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drawings/drawing6.xml" ContentType="application/vnd.openxmlformats-officedocument.drawing+xml"/>
  <Override PartName="/xl/pivotTables/pivotTable5.xml" ContentType="application/vnd.openxmlformats-officedocument.spreadsheetml.pivotTable+xml"/>
  <Override PartName="/xl/drawings/drawing7.xml" ContentType="application/vnd.openxmlformats-officedocument.drawing+xml"/>
  <Override PartName="/xl/pivotTables/pivotTable6.xml" ContentType="application/vnd.openxmlformats-officedocument.spreadsheetml.pivotTable+xml"/>
  <Override PartName="/xl/drawings/drawing8.xml" ContentType="application/vnd.openxmlformats-officedocument.drawing+xml"/>
  <Override PartName="/xl/pivotTables/pivotTable7.xml" ContentType="application/vnd.openxmlformats-officedocument.spreadsheetml.pivotTable+xml"/>
  <Override PartName="/xl/drawings/drawing9.xml" ContentType="application/vnd.openxmlformats-officedocument.drawing+xml"/>
  <Override PartName="/xl/pivotTables/pivotTable8.xml" ContentType="application/vnd.openxmlformats-officedocument.spreadsheetml.pivotTable+xml"/>
  <Override PartName="/xl/drawings/drawing10.xml" ContentType="application/vnd.openxmlformats-officedocument.drawing+xml"/>
  <Override PartName="/xl/pivotTables/pivotTable9.xml" ContentType="application/vnd.openxmlformats-officedocument.spreadsheetml.pivotTable+xml"/>
  <Override PartName="/xl/drawings/drawing11.xml" ContentType="application/vnd.openxmlformats-officedocument.drawing+xml"/>
  <Override PartName="/xl/pivotTables/pivotTable10.xml" ContentType="application/vnd.openxmlformats-officedocument.spreadsheetml.pivotTable+xml"/>
  <Override PartName="/xl/drawings/drawing12.xml" ContentType="application/vnd.openxmlformats-officedocument.drawing+xml"/>
  <Override PartName="/xl/pivotTables/pivotTable11.xml" ContentType="application/vnd.openxmlformats-officedocument.spreadsheetml.pivotTable+xml"/>
  <Override PartName="/xl/drawings/drawing13.xml" ContentType="application/vnd.openxmlformats-officedocument.drawing+xml"/>
  <Override PartName="/xl/pivotTables/pivotTable12.xml" ContentType="application/vnd.openxmlformats-officedocument.spreadsheetml.pivotTable+xml"/>
  <Override PartName="/xl/drawings/drawing14.xml" ContentType="application/vnd.openxmlformats-officedocument.drawing+xml"/>
  <Override PartName="/xl/pivotTables/pivotTable13.xml" ContentType="application/vnd.openxmlformats-officedocument.spreadsheetml.pivotTable+xml"/>
  <Override PartName="/xl/drawings/drawing15.xml" ContentType="application/vnd.openxmlformats-officedocument.drawing+xml"/>
  <Override PartName="/xl/pivotTables/pivotTable14.xml" ContentType="application/vnd.openxmlformats-officedocument.spreadsheetml.pivotTable+xml"/>
  <Override PartName="/xl/drawings/drawing16.xml" ContentType="application/vnd.openxmlformats-officedocument.drawing+xml"/>
  <Override PartName="/xl/pivotTables/pivotTable15.xml" ContentType="application/vnd.openxmlformats-officedocument.spreadsheetml.pivot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hidePivotFieldList="1" defaultThemeVersion="166925"/>
  <mc:AlternateContent xmlns:mc="http://schemas.openxmlformats.org/markup-compatibility/2006">
    <mc:Choice Requires="x15">
      <x15ac:absPath xmlns:x15ac="http://schemas.microsoft.com/office/spreadsheetml/2010/11/ac" url="S:\E1c Energiebesparing (AJH)\Software\Graaddagen\"/>
    </mc:Choice>
  </mc:AlternateContent>
  <xr:revisionPtr revIDLastSave="0" documentId="13_ncr:1_{E4DEE5BB-500E-4527-8D2A-21049C2D5FB5}" xr6:coauthVersionLast="47" xr6:coauthVersionMax="47" xr10:uidLastSave="{00000000-0000-0000-0000-000000000000}"/>
  <workbookProtection workbookAlgorithmName="SHA-512" workbookHashValue="WfNu7oGZDZEo4yNuY7XYu2NfHgdDssRgeCus0nrwj9nSLqD9XmqipT2o2fDMKI4K0Q2uS7fsqx+llS4mIWG7Bw==" workbookSaltValue="qjA6xeN6RsNoXJdfbu/gPQ==" workbookSpinCount="100000" lockStructure="1"/>
  <bookViews>
    <workbookView showHorizontalScroll="0" showVerticalScroll="0" xWindow="28680" yWindow="-120" windowWidth="29040" windowHeight="15840" tabRatio="749" firstSheet="1" activeTab="1" xr2:uid="{E6923312-1233-451B-816B-F32A625BCC9B}"/>
  </bookViews>
  <sheets>
    <sheet name="jaar_zip" sheetId="12" state="veryHidden" r:id="rId1"/>
    <sheet name="Hoofdmenu" sheetId="33" r:id="rId2"/>
    <sheet name="interactief" sheetId="14" r:id="rId3"/>
    <sheet name="overzicht_per_locatie" sheetId="34" r:id="rId4"/>
    <sheet name="RV_per_week" sheetId="35" r:id="rId5"/>
    <sheet name="RV_per_maand" sheetId="39" r:id="rId6"/>
    <sheet name="temp_per_dag" sheetId="53" r:id="rId7"/>
    <sheet name="temp_per_week" sheetId="40" r:id="rId8"/>
    <sheet name="temp_per_maand" sheetId="41" r:id="rId9"/>
    <sheet name="ongew_graadd_per_dag" sheetId="42" r:id="rId10"/>
    <sheet name="ongew_graadd_per_week" sheetId="43" r:id="rId11"/>
    <sheet name="ongew_graadd_per_maand" sheetId="44" r:id="rId12"/>
    <sheet name="gew_graadd_per_dag" sheetId="45" r:id="rId13"/>
    <sheet name="gew_graadd_per_week" sheetId="46" r:id="rId14"/>
    <sheet name="gew_graadd_per_maand" sheetId="47" r:id="rId15"/>
    <sheet name="koeldagen_per_dag" sheetId="48" r:id="rId16"/>
    <sheet name="koeldagen_per_week" sheetId="49" r:id="rId17"/>
    <sheet name="koeldagen_per_maand" sheetId="50" r:id="rId18"/>
    <sheet name="toelichting" sheetId="51" r:id="rId19"/>
    <sheet name="voorbeeld" sheetId="52" r:id="rId20"/>
  </sheets>
  <definedNames>
    <definedName name="_Order1" hidden="1">255</definedName>
    <definedName name="_Order2" hidden="1">255</definedName>
    <definedName name="_xlnm.Print_Area" localSheetId="3">overzicht_per_locatie!$B$3:$G$76</definedName>
    <definedName name="ExternalData_2" localSheetId="0" hidden="1">jaar_zip!$A$1:$I$9317</definedName>
    <definedName name="OorspronkelijkeTijdlijn_Datum">#N/A</definedName>
    <definedName name="Slicer_KNMI_Stations.Naam_weerstation">#N/A</definedName>
    <definedName name="stookgrens">Hoofdmenu!$K$20</definedName>
  </definedNames>
  <calcPr calcId="191029"/>
  <pivotCaches>
    <pivotCache cacheId="28" r:id="rId21"/>
  </pivotCaches>
  <extLst>
    <ext xmlns:x14="http://schemas.microsoft.com/office/spreadsheetml/2009/9/main" uri="{BBE1A952-AA13-448e-AADC-164F8A28A991}">
      <x14:slicerCaches>
        <x14:slicerCache r:id="rId22"/>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23"/>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12" l="1"/>
  <c r="J3" i="12"/>
  <c r="J4" i="12"/>
  <c r="J5" i="12"/>
  <c r="J6" i="12"/>
  <c r="J7" i="12"/>
  <c r="J8" i="12"/>
  <c r="J9" i="12"/>
  <c r="J10" i="12"/>
  <c r="J11" i="12"/>
  <c r="J12" i="12"/>
  <c r="K12" i="12" s="1"/>
  <c r="J13" i="12"/>
  <c r="K13" i="12" s="1"/>
  <c r="J14" i="12"/>
  <c r="J15" i="12"/>
  <c r="J16" i="12"/>
  <c r="J17" i="12"/>
  <c r="J18" i="12"/>
  <c r="J19" i="12"/>
  <c r="J20" i="12"/>
  <c r="J21" i="12"/>
  <c r="J22" i="12"/>
  <c r="L22" i="12" s="1"/>
  <c r="J23" i="12"/>
  <c r="J24" i="12"/>
  <c r="J25" i="12"/>
  <c r="K25" i="12" s="1"/>
  <c r="J26" i="12"/>
  <c r="J27" i="12"/>
  <c r="J28" i="12"/>
  <c r="J29" i="12"/>
  <c r="J30" i="12"/>
  <c r="J31" i="12"/>
  <c r="J32" i="12"/>
  <c r="J33" i="12"/>
  <c r="J34" i="12"/>
  <c r="J35" i="12"/>
  <c r="J36" i="12"/>
  <c r="J37" i="12"/>
  <c r="J38" i="12"/>
  <c r="J39" i="12"/>
  <c r="J40" i="12"/>
  <c r="J41" i="12"/>
  <c r="J42" i="12"/>
  <c r="J43" i="12"/>
  <c r="J44" i="12"/>
  <c r="J45" i="12"/>
  <c r="J46" i="12"/>
  <c r="J47" i="12"/>
  <c r="J48" i="12"/>
  <c r="K48" i="12" s="1"/>
  <c r="J49" i="12"/>
  <c r="J50" i="12"/>
  <c r="J51" i="12"/>
  <c r="J52" i="12"/>
  <c r="J53" i="12"/>
  <c r="J54" i="12"/>
  <c r="J55" i="12"/>
  <c r="J56" i="12"/>
  <c r="J57" i="12"/>
  <c r="J58" i="12"/>
  <c r="J59" i="12"/>
  <c r="J60" i="12"/>
  <c r="J61" i="12"/>
  <c r="K61" i="12" s="1"/>
  <c r="J62" i="12"/>
  <c r="J63" i="12"/>
  <c r="J64" i="12"/>
  <c r="J65" i="12"/>
  <c r="J66" i="12"/>
  <c r="J67" i="12"/>
  <c r="J68" i="12"/>
  <c r="J69" i="12"/>
  <c r="J70" i="12"/>
  <c r="J71" i="12"/>
  <c r="J72" i="12"/>
  <c r="K72" i="12" s="1"/>
  <c r="J73" i="12"/>
  <c r="K73" i="12" s="1"/>
  <c r="J74" i="12"/>
  <c r="J75" i="12"/>
  <c r="J76" i="12"/>
  <c r="J77" i="12"/>
  <c r="J78" i="12"/>
  <c r="J79" i="12"/>
  <c r="J80" i="12"/>
  <c r="J81" i="12"/>
  <c r="J82" i="12"/>
  <c r="J83" i="12"/>
  <c r="J84" i="12"/>
  <c r="J85" i="12"/>
  <c r="K85" i="12" s="1"/>
  <c r="J86" i="12"/>
  <c r="J87" i="12"/>
  <c r="J88" i="12"/>
  <c r="J89" i="12"/>
  <c r="J90" i="12"/>
  <c r="K90" i="12" s="1"/>
  <c r="J91" i="12"/>
  <c r="J92" i="12"/>
  <c r="J93" i="12"/>
  <c r="J94" i="12"/>
  <c r="J95" i="12"/>
  <c r="J96" i="12"/>
  <c r="K96" i="12" s="1"/>
  <c r="J97" i="12"/>
  <c r="K97" i="12" s="1"/>
  <c r="J98" i="12"/>
  <c r="J99" i="12"/>
  <c r="J100" i="12"/>
  <c r="J101" i="12"/>
  <c r="J102" i="12"/>
  <c r="J103" i="12"/>
  <c r="J104" i="12"/>
  <c r="K104" i="12" s="1"/>
  <c r="J105" i="12"/>
  <c r="J106" i="12"/>
  <c r="J107" i="12"/>
  <c r="J108" i="12"/>
  <c r="J109" i="12"/>
  <c r="K109" i="12" s="1"/>
  <c r="J110" i="12"/>
  <c r="J111" i="12"/>
  <c r="J112" i="12"/>
  <c r="J113" i="12"/>
  <c r="J114" i="12"/>
  <c r="J115" i="12"/>
  <c r="J116" i="12"/>
  <c r="K116" i="12" s="1"/>
  <c r="J117" i="12"/>
  <c r="J118" i="12"/>
  <c r="J119" i="12"/>
  <c r="J120" i="12"/>
  <c r="K120" i="12" s="1"/>
  <c r="J121" i="12"/>
  <c r="K121" i="12" s="1"/>
  <c r="J122" i="12"/>
  <c r="J123" i="12"/>
  <c r="J124" i="12"/>
  <c r="J125" i="12"/>
  <c r="J126" i="12"/>
  <c r="J127" i="12"/>
  <c r="J128" i="12"/>
  <c r="J129" i="12"/>
  <c r="J130" i="12"/>
  <c r="J131" i="12"/>
  <c r="J132" i="12"/>
  <c r="J133" i="12"/>
  <c r="K133" i="12" s="1"/>
  <c r="J134" i="12"/>
  <c r="J135" i="12"/>
  <c r="J136" i="12"/>
  <c r="J137" i="12"/>
  <c r="J138" i="12"/>
  <c r="J139" i="12"/>
  <c r="J140" i="12"/>
  <c r="J141" i="12"/>
  <c r="J142" i="12"/>
  <c r="J143" i="12"/>
  <c r="J144" i="12"/>
  <c r="K144" i="12" s="1"/>
  <c r="J145" i="12"/>
  <c r="J146" i="12"/>
  <c r="J147" i="12"/>
  <c r="J148" i="12"/>
  <c r="J149" i="12"/>
  <c r="J150" i="12"/>
  <c r="J151" i="12"/>
  <c r="J152" i="12"/>
  <c r="J153" i="12"/>
  <c r="J154" i="12"/>
  <c r="J155" i="12"/>
  <c r="J156" i="12"/>
  <c r="K156" i="12" s="1"/>
  <c r="J157" i="12"/>
  <c r="K157" i="12" s="1"/>
  <c r="J158" i="12"/>
  <c r="J159" i="12"/>
  <c r="J160" i="12"/>
  <c r="J161" i="12"/>
  <c r="J162" i="12"/>
  <c r="J163" i="12"/>
  <c r="J164" i="12"/>
  <c r="J165" i="12"/>
  <c r="J166" i="12"/>
  <c r="J167" i="12"/>
  <c r="J168" i="12"/>
  <c r="K168" i="12" s="1"/>
  <c r="J169" i="12"/>
  <c r="K169" i="12" s="1"/>
  <c r="J170" i="12"/>
  <c r="J171" i="12"/>
  <c r="J172" i="12"/>
  <c r="J173" i="12"/>
  <c r="J174" i="12"/>
  <c r="J175" i="12"/>
  <c r="J176" i="12"/>
  <c r="J177" i="12"/>
  <c r="J178" i="12"/>
  <c r="J179" i="12"/>
  <c r="J180" i="12"/>
  <c r="K180" i="12" s="1"/>
  <c r="J181" i="12"/>
  <c r="K181" i="12" s="1"/>
  <c r="J182" i="12"/>
  <c r="J183" i="12"/>
  <c r="J184" i="12"/>
  <c r="J185" i="12"/>
  <c r="J186" i="12"/>
  <c r="J187" i="12"/>
  <c r="J188" i="12"/>
  <c r="J189" i="12"/>
  <c r="J190" i="12"/>
  <c r="J191" i="12"/>
  <c r="J192" i="12"/>
  <c r="J193" i="12"/>
  <c r="K193" i="12" s="1"/>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K228" i="12" s="1"/>
  <c r="J229" i="12"/>
  <c r="J230" i="12"/>
  <c r="J231" i="12"/>
  <c r="J232" i="12"/>
  <c r="J233" i="12"/>
  <c r="J234" i="12"/>
  <c r="K234" i="12" s="1"/>
  <c r="J235" i="12"/>
  <c r="J236" i="12"/>
  <c r="J237" i="12"/>
  <c r="J238" i="12"/>
  <c r="J239" i="12"/>
  <c r="J240" i="12"/>
  <c r="J241" i="12"/>
  <c r="J242" i="12"/>
  <c r="J243" i="12"/>
  <c r="J244" i="12"/>
  <c r="J245" i="12"/>
  <c r="J246" i="12"/>
  <c r="J247" i="12"/>
  <c r="J248" i="12"/>
  <c r="J249" i="12"/>
  <c r="J250" i="12"/>
  <c r="J251" i="12"/>
  <c r="J252" i="12"/>
  <c r="K252" i="12" s="1"/>
  <c r="J253" i="12"/>
  <c r="J254" i="12"/>
  <c r="J255" i="12"/>
  <c r="J256" i="12"/>
  <c r="J257" i="12"/>
  <c r="J258" i="12"/>
  <c r="J259" i="12"/>
  <c r="J260" i="12"/>
  <c r="K260" i="12" s="1"/>
  <c r="J261" i="12"/>
  <c r="J262" i="12"/>
  <c r="J263" i="12"/>
  <c r="J264" i="12"/>
  <c r="K264" i="12" s="1"/>
  <c r="J265" i="12"/>
  <c r="K265" i="12" s="1"/>
  <c r="J266" i="12"/>
  <c r="J267" i="12"/>
  <c r="J268" i="12"/>
  <c r="J269" i="12"/>
  <c r="J270" i="12"/>
  <c r="J271" i="12"/>
  <c r="J272" i="12"/>
  <c r="J273" i="12"/>
  <c r="J274" i="12"/>
  <c r="J275" i="12"/>
  <c r="J276" i="12"/>
  <c r="K276" i="12" s="1"/>
  <c r="J277" i="12"/>
  <c r="K277" i="12" s="1"/>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K300" i="12" s="1"/>
  <c r="J301" i="12"/>
  <c r="J302" i="12"/>
  <c r="J303" i="12"/>
  <c r="J304" i="12"/>
  <c r="J305" i="12"/>
  <c r="J306" i="12"/>
  <c r="J307" i="12"/>
  <c r="J308" i="12"/>
  <c r="J309" i="12"/>
  <c r="J310" i="12"/>
  <c r="J311" i="12"/>
  <c r="J312" i="12"/>
  <c r="K312" i="12" s="1"/>
  <c r="J313" i="12"/>
  <c r="K313" i="12" s="1"/>
  <c r="J314" i="12"/>
  <c r="J315" i="12"/>
  <c r="J316" i="12"/>
  <c r="J317" i="12"/>
  <c r="J318" i="12"/>
  <c r="J319" i="12"/>
  <c r="J320" i="12"/>
  <c r="J321" i="12"/>
  <c r="J322" i="12"/>
  <c r="J323" i="12"/>
  <c r="J324" i="12"/>
  <c r="J325" i="12"/>
  <c r="K325" i="12" s="1"/>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K372" i="12" s="1"/>
  <c r="J373" i="12"/>
  <c r="J374" i="12"/>
  <c r="J375" i="12"/>
  <c r="J376" i="12"/>
  <c r="J377" i="12"/>
  <c r="J378" i="12"/>
  <c r="K378" i="12" s="1"/>
  <c r="J379" i="12"/>
  <c r="J380" i="12"/>
  <c r="J381" i="12"/>
  <c r="J382" i="12"/>
  <c r="J383" i="12"/>
  <c r="J384" i="12"/>
  <c r="K384" i="12" s="1"/>
  <c r="J385" i="12"/>
  <c r="K385" i="12" s="1"/>
  <c r="J386" i="12"/>
  <c r="J387" i="12"/>
  <c r="J388" i="12"/>
  <c r="J389" i="12"/>
  <c r="J390" i="12"/>
  <c r="J391" i="12"/>
  <c r="J392" i="12"/>
  <c r="J393" i="12"/>
  <c r="J394" i="12"/>
  <c r="J395" i="12"/>
  <c r="J396" i="12"/>
  <c r="J397" i="12"/>
  <c r="J398" i="12"/>
  <c r="J399" i="12"/>
  <c r="J400" i="12"/>
  <c r="J401" i="12"/>
  <c r="J402" i="12"/>
  <c r="J403" i="12"/>
  <c r="J404" i="12"/>
  <c r="K404" i="12" s="1"/>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K433" i="12" s="1"/>
  <c r="J434" i="12"/>
  <c r="J435" i="12"/>
  <c r="J436" i="12"/>
  <c r="J437" i="12"/>
  <c r="J438" i="12"/>
  <c r="J439" i="12"/>
  <c r="J440" i="12"/>
  <c r="J441" i="12"/>
  <c r="J442" i="12"/>
  <c r="J443" i="12"/>
  <c r="J444" i="12"/>
  <c r="K444" i="12" s="1"/>
  <c r="J445" i="12"/>
  <c r="K445" i="12" s="1"/>
  <c r="J446" i="12"/>
  <c r="J447" i="12"/>
  <c r="J448" i="12"/>
  <c r="J449" i="12"/>
  <c r="J450" i="12"/>
  <c r="J451" i="12"/>
  <c r="J452" i="12"/>
  <c r="J453" i="12"/>
  <c r="J454" i="12"/>
  <c r="J455" i="12"/>
  <c r="J456" i="12"/>
  <c r="J457" i="12"/>
  <c r="K457" i="12" s="1"/>
  <c r="J458" i="12"/>
  <c r="J459" i="12"/>
  <c r="J460" i="12"/>
  <c r="J461" i="12"/>
  <c r="J462" i="12"/>
  <c r="J463" i="12"/>
  <c r="J464" i="12"/>
  <c r="J465" i="12"/>
  <c r="J466" i="12"/>
  <c r="J467" i="12"/>
  <c r="J468" i="12"/>
  <c r="K468" i="12" s="1"/>
  <c r="J469" i="12"/>
  <c r="K469" i="12" s="1"/>
  <c r="J470" i="12"/>
  <c r="J471" i="12"/>
  <c r="J472" i="12"/>
  <c r="J473" i="12"/>
  <c r="J474" i="12"/>
  <c r="J475" i="12"/>
  <c r="J476" i="12"/>
  <c r="J477" i="12"/>
  <c r="J478" i="12"/>
  <c r="L478" i="12" s="1"/>
  <c r="J479" i="12"/>
  <c r="J480" i="12"/>
  <c r="J481" i="12"/>
  <c r="K481" i="12" s="1"/>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K504" i="12" s="1"/>
  <c r="J505" i="12"/>
  <c r="J506" i="12"/>
  <c r="J507" i="12"/>
  <c r="J508" i="12"/>
  <c r="J509" i="12"/>
  <c r="J510" i="12"/>
  <c r="J511" i="12"/>
  <c r="J512" i="12"/>
  <c r="J513" i="12"/>
  <c r="J514" i="12"/>
  <c r="J515" i="12"/>
  <c r="J516" i="12"/>
  <c r="K516" i="12" s="1"/>
  <c r="J517" i="12"/>
  <c r="K517" i="12" s="1"/>
  <c r="J518" i="12"/>
  <c r="J519" i="12"/>
  <c r="J520" i="12"/>
  <c r="J521" i="12"/>
  <c r="J522" i="12"/>
  <c r="K522" i="12" s="1"/>
  <c r="J523" i="12"/>
  <c r="J524" i="12"/>
  <c r="J525" i="12"/>
  <c r="J526" i="12"/>
  <c r="J527" i="12"/>
  <c r="J528" i="12"/>
  <c r="K528" i="12" s="1"/>
  <c r="J529" i="12"/>
  <c r="K529" i="12" s="1"/>
  <c r="J530" i="12"/>
  <c r="J531" i="12"/>
  <c r="J532" i="12"/>
  <c r="J533" i="12"/>
  <c r="J534" i="12"/>
  <c r="J535" i="12"/>
  <c r="J536" i="12"/>
  <c r="J537" i="12"/>
  <c r="J538" i="12"/>
  <c r="J539" i="12"/>
  <c r="J540" i="12"/>
  <c r="J541" i="12"/>
  <c r="K541" i="12" s="1"/>
  <c r="J542" i="12"/>
  <c r="J543" i="12"/>
  <c r="J544" i="12"/>
  <c r="J545" i="12"/>
  <c r="J546" i="12"/>
  <c r="J547" i="12"/>
  <c r="J548" i="12"/>
  <c r="K548" i="12" s="1"/>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K576" i="12" s="1"/>
  <c r="J577" i="12"/>
  <c r="K577" i="12" s="1"/>
  <c r="J578" i="12"/>
  <c r="J579" i="12"/>
  <c r="J580" i="12"/>
  <c r="J581" i="12"/>
  <c r="J582" i="12"/>
  <c r="J583" i="12"/>
  <c r="J584" i="12"/>
  <c r="J585" i="12"/>
  <c r="J586" i="12"/>
  <c r="J587" i="12"/>
  <c r="J588" i="12"/>
  <c r="K588" i="12" s="1"/>
  <c r="J589" i="12"/>
  <c r="K589" i="12" s="1"/>
  <c r="J590" i="12"/>
  <c r="J591" i="12"/>
  <c r="J592" i="12"/>
  <c r="J593" i="12"/>
  <c r="J594" i="12"/>
  <c r="J595" i="12"/>
  <c r="J596" i="12"/>
  <c r="J597" i="12"/>
  <c r="J598" i="12"/>
  <c r="J599" i="12"/>
  <c r="J600" i="12"/>
  <c r="J601" i="12"/>
  <c r="K601" i="12" s="1"/>
  <c r="J602" i="12"/>
  <c r="J603" i="12"/>
  <c r="J604" i="12"/>
  <c r="J605" i="12"/>
  <c r="J606" i="12"/>
  <c r="J607" i="12"/>
  <c r="J608" i="12"/>
  <c r="J609" i="12"/>
  <c r="J610" i="12"/>
  <c r="J611" i="12"/>
  <c r="J612" i="12"/>
  <c r="J613" i="12"/>
  <c r="K613" i="12" s="1"/>
  <c r="J614" i="12"/>
  <c r="J615" i="12"/>
  <c r="J616" i="12"/>
  <c r="J617" i="12"/>
  <c r="J618" i="12"/>
  <c r="J619" i="12"/>
  <c r="J620" i="12"/>
  <c r="J621" i="12"/>
  <c r="J622" i="12"/>
  <c r="J623" i="12"/>
  <c r="J624" i="12"/>
  <c r="K624" i="12" s="1"/>
  <c r="J625" i="12"/>
  <c r="J626" i="12"/>
  <c r="J627" i="12"/>
  <c r="J628" i="12"/>
  <c r="J629" i="12"/>
  <c r="J630" i="12"/>
  <c r="J631" i="12"/>
  <c r="J632" i="12"/>
  <c r="J633" i="12"/>
  <c r="J634" i="12"/>
  <c r="J635" i="12"/>
  <c r="J636" i="12"/>
  <c r="J637" i="12"/>
  <c r="K637" i="12" s="1"/>
  <c r="J638" i="12"/>
  <c r="J639" i="12"/>
  <c r="J640" i="12"/>
  <c r="J641" i="12"/>
  <c r="J642" i="12"/>
  <c r="J643" i="12"/>
  <c r="J644" i="12"/>
  <c r="J645" i="12"/>
  <c r="J646" i="12"/>
  <c r="J647" i="12"/>
  <c r="J648" i="12"/>
  <c r="K648" i="12" s="1"/>
  <c r="J649" i="12"/>
  <c r="K649" i="12" s="1"/>
  <c r="J650" i="12"/>
  <c r="J651" i="12"/>
  <c r="J652" i="12"/>
  <c r="J653" i="12"/>
  <c r="J654" i="12"/>
  <c r="J655" i="12"/>
  <c r="J656" i="12"/>
  <c r="J657" i="12"/>
  <c r="J658" i="12"/>
  <c r="J659" i="12"/>
  <c r="J660" i="12"/>
  <c r="K660" i="12" s="1"/>
  <c r="J661" i="12"/>
  <c r="K661" i="12" s="1"/>
  <c r="J662" i="12"/>
  <c r="J663" i="12"/>
  <c r="J664" i="12"/>
  <c r="J665" i="12"/>
  <c r="J666" i="12"/>
  <c r="K666" i="12" s="1"/>
  <c r="J667" i="12"/>
  <c r="J668" i="12"/>
  <c r="J669" i="12"/>
  <c r="J670" i="12"/>
  <c r="J671" i="12"/>
  <c r="J672" i="12"/>
  <c r="K672" i="12" s="1"/>
  <c r="J673" i="12"/>
  <c r="J674" i="12"/>
  <c r="J675" i="12"/>
  <c r="J676" i="12"/>
  <c r="J677" i="12"/>
  <c r="J678" i="12"/>
  <c r="J679" i="12"/>
  <c r="J680" i="12"/>
  <c r="J681" i="12"/>
  <c r="J682" i="12"/>
  <c r="J683" i="12"/>
  <c r="J684" i="12"/>
  <c r="K684" i="12" s="1"/>
  <c r="J685" i="12"/>
  <c r="K685" i="12" s="1"/>
  <c r="J686" i="12"/>
  <c r="J687" i="12"/>
  <c r="J688" i="12"/>
  <c r="J689" i="12"/>
  <c r="J690" i="12"/>
  <c r="J691" i="12"/>
  <c r="J692" i="12"/>
  <c r="K692" i="12" s="1"/>
  <c r="J693" i="12"/>
  <c r="J694" i="12"/>
  <c r="J695" i="12"/>
  <c r="J696" i="12"/>
  <c r="K696" i="12" s="1"/>
  <c r="J697" i="12"/>
  <c r="J698" i="12"/>
  <c r="J699" i="12"/>
  <c r="J700" i="12"/>
  <c r="J701" i="12"/>
  <c r="J702" i="12"/>
  <c r="J703" i="12"/>
  <c r="J704" i="12"/>
  <c r="J705" i="12"/>
  <c r="J706" i="12"/>
  <c r="J707" i="12"/>
  <c r="J708" i="12"/>
  <c r="K708" i="12" s="1"/>
  <c r="J709" i="12"/>
  <c r="J710" i="12"/>
  <c r="J711" i="12"/>
  <c r="J712" i="12"/>
  <c r="J713" i="12"/>
  <c r="J714" i="12"/>
  <c r="J715" i="12"/>
  <c r="J716" i="12"/>
  <c r="J717" i="12"/>
  <c r="J718" i="12"/>
  <c r="J719" i="12"/>
  <c r="J720" i="12"/>
  <c r="K720" i="12" s="1"/>
  <c r="J721" i="12"/>
  <c r="K721" i="12" s="1"/>
  <c r="J722" i="12"/>
  <c r="J723" i="12"/>
  <c r="J724" i="12"/>
  <c r="J725" i="12"/>
  <c r="J726" i="12"/>
  <c r="J727" i="12"/>
  <c r="J728" i="12"/>
  <c r="J729" i="12"/>
  <c r="J730" i="12"/>
  <c r="J731" i="12"/>
  <c r="J732" i="12"/>
  <c r="K732" i="12" s="1"/>
  <c r="J733" i="12"/>
  <c r="K733" i="12" s="1"/>
  <c r="J734" i="12"/>
  <c r="J735" i="12"/>
  <c r="J736" i="12"/>
  <c r="J737" i="12"/>
  <c r="J738" i="12"/>
  <c r="J739" i="12"/>
  <c r="J740" i="12"/>
  <c r="J741" i="12"/>
  <c r="J742" i="12"/>
  <c r="J743" i="12"/>
  <c r="J744" i="12"/>
  <c r="J745" i="12"/>
  <c r="K745" i="12" s="1"/>
  <c r="J746" i="12"/>
  <c r="J747" i="12"/>
  <c r="J748" i="12"/>
  <c r="J749" i="12"/>
  <c r="J750" i="12"/>
  <c r="J751" i="12"/>
  <c r="J752" i="12"/>
  <c r="J753" i="12"/>
  <c r="J754" i="12"/>
  <c r="J755" i="12"/>
  <c r="J756" i="12"/>
  <c r="J757" i="12"/>
  <c r="J758" i="12"/>
  <c r="J759" i="12"/>
  <c r="J760" i="12"/>
  <c r="J761" i="12"/>
  <c r="J762" i="12"/>
  <c r="J763" i="12"/>
  <c r="J764" i="12"/>
  <c r="J765" i="12"/>
  <c r="J766" i="12"/>
  <c r="J767" i="12"/>
  <c r="J768" i="12"/>
  <c r="K768" i="12" s="1"/>
  <c r="J769" i="12"/>
  <c r="J770" i="12"/>
  <c r="J771" i="12"/>
  <c r="J772" i="12"/>
  <c r="J773" i="12"/>
  <c r="J774" i="12"/>
  <c r="J775" i="12"/>
  <c r="J776" i="12"/>
  <c r="J777" i="12"/>
  <c r="J778" i="12"/>
  <c r="J779" i="12"/>
  <c r="J780" i="12"/>
  <c r="K780" i="12" s="1"/>
  <c r="J781" i="12"/>
  <c r="K781" i="12" s="1"/>
  <c r="J782" i="12"/>
  <c r="J783" i="12"/>
  <c r="J784" i="12"/>
  <c r="J785" i="12"/>
  <c r="J786" i="12"/>
  <c r="J787" i="12"/>
  <c r="J788" i="12"/>
  <c r="J789" i="12"/>
  <c r="J790" i="12"/>
  <c r="J791" i="12"/>
  <c r="J792" i="12"/>
  <c r="J793" i="12"/>
  <c r="K793" i="12" s="1"/>
  <c r="J794" i="12"/>
  <c r="J795" i="12"/>
  <c r="J796" i="12"/>
  <c r="J797" i="12"/>
  <c r="J798" i="12"/>
  <c r="J799" i="12"/>
  <c r="J800" i="12"/>
  <c r="J801" i="12"/>
  <c r="J802" i="12"/>
  <c r="J803" i="12"/>
  <c r="J804" i="12"/>
  <c r="K804" i="12" s="1"/>
  <c r="J805" i="12"/>
  <c r="J806" i="12"/>
  <c r="J807" i="12"/>
  <c r="J808" i="12"/>
  <c r="J809" i="12"/>
  <c r="J810" i="12"/>
  <c r="K810" i="12" s="1"/>
  <c r="J811" i="12"/>
  <c r="J812" i="12"/>
  <c r="J813" i="12"/>
  <c r="J814" i="12"/>
  <c r="J815" i="12"/>
  <c r="J816" i="12"/>
  <c r="J817" i="12"/>
  <c r="J818" i="12"/>
  <c r="J819" i="12"/>
  <c r="J820" i="12"/>
  <c r="J821" i="12"/>
  <c r="J822" i="12"/>
  <c r="J823" i="12"/>
  <c r="J824" i="12"/>
  <c r="J825" i="12"/>
  <c r="J826" i="12"/>
  <c r="J827" i="12"/>
  <c r="J828" i="12"/>
  <c r="J829" i="12"/>
  <c r="K829" i="12" s="1"/>
  <c r="J830" i="12"/>
  <c r="J831" i="12"/>
  <c r="J832" i="12"/>
  <c r="J833" i="12"/>
  <c r="J834" i="12"/>
  <c r="J835" i="12"/>
  <c r="J836" i="12"/>
  <c r="K836" i="12" s="1"/>
  <c r="J837" i="12"/>
  <c r="J838" i="12"/>
  <c r="J839" i="12"/>
  <c r="J840" i="12"/>
  <c r="K840" i="12" s="1"/>
  <c r="J841" i="12"/>
  <c r="K841" i="12" s="1"/>
  <c r="J842" i="12"/>
  <c r="J843" i="12"/>
  <c r="J844" i="12"/>
  <c r="J845" i="12"/>
  <c r="J846" i="12"/>
  <c r="J847" i="12"/>
  <c r="J848" i="12"/>
  <c r="J849" i="12"/>
  <c r="J850" i="12"/>
  <c r="J851" i="12"/>
  <c r="J852" i="12"/>
  <c r="J853" i="12"/>
  <c r="J854" i="12"/>
  <c r="J855" i="12"/>
  <c r="J856" i="12"/>
  <c r="J857" i="12"/>
  <c r="J858" i="12"/>
  <c r="J859" i="12"/>
  <c r="J860" i="12"/>
  <c r="J861" i="12"/>
  <c r="J862" i="12"/>
  <c r="J863" i="12"/>
  <c r="J864" i="12"/>
  <c r="K864" i="12" s="1"/>
  <c r="J865" i="12"/>
  <c r="K865" i="12" s="1"/>
  <c r="J866" i="12"/>
  <c r="J867" i="12"/>
  <c r="J868" i="12"/>
  <c r="J869" i="12"/>
  <c r="J870" i="12"/>
  <c r="J871" i="12"/>
  <c r="J872" i="12"/>
  <c r="J873" i="12"/>
  <c r="J874" i="12"/>
  <c r="J875" i="12"/>
  <c r="J876" i="12"/>
  <c r="K876" i="12" s="1"/>
  <c r="J877" i="12"/>
  <c r="K877" i="12" s="1"/>
  <c r="J878" i="12"/>
  <c r="J879" i="12"/>
  <c r="J880" i="12"/>
  <c r="J881" i="12"/>
  <c r="J882" i="12"/>
  <c r="J883" i="12"/>
  <c r="J884" i="12"/>
  <c r="J885" i="12"/>
  <c r="J886" i="12"/>
  <c r="J887" i="12"/>
  <c r="J888" i="12"/>
  <c r="J889" i="12"/>
  <c r="K889" i="12" s="1"/>
  <c r="J890" i="12"/>
  <c r="J891" i="12"/>
  <c r="J892" i="12"/>
  <c r="J893" i="12"/>
  <c r="J894" i="12"/>
  <c r="J895" i="12"/>
  <c r="J896" i="12"/>
  <c r="J897" i="12"/>
  <c r="J898" i="12"/>
  <c r="J899" i="12"/>
  <c r="J900" i="12"/>
  <c r="J901" i="12"/>
  <c r="J902" i="12"/>
  <c r="J903" i="12"/>
  <c r="J904" i="12"/>
  <c r="J905" i="12"/>
  <c r="J906" i="12"/>
  <c r="J907" i="12"/>
  <c r="J908" i="12"/>
  <c r="J909" i="12"/>
  <c r="J910" i="12"/>
  <c r="J911" i="12"/>
  <c r="J912" i="12"/>
  <c r="K912" i="12" s="1"/>
  <c r="J913" i="12"/>
  <c r="J914" i="12"/>
  <c r="J915" i="12"/>
  <c r="J916" i="12"/>
  <c r="J917" i="12"/>
  <c r="J918" i="12"/>
  <c r="J919" i="12"/>
  <c r="J920" i="12"/>
  <c r="J921" i="12"/>
  <c r="J922" i="12"/>
  <c r="J923" i="12"/>
  <c r="J924" i="12"/>
  <c r="J925" i="12"/>
  <c r="K925" i="12" s="1"/>
  <c r="J926" i="12"/>
  <c r="J927" i="12"/>
  <c r="J928" i="12"/>
  <c r="J929" i="12"/>
  <c r="J930" i="12"/>
  <c r="J931" i="12"/>
  <c r="J932" i="12"/>
  <c r="J933" i="12"/>
  <c r="J934" i="12"/>
  <c r="J935" i="12"/>
  <c r="J936" i="12"/>
  <c r="K936" i="12" s="1"/>
  <c r="J937" i="12"/>
  <c r="K937" i="12" s="1"/>
  <c r="J938" i="12"/>
  <c r="J939" i="12"/>
  <c r="J940" i="12"/>
  <c r="J941" i="12"/>
  <c r="J942" i="12"/>
  <c r="J943" i="12"/>
  <c r="J944" i="12"/>
  <c r="J945" i="12"/>
  <c r="J946" i="12"/>
  <c r="J947" i="12"/>
  <c r="J948" i="12"/>
  <c r="J949" i="12"/>
  <c r="K949" i="12" s="1"/>
  <c r="J950" i="12"/>
  <c r="J951" i="12"/>
  <c r="J952" i="12"/>
  <c r="J953" i="12"/>
  <c r="J954" i="12"/>
  <c r="K954" i="12" s="1"/>
  <c r="J955" i="12"/>
  <c r="J956" i="12"/>
  <c r="J957" i="12"/>
  <c r="J958" i="12"/>
  <c r="J959" i="12"/>
  <c r="J960" i="12"/>
  <c r="J961" i="12"/>
  <c r="J962" i="12"/>
  <c r="J963" i="12"/>
  <c r="J964" i="12"/>
  <c r="J965" i="12"/>
  <c r="J966" i="12"/>
  <c r="J967" i="12"/>
  <c r="J968" i="12"/>
  <c r="J969" i="12"/>
  <c r="J970" i="12"/>
  <c r="J971" i="12"/>
  <c r="J972" i="12"/>
  <c r="J973" i="12"/>
  <c r="J974" i="12"/>
  <c r="J975" i="12"/>
  <c r="J976" i="12"/>
  <c r="J977" i="12"/>
  <c r="J978" i="12"/>
  <c r="J979" i="12"/>
  <c r="J980" i="12"/>
  <c r="K980" i="12" s="1"/>
  <c r="J981" i="12"/>
  <c r="J982" i="12"/>
  <c r="J983" i="12"/>
  <c r="J984" i="12"/>
  <c r="K984" i="12" s="1"/>
  <c r="J985" i="12"/>
  <c r="K985" i="12" s="1"/>
  <c r="J986" i="12"/>
  <c r="J987" i="12"/>
  <c r="J988" i="12"/>
  <c r="J989" i="12"/>
  <c r="J990" i="12"/>
  <c r="J991" i="12"/>
  <c r="J992" i="12"/>
  <c r="J993" i="12"/>
  <c r="J994" i="12"/>
  <c r="J995" i="12"/>
  <c r="J996" i="12"/>
  <c r="K996" i="12" s="1"/>
  <c r="J997" i="12"/>
  <c r="K997" i="12" s="1"/>
  <c r="J998" i="12"/>
  <c r="J999" i="12"/>
  <c r="J1000" i="12"/>
  <c r="J1001" i="12"/>
  <c r="J1002" i="12"/>
  <c r="J1003" i="12"/>
  <c r="J1004" i="12"/>
  <c r="J1005" i="12"/>
  <c r="J1006" i="12"/>
  <c r="J1007" i="12"/>
  <c r="J1008" i="12"/>
  <c r="J1009" i="12"/>
  <c r="J1010" i="12"/>
  <c r="J1011" i="12"/>
  <c r="J1012" i="12"/>
  <c r="J1013" i="12"/>
  <c r="J1014" i="12"/>
  <c r="J1015" i="12"/>
  <c r="J1016" i="12"/>
  <c r="J1017" i="12"/>
  <c r="J1018" i="12"/>
  <c r="J1019" i="12"/>
  <c r="J1020" i="12"/>
  <c r="K1020" i="12" s="1"/>
  <c r="J1021" i="12"/>
  <c r="J1022" i="12"/>
  <c r="J1023" i="12"/>
  <c r="J1024" i="12"/>
  <c r="J1025" i="12"/>
  <c r="J1026" i="12"/>
  <c r="J1027" i="12"/>
  <c r="J1028" i="12"/>
  <c r="J1029" i="12"/>
  <c r="J1030" i="12"/>
  <c r="J1031" i="12"/>
  <c r="J1032" i="12"/>
  <c r="K1032" i="12" s="1"/>
  <c r="J1033" i="12"/>
  <c r="J1034" i="12"/>
  <c r="J1035" i="12"/>
  <c r="J1036" i="12"/>
  <c r="J1037" i="12"/>
  <c r="J1038" i="12"/>
  <c r="J1039" i="12"/>
  <c r="J1040" i="12"/>
  <c r="J1041" i="12"/>
  <c r="J1042" i="12"/>
  <c r="J1043" i="12"/>
  <c r="J1044" i="12"/>
  <c r="K1044" i="12" s="1"/>
  <c r="J1045" i="12"/>
  <c r="K1045" i="12" s="1"/>
  <c r="J1046" i="12"/>
  <c r="J1047" i="12"/>
  <c r="J1048" i="12"/>
  <c r="J1049" i="12"/>
  <c r="J1050" i="12"/>
  <c r="J1051" i="12"/>
  <c r="J1052" i="12"/>
  <c r="J1053" i="12"/>
  <c r="J1054" i="12"/>
  <c r="J1055" i="12"/>
  <c r="J1056" i="12"/>
  <c r="K1056" i="12" s="1"/>
  <c r="J1057" i="12"/>
  <c r="K1057" i="12" s="1"/>
  <c r="J1058" i="12"/>
  <c r="J1059" i="12"/>
  <c r="J1060" i="12"/>
  <c r="J1061" i="12"/>
  <c r="J1062" i="12"/>
  <c r="J1063" i="12"/>
  <c r="J1064" i="12"/>
  <c r="J1065" i="12"/>
  <c r="J1066" i="12"/>
  <c r="J1067" i="12"/>
  <c r="J1068" i="12"/>
  <c r="K1068" i="12" s="1"/>
  <c r="J1069" i="12"/>
  <c r="K1069" i="12" s="1"/>
  <c r="J1070" i="12"/>
  <c r="J1071" i="12"/>
  <c r="J1072" i="12"/>
  <c r="J1073" i="12"/>
  <c r="J1074" i="12"/>
  <c r="J1075" i="12"/>
  <c r="J1076" i="12"/>
  <c r="J1077" i="12"/>
  <c r="J1078" i="12"/>
  <c r="J1079" i="12"/>
  <c r="J1080" i="12"/>
  <c r="K1080" i="12" s="1"/>
  <c r="J1081" i="12"/>
  <c r="K1081" i="12" s="1"/>
  <c r="J1082" i="12"/>
  <c r="J1083" i="12"/>
  <c r="J1084" i="12"/>
  <c r="J1085" i="12"/>
  <c r="J1086" i="12"/>
  <c r="J1087" i="12"/>
  <c r="J1088" i="12"/>
  <c r="J1089" i="12"/>
  <c r="J1090" i="12"/>
  <c r="J1091" i="12"/>
  <c r="J1092" i="12"/>
  <c r="K1092" i="12" s="1"/>
  <c r="J1093" i="12"/>
  <c r="J1094" i="12"/>
  <c r="J1095" i="12"/>
  <c r="J1096" i="12"/>
  <c r="J1097" i="12"/>
  <c r="J1098" i="12"/>
  <c r="J1099" i="12"/>
  <c r="J1100" i="12"/>
  <c r="J1101" i="12"/>
  <c r="J1102" i="12"/>
  <c r="J1103" i="12"/>
  <c r="J1104" i="12"/>
  <c r="K1104" i="12" s="1"/>
  <c r="J1105" i="12"/>
  <c r="K1105" i="12" s="1"/>
  <c r="J1106" i="12"/>
  <c r="J1107" i="12"/>
  <c r="J1108" i="12"/>
  <c r="J1109" i="12"/>
  <c r="J1110" i="12"/>
  <c r="J1111" i="12"/>
  <c r="J1112" i="12"/>
  <c r="J1113" i="12"/>
  <c r="J1114" i="12"/>
  <c r="J1115" i="12"/>
  <c r="J1116" i="12"/>
  <c r="K1116" i="12" s="1"/>
  <c r="J1117" i="12"/>
  <c r="K1117" i="12" s="1"/>
  <c r="J1118" i="12"/>
  <c r="J1119" i="12"/>
  <c r="J1120" i="12"/>
  <c r="J1121" i="12"/>
  <c r="J1122" i="12"/>
  <c r="J1123" i="12"/>
  <c r="J1124" i="12"/>
  <c r="J1125" i="12"/>
  <c r="J1126" i="12"/>
  <c r="J1127" i="12"/>
  <c r="J1128" i="12"/>
  <c r="K1128" i="12" s="1"/>
  <c r="J1129" i="12"/>
  <c r="K1129" i="12" s="1"/>
  <c r="J1130" i="12"/>
  <c r="J1131" i="12"/>
  <c r="J1132" i="12"/>
  <c r="J1133" i="12"/>
  <c r="J1134" i="12"/>
  <c r="J1135" i="12"/>
  <c r="J1136" i="12"/>
  <c r="J1137" i="12"/>
  <c r="J1138" i="12"/>
  <c r="J1139" i="12"/>
  <c r="J1140" i="12"/>
  <c r="K1140" i="12" s="1"/>
  <c r="J1141" i="12"/>
  <c r="J1142" i="12"/>
  <c r="J1143" i="12"/>
  <c r="J1144" i="12"/>
  <c r="J1145" i="12"/>
  <c r="J1146" i="12"/>
  <c r="J1147" i="12"/>
  <c r="J1148" i="12"/>
  <c r="J1149" i="12"/>
  <c r="J1150" i="12"/>
  <c r="J1151" i="12"/>
  <c r="J1152" i="12"/>
  <c r="K1152" i="12" s="1"/>
  <c r="J1153" i="12"/>
  <c r="J1154" i="12"/>
  <c r="J1155" i="12"/>
  <c r="J1156" i="12"/>
  <c r="J1157" i="12"/>
  <c r="J1158" i="12"/>
  <c r="J1159" i="12"/>
  <c r="J1160" i="12"/>
  <c r="J1161" i="12"/>
  <c r="J1162" i="12"/>
  <c r="J1163" i="12"/>
  <c r="J1164" i="12"/>
  <c r="K1164" i="12" s="1"/>
  <c r="J1165" i="12"/>
  <c r="J1166" i="12"/>
  <c r="J1167" i="12"/>
  <c r="J1168" i="12"/>
  <c r="J1169" i="12"/>
  <c r="J1170" i="12"/>
  <c r="J1171" i="12"/>
  <c r="J1172" i="12"/>
  <c r="J1173" i="12"/>
  <c r="J1174" i="12"/>
  <c r="J1175" i="12"/>
  <c r="J1176" i="12"/>
  <c r="K1176" i="12" s="1"/>
  <c r="J1177" i="12"/>
  <c r="J1178" i="12"/>
  <c r="J1179" i="12"/>
  <c r="J1180" i="12"/>
  <c r="J1181" i="12"/>
  <c r="J1182" i="12"/>
  <c r="J1183" i="12"/>
  <c r="J1184" i="12"/>
  <c r="J1185" i="12"/>
  <c r="J1186" i="12"/>
  <c r="J1187" i="12"/>
  <c r="J1188" i="12"/>
  <c r="K1188" i="12" s="1"/>
  <c r="J1189" i="12"/>
  <c r="K1189" i="12" s="1"/>
  <c r="J1190" i="12"/>
  <c r="J1191" i="12"/>
  <c r="J1192" i="12"/>
  <c r="J1193" i="12"/>
  <c r="J1194" i="12"/>
  <c r="J1195" i="12"/>
  <c r="J1196" i="12"/>
  <c r="J1197" i="12"/>
  <c r="J1198" i="12"/>
  <c r="J1199" i="12"/>
  <c r="J1200" i="12"/>
  <c r="K1200" i="12" s="1"/>
  <c r="J1201" i="12"/>
  <c r="K1201" i="12" s="1"/>
  <c r="J1202" i="12"/>
  <c r="J1203" i="12"/>
  <c r="J1204" i="12"/>
  <c r="J1205" i="12"/>
  <c r="J1206" i="12"/>
  <c r="J1207" i="12"/>
  <c r="J1208" i="12"/>
  <c r="J1209" i="12"/>
  <c r="J1210" i="12"/>
  <c r="J1211" i="12"/>
  <c r="J1212" i="12"/>
  <c r="K1212" i="12" s="1"/>
  <c r="J1213" i="12"/>
  <c r="K1213" i="12" s="1"/>
  <c r="J1214" i="12"/>
  <c r="J1215" i="12"/>
  <c r="J1216" i="12"/>
  <c r="J1217" i="12"/>
  <c r="J1218" i="12"/>
  <c r="J1219" i="12"/>
  <c r="J1220" i="12"/>
  <c r="J1221" i="12"/>
  <c r="J1222" i="12"/>
  <c r="J1223" i="12"/>
  <c r="J1224" i="12"/>
  <c r="K1224" i="12" s="1"/>
  <c r="J1225" i="12"/>
  <c r="J1226" i="12"/>
  <c r="J1227" i="12"/>
  <c r="J1228" i="12"/>
  <c r="J1229" i="12"/>
  <c r="J1230" i="12"/>
  <c r="J1231" i="12"/>
  <c r="J1232" i="12"/>
  <c r="J1233" i="12"/>
  <c r="J1234" i="12"/>
  <c r="J1235" i="12"/>
  <c r="J1236" i="12"/>
  <c r="K1236" i="12" s="1"/>
  <c r="J1237" i="12"/>
  <c r="K1237" i="12" s="1"/>
  <c r="J1238" i="12"/>
  <c r="J1239" i="12"/>
  <c r="J1240" i="12"/>
  <c r="J1241" i="12"/>
  <c r="J1242" i="12"/>
  <c r="J1243" i="12"/>
  <c r="J1244" i="12"/>
  <c r="J1245" i="12"/>
  <c r="J1246" i="12"/>
  <c r="J1247" i="12"/>
  <c r="J1248" i="12"/>
  <c r="K1248" i="12" s="1"/>
  <c r="J1249" i="12"/>
  <c r="K1249" i="12" s="1"/>
  <c r="J1250" i="12"/>
  <c r="J1251" i="12"/>
  <c r="J1252" i="12"/>
  <c r="J1253" i="12"/>
  <c r="J1254" i="12"/>
  <c r="J1255" i="12"/>
  <c r="J1256" i="12"/>
  <c r="J1257" i="12"/>
  <c r="J1258" i="12"/>
  <c r="J1259" i="12"/>
  <c r="J1260" i="12"/>
  <c r="K1260" i="12" s="1"/>
  <c r="J1261" i="12"/>
  <c r="K1261" i="12" s="1"/>
  <c r="J1262" i="12"/>
  <c r="J1263" i="12"/>
  <c r="J1264" i="12"/>
  <c r="J1265" i="12"/>
  <c r="J1266" i="12"/>
  <c r="J1267" i="12"/>
  <c r="J1268" i="12"/>
  <c r="J1269" i="12"/>
  <c r="J1270" i="12"/>
  <c r="J1271" i="12"/>
  <c r="J1272" i="12"/>
  <c r="K1272" i="12" s="1"/>
  <c r="J1273" i="12"/>
  <c r="K1273" i="12" s="1"/>
  <c r="J1274" i="12"/>
  <c r="J1275" i="12"/>
  <c r="J1276" i="12"/>
  <c r="J1277" i="12"/>
  <c r="J1278" i="12"/>
  <c r="J1279" i="12"/>
  <c r="J1280" i="12"/>
  <c r="J1281" i="12"/>
  <c r="J1282" i="12"/>
  <c r="J1283" i="12"/>
  <c r="J1284" i="12"/>
  <c r="K1284" i="12" s="1"/>
  <c r="J1285" i="12"/>
  <c r="J1286" i="12"/>
  <c r="J1287" i="12"/>
  <c r="J1288" i="12"/>
  <c r="J1289" i="12"/>
  <c r="J1290" i="12"/>
  <c r="J1291" i="12"/>
  <c r="J1292" i="12"/>
  <c r="J1293" i="12"/>
  <c r="J1294" i="12"/>
  <c r="J1295" i="12"/>
  <c r="J1296" i="12"/>
  <c r="K1296" i="12" s="1"/>
  <c r="J1297" i="12"/>
  <c r="J1298" i="12"/>
  <c r="J1299" i="12"/>
  <c r="J1300" i="12"/>
  <c r="J1301" i="12"/>
  <c r="J1302" i="12"/>
  <c r="J1303" i="12"/>
  <c r="J1304" i="12"/>
  <c r="J1305" i="12"/>
  <c r="J1306" i="12"/>
  <c r="J1307" i="12"/>
  <c r="J1308" i="12"/>
  <c r="K1308" i="12" s="1"/>
  <c r="J1309" i="12"/>
  <c r="J1310" i="12"/>
  <c r="J1311" i="12"/>
  <c r="J1312" i="12"/>
  <c r="J1313" i="12"/>
  <c r="J1314" i="12"/>
  <c r="J1315" i="12"/>
  <c r="J1316" i="12"/>
  <c r="J1317" i="12"/>
  <c r="J1318" i="12"/>
  <c r="J1319" i="12"/>
  <c r="J1320" i="12"/>
  <c r="K1320" i="12" s="1"/>
  <c r="J1321" i="12"/>
  <c r="K1321" i="12" s="1"/>
  <c r="J1322" i="12"/>
  <c r="J1323" i="12"/>
  <c r="J1324" i="12"/>
  <c r="J1325" i="12"/>
  <c r="J1326" i="12"/>
  <c r="J1327" i="12"/>
  <c r="J1328" i="12"/>
  <c r="J1329" i="12"/>
  <c r="J1330" i="12"/>
  <c r="J1331" i="12"/>
  <c r="J1332" i="12"/>
  <c r="K1332" i="12" s="1"/>
  <c r="J1333" i="12"/>
  <c r="K1333" i="12" s="1"/>
  <c r="J1334" i="12"/>
  <c r="J1335" i="12"/>
  <c r="J1336" i="12"/>
  <c r="J1337" i="12"/>
  <c r="J1338" i="12"/>
  <c r="J1339" i="12"/>
  <c r="J1340" i="12"/>
  <c r="J1341" i="12"/>
  <c r="J1342" i="12"/>
  <c r="J1343" i="12"/>
  <c r="J1344" i="12"/>
  <c r="K1344" i="12" s="1"/>
  <c r="J1345" i="12"/>
  <c r="K1345" i="12" s="1"/>
  <c r="J1346" i="12"/>
  <c r="J1347" i="12"/>
  <c r="J1348" i="12"/>
  <c r="J1349" i="12"/>
  <c r="J1350" i="12"/>
  <c r="J1351" i="12"/>
  <c r="J1352" i="12"/>
  <c r="J1353" i="12"/>
  <c r="J1354" i="12"/>
  <c r="J1355" i="12"/>
  <c r="J1356" i="12"/>
  <c r="K1356" i="12" s="1"/>
  <c r="J1357" i="12"/>
  <c r="K1357" i="12" s="1"/>
  <c r="J1358" i="12"/>
  <c r="J1359" i="12"/>
  <c r="J1360" i="12"/>
  <c r="J1361" i="12"/>
  <c r="J1362" i="12"/>
  <c r="J1363" i="12"/>
  <c r="J1364" i="12"/>
  <c r="J1365" i="12"/>
  <c r="J1366" i="12"/>
  <c r="J1367" i="12"/>
  <c r="J1368" i="12"/>
  <c r="K1368" i="12" s="1"/>
  <c r="J1369" i="12"/>
  <c r="J1370" i="12"/>
  <c r="J1371" i="12"/>
  <c r="J1372" i="12"/>
  <c r="J1373" i="12"/>
  <c r="J1374" i="12"/>
  <c r="J1375" i="12"/>
  <c r="J1376" i="12"/>
  <c r="J1377" i="12"/>
  <c r="J1378" i="12"/>
  <c r="J1379" i="12"/>
  <c r="J1380" i="12"/>
  <c r="K1380" i="12" s="1"/>
  <c r="J1381" i="12"/>
  <c r="J1382" i="12"/>
  <c r="J1383" i="12"/>
  <c r="J1384" i="12"/>
  <c r="J1385" i="12"/>
  <c r="J1386" i="12"/>
  <c r="J1387" i="12"/>
  <c r="J1388" i="12"/>
  <c r="J1389" i="12"/>
  <c r="J1390" i="12"/>
  <c r="J1391" i="12"/>
  <c r="J1392" i="12"/>
  <c r="K1392" i="12" s="1"/>
  <c r="J1393" i="12"/>
  <c r="K1393" i="12" s="1"/>
  <c r="J1394" i="12"/>
  <c r="J1395" i="12"/>
  <c r="J1396" i="12"/>
  <c r="J1397" i="12"/>
  <c r="J1398" i="12"/>
  <c r="J1399" i="12"/>
  <c r="J1400" i="12"/>
  <c r="J1401" i="12"/>
  <c r="J1402" i="12"/>
  <c r="J1403" i="12"/>
  <c r="J1404" i="12"/>
  <c r="K1404" i="12" s="1"/>
  <c r="J1405" i="12"/>
  <c r="K1405" i="12" s="1"/>
  <c r="J1406" i="12"/>
  <c r="J1407" i="12"/>
  <c r="J1408" i="12"/>
  <c r="J1409" i="12"/>
  <c r="J1410" i="12"/>
  <c r="J1411" i="12"/>
  <c r="J1412" i="12"/>
  <c r="J1413" i="12"/>
  <c r="J1414" i="12"/>
  <c r="J1415" i="12"/>
  <c r="J1416" i="12"/>
  <c r="K1416" i="12" s="1"/>
  <c r="J1417" i="12"/>
  <c r="J1418" i="12"/>
  <c r="J1419" i="12"/>
  <c r="J1420" i="12"/>
  <c r="J1421" i="12"/>
  <c r="J1422" i="12"/>
  <c r="J1423" i="12"/>
  <c r="J1424" i="12"/>
  <c r="J1425" i="12"/>
  <c r="J1426" i="12"/>
  <c r="J1427" i="12"/>
  <c r="J1428" i="12"/>
  <c r="K1428" i="12" s="1"/>
  <c r="J1429" i="12"/>
  <c r="K1429" i="12" s="1"/>
  <c r="J1430" i="12"/>
  <c r="J1431" i="12"/>
  <c r="J1432" i="12"/>
  <c r="J1433" i="12"/>
  <c r="J1434" i="12"/>
  <c r="J1435" i="12"/>
  <c r="J1436" i="12"/>
  <c r="J1437" i="12"/>
  <c r="J1438" i="12"/>
  <c r="J1439" i="12"/>
  <c r="J1440" i="12"/>
  <c r="K1440" i="12" s="1"/>
  <c r="J1441" i="12"/>
  <c r="J1442" i="12"/>
  <c r="J1443" i="12"/>
  <c r="J1444" i="12"/>
  <c r="J1445" i="12"/>
  <c r="J1446" i="12"/>
  <c r="J1447" i="12"/>
  <c r="J1448" i="12"/>
  <c r="J1449" i="12"/>
  <c r="J1450" i="12"/>
  <c r="J1451" i="12"/>
  <c r="J1452" i="12"/>
  <c r="K1452" i="12" s="1"/>
  <c r="J1453" i="12"/>
  <c r="J1454" i="12"/>
  <c r="J1455" i="12"/>
  <c r="J1456" i="12"/>
  <c r="J1457" i="12"/>
  <c r="J1458" i="12"/>
  <c r="J1459" i="12"/>
  <c r="J1460" i="12"/>
  <c r="J1461" i="12"/>
  <c r="J1462" i="12"/>
  <c r="L1462" i="12" s="1"/>
  <c r="J1463" i="12"/>
  <c r="J1464" i="12"/>
  <c r="K1464" i="12" s="1"/>
  <c r="J1465" i="12"/>
  <c r="J1466" i="12"/>
  <c r="J1467" i="12"/>
  <c r="J1468" i="12"/>
  <c r="J1469" i="12"/>
  <c r="J1470" i="12"/>
  <c r="J1471" i="12"/>
  <c r="J1472" i="12"/>
  <c r="J1473" i="12"/>
  <c r="J1474" i="12"/>
  <c r="J1475" i="12"/>
  <c r="J1476" i="12"/>
  <c r="K1476" i="12" s="1"/>
  <c r="J1477" i="12"/>
  <c r="K1477" i="12" s="1"/>
  <c r="J1478" i="12"/>
  <c r="J1479" i="12"/>
  <c r="J1480" i="12"/>
  <c r="J1481" i="12"/>
  <c r="J1482" i="12"/>
  <c r="J1483" i="12"/>
  <c r="J1484" i="12"/>
  <c r="J1485" i="12"/>
  <c r="J1486" i="12"/>
  <c r="J1487" i="12"/>
  <c r="J1488" i="12"/>
  <c r="K1488" i="12" s="1"/>
  <c r="J1489" i="12"/>
  <c r="K1489" i="12" s="1"/>
  <c r="J1490" i="12"/>
  <c r="J1491" i="12"/>
  <c r="J1492" i="12"/>
  <c r="J1493" i="12"/>
  <c r="J1494" i="12"/>
  <c r="J1495" i="12"/>
  <c r="J1496" i="12"/>
  <c r="J1497" i="12"/>
  <c r="J1498" i="12"/>
  <c r="J1499" i="12"/>
  <c r="J1500" i="12"/>
  <c r="K1500" i="12" s="1"/>
  <c r="J1501" i="12"/>
  <c r="J1502" i="12"/>
  <c r="J1503" i="12"/>
  <c r="J1504" i="12"/>
  <c r="J1505" i="12"/>
  <c r="J1506" i="12"/>
  <c r="J1507" i="12"/>
  <c r="J1508" i="12"/>
  <c r="J1509" i="12"/>
  <c r="J1510" i="12"/>
  <c r="J1511" i="12"/>
  <c r="J1512" i="12"/>
  <c r="K1512" i="12" s="1"/>
  <c r="J1513" i="12"/>
  <c r="J1514" i="12"/>
  <c r="J1515" i="12"/>
  <c r="J1516" i="12"/>
  <c r="J1517" i="12"/>
  <c r="J1518" i="12"/>
  <c r="J1519" i="12"/>
  <c r="J1520" i="12"/>
  <c r="J1521" i="12"/>
  <c r="J1522" i="12"/>
  <c r="J1523" i="12"/>
  <c r="J1524" i="12"/>
  <c r="K1524" i="12" s="1"/>
  <c r="J1525" i="12"/>
  <c r="J1526" i="12"/>
  <c r="J1527" i="12"/>
  <c r="J1528" i="12"/>
  <c r="J1529" i="12"/>
  <c r="J1530" i="12"/>
  <c r="J1531" i="12"/>
  <c r="J1532" i="12"/>
  <c r="J1533" i="12"/>
  <c r="J1534" i="12"/>
  <c r="J1535" i="12"/>
  <c r="J1536" i="12"/>
  <c r="K1536" i="12" s="1"/>
  <c r="J1537" i="12"/>
  <c r="K1537" i="12" s="1"/>
  <c r="J1538" i="12"/>
  <c r="J1539" i="12"/>
  <c r="J1540" i="12"/>
  <c r="J1541" i="12"/>
  <c r="J1542" i="12"/>
  <c r="J1543" i="12"/>
  <c r="J1544" i="12"/>
  <c r="J1545" i="12"/>
  <c r="J1546" i="12"/>
  <c r="J1547" i="12"/>
  <c r="J1548" i="12"/>
  <c r="K1548" i="12" s="1"/>
  <c r="J1549" i="12"/>
  <c r="K1549" i="12" s="1"/>
  <c r="J1550" i="12"/>
  <c r="J1551" i="12"/>
  <c r="J1552" i="12"/>
  <c r="J1553" i="12"/>
  <c r="J1554" i="12"/>
  <c r="J1555" i="12"/>
  <c r="J1556" i="12"/>
  <c r="J1557" i="12"/>
  <c r="J1558" i="12"/>
  <c r="J1559" i="12"/>
  <c r="J1560" i="12"/>
  <c r="K1560" i="12" s="1"/>
  <c r="J1561" i="12"/>
  <c r="K1561" i="12" s="1"/>
  <c r="J1562" i="12"/>
  <c r="J1563" i="12"/>
  <c r="J1564" i="12"/>
  <c r="J1565" i="12"/>
  <c r="J1566" i="12"/>
  <c r="J1567" i="12"/>
  <c r="J1568" i="12"/>
  <c r="J1569" i="12"/>
  <c r="J1570" i="12"/>
  <c r="J1571" i="12"/>
  <c r="J1572" i="12"/>
  <c r="K1572" i="12" s="1"/>
  <c r="J1573" i="12"/>
  <c r="J1574" i="12"/>
  <c r="J1575" i="12"/>
  <c r="J1576" i="12"/>
  <c r="J1577" i="12"/>
  <c r="J1578" i="12"/>
  <c r="J1579" i="12"/>
  <c r="J1580" i="12"/>
  <c r="J1581" i="12"/>
  <c r="J1582" i="12"/>
  <c r="J1583" i="12"/>
  <c r="J1584" i="12"/>
  <c r="K1584" i="12" s="1"/>
  <c r="J1585" i="12"/>
  <c r="J1586" i="12"/>
  <c r="J1587" i="12"/>
  <c r="J1588" i="12"/>
  <c r="J1589" i="12"/>
  <c r="J1590" i="12"/>
  <c r="J1591" i="12"/>
  <c r="J1592" i="12"/>
  <c r="J1593" i="12"/>
  <c r="J1594" i="12"/>
  <c r="J1595" i="12"/>
  <c r="J1596" i="12"/>
  <c r="K1596" i="12" s="1"/>
  <c r="J1597" i="12"/>
  <c r="J1598" i="12"/>
  <c r="J1599" i="12"/>
  <c r="J1600" i="12"/>
  <c r="J1601" i="12"/>
  <c r="J1602" i="12"/>
  <c r="J1603" i="12"/>
  <c r="J1604" i="12"/>
  <c r="J1605" i="12"/>
  <c r="J1606" i="12"/>
  <c r="J1607" i="12"/>
  <c r="J1608" i="12"/>
  <c r="K1608" i="12" s="1"/>
  <c r="J1609" i="12"/>
  <c r="K1609" i="12" s="1"/>
  <c r="J1610" i="12"/>
  <c r="J1611" i="12"/>
  <c r="J1612" i="12"/>
  <c r="J1613" i="12"/>
  <c r="J1614" i="12"/>
  <c r="J1615" i="12"/>
  <c r="J1616" i="12"/>
  <c r="J1617" i="12"/>
  <c r="J1618" i="12"/>
  <c r="J1619" i="12"/>
  <c r="J1620" i="12"/>
  <c r="K1620" i="12" s="1"/>
  <c r="J1621" i="12"/>
  <c r="J1622" i="12"/>
  <c r="J1623" i="12"/>
  <c r="J1624" i="12"/>
  <c r="J1625" i="12"/>
  <c r="J1626" i="12"/>
  <c r="J1627" i="12"/>
  <c r="J1628" i="12"/>
  <c r="J1629" i="12"/>
  <c r="J1630" i="12"/>
  <c r="J1631" i="12"/>
  <c r="J1632" i="12"/>
  <c r="K1632" i="12" s="1"/>
  <c r="J1633" i="12"/>
  <c r="J1634" i="12"/>
  <c r="J1635" i="12"/>
  <c r="J1636" i="12"/>
  <c r="J1637" i="12"/>
  <c r="J1638" i="12"/>
  <c r="J1639" i="12"/>
  <c r="J1640" i="12"/>
  <c r="J1641" i="12"/>
  <c r="J1642" i="12"/>
  <c r="J1643" i="12"/>
  <c r="J1644" i="12"/>
  <c r="K1644" i="12" s="1"/>
  <c r="J1645" i="12"/>
  <c r="K1645" i="12" s="1"/>
  <c r="J1646" i="12"/>
  <c r="J1647" i="12"/>
  <c r="J1648" i="12"/>
  <c r="J1649" i="12"/>
  <c r="J1650" i="12"/>
  <c r="J1651" i="12"/>
  <c r="J1652" i="12"/>
  <c r="J1653" i="12"/>
  <c r="J1654" i="12"/>
  <c r="J1655" i="12"/>
  <c r="J1656" i="12"/>
  <c r="K1656" i="12" s="1"/>
  <c r="J1657" i="12"/>
  <c r="J1658" i="12"/>
  <c r="J1659" i="12"/>
  <c r="J1660" i="12"/>
  <c r="J1661" i="12"/>
  <c r="J1662" i="12"/>
  <c r="J1663" i="12"/>
  <c r="J1664" i="12"/>
  <c r="J1665" i="12"/>
  <c r="J1666" i="12"/>
  <c r="J1667" i="12"/>
  <c r="J1668" i="12"/>
  <c r="K1668" i="12" s="1"/>
  <c r="J1669" i="12"/>
  <c r="J1670" i="12"/>
  <c r="J1671" i="12"/>
  <c r="J1672" i="12"/>
  <c r="J1673" i="12"/>
  <c r="J1674" i="12"/>
  <c r="J1675" i="12"/>
  <c r="J1676" i="12"/>
  <c r="J1677" i="12"/>
  <c r="J1678" i="12"/>
  <c r="J1679" i="12"/>
  <c r="J1680" i="12"/>
  <c r="K1680" i="12" s="1"/>
  <c r="J1681" i="12"/>
  <c r="K1681" i="12" s="1"/>
  <c r="J1682" i="12"/>
  <c r="J1683" i="12"/>
  <c r="J1684" i="12"/>
  <c r="J1685" i="12"/>
  <c r="J1686" i="12"/>
  <c r="J1687" i="12"/>
  <c r="J1688" i="12"/>
  <c r="J1689" i="12"/>
  <c r="J1690" i="12"/>
  <c r="J1691" i="12"/>
  <c r="J1692" i="12"/>
  <c r="K1692" i="12" s="1"/>
  <c r="J1693" i="12"/>
  <c r="J1694" i="12"/>
  <c r="J1695" i="12"/>
  <c r="J1696" i="12"/>
  <c r="J1697" i="12"/>
  <c r="J1698" i="12"/>
  <c r="J1699" i="12"/>
  <c r="J1700" i="12"/>
  <c r="J1701" i="12"/>
  <c r="J1702" i="12"/>
  <c r="J1703" i="12"/>
  <c r="J1704" i="12"/>
  <c r="K1704" i="12" s="1"/>
  <c r="J1705" i="12"/>
  <c r="J1706" i="12"/>
  <c r="J1707" i="12"/>
  <c r="J1708" i="12"/>
  <c r="J1709" i="12"/>
  <c r="J1710" i="12"/>
  <c r="J1711" i="12"/>
  <c r="J1712" i="12"/>
  <c r="J1713" i="12"/>
  <c r="J1714" i="12"/>
  <c r="J1715" i="12"/>
  <c r="J1716" i="12"/>
  <c r="K1716" i="12" s="1"/>
  <c r="J1717" i="12"/>
  <c r="J1718" i="12"/>
  <c r="J1719" i="12"/>
  <c r="J1720" i="12"/>
  <c r="J1721" i="12"/>
  <c r="J1722" i="12"/>
  <c r="J1723" i="12"/>
  <c r="J1724" i="12"/>
  <c r="J1725" i="12"/>
  <c r="J1726" i="12"/>
  <c r="J1727" i="12"/>
  <c r="J1728" i="12"/>
  <c r="K1728" i="12" s="1"/>
  <c r="J1729" i="12"/>
  <c r="J1730" i="12"/>
  <c r="J1731" i="12"/>
  <c r="J1732" i="12"/>
  <c r="J1733" i="12"/>
  <c r="J1734" i="12"/>
  <c r="J1735" i="12"/>
  <c r="J1736" i="12"/>
  <c r="J1737" i="12"/>
  <c r="J1738" i="12"/>
  <c r="J1739" i="12"/>
  <c r="J1740" i="12"/>
  <c r="K1740" i="12" s="1"/>
  <c r="J1741" i="12"/>
  <c r="J1742" i="12"/>
  <c r="J1743" i="12"/>
  <c r="J1744" i="12"/>
  <c r="J1745" i="12"/>
  <c r="J1746" i="12"/>
  <c r="J1747" i="12"/>
  <c r="J1748" i="12"/>
  <c r="J1749" i="12"/>
  <c r="J1750" i="12"/>
  <c r="J1751" i="12"/>
  <c r="J1752" i="12"/>
  <c r="K1752" i="12" s="1"/>
  <c r="J1753" i="12"/>
  <c r="K1753" i="12" s="1"/>
  <c r="J1754" i="12"/>
  <c r="J1755" i="12"/>
  <c r="J1756" i="12"/>
  <c r="J1757" i="12"/>
  <c r="J1758" i="12"/>
  <c r="J1759" i="12"/>
  <c r="J1760" i="12"/>
  <c r="J1761" i="12"/>
  <c r="J1762" i="12"/>
  <c r="J1763" i="12"/>
  <c r="J1764" i="12"/>
  <c r="K1764" i="12" s="1"/>
  <c r="J1765" i="12"/>
  <c r="K1765" i="12" s="1"/>
  <c r="J1766" i="12"/>
  <c r="J1767" i="12"/>
  <c r="J1768" i="12"/>
  <c r="J1769" i="12"/>
  <c r="J1770" i="12"/>
  <c r="J1771" i="12"/>
  <c r="J1772" i="12"/>
  <c r="J1773" i="12"/>
  <c r="J1774" i="12"/>
  <c r="J1775" i="12"/>
  <c r="J1776" i="12"/>
  <c r="K1776" i="12" s="1"/>
  <c r="J1777" i="12"/>
  <c r="J1778" i="12"/>
  <c r="J1779" i="12"/>
  <c r="J1780" i="12"/>
  <c r="J1781" i="12"/>
  <c r="J1782" i="12"/>
  <c r="J1783" i="12"/>
  <c r="J1784" i="12"/>
  <c r="J1785" i="12"/>
  <c r="J1786" i="12"/>
  <c r="J1787" i="12"/>
  <c r="J1788" i="12"/>
  <c r="K1788" i="12" s="1"/>
  <c r="J1789" i="12"/>
  <c r="K1789" i="12" s="1"/>
  <c r="J1790" i="12"/>
  <c r="J1791" i="12"/>
  <c r="J1792" i="12"/>
  <c r="J1793" i="12"/>
  <c r="J1794" i="12"/>
  <c r="J1795" i="12"/>
  <c r="J1796" i="12"/>
  <c r="J1797" i="12"/>
  <c r="J1798" i="12"/>
  <c r="J1799" i="12"/>
  <c r="J1800" i="12"/>
  <c r="K1800" i="12" s="1"/>
  <c r="J1801" i="12"/>
  <c r="J1802" i="12"/>
  <c r="J1803" i="12"/>
  <c r="J1804" i="12"/>
  <c r="J1805" i="12"/>
  <c r="J1806" i="12"/>
  <c r="J1807" i="12"/>
  <c r="J1808" i="12"/>
  <c r="J1809" i="12"/>
  <c r="J1810" i="12"/>
  <c r="J1811" i="12"/>
  <c r="J1812" i="12"/>
  <c r="K1812" i="12" s="1"/>
  <c r="J1813" i="12"/>
  <c r="J1814" i="12"/>
  <c r="J1815" i="12"/>
  <c r="J1816" i="12"/>
  <c r="J1817" i="12"/>
  <c r="J1818" i="12"/>
  <c r="J1819" i="12"/>
  <c r="J1820" i="12"/>
  <c r="J1821" i="12"/>
  <c r="J1822" i="12"/>
  <c r="J1823" i="12"/>
  <c r="J1824" i="12"/>
  <c r="K1824" i="12" s="1"/>
  <c r="J1825" i="12"/>
  <c r="K1825" i="12" s="1"/>
  <c r="J1826" i="12"/>
  <c r="J1827" i="12"/>
  <c r="J1828" i="12"/>
  <c r="J1829" i="12"/>
  <c r="J1830" i="12"/>
  <c r="J1831" i="12"/>
  <c r="J1832" i="12"/>
  <c r="J1833" i="12"/>
  <c r="J1834" i="12"/>
  <c r="J1835" i="12"/>
  <c r="J1836" i="12"/>
  <c r="K1836" i="12" s="1"/>
  <c r="J1837" i="12"/>
  <c r="K1837" i="12" s="1"/>
  <c r="J1838" i="12"/>
  <c r="J1839" i="12"/>
  <c r="J1840" i="12"/>
  <c r="J1841" i="12"/>
  <c r="J1842" i="12"/>
  <c r="J1843" i="12"/>
  <c r="J1844" i="12"/>
  <c r="J1845" i="12"/>
  <c r="J1846" i="12"/>
  <c r="J1847" i="12"/>
  <c r="J1848" i="12"/>
  <c r="K1848" i="12" s="1"/>
  <c r="J1849" i="12"/>
  <c r="J1850" i="12"/>
  <c r="J1851" i="12"/>
  <c r="J1852" i="12"/>
  <c r="J1853" i="12"/>
  <c r="J1854" i="12"/>
  <c r="J1855" i="12"/>
  <c r="J1856" i="12"/>
  <c r="J1857" i="12"/>
  <c r="J1858" i="12"/>
  <c r="J1859" i="12"/>
  <c r="J1860" i="12"/>
  <c r="K1860" i="12" s="1"/>
  <c r="J1861" i="12"/>
  <c r="K1861" i="12" s="1"/>
  <c r="J1862" i="12"/>
  <c r="J1863" i="12"/>
  <c r="J1864" i="12"/>
  <c r="J1865" i="12"/>
  <c r="J1866" i="12"/>
  <c r="J1867" i="12"/>
  <c r="J1868" i="12"/>
  <c r="J1869" i="12"/>
  <c r="J1870" i="12"/>
  <c r="J1871" i="12"/>
  <c r="J1872" i="12"/>
  <c r="K1872" i="12" s="1"/>
  <c r="J1873" i="12"/>
  <c r="J1874" i="12"/>
  <c r="J1875" i="12"/>
  <c r="J1876" i="12"/>
  <c r="J1877" i="12"/>
  <c r="J1878" i="12"/>
  <c r="J1879" i="12"/>
  <c r="J1880" i="12"/>
  <c r="J1881" i="12"/>
  <c r="J1882" i="12"/>
  <c r="J1883" i="12"/>
  <c r="J1884" i="12"/>
  <c r="K1884" i="12" s="1"/>
  <c r="J1885" i="12"/>
  <c r="J1886" i="12"/>
  <c r="J1887" i="12"/>
  <c r="J1888" i="12"/>
  <c r="J1889" i="12"/>
  <c r="J1890" i="12"/>
  <c r="J1891" i="12"/>
  <c r="J1892" i="12"/>
  <c r="J1893" i="12"/>
  <c r="J1894" i="12"/>
  <c r="J1895" i="12"/>
  <c r="J1896" i="12"/>
  <c r="K1896" i="12" s="1"/>
  <c r="J1897" i="12"/>
  <c r="K1897" i="12" s="1"/>
  <c r="J1898" i="12"/>
  <c r="J1899" i="12"/>
  <c r="J1900" i="12"/>
  <c r="J1901" i="12"/>
  <c r="J1902" i="12"/>
  <c r="J1903" i="12"/>
  <c r="J1904" i="12"/>
  <c r="J1905" i="12"/>
  <c r="J1906" i="12"/>
  <c r="J1907" i="12"/>
  <c r="J1908" i="12"/>
  <c r="K1908" i="12" s="1"/>
  <c r="J1909" i="12"/>
  <c r="J1910" i="12"/>
  <c r="J1911" i="12"/>
  <c r="J1912" i="12"/>
  <c r="J1913" i="12"/>
  <c r="J1914" i="12"/>
  <c r="J1915" i="12"/>
  <c r="J1916" i="12"/>
  <c r="J1917" i="12"/>
  <c r="J1918" i="12"/>
  <c r="J1919" i="12"/>
  <c r="J1920" i="12"/>
  <c r="K1920" i="12" s="1"/>
  <c r="J1921" i="12"/>
  <c r="K1921" i="12" s="1"/>
  <c r="J1922" i="12"/>
  <c r="J1923" i="12"/>
  <c r="J1924" i="12"/>
  <c r="J1925" i="12"/>
  <c r="J1926" i="12"/>
  <c r="J1927" i="12"/>
  <c r="J1928" i="12"/>
  <c r="J1929" i="12"/>
  <c r="J1930" i="12"/>
  <c r="J1931" i="12"/>
  <c r="J1932" i="12"/>
  <c r="K1932" i="12" s="1"/>
  <c r="J1933" i="12"/>
  <c r="K1933" i="12" s="1"/>
  <c r="J1934" i="12"/>
  <c r="J1935" i="12"/>
  <c r="J1936" i="12"/>
  <c r="J1937" i="12"/>
  <c r="J1938" i="12"/>
  <c r="J1939" i="12"/>
  <c r="J1940" i="12"/>
  <c r="J1941" i="12"/>
  <c r="J1942" i="12"/>
  <c r="J1943" i="12"/>
  <c r="J1944" i="12"/>
  <c r="K1944" i="12" s="1"/>
  <c r="J1945" i="12"/>
  <c r="J1946" i="12"/>
  <c r="J1947" i="12"/>
  <c r="J1948" i="12"/>
  <c r="J1949" i="12"/>
  <c r="J1950" i="12"/>
  <c r="J1951" i="12"/>
  <c r="J1952" i="12"/>
  <c r="J1953" i="12"/>
  <c r="J1954" i="12"/>
  <c r="J1955" i="12"/>
  <c r="J1956" i="12"/>
  <c r="K1956" i="12" s="1"/>
  <c r="J1957" i="12"/>
  <c r="J1958" i="12"/>
  <c r="J1959" i="12"/>
  <c r="J1960" i="12"/>
  <c r="J1961" i="12"/>
  <c r="J1962" i="12"/>
  <c r="J1963" i="12"/>
  <c r="J1964" i="12"/>
  <c r="J1965" i="12"/>
  <c r="J1966" i="12"/>
  <c r="J1967" i="12"/>
  <c r="J1968" i="12"/>
  <c r="K1968" i="12" s="1"/>
  <c r="J1969" i="12"/>
  <c r="K1969" i="12" s="1"/>
  <c r="J1970" i="12"/>
  <c r="J1971" i="12"/>
  <c r="J1972" i="12"/>
  <c r="J1973" i="12"/>
  <c r="J1974" i="12"/>
  <c r="J1975" i="12"/>
  <c r="J1976" i="12"/>
  <c r="J1977" i="12"/>
  <c r="J1978" i="12"/>
  <c r="J1979" i="12"/>
  <c r="J1980" i="12"/>
  <c r="K1980" i="12" s="1"/>
  <c r="J1981" i="12"/>
  <c r="J1982" i="12"/>
  <c r="J1983" i="12"/>
  <c r="J1984" i="12"/>
  <c r="J1985" i="12"/>
  <c r="J1986" i="12"/>
  <c r="J1987" i="12"/>
  <c r="J1988" i="12"/>
  <c r="J1989" i="12"/>
  <c r="J1990" i="12"/>
  <c r="J1991" i="12"/>
  <c r="J1992" i="12"/>
  <c r="K1992" i="12" s="1"/>
  <c r="J1993" i="12"/>
  <c r="K1993" i="12" s="1"/>
  <c r="J1994" i="12"/>
  <c r="J1995" i="12"/>
  <c r="J1996" i="12"/>
  <c r="J1997" i="12"/>
  <c r="J1998" i="12"/>
  <c r="J1999" i="12"/>
  <c r="J2000" i="12"/>
  <c r="J2001" i="12"/>
  <c r="J2002" i="12"/>
  <c r="J2003" i="12"/>
  <c r="J2004" i="12"/>
  <c r="K2004" i="12" s="1"/>
  <c r="J2005" i="12"/>
  <c r="K2005" i="12" s="1"/>
  <c r="J2006" i="12"/>
  <c r="J2007" i="12"/>
  <c r="J2008" i="12"/>
  <c r="J2009" i="12"/>
  <c r="J2010" i="12"/>
  <c r="J2011" i="12"/>
  <c r="J2012" i="12"/>
  <c r="J2013" i="12"/>
  <c r="J2014" i="12"/>
  <c r="J2015" i="12"/>
  <c r="J2016" i="12"/>
  <c r="K2016" i="12" s="1"/>
  <c r="J2017" i="12"/>
  <c r="J2018" i="12"/>
  <c r="J2019" i="12"/>
  <c r="J2020" i="12"/>
  <c r="J2021" i="12"/>
  <c r="J2022" i="12"/>
  <c r="J2023" i="12"/>
  <c r="J2024" i="12"/>
  <c r="J2025" i="12"/>
  <c r="J2026" i="12"/>
  <c r="J2027" i="12"/>
  <c r="J2028" i="12"/>
  <c r="K2028" i="12" s="1"/>
  <c r="J2029" i="12"/>
  <c r="J2030" i="12"/>
  <c r="J2031" i="12"/>
  <c r="J2032" i="12"/>
  <c r="J2033" i="12"/>
  <c r="J2034" i="12"/>
  <c r="J2035" i="12"/>
  <c r="J2036" i="12"/>
  <c r="J2037" i="12"/>
  <c r="J2038" i="12"/>
  <c r="J2039" i="12"/>
  <c r="J2040" i="12"/>
  <c r="K2040" i="12" s="1"/>
  <c r="J2041" i="12"/>
  <c r="J2042" i="12"/>
  <c r="J2043" i="12"/>
  <c r="J2044" i="12"/>
  <c r="J2045" i="12"/>
  <c r="J2046" i="12"/>
  <c r="J2047" i="12"/>
  <c r="J2048" i="12"/>
  <c r="J2049" i="12"/>
  <c r="J2050" i="12"/>
  <c r="J2051" i="12"/>
  <c r="J2052" i="12"/>
  <c r="K2052" i="12" s="1"/>
  <c r="J2053" i="12"/>
  <c r="J2054" i="12"/>
  <c r="J2055" i="12"/>
  <c r="J2056" i="12"/>
  <c r="J2057" i="12"/>
  <c r="J2058" i="12"/>
  <c r="J2059" i="12"/>
  <c r="J2060" i="12"/>
  <c r="J2061" i="12"/>
  <c r="J2062" i="12"/>
  <c r="J2063" i="12"/>
  <c r="J2064" i="12"/>
  <c r="K2064" i="12" s="1"/>
  <c r="J2065" i="12"/>
  <c r="K2065" i="12" s="1"/>
  <c r="J2066" i="12"/>
  <c r="J2067" i="12"/>
  <c r="J2068" i="12"/>
  <c r="J2069" i="12"/>
  <c r="J2070" i="12"/>
  <c r="J2071" i="12"/>
  <c r="J2072" i="12"/>
  <c r="J2073" i="12"/>
  <c r="J2074" i="12"/>
  <c r="J2075" i="12"/>
  <c r="J2076" i="12"/>
  <c r="K2076" i="12" s="1"/>
  <c r="J2077" i="12"/>
  <c r="J2078" i="12"/>
  <c r="J2079" i="12"/>
  <c r="J2080" i="12"/>
  <c r="J2081" i="12"/>
  <c r="J2082" i="12"/>
  <c r="J2083" i="12"/>
  <c r="J2084" i="12"/>
  <c r="J2085" i="12"/>
  <c r="J2086" i="12"/>
  <c r="J2087" i="12"/>
  <c r="J2088" i="12"/>
  <c r="K2088" i="12" s="1"/>
  <c r="J2089" i="12"/>
  <c r="J2090" i="12"/>
  <c r="J2091" i="12"/>
  <c r="J2092" i="12"/>
  <c r="J2093" i="12"/>
  <c r="J2094" i="12"/>
  <c r="J2095" i="12"/>
  <c r="J2096" i="12"/>
  <c r="J2097" i="12"/>
  <c r="J2098" i="12"/>
  <c r="J2099" i="12"/>
  <c r="J2100" i="12"/>
  <c r="K2100" i="12" s="1"/>
  <c r="J2101" i="12"/>
  <c r="K2101" i="12" s="1"/>
  <c r="J2102" i="12"/>
  <c r="J2103" i="12"/>
  <c r="J2104" i="12"/>
  <c r="J2105" i="12"/>
  <c r="J2106" i="12"/>
  <c r="J2107" i="12"/>
  <c r="J2108" i="12"/>
  <c r="J2109" i="12"/>
  <c r="J2110" i="12"/>
  <c r="J2111" i="12"/>
  <c r="J2112" i="12"/>
  <c r="K2112" i="12" s="1"/>
  <c r="J2113" i="12"/>
  <c r="K2113" i="12" s="1"/>
  <c r="J2114" i="12"/>
  <c r="J2115" i="12"/>
  <c r="J2116" i="12"/>
  <c r="J2117" i="12"/>
  <c r="J2118" i="12"/>
  <c r="J2119" i="12"/>
  <c r="J2120" i="12"/>
  <c r="J2121" i="12"/>
  <c r="J2122" i="12"/>
  <c r="J2123" i="12"/>
  <c r="J2124" i="12"/>
  <c r="K2124" i="12" s="1"/>
  <c r="J2125" i="12"/>
  <c r="J2126" i="12"/>
  <c r="J2127" i="12"/>
  <c r="J2128" i="12"/>
  <c r="J2129" i="12"/>
  <c r="J2130" i="12"/>
  <c r="J2131" i="12"/>
  <c r="J2132" i="12"/>
  <c r="J2133" i="12"/>
  <c r="J2134" i="12"/>
  <c r="J2135" i="12"/>
  <c r="J2136" i="12"/>
  <c r="K2136" i="12" s="1"/>
  <c r="J2137" i="12"/>
  <c r="J2138" i="12"/>
  <c r="J2139" i="12"/>
  <c r="J2140" i="12"/>
  <c r="J2141" i="12"/>
  <c r="J2142" i="12"/>
  <c r="J2143" i="12"/>
  <c r="J2144" i="12"/>
  <c r="J2145" i="12"/>
  <c r="J2146" i="12"/>
  <c r="J2147" i="12"/>
  <c r="J2148" i="12"/>
  <c r="K2148" i="12" s="1"/>
  <c r="J2149" i="12"/>
  <c r="K2149" i="12" s="1"/>
  <c r="J2150" i="12"/>
  <c r="J2151" i="12"/>
  <c r="J2152" i="12"/>
  <c r="J2153" i="12"/>
  <c r="J2154" i="12"/>
  <c r="J2155" i="12"/>
  <c r="J2156" i="12"/>
  <c r="J2157" i="12"/>
  <c r="J2158" i="12"/>
  <c r="J2159" i="12"/>
  <c r="J2160" i="12"/>
  <c r="K2160" i="12" s="1"/>
  <c r="J2161" i="12"/>
  <c r="J2162" i="12"/>
  <c r="J2163" i="12"/>
  <c r="J2164" i="12"/>
  <c r="J2165" i="12"/>
  <c r="J2166" i="12"/>
  <c r="J2167" i="12"/>
  <c r="J2168" i="12"/>
  <c r="J2169" i="12"/>
  <c r="J2170" i="12"/>
  <c r="J2171" i="12"/>
  <c r="J2172" i="12"/>
  <c r="K2172" i="12" s="1"/>
  <c r="J2173" i="12"/>
  <c r="J2174" i="12"/>
  <c r="J2175" i="12"/>
  <c r="J2176" i="12"/>
  <c r="J2177" i="12"/>
  <c r="J2178" i="12"/>
  <c r="J2179" i="12"/>
  <c r="J2180" i="12"/>
  <c r="J2181" i="12"/>
  <c r="J2182" i="12"/>
  <c r="J2183" i="12"/>
  <c r="J2184" i="12"/>
  <c r="K2184" i="12" s="1"/>
  <c r="J2185" i="12"/>
  <c r="J2186" i="12"/>
  <c r="J2187" i="12"/>
  <c r="J2188" i="12"/>
  <c r="J2189" i="12"/>
  <c r="J2190" i="12"/>
  <c r="J2191" i="12"/>
  <c r="J2192" i="12"/>
  <c r="J2193" i="12"/>
  <c r="J2194" i="12"/>
  <c r="J2195" i="12"/>
  <c r="J2196" i="12"/>
  <c r="K2196" i="12" s="1"/>
  <c r="J2197" i="12"/>
  <c r="K2197" i="12" s="1"/>
  <c r="J2198" i="12"/>
  <c r="J2199" i="12"/>
  <c r="J2200" i="12"/>
  <c r="J2201" i="12"/>
  <c r="J2202" i="12"/>
  <c r="J2203" i="12"/>
  <c r="J2204" i="12"/>
  <c r="J2205" i="12"/>
  <c r="J2206" i="12"/>
  <c r="J2207" i="12"/>
  <c r="J2208" i="12"/>
  <c r="K2208" i="12" s="1"/>
  <c r="J2209" i="12"/>
  <c r="J2210" i="12"/>
  <c r="J2211" i="12"/>
  <c r="J2212" i="12"/>
  <c r="J2213" i="12"/>
  <c r="J2214" i="12"/>
  <c r="J2215" i="12"/>
  <c r="J2216" i="12"/>
  <c r="J2217" i="12"/>
  <c r="J2218" i="12"/>
  <c r="J2219" i="12"/>
  <c r="J2220" i="12"/>
  <c r="K2220" i="12" s="1"/>
  <c r="J2221" i="12"/>
  <c r="K2221" i="12" s="1"/>
  <c r="J2222" i="12"/>
  <c r="J2223" i="12"/>
  <c r="J2224" i="12"/>
  <c r="J2225" i="12"/>
  <c r="J2226" i="12"/>
  <c r="J2227" i="12"/>
  <c r="J2228" i="12"/>
  <c r="J2229" i="12"/>
  <c r="J2230" i="12"/>
  <c r="J2231" i="12"/>
  <c r="J2232" i="12"/>
  <c r="K2232" i="12" s="1"/>
  <c r="J2233" i="12"/>
  <c r="K2233" i="12" s="1"/>
  <c r="J2234" i="12"/>
  <c r="J2235" i="12"/>
  <c r="J2236" i="12"/>
  <c r="J2237" i="12"/>
  <c r="J2238" i="12"/>
  <c r="J2239" i="12"/>
  <c r="J2240" i="12"/>
  <c r="J2241" i="12"/>
  <c r="J2242" i="12"/>
  <c r="J2243" i="12"/>
  <c r="J2244" i="12"/>
  <c r="J2245" i="12"/>
  <c r="K2245" i="12" s="1"/>
  <c r="J2246" i="12"/>
  <c r="J2247" i="12"/>
  <c r="J2248" i="12"/>
  <c r="J2249" i="12"/>
  <c r="J2250" i="12"/>
  <c r="J2251" i="12"/>
  <c r="J2252" i="12"/>
  <c r="J2253" i="12"/>
  <c r="J2254" i="12"/>
  <c r="J2255" i="12"/>
  <c r="J2256" i="12"/>
  <c r="K2256" i="12" s="1"/>
  <c r="J2257" i="12"/>
  <c r="J2258" i="12"/>
  <c r="J2259" i="12"/>
  <c r="J2260" i="12"/>
  <c r="J2261" i="12"/>
  <c r="J2262" i="12"/>
  <c r="J2263" i="12"/>
  <c r="J2264" i="12"/>
  <c r="J2265" i="12"/>
  <c r="J2266" i="12"/>
  <c r="J2267" i="12"/>
  <c r="J2268" i="12"/>
  <c r="K2268" i="12" s="1"/>
  <c r="J2269" i="12"/>
  <c r="J2270" i="12"/>
  <c r="J2271" i="12"/>
  <c r="J2272" i="12"/>
  <c r="J2273" i="12"/>
  <c r="J2274" i="12"/>
  <c r="J2275" i="12"/>
  <c r="J2276" i="12"/>
  <c r="J2277" i="12"/>
  <c r="J2278" i="12"/>
  <c r="J2279" i="12"/>
  <c r="J2280" i="12"/>
  <c r="K2280" i="12" s="1"/>
  <c r="J2281" i="12"/>
  <c r="K2281" i="12" s="1"/>
  <c r="J2282" i="12"/>
  <c r="J2283" i="12"/>
  <c r="J2284" i="12"/>
  <c r="J2285" i="12"/>
  <c r="J2286" i="12"/>
  <c r="J2287" i="12"/>
  <c r="J2288" i="12"/>
  <c r="J2289" i="12"/>
  <c r="J2290" i="12"/>
  <c r="J2291" i="12"/>
  <c r="J2292" i="12"/>
  <c r="J2293" i="12"/>
  <c r="K2293" i="12" s="1"/>
  <c r="J2294" i="12"/>
  <c r="J2295" i="12"/>
  <c r="J2296" i="12"/>
  <c r="J2297" i="12"/>
  <c r="J2298" i="12"/>
  <c r="J2299" i="12"/>
  <c r="J2300" i="12"/>
  <c r="J2301" i="12"/>
  <c r="J2302" i="12"/>
  <c r="J2303" i="12"/>
  <c r="J2304" i="12"/>
  <c r="K2304" i="12" s="1"/>
  <c r="J2305" i="12"/>
  <c r="J2306" i="12"/>
  <c r="J2307" i="12"/>
  <c r="J2308" i="12"/>
  <c r="J2309" i="12"/>
  <c r="J2310" i="12"/>
  <c r="J2311" i="12"/>
  <c r="J2312" i="12"/>
  <c r="J2313" i="12"/>
  <c r="J2314" i="12"/>
  <c r="J2315" i="12"/>
  <c r="J2316" i="12"/>
  <c r="K2316" i="12" s="1"/>
  <c r="J2317" i="12"/>
  <c r="J2318" i="12"/>
  <c r="J2319" i="12"/>
  <c r="J2320" i="12"/>
  <c r="J2321" i="12"/>
  <c r="J2322" i="12"/>
  <c r="J2323" i="12"/>
  <c r="J2324" i="12"/>
  <c r="J2325" i="12"/>
  <c r="J2326" i="12"/>
  <c r="J2327" i="12"/>
  <c r="J2328" i="12"/>
  <c r="K2328" i="12" s="1"/>
  <c r="J2329" i="12"/>
  <c r="J2330" i="12"/>
  <c r="J2331" i="12"/>
  <c r="J2332" i="12"/>
  <c r="J2333" i="12"/>
  <c r="J2334" i="12"/>
  <c r="J2335" i="12"/>
  <c r="J2336" i="12"/>
  <c r="J2337" i="12"/>
  <c r="J2338" i="12"/>
  <c r="J2339" i="12"/>
  <c r="J2340" i="12"/>
  <c r="K2340" i="12" s="1"/>
  <c r="J2341" i="12"/>
  <c r="K2341" i="12" s="1"/>
  <c r="J2342" i="12"/>
  <c r="J2343" i="12"/>
  <c r="J2344" i="12"/>
  <c r="J2345" i="12"/>
  <c r="J2346" i="12"/>
  <c r="J2347" i="12"/>
  <c r="J2348" i="12"/>
  <c r="J2349" i="12"/>
  <c r="J2350" i="12"/>
  <c r="J2351" i="12"/>
  <c r="J2352" i="12"/>
  <c r="K2352" i="12" s="1"/>
  <c r="J2353" i="12"/>
  <c r="K2353" i="12" s="1"/>
  <c r="J2354" i="12"/>
  <c r="J2355" i="12"/>
  <c r="J2356" i="12"/>
  <c r="J2357" i="12"/>
  <c r="J2358" i="12"/>
  <c r="J2359" i="12"/>
  <c r="J2360" i="12"/>
  <c r="J2361" i="12"/>
  <c r="J2362" i="12"/>
  <c r="J2363" i="12"/>
  <c r="J2364" i="12"/>
  <c r="K2364" i="12" s="1"/>
  <c r="J2365" i="12"/>
  <c r="J2366" i="12"/>
  <c r="J2367" i="12"/>
  <c r="J2368" i="12"/>
  <c r="J2369" i="12"/>
  <c r="J2370" i="12"/>
  <c r="J2371" i="12"/>
  <c r="J2372" i="12"/>
  <c r="J2373" i="12"/>
  <c r="J2374" i="12"/>
  <c r="J2375" i="12"/>
  <c r="J2376" i="12"/>
  <c r="K2376" i="12" s="1"/>
  <c r="J2377" i="12"/>
  <c r="K2377" i="12" s="1"/>
  <c r="J2378" i="12"/>
  <c r="J2379" i="12"/>
  <c r="J2380" i="12"/>
  <c r="J2381" i="12"/>
  <c r="J2382" i="12"/>
  <c r="J2383" i="12"/>
  <c r="J2384" i="12"/>
  <c r="J2385" i="12"/>
  <c r="J2386" i="12"/>
  <c r="J2387" i="12"/>
  <c r="J2388" i="12"/>
  <c r="K2388" i="12" s="1"/>
  <c r="J2389" i="12"/>
  <c r="K2389" i="12" s="1"/>
  <c r="J2390" i="12"/>
  <c r="J2391" i="12"/>
  <c r="J2392" i="12"/>
  <c r="J2393" i="12"/>
  <c r="J2394" i="12"/>
  <c r="J2395" i="12"/>
  <c r="J2396" i="12"/>
  <c r="J2397" i="12"/>
  <c r="J2398" i="12"/>
  <c r="J2399" i="12"/>
  <c r="J2400" i="12"/>
  <c r="K2400" i="12" s="1"/>
  <c r="J2401" i="12"/>
  <c r="J2402" i="12"/>
  <c r="J2403" i="12"/>
  <c r="J2404" i="12"/>
  <c r="J2405" i="12"/>
  <c r="J2406" i="12"/>
  <c r="J2407" i="12"/>
  <c r="J2408" i="12"/>
  <c r="J2409" i="12"/>
  <c r="J2410" i="12"/>
  <c r="J2411" i="12"/>
  <c r="J2412" i="12"/>
  <c r="K2412" i="12" s="1"/>
  <c r="J2413" i="12"/>
  <c r="J2414" i="12"/>
  <c r="J2415" i="12"/>
  <c r="J2416" i="12"/>
  <c r="J2417" i="12"/>
  <c r="J2418" i="12"/>
  <c r="J2419" i="12"/>
  <c r="J2420" i="12"/>
  <c r="J2421" i="12"/>
  <c r="J2422" i="12"/>
  <c r="J2423" i="12"/>
  <c r="J2424" i="12"/>
  <c r="K2424" i="12" s="1"/>
  <c r="J2425" i="12"/>
  <c r="K2425" i="12" s="1"/>
  <c r="J2426" i="12"/>
  <c r="J2427" i="12"/>
  <c r="J2428" i="12"/>
  <c r="J2429" i="12"/>
  <c r="J2430" i="12"/>
  <c r="J2431" i="12"/>
  <c r="J2432" i="12"/>
  <c r="J2433" i="12"/>
  <c r="J2434" i="12"/>
  <c r="J2435" i="12"/>
  <c r="J2436" i="12"/>
  <c r="K2436" i="12" s="1"/>
  <c r="J2437" i="12"/>
  <c r="K2437" i="12" s="1"/>
  <c r="J2438" i="12"/>
  <c r="J2439" i="12"/>
  <c r="J2440" i="12"/>
  <c r="J2441" i="12"/>
  <c r="J2442" i="12"/>
  <c r="J2443" i="12"/>
  <c r="J2444" i="12"/>
  <c r="J2445" i="12"/>
  <c r="J2446" i="12"/>
  <c r="J2447" i="12"/>
  <c r="J2448" i="12"/>
  <c r="J2449" i="12"/>
  <c r="K2449" i="12" s="1"/>
  <c r="J2450" i="12"/>
  <c r="J2451" i="12"/>
  <c r="J2452" i="12"/>
  <c r="J2453" i="12"/>
  <c r="J2454" i="12"/>
  <c r="J2455" i="12"/>
  <c r="J2456" i="12"/>
  <c r="J2457" i="12"/>
  <c r="J2458" i="12"/>
  <c r="J2459" i="12"/>
  <c r="J2460" i="12"/>
  <c r="K2460" i="12" s="1"/>
  <c r="J2461" i="12"/>
  <c r="J2462" i="12"/>
  <c r="J2463" i="12"/>
  <c r="J2464" i="12"/>
  <c r="J2465" i="12"/>
  <c r="J2466" i="12"/>
  <c r="J2467" i="12"/>
  <c r="J2468" i="12"/>
  <c r="J2469" i="12"/>
  <c r="J2470" i="12"/>
  <c r="J2471" i="12"/>
  <c r="J2472" i="12"/>
  <c r="K2472" i="12" s="1"/>
  <c r="J2473" i="12"/>
  <c r="K2473" i="12" s="1"/>
  <c r="J2474" i="12"/>
  <c r="J2475" i="12"/>
  <c r="J2476" i="12"/>
  <c r="J2477" i="12"/>
  <c r="J2478" i="12"/>
  <c r="J2479" i="12"/>
  <c r="J2480" i="12"/>
  <c r="J2481" i="12"/>
  <c r="J2482" i="12"/>
  <c r="J2483" i="12"/>
  <c r="J2484" i="12"/>
  <c r="K2484" i="12" s="1"/>
  <c r="J2485" i="12"/>
  <c r="K2485" i="12" s="1"/>
  <c r="J2486" i="12"/>
  <c r="J2487" i="12"/>
  <c r="J2488" i="12"/>
  <c r="J2489" i="12"/>
  <c r="J2490" i="12"/>
  <c r="J2491" i="12"/>
  <c r="J2492" i="12"/>
  <c r="J2493" i="12"/>
  <c r="J2494" i="12"/>
  <c r="J2495" i="12"/>
  <c r="J2496" i="12"/>
  <c r="K2496" i="12" s="1"/>
  <c r="J2497" i="12"/>
  <c r="K2497" i="12" s="1"/>
  <c r="J2498" i="12"/>
  <c r="J2499" i="12"/>
  <c r="J2500" i="12"/>
  <c r="J2501" i="12"/>
  <c r="J2502" i="12"/>
  <c r="J2503" i="12"/>
  <c r="J2504" i="12"/>
  <c r="J2505" i="12"/>
  <c r="J2506" i="12"/>
  <c r="J2507" i="12"/>
  <c r="J2508" i="12"/>
  <c r="K2508" i="12" s="1"/>
  <c r="J2509" i="12"/>
  <c r="K2509" i="12" s="1"/>
  <c r="J2510" i="12"/>
  <c r="J2511" i="12"/>
  <c r="J2512" i="12"/>
  <c r="J2513" i="12"/>
  <c r="J2514" i="12"/>
  <c r="J2515" i="12"/>
  <c r="J2516" i="12"/>
  <c r="J2517" i="12"/>
  <c r="J2518" i="12"/>
  <c r="J2519" i="12"/>
  <c r="J2520" i="12"/>
  <c r="K2520" i="12" s="1"/>
  <c r="J2521" i="12"/>
  <c r="K2521" i="12" s="1"/>
  <c r="J2522" i="12"/>
  <c r="J2523" i="12"/>
  <c r="J2524" i="12"/>
  <c r="J2525" i="12"/>
  <c r="J2526" i="12"/>
  <c r="J2527" i="12"/>
  <c r="J2528" i="12"/>
  <c r="J2529" i="12"/>
  <c r="J2530" i="12"/>
  <c r="J2531" i="12"/>
  <c r="J2532" i="12"/>
  <c r="K2532" i="12" s="1"/>
  <c r="J2533" i="12"/>
  <c r="K2533" i="12" s="1"/>
  <c r="J2534" i="12"/>
  <c r="J2535" i="12"/>
  <c r="J2536" i="12"/>
  <c r="J2537" i="12"/>
  <c r="J2538" i="12"/>
  <c r="J2539" i="12"/>
  <c r="J2540" i="12"/>
  <c r="J2541" i="12"/>
  <c r="J2542" i="12"/>
  <c r="J2543" i="12"/>
  <c r="J2544" i="12"/>
  <c r="K2544" i="12" s="1"/>
  <c r="J2545" i="12"/>
  <c r="K2545" i="12" s="1"/>
  <c r="J2546" i="12"/>
  <c r="J2547" i="12"/>
  <c r="J2548" i="12"/>
  <c r="J2549" i="12"/>
  <c r="J2550" i="12"/>
  <c r="J2551" i="12"/>
  <c r="J2552" i="12"/>
  <c r="J2553" i="12"/>
  <c r="J2554" i="12"/>
  <c r="J2555" i="12"/>
  <c r="J2556" i="12"/>
  <c r="K2556" i="12" s="1"/>
  <c r="J2557" i="12"/>
  <c r="K2557" i="12" s="1"/>
  <c r="J2558" i="12"/>
  <c r="J2559" i="12"/>
  <c r="J2560" i="12"/>
  <c r="J2561" i="12"/>
  <c r="J2562" i="12"/>
  <c r="J2563" i="12"/>
  <c r="J2564" i="12"/>
  <c r="J2565" i="12"/>
  <c r="J2566" i="12"/>
  <c r="J2567" i="12"/>
  <c r="J2568" i="12"/>
  <c r="K2568" i="12" s="1"/>
  <c r="J2569" i="12"/>
  <c r="K2569" i="12" s="1"/>
  <c r="J2570" i="12"/>
  <c r="J2571" i="12"/>
  <c r="J2572" i="12"/>
  <c r="J2573" i="12"/>
  <c r="J2574" i="12"/>
  <c r="J2575" i="12"/>
  <c r="J2576" i="12"/>
  <c r="J2577" i="12"/>
  <c r="J2578" i="12"/>
  <c r="J2579" i="12"/>
  <c r="J2580" i="12"/>
  <c r="J2581" i="12"/>
  <c r="K2581" i="12" s="1"/>
  <c r="J2582" i="12"/>
  <c r="J2583" i="12"/>
  <c r="J2584" i="12"/>
  <c r="J2585" i="12"/>
  <c r="J2586" i="12"/>
  <c r="J2587" i="12"/>
  <c r="J2588" i="12"/>
  <c r="J2589" i="12"/>
  <c r="J2590" i="12"/>
  <c r="J2591" i="12"/>
  <c r="J2592" i="12"/>
  <c r="K2592" i="12" s="1"/>
  <c r="J2593" i="12"/>
  <c r="K2593" i="12" s="1"/>
  <c r="J2594" i="12"/>
  <c r="J2595" i="12"/>
  <c r="J2596" i="12"/>
  <c r="J2597" i="12"/>
  <c r="J2598" i="12"/>
  <c r="J2599" i="12"/>
  <c r="J2600" i="12"/>
  <c r="J2601" i="12"/>
  <c r="J2602" i="12"/>
  <c r="J2603" i="12"/>
  <c r="J2604" i="12"/>
  <c r="K2604" i="12" s="1"/>
  <c r="J2605" i="12"/>
  <c r="K2605" i="12" s="1"/>
  <c r="J2606" i="12"/>
  <c r="J2607" i="12"/>
  <c r="J2608" i="12"/>
  <c r="J2609" i="12"/>
  <c r="J2610" i="12"/>
  <c r="J2611" i="12"/>
  <c r="J2612" i="12"/>
  <c r="J2613" i="12"/>
  <c r="J2614" i="12"/>
  <c r="J2615" i="12"/>
  <c r="J2616" i="12"/>
  <c r="K2616" i="12" s="1"/>
  <c r="J2617" i="12"/>
  <c r="K2617" i="12" s="1"/>
  <c r="J2618" i="12"/>
  <c r="J2619" i="12"/>
  <c r="J2620" i="12"/>
  <c r="J2621" i="12"/>
  <c r="J2622" i="12"/>
  <c r="J2623" i="12"/>
  <c r="J2624" i="12"/>
  <c r="J2625" i="12"/>
  <c r="J2626" i="12"/>
  <c r="J2627" i="12"/>
  <c r="J2628" i="12"/>
  <c r="K2628" i="12" s="1"/>
  <c r="J2629" i="12"/>
  <c r="K2629" i="12" s="1"/>
  <c r="J2630" i="12"/>
  <c r="J2631" i="12"/>
  <c r="J2632" i="12"/>
  <c r="J2633" i="12"/>
  <c r="J2634" i="12"/>
  <c r="J2635" i="12"/>
  <c r="J2636" i="12"/>
  <c r="J2637" i="12"/>
  <c r="J2638" i="12"/>
  <c r="J2639" i="12"/>
  <c r="J2640" i="12"/>
  <c r="K2640" i="12" s="1"/>
  <c r="J2641" i="12"/>
  <c r="K2641" i="12" s="1"/>
  <c r="J2642" i="12"/>
  <c r="J2643" i="12"/>
  <c r="J2644" i="12"/>
  <c r="J2645" i="12"/>
  <c r="J2646" i="12"/>
  <c r="J2647" i="12"/>
  <c r="J2648" i="12"/>
  <c r="J2649" i="12"/>
  <c r="J2650" i="12"/>
  <c r="J2651" i="12"/>
  <c r="J2652" i="12"/>
  <c r="K2652" i="12" s="1"/>
  <c r="J2653" i="12"/>
  <c r="K2653" i="12" s="1"/>
  <c r="J2654" i="12"/>
  <c r="J2655" i="12"/>
  <c r="J2656" i="12"/>
  <c r="J2657" i="12"/>
  <c r="J2658" i="12"/>
  <c r="J2659" i="12"/>
  <c r="J2660" i="12"/>
  <c r="J2661" i="12"/>
  <c r="J2662" i="12"/>
  <c r="J2663" i="12"/>
  <c r="J2664" i="12"/>
  <c r="K2664" i="12" s="1"/>
  <c r="J2665" i="12"/>
  <c r="K2665" i="12" s="1"/>
  <c r="J2666" i="12"/>
  <c r="J2667" i="12"/>
  <c r="J2668" i="12"/>
  <c r="J2669" i="12"/>
  <c r="J2670" i="12"/>
  <c r="J2671" i="12"/>
  <c r="J2672" i="12"/>
  <c r="J2673" i="12"/>
  <c r="J2674" i="12"/>
  <c r="J2675" i="12"/>
  <c r="J2676" i="12"/>
  <c r="K2676" i="12" s="1"/>
  <c r="J2677" i="12"/>
  <c r="K2677" i="12" s="1"/>
  <c r="J2678" i="12"/>
  <c r="J2679" i="12"/>
  <c r="J2680" i="12"/>
  <c r="J2681" i="12"/>
  <c r="J2682" i="12"/>
  <c r="J2683" i="12"/>
  <c r="J2684" i="12"/>
  <c r="J2685" i="12"/>
  <c r="J2686" i="12"/>
  <c r="J2687" i="12"/>
  <c r="J2688" i="12"/>
  <c r="K2688" i="12" s="1"/>
  <c r="J2689" i="12"/>
  <c r="K2689" i="12" s="1"/>
  <c r="J2690" i="12"/>
  <c r="J2691" i="12"/>
  <c r="J2692" i="12"/>
  <c r="J2693" i="12"/>
  <c r="J2694" i="12"/>
  <c r="J2695" i="12"/>
  <c r="J2696" i="12"/>
  <c r="J2697" i="12"/>
  <c r="J2698" i="12"/>
  <c r="J2699" i="12"/>
  <c r="J2700" i="12"/>
  <c r="K2700" i="12" s="1"/>
  <c r="J2701" i="12"/>
  <c r="K2701" i="12" s="1"/>
  <c r="J2702" i="12"/>
  <c r="J2703" i="12"/>
  <c r="J2704" i="12"/>
  <c r="J2705" i="12"/>
  <c r="J2706" i="12"/>
  <c r="J2707" i="12"/>
  <c r="J2708" i="12"/>
  <c r="J2709" i="12"/>
  <c r="J2710" i="12"/>
  <c r="J2711" i="12"/>
  <c r="J2712" i="12"/>
  <c r="K2712" i="12" s="1"/>
  <c r="J2713" i="12"/>
  <c r="K2713" i="12" s="1"/>
  <c r="J2714" i="12"/>
  <c r="J2715" i="12"/>
  <c r="J2716" i="12"/>
  <c r="J2717" i="12"/>
  <c r="J2718" i="12"/>
  <c r="J2719" i="12"/>
  <c r="J2720" i="12"/>
  <c r="J2721" i="12"/>
  <c r="J2722" i="12"/>
  <c r="J2723" i="12"/>
  <c r="J2724" i="12"/>
  <c r="K2724" i="12" s="1"/>
  <c r="J2725" i="12"/>
  <c r="K2725" i="12" s="1"/>
  <c r="J2726" i="12"/>
  <c r="J2727" i="12"/>
  <c r="J2728" i="12"/>
  <c r="J2729" i="12"/>
  <c r="J2730" i="12"/>
  <c r="J2731" i="12"/>
  <c r="J2732" i="12"/>
  <c r="J2733" i="12"/>
  <c r="J2734" i="12"/>
  <c r="J2735" i="12"/>
  <c r="J2736" i="12"/>
  <c r="K2736" i="12" s="1"/>
  <c r="J2737" i="12"/>
  <c r="K2737" i="12" s="1"/>
  <c r="J2738" i="12"/>
  <c r="J2739" i="12"/>
  <c r="J2740" i="12"/>
  <c r="J2741" i="12"/>
  <c r="J2742" i="12"/>
  <c r="J2743" i="12"/>
  <c r="J2744" i="12"/>
  <c r="J2745" i="12"/>
  <c r="J2746" i="12"/>
  <c r="J2747" i="12"/>
  <c r="J2748" i="12"/>
  <c r="J2749" i="12"/>
  <c r="K2749" i="12" s="1"/>
  <c r="J2750" i="12"/>
  <c r="J2751" i="12"/>
  <c r="J2752" i="12"/>
  <c r="J2753" i="12"/>
  <c r="J2754" i="12"/>
  <c r="J2755" i="12"/>
  <c r="J2756" i="12"/>
  <c r="J2757" i="12"/>
  <c r="J2758" i="12"/>
  <c r="J2759" i="12"/>
  <c r="J2760" i="12"/>
  <c r="K2760" i="12" s="1"/>
  <c r="J2761" i="12"/>
  <c r="K2761" i="12" s="1"/>
  <c r="J2762" i="12"/>
  <c r="J2763" i="12"/>
  <c r="J2764" i="12"/>
  <c r="J2765" i="12"/>
  <c r="J2766" i="12"/>
  <c r="J2767" i="12"/>
  <c r="J2768" i="12"/>
  <c r="J2769" i="12"/>
  <c r="J2770" i="12"/>
  <c r="J2771" i="12"/>
  <c r="J2772" i="12"/>
  <c r="K2772" i="12" s="1"/>
  <c r="J2773" i="12"/>
  <c r="K2773" i="12" s="1"/>
  <c r="J2774" i="12"/>
  <c r="J2775" i="12"/>
  <c r="J2776" i="12"/>
  <c r="J2777" i="12"/>
  <c r="J2778" i="12"/>
  <c r="J2779" i="12"/>
  <c r="J2780" i="12"/>
  <c r="J2781" i="12"/>
  <c r="J2782" i="12"/>
  <c r="J2783" i="12"/>
  <c r="J2784" i="12"/>
  <c r="K2784" i="12" s="1"/>
  <c r="J2785" i="12"/>
  <c r="K2785" i="12" s="1"/>
  <c r="J2786" i="12"/>
  <c r="J2787" i="12"/>
  <c r="J2788" i="12"/>
  <c r="J2789" i="12"/>
  <c r="J2790" i="12"/>
  <c r="J2791" i="12"/>
  <c r="J2792" i="12"/>
  <c r="J2793" i="12"/>
  <c r="J2794" i="12"/>
  <c r="J2795" i="12"/>
  <c r="J2796" i="12"/>
  <c r="J2797" i="12"/>
  <c r="K2797" i="12" s="1"/>
  <c r="J2798" i="12"/>
  <c r="J2799" i="12"/>
  <c r="J2800" i="12"/>
  <c r="J2801" i="12"/>
  <c r="J2802" i="12"/>
  <c r="J2803" i="12"/>
  <c r="J2804" i="12"/>
  <c r="J2805" i="12"/>
  <c r="J2806" i="12"/>
  <c r="J2807" i="12"/>
  <c r="J2808" i="12"/>
  <c r="K2808" i="12" s="1"/>
  <c r="J2809" i="12"/>
  <c r="K2809" i="12" s="1"/>
  <c r="J2810" i="12"/>
  <c r="J2811" i="12"/>
  <c r="J2812" i="12"/>
  <c r="J2813" i="12"/>
  <c r="J2814" i="12"/>
  <c r="J2815" i="12"/>
  <c r="J2816" i="12"/>
  <c r="J2817" i="12"/>
  <c r="J2818" i="12"/>
  <c r="J2819" i="12"/>
  <c r="J2820" i="12"/>
  <c r="K2820" i="12" s="1"/>
  <c r="J2821" i="12"/>
  <c r="K2821" i="12" s="1"/>
  <c r="J2822" i="12"/>
  <c r="J2823" i="12"/>
  <c r="J2824" i="12"/>
  <c r="J2825" i="12"/>
  <c r="J2826" i="12"/>
  <c r="J2827" i="12"/>
  <c r="J2828" i="12"/>
  <c r="J2829" i="12"/>
  <c r="J2830" i="12"/>
  <c r="J2831" i="12"/>
  <c r="J2832" i="12"/>
  <c r="K2832" i="12" s="1"/>
  <c r="J2833" i="12"/>
  <c r="K2833" i="12" s="1"/>
  <c r="J2834" i="12"/>
  <c r="J2835" i="12"/>
  <c r="J2836" i="12"/>
  <c r="J2837" i="12"/>
  <c r="J2838" i="12"/>
  <c r="J2839" i="12"/>
  <c r="J2840" i="12"/>
  <c r="J2841" i="12"/>
  <c r="J2842" i="12"/>
  <c r="J2843" i="12"/>
  <c r="J2844" i="12"/>
  <c r="K2844" i="12" s="1"/>
  <c r="J2845" i="12"/>
  <c r="K2845" i="12" s="1"/>
  <c r="J2846" i="12"/>
  <c r="J2847" i="12"/>
  <c r="J2848" i="12"/>
  <c r="J2849" i="12"/>
  <c r="J2850" i="12"/>
  <c r="J2851" i="12"/>
  <c r="J2852" i="12"/>
  <c r="J2853" i="12"/>
  <c r="J2854" i="12"/>
  <c r="J2855" i="12"/>
  <c r="J2856" i="12"/>
  <c r="K2856" i="12" s="1"/>
  <c r="J2857" i="12"/>
  <c r="K2857" i="12" s="1"/>
  <c r="J2858" i="12"/>
  <c r="J2859" i="12"/>
  <c r="J2860" i="12"/>
  <c r="J2861" i="12"/>
  <c r="J2862" i="12"/>
  <c r="J2863" i="12"/>
  <c r="J2864" i="12"/>
  <c r="J2865" i="12"/>
  <c r="J2866" i="12"/>
  <c r="J2867" i="12"/>
  <c r="J2868" i="12"/>
  <c r="K2868" i="12" s="1"/>
  <c r="J2869" i="12"/>
  <c r="K2869" i="12" s="1"/>
  <c r="J2870" i="12"/>
  <c r="J2871" i="12"/>
  <c r="J2872" i="12"/>
  <c r="J2873" i="12"/>
  <c r="J2874" i="12"/>
  <c r="J2875" i="12"/>
  <c r="J2876" i="12"/>
  <c r="J2877" i="12"/>
  <c r="J2878" i="12"/>
  <c r="J2879" i="12"/>
  <c r="J2880" i="12"/>
  <c r="K2880" i="12" s="1"/>
  <c r="J2881" i="12"/>
  <c r="K2881" i="12" s="1"/>
  <c r="J2882" i="12"/>
  <c r="J2883" i="12"/>
  <c r="J2884" i="12"/>
  <c r="J2885" i="12"/>
  <c r="J2886" i="12"/>
  <c r="J2887" i="12"/>
  <c r="J2888" i="12"/>
  <c r="J2889" i="12"/>
  <c r="J2890" i="12"/>
  <c r="J2891" i="12"/>
  <c r="J2892" i="12"/>
  <c r="K2892" i="12" s="1"/>
  <c r="J2893" i="12"/>
  <c r="K2893" i="12" s="1"/>
  <c r="J2894" i="12"/>
  <c r="J2895" i="12"/>
  <c r="J2896" i="12"/>
  <c r="J2897" i="12"/>
  <c r="J2898" i="12"/>
  <c r="J2899" i="12"/>
  <c r="J2900" i="12"/>
  <c r="J2901" i="12"/>
  <c r="J2902" i="12"/>
  <c r="J2903" i="12"/>
  <c r="J2904" i="12"/>
  <c r="K2904" i="12" s="1"/>
  <c r="J2905" i="12"/>
  <c r="K2905" i="12" s="1"/>
  <c r="J2906" i="12"/>
  <c r="J2907" i="12"/>
  <c r="J2908" i="12"/>
  <c r="J2909" i="12"/>
  <c r="J2910" i="12"/>
  <c r="J2911" i="12"/>
  <c r="J2912" i="12"/>
  <c r="J2913" i="12"/>
  <c r="J2914" i="12"/>
  <c r="J2915" i="12"/>
  <c r="J2916" i="12"/>
  <c r="K2916" i="12" s="1"/>
  <c r="J2917" i="12"/>
  <c r="J2918" i="12"/>
  <c r="J2919" i="12"/>
  <c r="J2920" i="12"/>
  <c r="J2921" i="12"/>
  <c r="J2922" i="12"/>
  <c r="J2923" i="12"/>
  <c r="J2924" i="12"/>
  <c r="J2925" i="12"/>
  <c r="J2926" i="12"/>
  <c r="J2927" i="12"/>
  <c r="J2928" i="12"/>
  <c r="K2928" i="12" s="1"/>
  <c r="J2929" i="12"/>
  <c r="K2929" i="12" s="1"/>
  <c r="J2930" i="12"/>
  <c r="J2931" i="12"/>
  <c r="J2932" i="12"/>
  <c r="J2933" i="12"/>
  <c r="J2934" i="12"/>
  <c r="J2935" i="12"/>
  <c r="J2936" i="12"/>
  <c r="J2937" i="12"/>
  <c r="J2938" i="12"/>
  <c r="J2939" i="12"/>
  <c r="J2940" i="12"/>
  <c r="K2940" i="12" s="1"/>
  <c r="J2941" i="12"/>
  <c r="K2941" i="12" s="1"/>
  <c r="J2942" i="12"/>
  <c r="J2943" i="12"/>
  <c r="J2944" i="12"/>
  <c r="J2945" i="12"/>
  <c r="J2946" i="12"/>
  <c r="J2947" i="12"/>
  <c r="J2948" i="12"/>
  <c r="J2949" i="12"/>
  <c r="J2950" i="12"/>
  <c r="J2951" i="12"/>
  <c r="J2952" i="12"/>
  <c r="K2952" i="12" s="1"/>
  <c r="J2953" i="12"/>
  <c r="K2953" i="12" s="1"/>
  <c r="J2954" i="12"/>
  <c r="J2955" i="12"/>
  <c r="J2956" i="12"/>
  <c r="J2957" i="12"/>
  <c r="J2958" i="12"/>
  <c r="J2959" i="12"/>
  <c r="J2960" i="12"/>
  <c r="J2961" i="12"/>
  <c r="J2962" i="12"/>
  <c r="J2963" i="12"/>
  <c r="J2964" i="12"/>
  <c r="J2965" i="12"/>
  <c r="K2965" i="12" s="1"/>
  <c r="J2966" i="12"/>
  <c r="J2967" i="12"/>
  <c r="J2968" i="12"/>
  <c r="J2969" i="12"/>
  <c r="J2970" i="12"/>
  <c r="J2971" i="12"/>
  <c r="J2972" i="12"/>
  <c r="J2973" i="12"/>
  <c r="J2974" i="12"/>
  <c r="J2975" i="12"/>
  <c r="J2976" i="12"/>
  <c r="K2976" i="12" s="1"/>
  <c r="J2977" i="12"/>
  <c r="K2977" i="12" s="1"/>
  <c r="J2978" i="12"/>
  <c r="J2979" i="12"/>
  <c r="J2980" i="12"/>
  <c r="J2981" i="12"/>
  <c r="J2982" i="12"/>
  <c r="J2983" i="12"/>
  <c r="J2984" i="12"/>
  <c r="J2985" i="12"/>
  <c r="J2986" i="12"/>
  <c r="J2987" i="12"/>
  <c r="J2988" i="12"/>
  <c r="K2988" i="12" s="1"/>
  <c r="J2989" i="12"/>
  <c r="K2989" i="12" s="1"/>
  <c r="J2990" i="12"/>
  <c r="J2991" i="12"/>
  <c r="J2992" i="12"/>
  <c r="J2993" i="12"/>
  <c r="J2994" i="12"/>
  <c r="J2995" i="12"/>
  <c r="J2996" i="12"/>
  <c r="J2997" i="12"/>
  <c r="J2998" i="12"/>
  <c r="J2999" i="12"/>
  <c r="J3000" i="12"/>
  <c r="K3000" i="12" s="1"/>
  <c r="J3001" i="12"/>
  <c r="K3001" i="12" s="1"/>
  <c r="J3002" i="12"/>
  <c r="J3003" i="12"/>
  <c r="J3004" i="12"/>
  <c r="J3005" i="12"/>
  <c r="J3006" i="12"/>
  <c r="J3007" i="12"/>
  <c r="J3008" i="12"/>
  <c r="J3009" i="12"/>
  <c r="J3010" i="12"/>
  <c r="J3011" i="12"/>
  <c r="J3012" i="12"/>
  <c r="K3012" i="12" s="1"/>
  <c r="J3013" i="12"/>
  <c r="K3013" i="12" s="1"/>
  <c r="J3014" i="12"/>
  <c r="J3015" i="12"/>
  <c r="J3016" i="12"/>
  <c r="J3017" i="12"/>
  <c r="J3018" i="12"/>
  <c r="J3019" i="12"/>
  <c r="J3020" i="12"/>
  <c r="J3021" i="12"/>
  <c r="J3022" i="12"/>
  <c r="J3023" i="12"/>
  <c r="J3024" i="12"/>
  <c r="K3024" i="12" s="1"/>
  <c r="J3025" i="12"/>
  <c r="K3025" i="12" s="1"/>
  <c r="J3026" i="12"/>
  <c r="J3027" i="12"/>
  <c r="J3028" i="12"/>
  <c r="J3029" i="12"/>
  <c r="J3030" i="12"/>
  <c r="J3031" i="12"/>
  <c r="J3032" i="12"/>
  <c r="J3033" i="12"/>
  <c r="J3034" i="12"/>
  <c r="J3035" i="12"/>
  <c r="J3036" i="12"/>
  <c r="K3036" i="12" s="1"/>
  <c r="J3037" i="12"/>
  <c r="K3037" i="12" s="1"/>
  <c r="J3038" i="12"/>
  <c r="J3039" i="12"/>
  <c r="J3040" i="12"/>
  <c r="J3041" i="12"/>
  <c r="J3042" i="12"/>
  <c r="J3043" i="12"/>
  <c r="J3044" i="12"/>
  <c r="J3045" i="12"/>
  <c r="J3046" i="12"/>
  <c r="J3047" i="12"/>
  <c r="J3048" i="12"/>
  <c r="K3048" i="12" s="1"/>
  <c r="J3049" i="12"/>
  <c r="K3049" i="12" s="1"/>
  <c r="J3050" i="12"/>
  <c r="J3051" i="12"/>
  <c r="J3052" i="12"/>
  <c r="J3053" i="12"/>
  <c r="J3054" i="12"/>
  <c r="J3055" i="12"/>
  <c r="J3056" i="12"/>
  <c r="J3057" i="12"/>
  <c r="J3058" i="12"/>
  <c r="J3059" i="12"/>
  <c r="J3060" i="12"/>
  <c r="K3060" i="12" s="1"/>
  <c r="J3061" i="12"/>
  <c r="K3061" i="12" s="1"/>
  <c r="J3062" i="12"/>
  <c r="J3063" i="12"/>
  <c r="J3064" i="12"/>
  <c r="J3065" i="12"/>
  <c r="J3066" i="12"/>
  <c r="J3067" i="12"/>
  <c r="J3068" i="12"/>
  <c r="J3069" i="12"/>
  <c r="J3070" i="12"/>
  <c r="J3071" i="12"/>
  <c r="J3072" i="12"/>
  <c r="K3072" i="12" s="1"/>
  <c r="J3073" i="12"/>
  <c r="K3073" i="12" s="1"/>
  <c r="J3074" i="12"/>
  <c r="J3075" i="12"/>
  <c r="J3076" i="12"/>
  <c r="J3077" i="12"/>
  <c r="J3078" i="12"/>
  <c r="J3079" i="12"/>
  <c r="J3080" i="12"/>
  <c r="J3081" i="12"/>
  <c r="J3082" i="12"/>
  <c r="J3083" i="12"/>
  <c r="J3084" i="12"/>
  <c r="J3085" i="12"/>
  <c r="K3085" i="12" s="1"/>
  <c r="J3086" i="12"/>
  <c r="J3087" i="12"/>
  <c r="J3088" i="12"/>
  <c r="J3089" i="12"/>
  <c r="J3090" i="12"/>
  <c r="J3091" i="12"/>
  <c r="J3092" i="12"/>
  <c r="J3093" i="12"/>
  <c r="J3094" i="12"/>
  <c r="J3095" i="12"/>
  <c r="J3096" i="12"/>
  <c r="K3096" i="12" s="1"/>
  <c r="J3097" i="12"/>
  <c r="K3097" i="12" s="1"/>
  <c r="J3098" i="12"/>
  <c r="J3099" i="12"/>
  <c r="J3100" i="12"/>
  <c r="J3101" i="12"/>
  <c r="J3102" i="12"/>
  <c r="J3103" i="12"/>
  <c r="J3104" i="12"/>
  <c r="J3105" i="12"/>
  <c r="J3106" i="12"/>
  <c r="J3107" i="12"/>
  <c r="J3108" i="12"/>
  <c r="K3108" i="12" s="1"/>
  <c r="J3109" i="12"/>
  <c r="K3109" i="12" s="1"/>
  <c r="J3110" i="12"/>
  <c r="J3111" i="12"/>
  <c r="J3112" i="12"/>
  <c r="J3113" i="12"/>
  <c r="J3114" i="12"/>
  <c r="J3115" i="12"/>
  <c r="J3116" i="12"/>
  <c r="J3117" i="12"/>
  <c r="J3118" i="12"/>
  <c r="J3119" i="12"/>
  <c r="J3120" i="12"/>
  <c r="K3120" i="12" s="1"/>
  <c r="J3121" i="12"/>
  <c r="K3121" i="12" s="1"/>
  <c r="J3122" i="12"/>
  <c r="J3123" i="12"/>
  <c r="J3124" i="12"/>
  <c r="J3125" i="12"/>
  <c r="J3126" i="12"/>
  <c r="J3127" i="12"/>
  <c r="J3128" i="12"/>
  <c r="J3129" i="12"/>
  <c r="J3130" i="12"/>
  <c r="J3131" i="12"/>
  <c r="J3132" i="12"/>
  <c r="K3132" i="12" s="1"/>
  <c r="J3133" i="12"/>
  <c r="K3133" i="12" s="1"/>
  <c r="J3134" i="12"/>
  <c r="J3135" i="12"/>
  <c r="J3136" i="12"/>
  <c r="J3137" i="12"/>
  <c r="J3138" i="12"/>
  <c r="J3139" i="12"/>
  <c r="J3140" i="12"/>
  <c r="J3141" i="12"/>
  <c r="J3142" i="12"/>
  <c r="J3143" i="12"/>
  <c r="J3144" i="12"/>
  <c r="K3144" i="12" s="1"/>
  <c r="J3145" i="12"/>
  <c r="K3145" i="12" s="1"/>
  <c r="J3146" i="12"/>
  <c r="J3147" i="12"/>
  <c r="J3148" i="12"/>
  <c r="J3149" i="12"/>
  <c r="J3150" i="12"/>
  <c r="J3151" i="12"/>
  <c r="J3152" i="12"/>
  <c r="J3153" i="12"/>
  <c r="J3154" i="12"/>
  <c r="J3155" i="12"/>
  <c r="J3156" i="12"/>
  <c r="K3156" i="12" s="1"/>
  <c r="J3157" i="12"/>
  <c r="K3157" i="12" s="1"/>
  <c r="J3158" i="12"/>
  <c r="J3159" i="12"/>
  <c r="J3160" i="12"/>
  <c r="J3161" i="12"/>
  <c r="J3162" i="12"/>
  <c r="J3163" i="12"/>
  <c r="J3164" i="12"/>
  <c r="J3165" i="12"/>
  <c r="J3166" i="12"/>
  <c r="J3167" i="12"/>
  <c r="J3168" i="12"/>
  <c r="K3168" i="12" s="1"/>
  <c r="J3169" i="12"/>
  <c r="K3169" i="12" s="1"/>
  <c r="J3170" i="12"/>
  <c r="J3171" i="12"/>
  <c r="J3172" i="12"/>
  <c r="J3173" i="12"/>
  <c r="J3174" i="12"/>
  <c r="J3175" i="12"/>
  <c r="J3176" i="12"/>
  <c r="J3177" i="12"/>
  <c r="J3178" i="12"/>
  <c r="J3179" i="12"/>
  <c r="J3180" i="12"/>
  <c r="K3180" i="12" s="1"/>
  <c r="J3181" i="12"/>
  <c r="K3181" i="12" s="1"/>
  <c r="J3182" i="12"/>
  <c r="J3183" i="12"/>
  <c r="J3184" i="12"/>
  <c r="J3185" i="12"/>
  <c r="J3186" i="12"/>
  <c r="J3187" i="12"/>
  <c r="J3188" i="12"/>
  <c r="J3189" i="12"/>
  <c r="J3190" i="12"/>
  <c r="J3191" i="12"/>
  <c r="J3192" i="12"/>
  <c r="K3192" i="12" s="1"/>
  <c r="J3193" i="12"/>
  <c r="K3193" i="12" s="1"/>
  <c r="J3194" i="12"/>
  <c r="J3195" i="12"/>
  <c r="J3196" i="12"/>
  <c r="J3197" i="12"/>
  <c r="J3198" i="12"/>
  <c r="J3199" i="12"/>
  <c r="J3200" i="12"/>
  <c r="J3201" i="12"/>
  <c r="J3202" i="12"/>
  <c r="J3203" i="12"/>
  <c r="J3204" i="12"/>
  <c r="K3204" i="12" s="1"/>
  <c r="J3205" i="12"/>
  <c r="K3205" i="12" s="1"/>
  <c r="J3206" i="12"/>
  <c r="J3207" i="12"/>
  <c r="J3208" i="12"/>
  <c r="J3209" i="12"/>
  <c r="J3210" i="12"/>
  <c r="J3211" i="12"/>
  <c r="J3212" i="12"/>
  <c r="J3213" i="12"/>
  <c r="J3214" i="12"/>
  <c r="J3215" i="12"/>
  <c r="J3216" i="12"/>
  <c r="J3217" i="12"/>
  <c r="K3217" i="12" s="1"/>
  <c r="J3218" i="12"/>
  <c r="J3219" i="12"/>
  <c r="J3220" i="12"/>
  <c r="J3221" i="12"/>
  <c r="J3222" i="12"/>
  <c r="J3223" i="12"/>
  <c r="J3224" i="12"/>
  <c r="J3225" i="12"/>
  <c r="J3226" i="12"/>
  <c r="J3227" i="12"/>
  <c r="J3228" i="12"/>
  <c r="K3228" i="12" s="1"/>
  <c r="J3229" i="12"/>
  <c r="K3229" i="12" s="1"/>
  <c r="J3230" i="12"/>
  <c r="J3231" i="12"/>
  <c r="J3232" i="12"/>
  <c r="J3233" i="12"/>
  <c r="J3234" i="12"/>
  <c r="J3235" i="12"/>
  <c r="J3236" i="12"/>
  <c r="J3237" i="12"/>
  <c r="J3238" i="12"/>
  <c r="J3239" i="12"/>
  <c r="J3240" i="12"/>
  <c r="K3240" i="12" s="1"/>
  <c r="J3241" i="12"/>
  <c r="K3241" i="12" s="1"/>
  <c r="J3242" i="12"/>
  <c r="J3243" i="12"/>
  <c r="J3244" i="12"/>
  <c r="J3245" i="12"/>
  <c r="J3246" i="12"/>
  <c r="J3247" i="12"/>
  <c r="J3248" i="12"/>
  <c r="J3249" i="12"/>
  <c r="J3250" i="12"/>
  <c r="J3251" i="12"/>
  <c r="J3252" i="12"/>
  <c r="K3252" i="12" s="1"/>
  <c r="J3253" i="12"/>
  <c r="K3253" i="12" s="1"/>
  <c r="J3254" i="12"/>
  <c r="J3255" i="12"/>
  <c r="J3256" i="12"/>
  <c r="J3257" i="12"/>
  <c r="J3258" i="12"/>
  <c r="J3259" i="12"/>
  <c r="J3260" i="12"/>
  <c r="J3261" i="12"/>
  <c r="J3262" i="12"/>
  <c r="J3263" i="12"/>
  <c r="J3264" i="12"/>
  <c r="K3264" i="12" s="1"/>
  <c r="J3265" i="12"/>
  <c r="K3265" i="12" s="1"/>
  <c r="J3266" i="12"/>
  <c r="J3267" i="12"/>
  <c r="J3268" i="12"/>
  <c r="J3269" i="12"/>
  <c r="J3270" i="12"/>
  <c r="J3271" i="12"/>
  <c r="J3272" i="12"/>
  <c r="J3273" i="12"/>
  <c r="J3274" i="12"/>
  <c r="J3275" i="12"/>
  <c r="J3276" i="12"/>
  <c r="K3276" i="12" s="1"/>
  <c r="J3277" i="12"/>
  <c r="K3277" i="12" s="1"/>
  <c r="J3278" i="12"/>
  <c r="J3279" i="12"/>
  <c r="J3280" i="12"/>
  <c r="J3281" i="12"/>
  <c r="J3282" i="12"/>
  <c r="J3283" i="12"/>
  <c r="J3284" i="12"/>
  <c r="J3285" i="12"/>
  <c r="J3286" i="12"/>
  <c r="J3287" i="12"/>
  <c r="J3288" i="12"/>
  <c r="K3288" i="12" s="1"/>
  <c r="J3289" i="12"/>
  <c r="K3289" i="12" s="1"/>
  <c r="J3290" i="12"/>
  <c r="J3291" i="12"/>
  <c r="J3292" i="12"/>
  <c r="J3293" i="12"/>
  <c r="J3294" i="12"/>
  <c r="J3295" i="12"/>
  <c r="J3296" i="12"/>
  <c r="J3297" i="12"/>
  <c r="J3298" i="12"/>
  <c r="J3299" i="12"/>
  <c r="J3300" i="12"/>
  <c r="K3300" i="12" s="1"/>
  <c r="J3301" i="12"/>
  <c r="K3301" i="12" s="1"/>
  <c r="J3302" i="12"/>
  <c r="J3303" i="12"/>
  <c r="J3304" i="12"/>
  <c r="J3305" i="12"/>
  <c r="J3306" i="12"/>
  <c r="J3307" i="12"/>
  <c r="J3308" i="12"/>
  <c r="J3309" i="12"/>
  <c r="J3310" i="12"/>
  <c r="J3311" i="12"/>
  <c r="J3312" i="12"/>
  <c r="K3312" i="12" s="1"/>
  <c r="J3313" i="12"/>
  <c r="K3313" i="12" s="1"/>
  <c r="J3314" i="12"/>
  <c r="J3315" i="12"/>
  <c r="J3316" i="12"/>
  <c r="J3317" i="12"/>
  <c r="J3318" i="12"/>
  <c r="J3319" i="12"/>
  <c r="J3320" i="12"/>
  <c r="J3321" i="12"/>
  <c r="J3322" i="12"/>
  <c r="J3323" i="12"/>
  <c r="J3324" i="12"/>
  <c r="K3324" i="12" s="1"/>
  <c r="J3325" i="12"/>
  <c r="K3325" i="12" s="1"/>
  <c r="J3326" i="12"/>
  <c r="J3327" i="12"/>
  <c r="J3328" i="12"/>
  <c r="J3329" i="12"/>
  <c r="J3330" i="12"/>
  <c r="J3331" i="12"/>
  <c r="J3332" i="12"/>
  <c r="J3333" i="12"/>
  <c r="J3334" i="12"/>
  <c r="J3335" i="12"/>
  <c r="J3336" i="12"/>
  <c r="K3336" i="12" s="1"/>
  <c r="J3337" i="12"/>
  <c r="K3337" i="12" s="1"/>
  <c r="J3338" i="12"/>
  <c r="J3339" i="12"/>
  <c r="J3340" i="12"/>
  <c r="J3341" i="12"/>
  <c r="J3342" i="12"/>
  <c r="J3343" i="12"/>
  <c r="J3344" i="12"/>
  <c r="J3345" i="12"/>
  <c r="J3346" i="12"/>
  <c r="J3347" i="12"/>
  <c r="J3348" i="12"/>
  <c r="K3348" i="12" s="1"/>
  <c r="J3349" i="12"/>
  <c r="K3349" i="12" s="1"/>
  <c r="J3350" i="12"/>
  <c r="J3351" i="12"/>
  <c r="J3352" i="12"/>
  <c r="J3353" i="12"/>
  <c r="J3354" i="12"/>
  <c r="J3355" i="12"/>
  <c r="J3356" i="12"/>
  <c r="J3357" i="12"/>
  <c r="J3358" i="12"/>
  <c r="J3359" i="12"/>
  <c r="J3360" i="12"/>
  <c r="K3360" i="12" s="1"/>
  <c r="J3361" i="12"/>
  <c r="K3361" i="12" s="1"/>
  <c r="J3362" i="12"/>
  <c r="J3363" i="12"/>
  <c r="J3364" i="12"/>
  <c r="J3365" i="12"/>
  <c r="J3366" i="12"/>
  <c r="J3367" i="12"/>
  <c r="J3368" i="12"/>
  <c r="J3369" i="12"/>
  <c r="J3370" i="12"/>
  <c r="J3371" i="12"/>
  <c r="J3372" i="12"/>
  <c r="K3372" i="12" s="1"/>
  <c r="J3373" i="12"/>
  <c r="K3373" i="12" s="1"/>
  <c r="J3374" i="12"/>
  <c r="J3375" i="12"/>
  <c r="J3376" i="12"/>
  <c r="J3377" i="12"/>
  <c r="J3378" i="12"/>
  <c r="J3379" i="12"/>
  <c r="J3380" i="12"/>
  <c r="J3381" i="12"/>
  <c r="J3382" i="12"/>
  <c r="J3383" i="12"/>
  <c r="J3384" i="12"/>
  <c r="K3384" i="12" s="1"/>
  <c r="J3385" i="12"/>
  <c r="K3385" i="12" s="1"/>
  <c r="J3386" i="12"/>
  <c r="J3387" i="12"/>
  <c r="J3388" i="12"/>
  <c r="J3389" i="12"/>
  <c r="J3390" i="12"/>
  <c r="J3391" i="12"/>
  <c r="J3392" i="12"/>
  <c r="J3393" i="12"/>
  <c r="J3394" i="12"/>
  <c r="J3395" i="12"/>
  <c r="J3396" i="12"/>
  <c r="K3396" i="12" s="1"/>
  <c r="J3397" i="12"/>
  <c r="K3397" i="12" s="1"/>
  <c r="J3398" i="12"/>
  <c r="J3399" i="12"/>
  <c r="J3400" i="12"/>
  <c r="J3401" i="12"/>
  <c r="J3402" i="12"/>
  <c r="J3403" i="12"/>
  <c r="J3404" i="12"/>
  <c r="J3405" i="12"/>
  <c r="J3406" i="12"/>
  <c r="J3407" i="12"/>
  <c r="J3408" i="12"/>
  <c r="K3408" i="12" s="1"/>
  <c r="J3409" i="12"/>
  <c r="K3409" i="12" s="1"/>
  <c r="J3410" i="12"/>
  <c r="J3411" i="12"/>
  <c r="J3412" i="12"/>
  <c r="J3413" i="12"/>
  <c r="J3414" i="12"/>
  <c r="J3415" i="12"/>
  <c r="J3416" i="12"/>
  <c r="J3417" i="12"/>
  <c r="J3418" i="12"/>
  <c r="J3419" i="12"/>
  <c r="J3420" i="12"/>
  <c r="K3420" i="12" s="1"/>
  <c r="J3421" i="12"/>
  <c r="K3421" i="12" s="1"/>
  <c r="J3422" i="12"/>
  <c r="J3423" i="12"/>
  <c r="J3424" i="12"/>
  <c r="J3425" i="12"/>
  <c r="J3426" i="12"/>
  <c r="J3427" i="12"/>
  <c r="J3428" i="12"/>
  <c r="J3429" i="12"/>
  <c r="J3430" i="12"/>
  <c r="J3431" i="12"/>
  <c r="J3432" i="12"/>
  <c r="K3432" i="12" s="1"/>
  <c r="J3433" i="12"/>
  <c r="K3433" i="12" s="1"/>
  <c r="J3434" i="12"/>
  <c r="J3435" i="12"/>
  <c r="J3436" i="12"/>
  <c r="J3437" i="12"/>
  <c r="J3438" i="12"/>
  <c r="J3439" i="12"/>
  <c r="J3440" i="12"/>
  <c r="J3441" i="12"/>
  <c r="J3442" i="12"/>
  <c r="J3443" i="12"/>
  <c r="J3444" i="12"/>
  <c r="K3444" i="12" s="1"/>
  <c r="J3445" i="12"/>
  <c r="K3445" i="12" s="1"/>
  <c r="J3446" i="12"/>
  <c r="J3447" i="12"/>
  <c r="J3448" i="12"/>
  <c r="J3449" i="12"/>
  <c r="J3450" i="12"/>
  <c r="J3451" i="12"/>
  <c r="J3452" i="12"/>
  <c r="J3453" i="12"/>
  <c r="J3454" i="12"/>
  <c r="J3455" i="12"/>
  <c r="J3456" i="12"/>
  <c r="K3456" i="12" s="1"/>
  <c r="J3457" i="12"/>
  <c r="K3457" i="12" s="1"/>
  <c r="J3458" i="12"/>
  <c r="J3459" i="12"/>
  <c r="J3460" i="12"/>
  <c r="J3461" i="12"/>
  <c r="J3462" i="12"/>
  <c r="J3463" i="12"/>
  <c r="J3464" i="12"/>
  <c r="J3465" i="12"/>
  <c r="J3466" i="12"/>
  <c r="J3467" i="12"/>
  <c r="J3468" i="12"/>
  <c r="K3468" i="12" s="1"/>
  <c r="J3469" i="12"/>
  <c r="K3469" i="12" s="1"/>
  <c r="J3470" i="12"/>
  <c r="J3471" i="12"/>
  <c r="J3472" i="12"/>
  <c r="J3473" i="12"/>
  <c r="J3474" i="12"/>
  <c r="J3475" i="12"/>
  <c r="J3476" i="12"/>
  <c r="J3477" i="12"/>
  <c r="J3478" i="12"/>
  <c r="J3479" i="12"/>
  <c r="J3480" i="12"/>
  <c r="K3480" i="12" s="1"/>
  <c r="J3481" i="12"/>
  <c r="J3482" i="12"/>
  <c r="J3483" i="12"/>
  <c r="J3484" i="12"/>
  <c r="J3485" i="12"/>
  <c r="J3486" i="12"/>
  <c r="J3487" i="12"/>
  <c r="J3488" i="12"/>
  <c r="J3489" i="12"/>
  <c r="J3490" i="12"/>
  <c r="J3491" i="12"/>
  <c r="J3492" i="12"/>
  <c r="K3492" i="12" s="1"/>
  <c r="J3493" i="12"/>
  <c r="K3493" i="12" s="1"/>
  <c r="J3494" i="12"/>
  <c r="J3495" i="12"/>
  <c r="J3496" i="12"/>
  <c r="J3497" i="12"/>
  <c r="J3498" i="12"/>
  <c r="J3499" i="12"/>
  <c r="J3500" i="12"/>
  <c r="J3501" i="12"/>
  <c r="J3502" i="12"/>
  <c r="J3503" i="12"/>
  <c r="J3504" i="12"/>
  <c r="K3504" i="12" s="1"/>
  <c r="J3505" i="12"/>
  <c r="K3505" i="12" s="1"/>
  <c r="J3506" i="12"/>
  <c r="J3507" i="12"/>
  <c r="J3508" i="12"/>
  <c r="J3509" i="12"/>
  <c r="J3510" i="12"/>
  <c r="J3511" i="12"/>
  <c r="J3512" i="12"/>
  <c r="J3513" i="12"/>
  <c r="J3514" i="12"/>
  <c r="J3515" i="12"/>
  <c r="J3516" i="12"/>
  <c r="K3516" i="12" s="1"/>
  <c r="J3517" i="12"/>
  <c r="K3517" i="12" s="1"/>
  <c r="J3518" i="12"/>
  <c r="J3519" i="12"/>
  <c r="J3520" i="12"/>
  <c r="J3521" i="12"/>
  <c r="J3522" i="12"/>
  <c r="J3523" i="12"/>
  <c r="J3524" i="12"/>
  <c r="J3525" i="12"/>
  <c r="J3526" i="12"/>
  <c r="J3527" i="12"/>
  <c r="J3528" i="12"/>
  <c r="K3528" i="12" s="1"/>
  <c r="J3529" i="12"/>
  <c r="K3529" i="12" s="1"/>
  <c r="J3530" i="12"/>
  <c r="J3531" i="12"/>
  <c r="J3532" i="12"/>
  <c r="J3533" i="12"/>
  <c r="J3534" i="12"/>
  <c r="J3535" i="12"/>
  <c r="J3536" i="12"/>
  <c r="J3537" i="12"/>
  <c r="J3538" i="12"/>
  <c r="J3539" i="12"/>
  <c r="J3540" i="12"/>
  <c r="K3540" i="12" s="1"/>
  <c r="J3541" i="12"/>
  <c r="K3541" i="12" s="1"/>
  <c r="J3542" i="12"/>
  <c r="J3543" i="12"/>
  <c r="J3544" i="12"/>
  <c r="J3545" i="12"/>
  <c r="J3546" i="12"/>
  <c r="J3547" i="12"/>
  <c r="J3548" i="12"/>
  <c r="J3549" i="12"/>
  <c r="J3550" i="12"/>
  <c r="J3551" i="12"/>
  <c r="J3552" i="12"/>
  <c r="K3552" i="12" s="1"/>
  <c r="J3553" i="12"/>
  <c r="K3553" i="12" s="1"/>
  <c r="J3554" i="12"/>
  <c r="J3555" i="12"/>
  <c r="J3556" i="12"/>
  <c r="J3557" i="12"/>
  <c r="J3558" i="12"/>
  <c r="J3559" i="12"/>
  <c r="J3560" i="12"/>
  <c r="J3561" i="12"/>
  <c r="J3562" i="12"/>
  <c r="J3563" i="12"/>
  <c r="J3564" i="12"/>
  <c r="K3564" i="12" s="1"/>
  <c r="J3565" i="12"/>
  <c r="K3565" i="12" s="1"/>
  <c r="J3566" i="12"/>
  <c r="J3567" i="12"/>
  <c r="J3568" i="12"/>
  <c r="J3569" i="12"/>
  <c r="J3570" i="12"/>
  <c r="J3571" i="12"/>
  <c r="J3572" i="12"/>
  <c r="J3573" i="12"/>
  <c r="J3574" i="12"/>
  <c r="J3575" i="12"/>
  <c r="J3576" i="12"/>
  <c r="K3576" i="12" s="1"/>
  <c r="J3577" i="12"/>
  <c r="K3577" i="12" s="1"/>
  <c r="J3578" i="12"/>
  <c r="J3579" i="12"/>
  <c r="J3580" i="12"/>
  <c r="J3581" i="12"/>
  <c r="J3582" i="12"/>
  <c r="J3583" i="12"/>
  <c r="J3584" i="12"/>
  <c r="J3585" i="12"/>
  <c r="J3586" i="12"/>
  <c r="J3587" i="12"/>
  <c r="J3588" i="12"/>
  <c r="K3588" i="12" s="1"/>
  <c r="J3589" i="12"/>
  <c r="K3589" i="12" s="1"/>
  <c r="J3590" i="12"/>
  <c r="J3591" i="12"/>
  <c r="J3592" i="12"/>
  <c r="J3593" i="12"/>
  <c r="J3594" i="12"/>
  <c r="J3595" i="12"/>
  <c r="J3596" i="12"/>
  <c r="J3597" i="12"/>
  <c r="J3598" i="12"/>
  <c r="J3599" i="12"/>
  <c r="J3600" i="12"/>
  <c r="K3600" i="12" s="1"/>
  <c r="J3601" i="12"/>
  <c r="K3601" i="12" s="1"/>
  <c r="J3602" i="12"/>
  <c r="J3603" i="12"/>
  <c r="J3604" i="12"/>
  <c r="J3605" i="12"/>
  <c r="J3606" i="12"/>
  <c r="J3607" i="12"/>
  <c r="J3608" i="12"/>
  <c r="J3609" i="12"/>
  <c r="J3610" i="12"/>
  <c r="J3611" i="12"/>
  <c r="J3612" i="12"/>
  <c r="K3612" i="12" s="1"/>
  <c r="J3613" i="12"/>
  <c r="K3613" i="12" s="1"/>
  <c r="J3614" i="12"/>
  <c r="J3615" i="12"/>
  <c r="J3616" i="12"/>
  <c r="J3617" i="12"/>
  <c r="J3618" i="12"/>
  <c r="J3619" i="12"/>
  <c r="J3620" i="12"/>
  <c r="J3621" i="12"/>
  <c r="J3622" i="12"/>
  <c r="J3623" i="12"/>
  <c r="J3624" i="12"/>
  <c r="K3624" i="12" s="1"/>
  <c r="J3625" i="12"/>
  <c r="K3625" i="12" s="1"/>
  <c r="J3626" i="12"/>
  <c r="J3627" i="12"/>
  <c r="J3628" i="12"/>
  <c r="J3629" i="12"/>
  <c r="J3630" i="12"/>
  <c r="J3631" i="12"/>
  <c r="J3632" i="12"/>
  <c r="J3633" i="12"/>
  <c r="J3634" i="12"/>
  <c r="J3635" i="12"/>
  <c r="J3636" i="12"/>
  <c r="K3636" i="12" s="1"/>
  <c r="J3637" i="12"/>
  <c r="K3637" i="12" s="1"/>
  <c r="J3638" i="12"/>
  <c r="J3639" i="12"/>
  <c r="J3640" i="12"/>
  <c r="J3641" i="12"/>
  <c r="J3642" i="12"/>
  <c r="J3643" i="12"/>
  <c r="J3644" i="12"/>
  <c r="J3645" i="12"/>
  <c r="J3646" i="12"/>
  <c r="J3647" i="12"/>
  <c r="J3648" i="12"/>
  <c r="K3648" i="12" s="1"/>
  <c r="J3649" i="12"/>
  <c r="K3649" i="12" s="1"/>
  <c r="J3650" i="12"/>
  <c r="J3651" i="12"/>
  <c r="J3652" i="12"/>
  <c r="J3653" i="12"/>
  <c r="J3654" i="12"/>
  <c r="J3655" i="12"/>
  <c r="J3656" i="12"/>
  <c r="J3657" i="12"/>
  <c r="J3658" i="12"/>
  <c r="J3659" i="12"/>
  <c r="J3660" i="12"/>
  <c r="K3660" i="12" s="1"/>
  <c r="J3661" i="12"/>
  <c r="K3661" i="12" s="1"/>
  <c r="J3662" i="12"/>
  <c r="J3663" i="12"/>
  <c r="J3664" i="12"/>
  <c r="J3665" i="12"/>
  <c r="J3666" i="12"/>
  <c r="J3667" i="12"/>
  <c r="J3668" i="12"/>
  <c r="J3669" i="12"/>
  <c r="J3670" i="12"/>
  <c r="J3671" i="12"/>
  <c r="J3672" i="12"/>
  <c r="K3672" i="12" s="1"/>
  <c r="J3673" i="12"/>
  <c r="K3673" i="12" s="1"/>
  <c r="J3674" i="12"/>
  <c r="J3675" i="12"/>
  <c r="J3676" i="12"/>
  <c r="J3677" i="12"/>
  <c r="J3678" i="12"/>
  <c r="J3679" i="12"/>
  <c r="J3680" i="12"/>
  <c r="J3681" i="12"/>
  <c r="J3682" i="12"/>
  <c r="J3683" i="12"/>
  <c r="J3684" i="12"/>
  <c r="K3684" i="12" s="1"/>
  <c r="J3685" i="12"/>
  <c r="K3685" i="12" s="1"/>
  <c r="J3686" i="12"/>
  <c r="J3687" i="12"/>
  <c r="J3688" i="12"/>
  <c r="J3689" i="12"/>
  <c r="J3690" i="12"/>
  <c r="J3691" i="12"/>
  <c r="J3692" i="12"/>
  <c r="J3693" i="12"/>
  <c r="J3694" i="12"/>
  <c r="J3695" i="12"/>
  <c r="J3696" i="12"/>
  <c r="K3696" i="12" s="1"/>
  <c r="J3697" i="12"/>
  <c r="K3697" i="12" s="1"/>
  <c r="J3698" i="12"/>
  <c r="J3699" i="12"/>
  <c r="J3700" i="12"/>
  <c r="J3701" i="12"/>
  <c r="J3702" i="12"/>
  <c r="J3703" i="12"/>
  <c r="J3704" i="12"/>
  <c r="J3705" i="12"/>
  <c r="J3706" i="12"/>
  <c r="J3707" i="12"/>
  <c r="J3708" i="12"/>
  <c r="K3708" i="12" s="1"/>
  <c r="J3709" i="12"/>
  <c r="K3709" i="12" s="1"/>
  <c r="J3710" i="12"/>
  <c r="J3711" i="12"/>
  <c r="J3712" i="12"/>
  <c r="J3713" i="12"/>
  <c r="J3714" i="12"/>
  <c r="J3715" i="12"/>
  <c r="J3716" i="12"/>
  <c r="J3717" i="12"/>
  <c r="J3718" i="12"/>
  <c r="J3719" i="12"/>
  <c r="J3720" i="12"/>
  <c r="K3720" i="12" s="1"/>
  <c r="J3721" i="12"/>
  <c r="K3721" i="12" s="1"/>
  <c r="J3722" i="12"/>
  <c r="J3723" i="12"/>
  <c r="J3724" i="12"/>
  <c r="J3725" i="12"/>
  <c r="J3726" i="12"/>
  <c r="J3727" i="12"/>
  <c r="J3728" i="12"/>
  <c r="J3729" i="12"/>
  <c r="J3730" i="12"/>
  <c r="J3731" i="12"/>
  <c r="J3732" i="12"/>
  <c r="K3732" i="12" s="1"/>
  <c r="J3733" i="12"/>
  <c r="K3733" i="12" s="1"/>
  <c r="J3734" i="12"/>
  <c r="J3735" i="12"/>
  <c r="J3736" i="12"/>
  <c r="J3737" i="12"/>
  <c r="J3738" i="12"/>
  <c r="J3739" i="12"/>
  <c r="J3740" i="12"/>
  <c r="J3741" i="12"/>
  <c r="J3742" i="12"/>
  <c r="J3743" i="12"/>
  <c r="J3744" i="12"/>
  <c r="K3744" i="12" s="1"/>
  <c r="J3745" i="12"/>
  <c r="K3745" i="12" s="1"/>
  <c r="J3746" i="12"/>
  <c r="J3747" i="12"/>
  <c r="J3748" i="12"/>
  <c r="J3749" i="12"/>
  <c r="J3750" i="12"/>
  <c r="J3751" i="12"/>
  <c r="J3752" i="12"/>
  <c r="J3753" i="12"/>
  <c r="J3754" i="12"/>
  <c r="J3755" i="12"/>
  <c r="J3756" i="12"/>
  <c r="K3756" i="12" s="1"/>
  <c r="J3757" i="12"/>
  <c r="K3757" i="12" s="1"/>
  <c r="J3758" i="12"/>
  <c r="J3759" i="12"/>
  <c r="J3760" i="12"/>
  <c r="J3761" i="12"/>
  <c r="J3762" i="12"/>
  <c r="J3763" i="12"/>
  <c r="J3764" i="12"/>
  <c r="J3765" i="12"/>
  <c r="J3766" i="12"/>
  <c r="J3767" i="12"/>
  <c r="J3768" i="12"/>
  <c r="K3768" i="12" s="1"/>
  <c r="J3769" i="12"/>
  <c r="K3769" i="12" s="1"/>
  <c r="J3770" i="12"/>
  <c r="J3771" i="12"/>
  <c r="J3772" i="12"/>
  <c r="J3773" i="12"/>
  <c r="J3774" i="12"/>
  <c r="J3775" i="12"/>
  <c r="J3776" i="12"/>
  <c r="J3777" i="12"/>
  <c r="J3778" i="12"/>
  <c r="J3779" i="12"/>
  <c r="J3780" i="12"/>
  <c r="K3780" i="12" s="1"/>
  <c r="J3781" i="12"/>
  <c r="K3781" i="12" s="1"/>
  <c r="J3782" i="12"/>
  <c r="J3783" i="12"/>
  <c r="J3784" i="12"/>
  <c r="J3785" i="12"/>
  <c r="J3786" i="12"/>
  <c r="J3787" i="12"/>
  <c r="J3788" i="12"/>
  <c r="J3789" i="12"/>
  <c r="J3790" i="12"/>
  <c r="J3791" i="12"/>
  <c r="J3792" i="12"/>
  <c r="K3792" i="12" s="1"/>
  <c r="J3793" i="12"/>
  <c r="K3793" i="12" s="1"/>
  <c r="J3794" i="12"/>
  <c r="J3795" i="12"/>
  <c r="J3796" i="12"/>
  <c r="J3797" i="12"/>
  <c r="J3798" i="12"/>
  <c r="J3799" i="12"/>
  <c r="J3800" i="12"/>
  <c r="J3801" i="12"/>
  <c r="J3802" i="12"/>
  <c r="J3803" i="12"/>
  <c r="J3804" i="12"/>
  <c r="K3804" i="12" s="1"/>
  <c r="J3805" i="12"/>
  <c r="K3805" i="12" s="1"/>
  <c r="J3806" i="12"/>
  <c r="J3807" i="12"/>
  <c r="J3808" i="12"/>
  <c r="J3809" i="12"/>
  <c r="J3810" i="12"/>
  <c r="J3811" i="12"/>
  <c r="J3812" i="12"/>
  <c r="J3813" i="12"/>
  <c r="J3814" i="12"/>
  <c r="J3815" i="12"/>
  <c r="J3816" i="12"/>
  <c r="K3816" i="12" s="1"/>
  <c r="J3817" i="12"/>
  <c r="K3817" i="12" s="1"/>
  <c r="J3818" i="12"/>
  <c r="J3819" i="12"/>
  <c r="J3820" i="12"/>
  <c r="J3821" i="12"/>
  <c r="J3822" i="12"/>
  <c r="J3823" i="12"/>
  <c r="J3824" i="12"/>
  <c r="J3825" i="12"/>
  <c r="J3826" i="12"/>
  <c r="J3827" i="12"/>
  <c r="J3828" i="12"/>
  <c r="K3828" i="12" s="1"/>
  <c r="J3829" i="12"/>
  <c r="K3829" i="12" s="1"/>
  <c r="J3830" i="12"/>
  <c r="J3831" i="12"/>
  <c r="J3832" i="12"/>
  <c r="J3833" i="12"/>
  <c r="J3834" i="12"/>
  <c r="J3835" i="12"/>
  <c r="J3836" i="12"/>
  <c r="J3837" i="12"/>
  <c r="J3838" i="12"/>
  <c r="J3839" i="12"/>
  <c r="J3840" i="12"/>
  <c r="K3840" i="12" s="1"/>
  <c r="J3841" i="12"/>
  <c r="K3841" i="12" s="1"/>
  <c r="J3842" i="12"/>
  <c r="J3843" i="12"/>
  <c r="J3844" i="12"/>
  <c r="J3845" i="12"/>
  <c r="J3846" i="12"/>
  <c r="J3847" i="12"/>
  <c r="J3848" i="12"/>
  <c r="J3849" i="12"/>
  <c r="J3850" i="12"/>
  <c r="J3851" i="12"/>
  <c r="J3852" i="12"/>
  <c r="K3852" i="12" s="1"/>
  <c r="J3853" i="12"/>
  <c r="K3853" i="12" s="1"/>
  <c r="J3854" i="12"/>
  <c r="J3855" i="12"/>
  <c r="J3856" i="12"/>
  <c r="J3857" i="12"/>
  <c r="J3858" i="12"/>
  <c r="J3859" i="12"/>
  <c r="J3860" i="12"/>
  <c r="J3861" i="12"/>
  <c r="J3862" i="12"/>
  <c r="J3863" i="12"/>
  <c r="J3864" i="12"/>
  <c r="K3864" i="12" s="1"/>
  <c r="J3865" i="12"/>
  <c r="K3865" i="12" s="1"/>
  <c r="J3866" i="12"/>
  <c r="J3867" i="12"/>
  <c r="J3868" i="12"/>
  <c r="J3869" i="12"/>
  <c r="J3870" i="12"/>
  <c r="J3871" i="12"/>
  <c r="J3872" i="12"/>
  <c r="J3873" i="12"/>
  <c r="J3874" i="12"/>
  <c r="J3875" i="12"/>
  <c r="J3876" i="12"/>
  <c r="K3876" i="12" s="1"/>
  <c r="J3877" i="12"/>
  <c r="K3877" i="12" s="1"/>
  <c r="J3878" i="12"/>
  <c r="J3879" i="12"/>
  <c r="J3880" i="12"/>
  <c r="J3881" i="12"/>
  <c r="J3882" i="12"/>
  <c r="J3883" i="12"/>
  <c r="J3884" i="12"/>
  <c r="J3885" i="12"/>
  <c r="J3886" i="12"/>
  <c r="J3887" i="12"/>
  <c r="J3888" i="12"/>
  <c r="K3888" i="12" s="1"/>
  <c r="J3889" i="12"/>
  <c r="K3889" i="12" s="1"/>
  <c r="J3890" i="12"/>
  <c r="J3891" i="12"/>
  <c r="J3892" i="12"/>
  <c r="J3893" i="12"/>
  <c r="J3894" i="12"/>
  <c r="J3895" i="12"/>
  <c r="J3896" i="12"/>
  <c r="J3897" i="12"/>
  <c r="J3898" i="12"/>
  <c r="J3899" i="12"/>
  <c r="J3900" i="12"/>
  <c r="K3900" i="12" s="1"/>
  <c r="J3901" i="12"/>
  <c r="K3901" i="12" s="1"/>
  <c r="J3902" i="12"/>
  <c r="J3903" i="12"/>
  <c r="J3904" i="12"/>
  <c r="J3905" i="12"/>
  <c r="J3906" i="12"/>
  <c r="J3907" i="12"/>
  <c r="J3908" i="12"/>
  <c r="J3909" i="12"/>
  <c r="J3910" i="12"/>
  <c r="J3911" i="12"/>
  <c r="J3912" i="12"/>
  <c r="K3912" i="12" s="1"/>
  <c r="J3913" i="12"/>
  <c r="K3913" i="12" s="1"/>
  <c r="J3914" i="12"/>
  <c r="J3915" i="12"/>
  <c r="J3916" i="12"/>
  <c r="J3917" i="12"/>
  <c r="J3918" i="12"/>
  <c r="J3919" i="12"/>
  <c r="J3920" i="12"/>
  <c r="J3921" i="12"/>
  <c r="J3922" i="12"/>
  <c r="J3923" i="12"/>
  <c r="J3924" i="12"/>
  <c r="K3924" i="12" s="1"/>
  <c r="J3925" i="12"/>
  <c r="K3925" i="12" s="1"/>
  <c r="J3926" i="12"/>
  <c r="J3927" i="12"/>
  <c r="J3928" i="12"/>
  <c r="J3929" i="12"/>
  <c r="J3930" i="12"/>
  <c r="J3931" i="12"/>
  <c r="J3932" i="12"/>
  <c r="J3933" i="12"/>
  <c r="J3934" i="12"/>
  <c r="J3935" i="12"/>
  <c r="J3936" i="12"/>
  <c r="K3936" i="12" s="1"/>
  <c r="J3937" i="12"/>
  <c r="K3937" i="12" s="1"/>
  <c r="J3938" i="12"/>
  <c r="J3939" i="12"/>
  <c r="J3940" i="12"/>
  <c r="J3941" i="12"/>
  <c r="J3942" i="12"/>
  <c r="J3943" i="12"/>
  <c r="J3944" i="12"/>
  <c r="J3945" i="12"/>
  <c r="J3946" i="12"/>
  <c r="J3947" i="12"/>
  <c r="J3948" i="12"/>
  <c r="K3948" i="12" s="1"/>
  <c r="J3949" i="12"/>
  <c r="K3949" i="12" s="1"/>
  <c r="J3950" i="12"/>
  <c r="J3951" i="12"/>
  <c r="J3952" i="12"/>
  <c r="J3953" i="12"/>
  <c r="J3954" i="12"/>
  <c r="J3955" i="12"/>
  <c r="J3956" i="12"/>
  <c r="J3957" i="12"/>
  <c r="J3958" i="12"/>
  <c r="J3959" i="12"/>
  <c r="J3960" i="12"/>
  <c r="K3960" i="12" s="1"/>
  <c r="J3961" i="12"/>
  <c r="K3961" i="12" s="1"/>
  <c r="J3962" i="12"/>
  <c r="J3963" i="12"/>
  <c r="J3964" i="12"/>
  <c r="J3965" i="12"/>
  <c r="J3966" i="12"/>
  <c r="J3967" i="12"/>
  <c r="J3968" i="12"/>
  <c r="J3969" i="12"/>
  <c r="J3970" i="12"/>
  <c r="J3971" i="12"/>
  <c r="J3972" i="12"/>
  <c r="K3972" i="12" s="1"/>
  <c r="J3973" i="12"/>
  <c r="K3973" i="12" s="1"/>
  <c r="J3974" i="12"/>
  <c r="J3975" i="12"/>
  <c r="J3976" i="12"/>
  <c r="J3977" i="12"/>
  <c r="J3978" i="12"/>
  <c r="J3979" i="12"/>
  <c r="J3980" i="12"/>
  <c r="J3981" i="12"/>
  <c r="J3982" i="12"/>
  <c r="J3983" i="12"/>
  <c r="J3984" i="12"/>
  <c r="K3984" i="12" s="1"/>
  <c r="J3985" i="12"/>
  <c r="K3985" i="12" s="1"/>
  <c r="J3986" i="12"/>
  <c r="J3987" i="12"/>
  <c r="J3988" i="12"/>
  <c r="J3989" i="12"/>
  <c r="J3990" i="12"/>
  <c r="J3991" i="12"/>
  <c r="J3992" i="12"/>
  <c r="J3993" i="12"/>
  <c r="J3994" i="12"/>
  <c r="J3995" i="12"/>
  <c r="J3996" i="12"/>
  <c r="K3996" i="12" s="1"/>
  <c r="J3997" i="12"/>
  <c r="K3997" i="12" s="1"/>
  <c r="J3998" i="12"/>
  <c r="J3999" i="12"/>
  <c r="J4000" i="12"/>
  <c r="J4001" i="12"/>
  <c r="J4002" i="12"/>
  <c r="J4003" i="12"/>
  <c r="J4004" i="12"/>
  <c r="J4005" i="12"/>
  <c r="J4006" i="12"/>
  <c r="J4007" i="12"/>
  <c r="J4008" i="12"/>
  <c r="K4008" i="12" s="1"/>
  <c r="J4009" i="12"/>
  <c r="K4009" i="12" s="1"/>
  <c r="J4010" i="12"/>
  <c r="J4011" i="12"/>
  <c r="J4012" i="12"/>
  <c r="J4013" i="12"/>
  <c r="J4014" i="12"/>
  <c r="J4015" i="12"/>
  <c r="J4016" i="12"/>
  <c r="J4017" i="12"/>
  <c r="J4018" i="12"/>
  <c r="J4019" i="12"/>
  <c r="J4020" i="12"/>
  <c r="K4020" i="12" s="1"/>
  <c r="J4021" i="12"/>
  <c r="K4021" i="12" s="1"/>
  <c r="J4022" i="12"/>
  <c r="J4023" i="12"/>
  <c r="J4024" i="12"/>
  <c r="J4025" i="12"/>
  <c r="J4026" i="12"/>
  <c r="J4027" i="12"/>
  <c r="J4028" i="12"/>
  <c r="J4029" i="12"/>
  <c r="J4030" i="12"/>
  <c r="J4031" i="12"/>
  <c r="J4032" i="12"/>
  <c r="K4032" i="12" s="1"/>
  <c r="J4033" i="12"/>
  <c r="K4033" i="12" s="1"/>
  <c r="J4034" i="12"/>
  <c r="J4035" i="12"/>
  <c r="J4036" i="12"/>
  <c r="J4037" i="12"/>
  <c r="J4038" i="12"/>
  <c r="J4039" i="12"/>
  <c r="J4040" i="12"/>
  <c r="J4041" i="12"/>
  <c r="J4042" i="12"/>
  <c r="J4043" i="12"/>
  <c r="J4044" i="12"/>
  <c r="K4044" i="12" s="1"/>
  <c r="J4045" i="12"/>
  <c r="K4045" i="12" s="1"/>
  <c r="J4046" i="12"/>
  <c r="J4047" i="12"/>
  <c r="J4048" i="12"/>
  <c r="J4049" i="12"/>
  <c r="J4050" i="12"/>
  <c r="J4051" i="12"/>
  <c r="J4052" i="12"/>
  <c r="J4053" i="12"/>
  <c r="J4054" i="12"/>
  <c r="J4055" i="12"/>
  <c r="J4056" i="12"/>
  <c r="K4056" i="12" s="1"/>
  <c r="J4057" i="12"/>
  <c r="K4057" i="12" s="1"/>
  <c r="J4058" i="12"/>
  <c r="J4059" i="12"/>
  <c r="J4060" i="12"/>
  <c r="J4061" i="12"/>
  <c r="J4062" i="12"/>
  <c r="J4063" i="12"/>
  <c r="J4064" i="12"/>
  <c r="J4065" i="12"/>
  <c r="J4066" i="12"/>
  <c r="J4067" i="12"/>
  <c r="J4068" i="12"/>
  <c r="K4068" i="12" s="1"/>
  <c r="J4069" i="12"/>
  <c r="K4069" i="12" s="1"/>
  <c r="J4070" i="12"/>
  <c r="J4071" i="12"/>
  <c r="J4072" i="12"/>
  <c r="J4073" i="12"/>
  <c r="J4074" i="12"/>
  <c r="J4075" i="12"/>
  <c r="J4076" i="12"/>
  <c r="J4077" i="12"/>
  <c r="J4078" i="12"/>
  <c r="J4079" i="12"/>
  <c r="J4080" i="12"/>
  <c r="K4080" i="12" s="1"/>
  <c r="J4081" i="12"/>
  <c r="K4081" i="12" s="1"/>
  <c r="J4082" i="12"/>
  <c r="J4083" i="12"/>
  <c r="J4084" i="12"/>
  <c r="J4085" i="12"/>
  <c r="J4086" i="12"/>
  <c r="J4087" i="12"/>
  <c r="J4088" i="12"/>
  <c r="J4089" i="12"/>
  <c r="J4090" i="12"/>
  <c r="J4091" i="12"/>
  <c r="J4092" i="12"/>
  <c r="K4092" i="12" s="1"/>
  <c r="J4093" i="12"/>
  <c r="K4093" i="12" s="1"/>
  <c r="J4094" i="12"/>
  <c r="J4095" i="12"/>
  <c r="J4096" i="12"/>
  <c r="J4097" i="12"/>
  <c r="J4098" i="12"/>
  <c r="J4099" i="12"/>
  <c r="J4100" i="12"/>
  <c r="J4101" i="12"/>
  <c r="J4102" i="12"/>
  <c r="J4103" i="12"/>
  <c r="J4104" i="12"/>
  <c r="K4104" i="12" s="1"/>
  <c r="J4105" i="12"/>
  <c r="K4105" i="12" s="1"/>
  <c r="J4106" i="12"/>
  <c r="J4107" i="12"/>
  <c r="J4108" i="12"/>
  <c r="J4109" i="12"/>
  <c r="J4110" i="12"/>
  <c r="J4111" i="12"/>
  <c r="J4112" i="12"/>
  <c r="J4113" i="12"/>
  <c r="J4114" i="12"/>
  <c r="J4115" i="12"/>
  <c r="J4116" i="12"/>
  <c r="K4116" i="12" s="1"/>
  <c r="J4117" i="12"/>
  <c r="K4117" i="12" s="1"/>
  <c r="J4118" i="12"/>
  <c r="J4119" i="12"/>
  <c r="J4120" i="12"/>
  <c r="J4121" i="12"/>
  <c r="J4122" i="12"/>
  <c r="J4123" i="12"/>
  <c r="J4124" i="12"/>
  <c r="J4125" i="12"/>
  <c r="J4126" i="12"/>
  <c r="J4127" i="12"/>
  <c r="J4128" i="12"/>
  <c r="K4128" i="12" s="1"/>
  <c r="J4129" i="12"/>
  <c r="K4129" i="12" s="1"/>
  <c r="J4130" i="12"/>
  <c r="J4131" i="12"/>
  <c r="J4132" i="12"/>
  <c r="J4133" i="12"/>
  <c r="J4134" i="12"/>
  <c r="J4135" i="12"/>
  <c r="J4136" i="12"/>
  <c r="J4137" i="12"/>
  <c r="J4138" i="12"/>
  <c r="J4139" i="12"/>
  <c r="J4140" i="12"/>
  <c r="K4140" i="12" s="1"/>
  <c r="J4141" i="12"/>
  <c r="K4141" i="12" s="1"/>
  <c r="J4142" i="12"/>
  <c r="J4143" i="12"/>
  <c r="J4144" i="12"/>
  <c r="J4145" i="12"/>
  <c r="J4146" i="12"/>
  <c r="J4147" i="12"/>
  <c r="J4148" i="12"/>
  <c r="J4149" i="12"/>
  <c r="J4150" i="12"/>
  <c r="J4151" i="12"/>
  <c r="J4152" i="12"/>
  <c r="K4152" i="12" s="1"/>
  <c r="J4153" i="12"/>
  <c r="K4153" i="12" s="1"/>
  <c r="J4154" i="12"/>
  <c r="J4155" i="12"/>
  <c r="J4156" i="12"/>
  <c r="J4157" i="12"/>
  <c r="J4158" i="12"/>
  <c r="J4159" i="12"/>
  <c r="J4160" i="12"/>
  <c r="J4161" i="12"/>
  <c r="J4162" i="12"/>
  <c r="J4163" i="12"/>
  <c r="J4164" i="12"/>
  <c r="K4164" i="12" s="1"/>
  <c r="J4165" i="12"/>
  <c r="J4166" i="12"/>
  <c r="J4167" i="12"/>
  <c r="J4168" i="12"/>
  <c r="J4169" i="12"/>
  <c r="J4170" i="12"/>
  <c r="J4171" i="12"/>
  <c r="J4172" i="12"/>
  <c r="J4173" i="12"/>
  <c r="J4174" i="12"/>
  <c r="J4175" i="12"/>
  <c r="J4176" i="12"/>
  <c r="K4176" i="12" s="1"/>
  <c r="J4177" i="12"/>
  <c r="K4177" i="12" s="1"/>
  <c r="J4178" i="12"/>
  <c r="J4179" i="12"/>
  <c r="J4180" i="12"/>
  <c r="J4181" i="12"/>
  <c r="J4182" i="12"/>
  <c r="J4183" i="12"/>
  <c r="J4184" i="12"/>
  <c r="J4185" i="12"/>
  <c r="J4186" i="12"/>
  <c r="J4187" i="12"/>
  <c r="J4188" i="12"/>
  <c r="K4188" i="12" s="1"/>
  <c r="J4189" i="12"/>
  <c r="J4190" i="12"/>
  <c r="J4191" i="12"/>
  <c r="J4192" i="12"/>
  <c r="J4193" i="12"/>
  <c r="J4194" i="12"/>
  <c r="J4195" i="12"/>
  <c r="J4196" i="12"/>
  <c r="J4197" i="12"/>
  <c r="J4198" i="12"/>
  <c r="J4199" i="12"/>
  <c r="J4200" i="12"/>
  <c r="K4200" i="12" s="1"/>
  <c r="J4201" i="12"/>
  <c r="J4202" i="12"/>
  <c r="J4203" i="12"/>
  <c r="J4204" i="12"/>
  <c r="J4205" i="12"/>
  <c r="J4206" i="12"/>
  <c r="J4207" i="12"/>
  <c r="J4208" i="12"/>
  <c r="J4209" i="12"/>
  <c r="J4210" i="12"/>
  <c r="J4211" i="12"/>
  <c r="J4212" i="12"/>
  <c r="K4212" i="12" s="1"/>
  <c r="J4213" i="12"/>
  <c r="J4214" i="12"/>
  <c r="J4215" i="12"/>
  <c r="J4216" i="12"/>
  <c r="J4217" i="12"/>
  <c r="J4218" i="12"/>
  <c r="J4219" i="12"/>
  <c r="J4220" i="12"/>
  <c r="J4221" i="12"/>
  <c r="J4222" i="12"/>
  <c r="J4223" i="12"/>
  <c r="J4224" i="12"/>
  <c r="K4224" i="12" s="1"/>
  <c r="J4225" i="12"/>
  <c r="K4225" i="12" s="1"/>
  <c r="J4226" i="12"/>
  <c r="J4227" i="12"/>
  <c r="J4228" i="12"/>
  <c r="J4229" i="12"/>
  <c r="J4230" i="12"/>
  <c r="J4231" i="12"/>
  <c r="J4232" i="12"/>
  <c r="J4233" i="12"/>
  <c r="J4234" i="12"/>
  <c r="J4235" i="12"/>
  <c r="J4236" i="12"/>
  <c r="K4236" i="12" s="1"/>
  <c r="J4237" i="12"/>
  <c r="K4237" i="12" s="1"/>
  <c r="J4238" i="12"/>
  <c r="J4239" i="12"/>
  <c r="J4240" i="12"/>
  <c r="J4241" i="12"/>
  <c r="J4242" i="12"/>
  <c r="J4243" i="12"/>
  <c r="J4244" i="12"/>
  <c r="J4245" i="12"/>
  <c r="J4246" i="12"/>
  <c r="J4247" i="12"/>
  <c r="J4248" i="12"/>
  <c r="K4248" i="12" s="1"/>
  <c r="J4249" i="12"/>
  <c r="J4250" i="12"/>
  <c r="J4251" i="12"/>
  <c r="J4252" i="12"/>
  <c r="J4253" i="12"/>
  <c r="J4254" i="12"/>
  <c r="J4255" i="12"/>
  <c r="J4256" i="12"/>
  <c r="J4257" i="12"/>
  <c r="J4258" i="12"/>
  <c r="J4259" i="12"/>
  <c r="J4260" i="12"/>
  <c r="K4260" i="12" s="1"/>
  <c r="J4261" i="12"/>
  <c r="J4262" i="12"/>
  <c r="J4263" i="12"/>
  <c r="J4264" i="12"/>
  <c r="J4265" i="12"/>
  <c r="J4266" i="12"/>
  <c r="J4267" i="12"/>
  <c r="J4268" i="12"/>
  <c r="J4269" i="12"/>
  <c r="J4270" i="12"/>
  <c r="J4271" i="12"/>
  <c r="J4272" i="12"/>
  <c r="K4272" i="12" s="1"/>
  <c r="J4273" i="12"/>
  <c r="K4273" i="12" s="1"/>
  <c r="J4274" i="12"/>
  <c r="J4275" i="12"/>
  <c r="J4276" i="12"/>
  <c r="J4277" i="12"/>
  <c r="J4278" i="12"/>
  <c r="J4279" i="12"/>
  <c r="J4280" i="12"/>
  <c r="J4281" i="12"/>
  <c r="J4282" i="12"/>
  <c r="J4283" i="12"/>
  <c r="J4284" i="12"/>
  <c r="K4284" i="12" s="1"/>
  <c r="J4285" i="12"/>
  <c r="K4285" i="12" s="1"/>
  <c r="J4286" i="12"/>
  <c r="J4287" i="12"/>
  <c r="J4288" i="12"/>
  <c r="J4289" i="12"/>
  <c r="J4290" i="12"/>
  <c r="J4291" i="12"/>
  <c r="J4292" i="12"/>
  <c r="J4293" i="12"/>
  <c r="J4294" i="12"/>
  <c r="J4295" i="12"/>
  <c r="J4296" i="12"/>
  <c r="K4296" i="12" s="1"/>
  <c r="J4297" i="12"/>
  <c r="K4297" i="12" s="1"/>
  <c r="J4298" i="12"/>
  <c r="J4299" i="12"/>
  <c r="J4300" i="12"/>
  <c r="J4301" i="12"/>
  <c r="J4302" i="12"/>
  <c r="J4303" i="12"/>
  <c r="J4304" i="12"/>
  <c r="J4305" i="12"/>
  <c r="J4306" i="12"/>
  <c r="J4307" i="12"/>
  <c r="J4308" i="12"/>
  <c r="K4308" i="12" s="1"/>
  <c r="J4309" i="12"/>
  <c r="K4309" i="12" s="1"/>
  <c r="J4310" i="12"/>
  <c r="J4311" i="12"/>
  <c r="J4312" i="12"/>
  <c r="J4313" i="12"/>
  <c r="J4314" i="12"/>
  <c r="J4315" i="12"/>
  <c r="J4316" i="12"/>
  <c r="J4317" i="12"/>
  <c r="J4318" i="12"/>
  <c r="J4319" i="12"/>
  <c r="J4320" i="12"/>
  <c r="J4321" i="12"/>
  <c r="J4322" i="12"/>
  <c r="J4323" i="12"/>
  <c r="J4324" i="12"/>
  <c r="J4325" i="12"/>
  <c r="J4326" i="12"/>
  <c r="J4327" i="12"/>
  <c r="J4328" i="12"/>
  <c r="J4329" i="12"/>
  <c r="J4330" i="12"/>
  <c r="J4331" i="12"/>
  <c r="J4332" i="12"/>
  <c r="K4332" i="12" s="1"/>
  <c r="J4333" i="12"/>
  <c r="J4334" i="12"/>
  <c r="J4335" i="12"/>
  <c r="J4336" i="12"/>
  <c r="J4337" i="12"/>
  <c r="J4338" i="12"/>
  <c r="J4339" i="12"/>
  <c r="J4340" i="12"/>
  <c r="J4341" i="12"/>
  <c r="J4342" i="12"/>
  <c r="J4343" i="12"/>
  <c r="J4344" i="12"/>
  <c r="K4344" i="12" s="1"/>
  <c r="J4345" i="12"/>
  <c r="K4345" i="12" s="1"/>
  <c r="J4346" i="12"/>
  <c r="J4347" i="12"/>
  <c r="J4348" i="12"/>
  <c r="J4349" i="12"/>
  <c r="J4350" i="12"/>
  <c r="J4351" i="12"/>
  <c r="J4352" i="12"/>
  <c r="J4353" i="12"/>
  <c r="J4354" i="12"/>
  <c r="J4355" i="12"/>
  <c r="J4356" i="12"/>
  <c r="K4356" i="12" s="1"/>
  <c r="J4357" i="12"/>
  <c r="J4358" i="12"/>
  <c r="J4359" i="12"/>
  <c r="J4360" i="12"/>
  <c r="J4361" i="12"/>
  <c r="J4362" i="12"/>
  <c r="J4363" i="12"/>
  <c r="J4364" i="12"/>
  <c r="J4365" i="12"/>
  <c r="J4366" i="12"/>
  <c r="J4367" i="12"/>
  <c r="J4368" i="12"/>
  <c r="K4368" i="12" s="1"/>
  <c r="J4369" i="12"/>
  <c r="J4370" i="12"/>
  <c r="J4371" i="12"/>
  <c r="J4372" i="12"/>
  <c r="J4373" i="12"/>
  <c r="J4374" i="12"/>
  <c r="J4375" i="12"/>
  <c r="J4376" i="12"/>
  <c r="J4377" i="12"/>
  <c r="J4378" i="12"/>
  <c r="J4379" i="12"/>
  <c r="J4380" i="12"/>
  <c r="K4380" i="12" s="1"/>
  <c r="J4381" i="12"/>
  <c r="K4381" i="12" s="1"/>
  <c r="J4382" i="12"/>
  <c r="J4383" i="12"/>
  <c r="J4384" i="12"/>
  <c r="J4385" i="12"/>
  <c r="J4386" i="12"/>
  <c r="J4387" i="12"/>
  <c r="J4388" i="12"/>
  <c r="J4389" i="12"/>
  <c r="J4390" i="12"/>
  <c r="J4391" i="12"/>
  <c r="J4392" i="12"/>
  <c r="K4392" i="12" s="1"/>
  <c r="J4393" i="12"/>
  <c r="K4393" i="12" s="1"/>
  <c r="J4394" i="12"/>
  <c r="J4395" i="12"/>
  <c r="J4396" i="12"/>
  <c r="J4397" i="12"/>
  <c r="J4398" i="12"/>
  <c r="J4399" i="12"/>
  <c r="J4400" i="12"/>
  <c r="J4401" i="12"/>
  <c r="J4402" i="12"/>
  <c r="J4403" i="12"/>
  <c r="J4404" i="12"/>
  <c r="K4404" i="12" s="1"/>
  <c r="J4405" i="12"/>
  <c r="K4405" i="12" s="1"/>
  <c r="J4406" i="12"/>
  <c r="J4407" i="12"/>
  <c r="J4408" i="12"/>
  <c r="J4409" i="12"/>
  <c r="J4410" i="12"/>
  <c r="J4411" i="12"/>
  <c r="J4412" i="12"/>
  <c r="J4413" i="12"/>
  <c r="J4414" i="12"/>
  <c r="J4415" i="12"/>
  <c r="J4416" i="12"/>
  <c r="K4416" i="12" s="1"/>
  <c r="J4417" i="12"/>
  <c r="K4417" i="12" s="1"/>
  <c r="J4418" i="12"/>
  <c r="J4419" i="12"/>
  <c r="J4420" i="12"/>
  <c r="J4421" i="12"/>
  <c r="J4422" i="12"/>
  <c r="J4423" i="12"/>
  <c r="J4424" i="12"/>
  <c r="J4425" i="12"/>
  <c r="J4426" i="12"/>
  <c r="J4427" i="12"/>
  <c r="J4428" i="12"/>
  <c r="K4428" i="12" s="1"/>
  <c r="J4429" i="12"/>
  <c r="K4429" i="12" s="1"/>
  <c r="J4430" i="12"/>
  <c r="J4431" i="12"/>
  <c r="J4432" i="12"/>
  <c r="J4433" i="12"/>
  <c r="J4434" i="12"/>
  <c r="J4435" i="12"/>
  <c r="J4436" i="12"/>
  <c r="J4437" i="12"/>
  <c r="J4438" i="12"/>
  <c r="J4439" i="12"/>
  <c r="J4440" i="12"/>
  <c r="K4440" i="12" s="1"/>
  <c r="J4441" i="12"/>
  <c r="K4441" i="12" s="1"/>
  <c r="J4442" i="12"/>
  <c r="J4443" i="12"/>
  <c r="J4444" i="12"/>
  <c r="J4445" i="12"/>
  <c r="J4446" i="12"/>
  <c r="J4447" i="12"/>
  <c r="J4448" i="12"/>
  <c r="J4449" i="12"/>
  <c r="J4450" i="12"/>
  <c r="J4451" i="12"/>
  <c r="J4452" i="12"/>
  <c r="K4452" i="12" s="1"/>
  <c r="J4453" i="12"/>
  <c r="J4454" i="12"/>
  <c r="J4455" i="12"/>
  <c r="J4456" i="12"/>
  <c r="J4457" i="12"/>
  <c r="J4458" i="12"/>
  <c r="J4459" i="12"/>
  <c r="J4460" i="12"/>
  <c r="J4461" i="12"/>
  <c r="J4462" i="12"/>
  <c r="J4463" i="12"/>
  <c r="J4464" i="12"/>
  <c r="J4465" i="12"/>
  <c r="K4465" i="12" s="1"/>
  <c r="J4466" i="12"/>
  <c r="J4467" i="12"/>
  <c r="J4468" i="12"/>
  <c r="J4469" i="12"/>
  <c r="J4470" i="12"/>
  <c r="J4471" i="12"/>
  <c r="J4472" i="12"/>
  <c r="J4473" i="12"/>
  <c r="J4474" i="12"/>
  <c r="J4475" i="12"/>
  <c r="J4476" i="12"/>
  <c r="K4476" i="12" s="1"/>
  <c r="J4477" i="12"/>
  <c r="J4478" i="12"/>
  <c r="J4479" i="12"/>
  <c r="J4480" i="12"/>
  <c r="J4481" i="12"/>
  <c r="J4482" i="12"/>
  <c r="J4483" i="12"/>
  <c r="J4484" i="12"/>
  <c r="J4485" i="12"/>
  <c r="J4486" i="12"/>
  <c r="J4487" i="12"/>
  <c r="J4488" i="12"/>
  <c r="K4488" i="12" s="1"/>
  <c r="J4489" i="12"/>
  <c r="K4489" i="12" s="1"/>
  <c r="J4490" i="12"/>
  <c r="J4491" i="12"/>
  <c r="J4492" i="12"/>
  <c r="J4493" i="12"/>
  <c r="J4494" i="12"/>
  <c r="J4495" i="12"/>
  <c r="J4496" i="12"/>
  <c r="J4497" i="12"/>
  <c r="J4498" i="12"/>
  <c r="J4499" i="12"/>
  <c r="J4500" i="12"/>
  <c r="K4500" i="12" s="1"/>
  <c r="J4501" i="12"/>
  <c r="K4501" i="12" s="1"/>
  <c r="J4502" i="12"/>
  <c r="J4503" i="12"/>
  <c r="J4504" i="12"/>
  <c r="J4505" i="12"/>
  <c r="J4506" i="12"/>
  <c r="J4507" i="12"/>
  <c r="J4508" i="12"/>
  <c r="J4509" i="12"/>
  <c r="J4510" i="12"/>
  <c r="J4511" i="12"/>
  <c r="J4512" i="12"/>
  <c r="K4512" i="12" s="1"/>
  <c r="J4513" i="12"/>
  <c r="K4513" i="12" s="1"/>
  <c r="J4514" i="12"/>
  <c r="J4515" i="12"/>
  <c r="J4516" i="12"/>
  <c r="J4517" i="12"/>
  <c r="J4518" i="12"/>
  <c r="J4519" i="12"/>
  <c r="J4520" i="12"/>
  <c r="J4521" i="12"/>
  <c r="J4522" i="12"/>
  <c r="J4523" i="12"/>
  <c r="J4524" i="12"/>
  <c r="K4524" i="12" s="1"/>
  <c r="J4525" i="12"/>
  <c r="K4525" i="12" s="1"/>
  <c r="J4526" i="12"/>
  <c r="J4527" i="12"/>
  <c r="J4528" i="12"/>
  <c r="J4529" i="12"/>
  <c r="J4530" i="12"/>
  <c r="J4531" i="12"/>
  <c r="J4532" i="12"/>
  <c r="J4533" i="12"/>
  <c r="J4534" i="12"/>
  <c r="J4535" i="12"/>
  <c r="J4536" i="12"/>
  <c r="K4536" i="12" s="1"/>
  <c r="J4537" i="12"/>
  <c r="K4537" i="12" s="1"/>
  <c r="J4538" i="12"/>
  <c r="J4539" i="12"/>
  <c r="J4540" i="12"/>
  <c r="J4541" i="12"/>
  <c r="J4542" i="12"/>
  <c r="J4543" i="12"/>
  <c r="J4544" i="12"/>
  <c r="J4545" i="12"/>
  <c r="J4546" i="12"/>
  <c r="J4547" i="12"/>
  <c r="J4548" i="12"/>
  <c r="J4549" i="12"/>
  <c r="K4549" i="12" s="1"/>
  <c r="J4550" i="12"/>
  <c r="J4551" i="12"/>
  <c r="J4552" i="12"/>
  <c r="J4553" i="12"/>
  <c r="J4554" i="12"/>
  <c r="J4555" i="12"/>
  <c r="J4556" i="12"/>
  <c r="J4557" i="12"/>
  <c r="J4558" i="12"/>
  <c r="J4559" i="12"/>
  <c r="J4560" i="12"/>
  <c r="K4560" i="12" s="1"/>
  <c r="J4561" i="12"/>
  <c r="J4562" i="12"/>
  <c r="J4563" i="12"/>
  <c r="J4564" i="12"/>
  <c r="J4565" i="12"/>
  <c r="J4566" i="12"/>
  <c r="J4567" i="12"/>
  <c r="J4568" i="12"/>
  <c r="J4569" i="12"/>
  <c r="J4570" i="12"/>
  <c r="J4571" i="12"/>
  <c r="J4572" i="12"/>
  <c r="K4572" i="12" s="1"/>
  <c r="J4573" i="12"/>
  <c r="J4574" i="12"/>
  <c r="J4575" i="12"/>
  <c r="J4576" i="12"/>
  <c r="J4577" i="12"/>
  <c r="J4578" i="12"/>
  <c r="J4579" i="12"/>
  <c r="J4580" i="12"/>
  <c r="J4581" i="12"/>
  <c r="J4582" i="12"/>
  <c r="J4583" i="12"/>
  <c r="J4584" i="12"/>
  <c r="K4584" i="12" s="1"/>
  <c r="J4585" i="12"/>
  <c r="K4585" i="12" s="1"/>
  <c r="J4586" i="12"/>
  <c r="J4587" i="12"/>
  <c r="J4588" i="12"/>
  <c r="J4589" i="12"/>
  <c r="J4590" i="12"/>
  <c r="J4591" i="12"/>
  <c r="J4592" i="12"/>
  <c r="J4593" i="12"/>
  <c r="J4594" i="12"/>
  <c r="J4595" i="12"/>
  <c r="J4596" i="12"/>
  <c r="L4596" i="12" s="1"/>
  <c r="J4597" i="12"/>
  <c r="J4598" i="12"/>
  <c r="J4599" i="12"/>
  <c r="J4600" i="12"/>
  <c r="J4601" i="12"/>
  <c r="J4602" i="12"/>
  <c r="J4603" i="12"/>
  <c r="J4604" i="12"/>
  <c r="J4605" i="12"/>
  <c r="J4606" i="12"/>
  <c r="J4607" i="12"/>
  <c r="J4608" i="12"/>
  <c r="J4609" i="12"/>
  <c r="K4609" i="12" s="1"/>
  <c r="J4610" i="12"/>
  <c r="J4611" i="12"/>
  <c r="J4612" i="12"/>
  <c r="J4613" i="12"/>
  <c r="J4614" i="12"/>
  <c r="J4615" i="12"/>
  <c r="J4616" i="12"/>
  <c r="J4617" i="12"/>
  <c r="J4618" i="12"/>
  <c r="J4619" i="12"/>
  <c r="J4620" i="12"/>
  <c r="K4620" i="12" s="1"/>
  <c r="J4621" i="12"/>
  <c r="J4622" i="12"/>
  <c r="J4623" i="12"/>
  <c r="J4624" i="12"/>
  <c r="J4625" i="12"/>
  <c r="J4626" i="12"/>
  <c r="J4627" i="12"/>
  <c r="J4628" i="12"/>
  <c r="J4629" i="12"/>
  <c r="J4630" i="12"/>
  <c r="J4631" i="12"/>
  <c r="J4632" i="12"/>
  <c r="K4632" i="12" s="1"/>
  <c r="J4633" i="12"/>
  <c r="K4633" i="12" s="1"/>
  <c r="J4634" i="12"/>
  <c r="J4635" i="12"/>
  <c r="J4636" i="12"/>
  <c r="J4637" i="12"/>
  <c r="J4638" i="12"/>
  <c r="J4639" i="12"/>
  <c r="J4640" i="12"/>
  <c r="J4641" i="12"/>
  <c r="J4642" i="12"/>
  <c r="J4643" i="12"/>
  <c r="J4644" i="12"/>
  <c r="K4644" i="12" s="1"/>
  <c r="J4645" i="12"/>
  <c r="K4645" i="12" s="1"/>
  <c r="J4646" i="12"/>
  <c r="J4647" i="12"/>
  <c r="J4648" i="12"/>
  <c r="J4649" i="12"/>
  <c r="J4650" i="12"/>
  <c r="J4651" i="12"/>
  <c r="J4652" i="12"/>
  <c r="J4653" i="12"/>
  <c r="J4654" i="12"/>
  <c r="J4655" i="12"/>
  <c r="J4656" i="12"/>
  <c r="K4656" i="12" s="1"/>
  <c r="J4657" i="12"/>
  <c r="K4657" i="12" s="1"/>
  <c r="J4658" i="12"/>
  <c r="J4659" i="12"/>
  <c r="J4660" i="12"/>
  <c r="J4661" i="12"/>
  <c r="J4662" i="12"/>
  <c r="J4663" i="12"/>
  <c r="J4664" i="12"/>
  <c r="J4665" i="12"/>
  <c r="J4666" i="12"/>
  <c r="J4667" i="12"/>
  <c r="J4668" i="12"/>
  <c r="K4668" i="12" s="1"/>
  <c r="J4669" i="12"/>
  <c r="J4670" i="12"/>
  <c r="J4671" i="12"/>
  <c r="J4672" i="12"/>
  <c r="J4673" i="12"/>
  <c r="J4674" i="12"/>
  <c r="J4675" i="12"/>
  <c r="J4676" i="12"/>
  <c r="J4677" i="12"/>
  <c r="J4678" i="12"/>
  <c r="J4679" i="12"/>
  <c r="J4680" i="12"/>
  <c r="K4680" i="12" s="1"/>
  <c r="J4681" i="12"/>
  <c r="J4682" i="12"/>
  <c r="J4683" i="12"/>
  <c r="J4684" i="12"/>
  <c r="J4685" i="12"/>
  <c r="J4686" i="12"/>
  <c r="J4687" i="12"/>
  <c r="J4688" i="12"/>
  <c r="J4689" i="12"/>
  <c r="J4690" i="12"/>
  <c r="J4691" i="12"/>
  <c r="J4692" i="12"/>
  <c r="K4692" i="12" s="1"/>
  <c r="J4693" i="12"/>
  <c r="K4693" i="12" s="1"/>
  <c r="J4694" i="12"/>
  <c r="J4695" i="12"/>
  <c r="J4696" i="12"/>
  <c r="J4697" i="12"/>
  <c r="J4698" i="12"/>
  <c r="J4699" i="12"/>
  <c r="J4700" i="12"/>
  <c r="J4701" i="12"/>
  <c r="J4702" i="12"/>
  <c r="J4703" i="12"/>
  <c r="J4704" i="12"/>
  <c r="K4704" i="12" s="1"/>
  <c r="J4705" i="12"/>
  <c r="K4705" i="12" s="1"/>
  <c r="J4706" i="12"/>
  <c r="J4707" i="12"/>
  <c r="J4708" i="12"/>
  <c r="J4709" i="12"/>
  <c r="J4710" i="12"/>
  <c r="J4711" i="12"/>
  <c r="J4712" i="12"/>
  <c r="J4713" i="12"/>
  <c r="J4714" i="12"/>
  <c r="J4715" i="12"/>
  <c r="J4716" i="12"/>
  <c r="L4716" i="12" s="1"/>
  <c r="J4717" i="12"/>
  <c r="J4718" i="12"/>
  <c r="J4719" i="12"/>
  <c r="J4720" i="12"/>
  <c r="J4721" i="12"/>
  <c r="J4722" i="12"/>
  <c r="J4723" i="12"/>
  <c r="J4724" i="12"/>
  <c r="J4725" i="12"/>
  <c r="J4726" i="12"/>
  <c r="J4727" i="12"/>
  <c r="J4728" i="12"/>
  <c r="K4728" i="12" s="1"/>
  <c r="J4729" i="12"/>
  <c r="J4730" i="12"/>
  <c r="J4731" i="12"/>
  <c r="J4732" i="12"/>
  <c r="J4733" i="12"/>
  <c r="J4734" i="12"/>
  <c r="J4735" i="12"/>
  <c r="J4736" i="12"/>
  <c r="J4737" i="12"/>
  <c r="J4738" i="12"/>
  <c r="J4739" i="12"/>
  <c r="J4740" i="12"/>
  <c r="K4740" i="12" s="1"/>
  <c r="J4741" i="12"/>
  <c r="K4741" i="12" s="1"/>
  <c r="J4742" i="12"/>
  <c r="J4743" i="12"/>
  <c r="J4744" i="12"/>
  <c r="J4745" i="12"/>
  <c r="J4746" i="12"/>
  <c r="J4747" i="12"/>
  <c r="J4748" i="12"/>
  <c r="J4749" i="12"/>
  <c r="J4750" i="12"/>
  <c r="J4751" i="12"/>
  <c r="J4752" i="12"/>
  <c r="J4753" i="12"/>
  <c r="K4753" i="12" s="1"/>
  <c r="J4754" i="12"/>
  <c r="J4755" i="12"/>
  <c r="J4756" i="12"/>
  <c r="J4757" i="12"/>
  <c r="J4758" i="12"/>
  <c r="J4759" i="12"/>
  <c r="J4760" i="12"/>
  <c r="J4761" i="12"/>
  <c r="J4762" i="12"/>
  <c r="J4763" i="12"/>
  <c r="J4764" i="12"/>
  <c r="K4764" i="12" s="1"/>
  <c r="J4765" i="12"/>
  <c r="J4766" i="12"/>
  <c r="J4767" i="12"/>
  <c r="J4768" i="12"/>
  <c r="J4769" i="12"/>
  <c r="J4770" i="12"/>
  <c r="J4771" i="12"/>
  <c r="J4772" i="12"/>
  <c r="J4773" i="12"/>
  <c r="J4774" i="12"/>
  <c r="J4775" i="12"/>
  <c r="J4776" i="12"/>
  <c r="K4776" i="12" s="1"/>
  <c r="J4777" i="12"/>
  <c r="J4778" i="12"/>
  <c r="J4779" i="12"/>
  <c r="J4780" i="12"/>
  <c r="J4781" i="12"/>
  <c r="J4782" i="12"/>
  <c r="J4783" i="12"/>
  <c r="J4784" i="12"/>
  <c r="J4785" i="12"/>
  <c r="J4786" i="12"/>
  <c r="J4787" i="12"/>
  <c r="J4788" i="12"/>
  <c r="K4788" i="12" s="1"/>
  <c r="J4789" i="12"/>
  <c r="J4790" i="12"/>
  <c r="J4791" i="12"/>
  <c r="J4792" i="12"/>
  <c r="J4793" i="12"/>
  <c r="J4794" i="12"/>
  <c r="J4795" i="12"/>
  <c r="J4796" i="12"/>
  <c r="J4797" i="12"/>
  <c r="J4798" i="12"/>
  <c r="J4799" i="12"/>
  <c r="J4800" i="12"/>
  <c r="K4800" i="12" s="1"/>
  <c r="J4801" i="12"/>
  <c r="K4801" i="12" s="1"/>
  <c r="J4802" i="12"/>
  <c r="J4803" i="12"/>
  <c r="J4804" i="12"/>
  <c r="J4805" i="12"/>
  <c r="J4806" i="12"/>
  <c r="J4807" i="12"/>
  <c r="J4808" i="12"/>
  <c r="J4809" i="12"/>
  <c r="J4810" i="12"/>
  <c r="J4811" i="12"/>
  <c r="J4812" i="12"/>
  <c r="K4812" i="12" s="1"/>
  <c r="J4813" i="12"/>
  <c r="K4813" i="12" s="1"/>
  <c r="J4814" i="12"/>
  <c r="J4815" i="12"/>
  <c r="J4816" i="12"/>
  <c r="J4817" i="12"/>
  <c r="J4818" i="12"/>
  <c r="J4819" i="12"/>
  <c r="J4820" i="12"/>
  <c r="J4821" i="12"/>
  <c r="J4822" i="12"/>
  <c r="J4823" i="12"/>
  <c r="J4824" i="12"/>
  <c r="K4824" i="12" s="1"/>
  <c r="J4825" i="12"/>
  <c r="J4826" i="12"/>
  <c r="J4827" i="12"/>
  <c r="J4828" i="12"/>
  <c r="J4829" i="12"/>
  <c r="J4830" i="12"/>
  <c r="J4831" i="12"/>
  <c r="J4832" i="12"/>
  <c r="J4833" i="12"/>
  <c r="J4834" i="12"/>
  <c r="J4835" i="12"/>
  <c r="J4836" i="12"/>
  <c r="K4836" i="12" s="1"/>
  <c r="J4837" i="12"/>
  <c r="J4838" i="12"/>
  <c r="J4839" i="12"/>
  <c r="J4840" i="12"/>
  <c r="J4841" i="12"/>
  <c r="J4842" i="12"/>
  <c r="J4843" i="12"/>
  <c r="J4844" i="12"/>
  <c r="J4845" i="12"/>
  <c r="J4846" i="12"/>
  <c r="J4847" i="12"/>
  <c r="J4848" i="12"/>
  <c r="K4848" i="12" s="1"/>
  <c r="J4849" i="12"/>
  <c r="K4849" i="12" s="1"/>
  <c r="J4850" i="12"/>
  <c r="J4851" i="12"/>
  <c r="J4852" i="12"/>
  <c r="J4853" i="12"/>
  <c r="J4854" i="12"/>
  <c r="J4855" i="12"/>
  <c r="J4856" i="12"/>
  <c r="J4857" i="12"/>
  <c r="J4858" i="12"/>
  <c r="J4859" i="12"/>
  <c r="J4860" i="12"/>
  <c r="K4860" i="12" s="1"/>
  <c r="J4861" i="12"/>
  <c r="K4861" i="12" s="1"/>
  <c r="J4862" i="12"/>
  <c r="J4863" i="12"/>
  <c r="J4864" i="12"/>
  <c r="J4865" i="12"/>
  <c r="J4866" i="12"/>
  <c r="J4867" i="12"/>
  <c r="J4868" i="12"/>
  <c r="J4869" i="12"/>
  <c r="J4870" i="12"/>
  <c r="J4871" i="12"/>
  <c r="J4872" i="12"/>
  <c r="K4872" i="12" s="1"/>
  <c r="J4873" i="12"/>
  <c r="K4873" i="12" s="1"/>
  <c r="J4874" i="12"/>
  <c r="J4875" i="12"/>
  <c r="J4876" i="12"/>
  <c r="J4877" i="12"/>
  <c r="J4878" i="12"/>
  <c r="J4879" i="12"/>
  <c r="J4880" i="12"/>
  <c r="J4881" i="12"/>
  <c r="J4882" i="12"/>
  <c r="J4883" i="12"/>
  <c r="J4884" i="12"/>
  <c r="K4884" i="12" s="1"/>
  <c r="J4885" i="12"/>
  <c r="K4885" i="12" s="1"/>
  <c r="J4886" i="12"/>
  <c r="J4887" i="12"/>
  <c r="J4888" i="12"/>
  <c r="J4889" i="12"/>
  <c r="J4890" i="12"/>
  <c r="J4891" i="12"/>
  <c r="J4892" i="12"/>
  <c r="J4893" i="12"/>
  <c r="J4894" i="12"/>
  <c r="J4895" i="12"/>
  <c r="J4896" i="12"/>
  <c r="J4897" i="12"/>
  <c r="K4897" i="12" s="1"/>
  <c r="J4898" i="12"/>
  <c r="J4899" i="12"/>
  <c r="J4900" i="12"/>
  <c r="J4901" i="12"/>
  <c r="J4902" i="12"/>
  <c r="J4903" i="12"/>
  <c r="J4904" i="12"/>
  <c r="J4905" i="12"/>
  <c r="J4906" i="12"/>
  <c r="J4907" i="12"/>
  <c r="J4908" i="12"/>
  <c r="K4908" i="12" s="1"/>
  <c r="J4909" i="12"/>
  <c r="J4910" i="12"/>
  <c r="J4911" i="12"/>
  <c r="J4912" i="12"/>
  <c r="J4913" i="12"/>
  <c r="J4914" i="12"/>
  <c r="J4915" i="12"/>
  <c r="J4916" i="12"/>
  <c r="J4917" i="12"/>
  <c r="J4918" i="12"/>
  <c r="J4919" i="12"/>
  <c r="J4920" i="12"/>
  <c r="K4920" i="12" s="1"/>
  <c r="J4921" i="12"/>
  <c r="K4921" i="12" s="1"/>
  <c r="J4922" i="12"/>
  <c r="J4923" i="12"/>
  <c r="J4924" i="12"/>
  <c r="J4925" i="12"/>
  <c r="J4926" i="12"/>
  <c r="J4927" i="12"/>
  <c r="J4928" i="12"/>
  <c r="J4929" i="12"/>
  <c r="J4930" i="12"/>
  <c r="J4931" i="12"/>
  <c r="J4932" i="12"/>
  <c r="K4932" i="12" s="1"/>
  <c r="J4933" i="12"/>
  <c r="J4934" i="12"/>
  <c r="J4935" i="12"/>
  <c r="J4936" i="12"/>
  <c r="J4937" i="12"/>
  <c r="J4938" i="12"/>
  <c r="J4939" i="12"/>
  <c r="J4940" i="12"/>
  <c r="J4941" i="12"/>
  <c r="J4942" i="12"/>
  <c r="J4943" i="12"/>
  <c r="J4944" i="12"/>
  <c r="K4944" i="12" s="1"/>
  <c r="J4945" i="12"/>
  <c r="J4946" i="12"/>
  <c r="J4947" i="12"/>
  <c r="J4948" i="12"/>
  <c r="J4949" i="12"/>
  <c r="J4950" i="12"/>
  <c r="J4951" i="12"/>
  <c r="J4952" i="12"/>
  <c r="J4953" i="12"/>
  <c r="J4954" i="12"/>
  <c r="J4955" i="12"/>
  <c r="J4956" i="12"/>
  <c r="K4956" i="12" s="1"/>
  <c r="J4957" i="12"/>
  <c r="K4957" i="12" s="1"/>
  <c r="J4958" i="12"/>
  <c r="J4959" i="12"/>
  <c r="J4960" i="12"/>
  <c r="J4961" i="12"/>
  <c r="J4962" i="12"/>
  <c r="J4963" i="12"/>
  <c r="J4964" i="12"/>
  <c r="J4965" i="12"/>
  <c r="J4966" i="12"/>
  <c r="J4967" i="12"/>
  <c r="J4968" i="12"/>
  <c r="K4968" i="12" s="1"/>
  <c r="J4969" i="12"/>
  <c r="K4969" i="12" s="1"/>
  <c r="J4970" i="12"/>
  <c r="J4971" i="12"/>
  <c r="J4972" i="12"/>
  <c r="J4973" i="12"/>
  <c r="J4974" i="12"/>
  <c r="J4975" i="12"/>
  <c r="J4976" i="12"/>
  <c r="J4977" i="12"/>
  <c r="J4978" i="12"/>
  <c r="J4979" i="12"/>
  <c r="J4980" i="12"/>
  <c r="K4980" i="12" s="1"/>
  <c r="J4981" i="12"/>
  <c r="J4982" i="12"/>
  <c r="J4983" i="12"/>
  <c r="J4984" i="12"/>
  <c r="J4985" i="12"/>
  <c r="J4986" i="12"/>
  <c r="J4987" i="12"/>
  <c r="J4988" i="12"/>
  <c r="J4989" i="12"/>
  <c r="J4990" i="12"/>
  <c r="J4991" i="12"/>
  <c r="J4992" i="12"/>
  <c r="K4992" i="12" s="1"/>
  <c r="J4993" i="12"/>
  <c r="J4994" i="12"/>
  <c r="J4995" i="12"/>
  <c r="J4996" i="12"/>
  <c r="J4997" i="12"/>
  <c r="J4998" i="12"/>
  <c r="J4999" i="12"/>
  <c r="J5000" i="12"/>
  <c r="J5001" i="12"/>
  <c r="J5002" i="12"/>
  <c r="J5003" i="12"/>
  <c r="J5004" i="12"/>
  <c r="K5004" i="12" s="1"/>
  <c r="J5005" i="12"/>
  <c r="J5006" i="12"/>
  <c r="J5007" i="12"/>
  <c r="J5008" i="12"/>
  <c r="J5009" i="12"/>
  <c r="J5010" i="12"/>
  <c r="J5011" i="12"/>
  <c r="J5012" i="12"/>
  <c r="J5013" i="12"/>
  <c r="J5014" i="12"/>
  <c r="J5015" i="12"/>
  <c r="J5016" i="12"/>
  <c r="K5016" i="12" s="1"/>
  <c r="J5017" i="12"/>
  <c r="J5018" i="12"/>
  <c r="J5019" i="12"/>
  <c r="J5020" i="12"/>
  <c r="J5021" i="12"/>
  <c r="J5022" i="12"/>
  <c r="J5023" i="12"/>
  <c r="J5024" i="12"/>
  <c r="J5025" i="12"/>
  <c r="J5026" i="12"/>
  <c r="J5027" i="12"/>
  <c r="J5028" i="12"/>
  <c r="J5029" i="12"/>
  <c r="J5030" i="12"/>
  <c r="J5031" i="12"/>
  <c r="J5032" i="12"/>
  <c r="J5033" i="12"/>
  <c r="J5034" i="12"/>
  <c r="J5035" i="12"/>
  <c r="J5036" i="12"/>
  <c r="J5037" i="12"/>
  <c r="J5038" i="12"/>
  <c r="J5039" i="12"/>
  <c r="J5040" i="12"/>
  <c r="J5041" i="12"/>
  <c r="J5042" i="12"/>
  <c r="J5043" i="12"/>
  <c r="J5044" i="12"/>
  <c r="J5045" i="12"/>
  <c r="J5046" i="12"/>
  <c r="J5047" i="12"/>
  <c r="J5048" i="12"/>
  <c r="J5049" i="12"/>
  <c r="J5050" i="12"/>
  <c r="J5051" i="12"/>
  <c r="J5052" i="12"/>
  <c r="K5052" i="12" s="1"/>
  <c r="J5053" i="12"/>
  <c r="J5054" i="12"/>
  <c r="J5055" i="12"/>
  <c r="J5056" i="12"/>
  <c r="J5057" i="12"/>
  <c r="J5058" i="12"/>
  <c r="J5059" i="12"/>
  <c r="J5060" i="12"/>
  <c r="J5061" i="12"/>
  <c r="J5062" i="12"/>
  <c r="J5063" i="12"/>
  <c r="J5064" i="12"/>
  <c r="K5064" i="12" s="1"/>
  <c r="J5065" i="12"/>
  <c r="J5066" i="12"/>
  <c r="J5067" i="12"/>
  <c r="J5068" i="12"/>
  <c r="J5069" i="12"/>
  <c r="J5070" i="12"/>
  <c r="J5071" i="12"/>
  <c r="J5072" i="12"/>
  <c r="J5073" i="12"/>
  <c r="J5074" i="12"/>
  <c r="J5075" i="12"/>
  <c r="J5076" i="12"/>
  <c r="K5076" i="12" s="1"/>
  <c r="J5077" i="12"/>
  <c r="J5078" i="12"/>
  <c r="J5079" i="12"/>
  <c r="J5080" i="12"/>
  <c r="J5081" i="12"/>
  <c r="J5082" i="12"/>
  <c r="J5083" i="12"/>
  <c r="J5084" i="12"/>
  <c r="J5085" i="12"/>
  <c r="J5086" i="12"/>
  <c r="J5087" i="12"/>
  <c r="J5088" i="12"/>
  <c r="K5088" i="12" s="1"/>
  <c r="J5089" i="12"/>
  <c r="J5090" i="12"/>
  <c r="J5091" i="12"/>
  <c r="J5092" i="12"/>
  <c r="J5093" i="12"/>
  <c r="J5094" i="12"/>
  <c r="J5095" i="12"/>
  <c r="J5096" i="12"/>
  <c r="J5097" i="12"/>
  <c r="J5098" i="12"/>
  <c r="J5099" i="12"/>
  <c r="J5100" i="12"/>
  <c r="K5100" i="12" s="1"/>
  <c r="J5101" i="12"/>
  <c r="J5102" i="12"/>
  <c r="J5103" i="12"/>
  <c r="J5104" i="12"/>
  <c r="J5105" i="12"/>
  <c r="J5106" i="12"/>
  <c r="J5107" i="12"/>
  <c r="J5108" i="12"/>
  <c r="J5109" i="12"/>
  <c r="J5110" i="12"/>
  <c r="J5111" i="12"/>
  <c r="J5112" i="12"/>
  <c r="K5112" i="12" s="1"/>
  <c r="J5113" i="12"/>
  <c r="J5114" i="12"/>
  <c r="J5115" i="12"/>
  <c r="J5116" i="12"/>
  <c r="J5117" i="12"/>
  <c r="J5118" i="12"/>
  <c r="J5119" i="12"/>
  <c r="J5120" i="12"/>
  <c r="J5121" i="12"/>
  <c r="J5122" i="12"/>
  <c r="J5123" i="12"/>
  <c r="J5124" i="12"/>
  <c r="K5124" i="12" s="1"/>
  <c r="J5125" i="12"/>
  <c r="J5126" i="12"/>
  <c r="J5127" i="12"/>
  <c r="J5128" i="12"/>
  <c r="J5129" i="12"/>
  <c r="J5130" i="12"/>
  <c r="J5131" i="12"/>
  <c r="J5132" i="12"/>
  <c r="J5133" i="12"/>
  <c r="J5134" i="12"/>
  <c r="J5135" i="12"/>
  <c r="J5136" i="12"/>
  <c r="K5136" i="12" s="1"/>
  <c r="J5137" i="12"/>
  <c r="J5138" i="12"/>
  <c r="J5139" i="12"/>
  <c r="J5140" i="12"/>
  <c r="J5141" i="12"/>
  <c r="J5142" i="12"/>
  <c r="J5143" i="12"/>
  <c r="J5144" i="12"/>
  <c r="J5145" i="12"/>
  <c r="J5146" i="12"/>
  <c r="J5147" i="12"/>
  <c r="J5148" i="12"/>
  <c r="K5148" i="12" s="1"/>
  <c r="J5149" i="12"/>
  <c r="J5150" i="12"/>
  <c r="J5151" i="12"/>
  <c r="J5152" i="12"/>
  <c r="J5153" i="12"/>
  <c r="J5154" i="12"/>
  <c r="J5155" i="12"/>
  <c r="J5156" i="12"/>
  <c r="J5157" i="12"/>
  <c r="J5158" i="12"/>
  <c r="J5159" i="12"/>
  <c r="J5160" i="12"/>
  <c r="K5160" i="12" s="1"/>
  <c r="J5161" i="12"/>
  <c r="J5162" i="12"/>
  <c r="J5163" i="12"/>
  <c r="J5164" i="12"/>
  <c r="J5165" i="12"/>
  <c r="J5166" i="12"/>
  <c r="J5167" i="12"/>
  <c r="J5168" i="12"/>
  <c r="J5169" i="12"/>
  <c r="J5170" i="12"/>
  <c r="J5171" i="12"/>
  <c r="J5172" i="12"/>
  <c r="J5173" i="12"/>
  <c r="J5174" i="12"/>
  <c r="J5175" i="12"/>
  <c r="J5176" i="12"/>
  <c r="J5177" i="12"/>
  <c r="J5178" i="12"/>
  <c r="J5179" i="12"/>
  <c r="J5180" i="12"/>
  <c r="J5181" i="12"/>
  <c r="J5182" i="12"/>
  <c r="J5183" i="12"/>
  <c r="J5184" i="12"/>
  <c r="J5185" i="12"/>
  <c r="J5186" i="12"/>
  <c r="J5187" i="12"/>
  <c r="J5188" i="12"/>
  <c r="J5189" i="12"/>
  <c r="J5190" i="12"/>
  <c r="J5191" i="12"/>
  <c r="J5192" i="12"/>
  <c r="J5193" i="12"/>
  <c r="J5194" i="12"/>
  <c r="J5195" i="12"/>
  <c r="J5196" i="12"/>
  <c r="K5196" i="12" s="1"/>
  <c r="J5197" i="12"/>
  <c r="J5198" i="12"/>
  <c r="J5199" i="12"/>
  <c r="J5200" i="12"/>
  <c r="J5201" i="12"/>
  <c r="J5202" i="12"/>
  <c r="J5203" i="12"/>
  <c r="J5204" i="12"/>
  <c r="J5205" i="12"/>
  <c r="J5206" i="12"/>
  <c r="J5207" i="12"/>
  <c r="J5208" i="12"/>
  <c r="K5208" i="12" s="1"/>
  <c r="J5209" i="12"/>
  <c r="J5210" i="12"/>
  <c r="J5211" i="12"/>
  <c r="J5212" i="12"/>
  <c r="J5213" i="12"/>
  <c r="J5214" i="12"/>
  <c r="J5215" i="12"/>
  <c r="J5216" i="12"/>
  <c r="J5217" i="12"/>
  <c r="J5218" i="12"/>
  <c r="J5219" i="12"/>
  <c r="J5220" i="12"/>
  <c r="K5220" i="12" s="1"/>
  <c r="J5221" i="12"/>
  <c r="J5222" i="12"/>
  <c r="J5223" i="12"/>
  <c r="J5224" i="12"/>
  <c r="J5225" i="12"/>
  <c r="J5226" i="12"/>
  <c r="J5227" i="12"/>
  <c r="J5228" i="12"/>
  <c r="J5229" i="12"/>
  <c r="J5230" i="12"/>
  <c r="J5231" i="12"/>
  <c r="J5232" i="12"/>
  <c r="K5232" i="12" s="1"/>
  <c r="J5233" i="12"/>
  <c r="J5234" i="12"/>
  <c r="J5235" i="12"/>
  <c r="J5236" i="12"/>
  <c r="J5237" i="12"/>
  <c r="J5238" i="12"/>
  <c r="J5239" i="12"/>
  <c r="J5240" i="12"/>
  <c r="J5241" i="12"/>
  <c r="J5242" i="12"/>
  <c r="J5243" i="12"/>
  <c r="J5244" i="12"/>
  <c r="K5244" i="12" s="1"/>
  <c r="J5245" i="12"/>
  <c r="J5246" i="12"/>
  <c r="J5247" i="12"/>
  <c r="J5248" i="12"/>
  <c r="J5249" i="12"/>
  <c r="J5250" i="12"/>
  <c r="J5251" i="12"/>
  <c r="J5252" i="12"/>
  <c r="J5253" i="12"/>
  <c r="J5254" i="12"/>
  <c r="J5255" i="12"/>
  <c r="J5256" i="12"/>
  <c r="K5256" i="12" s="1"/>
  <c r="J5257" i="12"/>
  <c r="J5258" i="12"/>
  <c r="J5259" i="12"/>
  <c r="J5260" i="12"/>
  <c r="J5261" i="12"/>
  <c r="J5262" i="12"/>
  <c r="J5263" i="12"/>
  <c r="J5264" i="12"/>
  <c r="J5265" i="12"/>
  <c r="J5266" i="12"/>
  <c r="J5267" i="12"/>
  <c r="J5268" i="12"/>
  <c r="K5268" i="12" s="1"/>
  <c r="J5269" i="12"/>
  <c r="J5270" i="12"/>
  <c r="J5271" i="12"/>
  <c r="J5272" i="12"/>
  <c r="J5273" i="12"/>
  <c r="J5274" i="12"/>
  <c r="J5275" i="12"/>
  <c r="J5276" i="12"/>
  <c r="J5277" i="12"/>
  <c r="J5278" i="12"/>
  <c r="J5279" i="12"/>
  <c r="J5280" i="12"/>
  <c r="J5281" i="12"/>
  <c r="J5282" i="12"/>
  <c r="J5283" i="12"/>
  <c r="J5284" i="12"/>
  <c r="J5285" i="12"/>
  <c r="J5286" i="12"/>
  <c r="J5287" i="12"/>
  <c r="J5288" i="12"/>
  <c r="J5289" i="12"/>
  <c r="J5290" i="12"/>
  <c r="J5291" i="12"/>
  <c r="J5292" i="12"/>
  <c r="J5293" i="12"/>
  <c r="J5294" i="12"/>
  <c r="J5295" i="12"/>
  <c r="J5296" i="12"/>
  <c r="J5297" i="12"/>
  <c r="J5298" i="12"/>
  <c r="J5299" i="12"/>
  <c r="J5300" i="12"/>
  <c r="J5301" i="12"/>
  <c r="J5302" i="12"/>
  <c r="J5303" i="12"/>
  <c r="J5304" i="12"/>
  <c r="K5304" i="12" s="1"/>
  <c r="J5305" i="12"/>
  <c r="J5306" i="12"/>
  <c r="J5307" i="12"/>
  <c r="J5308" i="12"/>
  <c r="J5309" i="12"/>
  <c r="J5310" i="12"/>
  <c r="J5311" i="12"/>
  <c r="J5312" i="12"/>
  <c r="J5313" i="12"/>
  <c r="J5314" i="12"/>
  <c r="J5315" i="12"/>
  <c r="J5316" i="12"/>
  <c r="K5316" i="12" s="1"/>
  <c r="J5317" i="12"/>
  <c r="J5318" i="12"/>
  <c r="J5319" i="12"/>
  <c r="J5320" i="12"/>
  <c r="J5321" i="12"/>
  <c r="J5322" i="12"/>
  <c r="J5323" i="12"/>
  <c r="J5324" i="12"/>
  <c r="J5325" i="12"/>
  <c r="J5326" i="12"/>
  <c r="J5327" i="12"/>
  <c r="J5328" i="12"/>
  <c r="J5329" i="12"/>
  <c r="J5330" i="12"/>
  <c r="J5331" i="12"/>
  <c r="J5332" i="12"/>
  <c r="J5333" i="12"/>
  <c r="J5334" i="12"/>
  <c r="J5335" i="12"/>
  <c r="J5336" i="12"/>
  <c r="J5337" i="12"/>
  <c r="J5338" i="12"/>
  <c r="J5339" i="12"/>
  <c r="J5340" i="12"/>
  <c r="K5340" i="12" s="1"/>
  <c r="J5341" i="12"/>
  <c r="J5342" i="12"/>
  <c r="J5343" i="12"/>
  <c r="J5344" i="12"/>
  <c r="J5345" i="12"/>
  <c r="J5346" i="12"/>
  <c r="J5347" i="12"/>
  <c r="J5348" i="12"/>
  <c r="J5349" i="12"/>
  <c r="J5350" i="12"/>
  <c r="J5351" i="12"/>
  <c r="J5352" i="12"/>
  <c r="K5352" i="12" s="1"/>
  <c r="J5353" i="12"/>
  <c r="J5354" i="12"/>
  <c r="J5355" i="12"/>
  <c r="J5356" i="12"/>
  <c r="J5357" i="12"/>
  <c r="J5358" i="12"/>
  <c r="J5359" i="12"/>
  <c r="J5360" i="12"/>
  <c r="J5361" i="12"/>
  <c r="J5362" i="12"/>
  <c r="J5363" i="12"/>
  <c r="J5364" i="12"/>
  <c r="K5364" i="12" s="1"/>
  <c r="J5365" i="12"/>
  <c r="J5366" i="12"/>
  <c r="J5367" i="12"/>
  <c r="J5368" i="12"/>
  <c r="J5369" i="12"/>
  <c r="J5370" i="12"/>
  <c r="J5371" i="12"/>
  <c r="J5372" i="12"/>
  <c r="J5373" i="12"/>
  <c r="J5374" i="12"/>
  <c r="J5375" i="12"/>
  <c r="J5376" i="12"/>
  <c r="K5376" i="12" s="1"/>
  <c r="J5377" i="12"/>
  <c r="J5378" i="12"/>
  <c r="J5379" i="12"/>
  <c r="J5380" i="12"/>
  <c r="J5381" i="12"/>
  <c r="J5382" i="12"/>
  <c r="J5383" i="12"/>
  <c r="J5384" i="12"/>
  <c r="J5385" i="12"/>
  <c r="J5386" i="12"/>
  <c r="J5387" i="12"/>
  <c r="J5388" i="12"/>
  <c r="J5389" i="12"/>
  <c r="J5390" i="12"/>
  <c r="J5391" i="12"/>
  <c r="J5392" i="12"/>
  <c r="J5393" i="12"/>
  <c r="J5394" i="12"/>
  <c r="J5395" i="12"/>
  <c r="J5396" i="12"/>
  <c r="J5397" i="12"/>
  <c r="J5398" i="12"/>
  <c r="J5399" i="12"/>
  <c r="J5400" i="12"/>
  <c r="J5401" i="12"/>
  <c r="J5402" i="12"/>
  <c r="J5403" i="12"/>
  <c r="J5404" i="12"/>
  <c r="J5405" i="12"/>
  <c r="J5406" i="12"/>
  <c r="J5407" i="12"/>
  <c r="J5408" i="12"/>
  <c r="J5409" i="12"/>
  <c r="J5410" i="12"/>
  <c r="J5411" i="12"/>
  <c r="J5412" i="12"/>
  <c r="K5412" i="12" s="1"/>
  <c r="J5413" i="12"/>
  <c r="J5414" i="12"/>
  <c r="J5415" i="12"/>
  <c r="J5416" i="12"/>
  <c r="J5417" i="12"/>
  <c r="J5418" i="12"/>
  <c r="J5419" i="12"/>
  <c r="J5420" i="12"/>
  <c r="J5421" i="12"/>
  <c r="J5422" i="12"/>
  <c r="J5423" i="12"/>
  <c r="J5424" i="12"/>
  <c r="K5424" i="12" s="1"/>
  <c r="J5425" i="12"/>
  <c r="J5426" i="12"/>
  <c r="J5427" i="12"/>
  <c r="J5428" i="12"/>
  <c r="J5429" i="12"/>
  <c r="J5430" i="12"/>
  <c r="J5431" i="12"/>
  <c r="J5432" i="12"/>
  <c r="J5433" i="12"/>
  <c r="J5434" i="12"/>
  <c r="J5435" i="12"/>
  <c r="J5436" i="12"/>
  <c r="K5436" i="12" s="1"/>
  <c r="J5437" i="12"/>
  <c r="J5438" i="12"/>
  <c r="J5439" i="12"/>
  <c r="J5440" i="12"/>
  <c r="J5441" i="12"/>
  <c r="J5442" i="12"/>
  <c r="J5443" i="12"/>
  <c r="J5444" i="12"/>
  <c r="J5445" i="12"/>
  <c r="J5446" i="12"/>
  <c r="J5447" i="12"/>
  <c r="J5448" i="12"/>
  <c r="K5448" i="12" s="1"/>
  <c r="J5449" i="12"/>
  <c r="J5450" i="12"/>
  <c r="J5451" i="12"/>
  <c r="J5452" i="12"/>
  <c r="J5453" i="12"/>
  <c r="J5454" i="12"/>
  <c r="J5455" i="12"/>
  <c r="J5456" i="12"/>
  <c r="J5457" i="12"/>
  <c r="J5458" i="12"/>
  <c r="J5459" i="12"/>
  <c r="J5460" i="12"/>
  <c r="K5460" i="12" s="1"/>
  <c r="J5461" i="12"/>
  <c r="J5462" i="12"/>
  <c r="J5463" i="12"/>
  <c r="J5464" i="12"/>
  <c r="J5465" i="12"/>
  <c r="J5466" i="12"/>
  <c r="J5467" i="12"/>
  <c r="J5468" i="12"/>
  <c r="J5469" i="12"/>
  <c r="J5470" i="12"/>
  <c r="J5471" i="12"/>
  <c r="J5472" i="12"/>
  <c r="J5473" i="12"/>
  <c r="J5474" i="12"/>
  <c r="J5475" i="12"/>
  <c r="J5476" i="12"/>
  <c r="J5477" i="12"/>
  <c r="J5478" i="12"/>
  <c r="J5479" i="12"/>
  <c r="J5480" i="12"/>
  <c r="J5481" i="12"/>
  <c r="J5482" i="12"/>
  <c r="J5483" i="12"/>
  <c r="J5484" i="12"/>
  <c r="K5484" i="12" s="1"/>
  <c r="J5485" i="12"/>
  <c r="J5486" i="12"/>
  <c r="J5487" i="12"/>
  <c r="J5488" i="12"/>
  <c r="J5489" i="12"/>
  <c r="J5490" i="12"/>
  <c r="J5491" i="12"/>
  <c r="J5492" i="12"/>
  <c r="J5493" i="12"/>
  <c r="J5494" i="12"/>
  <c r="J5495" i="12"/>
  <c r="J5496" i="12"/>
  <c r="J5497" i="12"/>
  <c r="J5498" i="12"/>
  <c r="J5499" i="12"/>
  <c r="J5500" i="12"/>
  <c r="J5501" i="12"/>
  <c r="J5502" i="12"/>
  <c r="J5503" i="12"/>
  <c r="J5504" i="12"/>
  <c r="J5505" i="12"/>
  <c r="K5505" i="12" s="1"/>
  <c r="J5506" i="12"/>
  <c r="J5507" i="12"/>
  <c r="J5508" i="12"/>
  <c r="J5509" i="12"/>
  <c r="J5510" i="12"/>
  <c r="J5511" i="12"/>
  <c r="J5512" i="12"/>
  <c r="J5513" i="12"/>
  <c r="J5514" i="12"/>
  <c r="J5515" i="12"/>
  <c r="J5516" i="12"/>
  <c r="J5517" i="12"/>
  <c r="K5517" i="12" s="1"/>
  <c r="J5518" i="12"/>
  <c r="J5519" i="12"/>
  <c r="J5520" i="12"/>
  <c r="K5520" i="12" s="1"/>
  <c r="J5521" i="12"/>
  <c r="J5522" i="12"/>
  <c r="J5523" i="12"/>
  <c r="J5524" i="12"/>
  <c r="J5525" i="12"/>
  <c r="J5526" i="12"/>
  <c r="J5527" i="12"/>
  <c r="J5528" i="12"/>
  <c r="J5529" i="12"/>
  <c r="J5530" i="12"/>
  <c r="J5531" i="12"/>
  <c r="J5532" i="12"/>
  <c r="K5532" i="12" s="1"/>
  <c r="J5533" i="12"/>
  <c r="J5534" i="12"/>
  <c r="J5535" i="12"/>
  <c r="J5536" i="12"/>
  <c r="J5537" i="12"/>
  <c r="J5538" i="12"/>
  <c r="J5539" i="12"/>
  <c r="J5540" i="12"/>
  <c r="J5541" i="12"/>
  <c r="J5542" i="12"/>
  <c r="J5543" i="12"/>
  <c r="J5544" i="12"/>
  <c r="K5544" i="12" s="1"/>
  <c r="J5545" i="12"/>
  <c r="J5546" i="12"/>
  <c r="J5547" i="12"/>
  <c r="J5548" i="12"/>
  <c r="J5549" i="12"/>
  <c r="J5550" i="12"/>
  <c r="J5551" i="12"/>
  <c r="J5552" i="12"/>
  <c r="J5553" i="12"/>
  <c r="J5554" i="12"/>
  <c r="J5555" i="12"/>
  <c r="J5556" i="12"/>
  <c r="K5556" i="12" s="1"/>
  <c r="J5557" i="12"/>
  <c r="J5558" i="12"/>
  <c r="J5559" i="12"/>
  <c r="J5560" i="12"/>
  <c r="J5561" i="12"/>
  <c r="J5562" i="12"/>
  <c r="J5563" i="12"/>
  <c r="J5564" i="12"/>
  <c r="J5565" i="12"/>
  <c r="J5566" i="12"/>
  <c r="J5567" i="12"/>
  <c r="J5568" i="12"/>
  <c r="K5568" i="12" s="1"/>
  <c r="J5569" i="12"/>
  <c r="J5570" i="12"/>
  <c r="J5571" i="12"/>
  <c r="J5572" i="12"/>
  <c r="J5573" i="12"/>
  <c r="J5574" i="12"/>
  <c r="J5575" i="12"/>
  <c r="J5576" i="12"/>
  <c r="J5577" i="12"/>
  <c r="J5578" i="12"/>
  <c r="J5579" i="12"/>
  <c r="J5580" i="12"/>
  <c r="K5580" i="12" s="1"/>
  <c r="J5581" i="12"/>
  <c r="J5582" i="12"/>
  <c r="J5583" i="12"/>
  <c r="J5584" i="12"/>
  <c r="J5585" i="12"/>
  <c r="J5586" i="12"/>
  <c r="J5587" i="12"/>
  <c r="J5588" i="12"/>
  <c r="J5589" i="12"/>
  <c r="J5590" i="12"/>
  <c r="J5591" i="12"/>
  <c r="J5592" i="12"/>
  <c r="K5592" i="12" s="1"/>
  <c r="J5593" i="12"/>
  <c r="J5594" i="12"/>
  <c r="J5595" i="12"/>
  <c r="J5596" i="12"/>
  <c r="J5597" i="12"/>
  <c r="J5598" i="12"/>
  <c r="J5599" i="12"/>
  <c r="J5600" i="12"/>
  <c r="J5601" i="12"/>
  <c r="J5602" i="12"/>
  <c r="J5603" i="12"/>
  <c r="J5604" i="12"/>
  <c r="K5604" i="12" s="1"/>
  <c r="J5605" i="12"/>
  <c r="J5606" i="12"/>
  <c r="J5607" i="12"/>
  <c r="J5608" i="12"/>
  <c r="J5609" i="12"/>
  <c r="J5610" i="12"/>
  <c r="J5611" i="12"/>
  <c r="J5612" i="12"/>
  <c r="J5613" i="12"/>
  <c r="J5614" i="12"/>
  <c r="J5615" i="12"/>
  <c r="J5616" i="12"/>
  <c r="J5617" i="12"/>
  <c r="J5618" i="12"/>
  <c r="J5619" i="12"/>
  <c r="J5620" i="12"/>
  <c r="J5621" i="12"/>
  <c r="J5622" i="12"/>
  <c r="J5623" i="12"/>
  <c r="J5624" i="12"/>
  <c r="J5625" i="12"/>
  <c r="J5626" i="12"/>
  <c r="J5627" i="12"/>
  <c r="J5628" i="12"/>
  <c r="J5629" i="12"/>
  <c r="J5630" i="12"/>
  <c r="J5631" i="12"/>
  <c r="J5632" i="12"/>
  <c r="J5633" i="12"/>
  <c r="J5634" i="12"/>
  <c r="J5635" i="12"/>
  <c r="J5636" i="12"/>
  <c r="J5637" i="12"/>
  <c r="J5638" i="12"/>
  <c r="J5639" i="12"/>
  <c r="J5640" i="12"/>
  <c r="K5640" i="12" s="1"/>
  <c r="J5641" i="12"/>
  <c r="J5642" i="12"/>
  <c r="J5643" i="12"/>
  <c r="J5644" i="12"/>
  <c r="J5645" i="12"/>
  <c r="J5646" i="12"/>
  <c r="J5647" i="12"/>
  <c r="J5648" i="12"/>
  <c r="J5649" i="12"/>
  <c r="K5649" i="12" s="1"/>
  <c r="J5650" i="12"/>
  <c r="J5651" i="12"/>
  <c r="J5652" i="12"/>
  <c r="K5652" i="12" s="1"/>
  <c r="J5653" i="12"/>
  <c r="J5654" i="12"/>
  <c r="J5655" i="12"/>
  <c r="J5656" i="12"/>
  <c r="J5657" i="12"/>
  <c r="J5658" i="12"/>
  <c r="J5659" i="12"/>
  <c r="J5660" i="12"/>
  <c r="J5661" i="12"/>
  <c r="K5661" i="12" s="1"/>
  <c r="J5662" i="12"/>
  <c r="J5663" i="12"/>
  <c r="J5664" i="12"/>
  <c r="K5664" i="12" s="1"/>
  <c r="J5665" i="12"/>
  <c r="J5666" i="12"/>
  <c r="J5667" i="12"/>
  <c r="J5668" i="12"/>
  <c r="J5669" i="12"/>
  <c r="J5670" i="12"/>
  <c r="J5671" i="12"/>
  <c r="J5672" i="12"/>
  <c r="J5673" i="12"/>
  <c r="J5674" i="12"/>
  <c r="J5675" i="12"/>
  <c r="J5676" i="12"/>
  <c r="K5676" i="12" s="1"/>
  <c r="J5677" i="12"/>
  <c r="J5678" i="12"/>
  <c r="J5679" i="12"/>
  <c r="J5680" i="12"/>
  <c r="J5681" i="12"/>
  <c r="J5682" i="12"/>
  <c r="J5683" i="12"/>
  <c r="J5684" i="12"/>
  <c r="J5685" i="12"/>
  <c r="J5686" i="12"/>
  <c r="J5687" i="12"/>
  <c r="J5688" i="12"/>
  <c r="K5688" i="12" s="1"/>
  <c r="J5689" i="12"/>
  <c r="J5690" i="12"/>
  <c r="J5691" i="12"/>
  <c r="J5692" i="12"/>
  <c r="J5693" i="12"/>
  <c r="J5694" i="12"/>
  <c r="J5695" i="12"/>
  <c r="J5696" i="12"/>
  <c r="J5697" i="12"/>
  <c r="J5698" i="12"/>
  <c r="J5699" i="12"/>
  <c r="J5700" i="12"/>
  <c r="K5700" i="12" s="1"/>
  <c r="J5701" i="12"/>
  <c r="J5702" i="12"/>
  <c r="J5703" i="12"/>
  <c r="J5704" i="12"/>
  <c r="J5705" i="12"/>
  <c r="J5706" i="12"/>
  <c r="J5707" i="12"/>
  <c r="J5708" i="12"/>
  <c r="J5709" i="12"/>
  <c r="J5710" i="12"/>
  <c r="J5711" i="12"/>
  <c r="J5712" i="12"/>
  <c r="K5712" i="12" s="1"/>
  <c r="J5713" i="12"/>
  <c r="J5714" i="12"/>
  <c r="J5715" i="12"/>
  <c r="J5716" i="12"/>
  <c r="J5717" i="12"/>
  <c r="J5718" i="12"/>
  <c r="J5719" i="12"/>
  <c r="J5720" i="12"/>
  <c r="J5721" i="12"/>
  <c r="J5722" i="12"/>
  <c r="J5723" i="12"/>
  <c r="J5724" i="12"/>
  <c r="K5724" i="12" s="1"/>
  <c r="J5725" i="12"/>
  <c r="J5726" i="12"/>
  <c r="J5727" i="12"/>
  <c r="J5728" i="12"/>
  <c r="J5729" i="12"/>
  <c r="J5730" i="12"/>
  <c r="J5731" i="12"/>
  <c r="J5732" i="12"/>
  <c r="J5733" i="12"/>
  <c r="J5734" i="12"/>
  <c r="J5735" i="12"/>
  <c r="J5736" i="12"/>
  <c r="K5736" i="12" s="1"/>
  <c r="J5737" i="12"/>
  <c r="J5738" i="12"/>
  <c r="J5739" i="12"/>
  <c r="J5740" i="12"/>
  <c r="J5741" i="12"/>
  <c r="J5742" i="12"/>
  <c r="J5743" i="12"/>
  <c r="J5744" i="12"/>
  <c r="J5745" i="12"/>
  <c r="J5746" i="12"/>
  <c r="J5747" i="12"/>
  <c r="J5748" i="12"/>
  <c r="J5749" i="12"/>
  <c r="J5750" i="12"/>
  <c r="J5751" i="12"/>
  <c r="J5752" i="12"/>
  <c r="J5753" i="12"/>
  <c r="J5754" i="12"/>
  <c r="J5755" i="12"/>
  <c r="J5756" i="12"/>
  <c r="J5757" i="12"/>
  <c r="J5758" i="12"/>
  <c r="J5759" i="12"/>
  <c r="J5760" i="12"/>
  <c r="J5761" i="12"/>
  <c r="J5762" i="12"/>
  <c r="J5763" i="12"/>
  <c r="J5764" i="12"/>
  <c r="J5765" i="12"/>
  <c r="J5766" i="12"/>
  <c r="J5767" i="12"/>
  <c r="J5768" i="12"/>
  <c r="J5769" i="12"/>
  <c r="J5770" i="12"/>
  <c r="J5771" i="12"/>
  <c r="J5772" i="12"/>
  <c r="K5772" i="12" s="1"/>
  <c r="J5773" i="12"/>
  <c r="J5774" i="12"/>
  <c r="J5775" i="12"/>
  <c r="J5776" i="12"/>
  <c r="J5777" i="12"/>
  <c r="J5778" i="12"/>
  <c r="J5779" i="12"/>
  <c r="J5780" i="12"/>
  <c r="J5781" i="12"/>
  <c r="J5782" i="12"/>
  <c r="J5783" i="12"/>
  <c r="J5784" i="12"/>
  <c r="K5784" i="12" s="1"/>
  <c r="J5785" i="12"/>
  <c r="J5786" i="12"/>
  <c r="J5787" i="12"/>
  <c r="J5788" i="12"/>
  <c r="J5789" i="12"/>
  <c r="J5790" i="12"/>
  <c r="J5791" i="12"/>
  <c r="J5792" i="12"/>
  <c r="J5793" i="12"/>
  <c r="K5793" i="12" s="1"/>
  <c r="J5794" i="12"/>
  <c r="J5795" i="12"/>
  <c r="J5796" i="12"/>
  <c r="K5796" i="12" s="1"/>
  <c r="J5797" i="12"/>
  <c r="J5798" i="12"/>
  <c r="J5799" i="12"/>
  <c r="J5800" i="12"/>
  <c r="J5801" i="12"/>
  <c r="J5802" i="12"/>
  <c r="J5803" i="12"/>
  <c r="J5804" i="12"/>
  <c r="J5805" i="12"/>
  <c r="K5805" i="12" s="1"/>
  <c r="J5806" i="12"/>
  <c r="J5807" i="12"/>
  <c r="J5808" i="12"/>
  <c r="K5808" i="12" s="1"/>
  <c r="J5809" i="12"/>
  <c r="J5810" i="12"/>
  <c r="J5811" i="12"/>
  <c r="J5812" i="12"/>
  <c r="J5813" i="12"/>
  <c r="J5814" i="12"/>
  <c r="J5815" i="12"/>
  <c r="J5816" i="12"/>
  <c r="J5817" i="12"/>
  <c r="J5818" i="12"/>
  <c r="J5819" i="12"/>
  <c r="J5820" i="12"/>
  <c r="J5821" i="12"/>
  <c r="J5822" i="12"/>
  <c r="J5823" i="12"/>
  <c r="J5824" i="12"/>
  <c r="J5825" i="12"/>
  <c r="J5826" i="12"/>
  <c r="J5827" i="12"/>
  <c r="J5828" i="12"/>
  <c r="J5829" i="12"/>
  <c r="J5830" i="12"/>
  <c r="J5831" i="12"/>
  <c r="J5832" i="12"/>
  <c r="J5833" i="12"/>
  <c r="J5834" i="12"/>
  <c r="J5835" i="12"/>
  <c r="J5836" i="12"/>
  <c r="J5837" i="12"/>
  <c r="J5838" i="12"/>
  <c r="J5839" i="12"/>
  <c r="J5840" i="12"/>
  <c r="J5841" i="12"/>
  <c r="J5842" i="12"/>
  <c r="J5843" i="12"/>
  <c r="J5844" i="12"/>
  <c r="K5844" i="12" s="1"/>
  <c r="J5845" i="12"/>
  <c r="J5846" i="12"/>
  <c r="J5847" i="12"/>
  <c r="J5848" i="12"/>
  <c r="J5849" i="12"/>
  <c r="J5850" i="12"/>
  <c r="J5851" i="12"/>
  <c r="J5852" i="12"/>
  <c r="J5853" i="12"/>
  <c r="J5854" i="12"/>
  <c r="J5855" i="12"/>
  <c r="J5856" i="12"/>
  <c r="J5857" i="12"/>
  <c r="J5858" i="12"/>
  <c r="J5859" i="12"/>
  <c r="J5860" i="12"/>
  <c r="J5861" i="12"/>
  <c r="J5862" i="12"/>
  <c r="J5863" i="12"/>
  <c r="J5864" i="12"/>
  <c r="J5865" i="12"/>
  <c r="J5866" i="12"/>
  <c r="J5867" i="12"/>
  <c r="J5868" i="12"/>
  <c r="J5869" i="12"/>
  <c r="J5870" i="12"/>
  <c r="J5871" i="12"/>
  <c r="J5872" i="12"/>
  <c r="J5873" i="12"/>
  <c r="J5874" i="12"/>
  <c r="J5875" i="12"/>
  <c r="J5876" i="12"/>
  <c r="J5877" i="12"/>
  <c r="J5878" i="12"/>
  <c r="J5879" i="12"/>
  <c r="J5880" i="12"/>
  <c r="J5881" i="12"/>
  <c r="J5882" i="12"/>
  <c r="J5883" i="12"/>
  <c r="J5884" i="12"/>
  <c r="J5885" i="12"/>
  <c r="J5886" i="12"/>
  <c r="J5887" i="12"/>
  <c r="J5888" i="12"/>
  <c r="J5889" i="12"/>
  <c r="J5890" i="12"/>
  <c r="J5891" i="12"/>
  <c r="J5892" i="12"/>
  <c r="K5892" i="12" s="1"/>
  <c r="J5893" i="12"/>
  <c r="J5894" i="12"/>
  <c r="J5895" i="12"/>
  <c r="J5896" i="12"/>
  <c r="J5897" i="12"/>
  <c r="J5898" i="12"/>
  <c r="J5899" i="12"/>
  <c r="J5900" i="12"/>
  <c r="J5901" i="12"/>
  <c r="J5902" i="12"/>
  <c r="J5903" i="12"/>
  <c r="J5904" i="12"/>
  <c r="J5905" i="12"/>
  <c r="J5906" i="12"/>
  <c r="J5907" i="12"/>
  <c r="J5908" i="12"/>
  <c r="J5909" i="12"/>
  <c r="J5910" i="12"/>
  <c r="J5911" i="12"/>
  <c r="J5912" i="12"/>
  <c r="J5913" i="12"/>
  <c r="J5914" i="12"/>
  <c r="J5915" i="12"/>
  <c r="J5916" i="12"/>
  <c r="J5917" i="12"/>
  <c r="J5918" i="12"/>
  <c r="J5919" i="12"/>
  <c r="J5920" i="12"/>
  <c r="J5921" i="12"/>
  <c r="J5922" i="12"/>
  <c r="J5923" i="12"/>
  <c r="J5924" i="12"/>
  <c r="J5925" i="12"/>
  <c r="J5926" i="12"/>
  <c r="J5927" i="12"/>
  <c r="J5928" i="12"/>
  <c r="J5929" i="12"/>
  <c r="J5930" i="12"/>
  <c r="J5931" i="12"/>
  <c r="J5932" i="12"/>
  <c r="J5933" i="12"/>
  <c r="J5934" i="12"/>
  <c r="J5935" i="12"/>
  <c r="J5936" i="12"/>
  <c r="J5937" i="12"/>
  <c r="K5937" i="12" s="1"/>
  <c r="J5938" i="12"/>
  <c r="J5939" i="12"/>
  <c r="J5940" i="12"/>
  <c r="J5941" i="12"/>
  <c r="J5942" i="12"/>
  <c r="J5943" i="12"/>
  <c r="J5944" i="12"/>
  <c r="J5945" i="12"/>
  <c r="J5946" i="12"/>
  <c r="J5947" i="12"/>
  <c r="J5948" i="12"/>
  <c r="J5949" i="12"/>
  <c r="K5949" i="12" s="1"/>
  <c r="J5950" i="12"/>
  <c r="J5951" i="12"/>
  <c r="J5952" i="12"/>
  <c r="J5953" i="12"/>
  <c r="J5954" i="12"/>
  <c r="J5955" i="12"/>
  <c r="J5956" i="12"/>
  <c r="J5957" i="12"/>
  <c r="J5958" i="12"/>
  <c r="J5959" i="12"/>
  <c r="J5960" i="12"/>
  <c r="J5961" i="12"/>
  <c r="J5962" i="12"/>
  <c r="J5963" i="12"/>
  <c r="J5964" i="12"/>
  <c r="J5965" i="12"/>
  <c r="J5966" i="12"/>
  <c r="J5967" i="12"/>
  <c r="J5968" i="12"/>
  <c r="J5969" i="12"/>
  <c r="J5970" i="12"/>
  <c r="J5971" i="12"/>
  <c r="J5972" i="12"/>
  <c r="J5973" i="12"/>
  <c r="J5974" i="12"/>
  <c r="J5975" i="12"/>
  <c r="J5976" i="12"/>
  <c r="J5977" i="12"/>
  <c r="J5978" i="12"/>
  <c r="J5979" i="12"/>
  <c r="J5980" i="12"/>
  <c r="J5981" i="12"/>
  <c r="J5982" i="12"/>
  <c r="J5983" i="12"/>
  <c r="J5984" i="12"/>
  <c r="J5985" i="12"/>
  <c r="J5986" i="12"/>
  <c r="J5987" i="12"/>
  <c r="J5988" i="12"/>
  <c r="J5989" i="12"/>
  <c r="J5990" i="12"/>
  <c r="J5991" i="12"/>
  <c r="J5992" i="12"/>
  <c r="J5993" i="12"/>
  <c r="J5994" i="12"/>
  <c r="J5995" i="12"/>
  <c r="J5996" i="12"/>
  <c r="J5997" i="12"/>
  <c r="J5998" i="12"/>
  <c r="J5999" i="12"/>
  <c r="J6000" i="12"/>
  <c r="J6001" i="12"/>
  <c r="J6002" i="12"/>
  <c r="J6003" i="12"/>
  <c r="J6004" i="12"/>
  <c r="J6005" i="12"/>
  <c r="J6006" i="12"/>
  <c r="J6007" i="12"/>
  <c r="J6008" i="12"/>
  <c r="J6009" i="12"/>
  <c r="J6010" i="12"/>
  <c r="J6011" i="12"/>
  <c r="J6012" i="12"/>
  <c r="J6013" i="12"/>
  <c r="J6014" i="12"/>
  <c r="J6015" i="12"/>
  <c r="J6016" i="12"/>
  <c r="J6017" i="12"/>
  <c r="J6018" i="12"/>
  <c r="J6019" i="12"/>
  <c r="J6020" i="12"/>
  <c r="J6021" i="12"/>
  <c r="J6022" i="12"/>
  <c r="J6023" i="12"/>
  <c r="J6024" i="12"/>
  <c r="J6025" i="12"/>
  <c r="J6026" i="12"/>
  <c r="J6027" i="12"/>
  <c r="J6028" i="12"/>
  <c r="J6029" i="12"/>
  <c r="J6030" i="12"/>
  <c r="J6031" i="12"/>
  <c r="J6032" i="12"/>
  <c r="J6033" i="12"/>
  <c r="J6034" i="12"/>
  <c r="J6035" i="12"/>
  <c r="J6036" i="12"/>
  <c r="J6037" i="12"/>
  <c r="J6038" i="12"/>
  <c r="J6039" i="12"/>
  <c r="J6040" i="12"/>
  <c r="J6041" i="12"/>
  <c r="J6042" i="12"/>
  <c r="J6043" i="12"/>
  <c r="J6044" i="12"/>
  <c r="J6045" i="12"/>
  <c r="J6046" i="12"/>
  <c r="J6047" i="12"/>
  <c r="J6048" i="12"/>
  <c r="J6049" i="12"/>
  <c r="J6050" i="12"/>
  <c r="J6051" i="12"/>
  <c r="J6052" i="12"/>
  <c r="J6053" i="12"/>
  <c r="J6054" i="12"/>
  <c r="J6055" i="12"/>
  <c r="J6056" i="12"/>
  <c r="J6057" i="12"/>
  <c r="J6058" i="12"/>
  <c r="J6059" i="12"/>
  <c r="J6060" i="12"/>
  <c r="J6061" i="12"/>
  <c r="J6062" i="12"/>
  <c r="J6063" i="12"/>
  <c r="J6064" i="12"/>
  <c r="J6065" i="12"/>
  <c r="J6066" i="12"/>
  <c r="J6067" i="12"/>
  <c r="J6068" i="12"/>
  <c r="J6069" i="12"/>
  <c r="J6070" i="12"/>
  <c r="J6071" i="12"/>
  <c r="J6072" i="12"/>
  <c r="J6073" i="12"/>
  <c r="J6074" i="12"/>
  <c r="J6075" i="12"/>
  <c r="J6076" i="12"/>
  <c r="J6077" i="12"/>
  <c r="J6078" i="12"/>
  <c r="J6079" i="12"/>
  <c r="J6080" i="12"/>
  <c r="J6081" i="12"/>
  <c r="K6081" i="12" s="1"/>
  <c r="J6082" i="12"/>
  <c r="J6083" i="12"/>
  <c r="J6084" i="12"/>
  <c r="J6085" i="12"/>
  <c r="J6086" i="12"/>
  <c r="J6087" i="12"/>
  <c r="J6088" i="12"/>
  <c r="J6089" i="12"/>
  <c r="J6090" i="12"/>
  <c r="J6091" i="12"/>
  <c r="J6092" i="12"/>
  <c r="J6093" i="12"/>
  <c r="J6094" i="12"/>
  <c r="J6095" i="12"/>
  <c r="J6096" i="12"/>
  <c r="J6097" i="12"/>
  <c r="J6098" i="12"/>
  <c r="J6099" i="12"/>
  <c r="J6100" i="12"/>
  <c r="J6101" i="12"/>
  <c r="J6102" i="12"/>
  <c r="J6103" i="12"/>
  <c r="J6104" i="12"/>
  <c r="J6105" i="12"/>
  <c r="J6106" i="12"/>
  <c r="J6107" i="12"/>
  <c r="J6108" i="12"/>
  <c r="J6109" i="12"/>
  <c r="J6110" i="12"/>
  <c r="J6111" i="12"/>
  <c r="J6112" i="12"/>
  <c r="J6113" i="12"/>
  <c r="J6114" i="12"/>
  <c r="J6115" i="12"/>
  <c r="J6116" i="12"/>
  <c r="J6117" i="12"/>
  <c r="J6118" i="12"/>
  <c r="J6119" i="12"/>
  <c r="J6120" i="12"/>
  <c r="J6121" i="12"/>
  <c r="J6122" i="12"/>
  <c r="J6123" i="12"/>
  <c r="J6124" i="12"/>
  <c r="J6125" i="12"/>
  <c r="J6126" i="12"/>
  <c r="J6127" i="12"/>
  <c r="J6128" i="12"/>
  <c r="J6129" i="12"/>
  <c r="J6130" i="12"/>
  <c r="J6131" i="12"/>
  <c r="J6132" i="12"/>
  <c r="J6133" i="12"/>
  <c r="J6134" i="12"/>
  <c r="J6135" i="12"/>
  <c r="J6136" i="12"/>
  <c r="J6137" i="12"/>
  <c r="J6138" i="12"/>
  <c r="J6139" i="12"/>
  <c r="J6140" i="12"/>
  <c r="J6141" i="12"/>
  <c r="J6142" i="12"/>
  <c r="J6143" i="12"/>
  <c r="J6144" i="12"/>
  <c r="J6145" i="12"/>
  <c r="J6146" i="12"/>
  <c r="J6147" i="12"/>
  <c r="J6148" i="12"/>
  <c r="J6149" i="12"/>
  <c r="J6150" i="12"/>
  <c r="J6151" i="12"/>
  <c r="J6152" i="12"/>
  <c r="J6153" i="12"/>
  <c r="J6154" i="12"/>
  <c r="J6155" i="12"/>
  <c r="J6156" i="12"/>
  <c r="J6157" i="12"/>
  <c r="J6158" i="12"/>
  <c r="J6159" i="12"/>
  <c r="J6160" i="12"/>
  <c r="J6161" i="12"/>
  <c r="J6162" i="12"/>
  <c r="J6163" i="12"/>
  <c r="J6164" i="12"/>
  <c r="J6165" i="12"/>
  <c r="J6166" i="12"/>
  <c r="J6167" i="12"/>
  <c r="J6168" i="12"/>
  <c r="J6169" i="12"/>
  <c r="J6170" i="12"/>
  <c r="J6171" i="12"/>
  <c r="J6172" i="12"/>
  <c r="J6173" i="12"/>
  <c r="J6174" i="12"/>
  <c r="J6175" i="12"/>
  <c r="J6176" i="12"/>
  <c r="J6177" i="12"/>
  <c r="J6178" i="12"/>
  <c r="J6179" i="12"/>
  <c r="J6180" i="12"/>
  <c r="J6181" i="12"/>
  <c r="J6182" i="12"/>
  <c r="J6183" i="12"/>
  <c r="J6184" i="12"/>
  <c r="J6185" i="12"/>
  <c r="J6186" i="12"/>
  <c r="J6187" i="12"/>
  <c r="J6188" i="12"/>
  <c r="J6189" i="12"/>
  <c r="J6190" i="12"/>
  <c r="J6191" i="12"/>
  <c r="J6192" i="12"/>
  <c r="J6193" i="12"/>
  <c r="J6194" i="12"/>
  <c r="J6195" i="12"/>
  <c r="J6196" i="12"/>
  <c r="J6197" i="12"/>
  <c r="J6198" i="12"/>
  <c r="J6199" i="12"/>
  <c r="J6200" i="12"/>
  <c r="J6201" i="12"/>
  <c r="J6202" i="12"/>
  <c r="J6203" i="12"/>
  <c r="J6204" i="12"/>
  <c r="J6205" i="12"/>
  <c r="J6206" i="12"/>
  <c r="J6207" i="12"/>
  <c r="J6208" i="12"/>
  <c r="J6209" i="12"/>
  <c r="J6210" i="12"/>
  <c r="J6211" i="12"/>
  <c r="J6212" i="12"/>
  <c r="J6213" i="12"/>
  <c r="J6214" i="12"/>
  <c r="J6215" i="12"/>
  <c r="J6216" i="12"/>
  <c r="K6216" i="12" s="1"/>
  <c r="J6217" i="12"/>
  <c r="J6218" i="12"/>
  <c r="J6219" i="12"/>
  <c r="J6220" i="12"/>
  <c r="J6221" i="12"/>
  <c r="J6222" i="12"/>
  <c r="J6223" i="12"/>
  <c r="J6224" i="12"/>
  <c r="J6225" i="12"/>
  <c r="K6225" i="12" s="1"/>
  <c r="J6226" i="12"/>
  <c r="J6227" i="12"/>
  <c r="J6228" i="12"/>
  <c r="J6229" i="12"/>
  <c r="J6230" i="12"/>
  <c r="J6231" i="12"/>
  <c r="J6232" i="12"/>
  <c r="J6233" i="12"/>
  <c r="J6234" i="12"/>
  <c r="J6235" i="12"/>
  <c r="J6236" i="12"/>
  <c r="J6237" i="12"/>
  <c r="J6238" i="12"/>
  <c r="J6239" i="12"/>
  <c r="J6240" i="12"/>
  <c r="J6241" i="12"/>
  <c r="J6242" i="12"/>
  <c r="J6243" i="12"/>
  <c r="J6244" i="12"/>
  <c r="J6245" i="12"/>
  <c r="J6246" i="12"/>
  <c r="J6247" i="12"/>
  <c r="J6248" i="12"/>
  <c r="J6249" i="12"/>
  <c r="J6250" i="12"/>
  <c r="J6251" i="12"/>
  <c r="J6252" i="12"/>
  <c r="J6253" i="12"/>
  <c r="J6254" i="12"/>
  <c r="J6255" i="12"/>
  <c r="J6256" i="12"/>
  <c r="J6257" i="12"/>
  <c r="J6258" i="12"/>
  <c r="J6259" i="12"/>
  <c r="J6260" i="12"/>
  <c r="J6261" i="12"/>
  <c r="J6262" i="12"/>
  <c r="J6263" i="12"/>
  <c r="J6264" i="12"/>
  <c r="K6264" i="12" s="1"/>
  <c r="J6265" i="12"/>
  <c r="J6266" i="12"/>
  <c r="J6267" i="12"/>
  <c r="J6268" i="12"/>
  <c r="J6269" i="12"/>
  <c r="J6270" i="12"/>
  <c r="J6271" i="12"/>
  <c r="J6272" i="12"/>
  <c r="J6273" i="12"/>
  <c r="J6274" i="12"/>
  <c r="J6275" i="12"/>
  <c r="J6276" i="12"/>
  <c r="J6277" i="12"/>
  <c r="J6278" i="12"/>
  <c r="J6279" i="12"/>
  <c r="J6280" i="12"/>
  <c r="J6281" i="12"/>
  <c r="J6282" i="12"/>
  <c r="J6283" i="12"/>
  <c r="J6284" i="12"/>
  <c r="J6285" i="12"/>
  <c r="J6286" i="12"/>
  <c r="J6287" i="12"/>
  <c r="J6288" i="12"/>
  <c r="J6289" i="12"/>
  <c r="J6290" i="12"/>
  <c r="J6291" i="12"/>
  <c r="J6292" i="12"/>
  <c r="J6293" i="12"/>
  <c r="J6294" i="12"/>
  <c r="J6295" i="12"/>
  <c r="J6296" i="12"/>
  <c r="J6297" i="12"/>
  <c r="J6298" i="12"/>
  <c r="J6299" i="12"/>
  <c r="J6300" i="12"/>
  <c r="J6301" i="12"/>
  <c r="J6302" i="12"/>
  <c r="J6303" i="12"/>
  <c r="J6304" i="12"/>
  <c r="J6305" i="12"/>
  <c r="J6306" i="12"/>
  <c r="J6307" i="12"/>
  <c r="J6308" i="12"/>
  <c r="J6309" i="12"/>
  <c r="J6310" i="12"/>
  <c r="J6311" i="12"/>
  <c r="J6312" i="12"/>
  <c r="J6313" i="12"/>
  <c r="J6314" i="12"/>
  <c r="J6315" i="12"/>
  <c r="J6316" i="12"/>
  <c r="J6317" i="12"/>
  <c r="J6318" i="12"/>
  <c r="J6319" i="12"/>
  <c r="J6320" i="12"/>
  <c r="J6321" i="12"/>
  <c r="J6322" i="12"/>
  <c r="J6323" i="12"/>
  <c r="J6324" i="12"/>
  <c r="J6325" i="12"/>
  <c r="J6326" i="12"/>
  <c r="J6327" i="12"/>
  <c r="J6328" i="12"/>
  <c r="J6329" i="12"/>
  <c r="J6330" i="12"/>
  <c r="J6331" i="12"/>
  <c r="J6332" i="12"/>
  <c r="J6333" i="12"/>
  <c r="J6334" i="12"/>
  <c r="J6335" i="12"/>
  <c r="J6336" i="12"/>
  <c r="J6337" i="12"/>
  <c r="J6338" i="12"/>
  <c r="J6339" i="12"/>
  <c r="J6340" i="12"/>
  <c r="J6341" i="12"/>
  <c r="J6342" i="12"/>
  <c r="J6343" i="12"/>
  <c r="J6344" i="12"/>
  <c r="J6345" i="12"/>
  <c r="J6346" i="12"/>
  <c r="J6347" i="12"/>
  <c r="J6348" i="12"/>
  <c r="J6349" i="12"/>
  <c r="J6350" i="12"/>
  <c r="J6351" i="12"/>
  <c r="J6352" i="12"/>
  <c r="J6353" i="12"/>
  <c r="J6354" i="12"/>
  <c r="J6355" i="12"/>
  <c r="J6356" i="12"/>
  <c r="J6357" i="12"/>
  <c r="J6358" i="12"/>
  <c r="J6359" i="12"/>
  <c r="J6360" i="12"/>
  <c r="J6361" i="12"/>
  <c r="J6362" i="12"/>
  <c r="J6363" i="12"/>
  <c r="J6364" i="12"/>
  <c r="J6365" i="12"/>
  <c r="J6366" i="12"/>
  <c r="J6367" i="12"/>
  <c r="J6368" i="12"/>
  <c r="J6369" i="12"/>
  <c r="K6369" i="12" s="1"/>
  <c r="J6370" i="12"/>
  <c r="J6371" i="12"/>
  <c r="J6372" i="12"/>
  <c r="J6373" i="12"/>
  <c r="J6374" i="12"/>
  <c r="J6375" i="12"/>
  <c r="J6376" i="12"/>
  <c r="J6377" i="12"/>
  <c r="J6378" i="12"/>
  <c r="J6379" i="12"/>
  <c r="J6380" i="12"/>
  <c r="J6381" i="12"/>
  <c r="J6382" i="12"/>
  <c r="J6383" i="12"/>
  <c r="J6384" i="12"/>
  <c r="J6385" i="12"/>
  <c r="J6386" i="12"/>
  <c r="J6387" i="12"/>
  <c r="J6388" i="12"/>
  <c r="J6389" i="12"/>
  <c r="J6390" i="12"/>
  <c r="J6391" i="12"/>
  <c r="J6392" i="12"/>
  <c r="J6393" i="12"/>
  <c r="J6394" i="12"/>
  <c r="J6395" i="12"/>
  <c r="J6396" i="12"/>
  <c r="J6397" i="12"/>
  <c r="J6398" i="12"/>
  <c r="J6399" i="12"/>
  <c r="J6400" i="12"/>
  <c r="J6401" i="12"/>
  <c r="J6402" i="12"/>
  <c r="J6403" i="12"/>
  <c r="J6404" i="12"/>
  <c r="J6405" i="12"/>
  <c r="J6406" i="12"/>
  <c r="J6407" i="12"/>
  <c r="J6408" i="12"/>
  <c r="J6409" i="12"/>
  <c r="J6410" i="12"/>
  <c r="J6411" i="12"/>
  <c r="J6412" i="12"/>
  <c r="J6413" i="12"/>
  <c r="J6414" i="12"/>
  <c r="J6415" i="12"/>
  <c r="J6416" i="12"/>
  <c r="J6417" i="12"/>
  <c r="J6418" i="12"/>
  <c r="J6419" i="12"/>
  <c r="J6420" i="12"/>
  <c r="J6421" i="12"/>
  <c r="J6422" i="12"/>
  <c r="J6423" i="12"/>
  <c r="J6424" i="12"/>
  <c r="J6425" i="12"/>
  <c r="J6426" i="12"/>
  <c r="J6427" i="12"/>
  <c r="J6428" i="12"/>
  <c r="J6429" i="12"/>
  <c r="J6430" i="12"/>
  <c r="J6431" i="12"/>
  <c r="J6432" i="12"/>
  <c r="J6433" i="12"/>
  <c r="J6434" i="12"/>
  <c r="J6435" i="12"/>
  <c r="J6436" i="12"/>
  <c r="J6437" i="12"/>
  <c r="J6438" i="12"/>
  <c r="J6439" i="12"/>
  <c r="J6440" i="12"/>
  <c r="J6441" i="12"/>
  <c r="J6442" i="12"/>
  <c r="J6443" i="12"/>
  <c r="J6444" i="12"/>
  <c r="J6445" i="12"/>
  <c r="J6446" i="12"/>
  <c r="J6447" i="12"/>
  <c r="J6448" i="12"/>
  <c r="J6449" i="12"/>
  <c r="J6450" i="12"/>
  <c r="J6451" i="12"/>
  <c r="J6452" i="12"/>
  <c r="J6453" i="12"/>
  <c r="J6454" i="12"/>
  <c r="J6455" i="12"/>
  <c r="J6456" i="12"/>
  <c r="J6457" i="12"/>
  <c r="J6458" i="12"/>
  <c r="J6459" i="12"/>
  <c r="J6460" i="12"/>
  <c r="J6461" i="12"/>
  <c r="J6462" i="12"/>
  <c r="J6463" i="12"/>
  <c r="J6464" i="12"/>
  <c r="J6465" i="12"/>
  <c r="J6466" i="12"/>
  <c r="J6467" i="12"/>
  <c r="J6468" i="12"/>
  <c r="J6469" i="12"/>
  <c r="J6470" i="12"/>
  <c r="J6471" i="12"/>
  <c r="J6472" i="12"/>
  <c r="J6473" i="12"/>
  <c r="J6474" i="12"/>
  <c r="J6475" i="12"/>
  <c r="J6476" i="12"/>
  <c r="J6477" i="12"/>
  <c r="J6478" i="12"/>
  <c r="J6479" i="12"/>
  <c r="J6480" i="12"/>
  <c r="J6481" i="12"/>
  <c r="J6482" i="12"/>
  <c r="J6483" i="12"/>
  <c r="J6484" i="12"/>
  <c r="J6485" i="12"/>
  <c r="J6486" i="12"/>
  <c r="J6487" i="12"/>
  <c r="J6488" i="12"/>
  <c r="J6489" i="12"/>
  <c r="J6490" i="12"/>
  <c r="J6491" i="12"/>
  <c r="J6492" i="12"/>
  <c r="J6493" i="12"/>
  <c r="J6494" i="12"/>
  <c r="J6495" i="12"/>
  <c r="J6496" i="12"/>
  <c r="J6497" i="12"/>
  <c r="J6498" i="12"/>
  <c r="J6499" i="12"/>
  <c r="J6500" i="12"/>
  <c r="J6501" i="12"/>
  <c r="J6502" i="12"/>
  <c r="J6503" i="12"/>
  <c r="J6504" i="12"/>
  <c r="J6505" i="12"/>
  <c r="J6506" i="12"/>
  <c r="J6507" i="12"/>
  <c r="J6508" i="12"/>
  <c r="J6509" i="12"/>
  <c r="J6510" i="12"/>
  <c r="J6511" i="12"/>
  <c r="J6512" i="12"/>
  <c r="J6513" i="12"/>
  <c r="K6513" i="12" s="1"/>
  <c r="J6514" i="12"/>
  <c r="J6515" i="12"/>
  <c r="J6516" i="12"/>
  <c r="J6517" i="12"/>
  <c r="J6518" i="12"/>
  <c r="J6519" i="12"/>
  <c r="J6520" i="12"/>
  <c r="J6521" i="12"/>
  <c r="J6522" i="12"/>
  <c r="J6523" i="12"/>
  <c r="J6524" i="12"/>
  <c r="J6525" i="12"/>
  <c r="J6526" i="12"/>
  <c r="J6527" i="12"/>
  <c r="J6528" i="12"/>
  <c r="J6529" i="12"/>
  <c r="J6530" i="12"/>
  <c r="J6531" i="12"/>
  <c r="J6532" i="12"/>
  <c r="J6533" i="12"/>
  <c r="J6534" i="12"/>
  <c r="J6535" i="12"/>
  <c r="J6536" i="12"/>
  <c r="J6537" i="12"/>
  <c r="J6538" i="12"/>
  <c r="J6539" i="12"/>
  <c r="J6540" i="12"/>
  <c r="J6541" i="12"/>
  <c r="J6542" i="12"/>
  <c r="J6543" i="12"/>
  <c r="J6544" i="12"/>
  <c r="J6545" i="12"/>
  <c r="J6546" i="12"/>
  <c r="J6547" i="12"/>
  <c r="J6548" i="12"/>
  <c r="J6549" i="12"/>
  <c r="J6550" i="12"/>
  <c r="J6551" i="12"/>
  <c r="J6552" i="12"/>
  <c r="J6553" i="12"/>
  <c r="J6554" i="12"/>
  <c r="J6555" i="12"/>
  <c r="J6556" i="12"/>
  <c r="J6557" i="12"/>
  <c r="J6558" i="12"/>
  <c r="J6559" i="12"/>
  <c r="J6560" i="12"/>
  <c r="J6561" i="12"/>
  <c r="J6562" i="12"/>
  <c r="J6563" i="12"/>
  <c r="J6564" i="12"/>
  <c r="J6565" i="12"/>
  <c r="J6566" i="12"/>
  <c r="J6567" i="12"/>
  <c r="J6568" i="12"/>
  <c r="J6569" i="12"/>
  <c r="J6570" i="12"/>
  <c r="J6571" i="12"/>
  <c r="J6572" i="12"/>
  <c r="J6573" i="12"/>
  <c r="J6574" i="12"/>
  <c r="J6575" i="12"/>
  <c r="J6576" i="12"/>
  <c r="J6577" i="12"/>
  <c r="J6578" i="12"/>
  <c r="J6579" i="12"/>
  <c r="J6580" i="12"/>
  <c r="J6581" i="12"/>
  <c r="J6582" i="12"/>
  <c r="J6583" i="12"/>
  <c r="J6584" i="12"/>
  <c r="J6585" i="12"/>
  <c r="J6586" i="12"/>
  <c r="J6587" i="12"/>
  <c r="J6588" i="12"/>
  <c r="J6589" i="12"/>
  <c r="J6590" i="12"/>
  <c r="J6591" i="12"/>
  <c r="J6592" i="12"/>
  <c r="J6593" i="12"/>
  <c r="J6594" i="12"/>
  <c r="J6595" i="12"/>
  <c r="J6596" i="12"/>
  <c r="J6597" i="12"/>
  <c r="J6598" i="12"/>
  <c r="J6599" i="12"/>
  <c r="J6600" i="12"/>
  <c r="J6601" i="12"/>
  <c r="J6602" i="12"/>
  <c r="J6603" i="12"/>
  <c r="J6604" i="12"/>
  <c r="J6605" i="12"/>
  <c r="J6606" i="12"/>
  <c r="J6607" i="12"/>
  <c r="J6608" i="12"/>
  <c r="J6609" i="12"/>
  <c r="J6610" i="12"/>
  <c r="J6611" i="12"/>
  <c r="J6612" i="12"/>
  <c r="J6613" i="12"/>
  <c r="J6614" i="12"/>
  <c r="J6615" i="12"/>
  <c r="J6616" i="12"/>
  <c r="J6617" i="12"/>
  <c r="J6618" i="12"/>
  <c r="J6619" i="12"/>
  <c r="J6620" i="12"/>
  <c r="J6621" i="12"/>
  <c r="J6622" i="12"/>
  <c r="J6623" i="12"/>
  <c r="J6624" i="12"/>
  <c r="J6625" i="12"/>
  <c r="J6626" i="12"/>
  <c r="J6627" i="12"/>
  <c r="J6628" i="12"/>
  <c r="J6629" i="12"/>
  <c r="J6630" i="12"/>
  <c r="J6631" i="12"/>
  <c r="J6632" i="12"/>
  <c r="J6633" i="12"/>
  <c r="J6634" i="12"/>
  <c r="J6635" i="12"/>
  <c r="J6636" i="12"/>
  <c r="J6637" i="12"/>
  <c r="J6638" i="12"/>
  <c r="J6639" i="12"/>
  <c r="J6640" i="12"/>
  <c r="J6641" i="12"/>
  <c r="J6642" i="12"/>
  <c r="J6643" i="12"/>
  <c r="J6644" i="12"/>
  <c r="J6645" i="12"/>
  <c r="J6646" i="12"/>
  <c r="J6647" i="12"/>
  <c r="J6648" i="12"/>
  <c r="J6649" i="12"/>
  <c r="J6650" i="12"/>
  <c r="J6651" i="12"/>
  <c r="J6652" i="12"/>
  <c r="J6653" i="12"/>
  <c r="J6654" i="12"/>
  <c r="J6655" i="12"/>
  <c r="J6656" i="12"/>
  <c r="J6657" i="12"/>
  <c r="K6657" i="12" s="1"/>
  <c r="J6658" i="12"/>
  <c r="J6659" i="12"/>
  <c r="J6660" i="12"/>
  <c r="J6661" i="12"/>
  <c r="J6662" i="12"/>
  <c r="J6663" i="12"/>
  <c r="J6664" i="12"/>
  <c r="J6665" i="12"/>
  <c r="J6666" i="12"/>
  <c r="J6667" i="12"/>
  <c r="J6668" i="12"/>
  <c r="J6669" i="12"/>
  <c r="J6670" i="12"/>
  <c r="J6671" i="12"/>
  <c r="J6672" i="12"/>
  <c r="J6673" i="12"/>
  <c r="J6674" i="12"/>
  <c r="J6675" i="12"/>
  <c r="J6676" i="12"/>
  <c r="J6677" i="12"/>
  <c r="J6678" i="12"/>
  <c r="J6679" i="12"/>
  <c r="J6680" i="12"/>
  <c r="J6681" i="12"/>
  <c r="J6682" i="12"/>
  <c r="J6683" i="12"/>
  <c r="J6684" i="12"/>
  <c r="J6685" i="12"/>
  <c r="J6686" i="12"/>
  <c r="J6687" i="12"/>
  <c r="J6688" i="12"/>
  <c r="J6689" i="12"/>
  <c r="J6690" i="12"/>
  <c r="J6691" i="12"/>
  <c r="J6692" i="12"/>
  <c r="J6693" i="12"/>
  <c r="J6694" i="12"/>
  <c r="J6695" i="12"/>
  <c r="J6696" i="12"/>
  <c r="J6697" i="12"/>
  <c r="J6698" i="12"/>
  <c r="J6699" i="12"/>
  <c r="J6700" i="12"/>
  <c r="J6701" i="12"/>
  <c r="J6702" i="12"/>
  <c r="J6703" i="12"/>
  <c r="J6704" i="12"/>
  <c r="J6705" i="12"/>
  <c r="J6706" i="12"/>
  <c r="J6707" i="12"/>
  <c r="J6708" i="12"/>
  <c r="J6709" i="12"/>
  <c r="J6710" i="12"/>
  <c r="J6711" i="12"/>
  <c r="J6712" i="12"/>
  <c r="J6713" i="12"/>
  <c r="J6714" i="12"/>
  <c r="J6715" i="12"/>
  <c r="J6716" i="12"/>
  <c r="J6717" i="12"/>
  <c r="J6718" i="12"/>
  <c r="J6719" i="12"/>
  <c r="J6720" i="12"/>
  <c r="K6720" i="12" s="1"/>
  <c r="J6721" i="12"/>
  <c r="J6722" i="12"/>
  <c r="J6723" i="12"/>
  <c r="J6724" i="12"/>
  <c r="J6725" i="12"/>
  <c r="J6726" i="12"/>
  <c r="J6727" i="12"/>
  <c r="J6728" i="12"/>
  <c r="J6729" i="12"/>
  <c r="J6730" i="12"/>
  <c r="J6731" i="12"/>
  <c r="J6732" i="12"/>
  <c r="J6733" i="12"/>
  <c r="J6734" i="12"/>
  <c r="J6735" i="12"/>
  <c r="J6736" i="12"/>
  <c r="J6737" i="12"/>
  <c r="J6738" i="12"/>
  <c r="J6739" i="12"/>
  <c r="J6740" i="12"/>
  <c r="J6741" i="12"/>
  <c r="J6742" i="12"/>
  <c r="J6743" i="12"/>
  <c r="J6744" i="12"/>
  <c r="J6745" i="12"/>
  <c r="J6746" i="12"/>
  <c r="J6747" i="12"/>
  <c r="J6748" i="12"/>
  <c r="J6749" i="12"/>
  <c r="J6750" i="12"/>
  <c r="J6751" i="12"/>
  <c r="J6752" i="12"/>
  <c r="J6753" i="12"/>
  <c r="J6754" i="12"/>
  <c r="J6755" i="12"/>
  <c r="J6756" i="12"/>
  <c r="J6757" i="12"/>
  <c r="J6758" i="12"/>
  <c r="J6759" i="12"/>
  <c r="J6760" i="12"/>
  <c r="J6761" i="12"/>
  <c r="J6762" i="12"/>
  <c r="J6763" i="12"/>
  <c r="J6764" i="12"/>
  <c r="J6765" i="12"/>
  <c r="J6766" i="12"/>
  <c r="J6767" i="12"/>
  <c r="J6768" i="12"/>
  <c r="J6769" i="12"/>
  <c r="J6770" i="12"/>
  <c r="J6771" i="12"/>
  <c r="J6772" i="12"/>
  <c r="J6773" i="12"/>
  <c r="J6774" i="12"/>
  <c r="J6775" i="12"/>
  <c r="J6776" i="12"/>
  <c r="J6777" i="12"/>
  <c r="J6778" i="12"/>
  <c r="J6779" i="12"/>
  <c r="J6780" i="12"/>
  <c r="J6781" i="12"/>
  <c r="J6782" i="12"/>
  <c r="J6783" i="12"/>
  <c r="J6784" i="12"/>
  <c r="J6785" i="12"/>
  <c r="J6786" i="12"/>
  <c r="J6787" i="12"/>
  <c r="J6788" i="12"/>
  <c r="J6789" i="12"/>
  <c r="J6790" i="12"/>
  <c r="J6791" i="12"/>
  <c r="J6792" i="12"/>
  <c r="J6793" i="12"/>
  <c r="J6794" i="12"/>
  <c r="J6795" i="12"/>
  <c r="J6796" i="12"/>
  <c r="J6797" i="12"/>
  <c r="J6798" i="12"/>
  <c r="J6799" i="12"/>
  <c r="J6800" i="12"/>
  <c r="J6801" i="12"/>
  <c r="K6801" i="12" s="1"/>
  <c r="J6802" i="12"/>
  <c r="J6803" i="12"/>
  <c r="J6804" i="12"/>
  <c r="J6805" i="12"/>
  <c r="J6806" i="12"/>
  <c r="J6807" i="12"/>
  <c r="J6808" i="12"/>
  <c r="J6809" i="12"/>
  <c r="J6810" i="12"/>
  <c r="J6811" i="12"/>
  <c r="J6812" i="12"/>
  <c r="J6813" i="12"/>
  <c r="J6814" i="12"/>
  <c r="J6815" i="12"/>
  <c r="J6816" i="12"/>
  <c r="J6817" i="12"/>
  <c r="J6818" i="12"/>
  <c r="J6819" i="12"/>
  <c r="J6820" i="12"/>
  <c r="J6821" i="12"/>
  <c r="J6822" i="12"/>
  <c r="J6823" i="12"/>
  <c r="J6824" i="12"/>
  <c r="J6825" i="12"/>
  <c r="J6826" i="12"/>
  <c r="J6827" i="12"/>
  <c r="J6828" i="12"/>
  <c r="J6829" i="12"/>
  <c r="J6830" i="12"/>
  <c r="J6831" i="12"/>
  <c r="J6832" i="12"/>
  <c r="J6833" i="12"/>
  <c r="J6834" i="12"/>
  <c r="J6835" i="12"/>
  <c r="J6836" i="12"/>
  <c r="J6837" i="12"/>
  <c r="J6838" i="12"/>
  <c r="J6839" i="12"/>
  <c r="J6840" i="12"/>
  <c r="J6841" i="12"/>
  <c r="J6842" i="12"/>
  <c r="J6843" i="12"/>
  <c r="J6844" i="12"/>
  <c r="J6845" i="12"/>
  <c r="J6846" i="12"/>
  <c r="J6847" i="12"/>
  <c r="J6848" i="12"/>
  <c r="J6849" i="12"/>
  <c r="J6850" i="12"/>
  <c r="J6851" i="12"/>
  <c r="J6852" i="12"/>
  <c r="J6853" i="12"/>
  <c r="J6854" i="12"/>
  <c r="J6855" i="12"/>
  <c r="J6856" i="12"/>
  <c r="J6857" i="12"/>
  <c r="J6858" i="12"/>
  <c r="J6859" i="12"/>
  <c r="J6860" i="12"/>
  <c r="J6861" i="12"/>
  <c r="J6862" i="12"/>
  <c r="J6863" i="12"/>
  <c r="J6864" i="12"/>
  <c r="J6865" i="12"/>
  <c r="J6866" i="12"/>
  <c r="J6867" i="12"/>
  <c r="J6868" i="12"/>
  <c r="J6869" i="12"/>
  <c r="J6870" i="12"/>
  <c r="J6871" i="12"/>
  <c r="J6872" i="12"/>
  <c r="J6873" i="12"/>
  <c r="J6874" i="12"/>
  <c r="J6875" i="12"/>
  <c r="J6876" i="12"/>
  <c r="K6876" i="12" s="1"/>
  <c r="J6877" i="12"/>
  <c r="J6878" i="12"/>
  <c r="J6879" i="12"/>
  <c r="J6880" i="12"/>
  <c r="J6881" i="12"/>
  <c r="J6882" i="12"/>
  <c r="J6883" i="12"/>
  <c r="J6884" i="12"/>
  <c r="J6885" i="12"/>
  <c r="J6886" i="12"/>
  <c r="J6887" i="12"/>
  <c r="J6888" i="12"/>
  <c r="J6889" i="12"/>
  <c r="J6890" i="12"/>
  <c r="J6891" i="12"/>
  <c r="J6892" i="12"/>
  <c r="J6893" i="12"/>
  <c r="J6894" i="12"/>
  <c r="J6895" i="12"/>
  <c r="J6896" i="12"/>
  <c r="J6897" i="12"/>
  <c r="J6898" i="12"/>
  <c r="J6899" i="12"/>
  <c r="J6900" i="12"/>
  <c r="J6901" i="12"/>
  <c r="J6902" i="12"/>
  <c r="J6903" i="12"/>
  <c r="J6904" i="12"/>
  <c r="J6905" i="12"/>
  <c r="J6906" i="12"/>
  <c r="J6907" i="12"/>
  <c r="J6908" i="12"/>
  <c r="J6909" i="12"/>
  <c r="J6910" i="12"/>
  <c r="J6911" i="12"/>
  <c r="J6912" i="12"/>
  <c r="J6913" i="12"/>
  <c r="J6914" i="12"/>
  <c r="J6915" i="12"/>
  <c r="J6916" i="12"/>
  <c r="J6917" i="12"/>
  <c r="J6918" i="12"/>
  <c r="J6919" i="12"/>
  <c r="J6920" i="12"/>
  <c r="J6921" i="12"/>
  <c r="J6922" i="12"/>
  <c r="J6923" i="12"/>
  <c r="J6924" i="12"/>
  <c r="J6925" i="12"/>
  <c r="J6926" i="12"/>
  <c r="J6927" i="12"/>
  <c r="J6928" i="12"/>
  <c r="J6929" i="12"/>
  <c r="J6930" i="12"/>
  <c r="J6931" i="12"/>
  <c r="J6932" i="12"/>
  <c r="J6933" i="12"/>
  <c r="J6934" i="12"/>
  <c r="J6935" i="12"/>
  <c r="J6936" i="12"/>
  <c r="J6937" i="12"/>
  <c r="J6938" i="12"/>
  <c r="J6939" i="12"/>
  <c r="J6940" i="12"/>
  <c r="J6941" i="12"/>
  <c r="J6942" i="12"/>
  <c r="J6943" i="12"/>
  <c r="J6944" i="12"/>
  <c r="J6945" i="12"/>
  <c r="J6946" i="12"/>
  <c r="J6947" i="12"/>
  <c r="J6948" i="12"/>
  <c r="J6949" i="12"/>
  <c r="J6950" i="12"/>
  <c r="J6951" i="12"/>
  <c r="J6952" i="12"/>
  <c r="J6953" i="12"/>
  <c r="J6954" i="12"/>
  <c r="J6955" i="12"/>
  <c r="J6956" i="12"/>
  <c r="J6957" i="12"/>
  <c r="J6958" i="12"/>
  <c r="J6959" i="12"/>
  <c r="J6960" i="12"/>
  <c r="J6961" i="12"/>
  <c r="J6962" i="12"/>
  <c r="J6963" i="12"/>
  <c r="J6964" i="12"/>
  <c r="J6965" i="12"/>
  <c r="J6966" i="12"/>
  <c r="J6967" i="12"/>
  <c r="J6968" i="12"/>
  <c r="J6969" i="12"/>
  <c r="J6970" i="12"/>
  <c r="J6971" i="12"/>
  <c r="J6972" i="12"/>
  <c r="J6973" i="12"/>
  <c r="J6974" i="12"/>
  <c r="J6975" i="12"/>
  <c r="J6976" i="12"/>
  <c r="J6977" i="12"/>
  <c r="J6978" i="12"/>
  <c r="J6979" i="12"/>
  <c r="J6980" i="12"/>
  <c r="J6981" i="12"/>
  <c r="J6982" i="12"/>
  <c r="J6983" i="12"/>
  <c r="J6984" i="12"/>
  <c r="J6985" i="12"/>
  <c r="J6986" i="12"/>
  <c r="J6987" i="12"/>
  <c r="J6988" i="12"/>
  <c r="J6989" i="12"/>
  <c r="J6990" i="12"/>
  <c r="J6991" i="12"/>
  <c r="J6992" i="12"/>
  <c r="J6993" i="12"/>
  <c r="J6994" i="12"/>
  <c r="J6995" i="12"/>
  <c r="J6996" i="12"/>
  <c r="J6997" i="12"/>
  <c r="J6998" i="12"/>
  <c r="J6999" i="12"/>
  <c r="J7000" i="12"/>
  <c r="J7001" i="12"/>
  <c r="J7002" i="12"/>
  <c r="J7003" i="12"/>
  <c r="J7004" i="12"/>
  <c r="J7005" i="12"/>
  <c r="J7006" i="12"/>
  <c r="J7007" i="12"/>
  <c r="J7008" i="12"/>
  <c r="J7009" i="12"/>
  <c r="J7010" i="12"/>
  <c r="J7011" i="12"/>
  <c r="J7012" i="12"/>
  <c r="J7013" i="12"/>
  <c r="J7014" i="12"/>
  <c r="J7015" i="12"/>
  <c r="J7016" i="12"/>
  <c r="J7017" i="12"/>
  <c r="J7018" i="12"/>
  <c r="J7019" i="12"/>
  <c r="J7020" i="12"/>
  <c r="J7021" i="12"/>
  <c r="J7022" i="12"/>
  <c r="J7023" i="12"/>
  <c r="J7024" i="12"/>
  <c r="J7025" i="12"/>
  <c r="J7026" i="12"/>
  <c r="J7027" i="12"/>
  <c r="J7028" i="12"/>
  <c r="J7029" i="12"/>
  <c r="J7030" i="12"/>
  <c r="J7031" i="12"/>
  <c r="J7032" i="12"/>
  <c r="J7033" i="12"/>
  <c r="J7034" i="12"/>
  <c r="J7035" i="12"/>
  <c r="J7036" i="12"/>
  <c r="J7037" i="12"/>
  <c r="J7038" i="12"/>
  <c r="J7039" i="12"/>
  <c r="J7040" i="12"/>
  <c r="J7041" i="12"/>
  <c r="J7042" i="12"/>
  <c r="J7043" i="12"/>
  <c r="J7044" i="12"/>
  <c r="J7045" i="12"/>
  <c r="J7046" i="12"/>
  <c r="J7047" i="12"/>
  <c r="J7048" i="12"/>
  <c r="J7049" i="12"/>
  <c r="J7050" i="12"/>
  <c r="J7051" i="12"/>
  <c r="J7052" i="12"/>
  <c r="J7053" i="12"/>
  <c r="J7054" i="12"/>
  <c r="J7055" i="12"/>
  <c r="J7056" i="12"/>
  <c r="J7057" i="12"/>
  <c r="J7058" i="12"/>
  <c r="J7059" i="12"/>
  <c r="J7060" i="12"/>
  <c r="J7061" i="12"/>
  <c r="J7062" i="12"/>
  <c r="J7063" i="12"/>
  <c r="J7064" i="12"/>
  <c r="J7065" i="12"/>
  <c r="J7066" i="12"/>
  <c r="J7067" i="12"/>
  <c r="J7068" i="12"/>
  <c r="J7069" i="12"/>
  <c r="J7070" i="12"/>
  <c r="J7071" i="12"/>
  <c r="J7072" i="12"/>
  <c r="J7073" i="12"/>
  <c r="J7074" i="12"/>
  <c r="J7075" i="12"/>
  <c r="J7076" i="12"/>
  <c r="J7077" i="12"/>
  <c r="J7078" i="12"/>
  <c r="J7079" i="12"/>
  <c r="J7080" i="12"/>
  <c r="J7081" i="12"/>
  <c r="J7082" i="12"/>
  <c r="J7083" i="12"/>
  <c r="J7084" i="12"/>
  <c r="J7085" i="12"/>
  <c r="J7086" i="12"/>
  <c r="J7087" i="12"/>
  <c r="J7088" i="12"/>
  <c r="J7089" i="12"/>
  <c r="J7090" i="12"/>
  <c r="J7091" i="12"/>
  <c r="J7092" i="12"/>
  <c r="J7093" i="12"/>
  <c r="J7094" i="12"/>
  <c r="J7095" i="12"/>
  <c r="J7096" i="12"/>
  <c r="J7097" i="12"/>
  <c r="J7098" i="12"/>
  <c r="J7099" i="12"/>
  <c r="J7100" i="12"/>
  <c r="J7101" i="12"/>
  <c r="J7102" i="12"/>
  <c r="J7103" i="12"/>
  <c r="J7104" i="12"/>
  <c r="J7105" i="12"/>
  <c r="J7106" i="12"/>
  <c r="J7107" i="12"/>
  <c r="J7108" i="12"/>
  <c r="J7109" i="12"/>
  <c r="J7110" i="12"/>
  <c r="J7111" i="12"/>
  <c r="J7112" i="12"/>
  <c r="J7113" i="12"/>
  <c r="J7114" i="12"/>
  <c r="J7115" i="12"/>
  <c r="J7116" i="12"/>
  <c r="J7117" i="12"/>
  <c r="J7118" i="12"/>
  <c r="J7119" i="12"/>
  <c r="J7120" i="12"/>
  <c r="J7121" i="12"/>
  <c r="J7122" i="12"/>
  <c r="J7123" i="12"/>
  <c r="J7124" i="12"/>
  <c r="J7125" i="12"/>
  <c r="J7126" i="12"/>
  <c r="J7127" i="12"/>
  <c r="J7128" i="12"/>
  <c r="J7129" i="12"/>
  <c r="J7130" i="12"/>
  <c r="J7131" i="12"/>
  <c r="J7132" i="12"/>
  <c r="J7133" i="12"/>
  <c r="J7134" i="12"/>
  <c r="J7135" i="12"/>
  <c r="J7136" i="12"/>
  <c r="J7137" i="12"/>
  <c r="J7138" i="12"/>
  <c r="K7138" i="12" s="1"/>
  <c r="J7139" i="12"/>
  <c r="J7140" i="12"/>
  <c r="J7141" i="12"/>
  <c r="J7142" i="12"/>
  <c r="J7143" i="12"/>
  <c r="J7144" i="12"/>
  <c r="J7145" i="12"/>
  <c r="J7146" i="12"/>
  <c r="J7147" i="12"/>
  <c r="J7148" i="12"/>
  <c r="J7149" i="12"/>
  <c r="J7150" i="12"/>
  <c r="J7151" i="12"/>
  <c r="J7152" i="12"/>
  <c r="J7153" i="12"/>
  <c r="J7154" i="12"/>
  <c r="J7155" i="12"/>
  <c r="J7156" i="12"/>
  <c r="J7157" i="12"/>
  <c r="J7158" i="12"/>
  <c r="J7159" i="12"/>
  <c r="J7160" i="12"/>
  <c r="J7161" i="12"/>
  <c r="J7162" i="12"/>
  <c r="J7163" i="12"/>
  <c r="J7164" i="12"/>
  <c r="J7165" i="12"/>
  <c r="J7166" i="12"/>
  <c r="J7167" i="12"/>
  <c r="J7168" i="12"/>
  <c r="J7169" i="12"/>
  <c r="J7170" i="12"/>
  <c r="J7171" i="12"/>
  <c r="J7172" i="12"/>
  <c r="J7173" i="12"/>
  <c r="J7174" i="12"/>
  <c r="J7175" i="12"/>
  <c r="J7176" i="12"/>
  <c r="J7177" i="12"/>
  <c r="J7178" i="12"/>
  <c r="J7179" i="12"/>
  <c r="J7180" i="12"/>
  <c r="J7181" i="12"/>
  <c r="J7182" i="12"/>
  <c r="J7183" i="12"/>
  <c r="J7184" i="12"/>
  <c r="J7185" i="12"/>
  <c r="J7186" i="12"/>
  <c r="J7187" i="12"/>
  <c r="J7188" i="12"/>
  <c r="J7189" i="12"/>
  <c r="J7190" i="12"/>
  <c r="J7191" i="12"/>
  <c r="J7192" i="12"/>
  <c r="J7193" i="12"/>
  <c r="J7194" i="12"/>
  <c r="J7195" i="12"/>
  <c r="J7196" i="12"/>
  <c r="J7197" i="12"/>
  <c r="J7198" i="12"/>
  <c r="J7199" i="12"/>
  <c r="J7200" i="12"/>
  <c r="J7201" i="12"/>
  <c r="J7202" i="12"/>
  <c r="J7203" i="12"/>
  <c r="J7204" i="12"/>
  <c r="J7205" i="12"/>
  <c r="J7206" i="12"/>
  <c r="J7207" i="12"/>
  <c r="J7208" i="12"/>
  <c r="J7209" i="12"/>
  <c r="J7210" i="12"/>
  <c r="J7211" i="12"/>
  <c r="J7212" i="12"/>
  <c r="J7213" i="12"/>
  <c r="J7214" i="12"/>
  <c r="J7215" i="12"/>
  <c r="J7216" i="12"/>
  <c r="J7217" i="12"/>
  <c r="J7218" i="12"/>
  <c r="J7219" i="12"/>
  <c r="J7220" i="12"/>
  <c r="J7221" i="12"/>
  <c r="J7222" i="12"/>
  <c r="J7223" i="12"/>
  <c r="J7224" i="12"/>
  <c r="J7225" i="12"/>
  <c r="J7226" i="12"/>
  <c r="J7227" i="12"/>
  <c r="J7228" i="12"/>
  <c r="J7229" i="12"/>
  <c r="J7230" i="12"/>
  <c r="J7231" i="12"/>
  <c r="J7232" i="12"/>
  <c r="J7233" i="12"/>
  <c r="J7234" i="12"/>
  <c r="J7235" i="12"/>
  <c r="J7236" i="12"/>
  <c r="J7237" i="12"/>
  <c r="J7238" i="12"/>
  <c r="J7239" i="12"/>
  <c r="J7240" i="12"/>
  <c r="J7241" i="12"/>
  <c r="J7242" i="12"/>
  <c r="J7243" i="12"/>
  <c r="J7244" i="12"/>
  <c r="J7245" i="12"/>
  <c r="J7246" i="12"/>
  <c r="J7247" i="12"/>
  <c r="J7248" i="12"/>
  <c r="J7249" i="12"/>
  <c r="J7250" i="12"/>
  <c r="J7251" i="12"/>
  <c r="J7252" i="12"/>
  <c r="J7253" i="12"/>
  <c r="J7254" i="12"/>
  <c r="J7255" i="12"/>
  <c r="J7256" i="12"/>
  <c r="J7257" i="12"/>
  <c r="J7258" i="12"/>
  <c r="J7259" i="12"/>
  <c r="J7260" i="12"/>
  <c r="J7261" i="12"/>
  <c r="J7262" i="12"/>
  <c r="J7263" i="12"/>
  <c r="J7264" i="12"/>
  <c r="J7265" i="12"/>
  <c r="J7266" i="12"/>
  <c r="J7267" i="12"/>
  <c r="J7268" i="12"/>
  <c r="J7269" i="12"/>
  <c r="J7270" i="12"/>
  <c r="J7271" i="12"/>
  <c r="J7272" i="12"/>
  <c r="J7273" i="12"/>
  <c r="J7274" i="12"/>
  <c r="J7275" i="12"/>
  <c r="J7276" i="12"/>
  <c r="J7277" i="12"/>
  <c r="J7278" i="12"/>
  <c r="J7279" i="12"/>
  <c r="J7280" i="12"/>
  <c r="J7281" i="12"/>
  <c r="K7281" i="12" s="1"/>
  <c r="J7282" i="12"/>
  <c r="J7283" i="12"/>
  <c r="J7284" i="12"/>
  <c r="J7285" i="12"/>
  <c r="J7286" i="12"/>
  <c r="J7287" i="12"/>
  <c r="J7288" i="12"/>
  <c r="J7289" i="12"/>
  <c r="J7290" i="12"/>
  <c r="J7291" i="12"/>
  <c r="J7292" i="12"/>
  <c r="J7293" i="12"/>
  <c r="J7294" i="12"/>
  <c r="J7295" i="12"/>
  <c r="J7296" i="12"/>
  <c r="J7297" i="12"/>
  <c r="J7298" i="12"/>
  <c r="J7299" i="12"/>
  <c r="J7300" i="12"/>
  <c r="J7301" i="12"/>
  <c r="J7302" i="12"/>
  <c r="J7303" i="12"/>
  <c r="J7304" i="12"/>
  <c r="J7305" i="12"/>
  <c r="J7306" i="12"/>
  <c r="J7307" i="12"/>
  <c r="J7308" i="12"/>
  <c r="J7309" i="12"/>
  <c r="J7310" i="12"/>
  <c r="J7311" i="12"/>
  <c r="J7312" i="12"/>
  <c r="J7313" i="12"/>
  <c r="J7314" i="12"/>
  <c r="J7315" i="12"/>
  <c r="J7316" i="12"/>
  <c r="J7317" i="12"/>
  <c r="K7317" i="12" s="1"/>
  <c r="J7318" i="12"/>
  <c r="J7319" i="12"/>
  <c r="J7320" i="12"/>
  <c r="J7321" i="12"/>
  <c r="J7322" i="12"/>
  <c r="J7323" i="12"/>
  <c r="J7324" i="12"/>
  <c r="J7325" i="12"/>
  <c r="J7326" i="12"/>
  <c r="J7327" i="12"/>
  <c r="J7328" i="12"/>
  <c r="J7329" i="12"/>
  <c r="K7329" i="12" s="1"/>
  <c r="J7330" i="12"/>
  <c r="J7331" i="12"/>
  <c r="J7332" i="12"/>
  <c r="K7332" i="12" s="1"/>
  <c r="J7333" i="12"/>
  <c r="J7334" i="12"/>
  <c r="J7335" i="12"/>
  <c r="J7336" i="12"/>
  <c r="J7337" i="12"/>
  <c r="J7338" i="12"/>
  <c r="J7339" i="12"/>
  <c r="J7340" i="12"/>
  <c r="J7341" i="12"/>
  <c r="J7342" i="12"/>
  <c r="J7343" i="12"/>
  <c r="J7344" i="12"/>
  <c r="K7344" i="12" s="1"/>
  <c r="J7345" i="12"/>
  <c r="J7346" i="12"/>
  <c r="J7347" i="12"/>
  <c r="J7348" i="12"/>
  <c r="J7349" i="12"/>
  <c r="J7350" i="12"/>
  <c r="J7351" i="12"/>
  <c r="J7352" i="12"/>
  <c r="J7353" i="12"/>
  <c r="J7354" i="12"/>
  <c r="J7355" i="12"/>
  <c r="J7356" i="12"/>
  <c r="J7357" i="12"/>
  <c r="J7358" i="12"/>
  <c r="J7359" i="12"/>
  <c r="J7360" i="12"/>
  <c r="J7361" i="12"/>
  <c r="J7362" i="12"/>
  <c r="J7363" i="12"/>
  <c r="J7364" i="12"/>
  <c r="J7365" i="12"/>
  <c r="K7365" i="12" s="1"/>
  <c r="J7366" i="12"/>
  <c r="J7367" i="12"/>
  <c r="J7368" i="12"/>
  <c r="J7369" i="12"/>
  <c r="J7370" i="12"/>
  <c r="J7371" i="12"/>
  <c r="J7372" i="12"/>
  <c r="J7373" i="12"/>
  <c r="J7374" i="12"/>
  <c r="J7375" i="12"/>
  <c r="J7376" i="12"/>
  <c r="J7377" i="12"/>
  <c r="J7378" i="12"/>
  <c r="J7379" i="12"/>
  <c r="J7380" i="12"/>
  <c r="J7381" i="12"/>
  <c r="J7382" i="12"/>
  <c r="J7383" i="12"/>
  <c r="J7384" i="12"/>
  <c r="J7385" i="12"/>
  <c r="J7386" i="12"/>
  <c r="J7387" i="12"/>
  <c r="J7388" i="12"/>
  <c r="J7389" i="12"/>
  <c r="K7389" i="12" s="1"/>
  <c r="J7390" i="12"/>
  <c r="J7391" i="12"/>
  <c r="J7392" i="12"/>
  <c r="J7393" i="12"/>
  <c r="J7394" i="12"/>
  <c r="J7395" i="12"/>
  <c r="J7396" i="12"/>
  <c r="J7397" i="12"/>
  <c r="J7398" i="12"/>
  <c r="J7399" i="12"/>
  <c r="J7400" i="12"/>
  <c r="J7401" i="12"/>
  <c r="J7402" i="12"/>
  <c r="J7403" i="12"/>
  <c r="J7404" i="12"/>
  <c r="J7405" i="12"/>
  <c r="J7406" i="12"/>
  <c r="J7407" i="12"/>
  <c r="J7408" i="12"/>
  <c r="J7409" i="12"/>
  <c r="J7410" i="12"/>
  <c r="J7411" i="12"/>
  <c r="J7412" i="12"/>
  <c r="J7413" i="12"/>
  <c r="J7414" i="12"/>
  <c r="J7415" i="12"/>
  <c r="J7416" i="12"/>
  <c r="J7417" i="12"/>
  <c r="J7418" i="12"/>
  <c r="J7419" i="12"/>
  <c r="J7420" i="12"/>
  <c r="J7421" i="12"/>
  <c r="J7422" i="12"/>
  <c r="J7423" i="12"/>
  <c r="J7424" i="12"/>
  <c r="J7425" i="12"/>
  <c r="J7426" i="12"/>
  <c r="J7427" i="12"/>
  <c r="J7428" i="12"/>
  <c r="J7429" i="12"/>
  <c r="J7430" i="12"/>
  <c r="J7431" i="12"/>
  <c r="J7432" i="12"/>
  <c r="J7433" i="12"/>
  <c r="J7434" i="12"/>
  <c r="J7435" i="12"/>
  <c r="J7436" i="12"/>
  <c r="J7437" i="12"/>
  <c r="K7437" i="12" s="1"/>
  <c r="J7438" i="12"/>
  <c r="J7439" i="12"/>
  <c r="J7440" i="12"/>
  <c r="J7441" i="12"/>
  <c r="J7442" i="12"/>
  <c r="J7443" i="12"/>
  <c r="J7444" i="12"/>
  <c r="J7445" i="12"/>
  <c r="J7446" i="12"/>
  <c r="J7447" i="12"/>
  <c r="J7448" i="12"/>
  <c r="J7449" i="12"/>
  <c r="L7449" i="12" s="1"/>
  <c r="J7450" i="12"/>
  <c r="J7451" i="12"/>
  <c r="J7452" i="12"/>
  <c r="J7453" i="12"/>
  <c r="J7454" i="12"/>
  <c r="J7455" i="12"/>
  <c r="J7456" i="12"/>
  <c r="J7457" i="12"/>
  <c r="J7458" i="12"/>
  <c r="J7459" i="12"/>
  <c r="J7460" i="12"/>
  <c r="J7461" i="12"/>
  <c r="J7462" i="12"/>
  <c r="J7463" i="12"/>
  <c r="J7464" i="12"/>
  <c r="J7465" i="12"/>
  <c r="J7466" i="12"/>
  <c r="J7467" i="12"/>
  <c r="J7468" i="12"/>
  <c r="J7469" i="12"/>
  <c r="J7470" i="12"/>
  <c r="J7471" i="12"/>
  <c r="J7472" i="12"/>
  <c r="J7473" i="12"/>
  <c r="K7473" i="12" s="1"/>
  <c r="J7474" i="12"/>
  <c r="J7475" i="12"/>
  <c r="J7476" i="12"/>
  <c r="J7477" i="12"/>
  <c r="J7478" i="12"/>
  <c r="J7479" i="12"/>
  <c r="J7480" i="12"/>
  <c r="J7481" i="12"/>
  <c r="J7482" i="12"/>
  <c r="J7483" i="12"/>
  <c r="J7484" i="12"/>
  <c r="J7485" i="12"/>
  <c r="K7485" i="12" s="1"/>
  <c r="J7486" i="12"/>
  <c r="J7487" i="12"/>
  <c r="J7488" i="12"/>
  <c r="J7489" i="12"/>
  <c r="J7490" i="12"/>
  <c r="J7491" i="12"/>
  <c r="J7492" i="12"/>
  <c r="J7493" i="12"/>
  <c r="J7494" i="12"/>
  <c r="J7495" i="12"/>
  <c r="J7496" i="12"/>
  <c r="J7497" i="12"/>
  <c r="J7498" i="12"/>
  <c r="J7499" i="12"/>
  <c r="J7500" i="12"/>
  <c r="J7501" i="12"/>
  <c r="J7502" i="12"/>
  <c r="J7503" i="12"/>
  <c r="J7504" i="12"/>
  <c r="J7505" i="12"/>
  <c r="J7506" i="12"/>
  <c r="J7507" i="12"/>
  <c r="J7508" i="12"/>
  <c r="J7509" i="12"/>
  <c r="K7509" i="12" s="1"/>
  <c r="J7510" i="12"/>
  <c r="J7511" i="12"/>
  <c r="J7512" i="12"/>
  <c r="J7513" i="12"/>
  <c r="J7514" i="12"/>
  <c r="J7515" i="12"/>
  <c r="J7516" i="12"/>
  <c r="J7517" i="12"/>
  <c r="J7518" i="12"/>
  <c r="J7519" i="12"/>
  <c r="J7520" i="12"/>
  <c r="J7521" i="12"/>
  <c r="J7522" i="12"/>
  <c r="J7523" i="12"/>
  <c r="J7524" i="12"/>
  <c r="J7525" i="12"/>
  <c r="J7526" i="12"/>
  <c r="J7527" i="12"/>
  <c r="J7528" i="12"/>
  <c r="J7529" i="12"/>
  <c r="J7530" i="12"/>
  <c r="J7531" i="12"/>
  <c r="J7532" i="12"/>
  <c r="J7533" i="12"/>
  <c r="J7534" i="12"/>
  <c r="J7535" i="12"/>
  <c r="J7536" i="12"/>
  <c r="K7536" i="12" s="1"/>
  <c r="J7537" i="12"/>
  <c r="J7538" i="12"/>
  <c r="J7539" i="12"/>
  <c r="J7540" i="12"/>
  <c r="J7541" i="12"/>
  <c r="J7542" i="12"/>
  <c r="J7543" i="12"/>
  <c r="J7544" i="12"/>
  <c r="J7545" i="12"/>
  <c r="J7546" i="12"/>
  <c r="J7547" i="12"/>
  <c r="J7548" i="12"/>
  <c r="J7549" i="12"/>
  <c r="J7550" i="12"/>
  <c r="J7551" i="12"/>
  <c r="J7552" i="12"/>
  <c r="J7553" i="12"/>
  <c r="J7554" i="12"/>
  <c r="J7555" i="12"/>
  <c r="J7556" i="12"/>
  <c r="J7557" i="12"/>
  <c r="J7558" i="12"/>
  <c r="J7559" i="12"/>
  <c r="J7560" i="12"/>
  <c r="K7560" i="12" s="1"/>
  <c r="J7561" i="12"/>
  <c r="J7562" i="12"/>
  <c r="J7563" i="12"/>
  <c r="J7564" i="12"/>
  <c r="J7565" i="12"/>
  <c r="J7566" i="12"/>
  <c r="J7567" i="12"/>
  <c r="J7568" i="12"/>
  <c r="J7569" i="12"/>
  <c r="J7570" i="12"/>
  <c r="J7571" i="12"/>
  <c r="J7572" i="12"/>
  <c r="J7573" i="12"/>
  <c r="J7574" i="12"/>
  <c r="J7575" i="12"/>
  <c r="J7576" i="12"/>
  <c r="J7577" i="12"/>
  <c r="J7578" i="12"/>
  <c r="J7579" i="12"/>
  <c r="J7580" i="12"/>
  <c r="J7581" i="12"/>
  <c r="J7582" i="12"/>
  <c r="J7583" i="12"/>
  <c r="J7584" i="12"/>
  <c r="J7585" i="12"/>
  <c r="J7586" i="12"/>
  <c r="J7587" i="12"/>
  <c r="J7588" i="12"/>
  <c r="J7589" i="12"/>
  <c r="J7590" i="12"/>
  <c r="J7591" i="12"/>
  <c r="J7592" i="12"/>
  <c r="J7593" i="12"/>
  <c r="K7593" i="12" s="1"/>
  <c r="J7594" i="12"/>
  <c r="J7595" i="12"/>
  <c r="J7596" i="12"/>
  <c r="J7597" i="12"/>
  <c r="J7598" i="12"/>
  <c r="J7599" i="12"/>
  <c r="J7600" i="12"/>
  <c r="J7601" i="12"/>
  <c r="J7602" i="12"/>
  <c r="J7603" i="12"/>
  <c r="J7604" i="12"/>
  <c r="J7605" i="12"/>
  <c r="J7606" i="12"/>
  <c r="J7607" i="12"/>
  <c r="J7608" i="12"/>
  <c r="J7609" i="12"/>
  <c r="J7610" i="12"/>
  <c r="J7611" i="12"/>
  <c r="J7612" i="12"/>
  <c r="J7613" i="12"/>
  <c r="J7614" i="12"/>
  <c r="J7615" i="12"/>
  <c r="J7616" i="12"/>
  <c r="J7617" i="12"/>
  <c r="K7617" i="12" s="1"/>
  <c r="J7618" i="12"/>
  <c r="J7619" i="12"/>
  <c r="J7620" i="12"/>
  <c r="J7621" i="12"/>
  <c r="J7622" i="12"/>
  <c r="J7623" i="12"/>
  <c r="J7624" i="12"/>
  <c r="J7625" i="12"/>
  <c r="J7626" i="12"/>
  <c r="J7627" i="12"/>
  <c r="J7628" i="12"/>
  <c r="J7629" i="12"/>
  <c r="J7630" i="12"/>
  <c r="J7631" i="12"/>
  <c r="J7632" i="12"/>
  <c r="J7633" i="12"/>
  <c r="J7634" i="12"/>
  <c r="J7635" i="12"/>
  <c r="J7636" i="12"/>
  <c r="J7637" i="12"/>
  <c r="J7638" i="12"/>
  <c r="J7639" i="12"/>
  <c r="J7640" i="12"/>
  <c r="J7641" i="12"/>
  <c r="J7642" i="12"/>
  <c r="J7643" i="12"/>
  <c r="J7644" i="12"/>
  <c r="J7645" i="12"/>
  <c r="J7646" i="12"/>
  <c r="J7647" i="12"/>
  <c r="J7648" i="12"/>
  <c r="J7649" i="12"/>
  <c r="J7650" i="12"/>
  <c r="J7651" i="12"/>
  <c r="J7652" i="12"/>
  <c r="J7653" i="12"/>
  <c r="K7653" i="12" s="1"/>
  <c r="J7654" i="12"/>
  <c r="J7655" i="12"/>
  <c r="J7656" i="12"/>
  <c r="J7657" i="12"/>
  <c r="J7658" i="12"/>
  <c r="J7659" i="12"/>
  <c r="J7660" i="12"/>
  <c r="J7661" i="12"/>
  <c r="J7662" i="12"/>
  <c r="J7663" i="12"/>
  <c r="J7664" i="12"/>
  <c r="J7665" i="12"/>
  <c r="J7666" i="12"/>
  <c r="J7667" i="12"/>
  <c r="J7668" i="12"/>
  <c r="J7669" i="12"/>
  <c r="J7670" i="12"/>
  <c r="J7671" i="12"/>
  <c r="J7672" i="12"/>
  <c r="J7673" i="12"/>
  <c r="J7674" i="12"/>
  <c r="J7675" i="12"/>
  <c r="J7676" i="12"/>
  <c r="J7677" i="12"/>
  <c r="J7678" i="12"/>
  <c r="J7679" i="12"/>
  <c r="J7680" i="12"/>
  <c r="K7680" i="12" s="1"/>
  <c r="J7681" i="12"/>
  <c r="J7682" i="12"/>
  <c r="J7683" i="12"/>
  <c r="J7684" i="12"/>
  <c r="J7685" i="12"/>
  <c r="J7686" i="12"/>
  <c r="J7687" i="12"/>
  <c r="J7688" i="12"/>
  <c r="J7689" i="12"/>
  <c r="J7690" i="12"/>
  <c r="J7691" i="12"/>
  <c r="J7692" i="12"/>
  <c r="J7693" i="12"/>
  <c r="J7694" i="12"/>
  <c r="J7695" i="12"/>
  <c r="J7696" i="12"/>
  <c r="J7697" i="12"/>
  <c r="J7698" i="12"/>
  <c r="J7699" i="12"/>
  <c r="J7700" i="12"/>
  <c r="J7701" i="12"/>
  <c r="J7702" i="12"/>
  <c r="J7703" i="12"/>
  <c r="J7704" i="12"/>
  <c r="J7705" i="12"/>
  <c r="J7706" i="12"/>
  <c r="J7707" i="12"/>
  <c r="J7708" i="12"/>
  <c r="J7709" i="12"/>
  <c r="J7710" i="12"/>
  <c r="J7711" i="12"/>
  <c r="J7712" i="12"/>
  <c r="J7713" i="12"/>
  <c r="J7714" i="12"/>
  <c r="J7715" i="12"/>
  <c r="J7716" i="12"/>
  <c r="J7717" i="12"/>
  <c r="J7718" i="12"/>
  <c r="J7719" i="12"/>
  <c r="J7720" i="12"/>
  <c r="J7721" i="12"/>
  <c r="J7722" i="12"/>
  <c r="J7723" i="12"/>
  <c r="J7724" i="12"/>
  <c r="J7725" i="12"/>
  <c r="J7726" i="12"/>
  <c r="J7727" i="12"/>
  <c r="J7728" i="12"/>
  <c r="J7729" i="12"/>
  <c r="J7730" i="12"/>
  <c r="J7731" i="12"/>
  <c r="J7732" i="12"/>
  <c r="J7733" i="12"/>
  <c r="J7734" i="12"/>
  <c r="J7735" i="12"/>
  <c r="J7736" i="12"/>
  <c r="J7737" i="12"/>
  <c r="J7738" i="12"/>
  <c r="J7739" i="12"/>
  <c r="J7740" i="12"/>
  <c r="J7741" i="12"/>
  <c r="J7742" i="12"/>
  <c r="J7743" i="12"/>
  <c r="J7744" i="12"/>
  <c r="J7745" i="12"/>
  <c r="J7746" i="12"/>
  <c r="J7747" i="12"/>
  <c r="J7748" i="12"/>
  <c r="J7749" i="12"/>
  <c r="K7749" i="12" s="1"/>
  <c r="J7750" i="12"/>
  <c r="J7751" i="12"/>
  <c r="J7752" i="12"/>
  <c r="J7753" i="12"/>
  <c r="J7754" i="12"/>
  <c r="J7755" i="12"/>
  <c r="J7756" i="12"/>
  <c r="J7757" i="12"/>
  <c r="J7758" i="12"/>
  <c r="J7759" i="12"/>
  <c r="J7760" i="12"/>
  <c r="J7761" i="12"/>
  <c r="K7761" i="12" s="1"/>
  <c r="J7762" i="12"/>
  <c r="J7763" i="12"/>
  <c r="J7764" i="12"/>
  <c r="J7765" i="12"/>
  <c r="J7766" i="12"/>
  <c r="J7767" i="12"/>
  <c r="J7768" i="12"/>
  <c r="J7769" i="12"/>
  <c r="J7770" i="12"/>
  <c r="J7771" i="12"/>
  <c r="J7772" i="12"/>
  <c r="J7773" i="12"/>
  <c r="J7774" i="12"/>
  <c r="L7774" i="12" s="1"/>
  <c r="J7775" i="12"/>
  <c r="J7776" i="12"/>
  <c r="J7777" i="12"/>
  <c r="J7778" i="12"/>
  <c r="J7779" i="12"/>
  <c r="J7780" i="12"/>
  <c r="J7781" i="12"/>
  <c r="J7782" i="12"/>
  <c r="J7783" i="12"/>
  <c r="J7784" i="12"/>
  <c r="J7785" i="12"/>
  <c r="J7786" i="12"/>
  <c r="J7787" i="12"/>
  <c r="J7788" i="12"/>
  <c r="J7789" i="12"/>
  <c r="J7790" i="12"/>
  <c r="J7791" i="12"/>
  <c r="J7792" i="12"/>
  <c r="J7793" i="12"/>
  <c r="J7794" i="12"/>
  <c r="J7795" i="12"/>
  <c r="J7796" i="12"/>
  <c r="J7797" i="12"/>
  <c r="K7797" i="12" s="1"/>
  <c r="J7798" i="12"/>
  <c r="J7799" i="12"/>
  <c r="J7800" i="12"/>
  <c r="J7801" i="12"/>
  <c r="J7802" i="12"/>
  <c r="J7803" i="12"/>
  <c r="J7804" i="12"/>
  <c r="J7805" i="12"/>
  <c r="J7806" i="12"/>
  <c r="J7807" i="12"/>
  <c r="J7808" i="12"/>
  <c r="J7809" i="12"/>
  <c r="J7810" i="12"/>
  <c r="J7811" i="12"/>
  <c r="J7812" i="12"/>
  <c r="J7813" i="12"/>
  <c r="J7814" i="12"/>
  <c r="J7815" i="12"/>
  <c r="J7816" i="12"/>
  <c r="J7817" i="12"/>
  <c r="J7818" i="12"/>
  <c r="J7819" i="12"/>
  <c r="J7820" i="12"/>
  <c r="J7821" i="12"/>
  <c r="K7821" i="12" s="1"/>
  <c r="J7822" i="12"/>
  <c r="J7823" i="12"/>
  <c r="J7824" i="12"/>
  <c r="K7824" i="12" s="1"/>
  <c r="J7825" i="12"/>
  <c r="J7826" i="12"/>
  <c r="J7827" i="12"/>
  <c r="J7828" i="12"/>
  <c r="J7829" i="12"/>
  <c r="J7830" i="12"/>
  <c r="J7831" i="12"/>
  <c r="J7832" i="12"/>
  <c r="J7833" i="12"/>
  <c r="J7834" i="12"/>
  <c r="J7835" i="12"/>
  <c r="J7836" i="12"/>
  <c r="J7837" i="12"/>
  <c r="J7838" i="12"/>
  <c r="J7839" i="12"/>
  <c r="J7840" i="12"/>
  <c r="J7841" i="12"/>
  <c r="J7842" i="12"/>
  <c r="J7843" i="12"/>
  <c r="J7844" i="12"/>
  <c r="J7845" i="12"/>
  <c r="J7846" i="12"/>
  <c r="J7847" i="12"/>
  <c r="J7848" i="12"/>
  <c r="J7849" i="12"/>
  <c r="J7850" i="12"/>
  <c r="J7851" i="12"/>
  <c r="J7852" i="12"/>
  <c r="J7853" i="12"/>
  <c r="J7854" i="12"/>
  <c r="J7855" i="12"/>
  <c r="J7856" i="12"/>
  <c r="J7857" i="12"/>
  <c r="J7858" i="12"/>
  <c r="J7859" i="12"/>
  <c r="J7860" i="12"/>
  <c r="J7861" i="12"/>
  <c r="J7862" i="12"/>
  <c r="J7863" i="12"/>
  <c r="J7864" i="12"/>
  <c r="J7865" i="12"/>
  <c r="J7866" i="12"/>
  <c r="J7867" i="12"/>
  <c r="J7868" i="12"/>
  <c r="J7869" i="12"/>
  <c r="K7869" i="12" s="1"/>
  <c r="J7870" i="12"/>
  <c r="J7871" i="12"/>
  <c r="J7872" i="12"/>
  <c r="J7873" i="12"/>
  <c r="J7874" i="12"/>
  <c r="J7875" i="12"/>
  <c r="J7876" i="12"/>
  <c r="J7877" i="12"/>
  <c r="J7878" i="12"/>
  <c r="J7879" i="12"/>
  <c r="J7880" i="12"/>
  <c r="J7881" i="12"/>
  <c r="J7882" i="12"/>
  <c r="J7883" i="12"/>
  <c r="J7884" i="12"/>
  <c r="J7885" i="12"/>
  <c r="J7886" i="12"/>
  <c r="J7887" i="12"/>
  <c r="J7888" i="12"/>
  <c r="J7889" i="12"/>
  <c r="J7890" i="12"/>
  <c r="J7891" i="12"/>
  <c r="J7892" i="12"/>
  <c r="J7893" i="12"/>
  <c r="J7894" i="12"/>
  <c r="J7895" i="12"/>
  <c r="J7896" i="12"/>
  <c r="K7896" i="12" s="1"/>
  <c r="J7897" i="12"/>
  <c r="J7898" i="12"/>
  <c r="J7899" i="12"/>
  <c r="J7900" i="12"/>
  <c r="J7901" i="12"/>
  <c r="J7902" i="12"/>
  <c r="J7903" i="12"/>
  <c r="J7904" i="12"/>
  <c r="J7905" i="12"/>
  <c r="K7905" i="12" s="1"/>
  <c r="J7906" i="12"/>
  <c r="J7907" i="12"/>
  <c r="J7908" i="12"/>
  <c r="J7909" i="12"/>
  <c r="J7910" i="12"/>
  <c r="J7911" i="12"/>
  <c r="J7912" i="12"/>
  <c r="J7913" i="12"/>
  <c r="J7914" i="12"/>
  <c r="J7915" i="12"/>
  <c r="J7916" i="12"/>
  <c r="J7917" i="12"/>
  <c r="K7917" i="12" s="1"/>
  <c r="J7918" i="12"/>
  <c r="L7918" i="12" s="1"/>
  <c r="J7919" i="12"/>
  <c r="J7920" i="12"/>
  <c r="J7921" i="12"/>
  <c r="J7922" i="12"/>
  <c r="J7923" i="12"/>
  <c r="J7924" i="12"/>
  <c r="J7925" i="12"/>
  <c r="J7926" i="12"/>
  <c r="J7927" i="12"/>
  <c r="J7928" i="12"/>
  <c r="J7929" i="12"/>
  <c r="J7930" i="12"/>
  <c r="J7931" i="12"/>
  <c r="J7932" i="12"/>
  <c r="K7932" i="12" s="1"/>
  <c r="J7933" i="12"/>
  <c r="J7934" i="12"/>
  <c r="J7935" i="12"/>
  <c r="J7936" i="12"/>
  <c r="J7937" i="12"/>
  <c r="J7938" i="12"/>
  <c r="J7939" i="12"/>
  <c r="J7940" i="12"/>
  <c r="J7941" i="12"/>
  <c r="K7941" i="12" s="1"/>
  <c r="J7942" i="12"/>
  <c r="J7943" i="12"/>
  <c r="J7944" i="12"/>
  <c r="K7944" i="12" s="1"/>
  <c r="J7945" i="12"/>
  <c r="J7946" i="12"/>
  <c r="J7947" i="12"/>
  <c r="J7948" i="12"/>
  <c r="J7949" i="12"/>
  <c r="J7950" i="12"/>
  <c r="J7951" i="12"/>
  <c r="J7952" i="12"/>
  <c r="J7953" i="12"/>
  <c r="J7954" i="12"/>
  <c r="J7955" i="12"/>
  <c r="J7956" i="12"/>
  <c r="J7957" i="12"/>
  <c r="J7958" i="12"/>
  <c r="J7959" i="12"/>
  <c r="J7960" i="12"/>
  <c r="J7961" i="12"/>
  <c r="J7962" i="12"/>
  <c r="J7963" i="12"/>
  <c r="J7964" i="12"/>
  <c r="J7965" i="12"/>
  <c r="J7966" i="12"/>
  <c r="J7967" i="12"/>
  <c r="J7968" i="12"/>
  <c r="J7969" i="12"/>
  <c r="J7970" i="12"/>
  <c r="J7971" i="12"/>
  <c r="J7972" i="12"/>
  <c r="J7973" i="12"/>
  <c r="J7974" i="12"/>
  <c r="J7975" i="12"/>
  <c r="J7976" i="12"/>
  <c r="J7977" i="12"/>
  <c r="J7978" i="12"/>
  <c r="J7979" i="12"/>
  <c r="J7980" i="12"/>
  <c r="J7981" i="12"/>
  <c r="J7982" i="12"/>
  <c r="J7983" i="12"/>
  <c r="J7984" i="12"/>
  <c r="J7985" i="12"/>
  <c r="J7986" i="12"/>
  <c r="J7987" i="12"/>
  <c r="J7988" i="12"/>
  <c r="J7989" i="12"/>
  <c r="J7990" i="12"/>
  <c r="J7991" i="12"/>
  <c r="J7992" i="12"/>
  <c r="J7993" i="12"/>
  <c r="J7994" i="12"/>
  <c r="J7995" i="12"/>
  <c r="J7996" i="12"/>
  <c r="J7997" i="12"/>
  <c r="J7998" i="12"/>
  <c r="J7999" i="12"/>
  <c r="J8000" i="12"/>
  <c r="J8001" i="12"/>
  <c r="J8002" i="12"/>
  <c r="J8003" i="12"/>
  <c r="J8004" i="12"/>
  <c r="J8005" i="12"/>
  <c r="J8006" i="12"/>
  <c r="J8007" i="12"/>
  <c r="J8008" i="12"/>
  <c r="J8009" i="12"/>
  <c r="J8010" i="12"/>
  <c r="J8011" i="12"/>
  <c r="J8012" i="12"/>
  <c r="J8013" i="12"/>
  <c r="J8014" i="12"/>
  <c r="J8015" i="12"/>
  <c r="J8016" i="12"/>
  <c r="J8017" i="12"/>
  <c r="J8018" i="12"/>
  <c r="J8019" i="12"/>
  <c r="J8020" i="12"/>
  <c r="J8021" i="12"/>
  <c r="J8022" i="12"/>
  <c r="J8023" i="12"/>
  <c r="J8024" i="12"/>
  <c r="J8025" i="12"/>
  <c r="K8025" i="12" s="1"/>
  <c r="J8026" i="12"/>
  <c r="J8027" i="12"/>
  <c r="J8028" i="12"/>
  <c r="J8029" i="12"/>
  <c r="J8030" i="12"/>
  <c r="J8031" i="12"/>
  <c r="J8032" i="12"/>
  <c r="J8033" i="12"/>
  <c r="J8034" i="12"/>
  <c r="J8035" i="12"/>
  <c r="J8036" i="12"/>
  <c r="J8037" i="12"/>
  <c r="J8038" i="12"/>
  <c r="J8039" i="12"/>
  <c r="J8040" i="12"/>
  <c r="J8041" i="12"/>
  <c r="J8042" i="12"/>
  <c r="J8043" i="12"/>
  <c r="J8044" i="12"/>
  <c r="J8045" i="12"/>
  <c r="J8046" i="12"/>
  <c r="J8047" i="12"/>
  <c r="J8048" i="12"/>
  <c r="J8049" i="12"/>
  <c r="K8049" i="12" s="1"/>
  <c r="J8050" i="12"/>
  <c r="J8051" i="12"/>
  <c r="J8052" i="12"/>
  <c r="J8053" i="12"/>
  <c r="J8054" i="12"/>
  <c r="J8055" i="12"/>
  <c r="J8056" i="12"/>
  <c r="J8057" i="12"/>
  <c r="J8058" i="12"/>
  <c r="J8059" i="12"/>
  <c r="J8060" i="12"/>
  <c r="J8061" i="12"/>
  <c r="J8062" i="12"/>
  <c r="J8063" i="12"/>
  <c r="J8064" i="12"/>
  <c r="J8065" i="12"/>
  <c r="J8066" i="12"/>
  <c r="J8067" i="12"/>
  <c r="J8068" i="12"/>
  <c r="J8069" i="12"/>
  <c r="J8070" i="12"/>
  <c r="J8071" i="12"/>
  <c r="J8072" i="12"/>
  <c r="J8073" i="12"/>
  <c r="J8074" i="12"/>
  <c r="J8075" i="12"/>
  <c r="J8076" i="12"/>
  <c r="J8077" i="12"/>
  <c r="J8078" i="12"/>
  <c r="J8079" i="12"/>
  <c r="J8080" i="12"/>
  <c r="J8081" i="12"/>
  <c r="J8082" i="12"/>
  <c r="J8083" i="12"/>
  <c r="J8084" i="12"/>
  <c r="J8085" i="12"/>
  <c r="K8085" i="12" s="1"/>
  <c r="J8086" i="12"/>
  <c r="J8087" i="12"/>
  <c r="J8088" i="12"/>
  <c r="J8089" i="12"/>
  <c r="J8090" i="12"/>
  <c r="J8091" i="12"/>
  <c r="J8092" i="12"/>
  <c r="J8093" i="12"/>
  <c r="J8094" i="12"/>
  <c r="J8095" i="12"/>
  <c r="J8096" i="12"/>
  <c r="J8097" i="12"/>
  <c r="J8098" i="12"/>
  <c r="J8099" i="12"/>
  <c r="J8100" i="12"/>
  <c r="J8101" i="12"/>
  <c r="J8102" i="12"/>
  <c r="J8103" i="12"/>
  <c r="J8104" i="12"/>
  <c r="J8105" i="12"/>
  <c r="J8106" i="12"/>
  <c r="J8107" i="12"/>
  <c r="J8108" i="12"/>
  <c r="J8109" i="12"/>
  <c r="J8110" i="12"/>
  <c r="J8111" i="12"/>
  <c r="J8112" i="12"/>
  <c r="J8113" i="12"/>
  <c r="J8114" i="12"/>
  <c r="J8115" i="12"/>
  <c r="J8116" i="12"/>
  <c r="J8117" i="12"/>
  <c r="J8118" i="12"/>
  <c r="J8119" i="12"/>
  <c r="J8120" i="12"/>
  <c r="J8121" i="12"/>
  <c r="J8122" i="12"/>
  <c r="J8123" i="12"/>
  <c r="J8124" i="12"/>
  <c r="J8125" i="12"/>
  <c r="J8126" i="12"/>
  <c r="J8127" i="12"/>
  <c r="J8128" i="12"/>
  <c r="J8129" i="12"/>
  <c r="J8130" i="12"/>
  <c r="J8131" i="12"/>
  <c r="J8132" i="12"/>
  <c r="J8133" i="12"/>
  <c r="J8134" i="12"/>
  <c r="J8135" i="12"/>
  <c r="J8136" i="12"/>
  <c r="J8137" i="12"/>
  <c r="J8138" i="12"/>
  <c r="J8139" i="12"/>
  <c r="J8140" i="12"/>
  <c r="J8141" i="12"/>
  <c r="J8142" i="12"/>
  <c r="J8143" i="12"/>
  <c r="J8144" i="12"/>
  <c r="J8145" i="12"/>
  <c r="J8146" i="12"/>
  <c r="J8147" i="12"/>
  <c r="J8148" i="12"/>
  <c r="J8149" i="12"/>
  <c r="J8150" i="12"/>
  <c r="J8151" i="12"/>
  <c r="J8152" i="12"/>
  <c r="J8153" i="12"/>
  <c r="J8154" i="12"/>
  <c r="J8155" i="12"/>
  <c r="J8156" i="12"/>
  <c r="J8157" i="12"/>
  <c r="J8158" i="12"/>
  <c r="J8159" i="12"/>
  <c r="J8160" i="12"/>
  <c r="J8161" i="12"/>
  <c r="J8162" i="12"/>
  <c r="J8163" i="12"/>
  <c r="J8164" i="12"/>
  <c r="J8165" i="12"/>
  <c r="J8166" i="12"/>
  <c r="J8167" i="12"/>
  <c r="J8168" i="12"/>
  <c r="J8169" i="12"/>
  <c r="J8170" i="12"/>
  <c r="J8171" i="12"/>
  <c r="J8172" i="12"/>
  <c r="J8173" i="12"/>
  <c r="J8174" i="12"/>
  <c r="J8175" i="12"/>
  <c r="J8176" i="12"/>
  <c r="J8177" i="12"/>
  <c r="J8178" i="12"/>
  <c r="J8179" i="12"/>
  <c r="J8180" i="12"/>
  <c r="J8181" i="12"/>
  <c r="J8182" i="12"/>
  <c r="J8183" i="12"/>
  <c r="J8184" i="12"/>
  <c r="J8185" i="12"/>
  <c r="J8186" i="12"/>
  <c r="J8187" i="12"/>
  <c r="J8188" i="12"/>
  <c r="J8189" i="12"/>
  <c r="J8190" i="12"/>
  <c r="J8191" i="12"/>
  <c r="J8192" i="12"/>
  <c r="J8193" i="12"/>
  <c r="K8193" i="12" s="1"/>
  <c r="J8194" i="12"/>
  <c r="J8195" i="12"/>
  <c r="J8196" i="12"/>
  <c r="K8196" i="12" s="1"/>
  <c r="J8197" i="12"/>
  <c r="J8198" i="12"/>
  <c r="J8199" i="12"/>
  <c r="J8200" i="12"/>
  <c r="J8201" i="12"/>
  <c r="J8202" i="12"/>
  <c r="J8203" i="12"/>
  <c r="J8204" i="12"/>
  <c r="J8205" i="12"/>
  <c r="J8206" i="12"/>
  <c r="J8207" i="12"/>
  <c r="J8208" i="12"/>
  <c r="K8208" i="12" s="1"/>
  <c r="J8209" i="12"/>
  <c r="J8210" i="12"/>
  <c r="J8211" i="12"/>
  <c r="J8212" i="12"/>
  <c r="J8213" i="12"/>
  <c r="J8214" i="12"/>
  <c r="J8215" i="12"/>
  <c r="J8216" i="12"/>
  <c r="J8217" i="12"/>
  <c r="J8218" i="12"/>
  <c r="J8219" i="12"/>
  <c r="J8220" i="12"/>
  <c r="J8221" i="12"/>
  <c r="J8222" i="12"/>
  <c r="J8223" i="12"/>
  <c r="J8224" i="12"/>
  <c r="J8225" i="12"/>
  <c r="J8226" i="12"/>
  <c r="J8227" i="12"/>
  <c r="J8228" i="12"/>
  <c r="J8229" i="12"/>
  <c r="J8230" i="12"/>
  <c r="J8231" i="12"/>
  <c r="J8232" i="12"/>
  <c r="J8233" i="12"/>
  <c r="J8234" i="12"/>
  <c r="J8235" i="12"/>
  <c r="J8236" i="12"/>
  <c r="J8237" i="12"/>
  <c r="J8238" i="12"/>
  <c r="J8239" i="12"/>
  <c r="J8240" i="12"/>
  <c r="J8241" i="12"/>
  <c r="J8242" i="12"/>
  <c r="J8243" i="12"/>
  <c r="J8244" i="12"/>
  <c r="J8245" i="12"/>
  <c r="J8246" i="12"/>
  <c r="J8247" i="12"/>
  <c r="J8248" i="12"/>
  <c r="J8249" i="12"/>
  <c r="J8250" i="12"/>
  <c r="J8251" i="12"/>
  <c r="J8252" i="12"/>
  <c r="J8253" i="12"/>
  <c r="J8254" i="12"/>
  <c r="J8255" i="12"/>
  <c r="J8256" i="12"/>
  <c r="J8257" i="12"/>
  <c r="J8258" i="12"/>
  <c r="J8259" i="12"/>
  <c r="J8260" i="12"/>
  <c r="J8261" i="12"/>
  <c r="J8262" i="12"/>
  <c r="J8263" i="12"/>
  <c r="J8264" i="12"/>
  <c r="J8265" i="12"/>
  <c r="J8266" i="12"/>
  <c r="J8267" i="12"/>
  <c r="J8268" i="12"/>
  <c r="J8269" i="12"/>
  <c r="J8270" i="12"/>
  <c r="J8271" i="12"/>
  <c r="J8272" i="12"/>
  <c r="J8273" i="12"/>
  <c r="J8274" i="12"/>
  <c r="J8275" i="12"/>
  <c r="J8276" i="12"/>
  <c r="J8277" i="12"/>
  <c r="J8278" i="12"/>
  <c r="J8279" i="12"/>
  <c r="J8280" i="12"/>
  <c r="J8281" i="12"/>
  <c r="J8282" i="12"/>
  <c r="J8283" i="12"/>
  <c r="J8284" i="12"/>
  <c r="J8285" i="12"/>
  <c r="J8286" i="12"/>
  <c r="J8287" i="12"/>
  <c r="J8288" i="12"/>
  <c r="J8289" i="12"/>
  <c r="J8290" i="12"/>
  <c r="J8291" i="12"/>
  <c r="J8292" i="12"/>
  <c r="J8293" i="12"/>
  <c r="J8294" i="12"/>
  <c r="J8295" i="12"/>
  <c r="J8296" i="12"/>
  <c r="J8297" i="12"/>
  <c r="J8298" i="12"/>
  <c r="J8299" i="12"/>
  <c r="J8300" i="12"/>
  <c r="J8301" i="12"/>
  <c r="J8302" i="12"/>
  <c r="J8303" i="12"/>
  <c r="J8304" i="12"/>
  <c r="J8305" i="12"/>
  <c r="J8306" i="12"/>
  <c r="J8307" i="12"/>
  <c r="J8308" i="12"/>
  <c r="J8309" i="12"/>
  <c r="J8310" i="12"/>
  <c r="J8311" i="12"/>
  <c r="J8312" i="12"/>
  <c r="J8313" i="12"/>
  <c r="J8314" i="12"/>
  <c r="J8315" i="12"/>
  <c r="J8316" i="12"/>
  <c r="J8317" i="12"/>
  <c r="J8318" i="12"/>
  <c r="J8319" i="12"/>
  <c r="J8320" i="12"/>
  <c r="J8321" i="12"/>
  <c r="J8322" i="12"/>
  <c r="J8323" i="12"/>
  <c r="J8324" i="12"/>
  <c r="J8325" i="12"/>
  <c r="J8326" i="12"/>
  <c r="J8327" i="12"/>
  <c r="J8328" i="12"/>
  <c r="J8329" i="12"/>
  <c r="J8330" i="12"/>
  <c r="J8331" i="12"/>
  <c r="J8332" i="12"/>
  <c r="J8333" i="12"/>
  <c r="J8334" i="12"/>
  <c r="J8335" i="12"/>
  <c r="J8336" i="12"/>
  <c r="J8337" i="12"/>
  <c r="K8337" i="12" s="1"/>
  <c r="J8338" i="12"/>
  <c r="J8339" i="12"/>
  <c r="J8340" i="12"/>
  <c r="J8341" i="12"/>
  <c r="J8342" i="12"/>
  <c r="J8343" i="12"/>
  <c r="J8344" i="12"/>
  <c r="J8345" i="12"/>
  <c r="J8346" i="12"/>
  <c r="J8347" i="12"/>
  <c r="J8348" i="12"/>
  <c r="J8349" i="12"/>
  <c r="K8349" i="12" s="1"/>
  <c r="J8350" i="12"/>
  <c r="J8351" i="12"/>
  <c r="J8352" i="12"/>
  <c r="J8353" i="12"/>
  <c r="J8354" i="12"/>
  <c r="J8355" i="12"/>
  <c r="J8356" i="12"/>
  <c r="J8357" i="12"/>
  <c r="J8358" i="12"/>
  <c r="J8359" i="12"/>
  <c r="J8360" i="12"/>
  <c r="J8361" i="12"/>
  <c r="J8362" i="12"/>
  <c r="J8363" i="12"/>
  <c r="J8364" i="12"/>
  <c r="J8365" i="12"/>
  <c r="J8366" i="12"/>
  <c r="J8367" i="12"/>
  <c r="J8368" i="12"/>
  <c r="J8369" i="12"/>
  <c r="J8370" i="12"/>
  <c r="J8371" i="12"/>
  <c r="J8372" i="12"/>
  <c r="J8373" i="12"/>
  <c r="J8374" i="12"/>
  <c r="J8375" i="12"/>
  <c r="J8376" i="12"/>
  <c r="J8377" i="12"/>
  <c r="J8378" i="12"/>
  <c r="J8379" i="12"/>
  <c r="J8380" i="12"/>
  <c r="J8381" i="12"/>
  <c r="J8382" i="12"/>
  <c r="J8383" i="12"/>
  <c r="J8384" i="12"/>
  <c r="J8385" i="12"/>
  <c r="J8386" i="12"/>
  <c r="J8387" i="12"/>
  <c r="J8388" i="12"/>
  <c r="J8389" i="12"/>
  <c r="J8390" i="12"/>
  <c r="J8391" i="12"/>
  <c r="J8392" i="12"/>
  <c r="J8393" i="12"/>
  <c r="J8394" i="12"/>
  <c r="J8395" i="12"/>
  <c r="J8396" i="12"/>
  <c r="J8397" i="12"/>
  <c r="J8398" i="12"/>
  <c r="J8399" i="12"/>
  <c r="J8400" i="12"/>
  <c r="K8400" i="12" s="1"/>
  <c r="J8401" i="12"/>
  <c r="J8402" i="12"/>
  <c r="J8403" i="12"/>
  <c r="J8404" i="12"/>
  <c r="J8405" i="12"/>
  <c r="J8406" i="12"/>
  <c r="J8407" i="12"/>
  <c r="J8408" i="12"/>
  <c r="J8409" i="12"/>
  <c r="J8410" i="12"/>
  <c r="J8411" i="12"/>
  <c r="J8412" i="12"/>
  <c r="J8413" i="12"/>
  <c r="J8414" i="12"/>
  <c r="J8415" i="12"/>
  <c r="J8416" i="12"/>
  <c r="J8417" i="12"/>
  <c r="J8418" i="12"/>
  <c r="J8419" i="12"/>
  <c r="J8420" i="12"/>
  <c r="J8421" i="12"/>
  <c r="J8422" i="12"/>
  <c r="J8423" i="12"/>
  <c r="J8424" i="12"/>
  <c r="K8424" i="12" s="1"/>
  <c r="J8425" i="12"/>
  <c r="J8426" i="12"/>
  <c r="J8427" i="12"/>
  <c r="J8428" i="12"/>
  <c r="J8429" i="12"/>
  <c r="J8430" i="12"/>
  <c r="J8431" i="12"/>
  <c r="J8432" i="12"/>
  <c r="J8433" i="12"/>
  <c r="J8434" i="12"/>
  <c r="J8435" i="12"/>
  <c r="J8436" i="12"/>
  <c r="J8437" i="12"/>
  <c r="J8438" i="12"/>
  <c r="J8439" i="12"/>
  <c r="J8440" i="12"/>
  <c r="J8441" i="12"/>
  <c r="J8442" i="12"/>
  <c r="J8443" i="12"/>
  <c r="J8444" i="12"/>
  <c r="J8445" i="12"/>
  <c r="J8446" i="12"/>
  <c r="J8447" i="12"/>
  <c r="J8448" i="12"/>
  <c r="J8449" i="12"/>
  <c r="J8450" i="12"/>
  <c r="J8451" i="12"/>
  <c r="J8452" i="12"/>
  <c r="J8453" i="12"/>
  <c r="J8454" i="12"/>
  <c r="J8455" i="12"/>
  <c r="J8456" i="12"/>
  <c r="J8457" i="12"/>
  <c r="K8457" i="12" s="1"/>
  <c r="J8458" i="12"/>
  <c r="J8459" i="12"/>
  <c r="J8460" i="12"/>
  <c r="J8461" i="12"/>
  <c r="J8462" i="12"/>
  <c r="J8463" i="12"/>
  <c r="J8464" i="12"/>
  <c r="J8465" i="12"/>
  <c r="J8466" i="12"/>
  <c r="J8467" i="12"/>
  <c r="J8468" i="12"/>
  <c r="J8469" i="12"/>
  <c r="J8470" i="12"/>
  <c r="J8471" i="12"/>
  <c r="J8472" i="12"/>
  <c r="J8473" i="12"/>
  <c r="J8474" i="12"/>
  <c r="J8475" i="12"/>
  <c r="J8476" i="12"/>
  <c r="J8477" i="12"/>
  <c r="J8478" i="12"/>
  <c r="J8479" i="12"/>
  <c r="J8480" i="12"/>
  <c r="J8481" i="12"/>
  <c r="J8482" i="12"/>
  <c r="J8483" i="12"/>
  <c r="J8484" i="12"/>
  <c r="J8485" i="12"/>
  <c r="J8486" i="12"/>
  <c r="J8487" i="12"/>
  <c r="J8488" i="12"/>
  <c r="J8489" i="12"/>
  <c r="J8490" i="12"/>
  <c r="J8491" i="12"/>
  <c r="J8492" i="12"/>
  <c r="J8493" i="12"/>
  <c r="J8494" i="12"/>
  <c r="J8495" i="12"/>
  <c r="J8496" i="12"/>
  <c r="J8497" i="12"/>
  <c r="J8498" i="12"/>
  <c r="J8499" i="12"/>
  <c r="J8500" i="12"/>
  <c r="J8501" i="12"/>
  <c r="J8502" i="12"/>
  <c r="J8503" i="12"/>
  <c r="J8504" i="12"/>
  <c r="J8505" i="12"/>
  <c r="L8505" i="12" s="1"/>
  <c r="J8506" i="12"/>
  <c r="J8507" i="12"/>
  <c r="J8508" i="12"/>
  <c r="J8509" i="12"/>
  <c r="J8510" i="12"/>
  <c r="J8511" i="12"/>
  <c r="J8512" i="12"/>
  <c r="J8513" i="12"/>
  <c r="J8514" i="12"/>
  <c r="J8515" i="12"/>
  <c r="J8516" i="12"/>
  <c r="J8517" i="12"/>
  <c r="J8518" i="12"/>
  <c r="J8519" i="12"/>
  <c r="J8520" i="12"/>
  <c r="J8521" i="12"/>
  <c r="J8522" i="12"/>
  <c r="J8523" i="12"/>
  <c r="J8524" i="12"/>
  <c r="J8525" i="12"/>
  <c r="J8526" i="12"/>
  <c r="J8527" i="12"/>
  <c r="J8528" i="12"/>
  <c r="J8529" i="12"/>
  <c r="J8530" i="12"/>
  <c r="J8531" i="12"/>
  <c r="J8532" i="12"/>
  <c r="J8533" i="12"/>
  <c r="J8534" i="12"/>
  <c r="J8535" i="12"/>
  <c r="J8536" i="12"/>
  <c r="J8537" i="12"/>
  <c r="J8538" i="12"/>
  <c r="J8539" i="12"/>
  <c r="J8540" i="12"/>
  <c r="J8541" i="12"/>
  <c r="J8542" i="12"/>
  <c r="J8543" i="12"/>
  <c r="J8544" i="12"/>
  <c r="K8544" i="12" s="1"/>
  <c r="J8545" i="12"/>
  <c r="J8546" i="12"/>
  <c r="J8547" i="12"/>
  <c r="J8548" i="12"/>
  <c r="J8549" i="12"/>
  <c r="J8550" i="12"/>
  <c r="J8551" i="12"/>
  <c r="J8552" i="12"/>
  <c r="J8553" i="12"/>
  <c r="J8554" i="12"/>
  <c r="J8555" i="12"/>
  <c r="J8556" i="12"/>
  <c r="J8557" i="12"/>
  <c r="J8558" i="12"/>
  <c r="J8559" i="12"/>
  <c r="J8560" i="12"/>
  <c r="J8561" i="12"/>
  <c r="J8562" i="12"/>
  <c r="J8563" i="12"/>
  <c r="J8564" i="12"/>
  <c r="J8565" i="12"/>
  <c r="J8566" i="12"/>
  <c r="J8567" i="12"/>
  <c r="J8568" i="12"/>
  <c r="J8569" i="12"/>
  <c r="J8570" i="12"/>
  <c r="J8571" i="12"/>
  <c r="J8572" i="12"/>
  <c r="J8573" i="12"/>
  <c r="J8574" i="12"/>
  <c r="J8575" i="12"/>
  <c r="J8576" i="12"/>
  <c r="J8577" i="12"/>
  <c r="J8578" i="12"/>
  <c r="J8579" i="12"/>
  <c r="J8580" i="12"/>
  <c r="J8581" i="12"/>
  <c r="J8582" i="12"/>
  <c r="J8583" i="12"/>
  <c r="J8584" i="12"/>
  <c r="J8585" i="12"/>
  <c r="J8586" i="12"/>
  <c r="J8587" i="12"/>
  <c r="J8588" i="12"/>
  <c r="J8589" i="12"/>
  <c r="J8590" i="12"/>
  <c r="J8591" i="12"/>
  <c r="J8592" i="12"/>
  <c r="J8593" i="12"/>
  <c r="J8594" i="12"/>
  <c r="J8595" i="12"/>
  <c r="J8596" i="12"/>
  <c r="J8597" i="12"/>
  <c r="J8598" i="12"/>
  <c r="J8599" i="12"/>
  <c r="J8600" i="12"/>
  <c r="J8601" i="12"/>
  <c r="J8602" i="12"/>
  <c r="J8603" i="12"/>
  <c r="J8604" i="12"/>
  <c r="J8605" i="12"/>
  <c r="J8606" i="12"/>
  <c r="J8607" i="12"/>
  <c r="J8608" i="12"/>
  <c r="J8609" i="12"/>
  <c r="J8610" i="12"/>
  <c r="J8611" i="12"/>
  <c r="J8612" i="12"/>
  <c r="J8613" i="12"/>
  <c r="J8614" i="12"/>
  <c r="J8615" i="12"/>
  <c r="J8616" i="12"/>
  <c r="K8616" i="12" s="1"/>
  <c r="J8617" i="12"/>
  <c r="J8618" i="12"/>
  <c r="J8619" i="12"/>
  <c r="J8620" i="12"/>
  <c r="J8621" i="12"/>
  <c r="J8622" i="12"/>
  <c r="J8623" i="12"/>
  <c r="J8624" i="12"/>
  <c r="J8625" i="12"/>
  <c r="J8626" i="12"/>
  <c r="J8627" i="12"/>
  <c r="J8628" i="12"/>
  <c r="J8629" i="12"/>
  <c r="J8630" i="12"/>
  <c r="J8631" i="12"/>
  <c r="J8632" i="12"/>
  <c r="J8633" i="12"/>
  <c r="J8634" i="12"/>
  <c r="J8635" i="12"/>
  <c r="J8636" i="12"/>
  <c r="J8637" i="12"/>
  <c r="K8637" i="12" s="1"/>
  <c r="J8638" i="12"/>
  <c r="J8639" i="12"/>
  <c r="J8640" i="12"/>
  <c r="J8641" i="12"/>
  <c r="J8642" i="12"/>
  <c r="J8643" i="12"/>
  <c r="J8644" i="12"/>
  <c r="J8645" i="12"/>
  <c r="J8646" i="12"/>
  <c r="J8647" i="12"/>
  <c r="J8648" i="12"/>
  <c r="J8649" i="12"/>
  <c r="J8650" i="12"/>
  <c r="J8651" i="12"/>
  <c r="J8652" i="12"/>
  <c r="K8652" i="12" s="1"/>
  <c r="J8653" i="12"/>
  <c r="J8654" i="12"/>
  <c r="J8655" i="12"/>
  <c r="J8656" i="12"/>
  <c r="J8657" i="12"/>
  <c r="J8658" i="12"/>
  <c r="J8659" i="12"/>
  <c r="J8660" i="12"/>
  <c r="J8661" i="12"/>
  <c r="J8662" i="12"/>
  <c r="J8663" i="12"/>
  <c r="J8664" i="12"/>
  <c r="K8664" i="12" s="1"/>
  <c r="J8665" i="12"/>
  <c r="J8666" i="12"/>
  <c r="J8667" i="12"/>
  <c r="J8668" i="12"/>
  <c r="J8669" i="12"/>
  <c r="J8670" i="12"/>
  <c r="J8671" i="12"/>
  <c r="J8672" i="12"/>
  <c r="J8673" i="12"/>
  <c r="J8674" i="12"/>
  <c r="J8675" i="12"/>
  <c r="J8676" i="12"/>
  <c r="J8677" i="12"/>
  <c r="J8678" i="12"/>
  <c r="J8679" i="12"/>
  <c r="J8680" i="12"/>
  <c r="J8681" i="12"/>
  <c r="J8682" i="12"/>
  <c r="J8683" i="12"/>
  <c r="J8684" i="12"/>
  <c r="J8685" i="12"/>
  <c r="J8686" i="12"/>
  <c r="J8687" i="12"/>
  <c r="J8688" i="12"/>
  <c r="K8688" i="12" s="1"/>
  <c r="J8689" i="12"/>
  <c r="J8690" i="12"/>
  <c r="J8691" i="12"/>
  <c r="J8692" i="12"/>
  <c r="J8693" i="12"/>
  <c r="J8694" i="12"/>
  <c r="J8695" i="12"/>
  <c r="J8696" i="12"/>
  <c r="J8697" i="12"/>
  <c r="K8697" i="12" s="1"/>
  <c r="J8698" i="12"/>
  <c r="J8699" i="12"/>
  <c r="J8700" i="12"/>
  <c r="J8701" i="12"/>
  <c r="J8702" i="12"/>
  <c r="J8703" i="12"/>
  <c r="J8704" i="12"/>
  <c r="J8705" i="12"/>
  <c r="J8706" i="12"/>
  <c r="J8707" i="12"/>
  <c r="J8708" i="12"/>
  <c r="J8709" i="12"/>
  <c r="J8710" i="12"/>
  <c r="J8711" i="12"/>
  <c r="J8712" i="12"/>
  <c r="J8713" i="12"/>
  <c r="J8714" i="12"/>
  <c r="J8715" i="12"/>
  <c r="J8716" i="12"/>
  <c r="J8717" i="12"/>
  <c r="J8718" i="12"/>
  <c r="J8719" i="12"/>
  <c r="J8720" i="12"/>
  <c r="J8721" i="12"/>
  <c r="J8722" i="12"/>
  <c r="J8723" i="12"/>
  <c r="J8724" i="12"/>
  <c r="J8725" i="12"/>
  <c r="J8726" i="12"/>
  <c r="J8727" i="12"/>
  <c r="J8728" i="12"/>
  <c r="J8729" i="12"/>
  <c r="J8730" i="12"/>
  <c r="J8731" i="12"/>
  <c r="J8732" i="12"/>
  <c r="J8733" i="12"/>
  <c r="K8733" i="12" s="1"/>
  <c r="J8734" i="12"/>
  <c r="J8735" i="12"/>
  <c r="J8736" i="12"/>
  <c r="J8737" i="12"/>
  <c r="J8738" i="12"/>
  <c r="J8739" i="12"/>
  <c r="J8740" i="12"/>
  <c r="J8741" i="12"/>
  <c r="J8742" i="12"/>
  <c r="J8743" i="12"/>
  <c r="J8744" i="12"/>
  <c r="J8745" i="12"/>
  <c r="J8746" i="12"/>
  <c r="J8747" i="12"/>
  <c r="J8748" i="12"/>
  <c r="J8749" i="12"/>
  <c r="J8750" i="12"/>
  <c r="J8751" i="12"/>
  <c r="J8752" i="12"/>
  <c r="J8753" i="12"/>
  <c r="J8754" i="12"/>
  <c r="J8755" i="12"/>
  <c r="J8756" i="12"/>
  <c r="J8757" i="12"/>
  <c r="K8757" i="12" s="1"/>
  <c r="J8758" i="12"/>
  <c r="J8759" i="12"/>
  <c r="J8760" i="12"/>
  <c r="J8761" i="12"/>
  <c r="J8762" i="12"/>
  <c r="J8763" i="12"/>
  <c r="J8764" i="12"/>
  <c r="J8765" i="12"/>
  <c r="J8766" i="12"/>
  <c r="J8767" i="12"/>
  <c r="J8768" i="12"/>
  <c r="J8769" i="12"/>
  <c r="K8769" i="12" s="1"/>
  <c r="J8770" i="12"/>
  <c r="J8771" i="12"/>
  <c r="J8772" i="12"/>
  <c r="K8772" i="12" s="1"/>
  <c r="J8773" i="12"/>
  <c r="J8774" i="12"/>
  <c r="J8775" i="12"/>
  <c r="J8776" i="12"/>
  <c r="J8777" i="12"/>
  <c r="J8778" i="12"/>
  <c r="J8779" i="12"/>
  <c r="J8780" i="12"/>
  <c r="J8781" i="12"/>
  <c r="J8782" i="12"/>
  <c r="J8783" i="12"/>
  <c r="J8784" i="12"/>
  <c r="K8784" i="12" s="1"/>
  <c r="J8785" i="12"/>
  <c r="J8786" i="12"/>
  <c r="J8787" i="12"/>
  <c r="J8788" i="12"/>
  <c r="J8789" i="12"/>
  <c r="J8790" i="12"/>
  <c r="J8791" i="12"/>
  <c r="J8792" i="12"/>
  <c r="J8793" i="12"/>
  <c r="J8794" i="12"/>
  <c r="J8795" i="12"/>
  <c r="J8796" i="12"/>
  <c r="J8797" i="12"/>
  <c r="J8798" i="12"/>
  <c r="J8799" i="12"/>
  <c r="J8800" i="12"/>
  <c r="J8801" i="12"/>
  <c r="J8802" i="12"/>
  <c r="J8803" i="12"/>
  <c r="J8804" i="12"/>
  <c r="J8805" i="12"/>
  <c r="J8806" i="12"/>
  <c r="J8807" i="12"/>
  <c r="J8808" i="12"/>
  <c r="L8808" i="12" s="1"/>
  <c r="J8809" i="12"/>
  <c r="J8810" i="12"/>
  <c r="J8811" i="12"/>
  <c r="J8812" i="12"/>
  <c r="J8813" i="12"/>
  <c r="J8814" i="12"/>
  <c r="J8815" i="12"/>
  <c r="J8816" i="12"/>
  <c r="J8817" i="12"/>
  <c r="L8817" i="12" s="1"/>
  <c r="J8818" i="12"/>
  <c r="J8819" i="12"/>
  <c r="J8820" i="12"/>
  <c r="J8821" i="12"/>
  <c r="J8822" i="12"/>
  <c r="J8823" i="12"/>
  <c r="J8824" i="12"/>
  <c r="J8825" i="12"/>
  <c r="J8826" i="12"/>
  <c r="J8827" i="12"/>
  <c r="J8828" i="12"/>
  <c r="J8829" i="12"/>
  <c r="J8830" i="12"/>
  <c r="J8831" i="12"/>
  <c r="J8832" i="12"/>
  <c r="J8833" i="12"/>
  <c r="J8834" i="12"/>
  <c r="J8835" i="12"/>
  <c r="J8836" i="12"/>
  <c r="J8837" i="12"/>
  <c r="J8838" i="12"/>
  <c r="J8839" i="12"/>
  <c r="J8840" i="12"/>
  <c r="J8841" i="12"/>
  <c r="J8842" i="12"/>
  <c r="J8843" i="12"/>
  <c r="J8844" i="12"/>
  <c r="J8845" i="12"/>
  <c r="J8846" i="12"/>
  <c r="J8847" i="12"/>
  <c r="J8848" i="12"/>
  <c r="J8849" i="12"/>
  <c r="J8850" i="12"/>
  <c r="J8851" i="12"/>
  <c r="J8852" i="12"/>
  <c r="J8853" i="12"/>
  <c r="J8854" i="12"/>
  <c r="J8855" i="12"/>
  <c r="J8856" i="12"/>
  <c r="J8857" i="12"/>
  <c r="J8858" i="12"/>
  <c r="J8859" i="12"/>
  <c r="J8860" i="12"/>
  <c r="J8861" i="12"/>
  <c r="J8862" i="12"/>
  <c r="J8863" i="12"/>
  <c r="J8864" i="12"/>
  <c r="J8865" i="12"/>
  <c r="J8866" i="12"/>
  <c r="J8867" i="12"/>
  <c r="J8868" i="12"/>
  <c r="K8868" i="12" s="1"/>
  <c r="J8869" i="12"/>
  <c r="J8870" i="12"/>
  <c r="J8871" i="12"/>
  <c r="J8872" i="12"/>
  <c r="J8873" i="12"/>
  <c r="J8874" i="12"/>
  <c r="J8875" i="12"/>
  <c r="J8876" i="12"/>
  <c r="J8877" i="12"/>
  <c r="J8878" i="12"/>
  <c r="J8879" i="12"/>
  <c r="J8880" i="12"/>
  <c r="L8880" i="12" s="1"/>
  <c r="J8881" i="12"/>
  <c r="J8882" i="12"/>
  <c r="J8883" i="12"/>
  <c r="J8884" i="12"/>
  <c r="J8885" i="12"/>
  <c r="J8886" i="12"/>
  <c r="J8887" i="12"/>
  <c r="J8888" i="12"/>
  <c r="J8889" i="12"/>
  <c r="J8890" i="12"/>
  <c r="J8891" i="12"/>
  <c r="J8892" i="12"/>
  <c r="J8893" i="12"/>
  <c r="J8894" i="12"/>
  <c r="J8895" i="12"/>
  <c r="J8896" i="12"/>
  <c r="J8897" i="12"/>
  <c r="J8898" i="12"/>
  <c r="J8899" i="12"/>
  <c r="J8900" i="12"/>
  <c r="J8901" i="12"/>
  <c r="J8902" i="12"/>
  <c r="J8903" i="12"/>
  <c r="J8904" i="12"/>
  <c r="J8905" i="12"/>
  <c r="J8906" i="12"/>
  <c r="J8907" i="12"/>
  <c r="J8908" i="12"/>
  <c r="J8909" i="12"/>
  <c r="J8910" i="12"/>
  <c r="J8911" i="12"/>
  <c r="J8912" i="12"/>
  <c r="J8913" i="12"/>
  <c r="J8914" i="12"/>
  <c r="J8915" i="12"/>
  <c r="J8916" i="12"/>
  <c r="J8917" i="12"/>
  <c r="J8918" i="12"/>
  <c r="J8919" i="12"/>
  <c r="J8920" i="12"/>
  <c r="J8921" i="12"/>
  <c r="J8922" i="12"/>
  <c r="J8923" i="12"/>
  <c r="J8924" i="12"/>
  <c r="J8925" i="12"/>
  <c r="J8926" i="12"/>
  <c r="J8927" i="12"/>
  <c r="J8928" i="12"/>
  <c r="J8929" i="12"/>
  <c r="J8930" i="12"/>
  <c r="J8931" i="12"/>
  <c r="J8932" i="12"/>
  <c r="J8933" i="12"/>
  <c r="J8934" i="12"/>
  <c r="J8935" i="12"/>
  <c r="J8936" i="12"/>
  <c r="J8937" i="12"/>
  <c r="J8938" i="12"/>
  <c r="J8939" i="12"/>
  <c r="L8939" i="12" s="1"/>
  <c r="J8940" i="12"/>
  <c r="K8940" i="12" s="1"/>
  <c r="J8941" i="12"/>
  <c r="J8942" i="12"/>
  <c r="J8943" i="12"/>
  <c r="J8944" i="12"/>
  <c r="J8945" i="12"/>
  <c r="J8946" i="12"/>
  <c r="J8947" i="12"/>
  <c r="J8948" i="12"/>
  <c r="J8949" i="12"/>
  <c r="J8950" i="12"/>
  <c r="J8951" i="12"/>
  <c r="J8952" i="12"/>
  <c r="J8953" i="12"/>
  <c r="J8954" i="12"/>
  <c r="J8955" i="12"/>
  <c r="J8956" i="12"/>
  <c r="J8957" i="12"/>
  <c r="J8958" i="12"/>
  <c r="J8959" i="12"/>
  <c r="J8960" i="12"/>
  <c r="J8961" i="12"/>
  <c r="J8962" i="12"/>
  <c r="J8963" i="12"/>
  <c r="J8964" i="12"/>
  <c r="J8965" i="12"/>
  <c r="J8966" i="12"/>
  <c r="J8967" i="12"/>
  <c r="J8968" i="12"/>
  <c r="J8969" i="12"/>
  <c r="J8970" i="12"/>
  <c r="J8971" i="12"/>
  <c r="J8972" i="12"/>
  <c r="J8973" i="12"/>
  <c r="J8974" i="12"/>
  <c r="J8975" i="12"/>
  <c r="J8976" i="12"/>
  <c r="K8976" i="12" s="1"/>
  <c r="J8977" i="12"/>
  <c r="J8978" i="12"/>
  <c r="J8979" i="12"/>
  <c r="J8980" i="12"/>
  <c r="J8981" i="12"/>
  <c r="J8982" i="12"/>
  <c r="J8983" i="12"/>
  <c r="J8984" i="12"/>
  <c r="J8985" i="12"/>
  <c r="J8986" i="12"/>
  <c r="J8987" i="12"/>
  <c r="J8988" i="12"/>
  <c r="J8989" i="12"/>
  <c r="J8990" i="12"/>
  <c r="J8991" i="12"/>
  <c r="J8992" i="12"/>
  <c r="J8993" i="12"/>
  <c r="J8994" i="12"/>
  <c r="J8995" i="12"/>
  <c r="J8996" i="12"/>
  <c r="J8997" i="12"/>
  <c r="J8998" i="12"/>
  <c r="J8999" i="12"/>
  <c r="J9000" i="12"/>
  <c r="J9001" i="12"/>
  <c r="J9002" i="12"/>
  <c r="J9003" i="12"/>
  <c r="J9004" i="12"/>
  <c r="J9005" i="12"/>
  <c r="J9006" i="12"/>
  <c r="J9007" i="12"/>
  <c r="J9008" i="12"/>
  <c r="J9009" i="12"/>
  <c r="J9010" i="12"/>
  <c r="J9011" i="12"/>
  <c r="J9012" i="12"/>
  <c r="K9012" i="12" s="1"/>
  <c r="J9013" i="12"/>
  <c r="J9014" i="12"/>
  <c r="J9015" i="12"/>
  <c r="J9016" i="12"/>
  <c r="J9017" i="12"/>
  <c r="J9018" i="12"/>
  <c r="J9019" i="12"/>
  <c r="J9020" i="12"/>
  <c r="J9021" i="12"/>
  <c r="J9022" i="12"/>
  <c r="J9023" i="12"/>
  <c r="J9024" i="12"/>
  <c r="K9024" i="12" s="1"/>
  <c r="J9025" i="12"/>
  <c r="J9026" i="12"/>
  <c r="J9027" i="12"/>
  <c r="J9028" i="12"/>
  <c r="J9029" i="12"/>
  <c r="J9030" i="12"/>
  <c r="J9031" i="12"/>
  <c r="J9032" i="12"/>
  <c r="J9033" i="12"/>
  <c r="J9034" i="12"/>
  <c r="J9035" i="12"/>
  <c r="J9036" i="12"/>
  <c r="J9037" i="12"/>
  <c r="J9038" i="12"/>
  <c r="J9039" i="12"/>
  <c r="J9040" i="12"/>
  <c r="J9041" i="12"/>
  <c r="J9042" i="12"/>
  <c r="J9043" i="12"/>
  <c r="J9044" i="12"/>
  <c r="J9045" i="12"/>
  <c r="J9046" i="12"/>
  <c r="J9047" i="12"/>
  <c r="J9048" i="12"/>
  <c r="K9048" i="12" s="1"/>
  <c r="J9049" i="12"/>
  <c r="J9050" i="12"/>
  <c r="J9051" i="12"/>
  <c r="J9052" i="12"/>
  <c r="J9053" i="12"/>
  <c r="J9054" i="12"/>
  <c r="J9055" i="12"/>
  <c r="J9056" i="12"/>
  <c r="J9057" i="12"/>
  <c r="J9058" i="12"/>
  <c r="J9059" i="12"/>
  <c r="J9060" i="12"/>
  <c r="J9061" i="12"/>
  <c r="J9062" i="12"/>
  <c r="J9063" i="12"/>
  <c r="J9064" i="12"/>
  <c r="J9065" i="12"/>
  <c r="J9066" i="12"/>
  <c r="J9067" i="12"/>
  <c r="J9068" i="12"/>
  <c r="J9069" i="12"/>
  <c r="J9070" i="12"/>
  <c r="J9071" i="12"/>
  <c r="J9072" i="12"/>
  <c r="J9073" i="12"/>
  <c r="J9074" i="12"/>
  <c r="J9075" i="12"/>
  <c r="J9076" i="12"/>
  <c r="J9077" i="12"/>
  <c r="J9078" i="12"/>
  <c r="J9079" i="12"/>
  <c r="J9080" i="12"/>
  <c r="J9081" i="12"/>
  <c r="J9082" i="12"/>
  <c r="J9083" i="12"/>
  <c r="J9084" i="12"/>
  <c r="J9085" i="12"/>
  <c r="J9086" i="12"/>
  <c r="J9087" i="12"/>
  <c r="J9088" i="12"/>
  <c r="J9089" i="12"/>
  <c r="J9090" i="12"/>
  <c r="J9091" i="12"/>
  <c r="J9092" i="12"/>
  <c r="J9093" i="12"/>
  <c r="J9094" i="12"/>
  <c r="J9095" i="12"/>
  <c r="J9096" i="12"/>
  <c r="K9096" i="12" s="1"/>
  <c r="J9097" i="12"/>
  <c r="J9098" i="12"/>
  <c r="J9099" i="12"/>
  <c r="J9100" i="12"/>
  <c r="J9101" i="12"/>
  <c r="J9102" i="12"/>
  <c r="J9103" i="12"/>
  <c r="J9104" i="12"/>
  <c r="J9105" i="12"/>
  <c r="J9106" i="12"/>
  <c r="J9107" i="12"/>
  <c r="J9108" i="12"/>
  <c r="J9109" i="12"/>
  <c r="J9110" i="12"/>
  <c r="J9111" i="12"/>
  <c r="J9112" i="12"/>
  <c r="J9113" i="12"/>
  <c r="J9114" i="12"/>
  <c r="J9115" i="12"/>
  <c r="J9116" i="12"/>
  <c r="J9117" i="12"/>
  <c r="J9118" i="12"/>
  <c r="J9119" i="12"/>
  <c r="J9120" i="12"/>
  <c r="J9121" i="12"/>
  <c r="J9122" i="12"/>
  <c r="J9123" i="12"/>
  <c r="J9124" i="12"/>
  <c r="J9125" i="12"/>
  <c r="J9126" i="12"/>
  <c r="J9127" i="12"/>
  <c r="J9128" i="12"/>
  <c r="J9129" i="12"/>
  <c r="J9130" i="12"/>
  <c r="J9131" i="12"/>
  <c r="J9132" i="12"/>
  <c r="J9133" i="12"/>
  <c r="J9134" i="12"/>
  <c r="J9135" i="12"/>
  <c r="J9136" i="12"/>
  <c r="J9137" i="12"/>
  <c r="J9138" i="12"/>
  <c r="J9139" i="12"/>
  <c r="J9140" i="12"/>
  <c r="J9141" i="12"/>
  <c r="J9142" i="12"/>
  <c r="L9142" i="12" s="1"/>
  <c r="J9143" i="12"/>
  <c r="J9144" i="12"/>
  <c r="J9145" i="12"/>
  <c r="J9146" i="12"/>
  <c r="J9147" i="12"/>
  <c r="J9148" i="12"/>
  <c r="J9149" i="12"/>
  <c r="J9150" i="12"/>
  <c r="J9151" i="12"/>
  <c r="J9152" i="12"/>
  <c r="J9153" i="12"/>
  <c r="J9154" i="12"/>
  <c r="J9155" i="12"/>
  <c r="J9156" i="12"/>
  <c r="J9157" i="12"/>
  <c r="J9158" i="12"/>
  <c r="J9159" i="12"/>
  <c r="J9160" i="12"/>
  <c r="J9161" i="12"/>
  <c r="J9162" i="12"/>
  <c r="J9163" i="12"/>
  <c r="J9164" i="12"/>
  <c r="J9165" i="12"/>
  <c r="J9166" i="12"/>
  <c r="J9167" i="12"/>
  <c r="J9168" i="12"/>
  <c r="K9168" i="12" s="1"/>
  <c r="J9169" i="12"/>
  <c r="J9170" i="12"/>
  <c r="J9171" i="12"/>
  <c r="J9172" i="12"/>
  <c r="J9173" i="12"/>
  <c r="J9174" i="12"/>
  <c r="J9175" i="12"/>
  <c r="J9176" i="12"/>
  <c r="J9177" i="12"/>
  <c r="L9177" i="12" s="1"/>
  <c r="J9178" i="12"/>
  <c r="L9178" i="12" s="1"/>
  <c r="J9179" i="12"/>
  <c r="J9180" i="12"/>
  <c r="J9181" i="12"/>
  <c r="J9182" i="12"/>
  <c r="J9183" i="12"/>
  <c r="J9184" i="12"/>
  <c r="J9185" i="12"/>
  <c r="J9186" i="12"/>
  <c r="J9187" i="12"/>
  <c r="J9188" i="12"/>
  <c r="J9189" i="12"/>
  <c r="J9190" i="12"/>
  <c r="J9191" i="12"/>
  <c r="J9192" i="12"/>
  <c r="J9193" i="12"/>
  <c r="J9194" i="12"/>
  <c r="J9195" i="12"/>
  <c r="J9196" i="12"/>
  <c r="J9197" i="12"/>
  <c r="J9198" i="12"/>
  <c r="J9199" i="12"/>
  <c r="J9200" i="12"/>
  <c r="J9201" i="12"/>
  <c r="J9202" i="12"/>
  <c r="J9203" i="12"/>
  <c r="J9204" i="12"/>
  <c r="J9205" i="12"/>
  <c r="J9206" i="12"/>
  <c r="J9207" i="12"/>
  <c r="J9208" i="12"/>
  <c r="J9209" i="12"/>
  <c r="J9210" i="12"/>
  <c r="J9211" i="12"/>
  <c r="J9212" i="12"/>
  <c r="J9213" i="12"/>
  <c r="J9214" i="12"/>
  <c r="J9215" i="12"/>
  <c r="J9216" i="12"/>
  <c r="K9216" i="12" s="1"/>
  <c r="J9217" i="12"/>
  <c r="J9218" i="12"/>
  <c r="J9219" i="12"/>
  <c r="J9220" i="12"/>
  <c r="J9221" i="12"/>
  <c r="J9222" i="12"/>
  <c r="J9223" i="12"/>
  <c r="J9224" i="12"/>
  <c r="J9225" i="12"/>
  <c r="J9226" i="12"/>
  <c r="J9227" i="12"/>
  <c r="J9228" i="12"/>
  <c r="J9229" i="12"/>
  <c r="J9230" i="12"/>
  <c r="J9231" i="12"/>
  <c r="J9232" i="12"/>
  <c r="J9233" i="12"/>
  <c r="J9234" i="12"/>
  <c r="J9235" i="12"/>
  <c r="J9236" i="12"/>
  <c r="J9237" i="12"/>
  <c r="J9238" i="12"/>
  <c r="J9239" i="12"/>
  <c r="J9240" i="12"/>
  <c r="J9241" i="12"/>
  <c r="J9242" i="12"/>
  <c r="J9243" i="12"/>
  <c r="J9244" i="12"/>
  <c r="J9245" i="12"/>
  <c r="J9246" i="12"/>
  <c r="J9247" i="12"/>
  <c r="J9248" i="12"/>
  <c r="J9249" i="12"/>
  <c r="J9250" i="12"/>
  <c r="J9251" i="12"/>
  <c r="J9252" i="12"/>
  <c r="J9253" i="12"/>
  <c r="J9254" i="12"/>
  <c r="J9255" i="12"/>
  <c r="J9256" i="12"/>
  <c r="J9257" i="12"/>
  <c r="J9258" i="12"/>
  <c r="J9259" i="12"/>
  <c r="J9260" i="12"/>
  <c r="J9261" i="12"/>
  <c r="J9262" i="12"/>
  <c r="J9263" i="12"/>
  <c r="J9264" i="12"/>
  <c r="J9265" i="12"/>
  <c r="J9266" i="12"/>
  <c r="J9267" i="12"/>
  <c r="J9268" i="12"/>
  <c r="J9269" i="12"/>
  <c r="J9270" i="12"/>
  <c r="J9271" i="12"/>
  <c r="J9272" i="12"/>
  <c r="J9273" i="12"/>
  <c r="J9274" i="12"/>
  <c r="J9275" i="12"/>
  <c r="J9276" i="12"/>
  <c r="J9277" i="12"/>
  <c r="J9278" i="12"/>
  <c r="J9279" i="12"/>
  <c r="J9280" i="12"/>
  <c r="J9281" i="12"/>
  <c r="J9282" i="12"/>
  <c r="J9283" i="12"/>
  <c r="J9284" i="12"/>
  <c r="J9285" i="12"/>
  <c r="J9286" i="12"/>
  <c r="J9287" i="12"/>
  <c r="J9288" i="12"/>
  <c r="K9288" i="12" s="1"/>
  <c r="J9289" i="12"/>
  <c r="J9290" i="12"/>
  <c r="J9291" i="12"/>
  <c r="J9292" i="12"/>
  <c r="J9293" i="12"/>
  <c r="J9294" i="12"/>
  <c r="J9295" i="12"/>
  <c r="J9296" i="12"/>
  <c r="J9297" i="12"/>
  <c r="J9298" i="12"/>
  <c r="J9299" i="12"/>
  <c r="J9300" i="12"/>
  <c r="J9301" i="12"/>
  <c r="J9302" i="12"/>
  <c r="J9303" i="12"/>
  <c r="J9304" i="12"/>
  <c r="J9305" i="12"/>
  <c r="J9306" i="12"/>
  <c r="J9307" i="12"/>
  <c r="J9308" i="12"/>
  <c r="J9309" i="12"/>
  <c r="J9310" i="12"/>
  <c r="J9311" i="12"/>
  <c r="J9312" i="12"/>
  <c r="J9313" i="12"/>
  <c r="J9314" i="12"/>
  <c r="J9315" i="12"/>
  <c r="J9316" i="12"/>
  <c r="J9317" i="12"/>
  <c r="K2" i="12"/>
  <c r="K3" i="12"/>
  <c r="K4" i="12"/>
  <c r="K5" i="12"/>
  <c r="K6" i="12"/>
  <c r="K7" i="12"/>
  <c r="K8" i="12"/>
  <c r="K9" i="12"/>
  <c r="K14" i="12"/>
  <c r="K15" i="12"/>
  <c r="K16" i="12"/>
  <c r="K17" i="12"/>
  <c r="K18" i="12"/>
  <c r="K19" i="12"/>
  <c r="K20" i="12"/>
  <c r="K21" i="12"/>
  <c r="K22" i="12"/>
  <c r="K24" i="12"/>
  <c r="K26" i="12"/>
  <c r="K27" i="12"/>
  <c r="K28" i="12"/>
  <c r="K29" i="12"/>
  <c r="K30" i="12"/>
  <c r="K31" i="12"/>
  <c r="K32" i="12"/>
  <c r="K33" i="12"/>
  <c r="K36" i="12"/>
  <c r="K37" i="12"/>
  <c r="K38" i="12"/>
  <c r="K39" i="12"/>
  <c r="K40" i="12"/>
  <c r="K41" i="12"/>
  <c r="K42" i="12"/>
  <c r="K43" i="12"/>
  <c r="K44" i="12"/>
  <c r="K45" i="12"/>
  <c r="K49" i="12"/>
  <c r="K50" i="12"/>
  <c r="K51" i="12"/>
  <c r="K52" i="12"/>
  <c r="K53" i="12"/>
  <c r="K54" i="12"/>
  <c r="K55" i="12"/>
  <c r="K56" i="12"/>
  <c r="K57" i="12"/>
  <c r="K60" i="12"/>
  <c r="K62" i="12"/>
  <c r="K63" i="12"/>
  <c r="K64" i="12"/>
  <c r="K65" i="12"/>
  <c r="K66" i="12"/>
  <c r="K67" i="12"/>
  <c r="K68" i="12"/>
  <c r="K69" i="12"/>
  <c r="K74" i="12"/>
  <c r="K75" i="12"/>
  <c r="K76" i="12"/>
  <c r="K77" i="12"/>
  <c r="K78" i="12"/>
  <c r="K79" i="12"/>
  <c r="K80" i="12"/>
  <c r="K81" i="12"/>
  <c r="K84" i="12"/>
  <c r="K86" i="12"/>
  <c r="K87" i="12"/>
  <c r="K88" i="12"/>
  <c r="K89" i="12"/>
  <c r="K91" i="12"/>
  <c r="K92" i="12"/>
  <c r="K93" i="12"/>
  <c r="K98" i="12"/>
  <c r="K99" i="12"/>
  <c r="K100" i="12"/>
  <c r="K101" i="12"/>
  <c r="K102" i="12"/>
  <c r="K103" i="12"/>
  <c r="K105" i="12"/>
  <c r="K108" i="12"/>
  <c r="K110" i="12"/>
  <c r="K111" i="12"/>
  <c r="K112" i="12"/>
  <c r="K113" i="12"/>
  <c r="K114" i="12"/>
  <c r="K115" i="12"/>
  <c r="K117" i="12"/>
  <c r="K122" i="12"/>
  <c r="K123" i="12"/>
  <c r="K124" i="12"/>
  <c r="K125" i="12"/>
  <c r="K126" i="12"/>
  <c r="K127" i="12"/>
  <c r="K128" i="12"/>
  <c r="K129" i="12"/>
  <c r="K132" i="12"/>
  <c r="K134" i="12"/>
  <c r="K135" i="12"/>
  <c r="K136" i="12"/>
  <c r="K137" i="12"/>
  <c r="K138" i="12"/>
  <c r="K139" i="12"/>
  <c r="K140" i="12"/>
  <c r="K141" i="12"/>
  <c r="K145" i="12"/>
  <c r="K146" i="12"/>
  <c r="K147" i="12"/>
  <c r="K148" i="12"/>
  <c r="K149" i="12"/>
  <c r="K150" i="12"/>
  <c r="K151" i="12"/>
  <c r="K152" i="12"/>
  <c r="K153" i="12"/>
  <c r="K158" i="12"/>
  <c r="K159" i="12"/>
  <c r="K160" i="12"/>
  <c r="K161" i="12"/>
  <c r="K162" i="12"/>
  <c r="K163" i="12"/>
  <c r="K164" i="12"/>
  <c r="K165" i="12"/>
  <c r="K170" i="12"/>
  <c r="K171" i="12"/>
  <c r="K172" i="12"/>
  <c r="K173" i="12"/>
  <c r="K174" i="12"/>
  <c r="K175" i="12"/>
  <c r="K176" i="12"/>
  <c r="K177" i="12"/>
  <c r="K182" i="12"/>
  <c r="K183" i="12"/>
  <c r="K184" i="12"/>
  <c r="K185" i="12"/>
  <c r="K186" i="12"/>
  <c r="K187" i="12"/>
  <c r="K188" i="12"/>
  <c r="K189" i="12"/>
  <c r="K192" i="12"/>
  <c r="K194" i="12"/>
  <c r="K195" i="12"/>
  <c r="K196" i="12"/>
  <c r="K197" i="12"/>
  <c r="K198" i="12"/>
  <c r="K199" i="12"/>
  <c r="K200" i="12"/>
  <c r="K201" i="12"/>
  <c r="K204" i="12"/>
  <c r="K205" i="12"/>
  <c r="K206" i="12"/>
  <c r="K207" i="12"/>
  <c r="K208" i="12"/>
  <c r="K209" i="12"/>
  <c r="K210" i="12"/>
  <c r="K211" i="12"/>
  <c r="K212" i="12"/>
  <c r="K213" i="12"/>
  <c r="K216" i="12"/>
  <c r="K217" i="12"/>
  <c r="K218" i="12"/>
  <c r="K219" i="12"/>
  <c r="K220" i="12"/>
  <c r="K221" i="12"/>
  <c r="K222" i="12"/>
  <c r="K223" i="12"/>
  <c r="K224" i="12"/>
  <c r="K225" i="12"/>
  <c r="K229" i="12"/>
  <c r="K230" i="12"/>
  <c r="K231" i="12"/>
  <c r="K232" i="12"/>
  <c r="K233" i="12"/>
  <c r="K235" i="12"/>
  <c r="K236" i="12"/>
  <c r="K237" i="12"/>
  <c r="K240" i="12"/>
  <c r="K241" i="12"/>
  <c r="K242" i="12"/>
  <c r="K243" i="12"/>
  <c r="K244" i="12"/>
  <c r="K245" i="12"/>
  <c r="K246" i="12"/>
  <c r="K247" i="12"/>
  <c r="K248" i="12"/>
  <c r="K249" i="12"/>
  <c r="K253" i="12"/>
  <c r="K254" i="12"/>
  <c r="K255" i="12"/>
  <c r="K256" i="12"/>
  <c r="K257" i="12"/>
  <c r="K258" i="12"/>
  <c r="K259" i="12"/>
  <c r="K261" i="12"/>
  <c r="K266" i="12"/>
  <c r="K267" i="12"/>
  <c r="K268" i="12"/>
  <c r="K269" i="12"/>
  <c r="K270" i="12"/>
  <c r="K271" i="12"/>
  <c r="K272" i="12"/>
  <c r="K273" i="12"/>
  <c r="K278" i="12"/>
  <c r="K279" i="12"/>
  <c r="K280" i="12"/>
  <c r="K281" i="12"/>
  <c r="K282" i="12"/>
  <c r="K283" i="12"/>
  <c r="K284" i="12"/>
  <c r="K285" i="12"/>
  <c r="K288" i="12"/>
  <c r="K289" i="12"/>
  <c r="K290" i="12"/>
  <c r="K291" i="12"/>
  <c r="K292" i="12"/>
  <c r="K293" i="12"/>
  <c r="K294" i="12"/>
  <c r="K295" i="12"/>
  <c r="K296" i="12"/>
  <c r="K297" i="12"/>
  <c r="K301" i="12"/>
  <c r="K302" i="12"/>
  <c r="K303" i="12"/>
  <c r="K304" i="12"/>
  <c r="K305" i="12"/>
  <c r="K306" i="12"/>
  <c r="K307" i="12"/>
  <c r="K308" i="12"/>
  <c r="K309" i="12"/>
  <c r="K314" i="12"/>
  <c r="K315" i="12"/>
  <c r="K316" i="12"/>
  <c r="K317" i="12"/>
  <c r="K318" i="12"/>
  <c r="K319" i="12"/>
  <c r="K320" i="12"/>
  <c r="K321" i="12"/>
  <c r="K324" i="12"/>
  <c r="K326" i="12"/>
  <c r="K327" i="12"/>
  <c r="K328" i="12"/>
  <c r="K329" i="12"/>
  <c r="K330" i="12"/>
  <c r="K331" i="12"/>
  <c r="K332" i="12"/>
  <c r="K333" i="12"/>
  <c r="K336" i="12"/>
  <c r="K337" i="12"/>
  <c r="K338" i="12"/>
  <c r="K339" i="12"/>
  <c r="K340" i="12"/>
  <c r="K341" i="12"/>
  <c r="K342" i="12"/>
  <c r="K343" i="12"/>
  <c r="K344" i="12"/>
  <c r="K345" i="12"/>
  <c r="K348" i="12"/>
  <c r="K349" i="12"/>
  <c r="K350" i="12"/>
  <c r="K351" i="12"/>
  <c r="K352" i="12"/>
  <c r="K353" i="12"/>
  <c r="K354" i="12"/>
  <c r="K355" i="12"/>
  <c r="K356" i="12"/>
  <c r="K357" i="12"/>
  <c r="K360" i="12"/>
  <c r="K361" i="12"/>
  <c r="K362" i="12"/>
  <c r="K363" i="12"/>
  <c r="K364" i="12"/>
  <c r="K365" i="12"/>
  <c r="K366" i="12"/>
  <c r="K367" i="12"/>
  <c r="K368" i="12"/>
  <c r="K369" i="12"/>
  <c r="K373" i="12"/>
  <c r="K374" i="12"/>
  <c r="K375" i="12"/>
  <c r="K376" i="12"/>
  <c r="K377" i="12"/>
  <c r="K379" i="12"/>
  <c r="K380" i="12"/>
  <c r="K381" i="12"/>
  <c r="K382" i="12"/>
  <c r="K386" i="12"/>
  <c r="K387" i="12"/>
  <c r="K388" i="12"/>
  <c r="K389" i="12"/>
  <c r="K390" i="12"/>
  <c r="K391" i="12"/>
  <c r="K392" i="12"/>
  <c r="K393" i="12"/>
  <c r="K396" i="12"/>
  <c r="K397" i="12"/>
  <c r="K398" i="12"/>
  <c r="K399" i="12"/>
  <c r="K400" i="12"/>
  <c r="K401" i="12"/>
  <c r="K402" i="12"/>
  <c r="K403" i="12"/>
  <c r="K405" i="12"/>
  <c r="K408" i="12"/>
  <c r="K409" i="12"/>
  <c r="K410" i="12"/>
  <c r="K411" i="12"/>
  <c r="K412" i="12"/>
  <c r="K413" i="12"/>
  <c r="K414" i="12"/>
  <c r="K415" i="12"/>
  <c r="K416" i="12"/>
  <c r="K417" i="12"/>
  <c r="K420" i="12"/>
  <c r="K421" i="12"/>
  <c r="K422" i="12"/>
  <c r="K423" i="12"/>
  <c r="K424" i="12"/>
  <c r="K425" i="12"/>
  <c r="K426" i="12"/>
  <c r="K427" i="12"/>
  <c r="K428" i="12"/>
  <c r="K429" i="12"/>
  <c r="K432" i="12"/>
  <c r="K434" i="12"/>
  <c r="K435" i="12"/>
  <c r="K436" i="12"/>
  <c r="K437" i="12"/>
  <c r="K438" i="12"/>
  <c r="K439" i="12"/>
  <c r="K440" i="12"/>
  <c r="K441" i="12"/>
  <c r="K446" i="12"/>
  <c r="K447" i="12"/>
  <c r="K448" i="12"/>
  <c r="K449" i="12"/>
  <c r="K450" i="12"/>
  <c r="K451" i="12"/>
  <c r="K452" i="12"/>
  <c r="K453" i="12"/>
  <c r="K456" i="12"/>
  <c r="K458" i="12"/>
  <c r="K459" i="12"/>
  <c r="K460" i="12"/>
  <c r="K461" i="12"/>
  <c r="K462" i="12"/>
  <c r="K463" i="12"/>
  <c r="K464" i="12"/>
  <c r="K465" i="12"/>
  <c r="K470" i="12"/>
  <c r="K471" i="12"/>
  <c r="K472" i="12"/>
  <c r="K473" i="12"/>
  <c r="K474" i="12"/>
  <c r="K475" i="12"/>
  <c r="K476" i="12"/>
  <c r="K477" i="12"/>
  <c r="K478" i="12"/>
  <c r="K480" i="12"/>
  <c r="K482" i="12"/>
  <c r="K483" i="12"/>
  <c r="K484" i="12"/>
  <c r="K485" i="12"/>
  <c r="K486" i="12"/>
  <c r="K487" i="12"/>
  <c r="K488" i="12"/>
  <c r="K489" i="12"/>
  <c r="K492" i="12"/>
  <c r="K493" i="12"/>
  <c r="K494" i="12"/>
  <c r="K495" i="12"/>
  <c r="K496" i="12"/>
  <c r="K497" i="12"/>
  <c r="K498" i="12"/>
  <c r="K499" i="12"/>
  <c r="K500" i="12"/>
  <c r="K501" i="12"/>
  <c r="K505" i="12"/>
  <c r="K506" i="12"/>
  <c r="K507" i="12"/>
  <c r="K508" i="12"/>
  <c r="K509" i="12"/>
  <c r="K510" i="12"/>
  <c r="K511" i="12"/>
  <c r="K512" i="12"/>
  <c r="K513" i="12"/>
  <c r="K518" i="12"/>
  <c r="K519" i="12"/>
  <c r="K520" i="12"/>
  <c r="K521" i="12"/>
  <c r="K523" i="12"/>
  <c r="K524" i="12"/>
  <c r="K525" i="12"/>
  <c r="K526" i="12"/>
  <c r="K530" i="12"/>
  <c r="K531" i="12"/>
  <c r="K532" i="12"/>
  <c r="K533" i="12"/>
  <c r="K534" i="12"/>
  <c r="K535" i="12"/>
  <c r="K536" i="12"/>
  <c r="K537" i="12"/>
  <c r="K540" i="12"/>
  <c r="K542" i="12"/>
  <c r="K543" i="12"/>
  <c r="K544" i="12"/>
  <c r="K545" i="12"/>
  <c r="K546" i="12"/>
  <c r="K547" i="12"/>
  <c r="K549" i="12"/>
  <c r="K552" i="12"/>
  <c r="K553" i="12"/>
  <c r="K554" i="12"/>
  <c r="K555" i="12"/>
  <c r="K556" i="12"/>
  <c r="K557" i="12"/>
  <c r="K558" i="12"/>
  <c r="K559" i="12"/>
  <c r="K560" i="12"/>
  <c r="K561" i="12"/>
  <c r="K564" i="12"/>
  <c r="K565" i="12"/>
  <c r="K566" i="12"/>
  <c r="K567" i="12"/>
  <c r="K568" i="12"/>
  <c r="K569" i="12"/>
  <c r="K570" i="12"/>
  <c r="K571" i="12"/>
  <c r="K572" i="12"/>
  <c r="K573" i="12"/>
  <c r="K578" i="12"/>
  <c r="K579" i="12"/>
  <c r="K580" i="12"/>
  <c r="K581" i="12"/>
  <c r="K582" i="12"/>
  <c r="K583" i="12"/>
  <c r="K584" i="12"/>
  <c r="K585" i="12"/>
  <c r="K590" i="12"/>
  <c r="K591" i="12"/>
  <c r="K592" i="12"/>
  <c r="K593" i="12"/>
  <c r="K594" i="12"/>
  <c r="K595" i="12"/>
  <c r="K596" i="12"/>
  <c r="K597" i="12"/>
  <c r="K600" i="12"/>
  <c r="K602" i="12"/>
  <c r="K603" i="12"/>
  <c r="K604" i="12"/>
  <c r="K605" i="12"/>
  <c r="K606" i="12"/>
  <c r="K607" i="12"/>
  <c r="K608" i="12"/>
  <c r="K609" i="12"/>
  <c r="K612" i="12"/>
  <c r="K614" i="12"/>
  <c r="K615" i="12"/>
  <c r="K616" i="12"/>
  <c r="K617" i="12"/>
  <c r="K618" i="12"/>
  <c r="K619" i="12"/>
  <c r="K620" i="12"/>
  <c r="K621" i="12"/>
  <c r="K625" i="12"/>
  <c r="K626" i="12"/>
  <c r="K627" i="12"/>
  <c r="K628" i="12"/>
  <c r="K629" i="12"/>
  <c r="K630" i="12"/>
  <c r="K631" i="12"/>
  <c r="K632" i="12"/>
  <c r="K633" i="12"/>
  <c r="K636" i="12"/>
  <c r="K638" i="12"/>
  <c r="K639" i="12"/>
  <c r="K640" i="12"/>
  <c r="K641" i="12"/>
  <c r="K642" i="12"/>
  <c r="K643" i="12"/>
  <c r="K644" i="12"/>
  <c r="K645" i="12"/>
  <c r="K650" i="12"/>
  <c r="K651" i="12"/>
  <c r="K652" i="12"/>
  <c r="K653" i="12"/>
  <c r="K654" i="12"/>
  <c r="K655" i="12"/>
  <c r="K656" i="12"/>
  <c r="K657" i="12"/>
  <c r="K662" i="12"/>
  <c r="K663" i="12"/>
  <c r="K664" i="12"/>
  <c r="K665" i="12"/>
  <c r="K667" i="12"/>
  <c r="K668" i="12"/>
  <c r="K669" i="12"/>
  <c r="K673" i="12"/>
  <c r="K674" i="12"/>
  <c r="K675" i="12"/>
  <c r="K676" i="12"/>
  <c r="K677" i="12"/>
  <c r="K678" i="12"/>
  <c r="K679" i="12"/>
  <c r="K680" i="12"/>
  <c r="K681" i="12"/>
  <c r="K686" i="12"/>
  <c r="K687" i="12"/>
  <c r="K688" i="12"/>
  <c r="K689" i="12"/>
  <c r="K690" i="12"/>
  <c r="K691" i="12"/>
  <c r="K693" i="12"/>
  <c r="K697" i="12"/>
  <c r="K698" i="12"/>
  <c r="K699" i="12"/>
  <c r="K700" i="12"/>
  <c r="K701" i="12"/>
  <c r="K702" i="12"/>
  <c r="K703" i="12"/>
  <c r="K704" i="12"/>
  <c r="K705" i="12"/>
  <c r="K709" i="12"/>
  <c r="K710" i="12"/>
  <c r="K711" i="12"/>
  <c r="K712" i="12"/>
  <c r="K713" i="12"/>
  <c r="K714" i="12"/>
  <c r="K715" i="12"/>
  <c r="K716" i="12"/>
  <c r="K717" i="12"/>
  <c r="K722" i="12"/>
  <c r="K723" i="12"/>
  <c r="K724" i="12"/>
  <c r="K725" i="12"/>
  <c r="K726" i="12"/>
  <c r="K727" i="12"/>
  <c r="K728" i="12"/>
  <c r="K729" i="12"/>
  <c r="K734" i="12"/>
  <c r="K735" i="12"/>
  <c r="K736" i="12"/>
  <c r="K737" i="12"/>
  <c r="K738" i="12"/>
  <c r="K739" i="12"/>
  <c r="K740" i="12"/>
  <c r="K741" i="12"/>
  <c r="K744" i="12"/>
  <c r="K746" i="12"/>
  <c r="K747" i="12"/>
  <c r="K748" i="12"/>
  <c r="K749" i="12"/>
  <c r="K750" i="12"/>
  <c r="K751" i="12"/>
  <c r="K752" i="12"/>
  <c r="K753" i="12"/>
  <c r="K756" i="12"/>
  <c r="K757" i="12"/>
  <c r="K758" i="12"/>
  <c r="K759" i="12"/>
  <c r="K760" i="12"/>
  <c r="K761" i="12"/>
  <c r="K762" i="12"/>
  <c r="K763" i="12"/>
  <c r="K764" i="12"/>
  <c r="K765" i="12"/>
  <c r="K769" i="12"/>
  <c r="K770" i="12"/>
  <c r="K771" i="12"/>
  <c r="K772" i="12"/>
  <c r="K773" i="12"/>
  <c r="K774" i="12"/>
  <c r="K775" i="12"/>
  <c r="K776" i="12"/>
  <c r="K777" i="12"/>
  <c r="K782" i="12"/>
  <c r="K783" i="12"/>
  <c r="K784" i="12"/>
  <c r="K785" i="12"/>
  <c r="K786" i="12"/>
  <c r="K787" i="12"/>
  <c r="K788" i="12"/>
  <c r="K789" i="12"/>
  <c r="K792" i="12"/>
  <c r="K794" i="12"/>
  <c r="K795" i="12"/>
  <c r="K796" i="12"/>
  <c r="K797" i="12"/>
  <c r="K798" i="12"/>
  <c r="K799" i="12"/>
  <c r="K800" i="12"/>
  <c r="K801" i="12"/>
  <c r="K805" i="12"/>
  <c r="K806" i="12"/>
  <c r="K807" i="12"/>
  <c r="K808" i="12"/>
  <c r="K809" i="12"/>
  <c r="K811" i="12"/>
  <c r="K812" i="12"/>
  <c r="K813" i="12"/>
  <c r="K816" i="12"/>
  <c r="K817" i="12"/>
  <c r="K818" i="12"/>
  <c r="K819" i="12"/>
  <c r="K820" i="12"/>
  <c r="K821" i="12"/>
  <c r="K822" i="12"/>
  <c r="K823" i="12"/>
  <c r="K824" i="12"/>
  <c r="K825" i="12"/>
  <c r="K828" i="12"/>
  <c r="K830" i="12"/>
  <c r="K831" i="12"/>
  <c r="K832" i="12"/>
  <c r="K833" i="12"/>
  <c r="K834" i="12"/>
  <c r="K835" i="12"/>
  <c r="K837" i="12"/>
  <c r="K842" i="12"/>
  <c r="K843" i="12"/>
  <c r="K844" i="12"/>
  <c r="K845" i="12"/>
  <c r="K846" i="12"/>
  <c r="K847" i="12"/>
  <c r="K848" i="12"/>
  <c r="K849" i="12"/>
  <c r="K852" i="12"/>
  <c r="K853" i="12"/>
  <c r="K854" i="12"/>
  <c r="K855" i="12"/>
  <c r="K856" i="12"/>
  <c r="K857" i="12"/>
  <c r="K858" i="12"/>
  <c r="K859" i="12"/>
  <c r="K860" i="12"/>
  <c r="K861" i="12"/>
  <c r="K866" i="12"/>
  <c r="K867" i="12"/>
  <c r="K868" i="12"/>
  <c r="K869" i="12"/>
  <c r="K870" i="12"/>
  <c r="K871" i="12"/>
  <c r="K872" i="12"/>
  <c r="K873" i="12"/>
  <c r="K878" i="12"/>
  <c r="K879" i="12"/>
  <c r="K880" i="12"/>
  <c r="K881" i="12"/>
  <c r="K882" i="12"/>
  <c r="K883" i="12"/>
  <c r="K884" i="12"/>
  <c r="K885" i="12"/>
  <c r="K888" i="12"/>
  <c r="K890" i="12"/>
  <c r="K891" i="12"/>
  <c r="K892" i="12"/>
  <c r="K893" i="12"/>
  <c r="K894" i="12"/>
  <c r="K895" i="12"/>
  <c r="K896" i="12"/>
  <c r="K897" i="12"/>
  <c r="K900" i="12"/>
  <c r="K901" i="12"/>
  <c r="K902" i="12"/>
  <c r="K903" i="12"/>
  <c r="K904" i="12"/>
  <c r="K905" i="12"/>
  <c r="K906" i="12"/>
  <c r="K907" i="12"/>
  <c r="K908" i="12"/>
  <c r="K909" i="12"/>
  <c r="K913" i="12"/>
  <c r="K914" i="12"/>
  <c r="K915" i="12"/>
  <c r="K916" i="12"/>
  <c r="K917" i="12"/>
  <c r="K918" i="12"/>
  <c r="K919" i="12"/>
  <c r="K920" i="12"/>
  <c r="K921" i="12"/>
  <c r="K924" i="12"/>
  <c r="K926" i="12"/>
  <c r="K927" i="12"/>
  <c r="K928" i="12"/>
  <c r="K929" i="12"/>
  <c r="K930" i="12"/>
  <c r="K931" i="12"/>
  <c r="K932" i="12"/>
  <c r="K933" i="12"/>
  <c r="K938" i="12"/>
  <c r="K939" i="12"/>
  <c r="K940" i="12"/>
  <c r="K941" i="12"/>
  <c r="K942" i="12"/>
  <c r="K943" i="12"/>
  <c r="K944" i="12"/>
  <c r="K945" i="12"/>
  <c r="K948" i="12"/>
  <c r="K950" i="12"/>
  <c r="K951" i="12"/>
  <c r="K952" i="12"/>
  <c r="K953" i="12"/>
  <c r="K955" i="12"/>
  <c r="K956" i="12"/>
  <c r="K957" i="12"/>
  <c r="K960" i="12"/>
  <c r="K961" i="12"/>
  <c r="K962" i="12"/>
  <c r="K963" i="12"/>
  <c r="K964" i="12"/>
  <c r="K965" i="12"/>
  <c r="K966" i="12"/>
  <c r="K967" i="12"/>
  <c r="K968" i="12"/>
  <c r="K969" i="12"/>
  <c r="K972" i="12"/>
  <c r="K973" i="12"/>
  <c r="K974" i="12"/>
  <c r="K975" i="12"/>
  <c r="K976" i="12"/>
  <c r="K977" i="12"/>
  <c r="K978" i="12"/>
  <c r="K979" i="12"/>
  <c r="K981" i="12"/>
  <c r="K986" i="12"/>
  <c r="K987" i="12"/>
  <c r="K988" i="12"/>
  <c r="K989" i="12"/>
  <c r="K990" i="12"/>
  <c r="K991" i="12"/>
  <c r="K992" i="12"/>
  <c r="K993" i="12"/>
  <c r="K998" i="12"/>
  <c r="K999" i="12"/>
  <c r="K1000" i="12"/>
  <c r="K1001" i="12"/>
  <c r="K1002" i="12"/>
  <c r="K1003" i="12"/>
  <c r="K1004" i="12"/>
  <c r="K1005" i="12"/>
  <c r="K1008" i="12"/>
  <c r="K1009" i="12"/>
  <c r="K1010" i="12"/>
  <c r="K1011" i="12"/>
  <c r="K1012" i="12"/>
  <c r="K1013" i="12"/>
  <c r="K1014" i="12"/>
  <c r="K1015" i="12"/>
  <c r="K1016" i="12"/>
  <c r="K1017" i="12"/>
  <c r="K1021" i="12"/>
  <c r="K1022" i="12"/>
  <c r="K1023" i="12"/>
  <c r="K1024" i="12"/>
  <c r="K1025" i="12"/>
  <c r="K1026" i="12"/>
  <c r="K1027" i="12"/>
  <c r="K1028" i="12"/>
  <c r="K1029" i="12"/>
  <c r="K1033" i="12"/>
  <c r="K1034" i="12"/>
  <c r="K1035" i="12"/>
  <c r="K1036" i="12"/>
  <c r="K1037" i="12"/>
  <c r="K1038" i="12"/>
  <c r="K1039" i="12"/>
  <c r="K1040" i="12"/>
  <c r="K1041" i="12"/>
  <c r="K1046" i="12"/>
  <c r="K1047" i="12"/>
  <c r="K1048" i="12"/>
  <c r="K1049" i="12"/>
  <c r="K1050" i="12"/>
  <c r="K1051" i="12"/>
  <c r="K1052" i="12"/>
  <c r="K1053" i="12"/>
  <c r="K1058" i="12"/>
  <c r="K1059" i="12"/>
  <c r="K1060" i="12"/>
  <c r="K1061" i="12"/>
  <c r="K1062" i="12"/>
  <c r="K1063" i="12"/>
  <c r="K1064" i="12"/>
  <c r="K1065" i="12"/>
  <c r="K1070" i="12"/>
  <c r="K1071" i="12"/>
  <c r="K1072" i="12"/>
  <c r="K1073" i="12"/>
  <c r="K1074" i="12"/>
  <c r="K1075" i="12"/>
  <c r="K1076" i="12"/>
  <c r="K1077" i="12"/>
  <c r="K1082" i="12"/>
  <c r="K1083" i="12"/>
  <c r="K1084" i="12"/>
  <c r="K1085" i="12"/>
  <c r="K1086" i="12"/>
  <c r="K1087" i="12"/>
  <c r="K1088" i="12"/>
  <c r="K1089" i="12"/>
  <c r="K1093" i="12"/>
  <c r="K1094" i="12"/>
  <c r="K1095" i="12"/>
  <c r="K1096" i="12"/>
  <c r="K1097" i="12"/>
  <c r="K1098" i="12"/>
  <c r="K1099" i="12"/>
  <c r="K1100" i="12"/>
  <c r="K1101" i="12"/>
  <c r="K1106" i="12"/>
  <c r="K1107" i="12"/>
  <c r="K1108" i="12"/>
  <c r="K1109" i="12"/>
  <c r="K1110" i="12"/>
  <c r="K1111" i="12"/>
  <c r="K1112" i="12"/>
  <c r="K1113" i="12"/>
  <c r="K1118" i="12"/>
  <c r="K1119" i="12"/>
  <c r="K1120" i="12"/>
  <c r="K1121" i="12"/>
  <c r="K1122" i="12"/>
  <c r="K1123" i="12"/>
  <c r="K1124" i="12"/>
  <c r="K1125" i="12"/>
  <c r="K1130" i="12"/>
  <c r="K1131" i="12"/>
  <c r="K1132" i="12"/>
  <c r="K1133" i="12"/>
  <c r="K1134" i="12"/>
  <c r="K1135" i="12"/>
  <c r="K1136" i="12"/>
  <c r="K1137" i="12"/>
  <c r="K1141" i="12"/>
  <c r="K1142" i="12"/>
  <c r="K1143" i="12"/>
  <c r="K1144" i="12"/>
  <c r="K1145" i="12"/>
  <c r="K1146" i="12"/>
  <c r="K1147" i="12"/>
  <c r="K1148" i="12"/>
  <c r="K1149" i="12"/>
  <c r="K1153" i="12"/>
  <c r="K1154" i="12"/>
  <c r="K1155" i="12"/>
  <c r="K1156" i="12"/>
  <c r="K1157" i="12"/>
  <c r="K1158" i="12"/>
  <c r="K1159" i="12"/>
  <c r="K1160" i="12"/>
  <c r="K1161" i="12"/>
  <c r="K1165" i="12"/>
  <c r="K1166" i="12"/>
  <c r="K1167" i="12"/>
  <c r="K1168" i="12"/>
  <c r="K1169" i="12"/>
  <c r="K1170" i="12"/>
  <c r="K1171" i="12"/>
  <c r="K1172" i="12"/>
  <c r="K1173" i="12"/>
  <c r="K1177" i="12"/>
  <c r="K1178" i="12"/>
  <c r="K1179" i="12"/>
  <c r="K1180" i="12"/>
  <c r="K1181" i="12"/>
  <c r="K1182" i="12"/>
  <c r="K1183" i="12"/>
  <c r="K1184" i="12"/>
  <c r="K1185" i="12"/>
  <c r="K1190" i="12"/>
  <c r="K1191" i="12"/>
  <c r="K1192" i="12"/>
  <c r="K1193" i="12"/>
  <c r="K1194" i="12"/>
  <c r="K1195" i="12"/>
  <c r="K1196" i="12"/>
  <c r="K1197" i="12"/>
  <c r="K1202" i="12"/>
  <c r="K1203" i="12"/>
  <c r="K1204" i="12"/>
  <c r="K1205" i="12"/>
  <c r="K1206" i="12"/>
  <c r="K1207" i="12"/>
  <c r="K1208" i="12"/>
  <c r="K1209" i="12"/>
  <c r="K1214" i="12"/>
  <c r="K1215" i="12"/>
  <c r="K1216" i="12"/>
  <c r="K1217" i="12"/>
  <c r="K1218" i="12"/>
  <c r="K1219" i="12"/>
  <c r="K1220" i="12"/>
  <c r="K1221" i="12"/>
  <c r="K1225" i="12"/>
  <c r="K1226" i="12"/>
  <c r="K1227" i="12"/>
  <c r="K1228" i="12"/>
  <c r="K1229" i="12"/>
  <c r="K1230" i="12"/>
  <c r="K1231" i="12"/>
  <c r="K1232" i="12"/>
  <c r="K1233" i="12"/>
  <c r="K1238" i="12"/>
  <c r="K1239" i="12"/>
  <c r="K1240" i="12"/>
  <c r="K1241" i="12"/>
  <c r="K1242" i="12"/>
  <c r="K1243" i="12"/>
  <c r="K1244" i="12"/>
  <c r="K1245" i="12"/>
  <c r="K1250" i="12"/>
  <c r="K1251" i="12"/>
  <c r="K1252" i="12"/>
  <c r="K1253" i="12"/>
  <c r="K1254" i="12"/>
  <c r="K1255" i="12"/>
  <c r="K1256" i="12"/>
  <c r="K1257" i="12"/>
  <c r="K1262" i="12"/>
  <c r="K1263" i="12"/>
  <c r="K1264" i="12"/>
  <c r="K1265" i="12"/>
  <c r="K1266" i="12"/>
  <c r="K1267" i="12"/>
  <c r="K1268" i="12"/>
  <c r="K1269" i="12"/>
  <c r="K1274" i="12"/>
  <c r="K1275" i="12"/>
  <c r="K1276" i="12"/>
  <c r="K1277" i="12"/>
  <c r="K1278" i="12"/>
  <c r="K1279" i="12"/>
  <c r="K1280" i="12"/>
  <c r="K1281" i="12"/>
  <c r="K1285" i="12"/>
  <c r="K1286" i="12"/>
  <c r="K1287" i="12"/>
  <c r="K1288" i="12"/>
  <c r="K1289" i="12"/>
  <c r="K1290" i="12"/>
  <c r="K1291" i="12"/>
  <c r="K1292" i="12"/>
  <c r="K1293" i="12"/>
  <c r="K1297" i="12"/>
  <c r="K1298" i="12"/>
  <c r="K1299" i="12"/>
  <c r="K1300" i="12"/>
  <c r="K1301" i="12"/>
  <c r="K1302" i="12"/>
  <c r="K1303" i="12"/>
  <c r="K1304" i="12"/>
  <c r="K1305" i="12"/>
  <c r="K1309" i="12"/>
  <c r="K1310" i="12"/>
  <c r="K1311" i="12"/>
  <c r="K1312" i="12"/>
  <c r="K1313" i="12"/>
  <c r="K1314" i="12"/>
  <c r="K1315" i="12"/>
  <c r="K1316" i="12"/>
  <c r="K1317" i="12"/>
  <c r="K1322" i="12"/>
  <c r="K1323" i="12"/>
  <c r="K1324" i="12"/>
  <c r="K1325" i="12"/>
  <c r="K1326" i="12"/>
  <c r="K1327" i="12"/>
  <c r="K1328" i="12"/>
  <c r="K1329" i="12"/>
  <c r="K1334" i="12"/>
  <c r="K1335" i="12"/>
  <c r="K1336" i="12"/>
  <c r="K1337" i="12"/>
  <c r="K1338" i="12"/>
  <c r="K1339" i="12"/>
  <c r="K1340" i="12"/>
  <c r="K1341" i="12"/>
  <c r="K1346" i="12"/>
  <c r="K1347" i="12"/>
  <c r="K1348" i="12"/>
  <c r="K1349" i="12"/>
  <c r="K1350" i="12"/>
  <c r="K1351" i="12"/>
  <c r="K1352" i="12"/>
  <c r="K1353" i="12"/>
  <c r="K1358" i="12"/>
  <c r="K1359" i="12"/>
  <c r="K1360" i="12"/>
  <c r="K1361" i="12"/>
  <c r="K1362" i="12"/>
  <c r="K1363" i="12"/>
  <c r="K1364" i="12"/>
  <c r="K1365" i="12"/>
  <c r="K1369" i="12"/>
  <c r="K1370" i="12"/>
  <c r="K1371" i="12"/>
  <c r="K1372" i="12"/>
  <c r="K1373" i="12"/>
  <c r="K1374" i="12"/>
  <c r="K1375" i="12"/>
  <c r="K1376" i="12"/>
  <c r="K1377" i="12"/>
  <c r="K1381" i="12"/>
  <c r="K1382" i="12"/>
  <c r="K1383" i="12"/>
  <c r="K1384" i="12"/>
  <c r="K1385" i="12"/>
  <c r="K1386" i="12"/>
  <c r="K1387" i="12"/>
  <c r="K1388" i="12"/>
  <c r="K1389" i="12"/>
  <c r="K1394" i="12"/>
  <c r="K1395" i="12"/>
  <c r="K1396" i="12"/>
  <c r="K1397" i="12"/>
  <c r="K1398" i="12"/>
  <c r="K1399" i="12"/>
  <c r="K1400" i="12"/>
  <c r="K1401" i="12"/>
  <c r="K1406" i="12"/>
  <c r="K1407" i="12"/>
  <c r="K1408" i="12"/>
  <c r="K1409" i="12"/>
  <c r="K1410" i="12"/>
  <c r="K1411" i="12"/>
  <c r="K1412" i="12"/>
  <c r="K1413" i="12"/>
  <c r="K1417" i="12"/>
  <c r="K1418" i="12"/>
  <c r="K1419" i="12"/>
  <c r="K1420" i="12"/>
  <c r="K1421" i="12"/>
  <c r="K1422" i="12"/>
  <c r="K1423" i="12"/>
  <c r="K1424" i="12"/>
  <c r="K1425" i="12"/>
  <c r="K1430" i="12"/>
  <c r="K1431" i="12"/>
  <c r="K1432" i="12"/>
  <c r="K1433" i="12"/>
  <c r="K1434" i="12"/>
  <c r="K1435" i="12"/>
  <c r="K1436" i="12"/>
  <c r="K1437" i="12"/>
  <c r="K1441" i="12"/>
  <c r="K1442" i="12"/>
  <c r="K1443" i="12"/>
  <c r="K1444" i="12"/>
  <c r="K1445" i="12"/>
  <c r="K1446" i="12"/>
  <c r="K1447" i="12"/>
  <c r="K1448" i="12"/>
  <c r="K1449" i="12"/>
  <c r="K1453" i="12"/>
  <c r="K1454" i="12"/>
  <c r="K1455" i="12"/>
  <c r="K1456" i="12"/>
  <c r="K1457" i="12"/>
  <c r="K1458" i="12"/>
  <c r="K1459" i="12"/>
  <c r="K1460" i="12"/>
  <c r="K1461" i="12"/>
  <c r="K1465" i="12"/>
  <c r="K1466" i="12"/>
  <c r="K1467" i="12"/>
  <c r="K1468" i="12"/>
  <c r="K1469" i="12"/>
  <c r="K1470" i="12"/>
  <c r="K1471" i="12"/>
  <c r="K1472" i="12"/>
  <c r="K1473" i="12"/>
  <c r="K1478" i="12"/>
  <c r="K1479" i="12"/>
  <c r="K1480" i="12"/>
  <c r="K1481" i="12"/>
  <c r="K1482" i="12"/>
  <c r="K1483" i="12"/>
  <c r="K1484" i="12"/>
  <c r="K1485" i="12"/>
  <c r="K1490" i="12"/>
  <c r="K1491" i="12"/>
  <c r="K1492" i="12"/>
  <c r="K1493" i="12"/>
  <c r="K1494" i="12"/>
  <c r="K1495" i="12"/>
  <c r="K1496" i="12"/>
  <c r="K1497" i="12"/>
  <c r="K1501" i="12"/>
  <c r="K1502" i="12"/>
  <c r="K1503" i="12"/>
  <c r="K1504" i="12"/>
  <c r="K1505" i="12"/>
  <c r="K1506" i="12"/>
  <c r="K1507" i="12"/>
  <c r="K1508" i="12"/>
  <c r="K1509" i="12"/>
  <c r="K1513" i="12"/>
  <c r="K1514" i="12"/>
  <c r="K1515" i="12"/>
  <c r="K1516" i="12"/>
  <c r="K1517" i="12"/>
  <c r="K1518" i="12"/>
  <c r="K1519" i="12"/>
  <c r="K1520" i="12"/>
  <c r="K1521" i="12"/>
  <c r="K1525" i="12"/>
  <c r="K1526" i="12"/>
  <c r="K1527" i="12"/>
  <c r="K1528" i="12"/>
  <c r="K1529" i="12"/>
  <c r="K1530" i="12"/>
  <c r="K1531" i="12"/>
  <c r="K1532" i="12"/>
  <c r="K1533" i="12"/>
  <c r="K1538" i="12"/>
  <c r="K1539" i="12"/>
  <c r="K1540" i="12"/>
  <c r="K1541" i="12"/>
  <c r="K1542" i="12"/>
  <c r="K1543" i="12"/>
  <c r="K1544" i="12"/>
  <c r="K1545" i="12"/>
  <c r="K1550" i="12"/>
  <c r="K1551" i="12"/>
  <c r="K1552" i="12"/>
  <c r="K1553" i="12"/>
  <c r="K1554" i="12"/>
  <c r="K1555" i="12"/>
  <c r="K1556" i="12"/>
  <c r="K1557" i="12"/>
  <c r="K1562" i="12"/>
  <c r="K1563" i="12"/>
  <c r="K1564" i="12"/>
  <c r="K1565" i="12"/>
  <c r="K1566" i="12"/>
  <c r="K1567" i="12"/>
  <c r="K1568" i="12"/>
  <c r="K1569" i="12"/>
  <c r="K1573" i="12"/>
  <c r="K1574" i="12"/>
  <c r="K1575" i="12"/>
  <c r="K1576" i="12"/>
  <c r="K1577" i="12"/>
  <c r="K1578" i="12"/>
  <c r="K1579" i="12"/>
  <c r="K1580" i="12"/>
  <c r="K1581" i="12"/>
  <c r="K1585" i="12"/>
  <c r="K1586" i="12"/>
  <c r="K1587" i="12"/>
  <c r="K1588" i="12"/>
  <c r="K1589" i="12"/>
  <c r="K1590" i="12"/>
  <c r="K1591" i="12"/>
  <c r="K1592" i="12"/>
  <c r="K1593" i="12"/>
  <c r="K1597" i="12"/>
  <c r="K1598" i="12"/>
  <c r="K1599" i="12"/>
  <c r="K1600" i="12"/>
  <c r="K1601" i="12"/>
  <c r="K1602" i="12"/>
  <c r="K1603" i="12"/>
  <c r="K1604" i="12"/>
  <c r="K1605" i="12"/>
  <c r="K1610" i="12"/>
  <c r="K1611" i="12"/>
  <c r="K1612" i="12"/>
  <c r="K1613" i="12"/>
  <c r="K1614" i="12"/>
  <c r="K1615" i="12"/>
  <c r="K1616" i="12"/>
  <c r="K1617" i="12"/>
  <c r="K1621" i="12"/>
  <c r="K1622" i="12"/>
  <c r="K1623" i="12"/>
  <c r="K1624" i="12"/>
  <c r="K1625" i="12"/>
  <c r="K1626" i="12"/>
  <c r="K1627" i="12"/>
  <c r="K1628" i="12"/>
  <c r="K1629" i="12"/>
  <c r="K1633" i="12"/>
  <c r="K1634" i="12"/>
  <c r="K1635" i="12"/>
  <c r="K1636" i="12"/>
  <c r="K1637" i="12"/>
  <c r="K1638" i="12"/>
  <c r="K1639" i="12"/>
  <c r="K1640" i="12"/>
  <c r="K1641" i="12"/>
  <c r="K1646" i="12"/>
  <c r="K1647" i="12"/>
  <c r="K1648" i="12"/>
  <c r="K1649" i="12"/>
  <c r="K1650" i="12"/>
  <c r="K1651" i="12"/>
  <c r="K1652" i="12"/>
  <c r="K1653" i="12"/>
  <c r="K1657" i="12"/>
  <c r="K1658" i="12"/>
  <c r="K1659" i="12"/>
  <c r="K1660" i="12"/>
  <c r="K1661" i="12"/>
  <c r="K1662" i="12"/>
  <c r="K1663" i="12"/>
  <c r="K1664" i="12"/>
  <c r="K1665" i="12"/>
  <c r="K1669" i="12"/>
  <c r="K1670" i="12"/>
  <c r="K1671" i="12"/>
  <c r="K1672" i="12"/>
  <c r="K1673" i="12"/>
  <c r="K1674" i="12"/>
  <c r="K1675" i="12"/>
  <c r="K1676" i="12"/>
  <c r="K1677" i="12"/>
  <c r="K1682" i="12"/>
  <c r="K1683" i="12"/>
  <c r="K1684" i="12"/>
  <c r="K1685" i="12"/>
  <c r="K1686" i="12"/>
  <c r="K1687" i="12"/>
  <c r="K1688" i="12"/>
  <c r="K1689" i="12"/>
  <c r="K1693" i="12"/>
  <c r="K1694" i="12"/>
  <c r="K1695" i="12"/>
  <c r="K1696" i="12"/>
  <c r="K1697" i="12"/>
  <c r="K1698" i="12"/>
  <c r="K1699" i="12"/>
  <c r="K1700" i="12"/>
  <c r="K1701" i="12"/>
  <c r="K1705" i="12"/>
  <c r="K1706" i="12"/>
  <c r="K1707" i="12"/>
  <c r="K1708" i="12"/>
  <c r="K1709" i="12"/>
  <c r="K1710" i="12"/>
  <c r="K1711" i="12"/>
  <c r="K1712" i="12"/>
  <c r="K1713" i="12"/>
  <c r="K1717" i="12"/>
  <c r="K1718" i="12"/>
  <c r="K1719" i="12"/>
  <c r="K1720" i="12"/>
  <c r="K1721" i="12"/>
  <c r="K1722" i="12"/>
  <c r="K1723" i="12"/>
  <c r="K1724" i="12"/>
  <c r="K1725" i="12"/>
  <c r="K1729" i="12"/>
  <c r="K1730" i="12"/>
  <c r="K1731" i="12"/>
  <c r="K1732" i="12"/>
  <c r="K1733" i="12"/>
  <c r="K1734" i="12"/>
  <c r="K1735" i="12"/>
  <c r="K1736" i="12"/>
  <c r="K1737" i="12"/>
  <c r="K1741" i="12"/>
  <c r="K1742" i="12"/>
  <c r="K1743" i="12"/>
  <c r="K1744" i="12"/>
  <c r="K1745" i="12"/>
  <c r="K1746" i="12"/>
  <c r="K1747" i="12"/>
  <c r="K1748" i="12"/>
  <c r="K1749" i="12"/>
  <c r="K1754" i="12"/>
  <c r="K1755" i="12"/>
  <c r="K1756" i="12"/>
  <c r="K1757" i="12"/>
  <c r="K1758" i="12"/>
  <c r="K1759" i="12"/>
  <c r="K1760" i="12"/>
  <c r="K1761" i="12"/>
  <c r="K1766" i="12"/>
  <c r="K1767" i="12"/>
  <c r="K1768" i="12"/>
  <c r="K1769" i="12"/>
  <c r="K1770" i="12"/>
  <c r="K1771" i="12"/>
  <c r="K1772" i="12"/>
  <c r="K1773" i="12"/>
  <c r="K1777" i="12"/>
  <c r="K1778" i="12"/>
  <c r="K1779" i="12"/>
  <c r="K1780" i="12"/>
  <c r="K1781" i="12"/>
  <c r="K1782" i="12"/>
  <c r="K1783" i="12"/>
  <c r="K1784" i="12"/>
  <c r="K1785" i="12"/>
  <c r="K1790" i="12"/>
  <c r="K1791" i="12"/>
  <c r="K1792" i="12"/>
  <c r="K1793" i="12"/>
  <c r="K1794" i="12"/>
  <c r="K1795" i="12"/>
  <c r="K1796" i="12"/>
  <c r="K1797" i="12"/>
  <c r="K1801" i="12"/>
  <c r="K1802" i="12"/>
  <c r="K1803" i="12"/>
  <c r="K1804" i="12"/>
  <c r="K1805" i="12"/>
  <c r="K1806" i="12"/>
  <c r="K1807" i="12"/>
  <c r="K1808" i="12"/>
  <c r="K1809" i="12"/>
  <c r="K1813" i="12"/>
  <c r="K1814" i="12"/>
  <c r="K1815" i="12"/>
  <c r="K1816" i="12"/>
  <c r="K1817" i="12"/>
  <c r="K1818" i="12"/>
  <c r="K1819" i="12"/>
  <c r="K1820" i="12"/>
  <c r="K1821" i="12"/>
  <c r="K1826" i="12"/>
  <c r="K1827" i="12"/>
  <c r="K1828" i="12"/>
  <c r="K1829" i="12"/>
  <c r="K1830" i="12"/>
  <c r="K1831" i="12"/>
  <c r="K1832" i="12"/>
  <c r="K1833" i="12"/>
  <c r="K1838" i="12"/>
  <c r="K1839" i="12"/>
  <c r="K1840" i="12"/>
  <c r="K1841" i="12"/>
  <c r="K1842" i="12"/>
  <c r="K1843" i="12"/>
  <c r="K1844" i="12"/>
  <c r="K1845" i="12"/>
  <c r="K1849" i="12"/>
  <c r="K1850" i="12"/>
  <c r="K1851" i="12"/>
  <c r="K1852" i="12"/>
  <c r="K1853" i="12"/>
  <c r="K1854" i="12"/>
  <c r="K1855" i="12"/>
  <c r="K1856" i="12"/>
  <c r="K1857" i="12"/>
  <c r="K1862" i="12"/>
  <c r="K1863" i="12"/>
  <c r="K1864" i="12"/>
  <c r="K1865" i="12"/>
  <c r="K1866" i="12"/>
  <c r="K1867" i="12"/>
  <c r="K1868" i="12"/>
  <c r="K1869" i="12"/>
  <c r="K1873" i="12"/>
  <c r="K1874" i="12"/>
  <c r="K1875" i="12"/>
  <c r="K1876" i="12"/>
  <c r="K1877" i="12"/>
  <c r="K1878" i="12"/>
  <c r="K1879" i="12"/>
  <c r="K1880" i="12"/>
  <c r="K1881" i="12"/>
  <c r="K1885" i="12"/>
  <c r="K1886" i="12"/>
  <c r="K1887" i="12"/>
  <c r="K1888" i="12"/>
  <c r="K1889" i="12"/>
  <c r="K1890" i="12"/>
  <c r="K1891" i="12"/>
  <c r="K1892" i="12"/>
  <c r="K1893" i="12"/>
  <c r="K1898" i="12"/>
  <c r="K1899" i="12"/>
  <c r="K1900" i="12"/>
  <c r="K1901" i="12"/>
  <c r="K1902" i="12"/>
  <c r="K1903" i="12"/>
  <c r="K1904" i="12"/>
  <c r="K1905" i="12"/>
  <c r="K1909" i="12"/>
  <c r="K1910" i="12"/>
  <c r="K1911" i="12"/>
  <c r="K1912" i="12"/>
  <c r="K1913" i="12"/>
  <c r="K1914" i="12"/>
  <c r="K1915" i="12"/>
  <c r="K1916" i="12"/>
  <c r="K1917" i="12"/>
  <c r="K1922" i="12"/>
  <c r="K1923" i="12"/>
  <c r="K1924" i="12"/>
  <c r="K1925" i="12"/>
  <c r="K1926" i="12"/>
  <c r="K1927" i="12"/>
  <c r="K1928" i="12"/>
  <c r="K1929" i="12"/>
  <c r="K1934" i="12"/>
  <c r="K1935" i="12"/>
  <c r="K1936" i="12"/>
  <c r="K1937" i="12"/>
  <c r="K1938" i="12"/>
  <c r="K1939" i="12"/>
  <c r="K1940" i="12"/>
  <c r="K1941" i="12"/>
  <c r="K1945" i="12"/>
  <c r="K1946" i="12"/>
  <c r="K1947" i="12"/>
  <c r="K1948" i="12"/>
  <c r="K1949" i="12"/>
  <c r="K1950" i="12"/>
  <c r="K1951" i="12"/>
  <c r="K1952" i="12"/>
  <c r="K1953" i="12"/>
  <c r="K1957" i="12"/>
  <c r="K1958" i="12"/>
  <c r="K1959" i="12"/>
  <c r="K1960" i="12"/>
  <c r="K1961" i="12"/>
  <c r="K1962" i="12"/>
  <c r="K1963" i="12"/>
  <c r="K1964" i="12"/>
  <c r="K1965" i="12"/>
  <c r="K1970" i="12"/>
  <c r="K1971" i="12"/>
  <c r="K1972" i="12"/>
  <c r="K1973" i="12"/>
  <c r="K1974" i="12"/>
  <c r="K1975" i="12"/>
  <c r="K1976" i="12"/>
  <c r="K1977" i="12"/>
  <c r="K1981" i="12"/>
  <c r="K1982" i="12"/>
  <c r="K1983" i="12"/>
  <c r="K1984" i="12"/>
  <c r="K1985" i="12"/>
  <c r="K1986" i="12"/>
  <c r="K1987" i="12"/>
  <c r="K1988" i="12"/>
  <c r="K1989" i="12"/>
  <c r="K1994" i="12"/>
  <c r="K1995" i="12"/>
  <c r="K1996" i="12"/>
  <c r="K1997" i="12"/>
  <c r="K1998" i="12"/>
  <c r="K1999" i="12"/>
  <c r="K2000" i="12"/>
  <c r="K2001" i="12"/>
  <c r="K2006" i="12"/>
  <c r="K2007" i="12"/>
  <c r="K2008" i="12"/>
  <c r="K2009" i="12"/>
  <c r="K2010" i="12"/>
  <c r="K2011" i="12"/>
  <c r="K2012" i="12"/>
  <c r="K2013" i="12"/>
  <c r="K2017" i="12"/>
  <c r="K2018" i="12"/>
  <c r="K2019" i="12"/>
  <c r="K2020" i="12"/>
  <c r="K2021" i="12"/>
  <c r="K2022" i="12"/>
  <c r="K2023" i="12"/>
  <c r="K2024" i="12"/>
  <c r="K2025" i="12"/>
  <c r="K2029" i="12"/>
  <c r="K2030" i="12"/>
  <c r="K2031" i="12"/>
  <c r="K2032" i="12"/>
  <c r="K2033" i="12"/>
  <c r="K2034" i="12"/>
  <c r="K2035" i="12"/>
  <c r="K2036" i="12"/>
  <c r="K2037" i="12"/>
  <c r="K2041" i="12"/>
  <c r="K2042" i="12"/>
  <c r="K2043" i="12"/>
  <c r="K2044" i="12"/>
  <c r="K2045" i="12"/>
  <c r="K2046" i="12"/>
  <c r="K2047" i="12"/>
  <c r="K2048" i="12"/>
  <c r="K2049" i="12"/>
  <c r="K2053" i="12"/>
  <c r="K2054" i="12"/>
  <c r="K2055" i="12"/>
  <c r="K2056" i="12"/>
  <c r="K2057" i="12"/>
  <c r="K2058" i="12"/>
  <c r="K2059" i="12"/>
  <c r="K2060" i="12"/>
  <c r="K2061" i="12"/>
  <c r="K2066" i="12"/>
  <c r="K2067" i="12"/>
  <c r="K2068" i="12"/>
  <c r="K2069" i="12"/>
  <c r="K2070" i="12"/>
  <c r="K2071" i="12"/>
  <c r="K2072" i="12"/>
  <c r="K2073" i="12"/>
  <c r="K2077" i="12"/>
  <c r="K2078" i="12"/>
  <c r="K2079" i="12"/>
  <c r="K2080" i="12"/>
  <c r="K2081" i="12"/>
  <c r="K2082" i="12"/>
  <c r="K2083" i="12"/>
  <c r="K2084" i="12"/>
  <c r="K2085" i="12"/>
  <c r="K2089" i="12"/>
  <c r="K2090" i="12"/>
  <c r="K2091" i="12"/>
  <c r="K2092" i="12"/>
  <c r="K2093" i="12"/>
  <c r="K2094" i="12"/>
  <c r="K2095" i="12"/>
  <c r="K2096" i="12"/>
  <c r="K2097" i="12"/>
  <c r="K2102" i="12"/>
  <c r="K2103" i="12"/>
  <c r="K2104" i="12"/>
  <c r="K2105" i="12"/>
  <c r="K2106" i="12"/>
  <c r="K2107" i="12"/>
  <c r="K2108" i="12"/>
  <c r="K2109" i="12"/>
  <c r="K2114" i="12"/>
  <c r="K2115" i="12"/>
  <c r="K2116" i="12"/>
  <c r="K2117" i="12"/>
  <c r="K2118" i="12"/>
  <c r="K2119" i="12"/>
  <c r="K2120" i="12"/>
  <c r="K2121" i="12"/>
  <c r="K2125" i="12"/>
  <c r="K2126" i="12"/>
  <c r="K2127" i="12"/>
  <c r="K2128" i="12"/>
  <c r="K2129" i="12"/>
  <c r="K2130" i="12"/>
  <c r="K2131" i="12"/>
  <c r="K2132" i="12"/>
  <c r="K2133" i="12"/>
  <c r="K2137" i="12"/>
  <c r="K2138" i="12"/>
  <c r="K2139" i="12"/>
  <c r="K2140" i="12"/>
  <c r="K2141" i="12"/>
  <c r="K2142" i="12"/>
  <c r="K2143" i="12"/>
  <c r="K2144" i="12"/>
  <c r="K2145" i="12"/>
  <c r="K2150" i="12"/>
  <c r="K2151" i="12"/>
  <c r="K2152" i="12"/>
  <c r="K2153" i="12"/>
  <c r="K2154" i="12"/>
  <c r="K2155" i="12"/>
  <c r="K2156" i="12"/>
  <c r="K2157" i="12"/>
  <c r="K2161" i="12"/>
  <c r="K2162" i="12"/>
  <c r="K2163" i="12"/>
  <c r="K2164" i="12"/>
  <c r="K2165" i="12"/>
  <c r="K2166" i="12"/>
  <c r="K2167" i="12"/>
  <c r="K2168" i="12"/>
  <c r="K2169" i="12"/>
  <c r="K2173" i="12"/>
  <c r="K2174" i="12"/>
  <c r="K2175" i="12"/>
  <c r="K2176" i="12"/>
  <c r="K2177" i="12"/>
  <c r="K2178" i="12"/>
  <c r="K2179" i="12"/>
  <c r="K2180" i="12"/>
  <c r="K2181" i="12"/>
  <c r="K2185" i="12"/>
  <c r="K2186" i="12"/>
  <c r="K2187" i="12"/>
  <c r="K2188" i="12"/>
  <c r="K2189" i="12"/>
  <c r="K2190" i="12"/>
  <c r="K2191" i="12"/>
  <c r="K2192" i="12"/>
  <c r="K2193" i="12"/>
  <c r="K2198" i="12"/>
  <c r="K2199" i="12"/>
  <c r="K2200" i="12"/>
  <c r="K2201" i="12"/>
  <c r="K2202" i="12"/>
  <c r="K2203" i="12"/>
  <c r="K2204" i="12"/>
  <c r="K2205" i="12"/>
  <c r="K2209" i="12"/>
  <c r="K2210" i="12"/>
  <c r="K2211" i="12"/>
  <c r="K2212" i="12"/>
  <c r="K2213" i="12"/>
  <c r="K2214" i="12"/>
  <c r="K2215" i="12"/>
  <c r="K2216" i="12"/>
  <c r="K2217" i="12"/>
  <c r="K2222" i="12"/>
  <c r="K2223" i="12"/>
  <c r="K2224" i="12"/>
  <c r="K2225" i="12"/>
  <c r="K2226" i="12"/>
  <c r="K2227" i="12"/>
  <c r="K2228" i="12"/>
  <c r="K2229" i="12"/>
  <c r="K2234" i="12"/>
  <c r="K2235" i="12"/>
  <c r="K2236" i="12"/>
  <c r="K2237" i="12"/>
  <c r="K2238" i="12"/>
  <c r="K2239" i="12"/>
  <c r="K2240" i="12"/>
  <c r="K2241" i="12"/>
  <c r="K2244" i="12"/>
  <c r="K2246" i="12"/>
  <c r="K2247" i="12"/>
  <c r="K2248" i="12"/>
  <c r="K2249" i="12"/>
  <c r="K2250" i="12"/>
  <c r="K2251" i="12"/>
  <c r="K2252" i="12"/>
  <c r="K2253" i="12"/>
  <c r="K2257" i="12"/>
  <c r="K2258" i="12"/>
  <c r="K2259" i="12"/>
  <c r="K2260" i="12"/>
  <c r="K2261" i="12"/>
  <c r="K2262" i="12"/>
  <c r="K2263" i="12"/>
  <c r="K2264" i="12"/>
  <c r="K2265" i="12"/>
  <c r="K2269" i="12"/>
  <c r="K2270" i="12"/>
  <c r="K2271" i="12"/>
  <c r="K2272" i="12"/>
  <c r="K2273" i="12"/>
  <c r="K2274" i="12"/>
  <c r="K2275" i="12"/>
  <c r="K2276" i="12"/>
  <c r="K2277" i="12"/>
  <c r="K2282" i="12"/>
  <c r="K2283" i="12"/>
  <c r="K2284" i="12"/>
  <c r="K2285" i="12"/>
  <c r="K2286" i="12"/>
  <c r="K2287" i="12"/>
  <c r="K2288" i="12"/>
  <c r="K2289" i="12"/>
  <c r="K2292" i="12"/>
  <c r="K2294" i="12"/>
  <c r="K2295" i="12"/>
  <c r="K2296" i="12"/>
  <c r="K2297" i="12"/>
  <c r="K2298" i="12"/>
  <c r="K2299" i="12"/>
  <c r="K2300" i="12"/>
  <c r="K2301" i="12"/>
  <c r="K2305" i="12"/>
  <c r="K2306" i="12"/>
  <c r="K2307" i="12"/>
  <c r="K2308" i="12"/>
  <c r="K2309" i="12"/>
  <c r="K2310" i="12"/>
  <c r="K2311" i="12"/>
  <c r="K2312" i="12"/>
  <c r="K2313" i="12"/>
  <c r="K2317" i="12"/>
  <c r="K2318" i="12"/>
  <c r="K2319" i="12"/>
  <c r="K2320" i="12"/>
  <c r="K2321" i="12"/>
  <c r="K2322" i="12"/>
  <c r="K2323" i="12"/>
  <c r="K2324" i="12"/>
  <c r="K2325" i="12"/>
  <c r="K2329" i="12"/>
  <c r="K2330" i="12"/>
  <c r="K2331" i="12"/>
  <c r="K2332" i="12"/>
  <c r="K2333" i="12"/>
  <c r="K2334" i="12"/>
  <c r="K2335" i="12"/>
  <c r="K2336" i="12"/>
  <c r="K2337" i="12"/>
  <c r="K2342" i="12"/>
  <c r="K2343" i="12"/>
  <c r="K2344" i="12"/>
  <c r="K2345" i="12"/>
  <c r="K2346" i="12"/>
  <c r="K2347" i="12"/>
  <c r="K2348" i="12"/>
  <c r="K2349" i="12"/>
  <c r="K2354" i="12"/>
  <c r="K2355" i="12"/>
  <c r="K2356" i="12"/>
  <c r="K2357" i="12"/>
  <c r="K2358" i="12"/>
  <c r="K2359" i="12"/>
  <c r="K2360" i="12"/>
  <c r="K2361" i="12"/>
  <c r="K2365" i="12"/>
  <c r="K2366" i="12"/>
  <c r="K2367" i="12"/>
  <c r="K2368" i="12"/>
  <c r="K2369" i="12"/>
  <c r="K2370" i="12"/>
  <c r="K2371" i="12"/>
  <c r="K2372" i="12"/>
  <c r="K2373" i="12"/>
  <c r="K2378" i="12"/>
  <c r="K2379" i="12"/>
  <c r="K2380" i="12"/>
  <c r="K2381" i="12"/>
  <c r="K2382" i="12"/>
  <c r="K2383" i="12"/>
  <c r="K2384" i="12"/>
  <c r="K2385" i="12"/>
  <c r="K2390" i="12"/>
  <c r="K2391" i="12"/>
  <c r="K2392" i="12"/>
  <c r="K2393" i="12"/>
  <c r="K2394" i="12"/>
  <c r="K2395" i="12"/>
  <c r="K2396" i="12"/>
  <c r="K2397" i="12"/>
  <c r="K2401" i="12"/>
  <c r="K2402" i="12"/>
  <c r="K2403" i="12"/>
  <c r="K2404" i="12"/>
  <c r="K2405" i="12"/>
  <c r="K2406" i="12"/>
  <c r="K2407" i="12"/>
  <c r="K2408" i="12"/>
  <c r="K2409" i="12"/>
  <c r="K2413" i="12"/>
  <c r="K2414" i="12"/>
  <c r="K2415" i="12"/>
  <c r="K2416" i="12"/>
  <c r="K2417" i="12"/>
  <c r="K2418" i="12"/>
  <c r="K2419" i="12"/>
  <c r="K2420" i="12"/>
  <c r="K2421" i="12"/>
  <c r="K2426" i="12"/>
  <c r="K2427" i="12"/>
  <c r="K2428" i="12"/>
  <c r="K2429" i="12"/>
  <c r="K2430" i="12"/>
  <c r="K2431" i="12"/>
  <c r="K2432" i="12"/>
  <c r="K2433" i="12"/>
  <c r="K2438" i="12"/>
  <c r="K2439" i="12"/>
  <c r="K2440" i="12"/>
  <c r="K2441" i="12"/>
  <c r="K2442" i="12"/>
  <c r="K2443" i="12"/>
  <c r="K2444" i="12"/>
  <c r="K2445" i="12"/>
  <c r="K2448" i="12"/>
  <c r="K2450" i="12"/>
  <c r="K2451" i="12"/>
  <c r="K2452" i="12"/>
  <c r="K2453" i="12"/>
  <c r="K2454" i="12"/>
  <c r="K2455" i="12"/>
  <c r="K2456" i="12"/>
  <c r="K2457" i="12"/>
  <c r="K2461" i="12"/>
  <c r="K2462" i="12"/>
  <c r="K2463" i="12"/>
  <c r="K2464" i="12"/>
  <c r="K2465" i="12"/>
  <c r="K2466" i="12"/>
  <c r="K2467" i="12"/>
  <c r="K2468" i="12"/>
  <c r="K2469" i="12"/>
  <c r="K2474" i="12"/>
  <c r="K2475" i="12"/>
  <c r="K2476" i="12"/>
  <c r="K2477" i="12"/>
  <c r="K2478" i="12"/>
  <c r="K2479" i="12"/>
  <c r="K2480" i="12"/>
  <c r="K2481" i="12"/>
  <c r="K2486" i="12"/>
  <c r="K2487" i="12"/>
  <c r="K2488" i="12"/>
  <c r="K2489" i="12"/>
  <c r="K2490" i="12"/>
  <c r="K2491" i="12"/>
  <c r="K2492" i="12"/>
  <c r="K2493" i="12"/>
  <c r="K2498" i="12"/>
  <c r="K2499" i="12"/>
  <c r="K2500" i="12"/>
  <c r="K2501" i="12"/>
  <c r="K2502" i="12"/>
  <c r="K2503" i="12"/>
  <c r="K2504" i="12"/>
  <c r="K2505" i="12"/>
  <c r="K2510" i="12"/>
  <c r="K2511" i="12"/>
  <c r="K2512" i="12"/>
  <c r="K2513" i="12"/>
  <c r="K2514" i="12"/>
  <c r="K2515" i="12"/>
  <c r="K2516" i="12"/>
  <c r="K2517" i="12"/>
  <c r="K2522" i="12"/>
  <c r="K2523" i="12"/>
  <c r="K2524" i="12"/>
  <c r="K2525" i="12"/>
  <c r="K2526" i="12"/>
  <c r="K2527" i="12"/>
  <c r="K2528" i="12"/>
  <c r="K2529" i="12"/>
  <c r="K2534" i="12"/>
  <c r="K2535" i="12"/>
  <c r="K2536" i="12"/>
  <c r="K2537" i="12"/>
  <c r="K2538" i="12"/>
  <c r="K2539" i="12"/>
  <c r="K2540" i="12"/>
  <c r="K2541" i="12"/>
  <c r="K2546" i="12"/>
  <c r="K2547" i="12"/>
  <c r="K2548" i="12"/>
  <c r="K2549" i="12"/>
  <c r="K2550" i="12"/>
  <c r="K2551" i="12"/>
  <c r="K2552" i="12"/>
  <c r="K2553" i="12"/>
  <c r="K2558" i="12"/>
  <c r="K2559" i="12"/>
  <c r="K2560" i="12"/>
  <c r="K2561" i="12"/>
  <c r="K2562" i="12"/>
  <c r="K2563" i="12"/>
  <c r="K2564" i="12"/>
  <c r="K2565" i="12"/>
  <c r="K2570" i="12"/>
  <c r="K2571" i="12"/>
  <c r="K2572" i="12"/>
  <c r="K2573" i="12"/>
  <c r="K2574" i="12"/>
  <c r="K2575" i="12"/>
  <c r="K2576" i="12"/>
  <c r="K2577" i="12"/>
  <c r="K2580" i="12"/>
  <c r="K2582" i="12"/>
  <c r="K2583" i="12"/>
  <c r="K2584" i="12"/>
  <c r="K2585" i="12"/>
  <c r="K2586" i="12"/>
  <c r="K2587" i="12"/>
  <c r="K2588" i="12"/>
  <c r="K2589" i="12"/>
  <c r="K2594" i="12"/>
  <c r="K2595" i="12"/>
  <c r="K2596" i="12"/>
  <c r="K2597" i="12"/>
  <c r="K2598" i="12"/>
  <c r="K2599" i="12"/>
  <c r="K2600" i="12"/>
  <c r="K2601" i="12"/>
  <c r="K2606" i="12"/>
  <c r="K2607" i="12"/>
  <c r="K2608" i="12"/>
  <c r="K2609" i="12"/>
  <c r="K2610" i="12"/>
  <c r="K2611" i="12"/>
  <c r="K2612" i="12"/>
  <c r="K2613" i="12"/>
  <c r="K2618" i="12"/>
  <c r="K2619" i="12"/>
  <c r="K2620" i="12"/>
  <c r="K2621" i="12"/>
  <c r="K2622" i="12"/>
  <c r="K2623" i="12"/>
  <c r="K2624" i="12"/>
  <c r="K2625" i="12"/>
  <c r="K2630" i="12"/>
  <c r="K2631" i="12"/>
  <c r="K2632" i="12"/>
  <c r="K2633" i="12"/>
  <c r="K2634" i="12"/>
  <c r="K2635" i="12"/>
  <c r="K2636" i="12"/>
  <c r="K2637" i="12"/>
  <c r="K2642" i="12"/>
  <c r="K2643" i="12"/>
  <c r="K2644" i="12"/>
  <c r="K2645" i="12"/>
  <c r="K2646" i="12"/>
  <c r="K2647" i="12"/>
  <c r="K2648" i="12"/>
  <c r="K2649" i="12"/>
  <c r="K2654" i="12"/>
  <c r="K2655" i="12"/>
  <c r="K2656" i="12"/>
  <c r="K2657" i="12"/>
  <c r="K2658" i="12"/>
  <c r="K2659" i="12"/>
  <c r="K2660" i="12"/>
  <c r="K2661" i="12"/>
  <c r="K2666" i="12"/>
  <c r="K2667" i="12"/>
  <c r="K2668" i="12"/>
  <c r="K2669" i="12"/>
  <c r="K2670" i="12"/>
  <c r="K2671" i="12"/>
  <c r="K2672" i="12"/>
  <c r="K2673" i="12"/>
  <c r="K2678" i="12"/>
  <c r="K2679" i="12"/>
  <c r="K2680" i="12"/>
  <c r="K2681" i="12"/>
  <c r="K2682" i="12"/>
  <c r="K2683" i="12"/>
  <c r="K2684" i="12"/>
  <c r="K2685" i="12"/>
  <c r="K2690" i="12"/>
  <c r="K2691" i="12"/>
  <c r="K2692" i="12"/>
  <c r="K2693" i="12"/>
  <c r="K2694" i="12"/>
  <c r="K2695" i="12"/>
  <c r="K2696" i="12"/>
  <c r="K2697" i="12"/>
  <c r="K2702" i="12"/>
  <c r="K2703" i="12"/>
  <c r="K2704" i="12"/>
  <c r="K2705" i="12"/>
  <c r="K2706" i="12"/>
  <c r="K2707" i="12"/>
  <c r="K2708" i="12"/>
  <c r="K2709" i="12"/>
  <c r="K2714" i="12"/>
  <c r="K2715" i="12"/>
  <c r="K2716" i="12"/>
  <c r="K2717" i="12"/>
  <c r="K2718" i="12"/>
  <c r="K2719" i="12"/>
  <c r="K2720" i="12"/>
  <c r="K2721" i="12"/>
  <c r="K2726" i="12"/>
  <c r="K2727" i="12"/>
  <c r="K2728" i="12"/>
  <c r="K2729" i="12"/>
  <c r="K2730" i="12"/>
  <c r="K2731" i="12"/>
  <c r="K2732" i="12"/>
  <c r="K2733" i="12"/>
  <c r="K2738" i="12"/>
  <c r="K2739" i="12"/>
  <c r="K2740" i="12"/>
  <c r="K2741" i="12"/>
  <c r="K2742" i="12"/>
  <c r="K2743" i="12"/>
  <c r="K2744" i="12"/>
  <c r="K2745" i="12"/>
  <c r="K2748" i="12"/>
  <c r="K2750" i="12"/>
  <c r="K2751" i="12"/>
  <c r="K2752" i="12"/>
  <c r="K2753" i="12"/>
  <c r="K2754" i="12"/>
  <c r="K2755" i="12"/>
  <c r="K2756" i="12"/>
  <c r="K2757" i="12"/>
  <c r="K2762" i="12"/>
  <c r="K2763" i="12"/>
  <c r="K2764" i="12"/>
  <c r="K2765" i="12"/>
  <c r="K2766" i="12"/>
  <c r="K2767" i="12"/>
  <c r="K2768" i="12"/>
  <c r="K2769" i="12"/>
  <c r="K2774" i="12"/>
  <c r="K2775" i="12"/>
  <c r="K2776" i="12"/>
  <c r="K2777" i="12"/>
  <c r="K2778" i="12"/>
  <c r="K2779" i="12"/>
  <c r="K2780" i="12"/>
  <c r="K2781" i="12"/>
  <c r="K2786" i="12"/>
  <c r="K2787" i="12"/>
  <c r="K2788" i="12"/>
  <c r="K2789" i="12"/>
  <c r="K2790" i="12"/>
  <c r="K2791" i="12"/>
  <c r="K2792" i="12"/>
  <c r="K2793" i="12"/>
  <c r="K2796" i="12"/>
  <c r="K2798" i="12"/>
  <c r="K2799" i="12"/>
  <c r="K2800" i="12"/>
  <c r="K2801" i="12"/>
  <c r="K2802" i="12"/>
  <c r="K2803" i="12"/>
  <c r="K2804" i="12"/>
  <c r="K2805" i="12"/>
  <c r="K2810" i="12"/>
  <c r="K2811" i="12"/>
  <c r="K2812" i="12"/>
  <c r="K2813" i="12"/>
  <c r="K2814" i="12"/>
  <c r="K2815" i="12"/>
  <c r="K2816" i="12"/>
  <c r="K2817" i="12"/>
  <c r="K2822" i="12"/>
  <c r="K2823" i="12"/>
  <c r="K2824" i="12"/>
  <c r="K2825" i="12"/>
  <c r="K2826" i="12"/>
  <c r="K2827" i="12"/>
  <c r="K2828" i="12"/>
  <c r="K2829" i="12"/>
  <c r="K2834" i="12"/>
  <c r="K2835" i="12"/>
  <c r="K2836" i="12"/>
  <c r="K2837" i="12"/>
  <c r="K2838" i="12"/>
  <c r="K2839" i="12"/>
  <c r="K2840" i="12"/>
  <c r="K2841" i="12"/>
  <c r="K2846" i="12"/>
  <c r="K2847" i="12"/>
  <c r="K2848" i="12"/>
  <c r="K2849" i="12"/>
  <c r="K2850" i="12"/>
  <c r="K2851" i="12"/>
  <c r="K2852" i="12"/>
  <c r="K2853" i="12"/>
  <c r="K2858" i="12"/>
  <c r="K2859" i="12"/>
  <c r="K2860" i="12"/>
  <c r="K2861" i="12"/>
  <c r="K2862" i="12"/>
  <c r="K2863" i="12"/>
  <c r="K2864" i="12"/>
  <c r="K2865" i="12"/>
  <c r="K2870" i="12"/>
  <c r="K2871" i="12"/>
  <c r="K2872" i="12"/>
  <c r="K2873" i="12"/>
  <c r="K2874" i="12"/>
  <c r="K2875" i="12"/>
  <c r="K2876" i="12"/>
  <c r="K2877" i="12"/>
  <c r="K2882" i="12"/>
  <c r="K2883" i="12"/>
  <c r="K2884" i="12"/>
  <c r="K2885" i="12"/>
  <c r="K2886" i="12"/>
  <c r="K2887" i="12"/>
  <c r="K2888" i="12"/>
  <c r="K2889" i="12"/>
  <c r="K2894" i="12"/>
  <c r="K2895" i="12"/>
  <c r="K2896" i="12"/>
  <c r="K2897" i="12"/>
  <c r="K2898" i="12"/>
  <c r="K2899" i="12"/>
  <c r="K2900" i="12"/>
  <c r="K2901" i="12"/>
  <c r="K2906" i="12"/>
  <c r="K2907" i="12"/>
  <c r="K2908" i="12"/>
  <c r="K2909" i="12"/>
  <c r="K2910" i="12"/>
  <c r="K2911" i="12"/>
  <c r="K2912" i="12"/>
  <c r="K2913" i="12"/>
  <c r="K2917" i="12"/>
  <c r="K2918" i="12"/>
  <c r="K2919" i="12"/>
  <c r="K2920" i="12"/>
  <c r="K2921" i="12"/>
  <c r="K2922" i="12"/>
  <c r="K2923" i="12"/>
  <c r="K2924" i="12"/>
  <c r="K2925" i="12"/>
  <c r="K2930" i="12"/>
  <c r="K2931" i="12"/>
  <c r="K2932" i="12"/>
  <c r="K2933" i="12"/>
  <c r="K2934" i="12"/>
  <c r="K2935" i="12"/>
  <c r="K2936" i="12"/>
  <c r="K2937" i="12"/>
  <c r="K2942" i="12"/>
  <c r="K2943" i="12"/>
  <c r="K2944" i="12"/>
  <c r="K2945" i="12"/>
  <c r="K2946" i="12"/>
  <c r="K2947" i="12"/>
  <c r="K2948" i="12"/>
  <c r="K2949" i="12"/>
  <c r="K2954" i="12"/>
  <c r="K2955" i="12"/>
  <c r="K2956" i="12"/>
  <c r="K2957" i="12"/>
  <c r="K2958" i="12"/>
  <c r="K2959" i="12"/>
  <c r="K2960" i="12"/>
  <c r="K2961" i="12"/>
  <c r="K2964" i="12"/>
  <c r="K2966" i="12"/>
  <c r="K2967" i="12"/>
  <c r="K2968" i="12"/>
  <c r="K2969" i="12"/>
  <c r="K2970" i="12"/>
  <c r="K2971" i="12"/>
  <c r="K2972" i="12"/>
  <c r="K2973" i="12"/>
  <c r="K2978" i="12"/>
  <c r="K2979" i="12"/>
  <c r="K2980" i="12"/>
  <c r="K2981" i="12"/>
  <c r="K2982" i="12"/>
  <c r="K2983" i="12"/>
  <c r="K2984" i="12"/>
  <c r="K2985" i="12"/>
  <c r="K2990" i="12"/>
  <c r="K2991" i="12"/>
  <c r="K2992" i="12"/>
  <c r="K2993" i="12"/>
  <c r="K2994" i="12"/>
  <c r="K2995" i="12"/>
  <c r="K2996" i="12"/>
  <c r="K2997" i="12"/>
  <c r="K3002" i="12"/>
  <c r="K3003" i="12"/>
  <c r="K3004" i="12"/>
  <c r="K3005" i="12"/>
  <c r="K3006" i="12"/>
  <c r="K3007" i="12"/>
  <c r="K3008" i="12"/>
  <c r="K3009" i="12"/>
  <c r="K3014" i="12"/>
  <c r="K3015" i="12"/>
  <c r="K3016" i="12"/>
  <c r="K3017" i="12"/>
  <c r="K3018" i="12"/>
  <c r="K3019" i="12"/>
  <c r="K3020" i="12"/>
  <c r="K3021" i="12"/>
  <c r="K3026" i="12"/>
  <c r="K3027" i="12"/>
  <c r="K3028" i="12"/>
  <c r="K3029" i="12"/>
  <c r="K3030" i="12"/>
  <c r="K3031" i="12"/>
  <c r="K3032" i="12"/>
  <c r="K3033" i="12"/>
  <c r="K3038" i="12"/>
  <c r="K3039" i="12"/>
  <c r="K3040" i="12"/>
  <c r="K3041" i="12"/>
  <c r="K3042" i="12"/>
  <c r="K3043" i="12"/>
  <c r="K3044" i="12"/>
  <c r="K3045" i="12"/>
  <c r="K3050" i="12"/>
  <c r="K3051" i="12"/>
  <c r="K3052" i="12"/>
  <c r="K3053" i="12"/>
  <c r="K3054" i="12"/>
  <c r="K3055" i="12"/>
  <c r="K3056" i="12"/>
  <c r="K3057" i="12"/>
  <c r="K3062" i="12"/>
  <c r="K3063" i="12"/>
  <c r="K3064" i="12"/>
  <c r="K3065" i="12"/>
  <c r="K3066" i="12"/>
  <c r="K3067" i="12"/>
  <c r="K3068" i="12"/>
  <c r="K3069" i="12"/>
  <c r="K3074" i="12"/>
  <c r="K3075" i="12"/>
  <c r="K3076" i="12"/>
  <c r="K3077" i="12"/>
  <c r="K3078" i="12"/>
  <c r="K3079" i="12"/>
  <c r="K3080" i="12"/>
  <c r="K3081" i="12"/>
  <c r="K3084" i="12"/>
  <c r="K3086" i="12"/>
  <c r="K3087" i="12"/>
  <c r="K3088" i="12"/>
  <c r="K3089" i="12"/>
  <c r="K3090" i="12"/>
  <c r="K3091" i="12"/>
  <c r="K3092" i="12"/>
  <c r="K3093" i="12"/>
  <c r="K3098" i="12"/>
  <c r="K3099" i="12"/>
  <c r="K3100" i="12"/>
  <c r="K3101" i="12"/>
  <c r="K3102" i="12"/>
  <c r="K3103" i="12"/>
  <c r="K3104" i="12"/>
  <c r="K3105" i="12"/>
  <c r="K3110" i="12"/>
  <c r="K3111" i="12"/>
  <c r="K3112" i="12"/>
  <c r="K3113" i="12"/>
  <c r="K3114" i="12"/>
  <c r="K3115" i="12"/>
  <c r="K3116" i="12"/>
  <c r="K3117" i="12"/>
  <c r="K3122" i="12"/>
  <c r="K3123" i="12"/>
  <c r="K3124" i="12"/>
  <c r="K3125" i="12"/>
  <c r="K3126" i="12"/>
  <c r="K3127" i="12"/>
  <c r="K3128" i="12"/>
  <c r="K3129" i="12"/>
  <c r="K3134" i="12"/>
  <c r="K3135" i="12"/>
  <c r="K3136" i="12"/>
  <c r="K3137" i="12"/>
  <c r="K3138" i="12"/>
  <c r="K3139" i="12"/>
  <c r="K3140" i="12"/>
  <c r="K3141" i="12"/>
  <c r="K3146" i="12"/>
  <c r="K3147" i="12"/>
  <c r="K3148" i="12"/>
  <c r="K3149" i="12"/>
  <c r="K3150" i="12"/>
  <c r="K3151" i="12"/>
  <c r="K3152" i="12"/>
  <c r="K3153" i="12"/>
  <c r="K3158" i="12"/>
  <c r="K3159" i="12"/>
  <c r="K3160" i="12"/>
  <c r="K3161" i="12"/>
  <c r="K3162" i="12"/>
  <c r="K3163" i="12"/>
  <c r="K3164" i="12"/>
  <c r="K3165" i="12"/>
  <c r="K3170" i="12"/>
  <c r="K3171" i="12"/>
  <c r="K3172" i="12"/>
  <c r="K3173" i="12"/>
  <c r="K3174" i="12"/>
  <c r="K3175" i="12"/>
  <c r="K3176" i="12"/>
  <c r="K3177" i="12"/>
  <c r="K3182" i="12"/>
  <c r="K3183" i="12"/>
  <c r="K3184" i="12"/>
  <c r="K3185" i="12"/>
  <c r="K3186" i="12"/>
  <c r="K3187" i="12"/>
  <c r="K3188" i="12"/>
  <c r="K3189" i="12"/>
  <c r="K3194" i="12"/>
  <c r="K3195" i="12"/>
  <c r="K3196" i="12"/>
  <c r="K3197" i="12"/>
  <c r="K3198" i="12"/>
  <c r="K3199" i="12"/>
  <c r="K3200" i="12"/>
  <c r="K3201" i="12"/>
  <c r="K3206" i="12"/>
  <c r="K3207" i="12"/>
  <c r="K3208" i="12"/>
  <c r="K3209" i="12"/>
  <c r="K3210" i="12"/>
  <c r="K3211" i="12"/>
  <c r="K3212" i="12"/>
  <c r="K3213" i="12"/>
  <c r="K3216" i="12"/>
  <c r="K3218" i="12"/>
  <c r="K3219" i="12"/>
  <c r="K3220" i="12"/>
  <c r="K3221" i="12"/>
  <c r="K3222" i="12"/>
  <c r="K3223" i="12"/>
  <c r="K3224" i="12"/>
  <c r="K3225" i="12"/>
  <c r="K3230" i="12"/>
  <c r="K3231" i="12"/>
  <c r="K3232" i="12"/>
  <c r="K3233" i="12"/>
  <c r="K3234" i="12"/>
  <c r="K3235" i="12"/>
  <c r="K3236" i="12"/>
  <c r="K3237" i="12"/>
  <c r="K3242" i="12"/>
  <c r="K3243" i="12"/>
  <c r="K3244" i="12"/>
  <c r="K3245" i="12"/>
  <c r="K3246" i="12"/>
  <c r="K3247" i="12"/>
  <c r="K3248" i="12"/>
  <c r="K3249" i="12"/>
  <c r="K3254" i="12"/>
  <c r="K3255" i="12"/>
  <c r="K3256" i="12"/>
  <c r="K3257" i="12"/>
  <c r="K3258" i="12"/>
  <c r="K3259" i="12"/>
  <c r="K3260" i="12"/>
  <c r="K3261" i="12"/>
  <c r="K3266" i="12"/>
  <c r="K3267" i="12"/>
  <c r="K3268" i="12"/>
  <c r="K3269" i="12"/>
  <c r="K3270" i="12"/>
  <c r="K3271" i="12"/>
  <c r="K3272" i="12"/>
  <c r="K3273" i="12"/>
  <c r="K3278" i="12"/>
  <c r="K3279" i="12"/>
  <c r="K3280" i="12"/>
  <c r="K3281" i="12"/>
  <c r="K3282" i="12"/>
  <c r="K3283" i="12"/>
  <c r="K3284" i="12"/>
  <c r="K3285" i="12"/>
  <c r="K3290" i="12"/>
  <c r="K3291" i="12"/>
  <c r="K3292" i="12"/>
  <c r="K3293" i="12"/>
  <c r="K3294" i="12"/>
  <c r="K3295" i="12"/>
  <c r="K3296" i="12"/>
  <c r="K3297" i="12"/>
  <c r="K3302" i="12"/>
  <c r="K3303" i="12"/>
  <c r="K3304" i="12"/>
  <c r="K3305" i="12"/>
  <c r="K3306" i="12"/>
  <c r="K3307" i="12"/>
  <c r="K3308" i="12"/>
  <c r="K3309" i="12"/>
  <c r="K3314" i="12"/>
  <c r="K3315" i="12"/>
  <c r="K3316" i="12"/>
  <c r="K3317" i="12"/>
  <c r="K3318" i="12"/>
  <c r="K3319" i="12"/>
  <c r="K3320" i="12"/>
  <c r="K3321" i="12"/>
  <c r="K3326" i="12"/>
  <c r="K3327" i="12"/>
  <c r="K3328" i="12"/>
  <c r="K3329" i="12"/>
  <c r="K3330" i="12"/>
  <c r="K3331" i="12"/>
  <c r="K3332" i="12"/>
  <c r="K3333" i="12"/>
  <c r="K3338" i="12"/>
  <c r="K3339" i="12"/>
  <c r="K3340" i="12"/>
  <c r="K3341" i="12"/>
  <c r="K3342" i="12"/>
  <c r="K3343" i="12"/>
  <c r="K3344" i="12"/>
  <c r="K3345" i="12"/>
  <c r="K3350" i="12"/>
  <c r="K3351" i="12"/>
  <c r="K3352" i="12"/>
  <c r="K3353" i="12"/>
  <c r="K3354" i="12"/>
  <c r="K3355" i="12"/>
  <c r="K3356" i="12"/>
  <c r="K3357" i="12"/>
  <c r="K3362" i="12"/>
  <c r="K3363" i="12"/>
  <c r="K3364" i="12"/>
  <c r="K3365" i="12"/>
  <c r="K3366" i="12"/>
  <c r="K3367" i="12"/>
  <c r="K3368" i="12"/>
  <c r="K3369" i="12"/>
  <c r="K3374" i="12"/>
  <c r="K3375" i="12"/>
  <c r="K3376" i="12"/>
  <c r="K3377" i="12"/>
  <c r="K3378" i="12"/>
  <c r="K3379" i="12"/>
  <c r="K3380" i="12"/>
  <c r="K3381" i="12"/>
  <c r="K3386" i="12"/>
  <c r="K3387" i="12"/>
  <c r="K3388" i="12"/>
  <c r="K3389" i="12"/>
  <c r="K3390" i="12"/>
  <c r="K3391" i="12"/>
  <c r="K3392" i="12"/>
  <c r="K3393" i="12"/>
  <c r="K3398" i="12"/>
  <c r="K3399" i="12"/>
  <c r="K3400" i="12"/>
  <c r="K3401" i="12"/>
  <c r="K3402" i="12"/>
  <c r="K3403" i="12"/>
  <c r="K3404" i="12"/>
  <c r="K3405" i="12"/>
  <c r="K3410" i="12"/>
  <c r="K3411" i="12"/>
  <c r="K3412" i="12"/>
  <c r="K3413" i="12"/>
  <c r="K3414" i="12"/>
  <c r="K3415" i="12"/>
  <c r="K3416" i="12"/>
  <c r="K3417" i="12"/>
  <c r="K3422" i="12"/>
  <c r="K3423" i="12"/>
  <c r="K3424" i="12"/>
  <c r="K3425" i="12"/>
  <c r="K3426" i="12"/>
  <c r="K3427" i="12"/>
  <c r="K3428" i="12"/>
  <c r="K3429" i="12"/>
  <c r="K3434" i="12"/>
  <c r="K3435" i="12"/>
  <c r="K3436" i="12"/>
  <c r="K3437" i="12"/>
  <c r="K3438" i="12"/>
  <c r="K3439" i="12"/>
  <c r="K3440" i="12"/>
  <c r="K3441" i="12"/>
  <c r="K3446" i="12"/>
  <c r="K3447" i="12"/>
  <c r="K3448" i="12"/>
  <c r="K3449" i="12"/>
  <c r="K3450" i="12"/>
  <c r="K3451" i="12"/>
  <c r="K3452" i="12"/>
  <c r="K3453" i="12"/>
  <c r="K3458" i="12"/>
  <c r="K3459" i="12"/>
  <c r="K3460" i="12"/>
  <c r="K3461" i="12"/>
  <c r="K3462" i="12"/>
  <c r="K3463" i="12"/>
  <c r="K3464" i="12"/>
  <c r="K3465" i="12"/>
  <c r="K3470" i="12"/>
  <c r="K3471" i="12"/>
  <c r="K3472" i="12"/>
  <c r="K3473" i="12"/>
  <c r="K3474" i="12"/>
  <c r="K3475" i="12"/>
  <c r="K3476" i="12"/>
  <c r="K3477" i="12"/>
  <c r="K3481" i="12"/>
  <c r="K3482" i="12"/>
  <c r="K3483" i="12"/>
  <c r="K3484" i="12"/>
  <c r="K3485" i="12"/>
  <c r="K3486" i="12"/>
  <c r="K3487" i="12"/>
  <c r="K3488" i="12"/>
  <c r="K3489" i="12"/>
  <c r="K3494" i="12"/>
  <c r="K3495" i="12"/>
  <c r="K3496" i="12"/>
  <c r="K3497" i="12"/>
  <c r="K3498" i="12"/>
  <c r="K3499" i="12"/>
  <c r="K3500" i="12"/>
  <c r="K3501" i="12"/>
  <c r="K3506" i="12"/>
  <c r="K3507" i="12"/>
  <c r="K3508" i="12"/>
  <c r="K3509" i="12"/>
  <c r="K3510" i="12"/>
  <c r="K3511" i="12"/>
  <c r="K3512" i="12"/>
  <c r="K3513" i="12"/>
  <c r="K3518" i="12"/>
  <c r="K3519" i="12"/>
  <c r="K3520" i="12"/>
  <c r="K3521" i="12"/>
  <c r="K3522" i="12"/>
  <c r="K3523" i="12"/>
  <c r="K3524" i="12"/>
  <c r="K3525" i="12"/>
  <c r="K3530" i="12"/>
  <c r="K3531" i="12"/>
  <c r="K3532" i="12"/>
  <c r="K3533" i="12"/>
  <c r="K3534" i="12"/>
  <c r="K3535" i="12"/>
  <c r="K3536" i="12"/>
  <c r="K3537" i="12"/>
  <c r="K3542" i="12"/>
  <c r="K3543" i="12"/>
  <c r="K3544" i="12"/>
  <c r="K3545" i="12"/>
  <c r="K3546" i="12"/>
  <c r="K3547" i="12"/>
  <c r="K3548" i="12"/>
  <c r="K3549" i="12"/>
  <c r="K3554" i="12"/>
  <c r="K3555" i="12"/>
  <c r="K3556" i="12"/>
  <c r="K3557" i="12"/>
  <c r="K3558" i="12"/>
  <c r="K3559" i="12"/>
  <c r="K3560" i="12"/>
  <c r="K3561" i="12"/>
  <c r="K3566" i="12"/>
  <c r="K3567" i="12"/>
  <c r="K3568" i="12"/>
  <c r="K3569" i="12"/>
  <c r="K3570" i="12"/>
  <c r="K3571" i="12"/>
  <c r="K3572" i="12"/>
  <c r="K3573" i="12"/>
  <c r="K3578" i="12"/>
  <c r="K3579" i="12"/>
  <c r="K3580" i="12"/>
  <c r="K3581" i="12"/>
  <c r="K3582" i="12"/>
  <c r="K3583" i="12"/>
  <c r="K3584" i="12"/>
  <c r="K3585" i="12"/>
  <c r="K3590" i="12"/>
  <c r="K3591" i="12"/>
  <c r="K3592" i="12"/>
  <c r="K3593" i="12"/>
  <c r="K3594" i="12"/>
  <c r="K3595" i="12"/>
  <c r="K3596" i="12"/>
  <c r="K3597" i="12"/>
  <c r="K3602" i="12"/>
  <c r="K3603" i="12"/>
  <c r="K3604" i="12"/>
  <c r="K3605" i="12"/>
  <c r="K3606" i="12"/>
  <c r="K3607" i="12"/>
  <c r="K3608" i="12"/>
  <c r="K3609" i="12"/>
  <c r="K3614" i="12"/>
  <c r="K3615" i="12"/>
  <c r="K3616" i="12"/>
  <c r="K3617" i="12"/>
  <c r="K3618" i="12"/>
  <c r="K3619" i="12"/>
  <c r="K3620" i="12"/>
  <c r="K3621" i="12"/>
  <c r="K3626" i="12"/>
  <c r="K3627" i="12"/>
  <c r="K3628" i="12"/>
  <c r="K3629" i="12"/>
  <c r="K3630" i="12"/>
  <c r="K3631" i="12"/>
  <c r="K3632" i="12"/>
  <c r="K3633" i="12"/>
  <c r="K3638" i="12"/>
  <c r="K3639" i="12"/>
  <c r="K3640" i="12"/>
  <c r="K3641" i="12"/>
  <c r="K3642" i="12"/>
  <c r="K3643" i="12"/>
  <c r="K3644" i="12"/>
  <c r="K3645" i="12"/>
  <c r="K3650" i="12"/>
  <c r="K3651" i="12"/>
  <c r="K3652" i="12"/>
  <c r="K3653" i="12"/>
  <c r="K3654" i="12"/>
  <c r="K3655" i="12"/>
  <c r="K3656" i="12"/>
  <c r="K3657" i="12"/>
  <c r="K3662" i="12"/>
  <c r="K3663" i="12"/>
  <c r="K3664" i="12"/>
  <c r="K3665" i="12"/>
  <c r="K3666" i="12"/>
  <c r="K3667" i="12"/>
  <c r="K3668" i="12"/>
  <c r="K3669" i="12"/>
  <c r="K3674" i="12"/>
  <c r="K3675" i="12"/>
  <c r="K3676" i="12"/>
  <c r="K3677" i="12"/>
  <c r="K3678" i="12"/>
  <c r="K3679" i="12"/>
  <c r="K3680" i="12"/>
  <c r="K3681" i="12"/>
  <c r="K3686" i="12"/>
  <c r="K3687" i="12"/>
  <c r="K3688" i="12"/>
  <c r="K3689" i="12"/>
  <c r="K3690" i="12"/>
  <c r="K3691" i="12"/>
  <c r="K3692" i="12"/>
  <c r="K3693" i="12"/>
  <c r="K3698" i="12"/>
  <c r="K3699" i="12"/>
  <c r="K3700" i="12"/>
  <c r="K3701" i="12"/>
  <c r="K3702" i="12"/>
  <c r="K3703" i="12"/>
  <c r="K3704" i="12"/>
  <c r="K3705" i="12"/>
  <c r="K3710" i="12"/>
  <c r="K3711" i="12"/>
  <c r="K3712" i="12"/>
  <c r="K3713" i="12"/>
  <c r="K3714" i="12"/>
  <c r="K3715" i="12"/>
  <c r="K3716" i="12"/>
  <c r="K3717" i="12"/>
  <c r="K3722" i="12"/>
  <c r="K3723" i="12"/>
  <c r="K3724" i="12"/>
  <c r="K3725" i="12"/>
  <c r="K3726" i="12"/>
  <c r="K3727" i="12"/>
  <c r="K3728" i="12"/>
  <c r="K3729" i="12"/>
  <c r="K3734" i="12"/>
  <c r="K3735" i="12"/>
  <c r="K3736" i="12"/>
  <c r="K3737" i="12"/>
  <c r="K3738" i="12"/>
  <c r="K3739" i="12"/>
  <c r="K3740" i="12"/>
  <c r="K3741" i="12"/>
  <c r="K3746" i="12"/>
  <c r="K3747" i="12"/>
  <c r="K3748" i="12"/>
  <c r="K3749" i="12"/>
  <c r="K3750" i="12"/>
  <c r="K3751" i="12"/>
  <c r="K3752" i="12"/>
  <c r="K3753" i="12"/>
  <c r="K3758" i="12"/>
  <c r="K3759" i="12"/>
  <c r="K3760" i="12"/>
  <c r="K3761" i="12"/>
  <c r="K3762" i="12"/>
  <c r="K3763" i="12"/>
  <c r="K3764" i="12"/>
  <c r="K3765" i="12"/>
  <c r="K3770" i="12"/>
  <c r="K3771" i="12"/>
  <c r="K3772" i="12"/>
  <c r="K3773" i="12"/>
  <c r="K3774" i="12"/>
  <c r="K3775" i="12"/>
  <c r="K3776" i="12"/>
  <c r="K3777" i="12"/>
  <c r="K3782" i="12"/>
  <c r="K3783" i="12"/>
  <c r="K3784" i="12"/>
  <c r="K3785" i="12"/>
  <c r="K3786" i="12"/>
  <c r="K3787" i="12"/>
  <c r="K3788" i="12"/>
  <c r="K3789" i="12"/>
  <c r="K3794" i="12"/>
  <c r="K3795" i="12"/>
  <c r="K3796" i="12"/>
  <c r="K3797" i="12"/>
  <c r="K3798" i="12"/>
  <c r="K3799" i="12"/>
  <c r="K3800" i="12"/>
  <c r="K3801" i="12"/>
  <c r="K3806" i="12"/>
  <c r="K3807" i="12"/>
  <c r="K3808" i="12"/>
  <c r="K3809" i="12"/>
  <c r="K3810" i="12"/>
  <c r="K3811" i="12"/>
  <c r="K3812" i="12"/>
  <c r="K3813" i="12"/>
  <c r="K3818" i="12"/>
  <c r="K3819" i="12"/>
  <c r="K3820" i="12"/>
  <c r="K3821" i="12"/>
  <c r="K3822" i="12"/>
  <c r="K3823" i="12"/>
  <c r="K3824" i="12"/>
  <c r="K3825" i="12"/>
  <c r="K3830" i="12"/>
  <c r="K3831" i="12"/>
  <c r="K3832" i="12"/>
  <c r="K3833" i="12"/>
  <c r="K3834" i="12"/>
  <c r="K3835" i="12"/>
  <c r="K3836" i="12"/>
  <c r="K3837" i="12"/>
  <c r="K3842" i="12"/>
  <c r="K3843" i="12"/>
  <c r="K3844" i="12"/>
  <c r="K3845" i="12"/>
  <c r="K3846" i="12"/>
  <c r="K3847" i="12"/>
  <c r="K3848" i="12"/>
  <c r="K3849" i="12"/>
  <c r="K3854" i="12"/>
  <c r="K3855" i="12"/>
  <c r="K3856" i="12"/>
  <c r="K3857" i="12"/>
  <c r="K3858" i="12"/>
  <c r="K3859" i="12"/>
  <c r="K3860" i="12"/>
  <c r="K3861" i="12"/>
  <c r="K3866" i="12"/>
  <c r="K3867" i="12"/>
  <c r="K3868" i="12"/>
  <c r="K3869" i="12"/>
  <c r="K3870" i="12"/>
  <c r="K3871" i="12"/>
  <c r="K3872" i="12"/>
  <c r="K3873" i="12"/>
  <c r="K3878" i="12"/>
  <c r="K3879" i="12"/>
  <c r="K3880" i="12"/>
  <c r="K3881" i="12"/>
  <c r="K3882" i="12"/>
  <c r="K3883" i="12"/>
  <c r="K3884" i="12"/>
  <c r="K3885" i="12"/>
  <c r="K3890" i="12"/>
  <c r="K3891" i="12"/>
  <c r="K3892" i="12"/>
  <c r="K3893" i="12"/>
  <c r="K3894" i="12"/>
  <c r="K3895" i="12"/>
  <c r="K3896" i="12"/>
  <c r="K3897" i="12"/>
  <c r="K3902" i="12"/>
  <c r="K3903" i="12"/>
  <c r="K3904" i="12"/>
  <c r="K3905" i="12"/>
  <c r="K3906" i="12"/>
  <c r="K3907" i="12"/>
  <c r="K3908" i="12"/>
  <c r="K3909" i="12"/>
  <c r="K3914" i="12"/>
  <c r="K3915" i="12"/>
  <c r="K3916" i="12"/>
  <c r="K3917" i="12"/>
  <c r="K3918" i="12"/>
  <c r="K3919" i="12"/>
  <c r="K3920" i="12"/>
  <c r="K3921" i="12"/>
  <c r="K3926" i="12"/>
  <c r="K3927" i="12"/>
  <c r="K3928" i="12"/>
  <c r="K3929" i="12"/>
  <c r="K3930" i="12"/>
  <c r="K3931" i="12"/>
  <c r="K3932" i="12"/>
  <c r="K3933" i="12"/>
  <c r="K3938" i="12"/>
  <c r="K3939" i="12"/>
  <c r="K3940" i="12"/>
  <c r="K3941" i="12"/>
  <c r="K3942" i="12"/>
  <c r="K3943" i="12"/>
  <c r="K3944" i="12"/>
  <c r="K3945" i="12"/>
  <c r="K3950" i="12"/>
  <c r="K3951" i="12"/>
  <c r="K3952" i="12"/>
  <c r="K3953" i="12"/>
  <c r="K3954" i="12"/>
  <c r="K3955" i="12"/>
  <c r="K3956" i="12"/>
  <c r="K3957" i="12"/>
  <c r="K3962" i="12"/>
  <c r="K3963" i="12"/>
  <c r="K3964" i="12"/>
  <c r="K3965" i="12"/>
  <c r="K3966" i="12"/>
  <c r="K3967" i="12"/>
  <c r="K3968" i="12"/>
  <c r="K3969" i="12"/>
  <c r="K3974" i="12"/>
  <c r="K3975" i="12"/>
  <c r="K3976" i="12"/>
  <c r="K3977" i="12"/>
  <c r="K3978" i="12"/>
  <c r="K3979" i="12"/>
  <c r="K3980" i="12"/>
  <c r="K3981" i="12"/>
  <c r="K3986" i="12"/>
  <c r="K3987" i="12"/>
  <c r="K3988" i="12"/>
  <c r="K3989" i="12"/>
  <c r="K3990" i="12"/>
  <c r="K3991" i="12"/>
  <c r="K3992" i="12"/>
  <c r="K3993" i="12"/>
  <c r="K3998" i="12"/>
  <c r="K3999" i="12"/>
  <c r="K4000" i="12"/>
  <c r="K4001" i="12"/>
  <c r="K4002" i="12"/>
  <c r="K4003" i="12"/>
  <c r="K4004" i="12"/>
  <c r="K4005" i="12"/>
  <c r="K4010" i="12"/>
  <c r="K4011" i="12"/>
  <c r="K4012" i="12"/>
  <c r="K4013" i="12"/>
  <c r="K4014" i="12"/>
  <c r="K4015" i="12"/>
  <c r="K4016" i="12"/>
  <c r="K4017" i="12"/>
  <c r="K4022" i="12"/>
  <c r="K4023" i="12"/>
  <c r="K4024" i="12"/>
  <c r="K4025" i="12"/>
  <c r="K4026" i="12"/>
  <c r="K4027" i="12"/>
  <c r="K4028" i="12"/>
  <c r="K4029" i="12"/>
  <c r="K4034" i="12"/>
  <c r="K4035" i="12"/>
  <c r="K4036" i="12"/>
  <c r="K4037" i="12"/>
  <c r="K4038" i="12"/>
  <c r="K4039" i="12"/>
  <c r="K4040" i="12"/>
  <c r="K4041" i="12"/>
  <c r="K4046" i="12"/>
  <c r="K4047" i="12"/>
  <c r="K4048" i="12"/>
  <c r="K4049" i="12"/>
  <c r="K4050" i="12"/>
  <c r="K4051" i="12"/>
  <c r="K4052" i="12"/>
  <c r="K4053" i="12"/>
  <c r="K4058" i="12"/>
  <c r="K4059" i="12"/>
  <c r="K4060" i="12"/>
  <c r="K4061" i="12"/>
  <c r="K4062" i="12"/>
  <c r="K4063" i="12"/>
  <c r="K4064" i="12"/>
  <c r="K4065" i="12"/>
  <c r="K4070" i="12"/>
  <c r="K4071" i="12"/>
  <c r="K4072" i="12"/>
  <c r="K4073" i="12"/>
  <c r="K4074" i="12"/>
  <c r="K4075" i="12"/>
  <c r="K4076" i="12"/>
  <c r="K4077" i="12"/>
  <c r="K4082" i="12"/>
  <c r="K4083" i="12"/>
  <c r="K4084" i="12"/>
  <c r="K4085" i="12"/>
  <c r="K4086" i="12"/>
  <c r="K4087" i="12"/>
  <c r="K4088" i="12"/>
  <c r="K4089" i="12"/>
  <c r="K4094" i="12"/>
  <c r="K4095" i="12"/>
  <c r="K4096" i="12"/>
  <c r="K4097" i="12"/>
  <c r="K4098" i="12"/>
  <c r="K4099" i="12"/>
  <c r="K4100" i="12"/>
  <c r="K4101" i="12"/>
  <c r="K4106" i="12"/>
  <c r="K4107" i="12"/>
  <c r="K4108" i="12"/>
  <c r="K4109" i="12"/>
  <c r="K4110" i="12"/>
  <c r="K4111" i="12"/>
  <c r="K4112" i="12"/>
  <c r="K4113" i="12"/>
  <c r="K4118" i="12"/>
  <c r="K4119" i="12"/>
  <c r="K4120" i="12"/>
  <c r="K4121" i="12"/>
  <c r="K4122" i="12"/>
  <c r="K4123" i="12"/>
  <c r="K4124" i="12"/>
  <c r="K4125" i="12"/>
  <c r="K4130" i="12"/>
  <c r="K4131" i="12"/>
  <c r="K4132" i="12"/>
  <c r="K4133" i="12"/>
  <c r="K4134" i="12"/>
  <c r="K4135" i="12"/>
  <c r="K4136" i="12"/>
  <c r="K4137" i="12"/>
  <c r="K4142" i="12"/>
  <c r="K4143" i="12"/>
  <c r="K4144" i="12"/>
  <c r="K4145" i="12"/>
  <c r="K4146" i="12"/>
  <c r="K4147" i="12"/>
  <c r="K4148" i="12"/>
  <c r="K4149" i="12"/>
  <c r="K4154" i="12"/>
  <c r="K4155" i="12"/>
  <c r="K4156" i="12"/>
  <c r="K4157" i="12"/>
  <c r="K4158" i="12"/>
  <c r="K4159" i="12"/>
  <c r="K4160" i="12"/>
  <c r="K4161" i="12"/>
  <c r="K4165" i="12"/>
  <c r="K4166" i="12"/>
  <c r="K4167" i="12"/>
  <c r="K4168" i="12"/>
  <c r="K4169" i="12"/>
  <c r="K4170" i="12"/>
  <c r="K4171" i="12"/>
  <c r="K4172" i="12"/>
  <c r="K4173" i="12"/>
  <c r="K4178" i="12"/>
  <c r="K4179" i="12"/>
  <c r="K4180" i="12"/>
  <c r="K4181" i="12"/>
  <c r="K4182" i="12"/>
  <c r="K4183" i="12"/>
  <c r="K4184" i="12"/>
  <c r="K4185" i="12"/>
  <c r="K4190" i="12"/>
  <c r="K4191" i="12"/>
  <c r="K4192" i="12"/>
  <c r="K4193" i="12"/>
  <c r="K4194" i="12"/>
  <c r="K4195" i="12"/>
  <c r="K4196" i="12"/>
  <c r="K4197" i="12"/>
  <c r="K4202" i="12"/>
  <c r="K4203" i="12"/>
  <c r="K4204" i="12"/>
  <c r="K4205" i="12"/>
  <c r="K4206" i="12"/>
  <c r="K4207" i="12"/>
  <c r="K4208" i="12"/>
  <c r="K4209" i="12"/>
  <c r="K4214" i="12"/>
  <c r="K4215" i="12"/>
  <c r="K4216" i="12"/>
  <c r="K4217" i="12"/>
  <c r="K4218" i="12"/>
  <c r="K4219" i="12"/>
  <c r="K4220" i="12"/>
  <c r="K4221" i="12"/>
  <c r="K4226" i="12"/>
  <c r="K4227" i="12"/>
  <c r="K4228" i="12"/>
  <c r="K4229" i="12"/>
  <c r="K4230" i="12"/>
  <c r="K4231" i="12"/>
  <c r="K4232" i="12"/>
  <c r="K4233" i="12"/>
  <c r="K4238" i="12"/>
  <c r="K4239" i="12"/>
  <c r="K4240" i="12"/>
  <c r="K4241" i="12"/>
  <c r="K4242" i="12"/>
  <c r="K4243" i="12"/>
  <c r="K4244" i="12"/>
  <c r="K4245" i="12"/>
  <c r="K4250" i="12"/>
  <c r="K4251" i="12"/>
  <c r="K4252" i="12"/>
  <c r="K4253" i="12"/>
  <c r="K4254" i="12"/>
  <c r="K4255" i="12"/>
  <c r="K4256" i="12"/>
  <c r="K4257" i="12"/>
  <c r="K4262" i="12"/>
  <c r="K4263" i="12"/>
  <c r="K4264" i="12"/>
  <c r="K4265" i="12"/>
  <c r="K4266" i="12"/>
  <c r="K4267" i="12"/>
  <c r="K4268" i="12"/>
  <c r="K4269" i="12"/>
  <c r="K4274" i="12"/>
  <c r="K4275" i="12"/>
  <c r="K4276" i="12"/>
  <c r="K4277" i="12"/>
  <c r="K4278" i="12"/>
  <c r="K4279" i="12"/>
  <c r="K4280" i="12"/>
  <c r="K4281" i="12"/>
  <c r="K4286" i="12"/>
  <c r="K4287" i="12"/>
  <c r="K4288" i="12"/>
  <c r="K4289" i="12"/>
  <c r="K4290" i="12"/>
  <c r="K4291" i="12"/>
  <c r="K4292" i="12"/>
  <c r="K4293" i="12"/>
  <c r="K4298" i="12"/>
  <c r="K4299" i="12"/>
  <c r="K4300" i="12"/>
  <c r="K4301" i="12"/>
  <c r="K4302" i="12"/>
  <c r="K4303" i="12"/>
  <c r="K4304" i="12"/>
  <c r="K4305" i="12"/>
  <c r="K4310" i="12"/>
  <c r="K4311" i="12"/>
  <c r="K4312" i="12"/>
  <c r="K4313" i="12"/>
  <c r="K4314" i="12"/>
  <c r="K4315" i="12"/>
  <c r="K4316" i="12"/>
  <c r="K4317" i="12"/>
  <c r="K4322" i="12"/>
  <c r="K4323" i="12"/>
  <c r="K4324" i="12"/>
  <c r="K4325" i="12"/>
  <c r="K4326" i="12"/>
  <c r="K4327" i="12"/>
  <c r="K4328" i="12"/>
  <c r="K4329" i="12"/>
  <c r="K4334" i="12"/>
  <c r="K4335" i="12"/>
  <c r="K4336" i="12"/>
  <c r="K4337" i="12"/>
  <c r="K4338" i="12"/>
  <c r="K4339" i="12"/>
  <c r="K4340" i="12"/>
  <c r="K4341" i="12"/>
  <c r="K4346" i="12"/>
  <c r="K4347" i="12"/>
  <c r="K4348" i="12"/>
  <c r="K4349" i="12"/>
  <c r="K4350" i="12"/>
  <c r="K4351" i="12"/>
  <c r="K4352" i="12"/>
  <c r="K4353" i="12"/>
  <c r="K4358" i="12"/>
  <c r="K4359" i="12"/>
  <c r="K4360" i="12"/>
  <c r="K4361" i="12"/>
  <c r="K4362" i="12"/>
  <c r="K4363" i="12"/>
  <c r="K4364" i="12"/>
  <c r="K4365" i="12"/>
  <c r="K4370" i="12"/>
  <c r="K4371" i="12"/>
  <c r="K4372" i="12"/>
  <c r="K4373" i="12"/>
  <c r="K4374" i="12"/>
  <c r="K4375" i="12"/>
  <c r="K4376" i="12"/>
  <c r="K4377" i="12"/>
  <c r="K4382" i="12"/>
  <c r="K4383" i="12"/>
  <c r="K4384" i="12"/>
  <c r="K4385" i="12"/>
  <c r="K4386" i="12"/>
  <c r="K4387" i="12"/>
  <c r="K4388" i="12"/>
  <c r="K4389" i="12"/>
  <c r="K4394" i="12"/>
  <c r="K4395" i="12"/>
  <c r="K4396" i="12"/>
  <c r="K4397" i="12"/>
  <c r="K4398" i="12"/>
  <c r="K4399" i="12"/>
  <c r="K4400" i="12"/>
  <c r="K4401" i="12"/>
  <c r="K4406" i="12"/>
  <c r="K4407" i="12"/>
  <c r="K4408" i="12"/>
  <c r="K4409" i="12"/>
  <c r="K4410" i="12"/>
  <c r="K4411" i="12"/>
  <c r="K4412" i="12"/>
  <c r="K4413" i="12"/>
  <c r="K4418" i="12"/>
  <c r="K4419" i="12"/>
  <c r="K4420" i="12"/>
  <c r="K4421" i="12"/>
  <c r="K4422" i="12"/>
  <c r="K4423" i="12"/>
  <c r="K4424" i="12"/>
  <c r="K4425" i="12"/>
  <c r="K4430" i="12"/>
  <c r="K4431" i="12"/>
  <c r="K4432" i="12"/>
  <c r="K4433" i="12"/>
  <c r="K4434" i="12"/>
  <c r="K4435" i="12"/>
  <c r="K4436" i="12"/>
  <c r="K4437" i="12"/>
  <c r="K4442" i="12"/>
  <c r="K4443" i="12"/>
  <c r="K4444" i="12"/>
  <c r="K4445" i="12"/>
  <c r="K4446" i="12"/>
  <c r="K4447" i="12"/>
  <c r="K4448" i="12"/>
  <c r="K4449" i="12"/>
  <c r="K4454" i="12"/>
  <c r="K4455" i="12"/>
  <c r="K4456" i="12"/>
  <c r="K4457" i="12"/>
  <c r="K4458" i="12"/>
  <c r="K4459" i="12"/>
  <c r="K4460" i="12"/>
  <c r="K4461" i="12"/>
  <c r="K4466" i="12"/>
  <c r="K4467" i="12"/>
  <c r="K4468" i="12"/>
  <c r="K4469" i="12"/>
  <c r="K4470" i="12"/>
  <c r="K4471" i="12"/>
  <c r="K4472" i="12"/>
  <c r="K4473" i="12"/>
  <c r="K4478" i="12"/>
  <c r="K4479" i="12"/>
  <c r="K4480" i="12"/>
  <c r="K4481" i="12"/>
  <c r="K4482" i="12"/>
  <c r="K4483" i="12"/>
  <c r="K4484" i="12"/>
  <c r="K4485" i="12"/>
  <c r="K4490" i="12"/>
  <c r="K4491" i="12"/>
  <c r="K4492" i="12"/>
  <c r="K4493" i="12"/>
  <c r="K4494" i="12"/>
  <c r="K4495" i="12"/>
  <c r="K4496" i="12"/>
  <c r="K4497" i="12"/>
  <c r="K4502" i="12"/>
  <c r="K4503" i="12"/>
  <c r="K4504" i="12"/>
  <c r="K4505" i="12"/>
  <c r="K4506" i="12"/>
  <c r="K4507" i="12"/>
  <c r="K4508" i="12"/>
  <c r="K4509" i="12"/>
  <c r="K4514" i="12"/>
  <c r="K4515" i="12"/>
  <c r="K4516" i="12"/>
  <c r="K4517" i="12"/>
  <c r="K4518" i="12"/>
  <c r="K4519" i="12"/>
  <c r="K4520" i="12"/>
  <c r="K4521" i="12"/>
  <c r="K4526" i="12"/>
  <c r="K4527" i="12"/>
  <c r="K4528" i="12"/>
  <c r="K4529" i="12"/>
  <c r="K4530" i="12"/>
  <c r="K4531" i="12"/>
  <c r="K4532" i="12"/>
  <c r="K4533" i="12"/>
  <c r="K4538" i="12"/>
  <c r="K4539" i="12"/>
  <c r="K4540" i="12"/>
  <c r="K4541" i="12"/>
  <c r="K4542" i="12"/>
  <c r="K4543" i="12"/>
  <c r="K4544" i="12"/>
  <c r="K4545" i="12"/>
  <c r="K4548" i="12"/>
  <c r="K4550" i="12"/>
  <c r="K4551" i="12"/>
  <c r="K4552" i="12"/>
  <c r="K4553" i="12"/>
  <c r="K4554" i="12"/>
  <c r="K4555" i="12"/>
  <c r="K4556" i="12"/>
  <c r="K4557" i="12"/>
  <c r="K4562" i="12"/>
  <c r="K4563" i="12"/>
  <c r="K4564" i="12"/>
  <c r="K4565" i="12"/>
  <c r="K4566" i="12"/>
  <c r="K4567" i="12"/>
  <c r="K4568" i="12"/>
  <c r="K4569" i="12"/>
  <c r="K4574" i="12"/>
  <c r="K4575" i="12"/>
  <c r="K4576" i="12"/>
  <c r="K4577" i="12"/>
  <c r="K4578" i="12"/>
  <c r="K4579" i="12"/>
  <c r="K4580" i="12"/>
  <c r="K4581" i="12"/>
  <c r="K4586" i="12"/>
  <c r="K4587" i="12"/>
  <c r="K4588" i="12"/>
  <c r="K4589" i="12"/>
  <c r="K4590" i="12"/>
  <c r="K4591" i="12"/>
  <c r="K4592" i="12"/>
  <c r="K4593" i="12"/>
  <c r="K4598" i="12"/>
  <c r="K4599" i="12"/>
  <c r="K4600" i="12"/>
  <c r="K4601" i="12"/>
  <c r="K4602" i="12"/>
  <c r="K4603" i="12"/>
  <c r="K4604" i="12"/>
  <c r="K4605" i="12"/>
  <c r="K4610" i="12"/>
  <c r="K4611" i="12"/>
  <c r="K4612" i="12"/>
  <c r="K4613" i="12"/>
  <c r="K4614" i="12"/>
  <c r="K4615" i="12"/>
  <c r="K4616" i="12"/>
  <c r="K4617" i="12"/>
  <c r="K4622" i="12"/>
  <c r="K4623" i="12"/>
  <c r="K4624" i="12"/>
  <c r="K4625" i="12"/>
  <c r="K4626" i="12"/>
  <c r="K4627" i="12"/>
  <c r="K4628" i="12"/>
  <c r="K4629" i="12"/>
  <c r="K4634" i="12"/>
  <c r="K4635" i="12"/>
  <c r="K4636" i="12"/>
  <c r="K4637" i="12"/>
  <c r="K4638" i="12"/>
  <c r="K4639" i="12"/>
  <c r="K4640" i="12"/>
  <c r="K4641" i="12"/>
  <c r="K4646" i="12"/>
  <c r="K4647" i="12"/>
  <c r="K4648" i="12"/>
  <c r="K4649" i="12"/>
  <c r="K4650" i="12"/>
  <c r="K4651" i="12"/>
  <c r="K4652" i="12"/>
  <c r="K4653" i="12"/>
  <c r="K4658" i="12"/>
  <c r="K4659" i="12"/>
  <c r="K4660" i="12"/>
  <c r="K4661" i="12"/>
  <c r="K4662" i="12"/>
  <c r="K4663" i="12"/>
  <c r="K4664" i="12"/>
  <c r="K4665" i="12"/>
  <c r="K4670" i="12"/>
  <c r="K4671" i="12"/>
  <c r="K4672" i="12"/>
  <c r="K4673" i="12"/>
  <c r="K4674" i="12"/>
  <c r="K4675" i="12"/>
  <c r="K4676" i="12"/>
  <c r="K4677" i="12"/>
  <c r="K4682" i="12"/>
  <c r="K4683" i="12"/>
  <c r="K4684" i="12"/>
  <c r="K4685" i="12"/>
  <c r="K4686" i="12"/>
  <c r="K4687" i="12"/>
  <c r="K4688" i="12"/>
  <c r="K4689" i="12"/>
  <c r="K4694" i="12"/>
  <c r="K4695" i="12"/>
  <c r="K4696" i="12"/>
  <c r="K4697" i="12"/>
  <c r="K4698" i="12"/>
  <c r="K4699" i="12"/>
  <c r="K4700" i="12"/>
  <c r="K4701" i="12"/>
  <c r="K4706" i="12"/>
  <c r="K4707" i="12"/>
  <c r="K4708" i="12"/>
  <c r="K4709" i="12"/>
  <c r="K4710" i="12"/>
  <c r="K4711" i="12"/>
  <c r="K4712" i="12"/>
  <c r="K4713" i="12"/>
  <c r="K4718" i="12"/>
  <c r="K4719" i="12"/>
  <c r="K4720" i="12"/>
  <c r="K4721" i="12"/>
  <c r="K4722" i="12"/>
  <c r="K4723" i="12"/>
  <c r="K4724" i="12"/>
  <c r="K4725" i="12"/>
  <c r="K4730" i="12"/>
  <c r="K4731" i="12"/>
  <c r="K4732" i="12"/>
  <c r="K4733" i="12"/>
  <c r="K4734" i="12"/>
  <c r="K4735" i="12"/>
  <c r="K4736" i="12"/>
  <c r="K4737" i="12"/>
  <c r="K4742" i="12"/>
  <c r="K4743" i="12"/>
  <c r="K4744" i="12"/>
  <c r="K4745" i="12"/>
  <c r="K4746" i="12"/>
  <c r="K4747" i="12"/>
  <c r="K4748" i="12"/>
  <c r="K4749" i="12"/>
  <c r="K4754" i="12"/>
  <c r="K4755" i="12"/>
  <c r="K4756" i="12"/>
  <c r="K4757" i="12"/>
  <c r="K4758" i="12"/>
  <c r="K4759" i="12"/>
  <c r="K4760" i="12"/>
  <c r="K4761" i="12"/>
  <c r="K4766" i="12"/>
  <c r="K4767" i="12"/>
  <c r="K4768" i="12"/>
  <c r="K4769" i="12"/>
  <c r="K4770" i="12"/>
  <c r="K4771" i="12"/>
  <c r="K4772" i="12"/>
  <c r="K4773" i="12"/>
  <c r="K4778" i="12"/>
  <c r="K4779" i="12"/>
  <c r="K4780" i="12"/>
  <c r="K4781" i="12"/>
  <c r="K4782" i="12"/>
  <c r="K4783" i="12"/>
  <c r="K4784" i="12"/>
  <c r="K4785" i="12"/>
  <c r="K4790" i="12"/>
  <c r="K4791" i="12"/>
  <c r="K4792" i="12"/>
  <c r="K4793" i="12"/>
  <c r="K4794" i="12"/>
  <c r="K4795" i="12"/>
  <c r="K4796" i="12"/>
  <c r="K4797" i="12"/>
  <c r="K4802" i="12"/>
  <c r="K4803" i="12"/>
  <c r="K4804" i="12"/>
  <c r="K4805" i="12"/>
  <c r="K4806" i="12"/>
  <c r="K4807" i="12"/>
  <c r="K4808" i="12"/>
  <c r="K4809" i="12"/>
  <c r="K4814" i="12"/>
  <c r="K4815" i="12"/>
  <c r="K4816" i="12"/>
  <c r="K4817" i="12"/>
  <c r="K4818" i="12"/>
  <c r="K4819" i="12"/>
  <c r="K4820" i="12"/>
  <c r="K4821" i="12"/>
  <c r="K4826" i="12"/>
  <c r="K4827" i="12"/>
  <c r="K4828" i="12"/>
  <c r="K4829" i="12"/>
  <c r="K4830" i="12"/>
  <c r="K4831" i="12"/>
  <c r="K4832" i="12"/>
  <c r="K4833" i="12"/>
  <c r="K4838" i="12"/>
  <c r="K4839" i="12"/>
  <c r="K4840" i="12"/>
  <c r="K4841" i="12"/>
  <c r="K4842" i="12"/>
  <c r="K4843" i="12"/>
  <c r="K4844" i="12"/>
  <c r="K4845" i="12"/>
  <c r="K4850" i="12"/>
  <c r="K4851" i="12"/>
  <c r="K4852" i="12"/>
  <c r="K4853" i="12"/>
  <c r="K4854" i="12"/>
  <c r="K4855" i="12"/>
  <c r="K4856" i="12"/>
  <c r="K4857" i="12"/>
  <c r="K4862" i="12"/>
  <c r="K4863" i="12"/>
  <c r="K4864" i="12"/>
  <c r="K4865" i="12"/>
  <c r="K4866" i="12"/>
  <c r="K4867" i="12"/>
  <c r="K4868" i="12"/>
  <c r="K4869" i="12"/>
  <c r="K4874" i="12"/>
  <c r="K4875" i="12"/>
  <c r="K4876" i="12"/>
  <c r="K4877" i="12"/>
  <c r="K4878" i="12"/>
  <c r="K4879" i="12"/>
  <c r="K4880" i="12"/>
  <c r="K4881" i="12"/>
  <c r="K4886" i="12"/>
  <c r="K4887" i="12"/>
  <c r="K4888" i="12"/>
  <c r="K4889" i="12"/>
  <c r="K4890" i="12"/>
  <c r="K4891" i="12"/>
  <c r="K4892" i="12"/>
  <c r="K4893" i="12"/>
  <c r="K4898" i="12"/>
  <c r="K4899" i="12"/>
  <c r="K4900" i="12"/>
  <c r="K4901" i="12"/>
  <c r="K4902" i="12"/>
  <c r="K4903" i="12"/>
  <c r="K4904" i="12"/>
  <c r="K4905" i="12"/>
  <c r="K4910" i="12"/>
  <c r="K4911" i="12"/>
  <c r="K4912" i="12"/>
  <c r="K4913" i="12"/>
  <c r="K4914" i="12"/>
  <c r="K4915" i="12"/>
  <c r="K4916" i="12"/>
  <c r="K4917" i="12"/>
  <c r="K4922" i="12"/>
  <c r="K4923" i="12"/>
  <c r="K4924" i="12"/>
  <c r="K4925" i="12"/>
  <c r="K4926" i="12"/>
  <c r="K4927" i="12"/>
  <c r="K4928" i="12"/>
  <c r="K4929" i="12"/>
  <c r="K4934" i="12"/>
  <c r="K4935" i="12"/>
  <c r="K4936" i="12"/>
  <c r="K4937" i="12"/>
  <c r="K4938" i="12"/>
  <c r="K4939" i="12"/>
  <c r="K4940" i="12"/>
  <c r="K4941" i="12"/>
  <c r="K4946" i="12"/>
  <c r="K4947" i="12"/>
  <c r="K4948" i="12"/>
  <c r="K4949" i="12"/>
  <c r="K4950" i="12"/>
  <c r="K4951" i="12"/>
  <c r="K4952" i="12"/>
  <c r="K4953" i="12"/>
  <c r="K4958" i="12"/>
  <c r="K4959" i="12"/>
  <c r="K4960" i="12"/>
  <c r="K4961" i="12"/>
  <c r="K4962" i="12"/>
  <c r="K4963" i="12"/>
  <c r="K4964" i="12"/>
  <c r="K4965" i="12"/>
  <c r="K4970" i="12"/>
  <c r="K4971" i="12"/>
  <c r="K4972" i="12"/>
  <c r="K4973" i="12"/>
  <c r="K4974" i="12"/>
  <c r="K4975" i="12"/>
  <c r="K4976" i="12"/>
  <c r="K4977" i="12"/>
  <c r="K4982" i="12"/>
  <c r="K4983" i="12"/>
  <c r="K4984" i="12"/>
  <c r="K4985" i="12"/>
  <c r="K4986" i="12"/>
  <c r="K4987" i="12"/>
  <c r="K4988" i="12"/>
  <c r="K4989" i="12"/>
  <c r="K4994" i="12"/>
  <c r="K4995" i="12"/>
  <c r="K4996" i="12"/>
  <c r="K4997" i="12"/>
  <c r="K4998" i="12"/>
  <c r="K4999" i="12"/>
  <c r="K5000" i="12"/>
  <c r="K5001" i="12"/>
  <c r="K5006" i="12"/>
  <c r="K5007" i="12"/>
  <c r="K5008" i="12"/>
  <c r="K5009" i="12"/>
  <c r="K5010" i="12"/>
  <c r="K5011" i="12"/>
  <c r="K5012" i="12"/>
  <c r="K5013" i="12"/>
  <c r="K5018" i="12"/>
  <c r="K5019" i="12"/>
  <c r="K5020" i="12"/>
  <c r="K5021" i="12"/>
  <c r="K5022" i="12"/>
  <c r="K5023" i="12"/>
  <c r="K5024" i="12"/>
  <c r="K5025" i="12"/>
  <c r="K5028" i="12"/>
  <c r="K5030" i="12"/>
  <c r="K5031" i="12"/>
  <c r="K5032" i="12"/>
  <c r="K5033" i="12"/>
  <c r="K5034" i="12"/>
  <c r="K5035" i="12"/>
  <c r="K5036" i="12"/>
  <c r="K5037" i="12"/>
  <c r="K5042" i="12"/>
  <c r="K5043" i="12"/>
  <c r="K5044" i="12"/>
  <c r="K5045" i="12"/>
  <c r="K5046" i="12"/>
  <c r="K5047" i="12"/>
  <c r="K5048" i="12"/>
  <c r="K5049" i="12"/>
  <c r="K5054" i="12"/>
  <c r="K5055" i="12"/>
  <c r="K5056" i="12"/>
  <c r="K5057" i="12"/>
  <c r="K5058" i="12"/>
  <c r="K5059" i="12"/>
  <c r="K5060" i="12"/>
  <c r="K5061" i="12"/>
  <c r="K5066" i="12"/>
  <c r="K5067" i="12"/>
  <c r="K5068" i="12"/>
  <c r="K5069" i="12"/>
  <c r="K5070" i="12"/>
  <c r="K5071" i="12"/>
  <c r="K5072" i="12"/>
  <c r="K5073" i="12"/>
  <c r="K5078" i="12"/>
  <c r="K5079" i="12"/>
  <c r="K5080" i="12"/>
  <c r="K5081" i="12"/>
  <c r="K5082" i="12"/>
  <c r="K5083" i="12"/>
  <c r="K5084" i="12"/>
  <c r="K5085" i="12"/>
  <c r="K5090" i="12"/>
  <c r="K5091" i="12"/>
  <c r="K5092" i="12"/>
  <c r="K5093" i="12"/>
  <c r="K5094" i="12"/>
  <c r="K5095" i="12"/>
  <c r="K5096" i="12"/>
  <c r="K5097" i="12"/>
  <c r="K5102" i="12"/>
  <c r="K5103" i="12"/>
  <c r="K5104" i="12"/>
  <c r="K5105" i="12"/>
  <c r="K5106" i="12"/>
  <c r="K5107" i="12"/>
  <c r="K5108" i="12"/>
  <c r="K5109" i="12"/>
  <c r="K5114" i="12"/>
  <c r="K5115" i="12"/>
  <c r="K5116" i="12"/>
  <c r="K5117" i="12"/>
  <c r="K5118" i="12"/>
  <c r="K5119" i="12"/>
  <c r="K5120" i="12"/>
  <c r="K5121" i="12"/>
  <c r="K5126" i="12"/>
  <c r="K5127" i="12"/>
  <c r="K5128" i="12"/>
  <c r="K5129" i="12"/>
  <c r="K5130" i="12"/>
  <c r="K5131" i="12"/>
  <c r="K5132" i="12"/>
  <c r="K5133" i="12"/>
  <c r="K5138" i="12"/>
  <c r="K5139" i="12"/>
  <c r="K5140" i="12"/>
  <c r="K5141" i="12"/>
  <c r="K5142" i="12"/>
  <c r="K5143" i="12"/>
  <c r="K5144" i="12"/>
  <c r="K5145" i="12"/>
  <c r="K5150" i="12"/>
  <c r="K5151" i="12"/>
  <c r="K5152" i="12"/>
  <c r="K5153" i="12"/>
  <c r="K5154" i="12"/>
  <c r="K5155" i="12"/>
  <c r="K5156" i="12"/>
  <c r="K5157" i="12"/>
  <c r="K5162" i="12"/>
  <c r="K5163" i="12"/>
  <c r="K5164" i="12"/>
  <c r="K5165" i="12"/>
  <c r="K5166" i="12"/>
  <c r="K5167" i="12"/>
  <c r="K5168" i="12"/>
  <c r="K5169" i="12"/>
  <c r="K5174" i="12"/>
  <c r="K5175" i="12"/>
  <c r="K5176" i="12"/>
  <c r="K5177" i="12"/>
  <c r="K5178" i="12"/>
  <c r="K5179" i="12"/>
  <c r="K5180" i="12"/>
  <c r="K5181" i="12"/>
  <c r="K5186" i="12"/>
  <c r="K5187" i="12"/>
  <c r="K5188" i="12"/>
  <c r="K5189" i="12"/>
  <c r="K5190" i="12"/>
  <c r="K5191" i="12"/>
  <c r="K5192" i="12"/>
  <c r="K5193" i="12"/>
  <c r="K5198" i="12"/>
  <c r="K5199" i="12"/>
  <c r="K5200" i="12"/>
  <c r="K5201" i="12"/>
  <c r="K5202" i="12"/>
  <c r="K5203" i="12"/>
  <c r="K5204" i="12"/>
  <c r="K5205" i="12"/>
  <c r="K5210" i="12"/>
  <c r="K5211" i="12"/>
  <c r="K5212" i="12"/>
  <c r="K5213" i="12"/>
  <c r="K5214" i="12"/>
  <c r="K5215" i="12"/>
  <c r="K5216" i="12"/>
  <c r="K5217" i="12"/>
  <c r="K5222" i="12"/>
  <c r="K5223" i="12"/>
  <c r="K5224" i="12"/>
  <c r="K5225" i="12"/>
  <c r="K5226" i="12"/>
  <c r="K5227" i="12"/>
  <c r="K5228" i="12"/>
  <c r="K5229" i="12"/>
  <c r="K5234" i="12"/>
  <c r="K5235" i="12"/>
  <c r="K5236" i="12"/>
  <c r="K5237" i="12"/>
  <c r="K5238" i="12"/>
  <c r="K5239" i="12"/>
  <c r="K5240" i="12"/>
  <c r="K5241" i="12"/>
  <c r="K5246" i="12"/>
  <c r="K5247" i="12"/>
  <c r="K5248" i="12"/>
  <c r="K5249" i="12"/>
  <c r="K5250" i="12"/>
  <c r="K5251" i="12"/>
  <c r="K5252" i="12"/>
  <c r="K5253" i="12"/>
  <c r="K5258" i="12"/>
  <c r="K5259" i="12"/>
  <c r="K5260" i="12"/>
  <c r="K5261" i="12"/>
  <c r="K5262" i="12"/>
  <c r="K5263" i="12"/>
  <c r="K5264" i="12"/>
  <c r="K5265" i="12"/>
  <c r="K5270" i="12"/>
  <c r="K5271" i="12"/>
  <c r="K5272" i="12"/>
  <c r="K5273" i="12"/>
  <c r="K5274" i="12"/>
  <c r="K5275" i="12"/>
  <c r="K5276" i="12"/>
  <c r="K5277" i="12"/>
  <c r="K5282" i="12"/>
  <c r="K5283" i="12"/>
  <c r="K5284" i="12"/>
  <c r="K5285" i="12"/>
  <c r="K5286" i="12"/>
  <c r="K5287" i="12"/>
  <c r="K5288" i="12"/>
  <c r="K5289" i="12"/>
  <c r="K5294" i="12"/>
  <c r="K5295" i="12"/>
  <c r="K5296" i="12"/>
  <c r="K5297" i="12"/>
  <c r="K5298" i="12"/>
  <c r="K5299" i="12"/>
  <c r="K5300" i="12"/>
  <c r="K5301" i="12"/>
  <c r="K5306" i="12"/>
  <c r="K5307" i="12"/>
  <c r="K5308" i="12"/>
  <c r="K5309" i="12"/>
  <c r="K5310" i="12"/>
  <c r="K5311" i="12"/>
  <c r="K5312" i="12"/>
  <c r="K5313" i="12"/>
  <c r="K5318" i="12"/>
  <c r="K5319" i="12"/>
  <c r="K5320" i="12"/>
  <c r="K5321" i="12"/>
  <c r="K5322" i="12"/>
  <c r="K5323" i="12"/>
  <c r="K5324" i="12"/>
  <c r="K5325" i="12"/>
  <c r="K5330" i="12"/>
  <c r="K5331" i="12"/>
  <c r="K5332" i="12"/>
  <c r="K5333" i="12"/>
  <c r="K5334" i="12"/>
  <c r="K5335" i="12"/>
  <c r="K5336" i="12"/>
  <c r="K5337" i="12"/>
  <c r="K5342" i="12"/>
  <c r="K5343" i="12"/>
  <c r="K5344" i="12"/>
  <c r="K5345" i="12"/>
  <c r="K5346" i="12"/>
  <c r="K5347" i="12"/>
  <c r="K5348" i="12"/>
  <c r="K5349" i="12"/>
  <c r="K5354" i="12"/>
  <c r="K5355" i="12"/>
  <c r="K5356" i="12"/>
  <c r="K5357" i="12"/>
  <c r="K5358" i="12"/>
  <c r="K5359" i="12"/>
  <c r="K5360" i="12"/>
  <c r="K5361" i="12"/>
  <c r="K5366" i="12"/>
  <c r="K5367" i="12"/>
  <c r="K5368" i="12"/>
  <c r="K5369" i="12"/>
  <c r="K5370" i="12"/>
  <c r="K5371" i="12"/>
  <c r="K5372" i="12"/>
  <c r="K5373" i="12"/>
  <c r="K5378" i="12"/>
  <c r="K5379" i="12"/>
  <c r="K5380" i="12"/>
  <c r="K5381" i="12"/>
  <c r="K5382" i="12"/>
  <c r="K5383" i="12"/>
  <c r="K5384" i="12"/>
  <c r="K5385" i="12"/>
  <c r="K5390" i="12"/>
  <c r="K5391" i="12"/>
  <c r="K5392" i="12"/>
  <c r="K5393" i="12"/>
  <c r="K5394" i="12"/>
  <c r="K5395" i="12"/>
  <c r="K5396" i="12"/>
  <c r="K5397" i="12"/>
  <c r="K5402" i="12"/>
  <c r="K5403" i="12"/>
  <c r="K5404" i="12"/>
  <c r="K5405" i="12"/>
  <c r="K5406" i="12"/>
  <c r="K5407" i="12"/>
  <c r="K5408" i="12"/>
  <c r="K5409" i="12"/>
  <c r="K5414" i="12"/>
  <c r="K5415" i="12"/>
  <c r="K5416" i="12"/>
  <c r="K5417" i="12"/>
  <c r="K5418" i="12"/>
  <c r="K5419" i="12"/>
  <c r="K5420" i="12"/>
  <c r="K5421" i="12"/>
  <c r="K5426" i="12"/>
  <c r="K5427" i="12"/>
  <c r="K5428" i="12"/>
  <c r="K5429" i="12"/>
  <c r="K5430" i="12"/>
  <c r="K5431" i="12"/>
  <c r="K5432" i="12"/>
  <c r="K5433" i="12"/>
  <c r="K5438" i="12"/>
  <c r="K5439" i="12"/>
  <c r="K5440" i="12"/>
  <c r="K5441" i="12"/>
  <c r="K5442" i="12"/>
  <c r="K5443" i="12"/>
  <c r="K5444" i="12"/>
  <c r="K5445" i="12"/>
  <c r="K5450" i="12"/>
  <c r="K5451" i="12"/>
  <c r="K5452" i="12"/>
  <c r="K5453" i="12"/>
  <c r="K5454" i="12"/>
  <c r="K5455" i="12"/>
  <c r="K5456" i="12"/>
  <c r="K5457" i="12"/>
  <c r="K5462" i="12"/>
  <c r="K5463" i="12"/>
  <c r="K5464" i="12"/>
  <c r="K5465" i="12"/>
  <c r="K5466" i="12"/>
  <c r="K5467" i="12"/>
  <c r="K5468" i="12"/>
  <c r="K5469" i="12"/>
  <c r="K5474" i="12"/>
  <c r="K5475" i="12"/>
  <c r="K5476" i="12"/>
  <c r="K5477" i="12"/>
  <c r="K5478" i="12"/>
  <c r="K5479" i="12"/>
  <c r="K5480" i="12"/>
  <c r="K5481" i="12"/>
  <c r="K5486" i="12"/>
  <c r="K5487" i="12"/>
  <c r="K5488" i="12"/>
  <c r="K5489" i="12"/>
  <c r="K5490" i="12"/>
  <c r="K5491" i="12"/>
  <c r="K5492" i="12"/>
  <c r="K5493" i="12"/>
  <c r="K5498" i="12"/>
  <c r="K5499" i="12"/>
  <c r="K5500" i="12"/>
  <c r="K5501" i="12"/>
  <c r="K5502" i="12"/>
  <c r="K5503" i="12"/>
  <c r="K5504" i="12"/>
  <c r="K5510" i="12"/>
  <c r="K5511" i="12"/>
  <c r="K5512" i="12"/>
  <c r="K5513" i="12"/>
  <c r="K5514" i="12"/>
  <c r="K5515" i="12"/>
  <c r="K5516" i="12"/>
  <c r="K5522" i="12"/>
  <c r="K5523" i="12"/>
  <c r="K5524" i="12"/>
  <c r="K5525" i="12"/>
  <c r="K5526" i="12"/>
  <c r="K5527" i="12"/>
  <c r="K5528" i="12"/>
  <c r="K5529" i="12"/>
  <c r="K5534" i="12"/>
  <c r="K5535" i="12"/>
  <c r="K5536" i="12"/>
  <c r="K5537" i="12"/>
  <c r="K5538" i="12"/>
  <c r="K5539" i="12"/>
  <c r="K5540" i="12"/>
  <c r="K5541" i="12"/>
  <c r="K5546" i="12"/>
  <c r="K5547" i="12"/>
  <c r="K5548" i="12"/>
  <c r="K5549" i="12"/>
  <c r="K5550" i="12"/>
  <c r="K5551" i="12"/>
  <c r="K5552" i="12"/>
  <c r="K5553" i="12"/>
  <c r="K5558" i="12"/>
  <c r="K5559" i="12"/>
  <c r="K5560" i="12"/>
  <c r="K5561" i="12"/>
  <c r="K5562" i="12"/>
  <c r="K5563" i="12"/>
  <c r="K5564" i="12"/>
  <c r="K5565" i="12"/>
  <c r="K5570" i="12"/>
  <c r="K5571" i="12"/>
  <c r="K5572" i="12"/>
  <c r="K5573" i="12"/>
  <c r="K5574" i="12"/>
  <c r="K5575" i="12"/>
  <c r="K5576" i="12"/>
  <c r="K5577" i="12"/>
  <c r="K5582" i="12"/>
  <c r="K5583" i="12"/>
  <c r="K5584" i="12"/>
  <c r="K5585" i="12"/>
  <c r="K5586" i="12"/>
  <c r="K5587" i="12"/>
  <c r="K5588" i="12"/>
  <c r="K5589" i="12"/>
  <c r="K5594" i="12"/>
  <c r="K5595" i="12"/>
  <c r="K5596" i="12"/>
  <c r="K5597" i="12"/>
  <c r="K5598" i="12"/>
  <c r="K5599" i="12"/>
  <c r="K5600" i="12"/>
  <c r="K5601" i="12"/>
  <c r="K5606" i="12"/>
  <c r="K5607" i="12"/>
  <c r="K5608" i="12"/>
  <c r="K5609" i="12"/>
  <c r="K5610" i="12"/>
  <c r="K5611" i="12"/>
  <c r="K5612" i="12"/>
  <c r="K5613" i="12"/>
  <c r="K5618" i="12"/>
  <c r="K5619" i="12"/>
  <c r="K5620" i="12"/>
  <c r="K5621" i="12"/>
  <c r="K5622" i="12"/>
  <c r="K5623" i="12"/>
  <c r="K5624" i="12"/>
  <c r="K5625" i="12"/>
  <c r="K5630" i="12"/>
  <c r="K5631" i="12"/>
  <c r="K5632" i="12"/>
  <c r="K5633" i="12"/>
  <c r="K5634" i="12"/>
  <c r="K5635" i="12"/>
  <c r="K5636" i="12"/>
  <c r="K5637" i="12"/>
  <c r="K5642" i="12"/>
  <c r="K5643" i="12"/>
  <c r="K5644" i="12"/>
  <c r="K5645" i="12"/>
  <c r="K5646" i="12"/>
  <c r="K5647" i="12"/>
  <c r="K5648" i="12"/>
  <c r="K5654" i="12"/>
  <c r="K5655" i="12"/>
  <c r="K5656" i="12"/>
  <c r="K5657" i="12"/>
  <c r="K5658" i="12"/>
  <c r="K5659" i="12"/>
  <c r="K5660" i="12"/>
  <c r="K5666" i="12"/>
  <c r="K5667" i="12"/>
  <c r="K5668" i="12"/>
  <c r="K5669" i="12"/>
  <c r="K5670" i="12"/>
  <c r="K5671" i="12"/>
  <c r="K5672" i="12"/>
  <c r="K5673" i="12"/>
  <c r="K5678" i="12"/>
  <c r="K5679" i="12"/>
  <c r="K5680" i="12"/>
  <c r="K5681" i="12"/>
  <c r="K5682" i="12"/>
  <c r="K5683" i="12"/>
  <c r="K5684" i="12"/>
  <c r="K5685" i="12"/>
  <c r="K5690" i="12"/>
  <c r="K5691" i="12"/>
  <c r="K5692" i="12"/>
  <c r="K5693" i="12"/>
  <c r="K5694" i="12"/>
  <c r="K5695" i="12"/>
  <c r="K5696" i="12"/>
  <c r="K5697" i="12"/>
  <c r="K5702" i="12"/>
  <c r="K5703" i="12"/>
  <c r="K5704" i="12"/>
  <c r="K5705" i="12"/>
  <c r="K5706" i="12"/>
  <c r="K5707" i="12"/>
  <c r="K5708" i="12"/>
  <c r="K5709" i="12"/>
  <c r="K5714" i="12"/>
  <c r="K5715" i="12"/>
  <c r="K5716" i="12"/>
  <c r="K5717" i="12"/>
  <c r="K5718" i="12"/>
  <c r="K5719" i="12"/>
  <c r="K5720" i="12"/>
  <c r="K5721" i="12"/>
  <c r="K5726" i="12"/>
  <c r="K5727" i="12"/>
  <c r="K5728" i="12"/>
  <c r="K5729" i="12"/>
  <c r="K5730" i="12"/>
  <c r="K5731" i="12"/>
  <c r="K5732" i="12"/>
  <c r="K5733" i="12"/>
  <c r="K5738" i="12"/>
  <c r="K5739" i="12"/>
  <c r="K5740" i="12"/>
  <c r="K5741" i="12"/>
  <c r="K5742" i="12"/>
  <c r="K5743" i="12"/>
  <c r="K5744" i="12"/>
  <c r="K5745" i="12"/>
  <c r="K5750" i="12"/>
  <c r="K5751" i="12"/>
  <c r="K5752" i="12"/>
  <c r="K5753" i="12"/>
  <c r="K5754" i="12"/>
  <c r="K5755" i="12"/>
  <c r="K5756" i="12"/>
  <c r="K5757" i="12"/>
  <c r="K5762" i="12"/>
  <c r="K5763" i="12"/>
  <c r="K5764" i="12"/>
  <c r="K5765" i="12"/>
  <c r="K5766" i="12"/>
  <c r="K5767" i="12"/>
  <c r="K5768" i="12"/>
  <c r="K5769" i="12"/>
  <c r="K5774" i="12"/>
  <c r="K5775" i="12"/>
  <c r="K5776" i="12"/>
  <c r="K5777" i="12"/>
  <c r="K5778" i="12"/>
  <c r="K5779" i="12"/>
  <c r="K5780" i="12"/>
  <c r="K5781" i="12"/>
  <c r="K5786" i="12"/>
  <c r="K5787" i="12"/>
  <c r="K5788" i="12"/>
  <c r="K5789" i="12"/>
  <c r="K5790" i="12"/>
  <c r="K5791" i="12"/>
  <c r="K5792" i="12"/>
  <c r="K5798" i="12"/>
  <c r="K5799" i="12"/>
  <c r="K5800" i="12"/>
  <c r="K5801" i="12"/>
  <c r="K5802" i="12"/>
  <c r="K5803" i="12"/>
  <c r="K5804" i="12"/>
  <c r="K5810" i="12"/>
  <c r="K5811" i="12"/>
  <c r="K5812" i="12"/>
  <c r="K5813" i="12"/>
  <c r="K5814" i="12"/>
  <c r="K5815" i="12"/>
  <c r="K5816" i="12"/>
  <c r="K5817" i="12"/>
  <c r="K5822" i="12"/>
  <c r="K5823" i="12"/>
  <c r="K5824" i="12"/>
  <c r="K5825" i="12"/>
  <c r="K5826" i="12"/>
  <c r="K5827" i="12"/>
  <c r="K5828" i="12"/>
  <c r="K5829" i="12"/>
  <c r="K5834" i="12"/>
  <c r="K5835" i="12"/>
  <c r="K5836" i="12"/>
  <c r="K5837" i="12"/>
  <c r="K5838" i="12"/>
  <c r="K5839" i="12"/>
  <c r="K5840" i="12"/>
  <c r="K5841" i="12"/>
  <c r="K5846" i="12"/>
  <c r="K5847" i="12"/>
  <c r="K5848" i="12"/>
  <c r="K5849" i="12"/>
  <c r="K5850" i="12"/>
  <c r="K5851" i="12"/>
  <c r="K5852" i="12"/>
  <c r="K5853" i="12"/>
  <c r="K5858" i="12"/>
  <c r="K5859" i="12"/>
  <c r="K5860" i="12"/>
  <c r="K5861" i="12"/>
  <c r="K5862" i="12"/>
  <c r="K5863" i="12"/>
  <c r="K5864" i="12"/>
  <c r="K5865" i="12"/>
  <c r="K5870" i="12"/>
  <c r="K5871" i="12"/>
  <c r="K5872" i="12"/>
  <c r="K5873" i="12"/>
  <c r="K5874" i="12"/>
  <c r="K5875" i="12"/>
  <c r="K5876" i="12"/>
  <c r="K5877" i="12"/>
  <c r="K5882" i="12"/>
  <c r="K5883" i="12"/>
  <c r="K5884" i="12"/>
  <c r="K5885" i="12"/>
  <c r="K5886" i="12"/>
  <c r="K5887" i="12"/>
  <c r="K5888" i="12"/>
  <c r="K5889" i="12"/>
  <c r="K5894" i="12"/>
  <c r="K5895" i="12"/>
  <c r="K5896" i="12"/>
  <c r="K5897" i="12"/>
  <c r="K5898" i="12"/>
  <c r="K5899" i="12"/>
  <c r="K5900" i="12"/>
  <c r="K5901" i="12"/>
  <c r="K5906" i="12"/>
  <c r="K5907" i="12"/>
  <c r="K5908" i="12"/>
  <c r="K5909" i="12"/>
  <c r="K5910" i="12"/>
  <c r="K5911" i="12"/>
  <c r="K5912" i="12"/>
  <c r="K5913" i="12"/>
  <c r="K5918" i="12"/>
  <c r="K5919" i="12"/>
  <c r="K5920" i="12"/>
  <c r="K5921" i="12"/>
  <c r="K5922" i="12"/>
  <c r="K5923" i="12"/>
  <c r="K5924" i="12"/>
  <c r="K5925" i="12"/>
  <c r="K5930" i="12"/>
  <c r="K5931" i="12"/>
  <c r="K5932" i="12"/>
  <c r="K5933" i="12"/>
  <c r="K5934" i="12"/>
  <c r="K5935" i="12"/>
  <c r="K5936" i="12"/>
  <c r="K5942" i="12"/>
  <c r="K5943" i="12"/>
  <c r="K5944" i="12"/>
  <c r="K5945" i="12"/>
  <c r="K5946" i="12"/>
  <c r="K5947" i="12"/>
  <c r="K5948" i="12"/>
  <c r="K5954" i="12"/>
  <c r="K5955" i="12"/>
  <c r="K5956" i="12"/>
  <c r="K5957" i="12"/>
  <c r="K5958" i="12"/>
  <c r="K5959" i="12"/>
  <c r="K5960" i="12"/>
  <c r="K5961" i="12"/>
  <c r="K5966" i="12"/>
  <c r="K5967" i="12"/>
  <c r="K5968" i="12"/>
  <c r="K5969" i="12"/>
  <c r="K5970" i="12"/>
  <c r="K5971" i="12"/>
  <c r="K5972" i="12"/>
  <c r="K5973" i="12"/>
  <c r="K5978" i="12"/>
  <c r="K5979" i="12"/>
  <c r="K5980" i="12"/>
  <c r="K5981" i="12"/>
  <c r="K5982" i="12"/>
  <c r="K5983" i="12"/>
  <c r="K5984" i="12"/>
  <c r="K5985" i="12"/>
  <c r="K5990" i="12"/>
  <c r="K5991" i="12"/>
  <c r="K5992" i="12"/>
  <c r="K5993" i="12"/>
  <c r="K5994" i="12"/>
  <c r="K5995" i="12"/>
  <c r="K5996" i="12"/>
  <c r="K5997" i="12"/>
  <c r="K6002" i="12"/>
  <c r="K6003" i="12"/>
  <c r="K6004" i="12"/>
  <c r="K6005" i="12"/>
  <c r="K6006" i="12"/>
  <c r="K6007" i="12"/>
  <c r="K6008" i="12"/>
  <c r="K6009" i="12"/>
  <c r="K6014" i="12"/>
  <c r="K6015" i="12"/>
  <c r="K6016" i="12"/>
  <c r="K6017" i="12"/>
  <c r="K6018" i="12"/>
  <c r="K6019" i="12"/>
  <c r="K6020" i="12"/>
  <c r="K6021" i="12"/>
  <c r="K6026" i="12"/>
  <c r="K6027" i="12"/>
  <c r="K6028" i="12"/>
  <c r="K6029" i="12"/>
  <c r="K6030" i="12"/>
  <c r="K6031" i="12"/>
  <c r="K6032" i="12"/>
  <c r="K6033" i="12"/>
  <c r="K6038" i="12"/>
  <c r="K6039" i="12"/>
  <c r="K6040" i="12"/>
  <c r="K6041" i="12"/>
  <c r="K6042" i="12"/>
  <c r="K6043" i="12"/>
  <c r="K6044" i="12"/>
  <c r="K6045" i="12"/>
  <c r="K6050" i="12"/>
  <c r="K6051" i="12"/>
  <c r="K6052" i="12"/>
  <c r="K6053" i="12"/>
  <c r="K6054" i="12"/>
  <c r="K6055" i="12"/>
  <c r="K6056" i="12"/>
  <c r="K6057" i="12"/>
  <c r="K6062" i="12"/>
  <c r="K6063" i="12"/>
  <c r="K6064" i="12"/>
  <c r="K6065" i="12"/>
  <c r="K6066" i="12"/>
  <c r="K6067" i="12"/>
  <c r="K6068" i="12"/>
  <c r="K6069" i="12"/>
  <c r="K6074" i="12"/>
  <c r="K6075" i="12"/>
  <c r="K6076" i="12"/>
  <c r="K6077" i="12"/>
  <c r="K6078" i="12"/>
  <c r="K6079" i="12"/>
  <c r="K6080" i="12"/>
  <c r="K6086" i="12"/>
  <c r="K6087" i="12"/>
  <c r="K6088" i="12"/>
  <c r="K6089" i="12"/>
  <c r="K6090" i="12"/>
  <c r="K6091" i="12"/>
  <c r="K6092" i="12"/>
  <c r="K6093" i="12"/>
  <c r="K6098" i="12"/>
  <c r="K6099" i="12"/>
  <c r="K6100" i="12"/>
  <c r="K6101" i="12"/>
  <c r="K6102" i="12"/>
  <c r="K6103" i="12"/>
  <c r="K6104" i="12"/>
  <c r="K6105" i="12"/>
  <c r="K6110" i="12"/>
  <c r="K6111" i="12"/>
  <c r="K6112" i="12"/>
  <c r="K6113" i="12"/>
  <c r="K6114" i="12"/>
  <c r="K6115" i="12"/>
  <c r="K6116" i="12"/>
  <c r="K6117" i="12"/>
  <c r="K6122" i="12"/>
  <c r="K6123" i="12"/>
  <c r="K6124" i="12"/>
  <c r="K6125" i="12"/>
  <c r="K6126" i="12"/>
  <c r="K6127" i="12"/>
  <c r="K6128" i="12"/>
  <c r="K6129" i="12"/>
  <c r="K6134" i="12"/>
  <c r="K6135" i="12"/>
  <c r="K6136" i="12"/>
  <c r="K6137" i="12"/>
  <c r="K6138" i="12"/>
  <c r="K6139" i="12"/>
  <c r="K6140" i="12"/>
  <c r="K6141" i="12"/>
  <c r="K6146" i="12"/>
  <c r="K6147" i="12"/>
  <c r="K6148" i="12"/>
  <c r="K6149" i="12"/>
  <c r="K6150" i="12"/>
  <c r="K6151" i="12"/>
  <c r="K6152" i="12"/>
  <c r="K6153" i="12"/>
  <c r="K6158" i="12"/>
  <c r="K6159" i="12"/>
  <c r="K6160" i="12"/>
  <c r="K6161" i="12"/>
  <c r="K6162" i="12"/>
  <c r="K6163" i="12"/>
  <c r="K6164" i="12"/>
  <c r="K6165" i="12"/>
  <c r="K6170" i="12"/>
  <c r="K6171" i="12"/>
  <c r="K6172" i="12"/>
  <c r="K6173" i="12"/>
  <c r="K6174" i="12"/>
  <c r="K6175" i="12"/>
  <c r="K6176" i="12"/>
  <c r="K6177" i="12"/>
  <c r="K6182" i="12"/>
  <c r="K6183" i="12"/>
  <c r="K6184" i="12"/>
  <c r="K6185" i="12"/>
  <c r="K6186" i="12"/>
  <c r="K6187" i="12"/>
  <c r="K6188" i="12"/>
  <c r="K6189" i="12"/>
  <c r="K6194" i="12"/>
  <c r="K6195" i="12"/>
  <c r="K6196" i="12"/>
  <c r="K6197" i="12"/>
  <c r="K6198" i="12"/>
  <c r="K6199" i="12"/>
  <c r="K6200" i="12"/>
  <c r="K6201" i="12"/>
  <c r="K6206" i="12"/>
  <c r="K6207" i="12"/>
  <c r="K6208" i="12"/>
  <c r="K6209" i="12"/>
  <c r="K6210" i="12"/>
  <c r="K6211" i="12"/>
  <c r="K6212" i="12"/>
  <c r="K6213" i="12"/>
  <c r="K6218" i="12"/>
  <c r="K6219" i="12"/>
  <c r="K6220" i="12"/>
  <c r="K6221" i="12"/>
  <c r="K6222" i="12"/>
  <c r="K6223" i="12"/>
  <c r="K6224" i="12"/>
  <c r="K6230" i="12"/>
  <c r="K6231" i="12"/>
  <c r="K6232" i="12"/>
  <c r="K6233" i="12"/>
  <c r="K6234" i="12"/>
  <c r="K6235" i="12"/>
  <c r="K6236" i="12"/>
  <c r="K6237" i="12"/>
  <c r="K6242" i="12"/>
  <c r="K6243" i="12"/>
  <c r="K6244" i="12"/>
  <c r="K6245" i="12"/>
  <c r="K6246" i="12"/>
  <c r="K6247" i="12"/>
  <c r="K6248" i="12"/>
  <c r="K6249" i="12"/>
  <c r="K6254" i="12"/>
  <c r="K6255" i="12"/>
  <c r="K6256" i="12"/>
  <c r="K6257" i="12"/>
  <c r="K6258" i="12"/>
  <c r="K6259" i="12"/>
  <c r="K6260" i="12"/>
  <c r="K6261" i="12"/>
  <c r="K6266" i="12"/>
  <c r="K6267" i="12"/>
  <c r="K6268" i="12"/>
  <c r="K6269" i="12"/>
  <c r="K6270" i="12"/>
  <c r="K6271" i="12"/>
  <c r="K6272" i="12"/>
  <c r="K6273" i="12"/>
  <c r="K6278" i="12"/>
  <c r="K6279" i="12"/>
  <c r="K6280" i="12"/>
  <c r="K6281" i="12"/>
  <c r="K6282" i="12"/>
  <c r="K6283" i="12"/>
  <c r="K6284" i="12"/>
  <c r="K6285" i="12"/>
  <c r="K6290" i="12"/>
  <c r="K6291" i="12"/>
  <c r="K6292" i="12"/>
  <c r="K6293" i="12"/>
  <c r="K6294" i="12"/>
  <c r="K6295" i="12"/>
  <c r="K6296" i="12"/>
  <c r="K6297" i="12"/>
  <c r="K6302" i="12"/>
  <c r="K6303" i="12"/>
  <c r="K6304" i="12"/>
  <c r="K6305" i="12"/>
  <c r="K6306" i="12"/>
  <c r="K6307" i="12"/>
  <c r="K6308" i="12"/>
  <c r="K6309" i="12"/>
  <c r="K6314" i="12"/>
  <c r="K6315" i="12"/>
  <c r="K6316" i="12"/>
  <c r="K6317" i="12"/>
  <c r="K6318" i="12"/>
  <c r="K6319" i="12"/>
  <c r="K6320" i="12"/>
  <c r="K6321" i="12"/>
  <c r="K6326" i="12"/>
  <c r="K6327" i="12"/>
  <c r="K6328" i="12"/>
  <c r="K6329" i="12"/>
  <c r="K6330" i="12"/>
  <c r="K6331" i="12"/>
  <c r="K6332" i="12"/>
  <c r="K6333" i="12"/>
  <c r="K6338" i="12"/>
  <c r="K6339" i="12"/>
  <c r="K6340" i="12"/>
  <c r="K6341" i="12"/>
  <c r="K6342" i="12"/>
  <c r="K6343" i="12"/>
  <c r="K6344" i="12"/>
  <c r="K6345" i="12"/>
  <c r="K6350" i="12"/>
  <c r="K6351" i="12"/>
  <c r="K6352" i="12"/>
  <c r="K6353" i="12"/>
  <c r="K6354" i="12"/>
  <c r="K6355" i="12"/>
  <c r="K6356" i="12"/>
  <c r="K6357" i="12"/>
  <c r="K6362" i="12"/>
  <c r="K6363" i="12"/>
  <c r="K6364" i="12"/>
  <c r="K6365" i="12"/>
  <c r="K6366" i="12"/>
  <c r="K6367" i="12"/>
  <c r="K6368" i="12"/>
  <c r="K6374" i="12"/>
  <c r="K6375" i="12"/>
  <c r="K6376" i="12"/>
  <c r="K6377" i="12"/>
  <c r="K6378" i="12"/>
  <c r="K6379" i="12"/>
  <c r="K6380" i="12"/>
  <c r="K6381" i="12"/>
  <c r="K6386" i="12"/>
  <c r="K6387" i="12"/>
  <c r="K6388" i="12"/>
  <c r="K6389" i="12"/>
  <c r="K6390" i="12"/>
  <c r="K6391" i="12"/>
  <c r="K6392" i="12"/>
  <c r="K6393" i="12"/>
  <c r="K6398" i="12"/>
  <c r="K6399" i="12"/>
  <c r="K6400" i="12"/>
  <c r="K6401" i="12"/>
  <c r="K6402" i="12"/>
  <c r="K6403" i="12"/>
  <c r="K6404" i="12"/>
  <c r="K6405" i="12"/>
  <c r="K6410" i="12"/>
  <c r="K6411" i="12"/>
  <c r="K6412" i="12"/>
  <c r="K6413" i="12"/>
  <c r="K6414" i="12"/>
  <c r="K6415" i="12"/>
  <c r="K6416" i="12"/>
  <c r="K6417" i="12"/>
  <c r="K6422" i="12"/>
  <c r="K6423" i="12"/>
  <c r="K6424" i="12"/>
  <c r="K6425" i="12"/>
  <c r="K6426" i="12"/>
  <c r="K6427" i="12"/>
  <c r="K6428" i="12"/>
  <c r="K6429" i="12"/>
  <c r="K6434" i="12"/>
  <c r="K6435" i="12"/>
  <c r="K6436" i="12"/>
  <c r="K6437" i="12"/>
  <c r="K6438" i="12"/>
  <c r="K6439" i="12"/>
  <c r="K6440" i="12"/>
  <c r="K6441" i="12"/>
  <c r="K6446" i="12"/>
  <c r="K6447" i="12"/>
  <c r="K6448" i="12"/>
  <c r="K6449" i="12"/>
  <c r="K6450" i="12"/>
  <c r="K6451" i="12"/>
  <c r="K6452" i="12"/>
  <c r="K6453" i="12"/>
  <c r="K6458" i="12"/>
  <c r="K6459" i="12"/>
  <c r="K6460" i="12"/>
  <c r="K6461" i="12"/>
  <c r="K6462" i="12"/>
  <c r="K6463" i="12"/>
  <c r="K6464" i="12"/>
  <c r="K6465" i="12"/>
  <c r="K6470" i="12"/>
  <c r="K6471" i="12"/>
  <c r="K6472" i="12"/>
  <c r="K6473" i="12"/>
  <c r="K6474" i="12"/>
  <c r="K6475" i="12"/>
  <c r="K6476" i="12"/>
  <c r="K6477" i="12"/>
  <c r="K6482" i="12"/>
  <c r="K6483" i="12"/>
  <c r="K6484" i="12"/>
  <c r="K6485" i="12"/>
  <c r="K6486" i="12"/>
  <c r="K6487" i="12"/>
  <c r="K6488" i="12"/>
  <c r="K6489" i="12"/>
  <c r="K6494" i="12"/>
  <c r="K6495" i="12"/>
  <c r="K6496" i="12"/>
  <c r="K6497" i="12"/>
  <c r="K6498" i="12"/>
  <c r="K6499" i="12"/>
  <c r="K6500" i="12"/>
  <c r="K6501" i="12"/>
  <c r="K6506" i="12"/>
  <c r="K6507" i="12"/>
  <c r="K6508" i="12"/>
  <c r="K6509" i="12"/>
  <c r="K6510" i="12"/>
  <c r="K6511" i="12"/>
  <c r="K6512" i="12"/>
  <c r="K6518" i="12"/>
  <c r="K6519" i="12"/>
  <c r="K6520" i="12"/>
  <c r="K6521" i="12"/>
  <c r="K6522" i="12"/>
  <c r="K6523" i="12"/>
  <c r="K6524" i="12"/>
  <c r="K6525" i="12"/>
  <c r="K6530" i="12"/>
  <c r="K6531" i="12"/>
  <c r="K6532" i="12"/>
  <c r="K6533" i="12"/>
  <c r="K6534" i="12"/>
  <c r="K6535" i="12"/>
  <c r="K6536" i="12"/>
  <c r="K6537" i="12"/>
  <c r="K6542" i="12"/>
  <c r="K6543" i="12"/>
  <c r="K6544" i="12"/>
  <c r="K6545" i="12"/>
  <c r="K6546" i="12"/>
  <c r="K6547" i="12"/>
  <c r="K6548" i="12"/>
  <c r="K6549" i="12"/>
  <c r="K6554" i="12"/>
  <c r="K6555" i="12"/>
  <c r="K6556" i="12"/>
  <c r="K6557" i="12"/>
  <c r="K6558" i="12"/>
  <c r="K6559" i="12"/>
  <c r="K6560" i="12"/>
  <c r="K6561" i="12"/>
  <c r="K6566" i="12"/>
  <c r="K6567" i="12"/>
  <c r="K6568" i="12"/>
  <c r="K6569" i="12"/>
  <c r="K6570" i="12"/>
  <c r="K6571" i="12"/>
  <c r="K6572" i="12"/>
  <c r="K6573" i="12"/>
  <c r="K6578" i="12"/>
  <c r="K6579" i="12"/>
  <c r="K6580" i="12"/>
  <c r="K6581" i="12"/>
  <c r="K6582" i="12"/>
  <c r="K6583" i="12"/>
  <c r="K6584" i="12"/>
  <c r="K6585" i="12"/>
  <c r="K6590" i="12"/>
  <c r="K6591" i="12"/>
  <c r="K6592" i="12"/>
  <c r="K6593" i="12"/>
  <c r="K6594" i="12"/>
  <c r="K6595" i="12"/>
  <c r="K6596" i="12"/>
  <c r="K6597" i="12"/>
  <c r="K6602" i="12"/>
  <c r="K6603" i="12"/>
  <c r="K6604" i="12"/>
  <c r="K6605" i="12"/>
  <c r="K6606" i="12"/>
  <c r="K6607" i="12"/>
  <c r="K6608" i="12"/>
  <c r="K6609" i="12"/>
  <c r="K6614" i="12"/>
  <c r="K6615" i="12"/>
  <c r="K6616" i="12"/>
  <c r="K6617" i="12"/>
  <c r="K6618" i="12"/>
  <c r="K6619" i="12"/>
  <c r="K6620" i="12"/>
  <c r="K6621" i="12"/>
  <c r="K6626" i="12"/>
  <c r="K6627" i="12"/>
  <c r="K6628" i="12"/>
  <c r="K6629" i="12"/>
  <c r="K6630" i="12"/>
  <c r="K6631" i="12"/>
  <c r="K6632" i="12"/>
  <c r="K6633" i="12"/>
  <c r="K6638" i="12"/>
  <c r="K6639" i="12"/>
  <c r="K6640" i="12"/>
  <c r="K6641" i="12"/>
  <c r="K6642" i="12"/>
  <c r="K6643" i="12"/>
  <c r="K6644" i="12"/>
  <c r="K6645" i="12"/>
  <c r="K6650" i="12"/>
  <c r="K6651" i="12"/>
  <c r="K6652" i="12"/>
  <c r="K6653" i="12"/>
  <c r="K6654" i="12"/>
  <c r="K6655" i="12"/>
  <c r="K6656" i="12"/>
  <c r="K6662" i="12"/>
  <c r="K6663" i="12"/>
  <c r="K6664" i="12"/>
  <c r="K6665" i="12"/>
  <c r="K6666" i="12"/>
  <c r="K6667" i="12"/>
  <c r="K6668" i="12"/>
  <c r="K6669" i="12"/>
  <c r="K6674" i="12"/>
  <c r="K6675" i="12"/>
  <c r="K6676" i="12"/>
  <c r="K6677" i="12"/>
  <c r="K6678" i="12"/>
  <c r="K6679" i="12"/>
  <c r="K6680" i="12"/>
  <c r="K6681" i="12"/>
  <c r="K6686" i="12"/>
  <c r="K6687" i="12"/>
  <c r="K6688" i="12"/>
  <c r="K6689" i="12"/>
  <c r="K6690" i="12"/>
  <c r="K6691" i="12"/>
  <c r="K6692" i="12"/>
  <c r="K6693" i="12"/>
  <c r="K6698" i="12"/>
  <c r="K6699" i="12"/>
  <c r="K6700" i="12"/>
  <c r="K6701" i="12"/>
  <c r="K6702" i="12"/>
  <c r="K6703" i="12"/>
  <c r="K6704" i="12"/>
  <c r="K6705" i="12"/>
  <c r="K6710" i="12"/>
  <c r="K6711" i="12"/>
  <c r="K6712" i="12"/>
  <c r="K6713" i="12"/>
  <c r="K6714" i="12"/>
  <c r="K6715" i="12"/>
  <c r="K6716" i="12"/>
  <c r="K6717" i="12"/>
  <c r="K6722" i="12"/>
  <c r="K6723" i="12"/>
  <c r="K6724" i="12"/>
  <c r="K6725" i="12"/>
  <c r="K6726" i="12"/>
  <c r="K6727" i="12"/>
  <c r="K6728" i="12"/>
  <c r="K6729" i="12"/>
  <c r="K6734" i="12"/>
  <c r="K6735" i="12"/>
  <c r="K6736" i="12"/>
  <c r="K6737" i="12"/>
  <c r="K6738" i="12"/>
  <c r="K6739" i="12"/>
  <c r="K6740" i="12"/>
  <c r="K6741" i="12"/>
  <c r="K6746" i="12"/>
  <c r="K6747" i="12"/>
  <c r="K6748" i="12"/>
  <c r="K6749" i="12"/>
  <c r="K6750" i="12"/>
  <c r="K6751" i="12"/>
  <c r="K6752" i="12"/>
  <c r="K6753" i="12"/>
  <c r="K6758" i="12"/>
  <c r="K6759" i="12"/>
  <c r="K6760" i="12"/>
  <c r="K6761" i="12"/>
  <c r="K6762" i="12"/>
  <c r="K6763" i="12"/>
  <c r="K6764" i="12"/>
  <c r="K6765" i="12"/>
  <c r="K6770" i="12"/>
  <c r="K6771" i="12"/>
  <c r="K6772" i="12"/>
  <c r="K6773" i="12"/>
  <c r="K6774" i="12"/>
  <c r="K6775" i="12"/>
  <c r="K6776" i="12"/>
  <c r="K6777" i="12"/>
  <c r="K6782" i="12"/>
  <c r="K6783" i="12"/>
  <c r="K6784" i="12"/>
  <c r="K6785" i="12"/>
  <c r="K6786" i="12"/>
  <c r="K6787" i="12"/>
  <c r="K6788" i="12"/>
  <c r="K6789" i="12"/>
  <c r="K6794" i="12"/>
  <c r="K6795" i="12"/>
  <c r="K6796" i="12"/>
  <c r="K6797" i="12"/>
  <c r="K6798" i="12"/>
  <c r="K6799" i="12"/>
  <c r="K6800" i="12"/>
  <c r="K6806" i="12"/>
  <c r="K6807" i="12"/>
  <c r="K6808" i="12"/>
  <c r="K6809" i="12"/>
  <c r="K6810" i="12"/>
  <c r="K6811" i="12"/>
  <c r="K6812" i="12"/>
  <c r="K6813" i="12"/>
  <c r="K6818" i="12"/>
  <c r="K6819" i="12"/>
  <c r="K6820" i="12"/>
  <c r="K6821" i="12"/>
  <c r="K6822" i="12"/>
  <c r="K6823" i="12"/>
  <c r="K6824" i="12"/>
  <c r="K6825" i="12"/>
  <c r="K6830" i="12"/>
  <c r="K6831" i="12"/>
  <c r="K6832" i="12"/>
  <c r="K6833" i="12"/>
  <c r="K6834" i="12"/>
  <c r="K6835" i="12"/>
  <c r="K6836" i="12"/>
  <c r="K6837" i="12"/>
  <c r="K6842" i="12"/>
  <c r="K6843" i="12"/>
  <c r="K6844" i="12"/>
  <c r="K6845" i="12"/>
  <c r="K6846" i="12"/>
  <c r="K6847" i="12"/>
  <c r="K6848" i="12"/>
  <c r="K6849" i="12"/>
  <c r="K6854" i="12"/>
  <c r="K6855" i="12"/>
  <c r="K6856" i="12"/>
  <c r="K6857" i="12"/>
  <c r="K6858" i="12"/>
  <c r="K6859" i="12"/>
  <c r="K6860" i="12"/>
  <c r="K6861" i="12"/>
  <c r="K6866" i="12"/>
  <c r="K6867" i="12"/>
  <c r="K6868" i="12"/>
  <c r="K6869" i="12"/>
  <c r="K6870" i="12"/>
  <c r="K6871" i="12"/>
  <c r="K6872" i="12"/>
  <c r="K6873" i="12"/>
  <c r="K6878" i="12"/>
  <c r="K6879" i="12"/>
  <c r="K6880" i="12"/>
  <c r="K6881" i="12"/>
  <c r="K6882" i="12"/>
  <c r="K6883" i="12"/>
  <c r="K6884" i="12"/>
  <c r="K6885" i="12"/>
  <c r="K6890" i="12"/>
  <c r="K6891" i="12"/>
  <c r="K6892" i="12"/>
  <c r="K6893" i="12"/>
  <c r="K6894" i="12"/>
  <c r="K6895" i="12"/>
  <c r="K6896" i="12"/>
  <c r="K6902" i="12"/>
  <c r="K6903" i="12"/>
  <c r="K6904" i="12"/>
  <c r="K6905" i="12"/>
  <c r="K6906" i="12"/>
  <c r="K6907" i="12"/>
  <c r="K6908" i="12"/>
  <c r="K6914" i="12"/>
  <c r="K6915" i="12"/>
  <c r="K6916" i="12"/>
  <c r="K6917" i="12"/>
  <c r="K6918" i="12"/>
  <c r="K6919" i="12"/>
  <c r="K6920" i="12"/>
  <c r="K6926" i="12"/>
  <c r="K6927" i="12"/>
  <c r="K6928" i="12"/>
  <c r="K6929" i="12"/>
  <c r="K6930" i="12"/>
  <c r="K6931" i="12"/>
  <c r="K6932" i="12"/>
  <c r="K6938" i="12"/>
  <c r="K6939" i="12"/>
  <c r="K6940" i="12"/>
  <c r="K6941" i="12"/>
  <c r="K6942" i="12"/>
  <c r="K6943" i="12"/>
  <c r="K6944" i="12"/>
  <c r="K6950" i="12"/>
  <c r="K6951" i="12"/>
  <c r="K6952" i="12"/>
  <c r="K6953" i="12"/>
  <c r="K6954" i="12"/>
  <c r="K6955" i="12"/>
  <c r="K6956" i="12"/>
  <c r="K6962" i="12"/>
  <c r="K6963" i="12"/>
  <c r="K6964" i="12"/>
  <c r="K6965" i="12"/>
  <c r="K6966" i="12"/>
  <c r="K6967" i="12"/>
  <c r="K6968" i="12"/>
  <c r="K6974" i="12"/>
  <c r="K6975" i="12"/>
  <c r="K6976" i="12"/>
  <c r="K6977" i="12"/>
  <c r="K6978" i="12"/>
  <c r="K6979" i="12"/>
  <c r="K6980" i="12"/>
  <c r="K6986" i="12"/>
  <c r="K6987" i="12"/>
  <c r="K6988" i="12"/>
  <c r="K6989" i="12"/>
  <c r="K6990" i="12"/>
  <c r="K6991" i="12"/>
  <c r="K6992" i="12"/>
  <c r="K6998" i="12"/>
  <c r="K6999" i="12"/>
  <c r="K7000" i="12"/>
  <c r="K7001" i="12"/>
  <c r="K7002" i="12"/>
  <c r="K7003" i="12"/>
  <c r="K7004" i="12"/>
  <c r="K7010" i="12"/>
  <c r="K7011" i="12"/>
  <c r="K7012" i="12"/>
  <c r="K7013" i="12"/>
  <c r="K7014" i="12"/>
  <c r="K7015" i="12"/>
  <c r="K7016" i="12"/>
  <c r="K7022" i="12"/>
  <c r="K7023" i="12"/>
  <c r="K7024" i="12"/>
  <c r="K7025" i="12"/>
  <c r="K7026" i="12"/>
  <c r="K7027" i="12"/>
  <c r="K7028" i="12"/>
  <c r="K7034" i="12"/>
  <c r="K7035" i="12"/>
  <c r="K7036" i="12"/>
  <c r="K7037" i="12"/>
  <c r="K7038" i="12"/>
  <c r="K7039" i="12"/>
  <c r="K7040" i="12"/>
  <c r="K7046" i="12"/>
  <c r="K7047" i="12"/>
  <c r="K7048" i="12"/>
  <c r="K7049" i="12"/>
  <c r="K7050" i="12"/>
  <c r="K7051" i="12"/>
  <c r="K7052" i="12"/>
  <c r="K7058" i="12"/>
  <c r="K7059" i="12"/>
  <c r="K7060" i="12"/>
  <c r="K7061" i="12"/>
  <c r="K7062" i="12"/>
  <c r="K7063" i="12"/>
  <c r="K7064" i="12"/>
  <c r="K7070" i="12"/>
  <c r="K7071" i="12"/>
  <c r="K7072" i="12"/>
  <c r="K7073" i="12"/>
  <c r="K7074" i="12"/>
  <c r="K7075" i="12"/>
  <c r="K7076" i="12"/>
  <c r="K7082" i="12"/>
  <c r="K7083" i="12"/>
  <c r="K7084" i="12"/>
  <c r="K7085" i="12"/>
  <c r="K7086" i="12"/>
  <c r="K7087" i="12"/>
  <c r="K7088" i="12"/>
  <c r="K7094" i="12"/>
  <c r="K7095" i="12"/>
  <c r="K7096" i="12"/>
  <c r="K7097" i="12"/>
  <c r="K7098" i="12"/>
  <c r="K7099" i="12"/>
  <c r="K7100" i="12"/>
  <c r="K7106" i="12"/>
  <c r="K7107" i="12"/>
  <c r="K7108" i="12"/>
  <c r="K7109" i="12"/>
  <c r="K7110" i="12"/>
  <c r="K7111" i="12"/>
  <c r="K7112" i="12"/>
  <c r="K7118" i="12"/>
  <c r="K7119" i="12"/>
  <c r="K7120" i="12"/>
  <c r="K7121" i="12"/>
  <c r="K7122" i="12"/>
  <c r="K7123" i="12"/>
  <c r="K7124" i="12"/>
  <c r="K7130" i="12"/>
  <c r="K7131" i="12"/>
  <c r="K7132" i="12"/>
  <c r="K7133" i="12"/>
  <c r="K7134" i="12"/>
  <c r="K7135" i="12"/>
  <c r="K7136" i="12"/>
  <c r="K7142" i="12"/>
  <c r="K7143" i="12"/>
  <c r="K7144" i="12"/>
  <c r="K7145" i="12"/>
  <c r="K7146" i="12"/>
  <c r="K7147" i="12"/>
  <c r="K7148" i="12"/>
  <c r="K7154" i="12"/>
  <c r="K7155" i="12"/>
  <c r="K7156" i="12"/>
  <c r="K7157" i="12"/>
  <c r="K7158" i="12"/>
  <c r="K7159" i="12"/>
  <c r="K7160" i="12"/>
  <c r="K7166" i="12"/>
  <c r="K7167" i="12"/>
  <c r="K7168" i="12"/>
  <c r="K7169" i="12"/>
  <c r="K7170" i="12"/>
  <c r="K7171" i="12"/>
  <c r="K7172" i="12"/>
  <c r="K7178" i="12"/>
  <c r="K7179" i="12"/>
  <c r="K7180" i="12"/>
  <c r="K7181" i="12"/>
  <c r="K7182" i="12"/>
  <c r="K7183" i="12"/>
  <c r="K7184" i="12"/>
  <c r="K7190" i="12"/>
  <c r="K7191" i="12"/>
  <c r="K7192" i="12"/>
  <c r="K7193" i="12"/>
  <c r="K7194" i="12"/>
  <c r="K7195" i="12"/>
  <c r="K7196" i="12"/>
  <c r="K7202" i="12"/>
  <c r="K7203" i="12"/>
  <c r="K7204" i="12"/>
  <c r="K7205" i="12"/>
  <c r="K7206" i="12"/>
  <c r="K7207" i="12"/>
  <c r="K7208" i="12"/>
  <c r="K7214" i="12"/>
  <c r="K7215" i="12"/>
  <c r="K7216" i="12"/>
  <c r="K7217" i="12"/>
  <c r="K7218" i="12"/>
  <c r="K7219" i="12"/>
  <c r="K7220" i="12"/>
  <c r="K7226" i="12"/>
  <c r="K7227" i="12"/>
  <c r="K7228" i="12"/>
  <c r="K7229" i="12"/>
  <c r="K7230" i="12"/>
  <c r="K7231" i="12"/>
  <c r="K7232" i="12"/>
  <c r="K7238" i="12"/>
  <c r="K7239" i="12"/>
  <c r="K7240" i="12"/>
  <c r="K7241" i="12"/>
  <c r="K7242" i="12"/>
  <c r="K7243" i="12"/>
  <c r="K7244" i="12"/>
  <c r="K7250" i="12"/>
  <c r="K7251" i="12"/>
  <c r="K7252" i="12"/>
  <c r="K7253" i="12"/>
  <c r="K7254" i="12"/>
  <c r="K7255" i="12"/>
  <c r="K7256" i="12"/>
  <c r="K7262" i="12"/>
  <c r="K7263" i="12"/>
  <c r="K7264" i="12"/>
  <c r="K7265" i="12"/>
  <c r="K7266" i="12"/>
  <c r="K7267" i="12"/>
  <c r="K7268" i="12"/>
  <c r="K7274" i="12"/>
  <c r="K7275" i="12"/>
  <c r="K7276" i="12"/>
  <c r="K7277" i="12"/>
  <c r="K7278" i="12"/>
  <c r="K7279" i="12"/>
  <c r="K7280" i="12"/>
  <c r="K7286" i="12"/>
  <c r="K7287" i="12"/>
  <c r="K7288" i="12"/>
  <c r="K7289" i="12"/>
  <c r="K7290" i="12"/>
  <c r="K7291" i="12"/>
  <c r="K7292" i="12"/>
  <c r="K7298" i="12"/>
  <c r="K7299" i="12"/>
  <c r="K7300" i="12"/>
  <c r="K7301" i="12"/>
  <c r="K7302" i="12"/>
  <c r="K7303" i="12"/>
  <c r="K7304" i="12"/>
  <c r="K7310" i="12"/>
  <c r="K7311" i="12"/>
  <c r="K7312" i="12"/>
  <c r="K7313" i="12"/>
  <c r="K7314" i="12"/>
  <c r="K7315" i="12"/>
  <c r="K7316" i="12"/>
  <c r="K7322" i="12"/>
  <c r="K7323" i="12"/>
  <c r="K7324" i="12"/>
  <c r="K7325" i="12"/>
  <c r="K7326" i="12"/>
  <c r="K7327" i="12"/>
  <c r="K7328" i="12"/>
  <c r="K7334" i="12"/>
  <c r="K7335" i="12"/>
  <c r="K7336" i="12"/>
  <c r="K7337" i="12"/>
  <c r="K7338" i="12"/>
  <c r="K7339" i="12"/>
  <c r="K7340" i="12"/>
  <c r="K7346" i="12"/>
  <c r="K7347" i="12"/>
  <c r="K7348" i="12"/>
  <c r="K7349" i="12"/>
  <c r="K7350" i="12"/>
  <c r="K7351" i="12"/>
  <c r="K7352" i="12"/>
  <c r="K7358" i="12"/>
  <c r="K7359" i="12"/>
  <c r="K7360" i="12"/>
  <c r="K7361" i="12"/>
  <c r="K7362" i="12"/>
  <c r="K7363" i="12"/>
  <c r="K7364" i="12"/>
  <c r="K7370" i="12"/>
  <c r="K7371" i="12"/>
  <c r="K7372" i="12"/>
  <c r="K7373" i="12"/>
  <c r="K7374" i="12"/>
  <c r="K7375" i="12"/>
  <c r="K7376" i="12"/>
  <c r="K7382" i="12"/>
  <c r="K7383" i="12"/>
  <c r="K7384" i="12"/>
  <c r="K7385" i="12"/>
  <c r="K7386" i="12"/>
  <c r="K7387" i="12"/>
  <c r="K7388" i="12"/>
  <c r="K7394" i="12"/>
  <c r="K7395" i="12"/>
  <c r="K7396" i="12"/>
  <c r="K7397" i="12"/>
  <c r="K7398" i="12"/>
  <c r="K7399" i="12"/>
  <c r="K7400" i="12"/>
  <c r="K7406" i="12"/>
  <c r="K7407" i="12"/>
  <c r="K7408" i="12"/>
  <c r="K7409" i="12"/>
  <c r="K7410" i="12"/>
  <c r="K7411" i="12"/>
  <c r="K7412" i="12"/>
  <c r="K7418" i="12"/>
  <c r="K7419" i="12"/>
  <c r="K7420" i="12"/>
  <c r="K7421" i="12"/>
  <c r="K7422" i="12"/>
  <c r="K7423" i="12"/>
  <c r="K7424" i="12"/>
  <c r="K7430" i="12"/>
  <c r="K7431" i="12"/>
  <c r="K7432" i="12"/>
  <c r="K7433" i="12"/>
  <c r="K7434" i="12"/>
  <c r="K7435" i="12"/>
  <c r="K7436" i="12"/>
  <c r="K7442" i="12"/>
  <c r="K7443" i="12"/>
  <c r="K7444" i="12"/>
  <c r="K7445" i="12"/>
  <c r="K7446" i="12"/>
  <c r="K7447" i="12"/>
  <c r="K7448" i="12"/>
  <c r="K7449" i="12"/>
  <c r="K7454" i="12"/>
  <c r="K7455" i="12"/>
  <c r="K7456" i="12"/>
  <c r="K7457" i="12"/>
  <c r="K7458" i="12"/>
  <c r="K7459" i="12"/>
  <c r="K7460" i="12"/>
  <c r="K7466" i="12"/>
  <c r="K7467" i="12"/>
  <c r="K7468" i="12"/>
  <c r="K7469" i="12"/>
  <c r="K7470" i="12"/>
  <c r="K7471" i="12"/>
  <c r="K7472" i="12"/>
  <c r="K7478" i="12"/>
  <c r="K7479" i="12"/>
  <c r="K7480" i="12"/>
  <c r="K7481" i="12"/>
  <c r="K7482" i="12"/>
  <c r="K7483" i="12"/>
  <c r="K7484" i="12"/>
  <c r="K7490" i="12"/>
  <c r="K7491" i="12"/>
  <c r="K7492" i="12"/>
  <c r="K7493" i="12"/>
  <c r="K7494" i="12"/>
  <c r="K7495" i="12"/>
  <c r="K7496" i="12"/>
  <c r="K7502" i="12"/>
  <c r="K7503" i="12"/>
  <c r="K7504" i="12"/>
  <c r="K7505" i="12"/>
  <c r="K7506" i="12"/>
  <c r="K7507" i="12"/>
  <c r="K7508" i="12"/>
  <c r="K7514" i="12"/>
  <c r="K7515" i="12"/>
  <c r="K7516" i="12"/>
  <c r="K7517" i="12"/>
  <c r="K7518" i="12"/>
  <c r="K7519" i="12"/>
  <c r="K7520" i="12"/>
  <c r="K7526" i="12"/>
  <c r="K7527" i="12"/>
  <c r="K7528" i="12"/>
  <c r="K7529" i="12"/>
  <c r="K7530" i="12"/>
  <c r="K7531" i="12"/>
  <c r="K7532" i="12"/>
  <c r="K7538" i="12"/>
  <c r="K7539" i="12"/>
  <c r="K7540" i="12"/>
  <c r="K7541" i="12"/>
  <c r="K7542" i="12"/>
  <c r="K7543" i="12"/>
  <c r="K7544" i="12"/>
  <c r="K7550" i="12"/>
  <c r="K7551" i="12"/>
  <c r="K7552" i="12"/>
  <c r="K7553" i="12"/>
  <c r="K7554" i="12"/>
  <c r="K7555" i="12"/>
  <c r="K7556" i="12"/>
  <c r="K7562" i="12"/>
  <c r="K7563" i="12"/>
  <c r="K7564" i="12"/>
  <c r="K7565" i="12"/>
  <c r="K7566" i="12"/>
  <c r="K7567" i="12"/>
  <c r="K7568" i="12"/>
  <c r="K7574" i="12"/>
  <c r="K7575" i="12"/>
  <c r="K7576" i="12"/>
  <c r="K7577" i="12"/>
  <c r="K7578" i="12"/>
  <c r="K7579" i="12"/>
  <c r="K7580" i="12"/>
  <c r="K7586" i="12"/>
  <c r="K7587" i="12"/>
  <c r="K7588" i="12"/>
  <c r="K7589" i="12"/>
  <c r="K7590" i="12"/>
  <c r="K7591" i="12"/>
  <c r="K7592" i="12"/>
  <c r="K7598" i="12"/>
  <c r="K7599" i="12"/>
  <c r="K7600" i="12"/>
  <c r="K7601" i="12"/>
  <c r="K7602" i="12"/>
  <c r="K7603" i="12"/>
  <c r="K7604" i="12"/>
  <c r="K7610" i="12"/>
  <c r="K7611" i="12"/>
  <c r="K7612" i="12"/>
  <c r="K7613" i="12"/>
  <c r="K7614" i="12"/>
  <c r="K7615" i="12"/>
  <c r="K7616" i="12"/>
  <c r="K7622" i="12"/>
  <c r="K7623" i="12"/>
  <c r="K7624" i="12"/>
  <c r="K7625" i="12"/>
  <c r="K7626" i="12"/>
  <c r="K7627" i="12"/>
  <c r="K7628" i="12"/>
  <c r="K7634" i="12"/>
  <c r="K7635" i="12"/>
  <c r="K7636" i="12"/>
  <c r="K7637" i="12"/>
  <c r="K7638" i="12"/>
  <c r="K7639" i="12"/>
  <c r="K7640" i="12"/>
  <c r="K7646" i="12"/>
  <c r="K7647" i="12"/>
  <c r="K7648" i="12"/>
  <c r="K7649" i="12"/>
  <c r="K7650" i="12"/>
  <c r="K7651" i="12"/>
  <c r="K7652" i="12"/>
  <c r="K7658" i="12"/>
  <c r="K7659" i="12"/>
  <c r="K7660" i="12"/>
  <c r="K7661" i="12"/>
  <c r="K7662" i="12"/>
  <c r="K7663" i="12"/>
  <c r="K7664" i="12"/>
  <c r="K7670" i="12"/>
  <c r="K7671" i="12"/>
  <c r="K7672" i="12"/>
  <c r="K7673" i="12"/>
  <c r="K7674" i="12"/>
  <c r="K7675" i="12"/>
  <c r="K7676" i="12"/>
  <c r="K7682" i="12"/>
  <c r="K7683" i="12"/>
  <c r="K7684" i="12"/>
  <c r="K7685" i="12"/>
  <c r="K7686" i="12"/>
  <c r="K7687" i="12"/>
  <c r="K7688" i="12"/>
  <c r="K7694" i="12"/>
  <c r="K7695" i="12"/>
  <c r="K7696" i="12"/>
  <c r="K7697" i="12"/>
  <c r="K7698" i="12"/>
  <c r="K7699" i="12"/>
  <c r="K7700" i="12"/>
  <c r="K7706" i="12"/>
  <c r="K7707" i="12"/>
  <c r="K7708" i="12"/>
  <c r="K7709" i="12"/>
  <c r="K7710" i="12"/>
  <c r="K7711" i="12"/>
  <c r="K7712" i="12"/>
  <c r="K7718" i="12"/>
  <c r="K7719" i="12"/>
  <c r="K7720" i="12"/>
  <c r="K7721" i="12"/>
  <c r="K7722" i="12"/>
  <c r="K7723" i="12"/>
  <c r="K7724" i="12"/>
  <c r="K7730" i="12"/>
  <c r="K7731" i="12"/>
  <c r="K7732" i="12"/>
  <c r="K7733" i="12"/>
  <c r="K7734" i="12"/>
  <c r="K7735" i="12"/>
  <c r="K7736" i="12"/>
  <c r="K7742" i="12"/>
  <c r="K7743" i="12"/>
  <c r="K7744" i="12"/>
  <c r="K7745" i="12"/>
  <c r="K7746" i="12"/>
  <c r="K7747" i="12"/>
  <c r="K7748" i="12"/>
  <c r="K7754" i="12"/>
  <c r="K7755" i="12"/>
  <c r="K7756" i="12"/>
  <c r="K7757" i="12"/>
  <c r="K7758" i="12"/>
  <c r="K7759" i="12"/>
  <c r="K7760" i="12"/>
  <c r="K7766" i="12"/>
  <c r="K7767" i="12"/>
  <c r="K7768" i="12"/>
  <c r="K7769" i="12"/>
  <c r="K7770" i="12"/>
  <c r="K7771" i="12"/>
  <c r="K7772" i="12"/>
  <c r="K7778" i="12"/>
  <c r="K7779" i="12"/>
  <c r="K7780" i="12"/>
  <c r="K7781" i="12"/>
  <c r="K7782" i="12"/>
  <c r="K7783" i="12"/>
  <c r="K7784" i="12"/>
  <c r="K7790" i="12"/>
  <c r="K7791" i="12"/>
  <c r="K7792" i="12"/>
  <c r="K7793" i="12"/>
  <c r="K7794" i="12"/>
  <c r="K7795" i="12"/>
  <c r="K7796" i="12"/>
  <c r="K7802" i="12"/>
  <c r="K7803" i="12"/>
  <c r="K7804" i="12"/>
  <c r="K7805" i="12"/>
  <c r="K7806" i="12"/>
  <c r="K7807" i="12"/>
  <c r="K7808" i="12"/>
  <c r="K7814" i="12"/>
  <c r="K7815" i="12"/>
  <c r="K7816" i="12"/>
  <c r="K7817" i="12"/>
  <c r="K7818" i="12"/>
  <c r="K7819" i="12"/>
  <c r="K7820" i="12"/>
  <c r="K7826" i="12"/>
  <c r="K7827" i="12"/>
  <c r="K7828" i="12"/>
  <c r="K7829" i="12"/>
  <c r="K7830" i="12"/>
  <c r="K7831" i="12"/>
  <c r="K7832" i="12"/>
  <c r="K7838" i="12"/>
  <c r="K7839" i="12"/>
  <c r="K7840" i="12"/>
  <c r="K7841" i="12"/>
  <c r="K7842" i="12"/>
  <c r="K7843" i="12"/>
  <c r="K7844" i="12"/>
  <c r="K7850" i="12"/>
  <c r="K7851" i="12"/>
  <c r="K7852" i="12"/>
  <c r="K7853" i="12"/>
  <c r="K7854" i="12"/>
  <c r="K7855" i="12"/>
  <c r="K7856" i="12"/>
  <c r="K7862" i="12"/>
  <c r="K7863" i="12"/>
  <c r="K7864" i="12"/>
  <c r="K7865" i="12"/>
  <c r="K7866" i="12"/>
  <c r="K7867" i="12"/>
  <c r="K7868" i="12"/>
  <c r="K7874" i="12"/>
  <c r="K7875" i="12"/>
  <c r="K7876" i="12"/>
  <c r="K7877" i="12"/>
  <c r="K7878" i="12"/>
  <c r="K7879" i="12"/>
  <c r="K7880" i="12"/>
  <c r="K7886" i="12"/>
  <c r="K7887" i="12"/>
  <c r="K7888" i="12"/>
  <c r="K7889" i="12"/>
  <c r="K7890" i="12"/>
  <c r="K7891" i="12"/>
  <c r="K7892" i="12"/>
  <c r="K7898" i="12"/>
  <c r="K7899" i="12"/>
  <c r="K7900" i="12"/>
  <c r="K7901" i="12"/>
  <c r="K7902" i="12"/>
  <c r="K7903" i="12"/>
  <c r="K7904" i="12"/>
  <c r="K7910" i="12"/>
  <c r="K7911" i="12"/>
  <c r="K7912" i="12"/>
  <c r="K7913" i="12"/>
  <c r="K7914" i="12"/>
  <c r="K7915" i="12"/>
  <c r="K7916" i="12"/>
  <c r="K7922" i="12"/>
  <c r="K7923" i="12"/>
  <c r="K7924" i="12"/>
  <c r="K7925" i="12"/>
  <c r="K7926" i="12"/>
  <c r="K7927" i="12"/>
  <c r="K7928" i="12"/>
  <c r="K7934" i="12"/>
  <c r="K7935" i="12"/>
  <c r="K7936" i="12"/>
  <c r="K7937" i="12"/>
  <c r="K7938" i="12"/>
  <c r="K7939" i="12"/>
  <c r="K7940" i="12"/>
  <c r="K7946" i="12"/>
  <c r="K7947" i="12"/>
  <c r="K7948" i="12"/>
  <c r="K7949" i="12"/>
  <c r="K7950" i="12"/>
  <c r="K7951" i="12"/>
  <c r="K7952" i="12"/>
  <c r="K7958" i="12"/>
  <c r="K7959" i="12"/>
  <c r="K7960" i="12"/>
  <c r="K7961" i="12"/>
  <c r="K7962" i="12"/>
  <c r="K7963" i="12"/>
  <c r="K7964" i="12"/>
  <c r="K7970" i="12"/>
  <c r="K7971" i="12"/>
  <c r="K7972" i="12"/>
  <c r="K7973" i="12"/>
  <c r="K7974" i="12"/>
  <c r="K7975" i="12"/>
  <c r="K7976" i="12"/>
  <c r="K7982" i="12"/>
  <c r="K7983" i="12"/>
  <c r="K7984" i="12"/>
  <c r="K7985" i="12"/>
  <c r="K7986" i="12"/>
  <c r="K7987" i="12"/>
  <c r="K7988" i="12"/>
  <c r="K7994" i="12"/>
  <c r="K7995" i="12"/>
  <c r="K7996" i="12"/>
  <c r="K7997" i="12"/>
  <c r="K7998" i="12"/>
  <c r="K7999" i="12"/>
  <c r="K8000" i="12"/>
  <c r="K8006" i="12"/>
  <c r="K8007" i="12"/>
  <c r="K8008" i="12"/>
  <c r="K8009" i="12"/>
  <c r="K8010" i="12"/>
  <c r="K8011" i="12"/>
  <c r="K8012" i="12"/>
  <c r="K8018" i="12"/>
  <c r="K8019" i="12"/>
  <c r="K8020" i="12"/>
  <c r="K8021" i="12"/>
  <c r="K8022" i="12"/>
  <c r="K8023" i="12"/>
  <c r="K8024" i="12"/>
  <c r="K8030" i="12"/>
  <c r="K8031" i="12"/>
  <c r="K8032" i="12"/>
  <c r="K8033" i="12"/>
  <c r="K8034" i="12"/>
  <c r="K8035" i="12"/>
  <c r="K8036" i="12"/>
  <c r="K8042" i="12"/>
  <c r="K8043" i="12"/>
  <c r="K8044" i="12"/>
  <c r="K8045" i="12"/>
  <c r="K8046" i="12"/>
  <c r="K8047" i="12"/>
  <c r="K8048" i="12"/>
  <c r="K8054" i="12"/>
  <c r="K8055" i="12"/>
  <c r="K8056" i="12"/>
  <c r="K8057" i="12"/>
  <c r="K8058" i="12"/>
  <c r="K8059" i="12"/>
  <c r="K8060" i="12"/>
  <c r="K8066" i="12"/>
  <c r="K8067" i="12"/>
  <c r="K8068" i="12"/>
  <c r="K8069" i="12"/>
  <c r="K8070" i="12"/>
  <c r="K8071" i="12"/>
  <c r="K8072" i="12"/>
  <c r="K8078" i="12"/>
  <c r="K8079" i="12"/>
  <c r="K8080" i="12"/>
  <c r="K8081" i="12"/>
  <c r="K8082" i="12"/>
  <c r="K8083" i="12"/>
  <c r="K8084" i="12"/>
  <c r="K8090" i="12"/>
  <c r="K8091" i="12"/>
  <c r="K8092" i="12"/>
  <c r="K8093" i="12"/>
  <c r="K8094" i="12"/>
  <c r="K8095" i="12"/>
  <c r="K8096" i="12"/>
  <c r="K8102" i="12"/>
  <c r="K8103" i="12"/>
  <c r="K8104" i="12"/>
  <c r="K8105" i="12"/>
  <c r="K8106" i="12"/>
  <c r="K8107" i="12"/>
  <c r="K8108" i="12"/>
  <c r="K8114" i="12"/>
  <c r="K8115" i="12"/>
  <c r="K8116" i="12"/>
  <c r="K8117" i="12"/>
  <c r="K8118" i="12"/>
  <c r="K8119" i="12"/>
  <c r="K8120" i="12"/>
  <c r="K8126" i="12"/>
  <c r="K8127" i="12"/>
  <c r="K8128" i="12"/>
  <c r="K8129" i="12"/>
  <c r="K8130" i="12"/>
  <c r="K8131" i="12"/>
  <c r="K8132" i="12"/>
  <c r="K8138" i="12"/>
  <c r="K8139" i="12"/>
  <c r="K8140" i="12"/>
  <c r="K8141" i="12"/>
  <c r="K8142" i="12"/>
  <c r="K8143" i="12"/>
  <c r="K8144" i="12"/>
  <c r="K8150" i="12"/>
  <c r="K8151" i="12"/>
  <c r="K8152" i="12"/>
  <c r="K8153" i="12"/>
  <c r="K8154" i="12"/>
  <c r="K8155" i="12"/>
  <c r="K8156" i="12"/>
  <c r="K8162" i="12"/>
  <c r="K8163" i="12"/>
  <c r="K8164" i="12"/>
  <c r="K8165" i="12"/>
  <c r="K8166" i="12"/>
  <c r="K8167" i="12"/>
  <c r="K8168" i="12"/>
  <c r="K8174" i="12"/>
  <c r="K8175" i="12"/>
  <c r="K8176" i="12"/>
  <c r="K8177" i="12"/>
  <c r="K8178" i="12"/>
  <c r="K8179" i="12"/>
  <c r="K8180" i="12"/>
  <c r="K8181" i="12"/>
  <c r="K8186" i="12"/>
  <c r="K8187" i="12"/>
  <c r="K8188" i="12"/>
  <c r="K8189" i="12"/>
  <c r="K8190" i="12"/>
  <c r="K8191" i="12"/>
  <c r="K8192" i="12"/>
  <c r="K8198" i="12"/>
  <c r="K8199" i="12"/>
  <c r="K8200" i="12"/>
  <c r="K8201" i="12"/>
  <c r="K8202" i="12"/>
  <c r="K8203" i="12"/>
  <c r="K8204" i="12"/>
  <c r="K8210" i="12"/>
  <c r="K8211" i="12"/>
  <c r="K8212" i="12"/>
  <c r="K8213" i="12"/>
  <c r="K8214" i="12"/>
  <c r="K8215" i="12"/>
  <c r="K8216" i="12"/>
  <c r="K8222" i="12"/>
  <c r="K8223" i="12"/>
  <c r="K8224" i="12"/>
  <c r="K8225" i="12"/>
  <c r="K8226" i="12"/>
  <c r="K8227" i="12"/>
  <c r="K8228" i="12"/>
  <c r="K8234" i="12"/>
  <c r="K8235" i="12"/>
  <c r="K8236" i="12"/>
  <c r="K8237" i="12"/>
  <c r="K8238" i="12"/>
  <c r="K8239" i="12"/>
  <c r="K8240" i="12"/>
  <c r="K8246" i="12"/>
  <c r="K8247" i="12"/>
  <c r="K8248" i="12"/>
  <c r="K8249" i="12"/>
  <c r="K8250" i="12"/>
  <c r="K8251" i="12"/>
  <c r="K8252" i="12"/>
  <c r="K8258" i="12"/>
  <c r="K8259" i="12"/>
  <c r="K8260" i="12"/>
  <c r="K8261" i="12"/>
  <c r="K8262" i="12"/>
  <c r="K8263" i="12"/>
  <c r="K8264" i="12"/>
  <c r="K8270" i="12"/>
  <c r="K8271" i="12"/>
  <c r="K8272" i="12"/>
  <c r="K8273" i="12"/>
  <c r="K8274" i="12"/>
  <c r="K8275" i="12"/>
  <c r="K8276" i="12"/>
  <c r="K8282" i="12"/>
  <c r="K8283" i="12"/>
  <c r="K8284" i="12"/>
  <c r="K8285" i="12"/>
  <c r="K8286" i="12"/>
  <c r="K8287" i="12"/>
  <c r="K8288" i="12"/>
  <c r="K8294" i="12"/>
  <c r="K8295" i="12"/>
  <c r="K8296" i="12"/>
  <c r="K8297" i="12"/>
  <c r="K8298" i="12"/>
  <c r="K8299" i="12"/>
  <c r="K8300" i="12"/>
  <c r="K8306" i="12"/>
  <c r="K8307" i="12"/>
  <c r="K8308" i="12"/>
  <c r="K8309" i="12"/>
  <c r="K8310" i="12"/>
  <c r="K8311" i="12"/>
  <c r="K8312" i="12"/>
  <c r="K8318" i="12"/>
  <c r="K8319" i="12"/>
  <c r="K8320" i="12"/>
  <c r="K8321" i="12"/>
  <c r="K8322" i="12"/>
  <c r="K8323" i="12"/>
  <c r="K8324" i="12"/>
  <c r="K8330" i="12"/>
  <c r="K8331" i="12"/>
  <c r="K8332" i="12"/>
  <c r="K8333" i="12"/>
  <c r="K8334" i="12"/>
  <c r="K8335" i="12"/>
  <c r="K8336" i="12"/>
  <c r="K8342" i="12"/>
  <c r="K8343" i="12"/>
  <c r="K8344" i="12"/>
  <c r="K8345" i="12"/>
  <c r="K8346" i="12"/>
  <c r="K8347" i="12"/>
  <c r="K8348" i="12"/>
  <c r="K8354" i="12"/>
  <c r="K8355" i="12"/>
  <c r="K8356" i="12"/>
  <c r="K8357" i="12"/>
  <c r="K8358" i="12"/>
  <c r="K8359" i="12"/>
  <c r="K8360" i="12"/>
  <c r="K8366" i="12"/>
  <c r="K8367" i="12"/>
  <c r="K8368" i="12"/>
  <c r="K8369" i="12"/>
  <c r="K8370" i="12"/>
  <c r="K8371" i="12"/>
  <c r="K8372" i="12"/>
  <c r="K8378" i="12"/>
  <c r="K8379" i="12"/>
  <c r="K8380" i="12"/>
  <c r="K8381" i="12"/>
  <c r="K8382" i="12"/>
  <c r="K8383" i="12"/>
  <c r="K8384" i="12"/>
  <c r="K8390" i="12"/>
  <c r="K8391" i="12"/>
  <c r="K8392" i="12"/>
  <c r="K8393" i="12"/>
  <c r="K8394" i="12"/>
  <c r="K8395" i="12"/>
  <c r="K8396" i="12"/>
  <c r="K8402" i="12"/>
  <c r="K8403" i="12"/>
  <c r="K8404" i="12"/>
  <c r="K8405" i="12"/>
  <c r="K8406" i="12"/>
  <c r="K8407" i="12"/>
  <c r="K8408" i="12"/>
  <c r="K8414" i="12"/>
  <c r="K8415" i="12"/>
  <c r="K8416" i="12"/>
  <c r="K8417" i="12"/>
  <c r="K8418" i="12"/>
  <c r="K8419" i="12"/>
  <c r="K8420" i="12"/>
  <c r="K8426" i="12"/>
  <c r="K8427" i="12"/>
  <c r="K8428" i="12"/>
  <c r="K8429" i="12"/>
  <c r="K8430" i="12"/>
  <c r="K8431" i="12"/>
  <c r="K8432" i="12"/>
  <c r="K8438" i="12"/>
  <c r="K8439" i="12"/>
  <c r="K8440" i="12"/>
  <c r="K8441" i="12"/>
  <c r="K8442" i="12"/>
  <c r="K8443" i="12"/>
  <c r="K8444" i="12"/>
  <c r="K8450" i="12"/>
  <c r="K8451" i="12"/>
  <c r="K8452" i="12"/>
  <c r="K8453" i="12"/>
  <c r="K8454" i="12"/>
  <c r="K8455" i="12"/>
  <c r="K8456" i="12"/>
  <c r="K8462" i="12"/>
  <c r="K8463" i="12"/>
  <c r="K8464" i="12"/>
  <c r="K8465" i="12"/>
  <c r="K8466" i="12"/>
  <c r="K8467" i="12"/>
  <c r="K8468" i="12"/>
  <c r="K8474" i="12"/>
  <c r="K8475" i="12"/>
  <c r="K8476" i="12"/>
  <c r="K8477" i="12"/>
  <c r="K8478" i="12"/>
  <c r="K8479" i="12"/>
  <c r="K8480" i="12"/>
  <c r="K8486" i="12"/>
  <c r="K8487" i="12"/>
  <c r="K8488" i="12"/>
  <c r="K8489" i="12"/>
  <c r="K8490" i="12"/>
  <c r="K8491" i="12"/>
  <c r="K8492" i="12"/>
  <c r="K8498" i="12"/>
  <c r="K8499" i="12"/>
  <c r="K8500" i="12"/>
  <c r="K8501" i="12"/>
  <c r="K8502" i="12"/>
  <c r="K8503" i="12"/>
  <c r="K8504" i="12"/>
  <c r="K8510" i="12"/>
  <c r="K8511" i="12"/>
  <c r="K8512" i="12"/>
  <c r="K8513" i="12"/>
  <c r="K8514" i="12"/>
  <c r="K8515" i="12"/>
  <c r="K8516" i="12"/>
  <c r="K8522" i="12"/>
  <c r="K8523" i="12"/>
  <c r="K8524" i="12"/>
  <c r="K8525" i="12"/>
  <c r="K8526" i="12"/>
  <c r="K8527" i="12"/>
  <c r="K8528" i="12"/>
  <c r="K8534" i="12"/>
  <c r="K8535" i="12"/>
  <c r="K8536" i="12"/>
  <c r="K8537" i="12"/>
  <c r="K8538" i="12"/>
  <c r="K8539" i="12"/>
  <c r="K8540" i="12"/>
  <c r="K8546" i="12"/>
  <c r="K8547" i="12"/>
  <c r="K8548" i="12"/>
  <c r="K8549" i="12"/>
  <c r="K8550" i="12"/>
  <c r="K8551" i="12"/>
  <c r="K8552" i="12"/>
  <c r="K8558" i="12"/>
  <c r="K8559" i="12"/>
  <c r="K8560" i="12"/>
  <c r="K8561" i="12"/>
  <c r="K8562" i="12"/>
  <c r="K8563" i="12"/>
  <c r="K8564" i="12"/>
  <c r="K8570" i="12"/>
  <c r="K8571" i="12"/>
  <c r="K8572" i="12"/>
  <c r="K8573" i="12"/>
  <c r="K8574" i="12"/>
  <c r="K8575" i="12"/>
  <c r="K8576" i="12"/>
  <c r="K8582" i="12"/>
  <c r="K8583" i="12"/>
  <c r="K8584" i="12"/>
  <c r="K8585" i="12"/>
  <c r="K8586" i="12"/>
  <c r="K8587" i="12"/>
  <c r="K8588" i="12"/>
  <c r="K8594" i="12"/>
  <c r="K8595" i="12"/>
  <c r="K8596" i="12"/>
  <c r="K8597" i="12"/>
  <c r="K8598" i="12"/>
  <c r="K8599" i="12"/>
  <c r="K8600" i="12"/>
  <c r="K8606" i="12"/>
  <c r="K8607" i="12"/>
  <c r="K8608" i="12"/>
  <c r="K8609" i="12"/>
  <c r="K8610" i="12"/>
  <c r="K8611" i="12"/>
  <c r="K8612" i="12"/>
  <c r="K8618" i="12"/>
  <c r="K8619" i="12"/>
  <c r="K8620" i="12"/>
  <c r="K8621" i="12"/>
  <c r="K8622" i="12"/>
  <c r="K8623" i="12"/>
  <c r="K8624" i="12"/>
  <c r="K8630" i="12"/>
  <c r="K8631" i="12"/>
  <c r="K8632" i="12"/>
  <c r="K8633" i="12"/>
  <c r="K8634" i="12"/>
  <c r="K8635" i="12"/>
  <c r="K8636" i="12"/>
  <c r="K8642" i="12"/>
  <c r="K8643" i="12"/>
  <c r="K8644" i="12"/>
  <c r="K8645" i="12"/>
  <c r="K8646" i="12"/>
  <c r="K8647" i="12"/>
  <c r="K8648" i="12"/>
  <c r="K8654" i="12"/>
  <c r="K8655" i="12"/>
  <c r="K8656" i="12"/>
  <c r="K8657" i="12"/>
  <c r="K8658" i="12"/>
  <c r="K8659" i="12"/>
  <c r="K8660" i="12"/>
  <c r="K8666" i="12"/>
  <c r="K8667" i="12"/>
  <c r="K8668" i="12"/>
  <c r="K8669" i="12"/>
  <c r="K8670" i="12"/>
  <c r="K8671" i="12"/>
  <c r="K8672" i="12"/>
  <c r="K8678" i="12"/>
  <c r="K8679" i="12"/>
  <c r="K8680" i="12"/>
  <c r="K8681" i="12"/>
  <c r="K8682" i="12"/>
  <c r="K8683" i="12"/>
  <c r="K8684" i="12"/>
  <c r="K8690" i="12"/>
  <c r="K8691" i="12"/>
  <c r="K8692" i="12"/>
  <c r="K8693" i="12"/>
  <c r="K8694" i="12"/>
  <c r="K8695" i="12"/>
  <c r="K8696" i="12"/>
  <c r="K8702" i="12"/>
  <c r="K8703" i="12"/>
  <c r="K8704" i="12"/>
  <c r="K8705" i="12"/>
  <c r="K8706" i="12"/>
  <c r="K8707" i="12"/>
  <c r="K8708" i="12"/>
  <c r="K8714" i="12"/>
  <c r="K8715" i="12"/>
  <c r="K8716" i="12"/>
  <c r="K8717" i="12"/>
  <c r="K8718" i="12"/>
  <c r="K8719" i="12"/>
  <c r="K8720" i="12"/>
  <c r="K8726" i="12"/>
  <c r="K8727" i="12"/>
  <c r="K8728" i="12"/>
  <c r="K8729" i="12"/>
  <c r="K8730" i="12"/>
  <c r="K8731" i="12"/>
  <c r="K8732" i="12"/>
  <c r="K8738" i="12"/>
  <c r="K8739" i="12"/>
  <c r="K8740" i="12"/>
  <c r="K8741" i="12"/>
  <c r="K8742" i="12"/>
  <c r="K8743" i="12"/>
  <c r="K8744" i="12"/>
  <c r="K8750" i="12"/>
  <c r="K8751" i="12"/>
  <c r="K8752" i="12"/>
  <c r="K8753" i="12"/>
  <c r="K8754" i="12"/>
  <c r="K8755" i="12"/>
  <c r="K8756" i="12"/>
  <c r="K8762" i="12"/>
  <c r="K8763" i="12"/>
  <c r="K8764" i="12"/>
  <c r="K8765" i="12"/>
  <c r="K8766" i="12"/>
  <c r="K8767" i="12"/>
  <c r="K8768" i="12"/>
  <c r="K8774" i="12"/>
  <c r="K8775" i="12"/>
  <c r="K8776" i="12"/>
  <c r="K8777" i="12"/>
  <c r="K8778" i="12"/>
  <c r="K8779" i="12"/>
  <c r="K8780" i="12"/>
  <c r="K8786" i="12"/>
  <c r="K8787" i="12"/>
  <c r="K8788" i="12"/>
  <c r="K8789" i="12"/>
  <c r="K8790" i="12"/>
  <c r="K8791" i="12"/>
  <c r="K8792" i="12"/>
  <c r="K8798" i="12"/>
  <c r="K8799" i="12"/>
  <c r="K8800" i="12"/>
  <c r="K8801" i="12"/>
  <c r="K8802" i="12"/>
  <c r="K8803" i="12"/>
  <c r="K8804" i="12"/>
  <c r="K8810" i="12"/>
  <c r="K8811" i="12"/>
  <c r="K8812" i="12"/>
  <c r="K8813" i="12"/>
  <c r="K8814" i="12"/>
  <c r="K8815" i="12"/>
  <c r="K8816" i="12"/>
  <c r="K8817" i="12"/>
  <c r="K8822" i="12"/>
  <c r="K8823" i="12"/>
  <c r="K8824" i="12"/>
  <c r="K8825" i="12"/>
  <c r="K8826" i="12"/>
  <c r="K8827" i="12"/>
  <c r="K8828" i="12"/>
  <c r="K8834" i="12"/>
  <c r="K8835" i="12"/>
  <c r="K8836" i="12"/>
  <c r="K8837" i="12"/>
  <c r="K8838" i="12"/>
  <c r="K8839" i="12"/>
  <c r="K8840" i="12"/>
  <c r="K8846" i="12"/>
  <c r="K8847" i="12"/>
  <c r="K8848" i="12"/>
  <c r="K8849" i="12"/>
  <c r="K8850" i="12"/>
  <c r="K8851" i="12"/>
  <c r="K8852" i="12"/>
  <c r="K8858" i="12"/>
  <c r="K8859" i="12"/>
  <c r="K8860" i="12"/>
  <c r="K8861" i="12"/>
  <c r="K8862" i="12"/>
  <c r="K8863" i="12"/>
  <c r="K8864" i="12"/>
  <c r="K8870" i="12"/>
  <c r="K8871" i="12"/>
  <c r="K8872" i="12"/>
  <c r="K8873" i="12"/>
  <c r="K8874" i="12"/>
  <c r="K8875" i="12"/>
  <c r="K8876" i="12"/>
  <c r="K8880" i="12"/>
  <c r="K8882" i="12"/>
  <c r="K8883" i="12"/>
  <c r="K8884" i="12"/>
  <c r="K8885" i="12"/>
  <c r="K8886" i="12"/>
  <c r="K8887" i="12"/>
  <c r="K8888" i="12"/>
  <c r="K8894" i="12"/>
  <c r="K8895" i="12"/>
  <c r="K8896" i="12"/>
  <c r="K8897" i="12"/>
  <c r="K8898" i="12"/>
  <c r="K8899" i="12"/>
  <c r="K8900" i="12"/>
  <c r="K8906" i="12"/>
  <c r="K8907" i="12"/>
  <c r="K8908" i="12"/>
  <c r="K8909" i="12"/>
  <c r="K8910" i="12"/>
  <c r="K8911" i="12"/>
  <c r="K8912" i="12"/>
  <c r="K8918" i="12"/>
  <c r="K8919" i="12"/>
  <c r="K8920" i="12"/>
  <c r="K8921" i="12"/>
  <c r="K8922" i="12"/>
  <c r="K8923" i="12"/>
  <c r="K8924" i="12"/>
  <c r="K8930" i="12"/>
  <c r="K8931" i="12"/>
  <c r="K8932" i="12"/>
  <c r="K8933" i="12"/>
  <c r="K8934" i="12"/>
  <c r="K8935" i="12"/>
  <c r="K8936" i="12"/>
  <c r="K8942" i="12"/>
  <c r="K8943" i="12"/>
  <c r="K8944" i="12"/>
  <c r="K8945" i="12"/>
  <c r="K8946" i="12"/>
  <c r="K8947" i="12"/>
  <c r="K8948" i="12"/>
  <c r="K8954" i="12"/>
  <c r="K8955" i="12"/>
  <c r="K8956" i="12"/>
  <c r="K8957" i="12"/>
  <c r="K8958" i="12"/>
  <c r="K8959" i="12"/>
  <c r="K8960" i="12"/>
  <c r="K8966" i="12"/>
  <c r="K8967" i="12"/>
  <c r="K8968" i="12"/>
  <c r="K8969" i="12"/>
  <c r="K8970" i="12"/>
  <c r="K8971" i="12"/>
  <c r="K8972" i="12"/>
  <c r="K8978" i="12"/>
  <c r="K8979" i="12"/>
  <c r="K8980" i="12"/>
  <c r="K8981" i="12"/>
  <c r="K8982" i="12"/>
  <c r="K8983" i="12"/>
  <c r="K8984" i="12"/>
  <c r="K8990" i="12"/>
  <c r="K8991" i="12"/>
  <c r="K8992" i="12"/>
  <c r="K8993" i="12"/>
  <c r="K8994" i="12"/>
  <c r="K8995" i="12"/>
  <c r="K8996" i="12"/>
  <c r="K9002" i="12"/>
  <c r="K9003" i="12"/>
  <c r="K9004" i="12"/>
  <c r="K9005" i="12"/>
  <c r="K9006" i="12"/>
  <c r="K9007" i="12"/>
  <c r="K9008" i="12"/>
  <c r="K9014" i="12"/>
  <c r="K9015" i="12"/>
  <c r="K9016" i="12"/>
  <c r="K9017" i="12"/>
  <c r="K9018" i="12"/>
  <c r="K9019" i="12"/>
  <c r="K9020" i="12"/>
  <c r="K9026" i="12"/>
  <c r="K9027" i="12"/>
  <c r="K9028" i="12"/>
  <c r="K9029" i="12"/>
  <c r="K9030" i="12"/>
  <c r="K9031" i="12"/>
  <c r="K9032" i="12"/>
  <c r="K9038" i="12"/>
  <c r="K9039" i="12"/>
  <c r="K9040" i="12"/>
  <c r="K9041" i="12"/>
  <c r="K9042" i="12"/>
  <c r="K9043" i="12"/>
  <c r="K9044" i="12"/>
  <c r="K9050" i="12"/>
  <c r="K9051" i="12"/>
  <c r="K9052" i="12"/>
  <c r="K9053" i="12"/>
  <c r="K9054" i="12"/>
  <c r="K9055" i="12"/>
  <c r="K9056" i="12"/>
  <c r="K9062" i="12"/>
  <c r="K9063" i="12"/>
  <c r="K9064" i="12"/>
  <c r="K9065" i="12"/>
  <c r="K9066" i="12"/>
  <c r="K9067" i="12"/>
  <c r="K9068" i="12"/>
  <c r="K9074" i="12"/>
  <c r="K9075" i="12"/>
  <c r="K9076" i="12"/>
  <c r="K9077" i="12"/>
  <c r="K9078" i="12"/>
  <c r="K9079" i="12"/>
  <c r="K9080" i="12"/>
  <c r="K9086" i="12"/>
  <c r="K9087" i="12"/>
  <c r="K9088" i="12"/>
  <c r="K9089" i="12"/>
  <c r="K9090" i="12"/>
  <c r="K9091" i="12"/>
  <c r="K9092" i="12"/>
  <c r="K9098" i="12"/>
  <c r="K9099" i="12"/>
  <c r="K9100" i="12"/>
  <c r="K9101" i="12"/>
  <c r="K9102" i="12"/>
  <c r="K9103" i="12"/>
  <c r="K9104" i="12"/>
  <c r="K9110" i="12"/>
  <c r="K9111" i="12"/>
  <c r="K9112" i="12"/>
  <c r="K9113" i="12"/>
  <c r="K9114" i="12"/>
  <c r="K9115" i="12"/>
  <c r="K9116" i="12"/>
  <c r="K9122" i="12"/>
  <c r="K9123" i="12"/>
  <c r="K9124" i="12"/>
  <c r="K9125" i="12"/>
  <c r="K9126" i="12"/>
  <c r="K9127" i="12"/>
  <c r="K9128" i="12"/>
  <c r="K9134" i="12"/>
  <c r="K9135" i="12"/>
  <c r="K9136" i="12"/>
  <c r="K9137" i="12"/>
  <c r="K9138" i="12"/>
  <c r="K9139" i="12"/>
  <c r="K9140" i="12"/>
  <c r="K9146" i="12"/>
  <c r="K9147" i="12"/>
  <c r="K9148" i="12"/>
  <c r="K9149" i="12"/>
  <c r="K9150" i="12"/>
  <c r="K9151" i="12"/>
  <c r="K9152" i="12"/>
  <c r="K9158" i="12"/>
  <c r="K9159" i="12"/>
  <c r="K9160" i="12"/>
  <c r="K9161" i="12"/>
  <c r="K9162" i="12"/>
  <c r="K9163" i="12"/>
  <c r="K9164" i="12"/>
  <c r="K9170" i="12"/>
  <c r="K9171" i="12"/>
  <c r="K9172" i="12"/>
  <c r="K9173" i="12"/>
  <c r="K9174" i="12"/>
  <c r="K9175" i="12"/>
  <c r="K9176" i="12"/>
  <c r="K9177" i="12"/>
  <c r="K9182" i="12"/>
  <c r="K9183" i="12"/>
  <c r="K9184" i="12"/>
  <c r="K9185" i="12"/>
  <c r="K9186" i="12"/>
  <c r="K9187" i="12"/>
  <c r="K9188" i="12"/>
  <c r="K9194" i="12"/>
  <c r="K9195" i="12"/>
  <c r="K9196" i="12"/>
  <c r="K9197" i="12"/>
  <c r="K9198" i="12"/>
  <c r="K9199" i="12"/>
  <c r="K9200" i="12"/>
  <c r="K9206" i="12"/>
  <c r="K9207" i="12"/>
  <c r="K9208" i="12"/>
  <c r="K9209" i="12"/>
  <c r="K9210" i="12"/>
  <c r="K9211" i="12"/>
  <c r="K9212" i="12"/>
  <c r="K9218" i="12"/>
  <c r="K9219" i="12"/>
  <c r="K9220" i="12"/>
  <c r="K9221" i="12"/>
  <c r="K9222" i="12"/>
  <c r="K9223" i="12"/>
  <c r="K9224" i="12"/>
  <c r="K9230" i="12"/>
  <c r="K9231" i="12"/>
  <c r="K9232" i="12"/>
  <c r="K9233" i="12"/>
  <c r="K9234" i="12"/>
  <c r="K9235" i="12"/>
  <c r="K9236" i="12"/>
  <c r="K9242" i="12"/>
  <c r="K9243" i="12"/>
  <c r="K9244" i="12"/>
  <c r="K9245" i="12"/>
  <c r="K9246" i="12"/>
  <c r="K9247" i="12"/>
  <c r="K9248" i="12"/>
  <c r="K9254" i="12"/>
  <c r="K9255" i="12"/>
  <c r="K9256" i="12"/>
  <c r="K9257" i="12"/>
  <c r="K9258" i="12"/>
  <c r="K9259" i="12"/>
  <c r="K9260" i="12"/>
  <c r="K9266" i="12"/>
  <c r="K9267" i="12"/>
  <c r="K9268" i="12"/>
  <c r="K9269" i="12"/>
  <c r="K9270" i="12"/>
  <c r="K9271" i="12"/>
  <c r="K9272" i="12"/>
  <c r="K9278" i="12"/>
  <c r="K9279" i="12"/>
  <c r="K9280" i="12"/>
  <c r="K9281" i="12"/>
  <c r="K9282" i="12"/>
  <c r="K9283" i="12"/>
  <c r="K9284" i="12"/>
  <c r="K9290" i="12"/>
  <c r="K9291" i="12"/>
  <c r="K9292" i="12"/>
  <c r="K9293" i="12"/>
  <c r="K9294" i="12"/>
  <c r="K9295" i="12"/>
  <c r="K9296" i="12"/>
  <c r="K9302" i="12"/>
  <c r="K9303" i="12"/>
  <c r="K9304" i="12"/>
  <c r="K9305" i="12"/>
  <c r="K9306" i="12"/>
  <c r="K9307" i="12"/>
  <c r="K9308" i="12"/>
  <c r="K9314" i="12"/>
  <c r="K9315" i="12"/>
  <c r="K9316" i="12"/>
  <c r="K9317" i="12"/>
  <c r="L2" i="12"/>
  <c r="L3" i="12"/>
  <c r="L4" i="12"/>
  <c r="L5" i="12"/>
  <c r="L6" i="12"/>
  <c r="L7" i="12"/>
  <c r="L8" i="12"/>
  <c r="L9" i="12"/>
  <c r="L12" i="12"/>
  <c r="L13" i="12"/>
  <c r="L14" i="12"/>
  <c r="L15" i="12"/>
  <c r="L16" i="12"/>
  <c r="L17" i="12"/>
  <c r="L18" i="12"/>
  <c r="L19" i="12"/>
  <c r="L20" i="12"/>
  <c r="L21" i="12"/>
  <c r="L24" i="12"/>
  <c r="L25" i="12"/>
  <c r="L26" i="12"/>
  <c r="L27" i="12"/>
  <c r="L28" i="12"/>
  <c r="L29" i="12"/>
  <c r="L30" i="12"/>
  <c r="L31" i="12"/>
  <c r="L32" i="12"/>
  <c r="L33" i="12"/>
  <c r="L36" i="12"/>
  <c r="L37" i="12"/>
  <c r="L38" i="12"/>
  <c r="L39" i="12"/>
  <c r="L40" i="12"/>
  <c r="L41" i="12"/>
  <c r="L42" i="12"/>
  <c r="L43" i="12"/>
  <c r="L44" i="12"/>
  <c r="L45" i="12"/>
  <c r="L48" i="12"/>
  <c r="L49" i="12"/>
  <c r="L50" i="12"/>
  <c r="L51" i="12"/>
  <c r="L52" i="12"/>
  <c r="L53" i="12"/>
  <c r="L54" i="12"/>
  <c r="L55" i="12"/>
  <c r="L56" i="12"/>
  <c r="L57" i="12"/>
  <c r="L60" i="12"/>
  <c r="L61" i="12"/>
  <c r="L62" i="12"/>
  <c r="L63" i="12"/>
  <c r="L64" i="12"/>
  <c r="L65" i="12"/>
  <c r="L66" i="12"/>
  <c r="L67" i="12"/>
  <c r="L68" i="12"/>
  <c r="L69" i="12"/>
  <c r="L72" i="12"/>
  <c r="L73" i="12"/>
  <c r="L74" i="12"/>
  <c r="L75" i="12"/>
  <c r="L76" i="12"/>
  <c r="L77" i="12"/>
  <c r="L78" i="12"/>
  <c r="L79" i="12"/>
  <c r="L80" i="12"/>
  <c r="L81" i="12"/>
  <c r="L84" i="12"/>
  <c r="L85" i="12"/>
  <c r="L86" i="12"/>
  <c r="L87" i="12"/>
  <c r="L88" i="12"/>
  <c r="L89" i="12"/>
  <c r="L90" i="12"/>
  <c r="L91" i="12"/>
  <c r="L92" i="12"/>
  <c r="L93" i="12"/>
  <c r="L96" i="12"/>
  <c r="L97" i="12"/>
  <c r="L98" i="12"/>
  <c r="L99" i="12"/>
  <c r="L100" i="12"/>
  <c r="L101" i="12"/>
  <c r="L102" i="12"/>
  <c r="L103" i="12"/>
  <c r="L104" i="12"/>
  <c r="L105" i="12"/>
  <c r="L108" i="12"/>
  <c r="L109" i="12"/>
  <c r="L110" i="12"/>
  <c r="L111" i="12"/>
  <c r="L112" i="12"/>
  <c r="L113" i="12"/>
  <c r="L114" i="12"/>
  <c r="L115" i="12"/>
  <c r="L116" i="12"/>
  <c r="L117" i="12"/>
  <c r="L120" i="12"/>
  <c r="L121" i="12"/>
  <c r="L122" i="12"/>
  <c r="L123" i="12"/>
  <c r="L124" i="12"/>
  <c r="L125" i="12"/>
  <c r="L126" i="12"/>
  <c r="L127" i="12"/>
  <c r="L128" i="12"/>
  <c r="L129" i="12"/>
  <c r="L132" i="12"/>
  <c r="L133" i="12"/>
  <c r="L134" i="12"/>
  <c r="L135" i="12"/>
  <c r="L136" i="12"/>
  <c r="L137" i="12"/>
  <c r="L138" i="12"/>
  <c r="L139" i="12"/>
  <c r="L140" i="12"/>
  <c r="L141" i="12"/>
  <c r="L144" i="12"/>
  <c r="L145" i="12"/>
  <c r="L146" i="12"/>
  <c r="L147" i="12"/>
  <c r="L148" i="12"/>
  <c r="L149" i="12"/>
  <c r="L150" i="12"/>
  <c r="L151" i="12"/>
  <c r="L152" i="12"/>
  <c r="L153" i="12"/>
  <c r="L156" i="12"/>
  <c r="L157" i="12"/>
  <c r="L158" i="12"/>
  <c r="L159" i="12"/>
  <c r="L160" i="12"/>
  <c r="L161" i="12"/>
  <c r="L162" i="12"/>
  <c r="L163" i="12"/>
  <c r="L164" i="12"/>
  <c r="L165" i="12"/>
  <c r="L168" i="12"/>
  <c r="L169" i="12"/>
  <c r="L170" i="12"/>
  <c r="L171" i="12"/>
  <c r="L172" i="12"/>
  <c r="L173" i="12"/>
  <c r="L174" i="12"/>
  <c r="L175" i="12"/>
  <c r="L176" i="12"/>
  <c r="L177" i="12"/>
  <c r="L180" i="12"/>
  <c r="L181" i="12"/>
  <c r="L182" i="12"/>
  <c r="L183" i="12"/>
  <c r="L184" i="12"/>
  <c r="L185" i="12"/>
  <c r="L186" i="12"/>
  <c r="L187" i="12"/>
  <c r="L188" i="12"/>
  <c r="L189" i="12"/>
  <c r="L192" i="12"/>
  <c r="L193" i="12"/>
  <c r="L194" i="12"/>
  <c r="L195" i="12"/>
  <c r="L196" i="12"/>
  <c r="L197" i="12"/>
  <c r="L198" i="12"/>
  <c r="L199" i="12"/>
  <c r="L200" i="12"/>
  <c r="L201" i="12"/>
  <c r="L204" i="12"/>
  <c r="L205" i="12"/>
  <c r="L206" i="12"/>
  <c r="L207" i="12"/>
  <c r="L208" i="12"/>
  <c r="L209" i="12"/>
  <c r="L210" i="12"/>
  <c r="L211" i="12"/>
  <c r="L212" i="12"/>
  <c r="L213" i="12"/>
  <c r="L216" i="12"/>
  <c r="L217" i="12"/>
  <c r="L218" i="12"/>
  <c r="L219" i="12"/>
  <c r="L220" i="12"/>
  <c r="L221" i="12"/>
  <c r="L222" i="12"/>
  <c r="L223" i="12"/>
  <c r="L224" i="12"/>
  <c r="L225" i="12"/>
  <c r="L228" i="12"/>
  <c r="L229" i="12"/>
  <c r="L230" i="12"/>
  <c r="L231" i="12"/>
  <c r="L232" i="12"/>
  <c r="L233" i="12"/>
  <c r="L234" i="12"/>
  <c r="L235" i="12"/>
  <c r="L236" i="12"/>
  <c r="L237" i="12"/>
  <c r="L240" i="12"/>
  <c r="L241" i="12"/>
  <c r="L242" i="12"/>
  <c r="L243" i="12"/>
  <c r="L244" i="12"/>
  <c r="L245" i="12"/>
  <c r="L246" i="12"/>
  <c r="L247" i="12"/>
  <c r="L248" i="12"/>
  <c r="L249" i="12"/>
  <c r="L252" i="12"/>
  <c r="L253" i="12"/>
  <c r="L254" i="12"/>
  <c r="L255" i="12"/>
  <c r="L256" i="12"/>
  <c r="L257" i="12"/>
  <c r="L258" i="12"/>
  <c r="L259" i="12"/>
  <c r="L260" i="12"/>
  <c r="L261" i="12"/>
  <c r="L264" i="12"/>
  <c r="L265" i="12"/>
  <c r="L266" i="12"/>
  <c r="L267" i="12"/>
  <c r="L268" i="12"/>
  <c r="L269" i="12"/>
  <c r="L270" i="12"/>
  <c r="L271" i="12"/>
  <c r="L272" i="12"/>
  <c r="L273" i="12"/>
  <c r="L276" i="12"/>
  <c r="L277" i="12"/>
  <c r="L278" i="12"/>
  <c r="L279" i="12"/>
  <c r="L280" i="12"/>
  <c r="L281" i="12"/>
  <c r="L282" i="12"/>
  <c r="L283" i="12"/>
  <c r="L284" i="12"/>
  <c r="L285" i="12"/>
  <c r="L288" i="12"/>
  <c r="L289" i="12"/>
  <c r="L290" i="12"/>
  <c r="L291" i="12"/>
  <c r="L292" i="12"/>
  <c r="L293" i="12"/>
  <c r="L294" i="12"/>
  <c r="L295" i="12"/>
  <c r="L296" i="12"/>
  <c r="L297" i="12"/>
  <c r="L300" i="12"/>
  <c r="L301" i="12"/>
  <c r="L302" i="12"/>
  <c r="L303" i="12"/>
  <c r="L304" i="12"/>
  <c r="L305" i="12"/>
  <c r="L306" i="12"/>
  <c r="L307" i="12"/>
  <c r="L308" i="12"/>
  <c r="L309" i="12"/>
  <c r="L312" i="12"/>
  <c r="L313" i="12"/>
  <c r="L314" i="12"/>
  <c r="L315" i="12"/>
  <c r="L316" i="12"/>
  <c r="L317" i="12"/>
  <c r="L318" i="12"/>
  <c r="L319" i="12"/>
  <c r="L320" i="12"/>
  <c r="L321" i="12"/>
  <c r="L324" i="12"/>
  <c r="L325" i="12"/>
  <c r="L326" i="12"/>
  <c r="L327" i="12"/>
  <c r="L328" i="12"/>
  <c r="L329" i="12"/>
  <c r="L330" i="12"/>
  <c r="L331" i="12"/>
  <c r="L332" i="12"/>
  <c r="L333" i="12"/>
  <c r="L336" i="12"/>
  <c r="L337" i="12"/>
  <c r="L338" i="12"/>
  <c r="L339" i="12"/>
  <c r="L340" i="12"/>
  <c r="L341" i="12"/>
  <c r="L342" i="12"/>
  <c r="L343" i="12"/>
  <c r="L344" i="12"/>
  <c r="L345" i="12"/>
  <c r="L348" i="12"/>
  <c r="L349" i="12"/>
  <c r="L350" i="12"/>
  <c r="L351" i="12"/>
  <c r="L352" i="12"/>
  <c r="L353" i="12"/>
  <c r="L354" i="12"/>
  <c r="L355" i="12"/>
  <c r="L356" i="12"/>
  <c r="L357" i="12"/>
  <c r="L360" i="12"/>
  <c r="L361" i="12"/>
  <c r="L362" i="12"/>
  <c r="L363" i="12"/>
  <c r="L364" i="12"/>
  <c r="L365" i="12"/>
  <c r="L366" i="12"/>
  <c r="L367" i="12"/>
  <c r="L368" i="12"/>
  <c r="L369" i="12"/>
  <c r="L372" i="12"/>
  <c r="L373" i="12"/>
  <c r="L374" i="12"/>
  <c r="L375" i="12"/>
  <c r="L376" i="12"/>
  <c r="L377" i="12"/>
  <c r="L378" i="12"/>
  <c r="L379" i="12"/>
  <c r="L380" i="12"/>
  <c r="L381" i="12"/>
  <c r="L384" i="12"/>
  <c r="L385" i="12"/>
  <c r="L386" i="12"/>
  <c r="L387" i="12"/>
  <c r="L388" i="12"/>
  <c r="L389" i="12"/>
  <c r="L390" i="12"/>
  <c r="L391" i="12"/>
  <c r="L392" i="12"/>
  <c r="L393" i="12"/>
  <c r="L396" i="12"/>
  <c r="L397" i="12"/>
  <c r="L398" i="12"/>
  <c r="L399" i="12"/>
  <c r="L400" i="12"/>
  <c r="L401" i="12"/>
  <c r="L402" i="12"/>
  <c r="L403" i="12"/>
  <c r="L404" i="12"/>
  <c r="L405" i="12"/>
  <c r="L408" i="12"/>
  <c r="L409" i="12"/>
  <c r="L410" i="12"/>
  <c r="L411" i="12"/>
  <c r="L412" i="12"/>
  <c r="L413" i="12"/>
  <c r="L414" i="12"/>
  <c r="L415" i="12"/>
  <c r="L416" i="12"/>
  <c r="L417" i="12"/>
  <c r="L420" i="12"/>
  <c r="L421" i="12"/>
  <c r="L422" i="12"/>
  <c r="L423" i="12"/>
  <c r="L424" i="12"/>
  <c r="L425" i="12"/>
  <c r="L426" i="12"/>
  <c r="L427" i="12"/>
  <c r="L428" i="12"/>
  <c r="L429" i="12"/>
  <c r="L432" i="12"/>
  <c r="L433" i="12"/>
  <c r="L434" i="12"/>
  <c r="L435" i="12"/>
  <c r="L436" i="12"/>
  <c r="L437" i="12"/>
  <c r="L438" i="12"/>
  <c r="L439" i="12"/>
  <c r="L440" i="12"/>
  <c r="L441" i="12"/>
  <c r="L444" i="12"/>
  <c r="L445" i="12"/>
  <c r="L446" i="12"/>
  <c r="L447" i="12"/>
  <c r="L448" i="12"/>
  <c r="L449" i="12"/>
  <c r="L450" i="12"/>
  <c r="L451" i="12"/>
  <c r="L452" i="12"/>
  <c r="L453" i="12"/>
  <c r="L456" i="12"/>
  <c r="L457" i="12"/>
  <c r="L458" i="12"/>
  <c r="L459" i="12"/>
  <c r="L460" i="12"/>
  <c r="L461" i="12"/>
  <c r="L462" i="12"/>
  <c r="L463" i="12"/>
  <c r="L464" i="12"/>
  <c r="L465" i="12"/>
  <c r="L468" i="12"/>
  <c r="L469" i="12"/>
  <c r="L470" i="12"/>
  <c r="L471" i="12"/>
  <c r="L472" i="12"/>
  <c r="L473" i="12"/>
  <c r="L474" i="12"/>
  <c r="L475" i="12"/>
  <c r="L476" i="12"/>
  <c r="L477" i="12"/>
  <c r="L480" i="12"/>
  <c r="L481" i="12"/>
  <c r="L482" i="12"/>
  <c r="L483" i="12"/>
  <c r="L484" i="12"/>
  <c r="L485" i="12"/>
  <c r="L486" i="12"/>
  <c r="L487" i="12"/>
  <c r="L488" i="12"/>
  <c r="L489" i="12"/>
  <c r="L492" i="12"/>
  <c r="L493" i="12"/>
  <c r="L494" i="12"/>
  <c r="L495" i="12"/>
  <c r="L496" i="12"/>
  <c r="L497" i="12"/>
  <c r="L498" i="12"/>
  <c r="L499" i="12"/>
  <c r="L500" i="12"/>
  <c r="L501" i="12"/>
  <c r="L504" i="12"/>
  <c r="L505" i="12"/>
  <c r="L506" i="12"/>
  <c r="L507" i="12"/>
  <c r="L508" i="12"/>
  <c r="L509" i="12"/>
  <c r="L510" i="12"/>
  <c r="L511" i="12"/>
  <c r="L512" i="12"/>
  <c r="L513" i="12"/>
  <c r="L516" i="12"/>
  <c r="L517" i="12"/>
  <c r="L518" i="12"/>
  <c r="L519" i="12"/>
  <c r="L520" i="12"/>
  <c r="L521" i="12"/>
  <c r="L522" i="12"/>
  <c r="L523" i="12"/>
  <c r="L524" i="12"/>
  <c r="L525" i="12"/>
  <c r="L528" i="12"/>
  <c r="L529" i="12"/>
  <c r="L530" i="12"/>
  <c r="L531" i="12"/>
  <c r="L532" i="12"/>
  <c r="L533" i="12"/>
  <c r="L534" i="12"/>
  <c r="L535" i="12"/>
  <c r="L536" i="12"/>
  <c r="L537" i="12"/>
  <c r="L540" i="12"/>
  <c r="L541" i="12"/>
  <c r="L542" i="12"/>
  <c r="L543" i="12"/>
  <c r="L544" i="12"/>
  <c r="L545" i="12"/>
  <c r="L546" i="12"/>
  <c r="L547" i="12"/>
  <c r="L548" i="12"/>
  <c r="L549" i="12"/>
  <c r="L552" i="12"/>
  <c r="L553" i="12"/>
  <c r="L554" i="12"/>
  <c r="L555" i="12"/>
  <c r="L556" i="12"/>
  <c r="L557" i="12"/>
  <c r="L558" i="12"/>
  <c r="L559" i="12"/>
  <c r="L560" i="12"/>
  <c r="L561" i="12"/>
  <c r="L564" i="12"/>
  <c r="L565" i="12"/>
  <c r="L566" i="12"/>
  <c r="L567" i="12"/>
  <c r="L568" i="12"/>
  <c r="L569" i="12"/>
  <c r="L570" i="12"/>
  <c r="L571" i="12"/>
  <c r="L572" i="12"/>
  <c r="L573" i="12"/>
  <c r="L576" i="12"/>
  <c r="L577" i="12"/>
  <c r="L578" i="12"/>
  <c r="L579" i="12"/>
  <c r="L580" i="12"/>
  <c r="L581" i="12"/>
  <c r="L582" i="12"/>
  <c r="L583" i="12"/>
  <c r="L584" i="12"/>
  <c r="L585" i="12"/>
  <c r="L588" i="12"/>
  <c r="L589" i="12"/>
  <c r="L590" i="12"/>
  <c r="L591" i="12"/>
  <c r="L592" i="12"/>
  <c r="L593" i="12"/>
  <c r="L594" i="12"/>
  <c r="L595" i="12"/>
  <c r="L596" i="12"/>
  <c r="L597" i="12"/>
  <c r="L600" i="12"/>
  <c r="L601" i="12"/>
  <c r="L602" i="12"/>
  <c r="L603" i="12"/>
  <c r="L604" i="12"/>
  <c r="L605" i="12"/>
  <c r="L606" i="12"/>
  <c r="L607" i="12"/>
  <c r="L608" i="12"/>
  <c r="L609" i="12"/>
  <c r="L612" i="12"/>
  <c r="L613" i="12"/>
  <c r="L614" i="12"/>
  <c r="L615" i="12"/>
  <c r="L616" i="12"/>
  <c r="L617" i="12"/>
  <c r="L618" i="12"/>
  <c r="L619" i="12"/>
  <c r="L620" i="12"/>
  <c r="L621" i="12"/>
  <c r="L624" i="12"/>
  <c r="L625" i="12"/>
  <c r="L626" i="12"/>
  <c r="L627" i="12"/>
  <c r="L628" i="12"/>
  <c r="L629" i="12"/>
  <c r="L630" i="12"/>
  <c r="L631" i="12"/>
  <c r="L632" i="12"/>
  <c r="L633" i="12"/>
  <c r="L636" i="12"/>
  <c r="L637" i="12"/>
  <c r="L638" i="12"/>
  <c r="L639" i="12"/>
  <c r="L640" i="12"/>
  <c r="L641" i="12"/>
  <c r="L642" i="12"/>
  <c r="L643" i="12"/>
  <c r="L644" i="12"/>
  <c r="L645" i="12"/>
  <c r="L648" i="12"/>
  <c r="L649" i="12"/>
  <c r="L650" i="12"/>
  <c r="L651" i="12"/>
  <c r="L652" i="12"/>
  <c r="L653" i="12"/>
  <c r="L654" i="12"/>
  <c r="L655" i="12"/>
  <c r="L656" i="12"/>
  <c r="L657" i="12"/>
  <c r="L660" i="12"/>
  <c r="L661" i="12"/>
  <c r="L662" i="12"/>
  <c r="L663" i="12"/>
  <c r="L664" i="12"/>
  <c r="L665" i="12"/>
  <c r="L666" i="12"/>
  <c r="L667" i="12"/>
  <c r="L668" i="12"/>
  <c r="L669" i="12"/>
  <c r="L672" i="12"/>
  <c r="L673" i="12"/>
  <c r="L674" i="12"/>
  <c r="L675" i="12"/>
  <c r="L676" i="12"/>
  <c r="L677" i="12"/>
  <c r="L678" i="12"/>
  <c r="L679" i="12"/>
  <c r="L680" i="12"/>
  <c r="L681" i="12"/>
  <c r="L684" i="12"/>
  <c r="L685" i="12"/>
  <c r="L686" i="12"/>
  <c r="L687" i="12"/>
  <c r="L688" i="12"/>
  <c r="L689" i="12"/>
  <c r="L690" i="12"/>
  <c r="L691" i="12"/>
  <c r="L692" i="12"/>
  <c r="L693" i="12"/>
  <c r="L696" i="12"/>
  <c r="L697" i="12"/>
  <c r="L698" i="12"/>
  <c r="L699" i="12"/>
  <c r="L700" i="12"/>
  <c r="L701" i="12"/>
  <c r="L702" i="12"/>
  <c r="L703" i="12"/>
  <c r="L704" i="12"/>
  <c r="L705" i="12"/>
  <c r="L708" i="12"/>
  <c r="L709" i="12"/>
  <c r="L710" i="12"/>
  <c r="L711" i="12"/>
  <c r="L712" i="12"/>
  <c r="L713" i="12"/>
  <c r="L714" i="12"/>
  <c r="L715" i="12"/>
  <c r="L716" i="12"/>
  <c r="L717" i="12"/>
  <c r="L720" i="12"/>
  <c r="L721" i="12"/>
  <c r="L722" i="12"/>
  <c r="L723" i="12"/>
  <c r="L724" i="12"/>
  <c r="L725" i="12"/>
  <c r="L726" i="12"/>
  <c r="L727" i="12"/>
  <c r="L728" i="12"/>
  <c r="L729" i="12"/>
  <c r="L732" i="12"/>
  <c r="L733" i="12"/>
  <c r="L734" i="12"/>
  <c r="L735" i="12"/>
  <c r="L736" i="12"/>
  <c r="L737" i="12"/>
  <c r="L738" i="12"/>
  <c r="L739" i="12"/>
  <c r="L740" i="12"/>
  <c r="L741" i="12"/>
  <c r="L744" i="12"/>
  <c r="L745" i="12"/>
  <c r="L746" i="12"/>
  <c r="L747" i="12"/>
  <c r="L748" i="12"/>
  <c r="L749" i="12"/>
  <c r="L750" i="12"/>
  <c r="L751" i="12"/>
  <c r="L752" i="12"/>
  <c r="L753" i="12"/>
  <c r="L756" i="12"/>
  <c r="L757" i="12"/>
  <c r="L758" i="12"/>
  <c r="L759" i="12"/>
  <c r="L760" i="12"/>
  <c r="L761" i="12"/>
  <c r="L762" i="12"/>
  <c r="L763" i="12"/>
  <c r="L764" i="12"/>
  <c r="L765" i="12"/>
  <c r="L768" i="12"/>
  <c r="L769" i="12"/>
  <c r="L770" i="12"/>
  <c r="L771" i="12"/>
  <c r="L772" i="12"/>
  <c r="L773" i="12"/>
  <c r="L774" i="12"/>
  <c r="L775" i="12"/>
  <c r="L776" i="12"/>
  <c r="L777" i="12"/>
  <c r="L780" i="12"/>
  <c r="L781" i="12"/>
  <c r="L782" i="12"/>
  <c r="L783" i="12"/>
  <c r="L784" i="12"/>
  <c r="L785" i="12"/>
  <c r="L786" i="12"/>
  <c r="L787" i="12"/>
  <c r="L788" i="12"/>
  <c r="L789" i="12"/>
  <c r="L792" i="12"/>
  <c r="L793" i="12"/>
  <c r="L794" i="12"/>
  <c r="L795" i="12"/>
  <c r="L796" i="12"/>
  <c r="L797" i="12"/>
  <c r="L798" i="12"/>
  <c r="L799" i="12"/>
  <c r="L800" i="12"/>
  <c r="L801" i="12"/>
  <c r="L804" i="12"/>
  <c r="L805" i="12"/>
  <c r="L806" i="12"/>
  <c r="L807" i="12"/>
  <c r="L808" i="12"/>
  <c r="L809" i="12"/>
  <c r="L810" i="12"/>
  <c r="L811" i="12"/>
  <c r="L812" i="12"/>
  <c r="L813" i="12"/>
  <c r="L816" i="12"/>
  <c r="L817" i="12"/>
  <c r="L818" i="12"/>
  <c r="L819" i="12"/>
  <c r="L820" i="12"/>
  <c r="L821" i="12"/>
  <c r="L822" i="12"/>
  <c r="L823" i="12"/>
  <c r="L824" i="12"/>
  <c r="L825" i="12"/>
  <c r="L828" i="12"/>
  <c r="L829" i="12"/>
  <c r="L830" i="12"/>
  <c r="L831" i="12"/>
  <c r="L832" i="12"/>
  <c r="L833" i="12"/>
  <c r="L834" i="12"/>
  <c r="L835" i="12"/>
  <c r="L836" i="12"/>
  <c r="L837" i="12"/>
  <c r="L840" i="12"/>
  <c r="L841" i="12"/>
  <c r="L842" i="12"/>
  <c r="L843" i="12"/>
  <c r="L844" i="12"/>
  <c r="L845" i="12"/>
  <c r="L846" i="12"/>
  <c r="L847" i="12"/>
  <c r="L848" i="12"/>
  <c r="L849" i="12"/>
  <c r="L852" i="12"/>
  <c r="L853" i="12"/>
  <c r="L854" i="12"/>
  <c r="L855" i="12"/>
  <c r="L856" i="12"/>
  <c r="L857" i="12"/>
  <c r="L858" i="12"/>
  <c r="L859" i="12"/>
  <c r="L860" i="12"/>
  <c r="L861" i="12"/>
  <c r="L864" i="12"/>
  <c r="L865" i="12"/>
  <c r="L866" i="12"/>
  <c r="L867" i="12"/>
  <c r="L868" i="12"/>
  <c r="L869" i="12"/>
  <c r="L870" i="12"/>
  <c r="L871" i="12"/>
  <c r="L872" i="12"/>
  <c r="L873" i="12"/>
  <c r="L876" i="12"/>
  <c r="L877" i="12"/>
  <c r="L878" i="12"/>
  <c r="L879" i="12"/>
  <c r="L880" i="12"/>
  <c r="L881" i="12"/>
  <c r="L882" i="12"/>
  <c r="L883" i="12"/>
  <c r="L884" i="12"/>
  <c r="L885" i="12"/>
  <c r="L888" i="12"/>
  <c r="L889" i="12"/>
  <c r="L890" i="12"/>
  <c r="L891" i="12"/>
  <c r="L892" i="12"/>
  <c r="L893" i="12"/>
  <c r="L894" i="12"/>
  <c r="L895" i="12"/>
  <c r="L896" i="12"/>
  <c r="L897" i="12"/>
  <c r="L900" i="12"/>
  <c r="L901" i="12"/>
  <c r="L902" i="12"/>
  <c r="L903" i="12"/>
  <c r="L904" i="12"/>
  <c r="L905" i="12"/>
  <c r="L906" i="12"/>
  <c r="L907" i="12"/>
  <c r="L908" i="12"/>
  <c r="L909" i="12"/>
  <c r="L912" i="12"/>
  <c r="L913" i="12"/>
  <c r="L914" i="12"/>
  <c r="L915" i="12"/>
  <c r="L916" i="12"/>
  <c r="L917" i="12"/>
  <c r="L918" i="12"/>
  <c r="L919" i="12"/>
  <c r="L920" i="12"/>
  <c r="L921" i="12"/>
  <c r="L924" i="12"/>
  <c r="L925" i="12"/>
  <c r="L926" i="12"/>
  <c r="L927" i="12"/>
  <c r="L928" i="12"/>
  <c r="L929" i="12"/>
  <c r="L930" i="12"/>
  <c r="L931" i="12"/>
  <c r="L932" i="12"/>
  <c r="L933" i="12"/>
  <c r="L936" i="12"/>
  <c r="L937" i="12"/>
  <c r="L938" i="12"/>
  <c r="L939" i="12"/>
  <c r="L940" i="12"/>
  <c r="L941" i="12"/>
  <c r="L942" i="12"/>
  <c r="L943" i="12"/>
  <c r="L944" i="12"/>
  <c r="L945" i="12"/>
  <c r="L948" i="12"/>
  <c r="L949" i="12"/>
  <c r="L950" i="12"/>
  <c r="L951" i="12"/>
  <c r="L952" i="12"/>
  <c r="L953" i="12"/>
  <c r="L954" i="12"/>
  <c r="L955" i="12"/>
  <c r="L956" i="12"/>
  <c r="L957" i="12"/>
  <c r="L960" i="12"/>
  <c r="L961" i="12"/>
  <c r="L962" i="12"/>
  <c r="L963" i="12"/>
  <c r="L964" i="12"/>
  <c r="L965" i="12"/>
  <c r="L966" i="12"/>
  <c r="L967" i="12"/>
  <c r="L968" i="12"/>
  <c r="L969" i="12"/>
  <c r="L972" i="12"/>
  <c r="L973" i="12"/>
  <c r="L974" i="12"/>
  <c r="L975" i="12"/>
  <c r="L976" i="12"/>
  <c r="L977" i="12"/>
  <c r="L978" i="12"/>
  <c r="L979" i="12"/>
  <c r="L980" i="12"/>
  <c r="L981" i="12"/>
  <c r="L984" i="12"/>
  <c r="L985" i="12"/>
  <c r="L986" i="12"/>
  <c r="L987" i="12"/>
  <c r="L988" i="12"/>
  <c r="L989" i="12"/>
  <c r="L990" i="12"/>
  <c r="L991" i="12"/>
  <c r="L992" i="12"/>
  <c r="L993" i="12"/>
  <c r="L996" i="12"/>
  <c r="L997" i="12"/>
  <c r="L998" i="12"/>
  <c r="L999" i="12"/>
  <c r="L1000" i="12"/>
  <c r="L1001" i="12"/>
  <c r="L1002" i="12"/>
  <c r="L1003" i="12"/>
  <c r="L1004" i="12"/>
  <c r="L1005" i="12"/>
  <c r="L1008" i="12"/>
  <c r="L1009" i="12"/>
  <c r="L1010" i="12"/>
  <c r="L1011" i="12"/>
  <c r="L1012" i="12"/>
  <c r="L1013" i="12"/>
  <c r="L1014" i="12"/>
  <c r="L1015" i="12"/>
  <c r="L1016" i="12"/>
  <c r="L1017" i="12"/>
  <c r="L1020" i="12"/>
  <c r="L1021" i="12"/>
  <c r="L1022" i="12"/>
  <c r="L1023" i="12"/>
  <c r="L1024" i="12"/>
  <c r="L1025" i="12"/>
  <c r="L1026" i="12"/>
  <c r="L1027" i="12"/>
  <c r="L1028" i="12"/>
  <c r="L1029" i="12"/>
  <c r="L1032" i="12"/>
  <c r="L1033" i="12"/>
  <c r="L1034" i="12"/>
  <c r="L1035" i="12"/>
  <c r="L1036" i="12"/>
  <c r="L1037" i="12"/>
  <c r="L1038" i="12"/>
  <c r="L1039" i="12"/>
  <c r="L1040" i="12"/>
  <c r="L1041" i="12"/>
  <c r="L1044" i="12"/>
  <c r="L1045" i="12"/>
  <c r="L1046" i="12"/>
  <c r="L1047" i="12"/>
  <c r="L1048" i="12"/>
  <c r="L1049" i="12"/>
  <c r="L1050" i="12"/>
  <c r="L1051" i="12"/>
  <c r="L1052" i="12"/>
  <c r="L1053" i="12"/>
  <c r="L1056" i="12"/>
  <c r="L1057" i="12"/>
  <c r="L1058" i="12"/>
  <c r="L1059" i="12"/>
  <c r="L1060" i="12"/>
  <c r="L1061" i="12"/>
  <c r="L1062" i="12"/>
  <c r="L1063" i="12"/>
  <c r="L1064" i="12"/>
  <c r="L1065" i="12"/>
  <c r="L1068" i="12"/>
  <c r="L1069" i="12"/>
  <c r="L1070" i="12"/>
  <c r="L1071" i="12"/>
  <c r="L1072" i="12"/>
  <c r="L1073" i="12"/>
  <c r="L1074" i="12"/>
  <c r="L1075" i="12"/>
  <c r="L1076" i="12"/>
  <c r="L1077" i="12"/>
  <c r="L1080" i="12"/>
  <c r="L1081" i="12"/>
  <c r="L1082" i="12"/>
  <c r="L1083" i="12"/>
  <c r="L1084" i="12"/>
  <c r="L1085" i="12"/>
  <c r="L1086" i="12"/>
  <c r="L1087" i="12"/>
  <c r="L1088" i="12"/>
  <c r="L1089" i="12"/>
  <c r="L1092" i="12"/>
  <c r="L1093" i="12"/>
  <c r="L1094" i="12"/>
  <c r="L1095" i="12"/>
  <c r="L1096" i="12"/>
  <c r="L1097" i="12"/>
  <c r="L1098" i="12"/>
  <c r="L1099" i="12"/>
  <c r="L1100" i="12"/>
  <c r="L1101" i="12"/>
  <c r="L1104" i="12"/>
  <c r="L1105" i="12"/>
  <c r="L1106" i="12"/>
  <c r="L1107" i="12"/>
  <c r="L1108" i="12"/>
  <c r="L1109" i="12"/>
  <c r="L1110" i="12"/>
  <c r="L1111" i="12"/>
  <c r="L1112" i="12"/>
  <c r="L1113" i="12"/>
  <c r="L1116" i="12"/>
  <c r="L1117" i="12"/>
  <c r="L1118" i="12"/>
  <c r="L1119" i="12"/>
  <c r="L1120" i="12"/>
  <c r="L1121" i="12"/>
  <c r="L1122" i="12"/>
  <c r="L1123" i="12"/>
  <c r="L1124" i="12"/>
  <c r="L1125" i="12"/>
  <c r="L1128" i="12"/>
  <c r="L1129" i="12"/>
  <c r="L1130" i="12"/>
  <c r="L1131" i="12"/>
  <c r="L1132" i="12"/>
  <c r="L1133" i="12"/>
  <c r="L1134" i="12"/>
  <c r="L1135" i="12"/>
  <c r="L1136" i="12"/>
  <c r="L1137" i="12"/>
  <c r="L1140" i="12"/>
  <c r="L1141" i="12"/>
  <c r="L1142" i="12"/>
  <c r="L1143" i="12"/>
  <c r="L1144" i="12"/>
  <c r="L1145" i="12"/>
  <c r="L1146" i="12"/>
  <c r="L1147" i="12"/>
  <c r="L1148" i="12"/>
  <c r="L1149" i="12"/>
  <c r="L1152" i="12"/>
  <c r="L1153" i="12"/>
  <c r="L1154" i="12"/>
  <c r="L1155" i="12"/>
  <c r="L1156" i="12"/>
  <c r="L1157" i="12"/>
  <c r="L1158" i="12"/>
  <c r="L1159" i="12"/>
  <c r="L1160" i="12"/>
  <c r="L1161" i="12"/>
  <c r="L1164" i="12"/>
  <c r="L1165" i="12"/>
  <c r="L1166" i="12"/>
  <c r="L1167" i="12"/>
  <c r="L1168" i="12"/>
  <c r="L1169" i="12"/>
  <c r="L1170" i="12"/>
  <c r="L1171" i="12"/>
  <c r="L1172" i="12"/>
  <c r="L1173" i="12"/>
  <c r="L1176" i="12"/>
  <c r="L1177" i="12"/>
  <c r="L1178" i="12"/>
  <c r="L1179" i="12"/>
  <c r="L1180" i="12"/>
  <c r="L1181" i="12"/>
  <c r="L1182" i="12"/>
  <c r="L1183" i="12"/>
  <c r="L1184" i="12"/>
  <c r="L1185" i="12"/>
  <c r="L1188" i="12"/>
  <c r="L1189" i="12"/>
  <c r="L1190" i="12"/>
  <c r="L1191" i="12"/>
  <c r="L1192" i="12"/>
  <c r="L1193" i="12"/>
  <c r="L1194" i="12"/>
  <c r="L1195" i="12"/>
  <c r="L1196" i="12"/>
  <c r="L1197" i="12"/>
  <c r="L1200" i="12"/>
  <c r="L1201" i="12"/>
  <c r="L1202" i="12"/>
  <c r="L1203" i="12"/>
  <c r="L1204" i="12"/>
  <c r="L1205" i="12"/>
  <c r="L1206" i="12"/>
  <c r="L1207" i="12"/>
  <c r="L1208" i="12"/>
  <c r="L1209" i="12"/>
  <c r="L1212" i="12"/>
  <c r="L1213" i="12"/>
  <c r="L1214" i="12"/>
  <c r="L1215" i="12"/>
  <c r="L1216" i="12"/>
  <c r="L1217" i="12"/>
  <c r="L1218" i="12"/>
  <c r="L1219" i="12"/>
  <c r="L1220" i="12"/>
  <c r="L1221" i="12"/>
  <c r="L1224" i="12"/>
  <c r="L1225" i="12"/>
  <c r="L1226" i="12"/>
  <c r="L1227" i="12"/>
  <c r="L1228" i="12"/>
  <c r="L1229" i="12"/>
  <c r="L1230" i="12"/>
  <c r="L1231" i="12"/>
  <c r="L1232" i="12"/>
  <c r="L1233" i="12"/>
  <c r="L1236" i="12"/>
  <c r="L1237" i="12"/>
  <c r="L1238" i="12"/>
  <c r="L1239" i="12"/>
  <c r="L1240" i="12"/>
  <c r="L1241" i="12"/>
  <c r="L1242" i="12"/>
  <c r="L1243" i="12"/>
  <c r="L1244" i="12"/>
  <c r="L1245" i="12"/>
  <c r="L1248" i="12"/>
  <c r="L1249" i="12"/>
  <c r="L1250" i="12"/>
  <c r="L1251" i="12"/>
  <c r="L1252" i="12"/>
  <c r="L1253" i="12"/>
  <c r="L1254" i="12"/>
  <c r="L1255" i="12"/>
  <c r="L1256" i="12"/>
  <c r="L1257" i="12"/>
  <c r="L1260" i="12"/>
  <c r="L1261" i="12"/>
  <c r="L1262" i="12"/>
  <c r="L1263" i="12"/>
  <c r="L1264" i="12"/>
  <c r="L1265" i="12"/>
  <c r="L1266" i="12"/>
  <c r="L1267" i="12"/>
  <c r="L1268" i="12"/>
  <c r="L1269" i="12"/>
  <c r="L1272" i="12"/>
  <c r="L1273" i="12"/>
  <c r="L1274" i="12"/>
  <c r="L1275" i="12"/>
  <c r="L1276" i="12"/>
  <c r="L1277" i="12"/>
  <c r="L1278" i="12"/>
  <c r="L1279" i="12"/>
  <c r="L1280" i="12"/>
  <c r="L1281" i="12"/>
  <c r="L1284" i="12"/>
  <c r="L1285" i="12"/>
  <c r="L1286" i="12"/>
  <c r="L1287" i="12"/>
  <c r="L1288" i="12"/>
  <c r="L1289" i="12"/>
  <c r="L1290" i="12"/>
  <c r="L1291" i="12"/>
  <c r="L1292" i="12"/>
  <c r="L1293" i="12"/>
  <c r="L1296" i="12"/>
  <c r="L1297" i="12"/>
  <c r="L1298" i="12"/>
  <c r="L1299" i="12"/>
  <c r="L1300" i="12"/>
  <c r="L1301" i="12"/>
  <c r="L1302" i="12"/>
  <c r="L1303" i="12"/>
  <c r="L1304" i="12"/>
  <c r="L1305" i="12"/>
  <c r="L1308" i="12"/>
  <c r="L1309" i="12"/>
  <c r="L1310" i="12"/>
  <c r="L1311" i="12"/>
  <c r="L1312" i="12"/>
  <c r="L1313" i="12"/>
  <c r="L1314" i="12"/>
  <c r="L1315" i="12"/>
  <c r="L1316" i="12"/>
  <c r="L1317" i="12"/>
  <c r="L1320" i="12"/>
  <c r="L1321" i="12"/>
  <c r="L1322" i="12"/>
  <c r="L1323" i="12"/>
  <c r="L1324" i="12"/>
  <c r="L1325" i="12"/>
  <c r="L1326" i="12"/>
  <c r="L1327" i="12"/>
  <c r="L1328" i="12"/>
  <c r="L1329" i="12"/>
  <c r="L1332" i="12"/>
  <c r="L1333" i="12"/>
  <c r="L1334" i="12"/>
  <c r="L1335" i="12"/>
  <c r="L1336" i="12"/>
  <c r="L1337" i="12"/>
  <c r="L1338" i="12"/>
  <c r="L1339" i="12"/>
  <c r="L1340" i="12"/>
  <c r="L1341" i="12"/>
  <c r="L1344" i="12"/>
  <c r="L1345" i="12"/>
  <c r="L1346" i="12"/>
  <c r="L1347" i="12"/>
  <c r="L1348" i="12"/>
  <c r="L1349" i="12"/>
  <c r="L1350" i="12"/>
  <c r="L1351" i="12"/>
  <c r="L1352" i="12"/>
  <c r="L1353" i="12"/>
  <c r="L1356" i="12"/>
  <c r="L1357" i="12"/>
  <c r="L1358" i="12"/>
  <c r="L1359" i="12"/>
  <c r="L1360" i="12"/>
  <c r="L1361" i="12"/>
  <c r="L1362" i="12"/>
  <c r="L1363" i="12"/>
  <c r="L1364" i="12"/>
  <c r="L1365" i="12"/>
  <c r="L1368" i="12"/>
  <c r="L1369" i="12"/>
  <c r="L1370" i="12"/>
  <c r="L1371" i="12"/>
  <c r="L1372" i="12"/>
  <c r="L1373" i="12"/>
  <c r="L1374" i="12"/>
  <c r="L1375" i="12"/>
  <c r="L1376" i="12"/>
  <c r="L1377" i="12"/>
  <c r="L1380" i="12"/>
  <c r="L1381" i="12"/>
  <c r="L1382" i="12"/>
  <c r="L1383" i="12"/>
  <c r="L1384" i="12"/>
  <c r="L1385" i="12"/>
  <c r="L1386" i="12"/>
  <c r="L1387" i="12"/>
  <c r="L1388" i="12"/>
  <c r="L1389" i="12"/>
  <c r="L1392" i="12"/>
  <c r="L1393" i="12"/>
  <c r="L1394" i="12"/>
  <c r="L1395" i="12"/>
  <c r="L1396" i="12"/>
  <c r="L1397" i="12"/>
  <c r="L1398" i="12"/>
  <c r="L1399" i="12"/>
  <c r="L1400" i="12"/>
  <c r="L1401" i="12"/>
  <c r="L1404" i="12"/>
  <c r="L1405" i="12"/>
  <c r="L1406" i="12"/>
  <c r="L1407" i="12"/>
  <c r="L1408" i="12"/>
  <c r="L1409" i="12"/>
  <c r="L1410" i="12"/>
  <c r="L1411" i="12"/>
  <c r="L1412" i="12"/>
  <c r="L1413" i="12"/>
  <c r="L1416" i="12"/>
  <c r="L1417" i="12"/>
  <c r="L1418" i="12"/>
  <c r="L1419" i="12"/>
  <c r="L1420" i="12"/>
  <c r="L1421" i="12"/>
  <c r="L1422" i="12"/>
  <c r="L1423" i="12"/>
  <c r="L1424" i="12"/>
  <c r="L1425" i="12"/>
  <c r="L1428" i="12"/>
  <c r="L1429" i="12"/>
  <c r="L1430" i="12"/>
  <c r="L1431" i="12"/>
  <c r="L1432" i="12"/>
  <c r="L1433" i="12"/>
  <c r="L1434" i="12"/>
  <c r="L1435" i="12"/>
  <c r="L1436" i="12"/>
  <c r="L1437" i="12"/>
  <c r="L1440" i="12"/>
  <c r="L1441" i="12"/>
  <c r="L1442" i="12"/>
  <c r="L1443" i="12"/>
  <c r="L1444" i="12"/>
  <c r="L1445" i="12"/>
  <c r="L1446" i="12"/>
  <c r="L1447" i="12"/>
  <c r="L1448" i="12"/>
  <c r="L1449" i="12"/>
  <c r="L1452" i="12"/>
  <c r="L1453" i="12"/>
  <c r="L1454" i="12"/>
  <c r="L1455" i="12"/>
  <c r="L1456" i="12"/>
  <c r="L1457" i="12"/>
  <c r="L1458" i="12"/>
  <c r="L1459" i="12"/>
  <c r="L1460" i="12"/>
  <c r="L1461" i="12"/>
  <c r="L1464" i="12"/>
  <c r="L1465" i="12"/>
  <c r="L1466" i="12"/>
  <c r="L1467" i="12"/>
  <c r="L1468" i="12"/>
  <c r="L1469" i="12"/>
  <c r="L1470" i="12"/>
  <c r="L1471" i="12"/>
  <c r="L1472" i="12"/>
  <c r="L1473" i="12"/>
  <c r="L1476" i="12"/>
  <c r="L1477" i="12"/>
  <c r="L1478" i="12"/>
  <c r="L1479" i="12"/>
  <c r="L1480" i="12"/>
  <c r="L1481" i="12"/>
  <c r="L1482" i="12"/>
  <c r="L1483" i="12"/>
  <c r="L1484" i="12"/>
  <c r="L1485" i="12"/>
  <c r="L1488" i="12"/>
  <c r="L1489" i="12"/>
  <c r="L1490" i="12"/>
  <c r="L1491" i="12"/>
  <c r="L1492" i="12"/>
  <c r="L1493" i="12"/>
  <c r="L1494" i="12"/>
  <c r="L1495" i="12"/>
  <c r="L1496" i="12"/>
  <c r="L1497" i="12"/>
  <c r="L1500" i="12"/>
  <c r="L1501" i="12"/>
  <c r="L1502" i="12"/>
  <c r="L1503" i="12"/>
  <c r="L1504" i="12"/>
  <c r="L1505" i="12"/>
  <c r="L1506" i="12"/>
  <c r="L1507" i="12"/>
  <c r="L1508" i="12"/>
  <c r="L1509" i="12"/>
  <c r="L1512" i="12"/>
  <c r="L1513" i="12"/>
  <c r="L1514" i="12"/>
  <c r="L1515" i="12"/>
  <c r="L1516" i="12"/>
  <c r="L1517" i="12"/>
  <c r="L1518" i="12"/>
  <c r="L1519" i="12"/>
  <c r="L1520" i="12"/>
  <c r="L1521" i="12"/>
  <c r="L1524" i="12"/>
  <c r="L1525" i="12"/>
  <c r="L1526" i="12"/>
  <c r="L1527" i="12"/>
  <c r="L1528" i="12"/>
  <c r="L1529" i="12"/>
  <c r="L1530" i="12"/>
  <c r="L1531" i="12"/>
  <c r="L1532" i="12"/>
  <c r="L1533" i="12"/>
  <c r="L1536" i="12"/>
  <c r="L1537" i="12"/>
  <c r="L1538" i="12"/>
  <c r="L1539" i="12"/>
  <c r="L1540" i="12"/>
  <c r="L1541" i="12"/>
  <c r="L1542" i="12"/>
  <c r="L1543" i="12"/>
  <c r="L1544" i="12"/>
  <c r="L1545" i="12"/>
  <c r="L1548" i="12"/>
  <c r="L1549" i="12"/>
  <c r="L1550" i="12"/>
  <c r="L1551" i="12"/>
  <c r="L1552" i="12"/>
  <c r="L1553" i="12"/>
  <c r="L1554" i="12"/>
  <c r="L1555" i="12"/>
  <c r="L1556" i="12"/>
  <c r="L1557" i="12"/>
  <c r="L1560" i="12"/>
  <c r="L1561" i="12"/>
  <c r="L1562" i="12"/>
  <c r="L1563" i="12"/>
  <c r="L1564" i="12"/>
  <c r="L1565" i="12"/>
  <c r="L1566" i="12"/>
  <c r="L1567" i="12"/>
  <c r="L1568" i="12"/>
  <c r="L1569" i="12"/>
  <c r="L1572" i="12"/>
  <c r="L1573" i="12"/>
  <c r="L1574" i="12"/>
  <c r="L1575" i="12"/>
  <c r="L1576" i="12"/>
  <c r="L1577" i="12"/>
  <c r="L1578" i="12"/>
  <c r="L1579" i="12"/>
  <c r="L1580" i="12"/>
  <c r="L1581" i="12"/>
  <c r="L1584" i="12"/>
  <c r="L1585" i="12"/>
  <c r="L1586" i="12"/>
  <c r="L1587" i="12"/>
  <c r="L1588" i="12"/>
  <c r="L1589" i="12"/>
  <c r="L1590" i="12"/>
  <c r="L1591" i="12"/>
  <c r="L1592" i="12"/>
  <c r="L1593" i="12"/>
  <c r="L1596" i="12"/>
  <c r="L1597" i="12"/>
  <c r="L1598" i="12"/>
  <c r="L1599" i="12"/>
  <c r="L1600" i="12"/>
  <c r="L1601" i="12"/>
  <c r="L1602" i="12"/>
  <c r="L1603" i="12"/>
  <c r="L1604" i="12"/>
  <c r="L1605" i="12"/>
  <c r="L1608" i="12"/>
  <c r="L1609" i="12"/>
  <c r="L1610" i="12"/>
  <c r="L1611" i="12"/>
  <c r="L1612" i="12"/>
  <c r="L1613" i="12"/>
  <c r="L1614" i="12"/>
  <c r="L1615" i="12"/>
  <c r="L1616" i="12"/>
  <c r="L1617" i="12"/>
  <c r="L1620" i="12"/>
  <c r="L1621" i="12"/>
  <c r="L1622" i="12"/>
  <c r="L1623" i="12"/>
  <c r="L1624" i="12"/>
  <c r="L1625" i="12"/>
  <c r="L1626" i="12"/>
  <c r="L1627" i="12"/>
  <c r="L1628" i="12"/>
  <c r="L1629" i="12"/>
  <c r="L1632" i="12"/>
  <c r="L1633" i="12"/>
  <c r="L1634" i="12"/>
  <c r="L1635" i="12"/>
  <c r="L1636" i="12"/>
  <c r="L1637" i="12"/>
  <c r="L1638" i="12"/>
  <c r="L1639" i="12"/>
  <c r="L1640" i="12"/>
  <c r="L1641" i="12"/>
  <c r="L1644" i="12"/>
  <c r="L1645" i="12"/>
  <c r="L1646" i="12"/>
  <c r="L1647" i="12"/>
  <c r="L1648" i="12"/>
  <c r="L1649" i="12"/>
  <c r="L1650" i="12"/>
  <c r="L1651" i="12"/>
  <c r="L1652" i="12"/>
  <c r="L1653" i="12"/>
  <c r="L1656" i="12"/>
  <c r="L1657" i="12"/>
  <c r="L1658" i="12"/>
  <c r="L1659" i="12"/>
  <c r="L1660" i="12"/>
  <c r="L1661" i="12"/>
  <c r="L1662" i="12"/>
  <c r="L1663" i="12"/>
  <c r="L1664" i="12"/>
  <c r="L1665" i="12"/>
  <c r="L1668" i="12"/>
  <c r="L1669" i="12"/>
  <c r="L1670" i="12"/>
  <c r="L1671" i="12"/>
  <c r="L1672" i="12"/>
  <c r="L1673" i="12"/>
  <c r="L1674" i="12"/>
  <c r="L1675" i="12"/>
  <c r="L1676" i="12"/>
  <c r="L1677" i="12"/>
  <c r="L1680" i="12"/>
  <c r="L1681" i="12"/>
  <c r="L1682" i="12"/>
  <c r="L1683" i="12"/>
  <c r="L1684" i="12"/>
  <c r="L1685" i="12"/>
  <c r="L1686" i="12"/>
  <c r="L1687" i="12"/>
  <c r="L1688" i="12"/>
  <c r="L1689" i="12"/>
  <c r="L1692" i="12"/>
  <c r="L1693" i="12"/>
  <c r="L1694" i="12"/>
  <c r="L1695" i="12"/>
  <c r="L1696" i="12"/>
  <c r="L1697" i="12"/>
  <c r="L1698" i="12"/>
  <c r="L1699" i="12"/>
  <c r="L1700" i="12"/>
  <c r="L1701" i="12"/>
  <c r="L1704" i="12"/>
  <c r="L1705" i="12"/>
  <c r="L1706" i="12"/>
  <c r="L1707" i="12"/>
  <c r="L1708" i="12"/>
  <c r="L1709" i="12"/>
  <c r="L1710" i="12"/>
  <c r="L1711" i="12"/>
  <c r="L1712" i="12"/>
  <c r="L1713" i="12"/>
  <c r="L1716" i="12"/>
  <c r="L1717" i="12"/>
  <c r="L1718" i="12"/>
  <c r="L1719" i="12"/>
  <c r="L1720" i="12"/>
  <c r="L1721" i="12"/>
  <c r="L1722" i="12"/>
  <c r="L1723" i="12"/>
  <c r="L1724" i="12"/>
  <c r="L1725" i="12"/>
  <c r="L1728" i="12"/>
  <c r="L1729" i="12"/>
  <c r="L1730" i="12"/>
  <c r="L1731" i="12"/>
  <c r="L1732" i="12"/>
  <c r="L1733" i="12"/>
  <c r="L1734" i="12"/>
  <c r="L1735" i="12"/>
  <c r="L1736" i="12"/>
  <c r="L1737" i="12"/>
  <c r="L1740" i="12"/>
  <c r="L1741" i="12"/>
  <c r="L1742" i="12"/>
  <c r="L1743" i="12"/>
  <c r="L1744" i="12"/>
  <c r="L1745" i="12"/>
  <c r="L1746" i="12"/>
  <c r="L1747" i="12"/>
  <c r="L1748" i="12"/>
  <c r="L1749" i="12"/>
  <c r="L1752" i="12"/>
  <c r="L1753" i="12"/>
  <c r="L1754" i="12"/>
  <c r="L1755" i="12"/>
  <c r="L1756" i="12"/>
  <c r="L1757" i="12"/>
  <c r="L1758" i="12"/>
  <c r="L1759" i="12"/>
  <c r="L1760" i="12"/>
  <c r="L1761" i="12"/>
  <c r="L1764" i="12"/>
  <c r="L1765" i="12"/>
  <c r="L1766" i="12"/>
  <c r="L1767" i="12"/>
  <c r="L1768" i="12"/>
  <c r="L1769" i="12"/>
  <c r="L1770" i="12"/>
  <c r="L1771" i="12"/>
  <c r="L1772" i="12"/>
  <c r="L1773" i="12"/>
  <c r="L1776" i="12"/>
  <c r="L1777" i="12"/>
  <c r="L1778" i="12"/>
  <c r="L1779" i="12"/>
  <c r="L1780" i="12"/>
  <c r="L1781" i="12"/>
  <c r="L1782" i="12"/>
  <c r="L1783" i="12"/>
  <c r="L1784" i="12"/>
  <c r="L1785" i="12"/>
  <c r="L1788" i="12"/>
  <c r="L1789" i="12"/>
  <c r="L1790" i="12"/>
  <c r="L1791" i="12"/>
  <c r="L1792" i="12"/>
  <c r="L1793" i="12"/>
  <c r="L1794" i="12"/>
  <c r="L1795" i="12"/>
  <c r="L1796" i="12"/>
  <c r="L1797" i="12"/>
  <c r="L1800" i="12"/>
  <c r="L1801" i="12"/>
  <c r="L1802" i="12"/>
  <c r="L1803" i="12"/>
  <c r="L1804" i="12"/>
  <c r="L1805" i="12"/>
  <c r="L1806" i="12"/>
  <c r="L1807" i="12"/>
  <c r="L1808" i="12"/>
  <c r="L1809" i="12"/>
  <c r="L1812" i="12"/>
  <c r="L1813" i="12"/>
  <c r="L1814" i="12"/>
  <c r="L1815" i="12"/>
  <c r="L1816" i="12"/>
  <c r="L1817" i="12"/>
  <c r="L1818" i="12"/>
  <c r="L1819" i="12"/>
  <c r="L1820" i="12"/>
  <c r="L1821" i="12"/>
  <c r="L1824" i="12"/>
  <c r="L1825" i="12"/>
  <c r="L1826" i="12"/>
  <c r="L1827" i="12"/>
  <c r="L1828" i="12"/>
  <c r="L1829" i="12"/>
  <c r="L1830" i="12"/>
  <c r="L1831" i="12"/>
  <c r="L1832" i="12"/>
  <c r="L1833" i="12"/>
  <c r="L1836" i="12"/>
  <c r="L1837" i="12"/>
  <c r="L1838" i="12"/>
  <c r="L1839" i="12"/>
  <c r="L1840" i="12"/>
  <c r="L1841" i="12"/>
  <c r="L1842" i="12"/>
  <c r="L1843" i="12"/>
  <c r="L1844" i="12"/>
  <c r="L1845" i="12"/>
  <c r="L1848" i="12"/>
  <c r="L1849" i="12"/>
  <c r="L1850" i="12"/>
  <c r="L1851" i="12"/>
  <c r="L1852" i="12"/>
  <c r="L1853" i="12"/>
  <c r="L1854" i="12"/>
  <c r="L1855" i="12"/>
  <c r="L1856" i="12"/>
  <c r="L1857" i="12"/>
  <c r="L1860" i="12"/>
  <c r="L1861" i="12"/>
  <c r="L1862" i="12"/>
  <c r="L1863" i="12"/>
  <c r="L1864" i="12"/>
  <c r="L1865" i="12"/>
  <c r="L1866" i="12"/>
  <c r="L1867" i="12"/>
  <c r="L1868" i="12"/>
  <c r="L1869" i="12"/>
  <c r="L1872" i="12"/>
  <c r="L1873" i="12"/>
  <c r="L1874" i="12"/>
  <c r="L1875" i="12"/>
  <c r="L1876" i="12"/>
  <c r="L1877" i="12"/>
  <c r="L1878" i="12"/>
  <c r="L1879" i="12"/>
  <c r="L1880" i="12"/>
  <c r="L1881" i="12"/>
  <c r="L1884" i="12"/>
  <c r="L1885" i="12"/>
  <c r="L1886" i="12"/>
  <c r="L1887" i="12"/>
  <c r="L1888" i="12"/>
  <c r="L1889" i="12"/>
  <c r="L1890" i="12"/>
  <c r="L1891" i="12"/>
  <c r="L1892" i="12"/>
  <c r="L1893" i="12"/>
  <c r="L1896" i="12"/>
  <c r="L1897" i="12"/>
  <c r="L1898" i="12"/>
  <c r="L1899" i="12"/>
  <c r="L1900" i="12"/>
  <c r="L1901" i="12"/>
  <c r="L1902" i="12"/>
  <c r="L1903" i="12"/>
  <c r="L1904" i="12"/>
  <c r="L1905" i="12"/>
  <c r="L1908" i="12"/>
  <c r="L1909" i="12"/>
  <c r="L1910" i="12"/>
  <c r="L1911" i="12"/>
  <c r="L1912" i="12"/>
  <c r="L1913" i="12"/>
  <c r="L1914" i="12"/>
  <c r="L1915" i="12"/>
  <c r="L1916" i="12"/>
  <c r="L1917" i="12"/>
  <c r="L1920" i="12"/>
  <c r="L1921" i="12"/>
  <c r="L1922" i="12"/>
  <c r="L1923" i="12"/>
  <c r="L1924" i="12"/>
  <c r="L1925" i="12"/>
  <c r="L1926" i="12"/>
  <c r="L1927" i="12"/>
  <c r="L1928" i="12"/>
  <c r="L1929" i="12"/>
  <c r="L1932" i="12"/>
  <c r="L1933" i="12"/>
  <c r="L1934" i="12"/>
  <c r="L1935" i="12"/>
  <c r="L1936" i="12"/>
  <c r="L1937" i="12"/>
  <c r="L1938" i="12"/>
  <c r="L1939" i="12"/>
  <c r="L1940" i="12"/>
  <c r="L1941" i="12"/>
  <c r="L1944" i="12"/>
  <c r="L1945" i="12"/>
  <c r="L1946" i="12"/>
  <c r="L1947" i="12"/>
  <c r="L1948" i="12"/>
  <c r="L1949" i="12"/>
  <c r="L1950" i="12"/>
  <c r="L1951" i="12"/>
  <c r="L1952" i="12"/>
  <c r="L1953" i="12"/>
  <c r="L1956" i="12"/>
  <c r="L1957" i="12"/>
  <c r="L1958" i="12"/>
  <c r="L1959" i="12"/>
  <c r="L1960" i="12"/>
  <c r="L1961" i="12"/>
  <c r="L1962" i="12"/>
  <c r="L1963" i="12"/>
  <c r="L1964" i="12"/>
  <c r="L1965" i="12"/>
  <c r="L1968" i="12"/>
  <c r="L1969" i="12"/>
  <c r="L1970" i="12"/>
  <c r="L1971" i="12"/>
  <c r="L1972" i="12"/>
  <c r="L1973" i="12"/>
  <c r="L1974" i="12"/>
  <c r="L1975" i="12"/>
  <c r="L1976" i="12"/>
  <c r="L1977" i="12"/>
  <c r="L1980" i="12"/>
  <c r="L1981" i="12"/>
  <c r="L1982" i="12"/>
  <c r="L1983" i="12"/>
  <c r="L1984" i="12"/>
  <c r="L1985" i="12"/>
  <c r="L1986" i="12"/>
  <c r="L1987" i="12"/>
  <c r="L1988" i="12"/>
  <c r="L1989" i="12"/>
  <c r="L1992" i="12"/>
  <c r="L1993" i="12"/>
  <c r="L1994" i="12"/>
  <c r="L1995" i="12"/>
  <c r="L1996" i="12"/>
  <c r="L1997" i="12"/>
  <c r="L1998" i="12"/>
  <c r="L1999" i="12"/>
  <c r="L2000" i="12"/>
  <c r="L2001" i="12"/>
  <c r="L2004" i="12"/>
  <c r="L2005" i="12"/>
  <c r="L2006" i="12"/>
  <c r="L2007" i="12"/>
  <c r="L2008" i="12"/>
  <c r="L2009" i="12"/>
  <c r="L2010" i="12"/>
  <c r="L2011" i="12"/>
  <c r="L2012" i="12"/>
  <c r="L2013" i="12"/>
  <c r="L2016" i="12"/>
  <c r="L2017" i="12"/>
  <c r="L2018" i="12"/>
  <c r="L2019" i="12"/>
  <c r="L2020" i="12"/>
  <c r="L2021" i="12"/>
  <c r="L2022" i="12"/>
  <c r="L2023" i="12"/>
  <c r="L2024" i="12"/>
  <c r="L2025" i="12"/>
  <c r="L2028" i="12"/>
  <c r="L2029" i="12"/>
  <c r="L2030" i="12"/>
  <c r="L2031" i="12"/>
  <c r="L2032" i="12"/>
  <c r="L2033" i="12"/>
  <c r="L2034" i="12"/>
  <c r="L2035" i="12"/>
  <c r="L2036" i="12"/>
  <c r="L2037" i="12"/>
  <c r="L2040" i="12"/>
  <c r="L2041" i="12"/>
  <c r="L2042" i="12"/>
  <c r="L2043" i="12"/>
  <c r="L2044" i="12"/>
  <c r="L2045" i="12"/>
  <c r="L2046" i="12"/>
  <c r="L2047" i="12"/>
  <c r="L2048" i="12"/>
  <c r="L2049" i="12"/>
  <c r="L2052" i="12"/>
  <c r="L2053" i="12"/>
  <c r="L2054" i="12"/>
  <c r="L2055" i="12"/>
  <c r="L2056" i="12"/>
  <c r="L2057" i="12"/>
  <c r="L2058" i="12"/>
  <c r="L2059" i="12"/>
  <c r="L2060" i="12"/>
  <c r="L2061" i="12"/>
  <c r="L2064" i="12"/>
  <c r="L2065" i="12"/>
  <c r="L2066" i="12"/>
  <c r="L2067" i="12"/>
  <c r="L2068" i="12"/>
  <c r="L2069" i="12"/>
  <c r="L2070" i="12"/>
  <c r="L2071" i="12"/>
  <c r="L2072" i="12"/>
  <c r="L2073" i="12"/>
  <c r="L2076" i="12"/>
  <c r="L2077" i="12"/>
  <c r="L2078" i="12"/>
  <c r="L2079" i="12"/>
  <c r="L2080" i="12"/>
  <c r="L2081" i="12"/>
  <c r="L2082" i="12"/>
  <c r="L2083" i="12"/>
  <c r="L2084" i="12"/>
  <c r="L2085" i="12"/>
  <c r="L2088" i="12"/>
  <c r="L2089" i="12"/>
  <c r="L2090" i="12"/>
  <c r="L2091" i="12"/>
  <c r="L2092" i="12"/>
  <c r="L2093" i="12"/>
  <c r="L2094" i="12"/>
  <c r="L2095" i="12"/>
  <c r="L2096" i="12"/>
  <c r="L2097" i="12"/>
  <c r="L2100" i="12"/>
  <c r="L2101" i="12"/>
  <c r="L2102" i="12"/>
  <c r="L2103" i="12"/>
  <c r="L2104" i="12"/>
  <c r="L2105" i="12"/>
  <c r="L2106" i="12"/>
  <c r="L2107" i="12"/>
  <c r="L2108" i="12"/>
  <c r="L2109" i="12"/>
  <c r="L2112" i="12"/>
  <c r="L2113" i="12"/>
  <c r="L2114" i="12"/>
  <c r="L2115" i="12"/>
  <c r="L2116" i="12"/>
  <c r="L2117" i="12"/>
  <c r="L2118" i="12"/>
  <c r="L2119" i="12"/>
  <c r="L2120" i="12"/>
  <c r="L2121" i="12"/>
  <c r="L2124" i="12"/>
  <c r="L2125" i="12"/>
  <c r="L2126" i="12"/>
  <c r="L2127" i="12"/>
  <c r="L2128" i="12"/>
  <c r="L2129" i="12"/>
  <c r="L2130" i="12"/>
  <c r="L2131" i="12"/>
  <c r="L2132" i="12"/>
  <c r="L2133" i="12"/>
  <c r="L2136" i="12"/>
  <c r="L2137" i="12"/>
  <c r="L2138" i="12"/>
  <c r="L2139" i="12"/>
  <c r="L2140" i="12"/>
  <c r="L2141" i="12"/>
  <c r="L2142" i="12"/>
  <c r="L2143" i="12"/>
  <c r="L2144" i="12"/>
  <c r="L2145" i="12"/>
  <c r="L2148" i="12"/>
  <c r="L2149" i="12"/>
  <c r="L2150" i="12"/>
  <c r="L2151" i="12"/>
  <c r="L2152" i="12"/>
  <c r="L2153" i="12"/>
  <c r="L2154" i="12"/>
  <c r="L2155" i="12"/>
  <c r="L2156" i="12"/>
  <c r="L2157" i="12"/>
  <c r="L2160" i="12"/>
  <c r="L2161" i="12"/>
  <c r="L2162" i="12"/>
  <c r="L2163" i="12"/>
  <c r="L2164" i="12"/>
  <c r="L2165" i="12"/>
  <c r="L2166" i="12"/>
  <c r="L2167" i="12"/>
  <c r="L2168" i="12"/>
  <c r="L2169" i="12"/>
  <c r="L2172" i="12"/>
  <c r="L2173" i="12"/>
  <c r="L2174" i="12"/>
  <c r="L2175" i="12"/>
  <c r="L2176" i="12"/>
  <c r="L2177" i="12"/>
  <c r="L2178" i="12"/>
  <c r="L2179" i="12"/>
  <c r="L2180" i="12"/>
  <c r="L2181" i="12"/>
  <c r="L2184" i="12"/>
  <c r="L2185" i="12"/>
  <c r="L2186" i="12"/>
  <c r="L2187" i="12"/>
  <c r="L2188" i="12"/>
  <c r="L2189" i="12"/>
  <c r="L2190" i="12"/>
  <c r="L2191" i="12"/>
  <c r="L2192" i="12"/>
  <c r="L2193" i="12"/>
  <c r="L2196" i="12"/>
  <c r="L2197" i="12"/>
  <c r="L2198" i="12"/>
  <c r="L2199" i="12"/>
  <c r="L2200" i="12"/>
  <c r="L2201" i="12"/>
  <c r="L2202" i="12"/>
  <c r="L2203" i="12"/>
  <c r="L2204" i="12"/>
  <c r="L2205" i="12"/>
  <c r="L2208" i="12"/>
  <c r="L2209" i="12"/>
  <c r="L2210" i="12"/>
  <c r="L2211" i="12"/>
  <c r="L2212" i="12"/>
  <c r="L2213" i="12"/>
  <c r="L2214" i="12"/>
  <c r="L2215" i="12"/>
  <c r="L2216" i="12"/>
  <c r="L2217" i="12"/>
  <c r="L2220" i="12"/>
  <c r="L2221" i="12"/>
  <c r="L2222" i="12"/>
  <c r="L2223" i="12"/>
  <c r="L2224" i="12"/>
  <c r="L2225" i="12"/>
  <c r="L2226" i="12"/>
  <c r="L2227" i="12"/>
  <c r="L2228" i="12"/>
  <c r="L2229" i="12"/>
  <c r="L2232" i="12"/>
  <c r="L2233" i="12"/>
  <c r="L2234" i="12"/>
  <c r="L2235" i="12"/>
  <c r="L2236" i="12"/>
  <c r="L2237" i="12"/>
  <c r="L2238" i="12"/>
  <c r="L2239" i="12"/>
  <c r="L2240" i="12"/>
  <c r="L2241" i="12"/>
  <c r="L2244" i="12"/>
  <c r="L2245" i="12"/>
  <c r="L2246" i="12"/>
  <c r="L2247" i="12"/>
  <c r="L2248" i="12"/>
  <c r="L2249" i="12"/>
  <c r="L2250" i="12"/>
  <c r="L2251" i="12"/>
  <c r="L2252" i="12"/>
  <c r="L2253" i="12"/>
  <c r="L2256" i="12"/>
  <c r="L2257" i="12"/>
  <c r="L2258" i="12"/>
  <c r="L2259" i="12"/>
  <c r="L2260" i="12"/>
  <c r="L2261" i="12"/>
  <c r="L2262" i="12"/>
  <c r="L2263" i="12"/>
  <c r="L2264" i="12"/>
  <c r="L2265" i="12"/>
  <c r="L2268" i="12"/>
  <c r="L2269" i="12"/>
  <c r="L2270" i="12"/>
  <c r="L2271" i="12"/>
  <c r="L2272" i="12"/>
  <c r="L2273" i="12"/>
  <c r="L2274" i="12"/>
  <c r="L2275" i="12"/>
  <c r="L2276" i="12"/>
  <c r="L2277" i="12"/>
  <c r="L2280" i="12"/>
  <c r="L2281" i="12"/>
  <c r="L2282" i="12"/>
  <c r="L2283" i="12"/>
  <c r="L2284" i="12"/>
  <c r="L2285" i="12"/>
  <c r="L2286" i="12"/>
  <c r="L2287" i="12"/>
  <c r="L2288" i="12"/>
  <c r="L2289" i="12"/>
  <c r="L2292" i="12"/>
  <c r="L2293" i="12"/>
  <c r="L2294" i="12"/>
  <c r="L2295" i="12"/>
  <c r="L2296" i="12"/>
  <c r="L2297" i="12"/>
  <c r="L2298" i="12"/>
  <c r="L2299" i="12"/>
  <c r="L2300" i="12"/>
  <c r="L2301" i="12"/>
  <c r="L2304" i="12"/>
  <c r="L2305" i="12"/>
  <c r="L2306" i="12"/>
  <c r="L2307" i="12"/>
  <c r="L2308" i="12"/>
  <c r="L2309" i="12"/>
  <c r="L2310" i="12"/>
  <c r="L2311" i="12"/>
  <c r="L2312" i="12"/>
  <c r="L2313" i="12"/>
  <c r="L2316" i="12"/>
  <c r="L2317" i="12"/>
  <c r="L2318" i="12"/>
  <c r="L2319" i="12"/>
  <c r="L2320" i="12"/>
  <c r="L2321" i="12"/>
  <c r="L2322" i="12"/>
  <c r="L2323" i="12"/>
  <c r="L2324" i="12"/>
  <c r="L2325" i="12"/>
  <c r="L2328" i="12"/>
  <c r="L2329" i="12"/>
  <c r="L2330" i="12"/>
  <c r="L2331" i="12"/>
  <c r="L2332" i="12"/>
  <c r="L2333" i="12"/>
  <c r="L2334" i="12"/>
  <c r="L2335" i="12"/>
  <c r="L2336" i="12"/>
  <c r="L2337" i="12"/>
  <c r="L2340" i="12"/>
  <c r="L2341" i="12"/>
  <c r="L2342" i="12"/>
  <c r="L2343" i="12"/>
  <c r="L2344" i="12"/>
  <c r="L2345" i="12"/>
  <c r="L2346" i="12"/>
  <c r="L2347" i="12"/>
  <c r="L2348" i="12"/>
  <c r="L2349" i="12"/>
  <c r="L2352" i="12"/>
  <c r="L2353" i="12"/>
  <c r="L2354" i="12"/>
  <c r="L2355" i="12"/>
  <c r="L2356" i="12"/>
  <c r="L2357" i="12"/>
  <c r="L2358" i="12"/>
  <c r="L2359" i="12"/>
  <c r="L2360" i="12"/>
  <c r="L2361" i="12"/>
  <c r="L2364" i="12"/>
  <c r="L2365" i="12"/>
  <c r="L2366" i="12"/>
  <c r="L2367" i="12"/>
  <c r="L2368" i="12"/>
  <c r="L2369" i="12"/>
  <c r="L2370" i="12"/>
  <c r="L2371" i="12"/>
  <c r="L2372" i="12"/>
  <c r="L2373" i="12"/>
  <c r="L2376" i="12"/>
  <c r="L2377" i="12"/>
  <c r="L2378" i="12"/>
  <c r="L2379" i="12"/>
  <c r="L2380" i="12"/>
  <c r="L2381" i="12"/>
  <c r="L2382" i="12"/>
  <c r="L2383" i="12"/>
  <c r="L2384" i="12"/>
  <c r="L2385" i="12"/>
  <c r="L2388" i="12"/>
  <c r="L2389" i="12"/>
  <c r="L2390" i="12"/>
  <c r="L2391" i="12"/>
  <c r="L2392" i="12"/>
  <c r="L2393" i="12"/>
  <c r="L2394" i="12"/>
  <c r="L2395" i="12"/>
  <c r="L2396" i="12"/>
  <c r="L2397" i="12"/>
  <c r="L2400" i="12"/>
  <c r="L2401" i="12"/>
  <c r="L2402" i="12"/>
  <c r="L2403" i="12"/>
  <c r="L2404" i="12"/>
  <c r="L2405" i="12"/>
  <c r="L2406" i="12"/>
  <c r="L2407" i="12"/>
  <c r="L2408" i="12"/>
  <c r="L2409" i="12"/>
  <c r="L2412" i="12"/>
  <c r="L2413" i="12"/>
  <c r="L2414" i="12"/>
  <c r="L2415" i="12"/>
  <c r="L2416" i="12"/>
  <c r="L2417" i="12"/>
  <c r="L2418" i="12"/>
  <c r="L2419" i="12"/>
  <c r="L2420" i="12"/>
  <c r="L2421" i="12"/>
  <c r="L2424" i="12"/>
  <c r="L2425" i="12"/>
  <c r="L2426" i="12"/>
  <c r="L2427" i="12"/>
  <c r="L2428" i="12"/>
  <c r="L2429" i="12"/>
  <c r="L2430" i="12"/>
  <c r="L2431" i="12"/>
  <c r="L2432" i="12"/>
  <c r="L2433" i="12"/>
  <c r="L2436" i="12"/>
  <c r="L2437" i="12"/>
  <c r="L2438" i="12"/>
  <c r="L2439" i="12"/>
  <c r="L2440" i="12"/>
  <c r="L2441" i="12"/>
  <c r="L2442" i="12"/>
  <c r="L2443" i="12"/>
  <c r="L2444" i="12"/>
  <c r="L2445" i="12"/>
  <c r="L2448" i="12"/>
  <c r="L2449" i="12"/>
  <c r="L2450" i="12"/>
  <c r="L2451" i="12"/>
  <c r="L2452" i="12"/>
  <c r="L2453" i="12"/>
  <c r="L2454" i="12"/>
  <c r="L2455" i="12"/>
  <c r="L2456" i="12"/>
  <c r="L2457" i="12"/>
  <c r="L2460" i="12"/>
  <c r="L2461" i="12"/>
  <c r="L2462" i="12"/>
  <c r="L2463" i="12"/>
  <c r="L2464" i="12"/>
  <c r="L2465" i="12"/>
  <c r="L2466" i="12"/>
  <c r="L2467" i="12"/>
  <c r="L2468" i="12"/>
  <c r="L2469" i="12"/>
  <c r="L2472" i="12"/>
  <c r="L2473" i="12"/>
  <c r="L2474" i="12"/>
  <c r="L2475" i="12"/>
  <c r="L2476" i="12"/>
  <c r="L2477" i="12"/>
  <c r="L2478" i="12"/>
  <c r="L2479" i="12"/>
  <c r="L2480" i="12"/>
  <c r="L2481" i="12"/>
  <c r="L2484" i="12"/>
  <c r="L2485" i="12"/>
  <c r="L2486" i="12"/>
  <c r="L2487" i="12"/>
  <c r="L2488" i="12"/>
  <c r="L2489" i="12"/>
  <c r="L2490" i="12"/>
  <c r="L2491" i="12"/>
  <c r="L2492" i="12"/>
  <c r="L2493" i="12"/>
  <c r="L2496" i="12"/>
  <c r="L2497" i="12"/>
  <c r="L2498" i="12"/>
  <c r="L2499" i="12"/>
  <c r="L2500" i="12"/>
  <c r="L2501" i="12"/>
  <c r="L2502" i="12"/>
  <c r="L2503" i="12"/>
  <c r="L2504" i="12"/>
  <c r="L2505" i="12"/>
  <c r="L2508" i="12"/>
  <c r="L2509" i="12"/>
  <c r="L2510" i="12"/>
  <c r="L2511" i="12"/>
  <c r="L2512" i="12"/>
  <c r="L2513" i="12"/>
  <c r="L2514" i="12"/>
  <c r="L2515" i="12"/>
  <c r="L2516" i="12"/>
  <c r="L2517" i="12"/>
  <c r="L2520" i="12"/>
  <c r="L2521" i="12"/>
  <c r="L2522" i="12"/>
  <c r="L2523" i="12"/>
  <c r="L2524" i="12"/>
  <c r="L2525" i="12"/>
  <c r="L2526" i="12"/>
  <c r="L2527" i="12"/>
  <c r="L2528" i="12"/>
  <c r="L2529" i="12"/>
  <c r="L2532" i="12"/>
  <c r="L2533" i="12"/>
  <c r="L2534" i="12"/>
  <c r="L2535" i="12"/>
  <c r="L2536" i="12"/>
  <c r="L2537" i="12"/>
  <c r="L2538" i="12"/>
  <c r="L2539" i="12"/>
  <c r="L2540" i="12"/>
  <c r="L2541" i="12"/>
  <c r="L2544" i="12"/>
  <c r="L2545" i="12"/>
  <c r="L2546" i="12"/>
  <c r="L2547" i="12"/>
  <c r="L2548" i="12"/>
  <c r="L2549" i="12"/>
  <c r="L2550" i="12"/>
  <c r="L2551" i="12"/>
  <c r="L2552" i="12"/>
  <c r="L2553" i="12"/>
  <c r="L2556" i="12"/>
  <c r="L2557" i="12"/>
  <c r="L2558" i="12"/>
  <c r="L2559" i="12"/>
  <c r="L2560" i="12"/>
  <c r="L2561" i="12"/>
  <c r="L2562" i="12"/>
  <c r="L2563" i="12"/>
  <c r="L2564" i="12"/>
  <c r="L2565" i="12"/>
  <c r="L2568" i="12"/>
  <c r="L2569" i="12"/>
  <c r="L2570" i="12"/>
  <c r="L2571" i="12"/>
  <c r="L2572" i="12"/>
  <c r="L2573" i="12"/>
  <c r="L2574" i="12"/>
  <c r="L2575" i="12"/>
  <c r="L2576" i="12"/>
  <c r="L2577" i="12"/>
  <c r="L2580" i="12"/>
  <c r="L2581" i="12"/>
  <c r="L2582" i="12"/>
  <c r="L2583" i="12"/>
  <c r="L2584" i="12"/>
  <c r="L2585" i="12"/>
  <c r="L2586" i="12"/>
  <c r="L2587" i="12"/>
  <c r="L2588" i="12"/>
  <c r="L2589" i="12"/>
  <c r="L2592" i="12"/>
  <c r="L2593" i="12"/>
  <c r="L2594" i="12"/>
  <c r="L2595" i="12"/>
  <c r="L2596" i="12"/>
  <c r="L2597" i="12"/>
  <c r="L2598" i="12"/>
  <c r="L2599" i="12"/>
  <c r="L2600" i="12"/>
  <c r="L2601" i="12"/>
  <c r="L2604" i="12"/>
  <c r="L2605" i="12"/>
  <c r="L2606" i="12"/>
  <c r="L2607" i="12"/>
  <c r="L2608" i="12"/>
  <c r="L2609" i="12"/>
  <c r="L2610" i="12"/>
  <c r="L2611" i="12"/>
  <c r="L2612" i="12"/>
  <c r="L2613" i="12"/>
  <c r="L2616" i="12"/>
  <c r="L2617" i="12"/>
  <c r="L2618" i="12"/>
  <c r="L2619" i="12"/>
  <c r="L2620" i="12"/>
  <c r="L2621" i="12"/>
  <c r="L2622" i="12"/>
  <c r="L2623" i="12"/>
  <c r="L2624" i="12"/>
  <c r="L2625" i="12"/>
  <c r="L2628" i="12"/>
  <c r="L2629" i="12"/>
  <c r="L2630" i="12"/>
  <c r="L2631" i="12"/>
  <c r="L2632" i="12"/>
  <c r="L2633" i="12"/>
  <c r="L2634" i="12"/>
  <c r="L2635" i="12"/>
  <c r="L2636" i="12"/>
  <c r="L2637" i="12"/>
  <c r="L2640" i="12"/>
  <c r="L2641" i="12"/>
  <c r="L2642" i="12"/>
  <c r="L2643" i="12"/>
  <c r="L2644" i="12"/>
  <c r="L2645" i="12"/>
  <c r="L2646" i="12"/>
  <c r="L2647" i="12"/>
  <c r="L2648" i="12"/>
  <c r="L2649" i="12"/>
  <c r="L2652" i="12"/>
  <c r="L2653" i="12"/>
  <c r="L2654" i="12"/>
  <c r="L2655" i="12"/>
  <c r="L2656" i="12"/>
  <c r="L2657" i="12"/>
  <c r="L2658" i="12"/>
  <c r="L2659" i="12"/>
  <c r="L2660" i="12"/>
  <c r="L2661" i="12"/>
  <c r="L2664" i="12"/>
  <c r="L2665" i="12"/>
  <c r="L2666" i="12"/>
  <c r="L2667" i="12"/>
  <c r="L2668" i="12"/>
  <c r="L2669" i="12"/>
  <c r="L2670" i="12"/>
  <c r="L2671" i="12"/>
  <c r="L2672" i="12"/>
  <c r="L2673" i="12"/>
  <c r="L2676" i="12"/>
  <c r="L2677" i="12"/>
  <c r="L2678" i="12"/>
  <c r="L2679" i="12"/>
  <c r="L2680" i="12"/>
  <c r="L2681" i="12"/>
  <c r="L2682" i="12"/>
  <c r="L2683" i="12"/>
  <c r="L2684" i="12"/>
  <c r="L2685" i="12"/>
  <c r="L2688" i="12"/>
  <c r="L2689" i="12"/>
  <c r="L2690" i="12"/>
  <c r="L2691" i="12"/>
  <c r="L2692" i="12"/>
  <c r="L2693" i="12"/>
  <c r="L2694" i="12"/>
  <c r="L2695" i="12"/>
  <c r="L2696" i="12"/>
  <c r="L2697" i="12"/>
  <c r="L2700" i="12"/>
  <c r="L2701" i="12"/>
  <c r="L2702" i="12"/>
  <c r="L2703" i="12"/>
  <c r="L2704" i="12"/>
  <c r="L2705" i="12"/>
  <c r="L2706" i="12"/>
  <c r="L2707" i="12"/>
  <c r="L2708" i="12"/>
  <c r="L2709" i="12"/>
  <c r="L2712" i="12"/>
  <c r="L2713" i="12"/>
  <c r="L2714" i="12"/>
  <c r="L2715" i="12"/>
  <c r="L2716" i="12"/>
  <c r="L2717" i="12"/>
  <c r="L2718" i="12"/>
  <c r="L2719" i="12"/>
  <c r="L2720" i="12"/>
  <c r="L2721" i="12"/>
  <c r="L2724" i="12"/>
  <c r="L2725" i="12"/>
  <c r="L2726" i="12"/>
  <c r="L2727" i="12"/>
  <c r="L2728" i="12"/>
  <c r="L2729" i="12"/>
  <c r="L2730" i="12"/>
  <c r="L2731" i="12"/>
  <c r="L2732" i="12"/>
  <c r="L2733" i="12"/>
  <c r="L2735" i="12"/>
  <c r="L2736" i="12"/>
  <c r="L2737" i="12"/>
  <c r="L2738" i="12"/>
  <c r="L2739" i="12"/>
  <c r="L2740" i="12"/>
  <c r="L2741" i="12"/>
  <c r="L2742" i="12"/>
  <c r="L2743" i="12"/>
  <c r="L2744" i="12"/>
  <c r="L2745" i="12"/>
  <c r="L2748" i="12"/>
  <c r="L2749" i="12"/>
  <c r="L2750" i="12"/>
  <c r="L2751" i="12"/>
  <c r="L2752" i="12"/>
  <c r="L2753" i="12"/>
  <c r="L2754" i="12"/>
  <c r="L2755" i="12"/>
  <c r="L2756" i="12"/>
  <c r="L2757" i="12"/>
  <c r="L2760" i="12"/>
  <c r="L2761" i="12"/>
  <c r="L2762" i="12"/>
  <c r="L2763" i="12"/>
  <c r="L2764" i="12"/>
  <c r="L2765" i="12"/>
  <c r="L2766" i="12"/>
  <c r="L2767" i="12"/>
  <c r="L2768" i="12"/>
  <c r="L2769" i="12"/>
  <c r="L2772" i="12"/>
  <c r="L2773" i="12"/>
  <c r="L2774" i="12"/>
  <c r="L2775" i="12"/>
  <c r="L2776" i="12"/>
  <c r="L2777" i="12"/>
  <c r="L2778" i="12"/>
  <c r="L2779" i="12"/>
  <c r="L2780" i="12"/>
  <c r="L2781" i="12"/>
  <c r="L2784" i="12"/>
  <c r="L2785" i="12"/>
  <c r="L2786" i="12"/>
  <c r="L2787" i="12"/>
  <c r="L2788" i="12"/>
  <c r="L2789" i="12"/>
  <c r="L2790" i="12"/>
  <c r="L2791" i="12"/>
  <c r="L2792" i="12"/>
  <c r="L2793" i="12"/>
  <c r="L2796" i="12"/>
  <c r="L2797" i="12"/>
  <c r="L2798" i="12"/>
  <c r="L2799" i="12"/>
  <c r="L2800" i="12"/>
  <c r="L2801" i="12"/>
  <c r="L2802" i="12"/>
  <c r="L2803" i="12"/>
  <c r="L2804" i="12"/>
  <c r="L2805" i="12"/>
  <c r="L2808" i="12"/>
  <c r="L2809" i="12"/>
  <c r="L2810" i="12"/>
  <c r="L2811" i="12"/>
  <c r="L2812" i="12"/>
  <c r="L2813" i="12"/>
  <c r="L2814" i="12"/>
  <c r="L2815" i="12"/>
  <c r="L2816" i="12"/>
  <c r="L2817" i="12"/>
  <c r="L2820" i="12"/>
  <c r="L2821" i="12"/>
  <c r="L2822" i="12"/>
  <c r="L2823" i="12"/>
  <c r="L2824" i="12"/>
  <c r="L2825" i="12"/>
  <c r="L2826" i="12"/>
  <c r="L2827" i="12"/>
  <c r="L2828" i="12"/>
  <c r="L2829" i="12"/>
  <c r="L2832" i="12"/>
  <c r="L2833" i="12"/>
  <c r="L2834" i="12"/>
  <c r="L2835" i="12"/>
  <c r="L2836" i="12"/>
  <c r="L2837" i="12"/>
  <c r="L2838" i="12"/>
  <c r="L2839" i="12"/>
  <c r="L2840" i="12"/>
  <c r="L2841" i="12"/>
  <c r="L2844" i="12"/>
  <c r="L2845" i="12"/>
  <c r="L2846" i="12"/>
  <c r="L2847" i="12"/>
  <c r="L2848" i="12"/>
  <c r="L2849" i="12"/>
  <c r="L2850" i="12"/>
  <c r="L2851" i="12"/>
  <c r="L2852" i="12"/>
  <c r="L2853" i="12"/>
  <c r="L2856" i="12"/>
  <c r="L2857" i="12"/>
  <c r="L2858" i="12"/>
  <c r="L2859" i="12"/>
  <c r="L2860" i="12"/>
  <c r="L2861" i="12"/>
  <c r="L2862" i="12"/>
  <c r="L2863" i="12"/>
  <c r="L2864" i="12"/>
  <c r="L2865" i="12"/>
  <c r="L2868" i="12"/>
  <c r="L2869" i="12"/>
  <c r="L2870" i="12"/>
  <c r="L2871" i="12"/>
  <c r="L2872" i="12"/>
  <c r="L2873" i="12"/>
  <c r="L2874" i="12"/>
  <c r="L2875" i="12"/>
  <c r="L2876" i="12"/>
  <c r="L2877" i="12"/>
  <c r="L2880" i="12"/>
  <c r="L2881" i="12"/>
  <c r="L2882" i="12"/>
  <c r="L2883" i="12"/>
  <c r="L2884" i="12"/>
  <c r="L2885" i="12"/>
  <c r="L2886" i="12"/>
  <c r="L2887" i="12"/>
  <c r="L2888" i="12"/>
  <c r="L2889" i="12"/>
  <c r="L2892" i="12"/>
  <c r="L2893" i="12"/>
  <c r="L2894" i="12"/>
  <c r="L2895" i="12"/>
  <c r="L2896" i="12"/>
  <c r="L2897" i="12"/>
  <c r="L2898" i="12"/>
  <c r="L2899" i="12"/>
  <c r="L2900" i="12"/>
  <c r="L2901" i="12"/>
  <c r="L2904" i="12"/>
  <c r="L2905" i="12"/>
  <c r="L2906" i="12"/>
  <c r="L2907" i="12"/>
  <c r="L2908" i="12"/>
  <c r="L2909" i="12"/>
  <c r="L2910" i="12"/>
  <c r="L2911" i="12"/>
  <c r="L2912" i="12"/>
  <c r="L2913" i="12"/>
  <c r="L2916" i="12"/>
  <c r="L2917" i="12"/>
  <c r="L2918" i="12"/>
  <c r="L2919" i="12"/>
  <c r="L2920" i="12"/>
  <c r="L2921" i="12"/>
  <c r="L2922" i="12"/>
  <c r="L2923" i="12"/>
  <c r="L2924" i="12"/>
  <c r="L2925" i="12"/>
  <c r="L2928" i="12"/>
  <c r="L2929" i="12"/>
  <c r="L2930" i="12"/>
  <c r="L2931" i="12"/>
  <c r="L2932" i="12"/>
  <c r="L2933" i="12"/>
  <c r="L2934" i="12"/>
  <c r="L2935" i="12"/>
  <c r="L2936" i="12"/>
  <c r="L2937" i="12"/>
  <c r="L2940" i="12"/>
  <c r="L2941" i="12"/>
  <c r="L2942" i="12"/>
  <c r="L2943" i="12"/>
  <c r="L2944" i="12"/>
  <c r="L2945" i="12"/>
  <c r="L2946" i="12"/>
  <c r="L2947" i="12"/>
  <c r="L2948" i="12"/>
  <c r="L2949" i="12"/>
  <c r="L2952" i="12"/>
  <c r="L2953" i="12"/>
  <c r="L2954" i="12"/>
  <c r="L2955" i="12"/>
  <c r="L2956" i="12"/>
  <c r="L2957" i="12"/>
  <c r="L2958" i="12"/>
  <c r="L2959" i="12"/>
  <c r="L2960" i="12"/>
  <c r="L2961" i="12"/>
  <c r="L2964" i="12"/>
  <c r="L2965" i="12"/>
  <c r="L2966" i="12"/>
  <c r="L2967" i="12"/>
  <c r="L2968" i="12"/>
  <c r="L2969" i="12"/>
  <c r="L2970" i="12"/>
  <c r="L2971" i="12"/>
  <c r="L2972" i="12"/>
  <c r="L2973" i="12"/>
  <c r="L2976" i="12"/>
  <c r="L2977" i="12"/>
  <c r="L2978" i="12"/>
  <c r="L2979" i="12"/>
  <c r="L2980" i="12"/>
  <c r="L2981" i="12"/>
  <c r="L2982" i="12"/>
  <c r="L2983" i="12"/>
  <c r="L2984" i="12"/>
  <c r="L2985" i="12"/>
  <c r="L2988" i="12"/>
  <c r="L2989" i="12"/>
  <c r="L2990" i="12"/>
  <c r="L2991" i="12"/>
  <c r="L2992" i="12"/>
  <c r="L2993" i="12"/>
  <c r="L2994" i="12"/>
  <c r="L2995" i="12"/>
  <c r="L2996" i="12"/>
  <c r="L2997" i="12"/>
  <c r="L3000" i="12"/>
  <c r="L3001" i="12"/>
  <c r="L3002" i="12"/>
  <c r="L3003" i="12"/>
  <c r="L3004" i="12"/>
  <c r="L3005" i="12"/>
  <c r="L3006" i="12"/>
  <c r="L3007" i="12"/>
  <c r="L3008" i="12"/>
  <c r="L3009" i="12"/>
  <c r="L3012" i="12"/>
  <c r="L3013" i="12"/>
  <c r="L3014" i="12"/>
  <c r="L3015" i="12"/>
  <c r="L3016" i="12"/>
  <c r="L3017" i="12"/>
  <c r="L3018" i="12"/>
  <c r="L3019" i="12"/>
  <c r="L3020" i="12"/>
  <c r="L3021" i="12"/>
  <c r="L3024" i="12"/>
  <c r="L3025" i="12"/>
  <c r="L3026" i="12"/>
  <c r="L3027" i="12"/>
  <c r="L3028" i="12"/>
  <c r="L3029" i="12"/>
  <c r="L3030" i="12"/>
  <c r="L3031" i="12"/>
  <c r="L3032" i="12"/>
  <c r="L3033" i="12"/>
  <c r="L3036" i="12"/>
  <c r="L3037" i="12"/>
  <c r="L3038" i="12"/>
  <c r="L3039" i="12"/>
  <c r="L3040" i="12"/>
  <c r="L3041" i="12"/>
  <c r="L3042" i="12"/>
  <c r="L3043" i="12"/>
  <c r="L3044" i="12"/>
  <c r="L3045" i="12"/>
  <c r="L3048" i="12"/>
  <c r="L3049" i="12"/>
  <c r="L3050" i="12"/>
  <c r="L3051" i="12"/>
  <c r="L3052" i="12"/>
  <c r="L3053" i="12"/>
  <c r="L3054" i="12"/>
  <c r="L3055" i="12"/>
  <c r="L3056" i="12"/>
  <c r="L3057" i="12"/>
  <c r="L3060" i="12"/>
  <c r="L3061" i="12"/>
  <c r="L3062" i="12"/>
  <c r="L3063" i="12"/>
  <c r="L3064" i="12"/>
  <c r="L3065" i="12"/>
  <c r="L3066" i="12"/>
  <c r="L3067" i="12"/>
  <c r="L3068" i="12"/>
  <c r="L3069" i="12"/>
  <c r="L3072" i="12"/>
  <c r="L3073" i="12"/>
  <c r="L3074" i="12"/>
  <c r="L3075" i="12"/>
  <c r="L3076" i="12"/>
  <c r="L3077" i="12"/>
  <c r="L3078" i="12"/>
  <c r="L3079" i="12"/>
  <c r="L3080" i="12"/>
  <c r="L3081" i="12"/>
  <c r="L3084" i="12"/>
  <c r="L3085" i="12"/>
  <c r="L3086" i="12"/>
  <c r="L3087" i="12"/>
  <c r="L3088" i="12"/>
  <c r="L3089" i="12"/>
  <c r="L3090" i="12"/>
  <c r="L3091" i="12"/>
  <c r="L3092" i="12"/>
  <c r="L3093" i="12"/>
  <c r="L3096" i="12"/>
  <c r="L3097" i="12"/>
  <c r="L3098" i="12"/>
  <c r="L3099" i="12"/>
  <c r="L3100" i="12"/>
  <c r="L3101" i="12"/>
  <c r="L3102" i="12"/>
  <c r="L3103" i="12"/>
  <c r="L3104" i="12"/>
  <c r="L3105" i="12"/>
  <c r="L3108" i="12"/>
  <c r="L3109" i="12"/>
  <c r="L3110" i="12"/>
  <c r="L3111" i="12"/>
  <c r="L3112" i="12"/>
  <c r="L3113" i="12"/>
  <c r="L3114" i="12"/>
  <c r="L3115" i="12"/>
  <c r="L3116" i="12"/>
  <c r="L3117" i="12"/>
  <c r="L3120" i="12"/>
  <c r="L3121" i="12"/>
  <c r="L3122" i="12"/>
  <c r="L3123" i="12"/>
  <c r="L3124" i="12"/>
  <c r="L3125" i="12"/>
  <c r="L3126" i="12"/>
  <c r="L3127" i="12"/>
  <c r="L3128" i="12"/>
  <c r="L3129" i="12"/>
  <c r="L3132" i="12"/>
  <c r="L3133" i="12"/>
  <c r="L3134" i="12"/>
  <c r="L3135" i="12"/>
  <c r="L3136" i="12"/>
  <c r="L3137" i="12"/>
  <c r="L3138" i="12"/>
  <c r="L3139" i="12"/>
  <c r="L3140" i="12"/>
  <c r="L3141" i="12"/>
  <c r="L3144" i="12"/>
  <c r="L3145" i="12"/>
  <c r="L3146" i="12"/>
  <c r="L3147" i="12"/>
  <c r="L3148" i="12"/>
  <c r="L3149" i="12"/>
  <c r="L3150" i="12"/>
  <c r="L3151" i="12"/>
  <c r="L3152" i="12"/>
  <c r="L3153" i="12"/>
  <c r="L3156" i="12"/>
  <c r="L3157" i="12"/>
  <c r="L3158" i="12"/>
  <c r="L3159" i="12"/>
  <c r="L3160" i="12"/>
  <c r="L3161" i="12"/>
  <c r="L3162" i="12"/>
  <c r="L3163" i="12"/>
  <c r="L3164" i="12"/>
  <c r="L3165" i="12"/>
  <c r="L3168" i="12"/>
  <c r="L3169" i="12"/>
  <c r="L3170" i="12"/>
  <c r="L3171" i="12"/>
  <c r="L3172" i="12"/>
  <c r="L3173" i="12"/>
  <c r="L3174" i="12"/>
  <c r="L3175" i="12"/>
  <c r="L3176" i="12"/>
  <c r="L3177" i="12"/>
  <c r="L3180" i="12"/>
  <c r="L3181" i="12"/>
  <c r="L3182" i="12"/>
  <c r="L3183" i="12"/>
  <c r="L3184" i="12"/>
  <c r="L3185" i="12"/>
  <c r="L3186" i="12"/>
  <c r="L3187" i="12"/>
  <c r="L3188" i="12"/>
  <c r="L3189" i="12"/>
  <c r="L3192" i="12"/>
  <c r="L3193" i="12"/>
  <c r="L3194" i="12"/>
  <c r="L3195" i="12"/>
  <c r="L3196" i="12"/>
  <c r="L3197" i="12"/>
  <c r="L3198" i="12"/>
  <c r="L3199" i="12"/>
  <c r="L3200" i="12"/>
  <c r="L3201" i="12"/>
  <c r="L3204" i="12"/>
  <c r="L3205" i="12"/>
  <c r="L3206" i="12"/>
  <c r="L3207" i="12"/>
  <c r="L3208" i="12"/>
  <c r="L3209" i="12"/>
  <c r="L3210" i="12"/>
  <c r="L3211" i="12"/>
  <c r="L3212" i="12"/>
  <c r="L3213" i="12"/>
  <c r="L3216" i="12"/>
  <c r="L3217" i="12"/>
  <c r="L3218" i="12"/>
  <c r="L3219" i="12"/>
  <c r="L3220" i="12"/>
  <c r="L3221" i="12"/>
  <c r="L3222" i="12"/>
  <c r="L3223" i="12"/>
  <c r="L3224" i="12"/>
  <c r="L3225" i="12"/>
  <c r="L3228" i="12"/>
  <c r="L3229" i="12"/>
  <c r="L3230" i="12"/>
  <c r="L3231" i="12"/>
  <c r="L3232" i="12"/>
  <c r="L3233" i="12"/>
  <c r="L3234" i="12"/>
  <c r="L3235" i="12"/>
  <c r="L3236" i="12"/>
  <c r="L3237" i="12"/>
  <c r="L3240" i="12"/>
  <c r="L3241" i="12"/>
  <c r="L3242" i="12"/>
  <c r="L3243" i="12"/>
  <c r="L3244" i="12"/>
  <c r="L3245" i="12"/>
  <c r="L3246" i="12"/>
  <c r="L3247" i="12"/>
  <c r="L3248" i="12"/>
  <c r="L3249" i="12"/>
  <c r="L3252" i="12"/>
  <c r="L3253" i="12"/>
  <c r="L3254" i="12"/>
  <c r="L3255" i="12"/>
  <c r="L3256" i="12"/>
  <c r="L3257" i="12"/>
  <c r="L3258" i="12"/>
  <c r="L3259" i="12"/>
  <c r="L3260" i="12"/>
  <c r="L3261" i="12"/>
  <c r="L3264" i="12"/>
  <c r="L3265" i="12"/>
  <c r="L3266" i="12"/>
  <c r="L3267" i="12"/>
  <c r="L3268" i="12"/>
  <c r="L3269" i="12"/>
  <c r="L3270" i="12"/>
  <c r="L3271" i="12"/>
  <c r="L3272" i="12"/>
  <c r="L3273" i="12"/>
  <c r="L3276" i="12"/>
  <c r="L3277" i="12"/>
  <c r="L3278" i="12"/>
  <c r="L3279" i="12"/>
  <c r="L3280" i="12"/>
  <c r="L3281" i="12"/>
  <c r="L3282" i="12"/>
  <c r="L3283" i="12"/>
  <c r="L3284" i="12"/>
  <c r="L3285" i="12"/>
  <c r="L3288" i="12"/>
  <c r="L3289" i="12"/>
  <c r="L3290" i="12"/>
  <c r="L3291" i="12"/>
  <c r="L3292" i="12"/>
  <c r="L3293" i="12"/>
  <c r="L3294" i="12"/>
  <c r="L3295" i="12"/>
  <c r="L3296" i="12"/>
  <c r="L3297" i="12"/>
  <c r="L3300" i="12"/>
  <c r="L3301" i="12"/>
  <c r="L3302" i="12"/>
  <c r="L3303" i="12"/>
  <c r="L3304" i="12"/>
  <c r="L3305" i="12"/>
  <c r="L3306" i="12"/>
  <c r="L3307" i="12"/>
  <c r="L3308" i="12"/>
  <c r="L3309" i="12"/>
  <c r="L3312" i="12"/>
  <c r="L3313" i="12"/>
  <c r="L3314" i="12"/>
  <c r="L3315" i="12"/>
  <c r="L3316" i="12"/>
  <c r="L3317" i="12"/>
  <c r="L3318" i="12"/>
  <c r="L3319" i="12"/>
  <c r="L3320" i="12"/>
  <c r="L3321" i="12"/>
  <c r="L3324" i="12"/>
  <c r="L3325" i="12"/>
  <c r="L3326" i="12"/>
  <c r="L3327" i="12"/>
  <c r="L3328" i="12"/>
  <c r="L3329" i="12"/>
  <c r="L3330" i="12"/>
  <c r="L3331" i="12"/>
  <c r="L3332" i="12"/>
  <c r="L3333" i="12"/>
  <c r="L3336" i="12"/>
  <c r="L3337" i="12"/>
  <c r="L3338" i="12"/>
  <c r="L3339" i="12"/>
  <c r="L3340" i="12"/>
  <c r="L3341" i="12"/>
  <c r="L3342" i="12"/>
  <c r="L3343" i="12"/>
  <c r="L3344" i="12"/>
  <c r="L3345" i="12"/>
  <c r="L3348" i="12"/>
  <c r="L3349" i="12"/>
  <c r="L3350" i="12"/>
  <c r="L3351" i="12"/>
  <c r="L3352" i="12"/>
  <c r="L3353" i="12"/>
  <c r="L3354" i="12"/>
  <c r="L3355" i="12"/>
  <c r="L3356" i="12"/>
  <c r="L3357" i="12"/>
  <c r="L3360" i="12"/>
  <c r="L3361" i="12"/>
  <c r="L3362" i="12"/>
  <c r="L3363" i="12"/>
  <c r="L3364" i="12"/>
  <c r="L3365" i="12"/>
  <c r="L3366" i="12"/>
  <c r="L3367" i="12"/>
  <c r="L3368" i="12"/>
  <c r="L3369" i="12"/>
  <c r="L3372" i="12"/>
  <c r="L3373" i="12"/>
  <c r="L3374" i="12"/>
  <c r="L3375" i="12"/>
  <c r="L3376" i="12"/>
  <c r="L3377" i="12"/>
  <c r="L3378" i="12"/>
  <c r="L3379" i="12"/>
  <c r="L3380" i="12"/>
  <c r="L3381" i="12"/>
  <c r="L3384" i="12"/>
  <c r="L3385" i="12"/>
  <c r="L3386" i="12"/>
  <c r="L3387" i="12"/>
  <c r="L3388" i="12"/>
  <c r="L3389" i="12"/>
  <c r="L3390" i="12"/>
  <c r="L3391" i="12"/>
  <c r="L3392" i="12"/>
  <c r="L3393" i="12"/>
  <c r="L3396" i="12"/>
  <c r="L3397" i="12"/>
  <c r="L3398" i="12"/>
  <c r="L3399" i="12"/>
  <c r="L3400" i="12"/>
  <c r="L3401" i="12"/>
  <c r="L3402" i="12"/>
  <c r="L3403" i="12"/>
  <c r="L3404" i="12"/>
  <c r="L3405" i="12"/>
  <c r="L3408" i="12"/>
  <c r="L3409" i="12"/>
  <c r="L3410" i="12"/>
  <c r="L3411" i="12"/>
  <c r="L3412" i="12"/>
  <c r="L3413" i="12"/>
  <c r="L3414" i="12"/>
  <c r="L3415" i="12"/>
  <c r="L3416" i="12"/>
  <c r="L3417" i="12"/>
  <c r="L3420" i="12"/>
  <c r="L3421" i="12"/>
  <c r="L3422" i="12"/>
  <c r="L3423" i="12"/>
  <c r="L3424" i="12"/>
  <c r="L3425" i="12"/>
  <c r="L3426" i="12"/>
  <c r="L3427" i="12"/>
  <c r="L3428" i="12"/>
  <c r="L3429" i="12"/>
  <c r="L3432" i="12"/>
  <c r="L3433" i="12"/>
  <c r="L3434" i="12"/>
  <c r="L3435" i="12"/>
  <c r="L3436" i="12"/>
  <c r="L3437" i="12"/>
  <c r="L3438" i="12"/>
  <c r="L3439" i="12"/>
  <c r="L3440" i="12"/>
  <c r="L3441" i="12"/>
  <c r="L3444" i="12"/>
  <c r="L3445" i="12"/>
  <c r="L3446" i="12"/>
  <c r="L3447" i="12"/>
  <c r="L3448" i="12"/>
  <c r="L3449" i="12"/>
  <c r="L3450" i="12"/>
  <c r="L3451" i="12"/>
  <c r="L3452" i="12"/>
  <c r="L3453" i="12"/>
  <c r="L3456" i="12"/>
  <c r="L3457" i="12"/>
  <c r="L3458" i="12"/>
  <c r="L3459" i="12"/>
  <c r="L3460" i="12"/>
  <c r="L3461" i="12"/>
  <c r="L3462" i="12"/>
  <c r="L3463" i="12"/>
  <c r="L3464" i="12"/>
  <c r="L3465" i="12"/>
  <c r="L3468" i="12"/>
  <c r="L3469" i="12"/>
  <c r="L3470" i="12"/>
  <c r="L3471" i="12"/>
  <c r="L3472" i="12"/>
  <c r="L3473" i="12"/>
  <c r="L3474" i="12"/>
  <c r="L3475" i="12"/>
  <c r="L3476" i="12"/>
  <c r="L3477" i="12"/>
  <c r="L3480" i="12"/>
  <c r="L3481" i="12"/>
  <c r="L3482" i="12"/>
  <c r="L3483" i="12"/>
  <c r="L3484" i="12"/>
  <c r="L3485" i="12"/>
  <c r="L3486" i="12"/>
  <c r="L3487" i="12"/>
  <c r="L3488" i="12"/>
  <c r="L3489" i="12"/>
  <c r="L3492" i="12"/>
  <c r="L3493" i="12"/>
  <c r="L3494" i="12"/>
  <c r="L3495" i="12"/>
  <c r="L3496" i="12"/>
  <c r="L3497" i="12"/>
  <c r="L3498" i="12"/>
  <c r="L3499" i="12"/>
  <c r="L3500" i="12"/>
  <c r="L3501" i="12"/>
  <c r="L3504" i="12"/>
  <c r="L3505" i="12"/>
  <c r="L3506" i="12"/>
  <c r="L3507" i="12"/>
  <c r="L3508" i="12"/>
  <c r="L3509" i="12"/>
  <c r="L3510" i="12"/>
  <c r="L3511" i="12"/>
  <c r="L3512" i="12"/>
  <c r="L3513" i="12"/>
  <c r="L3516" i="12"/>
  <c r="L3517" i="12"/>
  <c r="L3518" i="12"/>
  <c r="L3519" i="12"/>
  <c r="L3520" i="12"/>
  <c r="L3521" i="12"/>
  <c r="L3522" i="12"/>
  <c r="L3523" i="12"/>
  <c r="L3524" i="12"/>
  <c r="L3525" i="12"/>
  <c r="L3528" i="12"/>
  <c r="L3529" i="12"/>
  <c r="L3530" i="12"/>
  <c r="L3531" i="12"/>
  <c r="L3532" i="12"/>
  <c r="L3533" i="12"/>
  <c r="L3534" i="12"/>
  <c r="L3535" i="12"/>
  <c r="L3536" i="12"/>
  <c r="L3537" i="12"/>
  <c r="L3540" i="12"/>
  <c r="L3541" i="12"/>
  <c r="L3542" i="12"/>
  <c r="L3543" i="12"/>
  <c r="L3544" i="12"/>
  <c r="L3545" i="12"/>
  <c r="L3546" i="12"/>
  <c r="L3547" i="12"/>
  <c r="L3548" i="12"/>
  <c r="L3549" i="12"/>
  <c r="L3552" i="12"/>
  <c r="L3553" i="12"/>
  <c r="L3554" i="12"/>
  <c r="L3555" i="12"/>
  <c r="L3556" i="12"/>
  <c r="L3557" i="12"/>
  <c r="L3558" i="12"/>
  <c r="L3559" i="12"/>
  <c r="L3560" i="12"/>
  <c r="L3561" i="12"/>
  <c r="L3564" i="12"/>
  <c r="L3565" i="12"/>
  <c r="L3566" i="12"/>
  <c r="L3567" i="12"/>
  <c r="L3568" i="12"/>
  <c r="L3569" i="12"/>
  <c r="L3570" i="12"/>
  <c r="L3571" i="12"/>
  <c r="L3572" i="12"/>
  <c r="L3573" i="12"/>
  <c r="L3576" i="12"/>
  <c r="L3577" i="12"/>
  <c r="L3578" i="12"/>
  <c r="L3579" i="12"/>
  <c r="L3580" i="12"/>
  <c r="L3581" i="12"/>
  <c r="L3582" i="12"/>
  <c r="L3583" i="12"/>
  <c r="L3584" i="12"/>
  <c r="L3585" i="12"/>
  <c r="L3588" i="12"/>
  <c r="L3589" i="12"/>
  <c r="L3590" i="12"/>
  <c r="L3591" i="12"/>
  <c r="L3592" i="12"/>
  <c r="L3593" i="12"/>
  <c r="L3594" i="12"/>
  <c r="L3595" i="12"/>
  <c r="L3596" i="12"/>
  <c r="L3597" i="12"/>
  <c r="L3600" i="12"/>
  <c r="L3601" i="12"/>
  <c r="L3602" i="12"/>
  <c r="L3603" i="12"/>
  <c r="L3604" i="12"/>
  <c r="L3605" i="12"/>
  <c r="L3606" i="12"/>
  <c r="L3607" i="12"/>
  <c r="L3608" i="12"/>
  <c r="L3609" i="12"/>
  <c r="L3612" i="12"/>
  <c r="L3613" i="12"/>
  <c r="L3614" i="12"/>
  <c r="L3615" i="12"/>
  <c r="L3616" i="12"/>
  <c r="L3617" i="12"/>
  <c r="L3618" i="12"/>
  <c r="L3619" i="12"/>
  <c r="L3620" i="12"/>
  <c r="L3621" i="12"/>
  <c r="L3624" i="12"/>
  <c r="L3625" i="12"/>
  <c r="L3626" i="12"/>
  <c r="L3627" i="12"/>
  <c r="L3628" i="12"/>
  <c r="L3629" i="12"/>
  <c r="L3630" i="12"/>
  <c r="L3631" i="12"/>
  <c r="L3632" i="12"/>
  <c r="L3633" i="12"/>
  <c r="L3636" i="12"/>
  <c r="L3637" i="12"/>
  <c r="L3638" i="12"/>
  <c r="L3639" i="12"/>
  <c r="L3640" i="12"/>
  <c r="L3641" i="12"/>
  <c r="L3642" i="12"/>
  <c r="L3643" i="12"/>
  <c r="L3644" i="12"/>
  <c r="L3645" i="12"/>
  <c r="L3648" i="12"/>
  <c r="L3649" i="12"/>
  <c r="L3650" i="12"/>
  <c r="L3651" i="12"/>
  <c r="L3652" i="12"/>
  <c r="L3653" i="12"/>
  <c r="L3654" i="12"/>
  <c r="L3655" i="12"/>
  <c r="L3656" i="12"/>
  <c r="L3657" i="12"/>
  <c r="L3660" i="12"/>
  <c r="L3661" i="12"/>
  <c r="L3662" i="12"/>
  <c r="L3663" i="12"/>
  <c r="L3664" i="12"/>
  <c r="L3665" i="12"/>
  <c r="L3666" i="12"/>
  <c r="L3667" i="12"/>
  <c r="L3668" i="12"/>
  <c r="L3669" i="12"/>
  <c r="L3672" i="12"/>
  <c r="L3673" i="12"/>
  <c r="L3674" i="12"/>
  <c r="L3675" i="12"/>
  <c r="L3676" i="12"/>
  <c r="L3677" i="12"/>
  <c r="L3678" i="12"/>
  <c r="L3679" i="12"/>
  <c r="L3680" i="12"/>
  <c r="L3681" i="12"/>
  <c r="L3684" i="12"/>
  <c r="L3685" i="12"/>
  <c r="L3686" i="12"/>
  <c r="L3687" i="12"/>
  <c r="L3688" i="12"/>
  <c r="L3689" i="12"/>
  <c r="L3690" i="12"/>
  <c r="L3691" i="12"/>
  <c r="L3692" i="12"/>
  <c r="L3693" i="12"/>
  <c r="L3696" i="12"/>
  <c r="L3697" i="12"/>
  <c r="L3698" i="12"/>
  <c r="L3699" i="12"/>
  <c r="L3700" i="12"/>
  <c r="L3701" i="12"/>
  <c r="L3702" i="12"/>
  <c r="L3703" i="12"/>
  <c r="L3704" i="12"/>
  <c r="L3705" i="12"/>
  <c r="L3708" i="12"/>
  <c r="L3709" i="12"/>
  <c r="L3710" i="12"/>
  <c r="L3711" i="12"/>
  <c r="L3712" i="12"/>
  <c r="L3713" i="12"/>
  <c r="L3714" i="12"/>
  <c r="L3715" i="12"/>
  <c r="L3716" i="12"/>
  <c r="L3717" i="12"/>
  <c r="L3720" i="12"/>
  <c r="L3721" i="12"/>
  <c r="L3722" i="12"/>
  <c r="L3723" i="12"/>
  <c r="L3724" i="12"/>
  <c r="L3725" i="12"/>
  <c r="L3726" i="12"/>
  <c r="L3727" i="12"/>
  <c r="L3728" i="12"/>
  <c r="L3729" i="12"/>
  <c r="L3732" i="12"/>
  <c r="L3733" i="12"/>
  <c r="L3734" i="12"/>
  <c r="L3735" i="12"/>
  <c r="L3736" i="12"/>
  <c r="L3737" i="12"/>
  <c r="L3738" i="12"/>
  <c r="L3739" i="12"/>
  <c r="L3740" i="12"/>
  <c r="L3741" i="12"/>
  <c r="L3744" i="12"/>
  <c r="L3745" i="12"/>
  <c r="L3746" i="12"/>
  <c r="L3747" i="12"/>
  <c r="L3748" i="12"/>
  <c r="L3749" i="12"/>
  <c r="L3750" i="12"/>
  <c r="L3751" i="12"/>
  <c r="L3752" i="12"/>
  <c r="L3753" i="12"/>
  <c r="L3756" i="12"/>
  <c r="L3757" i="12"/>
  <c r="L3758" i="12"/>
  <c r="L3759" i="12"/>
  <c r="L3760" i="12"/>
  <c r="L3761" i="12"/>
  <c r="L3762" i="12"/>
  <c r="L3763" i="12"/>
  <c r="L3764" i="12"/>
  <c r="L3765" i="12"/>
  <c r="L3768" i="12"/>
  <c r="L3769" i="12"/>
  <c r="L3770" i="12"/>
  <c r="L3771" i="12"/>
  <c r="L3772" i="12"/>
  <c r="L3773" i="12"/>
  <c r="L3774" i="12"/>
  <c r="L3775" i="12"/>
  <c r="L3776" i="12"/>
  <c r="L3777" i="12"/>
  <c r="L3780" i="12"/>
  <c r="L3781" i="12"/>
  <c r="L3782" i="12"/>
  <c r="L3783" i="12"/>
  <c r="L3784" i="12"/>
  <c r="L3785" i="12"/>
  <c r="L3786" i="12"/>
  <c r="L3787" i="12"/>
  <c r="L3788" i="12"/>
  <c r="L3789" i="12"/>
  <c r="L3792" i="12"/>
  <c r="L3793" i="12"/>
  <c r="L3794" i="12"/>
  <c r="L3795" i="12"/>
  <c r="L3796" i="12"/>
  <c r="L3797" i="12"/>
  <c r="L3798" i="12"/>
  <c r="L3799" i="12"/>
  <c r="L3800" i="12"/>
  <c r="L3801" i="12"/>
  <c r="L3804" i="12"/>
  <c r="L3805" i="12"/>
  <c r="L3806" i="12"/>
  <c r="L3807" i="12"/>
  <c r="L3808" i="12"/>
  <c r="L3809" i="12"/>
  <c r="L3810" i="12"/>
  <c r="L3811" i="12"/>
  <c r="L3812" i="12"/>
  <c r="L3813" i="12"/>
  <c r="L3816" i="12"/>
  <c r="L3817" i="12"/>
  <c r="L3818" i="12"/>
  <c r="L3819" i="12"/>
  <c r="L3820" i="12"/>
  <c r="L3821" i="12"/>
  <c r="L3822" i="12"/>
  <c r="L3823" i="12"/>
  <c r="L3824" i="12"/>
  <c r="L3825" i="12"/>
  <c r="L3828" i="12"/>
  <c r="L3829" i="12"/>
  <c r="L3830" i="12"/>
  <c r="L3831" i="12"/>
  <c r="L3832" i="12"/>
  <c r="L3833" i="12"/>
  <c r="L3834" i="12"/>
  <c r="L3835" i="12"/>
  <c r="L3836" i="12"/>
  <c r="L3837" i="12"/>
  <c r="L3840" i="12"/>
  <c r="L3841" i="12"/>
  <c r="L3842" i="12"/>
  <c r="L3843" i="12"/>
  <c r="L3844" i="12"/>
  <c r="L3845" i="12"/>
  <c r="L3846" i="12"/>
  <c r="L3847" i="12"/>
  <c r="L3848" i="12"/>
  <c r="L3849" i="12"/>
  <c r="L3852" i="12"/>
  <c r="L3853" i="12"/>
  <c r="L3854" i="12"/>
  <c r="L3855" i="12"/>
  <c r="L3856" i="12"/>
  <c r="L3857" i="12"/>
  <c r="L3858" i="12"/>
  <c r="L3859" i="12"/>
  <c r="L3860" i="12"/>
  <c r="L3861" i="12"/>
  <c r="L3864" i="12"/>
  <c r="L3865" i="12"/>
  <c r="L3866" i="12"/>
  <c r="L3867" i="12"/>
  <c r="L3868" i="12"/>
  <c r="L3869" i="12"/>
  <c r="L3870" i="12"/>
  <c r="L3871" i="12"/>
  <c r="L3872" i="12"/>
  <c r="L3873" i="12"/>
  <c r="L3876" i="12"/>
  <c r="L3877" i="12"/>
  <c r="L3878" i="12"/>
  <c r="L3879" i="12"/>
  <c r="L3880" i="12"/>
  <c r="L3881" i="12"/>
  <c r="L3882" i="12"/>
  <c r="L3883" i="12"/>
  <c r="L3884" i="12"/>
  <c r="L3885" i="12"/>
  <c r="L3888" i="12"/>
  <c r="L3889" i="12"/>
  <c r="L3890" i="12"/>
  <c r="L3891" i="12"/>
  <c r="L3892" i="12"/>
  <c r="L3893" i="12"/>
  <c r="L3894" i="12"/>
  <c r="L3895" i="12"/>
  <c r="L3896" i="12"/>
  <c r="L3897" i="12"/>
  <c r="L3900" i="12"/>
  <c r="L3901" i="12"/>
  <c r="L3902" i="12"/>
  <c r="L3903" i="12"/>
  <c r="L3904" i="12"/>
  <c r="L3905" i="12"/>
  <c r="L3906" i="12"/>
  <c r="L3907" i="12"/>
  <c r="L3908" i="12"/>
  <c r="L3909" i="12"/>
  <c r="L3912" i="12"/>
  <c r="L3913" i="12"/>
  <c r="L3914" i="12"/>
  <c r="L3915" i="12"/>
  <c r="L3916" i="12"/>
  <c r="L3917" i="12"/>
  <c r="L3918" i="12"/>
  <c r="L3919" i="12"/>
  <c r="L3920" i="12"/>
  <c r="L3921" i="12"/>
  <c r="L3924" i="12"/>
  <c r="L3925" i="12"/>
  <c r="L3926" i="12"/>
  <c r="L3927" i="12"/>
  <c r="L3928" i="12"/>
  <c r="L3929" i="12"/>
  <c r="L3930" i="12"/>
  <c r="L3931" i="12"/>
  <c r="L3932" i="12"/>
  <c r="L3933" i="12"/>
  <c r="L3936" i="12"/>
  <c r="L3937" i="12"/>
  <c r="L3938" i="12"/>
  <c r="L3939" i="12"/>
  <c r="L3940" i="12"/>
  <c r="L3941" i="12"/>
  <c r="L3942" i="12"/>
  <c r="L3943" i="12"/>
  <c r="L3944" i="12"/>
  <c r="L3945" i="12"/>
  <c r="L3948" i="12"/>
  <c r="L3949" i="12"/>
  <c r="L3950" i="12"/>
  <c r="L3951" i="12"/>
  <c r="L3952" i="12"/>
  <c r="L3953" i="12"/>
  <c r="L3954" i="12"/>
  <c r="L3955" i="12"/>
  <c r="L3956" i="12"/>
  <c r="L3957" i="12"/>
  <c r="L3960" i="12"/>
  <c r="L3961" i="12"/>
  <c r="L3962" i="12"/>
  <c r="L3963" i="12"/>
  <c r="L3964" i="12"/>
  <c r="L3965" i="12"/>
  <c r="L3966" i="12"/>
  <c r="L3967" i="12"/>
  <c r="L3968" i="12"/>
  <c r="L3969" i="12"/>
  <c r="L3972" i="12"/>
  <c r="L3973" i="12"/>
  <c r="L3974" i="12"/>
  <c r="L3975" i="12"/>
  <c r="L3976" i="12"/>
  <c r="L3977" i="12"/>
  <c r="L3978" i="12"/>
  <c r="L3979" i="12"/>
  <c r="L3980" i="12"/>
  <c r="L3981" i="12"/>
  <c r="L3984" i="12"/>
  <c r="L3985" i="12"/>
  <c r="L3986" i="12"/>
  <c r="L3987" i="12"/>
  <c r="L3988" i="12"/>
  <c r="L3989" i="12"/>
  <c r="L3990" i="12"/>
  <c r="L3991" i="12"/>
  <c r="L3992" i="12"/>
  <c r="L3993" i="12"/>
  <c r="L3996" i="12"/>
  <c r="L3997" i="12"/>
  <c r="L3998" i="12"/>
  <c r="L3999" i="12"/>
  <c r="L4000" i="12"/>
  <c r="L4001" i="12"/>
  <c r="L4002" i="12"/>
  <c r="L4003" i="12"/>
  <c r="L4004" i="12"/>
  <c r="L4005" i="12"/>
  <c r="L4008" i="12"/>
  <c r="L4009" i="12"/>
  <c r="L4010" i="12"/>
  <c r="L4011" i="12"/>
  <c r="L4012" i="12"/>
  <c r="L4013" i="12"/>
  <c r="L4014" i="12"/>
  <c r="L4015" i="12"/>
  <c r="L4016" i="12"/>
  <c r="L4017" i="12"/>
  <c r="L4020" i="12"/>
  <c r="L4021" i="12"/>
  <c r="L4022" i="12"/>
  <c r="L4023" i="12"/>
  <c r="L4024" i="12"/>
  <c r="L4025" i="12"/>
  <c r="L4026" i="12"/>
  <c r="L4027" i="12"/>
  <c r="L4028" i="12"/>
  <c r="L4029" i="12"/>
  <c r="L4032" i="12"/>
  <c r="L4033" i="12"/>
  <c r="L4034" i="12"/>
  <c r="L4035" i="12"/>
  <c r="L4036" i="12"/>
  <c r="L4037" i="12"/>
  <c r="L4038" i="12"/>
  <c r="L4039" i="12"/>
  <c r="L4040" i="12"/>
  <c r="L4041" i="12"/>
  <c r="L4044" i="12"/>
  <c r="L4045" i="12"/>
  <c r="L4046" i="12"/>
  <c r="L4047" i="12"/>
  <c r="L4048" i="12"/>
  <c r="L4049" i="12"/>
  <c r="L4050" i="12"/>
  <c r="L4051" i="12"/>
  <c r="L4052" i="12"/>
  <c r="L4053" i="12"/>
  <c r="L4056" i="12"/>
  <c r="L4057" i="12"/>
  <c r="L4058" i="12"/>
  <c r="L4059" i="12"/>
  <c r="L4060" i="12"/>
  <c r="L4061" i="12"/>
  <c r="L4062" i="12"/>
  <c r="L4063" i="12"/>
  <c r="L4064" i="12"/>
  <c r="L4065" i="12"/>
  <c r="L4068" i="12"/>
  <c r="L4069" i="12"/>
  <c r="L4070" i="12"/>
  <c r="L4071" i="12"/>
  <c r="L4072" i="12"/>
  <c r="L4073" i="12"/>
  <c r="L4074" i="12"/>
  <c r="L4075" i="12"/>
  <c r="L4076" i="12"/>
  <c r="L4077" i="12"/>
  <c r="L4080" i="12"/>
  <c r="L4081" i="12"/>
  <c r="L4082" i="12"/>
  <c r="L4083" i="12"/>
  <c r="L4084" i="12"/>
  <c r="L4085" i="12"/>
  <c r="L4086" i="12"/>
  <c r="L4087" i="12"/>
  <c r="L4088" i="12"/>
  <c r="L4089" i="12"/>
  <c r="L4092" i="12"/>
  <c r="L4093" i="12"/>
  <c r="L4094" i="12"/>
  <c r="L4095" i="12"/>
  <c r="L4096" i="12"/>
  <c r="L4097" i="12"/>
  <c r="L4098" i="12"/>
  <c r="L4099" i="12"/>
  <c r="L4100" i="12"/>
  <c r="L4101" i="12"/>
  <c r="L4104" i="12"/>
  <c r="L4105" i="12"/>
  <c r="L4106" i="12"/>
  <c r="L4107" i="12"/>
  <c r="L4108" i="12"/>
  <c r="L4109" i="12"/>
  <c r="L4110" i="12"/>
  <c r="L4111" i="12"/>
  <c r="L4112" i="12"/>
  <c r="L4113" i="12"/>
  <c r="L4116" i="12"/>
  <c r="L4117" i="12"/>
  <c r="L4118" i="12"/>
  <c r="L4119" i="12"/>
  <c r="L4120" i="12"/>
  <c r="L4121" i="12"/>
  <c r="L4122" i="12"/>
  <c r="L4123" i="12"/>
  <c r="L4124" i="12"/>
  <c r="L4125" i="12"/>
  <c r="L4128" i="12"/>
  <c r="L4129" i="12"/>
  <c r="L4130" i="12"/>
  <c r="L4131" i="12"/>
  <c r="L4132" i="12"/>
  <c r="L4133" i="12"/>
  <c r="L4134" i="12"/>
  <c r="L4135" i="12"/>
  <c r="L4136" i="12"/>
  <c r="L4137" i="12"/>
  <c r="L4140" i="12"/>
  <c r="L4141" i="12"/>
  <c r="L4142" i="12"/>
  <c r="L4143" i="12"/>
  <c r="L4144" i="12"/>
  <c r="L4145" i="12"/>
  <c r="L4146" i="12"/>
  <c r="L4147" i="12"/>
  <c r="L4148" i="12"/>
  <c r="L4149" i="12"/>
  <c r="L4152" i="12"/>
  <c r="L4153" i="12"/>
  <c r="L4154" i="12"/>
  <c r="L4155" i="12"/>
  <c r="L4156" i="12"/>
  <c r="L4157" i="12"/>
  <c r="L4158" i="12"/>
  <c r="L4159" i="12"/>
  <c r="L4160" i="12"/>
  <c r="L4161" i="12"/>
  <c r="L4164" i="12"/>
  <c r="L4165" i="12"/>
  <c r="L4166" i="12"/>
  <c r="L4167" i="12"/>
  <c r="L4168" i="12"/>
  <c r="L4169" i="12"/>
  <c r="L4170" i="12"/>
  <c r="L4171" i="12"/>
  <c r="L4172" i="12"/>
  <c r="L4173" i="12"/>
  <c r="L4177" i="12"/>
  <c r="L4178" i="12"/>
  <c r="L4179" i="12"/>
  <c r="L4180" i="12"/>
  <c r="L4181" i="12"/>
  <c r="L4182" i="12"/>
  <c r="L4183" i="12"/>
  <c r="L4184" i="12"/>
  <c r="L4185" i="12"/>
  <c r="L4188" i="12"/>
  <c r="L4190" i="12"/>
  <c r="L4191" i="12"/>
  <c r="L4192" i="12"/>
  <c r="L4193" i="12"/>
  <c r="L4194" i="12"/>
  <c r="L4195" i="12"/>
  <c r="L4196" i="12"/>
  <c r="L4197" i="12"/>
  <c r="L4200" i="12"/>
  <c r="L4202" i="12"/>
  <c r="L4203" i="12"/>
  <c r="L4204" i="12"/>
  <c r="L4205" i="12"/>
  <c r="L4206" i="12"/>
  <c r="L4207" i="12"/>
  <c r="L4208" i="12"/>
  <c r="L4209" i="12"/>
  <c r="L4212" i="12"/>
  <c r="L4214" i="12"/>
  <c r="L4215" i="12"/>
  <c r="L4216" i="12"/>
  <c r="L4217" i="12"/>
  <c r="L4218" i="12"/>
  <c r="L4219" i="12"/>
  <c r="L4220" i="12"/>
  <c r="L4221" i="12"/>
  <c r="L4224" i="12"/>
  <c r="L4225" i="12"/>
  <c r="L4226" i="12"/>
  <c r="L4227" i="12"/>
  <c r="L4228" i="12"/>
  <c r="L4229" i="12"/>
  <c r="L4230" i="12"/>
  <c r="L4231" i="12"/>
  <c r="L4232" i="12"/>
  <c r="L4233" i="12"/>
  <c r="L4236" i="12"/>
  <c r="L4237" i="12"/>
  <c r="L4238" i="12"/>
  <c r="L4239" i="12"/>
  <c r="L4240" i="12"/>
  <c r="L4241" i="12"/>
  <c r="L4242" i="12"/>
  <c r="L4243" i="12"/>
  <c r="L4244" i="12"/>
  <c r="L4245" i="12"/>
  <c r="L4248" i="12"/>
  <c r="L4250" i="12"/>
  <c r="L4251" i="12"/>
  <c r="L4252" i="12"/>
  <c r="L4253" i="12"/>
  <c r="L4254" i="12"/>
  <c r="L4255" i="12"/>
  <c r="L4256" i="12"/>
  <c r="L4257" i="12"/>
  <c r="L4260" i="12"/>
  <c r="L4262" i="12"/>
  <c r="L4263" i="12"/>
  <c r="L4264" i="12"/>
  <c r="L4265" i="12"/>
  <c r="L4266" i="12"/>
  <c r="L4267" i="12"/>
  <c r="L4268" i="12"/>
  <c r="L4269" i="12"/>
  <c r="L4272" i="12"/>
  <c r="L4273" i="12"/>
  <c r="L4274" i="12"/>
  <c r="L4275" i="12"/>
  <c r="L4276" i="12"/>
  <c r="L4277" i="12"/>
  <c r="L4278" i="12"/>
  <c r="L4279" i="12"/>
  <c r="L4280" i="12"/>
  <c r="L4281" i="12"/>
  <c r="L4284" i="12"/>
  <c r="L4285" i="12"/>
  <c r="L4286" i="12"/>
  <c r="L4287" i="12"/>
  <c r="L4288" i="12"/>
  <c r="L4289" i="12"/>
  <c r="L4290" i="12"/>
  <c r="L4291" i="12"/>
  <c r="L4292" i="12"/>
  <c r="L4293" i="12"/>
  <c r="L4296" i="12"/>
  <c r="L4297" i="12"/>
  <c r="L4298" i="12"/>
  <c r="L4299" i="12"/>
  <c r="L4300" i="12"/>
  <c r="L4301" i="12"/>
  <c r="L4302" i="12"/>
  <c r="L4303" i="12"/>
  <c r="L4304" i="12"/>
  <c r="L4305" i="12"/>
  <c r="L4308" i="12"/>
  <c r="L4309" i="12"/>
  <c r="L4310" i="12"/>
  <c r="L4311" i="12"/>
  <c r="L4312" i="12"/>
  <c r="L4313" i="12"/>
  <c r="L4314" i="12"/>
  <c r="L4315" i="12"/>
  <c r="L4316" i="12"/>
  <c r="L4317" i="12"/>
  <c r="L4322" i="12"/>
  <c r="L4323" i="12"/>
  <c r="L4324" i="12"/>
  <c r="L4325" i="12"/>
  <c r="L4326" i="12"/>
  <c r="L4327" i="12"/>
  <c r="L4328" i="12"/>
  <c r="L4329" i="12"/>
  <c r="L4332" i="12"/>
  <c r="L4334" i="12"/>
  <c r="L4335" i="12"/>
  <c r="L4336" i="12"/>
  <c r="L4337" i="12"/>
  <c r="L4338" i="12"/>
  <c r="L4339" i="12"/>
  <c r="L4340" i="12"/>
  <c r="L4341" i="12"/>
  <c r="L4344" i="12"/>
  <c r="L4346" i="12"/>
  <c r="L4347" i="12"/>
  <c r="L4348" i="12"/>
  <c r="L4349" i="12"/>
  <c r="L4350" i="12"/>
  <c r="L4351" i="12"/>
  <c r="L4352" i="12"/>
  <c r="L4353" i="12"/>
  <c r="L4356" i="12"/>
  <c r="L4358" i="12"/>
  <c r="L4359" i="12"/>
  <c r="L4360" i="12"/>
  <c r="L4361" i="12"/>
  <c r="L4362" i="12"/>
  <c r="L4363" i="12"/>
  <c r="L4364" i="12"/>
  <c r="L4365" i="12"/>
  <c r="L4368" i="12"/>
  <c r="L4370" i="12"/>
  <c r="L4371" i="12"/>
  <c r="L4372" i="12"/>
  <c r="L4373" i="12"/>
  <c r="L4374" i="12"/>
  <c r="L4375" i="12"/>
  <c r="L4376" i="12"/>
  <c r="L4377" i="12"/>
  <c r="L4380" i="12"/>
  <c r="L4381" i="12"/>
  <c r="L4382" i="12"/>
  <c r="L4383" i="12"/>
  <c r="L4384" i="12"/>
  <c r="L4385" i="12"/>
  <c r="L4386" i="12"/>
  <c r="L4387" i="12"/>
  <c r="L4388" i="12"/>
  <c r="L4389" i="12"/>
  <c r="L4392" i="12"/>
  <c r="L4393" i="12"/>
  <c r="L4394" i="12"/>
  <c r="L4395" i="12"/>
  <c r="L4396" i="12"/>
  <c r="L4397" i="12"/>
  <c r="L4398" i="12"/>
  <c r="L4399" i="12"/>
  <c r="L4400" i="12"/>
  <c r="L4401" i="12"/>
  <c r="L4404" i="12"/>
  <c r="L4405" i="12"/>
  <c r="L4406" i="12"/>
  <c r="L4407" i="12"/>
  <c r="L4408" i="12"/>
  <c r="L4409" i="12"/>
  <c r="L4410" i="12"/>
  <c r="L4411" i="12"/>
  <c r="L4412" i="12"/>
  <c r="L4413" i="12"/>
  <c r="L4416" i="12"/>
  <c r="L4417" i="12"/>
  <c r="L4418" i="12"/>
  <c r="L4419" i="12"/>
  <c r="L4420" i="12"/>
  <c r="L4421" i="12"/>
  <c r="L4422" i="12"/>
  <c r="L4423" i="12"/>
  <c r="L4424" i="12"/>
  <c r="L4425" i="12"/>
  <c r="L4428" i="12"/>
  <c r="L4429" i="12"/>
  <c r="L4430" i="12"/>
  <c r="L4431" i="12"/>
  <c r="L4432" i="12"/>
  <c r="L4433" i="12"/>
  <c r="L4434" i="12"/>
  <c r="L4435" i="12"/>
  <c r="L4436" i="12"/>
  <c r="L4437" i="12"/>
  <c r="L4440" i="12"/>
  <c r="L4442" i="12"/>
  <c r="L4443" i="12"/>
  <c r="L4444" i="12"/>
  <c r="L4445" i="12"/>
  <c r="L4446" i="12"/>
  <c r="L4447" i="12"/>
  <c r="L4448" i="12"/>
  <c r="L4449" i="12"/>
  <c r="L4452" i="12"/>
  <c r="L4454" i="12"/>
  <c r="L4455" i="12"/>
  <c r="L4456" i="12"/>
  <c r="L4457" i="12"/>
  <c r="L4458" i="12"/>
  <c r="L4459" i="12"/>
  <c r="L4460" i="12"/>
  <c r="L4461" i="12"/>
  <c r="L4465" i="12"/>
  <c r="L4466" i="12"/>
  <c r="L4467" i="12"/>
  <c r="L4468" i="12"/>
  <c r="L4469" i="12"/>
  <c r="L4470" i="12"/>
  <c r="L4471" i="12"/>
  <c r="L4472" i="12"/>
  <c r="L4473" i="12"/>
  <c r="L4476" i="12"/>
  <c r="L4478" i="12"/>
  <c r="L4479" i="12"/>
  <c r="L4480" i="12"/>
  <c r="L4481" i="12"/>
  <c r="L4482" i="12"/>
  <c r="L4483" i="12"/>
  <c r="L4484" i="12"/>
  <c r="L4485" i="12"/>
  <c r="L4488" i="12"/>
  <c r="L4489" i="12"/>
  <c r="L4490" i="12"/>
  <c r="L4491" i="12"/>
  <c r="L4492" i="12"/>
  <c r="L4493" i="12"/>
  <c r="L4494" i="12"/>
  <c r="L4495" i="12"/>
  <c r="L4496" i="12"/>
  <c r="L4497" i="12"/>
  <c r="L4500" i="12"/>
  <c r="L4501" i="12"/>
  <c r="L4502" i="12"/>
  <c r="L4503" i="12"/>
  <c r="L4504" i="12"/>
  <c r="L4505" i="12"/>
  <c r="L4506" i="12"/>
  <c r="L4507" i="12"/>
  <c r="L4508" i="12"/>
  <c r="L4509" i="12"/>
  <c r="L4512" i="12"/>
  <c r="L4513" i="12"/>
  <c r="L4514" i="12"/>
  <c r="L4515" i="12"/>
  <c r="L4516" i="12"/>
  <c r="L4517" i="12"/>
  <c r="L4518" i="12"/>
  <c r="L4519" i="12"/>
  <c r="L4520" i="12"/>
  <c r="L4521" i="12"/>
  <c r="L4524" i="12"/>
  <c r="L4526" i="12"/>
  <c r="L4527" i="12"/>
  <c r="L4528" i="12"/>
  <c r="L4529" i="12"/>
  <c r="L4530" i="12"/>
  <c r="L4531" i="12"/>
  <c r="L4532" i="12"/>
  <c r="L4533" i="12"/>
  <c r="L4536" i="12"/>
  <c r="L4538" i="12"/>
  <c r="L4539" i="12"/>
  <c r="L4540" i="12"/>
  <c r="L4541" i="12"/>
  <c r="L4542" i="12"/>
  <c r="L4543" i="12"/>
  <c r="L4544" i="12"/>
  <c r="L4545" i="12"/>
  <c r="L4548" i="12"/>
  <c r="L4549" i="12"/>
  <c r="L4550" i="12"/>
  <c r="L4551" i="12"/>
  <c r="L4552" i="12"/>
  <c r="L4553" i="12"/>
  <c r="L4554" i="12"/>
  <c r="L4555" i="12"/>
  <c r="L4556" i="12"/>
  <c r="L4557" i="12"/>
  <c r="L4560" i="12"/>
  <c r="L4562" i="12"/>
  <c r="L4563" i="12"/>
  <c r="L4564" i="12"/>
  <c r="L4565" i="12"/>
  <c r="L4566" i="12"/>
  <c r="L4567" i="12"/>
  <c r="L4568" i="12"/>
  <c r="L4569" i="12"/>
  <c r="L4572" i="12"/>
  <c r="L4574" i="12"/>
  <c r="L4575" i="12"/>
  <c r="L4576" i="12"/>
  <c r="L4577" i="12"/>
  <c r="L4578" i="12"/>
  <c r="L4579" i="12"/>
  <c r="L4580" i="12"/>
  <c r="L4581" i="12"/>
  <c r="L4584" i="12"/>
  <c r="L4585" i="12"/>
  <c r="L4586" i="12"/>
  <c r="L4587" i="12"/>
  <c r="L4588" i="12"/>
  <c r="L4589" i="12"/>
  <c r="L4590" i="12"/>
  <c r="L4591" i="12"/>
  <c r="L4592" i="12"/>
  <c r="L4593" i="12"/>
  <c r="L4598" i="12"/>
  <c r="L4599" i="12"/>
  <c r="L4600" i="12"/>
  <c r="L4601" i="12"/>
  <c r="L4602" i="12"/>
  <c r="L4603" i="12"/>
  <c r="L4604" i="12"/>
  <c r="L4605" i="12"/>
  <c r="L4609" i="12"/>
  <c r="L4610" i="12"/>
  <c r="L4611" i="12"/>
  <c r="L4612" i="12"/>
  <c r="L4613" i="12"/>
  <c r="L4614" i="12"/>
  <c r="L4615" i="12"/>
  <c r="L4616" i="12"/>
  <c r="L4617" i="12"/>
  <c r="L4620" i="12"/>
  <c r="L4622" i="12"/>
  <c r="L4623" i="12"/>
  <c r="L4624" i="12"/>
  <c r="L4625" i="12"/>
  <c r="L4626" i="12"/>
  <c r="L4627" i="12"/>
  <c r="L4628" i="12"/>
  <c r="L4629" i="12"/>
  <c r="L4632" i="12"/>
  <c r="L4633" i="12"/>
  <c r="L4634" i="12"/>
  <c r="L4635" i="12"/>
  <c r="L4636" i="12"/>
  <c r="L4637" i="12"/>
  <c r="L4638" i="12"/>
  <c r="L4639" i="12"/>
  <c r="L4640" i="12"/>
  <c r="L4641" i="12"/>
  <c r="L4644" i="12"/>
  <c r="L4645" i="12"/>
  <c r="L4646" i="12"/>
  <c r="L4647" i="12"/>
  <c r="L4648" i="12"/>
  <c r="L4649" i="12"/>
  <c r="L4650" i="12"/>
  <c r="L4651" i="12"/>
  <c r="L4652" i="12"/>
  <c r="L4653" i="12"/>
  <c r="L4656" i="12"/>
  <c r="L4657" i="12"/>
  <c r="L4658" i="12"/>
  <c r="L4659" i="12"/>
  <c r="L4660" i="12"/>
  <c r="L4661" i="12"/>
  <c r="L4662" i="12"/>
  <c r="L4663" i="12"/>
  <c r="L4664" i="12"/>
  <c r="L4665" i="12"/>
  <c r="L4668" i="12"/>
  <c r="L4670" i="12"/>
  <c r="L4671" i="12"/>
  <c r="L4672" i="12"/>
  <c r="L4673" i="12"/>
  <c r="L4674" i="12"/>
  <c r="L4675" i="12"/>
  <c r="L4676" i="12"/>
  <c r="L4677" i="12"/>
  <c r="L4680" i="12"/>
  <c r="L4682" i="12"/>
  <c r="L4683" i="12"/>
  <c r="L4684" i="12"/>
  <c r="L4685" i="12"/>
  <c r="L4686" i="12"/>
  <c r="L4687" i="12"/>
  <c r="L4688" i="12"/>
  <c r="L4689" i="12"/>
  <c r="L4692" i="12"/>
  <c r="L4693" i="12"/>
  <c r="L4694" i="12"/>
  <c r="L4695" i="12"/>
  <c r="L4696" i="12"/>
  <c r="L4697" i="12"/>
  <c r="L4698" i="12"/>
  <c r="L4699" i="12"/>
  <c r="L4700" i="12"/>
  <c r="L4701" i="12"/>
  <c r="L4705" i="12"/>
  <c r="L4706" i="12"/>
  <c r="L4707" i="12"/>
  <c r="L4708" i="12"/>
  <c r="L4709" i="12"/>
  <c r="L4710" i="12"/>
  <c r="L4711" i="12"/>
  <c r="L4712" i="12"/>
  <c r="L4713" i="12"/>
  <c r="L4718" i="12"/>
  <c r="L4719" i="12"/>
  <c r="L4720" i="12"/>
  <c r="L4721" i="12"/>
  <c r="L4722" i="12"/>
  <c r="L4723" i="12"/>
  <c r="L4724" i="12"/>
  <c r="L4725" i="12"/>
  <c r="L4728" i="12"/>
  <c r="L4730" i="12"/>
  <c r="L4731" i="12"/>
  <c r="L4732" i="12"/>
  <c r="L4733" i="12"/>
  <c r="L4734" i="12"/>
  <c r="L4735" i="12"/>
  <c r="L4736" i="12"/>
  <c r="L4737" i="12"/>
  <c r="L4740" i="12"/>
  <c r="L4741" i="12"/>
  <c r="L4742" i="12"/>
  <c r="L4743" i="12"/>
  <c r="L4744" i="12"/>
  <c r="L4745" i="12"/>
  <c r="L4746" i="12"/>
  <c r="L4747" i="12"/>
  <c r="L4748" i="12"/>
  <c r="L4749" i="12"/>
  <c r="L4753" i="12"/>
  <c r="L4754" i="12"/>
  <c r="L4755" i="12"/>
  <c r="L4756" i="12"/>
  <c r="L4757" i="12"/>
  <c r="L4758" i="12"/>
  <c r="L4759" i="12"/>
  <c r="L4760" i="12"/>
  <c r="L4761" i="12"/>
  <c r="L4764" i="12"/>
  <c r="L4766" i="12"/>
  <c r="L4767" i="12"/>
  <c r="L4768" i="12"/>
  <c r="L4769" i="12"/>
  <c r="L4770" i="12"/>
  <c r="L4771" i="12"/>
  <c r="L4772" i="12"/>
  <c r="L4773" i="12"/>
  <c r="L4776" i="12"/>
  <c r="L4778" i="12"/>
  <c r="L4779" i="12"/>
  <c r="L4780" i="12"/>
  <c r="L4781" i="12"/>
  <c r="L4782" i="12"/>
  <c r="L4783" i="12"/>
  <c r="L4784" i="12"/>
  <c r="L4785" i="12"/>
  <c r="L4788" i="12"/>
  <c r="L4790" i="12"/>
  <c r="L4791" i="12"/>
  <c r="L4792" i="12"/>
  <c r="L4793" i="12"/>
  <c r="L4794" i="12"/>
  <c r="L4795" i="12"/>
  <c r="L4796" i="12"/>
  <c r="L4797" i="12"/>
  <c r="L4800" i="12"/>
  <c r="L4802" i="12"/>
  <c r="L4803" i="12"/>
  <c r="L4804" i="12"/>
  <c r="L4805" i="12"/>
  <c r="L4806" i="12"/>
  <c r="L4807" i="12"/>
  <c r="L4808" i="12"/>
  <c r="L4809" i="12"/>
  <c r="L4813" i="12"/>
  <c r="L4814" i="12"/>
  <c r="L4815" i="12"/>
  <c r="L4816" i="12"/>
  <c r="L4817" i="12"/>
  <c r="L4818" i="12"/>
  <c r="L4819" i="12"/>
  <c r="L4820" i="12"/>
  <c r="L4821" i="12"/>
  <c r="L4826" i="12"/>
  <c r="L4827" i="12"/>
  <c r="L4828" i="12"/>
  <c r="L4829" i="12"/>
  <c r="L4830" i="12"/>
  <c r="L4831" i="12"/>
  <c r="L4832" i="12"/>
  <c r="L4833" i="12"/>
  <c r="L4836" i="12"/>
  <c r="L4838" i="12"/>
  <c r="L4839" i="12"/>
  <c r="L4840" i="12"/>
  <c r="L4841" i="12"/>
  <c r="L4842" i="12"/>
  <c r="L4843" i="12"/>
  <c r="L4844" i="12"/>
  <c r="L4845" i="12"/>
  <c r="L4848" i="12"/>
  <c r="L4849" i="12"/>
  <c r="L4850" i="12"/>
  <c r="L4851" i="12"/>
  <c r="L4852" i="12"/>
  <c r="L4853" i="12"/>
  <c r="L4854" i="12"/>
  <c r="L4855" i="12"/>
  <c r="L4856" i="12"/>
  <c r="L4857" i="12"/>
  <c r="L4860" i="12"/>
  <c r="L4862" i="12"/>
  <c r="L4863" i="12"/>
  <c r="L4864" i="12"/>
  <c r="L4865" i="12"/>
  <c r="L4866" i="12"/>
  <c r="L4867" i="12"/>
  <c r="L4868" i="12"/>
  <c r="L4869" i="12"/>
  <c r="L4872" i="12"/>
  <c r="L4874" i="12"/>
  <c r="L4875" i="12"/>
  <c r="L4876" i="12"/>
  <c r="L4877" i="12"/>
  <c r="L4878" i="12"/>
  <c r="L4879" i="12"/>
  <c r="L4880" i="12"/>
  <c r="L4881" i="12"/>
  <c r="L4884" i="12"/>
  <c r="L4885" i="12"/>
  <c r="L4886" i="12"/>
  <c r="L4887" i="12"/>
  <c r="L4888" i="12"/>
  <c r="L4889" i="12"/>
  <c r="L4890" i="12"/>
  <c r="L4891" i="12"/>
  <c r="L4892" i="12"/>
  <c r="L4893" i="12"/>
  <c r="L4897" i="12"/>
  <c r="L4898" i="12"/>
  <c r="L4899" i="12"/>
  <c r="L4900" i="12"/>
  <c r="L4901" i="12"/>
  <c r="L4902" i="12"/>
  <c r="L4903" i="12"/>
  <c r="L4904" i="12"/>
  <c r="L4905" i="12"/>
  <c r="L4908" i="12"/>
  <c r="L4910" i="12"/>
  <c r="L4911" i="12"/>
  <c r="L4912" i="12"/>
  <c r="L4913" i="12"/>
  <c r="L4914" i="12"/>
  <c r="L4915" i="12"/>
  <c r="L4916" i="12"/>
  <c r="L4917" i="12"/>
  <c r="L4922" i="12"/>
  <c r="L4923" i="12"/>
  <c r="L4924" i="12"/>
  <c r="L4925" i="12"/>
  <c r="L4926" i="12"/>
  <c r="L4927" i="12"/>
  <c r="L4928" i="12"/>
  <c r="L4929" i="12"/>
  <c r="L4934" i="12"/>
  <c r="L4935" i="12"/>
  <c r="L4936" i="12"/>
  <c r="L4937" i="12"/>
  <c r="L4938" i="12"/>
  <c r="L4939" i="12"/>
  <c r="L4940" i="12"/>
  <c r="L4941" i="12"/>
  <c r="L4944" i="12"/>
  <c r="L4946" i="12"/>
  <c r="L4947" i="12"/>
  <c r="L4948" i="12"/>
  <c r="L4949" i="12"/>
  <c r="L4950" i="12"/>
  <c r="L4951" i="12"/>
  <c r="L4952" i="12"/>
  <c r="L4953" i="12"/>
  <c r="L4956" i="12"/>
  <c r="L4957" i="12"/>
  <c r="L4958" i="12"/>
  <c r="L4959" i="12"/>
  <c r="L4960" i="12"/>
  <c r="L4961" i="12"/>
  <c r="L4962" i="12"/>
  <c r="L4963" i="12"/>
  <c r="L4964" i="12"/>
  <c r="L4965" i="12"/>
  <c r="L4968" i="12"/>
  <c r="L4969" i="12"/>
  <c r="L4970" i="12"/>
  <c r="L4971" i="12"/>
  <c r="L4972" i="12"/>
  <c r="L4973" i="12"/>
  <c r="L4974" i="12"/>
  <c r="L4975" i="12"/>
  <c r="L4976" i="12"/>
  <c r="L4977" i="12"/>
  <c r="L4980" i="12"/>
  <c r="L4982" i="12"/>
  <c r="L4983" i="12"/>
  <c r="L4984" i="12"/>
  <c r="L4985" i="12"/>
  <c r="L4986" i="12"/>
  <c r="L4987" i="12"/>
  <c r="L4988" i="12"/>
  <c r="L4989" i="12"/>
  <c r="L4992" i="12"/>
  <c r="L4994" i="12"/>
  <c r="L4995" i="12"/>
  <c r="L4996" i="12"/>
  <c r="L4997" i="12"/>
  <c r="L4998" i="12"/>
  <c r="L4999" i="12"/>
  <c r="L5000" i="12"/>
  <c r="L5001" i="12"/>
  <c r="L5004" i="12"/>
  <c r="L5006" i="12"/>
  <c r="L5007" i="12"/>
  <c r="L5008" i="12"/>
  <c r="L5009" i="12"/>
  <c r="L5010" i="12"/>
  <c r="L5011" i="12"/>
  <c r="L5012" i="12"/>
  <c r="L5013" i="12"/>
  <c r="L5016" i="12"/>
  <c r="L5018" i="12"/>
  <c r="L5019" i="12"/>
  <c r="L5020" i="12"/>
  <c r="L5021" i="12"/>
  <c r="L5022" i="12"/>
  <c r="L5023" i="12"/>
  <c r="L5024" i="12"/>
  <c r="L5025" i="12"/>
  <c r="L5028" i="12"/>
  <c r="L5030" i="12"/>
  <c r="L5031" i="12"/>
  <c r="L5032" i="12"/>
  <c r="L5033" i="12"/>
  <c r="L5034" i="12"/>
  <c r="L5035" i="12"/>
  <c r="L5036" i="12"/>
  <c r="L5037" i="12"/>
  <c r="L5042" i="12"/>
  <c r="L5043" i="12"/>
  <c r="L5044" i="12"/>
  <c r="L5045" i="12"/>
  <c r="L5046" i="12"/>
  <c r="L5047" i="12"/>
  <c r="L5048" i="12"/>
  <c r="L5049" i="12"/>
  <c r="L5054" i="12"/>
  <c r="L5055" i="12"/>
  <c r="L5056" i="12"/>
  <c r="L5057" i="12"/>
  <c r="L5058" i="12"/>
  <c r="L5059" i="12"/>
  <c r="L5060" i="12"/>
  <c r="L5061" i="12"/>
  <c r="L5064" i="12"/>
  <c r="L5066" i="12"/>
  <c r="L5067" i="12"/>
  <c r="L5068" i="12"/>
  <c r="L5069" i="12"/>
  <c r="L5070" i="12"/>
  <c r="L5071" i="12"/>
  <c r="L5072" i="12"/>
  <c r="L5073" i="12"/>
  <c r="L5076" i="12"/>
  <c r="L5078" i="12"/>
  <c r="L5079" i="12"/>
  <c r="L5080" i="12"/>
  <c r="L5081" i="12"/>
  <c r="L5082" i="12"/>
  <c r="L5083" i="12"/>
  <c r="L5084" i="12"/>
  <c r="L5085" i="12"/>
  <c r="L5088" i="12"/>
  <c r="L5090" i="12"/>
  <c r="L5091" i="12"/>
  <c r="L5092" i="12"/>
  <c r="L5093" i="12"/>
  <c r="L5094" i="12"/>
  <c r="L5095" i="12"/>
  <c r="L5096" i="12"/>
  <c r="L5097" i="12"/>
  <c r="L5100" i="12"/>
  <c r="L5102" i="12"/>
  <c r="L5103" i="12"/>
  <c r="L5104" i="12"/>
  <c r="L5105" i="12"/>
  <c r="L5106" i="12"/>
  <c r="L5107" i="12"/>
  <c r="L5108" i="12"/>
  <c r="L5109" i="12"/>
  <c r="L5112" i="12"/>
  <c r="L5114" i="12"/>
  <c r="L5115" i="12"/>
  <c r="L5116" i="12"/>
  <c r="L5117" i="12"/>
  <c r="L5118" i="12"/>
  <c r="L5119" i="12"/>
  <c r="L5120" i="12"/>
  <c r="L5121" i="12"/>
  <c r="L5124" i="12"/>
  <c r="L5126" i="12"/>
  <c r="L5127" i="12"/>
  <c r="L5128" i="12"/>
  <c r="L5129" i="12"/>
  <c r="L5130" i="12"/>
  <c r="L5131" i="12"/>
  <c r="L5132" i="12"/>
  <c r="L5133" i="12"/>
  <c r="L5136" i="12"/>
  <c r="L5138" i="12"/>
  <c r="L5139" i="12"/>
  <c r="L5140" i="12"/>
  <c r="L5141" i="12"/>
  <c r="L5142" i="12"/>
  <c r="L5143" i="12"/>
  <c r="L5144" i="12"/>
  <c r="L5145" i="12"/>
  <c r="L5148" i="12"/>
  <c r="L5150" i="12"/>
  <c r="L5151" i="12"/>
  <c r="L5152" i="12"/>
  <c r="L5153" i="12"/>
  <c r="L5154" i="12"/>
  <c r="L5155" i="12"/>
  <c r="L5156" i="12"/>
  <c r="L5157" i="12"/>
  <c r="L5160" i="12"/>
  <c r="L5162" i="12"/>
  <c r="L5163" i="12"/>
  <c r="L5164" i="12"/>
  <c r="L5165" i="12"/>
  <c r="L5166" i="12"/>
  <c r="L5167" i="12"/>
  <c r="L5168" i="12"/>
  <c r="L5169" i="12"/>
  <c r="L5174" i="12"/>
  <c r="L5175" i="12"/>
  <c r="L5176" i="12"/>
  <c r="L5177" i="12"/>
  <c r="L5178" i="12"/>
  <c r="L5179" i="12"/>
  <c r="L5180" i="12"/>
  <c r="L5181" i="12"/>
  <c r="L5186" i="12"/>
  <c r="L5187" i="12"/>
  <c r="L5188" i="12"/>
  <c r="L5189" i="12"/>
  <c r="L5190" i="12"/>
  <c r="L5191" i="12"/>
  <c r="L5192" i="12"/>
  <c r="L5193" i="12"/>
  <c r="L5196" i="12"/>
  <c r="L5198" i="12"/>
  <c r="L5199" i="12"/>
  <c r="L5200" i="12"/>
  <c r="L5201" i="12"/>
  <c r="L5202" i="12"/>
  <c r="L5203" i="12"/>
  <c r="L5204" i="12"/>
  <c r="L5205" i="12"/>
  <c r="L5208" i="12"/>
  <c r="L5210" i="12"/>
  <c r="L5211" i="12"/>
  <c r="L5212" i="12"/>
  <c r="L5213" i="12"/>
  <c r="L5214" i="12"/>
  <c r="L5215" i="12"/>
  <c r="L5216" i="12"/>
  <c r="L5217" i="12"/>
  <c r="L5220" i="12"/>
  <c r="L5222" i="12"/>
  <c r="L5223" i="12"/>
  <c r="L5224" i="12"/>
  <c r="L5225" i="12"/>
  <c r="L5226" i="12"/>
  <c r="L5227" i="12"/>
  <c r="L5228" i="12"/>
  <c r="L5229" i="12"/>
  <c r="L5232" i="12"/>
  <c r="L5234" i="12"/>
  <c r="L5235" i="12"/>
  <c r="L5236" i="12"/>
  <c r="L5237" i="12"/>
  <c r="L5238" i="12"/>
  <c r="L5239" i="12"/>
  <c r="L5240" i="12"/>
  <c r="L5241" i="12"/>
  <c r="L5244" i="12"/>
  <c r="L5246" i="12"/>
  <c r="L5247" i="12"/>
  <c r="L5248" i="12"/>
  <c r="L5249" i="12"/>
  <c r="L5250" i="12"/>
  <c r="L5251" i="12"/>
  <c r="L5252" i="12"/>
  <c r="L5253" i="12"/>
  <c r="L5256" i="12"/>
  <c r="L5258" i="12"/>
  <c r="L5259" i="12"/>
  <c r="L5260" i="12"/>
  <c r="L5261" i="12"/>
  <c r="L5262" i="12"/>
  <c r="L5263" i="12"/>
  <c r="L5264" i="12"/>
  <c r="L5265" i="12"/>
  <c r="L5268" i="12"/>
  <c r="L5270" i="12"/>
  <c r="L5271" i="12"/>
  <c r="L5272" i="12"/>
  <c r="L5273" i="12"/>
  <c r="L5274" i="12"/>
  <c r="L5275" i="12"/>
  <c r="L5276" i="12"/>
  <c r="L5277" i="12"/>
  <c r="L5282" i="12"/>
  <c r="L5283" i="12"/>
  <c r="L5284" i="12"/>
  <c r="L5285" i="12"/>
  <c r="L5286" i="12"/>
  <c r="L5287" i="12"/>
  <c r="L5288" i="12"/>
  <c r="L5289" i="12"/>
  <c r="L5294" i="12"/>
  <c r="L5295" i="12"/>
  <c r="L5296" i="12"/>
  <c r="L5297" i="12"/>
  <c r="L5298" i="12"/>
  <c r="L5299" i="12"/>
  <c r="L5300" i="12"/>
  <c r="L5301" i="12"/>
  <c r="L5304" i="12"/>
  <c r="L5306" i="12"/>
  <c r="L5307" i="12"/>
  <c r="L5308" i="12"/>
  <c r="L5309" i="12"/>
  <c r="L5310" i="12"/>
  <c r="L5311" i="12"/>
  <c r="L5312" i="12"/>
  <c r="L5313" i="12"/>
  <c r="L5316" i="12"/>
  <c r="L5318" i="12"/>
  <c r="L5319" i="12"/>
  <c r="L5320" i="12"/>
  <c r="L5321" i="12"/>
  <c r="L5322" i="12"/>
  <c r="L5323" i="12"/>
  <c r="L5324" i="12"/>
  <c r="L5325" i="12"/>
  <c r="L5330" i="12"/>
  <c r="L5331" i="12"/>
  <c r="L5332" i="12"/>
  <c r="L5333" i="12"/>
  <c r="L5334" i="12"/>
  <c r="L5335" i="12"/>
  <c r="L5336" i="12"/>
  <c r="L5337" i="12"/>
  <c r="L5340" i="12"/>
  <c r="L5342" i="12"/>
  <c r="L5343" i="12"/>
  <c r="L5344" i="12"/>
  <c r="L5345" i="12"/>
  <c r="L5346" i="12"/>
  <c r="L5347" i="12"/>
  <c r="L5348" i="12"/>
  <c r="L5349" i="12"/>
  <c r="L5352" i="12"/>
  <c r="L5354" i="12"/>
  <c r="L5355" i="12"/>
  <c r="L5356" i="12"/>
  <c r="L5357" i="12"/>
  <c r="L5358" i="12"/>
  <c r="L5359" i="12"/>
  <c r="L5360" i="12"/>
  <c r="L5361" i="12"/>
  <c r="L5366" i="12"/>
  <c r="L5367" i="12"/>
  <c r="L5368" i="12"/>
  <c r="L5369" i="12"/>
  <c r="L5370" i="12"/>
  <c r="L5371" i="12"/>
  <c r="L5372" i="12"/>
  <c r="L5373" i="12"/>
  <c r="L5378" i="12"/>
  <c r="L5379" i="12"/>
  <c r="L5380" i="12"/>
  <c r="L5381" i="12"/>
  <c r="L5382" i="12"/>
  <c r="L5383" i="12"/>
  <c r="L5384" i="12"/>
  <c r="L5385" i="12"/>
  <c r="L5390" i="12"/>
  <c r="L5391" i="12"/>
  <c r="L5392" i="12"/>
  <c r="L5393" i="12"/>
  <c r="L5394" i="12"/>
  <c r="L5395" i="12"/>
  <c r="L5396" i="12"/>
  <c r="L5397" i="12"/>
  <c r="L5402" i="12"/>
  <c r="L5403" i="12"/>
  <c r="L5404" i="12"/>
  <c r="L5405" i="12"/>
  <c r="L5406" i="12"/>
  <c r="L5407" i="12"/>
  <c r="L5408" i="12"/>
  <c r="L5409" i="12"/>
  <c r="L5412" i="12"/>
  <c r="L5414" i="12"/>
  <c r="L5415" i="12"/>
  <c r="L5416" i="12"/>
  <c r="L5417" i="12"/>
  <c r="L5418" i="12"/>
  <c r="L5419" i="12"/>
  <c r="L5420" i="12"/>
  <c r="L5421" i="12"/>
  <c r="L5424" i="12"/>
  <c r="L5426" i="12"/>
  <c r="L5427" i="12"/>
  <c r="L5428" i="12"/>
  <c r="L5429" i="12"/>
  <c r="L5430" i="12"/>
  <c r="L5431" i="12"/>
  <c r="L5432" i="12"/>
  <c r="L5433" i="12"/>
  <c r="L5438" i="12"/>
  <c r="L5439" i="12"/>
  <c r="L5440" i="12"/>
  <c r="L5441" i="12"/>
  <c r="L5442" i="12"/>
  <c r="L5443" i="12"/>
  <c r="L5444" i="12"/>
  <c r="L5445" i="12"/>
  <c r="L5448" i="12"/>
  <c r="L5450" i="12"/>
  <c r="L5451" i="12"/>
  <c r="L5452" i="12"/>
  <c r="L5453" i="12"/>
  <c r="L5454" i="12"/>
  <c r="L5455" i="12"/>
  <c r="L5456" i="12"/>
  <c r="L5457" i="12"/>
  <c r="L5460" i="12"/>
  <c r="L5462" i="12"/>
  <c r="L5463" i="12"/>
  <c r="L5464" i="12"/>
  <c r="L5465" i="12"/>
  <c r="L5466" i="12"/>
  <c r="L5467" i="12"/>
  <c r="L5468" i="12"/>
  <c r="L5469" i="12"/>
  <c r="L5474" i="12"/>
  <c r="L5475" i="12"/>
  <c r="L5476" i="12"/>
  <c r="L5477" i="12"/>
  <c r="L5478" i="12"/>
  <c r="L5479" i="12"/>
  <c r="L5480" i="12"/>
  <c r="L5481" i="12"/>
  <c r="L5484" i="12"/>
  <c r="L5486" i="12"/>
  <c r="L5487" i="12"/>
  <c r="L5488" i="12"/>
  <c r="L5489" i="12"/>
  <c r="L5490" i="12"/>
  <c r="L5491" i="12"/>
  <c r="L5492" i="12"/>
  <c r="L5493" i="12"/>
  <c r="L5498" i="12"/>
  <c r="L5499" i="12"/>
  <c r="L5500" i="12"/>
  <c r="L5501" i="12"/>
  <c r="L5502" i="12"/>
  <c r="L5503" i="12"/>
  <c r="L5504" i="12"/>
  <c r="L5505" i="12"/>
  <c r="L5510" i="12"/>
  <c r="L5511" i="12"/>
  <c r="L5512" i="12"/>
  <c r="L5513" i="12"/>
  <c r="L5514" i="12"/>
  <c r="L5515" i="12"/>
  <c r="L5516" i="12"/>
  <c r="L5517" i="12"/>
  <c r="L5522" i="12"/>
  <c r="L5523" i="12"/>
  <c r="L5524" i="12"/>
  <c r="L5525" i="12"/>
  <c r="L5526" i="12"/>
  <c r="L5527" i="12"/>
  <c r="L5528" i="12"/>
  <c r="L5529" i="12"/>
  <c r="L5532" i="12"/>
  <c r="L5534" i="12"/>
  <c r="L5535" i="12"/>
  <c r="L5536" i="12"/>
  <c r="L5537" i="12"/>
  <c r="L5538" i="12"/>
  <c r="L5539" i="12"/>
  <c r="L5540" i="12"/>
  <c r="L5541" i="12"/>
  <c r="L5544" i="12"/>
  <c r="L5546" i="12"/>
  <c r="L5547" i="12"/>
  <c r="L5548" i="12"/>
  <c r="L5549" i="12"/>
  <c r="L5550" i="12"/>
  <c r="L5551" i="12"/>
  <c r="L5552" i="12"/>
  <c r="L5553" i="12"/>
  <c r="L5556" i="12"/>
  <c r="L5558" i="12"/>
  <c r="L5559" i="12"/>
  <c r="L5560" i="12"/>
  <c r="L5561" i="12"/>
  <c r="L5562" i="12"/>
  <c r="L5563" i="12"/>
  <c r="L5564" i="12"/>
  <c r="L5565" i="12"/>
  <c r="L5568" i="12"/>
  <c r="L5570" i="12"/>
  <c r="L5571" i="12"/>
  <c r="L5572" i="12"/>
  <c r="L5573" i="12"/>
  <c r="L5574" i="12"/>
  <c r="L5575" i="12"/>
  <c r="L5576" i="12"/>
  <c r="L5577" i="12"/>
  <c r="L5580" i="12"/>
  <c r="L5582" i="12"/>
  <c r="L5583" i="12"/>
  <c r="L5584" i="12"/>
  <c r="L5585" i="12"/>
  <c r="L5586" i="12"/>
  <c r="L5587" i="12"/>
  <c r="L5588" i="12"/>
  <c r="L5589" i="12"/>
  <c r="L5592" i="12"/>
  <c r="L5594" i="12"/>
  <c r="L5595" i="12"/>
  <c r="L5596" i="12"/>
  <c r="L5597" i="12"/>
  <c r="L5598" i="12"/>
  <c r="L5599" i="12"/>
  <c r="L5600" i="12"/>
  <c r="L5601" i="12"/>
  <c r="L5604" i="12"/>
  <c r="L5606" i="12"/>
  <c r="L5607" i="12"/>
  <c r="L5608" i="12"/>
  <c r="L5609" i="12"/>
  <c r="L5610" i="12"/>
  <c r="L5611" i="12"/>
  <c r="L5612" i="12"/>
  <c r="L5613" i="12"/>
  <c r="L5618" i="12"/>
  <c r="L5619" i="12"/>
  <c r="L5620" i="12"/>
  <c r="L5621" i="12"/>
  <c r="L5622" i="12"/>
  <c r="L5623" i="12"/>
  <c r="L5624" i="12"/>
  <c r="L5625" i="12"/>
  <c r="L5630" i="12"/>
  <c r="L5631" i="12"/>
  <c r="L5632" i="12"/>
  <c r="L5633" i="12"/>
  <c r="L5634" i="12"/>
  <c r="L5635" i="12"/>
  <c r="L5636" i="12"/>
  <c r="L5637" i="12"/>
  <c r="L5640" i="12"/>
  <c r="L5642" i="12"/>
  <c r="L5643" i="12"/>
  <c r="L5644" i="12"/>
  <c r="L5645" i="12"/>
  <c r="L5646" i="12"/>
  <c r="L5647" i="12"/>
  <c r="L5648" i="12"/>
  <c r="L5649" i="12"/>
  <c r="L5652" i="12"/>
  <c r="L5654" i="12"/>
  <c r="L5655" i="12"/>
  <c r="L5656" i="12"/>
  <c r="L5657" i="12"/>
  <c r="L5658" i="12"/>
  <c r="L5659" i="12"/>
  <c r="L5660" i="12"/>
  <c r="L5661" i="12"/>
  <c r="L5664" i="12"/>
  <c r="L5666" i="12"/>
  <c r="L5667" i="12"/>
  <c r="L5668" i="12"/>
  <c r="L5669" i="12"/>
  <c r="L5670" i="12"/>
  <c r="L5671" i="12"/>
  <c r="L5672" i="12"/>
  <c r="L5673" i="12"/>
  <c r="L5676" i="12"/>
  <c r="L5678" i="12"/>
  <c r="L5679" i="12"/>
  <c r="L5680" i="12"/>
  <c r="L5681" i="12"/>
  <c r="L5682" i="12"/>
  <c r="L5683" i="12"/>
  <c r="L5684" i="12"/>
  <c r="L5685" i="12"/>
  <c r="L5690" i="12"/>
  <c r="L5691" i="12"/>
  <c r="L5692" i="12"/>
  <c r="L5693" i="12"/>
  <c r="L5694" i="12"/>
  <c r="L5695" i="12"/>
  <c r="L5696" i="12"/>
  <c r="L5697" i="12"/>
  <c r="L5700" i="12"/>
  <c r="L5702" i="12"/>
  <c r="L5703" i="12"/>
  <c r="L5704" i="12"/>
  <c r="L5705" i="12"/>
  <c r="L5706" i="12"/>
  <c r="L5707" i="12"/>
  <c r="L5708" i="12"/>
  <c r="L5709" i="12"/>
  <c r="L5714" i="12"/>
  <c r="L5715" i="12"/>
  <c r="L5716" i="12"/>
  <c r="L5717" i="12"/>
  <c r="L5718" i="12"/>
  <c r="L5719" i="12"/>
  <c r="L5720" i="12"/>
  <c r="L5721" i="12"/>
  <c r="L5726" i="12"/>
  <c r="L5727" i="12"/>
  <c r="L5728" i="12"/>
  <c r="L5729" i="12"/>
  <c r="L5730" i="12"/>
  <c r="L5731" i="12"/>
  <c r="L5732" i="12"/>
  <c r="L5733" i="12"/>
  <c r="L5736" i="12"/>
  <c r="L5738" i="12"/>
  <c r="L5739" i="12"/>
  <c r="L5740" i="12"/>
  <c r="L5741" i="12"/>
  <c r="L5742" i="12"/>
  <c r="L5743" i="12"/>
  <c r="L5744" i="12"/>
  <c r="L5745" i="12"/>
  <c r="L5750" i="12"/>
  <c r="L5751" i="12"/>
  <c r="L5752" i="12"/>
  <c r="L5753" i="12"/>
  <c r="L5754" i="12"/>
  <c r="L5755" i="12"/>
  <c r="L5756" i="12"/>
  <c r="L5757" i="12"/>
  <c r="L5762" i="12"/>
  <c r="L5763" i="12"/>
  <c r="L5764" i="12"/>
  <c r="L5765" i="12"/>
  <c r="L5766" i="12"/>
  <c r="L5767" i="12"/>
  <c r="L5768" i="12"/>
  <c r="L5769" i="12"/>
  <c r="L5774" i="12"/>
  <c r="L5775" i="12"/>
  <c r="L5776" i="12"/>
  <c r="L5777" i="12"/>
  <c r="L5778" i="12"/>
  <c r="L5779" i="12"/>
  <c r="L5780" i="12"/>
  <c r="L5781" i="12"/>
  <c r="L5786" i="12"/>
  <c r="L5787" i="12"/>
  <c r="L5788" i="12"/>
  <c r="L5789" i="12"/>
  <c r="L5790" i="12"/>
  <c r="L5791" i="12"/>
  <c r="L5792" i="12"/>
  <c r="L5793" i="12"/>
  <c r="L5798" i="12"/>
  <c r="L5799" i="12"/>
  <c r="L5800" i="12"/>
  <c r="L5801" i="12"/>
  <c r="L5802" i="12"/>
  <c r="L5803" i="12"/>
  <c r="L5804" i="12"/>
  <c r="L5805" i="12"/>
  <c r="L5810" i="12"/>
  <c r="L5811" i="12"/>
  <c r="L5812" i="12"/>
  <c r="L5813" i="12"/>
  <c r="L5814" i="12"/>
  <c r="L5815" i="12"/>
  <c r="L5816" i="12"/>
  <c r="L5817" i="12"/>
  <c r="L5822" i="12"/>
  <c r="L5823" i="12"/>
  <c r="L5824" i="12"/>
  <c r="L5825" i="12"/>
  <c r="L5826" i="12"/>
  <c r="L5827" i="12"/>
  <c r="L5828" i="12"/>
  <c r="L5829" i="12"/>
  <c r="L5834" i="12"/>
  <c r="L5835" i="12"/>
  <c r="L5836" i="12"/>
  <c r="L5837" i="12"/>
  <c r="L5838" i="12"/>
  <c r="L5839" i="12"/>
  <c r="L5840" i="12"/>
  <c r="L5841" i="12"/>
  <c r="L5844" i="12"/>
  <c r="L5846" i="12"/>
  <c r="L5847" i="12"/>
  <c r="L5848" i="12"/>
  <c r="L5849" i="12"/>
  <c r="L5850" i="12"/>
  <c r="L5851" i="12"/>
  <c r="L5852" i="12"/>
  <c r="L5853" i="12"/>
  <c r="L5858" i="12"/>
  <c r="L5859" i="12"/>
  <c r="L5860" i="12"/>
  <c r="L5861" i="12"/>
  <c r="L5862" i="12"/>
  <c r="L5863" i="12"/>
  <c r="L5864" i="12"/>
  <c r="L5865" i="12"/>
  <c r="L5870" i="12"/>
  <c r="L5871" i="12"/>
  <c r="L5872" i="12"/>
  <c r="L5873" i="12"/>
  <c r="L5874" i="12"/>
  <c r="L5875" i="12"/>
  <c r="L5876" i="12"/>
  <c r="L5877" i="12"/>
  <c r="L5882" i="12"/>
  <c r="L5883" i="12"/>
  <c r="L5884" i="12"/>
  <c r="L5885" i="12"/>
  <c r="L5886" i="12"/>
  <c r="L5887" i="12"/>
  <c r="L5888" i="12"/>
  <c r="L5889" i="12"/>
  <c r="L5894" i="12"/>
  <c r="L5895" i="12"/>
  <c r="L5896" i="12"/>
  <c r="L5897" i="12"/>
  <c r="L5898" i="12"/>
  <c r="L5899" i="12"/>
  <c r="L5900" i="12"/>
  <c r="L5901" i="12"/>
  <c r="L5906" i="12"/>
  <c r="L5907" i="12"/>
  <c r="L5908" i="12"/>
  <c r="L5909" i="12"/>
  <c r="L5910" i="12"/>
  <c r="L5911" i="12"/>
  <c r="L5912" i="12"/>
  <c r="L5913" i="12"/>
  <c r="L5918" i="12"/>
  <c r="L5919" i="12"/>
  <c r="L5920" i="12"/>
  <c r="L5921" i="12"/>
  <c r="L5922" i="12"/>
  <c r="L5923" i="12"/>
  <c r="L5924" i="12"/>
  <c r="L5925" i="12"/>
  <c r="L5930" i="12"/>
  <c r="L5931" i="12"/>
  <c r="L5932" i="12"/>
  <c r="L5933" i="12"/>
  <c r="L5934" i="12"/>
  <c r="L5935" i="12"/>
  <c r="L5936" i="12"/>
  <c r="L5937" i="12"/>
  <c r="L5942" i="12"/>
  <c r="L5943" i="12"/>
  <c r="L5944" i="12"/>
  <c r="L5945" i="12"/>
  <c r="L5946" i="12"/>
  <c r="L5947" i="12"/>
  <c r="L5948" i="12"/>
  <c r="L5949" i="12"/>
  <c r="L5954" i="12"/>
  <c r="L5955" i="12"/>
  <c r="L5956" i="12"/>
  <c r="L5957" i="12"/>
  <c r="L5958" i="12"/>
  <c r="L5959" i="12"/>
  <c r="L5960" i="12"/>
  <c r="L5961" i="12"/>
  <c r="L5966" i="12"/>
  <c r="L5967" i="12"/>
  <c r="L5968" i="12"/>
  <c r="L5969" i="12"/>
  <c r="L5970" i="12"/>
  <c r="L5971" i="12"/>
  <c r="L5972" i="12"/>
  <c r="L5973" i="12"/>
  <c r="L5978" i="12"/>
  <c r="L5979" i="12"/>
  <c r="L5980" i="12"/>
  <c r="L5981" i="12"/>
  <c r="L5982" i="12"/>
  <c r="L5983" i="12"/>
  <c r="L5984" i="12"/>
  <c r="L5985" i="12"/>
  <c r="L5990" i="12"/>
  <c r="L5991" i="12"/>
  <c r="L5992" i="12"/>
  <c r="L5993" i="12"/>
  <c r="L5994" i="12"/>
  <c r="L5995" i="12"/>
  <c r="L5996" i="12"/>
  <c r="L5997" i="12"/>
  <c r="L6002" i="12"/>
  <c r="L6003" i="12"/>
  <c r="L6004" i="12"/>
  <c r="L6005" i="12"/>
  <c r="L6006" i="12"/>
  <c r="L6007" i="12"/>
  <c r="L6008" i="12"/>
  <c r="L6009" i="12"/>
  <c r="L6014" i="12"/>
  <c r="L6015" i="12"/>
  <c r="L6016" i="12"/>
  <c r="L6017" i="12"/>
  <c r="L6018" i="12"/>
  <c r="L6019" i="12"/>
  <c r="L6020" i="12"/>
  <c r="L6021" i="12"/>
  <c r="L6026" i="12"/>
  <c r="L6027" i="12"/>
  <c r="L6028" i="12"/>
  <c r="L6029" i="12"/>
  <c r="L6030" i="12"/>
  <c r="L6031" i="12"/>
  <c r="L6032" i="12"/>
  <c r="L6033" i="12"/>
  <c r="L6038" i="12"/>
  <c r="L6039" i="12"/>
  <c r="L6040" i="12"/>
  <c r="L6041" i="12"/>
  <c r="L6042" i="12"/>
  <c r="L6043" i="12"/>
  <c r="L6044" i="12"/>
  <c r="L6045" i="12"/>
  <c r="L6050" i="12"/>
  <c r="L6051" i="12"/>
  <c r="L6052" i="12"/>
  <c r="L6053" i="12"/>
  <c r="L6054" i="12"/>
  <c r="L6055" i="12"/>
  <c r="L6056" i="12"/>
  <c r="L6057" i="12"/>
  <c r="L6062" i="12"/>
  <c r="L6063" i="12"/>
  <c r="L6064" i="12"/>
  <c r="L6065" i="12"/>
  <c r="L6066" i="12"/>
  <c r="L6067" i="12"/>
  <c r="L6068" i="12"/>
  <c r="L6069" i="12"/>
  <c r="L6074" i="12"/>
  <c r="L6075" i="12"/>
  <c r="L6076" i="12"/>
  <c r="L6077" i="12"/>
  <c r="L6078" i="12"/>
  <c r="L6079" i="12"/>
  <c r="L6080" i="12"/>
  <c r="L6081" i="12"/>
  <c r="L6086" i="12"/>
  <c r="L6087" i="12"/>
  <c r="L6088" i="12"/>
  <c r="L6089" i="12"/>
  <c r="L6090" i="12"/>
  <c r="L6091" i="12"/>
  <c r="L6092" i="12"/>
  <c r="L6093" i="12"/>
  <c r="L6098" i="12"/>
  <c r="L6099" i="12"/>
  <c r="L6100" i="12"/>
  <c r="L6101" i="12"/>
  <c r="L6102" i="12"/>
  <c r="L6103" i="12"/>
  <c r="L6104" i="12"/>
  <c r="L6105" i="12"/>
  <c r="L6110" i="12"/>
  <c r="L6111" i="12"/>
  <c r="L6112" i="12"/>
  <c r="L6113" i="12"/>
  <c r="L6114" i="12"/>
  <c r="L6115" i="12"/>
  <c r="L6116" i="12"/>
  <c r="L6117" i="12"/>
  <c r="L6122" i="12"/>
  <c r="L6123" i="12"/>
  <c r="L6124" i="12"/>
  <c r="L6125" i="12"/>
  <c r="L6126" i="12"/>
  <c r="L6127" i="12"/>
  <c r="L6128" i="12"/>
  <c r="L6129" i="12"/>
  <c r="L6134" i="12"/>
  <c r="L6135" i="12"/>
  <c r="L6136" i="12"/>
  <c r="L6137" i="12"/>
  <c r="L6138" i="12"/>
  <c r="L6139" i="12"/>
  <c r="L6140" i="12"/>
  <c r="L6141" i="12"/>
  <c r="L6146" i="12"/>
  <c r="L6147" i="12"/>
  <c r="L6148" i="12"/>
  <c r="L6149" i="12"/>
  <c r="L6150" i="12"/>
  <c r="L6151" i="12"/>
  <c r="L6152" i="12"/>
  <c r="L6153" i="12"/>
  <c r="L6158" i="12"/>
  <c r="L6159" i="12"/>
  <c r="L6160" i="12"/>
  <c r="L6161" i="12"/>
  <c r="L6162" i="12"/>
  <c r="L6163" i="12"/>
  <c r="L6164" i="12"/>
  <c r="L6165" i="12"/>
  <c r="L6170" i="12"/>
  <c r="L6171" i="12"/>
  <c r="L6172" i="12"/>
  <c r="L6173" i="12"/>
  <c r="L6174" i="12"/>
  <c r="L6175" i="12"/>
  <c r="L6176" i="12"/>
  <c r="L6177" i="12"/>
  <c r="L6182" i="12"/>
  <c r="L6183" i="12"/>
  <c r="L6184" i="12"/>
  <c r="L6185" i="12"/>
  <c r="L6186" i="12"/>
  <c r="L6187" i="12"/>
  <c r="L6188" i="12"/>
  <c r="L6189" i="12"/>
  <c r="L6194" i="12"/>
  <c r="L6195" i="12"/>
  <c r="L6196" i="12"/>
  <c r="L6197" i="12"/>
  <c r="L6198" i="12"/>
  <c r="L6199" i="12"/>
  <c r="L6200" i="12"/>
  <c r="L6201" i="12"/>
  <c r="L6206" i="12"/>
  <c r="L6207" i="12"/>
  <c r="L6208" i="12"/>
  <c r="L6209" i="12"/>
  <c r="L6210" i="12"/>
  <c r="L6211" i="12"/>
  <c r="L6212" i="12"/>
  <c r="L6213" i="12"/>
  <c r="L6218" i="12"/>
  <c r="L6219" i="12"/>
  <c r="L6220" i="12"/>
  <c r="L6221" i="12"/>
  <c r="L6222" i="12"/>
  <c r="L6223" i="12"/>
  <c r="L6224" i="12"/>
  <c r="L6225" i="12"/>
  <c r="L6230" i="12"/>
  <c r="L6231" i="12"/>
  <c r="L6232" i="12"/>
  <c r="L6233" i="12"/>
  <c r="L6234" i="12"/>
  <c r="L6235" i="12"/>
  <c r="L6236" i="12"/>
  <c r="L6237" i="12"/>
  <c r="L6242" i="12"/>
  <c r="L6243" i="12"/>
  <c r="L6244" i="12"/>
  <c r="L6245" i="12"/>
  <c r="L6246" i="12"/>
  <c r="L6247" i="12"/>
  <c r="L6248" i="12"/>
  <c r="L6249" i="12"/>
  <c r="L6254" i="12"/>
  <c r="L6255" i="12"/>
  <c r="L6256" i="12"/>
  <c r="L6257" i="12"/>
  <c r="L6258" i="12"/>
  <c r="L6259" i="12"/>
  <c r="L6260" i="12"/>
  <c r="L6261" i="12"/>
  <c r="L6266" i="12"/>
  <c r="L6267" i="12"/>
  <c r="L6268" i="12"/>
  <c r="L6269" i="12"/>
  <c r="L6270" i="12"/>
  <c r="L6271" i="12"/>
  <c r="L6272" i="12"/>
  <c r="L6273" i="12"/>
  <c r="L6278" i="12"/>
  <c r="L6279" i="12"/>
  <c r="L6280" i="12"/>
  <c r="L6281" i="12"/>
  <c r="L6282" i="12"/>
  <c r="L6283" i="12"/>
  <c r="L6284" i="12"/>
  <c r="L6285" i="12"/>
  <c r="L6290" i="12"/>
  <c r="L6291" i="12"/>
  <c r="L6292" i="12"/>
  <c r="L6293" i="12"/>
  <c r="L6294" i="12"/>
  <c r="L6295" i="12"/>
  <c r="L6296" i="12"/>
  <c r="L6297" i="12"/>
  <c r="L6302" i="12"/>
  <c r="L6303" i="12"/>
  <c r="L6304" i="12"/>
  <c r="L6305" i="12"/>
  <c r="L6306" i="12"/>
  <c r="L6307" i="12"/>
  <c r="L6308" i="12"/>
  <c r="L6309" i="12"/>
  <c r="L6314" i="12"/>
  <c r="L6315" i="12"/>
  <c r="L6316" i="12"/>
  <c r="L6317" i="12"/>
  <c r="L6318" i="12"/>
  <c r="L6319" i="12"/>
  <c r="L6320" i="12"/>
  <c r="L6321" i="12"/>
  <c r="L6326" i="12"/>
  <c r="L6327" i="12"/>
  <c r="L6328" i="12"/>
  <c r="L6329" i="12"/>
  <c r="L6330" i="12"/>
  <c r="L6331" i="12"/>
  <c r="L6332" i="12"/>
  <c r="L6333" i="12"/>
  <c r="L6338" i="12"/>
  <c r="L6339" i="12"/>
  <c r="L6340" i="12"/>
  <c r="L6341" i="12"/>
  <c r="L6342" i="12"/>
  <c r="L6343" i="12"/>
  <c r="L6344" i="12"/>
  <c r="L6345" i="12"/>
  <c r="L6350" i="12"/>
  <c r="L6351" i="12"/>
  <c r="L6352" i="12"/>
  <c r="L6353" i="12"/>
  <c r="L6354" i="12"/>
  <c r="L6355" i="12"/>
  <c r="L6356" i="12"/>
  <c r="L6357" i="12"/>
  <c r="L6362" i="12"/>
  <c r="L6363" i="12"/>
  <c r="L6364" i="12"/>
  <c r="L6365" i="12"/>
  <c r="L6366" i="12"/>
  <c r="L6367" i="12"/>
  <c r="L6368" i="12"/>
  <c r="L6369" i="12"/>
  <c r="L6374" i="12"/>
  <c r="L6375" i="12"/>
  <c r="L6376" i="12"/>
  <c r="L6377" i="12"/>
  <c r="L6378" i="12"/>
  <c r="L6379" i="12"/>
  <c r="L6380" i="12"/>
  <c r="L6381" i="12"/>
  <c r="L6386" i="12"/>
  <c r="L6387" i="12"/>
  <c r="L6388" i="12"/>
  <c r="L6389" i="12"/>
  <c r="L6390" i="12"/>
  <c r="L6391" i="12"/>
  <c r="L6392" i="12"/>
  <c r="L6393" i="12"/>
  <c r="L6398" i="12"/>
  <c r="L6399" i="12"/>
  <c r="L6400" i="12"/>
  <c r="L6401" i="12"/>
  <c r="L6402" i="12"/>
  <c r="L6403" i="12"/>
  <c r="L6404" i="12"/>
  <c r="L6405" i="12"/>
  <c r="L6410" i="12"/>
  <c r="L6411" i="12"/>
  <c r="L6412" i="12"/>
  <c r="L6413" i="12"/>
  <c r="L6414" i="12"/>
  <c r="L6415" i="12"/>
  <c r="L6416" i="12"/>
  <c r="L6417" i="12"/>
  <c r="L6422" i="12"/>
  <c r="L6423" i="12"/>
  <c r="L6424" i="12"/>
  <c r="L6425" i="12"/>
  <c r="L6426" i="12"/>
  <c r="L6427" i="12"/>
  <c r="L6428" i="12"/>
  <c r="L6429" i="12"/>
  <c r="L6434" i="12"/>
  <c r="L6435" i="12"/>
  <c r="L6436" i="12"/>
  <c r="L6437" i="12"/>
  <c r="L6438" i="12"/>
  <c r="L6439" i="12"/>
  <c r="L6440" i="12"/>
  <c r="L6441" i="12"/>
  <c r="L6446" i="12"/>
  <c r="L6447" i="12"/>
  <c r="L6448" i="12"/>
  <c r="L6449" i="12"/>
  <c r="L6450" i="12"/>
  <c r="L6451" i="12"/>
  <c r="L6452" i="12"/>
  <c r="L6453" i="12"/>
  <c r="L6458" i="12"/>
  <c r="L6459" i="12"/>
  <c r="L6460" i="12"/>
  <c r="L6461" i="12"/>
  <c r="L6462" i="12"/>
  <c r="L6463" i="12"/>
  <c r="L6464" i="12"/>
  <c r="L6465" i="12"/>
  <c r="L6470" i="12"/>
  <c r="L6471" i="12"/>
  <c r="L6472" i="12"/>
  <c r="L6473" i="12"/>
  <c r="L6474" i="12"/>
  <c r="L6475" i="12"/>
  <c r="L6476" i="12"/>
  <c r="L6477" i="12"/>
  <c r="L6482" i="12"/>
  <c r="L6483" i="12"/>
  <c r="L6484" i="12"/>
  <c r="L6485" i="12"/>
  <c r="L6486" i="12"/>
  <c r="L6487" i="12"/>
  <c r="L6488" i="12"/>
  <c r="L6489" i="12"/>
  <c r="L6494" i="12"/>
  <c r="L6495" i="12"/>
  <c r="L6496" i="12"/>
  <c r="L6497" i="12"/>
  <c r="L6498" i="12"/>
  <c r="L6499" i="12"/>
  <c r="L6500" i="12"/>
  <c r="L6501" i="12"/>
  <c r="L6506" i="12"/>
  <c r="L6507" i="12"/>
  <c r="L6508" i="12"/>
  <c r="L6509" i="12"/>
  <c r="L6510" i="12"/>
  <c r="L6511" i="12"/>
  <c r="L6512" i="12"/>
  <c r="L6513" i="12"/>
  <c r="L6518" i="12"/>
  <c r="L6519" i="12"/>
  <c r="L6520" i="12"/>
  <c r="L6521" i="12"/>
  <c r="L6522" i="12"/>
  <c r="L6523" i="12"/>
  <c r="L6524" i="12"/>
  <c r="L6525" i="12"/>
  <c r="L6530" i="12"/>
  <c r="L6531" i="12"/>
  <c r="L6532" i="12"/>
  <c r="L6533" i="12"/>
  <c r="L6534" i="12"/>
  <c r="L6535" i="12"/>
  <c r="L6536" i="12"/>
  <c r="L6537" i="12"/>
  <c r="L6542" i="12"/>
  <c r="L6543" i="12"/>
  <c r="L6544" i="12"/>
  <c r="L6545" i="12"/>
  <c r="L6546" i="12"/>
  <c r="L6547" i="12"/>
  <c r="L6548" i="12"/>
  <c r="L6549" i="12"/>
  <c r="L6554" i="12"/>
  <c r="L6555" i="12"/>
  <c r="L6556" i="12"/>
  <c r="L6557" i="12"/>
  <c r="L6558" i="12"/>
  <c r="L6559" i="12"/>
  <c r="L6560" i="12"/>
  <c r="L6561" i="12"/>
  <c r="L6566" i="12"/>
  <c r="L6567" i="12"/>
  <c r="L6568" i="12"/>
  <c r="L6569" i="12"/>
  <c r="L6570" i="12"/>
  <c r="L6571" i="12"/>
  <c r="L6572" i="12"/>
  <c r="L6573" i="12"/>
  <c r="L6578" i="12"/>
  <c r="L6579" i="12"/>
  <c r="L6580" i="12"/>
  <c r="L6581" i="12"/>
  <c r="L6582" i="12"/>
  <c r="L6583" i="12"/>
  <c r="L6584" i="12"/>
  <c r="L6585" i="12"/>
  <c r="L6590" i="12"/>
  <c r="L6591" i="12"/>
  <c r="L6592" i="12"/>
  <c r="L6593" i="12"/>
  <c r="L6594" i="12"/>
  <c r="L6595" i="12"/>
  <c r="L6596" i="12"/>
  <c r="L6597" i="12"/>
  <c r="L6600" i="12"/>
  <c r="L6602" i="12"/>
  <c r="L6603" i="12"/>
  <c r="L6604" i="12"/>
  <c r="L6605" i="12"/>
  <c r="L6606" i="12"/>
  <c r="L6607" i="12"/>
  <c r="L6608" i="12"/>
  <c r="L6609" i="12"/>
  <c r="L6614" i="12"/>
  <c r="L6615" i="12"/>
  <c r="L6616" i="12"/>
  <c r="L6617" i="12"/>
  <c r="L6618" i="12"/>
  <c r="L6619" i="12"/>
  <c r="L6620" i="12"/>
  <c r="L6621" i="12"/>
  <c r="L6626" i="12"/>
  <c r="L6627" i="12"/>
  <c r="L6628" i="12"/>
  <c r="L6629" i="12"/>
  <c r="L6630" i="12"/>
  <c r="L6631" i="12"/>
  <c r="L6632" i="12"/>
  <c r="L6633" i="12"/>
  <c r="L6638" i="12"/>
  <c r="L6639" i="12"/>
  <c r="L6640" i="12"/>
  <c r="L6641" i="12"/>
  <c r="L6642" i="12"/>
  <c r="L6643" i="12"/>
  <c r="L6644" i="12"/>
  <c r="L6645" i="12"/>
  <c r="L6650" i="12"/>
  <c r="L6651" i="12"/>
  <c r="L6652" i="12"/>
  <c r="L6653" i="12"/>
  <c r="L6654" i="12"/>
  <c r="L6655" i="12"/>
  <c r="L6656" i="12"/>
  <c r="L6657" i="12"/>
  <c r="L6662" i="12"/>
  <c r="L6663" i="12"/>
  <c r="L6664" i="12"/>
  <c r="L6665" i="12"/>
  <c r="L6666" i="12"/>
  <c r="L6667" i="12"/>
  <c r="L6668" i="12"/>
  <c r="L6669" i="12"/>
  <c r="L6674" i="12"/>
  <c r="L6675" i="12"/>
  <c r="L6676" i="12"/>
  <c r="L6677" i="12"/>
  <c r="L6678" i="12"/>
  <c r="L6679" i="12"/>
  <c r="L6680" i="12"/>
  <c r="L6681" i="12"/>
  <c r="L6686" i="12"/>
  <c r="L6687" i="12"/>
  <c r="L6688" i="12"/>
  <c r="L6689" i="12"/>
  <c r="L6690" i="12"/>
  <c r="L6691" i="12"/>
  <c r="L6692" i="12"/>
  <c r="L6693" i="12"/>
  <c r="L6698" i="12"/>
  <c r="L6699" i="12"/>
  <c r="L6700" i="12"/>
  <c r="L6701" i="12"/>
  <c r="L6702" i="12"/>
  <c r="L6703" i="12"/>
  <c r="L6704" i="12"/>
  <c r="L6705" i="12"/>
  <c r="L6710" i="12"/>
  <c r="L6711" i="12"/>
  <c r="L6712" i="12"/>
  <c r="L6713" i="12"/>
  <c r="L6714" i="12"/>
  <c r="L6715" i="12"/>
  <c r="L6716" i="12"/>
  <c r="L6717" i="12"/>
  <c r="L6720" i="12"/>
  <c r="L6722" i="12"/>
  <c r="L6723" i="12"/>
  <c r="L6724" i="12"/>
  <c r="L6725" i="12"/>
  <c r="L6726" i="12"/>
  <c r="L6727" i="12"/>
  <c r="L6728" i="12"/>
  <c r="L6729" i="12"/>
  <c r="L6734" i="12"/>
  <c r="L6735" i="12"/>
  <c r="L6736" i="12"/>
  <c r="L6737" i="12"/>
  <c r="L6738" i="12"/>
  <c r="L6739" i="12"/>
  <c r="L6740" i="12"/>
  <c r="L6741" i="12"/>
  <c r="L6746" i="12"/>
  <c r="L6747" i="12"/>
  <c r="L6748" i="12"/>
  <c r="L6749" i="12"/>
  <c r="L6750" i="12"/>
  <c r="L6751" i="12"/>
  <c r="L6752" i="12"/>
  <c r="L6753" i="12"/>
  <c r="L6758" i="12"/>
  <c r="L6759" i="12"/>
  <c r="L6760" i="12"/>
  <c r="L6761" i="12"/>
  <c r="L6762" i="12"/>
  <c r="L6763" i="12"/>
  <c r="L6764" i="12"/>
  <c r="L6765" i="12"/>
  <c r="L6770" i="12"/>
  <c r="L6771" i="12"/>
  <c r="L6772" i="12"/>
  <c r="L6773" i="12"/>
  <c r="L6774" i="12"/>
  <c r="L6775" i="12"/>
  <c r="L6776" i="12"/>
  <c r="L6777" i="12"/>
  <c r="L6782" i="12"/>
  <c r="L6783" i="12"/>
  <c r="L6784" i="12"/>
  <c r="L6785" i="12"/>
  <c r="L6786" i="12"/>
  <c r="L6787" i="12"/>
  <c r="L6788" i="12"/>
  <c r="L6789" i="12"/>
  <c r="L6794" i="12"/>
  <c r="L6795" i="12"/>
  <c r="L6796" i="12"/>
  <c r="L6797" i="12"/>
  <c r="L6798" i="12"/>
  <c r="L6799" i="12"/>
  <c r="L6800" i="12"/>
  <c r="L6801" i="12"/>
  <c r="L6806" i="12"/>
  <c r="L6807" i="12"/>
  <c r="L6808" i="12"/>
  <c r="L6809" i="12"/>
  <c r="L6810" i="12"/>
  <c r="L6811" i="12"/>
  <c r="L6812" i="12"/>
  <c r="L6813" i="12"/>
  <c r="L6818" i="12"/>
  <c r="L6819" i="12"/>
  <c r="L6820" i="12"/>
  <c r="L6821" i="12"/>
  <c r="L6822" i="12"/>
  <c r="L6823" i="12"/>
  <c r="L6824" i="12"/>
  <c r="L6825" i="12"/>
  <c r="L6830" i="12"/>
  <c r="L6831" i="12"/>
  <c r="L6832" i="12"/>
  <c r="L6833" i="12"/>
  <c r="L6834" i="12"/>
  <c r="L6835" i="12"/>
  <c r="L6836" i="12"/>
  <c r="L6837" i="12"/>
  <c r="L6842" i="12"/>
  <c r="L6843" i="12"/>
  <c r="L6844" i="12"/>
  <c r="L6845" i="12"/>
  <c r="L6846" i="12"/>
  <c r="L6847" i="12"/>
  <c r="L6848" i="12"/>
  <c r="L6849" i="12"/>
  <c r="L6854" i="12"/>
  <c r="L6855" i="12"/>
  <c r="L6856" i="12"/>
  <c r="L6857" i="12"/>
  <c r="L6858" i="12"/>
  <c r="L6859" i="12"/>
  <c r="L6860" i="12"/>
  <c r="L6861" i="12"/>
  <c r="L6866" i="12"/>
  <c r="L6867" i="12"/>
  <c r="L6868" i="12"/>
  <c r="L6869" i="12"/>
  <c r="L6870" i="12"/>
  <c r="L6871" i="12"/>
  <c r="L6872" i="12"/>
  <c r="L6873" i="12"/>
  <c r="L6876" i="12"/>
  <c r="L6878" i="12"/>
  <c r="L6879" i="12"/>
  <c r="L6880" i="12"/>
  <c r="L6881" i="12"/>
  <c r="L6882" i="12"/>
  <c r="L6883" i="12"/>
  <c r="L6884" i="12"/>
  <c r="L6885" i="12"/>
  <c r="L6890" i="12"/>
  <c r="L6891" i="12"/>
  <c r="L6892" i="12"/>
  <c r="L6893" i="12"/>
  <c r="L6894" i="12"/>
  <c r="L6895" i="12"/>
  <c r="L6896" i="12"/>
  <c r="L6902" i="12"/>
  <c r="L6903" i="12"/>
  <c r="L6904" i="12"/>
  <c r="L6905" i="12"/>
  <c r="L6906" i="12"/>
  <c r="L6907" i="12"/>
  <c r="L6908" i="12"/>
  <c r="L6914" i="12"/>
  <c r="L6915" i="12"/>
  <c r="L6916" i="12"/>
  <c r="L6917" i="12"/>
  <c r="L6918" i="12"/>
  <c r="L6919" i="12"/>
  <c r="L6920" i="12"/>
  <c r="L6926" i="12"/>
  <c r="L6927" i="12"/>
  <c r="L6928" i="12"/>
  <c r="L6929" i="12"/>
  <c r="L6930" i="12"/>
  <c r="L6931" i="12"/>
  <c r="L6932" i="12"/>
  <c r="L6938" i="12"/>
  <c r="L6939" i="12"/>
  <c r="L6940" i="12"/>
  <c r="L6941" i="12"/>
  <c r="L6942" i="12"/>
  <c r="L6943" i="12"/>
  <c r="L6944" i="12"/>
  <c r="L6950" i="12"/>
  <c r="L6951" i="12"/>
  <c r="L6952" i="12"/>
  <c r="L6953" i="12"/>
  <c r="L6954" i="12"/>
  <c r="L6955" i="12"/>
  <c r="L6956" i="12"/>
  <c r="L6962" i="12"/>
  <c r="L6963" i="12"/>
  <c r="L6964" i="12"/>
  <c r="L6965" i="12"/>
  <c r="L6966" i="12"/>
  <c r="L6967" i="12"/>
  <c r="L6968" i="12"/>
  <c r="L6974" i="12"/>
  <c r="L6975" i="12"/>
  <c r="L6976" i="12"/>
  <c r="L6977" i="12"/>
  <c r="L6978" i="12"/>
  <c r="L6979" i="12"/>
  <c r="L6980" i="12"/>
  <c r="L6986" i="12"/>
  <c r="L6987" i="12"/>
  <c r="L6988" i="12"/>
  <c r="L6989" i="12"/>
  <c r="L6990" i="12"/>
  <c r="L6991" i="12"/>
  <c r="L6992" i="12"/>
  <c r="L6998" i="12"/>
  <c r="L6999" i="12"/>
  <c r="L7000" i="12"/>
  <c r="L7001" i="12"/>
  <c r="L7002" i="12"/>
  <c r="L7003" i="12"/>
  <c r="L7004" i="12"/>
  <c r="L7010" i="12"/>
  <c r="L7011" i="12"/>
  <c r="L7012" i="12"/>
  <c r="L7013" i="12"/>
  <c r="L7014" i="12"/>
  <c r="L7015" i="12"/>
  <c r="L7016" i="12"/>
  <c r="L7022" i="12"/>
  <c r="L7023" i="12"/>
  <c r="L7024" i="12"/>
  <c r="L7025" i="12"/>
  <c r="L7026" i="12"/>
  <c r="L7027" i="12"/>
  <c r="L7028" i="12"/>
  <c r="L7034" i="12"/>
  <c r="L7035" i="12"/>
  <c r="L7036" i="12"/>
  <c r="L7037" i="12"/>
  <c r="L7038" i="12"/>
  <c r="L7039" i="12"/>
  <c r="L7040" i="12"/>
  <c r="L7046" i="12"/>
  <c r="L7047" i="12"/>
  <c r="L7048" i="12"/>
  <c r="L7049" i="12"/>
  <c r="L7050" i="12"/>
  <c r="L7051" i="12"/>
  <c r="L7052" i="12"/>
  <c r="L7058" i="12"/>
  <c r="L7059" i="12"/>
  <c r="L7060" i="12"/>
  <c r="L7061" i="12"/>
  <c r="L7062" i="12"/>
  <c r="L7063" i="12"/>
  <c r="L7064" i="12"/>
  <c r="L7070" i="12"/>
  <c r="L7071" i="12"/>
  <c r="L7072" i="12"/>
  <c r="L7073" i="12"/>
  <c r="L7074" i="12"/>
  <c r="L7075" i="12"/>
  <c r="L7076" i="12"/>
  <c r="L7082" i="12"/>
  <c r="L7083" i="12"/>
  <c r="L7084" i="12"/>
  <c r="L7085" i="12"/>
  <c r="L7086" i="12"/>
  <c r="L7087" i="12"/>
  <c r="L7088" i="12"/>
  <c r="L7094" i="12"/>
  <c r="L7095" i="12"/>
  <c r="L7096" i="12"/>
  <c r="L7097" i="12"/>
  <c r="L7098" i="12"/>
  <c r="L7099" i="12"/>
  <c r="L7100" i="12"/>
  <c r="L7106" i="12"/>
  <c r="L7107" i="12"/>
  <c r="L7108" i="12"/>
  <c r="L7109" i="12"/>
  <c r="L7110" i="12"/>
  <c r="L7111" i="12"/>
  <c r="L7112" i="12"/>
  <c r="L7118" i="12"/>
  <c r="L7119" i="12"/>
  <c r="L7120" i="12"/>
  <c r="L7121" i="12"/>
  <c r="L7122" i="12"/>
  <c r="L7123" i="12"/>
  <c r="L7124" i="12"/>
  <c r="L7130" i="12"/>
  <c r="L7131" i="12"/>
  <c r="L7132" i="12"/>
  <c r="L7133" i="12"/>
  <c r="L7134" i="12"/>
  <c r="L7135" i="12"/>
  <c r="L7136" i="12"/>
  <c r="L7142" i="12"/>
  <c r="L7143" i="12"/>
  <c r="L7144" i="12"/>
  <c r="L7145" i="12"/>
  <c r="L7146" i="12"/>
  <c r="L7147" i="12"/>
  <c r="L7148" i="12"/>
  <c r="L7154" i="12"/>
  <c r="L7155" i="12"/>
  <c r="L7156" i="12"/>
  <c r="L7157" i="12"/>
  <c r="L7158" i="12"/>
  <c r="L7159" i="12"/>
  <c r="L7160" i="12"/>
  <c r="L7166" i="12"/>
  <c r="L7167" i="12"/>
  <c r="L7168" i="12"/>
  <c r="L7169" i="12"/>
  <c r="L7170" i="12"/>
  <c r="L7171" i="12"/>
  <c r="L7172" i="12"/>
  <c r="L7178" i="12"/>
  <c r="L7179" i="12"/>
  <c r="L7180" i="12"/>
  <c r="L7181" i="12"/>
  <c r="L7182" i="12"/>
  <c r="L7183" i="12"/>
  <c r="L7184" i="12"/>
  <c r="L7190" i="12"/>
  <c r="L7191" i="12"/>
  <c r="L7192" i="12"/>
  <c r="L7193" i="12"/>
  <c r="L7194" i="12"/>
  <c r="L7195" i="12"/>
  <c r="L7196" i="12"/>
  <c r="L7202" i="12"/>
  <c r="L7203" i="12"/>
  <c r="L7204" i="12"/>
  <c r="L7205" i="12"/>
  <c r="L7206" i="12"/>
  <c r="L7207" i="12"/>
  <c r="L7208" i="12"/>
  <c r="L7214" i="12"/>
  <c r="L7215" i="12"/>
  <c r="L7216" i="12"/>
  <c r="L7217" i="12"/>
  <c r="L7218" i="12"/>
  <c r="L7219" i="12"/>
  <c r="L7220" i="12"/>
  <c r="L7226" i="12"/>
  <c r="L7227" i="12"/>
  <c r="L7228" i="12"/>
  <c r="L7229" i="12"/>
  <c r="L7230" i="12"/>
  <c r="L7231" i="12"/>
  <c r="L7232" i="12"/>
  <c r="L7238" i="12"/>
  <c r="L7239" i="12"/>
  <c r="L7240" i="12"/>
  <c r="L7241" i="12"/>
  <c r="L7242" i="12"/>
  <c r="L7243" i="12"/>
  <c r="L7244" i="12"/>
  <c r="L7250" i="12"/>
  <c r="L7251" i="12"/>
  <c r="L7252" i="12"/>
  <c r="L7253" i="12"/>
  <c r="L7254" i="12"/>
  <c r="L7255" i="12"/>
  <c r="L7256" i="12"/>
  <c r="L7262" i="12"/>
  <c r="L7263" i="12"/>
  <c r="L7264" i="12"/>
  <c r="L7265" i="12"/>
  <c r="L7266" i="12"/>
  <c r="L7267" i="12"/>
  <c r="L7268" i="12"/>
  <c r="L7274" i="12"/>
  <c r="L7275" i="12"/>
  <c r="L7276" i="12"/>
  <c r="L7277" i="12"/>
  <c r="L7278" i="12"/>
  <c r="L7279" i="12"/>
  <c r="L7280" i="12"/>
  <c r="L7286" i="12"/>
  <c r="L7287" i="12"/>
  <c r="L7288" i="12"/>
  <c r="L7289" i="12"/>
  <c r="L7290" i="12"/>
  <c r="L7291" i="12"/>
  <c r="L7292" i="12"/>
  <c r="L7298" i="12"/>
  <c r="L7299" i="12"/>
  <c r="L7300" i="12"/>
  <c r="L7301" i="12"/>
  <c r="L7302" i="12"/>
  <c r="L7303" i="12"/>
  <c r="L7304" i="12"/>
  <c r="L7310" i="12"/>
  <c r="L7311" i="12"/>
  <c r="L7312" i="12"/>
  <c r="L7313" i="12"/>
  <c r="L7314" i="12"/>
  <c r="L7315" i="12"/>
  <c r="L7316" i="12"/>
  <c r="L7317" i="12"/>
  <c r="L7322" i="12"/>
  <c r="L7323" i="12"/>
  <c r="L7324" i="12"/>
  <c r="L7325" i="12"/>
  <c r="L7326" i="12"/>
  <c r="L7327" i="12"/>
  <c r="L7328" i="12"/>
  <c r="L7329" i="12"/>
  <c r="L7332" i="12"/>
  <c r="L7334" i="12"/>
  <c r="L7335" i="12"/>
  <c r="L7336" i="12"/>
  <c r="L7337" i="12"/>
  <c r="L7338" i="12"/>
  <c r="L7339" i="12"/>
  <c r="L7340" i="12"/>
  <c r="L7346" i="12"/>
  <c r="L7347" i="12"/>
  <c r="L7348" i="12"/>
  <c r="L7349" i="12"/>
  <c r="L7350" i="12"/>
  <c r="L7351" i="12"/>
  <c r="L7352" i="12"/>
  <c r="L7358" i="12"/>
  <c r="L7359" i="12"/>
  <c r="L7360" i="12"/>
  <c r="L7361" i="12"/>
  <c r="L7362" i="12"/>
  <c r="L7363" i="12"/>
  <c r="L7364" i="12"/>
  <c r="L7370" i="12"/>
  <c r="L7371" i="12"/>
  <c r="L7372" i="12"/>
  <c r="L7373" i="12"/>
  <c r="L7374" i="12"/>
  <c r="L7375" i="12"/>
  <c r="L7376" i="12"/>
  <c r="L7382" i="12"/>
  <c r="L7383" i="12"/>
  <c r="L7384" i="12"/>
  <c r="L7385" i="12"/>
  <c r="L7386" i="12"/>
  <c r="L7387" i="12"/>
  <c r="L7388" i="12"/>
  <c r="L7394" i="12"/>
  <c r="L7395" i="12"/>
  <c r="L7396" i="12"/>
  <c r="L7397" i="12"/>
  <c r="L7398" i="12"/>
  <c r="L7399" i="12"/>
  <c r="L7400" i="12"/>
  <c r="L7406" i="12"/>
  <c r="L7407" i="12"/>
  <c r="L7408" i="12"/>
  <c r="L7409" i="12"/>
  <c r="L7410" i="12"/>
  <c r="L7411" i="12"/>
  <c r="L7412" i="12"/>
  <c r="L7418" i="12"/>
  <c r="L7419" i="12"/>
  <c r="L7420" i="12"/>
  <c r="L7421" i="12"/>
  <c r="L7422" i="12"/>
  <c r="L7423" i="12"/>
  <c r="L7424" i="12"/>
  <c r="L7430" i="12"/>
  <c r="L7431" i="12"/>
  <c r="L7432" i="12"/>
  <c r="L7433" i="12"/>
  <c r="L7434" i="12"/>
  <c r="L7435" i="12"/>
  <c r="L7436" i="12"/>
  <c r="L7442" i="12"/>
  <c r="L7443" i="12"/>
  <c r="L7444" i="12"/>
  <c r="L7445" i="12"/>
  <c r="L7446" i="12"/>
  <c r="L7447" i="12"/>
  <c r="L7448" i="12"/>
  <c r="L7454" i="12"/>
  <c r="L7455" i="12"/>
  <c r="L7456" i="12"/>
  <c r="L7457" i="12"/>
  <c r="L7458" i="12"/>
  <c r="L7459" i="12"/>
  <c r="L7460" i="12"/>
  <c r="L7466" i="12"/>
  <c r="L7467" i="12"/>
  <c r="L7468" i="12"/>
  <c r="L7469" i="12"/>
  <c r="L7470" i="12"/>
  <c r="L7471" i="12"/>
  <c r="L7472" i="12"/>
  <c r="L7473" i="12"/>
  <c r="L7478" i="12"/>
  <c r="L7479" i="12"/>
  <c r="L7480" i="12"/>
  <c r="L7481" i="12"/>
  <c r="L7482" i="12"/>
  <c r="L7483" i="12"/>
  <c r="L7484" i="12"/>
  <c r="L7485" i="12"/>
  <c r="L7490" i="12"/>
  <c r="L7491" i="12"/>
  <c r="L7492" i="12"/>
  <c r="L7493" i="12"/>
  <c r="L7494" i="12"/>
  <c r="L7495" i="12"/>
  <c r="L7496" i="12"/>
  <c r="L7502" i="12"/>
  <c r="L7503" i="12"/>
  <c r="L7504" i="12"/>
  <c r="L7505" i="12"/>
  <c r="L7506" i="12"/>
  <c r="L7507" i="12"/>
  <c r="L7508" i="12"/>
  <c r="L7514" i="12"/>
  <c r="L7515" i="12"/>
  <c r="L7516" i="12"/>
  <c r="L7517" i="12"/>
  <c r="L7518" i="12"/>
  <c r="L7519" i="12"/>
  <c r="L7520" i="12"/>
  <c r="L7526" i="12"/>
  <c r="L7527" i="12"/>
  <c r="L7528" i="12"/>
  <c r="L7529" i="12"/>
  <c r="L7530" i="12"/>
  <c r="L7531" i="12"/>
  <c r="L7532" i="12"/>
  <c r="L7538" i="12"/>
  <c r="L7539" i="12"/>
  <c r="L7540" i="12"/>
  <c r="L7541" i="12"/>
  <c r="L7542" i="12"/>
  <c r="L7543" i="12"/>
  <c r="L7544" i="12"/>
  <c r="L7550" i="12"/>
  <c r="L7551" i="12"/>
  <c r="L7552" i="12"/>
  <c r="L7553" i="12"/>
  <c r="L7554" i="12"/>
  <c r="L7555" i="12"/>
  <c r="L7556" i="12"/>
  <c r="L7562" i="12"/>
  <c r="L7563" i="12"/>
  <c r="L7564" i="12"/>
  <c r="L7565" i="12"/>
  <c r="L7566" i="12"/>
  <c r="L7567" i="12"/>
  <c r="L7568" i="12"/>
  <c r="L7574" i="12"/>
  <c r="L7575" i="12"/>
  <c r="L7576" i="12"/>
  <c r="L7577" i="12"/>
  <c r="L7578" i="12"/>
  <c r="L7579" i="12"/>
  <c r="L7580" i="12"/>
  <c r="L7586" i="12"/>
  <c r="L7587" i="12"/>
  <c r="L7588" i="12"/>
  <c r="L7589" i="12"/>
  <c r="L7590" i="12"/>
  <c r="L7591" i="12"/>
  <c r="L7592" i="12"/>
  <c r="L7593" i="12"/>
  <c r="L7598" i="12"/>
  <c r="L7599" i="12"/>
  <c r="L7600" i="12"/>
  <c r="L7601" i="12"/>
  <c r="L7602" i="12"/>
  <c r="L7603" i="12"/>
  <c r="L7604" i="12"/>
  <c r="L7610" i="12"/>
  <c r="L7611" i="12"/>
  <c r="L7612" i="12"/>
  <c r="L7613" i="12"/>
  <c r="L7614" i="12"/>
  <c r="L7615" i="12"/>
  <c r="L7616" i="12"/>
  <c r="L7622" i="12"/>
  <c r="L7623" i="12"/>
  <c r="L7624" i="12"/>
  <c r="L7625" i="12"/>
  <c r="L7626" i="12"/>
  <c r="L7627" i="12"/>
  <c r="L7628" i="12"/>
  <c r="L7634" i="12"/>
  <c r="L7635" i="12"/>
  <c r="L7636" i="12"/>
  <c r="L7637" i="12"/>
  <c r="L7638" i="12"/>
  <c r="L7639" i="12"/>
  <c r="L7640" i="12"/>
  <c r="L7646" i="12"/>
  <c r="L7647" i="12"/>
  <c r="L7648" i="12"/>
  <c r="L7649" i="12"/>
  <c r="L7650" i="12"/>
  <c r="L7651" i="12"/>
  <c r="L7652" i="12"/>
  <c r="L7658" i="12"/>
  <c r="L7659" i="12"/>
  <c r="L7660" i="12"/>
  <c r="L7661" i="12"/>
  <c r="L7662" i="12"/>
  <c r="L7663" i="12"/>
  <c r="L7664" i="12"/>
  <c r="L7670" i="12"/>
  <c r="L7671" i="12"/>
  <c r="L7672" i="12"/>
  <c r="L7673" i="12"/>
  <c r="L7674" i="12"/>
  <c r="L7675" i="12"/>
  <c r="L7676" i="12"/>
  <c r="L7680" i="12"/>
  <c r="L7682" i="12"/>
  <c r="L7683" i="12"/>
  <c r="L7684" i="12"/>
  <c r="L7685" i="12"/>
  <c r="L7686" i="12"/>
  <c r="L7687" i="12"/>
  <c r="L7688" i="12"/>
  <c r="L7694" i="12"/>
  <c r="L7695" i="12"/>
  <c r="L7696" i="12"/>
  <c r="L7697" i="12"/>
  <c r="L7698" i="12"/>
  <c r="L7699" i="12"/>
  <c r="L7700" i="12"/>
  <c r="L7706" i="12"/>
  <c r="L7707" i="12"/>
  <c r="L7708" i="12"/>
  <c r="L7709" i="12"/>
  <c r="L7710" i="12"/>
  <c r="L7711" i="12"/>
  <c r="L7712" i="12"/>
  <c r="L7718" i="12"/>
  <c r="L7719" i="12"/>
  <c r="L7720" i="12"/>
  <c r="L7721" i="12"/>
  <c r="L7722" i="12"/>
  <c r="L7723" i="12"/>
  <c r="L7724" i="12"/>
  <c r="L7730" i="12"/>
  <c r="L7731" i="12"/>
  <c r="L7732" i="12"/>
  <c r="L7733" i="12"/>
  <c r="L7734" i="12"/>
  <c r="L7735" i="12"/>
  <c r="L7736" i="12"/>
  <c r="L7742" i="12"/>
  <c r="L7743" i="12"/>
  <c r="L7744" i="12"/>
  <c r="L7745" i="12"/>
  <c r="L7746" i="12"/>
  <c r="L7747" i="12"/>
  <c r="L7748" i="12"/>
  <c r="L7754" i="12"/>
  <c r="L7755" i="12"/>
  <c r="L7756" i="12"/>
  <c r="L7757" i="12"/>
  <c r="L7758" i="12"/>
  <c r="L7759" i="12"/>
  <c r="L7760" i="12"/>
  <c r="L7766" i="12"/>
  <c r="L7767" i="12"/>
  <c r="L7768" i="12"/>
  <c r="L7769" i="12"/>
  <c r="L7770" i="12"/>
  <c r="L7771" i="12"/>
  <c r="L7772" i="12"/>
  <c r="L7778" i="12"/>
  <c r="L7779" i="12"/>
  <c r="L7780" i="12"/>
  <c r="L7781" i="12"/>
  <c r="L7782" i="12"/>
  <c r="L7783" i="12"/>
  <c r="L7784" i="12"/>
  <c r="L7790" i="12"/>
  <c r="L7791" i="12"/>
  <c r="L7792" i="12"/>
  <c r="L7793" i="12"/>
  <c r="L7794" i="12"/>
  <c r="L7795" i="12"/>
  <c r="L7796" i="12"/>
  <c r="L7797" i="12"/>
  <c r="L7802" i="12"/>
  <c r="L7803" i="12"/>
  <c r="L7804" i="12"/>
  <c r="L7805" i="12"/>
  <c r="L7806" i="12"/>
  <c r="L7807" i="12"/>
  <c r="L7808" i="12"/>
  <c r="L7814" i="12"/>
  <c r="L7815" i="12"/>
  <c r="L7816" i="12"/>
  <c r="L7817" i="12"/>
  <c r="L7818" i="12"/>
  <c r="L7819" i="12"/>
  <c r="L7820" i="12"/>
  <c r="L7821" i="12"/>
  <c r="L7826" i="12"/>
  <c r="L7827" i="12"/>
  <c r="L7828" i="12"/>
  <c r="L7829" i="12"/>
  <c r="L7830" i="12"/>
  <c r="L7831" i="12"/>
  <c r="L7832" i="12"/>
  <c r="L7838" i="12"/>
  <c r="L7839" i="12"/>
  <c r="L7840" i="12"/>
  <c r="L7841" i="12"/>
  <c r="L7842" i="12"/>
  <c r="L7843" i="12"/>
  <c r="L7844" i="12"/>
  <c r="L7850" i="12"/>
  <c r="L7851" i="12"/>
  <c r="L7852" i="12"/>
  <c r="L7853" i="12"/>
  <c r="L7854" i="12"/>
  <c r="L7855" i="12"/>
  <c r="L7856" i="12"/>
  <c r="L7862" i="12"/>
  <c r="L7863" i="12"/>
  <c r="L7864" i="12"/>
  <c r="L7865" i="12"/>
  <c r="L7866" i="12"/>
  <c r="L7867" i="12"/>
  <c r="L7868" i="12"/>
  <c r="L7874" i="12"/>
  <c r="L7875" i="12"/>
  <c r="L7876" i="12"/>
  <c r="L7877" i="12"/>
  <c r="L7878" i="12"/>
  <c r="L7879" i="12"/>
  <c r="L7880" i="12"/>
  <c r="L7886" i="12"/>
  <c r="L7887" i="12"/>
  <c r="L7888" i="12"/>
  <c r="L7889" i="12"/>
  <c r="L7890" i="12"/>
  <c r="L7891" i="12"/>
  <c r="L7892" i="12"/>
  <c r="L7896" i="12"/>
  <c r="L7898" i="12"/>
  <c r="L7899" i="12"/>
  <c r="L7900" i="12"/>
  <c r="L7901" i="12"/>
  <c r="L7902" i="12"/>
  <c r="L7903" i="12"/>
  <c r="L7904" i="12"/>
  <c r="L7910" i="12"/>
  <c r="L7911" i="12"/>
  <c r="L7912" i="12"/>
  <c r="L7913" i="12"/>
  <c r="L7914" i="12"/>
  <c r="L7915" i="12"/>
  <c r="L7916" i="12"/>
  <c r="L7922" i="12"/>
  <c r="L7923" i="12"/>
  <c r="L7924" i="12"/>
  <c r="L7925" i="12"/>
  <c r="L7926" i="12"/>
  <c r="L7927" i="12"/>
  <c r="L7928" i="12"/>
  <c r="L7932" i="12"/>
  <c r="L7934" i="12"/>
  <c r="L7935" i="12"/>
  <c r="L7936" i="12"/>
  <c r="L7937" i="12"/>
  <c r="L7938" i="12"/>
  <c r="L7939" i="12"/>
  <c r="L7940" i="12"/>
  <c r="L7941" i="12"/>
  <c r="L7946" i="12"/>
  <c r="L7947" i="12"/>
  <c r="L7948" i="12"/>
  <c r="L7949" i="12"/>
  <c r="L7950" i="12"/>
  <c r="L7951" i="12"/>
  <c r="L7952" i="12"/>
  <c r="L7958" i="12"/>
  <c r="L7959" i="12"/>
  <c r="L7960" i="12"/>
  <c r="L7961" i="12"/>
  <c r="L7962" i="12"/>
  <c r="L7963" i="12"/>
  <c r="L7964" i="12"/>
  <c r="L7970" i="12"/>
  <c r="L7971" i="12"/>
  <c r="L7972" i="12"/>
  <c r="L7973" i="12"/>
  <c r="L7974" i="12"/>
  <c r="L7975" i="12"/>
  <c r="L7976" i="12"/>
  <c r="L7982" i="12"/>
  <c r="L7983" i="12"/>
  <c r="L7984" i="12"/>
  <c r="L7985" i="12"/>
  <c r="L7986" i="12"/>
  <c r="L7987" i="12"/>
  <c r="L7988" i="12"/>
  <c r="L7994" i="12"/>
  <c r="L7995" i="12"/>
  <c r="L7996" i="12"/>
  <c r="L7997" i="12"/>
  <c r="L7998" i="12"/>
  <c r="L7999" i="12"/>
  <c r="L8000" i="12"/>
  <c r="L8006" i="12"/>
  <c r="L8007" i="12"/>
  <c r="L8008" i="12"/>
  <c r="L8009" i="12"/>
  <c r="L8010" i="12"/>
  <c r="L8011" i="12"/>
  <c r="L8012" i="12"/>
  <c r="L8018" i="12"/>
  <c r="L8019" i="12"/>
  <c r="L8020" i="12"/>
  <c r="L8021" i="12"/>
  <c r="L8022" i="12"/>
  <c r="L8023" i="12"/>
  <c r="L8024" i="12"/>
  <c r="L8030" i="12"/>
  <c r="L8031" i="12"/>
  <c r="L8032" i="12"/>
  <c r="L8033" i="12"/>
  <c r="L8034" i="12"/>
  <c r="L8035" i="12"/>
  <c r="L8036" i="12"/>
  <c r="L8042" i="12"/>
  <c r="L8043" i="12"/>
  <c r="L8044" i="12"/>
  <c r="L8045" i="12"/>
  <c r="L8046" i="12"/>
  <c r="L8047" i="12"/>
  <c r="L8048" i="12"/>
  <c r="L8049" i="12"/>
  <c r="L8054" i="12"/>
  <c r="L8055" i="12"/>
  <c r="L8056" i="12"/>
  <c r="L8057" i="12"/>
  <c r="L8058" i="12"/>
  <c r="L8059" i="12"/>
  <c r="L8060" i="12"/>
  <c r="L8066" i="12"/>
  <c r="L8067" i="12"/>
  <c r="L8068" i="12"/>
  <c r="L8069" i="12"/>
  <c r="L8070" i="12"/>
  <c r="L8071" i="12"/>
  <c r="L8072" i="12"/>
  <c r="L8078" i="12"/>
  <c r="L8079" i="12"/>
  <c r="L8080" i="12"/>
  <c r="L8081" i="12"/>
  <c r="L8082" i="12"/>
  <c r="L8083" i="12"/>
  <c r="L8084" i="12"/>
  <c r="L8085" i="12"/>
  <c r="L8090" i="12"/>
  <c r="L8091" i="12"/>
  <c r="L8092" i="12"/>
  <c r="L8093" i="12"/>
  <c r="L8094" i="12"/>
  <c r="L8095" i="12"/>
  <c r="L8096" i="12"/>
  <c r="L8102" i="12"/>
  <c r="L8103" i="12"/>
  <c r="L8104" i="12"/>
  <c r="L8105" i="12"/>
  <c r="L8106" i="12"/>
  <c r="L8107" i="12"/>
  <c r="L8108" i="12"/>
  <c r="L8114" i="12"/>
  <c r="L8115" i="12"/>
  <c r="L8116" i="12"/>
  <c r="L8117" i="12"/>
  <c r="L8118" i="12"/>
  <c r="L8119" i="12"/>
  <c r="L8120" i="12"/>
  <c r="L8126" i="12"/>
  <c r="L8127" i="12"/>
  <c r="L8128" i="12"/>
  <c r="L8129" i="12"/>
  <c r="L8130" i="12"/>
  <c r="L8131" i="12"/>
  <c r="L8132" i="12"/>
  <c r="L8138" i="12"/>
  <c r="L8139" i="12"/>
  <c r="L8140" i="12"/>
  <c r="L8141" i="12"/>
  <c r="L8142" i="12"/>
  <c r="L8143" i="12"/>
  <c r="L8144" i="12"/>
  <c r="L8150" i="12"/>
  <c r="L8151" i="12"/>
  <c r="L8152" i="12"/>
  <c r="L8153" i="12"/>
  <c r="L8154" i="12"/>
  <c r="L8155" i="12"/>
  <c r="L8156" i="12"/>
  <c r="L8162" i="12"/>
  <c r="L8163" i="12"/>
  <c r="L8164" i="12"/>
  <c r="L8165" i="12"/>
  <c r="L8166" i="12"/>
  <c r="L8167" i="12"/>
  <c r="L8168" i="12"/>
  <c r="L8174" i="12"/>
  <c r="L8175" i="12"/>
  <c r="L8176" i="12"/>
  <c r="L8177" i="12"/>
  <c r="L8178" i="12"/>
  <c r="L8179" i="12"/>
  <c r="L8180" i="12"/>
  <c r="L8181" i="12"/>
  <c r="L8186" i="12"/>
  <c r="L8187" i="12"/>
  <c r="L8188" i="12"/>
  <c r="L8189" i="12"/>
  <c r="L8190" i="12"/>
  <c r="L8191" i="12"/>
  <c r="L8192" i="12"/>
  <c r="L8196" i="12"/>
  <c r="L8198" i="12"/>
  <c r="L8199" i="12"/>
  <c r="L8200" i="12"/>
  <c r="L8201" i="12"/>
  <c r="L8202" i="12"/>
  <c r="L8203" i="12"/>
  <c r="L8204" i="12"/>
  <c r="L8210" i="12"/>
  <c r="L8211" i="12"/>
  <c r="L8212" i="12"/>
  <c r="L8213" i="12"/>
  <c r="L8214" i="12"/>
  <c r="L8215" i="12"/>
  <c r="L8216" i="12"/>
  <c r="L8222" i="12"/>
  <c r="L8223" i="12"/>
  <c r="L8224" i="12"/>
  <c r="L8225" i="12"/>
  <c r="L8226" i="12"/>
  <c r="L8227" i="12"/>
  <c r="L8228" i="12"/>
  <c r="L8234" i="12"/>
  <c r="L8235" i="12"/>
  <c r="L8236" i="12"/>
  <c r="L8237" i="12"/>
  <c r="L8238" i="12"/>
  <c r="L8239" i="12"/>
  <c r="L8240" i="12"/>
  <c r="L8246" i="12"/>
  <c r="L8247" i="12"/>
  <c r="L8248" i="12"/>
  <c r="L8249" i="12"/>
  <c r="L8250" i="12"/>
  <c r="L8251" i="12"/>
  <c r="L8252" i="12"/>
  <c r="L8258" i="12"/>
  <c r="L8259" i="12"/>
  <c r="L8260" i="12"/>
  <c r="L8261" i="12"/>
  <c r="L8262" i="12"/>
  <c r="L8263" i="12"/>
  <c r="L8264" i="12"/>
  <c r="L8270" i="12"/>
  <c r="L8271" i="12"/>
  <c r="L8272" i="12"/>
  <c r="L8273" i="12"/>
  <c r="L8274" i="12"/>
  <c r="L8275" i="12"/>
  <c r="L8276" i="12"/>
  <c r="L8282" i="12"/>
  <c r="L8283" i="12"/>
  <c r="L8284" i="12"/>
  <c r="L8285" i="12"/>
  <c r="L8286" i="12"/>
  <c r="L8287" i="12"/>
  <c r="L8288" i="12"/>
  <c r="L8294" i="12"/>
  <c r="L8295" i="12"/>
  <c r="L8296" i="12"/>
  <c r="L8297" i="12"/>
  <c r="L8298" i="12"/>
  <c r="L8299" i="12"/>
  <c r="L8300" i="12"/>
  <c r="L8306" i="12"/>
  <c r="L8307" i="12"/>
  <c r="L8308" i="12"/>
  <c r="L8309" i="12"/>
  <c r="L8310" i="12"/>
  <c r="L8311" i="12"/>
  <c r="L8312" i="12"/>
  <c r="L8318" i="12"/>
  <c r="L8319" i="12"/>
  <c r="L8320" i="12"/>
  <c r="L8321" i="12"/>
  <c r="L8322" i="12"/>
  <c r="L8323" i="12"/>
  <c r="L8324" i="12"/>
  <c r="L8330" i="12"/>
  <c r="L8331" i="12"/>
  <c r="L8332" i="12"/>
  <c r="L8333" i="12"/>
  <c r="L8334" i="12"/>
  <c r="L8335" i="12"/>
  <c r="L8336" i="12"/>
  <c r="L8342" i="12"/>
  <c r="L8343" i="12"/>
  <c r="L8344" i="12"/>
  <c r="L8345" i="12"/>
  <c r="L8346" i="12"/>
  <c r="L8347" i="12"/>
  <c r="L8348" i="12"/>
  <c r="L8349" i="12"/>
  <c r="L8354" i="12"/>
  <c r="L8355" i="12"/>
  <c r="L8356" i="12"/>
  <c r="L8357" i="12"/>
  <c r="L8358" i="12"/>
  <c r="L8359" i="12"/>
  <c r="L8360" i="12"/>
  <c r="L8366" i="12"/>
  <c r="L8367" i="12"/>
  <c r="L8368" i="12"/>
  <c r="L8369" i="12"/>
  <c r="L8370" i="12"/>
  <c r="L8371" i="12"/>
  <c r="L8372" i="12"/>
  <c r="L8378" i="12"/>
  <c r="L8379" i="12"/>
  <c r="L8380" i="12"/>
  <c r="L8381" i="12"/>
  <c r="L8382" i="12"/>
  <c r="L8383" i="12"/>
  <c r="L8384" i="12"/>
  <c r="L8390" i="12"/>
  <c r="L8391" i="12"/>
  <c r="L8392" i="12"/>
  <c r="L8393" i="12"/>
  <c r="L8394" i="12"/>
  <c r="L8395" i="12"/>
  <c r="L8396" i="12"/>
  <c r="L8402" i="12"/>
  <c r="L8403" i="12"/>
  <c r="L8404" i="12"/>
  <c r="L8405" i="12"/>
  <c r="L8406" i="12"/>
  <c r="L8407" i="12"/>
  <c r="L8408" i="12"/>
  <c r="L8414" i="12"/>
  <c r="L8415" i="12"/>
  <c r="L8416" i="12"/>
  <c r="L8417" i="12"/>
  <c r="L8418" i="12"/>
  <c r="L8419" i="12"/>
  <c r="L8420" i="12"/>
  <c r="L8426" i="12"/>
  <c r="L8427" i="12"/>
  <c r="L8428" i="12"/>
  <c r="L8429" i="12"/>
  <c r="L8430" i="12"/>
  <c r="L8431" i="12"/>
  <c r="L8432" i="12"/>
  <c r="L8438" i="12"/>
  <c r="L8439" i="12"/>
  <c r="L8440" i="12"/>
  <c r="L8441" i="12"/>
  <c r="L8442" i="12"/>
  <c r="L8443" i="12"/>
  <c r="L8444" i="12"/>
  <c r="L8450" i="12"/>
  <c r="L8451" i="12"/>
  <c r="L8452" i="12"/>
  <c r="L8453" i="12"/>
  <c r="L8454" i="12"/>
  <c r="L8455" i="12"/>
  <c r="L8456" i="12"/>
  <c r="L8462" i="12"/>
  <c r="L8463" i="12"/>
  <c r="L8464" i="12"/>
  <c r="L8465" i="12"/>
  <c r="L8466" i="12"/>
  <c r="L8467" i="12"/>
  <c r="L8468" i="12"/>
  <c r="L8474" i="12"/>
  <c r="L8475" i="12"/>
  <c r="L8476" i="12"/>
  <c r="L8477" i="12"/>
  <c r="L8478" i="12"/>
  <c r="L8479" i="12"/>
  <c r="L8480" i="12"/>
  <c r="L8486" i="12"/>
  <c r="L8487" i="12"/>
  <c r="L8488" i="12"/>
  <c r="L8489" i="12"/>
  <c r="L8490" i="12"/>
  <c r="L8491" i="12"/>
  <c r="L8492" i="12"/>
  <c r="L8498" i="12"/>
  <c r="L8499" i="12"/>
  <c r="L8500" i="12"/>
  <c r="L8501" i="12"/>
  <c r="L8502" i="12"/>
  <c r="L8503" i="12"/>
  <c r="L8504" i="12"/>
  <c r="L8510" i="12"/>
  <c r="L8511" i="12"/>
  <c r="L8512" i="12"/>
  <c r="L8513" i="12"/>
  <c r="L8514" i="12"/>
  <c r="L8515" i="12"/>
  <c r="L8516" i="12"/>
  <c r="L8522" i="12"/>
  <c r="L8523" i="12"/>
  <c r="L8524" i="12"/>
  <c r="L8525" i="12"/>
  <c r="L8526" i="12"/>
  <c r="L8527" i="12"/>
  <c r="L8528" i="12"/>
  <c r="L8534" i="12"/>
  <c r="L8535" i="12"/>
  <c r="L8536" i="12"/>
  <c r="L8537" i="12"/>
  <c r="L8538" i="12"/>
  <c r="L8539" i="12"/>
  <c r="L8540" i="12"/>
  <c r="L8544" i="12"/>
  <c r="L8546" i="12"/>
  <c r="L8547" i="12"/>
  <c r="L8548" i="12"/>
  <c r="L8549" i="12"/>
  <c r="L8550" i="12"/>
  <c r="L8551" i="12"/>
  <c r="L8552" i="12"/>
  <c r="L8558" i="12"/>
  <c r="L8559" i="12"/>
  <c r="L8560" i="12"/>
  <c r="L8561" i="12"/>
  <c r="L8562" i="12"/>
  <c r="L8563" i="12"/>
  <c r="L8564" i="12"/>
  <c r="L8570" i="12"/>
  <c r="L8571" i="12"/>
  <c r="L8572" i="12"/>
  <c r="L8573" i="12"/>
  <c r="L8574" i="12"/>
  <c r="L8575" i="12"/>
  <c r="L8576" i="12"/>
  <c r="L8581" i="12"/>
  <c r="L8582" i="12"/>
  <c r="L8583" i="12"/>
  <c r="L8584" i="12"/>
  <c r="L8585" i="12"/>
  <c r="L8586" i="12"/>
  <c r="L8587" i="12"/>
  <c r="L8588" i="12"/>
  <c r="L8594" i="12"/>
  <c r="L8595" i="12"/>
  <c r="L8596" i="12"/>
  <c r="L8597" i="12"/>
  <c r="L8598" i="12"/>
  <c r="L8599" i="12"/>
  <c r="L8600" i="12"/>
  <c r="L8606" i="12"/>
  <c r="L8607" i="12"/>
  <c r="L8608" i="12"/>
  <c r="L8609" i="12"/>
  <c r="L8610" i="12"/>
  <c r="L8611" i="12"/>
  <c r="L8612" i="12"/>
  <c r="L8618" i="12"/>
  <c r="L8619" i="12"/>
  <c r="L8620" i="12"/>
  <c r="L8621" i="12"/>
  <c r="L8622" i="12"/>
  <c r="L8623" i="12"/>
  <c r="L8624" i="12"/>
  <c r="L8630" i="12"/>
  <c r="L8631" i="12"/>
  <c r="L8632" i="12"/>
  <c r="L8633" i="12"/>
  <c r="L8634" i="12"/>
  <c r="L8635" i="12"/>
  <c r="L8636" i="12"/>
  <c r="L8637" i="12"/>
  <c r="L8642" i="12"/>
  <c r="L8643" i="12"/>
  <c r="L8644" i="12"/>
  <c r="L8645" i="12"/>
  <c r="L8646" i="12"/>
  <c r="L8647" i="12"/>
  <c r="L8648" i="12"/>
  <c r="L8654" i="12"/>
  <c r="L8655" i="12"/>
  <c r="L8656" i="12"/>
  <c r="L8657" i="12"/>
  <c r="L8658" i="12"/>
  <c r="L8659" i="12"/>
  <c r="L8660" i="12"/>
  <c r="L8666" i="12"/>
  <c r="L8667" i="12"/>
  <c r="L8668" i="12"/>
  <c r="L8669" i="12"/>
  <c r="L8670" i="12"/>
  <c r="L8671" i="12"/>
  <c r="L8672" i="12"/>
  <c r="L8678" i="12"/>
  <c r="L8679" i="12"/>
  <c r="L8680" i="12"/>
  <c r="L8681" i="12"/>
  <c r="L8682" i="12"/>
  <c r="L8683" i="12"/>
  <c r="L8684" i="12"/>
  <c r="L8690" i="12"/>
  <c r="L8691" i="12"/>
  <c r="L8692" i="12"/>
  <c r="L8693" i="12"/>
  <c r="L8694" i="12"/>
  <c r="L8695" i="12"/>
  <c r="L8696" i="12"/>
  <c r="L8702" i="12"/>
  <c r="L8703" i="12"/>
  <c r="L8704" i="12"/>
  <c r="L8705" i="12"/>
  <c r="L8706" i="12"/>
  <c r="L8707" i="12"/>
  <c r="L8708" i="12"/>
  <c r="L8714" i="12"/>
  <c r="L8715" i="12"/>
  <c r="L8716" i="12"/>
  <c r="L8717" i="12"/>
  <c r="L8718" i="12"/>
  <c r="L8719" i="12"/>
  <c r="L8720" i="12"/>
  <c r="L8726" i="12"/>
  <c r="L8727" i="12"/>
  <c r="L8728" i="12"/>
  <c r="L8729" i="12"/>
  <c r="L8730" i="12"/>
  <c r="L8731" i="12"/>
  <c r="L8732" i="12"/>
  <c r="L8738" i="12"/>
  <c r="L8739" i="12"/>
  <c r="L8740" i="12"/>
  <c r="L8741" i="12"/>
  <c r="L8742" i="12"/>
  <c r="L8743" i="12"/>
  <c r="L8744" i="12"/>
  <c r="L8750" i="12"/>
  <c r="L8751" i="12"/>
  <c r="L8752" i="12"/>
  <c r="L8753" i="12"/>
  <c r="L8754" i="12"/>
  <c r="L8755" i="12"/>
  <c r="L8756" i="12"/>
  <c r="L8762" i="12"/>
  <c r="L8763" i="12"/>
  <c r="L8764" i="12"/>
  <c r="L8765" i="12"/>
  <c r="L8766" i="12"/>
  <c r="L8767" i="12"/>
  <c r="L8768" i="12"/>
  <c r="L8769" i="12"/>
  <c r="L8774" i="12"/>
  <c r="L8775" i="12"/>
  <c r="L8776" i="12"/>
  <c r="L8777" i="12"/>
  <c r="L8778" i="12"/>
  <c r="L8779" i="12"/>
  <c r="L8780" i="12"/>
  <c r="L8784" i="12"/>
  <c r="L8786" i="12"/>
  <c r="L8787" i="12"/>
  <c r="L8788" i="12"/>
  <c r="L8789" i="12"/>
  <c r="L8790" i="12"/>
  <c r="L8791" i="12"/>
  <c r="L8792" i="12"/>
  <c r="L8798" i="12"/>
  <c r="L8799" i="12"/>
  <c r="L8800" i="12"/>
  <c r="L8801" i="12"/>
  <c r="L8802" i="12"/>
  <c r="L8803" i="12"/>
  <c r="L8804" i="12"/>
  <c r="L8810" i="12"/>
  <c r="L8811" i="12"/>
  <c r="L8812" i="12"/>
  <c r="L8813" i="12"/>
  <c r="L8814" i="12"/>
  <c r="L8815" i="12"/>
  <c r="L8816" i="12"/>
  <c r="L8822" i="12"/>
  <c r="L8823" i="12"/>
  <c r="L8824" i="12"/>
  <c r="L8825" i="12"/>
  <c r="L8826" i="12"/>
  <c r="L8827" i="12"/>
  <c r="L8828" i="12"/>
  <c r="L8834" i="12"/>
  <c r="L8835" i="12"/>
  <c r="L8836" i="12"/>
  <c r="L8837" i="12"/>
  <c r="L8838" i="12"/>
  <c r="L8839" i="12"/>
  <c r="L8840" i="12"/>
  <c r="L8846" i="12"/>
  <c r="L8847" i="12"/>
  <c r="L8848" i="12"/>
  <c r="L8849" i="12"/>
  <c r="L8850" i="12"/>
  <c r="L8851" i="12"/>
  <c r="L8852" i="12"/>
  <c r="L8858" i="12"/>
  <c r="L8859" i="12"/>
  <c r="L8860" i="12"/>
  <c r="L8861" i="12"/>
  <c r="L8862" i="12"/>
  <c r="L8863" i="12"/>
  <c r="L8864" i="12"/>
  <c r="L8870" i="12"/>
  <c r="L8871" i="12"/>
  <c r="L8872" i="12"/>
  <c r="L8873" i="12"/>
  <c r="L8874" i="12"/>
  <c r="L8875" i="12"/>
  <c r="L8876" i="12"/>
  <c r="L8882" i="12"/>
  <c r="L8883" i="12"/>
  <c r="L8884" i="12"/>
  <c r="L8885" i="12"/>
  <c r="L8886" i="12"/>
  <c r="L8887" i="12"/>
  <c r="L8888" i="12"/>
  <c r="L8894" i="12"/>
  <c r="L8895" i="12"/>
  <c r="L8896" i="12"/>
  <c r="L8897" i="12"/>
  <c r="L8898" i="12"/>
  <c r="L8899" i="12"/>
  <c r="L8900" i="12"/>
  <c r="L8906" i="12"/>
  <c r="L8907" i="12"/>
  <c r="L8908" i="12"/>
  <c r="L8909" i="12"/>
  <c r="L8910" i="12"/>
  <c r="L8911" i="12"/>
  <c r="L8912" i="12"/>
  <c r="L8918" i="12"/>
  <c r="L8919" i="12"/>
  <c r="L8920" i="12"/>
  <c r="L8921" i="12"/>
  <c r="L8922" i="12"/>
  <c r="L8923" i="12"/>
  <c r="L8924" i="12"/>
  <c r="L8930" i="12"/>
  <c r="L8931" i="12"/>
  <c r="L8932" i="12"/>
  <c r="L8933" i="12"/>
  <c r="L8934" i="12"/>
  <c r="L8935" i="12"/>
  <c r="L8936" i="12"/>
  <c r="L8940" i="12"/>
  <c r="L8942" i="12"/>
  <c r="L8943" i="12"/>
  <c r="L8944" i="12"/>
  <c r="L8945" i="12"/>
  <c r="L8946" i="12"/>
  <c r="L8947" i="12"/>
  <c r="L8948" i="12"/>
  <c r="L8954" i="12"/>
  <c r="L8955" i="12"/>
  <c r="L8956" i="12"/>
  <c r="L8957" i="12"/>
  <c r="L8958" i="12"/>
  <c r="L8959" i="12"/>
  <c r="L8960" i="12"/>
  <c r="L8966" i="12"/>
  <c r="L8967" i="12"/>
  <c r="L8968" i="12"/>
  <c r="L8969" i="12"/>
  <c r="L8970" i="12"/>
  <c r="L8971" i="12"/>
  <c r="L8972" i="12"/>
  <c r="L8976" i="12"/>
  <c r="L8978" i="12"/>
  <c r="L8979" i="12"/>
  <c r="L8980" i="12"/>
  <c r="L8981" i="12"/>
  <c r="L8982" i="12"/>
  <c r="L8983" i="12"/>
  <c r="L8984" i="12"/>
  <c r="L8990" i="12"/>
  <c r="L8991" i="12"/>
  <c r="L8992" i="12"/>
  <c r="L8993" i="12"/>
  <c r="L8994" i="12"/>
  <c r="L8995" i="12"/>
  <c r="L8996" i="12"/>
  <c r="L9002" i="12"/>
  <c r="L9003" i="12"/>
  <c r="L9004" i="12"/>
  <c r="L9005" i="12"/>
  <c r="L9006" i="12"/>
  <c r="L9007" i="12"/>
  <c r="L9008" i="12"/>
  <c r="L9012" i="12"/>
  <c r="L9014" i="12"/>
  <c r="L9015" i="12"/>
  <c r="L9016" i="12"/>
  <c r="L9017" i="12"/>
  <c r="L9018" i="12"/>
  <c r="L9019" i="12"/>
  <c r="L9020" i="12"/>
  <c r="L9026" i="12"/>
  <c r="L9027" i="12"/>
  <c r="L9028" i="12"/>
  <c r="L9029" i="12"/>
  <c r="L9030" i="12"/>
  <c r="L9031" i="12"/>
  <c r="L9032" i="12"/>
  <c r="L9038" i="12"/>
  <c r="L9039" i="12"/>
  <c r="L9040" i="12"/>
  <c r="L9041" i="12"/>
  <c r="L9042" i="12"/>
  <c r="L9043" i="12"/>
  <c r="L9044" i="12"/>
  <c r="L9048" i="12"/>
  <c r="L9050" i="12"/>
  <c r="L9051" i="12"/>
  <c r="L9052" i="12"/>
  <c r="L9053" i="12"/>
  <c r="L9054" i="12"/>
  <c r="L9055" i="12"/>
  <c r="L9056" i="12"/>
  <c r="L9062" i="12"/>
  <c r="L9063" i="12"/>
  <c r="L9064" i="12"/>
  <c r="L9065" i="12"/>
  <c r="L9066" i="12"/>
  <c r="L9067" i="12"/>
  <c r="L9068" i="12"/>
  <c r="L9074" i="12"/>
  <c r="L9075" i="12"/>
  <c r="L9076" i="12"/>
  <c r="L9077" i="12"/>
  <c r="L9078" i="12"/>
  <c r="L9079" i="12"/>
  <c r="L9080" i="12"/>
  <c r="L9086" i="12"/>
  <c r="L9087" i="12"/>
  <c r="L9088" i="12"/>
  <c r="L9089" i="12"/>
  <c r="L9090" i="12"/>
  <c r="L9091" i="12"/>
  <c r="L9092" i="12"/>
  <c r="L9098" i="12"/>
  <c r="L9099" i="12"/>
  <c r="L9100" i="12"/>
  <c r="L9101" i="12"/>
  <c r="L9102" i="12"/>
  <c r="L9103" i="12"/>
  <c r="L9104" i="12"/>
  <c r="L9110" i="12"/>
  <c r="L9111" i="12"/>
  <c r="L9112" i="12"/>
  <c r="L9113" i="12"/>
  <c r="L9114" i="12"/>
  <c r="L9115" i="12"/>
  <c r="L9116" i="12"/>
  <c r="L9122" i="12"/>
  <c r="L9123" i="12"/>
  <c r="L9124" i="12"/>
  <c r="L9125" i="12"/>
  <c r="L9126" i="12"/>
  <c r="L9127" i="12"/>
  <c r="L9128" i="12"/>
  <c r="L9134" i="12"/>
  <c r="L9135" i="12"/>
  <c r="L9136" i="12"/>
  <c r="L9137" i="12"/>
  <c r="L9138" i="12"/>
  <c r="L9139" i="12"/>
  <c r="L9140" i="12"/>
  <c r="L9146" i="12"/>
  <c r="L9147" i="12"/>
  <c r="L9148" i="12"/>
  <c r="L9149" i="12"/>
  <c r="L9150" i="12"/>
  <c r="L9151" i="12"/>
  <c r="L9152" i="12"/>
  <c r="L9158" i="12"/>
  <c r="L9159" i="12"/>
  <c r="L9160" i="12"/>
  <c r="L9161" i="12"/>
  <c r="L9162" i="12"/>
  <c r="L9163" i="12"/>
  <c r="L9164" i="12"/>
  <c r="L9170" i="12"/>
  <c r="L9171" i="12"/>
  <c r="L9172" i="12"/>
  <c r="L9173" i="12"/>
  <c r="L9174" i="12"/>
  <c r="L9175" i="12"/>
  <c r="L9176" i="12"/>
  <c r="L9182" i="12"/>
  <c r="L9183" i="12"/>
  <c r="L9184" i="12"/>
  <c r="L9185" i="12"/>
  <c r="L9186" i="12"/>
  <c r="L9187" i="12"/>
  <c r="L9188" i="12"/>
  <c r="L9194" i="12"/>
  <c r="L9195" i="12"/>
  <c r="L9196" i="12"/>
  <c r="L9197" i="12"/>
  <c r="L9198" i="12"/>
  <c r="L9199" i="12"/>
  <c r="L9200" i="12"/>
  <c r="L9206" i="12"/>
  <c r="L9207" i="12"/>
  <c r="L9208" i="12"/>
  <c r="L9209" i="12"/>
  <c r="L9210" i="12"/>
  <c r="L9211" i="12"/>
  <c r="L9212" i="12"/>
  <c r="L9218" i="12"/>
  <c r="L9219" i="12"/>
  <c r="L9220" i="12"/>
  <c r="L9221" i="12"/>
  <c r="L9222" i="12"/>
  <c r="L9223" i="12"/>
  <c r="L9224" i="12"/>
  <c r="L9230" i="12"/>
  <c r="L9231" i="12"/>
  <c r="L9232" i="12"/>
  <c r="L9233" i="12"/>
  <c r="L9234" i="12"/>
  <c r="L9235" i="12"/>
  <c r="L9236" i="12"/>
  <c r="L9242" i="12"/>
  <c r="L9243" i="12"/>
  <c r="L9244" i="12"/>
  <c r="L9245" i="12"/>
  <c r="L9246" i="12"/>
  <c r="L9247" i="12"/>
  <c r="L9248" i="12"/>
  <c r="L9254" i="12"/>
  <c r="L9255" i="12"/>
  <c r="L9256" i="12"/>
  <c r="L9257" i="12"/>
  <c r="L9258" i="12"/>
  <c r="L9259" i="12"/>
  <c r="L9260" i="12"/>
  <c r="L9266" i="12"/>
  <c r="L9267" i="12"/>
  <c r="L9268" i="12"/>
  <c r="L9269" i="12"/>
  <c r="L9270" i="12"/>
  <c r="L9271" i="12"/>
  <c r="L9272" i="12"/>
  <c r="L9278" i="12"/>
  <c r="L9279" i="12"/>
  <c r="L9280" i="12"/>
  <c r="L9281" i="12"/>
  <c r="L9282" i="12"/>
  <c r="L9283" i="12"/>
  <c r="L9284" i="12"/>
  <c r="L9290" i="12"/>
  <c r="L9291" i="12"/>
  <c r="L9292" i="12"/>
  <c r="L9293" i="12"/>
  <c r="L9294" i="12"/>
  <c r="L9295" i="12"/>
  <c r="L9296" i="12"/>
  <c r="L9302" i="12"/>
  <c r="L9303" i="12"/>
  <c r="L9304" i="12"/>
  <c r="L9305" i="12"/>
  <c r="L9306" i="12"/>
  <c r="L9307" i="12"/>
  <c r="L9308" i="12"/>
  <c r="L9314" i="12"/>
  <c r="L9315" i="12"/>
  <c r="L9316" i="12"/>
  <c r="L9317" i="12"/>
  <c r="M2" i="12"/>
  <c r="M3" i="12"/>
  <c r="M4" i="12"/>
  <c r="N4" i="12" s="1"/>
  <c r="M5" i="12"/>
  <c r="N5" i="12" s="1"/>
  <c r="M6" i="12"/>
  <c r="N6" i="12" s="1"/>
  <c r="M7" i="12"/>
  <c r="N7" i="12" s="1"/>
  <c r="M8" i="12"/>
  <c r="N8" i="12" s="1"/>
  <c r="M9" i="12"/>
  <c r="N9" i="12" s="1"/>
  <c r="M10" i="12"/>
  <c r="M11" i="12"/>
  <c r="M12" i="12"/>
  <c r="N12" i="12" s="1"/>
  <c r="M13" i="12"/>
  <c r="N13" i="12" s="1"/>
  <c r="M14" i="12"/>
  <c r="N14" i="12" s="1"/>
  <c r="M15" i="12"/>
  <c r="N15" i="12" s="1"/>
  <c r="M16" i="12"/>
  <c r="N16" i="12" s="1"/>
  <c r="M17" i="12"/>
  <c r="N17" i="12" s="1"/>
  <c r="M18" i="12"/>
  <c r="N18" i="12" s="1"/>
  <c r="M19" i="12"/>
  <c r="N19" i="12" s="1"/>
  <c r="M20" i="12"/>
  <c r="N20" i="12" s="1"/>
  <c r="M21" i="12"/>
  <c r="N21" i="12" s="1"/>
  <c r="M22" i="12"/>
  <c r="M23" i="12"/>
  <c r="M24" i="12"/>
  <c r="N24" i="12" s="1"/>
  <c r="M25" i="12"/>
  <c r="N25" i="12" s="1"/>
  <c r="M26" i="12"/>
  <c r="N26" i="12" s="1"/>
  <c r="M27" i="12"/>
  <c r="N27" i="12" s="1"/>
  <c r="M28" i="12"/>
  <c r="N28" i="12" s="1"/>
  <c r="M29" i="12"/>
  <c r="N29" i="12" s="1"/>
  <c r="M30" i="12"/>
  <c r="N30" i="12" s="1"/>
  <c r="M31" i="12"/>
  <c r="N31" i="12" s="1"/>
  <c r="M32" i="12"/>
  <c r="N32" i="12" s="1"/>
  <c r="M33" i="12"/>
  <c r="M34" i="12"/>
  <c r="M35" i="12"/>
  <c r="M36" i="12"/>
  <c r="N36" i="12" s="1"/>
  <c r="M37" i="12"/>
  <c r="N37" i="12" s="1"/>
  <c r="M38" i="12"/>
  <c r="N38" i="12" s="1"/>
  <c r="M39" i="12"/>
  <c r="N39" i="12" s="1"/>
  <c r="M40" i="12"/>
  <c r="N40" i="12" s="1"/>
  <c r="M41" i="12"/>
  <c r="N41" i="12" s="1"/>
  <c r="M42" i="12"/>
  <c r="N42" i="12" s="1"/>
  <c r="M43" i="12"/>
  <c r="M44" i="12"/>
  <c r="N44" i="12" s="1"/>
  <c r="M45" i="12"/>
  <c r="M46" i="12"/>
  <c r="M47" i="12"/>
  <c r="M48" i="12"/>
  <c r="N48" i="12" s="1"/>
  <c r="M49" i="12"/>
  <c r="N49" i="12" s="1"/>
  <c r="M50" i="12"/>
  <c r="N50" i="12" s="1"/>
  <c r="M51" i="12"/>
  <c r="N51" i="12" s="1"/>
  <c r="M52" i="12"/>
  <c r="M53" i="12"/>
  <c r="N53" i="12" s="1"/>
  <c r="M54" i="12"/>
  <c r="N54" i="12" s="1"/>
  <c r="M55" i="12"/>
  <c r="N55" i="12" s="1"/>
  <c r="M56" i="12"/>
  <c r="N56" i="12" s="1"/>
  <c r="M57" i="12"/>
  <c r="N57" i="12" s="1"/>
  <c r="M58" i="12"/>
  <c r="M59" i="12"/>
  <c r="M60" i="12"/>
  <c r="M61" i="12"/>
  <c r="N61" i="12" s="1"/>
  <c r="M62" i="12"/>
  <c r="N62" i="12" s="1"/>
  <c r="M63" i="12"/>
  <c r="M64" i="12"/>
  <c r="N64" i="12" s="1"/>
  <c r="M65" i="12"/>
  <c r="N65" i="12" s="1"/>
  <c r="M66" i="12"/>
  <c r="N66" i="12" s="1"/>
  <c r="M67" i="12"/>
  <c r="N67" i="12" s="1"/>
  <c r="M68" i="12"/>
  <c r="N68" i="12" s="1"/>
  <c r="M69" i="12"/>
  <c r="N69" i="12" s="1"/>
  <c r="M70" i="12"/>
  <c r="M71" i="12"/>
  <c r="M72" i="12"/>
  <c r="N72" i="12" s="1"/>
  <c r="M73" i="12"/>
  <c r="N73" i="12" s="1"/>
  <c r="M74" i="12"/>
  <c r="N74" i="12" s="1"/>
  <c r="M75" i="12"/>
  <c r="N75" i="12" s="1"/>
  <c r="M76" i="12"/>
  <c r="N76" i="12" s="1"/>
  <c r="M77" i="12"/>
  <c r="N77" i="12" s="1"/>
  <c r="M78" i="12"/>
  <c r="N78" i="12" s="1"/>
  <c r="M79" i="12"/>
  <c r="N79" i="12" s="1"/>
  <c r="M80" i="12"/>
  <c r="N80" i="12" s="1"/>
  <c r="M81" i="12"/>
  <c r="N81" i="12" s="1"/>
  <c r="M82" i="12"/>
  <c r="M83" i="12"/>
  <c r="M84" i="12"/>
  <c r="N84" i="12" s="1"/>
  <c r="M85" i="12"/>
  <c r="M86" i="12"/>
  <c r="N86" i="12" s="1"/>
  <c r="M87" i="12"/>
  <c r="N87" i="12" s="1"/>
  <c r="M88" i="12"/>
  <c r="N88" i="12" s="1"/>
  <c r="M89" i="12"/>
  <c r="M90" i="12"/>
  <c r="N90" i="12" s="1"/>
  <c r="M91" i="12"/>
  <c r="N91" i="12" s="1"/>
  <c r="M92" i="12"/>
  <c r="N92" i="12" s="1"/>
  <c r="M93" i="12"/>
  <c r="M94" i="12"/>
  <c r="M95" i="12"/>
  <c r="M96" i="12"/>
  <c r="N96" i="12" s="1"/>
  <c r="M97" i="12"/>
  <c r="N97" i="12" s="1"/>
  <c r="M98" i="12"/>
  <c r="N98" i="12" s="1"/>
  <c r="M99" i="12"/>
  <c r="N99" i="12" s="1"/>
  <c r="M100" i="12"/>
  <c r="N100" i="12" s="1"/>
  <c r="M101" i="12"/>
  <c r="N101" i="12" s="1"/>
  <c r="M102" i="12"/>
  <c r="N102" i="12" s="1"/>
  <c r="M103" i="12"/>
  <c r="N103" i="12" s="1"/>
  <c r="M104" i="12"/>
  <c r="N104" i="12" s="1"/>
  <c r="M105" i="12"/>
  <c r="N105" i="12" s="1"/>
  <c r="M106" i="12"/>
  <c r="M107" i="12"/>
  <c r="M108" i="12"/>
  <c r="M109" i="12"/>
  <c r="N109" i="12" s="1"/>
  <c r="M110" i="12"/>
  <c r="N110" i="12" s="1"/>
  <c r="M111" i="12"/>
  <c r="N111" i="12" s="1"/>
  <c r="M112" i="12"/>
  <c r="N112" i="12" s="1"/>
  <c r="M113" i="12"/>
  <c r="N113" i="12" s="1"/>
  <c r="M114" i="12"/>
  <c r="N114" i="12" s="1"/>
  <c r="M115" i="12"/>
  <c r="M116" i="12"/>
  <c r="N116" i="12" s="1"/>
  <c r="M117" i="12"/>
  <c r="N117" i="12" s="1"/>
  <c r="M118" i="12"/>
  <c r="M119" i="12"/>
  <c r="M120" i="12"/>
  <c r="N120" i="12" s="1"/>
  <c r="M121" i="12"/>
  <c r="M122" i="12"/>
  <c r="N122" i="12" s="1"/>
  <c r="M123" i="12"/>
  <c r="N123" i="12" s="1"/>
  <c r="M124" i="12"/>
  <c r="N124" i="12" s="1"/>
  <c r="M125" i="12"/>
  <c r="N125" i="12" s="1"/>
  <c r="M126" i="12"/>
  <c r="N126" i="12" s="1"/>
  <c r="M127" i="12"/>
  <c r="N127" i="12" s="1"/>
  <c r="M128" i="12"/>
  <c r="N128" i="12" s="1"/>
  <c r="M129" i="12"/>
  <c r="N129" i="12" s="1"/>
  <c r="M130" i="12"/>
  <c r="M131" i="12"/>
  <c r="M132" i="12"/>
  <c r="M133" i="12"/>
  <c r="N133" i="12" s="1"/>
  <c r="M134" i="12"/>
  <c r="N134" i="12" s="1"/>
  <c r="M135" i="12"/>
  <c r="N135" i="12" s="1"/>
  <c r="M136" i="12"/>
  <c r="N136" i="12" s="1"/>
  <c r="M137" i="12"/>
  <c r="N137" i="12" s="1"/>
  <c r="M138" i="12"/>
  <c r="N138" i="12" s="1"/>
  <c r="M139" i="12"/>
  <c r="N139" i="12" s="1"/>
  <c r="M140" i="12"/>
  <c r="N140" i="12" s="1"/>
  <c r="M141" i="12"/>
  <c r="N141" i="12" s="1"/>
  <c r="M142" i="12"/>
  <c r="M143" i="12"/>
  <c r="M144" i="12"/>
  <c r="N144" i="12" s="1"/>
  <c r="M145" i="12"/>
  <c r="N145" i="12" s="1"/>
  <c r="M146" i="12"/>
  <c r="N146" i="12" s="1"/>
  <c r="M147" i="12"/>
  <c r="N147" i="12" s="1"/>
  <c r="M148" i="12"/>
  <c r="N148" i="12" s="1"/>
  <c r="M149" i="12"/>
  <c r="M150" i="12"/>
  <c r="N150" i="12" s="1"/>
  <c r="M151" i="12"/>
  <c r="N151" i="12" s="1"/>
  <c r="M152" i="12"/>
  <c r="N152" i="12" s="1"/>
  <c r="M153" i="12"/>
  <c r="N153" i="12" s="1"/>
  <c r="M154" i="12"/>
  <c r="M155" i="12"/>
  <c r="M156" i="12"/>
  <c r="N156" i="12" s="1"/>
  <c r="M157" i="12"/>
  <c r="M158" i="12"/>
  <c r="N158" i="12" s="1"/>
  <c r="M159" i="12"/>
  <c r="M160" i="12"/>
  <c r="N160" i="12" s="1"/>
  <c r="M161" i="12"/>
  <c r="N161" i="12" s="1"/>
  <c r="M162" i="12"/>
  <c r="M163" i="12"/>
  <c r="N163" i="12" s="1"/>
  <c r="M164" i="12"/>
  <c r="N164" i="12" s="1"/>
  <c r="M165" i="12"/>
  <c r="N165" i="12" s="1"/>
  <c r="M166" i="12"/>
  <c r="M167" i="12"/>
  <c r="M168" i="12"/>
  <c r="N168" i="12" s="1"/>
  <c r="M169" i="12"/>
  <c r="N169" i="12" s="1"/>
  <c r="M170" i="12"/>
  <c r="N170" i="12" s="1"/>
  <c r="M171" i="12"/>
  <c r="M172" i="12"/>
  <c r="N172" i="12" s="1"/>
  <c r="M173" i="12"/>
  <c r="N173" i="12" s="1"/>
  <c r="M174" i="12"/>
  <c r="N174" i="12" s="1"/>
  <c r="M175" i="12"/>
  <c r="N175" i="12" s="1"/>
  <c r="M176" i="12"/>
  <c r="N176" i="12" s="1"/>
  <c r="M177" i="12"/>
  <c r="N177" i="12" s="1"/>
  <c r="M178" i="12"/>
  <c r="M179" i="12"/>
  <c r="M180" i="12"/>
  <c r="N180" i="12" s="1"/>
  <c r="M181" i="12"/>
  <c r="N181" i="12" s="1"/>
  <c r="M182" i="12"/>
  <c r="N182" i="12" s="1"/>
  <c r="M183" i="12"/>
  <c r="N183" i="12" s="1"/>
  <c r="M184" i="12"/>
  <c r="N184" i="12" s="1"/>
  <c r="M185" i="12"/>
  <c r="N185" i="12" s="1"/>
  <c r="M186" i="12"/>
  <c r="N186" i="12" s="1"/>
  <c r="M187" i="12"/>
  <c r="N187" i="12" s="1"/>
  <c r="M188" i="12"/>
  <c r="N188" i="12" s="1"/>
  <c r="M189" i="12"/>
  <c r="M190" i="12"/>
  <c r="M191" i="12"/>
  <c r="M192" i="12"/>
  <c r="N192" i="12" s="1"/>
  <c r="M193" i="12"/>
  <c r="N193" i="12" s="1"/>
  <c r="M194" i="12"/>
  <c r="N194" i="12" s="1"/>
  <c r="M195" i="12"/>
  <c r="N195" i="12" s="1"/>
  <c r="M196" i="12"/>
  <c r="N196" i="12" s="1"/>
  <c r="M197" i="12"/>
  <c r="N197" i="12" s="1"/>
  <c r="M198" i="12"/>
  <c r="N198" i="12" s="1"/>
  <c r="M199" i="12"/>
  <c r="N199" i="12" s="1"/>
  <c r="M200" i="12"/>
  <c r="N200" i="12" s="1"/>
  <c r="M201" i="12"/>
  <c r="M202" i="12"/>
  <c r="M203" i="12"/>
  <c r="M204" i="12"/>
  <c r="M205" i="12"/>
  <c r="N205" i="12" s="1"/>
  <c r="M206" i="12"/>
  <c r="M207" i="12"/>
  <c r="M208" i="12"/>
  <c r="N208" i="12" s="1"/>
  <c r="M209" i="12"/>
  <c r="M210" i="12"/>
  <c r="N210" i="12" s="1"/>
  <c r="M211" i="12"/>
  <c r="N211" i="12" s="1"/>
  <c r="M212" i="12"/>
  <c r="N212" i="12" s="1"/>
  <c r="M213" i="12"/>
  <c r="M214" i="12"/>
  <c r="M215" i="12"/>
  <c r="M216" i="12"/>
  <c r="N216" i="12" s="1"/>
  <c r="M217" i="12"/>
  <c r="N217" i="12" s="1"/>
  <c r="M218" i="12"/>
  <c r="N218" i="12" s="1"/>
  <c r="M219" i="12"/>
  <c r="N219" i="12" s="1"/>
  <c r="M220" i="12"/>
  <c r="N220" i="12" s="1"/>
  <c r="M221" i="12"/>
  <c r="M222" i="12"/>
  <c r="N222" i="12" s="1"/>
  <c r="M223" i="12"/>
  <c r="N223" i="12" s="1"/>
  <c r="M224" i="12"/>
  <c r="N224" i="12" s="1"/>
  <c r="M225" i="12"/>
  <c r="N225" i="12" s="1"/>
  <c r="M226" i="12"/>
  <c r="M227" i="12"/>
  <c r="M228" i="12"/>
  <c r="N228" i="12" s="1"/>
  <c r="M229" i="12"/>
  <c r="N229" i="12" s="1"/>
  <c r="M230" i="12"/>
  <c r="N230" i="12" s="1"/>
  <c r="M231" i="12"/>
  <c r="N231" i="12" s="1"/>
  <c r="M232" i="12"/>
  <c r="N232" i="12" s="1"/>
  <c r="M233" i="12"/>
  <c r="M234" i="12"/>
  <c r="N234" i="12" s="1"/>
  <c r="M235" i="12"/>
  <c r="N235" i="12" s="1"/>
  <c r="M236" i="12"/>
  <c r="N236" i="12" s="1"/>
  <c r="M237" i="12"/>
  <c r="M238" i="12"/>
  <c r="M239" i="12"/>
  <c r="M240" i="12"/>
  <c r="N240" i="12" s="1"/>
  <c r="M241" i="12"/>
  <c r="M242" i="12"/>
  <c r="N242" i="12" s="1"/>
  <c r="M243" i="12"/>
  <c r="N243" i="12" s="1"/>
  <c r="M244" i="12"/>
  <c r="N244" i="12" s="1"/>
  <c r="M245" i="12"/>
  <c r="N245" i="12" s="1"/>
  <c r="M246" i="12"/>
  <c r="N246" i="12" s="1"/>
  <c r="M247" i="12"/>
  <c r="N247" i="12" s="1"/>
  <c r="M248" i="12"/>
  <c r="N248" i="12" s="1"/>
  <c r="M249" i="12"/>
  <c r="N249" i="12" s="1"/>
  <c r="M250" i="12"/>
  <c r="M251" i="12"/>
  <c r="M252" i="12"/>
  <c r="M253" i="12"/>
  <c r="N253" i="12" s="1"/>
  <c r="M254" i="12"/>
  <c r="N254" i="12" s="1"/>
  <c r="M255" i="12"/>
  <c r="N255" i="12" s="1"/>
  <c r="M256" i="12"/>
  <c r="N256" i="12" s="1"/>
  <c r="M257" i="12"/>
  <c r="N257" i="12" s="1"/>
  <c r="M258" i="12"/>
  <c r="N258" i="12" s="1"/>
  <c r="M259" i="12"/>
  <c r="N259" i="12" s="1"/>
  <c r="M260" i="12"/>
  <c r="N260" i="12" s="1"/>
  <c r="M261" i="12"/>
  <c r="N261" i="12" s="1"/>
  <c r="M262" i="12"/>
  <c r="M263" i="12"/>
  <c r="M264" i="12"/>
  <c r="M265" i="12"/>
  <c r="M266" i="12"/>
  <c r="M267" i="12"/>
  <c r="M268" i="12"/>
  <c r="M269" i="12"/>
  <c r="N269" i="12" s="1"/>
  <c r="M270" i="12"/>
  <c r="N270" i="12" s="1"/>
  <c r="M271" i="12"/>
  <c r="N271" i="12" s="1"/>
  <c r="M272" i="12"/>
  <c r="N272" i="12" s="1"/>
  <c r="M273" i="12"/>
  <c r="N273" i="12" s="1"/>
  <c r="M274" i="12"/>
  <c r="M275" i="12"/>
  <c r="M276" i="12"/>
  <c r="N276" i="12" s="1"/>
  <c r="M277" i="12"/>
  <c r="N277" i="12" s="1"/>
  <c r="M278" i="12"/>
  <c r="N278" i="12" s="1"/>
  <c r="M279" i="12"/>
  <c r="N279" i="12" s="1"/>
  <c r="M280" i="12"/>
  <c r="N280" i="12" s="1"/>
  <c r="M281" i="12"/>
  <c r="M282" i="12"/>
  <c r="N282" i="12" s="1"/>
  <c r="M283" i="12"/>
  <c r="N283" i="12" s="1"/>
  <c r="M284" i="12"/>
  <c r="N284" i="12" s="1"/>
  <c r="M285" i="12"/>
  <c r="M286" i="12"/>
  <c r="M287" i="12"/>
  <c r="M288" i="12"/>
  <c r="M289" i="12"/>
  <c r="N289" i="12" s="1"/>
  <c r="M290" i="12"/>
  <c r="N290" i="12" s="1"/>
  <c r="M291" i="12"/>
  <c r="N291" i="12" s="1"/>
  <c r="M292" i="12"/>
  <c r="N292" i="12" s="1"/>
  <c r="M293" i="12"/>
  <c r="N293" i="12" s="1"/>
  <c r="M294" i="12"/>
  <c r="N294" i="12" s="1"/>
  <c r="M295" i="12"/>
  <c r="N295" i="12" s="1"/>
  <c r="M296" i="12"/>
  <c r="N296" i="12" s="1"/>
  <c r="M297" i="12"/>
  <c r="N297" i="12" s="1"/>
  <c r="M298" i="12"/>
  <c r="M299" i="12"/>
  <c r="M300" i="12"/>
  <c r="N300" i="12" s="1"/>
  <c r="M301" i="12"/>
  <c r="N301" i="12" s="1"/>
  <c r="M302" i="12"/>
  <c r="N302" i="12" s="1"/>
  <c r="M303" i="12"/>
  <c r="N303" i="12" s="1"/>
  <c r="M304" i="12"/>
  <c r="N304" i="12" s="1"/>
  <c r="M305" i="12"/>
  <c r="N305" i="12" s="1"/>
  <c r="M306" i="12"/>
  <c r="N306" i="12" s="1"/>
  <c r="M307" i="12"/>
  <c r="M308" i="12"/>
  <c r="N308" i="12" s="1"/>
  <c r="M309" i="12"/>
  <c r="N309" i="12" s="1"/>
  <c r="M310" i="12"/>
  <c r="M311" i="12"/>
  <c r="M312" i="12"/>
  <c r="M313" i="12"/>
  <c r="M314" i="12"/>
  <c r="N314" i="12" s="1"/>
  <c r="M315" i="12"/>
  <c r="M316" i="12"/>
  <c r="N316" i="12" s="1"/>
  <c r="M317" i="12"/>
  <c r="M318" i="12"/>
  <c r="N318" i="12" s="1"/>
  <c r="M319" i="12"/>
  <c r="N319" i="12" s="1"/>
  <c r="M320" i="12"/>
  <c r="N320" i="12" s="1"/>
  <c r="M321" i="12"/>
  <c r="N321" i="12" s="1"/>
  <c r="M322" i="12"/>
  <c r="M323" i="12"/>
  <c r="M324" i="12"/>
  <c r="M325" i="12"/>
  <c r="N325" i="12" s="1"/>
  <c r="M326" i="12"/>
  <c r="N326" i="12" s="1"/>
  <c r="M327" i="12"/>
  <c r="N327" i="12" s="1"/>
  <c r="M328" i="12"/>
  <c r="N328" i="12" s="1"/>
  <c r="M329" i="12"/>
  <c r="N329" i="12" s="1"/>
  <c r="M330" i="12"/>
  <c r="N330" i="12" s="1"/>
  <c r="M331" i="12"/>
  <c r="N331" i="12" s="1"/>
  <c r="M332" i="12"/>
  <c r="N332" i="12" s="1"/>
  <c r="M333" i="12"/>
  <c r="N333" i="12" s="1"/>
  <c r="M334" i="12"/>
  <c r="M335" i="12"/>
  <c r="M336" i="12"/>
  <c r="N336" i="12" s="1"/>
  <c r="M337" i="12"/>
  <c r="N337" i="12" s="1"/>
  <c r="M338" i="12"/>
  <c r="N338" i="12" s="1"/>
  <c r="M339" i="12"/>
  <c r="M340" i="12"/>
  <c r="M341" i="12"/>
  <c r="N341" i="12" s="1"/>
  <c r="M342" i="12"/>
  <c r="N342" i="12" s="1"/>
  <c r="M343" i="12"/>
  <c r="N343" i="12" s="1"/>
  <c r="M344" i="12"/>
  <c r="N344" i="12" s="1"/>
  <c r="M345" i="12"/>
  <c r="N345" i="12" s="1"/>
  <c r="M346" i="12"/>
  <c r="M347" i="12"/>
  <c r="M348" i="12"/>
  <c r="M349" i="12"/>
  <c r="N349" i="12" s="1"/>
  <c r="M350" i="12"/>
  <c r="N350" i="12" s="1"/>
  <c r="M351" i="12"/>
  <c r="N351" i="12" s="1"/>
  <c r="M352" i="12"/>
  <c r="N352" i="12" s="1"/>
  <c r="M353" i="12"/>
  <c r="N353" i="12" s="1"/>
  <c r="M354" i="12"/>
  <c r="N354" i="12" s="1"/>
  <c r="M355" i="12"/>
  <c r="N355" i="12" s="1"/>
  <c r="M356" i="12"/>
  <c r="N356" i="12" s="1"/>
  <c r="M357" i="12"/>
  <c r="N357" i="12" s="1"/>
  <c r="M358" i="12"/>
  <c r="N358" i="12" s="1"/>
  <c r="M359" i="12"/>
  <c r="M360" i="12"/>
  <c r="N360" i="12" s="1"/>
  <c r="M361" i="12"/>
  <c r="N361" i="12" s="1"/>
  <c r="M362" i="12"/>
  <c r="N362" i="12" s="1"/>
  <c r="M363" i="12"/>
  <c r="M364" i="12"/>
  <c r="N364" i="12" s="1"/>
  <c r="M365" i="12"/>
  <c r="N365" i="12" s="1"/>
  <c r="M366" i="12"/>
  <c r="N366" i="12" s="1"/>
  <c r="M367" i="12"/>
  <c r="N367" i="12" s="1"/>
  <c r="M368" i="12"/>
  <c r="N368" i="12" s="1"/>
  <c r="M369" i="12"/>
  <c r="N369" i="12" s="1"/>
  <c r="M370" i="12"/>
  <c r="M371" i="12"/>
  <c r="M372" i="12"/>
  <c r="M373" i="12"/>
  <c r="N373" i="12" s="1"/>
  <c r="M374" i="12"/>
  <c r="N374" i="12" s="1"/>
  <c r="M375" i="12"/>
  <c r="N375" i="12" s="1"/>
  <c r="M376" i="12"/>
  <c r="M377" i="12"/>
  <c r="N377" i="12" s="1"/>
  <c r="M378" i="12"/>
  <c r="N378" i="12" s="1"/>
  <c r="M379" i="12"/>
  <c r="N379" i="12" s="1"/>
  <c r="M380" i="12"/>
  <c r="N380" i="12" s="1"/>
  <c r="M381" i="12"/>
  <c r="N381" i="12" s="1"/>
  <c r="M382" i="12"/>
  <c r="M383" i="12"/>
  <c r="M384" i="12"/>
  <c r="M385" i="12"/>
  <c r="N385" i="12" s="1"/>
  <c r="M386" i="12"/>
  <c r="N386" i="12" s="1"/>
  <c r="M387" i="12"/>
  <c r="N387" i="12" s="1"/>
  <c r="M388" i="12"/>
  <c r="N388" i="12" s="1"/>
  <c r="M389" i="12"/>
  <c r="N389" i="12" s="1"/>
  <c r="M390" i="12"/>
  <c r="M391" i="12"/>
  <c r="M392" i="12"/>
  <c r="N392" i="12" s="1"/>
  <c r="M393" i="12"/>
  <c r="N393" i="12" s="1"/>
  <c r="M394" i="12"/>
  <c r="M395" i="12"/>
  <c r="M396" i="12"/>
  <c r="N396" i="12" s="1"/>
  <c r="M397" i="12"/>
  <c r="N397" i="12" s="1"/>
  <c r="M398" i="12"/>
  <c r="M399" i="12"/>
  <c r="N399" i="12" s="1"/>
  <c r="M400" i="12"/>
  <c r="N400" i="12" s="1"/>
  <c r="M401" i="12"/>
  <c r="N401" i="12" s="1"/>
  <c r="M402" i="12"/>
  <c r="M403" i="12"/>
  <c r="N403" i="12" s="1"/>
  <c r="M404" i="12"/>
  <c r="N404" i="12" s="1"/>
  <c r="M405" i="12"/>
  <c r="N405" i="12" s="1"/>
  <c r="M406" i="12"/>
  <c r="M407" i="12"/>
  <c r="M408" i="12"/>
  <c r="N408" i="12" s="1"/>
  <c r="M409" i="12"/>
  <c r="N409" i="12" s="1"/>
  <c r="M410" i="12"/>
  <c r="N410" i="12" s="1"/>
  <c r="M411" i="12"/>
  <c r="N411" i="12" s="1"/>
  <c r="M412" i="12"/>
  <c r="N412" i="12" s="1"/>
  <c r="M413" i="12"/>
  <c r="N413" i="12" s="1"/>
  <c r="M414" i="12"/>
  <c r="N414" i="12" s="1"/>
  <c r="M415" i="12"/>
  <c r="N415" i="12" s="1"/>
  <c r="M416" i="12"/>
  <c r="N416" i="12" s="1"/>
  <c r="M417" i="12"/>
  <c r="N417" i="12" s="1"/>
  <c r="M418" i="12"/>
  <c r="M419" i="12"/>
  <c r="M420" i="12"/>
  <c r="N420" i="12" s="1"/>
  <c r="M421" i="12"/>
  <c r="N421" i="12" s="1"/>
  <c r="M422" i="12"/>
  <c r="N422" i="12" s="1"/>
  <c r="M423" i="12"/>
  <c r="N423" i="12" s="1"/>
  <c r="M424" i="12"/>
  <c r="N424" i="12" s="1"/>
  <c r="M425" i="12"/>
  <c r="N425" i="12" s="1"/>
  <c r="M426" i="12"/>
  <c r="N426" i="12" s="1"/>
  <c r="M427" i="12"/>
  <c r="N427" i="12" s="1"/>
  <c r="M428" i="12"/>
  <c r="N428" i="12" s="1"/>
  <c r="M429" i="12"/>
  <c r="M430" i="12"/>
  <c r="M431" i="12"/>
  <c r="M432" i="12"/>
  <c r="N432" i="12" s="1"/>
  <c r="M433" i="12"/>
  <c r="N433" i="12" s="1"/>
  <c r="M434" i="12"/>
  <c r="N434" i="12" s="1"/>
  <c r="M435" i="12"/>
  <c r="M436" i="12"/>
  <c r="N436" i="12" s="1"/>
  <c r="M437" i="12"/>
  <c r="N437" i="12" s="1"/>
  <c r="M438" i="12"/>
  <c r="N438" i="12" s="1"/>
  <c r="M439" i="12"/>
  <c r="N439" i="12" s="1"/>
  <c r="M440" i="12"/>
  <c r="N440" i="12" s="1"/>
  <c r="M441" i="12"/>
  <c r="N441" i="12" s="1"/>
  <c r="M442" i="12"/>
  <c r="M443" i="12"/>
  <c r="M444" i="12"/>
  <c r="N444" i="12" s="1"/>
  <c r="M445" i="12"/>
  <c r="N445" i="12" s="1"/>
  <c r="M446" i="12"/>
  <c r="N446" i="12" s="1"/>
  <c r="M447" i="12"/>
  <c r="M448" i="12"/>
  <c r="N448" i="12" s="1"/>
  <c r="M449" i="12"/>
  <c r="M450" i="12"/>
  <c r="N450" i="12" s="1"/>
  <c r="M451" i="12"/>
  <c r="N451" i="12" s="1"/>
  <c r="M452" i="12"/>
  <c r="N452" i="12" s="1"/>
  <c r="M453" i="12"/>
  <c r="N453" i="12" s="1"/>
  <c r="M454" i="12"/>
  <c r="M455" i="12"/>
  <c r="M456" i="12"/>
  <c r="M457" i="12"/>
  <c r="N457" i="12" s="1"/>
  <c r="M458" i="12"/>
  <c r="M459" i="12"/>
  <c r="N459" i="12" s="1"/>
  <c r="M460" i="12"/>
  <c r="N460" i="12" s="1"/>
  <c r="M461" i="12"/>
  <c r="N461" i="12" s="1"/>
  <c r="M462" i="12"/>
  <c r="N462" i="12" s="1"/>
  <c r="M463" i="12"/>
  <c r="N463" i="12" s="1"/>
  <c r="M464" i="12"/>
  <c r="N464" i="12" s="1"/>
  <c r="M465" i="12"/>
  <c r="M466" i="12"/>
  <c r="M467" i="12"/>
  <c r="M468" i="12"/>
  <c r="N468" i="12" s="1"/>
  <c r="M469" i="12"/>
  <c r="N469" i="12" s="1"/>
  <c r="M470" i="12"/>
  <c r="N470" i="12" s="1"/>
  <c r="M471" i="12"/>
  <c r="N471" i="12" s="1"/>
  <c r="M472" i="12"/>
  <c r="N472" i="12" s="1"/>
  <c r="M473" i="12"/>
  <c r="N473" i="12" s="1"/>
  <c r="M474" i="12"/>
  <c r="N474" i="12" s="1"/>
  <c r="M475" i="12"/>
  <c r="N475" i="12" s="1"/>
  <c r="M476" i="12"/>
  <c r="N476" i="12" s="1"/>
  <c r="M477" i="12"/>
  <c r="N477" i="12" s="1"/>
  <c r="M478" i="12"/>
  <c r="M479" i="12"/>
  <c r="M480" i="12"/>
  <c r="N480" i="12" s="1"/>
  <c r="M481" i="12"/>
  <c r="N481" i="12" s="1"/>
  <c r="M482" i="12"/>
  <c r="N482" i="12" s="1"/>
  <c r="M483" i="12"/>
  <c r="N483" i="12" s="1"/>
  <c r="M484" i="12"/>
  <c r="N484" i="12" s="1"/>
  <c r="M485" i="12"/>
  <c r="N485" i="12" s="1"/>
  <c r="M486" i="12"/>
  <c r="N486" i="12" s="1"/>
  <c r="M487" i="12"/>
  <c r="M488" i="12"/>
  <c r="N488" i="12" s="1"/>
  <c r="M489" i="12"/>
  <c r="M490" i="12"/>
  <c r="M491" i="12"/>
  <c r="M492" i="12"/>
  <c r="N492" i="12" s="1"/>
  <c r="M493" i="12"/>
  <c r="N493" i="12" s="1"/>
  <c r="M494" i="12"/>
  <c r="N494" i="12" s="1"/>
  <c r="M495" i="12"/>
  <c r="M496" i="12"/>
  <c r="N496" i="12" s="1"/>
  <c r="M497" i="12"/>
  <c r="N497" i="12" s="1"/>
  <c r="M498" i="12"/>
  <c r="N498" i="12" s="1"/>
  <c r="M499" i="12"/>
  <c r="M500" i="12"/>
  <c r="N500" i="12" s="1"/>
  <c r="M501" i="12"/>
  <c r="N501" i="12" s="1"/>
  <c r="M502" i="12"/>
  <c r="M503" i="12"/>
  <c r="M504" i="12"/>
  <c r="M505" i="12"/>
  <c r="N505" i="12" s="1"/>
  <c r="M506" i="12"/>
  <c r="M507" i="12"/>
  <c r="N507" i="12" s="1"/>
  <c r="M508" i="12"/>
  <c r="N508" i="12" s="1"/>
  <c r="M509" i="12"/>
  <c r="N509" i="12" s="1"/>
  <c r="M510" i="12"/>
  <c r="N510" i="12" s="1"/>
  <c r="M511" i="12"/>
  <c r="N511" i="12" s="1"/>
  <c r="M512" i="12"/>
  <c r="N512" i="12" s="1"/>
  <c r="M513" i="12"/>
  <c r="N513" i="12" s="1"/>
  <c r="M514" i="12"/>
  <c r="M515" i="12"/>
  <c r="M516" i="12"/>
  <c r="N516" i="12" s="1"/>
  <c r="M517" i="12"/>
  <c r="N517" i="12" s="1"/>
  <c r="M518" i="12"/>
  <c r="N518" i="12" s="1"/>
  <c r="M519" i="12"/>
  <c r="M520" i="12"/>
  <c r="N520" i="12" s="1"/>
  <c r="M521" i="12"/>
  <c r="N521" i="12" s="1"/>
  <c r="M522" i="12"/>
  <c r="N522" i="12" s="1"/>
  <c r="M523" i="12"/>
  <c r="N523" i="12" s="1"/>
  <c r="M524" i="12"/>
  <c r="N524" i="12" s="1"/>
  <c r="M525" i="12"/>
  <c r="N525" i="12" s="1"/>
  <c r="M526" i="12"/>
  <c r="M527" i="12"/>
  <c r="M528" i="12"/>
  <c r="N528" i="12" s="1"/>
  <c r="M529" i="12"/>
  <c r="M530" i="12"/>
  <c r="N530" i="12" s="1"/>
  <c r="M531" i="12"/>
  <c r="N531" i="12" s="1"/>
  <c r="M532" i="12"/>
  <c r="N532" i="12" s="1"/>
  <c r="M533" i="12"/>
  <c r="N533" i="12" s="1"/>
  <c r="M534" i="12"/>
  <c r="N534" i="12" s="1"/>
  <c r="M535" i="12"/>
  <c r="N535" i="12" s="1"/>
  <c r="M536" i="12"/>
  <c r="N536" i="12" s="1"/>
  <c r="M537" i="12"/>
  <c r="N537" i="12" s="1"/>
  <c r="M538" i="12"/>
  <c r="M539" i="12"/>
  <c r="M540" i="12"/>
  <c r="N540" i="12" s="1"/>
  <c r="M541" i="12"/>
  <c r="N541" i="12" s="1"/>
  <c r="M542" i="12"/>
  <c r="N542" i="12" s="1"/>
  <c r="M543" i="12"/>
  <c r="N543" i="12" s="1"/>
  <c r="M544" i="12"/>
  <c r="N544" i="12" s="1"/>
  <c r="M545" i="12"/>
  <c r="M546" i="12"/>
  <c r="N546" i="12" s="1"/>
  <c r="M547" i="12"/>
  <c r="N547" i="12" s="1"/>
  <c r="M548" i="12"/>
  <c r="N548" i="12" s="1"/>
  <c r="M549" i="12"/>
  <c r="M550" i="12"/>
  <c r="M551" i="12"/>
  <c r="M552" i="12"/>
  <c r="M553" i="12"/>
  <c r="N553" i="12" s="1"/>
  <c r="M554" i="12"/>
  <c r="N554" i="12" s="1"/>
  <c r="M555" i="12"/>
  <c r="N555" i="12" s="1"/>
  <c r="M556" i="12"/>
  <c r="N556" i="12" s="1"/>
  <c r="M557" i="12"/>
  <c r="N557" i="12" s="1"/>
  <c r="M558" i="12"/>
  <c r="N558" i="12" s="1"/>
  <c r="M559" i="12"/>
  <c r="M560" i="12"/>
  <c r="N560" i="12" s="1"/>
  <c r="M561" i="12"/>
  <c r="M562" i="12"/>
  <c r="M563" i="12"/>
  <c r="M564" i="12"/>
  <c r="N564" i="12" s="1"/>
  <c r="M565" i="12"/>
  <c r="M566" i="12"/>
  <c r="N566" i="12" s="1"/>
  <c r="M567" i="12"/>
  <c r="N567" i="12" s="1"/>
  <c r="M568" i="12"/>
  <c r="N568" i="12" s="1"/>
  <c r="M569" i="12"/>
  <c r="M570" i="12"/>
  <c r="N570" i="12" s="1"/>
  <c r="M571" i="12"/>
  <c r="N571" i="12" s="1"/>
  <c r="M572" i="12"/>
  <c r="N572" i="12" s="1"/>
  <c r="M573" i="12"/>
  <c r="N573" i="12" s="1"/>
  <c r="M574" i="12"/>
  <c r="N574" i="12" s="1"/>
  <c r="M575" i="12"/>
  <c r="M576" i="12"/>
  <c r="N576" i="12" s="1"/>
  <c r="M577" i="12"/>
  <c r="N577" i="12" s="1"/>
  <c r="M578" i="12"/>
  <c r="N578" i="12" s="1"/>
  <c r="M579" i="12"/>
  <c r="N579" i="12" s="1"/>
  <c r="M580" i="12"/>
  <c r="N580" i="12" s="1"/>
  <c r="M581" i="12"/>
  <c r="M582" i="12"/>
  <c r="N582" i="12" s="1"/>
  <c r="M583" i="12"/>
  <c r="N583" i="12" s="1"/>
  <c r="M584" i="12"/>
  <c r="N584" i="12" s="1"/>
  <c r="M585" i="12"/>
  <c r="N585" i="12" s="1"/>
  <c r="M586" i="12"/>
  <c r="M587" i="12"/>
  <c r="M588" i="12"/>
  <c r="N588" i="12" s="1"/>
  <c r="M589" i="12"/>
  <c r="N589" i="12" s="1"/>
  <c r="M590" i="12"/>
  <c r="N590" i="12" s="1"/>
  <c r="M591" i="12"/>
  <c r="N591" i="12" s="1"/>
  <c r="M592" i="12"/>
  <c r="N592" i="12" s="1"/>
  <c r="M593" i="12"/>
  <c r="N593" i="12" s="1"/>
  <c r="M594" i="12"/>
  <c r="N594" i="12" s="1"/>
  <c r="M595" i="12"/>
  <c r="M596" i="12"/>
  <c r="N596" i="12" s="1"/>
  <c r="M597" i="12"/>
  <c r="N597" i="12" s="1"/>
  <c r="M598" i="12"/>
  <c r="M599" i="12"/>
  <c r="M600" i="12"/>
  <c r="N600" i="12" s="1"/>
  <c r="M601" i="12"/>
  <c r="N601" i="12" s="1"/>
  <c r="M602" i="12"/>
  <c r="N602" i="12" s="1"/>
  <c r="M603" i="12"/>
  <c r="N603" i="12" s="1"/>
  <c r="M604" i="12"/>
  <c r="N604" i="12" s="1"/>
  <c r="M605" i="12"/>
  <c r="N605" i="12" s="1"/>
  <c r="M606" i="12"/>
  <c r="N606" i="12" s="1"/>
  <c r="M607" i="12"/>
  <c r="M608" i="12"/>
  <c r="N608" i="12" s="1"/>
  <c r="M609" i="12"/>
  <c r="N609" i="12" s="1"/>
  <c r="M610" i="12"/>
  <c r="M611" i="12"/>
  <c r="M612" i="12"/>
  <c r="N612" i="12" s="1"/>
  <c r="M613" i="12"/>
  <c r="N613" i="12" s="1"/>
  <c r="M614" i="12"/>
  <c r="N614" i="12" s="1"/>
  <c r="M615" i="12"/>
  <c r="N615" i="12" s="1"/>
  <c r="M616" i="12"/>
  <c r="N616" i="12" s="1"/>
  <c r="M617" i="12"/>
  <c r="N617" i="12" s="1"/>
  <c r="M618" i="12"/>
  <c r="N618" i="12" s="1"/>
  <c r="M619" i="12"/>
  <c r="N619" i="12" s="1"/>
  <c r="M620" i="12"/>
  <c r="N620" i="12" s="1"/>
  <c r="M621" i="12"/>
  <c r="N621" i="12" s="1"/>
  <c r="M622" i="12"/>
  <c r="M623" i="12"/>
  <c r="M624" i="12"/>
  <c r="M625" i="12"/>
  <c r="N625" i="12" s="1"/>
  <c r="M626" i="12"/>
  <c r="M627" i="12"/>
  <c r="N627" i="12" s="1"/>
  <c r="M628" i="12"/>
  <c r="N628" i="12" s="1"/>
  <c r="M629" i="12"/>
  <c r="N629" i="12" s="1"/>
  <c r="M630" i="12"/>
  <c r="N630" i="12" s="1"/>
  <c r="M631" i="12"/>
  <c r="N631" i="12" s="1"/>
  <c r="M632" i="12"/>
  <c r="N632" i="12" s="1"/>
  <c r="M633" i="12"/>
  <c r="M634" i="12"/>
  <c r="M635" i="12"/>
  <c r="M636" i="12"/>
  <c r="M637" i="12"/>
  <c r="M638" i="12"/>
  <c r="N638" i="12" s="1"/>
  <c r="M639" i="12"/>
  <c r="N639" i="12" s="1"/>
  <c r="M640" i="12"/>
  <c r="N640" i="12" s="1"/>
  <c r="M641" i="12"/>
  <c r="N641" i="12" s="1"/>
  <c r="M642" i="12"/>
  <c r="N642" i="12" s="1"/>
  <c r="M643" i="12"/>
  <c r="N643" i="12" s="1"/>
  <c r="M644" i="12"/>
  <c r="N644" i="12" s="1"/>
  <c r="M645" i="12"/>
  <c r="N645" i="12" s="1"/>
  <c r="M646" i="12"/>
  <c r="M647" i="12"/>
  <c r="M648" i="12"/>
  <c r="N648" i="12" s="1"/>
  <c r="M649" i="12"/>
  <c r="N649" i="12" s="1"/>
  <c r="M650" i="12"/>
  <c r="N650" i="12" s="1"/>
  <c r="M651" i="12"/>
  <c r="N651" i="12" s="1"/>
  <c r="M652" i="12"/>
  <c r="N652" i="12" s="1"/>
  <c r="M653" i="12"/>
  <c r="N653" i="12" s="1"/>
  <c r="M654" i="12"/>
  <c r="N654" i="12" s="1"/>
  <c r="M655" i="12"/>
  <c r="N655" i="12" s="1"/>
  <c r="M656" i="12"/>
  <c r="N656" i="12" s="1"/>
  <c r="M657" i="12"/>
  <c r="N657" i="12" s="1"/>
  <c r="M658" i="12"/>
  <c r="M659" i="12"/>
  <c r="M660" i="12"/>
  <c r="N660" i="12" s="1"/>
  <c r="M661" i="12"/>
  <c r="N661" i="12" s="1"/>
  <c r="M662" i="12"/>
  <c r="N662" i="12" s="1"/>
  <c r="M663" i="12"/>
  <c r="N663" i="12" s="1"/>
  <c r="M664" i="12"/>
  <c r="N664" i="12" s="1"/>
  <c r="M665" i="12"/>
  <c r="N665" i="12" s="1"/>
  <c r="M666" i="12"/>
  <c r="M667" i="12"/>
  <c r="M668" i="12"/>
  <c r="N668" i="12" s="1"/>
  <c r="M669" i="12"/>
  <c r="N669" i="12" s="1"/>
  <c r="M670" i="12"/>
  <c r="M671" i="12"/>
  <c r="M672" i="12"/>
  <c r="N672" i="12" s="1"/>
  <c r="M673" i="12"/>
  <c r="M674" i="12"/>
  <c r="N674" i="12" s="1"/>
  <c r="M675" i="12"/>
  <c r="N675" i="12" s="1"/>
  <c r="M676" i="12"/>
  <c r="N676" i="12" s="1"/>
  <c r="M677" i="12"/>
  <c r="M678" i="12"/>
  <c r="N678" i="12" s="1"/>
  <c r="M679" i="12"/>
  <c r="N679" i="12" s="1"/>
  <c r="M680" i="12"/>
  <c r="N680" i="12" s="1"/>
  <c r="M681" i="12"/>
  <c r="N681" i="12" s="1"/>
  <c r="M682" i="12"/>
  <c r="M683" i="12"/>
  <c r="M684" i="12"/>
  <c r="N684" i="12" s="1"/>
  <c r="M685" i="12"/>
  <c r="N685" i="12" s="1"/>
  <c r="M686" i="12"/>
  <c r="N686" i="12" s="1"/>
  <c r="M687" i="12"/>
  <c r="N687" i="12" s="1"/>
  <c r="M688" i="12"/>
  <c r="N688" i="12" s="1"/>
  <c r="M689" i="12"/>
  <c r="N689" i="12" s="1"/>
  <c r="M690" i="12"/>
  <c r="N690" i="12" s="1"/>
  <c r="M691" i="12"/>
  <c r="M692" i="12"/>
  <c r="N692" i="12" s="1"/>
  <c r="M693" i="12"/>
  <c r="N693" i="12" s="1"/>
  <c r="M694" i="12"/>
  <c r="M695" i="12"/>
  <c r="M696" i="12"/>
  <c r="N696" i="12" s="1"/>
  <c r="M697" i="12"/>
  <c r="N697" i="12" s="1"/>
  <c r="M698" i="12"/>
  <c r="N698" i="12" s="1"/>
  <c r="M699" i="12"/>
  <c r="N699" i="12" s="1"/>
  <c r="M700" i="12"/>
  <c r="N700" i="12" s="1"/>
  <c r="M701" i="12"/>
  <c r="N701" i="12" s="1"/>
  <c r="M702" i="12"/>
  <c r="N702" i="12" s="1"/>
  <c r="M703" i="12"/>
  <c r="N703" i="12" s="1"/>
  <c r="M704" i="12"/>
  <c r="N704" i="12" s="1"/>
  <c r="M705" i="12"/>
  <c r="M706" i="12"/>
  <c r="M707" i="12"/>
  <c r="M708" i="12"/>
  <c r="M709" i="12"/>
  <c r="N709" i="12" s="1"/>
  <c r="M710" i="12"/>
  <c r="N710" i="12" s="1"/>
  <c r="M711" i="12"/>
  <c r="N711" i="12" s="1"/>
  <c r="M712" i="12"/>
  <c r="N712" i="12" s="1"/>
  <c r="M713" i="12"/>
  <c r="N713" i="12" s="1"/>
  <c r="M714" i="12"/>
  <c r="N714" i="12" s="1"/>
  <c r="M715" i="12"/>
  <c r="N715" i="12" s="1"/>
  <c r="M716" i="12"/>
  <c r="N716" i="12" s="1"/>
  <c r="M717" i="12"/>
  <c r="N717" i="12" s="1"/>
  <c r="M718" i="12"/>
  <c r="M719" i="12"/>
  <c r="M720" i="12"/>
  <c r="N720" i="12" s="1"/>
  <c r="M721" i="12"/>
  <c r="N721" i="12" s="1"/>
  <c r="M722" i="12"/>
  <c r="N722" i="12" s="1"/>
  <c r="M723" i="12"/>
  <c r="N723" i="12" s="1"/>
  <c r="M724" i="12"/>
  <c r="N724" i="12" s="1"/>
  <c r="M725" i="12"/>
  <c r="N725" i="12" s="1"/>
  <c r="M726" i="12"/>
  <c r="N726" i="12" s="1"/>
  <c r="M727" i="12"/>
  <c r="N727" i="12" s="1"/>
  <c r="M728" i="12"/>
  <c r="N728" i="12" s="1"/>
  <c r="M729" i="12"/>
  <c r="N729" i="12" s="1"/>
  <c r="M730" i="12"/>
  <c r="M731" i="12"/>
  <c r="M732" i="12"/>
  <c r="M733" i="12"/>
  <c r="N733" i="12" s="1"/>
  <c r="M734" i="12"/>
  <c r="M735" i="12"/>
  <c r="N735" i="12" s="1"/>
  <c r="M736" i="12"/>
  <c r="N736" i="12" s="1"/>
  <c r="M737" i="12"/>
  <c r="M738" i="12"/>
  <c r="M739" i="12"/>
  <c r="N739" i="12" s="1"/>
  <c r="M740" i="12"/>
  <c r="N740" i="12" s="1"/>
  <c r="M741" i="12"/>
  <c r="N741" i="12" s="1"/>
  <c r="M742" i="12"/>
  <c r="N742" i="12" s="1"/>
  <c r="M743" i="12"/>
  <c r="M744" i="12"/>
  <c r="N744" i="12" s="1"/>
  <c r="M745" i="12"/>
  <c r="M746" i="12"/>
  <c r="N746" i="12" s="1"/>
  <c r="M747" i="12"/>
  <c r="N747" i="12" s="1"/>
  <c r="M748" i="12"/>
  <c r="N748" i="12" s="1"/>
  <c r="M749" i="12"/>
  <c r="M750" i="12"/>
  <c r="N750" i="12" s="1"/>
  <c r="M751" i="12"/>
  <c r="N751" i="12" s="1"/>
  <c r="M752" i="12"/>
  <c r="N752" i="12" s="1"/>
  <c r="M753" i="12"/>
  <c r="M754" i="12"/>
  <c r="M755" i="12"/>
  <c r="M756" i="12"/>
  <c r="N756" i="12" s="1"/>
  <c r="M757" i="12"/>
  <c r="N757" i="12" s="1"/>
  <c r="M758" i="12"/>
  <c r="N758" i="12" s="1"/>
  <c r="M759" i="12"/>
  <c r="N759" i="12" s="1"/>
  <c r="M760" i="12"/>
  <c r="N760" i="12" s="1"/>
  <c r="M761" i="12"/>
  <c r="M762" i="12"/>
  <c r="N762" i="12" s="1"/>
  <c r="M763" i="12"/>
  <c r="N763" i="12" s="1"/>
  <c r="M764" i="12"/>
  <c r="N764" i="12" s="1"/>
  <c r="M765" i="12"/>
  <c r="N765" i="12" s="1"/>
  <c r="M766" i="12"/>
  <c r="M767" i="12"/>
  <c r="M768" i="12"/>
  <c r="N768" i="12" s="1"/>
  <c r="M769" i="12"/>
  <c r="N769" i="12" s="1"/>
  <c r="M770" i="12"/>
  <c r="N770" i="12" s="1"/>
  <c r="M771" i="12"/>
  <c r="N771" i="12" s="1"/>
  <c r="M772" i="12"/>
  <c r="N772" i="12" s="1"/>
  <c r="M773" i="12"/>
  <c r="N773" i="12" s="1"/>
  <c r="M774" i="12"/>
  <c r="N774" i="12" s="1"/>
  <c r="M775" i="12"/>
  <c r="N775" i="12" s="1"/>
  <c r="M776" i="12"/>
  <c r="N776" i="12" s="1"/>
  <c r="M777" i="12"/>
  <c r="N777" i="12" s="1"/>
  <c r="M778" i="12"/>
  <c r="M779" i="12"/>
  <c r="M780" i="12"/>
  <c r="M781" i="12"/>
  <c r="N781" i="12" s="1"/>
  <c r="M782" i="12"/>
  <c r="N782" i="12" s="1"/>
  <c r="M783" i="12"/>
  <c r="N783" i="12" s="1"/>
  <c r="M784" i="12"/>
  <c r="N784" i="12" s="1"/>
  <c r="M785" i="12"/>
  <c r="N785" i="12" s="1"/>
  <c r="M786" i="12"/>
  <c r="N786" i="12" s="1"/>
  <c r="M787" i="12"/>
  <c r="N787" i="12" s="1"/>
  <c r="M788" i="12"/>
  <c r="N788" i="12" s="1"/>
  <c r="M789" i="12"/>
  <c r="N789" i="12" s="1"/>
  <c r="M790" i="12"/>
  <c r="M791" i="12"/>
  <c r="M792" i="12"/>
  <c r="M793" i="12"/>
  <c r="N793" i="12" s="1"/>
  <c r="M794" i="12"/>
  <c r="N794" i="12" s="1"/>
  <c r="M795" i="12"/>
  <c r="N795" i="12" s="1"/>
  <c r="M796" i="12"/>
  <c r="N796" i="12" s="1"/>
  <c r="M797" i="12"/>
  <c r="N797" i="12" s="1"/>
  <c r="M798" i="12"/>
  <c r="N798" i="12" s="1"/>
  <c r="M799" i="12"/>
  <c r="N799" i="12" s="1"/>
  <c r="M800" i="12"/>
  <c r="N800" i="12" s="1"/>
  <c r="M801" i="12"/>
  <c r="N801" i="12" s="1"/>
  <c r="M802" i="12"/>
  <c r="M803" i="12"/>
  <c r="M804" i="12"/>
  <c r="N804" i="12" s="1"/>
  <c r="M805" i="12"/>
  <c r="N805" i="12" s="1"/>
  <c r="M806" i="12"/>
  <c r="N806" i="12" s="1"/>
  <c r="M807" i="12"/>
  <c r="N807" i="12" s="1"/>
  <c r="M808" i="12"/>
  <c r="N808" i="12" s="1"/>
  <c r="M809" i="12"/>
  <c r="N809" i="12" s="1"/>
  <c r="M810" i="12"/>
  <c r="M811" i="12"/>
  <c r="N811" i="12" s="1"/>
  <c r="M812" i="12"/>
  <c r="N812" i="12" s="1"/>
  <c r="M813" i="12"/>
  <c r="N813" i="12" s="1"/>
  <c r="M814" i="12"/>
  <c r="M815" i="12"/>
  <c r="M816" i="12"/>
  <c r="M817" i="12"/>
  <c r="M818" i="12"/>
  <c r="N818" i="12" s="1"/>
  <c r="M819" i="12"/>
  <c r="N819" i="12" s="1"/>
  <c r="M820" i="12"/>
  <c r="N820" i="12" s="1"/>
  <c r="M821" i="12"/>
  <c r="M822" i="12"/>
  <c r="N822" i="12" s="1"/>
  <c r="M823" i="12"/>
  <c r="N823" i="12" s="1"/>
  <c r="M824" i="12"/>
  <c r="N824" i="12" s="1"/>
  <c r="M825" i="12"/>
  <c r="M826" i="12"/>
  <c r="M827" i="12"/>
  <c r="M828" i="12"/>
  <c r="M829" i="12"/>
  <c r="N829" i="12" s="1"/>
  <c r="M830" i="12"/>
  <c r="N830" i="12" s="1"/>
  <c r="M831" i="12"/>
  <c r="N831" i="12" s="1"/>
  <c r="M832" i="12"/>
  <c r="N832" i="12" s="1"/>
  <c r="M833" i="12"/>
  <c r="N833" i="12" s="1"/>
  <c r="M834" i="12"/>
  <c r="N834" i="12" s="1"/>
  <c r="M835" i="12"/>
  <c r="N835" i="12" s="1"/>
  <c r="M836" i="12"/>
  <c r="N836" i="12" s="1"/>
  <c r="M837" i="12"/>
  <c r="M838" i="12"/>
  <c r="M839" i="12"/>
  <c r="M840" i="12"/>
  <c r="N840" i="12" s="1"/>
  <c r="M841" i="12"/>
  <c r="N841" i="12" s="1"/>
  <c r="M842" i="12"/>
  <c r="N842" i="12" s="1"/>
  <c r="M843" i="12"/>
  <c r="N843" i="12" s="1"/>
  <c r="M844" i="12"/>
  <c r="N844" i="12" s="1"/>
  <c r="M845" i="12"/>
  <c r="N845" i="12" s="1"/>
  <c r="M846" i="12"/>
  <c r="N846" i="12" s="1"/>
  <c r="M847" i="12"/>
  <c r="N847" i="12" s="1"/>
  <c r="M848" i="12"/>
  <c r="N848" i="12" s="1"/>
  <c r="M849" i="12"/>
  <c r="N849" i="12" s="1"/>
  <c r="M850" i="12"/>
  <c r="M851" i="12"/>
  <c r="M852" i="12"/>
  <c r="N852" i="12" s="1"/>
  <c r="M853" i="12"/>
  <c r="N853" i="12" s="1"/>
  <c r="M854" i="12"/>
  <c r="N854" i="12" s="1"/>
  <c r="M855" i="12"/>
  <c r="N855" i="12" s="1"/>
  <c r="M856" i="12"/>
  <c r="N856" i="12" s="1"/>
  <c r="M857" i="12"/>
  <c r="N857" i="12" s="1"/>
  <c r="M858" i="12"/>
  <c r="N858" i="12" s="1"/>
  <c r="M859" i="12"/>
  <c r="N859" i="12" s="1"/>
  <c r="M860" i="12"/>
  <c r="N860" i="12" s="1"/>
  <c r="M861" i="12"/>
  <c r="N861" i="12" s="1"/>
  <c r="M862" i="12"/>
  <c r="M863" i="12"/>
  <c r="M864" i="12"/>
  <c r="M865" i="12"/>
  <c r="N865" i="12" s="1"/>
  <c r="M866" i="12"/>
  <c r="M867" i="12"/>
  <c r="N867" i="12" s="1"/>
  <c r="M868" i="12"/>
  <c r="N868" i="12" s="1"/>
  <c r="M869" i="12"/>
  <c r="M870" i="12"/>
  <c r="M871" i="12"/>
  <c r="N871" i="12" s="1"/>
  <c r="M872" i="12"/>
  <c r="N872" i="12" s="1"/>
  <c r="M873" i="12"/>
  <c r="N873" i="12" s="1"/>
  <c r="M874" i="12"/>
  <c r="M875" i="12"/>
  <c r="M876" i="12"/>
  <c r="M877" i="12"/>
  <c r="N877" i="12" s="1"/>
  <c r="M878" i="12"/>
  <c r="N878" i="12" s="1"/>
  <c r="M879" i="12"/>
  <c r="M880" i="12"/>
  <c r="N880" i="12" s="1"/>
  <c r="M881" i="12"/>
  <c r="N881" i="12" s="1"/>
  <c r="M882" i="12"/>
  <c r="N882" i="12" s="1"/>
  <c r="M883" i="12"/>
  <c r="N883" i="12" s="1"/>
  <c r="M884" i="12"/>
  <c r="N884" i="12" s="1"/>
  <c r="M885" i="12"/>
  <c r="N885" i="12" s="1"/>
  <c r="M886" i="12"/>
  <c r="M887" i="12"/>
  <c r="M888" i="12"/>
  <c r="N888" i="12" s="1"/>
  <c r="M889" i="12"/>
  <c r="N889" i="12" s="1"/>
  <c r="M890" i="12"/>
  <c r="N890" i="12" s="1"/>
  <c r="M891" i="12"/>
  <c r="N891" i="12" s="1"/>
  <c r="M892" i="12"/>
  <c r="N892" i="12" s="1"/>
  <c r="M893" i="12"/>
  <c r="N893" i="12" s="1"/>
  <c r="M894" i="12"/>
  <c r="N894" i="12" s="1"/>
  <c r="M895" i="12"/>
  <c r="N895" i="12" s="1"/>
  <c r="M896" i="12"/>
  <c r="N896" i="12" s="1"/>
  <c r="M897" i="12"/>
  <c r="M898" i="12"/>
  <c r="M899" i="12"/>
  <c r="M900" i="12"/>
  <c r="N900" i="12" s="1"/>
  <c r="M901" i="12"/>
  <c r="N901" i="12" s="1"/>
  <c r="M902" i="12"/>
  <c r="N902" i="12" s="1"/>
  <c r="M903" i="12"/>
  <c r="N903" i="12" s="1"/>
  <c r="M904" i="12"/>
  <c r="N904" i="12" s="1"/>
  <c r="M905" i="12"/>
  <c r="N905" i="12" s="1"/>
  <c r="M906" i="12"/>
  <c r="N906" i="12" s="1"/>
  <c r="M907" i="12"/>
  <c r="N907" i="12" s="1"/>
  <c r="M908" i="12"/>
  <c r="N908" i="12" s="1"/>
  <c r="M909" i="12"/>
  <c r="N909" i="12" s="1"/>
  <c r="M910" i="12"/>
  <c r="M911" i="12"/>
  <c r="M912" i="12"/>
  <c r="N912" i="12" s="1"/>
  <c r="M913" i="12"/>
  <c r="M914" i="12"/>
  <c r="M915" i="12"/>
  <c r="N915" i="12" s="1"/>
  <c r="M916" i="12"/>
  <c r="N916" i="12" s="1"/>
  <c r="M917" i="12"/>
  <c r="N917" i="12" s="1"/>
  <c r="M918" i="12"/>
  <c r="N918" i="12" s="1"/>
  <c r="M919" i="12"/>
  <c r="N919" i="12" s="1"/>
  <c r="M920" i="12"/>
  <c r="N920" i="12" s="1"/>
  <c r="M921" i="12"/>
  <c r="M922" i="12"/>
  <c r="M923" i="12"/>
  <c r="M924" i="12"/>
  <c r="M925" i="12"/>
  <c r="N925" i="12" s="1"/>
  <c r="M926" i="12"/>
  <c r="M927" i="12"/>
  <c r="N927" i="12" s="1"/>
  <c r="M928" i="12"/>
  <c r="N928" i="12" s="1"/>
  <c r="M929" i="12"/>
  <c r="N929" i="12" s="1"/>
  <c r="M930" i="12"/>
  <c r="N930" i="12" s="1"/>
  <c r="M931" i="12"/>
  <c r="N931" i="12" s="1"/>
  <c r="M932" i="12"/>
  <c r="N932" i="12" s="1"/>
  <c r="M933" i="12"/>
  <c r="N933" i="12" s="1"/>
  <c r="M934" i="12"/>
  <c r="M935" i="12"/>
  <c r="M936" i="12"/>
  <c r="N936" i="12" s="1"/>
  <c r="M937" i="12"/>
  <c r="N937" i="12" s="1"/>
  <c r="M938" i="12"/>
  <c r="N938" i="12" s="1"/>
  <c r="M939" i="12"/>
  <c r="N939" i="12" s="1"/>
  <c r="M940" i="12"/>
  <c r="N940" i="12" s="1"/>
  <c r="M941" i="12"/>
  <c r="N941" i="12" s="1"/>
  <c r="M942" i="12"/>
  <c r="N942" i="12" s="1"/>
  <c r="M943" i="12"/>
  <c r="M944" i="12"/>
  <c r="N944" i="12" s="1"/>
  <c r="M945" i="12"/>
  <c r="N945" i="12" s="1"/>
  <c r="M946" i="12"/>
  <c r="M947" i="12"/>
  <c r="M948" i="12"/>
  <c r="N948" i="12" s="1"/>
  <c r="M949" i="12"/>
  <c r="N949" i="12" s="1"/>
  <c r="M950" i="12"/>
  <c r="N950" i="12" s="1"/>
  <c r="M951" i="12"/>
  <c r="N951" i="12" s="1"/>
  <c r="M952" i="12"/>
  <c r="N952" i="12" s="1"/>
  <c r="M953" i="12"/>
  <c r="N953" i="12" s="1"/>
  <c r="M954" i="12"/>
  <c r="N954" i="12" s="1"/>
  <c r="M955" i="12"/>
  <c r="N955" i="12" s="1"/>
  <c r="M956" i="12"/>
  <c r="N956" i="12" s="1"/>
  <c r="M957" i="12"/>
  <c r="N957" i="12" s="1"/>
  <c r="M958" i="12"/>
  <c r="M959" i="12"/>
  <c r="M960" i="12"/>
  <c r="N960" i="12" s="1"/>
  <c r="M961" i="12"/>
  <c r="N961" i="12" s="1"/>
  <c r="M962" i="12"/>
  <c r="N962" i="12" s="1"/>
  <c r="M963" i="12"/>
  <c r="N963" i="12" s="1"/>
  <c r="M964" i="12"/>
  <c r="N964" i="12" s="1"/>
  <c r="M965" i="12"/>
  <c r="N965" i="12" s="1"/>
  <c r="M966" i="12"/>
  <c r="N966" i="12" s="1"/>
  <c r="M967" i="12"/>
  <c r="M968" i="12"/>
  <c r="N968" i="12" s="1"/>
  <c r="M969" i="12"/>
  <c r="N969" i="12" s="1"/>
  <c r="M970" i="12"/>
  <c r="M971" i="12"/>
  <c r="M972" i="12"/>
  <c r="N972" i="12" s="1"/>
  <c r="M973" i="12"/>
  <c r="M974" i="12"/>
  <c r="N974" i="12" s="1"/>
  <c r="M975" i="12"/>
  <c r="N975" i="12" s="1"/>
  <c r="M976" i="12"/>
  <c r="N976" i="12" s="1"/>
  <c r="M977" i="12"/>
  <c r="N977" i="12" s="1"/>
  <c r="M978" i="12"/>
  <c r="N978" i="12" s="1"/>
  <c r="M979" i="12"/>
  <c r="M980" i="12"/>
  <c r="N980" i="12" s="1"/>
  <c r="M981" i="12"/>
  <c r="N981" i="12" s="1"/>
  <c r="M982" i="12"/>
  <c r="M983" i="12"/>
  <c r="M984" i="12"/>
  <c r="M985" i="12"/>
  <c r="N985" i="12" s="1"/>
  <c r="M986" i="12"/>
  <c r="N986" i="12" s="1"/>
  <c r="M987" i="12"/>
  <c r="N987" i="12" s="1"/>
  <c r="M988" i="12"/>
  <c r="N988" i="12" s="1"/>
  <c r="M989" i="12"/>
  <c r="N989" i="12" s="1"/>
  <c r="M990" i="12"/>
  <c r="N990" i="12" s="1"/>
  <c r="M991" i="12"/>
  <c r="N991" i="12" s="1"/>
  <c r="M992" i="12"/>
  <c r="N992" i="12" s="1"/>
  <c r="M993" i="12"/>
  <c r="N993" i="12" s="1"/>
  <c r="M994" i="12"/>
  <c r="M995" i="12"/>
  <c r="M996" i="12"/>
  <c r="M997" i="12"/>
  <c r="N997" i="12" s="1"/>
  <c r="M998" i="12"/>
  <c r="N998" i="12" s="1"/>
  <c r="M999" i="12"/>
  <c r="N999" i="12" s="1"/>
  <c r="M1000" i="12"/>
  <c r="N1000" i="12" s="1"/>
  <c r="M1001" i="12"/>
  <c r="M1002" i="12"/>
  <c r="N1002" i="12" s="1"/>
  <c r="M1003" i="12"/>
  <c r="N1003" i="12" s="1"/>
  <c r="M1004" i="12"/>
  <c r="N1004" i="12" s="1"/>
  <c r="M1005" i="12"/>
  <c r="M1006" i="12"/>
  <c r="M1007" i="12"/>
  <c r="M1008" i="12"/>
  <c r="N1008" i="12" s="1"/>
  <c r="M1009" i="12"/>
  <c r="N1009" i="12" s="1"/>
  <c r="M1010" i="12"/>
  <c r="N1010" i="12" s="1"/>
  <c r="M1011" i="12"/>
  <c r="N1011" i="12" s="1"/>
  <c r="M1012" i="12"/>
  <c r="N1012" i="12" s="1"/>
  <c r="M1013" i="12"/>
  <c r="N1013" i="12" s="1"/>
  <c r="M1014" i="12"/>
  <c r="N1014" i="12" s="1"/>
  <c r="M1015" i="12"/>
  <c r="N1015" i="12" s="1"/>
  <c r="M1016" i="12"/>
  <c r="N1016" i="12" s="1"/>
  <c r="M1017" i="12"/>
  <c r="N1017" i="12" s="1"/>
  <c r="M1018" i="12"/>
  <c r="M1019" i="12"/>
  <c r="M1020" i="12"/>
  <c r="N1020" i="12" s="1"/>
  <c r="M1021" i="12"/>
  <c r="N1021" i="12" s="1"/>
  <c r="M1022" i="12"/>
  <c r="N1022" i="12" s="1"/>
  <c r="M1023" i="12"/>
  <c r="N1023" i="12" s="1"/>
  <c r="M1024" i="12"/>
  <c r="N1024" i="12" s="1"/>
  <c r="M1025" i="12"/>
  <c r="N1025" i="12" s="1"/>
  <c r="M1026" i="12"/>
  <c r="N1026" i="12" s="1"/>
  <c r="M1027" i="12"/>
  <c r="M1028" i="12"/>
  <c r="N1028" i="12" s="1"/>
  <c r="M1029" i="12"/>
  <c r="N1029" i="12" s="1"/>
  <c r="M1030" i="12"/>
  <c r="M1031" i="12"/>
  <c r="M1032" i="12"/>
  <c r="N1032" i="12" s="1"/>
  <c r="M1033" i="12"/>
  <c r="M1034" i="12"/>
  <c r="N1034" i="12" s="1"/>
  <c r="M1035" i="12"/>
  <c r="N1035" i="12" s="1"/>
  <c r="M1036" i="12"/>
  <c r="N1036" i="12" s="1"/>
  <c r="M1037" i="12"/>
  <c r="N1037" i="12" s="1"/>
  <c r="M1038" i="12"/>
  <c r="N1038" i="12" s="1"/>
  <c r="M1039" i="12"/>
  <c r="N1039" i="12" s="1"/>
  <c r="M1040" i="12"/>
  <c r="N1040" i="12" s="1"/>
  <c r="M1041" i="12"/>
  <c r="N1041" i="12" s="1"/>
  <c r="M1042" i="12"/>
  <c r="M1043" i="12"/>
  <c r="M1044" i="12"/>
  <c r="N1044" i="12" s="1"/>
  <c r="M1045" i="12"/>
  <c r="N1045" i="12" s="1"/>
  <c r="M1046" i="12"/>
  <c r="N1046" i="12" s="1"/>
  <c r="M1047" i="12"/>
  <c r="N1047" i="12" s="1"/>
  <c r="M1048" i="12"/>
  <c r="N1048" i="12" s="1"/>
  <c r="M1049" i="12"/>
  <c r="M1050" i="12"/>
  <c r="N1050" i="12" s="1"/>
  <c r="M1051" i="12"/>
  <c r="M1052" i="12"/>
  <c r="N1052" i="12" s="1"/>
  <c r="M1053" i="12"/>
  <c r="N1053" i="12" s="1"/>
  <c r="M1054" i="12"/>
  <c r="M1055" i="12"/>
  <c r="M1056" i="12"/>
  <c r="M1057" i="12"/>
  <c r="M1058" i="12"/>
  <c r="M1059" i="12"/>
  <c r="N1059" i="12" s="1"/>
  <c r="M1060" i="12"/>
  <c r="N1060" i="12" s="1"/>
  <c r="M1061" i="12"/>
  <c r="N1061" i="12" s="1"/>
  <c r="M1062" i="12"/>
  <c r="N1062" i="12" s="1"/>
  <c r="M1063" i="12"/>
  <c r="N1063" i="12" s="1"/>
  <c r="M1064" i="12"/>
  <c r="N1064" i="12" s="1"/>
  <c r="M1065" i="12"/>
  <c r="N1065" i="12" s="1"/>
  <c r="M1066" i="12"/>
  <c r="M1067" i="12"/>
  <c r="M1068" i="12"/>
  <c r="N1068" i="12" s="1"/>
  <c r="M1069" i="12"/>
  <c r="N1069" i="12" s="1"/>
  <c r="M1070" i="12"/>
  <c r="N1070" i="12" s="1"/>
  <c r="M1071" i="12"/>
  <c r="N1071" i="12" s="1"/>
  <c r="M1072" i="12"/>
  <c r="N1072" i="12" s="1"/>
  <c r="M1073" i="12"/>
  <c r="N1073" i="12" s="1"/>
  <c r="M1074" i="12"/>
  <c r="N1074" i="12" s="1"/>
  <c r="M1075" i="12"/>
  <c r="N1075" i="12" s="1"/>
  <c r="M1076" i="12"/>
  <c r="N1076" i="12" s="1"/>
  <c r="M1077" i="12"/>
  <c r="N1077" i="12" s="1"/>
  <c r="M1078" i="12"/>
  <c r="M1079" i="12"/>
  <c r="M1080" i="12"/>
  <c r="N1080" i="12" s="1"/>
  <c r="M1081" i="12"/>
  <c r="N1081" i="12" s="1"/>
  <c r="M1082" i="12"/>
  <c r="N1082" i="12" s="1"/>
  <c r="M1083" i="12"/>
  <c r="N1083" i="12" s="1"/>
  <c r="M1084" i="12"/>
  <c r="N1084" i="12" s="1"/>
  <c r="M1085" i="12"/>
  <c r="N1085" i="12" s="1"/>
  <c r="M1086" i="12"/>
  <c r="N1086" i="12" s="1"/>
  <c r="M1087" i="12"/>
  <c r="N1087" i="12" s="1"/>
  <c r="M1088" i="12"/>
  <c r="N1088" i="12" s="1"/>
  <c r="M1089" i="12"/>
  <c r="N1089" i="12" s="1"/>
  <c r="M1090" i="12"/>
  <c r="M1091" i="12"/>
  <c r="M1092" i="12"/>
  <c r="N1092" i="12" s="1"/>
  <c r="M1093" i="12"/>
  <c r="M1094" i="12"/>
  <c r="N1094" i="12" s="1"/>
  <c r="M1095" i="12"/>
  <c r="N1095" i="12" s="1"/>
  <c r="M1096" i="12"/>
  <c r="N1096" i="12" s="1"/>
  <c r="M1097" i="12"/>
  <c r="N1097" i="12" s="1"/>
  <c r="M1098" i="12"/>
  <c r="N1098" i="12" s="1"/>
  <c r="M1099" i="12"/>
  <c r="N1099" i="12" s="1"/>
  <c r="M1100" i="12"/>
  <c r="N1100" i="12" s="1"/>
  <c r="M1101" i="12"/>
  <c r="N1101" i="12" s="1"/>
  <c r="M1102" i="12"/>
  <c r="M1103" i="12"/>
  <c r="M1104" i="12"/>
  <c r="N1104" i="12" s="1"/>
  <c r="M1105" i="12"/>
  <c r="N1105" i="12" s="1"/>
  <c r="M1106" i="12"/>
  <c r="N1106" i="12" s="1"/>
  <c r="M1107" i="12"/>
  <c r="N1107" i="12" s="1"/>
  <c r="M1108" i="12"/>
  <c r="N1108" i="12" s="1"/>
  <c r="M1109" i="12"/>
  <c r="N1109" i="12" s="1"/>
  <c r="M1110" i="12"/>
  <c r="N1110" i="12" s="1"/>
  <c r="M1111" i="12"/>
  <c r="M1112" i="12"/>
  <c r="N1112" i="12" s="1"/>
  <c r="M1113" i="12"/>
  <c r="N1113" i="12" s="1"/>
  <c r="M1114" i="12"/>
  <c r="M1115" i="12"/>
  <c r="M1116" i="12"/>
  <c r="N1116" i="12" s="1"/>
  <c r="M1117" i="12"/>
  <c r="N1117" i="12" s="1"/>
  <c r="M1118" i="12"/>
  <c r="N1118" i="12" s="1"/>
  <c r="M1119" i="12"/>
  <c r="N1119" i="12" s="1"/>
  <c r="M1120" i="12"/>
  <c r="N1120" i="12" s="1"/>
  <c r="M1121" i="12"/>
  <c r="M1122" i="12"/>
  <c r="N1122" i="12" s="1"/>
  <c r="M1123" i="12"/>
  <c r="M1124" i="12"/>
  <c r="N1124" i="12" s="1"/>
  <c r="M1125" i="12"/>
  <c r="N1125" i="12" s="1"/>
  <c r="M1126" i="12"/>
  <c r="M1127" i="12"/>
  <c r="M1128" i="12"/>
  <c r="N1128" i="12" s="1"/>
  <c r="M1129" i="12"/>
  <c r="N1129" i="12" s="1"/>
  <c r="M1130" i="12"/>
  <c r="N1130" i="12" s="1"/>
  <c r="M1131" i="12"/>
  <c r="N1131" i="12" s="1"/>
  <c r="M1132" i="12"/>
  <c r="N1132" i="12" s="1"/>
  <c r="M1133" i="12"/>
  <c r="N1133" i="12" s="1"/>
  <c r="M1134" i="12"/>
  <c r="N1134" i="12" s="1"/>
  <c r="M1135" i="12"/>
  <c r="N1135" i="12" s="1"/>
  <c r="M1136" i="12"/>
  <c r="N1136" i="12" s="1"/>
  <c r="M1137" i="12"/>
  <c r="N1137" i="12" s="1"/>
  <c r="M1138" i="12"/>
  <c r="M1139" i="12"/>
  <c r="M1140" i="12"/>
  <c r="N1140" i="12" s="1"/>
  <c r="M1141" i="12"/>
  <c r="N1141" i="12" s="1"/>
  <c r="M1142" i="12"/>
  <c r="N1142" i="12" s="1"/>
  <c r="M1143" i="12"/>
  <c r="N1143" i="12" s="1"/>
  <c r="M1144" i="12"/>
  <c r="N1144" i="12" s="1"/>
  <c r="M1145" i="12"/>
  <c r="N1145" i="12" s="1"/>
  <c r="M1146" i="12"/>
  <c r="N1146" i="12" s="1"/>
  <c r="M1147" i="12"/>
  <c r="N1147" i="12" s="1"/>
  <c r="M1148" i="12"/>
  <c r="N1148" i="12" s="1"/>
  <c r="M1149" i="12"/>
  <c r="N1149" i="12" s="1"/>
  <c r="M1150" i="12"/>
  <c r="M1151" i="12"/>
  <c r="M1152" i="12"/>
  <c r="N1152" i="12" s="1"/>
  <c r="M1153" i="12"/>
  <c r="N1153" i="12" s="1"/>
  <c r="M1154" i="12"/>
  <c r="N1154" i="12" s="1"/>
  <c r="M1155" i="12"/>
  <c r="N1155" i="12" s="1"/>
  <c r="M1156" i="12"/>
  <c r="N1156" i="12" s="1"/>
  <c r="M1157" i="12"/>
  <c r="N1157" i="12" s="1"/>
  <c r="M1158" i="12"/>
  <c r="M1159" i="12"/>
  <c r="N1159" i="12" s="1"/>
  <c r="M1160" i="12"/>
  <c r="N1160" i="12" s="1"/>
  <c r="M1161" i="12"/>
  <c r="N1161" i="12" s="1"/>
  <c r="M1162" i="12"/>
  <c r="M1163" i="12"/>
  <c r="M1164" i="12"/>
  <c r="N1164" i="12" s="1"/>
  <c r="M1165" i="12"/>
  <c r="N1165" i="12" s="1"/>
  <c r="M1166" i="12"/>
  <c r="M1167" i="12"/>
  <c r="M1168" i="12"/>
  <c r="N1168" i="12" s="1"/>
  <c r="M1169" i="12"/>
  <c r="N1169" i="12" s="1"/>
  <c r="M1170" i="12"/>
  <c r="N1170" i="12" s="1"/>
  <c r="M1171" i="12"/>
  <c r="M1172" i="12"/>
  <c r="N1172" i="12" s="1"/>
  <c r="M1173" i="12"/>
  <c r="N1173" i="12" s="1"/>
  <c r="M1174" i="12"/>
  <c r="M1175" i="12"/>
  <c r="M1176" i="12"/>
  <c r="N1176" i="12" s="1"/>
  <c r="M1177" i="12"/>
  <c r="N1177" i="12" s="1"/>
  <c r="M1178" i="12"/>
  <c r="N1178" i="12" s="1"/>
  <c r="M1179" i="12"/>
  <c r="N1179" i="12" s="1"/>
  <c r="M1180" i="12"/>
  <c r="N1180" i="12" s="1"/>
  <c r="M1181" i="12"/>
  <c r="N1181" i="12" s="1"/>
  <c r="M1182" i="12"/>
  <c r="N1182" i="12" s="1"/>
  <c r="M1183" i="12"/>
  <c r="N1183" i="12" s="1"/>
  <c r="M1184" i="12"/>
  <c r="N1184" i="12" s="1"/>
  <c r="M1185" i="12"/>
  <c r="N1185" i="12" s="1"/>
  <c r="M1186" i="12"/>
  <c r="M1187" i="12"/>
  <c r="M1188" i="12"/>
  <c r="N1188" i="12" s="1"/>
  <c r="M1189" i="12"/>
  <c r="N1189" i="12" s="1"/>
  <c r="M1190" i="12"/>
  <c r="N1190" i="12" s="1"/>
  <c r="M1191" i="12"/>
  <c r="N1191" i="12" s="1"/>
  <c r="M1192" i="12"/>
  <c r="N1192" i="12" s="1"/>
  <c r="M1193" i="12"/>
  <c r="N1193" i="12" s="1"/>
  <c r="M1194" i="12"/>
  <c r="N1194" i="12" s="1"/>
  <c r="M1195" i="12"/>
  <c r="N1195" i="12" s="1"/>
  <c r="M1196" i="12"/>
  <c r="N1196" i="12" s="1"/>
  <c r="M1197" i="12"/>
  <c r="M1198" i="12"/>
  <c r="M1199" i="12"/>
  <c r="M1200" i="12"/>
  <c r="N1200" i="12" s="1"/>
  <c r="M1201" i="12"/>
  <c r="N1201" i="12" s="1"/>
  <c r="M1202" i="12"/>
  <c r="M1203" i="12"/>
  <c r="N1203" i="12" s="1"/>
  <c r="M1204" i="12"/>
  <c r="N1204" i="12" s="1"/>
  <c r="M1205" i="12"/>
  <c r="N1205" i="12" s="1"/>
  <c r="M1206" i="12"/>
  <c r="N1206" i="12" s="1"/>
  <c r="M1207" i="12"/>
  <c r="N1207" i="12" s="1"/>
  <c r="M1208" i="12"/>
  <c r="N1208" i="12" s="1"/>
  <c r="M1209" i="12"/>
  <c r="M1210" i="12"/>
  <c r="M1211" i="12"/>
  <c r="M1212" i="12"/>
  <c r="N1212" i="12" s="1"/>
  <c r="M1213" i="12"/>
  <c r="N1213" i="12" s="1"/>
  <c r="M1214" i="12"/>
  <c r="N1214" i="12" s="1"/>
  <c r="M1215" i="12"/>
  <c r="M1216" i="12"/>
  <c r="N1216" i="12" s="1"/>
  <c r="M1217" i="12"/>
  <c r="N1217" i="12" s="1"/>
  <c r="M1218" i="12"/>
  <c r="N1218" i="12" s="1"/>
  <c r="M1219" i="12"/>
  <c r="N1219" i="12" s="1"/>
  <c r="M1220" i="12"/>
  <c r="N1220" i="12" s="1"/>
  <c r="M1221" i="12"/>
  <c r="N1221" i="12" s="1"/>
  <c r="M1222" i="12"/>
  <c r="M1223" i="12"/>
  <c r="M1224" i="12"/>
  <c r="M1225" i="12"/>
  <c r="N1225" i="12" s="1"/>
  <c r="M1226" i="12"/>
  <c r="N1226" i="12" s="1"/>
  <c r="M1227" i="12"/>
  <c r="M1228" i="12"/>
  <c r="N1228" i="12" s="1"/>
  <c r="M1229" i="12"/>
  <c r="N1229" i="12" s="1"/>
  <c r="M1230" i="12"/>
  <c r="N1230" i="12" s="1"/>
  <c r="M1231" i="12"/>
  <c r="N1231" i="12" s="1"/>
  <c r="M1232" i="12"/>
  <c r="N1232" i="12" s="1"/>
  <c r="M1233" i="12"/>
  <c r="N1233" i="12" s="1"/>
  <c r="M1234" i="12"/>
  <c r="M1235" i="12"/>
  <c r="M1236" i="12"/>
  <c r="N1236" i="12" s="1"/>
  <c r="M1237" i="12"/>
  <c r="M1238" i="12"/>
  <c r="N1238" i="12" s="1"/>
  <c r="M1239" i="12"/>
  <c r="M1240" i="12"/>
  <c r="N1240" i="12" s="1"/>
  <c r="M1241" i="12"/>
  <c r="N1241" i="12" s="1"/>
  <c r="M1242" i="12"/>
  <c r="N1242" i="12" s="1"/>
  <c r="M1243" i="12"/>
  <c r="N1243" i="12" s="1"/>
  <c r="M1244" i="12"/>
  <c r="N1244" i="12" s="1"/>
  <c r="M1245" i="12"/>
  <c r="M1246" i="12"/>
  <c r="M1247" i="12"/>
  <c r="M1248" i="12"/>
  <c r="N1248" i="12" s="1"/>
  <c r="M1249" i="12"/>
  <c r="N1249" i="12" s="1"/>
  <c r="M1250" i="12"/>
  <c r="N1250" i="12" s="1"/>
  <c r="M1251" i="12"/>
  <c r="N1251" i="12" s="1"/>
  <c r="M1252" i="12"/>
  <c r="N1252" i="12" s="1"/>
  <c r="M1253" i="12"/>
  <c r="N1253" i="12" s="1"/>
  <c r="M1254" i="12"/>
  <c r="N1254" i="12" s="1"/>
  <c r="M1255" i="12"/>
  <c r="N1255" i="12" s="1"/>
  <c r="M1256" i="12"/>
  <c r="N1256" i="12" s="1"/>
  <c r="M1257" i="12"/>
  <c r="M1258" i="12"/>
  <c r="M1259" i="12"/>
  <c r="M1260" i="12"/>
  <c r="N1260" i="12" s="1"/>
  <c r="M1261" i="12"/>
  <c r="N1261" i="12" s="1"/>
  <c r="M1262" i="12"/>
  <c r="N1262" i="12" s="1"/>
  <c r="M1263" i="12"/>
  <c r="N1263" i="12" s="1"/>
  <c r="M1264" i="12"/>
  <c r="N1264" i="12" s="1"/>
  <c r="M1265" i="12"/>
  <c r="N1265" i="12" s="1"/>
  <c r="M1266" i="12"/>
  <c r="N1266" i="12" s="1"/>
  <c r="M1267" i="12"/>
  <c r="N1267" i="12" s="1"/>
  <c r="M1268" i="12"/>
  <c r="N1268" i="12" s="1"/>
  <c r="M1269" i="12"/>
  <c r="N1269" i="12" s="1"/>
  <c r="M1270" i="12"/>
  <c r="M1271" i="12"/>
  <c r="M1272" i="12"/>
  <c r="M1273" i="12"/>
  <c r="N1273" i="12" s="1"/>
  <c r="M1274" i="12"/>
  <c r="N1274" i="12" s="1"/>
  <c r="M1275" i="12"/>
  <c r="N1275" i="12" s="1"/>
  <c r="M1276" i="12"/>
  <c r="N1276" i="12" s="1"/>
  <c r="M1277" i="12"/>
  <c r="N1277" i="12" s="1"/>
  <c r="M1278" i="12"/>
  <c r="M1279" i="12"/>
  <c r="M1280" i="12"/>
  <c r="N1280" i="12" s="1"/>
  <c r="M1281" i="12"/>
  <c r="N1281" i="12" s="1"/>
  <c r="M1282" i="12"/>
  <c r="M1283" i="12"/>
  <c r="M1284" i="12"/>
  <c r="N1284" i="12" s="1"/>
  <c r="M1285" i="12"/>
  <c r="N1285" i="12" s="1"/>
  <c r="M1286" i="12"/>
  <c r="M1287" i="12"/>
  <c r="N1287" i="12" s="1"/>
  <c r="M1288" i="12"/>
  <c r="N1288" i="12" s="1"/>
  <c r="M1289" i="12"/>
  <c r="N1289" i="12" s="1"/>
  <c r="M1290" i="12"/>
  <c r="N1290" i="12" s="1"/>
  <c r="M1291" i="12"/>
  <c r="N1291" i="12" s="1"/>
  <c r="M1292" i="12"/>
  <c r="N1292" i="12" s="1"/>
  <c r="M1293" i="12"/>
  <c r="N1293" i="12" s="1"/>
  <c r="M1294" i="12"/>
  <c r="M1295" i="12"/>
  <c r="M1296" i="12"/>
  <c r="N1296" i="12" s="1"/>
  <c r="M1297" i="12"/>
  <c r="M1298" i="12"/>
  <c r="N1298" i="12" s="1"/>
  <c r="M1299" i="12"/>
  <c r="N1299" i="12" s="1"/>
  <c r="M1300" i="12"/>
  <c r="N1300" i="12" s="1"/>
  <c r="M1301" i="12"/>
  <c r="N1301" i="12" s="1"/>
  <c r="M1302" i="12"/>
  <c r="N1302" i="12" s="1"/>
  <c r="M1303" i="12"/>
  <c r="N1303" i="12" s="1"/>
  <c r="M1304" i="12"/>
  <c r="N1304" i="12" s="1"/>
  <c r="M1305" i="12"/>
  <c r="M1306" i="12"/>
  <c r="M1307" i="12"/>
  <c r="M1308" i="12"/>
  <c r="N1308" i="12" s="1"/>
  <c r="M1309" i="12"/>
  <c r="N1309" i="12" s="1"/>
  <c r="M1310" i="12"/>
  <c r="N1310" i="12" s="1"/>
  <c r="M1311" i="12"/>
  <c r="N1311" i="12" s="1"/>
  <c r="M1312" i="12"/>
  <c r="N1312" i="12" s="1"/>
  <c r="M1313" i="12"/>
  <c r="N1313" i="12" s="1"/>
  <c r="M1314" i="12"/>
  <c r="N1314" i="12" s="1"/>
  <c r="M1315" i="12"/>
  <c r="N1315" i="12" s="1"/>
  <c r="M1316" i="12"/>
  <c r="N1316" i="12" s="1"/>
  <c r="M1317" i="12"/>
  <c r="N1317" i="12" s="1"/>
  <c r="M1318" i="12"/>
  <c r="M1319" i="12"/>
  <c r="M1320" i="12"/>
  <c r="N1320" i="12" s="1"/>
  <c r="M1321" i="12"/>
  <c r="N1321" i="12" s="1"/>
  <c r="M1322" i="12"/>
  <c r="N1322" i="12" s="1"/>
  <c r="M1323" i="12"/>
  <c r="M1324" i="12"/>
  <c r="N1324" i="12" s="1"/>
  <c r="M1325" i="12"/>
  <c r="N1325" i="12" s="1"/>
  <c r="M1326" i="12"/>
  <c r="N1326" i="12" s="1"/>
  <c r="M1327" i="12"/>
  <c r="M1328" i="12"/>
  <c r="N1328" i="12" s="1"/>
  <c r="M1329" i="12"/>
  <c r="N1329" i="12" s="1"/>
  <c r="M1330" i="12"/>
  <c r="M1331" i="12"/>
  <c r="M1332" i="12"/>
  <c r="N1332" i="12" s="1"/>
  <c r="M1333" i="12"/>
  <c r="N1333" i="12" s="1"/>
  <c r="M1334" i="12"/>
  <c r="N1334" i="12" s="1"/>
  <c r="M1335" i="12"/>
  <c r="N1335" i="12" s="1"/>
  <c r="M1336" i="12"/>
  <c r="N1336" i="12" s="1"/>
  <c r="M1337" i="12"/>
  <c r="N1337" i="12" s="1"/>
  <c r="M1338" i="12"/>
  <c r="N1338" i="12" s="1"/>
  <c r="M1339" i="12"/>
  <c r="N1339" i="12" s="1"/>
  <c r="M1340" i="12"/>
  <c r="N1340" i="12" s="1"/>
  <c r="M1341" i="12"/>
  <c r="M1342" i="12"/>
  <c r="M1343" i="12"/>
  <c r="M1344" i="12"/>
  <c r="N1344" i="12" s="1"/>
  <c r="M1345" i="12"/>
  <c r="N1345" i="12" s="1"/>
  <c r="M1346" i="12"/>
  <c r="N1346" i="12" s="1"/>
  <c r="M1347" i="12"/>
  <c r="N1347" i="12" s="1"/>
  <c r="M1348" i="12"/>
  <c r="N1348" i="12" s="1"/>
  <c r="M1349" i="12"/>
  <c r="N1349" i="12" s="1"/>
  <c r="M1350" i="12"/>
  <c r="N1350" i="12" s="1"/>
  <c r="M1351" i="12"/>
  <c r="M1352" i="12"/>
  <c r="N1352" i="12" s="1"/>
  <c r="M1353" i="12"/>
  <c r="M1354" i="12"/>
  <c r="M1355" i="12"/>
  <c r="M1356" i="12"/>
  <c r="M1357" i="12"/>
  <c r="N1357" i="12" s="1"/>
  <c r="M1358" i="12"/>
  <c r="N1358" i="12" s="1"/>
  <c r="M1359" i="12"/>
  <c r="N1359" i="12" s="1"/>
  <c r="M1360" i="12"/>
  <c r="N1360" i="12" s="1"/>
  <c r="M1361" i="12"/>
  <c r="N1361" i="12" s="1"/>
  <c r="M1362" i="12"/>
  <c r="N1362" i="12" s="1"/>
  <c r="M1363" i="12"/>
  <c r="N1363" i="12" s="1"/>
  <c r="M1364" i="12"/>
  <c r="N1364" i="12" s="1"/>
  <c r="M1365" i="12"/>
  <c r="N1365" i="12" s="1"/>
  <c r="M1366" i="12"/>
  <c r="M1367" i="12"/>
  <c r="M1368" i="12"/>
  <c r="N1368" i="12" s="1"/>
  <c r="M1369" i="12"/>
  <c r="N1369" i="12" s="1"/>
  <c r="M1370" i="12"/>
  <c r="N1370" i="12" s="1"/>
  <c r="M1371" i="12"/>
  <c r="N1371" i="12" s="1"/>
  <c r="M1372" i="12"/>
  <c r="N1372" i="12" s="1"/>
  <c r="M1373" i="12"/>
  <c r="N1373" i="12" s="1"/>
  <c r="M1374" i="12"/>
  <c r="N1374" i="12" s="1"/>
  <c r="M1375" i="12"/>
  <c r="M1376" i="12"/>
  <c r="N1376" i="12" s="1"/>
  <c r="M1377" i="12"/>
  <c r="M1378" i="12"/>
  <c r="M1379" i="12"/>
  <c r="M1380" i="12"/>
  <c r="N1380" i="12" s="1"/>
  <c r="M1381" i="12"/>
  <c r="M1382" i="12"/>
  <c r="N1382" i="12" s="1"/>
  <c r="M1383" i="12"/>
  <c r="N1383" i="12" s="1"/>
  <c r="M1384" i="12"/>
  <c r="N1384" i="12" s="1"/>
  <c r="M1385" i="12"/>
  <c r="M1386" i="12"/>
  <c r="N1386" i="12" s="1"/>
  <c r="M1387" i="12"/>
  <c r="N1387" i="12" s="1"/>
  <c r="M1388" i="12"/>
  <c r="N1388" i="12" s="1"/>
  <c r="M1389" i="12"/>
  <c r="M1390" i="12"/>
  <c r="M1391" i="12"/>
  <c r="M1392" i="12"/>
  <c r="N1392" i="12" s="1"/>
  <c r="M1393" i="12"/>
  <c r="N1393" i="12" s="1"/>
  <c r="M1394" i="12"/>
  <c r="N1394" i="12" s="1"/>
  <c r="M1395" i="12"/>
  <c r="N1395" i="12" s="1"/>
  <c r="M1396" i="12"/>
  <c r="N1396" i="12" s="1"/>
  <c r="M1397" i="12"/>
  <c r="N1397" i="12" s="1"/>
  <c r="M1398" i="12"/>
  <c r="N1398" i="12" s="1"/>
  <c r="M1399" i="12"/>
  <c r="N1399" i="12" s="1"/>
  <c r="M1400" i="12"/>
  <c r="N1400" i="12" s="1"/>
  <c r="M1401" i="12"/>
  <c r="N1401" i="12" s="1"/>
  <c r="M1402" i="12"/>
  <c r="M1403" i="12"/>
  <c r="M1404" i="12"/>
  <c r="N1404" i="12" s="1"/>
  <c r="M1405" i="12"/>
  <c r="N1405" i="12" s="1"/>
  <c r="M1406" i="12"/>
  <c r="N1406" i="12" s="1"/>
  <c r="M1407" i="12"/>
  <c r="N1407" i="12" s="1"/>
  <c r="M1408" i="12"/>
  <c r="N1408" i="12" s="1"/>
  <c r="M1409" i="12"/>
  <c r="N1409" i="12" s="1"/>
  <c r="M1410" i="12"/>
  <c r="N1410" i="12" s="1"/>
  <c r="M1411" i="12"/>
  <c r="N1411" i="12" s="1"/>
  <c r="M1412" i="12"/>
  <c r="N1412" i="12" s="1"/>
  <c r="M1413" i="12"/>
  <c r="N1413" i="12" s="1"/>
  <c r="M1414" i="12"/>
  <c r="M1415" i="12"/>
  <c r="M1416" i="12"/>
  <c r="N1416" i="12" s="1"/>
  <c r="M1417" i="12"/>
  <c r="N1417" i="12" s="1"/>
  <c r="M1418" i="12"/>
  <c r="N1418" i="12" s="1"/>
  <c r="M1419" i="12"/>
  <c r="N1419" i="12" s="1"/>
  <c r="M1420" i="12"/>
  <c r="N1420" i="12" s="1"/>
  <c r="M1421" i="12"/>
  <c r="N1421" i="12" s="1"/>
  <c r="M1422" i="12"/>
  <c r="N1422" i="12" s="1"/>
  <c r="M1423" i="12"/>
  <c r="N1423" i="12" s="1"/>
  <c r="M1424" i="12"/>
  <c r="N1424" i="12" s="1"/>
  <c r="M1425" i="12"/>
  <c r="M1426" i="12"/>
  <c r="M1427" i="12"/>
  <c r="M1428" i="12"/>
  <c r="N1428" i="12" s="1"/>
  <c r="M1429" i="12"/>
  <c r="N1429" i="12" s="1"/>
  <c r="M1430" i="12"/>
  <c r="N1430" i="12" s="1"/>
  <c r="M1431" i="12"/>
  <c r="N1431" i="12" s="1"/>
  <c r="M1432" i="12"/>
  <c r="N1432" i="12" s="1"/>
  <c r="M1433" i="12"/>
  <c r="M1434" i="12"/>
  <c r="N1434" i="12" s="1"/>
  <c r="M1435" i="12"/>
  <c r="N1435" i="12" s="1"/>
  <c r="M1436" i="12"/>
  <c r="N1436" i="12" s="1"/>
  <c r="M1437" i="12"/>
  <c r="N1437" i="12" s="1"/>
  <c r="M1438" i="12"/>
  <c r="M1439" i="12"/>
  <c r="M1440" i="12"/>
  <c r="N1440" i="12" s="1"/>
  <c r="M1441" i="12"/>
  <c r="N1441" i="12" s="1"/>
  <c r="M1442" i="12"/>
  <c r="M1443" i="12"/>
  <c r="N1443" i="12" s="1"/>
  <c r="M1444" i="12"/>
  <c r="N1444" i="12" s="1"/>
  <c r="M1445" i="12"/>
  <c r="M1446" i="12"/>
  <c r="N1446" i="12" s="1"/>
  <c r="M1447" i="12"/>
  <c r="N1447" i="12" s="1"/>
  <c r="M1448" i="12"/>
  <c r="N1448" i="12" s="1"/>
  <c r="M1449" i="12"/>
  <c r="N1449" i="12" s="1"/>
  <c r="M1450" i="12"/>
  <c r="M1451" i="12"/>
  <c r="M1452" i="12"/>
  <c r="N1452" i="12" s="1"/>
  <c r="M1453" i="12"/>
  <c r="M1454" i="12"/>
  <c r="N1454" i="12" s="1"/>
  <c r="M1455" i="12"/>
  <c r="N1455" i="12" s="1"/>
  <c r="M1456" i="12"/>
  <c r="N1456" i="12" s="1"/>
  <c r="M1457" i="12"/>
  <c r="N1457" i="12" s="1"/>
  <c r="M1458" i="12"/>
  <c r="N1458" i="12" s="1"/>
  <c r="M1459" i="12"/>
  <c r="N1459" i="12" s="1"/>
  <c r="M1460" i="12"/>
  <c r="N1460" i="12" s="1"/>
  <c r="M1461" i="12"/>
  <c r="N1461" i="12" s="1"/>
  <c r="M1462" i="12"/>
  <c r="M1463" i="12"/>
  <c r="M1464" i="12"/>
  <c r="M1465" i="12"/>
  <c r="N1465" i="12" s="1"/>
  <c r="M1466" i="12"/>
  <c r="N1466" i="12" s="1"/>
  <c r="M1467" i="12"/>
  <c r="N1467" i="12" s="1"/>
  <c r="M1468" i="12"/>
  <c r="N1468" i="12" s="1"/>
  <c r="M1469" i="12"/>
  <c r="M1470" i="12"/>
  <c r="N1470" i="12" s="1"/>
  <c r="M1471" i="12"/>
  <c r="N1471" i="12" s="1"/>
  <c r="M1472" i="12"/>
  <c r="N1472" i="12" s="1"/>
  <c r="M1473" i="12"/>
  <c r="N1473" i="12" s="1"/>
  <c r="M1474" i="12"/>
  <c r="M1475" i="12"/>
  <c r="M1476" i="12"/>
  <c r="M1477" i="12"/>
  <c r="N1477" i="12" s="1"/>
  <c r="M1478" i="12"/>
  <c r="N1478" i="12" s="1"/>
  <c r="M1479" i="12"/>
  <c r="N1479" i="12" s="1"/>
  <c r="M1480" i="12"/>
  <c r="N1480" i="12" s="1"/>
  <c r="M1481" i="12"/>
  <c r="N1481" i="12" s="1"/>
  <c r="M1482" i="12"/>
  <c r="N1482" i="12" s="1"/>
  <c r="M1483" i="12"/>
  <c r="N1483" i="12" s="1"/>
  <c r="M1484" i="12"/>
  <c r="N1484" i="12" s="1"/>
  <c r="M1485" i="12"/>
  <c r="N1485" i="12" s="1"/>
  <c r="M1486" i="12"/>
  <c r="M1487" i="12"/>
  <c r="M1488" i="12"/>
  <c r="N1488" i="12" s="1"/>
  <c r="M1489" i="12"/>
  <c r="N1489" i="12" s="1"/>
  <c r="M1490" i="12"/>
  <c r="N1490" i="12" s="1"/>
  <c r="M1491" i="12"/>
  <c r="N1491" i="12" s="1"/>
  <c r="M1492" i="12"/>
  <c r="N1492" i="12" s="1"/>
  <c r="M1493" i="12"/>
  <c r="N1493" i="12" s="1"/>
  <c r="M1494" i="12"/>
  <c r="N1494" i="12" s="1"/>
  <c r="M1495" i="12"/>
  <c r="N1495" i="12" s="1"/>
  <c r="M1496" i="12"/>
  <c r="N1496" i="12" s="1"/>
  <c r="M1497" i="12"/>
  <c r="M1498" i="12"/>
  <c r="M1499" i="12"/>
  <c r="M1500" i="12"/>
  <c r="N1500" i="12" s="1"/>
  <c r="M1501" i="12"/>
  <c r="N1501" i="12" s="1"/>
  <c r="M1502" i="12"/>
  <c r="N1502" i="12" s="1"/>
  <c r="M1503" i="12"/>
  <c r="N1503" i="12" s="1"/>
  <c r="M1504" i="12"/>
  <c r="N1504" i="12" s="1"/>
  <c r="M1505" i="12"/>
  <c r="N1505" i="12" s="1"/>
  <c r="M1506" i="12"/>
  <c r="N1506" i="12" s="1"/>
  <c r="M1507" i="12"/>
  <c r="N1507" i="12" s="1"/>
  <c r="M1508" i="12"/>
  <c r="N1508" i="12" s="1"/>
  <c r="M1509" i="12"/>
  <c r="N1509" i="12" s="1"/>
  <c r="M1510" i="12"/>
  <c r="M1511" i="12"/>
  <c r="M1512" i="12"/>
  <c r="N1512" i="12" s="1"/>
  <c r="M1513" i="12"/>
  <c r="N1513" i="12" s="1"/>
  <c r="M1514" i="12"/>
  <c r="N1514" i="12" s="1"/>
  <c r="M1515" i="12"/>
  <c r="N1515" i="12" s="1"/>
  <c r="M1516" i="12"/>
  <c r="N1516" i="12" s="1"/>
  <c r="M1517" i="12"/>
  <c r="M1518" i="12"/>
  <c r="M1519" i="12"/>
  <c r="M1520" i="12"/>
  <c r="N1520" i="12" s="1"/>
  <c r="M1521" i="12"/>
  <c r="N1521" i="12" s="1"/>
  <c r="M1522" i="12"/>
  <c r="M1523" i="12"/>
  <c r="M1524" i="12"/>
  <c r="M1525" i="12"/>
  <c r="M1526" i="12"/>
  <c r="N1526" i="12" s="1"/>
  <c r="M1527" i="12"/>
  <c r="N1527" i="12" s="1"/>
  <c r="M1528" i="12"/>
  <c r="N1528" i="12" s="1"/>
  <c r="M1529" i="12"/>
  <c r="N1529" i="12" s="1"/>
  <c r="M1530" i="12"/>
  <c r="N1530" i="12" s="1"/>
  <c r="M1531" i="12"/>
  <c r="N1531" i="12" s="1"/>
  <c r="M1532" i="12"/>
  <c r="N1532" i="12" s="1"/>
  <c r="M1533" i="12"/>
  <c r="N1533" i="12" s="1"/>
  <c r="M1534" i="12"/>
  <c r="M1535" i="12"/>
  <c r="M1536" i="12"/>
  <c r="N1536" i="12" s="1"/>
  <c r="M1537" i="12"/>
  <c r="N1537" i="12" s="1"/>
  <c r="M1538" i="12"/>
  <c r="N1538" i="12" s="1"/>
  <c r="M1539" i="12"/>
  <c r="N1539" i="12" s="1"/>
  <c r="M1540" i="12"/>
  <c r="N1540" i="12" s="1"/>
  <c r="M1541" i="12"/>
  <c r="N1541" i="12" s="1"/>
  <c r="M1542" i="12"/>
  <c r="N1542" i="12" s="1"/>
  <c r="M1543" i="12"/>
  <c r="N1543" i="12" s="1"/>
  <c r="M1544" i="12"/>
  <c r="N1544" i="12" s="1"/>
  <c r="M1545" i="12"/>
  <c r="N1545" i="12" s="1"/>
  <c r="M1546" i="12"/>
  <c r="M1547" i="12"/>
  <c r="M1548" i="12"/>
  <c r="N1548" i="12" s="1"/>
  <c r="M1549" i="12"/>
  <c r="N1549" i="12" s="1"/>
  <c r="M1550" i="12"/>
  <c r="N1550" i="12" s="1"/>
  <c r="M1551" i="12"/>
  <c r="N1551" i="12" s="1"/>
  <c r="M1552" i="12"/>
  <c r="N1552" i="12" s="1"/>
  <c r="M1553" i="12"/>
  <c r="N1553" i="12" s="1"/>
  <c r="M1554" i="12"/>
  <c r="M1555" i="12"/>
  <c r="N1555" i="12" s="1"/>
  <c r="M1556" i="12"/>
  <c r="N1556" i="12" s="1"/>
  <c r="M1557" i="12"/>
  <c r="N1557" i="12" s="1"/>
  <c r="M1558" i="12"/>
  <c r="M1559" i="12"/>
  <c r="M1560" i="12"/>
  <c r="N1560" i="12" s="1"/>
  <c r="M1561" i="12"/>
  <c r="M1562" i="12"/>
  <c r="N1562" i="12" s="1"/>
  <c r="M1563" i="12"/>
  <c r="N1563" i="12" s="1"/>
  <c r="M1564" i="12"/>
  <c r="N1564" i="12" s="1"/>
  <c r="M1565" i="12"/>
  <c r="N1565" i="12" s="1"/>
  <c r="M1566" i="12"/>
  <c r="N1566" i="12" s="1"/>
  <c r="M1567" i="12"/>
  <c r="N1567" i="12" s="1"/>
  <c r="M1568" i="12"/>
  <c r="N1568" i="12" s="1"/>
  <c r="M1569" i="12"/>
  <c r="N1569" i="12" s="1"/>
  <c r="M1570" i="12"/>
  <c r="M1571" i="12"/>
  <c r="M1572" i="12"/>
  <c r="N1572" i="12" s="1"/>
  <c r="M1573" i="12"/>
  <c r="N1573" i="12" s="1"/>
  <c r="M1574" i="12"/>
  <c r="N1574" i="12" s="1"/>
  <c r="M1575" i="12"/>
  <c r="N1575" i="12" s="1"/>
  <c r="M1576" i="12"/>
  <c r="N1576" i="12" s="1"/>
  <c r="M1577" i="12"/>
  <c r="N1577" i="12" s="1"/>
  <c r="M1578" i="12"/>
  <c r="N1578" i="12" s="1"/>
  <c r="M1579" i="12"/>
  <c r="N1579" i="12" s="1"/>
  <c r="M1580" i="12"/>
  <c r="N1580" i="12" s="1"/>
  <c r="M1581" i="12"/>
  <c r="N1581" i="12" s="1"/>
  <c r="M1582" i="12"/>
  <c r="M1583" i="12"/>
  <c r="M1584" i="12"/>
  <c r="N1584" i="12" s="1"/>
  <c r="M1585" i="12"/>
  <c r="N1585" i="12" s="1"/>
  <c r="M1586" i="12"/>
  <c r="N1586" i="12" s="1"/>
  <c r="M1587" i="12"/>
  <c r="N1587" i="12" s="1"/>
  <c r="M1588" i="12"/>
  <c r="N1588" i="12" s="1"/>
  <c r="M1589" i="12"/>
  <c r="N1589" i="12" s="1"/>
  <c r="M1590" i="12"/>
  <c r="N1590" i="12" s="1"/>
  <c r="M1591" i="12"/>
  <c r="N1591" i="12" s="1"/>
  <c r="M1592" i="12"/>
  <c r="N1592" i="12" s="1"/>
  <c r="M1593" i="12"/>
  <c r="N1593" i="12" s="1"/>
  <c r="M1594" i="12"/>
  <c r="M1595" i="12"/>
  <c r="M1596" i="12"/>
  <c r="M1597" i="12"/>
  <c r="N1597" i="12" s="1"/>
  <c r="M1598" i="12"/>
  <c r="N1598" i="12" s="1"/>
  <c r="M1599" i="12"/>
  <c r="N1599" i="12" s="1"/>
  <c r="M1600" i="12"/>
  <c r="N1600" i="12" s="1"/>
  <c r="M1601" i="12"/>
  <c r="N1601" i="12" s="1"/>
  <c r="M1602" i="12"/>
  <c r="N1602" i="12" s="1"/>
  <c r="M1603" i="12"/>
  <c r="M1604" i="12"/>
  <c r="N1604" i="12" s="1"/>
  <c r="M1605" i="12"/>
  <c r="N1605" i="12" s="1"/>
  <c r="M1606" i="12"/>
  <c r="M1607" i="12"/>
  <c r="M1608" i="12"/>
  <c r="N1608" i="12" s="1"/>
  <c r="M1609" i="12"/>
  <c r="N1609" i="12" s="1"/>
  <c r="M1610" i="12"/>
  <c r="N1610" i="12" s="1"/>
  <c r="M1611" i="12"/>
  <c r="N1611" i="12" s="1"/>
  <c r="M1612" i="12"/>
  <c r="N1612" i="12" s="1"/>
  <c r="M1613" i="12"/>
  <c r="N1613" i="12" s="1"/>
  <c r="M1614" i="12"/>
  <c r="N1614" i="12" s="1"/>
  <c r="M1615" i="12"/>
  <c r="N1615" i="12" s="1"/>
  <c r="M1616" i="12"/>
  <c r="N1616" i="12" s="1"/>
  <c r="M1617" i="12"/>
  <c r="N1617" i="12" s="1"/>
  <c r="M1618" i="12"/>
  <c r="M1619" i="12"/>
  <c r="M1620" i="12"/>
  <c r="N1620" i="12" s="1"/>
  <c r="M1621" i="12"/>
  <c r="N1621" i="12" s="1"/>
  <c r="M1622" i="12"/>
  <c r="N1622" i="12" s="1"/>
  <c r="M1623" i="12"/>
  <c r="M1624" i="12"/>
  <c r="N1624" i="12" s="1"/>
  <c r="M1625" i="12"/>
  <c r="N1625" i="12" s="1"/>
  <c r="M1626" i="12"/>
  <c r="N1626" i="12" s="1"/>
  <c r="M1627" i="12"/>
  <c r="N1627" i="12" s="1"/>
  <c r="M1628" i="12"/>
  <c r="N1628" i="12" s="1"/>
  <c r="M1629" i="12"/>
  <c r="M1630" i="12"/>
  <c r="M1631" i="12"/>
  <c r="M1632" i="12"/>
  <c r="N1632" i="12" s="1"/>
  <c r="M1633" i="12"/>
  <c r="M1634" i="12"/>
  <c r="N1634" i="12" s="1"/>
  <c r="M1635" i="12"/>
  <c r="N1635" i="12" s="1"/>
  <c r="M1636" i="12"/>
  <c r="N1636" i="12" s="1"/>
  <c r="M1637" i="12"/>
  <c r="M1638" i="12"/>
  <c r="N1638" i="12" s="1"/>
  <c r="M1639" i="12"/>
  <c r="N1639" i="12" s="1"/>
  <c r="M1640" i="12"/>
  <c r="N1640" i="12" s="1"/>
  <c r="M1641" i="12"/>
  <c r="N1641" i="12" s="1"/>
  <c r="M1642" i="12"/>
  <c r="M1643" i="12"/>
  <c r="M1644" i="12"/>
  <c r="N1644" i="12" s="1"/>
  <c r="M1645" i="12"/>
  <c r="N1645" i="12" s="1"/>
  <c r="M1646" i="12"/>
  <c r="N1646" i="12" s="1"/>
  <c r="M1647" i="12"/>
  <c r="N1647" i="12" s="1"/>
  <c r="M1648" i="12"/>
  <c r="N1648" i="12" s="1"/>
  <c r="M1649" i="12"/>
  <c r="M1650" i="12"/>
  <c r="N1650" i="12" s="1"/>
  <c r="M1651" i="12"/>
  <c r="N1651" i="12" s="1"/>
  <c r="M1652" i="12"/>
  <c r="N1652" i="12" s="1"/>
  <c r="M1653" i="12"/>
  <c r="N1653" i="12" s="1"/>
  <c r="M1654" i="12"/>
  <c r="M1655" i="12"/>
  <c r="M1656" i="12"/>
  <c r="N1656" i="12" s="1"/>
  <c r="M1657" i="12"/>
  <c r="N1657" i="12" s="1"/>
  <c r="M1658" i="12"/>
  <c r="N1658" i="12" s="1"/>
  <c r="M1659" i="12"/>
  <c r="N1659" i="12" s="1"/>
  <c r="M1660" i="12"/>
  <c r="N1660" i="12" s="1"/>
  <c r="M1661" i="12"/>
  <c r="M1662" i="12"/>
  <c r="N1662" i="12" s="1"/>
  <c r="M1663" i="12"/>
  <c r="N1663" i="12" s="1"/>
  <c r="M1664" i="12"/>
  <c r="N1664" i="12" s="1"/>
  <c r="M1665" i="12"/>
  <c r="N1665" i="12" s="1"/>
  <c r="M1666" i="12"/>
  <c r="M1667" i="12"/>
  <c r="M1668" i="12"/>
  <c r="N1668" i="12" s="1"/>
  <c r="M1669" i="12"/>
  <c r="N1669" i="12" s="1"/>
  <c r="M1670" i="12"/>
  <c r="N1670" i="12" s="1"/>
  <c r="M1671" i="12"/>
  <c r="N1671" i="12" s="1"/>
  <c r="M1672" i="12"/>
  <c r="N1672" i="12" s="1"/>
  <c r="M1673" i="12"/>
  <c r="N1673" i="12" s="1"/>
  <c r="M1674" i="12"/>
  <c r="N1674" i="12" s="1"/>
  <c r="M1675" i="12"/>
  <c r="N1675" i="12" s="1"/>
  <c r="M1676" i="12"/>
  <c r="N1676" i="12" s="1"/>
  <c r="M1677" i="12"/>
  <c r="M1678" i="12"/>
  <c r="M1679" i="12"/>
  <c r="M1680" i="12"/>
  <c r="N1680" i="12" s="1"/>
  <c r="M1681" i="12"/>
  <c r="N1681" i="12" s="1"/>
  <c r="M1682" i="12"/>
  <c r="N1682" i="12" s="1"/>
  <c r="M1683" i="12"/>
  <c r="N1683" i="12" s="1"/>
  <c r="M1684" i="12"/>
  <c r="N1684" i="12" s="1"/>
  <c r="M1685" i="12"/>
  <c r="N1685" i="12" s="1"/>
  <c r="M1686" i="12"/>
  <c r="N1686" i="12" s="1"/>
  <c r="M1687" i="12"/>
  <c r="N1687" i="12" s="1"/>
  <c r="M1688" i="12"/>
  <c r="N1688" i="12" s="1"/>
  <c r="M1689" i="12"/>
  <c r="M1690" i="12"/>
  <c r="M1691" i="12"/>
  <c r="M1692" i="12"/>
  <c r="N1692" i="12" s="1"/>
  <c r="M1693" i="12"/>
  <c r="N1693" i="12" s="1"/>
  <c r="M1694" i="12"/>
  <c r="N1694" i="12" s="1"/>
  <c r="M1695" i="12"/>
  <c r="N1695" i="12" s="1"/>
  <c r="M1696" i="12"/>
  <c r="N1696" i="12" s="1"/>
  <c r="M1697" i="12"/>
  <c r="N1697" i="12" s="1"/>
  <c r="M1698" i="12"/>
  <c r="N1698" i="12" s="1"/>
  <c r="M1699" i="12"/>
  <c r="N1699" i="12" s="1"/>
  <c r="M1700" i="12"/>
  <c r="N1700" i="12" s="1"/>
  <c r="M1701" i="12"/>
  <c r="M1702" i="12"/>
  <c r="M1703" i="12"/>
  <c r="M1704" i="12"/>
  <c r="N1704" i="12" s="1"/>
  <c r="M1705" i="12"/>
  <c r="M1706" i="12"/>
  <c r="M1707" i="12"/>
  <c r="M1708" i="12"/>
  <c r="N1708" i="12" s="1"/>
  <c r="M1709" i="12"/>
  <c r="N1709" i="12" s="1"/>
  <c r="M1710" i="12"/>
  <c r="N1710" i="12" s="1"/>
  <c r="M1711" i="12"/>
  <c r="N1711" i="12" s="1"/>
  <c r="M1712" i="12"/>
  <c r="N1712" i="12" s="1"/>
  <c r="M1713" i="12"/>
  <c r="N1713" i="12" s="1"/>
  <c r="M1714" i="12"/>
  <c r="M1715" i="12"/>
  <c r="M1716" i="12"/>
  <c r="N1716" i="12" s="1"/>
  <c r="M1717" i="12"/>
  <c r="M1718" i="12"/>
  <c r="N1718" i="12" s="1"/>
  <c r="M1719" i="12"/>
  <c r="M1720" i="12"/>
  <c r="N1720" i="12" s="1"/>
  <c r="M1721" i="12"/>
  <c r="N1721" i="12" s="1"/>
  <c r="M1722" i="12"/>
  <c r="N1722" i="12" s="1"/>
  <c r="M1723" i="12"/>
  <c r="N1723" i="12" s="1"/>
  <c r="M1724" i="12"/>
  <c r="N1724" i="12" s="1"/>
  <c r="M1725" i="12"/>
  <c r="N1725" i="12" s="1"/>
  <c r="M1726" i="12"/>
  <c r="M1727" i="12"/>
  <c r="M1728" i="12"/>
  <c r="M1729" i="12"/>
  <c r="N1729" i="12" s="1"/>
  <c r="M1730" i="12"/>
  <c r="N1730" i="12" s="1"/>
  <c r="M1731" i="12"/>
  <c r="N1731" i="12" s="1"/>
  <c r="M1732" i="12"/>
  <c r="N1732" i="12" s="1"/>
  <c r="M1733" i="12"/>
  <c r="N1733" i="12" s="1"/>
  <c r="M1734" i="12"/>
  <c r="N1734" i="12" s="1"/>
  <c r="M1735" i="12"/>
  <c r="N1735" i="12" s="1"/>
  <c r="M1736" i="12"/>
  <c r="N1736" i="12" s="1"/>
  <c r="M1737" i="12"/>
  <c r="M1738" i="12"/>
  <c r="M1739" i="12"/>
  <c r="M1740" i="12"/>
  <c r="N1740" i="12" s="1"/>
  <c r="M1741" i="12"/>
  <c r="N1741" i="12" s="1"/>
  <c r="M1742" i="12"/>
  <c r="N1742" i="12" s="1"/>
  <c r="M1743" i="12"/>
  <c r="N1743" i="12" s="1"/>
  <c r="M1744" i="12"/>
  <c r="N1744" i="12" s="1"/>
  <c r="M1745" i="12"/>
  <c r="N1745" i="12" s="1"/>
  <c r="M1746" i="12"/>
  <c r="N1746" i="12" s="1"/>
  <c r="M1747" i="12"/>
  <c r="N1747" i="12" s="1"/>
  <c r="M1748" i="12"/>
  <c r="N1748" i="12" s="1"/>
  <c r="M1749" i="12"/>
  <c r="N1749" i="12" s="1"/>
  <c r="M1750" i="12"/>
  <c r="M1751" i="12"/>
  <c r="M1752" i="12"/>
  <c r="N1752" i="12" s="1"/>
  <c r="M1753" i="12"/>
  <c r="N1753" i="12" s="1"/>
  <c r="M1754" i="12"/>
  <c r="N1754" i="12" s="1"/>
  <c r="M1755" i="12"/>
  <c r="N1755" i="12" s="1"/>
  <c r="M1756" i="12"/>
  <c r="N1756" i="12" s="1"/>
  <c r="M1757" i="12"/>
  <c r="N1757" i="12" s="1"/>
  <c r="M1758" i="12"/>
  <c r="N1758" i="12" s="1"/>
  <c r="M1759" i="12"/>
  <c r="N1759" i="12" s="1"/>
  <c r="M1760" i="12"/>
  <c r="N1760" i="12" s="1"/>
  <c r="M1761" i="12"/>
  <c r="N1761" i="12" s="1"/>
  <c r="M1762" i="12"/>
  <c r="M1763" i="12"/>
  <c r="M1764" i="12"/>
  <c r="M1765" i="12"/>
  <c r="N1765" i="12" s="1"/>
  <c r="M1766" i="12"/>
  <c r="N1766" i="12" s="1"/>
  <c r="M1767" i="12"/>
  <c r="N1767" i="12" s="1"/>
  <c r="M1768" i="12"/>
  <c r="N1768" i="12" s="1"/>
  <c r="M1769" i="12"/>
  <c r="N1769" i="12" s="1"/>
  <c r="M1770" i="12"/>
  <c r="N1770" i="12" s="1"/>
  <c r="M1771" i="12"/>
  <c r="M1772" i="12"/>
  <c r="N1772" i="12" s="1"/>
  <c r="M1773" i="12"/>
  <c r="M1774" i="12"/>
  <c r="M1775" i="12"/>
  <c r="M1776" i="12"/>
  <c r="N1776" i="12" s="1"/>
  <c r="M1777" i="12"/>
  <c r="N1777" i="12" s="1"/>
  <c r="M1778" i="12"/>
  <c r="N1778" i="12" s="1"/>
  <c r="M1779" i="12"/>
  <c r="M1780" i="12"/>
  <c r="N1780" i="12" s="1"/>
  <c r="M1781" i="12"/>
  <c r="N1781" i="12" s="1"/>
  <c r="M1782" i="12"/>
  <c r="M1783" i="12"/>
  <c r="N1783" i="12" s="1"/>
  <c r="M1784" i="12"/>
  <c r="N1784" i="12" s="1"/>
  <c r="M1785" i="12"/>
  <c r="N1785" i="12" s="1"/>
  <c r="M1786" i="12"/>
  <c r="M1787" i="12"/>
  <c r="M1788" i="12"/>
  <c r="N1788" i="12" s="1"/>
  <c r="M1789" i="12"/>
  <c r="N1789" i="12" s="1"/>
  <c r="M1790" i="12"/>
  <c r="N1790" i="12" s="1"/>
  <c r="M1791" i="12"/>
  <c r="N1791" i="12" s="1"/>
  <c r="M1792" i="12"/>
  <c r="N1792" i="12" s="1"/>
  <c r="M1793" i="12"/>
  <c r="N1793" i="12" s="1"/>
  <c r="M1794" i="12"/>
  <c r="N1794" i="12" s="1"/>
  <c r="M1795" i="12"/>
  <c r="N1795" i="12" s="1"/>
  <c r="M1796" i="12"/>
  <c r="N1796" i="12" s="1"/>
  <c r="M1797" i="12"/>
  <c r="M1798" i="12"/>
  <c r="M1799" i="12"/>
  <c r="M1800" i="12"/>
  <c r="N1800" i="12" s="1"/>
  <c r="M1801" i="12"/>
  <c r="N1801" i="12" s="1"/>
  <c r="M1802" i="12"/>
  <c r="N1802" i="12" s="1"/>
  <c r="M1803" i="12"/>
  <c r="N1803" i="12" s="1"/>
  <c r="M1804" i="12"/>
  <c r="N1804" i="12" s="1"/>
  <c r="M1805" i="12"/>
  <c r="N1805" i="12" s="1"/>
  <c r="M1806" i="12"/>
  <c r="N1806" i="12" s="1"/>
  <c r="M1807" i="12"/>
  <c r="M1808" i="12"/>
  <c r="N1808" i="12" s="1"/>
  <c r="M1809" i="12"/>
  <c r="N1809" i="12" s="1"/>
  <c r="M1810" i="12"/>
  <c r="M1811" i="12"/>
  <c r="M1812" i="12"/>
  <c r="M1813" i="12"/>
  <c r="M1814" i="12"/>
  <c r="N1814" i="12" s="1"/>
  <c r="M1815" i="12"/>
  <c r="N1815" i="12" s="1"/>
  <c r="M1816" i="12"/>
  <c r="N1816" i="12" s="1"/>
  <c r="M1817" i="12"/>
  <c r="N1817" i="12" s="1"/>
  <c r="M1818" i="12"/>
  <c r="N1818" i="12" s="1"/>
  <c r="M1819" i="12"/>
  <c r="N1819" i="12" s="1"/>
  <c r="M1820" i="12"/>
  <c r="N1820" i="12" s="1"/>
  <c r="M1821" i="12"/>
  <c r="N1821" i="12" s="1"/>
  <c r="M1822" i="12"/>
  <c r="M1823" i="12"/>
  <c r="M1824" i="12"/>
  <c r="N1824" i="12" s="1"/>
  <c r="M1825" i="12"/>
  <c r="N1825" i="12" s="1"/>
  <c r="M1826" i="12"/>
  <c r="N1826" i="12" s="1"/>
  <c r="M1827" i="12"/>
  <c r="N1827" i="12" s="1"/>
  <c r="M1828" i="12"/>
  <c r="N1828" i="12" s="1"/>
  <c r="M1829" i="12"/>
  <c r="N1829" i="12" s="1"/>
  <c r="M1830" i="12"/>
  <c r="N1830" i="12" s="1"/>
  <c r="M1831" i="12"/>
  <c r="N1831" i="12" s="1"/>
  <c r="M1832" i="12"/>
  <c r="N1832" i="12" s="1"/>
  <c r="M1833" i="12"/>
  <c r="N1833" i="12" s="1"/>
  <c r="M1834" i="12"/>
  <c r="M1835" i="12"/>
  <c r="M1836" i="12"/>
  <c r="N1836" i="12" s="1"/>
  <c r="M1837" i="12"/>
  <c r="N1837" i="12" s="1"/>
  <c r="M1838" i="12"/>
  <c r="N1838" i="12" s="1"/>
  <c r="M1839" i="12"/>
  <c r="N1839" i="12" s="1"/>
  <c r="M1840" i="12"/>
  <c r="N1840" i="12" s="1"/>
  <c r="M1841" i="12"/>
  <c r="N1841" i="12" s="1"/>
  <c r="M1842" i="12"/>
  <c r="N1842" i="12" s="1"/>
  <c r="M1843" i="12"/>
  <c r="N1843" i="12" s="1"/>
  <c r="M1844" i="12"/>
  <c r="N1844" i="12" s="1"/>
  <c r="M1845" i="12"/>
  <c r="N1845" i="12" s="1"/>
  <c r="M1846" i="12"/>
  <c r="M1847" i="12"/>
  <c r="M1848" i="12"/>
  <c r="M1849" i="12"/>
  <c r="N1849" i="12" s="1"/>
  <c r="M1850" i="12"/>
  <c r="N1850" i="12" s="1"/>
  <c r="M1851" i="12"/>
  <c r="N1851" i="12" s="1"/>
  <c r="M1852" i="12"/>
  <c r="N1852" i="12" s="1"/>
  <c r="M1853" i="12"/>
  <c r="N1853" i="12" s="1"/>
  <c r="M1854" i="12"/>
  <c r="N1854" i="12" s="1"/>
  <c r="M1855" i="12"/>
  <c r="N1855" i="12" s="1"/>
  <c r="M1856" i="12"/>
  <c r="N1856" i="12" s="1"/>
  <c r="M1857" i="12"/>
  <c r="M1858" i="12"/>
  <c r="M1859" i="12"/>
  <c r="M1860" i="12"/>
  <c r="N1860" i="12" s="1"/>
  <c r="M1861" i="12"/>
  <c r="N1861" i="12" s="1"/>
  <c r="M1862" i="12"/>
  <c r="N1862" i="12" s="1"/>
  <c r="M1863" i="12"/>
  <c r="M1864" i="12"/>
  <c r="N1864" i="12" s="1"/>
  <c r="M1865" i="12"/>
  <c r="N1865" i="12" s="1"/>
  <c r="M1866" i="12"/>
  <c r="N1866" i="12" s="1"/>
  <c r="M1867" i="12"/>
  <c r="N1867" i="12" s="1"/>
  <c r="M1868" i="12"/>
  <c r="N1868" i="12" s="1"/>
  <c r="M1869" i="12"/>
  <c r="M1870" i="12"/>
  <c r="M1871" i="12"/>
  <c r="M1872" i="12"/>
  <c r="N1872" i="12" s="1"/>
  <c r="M1873" i="12"/>
  <c r="N1873" i="12" s="1"/>
  <c r="M1874" i="12"/>
  <c r="N1874" i="12" s="1"/>
  <c r="M1875" i="12"/>
  <c r="N1875" i="12" s="1"/>
  <c r="M1876" i="12"/>
  <c r="N1876" i="12" s="1"/>
  <c r="M1877" i="12"/>
  <c r="N1877" i="12" s="1"/>
  <c r="M1878" i="12"/>
  <c r="M1879" i="12"/>
  <c r="N1879" i="12" s="1"/>
  <c r="M1880" i="12"/>
  <c r="N1880" i="12" s="1"/>
  <c r="M1881" i="12"/>
  <c r="M1882" i="12"/>
  <c r="M1883" i="12"/>
  <c r="M1884" i="12"/>
  <c r="N1884" i="12" s="1"/>
  <c r="M1885" i="12"/>
  <c r="N1885" i="12" s="1"/>
  <c r="M1886" i="12"/>
  <c r="M1887" i="12"/>
  <c r="N1887" i="12" s="1"/>
  <c r="M1888" i="12"/>
  <c r="N1888" i="12" s="1"/>
  <c r="M1889" i="12"/>
  <c r="M1890" i="12"/>
  <c r="N1890" i="12" s="1"/>
  <c r="M1891" i="12"/>
  <c r="N1891" i="12" s="1"/>
  <c r="M1892" i="12"/>
  <c r="N1892" i="12" s="1"/>
  <c r="M1893" i="12"/>
  <c r="N1893" i="12" s="1"/>
  <c r="M1894" i="12"/>
  <c r="M1895" i="12"/>
  <c r="M1896" i="12"/>
  <c r="N1896" i="12" s="1"/>
  <c r="M1897" i="12"/>
  <c r="N1897" i="12" s="1"/>
  <c r="M1898" i="12"/>
  <c r="N1898" i="12" s="1"/>
  <c r="M1899" i="12"/>
  <c r="N1899" i="12" s="1"/>
  <c r="M1900" i="12"/>
  <c r="N1900" i="12" s="1"/>
  <c r="M1901" i="12"/>
  <c r="N1901" i="12" s="1"/>
  <c r="M1902" i="12"/>
  <c r="N1902" i="12" s="1"/>
  <c r="M1903" i="12"/>
  <c r="N1903" i="12" s="1"/>
  <c r="M1904" i="12"/>
  <c r="N1904" i="12" s="1"/>
  <c r="M1905" i="12"/>
  <c r="N1905" i="12" s="1"/>
  <c r="M1906" i="12"/>
  <c r="M1907" i="12"/>
  <c r="M1908" i="12"/>
  <c r="N1908" i="12" s="1"/>
  <c r="M1909" i="12"/>
  <c r="N1909" i="12" s="1"/>
  <c r="M1910" i="12"/>
  <c r="N1910" i="12" s="1"/>
  <c r="M1911" i="12"/>
  <c r="N1911" i="12" s="1"/>
  <c r="M1912" i="12"/>
  <c r="N1912" i="12" s="1"/>
  <c r="M1913" i="12"/>
  <c r="N1913" i="12" s="1"/>
  <c r="M1914" i="12"/>
  <c r="N1914" i="12" s="1"/>
  <c r="M1915" i="12"/>
  <c r="N1915" i="12" s="1"/>
  <c r="M1916" i="12"/>
  <c r="N1916" i="12" s="1"/>
  <c r="M1917" i="12"/>
  <c r="N1917" i="12" s="1"/>
  <c r="M1918" i="12"/>
  <c r="M1919" i="12"/>
  <c r="M1920" i="12"/>
  <c r="N1920" i="12" s="1"/>
  <c r="M1921" i="12"/>
  <c r="N1921" i="12" s="1"/>
  <c r="M1922" i="12"/>
  <c r="N1922" i="12" s="1"/>
  <c r="M1923" i="12"/>
  <c r="N1923" i="12" s="1"/>
  <c r="M1924" i="12"/>
  <c r="N1924" i="12" s="1"/>
  <c r="M1925" i="12"/>
  <c r="N1925" i="12" s="1"/>
  <c r="M1926" i="12"/>
  <c r="N1926" i="12" s="1"/>
  <c r="M1927" i="12"/>
  <c r="M1928" i="12"/>
  <c r="N1928" i="12" s="1"/>
  <c r="M1929" i="12"/>
  <c r="N1929" i="12" s="1"/>
  <c r="M1930" i="12"/>
  <c r="M1931" i="12"/>
  <c r="M1932" i="12"/>
  <c r="N1932" i="12" s="1"/>
  <c r="M1933" i="12"/>
  <c r="N1933" i="12" s="1"/>
  <c r="M1934" i="12"/>
  <c r="N1934" i="12" s="1"/>
  <c r="M1935" i="12"/>
  <c r="M1936" i="12"/>
  <c r="N1936" i="12" s="1"/>
  <c r="M1937" i="12"/>
  <c r="N1937" i="12" s="1"/>
  <c r="M1938" i="12"/>
  <c r="M1939" i="12"/>
  <c r="M1940" i="12"/>
  <c r="N1940" i="12" s="1"/>
  <c r="M1941" i="12"/>
  <c r="N1941" i="12" s="1"/>
  <c r="M1942" i="12"/>
  <c r="M1943" i="12"/>
  <c r="M1944" i="12"/>
  <c r="M1945" i="12"/>
  <c r="N1945" i="12" s="1"/>
  <c r="M1946" i="12"/>
  <c r="N1946" i="12" s="1"/>
  <c r="M1947" i="12"/>
  <c r="N1947" i="12" s="1"/>
  <c r="M1948" i="12"/>
  <c r="N1948" i="12" s="1"/>
  <c r="M1949" i="12"/>
  <c r="M1950" i="12"/>
  <c r="N1950" i="12" s="1"/>
  <c r="M1951" i="12"/>
  <c r="N1951" i="12" s="1"/>
  <c r="M1952" i="12"/>
  <c r="N1952" i="12" s="1"/>
  <c r="M1953" i="12"/>
  <c r="M1954" i="12"/>
  <c r="M1955" i="12"/>
  <c r="M1956" i="12"/>
  <c r="N1956" i="12" s="1"/>
  <c r="M1957" i="12"/>
  <c r="N1957" i="12" s="1"/>
  <c r="M1958" i="12"/>
  <c r="N1958" i="12" s="1"/>
  <c r="M1959" i="12"/>
  <c r="N1959" i="12" s="1"/>
  <c r="M1960" i="12"/>
  <c r="N1960" i="12" s="1"/>
  <c r="M1961" i="12"/>
  <c r="N1961" i="12" s="1"/>
  <c r="M1962" i="12"/>
  <c r="N1962" i="12" s="1"/>
  <c r="M1963" i="12"/>
  <c r="N1963" i="12" s="1"/>
  <c r="M1964" i="12"/>
  <c r="N1964" i="12" s="1"/>
  <c r="M1965" i="12"/>
  <c r="N1965" i="12" s="1"/>
  <c r="M1966" i="12"/>
  <c r="M1967" i="12"/>
  <c r="M1968" i="12"/>
  <c r="N1968" i="12" s="1"/>
  <c r="M1969" i="12"/>
  <c r="N1969" i="12" s="1"/>
  <c r="M1970" i="12"/>
  <c r="N1970" i="12" s="1"/>
  <c r="M1971" i="12"/>
  <c r="N1971" i="12" s="1"/>
  <c r="M1972" i="12"/>
  <c r="N1972" i="12" s="1"/>
  <c r="M1973" i="12"/>
  <c r="N1973" i="12" s="1"/>
  <c r="M1974" i="12"/>
  <c r="N1974" i="12" s="1"/>
  <c r="M1975" i="12"/>
  <c r="N1975" i="12" s="1"/>
  <c r="M1976" i="12"/>
  <c r="N1976" i="12" s="1"/>
  <c r="M1977" i="12"/>
  <c r="M1978" i="12"/>
  <c r="M1979" i="12"/>
  <c r="M1980" i="12"/>
  <c r="M1981" i="12"/>
  <c r="N1981" i="12" s="1"/>
  <c r="M1982" i="12"/>
  <c r="N1982" i="12" s="1"/>
  <c r="M1983" i="12"/>
  <c r="N1983" i="12" s="1"/>
  <c r="M1984" i="12"/>
  <c r="N1984" i="12" s="1"/>
  <c r="M1985" i="12"/>
  <c r="N1985" i="12" s="1"/>
  <c r="M1986" i="12"/>
  <c r="N1986" i="12" s="1"/>
  <c r="M1987" i="12"/>
  <c r="M1988" i="12"/>
  <c r="N1988" i="12" s="1"/>
  <c r="M1989" i="12"/>
  <c r="M1990" i="12"/>
  <c r="M1991" i="12"/>
  <c r="M1992" i="12"/>
  <c r="N1992" i="12" s="1"/>
  <c r="M1993" i="12"/>
  <c r="N1993" i="12" s="1"/>
  <c r="M1994" i="12"/>
  <c r="N1994" i="12" s="1"/>
  <c r="M1995" i="12"/>
  <c r="N1995" i="12" s="1"/>
  <c r="M1996" i="12"/>
  <c r="N1996" i="12" s="1"/>
  <c r="M1997" i="12"/>
  <c r="N1997" i="12" s="1"/>
  <c r="M1998" i="12"/>
  <c r="N1998" i="12" s="1"/>
  <c r="M1999" i="12"/>
  <c r="N1999" i="12" s="1"/>
  <c r="M2000" i="12"/>
  <c r="N2000" i="12" s="1"/>
  <c r="M2001" i="12"/>
  <c r="N2001" i="12" s="1"/>
  <c r="M2002" i="12"/>
  <c r="M2003" i="12"/>
  <c r="M2004" i="12"/>
  <c r="N2004" i="12" s="1"/>
  <c r="M2005" i="12"/>
  <c r="M2006" i="12"/>
  <c r="N2006" i="12" s="1"/>
  <c r="M2007" i="12"/>
  <c r="N2007" i="12" s="1"/>
  <c r="M2008" i="12"/>
  <c r="N2008" i="12" s="1"/>
  <c r="M2009" i="12"/>
  <c r="N2009" i="12" s="1"/>
  <c r="M2010" i="12"/>
  <c r="N2010" i="12" s="1"/>
  <c r="M2011" i="12"/>
  <c r="N2011" i="12" s="1"/>
  <c r="M2012" i="12"/>
  <c r="N2012" i="12" s="1"/>
  <c r="M2013" i="12"/>
  <c r="M2014" i="12"/>
  <c r="M2015" i="12"/>
  <c r="M2016" i="12"/>
  <c r="M2017" i="12"/>
  <c r="N2017" i="12" s="1"/>
  <c r="M2018" i="12"/>
  <c r="N2018" i="12" s="1"/>
  <c r="M2019" i="12"/>
  <c r="M2020" i="12"/>
  <c r="N2020" i="12" s="1"/>
  <c r="M2021" i="12"/>
  <c r="N2021" i="12" s="1"/>
  <c r="M2022" i="12"/>
  <c r="N2022" i="12" s="1"/>
  <c r="M2023" i="12"/>
  <c r="N2023" i="12" s="1"/>
  <c r="M2024" i="12"/>
  <c r="N2024" i="12" s="1"/>
  <c r="M2025" i="12"/>
  <c r="N2025" i="12" s="1"/>
  <c r="M2026" i="12"/>
  <c r="M2027" i="12"/>
  <c r="M2028" i="12"/>
  <c r="N2028" i="12" s="1"/>
  <c r="M2029" i="12"/>
  <c r="N2029" i="12" s="1"/>
  <c r="M2030" i="12"/>
  <c r="M2031" i="12"/>
  <c r="N2031" i="12" s="1"/>
  <c r="M2032" i="12"/>
  <c r="N2032" i="12" s="1"/>
  <c r="M2033" i="12"/>
  <c r="N2033" i="12" s="1"/>
  <c r="M2034" i="12"/>
  <c r="N2034" i="12" s="1"/>
  <c r="M2035" i="12"/>
  <c r="N2035" i="12" s="1"/>
  <c r="M2036" i="12"/>
  <c r="N2036" i="12" s="1"/>
  <c r="M2037" i="12"/>
  <c r="N2037" i="12" s="1"/>
  <c r="M2038" i="12"/>
  <c r="M2039" i="12"/>
  <c r="M2040" i="12"/>
  <c r="M2041" i="12"/>
  <c r="N2041" i="12" s="1"/>
  <c r="M2042" i="12"/>
  <c r="N2042" i="12" s="1"/>
  <c r="M2043" i="12"/>
  <c r="N2043" i="12" s="1"/>
  <c r="M2044" i="12"/>
  <c r="N2044" i="12" s="1"/>
  <c r="M2045" i="12"/>
  <c r="N2045" i="12" s="1"/>
  <c r="M2046" i="12"/>
  <c r="N2046" i="12" s="1"/>
  <c r="M2047" i="12"/>
  <c r="N2047" i="12" s="1"/>
  <c r="M2048" i="12"/>
  <c r="N2048" i="12" s="1"/>
  <c r="M2049" i="12"/>
  <c r="N2049" i="12" s="1"/>
  <c r="M2050" i="12"/>
  <c r="M2051" i="12"/>
  <c r="M2052" i="12"/>
  <c r="N2052" i="12" s="1"/>
  <c r="M2053" i="12"/>
  <c r="N2053" i="12" s="1"/>
  <c r="M2054" i="12"/>
  <c r="N2054" i="12" s="1"/>
  <c r="M2055" i="12"/>
  <c r="N2055" i="12" s="1"/>
  <c r="M2056" i="12"/>
  <c r="N2056" i="12" s="1"/>
  <c r="M2057" i="12"/>
  <c r="N2057" i="12" s="1"/>
  <c r="M2058" i="12"/>
  <c r="N2058" i="12" s="1"/>
  <c r="M2059" i="12"/>
  <c r="N2059" i="12" s="1"/>
  <c r="M2060" i="12"/>
  <c r="N2060" i="12" s="1"/>
  <c r="M2061" i="12"/>
  <c r="N2061" i="12" s="1"/>
  <c r="M2062" i="12"/>
  <c r="M2063" i="12"/>
  <c r="M2064" i="12"/>
  <c r="M2065" i="12"/>
  <c r="N2065" i="12" s="1"/>
  <c r="M2066" i="12"/>
  <c r="N2066" i="12" s="1"/>
  <c r="M2067" i="12"/>
  <c r="N2067" i="12" s="1"/>
  <c r="M2068" i="12"/>
  <c r="N2068" i="12" s="1"/>
  <c r="M2069" i="12"/>
  <c r="N2069" i="12" s="1"/>
  <c r="M2070" i="12"/>
  <c r="N2070" i="12" s="1"/>
  <c r="M2071" i="12"/>
  <c r="N2071" i="12" s="1"/>
  <c r="M2072" i="12"/>
  <c r="N2072" i="12" s="1"/>
  <c r="M2073" i="12"/>
  <c r="N2073" i="12" s="1"/>
  <c r="M2074" i="12"/>
  <c r="N2074" i="12" s="1"/>
  <c r="M2075" i="12"/>
  <c r="M2076" i="12"/>
  <c r="N2076" i="12" s="1"/>
  <c r="M2077" i="12"/>
  <c r="N2077" i="12" s="1"/>
  <c r="M2078" i="12"/>
  <c r="N2078" i="12" s="1"/>
  <c r="M2079" i="12"/>
  <c r="M2080" i="12"/>
  <c r="N2080" i="12" s="1"/>
  <c r="M2081" i="12"/>
  <c r="N2081" i="12" s="1"/>
  <c r="M2082" i="12"/>
  <c r="N2082" i="12" s="1"/>
  <c r="M2083" i="12"/>
  <c r="N2083" i="12" s="1"/>
  <c r="M2084" i="12"/>
  <c r="N2084" i="12" s="1"/>
  <c r="M2085" i="12"/>
  <c r="N2085" i="12" s="1"/>
  <c r="M2086" i="12"/>
  <c r="M2087" i="12"/>
  <c r="M2088" i="12"/>
  <c r="M2089" i="12"/>
  <c r="N2089" i="12" s="1"/>
  <c r="M2090" i="12"/>
  <c r="N2090" i="12" s="1"/>
  <c r="M2091" i="12"/>
  <c r="N2091" i="12" s="1"/>
  <c r="M2092" i="12"/>
  <c r="N2092" i="12" s="1"/>
  <c r="M2093" i="12"/>
  <c r="N2093" i="12" s="1"/>
  <c r="M2094" i="12"/>
  <c r="N2094" i="12" s="1"/>
  <c r="M2095" i="12"/>
  <c r="N2095" i="12" s="1"/>
  <c r="M2096" i="12"/>
  <c r="N2096" i="12" s="1"/>
  <c r="M2097" i="12"/>
  <c r="N2097" i="12" s="1"/>
  <c r="M2098" i="12"/>
  <c r="M2099" i="12"/>
  <c r="M2100" i="12"/>
  <c r="N2100" i="12" s="1"/>
  <c r="M2101" i="12"/>
  <c r="N2101" i="12" s="1"/>
  <c r="M2102" i="12"/>
  <c r="N2102" i="12" s="1"/>
  <c r="M2103" i="12"/>
  <c r="N2103" i="12" s="1"/>
  <c r="M2104" i="12"/>
  <c r="N2104" i="12" s="1"/>
  <c r="M2105" i="12"/>
  <c r="M2106" i="12"/>
  <c r="M2107" i="12"/>
  <c r="M2108" i="12"/>
  <c r="N2108" i="12" s="1"/>
  <c r="M2109" i="12"/>
  <c r="N2109" i="12" s="1"/>
  <c r="M2110" i="12"/>
  <c r="M2111" i="12"/>
  <c r="M2112" i="12"/>
  <c r="M2113" i="12"/>
  <c r="N2113" i="12" s="1"/>
  <c r="M2114" i="12"/>
  <c r="N2114" i="12" s="1"/>
  <c r="M2115" i="12"/>
  <c r="N2115" i="12" s="1"/>
  <c r="M2116" i="12"/>
  <c r="N2116" i="12" s="1"/>
  <c r="M2117" i="12"/>
  <c r="N2117" i="12" s="1"/>
  <c r="M2118" i="12"/>
  <c r="N2118" i="12" s="1"/>
  <c r="M2119" i="12"/>
  <c r="N2119" i="12" s="1"/>
  <c r="M2120" i="12"/>
  <c r="N2120" i="12" s="1"/>
  <c r="M2121" i="12"/>
  <c r="N2121" i="12" s="1"/>
  <c r="M2122" i="12"/>
  <c r="M2123" i="12"/>
  <c r="M2124" i="12"/>
  <c r="M2125" i="12"/>
  <c r="N2125" i="12" s="1"/>
  <c r="M2126" i="12"/>
  <c r="N2126" i="12" s="1"/>
  <c r="M2127" i="12"/>
  <c r="N2127" i="12" s="1"/>
  <c r="M2128" i="12"/>
  <c r="N2128" i="12" s="1"/>
  <c r="M2129" i="12"/>
  <c r="N2129" i="12" s="1"/>
  <c r="M2130" i="12"/>
  <c r="N2130" i="12" s="1"/>
  <c r="M2131" i="12"/>
  <c r="N2131" i="12" s="1"/>
  <c r="M2132" i="12"/>
  <c r="N2132" i="12" s="1"/>
  <c r="M2133" i="12"/>
  <c r="N2133" i="12" s="1"/>
  <c r="M2134" i="12"/>
  <c r="M2135" i="12"/>
  <c r="M2136" i="12"/>
  <c r="N2136" i="12" s="1"/>
  <c r="M2137" i="12"/>
  <c r="N2137" i="12" s="1"/>
  <c r="M2138" i="12"/>
  <c r="N2138" i="12" s="1"/>
  <c r="M2139" i="12"/>
  <c r="N2139" i="12" s="1"/>
  <c r="M2140" i="12"/>
  <c r="N2140" i="12" s="1"/>
  <c r="M2141" i="12"/>
  <c r="N2141" i="12" s="1"/>
  <c r="M2142" i="12"/>
  <c r="N2142" i="12" s="1"/>
  <c r="M2143" i="12"/>
  <c r="N2143" i="12" s="1"/>
  <c r="M2144" i="12"/>
  <c r="N2144" i="12" s="1"/>
  <c r="M2145" i="12"/>
  <c r="M2146" i="12"/>
  <c r="M2147" i="12"/>
  <c r="M2148" i="12"/>
  <c r="N2148" i="12" s="1"/>
  <c r="M2149" i="12"/>
  <c r="N2149" i="12" s="1"/>
  <c r="M2150" i="12"/>
  <c r="N2150" i="12" s="1"/>
  <c r="M2151" i="12"/>
  <c r="N2151" i="12" s="1"/>
  <c r="M2152" i="12"/>
  <c r="N2152" i="12" s="1"/>
  <c r="M2153" i="12"/>
  <c r="N2153" i="12" s="1"/>
  <c r="M2154" i="12"/>
  <c r="N2154" i="12" s="1"/>
  <c r="M2155" i="12"/>
  <c r="M2156" i="12"/>
  <c r="N2156" i="12" s="1"/>
  <c r="M2157" i="12"/>
  <c r="M2158" i="12"/>
  <c r="M2159" i="12"/>
  <c r="M2160" i="12"/>
  <c r="M2161" i="12"/>
  <c r="N2161" i="12" s="1"/>
  <c r="M2162" i="12"/>
  <c r="N2162" i="12" s="1"/>
  <c r="M2163" i="12"/>
  <c r="M2164" i="12"/>
  <c r="N2164" i="12" s="1"/>
  <c r="M2165" i="12"/>
  <c r="N2165" i="12" s="1"/>
  <c r="M2166" i="12"/>
  <c r="N2166" i="12" s="1"/>
  <c r="M2167" i="12"/>
  <c r="N2167" i="12" s="1"/>
  <c r="M2168" i="12"/>
  <c r="N2168" i="12" s="1"/>
  <c r="M2169" i="12"/>
  <c r="N2169" i="12" s="1"/>
  <c r="M2170" i="12"/>
  <c r="M2171" i="12"/>
  <c r="M2172" i="12"/>
  <c r="M2173" i="12"/>
  <c r="M2174" i="12"/>
  <c r="N2174" i="12" s="1"/>
  <c r="M2175" i="12"/>
  <c r="N2175" i="12" s="1"/>
  <c r="M2176" i="12"/>
  <c r="N2176" i="12" s="1"/>
  <c r="M2177" i="12"/>
  <c r="N2177" i="12" s="1"/>
  <c r="M2178" i="12"/>
  <c r="N2178" i="12" s="1"/>
  <c r="M2179" i="12"/>
  <c r="N2179" i="12" s="1"/>
  <c r="M2180" i="12"/>
  <c r="N2180" i="12" s="1"/>
  <c r="M2181" i="12"/>
  <c r="N2181" i="12" s="1"/>
  <c r="M2182" i="12"/>
  <c r="N2182" i="12" s="1"/>
  <c r="M2183" i="12"/>
  <c r="M2184" i="12"/>
  <c r="M2185" i="12"/>
  <c r="N2185" i="12" s="1"/>
  <c r="M2186" i="12"/>
  <c r="N2186" i="12" s="1"/>
  <c r="M2187" i="12"/>
  <c r="N2187" i="12" s="1"/>
  <c r="M2188" i="12"/>
  <c r="N2188" i="12" s="1"/>
  <c r="M2189" i="12"/>
  <c r="N2189" i="12" s="1"/>
  <c r="M2190" i="12"/>
  <c r="N2190" i="12" s="1"/>
  <c r="M2191" i="12"/>
  <c r="N2191" i="12" s="1"/>
  <c r="M2192" i="12"/>
  <c r="N2192" i="12" s="1"/>
  <c r="M2193" i="12"/>
  <c r="N2193" i="12" s="1"/>
  <c r="M2194" i="12"/>
  <c r="M2195" i="12"/>
  <c r="M2196" i="12"/>
  <c r="N2196" i="12" s="1"/>
  <c r="M2197" i="12"/>
  <c r="N2197" i="12" s="1"/>
  <c r="M2198" i="12"/>
  <c r="N2198" i="12" s="1"/>
  <c r="M2199" i="12"/>
  <c r="N2199" i="12" s="1"/>
  <c r="M2200" i="12"/>
  <c r="N2200" i="12" s="1"/>
  <c r="M2201" i="12"/>
  <c r="N2201" i="12" s="1"/>
  <c r="M2202" i="12"/>
  <c r="N2202" i="12" s="1"/>
  <c r="M2203" i="12"/>
  <c r="N2203" i="12" s="1"/>
  <c r="M2204" i="12"/>
  <c r="N2204" i="12" s="1"/>
  <c r="M2205" i="12"/>
  <c r="N2205" i="12" s="1"/>
  <c r="M2206" i="12"/>
  <c r="M2207" i="12"/>
  <c r="M2208" i="12"/>
  <c r="M2209" i="12"/>
  <c r="N2209" i="12" s="1"/>
  <c r="M2210" i="12"/>
  <c r="N2210" i="12" s="1"/>
  <c r="M2211" i="12"/>
  <c r="N2211" i="12" s="1"/>
  <c r="M2212" i="12"/>
  <c r="N2212" i="12" s="1"/>
  <c r="M2213" i="12"/>
  <c r="N2213" i="12" s="1"/>
  <c r="M2214" i="12"/>
  <c r="N2214" i="12" s="1"/>
  <c r="M2215" i="12"/>
  <c r="N2215" i="12" s="1"/>
  <c r="M2216" i="12"/>
  <c r="N2216" i="12" s="1"/>
  <c r="M2217" i="12"/>
  <c r="N2217" i="12" s="1"/>
  <c r="M2218" i="12"/>
  <c r="M2219" i="12"/>
  <c r="M2220" i="12"/>
  <c r="N2220" i="12" s="1"/>
  <c r="M2221" i="12"/>
  <c r="N2221" i="12" s="1"/>
  <c r="M2222" i="12"/>
  <c r="N2222" i="12" s="1"/>
  <c r="M2223" i="12"/>
  <c r="N2223" i="12" s="1"/>
  <c r="M2224" i="12"/>
  <c r="N2224" i="12" s="1"/>
  <c r="M2225" i="12"/>
  <c r="N2225" i="12" s="1"/>
  <c r="M2226" i="12"/>
  <c r="N2226" i="12" s="1"/>
  <c r="M2227" i="12"/>
  <c r="N2227" i="12" s="1"/>
  <c r="M2228" i="12"/>
  <c r="N2228" i="12" s="1"/>
  <c r="M2229" i="12"/>
  <c r="N2229" i="12" s="1"/>
  <c r="M2230" i="12"/>
  <c r="M2231" i="12"/>
  <c r="M2232" i="12"/>
  <c r="N2232" i="12" s="1"/>
  <c r="M2233" i="12"/>
  <c r="M2234" i="12"/>
  <c r="N2234" i="12" s="1"/>
  <c r="M2235" i="12"/>
  <c r="M2236" i="12"/>
  <c r="N2236" i="12" s="1"/>
  <c r="M2237" i="12"/>
  <c r="N2237" i="12" s="1"/>
  <c r="M2238" i="12"/>
  <c r="M2239" i="12"/>
  <c r="N2239" i="12" s="1"/>
  <c r="M2240" i="12"/>
  <c r="N2240" i="12" s="1"/>
  <c r="M2241" i="12"/>
  <c r="M2242" i="12"/>
  <c r="M2243" i="12"/>
  <c r="M2244" i="12"/>
  <c r="M2245" i="12"/>
  <c r="N2245" i="12" s="1"/>
  <c r="M2246" i="12"/>
  <c r="N2246" i="12" s="1"/>
  <c r="M2247" i="12"/>
  <c r="N2247" i="12" s="1"/>
  <c r="M2248" i="12"/>
  <c r="N2248" i="12" s="1"/>
  <c r="M2249" i="12"/>
  <c r="N2249" i="12" s="1"/>
  <c r="M2250" i="12"/>
  <c r="N2250" i="12" s="1"/>
  <c r="M2251" i="12"/>
  <c r="N2251" i="12" s="1"/>
  <c r="M2252" i="12"/>
  <c r="N2252" i="12" s="1"/>
  <c r="M2253" i="12"/>
  <c r="N2253" i="12" s="1"/>
  <c r="M2254" i="12"/>
  <c r="M2255" i="12"/>
  <c r="M2256" i="12"/>
  <c r="M2257" i="12"/>
  <c r="N2257" i="12" s="1"/>
  <c r="M2258" i="12"/>
  <c r="N2258" i="12" s="1"/>
  <c r="M2259" i="12"/>
  <c r="N2259" i="12" s="1"/>
  <c r="M2260" i="12"/>
  <c r="N2260" i="12" s="1"/>
  <c r="M2261" i="12"/>
  <c r="N2261" i="12" s="1"/>
  <c r="M2262" i="12"/>
  <c r="N2262" i="12" s="1"/>
  <c r="M2263" i="12"/>
  <c r="N2263" i="12" s="1"/>
  <c r="M2264" i="12"/>
  <c r="N2264" i="12" s="1"/>
  <c r="M2265" i="12"/>
  <c r="N2265" i="12" s="1"/>
  <c r="M2266" i="12"/>
  <c r="M2267" i="12"/>
  <c r="M2268" i="12"/>
  <c r="N2268" i="12" s="1"/>
  <c r="M2269" i="12"/>
  <c r="M2270" i="12"/>
  <c r="N2270" i="12" s="1"/>
  <c r="M2271" i="12"/>
  <c r="N2271" i="12" s="1"/>
  <c r="M2272" i="12"/>
  <c r="N2272" i="12" s="1"/>
  <c r="M2273" i="12"/>
  <c r="N2273" i="12" s="1"/>
  <c r="M2274" i="12"/>
  <c r="N2274" i="12" s="1"/>
  <c r="M2275" i="12"/>
  <c r="N2275" i="12" s="1"/>
  <c r="M2276" i="12"/>
  <c r="N2276" i="12" s="1"/>
  <c r="M2277" i="12"/>
  <c r="N2277" i="12" s="1"/>
  <c r="M2278" i="12"/>
  <c r="M2279" i="12"/>
  <c r="M2280" i="12"/>
  <c r="M2281" i="12"/>
  <c r="N2281" i="12" s="1"/>
  <c r="M2282" i="12"/>
  <c r="N2282" i="12" s="1"/>
  <c r="M2283" i="12"/>
  <c r="N2283" i="12" s="1"/>
  <c r="M2284" i="12"/>
  <c r="N2284" i="12" s="1"/>
  <c r="M2285" i="12"/>
  <c r="N2285" i="12" s="1"/>
  <c r="M2286" i="12"/>
  <c r="N2286" i="12" s="1"/>
  <c r="M2287" i="12"/>
  <c r="N2287" i="12" s="1"/>
  <c r="M2288" i="12"/>
  <c r="N2288" i="12" s="1"/>
  <c r="M2289" i="12"/>
  <c r="M2290" i="12"/>
  <c r="M2291" i="12"/>
  <c r="M2292" i="12"/>
  <c r="N2292" i="12" s="1"/>
  <c r="M2293" i="12"/>
  <c r="N2293" i="12" s="1"/>
  <c r="M2294" i="12"/>
  <c r="N2294" i="12" s="1"/>
  <c r="M2295" i="12"/>
  <c r="N2295" i="12" s="1"/>
  <c r="M2296" i="12"/>
  <c r="N2296" i="12" s="1"/>
  <c r="M2297" i="12"/>
  <c r="N2297" i="12" s="1"/>
  <c r="M2298" i="12"/>
  <c r="N2298" i="12" s="1"/>
  <c r="M2299" i="12"/>
  <c r="N2299" i="12" s="1"/>
  <c r="M2300" i="12"/>
  <c r="N2300" i="12" s="1"/>
  <c r="M2301" i="12"/>
  <c r="N2301" i="12" s="1"/>
  <c r="M2302" i="12"/>
  <c r="M2303" i="12"/>
  <c r="M2304" i="12"/>
  <c r="M2305" i="12"/>
  <c r="N2305" i="12" s="1"/>
  <c r="M2306" i="12"/>
  <c r="N2306" i="12" s="1"/>
  <c r="M2307" i="12"/>
  <c r="N2307" i="12" s="1"/>
  <c r="M2308" i="12"/>
  <c r="N2308" i="12" s="1"/>
  <c r="M2309" i="12"/>
  <c r="N2309" i="12" s="1"/>
  <c r="M2310" i="12"/>
  <c r="N2310" i="12" s="1"/>
  <c r="M2311" i="12"/>
  <c r="N2311" i="12" s="1"/>
  <c r="M2312" i="12"/>
  <c r="N2312" i="12" s="1"/>
  <c r="M2313" i="12"/>
  <c r="M2314" i="12"/>
  <c r="M2315" i="12"/>
  <c r="M2316" i="12"/>
  <c r="N2316" i="12" s="1"/>
  <c r="M2317" i="12"/>
  <c r="M2318" i="12"/>
  <c r="M2319" i="12"/>
  <c r="M2320" i="12"/>
  <c r="N2320" i="12" s="1"/>
  <c r="M2321" i="12"/>
  <c r="N2321" i="12" s="1"/>
  <c r="M2322" i="12"/>
  <c r="N2322" i="12" s="1"/>
  <c r="M2323" i="12"/>
  <c r="M2324" i="12"/>
  <c r="N2324" i="12" s="1"/>
  <c r="M2325" i="12"/>
  <c r="N2325" i="12" s="1"/>
  <c r="M2326" i="12"/>
  <c r="M2327" i="12"/>
  <c r="M2328" i="12"/>
  <c r="N2328" i="12" s="1"/>
  <c r="M2329" i="12"/>
  <c r="N2329" i="12" s="1"/>
  <c r="M2330" i="12"/>
  <c r="N2330" i="12" s="1"/>
  <c r="M2331" i="12"/>
  <c r="N2331" i="12" s="1"/>
  <c r="M2332" i="12"/>
  <c r="N2332" i="12" s="1"/>
  <c r="M2333" i="12"/>
  <c r="N2333" i="12" s="1"/>
  <c r="M2334" i="12"/>
  <c r="N2334" i="12" s="1"/>
  <c r="M2335" i="12"/>
  <c r="N2335" i="12" s="1"/>
  <c r="M2336" i="12"/>
  <c r="N2336" i="12" s="1"/>
  <c r="M2337" i="12"/>
  <c r="N2337" i="12" s="1"/>
  <c r="M2338" i="12"/>
  <c r="M2339" i="12"/>
  <c r="M2340" i="12"/>
  <c r="N2340" i="12" s="1"/>
  <c r="M2341" i="12"/>
  <c r="N2341" i="12" s="1"/>
  <c r="M2342" i="12"/>
  <c r="N2342" i="12" s="1"/>
  <c r="M2343" i="12"/>
  <c r="N2343" i="12" s="1"/>
  <c r="M2344" i="12"/>
  <c r="N2344" i="12" s="1"/>
  <c r="M2345" i="12"/>
  <c r="N2345" i="12" s="1"/>
  <c r="M2346" i="12"/>
  <c r="N2346" i="12" s="1"/>
  <c r="M2347" i="12"/>
  <c r="N2347" i="12" s="1"/>
  <c r="M2348" i="12"/>
  <c r="N2348" i="12" s="1"/>
  <c r="M2349" i="12"/>
  <c r="N2349" i="12" s="1"/>
  <c r="M2350" i="12"/>
  <c r="M2351" i="12"/>
  <c r="M2352" i="12"/>
  <c r="N2352" i="12" s="1"/>
  <c r="M2353" i="12"/>
  <c r="N2353" i="12" s="1"/>
  <c r="M2354" i="12"/>
  <c r="N2354" i="12" s="1"/>
  <c r="M2355" i="12"/>
  <c r="N2355" i="12" s="1"/>
  <c r="M2356" i="12"/>
  <c r="N2356" i="12" s="1"/>
  <c r="M2357" i="12"/>
  <c r="N2357" i="12" s="1"/>
  <c r="M2358" i="12"/>
  <c r="N2358" i="12" s="1"/>
  <c r="M2359" i="12"/>
  <c r="N2359" i="12" s="1"/>
  <c r="M2360" i="12"/>
  <c r="N2360" i="12" s="1"/>
  <c r="M2361" i="12"/>
  <c r="M2362" i="12"/>
  <c r="M2363" i="12"/>
  <c r="M2364" i="12"/>
  <c r="M2365" i="12"/>
  <c r="N2365" i="12" s="1"/>
  <c r="M2366" i="12"/>
  <c r="N2366" i="12" s="1"/>
  <c r="M2367" i="12"/>
  <c r="M2368" i="12"/>
  <c r="N2368" i="12" s="1"/>
  <c r="M2369" i="12"/>
  <c r="M2370" i="12"/>
  <c r="N2370" i="12" s="1"/>
  <c r="M2371" i="12"/>
  <c r="N2371" i="12" s="1"/>
  <c r="M2372" i="12"/>
  <c r="N2372" i="12" s="1"/>
  <c r="M2373" i="12"/>
  <c r="N2373" i="12" s="1"/>
  <c r="M2374" i="12"/>
  <c r="M2375" i="12"/>
  <c r="M2376" i="12"/>
  <c r="N2376" i="12" s="1"/>
  <c r="M2377" i="12"/>
  <c r="N2377" i="12" s="1"/>
  <c r="M2378" i="12"/>
  <c r="N2378" i="12" s="1"/>
  <c r="M2379" i="12"/>
  <c r="M2380" i="12"/>
  <c r="N2380" i="12" s="1"/>
  <c r="M2381" i="12"/>
  <c r="N2381" i="12" s="1"/>
  <c r="M2382" i="12"/>
  <c r="N2382" i="12" s="1"/>
  <c r="M2383" i="12"/>
  <c r="N2383" i="12" s="1"/>
  <c r="M2384" i="12"/>
  <c r="N2384" i="12" s="1"/>
  <c r="M2385" i="12"/>
  <c r="N2385" i="12" s="1"/>
  <c r="M2386" i="12"/>
  <c r="M2387" i="12"/>
  <c r="M2388" i="12"/>
  <c r="N2388" i="12" s="1"/>
  <c r="M2389" i="12"/>
  <c r="N2389" i="12" s="1"/>
  <c r="M2390" i="12"/>
  <c r="N2390" i="12" s="1"/>
  <c r="M2391" i="12"/>
  <c r="N2391" i="12" s="1"/>
  <c r="M2392" i="12"/>
  <c r="N2392" i="12" s="1"/>
  <c r="M2393" i="12"/>
  <c r="M2394" i="12"/>
  <c r="M2395" i="12"/>
  <c r="N2395" i="12" s="1"/>
  <c r="M2396" i="12"/>
  <c r="N2396" i="12" s="1"/>
  <c r="M2397" i="12"/>
  <c r="N2397" i="12" s="1"/>
  <c r="M2398" i="12"/>
  <c r="M2399" i="12"/>
  <c r="M2400" i="12"/>
  <c r="N2400" i="12" s="1"/>
  <c r="M2401" i="12"/>
  <c r="N2401" i="12" s="1"/>
  <c r="M2402" i="12"/>
  <c r="N2402" i="12" s="1"/>
  <c r="M2403" i="12"/>
  <c r="N2403" i="12" s="1"/>
  <c r="M2404" i="12"/>
  <c r="N2404" i="12" s="1"/>
  <c r="M2405" i="12"/>
  <c r="N2405" i="12" s="1"/>
  <c r="M2406" i="12"/>
  <c r="N2406" i="12" s="1"/>
  <c r="M2407" i="12"/>
  <c r="N2407" i="12" s="1"/>
  <c r="M2408" i="12"/>
  <c r="N2408" i="12" s="1"/>
  <c r="M2409" i="12"/>
  <c r="M2410" i="12"/>
  <c r="M2411" i="12"/>
  <c r="M2412" i="12"/>
  <c r="N2412" i="12" s="1"/>
  <c r="M2413" i="12"/>
  <c r="N2413" i="12" s="1"/>
  <c r="M2414" i="12"/>
  <c r="N2414" i="12" s="1"/>
  <c r="M2415" i="12"/>
  <c r="N2415" i="12" s="1"/>
  <c r="M2416" i="12"/>
  <c r="N2416" i="12" s="1"/>
  <c r="M2417" i="12"/>
  <c r="N2417" i="12" s="1"/>
  <c r="M2418" i="12"/>
  <c r="N2418" i="12" s="1"/>
  <c r="M2419" i="12"/>
  <c r="N2419" i="12" s="1"/>
  <c r="M2420" i="12"/>
  <c r="N2420" i="12" s="1"/>
  <c r="M2421" i="12"/>
  <c r="N2421" i="12" s="1"/>
  <c r="M2422" i="12"/>
  <c r="M2423" i="12"/>
  <c r="M2424" i="12"/>
  <c r="N2424" i="12" s="1"/>
  <c r="M2425" i="12"/>
  <c r="N2425" i="12" s="1"/>
  <c r="M2426" i="12"/>
  <c r="N2426" i="12" s="1"/>
  <c r="M2427" i="12"/>
  <c r="N2427" i="12" s="1"/>
  <c r="M2428" i="12"/>
  <c r="N2428" i="12" s="1"/>
  <c r="M2429" i="12"/>
  <c r="N2429" i="12" s="1"/>
  <c r="M2430" i="12"/>
  <c r="N2430" i="12" s="1"/>
  <c r="M2431" i="12"/>
  <c r="N2431" i="12" s="1"/>
  <c r="M2432" i="12"/>
  <c r="N2432" i="12" s="1"/>
  <c r="M2433" i="12"/>
  <c r="N2433" i="12" s="1"/>
  <c r="M2434" i="12"/>
  <c r="M2435" i="12"/>
  <c r="M2436" i="12"/>
  <c r="N2436" i="12" s="1"/>
  <c r="M2437" i="12"/>
  <c r="N2437" i="12" s="1"/>
  <c r="M2438" i="12"/>
  <c r="N2438" i="12" s="1"/>
  <c r="M2439" i="12"/>
  <c r="M2440" i="12"/>
  <c r="N2440" i="12" s="1"/>
  <c r="M2441" i="12"/>
  <c r="N2441" i="12" s="1"/>
  <c r="M2442" i="12"/>
  <c r="N2442" i="12" s="1"/>
  <c r="M2443" i="12"/>
  <c r="M2444" i="12"/>
  <c r="N2444" i="12" s="1"/>
  <c r="M2445" i="12"/>
  <c r="N2445" i="12" s="1"/>
  <c r="M2446" i="12"/>
  <c r="M2447" i="12"/>
  <c r="M2448" i="12"/>
  <c r="M2449" i="12"/>
  <c r="N2449" i="12" s="1"/>
  <c r="M2450" i="12"/>
  <c r="N2450" i="12" s="1"/>
  <c r="M2451" i="12"/>
  <c r="N2451" i="12" s="1"/>
  <c r="M2452" i="12"/>
  <c r="N2452" i="12" s="1"/>
  <c r="M2453" i="12"/>
  <c r="N2453" i="12" s="1"/>
  <c r="M2454" i="12"/>
  <c r="N2454" i="12" s="1"/>
  <c r="M2455" i="12"/>
  <c r="N2455" i="12" s="1"/>
  <c r="M2456" i="12"/>
  <c r="N2456" i="12" s="1"/>
  <c r="M2457" i="12"/>
  <c r="N2457" i="12" s="1"/>
  <c r="M2458" i="12"/>
  <c r="M2459" i="12"/>
  <c r="M2460" i="12"/>
  <c r="N2460" i="12" s="1"/>
  <c r="M2461" i="12"/>
  <c r="N2461" i="12" s="1"/>
  <c r="M2462" i="12"/>
  <c r="N2462" i="12" s="1"/>
  <c r="M2463" i="12"/>
  <c r="N2463" i="12" s="1"/>
  <c r="M2464" i="12"/>
  <c r="N2464" i="12" s="1"/>
  <c r="M2465" i="12"/>
  <c r="N2465" i="12" s="1"/>
  <c r="M2466" i="12"/>
  <c r="N2466" i="12" s="1"/>
  <c r="M2467" i="12"/>
  <c r="N2467" i="12" s="1"/>
  <c r="M2468" i="12"/>
  <c r="N2468" i="12" s="1"/>
  <c r="M2469" i="12"/>
  <c r="N2469" i="12" s="1"/>
  <c r="M2470" i="12"/>
  <c r="M2471" i="12"/>
  <c r="M2472" i="12"/>
  <c r="N2472" i="12" s="1"/>
  <c r="M2473" i="12"/>
  <c r="N2473" i="12" s="1"/>
  <c r="M2474" i="12"/>
  <c r="N2474" i="12" s="1"/>
  <c r="M2475" i="12"/>
  <c r="M2476" i="12"/>
  <c r="N2476" i="12" s="1"/>
  <c r="M2477" i="12"/>
  <c r="N2477" i="12" s="1"/>
  <c r="M2478" i="12"/>
  <c r="N2478" i="12" s="1"/>
  <c r="M2479" i="12"/>
  <c r="M2480" i="12"/>
  <c r="N2480" i="12" s="1"/>
  <c r="M2481" i="12"/>
  <c r="N2481" i="12" s="1"/>
  <c r="M2482" i="12"/>
  <c r="M2483" i="12"/>
  <c r="M2484" i="12"/>
  <c r="N2484" i="12" s="1"/>
  <c r="M2485" i="12"/>
  <c r="N2485" i="12" s="1"/>
  <c r="M2486" i="12"/>
  <c r="N2486" i="12" s="1"/>
  <c r="M2487" i="12"/>
  <c r="N2487" i="12" s="1"/>
  <c r="M2488" i="12"/>
  <c r="N2488" i="12" s="1"/>
  <c r="M2489" i="12"/>
  <c r="M2490" i="12"/>
  <c r="M2491" i="12"/>
  <c r="N2491" i="12" s="1"/>
  <c r="M2492" i="12"/>
  <c r="N2492" i="12" s="1"/>
  <c r="M2493" i="12"/>
  <c r="M2494" i="12"/>
  <c r="M2495" i="12"/>
  <c r="M2496" i="12"/>
  <c r="M2497" i="12"/>
  <c r="N2497" i="12" s="1"/>
  <c r="M2498" i="12"/>
  <c r="N2498" i="12" s="1"/>
  <c r="M2499" i="12"/>
  <c r="N2499" i="12" s="1"/>
  <c r="M2500" i="12"/>
  <c r="N2500" i="12" s="1"/>
  <c r="M2501" i="12"/>
  <c r="N2501" i="12" s="1"/>
  <c r="M2502" i="12"/>
  <c r="N2502" i="12" s="1"/>
  <c r="M2503" i="12"/>
  <c r="N2503" i="12" s="1"/>
  <c r="M2504" i="12"/>
  <c r="N2504" i="12" s="1"/>
  <c r="M2505" i="12"/>
  <c r="M2506" i="12"/>
  <c r="M2507" i="12"/>
  <c r="M2508" i="12"/>
  <c r="N2508" i="12" s="1"/>
  <c r="M2509" i="12"/>
  <c r="N2509" i="12" s="1"/>
  <c r="M2510" i="12"/>
  <c r="N2510" i="12" s="1"/>
  <c r="M2511" i="12"/>
  <c r="N2511" i="12" s="1"/>
  <c r="M2512" i="12"/>
  <c r="N2512" i="12" s="1"/>
  <c r="M2513" i="12"/>
  <c r="N2513" i="12" s="1"/>
  <c r="M2514" i="12"/>
  <c r="N2514" i="12" s="1"/>
  <c r="M2515" i="12"/>
  <c r="N2515" i="12" s="1"/>
  <c r="M2516" i="12"/>
  <c r="N2516" i="12" s="1"/>
  <c r="M2517" i="12"/>
  <c r="N2517" i="12" s="1"/>
  <c r="M2518" i="12"/>
  <c r="M2519" i="12"/>
  <c r="M2520" i="12"/>
  <c r="N2520" i="12" s="1"/>
  <c r="M2521" i="12"/>
  <c r="N2521" i="12" s="1"/>
  <c r="M2522" i="12"/>
  <c r="N2522" i="12" s="1"/>
  <c r="M2523" i="12"/>
  <c r="N2523" i="12" s="1"/>
  <c r="M2524" i="12"/>
  <c r="N2524" i="12" s="1"/>
  <c r="M2525" i="12"/>
  <c r="M2526" i="12"/>
  <c r="M2527" i="12"/>
  <c r="N2527" i="12" s="1"/>
  <c r="M2528" i="12"/>
  <c r="N2528" i="12" s="1"/>
  <c r="M2529" i="12"/>
  <c r="M2530" i="12"/>
  <c r="M2531" i="12"/>
  <c r="M2532" i="12"/>
  <c r="M2533" i="12"/>
  <c r="N2533" i="12" s="1"/>
  <c r="M2534" i="12"/>
  <c r="N2534" i="12" s="1"/>
  <c r="M2535" i="12"/>
  <c r="M2536" i="12"/>
  <c r="N2536" i="12" s="1"/>
  <c r="M2537" i="12"/>
  <c r="N2537" i="12" s="1"/>
  <c r="M2538" i="12"/>
  <c r="N2538" i="12" s="1"/>
  <c r="M2539" i="12"/>
  <c r="N2539" i="12" s="1"/>
  <c r="M2540" i="12"/>
  <c r="N2540" i="12" s="1"/>
  <c r="M2541" i="12"/>
  <c r="N2541" i="12" s="1"/>
  <c r="M2542" i="12"/>
  <c r="M2543" i="12"/>
  <c r="M2544" i="12"/>
  <c r="N2544" i="12" s="1"/>
  <c r="M2545" i="12"/>
  <c r="M2546" i="12"/>
  <c r="N2546" i="12" s="1"/>
  <c r="M2547" i="12"/>
  <c r="N2547" i="12" s="1"/>
  <c r="M2548" i="12"/>
  <c r="N2548" i="12" s="1"/>
  <c r="M2549" i="12"/>
  <c r="N2549" i="12" s="1"/>
  <c r="M2550" i="12"/>
  <c r="N2550" i="12" s="1"/>
  <c r="M2551" i="12"/>
  <c r="N2551" i="12" s="1"/>
  <c r="M2552" i="12"/>
  <c r="N2552" i="12" s="1"/>
  <c r="M2553" i="12"/>
  <c r="N2553" i="12" s="1"/>
  <c r="M2554" i="12"/>
  <c r="M2555" i="12"/>
  <c r="M2556" i="12"/>
  <c r="N2556" i="12" s="1"/>
  <c r="M2557" i="12"/>
  <c r="M2558" i="12"/>
  <c r="N2558" i="12" s="1"/>
  <c r="M2559" i="12"/>
  <c r="N2559" i="12" s="1"/>
  <c r="M2560" i="12"/>
  <c r="N2560" i="12" s="1"/>
  <c r="M2561" i="12"/>
  <c r="N2561" i="12" s="1"/>
  <c r="M2562" i="12"/>
  <c r="N2562" i="12" s="1"/>
  <c r="M2563" i="12"/>
  <c r="N2563" i="12" s="1"/>
  <c r="M2564" i="12"/>
  <c r="N2564" i="12" s="1"/>
  <c r="M2565" i="12"/>
  <c r="N2565" i="12" s="1"/>
  <c r="M2566" i="12"/>
  <c r="M2567" i="12"/>
  <c r="M2568" i="12"/>
  <c r="N2568" i="12" s="1"/>
  <c r="M2569" i="12"/>
  <c r="N2569" i="12" s="1"/>
  <c r="M2570" i="12"/>
  <c r="N2570" i="12" s="1"/>
  <c r="M2571" i="12"/>
  <c r="N2571" i="12" s="1"/>
  <c r="M2572" i="12"/>
  <c r="N2572" i="12" s="1"/>
  <c r="M2573" i="12"/>
  <c r="N2573" i="12" s="1"/>
  <c r="M2574" i="12"/>
  <c r="N2574" i="12" s="1"/>
  <c r="M2575" i="12"/>
  <c r="N2575" i="12" s="1"/>
  <c r="M2576" i="12"/>
  <c r="N2576" i="12" s="1"/>
  <c r="M2577" i="12"/>
  <c r="N2577" i="12" s="1"/>
  <c r="M2578" i="12"/>
  <c r="M2579" i="12"/>
  <c r="M2580" i="12"/>
  <c r="N2580" i="12" s="1"/>
  <c r="M2581" i="12"/>
  <c r="N2581" i="12" s="1"/>
  <c r="M2582" i="12"/>
  <c r="N2582" i="12" s="1"/>
  <c r="M2583" i="12"/>
  <c r="N2583" i="12" s="1"/>
  <c r="M2584" i="12"/>
  <c r="N2584" i="12" s="1"/>
  <c r="M2585" i="12"/>
  <c r="N2585" i="12" s="1"/>
  <c r="M2586" i="12"/>
  <c r="N2586" i="12" s="1"/>
  <c r="M2587" i="12"/>
  <c r="N2587" i="12" s="1"/>
  <c r="M2588" i="12"/>
  <c r="N2588" i="12" s="1"/>
  <c r="M2589" i="12"/>
  <c r="M2590" i="12"/>
  <c r="M2591" i="12"/>
  <c r="M2592" i="12"/>
  <c r="N2592" i="12" s="1"/>
  <c r="M2593" i="12"/>
  <c r="N2593" i="12" s="1"/>
  <c r="M2594" i="12"/>
  <c r="N2594" i="12" s="1"/>
  <c r="M2595" i="12"/>
  <c r="N2595" i="12" s="1"/>
  <c r="M2596" i="12"/>
  <c r="N2596" i="12" s="1"/>
  <c r="M2597" i="12"/>
  <c r="N2597" i="12" s="1"/>
  <c r="M2598" i="12"/>
  <c r="N2598" i="12" s="1"/>
  <c r="M2599" i="12"/>
  <c r="N2599" i="12" s="1"/>
  <c r="M2600" i="12"/>
  <c r="N2600" i="12" s="1"/>
  <c r="M2601" i="12"/>
  <c r="N2601" i="12" s="1"/>
  <c r="M2602" i="12"/>
  <c r="M2603" i="12"/>
  <c r="M2604" i="12"/>
  <c r="N2604" i="12" s="1"/>
  <c r="M2605" i="12"/>
  <c r="N2605" i="12" s="1"/>
  <c r="M2606" i="12"/>
  <c r="M2607" i="12"/>
  <c r="N2607" i="12" s="1"/>
  <c r="M2608" i="12"/>
  <c r="N2608" i="12" s="1"/>
  <c r="M2609" i="12"/>
  <c r="N2609" i="12" s="1"/>
  <c r="M2610" i="12"/>
  <c r="N2610" i="12" s="1"/>
  <c r="M2611" i="12"/>
  <c r="M2612" i="12"/>
  <c r="N2612" i="12" s="1"/>
  <c r="M2613" i="12"/>
  <c r="N2613" i="12" s="1"/>
  <c r="M2614" i="12"/>
  <c r="M2615" i="12"/>
  <c r="M2616" i="12"/>
  <c r="M2617" i="12"/>
  <c r="N2617" i="12" s="1"/>
  <c r="M2618" i="12"/>
  <c r="N2618" i="12" s="1"/>
  <c r="M2619" i="12"/>
  <c r="N2619" i="12" s="1"/>
  <c r="M2620" i="12"/>
  <c r="N2620" i="12" s="1"/>
  <c r="M2621" i="12"/>
  <c r="N2621" i="12" s="1"/>
  <c r="M2622" i="12"/>
  <c r="N2622" i="12" s="1"/>
  <c r="M2623" i="12"/>
  <c r="N2623" i="12" s="1"/>
  <c r="M2624" i="12"/>
  <c r="N2624" i="12" s="1"/>
  <c r="M2625" i="12"/>
  <c r="N2625" i="12" s="1"/>
  <c r="M2626" i="12"/>
  <c r="M2627" i="12"/>
  <c r="M2628" i="12"/>
  <c r="N2628" i="12" s="1"/>
  <c r="M2629" i="12"/>
  <c r="N2629" i="12" s="1"/>
  <c r="M2630" i="12"/>
  <c r="N2630" i="12" s="1"/>
  <c r="M2631" i="12"/>
  <c r="N2631" i="12" s="1"/>
  <c r="M2632" i="12"/>
  <c r="N2632" i="12" s="1"/>
  <c r="M2633" i="12"/>
  <c r="N2633" i="12" s="1"/>
  <c r="M2634" i="12"/>
  <c r="N2634" i="12" s="1"/>
  <c r="M2635" i="12"/>
  <c r="N2635" i="12" s="1"/>
  <c r="M2636" i="12"/>
  <c r="N2636" i="12" s="1"/>
  <c r="M2637" i="12"/>
  <c r="N2637" i="12" s="1"/>
  <c r="M2638" i="12"/>
  <c r="M2639" i="12"/>
  <c r="M2640" i="12"/>
  <c r="N2640" i="12" s="1"/>
  <c r="M2641" i="12"/>
  <c r="M2642" i="12"/>
  <c r="M2643" i="12"/>
  <c r="N2643" i="12" s="1"/>
  <c r="M2644" i="12"/>
  <c r="N2644" i="12" s="1"/>
  <c r="M2645" i="12"/>
  <c r="M2646" i="12"/>
  <c r="N2646" i="12" s="1"/>
  <c r="M2647" i="12"/>
  <c r="N2647" i="12" s="1"/>
  <c r="M2648" i="12"/>
  <c r="N2648" i="12" s="1"/>
  <c r="M2649" i="12"/>
  <c r="N2649" i="12" s="1"/>
  <c r="M2650" i="12"/>
  <c r="M2651" i="12"/>
  <c r="M2652" i="12"/>
  <c r="M2653" i="12"/>
  <c r="N2653" i="12" s="1"/>
  <c r="M2654" i="12"/>
  <c r="N2654" i="12" s="1"/>
  <c r="M2655" i="12"/>
  <c r="N2655" i="12" s="1"/>
  <c r="M2656" i="12"/>
  <c r="N2656" i="12" s="1"/>
  <c r="M2657" i="12"/>
  <c r="N2657" i="12" s="1"/>
  <c r="M2658" i="12"/>
  <c r="N2658" i="12" s="1"/>
  <c r="M2659" i="12"/>
  <c r="N2659" i="12" s="1"/>
  <c r="M2660" i="12"/>
  <c r="N2660" i="12" s="1"/>
  <c r="M2661" i="12"/>
  <c r="N2661" i="12" s="1"/>
  <c r="M2662" i="12"/>
  <c r="M2663" i="12"/>
  <c r="M2664" i="12"/>
  <c r="N2664" i="12" s="1"/>
  <c r="M2665" i="12"/>
  <c r="N2665" i="12" s="1"/>
  <c r="M2666" i="12"/>
  <c r="N2666" i="12" s="1"/>
  <c r="M2667" i="12"/>
  <c r="N2667" i="12" s="1"/>
  <c r="M2668" i="12"/>
  <c r="N2668" i="12" s="1"/>
  <c r="M2669" i="12"/>
  <c r="N2669" i="12" s="1"/>
  <c r="M2670" i="12"/>
  <c r="N2670" i="12" s="1"/>
  <c r="M2671" i="12"/>
  <c r="N2671" i="12" s="1"/>
  <c r="M2672" i="12"/>
  <c r="N2672" i="12" s="1"/>
  <c r="M2673" i="12"/>
  <c r="N2673" i="12" s="1"/>
  <c r="M2674" i="12"/>
  <c r="M2675" i="12"/>
  <c r="M2676" i="12"/>
  <c r="M2677" i="12"/>
  <c r="N2677" i="12" s="1"/>
  <c r="M2678" i="12"/>
  <c r="N2678" i="12" s="1"/>
  <c r="M2679" i="12"/>
  <c r="N2679" i="12" s="1"/>
  <c r="M2680" i="12"/>
  <c r="N2680" i="12" s="1"/>
  <c r="M2681" i="12"/>
  <c r="N2681" i="12" s="1"/>
  <c r="M2682" i="12"/>
  <c r="N2682" i="12" s="1"/>
  <c r="M2683" i="12"/>
  <c r="M2684" i="12"/>
  <c r="N2684" i="12" s="1"/>
  <c r="M2685" i="12"/>
  <c r="N2685" i="12" s="1"/>
  <c r="M2686" i="12"/>
  <c r="M2687" i="12"/>
  <c r="M2688" i="12"/>
  <c r="M2689" i="12"/>
  <c r="N2689" i="12" s="1"/>
  <c r="M2690" i="12"/>
  <c r="N2690" i="12" s="1"/>
  <c r="M2691" i="12"/>
  <c r="N2691" i="12" s="1"/>
  <c r="M2692" i="12"/>
  <c r="N2692" i="12" s="1"/>
  <c r="M2693" i="12"/>
  <c r="N2693" i="12" s="1"/>
  <c r="M2694" i="12"/>
  <c r="M2695" i="12"/>
  <c r="N2695" i="12" s="1"/>
  <c r="M2696" i="12"/>
  <c r="N2696" i="12" s="1"/>
  <c r="M2697" i="12"/>
  <c r="M2698" i="12"/>
  <c r="M2699" i="12"/>
  <c r="M2700" i="12"/>
  <c r="M2701" i="12"/>
  <c r="N2701" i="12" s="1"/>
  <c r="M2702" i="12"/>
  <c r="N2702" i="12" s="1"/>
  <c r="M2703" i="12"/>
  <c r="N2703" i="12" s="1"/>
  <c r="M2704" i="12"/>
  <c r="M2705" i="12"/>
  <c r="N2705" i="12" s="1"/>
  <c r="M2706" i="12"/>
  <c r="N2706" i="12" s="1"/>
  <c r="M2707" i="12"/>
  <c r="N2707" i="12" s="1"/>
  <c r="M2708" i="12"/>
  <c r="N2708" i="12" s="1"/>
  <c r="M2709" i="12"/>
  <c r="N2709" i="12" s="1"/>
  <c r="M2710" i="12"/>
  <c r="M2711" i="12"/>
  <c r="M2712" i="12"/>
  <c r="N2712" i="12" s="1"/>
  <c r="M2713" i="12"/>
  <c r="N2713" i="12" s="1"/>
  <c r="M2714" i="12"/>
  <c r="N2714" i="12" s="1"/>
  <c r="M2715" i="12"/>
  <c r="N2715" i="12" s="1"/>
  <c r="M2716" i="12"/>
  <c r="N2716" i="12" s="1"/>
  <c r="M2717" i="12"/>
  <c r="N2717" i="12" s="1"/>
  <c r="M2718" i="12"/>
  <c r="N2718" i="12" s="1"/>
  <c r="M2719" i="12"/>
  <c r="N2719" i="12" s="1"/>
  <c r="M2720" i="12"/>
  <c r="N2720" i="12" s="1"/>
  <c r="M2721" i="12"/>
  <c r="M2722" i="12"/>
  <c r="M2723" i="12"/>
  <c r="M2724" i="12"/>
  <c r="N2724" i="12" s="1"/>
  <c r="M2725" i="12"/>
  <c r="N2725" i="12" s="1"/>
  <c r="M2726" i="12"/>
  <c r="N2726" i="12" s="1"/>
  <c r="M2727" i="12"/>
  <c r="N2727" i="12" s="1"/>
  <c r="M2728" i="12"/>
  <c r="N2728" i="12" s="1"/>
  <c r="M2729" i="12"/>
  <c r="N2729" i="12" s="1"/>
  <c r="M2730" i="12"/>
  <c r="N2730" i="12" s="1"/>
  <c r="M2731" i="12"/>
  <c r="N2731" i="12" s="1"/>
  <c r="M2732" i="12"/>
  <c r="N2732" i="12" s="1"/>
  <c r="M2733" i="12"/>
  <c r="N2733" i="12" s="1"/>
  <c r="M2734" i="12"/>
  <c r="M2735" i="12"/>
  <c r="M2736" i="12"/>
  <c r="M2737" i="12"/>
  <c r="N2737" i="12" s="1"/>
  <c r="M2738" i="12"/>
  <c r="N2738" i="12" s="1"/>
  <c r="M2739" i="12"/>
  <c r="N2739" i="12" s="1"/>
  <c r="M2740" i="12"/>
  <c r="N2740" i="12" s="1"/>
  <c r="M2741" i="12"/>
  <c r="N2741" i="12" s="1"/>
  <c r="M2742" i="12"/>
  <c r="N2742" i="12" s="1"/>
  <c r="M2743" i="12"/>
  <c r="N2743" i="12" s="1"/>
  <c r="M2744" i="12"/>
  <c r="N2744" i="12" s="1"/>
  <c r="M2745" i="12"/>
  <c r="N2745" i="12" s="1"/>
  <c r="M2746" i="12"/>
  <c r="M2747" i="12"/>
  <c r="M2748" i="12"/>
  <c r="N2748" i="12" s="1"/>
  <c r="M2749" i="12"/>
  <c r="N2749" i="12" s="1"/>
  <c r="M2750" i="12"/>
  <c r="N2750" i="12" s="1"/>
  <c r="M2751" i="12"/>
  <c r="N2751" i="12" s="1"/>
  <c r="M2752" i="12"/>
  <c r="N2752" i="12" s="1"/>
  <c r="M2753" i="12"/>
  <c r="N2753" i="12" s="1"/>
  <c r="M2754" i="12"/>
  <c r="N2754" i="12" s="1"/>
  <c r="M2755" i="12"/>
  <c r="M2756" i="12"/>
  <c r="N2756" i="12" s="1"/>
  <c r="M2757" i="12"/>
  <c r="M2758" i="12"/>
  <c r="M2759" i="12"/>
  <c r="M2760" i="12"/>
  <c r="M2761" i="12"/>
  <c r="M2762" i="12"/>
  <c r="N2762" i="12" s="1"/>
  <c r="M2763" i="12"/>
  <c r="N2763" i="12" s="1"/>
  <c r="M2764" i="12"/>
  <c r="N2764" i="12" s="1"/>
  <c r="M2765" i="12"/>
  <c r="N2765" i="12" s="1"/>
  <c r="M2766" i="12"/>
  <c r="N2766" i="12" s="1"/>
  <c r="M2767" i="12"/>
  <c r="N2767" i="12" s="1"/>
  <c r="M2768" i="12"/>
  <c r="N2768" i="12" s="1"/>
  <c r="M2769" i="12"/>
  <c r="N2769" i="12" s="1"/>
  <c r="M2770" i="12"/>
  <c r="M2771" i="12"/>
  <c r="M2772" i="12"/>
  <c r="N2772" i="12" s="1"/>
  <c r="M2773" i="12"/>
  <c r="N2773" i="12" s="1"/>
  <c r="M2774" i="12"/>
  <c r="N2774" i="12" s="1"/>
  <c r="M2775" i="12"/>
  <c r="N2775" i="12" s="1"/>
  <c r="M2776" i="12"/>
  <c r="N2776" i="12" s="1"/>
  <c r="M2777" i="12"/>
  <c r="N2777" i="12" s="1"/>
  <c r="M2778" i="12"/>
  <c r="N2778" i="12" s="1"/>
  <c r="M2779" i="12"/>
  <c r="N2779" i="12" s="1"/>
  <c r="M2780" i="12"/>
  <c r="N2780" i="12" s="1"/>
  <c r="M2781" i="12"/>
  <c r="N2781" i="12" s="1"/>
  <c r="M2782" i="12"/>
  <c r="M2783" i="12"/>
  <c r="M2784" i="12"/>
  <c r="N2784" i="12" s="1"/>
  <c r="M2785" i="12"/>
  <c r="M2786" i="12"/>
  <c r="N2786" i="12" s="1"/>
  <c r="M2787" i="12"/>
  <c r="N2787" i="12" s="1"/>
  <c r="M2788" i="12"/>
  <c r="N2788" i="12" s="1"/>
  <c r="M2789" i="12"/>
  <c r="N2789" i="12" s="1"/>
  <c r="M2790" i="12"/>
  <c r="N2790" i="12" s="1"/>
  <c r="M2791" i="12"/>
  <c r="N2791" i="12" s="1"/>
  <c r="M2792" i="12"/>
  <c r="N2792" i="12" s="1"/>
  <c r="M2793" i="12"/>
  <c r="N2793" i="12" s="1"/>
  <c r="M2794" i="12"/>
  <c r="M2795" i="12"/>
  <c r="M2796" i="12"/>
  <c r="M2797" i="12"/>
  <c r="N2797" i="12" s="1"/>
  <c r="M2798" i="12"/>
  <c r="N2798" i="12" s="1"/>
  <c r="M2799" i="12"/>
  <c r="N2799" i="12" s="1"/>
  <c r="M2800" i="12"/>
  <c r="N2800" i="12" s="1"/>
  <c r="M2801" i="12"/>
  <c r="N2801" i="12" s="1"/>
  <c r="M2802" i="12"/>
  <c r="N2802" i="12" s="1"/>
  <c r="M2803" i="12"/>
  <c r="N2803" i="12" s="1"/>
  <c r="M2804" i="12"/>
  <c r="N2804" i="12" s="1"/>
  <c r="M2805" i="12"/>
  <c r="M2806" i="12"/>
  <c r="M2807" i="12"/>
  <c r="M2808" i="12"/>
  <c r="N2808" i="12" s="1"/>
  <c r="M2809" i="12"/>
  <c r="M2810" i="12"/>
  <c r="N2810" i="12" s="1"/>
  <c r="M2811" i="12"/>
  <c r="M2812" i="12"/>
  <c r="N2812" i="12" s="1"/>
  <c r="M2813" i="12"/>
  <c r="N2813" i="12" s="1"/>
  <c r="M2814" i="12"/>
  <c r="N2814" i="12" s="1"/>
  <c r="M2815" i="12"/>
  <c r="N2815" i="12" s="1"/>
  <c r="M2816" i="12"/>
  <c r="N2816" i="12" s="1"/>
  <c r="M2817" i="12"/>
  <c r="N2817" i="12" s="1"/>
  <c r="M2818" i="12"/>
  <c r="M2819" i="12"/>
  <c r="M2820" i="12"/>
  <c r="N2820" i="12" s="1"/>
  <c r="M2821" i="12"/>
  <c r="N2821" i="12" s="1"/>
  <c r="M2822" i="12"/>
  <c r="N2822" i="12" s="1"/>
  <c r="M2823" i="12"/>
  <c r="N2823" i="12" s="1"/>
  <c r="M2824" i="12"/>
  <c r="N2824" i="12" s="1"/>
  <c r="M2825" i="12"/>
  <c r="N2825" i="12" s="1"/>
  <c r="M2826" i="12"/>
  <c r="N2826" i="12" s="1"/>
  <c r="M2827" i="12"/>
  <c r="N2827" i="12" s="1"/>
  <c r="M2828" i="12"/>
  <c r="N2828" i="12" s="1"/>
  <c r="M2829" i="12"/>
  <c r="M2830" i="12"/>
  <c r="M2831" i="12"/>
  <c r="M2832" i="12"/>
  <c r="N2832" i="12" s="1"/>
  <c r="M2833" i="12"/>
  <c r="N2833" i="12" s="1"/>
  <c r="M2834" i="12"/>
  <c r="M2835" i="12"/>
  <c r="M2836" i="12"/>
  <c r="N2836" i="12" s="1"/>
  <c r="M2837" i="12"/>
  <c r="M2838" i="12"/>
  <c r="N2838" i="12" s="1"/>
  <c r="M2839" i="12"/>
  <c r="N2839" i="12" s="1"/>
  <c r="M2840" i="12"/>
  <c r="N2840" i="12" s="1"/>
  <c r="M2841" i="12"/>
  <c r="N2841" i="12" s="1"/>
  <c r="M2842" i="12"/>
  <c r="M2843" i="12"/>
  <c r="M2844" i="12"/>
  <c r="N2844" i="12" s="1"/>
  <c r="M2845" i="12"/>
  <c r="N2845" i="12" s="1"/>
  <c r="M2846" i="12"/>
  <c r="N2846" i="12" s="1"/>
  <c r="M2847" i="12"/>
  <c r="N2847" i="12" s="1"/>
  <c r="M2848" i="12"/>
  <c r="N2848" i="12" s="1"/>
  <c r="M2849" i="12"/>
  <c r="N2849" i="12" s="1"/>
  <c r="M2850" i="12"/>
  <c r="N2850" i="12" s="1"/>
  <c r="M2851" i="12"/>
  <c r="N2851" i="12" s="1"/>
  <c r="M2852" i="12"/>
  <c r="N2852" i="12" s="1"/>
  <c r="M2853" i="12"/>
  <c r="N2853" i="12" s="1"/>
  <c r="M2854" i="12"/>
  <c r="M2855" i="12"/>
  <c r="M2856" i="12"/>
  <c r="N2856" i="12" s="1"/>
  <c r="M2857" i="12"/>
  <c r="N2857" i="12" s="1"/>
  <c r="M2858" i="12"/>
  <c r="N2858" i="12" s="1"/>
  <c r="M2859" i="12"/>
  <c r="N2859" i="12" s="1"/>
  <c r="M2860" i="12"/>
  <c r="N2860" i="12" s="1"/>
  <c r="M2861" i="12"/>
  <c r="N2861" i="12" s="1"/>
  <c r="M2862" i="12"/>
  <c r="N2862" i="12" s="1"/>
  <c r="M2863" i="12"/>
  <c r="N2863" i="12" s="1"/>
  <c r="M2864" i="12"/>
  <c r="N2864" i="12" s="1"/>
  <c r="M2865" i="12"/>
  <c r="M2866" i="12"/>
  <c r="M2867" i="12"/>
  <c r="M2868" i="12"/>
  <c r="N2868" i="12" s="1"/>
  <c r="M2869" i="12"/>
  <c r="N2869" i="12" s="1"/>
  <c r="M2870" i="12"/>
  <c r="N2870" i="12" s="1"/>
  <c r="M2871" i="12"/>
  <c r="N2871" i="12" s="1"/>
  <c r="M2872" i="12"/>
  <c r="N2872" i="12" s="1"/>
  <c r="M2873" i="12"/>
  <c r="N2873" i="12" s="1"/>
  <c r="M2874" i="12"/>
  <c r="N2874" i="12" s="1"/>
  <c r="M2875" i="12"/>
  <c r="N2875" i="12" s="1"/>
  <c r="M2876" i="12"/>
  <c r="N2876" i="12" s="1"/>
  <c r="M2877" i="12"/>
  <c r="N2877" i="12" s="1"/>
  <c r="M2878" i="12"/>
  <c r="M2879" i="12"/>
  <c r="M2880" i="12"/>
  <c r="N2880" i="12" s="1"/>
  <c r="M2881" i="12"/>
  <c r="M2882" i="12"/>
  <c r="M2883" i="12"/>
  <c r="N2883" i="12" s="1"/>
  <c r="M2884" i="12"/>
  <c r="N2884" i="12" s="1"/>
  <c r="M2885" i="12"/>
  <c r="N2885" i="12" s="1"/>
  <c r="M2886" i="12"/>
  <c r="N2886" i="12" s="1"/>
  <c r="M2887" i="12"/>
  <c r="N2887" i="12" s="1"/>
  <c r="M2888" i="12"/>
  <c r="N2888" i="12" s="1"/>
  <c r="M2889" i="12"/>
  <c r="N2889" i="12" s="1"/>
  <c r="M2890" i="12"/>
  <c r="M2891" i="12"/>
  <c r="M2892" i="12"/>
  <c r="N2892" i="12" s="1"/>
  <c r="M2893" i="12"/>
  <c r="M2894" i="12"/>
  <c r="N2894" i="12" s="1"/>
  <c r="M2895" i="12"/>
  <c r="N2895" i="12" s="1"/>
  <c r="M2896" i="12"/>
  <c r="N2896" i="12" s="1"/>
  <c r="M2897" i="12"/>
  <c r="N2897" i="12" s="1"/>
  <c r="M2898" i="12"/>
  <c r="N2898" i="12" s="1"/>
  <c r="M2899" i="12"/>
  <c r="N2899" i="12" s="1"/>
  <c r="M2900" i="12"/>
  <c r="N2900" i="12" s="1"/>
  <c r="M2901" i="12"/>
  <c r="N2901" i="12" s="1"/>
  <c r="M2902" i="12"/>
  <c r="M2903" i="12"/>
  <c r="M2904" i="12"/>
  <c r="M2905" i="12"/>
  <c r="M2906" i="12"/>
  <c r="M2907" i="12"/>
  <c r="N2907" i="12" s="1"/>
  <c r="M2908" i="12"/>
  <c r="N2908" i="12" s="1"/>
  <c r="M2909" i="12"/>
  <c r="N2909" i="12" s="1"/>
  <c r="M2910" i="12"/>
  <c r="N2910" i="12" s="1"/>
  <c r="M2911" i="12"/>
  <c r="N2911" i="12" s="1"/>
  <c r="M2912" i="12"/>
  <c r="N2912" i="12" s="1"/>
  <c r="M2913" i="12"/>
  <c r="N2913" i="12" s="1"/>
  <c r="M2914" i="12"/>
  <c r="M2915" i="12"/>
  <c r="M2916" i="12"/>
  <c r="N2916" i="12" s="1"/>
  <c r="M2917" i="12"/>
  <c r="N2917" i="12" s="1"/>
  <c r="M2918" i="12"/>
  <c r="N2918" i="12" s="1"/>
  <c r="M2919" i="12"/>
  <c r="N2919" i="12" s="1"/>
  <c r="M2920" i="12"/>
  <c r="N2920" i="12" s="1"/>
  <c r="M2921" i="12"/>
  <c r="N2921" i="12" s="1"/>
  <c r="M2922" i="12"/>
  <c r="N2922" i="12" s="1"/>
  <c r="M2923" i="12"/>
  <c r="N2923" i="12" s="1"/>
  <c r="M2924" i="12"/>
  <c r="N2924" i="12" s="1"/>
  <c r="M2925" i="12"/>
  <c r="N2925" i="12" s="1"/>
  <c r="M2926" i="12"/>
  <c r="M2927" i="12"/>
  <c r="M2928" i="12"/>
  <c r="N2928" i="12" s="1"/>
  <c r="M2929" i="12"/>
  <c r="N2929" i="12" s="1"/>
  <c r="M2930" i="12"/>
  <c r="N2930" i="12" s="1"/>
  <c r="M2931" i="12"/>
  <c r="N2931" i="12" s="1"/>
  <c r="M2932" i="12"/>
  <c r="N2932" i="12" s="1"/>
  <c r="M2933" i="12"/>
  <c r="N2933" i="12" s="1"/>
  <c r="M2934" i="12"/>
  <c r="N2934" i="12" s="1"/>
  <c r="M2935" i="12"/>
  <c r="N2935" i="12" s="1"/>
  <c r="M2936" i="12"/>
  <c r="N2936" i="12" s="1"/>
  <c r="M2937" i="12"/>
  <c r="N2937" i="12" s="1"/>
  <c r="M2938" i="12"/>
  <c r="M2939" i="12"/>
  <c r="M2940" i="12"/>
  <c r="M2941" i="12"/>
  <c r="N2941" i="12" s="1"/>
  <c r="M2942" i="12"/>
  <c r="N2942" i="12" s="1"/>
  <c r="M2943" i="12"/>
  <c r="N2943" i="12" s="1"/>
  <c r="M2944" i="12"/>
  <c r="N2944" i="12" s="1"/>
  <c r="M2945" i="12"/>
  <c r="N2945" i="12" s="1"/>
  <c r="M2946" i="12"/>
  <c r="N2946" i="12" s="1"/>
  <c r="M2947" i="12"/>
  <c r="N2947" i="12" s="1"/>
  <c r="M2948" i="12"/>
  <c r="N2948" i="12" s="1"/>
  <c r="M2949" i="12"/>
  <c r="N2949" i="12" s="1"/>
  <c r="M2950" i="12"/>
  <c r="M2951" i="12"/>
  <c r="M2952" i="12"/>
  <c r="N2952" i="12" s="1"/>
  <c r="M2953" i="12"/>
  <c r="N2953" i="12" s="1"/>
  <c r="M2954" i="12"/>
  <c r="N2954" i="12" s="1"/>
  <c r="M2955" i="12"/>
  <c r="M2956" i="12"/>
  <c r="M2957" i="12"/>
  <c r="M2958" i="12"/>
  <c r="M2959" i="12"/>
  <c r="N2959" i="12" s="1"/>
  <c r="M2960" i="12"/>
  <c r="N2960" i="12" s="1"/>
  <c r="M2961" i="12"/>
  <c r="N2961" i="12" s="1"/>
  <c r="M2962" i="12"/>
  <c r="M2963" i="12"/>
  <c r="M2964" i="12"/>
  <c r="N2964" i="12" s="1"/>
  <c r="M2965" i="12"/>
  <c r="N2965" i="12" s="1"/>
  <c r="M2966" i="12"/>
  <c r="N2966" i="12" s="1"/>
  <c r="M2967" i="12"/>
  <c r="N2967" i="12" s="1"/>
  <c r="M2968" i="12"/>
  <c r="N2968" i="12" s="1"/>
  <c r="M2969" i="12"/>
  <c r="N2969" i="12" s="1"/>
  <c r="M2970" i="12"/>
  <c r="N2970" i="12" s="1"/>
  <c r="M2971" i="12"/>
  <c r="N2971" i="12" s="1"/>
  <c r="M2972" i="12"/>
  <c r="N2972" i="12" s="1"/>
  <c r="M2973" i="12"/>
  <c r="N2973" i="12" s="1"/>
  <c r="M2974" i="12"/>
  <c r="M2975" i="12"/>
  <c r="M2976" i="12"/>
  <c r="N2976" i="12" s="1"/>
  <c r="M2977" i="12"/>
  <c r="N2977" i="12" s="1"/>
  <c r="M2978" i="12"/>
  <c r="N2978" i="12" s="1"/>
  <c r="M2979" i="12"/>
  <c r="N2979" i="12" s="1"/>
  <c r="M2980" i="12"/>
  <c r="N2980" i="12" s="1"/>
  <c r="M2981" i="12"/>
  <c r="N2981" i="12" s="1"/>
  <c r="M2982" i="12"/>
  <c r="N2982" i="12" s="1"/>
  <c r="M2983" i="12"/>
  <c r="N2983" i="12" s="1"/>
  <c r="M2984" i="12"/>
  <c r="N2984" i="12" s="1"/>
  <c r="M2985" i="12"/>
  <c r="M2986" i="12"/>
  <c r="M2987" i="12"/>
  <c r="M2988" i="12"/>
  <c r="M2989" i="12"/>
  <c r="N2989" i="12" s="1"/>
  <c r="M2990" i="12"/>
  <c r="N2990" i="12" s="1"/>
  <c r="M2991" i="12"/>
  <c r="N2991" i="12" s="1"/>
  <c r="M2992" i="12"/>
  <c r="N2992" i="12" s="1"/>
  <c r="M2993" i="12"/>
  <c r="N2993" i="12" s="1"/>
  <c r="M2994" i="12"/>
  <c r="N2994" i="12" s="1"/>
  <c r="M2995" i="12"/>
  <c r="N2995" i="12" s="1"/>
  <c r="M2996" i="12"/>
  <c r="N2996" i="12" s="1"/>
  <c r="M2997" i="12"/>
  <c r="N2997" i="12" s="1"/>
  <c r="M2998" i="12"/>
  <c r="M2999" i="12"/>
  <c r="M3000" i="12"/>
  <c r="M3001" i="12"/>
  <c r="N3001" i="12" s="1"/>
  <c r="M3002" i="12"/>
  <c r="N3002" i="12" s="1"/>
  <c r="M3003" i="12"/>
  <c r="N3003" i="12" s="1"/>
  <c r="M3004" i="12"/>
  <c r="N3004" i="12" s="1"/>
  <c r="M3005" i="12"/>
  <c r="N3005" i="12" s="1"/>
  <c r="M3006" i="12"/>
  <c r="N3006" i="12" s="1"/>
  <c r="M3007" i="12"/>
  <c r="N3007" i="12" s="1"/>
  <c r="M3008" i="12"/>
  <c r="N3008" i="12" s="1"/>
  <c r="M3009" i="12"/>
  <c r="N3009" i="12" s="1"/>
  <c r="M3010" i="12"/>
  <c r="M3011" i="12"/>
  <c r="M3012" i="12"/>
  <c r="N3012" i="12" s="1"/>
  <c r="M3013" i="12"/>
  <c r="N3013" i="12" s="1"/>
  <c r="M3014" i="12"/>
  <c r="N3014" i="12" s="1"/>
  <c r="M3015" i="12"/>
  <c r="N3015" i="12" s="1"/>
  <c r="M3016" i="12"/>
  <c r="N3016" i="12" s="1"/>
  <c r="M3017" i="12"/>
  <c r="N3017" i="12" s="1"/>
  <c r="M3018" i="12"/>
  <c r="N3018" i="12" s="1"/>
  <c r="M3019" i="12"/>
  <c r="M3020" i="12"/>
  <c r="N3020" i="12" s="1"/>
  <c r="M3021" i="12"/>
  <c r="M3022" i="12"/>
  <c r="M3023" i="12"/>
  <c r="M3024" i="12"/>
  <c r="M3025" i="12"/>
  <c r="N3025" i="12" s="1"/>
  <c r="M3026" i="12"/>
  <c r="N3026" i="12" s="1"/>
  <c r="M3027" i="12"/>
  <c r="N3027" i="12" s="1"/>
  <c r="M3028" i="12"/>
  <c r="N3028" i="12" s="1"/>
  <c r="M3029" i="12"/>
  <c r="N3029" i="12" s="1"/>
  <c r="M3030" i="12"/>
  <c r="N3030" i="12" s="1"/>
  <c r="M3031" i="12"/>
  <c r="N3031" i="12" s="1"/>
  <c r="M3032" i="12"/>
  <c r="N3032" i="12" s="1"/>
  <c r="M3033" i="12"/>
  <c r="N3033" i="12" s="1"/>
  <c r="M3034" i="12"/>
  <c r="M3035" i="12"/>
  <c r="M3036" i="12"/>
  <c r="M3037" i="12"/>
  <c r="M3038" i="12"/>
  <c r="N3038" i="12" s="1"/>
  <c r="M3039" i="12"/>
  <c r="N3039" i="12" s="1"/>
  <c r="M3040" i="12"/>
  <c r="N3040" i="12" s="1"/>
  <c r="M3041" i="12"/>
  <c r="M3042" i="12"/>
  <c r="N3042" i="12" s="1"/>
  <c r="M3043" i="12"/>
  <c r="N3043" i="12" s="1"/>
  <c r="M3044" i="12"/>
  <c r="N3044" i="12" s="1"/>
  <c r="M3045" i="12"/>
  <c r="N3045" i="12" s="1"/>
  <c r="M3046" i="12"/>
  <c r="M3047" i="12"/>
  <c r="M3048" i="12"/>
  <c r="M3049" i="12"/>
  <c r="N3049" i="12" s="1"/>
  <c r="M3050" i="12"/>
  <c r="N3050" i="12" s="1"/>
  <c r="M3051" i="12"/>
  <c r="N3051" i="12" s="1"/>
  <c r="M3052" i="12"/>
  <c r="N3052" i="12" s="1"/>
  <c r="M3053" i="12"/>
  <c r="N3053" i="12" s="1"/>
  <c r="M3054" i="12"/>
  <c r="N3054" i="12" s="1"/>
  <c r="M3055" i="12"/>
  <c r="N3055" i="12" s="1"/>
  <c r="M3056" i="12"/>
  <c r="N3056" i="12" s="1"/>
  <c r="M3057" i="12"/>
  <c r="N3057" i="12" s="1"/>
  <c r="M3058" i="12"/>
  <c r="M3059" i="12"/>
  <c r="M3060" i="12"/>
  <c r="M3061" i="12"/>
  <c r="N3061" i="12" s="1"/>
  <c r="M3062" i="12"/>
  <c r="N3062" i="12" s="1"/>
  <c r="M3063" i="12"/>
  <c r="N3063" i="12" s="1"/>
  <c r="M3064" i="12"/>
  <c r="N3064" i="12" s="1"/>
  <c r="M3065" i="12"/>
  <c r="N3065" i="12" s="1"/>
  <c r="M3066" i="12"/>
  <c r="N3066" i="12" s="1"/>
  <c r="M3067" i="12"/>
  <c r="N3067" i="12" s="1"/>
  <c r="M3068" i="12"/>
  <c r="N3068" i="12" s="1"/>
  <c r="M3069" i="12"/>
  <c r="N3069" i="12" s="1"/>
  <c r="M3070" i="12"/>
  <c r="M3071" i="12"/>
  <c r="M3072" i="12"/>
  <c r="N3072" i="12" s="1"/>
  <c r="M3073" i="12"/>
  <c r="N3073" i="12" s="1"/>
  <c r="M3074" i="12"/>
  <c r="N3074" i="12" s="1"/>
  <c r="M3075" i="12"/>
  <c r="N3075" i="12" s="1"/>
  <c r="M3076" i="12"/>
  <c r="N3076" i="12" s="1"/>
  <c r="M3077" i="12"/>
  <c r="N3077" i="12" s="1"/>
  <c r="M3078" i="12"/>
  <c r="N3078" i="12" s="1"/>
  <c r="M3079" i="12"/>
  <c r="N3079" i="12" s="1"/>
  <c r="M3080" i="12"/>
  <c r="N3080" i="12" s="1"/>
  <c r="M3081" i="12"/>
  <c r="N3081" i="12" s="1"/>
  <c r="M3082" i="12"/>
  <c r="M3083" i="12"/>
  <c r="M3084" i="12"/>
  <c r="N3084" i="12" s="1"/>
  <c r="M3085" i="12"/>
  <c r="N3085" i="12" s="1"/>
  <c r="M3086" i="12"/>
  <c r="N3086" i="12" s="1"/>
  <c r="M3087" i="12"/>
  <c r="N3087" i="12" s="1"/>
  <c r="M3088" i="12"/>
  <c r="N3088" i="12" s="1"/>
  <c r="M3089" i="12"/>
  <c r="N3089" i="12" s="1"/>
  <c r="M3090" i="12"/>
  <c r="N3090" i="12" s="1"/>
  <c r="M3091" i="12"/>
  <c r="N3091" i="12" s="1"/>
  <c r="M3092" i="12"/>
  <c r="N3092" i="12" s="1"/>
  <c r="M3093" i="12"/>
  <c r="N3093" i="12" s="1"/>
  <c r="M3094" i="12"/>
  <c r="M3095" i="12"/>
  <c r="M3096" i="12"/>
  <c r="N3096" i="12" s="1"/>
  <c r="M3097" i="12"/>
  <c r="N3097" i="12" s="1"/>
  <c r="M3098" i="12"/>
  <c r="N3098" i="12" s="1"/>
  <c r="M3099" i="12"/>
  <c r="M3100" i="12"/>
  <c r="N3100" i="12" s="1"/>
  <c r="M3101" i="12"/>
  <c r="N3101" i="12" s="1"/>
  <c r="M3102" i="12"/>
  <c r="M3103" i="12"/>
  <c r="M3104" i="12"/>
  <c r="N3104" i="12" s="1"/>
  <c r="M3105" i="12"/>
  <c r="M3106" i="12"/>
  <c r="M3107" i="12"/>
  <c r="M3108" i="12"/>
  <c r="M3109" i="12"/>
  <c r="N3109" i="12" s="1"/>
  <c r="M3110" i="12"/>
  <c r="M3111" i="12"/>
  <c r="N3111" i="12" s="1"/>
  <c r="M3112" i="12"/>
  <c r="N3112" i="12" s="1"/>
  <c r="M3113" i="12"/>
  <c r="N3113" i="12" s="1"/>
  <c r="M3114" i="12"/>
  <c r="N3114" i="12" s="1"/>
  <c r="M3115" i="12"/>
  <c r="N3115" i="12" s="1"/>
  <c r="M3116" i="12"/>
  <c r="N3116" i="12" s="1"/>
  <c r="M3117" i="12"/>
  <c r="N3117" i="12" s="1"/>
  <c r="M3118" i="12"/>
  <c r="M3119" i="12"/>
  <c r="M3120" i="12"/>
  <c r="N3120" i="12" s="1"/>
  <c r="M3121" i="12"/>
  <c r="N3121" i="12" s="1"/>
  <c r="M3122" i="12"/>
  <c r="N3122" i="12" s="1"/>
  <c r="M3123" i="12"/>
  <c r="N3123" i="12" s="1"/>
  <c r="M3124" i="12"/>
  <c r="N3124" i="12" s="1"/>
  <c r="M3125" i="12"/>
  <c r="N3125" i="12" s="1"/>
  <c r="M3126" i="12"/>
  <c r="N3126" i="12" s="1"/>
  <c r="M3127" i="12"/>
  <c r="N3127" i="12" s="1"/>
  <c r="M3128" i="12"/>
  <c r="N3128" i="12" s="1"/>
  <c r="M3129" i="12"/>
  <c r="N3129" i="12" s="1"/>
  <c r="M3130" i="12"/>
  <c r="M3131" i="12"/>
  <c r="M3132" i="12"/>
  <c r="N3132" i="12" s="1"/>
  <c r="M3133" i="12"/>
  <c r="N3133" i="12" s="1"/>
  <c r="M3134" i="12"/>
  <c r="N3134" i="12" s="1"/>
  <c r="M3135" i="12"/>
  <c r="N3135" i="12" s="1"/>
  <c r="M3136" i="12"/>
  <c r="N3136" i="12" s="1"/>
  <c r="M3137" i="12"/>
  <c r="N3137" i="12" s="1"/>
  <c r="M3138" i="12"/>
  <c r="N3138" i="12" s="1"/>
  <c r="M3139" i="12"/>
  <c r="N3139" i="12" s="1"/>
  <c r="M3140" i="12"/>
  <c r="N3140" i="12" s="1"/>
  <c r="M3141" i="12"/>
  <c r="N3141" i="12" s="1"/>
  <c r="M3142" i="12"/>
  <c r="M3143" i="12"/>
  <c r="M3144" i="12"/>
  <c r="N3144" i="12" s="1"/>
  <c r="M3145" i="12"/>
  <c r="N3145" i="12" s="1"/>
  <c r="M3146" i="12"/>
  <c r="N3146" i="12" s="1"/>
  <c r="M3147" i="12"/>
  <c r="N3147" i="12" s="1"/>
  <c r="M3148" i="12"/>
  <c r="N3148" i="12" s="1"/>
  <c r="M3149" i="12"/>
  <c r="N3149" i="12" s="1"/>
  <c r="M3150" i="12"/>
  <c r="N3150" i="12" s="1"/>
  <c r="M3151" i="12"/>
  <c r="N3151" i="12" s="1"/>
  <c r="M3152" i="12"/>
  <c r="N3152" i="12" s="1"/>
  <c r="M3153" i="12"/>
  <c r="N3153" i="12" s="1"/>
  <c r="M3154" i="12"/>
  <c r="M3155" i="12"/>
  <c r="M3156" i="12"/>
  <c r="M3157" i="12"/>
  <c r="N3157" i="12" s="1"/>
  <c r="M3158" i="12"/>
  <c r="N3158" i="12" s="1"/>
  <c r="M3159" i="12"/>
  <c r="M3160" i="12"/>
  <c r="N3160" i="12" s="1"/>
  <c r="M3161" i="12"/>
  <c r="N3161" i="12" s="1"/>
  <c r="M3162" i="12"/>
  <c r="N3162" i="12" s="1"/>
  <c r="M3163" i="12"/>
  <c r="N3163" i="12" s="1"/>
  <c r="M3164" i="12"/>
  <c r="N3164" i="12" s="1"/>
  <c r="M3165" i="12"/>
  <c r="N3165" i="12" s="1"/>
  <c r="M3166" i="12"/>
  <c r="M3167" i="12"/>
  <c r="M3168" i="12"/>
  <c r="N3168" i="12" s="1"/>
  <c r="M3169" i="12"/>
  <c r="N3169" i="12" s="1"/>
  <c r="M3170" i="12"/>
  <c r="M3171" i="12"/>
  <c r="M3172" i="12"/>
  <c r="N3172" i="12" s="1"/>
  <c r="M3173" i="12"/>
  <c r="N3173" i="12" s="1"/>
  <c r="M3174" i="12"/>
  <c r="N3174" i="12" s="1"/>
  <c r="M3175" i="12"/>
  <c r="N3175" i="12" s="1"/>
  <c r="M3176" i="12"/>
  <c r="N3176" i="12" s="1"/>
  <c r="M3177" i="12"/>
  <c r="N3177" i="12" s="1"/>
  <c r="M3178" i="12"/>
  <c r="M3179" i="12"/>
  <c r="M3180" i="12"/>
  <c r="N3180" i="12" s="1"/>
  <c r="M3181" i="12"/>
  <c r="N3181" i="12" s="1"/>
  <c r="M3182" i="12"/>
  <c r="N3182" i="12" s="1"/>
  <c r="M3183" i="12"/>
  <c r="N3183" i="12" s="1"/>
  <c r="M3184" i="12"/>
  <c r="M3185" i="12"/>
  <c r="M3186" i="12"/>
  <c r="N3186" i="12" s="1"/>
  <c r="M3187" i="12"/>
  <c r="N3187" i="12" s="1"/>
  <c r="M3188" i="12"/>
  <c r="N3188" i="12" s="1"/>
  <c r="M3189" i="12"/>
  <c r="N3189" i="12" s="1"/>
  <c r="M3190" i="12"/>
  <c r="M3191" i="12"/>
  <c r="M3192" i="12"/>
  <c r="N3192" i="12" s="1"/>
  <c r="M3193" i="12"/>
  <c r="M3194" i="12"/>
  <c r="N3194" i="12" s="1"/>
  <c r="M3195" i="12"/>
  <c r="N3195" i="12" s="1"/>
  <c r="M3196" i="12"/>
  <c r="N3196" i="12" s="1"/>
  <c r="M3197" i="12"/>
  <c r="N3197" i="12" s="1"/>
  <c r="M3198" i="12"/>
  <c r="N3198" i="12" s="1"/>
  <c r="M3199" i="12"/>
  <c r="N3199" i="12" s="1"/>
  <c r="M3200" i="12"/>
  <c r="N3200" i="12" s="1"/>
  <c r="M3201" i="12"/>
  <c r="N3201" i="12" s="1"/>
  <c r="M3202" i="12"/>
  <c r="M3203" i="12"/>
  <c r="M3204" i="12"/>
  <c r="M3205" i="12"/>
  <c r="N3205" i="12" s="1"/>
  <c r="M3206" i="12"/>
  <c r="N3206" i="12" s="1"/>
  <c r="M3207" i="12"/>
  <c r="N3207" i="12" s="1"/>
  <c r="M3208" i="12"/>
  <c r="N3208" i="12" s="1"/>
  <c r="M3209" i="12"/>
  <c r="N3209" i="12" s="1"/>
  <c r="M3210" i="12"/>
  <c r="N3210" i="12" s="1"/>
  <c r="M3211" i="12"/>
  <c r="N3211" i="12" s="1"/>
  <c r="M3212" i="12"/>
  <c r="N3212" i="12" s="1"/>
  <c r="M3213" i="12"/>
  <c r="M3214" i="12"/>
  <c r="M3215" i="12"/>
  <c r="M3216" i="12"/>
  <c r="N3216" i="12" s="1"/>
  <c r="M3217" i="12"/>
  <c r="N3217" i="12" s="1"/>
  <c r="M3218" i="12"/>
  <c r="N3218" i="12" s="1"/>
  <c r="M3219" i="12"/>
  <c r="N3219" i="12" s="1"/>
  <c r="M3220" i="12"/>
  <c r="N3220" i="12" s="1"/>
  <c r="M3221" i="12"/>
  <c r="N3221" i="12" s="1"/>
  <c r="M3222" i="12"/>
  <c r="N3222" i="12" s="1"/>
  <c r="M3223" i="12"/>
  <c r="N3223" i="12" s="1"/>
  <c r="M3224" i="12"/>
  <c r="N3224" i="12" s="1"/>
  <c r="M3225" i="12"/>
  <c r="N3225" i="12" s="1"/>
  <c r="M3226" i="12"/>
  <c r="M3227" i="12"/>
  <c r="M3228" i="12"/>
  <c r="N3228" i="12" s="1"/>
  <c r="M3229" i="12"/>
  <c r="N3229" i="12" s="1"/>
  <c r="M3230" i="12"/>
  <c r="N3230" i="12" s="1"/>
  <c r="M3231" i="12"/>
  <c r="N3231" i="12" s="1"/>
  <c r="M3232" i="12"/>
  <c r="N3232" i="12" s="1"/>
  <c r="M3233" i="12"/>
  <c r="N3233" i="12" s="1"/>
  <c r="M3234" i="12"/>
  <c r="N3234" i="12" s="1"/>
  <c r="M3235" i="12"/>
  <c r="N3235" i="12" s="1"/>
  <c r="M3236" i="12"/>
  <c r="N3236" i="12" s="1"/>
  <c r="M3237" i="12"/>
  <c r="N3237" i="12" s="1"/>
  <c r="M3238" i="12"/>
  <c r="M3239" i="12"/>
  <c r="M3240" i="12"/>
  <c r="N3240" i="12" s="1"/>
  <c r="M3241" i="12"/>
  <c r="M3242" i="12"/>
  <c r="N3242" i="12" s="1"/>
  <c r="M3243" i="12"/>
  <c r="M3244" i="12"/>
  <c r="N3244" i="12" s="1"/>
  <c r="M3245" i="12"/>
  <c r="M3246" i="12"/>
  <c r="M3247" i="12"/>
  <c r="M3248" i="12"/>
  <c r="N3248" i="12" s="1"/>
  <c r="M3249" i="12"/>
  <c r="M3250" i="12"/>
  <c r="M3251" i="12"/>
  <c r="M3252" i="12"/>
  <c r="M3253" i="12"/>
  <c r="N3253" i="12" s="1"/>
  <c r="M3254" i="12"/>
  <c r="N3254" i="12" s="1"/>
  <c r="M3255" i="12"/>
  <c r="N3255" i="12" s="1"/>
  <c r="M3256" i="12"/>
  <c r="N3256" i="12" s="1"/>
  <c r="M3257" i="12"/>
  <c r="N3257" i="12" s="1"/>
  <c r="M3258" i="12"/>
  <c r="N3258" i="12" s="1"/>
  <c r="M3259" i="12"/>
  <c r="N3259" i="12" s="1"/>
  <c r="M3260" i="12"/>
  <c r="N3260" i="12" s="1"/>
  <c r="M3261" i="12"/>
  <c r="N3261" i="12" s="1"/>
  <c r="M3262" i="12"/>
  <c r="M3263" i="12"/>
  <c r="M3264" i="12"/>
  <c r="N3264" i="12" s="1"/>
  <c r="M3265" i="12"/>
  <c r="N3265" i="12" s="1"/>
  <c r="M3266" i="12"/>
  <c r="N3266" i="12" s="1"/>
  <c r="M3267" i="12"/>
  <c r="N3267" i="12" s="1"/>
  <c r="M3268" i="12"/>
  <c r="N3268" i="12" s="1"/>
  <c r="M3269" i="12"/>
  <c r="N3269" i="12" s="1"/>
  <c r="M3270" i="12"/>
  <c r="N3270" i="12" s="1"/>
  <c r="M3271" i="12"/>
  <c r="N3271" i="12" s="1"/>
  <c r="M3272" i="12"/>
  <c r="N3272" i="12" s="1"/>
  <c r="M3273" i="12"/>
  <c r="N3273" i="12" s="1"/>
  <c r="M3274" i="12"/>
  <c r="M3275" i="12"/>
  <c r="M3276" i="12"/>
  <c r="M3277" i="12"/>
  <c r="N3277" i="12" s="1"/>
  <c r="M3278" i="12"/>
  <c r="N3278" i="12" s="1"/>
  <c r="M3279" i="12"/>
  <c r="N3279" i="12" s="1"/>
  <c r="M3280" i="12"/>
  <c r="N3280" i="12" s="1"/>
  <c r="M3281" i="12"/>
  <c r="N3281" i="12" s="1"/>
  <c r="M3282" i="12"/>
  <c r="N3282" i="12" s="1"/>
  <c r="M3283" i="12"/>
  <c r="N3283" i="12" s="1"/>
  <c r="M3284" i="12"/>
  <c r="N3284" i="12" s="1"/>
  <c r="M3285" i="12"/>
  <c r="N3285" i="12" s="1"/>
  <c r="M3286" i="12"/>
  <c r="M3287" i="12"/>
  <c r="M3288" i="12"/>
  <c r="N3288" i="12" s="1"/>
  <c r="M3289" i="12"/>
  <c r="N3289" i="12" s="1"/>
  <c r="M3290" i="12"/>
  <c r="M3291" i="12"/>
  <c r="N3291" i="12" s="1"/>
  <c r="M3292" i="12"/>
  <c r="N3292" i="12" s="1"/>
  <c r="M3293" i="12"/>
  <c r="N3293" i="12" s="1"/>
  <c r="M3294" i="12"/>
  <c r="N3294" i="12" s="1"/>
  <c r="M3295" i="12"/>
  <c r="N3295" i="12" s="1"/>
  <c r="M3296" i="12"/>
  <c r="N3296" i="12" s="1"/>
  <c r="M3297" i="12"/>
  <c r="M3298" i="12"/>
  <c r="M3299" i="12"/>
  <c r="M3300" i="12"/>
  <c r="M3301" i="12"/>
  <c r="N3301" i="12" s="1"/>
  <c r="M3302" i="12"/>
  <c r="N3302" i="12" s="1"/>
  <c r="M3303" i="12"/>
  <c r="N3303" i="12" s="1"/>
  <c r="M3304" i="12"/>
  <c r="N3304" i="12" s="1"/>
  <c r="M3305" i="12"/>
  <c r="N3305" i="12" s="1"/>
  <c r="M3306" i="12"/>
  <c r="N3306" i="12" s="1"/>
  <c r="M3307" i="12"/>
  <c r="N3307" i="12" s="1"/>
  <c r="M3308" i="12"/>
  <c r="N3308" i="12" s="1"/>
  <c r="M3309" i="12"/>
  <c r="N3309" i="12" s="1"/>
  <c r="M3310" i="12"/>
  <c r="M3311" i="12"/>
  <c r="M3312" i="12"/>
  <c r="N3312" i="12" s="1"/>
  <c r="M3313" i="12"/>
  <c r="N3313" i="12" s="1"/>
  <c r="M3314" i="12"/>
  <c r="N3314" i="12" s="1"/>
  <c r="M3315" i="12"/>
  <c r="N3315" i="12" s="1"/>
  <c r="M3316" i="12"/>
  <c r="N3316" i="12" s="1"/>
  <c r="M3317" i="12"/>
  <c r="N3317" i="12" s="1"/>
  <c r="M3318" i="12"/>
  <c r="M3319" i="12"/>
  <c r="N3319" i="12" s="1"/>
  <c r="M3320" i="12"/>
  <c r="N3320" i="12" s="1"/>
  <c r="M3321" i="12"/>
  <c r="M3322" i="12"/>
  <c r="M3323" i="12"/>
  <c r="M3324" i="12"/>
  <c r="N3324" i="12" s="1"/>
  <c r="M3325" i="12"/>
  <c r="N3325" i="12" s="1"/>
  <c r="M3326" i="12"/>
  <c r="N3326" i="12" s="1"/>
  <c r="M3327" i="12"/>
  <c r="N3327" i="12" s="1"/>
  <c r="M3328" i="12"/>
  <c r="N3328" i="12" s="1"/>
  <c r="M3329" i="12"/>
  <c r="N3329" i="12" s="1"/>
  <c r="M3330" i="12"/>
  <c r="N3330" i="12" s="1"/>
  <c r="M3331" i="12"/>
  <c r="N3331" i="12" s="1"/>
  <c r="M3332" i="12"/>
  <c r="N3332" i="12" s="1"/>
  <c r="M3333" i="12"/>
  <c r="N3333" i="12" s="1"/>
  <c r="M3334" i="12"/>
  <c r="M3335" i="12"/>
  <c r="M3336" i="12"/>
  <c r="N3336" i="12" s="1"/>
  <c r="M3337" i="12"/>
  <c r="N3337" i="12" s="1"/>
  <c r="M3338" i="12"/>
  <c r="N3338" i="12" s="1"/>
  <c r="M3339" i="12"/>
  <c r="N3339" i="12" s="1"/>
  <c r="M3340" i="12"/>
  <c r="N3340" i="12" s="1"/>
  <c r="M3341" i="12"/>
  <c r="N3341" i="12" s="1"/>
  <c r="M3342" i="12"/>
  <c r="N3342" i="12" s="1"/>
  <c r="M3343" i="12"/>
  <c r="N3343" i="12" s="1"/>
  <c r="M3344" i="12"/>
  <c r="N3344" i="12" s="1"/>
  <c r="M3345" i="12"/>
  <c r="N3345" i="12" s="1"/>
  <c r="M3346" i="12"/>
  <c r="M3347" i="12"/>
  <c r="M3348" i="12"/>
  <c r="N3348" i="12" s="1"/>
  <c r="M3349" i="12"/>
  <c r="N3349" i="12" s="1"/>
  <c r="M3350" i="12"/>
  <c r="N3350" i="12" s="1"/>
  <c r="M3351" i="12"/>
  <c r="N3351" i="12" s="1"/>
  <c r="M3352" i="12"/>
  <c r="N3352" i="12" s="1"/>
  <c r="M3353" i="12"/>
  <c r="N3353" i="12" s="1"/>
  <c r="M3354" i="12"/>
  <c r="N3354" i="12" s="1"/>
  <c r="M3355" i="12"/>
  <c r="N3355" i="12" s="1"/>
  <c r="M3356" i="12"/>
  <c r="N3356" i="12" s="1"/>
  <c r="M3357" i="12"/>
  <c r="N3357" i="12" s="1"/>
  <c r="M3358" i="12"/>
  <c r="M3359" i="12"/>
  <c r="M3360" i="12"/>
  <c r="M3361" i="12"/>
  <c r="N3361" i="12" s="1"/>
  <c r="M3362" i="12"/>
  <c r="M3363" i="12"/>
  <c r="N3363" i="12" s="1"/>
  <c r="M3364" i="12"/>
  <c r="N3364" i="12" s="1"/>
  <c r="M3365" i="12"/>
  <c r="M3366" i="12"/>
  <c r="N3366" i="12" s="1"/>
  <c r="M3367" i="12"/>
  <c r="N3367" i="12" s="1"/>
  <c r="M3368" i="12"/>
  <c r="N3368" i="12" s="1"/>
  <c r="M3369" i="12"/>
  <c r="N3369" i="12" s="1"/>
  <c r="M3370" i="12"/>
  <c r="M3371" i="12"/>
  <c r="M3372" i="12"/>
  <c r="N3372" i="12" s="1"/>
  <c r="M3373" i="12"/>
  <c r="M3374" i="12"/>
  <c r="M3375" i="12"/>
  <c r="M3376" i="12"/>
  <c r="N3376" i="12" s="1"/>
  <c r="M3377" i="12"/>
  <c r="N3377" i="12" s="1"/>
  <c r="M3378" i="12"/>
  <c r="M3379" i="12"/>
  <c r="N3379" i="12" s="1"/>
  <c r="M3380" i="12"/>
  <c r="N3380" i="12" s="1"/>
  <c r="M3381" i="12"/>
  <c r="N3381" i="12" s="1"/>
  <c r="M3382" i="12"/>
  <c r="M3383" i="12"/>
  <c r="M3384" i="12"/>
  <c r="N3384" i="12" s="1"/>
  <c r="M3385" i="12"/>
  <c r="N3385" i="12" s="1"/>
  <c r="M3386" i="12"/>
  <c r="N3386" i="12" s="1"/>
  <c r="M3387" i="12"/>
  <c r="N3387" i="12" s="1"/>
  <c r="M3388" i="12"/>
  <c r="N3388" i="12" s="1"/>
  <c r="M3389" i="12"/>
  <c r="N3389" i="12" s="1"/>
  <c r="M3390" i="12"/>
  <c r="N3390" i="12" s="1"/>
  <c r="M3391" i="12"/>
  <c r="N3391" i="12" s="1"/>
  <c r="M3392" i="12"/>
  <c r="N3392" i="12" s="1"/>
  <c r="M3393" i="12"/>
  <c r="M3394" i="12"/>
  <c r="M3395" i="12"/>
  <c r="M3396" i="12"/>
  <c r="N3396" i="12" s="1"/>
  <c r="M3397" i="12"/>
  <c r="N3397" i="12" s="1"/>
  <c r="M3398" i="12"/>
  <c r="N3398" i="12" s="1"/>
  <c r="M3399" i="12"/>
  <c r="N3399" i="12" s="1"/>
  <c r="M3400" i="12"/>
  <c r="N3400" i="12" s="1"/>
  <c r="M3401" i="12"/>
  <c r="N3401" i="12" s="1"/>
  <c r="M3402" i="12"/>
  <c r="N3402" i="12" s="1"/>
  <c r="M3403" i="12"/>
  <c r="N3403" i="12" s="1"/>
  <c r="M3404" i="12"/>
  <c r="N3404" i="12" s="1"/>
  <c r="M3405" i="12"/>
  <c r="M3406" i="12"/>
  <c r="M3407" i="12"/>
  <c r="M3408" i="12"/>
  <c r="M3409" i="12"/>
  <c r="N3409" i="12" s="1"/>
  <c r="M3410" i="12"/>
  <c r="N3410" i="12" s="1"/>
  <c r="M3411" i="12"/>
  <c r="N3411" i="12" s="1"/>
  <c r="M3412" i="12"/>
  <c r="N3412" i="12" s="1"/>
  <c r="M3413" i="12"/>
  <c r="M3414" i="12"/>
  <c r="N3414" i="12" s="1"/>
  <c r="M3415" i="12"/>
  <c r="N3415" i="12" s="1"/>
  <c r="M3416" i="12"/>
  <c r="N3416" i="12" s="1"/>
  <c r="M3417" i="12"/>
  <c r="N3417" i="12" s="1"/>
  <c r="M3418" i="12"/>
  <c r="M3419" i="12"/>
  <c r="M3420" i="12"/>
  <c r="N3420" i="12" s="1"/>
  <c r="M3421" i="12"/>
  <c r="M3422" i="12"/>
  <c r="N3422" i="12" s="1"/>
  <c r="M3423" i="12"/>
  <c r="N3423" i="12" s="1"/>
  <c r="M3424" i="12"/>
  <c r="N3424" i="12" s="1"/>
  <c r="M3425" i="12"/>
  <c r="N3425" i="12" s="1"/>
  <c r="M3426" i="12"/>
  <c r="N3426" i="12" s="1"/>
  <c r="M3427" i="12"/>
  <c r="N3427" i="12" s="1"/>
  <c r="M3428" i="12"/>
  <c r="N3428" i="12" s="1"/>
  <c r="M3429" i="12"/>
  <c r="N3429" i="12" s="1"/>
  <c r="M3430" i="12"/>
  <c r="M3431" i="12"/>
  <c r="M3432" i="12"/>
  <c r="N3432" i="12" s="1"/>
  <c r="M3433" i="12"/>
  <c r="N3433" i="12" s="1"/>
  <c r="M3434" i="12"/>
  <c r="M3435" i="12"/>
  <c r="M3436" i="12"/>
  <c r="N3436" i="12" s="1"/>
  <c r="M3437" i="12"/>
  <c r="N3437" i="12" s="1"/>
  <c r="M3438" i="12"/>
  <c r="N3438" i="12" s="1"/>
  <c r="M3439" i="12"/>
  <c r="N3439" i="12" s="1"/>
  <c r="M3440" i="12"/>
  <c r="N3440" i="12" s="1"/>
  <c r="M3441" i="12"/>
  <c r="N3441" i="12" s="1"/>
  <c r="M3442" i="12"/>
  <c r="M3443" i="12"/>
  <c r="M3444" i="12"/>
  <c r="N3444" i="12" s="1"/>
  <c r="M3445" i="12"/>
  <c r="N3445" i="12" s="1"/>
  <c r="M3446" i="12"/>
  <c r="N3446" i="12" s="1"/>
  <c r="M3447" i="12"/>
  <c r="M3448" i="12"/>
  <c r="N3448" i="12" s="1"/>
  <c r="M3449" i="12"/>
  <c r="M3450" i="12"/>
  <c r="N3450" i="12" s="1"/>
  <c r="M3451" i="12"/>
  <c r="N3451" i="12" s="1"/>
  <c r="M3452" i="12"/>
  <c r="N3452" i="12" s="1"/>
  <c r="M3453" i="12"/>
  <c r="N3453" i="12" s="1"/>
  <c r="M3454" i="12"/>
  <c r="M3455" i="12"/>
  <c r="M3456" i="12"/>
  <c r="N3456" i="12" s="1"/>
  <c r="M3457" i="12"/>
  <c r="N3457" i="12" s="1"/>
  <c r="M3458" i="12"/>
  <c r="N3458" i="12" s="1"/>
  <c r="M3459" i="12"/>
  <c r="N3459" i="12" s="1"/>
  <c r="M3460" i="12"/>
  <c r="N3460" i="12" s="1"/>
  <c r="M3461" i="12"/>
  <c r="N3461" i="12" s="1"/>
  <c r="M3462" i="12"/>
  <c r="N3462" i="12" s="1"/>
  <c r="M3463" i="12"/>
  <c r="N3463" i="12" s="1"/>
  <c r="M3464" i="12"/>
  <c r="N3464" i="12" s="1"/>
  <c r="M3465" i="12"/>
  <c r="N3465" i="12" s="1"/>
  <c r="M3466" i="12"/>
  <c r="M3467" i="12"/>
  <c r="M3468" i="12"/>
  <c r="M3469" i="12"/>
  <c r="M3470" i="12"/>
  <c r="N3470" i="12" s="1"/>
  <c r="M3471" i="12"/>
  <c r="N3471" i="12" s="1"/>
  <c r="M3472" i="12"/>
  <c r="N3472" i="12" s="1"/>
  <c r="M3473" i="12"/>
  <c r="N3473" i="12" s="1"/>
  <c r="M3474" i="12"/>
  <c r="N3474" i="12" s="1"/>
  <c r="M3475" i="12"/>
  <c r="N3475" i="12" s="1"/>
  <c r="M3476" i="12"/>
  <c r="N3476" i="12" s="1"/>
  <c r="M3477" i="12"/>
  <c r="N3477" i="12" s="1"/>
  <c r="M3478" i="12"/>
  <c r="M3479" i="12"/>
  <c r="M3480" i="12"/>
  <c r="N3480" i="12" s="1"/>
  <c r="M3481" i="12"/>
  <c r="N3481" i="12" s="1"/>
  <c r="M3482" i="12"/>
  <c r="N3482" i="12" s="1"/>
  <c r="M3483" i="12"/>
  <c r="N3483" i="12" s="1"/>
  <c r="M3484" i="12"/>
  <c r="N3484" i="12" s="1"/>
  <c r="M3485" i="12"/>
  <c r="N3485" i="12" s="1"/>
  <c r="M3486" i="12"/>
  <c r="N3486" i="12" s="1"/>
  <c r="M3487" i="12"/>
  <c r="N3487" i="12" s="1"/>
  <c r="M3488" i="12"/>
  <c r="N3488" i="12" s="1"/>
  <c r="M3489" i="12"/>
  <c r="N3489" i="12" s="1"/>
  <c r="M3490" i="12"/>
  <c r="M3491" i="12"/>
  <c r="M3492" i="12"/>
  <c r="N3492" i="12" s="1"/>
  <c r="M3493" i="12"/>
  <c r="M3494" i="12"/>
  <c r="N3494" i="12" s="1"/>
  <c r="M3495" i="12"/>
  <c r="M3496" i="12"/>
  <c r="N3496" i="12" s="1"/>
  <c r="M3497" i="12"/>
  <c r="M3498" i="12"/>
  <c r="M3499" i="12"/>
  <c r="M3500" i="12"/>
  <c r="N3500" i="12" s="1"/>
  <c r="M3501" i="12"/>
  <c r="M3502" i="12"/>
  <c r="M3503" i="12"/>
  <c r="M3504" i="12"/>
  <c r="N3504" i="12" s="1"/>
  <c r="M3505" i="12"/>
  <c r="N3505" i="12" s="1"/>
  <c r="M3506" i="12"/>
  <c r="N3506" i="12" s="1"/>
  <c r="M3507" i="12"/>
  <c r="N3507" i="12" s="1"/>
  <c r="M3508" i="12"/>
  <c r="N3508" i="12" s="1"/>
  <c r="M3509" i="12"/>
  <c r="N3509" i="12" s="1"/>
  <c r="M3510" i="12"/>
  <c r="N3510" i="12" s="1"/>
  <c r="M3511" i="12"/>
  <c r="N3511" i="12" s="1"/>
  <c r="M3512" i="12"/>
  <c r="N3512" i="12" s="1"/>
  <c r="M3513" i="12"/>
  <c r="M3514" i="12"/>
  <c r="M3515" i="12"/>
  <c r="M3516" i="12"/>
  <c r="M3517" i="12"/>
  <c r="N3517" i="12" s="1"/>
  <c r="M3518" i="12"/>
  <c r="N3518" i="12" s="1"/>
  <c r="M3519" i="12"/>
  <c r="N3519" i="12" s="1"/>
  <c r="M3520" i="12"/>
  <c r="N3520" i="12" s="1"/>
  <c r="M3521" i="12"/>
  <c r="N3521" i="12" s="1"/>
  <c r="M3522" i="12"/>
  <c r="N3522" i="12" s="1"/>
  <c r="M3523" i="12"/>
  <c r="N3523" i="12" s="1"/>
  <c r="M3524" i="12"/>
  <c r="N3524" i="12" s="1"/>
  <c r="M3525" i="12"/>
  <c r="N3525" i="12" s="1"/>
  <c r="M3526" i="12"/>
  <c r="M3527" i="12"/>
  <c r="M3528" i="12"/>
  <c r="N3528" i="12" s="1"/>
  <c r="M3529" i="12"/>
  <c r="N3529" i="12" s="1"/>
  <c r="M3530" i="12"/>
  <c r="N3530" i="12" s="1"/>
  <c r="M3531" i="12"/>
  <c r="N3531" i="12" s="1"/>
  <c r="M3532" i="12"/>
  <c r="N3532" i="12" s="1"/>
  <c r="M3533" i="12"/>
  <c r="N3533" i="12" s="1"/>
  <c r="M3534" i="12"/>
  <c r="N3534" i="12" s="1"/>
  <c r="M3535" i="12"/>
  <c r="N3535" i="12" s="1"/>
  <c r="M3536" i="12"/>
  <c r="N3536" i="12" s="1"/>
  <c r="M3537" i="12"/>
  <c r="M3538" i="12"/>
  <c r="M3539" i="12"/>
  <c r="M3540" i="12"/>
  <c r="N3540" i="12" s="1"/>
  <c r="M3541" i="12"/>
  <c r="M3542" i="12"/>
  <c r="M3543" i="12"/>
  <c r="M3544" i="12"/>
  <c r="N3544" i="12" s="1"/>
  <c r="M3545" i="12"/>
  <c r="N3545" i="12" s="1"/>
  <c r="M3546" i="12"/>
  <c r="N3546" i="12" s="1"/>
  <c r="M3547" i="12"/>
  <c r="N3547" i="12" s="1"/>
  <c r="M3548" i="12"/>
  <c r="N3548" i="12" s="1"/>
  <c r="M3549" i="12"/>
  <c r="N3549" i="12" s="1"/>
  <c r="M3550" i="12"/>
  <c r="M3551" i="12"/>
  <c r="M3552" i="12"/>
  <c r="M3553" i="12"/>
  <c r="N3553" i="12" s="1"/>
  <c r="M3554" i="12"/>
  <c r="N3554" i="12" s="1"/>
  <c r="M3555" i="12"/>
  <c r="N3555" i="12" s="1"/>
  <c r="M3556" i="12"/>
  <c r="N3556" i="12" s="1"/>
  <c r="M3557" i="12"/>
  <c r="M3558" i="12"/>
  <c r="M3559" i="12"/>
  <c r="N3559" i="12" s="1"/>
  <c r="M3560" i="12"/>
  <c r="N3560" i="12" s="1"/>
  <c r="M3561" i="12"/>
  <c r="N3561" i="12" s="1"/>
  <c r="M3562" i="12"/>
  <c r="M3563" i="12"/>
  <c r="M3564" i="12"/>
  <c r="N3564" i="12" s="1"/>
  <c r="M3565" i="12"/>
  <c r="N3565" i="12" s="1"/>
  <c r="M3566" i="12"/>
  <c r="N3566" i="12" s="1"/>
  <c r="M3567" i="12"/>
  <c r="N3567" i="12" s="1"/>
  <c r="M3568" i="12"/>
  <c r="N3568" i="12" s="1"/>
  <c r="M3569" i="12"/>
  <c r="N3569" i="12" s="1"/>
  <c r="M3570" i="12"/>
  <c r="N3570" i="12" s="1"/>
  <c r="M3571" i="12"/>
  <c r="N3571" i="12" s="1"/>
  <c r="M3572" i="12"/>
  <c r="N3572" i="12" s="1"/>
  <c r="M3573" i="12"/>
  <c r="N3573" i="12" s="1"/>
  <c r="M3574" i="12"/>
  <c r="M3575" i="12"/>
  <c r="M3576" i="12"/>
  <c r="M3577" i="12"/>
  <c r="N3577" i="12" s="1"/>
  <c r="M3578" i="12"/>
  <c r="N3578" i="12" s="1"/>
  <c r="M3579" i="12"/>
  <c r="N3579" i="12" s="1"/>
  <c r="M3580" i="12"/>
  <c r="N3580" i="12" s="1"/>
  <c r="M3581" i="12"/>
  <c r="N3581" i="12" s="1"/>
  <c r="M3582" i="12"/>
  <c r="N3582" i="12" s="1"/>
  <c r="M3583" i="12"/>
  <c r="N3583" i="12" s="1"/>
  <c r="M3584" i="12"/>
  <c r="N3584" i="12" s="1"/>
  <c r="M3585" i="12"/>
  <c r="N3585" i="12" s="1"/>
  <c r="M3586" i="12"/>
  <c r="M3587" i="12"/>
  <c r="M3588" i="12"/>
  <c r="N3588" i="12" s="1"/>
  <c r="M3589" i="12"/>
  <c r="N3589" i="12" s="1"/>
  <c r="M3590" i="12"/>
  <c r="N3590" i="12" s="1"/>
  <c r="M3591" i="12"/>
  <c r="N3591" i="12" s="1"/>
  <c r="M3592" i="12"/>
  <c r="N3592" i="12" s="1"/>
  <c r="M3593" i="12"/>
  <c r="N3593" i="12" s="1"/>
  <c r="M3594" i="12"/>
  <c r="N3594" i="12" s="1"/>
  <c r="M3595" i="12"/>
  <c r="N3595" i="12" s="1"/>
  <c r="M3596" i="12"/>
  <c r="N3596" i="12" s="1"/>
  <c r="M3597" i="12"/>
  <c r="N3597" i="12" s="1"/>
  <c r="M3598" i="12"/>
  <c r="M3599" i="12"/>
  <c r="M3600" i="12"/>
  <c r="M3601" i="12"/>
  <c r="N3601" i="12" s="1"/>
  <c r="M3602" i="12"/>
  <c r="M3603" i="12"/>
  <c r="N3603" i="12" s="1"/>
  <c r="M3604" i="12"/>
  <c r="N3604" i="12" s="1"/>
  <c r="M3605" i="12"/>
  <c r="N3605" i="12" s="1"/>
  <c r="M3606" i="12"/>
  <c r="N3606" i="12" s="1"/>
  <c r="M3607" i="12"/>
  <c r="N3607" i="12" s="1"/>
  <c r="M3608" i="12"/>
  <c r="N3608" i="12" s="1"/>
  <c r="M3609" i="12"/>
  <c r="N3609" i="12" s="1"/>
  <c r="M3610" i="12"/>
  <c r="M3611" i="12"/>
  <c r="M3612" i="12"/>
  <c r="N3612" i="12" s="1"/>
  <c r="M3613" i="12"/>
  <c r="N3613" i="12" s="1"/>
  <c r="M3614" i="12"/>
  <c r="N3614" i="12" s="1"/>
  <c r="M3615" i="12"/>
  <c r="N3615" i="12" s="1"/>
  <c r="M3616" i="12"/>
  <c r="N3616" i="12" s="1"/>
  <c r="M3617" i="12"/>
  <c r="N3617" i="12" s="1"/>
  <c r="M3618" i="12"/>
  <c r="N3618" i="12" s="1"/>
  <c r="M3619" i="12"/>
  <c r="N3619" i="12" s="1"/>
  <c r="M3620" i="12"/>
  <c r="N3620" i="12" s="1"/>
  <c r="M3621" i="12"/>
  <c r="N3621" i="12" s="1"/>
  <c r="M3622" i="12"/>
  <c r="M3623" i="12"/>
  <c r="M3624" i="12"/>
  <c r="N3624" i="12" s="1"/>
  <c r="M3625" i="12"/>
  <c r="N3625" i="12" s="1"/>
  <c r="M3626" i="12"/>
  <c r="N3626" i="12" s="1"/>
  <c r="M3627" i="12"/>
  <c r="M3628" i="12"/>
  <c r="N3628" i="12" s="1"/>
  <c r="M3629" i="12"/>
  <c r="M3630" i="12"/>
  <c r="M3631" i="12"/>
  <c r="M3632" i="12"/>
  <c r="N3632" i="12" s="1"/>
  <c r="M3633" i="12"/>
  <c r="N3633" i="12" s="1"/>
  <c r="M3634" i="12"/>
  <c r="M3635" i="12"/>
  <c r="M3636" i="12"/>
  <c r="N3636" i="12" s="1"/>
  <c r="M3637" i="12"/>
  <c r="M3638" i="12"/>
  <c r="N3638" i="12" s="1"/>
  <c r="M3639" i="12"/>
  <c r="N3639" i="12" s="1"/>
  <c r="M3640" i="12"/>
  <c r="N3640" i="12" s="1"/>
  <c r="M3641" i="12"/>
  <c r="N3641" i="12" s="1"/>
  <c r="M3642" i="12"/>
  <c r="N3642" i="12" s="1"/>
  <c r="M3643" i="12"/>
  <c r="N3643" i="12" s="1"/>
  <c r="M3644" i="12"/>
  <c r="N3644" i="12" s="1"/>
  <c r="M3645" i="12"/>
  <c r="N3645" i="12" s="1"/>
  <c r="M3646" i="12"/>
  <c r="M3647" i="12"/>
  <c r="M3648" i="12"/>
  <c r="N3648" i="12" s="1"/>
  <c r="M3649" i="12"/>
  <c r="N3649" i="12" s="1"/>
  <c r="M3650" i="12"/>
  <c r="N3650" i="12" s="1"/>
  <c r="M3651" i="12"/>
  <c r="N3651" i="12" s="1"/>
  <c r="M3652" i="12"/>
  <c r="N3652" i="12" s="1"/>
  <c r="M3653" i="12"/>
  <c r="N3653" i="12" s="1"/>
  <c r="M3654" i="12"/>
  <c r="N3654" i="12" s="1"/>
  <c r="M3655" i="12"/>
  <c r="N3655" i="12" s="1"/>
  <c r="M3656" i="12"/>
  <c r="N3656" i="12" s="1"/>
  <c r="M3657" i="12"/>
  <c r="N3657" i="12" s="1"/>
  <c r="M3658" i="12"/>
  <c r="M3659" i="12"/>
  <c r="M3660" i="12"/>
  <c r="M3661" i="12"/>
  <c r="N3661" i="12" s="1"/>
  <c r="M3662" i="12"/>
  <c r="N3662" i="12" s="1"/>
  <c r="M3663" i="12"/>
  <c r="N3663" i="12" s="1"/>
  <c r="M3664" i="12"/>
  <c r="N3664" i="12" s="1"/>
  <c r="M3665" i="12"/>
  <c r="N3665" i="12" s="1"/>
  <c r="M3666" i="12"/>
  <c r="N3666" i="12" s="1"/>
  <c r="M3667" i="12"/>
  <c r="N3667" i="12" s="1"/>
  <c r="M3668" i="12"/>
  <c r="N3668" i="12" s="1"/>
  <c r="M3669" i="12"/>
  <c r="N3669" i="12" s="1"/>
  <c r="M3670" i="12"/>
  <c r="M3671" i="12"/>
  <c r="M3672" i="12"/>
  <c r="N3672" i="12" s="1"/>
  <c r="M3673" i="12"/>
  <c r="N3673" i="12" s="1"/>
  <c r="M3674" i="12"/>
  <c r="N3674" i="12" s="1"/>
  <c r="M3675" i="12"/>
  <c r="N3675" i="12" s="1"/>
  <c r="M3676" i="12"/>
  <c r="N3676" i="12" s="1"/>
  <c r="M3677" i="12"/>
  <c r="M3678" i="12"/>
  <c r="M3679" i="12"/>
  <c r="N3679" i="12" s="1"/>
  <c r="M3680" i="12"/>
  <c r="N3680" i="12" s="1"/>
  <c r="M3681" i="12"/>
  <c r="N3681" i="12" s="1"/>
  <c r="M3682" i="12"/>
  <c r="M3683" i="12"/>
  <c r="M3684" i="12"/>
  <c r="N3684" i="12" s="1"/>
  <c r="M3685" i="12"/>
  <c r="M3686" i="12"/>
  <c r="N3686" i="12" s="1"/>
  <c r="M3687" i="12"/>
  <c r="N3687" i="12" s="1"/>
  <c r="M3688" i="12"/>
  <c r="N3688" i="12" s="1"/>
  <c r="M3689" i="12"/>
  <c r="M3690" i="12"/>
  <c r="N3690" i="12" s="1"/>
  <c r="M3691" i="12"/>
  <c r="M3692" i="12"/>
  <c r="N3692" i="12" s="1"/>
  <c r="M3693" i="12"/>
  <c r="N3693" i="12" s="1"/>
  <c r="M3694" i="12"/>
  <c r="M3695" i="12"/>
  <c r="M3696" i="12"/>
  <c r="N3696" i="12" s="1"/>
  <c r="M3697" i="12"/>
  <c r="N3697" i="12" s="1"/>
  <c r="M3698" i="12"/>
  <c r="N3698" i="12" s="1"/>
  <c r="M3699" i="12"/>
  <c r="N3699" i="12" s="1"/>
  <c r="M3700" i="12"/>
  <c r="N3700" i="12" s="1"/>
  <c r="M3701" i="12"/>
  <c r="N3701" i="12" s="1"/>
  <c r="M3702" i="12"/>
  <c r="N3702" i="12" s="1"/>
  <c r="M3703" i="12"/>
  <c r="N3703" i="12" s="1"/>
  <c r="M3704" i="12"/>
  <c r="N3704" i="12" s="1"/>
  <c r="M3705" i="12"/>
  <c r="M3706" i="12"/>
  <c r="M3707" i="12"/>
  <c r="M3708" i="12"/>
  <c r="M3709" i="12"/>
  <c r="N3709" i="12" s="1"/>
  <c r="M3710" i="12"/>
  <c r="N3710" i="12" s="1"/>
  <c r="M3711" i="12"/>
  <c r="N3711" i="12" s="1"/>
  <c r="M3712" i="12"/>
  <c r="N3712" i="12" s="1"/>
  <c r="M3713" i="12"/>
  <c r="N3713" i="12" s="1"/>
  <c r="M3714" i="12"/>
  <c r="N3714" i="12" s="1"/>
  <c r="M3715" i="12"/>
  <c r="N3715" i="12" s="1"/>
  <c r="M3716" i="12"/>
  <c r="N3716" i="12" s="1"/>
  <c r="M3717" i="12"/>
  <c r="N3717" i="12" s="1"/>
  <c r="M3718" i="12"/>
  <c r="M3719" i="12"/>
  <c r="M3720" i="12"/>
  <c r="N3720" i="12" s="1"/>
  <c r="M3721" i="12"/>
  <c r="N3721" i="12" s="1"/>
  <c r="M3722" i="12"/>
  <c r="N3722" i="12" s="1"/>
  <c r="M3723" i="12"/>
  <c r="N3723" i="12" s="1"/>
  <c r="M3724" i="12"/>
  <c r="N3724" i="12" s="1"/>
  <c r="M3725" i="12"/>
  <c r="N3725" i="12" s="1"/>
  <c r="M3726" i="12"/>
  <c r="N3726" i="12" s="1"/>
  <c r="M3727" i="12"/>
  <c r="N3727" i="12" s="1"/>
  <c r="M3728" i="12"/>
  <c r="N3728" i="12" s="1"/>
  <c r="M3729" i="12"/>
  <c r="M3730" i="12"/>
  <c r="M3731" i="12"/>
  <c r="M3732" i="12"/>
  <c r="M3733" i="12"/>
  <c r="N3733" i="12" s="1"/>
  <c r="M3734" i="12"/>
  <c r="N3734" i="12" s="1"/>
  <c r="M3735" i="12"/>
  <c r="N3735" i="12" s="1"/>
  <c r="M3736" i="12"/>
  <c r="N3736" i="12" s="1"/>
  <c r="M3737" i="12"/>
  <c r="N3737" i="12" s="1"/>
  <c r="M3738" i="12"/>
  <c r="N3738" i="12" s="1"/>
  <c r="M3739" i="12"/>
  <c r="N3739" i="12" s="1"/>
  <c r="M3740" i="12"/>
  <c r="N3740" i="12" s="1"/>
  <c r="M3741" i="12"/>
  <c r="N3741" i="12" s="1"/>
  <c r="M3742" i="12"/>
  <c r="M3743" i="12"/>
  <c r="M3744" i="12"/>
  <c r="N3744" i="12" s="1"/>
  <c r="M3745" i="12"/>
  <c r="N3745" i="12" s="1"/>
  <c r="M3746" i="12"/>
  <c r="N3746" i="12" s="1"/>
  <c r="M3747" i="12"/>
  <c r="N3747" i="12" s="1"/>
  <c r="M3748" i="12"/>
  <c r="N3748" i="12" s="1"/>
  <c r="M3749" i="12"/>
  <c r="N3749" i="12" s="1"/>
  <c r="M3750" i="12"/>
  <c r="N3750" i="12" s="1"/>
  <c r="M3751" i="12"/>
  <c r="N3751" i="12" s="1"/>
  <c r="M3752" i="12"/>
  <c r="N3752" i="12" s="1"/>
  <c r="M3753" i="12"/>
  <c r="N3753" i="12" s="1"/>
  <c r="M3754" i="12"/>
  <c r="M3755" i="12"/>
  <c r="M3756" i="12"/>
  <c r="N3756" i="12" s="1"/>
  <c r="M3757" i="12"/>
  <c r="N3757" i="12" s="1"/>
  <c r="M3758" i="12"/>
  <c r="M3759" i="12"/>
  <c r="M3760" i="12"/>
  <c r="N3760" i="12" s="1"/>
  <c r="M3761" i="12"/>
  <c r="N3761" i="12" s="1"/>
  <c r="M3762" i="12"/>
  <c r="N3762" i="12" s="1"/>
  <c r="M3763" i="12"/>
  <c r="M3764" i="12"/>
  <c r="N3764" i="12" s="1"/>
  <c r="M3765" i="12"/>
  <c r="N3765" i="12" s="1"/>
  <c r="M3766" i="12"/>
  <c r="M3767" i="12"/>
  <c r="M3768" i="12"/>
  <c r="M3769" i="12"/>
  <c r="N3769" i="12" s="1"/>
  <c r="M3770" i="12"/>
  <c r="N3770" i="12" s="1"/>
  <c r="M3771" i="12"/>
  <c r="N3771" i="12" s="1"/>
  <c r="M3772" i="12"/>
  <c r="N3772" i="12" s="1"/>
  <c r="M3773" i="12"/>
  <c r="N3773" i="12" s="1"/>
  <c r="M3774" i="12"/>
  <c r="N3774" i="12" s="1"/>
  <c r="M3775" i="12"/>
  <c r="N3775" i="12" s="1"/>
  <c r="M3776" i="12"/>
  <c r="N3776" i="12" s="1"/>
  <c r="M3777" i="12"/>
  <c r="N3777" i="12" s="1"/>
  <c r="M3778" i="12"/>
  <c r="M3779" i="12"/>
  <c r="M3780" i="12"/>
  <c r="N3780" i="12" s="1"/>
  <c r="M3781" i="12"/>
  <c r="N3781" i="12" s="1"/>
  <c r="M3782" i="12"/>
  <c r="N3782" i="12" s="1"/>
  <c r="M3783" i="12"/>
  <c r="N3783" i="12" s="1"/>
  <c r="M3784" i="12"/>
  <c r="N3784" i="12" s="1"/>
  <c r="M3785" i="12"/>
  <c r="N3785" i="12" s="1"/>
  <c r="M3786" i="12"/>
  <c r="N3786" i="12" s="1"/>
  <c r="M3787" i="12"/>
  <c r="N3787" i="12" s="1"/>
  <c r="M3788" i="12"/>
  <c r="N3788" i="12" s="1"/>
  <c r="M3789" i="12"/>
  <c r="M3790" i="12"/>
  <c r="M3791" i="12"/>
  <c r="M3792" i="12"/>
  <c r="N3792" i="12" s="1"/>
  <c r="M3793" i="12"/>
  <c r="N3793" i="12" s="1"/>
  <c r="M3794" i="12"/>
  <c r="N3794" i="12" s="1"/>
  <c r="M3795" i="12"/>
  <c r="N3795" i="12" s="1"/>
  <c r="M3796" i="12"/>
  <c r="N3796" i="12" s="1"/>
  <c r="M3797" i="12"/>
  <c r="M3798" i="12"/>
  <c r="M3799" i="12"/>
  <c r="N3799" i="12" s="1"/>
  <c r="M3800" i="12"/>
  <c r="N3800" i="12" s="1"/>
  <c r="M3801" i="12"/>
  <c r="M3802" i="12"/>
  <c r="M3803" i="12"/>
  <c r="M3804" i="12"/>
  <c r="M3805" i="12"/>
  <c r="N3805" i="12" s="1"/>
  <c r="M3806" i="12"/>
  <c r="N3806" i="12" s="1"/>
  <c r="M3807" i="12"/>
  <c r="N3807" i="12" s="1"/>
  <c r="M3808" i="12"/>
  <c r="N3808" i="12" s="1"/>
  <c r="M3809" i="12"/>
  <c r="M3810" i="12"/>
  <c r="N3810" i="12" s="1"/>
  <c r="M3811" i="12"/>
  <c r="N3811" i="12" s="1"/>
  <c r="M3812" i="12"/>
  <c r="N3812" i="12" s="1"/>
  <c r="M3813" i="12"/>
  <c r="N3813" i="12" s="1"/>
  <c r="M3814" i="12"/>
  <c r="M3815" i="12"/>
  <c r="M3816" i="12"/>
  <c r="N3816" i="12" s="1"/>
  <c r="M3817" i="12"/>
  <c r="M3818" i="12"/>
  <c r="N3818" i="12" s="1"/>
  <c r="M3819" i="12"/>
  <c r="N3819" i="12" s="1"/>
  <c r="M3820" i="12"/>
  <c r="N3820" i="12" s="1"/>
  <c r="M3821" i="12"/>
  <c r="N3821" i="12" s="1"/>
  <c r="M3822" i="12"/>
  <c r="N3822" i="12" s="1"/>
  <c r="M3823" i="12"/>
  <c r="N3823" i="12" s="1"/>
  <c r="M3824" i="12"/>
  <c r="N3824" i="12" s="1"/>
  <c r="M3825" i="12"/>
  <c r="N3825" i="12" s="1"/>
  <c r="M3826" i="12"/>
  <c r="M3827" i="12"/>
  <c r="M3828" i="12"/>
  <c r="N3828" i="12" s="1"/>
  <c r="M3829" i="12"/>
  <c r="N3829" i="12" s="1"/>
  <c r="M3830" i="12"/>
  <c r="N3830" i="12" s="1"/>
  <c r="M3831" i="12"/>
  <c r="N3831" i="12" s="1"/>
  <c r="M3832" i="12"/>
  <c r="N3832" i="12" s="1"/>
  <c r="M3833" i="12"/>
  <c r="N3833" i="12" s="1"/>
  <c r="M3834" i="12"/>
  <c r="N3834" i="12" s="1"/>
  <c r="M3835" i="12"/>
  <c r="N3835" i="12" s="1"/>
  <c r="M3836" i="12"/>
  <c r="N3836" i="12" s="1"/>
  <c r="M3837" i="12"/>
  <c r="N3837" i="12" s="1"/>
  <c r="M3838" i="12"/>
  <c r="M3839" i="12"/>
  <c r="M3840" i="12"/>
  <c r="M3841" i="12"/>
  <c r="N3841" i="12" s="1"/>
  <c r="M3842" i="12"/>
  <c r="N3842" i="12" s="1"/>
  <c r="M3843" i="12"/>
  <c r="N3843" i="12" s="1"/>
  <c r="M3844" i="12"/>
  <c r="N3844" i="12" s="1"/>
  <c r="M3845" i="12"/>
  <c r="N3845" i="12" s="1"/>
  <c r="M3846" i="12"/>
  <c r="N3846" i="12" s="1"/>
  <c r="M3847" i="12"/>
  <c r="M3848" i="12"/>
  <c r="N3848" i="12" s="1"/>
  <c r="M3849" i="12"/>
  <c r="N3849" i="12" s="1"/>
  <c r="M3850" i="12"/>
  <c r="M3851" i="12"/>
  <c r="M3852" i="12"/>
  <c r="N3852" i="12" s="1"/>
  <c r="M3853" i="12"/>
  <c r="N3853" i="12" s="1"/>
  <c r="M3854" i="12"/>
  <c r="N3854" i="12" s="1"/>
  <c r="M3855" i="12"/>
  <c r="N3855" i="12" s="1"/>
  <c r="M3856" i="12"/>
  <c r="N3856" i="12" s="1"/>
  <c r="M3857" i="12"/>
  <c r="M3858" i="12"/>
  <c r="N3858" i="12" s="1"/>
  <c r="M3859" i="12"/>
  <c r="N3859" i="12" s="1"/>
  <c r="M3860" i="12"/>
  <c r="N3860" i="12" s="1"/>
  <c r="M3861" i="12"/>
  <c r="N3861" i="12" s="1"/>
  <c r="M3862" i="12"/>
  <c r="M3863" i="12"/>
  <c r="M3864" i="12"/>
  <c r="N3864" i="12" s="1"/>
  <c r="M3865" i="12"/>
  <c r="N3865" i="12" s="1"/>
  <c r="M3866" i="12"/>
  <c r="N3866" i="12" s="1"/>
  <c r="M3867" i="12"/>
  <c r="N3867" i="12" s="1"/>
  <c r="M3868" i="12"/>
  <c r="N3868" i="12" s="1"/>
  <c r="M3869" i="12"/>
  <c r="N3869" i="12" s="1"/>
  <c r="M3870" i="12"/>
  <c r="M3871" i="12"/>
  <c r="N3871" i="12" s="1"/>
  <c r="M3872" i="12"/>
  <c r="N3872" i="12" s="1"/>
  <c r="M3873" i="12"/>
  <c r="N3873" i="12" s="1"/>
  <c r="M3874" i="12"/>
  <c r="M3875" i="12"/>
  <c r="M3876" i="12"/>
  <c r="M3877" i="12"/>
  <c r="N3877" i="12" s="1"/>
  <c r="M3878" i="12"/>
  <c r="N3878" i="12" s="1"/>
  <c r="M3879" i="12"/>
  <c r="N3879" i="12" s="1"/>
  <c r="M3880" i="12"/>
  <c r="N3880" i="12" s="1"/>
  <c r="M3881" i="12"/>
  <c r="N3881" i="12" s="1"/>
  <c r="M3882" i="12"/>
  <c r="M3883" i="12"/>
  <c r="N3883" i="12" s="1"/>
  <c r="M3884" i="12"/>
  <c r="N3884" i="12" s="1"/>
  <c r="M3885" i="12"/>
  <c r="N3885" i="12" s="1"/>
  <c r="M3886" i="12"/>
  <c r="M3887" i="12"/>
  <c r="M3888" i="12"/>
  <c r="M3889" i="12"/>
  <c r="N3889" i="12" s="1"/>
  <c r="M3890" i="12"/>
  <c r="N3890" i="12" s="1"/>
  <c r="M3891" i="12"/>
  <c r="N3891" i="12" s="1"/>
  <c r="M3892" i="12"/>
  <c r="N3892" i="12" s="1"/>
  <c r="M3893" i="12"/>
  <c r="N3893" i="12" s="1"/>
  <c r="M3894" i="12"/>
  <c r="N3894" i="12" s="1"/>
  <c r="M3895" i="12"/>
  <c r="N3895" i="12" s="1"/>
  <c r="M3896" i="12"/>
  <c r="N3896" i="12" s="1"/>
  <c r="M3897" i="12"/>
  <c r="N3897" i="12" s="1"/>
  <c r="M3898" i="12"/>
  <c r="M3899" i="12"/>
  <c r="M3900" i="12"/>
  <c r="N3900" i="12" s="1"/>
  <c r="M3901" i="12"/>
  <c r="N3901" i="12" s="1"/>
  <c r="M3902" i="12"/>
  <c r="N3902" i="12" s="1"/>
  <c r="M3903" i="12"/>
  <c r="N3903" i="12" s="1"/>
  <c r="M3904" i="12"/>
  <c r="N3904" i="12" s="1"/>
  <c r="M3905" i="12"/>
  <c r="N3905" i="12" s="1"/>
  <c r="M3906" i="12"/>
  <c r="N3906" i="12" s="1"/>
  <c r="M3907" i="12"/>
  <c r="N3907" i="12" s="1"/>
  <c r="M3908" i="12"/>
  <c r="N3908" i="12" s="1"/>
  <c r="M3909" i="12"/>
  <c r="N3909" i="12" s="1"/>
  <c r="M3910" i="12"/>
  <c r="M3911" i="12"/>
  <c r="M3912" i="12"/>
  <c r="N3912" i="12" s="1"/>
  <c r="M3913" i="12"/>
  <c r="N3913" i="12" s="1"/>
  <c r="M3914" i="12"/>
  <c r="M3915" i="12"/>
  <c r="M3916" i="12"/>
  <c r="N3916" i="12" s="1"/>
  <c r="M3917" i="12"/>
  <c r="M3918" i="12"/>
  <c r="M3919" i="12"/>
  <c r="M3920" i="12"/>
  <c r="N3920" i="12" s="1"/>
  <c r="M3921" i="12"/>
  <c r="N3921" i="12" s="1"/>
  <c r="M3922" i="12"/>
  <c r="M3923" i="12"/>
  <c r="M3924" i="12"/>
  <c r="N3924" i="12" s="1"/>
  <c r="M3925" i="12"/>
  <c r="N3925" i="12" s="1"/>
  <c r="M3926" i="12"/>
  <c r="M3927" i="12"/>
  <c r="N3927" i="12" s="1"/>
  <c r="M3928" i="12"/>
  <c r="N3928" i="12" s="1"/>
  <c r="M3929" i="12"/>
  <c r="N3929" i="12" s="1"/>
  <c r="M3930" i="12"/>
  <c r="N3930" i="12" s="1"/>
  <c r="M3931" i="12"/>
  <c r="N3931" i="12" s="1"/>
  <c r="M3932" i="12"/>
  <c r="N3932" i="12" s="1"/>
  <c r="M3933" i="12"/>
  <c r="N3933" i="12" s="1"/>
  <c r="M3934" i="12"/>
  <c r="M3935" i="12"/>
  <c r="M3936" i="12"/>
  <c r="N3936" i="12" s="1"/>
  <c r="M3937" i="12"/>
  <c r="N3937" i="12" s="1"/>
  <c r="M3938" i="12"/>
  <c r="N3938" i="12" s="1"/>
  <c r="M3939" i="12"/>
  <c r="N3939" i="12" s="1"/>
  <c r="M3940" i="12"/>
  <c r="N3940" i="12" s="1"/>
  <c r="M3941" i="12"/>
  <c r="N3941" i="12" s="1"/>
  <c r="M3942" i="12"/>
  <c r="N3942" i="12" s="1"/>
  <c r="M3943" i="12"/>
  <c r="N3943" i="12" s="1"/>
  <c r="M3944" i="12"/>
  <c r="N3944" i="12" s="1"/>
  <c r="M3945" i="12"/>
  <c r="N3945" i="12" s="1"/>
  <c r="M3946" i="12"/>
  <c r="M3947" i="12"/>
  <c r="M3948" i="12"/>
  <c r="N3948" i="12" s="1"/>
  <c r="M3949" i="12"/>
  <c r="N3949" i="12" s="1"/>
  <c r="M3950" i="12"/>
  <c r="N3950" i="12" s="1"/>
  <c r="M3951" i="12"/>
  <c r="N3951" i="12" s="1"/>
  <c r="M3952" i="12"/>
  <c r="N3952" i="12" s="1"/>
  <c r="M3953" i="12"/>
  <c r="N3953" i="12" s="1"/>
  <c r="M3954" i="12"/>
  <c r="N3954" i="12" s="1"/>
  <c r="M3955" i="12"/>
  <c r="N3955" i="12" s="1"/>
  <c r="M3956" i="12"/>
  <c r="N3956" i="12" s="1"/>
  <c r="M3957" i="12"/>
  <c r="N3957" i="12" s="1"/>
  <c r="M3958" i="12"/>
  <c r="M3959" i="12"/>
  <c r="M3960" i="12"/>
  <c r="N3960" i="12" s="1"/>
  <c r="M3961" i="12"/>
  <c r="N3961" i="12" s="1"/>
  <c r="M3962" i="12"/>
  <c r="N3962" i="12" s="1"/>
  <c r="M3963" i="12"/>
  <c r="N3963" i="12" s="1"/>
  <c r="M3964" i="12"/>
  <c r="N3964" i="12" s="1"/>
  <c r="M3965" i="12"/>
  <c r="M3966" i="12"/>
  <c r="M3967" i="12"/>
  <c r="N3967" i="12" s="1"/>
  <c r="M3968" i="12"/>
  <c r="N3968" i="12" s="1"/>
  <c r="M3969" i="12"/>
  <c r="N3969" i="12" s="1"/>
  <c r="M3970" i="12"/>
  <c r="M3971" i="12"/>
  <c r="M3972" i="12"/>
  <c r="N3972" i="12" s="1"/>
  <c r="M3973" i="12"/>
  <c r="M3974" i="12"/>
  <c r="M3975" i="12"/>
  <c r="N3975" i="12" s="1"/>
  <c r="M3976" i="12"/>
  <c r="N3976" i="12" s="1"/>
  <c r="M3977" i="12"/>
  <c r="N3977" i="12" s="1"/>
  <c r="M3978" i="12"/>
  <c r="N3978" i="12" s="1"/>
  <c r="M3979" i="12"/>
  <c r="N3979" i="12" s="1"/>
  <c r="M3980" i="12"/>
  <c r="N3980" i="12" s="1"/>
  <c r="M3981" i="12"/>
  <c r="N3981" i="12" s="1"/>
  <c r="M3982" i="12"/>
  <c r="M3983" i="12"/>
  <c r="M3984" i="12"/>
  <c r="N3984" i="12" s="1"/>
  <c r="M3985" i="12"/>
  <c r="N3985" i="12" s="1"/>
  <c r="M3986" i="12"/>
  <c r="N3986" i="12" s="1"/>
  <c r="M3987" i="12"/>
  <c r="N3987" i="12" s="1"/>
  <c r="M3988" i="12"/>
  <c r="N3988" i="12" s="1"/>
  <c r="M3989" i="12"/>
  <c r="N3989" i="12" s="1"/>
  <c r="M3990" i="12"/>
  <c r="N3990" i="12" s="1"/>
  <c r="M3991" i="12"/>
  <c r="N3991" i="12" s="1"/>
  <c r="M3992" i="12"/>
  <c r="N3992" i="12" s="1"/>
  <c r="M3993" i="12"/>
  <c r="M3994" i="12"/>
  <c r="M3995" i="12"/>
  <c r="M3996" i="12"/>
  <c r="M3997" i="12"/>
  <c r="N3997" i="12" s="1"/>
  <c r="M3998" i="12"/>
  <c r="N3998" i="12" s="1"/>
  <c r="M3999" i="12"/>
  <c r="N3999" i="12" s="1"/>
  <c r="M4000" i="12"/>
  <c r="N4000" i="12" s="1"/>
  <c r="M4001" i="12"/>
  <c r="N4001" i="12" s="1"/>
  <c r="M4002" i="12"/>
  <c r="N4002" i="12" s="1"/>
  <c r="M4003" i="12"/>
  <c r="N4003" i="12" s="1"/>
  <c r="M4004" i="12"/>
  <c r="N4004" i="12" s="1"/>
  <c r="M4005" i="12"/>
  <c r="N4005" i="12" s="1"/>
  <c r="M4006" i="12"/>
  <c r="M4007" i="12"/>
  <c r="M4008" i="12"/>
  <c r="N4008" i="12" s="1"/>
  <c r="M4009" i="12"/>
  <c r="N4009" i="12" s="1"/>
  <c r="M4010" i="12"/>
  <c r="N4010" i="12" s="1"/>
  <c r="M4011" i="12"/>
  <c r="N4011" i="12" s="1"/>
  <c r="M4012" i="12"/>
  <c r="N4012" i="12" s="1"/>
  <c r="M4013" i="12"/>
  <c r="N4013" i="12" s="1"/>
  <c r="M4014" i="12"/>
  <c r="N4014" i="12" s="1"/>
  <c r="M4015" i="12"/>
  <c r="N4015" i="12" s="1"/>
  <c r="M4016" i="12"/>
  <c r="N4016" i="12" s="1"/>
  <c r="M4017" i="12"/>
  <c r="N4017" i="12" s="1"/>
  <c r="M4018" i="12"/>
  <c r="M4019" i="12"/>
  <c r="M4020" i="12"/>
  <c r="M4021" i="12"/>
  <c r="N4021" i="12" s="1"/>
  <c r="M4022" i="12"/>
  <c r="N4022" i="12" s="1"/>
  <c r="M4023" i="12"/>
  <c r="N4023" i="12" s="1"/>
  <c r="M4024" i="12"/>
  <c r="N4024" i="12" s="1"/>
  <c r="M4025" i="12"/>
  <c r="N4025" i="12" s="1"/>
  <c r="M4026" i="12"/>
  <c r="N4026" i="12" s="1"/>
  <c r="M4027" i="12"/>
  <c r="N4027" i="12" s="1"/>
  <c r="M4028" i="12"/>
  <c r="N4028" i="12" s="1"/>
  <c r="M4029" i="12"/>
  <c r="N4029" i="12" s="1"/>
  <c r="M4030" i="12"/>
  <c r="M4031" i="12"/>
  <c r="M4032" i="12"/>
  <c r="M4033" i="12"/>
  <c r="N4033" i="12" s="1"/>
  <c r="M4034" i="12"/>
  <c r="M4035" i="12"/>
  <c r="N4035" i="12" s="1"/>
  <c r="M4036" i="12"/>
  <c r="M4037" i="12"/>
  <c r="N4037" i="12" s="1"/>
  <c r="M4038" i="12"/>
  <c r="M4039" i="12"/>
  <c r="M4040" i="12"/>
  <c r="N4040" i="12" s="1"/>
  <c r="M4041" i="12"/>
  <c r="N4041" i="12" s="1"/>
  <c r="M4042" i="12"/>
  <c r="M4043" i="12"/>
  <c r="M4044" i="12"/>
  <c r="M4045" i="12"/>
  <c r="N4045" i="12" s="1"/>
  <c r="M4046" i="12"/>
  <c r="N4046" i="12" s="1"/>
  <c r="M4047" i="12"/>
  <c r="N4047" i="12" s="1"/>
  <c r="M4048" i="12"/>
  <c r="N4048" i="12" s="1"/>
  <c r="M4049" i="12"/>
  <c r="N4049" i="12" s="1"/>
  <c r="M4050" i="12"/>
  <c r="N4050" i="12" s="1"/>
  <c r="M4051" i="12"/>
  <c r="N4051" i="12" s="1"/>
  <c r="M4052" i="12"/>
  <c r="N4052" i="12" s="1"/>
  <c r="M4053" i="12"/>
  <c r="M4054" i="12"/>
  <c r="M4055" i="12"/>
  <c r="M4056" i="12"/>
  <c r="M4057" i="12"/>
  <c r="N4057" i="12" s="1"/>
  <c r="M4058" i="12"/>
  <c r="N4058" i="12" s="1"/>
  <c r="M4059" i="12"/>
  <c r="N4059" i="12" s="1"/>
  <c r="M4060" i="12"/>
  <c r="N4060" i="12" s="1"/>
  <c r="M4061" i="12"/>
  <c r="N4061" i="12" s="1"/>
  <c r="M4062" i="12"/>
  <c r="N4062" i="12" s="1"/>
  <c r="M4063" i="12"/>
  <c r="N4063" i="12" s="1"/>
  <c r="M4064" i="12"/>
  <c r="N4064" i="12" s="1"/>
  <c r="M4065" i="12"/>
  <c r="M4066" i="12"/>
  <c r="M4067" i="12"/>
  <c r="M4068" i="12"/>
  <c r="N4068" i="12" s="1"/>
  <c r="M4069" i="12"/>
  <c r="M4070" i="12"/>
  <c r="N4070" i="12" s="1"/>
  <c r="M4071" i="12"/>
  <c r="N4071" i="12" s="1"/>
  <c r="M4072" i="12"/>
  <c r="N4072" i="12" s="1"/>
  <c r="M4073" i="12"/>
  <c r="N4073" i="12" s="1"/>
  <c r="M4074" i="12"/>
  <c r="N4074" i="12" s="1"/>
  <c r="M4075" i="12"/>
  <c r="N4075" i="12" s="1"/>
  <c r="M4076" i="12"/>
  <c r="N4076" i="12" s="1"/>
  <c r="M4077" i="12"/>
  <c r="N4077" i="12" s="1"/>
  <c r="M4078" i="12"/>
  <c r="M4079" i="12"/>
  <c r="M4080" i="12"/>
  <c r="N4080" i="12" s="1"/>
  <c r="M4081" i="12"/>
  <c r="N4081" i="12" s="1"/>
  <c r="M4082" i="12"/>
  <c r="M4083" i="12"/>
  <c r="M4084" i="12"/>
  <c r="N4084" i="12" s="1"/>
  <c r="M4085" i="12"/>
  <c r="M4086" i="12"/>
  <c r="M4087" i="12"/>
  <c r="M4088" i="12"/>
  <c r="N4088" i="12" s="1"/>
  <c r="M4089" i="12"/>
  <c r="N4089" i="12" s="1"/>
  <c r="M4090" i="12"/>
  <c r="M4091" i="12"/>
  <c r="M4092" i="12"/>
  <c r="N4092" i="12" s="1"/>
  <c r="M4093" i="12"/>
  <c r="N4093" i="12" s="1"/>
  <c r="M4094" i="12"/>
  <c r="N4094" i="12" s="1"/>
  <c r="M4095" i="12"/>
  <c r="N4095" i="12" s="1"/>
  <c r="M4096" i="12"/>
  <c r="N4096" i="12" s="1"/>
  <c r="M4097" i="12"/>
  <c r="N4097" i="12" s="1"/>
  <c r="M4098" i="12"/>
  <c r="N4098" i="12" s="1"/>
  <c r="M4099" i="12"/>
  <c r="N4099" i="12" s="1"/>
  <c r="M4100" i="12"/>
  <c r="N4100" i="12" s="1"/>
  <c r="M4101" i="12"/>
  <c r="N4101" i="12" s="1"/>
  <c r="M4102" i="12"/>
  <c r="M4103" i="12"/>
  <c r="M4104" i="12"/>
  <c r="N4104" i="12" s="1"/>
  <c r="M4105" i="12"/>
  <c r="N4105" i="12" s="1"/>
  <c r="M4106" i="12"/>
  <c r="N4106" i="12" s="1"/>
  <c r="M4107" i="12"/>
  <c r="N4107" i="12" s="1"/>
  <c r="M4108" i="12"/>
  <c r="N4108" i="12" s="1"/>
  <c r="M4109" i="12"/>
  <c r="N4109" i="12" s="1"/>
  <c r="M4110" i="12"/>
  <c r="M4111" i="12"/>
  <c r="N4111" i="12" s="1"/>
  <c r="M4112" i="12"/>
  <c r="N4112" i="12" s="1"/>
  <c r="M4113" i="12"/>
  <c r="N4113" i="12" s="1"/>
  <c r="M4114" i="12"/>
  <c r="M4115" i="12"/>
  <c r="M4116" i="12"/>
  <c r="M4117" i="12"/>
  <c r="N4117" i="12" s="1"/>
  <c r="M4118" i="12"/>
  <c r="N4118" i="12" s="1"/>
  <c r="M4119" i="12"/>
  <c r="N4119" i="12" s="1"/>
  <c r="M4120" i="12"/>
  <c r="N4120" i="12" s="1"/>
  <c r="M4121" i="12"/>
  <c r="N4121" i="12" s="1"/>
  <c r="M4122" i="12"/>
  <c r="N4122" i="12" s="1"/>
  <c r="M4123" i="12"/>
  <c r="N4123" i="12" s="1"/>
  <c r="M4124" i="12"/>
  <c r="N4124" i="12" s="1"/>
  <c r="M4125" i="12"/>
  <c r="N4125" i="12" s="1"/>
  <c r="M4126" i="12"/>
  <c r="M4127" i="12"/>
  <c r="M4128" i="12"/>
  <c r="N4128" i="12" s="1"/>
  <c r="M4129" i="12"/>
  <c r="M4130" i="12"/>
  <c r="M4131" i="12"/>
  <c r="N4131" i="12" s="1"/>
  <c r="M4132" i="12"/>
  <c r="N4132" i="12" s="1"/>
  <c r="M4133" i="12"/>
  <c r="N4133" i="12" s="1"/>
  <c r="M4134" i="12"/>
  <c r="N4134" i="12" s="1"/>
  <c r="M4135" i="12"/>
  <c r="N4135" i="12" s="1"/>
  <c r="M4136" i="12"/>
  <c r="N4136" i="12" s="1"/>
  <c r="M4137" i="12"/>
  <c r="N4137" i="12" s="1"/>
  <c r="M4138" i="12"/>
  <c r="N4138" i="12" s="1"/>
  <c r="M4139" i="12"/>
  <c r="M4140" i="12"/>
  <c r="M4141" i="12"/>
  <c r="N4141" i="12" s="1"/>
  <c r="M4142" i="12"/>
  <c r="N4142" i="12" s="1"/>
  <c r="M4143" i="12"/>
  <c r="M4144" i="12"/>
  <c r="N4144" i="12" s="1"/>
  <c r="M4145" i="12"/>
  <c r="N4145" i="12" s="1"/>
  <c r="M4146" i="12"/>
  <c r="N4146" i="12" s="1"/>
  <c r="M4147" i="12"/>
  <c r="N4147" i="12" s="1"/>
  <c r="M4148" i="12"/>
  <c r="N4148" i="12" s="1"/>
  <c r="M4149" i="12"/>
  <c r="M4150" i="12"/>
  <c r="M4151" i="12"/>
  <c r="M4152" i="12"/>
  <c r="N4152" i="12" s="1"/>
  <c r="M4153" i="12"/>
  <c r="M4154" i="12"/>
  <c r="N4154" i="12" s="1"/>
  <c r="M4155" i="12"/>
  <c r="N4155" i="12" s="1"/>
  <c r="M4156" i="12"/>
  <c r="N4156" i="12" s="1"/>
  <c r="M4157" i="12"/>
  <c r="N4157" i="12" s="1"/>
  <c r="M4158" i="12"/>
  <c r="N4158" i="12" s="1"/>
  <c r="M4159" i="12"/>
  <c r="N4159" i="12" s="1"/>
  <c r="M4160" i="12"/>
  <c r="N4160" i="12" s="1"/>
  <c r="M4161" i="12"/>
  <c r="N4161" i="12" s="1"/>
  <c r="M4162" i="12"/>
  <c r="M4163" i="12"/>
  <c r="M4164" i="12"/>
  <c r="N4164" i="12" s="1"/>
  <c r="M4165" i="12"/>
  <c r="N4165" i="12" s="1"/>
  <c r="M4166" i="12"/>
  <c r="N4166" i="12" s="1"/>
  <c r="M4167" i="12"/>
  <c r="N4167" i="12" s="1"/>
  <c r="M4168" i="12"/>
  <c r="N4168" i="12" s="1"/>
  <c r="M4169" i="12"/>
  <c r="N4169" i="12" s="1"/>
  <c r="M4170" i="12"/>
  <c r="N4170" i="12" s="1"/>
  <c r="M4171" i="12"/>
  <c r="N4171" i="12" s="1"/>
  <c r="M4172" i="12"/>
  <c r="N4172" i="12" s="1"/>
  <c r="M4173" i="12"/>
  <c r="N4173" i="12" s="1"/>
  <c r="M4174" i="12"/>
  <c r="M4175" i="12"/>
  <c r="M4176" i="12"/>
  <c r="N4176" i="12" s="1"/>
  <c r="M4177" i="12"/>
  <c r="N4177" i="12" s="1"/>
  <c r="M4178" i="12"/>
  <c r="N4178" i="12" s="1"/>
  <c r="M4179" i="12"/>
  <c r="N4179" i="12" s="1"/>
  <c r="M4180" i="12"/>
  <c r="N4180" i="12" s="1"/>
  <c r="M4181" i="12"/>
  <c r="N4181" i="12" s="1"/>
  <c r="M4182" i="12"/>
  <c r="N4182" i="12" s="1"/>
  <c r="M4183" i="12"/>
  <c r="N4183" i="12" s="1"/>
  <c r="M4184" i="12"/>
  <c r="N4184" i="12" s="1"/>
  <c r="M4185" i="12"/>
  <c r="M4186" i="12"/>
  <c r="M4187" i="12"/>
  <c r="M4188" i="12"/>
  <c r="N4188" i="12" s="1"/>
  <c r="M4189" i="12"/>
  <c r="M4190" i="12"/>
  <c r="N4190" i="12" s="1"/>
  <c r="M4191" i="12"/>
  <c r="N4191" i="12" s="1"/>
  <c r="M4192" i="12"/>
  <c r="N4192" i="12" s="1"/>
  <c r="M4193" i="12"/>
  <c r="N4193" i="12" s="1"/>
  <c r="M4194" i="12"/>
  <c r="N4194" i="12" s="1"/>
  <c r="M4195" i="12"/>
  <c r="N4195" i="12" s="1"/>
  <c r="M4196" i="12"/>
  <c r="N4196" i="12" s="1"/>
  <c r="M4197" i="12"/>
  <c r="N4197" i="12" s="1"/>
  <c r="M4198" i="12"/>
  <c r="M4199" i="12"/>
  <c r="M4200" i="12"/>
  <c r="N4200" i="12" s="1"/>
  <c r="M4201" i="12"/>
  <c r="N4201" i="12" s="1"/>
  <c r="M4202" i="12"/>
  <c r="M4203" i="12"/>
  <c r="M4204" i="12"/>
  <c r="N4204" i="12" s="1"/>
  <c r="M4205" i="12"/>
  <c r="M4206" i="12"/>
  <c r="N4206" i="12" s="1"/>
  <c r="M4207" i="12"/>
  <c r="M4208" i="12"/>
  <c r="N4208" i="12" s="1"/>
  <c r="M4209" i="12"/>
  <c r="N4209" i="12" s="1"/>
  <c r="M4210" i="12"/>
  <c r="M4211" i="12"/>
  <c r="M4212" i="12"/>
  <c r="N4212" i="12" s="1"/>
  <c r="M4213" i="12"/>
  <c r="N4213" i="12" s="1"/>
  <c r="M4214" i="12"/>
  <c r="N4214" i="12" s="1"/>
  <c r="M4215" i="12"/>
  <c r="N4215" i="12" s="1"/>
  <c r="M4216" i="12"/>
  <c r="N4216" i="12" s="1"/>
  <c r="M4217" i="12"/>
  <c r="N4217" i="12" s="1"/>
  <c r="M4218" i="12"/>
  <c r="N4218" i="12" s="1"/>
  <c r="M4219" i="12"/>
  <c r="N4219" i="12" s="1"/>
  <c r="M4220" i="12"/>
  <c r="N4220" i="12" s="1"/>
  <c r="M4221" i="12"/>
  <c r="N4221" i="12" s="1"/>
  <c r="M4222" i="12"/>
  <c r="M4223" i="12"/>
  <c r="M4224" i="12"/>
  <c r="N4224" i="12" s="1"/>
  <c r="M4225" i="12"/>
  <c r="N4225" i="12" s="1"/>
  <c r="M4226" i="12"/>
  <c r="N4226" i="12" s="1"/>
  <c r="M4227" i="12"/>
  <c r="N4227" i="12" s="1"/>
  <c r="M4228" i="12"/>
  <c r="N4228" i="12" s="1"/>
  <c r="M4229" i="12"/>
  <c r="N4229" i="12" s="1"/>
  <c r="M4230" i="12"/>
  <c r="N4230" i="12" s="1"/>
  <c r="M4231" i="12"/>
  <c r="N4231" i="12" s="1"/>
  <c r="M4232" i="12"/>
  <c r="N4232" i="12" s="1"/>
  <c r="M4233" i="12"/>
  <c r="N4233" i="12" s="1"/>
  <c r="M4234" i="12"/>
  <c r="M4235" i="12"/>
  <c r="M4236" i="12"/>
  <c r="M4237" i="12"/>
  <c r="M4238" i="12"/>
  <c r="N4238" i="12" s="1"/>
  <c r="M4239" i="12"/>
  <c r="N4239" i="12" s="1"/>
  <c r="M4240" i="12"/>
  <c r="N4240" i="12" s="1"/>
  <c r="M4241" i="12"/>
  <c r="M4242" i="12"/>
  <c r="M4243" i="12"/>
  <c r="N4243" i="12" s="1"/>
  <c r="M4244" i="12"/>
  <c r="N4244" i="12" s="1"/>
  <c r="M4245" i="12"/>
  <c r="N4245" i="12" s="1"/>
  <c r="M4246" i="12"/>
  <c r="M4247" i="12"/>
  <c r="M4248" i="12"/>
  <c r="N4248" i="12" s="1"/>
  <c r="M4249" i="12"/>
  <c r="N4249" i="12" s="1"/>
  <c r="M4250" i="12"/>
  <c r="N4250" i="12" s="1"/>
  <c r="M4251" i="12"/>
  <c r="N4251" i="12" s="1"/>
  <c r="M4252" i="12"/>
  <c r="N4252" i="12" s="1"/>
  <c r="M4253" i="12"/>
  <c r="N4253" i="12" s="1"/>
  <c r="M4254" i="12"/>
  <c r="N4254" i="12" s="1"/>
  <c r="M4255" i="12"/>
  <c r="N4255" i="12" s="1"/>
  <c r="M4256" i="12"/>
  <c r="N4256" i="12" s="1"/>
  <c r="M4257" i="12"/>
  <c r="N4257" i="12" s="1"/>
  <c r="M4258" i="12"/>
  <c r="M4259" i="12"/>
  <c r="M4260" i="12"/>
  <c r="N4260" i="12" s="1"/>
  <c r="M4261" i="12"/>
  <c r="N4261" i="12" s="1"/>
  <c r="M4262" i="12"/>
  <c r="N4262" i="12" s="1"/>
  <c r="M4263" i="12"/>
  <c r="M4264" i="12"/>
  <c r="N4264" i="12" s="1"/>
  <c r="M4265" i="12"/>
  <c r="M4266" i="12"/>
  <c r="M4267" i="12"/>
  <c r="N4267" i="12" s="1"/>
  <c r="M4268" i="12"/>
  <c r="N4268" i="12" s="1"/>
  <c r="M4269" i="12"/>
  <c r="N4269" i="12" s="1"/>
  <c r="M4270" i="12"/>
  <c r="M4271" i="12"/>
  <c r="M4272" i="12"/>
  <c r="N4272" i="12" s="1"/>
  <c r="M4273" i="12"/>
  <c r="N4273" i="12" s="1"/>
  <c r="M4274" i="12"/>
  <c r="N4274" i="12" s="1"/>
  <c r="M4275" i="12"/>
  <c r="N4275" i="12" s="1"/>
  <c r="M4276" i="12"/>
  <c r="N4276" i="12" s="1"/>
  <c r="M4277" i="12"/>
  <c r="N4277" i="12" s="1"/>
  <c r="M4278" i="12"/>
  <c r="N4278" i="12" s="1"/>
  <c r="M4279" i="12"/>
  <c r="N4279" i="12" s="1"/>
  <c r="M4280" i="12"/>
  <c r="N4280" i="12" s="1"/>
  <c r="M4281" i="12"/>
  <c r="N4281" i="12" s="1"/>
  <c r="M4282" i="12"/>
  <c r="M4283" i="12"/>
  <c r="M4284" i="12"/>
  <c r="N4284" i="12" s="1"/>
  <c r="M4285" i="12"/>
  <c r="N4285" i="12" s="1"/>
  <c r="M4286" i="12"/>
  <c r="N4286" i="12" s="1"/>
  <c r="M4287" i="12"/>
  <c r="N4287" i="12" s="1"/>
  <c r="M4288" i="12"/>
  <c r="N4288" i="12" s="1"/>
  <c r="M4289" i="12"/>
  <c r="N4289" i="12" s="1"/>
  <c r="M4290" i="12"/>
  <c r="N4290" i="12" s="1"/>
  <c r="M4291" i="12"/>
  <c r="N4291" i="12" s="1"/>
  <c r="M4292" i="12"/>
  <c r="N4292" i="12" s="1"/>
  <c r="M4293" i="12"/>
  <c r="N4293" i="12" s="1"/>
  <c r="M4294" i="12"/>
  <c r="M4295" i="12"/>
  <c r="M4296" i="12"/>
  <c r="N4296" i="12" s="1"/>
  <c r="M4297" i="12"/>
  <c r="N4297" i="12" s="1"/>
  <c r="M4298" i="12"/>
  <c r="N4298" i="12" s="1"/>
  <c r="M4299" i="12"/>
  <c r="N4299" i="12" s="1"/>
  <c r="M4300" i="12"/>
  <c r="N4300" i="12" s="1"/>
  <c r="M4301" i="12"/>
  <c r="N4301" i="12" s="1"/>
  <c r="M4302" i="12"/>
  <c r="N4302" i="12" s="1"/>
  <c r="M4303" i="12"/>
  <c r="N4303" i="12" s="1"/>
  <c r="M4304" i="12"/>
  <c r="N4304" i="12" s="1"/>
  <c r="M4305" i="12"/>
  <c r="M4306" i="12"/>
  <c r="M4307" i="12"/>
  <c r="M4308" i="12"/>
  <c r="N4308" i="12" s="1"/>
  <c r="M4309" i="12"/>
  <c r="M4310" i="12"/>
  <c r="N4310" i="12" s="1"/>
  <c r="M4311" i="12"/>
  <c r="M4312" i="12"/>
  <c r="N4312" i="12" s="1"/>
  <c r="M4313" i="12"/>
  <c r="N4313" i="12" s="1"/>
  <c r="M4314" i="12"/>
  <c r="N4314" i="12" s="1"/>
  <c r="M4315" i="12"/>
  <c r="N4315" i="12" s="1"/>
  <c r="M4316" i="12"/>
  <c r="N4316" i="12" s="1"/>
  <c r="M4317" i="12"/>
  <c r="N4317" i="12" s="1"/>
  <c r="M4318" i="12"/>
  <c r="M4319" i="12"/>
  <c r="M4320" i="12"/>
  <c r="M4321" i="12"/>
  <c r="N4321" i="12" s="1"/>
  <c r="M4322" i="12"/>
  <c r="N4322" i="12" s="1"/>
  <c r="M4323" i="12"/>
  <c r="N4323" i="12" s="1"/>
  <c r="M4324" i="12"/>
  <c r="N4324" i="12" s="1"/>
  <c r="M4325" i="12"/>
  <c r="N4325" i="12" s="1"/>
  <c r="M4326" i="12"/>
  <c r="N4326" i="12" s="1"/>
  <c r="M4327" i="12"/>
  <c r="N4327" i="12" s="1"/>
  <c r="M4328" i="12"/>
  <c r="N4328" i="12" s="1"/>
  <c r="M4329" i="12"/>
  <c r="N4329" i="12" s="1"/>
  <c r="M4330" i="12"/>
  <c r="M4331" i="12"/>
  <c r="M4332" i="12"/>
  <c r="N4332" i="12" s="1"/>
  <c r="M4333" i="12"/>
  <c r="N4333" i="12" s="1"/>
  <c r="M4334" i="12"/>
  <c r="N4334" i="12" s="1"/>
  <c r="M4335" i="12"/>
  <c r="N4335" i="12" s="1"/>
  <c r="M4336" i="12"/>
  <c r="N4336" i="12" s="1"/>
  <c r="M4337" i="12"/>
  <c r="N4337" i="12" s="1"/>
  <c r="M4338" i="12"/>
  <c r="N4338" i="12" s="1"/>
  <c r="M4339" i="12"/>
  <c r="N4339" i="12" s="1"/>
  <c r="M4340" i="12"/>
  <c r="N4340" i="12" s="1"/>
  <c r="M4341" i="12"/>
  <c r="N4341" i="12" s="1"/>
  <c r="M4342" i="12"/>
  <c r="M4343" i="12"/>
  <c r="M4344" i="12"/>
  <c r="N4344" i="12" s="1"/>
  <c r="M4345" i="12"/>
  <c r="N4345" i="12" s="1"/>
  <c r="M4346" i="12"/>
  <c r="N4346" i="12" s="1"/>
  <c r="M4347" i="12"/>
  <c r="N4347" i="12" s="1"/>
  <c r="M4348" i="12"/>
  <c r="N4348" i="12" s="1"/>
  <c r="M4349" i="12"/>
  <c r="N4349" i="12" s="1"/>
  <c r="M4350" i="12"/>
  <c r="N4350" i="12" s="1"/>
  <c r="M4351" i="12"/>
  <c r="M4352" i="12"/>
  <c r="N4352" i="12" s="1"/>
  <c r="M4353" i="12"/>
  <c r="M4354" i="12"/>
  <c r="M4355" i="12"/>
  <c r="M4356" i="12"/>
  <c r="M4357" i="12"/>
  <c r="N4357" i="12" s="1"/>
  <c r="M4358" i="12"/>
  <c r="N4358" i="12" s="1"/>
  <c r="M4359" i="12"/>
  <c r="N4359" i="12" s="1"/>
  <c r="M4360" i="12"/>
  <c r="N4360" i="12" s="1"/>
  <c r="M4361" i="12"/>
  <c r="N4361" i="12" s="1"/>
  <c r="M4362" i="12"/>
  <c r="N4362" i="12" s="1"/>
  <c r="M4363" i="12"/>
  <c r="N4363" i="12" s="1"/>
  <c r="M4364" i="12"/>
  <c r="N4364" i="12" s="1"/>
  <c r="M4365" i="12"/>
  <c r="N4365" i="12" s="1"/>
  <c r="M4366" i="12"/>
  <c r="M4367" i="12"/>
  <c r="M4368" i="12"/>
  <c r="N4368" i="12" s="1"/>
  <c r="M4369" i="12"/>
  <c r="N4369" i="12" s="1"/>
  <c r="M4370" i="12"/>
  <c r="N4370" i="12" s="1"/>
  <c r="M4371" i="12"/>
  <c r="M4372" i="12"/>
  <c r="N4372" i="12" s="1"/>
  <c r="M4373" i="12"/>
  <c r="M4374" i="12"/>
  <c r="N4374" i="12" s="1"/>
  <c r="M4375" i="12"/>
  <c r="N4375" i="12" s="1"/>
  <c r="M4376" i="12"/>
  <c r="N4376" i="12" s="1"/>
  <c r="M4377" i="12"/>
  <c r="N4377" i="12" s="1"/>
  <c r="M4378" i="12"/>
  <c r="M4379" i="12"/>
  <c r="M4380" i="12"/>
  <c r="N4380" i="12" s="1"/>
  <c r="M4381" i="12"/>
  <c r="N4381" i="12" s="1"/>
  <c r="M4382" i="12"/>
  <c r="N4382" i="12" s="1"/>
  <c r="M4383" i="12"/>
  <c r="N4383" i="12" s="1"/>
  <c r="M4384" i="12"/>
  <c r="N4384" i="12" s="1"/>
  <c r="M4385" i="12"/>
  <c r="N4385" i="12" s="1"/>
  <c r="M4386" i="12"/>
  <c r="N4386" i="12" s="1"/>
  <c r="M4387" i="12"/>
  <c r="N4387" i="12" s="1"/>
  <c r="M4388" i="12"/>
  <c r="N4388" i="12" s="1"/>
  <c r="M4389" i="12"/>
  <c r="N4389" i="12" s="1"/>
  <c r="M4390" i="12"/>
  <c r="M4391" i="12"/>
  <c r="M4392" i="12"/>
  <c r="N4392" i="12" s="1"/>
  <c r="M4393" i="12"/>
  <c r="M4394" i="12"/>
  <c r="N4394" i="12" s="1"/>
  <c r="M4395" i="12"/>
  <c r="N4395" i="12" s="1"/>
  <c r="M4396" i="12"/>
  <c r="N4396" i="12" s="1"/>
  <c r="M4397" i="12"/>
  <c r="N4397" i="12" s="1"/>
  <c r="M4398" i="12"/>
  <c r="N4398" i="12" s="1"/>
  <c r="M4399" i="12"/>
  <c r="N4399" i="12" s="1"/>
  <c r="M4400" i="12"/>
  <c r="N4400" i="12" s="1"/>
  <c r="M4401" i="12"/>
  <c r="N4401" i="12" s="1"/>
  <c r="M4402" i="12"/>
  <c r="M4403" i="12"/>
  <c r="M4404" i="12"/>
  <c r="N4404" i="12" s="1"/>
  <c r="M4405" i="12"/>
  <c r="M4406" i="12"/>
  <c r="M4407" i="12"/>
  <c r="M4408" i="12"/>
  <c r="N4408" i="12" s="1"/>
  <c r="M4409" i="12"/>
  <c r="N4409" i="12" s="1"/>
  <c r="M4410" i="12"/>
  <c r="N4410" i="12" s="1"/>
  <c r="M4411" i="12"/>
  <c r="N4411" i="12" s="1"/>
  <c r="M4412" i="12"/>
  <c r="N4412" i="12" s="1"/>
  <c r="M4413" i="12"/>
  <c r="M4414" i="12"/>
  <c r="N4414" i="12" s="1"/>
  <c r="M4415" i="12"/>
  <c r="M4416" i="12"/>
  <c r="N4416" i="12" s="1"/>
  <c r="M4417" i="12"/>
  <c r="N4417" i="12" s="1"/>
  <c r="M4418" i="12"/>
  <c r="M4419" i="12"/>
  <c r="N4419" i="12" s="1"/>
  <c r="M4420" i="12"/>
  <c r="N4420" i="12" s="1"/>
  <c r="M4421" i="12"/>
  <c r="N4421" i="12" s="1"/>
  <c r="M4422" i="12"/>
  <c r="M4423" i="12"/>
  <c r="N4423" i="12" s="1"/>
  <c r="M4424" i="12"/>
  <c r="N4424" i="12" s="1"/>
  <c r="M4425" i="12"/>
  <c r="N4425" i="12" s="1"/>
  <c r="M4426" i="12"/>
  <c r="M4427" i="12"/>
  <c r="M4428" i="12"/>
  <c r="M4429" i="12"/>
  <c r="N4429" i="12" s="1"/>
  <c r="M4430" i="12"/>
  <c r="N4430" i="12" s="1"/>
  <c r="M4431" i="12"/>
  <c r="N4431" i="12" s="1"/>
  <c r="M4432" i="12"/>
  <c r="N4432" i="12" s="1"/>
  <c r="M4433" i="12"/>
  <c r="N4433" i="12" s="1"/>
  <c r="M4434" i="12"/>
  <c r="N4434" i="12" s="1"/>
  <c r="M4435" i="12"/>
  <c r="N4435" i="12" s="1"/>
  <c r="M4436" i="12"/>
  <c r="N4436" i="12" s="1"/>
  <c r="M4437" i="12"/>
  <c r="N4437" i="12" s="1"/>
  <c r="M4438" i="12"/>
  <c r="M4439" i="12"/>
  <c r="M4440" i="12"/>
  <c r="N4440" i="12" s="1"/>
  <c r="M4441" i="12"/>
  <c r="N4441" i="12" s="1"/>
  <c r="M4442" i="12"/>
  <c r="N4442" i="12" s="1"/>
  <c r="M4443" i="12"/>
  <c r="N4443" i="12" s="1"/>
  <c r="M4444" i="12"/>
  <c r="N4444" i="12" s="1"/>
  <c r="M4445" i="12"/>
  <c r="N4445" i="12" s="1"/>
  <c r="M4446" i="12"/>
  <c r="N4446" i="12" s="1"/>
  <c r="M4447" i="12"/>
  <c r="N4447" i="12" s="1"/>
  <c r="M4448" i="12"/>
  <c r="N4448" i="12" s="1"/>
  <c r="M4449" i="12"/>
  <c r="M4450" i="12"/>
  <c r="M4451" i="12"/>
  <c r="M4452" i="12"/>
  <c r="N4452" i="12" s="1"/>
  <c r="M4453" i="12"/>
  <c r="M4454" i="12"/>
  <c r="N4454" i="12" s="1"/>
  <c r="M4455" i="12"/>
  <c r="N4455" i="12" s="1"/>
  <c r="M4456" i="12"/>
  <c r="N4456" i="12" s="1"/>
  <c r="M4457" i="12"/>
  <c r="N4457" i="12" s="1"/>
  <c r="M4458" i="12"/>
  <c r="N4458" i="12" s="1"/>
  <c r="M4459" i="12"/>
  <c r="N4459" i="12" s="1"/>
  <c r="M4460" i="12"/>
  <c r="N4460" i="12" s="1"/>
  <c r="M4461" i="12"/>
  <c r="N4461" i="12" s="1"/>
  <c r="M4462" i="12"/>
  <c r="M4463" i="12"/>
  <c r="M4464" i="12"/>
  <c r="N4464" i="12" s="1"/>
  <c r="M4465" i="12"/>
  <c r="M4466" i="12"/>
  <c r="M4467" i="12"/>
  <c r="N4467" i="12" s="1"/>
  <c r="M4468" i="12"/>
  <c r="N4468" i="12" s="1"/>
  <c r="M4469" i="12"/>
  <c r="M4470" i="12"/>
  <c r="N4470" i="12" s="1"/>
  <c r="M4471" i="12"/>
  <c r="N4471" i="12" s="1"/>
  <c r="M4472" i="12"/>
  <c r="N4472" i="12" s="1"/>
  <c r="M4473" i="12"/>
  <c r="N4473" i="12" s="1"/>
  <c r="M4474" i="12"/>
  <c r="M4475" i="12"/>
  <c r="M4476" i="12"/>
  <c r="N4476" i="12" s="1"/>
  <c r="M4477" i="12"/>
  <c r="N4477" i="12" s="1"/>
  <c r="M4478" i="12"/>
  <c r="N4478" i="12" s="1"/>
  <c r="M4479" i="12"/>
  <c r="N4479" i="12" s="1"/>
  <c r="M4480" i="12"/>
  <c r="N4480" i="12" s="1"/>
  <c r="M4481" i="12"/>
  <c r="N4481" i="12" s="1"/>
  <c r="M4482" i="12"/>
  <c r="N4482" i="12" s="1"/>
  <c r="M4483" i="12"/>
  <c r="N4483" i="12" s="1"/>
  <c r="M4484" i="12"/>
  <c r="N4484" i="12" s="1"/>
  <c r="M4485" i="12"/>
  <c r="N4485" i="12" s="1"/>
  <c r="M4486" i="12"/>
  <c r="M4487" i="12"/>
  <c r="M4488" i="12"/>
  <c r="M4489" i="12"/>
  <c r="N4489" i="12" s="1"/>
  <c r="M4490" i="12"/>
  <c r="N4490" i="12" s="1"/>
  <c r="M4491" i="12"/>
  <c r="N4491" i="12" s="1"/>
  <c r="M4492" i="12"/>
  <c r="N4492" i="12" s="1"/>
  <c r="M4493" i="12"/>
  <c r="N4493" i="12" s="1"/>
  <c r="M4494" i="12"/>
  <c r="N4494" i="12" s="1"/>
  <c r="M4495" i="12"/>
  <c r="N4495" i="12" s="1"/>
  <c r="M4496" i="12"/>
  <c r="N4496" i="12" s="1"/>
  <c r="M4497" i="12"/>
  <c r="N4497" i="12" s="1"/>
  <c r="M4498" i="12"/>
  <c r="M4499" i="12"/>
  <c r="M4500" i="12"/>
  <c r="N4500" i="12" s="1"/>
  <c r="M4501" i="12"/>
  <c r="N4501" i="12" s="1"/>
  <c r="M4502" i="12"/>
  <c r="N4502" i="12" s="1"/>
  <c r="M4503" i="12"/>
  <c r="N4503" i="12" s="1"/>
  <c r="M4504" i="12"/>
  <c r="N4504" i="12" s="1"/>
  <c r="M4505" i="12"/>
  <c r="N4505" i="12" s="1"/>
  <c r="M4506" i="12"/>
  <c r="N4506" i="12" s="1"/>
  <c r="M4507" i="12"/>
  <c r="N4507" i="12" s="1"/>
  <c r="M4508" i="12"/>
  <c r="N4508" i="12" s="1"/>
  <c r="M4509" i="12"/>
  <c r="N4509" i="12" s="1"/>
  <c r="M4510" i="12"/>
  <c r="M4511" i="12"/>
  <c r="M4512" i="12"/>
  <c r="N4512" i="12" s="1"/>
  <c r="M4513" i="12"/>
  <c r="N4513" i="12" s="1"/>
  <c r="M4514" i="12"/>
  <c r="N4514" i="12" s="1"/>
  <c r="M4515" i="12"/>
  <c r="N4515" i="12" s="1"/>
  <c r="M4516" i="12"/>
  <c r="N4516" i="12" s="1"/>
  <c r="M4517" i="12"/>
  <c r="N4517" i="12" s="1"/>
  <c r="M4518" i="12"/>
  <c r="N4518" i="12" s="1"/>
  <c r="M4519" i="12"/>
  <c r="N4519" i="12" s="1"/>
  <c r="M4520" i="12"/>
  <c r="N4520" i="12" s="1"/>
  <c r="M4521" i="12"/>
  <c r="M4522" i="12"/>
  <c r="M4523" i="12"/>
  <c r="M4524" i="12"/>
  <c r="M4525" i="12"/>
  <c r="N4525" i="12" s="1"/>
  <c r="M4526" i="12"/>
  <c r="M4527" i="12"/>
  <c r="M4528" i="12"/>
  <c r="N4528" i="12" s="1"/>
  <c r="M4529" i="12"/>
  <c r="N4529" i="12" s="1"/>
  <c r="M4530" i="12"/>
  <c r="N4530" i="12" s="1"/>
  <c r="M4531" i="12"/>
  <c r="M4532" i="12"/>
  <c r="N4532" i="12" s="1"/>
  <c r="M4533" i="12"/>
  <c r="N4533" i="12" s="1"/>
  <c r="M4534" i="12"/>
  <c r="M4535" i="12"/>
  <c r="M4536" i="12"/>
  <c r="N4536" i="12" s="1"/>
  <c r="M4537" i="12"/>
  <c r="N4537" i="12" s="1"/>
  <c r="M4538" i="12"/>
  <c r="N4538" i="12" s="1"/>
  <c r="M4539" i="12"/>
  <c r="N4539" i="12" s="1"/>
  <c r="M4540" i="12"/>
  <c r="N4540" i="12" s="1"/>
  <c r="M4541" i="12"/>
  <c r="N4541" i="12" s="1"/>
  <c r="M4542" i="12"/>
  <c r="M4543" i="12"/>
  <c r="N4543" i="12" s="1"/>
  <c r="M4544" i="12"/>
  <c r="N4544" i="12" s="1"/>
  <c r="M4545" i="12"/>
  <c r="N4545" i="12" s="1"/>
  <c r="M4546" i="12"/>
  <c r="M4547" i="12"/>
  <c r="M4548" i="12"/>
  <c r="M4549" i="12"/>
  <c r="N4549" i="12" s="1"/>
  <c r="M4550" i="12"/>
  <c r="N4550" i="12" s="1"/>
  <c r="M4551" i="12"/>
  <c r="N4551" i="12" s="1"/>
  <c r="M4552" i="12"/>
  <c r="N4552" i="12" s="1"/>
  <c r="M4553" i="12"/>
  <c r="N4553" i="12" s="1"/>
  <c r="M4554" i="12"/>
  <c r="N4554" i="12" s="1"/>
  <c r="M4555" i="12"/>
  <c r="N4555" i="12" s="1"/>
  <c r="M4556" i="12"/>
  <c r="N4556" i="12" s="1"/>
  <c r="M4557" i="12"/>
  <c r="M4558" i="12"/>
  <c r="M4559" i="12"/>
  <c r="M4560" i="12"/>
  <c r="N4560" i="12" s="1"/>
  <c r="M4561" i="12"/>
  <c r="N4561" i="12" s="1"/>
  <c r="M4562" i="12"/>
  <c r="N4562" i="12" s="1"/>
  <c r="M4563" i="12"/>
  <c r="N4563" i="12" s="1"/>
  <c r="M4564" i="12"/>
  <c r="N4564" i="12" s="1"/>
  <c r="M4565" i="12"/>
  <c r="N4565" i="12" s="1"/>
  <c r="M4566" i="12"/>
  <c r="N4566" i="12" s="1"/>
  <c r="M4567" i="12"/>
  <c r="N4567" i="12" s="1"/>
  <c r="M4568" i="12"/>
  <c r="N4568" i="12" s="1"/>
  <c r="M4569" i="12"/>
  <c r="N4569" i="12" s="1"/>
  <c r="M4570" i="12"/>
  <c r="M4571" i="12"/>
  <c r="M4572" i="12"/>
  <c r="M4573" i="12"/>
  <c r="M4574" i="12"/>
  <c r="M4575" i="12"/>
  <c r="M4576" i="12"/>
  <c r="N4576" i="12" s="1"/>
  <c r="M4577" i="12"/>
  <c r="M4578" i="12"/>
  <c r="N4578" i="12" s="1"/>
  <c r="M4579" i="12"/>
  <c r="N4579" i="12" s="1"/>
  <c r="M4580" i="12"/>
  <c r="N4580" i="12" s="1"/>
  <c r="M4581" i="12"/>
  <c r="N4581" i="12" s="1"/>
  <c r="M4582" i="12"/>
  <c r="M4583" i="12"/>
  <c r="M4584" i="12"/>
  <c r="N4584" i="12" s="1"/>
  <c r="M4585" i="12"/>
  <c r="N4585" i="12" s="1"/>
  <c r="M4586" i="12"/>
  <c r="N4586" i="12" s="1"/>
  <c r="M4587" i="12"/>
  <c r="N4587" i="12" s="1"/>
  <c r="M4588" i="12"/>
  <c r="N4588" i="12" s="1"/>
  <c r="M4589" i="12"/>
  <c r="N4589" i="12" s="1"/>
  <c r="M4590" i="12"/>
  <c r="N4590" i="12" s="1"/>
  <c r="M4591" i="12"/>
  <c r="N4591" i="12" s="1"/>
  <c r="M4592" i="12"/>
  <c r="N4592" i="12" s="1"/>
  <c r="M4593" i="12"/>
  <c r="N4593" i="12" s="1"/>
  <c r="M4594" i="12"/>
  <c r="M4595" i="12"/>
  <c r="M4596" i="12"/>
  <c r="N4596" i="12" s="1"/>
  <c r="M4597" i="12"/>
  <c r="N4597" i="12" s="1"/>
  <c r="M4598" i="12"/>
  <c r="N4598" i="12" s="1"/>
  <c r="M4599" i="12"/>
  <c r="M4600" i="12"/>
  <c r="N4600" i="12" s="1"/>
  <c r="M4601" i="12"/>
  <c r="M4602" i="12"/>
  <c r="N4602" i="12" s="1"/>
  <c r="M4603" i="12"/>
  <c r="N4603" i="12" s="1"/>
  <c r="M4604" i="12"/>
  <c r="N4604" i="12" s="1"/>
  <c r="M4605" i="12"/>
  <c r="N4605" i="12" s="1"/>
  <c r="M4606" i="12"/>
  <c r="N4606" i="12" s="1"/>
  <c r="M4607" i="12"/>
  <c r="M4608" i="12"/>
  <c r="N4608" i="12" s="1"/>
  <c r="M4609" i="12"/>
  <c r="N4609" i="12" s="1"/>
  <c r="M4610" i="12"/>
  <c r="N4610" i="12" s="1"/>
  <c r="M4611" i="12"/>
  <c r="N4611" i="12" s="1"/>
  <c r="M4612" i="12"/>
  <c r="N4612" i="12" s="1"/>
  <c r="M4613" i="12"/>
  <c r="N4613" i="12" s="1"/>
  <c r="M4614" i="12"/>
  <c r="N4614" i="12" s="1"/>
  <c r="M4615" i="12"/>
  <c r="N4615" i="12" s="1"/>
  <c r="M4616" i="12"/>
  <c r="N4616" i="12" s="1"/>
  <c r="M4617" i="12"/>
  <c r="N4617" i="12" s="1"/>
  <c r="M4618" i="12"/>
  <c r="M4619" i="12"/>
  <c r="M4620" i="12"/>
  <c r="N4620" i="12" s="1"/>
  <c r="M4621" i="12"/>
  <c r="M4622" i="12"/>
  <c r="N4622" i="12" s="1"/>
  <c r="M4623" i="12"/>
  <c r="N4623" i="12" s="1"/>
  <c r="M4624" i="12"/>
  <c r="N4624" i="12" s="1"/>
  <c r="M4625" i="12"/>
  <c r="N4625" i="12" s="1"/>
  <c r="M4626" i="12"/>
  <c r="N4626" i="12" s="1"/>
  <c r="M4627" i="12"/>
  <c r="N4627" i="12" s="1"/>
  <c r="M4628" i="12"/>
  <c r="N4628" i="12" s="1"/>
  <c r="M4629" i="12"/>
  <c r="M4630" i="12"/>
  <c r="M4631" i="12"/>
  <c r="M4632" i="12"/>
  <c r="N4632" i="12" s="1"/>
  <c r="M4633" i="12"/>
  <c r="N4633" i="12" s="1"/>
  <c r="M4634" i="12"/>
  <c r="N4634" i="12" s="1"/>
  <c r="M4635" i="12"/>
  <c r="N4635" i="12" s="1"/>
  <c r="M4636" i="12"/>
  <c r="N4636" i="12" s="1"/>
  <c r="M4637" i="12"/>
  <c r="M4638" i="12"/>
  <c r="M4639" i="12"/>
  <c r="M4640" i="12"/>
  <c r="N4640" i="12" s="1"/>
  <c r="M4641" i="12"/>
  <c r="N4641" i="12" s="1"/>
  <c r="M4642" i="12"/>
  <c r="M4643" i="12"/>
  <c r="M4644" i="12"/>
  <c r="N4644" i="12" s="1"/>
  <c r="M4645" i="12"/>
  <c r="M4646" i="12"/>
  <c r="N4646" i="12" s="1"/>
  <c r="M4647" i="12"/>
  <c r="M4648" i="12"/>
  <c r="N4648" i="12" s="1"/>
  <c r="M4649" i="12"/>
  <c r="N4649" i="12" s="1"/>
  <c r="M4650" i="12"/>
  <c r="N4650" i="12" s="1"/>
  <c r="M4651" i="12"/>
  <c r="N4651" i="12" s="1"/>
  <c r="M4652" i="12"/>
  <c r="N4652" i="12" s="1"/>
  <c r="M4653" i="12"/>
  <c r="N4653" i="12" s="1"/>
  <c r="M4654" i="12"/>
  <c r="M4655" i="12"/>
  <c r="M4656" i="12"/>
  <c r="N4656" i="12" s="1"/>
  <c r="M4657" i="12"/>
  <c r="N4657" i="12" s="1"/>
  <c r="M4658" i="12"/>
  <c r="N4658" i="12" s="1"/>
  <c r="M4659" i="12"/>
  <c r="N4659" i="12" s="1"/>
  <c r="M4660" i="12"/>
  <c r="N4660" i="12" s="1"/>
  <c r="M4661" i="12"/>
  <c r="N4661" i="12" s="1"/>
  <c r="M4662" i="12"/>
  <c r="N4662" i="12" s="1"/>
  <c r="M4663" i="12"/>
  <c r="N4663" i="12" s="1"/>
  <c r="M4664" i="12"/>
  <c r="N4664" i="12" s="1"/>
  <c r="M4665" i="12"/>
  <c r="N4665" i="12" s="1"/>
  <c r="M4666" i="12"/>
  <c r="M4667" i="12"/>
  <c r="M4668" i="12"/>
  <c r="M4669" i="12"/>
  <c r="N4669" i="12" s="1"/>
  <c r="M4670" i="12"/>
  <c r="N4670" i="12" s="1"/>
  <c r="M4671" i="12"/>
  <c r="N4671" i="12" s="1"/>
  <c r="M4672" i="12"/>
  <c r="N4672" i="12" s="1"/>
  <c r="M4673" i="12"/>
  <c r="N4673" i="12" s="1"/>
  <c r="M4674" i="12"/>
  <c r="N4674" i="12" s="1"/>
  <c r="M4675" i="12"/>
  <c r="N4675" i="12" s="1"/>
  <c r="M4676" i="12"/>
  <c r="N4676" i="12" s="1"/>
  <c r="M4677" i="12"/>
  <c r="N4677" i="12" s="1"/>
  <c r="M4678" i="12"/>
  <c r="M4679" i="12"/>
  <c r="M4680" i="12"/>
  <c r="N4680" i="12" s="1"/>
  <c r="M4681" i="12"/>
  <c r="N4681" i="12" s="1"/>
  <c r="M4682" i="12"/>
  <c r="N4682" i="12" s="1"/>
  <c r="M4683" i="12"/>
  <c r="N4683" i="12" s="1"/>
  <c r="M4684" i="12"/>
  <c r="N4684" i="12" s="1"/>
  <c r="M4685" i="12"/>
  <c r="N4685" i="12" s="1"/>
  <c r="M4686" i="12"/>
  <c r="N4686" i="12" s="1"/>
  <c r="M4687" i="12"/>
  <c r="N4687" i="12" s="1"/>
  <c r="M4688" i="12"/>
  <c r="N4688" i="12" s="1"/>
  <c r="M4689" i="12"/>
  <c r="M4690" i="12"/>
  <c r="M4691" i="12"/>
  <c r="M4692" i="12"/>
  <c r="M4693" i="12"/>
  <c r="M4694" i="12"/>
  <c r="M4695" i="12"/>
  <c r="M4696" i="12"/>
  <c r="N4696" i="12" s="1"/>
  <c r="M4697" i="12"/>
  <c r="N4697" i="12" s="1"/>
  <c r="M4698" i="12"/>
  <c r="N4698" i="12" s="1"/>
  <c r="M4699" i="12"/>
  <c r="N4699" i="12" s="1"/>
  <c r="M4700" i="12"/>
  <c r="N4700" i="12" s="1"/>
  <c r="M4701" i="12"/>
  <c r="N4701" i="12" s="1"/>
  <c r="M4702" i="12"/>
  <c r="M4703" i="12"/>
  <c r="M4704" i="12"/>
  <c r="N4704" i="12" s="1"/>
  <c r="M4705" i="12"/>
  <c r="N4705" i="12" s="1"/>
  <c r="M4706" i="12"/>
  <c r="N4706" i="12" s="1"/>
  <c r="M4707" i="12"/>
  <c r="N4707" i="12" s="1"/>
  <c r="M4708" i="12"/>
  <c r="N4708" i="12" s="1"/>
  <c r="M4709" i="12"/>
  <c r="N4709" i="12" s="1"/>
  <c r="M4710" i="12"/>
  <c r="N4710" i="12" s="1"/>
  <c r="M4711" i="12"/>
  <c r="N4711" i="12" s="1"/>
  <c r="M4712" i="12"/>
  <c r="N4712" i="12" s="1"/>
  <c r="M4713" i="12"/>
  <c r="N4713" i="12" s="1"/>
  <c r="M4714" i="12"/>
  <c r="M4715" i="12"/>
  <c r="M4716" i="12"/>
  <c r="M4717" i="12"/>
  <c r="N4717" i="12" s="1"/>
  <c r="M4718" i="12"/>
  <c r="N4718" i="12" s="1"/>
  <c r="M4719" i="12"/>
  <c r="N4719" i="12" s="1"/>
  <c r="M4720" i="12"/>
  <c r="N4720" i="12" s="1"/>
  <c r="M4721" i="12"/>
  <c r="N4721" i="12" s="1"/>
  <c r="M4722" i="12"/>
  <c r="N4722" i="12" s="1"/>
  <c r="M4723" i="12"/>
  <c r="N4723" i="12" s="1"/>
  <c r="M4724" i="12"/>
  <c r="N4724" i="12" s="1"/>
  <c r="M4725" i="12"/>
  <c r="N4725" i="12" s="1"/>
  <c r="M4726" i="12"/>
  <c r="M4727" i="12"/>
  <c r="M4728" i="12"/>
  <c r="N4728" i="12" s="1"/>
  <c r="M4729" i="12"/>
  <c r="M4730" i="12"/>
  <c r="M4731" i="12"/>
  <c r="N4731" i="12" s="1"/>
  <c r="M4732" i="12"/>
  <c r="N4732" i="12" s="1"/>
  <c r="M4733" i="12"/>
  <c r="N4733" i="12" s="1"/>
  <c r="M4734" i="12"/>
  <c r="N4734" i="12" s="1"/>
  <c r="M4735" i="12"/>
  <c r="N4735" i="12" s="1"/>
  <c r="M4736" i="12"/>
  <c r="N4736" i="12" s="1"/>
  <c r="M4737" i="12"/>
  <c r="N4737" i="12" s="1"/>
  <c r="M4738" i="12"/>
  <c r="M4739" i="12"/>
  <c r="M4740" i="12"/>
  <c r="N4740" i="12" s="1"/>
  <c r="M4741" i="12"/>
  <c r="N4741" i="12" s="1"/>
  <c r="M4742" i="12"/>
  <c r="N4742" i="12" s="1"/>
  <c r="M4743" i="12"/>
  <c r="N4743" i="12" s="1"/>
  <c r="M4744" i="12"/>
  <c r="N4744" i="12" s="1"/>
  <c r="M4745" i="12"/>
  <c r="N4745" i="12" s="1"/>
  <c r="M4746" i="12"/>
  <c r="N4746" i="12" s="1"/>
  <c r="M4747" i="12"/>
  <c r="N4747" i="12" s="1"/>
  <c r="M4748" i="12"/>
  <c r="N4748" i="12" s="1"/>
  <c r="M4749" i="12"/>
  <c r="N4749" i="12" s="1"/>
  <c r="M4750" i="12"/>
  <c r="M4751" i="12"/>
  <c r="M4752" i="12"/>
  <c r="N4752" i="12" s="1"/>
  <c r="M4753" i="12"/>
  <c r="N4753" i="12" s="1"/>
  <c r="M4754" i="12"/>
  <c r="N4754" i="12" s="1"/>
  <c r="M4755" i="12"/>
  <c r="N4755" i="12" s="1"/>
  <c r="M4756" i="12"/>
  <c r="N4756" i="12" s="1"/>
  <c r="M4757" i="12"/>
  <c r="N4757" i="12" s="1"/>
  <c r="M4758" i="12"/>
  <c r="M4759" i="12"/>
  <c r="M4760" i="12"/>
  <c r="N4760" i="12" s="1"/>
  <c r="M4761" i="12"/>
  <c r="M4762" i="12"/>
  <c r="M4763" i="12"/>
  <c r="M4764" i="12"/>
  <c r="M4765" i="12"/>
  <c r="N4765" i="12" s="1"/>
  <c r="M4766" i="12"/>
  <c r="N4766" i="12" s="1"/>
  <c r="M4767" i="12"/>
  <c r="N4767" i="12" s="1"/>
  <c r="M4768" i="12"/>
  <c r="N4768" i="12" s="1"/>
  <c r="M4769" i="12"/>
  <c r="N4769" i="12" s="1"/>
  <c r="M4770" i="12"/>
  <c r="N4770" i="12" s="1"/>
  <c r="M4771" i="12"/>
  <c r="N4771" i="12" s="1"/>
  <c r="M4772" i="12"/>
  <c r="N4772" i="12" s="1"/>
  <c r="M4773" i="12"/>
  <c r="M4774" i="12"/>
  <c r="N4774" i="12" s="1"/>
  <c r="M4775" i="12"/>
  <c r="M4776" i="12"/>
  <c r="M4777" i="12"/>
  <c r="N4777" i="12" s="1"/>
  <c r="M4778" i="12"/>
  <c r="N4778" i="12" s="1"/>
  <c r="M4779" i="12"/>
  <c r="N4779" i="12" s="1"/>
  <c r="M4780" i="12"/>
  <c r="N4780" i="12" s="1"/>
  <c r="M4781" i="12"/>
  <c r="N4781" i="12" s="1"/>
  <c r="M4782" i="12"/>
  <c r="N4782" i="12" s="1"/>
  <c r="M4783" i="12"/>
  <c r="N4783" i="12" s="1"/>
  <c r="M4784" i="12"/>
  <c r="N4784" i="12" s="1"/>
  <c r="M4785" i="12"/>
  <c r="N4785" i="12" s="1"/>
  <c r="M4786" i="12"/>
  <c r="M4787" i="12"/>
  <c r="M4788" i="12"/>
  <c r="N4788" i="12" s="1"/>
  <c r="M4789" i="12"/>
  <c r="N4789" i="12" s="1"/>
  <c r="M4790" i="12"/>
  <c r="N4790" i="12" s="1"/>
  <c r="M4791" i="12"/>
  <c r="N4791" i="12" s="1"/>
  <c r="M4792" i="12"/>
  <c r="N4792" i="12" s="1"/>
  <c r="M4793" i="12"/>
  <c r="N4793" i="12" s="1"/>
  <c r="M4794" i="12"/>
  <c r="N4794" i="12" s="1"/>
  <c r="M4795" i="12"/>
  <c r="N4795" i="12" s="1"/>
  <c r="M4796" i="12"/>
  <c r="N4796" i="12" s="1"/>
  <c r="M4797" i="12"/>
  <c r="N4797" i="12" s="1"/>
  <c r="M4798" i="12"/>
  <c r="M4799" i="12"/>
  <c r="M4800" i="12"/>
  <c r="N4800" i="12" s="1"/>
  <c r="M4801" i="12"/>
  <c r="N4801" i="12" s="1"/>
  <c r="M4802" i="12"/>
  <c r="N4802" i="12" s="1"/>
  <c r="M4803" i="12"/>
  <c r="N4803" i="12" s="1"/>
  <c r="M4804" i="12"/>
  <c r="N4804" i="12" s="1"/>
  <c r="M4805" i="12"/>
  <c r="M4806" i="12"/>
  <c r="N4806" i="12" s="1"/>
  <c r="M4807" i="12"/>
  <c r="M4808" i="12"/>
  <c r="N4808" i="12" s="1"/>
  <c r="M4809" i="12"/>
  <c r="M4810" i="12"/>
  <c r="M4811" i="12"/>
  <c r="M4812" i="12"/>
  <c r="N4812" i="12" s="1"/>
  <c r="M4813" i="12"/>
  <c r="M4814" i="12"/>
  <c r="M4815" i="12"/>
  <c r="N4815" i="12" s="1"/>
  <c r="M4816" i="12"/>
  <c r="N4816" i="12" s="1"/>
  <c r="M4817" i="12"/>
  <c r="N4817" i="12" s="1"/>
  <c r="M4818" i="12"/>
  <c r="N4818" i="12" s="1"/>
  <c r="M4819" i="12"/>
  <c r="N4819" i="12" s="1"/>
  <c r="M4820" i="12"/>
  <c r="N4820" i="12" s="1"/>
  <c r="M4821" i="12"/>
  <c r="N4821" i="12" s="1"/>
  <c r="M4822" i="12"/>
  <c r="M4823" i="12"/>
  <c r="M4824" i="12"/>
  <c r="N4824" i="12" s="1"/>
  <c r="M4825" i="12"/>
  <c r="N4825" i="12" s="1"/>
  <c r="M4826" i="12"/>
  <c r="N4826" i="12" s="1"/>
  <c r="M4827" i="12"/>
  <c r="N4827" i="12" s="1"/>
  <c r="M4828" i="12"/>
  <c r="N4828" i="12" s="1"/>
  <c r="M4829" i="12"/>
  <c r="N4829" i="12" s="1"/>
  <c r="M4830" i="12"/>
  <c r="N4830" i="12" s="1"/>
  <c r="M4831" i="12"/>
  <c r="N4831" i="12" s="1"/>
  <c r="M4832" i="12"/>
  <c r="N4832" i="12" s="1"/>
  <c r="M4833" i="12"/>
  <c r="N4833" i="12" s="1"/>
  <c r="M4834" i="12"/>
  <c r="M4835" i="12"/>
  <c r="M4836" i="12"/>
  <c r="N4836" i="12" s="1"/>
  <c r="M4837" i="12"/>
  <c r="N4837" i="12" s="1"/>
  <c r="M4838" i="12"/>
  <c r="N4838" i="12" s="1"/>
  <c r="M4839" i="12"/>
  <c r="N4839" i="12" s="1"/>
  <c r="M4840" i="12"/>
  <c r="N4840" i="12" s="1"/>
  <c r="M4841" i="12"/>
  <c r="N4841" i="12" s="1"/>
  <c r="M4842" i="12"/>
  <c r="N4842" i="12" s="1"/>
  <c r="M4843" i="12"/>
  <c r="N4843" i="12" s="1"/>
  <c r="M4844" i="12"/>
  <c r="N4844" i="12" s="1"/>
  <c r="M4845" i="12"/>
  <c r="M4846" i="12"/>
  <c r="M4847" i="12"/>
  <c r="M4848" i="12"/>
  <c r="N4848" i="12" s="1"/>
  <c r="M4849" i="12"/>
  <c r="N4849" i="12" s="1"/>
  <c r="M4850" i="12"/>
  <c r="N4850" i="12" s="1"/>
  <c r="M4851" i="12"/>
  <c r="N4851" i="12" s="1"/>
  <c r="M4852" i="12"/>
  <c r="N4852" i="12" s="1"/>
  <c r="M4853" i="12"/>
  <c r="M4854" i="12"/>
  <c r="N4854" i="12" s="1"/>
  <c r="M4855" i="12"/>
  <c r="N4855" i="12" s="1"/>
  <c r="M4856" i="12"/>
  <c r="N4856" i="12" s="1"/>
  <c r="M4857" i="12"/>
  <c r="N4857" i="12" s="1"/>
  <c r="M4858" i="12"/>
  <c r="M4859" i="12"/>
  <c r="M4860" i="12"/>
  <c r="M4861" i="12"/>
  <c r="N4861" i="12" s="1"/>
  <c r="M4862" i="12"/>
  <c r="N4862" i="12" s="1"/>
  <c r="M4863" i="12"/>
  <c r="M4864" i="12"/>
  <c r="N4864" i="12" s="1"/>
  <c r="M4865" i="12"/>
  <c r="M4866" i="12"/>
  <c r="N4866" i="12" s="1"/>
  <c r="M4867" i="12"/>
  <c r="N4867" i="12" s="1"/>
  <c r="M4868" i="12"/>
  <c r="N4868" i="12" s="1"/>
  <c r="M4869" i="12"/>
  <c r="N4869" i="12" s="1"/>
  <c r="M4870" i="12"/>
  <c r="M4871" i="12"/>
  <c r="M4872" i="12"/>
  <c r="N4872" i="12" s="1"/>
  <c r="M4873" i="12"/>
  <c r="M4874" i="12"/>
  <c r="N4874" i="12" s="1"/>
  <c r="M4875" i="12"/>
  <c r="N4875" i="12" s="1"/>
  <c r="M4876" i="12"/>
  <c r="N4876" i="12" s="1"/>
  <c r="M4877" i="12"/>
  <c r="N4877" i="12" s="1"/>
  <c r="M4878" i="12"/>
  <c r="N4878" i="12" s="1"/>
  <c r="M4879" i="12"/>
  <c r="N4879" i="12" s="1"/>
  <c r="M4880" i="12"/>
  <c r="N4880" i="12" s="1"/>
  <c r="M4881" i="12"/>
  <c r="M4882" i="12"/>
  <c r="M4883" i="12"/>
  <c r="M4884" i="12"/>
  <c r="M4885" i="12"/>
  <c r="N4885" i="12" s="1"/>
  <c r="M4886" i="12"/>
  <c r="N4886" i="12" s="1"/>
  <c r="M4887" i="12"/>
  <c r="N4887" i="12" s="1"/>
  <c r="M4888" i="12"/>
  <c r="N4888" i="12" s="1"/>
  <c r="M4889" i="12"/>
  <c r="N4889" i="12" s="1"/>
  <c r="M4890" i="12"/>
  <c r="N4890" i="12" s="1"/>
  <c r="M4891" i="12"/>
  <c r="N4891" i="12" s="1"/>
  <c r="M4892" i="12"/>
  <c r="N4892" i="12" s="1"/>
  <c r="M4893" i="12"/>
  <c r="N4893" i="12" s="1"/>
  <c r="M4894" i="12"/>
  <c r="M4895" i="12"/>
  <c r="M4896" i="12"/>
  <c r="N4896" i="12" s="1"/>
  <c r="M4897" i="12"/>
  <c r="N4897" i="12" s="1"/>
  <c r="M4898" i="12"/>
  <c r="N4898" i="12" s="1"/>
  <c r="M4899" i="12"/>
  <c r="N4899" i="12" s="1"/>
  <c r="M4900" i="12"/>
  <c r="N4900" i="12" s="1"/>
  <c r="M4901" i="12"/>
  <c r="N4901" i="12" s="1"/>
  <c r="M4902" i="12"/>
  <c r="N4902" i="12" s="1"/>
  <c r="M4903" i="12"/>
  <c r="N4903" i="12" s="1"/>
  <c r="M4904" i="12"/>
  <c r="N4904" i="12" s="1"/>
  <c r="M4905" i="12"/>
  <c r="N4905" i="12" s="1"/>
  <c r="M4906" i="12"/>
  <c r="M4907" i="12"/>
  <c r="M4908" i="12"/>
  <c r="M4909" i="12"/>
  <c r="N4909" i="12" s="1"/>
  <c r="M4910" i="12"/>
  <c r="N4910" i="12" s="1"/>
  <c r="M4911" i="12"/>
  <c r="N4911" i="12" s="1"/>
  <c r="M4912" i="12"/>
  <c r="N4912" i="12" s="1"/>
  <c r="M4913" i="12"/>
  <c r="N4913" i="12" s="1"/>
  <c r="M4914" i="12"/>
  <c r="N4914" i="12" s="1"/>
  <c r="M4915" i="12"/>
  <c r="M4916" i="12"/>
  <c r="N4916" i="12" s="1"/>
  <c r="M4917" i="12"/>
  <c r="N4917" i="12" s="1"/>
  <c r="M4918" i="12"/>
  <c r="M4919" i="12"/>
  <c r="M4920" i="12"/>
  <c r="N4920" i="12" s="1"/>
  <c r="M4921" i="12"/>
  <c r="M4922" i="12"/>
  <c r="M4923" i="12"/>
  <c r="M4924" i="12"/>
  <c r="N4924" i="12" s="1"/>
  <c r="M4925" i="12"/>
  <c r="N4925" i="12" s="1"/>
  <c r="M4926" i="12"/>
  <c r="N4926" i="12" s="1"/>
  <c r="M4927" i="12"/>
  <c r="N4927" i="12" s="1"/>
  <c r="M4928" i="12"/>
  <c r="N4928" i="12" s="1"/>
  <c r="M4929" i="12"/>
  <c r="M4930" i="12"/>
  <c r="M4931" i="12"/>
  <c r="M4932" i="12"/>
  <c r="N4932" i="12" s="1"/>
  <c r="M4933" i="12"/>
  <c r="N4933" i="12" s="1"/>
  <c r="M4934" i="12"/>
  <c r="N4934" i="12" s="1"/>
  <c r="M4935" i="12"/>
  <c r="N4935" i="12" s="1"/>
  <c r="M4936" i="12"/>
  <c r="N4936" i="12" s="1"/>
  <c r="M4937" i="12"/>
  <c r="N4937" i="12" s="1"/>
  <c r="M4938" i="12"/>
  <c r="N4938" i="12" s="1"/>
  <c r="M4939" i="12"/>
  <c r="N4939" i="12" s="1"/>
  <c r="M4940" i="12"/>
  <c r="N4940" i="12" s="1"/>
  <c r="M4941" i="12"/>
  <c r="M4942" i="12"/>
  <c r="M4943" i="12"/>
  <c r="M4944" i="12"/>
  <c r="M4945" i="12"/>
  <c r="N4945" i="12" s="1"/>
  <c r="M4946" i="12"/>
  <c r="N4946" i="12" s="1"/>
  <c r="M4947" i="12"/>
  <c r="N4947" i="12" s="1"/>
  <c r="M4948" i="12"/>
  <c r="N4948" i="12" s="1"/>
  <c r="M4949" i="12"/>
  <c r="M4950" i="12"/>
  <c r="N4950" i="12" s="1"/>
  <c r="M4951" i="12"/>
  <c r="N4951" i="12" s="1"/>
  <c r="M4952" i="12"/>
  <c r="N4952" i="12" s="1"/>
  <c r="M4953" i="12"/>
  <c r="N4953" i="12" s="1"/>
  <c r="M4954" i="12"/>
  <c r="M4955" i="12"/>
  <c r="M4956" i="12"/>
  <c r="M4957" i="12"/>
  <c r="M4958" i="12"/>
  <c r="N4958" i="12" s="1"/>
  <c r="M4959" i="12"/>
  <c r="N4959" i="12" s="1"/>
  <c r="M4960" i="12"/>
  <c r="N4960" i="12" s="1"/>
  <c r="M4961" i="12"/>
  <c r="N4961" i="12" s="1"/>
  <c r="M4962" i="12"/>
  <c r="N4962" i="12" s="1"/>
  <c r="M4963" i="12"/>
  <c r="N4963" i="12" s="1"/>
  <c r="M4964" i="12"/>
  <c r="N4964" i="12" s="1"/>
  <c r="M4965" i="12"/>
  <c r="N4965" i="12" s="1"/>
  <c r="M4966" i="12"/>
  <c r="M4967" i="12"/>
  <c r="M4968" i="12"/>
  <c r="N4968" i="12" s="1"/>
  <c r="M4969" i="12"/>
  <c r="N4969" i="12" s="1"/>
  <c r="M4970" i="12"/>
  <c r="N4970" i="12" s="1"/>
  <c r="M4971" i="12"/>
  <c r="N4971" i="12" s="1"/>
  <c r="M4972" i="12"/>
  <c r="N4972" i="12" s="1"/>
  <c r="M4973" i="12"/>
  <c r="N4973" i="12" s="1"/>
  <c r="M4974" i="12"/>
  <c r="N4974" i="12" s="1"/>
  <c r="M4975" i="12"/>
  <c r="M4976" i="12"/>
  <c r="N4976" i="12" s="1"/>
  <c r="M4977" i="12"/>
  <c r="M4978" i="12"/>
  <c r="M4979" i="12"/>
  <c r="M4980" i="12"/>
  <c r="M4981" i="12"/>
  <c r="M4982" i="12"/>
  <c r="N4982" i="12" s="1"/>
  <c r="M4983" i="12"/>
  <c r="N4983" i="12" s="1"/>
  <c r="M4984" i="12"/>
  <c r="N4984" i="12" s="1"/>
  <c r="M4985" i="12"/>
  <c r="N4985" i="12" s="1"/>
  <c r="M4986" i="12"/>
  <c r="N4986" i="12" s="1"/>
  <c r="M4987" i="12"/>
  <c r="N4987" i="12" s="1"/>
  <c r="M4988" i="12"/>
  <c r="N4988" i="12" s="1"/>
  <c r="M4989" i="12"/>
  <c r="N4989" i="12" s="1"/>
  <c r="M4990" i="12"/>
  <c r="M4991" i="12"/>
  <c r="M4992" i="12"/>
  <c r="N4992" i="12" s="1"/>
  <c r="M4993" i="12"/>
  <c r="M4994" i="12"/>
  <c r="N4994" i="12" s="1"/>
  <c r="M4995" i="12"/>
  <c r="N4995" i="12" s="1"/>
  <c r="M4996" i="12"/>
  <c r="N4996" i="12" s="1"/>
  <c r="M4997" i="12"/>
  <c r="N4997" i="12" s="1"/>
  <c r="M4998" i="12"/>
  <c r="N4998" i="12" s="1"/>
  <c r="M4999" i="12"/>
  <c r="N4999" i="12" s="1"/>
  <c r="M5000" i="12"/>
  <c r="N5000" i="12" s="1"/>
  <c r="M5001" i="12"/>
  <c r="M5002" i="12"/>
  <c r="M5003" i="12"/>
  <c r="M5004" i="12"/>
  <c r="N5004" i="12" s="1"/>
  <c r="M5005" i="12"/>
  <c r="M5006" i="12"/>
  <c r="N5006" i="12" s="1"/>
  <c r="M5007" i="12"/>
  <c r="N5007" i="12" s="1"/>
  <c r="M5008" i="12"/>
  <c r="N5008" i="12" s="1"/>
  <c r="M5009" i="12"/>
  <c r="N5009" i="12" s="1"/>
  <c r="M5010" i="12"/>
  <c r="N5010" i="12" s="1"/>
  <c r="M5011" i="12"/>
  <c r="N5011" i="12" s="1"/>
  <c r="M5012" i="12"/>
  <c r="N5012" i="12" s="1"/>
  <c r="M5013" i="12"/>
  <c r="N5013" i="12" s="1"/>
  <c r="M5014" i="12"/>
  <c r="M5015" i="12"/>
  <c r="M5016" i="12"/>
  <c r="M5017" i="12"/>
  <c r="M5018" i="12"/>
  <c r="M5019" i="12"/>
  <c r="N5019" i="12" s="1"/>
  <c r="M5020" i="12"/>
  <c r="N5020" i="12" s="1"/>
  <c r="M5021" i="12"/>
  <c r="M5022" i="12"/>
  <c r="N5022" i="12" s="1"/>
  <c r="M5023" i="12"/>
  <c r="N5023" i="12" s="1"/>
  <c r="M5024" i="12"/>
  <c r="N5024" i="12" s="1"/>
  <c r="M5025" i="12"/>
  <c r="N5025" i="12" s="1"/>
  <c r="M5026" i="12"/>
  <c r="M5027" i="12"/>
  <c r="M5028" i="12"/>
  <c r="M5029" i="12"/>
  <c r="M5030" i="12"/>
  <c r="N5030" i="12" s="1"/>
  <c r="M5031" i="12"/>
  <c r="M5032" i="12"/>
  <c r="N5032" i="12" s="1"/>
  <c r="M5033" i="12"/>
  <c r="N5033" i="12" s="1"/>
  <c r="M5034" i="12"/>
  <c r="N5034" i="12" s="1"/>
  <c r="M5035" i="12"/>
  <c r="N5035" i="12" s="1"/>
  <c r="M5036" i="12"/>
  <c r="N5036" i="12" s="1"/>
  <c r="M5037" i="12"/>
  <c r="N5037" i="12" s="1"/>
  <c r="M5038" i="12"/>
  <c r="M5039" i="12"/>
  <c r="M5040" i="12"/>
  <c r="N5040" i="12" s="1"/>
  <c r="M5041" i="12"/>
  <c r="M5042" i="12"/>
  <c r="N5042" i="12" s="1"/>
  <c r="M5043" i="12"/>
  <c r="N5043" i="12" s="1"/>
  <c r="M5044" i="12"/>
  <c r="N5044" i="12" s="1"/>
  <c r="M5045" i="12"/>
  <c r="N5045" i="12" s="1"/>
  <c r="M5046" i="12"/>
  <c r="N5046" i="12" s="1"/>
  <c r="M5047" i="12"/>
  <c r="N5047" i="12" s="1"/>
  <c r="M5048" i="12"/>
  <c r="N5048" i="12" s="1"/>
  <c r="M5049" i="12"/>
  <c r="N5049" i="12" s="1"/>
  <c r="M5050" i="12"/>
  <c r="M5051" i="12"/>
  <c r="M5052" i="12"/>
  <c r="N5052" i="12" s="1"/>
  <c r="M5053" i="12"/>
  <c r="M5054" i="12"/>
  <c r="N5054" i="12" s="1"/>
  <c r="M5055" i="12"/>
  <c r="N5055" i="12" s="1"/>
  <c r="M5056" i="12"/>
  <c r="N5056" i="12" s="1"/>
  <c r="M5057" i="12"/>
  <c r="N5057" i="12" s="1"/>
  <c r="M5058" i="12"/>
  <c r="N5058" i="12" s="1"/>
  <c r="M5059" i="12"/>
  <c r="N5059" i="12" s="1"/>
  <c r="M5060" i="12"/>
  <c r="N5060" i="12" s="1"/>
  <c r="M5061" i="12"/>
  <c r="M5062" i="12"/>
  <c r="M5063" i="12"/>
  <c r="M5064" i="12"/>
  <c r="N5064" i="12" s="1"/>
  <c r="M5065" i="12"/>
  <c r="M5066" i="12"/>
  <c r="N5066" i="12" s="1"/>
  <c r="M5067" i="12"/>
  <c r="N5067" i="12" s="1"/>
  <c r="M5068" i="12"/>
  <c r="N5068" i="12" s="1"/>
  <c r="M5069" i="12"/>
  <c r="N5069" i="12" s="1"/>
  <c r="M5070" i="12"/>
  <c r="N5070" i="12" s="1"/>
  <c r="M5071" i="12"/>
  <c r="N5071" i="12" s="1"/>
  <c r="M5072" i="12"/>
  <c r="N5072" i="12" s="1"/>
  <c r="M5073" i="12"/>
  <c r="M5074" i="12"/>
  <c r="M5075" i="12"/>
  <c r="M5076" i="12"/>
  <c r="M5077" i="12"/>
  <c r="M5078" i="12"/>
  <c r="M5079" i="12"/>
  <c r="N5079" i="12" s="1"/>
  <c r="M5080" i="12"/>
  <c r="N5080" i="12" s="1"/>
  <c r="M5081" i="12"/>
  <c r="N5081" i="12" s="1"/>
  <c r="M5082" i="12"/>
  <c r="N5082" i="12" s="1"/>
  <c r="M5083" i="12"/>
  <c r="N5083" i="12" s="1"/>
  <c r="M5084" i="12"/>
  <c r="N5084" i="12" s="1"/>
  <c r="M5085" i="12"/>
  <c r="M5086" i="12"/>
  <c r="M5087" i="12"/>
  <c r="M5088" i="12"/>
  <c r="N5088" i="12" s="1"/>
  <c r="M5089" i="12"/>
  <c r="M5090" i="12"/>
  <c r="N5090" i="12" s="1"/>
  <c r="M5091" i="12"/>
  <c r="N5091" i="12" s="1"/>
  <c r="M5092" i="12"/>
  <c r="N5092" i="12" s="1"/>
  <c r="M5093" i="12"/>
  <c r="N5093" i="12" s="1"/>
  <c r="M5094" i="12"/>
  <c r="N5094" i="12" s="1"/>
  <c r="M5095" i="12"/>
  <c r="N5095" i="12" s="1"/>
  <c r="M5096" i="12"/>
  <c r="N5096" i="12" s="1"/>
  <c r="M5097" i="12"/>
  <c r="M5098" i="12"/>
  <c r="M5099" i="12"/>
  <c r="M5100" i="12"/>
  <c r="M5101" i="12"/>
  <c r="M5102" i="12"/>
  <c r="N5102" i="12" s="1"/>
  <c r="M5103" i="12"/>
  <c r="N5103" i="12" s="1"/>
  <c r="M5104" i="12"/>
  <c r="N5104" i="12" s="1"/>
  <c r="M5105" i="12"/>
  <c r="N5105" i="12" s="1"/>
  <c r="M5106" i="12"/>
  <c r="N5106" i="12" s="1"/>
  <c r="M5107" i="12"/>
  <c r="N5107" i="12" s="1"/>
  <c r="M5108" i="12"/>
  <c r="N5108" i="12" s="1"/>
  <c r="M5109" i="12"/>
  <c r="N5109" i="12" s="1"/>
  <c r="M5110" i="12"/>
  <c r="M5111" i="12"/>
  <c r="M5112" i="12"/>
  <c r="N5112" i="12" s="1"/>
  <c r="M5113" i="12"/>
  <c r="M5114" i="12"/>
  <c r="N5114" i="12" s="1"/>
  <c r="M5115" i="12"/>
  <c r="N5115" i="12" s="1"/>
  <c r="M5116" i="12"/>
  <c r="N5116" i="12" s="1"/>
  <c r="M5117" i="12"/>
  <c r="N5117" i="12" s="1"/>
  <c r="M5118" i="12"/>
  <c r="N5118" i="12" s="1"/>
  <c r="M5119" i="12"/>
  <c r="N5119" i="12" s="1"/>
  <c r="M5120" i="12"/>
  <c r="N5120" i="12" s="1"/>
  <c r="M5121" i="12"/>
  <c r="N5121" i="12" s="1"/>
  <c r="M5122" i="12"/>
  <c r="M5123" i="12"/>
  <c r="M5124" i="12"/>
  <c r="M5125" i="12"/>
  <c r="M5126" i="12"/>
  <c r="M5127" i="12"/>
  <c r="N5127" i="12" s="1"/>
  <c r="M5128" i="12"/>
  <c r="N5128" i="12" s="1"/>
  <c r="M5129" i="12"/>
  <c r="N5129" i="12" s="1"/>
  <c r="M5130" i="12"/>
  <c r="N5130" i="12" s="1"/>
  <c r="M5131" i="12"/>
  <c r="N5131" i="12" s="1"/>
  <c r="M5132" i="12"/>
  <c r="N5132" i="12" s="1"/>
  <c r="M5133" i="12"/>
  <c r="M5134" i="12"/>
  <c r="M5135" i="12"/>
  <c r="M5136" i="12"/>
  <c r="M5137" i="12"/>
  <c r="M5138" i="12"/>
  <c r="N5138" i="12" s="1"/>
  <c r="M5139" i="12"/>
  <c r="N5139" i="12" s="1"/>
  <c r="M5140" i="12"/>
  <c r="N5140" i="12" s="1"/>
  <c r="M5141" i="12"/>
  <c r="N5141" i="12" s="1"/>
  <c r="M5142" i="12"/>
  <c r="N5142" i="12" s="1"/>
  <c r="M5143" i="12"/>
  <c r="N5143" i="12" s="1"/>
  <c r="M5144" i="12"/>
  <c r="N5144" i="12" s="1"/>
  <c r="M5145" i="12"/>
  <c r="M5146" i="12"/>
  <c r="M5147" i="12"/>
  <c r="M5148" i="12"/>
  <c r="N5148" i="12" s="1"/>
  <c r="M5149" i="12"/>
  <c r="M5150" i="12"/>
  <c r="N5150" i="12" s="1"/>
  <c r="M5151" i="12"/>
  <c r="M5152" i="12"/>
  <c r="N5152" i="12" s="1"/>
  <c r="M5153" i="12"/>
  <c r="N5153" i="12" s="1"/>
  <c r="M5154" i="12"/>
  <c r="N5154" i="12" s="1"/>
  <c r="M5155" i="12"/>
  <c r="N5155" i="12" s="1"/>
  <c r="M5156" i="12"/>
  <c r="N5156" i="12" s="1"/>
  <c r="M5157" i="12"/>
  <c r="M5158" i="12"/>
  <c r="M5159" i="12"/>
  <c r="M5160" i="12"/>
  <c r="N5160" i="12" s="1"/>
  <c r="M5161" i="12"/>
  <c r="M5162" i="12"/>
  <c r="N5162" i="12" s="1"/>
  <c r="M5163" i="12"/>
  <c r="N5163" i="12" s="1"/>
  <c r="M5164" i="12"/>
  <c r="N5164" i="12" s="1"/>
  <c r="M5165" i="12"/>
  <c r="N5165" i="12" s="1"/>
  <c r="M5166" i="12"/>
  <c r="N5166" i="12" s="1"/>
  <c r="M5167" i="12"/>
  <c r="N5167" i="12" s="1"/>
  <c r="M5168" i="12"/>
  <c r="N5168" i="12" s="1"/>
  <c r="M5169" i="12"/>
  <c r="N5169" i="12" s="1"/>
  <c r="M5170" i="12"/>
  <c r="M5171" i="12"/>
  <c r="M5172" i="12"/>
  <c r="M5173" i="12"/>
  <c r="M5174" i="12"/>
  <c r="N5174" i="12" s="1"/>
  <c r="M5175" i="12"/>
  <c r="N5175" i="12" s="1"/>
  <c r="M5176" i="12"/>
  <c r="N5176" i="12" s="1"/>
  <c r="M5177" i="12"/>
  <c r="N5177" i="12" s="1"/>
  <c r="M5178" i="12"/>
  <c r="N5178" i="12" s="1"/>
  <c r="M5179" i="12"/>
  <c r="N5179" i="12" s="1"/>
  <c r="M5180" i="12"/>
  <c r="N5180" i="12" s="1"/>
  <c r="M5181" i="12"/>
  <c r="N5181" i="12" s="1"/>
  <c r="M5182" i="12"/>
  <c r="M5183" i="12"/>
  <c r="M5184" i="12"/>
  <c r="M5185" i="12"/>
  <c r="M5186" i="12"/>
  <c r="M5187" i="12"/>
  <c r="N5187" i="12" s="1"/>
  <c r="M5188" i="12"/>
  <c r="N5188" i="12" s="1"/>
  <c r="M5189" i="12"/>
  <c r="N5189" i="12" s="1"/>
  <c r="M5190" i="12"/>
  <c r="M5191" i="12"/>
  <c r="M5192" i="12"/>
  <c r="N5192" i="12" s="1"/>
  <c r="M5193" i="12"/>
  <c r="N5193" i="12" s="1"/>
  <c r="M5194" i="12"/>
  <c r="M5195" i="12"/>
  <c r="M5196" i="12"/>
  <c r="N5196" i="12" s="1"/>
  <c r="M5197" i="12"/>
  <c r="M5198" i="12"/>
  <c r="M5199" i="12"/>
  <c r="N5199" i="12" s="1"/>
  <c r="M5200" i="12"/>
  <c r="N5200" i="12" s="1"/>
  <c r="M5201" i="12"/>
  <c r="N5201" i="12" s="1"/>
  <c r="M5202" i="12"/>
  <c r="N5202" i="12" s="1"/>
  <c r="M5203" i="12"/>
  <c r="N5203" i="12" s="1"/>
  <c r="M5204" i="12"/>
  <c r="N5204" i="12" s="1"/>
  <c r="M5205" i="12"/>
  <c r="M5206" i="12"/>
  <c r="M5207" i="12"/>
  <c r="M5208" i="12"/>
  <c r="N5208" i="12" s="1"/>
  <c r="M5209" i="12"/>
  <c r="M5210" i="12"/>
  <c r="N5210" i="12" s="1"/>
  <c r="M5211" i="12"/>
  <c r="N5211" i="12" s="1"/>
  <c r="M5212" i="12"/>
  <c r="N5212" i="12" s="1"/>
  <c r="M5213" i="12"/>
  <c r="N5213" i="12" s="1"/>
  <c r="M5214" i="12"/>
  <c r="N5214" i="12" s="1"/>
  <c r="M5215" i="12"/>
  <c r="N5215" i="12" s="1"/>
  <c r="M5216" i="12"/>
  <c r="N5216" i="12" s="1"/>
  <c r="M5217" i="12"/>
  <c r="N5217" i="12" s="1"/>
  <c r="M5218" i="12"/>
  <c r="M5219" i="12"/>
  <c r="M5220" i="12"/>
  <c r="N5220" i="12" s="1"/>
  <c r="M5221" i="12"/>
  <c r="M5222" i="12"/>
  <c r="N5222" i="12" s="1"/>
  <c r="M5223" i="12"/>
  <c r="N5223" i="12" s="1"/>
  <c r="M5224" i="12"/>
  <c r="N5224" i="12" s="1"/>
  <c r="M5225" i="12"/>
  <c r="N5225" i="12" s="1"/>
  <c r="M5226" i="12"/>
  <c r="N5226" i="12" s="1"/>
  <c r="M5227" i="12"/>
  <c r="N5227" i="12" s="1"/>
  <c r="M5228" i="12"/>
  <c r="N5228" i="12" s="1"/>
  <c r="M5229" i="12"/>
  <c r="N5229" i="12" s="1"/>
  <c r="M5230" i="12"/>
  <c r="M5231" i="12"/>
  <c r="M5232" i="12"/>
  <c r="M5233" i="12"/>
  <c r="M5234" i="12"/>
  <c r="N5234" i="12" s="1"/>
  <c r="M5235" i="12"/>
  <c r="N5235" i="12" s="1"/>
  <c r="M5236" i="12"/>
  <c r="N5236" i="12" s="1"/>
  <c r="M5237" i="12"/>
  <c r="M5238" i="12"/>
  <c r="N5238" i="12" s="1"/>
  <c r="M5239" i="12"/>
  <c r="N5239" i="12" s="1"/>
  <c r="M5240" i="12"/>
  <c r="N5240" i="12" s="1"/>
  <c r="M5241" i="12"/>
  <c r="M5242" i="12"/>
  <c r="M5243" i="12"/>
  <c r="M5244" i="12"/>
  <c r="N5244" i="12" s="1"/>
  <c r="M5245" i="12"/>
  <c r="N5245" i="12" s="1"/>
  <c r="M5246" i="12"/>
  <c r="N5246" i="12" s="1"/>
  <c r="M5247" i="12"/>
  <c r="N5247" i="12" s="1"/>
  <c r="M5248" i="12"/>
  <c r="N5248" i="12" s="1"/>
  <c r="M5249" i="12"/>
  <c r="N5249" i="12" s="1"/>
  <c r="M5250" i="12"/>
  <c r="N5250" i="12" s="1"/>
  <c r="M5251" i="12"/>
  <c r="N5251" i="12" s="1"/>
  <c r="M5252" i="12"/>
  <c r="N5252" i="12" s="1"/>
  <c r="M5253" i="12"/>
  <c r="N5253" i="12" s="1"/>
  <c r="M5254" i="12"/>
  <c r="M5255" i="12"/>
  <c r="M5256" i="12"/>
  <c r="N5256" i="12" s="1"/>
  <c r="M5257" i="12"/>
  <c r="M5258" i="12"/>
  <c r="N5258" i="12" s="1"/>
  <c r="M5259" i="12"/>
  <c r="N5259" i="12" s="1"/>
  <c r="M5260" i="12"/>
  <c r="N5260" i="12" s="1"/>
  <c r="M5261" i="12"/>
  <c r="N5261" i="12" s="1"/>
  <c r="M5262" i="12"/>
  <c r="N5262" i="12" s="1"/>
  <c r="M5263" i="12"/>
  <c r="N5263" i="12" s="1"/>
  <c r="M5264" i="12"/>
  <c r="N5264" i="12" s="1"/>
  <c r="M5265" i="12"/>
  <c r="N5265" i="12" s="1"/>
  <c r="M5266" i="12"/>
  <c r="M5267" i="12"/>
  <c r="M5268" i="12"/>
  <c r="N5268" i="12" s="1"/>
  <c r="M5269" i="12"/>
  <c r="M5270" i="12"/>
  <c r="N5270" i="12" s="1"/>
  <c r="M5271" i="12"/>
  <c r="N5271" i="12" s="1"/>
  <c r="M5272" i="12"/>
  <c r="N5272" i="12" s="1"/>
  <c r="M5273" i="12"/>
  <c r="N5273" i="12" s="1"/>
  <c r="M5274" i="12"/>
  <c r="N5274" i="12" s="1"/>
  <c r="M5275" i="12"/>
  <c r="N5275" i="12" s="1"/>
  <c r="M5276" i="12"/>
  <c r="N5276" i="12" s="1"/>
  <c r="M5277" i="12"/>
  <c r="N5277" i="12" s="1"/>
  <c r="M5278" i="12"/>
  <c r="M5279" i="12"/>
  <c r="M5280" i="12"/>
  <c r="N5280" i="12" s="1"/>
  <c r="M5281" i="12"/>
  <c r="M5282" i="12"/>
  <c r="N5282" i="12" s="1"/>
  <c r="M5283" i="12"/>
  <c r="N5283" i="12" s="1"/>
  <c r="M5284" i="12"/>
  <c r="N5284" i="12" s="1"/>
  <c r="M5285" i="12"/>
  <c r="N5285" i="12" s="1"/>
  <c r="M5286" i="12"/>
  <c r="M5287" i="12"/>
  <c r="N5287" i="12" s="1"/>
  <c r="M5288" i="12"/>
  <c r="N5288" i="12" s="1"/>
  <c r="M5289" i="12"/>
  <c r="N5289" i="12" s="1"/>
  <c r="M5290" i="12"/>
  <c r="M5291" i="12"/>
  <c r="M5292" i="12"/>
  <c r="N5292" i="12" s="1"/>
  <c r="M5293" i="12"/>
  <c r="M5294" i="12"/>
  <c r="N5294" i="12" s="1"/>
  <c r="M5295" i="12"/>
  <c r="M5296" i="12"/>
  <c r="N5296" i="12" s="1"/>
  <c r="M5297" i="12"/>
  <c r="N5297" i="12" s="1"/>
  <c r="M5298" i="12"/>
  <c r="M5299" i="12"/>
  <c r="M5300" i="12"/>
  <c r="N5300" i="12" s="1"/>
  <c r="M5301" i="12"/>
  <c r="N5301" i="12" s="1"/>
  <c r="M5302" i="12"/>
  <c r="M5303" i="12"/>
  <c r="M5304" i="12"/>
  <c r="M5305" i="12"/>
  <c r="M5306" i="12"/>
  <c r="N5306" i="12" s="1"/>
  <c r="M5307" i="12"/>
  <c r="N5307" i="12" s="1"/>
  <c r="M5308" i="12"/>
  <c r="N5308" i="12" s="1"/>
  <c r="M5309" i="12"/>
  <c r="N5309" i="12" s="1"/>
  <c r="M5310" i="12"/>
  <c r="N5310" i="12" s="1"/>
  <c r="M5311" i="12"/>
  <c r="N5311" i="12" s="1"/>
  <c r="M5312" i="12"/>
  <c r="N5312" i="12" s="1"/>
  <c r="M5313" i="12"/>
  <c r="N5313" i="12" s="1"/>
  <c r="M5314" i="12"/>
  <c r="M5315" i="12"/>
  <c r="M5316" i="12"/>
  <c r="N5316" i="12" s="1"/>
  <c r="M5317" i="12"/>
  <c r="M5318" i="12"/>
  <c r="N5318" i="12" s="1"/>
  <c r="M5319" i="12"/>
  <c r="N5319" i="12" s="1"/>
  <c r="M5320" i="12"/>
  <c r="N5320" i="12" s="1"/>
  <c r="M5321" i="12"/>
  <c r="N5321" i="12" s="1"/>
  <c r="M5322" i="12"/>
  <c r="N5322" i="12" s="1"/>
  <c r="M5323" i="12"/>
  <c r="N5323" i="12" s="1"/>
  <c r="M5324" i="12"/>
  <c r="N5324" i="12" s="1"/>
  <c r="M5325" i="12"/>
  <c r="N5325" i="12" s="1"/>
  <c r="M5326" i="12"/>
  <c r="M5327" i="12"/>
  <c r="M5328" i="12"/>
  <c r="N5328" i="12" s="1"/>
  <c r="M5329" i="12"/>
  <c r="M5330" i="12"/>
  <c r="N5330" i="12" s="1"/>
  <c r="M5331" i="12"/>
  <c r="N5331" i="12" s="1"/>
  <c r="M5332" i="12"/>
  <c r="N5332" i="12" s="1"/>
  <c r="M5333" i="12"/>
  <c r="N5333" i="12" s="1"/>
  <c r="M5334" i="12"/>
  <c r="N5334" i="12" s="1"/>
  <c r="M5335" i="12"/>
  <c r="N5335" i="12" s="1"/>
  <c r="M5336" i="12"/>
  <c r="N5336" i="12" s="1"/>
  <c r="M5337" i="12"/>
  <c r="N5337" i="12" s="1"/>
  <c r="M5338" i="12"/>
  <c r="M5339" i="12"/>
  <c r="M5340" i="12"/>
  <c r="M5341" i="12"/>
  <c r="M5342" i="12"/>
  <c r="N5342" i="12" s="1"/>
  <c r="M5343" i="12"/>
  <c r="N5343" i="12" s="1"/>
  <c r="M5344" i="12"/>
  <c r="N5344" i="12" s="1"/>
  <c r="M5345" i="12"/>
  <c r="N5345" i="12" s="1"/>
  <c r="M5346" i="12"/>
  <c r="N5346" i="12" s="1"/>
  <c r="M5347" i="12"/>
  <c r="N5347" i="12" s="1"/>
  <c r="M5348" i="12"/>
  <c r="N5348" i="12" s="1"/>
  <c r="M5349" i="12"/>
  <c r="M5350" i="12"/>
  <c r="M5351" i="12"/>
  <c r="M5352" i="12"/>
  <c r="M5353" i="12"/>
  <c r="M5354" i="12"/>
  <c r="N5354" i="12" s="1"/>
  <c r="M5355" i="12"/>
  <c r="N5355" i="12" s="1"/>
  <c r="M5356" i="12"/>
  <c r="N5356" i="12" s="1"/>
  <c r="M5357" i="12"/>
  <c r="N5357" i="12" s="1"/>
  <c r="M5358" i="12"/>
  <c r="N5358" i="12" s="1"/>
  <c r="M5359" i="12"/>
  <c r="N5359" i="12" s="1"/>
  <c r="M5360" i="12"/>
  <c r="N5360" i="12" s="1"/>
  <c r="M5361" i="12"/>
  <c r="N5361" i="12" s="1"/>
  <c r="M5362" i="12"/>
  <c r="M5363" i="12"/>
  <c r="M5364" i="12"/>
  <c r="N5364" i="12" s="1"/>
  <c r="M5365" i="12"/>
  <c r="M5366" i="12"/>
  <c r="N5366" i="12" s="1"/>
  <c r="M5367" i="12"/>
  <c r="N5367" i="12" s="1"/>
  <c r="M5368" i="12"/>
  <c r="N5368" i="12" s="1"/>
  <c r="M5369" i="12"/>
  <c r="N5369" i="12" s="1"/>
  <c r="M5370" i="12"/>
  <c r="N5370" i="12" s="1"/>
  <c r="M5371" i="12"/>
  <c r="N5371" i="12" s="1"/>
  <c r="M5372" i="12"/>
  <c r="N5372" i="12" s="1"/>
  <c r="M5373" i="12"/>
  <c r="M5374" i="12"/>
  <c r="M5375" i="12"/>
  <c r="M5376" i="12"/>
  <c r="M5377" i="12"/>
  <c r="M5378" i="12"/>
  <c r="N5378" i="12" s="1"/>
  <c r="M5379" i="12"/>
  <c r="N5379" i="12" s="1"/>
  <c r="M5380" i="12"/>
  <c r="N5380" i="12" s="1"/>
  <c r="M5381" i="12"/>
  <c r="N5381" i="12" s="1"/>
  <c r="M5382" i="12"/>
  <c r="N5382" i="12" s="1"/>
  <c r="M5383" i="12"/>
  <c r="N5383" i="12" s="1"/>
  <c r="M5384" i="12"/>
  <c r="N5384" i="12" s="1"/>
  <c r="M5385" i="12"/>
  <c r="M5386" i="12"/>
  <c r="M5387" i="12"/>
  <c r="M5388" i="12"/>
  <c r="M5389" i="12"/>
  <c r="N5389" i="12" s="1"/>
  <c r="M5390" i="12"/>
  <c r="N5390" i="12" s="1"/>
  <c r="M5391" i="12"/>
  <c r="N5391" i="12" s="1"/>
  <c r="M5392" i="12"/>
  <c r="N5392" i="12" s="1"/>
  <c r="M5393" i="12"/>
  <c r="N5393" i="12" s="1"/>
  <c r="M5394" i="12"/>
  <c r="N5394" i="12" s="1"/>
  <c r="M5395" i="12"/>
  <c r="N5395" i="12" s="1"/>
  <c r="M5396" i="12"/>
  <c r="N5396" i="12" s="1"/>
  <c r="M5397" i="12"/>
  <c r="N5397" i="12" s="1"/>
  <c r="M5398" i="12"/>
  <c r="M5399" i="12"/>
  <c r="M5400" i="12"/>
  <c r="M5401" i="12"/>
  <c r="M5402" i="12"/>
  <c r="N5402" i="12" s="1"/>
  <c r="M5403" i="12"/>
  <c r="N5403" i="12" s="1"/>
  <c r="M5404" i="12"/>
  <c r="M5405" i="12"/>
  <c r="N5405" i="12" s="1"/>
  <c r="M5406" i="12"/>
  <c r="N5406" i="12" s="1"/>
  <c r="M5407" i="12"/>
  <c r="N5407" i="12" s="1"/>
  <c r="M5408" i="12"/>
  <c r="N5408" i="12" s="1"/>
  <c r="M5409" i="12"/>
  <c r="N5409" i="12" s="1"/>
  <c r="M5410" i="12"/>
  <c r="M5411" i="12"/>
  <c r="M5412" i="12"/>
  <c r="N5412" i="12" s="1"/>
  <c r="M5413" i="12"/>
  <c r="M5414" i="12"/>
  <c r="N5414" i="12" s="1"/>
  <c r="M5415" i="12"/>
  <c r="N5415" i="12" s="1"/>
  <c r="M5416" i="12"/>
  <c r="N5416" i="12" s="1"/>
  <c r="M5417" i="12"/>
  <c r="N5417" i="12" s="1"/>
  <c r="M5418" i="12"/>
  <c r="N5418" i="12" s="1"/>
  <c r="M5419" i="12"/>
  <c r="M5420" i="12"/>
  <c r="N5420" i="12" s="1"/>
  <c r="M5421" i="12"/>
  <c r="M5422" i="12"/>
  <c r="M5423" i="12"/>
  <c r="M5424" i="12"/>
  <c r="M5425" i="12"/>
  <c r="M5426" i="12"/>
  <c r="N5426" i="12" s="1"/>
  <c r="M5427" i="12"/>
  <c r="N5427" i="12" s="1"/>
  <c r="M5428" i="12"/>
  <c r="N5428" i="12" s="1"/>
  <c r="M5429" i="12"/>
  <c r="N5429" i="12" s="1"/>
  <c r="M5430" i="12"/>
  <c r="N5430" i="12" s="1"/>
  <c r="M5431" i="12"/>
  <c r="N5431" i="12" s="1"/>
  <c r="M5432" i="12"/>
  <c r="N5432" i="12" s="1"/>
  <c r="M5433" i="12"/>
  <c r="N5433" i="12" s="1"/>
  <c r="M5434" i="12"/>
  <c r="M5435" i="12"/>
  <c r="M5436" i="12"/>
  <c r="N5436" i="12" s="1"/>
  <c r="M5437" i="12"/>
  <c r="M5438" i="12"/>
  <c r="N5438" i="12" s="1"/>
  <c r="M5439" i="12"/>
  <c r="N5439" i="12" s="1"/>
  <c r="M5440" i="12"/>
  <c r="N5440" i="12" s="1"/>
  <c r="M5441" i="12"/>
  <c r="N5441" i="12" s="1"/>
  <c r="M5442" i="12"/>
  <c r="N5442" i="12" s="1"/>
  <c r="M5443" i="12"/>
  <c r="N5443" i="12" s="1"/>
  <c r="M5444" i="12"/>
  <c r="N5444" i="12" s="1"/>
  <c r="M5445" i="12"/>
  <c r="N5445" i="12" s="1"/>
  <c r="M5446" i="12"/>
  <c r="M5447" i="12"/>
  <c r="M5448" i="12"/>
  <c r="N5448" i="12" s="1"/>
  <c r="M5449" i="12"/>
  <c r="M5450" i="12"/>
  <c r="N5450" i="12" s="1"/>
  <c r="M5451" i="12"/>
  <c r="N5451" i="12" s="1"/>
  <c r="M5452" i="12"/>
  <c r="N5452" i="12" s="1"/>
  <c r="M5453" i="12"/>
  <c r="N5453" i="12" s="1"/>
  <c r="M5454" i="12"/>
  <c r="N5454" i="12" s="1"/>
  <c r="M5455" i="12"/>
  <c r="M5456" i="12"/>
  <c r="N5456" i="12" s="1"/>
  <c r="M5457" i="12"/>
  <c r="M5458" i="12"/>
  <c r="M5459" i="12"/>
  <c r="M5460" i="12"/>
  <c r="N5460" i="12" s="1"/>
  <c r="M5461" i="12"/>
  <c r="M5462" i="12"/>
  <c r="N5462" i="12" s="1"/>
  <c r="M5463" i="12"/>
  <c r="M5464" i="12"/>
  <c r="M5465" i="12"/>
  <c r="N5465" i="12" s="1"/>
  <c r="M5466" i="12"/>
  <c r="N5466" i="12" s="1"/>
  <c r="M5467" i="12"/>
  <c r="N5467" i="12" s="1"/>
  <c r="M5468" i="12"/>
  <c r="N5468" i="12" s="1"/>
  <c r="M5469" i="12"/>
  <c r="N5469" i="12" s="1"/>
  <c r="M5470" i="12"/>
  <c r="M5471" i="12"/>
  <c r="M5472" i="12"/>
  <c r="M5473" i="12"/>
  <c r="M5474" i="12"/>
  <c r="N5474" i="12" s="1"/>
  <c r="M5475" i="12"/>
  <c r="N5475" i="12" s="1"/>
  <c r="M5476" i="12"/>
  <c r="N5476" i="12" s="1"/>
  <c r="M5477" i="12"/>
  <c r="N5477" i="12" s="1"/>
  <c r="M5478" i="12"/>
  <c r="N5478" i="12" s="1"/>
  <c r="M5479" i="12"/>
  <c r="N5479" i="12" s="1"/>
  <c r="M5480" i="12"/>
  <c r="N5480" i="12" s="1"/>
  <c r="M5481" i="12"/>
  <c r="M5482" i="12"/>
  <c r="M5483" i="12"/>
  <c r="M5484" i="12"/>
  <c r="N5484" i="12" s="1"/>
  <c r="M5485" i="12"/>
  <c r="M5486" i="12"/>
  <c r="N5486" i="12" s="1"/>
  <c r="M5487" i="12"/>
  <c r="N5487" i="12" s="1"/>
  <c r="M5488" i="12"/>
  <c r="N5488" i="12" s="1"/>
  <c r="M5489" i="12"/>
  <c r="N5489" i="12" s="1"/>
  <c r="M5490" i="12"/>
  <c r="N5490" i="12" s="1"/>
  <c r="M5491" i="12"/>
  <c r="N5491" i="12" s="1"/>
  <c r="M5492" i="12"/>
  <c r="N5492" i="12" s="1"/>
  <c r="M5493" i="12"/>
  <c r="N5493" i="12" s="1"/>
  <c r="M5494" i="12"/>
  <c r="M5495" i="12"/>
  <c r="M5496" i="12"/>
  <c r="N5496" i="12" s="1"/>
  <c r="M5497" i="12"/>
  <c r="M5498" i="12"/>
  <c r="N5498" i="12" s="1"/>
  <c r="M5499" i="12"/>
  <c r="N5499" i="12" s="1"/>
  <c r="M5500" i="12"/>
  <c r="N5500" i="12" s="1"/>
  <c r="M5501" i="12"/>
  <c r="N5501" i="12" s="1"/>
  <c r="M5502" i="12"/>
  <c r="N5502" i="12" s="1"/>
  <c r="M5503" i="12"/>
  <c r="N5503" i="12" s="1"/>
  <c r="M5504" i="12"/>
  <c r="N5504" i="12" s="1"/>
  <c r="M5505" i="12"/>
  <c r="N5505" i="12" s="1"/>
  <c r="M5506" i="12"/>
  <c r="M5507" i="12"/>
  <c r="M5508" i="12"/>
  <c r="N5508" i="12" s="1"/>
  <c r="M5509" i="12"/>
  <c r="M5510" i="12"/>
  <c r="N5510" i="12" s="1"/>
  <c r="M5511" i="12"/>
  <c r="M5512" i="12"/>
  <c r="N5512" i="12" s="1"/>
  <c r="M5513" i="12"/>
  <c r="N5513" i="12" s="1"/>
  <c r="M5514" i="12"/>
  <c r="N5514" i="12" s="1"/>
  <c r="M5515" i="12"/>
  <c r="N5515" i="12" s="1"/>
  <c r="M5516" i="12"/>
  <c r="N5516" i="12" s="1"/>
  <c r="M5517" i="12"/>
  <c r="N5517" i="12" s="1"/>
  <c r="M5518" i="12"/>
  <c r="M5519" i="12"/>
  <c r="M5520" i="12"/>
  <c r="N5520" i="12" s="1"/>
  <c r="M5521" i="12"/>
  <c r="M5522" i="12"/>
  <c r="N5522" i="12" s="1"/>
  <c r="M5523" i="12"/>
  <c r="N5523" i="12" s="1"/>
  <c r="M5524" i="12"/>
  <c r="N5524" i="12" s="1"/>
  <c r="M5525" i="12"/>
  <c r="N5525" i="12" s="1"/>
  <c r="M5526" i="12"/>
  <c r="N5526" i="12" s="1"/>
  <c r="M5527" i="12"/>
  <c r="N5527" i="12" s="1"/>
  <c r="M5528" i="12"/>
  <c r="N5528" i="12" s="1"/>
  <c r="M5529" i="12"/>
  <c r="N5529" i="12" s="1"/>
  <c r="M5530" i="12"/>
  <c r="M5531" i="12"/>
  <c r="M5532" i="12"/>
  <c r="M5533" i="12"/>
  <c r="M5534" i="12"/>
  <c r="N5534" i="12" s="1"/>
  <c r="M5535" i="12"/>
  <c r="N5535" i="12" s="1"/>
  <c r="M5536" i="12"/>
  <c r="N5536" i="12" s="1"/>
  <c r="M5537" i="12"/>
  <c r="N5537" i="12" s="1"/>
  <c r="M5538" i="12"/>
  <c r="N5538" i="12" s="1"/>
  <c r="M5539" i="12"/>
  <c r="N5539" i="12" s="1"/>
  <c r="M5540" i="12"/>
  <c r="N5540" i="12" s="1"/>
  <c r="M5541" i="12"/>
  <c r="N5541" i="12" s="1"/>
  <c r="M5542" i="12"/>
  <c r="M5543" i="12"/>
  <c r="M5544" i="12"/>
  <c r="N5544" i="12" s="1"/>
  <c r="M5545" i="12"/>
  <c r="N5545" i="12" s="1"/>
  <c r="M5546" i="12"/>
  <c r="N5546" i="12" s="1"/>
  <c r="M5547" i="12"/>
  <c r="N5547" i="12" s="1"/>
  <c r="M5548" i="12"/>
  <c r="N5548" i="12" s="1"/>
  <c r="M5549" i="12"/>
  <c r="N5549" i="12" s="1"/>
  <c r="M5550" i="12"/>
  <c r="N5550" i="12" s="1"/>
  <c r="M5551" i="12"/>
  <c r="N5551" i="12" s="1"/>
  <c r="M5552" i="12"/>
  <c r="N5552" i="12" s="1"/>
  <c r="M5553" i="12"/>
  <c r="M5554" i="12"/>
  <c r="M5555" i="12"/>
  <c r="M5556" i="12"/>
  <c r="M5557" i="12"/>
  <c r="M5558" i="12"/>
  <c r="N5558" i="12" s="1"/>
  <c r="M5559" i="12"/>
  <c r="N5559" i="12" s="1"/>
  <c r="M5560" i="12"/>
  <c r="N5560" i="12" s="1"/>
  <c r="M5561" i="12"/>
  <c r="N5561" i="12" s="1"/>
  <c r="M5562" i="12"/>
  <c r="N5562" i="12" s="1"/>
  <c r="M5563" i="12"/>
  <c r="N5563" i="12" s="1"/>
  <c r="M5564" i="12"/>
  <c r="N5564" i="12" s="1"/>
  <c r="M5565" i="12"/>
  <c r="N5565" i="12" s="1"/>
  <c r="M5566" i="12"/>
  <c r="M5567" i="12"/>
  <c r="M5568" i="12"/>
  <c r="N5568" i="12" s="1"/>
  <c r="M5569" i="12"/>
  <c r="M5570" i="12"/>
  <c r="N5570" i="12" s="1"/>
  <c r="M5571" i="12"/>
  <c r="N5571" i="12" s="1"/>
  <c r="M5572" i="12"/>
  <c r="N5572" i="12" s="1"/>
  <c r="M5573" i="12"/>
  <c r="N5573" i="12" s="1"/>
  <c r="M5574" i="12"/>
  <c r="N5574" i="12" s="1"/>
  <c r="M5575" i="12"/>
  <c r="N5575" i="12" s="1"/>
  <c r="M5576" i="12"/>
  <c r="N5576" i="12" s="1"/>
  <c r="M5577" i="12"/>
  <c r="N5577" i="12" s="1"/>
  <c r="M5578" i="12"/>
  <c r="M5579" i="12"/>
  <c r="M5580" i="12"/>
  <c r="N5580" i="12" s="1"/>
  <c r="M5581" i="12"/>
  <c r="M5582" i="12"/>
  <c r="M5583" i="12"/>
  <c r="N5583" i="12" s="1"/>
  <c r="M5584" i="12"/>
  <c r="N5584" i="12" s="1"/>
  <c r="M5585" i="12"/>
  <c r="M5586" i="12"/>
  <c r="M5587" i="12"/>
  <c r="M5588" i="12"/>
  <c r="N5588" i="12" s="1"/>
  <c r="M5589" i="12"/>
  <c r="M5590" i="12"/>
  <c r="M5591" i="12"/>
  <c r="M5592" i="12"/>
  <c r="N5592" i="12" s="1"/>
  <c r="M5593" i="12"/>
  <c r="M5594" i="12"/>
  <c r="N5594" i="12" s="1"/>
  <c r="M5595" i="12"/>
  <c r="N5595" i="12" s="1"/>
  <c r="M5596" i="12"/>
  <c r="N5596" i="12" s="1"/>
  <c r="M5597" i="12"/>
  <c r="N5597" i="12" s="1"/>
  <c r="M5598" i="12"/>
  <c r="N5598" i="12" s="1"/>
  <c r="M5599" i="12"/>
  <c r="N5599" i="12" s="1"/>
  <c r="M5600" i="12"/>
  <c r="N5600" i="12" s="1"/>
  <c r="M5601" i="12"/>
  <c r="N5601" i="12" s="1"/>
  <c r="M5602" i="12"/>
  <c r="M5603" i="12"/>
  <c r="M5604" i="12"/>
  <c r="N5604" i="12" s="1"/>
  <c r="M5605" i="12"/>
  <c r="M5606" i="12"/>
  <c r="N5606" i="12" s="1"/>
  <c r="M5607" i="12"/>
  <c r="N5607" i="12" s="1"/>
  <c r="M5608" i="12"/>
  <c r="N5608" i="12" s="1"/>
  <c r="M5609" i="12"/>
  <c r="N5609" i="12" s="1"/>
  <c r="M5610" i="12"/>
  <c r="N5610" i="12" s="1"/>
  <c r="M5611" i="12"/>
  <c r="N5611" i="12" s="1"/>
  <c r="M5612" i="12"/>
  <c r="N5612" i="12" s="1"/>
  <c r="M5613" i="12"/>
  <c r="N5613" i="12" s="1"/>
  <c r="M5614" i="12"/>
  <c r="M5615" i="12"/>
  <c r="M5616" i="12"/>
  <c r="M5617" i="12"/>
  <c r="N5617" i="12" s="1"/>
  <c r="M5618" i="12"/>
  <c r="N5618" i="12" s="1"/>
  <c r="M5619" i="12"/>
  <c r="N5619" i="12" s="1"/>
  <c r="M5620" i="12"/>
  <c r="N5620" i="12" s="1"/>
  <c r="M5621" i="12"/>
  <c r="N5621" i="12" s="1"/>
  <c r="M5622" i="12"/>
  <c r="N5622" i="12" s="1"/>
  <c r="M5623" i="12"/>
  <c r="N5623" i="12" s="1"/>
  <c r="M5624" i="12"/>
  <c r="N5624" i="12" s="1"/>
  <c r="M5625" i="12"/>
  <c r="N5625" i="12" s="1"/>
  <c r="M5626" i="12"/>
  <c r="M5627" i="12"/>
  <c r="M5628" i="12"/>
  <c r="N5628" i="12" s="1"/>
  <c r="M5629" i="12"/>
  <c r="M5630" i="12"/>
  <c r="N5630" i="12" s="1"/>
  <c r="M5631" i="12"/>
  <c r="N5631" i="12" s="1"/>
  <c r="M5632" i="12"/>
  <c r="N5632" i="12" s="1"/>
  <c r="M5633" i="12"/>
  <c r="N5633" i="12" s="1"/>
  <c r="M5634" i="12"/>
  <c r="N5634" i="12" s="1"/>
  <c r="M5635" i="12"/>
  <c r="N5635" i="12" s="1"/>
  <c r="M5636" i="12"/>
  <c r="N5636" i="12" s="1"/>
  <c r="M5637" i="12"/>
  <c r="M5638" i="12"/>
  <c r="M5639" i="12"/>
  <c r="M5640" i="12"/>
  <c r="M5641" i="12"/>
  <c r="M5642" i="12"/>
  <c r="N5642" i="12" s="1"/>
  <c r="M5643" i="12"/>
  <c r="N5643" i="12" s="1"/>
  <c r="M5644" i="12"/>
  <c r="N5644" i="12" s="1"/>
  <c r="M5645" i="12"/>
  <c r="N5645" i="12" s="1"/>
  <c r="M5646" i="12"/>
  <c r="N5646" i="12" s="1"/>
  <c r="M5647" i="12"/>
  <c r="N5647" i="12" s="1"/>
  <c r="M5648" i="12"/>
  <c r="N5648" i="12" s="1"/>
  <c r="M5649" i="12"/>
  <c r="N5649" i="12" s="1"/>
  <c r="M5650" i="12"/>
  <c r="M5651" i="12"/>
  <c r="M5652" i="12"/>
  <c r="N5652" i="12" s="1"/>
  <c r="M5653" i="12"/>
  <c r="M5654" i="12"/>
  <c r="N5654" i="12" s="1"/>
  <c r="M5655" i="12"/>
  <c r="M5656" i="12"/>
  <c r="N5656" i="12" s="1"/>
  <c r="M5657" i="12"/>
  <c r="N5657" i="12" s="1"/>
  <c r="M5658" i="12"/>
  <c r="N5658" i="12" s="1"/>
  <c r="M5659" i="12"/>
  <c r="N5659" i="12" s="1"/>
  <c r="M5660" i="12"/>
  <c r="N5660" i="12" s="1"/>
  <c r="M5661" i="12"/>
  <c r="N5661" i="12" s="1"/>
  <c r="M5662" i="12"/>
  <c r="M5663" i="12"/>
  <c r="M5664" i="12"/>
  <c r="N5664" i="12" s="1"/>
  <c r="M5665" i="12"/>
  <c r="M5666" i="12"/>
  <c r="N5666" i="12" s="1"/>
  <c r="M5667" i="12"/>
  <c r="N5667" i="12" s="1"/>
  <c r="M5668" i="12"/>
  <c r="N5668" i="12" s="1"/>
  <c r="M5669" i="12"/>
  <c r="N5669" i="12" s="1"/>
  <c r="M5670" i="12"/>
  <c r="N5670" i="12" s="1"/>
  <c r="M5671" i="12"/>
  <c r="N5671" i="12" s="1"/>
  <c r="M5672" i="12"/>
  <c r="N5672" i="12" s="1"/>
  <c r="M5673" i="12"/>
  <c r="N5673" i="12" s="1"/>
  <c r="M5674" i="12"/>
  <c r="M5675" i="12"/>
  <c r="M5676" i="12"/>
  <c r="N5676" i="12" s="1"/>
  <c r="M5677" i="12"/>
  <c r="M5678" i="12"/>
  <c r="N5678" i="12" s="1"/>
  <c r="M5679" i="12"/>
  <c r="N5679" i="12" s="1"/>
  <c r="M5680" i="12"/>
  <c r="N5680" i="12" s="1"/>
  <c r="M5681" i="12"/>
  <c r="N5681" i="12" s="1"/>
  <c r="M5682" i="12"/>
  <c r="N5682" i="12" s="1"/>
  <c r="M5683" i="12"/>
  <c r="N5683" i="12" s="1"/>
  <c r="M5684" i="12"/>
  <c r="N5684" i="12" s="1"/>
  <c r="M5685" i="12"/>
  <c r="N5685" i="12" s="1"/>
  <c r="M5686" i="12"/>
  <c r="M5687" i="12"/>
  <c r="M5688" i="12"/>
  <c r="N5688" i="12" s="1"/>
  <c r="M5689" i="12"/>
  <c r="M5690" i="12"/>
  <c r="N5690" i="12" s="1"/>
  <c r="M5691" i="12"/>
  <c r="N5691" i="12" s="1"/>
  <c r="M5692" i="12"/>
  <c r="N5692" i="12" s="1"/>
  <c r="M5693" i="12"/>
  <c r="N5693" i="12" s="1"/>
  <c r="M5694" i="12"/>
  <c r="N5694" i="12" s="1"/>
  <c r="M5695" i="12"/>
  <c r="N5695" i="12" s="1"/>
  <c r="M5696" i="12"/>
  <c r="N5696" i="12" s="1"/>
  <c r="M5697" i="12"/>
  <c r="M5698" i="12"/>
  <c r="M5699" i="12"/>
  <c r="M5700" i="12"/>
  <c r="N5700" i="12" s="1"/>
  <c r="M5701" i="12"/>
  <c r="M5702" i="12"/>
  <c r="N5702" i="12" s="1"/>
  <c r="M5703" i="12"/>
  <c r="N5703" i="12" s="1"/>
  <c r="M5704" i="12"/>
  <c r="N5704" i="12" s="1"/>
  <c r="M5705" i="12"/>
  <c r="N5705" i="12" s="1"/>
  <c r="M5706" i="12"/>
  <c r="N5706" i="12" s="1"/>
  <c r="M5707" i="12"/>
  <c r="M5708" i="12"/>
  <c r="N5708" i="12" s="1"/>
  <c r="M5709" i="12"/>
  <c r="M5710" i="12"/>
  <c r="M5711" i="12"/>
  <c r="M5712" i="12"/>
  <c r="N5712" i="12" s="1"/>
  <c r="M5713" i="12"/>
  <c r="M5714" i="12"/>
  <c r="N5714" i="12" s="1"/>
  <c r="M5715" i="12"/>
  <c r="N5715" i="12" s="1"/>
  <c r="M5716" i="12"/>
  <c r="N5716" i="12" s="1"/>
  <c r="M5717" i="12"/>
  <c r="N5717" i="12" s="1"/>
  <c r="M5718" i="12"/>
  <c r="N5718" i="12" s="1"/>
  <c r="M5719" i="12"/>
  <c r="N5719" i="12" s="1"/>
  <c r="M5720" i="12"/>
  <c r="N5720" i="12" s="1"/>
  <c r="M5721" i="12"/>
  <c r="N5721" i="12" s="1"/>
  <c r="M5722" i="12"/>
  <c r="M5723" i="12"/>
  <c r="M5724" i="12"/>
  <c r="N5724" i="12" s="1"/>
  <c r="M5725" i="12"/>
  <c r="M5726" i="12"/>
  <c r="N5726" i="12" s="1"/>
  <c r="M5727" i="12"/>
  <c r="N5727" i="12" s="1"/>
  <c r="M5728" i="12"/>
  <c r="N5728" i="12" s="1"/>
  <c r="M5729" i="12"/>
  <c r="N5729" i="12" s="1"/>
  <c r="M5730" i="12"/>
  <c r="N5730" i="12" s="1"/>
  <c r="M5731" i="12"/>
  <c r="N5731" i="12" s="1"/>
  <c r="M5732" i="12"/>
  <c r="N5732" i="12" s="1"/>
  <c r="M5733" i="12"/>
  <c r="N5733" i="12" s="1"/>
  <c r="M5734" i="12"/>
  <c r="M5735" i="12"/>
  <c r="M5736" i="12"/>
  <c r="M5737" i="12"/>
  <c r="M5738" i="12"/>
  <c r="N5738" i="12" s="1"/>
  <c r="M5739" i="12"/>
  <c r="N5739" i="12" s="1"/>
  <c r="M5740" i="12"/>
  <c r="N5740" i="12" s="1"/>
  <c r="M5741" i="12"/>
  <c r="N5741" i="12" s="1"/>
  <c r="M5742" i="12"/>
  <c r="N5742" i="12" s="1"/>
  <c r="M5743" i="12"/>
  <c r="N5743" i="12" s="1"/>
  <c r="M5744" i="12"/>
  <c r="N5744" i="12" s="1"/>
  <c r="M5745" i="12"/>
  <c r="N5745" i="12" s="1"/>
  <c r="M5746" i="12"/>
  <c r="M5747" i="12"/>
  <c r="M5748" i="12"/>
  <c r="N5748" i="12" s="1"/>
  <c r="M5749" i="12"/>
  <c r="M5750" i="12"/>
  <c r="N5750" i="12" s="1"/>
  <c r="M5751" i="12"/>
  <c r="N5751" i="12" s="1"/>
  <c r="M5752" i="12"/>
  <c r="N5752" i="12" s="1"/>
  <c r="M5753" i="12"/>
  <c r="N5753" i="12" s="1"/>
  <c r="M5754" i="12"/>
  <c r="N5754" i="12" s="1"/>
  <c r="M5755" i="12"/>
  <c r="N5755" i="12" s="1"/>
  <c r="M5756" i="12"/>
  <c r="N5756" i="12" s="1"/>
  <c r="M5757" i="12"/>
  <c r="N5757" i="12" s="1"/>
  <c r="M5758" i="12"/>
  <c r="M5759" i="12"/>
  <c r="M5760" i="12"/>
  <c r="M5761" i="12"/>
  <c r="M5762" i="12"/>
  <c r="M5763" i="12"/>
  <c r="N5763" i="12" s="1"/>
  <c r="M5764" i="12"/>
  <c r="N5764" i="12" s="1"/>
  <c r="M5765" i="12"/>
  <c r="N5765" i="12" s="1"/>
  <c r="M5766" i="12"/>
  <c r="N5766" i="12" s="1"/>
  <c r="M5767" i="12"/>
  <c r="N5767" i="12" s="1"/>
  <c r="M5768" i="12"/>
  <c r="N5768" i="12" s="1"/>
  <c r="M5769" i="12"/>
  <c r="N5769" i="12" s="1"/>
  <c r="M5770" i="12"/>
  <c r="M5771" i="12"/>
  <c r="M5772" i="12"/>
  <c r="N5772" i="12" s="1"/>
  <c r="M5773" i="12"/>
  <c r="M5774" i="12"/>
  <c r="M5775" i="12"/>
  <c r="N5775" i="12" s="1"/>
  <c r="M5776" i="12"/>
  <c r="N5776" i="12" s="1"/>
  <c r="M5777" i="12"/>
  <c r="N5777" i="12" s="1"/>
  <c r="M5778" i="12"/>
  <c r="N5778" i="12" s="1"/>
  <c r="M5779" i="12"/>
  <c r="N5779" i="12" s="1"/>
  <c r="M5780" i="12"/>
  <c r="N5780" i="12" s="1"/>
  <c r="M5781" i="12"/>
  <c r="N5781" i="12" s="1"/>
  <c r="M5782" i="12"/>
  <c r="M5783" i="12"/>
  <c r="M5784" i="12"/>
  <c r="N5784" i="12" s="1"/>
  <c r="M5785" i="12"/>
  <c r="M5786" i="12"/>
  <c r="N5786" i="12" s="1"/>
  <c r="M5787" i="12"/>
  <c r="N5787" i="12" s="1"/>
  <c r="M5788" i="12"/>
  <c r="N5788" i="12" s="1"/>
  <c r="M5789" i="12"/>
  <c r="N5789" i="12" s="1"/>
  <c r="M5790" i="12"/>
  <c r="N5790" i="12" s="1"/>
  <c r="M5791" i="12"/>
  <c r="N5791" i="12" s="1"/>
  <c r="M5792" i="12"/>
  <c r="N5792" i="12" s="1"/>
  <c r="M5793" i="12"/>
  <c r="M5794" i="12"/>
  <c r="M5795" i="12"/>
  <c r="M5796" i="12"/>
  <c r="M5797" i="12"/>
  <c r="M5798" i="12"/>
  <c r="N5798" i="12" s="1"/>
  <c r="M5799" i="12"/>
  <c r="N5799" i="12" s="1"/>
  <c r="M5800" i="12"/>
  <c r="N5800" i="12" s="1"/>
  <c r="M5801" i="12"/>
  <c r="N5801" i="12" s="1"/>
  <c r="M5802" i="12"/>
  <c r="N5802" i="12" s="1"/>
  <c r="M5803" i="12"/>
  <c r="N5803" i="12" s="1"/>
  <c r="M5804" i="12"/>
  <c r="N5804" i="12" s="1"/>
  <c r="M5805" i="12"/>
  <c r="N5805" i="12" s="1"/>
  <c r="M5806" i="12"/>
  <c r="M5807" i="12"/>
  <c r="M5808" i="12"/>
  <c r="N5808" i="12" s="1"/>
  <c r="M5809" i="12"/>
  <c r="M5810" i="12"/>
  <c r="N5810" i="12" s="1"/>
  <c r="M5811" i="12"/>
  <c r="N5811" i="12" s="1"/>
  <c r="M5812" i="12"/>
  <c r="N5812" i="12" s="1"/>
  <c r="M5813" i="12"/>
  <c r="N5813" i="12" s="1"/>
  <c r="M5814" i="12"/>
  <c r="N5814" i="12" s="1"/>
  <c r="M5815" i="12"/>
  <c r="N5815" i="12" s="1"/>
  <c r="M5816" i="12"/>
  <c r="N5816" i="12" s="1"/>
  <c r="M5817" i="12"/>
  <c r="N5817" i="12" s="1"/>
  <c r="M5818" i="12"/>
  <c r="M5819" i="12"/>
  <c r="M5820" i="12"/>
  <c r="N5820" i="12" s="1"/>
  <c r="M5821" i="12"/>
  <c r="M5822" i="12"/>
  <c r="N5822" i="12" s="1"/>
  <c r="M5823" i="12"/>
  <c r="N5823" i="12" s="1"/>
  <c r="M5824" i="12"/>
  <c r="N5824" i="12" s="1"/>
  <c r="M5825" i="12"/>
  <c r="N5825" i="12" s="1"/>
  <c r="M5826" i="12"/>
  <c r="N5826" i="12" s="1"/>
  <c r="M5827" i="12"/>
  <c r="M5828" i="12"/>
  <c r="N5828" i="12" s="1"/>
  <c r="M5829" i="12"/>
  <c r="N5829" i="12" s="1"/>
  <c r="M5830" i="12"/>
  <c r="M5831" i="12"/>
  <c r="M5832" i="12"/>
  <c r="M5833" i="12"/>
  <c r="M5834" i="12"/>
  <c r="N5834" i="12" s="1"/>
  <c r="M5835" i="12"/>
  <c r="N5835" i="12" s="1"/>
  <c r="M5836" i="12"/>
  <c r="N5836" i="12" s="1"/>
  <c r="M5837" i="12"/>
  <c r="M5838" i="12"/>
  <c r="M5839" i="12"/>
  <c r="M5840" i="12"/>
  <c r="N5840" i="12" s="1"/>
  <c r="M5841" i="12"/>
  <c r="M5842" i="12"/>
  <c r="M5843" i="12"/>
  <c r="M5844" i="12"/>
  <c r="N5844" i="12" s="1"/>
  <c r="M5845" i="12"/>
  <c r="M5846" i="12"/>
  <c r="N5846" i="12" s="1"/>
  <c r="M5847" i="12"/>
  <c r="N5847" i="12" s="1"/>
  <c r="M5848" i="12"/>
  <c r="N5848" i="12" s="1"/>
  <c r="M5849" i="12"/>
  <c r="N5849" i="12" s="1"/>
  <c r="M5850" i="12"/>
  <c r="N5850" i="12" s="1"/>
  <c r="M5851" i="12"/>
  <c r="N5851" i="12" s="1"/>
  <c r="M5852" i="12"/>
  <c r="N5852" i="12" s="1"/>
  <c r="M5853" i="12"/>
  <c r="N5853" i="12" s="1"/>
  <c r="M5854" i="12"/>
  <c r="M5855" i="12"/>
  <c r="M5856" i="12"/>
  <c r="N5856" i="12" s="1"/>
  <c r="M5857" i="12"/>
  <c r="M5858" i="12"/>
  <c r="N5858" i="12" s="1"/>
  <c r="M5859" i="12"/>
  <c r="N5859" i="12" s="1"/>
  <c r="M5860" i="12"/>
  <c r="N5860" i="12" s="1"/>
  <c r="M5861" i="12"/>
  <c r="N5861" i="12" s="1"/>
  <c r="M5862" i="12"/>
  <c r="N5862" i="12" s="1"/>
  <c r="M5863" i="12"/>
  <c r="N5863" i="12" s="1"/>
  <c r="M5864" i="12"/>
  <c r="N5864" i="12" s="1"/>
  <c r="M5865" i="12"/>
  <c r="M5866" i="12"/>
  <c r="M5867" i="12"/>
  <c r="M5868" i="12"/>
  <c r="M5869" i="12"/>
  <c r="M5870" i="12"/>
  <c r="N5870" i="12" s="1"/>
  <c r="M5871" i="12"/>
  <c r="N5871" i="12" s="1"/>
  <c r="M5872" i="12"/>
  <c r="N5872" i="12" s="1"/>
  <c r="M5873" i="12"/>
  <c r="N5873" i="12" s="1"/>
  <c r="M5874" i="12"/>
  <c r="N5874" i="12" s="1"/>
  <c r="M5875" i="12"/>
  <c r="N5875" i="12" s="1"/>
  <c r="M5876" i="12"/>
  <c r="N5876" i="12" s="1"/>
  <c r="M5877" i="12"/>
  <c r="N5877" i="12" s="1"/>
  <c r="M5878" i="12"/>
  <c r="M5879" i="12"/>
  <c r="M5880" i="12"/>
  <c r="M5881" i="12"/>
  <c r="M5882" i="12"/>
  <c r="N5882" i="12" s="1"/>
  <c r="M5883" i="12"/>
  <c r="N5883" i="12" s="1"/>
  <c r="M5884" i="12"/>
  <c r="N5884" i="12" s="1"/>
  <c r="M5885" i="12"/>
  <c r="N5885" i="12" s="1"/>
  <c r="M5886" i="12"/>
  <c r="N5886" i="12" s="1"/>
  <c r="M5887" i="12"/>
  <c r="N5887" i="12" s="1"/>
  <c r="M5888" i="12"/>
  <c r="N5888" i="12" s="1"/>
  <c r="M5889" i="12"/>
  <c r="N5889" i="12" s="1"/>
  <c r="M5890" i="12"/>
  <c r="M5891" i="12"/>
  <c r="M5892" i="12"/>
  <c r="M5893" i="12"/>
  <c r="M5894" i="12"/>
  <c r="N5894" i="12" s="1"/>
  <c r="M5895" i="12"/>
  <c r="N5895" i="12" s="1"/>
  <c r="M5896" i="12"/>
  <c r="N5896" i="12" s="1"/>
  <c r="M5897" i="12"/>
  <c r="N5897" i="12" s="1"/>
  <c r="M5898" i="12"/>
  <c r="N5898" i="12" s="1"/>
  <c r="M5899" i="12"/>
  <c r="N5899" i="12" s="1"/>
  <c r="M5900" i="12"/>
  <c r="N5900" i="12" s="1"/>
  <c r="M5901" i="12"/>
  <c r="N5901" i="12" s="1"/>
  <c r="M5902" i="12"/>
  <c r="M5903" i="12"/>
  <c r="M5904" i="12"/>
  <c r="M5905" i="12"/>
  <c r="M5906" i="12"/>
  <c r="N5906" i="12" s="1"/>
  <c r="M5907" i="12"/>
  <c r="N5907" i="12" s="1"/>
  <c r="M5908" i="12"/>
  <c r="N5908" i="12" s="1"/>
  <c r="M5909" i="12"/>
  <c r="N5909" i="12" s="1"/>
  <c r="M5910" i="12"/>
  <c r="N5910" i="12" s="1"/>
  <c r="M5911" i="12"/>
  <c r="N5911" i="12" s="1"/>
  <c r="M5912" i="12"/>
  <c r="N5912" i="12" s="1"/>
  <c r="M5913" i="12"/>
  <c r="M5914" i="12"/>
  <c r="M5915" i="12"/>
  <c r="M5916" i="12"/>
  <c r="N5916" i="12" s="1"/>
  <c r="M5917" i="12"/>
  <c r="M5918" i="12"/>
  <c r="N5918" i="12" s="1"/>
  <c r="M5919" i="12"/>
  <c r="N5919" i="12" s="1"/>
  <c r="M5920" i="12"/>
  <c r="N5920" i="12" s="1"/>
  <c r="M5921" i="12"/>
  <c r="N5921" i="12" s="1"/>
  <c r="M5922" i="12"/>
  <c r="N5922" i="12" s="1"/>
  <c r="M5923" i="12"/>
  <c r="N5923" i="12" s="1"/>
  <c r="M5924" i="12"/>
  <c r="N5924" i="12" s="1"/>
  <c r="M5925" i="12"/>
  <c r="M5926" i="12"/>
  <c r="M5927" i="12"/>
  <c r="M5928" i="12"/>
  <c r="M5929" i="12"/>
  <c r="M5930" i="12"/>
  <c r="N5930" i="12" s="1"/>
  <c r="M5931" i="12"/>
  <c r="N5931" i="12" s="1"/>
  <c r="M5932" i="12"/>
  <c r="N5932" i="12" s="1"/>
  <c r="M5933" i="12"/>
  <c r="N5933" i="12" s="1"/>
  <c r="M5934" i="12"/>
  <c r="N5934" i="12" s="1"/>
  <c r="M5935" i="12"/>
  <c r="N5935" i="12" s="1"/>
  <c r="M5936" i="12"/>
  <c r="N5936" i="12" s="1"/>
  <c r="M5937" i="12"/>
  <c r="N5937" i="12" s="1"/>
  <c r="M5938" i="12"/>
  <c r="M5939" i="12"/>
  <c r="M5940" i="12"/>
  <c r="M5941" i="12"/>
  <c r="N5941" i="12" s="1"/>
  <c r="M5942" i="12"/>
  <c r="N5942" i="12" s="1"/>
  <c r="M5943" i="12"/>
  <c r="N5943" i="12" s="1"/>
  <c r="M5944" i="12"/>
  <c r="N5944" i="12" s="1"/>
  <c r="M5945" i="12"/>
  <c r="N5945" i="12" s="1"/>
  <c r="M5946" i="12"/>
  <c r="N5946" i="12" s="1"/>
  <c r="M5947" i="12"/>
  <c r="N5947" i="12" s="1"/>
  <c r="M5948" i="12"/>
  <c r="N5948" i="12" s="1"/>
  <c r="M5949" i="12"/>
  <c r="N5949" i="12" s="1"/>
  <c r="M5950" i="12"/>
  <c r="M5951" i="12"/>
  <c r="M5952" i="12"/>
  <c r="M5953" i="12"/>
  <c r="M5954" i="12"/>
  <c r="N5954" i="12" s="1"/>
  <c r="M5955" i="12"/>
  <c r="N5955" i="12" s="1"/>
  <c r="M5956" i="12"/>
  <c r="N5956" i="12" s="1"/>
  <c r="M5957" i="12"/>
  <c r="N5957" i="12" s="1"/>
  <c r="M5958" i="12"/>
  <c r="M5959" i="12"/>
  <c r="M5960" i="12"/>
  <c r="N5960" i="12" s="1"/>
  <c r="M5961" i="12"/>
  <c r="M5962" i="12"/>
  <c r="M5963" i="12"/>
  <c r="M5964" i="12"/>
  <c r="M5965" i="12"/>
  <c r="M5966" i="12"/>
  <c r="M5967" i="12"/>
  <c r="N5967" i="12" s="1"/>
  <c r="M5968" i="12"/>
  <c r="N5968" i="12" s="1"/>
  <c r="M5969" i="12"/>
  <c r="N5969" i="12" s="1"/>
  <c r="M5970" i="12"/>
  <c r="N5970" i="12" s="1"/>
  <c r="M5971" i="12"/>
  <c r="N5971" i="12" s="1"/>
  <c r="M5972" i="12"/>
  <c r="N5972" i="12" s="1"/>
  <c r="M5973" i="12"/>
  <c r="N5973" i="12" s="1"/>
  <c r="M5974" i="12"/>
  <c r="M5975" i="12"/>
  <c r="M5976" i="12"/>
  <c r="N5976" i="12" s="1"/>
  <c r="M5977" i="12"/>
  <c r="M5978" i="12"/>
  <c r="N5978" i="12" s="1"/>
  <c r="M5979" i="12"/>
  <c r="N5979" i="12" s="1"/>
  <c r="M5980" i="12"/>
  <c r="N5980" i="12" s="1"/>
  <c r="M5981" i="12"/>
  <c r="N5981" i="12" s="1"/>
  <c r="M5982" i="12"/>
  <c r="N5982" i="12" s="1"/>
  <c r="M5983" i="12"/>
  <c r="N5983" i="12" s="1"/>
  <c r="M5984" i="12"/>
  <c r="N5984" i="12" s="1"/>
  <c r="M5985" i="12"/>
  <c r="N5985" i="12" s="1"/>
  <c r="M5986" i="12"/>
  <c r="M5987" i="12"/>
  <c r="M5988" i="12"/>
  <c r="N5988" i="12" s="1"/>
  <c r="M5989" i="12"/>
  <c r="M5990" i="12"/>
  <c r="N5990" i="12" s="1"/>
  <c r="M5991" i="12"/>
  <c r="N5991" i="12" s="1"/>
  <c r="M5992" i="12"/>
  <c r="N5992" i="12" s="1"/>
  <c r="M5993" i="12"/>
  <c r="N5993" i="12" s="1"/>
  <c r="M5994" i="12"/>
  <c r="N5994" i="12" s="1"/>
  <c r="M5995" i="12"/>
  <c r="N5995" i="12" s="1"/>
  <c r="M5996" i="12"/>
  <c r="N5996" i="12" s="1"/>
  <c r="M5997" i="12"/>
  <c r="M5998" i="12"/>
  <c r="M5999" i="12"/>
  <c r="M6000" i="12"/>
  <c r="N6000" i="12" s="1"/>
  <c r="M6001" i="12"/>
  <c r="M6002" i="12"/>
  <c r="N6002" i="12" s="1"/>
  <c r="M6003" i="12"/>
  <c r="N6003" i="12" s="1"/>
  <c r="M6004" i="12"/>
  <c r="N6004" i="12" s="1"/>
  <c r="M6005" i="12"/>
  <c r="N6005" i="12" s="1"/>
  <c r="M6006" i="12"/>
  <c r="N6006" i="12" s="1"/>
  <c r="M6007" i="12"/>
  <c r="N6007" i="12" s="1"/>
  <c r="M6008" i="12"/>
  <c r="N6008" i="12" s="1"/>
  <c r="M6009" i="12"/>
  <c r="M6010" i="12"/>
  <c r="M6011" i="12"/>
  <c r="M6012" i="12"/>
  <c r="M6013" i="12"/>
  <c r="M6014" i="12"/>
  <c r="N6014" i="12" s="1"/>
  <c r="M6015" i="12"/>
  <c r="N6015" i="12" s="1"/>
  <c r="M6016" i="12"/>
  <c r="N6016" i="12" s="1"/>
  <c r="M6017" i="12"/>
  <c r="N6017" i="12" s="1"/>
  <c r="M6018" i="12"/>
  <c r="N6018" i="12" s="1"/>
  <c r="M6019" i="12"/>
  <c r="N6019" i="12" s="1"/>
  <c r="M6020" i="12"/>
  <c r="N6020" i="12" s="1"/>
  <c r="M6021" i="12"/>
  <c r="N6021" i="12" s="1"/>
  <c r="M6022" i="12"/>
  <c r="M6023" i="12"/>
  <c r="M6024" i="12"/>
  <c r="M6025" i="12"/>
  <c r="M6026" i="12"/>
  <c r="M6027" i="12"/>
  <c r="N6027" i="12" s="1"/>
  <c r="M6028" i="12"/>
  <c r="N6028" i="12" s="1"/>
  <c r="M6029" i="12"/>
  <c r="N6029" i="12" s="1"/>
  <c r="M6030" i="12"/>
  <c r="N6030" i="12" s="1"/>
  <c r="M6031" i="12"/>
  <c r="N6031" i="12" s="1"/>
  <c r="M6032" i="12"/>
  <c r="N6032" i="12" s="1"/>
  <c r="M6033" i="12"/>
  <c r="N6033" i="12" s="1"/>
  <c r="M6034" i="12"/>
  <c r="M6035" i="12"/>
  <c r="M6036" i="12"/>
  <c r="M6037" i="12"/>
  <c r="M6038" i="12"/>
  <c r="N6038" i="12" s="1"/>
  <c r="M6039" i="12"/>
  <c r="N6039" i="12" s="1"/>
  <c r="M6040" i="12"/>
  <c r="N6040" i="12" s="1"/>
  <c r="M6041" i="12"/>
  <c r="N6041" i="12" s="1"/>
  <c r="M6042" i="12"/>
  <c r="N6042" i="12" s="1"/>
  <c r="M6043" i="12"/>
  <c r="N6043" i="12" s="1"/>
  <c r="M6044" i="12"/>
  <c r="N6044" i="12" s="1"/>
  <c r="M6045" i="12"/>
  <c r="N6045" i="12" s="1"/>
  <c r="M6046" i="12"/>
  <c r="M6047" i="12"/>
  <c r="M6048" i="12"/>
  <c r="M6049" i="12"/>
  <c r="M6050" i="12"/>
  <c r="N6050" i="12" s="1"/>
  <c r="M6051" i="12"/>
  <c r="N6051" i="12" s="1"/>
  <c r="M6052" i="12"/>
  <c r="N6052" i="12" s="1"/>
  <c r="M6053" i="12"/>
  <c r="N6053" i="12" s="1"/>
  <c r="M6054" i="12"/>
  <c r="N6054" i="12" s="1"/>
  <c r="M6055" i="12"/>
  <c r="N6055" i="12" s="1"/>
  <c r="M6056" i="12"/>
  <c r="N6056" i="12" s="1"/>
  <c r="M6057" i="12"/>
  <c r="N6057" i="12" s="1"/>
  <c r="M6058" i="12"/>
  <c r="M6059" i="12"/>
  <c r="M6060" i="12"/>
  <c r="M6061" i="12"/>
  <c r="M6062" i="12"/>
  <c r="N6062" i="12" s="1"/>
  <c r="M6063" i="12"/>
  <c r="N6063" i="12" s="1"/>
  <c r="M6064" i="12"/>
  <c r="N6064" i="12" s="1"/>
  <c r="M6065" i="12"/>
  <c r="N6065" i="12" s="1"/>
  <c r="M6066" i="12"/>
  <c r="N6066" i="12" s="1"/>
  <c r="M6067" i="12"/>
  <c r="N6067" i="12" s="1"/>
  <c r="M6068" i="12"/>
  <c r="N6068" i="12" s="1"/>
  <c r="M6069" i="12"/>
  <c r="N6069" i="12" s="1"/>
  <c r="M6070" i="12"/>
  <c r="M6071" i="12"/>
  <c r="M6072" i="12"/>
  <c r="M6073" i="12"/>
  <c r="M6074" i="12"/>
  <c r="N6074" i="12" s="1"/>
  <c r="M6075" i="12"/>
  <c r="N6075" i="12" s="1"/>
  <c r="M6076" i="12"/>
  <c r="N6076" i="12" s="1"/>
  <c r="M6077" i="12"/>
  <c r="N6077" i="12" s="1"/>
  <c r="M6078" i="12"/>
  <c r="N6078" i="12" s="1"/>
  <c r="M6079" i="12"/>
  <c r="N6079" i="12" s="1"/>
  <c r="M6080" i="12"/>
  <c r="N6080" i="12" s="1"/>
  <c r="M6081" i="12"/>
  <c r="N6081" i="12" s="1"/>
  <c r="M6082" i="12"/>
  <c r="M6083" i="12"/>
  <c r="M6084" i="12"/>
  <c r="M6085" i="12"/>
  <c r="M6086" i="12"/>
  <c r="N6086" i="12" s="1"/>
  <c r="M6087" i="12"/>
  <c r="N6087" i="12" s="1"/>
  <c r="M6088" i="12"/>
  <c r="N6088" i="12" s="1"/>
  <c r="M6089" i="12"/>
  <c r="N6089" i="12" s="1"/>
  <c r="M6090" i="12"/>
  <c r="N6090" i="12" s="1"/>
  <c r="M6091" i="12"/>
  <c r="N6091" i="12" s="1"/>
  <c r="M6092" i="12"/>
  <c r="N6092" i="12" s="1"/>
  <c r="M6093" i="12"/>
  <c r="N6093" i="12" s="1"/>
  <c r="M6094" i="12"/>
  <c r="M6095" i="12"/>
  <c r="M6096" i="12"/>
  <c r="M6097" i="12"/>
  <c r="M6098" i="12"/>
  <c r="M6099" i="12"/>
  <c r="M6100" i="12"/>
  <c r="N6100" i="12" s="1"/>
  <c r="M6101" i="12"/>
  <c r="N6101" i="12" s="1"/>
  <c r="M6102" i="12"/>
  <c r="N6102" i="12" s="1"/>
  <c r="M6103" i="12"/>
  <c r="N6103" i="12" s="1"/>
  <c r="M6104" i="12"/>
  <c r="N6104" i="12" s="1"/>
  <c r="M6105" i="12"/>
  <c r="M6106" i="12"/>
  <c r="M6107" i="12"/>
  <c r="M6108" i="12"/>
  <c r="M6109" i="12"/>
  <c r="M6110" i="12"/>
  <c r="N6110" i="12" s="1"/>
  <c r="M6111" i="12"/>
  <c r="N6111" i="12" s="1"/>
  <c r="M6112" i="12"/>
  <c r="N6112" i="12" s="1"/>
  <c r="M6113" i="12"/>
  <c r="N6113" i="12" s="1"/>
  <c r="M6114" i="12"/>
  <c r="N6114" i="12" s="1"/>
  <c r="M6115" i="12"/>
  <c r="N6115" i="12" s="1"/>
  <c r="M6116" i="12"/>
  <c r="M6117" i="12"/>
  <c r="N6117" i="12" s="1"/>
  <c r="M6118" i="12"/>
  <c r="M6119" i="12"/>
  <c r="M6120" i="12"/>
  <c r="M6121" i="12"/>
  <c r="M6122" i="12"/>
  <c r="N6122" i="12" s="1"/>
  <c r="M6123" i="12"/>
  <c r="N6123" i="12" s="1"/>
  <c r="M6124" i="12"/>
  <c r="N6124" i="12" s="1"/>
  <c r="M6125" i="12"/>
  <c r="N6125" i="12" s="1"/>
  <c r="M6126" i="12"/>
  <c r="N6126" i="12" s="1"/>
  <c r="M6127" i="12"/>
  <c r="N6127" i="12" s="1"/>
  <c r="M6128" i="12"/>
  <c r="N6128" i="12" s="1"/>
  <c r="M6129" i="12"/>
  <c r="N6129" i="12" s="1"/>
  <c r="M6130" i="12"/>
  <c r="M6131" i="12"/>
  <c r="M6132" i="12"/>
  <c r="M6133" i="12"/>
  <c r="M6134" i="12"/>
  <c r="M6135" i="12"/>
  <c r="M6136" i="12"/>
  <c r="N6136" i="12" s="1"/>
  <c r="M6137" i="12"/>
  <c r="N6137" i="12" s="1"/>
  <c r="M6138" i="12"/>
  <c r="N6138" i="12" s="1"/>
  <c r="M6139" i="12"/>
  <c r="N6139" i="12" s="1"/>
  <c r="M6140" i="12"/>
  <c r="N6140" i="12" s="1"/>
  <c r="M6141" i="12"/>
  <c r="N6141" i="12" s="1"/>
  <c r="M6142" i="12"/>
  <c r="M6143" i="12"/>
  <c r="M6144" i="12"/>
  <c r="M6145" i="12"/>
  <c r="M6146" i="12"/>
  <c r="N6146" i="12" s="1"/>
  <c r="M6147" i="12"/>
  <c r="N6147" i="12" s="1"/>
  <c r="M6148" i="12"/>
  <c r="N6148" i="12" s="1"/>
  <c r="M6149" i="12"/>
  <c r="N6149" i="12" s="1"/>
  <c r="M6150" i="12"/>
  <c r="N6150" i="12" s="1"/>
  <c r="M6151" i="12"/>
  <c r="N6151" i="12" s="1"/>
  <c r="M6152" i="12"/>
  <c r="N6152" i="12" s="1"/>
  <c r="M6153" i="12"/>
  <c r="N6153" i="12" s="1"/>
  <c r="M6154" i="12"/>
  <c r="M6155" i="12"/>
  <c r="M6156" i="12"/>
  <c r="M6157" i="12"/>
  <c r="M6158" i="12"/>
  <c r="N6158" i="12" s="1"/>
  <c r="M6159" i="12"/>
  <c r="N6159" i="12" s="1"/>
  <c r="M6160" i="12"/>
  <c r="N6160" i="12" s="1"/>
  <c r="M6161" i="12"/>
  <c r="N6161" i="12" s="1"/>
  <c r="M6162" i="12"/>
  <c r="N6162" i="12" s="1"/>
  <c r="M6163" i="12"/>
  <c r="N6163" i="12" s="1"/>
  <c r="M6164" i="12"/>
  <c r="N6164" i="12" s="1"/>
  <c r="M6165" i="12"/>
  <c r="N6165" i="12" s="1"/>
  <c r="M6166" i="12"/>
  <c r="M6167" i="12"/>
  <c r="M6168" i="12"/>
  <c r="M6169" i="12"/>
  <c r="M6170" i="12"/>
  <c r="N6170" i="12" s="1"/>
  <c r="M6171" i="12"/>
  <c r="N6171" i="12" s="1"/>
  <c r="M6172" i="12"/>
  <c r="N6172" i="12" s="1"/>
  <c r="M6173" i="12"/>
  <c r="N6173" i="12" s="1"/>
  <c r="M6174" i="12"/>
  <c r="N6174" i="12" s="1"/>
  <c r="M6175" i="12"/>
  <c r="N6175" i="12" s="1"/>
  <c r="M6176" i="12"/>
  <c r="N6176" i="12" s="1"/>
  <c r="M6177" i="12"/>
  <c r="N6177" i="12" s="1"/>
  <c r="M6178" i="12"/>
  <c r="M6179" i="12"/>
  <c r="M6180" i="12"/>
  <c r="N6180" i="12" s="1"/>
  <c r="M6181" i="12"/>
  <c r="M6182" i="12"/>
  <c r="N6182" i="12" s="1"/>
  <c r="M6183" i="12"/>
  <c r="N6183" i="12" s="1"/>
  <c r="M6184" i="12"/>
  <c r="N6184" i="12" s="1"/>
  <c r="M6185" i="12"/>
  <c r="N6185" i="12" s="1"/>
  <c r="M6186" i="12"/>
  <c r="N6186" i="12" s="1"/>
  <c r="M6187" i="12"/>
  <c r="N6187" i="12" s="1"/>
  <c r="M6188" i="12"/>
  <c r="M6189" i="12"/>
  <c r="N6189" i="12" s="1"/>
  <c r="M6190" i="12"/>
  <c r="M6191" i="12"/>
  <c r="M6192" i="12"/>
  <c r="M6193" i="12"/>
  <c r="M6194" i="12"/>
  <c r="N6194" i="12" s="1"/>
  <c r="M6195" i="12"/>
  <c r="N6195" i="12" s="1"/>
  <c r="M6196" i="12"/>
  <c r="N6196" i="12" s="1"/>
  <c r="M6197" i="12"/>
  <c r="N6197" i="12" s="1"/>
  <c r="M6198" i="12"/>
  <c r="N6198" i="12" s="1"/>
  <c r="M6199" i="12"/>
  <c r="N6199" i="12" s="1"/>
  <c r="M6200" i="12"/>
  <c r="N6200" i="12" s="1"/>
  <c r="M6201" i="12"/>
  <c r="N6201" i="12" s="1"/>
  <c r="M6202" i="12"/>
  <c r="M6203" i="12"/>
  <c r="M6204" i="12"/>
  <c r="M6205" i="12"/>
  <c r="M6206" i="12"/>
  <c r="N6206" i="12" s="1"/>
  <c r="M6207" i="12"/>
  <c r="N6207" i="12" s="1"/>
  <c r="M6208" i="12"/>
  <c r="N6208" i="12" s="1"/>
  <c r="M6209" i="12"/>
  <c r="N6209" i="12" s="1"/>
  <c r="M6210" i="12"/>
  <c r="N6210" i="12" s="1"/>
  <c r="M6211" i="12"/>
  <c r="N6211" i="12" s="1"/>
  <c r="M6212" i="12"/>
  <c r="N6212" i="12" s="1"/>
  <c r="M6213" i="12"/>
  <c r="M6214" i="12"/>
  <c r="M6215" i="12"/>
  <c r="M6216" i="12"/>
  <c r="N6216" i="12" s="1"/>
  <c r="M6217" i="12"/>
  <c r="M6218" i="12"/>
  <c r="N6218" i="12" s="1"/>
  <c r="M6219" i="12"/>
  <c r="N6219" i="12" s="1"/>
  <c r="M6220" i="12"/>
  <c r="N6220" i="12" s="1"/>
  <c r="M6221" i="12"/>
  <c r="N6221" i="12" s="1"/>
  <c r="M6222" i="12"/>
  <c r="N6222" i="12" s="1"/>
  <c r="M6223" i="12"/>
  <c r="N6223" i="12" s="1"/>
  <c r="M6224" i="12"/>
  <c r="N6224" i="12" s="1"/>
  <c r="M6225" i="12"/>
  <c r="N6225" i="12" s="1"/>
  <c r="M6226" i="12"/>
  <c r="M6227" i="12"/>
  <c r="M6228" i="12"/>
  <c r="M6229" i="12"/>
  <c r="N6229" i="12" s="1"/>
  <c r="M6230" i="12"/>
  <c r="N6230" i="12" s="1"/>
  <c r="M6231" i="12"/>
  <c r="N6231" i="12" s="1"/>
  <c r="M6232" i="12"/>
  <c r="N6232" i="12" s="1"/>
  <c r="M6233" i="12"/>
  <c r="N6233" i="12" s="1"/>
  <c r="M6234" i="12"/>
  <c r="N6234" i="12" s="1"/>
  <c r="M6235" i="12"/>
  <c r="N6235" i="12" s="1"/>
  <c r="M6236" i="12"/>
  <c r="N6236" i="12" s="1"/>
  <c r="M6237" i="12"/>
  <c r="M6238" i="12"/>
  <c r="M6239" i="12"/>
  <c r="M6240" i="12"/>
  <c r="M6241" i="12"/>
  <c r="M6242" i="12"/>
  <c r="N6242" i="12" s="1"/>
  <c r="M6243" i="12"/>
  <c r="N6243" i="12" s="1"/>
  <c r="M6244" i="12"/>
  <c r="N6244" i="12" s="1"/>
  <c r="M6245" i="12"/>
  <c r="N6245" i="12" s="1"/>
  <c r="M6246" i="12"/>
  <c r="N6246" i="12" s="1"/>
  <c r="M6247" i="12"/>
  <c r="N6247" i="12" s="1"/>
  <c r="M6248" i="12"/>
  <c r="M6249" i="12"/>
  <c r="N6249" i="12" s="1"/>
  <c r="M6250" i="12"/>
  <c r="M6251" i="12"/>
  <c r="M6252" i="12"/>
  <c r="N6252" i="12" s="1"/>
  <c r="M6253" i="12"/>
  <c r="M6254" i="12"/>
  <c r="N6254" i="12" s="1"/>
  <c r="M6255" i="12"/>
  <c r="M6256" i="12"/>
  <c r="N6256" i="12" s="1"/>
  <c r="M6257" i="12"/>
  <c r="N6257" i="12" s="1"/>
  <c r="M6258" i="12"/>
  <c r="N6258" i="12" s="1"/>
  <c r="M6259" i="12"/>
  <c r="M6260" i="12"/>
  <c r="M6261" i="12"/>
  <c r="N6261" i="12" s="1"/>
  <c r="M6262" i="12"/>
  <c r="M6263" i="12"/>
  <c r="M6264" i="12"/>
  <c r="N6264" i="12" s="1"/>
  <c r="M6265" i="12"/>
  <c r="N6265" i="12" s="1"/>
  <c r="M6266" i="12"/>
  <c r="N6266" i="12" s="1"/>
  <c r="M6267" i="12"/>
  <c r="N6267" i="12" s="1"/>
  <c r="M6268" i="12"/>
  <c r="N6268" i="12" s="1"/>
  <c r="M6269" i="12"/>
  <c r="N6269" i="12" s="1"/>
  <c r="M6270" i="12"/>
  <c r="N6270" i="12" s="1"/>
  <c r="M6271" i="12"/>
  <c r="N6271" i="12" s="1"/>
  <c r="M6272" i="12"/>
  <c r="N6272" i="12" s="1"/>
  <c r="M6273" i="12"/>
  <c r="M6274" i="12"/>
  <c r="M6275" i="12"/>
  <c r="M6276" i="12"/>
  <c r="M6277" i="12"/>
  <c r="M6278" i="12"/>
  <c r="N6278" i="12" s="1"/>
  <c r="M6279" i="12"/>
  <c r="N6279" i="12" s="1"/>
  <c r="M6280" i="12"/>
  <c r="N6280" i="12" s="1"/>
  <c r="M6281" i="12"/>
  <c r="N6281" i="12" s="1"/>
  <c r="M6282" i="12"/>
  <c r="N6282" i="12" s="1"/>
  <c r="M6283" i="12"/>
  <c r="N6283" i="12" s="1"/>
  <c r="M6284" i="12"/>
  <c r="N6284" i="12" s="1"/>
  <c r="M6285" i="12"/>
  <c r="N6285" i="12" s="1"/>
  <c r="M6286" i="12"/>
  <c r="M6287" i="12"/>
  <c r="M6288" i="12"/>
  <c r="N6288" i="12" s="1"/>
  <c r="M6289" i="12"/>
  <c r="M6290" i="12"/>
  <c r="N6290" i="12" s="1"/>
  <c r="M6291" i="12"/>
  <c r="N6291" i="12" s="1"/>
  <c r="M6292" i="12"/>
  <c r="N6292" i="12" s="1"/>
  <c r="M6293" i="12"/>
  <c r="N6293" i="12" s="1"/>
  <c r="M6294" i="12"/>
  <c r="N6294" i="12" s="1"/>
  <c r="M6295" i="12"/>
  <c r="N6295" i="12" s="1"/>
  <c r="M6296" i="12"/>
  <c r="M6297" i="12"/>
  <c r="N6297" i="12" s="1"/>
  <c r="M6298" i="12"/>
  <c r="M6299" i="12"/>
  <c r="M6300" i="12"/>
  <c r="M6301" i="12"/>
  <c r="M6302" i="12"/>
  <c r="N6302" i="12" s="1"/>
  <c r="M6303" i="12"/>
  <c r="M6304" i="12"/>
  <c r="N6304" i="12" s="1"/>
  <c r="M6305" i="12"/>
  <c r="N6305" i="12" s="1"/>
  <c r="M6306" i="12"/>
  <c r="N6306" i="12" s="1"/>
  <c r="M6307" i="12"/>
  <c r="N6307" i="12" s="1"/>
  <c r="M6308" i="12"/>
  <c r="N6308" i="12" s="1"/>
  <c r="M6309" i="12"/>
  <c r="M6310" i="12"/>
  <c r="M6311" i="12"/>
  <c r="M6312" i="12"/>
  <c r="M6313" i="12"/>
  <c r="M6314" i="12"/>
  <c r="M6315" i="12"/>
  <c r="M6316" i="12"/>
  <c r="N6316" i="12" s="1"/>
  <c r="M6317" i="12"/>
  <c r="N6317" i="12" s="1"/>
  <c r="M6318" i="12"/>
  <c r="N6318" i="12" s="1"/>
  <c r="M6319" i="12"/>
  <c r="N6319" i="12" s="1"/>
  <c r="M6320" i="12"/>
  <c r="N6320" i="12" s="1"/>
  <c r="M6321" i="12"/>
  <c r="N6321" i="12" s="1"/>
  <c r="M6322" i="12"/>
  <c r="M6323" i="12"/>
  <c r="M6324" i="12"/>
  <c r="N6324" i="12" s="1"/>
  <c r="M6325" i="12"/>
  <c r="M6326" i="12"/>
  <c r="N6326" i="12" s="1"/>
  <c r="M6327" i="12"/>
  <c r="N6327" i="12" s="1"/>
  <c r="M6328" i="12"/>
  <c r="N6328" i="12" s="1"/>
  <c r="M6329" i="12"/>
  <c r="N6329" i="12" s="1"/>
  <c r="M6330" i="12"/>
  <c r="N6330" i="12" s="1"/>
  <c r="M6331" i="12"/>
  <c r="N6331" i="12" s="1"/>
  <c r="M6332" i="12"/>
  <c r="N6332" i="12" s="1"/>
  <c r="M6333" i="12"/>
  <c r="N6333" i="12" s="1"/>
  <c r="M6334" i="12"/>
  <c r="M6335" i="12"/>
  <c r="M6336" i="12"/>
  <c r="M6337" i="12"/>
  <c r="M6338" i="12"/>
  <c r="N6338" i="12" s="1"/>
  <c r="M6339" i="12"/>
  <c r="N6339" i="12" s="1"/>
  <c r="M6340" i="12"/>
  <c r="N6340" i="12" s="1"/>
  <c r="M6341" i="12"/>
  <c r="N6341" i="12" s="1"/>
  <c r="M6342" i="12"/>
  <c r="N6342" i="12" s="1"/>
  <c r="M6343" i="12"/>
  <c r="N6343" i="12" s="1"/>
  <c r="M6344" i="12"/>
  <c r="N6344" i="12" s="1"/>
  <c r="M6345" i="12"/>
  <c r="M6346" i="12"/>
  <c r="M6347" i="12"/>
  <c r="M6348" i="12"/>
  <c r="M6349" i="12"/>
  <c r="M6350" i="12"/>
  <c r="N6350" i="12" s="1"/>
  <c r="M6351" i="12"/>
  <c r="N6351" i="12" s="1"/>
  <c r="M6352" i="12"/>
  <c r="N6352" i="12" s="1"/>
  <c r="M6353" i="12"/>
  <c r="N6353" i="12" s="1"/>
  <c r="M6354" i="12"/>
  <c r="N6354" i="12" s="1"/>
  <c r="M6355" i="12"/>
  <c r="N6355" i="12" s="1"/>
  <c r="M6356" i="12"/>
  <c r="N6356" i="12" s="1"/>
  <c r="M6357" i="12"/>
  <c r="M6358" i="12"/>
  <c r="M6359" i="12"/>
  <c r="M6360" i="12"/>
  <c r="N6360" i="12" s="1"/>
  <c r="M6361" i="12"/>
  <c r="M6362" i="12"/>
  <c r="N6362" i="12" s="1"/>
  <c r="M6363" i="12"/>
  <c r="N6363" i="12" s="1"/>
  <c r="M6364" i="12"/>
  <c r="N6364" i="12" s="1"/>
  <c r="M6365" i="12"/>
  <c r="N6365" i="12" s="1"/>
  <c r="M6366" i="12"/>
  <c r="N6366" i="12" s="1"/>
  <c r="M6367" i="12"/>
  <c r="N6367" i="12" s="1"/>
  <c r="M6368" i="12"/>
  <c r="N6368" i="12" s="1"/>
  <c r="M6369" i="12"/>
  <c r="N6369" i="12" s="1"/>
  <c r="M6370" i="12"/>
  <c r="M6371" i="12"/>
  <c r="M6372" i="12"/>
  <c r="M6373" i="12"/>
  <c r="M6374" i="12"/>
  <c r="N6374" i="12" s="1"/>
  <c r="M6375" i="12"/>
  <c r="N6375" i="12" s="1"/>
  <c r="M6376" i="12"/>
  <c r="N6376" i="12" s="1"/>
  <c r="M6377" i="12"/>
  <c r="N6377" i="12" s="1"/>
  <c r="M6378" i="12"/>
  <c r="N6378" i="12" s="1"/>
  <c r="M6379" i="12"/>
  <c r="N6379" i="12" s="1"/>
  <c r="M6380" i="12"/>
  <c r="N6380" i="12" s="1"/>
  <c r="M6381" i="12"/>
  <c r="N6381" i="12" s="1"/>
  <c r="M6382" i="12"/>
  <c r="M6383" i="12"/>
  <c r="M6384" i="12"/>
  <c r="M6385" i="12"/>
  <c r="M6386" i="12"/>
  <c r="M6387" i="12"/>
  <c r="M6388" i="12"/>
  <c r="N6388" i="12" s="1"/>
  <c r="M6389" i="12"/>
  <c r="M6390" i="12"/>
  <c r="N6390" i="12" s="1"/>
  <c r="M6391" i="12"/>
  <c r="N6391" i="12" s="1"/>
  <c r="M6392" i="12"/>
  <c r="N6392" i="12" s="1"/>
  <c r="M6393" i="12"/>
  <c r="M6394" i="12"/>
  <c r="M6395" i="12"/>
  <c r="M6396" i="12"/>
  <c r="N6396" i="12" s="1"/>
  <c r="M6397" i="12"/>
  <c r="N6397" i="12" s="1"/>
  <c r="M6398" i="12"/>
  <c r="N6398" i="12" s="1"/>
  <c r="M6399" i="12"/>
  <c r="N6399" i="12" s="1"/>
  <c r="M6400" i="12"/>
  <c r="N6400" i="12" s="1"/>
  <c r="M6401" i="12"/>
  <c r="N6401" i="12" s="1"/>
  <c r="M6402" i="12"/>
  <c r="N6402" i="12" s="1"/>
  <c r="M6403" i="12"/>
  <c r="N6403" i="12" s="1"/>
  <c r="M6404" i="12"/>
  <c r="N6404" i="12" s="1"/>
  <c r="M6405" i="12"/>
  <c r="N6405" i="12" s="1"/>
  <c r="M6406" i="12"/>
  <c r="M6407" i="12"/>
  <c r="M6408" i="12"/>
  <c r="N6408" i="12" s="1"/>
  <c r="M6409" i="12"/>
  <c r="M6410" i="12"/>
  <c r="N6410" i="12" s="1"/>
  <c r="M6411" i="12"/>
  <c r="N6411" i="12" s="1"/>
  <c r="M6412" i="12"/>
  <c r="N6412" i="12" s="1"/>
  <c r="M6413" i="12"/>
  <c r="N6413" i="12" s="1"/>
  <c r="M6414" i="12"/>
  <c r="N6414" i="12" s="1"/>
  <c r="M6415" i="12"/>
  <c r="N6415" i="12" s="1"/>
  <c r="M6416" i="12"/>
  <c r="N6416" i="12" s="1"/>
  <c r="M6417" i="12"/>
  <c r="N6417" i="12" s="1"/>
  <c r="M6418" i="12"/>
  <c r="M6419" i="12"/>
  <c r="M6420" i="12"/>
  <c r="M6421" i="12"/>
  <c r="M6422" i="12"/>
  <c r="N6422" i="12" s="1"/>
  <c r="M6423" i="12"/>
  <c r="N6423" i="12" s="1"/>
  <c r="M6424" i="12"/>
  <c r="N6424" i="12" s="1"/>
  <c r="M6425" i="12"/>
  <c r="N6425" i="12" s="1"/>
  <c r="M6426" i="12"/>
  <c r="N6426" i="12" s="1"/>
  <c r="M6427" i="12"/>
  <c r="N6427" i="12" s="1"/>
  <c r="M6428" i="12"/>
  <c r="N6428" i="12" s="1"/>
  <c r="M6429" i="12"/>
  <c r="M6430" i="12"/>
  <c r="M6431" i="12"/>
  <c r="M6432" i="12"/>
  <c r="N6432" i="12" s="1"/>
  <c r="M6433" i="12"/>
  <c r="M6434" i="12"/>
  <c r="N6434" i="12" s="1"/>
  <c r="M6435" i="12"/>
  <c r="N6435" i="12" s="1"/>
  <c r="M6436" i="12"/>
  <c r="N6436" i="12" s="1"/>
  <c r="M6437" i="12"/>
  <c r="N6437" i="12" s="1"/>
  <c r="M6438" i="12"/>
  <c r="N6438" i="12" s="1"/>
  <c r="M6439" i="12"/>
  <c r="N6439" i="12" s="1"/>
  <c r="M6440" i="12"/>
  <c r="N6440" i="12" s="1"/>
  <c r="M6441" i="12"/>
  <c r="N6441" i="12" s="1"/>
  <c r="M6442" i="12"/>
  <c r="M6443" i="12"/>
  <c r="M6444" i="12"/>
  <c r="M6445" i="12"/>
  <c r="M6446" i="12"/>
  <c r="N6446" i="12" s="1"/>
  <c r="M6447" i="12"/>
  <c r="N6447" i="12" s="1"/>
  <c r="M6448" i="12"/>
  <c r="N6448" i="12" s="1"/>
  <c r="M6449" i="12"/>
  <c r="N6449" i="12" s="1"/>
  <c r="M6450" i="12"/>
  <c r="N6450" i="12" s="1"/>
  <c r="M6451" i="12"/>
  <c r="N6451" i="12" s="1"/>
  <c r="M6452" i="12"/>
  <c r="N6452" i="12" s="1"/>
  <c r="M6453" i="12"/>
  <c r="N6453" i="12" s="1"/>
  <c r="M6454" i="12"/>
  <c r="M6455" i="12"/>
  <c r="M6456" i="12"/>
  <c r="M6457" i="12"/>
  <c r="M6458" i="12"/>
  <c r="N6458" i="12" s="1"/>
  <c r="M6459" i="12"/>
  <c r="N6459" i="12" s="1"/>
  <c r="M6460" i="12"/>
  <c r="N6460" i="12" s="1"/>
  <c r="M6461" i="12"/>
  <c r="N6461" i="12" s="1"/>
  <c r="M6462" i="12"/>
  <c r="N6462" i="12" s="1"/>
  <c r="M6463" i="12"/>
  <c r="N6463" i="12" s="1"/>
  <c r="M6464" i="12"/>
  <c r="N6464" i="12" s="1"/>
  <c r="M6465" i="12"/>
  <c r="M6466" i="12"/>
  <c r="M6467" i="12"/>
  <c r="M6468" i="12"/>
  <c r="N6468" i="12" s="1"/>
  <c r="M6469" i="12"/>
  <c r="M6470" i="12"/>
  <c r="N6470" i="12" s="1"/>
  <c r="M6471" i="12"/>
  <c r="N6471" i="12" s="1"/>
  <c r="M6472" i="12"/>
  <c r="N6472" i="12" s="1"/>
  <c r="M6473" i="12"/>
  <c r="N6473" i="12" s="1"/>
  <c r="M6474" i="12"/>
  <c r="N6474" i="12" s="1"/>
  <c r="M6475" i="12"/>
  <c r="N6475" i="12" s="1"/>
  <c r="M6476" i="12"/>
  <c r="N6476" i="12" s="1"/>
  <c r="M6477" i="12"/>
  <c r="N6477" i="12" s="1"/>
  <c r="M6478" i="12"/>
  <c r="M6479" i="12"/>
  <c r="M6480" i="12"/>
  <c r="M6481" i="12"/>
  <c r="M6482" i="12"/>
  <c r="N6482" i="12" s="1"/>
  <c r="M6483" i="12"/>
  <c r="N6483" i="12" s="1"/>
  <c r="M6484" i="12"/>
  <c r="N6484" i="12" s="1"/>
  <c r="M6485" i="12"/>
  <c r="N6485" i="12" s="1"/>
  <c r="M6486" i="12"/>
  <c r="N6486" i="12" s="1"/>
  <c r="M6487" i="12"/>
  <c r="N6487" i="12" s="1"/>
  <c r="M6488" i="12"/>
  <c r="N6488" i="12" s="1"/>
  <c r="M6489" i="12"/>
  <c r="N6489" i="12" s="1"/>
  <c r="M6490" i="12"/>
  <c r="M6491" i="12"/>
  <c r="M6492" i="12"/>
  <c r="M6493" i="12"/>
  <c r="M6494" i="12"/>
  <c r="N6494" i="12" s="1"/>
  <c r="M6495" i="12"/>
  <c r="N6495" i="12" s="1"/>
  <c r="M6496" i="12"/>
  <c r="N6496" i="12" s="1"/>
  <c r="M6497" i="12"/>
  <c r="N6497" i="12" s="1"/>
  <c r="M6498" i="12"/>
  <c r="N6498" i="12" s="1"/>
  <c r="M6499" i="12"/>
  <c r="N6499" i="12" s="1"/>
  <c r="M6500" i="12"/>
  <c r="N6500" i="12" s="1"/>
  <c r="M6501" i="12"/>
  <c r="N6501" i="12" s="1"/>
  <c r="M6502" i="12"/>
  <c r="M6503" i="12"/>
  <c r="M6504" i="12"/>
  <c r="N6504" i="12" s="1"/>
  <c r="M6505" i="12"/>
  <c r="M6506" i="12"/>
  <c r="M6507" i="12"/>
  <c r="M6508" i="12"/>
  <c r="N6508" i="12" s="1"/>
  <c r="M6509" i="12"/>
  <c r="N6509" i="12" s="1"/>
  <c r="M6510" i="12"/>
  <c r="N6510" i="12" s="1"/>
  <c r="M6511" i="12"/>
  <c r="N6511" i="12" s="1"/>
  <c r="M6512" i="12"/>
  <c r="M6513" i="12"/>
  <c r="N6513" i="12" s="1"/>
  <c r="M6514" i="12"/>
  <c r="M6515" i="12"/>
  <c r="M6516" i="12"/>
  <c r="N6516" i="12" s="1"/>
  <c r="M6517" i="12"/>
  <c r="M6518" i="12"/>
  <c r="N6518" i="12" s="1"/>
  <c r="M6519" i="12"/>
  <c r="N6519" i="12" s="1"/>
  <c r="M6520" i="12"/>
  <c r="N6520" i="12" s="1"/>
  <c r="M6521" i="12"/>
  <c r="N6521" i="12" s="1"/>
  <c r="M6522" i="12"/>
  <c r="N6522" i="12" s="1"/>
  <c r="M6523" i="12"/>
  <c r="N6523" i="12" s="1"/>
  <c r="M6524" i="12"/>
  <c r="N6524" i="12" s="1"/>
  <c r="M6525" i="12"/>
  <c r="N6525" i="12" s="1"/>
  <c r="M6526" i="12"/>
  <c r="M6527" i="12"/>
  <c r="M6528" i="12"/>
  <c r="M6529" i="12"/>
  <c r="M6530" i="12"/>
  <c r="N6530" i="12" s="1"/>
  <c r="M6531" i="12"/>
  <c r="N6531" i="12" s="1"/>
  <c r="M6532" i="12"/>
  <c r="N6532" i="12" s="1"/>
  <c r="M6533" i="12"/>
  <c r="N6533" i="12" s="1"/>
  <c r="M6534" i="12"/>
  <c r="N6534" i="12" s="1"/>
  <c r="M6535" i="12"/>
  <c r="N6535" i="12" s="1"/>
  <c r="M6536" i="12"/>
  <c r="N6536" i="12" s="1"/>
  <c r="M6537" i="12"/>
  <c r="N6537" i="12" s="1"/>
  <c r="M6538" i="12"/>
  <c r="M6539" i="12"/>
  <c r="M6540" i="12"/>
  <c r="N6540" i="12" s="1"/>
  <c r="M6541" i="12"/>
  <c r="M6542" i="12"/>
  <c r="N6542" i="12" s="1"/>
  <c r="M6543" i="12"/>
  <c r="N6543" i="12" s="1"/>
  <c r="M6544" i="12"/>
  <c r="N6544" i="12" s="1"/>
  <c r="M6545" i="12"/>
  <c r="N6545" i="12" s="1"/>
  <c r="M6546" i="12"/>
  <c r="N6546" i="12" s="1"/>
  <c r="M6547" i="12"/>
  <c r="N6547" i="12" s="1"/>
  <c r="M6548" i="12"/>
  <c r="N6548" i="12" s="1"/>
  <c r="M6549" i="12"/>
  <c r="N6549" i="12" s="1"/>
  <c r="M6550" i="12"/>
  <c r="M6551" i="12"/>
  <c r="M6552" i="12"/>
  <c r="M6553" i="12"/>
  <c r="M6554" i="12"/>
  <c r="N6554" i="12" s="1"/>
  <c r="M6555" i="12"/>
  <c r="M6556" i="12"/>
  <c r="N6556" i="12" s="1"/>
  <c r="M6557" i="12"/>
  <c r="N6557" i="12" s="1"/>
  <c r="M6558" i="12"/>
  <c r="N6558" i="12" s="1"/>
  <c r="M6559" i="12"/>
  <c r="N6559" i="12" s="1"/>
  <c r="M6560" i="12"/>
  <c r="M6561" i="12"/>
  <c r="N6561" i="12" s="1"/>
  <c r="M6562" i="12"/>
  <c r="M6563" i="12"/>
  <c r="M6564" i="12"/>
  <c r="M6565" i="12"/>
  <c r="M6566" i="12"/>
  <c r="N6566" i="12" s="1"/>
  <c r="M6567" i="12"/>
  <c r="M6568" i="12"/>
  <c r="N6568" i="12" s="1"/>
  <c r="M6569" i="12"/>
  <c r="N6569" i="12" s="1"/>
  <c r="M6570" i="12"/>
  <c r="N6570" i="12" s="1"/>
  <c r="M6571" i="12"/>
  <c r="N6571" i="12" s="1"/>
  <c r="M6572" i="12"/>
  <c r="N6572" i="12" s="1"/>
  <c r="M6573" i="12"/>
  <c r="N6573" i="12" s="1"/>
  <c r="M6574" i="12"/>
  <c r="M6575" i="12"/>
  <c r="M6576" i="12"/>
  <c r="N6576" i="12" s="1"/>
  <c r="M6577" i="12"/>
  <c r="M6578" i="12"/>
  <c r="N6578" i="12" s="1"/>
  <c r="M6579" i="12"/>
  <c r="N6579" i="12" s="1"/>
  <c r="M6580" i="12"/>
  <c r="N6580" i="12" s="1"/>
  <c r="M6581" i="12"/>
  <c r="N6581" i="12" s="1"/>
  <c r="M6582" i="12"/>
  <c r="N6582" i="12" s="1"/>
  <c r="M6583" i="12"/>
  <c r="N6583" i="12" s="1"/>
  <c r="M6584" i="12"/>
  <c r="N6584" i="12" s="1"/>
  <c r="M6585" i="12"/>
  <c r="N6585" i="12" s="1"/>
  <c r="M6586" i="12"/>
  <c r="M6587" i="12"/>
  <c r="M6588" i="12"/>
  <c r="N6588" i="12" s="1"/>
  <c r="M6589" i="12"/>
  <c r="M6590" i="12"/>
  <c r="N6590" i="12" s="1"/>
  <c r="M6591" i="12"/>
  <c r="N6591" i="12" s="1"/>
  <c r="M6592" i="12"/>
  <c r="N6592" i="12" s="1"/>
  <c r="M6593" i="12"/>
  <c r="N6593" i="12" s="1"/>
  <c r="M6594" i="12"/>
  <c r="N6594" i="12" s="1"/>
  <c r="M6595" i="12"/>
  <c r="N6595" i="12" s="1"/>
  <c r="M6596" i="12"/>
  <c r="M6597" i="12"/>
  <c r="M6598" i="12"/>
  <c r="M6599" i="12"/>
  <c r="M6600" i="12"/>
  <c r="M6601" i="12"/>
  <c r="M6602" i="12"/>
  <c r="M6603" i="12"/>
  <c r="N6603" i="12" s="1"/>
  <c r="M6604" i="12"/>
  <c r="N6604" i="12" s="1"/>
  <c r="M6605" i="12"/>
  <c r="N6605" i="12" s="1"/>
  <c r="M6606" i="12"/>
  <c r="N6606" i="12" s="1"/>
  <c r="M6607" i="12"/>
  <c r="N6607" i="12" s="1"/>
  <c r="M6608" i="12"/>
  <c r="N6608" i="12" s="1"/>
  <c r="M6609" i="12"/>
  <c r="M6610" i="12"/>
  <c r="M6611" i="12"/>
  <c r="M6612" i="12"/>
  <c r="N6612" i="12" s="1"/>
  <c r="M6613" i="12"/>
  <c r="M6614" i="12"/>
  <c r="N6614" i="12" s="1"/>
  <c r="M6615" i="12"/>
  <c r="N6615" i="12" s="1"/>
  <c r="M6616" i="12"/>
  <c r="N6616" i="12" s="1"/>
  <c r="M6617" i="12"/>
  <c r="N6617" i="12" s="1"/>
  <c r="M6618" i="12"/>
  <c r="N6618" i="12" s="1"/>
  <c r="M6619" i="12"/>
  <c r="N6619" i="12" s="1"/>
  <c r="M6620" i="12"/>
  <c r="N6620" i="12" s="1"/>
  <c r="M6621" i="12"/>
  <c r="N6621" i="12" s="1"/>
  <c r="M6622" i="12"/>
  <c r="M6623" i="12"/>
  <c r="M6624" i="12"/>
  <c r="M6625" i="12"/>
  <c r="M6626" i="12"/>
  <c r="M6627" i="12"/>
  <c r="N6627" i="12" s="1"/>
  <c r="M6628" i="12"/>
  <c r="N6628" i="12" s="1"/>
  <c r="M6629" i="12"/>
  <c r="N6629" i="12" s="1"/>
  <c r="M6630" i="12"/>
  <c r="N6630" i="12" s="1"/>
  <c r="M6631" i="12"/>
  <c r="N6631" i="12" s="1"/>
  <c r="M6632" i="12"/>
  <c r="N6632" i="12" s="1"/>
  <c r="M6633" i="12"/>
  <c r="M6634" i="12"/>
  <c r="M6635" i="12"/>
  <c r="M6636" i="12"/>
  <c r="M6637" i="12"/>
  <c r="M6638" i="12"/>
  <c r="N6638" i="12" s="1"/>
  <c r="M6639" i="12"/>
  <c r="N6639" i="12" s="1"/>
  <c r="M6640" i="12"/>
  <c r="N6640" i="12" s="1"/>
  <c r="M6641" i="12"/>
  <c r="N6641" i="12" s="1"/>
  <c r="M6642" i="12"/>
  <c r="N6642" i="12" s="1"/>
  <c r="M6643" i="12"/>
  <c r="N6643" i="12" s="1"/>
  <c r="M6644" i="12"/>
  <c r="N6644" i="12" s="1"/>
  <c r="M6645" i="12"/>
  <c r="N6645" i="12" s="1"/>
  <c r="M6646" i="12"/>
  <c r="M6647" i="12"/>
  <c r="M6648" i="12"/>
  <c r="N6648" i="12" s="1"/>
  <c r="M6649" i="12"/>
  <c r="M6650" i="12"/>
  <c r="N6650" i="12" s="1"/>
  <c r="M6651" i="12"/>
  <c r="N6651" i="12" s="1"/>
  <c r="M6652" i="12"/>
  <c r="N6652" i="12" s="1"/>
  <c r="M6653" i="12"/>
  <c r="N6653" i="12" s="1"/>
  <c r="M6654" i="12"/>
  <c r="N6654" i="12" s="1"/>
  <c r="M6655" i="12"/>
  <c r="N6655" i="12" s="1"/>
  <c r="M6656" i="12"/>
  <c r="M6657" i="12"/>
  <c r="N6657" i="12" s="1"/>
  <c r="M6658" i="12"/>
  <c r="M6659" i="12"/>
  <c r="M6660" i="12"/>
  <c r="N6660" i="12" s="1"/>
  <c r="M6661" i="12"/>
  <c r="M6662" i="12"/>
  <c r="M6663" i="12"/>
  <c r="M6664" i="12"/>
  <c r="N6664" i="12" s="1"/>
  <c r="M6665" i="12"/>
  <c r="N6665" i="12" s="1"/>
  <c r="M6666" i="12"/>
  <c r="N6666" i="12" s="1"/>
  <c r="M6667" i="12"/>
  <c r="N6667" i="12" s="1"/>
  <c r="M6668" i="12"/>
  <c r="N6668" i="12" s="1"/>
  <c r="M6669" i="12"/>
  <c r="M6670" i="12"/>
  <c r="M6671" i="12"/>
  <c r="M6672" i="12"/>
  <c r="M6673" i="12"/>
  <c r="M6674" i="12"/>
  <c r="M6675" i="12"/>
  <c r="N6675" i="12" s="1"/>
  <c r="M6676" i="12"/>
  <c r="N6676" i="12" s="1"/>
  <c r="M6677" i="12"/>
  <c r="N6677" i="12" s="1"/>
  <c r="M6678" i="12"/>
  <c r="N6678" i="12" s="1"/>
  <c r="M6679" i="12"/>
  <c r="N6679" i="12" s="1"/>
  <c r="M6680" i="12"/>
  <c r="N6680" i="12" s="1"/>
  <c r="M6681" i="12"/>
  <c r="N6681" i="12" s="1"/>
  <c r="M6682" i="12"/>
  <c r="M6683" i="12"/>
  <c r="M6684" i="12"/>
  <c r="N6684" i="12" s="1"/>
  <c r="M6685" i="12"/>
  <c r="M6686" i="12"/>
  <c r="N6686" i="12" s="1"/>
  <c r="M6687" i="12"/>
  <c r="N6687" i="12" s="1"/>
  <c r="M6688" i="12"/>
  <c r="N6688" i="12" s="1"/>
  <c r="M6689" i="12"/>
  <c r="N6689" i="12" s="1"/>
  <c r="M6690" i="12"/>
  <c r="N6690" i="12" s="1"/>
  <c r="M6691" i="12"/>
  <c r="N6691" i="12" s="1"/>
  <c r="M6692" i="12"/>
  <c r="M6693" i="12"/>
  <c r="N6693" i="12" s="1"/>
  <c r="M6694" i="12"/>
  <c r="M6695" i="12"/>
  <c r="M6696" i="12"/>
  <c r="M6697" i="12"/>
  <c r="M6698" i="12"/>
  <c r="N6698" i="12" s="1"/>
  <c r="M6699" i="12"/>
  <c r="N6699" i="12" s="1"/>
  <c r="M6700" i="12"/>
  <c r="N6700" i="12" s="1"/>
  <c r="M6701" i="12"/>
  <c r="N6701" i="12" s="1"/>
  <c r="M6702" i="12"/>
  <c r="N6702" i="12" s="1"/>
  <c r="M6703" i="12"/>
  <c r="N6703" i="12" s="1"/>
  <c r="M6704" i="12"/>
  <c r="N6704" i="12" s="1"/>
  <c r="M6705" i="12"/>
  <c r="N6705" i="12" s="1"/>
  <c r="M6706" i="12"/>
  <c r="M6707" i="12"/>
  <c r="M6708" i="12"/>
  <c r="M6709" i="12"/>
  <c r="M6710" i="12"/>
  <c r="M6711" i="12"/>
  <c r="M6712" i="12"/>
  <c r="N6712" i="12" s="1"/>
  <c r="M6713" i="12"/>
  <c r="N6713" i="12" s="1"/>
  <c r="M6714" i="12"/>
  <c r="N6714" i="12" s="1"/>
  <c r="M6715" i="12"/>
  <c r="N6715" i="12" s="1"/>
  <c r="M6716" i="12"/>
  <c r="N6716" i="12" s="1"/>
  <c r="M6717" i="12"/>
  <c r="N6717" i="12" s="1"/>
  <c r="M6718" i="12"/>
  <c r="M6719" i="12"/>
  <c r="M6720" i="12"/>
  <c r="N6720" i="12" s="1"/>
  <c r="M6721" i="12"/>
  <c r="M6722" i="12"/>
  <c r="N6722" i="12" s="1"/>
  <c r="M6723" i="12"/>
  <c r="N6723" i="12" s="1"/>
  <c r="M6724" i="12"/>
  <c r="N6724" i="12" s="1"/>
  <c r="M6725" i="12"/>
  <c r="N6725" i="12" s="1"/>
  <c r="M6726" i="12"/>
  <c r="N6726" i="12" s="1"/>
  <c r="M6727" i="12"/>
  <c r="M6728" i="12"/>
  <c r="N6728" i="12" s="1"/>
  <c r="M6729" i="12"/>
  <c r="N6729" i="12" s="1"/>
  <c r="M6730" i="12"/>
  <c r="M6731" i="12"/>
  <c r="M6732" i="12"/>
  <c r="N6732" i="12" s="1"/>
  <c r="M6733" i="12"/>
  <c r="M6734" i="12"/>
  <c r="M6735" i="12"/>
  <c r="M6736" i="12"/>
  <c r="N6736" i="12" s="1"/>
  <c r="M6737" i="12"/>
  <c r="M6738" i="12"/>
  <c r="N6738" i="12" s="1"/>
  <c r="M6739" i="12"/>
  <c r="N6739" i="12" s="1"/>
  <c r="M6740" i="12"/>
  <c r="N6740" i="12" s="1"/>
  <c r="M6741" i="12"/>
  <c r="N6741" i="12" s="1"/>
  <c r="M6742" i="12"/>
  <c r="M6743" i="12"/>
  <c r="M6744" i="12"/>
  <c r="M6745" i="12"/>
  <c r="M6746" i="12"/>
  <c r="N6746" i="12" s="1"/>
  <c r="M6747" i="12"/>
  <c r="N6747" i="12" s="1"/>
  <c r="M6748" i="12"/>
  <c r="N6748" i="12" s="1"/>
  <c r="M6749" i="12"/>
  <c r="N6749" i="12" s="1"/>
  <c r="M6750" i="12"/>
  <c r="N6750" i="12" s="1"/>
  <c r="M6751" i="12"/>
  <c r="N6751" i="12" s="1"/>
  <c r="M6752" i="12"/>
  <c r="N6752" i="12" s="1"/>
  <c r="M6753" i="12"/>
  <c r="M6754" i="12"/>
  <c r="M6755" i="12"/>
  <c r="M6756" i="12"/>
  <c r="N6756" i="12" s="1"/>
  <c r="M6757" i="12"/>
  <c r="M6758" i="12"/>
  <c r="N6758" i="12" s="1"/>
  <c r="M6759" i="12"/>
  <c r="N6759" i="12" s="1"/>
  <c r="M6760" i="12"/>
  <c r="N6760" i="12" s="1"/>
  <c r="M6761" i="12"/>
  <c r="N6761" i="12" s="1"/>
  <c r="M6762" i="12"/>
  <c r="N6762" i="12" s="1"/>
  <c r="M6763" i="12"/>
  <c r="N6763" i="12" s="1"/>
  <c r="M6764" i="12"/>
  <c r="M6765" i="12"/>
  <c r="N6765" i="12" s="1"/>
  <c r="M6766" i="12"/>
  <c r="M6767" i="12"/>
  <c r="M6768" i="12"/>
  <c r="M6769" i="12"/>
  <c r="M6770" i="12"/>
  <c r="N6770" i="12" s="1"/>
  <c r="M6771" i="12"/>
  <c r="N6771" i="12" s="1"/>
  <c r="M6772" i="12"/>
  <c r="N6772" i="12" s="1"/>
  <c r="M6773" i="12"/>
  <c r="N6773" i="12" s="1"/>
  <c r="M6774" i="12"/>
  <c r="N6774" i="12" s="1"/>
  <c r="M6775" i="12"/>
  <c r="N6775" i="12" s="1"/>
  <c r="M6776" i="12"/>
  <c r="N6776" i="12" s="1"/>
  <c r="M6777" i="12"/>
  <c r="N6777" i="12" s="1"/>
  <c r="M6778" i="12"/>
  <c r="M6779" i="12"/>
  <c r="M6780" i="12"/>
  <c r="M6781" i="12"/>
  <c r="M6782" i="12"/>
  <c r="N6782" i="12" s="1"/>
  <c r="M6783" i="12"/>
  <c r="M6784" i="12"/>
  <c r="N6784" i="12" s="1"/>
  <c r="M6785" i="12"/>
  <c r="N6785" i="12" s="1"/>
  <c r="M6786" i="12"/>
  <c r="N6786" i="12" s="1"/>
  <c r="M6787" i="12"/>
  <c r="N6787" i="12" s="1"/>
  <c r="M6788" i="12"/>
  <c r="N6788" i="12" s="1"/>
  <c r="M6789" i="12"/>
  <c r="N6789" i="12" s="1"/>
  <c r="M6790" i="12"/>
  <c r="M6791" i="12"/>
  <c r="M6792" i="12"/>
  <c r="M6793" i="12"/>
  <c r="M6794" i="12"/>
  <c r="N6794" i="12" s="1"/>
  <c r="M6795" i="12"/>
  <c r="N6795" i="12" s="1"/>
  <c r="M6796" i="12"/>
  <c r="N6796" i="12" s="1"/>
  <c r="M6797" i="12"/>
  <c r="N6797" i="12" s="1"/>
  <c r="M6798" i="12"/>
  <c r="N6798" i="12" s="1"/>
  <c r="M6799" i="12"/>
  <c r="N6799" i="12" s="1"/>
  <c r="M6800" i="12"/>
  <c r="N6800" i="12" s="1"/>
  <c r="M6801" i="12"/>
  <c r="N6801" i="12" s="1"/>
  <c r="M6802" i="12"/>
  <c r="M6803" i="12"/>
  <c r="M6804" i="12"/>
  <c r="N6804" i="12" s="1"/>
  <c r="M6805" i="12"/>
  <c r="N6805" i="12" s="1"/>
  <c r="M6806" i="12"/>
  <c r="N6806" i="12" s="1"/>
  <c r="M6807" i="12"/>
  <c r="N6807" i="12" s="1"/>
  <c r="M6808" i="12"/>
  <c r="N6808" i="12" s="1"/>
  <c r="M6809" i="12"/>
  <c r="N6809" i="12" s="1"/>
  <c r="M6810" i="12"/>
  <c r="N6810" i="12" s="1"/>
  <c r="M6811" i="12"/>
  <c r="N6811" i="12" s="1"/>
  <c r="M6812" i="12"/>
  <c r="N6812" i="12" s="1"/>
  <c r="M6813" i="12"/>
  <c r="N6813" i="12" s="1"/>
  <c r="M6814" i="12"/>
  <c r="M6815" i="12"/>
  <c r="M6816" i="12"/>
  <c r="M6817" i="12"/>
  <c r="M6818" i="12"/>
  <c r="N6818" i="12" s="1"/>
  <c r="M6819" i="12"/>
  <c r="N6819" i="12" s="1"/>
  <c r="M6820" i="12"/>
  <c r="N6820" i="12" s="1"/>
  <c r="M6821" i="12"/>
  <c r="N6821" i="12" s="1"/>
  <c r="M6822" i="12"/>
  <c r="N6822" i="12" s="1"/>
  <c r="M6823" i="12"/>
  <c r="N6823" i="12" s="1"/>
  <c r="M6824" i="12"/>
  <c r="N6824" i="12" s="1"/>
  <c r="M6825" i="12"/>
  <c r="M6826" i="12"/>
  <c r="M6827" i="12"/>
  <c r="M6828" i="12"/>
  <c r="N6828" i="12" s="1"/>
  <c r="M6829" i="12"/>
  <c r="M6830" i="12"/>
  <c r="N6830" i="12" s="1"/>
  <c r="M6831" i="12"/>
  <c r="N6831" i="12" s="1"/>
  <c r="M6832" i="12"/>
  <c r="N6832" i="12" s="1"/>
  <c r="M6833" i="12"/>
  <c r="N6833" i="12" s="1"/>
  <c r="M6834" i="12"/>
  <c r="N6834" i="12" s="1"/>
  <c r="M6835" i="12"/>
  <c r="N6835" i="12" s="1"/>
  <c r="M6836" i="12"/>
  <c r="N6836" i="12" s="1"/>
  <c r="M6837" i="12"/>
  <c r="N6837" i="12" s="1"/>
  <c r="M6838" i="12"/>
  <c r="M6839" i="12"/>
  <c r="M6840" i="12"/>
  <c r="N6840" i="12" s="1"/>
  <c r="M6841" i="12"/>
  <c r="M6842" i="12"/>
  <c r="M6843" i="12"/>
  <c r="M6844" i="12"/>
  <c r="N6844" i="12" s="1"/>
  <c r="M6845" i="12"/>
  <c r="N6845" i="12" s="1"/>
  <c r="M6846" i="12"/>
  <c r="N6846" i="12" s="1"/>
  <c r="M6847" i="12"/>
  <c r="N6847" i="12" s="1"/>
  <c r="M6848" i="12"/>
  <c r="N6848" i="12" s="1"/>
  <c r="M6849" i="12"/>
  <c r="M6850" i="12"/>
  <c r="M6851" i="12"/>
  <c r="M6852" i="12"/>
  <c r="M6853" i="12"/>
  <c r="M6854" i="12"/>
  <c r="N6854" i="12" s="1"/>
  <c r="M6855" i="12"/>
  <c r="N6855" i="12" s="1"/>
  <c r="M6856" i="12"/>
  <c r="N6856" i="12" s="1"/>
  <c r="M6857" i="12"/>
  <c r="N6857" i="12" s="1"/>
  <c r="M6858" i="12"/>
  <c r="N6858" i="12" s="1"/>
  <c r="M6859" i="12"/>
  <c r="N6859" i="12" s="1"/>
  <c r="M6860" i="12"/>
  <c r="N6860" i="12" s="1"/>
  <c r="M6861" i="12"/>
  <c r="N6861" i="12" s="1"/>
  <c r="M6862" i="12"/>
  <c r="M6863" i="12"/>
  <c r="M6864" i="12"/>
  <c r="M6865" i="12"/>
  <c r="M6866" i="12"/>
  <c r="N6866" i="12" s="1"/>
  <c r="M6867" i="12"/>
  <c r="N6867" i="12" s="1"/>
  <c r="M6868" i="12"/>
  <c r="N6868" i="12" s="1"/>
  <c r="M6869" i="12"/>
  <c r="N6869" i="12" s="1"/>
  <c r="M6870" i="12"/>
  <c r="N6870" i="12" s="1"/>
  <c r="M6871" i="12"/>
  <c r="N6871" i="12" s="1"/>
  <c r="M6872" i="12"/>
  <c r="M6873" i="12"/>
  <c r="N6873" i="12" s="1"/>
  <c r="M6874" i="12"/>
  <c r="M6875" i="12"/>
  <c r="M6876" i="12"/>
  <c r="M6877" i="12"/>
  <c r="M6878" i="12"/>
  <c r="M6879" i="12"/>
  <c r="N6879" i="12" s="1"/>
  <c r="M6880" i="12"/>
  <c r="N6880" i="12" s="1"/>
  <c r="M6881" i="12"/>
  <c r="N6881" i="12" s="1"/>
  <c r="M6882" i="12"/>
  <c r="N6882" i="12" s="1"/>
  <c r="M6883" i="12"/>
  <c r="N6883" i="12" s="1"/>
  <c r="M6884" i="12"/>
  <c r="N6884" i="12" s="1"/>
  <c r="M6885" i="12"/>
  <c r="M6886" i="12"/>
  <c r="M6887" i="12"/>
  <c r="M6888" i="12"/>
  <c r="M6889" i="12"/>
  <c r="M6890" i="12"/>
  <c r="N6890" i="12" s="1"/>
  <c r="M6891" i="12"/>
  <c r="N6891" i="12" s="1"/>
  <c r="M6892" i="12"/>
  <c r="N6892" i="12" s="1"/>
  <c r="M6893" i="12"/>
  <c r="N6893" i="12" s="1"/>
  <c r="M6894" i="12"/>
  <c r="N6894" i="12" s="1"/>
  <c r="M6895" i="12"/>
  <c r="N6895" i="12" s="1"/>
  <c r="M6896" i="12"/>
  <c r="M6897" i="12"/>
  <c r="N6897" i="12" s="1"/>
  <c r="M6898" i="12"/>
  <c r="M6899" i="12"/>
  <c r="M6900" i="12"/>
  <c r="N6900" i="12" s="1"/>
  <c r="M6901" i="12"/>
  <c r="M6902" i="12"/>
  <c r="N6902" i="12" s="1"/>
  <c r="M6903" i="12"/>
  <c r="N6903" i="12" s="1"/>
  <c r="M6904" i="12"/>
  <c r="N6904" i="12" s="1"/>
  <c r="M6905" i="12"/>
  <c r="N6905" i="12" s="1"/>
  <c r="M6906" i="12"/>
  <c r="N6906" i="12" s="1"/>
  <c r="M6907" i="12"/>
  <c r="N6907" i="12" s="1"/>
  <c r="M6908" i="12"/>
  <c r="N6908" i="12" s="1"/>
  <c r="M6909" i="12"/>
  <c r="N6909" i="12" s="1"/>
  <c r="M6910" i="12"/>
  <c r="M6911" i="12"/>
  <c r="M6912" i="12"/>
  <c r="M6913" i="12"/>
  <c r="M6914" i="12"/>
  <c r="M6915" i="12"/>
  <c r="M6916" i="12"/>
  <c r="N6916" i="12" s="1"/>
  <c r="M6917" i="12"/>
  <c r="N6917" i="12" s="1"/>
  <c r="M6918" i="12"/>
  <c r="N6918" i="12" s="1"/>
  <c r="M6919" i="12"/>
  <c r="N6919" i="12" s="1"/>
  <c r="M6920" i="12"/>
  <c r="N6920" i="12" s="1"/>
  <c r="M6921" i="12"/>
  <c r="N6921" i="12" s="1"/>
  <c r="M6922" i="12"/>
  <c r="M6923" i="12"/>
  <c r="M6924" i="12"/>
  <c r="M6925" i="12"/>
  <c r="M6926" i="12"/>
  <c r="M6927" i="12"/>
  <c r="N6927" i="12" s="1"/>
  <c r="M6928" i="12"/>
  <c r="N6928" i="12" s="1"/>
  <c r="M6929" i="12"/>
  <c r="N6929" i="12" s="1"/>
  <c r="M6930" i="12"/>
  <c r="N6930" i="12" s="1"/>
  <c r="M6931" i="12"/>
  <c r="N6931" i="12" s="1"/>
  <c r="M6932" i="12"/>
  <c r="N6932" i="12" s="1"/>
  <c r="M6933" i="12"/>
  <c r="M6934" i="12"/>
  <c r="M6935" i="12"/>
  <c r="M6936" i="12"/>
  <c r="N6936" i="12" s="1"/>
  <c r="M6937" i="12"/>
  <c r="N6937" i="12" s="1"/>
  <c r="M6938" i="12"/>
  <c r="N6938" i="12" s="1"/>
  <c r="M6939" i="12"/>
  <c r="N6939" i="12" s="1"/>
  <c r="M6940" i="12"/>
  <c r="N6940" i="12" s="1"/>
  <c r="M6941" i="12"/>
  <c r="N6941" i="12" s="1"/>
  <c r="M6942" i="12"/>
  <c r="N6942" i="12" s="1"/>
  <c r="M6943" i="12"/>
  <c r="N6943" i="12" s="1"/>
  <c r="M6944" i="12"/>
  <c r="N6944" i="12" s="1"/>
  <c r="M6945" i="12"/>
  <c r="N6945" i="12" s="1"/>
  <c r="M6946" i="12"/>
  <c r="M6947" i="12"/>
  <c r="M6948" i="12"/>
  <c r="M6949" i="12"/>
  <c r="M6950" i="12"/>
  <c r="N6950" i="12" s="1"/>
  <c r="M6951" i="12"/>
  <c r="N6951" i="12" s="1"/>
  <c r="M6952" i="12"/>
  <c r="N6952" i="12" s="1"/>
  <c r="M6953" i="12"/>
  <c r="N6953" i="12" s="1"/>
  <c r="M6954" i="12"/>
  <c r="N6954" i="12" s="1"/>
  <c r="M6955" i="12"/>
  <c r="N6955" i="12" s="1"/>
  <c r="M6956" i="12"/>
  <c r="N6956" i="12" s="1"/>
  <c r="M6957" i="12"/>
  <c r="N6957" i="12" s="1"/>
  <c r="M6958" i="12"/>
  <c r="M6959" i="12"/>
  <c r="M6960" i="12"/>
  <c r="M6961" i="12"/>
  <c r="M6962" i="12"/>
  <c r="N6962" i="12" s="1"/>
  <c r="M6963" i="12"/>
  <c r="N6963" i="12" s="1"/>
  <c r="M6964" i="12"/>
  <c r="N6964" i="12" s="1"/>
  <c r="M6965" i="12"/>
  <c r="N6965" i="12" s="1"/>
  <c r="M6966" i="12"/>
  <c r="N6966" i="12" s="1"/>
  <c r="M6967" i="12"/>
  <c r="N6967" i="12" s="1"/>
  <c r="M6968" i="12"/>
  <c r="N6968" i="12" s="1"/>
  <c r="M6969" i="12"/>
  <c r="M6970" i="12"/>
  <c r="M6971" i="12"/>
  <c r="M6972" i="12"/>
  <c r="N6972" i="12" s="1"/>
  <c r="M6973" i="12"/>
  <c r="M6974" i="12"/>
  <c r="N6974" i="12" s="1"/>
  <c r="M6975" i="12"/>
  <c r="N6975" i="12" s="1"/>
  <c r="M6976" i="12"/>
  <c r="N6976" i="12" s="1"/>
  <c r="M6977" i="12"/>
  <c r="N6977" i="12" s="1"/>
  <c r="M6978" i="12"/>
  <c r="N6978" i="12" s="1"/>
  <c r="M6979" i="12"/>
  <c r="N6979" i="12" s="1"/>
  <c r="M6980" i="12"/>
  <c r="N6980" i="12" s="1"/>
  <c r="M6981" i="12"/>
  <c r="N6981" i="12" s="1"/>
  <c r="M6982" i="12"/>
  <c r="M6983" i="12"/>
  <c r="M6984" i="12"/>
  <c r="M6985" i="12"/>
  <c r="M6986" i="12"/>
  <c r="M6987" i="12"/>
  <c r="M6988" i="12"/>
  <c r="N6988" i="12" s="1"/>
  <c r="M6989" i="12"/>
  <c r="N6989" i="12" s="1"/>
  <c r="M6990" i="12"/>
  <c r="N6990" i="12" s="1"/>
  <c r="M6991" i="12"/>
  <c r="N6991" i="12" s="1"/>
  <c r="M6992" i="12"/>
  <c r="M6993" i="12"/>
  <c r="M6994" i="12"/>
  <c r="M6995" i="12"/>
  <c r="M6996" i="12"/>
  <c r="M6997" i="12"/>
  <c r="M6998" i="12"/>
  <c r="N6998" i="12" s="1"/>
  <c r="M6999" i="12"/>
  <c r="N6999" i="12" s="1"/>
  <c r="M7000" i="12"/>
  <c r="N7000" i="12" s="1"/>
  <c r="M7001" i="12"/>
  <c r="N7001" i="12" s="1"/>
  <c r="M7002" i="12"/>
  <c r="N7002" i="12" s="1"/>
  <c r="M7003" i="12"/>
  <c r="N7003" i="12" s="1"/>
  <c r="M7004" i="12"/>
  <c r="N7004" i="12" s="1"/>
  <c r="M7005" i="12"/>
  <c r="N7005" i="12" s="1"/>
  <c r="M7006" i="12"/>
  <c r="M7007" i="12"/>
  <c r="M7008" i="12"/>
  <c r="M7009" i="12"/>
  <c r="M7010" i="12"/>
  <c r="N7010" i="12" s="1"/>
  <c r="M7011" i="12"/>
  <c r="N7011" i="12" s="1"/>
  <c r="M7012" i="12"/>
  <c r="N7012" i="12" s="1"/>
  <c r="M7013" i="12"/>
  <c r="N7013" i="12" s="1"/>
  <c r="M7014" i="12"/>
  <c r="N7014" i="12" s="1"/>
  <c r="M7015" i="12"/>
  <c r="N7015" i="12" s="1"/>
  <c r="M7016" i="12"/>
  <c r="N7016" i="12" s="1"/>
  <c r="M7017" i="12"/>
  <c r="N7017" i="12" s="1"/>
  <c r="M7018" i="12"/>
  <c r="M7019" i="12"/>
  <c r="M7020" i="12"/>
  <c r="M7021" i="12"/>
  <c r="M7022" i="12"/>
  <c r="N7022" i="12" s="1"/>
  <c r="M7023" i="12"/>
  <c r="N7023" i="12" s="1"/>
  <c r="M7024" i="12"/>
  <c r="N7024" i="12" s="1"/>
  <c r="M7025" i="12"/>
  <c r="N7025" i="12" s="1"/>
  <c r="M7026" i="12"/>
  <c r="N7026" i="12" s="1"/>
  <c r="M7027" i="12"/>
  <c r="N7027" i="12" s="1"/>
  <c r="M7028" i="12"/>
  <c r="N7028" i="12" s="1"/>
  <c r="M7029" i="12"/>
  <c r="N7029" i="12" s="1"/>
  <c r="M7030" i="12"/>
  <c r="M7031" i="12"/>
  <c r="M7032" i="12"/>
  <c r="M7033" i="12"/>
  <c r="M7034" i="12"/>
  <c r="N7034" i="12" s="1"/>
  <c r="M7035" i="12"/>
  <c r="M7036" i="12"/>
  <c r="N7036" i="12" s="1"/>
  <c r="M7037" i="12"/>
  <c r="N7037" i="12" s="1"/>
  <c r="M7038" i="12"/>
  <c r="N7038" i="12" s="1"/>
  <c r="M7039" i="12"/>
  <c r="N7039" i="12" s="1"/>
  <c r="M7040" i="12"/>
  <c r="N7040" i="12" s="1"/>
  <c r="M7041" i="12"/>
  <c r="M7042" i="12"/>
  <c r="M7043" i="12"/>
  <c r="M7044" i="12"/>
  <c r="N7044" i="12" s="1"/>
  <c r="M7045" i="12"/>
  <c r="M7046" i="12"/>
  <c r="N7046" i="12" s="1"/>
  <c r="M7047" i="12"/>
  <c r="N7047" i="12" s="1"/>
  <c r="M7048" i="12"/>
  <c r="N7048" i="12" s="1"/>
  <c r="M7049" i="12"/>
  <c r="N7049" i="12" s="1"/>
  <c r="M7050" i="12"/>
  <c r="N7050" i="12" s="1"/>
  <c r="M7051" i="12"/>
  <c r="N7051" i="12" s="1"/>
  <c r="M7052" i="12"/>
  <c r="N7052" i="12" s="1"/>
  <c r="M7053" i="12"/>
  <c r="N7053" i="12" s="1"/>
  <c r="M7054" i="12"/>
  <c r="M7055" i="12"/>
  <c r="M7056" i="12"/>
  <c r="N7056" i="12" s="1"/>
  <c r="M7057" i="12"/>
  <c r="M7058" i="12"/>
  <c r="N7058" i="12" s="1"/>
  <c r="M7059" i="12"/>
  <c r="N7059" i="12" s="1"/>
  <c r="M7060" i="12"/>
  <c r="N7060" i="12" s="1"/>
  <c r="M7061" i="12"/>
  <c r="N7061" i="12" s="1"/>
  <c r="M7062" i="12"/>
  <c r="N7062" i="12" s="1"/>
  <c r="M7063" i="12"/>
  <c r="N7063" i="12" s="1"/>
  <c r="M7064" i="12"/>
  <c r="M7065" i="12"/>
  <c r="M7066" i="12"/>
  <c r="M7067" i="12"/>
  <c r="M7068" i="12"/>
  <c r="M7069" i="12"/>
  <c r="M7070" i="12"/>
  <c r="N7070" i="12" s="1"/>
  <c r="M7071" i="12"/>
  <c r="N7071" i="12" s="1"/>
  <c r="M7072" i="12"/>
  <c r="N7072" i="12" s="1"/>
  <c r="M7073" i="12"/>
  <c r="N7073" i="12" s="1"/>
  <c r="M7074" i="12"/>
  <c r="N7074" i="12" s="1"/>
  <c r="M7075" i="12"/>
  <c r="N7075" i="12" s="1"/>
  <c r="M7076" i="12"/>
  <c r="N7076" i="12" s="1"/>
  <c r="M7077" i="12"/>
  <c r="N7077" i="12" s="1"/>
  <c r="M7078" i="12"/>
  <c r="M7079" i="12"/>
  <c r="M7080" i="12"/>
  <c r="M7081" i="12"/>
  <c r="M7082" i="12"/>
  <c r="N7082" i="12" s="1"/>
  <c r="M7083" i="12"/>
  <c r="N7083" i="12" s="1"/>
  <c r="M7084" i="12"/>
  <c r="N7084" i="12" s="1"/>
  <c r="M7085" i="12"/>
  <c r="N7085" i="12" s="1"/>
  <c r="M7086" i="12"/>
  <c r="N7086" i="12" s="1"/>
  <c r="M7087" i="12"/>
  <c r="N7087" i="12" s="1"/>
  <c r="M7088" i="12"/>
  <c r="N7088" i="12" s="1"/>
  <c r="M7089" i="12"/>
  <c r="N7089" i="12" s="1"/>
  <c r="M7090" i="12"/>
  <c r="M7091" i="12"/>
  <c r="M7092" i="12"/>
  <c r="N7092" i="12" s="1"/>
  <c r="M7093" i="12"/>
  <c r="M7094" i="12"/>
  <c r="N7094" i="12" s="1"/>
  <c r="M7095" i="12"/>
  <c r="M7096" i="12"/>
  <c r="N7096" i="12" s="1"/>
  <c r="M7097" i="12"/>
  <c r="M7098" i="12"/>
  <c r="N7098" i="12" s="1"/>
  <c r="M7099" i="12"/>
  <c r="N7099" i="12" s="1"/>
  <c r="M7100" i="12"/>
  <c r="M7101" i="12"/>
  <c r="M7102" i="12"/>
  <c r="M7103" i="12"/>
  <c r="M7104" i="12"/>
  <c r="M7105" i="12"/>
  <c r="M7106" i="12"/>
  <c r="N7106" i="12" s="1"/>
  <c r="M7107" i="12"/>
  <c r="N7107" i="12" s="1"/>
  <c r="M7108" i="12"/>
  <c r="N7108" i="12" s="1"/>
  <c r="M7109" i="12"/>
  <c r="N7109" i="12" s="1"/>
  <c r="M7110" i="12"/>
  <c r="N7110" i="12" s="1"/>
  <c r="M7111" i="12"/>
  <c r="N7111" i="12" s="1"/>
  <c r="M7112" i="12"/>
  <c r="N7112" i="12" s="1"/>
  <c r="M7113" i="12"/>
  <c r="M7114" i="12"/>
  <c r="M7115" i="12"/>
  <c r="M7116" i="12"/>
  <c r="N7116" i="12" s="1"/>
  <c r="M7117" i="12"/>
  <c r="M7118" i="12"/>
  <c r="N7118" i="12" s="1"/>
  <c r="M7119" i="12"/>
  <c r="N7119" i="12" s="1"/>
  <c r="M7120" i="12"/>
  <c r="N7120" i="12" s="1"/>
  <c r="M7121" i="12"/>
  <c r="N7121" i="12" s="1"/>
  <c r="M7122" i="12"/>
  <c r="N7122" i="12" s="1"/>
  <c r="M7123" i="12"/>
  <c r="N7123" i="12" s="1"/>
  <c r="M7124" i="12"/>
  <c r="N7124" i="12" s="1"/>
  <c r="M7125" i="12"/>
  <c r="N7125" i="12" s="1"/>
  <c r="M7126" i="12"/>
  <c r="M7127" i="12"/>
  <c r="M7128" i="12"/>
  <c r="N7128" i="12" s="1"/>
  <c r="M7129" i="12"/>
  <c r="M7130" i="12"/>
  <c r="M7131" i="12"/>
  <c r="M7132" i="12"/>
  <c r="N7132" i="12" s="1"/>
  <c r="M7133" i="12"/>
  <c r="N7133" i="12" s="1"/>
  <c r="M7134" i="12"/>
  <c r="N7134" i="12" s="1"/>
  <c r="M7135" i="12"/>
  <c r="N7135" i="12" s="1"/>
  <c r="M7136" i="12"/>
  <c r="N7136" i="12" s="1"/>
  <c r="M7137" i="12"/>
  <c r="M7138" i="12"/>
  <c r="M7139" i="12"/>
  <c r="M7140" i="12"/>
  <c r="M7141" i="12"/>
  <c r="M7142" i="12"/>
  <c r="N7142" i="12" s="1"/>
  <c r="M7143" i="12"/>
  <c r="M7144" i="12"/>
  <c r="N7144" i="12" s="1"/>
  <c r="M7145" i="12"/>
  <c r="N7145" i="12" s="1"/>
  <c r="M7146" i="12"/>
  <c r="N7146" i="12" s="1"/>
  <c r="M7147" i="12"/>
  <c r="N7147" i="12" s="1"/>
  <c r="M7148" i="12"/>
  <c r="N7148" i="12" s="1"/>
  <c r="M7149" i="12"/>
  <c r="M7150" i="12"/>
  <c r="M7151" i="12"/>
  <c r="M7152" i="12"/>
  <c r="M7153" i="12"/>
  <c r="M7154" i="12"/>
  <c r="N7154" i="12" s="1"/>
  <c r="M7155" i="12"/>
  <c r="N7155" i="12" s="1"/>
  <c r="M7156" i="12"/>
  <c r="N7156" i="12" s="1"/>
  <c r="M7157" i="12"/>
  <c r="N7157" i="12" s="1"/>
  <c r="M7158" i="12"/>
  <c r="N7158" i="12" s="1"/>
  <c r="M7159" i="12"/>
  <c r="N7159" i="12" s="1"/>
  <c r="M7160" i="12"/>
  <c r="M7161" i="12"/>
  <c r="N7161" i="12" s="1"/>
  <c r="M7162" i="12"/>
  <c r="M7163" i="12"/>
  <c r="M7164" i="12"/>
  <c r="N7164" i="12" s="1"/>
  <c r="M7165" i="12"/>
  <c r="M7166" i="12"/>
  <c r="N7166" i="12" s="1"/>
  <c r="M7167" i="12"/>
  <c r="N7167" i="12" s="1"/>
  <c r="M7168" i="12"/>
  <c r="N7168" i="12" s="1"/>
  <c r="M7169" i="12"/>
  <c r="N7169" i="12" s="1"/>
  <c r="M7170" i="12"/>
  <c r="N7170" i="12" s="1"/>
  <c r="M7171" i="12"/>
  <c r="N7171" i="12" s="1"/>
  <c r="M7172" i="12"/>
  <c r="M7173" i="12"/>
  <c r="N7173" i="12" s="1"/>
  <c r="M7174" i="12"/>
  <c r="M7175" i="12"/>
  <c r="M7176" i="12"/>
  <c r="M7177" i="12"/>
  <c r="M7178" i="12"/>
  <c r="M7179" i="12"/>
  <c r="M7180" i="12"/>
  <c r="N7180" i="12" s="1"/>
  <c r="M7181" i="12"/>
  <c r="N7181" i="12" s="1"/>
  <c r="M7182" i="12"/>
  <c r="N7182" i="12" s="1"/>
  <c r="M7183" i="12"/>
  <c r="N7183" i="12" s="1"/>
  <c r="M7184" i="12"/>
  <c r="N7184" i="12" s="1"/>
  <c r="M7185" i="12"/>
  <c r="N7185" i="12" s="1"/>
  <c r="M7186" i="12"/>
  <c r="M7187" i="12"/>
  <c r="M7188" i="12"/>
  <c r="N7188" i="12" s="1"/>
  <c r="M7189" i="12"/>
  <c r="M7190" i="12"/>
  <c r="N7190" i="12" s="1"/>
  <c r="M7191" i="12"/>
  <c r="N7191" i="12" s="1"/>
  <c r="M7192" i="12"/>
  <c r="N7192" i="12" s="1"/>
  <c r="M7193" i="12"/>
  <c r="N7193" i="12" s="1"/>
  <c r="M7194" i="12"/>
  <c r="N7194" i="12" s="1"/>
  <c r="M7195" i="12"/>
  <c r="N7195" i="12" s="1"/>
  <c r="M7196" i="12"/>
  <c r="M7197" i="12"/>
  <c r="N7197" i="12" s="1"/>
  <c r="M7198" i="12"/>
  <c r="M7199" i="12"/>
  <c r="M7200" i="12"/>
  <c r="M7201" i="12"/>
  <c r="M7202" i="12"/>
  <c r="N7202" i="12" s="1"/>
  <c r="M7203" i="12"/>
  <c r="N7203" i="12" s="1"/>
  <c r="M7204" i="12"/>
  <c r="N7204" i="12" s="1"/>
  <c r="M7205" i="12"/>
  <c r="N7205" i="12" s="1"/>
  <c r="M7206" i="12"/>
  <c r="N7206" i="12" s="1"/>
  <c r="M7207" i="12"/>
  <c r="N7207" i="12" s="1"/>
  <c r="M7208" i="12"/>
  <c r="N7208" i="12" s="1"/>
  <c r="M7209" i="12"/>
  <c r="N7209" i="12" s="1"/>
  <c r="M7210" i="12"/>
  <c r="M7211" i="12"/>
  <c r="M7212" i="12"/>
  <c r="M7213" i="12"/>
  <c r="M7214" i="12"/>
  <c r="N7214" i="12" s="1"/>
  <c r="M7215" i="12"/>
  <c r="N7215" i="12" s="1"/>
  <c r="M7216" i="12"/>
  <c r="N7216" i="12" s="1"/>
  <c r="M7217" i="12"/>
  <c r="N7217" i="12" s="1"/>
  <c r="M7218" i="12"/>
  <c r="N7218" i="12" s="1"/>
  <c r="M7219" i="12"/>
  <c r="N7219" i="12" s="1"/>
  <c r="M7220" i="12"/>
  <c r="N7220" i="12" s="1"/>
  <c r="M7221" i="12"/>
  <c r="N7221" i="12" s="1"/>
  <c r="M7222" i="12"/>
  <c r="M7223" i="12"/>
  <c r="M7224" i="12"/>
  <c r="N7224" i="12" s="1"/>
  <c r="M7225" i="12"/>
  <c r="M7226" i="12"/>
  <c r="N7226" i="12" s="1"/>
  <c r="M7227" i="12"/>
  <c r="N7227" i="12" s="1"/>
  <c r="M7228" i="12"/>
  <c r="N7228" i="12" s="1"/>
  <c r="M7229" i="12"/>
  <c r="N7229" i="12" s="1"/>
  <c r="M7230" i="12"/>
  <c r="N7230" i="12" s="1"/>
  <c r="M7231" i="12"/>
  <c r="N7231" i="12" s="1"/>
  <c r="M7232" i="12"/>
  <c r="N7232" i="12" s="1"/>
  <c r="M7233" i="12"/>
  <c r="N7233" i="12" s="1"/>
  <c r="M7234" i="12"/>
  <c r="M7235" i="12"/>
  <c r="M7236" i="12"/>
  <c r="N7236" i="12" s="1"/>
  <c r="M7237" i="12"/>
  <c r="M7238" i="12"/>
  <c r="N7238" i="12" s="1"/>
  <c r="M7239" i="12"/>
  <c r="N7239" i="12" s="1"/>
  <c r="M7240" i="12"/>
  <c r="N7240" i="12" s="1"/>
  <c r="M7241" i="12"/>
  <c r="N7241" i="12" s="1"/>
  <c r="M7242" i="12"/>
  <c r="N7242" i="12" s="1"/>
  <c r="M7243" i="12"/>
  <c r="N7243" i="12" s="1"/>
  <c r="M7244" i="12"/>
  <c r="N7244" i="12" s="1"/>
  <c r="M7245" i="12"/>
  <c r="M7246" i="12"/>
  <c r="M7247" i="12"/>
  <c r="M7248" i="12"/>
  <c r="M7249" i="12"/>
  <c r="M7250" i="12"/>
  <c r="M7251" i="12"/>
  <c r="N7251" i="12" s="1"/>
  <c r="M7252" i="12"/>
  <c r="N7252" i="12" s="1"/>
  <c r="M7253" i="12"/>
  <c r="N7253" i="12" s="1"/>
  <c r="M7254" i="12"/>
  <c r="N7254" i="12" s="1"/>
  <c r="M7255" i="12"/>
  <c r="N7255" i="12" s="1"/>
  <c r="M7256" i="12"/>
  <c r="N7256" i="12" s="1"/>
  <c r="M7257" i="12"/>
  <c r="M7258" i="12"/>
  <c r="M7259" i="12"/>
  <c r="M7260" i="12"/>
  <c r="N7260" i="12" s="1"/>
  <c r="M7261" i="12"/>
  <c r="M7262" i="12"/>
  <c r="N7262" i="12" s="1"/>
  <c r="M7263" i="12"/>
  <c r="N7263" i="12" s="1"/>
  <c r="M7264" i="12"/>
  <c r="N7264" i="12" s="1"/>
  <c r="M7265" i="12"/>
  <c r="N7265" i="12" s="1"/>
  <c r="M7266" i="12"/>
  <c r="N7266" i="12" s="1"/>
  <c r="M7267" i="12"/>
  <c r="N7267" i="12" s="1"/>
  <c r="M7268" i="12"/>
  <c r="N7268" i="12" s="1"/>
  <c r="M7269" i="12"/>
  <c r="N7269" i="12" s="1"/>
  <c r="M7270" i="12"/>
  <c r="M7271" i="12"/>
  <c r="M7272" i="12"/>
  <c r="N7272" i="12" s="1"/>
  <c r="M7273" i="12"/>
  <c r="M7274" i="12"/>
  <c r="N7274" i="12" s="1"/>
  <c r="M7275" i="12"/>
  <c r="N7275" i="12" s="1"/>
  <c r="M7276" i="12"/>
  <c r="N7276" i="12" s="1"/>
  <c r="M7277" i="12"/>
  <c r="N7277" i="12" s="1"/>
  <c r="M7278" i="12"/>
  <c r="N7278" i="12" s="1"/>
  <c r="M7279" i="12"/>
  <c r="N7279" i="12" s="1"/>
  <c r="M7280" i="12"/>
  <c r="N7280" i="12" s="1"/>
  <c r="M7281" i="12"/>
  <c r="M7282" i="12"/>
  <c r="M7283" i="12"/>
  <c r="M7284" i="12"/>
  <c r="M7285" i="12"/>
  <c r="M7286" i="12"/>
  <c r="M7287" i="12"/>
  <c r="M7288" i="12"/>
  <c r="N7288" i="12" s="1"/>
  <c r="M7289" i="12"/>
  <c r="N7289" i="12" s="1"/>
  <c r="M7290" i="12"/>
  <c r="N7290" i="12" s="1"/>
  <c r="M7291" i="12"/>
  <c r="N7291" i="12" s="1"/>
  <c r="M7292" i="12"/>
  <c r="N7292" i="12" s="1"/>
  <c r="M7293" i="12"/>
  <c r="M7294" i="12"/>
  <c r="M7295" i="12"/>
  <c r="M7296" i="12"/>
  <c r="N7296" i="12" s="1"/>
  <c r="M7297" i="12"/>
  <c r="M7298" i="12"/>
  <c r="M7299" i="12"/>
  <c r="N7299" i="12" s="1"/>
  <c r="M7300" i="12"/>
  <c r="N7300" i="12" s="1"/>
  <c r="M7301" i="12"/>
  <c r="N7301" i="12" s="1"/>
  <c r="M7302" i="12"/>
  <c r="N7302" i="12" s="1"/>
  <c r="M7303" i="12"/>
  <c r="N7303" i="12" s="1"/>
  <c r="M7304" i="12"/>
  <c r="M7305" i="12"/>
  <c r="N7305" i="12" s="1"/>
  <c r="M7306" i="12"/>
  <c r="M7307" i="12"/>
  <c r="M7308" i="12"/>
  <c r="M7309" i="12"/>
  <c r="M7310" i="12"/>
  <c r="N7310" i="12" s="1"/>
  <c r="M7311" i="12"/>
  <c r="N7311" i="12" s="1"/>
  <c r="M7312" i="12"/>
  <c r="N7312" i="12" s="1"/>
  <c r="M7313" i="12"/>
  <c r="N7313" i="12" s="1"/>
  <c r="M7314" i="12"/>
  <c r="N7314" i="12" s="1"/>
  <c r="M7315" i="12"/>
  <c r="N7315" i="12" s="1"/>
  <c r="M7316" i="12"/>
  <c r="N7316" i="12" s="1"/>
  <c r="M7317" i="12"/>
  <c r="N7317" i="12" s="1"/>
  <c r="M7318" i="12"/>
  <c r="M7319" i="12"/>
  <c r="M7320" i="12"/>
  <c r="M7321" i="12"/>
  <c r="M7322" i="12"/>
  <c r="N7322" i="12" s="1"/>
  <c r="M7323" i="12"/>
  <c r="N7323" i="12" s="1"/>
  <c r="M7324" i="12"/>
  <c r="N7324" i="12" s="1"/>
  <c r="M7325" i="12"/>
  <c r="N7325" i="12" s="1"/>
  <c r="M7326" i="12"/>
  <c r="N7326" i="12" s="1"/>
  <c r="M7327" i="12"/>
  <c r="N7327" i="12" s="1"/>
  <c r="M7328" i="12"/>
  <c r="M7329" i="12"/>
  <c r="M7330" i="12"/>
  <c r="M7331" i="12"/>
  <c r="M7332" i="12"/>
  <c r="M7333" i="12"/>
  <c r="M7334" i="12"/>
  <c r="N7334" i="12" s="1"/>
  <c r="M7335" i="12"/>
  <c r="N7335" i="12" s="1"/>
  <c r="M7336" i="12"/>
  <c r="N7336" i="12" s="1"/>
  <c r="M7337" i="12"/>
  <c r="M7338" i="12"/>
  <c r="N7338" i="12" s="1"/>
  <c r="M7339" i="12"/>
  <c r="N7339" i="12" s="1"/>
  <c r="M7340" i="12"/>
  <c r="M7341" i="12"/>
  <c r="N7341" i="12" s="1"/>
  <c r="M7342" i="12"/>
  <c r="M7343" i="12"/>
  <c r="M7344" i="12"/>
  <c r="N7344" i="12" s="1"/>
  <c r="M7345" i="12"/>
  <c r="M7346" i="12"/>
  <c r="N7346" i="12" s="1"/>
  <c r="M7347" i="12"/>
  <c r="N7347" i="12" s="1"/>
  <c r="M7348" i="12"/>
  <c r="N7348" i="12" s="1"/>
  <c r="M7349" i="12"/>
  <c r="N7349" i="12" s="1"/>
  <c r="M7350" i="12"/>
  <c r="N7350" i="12" s="1"/>
  <c r="M7351" i="12"/>
  <c r="M7352" i="12"/>
  <c r="N7352" i="12" s="1"/>
  <c r="M7353" i="12"/>
  <c r="M7354" i="12"/>
  <c r="M7355" i="12"/>
  <c r="M7356" i="12"/>
  <c r="M7357" i="12"/>
  <c r="M7358" i="12"/>
  <c r="M7359" i="12"/>
  <c r="N7359" i="12" s="1"/>
  <c r="M7360" i="12"/>
  <c r="N7360" i="12" s="1"/>
  <c r="M7361" i="12"/>
  <c r="N7361" i="12" s="1"/>
  <c r="M7362" i="12"/>
  <c r="N7362" i="12" s="1"/>
  <c r="M7363" i="12"/>
  <c r="N7363" i="12" s="1"/>
  <c r="M7364" i="12"/>
  <c r="N7364" i="12" s="1"/>
  <c r="M7365" i="12"/>
  <c r="N7365" i="12" s="1"/>
  <c r="M7366" i="12"/>
  <c r="M7367" i="12"/>
  <c r="M7368" i="12"/>
  <c r="M7369" i="12"/>
  <c r="M7370" i="12"/>
  <c r="N7370" i="12" s="1"/>
  <c r="M7371" i="12"/>
  <c r="N7371" i="12" s="1"/>
  <c r="M7372" i="12"/>
  <c r="N7372" i="12" s="1"/>
  <c r="M7373" i="12"/>
  <c r="N7373" i="12" s="1"/>
  <c r="M7374" i="12"/>
  <c r="N7374" i="12" s="1"/>
  <c r="M7375" i="12"/>
  <c r="N7375" i="12" s="1"/>
  <c r="M7376" i="12"/>
  <c r="M7377" i="12"/>
  <c r="N7377" i="12" s="1"/>
  <c r="M7378" i="12"/>
  <c r="M7379" i="12"/>
  <c r="M7380" i="12"/>
  <c r="N7380" i="12" s="1"/>
  <c r="M7381" i="12"/>
  <c r="M7382" i="12"/>
  <c r="N7382" i="12" s="1"/>
  <c r="M7383" i="12"/>
  <c r="N7383" i="12" s="1"/>
  <c r="M7384" i="12"/>
  <c r="N7384" i="12" s="1"/>
  <c r="M7385" i="12"/>
  <c r="N7385" i="12" s="1"/>
  <c r="M7386" i="12"/>
  <c r="N7386" i="12" s="1"/>
  <c r="M7387" i="12"/>
  <c r="N7387" i="12" s="1"/>
  <c r="M7388" i="12"/>
  <c r="N7388" i="12" s="1"/>
  <c r="M7389" i="12"/>
  <c r="M7390" i="12"/>
  <c r="M7391" i="12"/>
  <c r="M7392" i="12"/>
  <c r="M7393" i="12"/>
  <c r="M7394" i="12"/>
  <c r="N7394" i="12" s="1"/>
  <c r="M7395" i="12"/>
  <c r="N7395" i="12" s="1"/>
  <c r="M7396" i="12"/>
  <c r="N7396" i="12" s="1"/>
  <c r="M7397" i="12"/>
  <c r="N7397" i="12" s="1"/>
  <c r="M7398" i="12"/>
  <c r="N7398" i="12" s="1"/>
  <c r="M7399" i="12"/>
  <c r="N7399" i="12" s="1"/>
  <c r="M7400" i="12"/>
  <c r="N7400" i="12" s="1"/>
  <c r="M7401" i="12"/>
  <c r="M7402" i="12"/>
  <c r="M7403" i="12"/>
  <c r="M7404" i="12"/>
  <c r="M7405" i="12"/>
  <c r="M7406" i="12"/>
  <c r="N7406" i="12" s="1"/>
  <c r="M7407" i="12"/>
  <c r="M7408" i="12"/>
  <c r="N7408" i="12" s="1"/>
  <c r="M7409" i="12"/>
  <c r="N7409" i="12" s="1"/>
  <c r="M7410" i="12"/>
  <c r="N7410" i="12" s="1"/>
  <c r="M7411" i="12"/>
  <c r="N7411" i="12" s="1"/>
  <c r="M7412" i="12"/>
  <c r="N7412" i="12" s="1"/>
  <c r="M7413" i="12"/>
  <c r="N7413" i="12" s="1"/>
  <c r="M7414" i="12"/>
  <c r="M7415" i="12"/>
  <c r="M7416" i="12"/>
  <c r="N7416" i="12" s="1"/>
  <c r="M7417" i="12"/>
  <c r="M7418" i="12"/>
  <c r="N7418" i="12" s="1"/>
  <c r="M7419" i="12"/>
  <c r="N7419" i="12" s="1"/>
  <c r="M7420" i="12"/>
  <c r="N7420" i="12" s="1"/>
  <c r="M7421" i="12"/>
  <c r="N7421" i="12" s="1"/>
  <c r="M7422" i="12"/>
  <c r="N7422" i="12" s="1"/>
  <c r="M7423" i="12"/>
  <c r="N7423" i="12" s="1"/>
  <c r="M7424" i="12"/>
  <c r="N7424" i="12" s="1"/>
  <c r="M7425" i="12"/>
  <c r="M7426" i="12"/>
  <c r="M7427" i="12"/>
  <c r="M7428" i="12"/>
  <c r="M7429" i="12"/>
  <c r="M7430" i="12"/>
  <c r="N7430" i="12" s="1"/>
  <c r="M7431" i="12"/>
  <c r="N7431" i="12" s="1"/>
  <c r="M7432" i="12"/>
  <c r="N7432" i="12" s="1"/>
  <c r="M7433" i="12"/>
  <c r="N7433" i="12" s="1"/>
  <c r="M7434" i="12"/>
  <c r="N7434" i="12" s="1"/>
  <c r="M7435" i="12"/>
  <c r="N7435" i="12" s="1"/>
  <c r="M7436" i="12"/>
  <c r="N7436" i="12" s="1"/>
  <c r="M7437" i="12"/>
  <c r="M7438" i="12"/>
  <c r="M7439" i="12"/>
  <c r="M7440" i="12"/>
  <c r="M7441" i="12"/>
  <c r="M7442" i="12"/>
  <c r="M7443" i="12"/>
  <c r="M7444" i="12"/>
  <c r="N7444" i="12" s="1"/>
  <c r="M7445" i="12"/>
  <c r="N7445" i="12" s="1"/>
  <c r="M7446" i="12"/>
  <c r="N7446" i="12" s="1"/>
  <c r="M7447" i="12"/>
  <c r="N7447" i="12" s="1"/>
  <c r="M7448" i="12"/>
  <c r="N7448" i="12" s="1"/>
  <c r="M7449" i="12"/>
  <c r="N7449" i="12" s="1"/>
  <c r="M7450" i="12"/>
  <c r="M7451" i="12"/>
  <c r="M7452" i="12"/>
  <c r="N7452" i="12" s="1"/>
  <c r="M7453" i="12"/>
  <c r="M7454" i="12"/>
  <c r="N7454" i="12" s="1"/>
  <c r="M7455" i="12"/>
  <c r="N7455" i="12" s="1"/>
  <c r="M7456" i="12"/>
  <c r="N7456" i="12" s="1"/>
  <c r="M7457" i="12"/>
  <c r="N7457" i="12" s="1"/>
  <c r="M7458" i="12"/>
  <c r="N7458" i="12" s="1"/>
  <c r="M7459" i="12"/>
  <c r="N7459" i="12" s="1"/>
  <c r="M7460" i="12"/>
  <c r="N7460" i="12" s="1"/>
  <c r="M7461" i="12"/>
  <c r="N7461" i="12" s="1"/>
  <c r="M7462" i="12"/>
  <c r="M7463" i="12"/>
  <c r="M7464" i="12"/>
  <c r="M7465" i="12"/>
  <c r="M7466" i="12"/>
  <c r="N7466" i="12" s="1"/>
  <c r="M7467" i="12"/>
  <c r="M7468" i="12"/>
  <c r="N7468" i="12" s="1"/>
  <c r="M7469" i="12"/>
  <c r="N7469" i="12" s="1"/>
  <c r="M7470" i="12"/>
  <c r="N7470" i="12" s="1"/>
  <c r="M7471" i="12"/>
  <c r="N7471" i="12" s="1"/>
  <c r="M7472" i="12"/>
  <c r="N7472" i="12" s="1"/>
  <c r="M7473" i="12"/>
  <c r="M7474" i="12"/>
  <c r="M7475" i="12"/>
  <c r="M7476" i="12"/>
  <c r="N7476" i="12" s="1"/>
  <c r="M7477" i="12"/>
  <c r="M7478" i="12"/>
  <c r="N7478" i="12" s="1"/>
  <c r="M7479" i="12"/>
  <c r="N7479" i="12" s="1"/>
  <c r="M7480" i="12"/>
  <c r="N7480" i="12" s="1"/>
  <c r="M7481" i="12"/>
  <c r="N7481" i="12" s="1"/>
  <c r="M7482" i="12"/>
  <c r="N7482" i="12" s="1"/>
  <c r="M7483" i="12"/>
  <c r="N7483" i="12" s="1"/>
  <c r="M7484" i="12"/>
  <c r="N7484" i="12" s="1"/>
  <c r="M7485" i="12"/>
  <c r="N7485" i="12" s="1"/>
  <c r="M7486" i="12"/>
  <c r="M7487" i="12"/>
  <c r="M7488" i="12"/>
  <c r="N7488" i="12" s="1"/>
  <c r="M7489" i="12"/>
  <c r="M7490" i="12"/>
  <c r="N7490" i="12" s="1"/>
  <c r="M7491" i="12"/>
  <c r="N7491" i="12" s="1"/>
  <c r="M7492" i="12"/>
  <c r="N7492" i="12" s="1"/>
  <c r="M7493" i="12"/>
  <c r="N7493" i="12" s="1"/>
  <c r="M7494" i="12"/>
  <c r="N7494" i="12" s="1"/>
  <c r="M7495" i="12"/>
  <c r="N7495" i="12" s="1"/>
  <c r="M7496" i="12"/>
  <c r="M7497" i="12"/>
  <c r="N7497" i="12" s="1"/>
  <c r="M7498" i="12"/>
  <c r="M7499" i="12"/>
  <c r="M7500" i="12"/>
  <c r="N7500" i="12" s="1"/>
  <c r="M7501" i="12"/>
  <c r="M7502" i="12"/>
  <c r="N7502" i="12" s="1"/>
  <c r="M7503" i="12"/>
  <c r="M7504" i="12"/>
  <c r="N7504" i="12" s="1"/>
  <c r="M7505" i="12"/>
  <c r="N7505" i="12" s="1"/>
  <c r="M7506" i="12"/>
  <c r="N7506" i="12" s="1"/>
  <c r="M7507" i="12"/>
  <c r="M7508" i="12"/>
  <c r="N7508" i="12" s="1"/>
  <c r="M7509" i="12"/>
  <c r="M7510" i="12"/>
  <c r="M7511" i="12"/>
  <c r="M7512" i="12"/>
  <c r="M7513" i="12"/>
  <c r="M7514" i="12"/>
  <c r="N7514" i="12" s="1"/>
  <c r="M7515" i="12"/>
  <c r="N7515" i="12" s="1"/>
  <c r="M7516" i="12"/>
  <c r="N7516" i="12" s="1"/>
  <c r="M7517" i="12"/>
  <c r="N7517" i="12" s="1"/>
  <c r="M7518" i="12"/>
  <c r="N7518" i="12" s="1"/>
  <c r="M7519" i="12"/>
  <c r="N7519" i="12" s="1"/>
  <c r="M7520" i="12"/>
  <c r="N7520" i="12" s="1"/>
  <c r="M7521" i="12"/>
  <c r="M7522" i="12"/>
  <c r="M7523" i="12"/>
  <c r="M7524" i="12"/>
  <c r="M7525" i="12"/>
  <c r="M7526" i="12"/>
  <c r="N7526" i="12" s="1"/>
  <c r="M7527" i="12"/>
  <c r="N7527" i="12" s="1"/>
  <c r="M7528" i="12"/>
  <c r="N7528" i="12" s="1"/>
  <c r="M7529" i="12"/>
  <c r="N7529" i="12" s="1"/>
  <c r="M7530" i="12"/>
  <c r="N7530" i="12" s="1"/>
  <c r="M7531" i="12"/>
  <c r="N7531" i="12" s="1"/>
  <c r="M7532" i="12"/>
  <c r="N7532" i="12" s="1"/>
  <c r="M7533" i="12"/>
  <c r="N7533" i="12" s="1"/>
  <c r="M7534" i="12"/>
  <c r="M7535" i="12"/>
  <c r="M7536" i="12"/>
  <c r="N7536" i="12" s="1"/>
  <c r="M7537" i="12"/>
  <c r="M7538" i="12"/>
  <c r="N7538" i="12" s="1"/>
  <c r="M7539" i="12"/>
  <c r="N7539" i="12" s="1"/>
  <c r="M7540" i="12"/>
  <c r="N7540" i="12" s="1"/>
  <c r="M7541" i="12"/>
  <c r="N7541" i="12" s="1"/>
  <c r="M7542" i="12"/>
  <c r="N7542" i="12" s="1"/>
  <c r="M7543" i="12"/>
  <c r="N7543" i="12" s="1"/>
  <c r="M7544" i="12"/>
  <c r="N7544" i="12" s="1"/>
  <c r="M7545" i="12"/>
  <c r="M7546" i="12"/>
  <c r="M7547" i="12"/>
  <c r="M7548" i="12"/>
  <c r="N7548" i="12" s="1"/>
  <c r="M7549" i="12"/>
  <c r="M7550" i="12"/>
  <c r="N7550" i="12" s="1"/>
  <c r="M7551" i="12"/>
  <c r="N7551" i="12" s="1"/>
  <c r="M7552" i="12"/>
  <c r="N7552" i="12" s="1"/>
  <c r="M7553" i="12"/>
  <c r="N7553" i="12" s="1"/>
  <c r="M7554" i="12"/>
  <c r="N7554" i="12" s="1"/>
  <c r="M7555" i="12"/>
  <c r="N7555" i="12" s="1"/>
  <c r="M7556" i="12"/>
  <c r="N7556" i="12" s="1"/>
  <c r="M7557" i="12"/>
  <c r="N7557" i="12" s="1"/>
  <c r="M7558" i="12"/>
  <c r="M7559" i="12"/>
  <c r="M7560" i="12"/>
  <c r="M7561" i="12"/>
  <c r="M7562" i="12"/>
  <c r="N7562" i="12" s="1"/>
  <c r="M7563" i="12"/>
  <c r="N7563" i="12" s="1"/>
  <c r="M7564" i="12"/>
  <c r="N7564" i="12" s="1"/>
  <c r="M7565" i="12"/>
  <c r="N7565" i="12" s="1"/>
  <c r="M7566" i="12"/>
  <c r="N7566" i="12" s="1"/>
  <c r="M7567" i="12"/>
  <c r="N7567" i="12" s="1"/>
  <c r="M7568" i="12"/>
  <c r="N7568" i="12" s="1"/>
  <c r="M7569" i="12"/>
  <c r="M7570" i="12"/>
  <c r="M7571" i="12"/>
  <c r="M7572" i="12"/>
  <c r="M7573" i="12"/>
  <c r="M7574" i="12"/>
  <c r="N7574" i="12" s="1"/>
  <c r="M7575" i="12"/>
  <c r="N7575" i="12" s="1"/>
  <c r="M7576" i="12"/>
  <c r="N7576" i="12" s="1"/>
  <c r="M7577" i="12"/>
  <c r="N7577" i="12" s="1"/>
  <c r="M7578" i="12"/>
  <c r="N7578" i="12" s="1"/>
  <c r="M7579" i="12"/>
  <c r="N7579" i="12" s="1"/>
  <c r="M7580" i="12"/>
  <c r="N7580" i="12" s="1"/>
  <c r="M7581" i="12"/>
  <c r="N7581" i="12" s="1"/>
  <c r="M7582" i="12"/>
  <c r="M7583" i="12"/>
  <c r="M7584" i="12"/>
  <c r="M7585" i="12"/>
  <c r="M7586" i="12"/>
  <c r="N7586" i="12" s="1"/>
  <c r="M7587" i="12"/>
  <c r="N7587" i="12" s="1"/>
  <c r="M7588" i="12"/>
  <c r="N7588" i="12" s="1"/>
  <c r="M7589" i="12"/>
  <c r="N7589" i="12" s="1"/>
  <c r="M7590" i="12"/>
  <c r="N7590" i="12" s="1"/>
  <c r="M7591" i="12"/>
  <c r="N7591" i="12" s="1"/>
  <c r="M7592" i="12"/>
  <c r="N7592" i="12" s="1"/>
  <c r="M7593" i="12"/>
  <c r="N7593" i="12" s="1"/>
  <c r="M7594" i="12"/>
  <c r="M7595" i="12"/>
  <c r="M7596" i="12"/>
  <c r="M7597" i="12"/>
  <c r="M7598" i="12"/>
  <c r="N7598" i="12" s="1"/>
  <c r="M7599" i="12"/>
  <c r="N7599" i="12" s="1"/>
  <c r="M7600" i="12"/>
  <c r="N7600" i="12" s="1"/>
  <c r="M7601" i="12"/>
  <c r="N7601" i="12" s="1"/>
  <c r="M7602" i="12"/>
  <c r="N7602" i="12" s="1"/>
  <c r="M7603" i="12"/>
  <c r="N7603" i="12" s="1"/>
  <c r="M7604" i="12"/>
  <c r="M7605" i="12"/>
  <c r="N7605" i="12" s="1"/>
  <c r="M7606" i="12"/>
  <c r="M7607" i="12"/>
  <c r="M7608" i="12"/>
  <c r="N7608" i="12" s="1"/>
  <c r="M7609" i="12"/>
  <c r="M7610" i="12"/>
  <c r="N7610" i="12" s="1"/>
  <c r="M7611" i="12"/>
  <c r="M7612" i="12"/>
  <c r="N7612" i="12" s="1"/>
  <c r="M7613" i="12"/>
  <c r="M7614" i="12"/>
  <c r="N7614" i="12" s="1"/>
  <c r="M7615" i="12"/>
  <c r="N7615" i="12" s="1"/>
  <c r="M7616" i="12"/>
  <c r="N7616" i="12" s="1"/>
  <c r="M7617" i="12"/>
  <c r="M7618" i="12"/>
  <c r="M7619" i="12"/>
  <c r="M7620" i="12"/>
  <c r="N7620" i="12" s="1"/>
  <c r="M7621" i="12"/>
  <c r="M7622" i="12"/>
  <c r="N7622" i="12" s="1"/>
  <c r="M7623" i="12"/>
  <c r="N7623" i="12" s="1"/>
  <c r="M7624" i="12"/>
  <c r="N7624" i="12" s="1"/>
  <c r="M7625" i="12"/>
  <c r="N7625" i="12" s="1"/>
  <c r="M7626" i="12"/>
  <c r="N7626" i="12" s="1"/>
  <c r="M7627" i="12"/>
  <c r="N7627" i="12" s="1"/>
  <c r="M7628" i="12"/>
  <c r="N7628" i="12" s="1"/>
  <c r="M7629" i="12"/>
  <c r="N7629" i="12" s="1"/>
  <c r="M7630" i="12"/>
  <c r="M7631" i="12"/>
  <c r="M7632" i="12"/>
  <c r="N7632" i="12" s="1"/>
  <c r="M7633" i="12"/>
  <c r="M7634" i="12"/>
  <c r="N7634" i="12" s="1"/>
  <c r="M7635" i="12"/>
  <c r="N7635" i="12" s="1"/>
  <c r="M7636" i="12"/>
  <c r="N7636" i="12" s="1"/>
  <c r="M7637" i="12"/>
  <c r="N7637" i="12" s="1"/>
  <c r="M7638" i="12"/>
  <c r="N7638" i="12" s="1"/>
  <c r="M7639" i="12"/>
  <c r="N7639" i="12" s="1"/>
  <c r="M7640" i="12"/>
  <c r="M7641" i="12"/>
  <c r="N7641" i="12" s="1"/>
  <c r="M7642" i="12"/>
  <c r="M7643" i="12"/>
  <c r="M7644" i="12"/>
  <c r="N7644" i="12" s="1"/>
  <c r="M7645" i="12"/>
  <c r="M7646" i="12"/>
  <c r="N7646" i="12" s="1"/>
  <c r="M7647" i="12"/>
  <c r="N7647" i="12" s="1"/>
  <c r="M7648" i="12"/>
  <c r="N7648" i="12" s="1"/>
  <c r="M7649" i="12"/>
  <c r="N7649" i="12" s="1"/>
  <c r="M7650" i="12"/>
  <c r="N7650" i="12" s="1"/>
  <c r="M7651" i="12"/>
  <c r="N7651" i="12" s="1"/>
  <c r="M7652" i="12"/>
  <c r="N7652" i="12" s="1"/>
  <c r="M7653" i="12"/>
  <c r="M7654" i="12"/>
  <c r="M7655" i="12"/>
  <c r="M7656" i="12"/>
  <c r="M7657" i="12"/>
  <c r="M7658" i="12"/>
  <c r="N7658" i="12" s="1"/>
  <c r="M7659" i="12"/>
  <c r="N7659" i="12" s="1"/>
  <c r="M7660" i="12"/>
  <c r="N7660" i="12" s="1"/>
  <c r="M7661" i="12"/>
  <c r="N7661" i="12" s="1"/>
  <c r="M7662" i="12"/>
  <c r="N7662" i="12" s="1"/>
  <c r="M7663" i="12"/>
  <c r="N7663" i="12" s="1"/>
  <c r="M7664" i="12"/>
  <c r="N7664" i="12" s="1"/>
  <c r="M7665" i="12"/>
  <c r="N7665" i="12" s="1"/>
  <c r="M7666" i="12"/>
  <c r="M7667" i="12"/>
  <c r="M7668" i="12"/>
  <c r="M7669" i="12"/>
  <c r="M7670" i="12"/>
  <c r="N7670" i="12" s="1"/>
  <c r="M7671" i="12"/>
  <c r="N7671" i="12" s="1"/>
  <c r="M7672" i="12"/>
  <c r="N7672" i="12" s="1"/>
  <c r="M7673" i="12"/>
  <c r="N7673" i="12" s="1"/>
  <c r="M7674" i="12"/>
  <c r="N7674" i="12" s="1"/>
  <c r="M7675" i="12"/>
  <c r="N7675" i="12" s="1"/>
  <c r="M7676" i="12"/>
  <c r="M7677" i="12"/>
  <c r="M7678" i="12"/>
  <c r="M7679" i="12"/>
  <c r="M7680" i="12"/>
  <c r="M7681" i="12"/>
  <c r="M7682" i="12"/>
  <c r="N7682" i="12" s="1"/>
  <c r="M7683" i="12"/>
  <c r="N7683" i="12" s="1"/>
  <c r="M7684" i="12"/>
  <c r="N7684" i="12" s="1"/>
  <c r="M7685" i="12"/>
  <c r="N7685" i="12" s="1"/>
  <c r="M7686" i="12"/>
  <c r="N7686" i="12" s="1"/>
  <c r="M7687" i="12"/>
  <c r="N7687" i="12" s="1"/>
  <c r="M7688" i="12"/>
  <c r="N7688" i="12" s="1"/>
  <c r="M7689" i="12"/>
  <c r="N7689" i="12" s="1"/>
  <c r="M7690" i="12"/>
  <c r="M7691" i="12"/>
  <c r="M7692" i="12"/>
  <c r="N7692" i="12" s="1"/>
  <c r="M7693" i="12"/>
  <c r="M7694" i="12"/>
  <c r="M7695" i="12"/>
  <c r="N7695" i="12" s="1"/>
  <c r="M7696" i="12"/>
  <c r="N7696" i="12" s="1"/>
  <c r="M7697" i="12"/>
  <c r="N7697" i="12" s="1"/>
  <c r="M7698" i="12"/>
  <c r="N7698" i="12" s="1"/>
  <c r="M7699" i="12"/>
  <c r="N7699" i="12" s="1"/>
  <c r="M7700" i="12"/>
  <c r="N7700" i="12" s="1"/>
  <c r="M7701" i="12"/>
  <c r="N7701" i="12" s="1"/>
  <c r="M7702" i="12"/>
  <c r="M7703" i="12"/>
  <c r="M7704" i="12"/>
  <c r="M7705" i="12"/>
  <c r="M7706" i="12"/>
  <c r="M7707" i="12"/>
  <c r="M7708" i="12"/>
  <c r="N7708" i="12" s="1"/>
  <c r="M7709" i="12"/>
  <c r="N7709" i="12" s="1"/>
  <c r="M7710" i="12"/>
  <c r="N7710" i="12" s="1"/>
  <c r="M7711" i="12"/>
  <c r="N7711" i="12" s="1"/>
  <c r="M7712" i="12"/>
  <c r="N7712" i="12" s="1"/>
  <c r="M7713" i="12"/>
  <c r="N7713" i="12" s="1"/>
  <c r="M7714" i="12"/>
  <c r="M7715" i="12"/>
  <c r="M7716" i="12"/>
  <c r="M7717" i="12"/>
  <c r="M7718" i="12"/>
  <c r="N7718" i="12" s="1"/>
  <c r="M7719" i="12"/>
  <c r="N7719" i="12" s="1"/>
  <c r="M7720" i="12"/>
  <c r="N7720" i="12" s="1"/>
  <c r="M7721" i="12"/>
  <c r="N7721" i="12" s="1"/>
  <c r="M7722" i="12"/>
  <c r="N7722" i="12" s="1"/>
  <c r="M7723" i="12"/>
  <c r="N7723" i="12" s="1"/>
  <c r="M7724" i="12"/>
  <c r="N7724" i="12" s="1"/>
  <c r="M7725" i="12"/>
  <c r="N7725" i="12" s="1"/>
  <c r="M7726" i="12"/>
  <c r="M7727" i="12"/>
  <c r="M7728" i="12"/>
  <c r="N7728" i="12" s="1"/>
  <c r="M7729" i="12"/>
  <c r="M7730" i="12"/>
  <c r="N7730" i="12" s="1"/>
  <c r="M7731" i="12"/>
  <c r="N7731" i="12" s="1"/>
  <c r="M7732" i="12"/>
  <c r="N7732" i="12" s="1"/>
  <c r="M7733" i="12"/>
  <c r="N7733" i="12" s="1"/>
  <c r="M7734" i="12"/>
  <c r="N7734" i="12" s="1"/>
  <c r="M7735" i="12"/>
  <c r="N7735" i="12" s="1"/>
  <c r="M7736" i="12"/>
  <c r="N7736" i="12" s="1"/>
  <c r="M7737" i="12"/>
  <c r="M7738" i="12"/>
  <c r="M7739" i="12"/>
  <c r="M7740" i="12"/>
  <c r="M7741" i="12"/>
  <c r="M7742" i="12"/>
  <c r="M7743" i="12"/>
  <c r="N7743" i="12" s="1"/>
  <c r="M7744" i="12"/>
  <c r="N7744" i="12" s="1"/>
  <c r="M7745" i="12"/>
  <c r="N7745" i="12" s="1"/>
  <c r="M7746" i="12"/>
  <c r="N7746" i="12" s="1"/>
  <c r="M7747" i="12"/>
  <c r="M7748" i="12"/>
  <c r="N7748" i="12" s="1"/>
  <c r="M7749" i="12"/>
  <c r="M7750" i="12"/>
  <c r="M7751" i="12"/>
  <c r="M7752" i="12"/>
  <c r="N7752" i="12" s="1"/>
  <c r="M7753" i="12"/>
  <c r="M7754" i="12"/>
  <c r="M7755" i="12"/>
  <c r="M7756" i="12"/>
  <c r="N7756" i="12" s="1"/>
  <c r="M7757" i="12"/>
  <c r="N7757" i="12" s="1"/>
  <c r="M7758" i="12"/>
  <c r="N7758" i="12" s="1"/>
  <c r="M7759" i="12"/>
  <c r="N7759" i="12" s="1"/>
  <c r="M7760" i="12"/>
  <c r="N7760" i="12" s="1"/>
  <c r="M7761" i="12"/>
  <c r="M7762" i="12"/>
  <c r="M7763" i="12"/>
  <c r="M7764" i="12"/>
  <c r="N7764" i="12" s="1"/>
  <c r="M7765" i="12"/>
  <c r="M7766" i="12"/>
  <c r="N7766" i="12" s="1"/>
  <c r="M7767" i="12"/>
  <c r="N7767" i="12" s="1"/>
  <c r="M7768" i="12"/>
  <c r="N7768" i="12" s="1"/>
  <c r="M7769" i="12"/>
  <c r="N7769" i="12" s="1"/>
  <c r="M7770" i="12"/>
  <c r="N7770" i="12" s="1"/>
  <c r="M7771" i="12"/>
  <c r="N7771" i="12" s="1"/>
  <c r="M7772" i="12"/>
  <c r="N7772" i="12" s="1"/>
  <c r="M7773" i="12"/>
  <c r="N7773" i="12" s="1"/>
  <c r="M7774" i="12"/>
  <c r="M7775" i="12"/>
  <c r="M7776" i="12"/>
  <c r="M7777" i="12"/>
  <c r="M7778" i="12"/>
  <c r="N7778" i="12" s="1"/>
  <c r="M7779" i="12"/>
  <c r="N7779" i="12" s="1"/>
  <c r="M7780" i="12"/>
  <c r="N7780" i="12" s="1"/>
  <c r="M7781" i="12"/>
  <c r="N7781" i="12" s="1"/>
  <c r="M7782" i="12"/>
  <c r="N7782" i="12" s="1"/>
  <c r="M7783" i="12"/>
  <c r="N7783" i="12" s="1"/>
  <c r="M7784" i="12"/>
  <c r="M7785" i="12"/>
  <c r="M7786" i="12"/>
  <c r="M7787" i="12"/>
  <c r="M7788" i="12"/>
  <c r="N7788" i="12" s="1"/>
  <c r="M7789" i="12"/>
  <c r="M7790" i="12"/>
  <c r="N7790" i="12" s="1"/>
  <c r="M7791" i="12"/>
  <c r="N7791" i="12" s="1"/>
  <c r="M7792" i="12"/>
  <c r="N7792" i="12" s="1"/>
  <c r="M7793" i="12"/>
  <c r="N7793" i="12" s="1"/>
  <c r="M7794" i="12"/>
  <c r="N7794" i="12" s="1"/>
  <c r="M7795" i="12"/>
  <c r="N7795" i="12" s="1"/>
  <c r="M7796" i="12"/>
  <c r="N7796" i="12" s="1"/>
  <c r="M7797" i="12"/>
  <c r="N7797" i="12" s="1"/>
  <c r="M7798" i="12"/>
  <c r="M7799" i="12"/>
  <c r="M7800" i="12"/>
  <c r="N7800" i="12" s="1"/>
  <c r="M7801" i="12"/>
  <c r="M7802" i="12"/>
  <c r="N7802" i="12" s="1"/>
  <c r="M7803" i="12"/>
  <c r="M7804" i="12"/>
  <c r="N7804" i="12" s="1"/>
  <c r="M7805" i="12"/>
  <c r="M7806" i="12"/>
  <c r="N7806" i="12" s="1"/>
  <c r="M7807" i="12"/>
  <c r="N7807" i="12" s="1"/>
  <c r="M7808" i="12"/>
  <c r="N7808" i="12" s="1"/>
  <c r="M7809" i="12"/>
  <c r="M7810" i="12"/>
  <c r="M7811" i="12"/>
  <c r="M7812" i="12"/>
  <c r="M7813" i="12"/>
  <c r="M7814" i="12"/>
  <c r="N7814" i="12" s="1"/>
  <c r="M7815" i="12"/>
  <c r="N7815" i="12" s="1"/>
  <c r="M7816" i="12"/>
  <c r="N7816" i="12" s="1"/>
  <c r="M7817" i="12"/>
  <c r="N7817" i="12" s="1"/>
  <c r="M7818" i="12"/>
  <c r="N7818" i="12" s="1"/>
  <c r="M7819" i="12"/>
  <c r="N7819" i="12" s="1"/>
  <c r="M7820" i="12"/>
  <c r="N7820" i="12" s="1"/>
  <c r="M7821" i="12"/>
  <c r="M7822" i="12"/>
  <c r="M7823" i="12"/>
  <c r="M7824" i="12"/>
  <c r="N7824" i="12" s="1"/>
  <c r="M7825" i="12"/>
  <c r="M7826" i="12"/>
  <c r="N7826" i="12" s="1"/>
  <c r="M7827" i="12"/>
  <c r="N7827" i="12" s="1"/>
  <c r="M7828" i="12"/>
  <c r="N7828" i="12" s="1"/>
  <c r="M7829" i="12"/>
  <c r="N7829" i="12" s="1"/>
  <c r="M7830" i="12"/>
  <c r="N7830" i="12" s="1"/>
  <c r="M7831" i="12"/>
  <c r="N7831" i="12" s="1"/>
  <c r="M7832" i="12"/>
  <c r="N7832" i="12" s="1"/>
  <c r="M7833" i="12"/>
  <c r="N7833" i="12" s="1"/>
  <c r="M7834" i="12"/>
  <c r="M7835" i="12"/>
  <c r="M7836" i="12"/>
  <c r="M7837" i="12"/>
  <c r="M7838" i="12"/>
  <c r="M7839" i="12"/>
  <c r="M7840" i="12"/>
  <c r="N7840" i="12" s="1"/>
  <c r="M7841" i="12"/>
  <c r="N7841" i="12" s="1"/>
  <c r="M7842" i="12"/>
  <c r="N7842" i="12" s="1"/>
  <c r="M7843" i="12"/>
  <c r="N7843" i="12" s="1"/>
  <c r="M7844" i="12"/>
  <c r="N7844" i="12" s="1"/>
  <c r="M7845" i="12"/>
  <c r="N7845" i="12" s="1"/>
  <c r="M7846" i="12"/>
  <c r="M7847" i="12"/>
  <c r="M7848" i="12"/>
  <c r="N7848" i="12" s="1"/>
  <c r="M7849" i="12"/>
  <c r="M7850" i="12"/>
  <c r="N7850" i="12" s="1"/>
  <c r="M7851" i="12"/>
  <c r="N7851" i="12" s="1"/>
  <c r="M7852" i="12"/>
  <c r="N7852" i="12" s="1"/>
  <c r="M7853" i="12"/>
  <c r="N7853" i="12" s="1"/>
  <c r="M7854" i="12"/>
  <c r="N7854" i="12" s="1"/>
  <c r="M7855" i="12"/>
  <c r="N7855" i="12" s="1"/>
  <c r="M7856" i="12"/>
  <c r="N7856" i="12" s="1"/>
  <c r="M7857" i="12"/>
  <c r="N7857" i="12" s="1"/>
  <c r="M7858" i="12"/>
  <c r="M7859" i="12"/>
  <c r="M7860" i="12"/>
  <c r="N7860" i="12" s="1"/>
  <c r="M7861" i="12"/>
  <c r="M7862" i="12"/>
  <c r="N7862" i="12" s="1"/>
  <c r="M7863" i="12"/>
  <c r="N7863" i="12" s="1"/>
  <c r="M7864" i="12"/>
  <c r="N7864" i="12" s="1"/>
  <c r="M7865" i="12"/>
  <c r="N7865" i="12" s="1"/>
  <c r="M7866" i="12"/>
  <c r="N7866" i="12" s="1"/>
  <c r="M7867" i="12"/>
  <c r="N7867" i="12" s="1"/>
  <c r="M7868" i="12"/>
  <c r="N7868" i="12" s="1"/>
  <c r="M7869" i="12"/>
  <c r="N7869" i="12" s="1"/>
  <c r="M7870" i="12"/>
  <c r="M7871" i="12"/>
  <c r="M7872" i="12"/>
  <c r="M7873" i="12"/>
  <c r="M7874" i="12"/>
  <c r="M7875" i="12"/>
  <c r="N7875" i="12" s="1"/>
  <c r="M7876" i="12"/>
  <c r="N7876" i="12" s="1"/>
  <c r="M7877" i="12"/>
  <c r="M7878" i="12"/>
  <c r="N7878" i="12" s="1"/>
  <c r="M7879" i="12"/>
  <c r="N7879" i="12" s="1"/>
  <c r="M7880" i="12"/>
  <c r="N7880" i="12" s="1"/>
  <c r="M7881" i="12"/>
  <c r="M7882" i="12"/>
  <c r="M7883" i="12"/>
  <c r="M7884" i="12"/>
  <c r="M7885" i="12"/>
  <c r="M7886" i="12"/>
  <c r="N7886" i="12" s="1"/>
  <c r="M7887" i="12"/>
  <c r="N7887" i="12" s="1"/>
  <c r="M7888" i="12"/>
  <c r="N7888" i="12" s="1"/>
  <c r="M7889" i="12"/>
  <c r="N7889" i="12" s="1"/>
  <c r="M7890" i="12"/>
  <c r="N7890" i="12" s="1"/>
  <c r="M7891" i="12"/>
  <c r="N7891" i="12" s="1"/>
  <c r="M7892" i="12"/>
  <c r="M7893" i="12"/>
  <c r="M7894" i="12"/>
  <c r="M7895" i="12"/>
  <c r="M7896" i="12"/>
  <c r="N7896" i="12" s="1"/>
  <c r="M7897" i="12"/>
  <c r="M7898" i="12"/>
  <c r="N7898" i="12" s="1"/>
  <c r="M7899" i="12"/>
  <c r="N7899" i="12" s="1"/>
  <c r="M7900" i="12"/>
  <c r="N7900" i="12" s="1"/>
  <c r="M7901" i="12"/>
  <c r="N7901" i="12" s="1"/>
  <c r="M7902" i="12"/>
  <c r="N7902" i="12" s="1"/>
  <c r="M7903" i="12"/>
  <c r="N7903" i="12" s="1"/>
  <c r="M7904" i="12"/>
  <c r="N7904" i="12" s="1"/>
  <c r="M7905" i="12"/>
  <c r="N7905" i="12" s="1"/>
  <c r="M7906" i="12"/>
  <c r="M7907" i="12"/>
  <c r="M7908" i="12"/>
  <c r="N7908" i="12" s="1"/>
  <c r="M7909" i="12"/>
  <c r="M7910" i="12"/>
  <c r="N7910" i="12" s="1"/>
  <c r="M7911" i="12"/>
  <c r="N7911" i="12" s="1"/>
  <c r="M7912" i="12"/>
  <c r="N7912" i="12" s="1"/>
  <c r="M7913" i="12"/>
  <c r="N7913" i="12" s="1"/>
  <c r="M7914" i="12"/>
  <c r="N7914" i="12" s="1"/>
  <c r="M7915" i="12"/>
  <c r="N7915" i="12" s="1"/>
  <c r="M7916" i="12"/>
  <c r="N7916" i="12" s="1"/>
  <c r="M7917" i="12"/>
  <c r="N7917" i="12" s="1"/>
  <c r="M7918" i="12"/>
  <c r="M7919" i="12"/>
  <c r="M7920" i="12"/>
  <c r="M7921" i="12"/>
  <c r="M7922" i="12"/>
  <c r="M7923" i="12"/>
  <c r="M7924" i="12"/>
  <c r="N7924" i="12" s="1"/>
  <c r="M7925" i="12"/>
  <c r="N7925" i="12" s="1"/>
  <c r="M7926" i="12"/>
  <c r="N7926" i="12" s="1"/>
  <c r="M7927" i="12"/>
  <c r="N7927" i="12" s="1"/>
  <c r="M7928" i="12"/>
  <c r="M7929" i="12"/>
  <c r="M7930" i="12"/>
  <c r="M7931" i="12"/>
  <c r="M7932" i="12"/>
  <c r="N7932" i="12" s="1"/>
  <c r="M7933" i="12"/>
  <c r="M7934" i="12"/>
  <c r="N7934" i="12" s="1"/>
  <c r="M7935" i="12"/>
  <c r="N7935" i="12" s="1"/>
  <c r="M7936" i="12"/>
  <c r="N7936" i="12" s="1"/>
  <c r="M7937" i="12"/>
  <c r="N7937" i="12" s="1"/>
  <c r="M7938" i="12"/>
  <c r="N7938" i="12" s="1"/>
  <c r="M7939" i="12"/>
  <c r="N7939" i="12" s="1"/>
  <c r="M7940" i="12"/>
  <c r="N7940" i="12" s="1"/>
  <c r="M7941" i="12"/>
  <c r="N7941" i="12" s="1"/>
  <c r="M7942" i="12"/>
  <c r="M7943" i="12"/>
  <c r="M7944" i="12"/>
  <c r="M7945" i="12"/>
  <c r="M7946" i="12"/>
  <c r="N7946" i="12" s="1"/>
  <c r="M7947" i="12"/>
  <c r="N7947" i="12" s="1"/>
  <c r="M7948" i="12"/>
  <c r="N7948" i="12" s="1"/>
  <c r="M7949" i="12"/>
  <c r="M7950" i="12"/>
  <c r="M7951" i="12"/>
  <c r="M7952" i="12"/>
  <c r="N7952" i="12" s="1"/>
  <c r="M7953" i="12"/>
  <c r="N7953" i="12" s="1"/>
  <c r="M7954" i="12"/>
  <c r="M7955" i="12"/>
  <c r="M7956" i="12"/>
  <c r="M7957" i="12"/>
  <c r="M7958" i="12"/>
  <c r="M7959" i="12"/>
  <c r="N7959" i="12" s="1"/>
  <c r="M7960" i="12"/>
  <c r="N7960" i="12" s="1"/>
  <c r="M7961" i="12"/>
  <c r="N7961" i="12" s="1"/>
  <c r="M7962" i="12"/>
  <c r="N7962" i="12" s="1"/>
  <c r="M7963" i="12"/>
  <c r="N7963" i="12" s="1"/>
  <c r="M7964" i="12"/>
  <c r="M7965" i="12"/>
  <c r="M7966" i="12"/>
  <c r="M7967" i="12"/>
  <c r="M7968" i="12"/>
  <c r="N7968" i="12" s="1"/>
  <c r="M7969" i="12"/>
  <c r="M7970" i="12"/>
  <c r="N7970" i="12" s="1"/>
  <c r="M7971" i="12"/>
  <c r="N7971" i="12" s="1"/>
  <c r="M7972" i="12"/>
  <c r="N7972" i="12" s="1"/>
  <c r="M7973" i="12"/>
  <c r="N7973" i="12" s="1"/>
  <c r="M7974" i="12"/>
  <c r="N7974" i="12" s="1"/>
  <c r="M7975" i="12"/>
  <c r="N7975" i="12" s="1"/>
  <c r="M7976" i="12"/>
  <c r="N7976" i="12" s="1"/>
  <c r="M7977" i="12"/>
  <c r="N7977" i="12" s="1"/>
  <c r="M7978" i="12"/>
  <c r="M7979" i="12"/>
  <c r="M7980" i="12"/>
  <c r="M7981" i="12"/>
  <c r="M7982" i="12"/>
  <c r="N7982" i="12" s="1"/>
  <c r="M7983" i="12"/>
  <c r="N7983" i="12" s="1"/>
  <c r="M7984" i="12"/>
  <c r="N7984" i="12" s="1"/>
  <c r="M7985" i="12"/>
  <c r="N7985" i="12" s="1"/>
  <c r="M7986" i="12"/>
  <c r="N7986" i="12" s="1"/>
  <c r="M7987" i="12"/>
  <c r="N7987" i="12" s="1"/>
  <c r="M7988" i="12"/>
  <c r="N7988" i="12" s="1"/>
  <c r="M7989" i="12"/>
  <c r="N7989" i="12" s="1"/>
  <c r="M7990" i="12"/>
  <c r="M7991" i="12"/>
  <c r="M7992" i="12"/>
  <c r="M7993" i="12"/>
  <c r="M7994" i="12"/>
  <c r="N7994" i="12" s="1"/>
  <c r="M7995" i="12"/>
  <c r="N7995" i="12" s="1"/>
  <c r="M7996" i="12"/>
  <c r="N7996" i="12" s="1"/>
  <c r="M7997" i="12"/>
  <c r="N7997" i="12" s="1"/>
  <c r="M7998" i="12"/>
  <c r="N7998" i="12" s="1"/>
  <c r="M7999" i="12"/>
  <c r="N7999" i="12" s="1"/>
  <c r="M8000" i="12"/>
  <c r="N8000" i="12" s="1"/>
  <c r="M8001" i="12"/>
  <c r="M8002" i="12"/>
  <c r="M8003" i="12"/>
  <c r="M8004" i="12"/>
  <c r="M8005" i="12"/>
  <c r="M8006" i="12"/>
  <c r="N8006" i="12" s="1"/>
  <c r="M8007" i="12"/>
  <c r="N8007" i="12" s="1"/>
  <c r="M8008" i="12"/>
  <c r="N8008" i="12" s="1"/>
  <c r="M8009" i="12"/>
  <c r="N8009" i="12" s="1"/>
  <c r="M8010" i="12"/>
  <c r="N8010" i="12" s="1"/>
  <c r="M8011" i="12"/>
  <c r="N8011" i="12" s="1"/>
  <c r="M8012" i="12"/>
  <c r="N8012" i="12" s="1"/>
  <c r="M8013" i="12"/>
  <c r="M8014" i="12"/>
  <c r="M8015" i="12"/>
  <c r="M8016" i="12"/>
  <c r="M8017" i="12"/>
  <c r="M8018" i="12"/>
  <c r="N8018" i="12" s="1"/>
  <c r="M8019" i="12"/>
  <c r="N8019" i="12" s="1"/>
  <c r="M8020" i="12"/>
  <c r="N8020" i="12" s="1"/>
  <c r="M8021" i="12"/>
  <c r="N8021" i="12" s="1"/>
  <c r="M8022" i="12"/>
  <c r="N8022" i="12" s="1"/>
  <c r="M8023" i="12"/>
  <c r="N8023" i="12" s="1"/>
  <c r="M8024" i="12"/>
  <c r="N8024" i="12" s="1"/>
  <c r="M8025" i="12"/>
  <c r="N8025" i="12" s="1"/>
  <c r="M8026" i="12"/>
  <c r="M8027" i="12"/>
  <c r="M8028" i="12"/>
  <c r="M8029" i="12"/>
  <c r="M8030" i="12"/>
  <c r="N8030" i="12" s="1"/>
  <c r="M8031" i="12"/>
  <c r="N8031" i="12" s="1"/>
  <c r="M8032" i="12"/>
  <c r="N8032" i="12" s="1"/>
  <c r="M8033" i="12"/>
  <c r="N8033" i="12" s="1"/>
  <c r="M8034" i="12"/>
  <c r="N8034" i="12" s="1"/>
  <c r="M8035" i="12"/>
  <c r="N8035" i="12" s="1"/>
  <c r="M8036" i="12"/>
  <c r="N8036" i="12" s="1"/>
  <c r="M8037" i="12"/>
  <c r="N8037" i="12" s="1"/>
  <c r="M8038" i="12"/>
  <c r="M8039" i="12"/>
  <c r="M8040" i="12"/>
  <c r="M8041" i="12"/>
  <c r="M8042" i="12"/>
  <c r="N8042" i="12" s="1"/>
  <c r="M8043" i="12"/>
  <c r="M8044" i="12"/>
  <c r="N8044" i="12" s="1"/>
  <c r="M8045" i="12"/>
  <c r="N8045" i="12" s="1"/>
  <c r="M8046" i="12"/>
  <c r="N8046" i="12" s="1"/>
  <c r="M8047" i="12"/>
  <c r="N8047" i="12" s="1"/>
  <c r="M8048" i="12"/>
  <c r="N8048" i="12" s="1"/>
  <c r="M8049" i="12"/>
  <c r="N8049" i="12" s="1"/>
  <c r="M8050" i="12"/>
  <c r="M8051" i="12"/>
  <c r="M8052" i="12"/>
  <c r="N8052" i="12" s="1"/>
  <c r="M8053" i="12"/>
  <c r="M8054" i="12"/>
  <c r="N8054" i="12" s="1"/>
  <c r="M8055" i="12"/>
  <c r="N8055" i="12" s="1"/>
  <c r="M8056" i="12"/>
  <c r="N8056" i="12" s="1"/>
  <c r="M8057" i="12"/>
  <c r="N8057" i="12" s="1"/>
  <c r="M8058" i="12"/>
  <c r="N8058" i="12" s="1"/>
  <c r="M8059" i="12"/>
  <c r="N8059" i="12" s="1"/>
  <c r="M8060" i="12"/>
  <c r="N8060" i="12" s="1"/>
  <c r="M8061" i="12"/>
  <c r="M8062" i="12"/>
  <c r="M8063" i="12"/>
  <c r="M8064" i="12"/>
  <c r="N8064" i="12" s="1"/>
  <c r="M8065" i="12"/>
  <c r="M8066" i="12"/>
  <c r="N8066" i="12" s="1"/>
  <c r="M8067" i="12"/>
  <c r="N8067" i="12" s="1"/>
  <c r="M8068" i="12"/>
  <c r="N8068" i="12" s="1"/>
  <c r="M8069" i="12"/>
  <c r="N8069" i="12" s="1"/>
  <c r="M8070" i="12"/>
  <c r="N8070" i="12" s="1"/>
  <c r="M8071" i="12"/>
  <c r="N8071" i="12" s="1"/>
  <c r="M8072" i="12"/>
  <c r="M8073" i="12"/>
  <c r="M8074" i="12"/>
  <c r="M8075" i="12"/>
  <c r="M8076" i="12"/>
  <c r="N8076" i="12" s="1"/>
  <c r="M8077" i="12"/>
  <c r="M8078" i="12"/>
  <c r="N8078" i="12" s="1"/>
  <c r="M8079" i="12"/>
  <c r="N8079" i="12" s="1"/>
  <c r="M8080" i="12"/>
  <c r="N8080" i="12" s="1"/>
  <c r="M8081" i="12"/>
  <c r="N8081" i="12" s="1"/>
  <c r="M8082" i="12"/>
  <c r="N8082" i="12" s="1"/>
  <c r="M8083" i="12"/>
  <c r="N8083" i="12" s="1"/>
  <c r="M8084" i="12"/>
  <c r="N8084" i="12" s="1"/>
  <c r="M8085" i="12"/>
  <c r="N8085" i="12" s="1"/>
  <c r="M8086" i="12"/>
  <c r="M8087" i="12"/>
  <c r="M8088" i="12"/>
  <c r="N8088" i="12" s="1"/>
  <c r="M8089" i="12"/>
  <c r="M8090" i="12"/>
  <c r="N8090" i="12" s="1"/>
  <c r="M8091" i="12"/>
  <c r="N8091" i="12" s="1"/>
  <c r="M8092" i="12"/>
  <c r="N8092" i="12" s="1"/>
  <c r="M8093" i="12"/>
  <c r="N8093" i="12" s="1"/>
  <c r="M8094" i="12"/>
  <c r="N8094" i="12" s="1"/>
  <c r="M8095" i="12"/>
  <c r="N8095" i="12" s="1"/>
  <c r="M8096" i="12"/>
  <c r="N8096" i="12" s="1"/>
  <c r="M8097" i="12"/>
  <c r="M8098" i="12"/>
  <c r="M8099" i="12"/>
  <c r="M8100" i="12"/>
  <c r="M8101" i="12"/>
  <c r="N8101" i="12" s="1"/>
  <c r="M8102" i="12"/>
  <c r="N8102" i="12" s="1"/>
  <c r="M8103" i="12"/>
  <c r="N8103" i="12" s="1"/>
  <c r="M8104" i="12"/>
  <c r="N8104" i="12" s="1"/>
  <c r="M8105" i="12"/>
  <c r="N8105" i="12" s="1"/>
  <c r="M8106" i="12"/>
  <c r="N8106" i="12" s="1"/>
  <c r="M8107" i="12"/>
  <c r="N8107" i="12" s="1"/>
  <c r="M8108" i="12"/>
  <c r="M8109" i="12"/>
  <c r="N8109" i="12" s="1"/>
  <c r="M8110" i="12"/>
  <c r="M8111" i="12"/>
  <c r="M8112" i="12"/>
  <c r="N8112" i="12" s="1"/>
  <c r="M8113" i="12"/>
  <c r="M8114" i="12"/>
  <c r="M8115" i="12"/>
  <c r="N8115" i="12" s="1"/>
  <c r="M8116" i="12"/>
  <c r="N8116" i="12" s="1"/>
  <c r="M8117" i="12"/>
  <c r="N8117" i="12" s="1"/>
  <c r="M8118" i="12"/>
  <c r="N8118" i="12" s="1"/>
  <c r="M8119" i="12"/>
  <c r="N8119" i="12" s="1"/>
  <c r="M8120" i="12"/>
  <c r="N8120" i="12" s="1"/>
  <c r="M8121" i="12"/>
  <c r="N8121" i="12" s="1"/>
  <c r="M8122" i="12"/>
  <c r="M8123" i="12"/>
  <c r="M8124" i="12"/>
  <c r="M8125" i="12"/>
  <c r="M8126" i="12"/>
  <c r="N8126" i="12" s="1"/>
  <c r="M8127" i="12"/>
  <c r="N8127" i="12" s="1"/>
  <c r="M8128" i="12"/>
  <c r="N8128" i="12" s="1"/>
  <c r="M8129" i="12"/>
  <c r="N8129" i="12" s="1"/>
  <c r="M8130" i="12"/>
  <c r="N8130" i="12" s="1"/>
  <c r="M8131" i="12"/>
  <c r="N8131" i="12" s="1"/>
  <c r="M8132" i="12"/>
  <c r="N8132" i="12" s="1"/>
  <c r="M8133" i="12"/>
  <c r="M8134" i="12"/>
  <c r="M8135" i="12"/>
  <c r="M8136" i="12"/>
  <c r="N8136" i="12" s="1"/>
  <c r="M8137" i="12"/>
  <c r="M8138" i="12"/>
  <c r="N8138" i="12" s="1"/>
  <c r="M8139" i="12"/>
  <c r="N8139" i="12" s="1"/>
  <c r="M8140" i="12"/>
  <c r="N8140" i="12" s="1"/>
  <c r="M8141" i="12"/>
  <c r="N8141" i="12" s="1"/>
  <c r="M8142" i="12"/>
  <c r="N8142" i="12" s="1"/>
  <c r="M8143" i="12"/>
  <c r="N8143" i="12" s="1"/>
  <c r="M8144" i="12"/>
  <c r="N8144" i="12" s="1"/>
  <c r="M8145" i="12"/>
  <c r="M8146" i="12"/>
  <c r="M8147" i="12"/>
  <c r="M8148" i="12"/>
  <c r="M8149" i="12"/>
  <c r="M8150" i="12"/>
  <c r="M8151" i="12"/>
  <c r="M8152" i="12"/>
  <c r="N8152" i="12" s="1"/>
  <c r="M8153" i="12"/>
  <c r="M8154" i="12"/>
  <c r="M8155" i="12"/>
  <c r="N8155" i="12" s="1"/>
  <c r="M8156" i="12"/>
  <c r="N8156" i="12" s="1"/>
  <c r="M8157" i="12"/>
  <c r="M8158" i="12"/>
  <c r="M8159" i="12"/>
  <c r="M8160" i="12"/>
  <c r="N8160" i="12" s="1"/>
  <c r="M8161" i="12"/>
  <c r="M8162" i="12"/>
  <c r="N8162" i="12" s="1"/>
  <c r="M8163" i="12"/>
  <c r="N8163" i="12" s="1"/>
  <c r="M8164" i="12"/>
  <c r="N8164" i="12" s="1"/>
  <c r="M8165" i="12"/>
  <c r="N8165" i="12" s="1"/>
  <c r="M8166" i="12"/>
  <c r="N8166" i="12" s="1"/>
  <c r="M8167" i="12"/>
  <c r="N8167" i="12" s="1"/>
  <c r="M8168" i="12"/>
  <c r="N8168" i="12" s="1"/>
  <c r="M8169" i="12"/>
  <c r="M8170" i="12"/>
  <c r="M8171" i="12"/>
  <c r="M8172" i="12"/>
  <c r="M8173" i="12"/>
  <c r="M8174" i="12"/>
  <c r="N8174" i="12" s="1"/>
  <c r="M8175" i="12"/>
  <c r="N8175" i="12" s="1"/>
  <c r="M8176" i="12"/>
  <c r="N8176" i="12" s="1"/>
  <c r="M8177" i="12"/>
  <c r="N8177" i="12" s="1"/>
  <c r="M8178" i="12"/>
  <c r="N8178" i="12" s="1"/>
  <c r="M8179" i="12"/>
  <c r="N8179" i="12" s="1"/>
  <c r="M8180" i="12"/>
  <c r="N8180" i="12" s="1"/>
  <c r="M8181" i="12"/>
  <c r="M8182" i="12"/>
  <c r="M8183" i="12"/>
  <c r="M8184" i="12"/>
  <c r="M8185" i="12"/>
  <c r="M8186" i="12"/>
  <c r="N8186" i="12" s="1"/>
  <c r="M8187" i="12"/>
  <c r="N8187" i="12" s="1"/>
  <c r="M8188" i="12"/>
  <c r="N8188" i="12" s="1"/>
  <c r="M8189" i="12"/>
  <c r="N8189" i="12" s="1"/>
  <c r="M8190" i="12"/>
  <c r="N8190" i="12" s="1"/>
  <c r="M8191" i="12"/>
  <c r="N8191" i="12" s="1"/>
  <c r="M8192" i="12"/>
  <c r="N8192" i="12" s="1"/>
  <c r="M8193" i="12"/>
  <c r="M8194" i="12"/>
  <c r="M8195" i="12"/>
  <c r="M8196" i="12"/>
  <c r="N8196" i="12" s="1"/>
  <c r="M8197" i="12"/>
  <c r="M8198" i="12"/>
  <c r="N8198" i="12" s="1"/>
  <c r="M8199" i="12"/>
  <c r="N8199" i="12" s="1"/>
  <c r="M8200" i="12"/>
  <c r="N8200" i="12" s="1"/>
  <c r="M8201" i="12"/>
  <c r="N8201" i="12" s="1"/>
  <c r="M8202" i="12"/>
  <c r="N8202" i="12" s="1"/>
  <c r="M8203" i="12"/>
  <c r="N8203" i="12" s="1"/>
  <c r="M8204" i="12"/>
  <c r="N8204" i="12" s="1"/>
  <c r="M8205" i="12"/>
  <c r="M8206" i="12"/>
  <c r="M8207" i="12"/>
  <c r="M8208" i="12"/>
  <c r="N8208" i="12" s="1"/>
  <c r="M8209" i="12"/>
  <c r="M8210" i="12"/>
  <c r="N8210" i="12" s="1"/>
  <c r="M8211" i="12"/>
  <c r="N8211" i="12" s="1"/>
  <c r="M8212" i="12"/>
  <c r="N8212" i="12" s="1"/>
  <c r="M8213" i="12"/>
  <c r="N8213" i="12" s="1"/>
  <c r="M8214" i="12"/>
  <c r="N8214" i="12" s="1"/>
  <c r="M8215" i="12"/>
  <c r="N8215" i="12" s="1"/>
  <c r="M8216" i="12"/>
  <c r="M8217" i="12"/>
  <c r="M8218" i="12"/>
  <c r="M8219" i="12"/>
  <c r="M8220" i="12"/>
  <c r="M8221" i="12"/>
  <c r="M8222" i="12"/>
  <c r="N8222" i="12" s="1"/>
  <c r="M8223" i="12"/>
  <c r="N8223" i="12" s="1"/>
  <c r="M8224" i="12"/>
  <c r="N8224" i="12" s="1"/>
  <c r="M8225" i="12"/>
  <c r="N8225" i="12" s="1"/>
  <c r="M8226" i="12"/>
  <c r="N8226" i="12" s="1"/>
  <c r="M8227" i="12"/>
  <c r="N8227" i="12" s="1"/>
  <c r="M8228" i="12"/>
  <c r="N8228" i="12" s="1"/>
  <c r="M8229" i="12"/>
  <c r="N8229" i="12" s="1"/>
  <c r="M8230" i="12"/>
  <c r="M8231" i="12"/>
  <c r="M8232" i="12"/>
  <c r="N8232" i="12" s="1"/>
  <c r="M8233" i="12"/>
  <c r="M8234" i="12"/>
  <c r="N8234" i="12" s="1"/>
  <c r="M8235" i="12"/>
  <c r="N8235" i="12" s="1"/>
  <c r="M8236" i="12"/>
  <c r="N8236" i="12" s="1"/>
  <c r="M8237" i="12"/>
  <c r="N8237" i="12" s="1"/>
  <c r="M8238" i="12"/>
  <c r="N8238" i="12" s="1"/>
  <c r="M8239" i="12"/>
  <c r="N8239" i="12" s="1"/>
  <c r="M8240" i="12"/>
  <c r="N8240" i="12" s="1"/>
  <c r="M8241" i="12"/>
  <c r="M8242" i="12"/>
  <c r="M8243" i="12"/>
  <c r="M8244" i="12"/>
  <c r="M8245" i="12"/>
  <c r="M8246" i="12"/>
  <c r="M8247" i="12"/>
  <c r="M8248" i="12"/>
  <c r="N8248" i="12" s="1"/>
  <c r="M8249" i="12"/>
  <c r="N8249" i="12" s="1"/>
  <c r="M8250" i="12"/>
  <c r="N8250" i="12" s="1"/>
  <c r="M8251" i="12"/>
  <c r="N8251" i="12" s="1"/>
  <c r="M8252" i="12"/>
  <c r="M8253" i="12"/>
  <c r="N8253" i="12" s="1"/>
  <c r="M8254" i="12"/>
  <c r="M8255" i="12"/>
  <c r="M8256" i="12"/>
  <c r="N8256" i="12" s="1"/>
  <c r="M8257" i="12"/>
  <c r="M8258" i="12"/>
  <c r="N8258" i="12" s="1"/>
  <c r="M8259" i="12"/>
  <c r="N8259" i="12" s="1"/>
  <c r="M8260" i="12"/>
  <c r="N8260" i="12" s="1"/>
  <c r="M8261" i="12"/>
  <c r="N8261" i="12" s="1"/>
  <c r="M8262" i="12"/>
  <c r="N8262" i="12" s="1"/>
  <c r="M8263" i="12"/>
  <c r="N8263" i="12" s="1"/>
  <c r="M8264" i="12"/>
  <c r="N8264" i="12" s="1"/>
  <c r="M8265" i="12"/>
  <c r="M8266" i="12"/>
  <c r="M8267" i="12"/>
  <c r="M8268" i="12"/>
  <c r="N8268" i="12" s="1"/>
  <c r="M8269" i="12"/>
  <c r="M8270" i="12"/>
  <c r="N8270" i="12" s="1"/>
  <c r="M8271" i="12"/>
  <c r="N8271" i="12" s="1"/>
  <c r="M8272" i="12"/>
  <c r="N8272" i="12" s="1"/>
  <c r="M8273" i="12"/>
  <c r="N8273" i="12" s="1"/>
  <c r="M8274" i="12"/>
  <c r="N8274" i="12" s="1"/>
  <c r="M8275" i="12"/>
  <c r="N8275" i="12" s="1"/>
  <c r="M8276" i="12"/>
  <c r="N8276" i="12" s="1"/>
  <c r="M8277" i="12"/>
  <c r="M8278" i="12"/>
  <c r="M8279" i="12"/>
  <c r="M8280" i="12"/>
  <c r="N8280" i="12" s="1"/>
  <c r="M8281" i="12"/>
  <c r="M8282" i="12"/>
  <c r="N8282" i="12" s="1"/>
  <c r="M8283" i="12"/>
  <c r="M8284" i="12"/>
  <c r="N8284" i="12" s="1"/>
  <c r="M8285" i="12"/>
  <c r="N8285" i="12" s="1"/>
  <c r="M8286" i="12"/>
  <c r="N8286" i="12" s="1"/>
  <c r="M8287" i="12"/>
  <c r="N8287" i="12" s="1"/>
  <c r="M8288" i="12"/>
  <c r="M8289" i="12"/>
  <c r="N8289" i="12" s="1"/>
  <c r="M8290" i="12"/>
  <c r="M8291" i="12"/>
  <c r="M8292" i="12"/>
  <c r="N8292" i="12" s="1"/>
  <c r="M8293" i="12"/>
  <c r="M8294" i="12"/>
  <c r="M8295" i="12"/>
  <c r="M8296" i="12"/>
  <c r="N8296" i="12" s="1"/>
  <c r="M8297" i="12"/>
  <c r="N8297" i="12" s="1"/>
  <c r="M8298" i="12"/>
  <c r="N8298" i="12" s="1"/>
  <c r="M8299" i="12"/>
  <c r="N8299" i="12" s="1"/>
  <c r="M8300" i="12"/>
  <c r="N8300" i="12" s="1"/>
  <c r="M8301" i="12"/>
  <c r="M8302" i="12"/>
  <c r="M8303" i="12"/>
  <c r="M8304" i="12"/>
  <c r="N8304" i="12" s="1"/>
  <c r="M8305" i="12"/>
  <c r="M8306" i="12"/>
  <c r="N8306" i="12" s="1"/>
  <c r="M8307" i="12"/>
  <c r="N8307" i="12" s="1"/>
  <c r="M8308" i="12"/>
  <c r="N8308" i="12" s="1"/>
  <c r="M8309" i="12"/>
  <c r="N8309" i="12" s="1"/>
  <c r="M8310" i="12"/>
  <c r="N8310" i="12" s="1"/>
  <c r="M8311" i="12"/>
  <c r="N8311" i="12" s="1"/>
  <c r="M8312" i="12"/>
  <c r="N8312" i="12" s="1"/>
  <c r="M8313" i="12"/>
  <c r="M8314" i="12"/>
  <c r="M8315" i="12"/>
  <c r="M8316" i="12"/>
  <c r="M8317" i="12"/>
  <c r="M8318" i="12"/>
  <c r="N8318" i="12" s="1"/>
  <c r="M8319" i="12"/>
  <c r="N8319" i="12" s="1"/>
  <c r="M8320" i="12"/>
  <c r="N8320" i="12" s="1"/>
  <c r="M8321" i="12"/>
  <c r="N8321" i="12" s="1"/>
  <c r="M8322" i="12"/>
  <c r="N8322" i="12" s="1"/>
  <c r="M8323" i="12"/>
  <c r="N8323" i="12" s="1"/>
  <c r="M8324" i="12"/>
  <c r="N8324" i="12" s="1"/>
  <c r="M8325" i="12"/>
  <c r="M8326" i="12"/>
  <c r="M8327" i="12"/>
  <c r="M8328" i="12"/>
  <c r="M8329" i="12"/>
  <c r="M8330" i="12"/>
  <c r="M8331" i="12"/>
  <c r="M8332" i="12"/>
  <c r="N8332" i="12" s="1"/>
  <c r="M8333" i="12"/>
  <c r="N8333" i="12" s="1"/>
  <c r="M8334" i="12"/>
  <c r="N8334" i="12" s="1"/>
  <c r="M8335" i="12"/>
  <c r="N8335" i="12" s="1"/>
  <c r="M8336" i="12"/>
  <c r="N8336" i="12" s="1"/>
  <c r="M8337" i="12"/>
  <c r="M8338" i="12"/>
  <c r="M8339" i="12"/>
  <c r="M8340" i="12"/>
  <c r="N8340" i="12" s="1"/>
  <c r="M8341" i="12"/>
  <c r="M8342" i="12"/>
  <c r="N8342" i="12" s="1"/>
  <c r="M8343" i="12"/>
  <c r="N8343" i="12" s="1"/>
  <c r="M8344" i="12"/>
  <c r="N8344" i="12" s="1"/>
  <c r="M8345" i="12"/>
  <c r="N8345" i="12" s="1"/>
  <c r="M8346" i="12"/>
  <c r="N8346" i="12" s="1"/>
  <c r="M8347" i="12"/>
  <c r="N8347" i="12" s="1"/>
  <c r="M8348" i="12"/>
  <c r="N8348" i="12" s="1"/>
  <c r="M8349" i="12"/>
  <c r="M8350" i="12"/>
  <c r="M8351" i="12"/>
  <c r="M8352" i="12"/>
  <c r="N8352" i="12" s="1"/>
  <c r="M8353" i="12"/>
  <c r="M8354" i="12"/>
  <c r="N8354" i="12" s="1"/>
  <c r="M8355" i="12"/>
  <c r="N8355" i="12" s="1"/>
  <c r="M8356" i="12"/>
  <c r="N8356" i="12" s="1"/>
  <c r="M8357" i="12"/>
  <c r="N8357" i="12" s="1"/>
  <c r="M8358" i="12"/>
  <c r="N8358" i="12" s="1"/>
  <c r="M8359" i="12"/>
  <c r="N8359" i="12" s="1"/>
  <c r="M8360" i="12"/>
  <c r="M8361" i="12"/>
  <c r="M8362" i="12"/>
  <c r="M8363" i="12"/>
  <c r="M8364" i="12"/>
  <c r="M8365" i="12"/>
  <c r="M8366" i="12"/>
  <c r="M8367" i="12"/>
  <c r="N8367" i="12" s="1"/>
  <c r="M8368" i="12"/>
  <c r="N8368" i="12" s="1"/>
  <c r="M8369" i="12"/>
  <c r="N8369" i="12" s="1"/>
  <c r="M8370" i="12"/>
  <c r="M8371" i="12"/>
  <c r="N8371" i="12" s="1"/>
  <c r="M8372" i="12"/>
  <c r="N8372" i="12" s="1"/>
  <c r="M8373" i="12"/>
  <c r="N8373" i="12" s="1"/>
  <c r="M8374" i="12"/>
  <c r="M8375" i="12"/>
  <c r="M8376" i="12"/>
  <c r="N8376" i="12" s="1"/>
  <c r="M8377" i="12"/>
  <c r="M8378" i="12"/>
  <c r="N8378" i="12" s="1"/>
  <c r="M8379" i="12"/>
  <c r="M8380" i="12"/>
  <c r="N8380" i="12" s="1"/>
  <c r="M8381" i="12"/>
  <c r="N8381" i="12" s="1"/>
  <c r="M8382" i="12"/>
  <c r="N8382" i="12" s="1"/>
  <c r="M8383" i="12"/>
  <c r="N8383" i="12" s="1"/>
  <c r="M8384" i="12"/>
  <c r="N8384" i="12" s="1"/>
  <c r="M8385" i="12"/>
  <c r="N8385" i="12" s="1"/>
  <c r="M8386" i="12"/>
  <c r="M8387" i="12"/>
  <c r="M8388" i="12"/>
  <c r="M8389" i="12"/>
  <c r="M8390" i="12"/>
  <c r="N8390" i="12" s="1"/>
  <c r="M8391" i="12"/>
  <c r="N8391" i="12" s="1"/>
  <c r="M8392" i="12"/>
  <c r="N8392" i="12" s="1"/>
  <c r="M8393" i="12"/>
  <c r="N8393" i="12" s="1"/>
  <c r="M8394" i="12"/>
  <c r="N8394" i="12" s="1"/>
  <c r="M8395" i="12"/>
  <c r="N8395" i="12" s="1"/>
  <c r="M8396" i="12"/>
  <c r="M8397" i="12"/>
  <c r="M8398" i="12"/>
  <c r="M8399" i="12"/>
  <c r="M8400" i="12"/>
  <c r="M8401" i="12"/>
  <c r="M8402" i="12"/>
  <c r="N8402" i="12" s="1"/>
  <c r="M8403" i="12"/>
  <c r="N8403" i="12" s="1"/>
  <c r="M8404" i="12"/>
  <c r="N8404" i="12" s="1"/>
  <c r="M8405" i="12"/>
  <c r="N8405" i="12" s="1"/>
  <c r="M8406" i="12"/>
  <c r="N8406" i="12" s="1"/>
  <c r="M8407" i="12"/>
  <c r="N8407" i="12" s="1"/>
  <c r="M8408" i="12"/>
  <c r="N8408" i="12" s="1"/>
  <c r="M8409" i="12"/>
  <c r="M8410" i="12"/>
  <c r="M8411" i="12"/>
  <c r="M8412" i="12"/>
  <c r="N8412" i="12" s="1"/>
  <c r="M8413" i="12"/>
  <c r="M8414" i="12"/>
  <c r="N8414" i="12" s="1"/>
  <c r="M8415" i="12"/>
  <c r="M8416" i="12"/>
  <c r="N8416" i="12" s="1"/>
  <c r="M8417" i="12"/>
  <c r="M8418" i="12"/>
  <c r="N8418" i="12" s="1"/>
  <c r="M8419" i="12"/>
  <c r="N8419" i="12" s="1"/>
  <c r="M8420" i="12"/>
  <c r="N8420" i="12" s="1"/>
  <c r="M8421" i="12"/>
  <c r="M8422" i="12"/>
  <c r="M8423" i="12"/>
  <c r="M8424" i="12"/>
  <c r="N8424" i="12" s="1"/>
  <c r="M8425" i="12"/>
  <c r="M8426" i="12"/>
  <c r="N8426" i="12" s="1"/>
  <c r="M8427" i="12"/>
  <c r="N8427" i="12" s="1"/>
  <c r="M8428" i="12"/>
  <c r="N8428" i="12" s="1"/>
  <c r="M8429" i="12"/>
  <c r="N8429" i="12" s="1"/>
  <c r="M8430" i="12"/>
  <c r="N8430" i="12" s="1"/>
  <c r="M8431" i="12"/>
  <c r="N8431" i="12" s="1"/>
  <c r="M8432" i="12"/>
  <c r="N8432" i="12" s="1"/>
  <c r="M8433" i="12"/>
  <c r="N8433" i="12" s="1"/>
  <c r="M8434" i="12"/>
  <c r="M8435" i="12"/>
  <c r="M8436" i="12"/>
  <c r="N8436" i="12" s="1"/>
  <c r="M8437" i="12"/>
  <c r="M8438" i="12"/>
  <c r="N8438" i="12" s="1"/>
  <c r="M8439" i="12"/>
  <c r="N8439" i="12" s="1"/>
  <c r="M8440" i="12"/>
  <c r="N8440" i="12" s="1"/>
  <c r="M8441" i="12"/>
  <c r="N8441" i="12" s="1"/>
  <c r="M8442" i="12"/>
  <c r="N8442" i="12" s="1"/>
  <c r="M8443" i="12"/>
  <c r="N8443" i="12" s="1"/>
  <c r="M8444" i="12"/>
  <c r="N8444" i="12" s="1"/>
  <c r="M8445" i="12"/>
  <c r="M8446" i="12"/>
  <c r="M8447" i="12"/>
  <c r="M8448" i="12"/>
  <c r="M8449" i="12"/>
  <c r="M8450" i="12"/>
  <c r="M8451" i="12"/>
  <c r="N8451" i="12" s="1"/>
  <c r="M8452" i="12"/>
  <c r="N8452" i="12" s="1"/>
  <c r="M8453" i="12"/>
  <c r="N8453" i="12" s="1"/>
  <c r="M8454" i="12"/>
  <c r="N8454" i="12" s="1"/>
  <c r="M8455" i="12"/>
  <c r="N8455" i="12" s="1"/>
  <c r="M8456" i="12"/>
  <c r="N8456" i="12" s="1"/>
  <c r="M8457" i="12"/>
  <c r="N8457" i="12" s="1"/>
  <c r="M8458" i="12"/>
  <c r="M8459" i="12"/>
  <c r="M8460" i="12"/>
  <c r="M8461" i="12"/>
  <c r="M8462" i="12"/>
  <c r="N8462" i="12" s="1"/>
  <c r="M8463" i="12"/>
  <c r="N8463" i="12" s="1"/>
  <c r="M8464" i="12"/>
  <c r="N8464" i="12" s="1"/>
  <c r="M8465" i="12"/>
  <c r="N8465" i="12" s="1"/>
  <c r="M8466" i="12"/>
  <c r="N8466" i="12" s="1"/>
  <c r="M8467" i="12"/>
  <c r="N8467" i="12" s="1"/>
  <c r="M8468" i="12"/>
  <c r="N8468" i="12" s="1"/>
  <c r="M8469" i="12"/>
  <c r="M8470" i="12"/>
  <c r="M8471" i="12"/>
  <c r="M8472" i="12"/>
  <c r="N8472" i="12" s="1"/>
  <c r="M8473" i="12"/>
  <c r="M8474" i="12"/>
  <c r="N8474" i="12" s="1"/>
  <c r="M8475" i="12"/>
  <c r="N8475" i="12" s="1"/>
  <c r="M8476" i="12"/>
  <c r="N8476" i="12" s="1"/>
  <c r="M8477" i="12"/>
  <c r="N8477" i="12" s="1"/>
  <c r="M8478" i="12"/>
  <c r="N8478" i="12" s="1"/>
  <c r="M8479" i="12"/>
  <c r="N8479" i="12" s="1"/>
  <c r="M8480" i="12"/>
  <c r="N8480" i="12" s="1"/>
  <c r="M8481" i="12"/>
  <c r="N8481" i="12" s="1"/>
  <c r="M8482" i="12"/>
  <c r="M8483" i="12"/>
  <c r="M8484" i="12"/>
  <c r="N8484" i="12" s="1"/>
  <c r="M8485" i="12"/>
  <c r="M8486" i="12"/>
  <c r="N8486" i="12" s="1"/>
  <c r="M8487" i="12"/>
  <c r="N8487" i="12" s="1"/>
  <c r="M8488" i="12"/>
  <c r="N8488" i="12" s="1"/>
  <c r="M8489" i="12"/>
  <c r="N8489" i="12" s="1"/>
  <c r="M8490" i="12"/>
  <c r="N8490" i="12" s="1"/>
  <c r="M8491" i="12"/>
  <c r="N8491" i="12" s="1"/>
  <c r="M8492" i="12"/>
  <c r="N8492" i="12" s="1"/>
  <c r="M8493" i="12"/>
  <c r="M8494" i="12"/>
  <c r="M8495" i="12"/>
  <c r="M8496" i="12"/>
  <c r="M8497" i="12"/>
  <c r="M8498" i="12"/>
  <c r="M8499" i="12"/>
  <c r="N8499" i="12" s="1"/>
  <c r="M8500" i="12"/>
  <c r="N8500" i="12" s="1"/>
  <c r="M8501" i="12"/>
  <c r="N8501" i="12" s="1"/>
  <c r="M8502" i="12"/>
  <c r="N8502" i="12" s="1"/>
  <c r="M8503" i="12"/>
  <c r="N8503" i="12" s="1"/>
  <c r="M8504" i="12"/>
  <c r="N8504" i="12" s="1"/>
  <c r="M8505" i="12"/>
  <c r="M8506" i="12"/>
  <c r="M8507" i="12"/>
  <c r="M8508" i="12"/>
  <c r="N8508" i="12" s="1"/>
  <c r="M8509" i="12"/>
  <c r="M8510" i="12"/>
  <c r="N8510" i="12" s="1"/>
  <c r="M8511" i="12"/>
  <c r="N8511" i="12" s="1"/>
  <c r="M8512" i="12"/>
  <c r="N8512" i="12" s="1"/>
  <c r="M8513" i="12"/>
  <c r="N8513" i="12" s="1"/>
  <c r="M8514" i="12"/>
  <c r="N8514" i="12" s="1"/>
  <c r="M8515" i="12"/>
  <c r="N8515" i="12" s="1"/>
  <c r="M8516" i="12"/>
  <c r="N8516" i="12" s="1"/>
  <c r="M8517" i="12"/>
  <c r="N8517" i="12" s="1"/>
  <c r="M8518" i="12"/>
  <c r="M8519" i="12"/>
  <c r="M8520" i="12"/>
  <c r="N8520" i="12" s="1"/>
  <c r="M8521" i="12"/>
  <c r="M8522" i="12"/>
  <c r="N8522" i="12" s="1"/>
  <c r="M8523" i="12"/>
  <c r="N8523" i="12" s="1"/>
  <c r="M8524" i="12"/>
  <c r="N8524" i="12" s="1"/>
  <c r="M8525" i="12"/>
  <c r="N8525" i="12" s="1"/>
  <c r="M8526" i="12"/>
  <c r="N8526" i="12" s="1"/>
  <c r="M8527" i="12"/>
  <c r="N8527" i="12" s="1"/>
  <c r="M8528" i="12"/>
  <c r="N8528" i="12" s="1"/>
  <c r="M8529" i="12"/>
  <c r="N8529" i="12" s="1"/>
  <c r="M8530" i="12"/>
  <c r="M8531" i="12"/>
  <c r="M8532" i="12"/>
  <c r="M8533" i="12"/>
  <c r="M8534" i="12"/>
  <c r="M8535" i="12"/>
  <c r="M8536" i="12"/>
  <c r="N8536" i="12" s="1"/>
  <c r="M8537" i="12"/>
  <c r="N8537" i="12" s="1"/>
  <c r="M8538" i="12"/>
  <c r="N8538" i="12" s="1"/>
  <c r="M8539" i="12"/>
  <c r="N8539" i="12" s="1"/>
  <c r="M8540" i="12"/>
  <c r="N8540" i="12" s="1"/>
  <c r="M8541" i="12"/>
  <c r="N8541" i="12" s="1"/>
  <c r="M8542" i="12"/>
  <c r="M8543" i="12"/>
  <c r="M8544" i="12"/>
  <c r="N8544" i="12" s="1"/>
  <c r="M8545" i="12"/>
  <c r="M8546" i="12"/>
  <c r="N8546" i="12" s="1"/>
  <c r="M8547" i="12"/>
  <c r="N8547" i="12" s="1"/>
  <c r="M8548" i="12"/>
  <c r="N8548" i="12" s="1"/>
  <c r="M8549" i="12"/>
  <c r="N8549" i="12" s="1"/>
  <c r="M8550" i="12"/>
  <c r="N8550" i="12" s="1"/>
  <c r="M8551" i="12"/>
  <c r="N8551" i="12" s="1"/>
  <c r="M8552" i="12"/>
  <c r="N8552" i="12" s="1"/>
  <c r="M8553" i="12"/>
  <c r="M8554" i="12"/>
  <c r="M8555" i="12"/>
  <c r="M8556" i="12"/>
  <c r="N8556" i="12" s="1"/>
  <c r="M8557" i="12"/>
  <c r="M8558" i="12"/>
  <c r="N8558" i="12" s="1"/>
  <c r="M8559" i="12"/>
  <c r="N8559" i="12" s="1"/>
  <c r="M8560" i="12"/>
  <c r="N8560" i="12" s="1"/>
  <c r="M8561" i="12"/>
  <c r="N8561" i="12" s="1"/>
  <c r="M8562" i="12"/>
  <c r="N8562" i="12" s="1"/>
  <c r="M8563" i="12"/>
  <c r="N8563" i="12" s="1"/>
  <c r="M8564" i="12"/>
  <c r="N8564" i="12" s="1"/>
  <c r="M8565" i="12"/>
  <c r="M8566" i="12"/>
  <c r="M8567" i="12"/>
  <c r="M8568" i="12"/>
  <c r="M8569" i="12"/>
  <c r="M8570" i="12"/>
  <c r="N8570" i="12" s="1"/>
  <c r="M8571" i="12"/>
  <c r="N8571" i="12" s="1"/>
  <c r="M8572" i="12"/>
  <c r="N8572" i="12" s="1"/>
  <c r="M8573" i="12"/>
  <c r="N8573" i="12" s="1"/>
  <c r="M8574" i="12"/>
  <c r="N8574" i="12" s="1"/>
  <c r="M8575" i="12"/>
  <c r="N8575" i="12" s="1"/>
  <c r="M8576" i="12"/>
  <c r="N8576" i="12" s="1"/>
  <c r="M8577" i="12"/>
  <c r="N8577" i="12" s="1"/>
  <c r="M8578" i="12"/>
  <c r="M8579" i="12"/>
  <c r="M8580" i="12"/>
  <c r="N8580" i="12" s="1"/>
  <c r="M8581" i="12"/>
  <c r="M8582" i="12"/>
  <c r="N8582" i="12" s="1"/>
  <c r="M8583" i="12"/>
  <c r="M8584" i="12"/>
  <c r="N8584" i="12" s="1"/>
  <c r="M8585" i="12"/>
  <c r="N8585" i="12" s="1"/>
  <c r="M8586" i="12"/>
  <c r="N8586" i="12" s="1"/>
  <c r="M8587" i="12"/>
  <c r="N8587" i="12" s="1"/>
  <c r="M8588" i="12"/>
  <c r="N8588" i="12" s="1"/>
  <c r="M8589" i="12"/>
  <c r="M8590" i="12"/>
  <c r="M8591" i="12"/>
  <c r="M8592" i="12"/>
  <c r="N8592" i="12" s="1"/>
  <c r="M8593" i="12"/>
  <c r="M8594" i="12"/>
  <c r="N8594" i="12" s="1"/>
  <c r="M8595" i="12"/>
  <c r="N8595" i="12" s="1"/>
  <c r="M8596" i="12"/>
  <c r="N8596" i="12" s="1"/>
  <c r="M8597" i="12"/>
  <c r="N8597" i="12" s="1"/>
  <c r="M8598" i="12"/>
  <c r="N8598" i="12" s="1"/>
  <c r="M8599" i="12"/>
  <c r="N8599" i="12" s="1"/>
  <c r="M8600" i="12"/>
  <c r="N8600" i="12" s="1"/>
  <c r="M8601" i="12"/>
  <c r="N8601" i="12" s="1"/>
  <c r="M8602" i="12"/>
  <c r="N8602" i="12" s="1"/>
  <c r="M8603" i="12"/>
  <c r="M8604" i="12"/>
  <c r="M8605" i="12"/>
  <c r="M8606" i="12"/>
  <c r="N8606" i="12" s="1"/>
  <c r="M8607" i="12"/>
  <c r="N8607" i="12" s="1"/>
  <c r="M8608" i="12"/>
  <c r="N8608" i="12" s="1"/>
  <c r="M8609" i="12"/>
  <c r="N8609" i="12" s="1"/>
  <c r="M8610" i="12"/>
  <c r="N8610" i="12" s="1"/>
  <c r="M8611" i="12"/>
  <c r="N8611" i="12" s="1"/>
  <c r="M8612" i="12"/>
  <c r="M8613" i="12"/>
  <c r="M8614" i="12"/>
  <c r="M8615" i="12"/>
  <c r="M8616" i="12"/>
  <c r="N8616" i="12" s="1"/>
  <c r="M8617" i="12"/>
  <c r="M8618" i="12"/>
  <c r="N8618" i="12" s="1"/>
  <c r="M8619" i="12"/>
  <c r="N8619" i="12" s="1"/>
  <c r="M8620" i="12"/>
  <c r="N8620" i="12" s="1"/>
  <c r="M8621" i="12"/>
  <c r="N8621" i="12" s="1"/>
  <c r="M8622" i="12"/>
  <c r="N8622" i="12" s="1"/>
  <c r="M8623" i="12"/>
  <c r="N8623" i="12" s="1"/>
  <c r="M8624" i="12"/>
  <c r="N8624" i="12" s="1"/>
  <c r="M8625" i="12"/>
  <c r="M8626" i="12"/>
  <c r="M8627" i="12"/>
  <c r="M8628" i="12"/>
  <c r="N8628" i="12" s="1"/>
  <c r="M8629" i="12"/>
  <c r="M8630" i="12"/>
  <c r="M8631" i="12"/>
  <c r="N8631" i="12" s="1"/>
  <c r="M8632" i="12"/>
  <c r="N8632" i="12" s="1"/>
  <c r="M8633" i="12"/>
  <c r="N8633" i="12" s="1"/>
  <c r="M8634" i="12"/>
  <c r="N8634" i="12" s="1"/>
  <c r="M8635" i="12"/>
  <c r="N8635" i="12" s="1"/>
  <c r="M8636" i="12"/>
  <c r="N8636" i="12" s="1"/>
  <c r="M8637" i="12"/>
  <c r="M8638" i="12"/>
  <c r="M8639" i="12"/>
  <c r="M8640" i="12"/>
  <c r="N8640" i="12" s="1"/>
  <c r="M8641" i="12"/>
  <c r="M8642" i="12"/>
  <c r="N8642" i="12" s="1"/>
  <c r="M8643" i="12"/>
  <c r="M8644" i="12"/>
  <c r="N8644" i="12" s="1"/>
  <c r="M8645" i="12"/>
  <c r="N8645" i="12" s="1"/>
  <c r="M8646" i="12"/>
  <c r="N8646" i="12" s="1"/>
  <c r="M8647" i="12"/>
  <c r="N8647" i="12" s="1"/>
  <c r="M8648" i="12"/>
  <c r="M8649" i="12"/>
  <c r="M8650" i="12"/>
  <c r="M8651" i="12"/>
  <c r="M8652" i="12"/>
  <c r="M8653" i="12"/>
  <c r="M8654" i="12"/>
  <c r="N8654" i="12" s="1"/>
  <c r="M8655" i="12"/>
  <c r="N8655" i="12" s="1"/>
  <c r="M8656" i="12"/>
  <c r="N8656" i="12" s="1"/>
  <c r="M8657" i="12"/>
  <c r="N8657" i="12" s="1"/>
  <c r="M8658" i="12"/>
  <c r="N8658" i="12" s="1"/>
  <c r="M8659" i="12"/>
  <c r="N8659" i="12" s="1"/>
  <c r="M8660" i="12"/>
  <c r="N8660" i="12" s="1"/>
  <c r="M8661" i="12"/>
  <c r="N8661" i="12" s="1"/>
  <c r="M8662" i="12"/>
  <c r="N8662" i="12" s="1"/>
  <c r="M8663" i="12"/>
  <c r="M8664" i="12"/>
  <c r="N8664" i="12" s="1"/>
  <c r="M8665" i="12"/>
  <c r="M8666" i="12"/>
  <c r="N8666" i="12" s="1"/>
  <c r="M8667" i="12"/>
  <c r="N8667" i="12" s="1"/>
  <c r="M8668" i="12"/>
  <c r="N8668" i="12" s="1"/>
  <c r="M8669" i="12"/>
  <c r="M8670" i="12"/>
  <c r="M8671" i="12"/>
  <c r="N8671" i="12" s="1"/>
  <c r="M8672" i="12"/>
  <c r="N8672" i="12" s="1"/>
  <c r="M8673" i="12"/>
  <c r="N8673" i="12" s="1"/>
  <c r="M8674" i="12"/>
  <c r="M8675" i="12"/>
  <c r="M8676" i="12"/>
  <c r="M8677" i="12"/>
  <c r="M8678" i="12"/>
  <c r="M8679" i="12"/>
  <c r="M8680" i="12"/>
  <c r="N8680" i="12" s="1"/>
  <c r="M8681" i="12"/>
  <c r="N8681" i="12" s="1"/>
  <c r="M8682" i="12"/>
  <c r="N8682" i="12" s="1"/>
  <c r="M8683" i="12"/>
  <c r="N8683" i="12" s="1"/>
  <c r="M8684" i="12"/>
  <c r="N8684" i="12" s="1"/>
  <c r="M8685" i="12"/>
  <c r="N8685" i="12" s="1"/>
  <c r="M8686" i="12"/>
  <c r="M8687" i="12"/>
  <c r="M8688" i="12"/>
  <c r="N8688" i="12" s="1"/>
  <c r="M8689" i="12"/>
  <c r="M8690" i="12"/>
  <c r="N8690" i="12" s="1"/>
  <c r="M8691" i="12"/>
  <c r="N8691" i="12" s="1"/>
  <c r="M8692" i="12"/>
  <c r="N8692" i="12" s="1"/>
  <c r="M8693" i="12"/>
  <c r="N8693" i="12" s="1"/>
  <c r="M8694" i="12"/>
  <c r="N8694" i="12" s="1"/>
  <c r="M8695" i="12"/>
  <c r="N8695" i="12" s="1"/>
  <c r="M8696" i="12"/>
  <c r="N8696" i="12" s="1"/>
  <c r="M8697" i="12"/>
  <c r="M8698" i="12"/>
  <c r="M8699" i="12"/>
  <c r="M8700" i="12"/>
  <c r="M8701" i="12"/>
  <c r="M8702" i="12"/>
  <c r="N8702" i="12" s="1"/>
  <c r="M8703" i="12"/>
  <c r="N8703" i="12" s="1"/>
  <c r="M8704" i="12"/>
  <c r="N8704" i="12" s="1"/>
  <c r="M8705" i="12"/>
  <c r="N8705" i="12" s="1"/>
  <c r="M8706" i="12"/>
  <c r="N8706" i="12" s="1"/>
  <c r="M8707" i="12"/>
  <c r="N8707" i="12" s="1"/>
  <c r="M8708" i="12"/>
  <c r="N8708" i="12" s="1"/>
  <c r="M8709" i="12"/>
  <c r="M8710" i="12"/>
  <c r="M8711" i="12"/>
  <c r="M8712" i="12"/>
  <c r="M8713" i="12"/>
  <c r="M8714" i="12"/>
  <c r="M8715" i="12"/>
  <c r="M8716" i="12"/>
  <c r="N8716" i="12" s="1"/>
  <c r="M8717" i="12"/>
  <c r="N8717" i="12" s="1"/>
  <c r="M8718" i="12"/>
  <c r="N8718" i="12" s="1"/>
  <c r="M8719" i="12"/>
  <c r="N8719" i="12" s="1"/>
  <c r="M8720" i="12"/>
  <c r="N8720" i="12" s="1"/>
  <c r="M8721" i="12"/>
  <c r="N8721" i="12" s="1"/>
  <c r="M8722" i="12"/>
  <c r="M8723" i="12"/>
  <c r="M8724" i="12"/>
  <c r="N8724" i="12" s="1"/>
  <c r="M8725" i="12"/>
  <c r="M8726" i="12"/>
  <c r="M8727" i="12"/>
  <c r="N8727" i="12" s="1"/>
  <c r="M8728" i="12"/>
  <c r="N8728" i="12" s="1"/>
  <c r="M8729" i="12"/>
  <c r="N8729" i="12" s="1"/>
  <c r="M8730" i="12"/>
  <c r="N8730" i="12" s="1"/>
  <c r="M8731" i="12"/>
  <c r="N8731" i="12" s="1"/>
  <c r="M8732" i="12"/>
  <c r="M8733" i="12"/>
  <c r="M8734" i="12"/>
  <c r="M8735" i="12"/>
  <c r="M8736" i="12"/>
  <c r="M8737" i="12"/>
  <c r="M8738" i="12"/>
  <c r="N8738" i="12" s="1"/>
  <c r="M8739" i="12"/>
  <c r="N8739" i="12" s="1"/>
  <c r="M8740" i="12"/>
  <c r="N8740" i="12" s="1"/>
  <c r="M8741" i="12"/>
  <c r="N8741" i="12" s="1"/>
  <c r="M8742" i="12"/>
  <c r="N8742" i="12" s="1"/>
  <c r="M8743" i="12"/>
  <c r="N8743" i="12" s="1"/>
  <c r="M8744" i="12"/>
  <c r="N8744" i="12" s="1"/>
  <c r="M8745" i="12"/>
  <c r="N8745" i="12" s="1"/>
  <c r="M8746" i="12"/>
  <c r="M8747" i="12"/>
  <c r="M8748" i="12"/>
  <c r="M8749" i="12"/>
  <c r="M8750" i="12"/>
  <c r="N8750" i="12" s="1"/>
  <c r="M8751" i="12"/>
  <c r="N8751" i="12" s="1"/>
  <c r="M8752" i="12"/>
  <c r="N8752" i="12" s="1"/>
  <c r="M8753" i="12"/>
  <c r="N8753" i="12" s="1"/>
  <c r="M8754" i="12"/>
  <c r="N8754" i="12" s="1"/>
  <c r="M8755" i="12"/>
  <c r="N8755" i="12" s="1"/>
  <c r="M8756" i="12"/>
  <c r="M8757" i="12"/>
  <c r="M8758" i="12"/>
  <c r="M8759" i="12"/>
  <c r="M8760" i="12"/>
  <c r="N8760" i="12" s="1"/>
  <c r="M8761" i="12"/>
  <c r="M8762" i="12"/>
  <c r="M8763" i="12"/>
  <c r="M8764" i="12"/>
  <c r="N8764" i="12" s="1"/>
  <c r="M8765" i="12"/>
  <c r="N8765" i="12" s="1"/>
  <c r="M8766" i="12"/>
  <c r="N8766" i="12" s="1"/>
  <c r="M8767" i="12"/>
  <c r="N8767" i="12" s="1"/>
  <c r="M8768" i="12"/>
  <c r="N8768" i="12" s="1"/>
  <c r="M8769" i="12"/>
  <c r="M8770" i="12"/>
  <c r="M8771" i="12"/>
  <c r="M8772" i="12"/>
  <c r="N8772" i="12" s="1"/>
  <c r="M8773" i="12"/>
  <c r="M8774" i="12"/>
  <c r="N8774" i="12" s="1"/>
  <c r="M8775" i="12"/>
  <c r="N8775" i="12" s="1"/>
  <c r="M8776" i="12"/>
  <c r="N8776" i="12" s="1"/>
  <c r="M8777" i="12"/>
  <c r="N8777" i="12" s="1"/>
  <c r="M8778" i="12"/>
  <c r="N8778" i="12" s="1"/>
  <c r="M8779" i="12"/>
  <c r="N8779" i="12" s="1"/>
  <c r="M8780" i="12"/>
  <c r="N8780" i="12" s="1"/>
  <c r="M8781" i="12"/>
  <c r="M8782" i="12"/>
  <c r="M8783" i="12"/>
  <c r="M8784" i="12"/>
  <c r="M8785" i="12"/>
  <c r="M8786" i="12"/>
  <c r="N8786" i="12" s="1"/>
  <c r="M8787" i="12"/>
  <c r="N8787" i="12" s="1"/>
  <c r="M8788" i="12"/>
  <c r="N8788" i="12" s="1"/>
  <c r="M8789" i="12"/>
  <c r="N8789" i="12" s="1"/>
  <c r="M8790" i="12"/>
  <c r="N8790" i="12" s="1"/>
  <c r="M8791" i="12"/>
  <c r="M8792" i="12"/>
  <c r="N8792" i="12" s="1"/>
  <c r="M8793" i="12"/>
  <c r="N8793" i="12" s="1"/>
  <c r="M8794" i="12"/>
  <c r="M8795" i="12"/>
  <c r="M8796" i="12"/>
  <c r="N8796" i="12" s="1"/>
  <c r="M8797" i="12"/>
  <c r="M8798" i="12"/>
  <c r="M8799" i="12"/>
  <c r="M8800" i="12"/>
  <c r="N8800" i="12" s="1"/>
  <c r="M8801" i="12"/>
  <c r="N8801" i="12" s="1"/>
  <c r="M8802" i="12"/>
  <c r="N8802" i="12" s="1"/>
  <c r="M8803" i="12"/>
  <c r="N8803" i="12" s="1"/>
  <c r="M8804" i="12"/>
  <c r="N8804" i="12" s="1"/>
  <c r="M8805" i="12"/>
  <c r="N8805" i="12" s="1"/>
  <c r="M8806" i="12"/>
  <c r="M8807" i="12"/>
  <c r="M8808" i="12"/>
  <c r="N8808" i="12" s="1"/>
  <c r="M8809" i="12"/>
  <c r="M8810" i="12"/>
  <c r="N8810" i="12" s="1"/>
  <c r="M8811" i="12"/>
  <c r="M8812" i="12"/>
  <c r="N8812" i="12" s="1"/>
  <c r="M8813" i="12"/>
  <c r="N8813" i="12" s="1"/>
  <c r="M8814" i="12"/>
  <c r="N8814" i="12" s="1"/>
  <c r="M8815" i="12"/>
  <c r="N8815" i="12" s="1"/>
  <c r="M8816" i="12"/>
  <c r="N8816" i="12" s="1"/>
  <c r="M8817" i="12"/>
  <c r="N8817" i="12" s="1"/>
  <c r="M8818" i="12"/>
  <c r="M8819" i="12"/>
  <c r="M8820" i="12"/>
  <c r="M8821" i="12"/>
  <c r="M8822" i="12"/>
  <c r="N8822" i="12" s="1"/>
  <c r="M8823" i="12"/>
  <c r="N8823" i="12" s="1"/>
  <c r="M8824" i="12"/>
  <c r="N8824" i="12" s="1"/>
  <c r="M8825" i="12"/>
  <c r="N8825" i="12" s="1"/>
  <c r="M8826" i="12"/>
  <c r="N8826" i="12" s="1"/>
  <c r="M8827" i="12"/>
  <c r="N8827" i="12" s="1"/>
  <c r="M8828" i="12"/>
  <c r="M8829" i="12"/>
  <c r="N8829" i="12" s="1"/>
  <c r="M8830" i="12"/>
  <c r="M8831" i="12"/>
  <c r="M8832" i="12"/>
  <c r="N8832" i="12" s="1"/>
  <c r="M8833" i="12"/>
  <c r="M8834" i="12"/>
  <c r="N8834" i="12" s="1"/>
  <c r="M8835" i="12"/>
  <c r="N8835" i="12" s="1"/>
  <c r="M8836" i="12"/>
  <c r="N8836" i="12" s="1"/>
  <c r="M8837" i="12"/>
  <c r="N8837" i="12" s="1"/>
  <c r="M8838" i="12"/>
  <c r="N8838" i="12" s="1"/>
  <c r="M8839" i="12"/>
  <c r="N8839" i="12" s="1"/>
  <c r="M8840" i="12"/>
  <c r="N8840" i="12" s="1"/>
  <c r="M8841" i="12"/>
  <c r="M8842" i="12"/>
  <c r="M8843" i="12"/>
  <c r="M8844" i="12"/>
  <c r="M8845" i="12"/>
  <c r="M8846" i="12"/>
  <c r="M8847" i="12"/>
  <c r="N8847" i="12" s="1"/>
  <c r="M8848" i="12"/>
  <c r="N8848" i="12" s="1"/>
  <c r="M8849" i="12"/>
  <c r="M8850" i="12"/>
  <c r="N8850" i="12" s="1"/>
  <c r="M8851" i="12"/>
  <c r="N8851" i="12" s="1"/>
  <c r="M8852" i="12"/>
  <c r="N8852" i="12" s="1"/>
  <c r="M8853" i="12"/>
  <c r="M8854" i="12"/>
  <c r="M8855" i="12"/>
  <c r="M8856" i="12"/>
  <c r="N8856" i="12" s="1"/>
  <c r="M8857" i="12"/>
  <c r="M8858" i="12"/>
  <c r="N8858" i="12" s="1"/>
  <c r="M8859" i="12"/>
  <c r="N8859" i="12" s="1"/>
  <c r="M8860" i="12"/>
  <c r="N8860" i="12" s="1"/>
  <c r="M8861" i="12"/>
  <c r="N8861" i="12" s="1"/>
  <c r="M8862" i="12"/>
  <c r="N8862" i="12" s="1"/>
  <c r="M8863" i="12"/>
  <c r="N8863" i="12" s="1"/>
  <c r="M8864" i="12"/>
  <c r="M8865" i="12"/>
  <c r="M8866" i="12"/>
  <c r="M8867" i="12"/>
  <c r="M8868" i="12"/>
  <c r="N8868" i="12" s="1"/>
  <c r="M8869" i="12"/>
  <c r="M8870" i="12"/>
  <c r="N8870" i="12" s="1"/>
  <c r="M8871" i="12"/>
  <c r="N8871" i="12" s="1"/>
  <c r="M8872" i="12"/>
  <c r="N8872" i="12" s="1"/>
  <c r="M8873" i="12"/>
  <c r="N8873" i="12" s="1"/>
  <c r="M8874" i="12"/>
  <c r="N8874" i="12" s="1"/>
  <c r="M8875" i="12"/>
  <c r="N8875" i="12" s="1"/>
  <c r="M8876" i="12"/>
  <c r="N8876" i="12" s="1"/>
  <c r="M8877" i="12"/>
  <c r="M8878" i="12"/>
  <c r="M8879" i="12"/>
  <c r="M8880" i="12"/>
  <c r="N8880" i="12" s="1"/>
  <c r="M8881" i="12"/>
  <c r="M8882" i="12"/>
  <c r="N8882" i="12" s="1"/>
  <c r="M8883" i="12"/>
  <c r="N8883" i="12" s="1"/>
  <c r="M8884" i="12"/>
  <c r="N8884" i="12" s="1"/>
  <c r="M8885" i="12"/>
  <c r="N8885" i="12" s="1"/>
  <c r="M8886" i="12"/>
  <c r="N8886" i="12" s="1"/>
  <c r="M8887" i="12"/>
  <c r="N8887" i="12" s="1"/>
  <c r="M8888" i="12"/>
  <c r="N8888" i="12" s="1"/>
  <c r="M8889" i="12"/>
  <c r="N8889" i="12" s="1"/>
  <c r="M8890" i="12"/>
  <c r="M8891" i="12"/>
  <c r="M8892" i="12"/>
  <c r="M8893" i="12"/>
  <c r="M8894" i="12"/>
  <c r="N8894" i="12" s="1"/>
  <c r="M8895" i="12"/>
  <c r="N8895" i="12" s="1"/>
  <c r="M8896" i="12"/>
  <c r="N8896" i="12" s="1"/>
  <c r="M8897" i="12"/>
  <c r="N8897" i="12" s="1"/>
  <c r="M8898" i="12"/>
  <c r="N8898" i="12" s="1"/>
  <c r="M8899" i="12"/>
  <c r="N8899" i="12" s="1"/>
  <c r="M8900" i="12"/>
  <c r="M8901" i="12"/>
  <c r="M8902" i="12"/>
  <c r="M8903" i="12"/>
  <c r="M8904" i="12"/>
  <c r="M8905" i="12"/>
  <c r="M8906" i="12"/>
  <c r="N8906" i="12" s="1"/>
  <c r="M8907" i="12"/>
  <c r="N8907" i="12" s="1"/>
  <c r="M8908" i="12"/>
  <c r="N8908" i="12" s="1"/>
  <c r="M8909" i="12"/>
  <c r="N8909" i="12" s="1"/>
  <c r="M8910" i="12"/>
  <c r="N8910" i="12" s="1"/>
  <c r="M8911" i="12"/>
  <c r="N8911" i="12" s="1"/>
  <c r="M8912" i="12"/>
  <c r="N8912" i="12" s="1"/>
  <c r="M8913" i="12"/>
  <c r="M8914" i="12"/>
  <c r="M8915" i="12"/>
  <c r="M8916" i="12"/>
  <c r="N8916" i="12" s="1"/>
  <c r="M8917" i="12"/>
  <c r="M8918" i="12"/>
  <c r="M8919" i="12"/>
  <c r="M8920" i="12"/>
  <c r="N8920" i="12" s="1"/>
  <c r="M8921" i="12"/>
  <c r="N8921" i="12" s="1"/>
  <c r="M8922" i="12"/>
  <c r="N8922" i="12" s="1"/>
  <c r="M8923" i="12"/>
  <c r="N8923" i="12" s="1"/>
  <c r="M8924" i="12"/>
  <c r="N8924" i="12" s="1"/>
  <c r="M8925" i="12"/>
  <c r="M8926" i="12"/>
  <c r="M8927" i="12"/>
  <c r="M8928" i="12"/>
  <c r="N8928" i="12" s="1"/>
  <c r="M8929" i="12"/>
  <c r="M8930" i="12"/>
  <c r="N8930" i="12" s="1"/>
  <c r="M8931" i="12"/>
  <c r="N8931" i="12" s="1"/>
  <c r="M8932" i="12"/>
  <c r="N8932" i="12" s="1"/>
  <c r="M8933" i="12"/>
  <c r="N8933" i="12" s="1"/>
  <c r="M8934" i="12"/>
  <c r="N8934" i="12" s="1"/>
  <c r="M8935" i="12"/>
  <c r="N8935" i="12" s="1"/>
  <c r="M8936" i="12"/>
  <c r="N8936" i="12" s="1"/>
  <c r="M8937" i="12"/>
  <c r="N8937" i="12" s="1"/>
  <c r="M8938" i="12"/>
  <c r="M8939" i="12"/>
  <c r="M8940" i="12"/>
  <c r="N8940" i="12" s="1"/>
  <c r="M8941" i="12"/>
  <c r="M8942" i="12"/>
  <c r="N8942" i="12" s="1"/>
  <c r="M8943" i="12"/>
  <c r="N8943" i="12" s="1"/>
  <c r="M8944" i="12"/>
  <c r="N8944" i="12" s="1"/>
  <c r="M8945" i="12"/>
  <c r="N8945" i="12" s="1"/>
  <c r="M8946" i="12"/>
  <c r="N8946" i="12" s="1"/>
  <c r="M8947" i="12"/>
  <c r="N8947" i="12" s="1"/>
  <c r="M8948" i="12"/>
  <c r="N8948" i="12" s="1"/>
  <c r="M8949" i="12"/>
  <c r="N8949" i="12" s="1"/>
  <c r="M8950" i="12"/>
  <c r="M8951" i="12"/>
  <c r="M8952" i="12"/>
  <c r="N8952" i="12" s="1"/>
  <c r="M8953" i="12"/>
  <c r="M8954" i="12"/>
  <c r="M8955" i="12"/>
  <c r="M8956" i="12"/>
  <c r="N8956" i="12" s="1"/>
  <c r="M8957" i="12"/>
  <c r="N8957" i="12" s="1"/>
  <c r="M8958" i="12"/>
  <c r="N8958" i="12" s="1"/>
  <c r="M8959" i="12"/>
  <c r="N8959" i="12" s="1"/>
  <c r="M8960" i="12"/>
  <c r="N8960" i="12" s="1"/>
  <c r="M8961" i="12"/>
  <c r="N8961" i="12" s="1"/>
  <c r="M8962" i="12"/>
  <c r="M8963" i="12"/>
  <c r="M8964" i="12"/>
  <c r="M8965" i="12"/>
  <c r="N8965" i="12" s="1"/>
  <c r="M8966" i="12"/>
  <c r="N8966" i="12" s="1"/>
  <c r="M8967" i="12"/>
  <c r="N8967" i="12" s="1"/>
  <c r="M8968" i="12"/>
  <c r="N8968" i="12" s="1"/>
  <c r="M8969" i="12"/>
  <c r="N8969" i="12" s="1"/>
  <c r="M8970" i="12"/>
  <c r="N8970" i="12" s="1"/>
  <c r="M8971" i="12"/>
  <c r="N8971" i="12" s="1"/>
  <c r="M8972" i="12"/>
  <c r="N8972" i="12" s="1"/>
  <c r="M8973" i="12"/>
  <c r="N8973" i="12" s="1"/>
  <c r="M8974" i="12"/>
  <c r="M8975" i="12"/>
  <c r="M8976" i="12"/>
  <c r="N8976" i="12" s="1"/>
  <c r="M8977" i="12"/>
  <c r="M8978" i="12"/>
  <c r="N8978" i="12" s="1"/>
  <c r="M8979" i="12"/>
  <c r="N8979" i="12" s="1"/>
  <c r="M8980" i="12"/>
  <c r="N8980" i="12" s="1"/>
  <c r="M8981" i="12"/>
  <c r="N8981" i="12" s="1"/>
  <c r="M8982" i="12"/>
  <c r="N8982" i="12" s="1"/>
  <c r="M8983" i="12"/>
  <c r="N8983" i="12" s="1"/>
  <c r="M8984" i="12"/>
  <c r="N8984" i="12" s="1"/>
  <c r="M8985" i="12"/>
  <c r="M8986" i="12"/>
  <c r="M8987" i="12"/>
  <c r="M8988" i="12"/>
  <c r="N8988" i="12" s="1"/>
  <c r="M8989" i="12"/>
  <c r="M8990" i="12"/>
  <c r="N8990" i="12" s="1"/>
  <c r="M8991" i="12"/>
  <c r="M8992" i="12"/>
  <c r="N8992" i="12" s="1"/>
  <c r="M8993" i="12"/>
  <c r="N8993" i="12" s="1"/>
  <c r="M8994" i="12"/>
  <c r="N8994" i="12" s="1"/>
  <c r="M8995" i="12"/>
  <c r="N8995" i="12" s="1"/>
  <c r="M8996" i="12"/>
  <c r="N8996" i="12" s="1"/>
  <c r="M8997" i="12"/>
  <c r="M8998" i="12"/>
  <c r="M8999" i="12"/>
  <c r="M9000" i="12"/>
  <c r="N9000" i="12" s="1"/>
  <c r="M9001" i="12"/>
  <c r="N9001" i="12" s="1"/>
  <c r="M9002" i="12"/>
  <c r="N9002" i="12" s="1"/>
  <c r="M9003" i="12"/>
  <c r="N9003" i="12" s="1"/>
  <c r="M9004" i="12"/>
  <c r="N9004" i="12" s="1"/>
  <c r="M9005" i="12"/>
  <c r="N9005" i="12" s="1"/>
  <c r="M9006" i="12"/>
  <c r="N9006" i="12" s="1"/>
  <c r="M9007" i="12"/>
  <c r="N9007" i="12" s="1"/>
  <c r="M9008" i="12"/>
  <c r="N9008" i="12" s="1"/>
  <c r="M9009" i="12"/>
  <c r="M9010" i="12"/>
  <c r="M9011" i="12"/>
  <c r="M9012" i="12"/>
  <c r="M9013" i="12"/>
  <c r="M9014" i="12"/>
  <c r="N9014" i="12" s="1"/>
  <c r="M9015" i="12"/>
  <c r="N9015" i="12" s="1"/>
  <c r="M9016" i="12"/>
  <c r="N9016" i="12" s="1"/>
  <c r="M9017" i="12"/>
  <c r="N9017" i="12" s="1"/>
  <c r="M9018" i="12"/>
  <c r="N9018" i="12" s="1"/>
  <c r="M9019" i="12"/>
  <c r="N9019" i="12" s="1"/>
  <c r="M9020" i="12"/>
  <c r="N9020" i="12" s="1"/>
  <c r="M9021" i="12"/>
  <c r="N9021" i="12" s="1"/>
  <c r="M9022" i="12"/>
  <c r="M9023" i="12"/>
  <c r="M9024" i="12"/>
  <c r="M9025" i="12"/>
  <c r="M9026" i="12"/>
  <c r="M9027" i="12"/>
  <c r="M9028" i="12"/>
  <c r="N9028" i="12" s="1"/>
  <c r="M9029" i="12"/>
  <c r="N9029" i="12" s="1"/>
  <c r="M9030" i="12"/>
  <c r="N9030" i="12" s="1"/>
  <c r="M9031" i="12"/>
  <c r="N9031" i="12" s="1"/>
  <c r="M9032" i="12"/>
  <c r="N9032" i="12" s="1"/>
  <c r="M9033" i="12"/>
  <c r="N9033" i="12" s="1"/>
  <c r="M9034" i="12"/>
  <c r="M9035" i="12"/>
  <c r="M9036" i="12"/>
  <c r="M9037" i="12"/>
  <c r="M9038" i="12"/>
  <c r="N9038" i="12" s="1"/>
  <c r="M9039" i="12"/>
  <c r="N9039" i="12" s="1"/>
  <c r="M9040" i="12"/>
  <c r="N9040" i="12" s="1"/>
  <c r="M9041" i="12"/>
  <c r="N9041" i="12" s="1"/>
  <c r="M9042" i="12"/>
  <c r="N9042" i="12" s="1"/>
  <c r="M9043" i="12"/>
  <c r="N9043" i="12" s="1"/>
  <c r="M9044" i="12"/>
  <c r="M9045" i="12"/>
  <c r="N9045" i="12" s="1"/>
  <c r="M9046" i="12"/>
  <c r="M9047" i="12"/>
  <c r="M9048" i="12"/>
  <c r="N9048" i="12" s="1"/>
  <c r="M9049" i="12"/>
  <c r="M9050" i="12"/>
  <c r="N9050" i="12" s="1"/>
  <c r="M9051" i="12"/>
  <c r="N9051" i="12" s="1"/>
  <c r="M9052" i="12"/>
  <c r="N9052" i="12" s="1"/>
  <c r="M9053" i="12"/>
  <c r="N9053" i="12" s="1"/>
  <c r="M9054" i="12"/>
  <c r="N9054" i="12" s="1"/>
  <c r="M9055" i="12"/>
  <c r="N9055" i="12" s="1"/>
  <c r="M9056" i="12"/>
  <c r="N9056" i="12" s="1"/>
  <c r="M9057" i="12"/>
  <c r="M9058" i="12"/>
  <c r="M9059" i="12"/>
  <c r="M9060" i="12"/>
  <c r="N9060" i="12" s="1"/>
  <c r="M9061" i="12"/>
  <c r="M9062" i="12"/>
  <c r="N9062" i="12" s="1"/>
  <c r="M9063" i="12"/>
  <c r="M9064" i="12"/>
  <c r="N9064" i="12" s="1"/>
  <c r="M9065" i="12"/>
  <c r="N9065" i="12" s="1"/>
  <c r="M9066" i="12"/>
  <c r="N9066" i="12" s="1"/>
  <c r="M9067" i="12"/>
  <c r="N9067" i="12" s="1"/>
  <c r="M9068" i="12"/>
  <c r="N9068" i="12" s="1"/>
  <c r="M9069" i="12"/>
  <c r="M9070" i="12"/>
  <c r="M9071" i="12"/>
  <c r="M9072" i="12"/>
  <c r="N9072" i="12" s="1"/>
  <c r="M9073" i="12"/>
  <c r="M9074" i="12"/>
  <c r="N9074" i="12" s="1"/>
  <c r="M9075" i="12"/>
  <c r="N9075" i="12" s="1"/>
  <c r="M9076" i="12"/>
  <c r="N9076" i="12" s="1"/>
  <c r="M9077" i="12"/>
  <c r="N9077" i="12" s="1"/>
  <c r="M9078" i="12"/>
  <c r="N9078" i="12" s="1"/>
  <c r="M9079" i="12"/>
  <c r="N9079" i="12" s="1"/>
  <c r="M9080" i="12"/>
  <c r="M9081" i="12"/>
  <c r="N9081" i="12" s="1"/>
  <c r="M9082" i="12"/>
  <c r="M9083" i="12"/>
  <c r="M9084" i="12"/>
  <c r="N9084" i="12" s="1"/>
  <c r="M9085" i="12"/>
  <c r="M9086" i="12"/>
  <c r="M9087" i="12"/>
  <c r="M9088" i="12"/>
  <c r="N9088" i="12" s="1"/>
  <c r="M9089" i="12"/>
  <c r="N9089" i="12" s="1"/>
  <c r="M9090" i="12"/>
  <c r="N9090" i="12" s="1"/>
  <c r="M9091" i="12"/>
  <c r="N9091" i="12" s="1"/>
  <c r="M9092" i="12"/>
  <c r="N9092" i="12" s="1"/>
  <c r="M9093" i="12"/>
  <c r="M9094" i="12"/>
  <c r="M9095" i="12"/>
  <c r="M9096" i="12"/>
  <c r="N9096" i="12" s="1"/>
  <c r="M9097" i="12"/>
  <c r="M9098" i="12"/>
  <c r="N9098" i="12" s="1"/>
  <c r="M9099" i="12"/>
  <c r="N9099" i="12" s="1"/>
  <c r="M9100" i="12"/>
  <c r="N9100" i="12" s="1"/>
  <c r="M9101" i="12"/>
  <c r="N9101" i="12" s="1"/>
  <c r="M9102" i="12"/>
  <c r="N9102" i="12" s="1"/>
  <c r="M9103" i="12"/>
  <c r="N9103" i="12" s="1"/>
  <c r="M9104" i="12"/>
  <c r="N9104" i="12" s="1"/>
  <c r="M9105" i="12"/>
  <c r="N9105" i="12" s="1"/>
  <c r="M9106" i="12"/>
  <c r="M9107" i="12"/>
  <c r="M9108" i="12"/>
  <c r="M9109" i="12"/>
  <c r="M9110" i="12"/>
  <c r="N9110" i="12" s="1"/>
  <c r="M9111" i="12"/>
  <c r="N9111" i="12" s="1"/>
  <c r="M9112" i="12"/>
  <c r="N9112" i="12" s="1"/>
  <c r="M9113" i="12"/>
  <c r="N9113" i="12" s="1"/>
  <c r="M9114" i="12"/>
  <c r="N9114" i="12" s="1"/>
  <c r="M9115" i="12"/>
  <c r="N9115" i="12" s="1"/>
  <c r="M9116" i="12"/>
  <c r="M9117" i="12"/>
  <c r="M9118" i="12"/>
  <c r="M9119" i="12"/>
  <c r="M9120" i="12"/>
  <c r="M9121" i="12"/>
  <c r="M9122" i="12"/>
  <c r="N9122" i="12" s="1"/>
  <c r="M9123" i="12"/>
  <c r="M9124" i="12"/>
  <c r="N9124" i="12" s="1"/>
  <c r="M9125" i="12"/>
  <c r="N9125" i="12" s="1"/>
  <c r="M9126" i="12"/>
  <c r="N9126" i="12" s="1"/>
  <c r="M9127" i="12"/>
  <c r="N9127" i="12" s="1"/>
  <c r="M9128" i="12"/>
  <c r="N9128" i="12" s="1"/>
  <c r="M9129" i="12"/>
  <c r="N9129" i="12" s="1"/>
  <c r="M9130" i="12"/>
  <c r="N9130" i="12" s="1"/>
  <c r="M9131" i="12"/>
  <c r="M9132" i="12"/>
  <c r="M9133" i="12"/>
  <c r="M9134" i="12"/>
  <c r="M9135" i="12"/>
  <c r="N9135" i="12" s="1"/>
  <c r="M9136" i="12"/>
  <c r="N9136" i="12" s="1"/>
  <c r="M9137" i="12"/>
  <c r="N9137" i="12" s="1"/>
  <c r="M9138" i="12"/>
  <c r="N9138" i="12" s="1"/>
  <c r="M9139" i="12"/>
  <c r="N9139" i="12" s="1"/>
  <c r="M9140" i="12"/>
  <c r="N9140" i="12" s="1"/>
  <c r="M9141" i="12"/>
  <c r="M9142" i="12"/>
  <c r="M9143" i="12"/>
  <c r="M9144" i="12"/>
  <c r="M9145" i="12"/>
  <c r="M9146" i="12"/>
  <c r="N9146" i="12" s="1"/>
  <c r="M9147" i="12"/>
  <c r="N9147" i="12" s="1"/>
  <c r="M9148" i="12"/>
  <c r="N9148" i="12" s="1"/>
  <c r="M9149" i="12"/>
  <c r="N9149" i="12" s="1"/>
  <c r="M9150" i="12"/>
  <c r="N9150" i="12" s="1"/>
  <c r="M9151" i="12"/>
  <c r="N9151" i="12" s="1"/>
  <c r="M9152" i="12"/>
  <c r="N9152" i="12" s="1"/>
  <c r="M9153" i="12"/>
  <c r="M9154" i="12"/>
  <c r="M9155" i="12"/>
  <c r="M9156" i="12"/>
  <c r="N9156" i="12" s="1"/>
  <c r="M9157" i="12"/>
  <c r="M9158" i="12"/>
  <c r="N9158" i="12" s="1"/>
  <c r="M9159" i="12"/>
  <c r="M9160" i="12"/>
  <c r="N9160" i="12" s="1"/>
  <c r="M9161" i="12"/>
  <c r="N9161" i="12" s="1"/>
  <c r="M9162" i="12"/>
  <c r="N9162" i="12" s="1"/>
  <c r="M9163" i="12"/>
  <c r="N9163" i="12" s="1"/>
  <c r="M9164" i="12"/>
  <c r="M9165" i="12"/>
  <c r="M9166" i="12"/>
  <c r="M9167" i="12"/>
  <c r="M9168" i="12"/>
  <c r="N9168" i="12" s="1"/>
  <c r="M9169" i="12"/>
  <c r="M9170" i="12"/>
  <c r="N9170" i="12" s="1"/>
  <c r="M9171" i="12"/>
  <c r="N9171" i="12" s="1"/>
  <c r="M9172" i="12"/>
  <c r="N9172" i="12" s="1"/>
  <c r="M9173" i="12"/>
  <c r="N9173" i="12" s="1"/>
  <c r="M9174" i="12"/>
  <c r="N9174" i="12" s="1"/>
  <c r="M9175" i="12"/>
  <c r="N9175" i="12" s="1"/>
  <c r="M9176" i="12"/>
  <c r="N9176" i="12" s="1"/>
  <c r="M9177" i="12"/>
  <c r="N9177" i="12" s="1"/>
  <c r="M9178" i="12"/>
  <c r="M9179" i="12"/>
  <c r="M9180" i="12"/>
  <c r="M9181" i="12"/>
  <c r="M9182" i="12"/>
  <c r="N9182" i="12" s="1"/>
  <c r="M9183" i="12"/>
  <c r="N9183" i="12" s="1"/>
  <c r="M9184" i="12"/>
  <c r="N9184" i="12" s="1"/>
  <c r="M9185" i="12"/>
  <c r="N9185" i="12" s="1"/>
  <c r="M9186" i="12"/>
  <c r="N9186" i="12" s="1"/>
  <c r="M9187" i="12"/>
  <c r="N9187" i="12" s="1"/>
  <c r="M9188" i="12"/>
  <c r="M9189" i="12"/>
  <c r="M9190" i="12"/>
  <c r="M9191" i="12"/>
  <c r="M9192" i="12"/>
  <c r="M9193" i="12"/>
  <c r="M9194" i="12"/>
  <c r="N9194" i="12" s="1"/>
  <c r="M9195" i="12"/>
  <c r="N9195" i="12" s="1"/>
  <c r="M9196" i="12"/>
  <c r="N9196" i="12" s="1"/>
  <c r="M9197" i="12"/>
  <c r="N9197" i="12" s="1"/>
  <c r="M9198" i="12"/>
  <c r="N9198" i="12" s="1"/>
  <c r="M9199" i="12"/>
  <c r="N9199" i="12" s="1"/>
  <c r="M9200" i="12"/>
  <c r="N9200" i="12" s="1"/>
  <c r="M9201" i="12"/>
  <c r="M9202" i="12"/>
  <c r="M9203" i="12"/>
  <c r="M9204" i="12"/>
  <c r="N9204" i="12" s="1"/>
  <c r="M9205" i="12"/>
  <c r="M9206" i="12"/>
  <c r="N9206" i="12" s="1"/>
  <c r="M9207" i="12"/>
  <c r="N9207" i="12" s="1"/>
  <c r="M9208" i="12"/>
  <c r="N9208" i="12" s="1"/>
  <c r="M9209" i="12"/>
  <c r="N9209" i="12" s="1"/>
  <c r="M9210" i="12"/>
  <c r="N9210" i="12" s="1"/>
  <c r="M9211" i="12"/>
  <c r="N9211" i="12" s="1"/>
  <c r="M9212" i="12"/>
  <c r="M9213" i="12"/>
  <c r="M9214" i="12"/>
  <c r="M9215" i="12"/>
  <c r="M9216" i="12"/>
  <c r="N9216" i="12" s="1"/>
  <c r="M9217" i="12"/>
  <c r="M9218" i="12"/>
  <c r="N9218" i="12" s="1"/>
  <c r="M9219" i="12"/>
  <c r="N9219" i="12" s="1"/>
  <c r="M9220" i="12"/>
  <c r="N9220" i="12" s="1"/>
  <c r="M9221" i="12"/>
  <c r="N9221" i="12" s="1"/>
  <c r="M9222" i="12"/>
  <c r="N9222" i="12" s="1"/>
  <c r="M9223" i="12"/>
  <c r="N9223" i="12" s="1"/>
  <c r="M9224" i="12"/>
  <c r="N9224" i="12" s="1"/>
  <c r="M9225" i="12"/>
  <c r="M9226" i="12"/>
  <c r="M9227" i="12"/>
  <c r="M9228" i="12"/>
  <c r="M9229" i="12"/>
  <c r="M9230" i="12"/>
  <c r="M9231" i="12"/>
  <c r="M9232" i="12"/>
  <c r="N9232" i="12" s="1"/>
  <c r="M9233" i="12"/>
  <c r="N9233" i="12" s="1"/>
  <c r="M9234" i="12"/>
  <c r="N9234" i="12" s="1"/>
  <c r="M9235" i="12"/>
  <c r="N9235" i="12" s="1"/>
  <c r="M9236" i="12"/>
  <c r="N9236" i="12" s="1"/>
  <c r="M9237" i="12"/>
  <c r="N9237" i="12" s="1"/>
  <c r="M9238" i="12"/>
  <c r="M9239" i="12"/>
  <c r="M9240" i="12"/>
  <c r="N9240" i="12" s="1"/>
  <c r="M9241" i="12"/>
  <c r="M9242" i="12"/>
  <c r="N9242" i="12" s="1"/>
  <c r="M9243" i="12"/>
  <c r="M9244" i="12"/>
  <c r="N9244" i="12" s="1"/>
  <c r="M9245" i="12"/>
  <c r="N9245" i="12" s="1"/>
  <c r="M9246" i="12"/>
  <c r="N9246" i="12" s="1"/>
  <c r="M9247" i="12"/>
  <c r="N9247" i="12" s="1"/>
  <c r="M9248" i="12"/>
  <c r="M9249" i="12"/>
  <c r="N9249" i="12" s="1"/>
  <c r="M9250" i="12"/>
  <c r="M9251" i="12"/>
  <c r="M9252" i="12"/>
  <c r="M9253" i="12"/>
  <c r="M9254" i="12"/>
  <c r="N9254" i="12" s="1"/>
  <c r="M9255" i="12"/>
  <c r="N9255" i="12" s="1"/>
  <c r="M9256" i="12"/>
  <c r="N9256" i="12" s="1"/>
  <c r="M9257" i="12"/>
  <c r="N9257" i="12" s="1"/>
  <c r="M9258" i="12"/>
  <c r="N9258" i="12" s="1"/>
  <c r="M9259" i="12"/>
  <c r="N9259" i="12" s="1"/>
  <c r="M9260" i="12"/>
  <c r="N9260" i="12" s="1"/>
  <c r="M9261" i="12"/>
  <c r="N9261" i="12" s="1"/>
  <c r="M9262" i="12"/>
  <c r="M9263" i="12"/>
  <c r="M9264" i="12"/>
  <c r="M9265" i="12"/>
  <c r="M9266" i="12"/>
  <c r="N9266" i="12" s="1"/>
  <c r="M9267" i="12"/>
  <c r="N9267" i="12" s="1"/>
  <c r="M9268" i="12"/>
  <c r="N9268" i="12" s="1"/>
  <c r="M9269" i="12"/>
  <c r="N9269" i="12" s="1"/>
  <c r="M9270" i="12"/>
  <c r="N9270" i="12" s="1"/>
  <c r="M9271" i="12"/>
  <c r="N9271" i="12" s="1"/>
  <c r="M9272" i="12"/>
  <c r="N9272" i="12" s="1"/>
  <c r="M9273" i="12"/>
  <c r="N9273" i="12" s="1"/>
  <c r="M9274" i="12"/>
  <c r="M9275" i="12"/>
  <c r="M9276" i="12"/>
  <c r="M9277" i="12"/>
  <c r="M9278" i="12"/>
  <c r="N9278" i="12" s="1"/>
  <c r="M9279" i="12"/>
  <c r="M9280" i="12"/>
  <c r="N9280" i="12" s="1"/>
  <c r="M9281" i="12"/>
  <c r="N9281" i="12" s="1"/>
  <c r="M9282" i="12"/>
  <c r="N9282" i="12" s="1"/>
  <c r="M9283" i="12"/>
  <c r="N9283" i="12" s="1"/>
  <c r="M9284" i="12"/>
  <c r="N9284" i="12" s="1"/>
  <c r="M9285" i="12"/>
  <c r="M9286" i="12"/>
  <c r="M9287" i="12"/>
  <c r="M9288" i="12"/>
  <c r="N9288" i="12" s="1"/>
  <c r="M9289" i="12"/>
  <c r="M9290" i="12"/>
  <c r="N9290" i="12" s="1"/>
  <c r="M9291" i="12"/>
  <c r="N9291" i="12" s="1"/>
  <c r="M9292" i="12"/>
  <c r="N9292" i="12" s="1"/>
  <c r="M9293" i="12"/>
  <c r="N9293" i="12" s="1"/>
  <c r="M9294" i="12"/>
  <c r="N9294" i="12" s="1"/>
  <c r="M9295" i="12"/>
  <c r="N9295" i="12" s="1"/>
  <c r="M9296" i="12"/>
  <c r="M9297" i="12"/>
  <c r="N9297" i="12" s="1"/>
  <c r="M9298" i="12"/>
  <c r="M9299" i="12"/>
  <c r="M9300" i="12"/>
  <c r="M9301" i="12"/>
  <c r="M9302" i="12"/>
  <c r="M9303" i="12"/>
  <c r="N9303" i="12" s="1"/>
  <c r="M9304" i="12"/>
  <c r="N9304" i="12" s="1"/>
  <c r="M9305" i="12"/>
  <c r="M9306" i="12"/>
  <c r="M9307" i="12"/>
  <c r="M9308" i="12"/>
  <c r="N9308" i="12" s="1"/>
  <c r="M9309" i="12"/>
  <c r="N9309" i="12" s="1"/>
  <c r="M9310" i="12"/>
  <c r="M9311" i="12"/>
  <c r="M9312" i="12"/>
  <c r="M9313" i="12"/>
  <c r="M9314" i="12"/>
  <c r="M9315" i="12"/>
  <c r="N9315" i="12" s="1"/>
  <c r="M9316" i="12"/>
  <c r="N9316" i="12" s="1"/>
  <c r="M9317" i="12"/>
  <c r="N9317" i="12" s="1"/>
  <c r="N2" i="12"/>
  <c r="N3" i="12"/>
  <c r="N33" i="12"/>
  <c r="N43" i="12"/>
  <c r="N45" i="12"/>
  <c r="N52" i="12"/>
  <c r="N60" i="12"/>
  <c r="N63" i="12"/>
  <c r="N70" i="12"/>
  <c r="N85" i="12"/>
  <c r="N89" i="12"/>
  <c r="N93" i="12"/>
  <c r="N108" i="12"/>
  <c r="N115" i="12"/>
  <c r="N121" i="12"/>
  <c r="N130" i="12"/>
  <c r="N132" i="12"/>
  <c r="N149" i="12"/>
  <c r="N157" i="12"/>
  <c r="N159" i="12"/>
  <c r="N162" i="12"/>
  <c r="N171" i="12"/>
  <c r="N189" i="12"/>
  <c r="N201" i="12"/>
  <c r="N204" i="12"/>
  <c r="N206" i="12"/>
  <c r="N207" i="12"/>
  <c r="N209" i="12"/>
  <c r="N213" i="12"/>
  <c r="N221" i="12"/>
  <c r="N233" i="12"/>
  <c r="N237" i="12"/>
  <c r="N241" i="12"/>
  <c r="N252" i="12"/>
  <c r="N264" i="12"/>
  <c r="N265" i="12"/>
  <c r="N266" i="12"/>
  <c r="N267" i="12"/>
  <c r="N268" i="12"/>
  <c r="N281" i="12"/>
  <c r="N285" i="12"/>
  <c r="N288" i="12"/>
  <c r="N307" i="12"/>
  <c r="N312" i="12"/>
  <c r="N313" i="12"/>
  <c r="N315" i="12"/>
  <c r="N317" i="12"/>
  <c r="N324" i="12"/>
  <c r="N339" i="12"/>
  <c r="N340" i="12"/>
  <c r="N348" i="12"/>
  <c r="N363" i="12"/>
  <c r="N372" i="12"/>
  <c r="N376" i="12"/>
  <c r="N384" i="12"/>
  <c r="N390" i="12"/>
  <c r="N391" i="12"/>
  <c r="N398" i="12"/>
  <c r="N402" i="12"/>
  <c r="N429" i="12"/>
  <c r="N435" i="12"/>
  <c r="N447" i="12"/>
  <c r="N449" i="12"/>
  <c r="N456" i="12"/>
  <c r="N458" i="12"/>
  <c r="N465" i="12"/>
  <c r="N487" i="12"/>
  <c r="N489" i="12"/>
  <c r="N495" i="12"/>
  <c r="N499" i="12"/>
  <c r="N504" i="12"/>
  <c r="N506" i="12"/>
  <c r="N519" i="12"/>
  <c r="N529" i="12"/>
  <c r="N539" i="12"/>
  <c r="N545" i="12"/>
  <c r="N549" i="12"/>
  <c r="N552" i="12"/>
  <c r="N559" i="12"/>
  <c r="N561" i="12"/>
  <c r="N565" i="12"/>
  <c r="N569" i="12"/>
  <c r="N581" i="12"/>
  <c r="N595" i="12"/>
  <c r="N607" i="12"/>
  <c r="N624" i="12"/>
  <c r="N626" i="12"/>
  <c r="N633" i="12"/>
  <c r="N636" i="12"/>
  <c r="N637" i="12"/>
  <c r="N659" i="12"/>
  <c r="N666" i="12"/>
  <c r="N667" i="12"/>
  <c r="N673" i="12"/>
  <c r="N677" i="12"/>
  <c r="N691" i="12"/>
  <c r="N705" i="12"/>
  <c r="N708" i="12"/>
  <c r="N732" i="12"/>
  <c r="N734" i="12"/>
  <c r="N737" i="12"/>
  <c r="N738" i="12"/>
  <c r="N745" i="12"/>
  <c r="N749" i="12"/>
  <c r="N753" i="12"/>
  <c r="N761" i="12"/>
  <c r="N780" i="12"/>
  <c r="N792" i="12"/>
  <c r="N802" i="12"/>
  <c r="N810" i="12"/>
  <c r="N816" i="12"/>
  <c r="N817" i="12"/>
  <c r="N821" i="12"/>
  <c r="N825" i="12"/>
  <c r="N828" i="12"/>
  <c r="N837" i="12"/>
  <c r="N864" i="12"/>
  <c r="N866" i="12"/>
  <c r="N869" i="12"/>
  <c r="N870" i="12"/>
  <c r="N876" i="12"/>
  <c r="N879" i="12"/>
  <c r="N897" i="12"/>
  <c r="N913" i="12"/>
  <c r="N914" i="12"/>
  <c r="N921" i="12"/>
  <c r="N924" i="12"/>
  <c r="N926" i="12"/>
  <c r="N943" i="12"/>
  <c r="N967" i="12"/>
  <c r="N973" i="12"/>
  <c r="N979" i="12"/>
  <c r="N984" i="12"/>
  <c r="N996" i="12"/>
  <c r="N1001" i="12"/>
  <c r="N1005" i="12"/>
  <c r="N1018" i="12"/>
  <c r="N1027" i="12"/>
  <c r="N1033" i="12"/>
  <c r="N1043" i="12"/>
  <c r="N1049" i="12"/>
  <c r="N1051" i="12"/>
  <c r="N1056" i="12"/>
  <c r="N1057" i="12"/>
  <c r="N1058" i="12"/>
  <c r="N1093" i="12"/>
  <c r="N1111" i="12"/>
  <c r="N1121" i="12"/>
  <c r="N1123" i="12"/>
  <c r="N1158" i="12"/>
  <c r="N1162" i="12"/>
  <c r="N1166" i="12"/>
  <c r="N1167" i="12"/>
  <c r="N1171" i="12"/>
  <c r="N1187" i="12"/>
  <c r="N1197" i="12"/>
  <c r="N1202" i="12"/>
  <c r="N1209" i="12"/>
  <c r="N1215" i="12"/>
  <c r="N1222" i="12"/>
  <c r="N1224" i="12"/>
  <c r="N1227" i="12"/>
  <c r="N1237" i="12"/>
  <c r="N1239" i="12"/>
  <c r="N1245" i="12"/>
  <c r="N1257" i="12"/>
  <c r="N1272" i="12"/>
  <c r="N1278" i="12"/>
  <c r="N1279" i="12"/>
  <c r="N1286" i="12"/>
  <c r="N1297" i="12"/>
  <c r="N1305" i="12"/>
  <c r="N1323" i="12"/>
  <c r="N1327" i="12"/>
  <c r="N1341" i="12"/>
  <c r="N1351" i="12"/>
  <c r="N1353" i="12"/>
  <c r="N1356" i="12"/>
  <c r="N1375" i="12"/>
  <c r="N1377" i="12"/>
  <c r="N1381" i="12"/>
  <c r="N1385" i="12"/>
  <c r="N1389" i="12"/>
  <c r="N1425" i="12"/>
  <c r="N1433" i="12"/>
  <c r="N1442" i="12"/>
  <c r="N1445" i="12"/>
  <c r="N1453" i="12"/>
  <c r="N1464" i="12"/>
  <c r="N1469" i="12"/>
  <c r="N1476" i="12"/>
  <c r="N1497" i="12"/>
  <c r="N1510" i="12"/>
  <c r="N1511" i="12"/>
  <c r="N1517" i="12"/>
  <c r="N1518" i="12"/>
  <c r="N1519" i="12"/>
  <c r="N1524" i="12"/>
  <c r="N1525" i="12"/>
  <c r="N1554" i="12"/>
  <c r="N1561" i="12"/>
  <c r="N1596" i="12"/>
  <c r="N1603" i="12"/>
  <c r="N1623" i="12"/>
  <c r="N1629" i="12"/>
  <c r="N1633" i="12"/>
  <c r="N1637" i="12"/>
  <c r="N1649" i="12"/>
  <c r="N1661" i="12"/>
  <c r="N1677" i="12"/>
  <c r="N1689" i="12"/>
  <c r="N1701" i="12"/>
  <c r="N1705" i="12"/>
  <c r="N1706" i="12"/>
  <c r="N1707" i="12"/>
  <c r="N1717" i="12"/>
  <c r="N1719" i="12"/>
  <c r="N1728" i="12"/>
  <c r="N1737" i="12"/>
  <c r="N1763" i="12"/>
  <c r="N1764" i="12"/>
  <c r="N1771" i="12"/>
  <c r="N1773" i="12"/>
  <c r="N1779" i="12"/>
  <c r="N1782" i="12"/>
  <c r="N1797" i="12"/>
  <c r="N1807" i="12"/>
  <c r="N1812" i="12"/>
  <c r="N1813" i="12"/>
  <c r="N1848" i="12"/>
  <c r="N1857" i="12"/>
  <c r="N1863" i="12"/>
  <c r="N1869" i="12"/>
  <c r="N1878" i="12"/>
  <c r="N1881" i="12"/>
  <c r="N1886" i="12"/>
  <c r="N1889" i="12"/>
  <c r="N1927" i="12"/>
  <c r="N1935" i="12"/>
  <c r="N1938" i="12"/>
  <c r="N1939" i="12"/>
  <c r="N1944" i="12"/>
  <c r="N1949" i="12"/>
  <c r="N1953" i="12"/>
  <c r="N1977" i="12"/>
  <c r="N1980" i="12"/>
  <c r="N1987" i="12"/>
  <c r="N1989" i="12"/>
  <c r="N2005" i="12"/>
  <c r="N2013" i="12"/>
  <c r="N2015" i="12"/>
  <c r="N2016" i="12"/>
  <c r="N2019" i="12"/>
  <c r="N2030" i="12"/>
  <c r="N2039" i="12"/>
  <c r="N2040" i="12"/>
  <c r="N2064" i="12"/>
  <c r="N2079" i="12"/>
  <c r="N2088" i="12"/>
  <c r="N2105" i="12"/>
  <c r="N2106" i="12"/>
  <c r="N2107" i="12"/>
  <c r="N2112" i="12"/>
  <c r="N2124" i="12"/>
  <c r="N2145" i="12"/>
  <c r="N2155" i="12"/>
  <c r="N2157" i="12"/>
  <c r="N2160" i="12"/>
  <c r="N2163" i="12"/>
  <c r="N2172" i="12"/>
  <c r="N2173" i="12"/>
  <c r="N2184" i="12"/>
  <c r="N2208" i="12"/>
  <c r="N2219" i="12"/>
  <c r="N2233" i="12"/>
  <c r="N2235" i="12"/>
  <c r="N2238" i="12"/>
  <c r="N2241" i="12"/>
  <c r="N2244" i="12"/>
  <c r="N2256" i="12"/>
  <c r="N2269" i="12"/>
  <c r="N2280" i="12"/>
  <c r="N2289" i="12"/>
  <c r="N2304" i="12"/>
  <c r="N2313" i="12"/>
  <c r="N2317" i="12"/>
  <c r="N2318" i="12"/>
  <c r="N2319" i="12"/>
  <c r="N2323" i="12"/>
  <c r="N2327" i="12"/>
  <c r="N2361" i="12"/>
  <c r="N2362" i="12"/>
  <c r="N2364" i="12"/>
  <c r="N2367" i="12"/>
  <c r="N2369" i="12"/>
  <c r="N2379" i="12"/>
  <c r="N2393" i="12"/>
  <c r="N2394" i="12"/>
  <c r="N2409" i="12"/>
  <c r="N2439" i="12"/>
  <c r="N2443" i="12"/>
  <c r="N2448" i="12"/>
  <c r="N2475" i="12"/>
  <c r="N2479" i="12"/>
  <c r="N2489" i="12"/>
  <c r="N2490" i="12"/>
  <c r="N2493" i="12"/>
  <c r="N2496" i="12"/>
  <c r="N2505" i="12"/>
  <c r="N2525" i="12"/>
  <c r="N2526" i="12"/>
  <c r="N2529" i="12"/>
  <c r="N2532" i="12"/>
  <c r="N2535" i="12"/>
  <c r="N2545" i="12"/>
  <c r="N2557" i="12"/>
  <c r="N2589" i="12"/>
  <c r="N2606" i="12"/>
  <c r="N2611" i="12"/>
  <c r="N2616" i="12"/>
  <c r="N2641" i="12"/>
  <c r="N2642" i="12"/>
  <c r="N2645" i="12"/>
  <c r="N2652" i="12"/>
  <c r="N2676" i="12"/>
  <c r="N2683" i="12"/>
  <c r="N2688" i="12"/>
  <c r="N2694" i="12"/>
  <c r="N2697" i="12"/>
  <c r="N2700" i="12"/>
  <c r="N2704" i="12"/>
  <c r="N2721" i="12"/>
  <c r="N2736" i="12"/>
  <c r="N2755" i="12"/>
  <c r="N2757" i="12"/>
  <c r="N2759" i="12"/>
  <c r="N2760" i="12"/>
  <c r="N2761" i="12"/>
  <c r="N2785" i="12"/>
  <c r="N2796" i="12"/>
  <c r="N2805" i="12"/>
  <c r="N2809" i="12"/>
  <c r="N2811" i="12"/>
  <c r="N2829" i="12"/>
  <c r="N2830" i="12"/>
  <c r="N2834" i="12"/>
  <c r="N2835" i="12"/>
  <c r="N2837" i="12"/>
  <c r="N2865" i="12"/>
  <c r="N2881" i="12"/>
  <c r="N2882" i="12"/>
  <c r="N2893" i="12"/>
  <c r="N2904" i="12"/>
  <c r="N2905" i="12"/>
  <c r="N2906" i="12"/>
  <c r="N2940" i="12"/>
  <c r="N2955" i="12"/>
  <c r="N2956" i="12"/>
  <c r="N2957" i="12"/>
  <c r="N2958" i="12"/>
  <c r="N2985" i="12"/>
  <c r="N2988" i="12"/>
  <c r="N2998" i="12"/>
  <c r="N3000" i="12"/>
  <c r="N3019" i="12"/>
  <c r="N3021" i="12"/>
  <c r="N3024" i="12"/>
  <c r="N3036" i="12"/>
  <c r="N3037" i="12"/>
  <c r="N3041" i="12"/>
  <c r="N3048" i="12"/>
  <c r="N3060" i="12"/>
  <c r="N3099" i="12"/>
  <c r="N3102" i="12"/>
  <c r="N3103" i="12"/>
  <c r="N3105" i="12"/>
  <c r="N3108" i="12"/>
  <c r="N3110" i="12"/>
  <c r="N3156" i="12"/>
  <c r="N3159" i="12"/>
  <c r="N3170" i="12"/>
  <c r="N3171" i="12"/>
  <c r="N3184" i="12"/>
  <c r="N3185" i="12"/>
  <c r="N3193" i="12"/>
  <c r="N3204" i="12"/>
  <c r="N3213" i="12"/>
  <c r="N3241" i="12"/>
  <c r="N3243" i="12"/>
  <c r="N3245" i="12"/>
  <c r="N3246" i="12"/>
  <c r="N3247" i="12"/>
  <c r="N3249" i="12"/>
  <c r="N3252" i="12"/>
  <c r="N3275" i="12"/>
  <c r="N3276" i="12"/>
  <c r="N3290" i="12"/>
  <c r="N3297" i="12"/>
  <c r="N3300" i="12"/>
  <c r="N3310" i="12"/>
  <c r="N3318" i="12"/>
  <c r="N3321" i="12"/>
  <c r="N3360" i="12"/>
  <c r="N3362" i="12"/>
  <c r="N3365" i="12"/>
  <c r="N3373" i="12"/>
  <c r="N3374" i="12"/>
  <c r="N3375" i="12"/>
  <c r="N3378" i="12"/>
  <c r="N3393" i="12"/>
  <c r="N3405" i="12"/>
  <c r="N3408" i="12"/>
  <c r="N3413" i="12"/>
  <c r="N3421" i="12"/>
  <c r="N3434" i="12"/>
  <c r="N3435" i="12"/>
  <c r="N3447" i="12"/>
  <c r="N3449" i="12"/>
  <c r="N3454" i="12"/>
  <c r="N3468" i="12"/>
  <c r="N3469" i="12"/>
  <c r="N3493" i="12"/>
  <c r="N3495" i="12"/>
  <c r="N3497" i="12"/>
  <c r="N3498" i="12"/>
  <c r="N3499" i="12"/>
  <c r="N3501" i="12"/>
  <c r="N3513" i="12"/>
  <c r="N3516" i="12"/>
  <c r="N3526" i="12"/>
  <c r="N3537" i="12"/>
  <c r="N3541" i="12"/>
  <c r="N3542" i="12"/>
  <c r="N3543" i="12"/>
  <c r="N3552" i="12"/>
  <c r="N3557" i="12"/>
  <c r="N3558" i="12"/>
  <c r="N3576" i="12"/>
  <c r="N3598" i="12"/>
  <c r="N3600" i="12"/>
  <c r="N3602" i="12"/>
  <c r="N3627" i="12"/>
  <c r="N3629" i="12"/>
  <c r="N3630" i="12"/>
  <c r="N3631" i="12"/>
  <c r="N3637" i="12"/>
  <c r="N3660" i="12"/>
  <c r="N3670" i="12"/>
  <c r="N3677" i="12"/>
  <c r="N3678" i="12"/>
  <c r="N3685" i="12"/>
  <c r="N3689" i="12"/>
  <c r="N3691" i="12"/>
  <c r="N3705" i="12"/>
  <c r="N3708" i="12"/>
  <c r="N3729" i="12"/>
  <c r="N3732" i="12"/>
  <c r="N3758" i="12"/>
  <c r="N3759" i="12"/>
  <c r="N3763" i="12"/>
  <c r="N3768" i="12"/>
  <c r="N3789" i="12"/>
  <c r="N3797" i="12"/>
  <c r="N3798" i="12"/>
  <c r="N3801" i="12"/>
  <c r="N3804" i="12"/>
  <c r="N3809" i="12"/>
  <c r="N3817" i="12"/>
  <c r="N3840" i="12"/>
  <c r="N3847" i="12"/>
  <c r="N3857" i="12"/>
  <c r="N3870" i="12"/>
  <c r="N3876" i="12"/>
  <c r="N3882" i="12"/>
  <c r="N3888" i="12"/>
  <c r="N3910" i="12"/>
  <c r="N3914" i="12"/>
  <c r="N3915" i="12"/>
  <c r="N3917" i="12"/>
  <c r="N3918" i="12"/>
  <c r="N3919" i="12"/>
  <c r="N3926" i="12"/>
  <c r="N3965" i="12"/>
  <c r="N3966" i="12"/>
  <c r="N3973" i="12"/>
  <c r="N3974" i="12"/>
  <c r="N3993" i="12"/>
  <c r="N3996" i="12"/>
  <c r="N4020" i="12"/>
  <c r="N4032" i="12"/>
  <c r="N4034" i="12"/>
  <c r="N4036" i="12"/>
  <c r="N4038" i="12"/>
  <c r="N4039" i="12"/>
  <c r="N4044" i="12"/>
  <c r="N4053" i="12"/>
  <c r="N4056" i="12"/>
  <c r="N4065" i="12"/>
  <c r="N4066" i="12"/>
  <c r="N4069" i="12"/>
  <c r="N4082" i="12"/>
  <c r="N4083" i="12"/>
  <c r="N4085" i="12"/>
  <c r="N4086" i="12"/>
  <c r="N4087" i="12"/>
  <c r="N4110" i="12"/>
  <c r="N4116" i="12"/>
  <c r="N4129" i="12"/>
  <c r="N4130" i="12"/>
  <c r="N4140" i="12"/>
  <c r="N4143" i="12"/>
  <c r="N4149" i="12"/>
  <c r="N4150" i="12"/>
  <c r="N4153" i="12"/>
  <c r="N4185" i="12"/>
  <c r="N4189" i="12"/>
  <c r="N4202" i="12"/>
  <c r="N4203" i="12"/>
  <c r="N4205" i="12"/>
  <c r="N4207" i="12"/>
  <c r="N4210" i="12"/>
  <c r="N4236" i="12"/>
  <c r="N4237" i="12"/>
  <c r="N4241" i="12"/>
  <c r="N4242" i="12"/>
  <c r="N4263" i="12"/>
  <c r="N4265" i="12"/>
  <c r="N4266" i="12"/>
  <c r="N4305" i="12"/>
  <c r="N4306" i="12"/>
  <c r="N4309" i="12"/>
  <c r="N4311" i="12"/>
  <c r="N4320" i="12"/>
  <c r="N4351" i="12"/>
  <c r="N4353" i="12"/>
  <c r="N4356" i="12"/>
  <c r="N4366" i="12"/>
  <c r="N4371" i="12"/>
  <c r="N4373" i="12"/>
  <c r="N4378" i="12"/>
  <c r="N4393" i="12"/>
  <c r="N4405" i="12"/>
  <c r="N4406" i="12"/>
  <c r="N4407" i="12"/>
  <c r="N4413" i="12"/>
  <c r="N4418" i="12"/>
  <c r="N4422" i="12"/>
  <c r="N4428" i="12"/>
  <c r="N4449" i="12"/>
  <c r="N4453" i="12"/>
  <c r="N4465" i="12"/>
  <c r="N4466" i="12"/>
  <c r="N4469" i="12"/>
  <c r="N4486" i="12"/>
  <c r="N4488" i="12"/>
  <c r="N4521" i="12"/>
  <c r="N4524" i="12"/>
  <c r="N4526" i="12"/>
  <c r="N4527" i="12"/>
  <c r="N4531" i="12"/>
  <c r="N4542" i="12"/>
  <c r="N4548" i="12"/>
  <c r="N4557" i="12"/>
  <c r="N4570" i="12"/>
  <c r="N4572" i="12"/>
  <c r="N4573" i="12"/>
  <c r="N4574" i="12"/>
  <c r="N4575" i="12"/>
  <c r="N4577" i="12"/>
  <c r="N4599" i="12"/>
  <c r="N4601" i="12"/>
  <c r="N4621" i="12"/>
  <c r="N4629" i="12"/>
  <c r="N4637" i="12"/>
  <c r="N4638" i="12"/>
  <c r="N4639" i="12"/>
  <c r="N4645" i="12"/>
  <c r="N4647" i="12"/>
  <c r="N4668" i="12"/>
  <c r="N4689" i="12"/>
  <c r="N4692" i="12"/>
  <c r="N4693" i="12"/>
  <c r="N4694" i="12"/>
  <c r="N4695" i="12"/>
  <c r="N4716" i="12"/>
  <c r="N4729" i="12"/>
  <c r="N4730" i="12"/>
  <c r="N4758" i="12"/>
  <c r="N4759" i="12"/>
  <c r="N4761" i="12"/>
  <c r="N4764" i="12"/>
  <c r="N4773" i="12"/>
  <c r="N4776" i="12"/>
  <c r="N4805" i="12"/>
  <c r="N4807" i="12"/>
  <c r="N4809" i="12"/>
  <c r="N4813" i="12"/>
  <c r="N4814" i="12"/>
  <c r="N4845" i="12"/>
  <c r="N4853" i="12"/>
  <c r="N4860" i="12"/>
  <c r="N4863" i="12"/>
  <c r="N4865" i="12"/>
  <c r="N4873" i="12"/>
  <c r="N4881" i="12"/>
  <c r="N4884" i="12"/>
  <c r="N4908" i="12"/>
  <c r="N4915" i="12"/>
  <c r="N4921" i="12"/>
  <c r="N4922" i="12"/>
  <c r="N4923" i="12"/>
  <c r="N4929" i="12"/>
  <c r="N4930" i="12"/>
  <c r="N4941" i="12"/>
  <c r="N4944" i="12"/>
  <c r="N4949" i="12"/>
  <c r="N4956" i="12"/>
  <c r="N4957" i="12"/>
  <c r="N4975" i="12"/>
  <c r="N4977" i="12"/>
  <c r="N4980" i="12"/>
  <c r="N5001" i="12"/>
  <c r="N5016" i="12"/>
  <c r="N5018" i="12"/>
  <c r="N5021" i="12"/>
  <c r="N5028" i="12"/>
  <c r="N5031" i="12"/>
  <c r="N5038" i="12"/>
  <c r="N5061" i="12"/>
  <c r="N5073" i="12"/>
  <c r="N5076" i="12"/>
  <c r="N5078" i="12"/>
  <c r="N5085" i="12"/>
  <c r="N5097" i="12"/>
  <c r="N5100" i="12"/>
  <c r="N5124" i="12"/>
  <c r="N5126" i="12"/>
  <c r="N5133" i="12"/>
  <c r="N5136" i="12"/>
  <c r="N5145" i="12"/>
  <c r="N5151" i="12"/>
  <c r="N5157" i="12"/>
  <c r="N5170" i="12"/>
  <c r="N5172" i="12"/>
  <c r="N5184" i="12"/>
  <c r="N5186" i="12"/>
  <c r="N5190" i="12"/>
  <c r="N5191" i="12"/>
  <c r="N5198" i="12"/>
  <c r="N5205" i="12"/>
  <c r="N5232" i="12"/>
  <c r="N5237" i="12"/>
  <c r="N5241" i="12"/>
  <c r="N5242" i="12"/>
  <c r="N5278" i="12"/>
  <c r="N5286" i="12"/>
  <c r="N5295" i="12"/>
  <c r="N5298" i="12"/>
  <c r="N5299" i="12"/>
  <c r="N5304" i="12"/>
  <c r="N5340" i="12"/>
  <c r="N5349" i="12"/>
  <c r="N5350" i="12"/>
  <c r="N5352" i="12"/>
  <c r="N5373" i="12"/>
  <c r="N5376" i="12"/>
  <c r="N5385" i="12"/>
  <c r="N5388" i="12"/>
  <c r="N5400" i="12"/>
  <c r="N5404" i="12"/>
  <c r="N5419" i="12"/>
  <c r="N5421" i="12"/>
  <c r="N5422" i="12"/>
  <c r="N5424" i="12"/>
  <c r="N5455" i="12"/>
  <c r="N5457" i="12"/>
  <c r="N5463" i="12"/>
  <c r="N5464" i="12"/>
  <c r="N5472" i="12"/>
  <c r="N5481" i="12"/>
  <c r="N5511" i="12"/>
  <c r="N5532" i="12"/>
  <c r="N5553" i="12"/>
  <c r="N5556" i="12"/>
  <c r="N5578" i="12"/>
  <c r="N5582" i="12"/>
  <c r="N5585" i="12"/>
  <c r="N5586" i="12"/>
  <c r="N5587" i="12"/>
  <c r="N5589" i="12"/>
  <c r="N5616" i="12"/>
  <c r="N5637" i="12"/>
  <c r="N5640" i="12"/>
  <c r="N5655" i="12"/>
  <c r="N5697" i="12"/>
  <c r="N5707" i="12"/>
  <c r="N5709" i="12"/>
  <c r="N5710" i="12"/>
  <c r="N5736" i="12"/>
  <c r="N5746" i="12"/>
  <c r="N5760" i="12"/>
  <c r="N5762" i="12"/>
  <c r="N5774" i="12"/>
  <c r="N5782" i="12"/>
  <c r="N5793" i="12"/>
  <c r="N5796" i="12"/>
  <c r="N5827" i="12"/>
  <c r="N5837" i="12"/>
  <c r="N5838" i="12"/>
  <c r="N5839" i="12"/>
  <c r="N5841" i="12"/>
  <c r="N5865" i="12"/>
  <c r="N5878" i="12"/>
  <c r="N5880" i="12"/>
  <c r="N5892" i="12"/>
  <c r="N5902" i="12"/>
  <c r="N5913" i="12"/>
  <c r="N5925" i="12"/>
  <c r="N5938" i="12"/>
  <c r="N5958" i="12"/>
  <c r="N5959" i="12"/>
  <c r="N5961" i="12"/>
  <c r="N5966" i="12"/>
  <c r="N5997" i="12"/>
  <c r="N6009" i="12"/>
  <c r="N6026" i="12"/>
  <c r="N6034" i="12"/>
  <c r="N6048" i="12"/>
  <c r="N6072" i="12"/>
  <c r="N6098" i="12"/>
  <c r="N6099" i="12"/>
  <c r="N6105" i="12"/>
  <c r="N6108" i="12"/>
  <c r="N6116" i="12"/>
  <c r="N6120" i="12"/>
  <c r="N6134" i="12"/>
  <c r="N6135" i="12"/>
  <c r="N6144" i="12"/>
  <c r="N6188" i="12"/>
  <c r="N6192" i="12"/>
  <c r="N6213" i="12"/>
  <c r="N6237" i="12"/>
  <c r="N6248" i="12"/>
  <c r="N6255" i="12"/>
  <c r="N6259" i="12"/>
  <c r="N6260" i="12"/>
  <c r="N6273" i="12"/>
  <c r="N6296" i="12"/>
  <c r="N6303" i="12"/>
  <c r="N6309" i="12"/>
  <c r="N6314" i="12"/>
  <c r="N6315" i="12"/>
  <c r="N6336" i="12"/>
  <c r="N6345" i="12"/>
  <c r="N6357" i="12"/>
  <c r="N6386" i="12"/>
  <c r="N6387" i="12"/>
  <c r="N6389" i="12"/>
  <c r="N6393" i="12"/>
  <c r="N6429" i="12"/>
  <c r="N6465" i="12"/>
  <c r="N6480" i="12"/>
  <c r="N6505" i="12"/>
  <c r="N6506" i="12"/>
  <c r="N6507" i="12"/>
  <c r="N6512" i="12"/>
  <c r="N6552" i="12"/>
  <c r="N6555" i="12"/>
  <c r="N6560" i="12"/>
  <c r="N6567" i="12"/>
  <c r="N6596" i="12"/>
  <c r="N6597" i="12"/>
  <c r="N6602" i="12"/>
  <c r="N6609" i="12"/>
  <c r="N6624" i="12"/>
  <c r="N6626" i="12"/>
  <c r="N6633" i="12"/>
  <c r="N6656" i="12"/>
  <c r="N6662" i="12"/>
  <c r="N6663" i="12"/>
  <c r="N6669" i="12"/>
  <c r="N6674" i="12"/>
  <c r="N6692" i="12"/>
  <c r="N6710" i="12"/>
  <c r="N6711" i="12"/>
  <c r="N6727" i="12"/>
  <c r="N6734" i="12"/>
  <c r="N6735" i="12"/>
  <c r="N6737" i="12"/>
  <c r="N6753" i="12"/>
  <c r="N6764" i="12"/>
  <c r="N6768" i="12"/>
  <c r="N6783" i="12"/>
  <c r="N6792" i="12"/>
  <c r="N6825" i="12"/>
  <c r="N6841" i="12"/>
  <c r="N6842" i="12"/>
  <c r="N6843" i="12"/>
  <c r="N6849" i="12"/>
  <c r="N6864" i="12"/>
  <c r="N6872" i="12"/>
  <c r="N6878" i="12"/>
  <c r="N6885" i="12"/>
  <c r="N6896" i="12"/>
  <c r="N6912" i="12"/>
  <c r="N6914" i="12"/>
  <c r="N6915" i="12"/>
  <c r="N6926" i="12"/>
  <c r="N6933" i="12"/>
  <c r="N6948" i="12"/>
  <c r="N6969" i="12"/>
  <c r="N6984" i="12"/>
  <c r="N6986" i="12"/>
  <c r="N6987" i="12"/>
  <c r="N6992" i="12"/>
  <c r="N6993" i="12"/>
  <c r="N7008" i="12"/>
  <c r="N7020" i="12"/>
  <c r="N7035" i="12"/>
  <c r="N7041" i="12"/>
  <c r="N7064" i="12"/>
  <c r="N7065" i="12"/>
  <c r="N7080" i="12"/>
  <c r="N7095" i="12"/>
  <c r="N7097" i="12"/>
  <c r="N7100" i="12"/>
  <c r="N7101" i="12"/>
  <c r="N7113" i="12"/>
  <c r="N7130" i="12"/>
  <c r="N7131" i="12"/>
  <c r="N7137" i="12"/>
  <c r="N7141" i="12"/>
  <c r="N7143" i="12"/>
  <c r="N7149" i="12"/>
  <c r="N7160" i="12"/>
  <c r="N7172" i="12"/>
  <c r="N7178" i="12"/>
  <c r="N7179" i="12"/>
  <c r="N7196" i="12"/>
  <c r="N7200" i="12"/>
  <c r="N7245" i="12"/>
  <c r="N7250" i="12"/>
  <c r="N7257" i="12"/>
  <c r="N7281" i="12"/>
  <c r="N7286" i="12"/>
  <c r="N7287" i="12"/>
  <c r="N7293" i="12"/>
  <c r="N7298" i="12"/>
  <c r="N7304" i="12"/>
  <c r="N7328" i="12"/>
  <c r="N7329" i="12"/>
  <c r="N7337" i="12"/>
  <c r="N7340" i="12"/>
  <c r="N7351" i="12"/>
  <c r="N7353" i="12"/>
  <c r="N7358" i="12"/>
  <c r="N7368" i="12"/>
  <c r="N7376" i="12"/>
  <c r="N7389" i="12"/>
  <c r="N7401" i="12"/>
  <c r="N7404" i="12"/>
  <c r="N7407" i="12"/>
  <c r="N7425" i="12"/>
  <c r="N7437" i="12"/>
  <c r="N7440" i="12"/>
  <c r="N7442" i="12"/>
  <c r="N7443" i="12"/>
  <c r="N7467" i="12"/>
  <c r="N7473" i="12"/>
  <c r="N7496" i="12"/>
  <c r="N7503" i="12"/>
  <c r="N7507" i="12"/>
  <c r="N7509" i="12"/>
  <c r="N7512" i="12"/>
  <c r="N7521" i="12"/>
  <c r="N7545" i="12"/>
  <c r="N7558" i="12"/>
  <c r="N7560" i="12"/>
  <c r="N7569" i="12"/>
  <c r="N7572" i="12"/>
  <c r="N7584" i="12"/>
  <c r="N7604" i="12"/>
  <c r="N7611" i="12"/>
  <c r="N7613" i="12"/>
  <c r="N7617" i="12"/>
  <c r="N7640" i="12"/>
  <c r="N7653" i="12"/>
  <c r="N7656" i="12"/>
  <c r="N7676" i="12"/>
  <c r="N7677" i="12"/>
  <c r="N7680" i="12"/>
  <c r="N7694" i="12"/>
  <c r="N7704" i="12"/>
  <c r="N7706" i="12"/>
  <c r="N7707" i="12"/>
  <c r="N7716" i="12"/>
  <c r="N7726" i="12"/>
  <c r="N7737" i="12"/>
  <c r="N7742" i="12"/>
  <c r="N7747" i="12"/>
  <c r="N7749" i="12"/>
  <c r="N7754" i="12"/>
  <c r="N7755" i="12"/>
  <c r="N7761" i="12"/>
  <c r="N7762" i="12"/>
  <c r="N7776" i="12"/>
  <c r="N7784" i="12"/>
  <c r="N7785" i="12"/>
  <c r="N7803" i="12"/>
  <c r="N7805" i="12"/>
  <c r="N7809" i="12"/>
  <c r="N7821" i="12"/>
  <c r="N7836" i="12"/>
  <c r="N7838" i="12"/>
  <c r="N7839" i="12"/>
  <c r="N7846" i="12"/>
  <c r="N7872" i="12"/>
  <c r="N7874" i="12"/>
  <c r="N7877" i="12"/>
  <c r="N7881" i="12"/>
  <c r="N7892" i="12"/>
  <c r="N7893" i="12"/>
  <c r="N7920" i="12"/>
  <c r="N7922" i="12"/>
  <c r="N7923" i="12"/>
  <c r="N7928" i="12"/>
  <c r="N7929" i="12"/>
  <c r="N7944" i="12"/>
  <c r="N7949" i="12"/>
  <c r="N7950" i="12"/>
  <c r="N7951" i="12"/>
  <c r="N7958" i="12"/>
  <c r="N7964" i="12"/>
  <c r="N7965" i="12"/>
  <c r="N7980" i="12"/>
  <c r="N7992" i="12"/>
  <c r="N8001" i="12"/>
  <c r="N8004" i="12"/>
  <c r="N8013" i="12"/>
  <c r="N8014" i="12"/>
  <c r="N8016" i="12"/>
  <c r="N8040" i="12"/>
  <c r="N8043" i="12"/>
  <c r="N8050" i="12"/>
  <c r="N8072" i="12"/>
  <c r="N8073" i="12"/>
  <c r="N8108" i="12"/>
  <c r="N8114" i="12"/>
  <c r="N8124" i="12"/>
  <c r="N8134" i="12"/>
  <c r="N8145" i="12"/>
  <c r="N8148" i="12"/>
  <c r="N8150" i="12"/>
  <c r="N8151" i="12"/>
  <c r="N8153" i="12"/>
  <c r="N8154" i="12"/>
  <c r="N8157" i="12"/>
  <c r="N8181" i="12"/>
  <c r="N8184" i="12"/>
  <c r="N8193" i="12"/>
  <c r="N8206" i="12"/>
  <c r="N8216" i="12"/>
  <c r="N8217" i="12"/>
  <c r="N8220" i="12"/>
  <c r="N8246" i="12"/>
  <c r="N8247" i="12"/>
  <c r="N8252" i="12"/>
  <c r="N8265" i="12"/>
  <c r="N8283" i="12"/>
  <c r="N8288" i="12"/>
  <c r="N8294" i="12"/>
  <c r="N8295" i="12"/>
  <c r="N8301" i="12"/>
  <c r="N8325" i="12"/>
  <c r="N8328" i="12"/>
  <c r="N8330" i="12"/>
  <c r="N8331" i="12"/>
  <c r="N8337" i="12"/>
  <c r="N8360" i="12"/>
  <c r="N8361" i="12"/>
  <c r="N8364" i="12"/>
  <c r="N8366" i="12"/>
  <c r="N8370" i="12"/>
  <c r="N8374" i="12"/>
  <c r="N8379" i="12"/>
  <c r="N8396" i="12"/>
  <c r="N8397" i="12"/>
  <c r="N8400" i="12"/>
  <c r="N8409" i="12"/>
  <c r="N8410" i="12"/>
  <c r="N8415" i="12"/>
  <c r="N8417" i="12"/>
  <c r="N8445" i="12"/>
  <c r="N8446" i="12"/>
  <c r="N8448" i="12"/>
  <c r="N8450" i="12"/>
  <c r="N8469" i="12"/>
  <c r="N8482" i="12"/>
  <c r="N8496" i="12"/>
  <c r="N8498" i="12"/>
  <c r="N8505" i="12"/>
  <c r="N8534" i="12"/>
  <c r="N8535" i="12"/>
  <c r="N8553" i="12"/>
  <c r="N8566" i="12"/>
  <c r="N8568" i="12"/>
  <c r="N8583" i="12"/>
  <c r="N8589" i="12"/>
  <c r="N8612" i="12"/>
  <c r="N8613" i="12"/>
  <c r="N8625" i="12"/>
  <c r="N8630" i="12"/>
  <c r="N8643" i="12"/>
  <c r="N8648" i="12"/>
  <c r="N8649" i="12"/>
  <c r="N8652" i="12"/>
  <c r="N8669" i="12"/>
  <c r="N8670" i="12"/>
  <c r="N8678" i="12"/>
  <c r="N8679" i="12"/>
  <c r="N8697" i="12"/>
  <c r="N8698" i="12"/>
  <c r="N8699" i="12"/>
  <c r="N8700" i="12"/>
  <c r="N8712" i="12"/>
  <c r="N8714" i="12"/>
  <c r="N8715" i="12"/>
  <c r="N8726" i="12"/>
  <c r="N8732" i="12"/>
  <c r="N8733" i="12"/>
  <c r="N8736" i="12"/>
  <c r="N8756" i="12"/>
  <c r="N8757" i="12"/>
  <c r="N8762" i="12"/>
  <c r="N8763" i="12"/>
  <c r="N8769" i="12"/>
  <c r="N8782" i="12"/>
  <c r="N8784" i="12"/>
  <c r="N8791" i="12"/>
  <c r="N8798" i="12"/>
  <c r="N8799" i="12"/>
  <c r="N8811" i="12"/>
  <c r="N8818" i="12"/>
  <c r="N8828" i="12"/>
  <c r="N8841" i="12"/>
  <c r="N8844" i="12"/>
  <c r="N8846" i="12"/>
  <c r="N8849" i="12"/>
  <c r="N8864" i="12"/>
  <c r="N8865" i="12"/>
  <c r="N8877" i="12"/>
  <c r="N8878" i="12"/>
  <c r="N8900" i="12"/>
  <c r="N8901" i="12"/>
  <c r="N8904" i="12"/>
  <c r="N8913" i="12"/>
  <c r="N8914" i="12"/>
  <c r="N8918" i="12"/>
  <c r="N8919" i="12"/>
  <c r="N8954" i="12"/>
  <c r="N8955" i="12"/>
  <c r="N8985" i="12"/>
  <c r="N8991" i="12"/>
  <c r="N8998" i="12"/>
  <c r="N9009" i="12"/>
  <c r="N9012" i="12"/>
  <c r="N9024" i="12"/>
  <c r="N9026" i="12"/>
  <c r="N9027" i="12"/>
  <c r="N9034" i="12"/>
  <c r="N9044" i="12"/>
  <c r="N9057" i="12"/>
  <c r="N9063" i="12"/>
  <c r="N9080" i="12"/>
  <c r="N9086" i="12"/>
  <c r="N9087" i="12"/>
  <c r="N9093" i="12"/>
  <c r="N9094" i="12"/>
  <c r="N9116" i="12"/>
  <c r="N9117" i="12"/>
  <c r="N9120" i="12"/>
  <c r="N9123" i="12"/>
  <c r="N9132" i="12"/>
  <c r="N9134" i="12"/>
  <c r="N9144" i="12"/>
  <c r="N9153" i="12"/>
  <c r="N9159" i="12"/>
  <c r="N9164" i="12"/>
  <c r="N9165" i="12"/>
  <c r="N9188" i="12"/>
  <c r="N9189" i="12"/>
  <c r="N9192" i="12"/>
  <c r="N9201" i="12"/>
  <c r="N9212" i="12"/>
  <c r="N9225" i="12"/>
  <c r="N9230" i="12"/>
  <c r="N9231" i="12"/>
  <c r="N9243" i="12"/>
  <c r="N9248" i="12"/>
  <c r="N9276" i="12"/>
  <c r="N9279" i="12"/>
  <c r="N9286" i="12"/>
  <c r="N9296" i="12"/>
  <c r="N9300" i="12"/>
  <c r="N9302" i="12"/>
  <c r="N9305" i="12"/>
  <c r="N9306" i="12"/>
  <c r="N9307" i="12"/>
  <c r="N9312" i="12"/>
  <c r="N9314" i="12"/>
  <c r="O2" i="12"/>
  <c r="O3" i="12"/>
  <c r="O4"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O826" i="12"/>
  <c r="O827" i="12"/>
  <c r="O828" i="12"/>
  <c r="O829" i="12"/>
  <c r="O830" i="12"/>
  <c r="O831" i="12"/>
  <c r="O832" i="12"/>
  <c r="O833" i="12"/>
  <c r="O834" i="12"/>
  <c r="O835" i="12"/>
  <c r="O836" i="12"/>
  <c r="O837" i="12"/>
  <c r="O838" i="12"/>
  <c r="O839" i="12"/>
  <c r="O840" i="12"/>
  <c r="O841" i="12"/>
  <c r="O842" i="12"/>
  <c r="O843" i="12"/>
  <c r="O844" i="12"/>
  <c r="O845" i="12"/>
  <c r="O846" i="12"/>
  <c r="O847" i="12"/>
  <c r="O848" i="12"/>
  <c r="O849" i="12"/>
  <c r="O850" i="12"/>
  <c r="O851" i="12"/>
  <c r="O852" i="12"/>
  <c r="O853" i="12"/>
  <c r="O854" i="12"/>
  <c r="O855" i="12"/>
  <c r="O856" i="12"/>
  <c r="O857" i="12"/>
  <c r="O858" i="12"/>
  <c r="O859" i="12"/>
  <c r="O860" i="12"/>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O907" i="12"/>
  <c r="O908" i="12"/>
  <c r="O909" i="12"/>
  <c r="O910" i="12"/>
  <c r="O911" i="12"/>
  <c r="O912" i="12"/>
  <c r="O913" i="12"/>
  <c r="O914" i="12"/>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O952" i="12"/>
  <c r="O953" i="12"/>
  <c r="O954" i="12"/>
  <c r="O955" i="12"/>
  <c r="O956" i="12"/>
  <c r="O957" i="12"/>
  <c r="O958" i="12"/>
  <c r="O959" i="12"/>
  <c r="O960" i="12"/>
  <c r="O961" i="12"/>
  <c r="O962" i="12"/>
  <c r="O963" i="12"/>
  <c r="O964" i="12"/>
  <c r="O965" i="12"/>
  <c r="O966" i="12"/>
  <c r="O967" i="12"/>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O1067" i="12"/>
  <c r="O1068" i="12"/>
  <c r="O1069" i="12"/>
  <c r="O1070" i="12"/>
  <c r="O1071" i="12"/>
  <c r="O1072" i="12"/>
  <c r="O1073" i="12"/>
  <c r="O1074" i="12"/>
  <c r="O1075" i="12"/>
  <c r="O1076" i="12"/>
  <c r="O1077" i="12"/>
  <c r="O1078" i="12"/>
  <c r="O1079" i="12"/>
  <c r="O1080" i="12"/>
  <c r="O1081" i="12"/>
  <c r="O1082" i="12"/>
  <c r="O1083" i="12"/>
  <c r="O1084" i="12"/>
  <c r="O1085"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O1207" i="12"/>
  <c r="O1208" i="12"/>
  <c r="O1209" i="12"/>
  <c r="O1210" i="12"/>
  <c r="O1211" i="12"/>
  <c r="O1212" i="12"/>
  <c r="O1213" i="12"/>
  <c r="O1214" i="12"/>
  <c r="O1215" i="12"/>
  <c r="O1216" i="12"/>
  <c r="O1217" i="12"/>
  <c r="O1218" i="12"/>
  <c r="O1219" i="12"/>
  <c r="O1220" i="12"/>
  <c r="O1221" i="12"/>
  <c r="O1222" i="12"/>
  <c r="O1223" i="12"/>
  <c r="O1224" i="12"/>
  <c r="O1225" i="12"/>
  <c r="O1226" i="12"/>
  <c r="O1227" i="12"/>
  <c r="O1228" i="12"/>
  <c r="O1229" i="12"/>
  <c r="O1230" i="12"/>
  <c r="O1231" i="12"/>
  <c r="O1232" i="12"/>
  <c r="O1233" i="12"/>
  <c r="O1234" i="12"/>
  <c r="O1235" i="12"/>
  <c r="O1236" i="12"/>
  <c r="O1237" i="12"/>
  <c r="O1238" i="12"/>
  <c r="O1239" i="12"/>
  <c r="O1240" i="12"/>
  <c r="O1241" i="12"/>
  <c r="O1242" i="12"/>
  <c r="O1243" i="12"/>
  <c r="O1244" i="12"/>
  <c r="O1245" i="12"/>
  <c r="O1246" i="12"/>
  <c r="O1247" i="12"/>
  <c r="O1248" i="12"/>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O1281" i="12"/>
  <c r="O1282" i="12"/>
  <c r="O1283" i="12"/>
  <c r="O1284" i="12"/>
  <c r="O1285" i="12"/>
  <c r="O1286" i="12"/>
  <c r="O1287" i="12"/>
  <c r="O1288" i="12"/>
  <c r="O1289" i="12"/>
  <c r="O1290" i="12"/>
  <c r="O1291" i="12"/>
  <c r="O1292" i="12"/>
  <c r="O1293" i="12"/>
  <c r="O1294" i="12"/>
  <c r="O1295" i="12"/>
  <c r="O1296" i="12"/>
  <c r="O1297" i="12"/>
  <c r="O1298" i="12"/>
  <c r="O1299" i="12"/>
  <c r="O1300" i="12"/>
  <c r="O1301" i="12"/>
  <c r="O1302" i="12"/>
  <c r="O1303" i="12"/>
  <c r="O1304" i="12"/>
  <c r="O1305" i="12"/>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O1336" i="12"/>
  <c r="O1337" i="12"/>
  <c r="O1338" i="12"/>
  <c r="O1339" i="12"/>
  <c r="O1340" i="12"/>
  <c r="O1341" i="12"/>
  <c r="O1342" i="12"/>
  <c r="O1343" i="12"/>
  <c r="O1344" i="12"/>
  <c r="O1345" i="12"/>
  <c r="O1346" i="12"/>
  <c r="O1347" i="12"/>
  <c r="O1348" i="12"/>
  <c r="O1349" i="12"/>
  <c r="O1350" i="12"/>
  <c r="O1351" i="12"/>
  <c r="O1352" i="12"/>
  <c r="O1353" i="12"/>
  <c r="O1354" i="12"/>
  <c r="O1355" i="12"/>
  <c r="O1356" i="12"/>
  <c r="O1357" i="12"/>
  <c r="O1358" i="12"/>
  <c r="O1359" i="12"/>
  <c r="O1360" i="12"/>
  <c r="O1361" i="12"/>
  <c r="O1362" i="12"/>
  <c r="O1363" i="12"/>
  <c r="O1364" i="12"/>
  <c r="O1365" i="12"/>
  <c r="O1366" i="12"/>
  <c r="O1367" i="12"/>
  <c r="O1368" i="12"/>
  <c r="O1369" i="12"/>
  <c r="O1370" i="12"/>
  <c r="O1371" i="12"/>
  <c r="O1372" i="12"/>
  <c r="O1373" i="12"/>
  <c r="O1374" i="12"/>
  <c r="O1375" i="12"/>
  <c r="O1376" i="12"/>
  <c r="O1377" i="12"/>
  <c r="O1378" i="12"/>
  <c r="O1379" i="12"/>
  <c r="O1380" i="12"/>
  <c r="O1381" i="12"/>
  <c r="O1382" i="12"/>
  <c r="O1383" i="12"/>
  <c r="O1384" i="12"/>
  <c r="O1385" i="12"/>
  <c r="O1386" i="12"/>
  <c r="O1387" i="12"/>
  <c r="O1388" i="12"/>
  <c r="O1389" i="12"/>
  <c r="O1390" i="12"/>
  <c r="O1391" i="12"/>
  <c r="O1392" i="12"/>
  <c r="O1393" i="12"/>
  <c r="O1394" i="12"/>
  <c r="O1395" i="12"/>
  <c r="O1396" i="12"/>
  <c r="O1397" i="12"/>
  <c r="O1398" i="12"/>
  <c r="O1399" i="12"/>
  <c r="O1400" i="12"/>
  <c r="O1401" i="12"/>
  <c r="O1402" i="12"/>
  <c r="O1403" i="12"/>
  <c r="O1404" i="12"/>
  <c r="O1405" i="12"/>
  <c r="O1406" i="12"/>
  <c r="O1407" i="12"/>
  <c r="O1408" i="12"/>
  <c r="O1409" i="12"/>
  <c r="O1410" i="12"/>
  <c r="O1411" i="12"/>
  <c r="O1412" i="12"/>
  <c r="O1413" i="12"/>
  <c r="O1414" i="12"/>
  <c r="O1415" i="12"/>
  <c r="O1416" i="12"/>
  <c r="O1417" i="12"/>
  <c r="O1418" i="12"/>
  <c r="O1419" i="12"/>
  <c r="O1420" i="12"/>
  <c r="O1421" i="12"/>
  <c r="O1422" i="12"/>
  <c r="O1423" i="12"/>
  <c r="O1424" i="12"/>
  <c r="O1425" i="12"/>
  <c r="O1426" i="12"/>
  <c r="O1427" i="12"/>
  <c r="O1428" i="12"/>
  <c r="O1429" i="12"/>
  <c r="O1430" i="12"/>
  <c r="O1431" i="12"/>
  <c r="O1432" i="12"/>
  <c r="O1433" i="12"/>
  <c r="O1434" i="12"/>
  <c r="O1435" i="12"/>
  <c r="O1436" i="12"/>
  <c r="O1437" i="12"/>
  <c r="O1438" i="12"/>
  <c r="O1439" i="12"/>
  <c r="O1440" i="12"/>
  <c r="O1441" i="12"/>
  <c r="O1442" i="12"/>
  <c r="O1443" i="12"/>
  <c r="O1444" i="12"/>
  <c r="O1445" i="12"/>
  <c r="O1446" i="12"/>
  <c r="O1447" i="12"/>
  <c r="O1448" i="12"/>
  <c r="O1449" i="12"/>
  <c r="O1450" i="12"/>
  <c r="O1451" i="12"/>
  <c r="O1452" i="12"/>
  <c r="O1453" i="12"/>
  <c r="O1454" i="12"/>
  <c r="O1455" i="12"/>
  <c r="O1456" i="12"/>
  <c r="O1457" i="12"/>
  <c r="O1458" i="12"/>
  <c r="O1459" i="12"/>
  <c r="O1460" i="12"/>
  <c r="O1461" i="12"/>
  <c r="O1462" i="12"/>
  <c r="O1463" i="12"/>
  <c r="O1464" i="12"/>
  <c r="O1465" i="12"/>
  <c r="O1466" i="12"/>
  <c r="O1467" i="12"/>
  <c r="O1468" i="12"/>
  <c r="O1469" i="12"/>
  <c r="O1470" i="12"/>
  <c r="O1471" i="12"/>
  <c r="O1472" i="12"/>
  <c r="O1473" i="12"/>
  <c r="O1474" i="12"/>
  <c r="O1475" i="12"/>
  <c r="O1476" i="12"/>
  <c r="O1477" i="12"/>
  <c r="O1478" i="12"/>
  <c r="O1479" i="12"/>
  <c r="O1480" i="12"/>
  <c r="O1481" i="12"/>
  <c r="O1482" i="12"/>
  <c r="O1483" i="12"/>
  <c r="O1484" i="12"/>
  <c r="O1485" i="12"/>
  <c r="O1486" i="12"/>
  <c r="O1487" i="12"/>
  <c r="O1488" i="12"/>
  <c r="O1489" i="12"/>
  <c r="O1490" i="12"/>
  <c r="O1491" i="12"/>
  <c r="O1492" i="12"/>
  <c r="O1493" i="12"/>
  <c r="O1494" i="12"/>
  <c r="O1495" i="12"/>
  <c r="O1496" i="12"/>
  <c r="O1497" i="12"/>
  <c r="O1498" i="12"/>
  <c r="O1499" i="12"/>
  <c r="O1500" i="12"/>
  <c r="O1501" i="12"/>
  <c r="O1502" i="12"/>
  <c r="O1503" i="12"/>
  <c r="O1504" i="12"/>
  <c r="O1505" i="12"/>
  <c r="O1506" i="12"/>
  <c r="O1507" i="12"/>
  <c r="O1508" i="12"/>
  <c r="O1509" i="12"/>
  <c r="O1510" i="12"/>
  <c r="O1511" i="12"/>
  <c r="O1512" i="12"/>
  <c r="O1513" i="12"/>
  <c r="O1514" i="12"/>
  <c r="O1515" i="12"/>
  <c r="O1516" i="12"/>
  <c r="O1517" i="12"/>
  <c r="O1518" i="12"/>
  <c r="O1519" i="12"/>
  <c r="O1520" i="12"/>
  <c r="O1521" i="12"/>
  <c r="O1522" i="12"/>
  <c r="O1523" i="12"/>
  <c r="O1524" i="12"/>
  <c r="O1525" i="12"/>
  <c r="O1526" i="12"/>
  <c r="O1527" i="12"/>
  <c r="O1528" i="12"/>
  <c r="O1529" i="12"/>
  <c r="O1530" i="12"/>
  <c r="O1531" i="12"/>
  <c r="O1532" i="12"/>
  <c r="O1533" i="12"/>
  <c r="O1534" i="12"/>
  <c r="O1535" i="12"/>
  <c r="O1536" i="12"/>
  <c r="O1537" i="12"/>
  <c r="O1538" i="12"/>
  <c r="O1539" i="12"/>
  <c r="O1540" i="12"/>
  <c r="O1541" i="12"/>
  <c r="O1542" i="12"/>
  <c r="O1543" i="12"/>
  <c r="O1544" i="12"/>
  <c r="O1545" i="12"/>
  <c r="O1546" i="12"/>
  <c r="O1547" i="12"/>
  <c r="O1548" i="12"/>
  <c r="O1549" i="12"/>
  <c r="O1550" i="12"/>
  <c r="O1551" i="12"/>
  <c r="O1552" i="12"/>
  <c r="O1553" i="12"/>
  <c r="O1554" i="12"/>
  <c r="O1555" i="12"/>
  <c r="O1556" i="12"/>
  <c r="O1557" i="12"/>
  <c r="O1558" i="12"/>
  <c r="O1559" i="12"/>
  <c r="O1560" i="12"/>
  <c r="O1561" i="12"/>
  <c r="O1562" i="12"/>
  <c r="O1563" i="12"/>
  <c r="O1564" i="12"/>
  <c r="O1565" i="12"/>
  <c r="O1566" i="12"/>
  <c r="O1567" i="12"/>
  <c r="O1568" i="12"/>
  <c r="O1569" i="12"/>
  <c r="O1570" i="12"/>
  <c r="O1571" i="12"/>
  <c r="O1572" i="12"/>
  <c r="O1573" i="12"/>
  <c r="O1574" i="12"/>
  <c r="O1575" i="12"/>
  <c r="O1576" i="12"/>
  <c r="O1577" i="12"/>
  <c r="O1578" i="12"/>
  <c r="O1579" i="12"/>
  <c r="O1580" i="12"/>
  <c r="O1581" i="12"/>
  <c r="O1582" i="12"/>
  <c r="O1583" i="12"/>
  <c r="O1584" i="12"/>
  <c r="O1585" i="12"/>
  <c r="O1586" i="12"/>
  <c r="O1587" i="12"/>
  <c r="O1588" i="12"/>
  <c r="O1589" i="12"/>
  <c r="O1590" i="12"/>
  <c r="O1591" i="12"/>
  <c r="O1592" i="12"/>
  <c r="O1593" i="12"/>
  <c r="O1594" i="12"/>
  <c r="O1595" i="12"/>
  <c r="O1596" i="12"/>
  <c r="O1597" i="12"/>
  <c r="O1598" i="12"/>
  <c r="O1599" i="12"/>
  <c r="O1600" i="12"/>
  <c r="O1601" i="12"/>
  <c r="O1602" i="12"/>
  <c r="O1603" i="12"/>
  <c r="O1604" i="12"/>
  <c r="O1605" i="12"/>
  <c r="O1606" i="12"/>
  <c r="O1607" i="12"/>
  <c r="O1608" i="12"/>
  <c r="O1609" i="12"/>
  <c r="O1610" i="12"/>
  <c r="O1611" i="12"/>
  <c r="O1612" i="12"/>
  <c r="O1613" i="12"/>
  <c r="O1614" i="12"/>
  <c r="O1615" i="12"/>
  <c r="O1616" i="12"/>
  <c r="O1617" i="12"/>
  <c r="O1618" i="12"/>
  <c r="O1619" i="12"/>
  <c r="O1620" i="12"/>
  <c r="O1621" i="12"/>
  <c r="O1622" i="12"/>
  <c r="O1623" i="12"/>
  <c r="O1624" i="12"/>
  <c r="O1625" i="12"/>
  <c r="O1626" i="12"/>
  <c r="O1627" i="12"/>
  <c r="O1628" i="12"/>
  <c r="O1629" i="12"/>
  <c r="O1630" i="12"/>
  <c r="O1631" i="12"/>
  <c r="O1632" i="12"/>
  <c r="O1633" i="12"/>
  <c r="O1634" i="12"/>
  <c r="O1635" i="12"/>
  <c r="O1636" i="12"/>
  <c r="O1637" i="12"/>
  <c r="O1638" i="12"/>
  <c r="O1639" i="12"/>
  <c r="O1640" i="12"/>
  <c r="O1641" i="12"/>
  <c r="O1642" i="12"/>
  <c r="O1643" i="12"/>
  <c r="O1644" i="12"/>
  <c r="O1645" i="12"/>
  <c r="O1646" i="12"/>
  <c r="O1647" i="12"/>
  <c r="O1648" i="12"/>
  <c r="O1649" i="12"/>
  <c r="O1650" i="12"/>
  <c r="O1651" i="12"/>
  <c r="O1652" i="12"/>
  <c r="O1653" i="12"/>
  <c r="O1654" i="12"/>
  <c r="O1655" i="12"/>
  <c r="O1656" i="12"/>
  <c r="O1657" i="12"/>
  <c r="O1658" i="12"/>
  <c r="O1659" i="12"/>
  <c r="O1660" i="12"/>
  <c r="O1661" i="12"/>
  <c r="O1662" i="12"/>
  <c r="O1663" i="12"/>
  <c r="O1664" i="12"/>
  <c r="O1665" i="12"/>
  <c r="O1666" i="12"/>
  <c r="O1667" i="12"/>
  <c r="O1668" i="12"/>
  <c r="O1669" i="12"/>
  <c r="O1670" i="12"/>
  <c r="O1671" i="12"/>
  <c r="O1672" i="12"/>
  <c r="O1673" i="12"/>
  <c r="O1674" i="12"/>
  <c r="O1675" i="12"/>
  <c r="O1676" i="12"/>
  <c r="O1677" i="12"/>
  <c r="O1678" i="12"/>
  <c r="O1679" i="12"/>
  <c r="O1680" i="12"/>
  <c r="O1681" i="12"/>
  <c r="O1682" i="12"/>
  <c r="O1683" i="12"/>
  <c r="O1684" i="12"/>
  <c r="O1685" i="12"/>
  <c r="O1686" i="12"/>
  <c r="O1687" i="12"/>
  <c r="O1688" i="12"/>
  <c r="O1689" i="12"/>
  <c r="O1690" i="12"/>
  <c r="O1691" i="12"/>
  <c r="O1692" i="12"/>
  <c r="O1693" i="12"/>
  <c r="O1694" i="12"/>
  <c r="O1695" i="12"/>
  <c r="O1696" i="12"/>
  <c r="O1697" i="12"/>
  <c r="O1698" i="12"/>
  <c r="O1699" i="12"/>
  <c r="O1700" i="12"/>
  <c r="O1701" i="12"/>
  <c r="O1702" i="12"/>
  <c r="O1703" i="12"/>
  <c r="O1704" i="12"/>
  <c r="O1705" i="12"/>
  <c r="O1706" i="12"/>
  <c r="O1707" i="12"/>
  <c r="O1708" i="12"/>
  <c r="O1709" i="12"/>
  <c r="O1710" i="12"/>
  <c r="O1711" i="12"/>
  <c r="O1712" i="12"/>
  <c r="O1713" i="12"/>
  <c r="O1714" i="12"/>
  <c r="O1715" i="12"/>
  <c r="O1716" i="12"/>
  <c r="O1717" i="12"/>
  <c r="O1718" i="12"/>
  <c r="O1719" i="12"/>
  <c r="O1720" i="12"/>
  <c r="O1721" i="12"/>
  <c r="O1722" i="12"/>
  <c r="O1723" i="12"/>
  <c r="O1724" i="12"/>
  <c r="O1725" i="12"/>
  <c r="O1726" i="12"/>
  <c r="O1727" i="12"/>
  <c r="O1728" i="12"/>
  <c r="O1729" i="12"/>
  <c r="O1730" i="12"/>
  <c r="O1731" i="12"/>
  <c r="O1732" i="12"/>
  <c r="O1733" i="12"/>
  <c r="O1734" i="12"/>
  <c r="O1735" i="12"/>
  <c r="O1736" i="12"/>
  <c r="O1737" i="12"/>
  <c r="O1738" i="12"/>
  <c r="O1739" i="12"/>
  <c r="O1740" i="12"/>
  <c r="O1741" i="12"/>
  <c r="O1742" i="12"/>
  <c r="O1743" i="12"/>
  <c r="O1744" i="12"/>
  <c r="O1745" i="12"/>
  <c r="O1746" i="12"/>
  <c r="O1747" i="12"/>
  <c r="O1748" i="12"/>
  <c r="O1749" i="12"/>
  <c r="O1750" i="12"/>
  <c r="O1751" i="12"/>
  <c r="O1752" i="12"/>
  <c r="O1753" i="12"/>
  <c r="O1754" i="12"/>
  <c r="O1755" i="12"/>
  <c r="O1756" i="12"/>
  <c r="O1757" i="12"/>
  <c r="O1758" i="12"/>
  <c r="O1759" i="12"/>
  <c r="O1760" i="12"/>
  <c r="O1761" i="12"/>
  <c r="O1762" i="12"/>
  <c r="O1763" i="12"/>
  <c r="O1764" i="12"/>
  <c r="O1765" i="12"/>
  <c r="O1766" i="12"/>
  <c r="O1767" i="12"/>
  <c r="O1768" i="12"/>
  <c r="O1769" i="12"/>
  <c r="O1770" i="12"/>
  <c r="O1771" i="12"/>
  <c r="O1772" i="12"/>
  <c r="O1773" i="12"/>
  <c r="O1774" i="12"/>
  <c r="O1775" i="12"/>
  <c r="O1776" i="12"/>
  <c r="O1777" i="12"/>
  <c r="O1778" i="12"/>
  <c r="O1779" i="12"/>
  <c r="O1780" i="12"/>
  <c r="O1781" i="12"/>
  <c r="O1782" i="12"/>
  <c r="O1783" i="12"/>
  <c r="O1784" i="12"/>
  <c r="O1785" i="12"/>
  <c r="O1786" i="12"/>
  <c r="O1787" i="12"/>
  <c r="O1788" i="12"/>
  <c r="O1789" i="12"/>
  <c r="O1790" i="12"/>
  <c r="O1791" i="12"/>
  <c r="O1792" i="12"/>
  <c r="O1793" i="12"/>
  <c r="O1794" i="12"/>
  <c r="O1795" i="12"/>
  <c r="O1796" i="12"/>
  <c r="O1797" i="12"/>
  <c r="O1798" i="12"/>
  <c r="O1799" i="12"/>
  <c r="O1800" i="12"/>
  <c r="O1801" i="12"/>
  <c r="O1802" i="12"/>
  <c r="O1803" i="12"/>
  <c r="O1804" i="12"/>
  <c r="O1805" i="12"/>
  <c r="O1806" i="12"/>
  <c r="O1807" i="12"/>
  <c r="O1808" i="12"/>
  <c r="O1809" i="12"/>
  <c r="O1810" i="12"/>
  <c r="O1811" i="12"/>
  <c r="O1812" i="12"/>
  <c r="O1813" i="12"/>
  <c r="O1814" i="12"/>
  <c r="O1815" i="12"/>
  <c r="O1816" i="12"/>
  <c r="O1817" i="12"/>
  <c r="O1818" i="12"/>
  <c r="O1819" i="12"/>
  <c r="O1820" i="12"/>
  <c r="O1821" i="12"/>
  <c r="O1822" i="12"/>
  <c r="O1823" i="12"/>
  <c r="O1824" i="12"/>
  <c r="O1825" i="12"/>
  <c r="O1826" i="12"/>
  <c r="O1827" i="12"/>
  <c r="O1828" i="12"/>
  <c r="O1829" i="12"/>
  <c r="O1830" i="12"/>
  <c r="O1831" i="12"/>
  <c r="O1832" i="12"/>
  <c r="O1833" i="12"/>
  <c r="O1834" i="12"/>
  <c r="O1835" i="12"/>
  <c r="O1836" i="12"/>
  <c r="O1837" i="12"/>
  <c r="O1838" i="12"/>
  <c r="O1839" i="12"/>
  <c r="O1840" i="12"/>
  <c r="O1841" i="12"/>
  <c r="O1842" i="12"/>
  <c r="O1843" i="12"/>
  <c r="O1844" i="12"/>
  <c r="O1845" i="12"/>
  <c r="O1846" i="12"/>
  <c r="O1847" i="12"/>
  <c r="O1848" i="12"/>
  <c r="O1849" i="12"/>
  <c r="O1850" i="12"/>
  <c r="O1851" i="12"/>
  <c r="O1852" i="12"/>
  <c r="O1853" i="12"/>
  <c r="O1854" i="12"/>
  <c r="O1855" i="12"/>
  <c r="O1856" i="12"/>
  <c r="O1857" i="12"/>
  <c r="O1858" i="12"/>
  <c r="O1859" i="12"/>
  <c r="O1860" i="12"/>
  <c r="O1861" i="12"/>
  <c r="O1862" i="12"/>
  <c r="O1863" i="12"/>
  <c r="O1864" i="12"/>
  <c r="O1865" i="12"/>
  <c r="O1866" i="12"/>
  <c r="O1867" i="12"/>
  <c r="O1868" i="12"/>
  <c r="O1869" i="12"/>
  <c r="O1870" i="12"/>
  <c r="O1871" i="12"/>
  <c r="O1872" i="12"/>
  <c r="O1873" i="12"/>
  <c r="O1874" i="12"/>
  <c r="O1875" i="12"/>
  <c r="O1876" i="12"/>
  <c r="O1877" i="12"/>
  <c r="O1878" i="12"/>
  <c r="O1879" i="12"/>
  <c r="O1880" i="12"/>
  <c r="O1881" i="12"/>
  <c r="O1882" i="12"/>
  <c r="O1883" i="12"/>
  <c r="O1884" i="12"/>
  <c r="O1885" i="12"/>
  <c r="O1886" i="12"/>
  <c r="O1887" i="12"/>
  <c r="O1888" i="12"/>
  <c r="O1889" i="12"/>
  <c r="O1890" i="12"/>
  <c r="O1891" i="12"/>
  <c r="O1892" i="12"/>
  <c r="O1893" i="12"/>
  <c r="O1894" i="12"/>
  <c r="O1895" i="12"/>
  <c r="O1896" i="12"/>
  <c r="O1897" i="12"/>
  <c r="O1898" i="12"/>
  <c r="O1899" i="12"/>
  <c r="O1900" i="12"/>
  <c r="O1901" i="12"/>
  <c r="O1902" i="12"/>
  <c r="O1903" i="12"/>
  <c r="O1904" i="12"/>
  <c r="O1905" i="12"/>
  <c r="O1906" i="12"/>
  <c r="O1907" i="12"/>
  <c r="O1908" i="12"/>
  <c r="O1909" i="12"/>
  <c r="O1910" i="12"/>
  <c r="O1911" i="12"/>
  <c r="O1912" i="12"/>
  <c r="O1913" i="12"/>
  <c r="O1914" i="12"/>
  <c r="O1915" i="12"/>
  <c r="O1916" i="12"/>
  <c r="O1917" i="12"/>
  <c r="O1918" i="12"/>
  <c r="O1919" i="12"/>
  <c r="O1920" i="12"/>
  <c r="O1921" i="12"/>
  <c r="O1922" i="12"/>
  <c r="O1923" i="12"/>
  <c r="O1924" i="12"/>
  <c r="O1925" i="12"/>
  <c r="O1926" i="12"/>
  <c r="O1927" i="12"/>
  <c r="O1928" i="12"/>
  <c r="O1929" i="12"/>
  <c r="O1930" i="12"/>
  <c r="O1931" i="12"/>
  <c r="O1932" i="12"/>
  <c r="O1933" i="12"/>
  <c r="O1934" i="12"/>
  <c r="O1935" i="12"/>
  <c r="O1936" i="12"/>
  <c r="O1937" i="12"/>
  <c r="O1938" i="12"/>
  <c r="O1939" i="12"/>
  <c r="O1940" i="12"/>
  <c r="O1941" i="12"/>
  <c r="O1942" i="12"/>
  <c r="O1943" i="12"/>
  <c r="O1944" i="12"/>
  <c r="O1945" i="12"/>
  <c r="O1946" i="12"/>
  <c r="O1947" i="12"/>
  <c r="O1948" i="12"/>
  <c r="O1949" i="12"/>
  <c r="O1950" i="12"/>
  <c r="O1951" i="12"/>
  <c r="O1952" i="12"/>
  <c r="O1953" i="12"/>
  <c r="O1954" i="12"/>
  <c r="O1955" i="12"/>
  <c r="O1956" i="12"/>
  <c r="O1957" i="12"/>
  <c r="O1958" i="12"/>
  <c r="O1959" i="12"/>
  <c r="O1960" i="12"/>
  <c r="O1961" i="12"/>
  <c r="O1962" i="12"/>
  <c r="O1963" i="12"/>
  <c r="O1964" i="12"/>
  <c r="O1965" i="12"/>
  <c r="O1966" i="12"/>
  <c r="O1967" i="12"/>
  <c r="O1968" i="12"/>
  <c r="O1969" i="12"/>
  <c r="O1970" i="12"/>
  <c r="O1971" i="12"/>
  <c r="O1972" i="12"/>
  <c r="O1973" i="12"/>
  <c r="O1974" i="12"/>
  <c r="O1975" i="12"/>
  <c r="O1976" i="12"/>
  <c r="O1977" i="12"/>
  <c r="O1978" i="12"/>
  <c r="O1979" i="12"/>
  <c r="O1980" i="12"/>
  <c r="O1981" i="12"/>
  <c r="O1982" i="12"/>
  <c r="O1983" i="12"/>
  <c r="O1984" i="12"/>
  <c r="O1985" i="12"/>
  <c r="O1986" i="12"/>
  <c r="O1987" i="12"/>
  <c r="O1988" i="12"/>
  <c r="O1989" i="12"/>
  <c r="O1990" i="12"/>
  <c r="O1991" i="12"/>
  <c r="O1992" i="12"/>
  <c r="O1993" i="12"/>
  <c r="O1994" i="12"/>
  <c r="O1995" i="12"/>
  <c r="O1996" i="12"/>
  <c r="O1997" i="12"/>
  <c r="O1998" i="12"/>
  <c r="O1999" i="12"/>
  <c r="O2000" i="12"/>
  <c r="O2001" i="12"/>
  <c r="O2002" i="12"/>
  <c r="O2003" i="12"/>
  <c r="O2004" i="12"/>
  <c r="O2005" i="12"/>
  <c r="O2006" i="12"/>
  <c r="O2007" i="12"/>
  <c r="O2008" i="12"/>
  <c r="O2009" i="12"/>
  <c r="O2010" i="12"/>
  <c r="O2011" i="12"/>
  <c r="O2012" i="12"/>
  <c r="O2013" i="12"/>
  <c r="O2014" i="12"/>
  <c r="O2015" i="12"/>
  <c r="O2016" i="12"/>
  <c r="O2017" i="12"/>
  <c r="O2018" i="12"/>
  <c r="O2019" i="12"/>
  <c r="O2020" i="12"/>
  <c r="O2021" i="12"/>
  <c r="O2022" i="12"/>
  <c r="O2023" i="12"/>
  <c r="O2024" i="12"/>
  <c r="O2025" i="12"/>
  <c r="O2026" i="12"/>
  <c r="O2027" i="12"/>
  <c r="O2028" i="12"/>
  <c r="O2029" i="12"/>
  <c r="O2030" i="12"/>
  <c r="O2031" i="12"/>
  <c r="O2032" i="12"/>
  <c r="O2033" i="12"/>
  <c r="O2034" i="12"/>
  <c r="O2035" i="12"/>
  <c r="O2036" i="12"/>
  <c r="O2037" i="12"/>
  <c r="O2038" i="12"/>
  <c r="O2039" i="12"/>
  <c r="O2040" i="12"/>
  <c r="O2041" i="12"/>
  <c r="O2042" i="12"/>
  <c r="O2043" i="12"/>
  <c r="O2044" i="12"/>
  <c r="O2045" i="12"/>
  <c r="O2046" i="12"/>
  <c r="O2047" i="12"/>
  <c r="O2048" i="12"/>
  <c r="O2049" i="12"/>
  <c r="O2050" i="12"/>
  <c r="O2051" i="12"/>
  <c r="O2052" i="12"/>
  <c r="O2053" i="12"/>
  <c r="O2054" i="12"/>
  <c r="O2055" i="12"/>
  <c r="O2056" i="12"/>
  <c r="O2057" i="12"/>
  <c r="O2058" i="12"/>
  <c r="O2059" i="12"/>
  <c r="O2060" i="12"/>
  <c r="O2061" i="12"/>
  <c r="O2062" i="12"/>
  <c r="O2063" i="12"/>
  <c r="O2064" i="12"/>
  <c r="O2065" i="12"/>
  <c r="O2066" i="12"/>
  <c r="O2067" i="12"/>
  <c r="O2068" i="12"/>
  <c r="O2069" i="12"/>
  <c r="O2070" i="12"/>
  <c r="O2071" i="12"/>
  <c r="O2072" i="12"/>
  <c r="O2073" i="12"/>
  <c r="O2074" i="12"/>
  <c r="O2075" i="12"/>
  <c r="O2076" i="12"/>
  <c r="O2077" i="12"/>
  <c r="O2078" i="12"/>
  <c r="O2079" i="12"/>
  <c r="O2080" i="12"/>
  <c r="O2081" i="12"/>
  <c r="O2082" i="12"/>
  <c r="O2083" i="12"/>
  <c r="O2084" i="12"/>
  <c r="O2085" i="12"/>
  <c r="O2086" i="12"/>
  <c r="O2087" i="12"/>
  <c r="O2088" i="12"/>
  <c r="O2089" i="12"/>
  <c r="O2090" i="12"/>
  <c r="O2091" i="12"/>
  <c r="O2092" i="12"/>
  <c r="O2093" i="12"/>
  <c r="O2094" i="12"/>
  <c r="O2095" i="12"/>
  <c r="O2096" i="12"/>
  <c r="O2097" i="12"/>
  <c r="O2098" i="12"/>
  <c r="O2099" i="12"/>
  <c r="O2100" i="12"/>
  <c r="O2101" i="12"/>
  <c r="O2102" i="12"/>
  <c r="O2103" i="12"/>
  <c r="O2104" i="12"/>
  <c r="O2105" i="12"/>
  <c r="O2106" i="12"/>
  <c r="O2107" i="12"/>
  <c r="O2108" i="12"/>
  <c r="O2109" i="12"/>
  <c r="O2110" i="12"/>
  <c r="O2111" i="12"/>
  <c r="O2112" i="12"/>
  <c r="O2113" i="12"/>
  <c r="O2114" i="12"/>
  <c r="O2115" i="12"/>
  <c r="O2116" i="12"/>
  <c r="O2117" i="12"/>
  <c r="O2118" i="12"/>
  <c r="O2119" i="12"/>
  <c r="O2120" i="12"/>
  <c r="O2121" i="12"/>
  <c r="O2122" i="12"/>
  <c r="O2123" i="12"/>
  <c r="O2124" i="12"/>
  <c r="O2125" i="12"/>
  <c r="O2126" i="12"/>
  <c r="O2127" i="12"/>
  <c r="O2128" i="12"/>
  <c r="O2129" i="12"/>
  <c r="O2130" i="12"/>
  <c r="O2131" i="12"/>
  <c r="O2132" i="12"/>
  <c r="O2133" i="12"/>
  <c r="O2134" i="12"/>
  <c r="O2135" i="12"/>
  <c r="O2136" i="12"/>
  <c r="O2137" i="12"/>
  <c r="O2138" i="12"/>
  <c r="O2139" i="12"/>
  <c r="O2140" i="12"/>
  <c r="O2141" i="12"/>
  <c r="O2142" i="12"/>
  <c r="O2143" i="12"/>
  <c r="O2144" i="12"/>
  <c r="O2145" i="12"/>
  <c r="O2146" i="12"/>
  <c r="O2147" i="12"/>
  <c r="O2148" i="12"/>
  <c r="O2149" i="12"/>
  <c r="O2150" i="12"/>
  <c r="O2151" i="12"/>
  <c r="O2152" i="12"/>
  <c r="O2153" i="12"/>
  <c r="O2154" i="12"/>
  <c r="O2155" i="12"/>
  <c r="O2156" i="12"/>
  <c r="O2157" i="12"/>
  <c r="O2158" i="12"/>
  <c r="O2159" i="12"/>
  <c r="O2160" i="12"/>
  <c r="O2161" i="12"/>
  <c r="O2162" i="12"/>
  <c r="O2163" i="12"/>
  <c r="O2164" i="12"/>
  <c r="O2165" i="12"/>
  <c r="O2166" i="12"/>
  <c r="O2167" i="12"/>
  <c r="O2168" i="12"/>
  <c r="O2169" i="12"/>
  <c r="O2170" i="12"/>
  <c r="O2171" i="12"/>
  <c r="O2172" i="12"/>
  <c r="O2173" i="12"/>
  <c r="O2174" i="12"/>
  <c r="O2175" i="12"/>
  <c r="O2176" i="12"/>
  <c r="O2177" i="12"/>
  <c r="O2178" i="12"/>
  <c r="O2179" i="12"/>
  <c r="O2180" i="12"/>
  <c r="O2181" i="12"/>
  <c r="O2182" i="12"/>
  <c r="O2183" i="12"/>
  <c r="O2184" i="12"/>
  <c r="O2185" i="12"/>
  <c r="O2186" i="12"/>
  <c r="O2187" i="12"/>
  <c r="O2188" i="12"/>
  <c r="O2189" i="12"/>
  <c r="O2190" i="12"/>
  <c r="O2191" i="12"/>
  <c r="O2192" i="12"/>
  <c r="O2193" i="12"/>
  <c r="O2194" i="12"/>
  <c r="O2195" i="12"/>
  <c r="O2196" i="12"/>
  <c r="O2197" i="12"/>
  <c r="O2198" i="12"/>
  <c r="O2199" i="12"/>
  <c r="O2200" i="12"/>
  <c r="O2201" i="12"/>
  <c r="O2202" i="12"/>
  <c r="O2203" i="12"/>
  <c r="O2204" i="12"/>
  <c r="O2205" i="12"/>
  <c r="O2206" i="12"/>
  <c r="O2207" i="12"/>
  <c r="O2208" i="12"/>
  <c r="O2209" i="12"/>
  <c r="O2210" i="12"/>
  <c r="O2211" i="12"/>
  <c r="O2212" i="12"/>
  <c r="O2213" i="12"/>
  <c r="O2214" i="12"/>
  <c r="O2215" i="12"/>
  <c r="O2216" i="12"/>
  <c r="O2217" i="12"/>
  <c r="O2218" i="12"/>
  <c r="O2219" i="12"/>
  <c r="O2220" i="12"/>
  <c r="O2221" i="12"/>
  <c r="O2222" i="12"/>
  <c r="O2223" i="12"/>
  <c r="O2224" i="12"/>
  <c r="O2225" i="12"/>
  <c r="O2226" i="12"/>
  <c r="O2227" i="12"/>
  <c r="O2228" i="12"/>
  <c r="O2229" i="12"/>
  <c r="O2230" i="12"/>
  <c r="O2231" i="12"/>
  <c r="O2232" i="12"/>
  <c r="O2233" i="12"/>
  <c r="O2234" i="12"/>
  <c r="O2235" i="12"/>
  <c r="O2236" i="12"/>
  <c r="O2237" i="12"/>
  <c r="O2238" i="12"/>
  <c r="O2239" i="12"/>
  <c r="O2240" i="12"/>
  <c r="O2241" i="12"/>
  <c r="O2242" i="12"/>
  <c r="O2243" i="12"/>
  <c r="O2244" i="12"/>
  <c r="O2245" i="12"/>
  <c r="O2246" i="12"/>
  <c r="O2247" i="12"/>
  <c r="O2248" i="12"/>
  <c r="O2249" i="12"/>
  <c r="O2250" i="12"/>
  <c r="O2251" i="12"/>
  <c r="O2252" i="12"/>
  <c r="O2253" i="12"/>
  <c r="O2254" i="12"/>
  <c r="O2255" i="12"/>
  <c r="O2256" i="12"/>
  <c r="O2257" i="12"/>
  <c r="O2258" i="12"/>
  <c r="O2259" i="12"/>
  <c r="O2260" i="12"/>
  <c r="O2261" i="12"/>
  <c r="O2262" i="12"/>
  <c r="O2263" i="12"/>
  <c r="O2264" i="12"/>
  <c r="O2265" i="12"/>
  <c r="O2266" i="12"/>
  <c r="O2267" i="12"/>
  <c r="O2268" i="12"/>
  <c r="O2269" i="12"/>
  <c r="O2270" i="12"/>
  <c r="O2271" i="12"/>
  <c r="O2272" i="12"/>
  <c r="O2273" i="12"/>
  <c r="O2274" i="12"/>
  <c r="O2275" i="12"/>
  <c r="O2276" i="12"/>
  <c r="O2277" i="12"/>
  <c r="O2278" i="12"/>
  <c r="O2279" i="12"/>
  <c r="O2280" i="12"/>
  <c r="O2281" i="12"/>
  <c r="O2282" i="12"/>
  <c r="O2283" i="12"/>
  <c r="O2284" i="12"/>
  <c r="O2285" i="12"/>
  <c r="O2286" i="12"/>
  <c r="O2287" i="12"/>
  <c r="O2288" i="12"/>
  <c r="O2289" i="12"/>
  <c r="O2290" i="12"/>
  <c r="O2291" i="12"/>
  <c r="O2292" i="12"/>
  <c r="O2293" i="12"/>
  <c r="O2294" i="12"/>
  <c r="O2295" i="12"/>
  <c r="O2296" i="12"/>
  <c r="O2297" i="12"/>
  <c r="O2298" i="12"/>
  <c r="O2299" i="12"/>
  <c r="O2300" i="12"/>
  <c r="O2301" i="12"/>
  <c r="O2302" i="12"/>
  <c r="O2303" i="12"/>
  <c r="O2304" i="12"/>
  <c r="O2305" i="12"/>
  <c r="O2306" i="12"/>
  <c r="O2307" i="12"/>
  <c r="O2308" i="12"/>
  <c r="O2309" i="12"/>
  <c r="O2310" i="12"/>
  <c r="O2311" i="12"/>
  <c r="O2312" i="12"/>
  <c r="O2313" i="12"/>
  <c r="O2314" i="12"/>
  <c r="O2315" i="12"/>
  <c r="O2316" i="12"/>
  <c r="O2317" i="12"/>
  <c r="O2318" i="12"/>
  <c r="O2319" i="12"/>
  <c r="O2320" i="12"/>
  <c r="O2321" i="12"/>
  <c r="O2322" i="12"/>
  <c r="O2323" i="12"/>
  <c r="O2324" i="12"/>
  <c r="O2325" i="12"/>
  <c r="O2326" i="12"/>
  <c r="O2327" i="12"/>
  <c r="O2328" i="12"/>
  <c r="O2329" i="12"/>
  <c r="O2330" i="12"/>
  <c r="O2331" i="12"/>
  <c r="O2332" i="12"/>
  <c r="O2333" i="12"/>
  <c r="O2334" i="12"/>
  <c r="O2335" i="12"/>
  <c r="O2336" i="12"/>
  <c r="O2337" i="12"/>
  <c r="O2338" i="12"/>
  <c r="O2339" i="12"/>
  <c r="O2340" i="12"/>
  <c r="O2341" i="12"/>
  <c r="O2342" i="12"/>
  <c r="O2343" i="12"/>
  <c r="O2344" i="12"/>
  <c r="O2345" i="12"/>
  <c r="O2346" i="12"/>
  <c r="O2347" i="12"/>
  <c r="O2348" i="12"/>
  <c r="O2349" i="12"/>
  <c r="O2350" i="12"/>
  <c r="O2351" i="12"/>
  <c r="O2352" i="12"/>
  <c r="O2353" i="12"/>
  <c r="O2354" i="12"/>
  <c r="O2355" i="12"/>
  <c r="O2356" i="12"/>
  <c r="O2357" i="12"/>
  <c r="O2358" i="12"/>
  <c r="O2359" i="12"/>
  <c r="O2360" i="12"/>
  <c r="O2361" i="12"/>
  <c r="O2362" i="12"/>
  <c r="O2363" i="12"/>
  <c r="O2364" i="12"/>
  <c r="O2365" i="12"/>
  <c r="O2366" i="12"/>
  <c r="O2367" i="12"/>
  <c r="O2368" i="12"/>
  <c r="O2369" i="12"/>
  <c r="O2370" i="12"/>
  <c r="O2371" i="12"/>
  <c r="O2372" i="12"/>
  <c r="O2373" i="12"/>
  <c r="O2374" i="12"/>
  <c r="O2375" i="12"/>
  <c r="O2376" i="12"/>
  <c r="O2377" i="12"/>
  <c r="O2378" i="12"/>
  <c r="O2379" i="12"/>
  <c r="O2380" i="12"/>
  <c r="O2381" i="12"/>
  <c r="O2382" i="12"/>
  <c r="O2383" i="12"/>
  <c r="O2384" i="12"/>
  <c r="O2385" i="12"/>
  <c r="O2386" i="12"/>
  <c r="O2387" i="12"/>
  <c r="O2388" i="12"/>
  <c r="O2389" i="12"/>
  <c r="O2390" i="12"/>
  <c r="O2391" i="12"/>
  <c r="O2392" i="12"/>
  <c r="O2393" i="12"/>
  <c r="O2394" i="12"/>
  <c r="O2395" i="12"/>
  <c r="O2396" i="12"/>
  <c r="O2397" i="12"/>
  <c r="O2398" i="12"/>
  <c r="O2399" i="12"/>
  <c r="O2400" i="12"/>
  <c r="O2401" i="12"/>
  <c r="O2402" i="12"/>
  <c r="O2403" i="12"/>
  <c r="O2404" i="12"/>
  <c r="O2405" i="12"/>
  <c r="O2406" i="12"/>
  <c r="O2407" i="12"/>
  <c r="O2408" i="12"/>
  <c r="O2409" i="12"/>
  <c r="O2410" i="12"/>
  <c r="O2411" i="12"/>
  <c r="O2412" i="12"/>
  <c r="O2413" i="12"/>
  <c r="O2414" i="12"/>
  <c r="O2415" i="12"/>
  <c r="O2416" i="12"/>
  <c r="O2417" i="12"/>
  <c r="O2418" i="12"/>
  <c r="O2419" i="12"/>
  <c r="O2420" i="12"/>
  <c r="O2421" i="12"/>
  <c r="O2422" i="12"/>
  <c r="O2423" i="12"/>
  <c r="O2424" i="12"/>
  <c r="O2425" i="12"/>
  <c r="O2426" i="12"/>
  <c r="O2427" i="12"/>
  <c r="O2428" i="12"/>
  <c r="O2429" i="12"/>
  <c r="O2430" i="12"/>
  <c r="O2431" i="12"/>
  <c r="O2432" i="12"/>
  <c r="O2433" i="12"/>
  <c r="O2434" i="12"/>
  <c r="O2435" i="12"/>
  <c r="O2436" i="12"/>
  <c r="O2437" i="12"/>
  <c r="O2438" i="12"/>
  <c r="O2439" i="12"/>
  <c r="O2440" i="12"/>
  <c r="O2441" i="12"/>
  <c r="O2442" i="12"/>
  <c r="O2443" i="12"/>
  <c r="O2444" i="12"/>
  <c r="O2445" i="12"/>
  <c r="O2446" i="12"/>
  <c r="O2447" i="12"/>
  <c r="O2448" i="12"/>
  <c r="O2449" i="12"/>
  <c r="O2450" i="12"/>
  <c r="O2451" i="12"/>
  <c r="O2452" i="12"/>
  <c r="O2453" i="12"/>
  <c r="O2454" i="12"/>
  <c r="O2455" i="12"/>
  <c r="O2456" i="12"/>
  <c r="O2457" i="12"/>
  <c r="O2458" i="12"/>
  <c r="O2459" i="12"/>
  <c r="O2460" i="12"/>
  <c r="O2461" i="12"/>
  <c r="O2462" i="12"/>
  <c r="O2463" i="12"/>
  <c r="O2464" i="12"/>
  <c r="O2465" i="12"/>
  <c r="O2466" i="12"/>
  <c r="O2467" i="12"/>
  <c r="O2468" i="12"/>
  <c r="O2469" i="12"/>
  <c r="O2470" i="12"/>
  <c r="O2471" i="12"/>
  <c r="O2472" i="12"/>
  <c r="O2473" i="12"/>
  <c r="O2474" i="12"/>
  <c r="O2475" i="12"/>
  <c r="O2476" i="12"/>
  <c r="O2477" i="12"/>
  <c r="O2478" i="12"/>
  <c r="O2479" i="12"/>
  <c r="O2480" i="12"/>
  <c r="O2481" i="12"/>
  <c r="O2482" i="12"/>
  <c r="O2483" i="12"/>
  <c r="O2484" i="12"/>
  <c r="O2485" i="12"/>
  <c r="O2486" i="12"/>
  <c r="O2487" i="12"/>
  <c r="O2488" i="12"/>
  <c r="O2489" i="12"/>
  <c r="O2490" i="12"/>
  <c r="O2491" i="12"/>
  <c r="O2492" i="12"/>
  <c r="O2493" i="12"/>
  <c r="O2494" i="12"/>
  <c r="O2495" i="12"/>
  <c r="O2496" i="12"/>
  <c r="O2497" i="12"/>
  <c r="O2498" i="12"/>
  <c r="O2499" i="12"/>
  <c r="O2500" i="12"/>
  <c r="O2501" i="12"/>
  <c r="O2502" i="12"/>
  <c r="O2503" i="12"/>
  <c r="O2504" i="12"/>
  <c r="O2505" i="12"/>
  <c r="O2506" i="12"/>
  <c r="O2507" i="12"/>
  <c r="O2508" i="12"/>
  <c r="O2509" i="12"/>
  <c r="O2510" i="12"/>
  <c r="O2511" i="12"/>
  <c r="O2512" i="12"/>
  <c r="O2513" i="12"/>
  <c r="O2514" i="12"/>
  <c r="O2515" i="12"/>
  <c r="O2516" i="12"/>
  <c r="O2517" i="12"/>
  <c r="O2518" i="12"/>
  <c r="O2519" i="12"/>
  <c r="O2520" i="12"/>
  <c r="O2521" i="12"/>
  <c r="O2522" i="12"/>
  <c r="O2523" i="12"/>
  <c r="O2524" i="12"/>
  <c r="O2525" i="12"/>
  <c r="O2526" i="12"/>
  <c r="O2527" i="12"/>
  <c r="O2528" i="12"/>
  <c r="O2529" i="12"/>
  <c r="O2530" i="12"/>
  <c r="O2531" i="12"/>
  <c r="O2532" i="12"/>
  <c r="O2533" i="12"/>
  <c r="O2534" i="12"/>
  <c r="O2535" i="12"/>
  <c r="O2536" i="12"/>
  <c r="O2537" i="12"/>
  <c r="O2538" i="12"/>
  <c r="O2539" i="12"/>
  <c r="O2540" i="12"/>
  <c r="O2541" i="12"/>
  <c r="O2542" i="12"/>
  <c r="O2543" i="12"/>
  <c r="O2544" i="12"/>
  <c r="O2545" i="12"/>
  <c r="O2546" i="12"/>
  <c r="O2547" i="12"/>
  <c r="O2548" i="12"/>
  <c r="O2549" i="12"/>
  <c r="O2550" i="12"/>
  <c r="O2551" i="12"/>
  <c r="O2552" i="12"/>
  <c r="O2553" i="12"/>
  <c r="O2554" i="12"/>
  <c r="O2555" i="12"/>
  <c r="O2556" i="12"/>
  <c r="O2557" i="12"/>
  <c r="O2558" i="12"/>
  <c r="O2559" i="12"/>
  <c r="O2560" i="12"/>
  <c r="O2561" i="12"/>
  <c r="O2562" i="12"/>
  <c r="O2563" i="12"/>
  <c r="O2564" i="12"/>
  <c r="O2565" i="12"/>
  <c r="O2566" i="12"/>
  <c r="O2567" i="12"/>
  <c r="O2568" i="12"/>
  <c r="O2569" i="12"/>
  <c r="O2570" i="12"/>
  <c r="O2571" i="12"/>
  <c r="O2572" i="12"/>
  <c r="O2573" i="12"/>
  <c r="O2574" i="12"/>
  <c r="O2575" i="12"/>
  <c r="O2576" i="12"/>
  <c r="O2577" i="12"/>
  <c r="O2578" i="12"/>
  <c r="O2579" i="12"/>
  <c r="O2580" i="12"/>
  <c r="O2581" i="12"/>
  <c r="O2582" i="12"/>
  <c r="O2583" i="12"/>
  <c r="O2584" i="12"/>
  <c r="O2585" i="12"/>
  <c r="O2586" i="12"/>
  <c r="O2587" i="12"/>
  <c r="O2588" i="12"/>
  <c r="O2589" i="12"/>
  <c r="O2590" i="12"/>
  <c r="O2591" i="12"/>
  <c r="O2592" i="12"/>
  <c r="O2593" i="12"/>
  <c r="O2594" i="12"/>
  <c r="O2595" i="12"/>
  <c r="O2596" i="12"/>
  <c r="O2597" i="12"/>
  <c r="O2598" i="12"/>
  <c r="O2599" i="12"/>
  <c r="O2600" i="12"/>
  <c r="O2601" i="12"/>
  <c r="O2602" i="12"/>
  <c r="O2603" i="12"/>
  <c r="O2604" i="12"/>
  <c r="O2605" i="12"/>
  <c r="O2606" i="12"/>
  <c r="O2607" i="12"/>
  <c r="O2608" i="12"/>
  <c r="O2609" i="12"/>
  <c r="O2610" i="12"/>
  <c r="O2611" i="12"/>
  <c r="O2612" i="12"/>
  <c r="O2613" i="12"/>
  <c r="O2614" i="12"/>
  <c r="O2615" i="12"/>
  <c r="O2616" i="12"/>
  <c r="O2617" i="12"/>
  <c r="O2618" i="12"/>
  <c r="O2619" i="12"/>
  <c r="O2620" i="12"/>
  <c r="O2621" i="12"/>
  <c r="O2622" i="12"/>
  <c r="O2623" i="12"/>
  <c r="O2624" i="12"/>
  <c r="O2625" i="12"/>
  <c r="O2626" i="12"/>
  <c r="O2627" i="12"/>
  <c r="O2628" i="12"/>
  <c r="O2629" i="12"/>
  <c r="O2630" i="12"/>
  <c r="O2631" i="12"/>
  <c r="O2632" i="12"/>
  <c r="O2633" i="12"/>
  <c r="O2634" i="12"/>
  <c r="O2635" i="12"/>
  <c r="O2636" i="12"/>
  <c r="O2637" i="12"/>
  <c r="O2638" i="12"/>
  <c r="O2639" i="12"/>
  <c r="O2640" i="12"/>
  <c r="O2641" i="12"/>
  <c r="O2642" i="12"/>
  <c r="O2643" i="12"/>
  <c r="O2644" i="12"/>
  <c r="O2645" i="12"/>
  <c r="O2646" i="12"/>
  <c r="O2647" i="12"/>
  <c r="O2648" i="12"/>
  <c r="O2649" i="12"/>
  <c r="O2650" i="12"/>
  <c r="O2651" i="12"/>
  <c r="O2652" i="12"/>
  <c r="O2653" i="12"/>
  <c r="O2654" i="12"/>
  <c r="O2655" i="12"/>
  <c r="O2656" i="12"/>
  <c r="O2657" i="12"/>
  <c r="O2658" i="12"/>
  <c r="O2659" i="12"/>
  <c r="O2660" i="12"/>
  <c r="O2661" i="12"/>
  <c r="O2662" i="12"/>
  <c r="O2663" i="12"/>
  <c r="O2664" i="12"/>
  <c r="O2665" i="12"/>
  <c r="O2666" i="12"/>
  <c r="O2667" i="12"/>
  <c r="O2668" i="12"/>
  <c r="O2669" i="12"/>
  <c r="O2670" i="12"/>
  <c r="O2671" i="12"/>
  <c r="O2672" i="12"/>
  <c r="O2673" i="12"/>
  <c r="O2674" i="12"/>
  <c r="O2675" i="12"/>
  <c r="O2676" i="12"/>
  <c r="O2677" i="12"/>
  <c r="O2678" i="12"/>
  <c r="O2679" i="12"/>
  <c r="O2680" i="12"/>
  <c r="O2681" i="12"/>
  <c r="O2682" i="12"/>
  <c r="O2683" i="12"/>
  <c r="O2684" i="12"/>
  <c r="O2685" i="12"/>
  <c r="O2686" i="12"/>
  <c r="O2687" i="12"/>
  <c r="O2688" i="12"/>
  <c r="O2689" i="12"/>
  <c r="O2690" i="12"/>
  <c r="O2691" i="12"/>
  <c r="O2692" i="12"/>
  <c r="O2693" i="12"/>
  <c r="O2694" i="12"/>
  <c r="O2695" i="12"/>
  <c r="O2696" i="12"/>
  <c r="O2697" i="12"/>
  <c r="O2698" i="12"/>
  <c r="O2699" i="12"/>
  <c r="O2700" i="12"/>
  <c r="O2701" i="12"/>
  <c r="O2702" i="12"/>
  <c r="O2703" i="12"/>
  <c r="O2704" i="12"/>
  <c r="O2705" i="12"/>
  <c r="O2706" i="12"/>
  <c r="O2707" i="12"/>
  <c r="O2708" i="12"/>
  <c r="O2709" i="12"/>
  <c r="O2710" i="12"/>
  <c r="O2711" i="12"/>
  <c r="O2712" i="12"/>
  <c r="O2713" i="12"/>
  <c r="O2714" i="12"/>
  <c r="O2715" i="12"/>
  <c r="O2716" i="12"/>
  <c r="O2717" i="12"/>
  <c r="O2718" i="12"/>
  <c r="O2719" i="12"/>
  <c r="O2720" i="12"/>
  <c r="O2721" i="12"/>
  <c r="O2722" i="12"/>
  <c r="O2723" i="12"/>
  <c r="O2724" i="12"/>
  <c r="O2725" i="12"/>
  <c r="O2726" i="12"/>
  <c r="O2727" i="12"/>
  <c r="O2728" i="12"/>
  <c r="O2729" i="12"/>
  <c r="O2730" i="12"/>
  <c r="O2731" i="12"/>
  <c r="O2732" i="12"/>
  <c r="O2733" i="12"/>
  <c r="O2734" i="12"/>
  <c r="O2735" i="12"/>
  <c r="O2736" i="12"/>
  <c r="O2737" i="12"/>
  <c r="O2738" i="12"/>
  <c r="O2739" i="12"/>
  <c r="O2740" i="12"/>
  <c r="O2741" i="12"/>
  <c r="O2742" i="12"/>
  <c r="O2743" i="12"/>
  <c r="O2744" i="12"/>
  <c r="O2745" i="12"/>
  <c r="O2746" i="12"/>
  <c r="O2747" i="12"/>
  <c r="O2748" i="12"/>
  <c r="O2749" i="12"/>
  <c r="O2750" i="12"/>
  <c r="O2751" i="12"/>
  <c r="O2752" i="12"/>
  <c r="O2753" i="12"/>
  <c r="O2754" i="12"/>
  <c r="O2755" i="12"/>
  <c r="O2756" i="12"/>
  <c r="O2757" i="12"/>
  <c r="O2758" i="12"/>
  <c r="O2759" i="12"/>
  <c r="O2760" i="12"/>
  <c r="O2761" i="12"/>
  <c r="O2762" i="12"/>
  <c r="O2763" i="12"/>
  <c r="O2764" i="12"/>
  <c r="O2765" i="12"/>
  <c r="O2766" i="12"/>
  <c r="O2767" i="12"/>
  <c r="O2768" i="12"/>
  <c r="O2769" i="12"/>
  <c r="O2770" i="12"/>
  <c r="O2771" i="12"/>
  <c r="O2772" i="12"/>
  <c r="O2773" i="12"/>
  <c r="O2774" i="12"/>
  <c r="O2775" i="12"/>
  <c r="O2776" i="12"/>
  <c r="O2777" i="12"/>
  <c r="O2778" i="12"/>
  <c r="O2779" i="12"/>
  <c r="O2780" i="12"/>
  <c r="O2781" i="12"/>
  <c r="O2782" i="12"/>
  <c r="O2783" i="12"/>
  <c r="O2784" i="12"/>
  <c r="O2785" i="12"/>
  <c r="O2786" i="12"/>
  <c r="O2787" i="12"/>
  <c r="O2788" i="12"/>
  <c r="O2789" i="12"/>
  <c r="O2790" i="12"/>
  <c r="O2791" i="12"/>
  <c r="O2792" i="12"/>
  <c r="O2793" i="12"/>
  <c r="O2794" i="12"/>
  <c r="O2795" i="12"/>
  <c r="O2796" i="12"/>
  <c r="O2797" i="12"/>
  <c r="O2798" i="12"/>
  <c r="O2799" i="12"/>
  <c r="O2800" i="12"/>
  <c r="O2801" i="12"/>
  <c r="O2802" i="12"/>
  <c r="O2803" i="12"/>
  <c r="O2804" i="12"/>
  <c r="O2805" i="12"/>
  <c r="O2806" i="12"/>
  <c r="O2807" i="12"/>
  <c r="O2808" i="12"/>
  <c r="O2809" i="12"/>
  <c r="O2810" i="12"/>
  <c r="O2811" i="12"/>
  <c r="O2812" i="12"/>
  <c r="O2813" i="12"/>
  <c r="O2814" i="12"/>
  <c r="O2815" i="12"/>
  <c r="O2816" i="12"/>
  <c r="O2817" i="12"/>
  <c r="O2818" i="12"/>
  <c r="O2819" i="12"/>
  <c r="O2820" i="12"/>
  <c r="O2821" i="12"/>
  <c r="O2822" i="12"/>
  <c r="O2823" i="12"/>
  <c r="O2824" i="12"/>
  <c r="O2825" i="12"/>
  <c r="O2826" i="12"/>
  <c r="O2827" i="12"/>
  <c r="O2828" i="12"/>
  <c r="O2829" i="12"/>
  <c r="O2830" i="12"/>
  <c r="O2831" i="12"/>
  <c r="O2832" i="12"/>
  <c r="O2833" i="12"/>
  <c r="O2834" i="12"/>
  <c r="O2835" i="12"/>
  <c r="O2836" i="12"/>
  <c r="O2837" i="12"/>
  <c r="O2838" i="12"/>
  <c r="O2839" i="12"/>
  <c r="O2840" i="12"/>
  <c r="O2841" i="12"/>
  <c r="O2842" i="12"/>
  <c r="O2843" i="12"/>
  <c r="O2844" i="12"/>
  <c r="O2845" i="12"/>
  <c r="O2846" i="12"/>
  <c r="O2847" i="12"/>
  <c r="O2848" i="12"/>
  <c r="O2849" i="12"/>
  <c r="O2850" i="12"/>
  <c r="O2851" i="12"/>
  <c r="O2852" i="12"/>
  <c r="O2853" i="12"/>
  <c r="O2854" i="12"/>
  <c r="O2855" i="12"/>
  <c r="O2856" i="12"/>
  <c r="O2857" i="12"/>
  <c r="O2858" i="12"/>
  <c r="O2859" i="12"/>
  <c r="O2860" i="12"/>
  <c r="O2861" i="12"/>
  <c r="O2862" i="12"/>
  <c r="O2863" i="12"/>
  <c r="O2864" i="12"/>
  <c r="O2865" i="12"/>
  <c r="O2866" i="12"/>
  <c r="O2867" i="12"/>
  <c r="O2868" i="12"/>
  <c r="O2869" i="12"/>
  <c r="O2870" i="12"/>
  <c r="O2871" i="12"/>
  <c r="O2872" i="12"/>
  <c r="O2873" i="12"/>
  <c r="O2874" i="12"/>
  <c r="O2875" i="12"/>
  <c r="O2876" i="12"/>
  <c r="O2877" i="12"/>
  <c r="O2878" i="12"/>
  <c r="O2879" i="12"/>
  <c r="O2880" i="12"/>
  <c r="O2881" i="12"/>
  <c r="O2882" i="12"/>
  <c r="O2883" i="12"/>
  <c r="O2884" i="12"/>
  <c r="O2885" i="12"/>
  <c r="O2886" i="12"/>
  <c r="O2887" i="12"/>
  <c r="O2888" i="12"/>
  <c r="O2889" i="12"/>
  <c r="O2890" i="12"/>
  <c r="O2891" i="12"/>
  <c r="O2892" i="12"/>
  <c r="O2893" i="12"/>
  <c r="O2894" i="12"/>
  <c r="O2895" i="12"/>
  <c r="O2896" i="12"/>
  <c r="O2897" i="12"/>
  <c r="O2898" i="12"/>
  <c r="O2899" i="12"/>
  <c r="O2900" i="12"/>
  <c r="O2901" i="12"/>
  <c r="O2902" i="12"/>
  <c r="O2903" i="12"/>
  <c r="O2904" i="12"/>
  <c r="O2905" i="12"/>
  <c r="O2906" i="12"/>
  <c r="O2907" i="12"/>
  <c r="O2908" i="12"/>
  <c r="O2909" i="12"/>
  <c r="O2910" i="12"/>
  <c r="O2911" i="12"/>
  <c r="O2912" i="12"/>
  <c r="O2913" i="12"/>
  <c r="O2914" i="12"/>
  <c r="O2915" i="12"/>
  <c r="O2916" i="12"/>
  <c r="O2917" i="12"/>
  <c r="O2918" i="12"/>
  <c r="O2919" i="12"/>
  <c r="O2920" i="12"/>
  <c r="O2921" i="12"/>
  <c r="O2922" i="12"/>
  <c r="O2923" i="12"/>
  <c r="O2924" i="12"/>
  <c r="O2925" i="12"/>
  <c r="O2926" i="12"/>
  <c r="O2927" i="12"/>
  <c r="O2928" i="12"/>
  <c r="O2929" i="12"/>
  <c r="O2930" i="12"/>
  <c r="O2931" i="12"/>
  <c r="O2932" i="12"/>
  <c r="O2933" i="12"/>
  <c r="O2934" i="12"/>
  <c r="O2935" i="12"/>
  <c r="O2936" i="12"/>
  <c r="O2937" i="12"/>
  <c r="O2938" i="12"/>
  <c r="O2939" i="12"/>
  <c r="O2940" i="12"/>
  <c r="O2941" i="12"/>
  <c r="O2942" i="12"/>
  <c r="O2943" i="12"/>
  <c r="O2944" i="12"/>
  <c r="O2945" i="12"/>
  <c r="O2946" i="12"/>
  <c r="O2947" i="12"/>
  <c r="O2948" i="12"/>
  <c r="O2949" i="12"/>
  <c r="O2950" i="12"/>
  <c r="O2951" i="12"/>
  <c r="O2952" i="12"/>
  <c r="O2953" i="12"/>
  <c r="O2954" i="12"/>
  <c r="O2955" i="12"/>
  <c r="O2956" i="12"/>
  <c r="O2957" i="12"/>
  <c r="O2958" i="12"/>
  <c r="O2959" i="12"/>
  <c r="O2960" i="12"/>
  <c r="O2961" i="12"/>
  <c r="O2962" i="12"/>
  <c r="O2963" i="12"/>
  <c r="O2964" i="12"/>
  <c r="O2965" i="12"/>
  <c r="O2966" i="12"/>
  <c r="O2967" i="12"/>
  <c r="O2968" i="12"/>
  <c r="O2969" i="12"/>
  <c r="O2970" i="12"/>
  <c r="O2971" i="12"/>
  <c r="O2972" i="12"/>
  <c r="O2973" i="12"/>
  <c r="O2974" i="12"/>
  <c r="O2975" i="12"/>
  <c r="O2976" i="12"/>
  <c r="O2977" i="12"/>
  <c r="O2978" i="12"/>
  <c r="O2979" i="12"/>
  <c r="O2980" i="12"/>
  <c r="O2981" i="12"/>
  <c r="O2982" i="12"/>
  <c r="O2983" i="12"/>
  <c r="O2984" i="12"/>
  <c r="O2985" i="12"/>
  <c r="O2986" i="12"/>
  <c r="O2987" i="12"/>
  <c r="O2988" i="12"/>
  <c r="O2989" i="12"/>
  <c r="O2990" i="12"/>
  <c r="O2991" i="12"/>
  <c r="O2992" i="12"/>
  <c r="O2993" i="12"/>
  <c r="O2994" i="12"/>
  <c r="O2995" i="12"/>
  <c r="O2996" i="12"/>
  <c r="O2997" i="12"/>
  <c r="O2998" i="12"/>
  <c r="O2999" i="12"/>
  <c r="O3000" i="12"/>
  <c r="O3001" i="12"/>
  <c r="O3002" i="12"/>
  <c r="O3003" i="12"/>
  <c r="O3004" i="12"/>
  <c r="O3005" i="12"/>
  <c r="O3006" i="12"/>
  <c r="O3007" i="12"/>
  <c r="O3008" i="12"/>
  <c r="O3009" i="12"/>
  <c r="O3010" i="12"/>
  <c r="O3011" i="12"/>
  <c r="O3012" i="12"/>
  <c r="O3013" i="12"/>
  <c r="O3014" i="12"/>
  <c r="O3015" i="12"/>
  <c r="O3016" i="12"/>
  <c r="O3017" i="12"/>
  <c r="O3018" i="12"/>
  <c r="O3019" i="12"/>
  <c r="O3020" i="12"/>
  <c r="O3021" i="12"/>
  <c r="O3022" i="12"/>
  <c r="O3023" i="12"/>
  <c r="O3024" i="12"/>
  <c r="O3025" i="12"/>
  <c r="O3026" i="12"/>
  <c r="O3027" i="12"/>
  <c r="O3028" i="12"/>
  <c r="O3029" i="12"/>
  <c r="O3030" i="12"/>
  <c r="O3031" i="12"/>
  <c r="O3032" i="12"/>
  <c r="O3033" i="12"/>
  <c r="O3034" i="12"/>
  <c r="O3035" i="12"/>
  <c r="O3036" i="12"/>
  <c r="O3037" i="12"/>
  <c r="O3038" i="12"/>
  <c r="O3039" i="12"/>
  <c r="O3040" i="12"/>
  <c r="O3041" i="12"/>
  <c r="O3042" i="12"/>
  <c r="O3043" i="12"/>
  <c r="O3044" i="12"/>
  <c r="O3045" i="12"/>
  <c r="O3046" i="12"/>
  <c r="O3047" i="12"/>
  <c r="O3048" i="12"/>
  <c r="O3049" i="12"/>
  <c r="O3050" i="12"/>
  <c r="O3051" i="12"/>
  <c r="O3052" i="12"/>
  <c r="O3053" i="12"/>
  <c r="O3054" i="12"/>
  <c r="O3055" i="12"/>
  <c r="O3056" i="12"/>
  <c r="O3057" i="12"/>
  <c r="O3058" i="12"/>
  <c r="O3059" i="12"/>
  <c r="O3060" i="12"/>
  <c r="O3061" i="12"/>
  <c r="O3062" i="12"/>
  <c r="O3063" i="12"/>
  <c r="O3064" i="12"/>
  <c r="O3065" i="12"/>
  <c r="O3066" i="12"/>
  <c r="O3067" i="12"/>
  <c r="O3068" i="12"/>
  <c r="O3069" i="12"/>
  <c r="O3070" i="12"/>
  <c r="O3071" i="12"/>
  <c r="O3072" i="12"/>
  <c r="O3073" i="12"/>
  <c r="O3074" i="12"/>
  <c r="O3075" i="12"/>
  <c r="O3076" i="12"/>
  <c r="O3077" i="12"/>
  <c r="O3078" i="12"/>
  <c r="O3079" i="12"/>
  <c r="O3080" i="12"/>
  <c r="O3081" i="12"/>
  <c r="O3082" i="12"/>
  <c r="O3083" i="12"/>
  <c r="O3084" i="12"/>
  <c r="O3085" i="12"/>
  <c r="O3086" i="12"/>
  <c r="O3087" i="12"/>
  <c r="O3088" i="12"/>
  <c r="O3089" i="12"/>
  <c r="O3090" i="12"/>
  <c r="O3091" i="12"/>
  <c r="O3092" i="12"/>
  <c r="O3093" i="12"/>
  <c r="O3094" i="12"/>
  <c r="O3095" i="12"/>
  <c r="O3096" i="12"/>
  <c r="O3097" i="12"/>
  <c r="O3098" i="12"/>
  <c r="O3099" i="12"/>
  <c r="O3100" i="12"/>
  <c r="O3101" i="12"/>
  <c r="O3102" i="12"/>
  <c r="O3103" i="12"/>
  <c r="O3104" i="12"/>
  <c r="O3105" i="12"/>
  <c r="O3106" i="12"/>
  <c r="O3107" i="12"/>
  <c r="O3108" i="12"/>
  <c r="O3109" i="12"/>
  <c r="O3110" i="12"/>
  <c r="O3111" i="12"/>
  <c r="O3112" i="12"/>
  <c r="O3113" i="12"/>
  <c r="O3114" i="12"/>
  <c r="O3115" i="12"/>
  <c r="O3116" i="12"/>
  <c r="O3117" i="12"/>
  <c r="O3118" i="12"/>
  <c r="O3119" i="12"/>
  <c r="O3120" i="12"/>
  <c r="O3121" i="12"/>
  <c r="O3122" i="12"/>
  <c r="O3123" i="12"/>
  <c r="O3124" i="12"/>
  <c r="O3125" i="12"/>
  <c r="O3126" i="12"/>
  <c r="O3127" i="12"/>
  <c r="O3128" i="12"/>
  <c r="O3129" i="12"/>
  <c r="O3130" i="12"/>
  <c r="O3131" i="12"/>
  <c r="O3132" i="12"/>
  <c r="O3133" i="12"/>
  <c r="O3134" i="12"/>
  <c r="O3135" i="12"/>
  <c r="O3136" i="12"/>
  <c r="O3137" i="12"/>
  <c r="O3138" i="12"/>
  <c r="O3139" i="12"/>
  <c r="O3140" i="12"/>
  <c r="O3141" i="12"/>
  <c r="O3142" i="12"/>
  <c r="O3143" i="12"/>
  <c r="O3144" i="12"/>
  <c r="O3145" i="12"/>
  <c r="O3146" i="12"/>
  <c r="O3147" i="12"/>
  <c r="O3148" i="12"/>
  <c r="O3149" i="12"/>
  <c r="O3150" i="12"/>
  <c r="O3151" i="12"/>
  <c r="O3152" i="12"/>
  <c r="O3153" i="12"/>
  <c r="O3154" i="12"/>
  <c r="O3155" i="12"/>
  <c r="O3156" i="12"/>
  <c r="O3157" i="12"/>
  <c r="O3158" i="12"/>
  <c r="O3159" i="12"/>
  <c r="O3160" i="12"/>
  <c r="O3161" i="12"/>
  <c r="O3162" i="12"/>
  <c r="O3163" i="12"/>
  <c r="O3164" i="12"/>
  <c r="O3165" i="12"/>
  <c r="O3166" i="12"/>
  <c r="O3167" i="12"/>
  <c r="O3168" i="12"/>
  <c r="O3169" i="12"/>
  <c r="O3170" i="12"/>
  <c r="O3171" i="12"/>
  <c r="O3172" i="12"/>
  <c r="O3173" i="12"/>
  <c r="O3174" i="12"/>
  <c r="O3175" i="12"/>
  <c r="O3176" i="12"/>
  <c r="O3177" i="12"/>
  <c r="O3178" i="12"/>
  <c r="O3179" i="12"/>
  <c r="O3180" i="12"/>
  <c r="O3181" i="12"/>
  <c r="O3182" i="12"/>
  <c r="O3183" i="12"/>
  <c r="O3184" i="12"/>
  <c r="O3185" i="12"/>
  <c r="O3186" i="12"/>
  <c r="O3187" i="12"/>
  <c r="O3188" i="12"/>
  <c r="O3189" i="12"/>
  <c r="O3190" i="12"/>
  <c r="O3191" i="12"/>
  <c r="O3192" i="12"/>
  <c r="O3193" i="12"/>
  <c r="O3194" i="12"/>
  <c r="O3195" i="12"/>
  <c r="O3196" i="12"/>
  <c r="O3197" i="12"/>
  <c r="O3198" i="12"/>
  <c r="O3199" i="12"/>
  <c r="O3200" i="12"/>
  <c r="O3201" i="12"/>
  <c r="O3202" i="12"/>
  <c r="O3203" i="12"/>
  <c r="O3204" i="12"/>
  <c r="O3205" i="12"/>
  <c r="O3206" i="12"/>
  <c r="O3207" i="12"/>
  <c r="O3208" i="12"/>
  <c r="O3209" i="12"/>
  <c r="O3210" i="12"/>
  <c r="O3211" i="12"/>
  <c r="O3212" i="12"/>
  <c r="O3213" i="12"/>
  <c r="O3214" i="12"/>
  <c r="O3215" i="12"/>
  <c r="O3216" i="12"/>
  <c r="O3217" i="12"/>
  <c r="O3218" i="12"/>
  <c r="O3219" i="12"/>
  <c r="O3220" i="12"/>
  <c r="O3221" i="12"/>
  <c r="O3222" i="12"/>
  <c r="O3223" i="12"/>
  <c r="O3224" i="12"/>
  <c r="O3225" i="12"/>
  <c r="O3226" i="12"/>
  <c r="O3227" i="12"/>
  <c r="O3228" i="12"/>
  <c r="O3229" i="12"/>
  <c r="O3230" i="12"/>
  <c r="O3231" i="12"/>
  <c r="O3232" i="12"/>
  <c r="O3233" i="12"/>
  <c r="O3234" i="12"/>
  <c r="O3235" i="12"/>
  <c r="O3236" i="12"/>
  <c r="O3237" i="12"/>
  <c r="O3238" i="12"/>
  <c r="O3239" i="12"/>
  <c r="O3240" i="12"/>
  <c r="O3241" i="12"/>
  <c r="O3242" i="12"/>
  <c r="O3243" i="12"/>
  <c r="O3244" i="12"/>
  <c r="O3245" i="12"/>
  <c r="O3246" i="12"/>
  <c r="O3247" i="12"/>
  <c r="O3248" i="12"/>
  <c r="O3249" i="12"/>
  <c r="O3250" i="12"/>
  <c r="O3251" i="12"/>
  <c r="O3252" i="12"/>
  <c r="O3253" i="12"/>
  <c r="O3254" i="12"/>
  <c r="O3255" i="12"/>
  <c r="O3256" i="12"/>
  <c r="O3257" i="12"/>
  <c r="O3258" i="12"/>
  <c r="O3259" i="12"/>
  <c r="O3260" i="12"/>
  <c r="O3261" i="12"/>
  <c r="O3262" i="12"/>
  <c r="O3263" i="12"/>
  <c r="O3264" i="12"/>
  <c r="O3265" i="12"/>
  <c r="O3266" i="12"/>
  <c r="O3267" i="12"/>
  <c r="O3268" i="12"/>
  <c r="O3269" i="12"/>
  <c r="O3270" i="12"/>
  <c r="O3271" i="12"/>
  <c r="O3272" i="12"/>
  <c r="O3273" i="12"/>
  <c r="O3274" i="12"/>
  <c r="O3275" i="12"/>
  <c r="O3276" i="12"/>
  <c r="O3277" i="12"/>
  <c r="O3278" i="12"/>
  <c r="O3279" i="12"/>
  <c r="O3280" i="12"/>
  <c r="O3281" i="12"/>
  <c r="O3282" i="12"/>
  <c r="O3283" i="12"/>
  <c r="O3284" i="12"/>
  <c r="O3285" i="12"/>
  <c r="O3286" i="12"/>
  <c r="O3287" i="12"/>
  <c r="O3288" i="12"/>
  <c r="O3289" i="12"/>
  <c r="O3290" i="12"/>
  <c r="O3291" i="12"/>
  <c r="O3292" i="12"/>
  <c r="O3293" i="12"/>
  <c r="O3294" i="12"/>
  <c r="O3295" i="12"/>
  <c r="O3296" i="12"/>
  <c r="O3297" i="12"/>
  <c r="O3298" i="12"/>
  <c r="O3299" i="12"/>
  <c r="O3300" i="12"/>
  <c r="O3301" i="12"/>
  <c r="O3302" i="12"/>
  <c r="O3303" i="12"/>
  <c r="O3304" i="12"/>
  <c r="O3305" i="12"/>
  <c r="O3306" i="12"/>
  <c r="O3307" i="12"/>
  <c r="O3308" i="12"/>
  <c r="O3309" i="12"/>
  <c r="O3310" i="12"/>
  <c r="O3311" i="12"/>
  <c r="O3312" i="12"/>
  <c r="O3313" i="12"/>
  <c r="O3314" i="12"/>
  <c r="O3315" i="12"/>
  <c r="O3316" i="12"/>
  <c r="O3317" i="12"/>
  <c r="O3318" i="12"/>
  <c r="O3319" i="12"/>
  <c r="O3320" i="12"/>
  <c r="O3321" i="12"/>
  <c r="O3322" i="12"/>
  <c r="O3323" i="12"/>
  <c r="O3324" i="12"/>
  <c r="O3325" i="12"/>
  <c r="O3326" i="12"/>
  <c r="O3327" i="12"/>
  <c r="O3328" i="12"/>
  <c r="O3329" i="12"/>
  <c r="O3330" i="12"/>
  <c r="O3331" i="12"/>
  <c r="O3332" i="12"/>
  <c r="O3333" i="12"/>
  <c r="O3334" i="12"/>
  <c r="O3335" i="12"/>
  <c r="O3336" i="12"/>
  <c r="O3337" i="12"/>
  <c r="O3338" i="12"/>
  <c r="O3339" i="12"/>
  <c r="O3340" i="12"/>
  <c r="O3341" i="12"/>
  <c r="O3342" i="12"/>
  <c r="O3343" i="12"/>
  <c r="O3344" i="12"/>
  <c r="O3345" i="12"/>
  <c r="O3346" i="12"/>
  <c r="O3347" i="12"/>
  <c r="O3348" i="12"/>
  <c r="O3349" i="12"/>
  <c r="O3350" i="12"/>
  <c r="O3351" i="12"/>
  <c r="O3352" i="12"/>
  <c r="O3353" i="12"/>
  <c r="O3354" i="12"/>
  <c r="O3355" i="12"/>
  <c r="O3356" i="12"/>
  <c r="O3357" i="12"/>
  <c r="O3358" i="12"/>
  <c r="O3359" i="12"/>
  <c r="O3360" i="12"/>
  <c r="O3361" i="12"/>
  <c r="O3362" i="12"/>
  <c r="O3363" i="12"/>
  <c r="O3364" i="12"/>
  <c r="O3365" i="12"/>
  <c r="O3366" i="12"/>
  <c r="O3367" i="12"/>
  <c r="O3368" i="12"/>
  <c r="O3369" i="12"/>
  <c r="O3370" i="12"/>
  <c r="O3371" i="12"/>
  <c r="O3372" i="12"/>
  <c r="O3373" i="12"/>
  <c r="O3374" i="12"/>
  <c r="O3375" i="12"/>
  <c r="O3376" i="12"/>
  <c r="O3377" i="12"/>
  <c r="O3378" i="12"/>
  <c r="O3379" i="12"/>
  <c r="O3380" i="12"/>
  <c r="O3381" i="12"/>
  <c r="O3382" i="12"/>
  <c r="O3383" i="12"/>
  <c r="O3384" i="12"/>
  <c r="O3385" i="12"/>
  <c r="O3386" i="12"/>
  <c r="O3387" i="12"/>
  <c r="O3388" i="12"/>
  <c r="O3389" i="12"/>
  <c r="O3390" i="12"/>
  <c r="O3391" i="12"/>
  <c r="O3392" i="12"/>
  <c r="O3393" i="12"/>
  <c r="O3394" i="12"/>
  <c r="O3395" i="12"/>
  <c r="O3396" i="12"/>
  <c r="O3397" i="12"/>
  <c r="O3398" i="12"/>
  <c r="O3399" i="12"/>
  <c r="O3400" i="12"/>
  <c r="O3401" i="12"/>
  <c r="O3402" i="12"/>
  <c r="O3403" i="12"/>
  <c r="O3404" i="12"/>
  <c r="O3405" i="12"/>
  <c r="O3406" i="12"/>
  <c r="O3407" i="12"/>
  <c r="O3408" i="12"/>
  <c r="O3409" i="12"/>
  <c r="O3410" i="12"/>
  <c r="O3411" i="12"/>
  <c r="O3412" i="12"/>
  <c r="O3413" i="12"/>
  <c r="O3414" i="12"/>
  <c r="O3415" i="12"/>
  <c r="O3416" i="12"/>
  <c r="O3417" i="12"/>
  <c r="O3418" i="12"/>
  <c r="O3419" i="12"/>
  <c r="O3420" i="12"/>
  <c r="O3421" i="12"/>
  <c r="O3422" i="12"/>
  <c r="O3423" i="12"/>
  <c r="O3424" i="12"/>
  <c r="O3425" i="12"/>
  <c r="O3426" i="12"/>
  <c r="O3427" i="12"/>
  <c r="O3428" i="12"/>
  <c r="O3429" i="12"/>
  <c r="O3430" i="12"/>
  <c r="O3431" i="12"/>
  <c r="O3432" i="12"/>
  <c r="O3433" i="12"/>
  <c r="O3434" i="12"/>
  <c r="O3435" i="12"/>
  <c r="O3436" i="12"/>
  <c r="O3437" i="12"/>
  <c r="O3438" i="12"/>
  <c r="O3439" i="12"/>
  <c r="O3440" i="12"/>
  <c r="O3441" i="12"/>
  <c r="O3442" i="12"/>
  <c r="O3443" i="12"/>
  <c r="O3444" i="12"/>
  <c r="O3445" i="12"/>
  <c r="O3446" i="12"/>
  <c r="O3447" i="12"/>
  <c r="O3448" i="12"/>
  <c r="O3449" i="12"/>
  <c r="O3450" i="12"/>
  <c r="O3451" i="12"/>
  <c r="O3452" i="12"/>
  <c r="O3453" i="12"/>
  <c r="O3454" i="12"/>
  <c r="O3455" i="12"/>
  <c r="O3456" i="12"/>
  <c r="O3457" i="12"/>
  <c r="O3458" i="12"/>
  <c r="O3459" i="12"/>
  <c r="O3460" i="12"/>
  <c r="O3461" i="12"/>
  <c r="O3462" i="12"/>
  <c r="O3463" i="12"/>
  <c r="O3464" i="12"/>
  <c r="O3465" i="12"/>
  <c r="O3466" i="12"/>
  <c r="O3467" i="12"/>
  <c r="O3468" i="12"/>
  <c r="O3469" i="12"/>
  <c r="O3470" i="12"/>
  <c r="O3471" i="12"/>
  <c r="O3472" i="12"/>
  <c r="O3473" i="12"/>
  <c r="O3474" i="12"/>
  <c r="O3475" i="12"/>
  <c r="O3476" i="12"/>
  <c r="O3477" i="12"/>
  <c r="O3478" i="12"/>
  <c r="O3479" i="12"/>
  <c r="O3480" i="12"/>
  <c r="O3481" i="12"/>
  <c r="O3482" i="12"/>
  <c r="O3483" i="12"/>
  <c r="O3484" i="12"/>
  <c r="O3485" i="12"/>
  <c r="O3486" i="12"/>
  <c r="O3487" i="12"/>
  <c r="O3488" i="12"/>
  <c r="O3489" i="12"/>
  <c r="O3490" i="12"/>
  <c r="O3491" i="12"/>
  <c r="O3492" i="12"/>
  <c r="O3493" i="12"/>
  <c r="O3494" i="12"/>
  <c r="O3495" i="12"/>
  <c r="O3496" i="12"/>
  <c r="O3497" i="12"/>
  <c r="O3498" i="12"/>
  <c r="O3499" i="12"/>
  <c r="O3500" i="12"/>
  <c r="O3501" i="12"/>
  <c r="O3502" i="12"/>
  <c r="O3503" i="12"/>
  <c r="O3504" i="12"/>
  <c r="O3505" i="12"/>
  <c r="O3506" i="12"/>
  <c r="O3507" i="12"/>
  <c r="O3508" i="12"/>
  <c r="O3509" i="12"/>
  <c r="O3510" i="12"/>
  <c r="O3511" i="12"/>
  <c r="O3512" i="12"/>
  <c r="O3513" i="12"/>
  <c r="O3514" i="12"/>
  <c r="O3515" i="12"/>
  <c r="O3516" i="12"/>
  <c r="O3517" i="12"/>
  <c r="O3518" i="12"/>
  <c r="O3519" i="12"/>
  <c r="O3520" i="12"/>
  <c r="O3521" i="12"/>
  <c r="O3522" i="12"/>
  <c r="O3523" i="12"/>
  <c r="O3524" i="12"/>
  <c r="O3525" i="12"/>
  <c r="O3526" i="12"/>
  <c r="O3527" i="12"/>
  <c r="O3528" i="12"/>
  <c r="O3529" i="12"/>
  <c r="O3530" i="12"/>
  <c r="O3531" i="12"/>
  <c r="O3532" i="12"/>
  <c r="O3533" i="12"/>
  <c r="O3534" i="12"/>
  <c r="O3535" i="12"/>
  <c r="O3536" i="12"/>
  <c r="O3537" i="12"/>
  <c r="O3538" i="12"/>
  <c r="O3539" i="12"/>
  <c r="O3540" i="12"/>
  <c r="O3541" i="12"/>
  <c r="O3542" i="12"/>
  <c r="O3543" i="12"/>
  <c r="O3544" i="12"/>
  <c r="O3545" i="12"/>
  <c r="O3546" i="12"/>
  <c r="O3547" i="12"/>
  <c r="O3548" i="12"/>
  <c r="O3549" i="12"/>
  <c r="O3550" i="12"/>
  <c r="O3551" i="12"/>
  <c r="O3552" i="12"/>
  <c r="O3553" i="12"/>
  <c r="O3554" i="12"/>
  <c r="O3555" i="12"/>
  <c r="O3556" i="12"/>
  <c r="O3557" i="12"/>
  <c r="O3558" i="12"/>
  <c r="O3559" i="12"/>
  <c r="O3560" i="12"/>
  <c r="O3561" i="12"/>
  <c r="O3562" i="12"/>
  <c r="O3563" i="12"/>
  <c r="O3564" i="12"/>
  <c r="O3565" i="12"/>
  <c r="O3566" i="12"/>
  <c r="O3567" i="12"/>
  <c r="O3568" i="12"/>
  <c r="O3569" i="12"/>
  <c r="O3570" i="12"/>
  <c r="O3571" i="12"/>
  <c r="O3572" i="12"/>
  <c r="O3573" i="12"/>
  <c r="O3574" i="12"/>
  <c r="O3575" i="12"/>
  <c r="O3576" i="12"/>
  <c r="O3577" i="12"/>
  <c r="O3578" i="12"/>
  <c r="O3579" i="12"/>
  <c r="O3580" i="12"/>
  <c r="O3581" i="12"/>
  <c r="O3582" i="12"/>
  <c r="O3583" i="12"/>
  <c r="O3584" i="12"/>
  <c r="O3585" i="12"/>
  <c r="O3586" i="12"/>
  <c r="O3587" i="12"/>
  <c r="O3588" i="12"/>
  <c r="O3589" i="12"/>
  <c r="O3590" i="12"/>
  <c r="O3591" i="12"/>
  <c r="O3592" i="12"/>
  <c r="O3593" i="12"/>
  <c r="O3594" i="12"/>
  <c r="O3595" i="12"/>
  <c r="O3596" i="12"/>
  <c r="O3597" i="12"/>
  <c r="O3598" i="12"/>
  <c r="O3599" i="12"/>
  <c r="O3600" i="12"/>
  <c r="O3601" i="12"/>
  <c r="O3602" i="12"/>
  <c r="O3603" i="12"/>
  <c r="O3604" i="12"/>
  <c r="O3605" i="12"/>
  <c r="O3606" i="12"/>
  <c r="O3607" i="12"/>
  <c r="O3608" i="12"/>
  <c r="O3609" i="12"/>
  <c r="O3610" i="12"/>
  <c r="O3611" i="12"/>
  <c r="O3612" i="12"/>
  <c r="O3613" i="12"/>
  <c r="O3614" i="12"/>
  <c r="O3615" i="12"/>
  <c r="O3616" i="12"/>
  <c r="O3617" i="12"/>
  <c r="O3618" i="12"/>
  <c r="O3619" i="12"/>
  <c r="O3620" i="12"/>
  <c r="O3621" i="12"/>
  <c r="O3622" i="12"/>
  <c r="O3623" i="12"/>
  <c r="O3624" i="12"/>
  <c r="O3625" i="12"/>
  <c r="O3626" i="12"/>
  <c r="O3627" i="12"/>
  <c r="O3628" i="12"/>
  <c r="O3629" i="12"/>
  <c r="O3630" i="12"/>
  <c r="O3631" i="12"/>
  <c r="O3632" i="12"/>
  <c r="O3633" i="12"/>
  <c r="O3634" i="12"/>
  <c r="O3635" i="12"/>
  <c r="O3636" i="12"/>
  <c r="O3637" i="12"/>
  <c r="O3638" i="12"/>
  <c r="O3639" i="12"/>
  <c r="O3640" i="12"/>
  <c r="O3641" i="12"/>
  <c r="O3642" i="12"/>
  <c r="O3643" i="12"/>
  <c r="O3644" i="12"/>
  <c r="O3645" i="12"/>
  <c r="O3646" i="12"/>
  <c r="O3647" i="12"/>
  <c r="O3648" i="12"/>
  <c r="O3649" i="12"/>
  <c r="O3650" i="12"/>
  <c r="O3651" i="12"/>
  <c r="O3652" i="12"/>
  <c r="O3653" i="12"/>
  <c r="O3654" i="12"/>
  <c r="O3655" i="12"/>
  <c r="O3656" i="12"/>
  <c r="O3657" i="12"/>
  <c r="O3658" i="12"/>
  <c r="O3659" i="12"/>
  <c r="O3660" i="12"/>
  <c r="O3661" i="12"/>
  <c r="O3662" i="12"/>
  <c r="O3663" i="12"/>
  <c r="O3664" i="12"/>
  <c r="O3665" i="12"/>
  <c r="O3666" i="12"/>
  <c r="O3667" i="12"/>
  <c r="O3668" i="12"/>
  <c r="O3669" i="12"/>
  <c r="O3670" i="12"/>
  <c r="O3671" i="12"/>
  <c r="O3672" i="12"/>
  <c r="O3673" i="12"/>
  <c r="O3674" i="12"/>
  <c r="O3675" i="12"/>
  <c r="O3676" i="12"/>
  <c r="O3677" i="12"/>
  <c r="O3678" i="12"/>
  <c r="O3679" i="12"/>
  <c r="O3680" i="12"/>
  <c r="O3681" i="12"/>
  <c r="O3682" i="12"/>
  <c r="O3683" i="12"/>
  <c r="O3684" i="12"/>
  <c r="O3685" i="12"/>
  <c r="O3686" i="12"/>
  <c r="O3687" i="12"/>
  <c r="O3688" i="12"/>
  <c r="O3689" i="12"/>
  <c r="O3690" i="12"/>
  <c r="O3691" i="12"/>
  <c r="O3692" i="12"/>
  <c r="O3693" i="12"/>
  <c r="O3694" i="12"/>
  <c r="O3695" i="12"/>
  <c r="O3696" i="12"/>
  <c r="O3697" i="12"/>
  <c r="O3698" i="12"/>
  <c r="O3699" i="12"/>
  <c r="O3700" i="12"/>
  <c r="O3701" i="12"/>
  <c r="O3702" i="12"/>
  <c r="O3703" i="12"/>
  <c r="O3704" i="12"/>
  <c r="O3705" i="12"/>
  <c r="O3706" i="12"/>
  <c r="O3707" i="12"/>
  <c r="O3708" i="12"/>
  <c r="O3709" i="12"/>
  <c r="O3710" i="12"/>
  <c r="O3711" i="12"/>
  <c r="O3712" i="12"/>
  <c r="O3713" i="12"/>
  <c r="O3714" i="12"/>
  <c r="O3715" i="12"/>
  <c r="O3716" i="12"/>
  <c r="O3717" i="12"/>
  <c r="O3718" i="12"/>
  <c r="O3719" i="12"/>
  <c r="O3720" i="12"/>
  <c r="O3721" i="12"/>
  <c r="O3722" i="12"/>
  <c r="O3723" i="12"/>
  <c r="O3724" i="12"/>
  <c r="O3725" i="12"/>
  <c r="O3726" i="12"/>
  <c r="O3727" i="12"/>
  <c r="O3728" i="12"/>
  <c r="O3729" i="12"/>
  <c r="O3730" i="12"/>
  <c r="O3731" i="12"/>
  <c r="O3732" i="12"/>
  <c r="O3733" i="12"/>
  <c r="O3734" i="12"/>
  <c r="O3735" i="12"/>
  <c r="O3736" i="12"/>
  <c r="O3737" i="12"/>
  <c r="O3738" i="12"/>
  <c r="O3739" i="12"/>
  <c r="O3740" i="12"/>
  <c r="O3741" i="12"/>
  <c r="O3742" i="12"/>
  <c r="O3743" i="12"/>
  <c r="O3744" i="12"/>
  <c r="O3745" i="12"/>
  <c r="O3746" i="12"/>
  <c r="O3747" i="12"/>
  <c r="O3748" i="12"/>
  <c r="O3749" i="12"/>
  <c r="O3750" i="12"/>
  <c r="O3751" i="12"/>
  <c r="O3752" i="12"/>
  <c r="O3753" i="12"/>
  <c r="O3754" i="12"/>
  <c r="O3755" i="12"/>
  <c r="O3756" i="12"/>
  <c r="O3757" i="12"/>
  <c r="O3758" i="12"/>
  <c r="O3759" i="12"/>
  <c r="O3760" i="12"/>
  <c r="O3761" i="12"/>
  <c r="O3762" i="12"/>
  <c r="O3763" i="12"/>
  <c r="O3764" i="12"/>
  <c r="O3765" i="12"/>
  <c r="O3766" i="12"/>
  <c r="O3767" i="12"/>
  <c r="O3768" i="12"/>
  <c r="O3769" i="12"/>
  <c r="O3770" i="12"/>
  <c r="O3771" i="12"/>
  <c r="O3772" i="12"/>
  <c r="O3773" i="12"/>
  <c r="O3774" i="12"/>
  <c r="O3775" i="12"/>
  <c r="O3776" i="12"/>
  <c r="O3777" i="12"/>
  <c r="O3778" i="12"/>
  <c r="O3779" i="12"/>
  <c r="O3780" i="12"/>
  <c r="O3781" i="12"/>
  <c r="O3782" i="12"/>
  <c r="O3783" i="12"/>
  <c r="O3784" i="12"/>
  <c r="O3785" i="12"/>
  <c r="O3786" i="12"/>
  <c r="O3787" i="12"/>
  <c r="O3788" i="12"/>
  <c r="O3789" i="12"/>
  <c r="O3790" i="12"/>
  <c r="O3791" i="12"/>
  <c r="O3792" i="12"/>
  <c r="O3793" i="12"/>
  <c r="O3794" i="12"/>
  <c r="O3795" i="12"/>
  <c r="O3796" i="12"/>
  <c r="O3797" i="12"/>
  <c r="O3798" i="12"/>
  <c r="O3799" i="12"/>
  <c r="O3800" i="12"/>
  <c r="O3801" i="12"/>
  <c r="O3802" i="12"/>
  <c r="O3803" i="12"/>
  <c r="O3804" i="12"/>
  <c r="O3805" i="12"/>
  <c r="O3806" i="12"/>
  <c r="O3807" i="12"/>
  <c r="O3808" i="12"/>
  <c r="O3809" i="12"/>
  <c r="O3810" i="12"/>
  <c r="O3811" i="12"/>
  <c r="O3812" i="12"/>
  <c r="O3813" i="12"/>
  <c r="O3814" i="12"/>
  <c r="O3815" i="12"/>
  <c r="O3816" i="12"/>
  <c r="O3817" i="12"/>
  <c r="O3818" i="12"/>
  <c r="O3819" i="12"/>
  <c r="O3820" i="12"/>
  <c r="O3821" i="12"/>
  <c r="O3822" i="12"/>
  <c r="O3823" i="12"/>
  <c r="O3824" i="12"/>
  <c r="O3825" i="12"/>
  <c r="O3826" i="12"/>
  <c r="O3827" i="12"/>
  <c r="O3828" i="12"/>
  <c r="O3829" i="12"/>
  <c r="O3830" i="12"/>
  <c r="O3831" i="12"/>
  <c r="O3832" i="12"/>
  <c r="O3833" i="12"/>
  <c r="O3834" i="12"/>
  <c r="O3835" i="12"/>
  <c r="O3836" i="12"/>
  <c r="O3837" i="12"/>
  <c r="O3838" i="12"/>
  <c r="O3839" i="12"/>
  <c r="O3840" i="12"/>
  <c r="O3841" i="12"/>
  <c r="O3842" i="12"/>
  <c r="O3843" i="12"/>
  <c r="O3844" i="12"/>
  <c r="O3845" i="12"/>
  <c r="O3846" i="12"/>
  <c r="O3847" i="12"/>
  <c r="O3848" i="12"/>
  <c r="O3849" i="12"/>
  <c r="O3850" i="12"/>
  <c r="O3851" i="12"/>
  <c r="O3852" i="12"/>
  <c r="O3853" i="12"/>
  <c r="O3854" i="12"/>
  <c r="O3855" i="12"/>
  <c r="O3856" i="12"/>
  <c r="O3857" i="12"/>
  <c r="O3858" i="12"/>
  <c r="O3859" i="12"/>
  <c r="O3860" i="12"/>
  <c r="O3861" i="12"/>
  <c r="O3862" i="12"/>
  <c r="O3863" i="12"/>
  <c r="O3864" i="12"/>
  <c r="O3865" i="12"/>
  <c r="O3866" i="12"/>
  <c r="O3867" i="12"/>
  <c r="O3868" i="12"/>
  <c r="O3869" i="12"/>
  <c r="O3870" i="12"/>
  <c r="O3871" i="12"/>
  <c r="O3872" i="12"/>
  <c r="O3873" i="12"/>
  <c r="O3874" i="12"/>
  <c r="O3875" i="12"/>
  <c r="O3876" i="12"/>
  <c r="O3877" i="12"/>
  <c r="O3878" i="12"/>
  <c r="O3879" i="12"/>
  <c r="O3880" i="12"/>
  <c r="O3881" i="12"/>
  <c r="O3882" i="12"/>
  <c r="O3883" i="12"/>
  <c r="O3884" i="12"/>
  <c r="O3885" i="12"/>
  <c r="O3886" i="12"/>
  <c r="O3887" i="12"/>
  <c r="O3888" i="12"/>
  <c r="O3889" i="12"/>
  <c r="O3890" i="12"/>
  <c r="O3891" i="12"/>
  <c r="O3892" i="12"/>
  <c r="O3893" i="12"/>
  <c r="O3894" i="12"/>
  <c r="O3895" i="12"/>
  <c r="O3896" i="12"/>
  <c r="O3897" i="12"/>
  <c r="O3898" i="12"/>
  <c r="O3899" i="12"/>
  <c r="O3900" i="12"/>
  <c r="O3901" i="12"/>
  <c r="O3902" i="12"/>
  <c r="O3903" i="12"/>
  <c r="O3904" i="12"/>
  <c r="O3905" i="12"/>
  <c r="O3906" i="12"/>
  <c r="O3907" i="12"/>
  <c r="O3908" i="12"/>
  <c r="O3909" i="12"/>
  <c r="O3910" i="12"/>
  <c r="O3911" i="12"/>
  <c r="O3912" i="12"/>
  <c r="O3913" i="12"/>
  <c r="O3914" i="12"/>
  <c r="O3915" i="12"/>
  <c r="O3916" i="12"/>
  <c r="O3917" i="12"/>
  <c r="O3918" i="12"/>
  <c r="O3919" i="12"/>
  <c r="O3920" i="12"/>
  <c r="O3921" i="12"/>
  <c r="O3922" i="12"/>
  <c r="O3923" i="12"/>
  <c r="O3924" i="12"/>
  <c r="O3925" i="12"/>
  <c r="O3926" i="12"/>
  <c r="O3927" i="12"/>
  <c r="O3928" i="12"/>
  <c r="O3929" i="12"/>
  <c r="O3930" i="12"/>
  <c r="O3931" i="12"/>
  <c r="O3932" i="12"/>
  <c r="O3933" i="12"/>
  <c r="O3934" i="12"/>
  <c r="O3935" i="12"/>
  <c r="O3936" i="12"/>
  <c r="O3937" i="12"/>
  <c r="O3938" i="12"/>
  <c r="O3939" i="12"/>
  <c r="O3940" i="12"/>
  <c r="O3941" i="12"/>
  <c r="O3942" i="12"/>
  <c r="O3943" i="12"/>
  <c r="O3944" i="12"/>
  <c r="O3945" i="12"/>
  <c r="O3946" i="12"/>
  <c r="O3947" i="12"/>
  <c r="O3948" i="12"/>
  <c r="O3949" i="12"/>
  <c r="O3950" i="12"/>
  <c r="O3951" i="12"/>
  <c r="O3952" i="12"/>
  <c r="O3953" i="12"/>
  <c r="O3954" i="12"/>
  <c r="O3955" i="12"/>
  <c r="O3956" i="12"/>
  <c r="O3957" i="12"/>
  <c r="O3958" i="12"/>
  <c r="O3959" i="12"/>
  <c r="O3960" i="12"/>
  <c r="O3961" i="12"/>
  <c r="O3962" i="12"/>
  <c r="O3963" i="12"/>
  <c r="O3964" i="12"/>
  <c r="O3965" i="12"/>
  <c r="O3966" i="12"/>
  <c r="O3967" i="12"/>
  <c r="O3968" i="12"/>
  <c r="O3969" i="12"/>
  <c r="O3970" i="12"/>
  <c r="O3971" i="12"/>
  <c r="O3972" i="12"/>
  <c r="O3973" i="12"/>
  <c r="O3974" i="12"/>
  <c r="O3975" i="12"/>
  <c r="O3976" i="12"/>
  <c r="O3977" i="12"/>
  <c r="O3978" i="12"/>
  <c r="O3979" i="12"/>
  <c r="O3980" i="12"/>
  <c r="O3981" i="12"/>
  <c r="O3982" i="12"/>
  <c r="O3983" i="12"/>
  <c r="O3984" i="12"/>
  <c r="O3985" i="12"/>
  <c r="O3986" i="12"/>
  <c r="O3987" i="12"/>
  <c r="O3988" i="12"/>
  <c r="O3989" i="12"/>
  <c r="O3990" i="12"/>
  <c r="O3991" i="12"/>
  <c r="O3992" i="12"/>
  <c r="O3993" i="12"/>
  <c r="O3994" i="12"/>
  <c r="O3995" i="12"/>
  <c r="O3996" i="12"/>
  <c r="O3997" i="12"/>
  <c r="O3998" i="12"/>
  <c r="O3999" i="12"/>
  <c r="O4000" i="12"/>
  <c r="O4001" i="12"/>
  <c r="O4002" i="12"/>
  <c r="O4003" i="12"/>
  <c r="O4004" i="12"/>
  <c r="O4005" i="12"/>
  <c r="O4006" i="12"/>
  <c r="O4007" i="12"/>
  <c r="O4008" i="12"/>
  <c r="O4009" i="12"/>
  <c r="O4010" i="12"/>
  <c r="O4011" i="12"/>
  <c r="O4012" i="12"/>
  <c r="O4013" i="12"/>
  <c r="O4014" i="12"/>
  <c r="O4015" i="12"/>
  <c r="O4016" i="12"/>
  <c r="O4017" i="12"/>
  <c r="O4018" i="12"/>
  <c r="O4019" i="12"/>
  <c r="O4020" i="12"/>
  <c r="O4021" i="12"/>
  <c r="O4022" i="12"/>
  <c r="O4023" i="12"/>
  <c r="O4024" i="12"/>
  <c r="O4025" i="12"/>
  <c r="O4026" i="12"/>
  <c r="O4027" i="12"/>
  <c r="O4028" i="12"/>
  <c r="O4029" i="12"/>
  <c r="O4030" i="12"/>
  <c r="O4031" i="12"/>
  <c r="O4032" i="12"/>
  <c r="O4033" i="12"/>
  <c r="O4034" i="12"/>
  <c r="O4035" i="12"/>
  <c r="O4036" i="12"/>
  <c r="O4037" i="12"/>
  <c r="O4038" i="12"/>
  <c r="O4039" i="12"/>
  <c r="O4040" i="12"/>
  <c r="O4041" i="12"/>
  <c r="O4042" i="12"/>
  <c r="O4043" i="12"/>
  <c r="O4044" i="12"/>
  <c r="O4045" i="12"/>
  <c r="O4046" i="12"/>
  <c r="O4047" i="12"/>
  <c r="O4048" i="12"/>
  <c r="O4049" i="12"/>
  <c r="O4050" i="12"/>
  <c r="O4051" i="12"/>
  <c r="O4052" i="12"/>
  <c r="O4053" i="12"/>
  <c r="O4054" i="12"/>
  <c r="O4055" i="12"/>
  <c r="O4056" i="12"/>
  <c r="O4057" i="12"/>
  <c r="O4058" i="12"/>
  <c r="O4059" i="12"/>
  <c r="O4060" i="12"/>
  <c r="O4061" i="12"/>
  <c r="O4062" i="12"/>
  <c r="O4063" i="12"/>
  <c r="O4064" i="12"/>
  <c r="O4065" i="12"/>
  <c r="O4066" i="12"/>
  <c r="O4067" i="12"/>
  <c r="O4068" i="12"/>
  <c r="O4069" i="12"/>
  <c r="O4070" i="12"/>
  <c r="O4071" i="12"/>
  <c r="O4072" i="12"/>
  <c r="O4073" i="12"/>
  <c r="O4074" i="12"/>
  <c r="O4075" i="12"/>
  <c r="O4076" i="12"/>
  <c r="O4077" i="12"/>
  <c r="O4078" i="12"/>
  <c r="O4079" i="12"/>
  <c r="O4080" i="12"/>
  <c r="O4081" i="12"/>
  <c r="O4082" i="12"/>
  <c r="O4083" i="12"/>
  <c r="O4084" i="12"/>
  <c r="O4085" i="12"/>
  <c r="O4086" i="12"/>
  <c r="O4087" i="12"/>
  <c r="O4088" i="12"/>
  <c r="O4089" i="12"/>
  <c r="O4090" i="12"/>
  <c r="O4091" i="12"/>
  <c r="O4092" i="12"/>
  <c r="O4093" i="12"/>
  <c r="O4094" i="12"/>
  <c r="O4095" i="12"/>
  <c r="O4096" i="12"/>
  <c r="O4097" i="12"/>
  <c r="O4098" i="12"/>
  <c r="O4099" i="12"/>
  <c r="O4100" i="12"/>
  <c r="O4101" i="12"/>
  <c r="O4102" i="12"/>
  <c r="O4103" i="12"/>
  <c r="O4104" i="12"/>
  <c r="O4105" i="12"/>
  <c r="O4106" i="12"/>
  <c r="O4107" i="12"/>
  <c r="O4108" i="12"/>
  <c r="O4109" i="12"/>
  <c r="O4110" i="12"/>
  <c r="O4111" i="12"/>
  <c r="O4112" i="12"/>
  <c r="O4113" i="12"/>
  <c r="O4114" i="12"/>
  <c r="O4115" i="12"/>
  <c r="O4116" i="12"/>
  <c r="O4117" i="12"/>
  <c r="O4118" i="12"/>
  <c r="O4119" i="12"/>
  <c r="O4120" i="12"/>
  <c r="O4121" i="12"/>
  <c r="O4122" i="12"/>
  <c r="O4123" i="12"/>
  <c r="O4124" i="12"/>
  <c r="O4125" i="12"/>
  <c r="O4126" i="12"/>
  <c r="O4127" i="12"/>
  <c r="O4128" i="12"/>
  <c r="O4129" i="12"/>
  <c r="O4130" i="12"/>
  <c r="O4131" i="12"/>
  <c r="O4132" i="12"/>
  <c r="O4133" i="12"/>
  <c r="O4134" i="12"/>
  <c r="O4135" i="12"/>
  <c r="O4136" i="12"/>
  <c r="O4137" i="12"/>
  <c r="O4138" i="12"/>
  <c r="O4139" i="12"/>
  <c r="O4140" i="12"/>
  <c r="O4141" i="12"/>
  <c r="O4142" i="12"/>
  <c r="O4143" i="12"/>
  <c r="O4144" i="12"/>
  <c r="O4145" i="12"/>
  <c r="O4146" i="12"/>
  <c r="O4147" i="12"/>
  <c r="O4148" i="12"/>
  <c r="O4149" i="12"/>
  <c r="O4150" i="12"/>
  <c r="O4151" i="12"/>
  <c r="O4152" i="12"/>
  <c r="O4153" i="12"/>
  <c r="O4154" i="12"/>
  <c r="O4155" i="12"/>
  <c r="O4156" i="12"/>
  <c r="O4157" i="12"/>
  <c r="O4158" i="12"/>
  <c r="O4159" i="12"/>
  <c r="O4160" i="12"/>
  <c r="O4161" i="12"/>
  <c r="O4162" i="12"/>
  <c r="O4163" i="12"/>
  <c r="O4164" i="12"/>
  <c r="O4165" i="12"/>
  <c r="O4166" i="12"/>
  <c r="O4167" i="12"/>
  <c r="O4168" i="12"/>
  <c r="O4169" i="12"/>
  <c r="O4170" i="12"/>
  <c r="O4171" i="12"/>
  <c r="O4172" i="12"/>
  <c r="O4173" i="12"/>
  <c r="O4174" i="12"/>
  <c r="O4175" i="12"/>
  <c r="O4176" i="12"/>
  <c r="O4177" i="12"/>
  <c r="O4178" i="12"/>
  <c r="O4179" i="12"/>
  <c r="O4180" i="12"/>
  <c r="O4181" i="12"/>
  <c r="O4182" i="12"/>
  <c r="O4183" i="12"/>
  <c r="O4184" i="12"/>
  <c r="O4185" i="12"/>
  <c r="O4186" i="12"/>
  <c r="O4187" i="12"/>
  <c r="O4188" i="12"/>
  <c r="O4189" i="12"/>
  <c r="O4190" i="12"/>
  <c r="O4191" i="12"/>
  <c r="O4192" i="12"/>
  <c r="O4193" i="12"/>
  <c r="O4194" i="12"/>
  <c r="O4195" i="12"/>
  <c r="O4196" i="12"/>
  <c r="O4197" i="12"/>
  <c r="O4198" i="12"/>
  <c r="O4199" i="12"/>
  <c r="O4200" i="12"/>
  <c r="O4201" i="12"/>
  <c r="O4202" i="12"/>
  <c r="O4203" i="12"/>
  <c r="O4204" i="12"/>
  <c r="O4205" i="12"/>
  <c r="O4206" i="12"/>
  <c r="O4207" i="12"/>
  <c r="O4208" i="12"/>
  <c r="O4209" i="12"/>
  <c r="O4210" i="12"/>
  <c r="O4211" i="12"/>
  <c r="O4212" i="12"/>
  <c r="O4213" i="12"/>
  <c r="O4214" i="12"/>
  <c r="O4215" i="12"/>
  <c r="O4216" i="12"/>
  <c r="O4217" i="12"/>
  <c r="O4218" i="12"/>
  <c r="O4219" i="12"/>
  <c r="O4220" i="12"/>
  <c r="O4221" i="12"/>
  <c r="O4222" i="12"/>
  <c r="O4223" i="12"/>
  <c r="O4224" i="12"/>
  <c r="O4225" i="12"/>
  <c r="O4226" i="12"/>
  <c r="O4227" i="12"/>
  <c r="O4228" i="12"/>
  <c r="O4229" i="12"/>
  <c r="O4230" i="12"/>
  <c r="O4231" i="12"/>
  <c r="O4232" i="12"/>
  <c r="O4233" i="12"/>
  <c r="O4234" i="12"/>
  <c r="O4235" i="12"/>
  <c r="O4236" i="12"/>
  <c r="O4237" i="12"/>
  <c r="O4238" i="12"/>
  <c r="O4239" i="12"/>
  <c r="O4240" i="12"/>
  <c r="O4241" i="12"/>
  <c r="O4242" i="12"/>
  <c r="O4243" i="12"/>
  <c r="O4244" i="12"/>
  <c r="O4245" i="12"/>
  <c r="O4246" i="12"/>
  <c r="O4247" i="12"/>
  <c r="O4248" i="12"/>
  <c r="O4249" i="12"/>
  <c r="O4250" i="12"/>
  <c r="O4251" i="12"/>
  <c r="O4252" i="12"/>
  <c r="O4253" i="12"/>
  <c r="O4254" i="12"/>
  <c r="O4255" i="12"/>
  <c r="O4256" i="12"/>
  <c r="O4257" i="12"/>
  <c r="O4258" i="12"/>
  <c r="O4259" i="12"/>
  <c r="O4260" i="12"/>
  <c r="O4261" i="12"/>
  <c r="O4262" i="12"/>
  <c r="O4263" i="12"/>
  <c r="O4264" i="12"/>
  <c r="O4265" i="12"/>
  <c r="O4266" i="12"/>
  <c r="O4267" i="12"/>
  <c r="O4268" i="12"/>
  <c r="O4269" i="12"/>
  <c r="O4270" i="12"/>
  <c r="O4271" i="12"/>
  <c r="O4272" i="12"/>
  <c r="O4273" i="12"/>
  <c r="O4274" i="12"/>
  <c r="O4275" i="12"/>
  <c r="O4276" i="12"/>
  <c r="O4277" i="12"/>
  <c r="O4278" i="12"/>
  <c r="O4279" i="12"/>
  <c r="O4280" i="12"/>
  <c r="O4281" i="12"/>
  <c r="O4282" i="12"/>
  <c r="O4283" i="12"/>
  <c r="O4284" i="12"/>
  <c r="O4285" i="12"/>
  <c r="O4286" i="12"/>
  <c r="O4287" i="12"/>
  <c r="O4288" i="12"/>
  <c r="O4289" i="12"/>
  <c r="O4290" i="12"/>
  <c r="O4291" i="12"/>
  <c r="O4292" i="12"/>
  <c r="O4293" i="12"/>
  <c r="O4294" i="12"/>
  <c r="O4295" i="12"/>
  <c r="O4296" i="12"/>
  <c r="O4297" i="12"/>
  <c r="O4298" i="12"/>
  <c r="O4299" i="12"/>
  <c r="O4300" i="12"/>
  <c r="O4301" i="12"/>
  <c r="O4302" i="12"/>
  <c r="O4303" i="12"/>
  <c r="O4304" i="12"/>
  <c r="O4305" i="12"/>
  <c r="O4306" i="12"/>
  <c r="O4307" i="12"/>
  <c r="O4308" i="12"/>
  <c r="O4309" i="12"/>
  <c r="O4310" i="12"/>
  <c r="O4311" i="12"/>
  <c r="O4312" i="12"/>
  <c r="O4313" i="12"/>
  <c r="O4314" i="12"/>
  <c r="O4315" i="12"/>
  <c r="O4316" i="12"/>
  <c r="O4317" i="12"/>
  <c r="O4318" i="12"/>
  <c r="O4319" i="12"/>
  <c r="O4320" i="12"/>
  <c r="O4321" i="12"/>
  <c r="O4322" i="12"/>
  <c r="O4323" i="12"/>
  <c r="O4324" i="12"/>
  <c r="O4325" i="12"/>
  <c r="O4326" i="12"/>
  <c r="O4327" i="12"/>
  <c r="O4328" i="12"/>
  <c r="O4329" i="12"/>
  <c r="O4330" i="12"/>
  <c r="O4331" i="12"/>
  <c r="O4332" i="12"/>
  <c r="O4333" i="12"/>
  <c r="O4334" i="12"/>
  <c r="O4335" i="12"/>
  <c r="O4336" i="12"/>
  <c r="O4337" i="12"/>
  <c r="O4338" i="12"/>
  <c r="O4339" i="12"/>
  <c r="O4340" i="12"/>
  <c r="O4341" i="12"/>
  <c r="O4342" i="12"/>
  <c r="O4343" i="12"/>
  <c r="O4344" i="12"/>
  <c r="O4345" i="12"/>
  <c r="O4346" i="12"/>
  <c r="O4347" i="12"/>
  <c r="O4348" i="12"/>
  <c r="O4349" i="12"/>
  <c r="O4350" i="12"/>
  <c r="O4351" i="12"/>
  <c r="O4352" i="12"/>
  <c r="O4353" i="12"/>
  <c r="O4354" i="12"/>
  <c r="O4355" i="12"/>
  <c r="O4356" i="12"/>
  <c r="O4357" i="12"/>
  <c r="O4358" i="12"/>
  <c r="O4359" i="12"/>
  <c r="O4360" i="12"/>
  <c r="O4361" i="12"/>
  <c r="O4362" i="12"/>
  <c r="O4363" i="12"/>
  <c r="O4364" i="12"/>
  <c r="O4365" i="12"/>
  <c r="O4366" i="12"/>
  <c r="O4367" i="12"/>
  <c r="O4368" i="12"/>
  <c r="O4369" i="12"/>
  <c r="O4370" i="12"/>
  <c r="O4371" i="12"/>
  <c r="O4372" i="12"/>
  <c r="O4373" i="12"/>
  <c r="O4374" i="12"/>
  <c r="O4375" i="12"/>
  <c r="O4376" i="12"/>
  <c r="O4377" i="12"/>
  <c r="O4378" i="12"/>
  <c r="O4379" i="12"/>
  <c r="O4380" i="12"/>
  <c r="O4381" i="12"/>
  <c r="O4382" i="12"/>
  <c r="O4383" i="12"/>
  <c r="O4384" i="12"/>
  <c r="O4385" i="12"/>
  <c r="O4386" i="12"/>
  <c r="O4387" i="12"/>
  <c r="O4388" i="12"/>
  <c r="O4389" i="12"/>
  <c r="O4390" i="12"/>
  <c r="O4391" i="12"/>
  <c r="O4392" i="12"/>
  <c r="O4393" i="12"/>
  <c r="O4394" i="12"/>
  <c r="O4395" i="12"/>
  <c r="O4396" i="12"/>
  <c r="O4397" i="12"/>
  <c r="O4398" i="12"/>
  <c r="O4399" i="12"/>
  <c r="O4400" i="12"/>
  <c r="O4401" i="12"/>
  <c r="O4402" i="12"/>
  <c r="O4403" i="12"/>
  <c r="O4404" i="12"/>
  <c r="O4405" i="12"/>
  <c r="O4406" i="12"/>
  <c r="O4407" i="12"/>
  <c r="O4408" i="12"/>
  <c r="O4409" i="12"/>
  <c r="O4410" i="12"/>
  <c r="O4411" i="12"/>
  <c r="O4412" i="12"/>
  <c r="O4413" i="12"/>
  <c r="O4414" i="12"/>
  <c r="O4415" i="12"/>
  <c r="O4416" i="12"/>
  <c r="O4417" i="12"/>
  <c r="O4418" i="12"/>
  <c r="O4419" i="12"/>
  <c r="O4420" i="12"/>
  <c r="O4421" i="12"/>
  <c r="O4422" i="12"/>
  <c r="O4423" i="12"/>
  <c r="O4424" i="12"/>
  <c r="O4425" i="12"/>
  <c r="O4426" i="12"/>
  <c r="O4427" i="12"/>
  <c r="O4428" i="12"/>
  <c r="O4429" i="12"/>
  <c r="O4430" i="12"/>
  <c r="O4431" i="12"/>
  <c r="O4432" i="12"/>
  <c r="O4433" i="12"/>
  <c r="O4434" i="12"/>
  <c r="O4435" i="12"/>
  <c r="O4436" i="12"/>
  <c r="O4437" i="12"/>
  <c r="O4438" i="12"/>
  <c r="O4439" i="12"/>
  <c r="O4440" i="12"/>
  <c r="O4441" i="12"/>
  <c r="O4442" i="12"/>
  <c r="O4443" i="12"/>
  <c r="O4444" i="12"/>
  <c r="O4445" i="12"/>
  <c r="O4446" i="12"/>
  <c r="O4447" i="12"/>
  <c r="O4448" i="12"/>
  <c r="O4449" i="12"/>
  <c r="O4450" i="12"/>
  <c r="O4451" i="12"/>
  <c r="O4452" i="12"/>
  <c r="O4453" i="12"/>
  <c r="O4454" i="12"/>
  <c r="O4455" i="12"/>
  <c r="O4456" i="12"/>
  <c r="O4457" i="12"/>
  <c r="O4458" i="12"/>
  <c r="O4459" i="12"/>
  <c r="O4460" i="12"/>
  <c r="O4461" i="12"/>
  <c r="O4462" i="12"/>
  <c r="O4463" i="12"/>
  <c r="O4464" i="12"/>
  <c r="O4465" i="12"/>
  <c r="O4466" i="12"/>
  <c r="O4467" i="12"/>
  <c r="O4468" i="12"/>
  <c r="O4469" i="12"/>
  <c r="O4470" i="12"/>
  <c r="O4471" i="12"/>
  <c r="O4472" i="12"/>
  <c r="O4473" i="12"/>
  <c r="O4474" i="12"/>
  <c r="O4475" i="12"/>
  <c r="O4476" i="12"/>
  <c r="O4477" i="12"/>
  <c r="O4478" i="12"/>
  <c r="O4479" i="12"/>
  <c r="O4480" i="12"/>
  <c r="O4481" i="12"/>
  <c r="O4482" i="12"/>
  <c r="O4483" i="12"/>
  <c r="O4484" i="12"/>
  <c r="O4485" i="12"/>
  <c r="O4486" i="12"/>
  <c r="O4487" i="12"/>
  <c r="O4488" i="12"/>
  <c r="O4489" i="12"/>
  <c r="O4490" i="12"/>
  <c r="O4491" i="12"/>
  <c r="O4492" i="12"/>
  <c r="O4493" i="12"/>
  <c r="O4494" i="12"/>
  <c r="O4495" i="12"/>
  <c r="O4496" i="12"/>
  <c r="O4497" i="12"/>
  <c r="O4498" i="12"/>
  <c r="O4499" i="12"/>
  <c r="O4500" i="12"/>
  <c r="O4501" i="12"/>
  <c r="O4502" i="12"/>
  <c r="O4503" i="12"/>
  <c r="O4504" i="12"/>
  <c r="O4505" i="12"/>
  <c r="O4506" i="12"/>
  <c r="O4507" i="12"/>
  <c r="O4508" i="12"/>
  <c r="O4509" i="12"/>
  <c r="O4510" i="12"/>
  <c r="O4511" i="12"/>
  <c r="O4512" i="12"/>
  <c r="O4513" i="12"/>
  <c r="O4514" i="12"/>
  <c r="O4515" i="12"/>
  <c r="O4516" i="12"/>
  <c r="O4517" i="12"/>
  <c r="O4518" i="12"/>
  <c r="O4519" i="12"/>
  <c r="O4520" i="12"/>
  <c r="O4521" i="12"/>
  <c r="O4522" i="12"/>
  <c r="O4523" i="12"/>
  <c r="O4524" i="12"/>
  <c r="O4525" i="12"/>
  <c r="O4526" i="12"/>
  <c r="O4527" i="12"/>
  <c r="O4528" i="12"/>
  <c r="O4529" i="12"/>
  <c r="O4530" i="12"/>
  <c r="O4531" i="12"/>
  <c r="O4532" i="12"/>
  <c r="O4533" i="12"/>
  <c r="O4534" i="12"/>
  <c r="O4535" i="12"/>
  <c r="O4536" i="12"/>
  <c r="O4537" i="12"/>
  <c r="O4538" i="12"/>
  <c r="O4539" i="12"/>
  <c r="O4540" i="12"/>
  <c r="O4541" i="12"/>
  <c r="O4542" i="12"/>
  <c r="O4543" i="12"/>
  <c r="O4544" i="12"/>
  <c r="O4545" i="12"/>
  <c r="O4546" i="12"/>
  <c r="O4547" i="12"/>
  <c r="O4548" i="12"/>
  <c r="O4549" i="12"/>
  <c r="O4550" i="12"/>
  <c r="O4551" i="12"/>
  <c r="O4552" i="12"/>
  <c r="O4553" i="12"/>
  <c r="O4554" i="12"/>
  <c r="O4555" i="12"/>
  <c r="O4556" i="12"/>
  <c r="O4557" i="12"/>
  <c r="O4558" i="12"/>
  <c r="O4559" i="12"/>
  <c r="O4560" i="12"/>
  <c r="O4561" i="12"/>
  <c r="O4562" i="12"/>
  <c r="O4563" i="12"/>
  <c r="O4564" i="12"/>
  <c r="O4565" i="12"/>
  <c r="O4566" i="12"/>
  <c r="O4567" i="12"/>
  <c r="O4568" i="12"/>
  <c r="O4569" i="12"/>
  <c r="O4570" i="12"/>
  <c r="O4571" i="12"/>
  <c r="O4572" i="12"/>
  <c r="O4573" i="12"/>
  <c r="O4574" i="12"/>
  <c r="O4575" i="12"/>
  <c r="O4576" i="12"/>
  <c r="O4577" i="12"/>
  <c r="O4578" i="12"/>
  <c r="O4579" i="12"/>
  <c r="O4580" i="12"/>
  <c r="O4581" i="12"/>
  <c r="O4582" i="12"/>
  <c r="O4583" i="12"/>
  <c r="O4584" i="12"/>
  <c r="O4585" i="12"/>
  <c r="O4586" i="12"/>
  <c r="O4587" i="12"/>
  <c r="O4588" i="12"/>
  <c r="O4589" i="12"/>
  <c r="O4590" i="12"/>
  <c r="O4591" i="12"/>
  <c r="O4592" i="12"/>
  <c r="O4593" i="12"/>
  <c r="O4594" i="12"/>
  <c r="O4595" i="12"/>
  <c r="O4596" i="12"/>
  <c r="O4597" i="12"/>
  <c r="O4598" i="12"/>
  <c r="O4599" i="12"/>
  <c r="O4600" i="12"/>
  <c r="O4601" i="12"/>
  <c r="O4602" i="12"/>
  <c r="O4603" i="12"/>
  <c r="O4604" i="12"/>
  <c r="O4605" i="12"/>
  <c r="O4606" i="12"/>
  <c r="O4607" i="12"/>
  <c r="O4608" i="12"/>
  <c r="O4609" i="12"/>
  <c r="O4610" i="12"/>
  <c r="O4611" i="12"/>
  <c r="O4612" i="12"/>
  <c r="O4613" i="12"/>
  <c r="O4614" i="12"/>
  <c r="O4615" i="12"/>
  <c r="O4616" i="12"/>
  <c r="O4617" i="12"/>
  <c r="O4618" i="12"/>
  <c r="O4619" i="12"/>
  <c r="O4620" i="12"/>
  <c r="O4621" i="12"/>
  <c r="O4622" i="12"/>
  <c r="O4623" i="12"/>
  <c r="O4624" i="12"/>
  <c r="O4625" i="12"/>
  <c r="O4626" i="12"/>
  <c r="O4627" i="12"/>
  <c r="O4628" i="12"/>
  <c r="O4629" i="12"/>
  <c r="O4630" i="12"/>
  <c r="O4631" i="12"/>
  <c r="O4632" i="12"/>
  <c r="O4633" i="12"/>
  <c r="O4634" i="12"/>
  <c r="O4635" i="12"/>
  <c r="O4636" i="12"/>
  <c r="O4637" i="12"/>
  <c r="O4638" i="12"/>
  <c r="O4639" i="12"/>
  <c r="O4640" i="12"/>
  <c r="O4641" i="12"/>
  <c r="O4642" i="12"/>
  <c r="O4643" i="12"/>
  <c r="O4644" i="12"/>
  <c r="O4645" i="12"/>
  <c r="O4646" i="12"/>
  <c r="O4647" i="12"/>
  <c r="O4648" i="12"/>
  <c r="O4649" i="12"/>
  <c r="O4650" i="12"/>
  <c r="O4651" i="12"/>
  <c r="O4652" i="12"/>
  <c r="O4653" i="12"/>
  <c r="O4654" i="12"/>
  <c r="O4655" i="12"/>
  <c r="O4656" i="12"/>
  <c r="O4657" i="12"/>
  <c r="O4658" i="12"/>
  <c r="O4659" i="12"/>
  <c r="O4660" i="12"/>
  <c r="O4661" i="12"/>
  <c r="O4662" i="12"/>
  <c r="O4663" i="12"/>
  <c r="O4664" i="12"/>
  <c r="O4665" i="12"/>
  <c r="O4666" i="12"/>
  <c r="O4667" i="12"/>
  <c r="O4668" i="12"/>
  <c r="O4669" i="12"/>
  <c r="O4670" i="12"/>
  <c r="O4671" i="12"/>
  <c r="O4672" i="12"/>
  <c r="O4673" i="12"/>
  <c r="O4674" i="12"/>
  <c r="O4675" i="12"/>
  <c r="O4676" i="12"/>
  <c r="O4677" i="12"/>
  <c r="O4678" i="12"/>
  <c r="O4679" i="12"/>
  <c r="O4680" i="12"/>
  <c r="O4681" i="12"/>
  <c r="O4682" i="12"/>
  <c r="O4683" i="12"/>
  <c r="O4684" i="12"/>
  <c r="O4685" i="12"/>
  <c r="O4686" i="12"/>
  <c r="O4687" i="12"/>
  <c r="O4688" i="12"/>
  <c r="O4689" i="12"/>
  <c r="O4690" i="12"/>
  <c r="O4691" i="12"/>
  <c r="O4692" i="12"/>
  <c r="O4693" i="12"/>
  <c r="O4694" i="12"/>
  <c r="O4695" i="12"/>
  <c r="O4696" i="12"/>
  <c r="O4697" i="12"/>
  <c r="O4698" i="12"/>
  <c r="O4699" i="12"/>
  <c r="O4700" i="12"/>
  <c r="O4701" i="12"/>
  <c r="O4702" i="12"/>
  <c r="O4703" i="12"/>
  <c r="O4704" i="12"/>
  <c r="O4705" i="12"/>
  <c r="O4706" i="12"/>
  <c r="O4707" i="12"/>
  <c r="O4708" i="12"/>
  <c r="O4709" i="12"/>
  <c r="O4710" i="12"/>
  <c r="O4711" i="12"/>
  <c r="O4712" i="12"/>
  <c r="O4713" i="12"/>
  <c r="O4714" i="12"/>
  <c r="O4715" i="12"/>
  <c r="O4716" i="12"/>
  <c r="O4717" i="12"/>
  <c r="O4718" i="12"/>
  <c r="O4719" i="12"/>
  <c r="O4720" i="12"/>
  <c r="O4721" i="12"/>
  <c r="O4722" i="12"/>
  <c r="O4723" i="12"/>
  <c r="O4724" i="12"/>
  <c r="O4725" i="12"/>
  <c r="O4726" i="12"/>
  <c r="O4727" i="12"/>
  <c r="O4728" i="12"/>
  <c r="O4729" i="12"/>
  <c r="O4730" i="12"/>
  <c r="O4731" i="12"/>
  <c r="O4732" i="12"/>
  <c r="O4733" i="12"/>
  <c r="O4734" i="12"/>
  <c r="O4735" i="12"/>
  <c r="O4736" i="12"/>
  <c r="O4737" i="12"/>
  <c r="O4738" i="12"/>
  <c r="O4739" i="12"/>
  <c r="O4740" i="12"/>
  <c r="O4741" i="12"/>
  <c r="O4742" i="12"/>
  <c r="O4743" i="12"/>
  <c r="O4744" i="12"/>
  <c r="O4745" i="12"/>
  <c r="O4746" i="12"/>
  <c r="O4747" i="12"/>
  <c r="O4748" i="12"/>
  <c r="O4749" i="12"/>
  <c r="O4750" i="12"/>
  <c r="O4751" i="12"/>
  <c r="O4752" i="12"/>
  <c r="O4753" i="12"/>
  <c r="O4754" i="12"/>
  <c r="O4755" i="12"/>
  <c r="O4756" i="12"/>
  <c r="O4757" i="12"/>
  <c r="O4758" i="12"/>
  <c r="O4759" i="12"/>
  <c r="O4760" i="12"/>
  <c r="O4761" i="12"/>
  <c r="O4762" i="12"/>
  <c r="O4763" i="12"/>
  <c r="O4764" i="12"/>
  <c r="O4765" i="12"/>
  <c r="O4766" i="12"/>
  <c r="O4767" i="12"/>
  <c r="O4768" i="12"/>
  <c r="O4769" i="12"/>
  <c r="O4770" i="12"/>
  <c r="O4771" i="12"/>
  <c r="O4772" i="12"/>
  <c r="O4773" i="12"/>
  <c r="O4774" i="12"/>
  <c r="O4775" i="12"/>
  <c r="O4776" i="12"/>
  <c r="O4777" i="12"/>
  <c r="O4778" i="12"/>
  <c r="O4779" i="12"/>
  <c r="O4780" i="12"/>
  <c r="O4781" i="12"/>
  <c r="O4782" i="12"/>
  <c r="O4783" i="12"/>
  <c r="O4784" i="12"/>
  <c r="O4785" i="12"/>
  <c r="O4786" i="12"/>
  <c r="O4787" i="12"/>
  <c r="O4788" i="12"/>
  <c r="O4789" i="12"/>
  <c r="O4790" i="12"/>
  <c r="O4791" i="12"/>
  <c r="O4792" i="12"/>
  <c r="O4793" i="12"/>
  <c r="O4794" i="12"/>
  <c r="O4795" i="12"/>
  <c r="O4796" i="12"/>
  <c r="O4797" i="12"/>
  <c r="O4798" i="12"/>
  <c r="O4799" i="12"/>
  <c r="O4800" i="12"/>
  <c r="O4801" i="12"/>
  <c r="O4802" i="12"/>
  <c r="O4803" i="12"/>
  <c r="O4804" i="12"/>
  <c r="O4805" i="12"/>
  <c r="O4806" i="12"/>
  <c r="O4807" i="12"/>
  <c r="O4808" i="12"/>
  <c r="O4809" i="12"/>
  <c r="O4810" i="12"/>
  <c r="O4811" i="12"/>
  <c r="O4812" i="12"/>
  <c r="O4813" i="12"/>
  <c r="O4814" i="12"/>
  <c r="O4815" i="12"/>
  <c r="O4816" i="12"/>
  <c r="O4817" i="12"/>
  <c r="O4818" i="12"/>
  <c r="O4819" i="12"/>
  <c r="O4820" i="12"/>
  <c r="O4821" i="12"/>
  <c r="O4822" i="12"/>
  <c r="O4823" i="12"/>
  <c r="O4824" i="12"/>
  <c r="O4825" i="12"/>
  <c r="O4826" i="12"/>
  <c r="O4827" i="12"/>
  <c r="O4828" i="12"/>
  <c r="O4829" i="12"/>
  <c r="O4830" i="12"/>
  <c r="O4831" i="12"/>
  <c r="O4832" i="12"/>
  <c r="O4833" i="12"/>
  <c r="O4834" i="12"/>
  <c r="O4835" i="12"/>
  <c r="O4836" i="12"/>
  <c r="O4837" i="12"/>
  <c r="O4838" i="12"/>
  <c r="O4839" i="12"/>
  <c r="O4840" i="12"/>
  <c r="O4841" i="12"/>
  <c r="O4842" i="12"/>
  <c r="O4843" i="12"/>
  <c r="O4844" i="12"/>
  <c r="O4845" i="12"/>
  <c r="O4846" i="12"/>
  <c r="O4847" i="12"/>
  <c r="O4848" i="12"/>
  <c r="O4849" i="12"/>
  <c r="O4850" i="12"/>
  <c r="O4851" i="12"/>
  <c r="O4852" i="12"/>
  <c r="O4853" i="12"/>
  <c r="O4854" i="12"/>
  <c r="O4855" i="12"/>
  <c r="O4856" i="12"/>
  <c r="O4857" i="12"/>
  <c r="O4858" i="12"/>
  <c r="O4859" i="12"/>
  <c r="O4860" i="12"/>
  <c r="O4861" i="12"/>
  <c r="O4862" i="12"/>
  <c r="O4863" i="12"/>
  <c r="O4864" i="12"/>
  <c r="O4865" i="12"/>
  <c r="O4866" i="12"/>
  <c r="O4867" i="12"/>
  <c r="O4868" i="12"/>
  <c r="O4869" i="12"/>
  <c r="O4870" i="12"/>
  <c r="O4871" i="12"/>
  <c r="O4872" i="12"/>
  <c r="O4873" i="12"/>
  <c r="O4874" i="12"/>
  <c r="O4875" i="12"/>
  <c r="O4876" i="12"/>
  <c r="O4877" i="12"/>
  <c r="O4878" i="12"/>
  <c r="O4879" i="12"/>
  <c r="O4880" i="12"/>
  <c r="O4881" i="12"/>
  <c r="O4882" i="12"/>
  <c r="O4883" i="12"/>
  <c r="O4884" i="12"/>
  <c r="O4885" i="12"/>
  <c r="O4886" i="12"/>
  <c r="O4887" i="12"/>
  <c r="O4888" i="12"/>
  <c r="O4889" i="12"/>
  <c r="O4890" i="12"/>
  <c r="O4891" i="12"/>
  <c r="O4892" i="12"/>
  <c r="O4893" i="12"/>
  <c r="O4894" i="12"/>
  <c r="O4895" i="12"/>
  <c r="O4896" i="12"/>
  <c r="O4897" i="12"/>
  <c r="O4898" i="12"/>
  <c r="O4899" i="12"/>
  <c r="O4900" i="12"/>
  <c r="O4901" i="12"/>
  <c r="O4902" i="12"/>
  <c r="O4903" i="12"/>
  <c r="O4904" i="12"/>
  <c r="O4905" i="12"/>
  <c r="O4906" i="12"/>
  <c r="O4907" i="12"/>
  <c r="O4908" i="12"/>
  <c r="O4909" i="12"/>
  <c r="O4910" i="12"/>
  <c r="O4911" i="12"/>
  <c r="O4912" i="12"/>
  <c r="O4913" i="12"/>
  <c r="O4914" i="12"/>
  <c r="O4915" i="12"/>
  <c r="O4916" i="12"/>
  <c r="O4917" i="12"/>
  <c r="O4918" i="12"/>
  <c r="O4919" i="12"/>
  <c r="O4920" i="12"/>
  <c r="O4921" i="12"/>
  <c r="O4922" i="12"/>
  <c r="O4923" i="12"/>
  <c r="O4924" i="12"/>
  <c r="O4925" i="12"/>
  <c r="O4926" i="12"/>
  <c r="O4927" i="12"/>
  <c r="O4928" i="12"/>
  <c r="O4929" i="12"/>
  <c r="O4930" i="12"/>
  <c r="O4931" i="12"/>
  <c r="O4932" i="12"/>
  <c r="O4933" i="12"/>
  <c r="O4934" i="12"/>
  <c r="O4935" i="12"/>
  <c r="O4936" i="12"/>
  <c r="O4937" i="12"/>
  <c r="O4938" i="12"/>
  <c r="O4939" i="12"/>
  <c r="O4940" i="12"/>
  <c r="O4941" i="12"/>
  <c r="O4942" i="12"/>
  <c r="O4943" i="12"/>
  <c r="O4944" i="12"/>
  <c r="O4945" i="12"/>
  <c r="O4946" i="12"/>
  <c r="O4947" i="12"/>
  <c r="O4948" i="12"/>
  <c r="O4949" i="12"/>
  <c r="O4950" i="12"/>
  <c r="O4951" i="12"/>
  <c r="O4952" i="12"/>
  <c r="O4953" i="12"/>
  <c r="O4954" i="12"/>
  <c r="O4955" i="12"/>
  <c r="O4956" i="12"/>
  <c r="O4957" i="12"/>
  <c r="O4958" i="12"/>
  <c r="O4959" i="12"/>
  <c r="O4960" i="12"/>
  <c r="O4961" i="12"/>
  <c r="O4962" i="12"/>
  <c r="O4963" i="12"/>
  <c r="O4964" i="12"/>
  <c r="O4965" i="12"/>
  <c r="O4966" i="12"/>
  <c r="O4967" i="12"/>
  <c r="O4968" i="12"/>
  <c r="O4969" i="12"/>
  <c r="O4970" i="12"/>
  <c r="O4971" i="12"/>
  <c r="O4972" i="12"/>
  <c r="O4973" i="12"/>
  <c r="O4974" i="12"/>
  <c r="O4975" i="12"/>
  <c r="O4976" i="12"/>
  <c r="O4977" i="12"/>
  <c r="O4978" i="12"/>
  <c r="O4979" i="12"/>
  <c r="O4980" i="12"/>
  <c r="O4981" i="12"/>
  <c r="O4982" i="12"/>
  <c r="O4983" i="12"/>
  <c r="O4984" i="12"/>
  <c r="O4985" i="12"/>
  <c r="O4986" i="12"/>
  <c r="O4987" i="12"/>
  <c r="O4988" i="12"/>
  <c r="O4989" i="12"/>
  <c r="O4990" i="12"/>
  <c r="O4991" i="12"/>
  <c r="O4992" i="12"/>
  <c r="O4993" i="12"/>
  <c r="O4994" i="12"/>
  <c r="O4995" i="12"/>
  <c r="O4996" i="12"/>
  <c r="O4997" i="12"/>
  <c r="O4998" i="12"/>
  <c r="O4999" i="12"/>
  <c r="O5000" i="12"/>
  <c r="O5001" i="12"/>
  <c r="O5002" i="12"/>
  <c r="O5003" i="12"/>
  <c r="O5004" i="12"/>
  <c r="O5005" i="12"/>
  <c r="O5006" i="12"/>
  <c r="O5007" i="12"/>
  <c r="O5008" i="12"/>
  <c r="O5009" i="12"/>
  <c r="O5010" i="12"/>
  <c r="O5011" i="12"/>
  <c r="O5012" i="12"/>
  <c r="O5013" i="12"/>
  <c r="O5014" i="12"/>
  <c r="O5015" i="12"/>
  <c r="O5016" i="12"/>
  <c r="O5017" i="12"/>
  <c r="O5018" i="12"/>
  <c r="O5019" i="12"/>
  <c r="O5020" i="12"/>
  <c r="O5021" i="12"/>
  <c r="O5022" i="12"/>
  <c r="O5023" i="12"/>
  <c r="O5024" i="12"/>
  <c r="O5025" i="12"/>
  <c r="O5026" i="12"/>
  <c r="O5027" i="12"/>
  <c r="O5028" i="12"/>
  <c r="O5029" i="12"/>
  <c r="O5030" i="12"/>
  <c r="O5031" i="12"/>
  <c r="O5032" i="12"/>
  <c r="O5033" i="12"/>
  <c r="O5034" i="12"/>
  <c r="O5035" i="12"/>
  <c r="O5036" i="12"/>
  <c r="O5037" i="12"/>
  <c r="O5038" i="12"/>
  <c r="O5039" i="12"/>
  <c r="O5040" i="12"/>
  <c r="O5041" i="12"/>
  <c r="O5042" i="12"/>
  <c r="O5043" i="12"/>
  <c r="O5044" i="12"/>
  <c r="O5045" i="12"/>
  <c r="O5046" i="12"/>
  <c r="O5047" i="12"/>
  <c r="O5048" i="12"/>
  <c r="O5049" i="12"/>
  <c r="O5050" i="12"/>
  <c r="O5051" i="12"/>
  <c r="O5052" i="12"/>
  <c r="O5053" i="12"/>
  <c r="O5054" i="12"/>
  <c r="O5055" i="12"/>
  <c r="O5056" i="12"/>
  <c r="O5057" i="12"/>
  <c r="O5058" i="12"/>
  <c r="O5059" i="12"/>
  <c r="O5060" i="12"/>
  <c r="O5061" i="12"/>
  <c r="O5062" i="12"/>
  <c r="O5063" i="12"/>
  <c r="O5064" i="12"/>
  <c r="O5065" i="12"/>
  <c r="O5066" i="12"/>
  <c r="O5067" i="12"/>
  <c r="O5068" i="12"/>
  <c r="O5069" i="12"/>
  <c r="O5070" i="12"/>
  <c r="O5071" i="12"/>
  <c r="O5072" i="12"/>
  <c r="O5073" i="12"/>
  <c r="O5074" i="12"/>
  <c r="O5075" i="12"/>
  <c r="O5076" i="12"/>
  <c r="O5077" i="12"/>
  <c r="O5078" i="12"/>
  <c r="O5079" i="12"/>
  <c r="O5080" i="12"/>
  <c r="O5081" i="12"/>
  <c r="O5082" i="12"/>
  <c r="O5083" i="12"/>
  <c r="O5084" i="12"/>
  <c r="O5085" i="12"/>
  <c r="O5086" i="12"/>
  <c r="O5087" i="12"/>
  <c r="O5088" i="12"/>
  <c r="O5089" i="12"/>
  <c r="O5090" i="12"/>
  <c r="O5091" i="12"/>
  <c r="O5092" i="12"/>
  <c r="O5093" i="12"/>
  <c r="O5094" i="12"/>
  <c r="O5095" i="12"/>
  <c r="O5096" i="12"/>
  <c r="O5097" i="12"/>
  <c r="O5098" i="12"/>
  <c r="O5099" i="12"/>
  <c r="O5100" i="12"/>
  <c r="O5101" i="12"/>
  <c r="O5102" i="12"/>
  <c r="O5103" i="12"/>
  <c r="O5104" i="12"/>
  <c r="O5105" i="12"/>
  <c r="O5106" i="12"/>
  <c r="O5107" i="12"/>
  <c r="O5108" i="12"/>
  <c r="O5109" i="12"/>
  <c r="O5110" i="12"/>
  <c r="O5111" i="12"/>
  <c r="O5112" i="12"/>
  <c r="O5113" i="12"/>
  <c r="O5114" i="12"/>
  <c r="O5115" i="12"/>
  <c r="O5116" i="12"/>
  <c r="O5117" i="12"/>
  <c r="O5118" i="12"/>
  <c r="O5119" i="12"/>
  <c r="O5120" i="12"/>
  <c r="O5121" i="12"/>
  <c r="O5122" i="12"/>
  <c r="O5123" i="12"/>
  <c r="O5124" i="12"/>
  <c r="O5125" i="12"/>
  <c r="O5126" i="12"/>
  <c r="O5127" i="12"/>
  <c r="O5128" i="12"/>
  <c r="O5129" i="12"/>
  <c r="O5130" i="12"/>
  <c r="O5131" i="12"/>
  <c r="O5132" i="12"/>
  <c r="O5133" i="12"/>
  <c r="O5134" i="12"/>
  <c r="O5135" i="12"/>
  <c r="O5136" i="12"/>
  <c r="O5137" i="12"/>
  <c r="O5138" i="12"/>
  <c r="O5139" i="12"/>
  <c r="O5140" i="12"/>
  <c r="O5141" i="12"/>
  <c r="O5142" i="12"/>
  <c r="O5143" i="12"/>
  <c r="O5144" i="12"/>
  <c r="O5145" i="12"/>
  <c r="O5146" i="12"/>
  <c r="O5147" i="12"/>
  <c r="O5148" i="12"/>
  <c r="O5149" i="12"/>
  <c r="O5150" i="12"/>
  <c r="O5151" i="12"/>
  <c r="O5152" i="12"/>
  <c r="O5153" i="12"/>
  <c r="O5154" i="12"/>
  <c r="O5155" i="12"/>
  <c r="O5156" i="12"/>
  <c r="O5157" i="12"/>
  <c r="O5158" i="12"/>
  <c r="O5159" i="12"/>
  <c r="O5160" i="12"/>
  <c r="O5161" i="12"/>
  <c r="O5162" i="12"/>
  <c r="O5163" i="12"/>
  <c r="O5164" i="12"/>
  <c r="O5165" i="12"/>
  <c r="O5166" i="12"/>
  <c r="O5167" i="12"/>
  <c r="O5168" i="12"/>
  <c r="O5169" i="12"/>
  <c r="O5170" i="12"/>
  <c r="O5171" i="12"/>
  <c r="O5172" i="12"/>
  <c r="O5173" i="12"/>
  <c r="O5174" i="12"/>
  <c r="O5175" i="12"/>
  <c r="O5176" i="12"/>
  <c r="O5177" i="12"/>
  <c r="O5178" i="12"/>
  <c r="O5179" i="12"/>
  <c r="O5180" i="12"/>
  <c r="O5181" i="12"/>
  <c r="O5182" i="12"/>
  <c r="O5183" i="12"/>
  <c r="O5184" i="12"/>
  <c r="O5185" i="12"/>
  <c r="O5186" i="12"/>
  <c r="O5187" i="12"/>
  <c r="O5188" i="12"/>
  <c r="O5189" i="12"/>
  <c r="O5190" i="12"/>
  <c r="O5191" i="12"/>
  <c r="O5192" i="12"/>
  <c r="O5193" i="12"/>
  <c r="O5194" i="12"/>
  <c r="O5195" i="12"/>
  <c r="O5196" i="12"/>
  <c r="O5197" i="12"/>
  <c r="O5198" i="12"/>
  <c r="O5199" i="12"/>
  <c r="O5200" i="12"/>
  <c r="O5201" i="12"/>
  <c r="O5202" i="12"/>
  <c r="O5203" i="12"/>
  <c r="O5204" i="12"/>
  <c r="O5205" i="12"/>
  <c r="O5206" i="12"/>
  <c r="O5207" i="12"/>
  <c r="O5208" i="12"/>
  <c r="O5209" i="12"/>
  <c r="O5210" i="12"/>
  <c r="O5211" i="12"/>
  <c r="O5212" i="12"/>
  <c r="O5213" i="12"/>
  <c r="O5214" i="12"/>
  <c r="O5215" i="12"/>
  <c r="O5216" i="12"/>
  <c r="O5217" i="12"/>
  <c r="O5218" i="12"/>
  <c r="O5219" i="12"/>
  <c r="O5220" i="12"/>
  <c r="O5221" i="12"/>
  <c r="O5222" i="12"/>
  <c r="O5223" i="12"/>
  <c r="O5224" i="12"/>
  <c r="O5225" i="12"/>
  <c r="O5226" i="12"/>
  <c r="O5227" i="12"/>
  <c r="O5228" i="12"/>
  <c r="O5229" i="12"/>
  <c r="O5230" i="12"/>
  <c r="O5231" i="12"/>
  <c r="O5232" i="12"/>
  <c r="O5233" i="12"/>
  <c r="O5234" i="12"/>
  <c r="O5235" i="12"/>
  <c r="O5236" i="12"/>
  <c r="O5237" i="12"/>
  <c r="O5238" i="12"/>
  <c r="O5239" i="12"/>
  <c r="O5240" i="12"/>
  <c r="O5241" i="12"/>
  <c r="O5242" i="12"/>
  <c r="O5243" i="12"/>
  <c r="O5244" i="12"/>
  <c r="O5245" i="12"/>
  <c r="O5246" i="12"/>
  <c r="O5247" i="12"/>
  <c r="O5248" i="12"/>
  <c r="O5249" i="12"/>
  <c r="O5250" i="12"/>
  <c r="O5251" i="12"/>
  <c r="O5252" i="12"/>
  <c r="O5253" i="12"/>
  <c r="O5254" i="12"/>
  <c r="O5255" i="12"/>
  <c r="O5256" i="12"/>
  <c r="O5257" i="12"/>
  <c r="O5258" i="12"/>
  <c r="O5259" i="12"/>
  <c r="O5260" i="12"/>
  <c r="O5261" i="12"/>
  <c r="O5262" i="12"/>
  <c r="O5263" i="12"/>
  <c r="O5264" i="12"/>
  <c r="O5265" i="12"/>
  <c r="O5266" i="12"/>
  <c r="O5267" i="12"/>
  <c r="O5268" i="12"/>
  <c r="O5269" i="12"/>
  <c r="O5270" i="12"/>
  <c r="O5271" i="12"/>
  <c r="O5272" i="12"/>
  <c r="O5273" i="12"/>
  <c r="O5274" i="12"/>
  <c r="O5275" i="12"/>
  <c r="O5276" i="12"/>
  <c r="O5277" i="12"/>
  <c r="O5278" i="12"/>
  <c r="O5279" i="12"/>
  <c r="O5280" i="12"/>
  <c r="O5281" i="12"/>
  <c r="O5282" i="12"/>
  <c r="O5283" i="12"/>
  <c r="O5284" i="12"/>
  <c r="O5285" i="12"/>
  <c r="O5286" i="12"/>
  <c r="O5287" i="12"/>
  <c r="O5288" i="12"/>
  <c r="O5289" i="12"/>
  <c r="O5290" i="12"/>
  <c r="O5291" i="12"/>
  <c r="O5292" i="12"/>
  <c r="O5293" i="12"/>
  <c r="O5294" i="12"/>
  <c r="O5295" i="12"/>
  <c r="O5296" i="12"/>
  <c r="O5297" i="12"/>
  <c r="O5298" i="12"/>
  <c r="O5299" i="12"/>
  <c r="O5300" i="12"/>
  <c r="O5301" i="12"/>
  <c r="O5302" i="12"/>
  <c r="O5303" i="12"/>
  <c r="O5304" i="12"/>
  <c r="O5305" i="12"/>
  <c r="O5306" i="12"/>
  <c r="O5307" i="12"/>
  <c r="O5308" i="12"/>
  <c r="O5309" i="12"/>
  <c r="O5310" i="12"/>
  <c r="O5311" i="12"/>
  <c r="O5312" i="12"/>
  <c r="O5313" i="12"/>
  <c r="O5314" i="12"/>
  <c r="O5315" i="12"/>
  <c r="O5316" i="12"/>
  <c r="O5317" i="12"/>
  <c r="O5318" i="12"/>
  <c r="O5319" i="12"/>
  <c r="O5320" i="12"/>
  <c r="O5321" i="12"/>
  <c r="O5322" i="12"/>
  <c r="O5323" i="12"/>
  <c r="O5324" i="12"/>
  <c r="O5325" i="12"/>
  <c r="O5326" i="12"/>
  <c r="O5327" i="12"/>
  <c r="O5328" i="12"/>
  <c r="O5329" i="12"/>
  <c r="O5330" i="12"/>
  <c r="O5331" i="12"/>
  <c r="O5332" i="12"/>
  <c r="O5333" i="12"/>
  <c r="O5334" i="12"/>
  <c r="O5335" i="12"/>
  <c r="O5336" i="12"/>
  <c r="O5337" i="12"/>
  <c r="O5338" i="12"/>
  <c r="O5339" i="12"/>
  <c r="O5340" i="12"/>
  <c r="O5341" i="12"/>
  <c r="O5342" i="12"/>
  <c r="O5343" i="12"/>
  <c r="O5344" i="12"/>
  <c r="O5345" i="12"/>
  <c r="O5346" i="12"/>
  <c r="O5347" i="12"/>
  <c r="O5348" i="12"/>
  <c r="O5349" i="12"/>
  <c r="O5350" i="12"/>
  <c r="O5351" i="12"/>
  <c r="O5352" i="12"/>
  <c r="O5353" i="12"/>
  <c r="O5354" i="12"/>
  <c r="O5355" i="12"/>
  <c r="O5356" i="12"/>
  <c r="O5357" i="12"/>
  <c r="O5358" i="12"/>
  <c r="O5359" i="12"/>
  <c r="O5360" i="12"/>
  <c r="O5361" i="12"/>
  <c r="O5362" i="12"/>
  <c r="O5363" i="12"/>
  <c r="O5364" i="12"/>
  <c r="O5365" i="12"/>
  <c r="O5366" i="12"/>
  <c r="O5367" i="12"/>
  <c r="O5368" i="12"/>
  <c r="O5369" i="12"/>
  <c r="O5370" i="12"/>
  <c r="O5371" i="12"/>
  <c r="O5372" i="12"/>
  <c r="O5373" i="12"/>
  <c r="O5374" i="12"/>
  <c r="O5375" i="12"/>
  <c r="O5376" i="12"/>
  <c r="O5377" i="12"/>
  <c r="O5378" i="12"/>
  <c r="O5379" i="12"/>
  <c r="O5380" i="12"/>
  <c r="O5381" i="12"/>
  <c r="O5382" i="12"/>
  <c r="O5383" i="12"/>
  <c r="O5384" i="12"/>
  <c r="O5385" i="12"/>
  <c r="O5386" i="12"/>
  <c r="O5387" i="12"/>
  <c r="O5388" i="12"/>
  <c r="O5389" i="12"/>
  <c r="O5390" i="12"/>
  <c r="O5391" i="12"/>
  <c r="O5392" i="12"/>
  <c r="O5393" i="12"/>
  <c r="O5394" i="12"/>
  <c r="O5395" i="12"/>
  <c r="O5396" i="12"/>
  <c r="O5397" i="12"/>
  <c r="O5398" i="12"/>
  <c r="O5399" i="12"/>
  <c r="O5400" i="12"/>
  <c r="O5401" i="12"/>
  <c r="O5402" i="12"/>
  <c r="O5403" i="12"/>
  <c r="O5404" i="12"/>
  <c r="O5405" i="12"/>
  <c r="O5406" i="12"/>
  <c r="O5407" i="12"/>
  <c r="O5408" i="12"/>
  <c r="O5409" i="12"/>
  <c r="O5410" i="12"/>
  <c r="O5411" i="12"/>
  <c r="O5412" i="12"/>
  <c r="O5413" i="12"/>
  <c r="O5414" i="12"/>
  <c r="O5415" i="12"/>
  <c r="O5416" i="12"/>
  <c r="O5417" i="12"/>
  <c r="O5418" i="12"/>
  <c r="O5419" i="12"/>
  <c r="O5420" i="12"/>
  <c r="O5421" i="12"/>
  <c r="O5422" i="12"/>
  <c r="O5423" i="12"/>
  <c r="O5424" i="12"/>
  <c r="O5425" i="12"/>
  <c r="O5426" i="12"/>
  <c r="O5427" i="12"/>
  <c r="O5428" i="12"/>
  <c r="O5429" i="12"/>
  <c r="O5430" i="12"/>
  <c r="O5431" i="12"/>
  <c r="O5432" i="12"/>
  <c r="O5433" i="12"/>
  <c r="O5434" i="12"/>
  <c r="O5435" i="12"/>
  <c r="O5436" i="12"/>
  <c r="O5437" i="12"/>
  <c r="O5438" i="12"/>
  <c r="O5439" i="12"/>
  <c r="O5440" i="12"/>
  <c r="O5441" i="12"/>
  <c r="O5442" i="12"/>
  <c r="O5443" i="12"/>
  <c r="O5444" i="12"/>
  <c r="O5445" i="12"/>
  <c r="O5446" i="12"/>
  <c r="O5447" i="12"/>
  <c r="O5448" i="12"/>
  <c r="O5449" i="12"/>
  <c r="O5450" i="12"/>
  <c r="O5451" i="12"/>
  <c r="O5452" i="12"/>
  <c r="O5453" i="12"/>
  <c r="O5454" i="12"/>
  <c r="O5455" i="12"/>
  <c r="O5456" i="12"/>
  <c r="O5457" i="12"/>
  <c r="O5458" i="12"/>
  <c r="O5459" i="12"/>
  <c r="O5460" i="12"/>
  <c r="O5461" i="12"/>
  <c r="O5462" i="12"/>
  <c r="O5463" i="12"/>
  <c r="O5464" i="12"/>
  <c r="O5465" i="12"/>
  <c r="O5466" i="12"/>
  <c r="O5467" i="12"/>
  <c r="O5468" i="12"/>
  <c r="O5469" i="12"/>
  <c r="O5470" i="12"/>
  <c r="O5471" i="12"/>
  <c r="O5472" i="12"/>
  <c r="O5473" i="12"/>
  <c r="O5474" i="12"/>
  <c r="O5475" i="12"/>
  <c r="O5476" i="12"/>
  <c r="O5477" i="12"/>
  <c r="O5478" i="12"/>
  <c r="O5479" i="12"/>
  <c r="O5480" i="12"/>
  <c r="O5481" i="12"/>
  <c r="O5482" i="12"/>
  <c r="O5483" i="12"/>
  <c r="O5484" i="12"/>
  <c r="O5485" i="12"/>
  <c r="O5486" i="12"/>
  <c r="O5487" i="12"/>
  <c r="O5488" i="12"/>
  <c r="O5489" i="12"/>
  <c r="O5490" i="12"/>
  <c r="O5491" i="12"/>
  <c r="O5492" i="12"/>
  <c r="O5493" i="12"/>
  <c r="O5494" i="12"/>
  <c r="O5495" i="12"/>
  <c r="O5496" i="12"/>
  <c r="O5497" i="12"/>
  <c r="O5498" i="12"/>
  <c r="O5499" i="12"/>
  <c r="O5500" i="12"/>
  <c r="O5501" i="12"/>
  <c r="O5502" i="12"/>
  <c r="O5503" i="12"/>
  <c r="O5504" i="12"/>
  <c r="O5505" i="12"/>
  <c r="O5506" i="12"/>
  <c r="O5507" i="12"/>
  <c r="O5508" i="12"/>
  <c r="O5509" i="12"/>
  <c r="O5510" i="12"/>
  <c r="O5511" i="12"/>
  <c r="O5512" i="12"/>
  <c r="O5513" i="12"/>
  <c r="O5514" i="12"/>
  <c r="O5515" i="12"/>
  <c r="O5516" i="12"/>
  <c r="O5517" i="12"/>
  <c r="O5518" i="12"/>
  <c r="O5519" i="12"/>
  <c r="O5520" i="12"/>
  <c r="O5521" i="12"/>
  <c r="O5522" i="12"/>
  <c r="O5523" i="12"/>
  <c r="O5524" i="12"/>
  <c r="O5525" i="12"/>
  <c r="O5526" i="12"/>
  <c r="O5527" i="12"/>
  <c r="O5528" i="12"/>
  <c r="O5529" i="12"/>
  <c r="O5530" i="12"/>
  <c r="O5531" i="12"/>
  <c r="O5532" i="12"/>
  <c r="O5533" i="12"/>
  <c r="O5534" i="12"/>
  <c r="O5535" i="12"/>
  <c r="O5536" i="12"/>
  <c r="O5537" i="12"/>
  <c r="O5538" i="12"/>
  <c r="O5539" i="12"/>
  <c r="O5540" i="12"/>
  <c r="O5541" i="12"/>
  <c r="O5542" i="12"/>
  <c r="O5543" i="12"/>
  <c r="O5544" i="12"/>
  <c r="O5545" i="12"/>
  <c r="O5546" i="12"/>
  <c r="O5547" i="12"/>
  <c r="O5548" i="12"/>
  <c r="O5549" i="12"/>
  <c r="O5550" i="12"/>
  <c r="O5551" i="12"/>
  <c r="O5552" i="12"/>
  <c r="O5553" i="12"/>
  <c r="O5554" i="12"/>
  <c r="O5555" i="12"/>
  <c r="O5556" i="12"/>
  <c r="O5557" i="12"/>
  <c r="O5558" i="12"/>
  <c r="O5559" i="12"/>
  <c r="O5560" i="12"/>
  <c r="O5561" i="12"/>
  <c r="O5562" i="12"/>
  <c r="O5563" i="12"/>
  <c r="O5564" i="12"/>
  <c r="O5565" i="12"/>
  <c r="O5566" i="12"/>
  <c r="O5567" i="12"/>
  <c r="O5568" i="12"/>
  <c r="O5569" i="12"/>
  <c r="O5570" i="12"/>
  <c r="O5571" i="12"/>
  <c r="O5572" i="12"/>
  <c r="O5573" i="12"/>
  <c r="O5574" i="12"/>
  <c r="O5575" i="12"/>
  <c r="O5576" i="12"/>
  <c r="O5577" i="12"/>
  <c r="O5578" i="12"/>
  <c r="O5579" i="12"/>
  <c r="O5580" i="12"/>
  <c r="O5581" i="12"/>
  <c r="O5582" i="12"/>
  <c r="O5583" i="12"/>
  <c r="O5584" i="12"/>
  <c r="O5585" i="12"/>
  <c r="O5586" i="12"/>
  <c r="O5587" i="12"/>
  <c r="O5588" i="12"/>
  <c r="O5589" i="12"/>
  <c r="O5590" i="12"/>
  <c r="O5591" i="12"/>
  <c r="O5592" i="12"/>
  <c r="O5593" i="12"/>
  <c r="O5594" i="12"/>
  <c r="O5595" i="12"/>
  <c r="O5596" i="12"/>
  <c r="O5597" i="12"/>
  <c r="O5598" i="12"/>
  <c r="O5599" i="12"/>
  <c r="O5600" i="12"/>
  <c r="O5601" i="12"/>
  <c r="O5602" i="12"/>
  <c r="O5603" i="12"/>
  <c r="O5604" i="12"/>
  <c r="O5605" i="12"/>
  <c r="O5606" i="12"/>
  <c r="O5607" i="12"/>
  <c r="O5608" i="12"/>
  <c r="O5609" i="12"/>
  <c r="O5610" i="12"/>
  <c r="O5611" i="12"/>
  <c r="O5612" i="12"/>
  <c r="O5613" i="12"/>
  <c r="O5614" i="12"/>
  <c r="O5615" i="12"/>
  <c r="O5616" i="12"/>
  <c r="O5617" i="12"/>
  <c r="O5618" i="12"/>
  <c r="O5619" i="12"/>
  <c r="O5620" i="12"/>
  <c r="O5621" i="12"/>
  <c r="O5622" i="12"/>
  <c r="O5623" i="12"/>
  <c r="O5624" i="12"/>
  <c r="O5625" i="12"/>
  <c r="O5626" i="12"/>
  <c r="O5627" i="12"/>
  <c r="O5628" i="12"/>
  <c r="O5629" i="12"/>
  <c r="O5630" i="12"/>
  <c r="O5631" i="12"/>
  <c r="O5632" i="12"/>
  <c r="O5633" i="12"/>
  <c r="O5634" i="12"/>
  <c r="O5635" i="12"/>
  <c r="O5636" i="12"/>
  <c r="O5637" i="12"/>
  <c r="O5638" i="12"/>
  <c r="O5639" i="12"/>
  <c r="O5640" i="12"/>
  <c r="O5641" i="12"/>
  <c r="O5642" i="12"/>
  <c r="O5643" i="12"/>
  <c r="O5644" i="12"/>
  <c r="O5645" i="12"/>
  <c r="O5646" i="12"/>
  <c r="O5647" i="12"/>
  <c r="O5648" i="12"/>
  <c r="O5649" i="12"/>
  <c r="O5650" i="12"/>
  <c r="O5651" i="12"/>
  <c r="O5652" i="12"/>
  <c r="O5653" i="12"/>
  <c r="O5654" i="12"/>
  <c r="O5655" i="12"/>
  <c r="O5656" i="12"/>
  <c r="O5657" i="12"/>
  <c r="O5658" i="12"/>
  <c r="O5659" i="12"/>
  <c r="O5660" i="12"/>
  <c r="O5661" i="12"/>
  <c r="O5662" i="12"/>
  <c r="O5663" i="12"/>
  <c r="O5664" i="12"/>
  <c r="O5665" i="12"/>
  <c r="O5666" i="12"/>
  <c r="O5667" i="12"/>
  <c r="O5668" i="12"/>
  <c r="O5669" i="12"/>
  <c r="O5670" i="12"/>
  <c r="O5671" i="12"/>
  <c r="O5672" i="12"/>
  <c r="O5673" i="12"/>
  <c r="O5674" i="12"/>
  <c r="O5675" i="12"/>
  <c r="O5676" i="12"/>
  <c r="O5677" i="12"/>
  <c r="O5678" i="12"/>
  <c r="O5679" i="12"/>
  <c r="O5680" i="12"/>
  <c r="O5681" i="12"/>
  <c r="O5682" i="12"/>
  <c r="O5683" i="12"/>
  <c r="O5684" i="12"/>
  <c r="O5685" i="12"/>
  <c r="O5686" i="12"/>
  <c r="O5687" i="12"/>
  <c r="O5688" i="12"/>
  <c r="O5689" i="12"/>
  <c r="O5690" i="12"/>
  <c r="O5691" i="12"/>
  <c r="O5692" i="12"/>
  <c r="O5693" i="12"/>
  <c r="O5694" i="12"/>
  <c r="O5695" i="12"/>
  <c r="O5696" i="12"/>
  <c r="O5697" i="12"/>
  <c r="O5698" i="12"/>
  <c r="O5699" i="12"/>
  <c r="O5700" i="12"/>
  <c r="O5701" i="12"/>
  <c r="O5702" i="12"/>
  <c r="O5703" i="12"/>
  <c r="O5704" i="12"/>
  <c r="O5705" i="12"/>
  <c r="O5706" i="12"/>
  <c r="O5707" i="12"/>
  <c r="O5708" i="12"/>
  <c r="O5709" i="12"/>
  <c r="O5710" i="12"/>
  <c r="O5711" i="12"/>
  <c r="O5712" i="12"/>
  <c r="O5713" i="12"/>
  <c r="O5714" i="12"/>
  <c r="O5715" i="12"/>
  <c r="O5716" i="12"/>
  <c r="O5717" i="12"/>
  <c r="O5718" i="12"/>
  <c r="O5719" i="12"/>
  <c r="O5720" i="12"/>
  <c r="O5721" i="12"/>
  <c r="O5722" i="12"/>
  <c r="O5723" i="12"/>
  <c r="O5724" i="12"/>
  <c r="O5725" i="12"/>
  <c r="O5726" i="12"/>
  <c r="O5727" i="12"/>
  <c r="O5728" i="12"/>
  <c r="O5729" i="12"/>
  <c r="O5730" i="12"/>
  <c r="O5731" i="12"/>
  <c r="O5732" i="12"/>
  <c r="O5733" i="12"/>
  <c r="O5734" i="12"/>
  <c r="O5735" i="12"/>
  <c r="O5736" i="12"/>
  <c r="O5737" i="12"/>
  <c r="O5738" i="12"/>
  <c r="O5739" i="12"/>
  <c r="O5740" i="12"/>
  <c r="O5741" i="12"/>
  <c r="O5742" i="12"/>
  <c r="O5743" i="12"/>
  <c r="O5744" i="12"/>
  <c r="O5745" i="12"/>
  <c r="O5746" i="12"/>
  <c r="O5747" i="12"/>
  <c r="O5748" i="12"/>
  <c r="O5749" i="12"/>
  <c r="O5750" i="12"/>
  <c r="O5751" i="12"/>
  <c r="O5752" i="12"/>
  <c r="O5753" i="12"/>
  <c r="O5754" i="12"/>
  <c r="O5755" i="12"/>
  <c r="O5756" i="12"/>
  <c r="O5757" i="12"/>
  <c r="O5758" i="12"/>
  <c r="O5759" i="12"/>
  <c r="O5760" i="12"/>
  <c r="O5761" i="12"/>
  <c r="O5762" i="12"/>
  <c r="O5763" i="12"/>
  <c r="O5764" i="12"/>
  <c r="O5765" i="12"/>
  <c r="O5766" i="12"/>
  <c r="O5767" i="12"/>
  <c r="O5768" i="12"/>
  <c r="O5769" i="12"/>
  <c r="O5770" i="12"/>
  <c r="O5771" i="12"/>
  <c r="O5772" i="12"/>
  <c r="O5773" i="12"/>
  <c r="O5774" i="12"/>
  <c r="O5775" i="12"/>
  <c r="O5776" i="12"/>
  <c r="O5777" i="12"/>
  <c r="O5778" i="12"/>
  <c r="O5779" i="12"/>
  <c r="O5780" i="12"/>
  <c r="O5781" i="12"/>
  <c r="O5782" i="12"/>
  <c r="O5783" i="12"/>
  <c r="O5784" i="12"/>
  <c r="O5785" i="12"/>
  <c r="O5786" i="12"/>
  <c r="O5787" i="12"/>
  <c r="O5788" i="12"/>
  <c r="O5789" i="12"/>
  <c r="O5790" i="12"/>
  <c r="O5791" i="12"/>
  <c r="O5792" i="12"/>
  <c r="O5793" i="12"/>
  <c r="O5794" i="12"/>
  <c r="O5795" i="12"/>
  <c r="O5796" i="12"/>
  <c r="O5797" i="12"/>
  <c r="O5798" i="12"/>
  <c r="O5799" i="12"/>
  <c r="O5800" i="12"/>
  <c r="O5801" i="12"/>
  <c r="O5802" i="12"/>
  <c r="O5803" i="12"/>
  <c r="O5804" i="12"/>
  <c r="O5805" i="12"/>
  <c r="O5806" i="12"/>
  <c r="O5807" i="12"/>
  <c r="O5808" i="12"/>
  <c r="O5809" i="12"/>
  <c r="O5810" i="12"/>
  <c r="O5811" i="12"/>
  <c r="O5812" i="12"/>
  <c r="O5813" i="12"/>
  <c r="O5814" i="12"/>
  <c r="O5815" i="12"/>
  <c r="O5816" i="12"/>
  <c r="O5817" i="12"/>
  <c r="O5818" i="12"/>
  <c r="O5819" i="12"/>
  <c r="O5820" i="12"/>
  <c r="O5821" i="12"/>
  <c r="O5822" i="12"/>
  <c r="O5823" i="12"/>
  <c r="O5824" i="12"/>
  <c r="O5825" i="12"/>
  <c r="O5826" i="12"/>
  <c r="O5827" i="12"/>
  <c r="O5828" i="12"/>
  <c r="O5829" i="12"/>
  <c r="O5830" i="12"/>
  <c r="O5831" i="12"/>
  <c r="O5832" i="12"/>
  <c r="O5833" i="12"/>
  <c r="O5834" i="12"/>
  <c r="O5835" i="12"/>
  <c r="O5836" i="12"/>
  <c r="O5837" i="12"/>
  <c r="O5838" i="12"/>
  <c r="O5839" i="12"/>
  <c r="O5840" i="12"/>
  <c r="O5841" i="12"/>
  <c r="O5842" i="12"/>
  <c r="O5843" i="12"/>
  <c r="O5844" i="12"/>
  <c r="O5845" i="12"/>
  <c r="O5846" i="12"/>
  <c r="O5847" i="12"/>
  <c r="O5848" i="12"/>
  <c r="O5849" i="12"/>
  <c r="O5850" i="12"/>
  <c r="O5851" i="12"/>
  <c r="O5852" i="12"/>
  <c r="O5853" i="12"/>
  <c r="O5854" i="12"/>
  <c r="O5855" i="12"/>
  <c r="O5856" i="12"/>
  <c r="O5857" i="12"/>
  <c r="O5858" i="12"/>
  <c r="O5859" i="12"/>
  <c r="O5860" i="12"/>
  <c r="O5861" i="12"/>
  <c r="O5862" i="12"/>
  <c r="O5863" i="12"/>
  <c r="O5864" i="12"/>
  <c r="O5865" i="12"/>
  <c r="O5866" i="12"/>
  <c r="O5867" i="12"/>
  <c r="O5868" i="12"/>
  <c r="O5869" i="12"/>
  <c r="O5870" i="12"/>
  <c r="O5871" i="12"/>
  <c r="O5872" i="12"/>
  <c r="O5873" i="12"/>
  <c r="O5874" i="12"/>
  <c r="O5875" i="12"/>
  <c r="O5876" i="12"/>
  <c r="O5877" i="12"/>
  <c r="O5878" i="12"/>
  <c r="O5879" i="12"/>
  <c r="O5880" i="12"/>
  <c r="O5881" i="12"/>
  <c r="O5882" i="12"/>
  <c r="O5883" i="12"/>
  <c r="O5884" i="12"/>
  <c r="O5885" i="12"/>
  <c r="O5886" i="12"/>
  <c r="O5887" i="12"/>
  <c r="O5888" i="12"/>
  <c r="O5889" i="12"/>
  <c r="O5890" i="12"/>
  <c r="O5891" i="12"/>
  <c r="O5892" i="12"/>
  <c r="O5893" i="12"/>
  <c r="O5894" i="12"/>
  <c r="O5895" i="12"/>
  <c r="O5896" i="12"/>
  <c r="O5897" i="12"/>
  <c r="O5898" i="12"/>
  <c r="O5899" i="12"/>
  <c r="O5900" i="12"/>
  <c r="O5901" i="12"/>
  <c r="O5902" i="12"/>
  <c r="O5903" i="12"/>
  <c r="O5904" i="12"/>
  <c r="O5905" i="12"/>
  <c r="O5906" i="12"/>
  <c r="O5907" i="12"/>
  <c r="O5908" i="12"/>
  <c r="O5909" i="12"/>
  <c r="O5910" i="12"/>
  <c r="O5911" i="12"/>
  <c r="O5912" i="12"/>
  <c r="O5913" i="12"/>
  <c r="O5914" i="12"/>
  <c r="O5915" i="12"/>
  <c r="O5916" i="12"/>
  <c r="O5917" i="12"/>
  <c r="O5918" i="12"/>
  <c r="O5919" i="12"/>
  <c r="O5920" i="12"/>
  <c r="O5921" i="12"/>
  <c r="O5922" i="12"/>
  <c r="O5923" i="12"/>
  <c r="O5924" i="12"/>
  <c r="O5925" i="12"/>
  <c r="O5926" i="12"/>
  <c r="O5927" i="12"/>
  <c r="O5928" i="12"/>
  <c r="O5929" i="12"/>
  <c r="O5930" i="12"/>
  <c r="O5931" i="12"/>
  <c r="O5932" i="12"/>
  <c r="O5933" i="12"/>
  <c r="O5934" i="12"/>
  <c r="O5935" i="12"/>
  <c r="O5936" i="12"/>
  <c r="O5937" i="12"/>
  <c r="O5938" i="12"/>
  <c r="O5939" i="12"/>
  <c r="O5940" i="12"/>
  <c r="O5941" i="12"/>
  <c r="O5942" i="12"/>
  <c r="O5943" i="12"/>
  <c r="O5944" i="12"/>
  <c r="O5945" i="12"/>
  <c r="O5946" i="12"/>
  <c r="O5947" i="12"/>
  <c r="O5948" i="12"/>
  <c r="O5949" i="12"/>
  <c r="O5950" i="12"/>
  <c r="O5951" i="12"/>
  <c r="O5952" i="12"/>
  <c r="O5953" i="12"/>
  <c r="O5954" i="12"/>
  <c r="O5955" i="12"/>
  <c r="O5956" i="12"/>
  <c r="O5957" i="12"/>
  <c r="O5958" i="12"/>
  <c r="O5959" i="12"/>
  <c r="O5960" i="12"/>
  <c r="O5961" i="12"/>
  <c r="O5962" i="12"/>
  <c r="O5963" i="12"/>
  <c r="O5964" i="12"/>
  <c r="O5965" i="12"/>
  <c r="O5966" i="12"/>
  <c r="O5967" i="12"/>
  <c r="O5968" i="12"/>
  <c r="O5969" i="12"/>
  <c r="O5970" i="12"/>
  <c r="O5971" i="12"/>
  <c r="O5972" i="12"/>
  <c r="O5973" i="12"/>
  <c r="O5974" i="12"/>
  <c r="O5975" i="12"/>
  <c r="O5976" i="12"/>
  <c r="O5977" i="12"/>
  <c r="O5978" i="12"/>
  <c r="O5979" i="12"/>
  <c r="O5980" i="12"/>
  <c r="O5981" i="12"/>
  <c r="O5982" i="12"/>
  <c r="O5983" i="12"/>
  <c r="O5984" i="12"/>
  <c r="O5985" i="12"/>
  <c r="O5986" i="12"/>
  <c r="O5987" i="12"/>
  <c r="O5988" i="12"/>
  <c r="O5989" i="12"/>
  <c r="O5990" i="12"/>
  <c r="O5991" i="12"/>
  <c r="O5992" i="12"/>
  <c r="O5993" i="12"/>
  <c r="O5994" i="12"/>
  <c r="O5995" i="12"/>
  <c r="O5996" i="12"/>
  <c r="O5997" i="12"/>
  <c r="O5998" i="12"/>
  <c r="O5999" i="12"/>
  <c r="O6000" i="12"/>
  <c r="O6001" i="12"/>
  <c r="O6002" i="12"/>
  <c r="O6003" i="12"/>
  <c r="O6004" i="12"/>
  <c r="O6005" i="12"/>
  <c r="O6006" i="12"/>
  <c r="O6007" i="12"/>
  <c r="O6008" i="12"/>
  <c r="O6009" i="12"/>
  <c r="O6010" i="12"/>
  <c r="O6011" i="12"/>
  <c r="O6012" i="12"/>
  <c r="O6013" i="12"/>
  <c r="O6014" i="12"/>
  <c r="O6015" i="12"/>
  <c r="O6016" i="12"/>
  <c r="O6017" i="12"/>
  <c r="O6018" i="12"/>
  <c r="O6019" i="12"/>
  <c r="O6020" i="12"/>
  <c r="O6021" i="12"/>
  <c r="O6022" i="12"/>
  <c r="O6023" i="12"/>
  <c r="O6024" i="12"/>
  <c r="O6025" i="12"/>
  <c r="O6026" i="12"/>
  <c r="O6027" i="12"/>
  <c r="O6028" i="12"/>
  <c r="O6029" i="12"/>
  <c r="O6030" i="12"/>
  <c r="O6031" i="12"/>
  <c r="O6032" i="12"/>
  <c r="O6033" i="12"/>
  <c r="O6034" i="12"/>
  <c r="O6035" i="12"/>
  <c r="O6036" i="12"/>
  <c r="O6037" i="12"/>
  <c r="O6038" i="12"/>
  <c r="O6039" i="12"/>
  <c r="O6040" i="12"/>
  <c r="O6041" i="12"/>
  <c r="O6042" i="12"/>
  <c r="O6043" i="12"/>
  <c r="O6044" i="12"/>
  <c r="O6045" i="12"/>
  <c r="O6046" i="12"/>
  <c r="O6047" i="12"/>
  <c r="O6048" i="12"/>
  <c r="O6049" i="12"/>
  <c r="O6050" i="12"/>
  <c r="O6051" i="12"/>
  <c r="O6052" i="12"/>
  <c r="O6053" i="12"/>
  <c r="O6054" i="12"/>
  <c r="O6055" i="12"/>
  <c r="O6056" i="12"/>
  <c r="O6057" i="12"/>
  <c r="O6058" i="12"/>
  <c r="O6059" i="12"/>
  <c r="O6060" i="12"/>
  <c r="O6061" i="12"/>
  <c r="O6062" i="12"/>
  <c r="O6063" i="12"/>
  <c r="O6064" i="12"/>
  <c r="O6065" i="12"/>
  <c r="O6066" i="12"/>
  <c r="O6067" i="12"/>
  <c r="O6068" i="12"/>
  <c r="O6069" i="12"/>
  <c r="O6070" i="12"/>
  <c r="O6071" i="12"/>
  <c r="O6072" i="12"/>
  <c r="O6073" i="12"/>
  <c r="O6074" i="12"/>
  <c r="O6075" i="12"/>
  <c r="O6076" i="12"/>
  <c r="O6077" i="12"/>
  <c r="O6078" i="12"/>
  <c r="O6079" i="12"/>
  <c r="O6080" i="12"/>
  <c r="O6081" i="12"/>
  <c r="O6082" i="12"/>
  <c r="O6083" i="12"/>
  <c r="O6084" i="12"/>
  <c r="O6085" i="12"/>
  <c r="O6086" i="12"/>
  <c r="O6087" i="12"/>
  <c r="O6088" i="12"/>
  <c r="O6089" i="12"/>
  <c r="O6090" i="12"/>
  <c r="O6091" i="12"/>
  <c r="O6092" i="12"/>
  <c r="O6093" i="12"/>
  <c r="O6094" i="12"/>
  <c r="O6095" i="12"/>
  <c r="O6096" i="12"/>
  <c r="O6097" i="12"/>
  <c r="O6098" i="12"/>
  <c r="O6099" i="12"/>
  <c r="O6100" i="12"/>
  <c r="O6101" i="12"/>
  <c r="O6102" i="12"/>
  <c r="O6103" i="12"/>
  <c r="O6104" i="12"/>
  <c r="O6105" i="12"/>
  <c r="O6106" i="12"/>
  <c r="O6107" i="12"/>
  <c r="O6108" i="12"/>
  <c r="O6109" i="12"/>
  <c r="O6110" i="12"/>
  <c r="O6111" i="12"/>
  <c r="O6112" i="12"/>
  <c r="O6113" i="12"/>
  <c r="O6114" i="12"/>
  <c r="O6115" i="12"/>
  <c r="O6116" i="12"/>
  <c r="O6117" i="12"/>
  <c r="O6118" i="12"/>
  <c r="O6119" i="12"/>
  <c r="O6120" i="12"/>
  <c r="O6121" i="12"/>
  <c r="O6122" i="12"/>
  <c r="O6123" i="12"/>
  <c r="O6124" i="12"/>
  <c r="O6125" i="12"/>
  <c r="O6126" i="12"/>
  <c r="O6127" i="12"/>
  <c r="O6128" i="12"/>
  <c r="O6129" i="12"/>
  <c r="O6130" i="12"/>
  <c r="O6131" i="12"/>
  <c r="O6132" i="12"/>
  <c r="O6133" i="12"/>
  <c r="O6134" i="12"/>
  <c r="O6135" i="12"/>
  <c r="O6136" i="12"/>
  <c r="O6137" i="12"/>
  <c r="O6138" i="12"/>
  <c r="O6139" i="12"/>
  <c r="O6140" i="12"/>
  <c r="O6141" i="12"/>
  <c r="O6142" i="12"/>
  <c r="O6143" i="12"/>
  <c r="O6144" i="12"/>
  <c r="O6145" i="12"/>
  <c r="O6146" i="12"/>
  <c r="O6147" i="12"/>
  <c r="O6148" i="12"/>
  <c r="O6149" i="12"/>
  <c r="O6150" i="12"/>
  <c r="O6151" i="12"/>
  <c r="O6152" i="12"/>
  <c r="O6153" i="12"/>
  <c r="O6154" i="12"/>
  <c r="O6155" i="12"/>
  <c r="O6156" i="12"/>
  <c r="O6157" i="12"/>
  <c r="O6158" i="12"/>
  <c r="O6159" i="12"/>
  <c r="O6160" i="12"/>
  <c r="O6161" i="12"/>
  <c r="O6162" i="12"/>
  <c r="O6163" i="12"/>
  <c r="O6164" i="12"/>
  <c r="O6165" i="12"/>
  <c r="O6166" i="12"/>
  <c r="O6167" i="12"/>
  <c r="O6168" i="12"/>
  <c r="O6169" i="12"/>
  <c r="O6170" i="12"/>
  <c r="O6171" i="12"/>
  <c r="O6172" i="12"/>
  <c r="O6173" i="12"/>
  <c r="O6174" i="12"/>
  <c r="O6175" i="12"/>
  <c r="O6176" i="12"/>
  <c r="O6177" i="12"/>
  <c r="O6178" i="12"/>
  <c r="O6179" i="12"/>
  <c r="O6180" i="12"/>
  <c r="O6181" i="12"/>
  <c r="O6182" i="12"/>
  <c r="O6183" i="12"/>
  <c r="O6184" i="12"/>
  <c r="O6185" i="12"/>
  <c r="O6186" i="12"/>
  <c r="O6187" i="12"/>
  <c r="O6188" i="12"/>
  <c r="O6189" i="12"/>
  <c r="O6190" i="12"/>
  <c r="O6191" i="12"/>
  <c r="O6192" i="12"/>
  <c r="O6193" i="12"/>
  <c r="O6194" i="12"/>
  <c r="O6195" i="12"/>
  <c r="O6196" i="12"/>
  <c r="O6197" i="12"/>
  <c r="O6198" i="12"/>
  <c r="O6199" i="12"/>
  <c r="O6200" i="12"/>
  <c r="O6201" i="12"/>
  <c r="O6202" i="12"/>
  <c r="O6203" i="12"/>
  <c r="O6204" i="12"/>
  <c r="O6205" i="12"/>
  <c r="O6206" i="12"/>
  <c r="O6207" i="12"/>
  <c r="O6208" i="12"/>
  <c r="O6209" i="12"/>
  <c r="O6210" i="12"/>
  <c r="O6211" i="12"/>
  <c r="O6212" i="12"/>
  <c r="O6213" i="12"/>
  <c r="O6214" i="12"/>
  <c r="O6215" i="12"/>
  <c r="O6216" i="12"/>
  <c r="O6217" i="12"/>
  <c r="O6218" i="12"/>
  <c r="O6219" i="12"/>
  <c r="O6220" i="12"/>
  <c r="O6221" i="12"/>
  <c r="O6222" i="12"/>
  <c r="O6223" i="12"/>
  <c r="O6224" i="12"/>
  <c r="O6225" i="12"/>
  <c r="O6226" i="12"/>
  <c r="O6227" i="12"/>
  <c r="O6228" i="12"/>
  <c r="O6229" i="12"/>
  <c r="O6230" i="12"/>
  <c r="O6231" i="12"/>
  <c r="O6232" i="12"/>
  <c r="O6233" i="12"/>
  <c r="O6234" i="12"/>
  <c r="O6235" i="12"/>
  <c r="O6236" i="12"/>
  <c r="O6237" i="12"/>
  <c r="O6238" i="12"/>
  <c r="O6239" i="12"/>
  <c r="O6240" i="12"/>
  <c r="O6241" i="12"/>
  <c r="O6242" i="12"/>
  <c r="O6243" i="12"/>
  <c r="O6244" i="12"/>
  <c r="O6245" i="12"/>
  <c r="O6246" i="12"/>
  <c r="O6247" i="12"/>
  <c r="O6248" i="12"/>
  <c r="O6249" i="12"/>
  <c r="O6250" i="12"/>
  <c r="O6251" i="12"/>
  <c r="O6252" i="12"/>
  <c r="O6253" i="12"/>
  <c r="O6254" i="12"/>
  <c r="O6255" i="12"/>
  <c r="O6256" i="12"/>
  <c r="O6257" i="12"/>
  <c r="O6258" i="12"/>
  <c r="O6259" i="12"/>
  <c r="O6260" i="12"/>
  <c r="O6261" i="12"/>
  <c r="O6262" i="12"/>
  <c r="O6263" i="12"/>
  <c r="O6264" i="12"/>
  <c r="O6265" i="12"/>
  <c r="O6266" i="12"/>
  <c r="O6267" i="12"/>
  <c r="O6268" i="12"/>
  <c r="O6269" i="12"/>
  <c r="O6270" i="12"/>
  <c r="O6271" i="12"/>
  <c r="O6272" i="12"/>
  <c r="O6273" i="12"/>
  <c r="O6274" i="12"/>
  <c r="O6275" i="12"/>
  <c r="O6276" i="12"/>
  <c r="O6277" i="12"/>
  <c r="O6278" i="12"/>
  <c r="O6279" i="12"/>
  <c r="O6280" i="12"/>
  <c r="O6281" i="12"/>
  <c r="O6282" i="12"/>
  <c r="O6283" i="12"/>
  <c r="O6284" i="12"/>
  <c r="O6285" i="12"/>
  <c r="O6286" i="12"/>
  <c r="O6287" i="12"/>
  <c r="O6288" i="12"/>
  <c r="O6289" i="12"/>
  <c r="O6290" i="12"/>
  <c r="O6291" i="12"/>
  <c r="O6292" i="12"/>
  <c r="O6293" i="12"/>
  <c r="O6294" i="12"/>
  <c r="O6295" i="12"/>
  <c r="O6296" i="12"/>
  <c r="O6297" i="12"/>
  <c r="O6298" i="12"/>
  <c r="O6299" i="12"/>
  <c r="O6300" i="12"/>
  <c r="O6301" i="12"/>
  <c r="O6302" i="12"/>
  <c r="O6303" i="12"/>
  <c r="O6304" i="12"/>
  <c r="O6305" i="12"/>
  <c r="O6306" i="12"/>
  <c r="O6307" i="12"/>
  <c r="O6308" i="12"/>
  <c r="O6309" i="12"/>
  <c r="O6310" i="12"/>
  <c r="O6311" i="12"/>
  <c r="O6312" i="12"/>
  <c r="O6313" i="12"/>
  <c r="O6314" i="12"/>
  <c r="O6315" i="12"/>
  <c r="O6316" i="12"/>
  <c r="O6317" i="12"/>
  <c r="O6318" i="12"/>
  <c r="O6319" i="12"/>
  <c r="O6320" i="12"/>
  <c r="O6321" i="12"/>
  <c r="O6322" i="12"/>
  <c r="O6323" i="12"/>
  <c r="O6324" i="12"/>
  <c r="O6325" i="12"/>
  <c r="O6326" i="12"/>
  <c r="O6327" i="12"/>
  <c r="O6328" i="12"/>
  <c r="O6329" i="12"/>
  <c r="O6330" i="12"/>
  <c r="O6331" i="12"/>
  <c r="O6332" i="12"/>
  <c r="O6333" i="12"/>
  <c r="O6334" i="12"/>
  <c r="O6335" i="12"/>
  <c r="O6336" i="12"/>
  <c r="O6337" i="12"/>
  <c r="O6338" i="12"/>
  <c r="O6339" i="12"/>
  <c r="O6340" i="12"/>
  <c r="O6341" i="12"/>
  <c r="O6342" i="12"/>
  <c r="O6343" i="12"/>
  <c r="O6344" i="12"/>
  <c r="O6345" i="12"/>
  <c r="O6346" i="12"/>
  <c r="O6347" i="12"/>
  <c r="O6348" i="12"/>
  <c r="O6349" i="12"/>
  <c r="O6350" i="12"/>
  <c r="O6351" i="12"/>
  <c r="O6352" i="12"/>
  <c r="O6353" i="12"/>
  <c r="O6354" i="12"/>
  <c r="O6355" i="12"/>
  <c r="O6356" i="12"/>
  <c r="O6357" i="12"/>
  <c r="O6358" i="12"/>
  <c r="O6359" i="12"/>
  <c r="O6360" i="12"/>
  <c r="O6361" i="12"/>
  <c r="O6362" i="12"/>
  <c r="O6363" i="12"/>
  <c r="O6364" i="12"/>
  <c r="O6365" i="12"/>
  <c r="O6366" i="12"/>
  <c r="O6367" i="12"/>
  <c r="O6368" i="12"/>
  <c r="O6369" i="12"/>
  <c r="O6370" i="12"/>
  <c r="O6371" i="12"/>
  <c r="O6372" i="12"/>
  <c r="O6373" i="12"/>
  <c r="O6374" i="12"/>
  <c r="O6375" i="12"/>
  <c r="O6376" i="12"/>
  <c r="O6377" i="12"/>
  <c r="O6378" i="12"/>
  <c r="O6379" i="12"/>
  <c r="O6380" i="12"/>
  <c r="O6381" i="12"/>
  <c r="O6382" i="12"/>
  <c r="O6383" i="12"/>
  <c r="O6384" i="12"/>
  <c r="O6385" i="12"/>
  <c r="O6386" i="12"/>
  <c r="O6387" i="12"/>
  <c r="O6388" i="12"/>
  <c r="O6389" i="12"/>
  <c r="O6390" i="12"/>
  <c r="O6391" i="12"/>
  <c r="O6392" i="12"/>
  <c r="O6393" i="12"/>
  <c r="O6394" i="12"/>
  <c r="O6395" i="12"/>
  <c r="O6396" i="12"/>
  <c r="O6397" i="12"/>
  <c r="O6398" i="12"/>
  <c r="O6399" i="12"/>
  <c r="O6400" i="12"/>
  <c r="O6401" i="12"/>
  <c r="O6402" i="12"/>
  <c r="O6403" i="12"/>
  <c r="O6404" i="12"/>
  <c r="O6405" i="12"/>
  <c r="O6406" i="12"/>
  <c r="O6407" i="12"/>
  <c r="O6408" i="12"/>
  <c r="O6409" i="12"/>
  <c r="O6410" i="12"/>
  <c r="O6411" i="12"/>
  <c r="O6412" i="12"/>
  <c r="O6413" i="12"/>
  <c r="O6414" i="12"/>
  <c r="O6415" i="12"/>
  <c r="O6416" i="12"/>
  <c r="O6417" i="12"/>
  <c r="O6418" i="12"/>
  <c r="O6419" i="12"/>
  <c r="O6420" i="12"/>
  <c r="O6421" i="12"/>
  <c r="O6422" i="12"/>
  <c r="O6423" i="12"/>
  <c r="O6424" i="12"/>
  <c r="O6425" i="12"/>
  <c r="O6426" i="12"/>
  <c r="O6427" i="12"/>
  <c r="O6428" i="12"/>
  <c r="O6429" i="12"/>
  <c r="O6430" i="12"/>
  <c r="O6431" i="12"/>
  <c r="O6432" i="12"/>
  <c r="O6433" i="12"/>
  <c r="O6434" i="12"/>
  <c r="O6435" i="12"/>
  <c r="O6436" i="12"/>
  <c r="O6437" i="12"/>
  <c r="O6438" i="12"/>
  <c r="O6439" i="12"/>
  <c r="O6440" i="12"/>
  <c r="O6441" i="12"/>
  <c r="O6442" i="12"/>
  <c r="O6443" i="12"/>
  <c r="O6444" i="12"/>
  <c r="O6445" i="12"/>
  <c r="O6446" i="12"/>
  <c r="O6447" i="12"/>
  <c r="O6448" i="12"/>
  <c r="O6449" i="12"/>
  <c r="O6450" i="12"/>
  <c r="O6451" i="12"/>
  <c r="O6452" i="12"/>
  <c r="O6453" i="12"/>
  <c r="O6454" i="12"/>
  <c r="O6455" i="12"/>
  <c r="O6456" i="12"/>
  <c r="O6457" i="12"/>
  <c r="O6458" i="12"/>
  <c r="O6459" i="12"/>
  <c r="O6460" i="12"/>
  <c r="O6461" i="12"/>
  <c r="O6462" i="12"/>
  <c r="O6463" i="12"/>
  <c r="O6464" i="12"/>
  <c r="O6465" i="12"/>
  <c r="O6466" i="12"/>
  <c r="O6467" i="12"/>
  <c r="O6468" i="12"/>
  <c r="O6469" i="12"/>
  <c r="O6470" i="12"/>
  <c r="O6471" i="12"/>
  <c r="O6472" i="12"/>
  <c r="O6473" i="12"/>
  <c r="O6474" i="12"/>
  <c r="O6475" i="12"/>
  <c r="O6476" i="12"/>
  <c r="O6477" i="12"/>
  <c r="O6478" i="12"/>
  <c r="O6479" i="12"/>
  <c r="O6480" i="12"/>
  <c r="O6481" i="12"/>
  <c r="O6482" i="12"/>
  <c r="O6483" i="12"/>
  <c r="O6484" i="12"/>
  <c r="O6485" i="12"/>
  <c r="O6486" i="12"/>
  <c r="O6487" i="12"/>
  <c r="O6488" i="12"/>
  <c r="O6489" i="12"/>
  <c r="O6490" i="12"/>
  <c r="O6491" i="12"/>
  <c r="O6492" i="12"/>
  <c r="O6493" i="12"/>
  <c r="O6494" i="12"/>
  <c r="O6495" i="12"/>
  <c r="O6496" i="12"/>
  <c r="O6497" i="12"/>
  <c r="O6498" i="12"/>
  <c r="O6499" i="12"/>
  <c r="O6500" i="12"/>
  <c r="O6501" i="12"/>
  <c r="O6502" i="12"/>
  <c r="O6503" i="12"/>
  <c r="O6504" i="12"/>
  <c r="O6505" i="12"/>
  <c r="O6506" i="12"/>
  <c r="O6507" i="12"/>
  <c r="O6508" i="12"/>
  <c r="O6509" i="12"/>
  <c r="O6510" i="12"/>
  <c r="O6511" i="12"/>
  <c r="O6512" i="12"/>
  <c r="O6513" i="12"/>
  <c r="O6514" i="12"/>
  <c r="O6515" i="12"/>
  <c r="O6516" i="12"/>
  <c r="O6517" i="12"/>
  <c r="O6518" i="12"/>
  <c r="O6519" i="12"/>
  <c r="O6520" i="12"/>
  <c r="O6521" i="12"/>
  <c r="O6522" i="12"/>
  <c r="O6523" i="12"/>
  <c r="O6524" i="12"/>
  <c r="O6525" i="12"/>
  <c r="O6526" i="12"/>
  <c r="O6527" i="12"/>
  <c r="O6528" i="12"/>
  <c r="O6529" i="12"/>
  <c r="O6530" i="12"/>
  <c r="O6531" i="12"/>
  <c r="O6532" i="12"/>
  <c r="O6533" i="12"/>
  <c r="O6534" i="12"/>
  <c r="O6535" i="12"/>
  <c r="O6536" i="12"/>
  <c r="O6537" i="12"/>
  <c r="O6538" i="12"/>
  <c r="O6539" i="12"/>
  <c r="O6540" i="12"/>
  <c r="O6541" i="12"/>
  <c r="O6542" i="12"/>
  <c r="O6543" i="12"/>
  <c r="O6544" i="12"/>
  <c r="O6545" i="12"/>
  <c r="O6546" i="12"/>
  <c r="O6547" i="12"/>
  <c r="O6548" i="12"/>
  <c r="O6549" i="12"/>
  <c r="O6550" i="12"/>
  <c r="O6551" i="12"/>
  <c r="O6552" i="12"/>
  <c r="O6553" i="12"/>
  <c r="O6554" i="12"/>
  <c r="O6555" i="12"/>
  <c r="O6556" i="12"/>
  <c r="O6557" i="12"/>
  <c r="O6558" i="12"/>
  <c r="O6559" i="12"/>
  <c r="O6560" i="12"/>
  <c r="O6561" i="12"/>
  <c r="O6562" i="12"/>
  <c r="O6563" i="12"/>
  <c r="O6564" i="12"/>
  <c r="O6565" i="12"/>
  <c r="O6566" i="12"/>
  <c r="O6567" i="12"/>
  <c r="O6568" i="12"/>
  <c r="O6569" i="12"/>
  <c r="O6570" i="12"/>
  <c r="O6571" i="12"/>
  <c r="O6572" i="12"/>
  <c r="O6573" i="12"/>
  <c r="O6574" i="12"/>
  <c r="O6575" i="12"/>
  <c r="O6576" i="12"/>
  <c r="O6577" i="12"/>
  <c r="O6578" i="12"/>
  <c r="O6579" i="12"/>
  <c r="O6580" i="12"/>
  <c r="O6581" i="12"/>
  <c r="O6582" i="12"/>
  <c r="O6583" i="12"/>
  <c r="O6584" i="12"/>
  <c r="O6585" i="12"/>
  <c r="O6586" i="12"/>
  <c r="O6587" i="12"/>
  <c r="O6588" i="12"/>
  <c r="O6589" i="12"/>
  <c r="O6590" i="12"/>
  <c r="O6591" i="12"/>
  <c r="O6592" i="12"/>
  <c r="O6593" i="12"/>
  <c r="O6594" i="12"/>
  <c r="O6595" i="12"/>
  <c r="O6596" i="12"/>
  <c r="O6597" i="12"/>
  <c r="O6598" i="12"/>
  <c r="O6599" i="12"/>
  <c r="O6600" i="12"/>
  <c r="O6601" i="12"/>
  <c r="O6602" i="12"/>
  <c r="O6603" i="12"/>
  <c r="O6604" i="12"/>
  <c r="O6605" i="12"/>
  <c r="O6606" i="12"/>
  <c r="O6607" i="12"/>
  <c r="O6608" i="12"/>
  <c r="O6609" i="12"/>
  <c r="O6610" i="12"/>
  <c r="O6611" i="12"/>
  <c r="O6612" i="12"/>
  <c r="O6613" i="12"/>
  <c r="O6614" i="12"/>
  <c r="O6615" i="12"/>
  <c r="O6616" i="12"/>
  <c r="O6617" i="12"/>
  <c r="O6618" i="12"/>
  <c r="O6619" i="12"/>
  <c r="O6620" i="12"/>
  <c r="O6621" i="12"/>
  <c r="O6622" i="12"/>
  <c r="O6623" i="12"/>
  <c r="O6624" i="12"/>
  <c r="O6625" i="12"/>
  <c r="O6626" i="12"/>
  <c r="O6627" i="12"/>
  <c r="O6628" i="12"/>
  <c r="O6629" i="12"/>
  <c r="O6630" i="12"/>
  <c r="O6631" i="12"/>
  <c r="O6632" i="12"/>
  <c r="O6633" i="12"/>
  <c r="O6634" i="12"/>
  <c r="O6635" i="12"/>
  <c r="O6636" i="12"/>
  <c r="O6637" i="12"/>
  <c r="O6638" i="12"/>
  <c r="O6639" i="12"/>
  <c r="O6640" i="12"/>
  <c r="O6641" i="12"/>
  <c r="O6642" i="12"/>
  <c r="O6643" i="12"/>
  <c r="O6644" i="12"/>
  <c r="O6645" i="12"/>
  <c r="O6646" i="12"/>
  <c r="O6647" i="12"/>
  <c r="O6648" i="12"/>
  <c r="O6649" i="12"/>
  <c r="O6650" i="12"/>
  <c r="O6651" i="12"/>
  <c r="O6652" i="12"/>
  <c r="O6653" i="12"/>
  <c r="O6654" i="12"/>
  <c r="O6655" i="12"/>
  <c r="O6656" i="12"/>
  <c r="O6657" i="12"/>
  <c r="O6658" i="12"/>
  <c r="O6659" i="12"/>
  <c r="O6660" i="12"/>
  <c r="O6661" i="12"/>
  <c r="O6662" i="12"/>
  <c r="O6663" i="12"/>
  <c r="O6664" i="12"/>
  <c r="O6665" i="12"/>
  <c r="O6666" i="12"/>
  <c r="O6667" i="12"/>
  <c r="O6668" i="12"/>
  <c r="O6669" i="12"/>
  <c r="O6670" i="12"/>
  <c r="O6671" i="12"/>
  <c r="O6672" i="12"/>
  <c r="O6673" i="12"/>
  <c r="O6674" i="12"/>
  <c r="O6675" i="12"/>
  <c r="O6676" i="12"/>
  <c r="O6677" i="12"/>
  <c r="O6678" i="12"/>
  <c r="O6679" i="12"/>
  <c r="O6680" i="12"/>
  <c r="O6681" i="12"/>
  <c r="O6682" i="12"/>
  <c r="O6683" i="12"/>
  <c r="O6684" i="12"/>
  <c r="O6685" i="12"/>
  <c r="O6686" i="12"/>
  <c r="O6687" i="12"/>
  <c r="O6688" i="12"/>
  <c r="O6689" i="12"/>
  <c r="O6690" i="12"/>
  <c r="O6691" i="12"/>
  <c r="O6692" i="12"/>
  <c r="O6693" i="12"/>
  <c r="O6694" i="12"/>
  <c r="O6695" i="12"/>
  <c r="O6696" i="12"/>
  <c r="O6697" i="12"/>
  <c r="O6698" i="12"/>
  <c r="O6699" i="12"/>
  <c r="O6700" i="12"/>
  <c r="O6701" i="12"/>
  <c r="O6702" i="12"/>
  <c r="O6703" i="12"/>
  <c r="O6704" i="12"/>
  <c r="O6705" i="12"/>
  <c r="O6706" i="12"/>
  <c r="O6707" i="12"/>
  <c r="O6708" i="12"/>
  <c r="O6709" i="12"/>
  <c r="O6710" i="12"/>
  <c r="O6711" i="12"/>
  <c r="O6712" i="12"/>
  <c r="O6713" i="12"/>
  <c r="O6714" i="12"/>
  <c r="O6715" i="12"/>
  <c r="O6716" i="12"/>
  <c r="O6717" i="12"/>
  <c r="O6718" i="12"/>
  <c r="O6719" i="12"/>
  <c r="O6720" i="12"/>
  <c r="O6721" i="12"/>
  <c r="O6722" i="12"/>
  <c r="O6723" i="12"/>
  <c r="O6724" i="12"/>
  <c r="O6725" i="12"/>
  <c r="O6726" i="12"/>
  <c r="O6727" i="12"/>
  <c r="O6728" i="12"/>
  <c r="O6729" i="12"/>
  <c r="O6730" i="12"/>
  <c r="O6731" i="12"/>
  <c r="O6732" i="12"/>
  <c r="O6733" i="12"/>
  <c r="O6734" i="12"/>
  <c r="O6735" i="12"/>
  <c r="O6736" i="12"/>
  <c r="O6737" i="12"/>
  <c r="O6738" i="12"/>
  <c r="O6739" i="12"/>
  <c r="O6740" i="12"/>
  <c r="O6741" i="12"/>
  <c r="O6742" i="12"/>
  <c r="O6743" i="12"/>
  <c r="O6744" i="12"/>
  <c r="O6745" i="12"/>
  <c r="O6746" i="12"/>
  <c r="O6747" i="12"/>
  <c r="O6748" i="12"/>
  <c r="O6749" i="12"/>
  <c r="O6750" i="12"/>
  <c r="O6751" i="12"/>
  <c r="O6752" i="12"/>
  <c r="O6753" i="12"/>
  <c r="O6754" i="12"/>
  <c r="O6755" i="12"/>
  <c r="O6756" i="12"/>
  <c r="O6757" i="12"/>
  <c r="O6758" i="12"/>
  <c r="O6759" i="12"/>
  <c r="O6760" i="12"/>
  <c r="O6761" i="12"/>
  <c r="O6762" i="12"/>
  <c r="O6763" i="12"/>
  <c r="O6764" i="12"/>
  <c r="O6765" i="12"/>
  <c r="O6766" i="12"/>
  <c r="O6767" i="12"/>
  <c r="O6768" i="12"/>
  <c r="O6769" i="12"/>
  <c r="O6770" i="12"/>
  <c r="O6771" i="12"/>
  <c r="O6772" i="12"/>
  <c r="O6773" i="12"/>
  <c r="O6774" i="12"/>
  <c r="O6775" i="12"/>
  <c r="O6776" i="12"/>
  <c r="O6777" i="12"/>
  <c r="O6778" i="12"/>
  <c r="O6779" i="12"/>
  <c r="O6780" i="12"/>
  <c r="O6781" i="12"/>
  <c r="O6782" i="12"/>
  <c r="O6783" i="12"/>
  <c r="O6784" i="12"/>
  <c r="O6785" i="12"/>
  <c r="O6786" i="12"/>
  <c r="O6787" i="12"/>
  <c r="O6788" i="12"/>
  <c r="O6789" i="12"/>
  <c r="O6790" i="12"/>
  <c r="O6791" i="12"/>
  <c r="O6792" i="12"/>
  <c r="O6793" i="12"/>
  <c r="O6794" i="12"/>
  <c r="O6795" i="12"/>
  <c r="O6796" i="12"/>
  <c r="O6797" i="12"/>
  <c r="O6798" i="12"/>
  <c r="O6799" i="12"/>
  <c r="O6800" i="12"/>
  <c r="O6801" i="12"/>
  <c r="O6802" i="12"/>
  <c r="O6803" i="12"/>
  <c r="O6804" i="12"/>
  <c r="O6805" i="12"/>
  <c r="O6806" i="12"/>
  <c r="O6807" i="12"/>
  <c r="O6808" i="12"/>
  <c r="O6809" i="12"/>
  <c r="O6810" i="12"/>
  <c r="O6811" i="12"/>
  <c r="O6812" i="12"/>
  <c r="O6813" i="12"/>
  <c r="O6814" i="12"/>
  <c r="O6815" i="12"/>
  <c r="O6816" i="12"/>
  <c r="O6817" i="12"/>
  <c r="O6818" i="12"/>
  <c r="O6819" i="12"/>
  <c r="O6820" i="12"/>
  <c r="O6821" i="12"/>
  <c r="O6822" i="12"/>
  <c r="O6823" i="12"/>
  <c r="O6824" i="12"/>
  <c r="O6825" i="12"/>
  <c r="O6826" i="12"/>
  <c r="O6827" i="12"/>
  <c r="O6828" i="12"/>
  <c r="O6829" i="12"/>
  <c r="O6830" i="12"/>
  <c r="O6831" i="12"/>
  <c r="O6832" i="12"/>
  <c r="O6833" i="12"/>
  <c r="O6834" i="12"/>
  <c r="O6835" i="12"/>
  <c r="O6836" i="12"/>
  <c r="O6837" i="12"/>
  <c r="O6838" i="12"/>
  <c r="O6839" i="12"/>
  <c r="O6840" i="12"/>
  <c r="O6841" i="12"/>
  <c r="O6842" i="12"/>
  <c r="O6843" i="12"/>
  <c r="O6844" i="12"/>
  <c r="O6845" i="12"/>
  <c r="O6846" i="12"/>
  <c r="O6847" i="12"/>
  <c r="O6848" i="12"/>
  <c r="O6849" i="12"/>
  <c r="O6850" i="12"/>
  <c r="O6851" i="12"/>
  <c r="O6852" i="12"/>
  <c r="O6853" i="12"/>
  <c r="O6854" i="12"/>
  <c r="O6855" i="12"/>
  <c r="O6856" i="12"/>
  <c r="O6857" i="12"/>
  <c r="O6858" i="12"/>
  <c r="O6859" i="12"/>
  <c r="O6860" i="12"/>
  <c r="O6861" i="12"/>
  <c r="O6862" i="12"/>
  <c r="O6863" i="12"/>
  <c r="O6864" i="12"/>
  <c r="O6865" i="12"/>
  <c r="O6866" i="12"/>
  <c r="O6867" i="12"/>
  <c r="O6868" i="12"/>
  <c r="O6869" i="12"/>
  <c r="O6870" i="12"/>
  <c r="O6871" i="12"/>
  <c r="O6872" i="12"/>
  <c r="O6873" i="12"/>
  <c r="O6874" i="12"/>
  <c r="O6875" i="12"/>
  <c r="O6876" i="12"/>
  <c r="O6877" i="12"/>
  <c r="O6878" i="12"/>
  <c r="O6879" i="12"/>
  <c r="O6880" i="12"/>
  <c r="O6881" i="12"/>
  <c r="O6882" i="12"/>
  <c r="O6883" i="12"/>
  <c r="O6884" i="12"/>
  <c r="O6885" i="12"/>
  <c r="O6886" i="12"/>
  <c r="O6887" i="12"/>
  <c r="O6888" i="12"/>
  <c r="O6889" i="12"/>
  <c r="O6890" i="12"/>
  <c r="O6891" i="12"/>
  <c r="O6892" i="12"/>
  <c r="O6893" i="12"/>
  <c r="O6894" i="12"/>
  <c r="O6895" i="12"/>
  <c r="O6896" i="12"/>
  <c r="O6897" i="12"/>
  <c r="O6898" i="12"/>
  <c r="O6899" i="12"/>
  <c r="O6900" i="12"/>
  <c r="O6901" i="12"/>
  <c r="O6902" i="12"/>
  <c r="O6903" i="12"/>
  <c r="O6904" i="12"/>
  <c r="O6905" i="12"/>
  <c r="O6906" i="12"/>
  <c r="O6907" i="12"/>
  <c r="O6908" i="12"/>
  <c r="O6909" i="12"/>
  <c r="O6910" i="12"/>
  <c r="O6911" i="12"/>
  <c r="O6912" i="12"/>
  <c r="O6913" i="12"/>
  <c r="O6914" i="12"/>
  <c r="O6915" i="12"/>
  <c r="O6916" i="12"/>
  <c r="O6917" i="12"/>
  <c r="O6918" i="12"/>
  <c r="O6919" i="12"/>
  <c r="O6920" i="12"/>
  <c r="O6921" i="12"/>
  <c r="O6922" i="12"/>
  <c r="O6923" i="12"/>
  <c r="O6924" i="12"/>
  <c r="O6925" i="12"/>
  <c r="O6926" i="12"/>
  <c r="O6927" i="12"/>
  <c r="O6928" i="12"/>
  <c r="O6929" i="12"/>
  <c r="O6930" i="12"/>
  <c r="O6931" i="12"/>
  <c r="O6932" i="12"/>
  <c r="O6933" i="12"/>
  <c r="O6934" i="12"/>
  <c r="O6935" i="12"/>
  <c r="O6936" i="12"/>
  <c r="O6937" i="12"/>
  <c r="O6938" i="12"/>
  <c r="O6939" i="12"/>
  <c r="O6940" i="12"/>
  <c r="O6941" i="12"/>
  <c r="O6942" i="12"/>
  <c r="O6943" i="12"/>
  <c r="O6944" i="12"/>
  <c r="O6945" i="12"/>
  <c r="O6946" i="12"/>
  <c r="O6947" i="12"/>
  <c r="O6948" i="12"/>
  <c r="O6949" i="12"/>
  <c r="O6950" i="12"/>
  <c r="O6951" i="12"/>
  <c r="O6952" i="12"/>
  <c r="O6953" i="12"/>
  <c r="O6954" i="12"/>
  <c r="O6955" i="12"/>
  <c r="O6956" i="12"/>
  <c r="O6957" i="12"/>
  <c r="O6958" i="12"/>
  <c r="O6959" i="12"/>
  <c r="O6960" i="12"/>
  <c r="O6961" i="12"/>
  <c r="O6962" i="12"/>
  <c r="O6963" i="12"/>
  <c r="O6964" i="12"/>
  <c r="O6965" i="12"/>
  <c r="O6966" i="12"/>
  <c r="O6967" i="12"/>
  <c r="O6968" i="12"/>
  <c r="O6969" i="12"/>
  <c r="O6970" i="12"/>
  <c r="O6971" i="12"/>
  <c r="O6972" i="12"/>
  <c r="O6973" i="12"/>
  <c r="O6974" i="12"/>
  <c r="O6975" i="12"/>
  <c r="O6976" i="12"/>
  <c r="O6977" i="12"/>
  <c r="O6978" i="12"/>
  <c r="O6979" i="12"/>
  <c r="O6980" i="12"/>
  <c r="O6981" i="12"/>
  <c r="O6982" i="12"/>
  <c r="O6983" i="12"/>
  <c r="O6984" i="12"/>
  <c r="O6985" i="12"/>
  <c r="O6986" i="12"/>
  <c r="O6987" i="12"/>
  <c r="O6988" i="12"/>
  <c r="O6989" i="12"/>
  <c r="O6990" i="12"/>
  <c r="O6991" i="12"/>
  <c r="O6992" i="12"/>
  <c r="O6993" i="12"/>
  <c r="O6994" i="12"/>
  <c r="O6995" i="12"/>
  <c r="O6996" i="12"/>
  <c r="O6997" i="12"/>
  <c r="O6998" i="12"/>
  <c r="O6999" i="12"/>
  <c r="O7000" i="12"/>
  <c r="O7001" i="12"/>
  <c r="O7002" i="12"/>
  <c r="O7003" i="12"/>
  <c r="O7004" i="12"/>
  <c r="O7005" i="12"/>
  <c r="O7006" i="12"/>
  <c r="O7007" i="12"/>
  <c r="O7008" i="12"/>
  <c r="O7009" i="12"/>
  <c r="O7010" i="12"/>
  <c r="O7011" i="12"/>
  <c r="O7012" i="12"/>
  <c r="O7013" i="12"/>
  <c r="O7014" i="12"/>
  <c r="O7015" i="12"/>
  <c r="O7016" i="12"/>
  <c r="O7017" i="12"/>
  <c r="O7018" i="12"/>
  <c r="O7019" i="12"/>
  <c r="O7020" i="12"/>
  <c r="O7021" i="12"/>
  <c r="O7022" i="12"/>
  <c r="O7023" i="12"/>
  <c r="O7024" i="12"/>
  <c r="O7025" i="12"/>
  <c r="O7026" i="12"/>
  <c r="O7027" i="12"/>
  <c r="O7028" i="12"/>
  <c r="O7029" i="12"/>
  <c r="O7030" i="12"/>
  <c r="O7031" i="12"/>
  <c r="O7032" i="12"/>
  <c r="O7033" i="12"/>
  <c r="O7034" i="12"/>
  <c r="O7035" i="12"/>
  <c r="O7036" i="12"/>
  <c r="O7037" i="12"/>
  <c r="O7038" i="12"/>
  <c r="O7039" i="12"/>
  <c r="O7040" i="12"/>
  <c r="O7041" i="12"/>
  <c r="O7042" i="12"/>
  <c r="O7043" i="12"/>
  <c r="O7044" i="12"/>
  <c r="O7045" i="12"/>
  <c r="O7046" i="12"/>
  <c r="O7047" i="12"/>
  <c r="O7048" i="12"/>
  <c r="O7049" i="12"/>
  <c r="O7050" i="12"/>
  <c r="O7051" i="12"/>
  <c r="O7052" i="12"/>
  <c r="O7053" i="12"/>
  <c r="O7054" i="12"/>
  <c r="O7055" i="12"/>
  <c r="O7056" i="12"/>
  <c r="O7057" i="12"/>
  <c r="O7058" i="12"/>
  <c r="O7059" i="12"/>
  <c r="O7060" i="12"/>
  <c r="O7061" i="12"/>
  <c r="O7062" i="12"/>
  <c r="O7063" i="12"/>
  <c r="O7064" i="12"/>
  <c r="O7065" i="12"/>
  <c r="O7066" i="12"/>
  <c r="O7067" i="12"/>
  <c r="O7068" i="12"/>
  <c r="O7069" i="12"/>
  <c r="O7070" i="12"/>
  <c r="O7071" i="12"/>
  <c r="O7072" i="12"/>
  <c r="O7073" i="12"/>
  <c r="O7074" i="12"/>
  <c r="O7075" i="12"/>
  <c r="O7076" i="12"/>
  <c r="O7077" i="12"/>
  <c r="O7078" i="12"/>
  <c r="O7079" i="12"/>
  <c r="O7080" i="12"/>
  <c r="O7081" i="12"/>
  <c r="O7082" i="12"/>
  <c r="O7083" i="12"/>
  <c r="O7084" i="12"/>
  <c r="O7085" i="12"/>
  <c r="O7086" i="12"/>
  <c r="O7087" i="12"/>
  <c r="O7088" i="12"/>
  <c r="O7089" i="12"/>
  <c r="O7090" i="12"/>
  <c r="O7091" i="12"/>
  <c r="O7092" i="12"/>
  <c r="O7093" i="12"/>
  <c r="O7094" i="12"/>
  <c r="O7095" i="12"/>
  <c r="O7096" i="12"/>
  <c r="O7097" i="12"/>
  <c r="O7098" i="12"/>
  <c r="O7099" i="12"/>
  <c r="O7100" i="12"/>
  <c r="O7101" i="12"/>
  <c r="O7102" i="12"/>
  <c r="O7103" i="12"/>
  <c r="O7104" i="12"/>
  <c r="O7105" i="12"/>
  <c r="O7106" i="12"/>
  <c r="O7107" i="12"/>
  <c r="O7108" i="12"/>
  <c r="O7109" i="12"/>
  <c r="O7110" i="12"/>
  <c r="O7111" i="12"/>
  <c r="O7112" i="12"/>
  <c r="O7113" i="12"/>
  <c r="O7114" i="12"/>
  <c r="O7115" i="12"/>
  <c r="O7116" i="12"/>
  <c r="O7117" i="12"/>
  <c r="O7118" i="12"/>
  <c r="O7119" i="12"/>
  <c r="O7120" i="12"/>
  <c r="O7121" i="12"/>
  <c r="O7122" i="12"/>
  <c r="O7123" i="12"/>
  <c r="O7124" i="12"/>
  <c r="O7125" i="12"/>
  <c r="O7126" i="12"/>
  <c r="O7127" i="12"/>
  <c r="O7128" i="12"/>
  <c r="O7129" i="12"/>
  <c r="O7130" i="12"/>
  <c r="O7131" i="12"/>
  <c r="O7132" i="12"/>
  <c r="O7133" i="12"/>
  <c r="O7134" i="12"/>
  <c r="O7135" i="12"/>
  <c r="O7136" i="12"/>
  <c r="O7137" i="12"/>
  <c r="O7138" i="12"/>
  <c r="O7139" i="12"/>
  <c r="O7140" i="12"/>
  <c r="O7141" i="12"/>
  <c r="O7142" i="12"/>
  <c r="O7143" i="12"/>
  <c r="O7144" i="12"/>
  <c r="O7145" i="12"/>
  <c r="O7146" i="12"/>
  <c r="O7147" i="12"/>
  <c r="O7148" i="12"/>
  <c r="O7149" i="12"/>
  <c r="O7150" i="12"/>
  <c r="O7151" i="12"/>
  <c r="O7152" i="12"/>
  <c r="O7153" i="12"/>
  <c r="O7154" i="12"/>
  <c r="O7155" i="12"/>
  <c r="O7156" i="12"/>
  <c r="O7157" i="12"/>
  <c r="O7158" i="12"/>
  <c r="O7159" i="12"/>
  <c r="O7160" i="12"/>
  <c r="O7161" i="12"/>
  <c r="O7162" i="12"/>
  <c r="O7163" i="12"/>
  <c r="O7164" i="12"/>
  <c r="O7165" i="12"/>
  <c r="O7166" i="12"/>
  <c r="O7167" i="12"/>
  <c r="O7168" i="12"/>
  <c r="O7169" i="12"/>
  <c r="O7170" i="12"/>
  <c r="O7171" i="12"/>
  <c r="O7172" i="12"/>
  <c r="O7173" i="12"/>
  <c r="O7174" i="12"/>
  <c r="O7175" i="12"/>
  <c r="O7176" i="12"/>
  <c r="O7177" i="12"/>
  <c r="O7178" i="12"/>
  <c r="O7179" i="12"/>
  <c r="O7180" i="12"/>
  <c r="O7181" i="12"/>
  <c r="O7182" i="12"/>
  <c r="O7183" i="12"/>
  <c r="O7184" i="12"/>
  <c r="O7185" i="12"/>
  <c r="O7186" i="12"/>
  <c r="O7187" i="12"/>
  <c r="O7188" i="12"/>
  <c r="O7189" i="12"/>
  <c r="O7190" i="12"/>
  <c r="O7191" i="12"/>
  <c r="O7192" i="12"/>
  <c r="O7193" i="12"/>
  <c r="O7194" i="12"/>
  <c r="O7195" i="12"/>
  <c r="O7196" i="12"/>
  <c r="O7197" i="12"/>
  <c r="O7198" i="12"/>
  <c r="O7199" i="12"/>
  <c r="O7200" i="12"/>
  <c r="O7201" i="12"/>
  <c r="O7202" i="12"/>
  <c r="O7203" i="12"/>
  <c r="O7204" i="12"/>
  <c r="O7205" i="12"/>
  <c r="O7206" i="12"/>
  <c r="O7207" i="12"/>
  <c r="O7208" i="12"/>
  <c r="O7209" i="12"/>
  <c r="O7210" i="12"/>
  <c r="O7211" i="12"/>
  <c r="O7212" i="12"/>
  <c r="O7213" i="12"/>
  <c r="O7214" i="12"/>
  <c r="O7215" i="12"/>
  <c r="O7216" i="12"/>
  <c r="O7217" i="12"/>
  <c r="O7218" i="12"/>
  <c r="O7219" i="12"/>
  <c r="O7220" i="12"/>
  <c r="O7221" i="12"/>
  <c r="O7222" i="12"/>
  <c r="O7223" i="12"/>
  <c r="O7224" i="12"/>
  <c r="O7225" i="12"/>
  <c r="O7226" i="12"/>
  <c r="O7227" i="12"/>
  <c r="O7228" i="12"/>
  <c r="O7229" i="12"/>
  <c r="O7230" i="12"/>
  <c r="O7231" i="12"/>
  <c r="O7232" i="12"/>
  <c r="O7233" i="12"/>
  <c r="O7234" i="12"/>
  <c r="O7235" i="12"/>
  <c r="O7236" i="12"/>
  <c r="O7237" i="12"/>
  <c r="O7238" i="12"/>
  <c r="O7239" i="12"/>
  <c r="O7240" i="12"/>
  <c r="O7241" i="12"/>
  <c r="O7242" i="12"/>
  <c r="O7243" i="12"/>
  <c r="O7244" i="12"/>
  <c r="O7245" i="12"/>
  <c r="O7246" i="12"/>
  <c r="O7247" i="12"/>
  <c r="O7248" i="12"/>
  <c r="O7249" i="12"/>
  <c r="O7250" i="12"/>
  <c r="O7251" i="12"/>
  <c r="O7252" i="12"/>
  <c r="O7253" i="12"/>
  <c r="O7254" i="12"/>
  <c r="O7255" i="12"/>
  <c r="O7256" i="12"/>
  <c r="O7257" i="12"/>
  <c r="O7258" i="12"/>
  <c r="O7259" i="12"/>
  <c r="O7260" i="12"/>
  <c r="O7261" i="12"/>
  <c r="O7262" i="12"/>
  <c r="O7263" i="12"/>
  <c r="O7264" i="12"/>
  <c r="O7265" i="12"/>
  <c r="O7266" i="12"/>
  <c r="O7267" i="12"/>
  <c r="O7268" i="12"/>
  <c r="O7269" i="12"/>
  <c r="O7270" i="12"/>
  <c r="O7271" i="12"/>
  <c r="O7272" i="12"/>
  <c r="O7273" i="12"/>
  <c r="O7274" i="12"/>
  <c r="O7275" i="12"/>
  <c r="O7276" i="12"/>
  <c r="O7277" i="12"/>
  <c r="O7278" i="12"/>
  <c r="O7279" i="12"/>
  <c r="O7280" i="12"/>
  <c r="O7281" i="12"/>
  <c r="O7282" i="12"/>
  <c r="O7283" i="12"/>
  <c r="O7284" i="12"/>
  <c r="O7285" i="12"/>
  <c r="O7286" i="12"/>
  <c r="O7287" i="12"/>
  <c r="O7288" i="12"/>
  <c r="O7289" i="12"/>
  <c r="O7290" i="12"/>
  <c r="O7291" i="12"/>
  <c r="O7292" i="12"/>
  <c r="O7293" i="12"/>
  <c r="O7294" i="12"/>
  <c r="O7295" i="12"/>
  <c r="O7296" i="12"/>
  <c r="O7297" i="12"/>
  <c r="O7298" i="12"/>
  <c r="O7299" i="12"/>
  <c r="O7300" i="12"/>
  <c r="O7301" i="12"/>
  <c r="O7302" i="12"/>
  <c r="O7303" i="12"/>
  <c r="O7304" i="12"/>
  <c r="O7305" i="12"/>
  <c r="O7306" i="12"/>
  <c r="O7307" i="12"/>
  <c r="O7308" i="12"/>
  <c r="O7309" i="12"/>
  <c r="O7310" i="12"/>
  <c r="O7311" i="12"/>
  <c r="O7312" i="12"/>
  <c r="O7313" i="12"/>
  <c r="O7314" i="12"/>
  <c r="O7315" i="12"/>
  <c r="O7316" i="12"/>
  <c r="O7317" i="12"/>
  <c r="O7318" i="12"/>
  <c r="O7319" i="12"/>
  <c r="O7320" i="12"/>
  <c r="O7321" i="12"/>
  <c r="O7322" i="12"/>
  <c r="O7323" i="12"/>
  <c r="O7324" i="12"/>
  <c r="O7325" i="12"/>
  <c r="O7326" i="12"/>
  <c r="O7327" i="12"/>
  <c r="O7328" i="12"/>
  <c r="O7329" i="12"/>
  <c r="O7330" i="12"/>
  <c r="O7331" i="12"/>
  <c r="O7332" i="12"/>
  <c r="O7333" i="12"/>
  <c r="O7334" i="12"/>
  <c r="O7335" i="12"/>
  <c r="O7336" i="12"/>
  <c r="O7337" i="12"/>
  <c r="O7338" i="12"/>
  <c r="O7339" i="12"/>
  <c r="O7340" i="12"/>
  <c r="O7341" i="12"/>
  <c r="O7342" i="12"/>
  <c r="O7343" i="12"/>
  <c r="O7344" i="12"/>
  <c r="O7345" i="12"/>
  <c r="O7346" i="12"/>
  <c r="O7347" i="12"/>
  <c r="O7348" i="12"/>
  <c r="O7349" i="12"/>
  <c r="O7350" i="12"/>
  <c r="O7351" i="12"/>
  <c r="O7352" i="12"/>
  <c r="O7353" i="12"/>
  <c r="O7354" i="12"/>
  <c r="O7355" i="12"/>
  <c r="O7356" i="12"/>
  <c r="O7357" i="12"/>
  <c r="O7358" i="12"/>
  <c r="O7359" i="12"/>
  <c r="O7360" i="12"/>
  <c r="O7361" i="12"/>
  <c r="O7362" i="12"/>
  <c r="O7363" i="12"/>
  <c r="O7364" i="12"/>
  <c r="O7365" i="12"/>
  <c r="O7366" i="12"/>
  <c r="O7367" i="12"/>
  <c r="O7368" i="12"/>
  <c r="O7369" i="12"/>
  <c r="O7370" i="12"/>
  <c r="O7371" i="12"/>
  <c r="O7372" i="12"/>
  <c r="O7373" i="12"/>
  <c r="O7374" i="12"/>
  <c r="O7375" i="12"/>
  <c r="O7376" i="12"/>
  <c r="O7377" i="12"/>
  <c r="O7378" i="12"/>
  <c r="O7379" i="12"/>
  <c r="O7380" i="12"/>
  <c r="O7381" i="12"/>
  <c r="O7382" i="12"/>
  <c r="O7383" i="12"/>
  <c r="O7384" i="12"/>
  <c r="O7385" i="12"/>
  <c r="O7386" i="12"/>
  <c r="O7387" i="12"/>
  <c r="O7388" i="12"/>
  <c r="O7389" i="12"/>
  <c r="O7390" i="12"/>
  <c r="O7391" i="12"/>
  <c r="O7392" i="12"/>
  <c r="O7393" i="12"/>
  <c r="O7394" i="12"/>
  <c r="O7395" i="12"/>
  <c r="O7396" i="12"/>
  <c r="O7397" i="12"/>
  <c r="O7398" i="12"/>
  <c r="O7399" i="12"/>
  <c r="O7400" i="12"/>
  <c r="O7401" i="12"/>
  <c r="O7402" i="12"/>
  <c r="O7403" i="12"/>
  <c r="O7404" i="12"/>
  <c r="O7405" i="12"/>
  <c r="O7406" i="12"/>
  <c r="O7407" i="12"/>
  <c r="O7408" i="12"/>
  <c r="O7409" i="12"/>
  <c r="O7410" i="12"/>
  <c r="O7411" i="12"/>
  <c r="O7412" i="12"/>
  <c r="O7413" i="12"/>
  <c r="O7414" i="12"/>
  <c r="O7415" i="12"/>
  <c r="O7416" i="12"/>
  <c r="O7417" i="12"/>
  <c r="O7418" i="12"/>
  <c r="O7419" i="12"/>
  <c r="O7420" i="12"/>
  <c r="O7421" i="12"/>
  <c r="O7422" i="12"/>
  <c r="O7423" i="12"/>
  <c r="O7424" i="12"/>
  <c r="O7425" i="12"/>
  <c r="O7426" i="12"/>
  <c r="O7427" i="12"/>
  <c r="O7428" i="12"/>
  <c r="O7429" i="12"/>
  <c r="O7430" i="12"/>
  <c r="O7431" i="12"/>
  <c r="O7432" i="12"/>
  <c r="O7433" i="12"/>
  <c r="O7434" i="12"/>
  <c r="O7435" i="12"/>
  <c r="O7436" i="12"/>
  <c r="O7437" i="12"/>
  <c r="O7438" i="12"/>
  <c r="O7439" i="12"/>
  <c r="O7440" i="12"/>
  <c r="O7441" i="12"/>
  <c r="O7442" i="12"/>
  <c r="O7443" i="12"/>
  <c r="O7444" i="12"/>
  <c r="O7445" i="12"/>
  <c r="O7446" i="12"/>
  <c r="O7447" i="12"/>
  <c r="O7448" i="12"/>
  <c r="O7449" i="12"/>
  <c r="O7450" i="12"/>
  <c r="O7451" i="12"/>
  <c r="O7452" i="12"/>
  <c r="O7453" i="12"/>
  <c r="O7454" i="12"/>
  <c r="O7455" i="12"/>
  <c r="O7456" i="12"/>
  <c r="O7457" i="12"/>
  <c r="O7458" i="12"/>
  <c r="O7459" i="12"/>
  <c r="O7460" i="12"/>
  <c r="O7461" i="12"/>
  <c r="O7462" i="12"/>
  <c r="O7463" i="12"/>
  <c r="O7464" i="12"/>
  <c r="O7465" i="12"/>
  <c r="O7466" i="12"/>
  <c r="O7467" i="12"/>
  <c r="O7468" i="12"/>
  <c r="O7469" i="12"/>
  <c r="O7470" i="12"/>
  <c r="O7471" i="12"/>
  <c r="O7472" i="12"/>
  <c r="O7473" i="12"/>
  <c r="O7474" i="12"/>
  <c r="O7475" i="12"/>
  <c r="O7476" i="12"/>
  <c r="O7477" i="12"/>
  <c r="O7478" i="12"/>
  <c r="O7479" i="12"/>
  <c r="O7480" i="12"/>
  <c r="O7481" i="12"/>
  <c r="O7482" i="12"/>
  <c r="O7483" i="12"/>
  <c r="O7484" i="12"/>
  <c r="O7485" i="12"/>
  <c r="O7486" i="12"/>
  <c r="O7487" i="12"/>
  <c r="O7488" i="12"/>
  <c r="O7489" i="12"/>
  <c r="O7490" i="12"/>
  <c r="O7491" i="12"/>
  <c r="O7492" i="12"/>
  <c r="O7493" i="12"/>
  <c r="O7494" i="12"/>
  <c r="O7495" i="12"/>
  <c r="O7496" i="12"/>
  <c r="O7497" i="12"/>
  <c r="O7498" i="12"/>
  <c r="O7499" i="12"/>
  <c r="O7500" i="12"/>
  <c r="O7501" i="12"/>
  <c r="O7502" i="12"/>
  <c r="O7503" i="12"/>
  <c r="O7504" i="12"/>
  <c r="O7505" i="12"/>
  <c r="O7506" i="12"/>
  <c r="O7507" i="12"/>
  <c r="O7508" i="12"/>
  <c r="O7509" i="12"/>
  <c r="O7510" i="12"/>
  <c r="O7511" i="12"/>
  <c r="O7512" i="12"/>
  <c r="O7513" i="12"/>
  <c r="O7514" i="12"/>
  <c r="O7515" i="12"/>
  <c r="O7516" i="12"/>
  <c r="O7517" i="12"/>
  <c r="O7518" i="12"/>
  <c r="O7519" i="12"/>
  <c r="O7520" i="12"/>
  <c r="O7521" i="12"/>
  <c r="O7522" i="12"/>
  <c r="O7523" i="12"/>
  <c r="O7524" i="12"/>
  <c r="O7525" i="12"/>
  <c r="O7526" i="12"/>
  <c r="O7527" i="12"/>
  <c r="O7528" i="12"/>
  <c r="O7529" i="12"/>
  <c r="O7530" i="12"/>
  <c r="O7531" i="12"/>
  <c r="O7532" i="12"/>
  <c r="O7533" i="12"/>
  <c r="O7534" i="12"/>
  <c r="O7535" i="12"/>
  <c r="O7536" i="12"/>
  <c r="O7537" i="12"/>
  <c r="O7538" i="12"/>
  <c r="O7539" i="12"/>
  <c r="O7540" i="12"/>
  <c r="O7541" i="12"/>
  <c r="O7542" i="12"/>
  <c r="O7543" i="12"/>
  <c r="O7544" i="12"/>
  <c r="O7545" i="12"/>
  <c r="O7546" i="12"/>
  <c r="O7547" i="12"/>
  <c r="O7548" i="12"/>
  <c r="O7549" i="12"/>
  <c r="O7550" i="12"/>
  <c r="O7551" i="12"/>
  <c r="O7552" i="12"/>
  <c r="O7553" i="12"/>
  <c r="O7554" i="12"/>
  <c r="O7555" i="12"/>
  <c r="O7556" i="12"/>
  <c r="O7557" i="12"/>
  <c r="O7558" i="12"/>
  <c r="O7559" i="12"/>
  <c r="O7560" i="12"/>
  <c r="O7561" i="12"/>
  <c r="O7562" i="12"/>
  <c r="O7563" i="12"/>
  <c r="O7564" i="12"/>
  <c r="O7565" i="12"/>
  <c r="O7566" i="12"/>
  <c r="O7567" i="12"/>
  <c r="O7568" i="12"/>
  <c r="O7569" i="12"/>
  <c r="O7570" i="12"/>
  <c r="O7571" i="12"/>
  <c r="O7572" i="12"/>
  <c r="O7573" i="12"/>
  <c r="O7574" i="12"/>
  <c r="O7575" i="12"/>
  <c r="O7576" i="12"/>
  <c r="O7577" i="12"/>
  <c r="O7578" i="12"/>
  <c r="O7579" i="12"/>
  <c r="O7580" i="12"/>
  <c r="O7581" i="12"/>
  <c r="O7582" i="12"/>
  <c r="O7583" i="12"/>
  <c r="O7584" i="12"/>
  <c r="O7585" i="12"/>
  <c r="O7586" i="12"/>
  <c r="O7587" i="12"/>
  <c r="O7588" i="12"/>
  <c r="O7589" i="12"/>
  <c r="O7590" i="12"/>
  <c r="O7591" i="12"/>
  <c r="O7592" i="12"/>
  <c r="O7593" i="12"/>
  <c r="O7594" i="12"/>
  <c r="O7595" i="12"/>
  <c r="O7596" i="12"/>
  <c r="O7597" i="12"/>
  <c r="O7598" i="12"/>
  <c r="O7599" i="12"/>
  <c r="O7600" i="12"/>
  <c r="O7601" i="12"/>
  <c r="O7602" i="12"/>
  <c r="O7603" i="12"/>
  <c r="O7604" i="12"/>
  <c r="O7605" i="12"/>
  <c r="O7606" i="12"/>
  <c r="O7607" i="12"/>
  <c r="O7608" i="12"/>
  <c r="O7609" i="12"/>
  <c r="O7610" i="12"/>
  <c r="O7611" i="12"/>
  <c r="O7612" i="12"/>
  <c r="O7613" i="12"/>
  <c r="O7614" i="12"/>
  <c r="O7615" i="12"/>
  <c r="O7616" i="12"/>
  <c r="O7617" i="12"/>
  <c r="O7618" i="12"/>
  <c r="O7619" i="12"/>
  <c r="O7620" i="12"/>
  <c r="O7621" i="12"/>
  <c r="O7622" i="12"/>
  <c r="O7623" i="12"/>
  <c r="O7624" i="12"/>
  <c r="O7625" i="12"/>
  <c r="O7626" i="12"/>
  <c r="O7627" i="12"/>
  <c r="O7628" i="12"/>
  <c r="O7629" i="12"/>
  <c r="O7630" i="12"/>
  <c r="O7631" i="12"/>
  <c r="O7632" i="12"/>
  <c r="O7633" i="12"/>
  <c r="O7634" i="12"/>
  <c r="O7635" i="12"/>
  <c r="O7636" i="12"/>
  <c r="O7637" i="12"/>
  <c r="O7638" i="12"/>
  <c r="O7639" i="12"/>
  <c r="O7640" i="12"/>
  <c r="O7641" i="12"/>
  <c r="O7642" i="12"/>
  <c r="O7643" i="12"/>
  <c r="O7644" i="12"/>
  <c r="O7645" i="12"/>
  <c r="O7646" i="12"/>
  <c r="O7647" i="12"/>
  <c r="O7648" i="12"/>
  <c r="O7649" i="12"/>
  <c r="O7650" i="12"/>
  <c r="O7651" i="12"/>
  <c r="O7652" i="12"/>
  <c r="O7653" i="12"/>
  <c r="O7654" i="12"/>
  <c r="O7655" i="12"/>
  <c r="O7656" i="12"/>
  <c r="O7657" i="12"/>
  <c r="O7658" i="12"/>
  <c r="O7659" i="12"/>
  <c r="O7660" i="12"/>
  <c r="O7661" i="12"/>
  <c r="O7662" i="12"/>
  <c r="O7663" i="12"/>
  <c r="O7664" i="12"/>
  <c r="O7665" i="12"/>
  <c r="O7666" i="12"/>
  <c r="O7667" i="12"/>
  <c r="O7668" i="12"/>
  <c r="O7669" i="12"/>
  <c r="O7670" i="12"/>
  <c r="O7671" i="12"/>
  <c r="O7672" i="12"/>
  <c r="O7673" i="12"/>
  <c r="O7674" i="12"/>
  <c r="O7675" i="12"/>
  <c r="O7676" i="12"/>
  <c r="O7677" i="12"/>
  <c r="O7678" i="12"/>
  <c r="O7679" i="12"/>
  <c r="O7680" i="12"/>
  <c r="O7681" i="12"/>
  <c r="O7682" i="12"/>
  <c r="O7683" i="12"/>
  <c r="O7684" i="12"/>
  <c r="O7685" i="12"/>
  <c r="O7686" i="12"/>
  <c r="O7687" i="12"/>
  <c r="O7688" i="12"/>
  <c r="O7689" i="12"/>
  <c r="O7690" i="12"/>
  <c r="O7691" i="12"/>
  <c r="O7692" i="12"/>
  <c r="O7693" i="12"/>
  <c r="O7694" i="12"/>
  <c r="O7695" i="12"/>
  <c r="O7696" i="12"/>
  <c r="O7697" i="12"/>
  <c r="O7698" i="12"/>
  <c r="O7699" i="12"/>
  <c r="O7700" i="12"/>
  <c r="O7701" i="12"/>
  <c r="O7702" i="12"/>
  <c r="O7703" i="12"/>
  <c r="O7704" i="12"/>
  <c r="O7705" i="12"/>
  <c r="O7706" i="12"/>
  <c r="O7707" i="12"/>
  <c r="O7708" i="12"/>
  <c r="O7709" i="12"/>
  <c r="O7710" i="12"/>
  <c r="O7711" i="12"/>
  <c r="O7712" i="12"/>
  <c r="O7713" i="12"/>
  <c r="O7714" i="12"/>
  <c r="O7715" i="12"/>
  <c r="O7716" i="12"/>
  <c r="O7717" i="12"/>
  <c r="O7718" i="12"/>
  <c r="O7719" i="12"/>
  <c r="O7720" i="12"/>
  <c r="O7721" i="12"/>
  <c r="O7722" i="12"/>
  <c r="O7723" i="12"/>
  <c r="O7724" i="12"/>
  <c r="O7725" i="12"/>
  <c r="O7726" i="12"/>
  <c r="O7727" i="12"/>
  <c r="O7728" i="12"/>
  <c r="O7729" i="12"/>
  <c r="O7730" i="12"/>
  <c r="O7731" i="12"/>
  <c r="O7732" i="12"/>
  <c r="O7733" i="12"/>
  <c r="O7734" i="12"/>
  <c r="O7735" i="12"/>
  <c r="O7736" i="12"/>
  <c r="O7737" i="12"/>
  <c r="O7738" i="12"/>
  <c r="O7739" i="12"/>
  <c r="O7740" i="12"/>
  <c r="O7741" i="12"/>
  <c r="O7742" i="12"/>
  <c r="O7743" i="12"/>
  <c r="O7744" i="12"/>
  <c r="O7745" i="12"/>
  <c r="O7746" i="12"/>
  <c r="O7747" i="12"/>
  <c r="O7748" i="12"/>
  <c r="O7749" i="12"/>
  <c r="O7750" i="12"/>
  <c r="O7751" i="12"/>
  <c r="O7752" i="12"/>
  <c r="O7753" i="12"/>
  <c r="O7754" i="12"/>
  <c r="O7755" i="12"/>
  <c r="O7756" i="12"/>
  <c r="O7757" i="12"/>
  <c r="O7758" i="12"/>
  <c r="O7759" i="12"/>
  <c r="O7760" i="12"/>
  <c r="O7761" i="12"/>
  <c r="O7762" i="12"/>
  <c r="O7763" i="12"/>
  <c r="O7764" i="12"/>
  <c r="O7765" i="12"/>
  <c r="O7766" i="12"/>
  <c r="O7767" i="12"/>
  <c r="O7768" i="12"/>
  <c r="O7769" i="12"/>
  <c r="O7770" i="12"/>
  <c r="O7771" i="12"/>
  <c r="O7772" i="12"/>
  <c r="O7773" i="12"/>
  <c r="O7774" i="12"/>
  <c r="O7775" i="12"/>
  <c r="O7776" i="12"/>
  <c r="O7777" i="12"/>
  <c r="O7778" i="12"/>
  <c r="O7779" i="12"/>
  <c r="O7780" i="12"/>
  <c r="O7781" i="12"/>
  <c r="O7782" i="12"/>
  <c r="O7783" i="12"/>
  <c r="O7784" i="12"/>
  <c r="O7785" i="12"/>
  <c r="O7786" i="12"/>
  <c r="O7787" i="12"/>
  <c r="O7788" i="12"/>
  <c r="O7789" i="12"/>
  <c r="O7790" i="12"/>
  <c r="O7791" i="12"/>
  <c r="O7792" i="12"/>
  <c r="O7793" i="12"/>
  <c r="O7794" i="12"/>
  <c r="O7795" i="12"/>
  <c r="O7796" i="12"/>
  <c r="O7797" i="12"/>
  <c r="O7798" i="12"/>
  <c r="O7799" i="12"/>
  <c r="O7800" i="12"/>
  <c r="O7801" i="12"/>
  <c r="O7802" i="12"/>
  <c r="O7803" i="12"/>
  <c r="O7804" i="12"/>
  <c r="O7805" i="12"/>
  <c r="O7806" i="12"/>
  <c r="O7807" i="12"/>
  <c r="O7808" i="12"/>
  <c r="O7809" i="12"/>
  <c r="O7810" i="12"/>
  <c r="O7811" i="12"/>
  <c r="O7812" i="12"/>
  <c r="O7813" i="12"/>
  <c r="O7814" i="12"/>
  <c r="O7815" i="12"/>
  <c r="O7816" i="12"/>
  <c r="O7817" i="12"/>
  <c r="O7818" i="12"/>
  <c r="O7819" i="12"/>
  <c r="O7820" i="12"/>
  <c r="O7821" i="12"/>
  <c r="O7822" i="12"/>
  <c r="O7823" i="12"/>
  <c r="O7824" i="12"/>
  <c r="O7825" i="12"/>
  <c r="O7826" i="12"/>
  <c r="O7827" i="12"/>
  <c r="O7828" i="12"/>
  <c r="O7829" i="12"/>
  <c r="O7830" i="12"/>
  <c r="O7831" i="12"/>
  <c r="O7832" i="12"/>
  <c r="O7833" i="12"/>
  <c r="O7834" i="12"/>
  <c r="O7835" i="12"/>
  <c r="O7836" i="12"/>
  <c r="O7837" i="12"/>
  <c r="O7838" i="12"/>
  <c r="O7839" i="12"/>
  <c r="O7840" i="12"/>
  <c r="O7841" i="12"/>
  <c r="O7842" i="12"/>
  <c r="O7843" i="12"/>
  <c r="O7844" i="12"/>
  <c r="O7845" i="12"/>
  <c r="O7846" i="12"/>
  <c r="O7847" i="12"/>
  <c r="O7848" i="12"/>
  <c r="O7849" i="12"/>
  <c r="O7850" i="12"/>
  <c r="O7851" i="12"/>
  <c r="O7852" i="12"/>
  <c r="O7853" i="12"/>
  <c r="O7854" i="12"/>
  <c r="O7855" i="12"/>
  <c r="O7856" i="12"/>
  <c r="O7857" i="12"/>
  <c r="O7858" i="12"/>
  <c r="O7859" i="12"/>
  <c r="O7860" i="12"/>
  <c r="O7861" i="12"/>
  <c r="O7862" i="12"/>
  <c r="O7863" i="12"/>
  <c r="O7864" i="12"/>
  <c r="O7865" i="12"/>
  <c r="O7866" i="12"/>
  <c r="O7867" i="12"/>
  <c r="O7868" i="12"/>
  <c r="O7869" i="12"/>
  <c r="O7870" i="12"/>
  <c r="O7871" i="12"/>
  <c r="O7872" i="12"/>
  <c r="O7873" i="12"/>
  <c r="O7874" i="12"/>
  <c r="O7875" i="12"/>
  <c r="O7876" i="12"/>
  <c r="O7877" i="12"/>
  <c r="O7878" i="12"/>
  <c r="O7879" i="12"/>
  <c r="O7880" i="12"/>
  <c r="O7881" i="12"/>
  <c r="O7882" i="12"/>
  <c r="O7883" i="12"/>
  <c r="O7884" i="12"/>
  <c r="O7885" i="12"/>
  <c r="O7886" i="12"/>
  <c r="O7887" i="12"/>
  <c r="O7888" i="12"/>
  <c r="O7889" i="12"/>
  <c r="O7890" i="12"/>
  <c r="O7891" i="12"/>
  <c r="O7892" i="12"/>
  <c r="O7893" i="12"/>
  <c r="O7894" i="12"/>
  <c r="O7895" i="12"/>
  <c r="O7896" i="12"/>
  <c r="O7897" i="12"/>
  <c r="O7898" i="12"/>
  <c r="O7899" i="12"/>
  <c r="O7900" i="12"/>
  <c r="O7901" i="12"/>
  <c r="O7902" i="12"/>
  <c r="O7903" i="12"/>
  <c r="O7904" i="12"/>
  <c r="O7905" i="12"/>
  <c r="O7906" i="12"/>
  <c r="O7907" i="12"/>
  <c r="O7908" i="12"/>
  <c r="O7909" i="12"/>
  <c r="O7910" i="12"/>
  <c r="O7911" i="12"/>
  <c r="O7912" i="12"/>
  <c r="O7913" i="12"/>
  <c r="O7914" i="12"/>
  <c r="O7915" i="12"/>
  <c r="O7916" i="12"/>
  <c r="O7917" i="12"/>
  <c r="O7918" i="12"/>
  <c r="O7919" i="12"/>
  <c r="O7920" i="12"/>
  <c r="O7921" i="12"/>
  <c r="O7922" i="12"/>
  <c r="O7923" i="12"/>
  <c r="O7924" i="12"/>
  <c r="O7925" i="12"/>
  <c r="O7926" i="12"/>
  <c r="O7927" i="12"/>
  <c r="O7928" i="12"/>
  <c r="O7929" i="12"/>
  <c r="O7930" i="12"/>
  <c r="O7931" i="12"/>
  <c r="O7932" i="12"/>
  <c r="O7933" i="12"/>
  <c r="O7934" i="12"/>
  <c r="O7935" i="12"/>
  <c r="O7936" i="12"/>
  <c r="O7937" i="12"/>
  <c r="O7938" i="12"/>
  <c r="O7939" i="12"/>
  <c r="O7940" i="12"/>
  <c r="O7941" i="12"/>
  <c r="O7942" i="12"/>
  <c r="O7943" i="12"/>
  <c r="O7944" i="12"/>
  <c r="O7945" i="12"/>
  <c r="O7946" i="12"/>
  <c r="O7947" i="12"/>
  <c r="O7948" i="12"/>
  <c r="O7949" i="12"/>
  <c r="O7950" i="12"/>
  <c r="O7951" i="12"/>
  <c r="O7952" i="12"/>
  <c r="O7953" i="12"/>
  <c r="O7954" i="12"/>
  <c r="O7955" i="12"/>
  <c r="O7956" i="12"/>
  <c r="O7957" i="12"/>
  <c r="O7958" i="12"/>
  <c r="O7959" i="12"/>
  <c r="O7960" i="12"/>
  <c r="O7961" i="12"/>
  <c r="O7962" i="12"/>
  <c r="O7963" i="12"/>
  <c r="O7964" i="12"/>
  <c r="O7965" i="12"/>
  <c r="O7966" i="12"/>
  <c r="O7967" i="12"/>
  <c r="O7968" i="12"/>
  <c r="O7969" i="12"/>
  <c r="O7970" i="12"/>
  <c r="O7971" i="12"/>
  <c r="O7972" i="12"/>
  <c r="O7973" i="12"/>
  <c r="O7974" i="12"/>
  <c r="O7975" i="12"/>
  <c r="O7976" i="12"/>
  <c r="O7977" i="12"/>
  <c r="O7978" i="12"/>
  <c r="O7979" i="12"/>
  <c r="O7980" i="12"/>
  <c r="O7981" i="12"/>
  <c r="O7982" i="12"/>
  <c r="O7983" i="12"/>
  <c r="O7984" i="12"/>
  <c r="O7985" i="12"/>
  <c r="O7986" i="12"/>
  <c r="O7987" i="12"/>
  <c r="O7988" i="12"/>
  <c r="O7989" i="12"/>
  <c r="O7990" i="12"/>
  <c r="O7991" i="12"/>
  <c r="O7992" i="12"/>
  <c r="O7993" i="12"/>
  <c r="O7994" i="12"/>
  <c r="O7995" i="12"/>
  <c r="O7996" i="12"/>
  <c r="O7997" i="12"/>
  <c r="O7998" i="12"/>
  <c r="O7999" i="12"/>
  <c r="O8000" i="12"/>
  <c r="O8001" i="12"/>
  <c r="O8002" i="12"/>
  <c r="O8003" i="12"/>
  <c r="O8004" i="12"/>
  <c r="O8005" i="12"/>
  <c r="O8006" i="12"/>
  <c r="O8007" i="12"/>
  <c r="O8008" i="12"/>
  <c r="O8009" i="12"/>
  <c r="O8010" i="12"/>
  <c r="O8011" i="12"/>
  <c r="O8012" i="12"/>
  <c r="O8013" i="12"/>
  <c r="O8014" i="12"/>
  <c r="O8015" i="12"/>
  <c r="O8016" i="12"/>
  <c r="O8017" i="12"/>
  <c r="O8018" i="12"/>
  <c r="O8019" i="12"/>
  <c r="O8020" i="12"/>
  <c r="O8021" i="12"/>
  <c r="O8022" i="12"/>
  <c r="O8023" i="12"/>
  <c r="O8024" i="12"/>
  <c r="O8025" i="12"/>
  <c r="O8026" i="12"/>
  <c r="O8027" i="12"/>
  <c r="O8028" i="12"/>
  <c r="O8029" i="12"/>
  <c r="O8030" i="12"/>
  <c r="O8031" i="12"/>
  <c r="O8032" i="12"/>
  <c r="O8033" i="12"/>
  <c r="O8034" i="12"/>
  <c r="O8035" i="12"/>
  <c r="O8036" i="12"/>
  <c r="O8037" i="12"/>
  <c r="O8038" i="12"/>
  <c r="O8039" i="12"/>
  <c r="O8040" i="12"/>
  <c r="O8041" i="12"/>
  <c r="O8042" i="12"/>
  <c r="O8043" i="12"/>
  <c r="O8044" i="12"/>
  <c r="O8045" i="12"/>
  <c r="O8046" i="12"/>
  <c r="O8047" i="12"/>
  <c r="O8048" i="12"/>
  <c r="O8049" i="12"/>
  <c r="O8050" i="12"/>
  <c r="O8051" i="12"/>
  <c r="O8052" i="12"/>
  <c r="O8053" i="12"/>
  <c r="O8054" i="12"/>
  <c r="O8055" i="12"/>
  <c r="O8056" i="12"/>
  <c r="O8057" i="12"/>
  <c r="O8058" i="12"/>
  <c r="O8059" i="12"/>
  <c r="O8060" i="12"/>
  <c r="O8061" i="12"/>
  <c r="O8062" i="12"/>
  <c r="O8063" i="12"/>
  <c r="O8064" i="12"/>
  <c r="O8065" i="12"/>
  <c r="O8066" i="12"/>
  <c r="O8067" i="12"/>
  <c r="O8068" i="12"/>
  <c r="O8069" i="12"/>
  <c r="O8070" i="12"/>
  <c r="O8071" i="12"/>
  <c r="O8072" i="12"/>
  <c r="O8073" i="12"/>
  <c r="O8074" i="12"/>
  <c r="O8075" i="12"/>
  <c r="O8076" i="12"/>
  <c r="O8077" i="12"/>
  <c r="O8078" i="12"/>
  <c r="O8079" i="12"/>
  <c r="O8080" i="12"/>
  <c r="O8081" i="12"/>
  <c r="O8082" i="12"/>
  <c r="O8083" i="12"/>
  <c r="O8084" i="12"/>
  <c r="O8085" i="12"/>
  <c r="O8086" i="12"/>
  <c r="O8087" i="12"/>
  <c r="O8088" i="12"/>
  <c r="O8089" i="12"/>
  <c r="O8090" i="12"/>
  <c r="O8091" i="12"/>
  <c r="O8092" i="12"/>
  <c r="O8093" i="12"/>
  <c r="O8094" i="12"/>
  <c r="O8095" i="12"/>
  <c r="O8096" i="12"/>
  <c r="O8097" i="12"/>
  <c r="O8098" i="12"/>
  <c r="O8099" i="12"/>
  <c r="O8100" i="12"/>
  <c r="O8101" i="12"/>
  <c r="O8102" i="12"/>
  <c r="O8103" i="12"/>
  <c r="O8104" i="12"/>
  <c r="O8105" i="12"/>
  <c r="O8106" i="12"/>
  <c r="O8107" i="12"/>
  <c r="O8108" i="12"/>
  <c r="O8109" i="12"/>
  <c r="O8110" i="12"/>
  <c r="O8111" i="12"/>
  <c r="O8112" i="12"/>
  <c r="O8113" i="12"/>
  <c r="O8114" i="12"/>
  <c r="O8115" i="12"/>
  <c r="O8116" i="12"/>
  <c r="O8117" i="12"/>
  <c r="O8118" i="12"/>
  <c r="O8119" i="12"/>
  <c r="O8120" i="12"/>
  <c r="O8121" i="12"/>
  <c r="O8122" i="12"/>
  <c r="O8123" i="12"/>
  <c r="O8124" i="12"/>
  <c r="O8125" i="12"/>
  <c r="O8126" i="12"/>
  <c r="O8127" i="12"/>
  <c r="O8128" i="12"/>
  <c r="O8129" i="12"/>
  <c r="O8130" i="12"/>
  <c r="O8131" i="12"/>
  <c r="O8132" i="12"/>
  <c r="O8133" i="12"/>
  <c r="O8134" i="12"/>
  <c r="O8135" i="12"/>
  <c r="O8136" i="12"/>
  <c r="O8137" i="12"/>
  <c r="O8138" i="12"/>
  <c r="O8139" i="12"/>
  <c r="O8140" i="12"/>
  <c r="O8141" i="12"/>
  <c r="O8142" i="12"/>
  <c r="O8143" i="12"/>
  <c r="O8144" i="12"/>
  <c r="O8145" i="12"/>
  <c r="O8146" i="12"/>
  <c r="O8147" i="12"/>
  <c r="O8148" i="12"/>
  <c r="O8149" i="12"/>
  <c r="O8150" i="12"/>
  <c r="O8151" i="12"/>
  <c r="O8152" i="12"/>
  <c r="O8153" i="12"/>
  <c r="O8154" i="12"/>
  <c r="O8155" i="12"/>
  <c r="O8156" i="12"/>
  <c r="O8157" i="12"/>
  <c r="O8158" i="12"/>
  <c r="O8159" i="12"/>
  <c r="O8160" i="12"/>
  <c r="O8161" i="12"/>
  <c r="O8162" i="12"/>
  <c r="O8163" i="12"/>
  <c r="O8164" i="12"/>
  <c r="O8165" i="12"/>
  <c r="O8166" i="12"/>
  <c r="O8167" i="12"/>
  <c r="O8168" i="12"/>
  <c r="O8169" i="12"/>
  <c r="O8170" i="12"/>
  <c r="O8171" i="12"/>
  <c r="O8172" i="12"/>
  <c r="O8173" i="12"/>
  <c r="O8174" i="12"/>
  <c r="O8175" i="12"/>
  <c r="O8176" i="12"/>
  <c r="O8177" i="12"/>
  <c r="O8178" i="12"/>
  <c r="O8179" i="12"/>
  <c r="O8180" i="12"/>
  <c r="O8181" i="12"/>
  <c r="O8182" i="12"/>
  <c r="O8183" i="12"/>
  <c r="O8184" i="12"/>
  <c r="O8185" i="12"/>
  <c r="O8186" i="12"/>
  <c r="O8187" i="12"/>
  <c r="O8188" i="12"/>
  <c r="O8189" i="12"/>
  <c r="O8190" i="12"/>
  <c r="O8191" i="12"/>
  <c r="O8192" i="12"/>
  <c r="O8193" i="12"/>
  <c r="O8194" i="12"/>
  <c r="O8195" i="12"/>
  <c r="O8196" i="12"/>
  <c r="O8197" i="12"/>
  <c r="O8198" i="12"/>
  <c r="O8199" i="12"/>
  <c r="O8200" i="12"/>
  <c r="O8201" i="12"/>
  <c r="O8202" i="12"/>
  <c r="O8203" i="12"/>
  <c r="O8204" i="12"/>
  <c r="O8205" i="12"/>
  <c r="O8206" i="12"/>
  <c r="O8207" i="12"/>
  <c r="O8208" i="12"/>
  <c r="O8209" i="12"/>
  <c r="O8210" i="12"/>
  <c r="O8211" i="12"/>
  <c r="O8212" i="12"/>
  <c r="O8213" i="12"/>
  <c r="O8214" i="12"/>
  <c r="O8215" i="12"/>
  <c r="O8216" i="12"/>
  <c r="O8217" i="12"/>
  <c r="O8218" i="12"/>
  <c r="O8219" i="12"/>
  <c r="O8220" i="12"/>
  <c r="O8221" i="12"/>
  <c r="O8222" i="12"/>
  <c r="O8223" i="12"/>
  <c r="O8224" i="12"/>
  <c r="O8225" i="12"/>
  <c r="O8226" i="12"/>
  <c r="O8227" i="12"/>
  <c r="O8228" i="12"/>
  <c r="O8229" i="12"/>
  <c r="O8230" i="12"/>
  <c r="O8231" i="12"/>
  <c r="O8232" i="12"/>
  <c r="O8233" i="12"/>
  <c r="O8234" i="12"/>
  <c r="O8235" i="12"/>
  <c r="O8236" i="12"/>
  <c r="O8237" i="12"/>
  <c r="O8238" i="12"/>
  <c r="O8239" i="12"/>
  <c r="O8240" i="12"/>
  <c r="O8241" i="12"/>
  <c r="O8242" i="12"/>
  <c r="O8243" i="12"/>
  <c r="O8244" i="12"/>
  <c r="O8245" i="12"/>
  <c r="O8246" i="12"/>
  <c r="O8247" i="12"/>
  <c r="O8248" i="12"/>
  <c r="O8249" i="12"/>
  <c r="O8250" i="12"/>
  <c r="O8251" i="12"/>
  <c r="O8252" i="12"/>
  <c r="O8253" i="12"/>
  <c r="O8254" i="12"/>
  <c r="O8255" i="12"/>
  <c r="O8256" i="12"/>
  <c r="O8257" i="12"/>
  <c r="O8258" i="12"/>
  <c r="O8259" i="12"/>
  <c r="O8260" i="12"/>
  <c r="O8261" i="12"/>
  <c r="O8262" i="12"/>
  <c r="O8263" i="12"/>
  <c r="O8264" i="12"/>
  <c r="O8265" i="12"/>
  <c r="O8266" i="12"/>
  <c r="O8267" i="12"/>
  <c r="O8268" i="12"/>
  <c r="O8269" i="12"/>
  <c r="O8270" i="12"/>
  <c r="O8271" i="12"/>
  <c r="O8272" i="12"/>
  <c r="O8273" i="12"/>
  <c r="O8274" i="12"/>
  <c r="O8275" i="12"/>
  <c r="O8276" i="12"/>
  <c r="O8277" i="12"/>
  <c r="O8278" i="12"/>
  <c r="O8279" i="12"/>
  <c r="O8280" i="12"/>
  <c r="O8281" i="12"/>
  <c r="O8282" i="12"/>
  <c r="O8283" i="12"/>
  <c r="O8284" i="12"/>
  <c r="O8285" i="12"/>
  <c r="O8286" i="12"/>
  <c r="O8287" i="12"/>
  <c r="O8288" i="12"/>
  <c r="O8289" i="12"/>
  <c r="O8290" i="12"/>
  <c r="O8291" i="12"/>
  <c r="O8292" i="12"/>
  <c r="O8293" i="12"/>
  <c r="O8294" i="12"/>
  <c r="O8295" i="12"/>
  <c r="O8296" i="12"/>
  <c r="O8297" i="12"/>
  <c r="O8298" i="12"/>
  <c r="O8299" i="12"/>
  <c r="O8300" i="12"/>
  <c r="O8301" i="12"/>
  <c r="O8302" i="12"/>
  <c r="O8303" i="12"/>
  <c r="O8304" i="12"/>
  <c r="O8305" i="12"/>
  <c r="O8306" i="12"/>
  <c r="O8307" i="12"/>
  <c r="O8308" i="12"/>
  <c r="O8309" i="12"/>
  <c r="O8310" i="12"/>
  <c r="O8311" i="12"/>
  <c r="O8312" i="12"/>
  <c r="O8313" i="12"/>
  <c r="O8314" i="12"/>
  <c r="O8315" i="12"/>
  <c r="O8316" i="12"/>
  <c r="O8317" i="12"/>
  <c r="O8318" i="12"/>
  <c r="O8319" i="12"/>
  <c r="O8320" i="12"/>
  <c r="O8321" i="12"/>
  <c r="O8322" i="12"/>
  <c r="O8323" i="12"/>
  <c r="O8324" i="12"/>
  <c r="O8325" i="12"/>
  <c r="O8326" i="12"/>
  <c r="O8327" i="12"/>
  <c r="O8328" i="12"/>
  <c r="O8329" i="12"/>
  <c r="O8330" i="12"/>
  <c r="O8331" i="12"/>
  <c r="O8332" i="12"/>
  <c r="O8333" i="12"/>
  <c r="O8334" i="12"/>
  <c r="O8335" i="12"/>
  <c r="O8336" i="12"/>
  <c r="O8337" i="12"/>
  <c r="O8338" i="12"/>
  <c r="O8339" i="12"/>
  <c r="O8340" i="12"/>
  <c r="O8341" i="12"/>
  <c r="O8342" i="12"/>
  <c r="O8343" i="12"/>
  <c r="O8344" i="12"/>
  <c r="O8345" i="12"/>
  <c r="O8346" i="12"/>
  <c r="O8347" i="12"/>
  <c r="O8348" i="12"/>
  <c r="O8349" i="12"/>
  <c r="O8350" i="12"/>
  <c r="O8351" i="12"/>
  <c r="O8352" i="12"/>
  <c r="O8353" i="12"/>
  <c r="O8354" i="12"/>
  <c r="O8355" i="12"/>
  <c r="O8356" i="12"/>
  <c r="O8357" i="12"/>
  <c r="O8358" i="12"/>
  <c r="O8359" i="12"/>
  <c r="O8360" i="12"/>
  <c r="O8361" i="12"/>
  <c r="O8362" i="12"/>
  <c r="O8363" i="12"/>
  <c r="O8364" i="12"/>
  <c r="O8365" i="12"/>
  <c r="O8366" i="12"/>
  <c r="O8367" i="12"/>
  <c r="O8368" i="12"/>
  <c r="O8369" i="12"/>
  <c r="O8370" i="12"/>
  <c r="O8371" i="12"/>
  <c r="O8372" i="12"/>
  <c r="O8373" i="12"/>
  <c r="O8374" i="12"/>
  <c r="O8375" i="12"/>
  <c r="O8376" i="12"/>
  <c r="O8377" i="12"/>
  <c r="O8378" i="12"/>
  <c r="O8379" i="12"/>
  <c r="O8380" i="12"/>
  <c r="O8381" i="12"/>
  <c r="O8382" i="12"/>
  <c r="O8383" i="12"/>
  <c r="O8384" i="12"/>
  <c r="O8385" i="12"/>
  <c r="O8386" i="12"/>
  <c r="O8387" i="12"/>
  <c r="O8388" i="12"/>
  <c r="O8389" i="12"/>
  <c r="O8390" i="12"/>
  <c r="O8391" i="12"/>
  <c r="O8392" i="12"/>
  <c r="O8393" i="12"/>
  <c r="O8394" i="12"/>
  <c r="O8395" i="12"/>
  <c r="O8396" i="12"/>
  <c r="O8397" i="12"/>
  <c r="O8398" i="12"/>
  <c r="O8399" i="12"/>
  <c r="O8400" i="12"/>
  <c r="O8401" i="12"/>
  <c r="O8402" i="12"/>
  <c r="O8403" i="12"/>
  <c r="O8404" i="12"/>
  <c r="O8405" i="12"/>
  <c r="O8406" i="12"/>
  <c r="O8407" i="12"/>
  <c r="O8408" i="12"/>
  <c r="O8409" i="12"/>
  <c r="O8410" i="12"/>
  <c r="O8411" i="12"/>
  <c r="O8412" i="12"/>
  <c r="O8413" i="12"/>
  <c r="O8414" i="12"/>
  <c r="O8415" i="12"/>
  <c r="O8416" i="12"/>
  <c r="O8417" i="12"/>
  <c r="O8418" i="12"/>
  <c r="O8419" i="12"/>
  <c r="O8420" i="12"/>
  <c r="O8421" i="12"/>
  <c r="O8422" i="12"/>
  <c r="O8423" i="12"/>
  <c r="O8424" i="12"/>
  <c r="O8425" i="12"/>
  <c r="O8426" i="12"/>
  <c r="O8427" i="12"/>
  <c r="O8428" i="12"/>
  <c r="O8429" i="12"/>
  <c r="O8430" i="12"/>
  <c r="O8431" i="12"/>
  <c r="O8432" i="12"/>
  <c r="O8433" i="12"/>
  <c r="O8434" i="12"/>
  <c r="O8435" i="12"/>
  <c r="O8436" i="12"/>
  <c r="O8437" i="12"/>
  <c r="O8438" i="12"/>
  <c r="O8439" i="12"/>
  <c r="O8440" i="12"/>
  <c r="O8441" i="12"/>
  <c r="O8442" i="12"/>
  <c r="O8443" i="12"/>
  <c r="O8444" i="12"/>
  <c r="O8445" i="12"/>
  <c r="O8446" i="12"/>
  <c r="O8447" i="12"/>
  <c r="O8448" i="12"/>
  <c r="O8449" i="12"/>
  <c r="O8450" i="12"/>
  <c r="O8451" i="12"/>
  <c r="O8452" i="12"/>
  <c r="O8453" i="12"/>
  <c r="O8454" i="12"/>
  <c r="O8455" i="12"/>
  <c r="O8456" i="12"/>
  <c r="O8457" i="12"/>
  <c r="O8458" i="12"/>
  <c r="O8459" i="12"/>
  <c r="O8460" i="12"/>
  <c r="O8461" i="12"/>
  <c r="O8462" i="12"/>
  <c r="O8463" i="12"/>
  <c r="O8464" i="12"/>
  <c r="O8465" i="12"/>
  <c r="O8466" i="12"/>
  <c r="O8467" i="12"/>
  <c r="O8468" i="12"/>
  <c r="O8469" i="12"/>
  <c r="O8470" i="12"/>
  <c r="O8471" i="12"/>
  <c r="O8472" i="12"/>
  <c r="O8473" i="12"/>
  <c r="O8474" i="12"/>
  <c r="O8475" i="12"/>
  <c r="O8476" i="12"/>
  <c r="O8477" i="12"/>
  <c r="O8478" i="12"/>
  <c r="O8479" i="12"/>
  <c r="O8480" i="12"/>
  <c r="O8481" i="12"/>
  <c r="O8482" i="12"/>
  <c r="O8483" i="12"/>
  <c r="O8484" i="12"/>
  <c r="O8485" i="12"/>
  <c r="O8486" i="12"/>
  <c r="O8487" i="12"/>
  <c r="O8488" i="12"/>
  <c r="O8489" i="12"/>
  <c r="O8490" i="12"/>
  <c r="O8491" i="12"/>
  <c r="O8492" i="12"/>
  <c r="O8493" i="12"/>
  <c r="O8494" i="12"/>
  <c r="O8495" i="12"/>
  <c r="O8496" i="12"/>
  <c r="O8497" i="12"/>
  <c r="O8498" i="12"/>
  <c r="O8499" i="12"/>
  <c r="O8500" i="12"/>
  <c r="O8501" i="12"/>
  <c r="O8502" i="12"/>
  <c r="O8503" i="12"/>
  <c r="O8504" i="12"/>
  <c r="O8505" i="12"/>
  <c r="O8506" i="12"/>
  <c r="O8507" i="12"/>
  <c r="O8508" i="12"/>
  <c r="O8509" i="12"/>
  <c r="O8510" i="12"/>
  <c r="O8511" i="12"/>
  <c r="O8512" i="12"/>
  <c r="O8513" i="12"/>
  <c r="O8514" i="12"/>
  <c r="O8515" i="12"/>
  <c r="O8516" i="12"/>
  <c r="O8517" i="12"/>
  <c r="O8518" i="12"/>
  <c r="O8519" i="12"/>
  <c r="O8520" i="12"/>
  <c r="O8521" i="12"/>
  <c r="O8522" i="12"/>
  <c r="O8523" i="12"/>
  <c r="O8524" i="12"/>
  <c r="O8525" i="12"/>
  <c r="O8526" i="12"/>
  <c r="O8527" i="12"/>
  <c r="O8528" i="12"/>
  <c r="O8529" i="12"/>
  <c r="O8530" i="12"/>
  <c r="O8531" i="12"/>
  <c r="O8532" i="12"/>
  <c r="O8533" i="12"/>
  <c r="O8534" i="12"/>
  <c r="O8535" i="12"/>
  <c r="O8536" i="12"/>
  <c r="O8537" i="12"/>
  <c r="O8538" i="12"/>
  <c r="O8539" i="12"/>
  <c r="O8540" i="12"/>
  <c r="O8541" i="12"/>
  <c r="O8542" i="12"/>
  <c r="O8543" i="12"/>
  <c r="O8544" i="12"/>
  <c r="O8545" i="12"/>
  <c r="O8546" i="12"/>
  <c r="O8547" i="12"/>
  <c r="O8548" i="12"/>
  <c r="O8549" i="12"/>
  <c r="O8550" i="12"/>
  <c r="O8551" i="12"/>
  <c r="O8552" i="12"/>
  <c r="O8553" i="12"/>
  <c r="O8554" i="12"/>
  <c r="O8555" i="12"/>
  <c r="O8556" i="12"/>
  <c r="O8557" i="12"/>
  <c r="O8558" i="12"/>
  <c r="O8559" i="12"/>
  <c r="O8560" i="12"/>
  <c r="O8561" i="12"/>
  <c r="O8562" i="12"/>
  <c r="O8563" i="12"/>
  <c r="O8564" i="12"/>
  <c r="O8565" i="12"/>
  <c r="O8566" i="12"/>
  <c r="O8567" i="12"/>
  <c r="O8568" i="12"/>
  <c r="O8569" i="12"/>
  <c r="O8570" i="12"/>
  <c r="O8571" i="12"/>
  <c r="O8572" i="12"/>
  <c r="O8573" i="12"/>
  <c r="O8574" i="12"/>
  <c r="O8575" i="12"/>
  <c r="O8576" i="12"/>
  <c r="O8577" i="12"/>
  <c r="O8578" i="12"/>
  <c r="O8579" i="12"/>
  <c r="O8580" i="12"/>
  <c r="O8581" i="12"/>
  <c r="O8582" i="12"/>
  <c r="O8583" i="12"/>
  <c r="O8584" i="12"/>
  <c r="O8585" i="12"/>
  <c r="O8586" i="12"/>
  <c r="O8587" i="12"/>
  <c r="O8588" i="12"/>
  <c r="O8589" i="12"/>
  <c r="O8590" i="12"/>
  <c r="O8591" i="12"/>
  <c r="O8592" i="12"/>
  <c r="O8593" i="12"/>
  <c r="O8594" i="12"/>
  <c r="O8595" i="12"/>
  <c r="O8596" i="12"/>
  <c r="O8597" i="12"/>
  <c r="O8598" i="12"/>
  <c r="O8599" i="12"/>
  <c r="O8600" i="12"/>
  <c r="O8601" i="12"/>
  <c r="O8602" i="12"/>
  <c r="O8603" i="12"/>
  <c r="O8604" i="12"/>
  <c r="O8605" i="12"/>
  <c r="O8606" i="12"/>
  <c r="O8607" i="12"/>
  <c r="O8608" i="12"/>
  <c r="O8609" i="12"/>
  <c r="O8610" i="12"/>
  <c r="O8611" i="12"/>
  <c r="O8612" i="12"/>
  <c r="O8613" i="12"/>
  <c r="O8614" i="12"/>
  <c r="O8615" i="12"/>
  <c r="O8616" i="12"/>
  <c r="O8617" i="12"/>
  <c r="O8618" i="12"/>
  <c r="O8619" i="12"/>
  <c r="O8620" i="12"/>
  <c r="O8621" i="12"/>
  <c r="O8622" i="12"/>
  <c r="O8623" i="12"/>
  <c r="O8624" i="12"/>
  <c r="O8625" i="12"/>
  <c r="O8626" i="12"/>
  <c r="O8627" i="12"/>
  <c r="O8628" i="12"/>
  <c r="O8629" i="12"/>
  <c r="O8630" i="12"/>
  <c r="O8631" i="12"/>
  <c r="O8632" i="12"/>
  <c r="O8633" i="12"/>
  <c r="O8634" i="12"/>
  <c r="O8635" i="12"/>
  <c r="O8636" i="12"/>
  <c r="O8637" i="12"/>
  <c r="O8638" i="12"/>
  <c r="O8639" i="12"/>
  <c r="O8640" i="12"/>
  <c r="O8641" i="12"/>
  <c r="O8642" i="12"/>
  <c r="O8643" i="12"/>
  <c r="O8644" i="12"/>
  <c r="O8645" i="12"/>
  <c r="O8646" i="12"/>
  <c r="O8647" i="12"/>
  <c r="O8648" i="12"/>
  <c r="O8649" i="12"/>
  <c r="O8650" i="12"/>
  <c r="O8651" i="12"/>
  <c r="O8652" i="12"/>
  <c r="O8653" i="12"/>
  <c r="O8654" i="12"/>
  <c r="O8655" i="12"/>
  <c r="O8656" i="12"/>
  <c r="O8657" i="12"/>
  <c r="O8658" i="12"/>
  <c r="O8659" i="12"/>
  <c r="O8660" i="12"/>
  <c r="O8661" i="12"/>
  <c r="O8662" i="12"/>
  <c r="O8663" i="12"/>
  <c r="O8664" i="12"/>
  <c r="O8665" i="12"/>
  <c r="O8666" i="12"/>
  <c r="O8667" i="12"/>
  <c r="O8668" i="12"/>
  <c r="O8669" i="12"/>
  <c r="O8670" i="12"/>
  <c r="O8671" i="12"/>
  <c r="O8672" i="12"/>
  <c r="O8673" i="12"/>
  <c r="O8674" i="12"/>
  <c r="O8675" i="12"/>
  <c r="O8676" i="12"/>
  <c r="O8677" i="12"/>
  <c r="O8678" i="12"/>
  <c r="O8679" i="12"/>
  <c r="O8680" i="12"/>
  <c r="O8681" i="12"/>
  <c r="O8682" i="12"/>
  <c r="O8683" i="12"/>
  <c r="O8684" i="12"/>
  <c r="O8685" i="12"/>
  <c r="O8686" i="12"/>
  <c r="O8687" i="12"/>
  <c r="O8688" i="12"/>
  <c r="O8689" i="12"/>
  <c r="O8690" i="12"/>
  <c r="O8691" i="12"/>
  <c r="O8692" i="12"/>
  <c r="O8693" i="12"/>
  <c r="O8694" i="12"/>
  <c r="O8695" i="12"/>
  <c r="O8696" i="12"/>
  <c r="O8697" i="12"/>
  <c r="O8698" i="12"/>
  <c r="O8699" i="12"/>
  <c r="O8700" i="12"/>
  <c r="O8701" i="12"/>
  <c r="O8702" i="12"/>
  <c r="O8703" i="12"/>
  <c r="O8704" i="12"/>
  <c r="O8705" i="12"/>
  <c r="O8706" i="12"/>
  <c r="O8707" i="12"/>
  <c r="O8708" i="12"/>
  <c r="O8709" i="12"/>
  <c r="O8710" i="12"/>
  <c r="O8711" i="12"/>
  <c r="O8712" i="12"/>
  <c r="O8713" i="12"/>
  <c r="O8714" i="12"/>
  <c r="O8715" i="12"/>
  <c r="O8716" i="12"/>
  <c r="O8717" i="12"/>
  <c r="O8718" i="12"/>
  <c r="O8719" i="12"/>
  <c r="O8720" i="12"/>
  <c r="O8721" i="12"/>
  <c r="O8722" i="12"/>
  <c r="O8723" i="12"/>
  <c r="O8724" i="12"/>
  <c r="O8725" i="12"/>
  <c r="O8726" i="12"/>
  <c r="O8727" i="12"/>
  <c r="O8728" i="12"/>
  <c r="O8729" i="12"/>
  <c r="O8730" i="12"/>
  <c r="O8731" i="12"/>
  <c r="O8732" i="12"/>
  <c r="O8733" i="12"/>
  <c r="O8734" i="12"/>
  <c r="O8735" i="12"/>
  <c r="O8736" i="12"/>
  <c r="O8737" i="12"/>
  <c r="O8738" i="12"/>
  <c r="O8739" i="12"/>
  <c r="O8740" i="12"/>
  <c r="O8741" i="12"/>
  <c r="O8742" i="12"/>
  <c r="O8743" i="12"/>
  <c r="O8744" i="12"/>
  <c r="O8745" i="12"/>
  <c r="O8746" i="12"/>
  <c r="O8747" i="12"/>
  <c r="O8748" i="12"/>
  <c r="O8749" i="12"/>
  <c r="O8750" i="12"/>
  <c r="O8751" i="12"/>
  <c r="O8752" i="12"/>
  <c r="O8753" i="12"/>
  <c r="O8754" i="12"/>
  <c r="O8755" i="12"/>
  <c r="O8756" i="12"/>
  <c r="O8757" i="12"/>
  <c r="O8758" i="12"/>
  <c r="O8759" i="12"/>
  <c r="O8760" i="12"/>
  <c r="O8761" i="12"/>
  <c r="O8762" i="12"/>
  <c r="O8763" i="12"/>
  <c r="O8764" i="12"/>
  <c r="O8765" i="12"/>
  <c r="O8766" i="12"/>
  <c r="O8767" i="12"/>
  <c r="O8768" i="12"/>
  <c r="O8769" i="12"/>
  <c r="O8770" i="12"/>
  <c r="O8771" i="12"/>
  <c r="O8772" i="12"/>
  <c r="O8773" i="12"/>
  <c r="O8774" i="12"/>
  <c r="O8775" i="12"/>
  <c r="O8776" i="12"/>
  <c r="O8777" i="12"/>
  <c r="O8778" i="12"/>
  <c r="O8779" i="12"/>
  <c r="O8780" i="12"/>
  <c r="O8781" i="12"/>
  <c r="O8782" i="12"/>
  <c r="O8783" i="12"/>
  <c r="O8784" i="12"/>
  <c r="O8785" i="12"/>
  <c r="O8786" i="12"/>
  <c r="O8787" i="12"/>
  <c r="O8788" i="12"/>
  <c r="O8789" i="12"/>
  <c r="O8790" i="12"/>
  <c r="O8791" i="12"/>
  <c r="O8792" i="12"/>
  <c r="O8793" i="12"/>
  <c r="O8794" i="12"/>
  <c r="O8795" i="12"/>
  <c r="O8796" i="12"/>
  <c r="O8797" i="12"/>
  <c r="O8798" i="12"/>
  <c r="O8799" i="12"/>
  <c r="O8800" i="12"/>
  <c r="O8801" i="12"/>
  <c r="O8802" i="12"/>
  <c r="O8803" i="12"/>
  <c r="O8804" i="12"/>
  <c r="O8805" i="12"/>
  <c r="O8806" i="12"/>
  <c r="O8807" i="12"/>
  <c r="O8808" i="12"/>
  <c r="O8809" i="12"/>
  <c r="O8810" i="12"/>
  <c r="O8811" i="12"/>
  <c r="O8812" i="12"/>
  <c r="O8813" i="12"/>
  <c r="O8814" i="12"/>
  <c r="O8815" i="12"/>
  <c r="O8816" i="12"/>
  <c r="O8817" i="12"/>
  <c r="O8818" i="12"/>
  <c r="O8819" i="12"/>
  <c r="O8820" i="12"/>
  <c r="O8821" i="12"/>
  <c r="O8822" i="12"/>
  <c r="O8823" i="12"/>
  <c r="O8824" i="12"/>
  <c r="O8825" i="12"/>
  <c r="O8826" i="12"/>
  <c r="O8827" i="12"/>
  <c r="O8828" i="12"/>
  <c r="O8829" i="12"/>
  <c r="O8830" i="12"/>
  <c r="O8831" i="12"/>
  <c r="O8832" i="12"/>
  <c r="O8833" i="12"/>
  <c r="O8834" i="12"/>
  <c r="O8835" i="12"/>
  <c r="O8836" i="12"/>
  <c r="O8837" i="12"/>
  <c r="O8838" i="12"/>
  <c r="O8839" i="12"/>
  <c r="O8840" i="12"/>
  <c r="O8841" i="12"/>
  <c r="O8842" i="12"/>
  <c r="O8843" i="12"/>
  <c r="O8844" i="12"/>
  <c r="O8845" i="12"/>
  <c r="O8846" i="12"/>
  <c r="O8847" i="12"/>
  <c r="O8848" i="12"/>
  <c r="O8849" i="12"/>
  <c r="O8850" i="12"/>
  <c r="O8851" i="12"/>
  <c r="O8852" i="12"/>
  <c r="O8853" i="12"/>
  <c r="O8854" i="12"/>
  <c r="O8855" i="12"/>
  <c r="O8856" i="12"/>
  <c r="O8857" i="12"/>
  <c r="O8858" i="12"/>
  <c r="O8859" i="12"/>
  <c r="O8860" i="12"/>
  <c r="O8861" i="12"/>
  <c r="O8862" i="12"/>
  <c r="O8863" i="12"/>
  <c r="O8864" i="12"/>
  <c r="O8865" i="12"/>
  <c r="O8866" i="12"/>
  <c r="O8867" i="12"/>
  <c r="O8868" i="12"/>
  <c r="O8869" i="12"/>
  <c r="O8870" i="12"/>
  <c r="O8871" i="12"/>
  <c r="O8872" i="12"/>
  <c r="O8873" i="12"/>
  <c r="O8874" i="12"/>
  <c r="O8875" i="12"/>
  <c r="O8876" i="12"/>
  <c r="O8877" i="12"/>
  <c r="O8878" i="12"/>
  <c r="O8879" i="12"/>
  <c r="O8880" i="12"/>
  <c r="O8881" i="12"/>
  <c r="O8882" i="12"/>
  <c r="O8883" i="12"/>
  <c r="O8884" i="12"/>
  <c r="O8885" i="12"/>
  <c r="O8886" i="12"/>
  <c r="O8887" i="12"/>
  <c r="O8888" i="12"/>
  <c r="O8889" i="12"/>
  <c r="O8890" i="12"/>
  <c r="O8891" i="12"/>
  <c r="O8892" i="12"/>
  <c r="O8893" i="12"/>
  <c r="O8894" i="12"/>
  <c r="O8895" i="12"/>
  <c r="O8896" i="12"/>
  <c r="O8897" i="12"/>
  <c r="O8898" i="12"/>
  <c r="O8899" i="12"/>
  <c r="O8900" i="12"/>
  <c r="O8901" i="12"/>
  <c r="O8902" i="12"/>
  <c r="O8903" i="12"/>
  <c r="O8904" i="12"/>
  <c r="O8905" i="12"/>
  <c r="O8906" i="12"/>
  <c r="O8907" i="12"/>
  <c r="O8908" i="12"/>
  <c r="O8909" i="12"/>
  <c r="O8910" i="12"/>
  <c r="O8911" i="12"/>
  <c r="O8912" i="12"/>
  <c r="O8913" i="12"/>
  <c r="O8914" i="12"/>
  <c r="O8915" i="12"/>
  <c r="O8916" i="12"/>
  <c r="O8917" i="12"/>
  <c r="O8918" i="12"/>
  <c r="O8919" i="12"/>
  <c r="O8920" i="12"/>
  <c r="O8921" i="12"/>
  <c r="O8922" i="12"/>
  <c r="O8923" i="12"/>
  <c r="O8924" i="12"/>
  <c r="O8925" i="12"/>
  <c r="O8926" i="12"/>
  <c r="O8927" i="12"/>
  <c r="O8928" i="12"/>
  <c r="O8929" i="12"/>
  <c r="O8930" i="12"/>
  <c r="O8931" i="12"/>
  <c r="O8932" i="12"/>
  <c r="O8933" i="12"/>
  <c r="O8934" i="12"/>
  <c r="O8935" i="12"/>
  <c r="O8936" i="12"/>
  <c r="O8937" i="12"/>
  <c r="O8938" i="12"/>
  <c r="O8939" i="12"/>
  <c r="O8940" i="12"/>
  <c r="O8941" i="12"/>
  <c r="O8942" i="12"/>
  <c r="O8943" i="12"/>
  <c r="O8944" i="12"/>
  <c r="O8945" i="12"/>
  <c r="O8946" i="12"/>
  <c r="O8947" i="12"/>
  <c r="O8948" i="12"/>
  <c r="O8949" i="12"/>
  <c r="O8950" i="12"/>
  <c r="O8951" i="12"/>
  <c r="O8952" i="12"/>
  <c r="O8953" i="12"/>
  <c r="O8954" i="12"/>
  <c r="O8955" i="12"/>
  <c r="O8956" i="12"/>
  <c r="O8957" i="12"/>
  <c r="O8958" i="12"/>
  <c r="O8959" i="12"/>
  <c r="O8960" i="12"/>
  <c r="O8961" i="12"/>
  <c r="O8962" i="12"/>
  <c r="O8963" i="12"/>
  <c r="O8964" i="12"/>
  <c r="O8965" i="12"/>
  <c r="O8966" i="12"/>
  <c r="O8967" i="12"/>
  <c r="O8968" i="12"/>
  <c r="O8969" i="12"/>
  <c r="O8970" i="12"/>
  <c r="O8971" i="12"/>
  <c r="O8972" i="12"/>
  <c r="O8973" i="12"/>
  <c r="O8974" i="12"/>
  <c r="O8975" i="12"/>
  <c r="O8976" i="12"/>
  <c r="O8977" i="12"/>
  <c r="O8978" i="12"/>
  <c r="O8979" i="12"/>
  <c r="O8980" i="12"/>
  <c r="O8981" i="12"/>
  <c r="O8982" i="12"/>
  <c r="O8983" i="12"/>
  <c r="O8984" i="12"/>
  <c r="O8985" i="12"/>
  <c r="O8986" i="12"/>
  <c r="O8987" i="12"/>
  <c r="O8988" i="12"/>
  <c r="O8989" i="12"/>
  <c r="O8990" i="12"/>
  <c r="O8991" i="12"/>
  <c r="O8992" i="12"/>
  <c r="O8993" i="12"/>
  <c r="O8994" i="12"/>
  <c r="O8995" i="12"/>
  <c r="O8996" i="12"/>
  <c r="O8997" i="12"/>
  <c r="O8998" i="12"/>
  <c r="O8999" i="12"/>
  <c r="O9000" i="12"/>
  <c r="O9001" i="12"/>
  <c r="O9002" i="12"/>
  <c r="O9003" i="12"/>
  <c r="O9004" i="12"/>
  <c r="O9005" i="12"/>
  <c r="O9006" i="12"/>
  <c r="O9007" i="12"/>
  <c r="O9008" i="12"/>
  <c r="O9009" i="12"/>
  <c r="O9010" i="12"/>
  <c r="O9011" i="12"/>
  <c r="O9012" i="12"/>
  <c r="O9013" i="12"/>
  <c r="O9014" i="12"/>
  <c r="O9015" i="12"/>
  <c r="O9016" i="12"/>
  <c r="O9017" i="12"/>
  <c r="O9018" i="12"/>
  <c r="O9019" i="12"/>
  <c r="O9020" i="12"/>
  <c r="O9021" i="12"/>
  <c r="O9022" i="12"/>
  <c r="O9023" i="12"/>
  <c r="O9024" i="12"/>
  <c r="O9025" i="12"/>
  <c r="O9026" i="12"/>
  <c r="O9027" i="12"/>
  <c r="O9028" i="12"/>
  <c r="O9029" i="12"/>
  <c r="O9030" i="12"/>
  <c r="O9031" i="12"/>
  <c r="O9032" i="12"/>
  <c r="O9033" i="12"/>
  <c r="O9034" i="12"/>
  <c r="O9035" i="12"/>
  <c r="O9036" i="12"/>
  <c r="O9037" i="12"/>
  <c r="O9038" i="12"/>
  <c r="O9039" i="12"/>
  <c r="O9040" i="12"/>
  <c r="O9041" i="12"/>
  <c r="O9042" i="12"/>
  <c r="O9043" i="12"/>
  <c r="O9044" i="12"/>
  <c r="O9045" i="12"/>
  <c r="O9046" i="12"/>
  <c r="O9047" i="12"/>
  <c r="O9048" i="12"/>
  <c r="O9049" i="12"/>
  <c r="O9050" i="12"/>
  <c r="O9051" i="12"/>
  <c r="O9052" i="12"/>
  <c r="O9053" i="12"/>
  <c r="O9054" i="12"/>
  <c r="O9055" i="12"/>
  <c r="O9056" i="12"/>
  <c r="O9057" i="12"/>
  <c r="O9058" i="12"/>
  <c r="O9059" i="12"/>
  <c r="O9060" i="12"/>
  <c r="O9061" i="12"/>
  <c r="O9062" i="12"/>
  <c r="O9063" i="12"/>
  <c r="O9064" i="12"/>
  <c r="O9065" i="12"/>
  <c r="O9066" i="12"/>
  <c r="O9067" i="12"/>
  <c r="O9068" i="12"/>
  <c r="O9069" i="12"/>
  <c r="O9070" i="12"/>
  <c r="O9071" i="12"/>
  <c r="O9072" i="12"/>
  <c r="O9073" i="12"/>
  <c r="O9074" i="12"/>
  <c r="O9075" i="12"/>
  <c r="O9076" i="12"/>
  <c r="O9077" i="12"/>
  <c r="O9078" i="12"/>
  <c r="O9079" i="12"/>
  <c r="O9080" i="12"/>
  <c r="O9081" i="12"/>
  <c r="O9082" i="12"/>
  <c r="O9083" i="12"/>
  <c r="O9084" i="12"/>
  <c r="O9085" i="12"/>
  <c r="O9086" i="12"/>
  <c r="O9087" i="12"/>
  <c r="O9088" i="12"/>
  <c r="O9089" i="12"/>
  <c r="O9090" i="12"/>
  <c r="O9091" i="12"/>
  <c r="O9092" i="12"/>
  <c r="O9093" i="12"/>
  <c r="O9094" i="12"/>
  <c r="O9095" i="12"/>
  <c r="O9096" i="12"/>
  <c r="O9097" i="12"/>
  <c r="O9098" i="12"/>
  <c r="O9099" i="12"/>
  <c r="O9100" i="12"/>
  <c r="O9101" i="12"/>
  <c r="O9102" i="12"/>
  <c r="O9103" i="12"/>
  <c r="O9104" i="12"/>
  <c r="O9105" i="12"/>
  <c r="O9106" i="12"/>
  <c r="O9107" i="12"/>
  <c r="O9108" i="12"/>
  <c r="O9109" i="12"/>
  <c r="O9110" i="12"/>
  <c r="O9111" i="12"/>
  <c r="O9112" i="12"/>
  <c r="O9113" i="12"/>
  <c r="O9114" i="12"/>
  <c r="O9115" i="12"/>
  <c r="O9116" i="12"/>
  <c r="O9117" i="12"/>
  <c r="O9118" i="12"/>
  <c r="O9119" i="12"/>
  <c r="O9120" i="12"/>
  <c r="O9121" i="12"/>
  <c r="O9122" i="12"/>
  <c r="O9123" i="12"/>
  <c r="O9124" i="12"/>
  <c r="O9125" i="12"/>
  <c r="O9126" i="12"/>
  <c r="O9127" i="12"/>
  <c r="O9128" i="12"/>
  <c r="O9129" i="12"/>
  <c r="O9130" i="12"/>
  <c r="O9131" i="12"/>
  <c r="O9132" i="12"/>
  <c r="O9133" i="12"/>
  <c r="O9134" i="12"/>
  <c r="O9135" i="12"/>
  <c r="O9136" i="12"/>
  <c r="O9137" i="12"/>
  <c r="O9138" i="12"/>
  <c r="O9139" i="12"/>
  <c r="O9140" i="12"/>
  <c r="O9141" i="12"/>
  <c r="O9142" i="12"/>
  <c r="O9143" i="12"/>
  <c r="O9144" i="12"/>
  <c r="O9145" i="12"/>
  <c r="O9146" i="12"/>
  <c r="O9147" i="12"/>
  <c r="O9148" i="12"/>
  <c r="O9149" i="12"/>
  <c r="O9150" i="12"/>
  <c r="O9151" i="12"/>
  <c r="O9152" i="12"/>
  <c r="O9153" i="12"/>
  <c r="O9154" i="12"/>
  <c r="O9155" i="12"/>
  <c r="O9156" i="12"/>
  <c r="O9157" i="12"/>
  <c r="O9158" i="12"/>
  <c r="O9159" i="12"/>
  <c r="O9160" i="12"/>
  <c r="O9161" i="12"/>
  <c r="O9162" i="12"/>
  <c r="O9163" i="12"/>
  <c r="O9164" i="12"/>
  <c r="O9165" i="12"/>
  <c r="O9166" i="12"/>
  <c r="O9167" i="12"/>
  <c r="O9168" i="12"/>
  <c r="O9169" i="12"/>
  <c r="O9170" i="12"/>
  <c r="O9171" i="12"/>
  <c r="O9172" i="12"/>
  <c r="O9173" i="12"/>
  <c r="O9174" i="12"/>
  <c r="O9175" i="12"/>
  <c r="O9176" i="12"/>
  <c r="O9177" i="12"/>
  <c r="O9178" i="12"/>
  <c r="O9179" i="12"/>
  <c r="O9180" i="12"/>
  <c r="O9181" i="12"/>
  <c r="O9182" i="12"/>
  <c r="O9183" i="12"/>
  <c r="O9184" i="12"/>
  <c r="O9185" i="12"/>
  <c r="O9186" i="12"/>
  <c r="O9187" i="12"/>
  <c r="O9188" i="12"/>
  <c r="O9189" i="12"/>
  <c r="O9190" i="12"/>
  <c r="O9191" i="12"/>
  <c r="O9192" i="12"/>
  <c r="O9193" i="12"/>
  <c r="O9194" i="12"/>
  <c r="O9195" i="12"/>
  <c r="O9196" i="12"/>
  <c r="O9197" i="12"/>
  <c r="O9198" i="12"/>
  <c r="O9199" i="12"/>
  <c r="O9200" i="12"/>
  <c r="O9201" i="12"/>
  <c r="O9202" i="12"/>
  <c r="O9203" i="12"/>
  <c r="O9204" i="12"/>
  <c r="O9205" i="12"/>
  <c r="O9206" i="12"/>
  <c r="O9207" i="12"/>
  <c r="O9208" i="12"/>
  <c r="O9209" i="12"/>
  <c r="O9210" i="12"/>
  <c r="O9211" i="12"/>
  <c r="O9212" i="12"/>
  <c r="O9213" i="12"/>
  <c r="O9214" i="12"/>
  <c r="O9215" i="12"/>
  <c r="O9216" i="12"/>
  <c r="O9217" i="12"/>
  <c r="O9218" i="12"/>
  <c r="O9219" i="12"/>
  <c r="O9220" i="12"/>
  <c r="O9221" i="12"/>
  <c r="O9222" i="12"/>
  <c r="O9223" i="12"/>
  <c r="O9224" i="12"/>
  <c r="O9225" i="12"/>
  <c r="O9226" i="12"/>
  <c r="O9227" i="12"/>
  <c r="O9228" i="12"/>
  <c r="O9229" i="12"/>
  <c r="O9230" i="12"/>
  <c r="O9231" i="12"/>
  <c r="O9232" i="12"/>
  <c r="O9233" i="12"/>
  <c r="O9234" i="12"/>
  <c r="O9235" i="12"/>
  <c r="O9236" i="12"/>
  <c r="O9237" i="12"/>
  <c r="O9238" i="12"/>
  <c r="O9239" i="12"/>
  <c r="O9240" i="12"/>
  <c r="O9241" i="12"/>
  <c r="O9242" i="12"/>
  <c r="O9243" i="12"/>
  <c r="O9244" i="12"/>
  <c r="O9245" i="12"/>
  <c r="O9246" i="12"/>
  <c r="O9247" i="12"/>
  <c r="O9248" i="12"/>
  <c r="O9249" i="12"/>
  <c r="O9250" i="12"/>
  <c r="O9251" i="12"/>
  <c r="O9252" i="12"/>
  <c r="O9253" i="12"/>
  <c r="O9254" i="12"/>
  <c r="O9255" i="12"/>
  <c r="O9256" i="12"/>
  <c r="O9257" i="12"/>
  <c r="O9258" i="12"/>
  <c r="O9259" i="12"/>
  <c r="O9260" i="12"/>
  <c r="O9261" i="12"/>
  <c r="O9262" i="12"/>
  <c r="O9263" i="12"/>
  <c r="O9264" i="12"/>
  <c r="O9265" i="12"/>
  <c r="O9266" i="12"/>
  <c r="O9267" i="12"/>
  <c r="O9268" i="12"/>
  <c r="O9269" i="12"/>
  <c r="O9270" i="12"/>
  <c r="O9271" i="12"/>
  <c r="O9272" i="12"/>
  <c r="O9273" i="12"/>
  <c r="O9274" i="12"/>
  <c r="O9275" i="12"/>
  <c r="O9276" i="12"/>
  <c r="O9277" i="12"/>
  <c r="O9278" i="12"/>
  <c r="O9279" i="12"/>
  <c r="O9280" i="12"/>
  <c r="O9281" i="12"/>
  <c r="O9282" i="12"/>
  <c r="O9283" i="12"/>
  <c r="O9284" i="12"/>
  <c r="O9285" i="12"/>
  <c r="O9286" i="12"/>
  <c r="O9287" i="12"/>
  <c r="O9288" i="12"/>
  <c r="O9289" i="12"/>
  <c r="O9290" i="12"/>
  <c r="O9291" i="12"/>
  <c r="O9292" i="12"/>
  <c r="O9293" i="12"/>
  <c r="O9294" i="12"/>
  <c r="O9295" i="12"/>
  <c r="O9296" i="12"/>
  <c r="O9297" i="12"/>
  <c r="O9298" i="12"/>
  <c r="O9299" i="12"/>
  <c r="O9300" i="12"/>
  <c r="O9301" i="12"/>
  <c r="O9302" i="12"/>
  <c r="O9303" i="12"/>
  <c r="O9304" i="12"/>
  <c r="O9305" i="12"/>
  <c r="O9306" i="12"/>
  <c r="O9307" i="12"/>
  <c r="O9308" i="12"/>
  <c r="O9309" i="12"/>
  <c r="O9310" i="12"/>
  <c r="O9311" i="12"/>
  <c r="O9312" i="12"/>
  <c r="O9313" i="12"/>
  <c r="O9314" i="12"/>
  <c r="O9315" i="12"/>
  <c r="O9316" i="12"/>
  <c r="O9317" i="12"/>
  <c r="A1" i="53"/>
  <c r="B35" i="52"/>
  <c r="D22" i="52"/>
  <c r="C22" i="52"/>
  <c r="E18" i="52"/>
  <c r="E27" i="52" s="1"/>
  <c r="B18" i="52"/>
  <c r="E17" i="52"/>
  <c r="D17" i="52"/>
  <c r="C17" i="52"/>
  <c r="C18" i="52" s="1"/>
  <c r="B17" i="52"/>
  <c r="D14" i="52"/>
  <c r="D23" i="52" s="1"/>
  <c r="C14" i="52"/>
  <c r="C23" i="52" s="1"/>
  <c r="E13" i="52"/>
  <c r="E14" i="52" s="1"/>
  <c r="D13" i="52"/>
  <c r="C13" i="52"/>
  <c r="E10" i="52"/>
  <c r="D10" i="52"/>
  <c r="D18" i="52" s="1"/>
  <c r="C10" i="52"/>
  <c r="B8" i="52"/>
  <c r="C82" i="34"/>
  <c r="N8999" i="12" l="1"/>
  <c r="N8783" i="12"/>
  <c r="N7559" i="12"/>
  <c r="N6695" i="12"/>
  <c r="N5939" i="12"/>
  <c r="N5099" i="12"/>
  <c r="N4931" i="12"/>
  <c r="N4151" i="12"/>
  <c r="N3419" i="12"/>
  <c r="N3143" i="12"/>
  <c r="N3107" i="12"/>
  <c r="N2951" i="12"/>
  <c r="N2843" i="12"/>
  <c r="N2711" i="12"/>
  <c r="N2699" i="12"/>
  <c r="N2675" i="12"/>
  <c r="N2603" i="12"/>
  <c r="N2459" i="12"/>
  <c r="N2255" i="12"/>
  <c r="N1931" i="12"/>
  <c r="N1811" i="12"/>
  <c r="N1571" i="12"/>
  <c r="N1259" i="12"/>
  <c r="N875" i="12"/>
  <c r="N815" i="12"/>
  <c r="N467" i="12"/>
  <c r="N407" i="12"/>
  <c r="N323" i="12"/>
  <c r="N263" i="12"/>
  <c r="N9310" i="12"/>
  <c r="N9262" i="12"/>
  <c r="N9022" i="12"/>
  <c r="N8926" i="12"/>
  <c r="N8842" i="12"/>
  <c r="N8746" i="12"/>
  <c r="N8590" i="12"/>
  <c r="N8494" i="12"/>
  <c r="N8338" i="12"/>
  <c r="N8302" i="12"/>
  <c r="N8266" i="12"/>
  <c r="N8194" i="12"/>
  <c r="N8062" i="12"/>
  <c r="N7942" i="12"/>
  <c r="N7906" i="12"/>
  <c r="N7834" i="12"/>
  <c r="N7618" i="12"/>
  <c r="N7582" i="12"/>
  <c r="N5974" i="12"/>
  <c r="N5854" i="12"/>
  <c r="N5794" i="12"/>
  <c r="N5326" i="12"/>
  <c r="N5218" i="12"/>
  <c r="N4822" i="12"/>
  <c r="N4222" i="12"/>
  <c r="N3514" i="12"/>
  <c r="N1570" i="12"/>
  <c r="N1258" i="12"/>
  <c r="N814" i="12"/>
  <c r="N190" i="12"/>
  <c r="K7139" i="12"/>
  <c r="L7139" i="12"/>
  <c r="K7067" i="12"/>
  <c r="L7067" i="12"/>
  <c r="N7067" i="12"/>
  <c r="K7019" i="12"/>
  <c r="L7019" i="12"/>
  <c r="N7019" i="12"/>
  <c r="K6971" i="12"/>
  <c r="L6971" i="12"/>
  <c r="N6971" i="12"/>
  <c r="K6923" i="12"/>
  <c r="L6923" i="12"/>
  <c r="N6923" i="12"/>
  <c r="K6875" i="12"/>
  <c r="L6875" i="12"/>
  <c r="N6875" i="12"/>
  <c r="K6827" i="12"/>
  <c r="L6827" i="12"/>
  <c r="N6827" i="12"/>
  <c r="K6791" i="12"/>
  <c r="L6791" i="12"/>
  <c r="N6791" i="12"/>
  <c r="K6743" i="12"/>
  <c r="L6743" i="12"/>
  <c r="N6743" i="12"/>
  <c r="K6683" i="12"/>
  <c r="L6683" i="12"/>
  <c r="N6683" i="12"/>
  <c r="K6623" i="12"/>
  <c r="L6623" i="12"/>
  <c r="N6623" i="12"/>
  <c r="K6539" i="12"/>
  <c r="L6539" i="12"/>
  <c r="N6539" i="12"/>
  <c r="K6467" i="12"/>
  <c r="L6467" i="12"/>
  <c r="N6467" i="12"/>
  <c r="K6395" i="12"/>
  <c r="L6395" i="12"/>
  <c r="N6395" i="12"/>
  <c r="K6311" i="12"/>
  <c r="L6311" i="12"/>
  <c r="N6311" i="12"/>
  <c r="K6251" i="12"/>
  <c r="L6251" i="12"/>
  <c r="N6251" i="12"/>
  <c r="K6167" i="12"/>
  <c r="L6167" i="12"/>
  <c r="N6167" i="12"/>
  <c r="K6095" i="12"/>
  <c r="L6095" i="12"/>
  <c r="N6095" i="12"/>
  <c r="K6023" i="12"/>
  <c r="L6023" i="12"/>
  <c r="N6023" i="12"/>
  <c r="K5951" i="12"/>
  <c r="L5951" i="12"/>
  <c r="N5951" i="12"/>
  <c r="K5879" i="12"/>
  <c r="L5879" i="12"/>
  <c r="N5879" i="12"/>
  <c r="K5807" i="12"/>
  <c r="L5807" i="12"/>
  <c r="N5807" i="12"/>
  <c r="K5723" i="12"/>
  <c r="L5723" i="12"/>
  <c r="N5723" i="12"/>
  <c r="K5627" i="12"/>
  <c r="L5627" i="12"/>
  <c r="N5627" i="12"/>
  <c r="K5291" i="12"/>
  <c r="L5291" i="12"/>
  <c r="N5291" i="12"/>
  <c r="K9313" i="12"/>
  <c r="L9313" i="12"/>
  <c r="N9313" i="12"/>
  <c r="K9301" i="12"/>
  <c r="N9301" i="12"/>
  <c r="L9301" i="12"/>
  <c r="K9289" i="12"/>
  <c r="L9289" i="12"/>
  <c r="N9289" i="12"/>
  <c r="K9277" i="12"/>
  <c r="L9277" i="12"/>
  <c r="N9277" i="12"/>
  <c r="K9265" i="12"/>
  <c r="L9265" i="12"/>
  <c r="N9265" i="12"/>
  <c r="K9253" i="12"/>
  <c r="L9253" i="12"/>
  <c r="N9253" i="12"/>
  <c r="K9241" i="12"/>
  <c r="L9241" i="12"/>
  <c r="N9241" i="12"/>
  <c r="K9229" i="12"/>
  <c r="L9229" i="12"/>
  <c r="N9229" i="12"/>
  <c r="K9217" i="12"/>
  <c r="L9217" i="12"/>
  <c r="N9217" i="12"/>
  <c r="K9205" i="12"/>
  <c r="L9205" i="12"/>
  <c r="N9205" i="12"/>
  <c r="K9193" i="12"/>
  <c r="L9193" i="12"/>
  <c r="N9193" i="12"/>
  <c r="K9181" i="12"/>
  <c r="L9181" i="12"/>
  <c r="K9169" i="12"/>
  <c r="L9169" i="12"/>
  <c r="N9169" i="12"/>
  <c r="K9157" i="12"/>
  <c r="L9157" i="12"/>
  <c r="N9157" i="12"/>
  <c r="K9145" i="12"/>
  <c r="L9145" i="12"/>
  <c r="N9145" i="12"/>
  <c r="K9133" i="12"/>
  <c r="L9133" i="12"/>
  <c r="N9133" i="12"/>
  <c r="K9121" i="12"/>
  <c r="L9121" i="12"/>
  <c r="N9121" i="12"/>
  <c r="K9109" i="12"/>
  <c r="L9109" i="12"/>
  <c r="N9109" i="12"/>
  <c r="K9097" i="12"/>
  <c r="L9097" i="12"/>
  <c r="N9097" i="12"/>
  <c r="K9085" i="12"/>
  <c r="L9085" i="12"/>
  <c r="N9085" i="12"/>
  <c r="K9073" i="12"/>
  <c r="L9073" i="12"/>
  <c r="N9073" i="12"/>
  <c r="K9061" i="12"/>
  <c r="L9061" i="12"/>
  <c r="N9061" i="12"/>
  <c r="K9049" i="12"/>
  <c r="L9049" i="12"/>
  <c r="N9049" i="12"/>
  <c r="K9037" i="12"/>
  <c r="L9037" i="12"/>
  <c r="N9037" i="12"/>
  <c r="K9025" i="12"/>
  <c r="N9025" i="12"/>
  <c r="L9025" i="12"/>
  <c r="K9013" i="12"/>
  <c r="N9013" i="12"/>
  <c r="L9013" i="12"/>
  <c r="K9001" i="12"/>
  <c r="L9001" i="12"/>
  <c r="K8989" i="12"/>
  <c r="L8989" i="12"/>
  <c r="N8989" i="12"/>
  <c r="K8977" i="12"/>
  <c r="L8977" i="12"/>
  <c r="N8977" i="12"/>
  <c r="K8965" i="12"/>
  <c r="L8965" i="12"/>
  <c r="K8953" i="12"/>
  <c r="L8953" i="12"/>
  <c r="N8953" i="12"/>
  <c r="K8941" i="12"/>
  <c r="L8941" i="12"/>
  <c r="N8941" i="12"/>
  <c r="K8929" i="12"/>
  <c r="L8929" i="12"/>
  <c r="N8929" i="12"/>
  <c r="K8917" i="12"/>
  <c r="L8917" i="12"/>
  <c r="N8917" i="12"/>
  <c r="K8905" i="12"/>
  <c r="L8905" i="12"/>
  <c r="N8905" i="12"/>
  <c r="K8881" i="12"/>
  <c r="L8881" i="12"/>
  <c r="N8881" i="12"/>
  <c r="K8869" i="12"/>
  <c r="L8869" i="12"/>
  <c r="N8869" i="12"/>
  <c r="K8857" i="12"/>
  <c r="L8857" i="12"/>
  <c r="N8857" i="12"/>
  <c r="K8845" i="12"/>
  <c r="L8845" i="12"/>
  <c r="N8845" i="12"/>
  <c r="K8833" i="12"/>
  <c r="L8833" i="12"/>
  <c r="N8833" i="12"/>
  <c r="K8821" i="12"/>
  <c r="L8821" i="12"/>
  <c r="N8821" i="12"/>
  <c r="K8809" i="12"/>
  <c r="L8809" i="12"/>
  <c r="N8809" i="12"/>
  <c r="K8797" i="12"/>
  <c r="L8797" i="12"/>
  <c r="N8797" i="12"/>
  <c r="K8785" i="12"/>
  <c r="L8785" i="12"/>
  <c r="N8785" i="12"/>
  <c r="K8773" i="12"/>
  <c r="L8773" i="12"/>
  <c r="N8773" i="12"/>
  <c r="K8761" i="12"/>
  <c r="L8761" i="12"/>
  <c r="N8761" i="12"/>
  <c r="K8749" i="12"/>
  <c r="L8749" i="12"/>
  <c r="N8749" i="12"/>
  <c r="K8737" i="12"/>
  <c r="L8737" i="12"/>
  <c r="N8737" i="12"/>
  <c r="K8725" i="12"/>
  <c r="L8725" i="12"/>
  <c r="N8725" i="12"/>
  <c r="K8713" i="12"/>
  <c r="L8713" i="12"/>
  <c r="N8713" i="12"/>
  <c r="K8701" i="12"/>
  <c r="L8701" i="12"/>
  <c r="N8701" i="12"/>
  <c r="K8689" i="12"/>
  <c r="L8689" i="12"/>
  <c r="N8689" i="12"/>
  <c r="K8677" i="12"/>
  <c r="L8677" i="12"/>
  <c r="N8677" i="12"/>
  <c r="K8665" i="12"/>
  <c r="L8665" i="12"/>
  <c r="N8665" i="12"/>
  <c r="K8653" i="12"/>
  <c r="L8653" i="12"/>
  <c r="N8653" i="12"/>
  <c r="K8641" i="12"/>
  <c r="L8641" i="12"/>
  <c r="N8641" i="12"/>
  <c r="K8629" i="12"/>
  <c r="L8629" i="12"/>
  <c r="N8629" i="12"/>
  <c r="K8617" i="12"/>
  <c r="L8617" i="12"/>
  <c r="N8617" i="12"/>
  <c r="K8605" i="12"/>
  <c r="L8605" i="12"/>
  <c r="N8605" i="12"/>
  <c r="K8593" i="12"/>
  <c r="L8593" i="12"/>
  <c r="N8593" i="12"/>
  <c r="K8581" i="12"/>
  <c r="N8581" i="12"/>
  <c r="K8569" i="12"/>
  <c r="L8569" i="12"/>
  <c r="N8569" i="12"/>
  <c r="K8557" i="12"/>
  <c r="L8557" i="12"/>
  <c r="N8557" i="12"/>
  <c r="K8545" i="12"/>
  <c r="L8545" i="12"/>
  <c r="N8545" i="12"/>
  <c r="K8533" i="12"/>
  <c r="L8533" i="12"/>
  <c r="N8533" i="12"/>
  <c r="K8521" i="12"/>
  <c r="L8521" i="12"/>
  <c r="N8521" i="12"/>
  <c r="K8509" i="12"/>
  <c r="L8509" i="12"/>
  <c r="N8509" i="12"/>
  <c r="K8497" i="12"/>
  <c r="L8497" i="12"/>
  <c r="N8497" i="12"/>
  <c r="K8485" i="12"/>
  <c r="L8485" i="12"/>
  <c r="N8485" i="12"/>
  <c r="K8473" i="12"/>
  <c r="L8473" i="12"/>
  <c r="N8473" i="12"/>
  <c r="K8461" i="12"/>
  <c r="L8461" i="12"/>
  <c r="N8461" i="12"/>
  <c r="K8449" i="12"/>
  <c r="L8449" i="12"/>
  <c r="N8449" i="12"/>
  <c r="K8437" i="12"/>
  <c r="L8437" i="12"/>
  <c r="N8437" i="12"/>
  <c r="K8425" i="12"/>
  <c r="L8425" i="12"/>
  <c r="N8425" i="12"/>
  <c r="K8413" i="12"/>
  <c r="L8413" i="12"/>
  <c r="N8413" i="12"/>
  <c r="K8401" i="12"/>
  <c r="L8401" i="12"/>
  <c r="N8401" i="12"/>
  <c r="K8389" i="12"/>
  <c r="L8389" i="12"/>
  <c r="N8389" i="12"/>
  <c r="K8377" i="12"/>
  <c r="L8377" i="12"/>
  <c r="N8377" i="12"/>
  <c r="K8365" i="12"/>
  <c r="L8365" i="12"/>
  <c r="N8365" i="12"/>
  <c r="K8353" i="12"/>
  <c r="L8353" i="12"/>
  <c r="N8353" i="12"/>
  <c r="K8341" i="12"/>
  <c r="L8341" i="12"/>
  <c r="N8341" i="12"/>
  <c r="K8329" i="12"/>
  <c r="L8329" i="12"/>
  <c r="N8329" i="12"/>
  <c r="K8317" i="12"/>
  <c r="L8317" i="12"/>
  <c r="N8317" i="12"/>
  <c r="K8305" i="12"/>
  <c r="L8305" i="12"/>
  <c r="N8305" i="12"/>
  <c r="K8293" i="12"/>
  <c r="L8293" i="12"/>
  <c r="N8293" i="12"/>
  <c r="K8281" i="12"/>
  <c r="L8281" i="12"/>
  <c r="N8281" i="12"/>
  <c r="K8269" i="12"/>
  <c r="L8269" i="12"/>
  <c r="N8269" i="12"/>
  <c r="L8257" i="12"/>
  <c r="K8257" i="12"/>
  <c r="N8257" i="12"/>
  <c r="K8245" i="12"/>
  <c r="L8245" i="12"/>
  <c r="N8245" i="12"/>
  <c r="K8233" i="12"/>
  <c r="L8233" i="12"/>
  <c r="N8233" i="12"/>
  <c r="K8221" i="12"/>
  <c r="L8221" i="12"/>
  <c r="N8221" i="12"/>
  <c r="K8209" i="12"/>
  <c r="L8209" i="12"/>
  <c r="N8209" i="12"/>
  <c r="K8197" i="12"/>
  <c r="N8197" i="12"/>
  <c r="L8197" i="12"/>
  <c r="K8185" i="12"/>
  <c r="L8185" i="12"/>
  <c r="N8185" i="12"/>
  <c r="K8173" i="12"/>
  <c r="L8173" i="12"/>
  <c r="N8173" i="12"/>
  <c r="K8161" i="12"/>
  <c r="L8161" i="12"/>
  <c r="N8161" i="12"/>
  <c r="K8149" i="12"/>
  <c r="L8149" i="12"/>
  <c r="N8149" i="12"/>
  <c r="K8137" i="12"/>
  <c r="L8137" i="12"/>
  <c r="K8125" i="12"/>
  <c r="L8125" i="12"/>
  <c r="N8125" i="12"/>
  <c r="K8113" i="12"/>
  <c r="L8113" i="12"/>
  <c r="N8113" i="12"/>
  <c r="K8101" i="12"/>
  <c r="L8101" i="12"/>
  <c r="K8089" i="12"/>
  <c r="L8089" i="12"/>
  <c r="N8089" i="12"/>
  <c r="K8077" i="12"/>
  <c r="L8077" i="12"/>
  <c r="N8077" i="12"/>
  <c r="K8065" i="12"/>
  <c r="L8065" i="12"/>
  <c r="N8065" i="12"/>
  <c r="K8053" i="12"/>
  <c r="L8053" i="12"/>
  <c r="N8053" i="12"/>
  <c r="L8041" i="12"/>
  <c r="K8041" i="12"/>
  <c r="N8041" i="12"/>
  <c r="K8029" i="12"/>
  <c r="L8029" i="12"/>
  <c r="N8029" i="12"/>
  <c r="K9239" i="12"/>
  <c r="L9239" i="12"/>
  <c r="N9239" i="12"/>
  <c r="K9167" i="12"/>
  <c r="L9167" i="12"/>
  <c r="N9167" i="12"/>
  <c r="K9107" i="12"/>
  <c r="L9107" i="12"/>
  <c r="N9107" i="12"/>
  <c r="K9035" i="12"/>
  <c r="L9035" i="12"/>
  <c r="N9035" i="12"/>
  <c r="K8975" i="12"/>
  <c r="L8975" i="12"/>
  <c r="N8975" i="12"/>
  <c r="K8891" i="12"/>
  <c r="L8891" i="12"/>
  <c r="N8891" i="12"/>
  <c r="K8831" i="12"/>
  <c r="L8831" i="12"/>
  <c r="N8831" i="12"/>
  <c r="K8771" i="12"/>
  <c r="L8771" i="12"/>
  <c r="N8771" i="12"/>
  <c r="K8699" i="12"/>
  <c r="L8699" i="12"/>
  <c r="K8627" i="12"/>
  <c r="L8627" i="12"/>
  <c r="N8627" i="12"/>
  <c r="K8555" i="12"/>
  <c r="L8555" i="12"/>
  <c r="N8555" i="12"/>
  <c r="K8471" i="12"/>
  <c r="L8471" i="12"/>
  <c r="N8471" i="12"/>
  <c r="K8399" i="12"/>
  <c r="L8399" i="12"/>
  <c r="N8399" i="12"/>
  <c r="K8315" i="12"/>
  <c r="L8315" i="12"/>
  <c r="N8315" i="12"/>
  <c r="K8243" i="12"/>
  <c r="L8243" i="12"/>
  <c r="N8243" i="12"/>
  <c r="L8147" i="12"/>
  <c r="K8147" i="12"/>
  <c r="N8147" i="12"/>
  <c r="K8063" i="12"/>
  <c r="L8063" i="12"/>
  <c r="N8063" i="12"/>
  <c r="L7991" i="12"/>
  <c r="K7991" i="12"/>
  <c r="N7991" i="12"/>
  <c r="K7907" i="12"/>
  <c r="L7907" i="12"/>
  <c r="N7907" i="12"/>
  <c r="K7823" i="12"/>
  <c r="L7823" i="12"/>
  <c r="N7823" i="12"/>
  <c r="K7763" i="12"/>
  <c r="L7763" i="12"/>
  <c r="K7703" i="12"/>
  <c r="L7703" i="12"/>
  <c r="N7703" i="12"/>
  <c r="K7619" i="12"/>
  <c r="L7619" i="12"/>
  <c r="N7619" i="12"/>
  <c r="K7547" i="12"/>
  <c r="L7547" i="12"/>
  <c r="N7547" i="12"/>
  <c r="K7463" i="12"/>
  <c r="L7463" i="12"/>
  <c r="N7463" i="12"/>
  <c r="L7391" i="12"/>
  <c r="K7391" i="12"/>
  <c r="N7391" i="12"/>
  <c r="K7319" i="12"/>
  <c r="L7319" i="12"/>
  <c r="N7319" i="12"/>
  <c r="K7271" i="12"/>
  <c r="L7271" i="12"/>
  <c r="K7223" i="12"/>
  <c r="L7223" i="12"/>
  <c r="N7223" i="12"/>
  <c r="K7187" i="12"/>
  <c r="L7187" i="12"/>
  <c r="N7187" i="12"/>
  <c r="K7091" i="12"/>
  <c r="N7091" i="12"/>
  <c r="L7091" i="12"/>
  <c r="K7043" i="12"/>
  <c r="L7043" i="12"/>
  <c r="N7043" i="12"/>
  <c r="K6995" i="12"/>
  <c r="L6995" i="12"/>
  <c r="N6995" i="12"/>
  <c r="K6947" i="12"/>
  <c r="L6947" i="12"/>
  <c r="N6947" i="12"/>
  <c r="K6899" i="12"/>
  <c r="L6899" i="12"/>
  <c r="N6899" i="12"/>
  <c r="K6851" i="12"/>
  <c r="L6851" i="12"/>
  <c r="N6851" i="12"/>
  <c r="K6803" i="12"/>
  <c r="L6803" i="12"/>
  <c r="N6803" i="12"/>
  <c r="K6767" i="12"/>
  <c r="L6767" i="12"/>
  <c r="N6767" i="12"/>
  <c r="K6719" i="12"/>
  <c r="L6719" i="12"/>
  <c r="N6719" i="12"/>
  <c r="K6671" i="12"/>
  <c r="L6671" i="12"/>
  <c r="N6671" i="12"/>
  <c r="K6599" i="12"/>
  <c r="L6599" i="12"/>
  <c r="N6599" i="12"/>
  <c r="K6527" i="12"/>
  <c r="L6527" i="12"/>
  <c r="K6455" i="12"/>
  <c r="L6455" i="12"/>
  <c r="N6455" i="12"/>
  <c r="K6383" i="12"/>
  <c r="L6383" i="12"/>
  <c r="N6383" i="12"/>
  <c r="K6323" i="12"/>
  <c r="L6323" i="12"/>
  <c r="N6323" i="12"/>
  <c r="K6239" i="12"/>
  <c r="L6239" i="12"/>
  <c r="N6239" i="12"/>
  <c r="K6179" i="12"/>
  <c r="L6179" i="12"/>
  <c r="N6179" i="12"/>
  <c r="K6107" i="12"/>
  <c r="L6107" i="12"/>
  <c r="N6107" i="12"/>
  <c r="K6035" i="12"/>
  <c r="L6035" i="12"/>
  <c r="N6035" i="12"/>
  <c r="K5963" i="12"/>
  <c r="L5963" i="12"/>
  <c r="N5963" i="12"/>
  <c r="K5891" i="12"/>
  <c r="L5891" i="12"/>
  <c r="N5891" i="12"/>
  <c r="K5819" i="12"/>
  <c r="L5819" i="12"/>
  <c r="N5819" i="12"/>
  <c r="K5747" i="12"/>
  <c r="L5747" i="12"/>
  <c r="N5747" i="12"/>
  <c r="K5651" i="12"/>
  <c r="L5651" i="12"/>
  <c r="N5651" i="12"/>
  <c r="K5315" i="12"/>
  <c r="L5315" i="12"/>
  <c r="N5315" i="12"/>
  <c r="N7271" i="12"/>
  <c r="K8893" i="12"/>
  <c r="L8893" i="12"/>
  <c r="N8893" i="12"/>
  <c r="N7139" i="12"/>
  <c r="K9311" i="12"/>
  <c r="L9311" i="12"/>
  <c r="N9311" i="12"/>
  <c r="K9251" i="12"/>
  <c r="L9251" i="12"/>
  <c r="N9251" i="12"/>
  <c r="L9191" i="12"/>
  <c r="K9191" i="12"/>
  <c r="N9191" i="12"/>
  <c r="K9143" i="12"/>
  <c r="L9143" i="12"/>
  <c r="N9143" i="12"/>
  <c r="K9071" i="12"/>
  <c r="L9071" i="12"/>
  <c r="N9071" i="12"/>
  <c r="K9023" i="12"/>
  <c r="L9023" i="12"/>
  <c r="N9023" i="12"/>
  <c r="K8951" i="12"/>
  <c r="L8951" i="12"/>
  <c r="N8951" i="12"/>
  <c r="K8903" i="12"/>
  <c r="L8903" i="12"/>
  <c r="N8903" i="12"/>
  <c r="K8867" i="12"/>
  <c r="L8867" i="12"/>
  <c r="N8867" i="12"/>
  <c r="K8819" i="12"/>
  <c r="L8819" i="12"/>
  <c r="N8819" i="12"/>
  <c r="K8759" i="12"/>
  <c r="L8759" i="12"/>
  <c r="N8759" i="12"/>
  <c r="K8711" i="12"/>
  <c r="L8711" i="12"/>
  <c r="N8711" i="12"/>
  <c r="K8663" i="12"/>
  <c r="L8663" i="12"/>
  <c r="N8663" i="12"/>
  <c r="K8615" i="12"/>
  <c r="L8615" i="12"/>
  <c r="N8615" i="12"/>
  <c r="K8543" i="12"/>
  <c r="L8543" i="12"/>
  <c r="N8543" i="12"/>
  <c r="K8483" i="12"/>
  <c r="L8483" i="12"/>
  <c r="K8423" i="12"/>
  <c r="L8423" i="12"/>
  <c r="N8423" i="12"/>
  <c r="K8363" i="12"/>
  <c r="L8363" i="12"/>
  <c r="N8363" i="12"/>
  <c r="K8303" i="12"/>
  <c r="L8303" i="12"/>
  <c r="N8303" i="12"/>
  <c r="K8219" i="12"/>
  <c r="L8219" i="12"/>
  <c r="N8219" i="12"/>
  <c r="K8159" i="12"/>
  <c r="L8159" i="12"/>
  <c r="N8159" i="12"/>
  <c r="K8087" i="12"/>
  <c r="L8087" i="12"/>
  <c r="N8087" i="12"/>
  <c r="K8027" i="12"/>
  <c r="L8027" i="12"/>
  <c r="N8027" i="12"/>
  <c r="K7955" i="12"/>
  <c r="L7955" i="12"/>
  <c r="N7955" i="12"/>
  <c r="K7895" i="12"/>
  <c r="L7895" i="12"/>
  <c r="N7895" i="12"/>
  <c r="K7835" i="12"/>
  <c r="N7835" i="12"/>
  <c r="L7835" i="12"/>
  <c r="K7775" i="12"/>
  <c r="L7775" i="12"/>
  <c r="N7775" i="12"/>
  <c r="K7715" i="12"/>
  <c r="L7715" i="12"/>
  <c r="N7715" i="12"/>
  <c r="K7679" i="12"/>
  <c r="L7679" i="12"/>
  <c r="N7679" i="12"/>
  <c r="K7595" i="12"/>
  <c r="L7595" i="12"/>
  <c r="N7595" i="12"/>
  <c r="K7523" i="12"/>
  <c r="L7523" i="12"/>
  <c r="N7523" i="12"/>
  <c r="K7475" i="12"/>
  <c r="L7475" i="12"/>
  <c r="N7475" i="12"/>
  <c r="K7439" i="12"/>
  <c r="L7439" i="12"/>
  <c r="K7415" i="12"/>
  <c r="L7415" i="12"/>
  <c r="N7415" i="12"/>
  <c r="K7355" i="12"/>
  <c r="L7355" i="12"/>
  <c r="N7355" i="12"/>
  <c r="K7331" i="12"/>
  <c r="L7331" i="12"/>
  <c r="N7331" i="12"/>
  <c r="K7295" i="12"/>
  <c r="L7295" i="12"/>
  <c r="N7295" i="12"/>
  <c r="K7247" i="12"/>
  <c r="L7247" i="12"/>
  <c r="N7247" i="12"/>
  <c r="K6647" i="12"/>
  <c r="L6647" i="12"/>
  <c r="N6647" i="12"/>
  <c r="K6611" i="12"/>
  <c r="L6611" i="12"/>
  <c r="N6611" i="12"/>
  <c r="K6575" i="12"/>
  <c r="L6575" i="12"/>
  <c r="N6575" i="12"/>
  <c r="K6551" i="12"/>
  <c r="L6551" i="12"/>
  <c r="N6551" i="12"/>
  <c r="K6503" i="12"/>
  <c r="L6503" i="12"/>
  <c r="N6503" i="12"/>
  <c r="K6479" i="12"/>
  <c r="L6479" i="12"/>
  <c r="N6479" i="12"/>
  <c r="K6431" i="12"/>
  <c r="L6431" i="12"/>
  <c r="N6431" i="12"/>
  <c r="K6407" i="12"/>
  <c r="L6407" i="12"/>
  <c r="N6407" i="12"/>
  <c r="K6359" i="12"/>
  <c r="L6359" i="12"/>
  <c r="N6359" i="12"/>
  <c r="K6335" i="12"/>
  <c r="L6335" i="12"/>
  <c r="N6335" i="12"/>
  <c r="K6287" i="12"/>
  <c r="L6287" i="12"/>
  <c r="N6287" i="12"/>
  <c r="K6263" i="12"/>
  <c r="L6263" i="12"/>
  <c r="N6263" i="12"/>
  <c r="K6215" i="12"/>
  <c r="L6215" i="12"/>
  <c r="N6215" i="12"/>
  <c r="K6191" i="12"/>
  <c r="L6191" i="12"/>
  <c r="N6191" i="12"/>
  <c r="K6143" i="12"/>
  <c r="L6143" i="12"/>
  <c r="N6143" i="12"/>
  <c r="K6119" i="12"/>
  <c r="N6119" i="12"/>
  <c r="L6119" i="12"/>
  <c r="K6071" i="12"/>
  <c r="L6071" i="12"/>
  <c r="N6071" i="12"/>
  <c r="K6047" i="12"/>
  <c r="L6047" i="12"/>
  <c r="N6047" i="12"/>
  <c r="K5999" i="12"/>
  <c r="L5999" i="12"/>
  <c r="N5999" i="12"/>
  <c r="K5975" i="12"/>
  <c r="L5975" i="12"/>
  <c r="N5975" i="12"/>
  <c r="K5927" i="12"/>
  <c r="L5927" i="12"/>
  <c r="N5927" i="12"/>
  <c r="K5903" i="12"/>
  <c r="L5903" i="12"/>
  <c r="N5903" i="12"/>
  <c r="K5855" i="12"/>
  <c r="L5855" i="12"/>
  <c r="N5855" i="12"/>
  <c r="K5831" i="12"/>
  <c r="N5831" i="12"/>
  <c r="L5831" i="12"/>
  <c r="K5783" i="12"/>
  <c r="L5783" i="12"/>
  <c r="N5783" i="12"/>
  <c r="K5759" i="12"/>
  <c r="L5759" i="12"/>
  <c r="N5759" i="12"/>
  <c r="K5711" i="12"/>
  <c r="L5711" i="12"/>
  <c r="N5711" i="12"/>
  <c r="K5687" i="12"/>
  <c r="L5687" i="12"/>
  <c r="N5687" i="12"/>
  <c r="K5663" i="12"/>
  <c r="L5663" i="12"/>
  <c r="N5663" i="12"/>
  <c r="K5615" i="12"/>
  <c r="L5615" i="12"/>
  <c r="N5615" i="12"/>
  <c r="K5591" i="12"/>
  <c r="L5591" i="12"/>
  <c r="N5591" i="12"/>
  <c r="K5567" i="12"/>
  <c r="N5567" i="12"/>
  <c r="L5567" i="12"/>
  <c r="K5543" i="12"/>
  <c r="L5543" i="12"/>
  <c r="N5543" i="12"/>
  <c r="K5519" i="12"/>
  <c r="L5519" i="12"/>
  <c r="N5519" i="12"/>
  <c r="K5495" i="12"/>
  <c r="L5495" i="12"/>
  <c r="N5495" i="12"/>
  <c r="K5483" i="12"/>
  <c r="L5483" i="12"/>
  <c r="N5483" i="12"/>
  <c r="K5459" i="12"/>
  <c r="L5459" i="12"/>
  <c r="N5459" i="12"/>
  <c r="K5435" i="12"/>
  <c r="L5435" i="12"/>
  <c r="N5435" i="12"/>
  <c r="K5411" i="12"/>
  <c r="L5411" i="12"/>
  <c r="N5411" i="12"/>
  <c r="K5387" i="12"/>
  <c r="L5387" i="12"/>
  <c r="N5387" i="12"/>
  <c r="K5363" i="12"/>
  <c r="L5363" i="12"/>
  <c r="N5363" i="12"/>
  <c r="K5339" i="12"/>
  <c r="L5339" i="12"/>
  <c r="N5339" i="12"/>
  <c r="K5303" i="12"/>
  <c r="L5303" i="12"/>
  <c r="N5303" i="12"/>
  <c r="K5267" i="12"/>
  <c r="L5267" i="12"/>
  <c r="N5267" i="12"/>
  <c r="K5243" i="12"/>
  <c r="L5243" i="12"/>
  <c r="N5243" i="12"/>
  <c r="K5219" i="12"/>
  <c r="L5219" i="12"/>
  <c r="N5219" i="12"/>
  <c r="K5195" i="12"/>
  <c r="L5195" i="12"/>
  <c r="N5195" i="12"/>
  <c r="K5171" i="12"/>
  <c r="L5171" i="12"/>
  <c r="N5171" i="12"/>
  <c r="K5147" i="12"/>
  <c r="L5147" i="12"/>
  <c r="N5147" i="12"/>
  <c r="K5123" i="12"/>
  <c r="L5123" i="12"/>
  <c r="N5123" i="12"/>
  <c r="K5099" i="12"/>
  <c r="L5099" i="12"/>
  <c r="K5075" i="12"/>
  <c r="L5075" i="12"/>
  <c r="N5075" i="12"/>
  <c r="K5051" i="12"/>
  <c r="L5051" i="12"/>
  <c r="N5051" i="12"/>
  <c r="K5039" i="12"/>
  <c r="L5039" i="12"/>
  <c r="N5039" i="12"/>
  <c r="K5015" i="12"/>
  <c r="L5015" i="12"/>
  <c r="N5015" i="12"/>
  <c r="K4991" i="12"/>
  <c r="L4991" i="12"/>
  <c r="N4991" i="12"/>
  <c r="K4967" i="12"/>
  <c r="L4967" i="12"/>
  <c r="N4967" i="12"/>
  <c r="K4943" i="12"/>
  <c r="L4943" i="12"/>
  <c r="N4943" i="12"/>
  <c r="K4919" i="12"/>
  <c r="L4919" i="12"/>
  <c r="N4919" i="12"/>
  <c r="K4895" i="12"/>
  <c r="L4895" i="12"/>
  <c r="N4895" i="12"/>
  <c r="K4871" i="12"/>
  <c r="L4871" i="12"/>
  <c r="N4871" i="12"/>
  <c r="K4847" i="12"/>
  <c r="L4847" i="12"/>
  <c r="N4847" i="12"/>
  <c r="K4823" i="12"/>
  <c r="L4823" i="12"/>
  <c r="N4823" i="12"/>
  <c r="K4799" i="12"/>
  <c r="L4799" i="12"/>
  <c r="N4799" i="12"/>
  <c r="K4775" i="12"/>
  <c r="L4775" i="12"/>
  <c r="N4775" i="12"/>
  <c r="K4751" i="12"/>
  <c r="L4751" i="12"/>
  <c r="N4751" i="12"/>
  <c r="K4727" i="12"/>
  <c r="L4727" i="12"/>
  <c r="N4727" i="12"/>
  <c r="K4703" i="12"/>
  <c r="L4703" i="12"/>
  <c r="N4703" i="12"/>
  <c r="K4679" i="12"/>
  <c r="L4679" i="12"/>
  <c r="N4679" i="12"/>
  <c r="K4655" i="12"/>
  <c r="L4655" i="12"/>
  <c r="N4655" i="12"/>
  <c r="K4631" i="12"/>
  <c r="L4631" i="12"/>
  <c r="N4631" i="12"/>
  <c r="K4607" i="12"/>
  <c r="L4607" i="12"/>
  <c r="N4607" i="12"/>
  <c r="K4583" i="12"/>
  <c r="L4583" i="12"/>
  <c r="N4583" i="12"/>
  <c r="K4559" i="12"/>
  <c r="L4559" i="12"/>
  <c r="N4559" i="12"/>
  <c r="K4535" i="12"/>
  <c r="L4535" i="12"/>
  <c r="N4535" i="12"/>
  <c r="K4511" i="12"/>
  <c r="L4511" i="12"/>
  <c r="N4511" i="12"/>
  <c r="K4487" i="12"/>
  <c r="L4487" i="12"/>
  <c r="N4487" i="12"/>
  <c r="K4463" i="12"/>
  <c r="L4463" i="12"/>
  <c r="N4463" i="12"/>
  <c r="K4439" i="12"/>
  <c r="L4439" i="12"/>
  <c r="N4439" i="12"/>
  <c r="K4415" i="12"/>
  <c r="L4415" i="12"/>
  <c r="N4415" i="12"/>
  <c r="K4403" i="12"/>
  <c r="L4403" i="12"/>
  <c r="N4403" i="12"/>
  <c r="K4379" i="12"/>
  <c r="L4379" i="12"/>
  <c r="N4379" i="12"/>
  <c r="K4355" i="12"/>
  <c r="L4355" i="12"/>
  <c r="N4355" i="12"/>
  <c r="K4331" i="12"/>
  <c r="L4331" i="12"/>
  <c r="N4331" i="12"/>
  <c r="K4307" i="12"/>
  <c r="L4307" i="12"/>
  <c r="N4307" i="12"/>
  <c r="K4283" i="12"/>
  <c r="L4283" i="12"/>
  <c r="N4283" i="12"/>
  <c r="K4259" i="12"/>
  <c r="L4259" i="12"/>
  <c r="N4259" i="12"/>
  <c r="K4235" i="12"/>
  <c r="L4235" i="12"/>
  <c r="N4235" i="12"/>
  <c r="K4211" i="12"/>
  <c r="L4211" i="12"/>
  <c r="N4211" i="12"/>
  <c r="K4187" i="12"/>
  <c r="L4187" i="12"/>
  <c r="N4187" i="12"/>
  <c r="K4163" i="12"/>
  <c r="L4163" i="12"/>
  <c r="N4163" i="12"/>
  <c r="K4127" i="12"/>
  <c r="L4127" i="12"/>
  <c r="N4127" i="12"/>
  <c r="K4103" i="12"/>
  <c r="L4103" i="12"/>
  <c r="N4103" i="12"/>
  <c r="K4079" i="12"/>
  <c r="L4079" i="12"/>
  <c r="N4079" i="12"/>
  <c r="K4055" i="12"/>
  <c r="L4055" i="12"/>
  <c r="N4055" i="12"/>
  <c r="K4031" i="12"/>
  <c r="L4031" i="12"/>
  <c r="N4031" i="12"/>
  <c r="K4007" i="12"/>
  <c r="L4007" i="12"/>
  <c r="N4007" i="12"/>
  <c r="K3983" i="12"/>
  <c r="L3983" i="12"/>
  <c r="N3983" i="12"/>
  <c r="K3959" i="12"/>
  <c r="L3959" i="12"/>
  <c r="N3959" i="12"/>
  <c r="K3935" i="12"/>
  <c r="L3935" i="12"/>
  <c r="N3935" i="12"/>
  <c r="K3911" i="12"/>
  <c r="L3911" i="12"/>
  <c r="N3911" i="12"/>
  <c r="K3887" i="12"/>
  <c r="L3887" i="12"/>
  <c r="N3887" i="12"/>
  <c r="K3863" i="12"/>
  <c r="L3863" i="12"/>
  <c r="N3863" i="12"/>
  <c r="K3839" i="12"/>
  <c r="L3839" i="12"/>
  <c r="N3839" i="12"/>
  <c r="K3815" i="12"/>
  <c r="L3815" i="12"/>
  <c r="N3815" i="12"/>
  <c r="K3791" i="12"/>
  <c r="L3791" i="12"/>
  <c r="N3791" i="12"/>
  <c r="K3767" i="12"/>
  <c r="N3767" i="12"/>
  <c r="L3767" i="12"/>
  <c r="K3743" i="12"/>
  <c r="L3743" i="12"/>
  <c r="N3743" i="12"/>
  <c r="K3719" i="12"/>
  <c r="L3719" i="12"/>
  <c r="N3719" i="12"/>
  <c r="K3695" i="12"/>
  <c r="L3695" i="12"/>
  <c r="N3695" i="12"/>
  <c r="K3671" i="12"/>
  <c r="L3671" i="12"/>
  <c r="N3671" i="12"/>
  <c r="K3623" i="12"/>
  <c r="L3623" i="12"/>
  <c r="N3623" i="12"/>
  <c r="K3599" i="12"/>
  <c r="L3599" i="12"/>
  <c r="N3599" i="12"/>
  <c r="K3563" i="12"/>
  <c r="L3563" i="12"/>
  <c r="N3563" i="12"/>
  <c r="K3539" i="12"/>
  <c r="L3539" i="12"/>
  <c r="N3539" i="12"/>
  <c r="K3515" i="12"/>
  <c r="L3515" i="12"/>
  <c r="N3515" i="12"/>
  <c r="K3491" i="12"/>
  <c r="L3491" i="12"/>
  <c r="N3491" i="12"/>
  <c r="K3467" i="12"/>
  <c r="L3467" i="12"/>
  <c r="N3467" i="12"/>
  <c r="K3443" i="12"/>
  <c r="L3443" i="12"/>
  <c r="N3443" i="12"/>
  <c r="K3431" i="12"/>
  <c r="L3431" i="12"/>
  <c r="N3431" i="12"/>
  <c r="K3407" i="12"/>
  <c r="L3407" i="12"/>
  <c r="N3407" i="12"/>
  <c r="K3383" i="12"/>
  <c r="L3383" i="12"/>
  <c r="N3383" i="12"/>
  <c r="K3359" i="12"/>
  <c r="L3359" i="12"/>
  <c r="N3359" i="12"/>
  <c r="K3335" i="12"/>
  <c r="L3335" i="12"/>
  <c r="N3335" i="12"/>
  <c r="K3299" i="12"/>
  <c r="L3299" i="12"/>
  <c r="N3299" i="12"/>
  <c r="K3263" i="12"/>
  <c r="L3263" i="12"/>
  <c r="N3263" i="12"/>
  <c r="N6527" i="12"/>
  <c r="N7439" i="12"/>
  <c r="N8137" i="12"/>
  <c r="L9299" i="12"/>
  <c r="K9299" i="12"/>
  <c r="N9299" i="12"/>
  <c r="K9215" i="12"/>
  <c r="L9215" i="12"/>
  <c r="N9215" i="12"/>
  <c r="K9155" i="12"/>
  <c r="L9155" i="12"/>
  <c r="N9155" i="12"/>
  <c r="K9059" i="12"/>
  <c r="L9059" i="12"/>
  <c r="N9059" i="12"/>
  <c r="K8999" i="12"/>
  <c r="L8999" i="12"/>
  <c r="K8939" i="12"/>
  <c r="N8939" i="12"/>
  <c r="K8879" i="12"/>
  <c r="N8879" i="12"/>
  <c r="L8879" i="12"/>
  <c r="K8807" i="12"/>
  <c r="L8807" i="12"/>
  <c r="N8807" i="12"/>
  <c r="K8747" i="12"/>
  <c r="L8747" i="12"/>
  <c r="N8747" i="12"/>
  <c r="K8675" i="12"/>
  <c r="L8675" i="12"/>
  <c r="N8675" i="12"/>
  <c r="K8591" i="12"/>
  <c r="L8591" i="12"/>
  <c r="N8591" i="12"/>
  <c r="K8519" i="12"/>
  <c r="L8519" i="12"/>
  <c r="N8519" i="12"/>
  <c r="K8435" i="12"/>
  <c r="L8435" i="12"/>
  <c r="N8435" i="12"/>
  <c r="K8351" i="12"/>
  <c r="N8351" i="12"/>
  <c r="L8351" i="12"/>
  <c r="K8267" i="12"/>
  <c r="L8267" i="12"/>
  <c r="N8267" i="12"/>
  <c r="K8171" i="12"/>
  <c r="L8171" i="12"/>
  <c r="N8171" i="12"/>
  <c r="K8075" i="12"/>
  <c r="L8075" i="12"/>
  <c r="N8075" i="12"/>
  <c r="K7979" i="12"/>
  <c r="L7979" i="12"/>
  <c r="N7979" i="12"/>
  <c r="K7643" i="12"/>
  <c r="L7643" i="12"/>
  <c r="N7643" i="12"/>
  <c r="K4139" i="12"/>
  <c r="L4139" i="12"/>
  <c r="N4139" i="12"/>
  <c r="N9181" i="12"/>
  <c r="K9275" i="12"/>
  <c r="L9275" i="12"/>
  <c r="N9275" i="12"/>
  <c r="K9203" i="12"/>
  <c r="L9203" i="12"/>
  <c r="N9203" i="12"/>
  <c r="K9131" i="12"/>
  <c r="L9131" i="12"/>
  <c r="N9131" i="12"/>
  <c r="L9047" i="12"/>
  <c r="K9047" i="12"/>
  <c r="N9047" i="12"/>
  <c r="K8987" i="12"/>
  <c r="L8987" i="12"/>
  <c r="N8987" i="12"/>
  <c r="K8927" i="12"/>
  <c r="L8927" i="12"/>
  <c r="N8927" i="12"/>
  <c r="K8855" i="12"/>
  <c r="L8855" i="12"/>
  <c r="N8855" i="12"/>
  <c r="L8795" i="12"/>
  <c r="K8795" i="12"/>
  <c r="N8795" i="12"/>
  <c r="L8735" i="12"/>
  <c r="N8735" i="12"/>
  <c r="K8735" i="12"/>
  <c r="K8651" i="12"/>
  <c r="L8651" i="12"/>
  <c r="N8651" i="12"/>
  <c r="L8579" i="12"/>
  <c r="K8579" i="12"/>
  <c r="N8579" i="12"/>
  <c r="K8507" i="12"/>
  <c r="L8507" i="12"/>
  <c r="N8507" i="12"/>
  <c r="K8447" i="12"/>
  <c r="L8447" i="12"/>
  <c r="N8447" i="12"/>
  <c r="K8387" i="12"/>
  <c r="L8387" i="12"/>
  <c r="N8387" i="12"/>
  <c r="K8291" i="12"/>
  <c r="L8291" i="12"/>
  <c r="N8291" i="12"/>
  <c r="K8207" i="12"/>
  <c r="L8207" i="12"/>
  <c r="N8207" i="12"/>
  <c r="K8123" i="12"/>
  <c r="L8123" i="12"/>
  <c r="N8123" i="12"/>
  <c r="K8039" i="12"/>
  <c r="L8039" i="12"/>
  <c r="N8039" i="12"/>
  <c r="K7943" i="12"/>
  <c r="L7943" i="12"/>
  <c r="N7943" i="12"/>
  <c r="K7871" i="12"/>
  <c r="L7871" i="12"/>
  <c r="N7871" i="12"/>
  <c r="K7811" i="12"/>
  <c r="L7811" i="12"/>
  <c r="N7811" i="12"/>
  <c r="K7751" i="12"/>
  <c r="L7751" i="12"/>
  <c r="N7751" i="12"/>
  <c r="K7667" i="12"/>
  <c r="L7667" i="12"/>
  <c r="N7667" i="12"/>
  <c r="K7571" i="12"/>
  <c r="L7571" i="12"/>
  <c r="N7571" i="12"/>
  <c r="K7499" i="12"/>
  <c r="L7499" i="12"/>
  <c r="N7499" i="12"/>
  <c r="K7403" i="12"/>
  <c r="L7403" i="12"/>
  <c r="N7403" i="12"/>
  <c r="K7151" i="12"/>
  <c r="L7151" i="12"/>
  <c r="N7151" i="12"/>
  <c r="K3851" i="12"/>
  <c r="L3851" i="12"/>
  <c r="N3851" i="12"/>
  <c r="N7763" i="12"/>
  <c r="K9263" i="12"/>
  <c r="L9263" i="12"/>
  <c r="N9263" i="12"/>
  <c r="K8339" i="12"/>
  <c r="L8339" i="12"/>
  <c r="N8339" i="12"/>
  <c r="L8255" i="12"/>
  <c r="K8255" i="12"/>
  <c r="N8255" i="12"/>
  <c r="K8183" i="12"/>
  <c r="N8183" i="12"/>
  <c r="L8183" i="12"/>
  <c r="K8099" i="12"/>
  <c r="L8099" i="12"/>
  <c r="N8099" i="12"/>
  <c r="K8003" i="12"/>
  <c r="L8003" i="12"/>
  <c r="N8003" i="12"/>
  <c r="K7931" i="12"/>
  <c r="N7931" i="12"/>
  <c r="L7931" i="12"/>
  <c r="K7859" i="12"/>
  <c r="L7859" i="12"/>
  <c r="N7859" i="12"/>
  <c r="K7787" i="12"/>
  <c r="L7787" i="12"/>
  <c r="N7787" i="12"/>
  <c r="K7727" i="12"/>
  <c r="L7727" i="12"/>
  <c r="N7727" i="12"/>
  <c r="K7631" i="12"/>
  <c r="L7631" i="12"/>
  <c r="N7631" i="12"/>
  <c r="K7559" i="12"/>
  <c r="L7559" i="12"/>
  <c r="K7487" i="12"/>
  <c r="N7487" i="12"/>
  <c r="L7487" i="12"/>
  <c r="K7367" i="12"/>
  <c r="L7367" i="12"/>
  <c r="N7367" i="12"/>
  <c r="K7103" i="12"/>
  <c r="L7103" i="12"/>
  <c r="N7103" i="12"/>
  <c r="K3635" i="12"/>
  <c r="L3635" i="12"/>
  <c r="N3635" i="12"/>
  <c r="K9095" i="12"/>
  <c r="L9095" i="12"/>
  <c r="N9095" i="12"/>
  <c r="K7163" i="12"/>
  <c r="L7163" i="12"/>
  <c r="N7163" i="12"/>
  <c r="K3659" i="12"/>
  <c r="L3659" i="12"/>
  <c r="N3659" i="12"/>
  <c r="N8483" i="12"/>
  <c r="K7115" i="12"/>
  <c r="L7115" i="12"/>
  <c r="N7115" i="12"/>
  <c r="K3587" i="12"/>
  <c r="L3587" i="12"/>
  <c r="N3587" i="12"/>
  <c r="K9287" i="12"/>
  <c r="L9287" i="12"/>
  <c r="N9287" i="12"/>
  <c r="K9227" i="12"/>
  <c r="L9227" i="12"/>
  <c r="N9227" i="12"/>
  <c r="K9179" i="12"/>
  <c r="L9179" i="12"/>
  <c r="N9179" i="12"/>
  <c r="K9119" i="12"/>
  <c r="L9119" i="12"/>
  <c r="N9119" i="12"/>
  <c r="K9083" i="12"/>
  <c r="N9083" i="12"/>
  <c r="L9083" i="12"/>
  <c r="K9011" i="12"/>
  <c r="N9011" i="12"/>
  <c r="L9011" i="12"/>
  <c r="L8963" i="12"/>
  <c r="K8963" i="12"/>
  <c r="N8963" i="12"/>
  <c r="K8915" i="12"/>
  <c r="L8915" i="12"/>
  <c r="N8915" i="12"/>
  <c r="K8843" i="12"/>
  <c r="L8843" i="12"/>
  <c r="N8843" i="12"/>
  <c r="K8783" i="12"/>
  <c r="L8783" i="12"/>
  <c r="L8723" i="12"/>
  <c r="K8723" i="12"/>
  <c r="N8723" i="12"/>
  <c r="K8687" i="12"/>
  <c r="L8687" i="12"/>
  <c r="N8687" i="12"/>
  <c r="K8639" i="12"/>
  <c r="L8639" i="12"/>
  <c r="N8639" i="12"/>
  <c r="K8603" i="12"/>
  <c r="L8603" i="12"/>
  <c r="N8603" i="12"/>
  <c r="K8567" i="12"/>
  <c r="L8567" i="12"/>
  <c r="N8567" i="12"/>
  <c r="K8531" i="12"/>
  <c r="L8531" i="12"/>
  <c r="N8531" i="12"/>
  <c r="K8495" i="12"/>
  <c r="L8495" i="12"/>
  <c r="N8495" i="12"/>
  <c r="K8459" i="12"/>
  <c r="L8459" i="12"/>
  <c r="N8459" i="12"/>
  <c r="K8411" i="12"/>
  <c r="L8411" i="12"/>
  <c r="N8411" i="12"/>
  <c r="K8375" i="12"/>
  <c r="L8375" i="12"/>
  <c r="N8375" i="12"/>
  <c r="K8327" i="12"/>
  <c r="L8327" i="12"/>
  <c r="N8327" i="12"/>
  <c r="K8279" i="12"/>
  <c r="L8279" i="12"/>
  <c r="N8279" i="12"/>
  <c r="K8231" i="12"/>
  <c r="L8231" i="12"/>
  <c r="N8231" i="12"/>
  <c r="K8195" i="12"/>
  <c r="L8195" i="12"/>
  <c r="N8195" i="12"/>
  <c r="K8135" i="12"/>
  <c r="L8135" i="12"/>
  <c r="N8135" i="12"/>
  <c r="K8111" i="12"/>
  <c r="L8111" i="12"/>
  <c r="N8111" i="12"/>
  <c r="K8051" i="12"/>
  <c r="L8051" i="12"/>
  <c r="N8051" i="12"/>
  <c r="K8015" i="12"/>
  <c r="L8015" i="12"/>
  <c r="N8015" i="12"/>
  <c r="K7967" i="12"/>
  <c r="L7967" i="12"/>
  <c r="N7967" i="12"/>
  <c r="K7919" i="12"/>
  <c r="L7919" i="12"/>
  <c r="N7919" i="12"/>
  <c r="K7883" i="12"/>
  <c r="L7883" i="12"/>
  <c r="N7883" i="12"/>
  <c r="K7847" i="12"/>
  <c r="L7847" i="12"/>
  <c r="N7847" i="12"/>
  <c r="K7799" i="12"/>
  <c r="L7799" i="12"/>
  <c r="N7799" i="12"/>
  <c r="K7739" i="12"/>
  <c r="L7739" i="12"/>
  <c r="N7739" i="12"/>
  <c r="K7691" i="12"/>
  <c r="L7691" i="12"/>
  <c r="N7691" i="12"/>
  <c r="K7655" i="12"/>
  <c r="L7655" i="12"/>
  <c r="N7655" i="12"/>
  <c r="K7607" i="12"/>
  <c r="L7607" i="12"/>
  <c r="N7607" i="12"/>
  <c r="K7583" i="12"/>
  <c r="L7583" i="12"/>
  <c r="N7583" i="12"/>
  <c r="K7535" i="12"/>
  <c r="L7535" i="12"/>
  <c r="N7535" i="12"/>
  <c r="K7511" i="12"/>
  <c r="L7511" i="12"/>
  <c r="N7511" i="12"/>
  <c r="K7451" i="12"/>
  <c r="L7451" i="12"/>
  <c r="N7451" i="12"/>
  <c r="K7427" i="12"/>
  <c r="L7427" i="12"/>
  <c r="N7427" i="12"/>
  <c r="K7379" i="12"/>
  <c r="L7379" i="12"/>
  <c r="N7379" i="12"/>
  <c r="K7343" i="12"/>
  <c r="L7343" i="12"/>
  <c r="N7343" i="12"/>
  <c r="K7307" i="12"/>
  <c r="L7307" i="12"/>
  <c r="N7307" i="12"/>
  <c r="K7283" i="12"/>
  <c r="L7283" i="12"/>
  <c r="N7283" i="12"/>
  <c r="K7259" i="12"/>
  <c r="L7259" i="12"/>
  <c r="N7259" i="12"/>
  <c r="K7235" i="12"/>
  <c r="L7235" i="12"/>
  <c r="N7235" i="12"/>
  <c r="K7211" i="12"/>
  <c r="L7211" i="12"/>
  <c r="N7211" i="12"/>
  <c r="K7199" i="12"/>
  <c r="L7199" i="12"/>
  <c r="N7199" i="12"/>
  <c r="K7175" i="12"/>
  <c r="L7175" i="12"/>
  <c r="N7175" i="12"/>
  <c r="L7127" i="12"/>
  <c r="K7127" i="12"/>
  <c r="N7127" i="12"/>
  <c r="K7079" i="12"/>
  <c r="L7079" i="12"/>
  <c r="N7079" i="12"/>
  <c r="K7055" i="12"/>
  <c r="L7055" i="12"/>
  <c r="N7055" i="12"/>
  <c r="K7031" i="12"/>
  <c r="L7031" i="12"/>
  <c r="N7031" i="12"/>
  <c r="K7007" i="12"/>
  <c r="L7007" i="12"/>
  <c r="N7007" i="12"/>
  <c r="K6983" i="12"/>
  <c r="L6983" i="12"/>
  <c r="N6983" i="12"/>
  <c r="K6959" i="12"/>
  <c r="L6959" i="12"/>
  <c r="N6959" i="12"/>
  <c r="K6935" i="12"/>
  <c r="L6935" i="12"/>
  <c r="N6935" i="12"/>
  <c r="K6911" i="12"/>
  <c r="L6911" i="12"/>
  <c r="N6911" i="12"/>
  <c r="K6887" i="12"/>
  <c r="L6887" i="12"/>
  <c r="N6887" i="12"/>
  <c r="K6863" i="12"/>
  <c r="L6863" i="12"/>
  <c r="N6863" i="12"/>
  <c r="K6839" i="12"/>
  <c r="L6839" i="12"/>
  <c r="N6839" i="12"/>
  <c r="K6815" i="12"/>
  <c r="L6815" i="12"/>
  <c r="N6815" i="12"/>
  <c r="K6779" i="12"/>
  <c r="L6779" i="12"/>
  <c r="N6779" i="12"/>
  <c r="K6755" i="12"/>
  <c r="L6755" i="12"/>
  <c r="N6755" i="12"/>
  <c r="K6731" i="12"/>
  <c r="N6731" i="12"/>
  <c r="L6731" i="12"/>
  <c r="K6707" i="12"/>
  <c r="L6707" i="12"/>
  <c r="N6707" i="12"/>
  <c r="K6695" i="12"/>
  <c r="L6695" i="12"/>
  <c r="K6659" i="12"/>
  <c r="L6659" i="12"/>
  <c r="N6659" i="12"/>
  <c r="K6635" i="12"/>
  <c r="L6635" i="12"/>
  <c r="N6635" i="12"/>
  <c r="K6587" i="12"/>
  <c r="L6587" i="12"/>
  <c r="N6587" i="12"/>
  <c r="K6563" i="12"/>
  <c r="L6563" i="12"/>
  <c r="N6563" i="12"/>
  <c r="K6515" i="12"/>
  <c r="L6515" i="12"/>
  <c r="N6515" i="12"/>
  <c r="K6491" i="12"/>
  <c r="L6491" i="12"/>
  <c r="N6491" i="12"/>
  <c r="K6443" i="12"/>
  <c r="N6443" i="12"/>
  <c r="L6443" i="12"/>
  <c r="K6419" i="12"/>
  <c r="L6419" i="12"/>
  <c r="N6419" i="12"/>
  <c r="K6371" i="12"/>
  <c r="L6371" i="12"/>
  <c r="N6371" i="12"/>
  <c r="K6347" i="12"/>
  <c r="L6347" i="12"/>
  <c r="N6347" i="12"/>
  <c r="K6299" i="12"/>
  <c r="L6299" i="12"/>
  <c r="N6299" i="12"/>
  <c r="K6275" i="12"/>
  <c r="L6275" i="12"/>
  <c r="N6275" i="12"/>
  <c r="K6227" i="12"/>
  <c r="L6227" i="12"/>
  <c r="N6227" i="12"/>
  <c r="K6203" i="12"/>
  <c r="L6203" i="12"/>
  <c r="N6203" i="12"/>
  <c r="K6155" i="12"/>
  <c r="L6155" i="12"/>
  <c r="N6155" i="12"/>
  <c r="K6131" i="12"/>
  <c r="L6131" i="12"/>
  <c r="N6131" i="12"/>
  <c r="K6083" i="12"/>
  <c r="L6083" i="12"/>
  <c r="N6083" i="12"/>
  <c r="K6059" i="12"/>
  <c r="L6059" i="12"/>
  <c r="N6059" i="12"/>
  <c r="K6011" i="12"/>
  <c r="L6011" i="12"/>
  <c r="N6011" i="12"/>
  <c r="K5987" i="12"/>
  <c r="L5987" i="12"/>
  <c r="N5987" i="12"/>
  <c r="K5939" i="12"/>
  <c r="L5939" i="12"/>
  <c r="K5915" i="12"/>
  <c r="L5915" i="12"/>
  <c r="N5915" i="12"/>
  <c r="K5867" i="12"/>
  <c r="L5867" i="12"/>
  <c r="N5867" i="12"/>
  <c r="K5843" i="12"/>
  <c r="L5843" i="12"/>
  <c r="N5843" i="12"/>
  <c r="K5795" i="12"/>
  <c r="L5795" i="12"/>
  <c r="N5795" i="12"/>
  <c r="K5771" i="12"/>
  <c r="L5771" i="12"/>
  <c r="N5771" i="12"/>
  <c r="K5735" i="12"/>
  <c r="L5735" i="12"/>
  <c r="N5735" i="12"/>
  <c r="K5699" i="12"/>
  <c r="L5699" i="12"/>
  <c r="N5699" i="12"/>
  <c r="K5675" i="12"/>
  <c r="L5675" i="12"/>
  <c r="N5675" i="12"/>
  <c r="K5639" i="12"/>
  <c r="N5639" i="12"/>
  <c r="L5639" i="12"/>
  <c r="K5603" i="12"/>
  <c r="L5603" i="12"/>
  <c r="N5603" i="12"/>
  <c r="K5579" i="12"/>
  <c r="L5579" i="12"/>
  <c r="N5579" i="12"/>
  <c r="K5555" i="12"/>
  <c r="N5555" i="12"/>
  <c r="L5555" i="12"/>
  <c r="K5531" i="12"/>
  <c r="L5531" i="12"/>
  <c r="N5531" i="12"/>
  <c r="K5507" i="12"/>
  <c r="L5507" i="12"/>
  <c r="N5507" i="12"/>
  <c r="K5471" i="12"/>
  <c r="L5471" i="12"/>
  <c r="N5471" i="12"/>
  <c r="K5447" i="12"/>
  <c r="L5447" i="12"/>
  <c r="N5447" i="12"/>
  <c r="K5423" i="12"/>
  <c r="L5423" i="12"/>
  <c r="N5423" i="12"/>
  <c r="K5399" i="12"/>
  <c r="L5399" i="12"/>
  <c r="N5399" i="12"/>
  <c r="K5375" i="12"/>
  <c r="L5375" i="12"/>
  <c r="N5375" i="12"/>
  <c r="K5351" i="12"/>
  <c r="L5351" i="12"/>
  <c r="N5351" i="12"/>
  <c r="K5327" i="12"/>
  <c r="L5327" i="12"/>
  <c r="N5327" i="12"/>
  <c r="K5279" i="12"/>
  <c r="L5279" i="12"/>
  <c r="N5279" i="12"/>
  <c r="K5255" i="12"/>
  <c r="L5255" i="12"/>
  <c r="N5255" i="12"/>
  <c r="K5231" i="12"/>
  <c r="L5231" i="12"/>
  <c r="N5231" i="12"/>
  <c r="K5207" i="12"/>
  <c r="L5207" i="12"/>
  <c r="N5207" i="12"/>
  <c r="K5183" i="12"/>
  <c r="L5183" i="12"/>
  <c r="N5183" i="12"/>
  <c r="K5159" i="12"/>
  <c r="L5159" i="12"/>
  <c r="N5159" i="12"/>
  <c r="K5135" i="12"/>
  <c r="N5135" i="12"/>
  <c r="L5135" i="12"/>
  <c r="K5111" i="12"/>
  <c r="L5111" i="12"/>
  <c r="N5111" i="12"/>
  <c r="K5087" i="12"/>
  <c r="L5087" i="12"/>
  <c r="N5087" i="12"/>
  <c r="K5063" i="12"/>
  <c r="L5063" i="12"/>
  <c r="N5063" i="12"/>
  <c r="K5027" i="12"/>
  <c r="L5027" i="12"/>
  <c r="N5027" i="12"/>
  <c r="K5003" i="12"/>
  <c r="L5003" i="12"/>
  <c r="N5003" i="12"/>
  <c r="K4979" i="12"/>
  <c r="L4979" i="12"/>
  <c r="N4979" i="12"/>
  <c r="K4955" i="12"/>
  <c r="L4955" i="12"/>
  <c r="N4955" i="12"/>
  <c r="K4931" i="12"/>
  <c r="L4931" i="12"/>
  <c r="K4907" i="12"/>
  <c r="L4907" i="12"/>
  <c r="N4907" i="12"/>
  <c r="K4883" i="12"/>
  <c r="L4883" i="12"/>
  <c r="N4883" i="12"/>
  <c r="K4859" i="12"/>
  <c r="L4859" i="12"/>
  <c r="N4859" i="12"/>
  <c r="K4835" i="12"/>
  <c r="L4835" i="12"/>
  <c r="N4835" i="12"/>
  <c r="K4811" i="12"/>
  <c r="L4811" i="12"/>
  <c r="N4811" i="12"/>
  <c r="K4787" i="12"/>
  <c r="L4787" i="12"/>
  <c r="N4787" i="12"/>
  <c r="K4763" i="12"/>
  <c r="L4763" i="12"/>
  <c r="N4763" i="12"/>
  <c r="K4739" i="12"/>
  <c r="L4739" i="12"/>
  <c r="N4739" i="12"/>
  <c r="K4715" i="12"/>
  <c r="L4715" i="12"/>
  <c r="N4715" i="12"/>
  <c r="K4691" i="12"/>
  <c r="L4691" i="12"/>
  <c r="N4691" i="12"/>
  <c r="K4667" i="12"/>
  <c r="L4667" i="12"/>
  <c r="N4667" i="12"/>
  <c r="K4643" i="12"/>
  <c r="L4643" i="12"/>
  <c r="N4643" i="12"/>
  <c r="K4619" i="12"/>
  <c r="L4619" i="12"/>
  <c r="N4619" i="12"/>
  <c r="K4595" i="12"/>
  <c r="L4595" i="12"/>
  <c r="N4595" i="12"/>
  <c r="K4571" i="12"/>
  <c r="L4571" i="12"/>
  <c r="N4571" i="12"/>
  <c r="K4547" i="12"/>
  <c r="L4547" i="12"/>
  <c r="N4547" i="12"/>
  <c r="K4523" i="12"/>
  <c r="L4523" i="12"/>
  <c r="N4523" i="12"/>
  <c r="K4499" i="12"/>
  <c r="L4499" i="12"/>
  <c r="N4499" i="12"/>
  <c r="K4475" i="12"/>
  <c r="L4475" i="12"/>
  <c r="N4475" i="12"/>
  <c r="K4451" i="12"/>
  <c r="L4451" i="12"/>
  <c r="N4451" i="12"/>
  <c r="K4427" i="12"/>
  <c r="L4427" i="12"/>
  <c r="N4427" i="12"/>
  <c r="K4391" i="12"/>
  <c r="L4391" i="12"/>
  <c r="N4391" i="12"/>
  <c r="K4367" i="12"/>
  <c r="L4367" i="12"/>
  <c r="N4367" i="12"/>
  <c r="K4343" i="12"/>
  <c r="L4343" i="12"/>
  <c r="N4343" i="12"/>
  <c r="K4319" i="12"/>
  <c r="L4319" i="12"/>
  <c r="N4319" i="12"/>
  <c r="K4295" i="12"/>
  <c r="L4295" i="12"/>
  <c r="N4295" i="12"/>
  <c r="K4271" i="12"/>
  <c r="L4271" i="12"/>
  <c r="N4271" i="12"/>
  <c r="K4247" i="12"/>
  <c r="L4247" i="12"/>
  <c r="N4247" i="12"/>
  <c r="K4223" i="12"/>
  <c r="L4223" i="12"/>
  <c r="N4223" i="12"/>
  <c r="K4199" i="12"/>
  <c r="L4199" i="12"/>
  <c r="N4199" i="12"/>
  <c r="K4175" i="12"/>
  <c r="L4175" i="12"/>
  <c r="N4175" i="12"/>
  <c r="K4151" i="12"/>
  <c r="L4151" i="12"/>
  <c r="K4115" i="12"/>
  <c r="L4115" i="12"/>
  <c r="N4115" i="12"/>
  <c r="K4091" i="12"/>
  <c r="L4091" i="12"/>
  <c r="N4091" i="12"/>
  <c r="K4067" i="12"/>
  <c r="L4067" i="12"/>
  <c r="N4067" i="12"/>
  <c r="K4043" i="12"/>
  <c r="L4043" i="12"/>
  <c r="N4043" i="12"/>
  <c r="K4019" i="12"/>
  <c r="L4019" i="12"/>
  <c r="N4019" i="12"/>
  <c r="K3995" i="12"/>
  <c r="L3995" i="12"/>
  <c r="N3995" i="12"/>
  <c r="K3971" i="12"/>
  <c r="L3971" i="12"/>
  <c r="N3971" i="12"/>
  <c r="K3947" i="12"/>
  <c r="L3947" i="12"/>
  <c r="N3947" i="12"/>
  <c r="K3923" i="12"/>
  <c r="L3923" i="12"/>
  <c r="N3923" i="12"/>
  <c r="K3899" i="12"/>
  <c r="L3899" i="12"/>
  <c r="N3899" i="12"/>
  <c r="K3875" i="12"/>
  <c r="L3875" i="12"/>
  <c r="N3875" i="12"/>
  <c r="K3827" i="12"/>
  <c r="L3827" i="12"/>
  <c r="N3827" i="12"/>
  <c r="K3803" i="12"/>
  <c r="L3803" i="12"/>
  <c r="N3803" i="12"/>
  <c r="K3779" i="12"/>
  <c r="L3779" i="12"/>
  <c r="N3779" i="12"/>
  <c r="K3755" i="12"/>
  <c r="L3755" i="12"/>
  <c r="N3755" i="12"/>
  <c r="K3731" i="12"/>
  <c r="L3731" i="12"/>
  <c r="N3731" i="12"/>
  <c r="K3707" i="12"/>
  <c r="L3707" i="12"/>
  <c r="N3707" i="12"/>
  <c r="K3683" i="12"/>
  <c r="L3683" i="12"/>
  <c r="N3683" i="12"/>
  <c r="K3647" i="12"/>
  <c r="L3647" i="12"/>
  <c r="N3647" i="12"/>
  <c r="K3611" i="12"/>
  <c r="L3611" i="12"/>
  <c r="N3611" i="12"/>
  <c r="K3575" i="12"/>
  <c r="L3575" i="12"/>
  <c r="N3575" i="12"/>
  <c r="K3551" i="12"/>
  <c r="L3551" i="12"/>
  <c r="N3551" i="12"/>
  <c r="K3527" i="12"/>
  <c r="L3527" i="12"/>
  <c r="N3527" i="12"/>
  <c r="K3503" i="12"/>
  <c r="N3503" i="12"/>
  <c r="L3503" i="12"/>
  <c r="K3479" i="12"/>
  <c r="L3479" i="12"/>
  <c r="N3479" i="12"/>
  <c r="K3455" i="12"/>
  <c r="L3455" i="12"/>
  <c r="N3455" i="12"/>
  <c r="K3419" i="12"/>
  <c r="L3419" i="12"/>
  <c r="K3395" i="12"/>
  <c r="L3395" i="12"/>
  <c r="N3395" i="12"/>
  <c r="K3371" i="12"/>
  <c r="L3371" i="12"/>
  <c r="N3371" i="12"/>
  <c r="K3347" i="12"/>
  <c r="L3347" i="12"/>
  <c r="N3347" i="12"/>
  <c r="K3323" i="12"/>
  <c r="L3323" i="12"/>
  <c r="N3323" i="12"/>
  <c r="K3311" i="12"/>
  <c r="L3311" i="12"/>
  <c r="N3311" i="12"/>
  <c r="K3287" i="12"/>
  <c r="L3287" i="12"/>
  <c r="N3287" i="12"/>
  <c r="K8017" i="12"/>
  <c r="L8017" i="12"/>
  <c r="N8017" i="12"/>
  <c r="K8005" i="12"/>
  <c r="L8005" i="12"/>
  <c r="N8005" i="12"/>
  <c r="L7993" i="12"/>
  <c r="K7993" i="12"/>
  <c r="N7993" i="12"/>
  <c r="K7981" i="12"/>
  <c r="L7981" i="12"/>
  <c r="N7981" i="12"/>
  <c r="K7969" i="12"/>
  <c r="L7969" i="12"/>
  <c r="N7969" i="12"/>
  <c r="K7957" i="12"/>
  <c r="L7957" i="12"/>
  <c r="N7957" i="12"/>
  <c r="K7945" i="12"/>
  <c r="N7945" i="12"/>
  <c r="L7945" i="12"/>
  <c r="K7933" i="12"/>
  <c r="L7933" i="12"/>
  <c r="N7933" i="12"/>
  <c r="K7921" i="12"/>
  <c r="L7921" i="12"/>
  <c r="N7921" i="12"/>
  <c r="K7909" i="12"/>
  <c r="L7909" i="12"/>
  <c r="N7909" i="12"/>
  <c r="K7897" i="12"/>
  <c r="L7897" i="12"/>
  <c r="N7897" i="12"/>
  <c r="K7885" i="12"/>
  <c r="L7885" i="12"/>
  <c r="N7885" i="12"/>
  <c r="K7873" i="12"/>
  <c r="L7873" i="12"/>
  <c r="N7873" i="12"/>
  <c r="K7861" i="12"/>
  <c r="L7861" i="12"/>
  <c r="K7849" i="12"/>
  <c r="L7849" i="12"/>
  <c r="N7849" i="12"/>
  <c r="K7837" i="12"/>
  <c r="N7837" i="12"/>
  <c r="L7837" i="12"/>
  <c r="L7825" i="12"/>
  <c r="K7825" i="12"/>
  <c r="N7825" i="12"/>
  <c r="K7813" i="12"/>
  <c r="L7813" i="12"/>
  <c r="K7801" i="12"/>
  <c r="L7801" i="12"/>
  <c r="N7801" i="12"/>
  <c r="K7789" i="12"/>
  <c r="L7789" i="12"/>
  <c r="N7789" i="12"/>
  <c r="K7777" i="12"/>
  <c r="L7777" i="12"/>
  <c r="K7765" i="12"/>
  <c r="L7765" i="12"/>
  <c r="N7765" i="12"/>
  <c r="K7753" i="12"/>
  <c r="L7753" i="12"/>
  <c r="N7753" i="12"/>
  <c r="K7741" i="12"/>
  <c r="L7741" i="12"/>
  <c r="N7741" i="12"/>
  <c r="K7729" i="12"/>
  <c r="L7729" i="12"/>
  <c r="N7729" i="12"/>
  <c r="K7717" i="12"/>
  <c r="L7717" i="12"/>
  <c r="N7717" i="12"/>
  <c r="K7705" i="12"/>
  <c r="L7705" i="12"/>
  <c r="N7705" i="12"/>
  <c r="K7693" i="12"/>
  <c r="L7693" i="12"/>
  <c r="N7693" i="12"/>
  <c r="K7681" i="12"/>
  <c r="L7681" i="12"/>
  <c r="N7681" i="12"/>
  <c r="K7669" i="12"/>
  <c r="L7669" i="12"/>
  <c r="N7669" i="12"/>
  <c r="K7657" i="12"/>
  <c r="L7657" i="12"/>
  <c r="N7657" i="12"/>
  <c r="K7645" i="12"/>
  <c r="L7645" i="12"/>
  <c r="N7645" i="12"/>
  <c r="L7633" i="12"/>
  <c r="K7633" i="12"/>
  <c r="N7633" i="12"/>
  <c r="K7621" i="12"/>
  <c r="L7621" i="12"/>
  <c r="N7621" i="12"/>
  <c r="K7609" i="12"/>
  <c r="L7609" i="12"/>
  <c r="N7609" i="12"/>
  <c r="L7597" i="12"/>
  <c r="K7597" i="12"/>
  <c r="N7597" i="12"/>
  <c r="K7585" i="12"/>
  <c r="L7585" i="12"/>
  <c r="N7585" i="12"/>
  <c r="K7573" i="12"/>
  <c r="L7573" i="12"/>
  <c r="K7561" i="12"/>
  <c r="L7561" i="12"/>
  <c r="N7561" i="12"/>
  <c r="K7549" i="12"/>
  <c r="L7549" i="12"/>
  <c r="N7549" i="12"/>
  <c r="K7537" i="12"/>
  <c r="L7537" i="12"/>
  <c r="N7537" i="12"/>
  <c r="K7525" i="12"/>
  <c r="L7525" i="12"/>
  <c r="K7513" i="12"/>
  <c r="L7513" i="12"/>
  <c r="N7513" i="12"/>
  <c r="K7501" i="12"/>
  <c r="L7501" i="12"/>
  <c r="N7501" i="12"/>
  <c r="K7489" i="12"/>
  <c r="L7489" i="12"/>
  <c r="K7477" i="12"/>
  <c r="L7477" i="12"/>
  <c r="N7477" i="12"/>
  <c r="K7465" i="12"/>
  <c r="L7465" i="12"/>
  <c r="N7465" i="12"/>
  <c r="K7453" i="12"/>
  <c r="L7453" i="12"/>
  <c r="N7453" i="12"/>
  <c r="K7441" i="12"/>
  <c r="L7441" i="12"/>
  <c r="N7441" i="12"/>
  <c r="K7429" i="12"/>
  <c r="L7429" i="12"/>
  <c r="N7429" i="12"/>
  <c r="K7417" i="12"/>
  <c r="L7417" i="12"/>
  <c r="N7417" i="12"/>
  <c r="K7405" i="12"/>
  <c r="L7405" i="12"/>
  <c r="N7405" i="12"/>
  <c r="K7393" i="12"/>
  <c r="L7393" i="12"/>
  <c r="N7393" i="12"/>
  <c r="K7381" i="12"/>
  <c r="L7381" i="12"/>
  <c r="N7381" i="12"/>
  <c r="K7369" i="12"/>
  <c r="L7369" i="12"/>
  <c r="N7369" i="12"/>
  <c r="K7357" i="12"/>
  <c r="L7357" i="12"/>
  <c r="N7357" i="12"/>
  <c r="K7345" i="12"/>
  <c r="L7345" i="12"/>
  <c r="K7333" i="12"/>
  <c r="N7333" i="12"/>
  <c r="L7333" i="12"/>
  <c r="K7321" i="12"/>
  <c r="L7321" i="12"/>
  <c r="N7321" i="12"/>
  <c r="K7309" i="12"/>
  <c r="L7309" i="12"/>
  <c r="K7297" i="12"/>
  <c r="L7297" i="12"/>
  <c r="N7297" i="12"/>
  <c r="K7285" i="12"/>
  <c r="L7285" i="12"/>
  <c r="N7285" i="12"/>
  <c r="K7273" i="12"/>
  <c r="L7273" i="12"/>
  <c r="N7273" i="12"/>
  <c r="K7261" i="12"/>
  <c r="L7261" i="12"/>
  <c r="N7261" i="12"/>
  <c r="K7249" i="12"/>
  <c r="L7249" i="12"/>
  <c r="N7249" i="12"/>
  <c r="K7237" i="12"/>
  <c r="L7237" i="12"/>
  <c r="N7237" i="12"/>
  <c r="K7225" i="12"/>
  <c r="L7225" i="12"/>
  <c r="N7225" i="12"/>
  <c r="K7213" i="12"/>
  <c r="L7213" i="12"/>
  <c r="K7201" i="12"/>
  <c r="L7201" i="12"/>
  <c r="N7201" i="12"/>
  <c r="K7189" i="12"/>
  <c r="L7189" i="12"/>
  <c r="N7189" i="12"/>
  <c r="K7177" i="12"/>
  <c r="L7177" i="12"/>
  <c r="N7177" i="12"/>
  <c r="K7165" i="12"/>
  <c r="L7165" i="12"/>
  <c r="N7165" i="12"/>
  <c r="K7153" i="12"/>
  <c r="L7153" i="12"/>
  <c r="N7153" i="12"/>
  <c r="K7141" i="12"/>
  <c r="L7141" i="12"/>
  <c r="K7129" i="12"/>
  <c r="L7129" i="12"/>
  <c r="N7129" i="12"/>
  <c r="K7117" i="12"/>
  <c r="L7117" i="12"/>
  <c r="N7117" i="12"/>
  <c r="K7105" i="12"/>
  <c r="L7105" i="12"/>
  <c r="N7105" i="12"/>
  <c r="K7093" i="12"/>
  <c r="L7093" i="12"/>
  <c r="N7093" i="12"/>
  <c r="K7081" i="12"/>
  <c r="L7081" i="12"/>
  <c r="N7081" i="12"/>
  <c r="K7069" i="12"/>
  <c r="L7069" i="12"/>
  <c r="L7057" i="12"/>
  <c r="K7057" i="12"/>
  <c r="N7057" i="12"/>
  <c r="K7045" i="12"/>
  <c r="L7045" i="12"/>
  <c r="N7045" i="12"/>
  <c r="K7033" i="12"/>
  <c r="N7033" i="12"/>
  <c r="L7033" i="12"/>
  <c r="K7021" i="12"/>
  <c r="L7021" i="12"/>
  <c r="N7021" i="12"/>
  <c r="K7009" i="12"/>
  <c r="L7009" i="12"/>
  <c r="N7009" i="12"/>
  <c r="K6997" i="12"/>
  <c r="L6997" i="12"/>
  <c r="N6997" i="12"/>
  <c r="K6985" i="12"/>
  <c r="L6985" i="12"/>
  <c r="N6985" i="12"/>
  <c r="K6973" i="12"/>
  <c r="L6973" i="12"/>
  <c r="N6973" i="12"/>
  <c r="K6961" i="12"/>
  <c r="N6961" i="12"/>
  <c r="L6961" i="12"/>
  <c r="K6949" i="12"/>
  <c r="L6949" i="12"/>
  <c r="N6949" i="12"/>
  <c r="K6937" i="12"/>
  <c r="L6937" i="12"/>
  <c r="K6925" i="12"/>
  <c r="L6925" i="12"/>
  <c r="N6925" i="12"/>
  <c r="K6913" i="12"/>
  <c r="L6913" i="12"/>
  <c r="N6913" i="12"/>
  <c r="K6901" i="12"/>
  <c r="L6901" i="12"/>
  <c r="N6901" i="12"/>
  <c r="K6889" i="12"/>
  <c r="L6889" i="12"/>
  <c r="N6889" i="12"/>
  <c r="K6877" i="12"/>
  <c r="L6877" i="12"/>
  <c r="N6877" i="12"/>
  <c r="K6865" i="12"/>
  <c r="L6865" i="12"/>
  <c r="N6865" i="12"/>
  <c r="K6853" i="12"/>
  <c r="L6853" i="12"/>
  <c r="N6853" i="12"/>
  <c r="K6841" i="12"/>
  <c r="L6841" i="12"/>
  <c r="K6829" i="12"/>
  <c r="L6829" i="12"/>
  <c r="N6829" i="12"/>
  <c r="K6817" i="12"/>
  <c r="L6817" i="12"/>
  <c r="N6817" i="12"/>
  <c r="K6805" i="12"/>
  <c r="L6805" i="12"/>
  <c r="K6793" i="12"/>
  <c r="L6793" i="12"/>
  <c r="N6793" i="12"/>
  <c r="K6781" i="12"/>
  <c r="L6781" i="12"/>
  <c r="N6781" i="12"/>
  <c r="K6769" i="12"/>
  <c r="L6769" i="12"/>
  <c r="N6769" i="12"/>
  <c r="K6757" i="12"/>
  <c r="N6757" i="12"/>
  <c r="L6757" i="12"/>
  <c r="K6745" i="12"/>
  <c r="L6745" i="12"/>
  <c r="N6745" i="12"/>
  <c r="K6733" i="12"/>
  <c r="L6733" i="12"/>
  <c r="K6721" i="12"/>
  <c r="L6721" i="12"/>
  <c r="N6721" i="12"/>
  <c r="K6709" i="12"/>
  <c r="L6709" i="12"/>
  <c r="N6709" i="12"/>
  <c r="K6697" i="12"/>
  <c r="L6697" i="12"/>
  <c r="N6697" i="12"/>
  <c r="K6685" i="12"/>
  <c r="L6685" i="12"/>
  <c r="N6685" i="12"/>
  <c r="K6673" i="12"/>
  <c r="L6673" i="12"/>
  <c r="N6673" i="12"/>
  <c r="K6661" i="12"/>
  <c r="L6661" i="12"/>
  <c r="N6661" i="12"/>
  <c r="K6649" i="12"/>
  <c r="N6649" i="12"/>
  <c r="L6649" i="12"/>
  <c r="L6637" i="12"/>
  <c r="K6637" i="12"/>
  <c r="N6637" i="12"/>
  <c r="K6625" i="12"/>
  <c r="L6625" i="12"/>
  <c r="N6625" i="12"/>
  <c r="K6613" i="12"/>
  <c r="L6613" i="12"/>
  <c r="N6613" i="12"/>
  <c r="K6601" i="12"/>
  <c r="L6601" i="12"/>
  <c r="N6601" i="12"/>
  <c r="K6589" i="12"/>
  <c r="L6589" i="12"/>
  <c r="N6589" i="12"/>
  <c r="K6577" i="12"/>
  <c r="L6577" i="12"/>
  <c r="N6577" i="12"/>
  <c r="K6565" i="12"/>
  <c r="L6565" i="12"/>
  <c r="N6565" i="12"/>
  <c r="K6553" i="12"/>
  <c r="L6553" i="12"/>
  <c r="N6553" i="12"/>
  <c r="K6541" i="12"/>
  <c r="L6541" i="12"/>
  <c r="N6541" i="12"/>
  <c r="K6529" i="12"/>
  <c r="L6529" i="12"/>
  <c r="N6529" i="12"/>
  <c r="K6517" i="12"/>
  <c r="L6517" i="12"/>
  <c r="N6517" i="12"/>
  <c r="K6505" i="12"/>
  <c r="L6505" i="12"/>
  <c r="K6493" i="12"/>
  <c r="L6493" i="12"/>
  <c r="N6493" i="12"/>
  <c r="K6481" i="12"/>
  <c r="L6481" i="12"/>
  <c r="N6481" i="12"/>
  <c r="K6469" i="12"/>
  <c r="L6469" i="12"/>
  <c r="N6469" i="12"/>
  <c r="K6457" i="12"/>
  <c r="L6457" i="12"/>
  <c r="N6457" i="12"/>
  <c r="K6445" i="12"/>
  <c r="L6445" i="12"/>
  <c r="N6445" i="12"/>
  <c r="K6433" i="12"/>
  <c r="L6433" i="12"/>
  <c r="N6433" i="12"/>
  <c r="K6421" i="12"/>
  <c r="L6421" i="12"/>
  <c r="N6421" i="12"/>
  <c r="K6409" i="12"/>
  <c r="L6409" i="12"/>
  <c r="N6409" i="12"/>
  <c r="K6397" i="12"/>
  <c r="L6397" i="12"/>
  <c r="K6385" i="12"/>
  <c r="L6385" i="12"/>
  <c r="N6385" i="12"/>
  <c r="K6373" i="12"/>
  <c r="L6373" i="12"/>
  <c r="N6373" i="12"/>
  <c r="K6361" i="12"/>
  <c r="L6361" i="12"/>
  <c r="N6361" i="12"/>
  <c r="K6349" i="12"/>
  <c r="L6349" i="12"/>
  <c r="N6349" i="12"/>
  <c r="K6337" i="12"/>
  <c r="L6337" i="12"/>
  <c r="N6337" i="12"/>
  <c r="L6325" i="12"/>
  <c r="K6325" i="12"/>
  <c r="N6325" i="12"/>
  <c r="L6313" i="12"/>
  <c r="K6313" i="12"/>
  <c r="N6313" i="12"/>
  <c r="K6301" i="12"/>
  <c r="L6301" i="12"/>
  <c r="K6289" i="12"/>
  <c r="L6289" i="12"/>
  <c r="N6289" i="12"/>
  <c r="K6277" i="12"/>
  <c r="L6277" i="12"/>
  <c r="N6277" i="12"/>
  <c r="K6265" i="12"/>
  <c r="L6265" i="12"/>
  <c r="K6253" i="12"/>
  <c r="L6253" i="12"/>
  <c r="N6253" i="12"/>
  <c r="K6241" i="12"/>
  <c r="L6241" i="12"/>
  <c r="N6241" i="12"/>
  <c r="K6229" i="12"/>
  <c r="L6229" i="12"/>
  <c r="K6217" i="12"/>
  <c r="N6217" i="12"/>
  <c r="L6217" i="12"/>
  <c r="K6205" i="12"/>
  <c r="L6205" i="12"/>
  <c r="N6205" i="12"/>
  <c r="L6193" i="12"/>
  <c r="K6193" i="12"/>
  <c r="N6193" i="12"/>
  <c r="K6181" i="12"/>
  <c r="L6181" i="12"/>
  <c r="N6181" i="12"/>
  <c r="K6169" i="12"/>
  <c r="N6169" i="12"/>
  <c r="L6169" i="12"/>
  <c r="K6157" i="12"/>
  <c r="L6157" i="12"/>
  <c r="K6145" i="12"/>
  <c r="L6145" i="12"/>
  <c r="N6145" i="12"/>
  <c r="K6133" i="12"/>
  <c r="L6133" i="12"/>
  <c r="K6121" i="12"/>
  <c r="L6121" i="12"/>
  <c r="N6121" i="12"/>
  <c r="K6109" i="12"/>
  <c r="L6109" i="12"/>
  <c r="N6109" i="12"/>
  <c r="K6097" i="12"/>
  <c r="L6097" i="12"/>
  <c r="N6097" i="12"/>
  <c r="K6085" i="12"/>
  <c r="L6085" i="12"/>
  <c r="N6085" i="12"/>
  <c r="K6073" i="12"/>
  <c r="L6073" i="12"/>
  <c r="N6073" i="12"/>
  <c r="K6061" i="12"/>
  <c r="L6061" i="12"/>
  <c r="N6061" i="12"/>
  <c r="K6049" i="12"/>
  <c r="L6049" i="12"/>
  <c r="N6049" i="12"/>
  <c r="K6037" i="12"/>
  <c r="L6037" i="12"/>
  <c r="N6037" i="12"/>
  <c r="K6025" i="12"/>
  <c r="L6025" i="12"/>
  <c r="N6025" i="12"/>
  <c r="K6013" i="12"/>
  <c r="L6013" i="12"/>
  <c r="N6013" i="12"/>
  <c r="K6001" i="12"/>
  <c r="L6001" i="12"/>
  <c r="N6001" i="12"/>
  <c r="K5989" i="12"/>
  <c r="L5989" i="12"/>
  <c r="N5989" i="12"/>
  <c r="K5977" i="12"/>
  <c r="L5977" i="12"/>
  <c r="K5965" i="12"/>
  <c r="L5965" i="12"/>
  <c r="N5965" i="12"/>
  <c r="K5953" i="12"/>
  <c r="L5953" i="12"/>
  <c r="N5953" i="12"/>
  <c r="K5941" i="12"/>
  <c r="L5941" i="12"/>
  <c r="K5929" i="12"/>
  <c r="L5929" i="12"/>
  <c r="N5929" i="12"/>
  <c r="K5917" i="12"/>
  <c r="L5917" i="12"/>
  <c r="N5917" i="12"/>
  <c r="K5905" i="12"/>
  <c r="L5905" i="12"/>
  <c r="N5905" i="12"/>
  <c r="K5893" i="12"/>
  <c r="N5893" i="12"/>
  <c r="L5893" i="12"/>
  <c r="K5881" i="12"/>
  <c r="L5881" i="12"/>
  <c r="N5881" i="12"/>
  <c r="K5869" i="12"/>
  <c r="L5869" i="12"/>
  <c r="N5869" i="12"/>
  <c r="K5857" i="12"/>
  <c r="N5857" i="12"/>
  <c r="L5857" i="12"/>
  <c r="K5845" i="12"/>
  <c r="N5845" i="12"/>
  <c r="L5845" i="12"/>
  <c r="K5833" i="12"/>
  <c r="L5833" i="12"/>
  <c r="N5833" i="12"/>
  <c r="K5821" i="12"/>
  <c r="L5821" i="12"/>
  <c r="N5821" i="12"/>
  <c r="K5809" i="12"/>
  <c r="L5809" i="12"/>
  <c r="N5809" i="12"/>
  <c r="K5797" i="12"/>
  <c r="L5797" i="12"/>
  <c r="N5797" i="12"/>
  <c r="K5785" i="12"/>
  <c r="L5785" i="12"/>
  <c r="N5785" i="12"/>
  <c r="K5773" i="12"/>
  <c r="L5773" i="12"/>
  <c r="N5773" i="12"/>
  <c r="K5761" i="12"/>
  <c r="L5761" i="12"/>
  <c r="N5761" i="12"/>
  <c r="K5749" i="12"/>
  <c r="L5749" i="12"/>
  <c r="N5749" i="12"/>
  <c r="K5737" i="12"/>
  <c r="L5737" i="12"/>
  <c r="N5737" i="12"/>
  <c r="K5725" i="12"/>
  <c r="L5725" i="12"/>
  <c r="N5725" i="12"/>
  <c r="K5713" i="12"/>
  <c r="L5713" i="12"/>
  <c r="N5713" i="12"/>
  <c r="K5701" i="12"/>
  <c r="L5701" i="12"/>
  <c r="N5701" i="12"/>
  <c r="K5689" i="12"/>
  <c r="L5689" i="12"/>
  <c r="N5689" i="12"/>
  <c r="K5677" i="12"/>
  <c r="L5677" i="12"/>
  <c r="N5677" i="12"/>
  <c r="K5665" i="12"/>
  <c r="L5665" i="12"/>
  <c r="N5665" i="12"/>
  <c r="K5653" i="12"/>
  <c r="L5653" i="12"/>
  <c r="N5653" i="12"/>
  <c r="K5641" i="12"/>
  <c r="L5641" i="12"/>
  <c r="N5641" i="12"/>
  <c r="K5629" i="12"/>
  <c r="L5629" i="12"/>
  <c r="N5629" i="12"/>
  <c r="K5617" i="12"/>
  <c r="L5617" i="12"/>
  <c r="K5605" i="12"/>
  <c r="L5605" i="12"/>
  <c r="N5605" i="12"/>
  <c r="K5593" i="12"/>
  <c r="N5593" i="12"/>
  <c r="L5593" i="12"/>
  <c r="K5581" i="12"/>
  <c r="L5581" i="12"/>
  <c r="N5581" i="12"/>
  <c r="K5569" i="12"/>
  <c r="L5569" i="12"/>
  <c r="N5569" i="12"/>
  <c r="K5557" i="12"/>
  <c r="L5557" i="12"/>
  <c r="N5557" i="12"/>
  <c r="K5545" i="12"/>
  <c r="L5545" i="12"/>
  <c r="K5533" i="12"/>
  <c r="L5533" i="12"/>
  <c r="N5533" i="12"/>
  <c r="K5521" i="12"/>
  <c r="L5521" i="12"/>
  <c r="N5521" i="12"/>
  <c r="K5509" i="12"/>
  <c r="L5509" i="12"/>
  <c r="N5509" i="12"/>
  <c r="K5497" i="12"/>
  <c r="L5497" i="12"/>
  <c r="N5497" i="12"/>
  <c r="K5485" i="12"/>
  <c r="L5485" i="12"/>
  <c r="N5485" i="12"/>
  <c r="K5473" i="12"/>
  <c r="L5473" i="12"/>
  <c r="N5473" i="12"/>
  <c r="K5461" i="12"/>
  <c r="L5461" i="12"/>
  <c r="N5461" i="12"/>
  <c r="K5449" i="12"/>
  <c r="L5449" i="12"/>
  <c r="N5449" i="12"/>
  <c r="K5437" i="12"/>
  <c r="L5437" i="12"/>
  <c r="N5437" i="12"/>
  <c r="K5425" i="12"/>
  <c r="L5425" i="12"/>
  <c r="N5425" i="12"/>
  <c r="K5413" i="12"/>
  <c r="L5413" i="12"/>
  <c r="N5413" i="12"/>
  <c r="K5401" i="12"/>
  <c r="L5401" i="12"/>
  <c r="N5401" i="12"/>
  <c r="K5389" i="12"/>
  <c r="L5389" i="12"/>
  <c r="K5377" i="12"/>
  <c r="L5377" i="12"/>
  <c r="N5377" i="12"/>
  <c r="K5365" i="12"/>
  <c r="L5365" i="12"/>
  <c r="N5365" i="12"/>
  <c r="K5353" i="12"/>
  <c r="L5353" i="12"/>
  <c r="N5353" i="12"/>
  <c r="K5341" i="12"/>
  <c r="L5341" i="12"/>
  <c r="N5341" i="12"/>
  <c r="K5329" i="12"/>
  <c r="L5329" i="12"/>
  <c r="N5329" i="12"/>
  <c r="K5317" i="12"/>
  <c r="L5317" i="12"/>
  <c r="N5317" i="12"/>
  <c r="K5305" i="12"/>
  <c r="L5305" i="12"/>
  <c r="N5305" i="12"/>
  <c r="K5293" i="12"/>
  <c r="L5293" i="12"/>
  <c r="N5293" i="12"/>
  <c r="K5281" i="12"/>
  <c r="L5281" i="12"/>
  <c r="N5281" i="12"/>
  <c r="K5269" i="12"/>
  <c r="L5269" i="12"/>
  <c r="N5269" i="12"/>
  <c r="K5257" i="12"/>
  <c r="L5257" i="12"/>
  <c r="N5257" i="12"/>
  <c r="K5245" i="12"/>
  <c r="L5245" i="12"/>
  <c r="L5233" i="12"/>
  <c r="K5233" i="12"/>
  <c r="N5233" i="12"/>
  <c r="K5221" i="12"/>
  <c r="L5221" i="12"/>
  <c r="N5221" i="12"/>
  <c r="K5209" i="12"/>
  <c r="L5209" i="12"/>
  <c r="N5209" i="12"/>
  <c r="K5197" i="12"/>
  <c r="L5197" i="12"/>
  <c r="N5197" i="12"/>
  <c r="K5185" i="12"/>
  <c r="L5185" i="12"/>
  <c r="N5185" i="12"/>
  <c r="K5173" i="12"/>
  <c r="L5173" i="12"/>
  <c r="N5173" i="12"/>
  <c r="K5161" i="12"/>
  <c r="L5161" i="12"/>
  <c r="N5161" i="12"/>
  <c r="L5149" i="12"/>
  <c r="N5149" i="12"/>
  <c r="K5149" i="12"/>
  <c r="K5137" i="12"/>
  <c r="L5137" i="12"/>
  <c r="N5137" i="12"/>
  <c r="K5125" i="12"/>
  <c r="L5125" i="12"/>
  <c r="N5125" i="12"/>
  <c r="K5113" i="12"/>
  <c r="L5113" i="12"/>
  <c r="N5113" i="12"/>
  <c r="K5101" i="12"/>
  <c r="L5101" i="12"/>
  <c r="N5101" i="12"/>
  <c r="K5089" i="12"/>
  <c r="N5089" i="12"/>
  <c r="L5089" i="12"/>
  <c r="K5077" i="12"/>
  <c r="N5077" i="12"/>
  <c r="L5077" i="12"/>
  <c r="K5065" i="12"/>
  <c r="L5065" i="12"/>
  <c r="N5065" i="12"/>
  <c r="K5053" i="12"/>
  <c r="L5053" i="12"/>
  <c r="N5053" i="12"/>
  <c r="K5041" i="12"/>
  <c r="L5041" i="12"/>
  <c r="N5041" i="12"/>
  <c r="K5029" i="12"/>
  <c r="L5029" i="12"/>
  <c r="N5029" i="12"/>
  <c r="K5017" i="12"/>
  <c r="L5017" i="12"/>
  <c r="N5017" i="12"/>
  <c r="K5005" i="12"/>
  <c r="L5005" i="12"/>
  <c r="N5005" i="12"/>
  <c r="K4993" i="12"/>
  <c r="L4993" i="12"/>
  <c r="N4993" i="12"/>
  <c r="K4981" i="12"/>
  <c r="L4981" i="12"/>
  <c r="N4981" i="12"/>
  <c r="N7777" i="12"/>
  <c r="N7573" i="12"/>
  <c r="N7309" i="12"/>
  <c r="N7813" i="12"/>
  <c r="N6733" i="12"/>
  <c r="N6157" i="12"/>
  <c r="N7345" i="12"/>
  <c r="N7069" i="12"/>
  <c r="N6133" i="12"/>
  <c r="N5977" i="12"/>
  <c r="N6301" i="12"/>
  <c r="N7213" i="12"/>
  <c r="N7525" i="12"/>
  <c r="N7489" i="12"/>
  <c r="N7861" i="12"/>
  <c r="K3239" i="12"/>
  <c r="L3239" i="12"/>
  <c r="N3239" i="12"/>
  <c r="K3191" i="12"/>
  <c r="L3191" i="12"/>
  <c r="K3131" i="12"/>
  <c r="L3131" i="12"/>
  <c r="N3131" i="12"/>
  <c r="K3059" i="12"/>
  <c r="L3059" i="12"/>
  <c r="N3059" i="12"/>
  <c r="K3011" i="12"/>
  <c r="L3011" i="12"/>
  <c r="N3011" i="12"/>
  <c r="K2963" i="12"/>
  <c r="L2963" i="12"/>
  <c r="N2963" i="12"/>
  <c r="K2915" i="12"/>
  <c r="L2915" i="12"/>
  <c r="N2915" i="12"/>
  <c r="K2867" i="12"/>
  <c r="L2867" i="12"/>
  <c r="N2867" i="12"/>
  <c r="K2795" i="12"/>
  <c r="L2795" i="12"/>
  <c r="N2795" i="12"/>
  <c r="K2747" i="12"/>
  <c r="L2747" i="12"/>
  <c r="N2747" i="12"/>
  <c r="K2687" i="12"/>
  <c r="N2687" i="12"/>
  <c r="L2687" i="12"/>
  <c r="K2639" i="12"/>
  <c r="L2639" i="12"/>
  <c r="N2639" i="12"/>
  <c r="K2591" i="12"/>
  <c r="L2591" i="12"/>
  <c r="N2591" i="12"/>
  <c r="K2543" i="12"/>
  <c r="L2543" i="12"/>
  <c r="N2543" i="12"/>
  <c r="K2495" i="12"/>
  <c r="L2495" i="12"/>
  <c r="N2495" i="12"/>
  <c r="K2423" i="12"/>
  <c r="L2423" i="12"/>
  <c r="K2375" i="12"/>
  <c r="L2375" i="12"/>
  <c r="N2375" i="12"/>
  <c r="K2315" i="12"/>
  <c r="L2315" i="12"/>
  <c r="N2315" i="12"/>
  <c r="K2267" i="12"/>
  <c r="L2267" i="12"/>
  <c r="N2267" i="12"/>
  <c r="K2219" i="12"/>
  <c r="L2219" i="12"/>
  <c r="K2159" i="12"/>
  <c r="L2159" i="12"/>
  <c r="N2159" i="12"/>
  <c r="K2111" i="12"/>
  <c r="L2111" i="12"/>
  <c r="N2111" i="12"/>
  <c r="L2039" i="12"/>
  <c r="K2039" i="12"/>
  <c r="K2003" i="12"/>
  <c r="L2003" i="12"/>
  <c r="N2003" i="12"/>
  <c r="K1943" i="12"/>
  <c r="L1943" i="12"/>
  <c r="N1943" i="12"/>
  <c r="K1871" i="12"/>
  <c r="L1871" i="12"/>
  <c r="N1871" i="12"/>
  <c r="K1823" i="12"/>
  <c r="L1823" i="12"/>
  <c r="N1823" i="12"/>
  <c r="K1763" i="12"/>
  <c r="L1763" i="12"/>
  <c r="K1715" i="12"/>
  <c r="L1715" i="12"/>
  <c r="N1715" i="12"/>
  <c r="K1655" i="12"/>
  <c r="N1655" i="12"/>
  <c r="L1655" i="12"/>
  <c r="K1595" i="12"/>
  <c r="L1595" i="12"/>
  <c r="N1595" i="12"/>
  <c r="K1547" i="12"/>
  <c r="L1547" i="12"/>
  <c r="N1547" i="12"/>
  <c r="K1487" i="12"/>
  <c r="N1487" i="12"/>
  <c r="L1487" i="12"/>
  <c r="K1415" i="12"/>
  <c r="L1415" i="12"/>
  <c r="N1415" i="12"/>
  <c r="K1343" i="12"/>
  <c r="L1343" i="12"/>
  <c r="N1343" i="12"/>
  <c r="K1283" i="12"/>
  <c r="L1283" i="12"/>
  <c r="N1283" i="12"/>
  <c r="K1235" i="12"/>
  <c r="L1235" i="12"/>
  <c r="N1235" i="12"/>
  <c r="K1163" i="12"/>
  <c r="L1163" i="12"/>
  <c r="N1163" i="12"/>
  <c r="K1103" i="12"/>
  <c r="L1103" i="12"/>
  <c r="N1103" i="12"/>
  <c r="K1055" i="12"/>
  <c r="N1055" i="12"/>
  <c r="L1055" i="12"/>
  <c r="K995" i="12"/>
  <c r="L995" i="12"/>
  <c r="N995" i="12"/>
  <c r="K887" i="12"/>
  <c r="L887" i="12"/>
  <c r="K83" i="12"/>
  <c r="L83" i="12"/>
  <c r="N83" i="12"/>
  <c r="K9286" i="12"/>
  <c r="L9286" i="12"/>
  <c r="K9226" i="12"/>
  <c r="L9226" i="12"/>
  <c r="K9094" i="12"/>
  <c r="L9094" i="12"/>
  <c r="L9058" i="12"/>
  <c r="K9058" i="12"/>
  <c r="K8998" i="12"/>
  <c r="L8998" i="12"/>
  <c r="K8962" i="12"/>
  <c r="L8962" i="12"/>
  <c r="K8902" i="12"/>
  <c r="L8902" i="12"/>
  <c r="N8902" i="12"/>
  <c r="K8818" i="12"/>
  <c r="L8818" i="12"/>
  <c r="K8782" i="12"/>
  <c r="L8782" i="12"/>
  <c r="K8722" i="12"/>
  <c r="L8722" i="12"/>
  <c r="K8650" i="12"/>
  <c r="L8650" i="12"/>
  <c r="K8602" i="12"/>
  <c r="L8602" i="12"/>
  <c r="K8542" i="12"/>
  <c r="L8542" i="12"/>
  <c r="N8542" i="12"/>
  <c r="K8506" i="12"/>
  <c r="L8506" i="12"/>
  <c r="K8446" i="12"/>
  <c r="L8446" i="12"/>
  <c r="K8374" i="12"/>
  <c r="L8374" i="12"/>
  <c r="K8326" i="12"/>
  <c r="L8326" i="12"/>
  <c r="N8326" i="12"/>
  <c r="K8278" i="12"/>
  <c r="L8278" i="12"/>
  <c r="K8230" i="12"/>
  <c r="L8230" i="12"/>
  <c r="K8170" i="12"/>
  <c r="L8170" i="12"/>
  <c r="N8170" i="12"/>
  <c r="K8098" i="12"/>
  <c r="L8098" i="12"/>
  <c r="N8098" i="12"/>
  <c r="K8050" i="12"/>
  <c r="L8050" i="12"/>
  <c r="K8002" i="12"/>
  <c r="L8002" i="12"/>
  <c r="K7870" i="12"/>
  <c r="L7870" i="12"/>
  <c r="K7822" i="12"/>
  <c r="L7822" i="12"/>
  <c r="N7822" i="12"/>
  <c r="L7762" i="12"/>
  <c r="K7762" i="12"/>
  <c r="K7702" i="12"/>
  <c r="L7702" i="12"/>
  <c r="K7654" i="12"/>
  <c r="L7654" i="12"/>
  <c r="K7594" i="12"/>
  <c r="L7594" i="12"/>
  <c r="N7594" i="12"/>
  <c r="L7546" i="12"/>
  <c r="K7546" i="12"/>
  <c r="K7486" i="12"/>
  <c r="L7486" i="12"/>
  <c r="K7438" i="12"/>
  <c r="L7438" i="12"/>
  <c r="L7354" i="12"/>
  <c r="K7354" i="12"/>
  <c r="K7102" i="12"/>
  <c r="L7102" i="12"/>
  <c r="K7018" i="12"/>
  <c r="L7018" i="12"/>
  <c r="L6994" i="12"/>
  <c r="K6994" i="12"/>
  <c r="L6934" i="12"/>
  <c r="K6934" i="12"/>
  <c r="L6898" i="12"/>
  <c r="K6898" i="12"/>
  <c r="L6874" i="12"/>
  <c r="K6874" i="12"/>
  <c r="K6850" i="12"/>
  <c r="L6850" i="12"/>
  <c r="L6826" i="12"/>
  <c r="K6826" i="12"/>
  <c r="L6790" i="12"/>
  <c r="K6790" i="12"/>
  <c r="L6754" i="12"/>
  <c r="K6754" i="12"/>
  <c r="L6742" i="12"/>
  <c r="K6742" i="12"/>
  <c r="K6706" i="12"/>
  <c r="L6706" i="12"/>
  <c r="L6658" i="12"/>
  <c r="K6658" i="12"/>
  <c r="K6622" i="12"/>
  <c r="L6622" i="12"/>
  <c r="L6586" i="12"/>
  <c r="K6586" i="12"/>
  <c r="K6574" i="12"/>
  <c r="L6574" i="12"/>
  <c r="K6538" i="12"/>
  <c r="L6538" i="12"/>
  <c r="L6514" i="12"/>
  <c r="K6514" i="12"/>
  <c r="L6490" i="12"/>
  <c r="K6490" i="12"/>
  <c r="K6454" i="12"/>
  <c r="L6454" i="12"/>
  <c r="K6430" i="12"/>
  <c r="L6430" i="12"/>
  <c r="L6406" i="12"/>
  <c r="K6406" i="12"/>
  <c r="K6370" i="12"/>
  <c r="L6370" i="12"/>
  <c r="L6358" i="12"/>
  <c r="K6358" i="12"/>
  <c r="K6322" i="12"/>
  <c r="L6322" i="12"/>
  <c r="L6298" i="12"/>
  <c r="K6298" i="12"/>
  <c r="K6274" i="12"/>
  <c r="L6274" i="12"/>
  <c r="K6250" i="12"/>
  <c r="L6250" i="12"/>
  <c r="L6226" i="12"/>
  <c r="K6226" i="12"/>
  <c r="L6190" i="12"/>
  <c r="K6190" i="12"/>
  <c r="K6178" i="12"/>
  <c r="L6178" i="12"/>
  <c r="K6142" i="12"/>
  <c r="L6142" i="12"/>
  <c r="K6130" i="12"/>
  <c r="L6130" i="12"/>
  <c r="K6094" i="12"/>
  <c r="L6094" i="12"/>
  <c r="L6082" i="12"/>
  <c r="K6082" i="12"/>
  <c r="K6046" i="12"/>
  <c r="L6046" i="12"/>
  <c r="K6010" i="12"/>
  <c r="L6010" i="12"/>
  <c r="N6010" i="12"/>
  <c r="L5998" i="12"/>
  <c r="K5998" i="12"/>
  <c r="N5998" i="12"/>
  <c r="K5962" i="12"/>
  <c r="L5962" i="12"/>
  <c r="N5962" i="12"/>
  <c r="K5950" i="12"/>
  <c r="L5950" i="12"/>
  <c r="L5914" i="12"/>
  <c r="K5914" i="12"/>
  <c r="L5902" i="12"/>
  <c r="K5902" i="12"/>
  <c r="K5866" i="12"/>
  <c r="L5866" i="12"/>
  <c r="L5830" i="12"/>
  <c r="K5830" i="12"/>
  <c r="K5818" i="12"/>
  <c r="L5818" i="12"/>
  <c r="N5818" i="12"/>
  <c r="L5782" i="12"/>
  <c r="K5782" i="12"/>
  <c r="L5770" i="12"/>
  <c r="K5770" i="12"/>
  <c r="K5734" i="12"/>
  <c r="L5734" i="12"/>
  <c r="K5698" i="12"/>
  <c r="L5698" i="12"/>
  <c r="K5686" i="12"/>
  <c r="L5686" i="12"/>
  <c r="L5650" i="12"/>
  <c r="K5650" i="12"/>
  <c r="L5626" i="12"/>
  <c r="K5626" i="12"/>
  <c r="L5602" i="12"/>
  <c r="K5602" i="12"/>
  <c r="N5602" i="12"/>
  <c r="L5566" i="12"/>
  <c r="K5566" i="12"/>
  <c r="N5566" i="12"/>
  <c r="K5554" i="12"/>
  <c r="L5554" i="12"/>
  <c r="K5518" i="12"/>
  <c r="L5518" i="12"/>
  <c r="N5518" i="12"/>
  <c r="K5506" i="12"/>
  <c r="L5506" i="12"/>
  <c r="K5470" i="12"/>
  <c r="L5470" i="12"/>
  <c r="N5470" i="12"/>
  <c r="K5434" i="12"/>
  <c r="L5434" i="12"/>
  <c r="N5434" i="12"/>
  <c r="K5422" i="12"/>
  <c r="L5422" i="12"/>
  <c r="K5386" i="12"/>
  <c r="L5386" i="12"/>
  <c r="N5386" i="12"/>
  <c r="K5374" i="12"/>
  <c r="L5374" i="12"/>
  <c r="K5338" i="12"/>
  <c r="L5338" i="12"/>
  <c r="L5314" i="12"/>
  <c r="K5314" i="12"/>
  <c r="L5290" i="12"/>
  <c r="K5290" i="12"/>
  <c r="L5254" i="12"/>
  <c r="K5254" i="12"/>
  <c r="N5254" i="12"/>
  <c r="K5242" i="12"/>
  <c r="L5242" i="12"/>
  <c r="L5206" i="12"/>
  <c r="K5206" i="12"/>
  <c r="N5206" i="12"/>
  <c r="K5194" i="12"/>
  <c r="L5194" i="12"/>
  <c r="L5158" i="12"/>
  <c r="K5158" i="12"/>
  <c r="K5134" i="12"/>
  <c r="L5134" i="12"/>
  <c r="L5110" i="12"/>
  <c r="K5110" i="12"/>
  <c r="L5074" i="12"/>
  <c r="K5074" i="12"/>
  <c r="N5074" i="12"/>
  <c r="K5062" i="12"/>
  <c r="L5062" i="12"/>
  <c r="L5026" i="12"/>
  <c r="K5026" i="12"/>
  <c r="L5014" i="12"/>
  <c r="K5014" i="12"/>
  <c r="L4978" i="12"/>
  <c r="K4978" i="12"/>
  <c r="K4954" i="12"/>
  <c r="L4954" i="12"/>
  <c r="L4930" i="12"/>
  <c r="K4930" i="12"/>
  <c r="K4894" i="12"/>
  <c r="L4894" i="12"/>
  <c r="N4894" i="12"/>
  <c r="K4882" i="12"/>
  <c r="L4882" i="12"/>
  <c r="K4846" i="12"/>
  <c r="L4846" i="12"/>
  <c r="L4834" i="12"/>
  <c r="K4834" i="12"/>
  <c r="K4798" i="12"/>
  <c r="L4798" i="12"/>
  <c r="N4798" i="12"/>
  <c r="L4786" i="12"/>
  <c r="K4786" i="12"/>
  <c r="N4786" i="12"/>
  <c r="K4750" i="12"/>
  <c r="L4750" i="12"/>
  <c r="N4750" i="12"/>
  <c r="K4726" i="12"/>
  <c r="L4726" i="12"/>
  <c r="K4702" i="12"/>
  <c r="L4702" i="12"/>
  <c r="K4666" i="12"/>
  <c r="L4666" i="12"/>
  <c r="L4642" i="12"/>
  <c r="K4642" i="12"/>
  <c r="N4642" i="12"/>
  <c r="L4618" i="12"/>
  <c r="K4618" i="12"/>
  <c r="K4582" i="12"/>
  <c r="L4582" i="12"/>
  <c r="K4558" i="12"/>
  <c r="L4558" i="12"/>
  <c r="L4534" i="12"/>
  <c r="K4534" i="12"/>
  <c r="N4534" i="12"/>
  <c r="K4510" i="12"/>
  <c r="L4510" i="12"/>
  <c r="K4486" i="12"/>
  <c r="L4486" i="12"/>
  <c r="L4450" i="12"/>
  <c r="K4450" i="12"/>
  <c r="N4450" i="12"/>
  <c r="K4426" i="12"/>
  <c r="L4426" i="12"/>
  <c r="L4390" i="12"/>
  <c r="K4390" i="12"/>
  <c r="N4390" i="12"/>
  <c r="K4366" i="12"/>
  <c r="L4366" i="12"/>
  <c r="K4342" i="12"/>
  <c r="L4342" i="12"/>
  <c r="N4342" i="12"/>
  <c r="K4306" i="12"/>
  <c r="L4306" i="12"/>
  <c r="K4282" i="12"/>
  <c r="L4282" i="12"/>
  <c r="K4258" i="12"/>
  <c r="L4258" i="12"/>
  <c r="K4234" i="12"/>
  <c r="L4234" i="12"/>
  <c r="N4234" i="12"/>
  <c r="K4210" i="12"/>
  <c r="L4210" i="12"/>
  <c r="K4174" i="12"/>
  <c r="L4174" i="12"/>
  <c r="L4150" i="12"/>
  <c r="K4150" i="12"/>
  <c r="L4126" i="12"/>
  <c r="K4126" i="12"/>
  <c r="N4126" i="12"/>
  <c r="K4102" i="12"/>
  <c r="L4102" i="12"/>
  <c r="N4102" i="12"/>
  <c r="K4078" i="12"/>
  <c r="L4078" i="12"/>
  <c r="N4078" i="12"/>
  <c r="K4042" i="12"/>
  <c r="L4042" i="12"/>
  <c r="K4018" i="12"/>
  <c r="L4018" i="12"/>
  <c r="N4018" i="12"/>
  <c r="L3994" i="12"/>
  <c r="K3994" i="12"/>
  <c r="K3970" i="12"/>
  <c r="L3970" i="12"/>
  <c r="K3946" i="12"/>
  <c r="L3946" i="12"/>
  <c r="K3910" i="12"/>
  <c r="L3910" i="12"/>
  <c r="K3898" i="12"/>
  <c r="L3898" i="12"/>
  <c r="K3862" i="12"/>
  <c r="L3862" i="12"/>
  <c r="N3862" i="12"/>
  <c r="L3838" i="12"/>
  <c r="K3838" i="12"/>
  <c r="K3814" i="12"/>
  <c r="L3814" i="12"/>
  <c r="N3814" i="12"/>
  <c r="L3778" i="12"/>
  <c r="K3778" i="12"/>
  <c r="N3778" i="12"/>
  <c r="K3766" i="12"/>
  <c r="L3766" i="12"/>
  <c r="N3766" i="12"/>
  <c r="K3730" i="12"/>
  <c r="L3730" i="12"/>
  <c r="K3706" i="12"/>
  <c r="L3706" i="12"/>
  <c r="N3706" i="12"/>
  <c r="K3682" i="12"/>
  <c r="L3682" i="12"/>
  <c r="K3646" i="12"/>
  <c r="L3646" i="12"/>
  <c r="K3634" i="12"/>
  <c r="L3634" i="12"/>
  <c r="N3634" i="12"/>
  <c r="K3598" i="12"/>
  <c r="L3598" i="12"/>
  <c r="L3586" i="12"/>
  <c r="K3586" i="12"/>
  <c r="K3538" i="12"/>
  <c r="L3538" i="12"/>
  <c r="K3490" i="12"/>
  <c r="L3490" i="12"/>
  <c r="L3454" i="12"/>
  <c r="K3454" i="12"/>
  <c r="K3418" i="12"/>
  <c r="L3418" i="12"/>
  <c r="N3418" i="12"/>
  <c r="K3406" i="12"/>
  <c r="L3406" i="12"/>
  <c r="K3370" i="12"/>
  <c r="L3370" i="12"/>
  <c r="K3358" i="12"/>
  <c r="L3358" i="12"/>
  <c r="K3322" i="12"/>
  <c r="L3322" i="12"/>
  <c r="N3322" i="12"/>
  <c r="K3310" i="12"/>
  <c r="L3310" i="12"/>
  <c r="L3274" i="12"/>
  <c r="K3274" i="12"/>
  <c r="L3262" i="12"/>
  <c r="K3262" i="12"/>
  <c r="K3226" i="12"/>
  <c r="L3226" i="12"/>
  <c r="N3226" i="12"/>
  <c r="K3214" i="12"/>
  <c r="L3214" i="12"/>
  <c r="N3214" i="12"/>
  <c r="K3178" i="12"/>
  <c r="L3178" i="12"/>
  <c r="L3142" i="12"/>
  <c r="K3142" i="12"/>
  <c r="K3130" i="12"/>
  <c r="L3130" i="12"/>
  <c r="N3130" i="12"/>
  <c r="L3094" i="12"/>
  <c r="K3094" i="12"/>
  <c r="K3082" i="12"/>
  <c r="L3082" i="12"/>
  <c r="K3046" i="12"/>
  <c r="L3046" i="12"/>
  <c r="N3046" i="12"/>
  <c r="L3034" i="12"/>
  <c r="K3034" i="12"/>
  <c r="K2998" i="12"/>
  <c r="L2998" i="12"/>
  <c r="L2962" i="12"/>
  <c r="K2962" i="12"/>
  <c r="N2962" i="12"/>
  <c r="L2950" i="12"/>
  <c r="K2950" i="12"/>
  <c r="N2950" i="12"/>
  <c r="K2914" i="12"/>
  <c r="L2914" i="12"/>
  <c r="K2902" i="12"/>
  <c r="L2902" i="12"/>
  <c r="N2902" i="12"/>
  <c r="K2866" i="12"/>
  <c r="L2866" i="12"/>
  <c r="K2854" i="12"/>
  <c r="L2854" i="12"/>
  <c r="K2818" i="12"/>
  <c r="L2818" i="12"/>
  <c r="N2818" i="12"/>
  <c r="K2794" i="12"/>
  <c r="L2794" i="12"/>
  <c r="K2770" i="12"/>
  <c r="L2770" i="12"/>
  <c r="K2734" i="12"/>
  <c r="L2734" i="12"/>
  <c r="N2734" i="12"/>
  <c r="L2722" i="12"/>
  <c r="K2722" i="12"/>
  <c r="K2686" i="12"/>
  <c r="L2686" i="12"/>
  <c r="K2662" i="12"/>
  <c r="L2662" i="12"/>
  <c r="N2662" i="12"/>
  <c r="K2638" i="12"/>
  <c r="L2638" i="12"/>
  <c r="K2602" i="12"/>
  <c r="L2602" i="12"/>
  <c r="N2602" i="12"/>
  <c r="K2578" i="12"/>
  <c r="L2578" i="12"/>
  <c r="N2578" i="12"/>
  <c r="K2554" i="12"/>
  <c r="L2554" i="12"/>
  <c r="N2554" i="12"/>
  <c r="L2518" i="12"/>
  <c r="K2518" i="12"/>
  <c r="K2494" i="12"/>
  <c r="L2494" i="12"/>
  <c r="K2470" i="12"/>
  <c r="L2470" i="12"/>
  <c r="L2446" i="12"/>
  <c r="K2446" i="12"/>
  <c r="N2446" i="12"/>
  <c r="K2410" i="12"/>
  <c r="L2410" i="12"/>
  <c r="N2410" i="12"/>
  <c r="K2386" i="12"/>
  <c r="L2386" i="12"/>
  <c r="N2386" i="12"/>
  <c r="K2362" i="12"/>
  <c r="L2362" i="12"/>
  <c r="K2338" i="12"/>
  <c r="L2338" i="12"/>
  <c r="K2314" i="12"/>
  <c r="L2314" i="12"/>
  <c r="N2314" i="12"/>
  <c r="K2278" i="12"/>
  <c r="L2278" i="12"/>
  <c r="N2278" i="12"/>
  <c r="K2254" i="12"/>
  <c r="L2254" i="12"/>
  <c r="K2230" i="12"/>
  <c r="L2230" i="12"/>
  <c r="N2230" i="12"/>
  <c r="K2194" i="12"/>
  <c r="L2194" i="12"/>
  <c r="K2170" i="12"/>
  <c r="L2170" i="12"/>
  <c r="K2146" i="12"/>
  <c r="L2146" i="12"/>
  <c r="K2122" i="12"/>
  <c r="L2122" i="12"/>
  <c r="N2122" i="12"/>
  <c r="K2086" i="12"/>
  <c r="L2086" i="12"/>
  <c r="N2086" i="12"/>
  <c r="K2062" i="12"/>
  <c r="L2062" i="12"/>
  <c r="N2062" i="12"/>
  <c r="K2026" i="12"/>
  <c r="L2026" i="12"/>
  <c r="K2002" i="12"/>
  <c r="L2002" i="12"/>
  <c r="K1978" i="12"/>
  <c r="L1978" i="12"/>
  <c r="K1942" i="12"/>
  <c r="L1942" i="12"/>
  <c r="K1930" i="12"/>
  <c r="L1930" i="12"/>
  <c r="L1894" i="12"/>
  <c r="K1894" i="12"/>
  <c r="K1870" i="12"/>
  <c r="L1870" i="12"/>
  <c r="N1870" i="12"/>
  <c r="K1846" i="12"/>
  <c r="L1846" i="12"/>
  <c r="N1846" i="12"/>
  <c r="K1810" i="12"/>
  <c r="L1810" i="12"/>
  <c r="K1798" i="12"/>
  <c r="L1798" i="12"/>
  <c r="K1762" i="12"/>
  <c r="L1762" i="12"/>
  <c r="K1750" i="12"/>
  <c r="L1750" i="12"/>
  <c r="N1750" i="12"/>
  <c r="K1714" i="12"/>
  <c r="L1714" i="12"/>
  <c r="K1678" i="12"/>
  <c r="L1678" i="12"/>
  <c r="K1666" i="12"/>
  <c r="L1666" i="12"/>
  <c r="N1666" i="12"/>
  <c r="K1630" i="12"/>
  <c r="L1630" i="12"/>
  <c r="K1606" i="12"/>
  <c r="L1606" i="12"/>
  <c r="K1582" i="12"/>
  <c r="L1582" i="12"/>
  <c r="N1582" i="12"/>
  <c r="K1546" i="12"/>
  <c r="L1546" i="12"/>
  <c r="K1534" i="12"/>
  <c r="L1534" i="12"/>
  <c r="N1534" i="12"/>
  <c r="K1498" i="12"/>
  <c r="L1498" i="12"/>
  <c r="N1498" i="12"/>
  <c r="K1486" i="12"/>
  <c r="L1486" i="12"/>
  <c r="K1450" i="12"/>
  <c r="L1450" i="12"/>
  <c r="N1450" i="12"/>
  <c r="K1426" i="12"/>
  <c r="L1426" i="12"/>
  <c r="K1402" i="12"/>
  <c r="L1402" i="12"/>
  <c r="N1402" i="12"/>
  <c r="K1366" i="12"/>
  <c r="L1366" i="12"/>
  <c r="K1354" i="12"/>
  <c r="L1354" i="12"/>
  <c r="K1318" i="12"/>
  <c r="L1318" i="12"/>
  <c r="K1306" i="12"/>
  <c r="L1306" i="12"/>
  <c r="N1306" i="12"/>
  <c r="K1270" i="12"/>
  <c r="L1270" i="12"/>
  <c r="K1234" i="12"/>
  <c r="L1234" i="12"/>
  <c r="K1222" i="12"/>
  <c r="L1222" i="12"/>
  <c r="K1186" i="12"/>
  <c r="L1186" i="12"/>
  <c r="K1174" i="12"/>
  <c r="L1174" i="12"/>
  <c r="K1138" i="12"/>
  <c r="L1138" i="12"/>
  <c r="N1138" i="12"/>
  <c r="K1102" i="12"/>
  <c r="L1102" i="12"/>
  <c r="K1090" i="12"/>
  <c r="L1090" i="12"/>
  <c r="K1054" i="12"/>
  <c r="L1054" i="12"/>
  <c r="K1042" i="12"/>
  <c r="L1042" i="12"/>
  <c r="K1006" i="12"/>
  <c r="L1006" i="12"/>
  <c r="N1006" i="12"/>
  <c r="K970" i="12"/>
  <c r="L970" i="12"/>
  <c r="N970" i="12"/>
  <c r="K958" i="12"/>
  <c r="L958" i="12"/>
  <c r="N958" i="12"/>
  <c r="K922" i="12"/>
  <c r="L922" i="12"/>
  <c r="N922" i="12"/>
  <c r="K910" i="12"/>
  <c r="L910" i="12"/>
  <c r="K874" i="12"/>
  <c r="L874" i="12"/>
  <c r="K862" i="12"/>
  <c r="L862" i="12"/>
  <c r="K826" i="12"/>
  <c r="L826" i="12"/>
  <c r="L790" i="12"/>
  <c r="K790" i="12"/>
  <c r="K778" i="12"/>
  <c r="L778" i="12"/>
  <c r="K742" i="12"/>
  <c r="L742" i="12"/>
  <c r="K730" i="12"/>
  <c r="L730" i="12"/>
  <c r="K694" i="12"/>
  <c r="L694" i="12"/>
  <c r="N694" i="12"/>
  <c r="K658" i="12"/>
  <c r="L658" i="12"/>
  <c r="N658" i="12"/>
  <c r="K646" i="12"/>
  <c r="L646" i="12"/>
  <c r="K610" i="12"/>
  <c r="L610" i="12"/>
  <c r="K598" i="12"/>
  <c r="L598" i="12"/>
  <c r="N598" i="12"/>
  <c r="K562" i="12"/>
  <c r="L562" i="12"/>
  <c r="N562" i="12"/>
  <c r="L526" i="12"/>
  <c r="N526" i="12"/>
  <c r="K514" i="12"/>
  <c r="L514" i="12"/>
  <c r="K490" i="12"/>
  <c r="L490" i="12"/>
  <c r="N490" i="12"/>
  <c r="K466" i="12"/>
  <c r="L466" i="12"/>
  <c r="K430" i="12"/>
  <c r="L430" i="12"/>
  <c r="N430" i="12"/>
  <c r="K406" i="12"/>
  <c r="L406" i="12"/>
  <c r="L382" i="12"/>
  <c r="N382" i="12"/>
  <c r="K346" i="12"/>
  <c r="L346" i="12"/>
  <c r="K322" i="12"/>
  <c r="L322" i="12"/>
  <c r="K298" i="12"/>
  <c r="L298" i="12"/>
  <c r="K274" i="12"/>
  <c r="L274" i="12"/>
  <c r="K250" i="12"/>
  <c r="L250" i="12"/>
  <c r="N250" i="12"/>
  <c r="K226" i="12"/>
  <c r="L226" i="12"/>
  <c r="K202" i="12"/>
  <c r="L202" i="12"/>
  <c r="K178" i="12"/>
  <c r="L178" i="12"/>
  <c r="K154" i="12"/>
  <c r="L154" i="12"/>
  <c r="K130" i="12"/>
  <c r="L130" i="12"/>
  <c r="K106" i="12"/>
  <c r="L106" i="12"/>
  <c r="K82" i="12"/>
  <c r="L82" i="12"/>
  <c r="N82" i="12"/>
  <c r="K46" i="12"/>
  <c r="L46" i="12"/>
  <c r="N46" i="12"/>
  <c r="K10" i="12"/>
  <c r="L10" i="12"/>
  <c r="N9178" i="12"/>
  <c r="N8962" i="12"/>
  <c r="N7654" i="12"/>
  <c r="N4702" i="12"/>
  <c r="N4426" i="12"/>
  <c r="N1810" i="12"/>
  <c r="N1318" i="12"/>
  <c r="N226" i="12"/>
  <c r="N7774" i="12"/>
  <c r="N7486" i="12"/>
  <c r="N5290" i="12"/>
  <c r="N3994" i="12"/>
  <c r="N3838" i="12"/>
  <c r="N3646" i="12"/>
  <c r="N3358" i="12"/>
  <c r="N1894" i="12"/>
  <c r="N1462" i="12"/>
  <c r="N1054" i="12"/>
  <c r="K3215" i="12"/>
  <c r="L3215" i="12"/>
  <c r="K3119" i="12"/>
  <c r="N3119" i="12"/>
  <c r="L3119" i="12"/>
  <c r="K3035" i="12"/>
  <c r="L3035" i="12"/>
  <c r="K2927" i="12"/>
  <c r="L2927" i="12"/>
  <c r="N2927" i="12"/>
  <c r="K2831" i="12"/>
  <c r="L2831" i="12"/>
  <c r="N2831" i="12"/>
  <c r="K2735" i="12"/>
  <c r="N2735" i="12"/>
  <c r="K2651" i="12"/>
  <c r="L2651" i="12"/>
  <c r="N2651" i="12"/>
  <c r="K2567" i="12"/>
  <c r="N2567" i="12"/>
  <c r="L2567" i="12"/>
  <c r="K2471" i="12"/>
  <c r="L2471" i="12"/>
  <c r="N2471" i="12"/>
  <c r="K2387" i="12"/>
  <c r="L2387" i="12"/>
  <c r="N2387" i="12"/>
  <c r="K2291" i="12"/>
  <c r="L2291" i="12"/>
  <c r="N2291" i="12"/>
  <c r="K2195" i="12"/>
  <c r="L2195" i="12"/>
  <c r="N2195" i="12"/>
  <c r="K2099" i="12"/>
  <c r="L2099" i="12"/>
  <c r="N2099" i="12"/>
  <c r="K2015" i="12"/>
  <c r="L2015" i="12"/>
  <c r="K1919" i="12"/>
  <c r="L1919" i="12"/>
  <c r="N1919" i="12"/>
  <c r="K1835" i="12"/>
  <c r="L1835" i="12"/>
  <c r="N1835" i="12"/>
  <c r="K1739" i="12"/>
  <c r="L1739" i="12"/>
  <c r="N1739" i="12"/>
  <c r="K1643" i="12"/>
  <c r="L1643" i="12"/>
  <c r="N1643" i="12"/>
  <c r="K1559" i="12"/>
  <c r="L1559" i="12"/>
  <c r="N1559" i="12"/>
  <c r="K1463" i="12"/>
  <c r="L1463" i="12"/>
  <c r="N1463" i="12"/>
  <c r="K1379" i="12"/>
  <c r="L1379" i="12"/>
  <c r="N1379" i="12"/>
  <c r="K1295" i="12"/>
  <c r="L1295" i="12"/>
  <c r="K1199" i="12"/>
  <c r="L1199" i="12"/>
  <c r="N1199" i="12"/>
  <c r="K1127" i="12"/>
  <c r="L1127" i="12"/>
  <c r="N1127" i="12"/>
  <c r="K1031" i="12"/>
  <c r="L1031" i="12"/>
  <c r="N1031" i="12"/>
  <c r="K947" i="12"/>
  <c r="L947" i="12"/>
  <c r="K863" i="12"/>
  <c r="L863" i="12"/>
  <c r="N863" i="12"/>
  <c r="K791" i="12"/>
  <c r="L791" i="12"/>
  <c r="N791" i="12"/>
  <c r="K719" i="12"/>
  <c r="L719" i="12"/>
  <c r="N719" i="12"/>
  <c r="K647" i="12"/>
  <c r="L647" i="12"/>
  <c r="N647" i="12"/>
  <c r="K575" i="12"/>
  <c r="L575" i="12"/>
  <c r="N575" i="12"/>
  <c r="K491" i="12"/>
  <c r="L491" i="12"/>
  <c r="N491" i="12"/>
  <c r="K419" i="12"/>
  <c r="L419" i="12"/>
  <c r="N419" i="12"/>
  <c r="K359" i="12"/>
  <c r="L359" i="12"/>
  <c r="N359" i="12"/>
  <c r="K299" i="12"/>
  <c r="L299" i="12"/>
  <c r="N299" i="12"/>
  <c r="K203" i="12"/>
  <c r="L203" i="12"/>
  <c r="N203" i="12"/>
  <c r="K131" i="12"/>
  <c r="L131" i="12"/>
  <c r="N131" i="12"/>
  <c r="K71" i="12"/>
  <c r="L71" i="12"/>
  <c r="N71" i="12"/>
  <c r="K9250" i="12"/>
  <c r="L9250" i="12"/>
  <c r="N9250" i="12"/>
  <c r="K9166" i="12"/>
  <c r="L9166" i="12"/>
  <c r="K9082" i="12"/>
  <c r="L9082" i="12"/>
  <c r="K8986" i="12"/>
  <c r="L8986" i="12"/>
  <c r="L8890" i="12"/>
  <c r="K8890" i="12"/>
  <c r="L8806" i="12"/>
  <c r="K8806" i="12"/>
  <c r="L8710" i="12"/>
  <c r="K8710" i="12"/>
  <c r="L8626" i="12"/>
  <c r="K8626" i="12"/>
  <c r="K8530" i="12"/>
  <c r="L8530" i="12"/>
  <c r="N8530" i="12"/>
  <c r="K8422" i="12"/>
  <c r="L8422" i="12"/>
  <c r="K8338" i="12"/>
  <c r="L8338" i="12"/>
  <c r="L8242" i="12"/>
  <c r="K8242" i="12"/>
  <c r="N8242" i="12"/>
  <c r="K8158" i="12"/>
  <c r="L8158" i="12"/>
  <c r="K8074" i="12"/>
  <c r="L8074" i="12"/>
  <c r="K7978" i="12"/>
  <c r="L7978" i="12"/>
  <c r="K7894" i="12"/>
  <c r="L7894" i="12"/>
  <c r="N7894" i="12"/>
  <c r="K7798" i="12"/>
  <c r="L7798" i="12"/>
  <c r="L7726" i="12"/>
  <c r="K7726" i="12"/>
  <c r="K7630" i="12"/>
  <c r="L7630" i="12"/>
  <c r="K7534" i="12"/>
  <c r="L7534" i="12"/>
  <c r="N7534" i="12"/>
  <c r="K7450" i="12"/>
  <c r="L7450" i="12"/>
  <c r="K7366" i="12"/>
  <c r="L7366" i="12"/>
  <c r="L7282" i="12"/>
  <c r="K7282" i="12"/>
  <c r="K7210" i="12"/>
  <c r="L7210" i="12"/>
  <c r="K7126" i="12"/>
  <c r="L7126" i="12"/>
  <c r="L7042" i="12"/>
  <c r="K7042" i="12"/>
  <c r="L7006" i="12"/>
  <c r="K7006" i="12"/>
  <c r="K6922" i="12"/>
  <c r="L6922" i="12"/>
  <c r="L6886" i="12"/>
  <c r="K6886" i="12"/>
  <c r="L6838" i="12"/>
  <c r="K6838" i="12"/>
  <c r="K6778" i="12"/>
  <c r="L6778" i="12"/>
  <c r="L6730" i="12"/>
  <c r="K6730" i="12"/>
  <c r="L6646" i="12"/>
  <c r="K6646" i="12"/>
  <c r="L6610" i="12"/>
  <c r="K6610" i="12"/>
  <c r="L6562" i="12"/>
  <c r="K6562" i="12"/>
  <c r="K6526" i="12"/>
  <c r="L6526" i="12"/>
  <c r="K6478" i="12"/>
  <c r="L6478" i="12"/>
  <c r="L6442" i="12"/>
  <c r="K6442" i="12"/>
  <c r="K6394" i="12"/>
  <c r="L6394" i="12"/>
  <c r="L6346" i="12"/>
  <c r="K6346" i="12"/>
  <c r="L6310" i="12"/>
  <c r="K6310" i="12"/>
  <c r="L6262" i="12"/>
  <c r="K6262" i="12"/>
  <c r="L6214" i="12"/>
  <c r="K6214" i="12"/>
  <c r="L6166" i="12"/>
  <c r="K6166" i="12"/>
  <c r="L6118" i="12"/>
  <c r="K6118" i="12"/>
  <c r="L6070" i="12"/>
  <c r="K6070" i="12"/>
  <c r="L6034" i="12"/>
  <c r="K6034" i="12"/>
  <c r="K5974" i="12"/>
  <c r="L5974" i="12"/>
  <c r="L5926" i="12"/>
  <c r="K5926" i="12"/>
  <c r="N5926" i="12"/>
  <c r="K5890" i="12"/>
  <c r="L5890" i="12"/>
  <c r="N5890" i="12"/>
  <c r="K5854" i="12"/>
  <c r="L5854" i="12"/>
  <c r="K5806" i="12"/>
  <c r="L5806" i="12"/>
  <c r="L5758" i="12"/>
  <c r="K5758" i="12"/>
  <c r="L5722" i="12"/>
  <c r="K5722" i="12"/>
  <c r="K5674" i="12"/>
  <c r="L5674" i="12"/>
  <c r="N5674" i="12"/>
  <c r="L5638" i="12"/>
  <c r="K5638" i="12"/>
  <c r="N5638" i="12"/>
  <c r="L5590" i="12"/>
  <c r="K5590" i="12"/>
  <c r="K5542" i="12"/>
  <c r="L5542" i="12"/>
  <c r="N5542" i="12"/>
  <c r="L5494" i="12"/>
  <c r="K5494" i="12"/>
  <c r="N5494" i="12"/>
  <c r="K5458" i="12"/>
  <c r="L5458" i="12"/>
  <c r="N5458" i="12"/>
  <c r="L5410" i="12"/>
  <c r="K5410" i="12"/>
  <c r="L5362" i="12"/>
  <c r="K5362" i="12"/>
  <c r="N5362" i="12"/>
  <c r="K5326" i="12"/>
  <c r="L5326" i="12"/>
  <c r="L5278" i="12"/>
  <c r="K5278" i="12"/>
  <c r="K5230" i="12"/>
  <c r="L5230" i="12"/>
  <c r="L5182" i="12"/>
  <c r="K5182" i="12"/>
  <c r="N5182" i="12"/>
  <c r="L5146" i="12"/>
  <c r="K5146" i="12"/>
  <c r="K5098" i="12"/>
  <c r="L5098" i="12"/>
  <c r="L5050" i="12"/>
  <c r="K5050" i="12"/>
  <c r="K5002" i="12"/>
  <c r="L5002" i="12"/>
  <c r="N5002" i="12"/>
  <c r="L4966" i="12"/>
  <c r="K4966" i="12"/>
  <c r="N4966" i="12"/>
  <c r="L4906" i="12"/>
  <c r="K4906" i="12"/>
  <c r="K4858" i="12"/>
  <c r="L4858" i="12"/>
  <c r="N4858" i="12"/>
  <c r="K4810" i="12"/>
  <c r="L4810" i="12"/>
  <c r="K4762" i="12"/>
  <c r="L4762" i="12"/>
  <c r="L4714" i="12"/>
  <c r="K4714" i="12"/>
  <c r="L4678" i="12"/>
  <c r="K4678" i="12"/>
  <c r="L4630" i="12"/>
  <c r="K4630" i="12"/>
  <c r="K4594" i="12"/>
  <c r="L4594" i="12"/>
  <c r="L4546" i="12"/>
  <c r="K4546" i="12"/>
  <c r="L4498" i="12"/>
  <c r="K4498" i="12"/>
  <c r="L4462" i="12"/>
  <c r="K4462" i="12"/>
  <c r="N4462" i="12"/>
  <c r="K4414" i="12"/>
  <c r="L4414" i="12"/>
  <c r="K4378" i="12"/>
  <c r="L4378" i="12"/>
  <c r="K4330" i="12"/>
  <c r="L4330" i="12"/>
  <c r="L4294" i="12"/>
  <c r="K4294" i="12"/>
  <c r="N4294" i="12"/>
  <c r="L4246" i="12"/>
  <c r="K4246" i="12"/>
  <c r="K4198" i="12"/>
  <c r="L4198" i="12"/>
  <c r="N4198" i="12"/>
  <c r="L4162" i="12"/>
  <c r="K4162" i="12"/>
  <c r="N4162" i="12"/>
  <c r="K4114" i="12"/>
  <c r="L4114" i="12"/>
  <c r="L4066" i="12"/>
  <c r="K4066" i="12"/>
  <c r="K4030" i="12"/>
  <c r="L4030" i="12"/>
  <c r="N4030" i="12"/>
  <c r="K3982" i="12"/>
  <c r="L3982" i="12"/>
  <c r="K3934" i="12"/>
  <c r="L3934" i="12"/>
  <c r="N3934" i="12"/>
  <c r="K3886" i="12"/>
  <c r="L3886" i="12"/>
  <c r="K3850" i="12"/>
  <c r="L3850" i="12"/>
  <c r="K3802" i="12"/>
  <c r="L3802" i="12"/>
  <c r="N3802" i="12"/>
  <c r="K3754" i="12"/>
  <c r="L3754" i="12"/>
  <c r="L3718" i="12"/>
  <c r="K3718" i="12"/>
  <c r="N3718" i="12"/>
  <c r="K3670" i="12"/>
  <c r="L3670" i="12"/>
  <c r="K3622" i="12"/>
  <c r="L3622" i="12"/>
  <c r="K3574" i="12"/>
  <c r="L3574" i="12"/>
  <c r="K3478" i="12"/>
  <c r="L3478" i="12"/>
  <c r="N3478" i="12"/>
  <c r="K3430" i="12"/>
  <c r="L3430" i="12"/>
  <c r="K3382" i="12"/>
  <c r="L3382" i="12"/>
  <c r="N3382" i="12"/>
  <c r="K3334" i="12"/>
  <c r="L3334" i="12"/>
  <c r="N3334" i="12"/>
  <c r="K3286" i="12"/>
  <c r="L3286" i="12"/>
  <c r="K3250" i="12"/>
  <c r="L3250" i="12"/>
  <c r="L3202" i="12"/>
  <c r="K3202" i="12"/>
  <c r="N3202" i="12"/>
  <c r="K3166" i="12"/>
  <c r="L3166" i="12"/>
  <c r="N3166" i="12"/>
  <c r="K3118" i="12"/>
  <c r="L3118" i="12"/>
  <c r="N3118" i="12"/>
  <c r="K3070" i="12"/>
  <c r="L3070" i="12"/>
  <c r="N3070" i="12"/>
  <c r="L3022" i="12"/>
  <c r="K3022" i="12"/>
  <c r="K2986" i="12"/>
  <c r="L2986" i="12"/>
  <c r="K2926" i="12"/>
  <c r="L2926" i="12"/>
  <c r="K2878" i="12"/>
  <c r="L2878" i="12"/>
  <c r="K2830" i="12"/>
  <c r="L2830" i="12"/>
  <c r="L2782" i="12"/>
  <c r="K2782" i="12"/>
  <c r="N2782" i="12"/>
  <c r="K2746" i="12"/>
  <c r="L2746" i="12"/>
  <c r="K2698" i="12"/>
  <c r="L2698" i="12"/>
  <c r="N2698" i="12"/>
  <c r="K2650" i="12"/>
  <c r="L2650" i="12"/>
  <c r="K2614" i="12"/>
  <c r="L2614" i="12"/>
  <c r="L2566" i="12"/>
  <c r="K2566" i="12"/>
  <c r="K2530" i="12"/>
  <c r="L2530" i="12"/>
  <c r="K2482" i="12"/>
  <c r="L2482" i="12"/>
  <c r="K2434" i="12"/>
  <c r="L2434" i="12"/>
  <c r="K2398" i="12"/>
  <c r="L2398" i="12"/>
  <c r="N2398" i="12"/>
  <c r="K2350" i="12"/>
  <c r="L2350" i="12"/>
  <c r="N2350" i="12"/>
  <c r="K2302" i="12"/>
  <c r="L2302" i="12"/>
  <c r="N2302" i="12"/>
  <c r="K2266" i="12"/>
  <c r="L2266" i="12"/>
  <c r="K2218" i="12"/>
  <c r="L2218" i="12"/>
  <c r="K2182" i="12"/>
  <c r="L2182" i="12"/>
  <c r="K2134" i="12"/>
  <c r="L2134" i="12"/>
  <c r="N2134" i="12"/>
  <c r="K2098" i="12"/>
  <c r="L2098" i="12"/>
  <c r="K2050" i="12"/>
  <c r="L2050" i="12"/>
  <c r="K2014" i="12"/>
  <c r="L2014" i="12"/>
  <c r="K1966" i="12"/>
  <c r="L1966" i="12"/>
  <c r="N1966" i="12"/>
  <c r="K1918" i="12"/>
  <c r="L1918" i="12"/>
  <c r="K1882" i="12"/>
  <c r="L1882" i="12"/>
  <c r="K1834" i="12"/>
  <c r="L1834" i="12"/>
  <c r="N1834" i="12"/>
  <c r="L1774" i="12"/>
  <c r="K1774" i="12"/>
  <c r="N1774" i="12"/>
  <c r="K1726" i="12"/>
  <c r="L1726" i="12"/>
  <c r="N1726" i="12"/>
  <c r="K1690" i="12"/>
  <c r="L1690" i="12"/>
  <c r="K1642" i="12"/>
  <c r="L1642" i="12"/>
  <c r="K1594" i="12"/>
  <c r="L1594" i="12"/>
  <c r="N1594" i="12"/>
  <c r="K1558" i="12"/>
  <c r="L1558" i="12"/>
  <c r="N1558" i="12"/>
  <c r="K1510" i="12"/>
  <c r="L1510" i="12"/>
  <c r="K1474" i="12"/>
  <c r="L1474" i="12"/>
  <c r="K1438" i="12"/>
  <c r="L1438" i="12"/>
  <c r="K1390" i="12"/>
  <c r="L1390" i="12"/>
  <c r="K1342" i="12"/>
  <c r="L1342" i="12"/>
  <c r="K1294" i="12"/>
  <c r="L1294" i="12"/>
  <c r="N1294" i="12"/>
  <c r="K1258" i="12"/>
  <c r="L1258" i="12"/>
  <c r="K1210" i="12"/>
  <c r="L1210" i="12"/>
  <c r="K1162" i="12"/>
  <c r="L1162" i="12"/>
  <c r="K1126" i="12"/>
  <c r="L1126" i="12"/>
  <c r="N1126" i="12"/>
  <c r="K1066" i="12"/>
  <c r="L1066" i="12"/>
  <c r="N1066" i="12"/>
  <c r="K1018" i="12"/>
  <c r="L1018" i="12"/>
  <c r="K994" i="12"/>
  <c r="L994" i="12"/>
  <c r="K946" i="12"/>
  <c r="L946" i="12"/>
  <c r="K898" i="12"/>
  <c r="L898" i="12"/>
  <c r="K850" i="12"/>
  <c r="L850" i="12"/>
  <c r="N850" i="12"/>
  <c r="K802" i="12"/>
  <c r="L802" i="12"/>
  <c r="K754" i="12"/>
  <c r="L754" i="12"/>
  <c r="K718" i="12"/>
  <c r="L718" i="12"/>
  <c r="K682" i="12"/>
  <c r="L682" i="12"/>
  <c r="N682" i="12"/>
  <c r="K634" i="12"/>
  <c r="L634" i="12"/>
  <c r="L586" i="12"/>
  <c r="K586" i="12"/>
  <c r="N586" i="12"/>
  <c r="K550" i="12"/>
  <c r="L550" i="12"/>
  <c r="K442" i="12"/>
  <c r="L442" i="12"/>
  <c r="K394" i="12"/>
  <c r="L394" i="12"/>
  <c r="K358" i="12"/>
  <c r="L358" i="12"/>
  <c r="K310" i="12"/>
  <c r="L310" i="12"/>
  <c r="N310" i="12"/>
  <c r="K262" i="12"/>
  <c r="L262" i="12"/>
  <c r="K214" i="12"/>
  <c r="L214" i="12"/>
  <c r="N214" i="12"/>
  <c r="K166" i="12"/>
  <c r="L166" i="12"/>
  <c r="K118" i="12"/>
  <c r="L118" i="12"/>
  <c r="K70" i="12"/>
  <c r="L70" i="12"/>
  <c r="N4582" i="12"/>
  <c r="N4498" i="12"/>
  <c r="N8230" i="12"/>
  <c r="N5146" i="12"/>
  <c r="N5110" i="12"/>
  <c r="N4714" i="12"/>
  <c r="N4666" i="12"/>
  <c r="N3178" i="12"/>
  <c r="N2914" i="12"/>
  <c r="N1390" i="12"/>
  <c r="N1295" i="12"/>
  <c r="N406" i="12"/>
  <c r="K1462" i="12"/>
  <c r="K3167" i="12"/>
  <c r="L3167" i="12"/>
  <c r="N3167" i="12"/>
  <c r="K3083" i="12"/>
  <c r="L3083" i="12"/>
  <c r="N3083" i="12"/>
  <c r="K2987" i="12"/>
  <c r="L2987" i="12"/>
  <c r="K2903" i="12"/>
  <c r="L2903" i="12"/>
  <c r="N2903" i="12"/>
  <c r="K2819" i="12"/>
  <c r="L2819" i="12"/>
  <c r="K2723" i="12"/>
  <c r="L2723" i="12"/>
  <c r="K2627" i="12"/>
  <c r="L2627" i="12"/>
  <c r="N2627" i="12"/>
  <c r="K2531" i="12"/>
  <c r="L2531" i="12"/>
  <c r="K2447" i="12"/>
  <c r="L2447" i="12"/>
  <c r="N2447" i="12"/>
  <c r="K2351" i="12"/>
  <c r="N2351" i="12"/>
  <c r="L2351" i="12"/>
  <c r="K2255" i="12"/>
  <c r="L2255" i="12"/>
  <c r="K2171" i="12"/>
  <c r="L2171" i="12"/>
  <c r="K2075" i="12"/>
  <c r="L2075" i="12"/>
  <c r="N2075" i="12"/>
  <c r="K1991" i="12"/>
  <c r="N1991" i="12"/>
  <c r="L1991" i="12"/>
  <c r="K1907" i="12"/>
  <c r="L1907" i="12"/>
  <c r="K1811" i="12"/>
  <c r="L1811" i="12"/>
  <c r="K1727" i="12"/>
  <c r="L1727" i="12"/>
  <c r="N1727" i="12"/>
  <c r="K1631" i="12"/>
  <c r="N1631" i="12"/>
  <c r="L1631" i="12"/>
  <c r="K1535" i="12"/>
  <c r="L1535" i="12"/>
  <c r="N1535" i="12"/>
  <c r="K1451" i="12"/>
  <c r="L1451" i="12"/>
  <c r="N1451" i="12"/>
  <c r="K1367" i="12"/>
  <c r="L1367" i="12"/>
  <c r="N1367" i="12"/>
  <c r="K1271" i="12"/>
  <c r="L1271" i="12"/>
  <c r="N1271" i="12"/>
  <c r="K1187" i="12"/>
  <c r="L1187" i="12"/>
  <c r="K1091" i="12"/>
  <c r="L1091" i="12"/>
  <c r="N1091" i="12"/>
  <c r="K1007" i="12"/>
  <c r="L1007" i="12"/>
  <c r="N1007" i="12"/>
  <c r="K935" i="12"/>
  <c r="L935" i="12"/>
  <c r="N935" i="12"/>
  <c r="K851" i="12"/>
  <c r="L851" i="12"/>
  <c r="N851" i="12"/>
  <c r="K779" i="12"/>
  <c r="L779" i="12"/>
  <c r="N779" i="12"/>
  <c r="K707" i="12"/>
  <c r="L707" i="12"/>
  <c r="N707" i="12"/>
  <c r="K635" i="12"/>
  <c r="L635" i="12"/>
  <c r="N635" i="12"/>
  <c r="K563" i="12"/>
  <c r="L563" i="12"/>
  <c r="N563" i="12"/>
  <c r="K515" i="12"/>
  <c r="L515" i="12"/>
  <c r="N515" i="12"/>
  <c r="K443" i="12"/>
  <c r="L443" i="12"/>
  <c r="N443" i="12"/>
  <c r="K371" i="12"/>
  <c r="N371" i="12"/>
  <c r="L371" i="12"/>
  <c r="K275" i="12"/>
  <c r="L275" i="12"/>
  <c r="N275" i="12"/>
  <c r="K215" i="12"/>
  <c r="L215" i="12"/>
  <c r="N215" i="12"/>
  <c r="K143" i="12"/>
  <c r="L143" i="12"/>
  <c r="N143" i="12"/>
  <c r="K35" i="12"/>
  <c r="L35" i="12"/>
  <c r="N35" i="12"/>
  <c r="N2423" i="12"/>
  <c r="K9238" i="12"/>
  <c r="L9238" i="12"/>
  <c r="K9154" i="12"/>
  <c r="L9154" i="12"/>
  <c r="L9070" i="12"/>
  <c r="K9070" i="12"/>
  <c r="L8974" i="12"/>
  <c r="K8974" i="12"/>
  <c r="N8974" i="12"/>
  <c r="K8878" i="12"/>
  <c r="L8878" i="12"/>
  <c r="K8794" i="12"/>
  <c r="L8794" i="12"/>
  <c r="K8698" i="12"/>
  <c r="L8698" i="12"/>
  <c r="L8614" i="12"/>
  <c r="K8614" i="12"/>
  <c r="N8614" i="12"/>
  <c r="K8518" i="12"/>
  <c r="L8518" i="12"/>
  <c r="K8434" i="12"/>
  <c r="L8434" i="12"/>
  <c r="K8350" i="12"/>
  <c r="L8350" i="12"/>
  <c r="K8254" i="12"/>
  <c r="L8254" i="12"/>
  <c r="N8254" i="12"/>
  <c r="K8146" i="12"/>
  <c r="L8146" i="12"/>
  <c r="K8062" i="12"/>
  <c r="L8062" i="12"/>
  <c r="K7966" i="12"/>
  <c r="L7966" i="12"/>
  <c r="N7966" i="12"/>
  <c r="K7882" i="12"/>
  <c r="L7882" i="12"/>
  <c r="N7882" i="12"/>
  <c r="K7690" i="12"/>
  <c r="L7690" i="12"/>
  <c r="K7606" i="12"/>
  <c r="L7606" i="12"/>
  <c r="N7606" i="12"/>
  <c r="K7510" i="12"/>
  <c r="L7510" i="12"/>
  <c r="K7426" i="12"/>
  <c r="L7426" i="12"/>
  <c r="K7342" i="12"/>
  <c r="L7342" i="12"/>
  <c r="K7270" i="12"/>
  <c r="L7270" i="12"/>
  <c r="K7198" i="12"/>
  <c r="L7198" i="12"/>
  <c r="K7114" i="12"/>
  <c r="L7114" i="12"/>
  <c r="L7030" i="12"/>
  <c r="K7030" i="12"/>
  <c r="L6982" i="12"/>
  <c r="K6982" i="12"/>
  <c r="L6910" i="12"/>
  <c r="K6910" i="12"/>
  <c r="K6862" i="12"/>
  <c r="L6862" i="12"/>
  <c r="K6814" i="12"/>
  <c r="L6814" i="12"/>
  <c r="L6766" i="12"/>
  <c r="K6766" i="12"/>
  <c r="L6718" i="12"/>
  <c r="K6718" i="12"/>
  <c r="L6634" i="12"/>
  <c r="K6634" i="12"/>
  <c r="L6598" i="12"/>
  <c r="K6598" i="12"/>
  <c r="L6550" i="12"/>
  <c r="K6550" i="12"/>
  <c r="K6502" i="12"/>
  <c r="L6502" i="12"/>
  <c r="L6466" i="12"/>
  <c r="K6466" i="12"/>
  <c r="L6418" i="12"/>
  <c r="K6418" i="12"/>
  <c r="K6382" i="12"/>
  <c r="L6382" i="12"/>
  <c r="L6334" i="12"/>
  <c r="K6334" i="12"/>
  <c r="L6286" i="12"/>
  <c r="K6286" i="12"/>
  <c r="K6238" i="12"/>
  <c r="L6238" i="12"/>
  <c r="L6202" i="12"/>
  <c r="K6202" i="12"/>
  <c r="L6154" i="12"/>
  <c r="K6154" i="12"/>
  <c r="K6106" i="12"/>
  <c r="L6106" i="12"/>
  <c r="L6058" i="12"/>
  <c r="K6058" i="12"/>
  <c r="L6022" i="12"/>
  <c r="K6022" i="12"/>
  <c r="L5986" i="12"/>
  <c r="K5986" i="12"/>
  <c r="L5938" i="12"/>
  <c r="K5938" i="12"/>
  <c r="L5878" i="12"/>
  <c r="K5878" i="12"/>
  <c r="L5842" i="12"/>
  <c r="K5842" i="12"/>
  <c r="K5794" i="12"/>
  <c r="L5794" i="12"/>
  <c r="K5746" i="12"/>
  <c r="L5746" i="12"/>
  <c r="L5710" i="12"/>
  <c r="K5710" i="12"/>
  <c r="K5662" i="12"/>
  <c r="L5662" i="12"/>
  <c r="K5614" i="12"/>
  <c r="L5614" i="12"/>
  <c r="N5614" i="12"/>
  <c r="L5578" i="12"/>
  <c r="K5578" i="12"/>
  <c r="K5530" i="12"/>
  <c r="L5530" i="12"/>
  <c r="N5530" i="12"/>
  <c r="L5482" i="12"/>
  <c r="K5482" i="12"/>
  <c r="L5446" i="12"/>
  <c r="K5446" i="12"/>
  <c r="K5398" i="12"/>
  <c r="L5398" i="12"/>
  <c r="N5398" i="12"/>
  <c r="K5350" i="12"/>
  <c r="L5350" i="12"/>
  <c r="L5302" i="12"/>
  <c r="K5302" i="12"/>
  <c r="N5302" i="12"/>
  <c r="L5266" i="12"/>
  <c r="K5266" i="12"/>
  <c r="L5218" i="12"/>
  <c r="K5218" i="12"/>
  <c r="K5170" i="12"/>
  <c r="L5170" i="12"/>
  <c r="L5122" i="12"/>
  <c r="K5122" i="12"/>
  <c r="K5086" i="12"/>
  <c r="L5086" i="12"/>
  <c r="N5086" i="12"/>
  <c r="L5038" i="12"/>
  <c r="K5038" i="12"/>
  <c r="K4990" i="12"/>
  <c r="L4990" i="12"/>
  <c r="N4990" i="12"/>
  <c r="K4942" i="12"/>
  <c r="L4942" i="12"/>
  <c r="N4942" i="12"/>
  <c r="L4918" i="12"/>
  <c r="K4918" i="12"/>
  <c r="K4870" i="12"/>
  <c r="L4870" i="12"/>
  <c r="K4822" i="12"/>
  <c r="L4822" i="12"/>
  <c r="K4774" i="12"/>
  <c r="L4774" i="12"/>
  <c r="K4738" i="12"/>
  <c r="L4738" i="12"/>
  <c r="N4738" i="12"/>
  <c r="L4690" i="12"/>
  <c r="K4690" i="12"/>
  <c r="K4654" i="12"/>
  <c r="L4654" i="12"/>
  <c r="L4606" i="12"/>
  <c r="K4606" i="12"/>
  <c r="L4570" i="12"/>
  <c r="K4570" i="12"/>
  <c r="K4522" i="12"/>
  <c r="L4522" i="12"/>
  <c r="N4522" i="12"/>
  <c r="L4474" i="12"/>
  <c r="K4474" i="12"/>
  <c r="L4438" i="12"/>
  <c r="K4438" i="12"/>
  <c r="L4402" i="12"/>
  <c r="K4402" i="12"/>
  <c r="K4354" i="12"/>
  <c r="L4354" i="12"/>
  <c r="K4318" i="12"/>
  <c r="L4318" i="12"/>
  <c r="N4318" i="12"/>
  <c r="K4270" i="12"/>
  <c r="L4270" i="12"/>
  <c r="N4270" i="12"/>
  <c r="K4222" i="12"/>
  <c r="L4222" i="12"/>
  <c r="K4186" i="12"/>
  <c r="L4186" i="12"/>
  <c r="L4138" i="12"/>
  <c r="K4138" i="12"/>
  <c r="K4090" i="12"/>
  <c r="L4090" i="12"/>
  <c r="N4090" i="12"/>
  <c r="L4054" i="12"/>
  <c r="K4054" i="12"/>
  <c r="L4006" i="12"/>
  <c r="K4006" i="12"/>
  <c r="N4006" i="12"/>
  <c r="K3958" i="12"/>
  <c r="L3958" i="12"/>
  <c r="N3958" i="12"/>
  <c r="L3922" i="12"/>
  <c r="K3922" i="12"/>
  <c r="N3922" i="12"/>
  <c r="K3874" i="12"/>
  <c r="L3874" i="12"/>
  <c r="N3874" i="12"/>
  <c r="L3826" i="12"/>
  <c r="K3826" i="12"/>
  <c r="K3790" i="12"/>
  <c r="L3790" i="12"/>
  <c r="K3742" i="12"/>
  <c r="L3742" i="12"/>
  <c r="K3694" i="12"/>
  <c r="L3694" i="12"/>
  <c r="K3658" i="12"/>
  <c r="L3658" i="12"/>
  <c r="N3658" i="12"/>
  <c r="L3610" i="12"/>
  <c r="K3610" i="12"/>
  <c r="K3562" i="12"/>
  <c r="L3562" i="12"/>
  <c r="N3562" i="12"/>
  <c r="K3466" i="12"/>
  <c r="L3466" i="12"/>
  <c r="N3466" i="12"/>
  <c r="K3442" i="12"/>
  <c r="L3442" i="12"/>
  <c r="L3394" i="12"/>
  <c r="K3394" i="12"/>
  <c r="N3394" i="12"/>
  <c r="L3346" i="12"/>
  <c r="K3346" i="12"/>
  <c r="K3298" i="12"/>
  <c r="L3298" i="12"/>
  <c r="K3238" i="12"/>
  <c r="L3238" i="12"/>
  <c r="N3238" i="12"/>
  <c r="K3190" i="12"/>
  <c r="L3190" i="12"/>
  <c r="K3154" i="12"/>
  <c r="L3154" i="12"/>
  <c r="K3106" i="12"/>
  <c r="L3106" i="12"/>
  <c r="K3058" i="12"/>
  <c r="L3058" i="12"/>
  <c r="N3058" i="12"/>
  <c r="K3010" i="12"/>
  <c r="L3010" i="12"/>
  <c r="K2974" i="12"/>
  <c r="L2974" i="12"/>
  <c r="K2938" i="12"/>
  <c r="L2938" i="12"/>
  <c r="N2938" i="12"/>
  <c r="L2890" i="12"/>
  <c r="K2890" i="12"/>
  <c r="K2842" i="12"/>
  <c r="L2842" i="12"/>
  <c r="K2806" i="12"/>
  <c r="L2806" i="12"/>
  <c r="N2806" i="12"/>
  <c r="K2758" i="12"/>
  <c r="L2758" i="12"/>
  <c r="L2710" i="12"/>
  <c r="K2710" i="12"/>
  <c r="K2674" i="12"/>
  <c r="L2674" i="12"/>
  <c r="L2626" i="12"/>
  <c r="K2626" i="12"/>
  <c r="N2626" i="12"/>
  <c r="K2590" i="12"/>
  <c r="L2590" i="12"/>
  <c r="K2542" i="12"/>
  <c r="L2542" i="12"/>
  <c r="N2542" i="12"/>
  <c r="K2506" i="12"/>
  <c r="L2506" i="12"/>
  <c r="L2458" i="12"/>
  <c r="K2458" i="12"/>
  <c r="K2422" i="12"/>
  <c r="L2422" i="12"/>
  <c r="K2374" i="12"/>
  <c r="L2374" i="12"/>
  <c r="N2374" i="12"/>
  <c r="K2326" i="12"/>
  <c r="L2326" i="12"/>
  <c r="L2290" i="12"/>
  <c r="K2290" i="12"/>
  <c r="L2242" i="12"/>
  <c r="K2242" i="12"/>
  <c r="K2206" i="12"/>
  <c r="L2206" i="12"/>
  <c r="N2206" i="12"/>
  <c r="K2158" i="12"/>
  <c r="L2158" i="12"/>
  <c r="K2110" i="12"/>
  <c r="L2110" i="12"/>
  <c r="K2074" i="12"/>
  <c r="L2074" i="12"/>
  <c r="K2038" i="12"/>
  <c r="L2038" i="12"/>
  <c r="K1990" i="12"/>
  <c r="L1990" i="12"/>
  <c r="N1990" i="12"/>
  <c r="K1954" i="12"/>
  <c r="L1954" i="12"/>
  <c r="K1906" i="12"/>
  <c r="L1906" i="12"/>
  <c r="K1858" i="12"/>
  <c r="L1858" i="12"/>
  <c r="N1858" i="12"/>
  <c r="K1822" i="12"/>
  <c r="L1822" i="12"/>
  <c r="N1822" i="12"/>
  <c r="L1786" i="12"/>
  <c r="K1786" i="12"/>
  <c r="N1786" i="12"/>
  <c r="K1738" i="12"/>
  <c r="L1738" i="12"/>
  <c r="N1738" i="12"/>
  <c r="K1702" i="12"/>
  <c r="L1702" i="12"/>
  <c r="K1654" i="12"/>
  <c r="L1654" i="12"/>
  <c r="N1654" i="12"/>
  <c r="K1618" i="12"/>
  <c r="L1618" i="12"/>
  <c r="K1570" i="12"/>
  <c r="L1570" i="12"/>
  <c r="K1522" i="12"/>
  <c r="L1522" i="12"/>
  <c r="N1522" i="12"/>
  <c r="K1414" i="12"/>
  <c r="L1414" i="12"/>
  <c r="N1414" i="12"/>
  <c r="K1378" i="12"/>
  <c r="L1378" i="12"/>
  <c r="K1330" i="12"/>
  <c r="L1330" i="12"/>
  <c r="K1282" i="12"/>
  <c r="L1282" i="12"/>
  <c r="K1246" i="12"/>
  <c r="L1246" i="12"/>
  <c r="K1198" i="12"/>
  <c r="L1198" i="12"/>
  <c r="N1198" i="12"/>
  <c r="K1150" i="12"/>
  <c r="L1150" i="12"/>
  <c r="K1114" i="12"/>
  <c r="L1114" i="12"/>
  <c r="K1078" i="12"/>
  <c r="L1078" i="12"/>
  <c r="N1078" i="12"/>
  <c r="K1030" i="12"/>
  <c r="L1030" i="12"/>
  <c r="N1030" i="12"/>
  <c r="K982" i="12"/>
  <c r="L982" i="12"/>
  <c r="K934" i="12"/>
  <c r="L934" i="12"/>
  <c r="K886" i="12"/>
  <c r="L886" i="12"/>
  <c r="L838" i="12"/>
  <c r="N838" i="12"/>
  <c r="K838" i="12"/>
  <c r="K814" i="12"/>
  <c r="L814" i="12"/>
  <c r="K766" i="12"/>
  <c r="L766" i="12"/>
  <c r="K706" i="12"/>
  <c r="L706" i="12"/>
  <c r="K670" i="12"/>
  <c r="L670" i="12"/>
  <c r="N670" i="12"/>
  <c r="K622" i="12"/>
  <c r="L622" i="12"/>
  <c r="N622" i="12"/>
  <c r="K574" i="12"/>
  <c r="L574" i="12"/>
  <c r="K538" i="12"/>
  <c r="L538" i="12"/>
  <c r="K502" i="12"/>
  <c r="L502" i="12"/>
  <c r="K454" i="12"/>
  <c r="L454" i="12"/>
  <c r="K418" i="12"/>
  <c r="L418" i="12"/>
  <c r="N418" i="12"/>
  <c r="K370" i="12"/>
  <c r="L370" i="12"/>
  <c r="N370" i="12"/>
  <c r="K334" i="12"/>
  <c r="L334" i="12"/>
  <c r="K286" i="12"/>
  <c r="L286" i="12"/>
  <c r="K238" i="12"/>
  <c r="L238" i="12"/>
  <c r="L190" i="12"/>
  <c r="K190" i="12"/>
  <c r="K142" i="12"/>
  <c r="L142" i="12"/>
  <c r="K94" i="12"/>
  <c r="L94" i="12"/>
  <c r="K58" i="12"/>
  <c r="L58" i="12"/>
  <c r="N58" i="12"/>
  <c r="K34" i="12"/>
  <c r="L34" i="12"/>
  <c r="N7978" i="12"/>
  <c r="N7690" i="12"/>
  <c r="N3250" i="12"/>
  <c r="N3215" i="12"/>
  <c r="N9142" i="12"/>
  <c r="N9058" i="12"/>
  <c r="N8806" i="12"/>
  <c r="N8710" i="12"/>
  <c r="N8626" i="12"/>
  <c r="N8422" i="12"/>
  <c r="N7870" i="12"/>
  <c r="N5830" i="12"/>
  <c r="N5014" i="12"/>
  <c r="N4870" i="12"/>
  <c r="N4726" i="12"/>
  <c r="N3430" i="12"/>
  <c r="N2458" i="12"/>
  <c r="N2110" i="12"/>
  <c r="N1090" i="12"/>
  <c r="L7138" i="12"/>
  <c r="K3251" i="12"/>
  <c r="L3251" i="12"/>
  <c r="N3251" i="12"/>
  <c r="K3155" i="12"/>
  <c r="L3155" i="12"/>
  <c r="N3155" i="12"/>
  <c r="K3071" i="12"/>
  <c r="L3071" i="12"/>
  <c r="N3071" i="12"/>
  <c r="K2975" i="12"/>
  <c r="L2975" i="12"/>
  <c r="N2975" i="12"/>
  <c r="K2879" i="12"/>
  <c r="L2879" i="12"/>
  <c r="N2879" i="12"/>
  <c r="K2783" i="12"/>
  <c r="L2783" i="12"/>
  <c r="K2699" i="12"/>
  <c r="L2699" i="12"/>
  <c r="K2615" i="12"/>
  <c r="L2615" i="12"/>
  <c r="N2615" i="12"/>
  <c r="K2519" i="12"/>
  <c r="L2519" i="12"/>
  <c r="N2519" i="12"/>
  <c r="K2435" i="12"/>
  <c r="L2435" i="12"/>
  <c r="N2435" i="12"/>
  <c r="K2339" i="12"/>
  <c r="L2339" i="12"/>
  <c r="N2339" i="12"/>
  <c r="K2243" i="12"/>
  <c r="L2243" i="12"/>
  <c r="N2243" i="12"/>
  <c r="K2147" i="12"/>
  <c r="L2147" i="12"/>
  <c r="N2147" i="12"/>
  <c r="K2063" i="12"/>
  <c r="L2063" i="12"/>
  <c r="N2063" i="12"/>
  <c r="K1979" i="12"/>
  <c r="L1979" i="12"/>
  <c r="N1979" i="12"/>
  <c r="K1895" i="12"/>
  <c r="L1895" i="12"/>
  <c r="N1895" i="12"/>
  <c r="K1799" i="12"/>
  <c r="L1799" i="12"/>
  <c r="N1799" i="12"/>
  <c r="K1691" i="12"/>
  <c r="L1691" i="12"/>
  <c r="N1691" i="12"/>
  <c r="K1607" i="12"/>
  <c r="L1607" i="12"/>
  <c r="N1607" i="12"/>
  <c r="K1511" i="12"/>
  <c r="L1511" i="12"/>
  <c r="K1427" i="12"/>
  <c r="L1427" i="12"/>
  <c r="N1427" i="12"/>
  <c r="K1331" i="12"/>
  <c r="L1331" i="12"/>
  <c r="N1331" i="12"/>
  <c r="K1247" i="12"/>
  <c r="L1247" i="12"/>
  <c r="N1247" i="12"/>
  <c r="K1151" i="12"/>
  <c r="L1151" i="12"/>
  <c r="N1151" i="12"/>
  <c r="K1067" i="12"/>
  <c r="L1067" i="12"/>
  <c r="N1067" i="12"/>
  <c r="K971" i="12"/>
  <c r="L971" i="12"/>
  <c r="N971" i="12"/>
  <c r="K899" i="12"/>
  <c r="L899" i="12"/>
  <c r="N899" i="12"/>
  <c r="K815" i="12"/>
  <c r="L815" i="12"/>
  <c r="K743" i="12"/>
  <c r="L743" i="12"/>
  <c r="N743" i="12"/>
  <c r="K671" i="12"/>
  <c r="L671" i="12"/>
  <c r="N671" i="12"/>
  <c r="K599" i="12"/>
  <c r="L599" i="12"/>
  <c r="N599" i="12"/>
  <c r="K527" i="12"/>
  <c r="L527" i="12"/>
  <c r="N527" i="12"/>
  <c r="K455" i="12"/>
  <c r="L455" i="12"/>
  <c r="N455" i="12"/>
  <c r="K383" i="12"/>
  <c r="L383" i="12"/>
  <c r="N383" i="12"/>
  <c r="K311" i="12"/>
  <c r="L311" i="12"/>
  <c r="N311" i="12"/>
  <c r="K239" i="12"/>
  <c r="L239" i="12"/>
  <c r="N239" i="12"/>
  <c r="K167" i="12"/>
  <c r="L167" i="12"/>
  <c r="N167" i="12"/>
  <c r="K119" i="12"/>
  <c r="L119" i="12"/>
  <c r="N119" i="12"/>
  <c r="K47" i="12"/>
  <c r="L47" i="12"/>
  <c r="N47" i="12"/>
  <c r="K9310" i="12"/>
  <c r="L9310" i="12"/>
  <c r="K9214" i="12"/>
  <c r="L9214" i="12"/>
  <c r="N9214" i="12"/>
  <c r="K9130" i="12"/>
  <c r="L9130" i="12"/>
  <c r="K9022" i="12"/>
  <c r="L9022" i="12"/>
  <c r="K8938" i="12"/>
  <c r="L8938" i="12"/>
  <c r="K8854" i="12"/>
  <c r="L8854" i="12"/>
  <c r="K8770" i="12"/>
  <c r="L8770" i="12"/>
  <c r="K8674" i="12"/>
  <c r="L8674" i="12"/>
  <c r="K8578" i="12"/>
  <c r="L8578" i="12"/>
  <c r="K8482" i="12"/>
  <c r="L8482" i="12"/>
  <c r="K8398" i="12"/>
  <c r="L8398" i="12"/>
  <c r="N8398" i="12"/>
  <c r="K8302" i="12"/>
  <c r="L8302" i="12"/>
  <c r="L8206" i="12"/>
  <c r="K8206" i="12"/>
  <c r="K8122" i="12"/>
  <c r="L8122" i="12"/>
  <c r="K8026" i="12"/>
  <c r="L8026" i="12"/>
  <c r="N8026" i="12"/>
  <c r="K7942" i="12"/>
  <c r="L7942" i="12"/>
  <c r="K7846" i="12"/>
  <c r="L7846" i="12"/>
  <c r="K7750" i="12"/>
  <c r="L7750" i="12"/>
  <c r="N7750" i="12"/>
  <c r="L7666" i="12"/>
  <c r="K7666" i="12"/>
  <c r="N7666" i="12"/>
  <c r="K7570" i="12"/>
  <c r="L7570" i="12"/>
  <c r="K7474" i="12"/>
  <c r="L7474" i="12"/>
  <c r="K7390" i="12"/>
  <c r="L7390" i="12"/>
  <c r="K7306" i="12"/>
  <c r="L7306" i="12"/>
  <c r="K7234" i="12"/>
  <c r="L7234" i="12"/>
  <c r="K7162" i="12"/>
  <c r="L7162" i="12"/>
  <c r="K7066" i="12"/>
  <c r="L7066" i="12"/>
  <c r="K6970" i="12"/>
  <c r="L6970" i="12"/>
  <c r="L6682" i="12"/>
  <c r="K6682" i="12"/>
  <c r="K3550" i="12"/>
  <c r="L3550" i="12"/>
  <c r="N3550" i="12"/>
  <c r="N8890" i="12"/>
  <c r="N3082" i="12"/>
  <c r="N2783" i="12"/>
  <c r="N2531" i="12"/>
  <c r="N947" i="12"/>
  <c r="N887" i="12"/>
  <c r="N262" i="12"/>
  <c r="K7918" i="12"/>
  <c r="K3203" i="12"/>
  <c r="L3203" i="12"/>
  <c r="N3203" i="12"/>
  <c r="K3107" i="12"/>
  <c r="L3107" i="12"/>
  <c r="K3023" i="12"/>
  <c r="N3023" i="12"/>
  <c r="L3023" i="12"/>
  <c r="K2939" i="12"/>
  <c r="N2939" i="12"/>
  <c r="L2939" i="12"/>
  <c r="K2843" i="12"/>
  <c r="L2843" i="12"/>
  <c r="K2759" i="12"/>
  <c r="L2759" i="12"/>
  <c r="K2663" i="12"/>
  <c r="L2663" i="12"/>
  <c r="N2663" i="12"/>
  <c r="K2579" i="12"/>
  <c r="L2579" i="12"/>
  <c r="N2579" i="12"/>
  <c r="K2483" i="12"/>
  <c r="L2483" i="12"/>
  <c r="N2483" i="12"/>
  <c r="K2399" i="12"/>
  <c r="L2399" i="12"/>
  <c r="N2399" i="12"/>
  <c r="K2303" i="12"/>
  <c r="L2303" i="12"/>
  <c r="N2303" i="12"/>
  <c r="K2207" i="12"/>
  <c r="L2207" i="12"/>
  <c r="N2207" i="12"/>
  <c r="K2123" i="12"/>
  <c r="L2123" i="12"/>
  <c r="N2123" i="12"/>
  <c r="K2027" i="12"/>
  <c r="L2027" i="12"/>
  <c r="N2027" i="12"/>
  <c r="K1931" i="12"/>
  <c r="L1931" i="12"/>
  <c r="K1847" i="12"/>
  <c r="L1847" i="12"/>
  <c r="N1847" i="12"/>
  <c r="K1751" i="12"/>
  <c r="L1751" i="12"/>
  <c r="N1751" i="12"/>
  <c r="K1667" i="12"/>
  <c r="L1667" i="12"/>
  <c r="N1667" i="12"/>
  <c r="K1571" i="12"/>
  <c r="L1571" i="12"/>
  <c r="K1475" i="12"/>
  <c r="L1475" i="12"/>
  <c r="N1475" i="12"/>
  <c r="K1391" i="12"/>
  <c r="L1391" i="12"/>
  <c r="N1391" i="12"/>
  <c r="K1307" i="12"/>
  <c r="L1307" i="12"/>
  <c r="N1307" i="12"/>
  <c r="K1223" i="12"/>
  <c r="L1223" i="12"/>
  <c r="N1223" i="12"/>
  <c r="K1139" i="12"/>
  <c r="L1139" i="12"/>
  <c r="N1139" i="12"/>
  <c r="K1043" i="12"/>
  <c r="L1043" i="12"/>
  <c r="K959" i="12"/>
  <c r="L959" i="12"/>
  <c r="N959" i="12"/>
  <c r="K875" i="12"/>
  <c r="L875" i="12"/>
  <c r="K803" i="12"/>
  <c r="N803" i="12"/>
  <c r="L803" i="12"/>
  <c r="K731" i="12"/>
  <c r="L731" i="12"/>
  <c r="N731" i="12"/>
  <c r="K659" i="12"/>
  <c r="L659" i="12"/>
  <c r="K587" i="12"/>
  <c r="L587" i="12"/>
  <c r="N587" i="12"/>
  <c r="K503" i="12"/>
  <c r="L503" i="12"/>
  <c r="N503" i="12"/>
  <c r="K431" i="12"/>
  <c r="L431" i="12"/>
  <c r="N431" i="12"/>
  <c r="K347" i="12"/>
  <c r="L347" i="12"/>
  <c r="N347" i="12"/>
  <c r="K287" i="12"/>
  <c r="L287" i="12"/>
  <c r="N287" i="12"/>
  <c r="K227" i="12"/>
  <c r="L227" i="12"/>
  <c r="N227" i="12"/>
  <c r="K155" i="12"/>
  <c r="L155" i="12"/>
  <c r="N155" i="12"/>
  <c r="K59" i="12"/>
  <c r="L59" i="12"/>
  <c r="N59" i="12"/>
  <c r="K9274" i="12"/>
  <c r="L9274" i="12"/>
  <c r="K9190" i="12"/>
  <c r="L9190" i="12"/>
  <c r="N9190" i="12"/>
  <c r="K9106" i="12"/>
  <c r="L9106" i="12"/>
  <c r="K9010" i="12"/>
  <c r="L9010" i="12"/>
  <c r="K8914" i="12"/>
  <c r="L8914" i="12"/>
  <c r="K8830" i="12"/>
  <c r="L8830" i="12"/>
  <c r="N8830" i="12"/>
  <c r="K8734" i="12"/>
  <c r="L8734" i="12"/>
  <c r="K8686" i="12"/>
  <c r="L8686" i="12"/>
  <c r="N8686" i="12"/>
  <c r="K8590" i="12"/>
  <c r="L8590" i="12"/>
  <c r="K8494" i="12"/>
  <c r="L8494" i="12"/>
  <c r="K8410" i="12"/>
  <c r="L8410" i="12"/>
  <c r="K8314" i="12"/>
  <c r="L8314" i="12"/>
  <c r="N8314" i="12"/>
  <c r="K8218" i="12"/>
  <c r="L8218" i="12"/>
  <c r="K8134" i="12"/>
  <c r="L8134" i="12"/>
  <c r="L8038" i="12"/>
  <c r="K8038" i="12"/>
  <c r="N8038" i="12"/>
  <c r="K7954" i="12"/>
  <c r="L7954" i="12"/>
  <c r="N7954" i="12"/>
  <c r="K7858" i="12"/>
  <c r="L7858" i="12"/>
  <c r="K7786" i="12"/>
  <c r="L7786" i="12"/>
  <c r="K7678" i="12"/>
  <c r="L7678" i="12"/>
  <c r="N7678" i="12"/>
  <c r="K7582" i="12"/>
  <c r="L7582" i="12"/>
  <c r="K7498" i="12"/>
  <c r="L7498" i="12"/>
  <c r="K7402" i="12"/>
  <c r="L7402" i="12"/>
  <c r="K7318" i="12"/>
  <c r="L7318" i="12"/>
  <c r="L7246" i="12"/>
  <c r="K7246" i="12"/>
  <c r="K7174" i="12"/>
  <c r="L7174" i="12"/>
  <c r="L7054" i="12"/>
  <c r="K7054" i="12"/>
  <c r="K6802" i="12"/>
  <c r="L6802" i="12"/>
  <c r="K3502" i="12"/>
  <c r="L3502" i="12"/>
  <c r="N3502" i="12"/>
  <c r="N9106" i="12"/>
  <c r="N7702" i="12"/>
  <c r="N5734" i="12"/>
  <c r="N4630" i="12"/>
  <c r="N3886" i="12"/>
  <c r="N3850" i="12"/>
  <c r="N2171" i="12"/>
  <c r="N9274" i="12"/>
  <c r="N9238" i="12"/>
  <c r="N8350" i="12"/>
  <c r="N5662" i="12"/>
  <c r="N5026" i="12"/>
  <c r="N4954" i="12"/>
  <c r="N3586" i="12"/>
  <c r="N3022" i="12"/>
  <c r="N2987" i="12"/>
  <c r="N2746" i="12"/>
  <c r="N2170" i="12"/>
  <c r="N2002" i="12"/>
  <c r="N946" i="12"/>
  <c r="N886" i="12"/>
  <c r="N646" i="12"/>
  <c r="K7774" i="12"/>
  <c r="K3227" i="12"/>
  <c r="L3227" i="12"/>
  <c r="N3227" i="12"/>
  <c r="K3143" i="12"/>
  <c r="L3143" i="12"/>
  <c r="K3047" i="12"/>
  <c r="L3047" i="12"/>
  <c r="N3047" i="12"/>
  <c r="K2951" i="12"/>
  <c r="L2951" i="12"/>
  <c r="K2855" i="12"/>
  <c r="L2855" i="12"/>
  <c r="N2855" i="12"/>
  <c r="K2771" i="12"/>
  <c r="N2771" i="12"/>
  <c r="L2771" i="12"/>
  <c r="K2675" i="12"/>
  <c r="L2675" i="12"/>
  <c r="K2555" i="12"/>
  <c r="L2555" i="12"/>
  <c r="N2555" i="12"/>
  <c r="K2459" i="12"/>
  <c r="L2459" i="12"/>
  <c r="K2363" i="12"/>
  <c r="L2363" i="12"/>
  <c r="N2363" i="12"/>
  <c r="K2279" i="12"/>
  <c r="L2279" i="12"/>
  <c r="N2279" i="12"/>
  <c r="K2183" i="12"/>
  <c r="L2183" i="12"/>
  <c r="N2183" i="12"/>
  <c r="K2087" i="12"/>
  <c r="L2087" i="12"/>
  <c r="N2087" i="12"/>
  <c r="K1967" i="12"/>
  <c r="L1967" i="12"/>
  <c r="N1967" i="12"/>
  <c r="K1883" i="12"/>
  <c r="L1883" i="12"/>
  <c r="N1883" i="12"/>
  <c r="K1775" i="12"/>
  <c r="L1775" i="12"/>
  <c r="N1775" i="12"/>
  <c r="K1679" i="12"/>
  <c r="L1679" i="12"/>
  <c r="N1679" i="12"/>
  <c r="K1583" i="12"/>
  <c r="L1583" i="12"/>
  <c r="N1583" i="12"/>
  <c r="K1499" i="12"/>
  <c r="L1499" i="12"/>
  <c r="N1499" i="12"/>
  <c r="K1403" i="12"/>
  <c r="L1403" i="12"/>
  <c r="N1403" i="12"/>
  <c r="K1319" i="12"/>
  <c r="L1319" i="12"/>
  <c r="N1319" i="12"/>
  <c r="K1211" i="12"/>
  <c r="L1211" i="12"/>
  <c r="N1211" i="12"/>
  <c r="K1115" i="12"/>
  <c r="L1115" i="12"/>
  <c r="N1115" i="12"/>
  <c r="K1019" i="12"/>
  <c r="L1019" i="12"/>
  <c r="N1019" i="12"/>
  <c r="K923" i="12"/>
  <c r="L923" i="12"/>
  <c r="N923" i="12"/>
  <c r="K839" i="12"/>
  <c r="L839" i="12"/>
  <c r="N839" i="12"/>
  <c r="K767" i="12"/>
  <c r="L767" i="12"/>
  <c r="N767" i="12"/>
  <c r="K695" i="12"/>
  <c r="N695" i="12"/>
  <c r="L695" i="12"/>
  <c r="K623" i="12"/>
  <c r="L623" i="12"/>
  <c r="N623" i="12"/>
  <c r="K551" i="12"/>
  <c r="L551" i="12"/>
  <c r="N551" i="12"/>
  <c r="K479" i="12"/>
  <c r="L479" i="12"/>
  <c r="N479" i="12"/>
  <c r="K407" i="12"/>
  <c r="L407" i="12"/>
  <c r="K335" i="12"/>
  <c r="N335" i="12"/>
  <c r="L335" i="12"/>
  <c r="K263" i="12"/>
  <c r="L263" i="12"/>
  <c r="K191" i="12"/>
  <c r="L191" i="12"/>
  <c r="N191" i="12"/>
  <c r="K107" i="12"/>
  <c r="L107" i="12"/>
  <c r="N107" i="12"/>
  <c r="K23" i="12"/>
  <c r="L23" i="12"/>
  <c r="N23" i="12"/>
  <c r="L9262" i="12"/>
  <c r="K9262" i="12"/>
  <c r="L9046" i="12"/>
  <c r="N9046" i="12"/>
  <c r="K9046" i="12"/>
  <c r="K8950" i="12"/>
  <c r="L8950" i="12"/>
  <c r="K8866" i="12"/>
  <c r="L8866" i="12"/>
  <c r="K8746" i="12"/>
  <c r="L8746" i="12"/>
  <c r="L8638" i="12"/>
  <c r="K8638" i="12"/>
  <c r="K8554" i="12"/>
  <c r="L8554" i="12"/>
  <c r="K8458" i="12"/>
  <c r="L8458" i="12"/>
  <c r="N8458" i="12"/>
  <c r="K8362" i="12"/>
  <c r="L8362" i="12"/>
  <c r="K8266" i="12"/>
  <c r="L8266" i="12"/>
  <c r="K8182" i="12"/>
  <c r="L8182" i="12"/>
  <c r="N8182" i="12"/>
  <c r="K8086" i="12"/>
  <c r="L8086" i="12"/>
  <c r="K7990" i="12"/>
  <c r="L7990" i="12"/>
  <c r="K7906" i="12"/>
  <c r="L7906" i="12"/>
  <c r="K7810" i="12"/>
  <c r="L7810" i="12"/>
  <c r="N7810" i="12"/>
  <c r="K7714" i="12"/>
  <c r="L7714" i="12"/>
  <c r="K7618" i="12"/>
  <c r="L7618" i="12"/>
  <c r="K7522" i="12"/>
  <c r="L7522" i="12"/>
  <c r="N7522" i="12"/>
  <c r="K7414" i="12"/>
  <c r="L7414" i="12"/>
  <c r="K7330" i="12"/>
  <c r="L7330" i="12"/>
  <c r="K7258" i="12"/>
  <c r="L7258" i="12"/>
  <c r="L7186" i="12"/>
  <c r="K7186" i="12"/>
  <c r="K7090" i="12"/>
  <c r="L7090" i="12"/>
  <c r="L6946" i="12"/>
  <c r="K6946" i="12"/>
  <c r="K6670" i="12"/>
  <c r="L6670" i="12"/>
  <c r="K3514" i="12"/>
  <c r="L3514" i="12"/>
  <c r="N8158" i="12"/>
  <c r="N7990" i="12"/>
  <c r="N6046" i="12"/>
  <c r="N5866" i="12"/>
  <c r="N4510" i="12"/>
  <c r="N3191" i="12"/>
  <c r="N1642" i="12"/>
  <c r="N8518" i="12"/>
  <c r="N8086" i="12"/>
  <c r="N7798" i="12"/>
  <c r="N7546" i="12"/>
  <c r="N7510" i="12"/>
  <c r="N5230" i="12"/>
  <c r="N4882" i="12"/>
  <c r="N4678" i="12"/>
  <c r="N4558" i="12"/>
  <c r="N3622" i="12"/>
  <c r="N3035" i="12"/>
  <c r="N2854" i="12"/>
  <c r="N2819" i="12"/>
  <c r="N790" i="12"/>
  <c r="N706" i="12"/>
  <c r="K9142" i="12"/>
  <c r="K3275" i="12"/>
  <c r="L3275" i="12"/>
  <c r="K3179" i="12"/>
  <c r="L3179" i="12"/>
  <c r="N3179" i="12"/>
  <c r="K3095" i="12"/>
  <c r="L3095" i="12"/>
  <c r="N3095" i="12"/>
  <c r="K2999" i="12"/>
  <c r="L2999" i="12"/>
  <c r="N2999" i="12"/>
  <c r="K2891" i="12"/>
  <c r="L2891" i="12"/>
  <c r="N2891" i="12"/>
  <c r="K2807" i="12"/>
  <c r="L2807" i="12"/>
  <c r="N2807" i="12"/>
  <c r="K2711" i="12"/>
  <c r="L2711" i="12"/>
  <c r="K2603" i="12"/>
  <c r="L2603" i="12"/>
  <c r="K2507" i="12"/>
  <c r="L2507" i="12"/>
  <c r="N2507" i="12"/>
  <c r="K2411" i="12"/>
  <c r="L2411" i="12"/>
  <c r="N2411" i="12"/>
  <c r="K2327" i="12"/>
  <c r="L2327" i="12"/>
  <c r="K2231" i="12"/>
  <c r="L2231" i="12"/>
  <c r="N2231" i="12"/>
  <c r="K2135" i="12"/>
  <c r="L2135" i="12"/>
  <c r="N2135" i="12"/>
  <c r="K2051" i="12"/>
  <c r="L2051" i="12"/>
  <c r="N2051" i="12"/>
  <c r="K1955" i="12"/>
  <c r="L1955" i="12"/>
  <c r="N1955" i="12"/>
  <c r="K1859" i="12"/>
  <c r="L1859" i="12"/>
  <c r="N1859" i="12"/>
  <c r="K1787" i="12"/>
  <c r="L1787" i="12"/>
  <c r="N1787" i="12"/>
  <c r="K1703" i="12"/>
  <c r="L1703" i="12"/>
  <c r="N1703" i="12"/>
  <c r="K1619" i="12"/>
  <c r="L1619" i="12"/>
  <c r="N1619" i="12"/>
  <c r="K1523" i="12"/>
  <c r="L1523" i="12"/>
  <c r="N1523" i="12"/>
  <c r="K1439" i="12"/>
  <c r="L1439" i="12"/>
  <c r="N1439" i="12"/>
  <c r="K1355" i="12"/>
  <c r="L1355" i="12"/>
  <c r="N1355" i="12"/>
  <c r="K1259" i="12"/>
  <c r="L1259" i="12"/>
  <c r="K1175" i="12"/>
  <c r="L1175" i="12"/>
  <c r="K1079" i="12"/>
  <c r="L1079" i="12"/>
  <c r="N1079" i="12"/>
  <c r="K983" i="12"/>
  <c r="L983" i="12"/>
  <c r="N983" i="12"/>
  <c r="K911" i="12"/>
  <c r="N911" i="12"/>
  <c r="L911" i="12"/>
  <c r="K827" i="12"/>
  <c r="L827" i="12"/>
  <c r="N827" i="12"/>
  <c r="K755" i="12"/>
  <c r="L755" i="12"/>
  <c r="N755" i="12"/>
  <c r="K683" i="12"/>
  <c r="L683" i="12"/>
  <c r="N683" i="12"/>
  <c r="K611" i="12"/>
  <c r="L611" i="12"/>
  <c r="N611" i="12"/>
  <c r="K539" i="12"/>
  <c r="L539" i="12"/>
  <c r="K467" i="12"/>
  <c r="L467" i="12"/>
  <c r="K395" i="12"/>
  <c r="L395" i="12"/>
  <c r="N395" i="12"/>
  <c r="K323" i="12"/>
  <c r="L323" i="12"/>
  <c r="K251" i="12"/>
  <c r="L251" i="12"/>
  <c r="N251" i="12"/>
  <c r="K179" i="12"/>
  <c r="L179" i="12"/>
  <c r="N179" i="12"/>
  <c r="K95" i="12"/>
  <c r="L95" i="12"/>
  <c r="N95" i="12"/>
  <c r="K11" i="12"/>
  <c r="L11" i="12"/>
  <c r="N11" i="12"/>
  <c r="K9298" i="12"/>
  <c r="L9298" i="12"/>
  <c r="K9202" i="12"/>
  <c r="L9202" i="12"/>
  <c r="K9118" i="12"/>
  <c r="L9118" i="12"/>
  <c r="N9118" i="12"/>
  <c r="K9034" i="12"/>
  <c r="L9034" i="12"/>
  <c r="K8926" i="12"/>
  <c r="L8926" i="12"/>
  <c r="K8842" i="12"/>
  <c r="L8842" i="12"/>
  <c r="K8758" i="12"/>
  <c r="L8758" i="12"/>
  <c r="N8758" i="12"/>
  <c r="K8662" i="12"/>
  <c r="L8662" i="12"/>
  <c r="K8566" i="12"/>
  <c r="L8566" i="12"/>
  <c r="L8470" i="12"/>
  <c r="K8470" i="12"/>
  <c r="N8470" i="12"/>
  <c r="K8386" i="12"/>
  <c r="L8386" i="12"/>
  <c r="N8386" i="12"/>
  <c r="K8290" i="12"/>
  <c r="L8290" i="12"/>
  <c r="K8194" i="12"/>
  <c r="L8194" i="12"/>
  <c r="K8110" i="12"/>
  <c r="L8110" i="12"/>
  <c r="N8110" i="12"/>
  <c r="K8014" i="12"/>
  <c r="L8014" i="12"/>
  <c r="K7930" i="12"/>
  <c r="L7930" i="12"/>
  <c r="K7834" i="12"/>
  <c r="L7834" i="12"/>
  <c r="K7738" i="12"/>
  <c r="L7738" i="12"/>
  <c r="N7738" i="12"/>
  <c r="K7642" i="12"/>
  <c r="L7642" i="12"/>
  <c r="K7558" i="12"/>
  <c r="L7558" i="12"/>
  <c r="K7462" i="12"/>
  <c r="L7462" i="12"/>
  <c r="K7378" i="12"/>
  <c r="L7378" i="12"/>
  <c r="K7294" i="12"/>
  <c r="L7294" i="12"/>
  <c r="K7222" i="12"/>
  <c r="L7222" i="12"/>
  <c r="K7150" i="12"/>
  <c r="L7150" i="12"/>
  <c r="K7078" i="12"/>
  <c r="L7078" i="12"/>
  <c r="K6958" i="12"/>
  <c r="L6958" i="12"/>
  <c r="L6694" i="12"/>
  <c r="K6694" i="12"/>
  <c r="K3526" i="12"/>
  <c r="L3526" i="12"/>
  <c r="N8674" i="12"/>
  <c r="N5158" i="12"/>
  <c r="N3694" i="12"/>
  <c r="N1907" i="12"/>
  <c r="N1175" i="12"/>
  <c r="N9202" i="12"/>
  <c r="N9166" i="12"/>
  <c r="N9070" i="12"/>
  <c r="N8986" i="12"/>
  <c r="N8950" i="12"/>
  <c r="N8854" i="12"/>
  <c r="N8770" i="12"/>
  <c r="N8734" i="12"/>
  <c r="N8638" i="12"/>
  <c r="N8554" i="12"/>
  <c r="N8278" i="12"/>
  <c r="N8122" i="12"/>
  <c r="N7918" i="12"/>
  <c r="N7630" i="12"/>
  <c r="N5806" i="12"/>
  <c r="N5506" i="12"/>
  <c r="N5446" i="12"/>
  <c r="N3742" i="12"/>
  <c r="N3490" i="12"/>
  <c r="N3034" i="12"/>
  <c r="N2926" i="12"/>
  <c r="N2890" i="12"/>
  <c r="N2723" i="12"/>
  <c r="N2650" i="12"/>
  <c r="N2470" i="12"/>
  <c r="N2146" i="12"/>
  <c r="N1954" i="12"/>
  <c r="N1678" i="12"/>
  <c r="N982" i="12"/>
  <c r="N502" i="12"/>
  <c r="N298" i="12"/>
  <c r="K9178" i="12"/>
  <c r="K9312" i="12"/>
  <c r="L9312" i="12"/>
  <c r="K9300" i="12"/>
  <c r="L9300" i="12"/>
  <c r="K9276" i="12"/>
  <c r="L9276" i="12"/>
  <c r="K9264" i="12"/>
  <c r="L9264" i="12"/>
  <c r="K9252" i="12"/>
  <c r="L9252" i="12"/>
  <c r="N9252" i="12"/>
  <c r="K9240" i="12"/>
  <c r="L9240" i="12"/>
  <c r="K9228" i="12"/>
  <c r="L9228" i="12"/>
  <c r="K9204" i="12"/>
  <c r="L9204" i="12"/>
  <c r="L9192" i="12"/>
  <c r="K9192" i="12"/>
  <c r="K9180" i="12"/>
  <c r="L9180" i="12"/>
  <c r="N9180" i="12"/>
  <c r="K9156" i="12"/>
  <c r="L9156" i="12"/>
  <c r="K9144" i="12"/>
  <c r="L9144" i="12"/>
  <c r="K9132" i="12"/>
  <c r="L9132" i="12"/>
  <c r="K9120" i="12"/>
  <c r="L9120" i="12"/>
  <c r="K9108" i="12"/>
  <c r="L9108" i="12"/>
  <c r="N9108" i="12"/>
  <c r="K9084" i="12"/>
  <c r="L9084" i="12"/>
  <c r="K9072" i="12"/>
  <c r="L9072" i="12"/>
  <c r="L9060" i="12"/>
  <c r="K9060" i="12"/>
  <c r="K9036" i="12"/>
  <c r="L9036" i="12"/>
  <c r="N9036" i="12"/>
  <c r="K9000" i="12"/>
  <c r="L9000" i="12"/>
  <c r="K8988" i="12"/>
  <c r="L8988" i="12"/>
  <c r="K8964" i="12"/>
  <c r="L8964" i="12"/>
  <c r="N8964" i="12"/>
  <c r="K8952" i="12"/>
  <c r="L8952" i="12"/>
  <c r="K8928" i="12"/>
  <c r="L8928" i="12"/>
  <c r="K8916" i="12"/>
  <c r="L8916" i="12"/>
  <c r="K8904" i="12"/>
  <c r="L8904" i="12"/>
  <c r="K8892" i="12"/>
  <c r="L8892" i="12"/>
  <c r="N8892" i="12"/>
  <c r="K8856" i="12"/>
  <c r="L8856" i="12"/>
  <c r="K8844" i="12"/>
  <c r="L8844" i="12"/>
  <c r="K8832" i="12"/>
  <c r="L8832" i="12"/>
  <c r="K8820" i="12"/>
  <c r="L8820" i="12"/>
  <c r="N8820" i="12"/>
  <c r="K8796" i="12"/>
  <c r="L8796" i="12"/>
  <c r="K8760" i="12"/>
  <c r="L8760" i="12"/>
  <c r="K8748" i="12"/>
  <c r="L8748" i="12"/>
  <c r="N8748" i="12"/>
  <c r="L8736" i="12"/>
  <c r="K8736" i="12"/>
  <c r="K8724" i="12"/>
  <c r="L8724" i="12"/>
  <c r="K8712" i="12"/>
  <c r="L8712" i="12"/>
  <c r="K8700" i="12"/>
  <c r="L8700" i="12"/>
  <c r="K8676" i="12"/>
  <c r="L8676" i="12"/>
  <c r="N8676" i="12"/>
  <c r="L8640" i="12"/>
  <c r="K8640" i="12"/>
  <c r="K8628" i="12"/>
  <c r="L8628" i="12"/>
  <c r="K8604" i="12"/>
  <c r="L8604" i="12"/>
  <c r="N8604" i="12"/>
  <c r="K8592" i="12"/>
  <c r="L8592" i="12"/>
  <c r="K8580" i="12"/>
  <c r="L8580" i="12"/>
  <c r="K8568" i="12"/>
  <c r="L8568" i="12"/>
  <c r="K8556" i="12"/>
  <c r="L8556" i="12"/>
  <c r="K8532" i="12"/>
  <c r="L8532" i="12"/>
  <c r="N8532" i="12"/>
  <c r="K8520" i="12"/>
  <c r="L8520" i="12"/>
  <c r="K8508" i="12"/>
  <c r="L8508" i="12"/>
  <c r="K8496" i="12"/>
  <c r="L8496" i="12"/>
  <c r="K8484" i="12"/>
  <c r="L8484" i="12"/>
  <c r="K8472" i="12"/>
  <c r="L8472" i="12"/>
  <c r="K8460" i="12"/>
  <c r="L8460" i="12"/>
  <c r="N8460" i="12"/>
  <c r="K8448" i="12"/>
  <c r="L8448" i="12"/>
  <c r="K8436" i="12"/>
  <c r="L8436" i="12"/>
  <c r="K8412" i="12"/>
  <c r="L8412" i="12"/>
  <c r="K8388" i="12"/>
  <c r="L8388" i="12"/>
  <c r="N8388" i="12"/>
  <c r="K8376" i="12"/>
  <c r="L8376" i="12"/>
  <c r="K8364" i="12"/>
  <c r="L8364" i="12"/>
  <c r="K8352" i="12"/>
  <c r="L8352" i="12"/>
  <c r="K8340" i="12"/>
  <c r="L8340" i="12"/>
  <c r="K8328" i="12"/>
  <c r="L8328" i="12"/>
  <c r="K8316" i="12"/>
  <c r="L8316" i="12"/>
  <c r="N8316" i="12"/>
  <c r="K8304" i="12"/>
  <c r="L8304" i="12"/>
  <c r="K8292" i="12"/>
  <c r="L8292" i="12"/>
  <c r="K8280" i="12"/>
  <c r="L8280" i="12"/>
  <c r="K8268" i="12"/>
  <c r="L8268" i="12"/>
  <c r="K8256" i="12"/>
  <c r="L8256" i="12"/>
  <c r="K8244" i="12"/>
  <c r="L8244" i="12"/>
  <c r="N8244" i="12"/>
  <c r="K8232" i="12"/>
  <c r="L8232" i="12"/>
  <c r="K8220" i="12"/>
  <c r="L8220" i="12"/>
  <c r="K8184" i="12"/>
  <c r="L8184" i="12"/>
  <c r="K8172" i="12"/>
  <c r="L8172" i="12"/>
  <c r="N8172" i="12"/>
  <c r="K8160" i="12"/>
  <c r="L8160" i="12"/>
  <c r="K8148" i="12"/>
  <c r="L8148" i="12"/>
  <c r="K8136" i="12"/>
  <c r="L8136" i="12"/>
  <c r="K8124" i="12"/>
  <c r="L8124" i="12"/>
  <c r="K8112" i="12"/>
  <c r="L8112" i="12"/>
  <c r="K8100" i="12"/>
  <c r="L8100" i="12"/>
  <c r="N8100" i="12"/>
  <c r="K8088" i="12"/>
  <c r="L8088" i="12"/>
  <c r="K8076" i="12"/>
  <c r="L8076" i="12"/>
  <c r="K8064" i="12"/>
  <c r="L8064" i="12"/>
  <c r="K8052" i="12"/>
  <c r="L8052" i="12"/>
  <c r="K8040" i="12"/>
  <c r="L8040" i="12"/>
  <c r="K8028" i="12"/>
  <c r="L8028" i="12"/>
  <c r="N8028" i="12"/>
  <c r="K8016" i="12"/>
  <c r="L8016" i="12"/>
  <c r="K8004" i="12"/>
  <c r="L8004" i="12"/>
  <c r="K7992" i="12"/>
  <c r="L7992" i="12"/>
  <c r="K7980" i="12"/>
  <c r="L7980" i="12"/>
  <c r="K7968" i="12"/>
  <c r="L7968" i="12"/>
  <c r="K7956" i="12"/>
  <c r="L7956" i="12"/>
  <c r="N7956" i="12"/>
  <c r="K7920" i="12"/>
  <c r="L7920" i="12"/>
  <c r="K7908" i="12"/>
  <c r="L7908" i="12"/>
  <c r="K7884" i="12"/>
  <c r="L7884" i="12"/>
  <c r="N7884" i="12"/>
  <c r="K7872" i="12"/>
  <c r="L7872" i="12"/>
  <c r="K7860" i="12"/>
  <c r="L7860" i="12"/>
  <c r="K7848" i="12"/>
  <c r="L7848" i="12"/>
  <c r="K7836" i="12"/>
  <c r="L7836" i="12"/>
  <c r="K7812" i="12"/>
  <c r="L7812" i="12"/>
  <c r="N7812" i="12"/>
  <c r="K7800" i="12"/>
  <c r="L7800" i="12"/>
  <c r="K7788" i="12"/>
  <c r="L7788" i="12"/>
  <c r="K7776" i="12"/>
  <c r="L7776" i="12"/>
  <c r="K7764" i="12"/>
  <c r="L7764" i="12"/>
  <c r="K7752" i="12"/>
  <c r="L7752" i="12"/>
  <c r="K7740" i="12"/>
  <c r="L7740" i="12"/>
  <c r="N7740" i="12"/>
  <c r="K7728" i="12"/>
  <c r="L7728" i="12"/>
  <c r="K7716" i="12"/>
  <c r="L7716" i="12"/>
  <c r="K7704" i="12"/>
  <c r="L7704" i="12"/>
  <c r="K7692" i="12"/>
  <c r="L7692" i="12"/>
  <c r="K7668" i="12"/>
  <c r="L7668" i="12"/>
  <c r="N7668" i="12"/>
  <c r="K7656" i="12"/>
  <c r="L7656" i="12"/>
  <c r="K7644" i="12"/>
  <c r="L7644" i="12"/>
  <c r="K7632" i="12"/>
  <c r="L7632" i="12"/>
  <c r="K7620" i="12"/>
  <c r="L7620" i="12"/>
  <c r="K7608" i="12"/>
  <c r="L7608" i="12"/>
  <c r="K7596" i="12"/>
  <c r="L7596" i="12"/>
  <c r="N7596" i="12"/>
  <c r="K7584" i="12"/>
  <c r="L7584" i="12"/>
  <c r="K7572" i="12"/>
  <c r="L7572" i="12"/>
  <c r="K7548" i="12"/>
  <c r="L7548" i="12"/>
  <c r="K7524" i="12"/>
  <c r="L7524" i="12"/>
  <c r="N7524" i="12"/>
  <c r="K7512" i="12"/>
  <c r="L7512" i="12"/>
  <c r="K7500" i="12"/>
  <c r="L7500" i="12"/>
  <c r="K7488" i="12"/>
  <c r="L7488" i="12"/>
  <c r="K7476" i="12"/>
  <c r="L7476" i="12"/>
  <c r="K7464" i="12"/>
  <c r="N7464" i="12"/>
  <c r="L7464" i="12"/>
  <c r="K7452" i="12"/>
  <c r="L7452" i="12"/>
  <c r="K7440" i="12"/>
  <c r="L7440" i="12"/>
  <c r="K7428" i="12"/>
  <c r="L7428" i="12"/>
  <c r="N7428" i="12"/>
  <c r="K7416" i="12"/>
  <c r="L7416" i="12"/>
  <c r="K7404" i="12"/>
  <c r="L7404" i="12"/>
  <c r="K7392" i="12"/>
  <c r="N7392" i="12"/>
  <c r="L7392" i="12"/>
  <c r="K7380" i="12"/>
  <c r="L7380" i="12"/>
  <c r="K7368" i="12"/>
  <c r="L7368" i="12"/>
  <c r="K7356" i="12"/>
  <c r="L7356" i="12"/>
  <c r="N7356" i="12"/>
  <c r="K7320" i="12"/>
  <c r="L7320" i="12"/>
  <c r="N7320" i="12"/>
  <c r="K7308" i="12"/>
  <c r="L7308" i="12"/>
  <c r="K7296" i="12"/>
  <c r="L7296" i="12"/>
  <c r="K7284" i="12"/>
  <c r="L7284" i="12"/>
  <c r="N7284" i="12"/>
  <c r="K7272" i="12"/>
  <c r="L7272" i="12"/>
  <c r="K7260" i="12"/>
  <c r="L7260" i="12"/>
  <c r="K7248" i="12"/>
  <c r="L7248" i="12"/>
  <c r="N7248" i="12"/>
  <c r="K7236" i="12"/>
  <c r="L7236" i="12"/>
  <c r="K7224" i="12"/>
  <c r="L7224" i="12"/>
  <c r="K7212" i="12"/>
  <c r="L7212" i="12"/>
  <c r="N7212" i="12"/>
  <c r="K7200" i="12"/>
  <c r="L7200" i="12"/>
  <c r="K7188" i="12"/>
  <c r="L7188" i="12"/>
  <c r="K7176" i="12"/>
  <c r="L7176" i="12"/>
  <c r="N7176" i="12"/>
  <c r="K7164" i="12"/>
  <c r="L7164" i="12"/>
  <c r="K7152" i="12"/>
  <c r="L7152" i="12"/>
  <c r="K7140" i="12"/>
  <c r="L7140" i="12"/>
  <c r="N7140" i="12"/>
  <c r="K7128" i="12"/>
  <c r="L7128" i="12"/>
  <c r="K7116" i="12"/>
  <c r="L7116" i="12"/>
  <c r="K7104" i="12"/>
  <c r="L7104" i="12"/>
  <c r="N7104" i="12"/>
  <c r="K7092" i="12"/>
  <c r="L7092" i="12"/>
  <c r="K7080" i="12"/>
  <c r="L7080" i="12"/>
  <c r="K7068" i="12"/>
  <c r="L7068" i="12"/>
  <c r="N7068" i="12"/>
  <c r="K7056" i="12"/>
  <c r="L7056" i="12"/>
  <c r="K7044" i="12"/>
  <c r="L7044" i="12"/>
  <c r="K7032" i="12"/>
  <c r="L7032" i="12"/>
  <c r="N7032" i="12"/>
  <c r="K7020" i="12"/>
  <c r="L7020" i="12"/>
  <c r="K7008" i="12"/>
  <c r="L7008" i="12"/>
  <c r="K6996" i="12"/>
  <c r="L6996" i="12"/>
  <c r="N6996" i="12"/>
  <c r="K6984" i="12"/>
  <c r="L6984" i="12"/>
  <c r="K6972" i="12"/>
  <c r="L6972" i="12"/>
  <c r="K6960" i="12"/>
  <c r="L6960" i="12"/>
  <c r="N6960" i="12"/>
  <c r="K6948" i="12"/>
  <c r="L6948" i="12"/>
  <c r="K6936" i="12"/>
  <c r="L6936" i="12"/>
  <c r="K6924" i="12"/>
  <c r="L6924" i="12"/>
  <c r="N6924" i="12"/>
  <c r="K6912" i="12"/>
  <c r="L6912" i="12"/>
  <c r="K6900" i="12"/>
  <c r="L6900" i="12"/>
  <c r="K6888" i="12"/>
  <c r="N6888" i="12"/>
  <c r="L6888" i="12"/>
  <c r="K6864" i="12"/>
  <c r="L6864" i="12"/>
  <c r="K6852" i="12"/>
  <c r="L6852" i="12"/>
  <c r="N6852" i="12"/>
  <c r="K6840" i="12"/>
  <c r="L6840" i="12"/>
  <c r="K6828" i="12"/>
  <c r="L6828" i="12"/>
  <c r="K6816" i="12"/>
  <c r="L6816" i="12"/>
  <c r="N6816" i="12"/>
  <c r="K6804" i="12"/>
  <c r="L6804" i="12"/>
  <c r="K6792" i="12"/>
  <c r="L6792" i="12"/>
  <c r="K6780" i="12"/>
  <c r="L6780" i="12"/>
  <c r="N6780" i="12"/>
  <c r="K6768" i="12"/>
  <c r="L6768" i="12"/>
  <c r="K6756" i="12"/>
  <c r="L6756" i="12"/>
  <c r="K6744" i="12"/>
  <c r="L6744" i="12"/>
  <c r="N6744" i="12"/>
  <c r="K6732" i="12"/>
  <c r="L6732" i="12"/>
  <c r="K6708" i="12"/>
  <c r="L6708" i="12"/>
  <c r="N6708" i="12"/>
  <c r="K6696" i="12"/>
  <c r="L6696" i="12"/>
  <c r="K6684" i="12"/>
  <c r="L6684" i="12"/>
  <c r="K6672" i="12"/>
  <c r="L6672" i="12"/>
  <c r="N6672" i="12"/>
  <c r="K6660" i="12"/>
  <c r="L6660" i="12"/>
  <c r="K6648" i="12"/>
  <c r="L6648" i="12"/>
  <c r="K6636" i="12"/>
  <c r="L6636" i="12"/>
  <c r="N6636" i="12"/>
  <c r="K6624" i="12"/>
  <c r="L6624" i="12"/>
  <c r="K6612" i="12"/>
  <c r="L6612" i="12"/>
  <c r="K6600" i="12"/>
  <c r="N6600" i="12"/>
  <c r="K6588" i="12"/>
  <c r="L6588" i="12"/>
  <c r="K6576" i="12"/>
  <c r="L6576" i="12"/>
  <c r="K6564" i="12"/>
  <c r="L6564" i="12"/>
  <c r="N6564" i="12"/>
  <c r="K6552" i="12"/>
  <c r="L6552" i="12"/>
  <c r="K6540" i="12"/>
  <c r="L6540" i="12"/>
  <c r="K6528" i="12"/>
  <c r="L6528" i="12"/>
  <c r="N6528" i="12"/>
  <c r="K6516" i="12"/>
  <c r="L6516" i="12"/>
  <c r="K6504" i="12"/>
  <c r="L6504" i="12"/>
  <c r="K6492" i="12"/>
  <c r="L6492" i="12"/>
  <c r="N6492" i="12"/>
  <c r="K6480" i="12"/>
  <c r="L6480" i="12"/>
  <c r="K6468" i="12"/>
  <c r="L6468" i="12"/>
  <c r="K6456" i="12"/>
  <c r="L6456" i="12"/>
  <c r="N6456" i="12"/>
  <c r="K6444" i="12"/>
  <c r="L6444" i="12"/>
  <c r="N6444" i="12"/>
  <c r="K6432" i="12"/>
  <c r="L6432" i="12"/>
  <c r="K6420" i="12"/>
  <c r="L6420" i="12"/>
  <c r="N6420" i="12"/>
  <c r="K6408" i="12"/>
  <c r="L6408" i="12"/>
  <c r="K6396" i="12"/>
  <c r="L6396" i="12"/>
  <c r="K6384" i="12"/>
  <c r="L6384" i="12"/>
  <c r="N6384" i="12"/>
  <c r="K6372" i="12"/>
  <c r="L6372" i="12"/>
  <c r="N6372" i="12"/>
  <c r="K6360" i="12"/>
  <c r="L6360" i="12"/>
  <c r="K6348" i="12"/>
  <c r="L6348" i="12"/>
  <c r="N6348" i="12"/>
  <c r="K6336" i="12"/>
  <c r="L6336" i="12"/>
  <c r="L6324" i="12"/>
  <c r="K6324" i="12"/>
  <c r="L6312" i="12"/>
  <c r="K6312" i="12"/>
  <c r="N6312" i="12"/>
  <c r="K6300" i="12"/>
  <c r="L6300" i="12"/>
  <c r="N6300" i="12"/>
  <c r="K6288" i="12"/>
  <c r="L6288" i="12"/>
  <c r="K6276" i="12"/>
  <c r="L6276" i="12"/>
  <c r="N6276" i="12"/>
  <c r="K6252" i="12"/>
  <c r="L6252" i="12"/>
  <c r="K6240" i="12"/>
  <c r="L6240" i="12"/>
  <c r="N6240" i="12"/>
  <c r="K6228" i="12"/>
  <c r="L6228" i="12"/>
  <c r="N6228" i="12"/>
  <c r="L6204" i="12"/>
  <c r="K6204" i="12"/>
  <c r="N6204" i="12"/>
  <c r="K6192" i="12"/>
  <c r="L6192" i="12"/>
  <c r="K6180" i="12"/>
  <c r="L6180" i="12"/>
  <c r="K6168" i="12"/>
  <c r="L6168" i="12"/>
  <c r="N6168" i="12"/>
  <c r="K6156" i="12"/>
  <c r="L6156" i="12"/>
  <c r="N6156" i="12"/>
  <c r="K6144" i="12"/>
  <c r="L6144" i="12"/>
  <c r="K6132" i="12"/>
  <c r="L6132" i="12"/>
  <c r="N6132" i="12"/>
  <c r="K6120" i="12"/>
  <c r="L6120" i="12"/>
  <c r="K6108" i="12"/>
  <c r="L6108" i="12"/>
  <c r="K6096" i="12"/>
  <c r="L6096" i="12"/>
  <c r="N6096" i="12"/>
  <c r="K6084" i="12"/>
  <c r="L6084" i="12"/>
  <c r="N6084" i="12"/>
  <c r="K6072" i="12"/>
  <c r="L6072" i="12"/>
  <c r="K6060" i="12"/>
  <c r="L6060" i="12"/>
  <c r="N6060" i="12"/>
  <c r="K6048" i="12"/>
  <c r="L6048" i="12"/>
  <c r="K6036" i="12"/>
  <c r="L6036" i="12"/>
  <c r="N6036" i="12"/>
  <c r="K6024" i="12"/>
  <c r="L6024" i="12"/>
  <c r="N6024" i="12"/>
  <c r="K6012" i="12"/>
  <c r="L6012" i="12"/>
  <c r="N6012" i="12"/>
  <c r="K6000" i="12"/>
  <c r="L6000" i="12"/>
  <c r="K5988" i="12"/>
  <c r="L5988" i="12"/>
  <c r="K5976" i="12"/>
  <c r="L5976" i="12"/>
  <c r="K5964" i="12"/>
  <c r="L5964" i="12"/>
  <c r="N5964" i="12"/>
  <c r="K5952" i="12"/>
  <c r="L5952" i="12"/>
  <c r="N5952" i="12"/>
  <c r="K5940" i="12"/>
  <c r="L5940" i="12"/>
  <c r="N5940" i="12"/>
  <c r="K5928" i="12"/>
  <c r="L5928" i="12"/>
  <c r="N5928" i="12"/>
  <c r="K5916" i="12"/>
  <c r="L5916" i="12"/>
  <c r="K5904" i="12"/>
  <c r="L5904" i="12"/>
  <c r="N5904" i="12"/>
  <c r="K5880" i="12"/>
  <c r="L5880" i="12"/>
  <c r="K5868" i="12"/>
  <c r="L5868" i="12"/>
  <c r="N5868" i="12"/>
  <c r="K5856" i="12"/>
  <c r="L5856" i="12"/>
  <c r="K5832" i="12"/>
  <c r="L5832" i="12"/>
  <c r="N5832" i="12"/>
  <c r="K5820" i="12"/>
  <c r="L5820" i="12"/>
  <c r="K9309" i="12"/>
  <c r="L9309" i="12"/>
  <c r="K9297" i="12"/>
  <c r="L9297" i="12"/>
  <c r="K9285" i="12"/>
  <c r="L9285" i="12"/>
  <c r="K9273" i="12"/>
  <c r="L9273" i="12"/>
  <c r="L9261" i="12"/>
  <c r="K9261" i="12"/>
  <c r="L9249" i="12"/>
  <c r="K9249" i="12"/>
  <c r="K9237" i="12"/>
  <c r="L9237" i="12"/>
  <c r="K9225" i="12"/>
  <c r="L9225" i="12"/>
  <c r="K9213" i="12"/>
  <c r="L9213" i="12"/>
  <c r="K9201" i="12"/>
  <c r="L9201" i="12"/>
  <c r="K9189" i="12"/>
  <c r="L9189" i="12"/>
  <c r="L9165" i="12"/>
  <c r="K9165" i="12"/>
  <c r="K9153" i="12"/>
  <c r="L9153" i="12"/>
  <c r="L9141" i="12"/>
  <c r="K9141" i="12"/>
  <c r="K9129" i="12"/>
  <c r="L9129" i="12"/>
  <c r="K9117" i="12"/>
  <c r="L9117" i="12"/>
  <c r="K9105" i="12"/>
  <c r="L9105" i="12"/>
  <c r="K9093" i="12"/>
  <c r="L9093" i="12"/>
  <c r="K9081" i="12"/>
  <c r="L9081" i="12"/>
  <c r="K9069" i="12"/>
  <c r="L9069" i="12"/>
  <c r="L9057" i="12"/>
  <c r="K9057" i="12"/>
  <c r="K9045" i="12"/>
  <c r="L9045" i="12"/>
  <c r="K9033" i="12"/>
  <c r="L9033" i="12"/>
  <c r="K9021" i="12"/>
  <c r="L9021" i="12"/>
  <c r="K9009" i="12"/>
  <c r="L9009" i="12"/>
  <c r="K8997" i="12"/>
  <c r="L8997" i="12"/>
  <c r="K8985" i="12"/>
  <c r="L8985" i="12"/>
  <c r="K8973" i="12"/>
  <c r="L8973" i="12"/>
  <c r="L8961" i="12"/>
  <c r="K8961" i="12"/>
  <c r="K8949" i="12"/>
  <c r="L8949" i="12"/>
  <c r="K8937" i="12"/>
  <c r="L8937" i="12"/>
  <c r="K8925" i="12"/>
  <c r="L8925" i="12"/>
  <c r="K8913" i="12"/>
  <c r="L8913" i="12"/>
  <c r="K8901" i="12"/>
  <c r="L8901" i="12"/>
  <c r="L8889" i="12"/>
  <c r="K8889" i="12"/>
  <c r="L8877" i="12"/>
  <c r="K8877" i="12"/>
  <c r="K8865" i="12"/>
  <c r="L8865" i="12"/>
  <c r="K8853" i="12"/>
  <c r="L8853" i="12"/>
  <c r="K8841" i="12"/>
  <c r="L8841" i="12"/>
  <c r="K8829" i="12"/>
  <c r="L8829" i="12"/>
  <c r="K8805" i="12"/>
  <c r="L8805" i="12"/>
  <c r="L8793" i="12"/>
  <c r="K8793" i="12"/>
  <c r="K8781" i="12"/>
  <c r="L8781" i="12"/>
  <c r="K8745" i="12"/>
  <c r="L8745" i="12"/>
  <c r="K8721" i="12"/>
  <c r="L8721" i="12"/>
  <c r="L8709" i="12"/>
  <c r="K8709" i="12"/>
  <c r="K8685" i="12"/>
  <c r="L8685" i="12"/>
  <c r="K8673" i="12"/>
  <c r="L8673" i="12"/>
  <c r="K8661" i="12"/>
  <c r="L8661" i="12"/>
  <c r="K8649" i="12"/>
  <c r="L8649" i="12"/>
  <c r="K8625" i="12"/>
  <c r="L8625" i="12"/>
  <c r="K8613" i="12"/>
  <c r="L8613" i="12"/>
  <c r="K8601" i="12"/>
  <c r="L8601" i="12"/>
  <c r="K8589" i="12"/>
  <c r="L8589" i="12"/>
  <c r="L8577" i="12"/>
  <c r="K8577" i="12"/>
  <c r="K8565" i="12"/>
  <c r="L8565" i="12"/>
  <c r="K8553" i="12"/>
  <c r="L8553" i="12"/>
  <c r="K8541" i="12"/>
  <c r="L8541" i="12"/>
  <c r="K8529" i="12"/>
  <c r="L8529" i="12"/>
  <c r="K8517" i="12"/>
  <c r="L8517" i="12"/>
  <c r="K8493" i="12"/>
  <c r="L8493" i="12"/>
  <c r="K8481" i="12"/>
  <c r="L8481" i="12"/>
  <c r="K8469" i="12"/>
  <c r="L8469" i="12"/>
  <c r="K8445" i="12"/>
  <c r="L8445" i="12"/>
  <c r="K8433" i="12"/>
  <c r="L8433" i="12"/>
  <c r="K8421" i="12"/>
  <c r="L8421" i="12"/>
  <c r="K8409" i="12"/>
  <c r="L8409" i="12"/>
  <c r="K8397" i="12"/>
  <c r="L8397" i="12"/>
  <c r="K8385" i="12"/>
  <c r="L8385" i="12"/>
  <c r="K8373" i="12"/>
  <c r="L8373" i="12"/>
  <c r="K8361" i="12"/>
  <c r="L8361" i="12"/>
  <c r="K8325" i="12"/>
  <c r="L8325" i="12"/>
  <c r="K8313" i="12"/>
  <c r="L8313" i="12"/>
  <c r="K8301" i="12"/>
  <c r="L8301" i="12"/>
  <c r="K8289" i="12"/>
  <c r="L8289" i="12"/>
  <c r="K8277" i="12"/>
  <c r="L8277" i="12"/>
  <c r="K8265" i="12"/>
  <c r="L8265" i="12"/>
  <c r="K8253" i="12"/>
  <c r="L8253" i="12"/>
  <c r="L8241" i="12"/>
  <c r="K8241" i="12"/>
  <c r="K8229" i="12"/>
  <c r="L8229" i="12"/>
  <c r="K8217" i="12"/>
  <c r="L8217" i="12"/>
  <c r="K8205" i="12"/>
  <c r="L8205" i="12"/>
  <c r="K8169" i="12"/>
  <c r="L8169" i="12"/>
  <c r="K8157" i="12"/>
  <c r="L8157" i="12"/>
  <c r="L8145" i="12"/>
  <c r="K8145" i="12"/>
  <c r="K8133" i="12"/>
  <c r="L8133" i="12"/>
  <c r="K8121" i="12"/>
  <c r="L8121" i="12"/>
  <c r="K8109" i="12"/>
  <c r="L8109" i="12"/>
  <c r="K8097" i="12"/>
  <c r="L8097" i="12"/>
  <c r="K8073" i="12"/>
  <c r="L8073" i="12"/>
  <c r="K8061" i="12"/>
  <c r="L8061" i="12"/>
  <c r="N9228" i="12"/>
  <c r="N7308" i="12"/>
  <c r="L9024" i="12"/>
  <c r="L8688" i="12"/>
  <c r="L7944" i="12"/>
  <c r="L5892" i="12"/>
  <c r="K8505" i="12"/>
  <c r="N9298" i="12"/>
  <c r="N9226" i="12"/>
  <c r="N9154" i="12"/>
  <c r="N9082" i="12"/>
  <c r="N9010" i="12"/>
  <c r="N8938" i="12"/>
  <c r="N8866" i="12"/>
  <c r="N8794" i="12"/>
  <c r="N8722" i="12"/>
  <c r="N8650" i="12"/>
  <c r="N8578" i="12"/>
  <c r="N8506" i="12"/>
  <c r="N8434" i="12"/>
  <c r="N8362" i="12"/>
  <c r="N8290" i="12"/>
  <c r="N8218" i="12"/>
  <c r="N8146" i="12"/>
  <c r="N8074" i="12"/>
  <c r="N8002" i="12"/>
  <c r="N7930" i="12"/>
  <c r="N7858" i="12"/>
  <c r="N7786" i="12"/>
  <c r="N7714" i="12"/>
  <c r="N7642" i="12"/>
  <c r="N7570" i="12"/>
  <c r="N7498" i="12"/>
  <c r="N6022" i="12"/>
  <c r="N5950" i="12"/>
  <c r="N5758" i="12"/>
  <c r="N5722" i="12"/>
  <c r="N5686" i="12"/>
  <c r="N5650" i="12"/>
  <c r="N5590" i="12"/>
  <c r="N5374" i="12"/>
  <c r="N5314" i="12"/>
  <c r="N5134" i="12"/>
  <c r="N5098" i="12"/>
  <c r="N5062" i="12"/>
  <c r="N4918" i="12"/>
  <c r="N4846" i="12"/>
  <c r="N4810" i="12"/>
  <c r="N4654" i="12"/>
  <c r="N4594" i="12"/>
  <c r="N4438" i="12"/>
  <c r="N4354" i="12"/>
  <c r="N4282" i="12"/>
  <c r="N4246" i="12"/>
  <c r="N4174" i="12"/>
  <c r="N4054" i="12"/>
  <c r="N3982" i="12"/>
  <c r="N3946" i="12"/>
  <c r="N3790" i="12"/>
  <c r="N3730" i="12"/>
  <c r="N3574" i="12"/>
  <c r="N3370" i="12"/>
  <c r="N3346" i="12"/>
  <c r="N3286" i="12"/>
  <c r="N3262" i="12"/>
  <c r="N3094" i="12"/>
  <c r="N2986" i="12"/>
  <c r="N2878" i="12"/>
  <c r="N2794" i="12"/>
  <c r="N2770" i="12"/>
  <c r="N2686" i="12"/>
  <c r="N2638" i="12"/>
  <c r="N2614" i="12"/>
  <c r="N2566" i="12"/>
  <c r="N2518" i="12"/>
  <c r="N2422" i="12"/>
  <c r="N2326" i="12"/>
  <c r="N2290" i="12"/>
  <c r="N2242" i="12"/>
  <c r="N2026" i="12"/>
  <c r="N1942" i="12"/>
  <c r="N1918" i="12"/>
  <c r="N1630" i="12"/>
  <c r="N1378" i="12"/>
  <c r="N1234" i="12"/>
  <c r="N910" i="12"/>
  <c r="N826" i="12"/>
  <c r="N766" i="12"/>
  <c r="N634" i="12"/>
  <c r="N454" i="12"/>
  <c r="N394" i="12"/>
  <c r="N346" i="12"/>
  <c r="N334" i="12"/>
  <c r="N274" i="12"/>
  <c r="N94" i="12"/>
  <c r="L9216" i="12"/>
  <c r="L8652" i="12"/>
  <c r="L8616" i="12"/>
  <c r="L8424" i="12"/>
  <c r="L8208" i="12"/>
  <c r="L8193" i="12"/>
  <c r="L7560" i="12"/>
  <c r="L7344" i="12"/>
  <c r="N9285" i="12"/>
  <c r="N9213" i="12"/>
  <c r="N9141" i="12"/>
  <c r="N9069" i="12"/>
  <c r="N8997" i="12"/>
  <c r="N8925" i="12"/>
  <c r="N8853" i="12"/>
  <c r="N8781" i="12"/>
  <c r="N8709" i="12"/>
  <c r="N8637" i="12"/>
  <c r="N8565" i="12"/>
  <c r="N8493" i="12"/>
  <c r="N8421" i="12"/>
  <c r="N8349" i="12"/>
  <c r="N8277" i="12"/>
  <c r="N8205" i="12"/>
  <c r="N8133" i="12"/>
  <c r="N8061" i="12"/>
  <c r="L9096" i="12"/>
  <c r="L8757" i="12"/>
  <c r="L8457" i="12"/>
  <c r="L8697" i="12"/>
  <c r="L8664" i="12"/>
  <c r="L8400" i="12"/>
  <c r="L7536" i="12"/>
  <c r="L6216" i="12"/>
  <c r="K8808" i="12"/>
  <c r="L9288" i="12"/>
  <c r="L8868" i="12"/>
  <c r="L8772" i="12"/>
  <c r="L7824" i="12"/>
  <c r="L6264" i="12"/>
  <c r="N9264" i="12"/>
  <c r="N8313" i="12"/>
  <c r="N8241" i="12"/>
  <c r="N8169" i="12"/>
  <c r="N8097" i="12"/>
  <c r="N7332" i="12"/>
  <c r="N7152" i="12"/>
  <c r="N6876" i="12"/>
  <c r="N6696" i="12"/>
  <c r="L9168" i="12"/>
  <c r="L8733" i="12"/>
  <c r="L8337" i="12"/>
  <c r="K8037" i="12"/>
  <c r="L8037" i="12"/>
  <c r="K8013" i="12"/>
  <c r="L8013" i="12"/>
  <c r="K8001" i="12"/>
  <c r="L8001" i="12"/>
  <c r="K7989" i="12"/>
  <c r="L7989" i="12"/>
  <c r="L7977" i="12"/>
  <c r="K7977" i="12"/>
  <c r="K7965" i="12"/>
  <c r="L7965" i="12"/>
  <c r="K7953" i="12"/>
  <c r="L7953" i="12"/>
  <c r="K7929" i="12"/>
  <c r="L7929" i="12"/>
  <c r="K7893" i="12"/>
  <c r="L7893" i="12"/>
  <c r="K7881" i="12"/>
  <c r="L7881" i="12"/>
  <c r="K7857" i="12"/>
  <c r="L7857" i="12"/>
  <c r="K7845" i="12"/>
  <c r="L7845" i="12"/>
  <c r="K7833" i="12"/>
  <c r="L7833" i="12"/>
  <c r="K7809" i="12"/>
  <c r="L7809" i="12"/>
  <c r="K7785" i="12"/>
  <c r="L7785" i="12"/>
  <c r="K7773" i="12"/>
  <c r="L7773" i="12"/>
  <c r="K7737" i="12"/>
  <c r="L7737" i="12"/>
  <c r="K7725" i="12"/>
  <c r="L7725" i="12"/>
  <c r="K7713" i="12"/>
  <c r="L7713" i="12"/>
  <c r="K7701" i="12"/>
  <c r="L7701" i="12"/>
  <c r="K7689" i="12"/>
  <c r="L7689" i="12"/>
  <c r="K7677" i="12"/>
  <c r="L7677" i="12"/>
  <c r="K7665" i="12"/>
  <c r="L7665" i="12"/>
  <c r="K7641" i="12"/>
  <c r="L7641" i="12"/>
  <c r="K7629" i="12"/>
  <c r="L7629" i="12"/>
  <c r="K7605" i="12"/>
  <c r="L7605" i="12"/>
  <c r="K7581" i="12"/>
  <c r="L7581" i="12"/>
  <c r="K7569" i="12"/>
  <c r="L7569" i="12"/>
  <c r="K7557" i="12"/>
  <c r="L7557" i="12"/>
  <c r="K7545" i="12"/>
  <c r="L7545" i="12"/>
  <c r="K7533" i="12"/>
  <c r="L7533" i="12"/>
  <c r="K7521" i="12"/>
  <c r="L7521" i="12"/>
  <c r="K7497" i="12"/>
  <c r="L7497" i="12"/>
  <c r="K7461" i="12"/>
  <c r="L7461" i="12"/>
  <c r="K7425" i="12"/>
  <c r="L7425" i="12"/>
  <c r="K7413" i="12"/>
  <c r="L7413" i="12"/>
  <c r="K7401" i="12"/>
  <c r="L7401" i="12"/>
  <c r="K7377" i="12"/>
  <c r="L7377" i="12"/>
  <c r="L7353" i="12"/>
  <c r="K7353" i="12"/>
  <c r="K7341" i="12"/>
  <c r="L7341" i="12"/>
  <c r="K7305" i="12"/>
  <c r="L7305" i="12"/>
  <c r="K7293" i="12"/>
  <c r="L7293" i="12"/>
  <c r="K7269" i="12"/>
  <c r="L7269" i="12"/>
  <c r="K7257" i="12"/>
  <c r="L7257" i="12"/>
  <c r="L7245" i="12"/>
  <c r="K7245" i="12"/>
  <c r="L7233" i="12"/>
  <c r="K7233" i="12"/>
  <c r="K7221" i="12"/>
  <c r="L7221" i="12"/>
  <c r="K7209" i="12"/>
  <c r="L7209" i="12"/>
  <c r="K7197" i="12"/>
  <c r="L7197" i="12"/>
  <c r="K7185" i="12"/>
  <c r="L7185" i="12"/>
  <c r="K7173" i="12"/>
  <c r="L7173" i="12"/>
  <c r="K7161" i="12"/>
  <c r="L7161" i="12"/>
  <c r="K7149" i="12"/>
  <c r="L7149" i="12"/>
  <c r="K7137" i="12"/>
  <c r="L7137" i="12"/>
  <c r="K7125" i="12"/>
  <c r="L7125" i="12"/>
  <c r="K7113" i="12"/>
  <c r="L7113" i="12"/>
  <c r="K7101" i="12"/>
  <c r="L7101" i="12"/>
  <c r="K7089" i="12"/>
  <c r="L7089" i="12"/>
  <c r="K7077" i="12"/>
  <c r="L7077" i="12"/>
  <c r="K7065" i="12"/>
  <c r="L7065" i="12"/>
  <c r="K7053" i="12"/>
  <c r="L7053" i="12"/>
  <c r="K7041" i="12"/>
  <c r="L7041" i="12"/>
  <c r="L7029" i="12"/>
  <c r="K7029" i="12"/>
  <c r="K7017" i="12"/>
  <c r="L7017" i="12"/>
  <c r="K7005" i="12"/>
  <c r="L7005" i="12"/>
  <c r="K6993" i="12"/>
  <c r="L6993" i="12"/>
  <c r="L6981" i="12"/>
  <c r="K6981" i="12"/>
  <c r="K6969" i="12"/>
  <c r="L6969" i="12"/>
  <c r="K6957" i="12"/>
  <c r="L6957" i="12"/>
  <c r="K6945" i="12"/>
  <c r="L6945" i="12"/>
  <c r="K6933" i="12"/>
  <c r="L6933" i="12"/>
  <c r="K6921" i="12"/>
  <c r="L6921" i="12"/>
  <c r="K6909" i="12"/>
  <c r="L6909" i="12"/>
  <c r="K6897" i="12"/>
  <c r="L6897" i="12"/>
  <c r="L7869" i="12"/>
  <c r="N7474" i="12"/>
  <c r="N7462" i="12"/>
  <c r="N7450" i="12"/>
  <c r="N7438" i="12"/>
  <c r="N7426" i="12"/>
  <c r="N7414" i="12"/>
  <c r="N7402" i="12"/>
  <c r="N7390" i="12"/>
  <c r="N7378" i="12"/>
  <c r="N7366" i="12"/>
  <c r="N7354" i="12"/>
  <c r="N7342" i="12"/>
  <c r="N7330" i="12"/>
  <c r="N7318" i="12"/>
  <c r="N7306" i="12"/>
  <c r="N7294" i="12"/>
  <c r="N7282" i="12"/>
  <c r="N7270" i="12"/>
  <c r="N7258" i="12"/>
  <c r="N7246" i="12"/>
  <c r="N7234" i="12"/>
  <c r="N7222" i="12"/>
  <c r="N7210" i="12"/>
  <c r="N7198" i="12"/>
  <c r="N7186" i="12"/>
  <c r="N7174" i="12"/>
  <c r="N7162" i="12"/>
  <c r="N7150" i="12"/>
  <c r="N7138" i="12"/>
  <c r="N7126" i="12"/>
  <c r="N7114" i="12"/>
  <c r="N7102" i="12"/>
  <c r="N7090" i="12"/>
  <c r="N7078" i="12"/>
  <c r="N7066" i="12"/>
  <c r="N7054" i="12"/>
  <c r="N7042" i="12"/>
  <c r="N7030" i="12"/>
  <c r="N7018" i="12"/>
  <c r="N7006" i="12"/>
  <c r="N6994" i="12"/>
  <c r="N6982" i="12"/>
  <c r="N6970" i="12"/>
  <c r="N6958" i="12"/>
  <c r="N6946" i="12"/>
  <c r="N6934" i="12"/>
  <c r="N6922" i="12"/>
  <c r="N6910" i="12"/>
  <c r="N6898" i="12"/>
  <c r="N6886" i="12"/>
  <c r="N6874" i="12"/>
  <c r="N6862" i="12"/>
  <c r="N6850" i="12"/>
  <c r="N6838" i="12"/>
  <c r="N6826" i="12"/>
  <c r="N6814" i="12"/>
  <c r="N6802" i="12"/>
  <c r="N6790" i="12"/>
  <c r="N6778" i="12"/>
  <c r="N6766" i="12"/>
  <c r="N6754" i="12"/>
  <c r="N6742" i="12"/>
  <c r="N6730" i="12"/>
  <c r="N6718" i="12"/>
  <c r="N6706" i="12"/>
  <c r="N6694" i="12"/>
  <c r="N6682" i="12"/>
  <c r="N6670" i="12"/>
  <c r="N6658" i="12"/>
  <c r="N6646" i="12"/>
  <c r="N6634" i="12"/>
  <c r="N6622" i="12"/>
  <c r="N6610" i="12"/>
  <c r="N6598" i="12"/>
  <c r="N6586" i="12"/>
  <c r="N6574" i="12"/>
  <c r="N6562" i="12"/>
  <c r="N6550" i="12"/>
  <c r="N6538" i="12"/>
  <c r="N6526" i="12"/>
  <c r="N6514" i="12"/>
  <c r="N6502" i="12"/>
  <c r="N6490" i="12"/>
  <c r="N6478" i="12"/>
  <c r="N6466" i="12"/>
  <c r="N6454" i="12"/>
  <c r="N6442" i="12"/>
  <c r="N6430" i="12"/>
  <c r="N6418" i="12"/>
  <c r="N6406" i="12"/>
  <c r="N6394" i="12"/>
  <c r="N6382" i="12"/>
  <c r="N6370" i="12"/>
  <c r="N6358" i="12"/>
  <c r="N6346" i="12"/>
  <c r="N6334" i="12"/>
  <c r="N6322" i="12"/>
  <c r="N6310" i="12"/>
  <c r="N6298" i="12"/>
  <c r="N6286" i="12"/>
  <c r="N6274" i="12"/>
  <c r="N6262" i="12"/>
  <c r="N6250" i="12"/>
  <c r="N6238" i="12"/>
  <c r="N6226" i="12"/>
  <c r="N6214" i="12"/>
  <c r="N6202" i="12"/>
  <c r="N6190" i="12"/>
  <c r="N6178" i="12"/>
  <c r="N6166" i="12"/>
  <c r="N6154" i="12"/>
  <c r="N6142" i="12"/>
  <c r="N6130" i="12"/>
  <c r="N6118" i="12"/>
  <c r="N6106" i="12"/>
  <c r="N6094" i="12"/>
  <c r="N6082" i="12"/>
  <c r="N6070" i="12"/>
  <c r="N6058" i="12"/>
  <c r="N5986" i="12"/>
  <c r="N5914" i="12"/>
  <c r="N5842" i="12"/>
  <c r="N5770" i="12"/>
  <c r="N5698" i="12"/>
  <c r="N5626" i="12"/>
  <c r="N5554" i="12"/>
  <c r="N5482" i="12"/>
  <c r="N5410" i="12"/>
  <c r="N5338" i="12"/>
  <c r="N5266" i="12"/>
  <c r="N5194" i="12"/>
  <c r="N5122" i="12"/>
  <c r="N5050" i="12"/>
  <c r="N4978" i="12"/>
  <c r="N4906" i="12"/>
  <c r="N4834" i="12"/>
  <c r="N4762" i="12"/>
  <c r="N4690" i="12"/>
  <c r="N4618" i="12"/>
  <c r="N4546" i="12"/>
  <c r="N4474" i="12"/>
  <c r="N4402" i="12"/>
  <c r="N4330" i="12"/>
  <c r="N4258" i="12"/>
  <c r="N4186" i="12"/>
  <c r="N4114" i="12"/>
  <c r="N4042" i="12"/>
  <c r="N3970" i="12"/>
  <c r="N3898" i="12"/>
  <c r="N3826" i="12"/>
  <c r="N3754" i="12"/>
  <c r="N3682" i="12"/>
  <c r="N3610" i="12"/>
  <c r="N3538" i="12"/>
  <c r="N3442" i="12"/>
  <c r="N3406" i="12"/>
  <c r="N3298" i="12"/>
  <c r="N3274" i="12"/>
  <c r="N3190" i="12"/>
  <c r="N3154" i="12"/>
  <c r="N3142" i="12"/>
  <c r="N3106" i="12"/>
  <c r="N3010" i="12"/>
  <c r="N2974" i="12"/>
  <c r="N2866" i="12"/>
  <c r="N2842" i="12"/>
  <c r="N2758" i="12"/>
  <c r="N2722" i="12"/>
  <c r="N2710" i="12"/>
  <c r="N2674" i="12"/>
  <c r="N2590" i="12"/>
  <c r="N2530" i="12"/>
  <c r="N2506" i="12"/>
  <c r="N2494" i="12"/>
  <c r="N2482" i="12"/>
  <c r="N2434" i="12"/>
  <c r="N2338" i="12"/>
  <c r="N2266" i="12"/>
  <c r="N2254" i="12"/>
  <c r="N2218" i="12"/>
  <c r="N2194" i="12"/>
  <c r="N2158" i="12"/>
  <c r="N2098" i="12"/>
  <c r="N2050" i="12"/>
  <c r="N2038" i="12"/>
  <c r="N2014" i="12"/>
  <c r="N1978" i="12"/>
  <c r="N1930" i="12"/>
  <c r="N1906" i="12"/>
  <c r="N1882" i="12"/>
  <c r="N1798" i="12"/>
  <c r="N1762" i="12"/>
  <c r="N1714" i="12"/>
  <c r="N1702" i="12"/>
  <c r="N1690" i="12"/>
  <c r="N1618" i="12"/>
  <c r="N1606" i="12"/>
  <c r="N1546" i="12"/>
  <c r="N1486" i="12"/>
  <c r="N1474" i="12"/>
  <c r="N1438" i="12"/>
  <c r="N1426" i="12"/>
  <c r="N1366" i="12"/>
  <c r="N1354" i="12"/>
  <c r="N1342" i="12"/>
  <c r="N1330" i="12"/>
  <c r="N1282" i="12"/>
  <c r="N1270" i="12"/>
  <c r="N1246" i="12"/>
  <c r="N1210" i="12"/>
  <c r="N1186" i="12"/>
  <c r="N1174" i="12"/>
  <c r="N1150" i="12"/>
  <c r="N1114" i="12"/>
  <c r="N1102" i="12"/>
  <c r="N1042" i="12"/>
  <c r="N994" i="12"/>
  <c r="N934" i="12"/>
  <c r="N898" i="12"/>
  <c r="N874" i="12"/>
  <c r="N862" i="12"/>
  <c r="N778" i="12"/>
  <c r="N754" i="12"/>
  <c r="N730" i="12"/>
  <c r="N718" i="12"/>
  <c r="N610" i="12"/>
  <c r="N550" i="12"/>
  <c r="N538" i="12"/>
  <c r="N514" i="12"/>
  <c r="N478" i="12"/>
  <c r="N466" i="12"/>
  <c r="N442" i="12"/>
  <c r="N322" i="12"/>
  <c r="N286" i="12"/>
  <c r="N238" i="12"/>
  <c r="N202" i="12"/>
  <c r="N178" i="12"/>
  <c r="N166" i="12"/>
  <c r="N154" i="12"/>
  <c r="N142" i="12"/>
  <c r="N118" i="12"/>
  <c r="N106" i="12"/>
  <c r="N34" i="12"/>
  <c r="N22" i="12"/>
  <c r="N10" i="12"/>
  <c r="L7905" i="12"/>
  <c r="L7749" i="12"/>
  <c r="L7389" i="12"/>
  <c r="L8025" i="12"/>
  <c r="L7761" i="12"/>
  <c r="L7653" i="12"/>
  <c r="L7617" i="12"/>
  <c r="L7509" i="12"/>
  <c r="L7917" i="12"/>
  <c r="L7365" i="12"/>
  <c r="L7437" i="12"/>
  <c r="L7281" i="12"/>
  <c r="K4945" i="12"/>
  <c r="L4945" i="12"/>
  <c r="K4933" i="12"/>
  <c r="L4933" i="12"/>
  <c r="K4909" i="12"/>
  <c r="L4909" i="12"/>
  <c r="K4837" i="12"/>
  <c r="L4837" i="12"/>
  <c r="K4825" i="12"/>
  <c r="L4825" i="12"/>
  <c r="K4789" i="12"/>
  <c r="L4789" i="12"/>
  <c r="K4777" i="12"/>
  <c r="L4777" i="12"/>
  <c r="K4765" i="12"/>
  <c r="L4765" i="12"/>
  <c r="K4729" i="12"/>
  <c r="L4729" i="12"/>
  <c r="K4717" i="12"/>
  <c r="L4717" i="12"/>
  <c r="K4681" i="12"/>
  <c r="L4681" i="12"/>
  <c r="K4669" i="12"/>
  <c r="L4669" i="12"/>
  <c r="K4621" i="12"/>
  <c r="L4621" i="12"/>
  <c r="K4597" i="12"/>
  <c r="L4597" i="12"/>
  <c r="K4573" i="12"/>
  <c r="L4573" i="12"/>
  <c r="K4561" i="12"/>
  <c r="L4561" i="12"/>
  <c r="K4477" i="12"/>
  <c r="L4477" i="12"/>
  <c r="K4453" i="12"/>
  <c r="L4453" i="12"/>
  <c r="K4369" i="12"/>
  <c r="L4369" i="12"/>
  <c r="K4357" i="12"/>
  <c r="L4357" i="12"/>
  <c r="K4333" i="12"/>
  <c r="L4333" i="12"/>
  <c r="K4321" i="12"/>
  <c r="L4321" i="12"/>
  <c r="K4261" i="12"/>
  <c r="L4261" i="12"/>
  <c r="K4249" i="12"/>
  <c r="L4249" i="12"/>
  <c r="K4213" i="12"/>
  <c r="L4213" i="12"/>
  <c r="K4201" i="12"/>
  <c r="L4201" i="12"/>
  <c r="K4189" i="12"/>
  <c r="L4189" i="12"/>
  <c r="K5760" i="12"/>
  <c r="L5760" i="12"/>
  <c r="K5748" i="12"/>
  <c r="L5748" i="12"/>
  <c r="K5628" i="12"/>
  <c r="L5628" i="12"/>
  <c r="K5616" i="12"/>
  <c r="L5616" i="12"/>
  <c r="K5508" i="12"/>
  <c r="L5508" i="12"/>
  <c r="K5496" i="12"/>
  <c r="L5496" i="12"/>
  <c r="K5472" i="12"/>
  <c r="L5472" i="12"/>
  <c r="K5400" i="12"/>
  <c r="L5400" i="12"/>
  <c r="K5388" i="12"/>
  <c r="L5388" i="12"/>
  <c r="K5328" i="12"/>
  <c r="L5328" i="12"/>
  <c r="K5292" i="12"/>
  <c r="L5292" i="12"/>
  <c r="K5280" i="12"/>
  <c r="L5280" i="12"/>
  <c r="K5184" i="12"/>
  <c r="L5184" i="12"/>
  <c r="K5172" i="12"/>
  <c r="L5172" i="12"/>
  <c r="L5772" i="12"/>
  <c r="L5688" i="12"/>
  <c r="L4921" i="12"/>
  <c r="L5784" i="12"/>
  <c r="L5712" i="12"/>
  <c r="L5436" i="12"/>
  <c r="L5364" i="12"/>
  <c r="L4861" i="12"/>
  <c r="L4525" i="12"/>
  <c r="L4441" i="12"/>
  <c r="L4345" i="12"/>
  <c r="L5796" i="12"/>
  <c r="L5724" i="12"/>
  <c r="L4873" i="12"/>
  <c r="L5808" i="12"/>
  <c r="L5520" i="12"/>
  <c r="L5376" i="12"/>
  <c r="L4801" i="12"/>
  <c r="L4537" i="12"/>
  <c r="K5040" i="12"/>
  <c r="L5040" i="12"/>
  <c r="K4896" i="12"/>
  <c r="L4896" i="12"/>
  <c r="K4752" i="12"/>
  <c r="L4752" i="12"/>
  <c r="K4608" i="12"/>
  <c r="L4608" i="12"/>
  <c r="K4464" i="12"/>
  <c r="L4464" i="12"/>
  <c r="K4320" i="12"/>
  <c r="L4320" i="12"/>
  <c r="K4596" i="12"/>
  <c r="K4716" i="12"/>
  <c r="L4920" i="12"/>
  <c r="L4812" i="12"/>
  <c r="L4704" i="12"/>
  <c r="L5052" i="12"/>
  <c r="L4932" i="12"/>
  <c r="L4824" i="12"/>
  <c r="L4176" i="12"/>
  <c r="E22" i="52"/>
  <c r="E23" i="52"/>
  <c r="C27" i="52"/>
  <c r="C26" i="52"/>
  <c r="D27" i="52"/>
  <c r="D26" i="52"/>
  <c r="A1" i="49"/>
  <c r="E26" i="52"/>
  <c r="A1" i="48"/>
  <c r="A1" i="50"/>
  <c r="A1" i="45"/>
  <c r="A1" i="46"/>
  <c r="A1" i="47"/>
  <c r="A1" i="42"/>
  <c r="A1" i="44"/>
  <c r="A1" i="43"/>
  <c r="A1" i="40"/>
  <c r="A1" i="41"/>
  <c r="A1" i="39"/>
  <c r="A1" i="35"/>
  <c r="E43" i="34" l="1"/>
  <c r="I52" i="34"/>
  <c r="G39" i="34"/>
  <c r="H52" i="34"/>
  <c r="J61" i="34"/>
  <c r="E35" i="34"/>
  <c r="E64" i="34"/>
  <c r="D54" i="34"/>
  <c r="G30" i="34"/>
  <c r="E73" i="34"/>
  <c r="D64" i="34"/>
  <c r="C62" i="34"/>
  <c r="C69" i="34"/>
  <c r="E31" i="34"/>
  <c r="H74" i="34"/>
  <c r="H23" i="34"/>
  <c r="C27" i="34"/>
  <c r="G46" i="34"/>
  <c r="D27" i="34"/>
  <c r="F28" i="34"/>
  <c r="G71" i="34"/>
  <c r="J47" i="34"/>
  <c r="F37" i="34"/>
  <c r="C43" i="34"/>
  <c r="K64" i="34"/>
  <c r="G62" i="34"/>
  <c r="C52" i="34"/>
  <c r="H49" i="34"/>
  <c r="J31" i="34"/>
  <c r="F44" i="34"/>
  <c r="J63" i="34"/>
  <c r="K48" i="34"/>
  <c r="D67" i="34"/>
  <c r="H58" i="34"/>
  <c r="H48" i="34"/>
  <c r="G55" i="34"/>
  <c r="G65" i="34"/>
  <c r="H44" i="34"/>
  <c r="D39" i="34"/>
  <c r="C36" i="34"/>
  <c r="H28" i="34"/>
  <c r="E71" i="34"/>
  <c r="E74" i="34"/>
  <c r="E66" i="34"/>
  <c r="F53" i="34"/>
  <c r="K61" i="34"/>
  <c r="E70" i="34"/>
  <c r="C59" i="34"/>
  <c r="I35" i="34"/>
  <c r="E25" i="34"/>
  <c r="C68" i="34"/>
  <c r="J69" i="34"/>
  <c r="K73" i="34"/>
  <c r="D23" i="34"/>
  <c r="E27" i="34"/>
  <c r="D70" i="34"/>
  <c r="H56" i="34"/>
  <c r="F35" i="34"/>
  <c r="F60" i="34"/>
  <c r="C37" i="34"/>
  <c r="H26" i="34"/>
  <c r="F69" i="34"/>
  <c r="I40" i="34"/>
  <c r="H65" i="34"/>
  <c r="G52" i="34"/>
  <c r="F27" i="34"/>
  <c r="E32" i="34"/>
  <c r="C75" i="34"/>
  <c r="I51" i="34"/>
  <c r="E41" i="34"/>
  <c r="D32" i="34"/>
  <c r="G56" i="34"/>
  <c r="G36" i="34"/>
  <c r="F23" i="34"/>
  <c r="H33" i="34"/>
  <c r="G23" i="34"/>
  <c r="C53" i="34"/>
  <c r="H42" i="34"/>
  <c r="G33" i="34"/>
  <c r="G49" i="34"/>
  <c r="D75" i="34"/>
  <c r="E48" i="34"/>
  <c r="D38" i="34"/>
  <c r="I67" i="34"/>
  <c r="E57" i="34"/>
  <c r="D48" i="34"/>
  <c r="E28" i="34"/>
  <c r="E44" i="34"/>
  <c r="E60" i="34"/>
  <c r="C23" i="34"/>
  <c r="C39" i="34"/>
  <c r="C55" i="34"/>
  <c r="C71" i="34"/>
  <c r="D34" i="34"/>
  <c r="D50" i="34"/>
  <c r="D66" i="34"/>
  <c r="K60" i="34"/>
  <c r="I31" i="34"/>
  <c r="I47" i="34"/>
  <c r="I63" i="34"/>
  <c r="G26" i="34"/>
  <c r="G42" i="34"/>
  <c r="G58" i="34"/>
  <c r="G74" i="34"/>
  <c r="E37" i="34"/>
  <c r="E53" i="34"/>
  <c r="E69" i="34"/>
  <c r="C32" i="34"/>
  <c r="C48" i="34"/>
  <c r="C64" i="34"/>
  <c r="D28" i="34"/>
  <c r="D44" i="34"/>
  <c r="D60" i="34"/>
  <c r="E63" i="34"/>
  <c r="H67" i="34"/>
  <c r="I56" i="34"/>
  <c r="E67" i="34"/>
  <c r="D71" i="34"/>
  <c r="F31" i="34"/>
  <c r="E39" i="34"/>
  <c r="D35" i="34"/>
  <c r="H29" i="34"/>
  <c r="H45" i="34"/>
  <c r="H61" i="34"/>
  <c r="F24" i="34"/>
  <c r="F40" i="34"/>
  <c r="F56" i="34"/>
  <c r="F72" i="34"/>
  <c r="G35" i="34"/>
  <c r="G51" i="34"/>
  <c r="G67" i="34"/>
  <c r="E62" i="34"/>
  <c r="C33" i="34"/>
  <c r="C49" i="34"/>
  <c r="C65" i="34"/>
  <c r="J27" i="34"/>
  <c r="J43" i="34"/>
  <c r="J59" i="34"/>
  <c r="J75" i="34"/>
  <c r="H38" i="34"/>
  <c r="H54" i="34"/>
  <c r="H70" i="34"/>
  <c r="F33" i="34"/>
  <c r="F49" i="34"/>
  <c r="F65" i="34"/>
  <c r="G29" i="34"/>
  <c r="G45" i="34"/>
  <c r="G61" i="34"/>
  <c r="K57" i="34"/>
  <c r="D63" i="34"/>
  <c r="D31" i="34"/>
  <c r="K30" i="34"/>
  <c r="K46" i="34"/>
  <c r="K62" i="34"/>
  <c r="I25" i="34"/>
  <c r="I41" i="34"/>
  <c r="I57" i="34"/>
  <c r="I73" i="34"/>
  <c r="J36" i="34"/>
  <c r="J52" i="34"/>
  <c r="J68" i="34"/>
  <c r="H63" i="34"/>
  <c r="F34" i="34"/>
  <c r="F50" i="34"/>
  <c r="F66" i="34"/>
  <c r="D29" i="34"/>
  <c r="D45" i="34"/>
  <c r="D61" i="34"/>
  <c r="K23" i="34"/>
  <c r="K39" i="34"/>
  <c r="K55" i="34"/>
  <c r="K71" i="34"/>
  <c r="I34" i="34"/>
  <c r="I50" i="34"/>
  <c r="I66" i="34"/>
  <c r="J30" i="34"/>
  <c r="J46" i="34"/>
  <c r="J62" i="34"/>
  <c r="K52" i="34"/>
  <c r="J57" i="34"/>
  <c r="K44" i="34"/>
  <c r="H40" i="34"/>
  <c r="G48" i="34"/>
  <c r="H51" i="34"/>
  <c r="C66" i="34"/>
  <c r="C74" i="34"/>
  <c r="E23" i="34"/>
  <c r="K69" i="34"/>
  <c r="K34" i="34"/>
  <c r="K50" i="34"/>
  <c r="K66" i="34"/>
  <c r="I29" i="34"/>
  <c r="I45" i="34"/>
  <c r="I61" i="34"/>
  <c r="J24" i="34"/>
  <c r="J40" i="34"/>
  <c r="J56" i="34"/>
  <c r="J72" i="34"/>
  <c r="H75" i="34"/>
  <c r="F38" i="34"/>
  <c r="F54" i="34"/>
  <c r="F70" i="34"/>
  <c r="D33" i="34"/>
  <c r="D49" i="34"/>
  <c r="D65" i="34"/>
  <c r="K27" i="34"/>
  <c r="K43" i="34"/>
  <c r="K59" i="34"/>
  <c r="K75" i="34"/>
  <c r="I38" i="34"/>
  <c r="I54" i="34"/>
  <c r="I70" i="34"/>
  <c r="J34" i="34"/>
  <c r="J50" i="34"/>
  <c r="J66" i="34"/>
  <c r="I64" i="34"/>
  <c r="K40" i="34"/>
  <c r="I44" i="34"/>
  <c r="J65" i="34"/>
  <c r="E36" i="34"/>
  <c r="C31" i="34"/>
  <c r="D26" i="34"/>
  <c r="D58" i="34"/>
  <c r="D74" i="34"/>
  <c r="I23" i="34"/>
  <c r="I39" i="34"/>
  <c r="I55" i="34"/>
  <c r="I71" i="34"/>
  <c r="G34" i="34"/>
  <c r="G50" i="34"/>
  <c r="G66" i="34"/>
  <c r="E29" i="34"/>
  <c r="E45" i="34"/>
  <c r="E61" i="34"/>
  <c r="C24" i="34"/>
  <c r="C40" i="34"/>
  <c r="C56" i="34"/>
  <c r="C72" i="34"/>
  <c r="D36" i="34"/>
  <c r="D52" i="34"/>
  <c r="D68" i="34"/>
  <c r="F59" i="34"/>
  <c r="K36" i="34"/>
  <c r="C42" i="34"/>
  <c r="G64" i="34"/>
  <c r="J45" i="34"/>
  <c r="C50" i="34"/>
  <c r="K45" i="34"/>
  <c r="J49" i="34"/>
  <c r="H64" i="34"/>
  <c r="K49" i="34"/>
  <c r="C58" i="34"/>
  <c r="C54" i="34"/>
  <c r="D59" i="34"/>
  <c r="J37" i="34"/>
  <c r="E59" i="34"/>
  <c r="K53" i="34"/>
  <c r="J41" i="34"/>
  <c r="K72" i="34"/>
  <c r="C30" i="34"/>
  <c r="I68" i="34"/>
  <c r="H72" i="34"/>
  <c r="J33" i="34"/>
  <c r="J25" i="34"/>
  <c r="E34" i="34"/>
  <c r="E30" i="34"/>
  <c r="E26" i="34"/>
  <c r="K68" i="34"/>
  <c r="C34" i="34"/>
  <c r="C26" i="34"/>
  <c r="I72" i="34"/>
  <c r="K33" i="34"/>
  <c r="K29" i="34"/>
  <c r="K25" i="34"/>
  <c r="H68" i="34"/>
  <c r="J29" i="34"/>
  <c r="C38" i="34"/>
  <c r="K37" i="34"/>
  <c r="F63" i="34"/>
  <c r="C46" i="34"/>
  <c r="K41" i="34"/>
  <c r="J53" i="34"/>
  <c r="I48" i="34"/>
  <c r="H36" i="34"/>
  <c r="G44" i="34"/>
  <c r="H47" i="34"/>
  <c r="I60" i="34"/>
  <c r="C70" i="34"/>
  <c r="E52" i="34"/>
  <c r="E68" i="34"/>
  <c r="C47" i="34"/>
  <c r="C63" i="34"/>
  <c r="D42" i="34"/>
  <c r="H32" i="34"/>
  <c r="G40" i="34"/>
  <c r="H43" i="34"/>
  <c r="F55" i="34"/>
  <c r="K65" i="34"/>
  <c r="G60" i="34"/>
  <c r="H37" i="34"/>
  <c r="H53" i="34"/>
  <c r="H69" i="34"/>
  <c r="F32" i="34"/>
  <c r="F48" i="34"/>
  <c r="F64" i="34"/>
  <c r="G27" i="34"/>
  <c r="G43" i="34"/>
  <c r="G59" i="34"/>
  <c r="G75" i="34"/>
  <c r="C25" i="34"/>
  <c r="C41" i="34"/>
  <c r="C57" i="34"/>
  <c r="C73" i="34"/>
  <c r="J35" i="34"/>
  <c r="J51" i="34"/>
  <c r="J67" i="34"/>
  <c r="H30" i="34"/>
  <c r="H46" i="34"/>
  <c r="H62" i="34"/>
  <c r="F25" i="34"/>
  <c r="F41" i="34"/>
  <c r="F57" i="34"/>
  <c r="F73" i="34"/>
  <c r="G37" i="34"/>
  <c r="G53" i="34"/>
  <c r="G69" i="34"/>
  <c r="E54" i="34"/>
  <c r="K32" i="34"/>
  <c r="I36" i="34"/>
  <c r="K38" i="34"/>
  <c r="K54" i="34"/>
  <c r="K70" i="34"/>
  <c r="I33" i="34"/>
  <c r="I49" i="34"/>
  <c r="I65" i="34"/>
  <c r="J28" i="34"/>
  <c r="J44" i="34"/>
  <c r="J60" i="34"/>
  <c r="H55" i="34"/>
  <c r="F26" i="34"/>
  <c r="F42" i="34"/>
  <c r="F58" i="34"/>
  <c r="F74" i="34"/>
  <c r="D37" i="34"/>
  <c r="D53" i="34"/>
  <c r="D69" i="34"/>
  <c r="K31" i="34"/>
  <c r="K47" i="34"/>
  <c r="K63" i="34"/>
  <c r="I26" i="34"/>
  <c r="I42" i="34"/>
  <c r="I58" i="34"/>
  <c r="I74" i="34"/>
  <c r="J38" i="34"/>
  <c r="J54" i="34"/>
  <c r="J70" i="34"/>
  <c r="E50" i="34"/>
  <c r="K28" i="34"/>
  <c r="I32" i="34"/>
  <c r="H60" i="34"/>
  <c r="F75" i="34"/>
  <c r="H24" i="34"/>
  <c r="G32" i="34"/>
  <c r="H35" i="34"/>
  <c r="F47" i="34"/>
  <c r="E55" i="34"/>
  <c r="D51" i="34"/>
  <c r="E24" i="34"/>
  <c r="E40" i="34"/>
  <c r="E56" i="34"/>
  <c r="E72" i="34"/>
  <c r="C35" i="34"/>
  <c r="C51" i="34"/>
  <c r="C67" i="34"/>
  <c r="D30" i="34"/>
  <c r="D46" i="34"/>
  <c r="D62" i="34"/>
  <c r="K56" i="34"/>
  <c r="I27" i="34"/>
  <c r="I43" i="34"/>
  <c r="I59" i="34"/>
  <c r="I75" i="34"/>
  <c r="G38" i="34"/>
  <c r="G54" i="34"/>
  <c r="G70" i="34"/>
  <c r="E33" i="34"/>
  <c r="E49" i="34"/>
  <c r="E65" i="34"/>
  <c r="C28" i="34"/>
  <c r="C44" i="34"/>
  <c r="C60" i="34"/>
  <c r="D24" i="34"/>
  <c r="D40" i="34"/>
  <c r="D56" i="34"/>
  <c r="D72" i="34"/>
  <c r="E46" i="34"/>
  <c r="K24" i="34"/>
  <c r="I28" i="34"/>
  <c r="H39" i="34"/>
  <c r="D55" i="34"/>
  <c r="F71" i="34"/>
  <c r="H31" i="34"/>
  <c r="F43" i="34"/>
  <c r="H25" i="34"/>
  <c r="H73" i="34"/>
  <c r="F52" i="34"/>
  <c r="G31" i="34"/>
  <c r="G47" i="34"/>
  <c r="G63" i="34"/>
  <c r="E58" i="34"/>
  <c r="C29" i="34"/>
  <c r="C45" i="34"/>
  <c r="C61" i="34"/>
  <c r="J23" i="34"/>
  <c r="J39" i="34"/>
  <c r="J55" i="34"/>
  <c r="J71" i="34"/>
  <c r="H34" i="34"/>
  <c r="H50" i="34"/>
  <c r="H66" i="34"/>
  <c r="F29" i="34"/>
  <c r="F45" i="34"/>
  <c r="F61" i="34"/>
  <c r="G25" i="34"/>
  <c r="G41" i="34"/>
  <c r="G57" i="34"/>
  <c r="G73" i="34"/>
  <c r="E42" i="34"/>
  <c r="G72" i="34"/>
  <c r="H9" i="34"/>
  <c r="K13" i="34"/>
  <c r="K7" i="34"/>
  <c r="G9" i="34"/>
  <c r="F10" i="34"/>
  <c r="I9" i="34"/>
  <c r="D16" i="34"/>
  <c r="D12" i="34"/>
  <c r="D8" i="34"/>
  <c r="H8" i="34"/>
  <c r="J13" i="34"/>
  <c r="J7" i="34"/>
  <c r="G8" i="34"/>
  <c r="F9" i="34"/>
  <c r="I8" i="34"/>
  <c r="C16" i="34"/>
  <c r="C12" i="34"/>
  <c r="C8" i="34"/>
  <c r="K18" i="34"/>
  <c r="K12" i="34"/>
  <c r="G7" i="34"/>
  <c r="F7" i="34"/>
  <c r="F8" i="34"/>
  <c r="I7" i="34"/>
  <c r="E15" i="34"/>
  <c r="E11" i="34"/>
  <c r="E7" i="34"/>
  <c r="H18" i="34"/>
  <c r="J18" i="34"/>
  <c r="J12" i="34"/>
  <c r="G18" i="34"/>
  <c r="H7" i="34"/>
  <c r="I18" i="34"/>
  <c r="C7" i="34"/>
  <c r="D15" i="34"/>
  <c r="D11" i="34"/>
  <c r="D7" i="34"/>
  <c r="H17" i="34"/>
  <c r="K17" i="34"/>
  <c r="K11" i="34"/>
  <c r="G17" i="34"/>
  <c r="F18" i="34"/>
  <c r="I17" i="34"/>
  <c r="C15" i="34"/>
  <c r="C11" i="34"/>
  <c r="H15" i="34"/>
  <c r="K16" i="34"/>
  <c r="K10" i="34"/>
  <c r="G15" i="34"/>
  <c r="F16" i="34"/>
  <c r="I15" i="34"/>
  <c r="D18" i="34"/>
  <c r="D14" i="34"/>
  <c r="D10" i="34"/>
  <c r="H11" i="34"/>
  <c r="K14" i="34"/>
  <c r="K8" i="34"/>
  <c r="G11" i="34"/>
  <c r="F12" i="34"/>
  <c r="I11" i="34"/>
  <c r="C17" i="34"/>
  <c r="C13" i="34"/>
  <c r="C9" i="34"/>
  <c r="H10" i="34"/>
  <c r="J14" i="34"/>
  <c r="J8" i="34"/>
  <c r="G10" i="34"/>
  <c r="F11" i="34"/>
  <c r="I10" i="34"/>
  <c r="E16" i="34"/>
  <c r="E12" i="34"/>
  <c r="E8" i="34"/>
  <c r="J9" i="34"/>
  <c r="I12" i="34"/>
  <c r="D9" i="34"/>
  <c r="H16" i="34"/>
  <c r="G16" i="34"/>
  <c r="E18" i="34"/>
  <c r="H14" i="34"/>
  <c r="G14" i="34"/>
  <c r="C18" i="34"/>
  <c r="H13" i="34"/>
  <c r="G13" i="34"/>
  <c r="E17" i="34"/>
  <c r="H12" i="34"/>
  <c r="G12" i="34"/>
  <c r="D17" i="34"/>
  <c r="J17" i="34"/>
  <c r="F17" i="34"/>
  <c r="E14" i="34"/>
  <c r="K15" i="34"/>
  <c r="E13" i="34"/>
  <c r="D13" i="34"/>
  <c r="J11" i="34"/>
  <c r="E10" i="34"/>
  <c r="J16" i="34"/>
  <c r="F15" i="34"/>
  <c r="C14" i="34"/>
  <c r="F14" i="34"/>
  <c r="J15" i="34"/>
  <c r="F13" i="34"/>
  <c r="I16" i="34"/>
  <c r="J10" i="34"/>
  <c r="I14" i="34"/>
  <c r="C10" i="34"/>
  <c r="K9" i="34"/>
  <c r="I13" i="34"/>
  <c r="E9" i="34"/>
  <c r="I24" i="34"/>
  <c r="F51" i="34"/>
  <c r="G28" i="34"/>
  <c r="E51" i="34"/>
  <c r="D47" i="34"/>
  <c r="H41" i="34"/>
  <c r="H57" i="34"/>
  <c r="F36" i="34"/>
  <c r="F68" i="34"/>
  <c r="F67" i="34"/>
  <c r="E75" i="34"/>
  <c r="G24" i="34"/>
  <c r="H27" i="34"/>
  <c r="F39" i="34"/>
  <c r="E47" i="34"/>
  <c r="D43" i="34"/>
  <c r="K26" i="34"/>
  <c r="K42" i="34"/>
  <c r="K58" i="34"/>
  <c r="K74" i="34"/>
  <c r="I37" i="34"/>
  <c r="I53" i="34"/>
  <c r="I69" i="34"/>
  <c r="J32" i="34"/>
  <c r="J48" i="34"/>
  <c r="J64" i="34"/>
  <c r="H59" i="34"/>
  <c r="F30" i="34"/>
  <c r="F46" i="34"/>
  <c r="F62" i="34"/>
  <c r="D25" i="34"/>
  <c r="D41" i="34"/>
  <c r="D57" i="34"/>
  <c r="D73" i="34"/>
  <c r="K35" i="34"/>
  <c r="K51" i="34"/>
  <c r="K67" i="34"/>
  <c r="I30" i="34"/>
  <c r="I46" i="34"/>
  <c r="I62" i="34"/>
  <c r="J26" i="34"/>
  <c r="J42" i="34"/>
  <c r="J58" i="34"/>
  <c r="J74" i="34"/>
  <c r="E38" i="34"/>
  <c r="G68" i="34"/>
  <c r="H71" i="34"/>
  <c r="J73" i="34"/>
  <c r="H76" i="34" l="1"/>
  <c r="J19" i="34"/>
  <c r="D76" i="34"/>
  <c r="F76" i="34"/>
  <c r="I19" i="34"/>
  <c r="G76" i="34"/>
  <c r="D19" i="34"/>
  <c r="I76" i="34"/>
  <c r="E76" i="34"/>
  <c r="J76" i="34"/>
  <c r="C76" i="34"/>
  <c r="H19" i="34"/>
  <c r="F19" i="34"/>
  <c r="G19" i="34"/>
  <c r="K76" i="34"/>
  <c r="C19" i="34"/>
  <c r="E19" i="34"/>
  <c r="K19"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tc={D918CBF9-DC35-4184-BC98-49868F38F5A8}</author>
  </authors>
  <commentList>
    <comment ref="K20" authorId="0" shapeId="0" xr:uid="{D918CBF9-DC35-4184-BC98-49868F38F5A8}">
      <text>
        <t>[Opmerkingenthread]
U kunt deze opmerkingenthread lezen in uw versie van Excel. Eventuele wijzigingen aan de thread gaan echter verloren als het bestand wordt geopend in een nieuwere versie van Excel. Meer informatie: https://go.microsoft.com/fwlink/?linkid=870924
Opmerking:
    Bij het wijzigen van de stookgrens dient minimaal 1 draaitabel te worden vernieuwd. Hiermee worden alle tabellen berekend met de nieuwe stookgrens.
Vernieuwen draaittabel: 
Ga in de tabel staan met graaddagen. Druk op de rechtermuisknop en kies Vernieuwen /Refresh</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528D720-C43F-4309-980C-B0B4F5014C94}" keepAlive="1" name="Query - jaar_zip" description="Verbinding maken met de query jaar_zip in de werkmap." type="5" refreshedVersion="8" saveData="1">
    <dbPr connection="Provider=Microsoft.Mashup.OleDb.1;Data Source=$Workbook$;Location=jaar_zip;Extended Properties=&quot;&quot;" command="SELECT * FROM [jaar_zip]"/>
    <extLst>
      <ext xmlns:x15="http://schemas.microsoft.com/office/spreadsheetml/2010/11/main" uri="{DE250136-89BD-433C-8126-D09CA5730AF9}">
        <x15:connection id="" excludeFromRefreshAll="1"/>
      </ext>
    </extLst>
  </connection>
  <connection id="2" xr16:uid="{5127DAF4-332E-4670-9D03-7F8E2B9D628E}" keepAlive="1" name="Query - KNMI_Stations" description="Verbinding maken met de query KNMI_Stations in de werkmap." type="5" refreshedVersion="0" background="1">
    <dbPr connection="Provider=Microsoft.Mashup.OleDb.1;Data Source=$Workbook$;Location=KNMI_Stations;Extended Properties=&quot;&quot;" command="SELECT * FROM [KNMI_Stations]"/>
  </connection>
  <connection id="3" xr16:uid="{F06AAD1A-26DD-43A9-B9D2-7659EBAC50A6}" keepAlive="1" name="Query - Query1" description="Verbinding maken met de query Query1 in de werkmap." type="5" refreshedVersion="0" background="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<sst xmlns="http://schemas.openxmlformats.org/spreadsheetml/2006/main" count="11590" uniqueCount="456">
  <si>
    <t># STN</t>
  </si>
  <si>
    <t>YYYYMMDD</t>
  </si>
  <si>
    <t>Datum</t>
  </si>
  <si>
    <t>weeknr</t>
  </si>
  <si>
    <t>graaddagen</t>
  </si>
  <si>
    <t>gew. Graaddagen</t>
  </si>
  <si>
    <t>koeldagen</t>
  </si>
  <si>
    <t>windsnelheid</t>
  </si>
  <si>
    <t>etmaaltemperatuur</t>
  </si>
  <si>
    <t>neerslag</t>
  </si>
  <si>
    <t>luchtdruk</t>
  </si>
  <si>
    <t>Eindtotaal</t>
  </si>
  <si>
    <t>Voorschoten</t>
  </si>
  <si>
    <t>De Kooy</t>
  </si>
  <si>
    <t>Schiphol</t>
  </si>
  <si>
    <t>Vlieland</t>
  </si>
  <si>
    <t>Berkhout</t>
  </si>
  <si>
    <t>Hoorn (Terschelling)</t>
  </si>
  <si>
    <t>Wijk aan Zee</t>
  </si>
  <si>
    <t>De Bilt</t>
  </si>
  <si>
    <t>Stavoren</t>
  </si>
  <si>
    <t>Lelystad</t>
  </si>
  <si>
    <t>Leeuwarden</t>
  </si>
  <si>
    <t>Marknesse</t>
  </si>
  <si>
    <t>Deelen</t>
  </si>
  <si>
    <t>Lauwersoog</t>
  </si>
  <si>
    <t>Heino</t>
  </si>
  <si>
    <t>Hoogeveen</t>
  </si>
  <si>
    <t>Eelde</t>
  </si>
  <si>
    <t>Hupsel</t>
  </si>
  <si>
    <t>Nieuw Beerta</t>
  </si>
  <si>
    <t>Twenthe</t>
  </si>
  <si>
    <t>Vlissingen</t>
  </si>
  <si>
    <t>Westdorpe</t>
  </si>
  <si>
    <t>Wilhelminadorp</t>
  </si>
  <si>
    <t>Hoek van Holland</t>
  </si>
  <si>
    <t>Woensdrecht</t>
  </si>
  <si>
    <t>Rotterdam</t>
  </si>
  <si>
    <t>Cabauw</t>
  </si>
  <si>
    <t>Gilze-Rijen</t>
  </si>
  <si>
    <t>Herwijnen</t>
  </si>
  <si>
    <t>Eindhoven</t>
  </si>
  <si>
    <t>Volkel</t>
  </si>
  <si>
    <t>Ell</t>
  </si>
  <si>
    <t>Maastricht</t>
  </si>
  <si>
    <t>Arcen</t>
  </si>
  <si>
    <t>Dagen (Datum)</t>
  </si>
  <si>
    <t>1-jan</t>
  </si>
  <si>
    <t>2-jan</t>
  </si>
  <si>
    <t>3-jan</t>
  </si>
  <si>
    <t>Waarden</t>
  </si>
  <si>
    <t>gem. windsnelheid</t>
  </si>
  <si>
    <t>gem. luchtdruk</t>
  </si>
  <si>
    <t>som graaddagen</t>
  </si>
  <si>
    <t>som gew. grddgn</t>
  </si>
  <si>
    <t>som koeldagen</t>
  </si>
  <si>
    <t>gem. etm. temperatuur</t>
  </si>
  <si>
    <t>som neerslag</t>
  </si>
  <si>
    <t>4-jan</t>
  </si>
  <si>
    <t>Graaddagen</t>
  </si>
  <si>
    <t xml:space="preserve">KWA Bedrijfsadviseurs B.V. kan niet aansprakelijk worden gesteld voor fouten </t>
  </si>
  <si>
    <t>in de software of schade als gevolg van het gebruik van deze software en/of data.</t>
  </si>
  <si>
    <t>Publicatie van de graaddagen is toegestaan mits gebruik wordt gemaakt van de volgende</t>
  </si>
  <si>
    <t>bronvermelding: KWA Bedrijfsadviseurs, www.kwa.nl</t>
  </si>
  <si>
    <t>maand</t>
  </si>
  <si>
    <t>Ongewogen graaddagen</t>
  </si>
  <si>
    <t>Gewogen graaddagen</t>
  </si>
  <si>
    <t>Koeldagen</t>
  </si>
  <si>
    <t>Gem. etm. temperatuur</t>
  </si>
  <si>
    <t>Gem. relatieve vochtigheid</t>
  </si>
  <si>
    <t>Beschikbare locaties</t>
  </si>
  <si>
    <t>K.d</t>
  </si>
  <si>
    <t>°C</t>
  </si>
  <si>
    <t>%</t>
  </si>
  <si>
    <t>Totaal</t>
  </si>
  <si>
    <t>week</t>
  </si>
  <si>
    <t>34 locaties</t>
  </si>
  <si>
    <t>globale_straling</t>
  </si>
  <si>
    <t>rel._vochtigheid</t>
  </si>
  <si>
    <t>KNMI_Stations.Naam_weerstation</t>
  </si>
  <si>
    <t>m/s</t>
  </si>
  <si>
    <t>mm/mnd</t>
  </si>
  <si>
    <t>J/cm2</t>
  </si>
  <si>
    <t>Gem. windsnelheid</t>
  </si>
  <si>
    <t>Totale neerslag</t>
  </si>
  <si>
    <t>Gem. luchtdruk</t>
  </si>
  <si>
    <t>hPa</t>
  </si>
  <si>
    <t>Gem. globale straling</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</si>
  <si>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</si>
  <si>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</si>
  <si>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</si>
  <si>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</si>
  <si>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</si>
  <si>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</si>
  <si>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</si>
  <si>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</si>
  <si>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</si>
  <si>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</si>
  <si>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</si>
  <si>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</si>
  <si>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</si>
  <si>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</si>
  <si>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</si>
  <si>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</si>
  <si>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</si>
  <si>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</si>
  <si>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</si>
  <si>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</si>
  <si>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</si>
  <si>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</si>
  <si>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</si>
  <si>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</si>
  <si>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</si>
  <si>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</si>
  <si>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</si>
  <si>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</si>
  <si>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</si>
  <si>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</si>
  <si>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</si>
  <si>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</si>
  <si>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</si>
  <si>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</si>
  <si>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</si>
  <si>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</si>
  <si>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</si>
  <si>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</si>
  <si>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</si>
  <si>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</si>
  <si>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</si>
  <si>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</si>
  <si>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</si>
  <si>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</si>
  <si>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</si>
  <si>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</si>
  <si>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</si>
  <si>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</si>
  <si>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</si>
  <si>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</si>
  <si>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</si>
  <si>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</si>
  <si>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25-01</t>
  </si>
  <si>
    <t>Gemiddelde van etmaaltemperatuur</t>
  </si>
  <si>
    <t>Weerstation</t>
  </si>
  <si>
    <t>Gemiddelde relatieve vochtigheid</t>
  </si>
  <si>
    <t>weeknummer</t>
  </si>
  <si>
    <t>Selecteer weerstation   ---&gt;</t>
  </si>
  <si>
    <t>dagen</t>
  </si>
  <si>
    <t>som gewogen graaddagen</t>
  </si>
  <si>
    <t>Toelichting</t>
  </si>
  <si>
    <t>- De gemiddelde etmaaltemperaturen zijn gemeten en zijn afkomstig van de KONINKLIJK NEDERLANDS METEOROLOGISCH INSTITUUT (KNMI) te BILT</t>
  </si>
  <si>
    <t xml:space="preserve">- Graaddagen = stookgrens - gemiddelde etmaaltemperatuur, als de gemiddelde etmaaltemperatuur groter is dan de stookgrens dan is het aantal graaddagen nul </t>
  </si>
  <si>
    <t xml:space="preserve">- Koeldagen = gemiddelde etmaaltemperatuur - koelgrens, als de gemiddelde etmaaltemperatuur kleiner is dan de koelgrens dan is het aantal koeldagen nul </t>
  </si>
  <si>
    <r>
      <t xml:space="preserve">- De stook- en koelgrens is 18°C voor graaddagen en koeldagen. De stookgrens voor graaddagen kan gewijzigd worden door op sheet </t>
    </r>
    <r>
      <rPr>
        <i/>
        <sz val="10"/>
        <rFont val="Arial"/>
        <family val="2"/>
      </rPr>
      <t>ongew_graadd_per_dag,</t>
    </r>
    <r>
      <rPr>
        <sz val="10"/>
        <rFont val="Arial"/>
        <family val="2"/>
      </rPr>
      <t xml:space="preserve"> cel C3 te wijzigen en daarna</t>
    </r>
  </si>
  <si>
    <r>
      <t xml:space="preserve">  de draaitabelen de gegevens te laten vernieuwen. Voor koeldagen kan dit door op sheet </t>
    </r>
    <r>
      <rPr>
        <i/>
        <sz val="10"/>
        <rFont val="Arial"/>
        <family val="2"/>
      </rPr>
      <t>koeldagen_per_dag</t>
    </r>
    <r>
      <rPr>
        <sz val="10"/>
        <rFont val="Arial"/>
        <family val="2"/>
      </rPr>
      <t>, cel A3 te wijzigen en daarna de draaitabel de gegevens vernieuwen.</t>
    </r>
  </si>
  <si>
    <t>- Weken lopen van Maandag tot Zondag</t>
  </si>
  <si>
    <t>- Weeknummers lopen niet exact gelijk met het betreffende jaar waardoor een klein verschil ontstaat tussen de graaddagen per week en per maand/jaar</t>
  </si>
  <si>
    <t>- Bij gewogen graaddagen tellen de wintermaanden zwaarder en de zomermaanden lichter. November t/m februari worden de</t>
  </si>
  <si>
    <t xml:space="preserve">  graaddagen vermenigvuldigd met 1,1 , maart en oktober met factor 1,0 , april tot en met september met factor 0,8</t>
  </si>
  <si>
    <t>Publicatie van de graaddagen is toegestaan mits gebruikt wordt gemaakt van de volgende bronvermelding:</t>
  </si>
  <si>
    <t>KWA Bedrijfsadviseurs, www.kwa.nl</t>
  </si>
  <si>
    <t>Berekening correctie gasverbruik</t>
  </si>
  <si>
    <t>Gasinkoop</t>
  </si>
  <si>
    <t>Gasverbruik warmtapwater, etc (niet buitentemp. afhankelijk)*</t>
  </si>
  <si>
    <t>Gasverbruik buitentemp afhankelijk</t>
  </si>
  <si>
    <t>Correctiefaktor tov vorig jaar</t>
  </si>
  <si>
    <t>Corrigeerd gasverbruik tov vorig jaar</t>
  </si>
  <si>
    <t>Basisjaar</t>
  </si>
  <si>
    <t>Corrigeerd gasverbruik tov basisjaar 2003</t>
  </si>
  <si>
    <t>Voorbeeld tov huidige gasgebruik</t>
  </si>
  <si>
    <t>Mutatie huidige jaar tov jaar ervoor %</t>
  </si>
  <si>
    <t>Mutatie huidige jaar tov jaar ervoor in nm3</t>
  </si>
  <si>
    <t>Voorbeeld tov basisjaar 2009</t>
  </si>
  <si>
    <t>Mutatie huidige jaar tov basisjaar 2009 %</t>
  </si>
  <si>
    <t>Mutatie huidige jaar tov basisjaar 2009 in nm3</t>
  </si>
  <si>
    <t>* Berekening gasverbruik tbv warmtapwater</t>
  </si>
  <si>
    <t>temperatuur water in</t>
  </si>
  <si>
    <t>warmtapwatertemperatuur</t>
  </si>
  <si>
    <t>verbruik warmtapwater per jaar</t>
  </si>
  <si>
    <t>m3/j</t>
  </si>
  <si>
    <t>rendement ketels/boilers</t>
  </si>
  <si>
    <t>gasverbruik warmtapwater</t>
  </si>
  <si>
    <t>5-jan</t>
  </si>
  <si>
    <t>6-jan</t>
  </si>
  <si>
    <t>7-jan</t>
  </si>
  <si>
    <t>8-jan</t>
  </si>
  <si>
    <t>per maand</t>
  </si>
  <si>
    <t>per week</t>
  </si>
  <si>
    <t>Bron weerdata: KNMI, de Bilt.</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</si>
  <si>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</si>
  <si>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</si>
  <si>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</si>
  <si>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</si>
  <si>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</si>
  <si>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</si>
  <si>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</si>
  <si>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</si>
  <si>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</si>
  <si>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</si>
  <si>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</si>
  <si>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</si>
  <si>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</si>
  <si>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</si>
  <si>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</si>
  <si>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</si>
  <si>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</si>
  <si>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</si>
  <si>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</si>
  <si>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</si>
  <si>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</si>
  <si>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</si>
  <si>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</si>
  <si>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Interactieve selectie</t>
  </si>
  <si>
    <t xml:space="preserve">Stookgrens: </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</si>
  <si>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</si>
  <si>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</si>
  <si>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</si>
  <si>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</si>
  <si>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</si>
  <si>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</si>
  <si>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</si>
  <si>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</si>
  <si>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</si>
  <si>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</si>
  <si>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</si>
  <si>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</si>
  <si>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</si>
  <si>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</si>
  <si>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</si>
  <si>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</si>
  <si>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</si>
  <si>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</si>
  <si>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</si>
  <si>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</si>
  <si>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</si>
  <si>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</si>
  <si>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</si>
  <si>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</si>
  <si>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</si>
  <si>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</si>
  <si>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</si>
  <si>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</si>
  <si>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29-feb</t>
  </si>
  <si>
    <t>1-mrt</t>
  </si>
  <si>
    <t>2-mrt</t>
  </si>
  <si>
    <t>3-mrt</t>
  </si>
  <si>
    <t>4-mrt</t>
  </si>
  <si>
    <t>5-mrt</t>
  </si>
  <si>
    <t>6-mrt</t>
  </si>
  <si>
    <t>7-mrt</t>
  </si>
  <si>
    <t>8-mrt</t>
  </si>
  <si>
    <t>9-mrt</t>
  </si>
  <si>
    <t>10-mrt</t>
  </si>
  <si>
    <t>11-mrt</t>
  </si>
  <si>
    <t>12-mrt</t>
  </si>
  <si>
    <t>13-mrt</t>
  </si>
  <si>
    <t>14-mrt</t>
  </si>
  <si>
    <t>15-mrt</t>
  </si>
  <si>
    <t>16-mrt</t>
  </si>
  <si>
    <t>17-mrt</t>
  </si>
  <si>
    <t>18-mrt</t>
  </si>
  <si>
    <t>19-mrt</t>
  </si>
  <si>
    <t>20-mrt</t>
  </si>
  <si>
    <t>21-mrt</t>
  </si>
  <si>
    <t>22-mrt</t>
  </si>
  <si>
    <t>23-mrt</t>
  </si>
  <si>
    <t>24-mrt</t>
  </si>
  <si>
    <t>25-mrt</t>
  </si>
  <si>
    <t>26-mrt</t>
  </si>
  <si>
    <t>27-mrt</t>
  </si>
  <si>
    <t>28-mrt</t>
  </si>
  <si>
    <t>29-mrt</t>
  </si>
  <si>
    <t>30-mrt</t>
  </si>
  <si>
    <t>31-mrt</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</si>
  <si>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</si>
  <si>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</si>
  <si>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</si>
  <si>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</si>
  <si>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</si>
  <si>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</si>
  <si>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</si>
  <si>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</si>
  <si>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</si>
  <si>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</si>
  <si>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</si>
  <si>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</si>
  <si>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</si>
  <si>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</si>
  <si>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</si>
  <si>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</si>
  <si>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</si>
  <si>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</si>
  <si>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</si>
  <si>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</si>
  <si>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</si>
  <si>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</si>
  <si>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</si>
  <si>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</si>
  <si>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</si>
  <si>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</si>
  <si>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</si>
  <si>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</si>
  <si>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</si>
  <si>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</si>
  <si>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1-mei</t>
  </si>
  <si>
    <t>2-mei</t>
  </si>
  <si>
    <t>3-mei</t>
  </si>
  <si>
    <t>4-mei</t>
  </si>
  <si>
    <t>5-mei</t>
  </si>
  <si>
    <t>6-mei</t>
  </si>
  <si>
    <t>7-mei</t>
  </si>
  <si>
    <t>8-mei</t>
  </si>
  <si>
    <t>9-mei</t>
  </si>
  <si>
    <t>10-mei</t>
  </si>
  <si>
    <t>11-mei</t>
  </si>
  <si>
    <t>12-mei</t>
  </si>
  <si>
    <t>13-mei</t>
  </si>
  <si>
    <t>14-mei</t>
  </si>
  <si>
    <t>15-mei</t>
  </si>
  <si>
    <t>16-mei</t>
  </si>
  <si>
    <t>17-mei</t>
  </si>
  <si>
    <t>18-mei</t>
  </si>
  <si>
    <t>19-mei</t>
  </si>
  <si>
    <t>20-mei</t>
  </si>
  <si>
    <t>21-mei</t>
  </si>
  <si>
    <t>22-mei</t>
  </si>
  <si>
    <t>23-mei</t>
  </si>
  <si>
    <t>24-mei</t>
  </si>
  <si>
    <t>25-mei</t>
  </si>
  <si>
    <t>26-mei</t>
  </si>
  <si>
    <t>27-mei</t>
  </si>
  <si>
    <t>28-mei</t>
  </si>
  <si>
    <t>29-mei</t>
  </si>
  <si>
    <t>30-mei</t>
  </si>
  <si>
    <t>31-mei</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</si>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</sst>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m/yy;@"/>
    <numFmt numFmtId="165" formatCode="#,##0.0"/>
    <numFmt numFmtId="166" formatCode="0.0"/>
    <numFmt numFmtId="167" formatCode="0.0%"/>
    <numFmt numFmtId="168" formatCode="_-* #,##0.00_-;_-* #,##0.00\-;_-* &quot;-&quot;??_-;_-@_-"/>
    <numFmt numFmtId="169" formatCode="_-* #,##0_-;_-* #,##0\-;_-* &quot;-&quot;??_-;_-@_-"/>
    <numFmt numFmtId="170" formatCode="#,##0.000"/>
  </numFmts>
  <fonts count="14" x14ac:knownFonts="1">
    <font>
      <sz val="11"/>
      <color theme="1"/>
      <name val="Calibri"/>
      <family val="2"/>
      <scheme val="minor"/>
    </font>
    <font>
      <sz val="9"/>
      <color rgb="FF000000"/>
      <name val="Consolas"/>
      <family val="3"/>
    </font>
    <font>
      <sz val="9"/>
      <color rgb="FF3165BB"/>
      <name val="Consolas"/>
      <family val="3"/>
    </font>
    <font>
      <sz val="8"/>
      <name val="Calibri"/>
      <family val="2"/>
      <scheme val="minor"/>
    </font>
    <font>
      <sz val="10"/>
      <name val="Arial"/>
      <family val="2"/>
    </font>
    <font>
      <sz val="10"/>
      <name val="Arial"/>
      <family val="2"/>
    </font>
    <font>
      <b/>
      <sz val="12"/>
      <color indexed="8"/>
      <name val="Arial"/>
      <family val="2"/>
    </font>
    <font>
      <sz val="10"/>
      <color indexed="22"/>
      <name val="Arial"/>
      <family val="2"/>
    </font>
    <font>
      <b/>
      <sz val="10"/>
      <color indexed="8"/>
      <name val="Arial"/>
      <family val="2"/>
    </font>
    <font>
      <b/>
      <sz val="10"/>
      <name val="Arial"/>
      <family val="2"/>
    </font>
    <font>
      <b/>
      <sz val="20"/>
      <name val="Arial"/>
      <family val="2"/>
    </font>
    <font>
      <i/>
      <sz val="10"/>
      <name val="Arial"/>
      <family val="2"/>
    </font>
    <font>
      <b/>
      <sz val="12"/>
      <name val="Arial"/>
      <family val="2"/>
    </font>
    <font>
      <b/>
      <sz val="22"/>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theme="4" tint="0.59999389629810485"/>
        <bgColor indexed="64"/>
      </patternFill>
    </fill>
    <fill>
      <patternFill patternType="solid">
        <fgColor theme="4"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4" fillId="0" borderId="0"/>
    <xf numFmtId="0" fontId="5" fillId="0" borderId="0"/>
    <xf numFmtId="9" fontId="5" fillId="0" borderId="0" applyFont="0" applyFill="0" applyBorder="0" applyAlignment="0" applyProtection="0"/>
    <xf numFmtId="168" fontId="5" fillId="0" borderId="0" applyFont="0" applyFill="0" applyBorder="0" applyAlignment="0" applyProtection="0"/>
  </cellStyleXfs>
  <cellXfs count="103">
    <xf numFmtId="0" fontId="0" fillId="0" borderId="0" xfId="0"/>
    <xf numFmtId="164" fontId="0" fillId="0" borderId="0" xfId="0" applyNumberFormat="1"/>
    <xf numFmtId="0" fontId="1" fillId="0" borderId="0" xfId="0" applyFont="1" applyAlignment="1">
      <alignment vertical="center"/>
    </xf>
    <xf numFmtId="0" fontId="2" fillId="0" borderId="0" xfId="0" applyFont="1" applyAlignment="1">
      <alignment vertical="center"/>
    </xf>
    <xf numFmtId="0" fontId="0" fillId="0" borderId="0" xfId="0" pivotButton="1"/>
    <xf numFmtId="165" fontId="0" fillId="0" borderId="0" xfId="0" applyNumberFormat="1"/>
    <xf numFmtId="3" fontId="0" fillId="0" borderId="0" xfId="0" applyNumberFormat="1"/>
    <xf numFmtId="14" fontId="0" fillId="0" borderId="0" xfId="0" applyNumberFormat="1"/>
    <xf numFmtId="0" fontId="4" fillId="0" borderId="0" xfId="1"/>
    <xf numFmtId="0" fontId="4" fillId="0" borderId="0" xfId="1" applyProtection="1">
      <protection locked="0"/>
    </xf>
    <xf numFmtId="0" fontId="5" fillId="0" borderId="0" xfId="1" applyFont="1"/>
    <xf numFmtId="0" fontId="4" fillId="2" borderId="0" xfId="1" applyFill="1"/>
    <xf numFmtId="0" fontId="6" fillId="2" borderId="0" xfId="1" applyFont="1" applyFill="1" applyAlignment="1">
      <alignment vertical="center"/>
    </xf>
    <xf numFmtId="0" fontId="6" fillId="2" borderId="0" xfId="1" applyFont="1" applyFill="1" applyAlignment="1">
      <alignment horizontal="left"/>
    </xf>
    <xf numFmtId="0" fontId="7" fillId="2" borderId="0" xfId="1" applyFont="1" applyFill="1"/>
    <xf numFmtId="0" fontId="5" fillId="2" borderId="0" xfId="1" applyFont="1" applyFill="1"/>
    <xf numFmtId="0" fontId="5" fillId="2" borderId="0" xfId="1" applyFont="1" applyFill="1" applyAlignment="1">
      <alignment horizontal="center"/>
    </xf>
    <xf numFmtId="0" fontId="5" fillId="2" borderId="0" xfId="1" applyFont="1" applyFill="1" applyAlignment="1">
      <alignment horizontal="left"/>
    </xf>
    <xf numFmtId="0" fontId="8" fillId="2" borderId="0" xfId="1" applyFont="1" applyFill="1"/>
    <xf numFmtId="0" fontId="4" fillId="3" borderId="1" xfId="1" applyFill="1" applyBorder="1" applyProtection="1">
      <protection locked="0"/>
    </xf>
    <xf numFmtId="0" fontId="4" fillId="0" borderId="12" xfId="1" applyBorder="1" applyAlignment="1">
      <alignment horizontal="center"/>
    </xf>
    <xf numFmtId="0" fontId="4" fillId="0" borderId="13" xfId="1" applyBorder="1"/>
    <xf numFmtId="0" fontId="4" fillId="0" borderId="14" xfId="1" applyBorder="1" applyAlignment="1">
      <alignment horizontal="center"/>
    </xf>
    <xf numFmtId="0" fontId="4" fillId="0" borderId="16" xfId="1" applyBorder="1"/>
    <xf numFmtId="0" fontId="4" fillId="0" borderId="7" xfId="1" applyBorder="1" applyAlignment="1">
      <alignment horizontal="center"/>
    </xf>
    <xf numFmtId="0" fontId="4" fillId="0" borderId="17" xfId="1" applyBorder="1"/>
    <xf numFmtId="0" fontId="4" fillId="0" borderId="19" xfId="1" applyBorder="1"/>
    <xf numFmtId="0" fontId="4" fillId="0" borderId="20" xfId="1" applyBorder="1"/>
    <xf numFmtId="0" fontId="4" fillId="0" borderId="21" xfId="1" applyBorder="1"/>
    <xf numFmtId="0" fontId="9" fillId="0" borderId="0" xfId="0" applyFont="1"/>
    <xf numFmtId="164" fontId="4" fillId="0" borderId="0" xfId="1" applyNumberFormat="1"/>
    <xf numFmtId="16" fontId="5" fillId="0" borderId="12" xfId="1" quotePrefix="1" applyNumberFormat="1" applyFont="1" applyBorder="1"/>
    <xf numFmtId="16" fontId="5" fillId="0" borderId="14" xfId="1" quotePrefix="1" applyNumberFormat="1" applyFont="1" applyBorder="1"/>
    <xf numFmtId="166" fontId="4" fillId="0" borderId="3" xfId="1" applyNumberFormat="1" applyBorder="1" applyAlignment="1" applyProtection="1">
      <alignment horizontal="center"/>
      <protection hidden="1"/>
    </xf>
    <xf numFmtId="166" fontId="4" fillId="0" borderId="4" xfId="1" applyNumberFormat="1" applyBorder="1" applyAlignment="1" applyProtection="1">
      <alignment horizontal="center"/>
      <protection hidden="1"/>
    </xf>
    <xf numFmtId="3" fontId="4" fillId="0" borderId="5" xfId="1" applyNumberFormat="1" applyBorder="1" applyAlignment="1" applyProtection="1">
      <alignment horizontal="center"/>
      <protection hidden="1"/>
    </xf>
    <xf numFmtId="166" fontId="4" fillId="0" borderId="24" xfId="1" applyNumberFormat="1" applyBorder="1" applyAlignment="1" applyProtection="1">
      <alignment horizontal="center"/>
      <protection hidden="1"/>
    </xf>
    <xf numFmtId="166" fontId="4" fillId="0" borderId="1" xfId="1" applyNumberFormat="1" applyBorder="1" applyAlignment="1" applyProtection="1">
      <alignment horizontal="center"/>
      <protection hidden="1"/>
    </xf>
    <xf numFmtId="3" fontId="4" fillId="0" borderId="25" xfId="1" applyNumberFormat="1" applyBorder="1" applyAlignment="1" applyProtection="1">
      <alignment horizontal="center"/>
      <protection hidden="1"/>
    </xf>
    <xf numFmtId="166" fontId="4" fillId="0" borderId="8" xfId="1" applyNumberFormat="1" applyBorder="1" applyAlignment="1" applyProtection="1">
      <alignment horizontal="center"/>
      <protection hidden="1"/>
    </xf>
    <xf numFmtId="166" fontId="4" fillId="0" borderId="9" xfId="1" applyNumberFormat="1" applyBorder="1" applyAlignment="1" applyProtection="1">
      <alignment horizontal="center"/>
      <protection hidden="1"/>
    </xf>
    <xf numFmtId="3" fontId="4" fillId="0" borderId="10" xfId="1" applyNumberFormat="1" applyBorder="1" applyAlignment="1" applyProtection="1">
      <alignment horizontal="center"/>
      <protection hidden="1"/>
    </xf>
    <xf numFmtId="166" fontId="4" fillId="0" borderId="22" xfId="1" applyNumberFormat="1" applyBorder="1" applyAlignment="1" applyProtection="1">
      <alignment horizontal="center"/>
      <protection hidden="1"/>
    </xf>
    <xf numFmtId="166" fontId="4" fillId="0" borderId="18" xfId="1" applyNumberFormat="1" applyBorder="1" applyAlignment="1" applyProtection="1">
      <alignment horizontal="center"/>
      <protection hidden="1"/>
    </xf>
    <xf numFmtId="3" fontId="4" fillId="0" borderId="23" xfId="1" applyNumberFormat="1" applyBorder="1" applyAlignment="1" applyProtection="1">
      <alignment horizontal="center"/>
      <protection hidden="1"/>
    </xf>
    <xf numFmtId="3" fontId="4" fillId="0" borderId="18" xfId="1" applyNumberFormat="1" applyBorder="1" applyAlignment="1" applyProtection="1">
      <alignment horizontal="center"/>
      <protection hidden="1"/>
    </xf>
    <xf numFmtId="166" fontId="0" fillId="0" borderId="0" xfId="0" applyNumberFormat="1"/>
    <xf numFmtId="0" fontId="5" fillId="0" borderId="1" xfId="1" applyFont="1" applyBorder="1"/>
    <xf numFmtId="0" fontId="10" fillId="0" borderId="0" xfId="2" applyFont="1"/>
    <xf numFmtId="0" fontId="5" fillId="0" borderId="0" xfId="2"/>
    <xf numFmtId="0" fontId="5" fillId="0" borderId="0" xfId="2" quotePrefix="1"/>
    <xf numFmtId="0" fontId="12" fillId="0" borderId="0" xfId="2" applyFont="1"/>
    <xf numFmtId="0" fontId="5" fillId="0" borderId="1" xfId="2" applyBorder="1" applyProtection="1">
      <protection locked="0"/>
    </xf>
    <xf numFmtId="0" fontId="5" fillId="0" borderId="26" xfId="2" applyBorder="1"/>
    <xf numFmtId="3" fontId="5" fillId="0" borderId="1" xfId="2" applyNumberFormat="1" applyBorder="1" applyProtection="1">
      <protection locked="0"/>
    </xf>
    <xf numFmtId="3" fontId="5" fillId="0" borderId="0" xfId="2" applyNumberFormat="1"/>
    <xf numFmtId="0" fontId="5" fillId="0" borderId="0" xfId="2" applyProtection="1">
      <protection locked="0"/>
    </xf>
    <xf numFmtId="3" fontId="5" fillId="0" borderId="0" xfId="2" applyNumberFormat="1" applyProtection="1">
      <protection locked="0"/>
    </xf>
    <xf numFmtId="3" fontId="5" fillId="0" borderId="27" xfId="2" applyNumberFormat="1" applyBorder="1" applyProtection="1">
      <protection locked="0"/>
    </xf>
    <xf numFmtId="167" fontId="5" fillId="0" borderId="1" xfId="3" applyNumberFormat="1" applyBorder="1" applyProtection="1">
      <protection locked="0"/>
    </xf>
    <xf numFmtId="0" fontId="9" fillId="0" borderId="1" xfId="2" applyFont="1" applyBorder="1"/>
    <xf numFmtId="3" fontId="9" fillId="0" borderId="1" xfId="2" applyNumberFormat="1" applyFont="1" applyBorder="1"/>
    <xf numFmtId="169" fontId="9" fillId="0" borderId="1" xfId="4" applyNumberFormat="1" applyFont="1" applyBorder="1"/>
    <xf numFmtId="170" fontId="5" fillId="0" borderId="0" xfId="2" applyNumberFormat="1"/>
    <xf numFmtId="0" fontId="5" fillId="0" borderId="1" xfId="2" applyBorder="1"/>
    <xf numFmtId="9" fontId="5" fillId="0" borderId="1" xfId="2" applyNumberFormat="1" applyBorder="1"/>
    <xf numFmtId="0" fontId="9" fillId="0" borderId="28" xfId="2" applyFont="1" applyBorder="1"/>
    <xf numFmtId="3" fontId="5" fillId="0" borderId="28" xfId="2" applyNumberFormat="1" applyBorder="1"/>
    <xf numFmtId="0" fontId="5" fillId="0" borderId="15" xfId="2" applyBorder="1"/>
    <xf numFmtId="167" fontId="0" fillId="0" borderId="15" xfId="3" applyNumberFormat="1" applyFont="1" applyBorder="1"/>
    <xf numFmtId="169" fontId="0" fillId="0" borderId="1" xfId="4" applyNumberFormat="1" applyFont="1" applyBorder="1"/>
    <xf numFmtId="3" fontId="5" fillId="0" borderId="15" xfId="2" applyNumberFormat="1" applyBorder="1"/>
    <xf numFmtId="3" fontId="5" fillId="0" borderId="1" xfId="2" applyNumberFormat="1" applyBorder="1"/>
    <xf numFmtId="167" fontId="0" fillId="0" borderId="0" xfId="3" applyNumberFormat="1" applyFont="1"/>
    <xf numFmtId="0" fontId="9" fillId="0" borderId="0" xfId="2" applyFont="1"/>
    <xf numFmtId="167" fontId="5" fillId="0" borderId="0" xfId="2" applyNumberFormat="1"/>
    <xf numFmtId="9" fontId="5" fillId="0" borderId="1" xfId="2" applyNumberFormat="1" applyBorder="1" applyProtection="1">
      <protection locked="0"/>
    </xf>
    <xf numFmtId="1" fontId="5" fillId="0" borderId="1" xfId="2" applyNumberFormat="1" applyBorder="1" applyProtection="1">
      <protection locked="0"/>
    </xf>
    <xf numFmtId="0" fontId="4" fillId="4" borderId="29" xfId="1" applyFill="1" applyBorder="1"/>
    <xf numFmtId="0" fontId="4" fillId="4" borderId="30" xfId="1" applyFill="1" applyBorder="1"/>
    <xf numFmtId="0" fontId="4" fillId="4" borderId="31" xfId="1" applyFill="1" applyBorder="1"/>
    <xf numFmtId="0" fontId="4" fillId="4" borderId="32" xfId="1" applyFill="1" applyBorder="1"/>
    <xf numFmtId="0" fontId="4" fillId="4" borderId="0" xfId="1" applyFill="1"/>
    <xf numFmtId="0" fontId="4" fillId="4" borderId="33" xfId="1" applyFill="1" applyBorder="1"/>
    <xf numFmtId="0" fontId="4" fillId="4" borderId="34" xfId="1" applyFill="1" applyBorder="1"/>
    <xf numFmtId="0" fontId="4" fillId="4" borderId="28" xfId="1" applyFill="1" applyBorder="1"/>
    <xf numFmtId="0" fontId="4" fillId="4" borderId="35" xfId="1" applyFill="1" applyBorder="1"/>
    <xf numFmtId="0" fontId="9" fillId="5" borderId="2" xfId="1" applyFont="1" applyFill="1" applyBorder="1"/>
    <xf numFmtId="0" fontId="9" fillId="5" borderId="3" xfId="1" applyFont="1" applyFill="1" applyBorder="1"/>
    <xf numFmtId="0" fontId="9" fillId="5" borderId="4" xfId="1" applyFont="1" applyFill="1" applyBorder="1"/>
    <xf numFmtId="0" fontId="9" fillId="5" borderId="4" xfId="1" applyFont="1" applyFill="1" applyBorder="1" applyAlignment="1">
      <alignment horizontal="center"/>
    </xf>
    <xf numFmtId="0" fontId="9" fillId="5" borderId="5" xfId="1" applyFont="1" applyFill="1" applyBorder="1"/>
    <xf numFmtId="0" fontId="9" fillId="5" borderId="7" xfId="1" applyFont="1" applyFill="1" applyBorder="1"/>
    <xf numFmtId="0" fontId="9" fillId="5" borderId="8" xfId="1" applyFont="1" applyFill="1" applyBorder="1" applyAlignment="1">
      <alignment horizontal="center"/>
    </xf>
    <xf numFmtId="0" fontId="9" fillId="5" borderId="9" xfId="1" applyFont="1" applyFill="1" applyBorder="1" applyAlignment="1">
      <alignment horizontal="center"/>
    </xf>
    <xf numFmtId="0" fontId="5" fillId="5" borderId="10" xfId="1" applyFont="1" applyFill="1" applyBorder="1" applyAlignment="1">
      <alignment horizontal="center"/>
    </xf>
    <xf numFmtId="0" fontId="4" fillId="5" borderId="6" xfId="1" applyFill="1" applyBorder="1"/>
    <xf numFmtId="0" fontId="4" fillId="5" borderId="11" xfId="1" applyFill="1" applyBorder="1"/>
    <xf numFmtId="0" fontId="13" fillId="0" borderId="0" xfId="0" applyFont="1"/>
    <xf numFmtId="0" fontId="9" fillId="4" borderId="26" xfId="1" applyFont="1" applyFill="1" applyBorder="1" applyAlignment="1">
      <alignment horizontal="center"/>
    </xf>
    <xf numFmtId="0" fontId="9" fillId="4" borderId="36" xfId="1" applyFont="1" applyFill="1" applyBorder="1" applyAlignment="1">
      <alignment horizontal="center"/>
    </xf>
    <xf numFmtId="0" fontId="0" fillId="0" borderId="0" xfId="0" applyNumberFormat="1"/>
    <xf numFmtId="0" fontId="0" fillId="0" borderId="0" xfId="0" quotePrefix="1" applyNumberFormat="1"/>
  </cellXfs>
  <cellStyles count="5">
    <cellStyle name="Komma 2" xfId="4" xr:uid="{CF60528F-8A5C-45E1-9A0A-5BCB900F1F6E}"/>
    <cellStyle name="Procent 2" xfId="3" xr:uid="{26837E2A-DA68-4E32-8473-7EB34BD59D98}"/>
    <cellStyle name="Standaard" xfId="0" builtinId="0"/>
    <cellStyle name="Standaard 2" xfId="1" xr:uid="{88D7FCD5-C054-4502-AE66-075E2FA0C7F2}"/>
    <cellStyle name="Standaard 3" xfId="2" xr:uid="{6E45EADF-6D0B-4B55-86BF-870166E349A8}"/>
  </cellStyles>
  <dxfs count="7">
    <dxf>
      <numFmt numFmtId="0" formatCode="General"/>
    </dxf>
    <dxf>
      <numFmt numFmtId="0" formatCode="General"/>
    </dxf>
    <dxf>
      <numFmt numFmtId="0" formatCode="General"/>
    </dxf>
    <dxf>
      <numFmt numFmtId="0" formatCode="General"/>
    </dxf>
    <dxf>
      <numFmt numFmtId="0" formatCode="General"/>
    </dxf>
    <dxf>
      <numFmt numFmtId="164" formatCode="d/mm/yy;@"/>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1/relationships/timelineCache" Target="timelineCaches/timelineCache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temp_per_maand!A2"/><Relationship Id="rId13" Type="http://schemas.openxmlformats.org/officeDocument/2006/relationships/hyperlink" Target="#toelichting!A2"/><Relationship Id="rId3" Type="http://schemas.openxmlformats.org/officeDocument/2006/relationships/hyperlink" Target="#overzicht_per_locatie!D3"/><Relationship Id="rId7" Type="http://schemas.openxmlformats.org/officeDocument/2006/relationships/hyperlink" Target="#gew_graadd_per_week!A2"/><Relationship Id="rId12" Type="http://schemas.openxmlformats.org/officeDocument/2006/relationships/hyperlink" Target="#koeldagen_per_week!A1"/><Relationship Id="rId2" Type="http://schemas.openxmlformats.org/officeDocument/2006/relationships/image" Target="../media/image2.png"/><Relationship Id="rId16" Type="http://schemas.openxmlformats.org/officeDocument/2006/relationships/hyperlink" Target="#koeldagen_per_maand!A1"/><Relationship Id="rId1" Type="http://schemas.openxmlformats.org/officeDocument/2006/relationships/image" Target="../media/image1.jpeg"/><Relationship Id="rId6" Type="http://schemas.openxmlformats.org/officeDocument/2006/relationships/hyperlink" Target="#gew_graadd_per_maand!A2"/><Relationship Id="rId11" Type="http://schemas.openxmlformats.org/officeDocument/2006/relationships/hyperlink" Target="#RV_per_week!A2"/><Relationship Id="rId5" Type="http://schemas.openxmlformats.org/officeDocument/2006/relationships/hyperlink" Target="#ongew_graadd_per_week!A2"/><Relationship Id="rId15" Type="http://schemas.openxmlformats.org/officeDocument/2006/relationships/hyperlink" Target="#interactief!D3"/><Relationship Id="rId10" Type="http://schemas.openxmlformats.org/officeDocument/2006/relationships/hyperlink" Target="#RV_per_maand!A2"/><Relationship Id="rId4" Type="http://schemas.openxmlformats.org/officeDocument/2006/relationships/hyperlink" Target="#ongew_graadd_per_maand!A2"/><Relationship Id="rId9" Type="http://schemas.openxmlformats.org/officeDocument/2006/relationships/hyperlink" Target="#temp_per_week!A2"/><Relationship Id="rId14" Type="http://schemas.openxmlformats.org/officeDocument/2006/relationships/hyperlink" Target="#voorbeeld!A1"/></Relationships>
</file>

<file path=xl/drawings/_rels/drawing10.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1.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2.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3.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4.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5.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6.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7.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8.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19.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3.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4.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5.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6.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7.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8.xml.rels><?xml version="1.0" encoding="UTF-8" standalone="yes"?>
<Relationships xmlns="http://schemas.openxmlformats.org/package/2006/relationships"><Relationship Id="rId1" Type="http://schemas.openxmlformats.org/officeDocument/2006/relationships/hyperlink" Target="#Hoofdmenu!C10"/></Relationships>
</file>

<file path=xl/drawings/_rels/drawing9.xml.rels><?xml version="1.0" encoding="UTF-8" standalone="yes"?>
<Relationships xmlns="http://schemas.openxmlformats.org/package/2006/relationships"><Relationship Id="rId1" Type="http://schemas.openxmlformats.org/officeDocument/2006/relationships/hyperlink" Target="#Hoofdmenu!C10"/></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181841</xdr:colOff>
      <xdr:row>0</xdr:row>
      <xdr:rowOff>647700</xdr:rowOff>
    </xdr:to>
    <xdr:pic>
      <xdr:nvPicPr>
        <xdr:cNvPr id="23" name="Afbeelding 38">
          <a:extLst>
            <a:ext uri="{FF2B5EF4-FFF2-40B4-BE49-F238E27FC236}">
              <a16:creationId xmlns:a16="http://schemas.microsoft.com/office/drawing/2014/main" id="{D22DC238-87B5-4EC8-986E-BC5440AF1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165" r="-2"/>
        <a:stretch>
          <a:fillRect/>
        </a:stretch>
      </xdr:blipFill>
      <xdr:spPr bwMode="auto">
        <a:xfrm>
          <a:off x="0" y="85725"/>
          <a:ext cx="7067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240725</xdr:colOff>
      <xdr:row>1</xdr:row>
      <xdr:rowOff>138546</xdr:rowOff>
    </xdr:from>
    <xdr:to>
      <xdr:col>11</xdr:col>
      <xdr:colOff>164525</xdr:colOff>
      <xdr:row>15</xdr:row>
      <xdr:rowOff>109971</xdr:rowOff>
    </xdr:to>
    <xdr:pic>
      <xdr:nvPicPr>
        <xdr:cNvPr id="26" name="Afbeelding 39">
          <a:extLst>
            <a:ext uri="{FF2B5EF4-FFF2-40B4-BE49-F238E27FC236}">
              <a16:creationId xmlns:a16="http://schemas.microsoft.com/office/drawing/2014/main" id="{88F06B38-5AAE-4610-8D8D-E7295ECC77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7793" y="796637"/>
          <a:ext cx="1136073"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1</xdr:row>
      <xdr:rowOff>157422</xdr:rowOff>
    </xdr:from>
    <xdr:to>
      <xdr:col>6</xdr:col>
      <xdr:colOff>291773</xdr:colOff>
      <xdr:row>4</xdr:row>
      <xdr:rowOff>8718</xdr:rowOff>
    </xdr:to>
    <xdr:sp macro="" textlink="">
      <xdr:nvSpPr>
        <xdr:cNvPr id="27" name="Rectangle 2">
          <a:hlinkClick xmlns:r="http://schemas.openxmlformats.org/officeDocument/2006/relationships" r:id="rId3"/>
          <a:extLst>
            <a:ext uri="{FF2B5EF4-FFF2-40B4-BE49-F238E27FC236}">
              <a16:creationId xmlns:a16="http://schemas.microsoft.com/office/drawing/2014/main" id="{032568EB-4E87-44E0-A610-0E12B6752FB3}"/>
            </a:ext>
          </a:extLst>
        </xdr:cNvPr>
        <xdr:cNvSpPr>
          <a:spLocks noChangeArrowheads="1"/>
        </xdr:cNvSpPr>
      </xdr:nvSpPr>
      <xdr:spPr bwMode="auto">
        <a:xfrm>
          <a:off x="2667866" y="1144558"/>
          <a:ext cx="1762952" cy="344865"/>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lnSpc>
              <a:spcPts val="1000"/>
            </a:lnSpc>
            <a:defRPr sz="1000"/>
          </a:pPr>
          <a:r>
            <a:rPr lang="nl-NL" sz="1000" b="0" i="0" strike="noStrike">
              <a:solidFill>
                <a:srgbClr val="000000"/>
              </a:solidFill>
              <a:latin typeface="Arial"/>
              <a:cs typeface="Arial"/>
            </a:rPr>
            <a:t>Alle</a:t>
          </a:r>
          <a:r>
            <a:rPr lang="nl-NL" sz="1000" b="0" i="0" strike="noStrike" baseline="0">
              <a:solidFill>
                <a:srgbClr val="000000"/>
              </a:solidFill>
              <a:latin typeface="Arial"/>
              <a:cs typeface="Arial"/>
            </a:rPr>
            <a:t> gegevens van één locatie</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3</xdr:col>
      <xdr:colOff>213808</xdr:colOff>
      <xdr:row>10</xdr:row>
      <xdr:rowOff>108811</xdr:rowOff>
    </xdr:from>
    <xdr:to>
      <xdr:col>4</xdr:col>
      <xdr:colOff>582018</xdr:colOff>
      <xdr:row>12</xdr:row>
      <xdr:rowOff>142141</xdr:rowOff>
    </xdr:to>
    <xdr:sp macro="" textlink="">
      <xdr:nvSpPr>
        <xdr:cNvPr id="32" name="Rectangle 2">
          <a:hlinkClick xmlns:r="http://schemas.openxmlformats.org/officeDocument/2006/relationships" r:id="rId4"/>
          <a:extLst>
            <a:ext uri="{FF2B5EF4-FFF2-40B4-BE49-F238E27FC236}">
              <a16:creationId xmlns:a16="http://schemas.microsoft.com/office/drawing/2014/main" id="{832882E6-D5CE-4685-AAB2-E19799E2B0AB}"/>
            </a:ext>
          </a:extLst>
        </xdr:cNvPr>
        <xdr:cNvSpPr>
          <a:spLocks noChangeArrowheads="1"/>
        </xdr:cNvSpPr>
      </xdr:nvSpPr>
      <xdr:spPr bwMode="auto">
        <a:xfrm>
          <a:off x="2395899" y="1754038"/>
          <a:ext cx="974346" cy="362376"/>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Ongewogen</a:t>
          </a:r>
          <a:r>
            <a:rPr lang="nl-NL" sz="1000" b="0" i="0" strike="noStrike" baseline="0">
              <a:solidFill>
                <a:srgbClr val="000000"/>
              </a:solidFill>
              <a:latin typeface="Arial"/>
              <a:cs typeface="Arial"/>
            </a:rPr>
            <a:t> graaddagen</a:t>
          </a:r>
          <a:endParaRPr lang="nl-NL" sz="600" b="0" i="0" strike="noStrike">
            <a:solidFill>
              <a:srgbClr val="000000"/>
            </a:solidFill>
            <a:latin typeface="Arial"/>
            <a:cs typeface="Arial"/>
          </a:endParaRPr>
        </a:p>
      </xdr:txBody>
    </xdr:sp>
    <xdr:clientData/>
  </xdr:twoCellAnchor>
  <xdr:twoCellAnchor>
    <xdr:from>
      <xdr:col>5</xdr:col>
      <xdr:colOff>149035</xdr:colOff>
      <xdr:row>10</xdr:row>
      <xdr:rowOff>108809</xdr:rowOff>
    </xdr:from>
    <xdr:to>
      <xdr:col>6</xdr:col>
      <xdr:colOff>514652</xdr:colOff>
      <xdr:row>12</xdr:row>
      <xdr:rowOff>142139</xdr:rowOff>
    </xdr:to>
    <xdr:sp macro="" textlink="">
      <xdr:nvSpPr>
        <xdr:cNvPr id="33" name="Rectangle 2">
          <a:hlinkClick xmlns:r="http://schemas.openxmlformats.org/officeDocument/2006/relationships" r:id="rId5"/>
          <a:extLst>
            <a:ext uri="{FF2B5EF4-FFF2-40B4-BE49-F238E27FC236}">
              <a16:creationId xmlns:a16="http://schemas.microsoft.com/office/drawing/2014/main" id="{6E132F8D-E87D-4F7A-AC5E-A6D947CD50A6}"/>
            </a:ext>
          </a:extLst>
        </xdr:cNvPr>
        <xdr:cNvSpPr>
          <a:spLocks noChangeArrowheads="1"/>
        </xdr:cNvSpPr>
      </xdr:nvSpPr>
      <xdr:spPr bwMode="auto">
        <a:xfrm>
          <a:off x="3543399" y="1754036"/>
          <a:ext cx="971753" cy="362376"/>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Ongewogen graaddagen</a:t>
          </a:r>
          <a:endParaRPr lang="nl-NL" sz="600" b="0" i="0" strike="noStrike">
            <a:solidFill>
              <a:srgbClr val="000000"/>
            </a:solidFill>
            <a:latin typeface="Arial"/>
            <a:cs typeface="Arial"/>
          </a:endParaRPr>
        </a:p>
      </xdr:txBody>
    </xdr:sp>
    <xdr:clientData/>
  </xdr:twoCellAnchor>
  <xdr:twoCellAnchor>
    <xdr:from>
      <xdr:col>3</xdr:col>
      <xdr:colOff>220073</xdr:colOff>
      <xdr:row>14</xdr:row>
      <xdr:rowOff>73303</xdr:rowOff>
    </xdr:from>
    <xdr:to>
      <xdr:col>4</xdr:col>
      <xdr:colOff>595403</xdr:colOff>
      <xdr:row>17</xdr:row>
      <xdr:rowOff>6053</xdr:rowOff>
    </xdr:to>
    <xdr:sp macro="" textlink="">
      <xdr:nvSpPr>
        <xdr:cNvPr id="34" name="Rectangle 2">
          <a:hlinkClick xmlns:r="http://schemas.openxmlformats.org/officeDocument/2006/relationships" r:id="rId6"/>
          <a:extLst>
            <a:ext uri="{FF2B5EF4-FFF2-40B4-BE49-F238E27FC236}">
              <a16:creationId xmlns:a16="http://schemas.microsoft.com/office/drawing/2014/main" id="{60BC4471-8157-4E36-B1B5-7CA001DF7D61}"/>
            </a:ext>
          </a:extLst>
        </xdr:cNvPr>
        <xdr:cNvSpPr>
          <a:spLocks noChangeArrowheads="1"/>
        </xdr:cNvSpPr>
      </xdr:nvSpPr>
      <xdr:spPr bwMode="auto">
        <a:xfrm>
          <a:off x="2012505" y="2541144"/>
          <a:ext cx="981466" cy="357045"/>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Gewogen</a:t>
          </a:r>
          <a:r>
            <a:rPr lang="nl-NL" sz="1000" b="0" i="0" strike="noStrike" baseline="0">
              <a:solidFill>
                <a:srgbClr val="000000"/>
              </a:solidFill>
              <a:latin typeface="Arial"/>
              <a:cs typeface="Arial"/>
            </a:rPr>
            <a:t> graaddagen</a:t>
          </a:r>
          <a:endParaRPr lang="nl-NL" sz="600" b="0" i="0" strike="noStrike">
            <a:solidFill>
              <a:srgbClr val="000000"/>
            </a:solidFill>
            <a:latin typeface="Arial"/>
            <a:cs typeface="Arial"/>
          </a:endParaRPr>
        </a:p>
      </xdr:txBody>
    </xdr:sp>
    <xdr:clientData/>
  </xdr:twoCellAnchor>
  <xdr:twoCellAnchor>
    <xdr:from>
      <xdr:col>5</xdr:col>
      <xdr:colOff>159801</xdr:colOff>
      <xdr:row>14</xdr:row>
      <xdr:rowOff>81966</xdr:rowOff>
    </xdr:from>
    <xdr:to>
      <xdr:col>6</xdr:col>
      <xdr:colOff>535043</xdr:colOff>
      <xdr:row>17</xdr:row>
      <xdr:rowOff>14716</xdr:rowOff>
    </xdr:to>
    <xdr:sp macro="" textlink="">
      <xdr:nvSpPr>
        <xdr:cNvPr id="35" name="Rectangle 2">
          <a:hlinkClick xmlns:r="http://schemas.openxmlformats.org/officeDocument/2006/relationships" r:id="rId7"/>
          <a:extLst>
            <a:ext uri="{FF2B5EF4-FFF2-40B4-BE49-F238E27FC236}">
              <a16:creationId xmlns:a16="http://schemas.microsoft.com/office/drawing/2014/main" id="{F764184C-6F4A-4DD6-8569-7B86ECE0233A}"/>
            </a:ext>
          </a:extLst>
        </xdr:cNvPr>
        <xdr:cNvSpPr>
          <a:spLocks noChangeArrowheads="1"/>
        </xdr:cNvSpPr>
      </xdr:nvSpPr>
      <xdr:spPr bwMode="auto">
        <a:xfrm>
          <a:off x="3303051" y="2549807"/>
          <a:ext cx="981378" cy="357045"/>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Gewogen</a:t>
          </a:r>
          <a:r>
            <a:rPr lang="nl-NL" sz="1000" b="0" i="0" strike="noStrike" baseline="0">
              <a:solidFill>
                <a:srgbClr val="000000"/>
              </a:solidFill>
              <a:latin typeface="Arial"/>
              <a:cs typeface="Arial"/>
            </a:rPr>
            <a:t> graaddagen</a:t>
          </a:r>
          <a:endParaRPr lang="nl-NL" sz="600" b="0" i="0" strike="noStrike">
            <a:solidFill>
              <a:srgbClr val="000000"/>
            </a:solidFill>
            <a:latin typeface="Arial"/>
            <a:cs typeface="Arial"/>
          </a:endParaRPr>
        </a:p>
      </xdr:txBody>
    </xdr:sp>
    <xdr:clientData/>
  </xdr:twoCellAnchor>
  <xdr:twoCellAnchor>
    <xdr:from>
      <xdr:col>3</xdr:col>
      <xdr:colOff>223475</xdr:colOff>
      <xdr:row>18</xdr:row>
      <xdr:rowOff>73745</xdr:rowOff>
    </xdr:from>
    <xdr:to>
      <xdr:col>4</xdr:col>
      <xdr:colOff>590501</xdr:colOff>
      <xdr:row>20</xdr:row>
      <xdr:rowOff>160586</xdr:rowOff>
    </xdr:to>
    <xdr:sp macro="" textlink="">
      <xdr:nvSpPr>
        <xdr:cNvPr id="36" name="Rectangle 2">
          <a:hlinkClick xmlns:r="http://schemas.openxmlformats.org/officeDocument/2006/relationships" r:id="rId8"/>
          <a:extLst>
            <a:ext uri="{FF2B5EF4-FFF2-40B4-BE49-F238E27FC236}">
              <a16:creationId xmlns:a16="http://schemas.microsoft.com/office/drawing/2014/main" id="{1AD05AB1-523C-4B7C-9A88-91639234CB76}"/>
            </a:ext>
          </a:extLst>
        </xdr:cNvPr>
        <xdr:cNvSpPr>
          <a:spLocks noChangeArrowheads="1"/>
        </xdr:cNvSpPr>
      </xdr:nvSpPr>
      <xdr:spPr bwMode="auto">
        <a:xfrm>
          <a:off x="2015907" y="3061131"/>
          <a:ext cx="973162" cy="346614"/>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Gemiddelde temperatuur</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5</xdr:col>
      <xdr:colOff>156800</xdr:colOff>
      <xdr:row>18</xdr:row>
      <xdr:rowOff>73745</xdr:rowOff>
    </xdr:from>
    <xdr:to>
      <xdr:col>6</xdr:col>
      <xdr:colOff>520989</xdr:colOff>
      <xdr:row>20</xdr:row>
      <xdr:rowOff>160586</xdr:rowOff>
    </xdr:to>
    <xdr:sp macro="" textlink="">
      <xdr:nvSpPr>
        <xdr:cNvPr id="37" name="Rectangle 2">
          <a:hlinkClick xmlns:r="http://schemas.openxmlformats.org/officeDocument/2006/relationships" r:id="rId9"/>
          <a:extLst>
            <a:ext uri="{FF2B5EF4-FFF2-40B4-BE49-F238E27FC236}">
              <a16:creationId xmlns:a16="http://schemas.microsoft.com/office/drawing/2014/main" id="{EA69ABDD-CDD1-4E53-97BB-9072129D9C0A}"/>
            </a:ext>
          </a:extLst>
        </xdr:cNvPr>
        <xdr:cNvSpPr>
          <a:spLocks noChangeArrowheads="1"/>
        </xdr:cNvSpPr>
      </xdr:nvSpPr>
      <xdr:spPr bwMode="auto">
        <a:xfrm>
          <a:off x="3300050" y="3061131"/>
          <a:ext cx="970325" cy="346614"/>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Gemiddelde temperatuur</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3</xdr:col>
      <xdr:colOff>224544</xdr:colOff>
      <xdr:row>22</xdr:row>
      <xdr:rowOff>73746</xdr:rowOff>
    </xdr:from>
    <xdr:to>
      <xdr:col>4</xdr:col>
      <xdr:colOff>586656</xdr:colOff>
      <xdr:row>25</xdr:row>
      <xdr:rowOff>5804</xdr:rowOff>
    </xdr:to>
    <xdr:sp macro="" textlink="">
      <xdr:nvSpPr>
        <xdr:cNvPr id="38" name="Rectangle 2">
          <a:hlinkClick xmlns:r="http://schemas.openxmlformats.org/officeDocument/2006/relationships" r:id="rId10"/>
          <a:extLst>
            <a:ext uri="{FF2B5EF4-FFF2-40B4-BE49-F238E27FC236}">
              <a16:creationId xmlns:a16="http://schemas.microsoft.com/office/drawing/2014/main" id="{020E8172-30E3-40B5-80BA-59B73B4F9B08}"/>
            </a:ext>
          </a:extLst>
        </xdr:cNvPr>
        <xdr:cNvSpPr>
          <a:spLocks noChangeArrowheads="1"/>
        </xdr:cNvSpPr>
      </xdr:nvSpPr>
      <xdr:spPr bwMode="auto">
        <a:xfrm>
          <a:off x="2016976" y="3580678"/>
          <a:ext cx="968248" cy="356353"/>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Relatieve vochtigheid</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5</xdr:col>
      <xdr:colOff>154059</xdr:colOff>
      <xdr:row>22</xdr:row>
      <xdr:rowOff>73746</xdr:rowOff>
    </xdr:from>
    <xdr:to>
      <xdr:col>6</xdr:col>
      <xdr:colOff>519476</xdr:colOff>
      <xdr:row>25</xdr:row>
      <xdr:rowOff>5804</xdr:rowOff>
    </xdr:to>
    <xdr:sp macro="" textlink="">
      <xdr:nvSpPr>
        <xdr:cNvPr id="39" name="Rectangle 2">
          <a:hlinkClick xmlns:r="http://schemas.openxmlformats.org/officeDocument/2006/relationships" r:id="rId11"/>
          <a:extLst>
            <a:ext uri="{FF2B5EF4-FFF2-40B4-BE49-F238E27FC236}">
              <a16:creationId xmlns:a16="http://schemas.microsoft.com/office/drawing/2014/main" id="{6AAECDEF-CDCE-4F98-8538-0760B42E74B6}"/>
            </a:ext>
          </a:extLst>
        </xdr:cNvPr>
        <xdr:cNvSpPr>
          <a:spLocks noChangeArrowheads="1"/>
        </xdr:cNvSpPr>
      </xdr:nvSpPr>
      <xdr:spPr bwMode="auto">
        <a:xfrm>
          <a:off x="3297309" y="3580678"/>
          <a:ext cx="971553" cy="356353"/>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Relatieve</a:t>
          </a:r>
          <a:r>
            <a:rPr lang="nl-NL" sz="1000" b="0" i="0" strike="noStrike" baseline="0">
              <a:solidFill>
                <a:srgbClr val="000000"/>
              </a:solidFill>
              <a:latin typeface="Arial"/>
              <a:cs typeface="Arial"/>
            </a:rPr>
            <a:t> vochtigheid</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5</xdr:col>
      <xdr:colOff>153521</xdr:colOff>
      <xdr:row>26</xdr:row>
      <xdr:rowOff>69232</xdr:rowOff>
    </xdr:from>
    <xdr:to>
      <xdr:col>6</xdr:col>
      <xdr:colOff>523357</xdr:colOff>
      <xdr:row>29</xdr:row>
      <xdr:rowOff>33135</xdr:rowOff>
    </xdr:to>
    <xdr:sp macro="" textlink="">
      <xdr:nvSpPr>
        <xdr:cNvPr id="41" name="Rectangle 2">
          <a:hlinkClick xmlns:r="http://schemas.openxmlformats.org/officeDocument/2006/relationships" r:id="rId12"/>
          <a:extLst>
            <a:ext uri="{FF2B5EF4-FFF2-40B4-BE49-F238E27FC236}">
              <a16:creationId xmlns:a16="http://schemas.microsoft.com/office/drawing/2014/main" id="{A2272E19-7D04-41E0-A74C-EE9FCC89DE92}"/>
            </a:ext>
          </a:extLst>
        </xdr:cNvPr>
        <xdr:cNvSpPr>
          <a:spLocks noChangeArrowheads="1"/>
        </xdr:cNvSpPr>
      </xdr:nvSpPr>
      <xdr:spPr bwMode="auto">
        <a:xfrm>
          <a:off x="3296771" y="4095709"/>
          <a:ext cx="975972" cy="388199"/>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Koeldagen</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3</xdr:col>
      <xdr:colOff>225075</xdr:colOff>
      <xdr:row>30</xdr:row>
      <xdr:rowOff>67846</xdr:rowOff>
    </xdr:from>
    <xdr:to>
      <xdr:col>4</xdr:col>
      <xdr:colOff>591788</xdr:colOff>
      <xdr:row>32</xdr:row>
      <xdr:rowOff>148193</xdr:rowOff>
    </xdr:to>
    <xdr:sp macro="" textlink="">
      <xdr:nvSpPr>
        <xdr:cNvPr id="42" name="Rectangle 2">
          <a:hlinkClick xmlns:r="http://schemas.openxmlformats.org/officeDocument/2006/relationships" r:id="rId13"/>
          <a:extLst>
            <a:ext uri="{FF2B5EF4-FFF2-40B4-BE49-F238E27FC236}">
              <a16:creationId xmlns:a16="http://schemas.microsoft.com/office/drawing/2014/main" id="{7AFE7593-0D50-493C-BD9F-F718422965CB}"/>
            </a:ext>
          </a:extLst>
        </xdr:cNvPr>
        <xdr:cNvSpPr>
          <a:spLocks noChangeArrowheads="1"/>
        </xdr:cNvSpPr>
      </xdr:nvSpPr>
      <xdr:spPr bwMode="auto">
        <a:xfrm>
          <a:off x="2017507" y="4613869"/>
          <a:ext cx="972849" cy="340119"/>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Toelichting</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5</xdr:col>
      <xdr:colOff>150780</xdr:colOff>
      <xdr:row>30</xdr:row>
      <xdr:rowOff>67846</xdr:rowOff>
    </xdr:from>
    <xdr:to>
      <xdr:col>6</xdr:col>
      <xdr:colOff>524019</xdr:colOff>
      <xdr:row>32</xdr:row>
      <xdr:rowOff>148193</xdr:rowOff>
    </xdr:to>
    <xdr:sp macro="" textlink="">
      <xdr:nvSpPr>
        <xdr:cNvPr id="43" name="Rectangle 2">
          <a:hlinkClick xmlns:r="http://schemas.openxmlformats.org/officeDocument/2006/relationships" r:id="rId14"/>
          <a:extLst>
            <a:ext uri="{FF2B5EF4-FFF2-40B4-BE49-F238E27FC236}">
              <a16:creationId xmlns:a16="http://schemas.microsoft.com/office/drawing/2014/main" id="{42EBEDD2-6BC0-4DA3-9DE9-A0854028BFE9}"/>
            </a:ext>
          </a:extLst>
        </xdr:cNvPr>
        <xdr:cNvSpPr>
          <a:spLocks noChangeArrowheads="1"/>
        </xdr:cNvSpPr>
      </xdr:nvSpPr>
      <xdr:spPr bwMode="auto">
        <a:xfrm>
          <a:off x="3294030" y="4613869"/>
          <a:ext cx="979375" cy="340119"/>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r>
            <a:rPr lang="nl-NL" sz="1000" b="0" i="0" strike="noStrike">
              <a:solidFill>
                <a:srgbClr val="000000"/>
              </a:solidFill>
              <a:latin typeface="Arial"/>
              <a:cs typeface="Arial"/>
            </a:rPr>
            <a:t>Voorbeeld berekening</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twoCellAnchor>
    <xdr:from>
      <xdr:col>3</xdr:col>
      <xdr:colOff>499630</xdr:colOff>
      <xdr:row>5</xdr:row>
      <xdr:rowOff>136640</xdr:rowOff>
    </xdr:from>
    <xdr:to>
      <xdr:col>6</xdr:col>
      <xdr:colOff>305628</xdr:colOff>
      <xdr:row>7</xdr:row>
      <xdr:rowOff>152459</xdr:rowOff>
    </xdr:to>
    <xdr:sp macro="" textlink="">
      <xdr:nvSpPr>
        <xdr:cNvPr id="28" name="Rectangle 2">
          <a:hlinkClick xmlns:r="http://schemas.openxmlformats.org/officeDocument/2006/relationships" r:id="rId15"/>
          <a:extLst>
            <a:ext uri="{FF2B5EF4-FFF2-40B4-BE49-F238E27FC236}">
              <a16:creationId xmlns:a16="http://schemas.microsoft.com/office/drawing/2014/main" id="{B4E49308-BDF0-482C-BA60-5B91A48F4AA7}"/>
            </a:ext>
          </a:extLst>
        </xdr:cNvPr>
        <xdr:cNvSpPr>
          <a:spLocks noChangeArrowheads="1"/>
        </xdr:cNvSpPr>
      </xdr:nvSpPr>
      <xdr:spPr bwMode="auto">
        <a:xfrm>
          <a:off x="2681721" y="1781867"/>
          <a:ext cx="1762952" cy="344865"/>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lnSpc>
              <a:spcPts val="1000"/>
            </a:lnSpc>
            <a:defRPr sz="1000"/>
          </a:pPr>
          <a:r>
            <a:rPr lang="nl-NL" sz="1000" b="0" i="0" strike="noStrike">
              <a:solidFill>
                <a:srgbClr val="000000"/>
              </a:solidFill>
              <a:latin typeface="Arial"/>
              <a:cs typeface="Arial"/>
            </a:rPr>
            <a:t>Interactieve</a:t>
          </a:r>
          <a:r>
            <a:rPr lang="nl-NL" sz="1000" b="0" i="0" strike="noStrike" baseline="0">
              <a:solidFill>
                <a:srgbClr val="000000"/>
              </a:solidFill>
              <a:latin typeface="Arial"/>
              <a:cs typeface="Arial"/>
            </a:rPr>
            <a:t> selectie</a:t>
          </a:r>
          <a:endParaRPr lang="nl-NL" sz="600" b="0" i="0" strike="noStrike">
            <a:solidFill>
              <a:srgbClr val="000000"/>
            </a:solidFill>
            <a:latin typeface="Arial"/>
            <a:cs typeface="Arial"/>
          </a:endParaRPr>
        </a:p>
      </xdr:txBody>
    </xdr:sp>
    <xdr:clientData/>
  </xdr:twoCellAnchor>
  <xdr:twoCellAnchor>
    <xdr:from>
      <xdr:col>3</xdr:col>
      <xdr:colOff>236648</xdr:colOff>
      <xdr:row>26</xdr:row>
      <xdr:rowOff>65770</xdr:rowOff>
    </xdr:from>
    <xdr:to>
      <xdr:col>4</xdr:col>
      <xdr:colOff>606484</xdr:colOff>
      <xdr:row>29</xdr:row>
      <xdr:rowOff>29673</xdr:rowOff>
    </xdr:to>
    <xdr:sp macro="" textlink="">
      <xdr:nvSpPr>
        <xdr:cNvPr id="29" name="Rectangle 2">
          <a:hlinkClick xmlns:r="http://schemas.openxmlformats.org/officeDocument/2006/relationships" r:id="rId16"/>
          <a:extLst>
            <a:ext uri="{FF2B5EF4-FFF2-40B4-BE49-F238E27FC236}">
              <a16:creationId xmlns:a16="http://schemas.microsoft.com/office/drawing/2014/main" id="{EB13BFCF-69C1-4885-9B92-AAF681330178}"/>
            </a:ext>
          </a:extLst>
        </xdr:cNvPr>
        <xdr:cNvSpPr>
          <a:spLocks noChangeArrowheads="1"/>
        </xdr:cNvSpPr>
      </xdr:nvSpPr>
      <xdr:spPr bwMode="auto">
        <a:xfrm>
          <a:off x="2029080" y="4092247"/>
          <a:ext cx="975972" cy="388199"/>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ctr" anchorCtr="0"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Koeldagen</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8E75B473-2698-481A-9BCC-6AB61A116E8A}"/>
            </a:ext>
          </a:extLst>
        </xdr:cNvPr>
        <xdr:cNvSpPr>
          <a:spLocks noChangeArrowheads="1"/>
        </xdr:cNvSpPr>
      </xdr:nvSpPr>
      <xdr:spPr bwMode="auto">
        <a:xfrm>
          <a:off x="36766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5ED9B9A5-48D9-491F-A2AC-FB3D20D332D5}"/>
            </a:ext>
          </a:extLst>
        </xdr:cNvPr>
        <xdr:cNvSpPr>
          <a:spLocks noChangeArrowheads="1"/>
        </xdr:cNvSpPr>
      </xdr:nvSpPr>
      <xdr:spPr bwMode="auto">
        <a:xfrm>
          <a:off x="36766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589A4C45-0F22-4AE5-8D55-DF578A302BB6}"/>
            </a:ext>
          </a:extLst>
        </xdr:cNvPr>
        <xdr:cNvSpPr>
          <a:spLocks noChangeArrowheads="1"/>
        </xdr:cNvSpPr>
      </xdr:nvSpPr>
      <xdr:spPr bwMode="auto">
        <a:xfrm>
          <a:off x="36766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9B2F9490-0BDB-4D90-98BD-05E28D3566DE}"/>
            </a:ext>
          </a:extLst>
        </xdr:cNvPr>
        <xdr:cNvSpPr>
          <a:spLocks noChangeArrowheads="1"/>
        </xdr:cNvSpPr>
      </xdr:nvSpPr>
      <xdr:spPr bwMode="auto">
        <a:xfrm>
          <a:off x="36766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5744DF54-14B6-4E60-A425-70727507FF36}"/>
            </a:ext>
          </a:extLst>
        </xdr:cNvPr>
        <xdr:cNvSpPr>
          <a:spLocks noChangeArrowheads="1"/>
        </xdr:cNvSpPr>
      </xdr:nvSpPr>
      <xdr:spPr bwMode="auto">
        <a:xfrm>
          <a:off x="36766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74022C37-13F5-4E8F-8513-D01632824EA9}"/>
            </a:ext>
          </a:extLst>
        </xdr:cNvPr>
        <xdr:cNvSpPr>
          <a:spLocks noChangeArrowheads="1"/>
        </xdr:cNvSpPr>
      </xdr:nvSpPr>
      <xdr:spPr bwMode="auto">
        <a:xfrm>
          <a:off x="3990975"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63505F13-211F-4F53-A3CD-25D34FC13C71}"/>
            </a:ext>
          </a:extLst>
        </xdr:cNvPr>
        <xdr:cNvSpPr>
          <a:spLocks noChangeArrowheads="1"/>
        </xdr:cNvSpPr>
      </xdr:nvSpPr>
      <xdr:spPr bwMode="auto">
        <a:xfrm>
          <a:off x="335280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1D7BE1A1-0714-4CEF-BD54-E17EBDD68A1A}"/>
            </a:ext>
          </a:extLst>
        </xdr:cNvPr>
        <xdr:cNvSpPr>
          <a:spLocks noChangeArrowheads="1"/>
        </xdr:cNvSpPr>
      </xdr:nvSpPr>
      <xdr:spPr bwMode="auto">
        <a:xfrm>
          <a:off x="36766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418863</xdr:colOff>
      <xdr:row>1</xdr:row>
      <xdr:rowOff>40658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BD61A0D7-6DB6-44ED-B90E-03E90E04419C}"/>
            </a:ext>
          </a:extLst>
        </xdr:cNvPr>
        <xdr:cNvSpPr>
          <a:spLocks noChangeArrowheads="1"/>
        </xdr:cNvSpPr>
      </xdr:nvSpPr>
      <xdr:spPr bwMode="auto">
        <a:xfrm>
          <a:off x="1828800" y="0"/>
          <a:ext cx="1638063" cy="374033"/>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182454</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8671D562-DE10-4BF3-8CDD-21C8FB3786F6}"/>
            </a:ext>
          </a:extLst>
        </xdr:cNvPr>
        <xdr:cNvSpPr>
          <a:spLocks noChangeArrowheads="1"/>
        </xdr:cNvSpPr>
      </xdr:nvSpPr>
      <xdr:spPr bwMode="auto">
        <a:xfrm>
          <a:off x="5124450" y="0"/>
          <a:ext cx="1611204" cy="36264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161924</xdr:colOff>
      <xdr:row>2</xdr:row>
      <xdr:rowOff>180975</xdr:rowOff>
    </xdr:from>
    <xdr:to>
      <xdr:col>6</xdr:col>
      <xdr:colOff>657225</xdr:colOff>
      <xdr:row>10</xdr:row>
      <xdr:rowOff>15240</xdr:rowOff>
    </xdr:to>
    <mc:AlternateContent xmlns:mc="http://schemas.openxmlformats.org/markup-compatibility/2006" xmlns:tsle="http://schemas.microsoft.com/office/drawing/2012/timeslicer">
      <mc:Choice Requires="tsle">
        <xdr:graphicFrame macro="">
          <xdr:nvGraphicFramePr>
            <xdr:cNvPr id="2" name="Datum">
              <a:extLst>
                <a:ext uri="{FF2B5EF4-FFF2-40B4-BE49-F238E27FC236}">
                  <a16:creationId xmlns:a16="http://schemas.microsoft.com/office/drawing/2014/main" id="{20CD5850-AF3C-BFF6-AC46-6A30A3C4A611}"/>
                </a:ext>
              </a:extLst>
            </xdr:cNvPr>
            <xdr:cNvGraphicFramePr/>
          </xdr:nvGraphicFramePr>
          <xdr:xfrm>
            <a:off x="0" y="0"/>
            <a:ext cx="0" cy="0"/>
          </xdr:xfrm>
          <a:graphic>
            <a:graphicData uri="http://schemas.microsoft.com/office/drawing/2012/timeslicer">
              <tsle:timeslicer name="Datum"/>
            </a:graphicData>
          </a:graphic>
        </xdr:graphicFrame>
      </mc:Choice>
      <mc:Fallback xmlns="">
        <xdr:sp macro="" textlink="">
          <xdr:nvSpPr>
            <xdr:cNvPr id="0" name=""/>
            <xdr:cNvSpPr>
              <a:spLocks noTextEdit="1"/>
            </xdr:cNvSpPr>
          </xdr:nvSpPr>
          <xdr:spPr>
            <a:xfrm>
              <a:off x="161924" y="847725"/>
              <a:ext cx="6238876" cy="1362075"/>
            </a:xfrm>
            <a:prstGeom prst="rect">
              <a:avLst/>
            </a:prstGeom>
            <a:solidFill>
              <a:prstClr val="white"/>
            </a:solidFill>
            <a:ln w="1">
              <a:solidFill>
                <a:prstClr val="green"/>
              </a:solidFill>
            </a:ln>
          </xdr:spPr>
          <xdr:txBody>
            <a:bodyPr vertOverflow="clip" horzOverflow="clip"/>
            <a:lstStyle/>
            <a:p>
              <a:r>
                <a:rPr lang="nl-NL" sz="1100"/>
                <a:t>Tijdlijn: werkt in Excel 2013 of hoger. Wijzig de positie of grootte van de tijdlijn niet.</a:t>
              </a:r>
            </a:p>
          </xdr:txBody>
        </xdr:sp>
      </mc:Fallback>
    </mc:AlternateContent>
    <xdr:clientData/>
  </xdr:twoCellAnchor>
  <xdr:twoCellAnchor editAs="oneCell">
    <xdr:from>
      <xdr:col>7</xdr:col>
      <xdr:colOff>381000</xdr:colOff>
      <xdr:row>2</xdr:row>
      <xdr:rowOff>180975</xdr:rowOff>
    </xdr:from>
    <xdr:to>
      <xdr:col>9</xdr:col>
      <xdr:colOff>116205</xdr:colOff>
      <xdr:row>10</xdr:row>
      <xdr:rowOff>15240</xdr:rowOff>
    </xdr:to>
    <mc:AlternateContent xmlns:mc="http://schemas.openxmlformats.org/markup-compatibility/2006" xmlns:a14="http://schemas.microsoft.com/office/drawing/2010/main">
      <mc:Choice Requires="a14">
        <xdr:graphicFrame macro="">
          <xdr:nvGraphicFramePr>
            <xdr:cNvPr id="5" name="weerstation">
              <a:extLst>
                <a:ext uri="{FF2B5EF4-FFF2-40B4-BE49-F238E27FC236}">
                  <a16:creationId xmlns:a16="http://schemas.microsoft.com/office/drawing/2014/main" id="{7CFFCFED-8570-FF70-EEB0-BDBB84D57555}"/>
                </a:ext>
              </a:extLst>
            </xdr:cNvPr>
            <xdr:cNvGraphicFramePr/>
          </xdr:nvGraphicFramePr>
          <xdr:xfrm>
            <a:off x="0" y="0"/>
            <a:ext cx="0" cy="0"/>
          </xdr:xfrm>
          <a:graphic>
            <a:graphicData uri="http://schemas.microsoft.com/office/drawing/2010/slicer">
              <sle:slicer xmlns:sle="http://schemas.microsoft.com/office/drawing/2010/slicer" name="weerstation"/>
            </a:graphicData>
          </a:graphic>
        </xdr:graphicFrame>
      </mc:Choice>
      <mc:Fallback xmlns="">
        <xdr:sp macro="" textlink="">
          <xdr:nvSpPr>
            <xdr:cNvPr id="0" name=""/>
            <xdr:cNvSpPr>
              <a:spLocks noTextEdit="1"/>
            </xdr:cNvSpPr>
          </xdr:nvSpPr>
          <xdr:spPr>
            <a:xfrm>
              <a:off x="7067550" y="847725"/>
              <a:ext cx="1828800" cy="13620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6</xdr:col>
      <xdr:colOff>81915</xdr:colOff>
      <xdr:row>0</xdr:row>
      <xdr:rowOff>81915</xdr:rowOff>
    </xdr:from>
    <xdr:to>
      <xdr:col>6</xdr:col>
      <xdr:colOff>1690945</xdr:colOff>
      <xdr:row>2</xdr:row>
      <xdr:rowOff>109361</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1F63E6A6-E251-48C3-B452-3739DAEB85B5}"/>
            </a:ext>
          </a:extLst>
        </xdr:cNvPr>
        <xdr:cNvSpPr>
          <a:spLocks noChangeArrowheads="1"/>
        </xdr:cNvSpPr>
      </xdr:nvSpPr>
      <xdr:spPr bwMode="auto">
        <a:xfrm>
          <a:off x="6320790" y="81915"/>
          <a:ext cx="1609030" cy="351296"/>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1DB56727-3D06-4AC8-8E9B-A5C4EE07F950}"/>
            </a:ext>
          </a:extLst>
        </xdr:cNvPr>
        <xdr:cNvSpPr>
          <a:spLocks noChangeArrowheads="1"/>
        </xdr:cNvSpPr>
      </xdr:nvSpPr>
      <xdr:spPr bwMode="auto">
        <a:xfrm>
          <a:off x="6515100" y="0"/>
          <a:ext cx="1457325"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FA6C3E71-9BAE-4899-BCF6-EF273E3DA475}"/>
            </a:ext>
          </a:extLst>
        </xdr:cNvPr>
        <xdr:cNvSpPr>
          <a:spLocks noChangeArrowheads="1"/>
        </xdr:cNvSpPr>
      </xdr:nvSpPr>
      <xdr:spPr bwMode="auto">
        <a:xfrm>
          <a:off x="47815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1C010666-B2D9-4DE4-B484-FE766AD3331C}"/>
            </a:ext>
          </a:extLst>
        </xdr:cNvPr>
        <xdr:cNvSpPr>
          <a:spLocks noChangeArrowheads="1"/>
        </xdr:cNvSpPr>
      </xdr:nvSpPr>
      <xdr:spPr bwMode="auto">
        <a:xfrm>
          <a:off x="5013960" y="0"/>
          <a:ext cx="1327785" cy="40455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78808014-5B46-4B1D-98F6-DBDA556434F2}"/>
            </a:ext>
          </a:extLst>
        </xdr:cNvPr>
        <xdr:cNvSpPr>
          <a:spLocks noChangeArrowheads="1"/>
        </xdr:cNvSpPr>
      </xdr:nvSpPr>
      <xdr:spPr bwMode="auto">
        <a:xfrm>
          <a:off x="47815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1B2FE992-BD00-4590-B02A-CF7AE3263C6D}"/>
            </a:ext>
          </a:extLst>
        </xdr:cNvPr>
        <xdr:cNvSpPr>
          <a:spLocks noChangeArrowheads="1"/>
        </xdr:cNvSpPr>
      </xdr:nvSpPr>
      <xdr:spPr bwMode="auto">
        <a:xfrm>
          <a:off x="4924425"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1457325</xdr:colOff>
      <xdr:row>2</xdr:row>
      <xdr:rowOff>38798</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9859BB94-CF20-4AAA-B295-C35E9B46CEE4}"/>
            </a:ext>
          </a:extLst>
        </xdr:cNvPr>
        <xdr:cNvSpPr>
          <a:spLocks noChangeArrowheads="1"/>
        </xdr:cNvSpPr>
      </xdr:nvSpPr>
      <xdr:spPr bwMode="auto">
        <a:xfrm>
          <a:off x="4781550" y="0"/>
          <a:ext cx="1314450" cy="419798"/>
        </a:xfrm>
        <a:prstGeom prst="rect">
          <a:avLst/>
        </a:prstGeom>
        <a:solidFill>
          <a:srgbClr val="EAEAEA"/>
        </a:solidFill>
        <a:ln w="9525">
          <a:solidFill>
            <a:srgbClr val="000000"/>
          </a:solidFill>
          <a:miter lim="800000"/>
          <a:headEnd/>
          <a:tailEnd/>
        </a:ln>
        <a:effectLst>
          <a:outerShdw dist="35921" dir="2700000" algn="ctr" rotWithShape="0">
            <a:srgbClr val="333333">
              <a:alpha val="50000"/>
            </a:srgbClr>
          </a:outerShdw>
        </a:effectLst>
      </xdr:spPr>
      <xdr:txBody>
        <a:bodyPr vertOverflow="clip" wrap="square" lIns="27432" tIns="18288" rIns="27432" bIns="0" anchor="t" upright="1"/>
        <a:lstStyle/>
        <a:p>
          <a:pPr algn="ctr" rtl="1">
            <a:defRPr sz="1000"/>
          </a:pPr>
          <a:endParaRPr lang="nl-NL" sz="600" b="0" i="0" strike="noStrike">
            <a:solidFill>
              <a:srgbClr val="000000"/>
            </a:solidFill>
            <a:latin typeface="Arial"/>
            <a:cs typeface="Arial"/>
          </a:endParaRPr>
        </a:p>
        <a:p>
          <a:pPr algn="ctr" rtl="1">
            <a:defRPr sz="1000"/>
          </a:pPr>
          <a:r>
            <a:rPr lang="nl-NL" sz="1000" b="0" i="0" strike="noStrike">
              <a:solidFill>
                <a:srgbClr val="000000"/>
              </a:solidFill>
              <a:latin typeface="Arial"/>
              <a:cs typeface="Arial"/>
            </a:rPr>
            <a:t>Hoofdmenu</a:t>
          </a:r>
          <a:endParaRPr lang="nl-NL" sz="600" b="0" i="0" strike="noStrike">
            <a:solidFill>
              <a:srgbClr val="000000"/>
            </a:solidFill>
            <a:latin typeface="Arial"/>
            <a:cs typeface="Arial"/>
          </a:endParaRPr>
        </a:p>
        <a:p>
          <a:pPr algn="ctr" rtl="1">
            <a:defRPr sz="1000"/>
          </a:pPr>
          <a:endParaRPr lang="nl-NL" sz="600" b="0" i="0" strike="noStrike">
            <a:solidFill>
              <a:srgbClr val="000000"/>
            </a:solidFill>
            <a:latin typeface="Arial"/>
            <a:cs typeface="Aria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Fons Heuven" id="{58C87F39-F2CF-4C86-841A-D942DD51F22A}" userId="S::ajh@kwa.nl::8efbc48f-5b57-4b8f-807c-45a86124b0f9"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jh" refreshedDate="45566.380362731485" createdVersion="8" refreshedVersion="8" minRefreshableVersion="3" recordCount="9316" xr:uid="{58EDB798-2926-4EA7-A57E-7E493ADF1C43}">
  <cacheSource type="worksheet">
    <worksheetSource name="jaar_zip"/>
  </cacheSource>
  <cacheFields count="16">
    <cacheField name="# STN" numFmtId="0">
      <sharedItems containsSemiMixedTypes="0" containsString="0" containsNumber="1" containsInteger="1" minValue="215" maxValue="391"/>
    </cacheField>
    <cacheField name="YYYYMMDD" numFmtId="0">
      <sharedItems containsSemiMixedTypes="0" containsString="0" containsNumber="1" containsInteger="1" minValue="20240101" maxValue="20240930"/>
    </cacheField>
    <cacheField name="windsnelheid" numFmtId="0">
      <sharedItems containsString="0" containsBlank="1" containsNumber="1" minValue="0.4" maxValue="16.2"/>
    </cacheField>
    <cacheField name="etmaaltemperatuur" numFmtId="0">
      <sharedItems containsSemiMixedTypes="0" containsString="0" containsNumber="1" minValue="-5.5" maxValue="25.9"/>
    </cacheField>
    <cacheField name="globale_straling" numFmtId="0">
      <sharedItems containsString="0" containsBlank="1" containsNumber="1" containsInteger="1" minValue="36" maxValue="3130"/>
    </cacheField>
    <cacheField name="neerslag" numFmtId="0">
      <sharedItems containsString="0" containsBlank="1" containsNumber="1" minValue="-0.1" maxValue="64.2"/>
    </cacheField>
    <cacheField name="luchtdruk" numFmtId="0">
      <sharedItems containsString="0" containsBlank="1" containsNumber="1" minValue="982.4" maxValue="1036.8"/>
    </cacheField>
    <cacheField name="rel._vochtigheid" numFmtId="0">
      <sharedItems containsSemiMixedTypes="0" containsString="0" containsNumber="1" containsInteger="1" minValue="45" maxValue="98"/>
    </cacheField>
    <cacheField name="KNMI_Stations.Naam_weerstation" numFmtId="0">
      <sharedItems count="34">
        <s v="Voorschoten"/>
        <s v="De Kooy"/>
        <s v="Schiphol"/>
        <s v="Vlieland"/>
        <s v="Berkhout"/>
        <s v="Hoorn (Terschelling)"/>
        <s v="Wijk aan Zee"/>
        <s v="De Bilt"/>
        <s v="Stavoren"/>
        <s v="Lelystad"/>
        <s v="Leeuwarden"/>
        <s v="Marknesse"/>
        <s v="Deelen"/>
        <s v="Lauwersoog"/>
        <s v="Heino"/>
        <s v="Hoogeveen"/>
        <s v="Eelde"/>
        <s v="Hupsel"/>
        <s v="Nieuw Beerta"/>
        <s v="Twenthe"/>
        <s v="Vlissingen"/>
        <s v="Westdorpe"/>
        <s v="Wilhelminadorp"/>
        <s v="Hoek van Holland"/>
        <s v="Woensdrecht"/>
        <s v="Rotterdam"/>
        <s v="Cabauw"/>
        <s v="Gilze-Rijen"/>
        <s v="Herwijnen"/>
        <s v="Eindhoven"/>
        <s v="Volkel"/>
        <s v="Ell"/>
        <s v="Maastricht"/>
        <s v="Arcen"/>
      </sharedItems>
    </cacheField>
    <cacheField name="Datum" numFmtId="164">
      <sharedItems containsSemiMixedTypes="0" containsNonDate="0" containsDate="1" containsString="0" minDate="2024-01-01T00:00:00" maxDate="2024-10-01T00:00:00" count="274">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sharedItems>
      <fieldGroup par="15"/>
    </cacheField>
    <cacheField name="weeknr" numFmtId="0">
      <sharedItems count="41">
        <s v="24-01"/>
        <s v="24-02"/>
        <s v="24-03"/>
        <s v="24-04"/>
        <s v="24-05"/>
        <s v="24-06"/>
        <s v="24-07"/>
        <s v="24-08"/>
        <s v="24-09"/>
        <s v="24-10"/>
        <s v="24-11"/>
        <s v="24-12"/>
        <s v="24-13"/>
        <s v="24-14"/>
        <s v="24-15"/>
        <s v="24-16"/>
        <s v="24-17"/>
        <s v="24-18"/>
        <s v="24-19"/>
        <s v="24-20"/>
        <s v="24-21"/>
        <s v="24-22"/>
        <s v="24-23"/>
        <s v="24-24"/>
        <s v="24-25"/>
        <s v="24-26"/>
        <s v="24-27"/>
        <s v="24-28"/>
        <s v="24-29"/>
        <s v="24-30"/>
        <s v="24-31"/>
        <s v="24-32"/>
        <s v="24-33"/>
        <s v="24-34"/>
        <s v="24-35"/>
        <s v="24-36"/>
        <s v="24-37"/>
        <s v="24-38"/>
        <s v="24-39"/>
        <s v="24-40"/>
        <s v="2024-01" u="1"/>
      </sharedItems>
    </cacheField>
    <cacheField name="maand" numFmtId="0">
      <sharedItems containsSemiMixedTypes="0" containsString="0" containsNumber="1" containsInteger="1" minValue="1" maxValue="9" count="9">
        <n v="1"/>
        <n v="2"/>
        <n v="3"/>
        <n v="4"/>
        <n v="5"/>
        <n v="6"/>
        <n v="7"/>
        <n v="8"/>
        <n v="9"/>
      </sharedItems>
    </cacheField>
    <cacheField name="graaddagen" numFmtId="0">
      <sharedItems containsSemiMixedTypes="0" containsString="0" containsNumber="1" minValue="0" maxValue="23.5"/>
    </cacheField>
    <cacheField name="gew. Graaddagen" numFmtId="0">
      <sharedItems containsSemiMixedTypes="0" containsString="0" containsNumber="1" minValue="0" maxValue="25.85"/>
    </cacheField>
    <cacheField name="koeldagen" numFmtId="0">
      <sharedItems containsSemiMixedTypes="0" containsString="0" containsNumber="1" minValue="0" maxValue="7.8999999999999986"/>
    </cacheField>
    <cacheField name="Dagen (Datum)" numFmtId="0" databaseField="0">
      <fieldGroup base="9">
        <rangePr groupBy="days" startDate="2024-01-01T00:00:00" endDate="2024-10-01T00:00:00"/>
        <groupItems count="368">
          <s v="&lt;1-1-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rt"/>
          <s v="2-mrt"/>
          <s v="3-mrt"/>
          <s v="4-mrt"/>
          <s v="5-mrt"/>
          <s v="6-mrt"/>
          <s v="7-mrt"/>
          <s v="8-mrt"/>
          <s v="9-mrt"/>
          <s v="10-mrt"/>
          <s v="11-mrt"/>
          <s v="12-mrt"/>
          <s v="13-mrt"/>
          <s v="14-mrt"/>
          <s v="15-mrt"/>
          <s v="16-mrt"/>
          <s v="17-mrt"/>
          <s v="18-mrt"/>
          <s v="19-mrt"/>
          <s v="20-mrt"/>
          <s v="21-mrt"/>
          <s v="22-mrt"/>
          <s v="23-mrt"/>
          <s v="24-mrt"/>
          <s v="25-mrt"/>
          <s v="26-mrt"/>
          <s v="27-mrt"/>
          <s v="28-mrt"/>
          <s v="29-mrt"/>
          <s v="30-mrt"/>
          <s v="31-mrt"/>
          <s v="1-apr"/>
          <s v="2-apr"/>
          <s v="3-apr"/>
          <s v="4-apr"/>
          <s v="5-apr"/>
          <s v="6-apr"/>
          <s v="7-apr"/>
          <s v="8-apr"/>
          <s v="9-apr"/>
          <s v="10-apr"/>
          <s v="11-apr"/>
          <s v="12-apr"/>
          <s v="13-apr"/>
          <s v="14-apr"/>
          <s v="15-apr"/>
          <s v="16-apr"/>
          <s v="17-apr"/>
          <s v="18-apr"/>
          <s v="19-apr"/>
          <s v="20-apr"/>
          <s v="21-apr"/>
          <s v="22-apr"/>
          <s v="23-apr"/>
          <s v="24-apr"/>
          <s v="25-apr"/>
          <s v="26-apr"/>
          <s v="27-apr"/>
          <s v="28-apr"/>
          <s v="29-apr"/>
          <s v="30-apr"/>
          <s v="1-mei"/>
          <s v="2-mei"/>
          <s v="3-mei"/>
          <s v="4-mei"/>
          <s v="5-mei"/>
          <s v="6-mei"/>
          <s v="7-mei"/>
          <s v="8-mei"/>
          <s v="9-mei"/>
          <s v="10-mei"/>
          <s v="11-mei"/>
          <s v="12-mei"/>
          <s v="13-mei"/>
          <s v="14-mei"/>
          <s v="15-mei"/>
          <s v="16-mei"/>
          <s v="17-mei"/>
          <s v="18-mei"/>
          <s v="19-mei"/>
          <s v="20-mei"/>
          <s v="21-mei"/>
          <s v="22-mei"/>
          <s v="23-mei"/>
          <s v="24-mei"/>
          <s v="25-mei"/>
          <s v="26-mei"/>
          <s v="27-mei"/>
          <s v="28-mei"/>
          <s v="29-mei"/>
          <s v="30-mei"/>
          <s v="31-mei"/>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kt"/>
          <s v="2-okt"/>
          <s v="3-okt"/>
          <s v="4-okt"/>
          <s v="5-okt"/>
          <s v="6-okt"/>
          <s v="7-okt"/>
          <s v="8-okt"/>
          <s v="9-okt"/>
          <s v="10-okt"/>
          <s v="11-okt"/>
          <s v="12-okt"/>
          <s v="13-okt"/>
          <s v="14-okt"/>
          <s v="15-okt"/>
          <s v="16-okt"/>
          <s v="17-okt"/>
          <s v="18-okt"/>
          <s v="19-okt"/>
          <s v="20-okt"/>
          <s v="21-okt"/>
          <s v="22-okt"/>
          <s v="23-okt"/>
          <s v="24-okt"/>
          <s v="25-okt"/>
          <s v="26-okt"/>
          <s v="27-okt"/>
          <s v="28-okt"/>
          <s v="29-okt"/>
          <s v="30-okt"/>
          <s v="31-ok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0-2024"/>
        </groupItems>
      </fieldGroup>
    </cacheField>
  </cacheFields>
  <extLst>
    <ext xmlns:x14="http://schemas.microsoft.com/office/spreadsheetml/2009/9/main" uri="{725AE2AE-9491-48be-B2B4-4EB974FC3084}">
      <x14:pivotCacheDefinition pivotCacheId="240243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16">
  <r>
    <n v="215"/>
    <n v="20240101"/>
    <n v="7.3"/>
    <n v="8.1999999999999993"/>
    <n v="278"/>
    <n v="5.0999999999999996"/>
    <n v="1000.7"/>
    <n v="79"/>
    <x v="0"/>
    <x v="0"/>
    <x v="0"/>
    <x v="0"/>
    <n v="9.8000000000000007"/>
    <n v="10.780000000000001"/>
    <n v="0"/>
  </r>
  <r>
    <n v="215"/>
    <n v="20240102"/>
    <n v="9.6999999999999993"/>
    <n v="10.9"/>
    <n v="64"/>
    <n v="19.600000000000001"/>
    <n v="986.7"/>
    <n v="87"/>
    <x v="0"/>
    <x v="1"/>
    <x v="0"/>
    <x v="0"/>
    <n v="7.1"/>
    <n v="7.8100000000000005"/>
    <n v="0"/>
  </r>
  <r>
    <n v="215"/>
    <n v="20240103"/>
    <n v="7.2"/>
    <n v="9.6"/>
    <n v="179"/>
    <n v="12"/>
    <n v="989.3"/>
    <n v="85"/>
    <x v="0"/>
    <x v="2"/>
    <x v="0"/>
    <x v="0"/>
    <n v="8.4"/>
    <n v="9.240000000000002"/>
    <n v="0"/>
  </r>
  <r>
    <n v="215"/>
    <n v="20240104"/>
    <n v="4.0999999999999996"/>
    <n v="8.1"/>
    <n v="149"/>
    <n v="9.9"/>
    <n v="1000.8"/>
    <n v="90"/>
    <x v="0"/>
    <x v="3"/>
    <x v="0"/>
    <x v="0"/>
    <n v="9.9"/>
    <n v="10.89"/>
    <n v="0"/>
  </r>
  <r>
    <n v="215"/>
    <n v="20240105"/>
    <n v="4.2"/>
    <n v="7.4"/>
    <n v="86"/>
    <n v="4.4000000000000004"/>
    <n v="996.7"/>
    <n v="90"/>
    <x v="0"/>
    <x v="4"/>
    <x v="0"/>
    <x v="0"/>
    <n v="10.6"/>
    <n v="11.66"/>
    <n v="0"/>
  </r>
  <r>
    <n v="215"/>
    <n v="20240106"/>
    <n v="5"/>
    <n v="3.7"/>
    <n v="190"/>
    <n v="0"/>
    <n v="1012.6"/>
    <n v="83"/>
    <x v="0"/>
    <x v="5"/>
    <x v="0"/>
    <x v="0"/>
    <n v="14.3"/>
    <n v="15.730000000000002"/>
    <n v="0"/>
  </r>
  <r>
    <n v="215"/>
    <n v="20240107"/>
    <n v="5.2"/>
    <n v="0.4"/>
    <n v="329"/>
    <n v="0"/>
    <n v="1025.9000000000001"/>
    <n v="78"/>
    <x v="0"/>
    <x v="6"/>
    <x v="0"/>
    <x v="0"/>
    <n v="17.600000000000001"/>
    <n v="19.360000000000003"/>
    <n v="0"/>
  </r>
  <r>
    <n v="215"/>
    <n v="20240108"/>
    <n v="6.3"/>
    <n v="-1.1000000000000001"/>
    <n v="191"/>
    <n v="-0.1"/>
    <n v="1032.9000000000001"/>
    <n v="70"/>
    <x v="0"/>
    <x v="7"/>
    <x v="1"/>
    <x v="0"/>
    <n v="19.100000000000001"/>
    <n v="21.01"/>
    <n v="0"/>
  </r>
  <r>
    <n v="215"/>
    <n v="20240109"/>
    <n v="6.5"/>
    <n v="-2.2000000000000002"/>
    <n v="471"/>
    <n v="0"/>
    <n v="1033.4000000000001"/>
    <n v="59"/>
    <x v="0"/>
    <x v="8"/>
    <x v="1"/>
    <x v="0"/>
    <n v="20.2"/>
    <n v="22.220000000000002"/>
    <n v="0"/>
  </r>
  <r>
    <n v="215"/>
    <n v="20240110"/>
    <n v="4.4000000000000004"/>
    <n v="-2"/>
    <n v="451"/>
    <n v="0"/>
    <n v="1031"/>
    <n v="58"/>
    <x v="0"/>
    <x v="9"/>
    <x v="1"/>
    <x v="0"/>
    <n v="20"/>
    <n v="22"/>
    <n v="0"/>
  </r>
  <r>
    <n v="215"/>
    <n v="20240111"/>
    <n v="2.4"/>
    <n v="0.1"/>
    <n v="191"/>
    <n v="0"/>
    <n v="1034.7"/>
    <n v="84"/>
    <x v="0"/>
    <x v="10"/>
    <x v="1"/>
    <x v="0"/>
    <n v="17.899999999999999"/>
    <n v="19.690000000000001"/>
    <n v="0"/>
  </r>
  <r>
    <n v="215"/>
    <n v="20240112"/>
    <n v="2"/>
    <n v="3.8"/>
    <n v="174"/>
    <n v="-0.1"/>
    <n v="1032.9000000000001"/>
    <n v="89"/>
    <x v="0"/>
    <x v="11"/>
    <x v="1"/>
    <x v="0"/>
    <n v="14.2"/>
    <n v="15.620000000000001"/>
    <n v="0"/>
  </r>
  <r>
    <n v="215"/>
    <n v="20240113"/>
    <n v="5"/>
    <n v="4.9000000000000004"/>
    <n v="69"/>
    <n v="0.1"/>
    <n v="1022"/>
    <n v="86"/>
    <x v="0"/>
    <x v="12"/>
    <x v="1"/>
    <x v="0"/>
    <n v="13.1"/>
    <n v="14.41"/>
    <n v="0"/>
  </r>
  <r>
    <n v="215"/>
    <n v="20240114"/>
    <n v="5.2"/>
    <n v="4.8"/>
    <n v="158"/>
    <n v="2.7"/>
    <n v="1008.8"/>
    <n v="79"/>
    <x v="0"/>
    <x v="13"/>
    <x v="1"/>
    <x v="0"/>
    <n v="13.2"/>
    <n v="14.52"/>
    <n v="0"/>
  </r>
  <r>
    <n v="215"/>
    <n v="20240115"/>
    <n v="6.6"/>
    <n v="2.6"/>
    <n v="238"/>
    <n v="7"/>
    <n v="1004.5"/>
    <n v="80"/>
    <x v="0"/>
    <x v="14"/>
    <x v="2"/>
    <x v="0"/>
    <n v="15.4"/>
    <n v="16.940000000000001"/>
    <n v="0"/>
  </r>
  <r>
    <n v="215"/>
    <n v="20240116"/>
    <n v="5.0999999999999996"/>
    <n v="1.8"/>
    <n v="401"/>
    <n v="0.9"/>
    <n v="1006.4"/>
    <n v="72"/>
    <x v="0"/>
    <x v="15"/>
    <x v="2"/>
    <x v="0"/>
    <n v="16.2"/>
    <n v="17.82"/>
    <n v="0"/>
  </r>
  <r>
    <n v="215"/>
    <n v="20240117"/>
    <n v="2.6"/>
    <n v="-0.2"/>
    <n v="188"/>
    <n v="-0.1"/>
    <n v="993"/>
    <n v="82"/>
    <x v="0"/>
    <x v="16"/>
    <x v="2"/>
    <x v="0"/>
    <n v="18.2"/>
    <n v="20.02"/>
    <n v="0"/>
  </r>
  <r>
    <n v="215"/>
    <n v="20240118"/>
    <n v="1.9"/>
    <n v="-0.5"/>
    <n v="411"/>
    <n v="3.6"/>
    <n v="1003.4"/>
    <n v="86"/>
    <x v="0"/>
    <x v="17"/>
    <x v="2"/>
    <x v="0"/>
    <n v="18.5"/>
    <n v="20.350000000000001"/>
    <n v="0"/>
  </r>
  <r>
    <n v="215"/>
    <n v="20240119"/>
    <n v="4.8"/>
    <n v="2.8"/>
    <n v="475"/>
    <n v="0.1"/>
    <n v="1020"/>
    <n v="76"/>
    <x v="0"/>
    <x v="18"/>
    <x v="2"/>
    <x v="0"/>
    <n v="15.2"/>
    <n v="16.72"/>
    <n v="0"/>
  </r>
  <r>
    <n v="215"/>
    <n v="20240120"/>
    <n v="5.8"/>
    <n v="0.5"/>
    <n v="414"/>
    <n v="0"/>
    <n v="1025.8"/>
    <n v="76"/>
    <x v="0"/>
    <x v="19"/>
    <x v="2"/>
    <x v="0"/>
    <n v="17.5"/>
    <n v="19.25"/>
    <n v="0"/>
  </r>
  <r>
    <n v="215"/>
    <n v="20240121"/>
    <n v="9.5"/>
    <n v="4.3"/>
    <n v="141"/>
    <n v="0.2"/>
    <n v="1014.8"/>
    <n v="75"/>
    <x v="0"/>
    <x v="20"/>
    <x v="2"/>
    <x v="0"/>
    <n v="13.7"/>
    <n v="15.07"/>
    <n v="0"/>
  </r>
  <r>
    <n v="215"/>
    <n v="20240122"/>
    <n v="11"/>
    <n v="9.5"/>
    <n v="443"/>
    <n v="3.9"/>
    <n v="1007.2"/>
    <n v="79"/>
    <x v="0"/>
    <x v="21"/>
    <x v="3"/>
    <x v="0"/>
    <n v="8.5"/>
    <n v="9.3500000000000014"/>
    <n v="0"/>
  </r>
  <r>
    <n v="215"/>
    <n v="20240123"/>
    <n v="9.3000000000000007"/>
    <n v="8.5"/>
    <n v="305"/>
    <n v="6.5"/>
    <n v="1018.6"/>
    <n v="83"/>
    <x v="0"/>
    <x v="22"/>
    <x v="3"/>
    <x v="0"/>
    <n v="9.5"/>
    <n v="10.450000000000001"/>
    <n v="0"/>
  </r>
  <r>
    <n v="215"/>
    <n v="20240124"/>
    <n v="9.9"/>
    <n v="9.6999999999999993"/>
    <n v="302"/>
    <n v="0.1"/>
    <n v="1020.5"/>
    <n v="77"/>
    <x v="0"/>
    <x v="23"/>
    <x v="3"/>
    <x v="0"/>
    <n v="8.3000000000000007"/>
    <n v="9.1300000000000008"/>
    <n v="0"/>
  </r>
  <r>
    <n v="215"/>
    <n v="20240125"/>
    <n v="3.8"/>
    <n v="7.2"/>
    <n v="191"/>
    <n v="2.1"/>
    <n v="1026.3"/>
    <n v="91"/>
    <x v="0"/>
    <x v="24"/>
    <x v="3"/>
    <x v="0"/>
    <n v="10.8"/>
    <n v="11.880000000000003"/>
    <n v="0"/>
  </r>
  <r>
    <n v="215"/>
    <n v="20240126"/>
    <n v="7.5"/>
    <n v="8.3000000000000007"/>
    <n v="537"/>
    <n v="5"/>
    <n v="1025.5999999999999"/>
    <n v="80"/>
    <x v="0"/>
    <x v="25"/>
    <x v="3"/>
    <x v="0"/>
    <n v="9.6999999999999993"/>
    <n v="10.67"/>
    <n v="0"/>
  </r>
  <r>
    <n v="215"/>
    <n v="20240127"/>
    <n v="3.2"/>
    <n v="3.5"/>
    <n v="531"/>
    <n v="0"/>
    <n v="1034.4000000000001"/>
    <n v="88"/>
    <x v="0"/>
    <x v="26"/>
    <x v="3"/>
    <x v="0"/>
    <n v="14.5"/>
    <n v="15.950000000000001"/>
    <n v="0"/>
  </r>
  <r>
    <n v="215"/>
    <n v="20240128"/>
    <n v="3.6"/>
    <n v="3.8"/>
    <n v="578"/>
    <n v="0"/>
    <n v="1026.5999999999999"/>
    <n v="77"/>
    <x v="0"/>
    <x v="27"/>
    <x v="3"/>
    <x v="0"/>
    <n v="14.2"/>
    <n v="15.620000000000001"/>
    <n v="0"/>
  </r>
  <r>
    <n v="215"/>
    <n v="20240129"/>
    <n v="3.3"/>
    <n v="7.1"/>
    <n v="467"/>
    <n v="0"/>
    <n v="1025.0999999999999"/>
    <n v="85"/>
    <x v="0"/>
    <x v="28"/>
    <x v="4"/>
    <x v="0"/>
    <n v="10.9"/>
    <n v="11.990000000000002"/>
    <n v="0"/>
  </r>
  <r>
    <n v="215"/>
    <n v="20240130"/>
    <n v="4.8"/>
    <n v="8"/>
    <n v="139"/>
    <n v="1.5"/>
    <n v="1027.7"/>
    <n v="89"/>
    <x v="0"/>
    <x v="29"/>
    <x v="4"/>
    <x v="0"/>
    <n v="10"/>
    <n v="11"/>
    <n v="0"/>
  </r>
  <r>
    <n v="215"/>
    <n v="20240131"/>
    <n v="5.8"/>
    <n v="7"/>
    <n v="188"/>
    <n v="3.3"/>
    <n v="1029.7"/>
    <n v="79"/>
    <x v="0"/>
    <x v="30"/>
    <x v="4"/>
    <x v="0"/>
    <n v="11"/>
    <n v="12.100000000000001"/>
    <n v="0"/>
  </r>
  <r>
    <n v="215"/>
    <n v="20240201"/>
    <n v="4.4000000000000004"/>
    <n v="6.6"/>
    <n v="618"/>
    <n v="0.6"/>
    <n v="1030.3"/>
    <n v="84"/>
    <x v="0"/>
    <x v="31"/>
    <x v="4"/>
    <x v="1"/>
    <n v="11.4"/>
    <n v="12.540000000000001"/>
    <n v="0"/>
  </r>
  <r>
    <n v="215"/>
    <n v="20240202"/>
    <n v="7.1"/>
    <n v="8.3000000000000007"/>
    <n v="363"/>
    <n v="0"/>
    <n v="1026.9000000000001"/>
    <n v="86"/>
    <x v="0"/>
    <x v="32"/>
    <x v="4"/>
    <x v="1"/>
    <n v="9.6999999999999993"/>
    <n v="10.67"/>
    <n v="0"/>
  </r>
  <r>
    <n v="215"/>
    <n v="20240203"/>
    <n v="8.3000000000000007"/>
    <n v="10.199999999999999"/>
    <n v="350"/>
    <n v="2.9"/>
    <n v="1024.8"/>
    <n v="87"/>
    <x v="0"/>
    <x v="33"/>
    <x v="4"/>
    <x v="1"/>
    <n v="7.8000000000000007"/>
    <n v="8.5800000000000018"/>
    <n v="0"/>
  </r>
  <r>
    <n v="215"/>
    <n v="20240204"/>
    <n v="8.8000000000000007"/>
    <n v="10.1"/>
    <n v="265"/>
    <n v="-0.1"/>
    <n v="1021"/>
    <n v="89"/>
    <x v="0"/>
    <x v="34"/>
    <x v="4"/>
    <x v="1"/>
    <n v="7.9"/>
    <n v="8.6900000000000013"/>
    <n v="0"/>
  </r>
  <r>
    <n v="215"/>
    <n v="20240205"/>
    <n v="9.8000000000000007"/>
    <n v="9.3000000000000007"/>
    <n v="295"/>
    <n v="0"/>
    <n v="1017.4"/>
    <n v="84"/>
    <x v="0"/>
    <x v="35"/>
    <x v="5"/>
    <x v="1"/>
    <n v="8.6999999999999993"/>
    <n v="9.57"/>
    <n v="0"/>
  </r>
  <r>
    <n v="215"/>
    <n v="20240206"/>
    <n v="10.6"/>
    <n v="10.1"/>
    <n v="308"/>
    <n v="13.7"/>
    <n v="1007.5"/>
    <n v="84"/>
    <x v="0"/>
    <x v="36"/>
    <x v="5"/>
    <x v="1"/>
    <n v="7.9"/>
    <n v="8.6900000000000013"/>
    <n v="0"/>
  </r>
  <r>
    <n v="215"/>
    <n v="20240207"/>
    <n v="2"/>
    <n v="4.5999999999999996"/>
    <n v="473"/>
    <n v="3.6"/>
    <n v="1005.4"/>
    <n v="82"/>
    <x v="0"/>
    <x v="37"/>
    <x v="5"/>
    <x v="1"/>
    <n v="13.4"/>
    <n v="14.740000000000002"/>
    <n v="0"/>
  </r>
  <r>
    <n v="215"/>
    <n v="20240208"/>
    <n v="3.5"/>
    <n v="3.2"/>
    <n v="142"/>
    <n v="17.3"/>
    <n v="995.8"/>
    <n v="94"/>
    <x v="0"/>
    <x v="38"/>
    <x v="5"/>
    <x v="1"/>
    <n v="14.8"/>
    <n v="16.28"/>
    <n v="0"/>
  </r>
  <r>
    <n v="215"/>
    <n v="20240209"/>
    <n v="5.5"/>
    <n v="11"/>
    <n v="291"/>
    <n v="6.9"/>
    <n v="982.9"/>
    <n v="86"/>
    <x v="0"/>
    <x v="39"/>
    <x v="5"/>
    <x v="1"/>
    <n v="7"/>
    <n v="7.7000000000000011"/>
    <n v="0"/>
  </r>
  <r>
    <n v="215"/>
    <n v="20240210"/>
    <n v="3.3"/>
    <n v="10.6"/>
    <n v="405"/>
    <n v="0.4"/>
    <n v="985.9"/>
    <n v="88"/>
    <x v="0"/>
    <x v="40"/>
    <x v="5"/>
    <x v="1"/>
    <n v="7.4"/>
    <n v="8.14"/>
    <n v="0"/>
  </r>
  <r>
    <n v="215"/>
    <n v="20240211"/>
    <n v="3.1"/>
    <n v="8.6"/>
    <n v="289"/>
    <n v="4.9000000000000004"/>
    <n v="990.7"/>
    <n v="91"/>
    <x v="0"/>
    <x v="41"/>
    <x v="5"/>
    <x v="1"/>
    <n v="9.4"/>
    <n v="10.340000000000002"/>
    <n v="0"/>
  </r>
  <r>
    <n v="215"/>
    <n v="20240212"/>
    <n v="4.2"/>
    <n v="6.7"/>
    <n v="597"/>
    <n v="-0.1"/>
    <n v="1005.1"/>
    <n v="86"/>
    <x v="0"/>
    <x v="42"/>
    <x v="6"/>
    <x v="1"/>
    <n v="11.3"/>
    <n v="12.430000000000001"/>
    <n v="0"/>
  </r>
  <r>
    <n v="215"/>
    <n v="20240213"/>
    <n v="5.5"/>
    <n v="7"/>
    <n v="492"/>
    <n v="3.5"/>
    <n v="1014.2"/>
    <n v="85"/>
    <x v="0"/>
    <x v="43"/>
    <x v="6"/>
    <x v="1"/>
    <n v="11"/>
    <n v="12.100000000000001"/>
    <n v="0"/>
  </r>
  <r>
    <n v="215"/>
    <n v="20240214"/>
    <n v="7.3"/>
    <n v="11.2"/>
    <n v="131"/>
    <n v="11.3"/>
    <n v="1014"/>
    <n v="94"/>
    <x v="0"/>
    <x v="44"/>
    <x v="6"/>
    <x v="1"/>
    <n v="6.8000000000000007"/>
    <n v="7.4800000000000013"/>
    <n v="0"/>
  </r>
  <r>
    <n v="215"/>
    <n v="20240215"/>
    <n v="4.7"/>
    <n v="13.2"/>
    <n v="441"/>
    <n v="8.4"/>
    <n v="1011.8"/>
    <n v="85"/>
    <x v="0"/>
    <x v="45"/>
    <x v="6"/>
    <x v="1"/>
    <n v="4.8000000000000007"/>
    <n v="5.2800000000000011"/>
    <n v="0"/>
  </r>
  <r>
    <n v="215"/>
    <n v="20240216"/>
    <n v="4.5"/>
    <n v="10.7"/>
    <n v="358"/>
    <n v="2.4"/>
    <n v="1014.4"/>
    <n v="87"/>
    <x v="0"/>
    <x v="46"/>
    <x v="6"/>
    <x v="1"/>
    <n v="7.3000000000000007"/>
    <n v="8.0300000000000011"/>
    <n v="0"/>
  </r>
  <r>
    <n v="215"/>
    <n v="20240217"/>
    <n v="3.4"/>
    <n v="10.199999999999999"/>
    <n v="348"/>
    <n v="-0.1"/>
    <n v="1030"/>
    <n v="86"/>
    <x v="0"/>
    <x v="47"/>
    <x v="6"/>
    <x v="1"/>
    <n v="7.8000000000000007"/>
    <n v="8.5800000000000018"/>
    <n v="0"/>
  </r>
  <r>
    <n v="215"/>
    <n v="20240218"/>
    <n v="6.9"/>
    <n v="9.4"/>
    <n v="133"/>
    <n v="18.8"/>
    <n v="1023.9"/>
    <n v="92"/>
    <x v="0"/>
    <x v="48"/>
    <x v="6"/>
    <x v="1"/>
    <n v="8.6"/>
    <n v="9.4600000000000009"/>
    <n v="0"/>
  </r>
  <r>
    <n v="215"/>
    <n v="20240219"/>
    <n v="5.3"/>
    <n v="8.8000000000000007"/>
    <n v="248"/>
    <n v="1.4"/>
    <n v="1026.7"/>
    <n v="88"/>
    <x v="0"/>
    <x v="49"/>
    <x v="7"/>
    <x v="1"/>
    <n v="9.1999999999999993"/>
    <n v="10.119999999999999"/>
    <n v="0"/>
  </r>
  <r>
    <n v="215"/>
    <n v="20240220"/>
    <n v="6.2"/>
    <n v="8.9"/>
    <n v="540"/>
    <n v="-0.1"/>
    <n v="1025.3"/>
    <n v="86"/>
    <x v="0"/>
    <x v="50"/>
    <x v="7"/>
    <x v="1"/>
    <n v="9.1"/>
    <n v="10.01"/>
    <n v="0"/>
  </r>
  <r>
    <n v="215"/>
    <n v="20240221"/>
    <n v="7.5"/>
    <n v="9.4"/>
    <n v="235"/>
    <n v="7.9"/>
    <n v="1009.3"/>
    <n v="88"/>
    <x v="0"/>
    <x v="51"/>
    <x v="7"/>
    <x v="1"/>
    <n v="8.6"/>
    <n v="9.4600000000000009"/>
    <n v="0"/>
  </r>
  <r>
    <n v="215"/>
    <n v="20240222"/>
    <n v="7.4"/>
    <n v="9.6999999999999993"/>
    <n v="281"/>
    <n v="12.9"/>
    <n v="985.4"/>
    <n v="89"/>
    <x v="0"/>
    <x v="52"/>
    <x v="7"/>
    <x v="1"/>
    <n v="8.3000000000000007"/>
    <n v="9.1300000000000008"/>
    <n v="0"/>
  </r>
  <r>
    <n v="215"/>
    <n v="20240223"/>
    <n v="7.5"/>
    <n v="6.2"/>
    <n v="476"/>
    <n v="3.9"/>
    <n v="989.3"/>
    <n v="80"/>
    <x v="0"/>
    <x v="53"/>
    <x v="7"/>
    <x v="1"/>
    <n v="11.8"/>
    <n v="12.980000000000002"/>
    <n v="0"/>
  </r>
  <r>
    <n v="215"/>
    <n v="20240224"/>
    <n v="4"/>
    <n v="4.8"/>
    <n v="305"/>
    <n v="8.3000000000000007"/>
    <n v="997.2"/>
    <n v="87"/>
    <x v="0"/>
    <x v="54"/>
    <x v="7"/>
    <x v="1"/>
    <n v="13.2"/>
    <n v="14.52"/>
    <n v="0"/>
  </r>
  <r>
    <n v="215"/>
    <n v="20240225"/>
    <n v="4.0999999999999996"/>
    <n v="6.8"/>
    <n v="878"/>
    <n v="0.4"/>
    <n v="999.3"/>
    <n v="83"/>
    <x v="0"/>
    <x v="55"/>
    <x v="7"/>
    <x v="1"/>
    <n v="11.2"/>
    <n v="12.32"/>
    <n v="0"/>
  </r>
  <r>
    <n v="215"/>
    <n v="20240226"/>
    <n v="7.3"/>
    <n v="5.7"/>
    <n v="418"/>
    <n v="0"/>
    <n v="1007.7"/>
    <n v="79"/>
    <x v="0"/>
    <x v="56"/>
    <x v="8"/>
    <x v="1"/>
    <n v="12.3"/>
    <n v="13.530000000000001"/>
    <n v="0"/>
  </r>
  <r>
    <n v="215"/>
    <n v="20240227"/>
    <n v="3"/>
    <n v="4.4000000000000004"/>
    <n v="1100"/>
    <n v="0"/>
    <n v="1019.1"/>
    <n v="81"/>
    <x v="0"/>
    <x v="57"/>
    <x v="8"/>
    <x v="1"/>
    <n v="13.6"/>
    <n v="14.96"/>
    <n v="0"/>
  </r>
  <r>
    <n v="215"/>
    <n v="20240228"/>
    <n v="4.4000000000000004"/>
    <n v="7.4"/>
    <n v="273"/>
    <n v="0.1"/>
    <n v="1018.7"/>
    <n v="88"/>
    <x v="0"/>
    <x v="58"/>
    <x v="8"/>
    <x v="1"/>
    <n v="10.6"/>
    <n v="11.66"/>
    <n v="0"/>
  </r>
  <r>
    <n v="215"/>
    <n v="20240229"/>
    <n v="6"/>
    <n v="8.6"/>
    <n v="182"/>
    <n v="4.3"/>
    <n v="1006.5"/>
    <n v="93"/>
    <x v="0"/>
    <x v="59"/>
    <x v="8"/>
    <x v="1"/>
    <n v="9.4"/>
    <n v="10.340000000000002"/>
    <n v="0"/>
  </r>
  <r>
    <n v="215"/>
    <n v="20240301"/>
    <n v="6.1"/>
    <n v="7.2"/>
    <n v="531"/>
    <n v="2.4"/>
    <n v="999.3"/>
    <n v="84"/>
    <x v="0"/>
    <x v="60"/>
    <x v="8"/>
    <x v="2"/>
    <n v="10.8"/>
    <n v="10.8"/>
    <n v="0"/>
  </r>
  <r>
    <n v="215"/>
    <n v="20240302"/>
    <n v="5.6"/>
    <n v="9"/>
    <n v="973"/>
    <n v="0.6"/>
    <n v="998.2"/>
    <n v="73"/>
    <x v="0"/>
    <x v="61"/>
    <x v="8"/>
    <x v="2"/>
    <n v="9"/>
    <n v="9"/>
    <n v="0"/>
  </r>
  <r>
    <n v="215"/>
    <n v="20240303"/>
    <n v="3.1"/>
    <n v="9.1"/>
    <n v="666"/>
    <n v="-0.1"/>
    <n v="1002"/>
    <n v="84"/>
    <x v="0"/>
    <x v="62"/>
    <x v="8"/>
    <x v="2"/>
    <n v="8.9"/>
    <n v="8.9"/>
    <n v="0"/>
  </r>
  <r>
    <n v="215"/>
    <n v="20240304"/>
    <n v="2.2999999999999998"/>
    <n v="7"/>
    <n v="1035"/>
    <n v="0"/>
    <n v="1011.7"/>
    <n v="79"/>
    <x v="0"/>
    <x v="63"/>
    <x v="9"/>
    <x v="2"/>
    <n v="11"/>
    <n v="11"/>
    <n v="0"/>
  </r>
  <r>
    <n v="215"/>
    <n v="20240305"/>
    <n v="1.5"/>
    <n v="6.4"/>
    <n v="344"/>
    <n v="0.3"/>
    <n v="1014.5"/>
    <n v="90"/>
    <x v="0"/>
    <x v="64"/>
    <x v="9"/>
    <x v="2"/>
    <n v="11.6"/>
    <n v="11.6"/>
    <n v="0"/>
  </r>
  <r>
    <n v="215"/>
    <n v="20240306"/>
    <n v="2.2000000000000002"/>
    <n v="7.2"/>
    <n v="1070"/>
    <n v="0"/>
    <n v="1022.7"/>
    <n v="88"/>
    <x v="0"/>
    <x v="65"/>
    <x v="9"/>
    <x v="2"/>
    <n v="10.8"/>
    <n v="10.8"/>
    <n v="0"/>
  </r>
  <r>
    <n v="215"/>
    <n v="20240307"/>
    <n v="5.3"/>
    <n v="6"/>
    <n v="1159"/>
    <n v="0"/>
    <n v="1022.7"/>
    <n v="79"/>
    <x v="0"/>
    <x v="66"/>
    <x v="9"/>
    <x v="2"/>
    <n v="12"/>
    <n v="12"/>
    <n v="0"/>
  </r>
  <r>
    <n v="215"/>
    <n v="20240308"/>
    <n v="6.1"/>
    <n v="5.4"/>
    <n v="1333"/>
    <n v="0"/>
    <n v="1010.9"/>
    <n v="70"/>
    <x v="0"/>
    <x v="67"/>
    <x v="9"/>
    <x v="2"/>
    <n v="12.6"/>
    <n v="12.6"/>
    <n v="0"/>
  </r>
  <r>
    <n v="215"/>
    <n v="20240309"/>
    <n v="5.6"/>
    <n v="8.4"/>
    <n v="995"/>
    <n v="0"/>
    <n v="1000.3"/>
    <n v="70"/>
    <x v="0"/>
    <x v="68"/>
    <x v="9"/>
    <x v="2"/>
    <n v="9.6"/>
    <n v="9.6"/>
    <n v="0"/>
  </r>
  <r>
    <n v="215"/>
    <n v="20240310"/>
    <n v="4.3"/>
    <n v="8.9"/>
    <n v="461"/>
    <n v="0"/>
    <n v="996.9"/>
    <n v="73"/>
    <x v="0"/>
    <x v="69"/>
    <x v="9"/>
    <x v="2"/>
    <n v="9.1"/>
    <n v="9.1"/>
    <n v="0"/>
  </r>
  <r>
    <n v="215"/>
    <n v="20240311"/>
    <n v="2.6"/>
    <n v="7.2"/>
    <n v="280"/>
    <n v="3.4"/>
    <n v="1003.2"/>
    <n v="92"/>
    <x v="0"/>
    <x v="70"/>
    <x v="10"/>
    <x v="2"/>
    <n v="10.8"/>
    <n v="10.8"/>
    <n v="0"/>
  </r>
  <r>
    <n v="215"/>
    <n v="20240312"/>
    <n v="4.3"/>
    <n v="8.6999999999999993"/>
    <n v="543"/>
    <n v="4.8"/>
    <n v="1012.2"/>
    <n v="88"/>
    <x v="0"/>
    <x v="71"/>
    <x v="10"/>
    <x v="2"/>
    <n v="9.3000000000000007"/>
    <n v="9.3000000000000007"/>
    <n v="0"/>
  </r>
  <r>
    <n v="215"/>
    <n v="20240313"/>
    <n v="6.2"/>
    <n v="11.3"/>
    <n v="483"/>
    <n v="0.2"/>
    <n v="1013.6"/>
    <n v="85"/>
    <x v="0"/>
    <x v="72"/>
    <x v="10"/>
    <x v="2"/>
    <n v="6.6999999999999993"/>
    <n v="6.6999999999999993"/>
    <n v="0"/>
  </r>
  <r>
    <n v="215"/>
    <n v="20240314"/>
    <n v="5.2"/>
    <n v="12.9"/>
    <n v="1363"/>
    <n v="0"/>
    <n v="1009.7"/>
    <n v="75"/>
    <x v="0"/>
    <x v="73"/>
    <x v="10"/>
    <x v="2"/>
    <n v="5.0999999999999996"/>
    <n v="5.0999999999999996"/>
    <n v="0"/>
  </r>
  <r>
    <n v="215"/>
    <n v="20240315"/>
    <n v="8.1"/>
    <n v="12.3"/>
    <n v="934"/>
    <n v="1.7"/>
    <n v="1006.6"/>
    <n v="83"/>
    <x v="0"/>
    <x v="74"/>
    <x v="10"/>
    <x v="2"/>
    <n v="5.6999999999999993"/>
    <n v="5.6999999999999993"/>
    <n v="0"/>
  </r>
  <r>
    <n v="215"/>
    <n v="20240316"/>
    <n v="3.8"/>
    <n v="7.5"/>
    <n v="1025"/>
    <n v="0.8"/>
    <n v="1019.9"/>
    <n v="79"/>
    <x v="0"/>
    <x v="75"/>
    <x v="10"/>
    <x v="2"/>
    <n v="10.5"/>
    <n v="10.5"/>
    <n v="0"/>
  </r>
  <r>
    <n v="215"/>
    <n v="20240317"/>
    <n v="3.9"/>
    <n v="9.8000000000000007"/>
    <n v="510"/>
    <n v="4"/>
    <n v="1018.2"/>
    <n v="86"/>
    <x v="0"/>
    <x v="76"/>
    <x v="10"/>
    <x v="2"/>
    <n v="8.1999999999999993"/>
    <n v="8.1999999999999993"/>
    <n v="0"/>
  </r>
  <r>
    <n v="215"/>
    <n v="20240318"/>
    <n v="2.9"/>
    <n v="10.3"/>
    <n v="1326"/>
    <n v="0"/>
    <n v="1015.9"/>
    <n v="86"/>
    <x v="0"/>
    <x v="77"/>
    <x v="11"/>
    <x v="2"/>
    <n v="7.6999999999999993"/>
    <n v="7.6999999999999993"/>
    <n v="0"/>
  </r>
  <r>
    <n v="215"/>
    <n v="20240319"/>
    <n v="3.7"/>
    <n v="11.3"/>
    <n v="1057"/>
    <n v="0"/>
    <n v="1017.8"/>
    <n v="80"/>
    <x v="0"/>
    <x v="78"/>
    <x v="11"/>
    <x v="2"/>
    <n v="6.6999999999999993"/>
    <n v="6.6999999999999993"/>
    <n v="0"/>
  </r>
  <r>
    <n v="215"/>
    <n v="20240320"/>
    <n v="1.6"/>
    <n v="10.7"/>
    <n v="945"/>
    <n v="-0.1"/>
    <n v="1019.2"/>
    <n v="86"/>
    <x v="0"/>
    <x v="79"/>
    <x v="11"/>
    <x v="2"/>
    <n v="7.3000000000000007"/>
    <n v="7.3000000000000007"/>
    <n v="0"/>
  </r>
  <r>
    <n v="215"/>
    <n v="20240321"/>
    <n v="4.3"/>
    <n v="9.3000000000000007"/>
    <n v="569"/>
    <n v="0"/>
    <n v="1023.7"/>
    <n v="86"/>
    <x v="0"/>
    <x v="80"/>
    <x v="11"/>
    <x v="2"/>
    <n v="8.6999999999999993"/>
    <n v="8.6999999999999993"/>
    <n v="0"/>
  </r>
  <r>
    <n v="215"/>
    <n v="20240322"/>
    <n v="4.4000000000000004"/>
    <n v="9.1999999999999993"/>
    <n v="358"/>
    <n v="1.8"/>
    <n v="1015.8"/>
    <n v="89"/>
    <x v="0"/>
    <x v="81"/>
    <x v="11"/>
    <x v="2"/>
    <n v="8.8000000000000007"/>
    <n v="8.8000000000000007"/>
    <n v="0"/>
  </r>
  <r>
    <n v="215"/>
    <n v="20240323"/>
    <n v="7.3"/>
    <n v="7.5"/>
    <n v="1347"/>
    <n v="0.5"/>
    <n v="1008"/>
    <n v="71"/>
    <x v="0"/>
    <x v="82"/>
    <x v="11"/>
    <x v="2"/>
    <n v="10.5"/>
    <n v="10.5"/>
    <n v="0"/>
  </r>
  <r>
    <n v="215"/>
    <n v="20240324"/>
    <n v="8.4"/>
    <n v="7.3"/>
    <n v="601"/>
    <n v="8.6999999999999993"/>
    <n v="1005.3"/>
    <n v="80"/>
    <x v="0"/>
    <x v="83"/>
    <x v="11"/>
    <x v="2"/>
    <n v="10.7"/>
    <n v="10.7"/>
    <n v="0"/>
  </r>
  <r>
    <n v="215"/>
    <n v="20240325"/>
    <n v="3.7"/>
    <n v="7.4"/>
    <n v="1596"/>
    <n v="0"/>
    <n v="1003.8"/>
    <n v="72"/>
    <x v="0"/>
    <x v="84"/>
    <x v="12"/>
    <x v="2"/>
    <n v="10.6"/>
    <n v="10.6"/>
    <n v="0"/>
  </r>
  <r>
    <n v="215"/>
    <n v="20240326"/>
    <n v="4.3"/>
    <n v="8.4"/>
    <n v="992"/>
    <n v="-0.1"/>
    <n v="990.3"/>
    <n v="74"/>
    <x v="0"/>
    <x v="85"/>
    <x v="12"/>
    <x v="2"/>
    <n v="9.6"/>
    <n v="9.6"/>
    <n v="0"/>
  </r>
  <r>
    <n v="215"/>
    <n v="20240327"/>
    <n v="4.8"/>
    <n v="9.8000000000000007"/>
    <n v="1026"/>
    <n v="0.4"/>
    <n v="985.6"/>
    <n v="74"/>
    <x v="0"/>
    <x v="86"/>
    <x v="12"/>
    <x v="2"/>
    <n v="8.1999999999999993"/>
    <n v="8.1999999999999993"/>
    <n v="0"/>
  </r>
  <r>
    <n v="215"/>
    <n v="20240328"/>
    <n v="7"/>
    <n v="9.1"/>
    <n v="950"/>
    <n v="1.8"/>
    <n v="985.1"/>
    <n v="71"/>
    <x v="0"/>
    <x v="87"/>
    <x v="12"/>
    <x v="2"/>
    <n v="8.9"/>
    <n v="8.9"/>
    <n v="0"/>
  </r>
  <r>
    <n v="215"/>
    <n v="20240329"/>
    <n v="6.1"/>
    <n v="11"/>
    <n v="1226"/>
    <n v="0.1"/>
    <n v="992.4"/>
    <n v="69"/>
    <x v="0"/>
    <x v="88"/>
    <x v="12"/>
    <x v="2"/>
    <n v="7"/>
    <n v="7"/>
    <n v="0"/>
  </r>
  <r>
    <n v="215"/>
    <n v="20240330"/>
    <n v="2.2000000000000002"/>
    <n v="8"/>
    <n v="288"/>
    <n v="5.6"/>
    <n v="997.2"/>
    <n v="93"/>
    <x v="0"/>
    <x v="89"/>
    <x v="12"/>
    <x v="2"/>
    <n v="10"/>
    <n v="10"/>
    <n v="0"/>
  </r>
  <r>
    <n v="215"/>
    <n v="20240331"/>
    <n v="3.8"/>
    <n v="9.6"/>
    <n v="801"/>
    <n v="4.5999999999999996"/>
    <n v="996.1"/>
    <n v="90"/>
    <x v="0"/>
    <x v="90"/>
    <x v="12"/>
    <x v="2"/>
    <n v="8.4"/>
    <n v="8.4"/>
    <n v="0"/>
  </r>
  <r>
    <n v="215"/>
    <n v="20240401"/>
    <n v="4"/>
    <n v="9.5"/>
    <n v="1075"/>
    <n v="0"/>
    <n v="996.4"/>
    <n v="83"/>
    <x v="0"/>
    <x v="91"/>
    <x v="13"/>
    <x v="3"/>
    <n v="8.5"/>
    <n v="6.8000000000000007"/>
    <n v="0"/>
  </r>
  <r>
    <n v="215"/>
    <n v="20240402"/>
    <n v="5.2"/>
    <n v="9.6999999999999993"/>
    <n v="836"/>
    <n v="1.8"/>
    <n v="1004.7"/>
    <n v="84"/>
    <x v="0"/>
    <x v="92"/>
    <x v="13"/>
    <x v="3"/>
    <n v="8.3000000000000007"/>
    <n v="6.6400000000000006"/>
    <n v="0"/>
  </r>
  <r>
    <n v="215"/>
    <n v="20240403"/>
    <n v="6.3"/>
    <n v="11"/>
    <n v="718"/>
    <n v="4.4000000000000004"/>
    <n v="1003.2"/>
    <n v="86"/>
    <x v="0"/>
    <x v="93"/>
    <x v="13"/>
    <x v="3"/>
    <n v="7"/>
    <n v="5.6000000000000005"/>
    <n v="0"/>
  </r>
  <r>
    <n v="215"/>
    <n v="20240404"/>
    <n v="7.3"/>
    <n v="12"/>
    <n v="1400"/>
    <n v="5.5"/>
    <n v="1004.7"/>
    <n v="83"/>
    <x v="0"/>
    <x v="94"/>
    <x v="13"/>
    <x v="3"/>
    <n v="6"/>
    <n v="4.8000000000000007"/>
    <n v="0"/>
  </r>
  <r>
    <n v="215"/>
    <n v="20240405"/>
    <n v="6.5"/>
    <n v="13.6"/>
    <n v="1209"/>
    <n v="2.1"/>
    <n v="1007.6"/>
    <n v="80"/>
    <x v="0"/>
    <x v="95"/>
    <x v="13"/>
    <x v="3"/>
    <n v="4.4000000000000004"/>
    <n v="3.5200000000000005"/>
    <n v="0"/>
  </r>
  <r>
    <n v="215"/>
    <n v="20240406"/>
    <n v="5.4"/>
    <n v="16.899999999999999"/>
    <n v="1451"/>
    <n v="-0.1"/>
    <n v="1007.9"/>
    <n v="69"/>
    <x v="0"/>
    <x v="96"/>
    <x v="13"/>
    <x v="3"/>
    <n v="1.1000000000000014"/>
    <n v="0.88000000000000123"/>
    <n v="0"/>
  </r>
  <r>
    <n v="215"/>
    <n v="20240407"/>
    <n v="5.7"/>
    <n v="14.4"/>
    <n v="1788"/>
    <n v="0.9"/>
    <n v="1011.6"/>
    <n v="72"/>
    <x v="0"/>
    <x v="97"/>
    <x v="13"/>
    <x v="3"/>
    <n v="3.5999999999999996"/>
    <n v="2.88"/>
    <n v="0"/>
  </r>
  <r>
    <n v="215"/>
    <n v="20240408"/>
    <n v="3"/>
    <n v="14.3"/>
    <n v="1264"/>
    <n v="2.2000000000000002"/>
    <n v="1007"/>
    <n v="82"/>
    <x v="0"/>
    <x v="98"/>
    <x v="14"/>
    <x v="3"/>
    <n v="3.6999999999999993"/>
    <n v="2.9599999999999995"/>
    <n v="0"/>
  </r>
  <r>
    <n v="215"/>
    <n v="20240409"/>
    <n v="8.5"/>
    <n v="11"/>
    <n v="732"/>
    <n v="1.1000000000000001"/>
    <n v="1009.5"/>
    <n v="73"/>
    <x v="0"/>
    <x v="99"/>
    <x v="14"/>
    <x v="3"/>
    <n v="7"/>
    <n v="5.6000000000000005"/>
    <n v="0"/>
  </r>
  <r>
    <n v="215"/>
    <n v="20240410"/>
    <n v="5.6"/>
    <n v="11.4"/>
    <n v="2056"/>
    <n v="-0.1"/>
    <n v="1026.7"/>
    <n v="64"/>
    <x v="0"/>
    <x v="100"/>
    <x v="14"/>
    <x v="3"/>
    <n v="6.6"/>
    <n v="5.28"/>
    <n v="0"/>
  </r>
  <r>
    <n v="215"/>
    <n v="20240411"/>
    <n v="5.5"/>
    <n v="13"/>
    <n v="521"/>
    <n v="0.3"/>
    <n v="1029.9000000000001"/>
    <n v="87"/>
    <x v="0"/>
    <x v="101"/>
    <x v="14"/>
    <x v="3"/>
    <n v="5"/>
    <n v="4"/>
    <n v="0"/>
  </r>
  <r>
    <n v="215"/>
    <n v="20240412"/>
    <n v="6.8"/>
    <n v="15.5"/>
    <n v="1811"/>
    <n v="0"/>
    <n v="1028.7"/>
    <n v="72"/>
    <x v="0"/>
    <x v="102"/>
    <x v="14"/>
    <x v="3"/>
    <n v="2.5"/>
    <n v="2"/>
    <n v="0"/>
  </r>
  <r>
    <n v="215"/>
    <n v="20240413"/>
    <n v="6.5"/>
    <n v="16.3"/>
    <n v="1774"/>
    <n v="0"/>
    <n v="1022.1"/>
    <n v="70"/>
    <x v="0"/>
    <x v="103"/>
    <x v="14"/>
    <x v="3"/>
    <n v="1.6999999999999993"/>
    <n v="1.3599999999999994"/>
    <n v="0"/>
  </r>
  <r>
    <n v="215"/>
    <n v="20240414"/>
    <n v="3.6"/>
    <n v="10.4"/>
    <n v="1778"/>
    <n v="0"/>
    <n v="1021.1"/>
    <n v="70"/>
    <x v="0"/>
    <x v="104"/>
    <x v="14"/>
    <x v="3"/>
    <n v="7.6"/>
    <n v="6.08"/>
    <n v="0"/>
  </r>
  <r>
    <n v="215"/>
    <n v="20240415"/>
    <n v="7.9"/>
    <n v="8.5"/>
    <n v="780"/>
    <n v="11.8"/>
    <n v="1004.8"/>
    <n v="75"/>
    <x v="0"/>
    <x v="105"/>
    <x v="15"/>
    <x v="3"/>
    <n v="9.5"/>
    <n v="7.6000000000000005"/>
    <n v="0"/>
  </r>
  <r>
    <n v="215"/>
    <n v="20240416"/>
    <n v="8.3000000000000007"/>
    <n v="8.3000000000000007"/>
    <n v="775"/>
    <n v="17.8"/>
    <n v="1005.7"/>
    <n v="80"/>
    <x v="0"/>
    <x v="106"/>
    <x v="15"/>
    <x v="3"/>
    <n v="9.6999999999999993"/>
    <n v="7.76"/>
    <n v="0"/>
  </r>
  <r>
    <n v="215"/>
    <n v="20240417"/>
    <n v="4"/>
    <n v="6"/>
    <n v="1195"/>
    <n v="2.7"/>
    <n v="1012.7"/>
    <n v="80"/>
    <x v="0"/>
    <x v="107"/>
    <x v="15"/>
    <x v="3"/>
    <n v="12"/>
    <n v="9.6000000000000014"/>
    <n v="0"/>
  </r>
  <r>
    <n v="215"/>
    <n v="20240418"/>
    <n v="4"/>
    <n v="7.3"/>
    <n v="1675"/>
    <n v="1.2"/>
    <n v="1018.8"/>
    <n v="77"/>
    <x v="0"/>
    <x v="108"/>
    <x v="15"/>
    <x v="3"/>
    <n v="10.7"/>
    <n v="8.56"/>
    <n v="0"/>
  </r>
  <r>
    <n v="215"/>
    <n v="20240419"/>
    <n v="9.5"/>
    <n v="8.8000000000000007"/>
    <n v="1257"/>
    <n v="7.2"/>
    <n v="1012.1"/>
    <n v="80"/>
    <x v="0"/>
    <x v="109"/>
    <x v="15"/>
    <x v="3"/>
    <n v="9.1999999999999993"/>
    <n v="7.3599999999999994"/>
    <n v="0"/>
  </r>
  <r>
    <n v="215"/>
    <n v="20240420"/>
    <n v="7.9"/>
    <n v="7.4"/>
    <n v="1603"/>
    <n v="0.7"/>
    <n v="1022.6"/>
    <n v="72"/>
    <x v="0"/>
    <x v="110"/>
    <x v="15"/>
    <x v="3"/>
    <n v="10.6"/>
    <n v="8.48"/>
    <n v="0"/>
  </r>
  <r>
    <n v="215"/>
    <n v="20240421"/>
    <n v="5.3"/>
    <n v="6.5"/>
    <n v="1931"/>
    <n v="2.2999999999999998"/>
    <n v="1025.9000000000001"/>
    <n v="73"/>
    <x v="0"/>
    <x v="111"/>
    <x v="15"/>
    <x v="3"/>
    <n v="11.5"/>
    <n v="9.2000000000000011"/>
    <n v="0"/>
  </r>
  <r>
    <n v="215"/>
    <n v="20240422"/>
    <n v="3.3"/>
    <n v="5.6"/>
    <n v="1259"/>
    <n v="1"/>
    <n v="1025.7"/>
    <n v="70"/>
    <x v="0"/>
    <x v="112"/>
    <x v="16"/>
    <x v="3"/>
    <n v="12.4"/>
    <n v="9.9200000000000017"/>
    <n v="0"/>
  </r>
  <r>
    <n v="215"/>
    <n v="20240423"/>
    <n v="3.8"/>
    <n v="5.6"/>
    <n v="1989"/>
    <n v="1.8"/>
    <n v="1019.6"/>
    <n v="74"/>
    <x v="0"/>
    <x v="113"/>
    <x v="16"/>
    <x v="3"/>
    <n v="12.4"/>
    <n v="9.9200000000000017"/>
    <n v="0"/>
  </r>
  <r>
    <n v="215"/>
    <n v="20240424"/>
    <n v="7"/>
    <n v="7"/>
    <n v="1812"/>
    <n v="1.1000000000000001"/>
    <n v="1010.5"/>
    <n v="72"/>
    <x v="0"/>
    <x v="114"/>
    <x v="16"/>
    <x v="3"/>
    <n v="11"/>
    <n v="8.8000000000000007"/>
    <n v="0"/>
  </r>
  <r>
    <n v="215"/>
    <n v="20240425"/>
    <n v="3.6"/>
    <n v="6.3"/>
    <n v="867"/>
    <n v="5.5"/>
    <n v="1004.1"/>
    <n v="80"/>
    <x v="0"/>
    <x v="115"/>
    <x v="16"/>
    <x v="3"/>
    <n v="11.7"/>
    <n v="9.36"/>
    <n v="0"/>
  </r>
  <r>
    <n v="215"/>
    <n v="20240426"/>
    <n v="2.7"/>
    <n v="7.4"/>
    <n v="1946"/>
    <n v="0.5"/>
    <n v="1004"/>
    <n v="80"/>
    <x v="0"/>
    <x v="116"/>
    <x v="16"/>
    <x v="3"/>
    <n v="10.6"/>
    <n v="8.48"/>
    <n v="0"/>
  </r>
  <r>
    <n v="215"/>
    <n v="20240427"/>
    <n v="3.3"/>
    <n v="11.4"/>
    <n v="1025"/>
    <n v="4.4000000000000004"/>
    <n v="1004.3"/>
    <n v="82"/>
    <x v="0"/>
    <x v="117"/>
    <x v="16"/>
    <x v="3"/>
    <n v="6.6"/>
    <n v="5.28"/>
    <n v="0"/>
  </r>
  <r>
    <n v="215"/>
    <n v="20240428"/>
    <n v="6.8"/>
    <n v="11.3"/>
    <n v="1034"/>
    <n v="0.2"/>
    <n v="1007.6"/>
    <n v="76"/>
    <x v="0"/>
    <x v="118"/>
    <x v="16"/>
    <x v="3"/>
    <n v="6.6999999999999993"/>
    <n v="5.3599999999999994"/>
    <n v="0"/>
  </r>
  <r>
    <n v="215"/>
    <n v="20240429"/>
    <n v="3.2"/>
    <n v="12.3"/>
    <n v="2328"/>
    <n v="0"/>
    <n v="1018.3"/>
    <n v="76"/>
    <x v="0"/>
    <x v="119"/>
    <x v="17"/>
    <x v="3"/>
    <n v="5.6999999999999993"/>
    <n v="4.5599999999999996"/>
    <n v="0"/>
  </r>
  <r>
    <n v="215"/>
    <n v="20240430"/>
    <n v="2.4"/>
    <n v="15.6"/>
    <n v="1565"/>
    <n v="-0.1"/>
    <n v="1014.6"/>
    <n v="81"/>
    <x v="0"/>
    <x v="120"/>
    <x v="17"/>
    <x v="3"/>
    <n v="2.4000000000000004"/>
    <n v="1.9200000000000004"/>
    <n v="0"/>
  </r>
  <r>
    <n v="215"/>
    <n v="20240501"/>
    <n v="4"/>
    <n v="16.899999999999999"/>
    <n v="2324"/>
    <n v="0.4"/>
    <n v="1006.6"/>
    <n v="82"/>
    <x v="0"/>
    <x v="121"/>
    <x v="17"/>
    <x v="4"/>
    <n v="1.1000000000000014"/>
    <n v="0.88000000000000123"/>
    <n v="0"/>
  </r>
  <r>
    <n v="215"/>
    <n v="20240502"/>
    <n v="4.7"/>
    <n v="16.600000000000001"/>
    <n v="2390"/>
    <n v="6.6"/>
    <n v="1000.5"/>
    <n v="80"/>
    <x v="0"/>
    <x v="122"/>
    <x v="17"/>
    <x v="4"/>
    <n v="1.3999999999999986"/>
    <n v="1.119999999999999"/>
    <n v="0"/>
  </r>
  <r>
    <n v="215"/>
    <n v="20240503"/>
    <n v="5.2"/>
    <n v="10.7"/>
    <n v="483"/>
    <n v="7"/>
    <n v="1008.7"/>
    <n v="91"/>
    <x v="0"/>
    <x v="123"/>
    <x v="17"/>
    <x v="4"/>
    <n v="7.3000000000000007"/>
    <n v="5.8400000000000007"/>
    <n v="0"/>
  </r>
  <r>
    <n v="215"/>
    <n v="20240504"/>
    <n v="2.5"/>
    <n v="11.2"/>
    <n v="1654"/>
    <n v="6.5"/>
    <n v="1012.5"/>
    <n v="84"/>
    <x v="0"/>
    <x v="124"/>
    <x v="17"/>
    <x v="4"/>
    <n v="6.8000000000000007"/>
    <n v="5.4400000000000013"/>
    <n v="0"/>
  </r>
  <r>
    <n v="215"/>
    <n v="20240505"/>
    <n v="2.5"/>
    <n v="12.4"/>
    <n v="2528"/>
    <n v="1"/>
    <n v="1009.1"/>
    <n v="81"/>
    <x v="0"/>
    <x v="125"/>
    <x v="17"/>
    <x v="4"/>
    <n v="5.6"/>
    <n v="4.4799999999999995"/>
    <n v="0"/>
  </r>
  <r>
    <n v="215"/>
    <n v="20240506"/>
    <n v="3.5"/>
    <n v="15.2"/>
    <n v="1803"/>
    <n v="0"/>
    <n v="1009.1"/>
    <n v="70"/>
    <x v="0"/>
    <x v="126"/>
    <x v="18"/>
    <x v="4"/>
    <n v="2.8000000000000007"/>
    <n v="2.2400000000000007"/>
    <n v="0"/>
  </r>
  <r>
    <n v="215"/>
    <n v="20240507"/>
    <n v="4.5"/>
    <n v="13.8"/>
    <n v="2621"/>
    <n v="0"/>
    <n v="1020.7"/>
    <n v="75"/>
    <x v="0"/>
    <x v="127"/>
    <x v="18"/>
    <x v="4"/>
    <n v="4.1999999999999993"/>
    <n v="3.3599999999999994"/>
    <n v="0"/>
  </r>
  <r>
    <n v="215"/>
    <n v="20240508"/>
    <n v="3.7"/>
    <n v="11.3"/>
    <n v="816"/>
    <n v="-0.1"/>
    <n v="1028.0999999999999"/>
    <n v="89"/>
    <x v="0"/>
    <x v="128"/>
    <x v="18"/>
    <x v="4"/>
    <n v="6.6999999999999993"/>
    <n v="5.3599999999999994"/>
    <n v="0"/>
  </r>
  <r>
    <n v="215"/>
    <n v="20240509"/>
    <n v="1.8"/>
    <n v="11.7"/>
    <n v="2032"/>
    <n v="0"/>
    <n v="1027.3"/>
    <n v="86"/>
    <x v="0"/>
    <x v="129"/>
    <x v="18"/>
    <x v="4"/>
    <n v="6.3000000000000007"/>
    <n v="5.0400000000000009"/>
    <n v="0"/>
  </r>
  <r>
    <n v="215"/>
    <n v="20240510"/>
    <n v="2.5"/>
    <n v="14.6"/>
    <n v="2410"/>
    <n v="0"/>
    <n v="1024.3"/>
    <n v="81"/>
    <x v="0"/>
    <x v="130"/>
    <x v="18"/>
    <x v="4"/>
    <n v="3.4000000000000004"/>
    <n v="2.7200000000000006"/>
    <n v="0"/>
  </r>
  <r>
    <n v="215"/>
    <n v="20240511"/>
    <n v="3.8"/>
    <n v="17.100000000000001"/>
    <n v="2568"/>
    <n v="0"/>
    <n v="1021.9"/>
    <n v="70"/>
    <x v="0"/>
    <x v="131"/>
    <x v="18"/>
    <x v="4"/>
    <n v="0.89999999999999858"/>
    <n v="0.71999999999999886"/>
    <n v="0"/>
  </r>
  <r>
    <n v="215"/>
    <n v="20240512"/>
    <n v="4.7"/>
    <n v="19.7"/>
    <n v="2519"/>
    <n v="-0.1"/>
    <n v="1014.7"/>
    <n v="59"/>
    <x v="0"/>
    <x v="132"/>
    <x v="18"/>
    <x v="4"/>
    <n v="0"/>
    <n v="0"/>
    <n v="1.6999999999999993"/>
  </r>
  <r>
    <n v="215"/>
    <n v="20240513"/>
    <n v="2.8"/>
    <n v="18.600000000000001"/>
    <n v="2078"/>
    <n v="0"/>
    <n v="1009.4"/>
    <n v="81"/>
    <x v="0"/>
    <x v="133"/>
    <x v="19"/>
    <x v="4"/>
    <n v="0"/>
    <n v="0"/>
    <n v="0.60000000000000142"/>
  </r>
  <r>
    <n v="215"/>
    <n v="20240514"/>
    <n v="4.3"/>
    <n v="18.899999999999999"/>
    <n v="2145"/>
    <n v="3.4"/>
    <n v="1004.7"/>
    <n v="77"/>
    <x v="0"/>
    <x v="134"/>
    <x v="19"/>
    <x v="4"/>
    <n v="0"/>
    <n v="0"/>
    <n v="0.89999999999999858"/>
  </r>
  <r>
    <n v="215"/>
    <n v="20240515"/>
    <n v="2"/>
    <n v="15.6"/>
    <n v="1002"/>
    <n v="4.8"/>
    <n v="1006.4"/>
    <n v="92"/>
    <x v="0"/>
    <x v="135"/>
    <x v="19"/>
    <x v="4"/>
    <n v="2.4000000000000004"/>
    <n v="1.9200000000000004"/>
    <n v="0"/>
  </r>
  <r>
    <n v="215"/>
    <n v="20240516"/>
    <n v="2.9"/>
    <n v="15.3"/>
    <n v="1460"/>
    <n v="0.5"/>
    <n v="1005.1"/>
    <n v="89"/>
    <x v="0"/>
    <x v="136"/>
    <x v="19"/>
    <x v="4"/>
    <n v="2.6999999999999993"/>
    <n v="2.1599999999999997"/>
    <n v="0"/>
  </r>
  <r>
    <n v="215"/>
    <n v="20240517"/>
    <n v="4.2"/>
    <n v="13.7"/>
    <n v="1053"/>
    <n v="1.1000000000000001"/>
    <n v="1009.2"/>
    <n v="93"/>
    <x v="0"/>
    <x v="137"/>
    <x v="19"/>
    <x v="4"/>
    <n v="4.3000000000000007"/>
    <n v="3.4400000000000008"/>
    <n v="0"/>
  </r>
  <r>
    <n v="215"/>
    <n v="20240518"/>
    <n v="2.8"/>
    <n v="16.100000000000001"/>
    <n v="2661"/>
    <n v="0"/>
    <n v="1010.9"/>
    <n v="88"/>
    <x v="0"/>
    <x v="138"/>
    <x v="19"/>
    <x v="4"/>
    <n v="1.8999999999999986"/>
    <n v="1.5199999999999989"/>
    <n v="0"/>
  </r>
  <r>
    <n v="215"/>
    <n v="20240519"/>
    <n v="4.4000000000000004"/>
    <n v="16.399999999999999"/>
    <n v="2393"/>
    <n v="-0.1"/>
    <n v="1011.8"/>
    <n v="82"/>
    <x v="0"/>
    <x v="139"/>
    <x v="19"/>
    <x v="4"/>
    <n v="1.6000000000000014"/>
    <n v="1.2800000000000011"/>
    <n v="0"/>
  </r>
  <r>
    <n v="215"/>
    <n v="20240520"/>
    <n v="3.5"/>
    <n v="14"/>
    <n v="844"/>
    <n v="2.6"/>
    <n v="1011.6"/>
    <n v="94"/>
    <x v="0"/>
    <x v="140"/>
    <x v="20"/>
    <x v="4"/>
    <n v="4"/>
    <n v="3.2"/>
    <n v="0"/>
  </r>
  <r>
    <n v="215"/>
    <n v="20240521"/>
    <n v="3"/>
    <n v="16.600000000000001"/>
    <n v="1659"/>
    <n v="28.8"/>
    <n v="1007.6"/>
    <n v="85"/>
    <x v="0"/>
    <x v="141"/>
    <x v="20"/>
    <x v="4"/>
    <n v="1.3999999999999986"/>
    <n v="1.119999999999999"/>
    <n v="0"/>
  </r>
  <r>
    <n v="215"/>
    <n v="20240522"/>
    <n v="5.2"/>
    <n v="15.3"/>
    <n v="1071"/>
    <n v="2.1"/>
    <n v="1007.6"/>
    <n v="83"/>
    <x v="0"/>
    <x v="142"/>
    <x v="20"/>
    <x v="4"/>
    <n v="2.6999999999999993"/>
    <n v="2.1599999999999997"/>
    <n v="0"/>
  </r>
  <r>
    <n v="215"/>
    <n v="20240523"/>
    <n v="4.4000000000000004"/>
    <n v="15.2"/>
    <n v="2046"/>
    <n v="-0.1"/>
    <n v="1014.3"/>
    <n v="78"/>
    <x v="0"/>
    <x v="143"/>
    <x v="20"/>
    <x v="4"/>
    <n v="2.8000000000000007"/>
    <n v="2.2400000000000007"/>
    <n v="0"/>
  </r>
  <r>
    <n v="215"/>
    <n v="20240524"/>
    <n v="2.5"/>
    <n v="14"/>
    <n v="1006"/>
    <n v="8.3000000000000007"/>
    <n v="1018.6"/>
    <n v="93"/>
    <x v="0"/>
    <x v="144"/>
    <x v="20"/>
    <x v="4"/>
    <n v="4"/>
    <n v="3.2"/>
    <n v="0"/>
  </r>
  <r>
    <n v="215"/>
    <n v="20240525"/>
    <n v="2.8"/>
    <n v="14.4"/>
    <n v="1367"/>
    <n v="6.2"/>
    <n v="1016.3"/>
    <n v="90"/>
    <x v="0"/>
    <x v="145"/>
    <x v="20"/>
    <x v="4"/>
    <n v="3.5999999999999996"/>
    <n v="2.88"/>
    <n v="0"/>
  </r>
  <r>
    <n v="215"/>
    <n v="20240526"/>
    <n v="3.5"/>
    <n v="15"/>
    <n v="1256"/>
    <n v="7"/>
    <n v="1014.4"/>
    <n v="84"/>
    <x v="0"/>
    <x v="146"/>
    <x v="20"/>
    <x v="4"/>
    <n v="3"/>
    <n v="2.4000000000000004"/>
    <n v="0"/>
  </r>
  <r>
    <n v="215"/>
    <n v="20240527"/>
    <n v="4"/>
    <n v="14.2"/>
    <n v="2093"/>
    <n v="0"/>
    <n v="1016.4"/>
    <n v="74"/>
    <x v="0"/>
    <x v="147"/>
    <x v="21"/>
    <x v="4"/>
    <n v="3.8000000000000007"/>
    <n v="3.0400000000000009"/>
    <n v="0"/>
  </r>
  <r>
    <n v="215"/>
    <n v="20240528"/>
    <n v="5"/>
    <n v="14.4"/>
    <n v="1677"/>
    <n v="18.600000000000001"/>
    <n v="1014.6"/>
    <n v="84"/>
    <x v="0"/>
    <x v="148"/>
    <x v="21"/>
    <x v="4"/>
    <n v="3.5999999999999996"/>
    <n v="2.88"/>
    <n v="0"/>
  </r>
  <r>
    <n v="215"/>
    <n v="20240529"/>
    <n v="5.6"/>
    <n v="14.9"/>
    <n v="1750"/>
    <n v="13"/>
    <n v="1007.9"/>
    <n v="85"/>
    <x v="0"/>
    <x v="149"/>
    <x v="21"/>
    <x v="4"/>
    <n v="3.0999999999999996"/>
    <n v="2.48"/>
    <n v="0"/>
  </r>
  <r>
    <n v="215"/>
    <n v="20240530"/>
    <n v="3.7"/>
    <n v="13.7"/>
    <n v="1440"/>
    <n v="0.9"/>
    <n v="1007.3"/>
    <n v="88"/>
    <x v="0"/>
    <x v="150"/>
    <x v="21"/>
    <x v="4"/>
    <n v="4.3000000000000007"/>
    <n v="3.4400000000000008"/>
    <n v="0"/>
  </r>
  <r>
    <n v="215"/>
    <n v="20240531"/>
    <n v="5"/>
    <n v="14.9"/>
    <n v="1470"/>
    <n v="0.9"/>
    <n v="1012.8"/>
    <n v="87"/>
    <x v="0"/>
    <x v="151"/>
    <x v="21"/>
    <x v="4"/>
    <n v="3.0999999999999996"/>
    <n v="2.48"/>
    <n v="0"/>
  </r>
  <r>
    <n v="215"/>
    <n v="20240601"/>
    <n v="7.7"/>
    <n v="14.3"/>
    <n v="586"/>
    <n v="0.9"/>
    <n v="1019.5"/>
    <n v="90"/>
    <x v="0"/>
    <x v="152"/>
    <x v="21"/>
    <x v="5"/>
    <n v="3.6999999999999993"/>
    <n v="2.9599999999999995"/>
    <n v="0"/>
  </r>
  <r>
    <n v="215"/>
    <n v="20240602"/>
    <n v="5.2"/>
    <n v="13.2"/>
    <n v="1655"/>
    <n v="0"/>
    <n v="1024"/>
    <n v="77"/>
    <x v="0"/>
    <x v="153"/>
    <x v="21"/>
    <x v="5"/>
    <n v="4.8000000000000007"/>
    <n v="3.8400000000000007"/>
    <n v="0"/>
  </r>
  <r>
    <n v="215"/>
    <n v="20240603"/>
    <n v="2.4"/>
    <n v="13.8"/>
    <n v="1741"/>
    <n v="0"/>
    <n v="1020.3"/>
    <n v="85"/>
    <x v="0"/>
    <x v="154"/>
    <x v="22"/>
    <x v="5"/>
    <n v="4.1999999999999993"/>
    <n v="3.3599999999999994"/>
    <n v="0"/>
  </r>
  <r>
    <n v="215"/>
    <n v="20240604"/>
    <n v="4.2"/>
    <n v="16.100000000000001"/>
    <n v="1160"/>
    <n v="2.9"/>
    <n v="1011.4"/>
    <n v="82"/>
    <x v="0"/>
    <x v="155"/>
    <x v="22"/>
    <x v="5"/>
    <n v="1.8999999999999986"/>
    <n v="1.5199999999999989"/>
    <n v="0"/>
  </r>
  <r>
    <n v="215"/>
    <n v="20240605"/>
    <n v="4.0999999999999996"/>
    <n v="12.2"/>
    <n v="2977"/>
    <n v="-0.1"/>
    <n v="1013.4"/>
    <n v="72"/>
    <x v="0"/>
    <x v="156"/>
    <x v="22"/>
    <x v="5"/>
    <n v="5.8000000000000007"/>
    <n v="4.6400000000000006"/>
    <n v="0"/>
  </r>
  <r>
    <n v="215"/>
    <n v="20240606"/>
    <n v="2.8"/>
    <n v="12.6"/>
    <n v="1971"/>
    <n v="0"/>
    <n v="1017.3"/>
    <n v="75"/>
    <x v="0"/>
    <x v="157"/>
    <x v="22"/>
    <x v="5"/>
    <n v="5.4"/>
    <n v="4.32"/>
    <n v="0"/>
  </r>
  <r>
    <n v="215"/>
    <n v="20240607"/>
    <n v="3.5"/>
    <n v="13.8"/>
    <n v="2637"/>
    <n v="0"/>
    <n v="1017.8"/>
    <n v="74"/>
    <x v="0"/>
    <x v="158"/>
    <x v="22"/>
    <x v="5"/>
    <n v="4.1999999999999993"/>
    <n v="3.3599999999999994"/>
    <n v="0"/>
  </r>
  <r>
    <n v="215"/>
    <n v="20240608"/>
    <n v="4.2"/>
    <n v="12.6"/>
    <n v="1827"/>
    <n v="1.1000000000000001"/>
    <n v="1012.5"/>
    <n v="85"/>
    <x v="0"/>
    <x v="159"/>
    <x v="22"/>
    <x v="5"/>
    <n v="5.4"/>
    <n v="4.32"/>
    <n v="0"/>
  </r>
  <r>
    <n v="215"/>
    <n v="20240609"/>
    <n v="4.5999999999999996"/>
    <n v="12.9"/>
    <n v="2667"/>
    <n v="0.9"/>
    <n v="1010.8"/>
    <n v="75"/>
    <x v="0"/>
    <x v="160"/>
    <x v="22"/>
    <x v="5"/>
    <n v="5.0999999999999996"/>
    <n v="4.08"/>
    <n v="0"/>
  </r>
  <r>
    <n v="215"/>
    <n v="20240610"/>
    <n v="5"/>
    <n v="11.6"/>
    <n v="826"/>
    <n v="32.200000000000003"/>
    <n v="1006.5"/>
    <n v="87"/>
    <x v="0"/>
    <x v="161"/>
    <x v="23"/>
    <x v="5"/>
    <n v="6.4"/>
    <n v="5.120000000000001"/>
    <n v="0"/>
  </r>
  <r>
    <n v="215"/>
    <n v="20240611"/>
    <n v="5.4"/>
    <n v="12.3"/>
    <n v="2407"/>
    <n v="1"/>
    <n v="1016.1"/>
    <n v="75"/>
    <x v="0"/>
    <x v="162"/>
    <x v="23"/>
    <x v="5"/>
    <n v="5.6999999999999993"/>
    <n v="4.5599999999999996"/>
    <n v="0"/>
  </r>
  <r>
    <n v="215"/>
    <n v="20240612"/>
    <n v="4.2"/>
    <n v="11.8"/>
    <n v="1803"/>
    <n v="0.8"/>
    <n v="1019.9"/>
    <n v="76"/>
    <x v="0"/>
    <x v="163"/>
    <x v="23"/>
    <x v="5"/>
    <n v="6.1999999999999993"/>
    <n v="4.96"/>
    <n v="0"/>
  </r>
  <r>
    <n v="215"/>
    <n v="20240613"/>
    <n v="3.2"/>
    <n v="13.7"/>
    <n v="1926"/>
    <n v="-0.1"/>
    <n v="1014.7"/>
    <n v="75"/>
    <x v="0"/>
    <x v="164"/>
    <x v="23"/>
    <x v="5"/>
    <n v="4.3000000000000007"/>
    <n v="3.4400000000000008"/>
    <n v="0"/>
  </r>
  <r>
    <n v="215"/>
    <n v="20240614"/>
    <n v="4.5"/>
    <n v="14.8"/>
    <n v="1114"/>
    <n v="3.5"/>
    <n v="1004.5"/>
    <n v="84"/>
    <x v="0"/>
    <x v="165"/>
    <x v="23"/>
    <x v="5"/>
    <n v="3.1999999999999993"/>
    <n v="2.5599999999999996"/>
    <n v="0"/>
  </r>
  <r>
    <n v="215"/>
    <n v="20240615"/>
    <n v="6.8"/>
    <n v="14"/>
    <n v="1415"/>
    <n v="5"/>
    <n v="1001.9"/>
    <n v="80"/>
    <x v="0"/>
    <x v="166"/>
    <x v="23"/>
    <x v="5"/>
    <n v="4"/>
    <n v="3.2"/>
    <n v="0"/>
  </r>
  <r>
    <n v="215"/>
    <n v="20240616"/>
    <n v="5.6"/>
    <n v="14.8"/>
    <n v="1748"/>
    <n v="3.8"/>
    <n v="1005"/>
    <n v="79"/>
    <x v="0"/>
    <x v="167"/>
    <x v="23"/>
    <x v="5"/>
    <n v="3.1999999999999993"/>
    <n v="2.5599999999999996"/>
    <n v="0"/>
  </r>
  <r>
    <n v="215"/>
    <n v="20240617"/>
    <n v="3.7"/>
    <n v="15.5"/>
    <n v="2933"/>
    <n v="0"/>
    <n v="1011.3"/>
    <n v="75"/>
    <x v="0"/>
    <x v="168"/>
    <x v="24"/>
    <x v="5"/>
    <n v="2.5"/>
    <n v="2"/>
    <n v="0"/>
  </r>
  <r>
    <n v="215"/>
    <n v="20240618"/>
    <n v="1.3"/>
    <n v="15.2"/>
    <n v="858"/>
    <n v="0.4"/>
    <n v="1014.1"/>
    <n v="86"/>
    <x v="0"/>
    <x v="169"/>
    <x v="24"/>
    <x v="5"/>
    <n v="2.8000000000000007"/>
    <n v="2.2400000000000007"/>
    <n v="0"/>
  </r>
  <r>
    <n v="215"/>
    <n v="20240619"/>
    <n v="4.5"/>
    <n v="14.8"/>
    <n v="2921"/>
    <n v="0"/>
    <n v="1020.2"/>
    <n v="81"/>
    <x v="0"/>
    <x v="170"/>
    <x v="24"/>
    <x v="5"/>
    <n v="3.1999999999999993"/>
    <n v="2.5599999999999996"/>
    <n v="0"/>
  </r>
  <r>
    <n v="215"/>
    <n v="20240620"/>
    <n v="2.7"/>
    <n v="15.8"/>
    <n v="1923"/>
    <n v="0"/>
    <n v="1019.6"/>
    <n v="78"/>
    <x v="0"/>
    <x v="171"/>
    <x v="24"/>
    <x v="5"/>
    <n v="2.1999999999999993"/>
    <n v="1.7599999999999996"/>
    <n v="0"/>
  </r>
  <r>
    <n v="215"/>
    <n v="20240621"/>
    <n v="2.2999999999999998"/>
    <n v="15"/>
    <n v="642"/>
    <n v="3"/>
    <n v="1012.9"/>
    <n v="91"/>
    <x v="0"/>
    <x v="172"/>
    <x v="24"/>
    <x v="5"/>
    <n v="3"/>
    <n v="2.4000000000000004"/>
    <n v="0"/>
  </r>
  <r>
    <n v="215"/>
    <n v="20240622"/>
    <n v="4.3"/>
    <n v="16.3"/>
    <n v="2602"/>
    <n v="-0.1"/>
    <n v="1013.5"/>
    <n v="82"/>
    <x v="0"/>
    <x v="173"/>
    <x v="24"/>
    <x v="5"/>
    <n v="1.6999999999999993"/>
    <n v="1.3599999999999994"/>
    <n v="0"/>
  </r>
  <r>
    <n v="215"/>
    <n v="20240623"/>
    <n v="2.5"/>
    <n v="17.100000000000001"/>
    <n v="3017"/>
    <n v="0"/>
    <n v="1019.8"/>
    <n v="81"/>
    <x v="0"/>
    <x v="174"/>
    <x v="24"/>
    <x v="5"/>
    <n v="0.89999999999999858"/>
    <n v="0.71999999999999886"/>
    <n v="0"/>
  </r>
  <r>
    <n v="215"/>
    <n v="20240624"/>
    <n v="2.1"/>
    <n v="18.3"/>
    <n v="2967"/>
    <n v="0"/>
    <n v="1020.1"/>
    <n v="79"/>
    <x v="0"/>
    <x v="175"/>
    <x v="25"/>
    <x v="5"/>
    <n v="0"/>
    <n v="0"/>
    <n v="0.30000000000000071"/>
  </r>
  <r>
    <n v="215"/>
    <n v="20240625"/>
    <n v="3.4"/>
    <n v="22.3"/>
    <n v="2893"/>
    <n v="0"/>
    <n v="1015.6"/>
    <n v="71"/>
    <x v="0"/>
    <x v="176"/>
    <x v="25"/>
    <x v="5"/>
    <n v="0"/>
    <n v="0"/>
    <n v="4.3000000000000007"/>
  </r>
  <r>
    <n v="215"/>
    <n v="20240626"/>
    <n v="2.5"/>
    <n v="23.4"/>
    <n v="2949"/>
    <n v="0"/>
    <n v="1011"/>
    <n v="70"/>
    <x v="0"/>
    <x v="177"/>
    <x v="25"/>
    <x v="5"/>
    <n v="0"/>
    <n v="0"/>
    <n v="5.3999999999999986"/>
  </r>
  <r>
    <n v="215"/>
    <n v="20240627"/>
    <n v="4"/>
    <n v="21.1"/>
    <n v="2698"/>
    <n v="0"/>
    <n v="1008.8"/>
    <n v="71"/>
    <x v="0"/>
    <x v="178"/>
    <x v="25"/>
    <x v="5"/>
    <n v="0"/>
    <n v="0"/>
    <n v="3.1000000000000014"/>
  </r>
  <r>
    <n v="215"/>
    <n v="20240628"/>
    <n v="4.8"/>
    <n v="16.7"/>
    <n v="2797"/>
    <n v="0"/>
    <n v="1015.8"/>
    <n v="73"/>
    <x v="0"/>
    <x v="179"/>
    <x v="25"/>
    <x v="5"/>
    <n v="1.3000000000000007"/>
    <n v="1.0400000000000007"/>
    <n v="0"/>
  </r>
  <r>
    <n v="215"/>
    <n v="20240629"/>
    <n v="2.9"/>
    <n v="17.2"/>
    <n v="2658"/>
    <n v="-0.1"/>
    <n v="1013.7"/>
    <n v="78"/>
    <x v="0"/>
    <x v="180"/>
    <x v="25"/>
    <x v="5"/>
    <n v="0.80000000000000071"/>
    <n v="0.64000000000000057"/>
    <n v="0"/>
  </r>
  <r>
    <n v="215"/>
    <n v="20240630"/>
    <n v="4.3"/>
    <n v="16.899999999999999"/>
    <n v="1910"/>
    <n v="0.1"/>
    <n v="1011"/>
    <n v="79"/>
    <x v="0"/>
    <x v="181"/>
    <x v="25"/>
    <x v="5"/>
    <n v="1.1000000000000014"/>
    <n v="0.88000000000000123"/>
    <n v="0"/>
  </r>
  <r>
    <n v="215"/>
    <n v="20240701"/>
    <n v="4.9000000000000004"/>
    <n v="16.3"/>
    <n v="2090"/>
    <n v="-0.1"/>
    <n v="1015.9"/>
    <n v="73"/>
    <x v="0"/>
    <x v="182"/>
    <x v="26"/>
    <x v="6"/>
    <n v="1.6999999999999993"/>
    <n v="1.3599999999999994"/>
    <n v="0"/>
  </r>
  <r>
    <n v="215"/>
    <n v="20240702"/>
    <n v="4.3"/>
    <n v="14.9"/>
    <n v="1729"/>
    <n v="5.4"/>
    <n v="1015.1"/>
    <n v="80"/>
    <x v="0"/>
    <x v="183"/>
    <x v="26"/>
    <x v="6"/>
    <n v="3.0999999999999996"/>
    <n v="2.48"/>
    <n v="0"/>
  </r>
  <r>
    <n v="215"/>
    <n v="20240703"/>
    <n v="3.8"/>
    <n v="13.8"/>
    <n v="1227"/>
    <n v="14.9"/>
    <n v="1008.8"/>
    <n v="85"/>
    <x v="0"/>
    <x v="184"/>
    <x v="26"/>
    <x v="6"/>
    <n v="4.1999999999999993"/>
    <n v="3.3599999999999994"/>
    <n v="0"/>
  </r>
  <r>
    <n v="215"/>
    <n v="20240704"/>
    <n v="6.5"/>
    <n v="15.9"/>
    <n v="2742"/>
    <n v="0.5"/>
    <n v="1007.6"/>
    <n v="70"/>
    <x v="0"/>
    <x v="185"/>
    <x v="26"/>
    <x v="6"/>
    <n v="2.0999999999999996"/>
    <n v="1.6799999999999997"/>
    <n v="0"/>
  </r>
  <r>
    <n v="215"/>
    <n v="20240705"/>
    <n v="5.3"/>
    <n v="16.3"/>
    <n v="703"/>
    <n v="3.3"/>
    <n v="1007.3"/>
    <n v="82"/>
    <x v="0"/>
    <x v="186"/>
    <x v="26"/>
    <x v="6"/>
    <n v="1.6999999999999993"/>
    <n v="1.3599999999999994"/>
    <n v="0"/>
  </r>
  <r>
    <n v="215"/>
    <n v="20240706"/>
    <n v="6.8"/>
    <n v="15.6"/>
    <n v="1705"/>
    <n v="14.4"/>
    <n v="1002.1"/>
    <n v="82"/>
    <x v="0"/>
    <x v="187"/>
    <x v="26"/>
    <x v="6"/>
    <n v="2.4000000000000004"/>
    <n v="1.9200000000000004"/>
    <n v="0"/>
  </r>
  <r>
    <n v="215"/>
    <n v="20240707"/>
    <n v="4.7"/>
    <n v="14.6"/>
    <n v="1603"/>
    <n v="5.5"/>
    <n v="1011.8"/>
    <n v="82"/>
    <x v="0"/>
    <x v="188"/>
    <x v="26"/>
    <x v="6"/>
    <n v="3.4000000000000004"/>
    <n v="2.7200000000000006"/>
    <n v="0"/>
  </r>
  <r>
    <n v="215"/>
    <n v="20240708"/>
    <n v="3"/>
    <n v="16.5"/>
    <n v="1895"/>
    <n v="-0.1"/>
    <n v="1016.9"/>
    <n v="78"/>
    <x v="0"/>
    <x v="189"/>
    <x v="27"/>
    <x v="6"/>
    <n v="1.5"/>
    <n v="1.2000000000000002"/>
    <n v="0"/>
  </r>
  <r>
    <n v="215"/>
    <n v="20240709"/>
    <n v="3.4"/>
    <n v="19.600000000000001"/>
    <n v="1681"/>
    <n v="13.6"/>
    <n v="1013"/>
    <n v="79"/>
    <x v="0"/>
    <x v="190"/>
    <x v="27"/>
    <x v="6"/>
    <n v="0"/>
    <n v="0"/>
    <n v="1.6000000000000014"/>
  </r>
  <r>
    <n v="215"/>
    <n v="20240710"/>
    <n v="4.5999999999999996"/>
    <n v="18.3"/>
    <n v="2079"/>
    <n v="2"/>
    <n v="1014.3"/>
    <n v="82"/>
    <x v="0"/>
    <x v="191"/>
    <x v="27"/>
    <x v="6"/>
    <n v="0"/>
    <n v="0"/>
    <n v="0.30000000000000071"/>
  </r>
  <r>
    <n v="215"/>
    <n v="20240711"/>
    <n v="3.3"/>
    <n v="16.600000000000001"/>
    <n v="2012"/>
    <n v="0"/>
    <n v="1017.3"/>
    <n v="82"/>
    <x v="0"/>
    <x v="192"/>
    <x v="27"/>
    <x v="6"/>
    <n v="1.3999999999999986"/>
    <n v="1.119999999999999"/>
    <n v="0"/>
  </r>
  <r>
    <n v="215"/>
    <n v="20240712"/>
    <n v="4.4000000000000004"/>
    <n v="14.8"/>
    <n v="645"/>
    <n v="10.7"/>
    <n v="1013.4"/>
    <n v="88"/>
    <x v="0"/>
    <x v="193"/>
    <x v="27"/>
    <x v="6"/>
    <n v="3.1999999999999993"/>
    <n v="2.5599999999999996"/>
    <n v="0"/>
  </r>
  <r>
    <n v="215"/>
    <n v="20240713"/>
    <n v="4.9000000000000004"/>
    <n v="14.5"/>
    <n v="965"/>
    <n v="9.4"/>
    <n v="1011.5"/>
    <n v="87"/>
    <x v="0"/>
    <x v="194"/>
    <x v="27"/>
    <x v="6"/>
    <n v="3.5"/>
    <n v="2.8000000000000003"/>
    <n v="0"/>
  </r>
  <r>
    <n v="215"/>
    <n v="20240714"/>
    <n v="4.8"/>
    <n v="16.2"/>
    <n v="2412"/>
    <n v="0"/>
    <n v="1012"/>
    <n v="77"/>
    <x v="0"/>
    <x v="195"/>
    <x v="27"/>
    <x v="6"/>
    <n v="1.8000000000000007"/>
    <n v="1.4400000000000006"/>
    <n v="0"/>
  </r>
  <r>
    <n v="215"/>
    <n v="20240715"/>
    <n v="2.2999999999999998"/>
    <n v="18.7"/>
    <n v="2058"/>
    <n v="0.6"/>
    <n v="1010"/>
    <n v="75"/>
    <x v="0"/>
    <x v="196"/>
    <x v="28"/>
    <x v="6"/>
    <n v="0"/>
    <n v="0"/>
    <n v="0.69999999999999929"/>
  </r>
  <r>
    <n v="215"/>
    <n v="20240716"/>
    <n v="6.1"/>
    <n v="17.8"/>
    <n v="1597"/>
    <n v="3.5"/>
    <n v="1009.9"/>
    <n v="82"/>
    <x v="0"/>
    <x v="197"/>
    <x v="28"/>
    <x v="6"/>
    <n v="0.19999999999999929"/>
    <n v="0.15999999999999945"/>
    <n v="0"/>
  </r>
  <r>
    <n v="215"/>
    <n v="20240717"/>
    <n v="3.2"/>
    <n v="17.100000000000001"/>
    <n v="2447"/>
    <n v="0"/>
    <n v="1020.5"/>
    <n v="84"/>
    <x v="0"/>
    <x v="198"/>
    <x v="28"/>
    <x v="6"/>
    <n v="0.89999999999999858"/>
    <n v="0.71999999999999886"/>
    <n v="0"/>
  </r>
  <r>
    <n v="215"/>
    <n v="20240718"/>
    <n v="2"/>
    <n v="19.899999999999999"/>
    <n v="2558"/>
    <n v="0"/>
    <n v="1022.1"/>
    <n v="73"/>
    <x v="0"/>
    <x v="199"/>
    <x v="28"/>
    <x v="6"/>
    <n v="0"/>
    <n v="0"/>
    <n v="1.8999999999999986"/>
  </r>
  <r>
    <n v="215"/>
    <n v="20240719"/>
    <n v="2.5"/>
    <n v="22.9"/>
    <n v="1981"/>
    <n v="0"/>
    <n v="1017.5"/>
    <n v="72"/>
    <x v="0"/>
    <x v="200"/>
    <x v="28"/>
    <x v="6"/>
    <n v="0"/>
    <n v="0"/>
    <n v="4.8999999999999986"/>
  </r>
  <r>
    <n v="215"/>
    <n v="20240720"/>
    <n v="2.8"/>
    <n v="21.9"/>
    <n v="2384"/>
    <n v="0"/>
    <n v="1008.8"/>
    <n v="76"/>
    <x v="0"/>
    <x v="201"/>
    <x v="28"/>
    <x v="6"/>
    <n v="0"/>
    <n v="0"/>
    <n v="3.8999999999999986"/>
  </r>
  <r>
    <n v="215"/>
    <n v="20240721"/>
    <n v="3"/>
    <n v="18.5"/>
    <n v="1406"/>
    <n v="8"/>
    <n v="1009.6"/>
    <n v="89"/>
    <x v="0"/>
    <x v="202"/>
    <x v="28"/>
    <x v="6"/>
    <n v="0"/>
    <n v="0"/>
    <n v="0.5"/>
  </r>
  <r>
    <n v="215"/>
    <n v="20240722"/>
    <n v="3.7"/>
    <n v="18.3"/>
    <n v="1823"/>
    <n v="-0.1"/>
    <n v="1016.1"/>
    <n v="82"/>
    <x v="0"/>
    <x v="203"/>
    <x v="29"/>
    <x v="6"/>
    <n v="0"/>
    <n v="0"/>
    <n v="0.30000000000000071"/>
  </r>
  <r>
    <n v="215"/>
    <n v="20240723"/>
    <n v="4.8"/>
    <n v="18.600000000000001"/>
    <n v="1640"/>
    <n v="-0.1"/>
    <n v="1017"/>
    <n v="84"/>
    <x v="0"/>
    <x v="204"/>
    <x v="29"/>
    <x v="6"/>
    <n v="0"/>
    <n v="0"/>
    <n v="0.60000000000000142"/>
  </r>
  <r>
    <n v="215"/>
    <n v="20240724"/>
    <n v="2.8"/>
    <n v="17.2"/>
    <n v="2596"/>
    <n v="-0.1"/>
    <n v="1020.9"/>
    <n v="78"/>
    <x v="0"/>
    <x v="205"/>
    <x v="29"/>
    <x v="6"/>
    <n v="0.80000000000000071"/>
    <n v="0.64000000000000057"/>
    <n v="0"/>
  </r>
  <r>
    <n v="215"/>
    <n v="20240725"/>
    <n v="4"/>
    <n v="18.899999999999999"/>
    <n v="1142"/>
    <n v="0.9"/>
    <n v="1012.7"/>
    <n v="81"/>
    <x v="0"/>
    <x v="206"/>
    <x v="29"/>
    <x v="6"/>
    <n v="0"/>
    <n v="0"/>
    <n v="0.89999999999999858"/>
  </r>
  <r>
    <n v="215"/>
    <n v="20240726"/>
    <n v="4"/>
    <n v="17.8"/>
    <n v="2116"/>
    <n v="4"/>
    <n v="1011"/>
    <n v="85"/>
    <x v="0"/>
    <x v="207"/>
    <x v="29"/>
    <x v="6"/>
    <n v="0.19999999999999929"/>
    <n v="0.15999999999999945"/>
    <n v="0"/>
  </r>
  <r>
    <n v="215"/>
    <n v="20240727"/>
    <n v="2.2999999999999998"/>
    <n v="17.399999999999999"/>
    <n v="2179"/>
    <n v="0"/>
    <n v="1014.8"/>
    <n v="83"/>
    <x v="0"/>
    <x v="208"/>
    <x v="29"/>
    <x v="6"/>
    <n v="0.60000000000000142"/>
    <n v="0.48000000000000115"/>
    <n v="0"/>
  </r>
  <r>
    <n v="215"/>
    <n v="20240728"/>
    <n v="2.8"/>
    <n v="17.7"/>
    <n v="2672"/>
    <n v="0"/>
    <n v="1025.2"/>
    <n v="76"/>
    <x v="0"/>
    <x v="209"/>
    <x v="29"/>
    <x v="6"/>
    <n v="0.30000000000000071"/>
    <n v="0.24000000000000057"/>
    <n v="0"/>
  </r>
  <r>
    <n v="215"/>
    <n v="20240729"/>
    <n v="2.8"/>
    <n v="20.3"/>
    <n v="2699"/>
    <n v="0"/>
    <n v="1022.5"/>
    <n v="69"/>
    <x v="0"/>
    <x v="210"/>
    <x v="30"/>
    <x v="6"/>
    <n v="0"/>
    <n v="0"/>
    <n v="2.3000000000000007"/>
  </r>
  <r>
    <n v="215"/>
    <n v="20240730"/>
    <n v="2.6"/>
    <n v="22.3"/>
    <n v="2539"/>
    <n v="0"/>
    <n v="1016.8"/>
    <n v="71"/>
    <x v="0"/>
    <x v="211"/>
    <x v="30"/>
    <x v="6"/>
    <n v="0"/>
    <n v="0"/>
    <n v="4.3000000000000007"/>
  </r>
  <r>
    <n v="215"/>
    <n v="20240731"/>
    <n v="3.3"/>
    <n v="21.7"/>
    <n v="2236"/>
    <n v="0"/>
    <n v="1015.2"/>
    <n v="67"/>
    <x v="0"/>
    <x v="212"/>
    <x v="30"/>
    <x v="6"/>
    <n v="0"/>
    <n v="0"/>
    <n v="3.6999999999999993"/>
  </r>
  <r>
    <n v="215"/>
    <n v="20240801"/>
    <n v="2.9"/>
    <n v="19.8"/>
    <n v="1148"/>
    <n v="0"/>
    <n v="1012.9"/>
    <n v="79"/>
    <x v="0"/>
    <x v="213"/>
    <x v="30"/>
    <x v="7"/>
    <n v="0"/>
    <n v="0"/>
    <n v="1.8000000000000007"/>
  </r>
  <r>
    <n v="215"/>
    <n v="20240802"/>
    <n v="2.2000000000000002"/>
    <n v="20.100000000000001"/>
    <n v="2231"/>
    <n v="0"/>
    <n v="1012.4"/>
    <n v="80"/>
    <x v="0"/>
    <x v="214"/>
    <x v="30"/>
    <x v="7"/>
    <n v="0"/>
    <n v="0"/>
    <n v="2.1000000000000014"/>
  </r>
  <r>
    <n v="215"/>
    <n v="20240803"/>
    <n v="4.4000000000000004"/>
    <n v="19.8"/>
    <n v="1613"/>
    <n v="0.9"/>
    <n v="1011.5"/>
    <n v="84"/>
    <x v="0"/>
    <x v="215"/>
    <x v="30"/>
    <x v="7"/>
    <n v="0"/>
    <n v="0"/>
    <n v="1.8000000000000007"/>
  </r>
  <r>
    <n v="215"/>
    <n v="20240804"/>
    <n v="1.9"/>
    <n v="17"/>
    <n v="1527"/>
    <n v="0"/>
    <n v="1015.1"/>
    <n v="79"/>
    <x v="0"/>
    <x v="216"/>
    <x v="30"/>
    <x v="7"/>
    <n v="1"/>
    <n v="0.8"/>
    <n v="0"/>
  </r>
  <r>
    <n v="215"/>
    <n v="20240805"/>
    <n v="2.4"/>
    <n v="18.7"/>
    <n v="2452"/>
    <n v="0"/>
    <n v="1013.9"/>
    <n v="80"/>
    <x v="0"/>
    <x v="217"/>
    <x v="31"/>
    <x v="7"/>
    <n v="0"/>
    <n v="0"/>
    <n v="0.69999999999999929"/>
  </r>
  <r>
    <n v="215"/>
    <n v="20240806"/>
    <n v="3.1"/>
    <n v="20.8"/>
    <n v="2299"/>
    <n v="0"/>
    <n v="1010.4"/>
    <n v="76"/>
    <x v="0"/>
    <x v="218"/>
    <x v="31"/>
    <x v="7"/>
    <n v="0"/>
    <n v="0"/>
    <n v="2.8000000000000007"/>
  </r>
  <r>
    <n v="215"/>
    <n v="20240807"/>
    <n v="3.9"/>
    <n v="19.100000000000001"/>
    <n v="2469"/>
    <n v="-0.1"/>
    <n v="1012.6"/>
    <n v="74"/>
    <x v="0"/>
    <x v="219"/>
    <x v="31"/>
    <x v="7"/>
    <n v="0"/>
    <n v="0"/>
    <n v="1.1000000000000014"/>
  </r>
  <r>
    <n v="215"/>
    <n v="20240808"/>
    <n v="4.5"/>
    <n v="20"/>
    <n v="2312"/>
    <n v="-0.1"/>
    <n v="1014.9"/>
    <n v="72"/>
    <x v="0"/>
    <x v="220"/>
    <x v="31"/>
    <x v="7"/>
    <n v="0"/>
    <n v="0"/>
    <n v="2"/>
  </r>
  <r>
    <n v="215"/>
    <n v="20240809"/>
    <n v="6.2"/>
    <n v="19.600000000000001"/>
    <n v="1584"/>
    <n v="0.2"/>
    <n v="1013.9"/>
    <n v="84"/>
    <x v="0"/>
    <x v="221"/>
    <x v="31"/>
    <x v="7"/>
    <n v="0"/>
    <n v="0"/>
    <n v="1.6000000000000014"/>
  </r>
  <r>
    <n v="215"/>
    <n v="20240810"/>
    <n v="4"/>
    <n v="19.100000000000001"/>
    <n v="2096"/>
    <n v="0"/>
    <n v="1019.8"/>
    <n v="79"/>
    <x v="0"/>
    <x v="222"/>
    <x v="31"/>
    <x v="7"/>
    <n v="0"/>
    <n v="0"/>
    <n v="1.1000000000000014"/>
  </r>
  <r>
    <n v="215"/>
    <n v="20240811"/>
    <n v="3"/>
    <n v="21.1"/>
    <n v="2445"/>
    <n v="0"/>
    <n v="1020.7"/>
    <n v="76"/>
    <x v="0"/>
    <x v="223"/>
    <x v="31"/>
    <x v="7"/>
    <n v="0"/>
    <n v="0"/>
    <n v="3.1000000000000014"/>
  </r>
  <r>
    <n v="215"/>
    <n v="20240812"/>
    <n v="4.0999999999999996"/>
    <n v="24.3"/>
    <n v="2414"/>
    <n v="-0.1"/>
    <n v="1011"/>
    <n v="70"/>
    <x v="0"/>
    <x v="224"/>
    <x v="32"/>
    <x v="7"/>
    <n v="0"/>
    <n v="0"/>
    <n v="6.3000000000000007"/>
  </r>
  <r>
    <n v="215"/>
    <n v="20240813"/>
    <n v="2.4"/>
    <n v="21.6"/>
    <n v="1417"/>
    <n v="-0.1"/>
    <n v="1009.4"/>
    <n v="85"/>
    <x v="0"/>
    <x v="225"/>
    <x v="32"/>
    <x v="7"/>
    <n v="0"/>
    <n v="0"/>
    <n v="3.6000000000000014"/>
  </r>
  <r>
    <n v="215"/>
    <n v="20240814"/>
    <n v="1.6"/>
    <n v="19.899999999999999"/>
    <n v="850"/>
    <n v="0.5"/>
    <n v="1012.5"/>
    <n v="89"/>
    <x v="0"/>
    <x v="226"/>
    <x v="32"/>
    <x v="7"/>
    <n v="0"/>
    <n v="0"/>
    <n v="1.8999999999999986"/>
  </r>
  <r>
    <n v="215"/>
    <n v="20240815"/>
    <n v="4.7"/>
    <n v="20.399999999999999"/>
    <n v="1754"/>
    <n v="0"/>
    <n v="1015.3"/>
    <n v="80"/>
    <x v="0"/>
    <x v="227"/>
    <x v="32"/>
    <x v="7"/>
    <n v="0"/>
    <n v="0"/>
    <n v="2.3999999999999986"/>
  </r>
  <r>
    <n v="215"/>
    <n v="20240816"/>
    <n v="3.6"/>
    <n v="19.2"/>
    <n v="1450"/>
    <n v="9.6"/>
    <n v="1014.3"/>
    <n v="88"/>
    <x v="0"/>
    <x v="228"/>
    <x v="32"/>
    <x v="7"/>
    <n v="0"/>
    <n v="0"/>
    <n v="1.1999999999999993"/>
  </r>
  <r>
    <n v="215"/>
    <n v="20240817"/>
    <n v="1.7"/>
    <n v="17.8"/>
    <n v="2011"/>
    <n v="0"/>
    <n v="1013.1"/>
    <n v="76"/>
    <x v="0"/>
    <x v="229"/>
    <x v="32"/>
    <x v="7"/>
    <n v="0.19999999999999929"/>
    <n v="0.15999999999999945"/>
    <n v="0"/>
  </r>
  <r>
    <n v="215"/>
    <n v="20240818"/>
    <n v="2.5"/>
    <n v="16.600000000000001"/>
    <n v="1775"/>
    <n v="0"/>
    <n v="1013.6"/>
    <n v="82"/>
    <x v="0"/>
    <x v="230"/>
    <x v="32"/>
    <x v="7"/>
    <n v="1.3999999999999986"/>
    <n v="1.119999999999999"/>
    <n v="0"/>
  </r>
  <r>
    <n v="215"/>
    <n v="20240819"/>
    <n v="3.1"/>
    <n v="17.899999999999999"/>
    <n v="1937"/>
    <n v="0"/>
    <n v="1016.8"/>
    <n v="74"/>
    <x v="0"/>
    <x v="231"/>
    <x v="33"/>
    <x v="7"/>
    <n v="0.10000000000000142"/>
    <n v="8.000000000000114E-2"/>
    <n v="0"/>
  </r>
  <r>
    <n v="215"/>
    <n v="20240820"/>
    <n v="4"/>
    <n v="17.8"/>
    <n v="737"/>
    <n v="12.9"/>
    <n v="1010.5"/>
    <n v="82"/>
    <x v="0"/>
    <x v="232"/>
    <x v="33"/>
    <x v="7"/>
    <n v="0.19999999999999929"/>
    <n v="0.15999999999999945"/>
    <n v="0"/>
  </r>
  <r>
    <n v="215"/>
    <n v="20240821"/>
    <n v="6"/>
    <n v="16.600000000000001"/>
    <n v="1827"/>
    <n v="-0.1"/>
    <n v="1015.8"/>
    <n v="67"/>
    <x v="0"/>
    <x v="233"/>
    <x v="33"/>
    <x v="7"/>
    <n v="1.3999999999999986"/>
    <n v="1.119999999999999"/>
    <n v="0"/>
  </r>
  <r>
    <n v="215"/>
    <n v="20240822"/>
    <n v="7.2"/>
    <n v="18.899999999999999"/>
    <n v="1295"/>
    <n v="-0.1"/>
    <n v="1008.9"/>
    <n v="67"/>
    <x v="0"/>
    <x v="234"/>
    <x v="33"/>
    <x v="7"/>
    <n v="0"/>
    <n v="0"/>
    <n v="0.89999999999999858"/>
  </r>
  <r>
    <n v="215"/>
    <n v="20240823"/>
    <n v="6.5"/>
    <n v="18.600000000000001"/>
    <n v="1220"/>
    <n v="2.2000000000000002"/>
    <n v="1005.8"/>
    <n v="77"/>
    <x v="0"/>
    <x v="235"/>
    <x v="33"/>
    <x v="7"/>
    <n v="0"/>
    <n v="0"/>
    <n v="0.60000000000000142"/>
  </r>
  <r>
    <n v="215"/>
    <n v="20240824"/>
    <n v="4.8"/>
    <n v="18.2"/>
    <n v="909"/>
    <n v="19.7"/>
    <n v="1005.9"/>
    <n v="87"/>
    <x v="0"/>
    <x v="236"/>
    <x v="33"/>
    <x v="7"/>
    <n v="0"/>
    <n v="0"/>
    <n v="0.19999999999999929"/>
  </r>
  <r>
    <n v="215"/>
    <n v="20240825"/>
    <n v="5.4"/>
    <n v="16.600000000000001"/>
    <n v="1590"/>
    <n v="0.5"/>
    <n v="1018.6"/>
    <n v="68"/>
    <x v="0"/>
    <x v="237"/>
    <x v="33"/>
    <x v="7"/>
    <n v="1.3999999999999986"/>
    <n v="1.119999999999999"/>
    <n v="0"/>
  </r>
  <r>
    <n v="215"/>
    <n v="20240826"/>
    <n v="4.5"/>
    <n v="16.7"/>
    <n v="1563"/>
    <n v="-0.1"/>
    <n v="1021"/>
    <n v="81"/>
    <x v="0"/>
    <x v="238"/>
    <x v="34"/>
    <x v="7"/>
    <n v="1.3000000000000007"/>
    <n v="1.0400000000000007"/>
    <n v="0"/>
  </r>
  <r>
    <n v="215"/>
    <n v="20240827"/>
    <n v="1.9"/>
    <n v="17.8"/>
    <n v="2092"/>
    <n v="0"/>
    <n v="1020.2"/>
    <n v="79"/>
    <x v="0"/>
    <x v="239"/>
    <x v="34"/>
    <x v="7"/>
    <n v="0.19999999999999929"/>
    <n v="0.15999999999999945"/>
    <n v="0"/>
  </r>
  <r>
    <n v="215"/>
    <n v="20240828"/>
    <n v="1.8"/>
    <n v="20.399999999999999"/>
    <n v="2080"/>
    <n v="0"/>
    <n v="1014.5"/>
    <n v="79"/>
    <x v="0"/>
    <x v="240"/>
    <x v="34"/>
    <x v="7"/>
    <n v="0"/>
    <n v="0"/>
    <n v="2.3999999999999986"/>
  </r>
  <r>
    <n v="215"/>
    <n v="20240829"/>
    <n v="2.5"/>
    <n v="17.8"/>
    <n v="1644"/>
    <n v="0"/>
    <n v="1017.4"/>
    <n v="87"/>
    <x v="0"/>
    <x v="241"/>
    <x v="34"/>
    <x v="7"/>
    <n v="0.19999999999999929"/>
    <n v="0.15999999999999945"/>
    <n v="0"/>
  </r>
  <r>
    <n v="215"/>
    <n v="20240830"/>
    <n v="2.8"/>
    <n v="17.100000000000001"/>
    <n v="1769"/>
    <n v="0"/>
    <n v="1023.1"/>
    <n v="78"/>
    <x v="0"/>
    <x v="242"/>
    <x v="34"/>
    <x v="7"/>
    <n v="0.89999999999999858"/>
    <n v="0.71999999999999886"/>
    <n v="0"/>
  </r>
  <r>
    <n v="215"/>
    <n v="20240831"/>
    <n v="6"/>
    <n v="18.7"/>
    <n v="1750"/>
    <n v="0"/>
    <n v="1022.8"/>
    <n v="69"/>
    <x v="0"/>
    <x v="243"/>
    <x v="34"/>
    <x v="7"/>
    <n v="0"/>
    <n v="0"/>
    <n v="0.69999999999999929"/>
  </r>
  <r>
    <n v="215"/>
    <n v="20240901"/>
    <n v="4.2"/>
    <n v="22.1"/>
    <n v="1782"/>
    <n v="-0.1"/>
    <n v="1015"/>
    <n v="74"/>
    <x v="0"/>
    <x v="244"/>
    <x v="34"/>
    <x v="8"/>
    <n v="0"/>
    <n v="0"/>
    <n v="4.1000000000000014"/>
  </r>
  <r>
    <n v="215"/>
    <n v="20240902"/>
    <n v="2.1"/>
    <n v="20.9"/>
    <n v="1686"/>
    <n v="0"/>
    <n v="1012.1"/>
    <n v="85"/>
    <x v="0"/>
    <x v="245"/>
    <x v="35"/>
    <x v="8"/>
    <n v="0"/>
    <n v="0"/>
    <n v="2.8999999999999986"/>
  </r>
  <r>
    <n v="215"/>
    <n v="20240903"/>
    <n v="2.2000000000000002"/>
    <n v="19.100000000000001"/>
    <n v="731"/>
    <n v="0.4"/>
    <n v="1013.9"/>
    <n v="89"/>
    <x v="0"/>
    <x v="246"/>
    <x v="35"/>
    <x v="8"/>
    <n v="0"/>
    <n v="0"/>
    <n v="1.1000000000000014"/>
  </r>
  <r>
    <n v="215"/>
    <n v="20240904"/>
    <n v="2.2999999999999998"/>
    <n v="17.399999999999999"/>
    <n v="868"/>
    <n v="0"/>
    <n v="1015.9"/>
    <n v="90"/>
    <x v="0"/>
    <x v="247"/>
    <x v="35"/>
    <x v="8"/>
    <n v="0.60000000000000142"/>
    <n v="0.48000000000000115"/>
    <n v="0"/>
  </r>
  <r>
    <n v="215"/>
    <n v="20240905"/>
    <n v="4.2"/>
    <n v="21.4"/>
    <n v="1370"/>
    <n v="0"/>
    <n v="1010.9"/>
    <n v="79"/>
    <x v="0"/>
    <x v="248"/>
    <x v="35"/>
    <x v="8"/>
    <n v="0"/>
    <n v="0"/>
    <n v="3.3999999999999986"/>
  </r>
  <r>
    <n v="215"/>
    <n v="20240906"/>
    <n v="3.9"/>
    <n v="21.3"/>
    <n v="1588"/>
    <n v="15.1"/>
    <n v="1010.3"/>
    <n v="75"/>
    <x v="0"/>
    <x v="249"/>
    <x v="35"/>
    <x v="8"/>
    <n v="0"/>
    <n v="0"/>
    <n v="3.3000000000000007"/>
  </r>
  <r>
    <n v="215"/>
    <n v="20240907"/>
    <n v="2.8"/>
    <n v="21"/>
    <n v="1549"/>
    <n v="1.3"/>
    <n v="1010.6"/>
    <n v="81"/>
    <x v="0"/>
    <x v="250"/>
    <x v="35"/>
    <x v="8"/>
    <n v="0"/>
    <n v="0"/>
    <n v="3"/>
  </r>
  <r>
    <n v="215"/>
    <n v="20240908"/>
    <n v="4"/>
    <n v="18.600000000000001"/>
    <n v="1497"/>
    <n v="2.1"/>
    <n v="1006.9"/>
    <n v="77"/>
    <x v="0"/>
    <x v="251"/>
    <x v="35"/>
    <x v="8"/>
    <n v="0"/>
    <n v="0"/>
    <n v="0.60000000000000142"/>
  </r>
  <r>
    <n v="215"/>
    <n v="20240909"/>
    <n v="4.3"/>
    <n v="16.8"/>
    <n v="1236"/>
    <n v="1.7"/>
    <n v="1006.2"/>
    <n v="81"/>
    <x v="0"/>
    <x v="252"/>
    <x v="36"/>
    <x v="8"/>
    <n v="1.1999999999999993"/>
    <n v="0.95999999999999952"/>
    <n v="0"/>
  </r>
  <r>
    <n v="215"/>
    <n v="20240910"/>
    <n v="5.8"/>
    <n v="14.8"/>
    <n v="417"/>
    <n v="30.4"/>
    <n v="1006.6"/>
    <n v="83"/>
    <x v="0"/>
    <x v="253"/>
    <x v="36"/>
    <x v="8"/>
    <n v="3.1999999999999993"/>
    <n v="2.5599999999999996"/>
    <n v="0"/>
  </r>
  <r>
    <n v="215"/>
    <n v="20240911"/>
    <n v="5"/>
    <n v="11.7"/>
    <n v="1183"/>
    <n v="12.5"/>
    <n v="1005.6"/>
    <n v="78"/>
    <x v="0"/>
    <x v="254"/>
    <x v="36"/>
    <x v="8"/>
    <n v="6.3000000000000007"/>
    <n v="5.0400000000000009"/>
    <n v="0"/>
  </r>
  <r>
    <n v="215"/>
    <n v="20240912"/>
    <n v="2.9"/>
    <n v="10.4"/>
    <n v="1121"/>
    <n v="12.4"/>
    <n v="1013.6"/>
    <n v="85"/>
    <x v="0"/>
    <x v="255"/>
    <x v="36"/>
    <x v="8"/>
    <n v="7.6"/>
    <n v="6.08"/>
    <n v="0"/>
  </r>
  <r>
    <n v="215"/>
    <n v="20240913"/>
    <n v="3.2"/>
    <n v="12"/>
    <n v="1565"/>
    <n v="0.4"/>
    <n v="1025.8"/>
    <n v="80"/>
    <x v="0"/>
    <x v="256"/>
    <x v="36"/>
    <x v="8"/>
    <n v="6"/>
    <n v="4.8000000000000007"/>
    <n v="0"/>
  </r>
  <r>
    <n v="215"/>
    <n v="20240914"/>
    <n v="1.9"/>
    <n v="11.8"/>
    <n v="1468"/>
    <n v="0"/>
    <n v="1030.4000000000001"/>
    <n v="81"/>
    <x v="0"/>
    <x v="257"/>
    <x v="36"/>
    <x v="8"/>
    <n v="6.1999999999999993"/>
    <n v="4.96"/>
    <n v="0"/>
  </r>
  <r>
    <n v="215"/>
    <n v="20240915"/>
    <n v="2.6"/>
    <n v="14.2"/>
    <n v="1366"/>
    <n v="-0.1"/>
    <n v="1026.5999999999999"/>
    <n v="84"/>
    <x v="0"/>
    <x v="258"/>
    <x v="36"/>
    <x v="8"/>
    <n v="3.8000000000000007"/>
    <n v="3.0400000000000009"/>
    <n v="0"/>
  </r>
  <r>
    <n v="215"/>
    <n v="20240916"/>
    <n v="4.2"/>
    <n v="15.3"/>
    <n v="1397"/>
    <n v="0"/>
    <n v="1026.8"/>
    <n v="84"/>
    <x v="0"/>
    <x v="259"/>
    <x v="37"/>
    <x v="8"/>
    <n v="2.6999999999999993"/>
    <n v="2.1599999999999997"/>
    <n v="0"/>
  </r>
  <r>
    <n v="215"/>
    <n v="20240917"/>
    <n v="4.4000000000000004"/>
    <n v="16.2"/>
    <n v="989"/>
    <n v="0"/>
    <n v="1029.8"/>
    <n v="83"/>
    <x v="0"/>
    <x v="260"/>
    <x v="37"/>
    <x v="8"/>
    <n v="1.8000000000000007"/>
    <n v="1.4400000000000006"/>
    <n v="0"/>
  </r>
  <r>
    <n v="215"/>
    <n v="20240918"/>
    <n v="4.4000000000000004"/>
    <n v="17.7"/>
    <n v="1527"/>
    <n v="0"/>
    <n v="1027.9000000000001"/>
    <n v="83"/>
    <x v="0"/>
    <x v="261"/>
    <x v="37"/>
    <x v="8"/>
    <n v="0.30000000000000071"/>
    <n v="0.24000000000000057"/>
    <n v="0"/>
  </r>
  <r>
    <n v="215"/>
    <n v="20240919"/>
    <n v="4.5"/>
    <n v="17.899999999999999"/>
    <n v="1546"/>
    <n v="0"/>
    <n v="1024.9000000000001"/>
    <n v="83"/>
    <x v="0"/>
    <x v="262"/>
    <x v="37"/>
    <x v="8"/>
    <n v="0.10000000000000142"/>
    <n v="8.000000000000114E-2"/>
    <n v="0"/>
  </r>
  <r>
    <n v="215"/>
    <n v="20240920"/>
    <n v="4.5"/>
    <n v="18.100000000000001"/>
    <n v="1560"/>
    <n v="0"/>
    <n v="1021.7"/>
    <n v="74"/>
    <x v="0"/>
    <x v="263"/>
    <x v="37"/>
    <x v="8"/>
    <n v="0"/>
    <n v="0"/>
    <n v="0.10000000000000142"/>
  </r>
  <r>
    <n v="215"/>
    <n v="20240921"/>
    <n v="2.2000000000000002"/>
    <n v="17"/>
    <n v="1535"/>
    <n v="0"/>
    <n v="1019.3"/>
    <n v="80"/>
    <x v="0"/>
    <x v="264"/>
    <x v="37"/>
    <x v="8"/>
    <n v="1"/>
    <n v="0.8"/>
    <n v="0"/>
  </r>
  <r>
    <n v="215"/>
    <n v="20240922"/>
    <n v="2.2000000000000002"/>
    <n v="17.7"/>
    <n v="856"/>
    <n v="0.1"/>
    <n v="1013.9"/>
    <n v="84"/>
    <x v="0"/>
    <x v="265"/>
    <x v="37"/>
    <x v="8"/>
    <n v="0.30000000000000071"/>
    <n v="0.24000000000000057"/>
    <n v="0"/>
  </r>
  <r>
    <n v="215"/>
    <n v="20240923"/>
    <n v="3.5"/>
    <n v="16.8"/>
    <n v="1097"/>
    <n v="0.2"/>
    <n v="1006.5"/>
    <n v="85"/>
    <x v="0"/>
    <x v="266"/>
    <x v="38"/>
    <x v="8"/>
    <n v="1.1999999999999993"/>
    <n v="0.95999999999999952"/>
    <n v="0"/>
  </r>
  <r>
    <n v="215"/>
    <n v="20240924"/>
    <n v="4.2"/>
    <n v="14.7"/>
    <n v="571"/>
    <n v="1.3"/>
    <n v="1002.4"/>
    <n v="86"/>
    <x v="0"/>
    <x v="267"/>
    <x v="38"/>
    <x v="8"/>
    <n v="3.3000000000000007"/>
    <n v="2.6400000000000006"/>
    <n v="0"/>
  </r>
  <r>
    <n v="215"/>
    <n v="20240925"/>
    <n v="3"/>
    <n v="14.8"/>
    <n v="444"/>
    <n v="8.3000000000000007"/>
    <n v="1000.1"/>
    <n v="85"/>
    <x v="0"/>
    <x v="268"/>
    <x v="38"/>
    <x v="8"/>
    <n v="3.1999999999999993"/>
    <n v="2.5599999999999996"/>
    <n v="0"/>
  </r>
  <r>
    <n v="215"/>
    <n v="20240926"/>
    <n v="6.1"/>
    <n v="15.7"/>
    <n v="853"/>
    <n v="12.6"/>
    <n v="988.6"/>
    <n v="87"/>
    <x v="0"/>
    <x v="269"/>
    <x v="38"/>
    <x v="8"/>
    <n v="2.3000000000000007"/>
    <n v="1.8400000000000007"/>
    <n v="0"/>
  </r>
  <r>
    <n v="215"/>
    <n v="20240927"/>
    <n v="8.8000000000000007"/>
    <n v="12.4"/>
    <n v="256"/>
    <n v="34.6"/>
    <n v="997.5"/>
    <n v="81"/>
    <x v="0"/>
    <x v="270"/>
    <x v="38"/>
    <x v="8"/>
    <n v="5.6"/>
    <n v="4.4799999999999995"/>
    <n v="0"/>
  </r>
  <r>
    <n v="215"/>
    <n v="20240928"/>
    <n v="4.5"/>
    <n v="10.5"/>
    <n v="977"/>
    <n v="8.3000000000000007"/>
    <n v="1020.9"/>
    <n v="76"/>
    <x v="0"/>
    <x v="271"/>
    <x v="38"/>
    <x v="8"/>
    <n v="7.5"/>
    <n v="6"/>
    <n v="0"/>
  </r>
  <r>
    <n v="215"/>
    <n v="20240929"/>
    <n v="3.3"/>
    <n v="9.6999999999999993"/>
    <n v="991"/>
    <n v="0"/>
    <n v="1024"/>
    <n v="81"/>
    <x v="0"/>
    <x v="272"/>
    <x v="38"/>
    <x v="8"/>
    <n v="8.3000000000000007"/>
    <n v="6.6400000000000006"/>
    <n v="0"/>
  </r>
  <r>
    <n v="215"/>
    <n v="20240930"/>
    <n v="6.5"/>
    <n v="11.9"/>
    <n v="284"/>
    <n v="11.1"/>
    <n v="1007.1"/>
    <n v="89"/>
    <x v="0"/>
    <x v="273"/>
    <x v="39"/>
    <x v="8"/>
    <n v="6.1"/>
    <n v="4.88"/>
    <n v="0"/>
  </r>
  <r>
    <n v="235"/>
    <n v="20240101"/>
    <n v="8.8000000000000007"/>
    <n v="8.1"/>
    <n v="140"/>
    <n v="5.7"/>
    <n v="998.6"/>
    <n v="80"/>
    <x v="1"/>
    <x v="0"/>
    <x v="0"/>
    <x v="0"/>
    <n v="9.9"/>
    <n v="10.89"/>
    <n v="0"/>
  </r>
  <r>
    <n v="235"/>
    <n v="20240102"/>
    <n v="9.6999999999999993"/>
    <n v="9.6"/>
    <n v="106"/>
    <n v="31.3"/>
    <n v="984.4"/>
    <n v="92"/>
    <x v="1"/>
    <x v="1"/>
    <x v="0"/>
    <x v="0"/>
    <n v="8.4"/>
    <n v="9.240000000000002"/>
    <n v="0"/>
  </r>
  <r>
    <n v="235"/>
    <n v="20240103"/>
    <n v="8"/>
    <n v="8.8000000000000007"/>
    <n v="135"/>
    <n v="4.4000000000000004"/>
    <n v="987.2"/>
    <n v="87"/>
    <x v="1"/>
    <x v="2"/>
    <x v="0"/>
    <x v="0"/>
    <n v="9.1999999999999993"/>
    <n v="10.119999999999999"/>
    <n v="0"/>
  </r>
  <r>
    <n v="235"/>
    <n v="20240104"/>
    <n v="3.6"/>
    <n v="6.1"/>
    <n v="119"/>
    <n v="2.7"/>
    <n v="1000.7"/>
    <n v="87"/>
    <x v="1"/>
    <x v="3"/>
    <x v="0"/>
    <x v="0"/>
    <n v="11.9"/>
    <n v="13.090000000000002"/>
    <n v="0"/>
  </r>
  <r>
    <n v="235"/>
    <n v="20240105"/>
    <n v="4.5999999999999996"/>
    <n v="6.1"/>
    <n v="145"/>
    <n v="7.2"/>
    <n v="997.5"/>
    <n v="91"/>
    <x v="1"/>
    <x v="4"/>
    <x v="0"/>
    <x v="0"/>
    <n v="11.9"/>
    <n v="13.090000000000002"/>
    <n v="0"/>
  </r>
  <r>
    <n v="235"/>
    <n v="20240106"/>
    <n v="6.5"/>
    <n v="3.5"/>
    <n v="140"/>
    <n v="0.2"/>
    <n v="1013.1"/>
    <n v="83"/>
    <x v="1"/>
    <x v="5"/>
    <x v="0"/>
    <x v="0"/>
    <n v="14.5"/>
    <n v="15.950000000000001"/>
    <n v="0"/>
  </r>
  <r>
    <n v="235"/>
    <n v="20240107"/>
    <n v="8.4"/>
    <n v="1.1000000000000001"/>
    <n v="293"/>
    <n v="0"/>
    <n v="1027.2"/>
    <n v="73"/>
    <x v="1"/>
    <x v="6"/>
    <x v="0"/>
    <x v="0"/>
    <n v="16.899999999999999"/>
    <n v="18.59"/>
    <n v="0"/>
  </r>
  <r>
    <n v="235"/>
    <n v="20240108"/>
    <n v="9.1999999999999993"/>
    <n v="-0.1"/>
    <n v="186"/>
    <n v="0"/>
    <n v="1034.5999999999999"/>
    <n v="71"/>
    <x v="1"/>
    <x v="7"/>
    <x v="1"/>
    <x v="0"/>
    <n v="18.100000000000001"/>
    <n v="19.910000000000004"/>
    <n v="0"/>
  </r>
  <r>
    <n v="235"/>
    <n v="20240109"/>
    <n v="8.1999999999999993"/>
    <n v="-1.1000000000000001"/>
    <n v="443"/>
    <n v="0"/>
    <n v="1035.8"/>
    <n v="65"/>
    <x v="1"/>
    <x v="8"/>
    <x v="1"/>
    <x v="0"/>
    <n v="19.100000000000001"/>
    <n v="21.01"/>
    <n v="0"/>
  </r>
  <r>
    <n v="235"/>
    <n v="20240110"/>
    <n v="6.3"/>
    <n v="-0.6"/>
    <n v="439"/>
    <n v="0"/>
    <n v="1032.5"/>
    <n v="62"/>
    <x v="1"/>
    <x v="9"/>
    <x v="1"/>
    <x v="0"/>
    <n v="18.600000000000001"/>
    <n v="20.460000000000004"/>
    <n v="0"/>
  </r>
  <r>
    <n v="235"/>
    <n v="20240111"/>
    <n v="2.8"/>
    <n v="2.8"/>
    <n v="133"/>
    <n v="0"/>
    <n v="1034.5999999999999"/>
    <n v="81"/>
    <x v="1"/>
    <x v="10"/>
    <x v="1"/>
    <x v="0"/>
    <n v="15.2"/>
    <n v="16.72"/>
    <n v="0"/>
  </r>
  <r>
    <n v="235"/>
    <n v="20240112"/>
    <n v="2.6"/>
    <n v="5"/>
    <n v="153"/>
    <n v="0.4"/>
    <n v="1032.3"/>
    <n v="86"/>
    <x v="1"/>
    <x v="11"/>
    <x v="1"/>
    <x v="0"/>
    <n v="13"/>
    <n v="14.3"/>
    <n v="0"/>
  </r>
  <r>
    <n v="235"/>
    <n v="20240113"/>
    <n v="6"/>
    <n v="5.5"/>
    <n v="146"/>
    <n v="0.9"/>
    <n v="1020.2"/>
    <n v="85"/>
    <x v="1"/>
    <x v="12"/>
    <x v="1"/>
    <x v="0"/>
    <n v="12.5"/>
    <n v="13.750000000000002"/>
    <n v="0"/>
  </r>
  <r>
    <n v="235"/>
    <n v="20240114"/>
    <n v="5.8"/>
    <n v="4.9000000000000004"/>
    <n v="174"/>
    <n v="5.3"/>
    <n v="1007.1"/>
    <n v="79"/>
    <x v="1"/>
    <x v="13"/>
    <x v="1"/>
    <x v="0"/>
    <n v="13.1"/>
    <n v="14.41"/>
    <n v="0"/>
  </r>
  <r>
    <n v="235"/>
    <n v="20240115"/>
    <n v="7.4"/>
    <n v="3.2"/>
    <n v="246"/>
    <n v="2.6"/>
    <n v="1002.3"/>
    <n v="73"/>
    <x v="1"/>
    <x v="14"/>
    <x v="2"/>
    <x v="0"/>
    <n v="14.8"/>
    <n v="16.28"/>
    <n v="0"/>
  </r>
  <r>
    <n v="235"/>
    <n v="20240116"/>
    <n v="6.4"/>
    <n v="3"/>
    <n v="252"/>
    <n v="0.5"/>
    <n v="1004.4"/>
    <n v="71"/>
    <x v="1"/>
    <x v="15"/>
    <x v="2"/>
    <x v="0"/>
    <n v="15"/>
    <n v="16.5"/>
    <n v="0"/>
  </r>
  <r>
    <n v="235"/>
    <n v="20240117"/>
    <n v="4.2"/>
    <n v="2.1"/>
    <n v="91"/>
    <n v="0.5"/>
    <n v="992.2"/>
    <n v="81"/>
    <x v="1"/>
    <x v="16"/>
    <x v="2"/>
    <x v="0"/>
    <n v="15.9"/>
    <n v="17.490000000000002"/>
    <n v="0"/>
  </r>
  <r>
    <n v="235"/>
    <n v="20240118"/>
    <n v="3"/>
    <n v="2.4"/>
    <n v="424"/>
    <n v="0.6"/>
    <n v="1002.4"/>
    <n v="70"/>
    <x v="1"/>
    <x v="17"/>
    <x v="2"/>
    <x v="0"/>
    <n v="15.6"/>
    <n v="17.16"/>
    <n v="0"/>
  </r>
  <r>
    <n v="235"/>
    <n v="20240119"/>
    <n v="7.2"/>
    <n v="4.3"/>
    <n v="464"/>
    <n v="-0.1"/>
    <n v="1017.8"/>
    <n v="69"/>
    <x v="1"/>
    <x v="18"/>
    <x v="2"/>
    <x v="0"/>
    <n v="13.7"/>
    <n v="15.07"/>
    <n v="0"/>
  </r>
  <r>
    <n v="235"/>
    <n v="20240120"/>
    <n v="9.1"/>
    <n v="3.7"/>
    <n v="261"/>
    <n v="0"/>
    <n v="1023.5"/>
    <n v="70"/>
    <x v="1"/>
    <x v="19"/>
    <x v="2"/>
    <x v="0"/>
    <n v="14.3"/>
    <n v="15.730000000000002"/>
    <n v="0"/>
  </r>
  <r>
    <n v="235"/>
    <n v="20240121"/>
    <n v="12"/>
    <n v="5"/>
    <n v="101"/>
    <n v="1.3"/>
    <n v="1012.1"/>
    <n v="77"/>
    <x v="1"/>
    <x v="20"/>
    <x v="2"/>
    <x v="0"/>
    <n v="13"/>
    <n v="14.3"/>
    <n v="0"/>
  </r>
  <r>
    <n v="235"/>
    <n v="20240122"/>
    <n v="12.4"/>
    <n v="8.5"/>
    <n v="458"/>
    <n v="3.6"/>
    <n v="1003.8"/>
    <n v="83"/>
    <x v="1"/>
    <x v="21"/>
    <x v="3"/>
    <x v="0"/>
    <n v="9.5"/>
    <n v="10.450000000000001"/>
    <n v="0"/>
  </r>
  <r>
    <n v="235"/>
    <n v="20240123"/>
    <n v="11.1"/>
    <n v="7.8"/>
    <n v="320"/>
    <n v="5.5"/>
    <n v="1015.6"/>
    <n v="84"/>
    <x v="1"/>
    <x v="22"/>
    <x v="3"/>
    <x v="0"/>
    <n v="10.199999999999999"/>
    <n v="11.22"/>
    <n v="0"/>
  </r>
  <r>
    <n v="235"/>
    <n v="20240124"/>
    <n v="10.5"/>
    <n v="8.8000000000000007"/>
    <n v="394"/>
    <n v="-0.1"/>
    <n v="1017.1"/>
    <n v="79"/>
    <x v="1"/>
    <x v="23"/>
    <x v="3"/>
    <x v="0"/>
    <n v="9.1999999999999993"/>
    <n v="10.119999999999999"/>
    <n v="0"/>
  </r>
  <r>
    <n v="235"/>
    <n v="20240125"/>
    <n v="5.2"/>
    <n v="7.2"/>
    <n v="254"/>
    <n v="1.6"/>
    <n v="1025.0999999999999"/>
    <n v="91"/>
    <x v="1"/>
    <x v="24"/>
    <x v="3"/>
    <x v="0"/>
    <n v="10.8"/>
    <n v="11.880000000000003"/>
    <n v="0"/>
  </r>
  <r>
    <n v="235"/>
    <n v="20240126"/>
    <n v="9.3000000000000007"/>
    <n v="7.8"/>
    <n v="380"/>
    <n v="3.2"/>
    <n v="1023.3"/>
    <n v="83"/>
    <x v="1"/>
    <x v="25"/>
    <x v="3"/>
    <x v="0"/>
    <n v="10.199999999999999"/>
    <n v="11.22"/>
    <n v="0"/>
  </r>
  <r>
    <n v="235"/>
    <n v="20240127"/>
    <n v="4.9000000000000004"/>
    <n v="5.5"/>
    <n v="507"/>
    <n v="0"/>
    <n v="1033.2"/>
    <n v="86"/>
    <x v="1"/>
    <x v="26"/>
    <x v="3"/>
    <x v="0"/>
    <n v="12.5"/>
    <n v="13.750000000000002"/>
    <n v="0"/>
  </r>
  <r>
    <n v="235"/>
    <n v="20240128"/>
    <n v="4.9000000000000004"/>
    <n v="4.5999999999999996"/>
    <n v="577"/>
    <n v="0"/>
    <n v="1026"/>
    <n v="73"/>
    <x v="1"/>
    <x v="27"/>
    <x v="3"/>
    <x v="0"/>
    <n v="13.4"/>
    <n v="14.740000000000002"/>
    <n v="0"/>
  </r>
  <r>
    <n v="235"/>
    <n v="20240129"/>
    <n v="4.2"/>
    <n v="6.5"/>
    <n v="380"/>
    <n v="0"/>
    <n v="1024.4000000000001"/>
    <n v="88"/>
    <x v="1"/>
    <x v="28"/>
    <x v="4"/>
    <x v="0"/>
    <n v="11.5"/>
    <n v="12.65"/>
    <n v="0"/>
  </r>
  <r>
    <n v="235"/>
    <n v="20240130"/>
    <n v="6.3"/>
    <n v="7.6"/>
    <n v="163"/>
    <n v="0.3"/>
    <n v="1026.0999999999999"/>
    <n v="90"/>
    <x v="1"/>
    <x v="29"/>
    <x v="4"/>
    <x v="0"/>
    <n v="10.4"/>
    <n v="11.440000000000001"/>
    <n v="0"/>
  </r>
  <r>
    <n v="235"/>
    <n v="20240131"/>
    <n v="7.4"/>
    <n v="6.6"/>
    <n v="147"/>
    <n v="4.3"/>
    <n v="1027.8"/>
    <n v="79"/>
    <x v="1"/>
    <x v="30"/>
    <x v="4"/>
    <x v="0"/>
    <n v="11.4"/>
    <n v="12.540000000000001"/>
    <n v="0"/>
  </r>
  <r>
    <n v="235"/>
    <n v="20240201"/>
    <n v="5.5"/>
    <n v="6.7"/>
    <n v="599"/>
    <n v="-0.1"/>
    <n v="1028.7"/>
    <n v="83"/>
    <x v="1"/>
    <x v="31"/>
    <x v="4"/>
    <x v="1"/>
    <n v="11.3"/>
    <n v="12.430000000000001"/>
    <n v="0"/>
  </r>
  <r>
    <n v="235"/>
    <n v="20240202"/>
    <n v="8.1999999999999993"/>
    <n v="7.7"/>
    <n v="271"/>
    <n v="-0.1"/>
    <n v="1024.4000000000001"/>
    <n v="88"/>
    <x v="1"/>
    <x v="32"/>
    <x v="4"/>
    <x v="1"/>
    <n v="10.3"/>
    <n v="11.330000000000002"/>
    <n v="0"/>
  </r>
  <r>
    <n v="235"/>
    <n v="20240203"/>
    <n v="7.5"/>
    <n v="8.9"/>
    <n v="495"/>
    <n v="0"/>
    <n v="1022.6"/>
    <n v="90"/>
    <x v="1"/>
    <x v="33"/>
    <x v="4"/>
    <x v="1"/>
    <n v="9.1"/>
    <n v="10.01"/>
    <n v="0"/>
  </r>
  <r>
    <n v="235"/>
    <n v="20240204"/>
    <n v="8.4"/>
    <n v="8.6"/>
    <n v="189"/>
    <n v="-0.1"/>
    <n v="1018.3"/>
    <n v="86"/>
    <x v="1"/>
    <x v="34"/>
    <x v="4"/>
    <x v="1"/>
    <n v="9.4"/>
    <n v="10.340000000000002"/>
    <n v="0"/>
  </r>
  <r>
    <n v="235"/>
    <n v="20240205"/>
    <n v="10.199999999999999"/>
    <n v="8.6"/>
    <n v="409"/>
    <n v="0"/>
    <n v="1014.3"/>
    <n v="86"/>
    <x v="1"/>
    <x v="35"/>
    <x v="5"/>
    <x v="1"/>
    <n v="9.4"/>
    <n v="10.340000000000002"/>
    <n v="0"/>
  </r>
  <r>
    <n v="235"/>
    <n v="20240206"/>
    <n v="10.5"/>
    <n v="8.5"/>
    <n v="306"/>
    <n v="8.3000000000000007"/>
    <n v="1004.3"/>
    <n v="84"/>
    <x v="1"/>
    <x v="36"/>
    <x v="5"/>
    <x v="1"/>
    <n v="9.5"/>
    <n v="10.450000000000001"/>
    <n v="0"/>
  </r>
  <r>
    <n v="235"/>
    <n v="20240207"/>
    <n v="2.1"/>
    <n v="4.3"/>
    <n v="522"/>
    <n v="0"/>
    <n v="1005.1"/>
    <n v="75"/>
    <x v="1"/>
    <x v="37"/>
    <x v="5"/>
    <x v="1"/>
    <n v="13.7"/>
    <n v="15.07"/>
    <n v="0"/>
  </r>
  <r>
    <n v="235"/>
    <n v="20240208"/>
    <n v="5.3"/>
    <n v="2.1"/>
    <n v="124"/>
    <n v="10.199999999999999"/>
    <n v="996.8"/>
    <n v="88"/>
    <x v="1"/>
    <x v="38"/>
    <x v="5"/>
    <x v="1"/>
    <n v="15.9"/>
    <n v="17.490000000000002"/>
    <n v="0"/>
  </r>
  <r>
    <n v="235"/>
    <n v="20240209"/>
    <n v="6.4"/>
    <n v="9"/>
    <n v="325"/>
    <n v="11.6"/>
    <n v="982.4"/>
    <n v="89"/>
    <x v="1"/>
    <x v="39"/>
    <x v="5"/>
    <x v="1"/>
    <n v="9"/>
    <n v="9.9"/>
    <n v="0"/>
  </r>
  <r>
    <n v="235"/>
    <n v="20240210"/>
    <n v="3.4"/>
    <n v="9.6999999999999993"/>
    <n v="384"/>
    <n v="0.3"/>
    <n v="986.1"/>
    <n v="91"/>
    <x v="1"/>
    <x v="40"/>
    <x v="5"/>
    <x v="1"/>
    <n v="8.3000000000000007"/>
    <n v="9.1300000000000008"/>
    <n v="0"/>
  </r>
  <r>
    <n v="235"/>
    <n v="20240211"/>
    <n v="4.3"/>
    <n v="8.1999999999999993"/>
    <n v="307"/>
    <n v="3"/>
    <n v="990.1"/>
    <n v="93"/>
    <x v="1"/>
    <x v="41"/>
    <x v="5"/>
    <x v="1"/>
    <n v="9.8000000000000007"/>
    <n v="10.780000000000001"/>
    <n v="0"/>
  </r>
  <r>
    <n v="235"/>
    <n v="20240212"/>
    <n v="4.4000000000000004"/>
    <n v="7"/>
    <n v="518"/>
    <n v="0"/>
    <n v="1003.8"/>
    <n v="87"/>
    <x v="1"/>
    <x v="42"/>
    <x v="6"/>
    <x v="1"/>
    <n v="11"/>
    <n v="12.100000000000001"/>
    <n v="0"/>
  </r>
  <r>
    <n v="235"/>
    <n v="20240213"/>
    <n v="6.8"/>
    <n v="7.4"/>
    <n v="442"/>
    <n v="7.4"/>
    <n v="1012.8"/>
    <n v="85"/>
    <x v="1"/>
    <x v="43"/>
    <x v="6"/>
    <x v="1"/>
    <n v="10.6"/>
    <n v="11.66"/>
    <n v="0"/>
  </r>
  <r>
    <n v="235"/>
    <n v="20240214"/>
    <n v="8.1"/>
    <n v="9.4"/>
    <n v="232"/>
    <n v="2.7"/>
    <n v="1012.1"/>
    <n v="96"/>
    <x v="1"/>
    <x v="44"/>
    <x v="6"/>
    <x v="1"/>
    <n v="8.6"/>
    <n v="9.4600000000000009"/>
    <n v="0"/>
  </r>
  <r>
    <n v="235"/>
    <n v="20240215"/>
    <n v="6.6"/>
    <n v="12.3"/>
    <n v="284"/>
    <n v="1"/>
    <n v="1011.1"/>
    <n v="90"/>
    <x v="1"/>
    <x v="45"/>
    <x v="6"/>
    <x v="1"/>
    <n v="5.6999999999999993"/>
    <n v="6.27"/>
    <n v="0"/>
  </r>
  <r>
    <n v="235"/>
    <n v="20240216"/>
    <n v="4.9000000000000004"/>
    <n v="9.6"/>
    <n v="265"/>
    <n v="1.7"/>
    <n v="1013.1"/>
    <n v="90"/>
    <x v="1"/>
    <x v="46"/>
    <x v="6"/>
    <x v="1"/>
    <n v="8.4"/>
    <n v="9.240000000000002"/>
    <n v="0"/>
  </r>
  <r>
    <n v="235"/>
    <n v="20240217"/>
    <n v="3.3"/>
    <n v="8.6999999999999993"/>
    <n v="327"/>
    <n v="0.4"/>
    <n v="1029.2"/>
    <n v="92"/>
    <x v="1"/>
    <x v="47"/>
    <x v="6"/>
    <x v="1"/>
    <n v="9.3000000000000007"/>
    <n v="10.230000000000002"/>
    <n v="0"/>
  </r>
  <r>
    <n v="235"/>
    <n v="20240218"/>
    <n v="8.8000000000000007"/>
    <n v="9"/>
    <n v="109"/>
    <n v="29.9"/>
    <n v="1022.1"/>
    <n v="93"/>
    <x v="1"/>
    <x v="48"/>
    <x v="6"/>
    <x v="1"/>
    <n v="9"/>
    <n v="9.9"/>
    <n v="0"/>
  </r>
  <r>
    <n v="235"/>
    <n v="20240219"/>
    <n v="5.4"/>
    <n v="8.3000000000000007"/>
    <n v="254"/>
    <n v="0.3"/>
    <n v="1025"/>
    <n v="90"/>
    <x v="1"/>
    <x v="49"/>
    <x v="7"/>
    <x v="1"/>
    <n v="9.6999999999999993"/>
    <n v="10.67"/>
    <n v="0"/>
  </r>
  <r>
    <n v="235"/>
    <n v="20240220"/>
    <n v="6.5"/>
    <n v="8.4"/>
    <n v="387"/>
    <n v="0.4"/>
    <n v="1023.5"/>
    <n v="90"/>
    <x v="1"/>
    <x v="50"/>
    <x v="7"/>
    <x v="1"/>
    <n v="9.6"/>
    <n v="10.56"/>
    <n v="0"/>
  </r>
  <r>
    <n v="235"/>
    <n v="20240221"/>
    <n v="9"/>
    <n v="9"/>
    <n v="231"/>
    <n v="6.1"/>
    <n v="1007.6"/>
    <n v="90"/>
    <x v="1"/>
    <x v="51"/>
    <x v="7"/>
    <x v="1"/>
    <n v="9"/>
    <n v="9.9"/>
    <n v="0"/>
  </r>
  <r>
    <n v="235"/>
    <n v="20240222"/>
    <n v="8.1999999999999993"/>
    <n v="9.1"/>
    <n v="402"/>
    <n v="13.9"/>
    <n v="983.4"/>
    <n v="90"/>
    <x v="1"/>
    <x v="52"/>
    <x v="7"/>
    <x v="1"/>
    <n v="8.9"/>
    <n v="9.7900000000000009"/>
    <n v="0"/>
  </r>
  <r>
    <n v="235"/>
    <n v="20240223"/>
    <n v="8.6"/>
    <n v="6.2"/>
    <n v="467"/>
    <n v="4.3"/>
    <n v="987.8"/>
    <n v="81"/>
    <x v="1"/>
    <x v="53"/>
    <x v="7"/>
    <x v="1"/>
    <n v="11.8"/>
    <n v="12.980000000000002"/>
    <n v="0"/>
  </r>
  <r>
    <n v="235"/>
    <n v="20240224"/>
    <n v="5.2"/>
    <n v="4.2"/>
    <n v="480"/>
    <n v="5.3"/>
    <n v="996.6"/>
    <n v="89"/>
    <x v="1"/>
    <x v="54"/>
    <x v="7"/>
    <x v="1"/>
    <n v="13.8"/>
    <n v="15.180000000000001"/>
    <n v="0"/>
  </r>
  <r>
    <n v="235"/>
    <n v="20240225"/>
    <n v="3"/>
    <n v="5.6"/>
    <n v="494"/>
    <n v="3.4"/>
    <n v="999.9"/>
    <n v="89"/>
    <x v="1"/>
    <x v="55"/>
    <x v="7"/>
    <x v="1"/>
    <n v="12.4"/>
    <n v="13.640000000000002"/>
    <n v="0"/>
  </r>
  <r>
    <n v="235"/>
    <n v="20240226"/>
    <n v="9.3000000000000007"/>
    <n v="5.8"/>
    <n v="453"/>
    <n v="0"/>
    <n v="1009.8"/>
    <n v="79"/>
    <x v="1"/>
    <x v="56"/>
    <x v="8"/>
    <x v="1"/>
    <n v="12.2"/>
    <n v="13.42"/>
    <n v="0"/>
  </r>
  <r>
    <n v="235"/>
    <n v="20240227"/>
    <n v="3.2"/>
    <n v="5.5"/>
    <n v="836"/>
    <n v="0"/>
    <n v="1019"/>
    <n v="74"/>
    <x v="1"/>
    <x v="57"/>
    <x v="8"/>
    <x v="1"/>
    <n v="12.5"/>
    <n v="13.750000000000002"/>
    <n v="0"/>
  </r>
  <r>
    <n v="235"/>
    <n v="20240228"/>
    <n v="6"/>
    <n v="8"/>
    <n v="537"/>
    <n v="0.2"/>
    <n v="1017.6"/>
    <n v="89"/>
    <x v="1"/>
    <x v="58"/>
    <x v="8"/>
    <x v="1"/>
    <n v="10"/>
    <n v="11"/>
    <n v="0"/>
  </r>
  <r>
    <n v="235"/>
    <n v="20240229"/>
    <n v="8.1"/>
    <n v="9.1"/>
    <n v="231"/>
    <n v="1.6"/>
    <n v="1005.5"/>
    <n v="93"/>
    <x v="1"/>
    <x v="59"/>
    <x v="8"/>
    <x v="1"/>
    <n v="8.9"/>
    <n v="9.7900000000000009"/>
    <n v="0"/>
  </r>
  <r>
    <n v="235"/>
    <n v="20240301"/>
    <n v="6.5"/>
    <n v="7.6"/>
    <n v="773"/>
    <n v="1.7"/>
    <n v="998.9"/>
    <n v="82"/>
    <x v="1"/>
    <x v="60"/>
    <x v="8"/>
    <x v="2"/>
    <n v="10.4"/>
    <n v="10.4"/>
    <n v="0"/>
  </r>
  <r>
    <n v="235"/>
    <n v="20240302"/>
    <n v="6.3"/>
    <n v="8.5"/>
    <n v="1116"/>
    <n v="0.2"/>
    <n v="998.6"/>
    <n v="73"/>
    <x v="1"/>
    <x v="61"/>
    <x v="8"/>
    <x v="2"/>
    <n v="9.5"/>
    <n v="9.5"/>
    <n v="0"/>
  </r>
  <r>
    <n v="235"/>
    <n v="20240303"/>
    <n v="3.4"/>
    <n v="9.1999999999999993"/>
    <n v="589"/>
    <n v="-0.1"/>
    <n v="1002"/>
    <n v="83"/>
    <x v="1"/>
    <x v="62"/>
    <x v="8"/>
    <x v="2"/>
    <n v="8.8000000000000007"/>
    <n v="8.8000000000000007"/>
    <n v="0"/>
  </r>
  <r>
    <n v="235"/>
    <n v="20240304"/>
    <n v="3"/>
    <n v="7"/>
    <n v="1056"/>
    <n v="0"/>
    <n v="1011.4"/>
    <n v="84"/>
    <x v="1"/>
    <x v="63"/>
    <x v="9"/>
    <x v="2"/>
    <n v="11"/>
    <n v="11"/>
    <n v="0"/>
  </r>
  <r>
    <n v="235"/>
    <n v="20240305"/>
    <n v="2.2999999999999998"/>
    <n v="7.1"/>
    <n v="472"/>
    <n v="0.5"/>
    <n v="1014.6"/>
    <n v="93"/>
    <x v="1"/>
    <x v="64"/>
    <x v="9"/>
    <x v="2"/>
    <n v="10.9"/>
    <n v="10.9"/>
    <n v="0"/>
  </r>
  <r>
    <n v="235"/>
    <n v="20240306"/>
    <n v="3.6"/>
    <n v="7.3"/>
    <n v="721"/>
    <n v="-0.1"/>
    <n v="1023.1"/>
    <n v="90"/>
    <x v="1"/>
    <x v="65"/>
    <x v="9"/>
    <x v="2"/>
    <n v="10.7"/>
    <n v="10.7"/>
    <n v="0"/>
  </r>
  <r>
    <n v="235"/>
    <n v="20240307"/>
    <n v="6.1"/>
    <n v="5.5"/>
    <n v="1025"/>
    <n v="0"/>
    <n v="1024.3"/>
    <n v="83"/>
    <x v="1"/>
    <x v="66"/>
    <x v="9"/>
    <x v="2"/>
    <n v="12.5"/>
    <n v="12.5"/>
    <n v="0"/>
  </r>
  <r>
    <n v="235"/>
    <n v="20240308"/>
    <n v="7.1"/>
    <n v="5.4"/>
    <n v="1303"/>
    <n v="0"/>
    <n v="1012.7"/>
    <n v="73"/>
    <x v="1"/>
    <x v="67"/>
    <x v="9"/>
    <x v="2"/>
    <n v="12.6"/>
    <n v="12.6"/>
    <n v="0"/>
  </r>
  <r>
    <n v="235"/>
    <n v="20240309"/>
    <n v="6.2"/>
    <n v="7"/>
    <n v="1243"/>
    <n v="0"/>
    <n v="1001.8"/>
    <n v="74"/>
    <x v="1"/>
    <x v="68"/>
    <x v="9"/>
    <x v="2"/>
    <n v="11"/>
    <n v="11"/>
    <n v="0"/>
  </r>
  <r>
    <n v="235"/>
    <n v="20240310"/>
    <n v="7.5"/>
    <n v="7.2"/>
    <n v="658"/>
    <n v="0"/>
    <n v="998.8"/>
    <n v="83"/>
    <x v="1"/>
    <x v="69"/>
    <x v="9"/>
    <x v="2"/>
    <n v="10.8"/>
    <n v="10.8"/>
    <n v="0"/>
  </r>
  <r>
    <n v="235"/>
    <n v="20240311"/>
    <n v="4.0999999999999996"/>
    <n v="6.7"/>
    <n v="305"/>
    <n v="0.7"/>
    <n v="1003.3"/>
    <n v="90"/>
    <x v="1"/>
    <x v="70"/>
    <x v="10"/>
    <x v="2"/>
    <n v="11.3"/>
    <n v="11.3"/>
    <n v="0"/>
  </r>
  <r>
    <n v="235"/>
    <n v="20240312"/>
    <n v="4.4000000000000004"/>
    <n v="8.1999999999999993"/>
    <n v="581"/>
    <n v="0.2"/>
    <n v="1011.5"/>
    <n v="88"/>
    <x v="1"/>
    <x v="71"/>
    <x v="10"/>
    <x v="2"/>
    <n v="9.8000000000000007"/>
    <n v="9.8000000000000007"/>
    <n v="0"/>
  </r>
  <r>
    <n v="235"/>
    <n v="20240313"/>
    <n v="7"/>
    <n v="10.199999999999999"/>
    <n v="619"/>
    <n v="0.4"/>
    <n v="1012.1"/>
    <n v="90"/>
    <x v="1"/>
    <x v="72"/>
    <x v="10"/>
    <x v="2"/>
    <n v="7.8000000000000007"/>
    <n v="7.8000000000000007"/>
    <n v="0"/>
  </r>
  <r>
    <n v="235"/>
    <n v="20240314"/>
    <n v="7.1"/>
    <n v="12.1"/>
    <n v="1273"/>
    <n v="-0.1"/>
    <n v="1008.7"/>
    <n v="77"/>
    <x v="1"/>
    <x v="73"/>
    <x v="10"/>
    <x v="2"/>
    <n v="5.9"/>
    <n v="5.9"/>
    <n v="0"/>
  </r>
  <r>
    <n v="235"/>
    <n v="20240315"/>
    <n v="8.9"/>
    <n v="11"/>
    <n v="1116"/>
    <n v="-0.1"/>
    <n v="1004.9"/>
    <n v="87"/>
    <x v="1"/>
    <x v="74"/>
    <x v="10"/>
    <x v="2"/>
    <n v="7"/>
    <n v="7"/>
    <n v="0"/>
  </r>
  <r>
    <n v="235"/>
    <n v="20240316"/>
    <n v="4.2"/>
    <n v="7"/>
    <n v="930"/>
    <n v="0.2"/>
    <n v="1019"/>
    <n v="75"/>
    <x v="1"/>
    <x v="75"/>
    <x v="10"/>
    <x v="2"/>
    <n v="11"/>
    <n v="11"/>
    <n v="0"/>
  </r>
  <r>
    <n v="235"/>
    <n v="20240317"/>
    <n v="5"/>
    <n v="9.3000000000000007"/>
    <n v="589"/>
    <n v="5.9"/>
    <n v="1018.1"/>
    <n v="82"/>
    <x v="1"/>
    <x v="76"/>
    <x v="10"/>
    <x v="2"/>
    <n v="8.6999999999999993"/>
    <n v="8.6999999999999993"/>
    <n v="0"/>
  </r>
  <r>
    <n v="235"/>
    <n v="20240318"/>
    <n v="4.0999999999999996"/>
    <n v="9.6"/>
    <n v="1374"/>
    <n v="-0.1"/>
    <n v="1015.2"/>
    <n v="90"/>
    <x v="1"/>
    <x v="77"/>
    <x v="11"/>
    <x v="2"/>
    <n v="8.4"/>
    <n v="8.4"/>
    <n v="0"/>
  </r>
  <r>
    <n v="235"/>
    <n v="20240319"/>
    <n v="5.3"/>
    <n v="10.5"/>
    <n v="1060"/>
    <n v="0"/>
    <n v="1017"/>
    <n v="85"/>
    <x v="1"/>
    <x v="78"/>
    <x v="11"/>
    <x v="2"/>
    <n v="7.5"/>
    <n v="7.5"/>
    <n v="0"/>
  </r>
  <r>
    <n v="235"/>
    <n v="20240320"/>
    <n v="3.2"/>
    <n v="10"/>
    <n v="679"/>
    <n v="1.7"/>
    <n v="1018.9"/>
    <n v="92"/>
    <x v="1"/>
    <x v="79"/>
    <x v="11"/>
    <x v="2"/>
    <n v="8"/>
    <n v="8"/>
    <n v="0"/>
  </r>
  <r>
    <n v="235"/>
    <n v="20240321"/>
    <n v="4.9000000000000004"/>
    <n v="8.1"/>
    <n v="448"/>
    <n v="0.3"/>
    <n v="1022.7"/>
    <n v="89"/>
    <x v="1"/>
    <x v="80"/>
    <x v="11"/>
    <x v="2"/>
    <n v="9.9"/>
    <n v="9.9"/>
    <n v="0"/>
  </r>
  <r>
    <n v="235"/>
    <n v="20240322"/>
    <n v="5.5"/>
    <n v="8.9"/>
    <n v="400"/>
    <n v="2.2999999999999998"/>
    <n v="1014.4"/>
    <n v="87"/>
    <x v="1"/>
    <x v="81"/>
    <x v="11"/>
    <x v="2"/>
    <n v="9.1"/>
    <n v="9.1"/>
    <n v="0"/>
  </r>
  <r>
    <n v="235"/>
    <n v="20240323"/>
    <n v="8.3000000000000007"/>
    <n v="7.1"/>
    <n v="1083"/>
    <n v="6.1"/>
    <n v="1005.8"/>
    <n v="74"/>
    <x v="1"/>
    <x v="82"/>
    <x v="11"/>
    <x v="2"/>
    <n v="10.9"/>
    <n v="10.9"/>
    <n v="0"/>
  </r>
  <r>
    <n v="235"/>
    <n v="20240324"/>
    <n v="8.6999999999999993"/>
    <n v="7.4"/>
    <n v="864"/>
    <n v="4.3"/>
    <n v="1002.6"/>
    <n v="79"/>
    <x v="1"/>
    <x v="83"/>
    <x v="11"/>
    <x v="2"/>
    <n v="10.6"/>
    <n v="10.6"/>
    <n v="0"/>
  </r>
  <r>
    <n v="235"/>
    <n v="20240325"/>
    <n v="3.4"/>
    <n v="8.1"/>
    <n v="1190"/>
    <n v="-0.1"/>
    <n v="1003.9"/>
    <n v="70"/>
    <x v="1"/>
    <x v="84"/>
    <x v="12"/>
    <x v="2"/>
    <n v="9.9"/>
    <n v="9.9"/>
    <n v="0"/>
  </r>
  <r>
    <n v="235"/>
    <n v="20240326"/>
    <n v="4.2"/>
    <n v="9"/>
    <n v="1294"/>
    <n v="0"/>
    <n v="990.9"/>
    <n v="70"/>
    <x v="1"/>
    <x v="85"/>
    <x v="12"/>
    <x v="2"/>
    <n v="9"/>
    <n v="9"/>
    <n v="0"/>
  </r>
  <r>
    <n v="235"/>
    <n v="20240327"/>
    <n v="5.0999999999999996"/>
    <n v="9.6"/>
    <n v="990"/>
    <n v="-0.1"/>
    <n v="985.3"/>
    <n v="79"/>
    <x v="1"/>
    <x v="86"/>
    <x v="12"/>
    <x v="2"/>
    <n v="8.4"/>
    <n v="8.4"/>
    <n v="0"/>
  </r>
  <r>
    <n v="235"/>
    <n v="20240328"/>
    <n v="7.1"/>
    <n v="9"/>
    <n v="975"/>
    <n v="2.1"/>
    <n v="984.6"/>
    <n v="74"/>
    <x v="1"/>
    <x v="87"/>
    <x v="12"/>
    <x v="2"/>
    <n v="9"/>
    <n v="9"/>
    <n v="0"/>
  </r>
  <r>
    <n v="235"/>
    <n v="20240329"/>
    <n v="7.5"/>
    <n v="10.8"/>
    <n v="1539"/>
    <n v="-0.1"/>
    <n v="991.7"/>
    <n v="67"/>
    <x v="1"/>
    <x v="88"/>
    <x v="12"/>
    <x v="2"/>
    <n v="7.1999999999999993"/>
    <n v="7.1999999999999993"/>
    <n v="0"/>
  </r>
  <r>
    <n v="235"/>
    <n v="20240330"/>
    <n v="2.5"/>
    <n v="8.1999999999999993"/>
    <n v="261"/>
    <n v="7.3"/>
    <n v="997"/>
    <n v="93"/>
    <x v="1"/>
    <x v="89"/>
    <x v="12"/>
    <x v="2"/>
    <n v="9.8000000000000007"/>
    <n v="9.8000000000000007"/>
    <n v="0"/>
  </r>
  <r>
    <n v="235"/>
    <n v="20240331"/>
    <n v="5.0999999999999996"/>
    <n v="9.5"/>
    <n v="1035"/>
    <n v="5.6"/>
    <n v="997"/>
    <n v="91"/>
    <x v="1"/>
    <x v="90"/>
    <x v="12"/>
    <x v="2"/>
    <n v="8.5"/>
    <n v="8.5"/>
    <n v="0"/>
  </r>
  <r>
    <n v="235"/>
    <n v="20240401"/>
    <n v="4.7"/>
    <n v="9.1999999999999993"/>
    <n v="862"/>
    <n v="0"/>
    <n v="995.6"/>
    <n v="89"/>
    <x v="1"/>
    <x v="91"/>
    <x v="13"/>
    <x v="3"/>
    <n v="8.8000000000000007"/>
    <n v="7.0400000000000009"/>
    <n v="0"/>
  </r>
  <r>
    <n v="235"/>
    <n v="20240402"/>
    <n v="5.7"/>
    <n v="9.9"/>
    <n v="1198"/>
    <n v="0.2"/>
    <n v="1003.6"/>
    <n v="87"/>
    <x v="1"/>
    <x v="92"/>
    <x v="13"/>
    <x v="3"/>
    <n v="8.1"/>
    <n v="6.48"/>
    <n v="0"/>
  </r>
  <r>
    <n v="235"/>
    <n v="20240403"/>
    <n v="6.6"/>
    <n v="10.6"/>
    <n v="598"/>
    <n v="5.7"/>
    <n v="1002.2"/>
    <n v="89"/>
    <x v="1"/>
    <x v="93"/>
    <x v="13"/>
    <x v="3"/>
    <n v="7.4"/>
    <n v="5.9200000000000008"/>
    <n v="0"/>
  </r>
  <r>
    <n v="235"/>
    <n v="20240404"/>
    <n v="6.8"/>
    <n v="10.5"/>
    <n v="1033"/>
    <n v="8"/>
    <n v="1003.1"/>
    <n v="90"/>
    <x v="1"/>
    <x v="94"/>
    <x v="13"/>
    <x v="3"/>
    <n v="7.5"/>
    <n v="6"/>
    <n v="0"/>
  </r>
  <r>
    <n v="235"/>
    <n v="20240405"/>
    <n v="8.5"/>
    <n v="12.4"/>
    <n v="1137"/>
    <n v="5"/>
    <n v="1006.2"/>
    <n v="86"/>
    <x v="1"/>
    <x v="95"/>
    <x v="13"/>
    <x v="3"/>
    <n v="5.6"/>
    <n v="4.4799999999999995"/>
    <n v="0"/>
  </r>
  <r>
    <n v="235"/>
    <n v="20240406"/>
    <n v="7.2"/>
    <n v="16.600000000000001"/>
    <n v="1513"/>
    <n v="-0.1"/>
    <n v="1007.1"/>
    <n v="68"/>
    <x v="1"/>
    <x v="96"/>
    <x v="13"/>
    <x v="3"/>
    <n v="1.3999999999999986"/>
    <n v="1.119999999999999"/>
    <n v="0"/>
  </r>
  <r>
    <n v="235"/>
    <n v="20240407"/>
    <n v="8.5"/>
    <n v="13"/>
    <n v="2026"/>
    <n v="1.1000000000000001"/>
    <n v="1010.6"/>
    <n v="74"/>
    <x v="1"/>
    <x v="97"/>
    <x v="13"/>
    <x v="3"/>
    <n v="5"/>
    <n v="4"/>
    <n v="0"/>
  </r>
  <r>
    <n v="235"/>
    <n v="20240408"/>
    <n v="3.3"/>
    <n v="13.5"/>
    <n v="1140"/>
    <n v="1.4"/>
    <n v="1007.2"/>
    <n v="80"/>
    <x v="1"/>
    <x v="98"/>
    <x v="14"/>
    <x v="3"/>
    <n v="4.5"/>
    <n v="3.6"/>
    <n v="0"/>
  </r>
  <r>
    <n v="235"/>
    <n v="20240409"/>
    <n v="10.3"/>
    <n v="10.7"/>
    <n v="696"/>
    <n v="0.6"/>
    <n v="1007.4"/>
    <n v="78"/>
    <x v="1"/>
    <x v="99"/>
    <x v="14"/>
    <x v="3"/>
    <n v="7.3000000000000007"/>
    <n v="5.8400000000000007"/>
    <n v="0"/>
  </r>
  <r>
    <n v="235"/>
    <n v="20240410"/>
    <n v="7.3"/>
    <n v="10.7"/>
    <n v="1980"/>
    <n v="-0.1"/>
    <n v="1025.2"/>
    <n v="71"/>
    <x v="1"/>
    <x v="100"/>
    <x v="14"/>
    <x v="3"/>
    <n v="7.3000000000000007"/>
    <n v="5.8400000000000007"/>
    <n v="0"/>
  </r>
  <r>
    <n v="235"/>
    <n v="20240411"/>
    <n v="7.5"/>
    <n v="12.3"/>
    <n v="1325"/>
    <n v="1"/>
    <n v="1028.5"/>
    <n v="90"/>
    <x v="1"/>
    <x v="101"/>
    <x v="14"/>
    <x v="3"/>
    <n v="5.6999999999999993"/>
    <n v="4.5599999999999996"/>
    <n v="0"/>
  </r>
  <r>
    <n v="235"/>
    <n v="20240412"/>
    <n v="7.8"/>
    <n v="12.5"/>
    <n v="1777"/>
    <n v="0"/>
    <n v="1027.2"/>
    <n v="85"/>
    <x v="1"/>
    <x v="102"/>
    <x v="14"/>
    <x v="3"/>
    <n v="5.5"/>
    <n v="4.4000000000000004"/>
    <n v="0"/>
  </r>
  <r>
    <n v="235"/>
    <n v="20240413"/>
    <n v="7.2"/>
    <n v="13.5"/>
    <n v="1757"/>
    <n v="-0.1"/>
    <n v="1020.7"/>
    <n v="80"/>
    <x v="1"/>
    <x v="103"/>
    <x v="14"/>
    <x v="3"/>
    <n v="4.5"/>
    <n v="3.6"/>
    <n v="0"/>
  </r>
  <r>
    <n v="235"/>
    <n v="20240414"/>
    <n v="5"/>
    <n v="9.6999999999999993"/>
    <n v="2127"/>
    <n v="0"/>
    <n v="1020.1"/>
    <n v="72"/>
    <x v="1"/>
    <x v="104"/>
    <x v="14"/>
    <x v="3"/>
    <n v="8.3000000000000007"/>
    <n v="6.6400000000000006"/>
    <n v="0"/>
  </r>
  <r>
    <n v="235"/>
    <n v="20240415"/>
    <n v="8.8000000000000007"/>
    <n v="8.3000000000000007"/>
    <n v="756"/>
    <n v="13.8"/>
    <n v="1002.2"/>
    <n v="78"/>
    <x v="1"/>
    <x v="105"/>
    <x v="15"/>
    <x v="3"/>
    <n v="9.6999999999999993"/>
    <n v="7.76"/>
    <n v="0"/>
  </r>
  <r>
    <n v="235"/>
    <n v="20240416"/>
    <n v="6.8"/>
    <n v="8.5"/>
    <n v="1227"/>
    <n v="3.1"/>
    <n v="1004.1"/>
    <n v="76"/>
    <x v="1"/>
    <x v="106"/>
    <x v="15"/>
    <x v="3"/>
    <n v="9.5"/>
    <n v="7.6000000000000005"/>
    <n v="0"/>
  </r>
  <r>
    <n v="235"/>
    <n v="20240417"/>
    <n v="3.7"/>
    <n v="6.6"/>
    <n v="1324"/>
    <n v="6.4"/>
    <n v="1012.1"/>
    <n v="77"/>
    <x v="1"/>
    <x v="107"/>
    <x v="15"/>
    <x v="3"/>
    <n v="11.4"/>
    <n v="9.120000000000001"/>
    <n v="0"/>
  </r>
  <r>
    <n v="235"/>
    <n v="20240418"/>
    <n v="5.4"/>
    <n v="7.9"/>
    <n v="1517"/>
    <n v="3.4"/>
    <n v="1017.7"/>
    <n v="73"/>
    <x v="1"/>
    <x v="108"/>
    <x v="15"/>
    <x v="3"/>
    <n v="10.1"/>
    <n v="8.08"/>
    <n v="0"/>
  </r>
  <r>
    <n v="235"/>
    <n v="20240419"/>
    <n v="8"/>
    <n v="8.6"/>
    <n v="1280"/>
    <n v="4.5999999999999996"/>
    <n v="1010.4"/>
    <n v="80"/>
    <x v="1"/>
    <x v="109"/>
    <x v="15"/>
    <x v="3"/>
    <n v="9.4"/>
    <n v="7.5200000000000005"/>
    <n v="0"/>
  </r>
  <r>
    <n v="235"/>
    <n v="20240420"/>
    <n v="6.5"/>
    <n v="7.4"/>
    <n v="1548"/>
    <n v="1.5"/>
    <n v="1021.7"/>
    <n v="71"/>
    <x v="1"/>
    <x v="110"/>
    <x v="15"/>
    <x v="3"/>
    <n v="10.6"/>
    <n v="8.48"/>
    <n v="0"/>
  </r>
  <r>
    <n v="235"/>
    <n v="20240421"/>
    <n v="6.6"/>
    <n v="7.7"/>
    <n v="2154"/>
    <n v="0.8"/>
    <n v="1026.3"/>
    <n v="69"/>
    <x v="1"/>
    <x v="111"/>
    <x v="15"/>
    <x v="3"/>
    <n v="10.3"/>
    <n v="8.24"/>
    <n v="0"/>
  </r>
  <r>
    <n v="235"/>
    <n v="20240422"/>
    <n v="4.5999999999999996"/>
    <n v="7"/>
    <n v="1775"/>
    <n v="0.2"/>
    <n v="1025.9000000000001"/>
    <n v="60"/>
    <x v="1"/>
    <x v="112"/>
    <x v="16"/>
    <x v="3"/>
    <n v="11"/>
    <n v="8.8000000000000007"/>
    <n v="0"/>
  </r>
  <r>
    <n v="235"/>
    <n v="20240423"/>
    <n v="4"/>
    <n v="5.6"/>
    <n v="1513"/>
    <n v="1.6"/>
    <n v="1018.9"/>
    <n v="72"/>
    <x v="1"/>
    <x v="113"/>
    <x v="16"/>
    <x v="3"/>
    <n v="12.4"/>
    <n v="9.9200000000000017"/>
    <n v="0"/>
  </r>
  <r>
    <n v="235"/>
    <n v="20240424"/>
    <n v="5.6"/>
    <n v="6.6"/>
    <n v="1195"/>
    <n v="7.3"/>
    <n v="1009.3"/>
    <n v="74"/>
    <x v="1"/>
    <x v="114"/>
    <x v="16"/>
    <x v="3"/>
    <n v="11.4"/>
    <n v="9.120000000000001"/>
    <n v="0"/>
  </r>
  <r>
    <n v="235"/>
    <n v="20240425"/>
    <n v="4.3"/>
    <n v="6"/>
    <n v="1113"/>
    <n v="5.5"/>
    <n v="1002.9"/>
    <n v="77"/>
    <x v="1"/>
    <x v="115"/>
    <x v="16"/>
    <x v="3"/>
    <n v="12"/>
    <n v="9.6000000000000014"/>
    <n v="0"/>
  </r>
  <r>
    <n v="235"/>
    <n v="20240426"/>
    <n v="3.2"/>
    <n v="7.2"/>
    <n v="2057"/>
    <n v="1.2"/>
    <n v="1003.4"/>
    <n v="74"/>
    <x v="1"/>
    <x v="116"/>
    <x v="16"/>
    <x v="3"/>
    <n v="10.8"/>
    <n v="8.64"/>
    <n v="0"/>
  </r>
  <r>
    <n v="235"/>
    <n v="20240427"/>
    <n v="3.4"/>
    <n v="10.4"/>
    <n v="912"/>
    <n v="3.6"/>
    <n v="1005.1"/>
    <n v="84"/>
    <x v="1"/>
    <x v="117"/>
    <x v="16"/>
    <x v="3"/>
    <n v="7.6"/>
    <n v="6.08"/>
    <n v="0"/>
  </r>
  <r>
    <n v="235"/>
    <n v="20240428"/>
    <n v="7.9"/>
    <n v="11.9"/>
    <n v="900"/>
    <n v="0.9"/>
    <n v="1006.8"/>
    <n v="75"/>
    <x v="1"/>
    <x v="118"/>
    <x v="16"/>
    <x v="3"/>
    <n v="6.1"/>
    <n v="4.88"/>
    <n v="0"/>
  </r>
  <r>
    <n v="235"/>
    <n v="20240429"/>
    <n v="3.6"/>
    <n v="12.2"/>
    <n v="2475"/>
    <n v="0"/>
    <n v="1018.2"/>
    <n v="73"/>
    <x v="1"/>
    <x v="119"/>
    <x v="17"/>
    <x v="3"/>
    <n v="5.8000000000000007"/>
    <n v="4.6400000000000006"/>
    <n v="0"/>
  </r>
  <r>
    <n v="235"/>
    <n v="20240430"/>
    <n v="3.4"/>
    <n v="15.5"/>
    <n v="1727"/>
    <n v="-0.1"/>
    <n v="1014.9"/>
    <n v="76"/>
    <x v="1"/>
    <x v="120"/>
    <x v="17"/>
    <x v="3"/>
    <n v="2.5"/>
    <n v="2"/>
    <n v="0"/>
  </r>
  <r>
    <n v="235"/>
    <n v="20240501"/>
    <n v="4.5"/>
    <n v="15.3"/>
    <n v="2324"/>
    <n v="1.8"/>
    <n v="1007.3"/>
    <n v="85"/>
    <x v="1"/>
    <x v="121"/>
    <x v="17"/>
    <x v="4"/>
    <n v="2.6999999999999993"/>
    <n v="2.1599999999999997"/>
    <n v="0"/>
  </r>
  <r>
    <n v="235"/>
    <n v="20240502"/>
    <n v="5.2"/>
    <n v="15.4"/>
    <n v="2477"/>
    <n v="0"/>
    <n v="1000.6"/>
    <n v="86"/>
    <x v="1"/>
    <x v="122"/>
    <x v="17"/>
    <x v="4"/>
    <n v="2.5999999999999996"/>
    <n v="2.0799999999999996"/>
    <n v="0"/>
  </r>
  <r>
    <n v="235"/>
    <n v="20240503"/>
    <n v="5.9"/>
    <n v="11.2"/>
    <n v="499"/>
    <n v="4.2"/>
    <n v="1007.3"/>
    <n v="91"/>
    <x v="1"/>
    <x v="123"/>
    <x v="17"/>
    <x v="4"/>
    <n v="6.8000000000000007"/>
    <n v="5.4400000000000013"/>
    <n v="0"/>
  </r>
  <r>
    <n v="235"/>
    <n v="20240504"/>
    <n v="3"/>
    <n v="12"/>
    <n v="1611"/>
    <n v="0.3"/>
    <n v="1012.5"/>
    <n v="77"/>
    <x v="1"/>
    <x v="124"/>
    <x v="17"/>
    <x v="4"/>
    <n v="6"/>
    <n v="4.8000000000000007"/>
    <n v="0"/>
  </r>
  <r>
    <n v="235"/>
    <n v="20240505"/>
    <n v="3.6"/>
    <n v="11.7"/>
    <n v="2235"/>
    <n v="5.4"/>
    <n v="1008.8"/>
    <n v="84"/>
    <x v="1"/>
    <x v="125"/>
    <x v="17"/>
    <x v="4"/>
    <n v="6.3000000000000007"/>
    <n v="5.0400000000000009"/>
    <n v="0"/>
  </r>
  <r>
    <n v="235"/>
    <n v="20240506"/>
    <n v="4.0999999999999996"/>
    <n v="13.9"/>
    <n v="2369"/>
    <n v="0"/>
    <n v="1010"/>
    <n v="79"/>
    <x v="1"/>
    <x v="126"/>
    <x v="18"/>
    <x v="4"/>
    <n v="4.0999999999999996"/>
    <n v="3.28"/>
    <n v="0"/>
  </r>
  <r>
    <n v="235"/>
    <n v="20240507"/>
    <n v="3.4"/>
    <n v="12.7"/>
    <n v="2408"/>
    <n v="0"/>
    <n v="1021"/>
    <n v="80"/>
    <x v="1"/>
    <x v="127"/>
    <x v="18"/>
    <x v="4"/>
    <n v="5.3000000000000007"/>
    <n v="4.2400000000000011"/>
    <n v="0"/>
  </r>
  <r>
    <n v="235"/>
    <n v="20240508"/>
    <n v="3.1"/>
    <n v="11.7"/>
    <n v="1027"/>
    <n v="-0.1"/>
    <n v="1027.9000000000001"/>
    <n v="84"/>
    <x v="1"/>
    <x v="128"/>
    <x v="18"/>
    <x v="4"/>
    <n v="6.3000000000000007"/>
    <n v="5.0400000000000009"/>
    <n v="0"/>
  </r>
  <r>
    <n v="235"/>
    <n v="20240509"/>
    <n v="2.2999999999999998"/>
    <n v="11.3"/>
    <n v="2070"/>
    <n v="0"/>
    <n v="1027.2"/>
    <n v="87"/>
    <x v="1"/>
    <x v="129"/>
    <x v="18"/>
    <x v="4"/>
    <n v="6.6999999999999993"/>
    <n v="5.3599999999999994"/>
    <n v="0"/>
  </r>
  <r>
    <n v="235"/>
    <n v="20240510"/>
    <n v="3.4"/>
    <n v="12.6"/>
    <n v="2388"/>
    <n v="0"/>
    <n v="1024.9000000000001"/>
    <n v="89"/>
    <x v="1"/>
    <x v="130"/>
    <x v="18"/>
    <x v="4"/>
    <n v="5.4"/>
    <n v="4.32"/>
    <n v="0"/>
  </r>
  <r>
    <n v="235"/>
    <n v="20240511"/>
    <n v="5.6"/>
    <n v="14.7"/>
    <n v="2425"/>
    <n v="0"/>
    <n v="1023"/>
    <n v="84"/>
    <x v="1"/>
    <x v="131"/>
    <x v="18"/>
    <x v="4"/>
    <n v="3.3000000000000007"/>
    <n v="2.6400000000000006"/>
    <n v="0"/>
  </r>
  <r>
    <n v="235"/>
    <n v="20240512"/>
    <n v="5.3"/>
    <n v="18.7"/>
    <n v="2590"/>
    <n v="0"/>
    <n v="1015.9"/>
    <n v="67"/>
    <x v="1"/>
    <x v="132"/>
    <x v="18"/>
    <x v="4"/>
    <n v="0"/>
    <n v="0"/>
    <n v="0.69999999999999929"/>
  </r>
  <r>
    <n v="235"/>
    <n v="20240513"/>
    <n v="3.4"/>
    <n v="18.5"/>
    <n v="2402"/>
    <n v="0.3"/>
    <n v="1009.5"/>
    <n v="79"/>
    <x v="1"/>
    <x v="133"/>
    <x v="19"/>
    <x v="4"/>
    <n v="0"/>
    <n v="0"/>
    <n v="0.5"/>
  </r>
  <r>
    <n v="235"/>
    <n v="20240514"/>
    <n v="4.9000000000000004"/>
    <n v="19.899999999999999"/>
    <n v="2542"/>
    <n v="-0.1"/>
    <n v="1005"/>
    <n v="71"/>
    <x v="1"/>
    <x v="134"/>
    <x v="19"/>
    <x v="4"/>
    <n v="0"/>
    <n v="0"/>
    <n v="1.8999999999999986"/>
  </r>
  <r>
    <n v="235"/>
    <n v="20240515"/>
    <n v="2.9"/>
    <n v="15.8"/>
    <n v="2142"/>
    <n v="0.1"/>
    <n v="1006.1"/>
    <n v="86"/>
    <x v="1"/>
    <x v="135"/>
    <x v="19"/>
    <x v="4"/>
    <n v="2.1999999999999993"/>
    <n v="1.7599999999999996"/>
    <n v="0"/>
  </r>
  <r>
    <n v="235"/>
    <n v="20240516"/>
    <n v="4"/>
    <n v="16.7"/>
    <n v="1783"/>
    <n v="2.9"/>
    <n v="1004.8"/>
    <n v="80"/>
    <x v="1"/>
    <x v="136"/>
    <x v="19"/>
    <x v="4"/>
    <n v="1.3000000000000007"/>
    <n v="1.0400000000000007"/>
    <n v="0"/>
  </r>
  <r>
    <n v="235"/>
    <n v="20240517"/>
    <n v="3.2"/>
    <n v="14.9"/>
    <n v="1755"/>
    <n v="0"/>
    <n v="1008.7"/>
    <n v="90"/>
    <x v="1"/>
    <x v="137"/>
    <x v="19"/>
    <x v="4"/>
    <n v="3.0999999999999996"/>
    <n v="2.48"/>
    <n v="0"/>
  </r>
  <r>
    <n v="235"/>
    <n v="20240518"/>
    <n v="3"/>
    <n v="18.8"/>
    <n v="2607"/>
    <n v="0"/>
    <n v="1010.7"/>
    <n v="73"/>
    <x v="1"/>
    <x v="138"/>
    <x v="19"/>
    <x v="4"/>
    <n v="0"/>
    <n v="0"/>
    <n v="0.80000000000000071"/>
  </r>
  <r>
    <n v="235"/>
    <n v="20240519"/>
    <n v="4.3"/>
    <n v="16.899999999999999"/>
    <n v="2716"/>
    <n v="0"/>
    <n v="1012.1"/>
    <n v="73"/>
    <x v="1"/>
    <x v="139"/>
    <x v="19"/>
    <x v="4"/>
    <n v="1.1000000000000014"/>
    <n v="0.88000000000000123"/>
    <n v="0"/>
  </r>
  <r>
    <n v="235"/>
    <n v="20240520"/>
    <n v="4.7"/>
    <n v="15.6"/>
    <n v="1395"/>
    <n v="0.7"/>
    <n v="1011.8"/>
    <n v="86"/>
    <x v="1"/>
    <x v="140"/>
    <x v="20"/>
    <x v="4"/>
    <n v="2.4000000000000004"/>
    <n v="1.9200000000000004"/>
    <n v="0"/>
  </r>
  <r>
    <n v="235"/>
    <n v="20240521"/>
    <n v="4.5"/>
    <n v="17.7"/>
    <n v="2242"/>
    <n v="9.9"/>
    <n v="1007.9"/>
    <n v="85"/>
    <x v="1"/>
    <x v="141"/>
    <x v="20"/>
    <x v="4"/>
    <n v="0.30000000000000071"/>
    <n v="0.24000000000000057"/>
    <n v="0"/>
  </r>
  <r>
    <n v="235"/>
    <n v="20240522"/>
    <n v="7"/>
    <n v="14.9"/>
    <n v="1681"/>
    <n v="31.4"/>
    <n v="1006.3"/>
    <n v="88"/>
    <x v="1"/>
    <x v="142"/>
    <x v="20"/>
    <x v="4"/>
    <n v="3.0999999999999996"/>
    <n v="2.48"/>
    <n v="0"/>
  </r>
  <r>
    <n v="235"/>
    <n v="20240523"/>
    <n v="5.5"/>
    <n v="14.2"/>
    <n v="1724"/>
    <n v="-0.1"/>
    <n v="1013.7"/>
    <n v="85"/>
    <x v="1"/>
    <x v="143"/>
    <x v="20"/>
    <x v="4"/>
    <n v="3.8000000000000007"/>
    <n v="3.0400000000000009"/>
    <n v="0"/>
  </r>
  <r>
    <n v="235"/>
    <n v="20240524"/>
    <n v="2.7"/>
    <n v="15.2"/>
    <n v="1517"/>
    <n v="8.5"/>
    <n v="1018.6"/>
    <n v="85"/>
    <x v="1"/>
    <x v="144"/>
    <x v="20"/>
    <x v="4"/>
    <n v="2.8000000000000007"/>
    <n v="2.2400000000000007"/>
    <n v="0"/>
  </r>
  <r>
    <n v="235"/>
    <n v="20240525"/>
    <n v="4.5"/>
    <n v="15.4"/>
    <n v="1414"/>
    <n v="5.4"/>
    <n v="1016.1"/>
    <n v="87"/>
    <x v="1"/>
    <x v="145"/>
    <x v="20"/>
    <x v="4"/>
    <n v="2.5999999999999996"/>
    <n v="2.0799999999999996"/>
    <n v="0"/>
  </r>
  <r>
    <n v="235"/>
    <n v="20240526"/>
    <n v="3.8"/>
    <n v="15.6"/>
    <n v="1635"/>
    <n v="12.3"/>
    <n v="1014.2"/>
    <n v="81"/>
    <x v="1"/>
    <x v="146"/>
    <x v="20"/>
    <x v="4"/>
    <n v="2.4000000000000004"/>
    <n v="1.9200000000000004"/>
    <n v="0"/>
  </r>
  <r>
    <n v="235"/>
    <n v="20240527"/>
    <n v="5.4"/>
    <n v="14.1"/>
    <n v="2420"/>
    <n v="0.2"/>
    <n v="1015.7"/>
    <n v="79"/>
    <x v="1"/>
    <x v="147"/>
    <x v="21"/>
    <x v="4"/>
    <n v="3.9000000000000004"/>
    <n v="3.1200000000000006"/>
    <n v="0"/>
  </r>
  <r>
    <n v="235"/>
    <n v="20240528"/>
    <n v="5.5"/>
    <n v="14.5"/>
    <n v="2283"/>
    <n v="4.5"/>
    <n v="1013.7"/>
    <n v="82"/>
    <x v="1"/>
    <x v="148"/>
    <x v="21"/>
    <x v="4"/>
    <n v="3.5"/>
    <n v="2.8000000000000003"/>
    <n v="0"/>
  </r>
  <r>
    <n v="235"/>
    <n v="20240529"/>
    <n v="6.3"/>
    <n v="14.7"/>
    <n v="2201"/>
    <n v="6.2"/>
    <n v="1006.6"/>
    <n v="87"/>
    <x v="1"/>
    <x v="149"/>
    <x v="21"/>
    <x v="4"/>
    <n v="3.3000000000000007"/>
    <n v="2.6400000000000006"/>
    <n v="0"/>
  </r>
  <r>
    <n v="235"/>
    <n v="20240530"/>
    <n v="4.5"/>
    <n v="14.3"/>
    <n v="1875"/>
    <n v="1.8"/>
    <n v="1006.2"/>
    <n v="85"/>
    <x v="1"/>
    <x v="150"/>
    <x v="21"/>
    <x v="4"/>
    <n v="3.6999999999999993"/>
    <n v="2.9599999999999995"/>
    <n v="0"/>
  </r>
  <r>
    <n v="235"/>
    <n v="20240531"/>
    <n v="4.5"/>
    <n v="15.1"/>
    <n v="1778"/>
    <n v="1.2"/>
    <n v="1012.5"/>
    <n v="86"/>
    <x v="1"/>
    <x v="151"/>
    <x v="21"/>
    <x v="4"/>
    <n v="2.9000000000000004"/>
    <n v="2.3200000000000003"/>
    <n v="0"/>
  </r>
  <r>
    <n v="235"/>
    <n v="20240601"/>
    <n v="6"/>
    <n v="14.3"/>
    <n v="718"/>
    <n v="0.7"/>
    <n v="1019.5"/>
    <n v="87"/>
    <x v="1"/>
    <x v="152"/>
    <x v="21"/>
    <x v="5"/>
    <n v="3.6999999999999993"/>
    <n v="2.9599999999999995"/>
    <n v="0"/>
  </r>
  <r>
    <n v="235"/>
    <n v="20240602"/>
    <n v="4.3"/>
    <n v="13.4"/>
    <n v="1538"/>
    <n v="-0.1"/>
    <n v="1023.6"/>
    <n v="72"/>
    <x v="1"/>
    <x v="153"/>
    <x v="21"/>
    <x v="5"/>
    <n v="4.5999999999999996"/>
    <n v="3.6799999999999997"/>
    <n v="0"/>
  </r>
  <r>
    <n v="235"/>
    <n v="20240603"/>
    <n v="3.6"/>
    <n v="13.9"/>
    <n v="1502"/>
    <n v="0.1"/>
    <n v="1019.6"/>
    <n v="83"/>
    <x v="1"/>
    <x v="154"/>
    <x v="22"/>
    <x v="5"/>
    <n v="4.0999999999999996"/>
    <n v="3.28"/>
    <n v="0"/>
  </r>
  <r>
    <n v="235"/>
    <n v="20240604"/>
    <n v="5.8"/>
    <n v="15.1"/>
    <n v="1564"/>
    <n v="2.1"/>
    <n v="1010.5"/>
    <n v="84"/>
    <x v="1"/>
    <x v="155"/>
    <x v="22"/>
    <x v="5"/>
    <n v="2.9000000000000004"/>
    <n v="2.3200000000000003"/>
    <n v="0"/>
  </r>
  <r>
    <n v="235"/>
    <n v="20240605"/>
    <n v="5.6"/>
    <n v="12.2"/>
    <n v="2692"/>
    <n v="2.6"/>
    <n v="1012.3"/>
    <n v="67"/>
    <x v="1"/>
    <x v="156"/>
    <x v="22"/>
    <x v="5"/>
    <n v="5.8000000000000007"/>
    <n v="4.6400000000000006"/>
    <n v="0"/>
  </r>
  <r>
    <n v="235"/>
    <n v="20240606"/>
    <n v="3.6"/>
    <n v="12.9"/>
    <n v="2559"/>
    <n v="0"/>
    <n v="1016.6"/>
    <n v="74"/>
    <x v="1"/>
    <x v="157"/>
    <x v="22"/>
    <x v="5"/>
    <n v="5.0999999999999996"/>
    <n v="4.08"/>
    <n v="0"/>
  </r>
  <r>
    <n v="235"/>
    <n v="20240607"/>
    <n v="4.9000000000000004"/>
    <n v="14.3"/>
    <n v="2736"/>
    <n v="0.8"/>
    <n v="1016.8"/>
    <n v="69"/>
    <x v="1"/>
    <x v="158"/>
    <x v="22"/>
    <x v="5"/>
    <n v="3.6999999999999993"/>
    <n v="2.9599999999999995"/>
    <n v="0"/>
  </r>
  <r>
    <n v="235"/>
    <n v="20240608"/>
    <n v="5.6"/>
    <n v="13.6"/>
    <n v="1667"/>
    <n v="0.6"/>
    <n v="1011.3"/>
    <n v="77"/>
    <x v="1"/>
    <x v="159"/>
    <x v="22"/>
    <x v="5"/>
    <n v="4.4000000000000004"/>
    <n v="3.5200000000000005"/>
    <n v="0"/>
  </r>
  <r>
    <n v="235"/>
    <n v="20240609"/>
    <n v="6.5"/>
    <n v="13"/>
    <n v="1801"/>
    <n v="-0.1"/>
    <n v="1009.4"/>
    <n v="70"/>
    <x v="1"/>
    <x v="160"/>
    <x v="22"/>
    <x v="5"/>
    <n v="5"/>
    <n v="4"/>
    <n v="0"/>
  </r>
  <r>
    <n v="235"/>
    <n v="20240610"/>
    <n v="4.7"/>
    <n v="11"/>
    <n v="412"/>
    <n v="41.2"/>
    <n v="1005.8"/>
    <n v="86"/>
    <x v="1"/>
    <x v="161"/>
    <x v="23"/>
    <x v="5"/>
    <n v="7"/>
    <n v="5.6000000000000005"/>
    <n v="0"/>
  </r>
  <r>
    <n v="235"/>
    <n v="20240611"/>
    <n v="6"/>
    <n v="12"/>
    <n v="2390"/>
    <n v="3.8"/>
    <n v="1014.6"/>
    <n v="74"/>
    <x v="1"/>
    <x v="162"/>
    <x v="23"/>
    <x v="5"/>
    <n v="6"/>
    <n v="4.8000000000000007"/>
    <n v="0"/>
  </r>
  <r>
    <n v="235"/>
    <n v="20240612"/>
    <n v="4.9000000000000004"/>
    <n v="11.6"/>
    <n v="1973"/>
    <n v="0.8"/>
    <n v="1018.8"/>
    <n v="72"/>
    <x v="1"/>
    <x v="163"/>
    <x v="23"/>
    <x v="5"/>
    <n v="6.4"/>
    <n v="5.120000000000001"/>
    <n v="0"/>
  </r>
  <r>
    <n v="235"/>
    <n v="20240613"/>
    <n v="4.4000000000000004"/>
    <n v="13.7"/>
    <n v="2326"/>
    <n v="3.5"/>
    <n v="1014.2"/>
    <n v="74"/>
    <x v="1"/>
    <x v="164"/>
    <x v="23"/>
    <x v="5"/>
    <n v="4.3000000000000007"/>
    <n v="3.4400000000000008"/>
    <n v="0"/>
  </r>
  <r>
    <n v="235"/>
    <n v="20240614"/>
    <n v="5.7"/>
    <n v="15.1"/>
    <n v="1165"/>
    <n v="1.7"/>
    <n v="1004"/>
    <n v="79"/>
    <x v="1"/>
    <x v="165"/>
    <x v="23"/>
    <x v="5"/>
    <n v="2.9000000000000004"/>
    <n v="2.3200000000000003"/>
    <n v="0"/>
  </r>
  <r>
    <n v="235"/>
    <n v="20240615"/>
    <n v="8"/>
    <n v="13.7"/>
    <n v="1566"/>
    <n v="23.1"/>
    <n v="1000.5"/>
    <n v="82"/>
    <x v="1"/>
    <x v="166"/>
    <x v="23"/>
    <x v="5"/>
    <n v="4.3000000000000007"/>
    <n v="3.4400000000000008"/>
    <n v="0"/>
  </r>
  <r>
    <n v="235"/>
    <n v="20240616"/>
    <n v="7"/>
    <n v="14.1"/>
    <n v="2152"/>
    <n v="8.6"/>
    <n v="1004"/>
    <n v="84"/>
    <x v="1"/>
    <x v="167"/>
    <x v="23"/>
    <x v="5"/>
    <n v="3.9000000000000004"/>
    <n v="3.1200000000000006"/>
    <n v="0"/>
  </r>
  <r>
    <n v="235"/>
    <n v="20240617"/>
    <n v="4.8"/>
    <n v="14.5"/>
    <n v="2809"/>
    <n v="0"/>
    <n v="1010.6"/>
    <n v="82"/>
    <x v="1"/>
    <x v="168"/>
    <x v="24"/>
    <x v="5"/>
    <n v="3.5"/>
    <n v="2.8000000000000003"/>
    <n v="0"/>
  </r>
  <r>
    <n v="235"/>
    <n v="20240618"/>
    <n v="2.6"/>
    <n v="15.7"/>
    <n v="1877"/>
    <n v="0"/>
    <n v="1014.2"/>
    <n v="80"/>
    <x v="1"/>
    <x v="169"/>
    <x v="24"/>
    <x v="5"/>
    <n v="2.3000000000000007"/>
    <n v="1.8400000000000007"/>
    <n v="0"/>
  </r>
  <r>
    <n v="235"/>
    <n v="20240619"/>
    <n v="3.4"/>
    <n v="14.6"/>
    <n v="2791"/>
    <n v="0"/>
    <n v="1020.4"/>
    <n v="75"/>
    <x v="1"/>
    <x v="170"/>
    <x v="24"/>
    <x v="5"/>
    <n v="3.4000000000000004"/>
    <n v="2.7200000000000006"/>
    <n v="0"/>
  </r>
  <r>
    <n v="235"/>
    <n v="20240620"/>
    <n v="3.5"/>
    <n v="14.8"/>
    <n v="2273"/>
    <n v="0"/>
    <n v="1020.4"/>
    <n v="78"/>
    <x v="1"/>
    <x v="171"/>
    <x v="24"/>
    <x v="5"/>
    <n v="3.1999999999999993"/>
    <n v="2.5599999999999996"/>
    <n v="0"/>
  </r>
  <r>
    <n v="235"/>
    <n v="20240621"/>
    <n v="3.4"/>
    <n v="15.7"/>
    <n v="1130"/>
    <n v="2.2000000000000002"/>
    <n v="1012.6"/>
    <n v="87"/>
    <x v="1"/>
    <x v="172"/>
    <x v="24"/>
    <x v="5"/>
    <n v="2.3000000000000007"/>
    <n v="1.8400000000000007"/>
    <n v="0"/>
  </r>
  <r>
    <n v="235"/>
    <n v="20240622"/>
    <n v="5"/>
    <n v="15.8"/>
    <n v="2867"/>
    <n v="0"/>
    <n v="1012.4"/>
    <n v="85"/>
    <x v="1"/>
    <x v="173"/>
    <x v="24"/>
    <x v="5"/>
    <n v="2.1999999999999993"/>
    <n v="1.7599999999999996"/>
    <n v="0"/>
  </r>
  <r>
    <n v="235"/>
    <n v="20240623"/>
    <n v="3.1"/>
    <n v="16.899999999999999"/>
    <n v="3013"/>
    <n v="0"/>
    <n v="1019.4"/>
    <n v="81"/>
    <x v="1"/>
    <x v="174"/>
    <x v="24"/>
    <x v="5"/>
    <n v="1.1000000000000014"/>
    <n v="0.88000000000000123"/>
    <n v="0"/>
  </r>
  <r>
    <n v="235"/>
    <n v="20240624"/>
    <n v="3.3"/>
    <n v="18.5"/>
    <n v="3025"/>
    <n v="0"/>
    <n v="1020.4"/>
    <n v="76"/>
    <x v="1"/>
    <x v="175"/>
    <x v="25"/>
    <x v="5"/>
    <n v="0"/>
    <n v="0"/>
    <n v="0.5"/>
  </r>
  <r>
    <n v="235"/>
    <n v="20240625"/>
    <n v="4.5999999999999996"/>
    <n v="20.100000000000001"/>
    <n v="3008"/>
    <n v="0"/>
    <n v="1016.6"/>
    <n v="81"/>
    <x v="1"/>
    <x v="176"/>
    <x v="25"/>
    <x v="5"/>
    <n v="0"/>
    <n v="0"/>
    <n v="2.1000000000000014"/>
  </r>
  <r>
    <n v="235"/>
    <n v="20240626"/>
    <n v="3.9"/>
    <n v="21.8"/>
    <n v="2972"/>
    <n v="0"/>
    <n v="1011.5"/>
    <n v="83"/>
    <x v="1"/>
    <x v="177"/>
    <x v="25"/>
    <x v="5"/>
    <n v="0"/>
    <n v="0"/>
    <n v="3.8000000000000007"/>
  </r>
  <r>
    <n v="235"/>
    <n v="20240627"/>
    <n v="4.8"/>
    <n v="20.2"/>
    <n v="2728"/>
    <n v="0"/>
    <n v="1007.9"/>
    <n v="77"/>
    <x v="1"/>
    <x v="178"/>
    <x v="25"/>
    <x v="5"/>
    <n v="0"/>
    <n v="0"/>
    <n v="2.1999999999999993"/>
  </r>
  <r>
    <n v="235"/>
    <n v="20240628"/>
    <n v="6.2"/>
    <n v="16.5"/>
    <n v="2863"/>
    <n v="0"/>
    <n v="1014.6"/>
    <n v="74"/>
    <x v="1"/>
    <x v="179"/>
    <x v="25"/>
    <x v="5"/>
    <n v="1.5"/>
    <n v="1.2000000000000002"/>
    <n v="0"/>
  </r>
  <r>
    <n v="235"/>
    <n v="20240629"/>
    <n v="3.3"/>
    <n v="17.8"/>
    <n v="2634"/>
    <n v="0"/>
    <n v="1013.8"/>
    <n v="72"/>
    <x v="1"/>
    <x v="180"/>
    <x v="25"/>
    <x v="5"/>
    <n v="0.19999999999999929"/>
    <n v="0.15999999999999945"/>
    <n v="0"/>
  </r>
  <r>
    <n v="235"/>
    <n v="20240630"/>
    <n v="4"/>
    <n v="16.8"/>
    <n v="2275"/>
    <n v="1.1000000000000001"/>
    <n v="1010.2"/>
    <n v="77"/>
    <x v="1"/>
    <x v="181"/>
    <x v="25"/>
    <x v="5"/>
    <n v="1.1999999999999993"/>
    <n v="0.95999999999999952"/>
    <n v="0"/>
  </r>
  <r>
    <n v="235"/>
    <n v="20240701"/>
    <n v="5.9"/>
    <n v="15.6"/>
    <n v="1492"/>
    <n v="-0.1"/>
    <n v="1014.7"/>
    <n v="76"/>
    <x v="1"/>
    <x v="182"/>
    <x v="26"/>
    <x v="6"/>
    <n v="2.4000000000000004"/>
    <n v="1.9200000000000004"/>
    <n v="0"/>
  </r>
  <r>
    <n v="235"/>
    <n v="20240702"/>
    <n v="4.5999999999999996"/>
    <n v="14.8"/>
    <n v="1589"/>
    <n v="3.5"/>
    <n v="1014.2"/>
    <n v="75"/>
    <x v="1"/>
    <x v="183"/>
    <x v="26"/>
    <x v="6"/>
    <n v="3.1999999999999993"/>
    <n v="2.5599999999999996"/>
    <n v="0"/>
  </r>
  <r>
    <n v="235"/>
    <n v="20240703"/>
    <n v="5.5"/>
    <n v="14.4"/>
    <n v="1374"/>
    <n v="5.8"/>
    <n v="1007.6"/>
    <n v="78"/>
    <x v="1"/>
    <x v="184"/>
    <x v="26"/>
    <x v="6"/>
    <n v="3.5999999999999996"/>
    <n v="2.88"/>
    <n v="0"/>
  </r>
  <r>
    <n v="235"/>
    <n v="20240704"/>
    <n v="8.1999999999999993"/>
    <n v="15.7"/>
    <n v="2237"/>
    <n v="1.1000000000000001"/>
    <n v="1005.8"/>
    <n v="67"/>
    <x v="1"/>
    <x v="185"/>
    <x v="26"/>
    <x v="6"/>
    <n v="2.3000000000000007"/>
    <n v="1.8400000000000007"/>
    <n v="0"/>
  </r>
  <r>
    <n v="235"/>
    <n v="20240705"/>
    <n v="7.4"/>
    <n v="16.2"/>
    <n v="1242"/>
    <n v="2.7"/>
    <n v="1006"/>
    <n v="82"/>
    <x v="1"/>
    <x v="186"/>
    <x v="26"/>
    <x v="6"/>
    <n v="1.8000000000000007"/>
    <n v="1.4400000000000006"/>
    <n v="0"/>
  </r>
  <r>
    <n v="235"/>
    <n v="20240706"/>
    <n v="9.5"/>
    <n v="15.8"/>
    <n v="1723"/>
    <n v="14.3"/>
    <n v="1000"/>
    <n v="81"/>
    <x v="1"/>
    <x v="187"/>
    <x v="26"/>
    <x v="6"/>
    <n v="2.1999999999999993"/>
    <n v="1.7599999999999996"/>
    <n v="0"/>
  </r>
  <r>
    <n v="235"/>
    <n v="20240707"/>
    <n v="7"/>
    <n v="15.5"/>
    <n v="1920"/>
    <n v="1.9"/>
    <n v="1010.5"/>
    <n v="73"/>
    <x v="1"/>
    <x v="188"/>
    <x v="26"/>
    <x v="6"/>
    <n v="2.5"/>
    <n v="2"/>
    <n v="0"/>
  </r>
  <r>
    <n v="235"/>
    <n v="20240708"/>
    <n v="4"/>
    <n v="17.100000000000001"/>
    <n v="2707"/>
    <n v="-0.1"/>
    <n v="1016.7"/>
    <n v="74"/>
    <x v="1"/>
    <x v="189"/>
    <x v="27"/>
    <x v="6"/>
    <n v="0.89999999999999858"/>
    <n v="0.71999999999999886"/>
    <n v="0"/>
  </r>
  <r>
    <n v="235"/>
    <n v="20240709"/>
    <n v="4.2"/>
    <n v="19.7"/>
    <n v="1661"/>
    <n v="23.2"/>
    <n v="1013.2"/>
    <n v="80"/>
    <x v="1"/>
    <x v="190"/>
    <x v="27"/>
    <x v="6"/>
    <n v="0"/>
    <n v="0"/>
    <n v="1.6999999999999993"/>
  </r>
  <r>
    <n v="235"/>
    <n v="20240710"/>
    <n v="5.9"/>
    <n v="18"/>
    <n v="2068"/>
    <n v="6.3"/>
    <n v="1013.3"/>
    <n v="86"/>
    <x v="1"/>
    <x v="191"/>
    <x v="27"/>
    <x v="6"/>
    <n v="0"/>
    <n v="0"/>
    <n v="0"/>
  </r>
  <r>
    <n v="235"/>
    <n v="20240711"/>
    <n v="4.7"/>
    <n v="16.899999999999999"/>
    <n v="2501"/>
    <n v="0"/>
    <n v="1016.7"/>
    <n v="81"/>
    <x v="1"/>
    <x v="192"/>
    <x v="27"/>
    <x v="6"/>
    <n v="1.1000000000000014"/>
    <n v="0.88000000000000123"/>
    <n v="0"/>
  </r>
  <r>
    <n v="235"/>
    <n v="20240712"/>
    <n v="3.2"/>
    <n v="14.8"/>
    <n v="516"/>
    <n v="13.4"/>
    <n v="1013.1"/>
    <n v="83"/>
    <x v="1"/>
    <x v="193"/>
    <x v="27"/>
    <x v="6"/>
    <n v="3.1999999999999993"/>
    <n v="2.5599999999999996"/>
    <n v="0"/>
  </r>
  <r>
    <n v="235"/>
    <n v="20240713"/>
    <n v="6.6"/>
    <n v="15.2"/>
    <n v="1230"/>
    <n v="7"/>
    <n v="1009.4"/>
    <n v="87"/>
    <x v="1"/>
    <x v="194"/>
    <x v="27"/>
    <x v="6"/>
    <n v="2.8000000000000007"/>
    <n v="2.2400000000000007"/>
    <n v="0"/>
  </r>
  <r>
    <n v="235"/>
    <n v="20240714"/>
    <n v="7.3"/>
    <n v="16.399999999999999"/>
    <n v="1700"/>
    <n v="0.1"/>
    <n v="1010.6"/>
    <n v="79"/>
    <x v="1"/>
    <x v="195"/>
    <x v="27"/>
    <x v="6"/>
    <n v="1.6000000000000014"/>
    <n v="1.2800000000000011"/>
    <n v="0"/>
  </r>
  <r>
    <n v="235"/>
    <n v="20240715"/>
    <n v="3.9"/>
    <n v="17.8"/>
    <n v="2312"/>
    <n v="0.5"/>
    <n v="1010.3"/>
    <n v="84"/>
    <x v="1"/>
    <x v="196"/>
    <x v="28"/>
    <x v="6"/>
    <n v="0.19999999999999929"/>
    <n v="0.15999999999999945"/>
    <n v="0"/>
  </r>
  <r>
    <n v="235"/>
    <n v="20240716"/>
    <n v="7.7"/>
    <n v="17.5"/>
    <n v="2180"/>
    <n v="1.9"/>
    <n v="1008.4"/>
    <n v="84"/>
    <x v="1"/>
    <x v="197"/>
    <x v="28"/>
    <x v="6"/>
    <n v="0.5"/>
    <n v="0.4"/>
    <n v="0"/>
  </r>
  <r>
    <n v="235"/>
    <n v="20240717"/>
    <n v="4"/>
    <n v="16.3"/>
    <n v="1711"/>
    <n v="0.4"/>
    <n v="1019.8"/>
    <n v="86"/>
    <x v="1"/>
    <x v="198"/>
    <x v="28"/>
    <x v="6"/>
    <n v="1.6999999999999993"/>
    <n v="1.3599999999999994"/>
    <n v="0"/>
  </r>
  <r>
    <n v="235"/>
    <n v="20240718"/>
    <n v="2.5"/>
    <n v="18.8"/>
    <n v="2476"/>
    <n v="0"/>
    <n v="1022.4"/>
    <n v="81"/>
    <x v="1"/>
    <x v="199"/>
    <x v="28"/>
    <x v="6"/>
    <n v="0"/>
    <n v="0"/>
    <n v="0.80000000000000071"/>
  </r>
  <r>
    <n v="235"/>
    <n v="20240719"/>
    <n v="3.5"/>
    <n v="23.5"/>
    <n v="2643"/>
    <n v="0"/>
    <n v="1017.8"/>
    <n v="70"/>
    <x v="1"/>
    <x v="200"/>
    <x v="28"/>
    <x v="6"/>
    <n v="0"/>
    <n v="0"/>
    <n v="5.5"/>
  </r>
  <r>
    <n v="235"/>
    <n v="20240720"/>
    <n v="3.4"/>
    <n v="22.9"/>
    <n v="2580"/>
    <n v="0"/>
    <n v="1008.8"/>
    <n v="71"/>
    <x v="1"/>
    <x v="201"/>
    <x v="28"/>
    <x v="6"/>
    <n v="0"/>
    <n v="0"/>
    <n v="4.8999999999999986"/>
  </r>
  <r>
    <n v="235"/>
    <n v="20240721"/>
    <n v="3.4"/>
    <n v="18.600000000000001"/>
    <n v="1232"/>
    <n v="12.5"/>
    <n v="1009"/>
    <n v="88"/>
    <x v="1"/>
    <x v="202"/>
    <x v="28"/>
    <x v="6"/>
    <n v="0"/>
    <n v="0"/>
    <n v="0.60000000000000142"/>
  </r>
  <r>
    <n v="235"/>
    <n v="20240722"/>
    <n v="5.5"/>
    <n v="18.3"/>
    <n v="2283"/>
    <n v="0"/>
    <n v="1015.3"/>
    <n v="78"/>
    <x v="1"/>
    <x v="203"/>
    <x v="29"/>
    <x v="6"/>
    <n v="0"/>
    <n v="0"/>
    <n v="0.30000000000000071"/>
  </r>
  <r>
    <n v="235"/>
    <n v="20240723"/>
    <n v="5.2"/>
    <n v="18.3"/>
    <n v="2128"/>
    <n v="0.2"/>
    <n v="1016.1"/>
    <n v="84"/>
    <x v="1"/>
    <x v="204"/>
    <x v="29"/>
    <x v="6"/>
    <n v="0"/>
    <n v="0"/>
    <n v="0.30000000000000071"/>
  </r>
  <r>
    <n v="235"/>
    <n v="20240724"/>
    <n v="3"/>
    <n v="16.8"/>
    <n v="2445"/>
    <n v="0"/>
    <n v="1020.4"/>
    <n v="74"/>
    <x v="1"/>
    <x v="205"/>
    <x v="29"/>
    <x v="6"/>
    <n v="1.1999999999999993"/>
    <n v="0.95999999999999952"/>
    <n v="0"/>
  </r>
  <r>
    <n v="235"/>
    <n v="20240725"/>
    <n v="6"/>
    <n v="18.100000000000001"/>
    <n v="1148"/>
    <n v="2"/>
    <n v="1011.9"/>
    <n v="82"/>
    <x v="1"/>
    <x v="206"/>
    <x v="29"/>
    <x v="6"/>
    <n v="0"/>
    <n v="0"/>
    <n v="0.10000000000000142"/>
  </r>
  <r>
    <n v="235"/>
    <n v="20240726"/>
    <n v="4.4000000000000004"/>
    <n v="17.600000000000001"/>
    <n v="2113"/>
    <n v="5.8"/>
    <n v="1010.1"/>
    <n v="86"/>
    <x v="1"/>
    <x v="207"/>
    <x v="29"/>
    <x v="6"/>
    <n v="0.39999999999999858"/>
    <n v="0.3199999999999989"/>
    <n v="0"/>
  </r>
  <r>
    <n v="235"/>
    <n v="20240727"/>
    <n v="2.8"/>
    <n v="18.100000000000001"/>
    <n v="2501"/>
    <n v="-0.1"/>
    <n v="1014.4"/>
    <n v="81"/>
    <x v="1"/>
    <x v="208"/>
    <x v="29"/>
    <x v="6"/>
    <n v="0"/>
    <n v="0"/>
    <n v="0.10000000000000142"/>
  </r>
  <r>
    <n v="235"/>
    <n v="20240728"/>
    <n v="3"/>
    <n v="18.100000000000001"/>
    <n v="2648"/>
    <n v="0"/>
    <n v="1024.8"/>
    <n v="72"/>
    <x v="1"/>
    <x v="209"/>
    <x v="29"/>
    <x v="6"/>
    <n v="0"/>
    <n v="0"/>
    <n v="0.10000000000000142"/>
  </r>
  <r>
    <n v="235"/>
    <n v="20240729"/>
    <n v="3.8"/>
    <n v="20"/>
    <n v="2674"/>
    <n v="0"/>
    <n v="1022.9"/>
    <n v="73"/>
    <x v="1"/>
    <x v="210"/>
    <x v="30"/>
    <x v="6"/>
    <n v="0"/>
    <n v="0"/>
    <n v="2"/>
  </r>
  <r>
    <n v="235"/>
    <n v="20240730"/>
    <n v="3.3"/>
    <n v="21.8"/>
    <n v="2434"/>
    <n v="0"/>
    <n v="1017.3"/>
    <n v="73"/>
    <x v="1"/>
    <x v="211"/>
    <x v="30"/>
    <x v="6"/>
    <n v="0"/>
    <n v="0"/>
    <n v="3.8000000000000007"/>
  </r>
  <r>
    <n v="235"/>
    <n v="20240731"/>
    <n v="4.8"/>
    <n v="20.2"/>
    <n v="2446"/>
    <n v="0"/>
    <n v="1016"/>
    <n v="80"/>
    <x v="1"/>
    <x v="212"/>
    <x v="30"/>
    <x v="6"/>
    <n v="0"/>
    <n v="0"/>
    <n v="2.1999999999999993"/>
  </r>
  <r>
    <n v="235"/>
    <n v="20240801"/>
    <n v="5.9"/>
    <n v="18.5"/>
    <n v="1550"/>
    <n v="-0.1"/>
    <n v="1013.7"/>
    <n v="76"/>
    <x v="1"/>
    <x v="213"/>
    <x v="30"/>
    <x v="7"/>
    <n v="0"/>
    <n v="0"/>
    <n v="0.5"/>
  </r>
  <r>
    <n v="235"/>
    <n v="20240802"/>
    <n v="3.1"/>
    <n v="19.5"/>
    <n v="2396"/>
    <n v="0"/>
    <n v="1012.5"/>
    <n v="70"/>
    <x v="1"/>
    <x v="214"/>
    <x v="30"/>
    <x v="7"/>
    <n v="0"/>
    <n v="0"/>
    <n v="1.5"/>
  </r>
  <r>
    <n v="235"/>
    <n v="20240803"/>
    <n v="5"/>
    <n v="19.2"/>
    <n v="1561"/>
    <n v="0"/>
    <n v="1010.5"/>
    <n v="85"/>
    <x v="1"/>
    <x v="215"/>
    <x v="30"/>
    <x v="7"/>
    <n v="0"/>
    <n v="0"/>
    <n v="1.1999999999999993"/>
  </r>
  <r>
    <n v="235"/>
    <n v="20240804"/>
    <n v="3.3"/>
    <n v="17.399999999999999"/>
    <n v="1768"/>
    <n v="0"/>
    <n v="1014.5"/>
    <n v="72"/>
    <x v="1"/>
    <x v="216"/>
    <x v="30"/>
    <x v="7"/>
    <n v="0.60000000000000142"/>
    <n v="0.48000000000000115"/>
    <n v="0"/>
  </r>
  <r>
    <n v="235"/>
    <n v="20240805"/>
    <n v="3.5"/>
    <n v="18.2"/>
    <n v="2341"/>
    <n v="0"/>
    <n v="1013.6"/>
    <n v="76"/>
    <x v="1"/>
    <x v="217"/>
    <x v="31"/>
    <x v="7"/>
    <n v="0"/>
    <n v="0"/>
    <n v="0.19999999999999929"/>
  </r>
  <r>
    <n v="235"/>
    <n v="20240806"/>
    <n v="3.5"/>
    <n v="20.8"/>
    <n v="2418"/>
    <n v="-0.1"/>
    <n v="1010.1"/>
    <n v="75"/>
    <x v="1"/>
    <x v="218"/>
    <x v="31"/>
    <x v="7"/>
    <n v="0"/>
    <n v="0"/>
    <n v="2.8000000000000007"/>
  </r>
  <r>
    <n v="235"/>
    <n v="20240807"/>
    <n v="4.7"/>
    <n v="19"/>
    <n v="2423"/>
    <n v="0.2"/>
    <n v="1011.7"/>
    <n v="76"/>
    <x v="1"/>
    <x v="219"/>
    <x v="31"/>
    <x v="7"/>
    <n v="0"/>
    <n v="0"/>
    <n v="1"/>
  </r>
  <r>
    <n v="235"/>
    <n v="20240808"/>
    <n v="5.4"/>
    <n v="19.5"/>
    <n v="2300"/>
    <n v="0.6"/>
    <n v="1013.9"/>
    <n v="72"/>
    <x v="1"/>
    <x v="220"/>
    <x v="31"/>
    <x v="7"/>
    <n v="0"/>
    <n v="0"/>
    <n v="1.5"/>
  </r>
  <r>
    <n v="235"/>
    <n v="20240809"/>
    <n v="6.9"/>
    <n v="19"/>
    <n v="1452"/>
    <n v="0.5"/>
    <n v="1012.5"/>
    <n v="81"/>
    <x v="1"/>
    <x v="221"/>
    <x v="31"/>
    <x v="7"/>
    <n v="0"/>
    <n v="0"/>
    <n v="1"/>
  </r>
  <r>
    <n v="235"/>
    <n v="20240810"/>
    <n v="4.7"/>
    <n v="18.8"/>
    <n v="1984"/>
    <n v="0"/>
    <n v="1018.8"/>
    <n v="79"/>
    <x v="1"/>
    <x v="222"/>
    <x v="31"/>
    <x v="7"/>
    <n v="0"/>
    <n v="0"/>
    <n v="0.80000000000000071"/>
  </r>
  <r>
    <n v="235"/>
    <n v="20240811"/>
    <n v="3.4"/>
    <n v="20"/>
    <n v="2042"/>
    <n v="0"/>
    <n v="1021.2"/>
    <n v="79"/>
    <x v="1"/>
    <x v="223"/>
    <x v="31"/>
    <x v="7"/>
    <n v="0"/>
    <n v="0"/>
    <n v="2"/>
  </r>
  <r>
    <n v="235"/>
    <n v="20240812"/>
    <n v="5"/>
    <n v="23.2"/>
    <n v="2408"/>
    <n v="0"/>
    <n v="1011.7"/>
    <n v="69"/>
    <x v="1"/>
    <x v="224"/>
    <x v="32"/>
    <x v="7"/>
    <n v="0"/>
    <n v="0"/>
    <n v="5.1999999999999993"/>
  </r>
  <r>
    <n v="235"/>
    <n v="20240813"/>
    <n v="3.3"/>
    <n v="21.4"/>
    <n v="1259"/>
    <n v="-0.1"/>
    <n v="1008.9"/>
    <n v="85"/>
    <x v="1"/>
    <x v="225"/>
    <x v="32"/>
    <x v="7"/>
    <n v="0"/>
    <n v="0"/>
    <n v="3.3999999999999986"/>
  </r>
  <r>
    <n v="235"/>
    <n v="20240814"/>
    <n v="2"/>
    <n v="19.7"/>
    <n v="791"/>
    <n v="3.3"/>
    <n v="1012.2"/>
    <n v="86"/>
    <x v="1"/>
    <x v="226"/>
    <x v="32"/>
    <x v="7"/>
    <n v="0"/>
    <n v="0"/>
    <n v="1.6999999999999993"/>
  </r>
  <r>
    <n v="235"/>
    <n v="20240815"/>
    <n v="6.3"/>
    <n v="19.600000000000001"/>
    <n v="1784"/>
    <n v="0"/>
    <n v="1014.2"/>
    <n v="83"/>
    <x v="1"/>
    <x v="227"/>
    <x v="32"/>
    <x v="7"/>
    <n v="0"/>
    <n v="0"/>
    <n v="1.6000000000000014"/>
  </r>
  <r>
    <n v="235"/>
    <n v="20240816"/>
    <n v="3.2"/>
    <n v="18.3"/>
    <n v="1351"/>
    <n v="12.6"/>
    <n v="1013.9"/>
    <n v="82"/>
    <x v="1"/>
    <x v="228"/>
    <x v="32"/>
    <x v="7"/>
    <n v="0"/>
    <n v="0"/>
    <n v="0.30000000000000071"/>
  </r>
  <r>
    <n v="235"/>
    <n v="20240817"/>
    <n v="1.8"/>
    <n v="17.3"/>
    <n v="2068"/>
    <n v="0"/>
    <n v="1013.2"/>
    <n v="76"/>
    <x v="1"/>
    <x v="229"/>
    <x v="32"/>
    <x v="7"/>
    <n v="0.69999999999999929"/>
    <n v="0.5599999999999995"/>
    <n v="0"/>
  </r>
  <r>
    <n v="235"/>
    <n v="20240818"/>
    <n v="2.9"/>
    <n v="18.3"/>
    <n v="1580"/>
    <n v="0"/>
    <n v="1013.2"/>
    <n v="69"/>
    <x v="1"/>
    <x v="230"/>
    <x v="32"/>
    <x v="7"/>
    <n v="0"/>
    <n v="0"/>
    <n v="0.30000000000000071"/>
  </r>
  <r>
    <n v="235"/>
    <n v="20240819"/>
    <n v="4"/>
    <n v="18.2"/>
    <n v="1875"/>
    <n v="0"/>
    <n v="1016.3"/>
    <n v="72"/>
    <x v="1"/>
    <x v="231"/>
    <x v="33"/>
    <x v="7"/>
    <n v="0"/>
    <n v="0"/>
    <n v="0.19999999999999929"/>
  </r>
  <r>
    <n v="235"/>
    <n v="20240820"/>
    <n v="5.5"/>
    <n v="18"/>
    <n v="736"/>
    <n v="8.5"/>
    <n v="1009.5"/>
    <n v="81"/>
    <x v="1"/>
    <x v="232"/>
    <x v="33"/>
    <x v="7"/>
    <n v="0"/>
    <n v="0"/>
    <n v="0"/>
  </r>
  <r>
    <n v="235"/>
    <n v="20240821"/>
    <n v="7.6"/>
    <n v="17.2"/>
    <n v="1862"/>
    <n v="-0.1"/>
    <n v="1014"/>
    <n v="64"/>
    <x v="1"/>
    <x v="233"/>
    <x v="33"/>
    <x v="7"/>
    <n v="0.80000000000000071"/>
    <n v="0.64000000000000057"/>
    <n v="0"/>
  </r>
  <r>
    <n v="235"/>
    <n v="20240822"/>
    <n v="10.1"/>
    <n v="18.7"/>
    <n v="793"/>
    <n v="0.1"/>
    <n v="1007"/>
    <n v="76"/>
    <x v="1"/>
    <x v="234"/>
    <x v="33"/>
    <x v="7"/>
    <n v="0"/>
    <n v="0"/>
    <n v="0.69999999999999929"/>
  </r>
  <r>
    <n v="235"/>
    <n v="20240823"/>
    <n v="7.9"/>
    <n v="18.600000000000001"/>
    <n v="1430"/>
    <n v="0.8"/>
    <n v="1004.1"/>
    <n v="79"/>
    <x v="1"/>
    <x v="235"/>
    <x v="33"/>
    <x v="7"/>
    <n v="0"/>
    <n v="0"/>
    <n v="0.60000000000000142"/>
  </r>
  <r>
    <n v="235"/>
    <n v="20240824"/>
    <n v="4.4000000000000004"/>
    <n v="17"/>
    <n v="469"/>
    <n v="5.9"/>
    <n v="1005.1"/>
    <n v="88"/>
    <x v="1"/>
    <x v="236"/>
    <x v="33"/>
    <x v="7"/>
    <n v="1"/>
    <n v="0.8"/>
    <n v="0"/>
  </r>
  <r>
    <n v="235"/>
    <n v="20240825"/>
    <n v="7.8"/>
    <n v="17.3"/>
    <n v="2081"/>
    <n v="0.1"/>
    <n v="1017"/>
    <n v="65"/>
    <x v="1"/>
    <x v="237"/>
    <x v="33"/>
    <x v="7"/>
    <n v="0.69999999999999929"/>
    <n v="0.5599999999999995"/>
    <n v="0"/>
  </r>
  <r>
    <n v="235"/>
    <n v="20240826"/>
    <n v="5.8"/>
    <n v="17.8"/>
    <n v="1747"/>
    <n v="0.2"/>
    <n v="1019.8"/>
    <n v="78"/>
    <x v="1"/>
    <x v="238"/>
    <x v="34"/>
    <x v="7"/>
    <n v="0.19999999999999929"/>
    <n v="0.15999999999999945"/>
    <n v="0"/>
  </r>
  <r>
    <n v="235"/>
    <n v="20240827"/>
    <n v="3.4"/>
    <n v="18.2"/>
    <n v="2048"/>
    <n v="0"/>
    <n v="1020"/>
    <n v="76"/>
    <x v="1"/>
    <x v="239"/>
    <x v="34"/>
    <x v="7"/>
    <n v="0"/>
    <n v="0"/>
    <n v="0.19999999999999929"/>
  </r>
  <r>
    <n v="235"/>
    <n v="20240828"/>
    <n v="2.2999999999999998"/>
    <n v="20.8"/>
    <n v="2073"/>
    <n v="0"/>
    <n v="1014.7"/>
    <n v="78"/>
    <x v="1"/>
    <x v="240"/>
    <x v="34"/>
    <x v="7"/>
    <n v="0"/>
    <n v="0"/>
    <n v="2.8000000000000007"/>
  </r>
  <r>
    <n v="235"/>
    <n v="20240829"/>
    <n v="2.8"/>
    <n v="18"/>
    <n v="1554"/>
    <n v="0"/>
    <n v="1016.8"/>
    <n v="84"/>
    <x v="1"/>
    <x v="241"/>
    <x v="34"/>
    <x v="7"/>
    <n v="0"/>
    <n v="0"/>
    <n v="0"/>
  </r>
  <r>
    <n v="235"/>
    <n v="20240830"/>
    <n v="2.6"/>
    <n v="17.100000000000001"/>
    <n v="1658"/>
    <n v="0"/>
    <n v="1023.5"/>
    <n v="77"/>
    <x v="1"/>
    <x v="242"/>
    <x v="34"/>
    <x v="7"/>
    <n v="0.89999999999999858"/>
    <n v="0.71999999999999886"/>
    <n v="0"/>
  </r>
  <r>
    <n v="235"/>
    <n v="20240831"/>
    <n v="8.1"/>
    <n v="18.2"/>
    <n v="1964"/>
    <n v="0"/>
    <n v="1024.3"/>
    <n v="68"/>
    <x v="1"/>
    <x v="243"/>
    <x v="34"/>
    <x v="7"/>
    <n v="0"/>
    <n v="0"/>
    <n v="0.19999999999999929"/>
  </r>
  <r>
    <n v="235"/>
    <n v="20240901"/>
    <n v="5.9"/>
    <n v="20.8"/>
    <n v="1606"/>
    <n v="0"/>
    <n v="1016.2"/>
    <n v="73"/>
    <x v="1"/>
    <x v="244"/>
    <x v="34"/>
    <x v="8"/>
    <n v="0"/>
    <n v="0"/>
    <n v="2.8000000000000007"/>
  </r>
  <r>
    <n v="235"/>
    <n v="20240902"/>
    <n v="3.2"/>
    <n v="21.3"/>
    <n v="1748"/>
    <n v="0"/>
    <n v="1011.8"/>
    <n v="80"/>
    <x v="1"/>
    <x v="245"/>
    <x v="35"/>
    <x v="8"/>
    <n v="0"/>
    <n v="0"/>
    <n v="3.3000000000000007"/>
  </r>
  <r>
    <n v="235"/>
    <n v="20240903"/>
    <n v="3.3"/>
    <n v="19.100000000000001"/>
    <n v="784"/>
    <n v="4.8"/>
    <n v="1013.4"/>
    <n v="85"/>
    <x v="1"/>
    <x v="246"/>
    <x v="35"/>
    <x v="8"/>
    <n v="0"/>
    <n v="0"/>
    <n v="1.1000000000000014"/>
  </r>
  <r>
    <n v="235"/>
    <n v="20240904"/>
    <n v="2.4"/>
    <n v="18.3"/>
    <n v="766"/>
    <n v="0.3"/>
    <n v="1015.6"/>
    <n v="89"/>
    <x v="1"/>
    <x v="247"/>
    <x v="35"/>
    <x v="8"/>
    <n v="0"/>
    <n v="0"/>
    <n v="0.30000000000000071"/>
  </r>
  <r>
    <n v="235"/>
    <n v="20240905"/>
    <n v="6.2"/>
    <n v="21.4"/>
    <n v="1528"/>
    <n v="0"/>
    <n v="1012.2"/>
    <n v="83"/>
    <x v="1"/>
    <x v="248"/>
    <x v="35"/>
    <x v="8"/>
    <n v="0"/>
    <n v="0"/>
    <n v="3.3999999999999986"/>
  </r>
  <r>
    <n v="235"/>
    <n v="20240906"/>
    <n v="5.5"/>
    <n v="21.6"/>
    <n v="1680"/>
    <n v="3"/>
    <n v="1011.3"/>
    <n v="72"/>
    <x v="1"/>
    <x v="249"/>
    <x v="35"/>
    <x v="8"/>
    <n v="0"/>
    <n v="0"/>
    <n v="3.6000000000000014"/>
  </r>
  <r>
    <n v="235"/>
    <n v="20240907"/>
    <n v="2.8"/>
    <n v="20.7"/>
    <n v="1340"/>
    <n v="0"/>
    <n v="1010.9"/>
    <n v="82"/>
    <x v="1"/>
    <x v="250"/>
    <x v="35"/>
    <x v="8"/>
    <n v="0"/>
    <n v="0"/>
    <n v="2.6999999999999993"/>
  </r>
  <r>
    <n v="235"/>
    <n v="20240908"/>
    <n v="3.9"/>
    <n v="19"/>
    <n v="1251"/>
    <n v="0.6"/>
    <n v="1006.6"/>
    <n v="77"/>
    <x v="1"/>
    <x v="251"/>
    <x v="35"/>
    <x v="8"/>
    <n v="0"/>
    <n v="0"/>
    <n v="1"/>
  </r>
  <r>
    <n v="235"/>
    <n v="20240909"/>
    <n v="4.3"/>
    <n v="16.7"/>
    <n v="1297"/>
    <n v="0.6"/>
    <n v="1005.5"/>
    <n v="75"/>
    <x v="1"/>
    <x v="252"/>
    <x v="36"/>
    <x v="8"/>
    <n v="1.3000000000000007"/>
    <n v="1.0400000000000007"/>
    <n v="0"/>
  </r>
  <r>
    <n v="235"/>
    <n v="20240910"/>
    <n v="7.3"/>
    <n v="15"/>
    <n v="467"/>
    <n v="13"/>
    <n v="1004.7"/>
    <n v="78"/>
    <x v="1"/>
    <x v="253"/>
    <x v="36"/>
    <x v="8"/>
    <n v="3"/>
    <n v="2.4000000000000004"/>
    <n v="0"/>
  </r>
  <r>
    <n v="235"/>
    <n v="20240911"/>
    <n v="5.4"/>
    <n v="11.7"/>
    <n v="729"/>
    <n v="15.6"/>
    <n v="1004.1"/>
    <n v="71"/>
    <x v="1"/>
    <x v="254"/>
    <x v="36"/>
    <x v="8"/>
    <n v="6.3000000000000007"/>
    <n v="5.0400000000000009"/>
    <n v="0"/>
  </r>
  <r>
    <n v="235"/>
    <n v="20240912"/>
    <n v="3"/>
    <n v="11.7"/>
    <n v="1423"/>
    <n v="17.2"/>
    <n v="1012.7"/>
    <n v="79"/>
    <x v="1"/>
    <x v="255"/>
    <x v="36"/>
    <x v="8"/>
    <n v="6.3000000000000007"/>
    <n v="5.0400000000000009"/>
    <n v="0"/>
  </r>
  <r>
    <n v="235"/>
    <n v="20240913"/>
    <n v="3.5"/>
    <n v="13.4"/>
    <n v="1557"/>
    <n v="2.5"/>
    <n v="1025.5"/>
    <n v="65"/>
    <x v="1"/>
    <x v="256"/>
    <x v="36"/>
    <x v="8"/>
    <n v="4.5999999999999996"/>
    <n v="3.6799999999999997"/>
    <n v="0"/>
  </r>
  <r>
    <n v="235"/>
    <n v="20240914"/>
    <n v="2.6"/>
    <n v="13.1"/>
    <n v="1574"/>
    <n v="0"/>
    <n v="1029.7"/>
    <n v="68"/>
    <x v="1"/>
    <x v="257"/>
    <x v="36"/>
    <x v="8"/>
    <n v="4.9000000000000004"/>
    <n v="3.9200000000000004"/>
    <n v="0"/>
  </r>
  <r>
    <n v="235"/>
    <n v="20240915"/>
    <n v="3.3"/>
    <n v="15"/>
    <n v="1631"/>
    <n v="0.8"/>
    <n v="1025.8"/>
    <n v="79"/>
    <x v="1"/>
    <x v="258"/>
    <x v="36"/>
    <x v="8"/>
    <n v="3"/>
    <n v="2.4000000000000004"/>
    <n v="0"/>
  </r>
  <r>
    <n v="235"/>
    <n v="20240916"/>
    <n v="3.6"/>
    <n v="16.2"/>
    <n v="1238"/>
    <n v="0.3"/>
    <n v="1026.8"/>
    <n v="80"/>
    <x v="1"/>
    <x v="259"/>
    <x v="37"/>
    <x v="8"/>
    <n v="1.8000000000000007"/>
    <n v="1.4400000000000006"/>
    <n v="0"/>
  </r>
  <r>
    <n v="235"/>
    <n v="20240917"/>
    <n v="6.5"/>
    <n v="16.899999999999999"/>
    <n v="1335"/>
    <n v="0"/>
    <n v="1030.8"/>
    <n v="80"/>
    <x v="1"/>
    <x v="260"/>
    <x v="37"/>
    <x v="8"/>
    <n v="1.1000000000000014"/>
    <n v="0.88000000000000123"/>
    <n v="0"/>
  </r>
  <r>
    <n v="235"/>
    <n v="20240918"/>
    <n v="6.2"/>
    <n v="17"/>
    <n v="1374"/>
    <n v="0"/>
    <n v="1029.4000000000001"/>
    <n v="89"/>
    <x v="1"/>
    <x v="261"/>
    <x v="37"/>
    <x v="8"/>
    <n v="1"/>
    <n v="0.8"/>
    <n v="0"/>
  </r>
  <r>
    <n v="235"/>
    <n v="20240919"/>
    <n v="4.8"/>
    <n v="16.600000000000001"/>
    <n v="1167"/>
    <n v="0"/>
    <n v="1026.3"/>
    <n v="92"/>
    <x v="1"/>
    <x v="262"/>
    <x v="37"/>
    <x v="8"/>
    <n v="1.3999999999999986"/>
    <n v="1.119999999999999"/>
    <n v="0"/>
  </r>
  <r>
    <n v="235"/>
    <n v="20240920"/>
    <n v="5.4"/>
    <n v="18"/>
    <n v="1510"/>
    <n v="0"/>
    <n v="1023"/>
    <n v="82"/>
    <x v="1"/>
    <x v="263"/>
    <x v="37"/>
    <x v="8"/>
    <n v="0"/>
    <n v="0"/>
    <n v="0"/>
  </r>
  <r>
    <n v="235"/>
    <n v="20240921"/>
    <n v="3.3"/>
    <n v="16.899999999999999"/>
    <n v="1505"/>
    <n v="0"/>
    <n v="1020"/>
    <n v="81"/>
    <x v="1"/>
    <x v="264"/>
    <x v="37"/>
    <x v="8"/>
    <n v="1.1000000000000014"/>
    <n v="0.88000000000000123"/>
    <n v="0"/>
  </r>
  <r>
    <n v="235"/>
    <n v="20240922"/>
    <n v="2.8"/>
    <n v="17.600000000000001"/>
    <n v="1194"/>
    <n v="-0.1"/>
    <n v="1014.3"/>
    <n v="88"/>
    <x v="1"/>
    <x v="265"/>
    <x v="37"/>
    <x v="8"/>
    <n v="0.39999999999999858"/>
    <n v="0.3199999999999989"/>
    <n v="0"/>
  </r>
  <r>
    <n v="235"/>
    <n v="20240923"/>
    <n v="3.9"/>
    <n v="17.2"/>
    <n v="1120"/>
    <n v="0.4"/>
    <n v="1006.2"/>
    <n v="85"/>
    <x v="1"/>
    <x v="266"/>
    <x v="38"/>
    <x v="8"/>
    <n v="0.80000000000000071"/>
    <n v="0.64000000000000057"/>
    <n v="0"/>
  </r>
  <r>
    <n v="235"/>
    <n v="20240924"/>
    <n v="5.6"/>
    <n v="14.7"/>
    <n v="728"/>
    <n v="0.9"/>
    <n v="1001.3"/>
    <n v="85"/>
    <x v="1"/>
    <x v="267"/>
    <x v="38"/>
    <x v="8"/>
    <n v="3.3000000000000007"/>
    <n v="2.6400000000000006"/>
    <n v="0"/>
  </r>
  <r>
    <n v="235"/>
    <n v="20240925"/>
    <n v="4.8"/>
    <n v="14.7"/>
    <n v="630"/>
    <n v="1.5"/>
    <n v="999.6"/>
    <n v="74"/>
    <x v="1"/>
    <x v="268"/>
    <x v="38"/>
    <x v="8"/>
    <n v="3.3000000000000007"/>
    <n v="2.6400000000000006"/>
    <n v="0"/>
  </r>
  <r>
    <n v="235"/>
    <n v="20240926"/>
    <n v="6.3"/>
    <n v="15.7"/>
    <n v="931"/>
    <n v="14.5"/>
    <n v="987.4"/>
    <n v="86"/>
    <x v="1"/>
    <x v="269"/>
    <x v="38"/>
    <x v="8"/>
    <n v="2.3000000000000007"/>
    <n v="1.8400000000000007"/>
    <n v="0"/>
  </r>
  <r>
    <n v="235"/>
    <n v="20240927"/>
    <n v="9.8000000000000007"/>
    <n v="13.7"/>
    <n v="249"/>
    <n v="27.1"/>
    <n v="994.7"/>
    <n v="75"/>
    <x v="1"/>
    <x v="270"/>
    <x v="38"/>
    <x v="8"/>
    <n v="4.3000000000000007"/>
    <n v="3.4400000000000008"/>
    <n v="0"/>
  </r>
  <r>
    <n v="235"/>
    <n v="20240928"/>
    <n v="4.8"/>
    <n v="11.5"/>
    <n v="1014"/>
    <n v="8.4"/>
    <n v="1019.7"/>
    <n v="69"/>
    <x v="1"/>
    <x v="271"/>
    <x v="38"/>
    <x v="8"/>
    <n v="6.5"/>
    <n v="5.2"/>
    <n v="0"/>
  </r>
  <r>
    <n v="235"/>
    <n v="20240929"/>
    <n v="4"/>
    <n v="11.1"/>
    <n v="1177"/>
    <n v="0"/>
    <n v="1024"/>
    <n v="74"/>
    <x v="1"/>
    <x v="272"/>
    <x v="38"/>
    <x v="8"/>
    <n v="6.9"/>
    <n v="5.5200000000000005"/>
    <n v="0"/>
  </r>
  <r>
    <n v="235"/>
    <n v="20240930"/>
    <n v="7.8"/>
    <n v="12.1"/>
    <n v="594"/>
    <n v="18.7"/>
    <n v="1007.5"/>
    <n v="83"/>
    <x v="1"/>
    <x v="273"/>
    <x v="39"/>
    <x v="8"/>
    <n v="5.9"/>
    <n v="4.7200000000000006"/>
    <n v="0"/>
  </r>
  <r>
    <n v="240"/>
    <n v="20240101"/>
    <n v="8.1"/>
    <n v="7.9"/>
    <n v="205"/>
    <n v="7"/>
    <n v="1000.3"/>
    <n v="83"/>
    <x v="2"/>
    <x v="0"/>
    <x v="0"/>
    <x v="0"/>
    <n v="10.1"/>
    <n v="11.110000000000001"/>
    <n v="0"/>
  </r>
  <r>
    <n v="240"/>
    <n v="20240102"/>
    <n v="10.7"/>
    <n v="10.6"/>
    <n v="73"/>
    <n v="18.7"/>
    <n v="986.4"/>
    <n v="90"/>
    <x v="2"/>
    <x v="1"/>
    <x v="0"/>
    <x v="0"/>
    <n v="7.4"/>
    <n v="8.14"/>
    <n v="0"/>
  </r>
  <r>
    <n v="240"/>
    <n v="20240103"/>
    <n v="8.3000000000000007"/>
    <n v="9.5"/>
    <n v="127"/>
    <n v="10.4"/>
    <n v="988.6"/>
    <n v="89"/>
    <x v="2"/>
    <x v="2"/>
    <x v="0"/>
    <x v="0"/>
    <n v="8.5"/>
    <n v="9.3500000000000014"/>
    <n v="0"/>
  </r>
  <r>
    <n v="240"/>
    <n v="20240104"/>
    <n v="3.1"/>
    <n v="7.4"/>
    <n v="137"/>
    <n v="9.5"/>
    <n v="1000.8"/>
    <n v="95"/>
    <x v="2"/>
    <x v="3"/>
    <x v="0"/>
    <x v="0"/>
    <n v="10.6"/>
    <n v="11.66"/>
    <n v="0"/>
  </r>
  <r>
    <n v="240"/>
    <n v="20240105"/>
    <n v="4.4000000000000004"/>
    <n v="7"/>
    <n v="80"/>
    <n v="5.0999999999999996"/>
    <n v="996.9"/>
    <n v="93"/>
    <x v="2"/>
    <x v="4"/>
    <x v="0"/>
    <x v="0"/>
    <n v="11"/>
    <n v="12.100000000000001"/>
    <n v="0"/>
  </r>
  <r>
    <n v="240"/>
    <n v="20240106"/>
    <n v="4.8"/>
    <n v="3.5"/>
    <n v="124"/>
    <n v="-0.1"/>
    <n v="1012.4"/>
    <n v="87"/>
    <x v="2"/>
    <x v="5"/>
    <x v="0"/>
    <x v="0"/>
    <n v="14.5"/>
    <n v="15.950000000000001"/>
    <n v="0"/>
  </r>
  <r>
    <n v="240"/>
    <n v="20240107"/>
    <n v="6.5"/>
    <n v="0.5"/>
    <n v="366"/>
    <n v="-0.1"/>
    <n v="1026"/>
    <n v="78"/>
    <x v="2"/>
    <x v="6"/>
    <x v="0"/>
    <x v="0"/>
    <n v="17.5"/>
    <n v="19.25"/>
    <n v="0"/>
  </r>
  <r>
    <n v="240"/>
    <n v="20240108"/>
    <n v="8.1"/>
    <n v="-0.8"/>
    <n v="209"/>
    <n v="-0.1"/>
    <n v="1033.0999999999999"/>
    <n v="70"/>
    <x v="2"/>
    <x v="7"/>
    <x v="1"/>
    <x v="0"/>
    <n v="18.8"/>
    <n v="20.680000000000003"/>
    <n v="0"/>
  </r>
  <r>
    <n v="240"/>
    <n v="20240109"/>
    <n v="7.9"/>
    <n v="-2.2000000000000002"/>
    <n v="487"/>
    <n v="0"/>
    <n v="1033.9000000000001"/>
    <n v="62"/>
    <x v="2"/>
    <x v="8"/>
    <x v="1"/>
    <x v="0"/>
    <n v="20.2"/>
    <n v="22.220000000000002"/>
    <n v="0"/>
  </r>
  <r>
    <n v="240"/>
    <n v="20240110"/>
    <n v="5.5"/>
    <n v="-2"/>
    <n v="472"/>
    <n v="0"/>
    <n v="1031.2"/>
    <n v="61"/>
    <x v="2"/>
    <x v="9"/>
    <x v="1"/>
    <x v="0"/>
    <n v="20"/>
    <n v="22"/>
    <n v="0"/>
  </r>
  <r>
    <n v="240"/>
    <n v="20240111"/>
    <n v="2"/>
    <n v="0.5"/>
    <n v="152"/>
    <n v="0"/>
    <n v="1034.5999999999999"/>
    <n v="86"/>
    <x v="2"/>
    <x v="10"/>
    <x v="1"/>
    <x v="0"/>
    <n v="17.5"/>
    <n v="19.25"/>
    <n v="0"/>
  </r>
  <r>
    <n v="240"/>
    <n v="20240112"/>
    <n v="2"/>
    <n v="4"/>
    <n v="185"/>
    <n v="0.1"/>
    <n v="1032.7"/>
    <n v="92"/>
    <x v="2"/>
    <x v="11"/>
    <x v="1"/>
    <x v="0"/>
    <n v="14"/>
    <n v="15.400000000000002"/>
    <n v="0"/>
  </r>
  <r>
    <n v="240"/>
    <n v="20240113"/>
    <n v="5.0999999999999996"/>
    <n v="4.8"/>
    <n v="103"/>
    <n v="2"/>
    <n v="1021.4"/>
    <n v="91"/>
    <x v="2"/>
    <x v="12"/>
    <x v="1"/>
    <x v="0"/>
    <n v="13.2"/>
    <n v="14.52"/>
    <n v="0"/>
  </r>
  <r>
    <n v="240"/>
    <n v="20240114"/>
    <n v="5.2"/>
    <n v="4.2"/>
    <n v="157"/>
    <n v="2.4"/>
    <n v="1008.2"/>
    <n v="86"/>
    <x v="2"/>
    <x v="13"/>
    <x v="1"/>
    <x v="0"/>
    <n v="13.8"/>
    <n v="15.180000000000001"/>
    <n v="0"/>
  </r>
  <r>
    <n v="240"/>
    <n v="20240115"/>
    <n v="6"/>
    <n v="2.2999999999999998"/>
    <n v="242"/>
    <n v="2.6"/>
    <n v="1003.6"/>
    <n v="82"/>
    <x v="2"/>
    <x v="14"/>
    <x v="2"/>
    <x v="0"/>
    <n v="15.7"/>
    <n v="17.27"/>
    <n v="0"/>
  </r>
  <r>
    <n v="240"/>
    <n v="20240116"/>
    <n v="5"/>
    <n v="1"/>
    <n v="442"/>
    <n v="3"/>
    <n v="1006"/>
    <n v="82"/>
    <x v="2"/>
    <x v="15"/>
    <x v="2"/>
    <x v="0"/>
    <n v="17"/>
    <n v="18.700000000000003"/>
    <n v="0"/>
  </r>
  <r>
    <n v="240"/>
    <n v="20240117"/>
    <n v="3"/>
    <n v="-0.8"/>
    <n v="201"/>
    <n v="-0.1"/>
    <n v="992.9"/>
    <n v="86"/>
    <x v="2"/>
    <x v="16"/>
    <x v="2"/>
    <x v="0"/>
    <n v="18.8"/>
    <n v="20.680000000000003"/>
    <n v="0"/>
  </r>
  <r>
    <n v="240"/>
    <n v="20240118"/>
    <n v="2.1"/>
    <n v="-0.3"/>
    <n v="449"/>
    <n v="0.4"/>
    <n v="1003.1"/>
    <n v="87"/>
    <x v="2"/>
    <x v="17"/>
    <x v="2"/>
    <x v="0"/>
    <n v="18.3"/>
    <n v="20.130000000000003"/>
    <n v="0"/>
  </r>
  <r>
    <n v="240"/>
    <n v="20240119"/>
    <n v="5.0999999999999996"/>
    <n v="1.7"/>
    <n v="514"/>
    <n v="0.3"/>
    <n v="1019.4"/>
    <n v="82"/>
    <x v="2"/>
    <x v="18"/>
    <x v="2"/>
    <x v="0"/>
    <n v="16.3"/>
    <n v="17.930000000000003"/>
    <n v="0"/>
  </r>
  <r>
    <n v="240"/>
    <n v="20240120"/>
    <n v="6.7"/>
    <n v="0.4"/>
    <n v="400"/>
    <n v="0"/>
    <n v="1025.5999999999999"/>
    <n v="81"/>
    <x v="2"/>
    <x v="19"/>
    <x v="2"/>
    <x v="0"/>
    <n v="17.600000000000001"/>
    <n v="19.360000000000003"/>
    <n v="0"/>
  </r>
  <r>
    <n v="240"/>
    <n v="20240121"/>
    <n v="9.4"/>
    <n v="4"/>
    <n v="111"/>
    <n v="0.3"/>
    <n v="1014.8"/>
    <n v="78"/>
    <x v="2"/>
    <x v="20"/>
    <x v="2"/>
    <x v="0"/>
    <n v="14"/>
    <n v="15.400000000000002"/>
    <n v="0"/>
  </r>
  <r>
    <n v="240"/>
    <n v="20240122"/>
    <n v="12.5"/>
    <n v="9.6"/>
    <n v="436"/>
    <n v="1.2"/>
    <n v="1006.4"/>
    <n v="80"/>
    <x v="2"/>
    <x v="21"/>
    <x v="3"/>
    <x v="0"/>
    <n v="8.4"/>
    <n v="9.240000000000002"/>
    <n v="0"/>
  </r>
  <r>
    <n v="240"/>
    <n v="20240123"/>
    <n v="10.3"/>
    <n v="8.5"/>
    <n v="321"/>
    <n v="5.5"/>
    <n v="1018.1"/>
    <n v="84"/>
    <x v="2"/>
    <x v="22"/>
    <x v="3"/>
    <x v="0"/>
    <n v="9.5"/>
    <n v="10.450000000000001"/>
    <n v="0"/>
  </r>
  <r>
    <n v="240"/>
    <n v="20240124"/>
    <n v="11.5"/>
    <n v="9.9"/>
    <n v="351"/>
    <n v="0"/>
    <n v="1019.6"/>
    <n v="78"/>
    <x v="2"/>
    <x v="23"/>
    <x v="3"/>
    <x v="0"/>
    <n v="8.1"/>
    <n v="8.91"/>
    <n v="0"/>
  </r>
  <r>
    <n v="240"/>
    <n v="20240125"/>
    <n v="4.3"/>
    <n v="7"/>
    <n v="204"/>
    <n v="2"/>
    <n v="1026.0999999999999"/>
    <n v="93"/>
    <x v="2"/>
    <x v="24"/>
    <x v="3"/>
    <x v="0"/>
    <n v="11"/>
    <n v="12.100000000000001"/>
    <n v="0"/>
  </r>
  <r>
    <n v="240"/>
    <n v="20240126"/>
    <n v="8.3000000000000007"/>
    <n v="7.9"/>
    <n v="514"/>
    <n v="3.7"/>
    <n v="1025"/>
    <n v="83"/>
    <x v="2"/>
    <x v="25"/>
    <x v="3"/>
    <x v="0"/>
    <n v="10.1"/>
    <n v="11.110000000000001"/>
    <n v="0"/>
  </r>
  <r>
    <n v="240"/>
    <n v="20240127"/>
    <n v="4.3"/>
    <n v="3.8"/>
    <n v="534"/>
    <n v="0"/>
    <n v="1034.3"/>
    <n v="89"/>
    <x v="2"/>
    <x v="26"/>
    <x v="3"/>
    <x v="0"/>
    <n v="14.2"/>
    <n v="15.620000000000001"/>
    <n v="0"/>
  </r>
  <r>
    <n v="240"/>
    <n v="20240128"/>
    <n v="4.5"/>
    <n v="4.0999999999999996"/>
    <n v="600"/>
    <n v="0"/>
    <n v="1026.8"/>
    <n v="75"/>
    <x v="2"/>
    <x v="27"/>
    <x v="3"/>
    <x v="0"/>
    <n v="13.9"/>
    <n v="15.290000000000001"/>
    <n v="0"/>
  </r>
  <r>
    <n v="240"/>
    <n v="20240129"/>
    <n v="3.6"/>
    <n v="6.3"/>
    <n v="457"/>
    <n v="0"/>
    <n v="1025.2"/>
    <n v="88"/>
    <x v="2"/>
    <x v="28"/>
    <x v="4"/>
    <x v="0"/>
    <n v="11.7"/>
    <n v="12.870000000000001"/>
    <n v="0"/>
  </r>
  <r>
    <n v="240"/>
    <n v="20240130"/>
    <n v="5.6"/>
    <n v="7.6"/>
    <n v="145"/>
    <n v="0.9"/>
    <n v="1027.4000000000001"/>
    <n v="93"/>
    <x v="2"/>
    <x v="29"/>
    <x v="4"/>
    <x v="0"/>
    <n v="10.4"/>
    <n v="11.440000000000001"/>
    <n v="0"/>
  </r>
  <r>
    <n v="240"/>
    <n v="20240131"/>
    <n v="6.4"/>
    <n v="6.9"/>
    <n v="158"/>
    <n v="3.1"/>
    <n v="1029.4000000000001"/>
    <n v="81"/>
    <x v="2"/>
    <x v="30"/>
    <x v="4"/>
    <x v="0"/>
    <n v="11.1"/>
    <n v="12.21"/>
    <n v="0"/>
  </r>
  <r>
    <n v="240"/>
    <n v="20240201"/>
    <n v="5.2"/>
    <n v="6.3"/>
    <n v="630"/>
    <n v="0.5"/>
    <n v="1029.8"/>
    <n v="87"/>
    <x v="2"/>
    <x v="31"/>
    <x v="4"/>
    <x v="1"/>
    <n v="11.7"/>
    <n v="12.870000000000001"/>
    <n v="0"/>
  </r>
  <r>
    <n v="240"/>
    <n v="20240202"/>
    <n v="8"/>
    <n v="8.1"/>
    <n v="275"/>
    <n v="0"/>
    <n v="1026.4000000000001"/>
    <n v="89"/>
    <x v="2"/>
    <x v="32"/>
    <x v="4"/>
    <x v="1"/>
    <n v="9.9"/>
    <n v="10.89"/>
    <n v="0"/>
  </r>
  <r>
    <n v="240"/>
    <n v="20240203"/>
    <n v="8.3000000000000007"/>
    <n v="10.199999999999999"/>
    <n v="399"/>
    <n v="3.9"/>
    <n v="1024.0999999999999"/>
    <n v="89"/>
    <x v="2"/>
    <x v="33"/>
    <x v="4"/>
    <x v="1"/>
    <n v="7.8000000000000007"/>
    <n v="8.5800000000000018"/>
    <n v="0"/>
  </r>
  <r>
    <n v="240"/>
    <n v="20240204"/>
    <n v="8.5"/>
    <n v="9.9"/>
    <n v="176"/>
    <n v="0.2"/>
    <n v="1020.3"/>
    <n v="90"/>
    <x v="2"/>
    <x v="34"/>
    <x v="4"/>
    <x v="1"/>
    <n v="8.1"/>
    <n v="8.91"/>
    <n v="0"/>
  </r>
  <r>
    <n v="240"/>
    <n v="20240205"/>
    <n v="10.9"/>
    <n v="9.6"/>
    <n v="246"/>
    <n v="0"/>
    <n v="1016.8"/>
    <n v="84"/>
    <x v="2"/>
    <x v="35"/>
    <x v="5"/>
    <x v="1"/>
    <n v="8.4"/>
    <n v="9.240000000000002"/>
    <n v="0"/>
  </r>
  <r>
    <n v="240"/>
    <n v="20240206"/>
    <n v="12.8"/>
    <n v="10.6"/>
    <n v="330"/>
    <n v="8.1999999999999993"/>
    <n v="1006.6"/>
    <n v="83"/>
    <x v="2"/>
    <x v="36"/>
    <x v="5"/>
    <x v="1"/>
    <n v="7.4"/>
    <n v="8.14"/>
    <n v="0"/>
  </r>
  <r>
    <n v="240"/>
    <n v="20240207"/>
    <n v="2"/>
    <n v="4.5999999999999996"/>
    <n v="424"/>
    <n v="2.5"/>
    <n v="1005.3"/>
    <n v="82"/>
    <x v="2"/>
    <x v="37"/>
    <x v="5"/>
    <x v="1"/>
    <n v="13.4"/>
    <n v="14.740000000000002"/>
    <n v="0"/>
  </r>
  <r>
    <n v="240"/>
    <n v="20240208"/>
    <n v="3.8"/>
    <n v="3.1"/>
    <n v="139"/>
    <n v="15.6"/>
    <n v="996.3"/>
    <n v="94"/>
    <x v="2"/>
    <x v="38"/>
    <x v="5"/>
    <x v="1"/>
    <n v="14.9"/>
    <n v="16.39"/>
    <n v="0"/>
  </r>
  <r>
    <n v="240"/>
    <n v="20240209"/>
    <n v="6.1"/>
    <n v="10.7"/>
    <n v="238"/>
    <n v="6.5"/>
    <n v="983"/>
    <n v="90"/>
    <x v="2"/>
    <x v="39"/>
    <x v="5"/>
    <x v="1"/>
    <n v="7.3000000000000007"/>
    <n v="8.0300000000000011"/>
    <n v="0"/>
  </r>
  <r>
    <n v="240"/>
    <n v="20240210"/>
    <n v="3.5"/>
    <n v="10.4"/>
    <n v="367"/>
    <n v="0.1"/>
    <n v="986.1"/>
    <n v="91"/>
    <x v="2"/>
    <x v="40"/>
    <x v="5"/>
    <x v="1"/>
    <n v="7.6"/>
    <n v="8.36"/>
    <n v="0"/>
  </r>
  <r>
    <n v="240"/>
    <n v="20240211"/>
    <n v="3.6"/>
    <n v="8.9"/>
    <n v="205"/>
    <n v="4.5999999999999996"/>
    <n v="990.5"/>
    <n v="93"/>
    <x v="2"/>
    <x v="41"/>
    <x v="5"/>
    <x v="1"/>
    <n v="9.1"/>
    <n v="10.01"/>
    <n v="0"/>
  </r>
  <r>
    <n v="240"/>
    <n v="20240212"/>
    <n v="4.5999999999999996"/>
    <n v="6.6"/>
    <n v="576"/>
    <n v="0"/>
    <n v="1004.7"/>
    <n v="90"/>
    <x v="2"/>
    <x v="42"/>
    <x v="6"/>
    <x v="1"/>
    <n v="11.4"/>
    <n v="12.540000000000001"/>
    <n v="0"/>
  </r>
  <r>
    <n v="240"/>
    <n v="20240213"/>
    <n v="6.3"/>
    <n v="7"/>
    <n v="535"/>
    <n v="2.6"/>
    <n v="1014.1"/>
    <n v="87"/>
    <x v="2"/>
    <x v="43"/>
    <x v="6"/>
    <x v="1"/>
    <n v="11"/>
    <n v="12.100000000000001"/>
    <n v="0"/>
  </r>
  <r>
    <n v="240"/>
    <n v="20240214"/>
    <n v="8.1"/>
    <n v="11.2"/>
    <n v="144"/>
    <n v="11.6"/>
    <n v="1013.6"/>
    <n v="96"/>
    <x v="2"/>
    <x v="44"/>
    <x v="6"/>
    <x v="1"/>
    <n v="6.8000000000000007"/>
    <n v="7.4800000000000013"/>
    <n v="0"/>
  </r>
  <r>
    <n v="240"/>
    <n v="20240215"/>
    <n v="4.9000000000000004"/>
    <n v="12.8"/>
    <n v="380"/>
    <n v="6.8"/>
    <n v="1011.9"/>
    <n v="90"/>
    <x v="2"/>
    <x v="45"/>
    <x v="6"/>
    <x v="1"/>
    <n v="5.1999999999999993"/>
    <n v="5.72"/>
    <n v="0"/>
  </r>
  <r>
    <n v="240"/>
    <n v="20240216"/>
    <n v="4.4000000000000004"/>
    <n v="10.5"/>
    <n v="227"/>
    <n v="2.6"/>
    <n v="1014.1"/>
    <n v="91"/>
    <x v="2"/>
    <x v="46"/>
    <x v="6"/>
    <x v="1"/>
    <n v="7.5"/>
    <n v="8.25"/>
    <n v="0"/>
  </r>
  <r>
    <n v="240"/>
    <n v="20240217"/>
    <n v="3.3"/>
    <n v="9.9"/>
    <n v="339"/>
    <n v="0.1"/>
    <n v="1029.8"/>
    <n v="90"/>
    <x v="2"/>
    <x v="47"/>
    <x v="6"/>
    <x v="1"/>
    <n v="8.1"/>
    <n v="8.91"/>
    <n v="0"/>
  </r>
  <r>
    <n v="240"/>
    <n v="20240218"/>
    <n v="7.5"/>
    <n v="9.3000000000000007"/>
    <n v="129"/>
    <n v="20.2"/>
    <n v="1023.4"/>
    <n v="95"/>
    <x v="2"/>
    <x v="48"/>
    <x v="6"/>
    <x v="1"/>
    <n v="8.6999999999999993"/>
    <n v="9.57"/>
    <n v="0"/>
  </r>
  <r>
    <n v="240"/>
    <n v="20240219"/>
    <n v="5.2"/>
    <n v="8.4"/>
    <n v="267"/>
    <n v="1.1000000000000001"/>
    <n v="1026.0999999999999"/>
    <n v="92"/>
    <x v="2"/>
    <x v="49"/>
    <x v="7"/>
    <x v="1"/>
    <n v="9.6"/>
    <n v="10.56"/>
    <n v="0"/>
  </r>
  <r>
    <n v="240"/>
    <n v="20240220"/>
    <n v="6.6"/>
    <n v="8.8000000000000007"/>
    <n v="444"/>
    <n v="-0.1"/>
    <n v="1025"/>
    <n v="89"/>
    <x v="2"/>
    <x v="50"/>
    <x v="7"/>
    <x v="1"/>
    <n v="9.1999999999999993"/>
    <n v="10.119999999999999"/>
    <n v="0"/>
  </r>
  <r>
    <n v="240"/>
    <n v="20240221"/>
    <n v="7.8"/>
    <n v="9.4"/>
    <n v="239"/>
    <n v="8.5"/>
    <n v="1009.2"/>
    <n v="90"/>
    <x v="2"/>
    <x v="51"/>
    <x v="7"/>
    <x v="1"/>
    <n v="8.6"/>
    <n v="9.4600000000000009"/>
    <n v="0"/>
  </r>
  <r>
    <n v="240"/>
    <n v="20240222"/>
    <n v="8.3000000000000007"/>
    <n v="9.6"/>
    <n v="318"/>
    <n v="9.1999999999999993"/>
    <n v="985.1"/>
    <n v="92"/>
    <x v="2"/>
    <x v="52"/>
    <x v="7"/>
    <x v="1"/>
    <n v="8.4"/>
    <n v="9.240000000000002"/>
    <n v="0"/>
  </r>
  <r>
    <n v="240"/>
    <n v="20240223"/>
    <n v="8.1"/>
    <n v="6.1"/>
    <n v="389"/>
    <n v="1.8"/>
    <n v="989.3"/>
    <n v="83"/>
    <x v="2"/>
    <x v="53"/>
    <x v="7"/>
    <x v="1"/>
    <n v="11.9"/>
    <n v="13.090000000000002"/>
    <n v="0"/>
  </r>
  <r>
    <n v="240"/>
    <n v="20240224"/>
    <n v="4.5999999999999996"/>
    <n v="4.7"/>
    <n v="405"/>
    <n v="6.3"/>
    <n v="997.3"/>
    <n v="91"/>
    <x v="2"/>
    <x v="54"/>
    <x v="7"/>
    <x v="1"/>
    <n v="13.3"/>
    <n v="14.630000000000003"/>
    <n v="0"/>
  </r>
  <r>
    <n v="240"/>
    <n v="20240225"/>
    <n v="4.2"/>
    <n v="6.4"/>
    <n v="658"/>
    <n v="0.3"/>
    <n v="999.5"/>
    <n v="86"/>
    <x v="2"/>
    <x v="55"/>
    <x v="7"/>
    <x v="1"/>
    <n v="11.6"/>
    <n v="12.76"/>
    <n v="0"/>
  </r>
  <r>
    <n v="240"/>
    <n v="20240226"/>
    <n v="8"/>
    <n v="5.5"/>
    <n v="475"/>
    <n v="0"/>
    <n v="1008.1"/>
    <n v="83"/>
    <x v="2"/>
    <x v="56"/>
    <x v="8"/>
    <x v="1"/>
    <n v="12.5"/>
    <n v="13.750000000000002"/>
    <n v="0"/>
  </r>
  <r>
    <n v="240"/>
    <n v="20240227"/>
    <n v="3"/>
    <n v="4.8"/>
    <n v="988"/>
    <n v="0"/>
    <n v="1019"/>
    <n v="82"/>
    <x v="2"/>
    <x v="57"/>
    <x v="8"/>
    <x v="1"/>
    <n v="13.2"/>
    <n v="14.52"/>
    <n v="0"/>
  </r>
  <r>
    <n v="240"/>
    <n v="20240228"/>
    <n v="4.9000000000000004"/>
    <n v="7.1"/>
    <n v="378"/>
    <n v="-0.1"/>
    <n v="1018.7"/>
    <n v="90"/>
    <x v="2"/>
    <x v="58"/>
    <x v="8"/>
    <x v="1"/>
    <n v="10.9"/>
    <n v="11.990000000000002"/>
    <n v="0"/>
  </r>
  <r>
    <n v="240"/>
    <n v="20240229"/>
    <n v="6.5"/>
    <n v="8.3000000000000007"/>
    <n v="178"/>
    <n v="6.5"/>
    <n v="1006.7"/>
    <n v="97"/>
    <x v="2"/>
    <x v="59"/>
    <x v="8"/>
    <x v="1"/>
    <n v="9.6999999999999993"/>
    <n v="10.67"/>
    <n v="0"/>
  </r>
  <r>
    <n v="240"/>
    <n v="20240301"/>
    <n v="6.9"/>
    <n v="7.6"/>
    <n v="698"/>
    <n v="3.8"/>
    <n v="999.5"/>
    <n v="85"/>
    <x v="2"/>
    <x v="60"/>
    <x v="8"/>
    <x v="2"/>
    <n v="10.4"/>
    <n v="10.4"/>
    <n v="0"/>
  </r>
  <r>
    <n v="240"/>
    <n v="20240302"/>
    <n v="6.6"/>
    <n v="9"/>
    <n v="1070"/>
    <n v="0.3"/>
    <n v="998.6"/>
    <n v="73"/>
    <x v="2"/>
    <x v="61"/>
    <x v="8"/>
    <x v="2"/>
    <n v="9"/>
    <n v="9"/>
    <n v="0"/>
  </r>
  <r>
    <n v="240"/>
    <n v="20240303"/>
    <n v="4"/>
    <n v="10.4"/>
    <n v="714"/>
    <n v="-0.1"/>
    <n v="1001.9"/>
    <n v="79"/>
    <x v="2"/>
    <x v="62"/>
    <x v="8"/>
    <x v="2"/>
    <n v="7.6"/>
    <n v="7.6"/>
    <n v="0"/>
  </r>
  <r>
    <n v="240"/>
    <n v="20240304"/>
    <n v="3"/>
    <n v="7.2"/>
    <n v="1029"/>
    <n v="0"/>
    <n v="1011.6"/>
    <n v="80"/>
    <x v="2"/>
    <x v="63"/>
    <x v="9"/>
    <x v="2"/>
    <n v="10.8"/>
    <n v="10.8"/>
    <n v="0"/>
  </r>
  <r>
    <n v="240"/>
    <n v="20240305"/>
    <n v="1.7"/>
    <n v="6.4"/>
    <n v="215"/>
    <n v="0.4"/>
    <n v="1014.6"/>
    <n v="94"/>
    <x v="2"/>
    <x v="64"/>
    <x v="9"/>
    <x v="2"/>
    <n v="11.6"/>
    <n v="11.6"/>
    <n v="0"/>
  </r>
  <r>
    <n v="240"/>
    <n v="20240306"/>
    <n v="2.4"/>
    <n v="7.6"/>
    <n v="1127"/>
    <n v="0"/>
    <n v="1022.8"/>
    <n v="86"/>
    <x v="2"/>
    <x v="65"/>
    <x v="9"/>
    <x v="2"/>
    <n v="10.4"/>
    <n v="10.4"/>
    <n v="0"/>
  </r>
  <r>
    <n v="240"/>
    <n v="20240307"/>
    <n v="5.4"/>
    <n v="5.8"/>
    <n v="1221"/>
    <n v="0"/>
    <n v="1023.1"/>
    <n v="81"/>
    <x v="2"/>
    <x v="66"/>
    <x v="9"/>
    <x v="2"/>
    <n v="12.2"/>
    <n v="12.2"/>
    <n v="0"/>
  </r>
  <r>
    <n v="240"/>
    <n v="20240308"/>
    <n v="6.5"/>
    <n v="5.7"/>
    <n v="1350"/>
    <n v="0"/>
    <n v="1011.5"/>
    <n v="67"/>
    <x v="2"/>
    <x v="67"/>
    <x v="9"/>
    <x v="2"/>
    <n v="12.3"/>
    <n v="12.3"/>
    <n v="0"/>
  </r>
  <r>
    <n v="240"/>
    <n v="20240309"/>
    <n v="5.7"/>
    <n v="8.4"/>
    <n v="994"/>
    <n v="0"/>
    <n v="1000.8"/>
    <n v="68"/>
    <x v="2"/>
    <x v="68"/>
    <x v="9"/>
    <x v="2"/>
    <n v="9.6"/>
    <n v="9.6"/>
    <n v="0"/>
  </r>
  <r>
    <n v="240"/>
    <n v="20240310"/>
    <n v="5.2"/>
    <n v="8.8000000000000007"/>
    <n v="596"/>
    <n v="0"/>
    <n v="997.2"/>
    <n v="74"/>
    <x v="2"/>
    <x v="69"/>
    <x v="9"/>
    <x v="2"/>
    <n v="9.1999999999999993"/>
    <n v="9.1999999999999993"/>
    <n v="0"/>
  </r>
  <r>
    <n v="240"/>
    <n v="20240311"/>
    <n v="2.5"/>
    <n v="7.2"/>
    <n v="187"/>
    <n v="5.6"/>
    <n v="1003"/>
    <n v="94"/>
    <x v="2"/>
    <x v="70"/>
    <x v="10"/>
    <x v="2"/>
    <n v="10.8"/>
    <n v="10.8"/>
    <n v="0"/>
  </r>
  <r>
    <n v="240"/>
    <n v="20240312"/>
    <n v="4.8"/>
    <n v="8.6"/>
    <n v="540"/>
    <n v="2"/>
    <n v="1012.1"/>
    <n v="90"/>
    <x v="2"/>
    <x v="71"/>
    <x v="10"/>
    <x v="2"/>
    <n v="9.4"/>
    <n v="9.4"/>
    <n v="0"/>
  </r>
  <r>
    <n v="240"/>
    <n v="20240313"/>
    <n v="6.4"/>
    <n v="11.2"/>
    <n v="377"/>
    <n v="0.4"/>
    <n v="1013.4"/>
    <n v="88"/>
    <x v="2"/>
    <x v="72"/>
    <x v="10"/>
    <x v="2"/>
    <n v="6.8000000000000007"/>
    <n v="6.8000000000000007"/>
    <n v="0"/>
  </r>
  <r>
    <n v="240"/>
    <n v="20240314"/>
    <n v="5.0999999999999996"/>
    <n v="12.4"/>
    <n v="1366"/>
    <n v="0"/>
    <n v="1009.7"/>
    <n v="79"/>
    <x v="2"/>
    <x v="73"/>
    <x v="10"/>
    <x v="2"/>
    <n v="5.6"/>
    <n v="5.6"/>
    <n v="0"/>
  </r>
  <r>
    <n v="240"/>
    <n v="20240315"/>
    <n v="8.1999999999999993"/>
    <n v="12.6"/>
    <n v="932"/>
    <n v="0.9"/>
    <n v="1006.3"/>
    <n v="84"/>
    <x v="2"/>
    <x v="74"/>
    <x v="10"/>
    <x v="2"/>
    <n v="5.4"/>
    <n v="5.4"/>
    <n v="0"/>
  </r>
  <r>
    <n v="240"/>
    <n v="20240316"/>
    <n v="4.0999999999999996"/>
    <n v="7.4"/>
    <n v="703"/>
    <n v="1"/>
    <n v="1019.5"/>
    <n v="79"/>
    <x v="2"/>
    <x v="75"/>
    <x v="10"/>
    <x v="2"/>
    <n v="10.6"/>
    <n v="10.6"/>
    <n v="0"/>
  </r>
  <r>
    <n v="240"/>
    <n v="20240317"/>
    <n v="5.0999999999999996"/>
    <n v="9.8000000000000007"/>
    <n v="563"/>
    <n v="3.7"/>
    <n v="1018.5"/>
    <n v="84"/>
    <x v="2"/>
    <x v="76"/>
    <x v="10"/>
    <x v="2"/>
    <n v="8.1999999999999993"/>
    <n v="8.1999999999999993"/>
    <n v="0"/>
  </r>
  <r>
    <n v="240"/>
    <n v="20240318"/>
    <n v="3.2"/>
    <n v="10.6"/>
    <n v="1299"/>
    <n v="-0.1"/>
    <n v="1015.7"/>
    <n v="86"/>
    <x v="2"/>
    <x v="77"/>
    <x v="11"/>
    <x v="2"/>
    <n v="7.4"/>
    <n v="7.4"/>
    <n v="0"/>
  </r>
  <r>
    <n v="240"/>
    <n v="20240319"/>
    <n v="4.7"/>
    <n v="11.7"/>
    <n v="1037"/>
    <n v="-0.1"/>
    <n v="1017.7"/>
    <n v="80"/>
    <x v="2"/>
    <x v="78"/>
    <x v="11"/>
    <x v="2"/>
    <n v="6.3000000000000007"/>
    <n v="6.3000000000000007"/>
    <n v="0"/>
  </r>
  <r>
    <n v="240"/>
    <n v="20240320"/>
    <n v="2"/>
    <n v="11.2"/>
    <n v="815"/>
    <n v="-0.1"/>
    <n v="1019.1"/>
    <n v="86"/>
    <x v="2"/>
    <x v="79"/>
    <x v="11"/>
    <x v="2"/>
    <n v="6.8000000000000007"/>
    <n v="6.8000000000000007"/>
    <n v="0"/>
  </r>
  <r>
    <n v="240"/>
    <n v="20240321"/>
    <n v="4.4000000000000004"/>
    <n v="9.1"/>
    <n v="495"/>
    <n v="0"/>
    <n v="1023.5"/>
    <n v="87"/>
    <x v="2"/>
    <x v="80"/>
    <x v="11"/>
    <x v="2"/>
    <n v="8.9"/>
    <n v="8.9"/>
    <n v="0"/>
  </r>
  <r>
    <n v="240"/>
    <n v="20240322"/>
    <n v="5.3"/>
    <n v="9.5"/>
    <n v="357"/>
    <n v="0.6"/>
    <n v="1015.4"/>
    <n v="88"/>
    <x v="2"/>
    <x v="81"/>
    <x v="11"/>
    <x v="2"/>
    <n v="8.5"/>
    <n v="8.5"/>
    <n v="0"/>
  </r>
  <r>
    <n v="240"/>
    <n v="20240323"/>
    <n v="7.5"/>
    <n v="6.7"/>
    <n v="1142"/>
    <n v="5"/>
    <n v="1007.4"/>
    <n v="77"/>
    <x v="2"/>
    <x v="82"/>
    <x v="11"/>
    <x v="2"/>
    <n v="11.3"/>
    <n v="11.3"/>
    <n v="0"/>
  </r>
  <r>
    <n v="240"/>
    <n v="20240324"/>
    <n v="8.6999999999999993"/>
    <n v="6.8"/>
    <n v="667"/>
    <n v="8.1999999999999993"/>
    <n v="1004.2"/>
    <n v="85"/>
    <x v="2"/>
    <x v="83"/>
    <x v="11"/>
    <x v="2"/>
    <n v="11.2"/>
    <n v="11.2"/>
    <n v="0"/>
  </r>
  <r>
    <n v="240"/>
    <n v="20240325"/>
    <n v="3.6"/>
    <n v="7.4"/>
    <n v="1604"/>
    <n v="0"/>
    <n v="1004"/>
    <n v="71"/>
    <x v="2"/>
    <x v="84"/>
    <x v="12"/>
    <x v="2"/>
    <n v="10.6"/>
    <n v="10.6"/>
    <n v="0"/>
  </r>
  <r>
    <n v="240"/>
    <n v="20240326"/>
    <n v="4.5999999999999996"/>
    <n v="8.6"/>
    <n v="1033"/>
    <n v="0.1"/>
    <n v="990.6"/>
    <n v="71"/>
    <x v="2"/>
    <x v="85"/>
    <x v="12"/>
    <x v="2"/>
    <n v="9.4"/>
    <n v="9.4"/>
    <n v="0"/>
  </r>
  <r>
    <n v="240"/>
    <n v="20240327"/>
    <n v="5"/>
    <n v="9.8000000000000007"/>
    <n v="1044"/>
    <n v="-0.1"/>
    <n v="985.7"/>
    <n v="77"/>
    <x v="2"/>
    <x v="86"/>
    <x v="12"/>
    <x v="2"/>
    <n v="8.1999999999999993"/>
    <n v="8.1999999999999993"/>
    <n v="0"/>
  </r>
  <r>
    <n v="240"/>
    <n v="20240328"/>
    <n v="7"/>
    <n v="9"/>
    <n v="913"/>
    <n v="1.3"/>
    <n v="985.3"/>
    <n v="73"/>
    <x v="2"/>
    <x v="87"/>
    <x v="12"/>
    <x v="2"/>
    <n v="9"/>
    <n v="9"/>
    <n v="0"/>
  </r>
  <r>
    <n v="240"/>
    <n v="20240329"/>
    <n v="6.2"/>
    <n v="10.7"/>
    <n v="1258"/>
    <n v="0.5"/>
    <n v="992.5"/>
    <n v="72"/>
    <x v="2"/>
    <x v="88"/>
    <x v="12"/>
    <x v="2"/>
    <n v="7.3000000000000007"/>
    <n v="7.3000000000000007"/>
    <n v="0"/>
  </r>
  <r>
    <n v="240"/>
    <n v="20240330"/>
    <n v="2.8"/>
    <n v="8.4"/>
    <n v="276"/>
    <n v="4.4000000000000004"/>
    <n v="997.1"/>
    <n v="94"/>
    <x v="2"/>
    <x v="89"/>
    <x v="12"/>
    <x v="2"/>
    <n v="9.6"/>
    <n v="9.6"/>
    <n v="0"/>
  </r>
  <r>
    <n v="240"/>
    <n v="20240331"/>
    <n v="3.8"/>
    <n v="9.6999999999999993"/>
    <n v="975"/>
    <n v="9.9"/>
    <n v="996.3"/>
    <n v="92"/>
    <x v="2"/>
    <x v="90"/>
    <x v="12"/>
    <x v="2"/>
    <n v="8.3000000000000007"/>
    <n v="8.3000000000000007"/>
    <n v="0"/>
  </r>
  <r>
    <n v="240"/>
    <n v="20240401"/>
    <n v="4.8"/>
    <n v="9.8000000000000007"/>
    <n v="917"/>
    <n v="0"/>
    <n v="996.3"/>
    <n v="84"/>
    <x v="2"/>
    <x v="91"/>
    <x v="13"/>
    <x v="3"/>
    <n v="8.1999999999999993"/>
    <n v="6.56"/>
    <n v="0"/>
  </r>
  <r>
    <n v="240"/>
    <n v="20240402"/>
    <n v="6.1"/>
    <n v="9.8000000000000007"/>
    <n v="817"/>
    <n v="0.7"/>
    <n v="1004.5"/>
    <n v="86"/>
    <x v="2"/>
    <x v="92"/>
    <x v="13"/>
    <x v="3"/>
    <n v="8.1999999999999993"/>
    <n v="6.56"/>
    <n v="0"/>
  </r>
  <r>
    <n v="240"/>
    <n v="20240403"/>
    <n v="6.5"/>
    <n v="11.1"/>
    <n v="691"/>
    <n v="3.9"/>
    <n v="1003.2"/>
    <n v="88"/>
    <x v="2"/>
    <x v="93"/>
    <x v="13"/>
    <x v="3"/>
    <n v="6.9"/>
    <n v="5.5200000000000005"/>
    <n v="0"/>
  </r>
  <r>
    <n v="240"/>
    <n v="20240404"/>
    <n v="7.9"/>
    <n v="11.8"/>
    <n v="1274"/>
    <n v="4.7"/>
    <n v="1004.4"/>
    <n v="84"/>
    <x v="2"/>
    <x v="94"/>
    <x v="13"/>
    <x v="3"/>
    <n v="6.1999999999999993"/>
    <n v="4.96"/>
    <n v="0"/>
  </r>
  <r>
    <n v="240"/>
    <n v="20240405"/>
    <n v="7.6"/>
    <n v="13.3"/>
    <n v="1114"/>
    <n v="2.6"/>
    <n v="1007.5"/>
    <n v="83"/>
    <x v="2"/>
    <x v="95"/>
    <x v="13"/>
    <x v="3"/>
    <n v="4.6999999999999993"/>
    <n v="3.76"/>
    <n v="0"/>
  </r>
  <r>
    <n v="240"/>
    <n v="20240406"/>
    <n v="6.2"/>
    <n v="17.399999999999999"/>
    <n v="1505"/>
    <n v="0"/>
    <n v="1008"/>
    <n v="69"/>
    <x v="2"/>
    <x v="96"/>
    <x v="13"/>
    <x v="3"/>
    <n v="0.60000000000000142"/>
    <n v="0.48000000000000115"/>
    <n v="0"/>
  </r>
  <r>
    <n v="240"/>
    <n v="20240407"/>
    <n v="6.8"/>
    <n v="15.1"/>
    <n v="1937"/>
    <n v="0.5"/>
    <n v="1011.5"/>
    <n v="68"/>
    <x v="2"/>
    <x v="97"/>
    <x v="13"/>
    <x v="3"/>
    <n v="2.9000000000000004"/>
    <n v="2.3200000000000003"/>
    <n v="0"/>
  </r>
  <r>
    <n v="240"/>
    <n v="20240408"/>
    <n v="3.7"/>
    <n v="15.1"/>
    <n v="1190"/>
    <n v="4.3"/>
    <n v="1007.2"/>
    <n v="80"/>
    <x v="2"/>
    <x v="98"/>
    <x v="14"/>
    <x v="3"/>
    <n v="2.9000000000000004"/>
    <n v="2.3200000000000003"/>
    <n v="0"/>
  </r>
  <r>
    <n v="240"/>
    <n v="20240409"/>
    <n v="9.6"/>
    <n v="11.1"/>
    <n v="701"/>
    <n v="1.6"/>
    <n v="1009.2"/>
    <n v="77"/>
    <x v="2"/>
    <x v="99"/>
    <x v="14"/>
    <x v="3"/>
    <n v="6.9"/>
    <n v="5.5200000000000005"/>
    <n v="0"/>
  </r>
  <r>
    <n v="240"/>
    <n v="20240410"/>
    <n v="5.8"/>
    <n v="11.7"/>
    <n v="2126"/>
    <n v="-0.1"/>
    <n v="1026.3"/>
    <n v="64"/>
    <x v="2"/>
    <x v="100"/>
    <x v="14"/>
    <x v="3"/>
    <n v="6.3000000000000007"/>
    <n v="5.0400000000000009"/>
    <n v="0"/>
  </r>
  <r>
    <n v="240"/>
    <n v="20240411"/>
    <n v="6.3"/>
    <n v="13.2"/>
    <n v="594"/>
    <n v="0.2"/>
    <n v="1029.7"/>
    <n v="88"/>
    <x v="2"/>
    <x v="101"/>
    <x v="14"/>
    <x v="3"/>
    <n v="4.8000000000000007"/>
    <n v="3.8400000000000007"/>
    <n v="0"/>
  </r>
  <r>
    <n v="240"/>
    <n v="20240412"/>
    <n v="7.6"/>
    <n v="15.6"/>
    <n v="1800"/>
    <n v="0"/>
    <n v="1028.4000000000001"/>
    <n v="73"/>
    <x v="2"/>
    <x v="102"/>
    <x v="14"/>
    <x v="3"/>
    <n v="2.4000000000000004"/>
    <n v="1.9200000000000004"/>
    <n v="0"/>
  </r>
  <r>
    <n v="240"/>
    <n v="20240413"/>
    <n v="7.2"/>
    <n v="16.600000000000001"/>
    <n v="1763"/>
    <n v="0"/>
    <n v="1021.8"/>
    <n v="70"/>
    <x v="2"/>
    <x v="103"/>
    <x v="14"/>
    <x v="3"/>
    <n v="1.3999999999999986"/>
    <n v="1.119999999999999"/>
    <n v="0"/>
  </r>
  <r>
    <n v="240"/>
    <n v="20240414"/>
    <n v="4.5"/>
    <n v="10.7"/>
    <n v="1940"/>
    <n v="0"/>
    <n v="1020.7"/>
    <n v="63"/>
    <x v="2"/>
    <x v="104"/>
    <x v="14"/>
    <x v="3"/>
    <n v="7.3000000000000007"/>
    <n v="5.8400000000000007"/>
    <n v="0"/>
  </r>
  <r>
    <n v="240"/>
    <n v="20240415"/>
    <n v="8.6999999999999993"/>
    <n v="8.5"/>
    <n v="752"/>
    <n v="10.9"/>
    <n v="1004.1"/>
    <n v="78"/>
    <x v="2"/>
    <x v="105"/>
    <x v="15"/>
    <x v="3"/>
    <n v="9.5"/>
    <n v="7.6000000000000005"/>
    <n v="0"/>
  </r>
  <r>
    <n v="240"/>
    <n v="20240416"/>
    <n v="7.5"/>
    <n v="8"/>
    <n v="902"/>
    <n v="11.2"/>
    <n v="1004.8"/>
    <n v="83"/>
    <x v="2"/>
    <x v="106"/>
    <x v="15"/>
    <x v="3"/>
    <n v="10"/>
    <n v="8"/>
    <n v="0"/>
  </r>
  <r>
    <n v="240"/>
    <n v="20240417"/>
    <n v="3"/>
    <n v="6"/>
    <n v="1198"/>
    <n v="15"/>
    <n v="1012.3"/>
    <n v="83"/>
    <x v="2"/>
    <x v="107"/>
    <x v="15"/>
    <x v="3"/>
    <n v="12"/>
    <n v="9.6000000000000014"/>
    <n v="0"/>
  </r>
  <r>
    <n v="240"/>
    <n v="20240418"/>
    <n v="4.8"/>
    <n v="7.3"/>
    <n v="1652"/>
    <n v="3.6"/>
    <n v="1018.4"/>
    <n v="77"/>
    <x v="2"/>
    <x v="108"/>
    <x v="15"/>
    <x v="3"/>
    <n v="10.7"/>
    <n v="8.56"/>
    <n v="0"/>
  </r>
  <r>
    <n v="240"/>
    <n v="20240419"/>
    <n v="9.1"/>
    <n v="8.5"/>
    <n v="1244"/>
    <n v="9.9"/>
    <n v="1011.2"/>
    <n v="85"/>
    <x v="2"/>
    <x v="109"/>
    <x v="15"/>
    <x v="3"/>
    <n v="9.5"/>
    <n v="7.6000000000000005"/>
    <n v="0"/>
  </r>
  <r>
    <n v="240"/>
    <n v="20240420"/>
    <n v="6.9"/>
    <n v="7.3"/>
    <n v="1571"/>
    <n v="1.1000000000000001"/>
    <n v="1022"/>
    <n v="76"/>
    <x v="2"/>
    <x v="110"/>
    <x v="15"/>
    <x v="3"/>
    <n v="10.7"/>
    <n v="8.56"/>
    <n v="0"/>
  </r>
  <r>
    <n v="240"/>
    <n v="20240421"/>
    <n v="5.3"/>
    <n v="6.6"/>
    <n v="2157"/>
    <n v="1.2"/>
    <n v="1025.7"/>
    <n v="73"/>
    <x v="2"/>
    <x v="111"/>
    <x v="15"/>
    <x v="3"/>
    <n v="11.4"/>
    <n v="9.120000000000001"/>
    <n v="0"/>
  </r>
  <r>
    <n v="240"/>
    <n v="20240422"/>
    <n v="3.8"/>
    <n v="6.2"/>
    <n v="1536"/>
    <n v="0.3"/>
    <n v="1025.5"/>
    <n v="66"/>
    <x v="2"/>
    <x v="112"/>
    <x v="16"/>
    <x v="3"/>
    <n v="11.8"/>
    <n v="9.4400000000000013"/>
    <n v="0"/>
  </r>
  <r>
    <n v="240"/>
    <n v="20240423"/>
    <n v="3.5"/>
    <n v="5.9"/>
    <n v="1901"/>
    <n v="1.9"/>
    <n v="1019.3"/>
    <n v="72"/>
    <x v="2"/>
    <x v="113"/>
    <x v="16"/>
    <x v="3"/>
    <n v="12.1"/>
    <n v="9.68"/>
    <n v="0"/>
  </r>
  <r>
    <n v="240"/>
    <n v="20240424"/>
    <n v="6.1"/>
    <n v="6.3"/>
    <n v="1515"/>
    <n v="2.2000000000000002"/>
    <n v="1009.9"/>
    <n v="78"/>
    <x v="2"/>
    <x v="114"/>
    <x v="16"/>
    <x v="3"/>
    <n v="11.7"/>
    <n v="9.36"/>
    <n v="0"/>
  </r>
  <r>
    <n v="240"/>
    <n v="20240425"/>
    <n v="4.3"/>
    <n v="6.5"/>
    <n v="1060"/>
    <n v="7.4"/>
    <n v="1003.8"/>
    <n v="82"/>
    <x v="2"/>
    <x v="115"/>
    <x v="16"/>
    <x v="3"/>
    <n v="11.5"/>
    <n v="9.2000000000000011"/>
    <n v="0"/>
  </r>
  <r>
    <n v="240"/>
    <n v="20240426"/>
    <n v="3.4"/>
    <n v="7.9"/>
    <n v="1902"/>
    <n v="1"/>
    <n v="1003.8"/>
    <n v="76"/>
    <x v="2"/>
    <x v="116"/>
    <x v="16"/>
    <x v="3"/>
    <n v="10.1"/>
    <n v="8.08"/>
    <n v="0"/>
  </r>
  <r>
    <n v="240"/>
    <n v="20240427"/>
    <n v="3.8"/>
    <n v="11.6"/>
    <n v="1075"/>
    <n v="3.1"/>
    <n v="1004.6"/>
    <n v="83"/>
    <x v="2"/>
    <x v="117"/>
    <x v="16"/>
    <x v="3"/>
    <n v="6.4"/>
    <n v="5.120000000000001"/>
    <n v="0"/>
  </r>
  <r>
    <n v="240"/>
    <n v="20240428"/>
    <n v="8"/>
    <n v="12.1"/>
    <n v="930"/>
    <n v="-0.1"/>
    <n v="1007.7"/>
    <n v="73"/>
    <x v="2"/>
    <x v="118"/>
    <x v="16"/>
    <x v="3"/>
    <n v="5.9"/>
    <n v="4.7200000000000006"/>
    <n v="0"/>
  </r>
  <r>
    <n v="240"/>
    <n v="20240429"/>
    <n v="4"/>
    <n v="13.1"/>
    <n v="2346"/>
    <n v="0"/>
    <n v="1018.4"/>
    <n v="71"/>
    <x v="2"/>
    <x v="119"/>
    <x v="17"/>
    <x v="3"/>
    <n v="4.9000000000000004"/>
    <n v="3.9200000000000004"/>
    <n v="0"/>
  </r>
  <r>
    <n v="240"/>
    <n v="20240430"/>
    <n v="3.1"/>
    <n v="16"/>
    <n v="1666"/>
    <n v="-0.1"/>
    <n v="1014.7"/>
    <n v="76"/>
    <x v="2"/>
    <x v="120"/>
    <x v="17"/>
    <x v="3"/>
    <n v="2"/>
    <n v="1.6"/>
    <n v="0"/>
  </r>
  <r>
    <n v="240"/>
    <n v="20240501"/>
    <n v="3.7"/>
    <n v="18.600000000000001"/>
    <n v="2299"/>
    <n v="3"/>
    <n v="1006.4"/>
    <n v="80"/>
    <x v="2"/>
    <x v="121"/>
    <x v="17"/>
    <x v="4"/>
    <n v="0"/>
    <n v="0"/>
    <n v="0.60000000000000142"/>
  </r>
  <r>
    <n v="240"/>
    <n v="20240502"/>
    <n v="5"/>
    <n v="17.100000000000001"/>
    <n v="2255"/>
    <n v="9.1"/>
    <n v="1000.3"/>
    <n v="79"/>
    <x v="2"/>
    <x v="122"/>
    <x v="17"/>
    <x v="4"/>
    <n v="0.89999999999999858"/>
    <n v="0.71999999999999886"/>
    <n v="0"/>
  </r>
  <r>
    <n v="240"/>
    <n v="20240503"/>
    <n v="6.1"/>
    <n v="11.3"/>
    <n v="340"/>
    <n v="6.3"/>
    <n v="1008.5"/>
    <n v="91"/>
    <x v="2"/>
    <x v="123"/>
    <x v="17"/>
    <x v="4"/>
    <n v="6.6999999999999993"/>
    <n v="5.3599999999999994"/>
    <n v="0"/>
  </r>
  <r>
    <n v="240"/>
    <n v="20240504"/>
    <n v="3.1"/>
    <n v="11.7"/>
    <n v="1516"/>
    <n v="8"/>
    <n v="1012.6"/>
    <n v="84"/>
    <x v="2"/>
    <x v="124"/>
    <x v="17"/>
    <x v="4"/>
    <n v="6.3000000000000007"/>
    <n v="5.0400000000000009"/>
    <n v="0"/>
  </r>
  <r>
    <n v="240"/>
    <n v="20240505"/>
    <n v="3.3"/>
    <n v="12.6"/>
    <n v="2515"/>
    <n v="2.1"/>
    <n v="1008.9"/>
    <n v="78"/>
    <x v="2"/>
    <x v="125"/>
    <x v="17"/>
    <x v="4"/>
    <n v="5.4"/>
    <n v="4.32"/>
    <n v="0"/>
  </r>
  <r>
    <n v="240"/>
    <n v="20240506"/>
    <n v="3.6"/>
    <n v="14.6"/>
    <n v="1885"/>
    <n v="0"/>
    <n v="1009.3"/>
    <n v="73"/>
    <x v="2"/>
    <x v="126"/>
    <x v="18"/>
    <x v="4"/>
    <n v="3.4000000000000004"/>
    <n v="2.7200000000000006"/>
    <n v="0"/>
  </r>
  <r>
    <n v="240"/>
    <n v="20240507"/>
    <n v="4.2"/>
    <n v="14.1"/>
    <n v="2110"/>
    <n v="0"/>
    <n v="1020.5"/>
    <n v="75"/>
    <x v="2"/>
    <x v="127"/>
    <x v="18"/>
    <x v="4"/>
    <n v="3.9000000000000004"/>
    <n v="3.1200000000000006"/>
    <n v="0"/>
  </r>
  <r>
    <n v="240"/>
    <n v="20240508"/>
    <n v="2.8"/>
    <n v="12.3"/>
    <n v="719"/>
    <n v="-0.1"/>
    <n v="1027.8"/>
    <n v="85"/>
    <x v="2"/>
    <x v="128"/>
    <x v="18"/>
    <x v="4"/>
    <n v="5.6999999999999993"/>
    <n v="4.5599999999999996"/>
    <n v="0"/>
  </r>
  <r>
    <n v="240"/>
    <n v="20240509"/>
    <n v="1.7"/>
    <n v="12.9"/>
    <n v="2035"/>
    <n v="0"/>
    <n v="1027.0999999999999"/>
    <n v="80"/>
    <x v="2"/>
    <x v="129"/>
    <x v="18"/>
    <x v="4"/>
    <n v="5.0999999999999996"/>
    <n v="4.08"/>
    <n v="0"/>
  </r>
  <r>
    <n v="240"/>
    <n v="20240510"/>
    <n v="2.4"/>
    <n v="15.3"/>
    <n v="2354"/>
    <n v="0"/>
    <n v="1024.3"/>
    <n v="77"/>
    <x v="2"/>
    <x v="130"/>
    <x v="18"/>
    <x v="4"/>
    <n v="2.6999999999999993"/>
    <n v="2.1599999999999997"/>
    <n v="0"/>
  </r>
  <r>
    <n v="240"/>
    <n v="20240511"/>
    <n v="4.0999999999999996"/>
    <n v="16.2"/>
    <n v="2622"/>
    <n v="0"/>
    <n v="1022.1"/>
    <n v="73"/>
    <x v="2"/>
    <x v="131"/>
    <x v="18"/>
    <x v="4"/>
    <n v="1.8000000000000007"/>
    <n v="1.4400000000000006"/>
    <n v="0"/>
  </r>
  <r>
    <n v="240"/>
    <n v="20240512"/>
    <n v="5.2"/>
    <n v="20.2"/>
    <n v="2611"/>
    <n v="0"/>
    <n v="1015"/>
    <n v="58"/>
    <x v="2"/>
    <x v="132"/>
    <x v="18"/>
    <x v="4"/>
    <n v="0"/>
    <n v="0"/>
    <n v="2.1999999999999993"/>
  </r>
  <r>
    <n v="240"/>
    <n v="20240513"/>
    <n v="3.4"/>
    <n v="19.600000000000001"/>
    <n v="2256"/>
    <n v="-0.1"/>
    <n v="1009.5"/>
    <n v="76"/>
    <x v="2"/>
    <x v="133"/>
    <x v="19"/>
    <x v="4"/>
    <n v="0"/>
    <n v="0"/>
    <n v="1.6000000000000014"/>
  </r>
  <r>
    <n v="240"/>
    <n v="20240514"/>
    <n v="5.3"/>
    <n v="20.100000000000001"/>
    <n v="2224"/>
    <n v="7.2"/>
    <n v="1004.8"/>
    <n v="73"/>
    <x v="2"/>
    <x v="134"/>
    <x v="19"/>
    <x v="4"/>
    <n v="0"/>
    <n v="0"/>
    <n v="2.1000000000000014"/>
  </r>
  <r>
    <n v="240"/>
    <n v="20240515"/>
    <n v="2.2999999999999998"/>
    <n v="16.3"/>
    <n v="1679"/>
    <n v="11.8"/>
    <n v="1006.2"/>
    <n v="89"/>
    <x v="2"/>
    <x v="135"/>
    <x v="19"/>
    <x v="4"/>
    <n v="1.6999999999999993"/>
    <n v="1.3599999999999994"/>
    <n v="0"/>
  </r>
  <r>
    <n v="240"/>
    <n v="20240516"/>
    <n v="3.3"/>
    <n v="16"/>
    <n v="1472"/>
    <n v="0.8"/>
    <n v="1004.9"/>
    <n v="88"/>
    <x v="2"/>
    <x v="136"/>
    <x v="19"/>
    <x v="4"/>
    <n v="2"/>
    <n v="1.6"/>
    <n v="0"/>
  </r>
  <r>
    <n v="240"/>
    <n v="20240517"/>
    <n v="4.3"/>
    <n v="14.8"/>
    <n v="1446"/>
    <n v="0.7"/>
    <n v="1008.7"/>
    <n v="92"/>
    <x v="2"/>
    <x v="137"/>
    <x v="19"/>
    <x v="4"/>
    <n v="3.1999999999999993"/>
    <n v="2.5599999999999996"/>
    <n v="0"/>
  </r>
  <r>
    <n v="240"/>
    <n v="20240518"/>
    <n v="2.5"/>
    <n v="17.899999999999999"/>
    <n v="2389"/>
    <n v="0"/>
    <n v="1010.6"/>
    <n v="75"/>
    <x v="2"/>
    <x v="138"/>
    <x v="19"/>
    <x v="4"/>
    <n v="0.10000000000000142"/>
    <n v="8.000000000000114E-2"/>
    <n v="0"/>
  </r>
  <r>
    <n v="240"/>
    <n v="20240519"/>
    <n v="4.0999999999999996"/>
    <n v="17.600000000000001"/>
    <n v="2584"/>
    <n v="0"/>
    <n v="1011.4"/>
    <n v="70"/>
    <x v="2"/>
    <x v="139"/>
    <x v="19"/>
    <x v="4"/>
    <n v="0.39999999999999858"/>
    <n v="0.3199999999999989"/>
    <n v="0"/>
  </r>
  <r>
    <n v="240"/>
    <n v="20240520"/>
    <n v="3.3"/>
    <n v="15.7"/>
    <n v="1037"/>
    <n v="3.7"/>
    <n v="1011.3"/>
    <n v="88"/>
    <x v="2"/>
    <x v="140"/>
    <x v="20"/>
    <x v="4"/>
    <n v="2.3000000000000007"/>
    <n v="1.8400000000000007"/>
    <n v="0"/>
  </r>
  <r>
    <n v="240"/>
    <n v="20240521"/>
    <n v="3.6"/>
    <n v="17.5"/>
    <n v="1978"/>
    <n v="21.8"/>
    <n v="1007.4"/>
    <n v="83"/>
    <x v="2"/>
    <x v="141"/>
    <x v="20"/>
    <x v="4"/>
    <n v="0.5"/>
    <n v="0.4"/>
    <n v="0"/>
  </r>
  <r>
    <n v="240"/>
    <n v="20240522"/>
    <n v="6"/>
    <n v="15.6"/>
    <n v="963"/>
    <n v="6"/>
    <n v="1007.4"/>
    <n v="83"/>
    <x v="2"/>
    <x v="142"/>
    <x v="20"/>
    <x v="4"/>
    <n v="2.4000000000000004"/>
    <n v="1.9200000000000004"/>
    <n v="0"/>
  </r>
  <r>
    <n v="240"/>
    <n v="20240523"/>
    <n v="5.4"/>
    <n v="15.6"/>
    <n v="2000"/>
    <n v="-0.1"/>
    <n v="1014.2"/>
    <n v="77"/>
    <x v="2"/>
    <x v="143"/>
    <x v="20"/>
    <x v="4"/>
    <n v="2.4000000000000004"/>
    <n v="1.9200000000000004"/>
    <n v="0"/>
  </r>
  <r>
    <n v="240"/>
    <n v="20240524"/>
    <n v="2.8"/>
    <n v="15.2"/>
    <n v="1084"/>
    <n v="15.7"/>
    <n v="1018.4"/>
    <n v="89"/>
    <x v="2"/>
    <x v="144"/>
    <x v="20"/>
    <x v="4"/>
    <n v="2.8000000000000007"/>
    <n v="2.2400000000000007"/>
    <n v="0"/>
  </r>
  <r>
    <n v="240"/>
    <n v="20240525"/>
    <n v="3"/>
    <n v="14.8"/>
    <n v="1317"/>
    <n v="30.1"/>
    <n v="1016.2"/>
    <n v="91"/>
    <x v="2"/>
    <x v="145"/>
    <x v="20"/>
    <x v="4"/>
    <n v="3.1999999999999993"/>
    <n v="2.5599999999999996"/>
    <n v="0"/>
  </r>
  <r>
    <n v="240"/>
    <n v="20240526"/>
    <n v="4.4000000000000004"/>
    <n v="15.9"/>
    <n v="1643"/>
    <n v="3.6"/>
    <n v="1014.4"/>
    <n v="81"/>
    <x v="2"/>
    <x v="146"/>
    <x v="20"/>
    <x v="4"/>
    <n v="2.0999999999999996"/>
    <n v="1.6799999999999997"/>
    <n v="0"/>
  </r>
  <r>
    <n v="240"/>
    <n v="20240527"/>
    <n v="4.9000000000000004"/>
    <n v="14.8"/>
    <n v="1976"/>
    <n v="0"/>
    <n v="1016.3"/>
    <n v="73"/>
    <x v="2"/>
    <x v="147"/>
    <x v="21"/>
    <x v="4"/>
    <n v="3.1999999999999993"/>
    <n v="2.5599999999999996"/>
    <n v="0"/>
  </r>
  <r>
    <n v="240"/>
    <n v="20240528"/>
    <n v="5.6"/>
    <n v="14.6"/>
    <n v="1821"/>
    <n v="20"/>
    <n v="1014.5"/>
    <n v="84"/>
    <x v="2"/>
    <x v="148"/>
    <x v="21"/>
    <x v="4"/>
    <n v="3.4000000000000004"/>
    <n v="2.7200000000000006"/>
    <n v="0"/>
  </r>
  <r>
    <n v="240"/>
    <n v="20240529"/>
    <n v="6.4"/>
    <n v="15.1"/>
    <n v="1638"/>
    <n v="12.9"/>
    <n v="1007.6"/>
    <n v="86"/>
    <x v="2"/>
    <x v="149"/>
    <x v="21"/>
    <x v="4"/>
    <n v="2.9000000000000004"/>
    <n v="2.3200000000000003"/>
    <n v="0"/>
  </r>
  <r>
    <n v="240"/>
    <n v="20240530"/>
    <n v="4.4000000000000004"/>
    <n v="14.4"/>
    <n v="1506"/>
    <n v="0.5"/>
    <n v="1006.9"/>
    <n v="86"/>
    <x v="2"/>
    <x v="150"/>
    <x v="21"/>
    <x v="4"/>
    <n v="3.5999999999999996"/>
    <n v="2.88"/>
    <n v="0"/>
  </r>
  <r>
    <n v="240"/>
    <n v="20240531"/>
    <n v="4.8"/>
    <n v="15.6"/>
    <n v="1924"/>
    <n v="0.9"/>
    <n v="1012.3"/>
    <n v="83"/>
    <x v="2"/>
    <x v="151"/>
    <x v="21"/>
    <x v="4"/>
    <n v="2.4000000000000004"/>
    <n v="1.9200000000000004"/>
    <n v="0"/>
  </r>
  <r>
    <n v="240"/>
    <n v="20240601"/>
    <n v="6"/>
    <n v="14.7"/>
    <n v="620"/>
    <n v="1.2"/>
    <n v="1019"/>
    <n v="91"/>
    <x v="2"/>
    <x v="152"/>
    <x v="21"/>
    <x v="5"/>
    <n v="3.3000000000000007"/>
    <n v="2.6400000000000006"/>
    <n v="0"/>
  </r>
  <r>
    <n v="240"/>
    <n v="20240602"/>
    <n v="4.8"/>
    <n v="13.7"/>
    <n v="1888"/>
    <n v="0"/>
    <n v="1023.6"/>
    <n v="75"/>
    <x v="2"/>
    <x v="153"/>
    <x v="21"/>
    <x v="5"/>
    <n v="4.3000000000000007"/>
    <n v="3.4400000000000008"/>
    <n v="0"/>
  </r>
  <r>
    <n v="240"/>
    <n v="20240603"/>
    <n v="2.5"/>
    <n v="14.1"/>
    <n v="1361"/>
    <n v="0"/>
    <n v="1020"/>
    <n v="82"/>
    <x v="2"/>
    <x v="154"/>
    <x v="22"/>
    <x v="5"/>
    <n v="3.9000000000000004"/>
    <n v="3.1200000000000006"/>
    <n v="0"/>
  </r>
  <r>
    <n v="240"/>
    <n v="20240604"/>
    <n v="5.0999999999999996"/>
    <n v="16.100000000000001"/>
    <n v="1294"/>
    <n v="3.8"/>
    <n v="1011.2"/>
    <n v="83"/>
    <x v="2"/>
    <x v="155"/>
    <x v="22"/>
    <x v="5"/>
    <n v="1.8999999999999986"/>
    <n v="1.5199999999999989"/>
    <n v="0"/>
  </r>
  <r>
    <n v="240"/>
    <n v="20240605"/>
    <n v="4.8"/>
    <n v="12.7"/>
    <n v="2779"/>
    <n v="-0.1"/>
    <n v="1013"/>
    <n v="67"/>
    <x v="2"/>
    <x v="156"/>
    <x v="22"/>
    <x v="5"/>
    <n v="5.3000000000000007"/>
    <n v="4.2400000000000011"/>
    <n v="0"/>
  </r>
  <r>
    <n v="240"/>
    <n v="20240606"/>
    <n v="3.2"/>
    <n v="13.3"/>
    <n v="1988"/>
    <n v="0"/>
    <n v="1017.1"/>
    <n v="68"/>
    <x v="2"/>
    <x v="157"/>
    <x v="22"/>
    <x v="5"/>
    <n v="4.6999999999999993"/>
    <n v="3.76"/>
    <n v="0"/>
  </r>
  <r>
    <n v="240"/>
    <n v="20240607"/>
    <n v="4.8"/>
    <n v="14.5"/>
    <n v="2541"/>
    <n v="0"/>
    <n v="1017.5"/>
    <n v="68"/>
    <x v="2"/>
    <x v="158"/>
    <x v="22"/>
    <x v="5"/>
    <n v="3.5"/>
    <n v="2.8000000000000003"/>
    <n v="0"/>
  </r>
  <r>
    <n v="240"/>
    <n v="20240608"/>
    <n v="5.2"/>
    <n v="13.4"/>
    <n v="1875"/>
    <n v="0.4"/>
    <n v="1012.1"/>
    <n v="82"/>
    <x v="2"/>
    <x v="159"/>
    <x v="22"/>
    <x v="5"/>
    <n v="4.5999999999999996"/>
    <n v="3.6799999999999997"/>
    <n v="0"/>
  </r>
  <r>
    <n v="240"/>
    <n v="20240609"/>
    <n v="5.7"/>
    <n v="13.3"/>
    <n v="2249"/>
    <n v="0.3"/>
    <n v="1010.4"/>
    <n v="73"/>
    <x v="2"/>
    <x v="160"/>
    <x v="22"/>
    <x v="5"/>
    <n v="4.6999999999999993"/>
    <n v="3.76"/>
    <n v="0"/>
  </r>
  <r>
    <n v="240"/>
    <n v="20240610"/>
    <n v="4.7"/>
    <n v="11.3"/>
    <n v="684"/>
    <n v="29.7"/>
    <n v="1006.1"/>
    <n v="90"/>
    <x v="2"/>
    <x v="161"/>
    <x v="23"/>
    <x v="5"/>
    <n v="6.6999999999999993"/>
    <n v="5.3599999999999994"/>
    <n v="0"/>
  </r>
  <r>
    <n v="240"/>
    <n v="20240611"/>
    <n v="5.4"/>
    <n v="11.8"/>
    <n v="2055"/>
    <n v="6.4"/>
    <n v="1015.5"/>
    <n v="80"/>
    <x v="2"/>
    <x v="162"/>
    <x v="23"/>
    <x v="5"/>
    <n v="6.1999999999999993"/>
    <n v="4.96"/>
    <n v="0"/>
  </r>
  <r>
    <n v="240"/>
    <n v="20240612"/>
    <n v="4.3"/>
    <n v="11.6"/>
    <n v="1743"/>
    <n v="2.2000000000000002"/>
    <n v="1019.5"/>
    <n v="79"/>
    <x v="2"/>
    <x v="163"/>
    <x v="23"/>
    <x v="5"/>
    <n v="6.4"/>
    <n v="5.120000000000001"/>
    <n v="0"/>
  </r>
  <r>
    <n v="240"/>
    <n v="20240613"/>
    <n v="4"/>
    <n v="14.3"/>
    <n v="2154"/>
    <n v="0"/>
    <n v="1014.6"/>
    <n v="71"/>
    <x v="2"/>
    <x v="164"/>
    <x v="23"/>
    <x v="5"/>
    <n v="3.6999999999999993"/>
    <n v="2.9599999999999995"/>
    <n v="0"/>
  </r>
  <r>
    <n v="240"/>
    <n v="20240614"/>
    <n v="4.9000000000000004"/>
    <n v="15"/>
    <n v="1092"/>
    <n v="5"/>
    <n v="1004.7"/>
    <n v="84"/>
    <x v="2"/>
    <x v="165"/>
    <x v="23"/>
    <x v="5"/>
    <n v="3"/>
    <n v="2.4000000000000004"/>
    <n v="0"/>
  </r>
  <r>
    <n v="240"/>
    <n v="20240615"/>
    <n v="7.8"/>
    <n v="14.3"/>
    <n v="1530"/>
    <n v="6"/>
    <n v="1001.7"/>
    <n v="81"/>
    <x v="2"/>
    <x v="166"/>
    <x v="23"/>
    <x v="5"/>
    <n v="3.6999999999999993"/>
    <n v="2.9599999999999995"/>
    <n v="0"/>
  </r>
  <r>
    <n v="240"/>
    <n v="20240616"/>
    <n v="6.4"/>
    <n v="15"/>
    <n v="1772"/>
    <n v="1.8"/>
    <n v="1004.9"/>
    <n v="78"/>
    <x v="2"/>
    <x v="167"/>
    <x v="23"/>
    <x v="5"/>
    <n v="3"/>
    <n v="2.4000000000000004"/>
    <n v="0"/>
  </r>
  <r>
    <n v="240"/>
    <n v="20240617"/>
    <n v="4.3"/>
    <n v="16"/>
    <n v="2634"/>
    <n v="0"/>
    <n v="1011.1"/>
    <n v="71"/>
    <x v="2"/>
    <x v="168"/>
    <x v="24"/>
    <x v="5"/>
    <n v="2"/>
    <n v="1.6"/>
    <n v="0"/>
  </r>
  <r>
    <n v="240"/>
    <n v="20240618"/>
    <n v="1.6"/>
    <n v="15.6"/>
    <n v="859"/>
    <n v="0.6"/>
    <n v="1014.1"/>
    <n v="84"/>
    <x v="2"/>
    <x v="169"/>
    <x v="24"/>
    <x v="5"/>
    <n v="2.4000000000000004"/>
    <n v="1.9200000000000004"/>
    <n v="0"/>
  </r>
  <r>
    <n v="240"/>
    <n v="20240619"/>
    <n v="3.8"/>
    <n v="15.7"/>
    <n v="2642"/>
    <n v="0"/>
    <n v="1020"/>
    <n v="76"/>
    <x v="2"/>
    <x v="170"/>
    <x v="24"/>
    <x v="5"/>
    <n v="2.3000000000000007"/>
    <n v="1.8400000000000007"/>
    <n v="0"/>
  </r>
  <r>
    <n v="240"/>
    <n v="20240620"/>
    <n v="3.2"/>
    <n v="16"/>
    <n v="1932"/>
    <n v="0"/>
    <n v="1019.7"/>
    <n v="79"/>
    <x v="2"/>
    <x v="171"/>
    <x v="24"/>
    <x v="5"/>
    <n v="2"/>
    <n v="1.6"/>
    <n v="0"/>
  </r>
  <r>
    <n v="240"/>
    <n v="20240621"/>
    <n v="3"/>
    <n v="15.8"/>
    <n v="693"/>
    <n v="1.3"/>
    <n v="1012.6"/>
    <n v="87"/>
    <x v="2"/>
    <x v="172"/>
    <x v="24"/>
    <x v="5"/>
    <n v="2.1999999999999993"/>
    <n v="1.7599999999999996"/>
    <n v="0"/>
  </r>
  <r>
    <n v="240"/>
    <n v="20240622"/>
    <n v="4.5"/>
    <n v="16.5"/>
    <n v="2333"/>
    <n v="0"/>
    <n v="1013.2"/>
    <n v="81"/>
    <x v="2"/>
    <x v="173"/>
    <x v="24"/>
    <x v="5"/>
    <n v="1.5"/>
    <n v="1.2000000000000002"/>
    <n v="0"/>
  </r>
  <r>
    <n v="240"/>
    <n v="20240623"/>
    <n v="2.8"/>
    <n v="18.100000000000001"/>
    <n v="2741"/>
    <n v="0"/>
    <n v="1019.6"/>
    <n v="75"/>
    <x v="2"/>
    <x v="174"/>
    <x v="24"/>
    <x v="5"/>
    <n v="0"/>
    <n v="0"/>
    <n v="0.10000000000000142"/>
  </r>
  <r>
    <n v="240"/>
    <n v="20240624"/>
    <n v="2"/>
    <n v="20"/>
    <n v="2808"/>
    <n v="0"/>
    <n v="1019.9"/>
    <n v="73"/>
    <x v="2"/>
    <x v="175"/>
    <x v="25"/>
    <x v="5"/>
    <n v="0"/>
    <n v="0"/>
    <n v="2"/>
  </r>
  <r>
    <n v="240"/>
    <n v="20240625"/>
    <n v="3.5"/>
    <n v="22.7"/>
    <n v="2964"/>
    <n v="0"/>
    <n v="1015.7"/>
    <n v="69"/>
    <x v="2"/>
    <x v="176"/>
    <x v="25"/>
    <x v="5"/>
    <n v="0"/>
    <n v="0"/>
    <n v="4.6999999999999993"/>
  </r>
  <r>
    <n v="240"/>
    <n v="20240626"/>
    <n v="2.8"/>
    <n v="24.4"/>
    <n v="2965"/>
    <n v="0"/>
    <n v="1010.9"/>
    <n v="64"/>
    <x v="2"/>
    <x v="177"/>
    <x v="25"/>
    <x v="5"/>
    <n v="0"/>
    <n v="0"/>
    <n v="6.3999999999999986"/>
  </r>
  <r>
    <n v="240"/>
    <n v="20240627"/>
    <n v="4.9000000000000004"/>
    <n v="22"/>
    <n v="2678"/>
    <n v="0"/>
    <n v="1008.5"/>
    <n v="70"/>
    <x v="2"/>
    <x v="178"/>
    <x v="25"/>
    <x v="5"/>
    <n v="0"/>
    <n v="0"/>
    <n v="4"/>
  </r>
  <r>
    <n v="240"/>
    <n v="20240628"/>
    <n v="6"/>
    <n v="17.3"/>
    <n v="2781"/>
    <n v="0"/>
    <n v="1015.5"/>
    <n v="68"/>
    <x v="2"/>
    <x v="179"/>
    <x v="25"/>
    <x v="5"/>
    <n v="0.69999999999999929"/>
    <n v="0.5599999999999995"/>
    <n v="0"/>
  </r>
  <r>
    <n v="240"/>
    <n v="20240629"/>
    <n v="2.8"/>
    <n v="18.600000000000001"/>
    <n v="2567"/>
    <n v="-0.1"/>
    <n v="1013.5"/>
    <n v="70"/>
    <x v="2"/>
    <x v="180"/>
    <x v="25"/>
    <x v="5"/>
    <n v="0"/>
    <n v="0"/>
    <n v="0.60000000000000142"/>
  </r>
  <r>
    <n v="240"/>
    <n v="20240630"/>
    <n v="4.5"/>
    <n v="17.2"/>
    <n v="1749"/>
    <n v="1"/>
    <n v="1010.5"/>
    <n v="78"/>
    <x v="2"/>
    <x v="181"/>
    <x v="25"/>
    <x v="5"/>
    <n v="0.80000000000000071"/>
    <n v="0.64000000000000057"/>
    <n v="0"/>
  </r>
  <r>
    <n v="240"/>
    <n v="20240701"/>
    <n v="5.5"/>
    <n v="16"/>
    <n v="2024"/>
    <n v="-0.1"/>
    <n v="1015.4"/>
    <n v="75"/>
    <x v="2"/>
    <x v="182"/>
    <x v="26"/>
    <x v="6"/>
    <n v="2"/>
    <n v="1.6"/>
    <n v="0"/>
  </r>
  <r>
    <n v="240"/>
    <n v="20240702"/>
    <n v="4.5999999999999996"/>
    <n v="14.8"/>
    <n v="1574"/>
    <n v="3.8"/>
    <n v="1014.7"/>
    <n v="79"/>
    <x v="2"/>
    <x v="183"/>
    <x v="26"/>
    <x v="6"/>
    <n v="3.1999999999999993"/>
    <n v="2.5599999999999996"/>
    <n v="0"/>
  </r>
  <r>
    <n v="240"/>
    <n v="20240703"/>
    <n v="4.7"/>
    <n v="13.9"/>
    <n v="1293"/>
    <n v="9.1999999999999993"/>
    <n v="1008.6"/>
    <n v="84"/>
    <x v="2"/>
    <x v="184"/>
    <x v="26"/>
    <x v="6"/>
    <n v="4.0999999999999996"/>
    <n v="3.28"/>
    <n v="0"/>
  </r>
  <r>
    <n v="240"/>
    <n v="20240704"/>
    <n v="7.7"/>
    <n v="16"/>
    <n v="2620"/>
    <n v="8.3000000000000007"/>
    <n v="1007.1"/>
    <n v="69"/>
    <x v="2"/>
    <x v="185"/>
    <x v="26"/>
    <x v="6"/>
    <n v="2"/>
    <n v="1.6"/>
    <n v="0"/>
  </r>
  <r>
    <n v="240"/>
    <n v="20240705"/>
    <n v="6.5"/>
    <n v="16.3"/>
    <n v="816"/>
    <n v="3.2"/>
    <n v="1007.1"/>
    <n v="84"/>
    <x v="2"/>
    <x v="186"/>
    <x v="26"/>
    <x v="6"/>
    <n v="1.6999999999999993"/>
    <n v="1.3599999999999994"/>
    <n v="0"/>
  </r>
  <r>
    <n v="240"/>
    <n v="20240706"/>
    <n v="8.5"/>
    <n v="16"/>
    <n v="1724"/>
    <n v="9.6999999999999993"/>
    <n v="1001.8"/>
    <n v="81"/>
    <x v="2"/>
    <x v="187"/>
    <x v="26"/>
    <x v="6"/>
    <n v="2"/>
    <n v="1.6"/>
    <n v="0"/>
  </r>
  <r>
    <n v="240"/>
    <n v="20240707"/>
    <n v="6"/>
    <n v="14.8"/>
    <n v="1799"/>
    <n v="3.2"/>
    <n v="1011.6"/>
    <n v="83"/>
    <x v="2"/>
    <x v="188"/>
    <x v="26"/>
    <x v="6"/>
    <n v="3.1999999999999993"/>
    <n v="2.5599999999999996"/>
    <n v="0"/>
  </r>
  <r>
    <n v="240"/>
    <n v="20240708"/>
    <n v="3.6"/>
    <n v="16.899999999999999"/>
    <n v="1843"/>
    <n v="0.3"/>
    <n v="1016.9"/>
    <n v="75"/>
    <x v="2"/>
    <x v="189"/>
    <x v="27"/>
    <x v="6"/>
    <n v="1.1000000000000014"/>
    <n v="0.88000000000000123"/>
    <n v="0"/>
  </r>
  <r>
    <n v="240"/>
    <n v="20240709"/>
    <n v="4"/>
    <n v="20.3"/>
    <n v="1745"/>
    <n v="23"/>
    <n v="1012.9"/>
    <n v="74"/>
    <x v="2"/>
    <x v="190"/>
    <x v="27"/>
    <x v="6"/>
    <n v="0"/>
    <n v="0"/>
    <n v="2.3000000000000007"/>
  </r>
  <r>
    <n v="240"/>
    <n v="20240710"/>
    <n v="6"/>
    <n v="18.7"/>
    <n v="2135"/>
    <n v="1"/>
    <n v="1014.1"/>
    <n v="79"/>
    <x v="2"/>
    <x v="191"/>
    <x v="27"/>
    <x v="6"/>
    <n v="0"/>
    <n v="0"/>
    <n v="0.69999999999999929"/>
  </r>
  <r>
    <n v="240"/>
    <n v="20240711"/>
    <n v="4.4000000000000004"/>
    <n v="17"/>
    <n v="2079"/>
    <n v="0"/>
    <n v="1017"/>
    <n v="77"/>
    <x v="2"/>
    <x v="192"/>
    <x v="27"/>
    <x v="6"/>
    <n v="1"/>
    <n v="0.8"/>
    <n v="0"/>
  </r>
  <r>
    <n v="240"/>
    <n v="20240712"/>
    <n v="4.0999999999999996"/>
    <n v="14.7"/>
    <n v="531"/>
    <n v="10.5"/>
    <n v="1013.1"/>
    <n v="88"/>
    <x v="2"/>
    <x v="193"/>
    <x v="27"/>
    <x v="6"/>
    <n v="3.3000000000000007"/>
    <n v="2.6400000000000006"/>
    <n v="0"/>
  </r>
  <r>
    <n v="240"/>
    <n v="20240713"/>
    <n v="5.9"/>
    <n v="14.9"/>
    <n v="1118"/>
    <n v="4.8"/>
    <n v="1010.9"/>
    <n v="86"/>
    <x v="2"/>
    <x v="194"/>
    <x v="27"/>
    <x v="6"/>
    <n v="3.0999999999999996"/>
    <n v="2.48"/>
    <n v="0"/>
  </r>
  <r>
    <n v="240"/>
    <n v="20240714"/>
    <n v="6.3"/>
    <n v="16.8"/>
    <n v="2425"/>
    <n v="0"/>
    <n v="1011.7"/>
    <n v="72"/>
    <x v="2"/>
    <x v="195"/>
    <x v="27"/>
    <x v="6"/>
    <n v="1.1999999999999993"/>
    <n v="0.95999999999999952"/>
    <n v="0"/>
  </r>
  <r>
    <n v="240"/>
    <n v="20240715"/>
    <n v="2.7"/>
    <n v="18.899999999999999"/>
    <n v="2154"/>
    <n v="3.5"/>
    <n v="1010.1"/>
    <n v="73"/>
    <x v="2"/>
    <x v="196"/>
    <x v="28"/>
    <x v="6"/>
    <n v="0"/>
    <n v="0"/>
    <n v="0.89999999999999858"/>
  </r>
  <r>
    <n v="240"/>
    <n v="20240716"/>
    <n v="6.9"/>
    <n v="18"/>
    <n v="1532"/>
    <n v="11.7"/>
    <n v="1009.6"/>
    <n v="81"/>
    <x v="2"/>
    <x v="197"/>
    <x v="28"/>
    <x v="6"/>
    <n v="0"/>
    <n v="0"/>
    <n v="0"/>
  </r>
  <r>
    <n v="240"/>
    <n v="20240717"/>
    <n v="3.8"/>
    <n v="17.600000000000001"/>
    <n v="2363"/>
    <n v="0"/>
    <n v="1020.2"/>
    <n v="81"/>
    <x v="2"/>
    <x v="198"/>
    <x v="28"/>
    <x v="6"/>
    <n v="0.39999999999999858"/>
    <n v="0.3199999999999989"/>
    <n v="0"/>
  </r>
  <r>
    <n v="240"/>
    <n v="20240718"/>
    <n v="2"/>
    <n v="20.100000000000001"/>
    <n v="2428"/>
    <n v="0"/>
    <n v="1022.1"/>
    <n v="74"/>
    <x v="2"/>
    <x v="199"/>
    <x v="28"/>
    <x v="6"/>
    <n v="0"/>
    <n v="0"/>
    <n v="2.1000000000000014"/>
  </r>
  <r>
    <n v="240"/>
    <n v="20240719"/>
    <n v="2.8"/>
    <n v="22.7"/>
    <n v="1809"/>
    <n v="0"/>
    <n v="1017.6"/>
    <n v="70"/>
    <x v="2"/>
    <x v="200"/>
    <x v="28"/>
    <x v="6"/>
    <n v="0"/>
    <n v="0"/>
    <n v="4.6999999999999993"/>
  </r>
  <r>
    <n v="240"/>
    <n v="20240720"/>
    <n v="3.2"/>
    <n v="23.3"/>
    <n v="2501"/>
    <n v="0"/>
    <n v="1008.8"/>
    <n v="66"/>
    <x v="2"/>
    <x v="201"/>
    <x v="28"/>
    <x v="6"/>
    <n v="0"/>
    <n v="0"/>
    <n v="5.3000000000000007"/>
  </r>
  <r>
    <n v="240"/>
    <n v="20240721"/>
    <n v="3.5"/>
    <n v="19"/>
    <n v="1210"/>
    <n v="1.8"/>
    <n v="1009.2"/>
    <n v="83"/>
    <x v="2"/>
    <x v="202"/>
    <x v="28"/>
    <x v="6"/>
    <n v="0"/>
    <n v="0"/>
    <n v="1"/>
  </r>
  <r>
    <n v="240"/>
    <n v="20240722"/>
    <n v="4.5"/>
    <n v="18.5"/>
    <n v="1765"/>
    <n v="0.3"/>
    <n v="1015.9"/>
    <n v="79"/>
    <x v="2"/>
    <x v="203"/>
    <x v="29"/>
    <x v="6"/>
    <n v="0"/>
    <n v="0"/>
    <n v="0.5"/>
  </r>
  <r>
    <n v="240"/>
    <n v="20240723"/>
    <n v="5.3"/>
    <n v="18.899999999999999"/>
    <n v="1721"/>
    <n v="-0.1"/>
    <n v="1016.6"/>
    <n v="81"/>
    <x v="2"/>
    <x v="204"/>
    <x v="29"/>
    <x v="6"/>
    <n v="0"/>
    <n v="0"/>
    <n v="0.89999999999999858"/>
  </r>
  <r>
    <n v="240"/>
    <n v="20240724"/>
    <n v="3.1"/>
    <n v="17.600000000000001"/>
    <n v="2472"/>
    <n v="-0.1"/>
    <n v="1020.6"/>
    <n v="72"/>
    <x v="2"/>
    <x v="205"/>
    <x v="29"/>
    <x v="6"/>
    <n v="0.39999999999999858"/>
    <n v="0.3199999999999989"/>
    <n v="0"/>
  </r>
  <r>
    <n v="240"/>
    <n v="20240725"/>
    <n v="4.8"/>
    <n v="18.899999999999999"/>
    <n v="1200"/>
    <n v="0.5"/>
    <n v="1012.6"/>
    <n v="78"/>
    <x v="2"/>
    <x v="206"/>
    <x v="29"/>
    <x v="6"/>
    <n v="0"/>
    <n v="0"/>
    <n v="0.89999999999999858"/>
  </r>
  <r>
    <n v="240"/>
    <n v="20240726"/>
    <n v="4.5"/>
    <n v="18.3"/>
    <n v="2034"/>
    <n v="3.6"/>
    <n v="1010.6"/>
    <n v="82"/>
    <x v="2"/>
    <x v="207"/>
    <x v="29"/>
    <x v="6"/>
    <n v="0"/>
    <n v="0"/>
    <n v="0.30000000000000071"/>
  </r>
  <r>
    <n v="240"/>
    <n v="20240727"/>
    <n v="2.8"/>
    <n v="18.100000000000001"/>
    <n v="2239"/>
    <n v="0"/>
    <n v="1014.6"/>
    <n v="76"/>
    <x v="2"/>
    <x v="208"/>
    <x v="29"/>
    <x v="6"/>
    <n v="0"/>
    <n v="0"/>
    <n v="0.10000000000000142"/>
  </r>
  <r>
    <n v="240"/>
    <n v="20240728"/>
    <n v="2.8"/>
    <n v="18.399999999999999"/>
    <n v="2493"/>
    <n v="0"/>
    <n v="1024.9000000000001"/>
    <n v="71"/>
    <x v="2"/>
    <x v="209"/>
    <x v="29"/>
    <x v="6"/>
    <n v="0"/>
    <n v="0"/>
    <n v="0.39999999999999858"/>
  </r>
  <r>
    <n v="240"/>
    <n v="20240729"/>
    <n v="2.8"/>
    <n v="20.3"/>
    <n v="2663"/>
    <n v="0"/>
    <n v="1022.6"/>
    <n v="68"/>
    <x v="2"/>
    <x v="210"/>
    <x v="30"/>
    <x v="6"/>
    <n v="0"/>
    <n v="0"/>
    <n v="2.3000000000000007"/>
  </r>
  <r>
    <n v="240"/>
    <n v="20240730"/>
    <n v="2.4"/>
    <n v="23.3"/>
    <n v="2521"/>
    <n v="0"/>
    <n v="1016.7"/>
    <n v="62"/>
    <x v="2"/>
    <x v="211"/>
    <x v="30"/>
    <x v="6"/>
    <n v="0"/>
    <n v="0"/>
    <n v="5.3000000000000007"/>
  </r>
  <r>
    <n v="240"/>
    <n v="20240731"/>
    <n v="4.3"/>
    <n v="21.5"/>
    <n v="2256"/>
    <n v="0"/>
    <n v="1015.3"/>
    <n v="66"/>
    <x v="2"/>
    <x v="212"/>
    <x v="30"/>
    <x v="6"/>
    <n v="0"/>
    <n v="0"/>
    <n v="3.5"/>
  </r>
  <r>
    <n v="240"/>
    <n v="20240801"/>
    <n v="4"/>
    <n v="19.3"/>
    <n v="1100"/>
    <n v="0"/>
    <n v="1012.9"/>
    <n v="78"/>
    <x v="2"/>
    <x v="213"/>
    <x v="30"/>
    <x v="7"/>
    <n v="0"/>
    <n v="0"/>
    <n v="1.3000000000000007"/>
  </r>
  <r>
    <n v="240"/>
    <n v="20240802"/>
    <n v="2"/>
    <n v="20.100000000000001"/>
    <n v="2187"/>
    <n v="0"/>
    <n v="1012.3"/>
    <n v="72"/>
    <x v="2"/>
    <x v="214"/>
    <x v="30"/>
    <x v="7"/>
    <n v="0"/>
    <n v="0"/>
    <n v="2.1000000000000014"/>
  </r>
  <r>
    <n v="240"/>
    <n v="20240803"/>
    <n v="5.4"/>
    <n v="20.399999999999999"/>
    <n v="1616"/>
    <n v="-0.1"/>
    <n v="1011.1"/>
    <n v="80"/>
    <x v="2"/>
    <x v="215"/>
    <x v="30"/>
    <x v="7"/>
    <n v="0"/>
    <n v="0"/>
    <n v="2.3999999999999986"/>
  </r>
  <r>
    <n v="240"/>
    <n v="20240804"/>
    <n v="2.4"/>
    <n v="17.3"/>
    <n v="1538"/>
    <n v="0"/>
    <n v="1014.9"/>
    <n v="70"/>
    <x v="2"/>
    <x v="216"/>
    <x v="30"/>
    <x v="7"/>
    <n v="0.69999999999999929"/>
    <n v="0.5599999999999995"/>
    <n v="0"/>
  </r>
  <r>
    <n v="240"/>
    <n v="20240805"/>
    <n v="2.7"/>
    <n v="19.3"/>
    <n v="2130"/>
    <n v="0"/>
    <n v="1013.8"/>
    <n v="70"/>
    <x v="2"/>
    <x v="217"/>
    <x v="31"/>
    <x v="7"/>
    <n v="0"/>
    <n v="0"/>
    <n v="1.3000000000000007"/>
  </r>
  <r>
    <n v="240"/>
    <n v="20240806"/>
    <n v="3.8"/>
    <n v="22"/>
    <n v="1980"/>
    <n v="0"/>
    <n v="1010.3"/>
    <n v="67"/>
    <x v="2"/>
    <x v="218"/>
    <x v="31"/>
    <x v="7"/>
    <n v="0"/>
    <n v="0"/>
    <n v="4"/>
  </r>
  <r>
    <n v="240"/>
    <n v="20240807"/>
    <n v="5"/>
    <n v="19.899999999999999"/>
    <n v="2363"/>
    <n v="0"/>
    <n v="1012.3"/>
    <n v="67"/>
    <x v="2"/>
    <x v="219"/>
    <x v="31"/>
    <x v="7"/>
    <n v="0"/>
    <n v="0"/>
    <n v="1.8999999999999986"/>
  </r>
  <r>
    <n v="240"/>
    <n v="20240808"/>
    <n v="5.3"/>
    <n v="20.6"/>
    <n v="2222"/>
    <n v="-0.1"/>
    <n v="1014.7"/>
    <n v="66"/>
    <x v="2"/>
    <x v="220"/>
    <x v="31"/>
    <x v="7"/>
    <n v="0"/>
    <n v="0"/>
    <n v="2.6000000000000014"/>
  </r>
  <r>
    <n v="240"/>
    <n v="20240809"/>
    <n v="7.6"/>
    <n v="20.3"/>
    <n v="1334"/>
    <n v="0.4"/>
    <n v="1013.6"/>
    <n v="80"/>
    <x v="2"/>
    <x v="221"/>
    <x v="31"/>
    <x v="7"/>
    <n v="0"/>
    <n v="0"/>
    <n v="2.3000000000000007"/>
  </r>
  <r>
    <n v="240"/>
    <n v="20240810"/>
    <n v="5.2"/>
    <n v="20.100000000000001"/>
    <n v="1922"/>
    <n v="0"/>
    <n v="1019.5"/>
    <n v="72"/>
    <x v="2"/>
    <x v="222"/>
    <x v="31"/>
    <x v="7"/>
    <n v="0"/>
    <n v="0"/>
    <n v="2.1000000000000014"/>
  </r>
  <r>
    <n v="240"/>
    <n v="20240811"/>
    <n v="3"/>
    <n v="21.4"/>
    <n v="2213"/>
    <n v="0"/>
    <n v="1020.7"/>
    <n v="72"/>
    <x v="2"/>
    <x v="223"/>
    <x v="31"/>
    <x v="7"/>
    <n v="0"/>
    <n v="0"/>
    <n v="3.3999999999999986"/>
  </r>
  <r>
    <n v="240"/>
    <n v="20240812"/>
    <n v="4.4000000000000004"/>
    <n v="24.8"/>
    <n v="2360"/>
    <n v="0"/>
    <n v="1011.2"/>
    <n v="65"/>
    <x v="2"/>
    <x v="224"/>
    <x v="32"/>
    <x v="7"/>
    <n v="0"/>
    <n v="0"/>
    <n v="6.8000000000000007"/>
  </r>
  <r>
    <n v="240"/>
    <n v="20240813"/>
    <n v="3.3"/>
    <n v="23"/>
    <n v="1447"/>
    <n v="0.2"/>
    <n v="1009.2"/>
    <n v="77"/>
    <x v="2"/>
    <x v="225"/>
    <x v="32"/>
    <x v="7"/>
    <n v="0"/>
    <n v="0"/>
    <n v="5"/>
  </r>
  <r>
    <n v="240"/>
    <n v="20240814"/>
    <n v="1.8"/>
    <n v="20.6"/>
    <n v="821"/>
    <n v="4"/>
    <n v="1012.2"/>
    <n v="83"/>
    <x v="2"/>
    <x v="226"/>
    <x v="32"/>
    <x v="7"/>
    <n v="0"/>
    <n v="0"/>
    <n v="2.6000000000000014"/>
  </r>
  <r>
    <n v="240"/>
    <n v="20240815"/>
    <n v="5.7"/>
    <n v="21"/>
    <n v="1810"/>
    <n v="0"/>
    <n v="1015"/>
    <n v="75"/>
    <x v="2"/>
    <x v="227"/>
    <x v="32"/>
    <x v="7"/>
    <n v="0"/>
    <n v="0"/>
    <n v="3"/>
  </r>
  <r>
    <n v="240"/>
    <n v="20240816"/>
    <n v="3.7"/>
    <n v="19.5"/>
    <n v="993"/>
    <n v="9.1999999999999993"/>
    <n v="1014.1"/>
    <n v="85"/>
    <x v="2"/>
    <x v="228"/>
    <x v="32"/>
    <x v="7"/>
    <n v="0"/>
    <n v="0"/>
    <n v="1.5"/>
  </r>
  <r>
    <n v="240"/>
    <n v="20240817"/>
    <n v="1.8"/>
    <n v="18.3"/>
    <n v="1947"/>
    <n v="0"/>
    <n v="1013.1"/>
    <n v="70"/>
    <x v="2"/>
    <x v="229"/>
    <x v="32"/>
    <x v="7"/>
    <n v="0"/>
    <n v="0"/>
    <n v="0.30000000000000071"/>
  </r>
  <r>
    <n v="240"/>
    <n v="20240818"/>
    <n v="2.8"/>
    <n v="17.899999999999999"/>
    <n v="1788"/>
    <n v="0"/>
    <n v="1013.3"/>
    <n v="71"/>
    <x v="2"/>
    <x v="230"/>
    <x v="32"/>
    <x v="7"/>
    <n v="0.10000000000000142"/>
    <n v="8.000000000000114E-2"/>
    <n v="0"/>
  </r>
  <r>
    <n v="240"/>
    <n v="20240819"/>
    <n v="3.8"/>
    <n v="18.399999999999999"/>
    <n v="1919"/>
    <n v="0"/>
    <n v="1016.8"/>
    <n v="69"/>
    <x v="2"/>
    <x v="231"/>
    <x v="33"/>
    <x v="7"/>
    <n v="0"/>
    <n v="0"/>
    <n v="0.39999999999999858"/>
  </r>
  <r>
    <n v="240"/>
    <n v="20240820"/>
    <n v="4.9000000000000004"/>
    <n v="17.8"/>
    <n v="825"/>
    <n v="15.5"/>
    <n v="1010.4"/>
    <n v="83"/>
    <x v="2"/>
    <x v="232"/>
    <x v="33"/>
    <x v="7"/>
    <n v="0.19999999999999929"/>
    <n v="0.15999999999999945"/>
    <n v="0"/>
  </r>
  <r>
    <n v="240"/>
    <n v="20240821"/>
    <n v="6.8"/>
    <n v="16.600000000000001"/>
    <n v="1844"/>
    <n v="0.1"/>
    <n v="1015.3"/>
    <n v="66"/>
    <x v="2"/>
    <x v="233"/>
    <x v="33"/>
    <x v="7"/>
    <n v="1.3999999999999986"/>
    <n v="1.119999999999999"/>
    <n v="0"/>
  </r>
  <r>
    <n v="240"/>
    <n v="20240822"/>
    <n v="8.1999999999999993"/>
    <n v="19.2"/>
    <n v="1242"/>
    <n v="-0.1"/>
    <n v="1008.7"/>
    <n v="64"/>
    <x v="2"/>
    <x v="234"/>
    <x v="33"/>
    <x v="7"/>
    <n v="0"/>
    <n v="0"/>
    <n v="1.1999999999999993"/>
  </r>
  <r>
    <n v="240"/>
    <n v="20240823"/>
    <n v="7.6"/>
    <n v="19"/>
    <n v="1234"/>
    <n v="2.2999999999999998"/>
    <n v="1005.6"/>
    <n v="73"/>
    <x v="2"/>
    <x v="235"/>
    <x v="33"/>
    <x v="7"/>
    <n v="0"/>
    <n v="0"/>
    <n v="1"/>
  </r>
  <r>
    <n v="240"/>
    <n v="20240824"/>
    <n v="5.4"/>
    <n v="18.2"/>
    <n v="821"/>
    <n v="12.4"/>
    <n v="1005.9"/>
    <n v="86"/>
    <x v="2"/>
    <x v="236"/>
    <x v="33"/>
    <x v="7"/>
    <n v="0"/>
    <n v="0"/>
    <n v="0.19999999999999929"/>
  </r>
  <r>
    <n v="240"/>
    <n v="20240825"/>
    <n v="6.1"/>
    <n v="16.600000000000001"/>
    <n v="1776"/>
    <n v="3.1"/>
    <n v="1018.3"/>
    <n v="70"/>
    <x v="2"/>
    <x v="237"/>
    <x v="33"/>
    <x v="7"/>
    <n v="1.3999999999999986"/>
    <n v="1.119999999999999"/>
    <n v="0"/>
  </r>
  <r>
    <n v="240"/>
    <n v="20240826"/>
    <n v="5.4"/>
    <n v="17.2"/>
    <n v="1477"/>
    <n v="0.3"/>
    <n v="1020.8"/>
    <n v="77"/>
    <x v="2"/>
    <x v="238"/>
    <x v="34"/>
    <x v="7"/>
    <n v="0.80000000000000071"/>
    <n v="0.64000000000000057"/>
    <n v="0"/>
  </r>
  <r>
    <n v="240"/>
    <n v="20240827"/>
    <n v="2.9"/>
    <n v="18.3"/>
    <n v="2069"/>
    <n v="0"/>
    <n v="1020.3"/>
    <n v="72"/>
    <x v="2"/>
    <x v="239"/>
    <x v="34"/>
    <x v="7"/>
    <n v="0"/>
    <n v="0"/>
    <n v="0.30000000000000071"/>
  </r>
  <r>
    <n v="240"/>
    <n v="20240828"/>
    <n v="2.6"/>
    <n v="21.7"/>
    <n v="2026"/>
    <n v="0"/>
    <n v="1014.6"/>
    <n v="72"/>
    <x v="2"/>
    <x v="240"/>
    <x v="34"/>
    <x v="7"/>
    <n v="0"/>
    <n v="0"/>
    <n v="3.6999999999999993"/>
  </r>
  <r>
    <n v="240"/>
    <n v="20240829"/>
    <n v="3.1"/>
    <n v="19.100000000000001"/>
    <n v="1685"/>
    <n v="0"/>
    <n v="1017.1"/>
    <n v="81"/>
    <x v="2"/>
    <x v="241"/>
    <x v="34"/>
    <x v="7"/>
    <n v="0"/>
    <n v="0"/>
    <n v="1.1000000000000014"/>
  </r>
  <r>
    <n v="240"/>
    <n v="20240830"/>
    <n v="2.7"/>
    <n v="17.7"/>
    <n v="1626"/>
    <n v="0"/>
    <n v="1023.1"/>
    <n v="75"/>
    <x v="2"/>
    <x v="242"/>
    <x v="34"/>
    <x v="7"/>
    <n v="0.30000000000000071"/>
    <n v="0.24000000000000057"/>
    <n v="0"/>
  </r>
  <r>
    <n v="240"/>
    <n v="20240831"/>
    <n v="7"/>
    <n v="18.399999999999999"/>
    <n v="1851"/>
    <n v="-0.1"/>
    <n v="1023"/>
    <n v="69"/>
    <x v="2"/>
    <x v="243"/>
    <x v="34"/>
    <x v="7"/>
    <n v="0"/>
    <n v="0"/>
    <n v="0.39999999999999858"/>
  </r>
  <r>
    <n v="240"/>
    <n v="20240901"/>
    <n v="4.7"/>
    <n v="21.6"/>
    <n v="1753"/>
    <n v="0"/>
    <n v="1015.3"/>
    <n v="74"/>
    <x v="2"/>
    <x v="244"/>
    <x v="34"/>
    <x v="8"/>
    <n v="0"/>
    <n v="0"/>
    <n v="3.6000000000000014"/>
  </r>
  <r>
    <n v="240"/>
    <n v="20240902"/>
    <n v="2.5"/>
    <n v="22.1"/>
    <n v="1668"/>
    <n v="1"/>
    <n v="1011.9"/>
    <n v="80"/>
    <x v="2"/>
    <x v="245"/>
    <x v="35"/>
    <x v="8"/>
    <n v="0"/>
    <n v="0"/>
    <n v="4.1000000000000014"/>
  </r>
  <r>
    <n v="240"/>
    <n v="20240903"/>
    <n v="2.7"/>
    <n v="19.600000000000001"/>
    <n v="782"/>
    <n v="13.6"/>
    <n v="1013.8"/>
    <n v="87"/>
    <x v="2"/>
    <x v="246"/>
    <x v="35"/>
    <x v="8"/>
    <n v="0"/>
    <n v="0"/>
    <n v="1.6000000000000014"/>
  </r>
  <r>
    <n v="240"/>
    <n v="20240904"/>
    <n v="2.2999999999999998"/>
    <n v="18.100000000000001"/>
    <n v="601"/>
    <n v="-0.1"/>
    <n v="1015.8"/>
    <n v="90"/>
    <x v="2"/>
    <x v="247"/>
    <x v="35"/>
    <x v="8"/>
    <n v="0"/>
    <n v="0"/>
    <n v="0.10000000000000142"/>
  </r>
  <r>
    <n v="240"/>
    <n v="20240905"/>
    <n v="5.3"/>
    <n v="22"/>
    <n v="1490"/>
    <n v="0"/>
    <n v="1011"/>
    <n v="76"/>
    <x v="2"/>
    <x v="248"/>
    <x v="35"/>
    <x v="8"/>
    <n v="0"/>
    <n v="0"/>
    <n v="4"/>
  </r>
  <r>
    <n v="240"/>
    <n v="20240906"/>
    <n v="4.0999999999999996"/>
    <n v="21.6"/>
    <n v="1553"/>
    <n v="6.1"/>
    <n v="1010.4"/>
    <n v="74"/>
    <x v="2"/>
    <x v="249"/>
    <x v="35"/>
    <x v="8"/>
    <n v="0"/>
    <n v="0"/>
    <n v="3.6000000000000014"/>
  </r>
  <r>
    <n v="240"/>
    <n v="20240907"/>
    <n v="2.8"/>
    <n v="20.9"/>
    <n v="1462"/>
    <n v="0.1"/>
    <n v="1010.7"/>
    <n v="81"/>
    <x v="2"/>
    <x v="250"/>
    <x v="35"/>
    <x v="8"/>
    <n v="0"/>
    <n v="0"/>
    <n v="2.8999999999999986"/>
  </r>
  <r>
    <n v="240"/>
    <n v="20240908"/>
    <n v="4.8"/>
    <n v="18.899999999999999"/>
    <n v="1533"/>
    <n v="0.7"/>
    <n v="1006.9"/>
    <n v="76"/>
    <x v="2"/>
    <x v="251"/>
    <x v="35"/>
    <x v="8"/>
    <n v="0"/>
    <n v="0"/>
    <n v="0.89999999999999858"/>
  </r>
  <r>
    <n v="240"/>
    <n v="20240909"/>
    <n v="4.5"/>
    <n v="16.600000000000001"/>
    <n v="1029"/>
    <n v="0.8"/>
    <n v="1005.8"/>
    <n v="78"/>
    <x v="2"/>
    <x v="252"/>
    <x v="36"/>
    <x v="8"/>
    <n v="1.3999999999999986"/>
    <n v="1.119999999999999"/>
    <n v="0"/>
  </r>
  <r>
    <n v="240"/>
    <n v="20240910"/>
    <n v="5.9"/>
    <n v="14.6"/>
    <n v="424"/>
    <n v="24.6"/>
    <n v="1006.1"/>
    <n v="85"/>
    <x v="2"/>
    <x v="253"/>
    <x v="36"/>
    <x v="8"/>
    <n v="3.4000000000000004"/>
    <n v="2.7200000000000006"/>
    <n v="0"/>
  </r>
  <r>
    <n v="240"/>
    <n v="20240911"/>
    <n v="5.4"/>
    <n v="11.4"/>
    <n v="1264"/>
    <n v="7.6"/>
    <n v="1005.2"/>
    <n v="79"/>
    <x v="2"/>
    <x v="254"/>
    <x v="36"/>
    <x v="8"/>
    <n v="6.6"/>
    <n v="5.28"/>
    <n v="0"/>
  </r>
  <r>
    <n v="240"/>
    <n v="20240912"/>
    <n v="3"/>
    <n v="10.3"/>
    <n v="1051"/>
    <n v="9.1999999999999993"/>
    <n v="1013.3"/>
    <n v="83"/>
    <x v="2"/>
    <x v="255"/>
    <x v="36"/>
    <x v="8"/>
    <n v="7.6999999999999993"/>
    <n v="6.16"/>
    <n v="0"/>
  </r>
  <r>
    <n v="240"/>
    <n v="20240913"/>
    <n v="3.1"/>
    <n v="11.7"/>
    <n v="1399"/>
    <n v="0.1"/>
    <n v="1025.5"/>
    <n v="78"/>
    <x v="2"/>
    <x v="256"/>
    <x v="36"/>
    <x v="8"/>
    <n v="6.3000000000000007"/>
    <n v="5.0400000000000009"/>
    <n v="0"/>
  </r>
  <r>
    <n v="240"/>
    <n v="20240914"/>
    <n v="2.2999999999999998"/>
    <n v="12.2"/>
    <n v="1295"/>
    <n v="0"/>
    <n v="1030.2"/>
    <n v="74"/>
    <x v="2"/>
    <x v="257"/>
    <x v="36"/>
    <x v="8"/>
    <n v="5.8000000000000007"/>
    <n v="4.6400000000000006"/>
    <n v="0"/>
  </r>
  <r>
    <n v="240"/>
    <n v="20240915"/>
    <n v="3"/>
    <n v="14.2"/>
    <n v="1262"/>
    <n v="0"/>
    <n v="1026.4000000000001"/>
    <n v="80"/>
    <x v="2"/>
    <x v="258"/>
    <x v="36"/>
    <x v="8"/>
    <n v="3.8000000000000007"/>
    <n v="3.0400000000000009"/>
    <n v="0"/>
  </r>
  <r>
    <n v="240"/>
    <n v="20240916"/>
    <n v="3.3"/>
    <n v="15.5"/>
    <n v="1090"/>
    <n v="0.3"/>
    <n v="1026.5999999999999"/>
    <n v="84"/>
    <x v="2"/>
    <x v="259"/>
    <x v="37"/>
    <x v="8"/>
    <n v="2.5"/>
    <n v="2"/>
    <n v="0"/>
  </r>
  <r>
    <n v="240"/>
    <n v="20240917"/>
    <n v="5.4"/>
    <n v="16.7"/>
    <n v="1121"/>
    <n v="0"/>
    <n v="1029.8"/>
    <n v="82"/>
    <x v="2"/>
    <x v="260"/>
    <x v="37"/>
    <x v="8"/>
    <n v="1.3000000000000007"/>
    <n v="1.0400000000000007"/>
    <n v="0"/>
  </r>
  <r>
    <n v="240"/>
    <n v="20240918"/>
    <n v="5.5"/>
    <n v="17.3"/>
    <n v="1521"/>
    <n v="0"/>
    <n v="1028.0999999999999"/>
    <n v="85"/>
    <x v="2"/>
    <x v="261"/>
    <x v="37"/>
    <x v="8"/>
    <n v="0.69999999999999929"/>
    <n v="0.5599999999999995"/>
    <n v="0"/>
  </r>
  <r>
    <n v="240"/>
    <n v="20240919"/>
    <n v="5.3"/>
    <n v="17.2"/>
    <n v="1373"/>
    <n v="0"/>
    <n v="1025.0999999999999"/>
    <n v="87"/>
    <x v="2"/>
    <x v="262"/>
    <x v="37"/>
    <x v="8"/>
    <n v="0.80000000000000071"/>
    <n v="0.64000000000000057"/>
    <n v="0"/>
  </r>
  <r>
    <n v="240"/>
    <n v="20240920"/>
    <n v="5"/>
    <n v="17.899999999999999"/>
    <n v="1530"/>
    <n v="0"/>
    <n v="1022"/>
    <n v="74"/>
    <x v="2"/>
    <x v="263"/>
    <x v="37"/>
    <x v="8"/>
    <n v="0.10000000000000142"/>
    <n v="8.000000000000114E-2"/>
    <n v="0"/>
  </r>
  <r>
    <n v="240"/>
    <n v="20240921"/>
    <n v="2.8"/>
    <n v="17.600000000000001"/>
    <n v="1512"/>
    <n v="0"/>
    <n v="1019.5"/>
    <n v="78"/>
    <x v="2"/>
    <x v="264"/>
    <x v="37"/>
    <x v="8"/>
    <n v="0.39999999999999858"/>
    <n v="0.3199999999999989"/>
    <n v="0"/>
  </r>
  <r>
    <n v="240"/>
    <n v="20240922"/>
    <n v="2.2999999999999998"/>
    <n v="18.600000000000001"/>
    <n v="1192"/>
    <n v="0.1"/>
    <n v="1014"/>
    <n v="79"/>
    <x v="2"/>
    <x v="265"/>
    <x v="37"/>
    <x v="8"/>
    <n v="0"/>
    <n v="0"/>
    <n v="0.60000000000000142"/>
  </r>
  <r>
    <n v="240"/>
    <n v="20240923"/>
    <n v="4.0999999999999996"/>
    <n v="17"/>
    <n v="958"/>
    <n v="-0.1"/>
    <n v="1006.6"/>
    <n v="83"/>
    <x v="2"/>
    <x v="266"/>
    <x v="38"/>
    <x v="8"/>
    <n v="1"/>
    <n v="0.8"/>
    <n v="0"/>
  </r>
  <r>
    <n v="240"/>
    <n v="20240924"/>
    <n v="4.5"/>
    <n v="14.3"/>
    <n v="529"/>
    <n v="1"/>
    <n v="1002.3"/>
    <n v="86"/>
    <x v="2"/>
    <x v="267"/>
    <x v="38"/>
    <x v="8"/>
    <n v="3.6999999999999993"/>
    <n v="2.9599999999999995"/>
    <n v="0"/>
  </r>
  <r>
    <n v="240"/>
    <n v="20240925"/>
    <n v="4"/>
    <n v="14.8"/>
    <n v="458"/>
    <n v="4.3"/>
    <n v="1000.1"/>
    <n v="84"/>
    <x v="2"/>
    <x v="268"/>
    <x v="38"/>
    <x v="8"/>
    <n v="3.1999999999999993"/>
    <n v="2.5599999999999996"/>
    <n v="0"/>
  </r>
  <r>
    <n v="240"/>
    <n v="20240926"/>
    <n v="7"/>
    <n v="15.8"/>
    <n v="868"/>
    <n v="13.5"/>
    <n v="988.6"/>
    <n v="86"/>
    <x v="2"/>
    <x v="269"/>
    <x v="38"/>
    <x v="8"/>
    <n v="2.1999999999999993"/>
    <n v="1.7599999999999996"/>
    <n v="0"/>
  </r>
  <r>
    <n v="240"/>
    <n v="20240927"/>
    <n v="9"/>
    <n v="12.2"/>
    <n v="242"/>
    <n v="26.6"/>
    <n v="997"/>
    <n v="84"/>
    <x v="2"/>
    <x v="270"/>
    <x v="38"/>
    <x v="8"/>
    <n v="5.8000000000000007"/>
    <n v="4.6400000000000006"/>
    <n v="0"/>
  </r>
  <r>
    <n v="240"/>
    <n v="20240928"/>
    <n v="3.5"/>
    <n v="10.6"/>
    <n v="1068"/>
    <n v="7.1"/>
    <n v="1020.5"/>
    <n v="79"/>
    <x v="2"/>
    <x v="271"/>
    <x v="38"/>
    <x v="8"/>
    <n v="7.4"/>
    <n v="5.9200000000000008"/>
    <n v="0"/>
  </r>
  <r>
    <n v="240"/>
    <n v="20240929"/>
    <n v="3.8"/>
    <n v="10.1"/>
    <n v="1104"/>
    <n v="0"/>
    <n v="1024.2"/>
    <n v="80"/>
    <x v="2"/>
    <x v="272"/>
    <x v="38"/>
    <x v="8"/>
    <n v="7.9"/>
    <n v="6.32"/>
    <n v="0"/>
  </r>
  <r>
    <n v="240"/>
    <n v="20240930"/>
    <n v="7.2"/>
    <n v="11.8"/>
    <n v="352"/>
    <n v="11.4"/>
    <n v="1007.6"/>
    <n v="87"/>
    <x v="2"/>
    <x v="273"/>
    <x v="39"/>
    <x v="8"/>
    <n v="6.1999999999999993"/>
    <n v="4.96"/>
    <n v="0"/>
  </r>
  <r>
    <n v="242"/>
    <n v="20240101"/>
    <n v="11.8"/>
    <n v="7.9"/>
    <m/>
    <m/>
    <n v="997.8"/>
    <n v="81"/>
    <x v="3"/>
    <x v="0"/>
    <x v="0"/>
    <x v="0"/>
    <n v="10.1"/>
    <n v="11.110000000000001"/>
    <n v="0"/>
  </r>
  <r>
    <n v="242"/>
    <n v="20240102"/>
    <n v="12"/>
    <n v="8.9"/>
    <m/>
    <m/>
    <n v="983.6"/>
    <n v="94"/>
    <x v="3"/>
    <x v="1"/>
    <x v="0"/>
    <x v="0"/>
    <n v="9.1"/>
    <n v="10.01"/>
    <n v="0"/>
  </r>
  <r>
    <n v="242"/>
    <n v="20240103"/>
    <n v="12"/>
    <n v="8.3000000000000007"/>
    <m/>
    <m/>
    <n v="986.3"/>
    <n v="87"/>
    <x v="3"/>
    <x v="2"/>
    <x v="0"/>
    <x v="0"/>
    <n v="9.6999999999999993"/>
    <n v="10.67"/>
    <n v="0"/>
  </r>
  <r>
    <n v="242"/>
    <n v="20240104"/>
    <n v="6.6"/>
    <n v="5.3"/>
    <m/>
    <m/>
    <n v="1000.9"/>
    <n v="82"/>
    <x v="3"/>
    <x v="3"/>
    <x v="0"/>
    <x v="0"/>
    <n v="12.7"/>
    <n v="13.97"/>
    <n v="0"/>
  </r>
  <r>
    <n v="242"/>
    <n v="20240105"/>
    <n v="8.1999999999999993"/>
    <n v="4.8"/>
    <m/>
    <m/>
    <n v="998.1"/>
    <n v="94"/>
    <x v="3"/>
    <x v="4"/>
    <x v="0"/>
    <x v="0"/>
    <n v="13.2"/>
    <n v="14.52"/>
    <n v="0"/>
  </r>
  <r>
    <n v="242"/>
    <n v="20240106"/>
    <n v="8.5"/>
    <n v="3.3"/>
    <m/>
    <m/>
    <n v="1013.3"/>
    <n v="86"/>
    <x v="3"/>
    <x v="5"/>
    <x v="0"/>
    <x v="0"/>
    <n v="14.7"/>
    <n v="16.170000000000002"/>
    <n v="0"/>
  </r>
  <r>
    <n v="242"/>
    <n v="20240107"/>
    <n v="8.3000000000000007"/>
    <n v="1.4"/>
    <m/>
    <m/>
    <n v="1027.5999999999999"/>
    <n v="72"/>
    <x v="3"/>
    <x v="6"/>
    <x v="0"/>
    <x v="0"/>
    <n v="16.600000000000001"/>
    <n v="18.260000000000002"/>
    <n v="0"/>
  </r>
  <r>
    <n v="242"/>
    <n v="20240108"/>
    <n v="10"/>
    <n v="0.2"/>
    <m/>
    <m/>
    <n v="1035.0999999999999"/>
    <n v="70"/>
    <x v="3"/>
    <x v="7"/>
    <x v="1"/>
    <x v="0"/>
    <n v="17.8"/>
    <n v="19.580000000000002"/>
    <n v="0"/>
  </r>
  <r>
    <n v="242"/>
    <n v="20240109"/>
    <n v="8.8000000000000007"/>
    <n v="-0.7"/>
    <m/>
    <m/>
    <n v="1036.4000000000001"/>
    <n v="62"/>
    <x v="3"/>
    <x v="8"/>
    <x v="1"/>
    <x v="0"/>
    <n v="18.7"/>
    <n v="20.57"/>
    <n v="0"/>
  </r>
  <r>
    <n v="242"/>
    <n v="20240110"/>
    <n v="7.1"/>
    <n v="-0.1"/>
    <m/>
    <m/>
    <n v="1033"/>
    <n v="61"/>
    <x v="3"/>
    <x v="9"/>
    <x v="1"/>
    <x v="0"/>
    <n v="18.100000000000001"/>
    <n v="19.910000000000004"/>
    <n v="0"/>
  </r>
  <r>
    <n v="242"/>
    <n v="20240111"/>
    <n v="6.1"/>
    <n v="3.5"/>
    <m/>
    <m/>
    <n v="1034.5"/>
    <n v="81"/>
    <x v="3"/>
    <x v="10"/>
    <x v="1"/>
    <x v="0"/>
    <n v="14.5"/>
    <n v="15.950000000000001"/>
    <n v="0"/>
  </r>
  <r>
    <n v="242"/>
    <n v="20240112"/>
    <n v="7"/>
    <n v="5.6"/>
    <m/>
    <m/>
    <n v="1032"/>
    <n v="84"/>
    <x v="3"/>
    <x v="11"/>
    <x v="1"/>
    <x v="0"/>
    <n v="12.4"/>
    <n v="13.640000000000002"/>
    <n v="0"/>
  </r>
  <r>
    <n v="242"/>
    <n v="20240113"/>
    <n v="10.1"/>
    <n v="6"/>
    <m/>
    <m/>
    <n v="1019.5"/>
    <n v="85"/>
    <x v="3"/>
    <x v="12"/>
    <x v="1"/>
    <x v="0"/>
    <n v="12"/>
    <n v="13.200000000000001"/>
    <n v="0"/>
  </r>
  <r>
    <n v="242"/>
    <n v="20240114"/>
    <n v="10.5"/>
    <n v="5.2"/>
    <m/>
    <m/>
    <n v="1006.3"/>
    <n v="79"/>
    <x v="3"/>
    <x v="13"/>
    <x v="1"/>
    <x v="0"/>
    <n v="12.8"/>
    <n v="14.080000000000002"/>
    <n v="0"/>
  </r>
  <r>
    <n v="242"/>
    <n v="20240115"/>
    <n v="13.3"/>
    <n v="3.4"/>
    <m/>
    <m/>
    <n v="1001.4"/>
    <n v="77"/>
    <x v="3"/>
    <x v="14"/>
    <x v="2"/>
    <x v="0"/>
    <n v="14.6"/>
    <n v="16.060000000000002"/>
    <n v="0"/>
  </r>
  <r>
    <n v="242"/>
    <n v="20240116"/>
    <n v="10.199999999999999"/>
    <n v="3.5"/>
    <m/>
    <m/>
    <n v="1003.6"/>
    <n v="69"/>
    <x v="3"/>
    <x v="15"/>
    <x v="2"/>
    <x v="0"/>
    <n v="14.5"/>
    <n v="15.950000000000001"/>
    <n v="0"/>
  </r>
  <r>
    <n v="242"/>
    <n v="20240117"/>
    <n v="7.8"/>
    <n v="3.5"/>
    <m/>
    <m/>
    <n v="991.9"/>
    <n v="71"/>
    <x v="3"/>
    <x v="16"/>
    <x v="2"/>
    <x v="0"/>
    <n v="14.5"/>
    <n v="15.950000000000001"/>
    <n v="0"/>
  </r>
  <r>
    <n v="242"/>
    <n v="20240118"/>
    <n v="8.1999999999999993"/>
    <n v="3.7"/>
    <m/>
    <m/>
    <n v="1002"/>
    <n v="65"/>
    <x v="3"/>
    <x v="17"/>
    <x v="2"/>
    <x v="0"/>
    <n v="14.3"/>
    <n v="15.730000000000002"/>
    <n v="0"/>
  </r>
  <r>
    <n v="242"/>
    <n v="20240119"/>
    <n v="11.8"/>
    <n v="4.7"/>
    <m/>
    <m/>
    <n v="1016.9"/>
    <n v="71"/>
    <x v="3"/>
    <x v="18"/>
    <x v="2"/>
    <x v="0"/>
    <n v="13.3"/>
    <n v="14.630000000000003"/>
    <n v="0"/>
  </r>
  <r>
    <n v="242"/>
    <n v="20240120"/>
    <n v="12.4"/>
    <n v="4.3"/>
    <m/>
    <m/>
    <n v="1022.5"/>
    <n v="73"/>
    <x v="3"/>
    <x v="19"/>
    <x v="2"/>
    <x v="0"/>
    <n v="13.7"/>
    <n v="15.07"/>
    <n v="0"/>
  </r>
  <r>
    <n v="242"/>
    <n v="20240121"/>
    <n v="14.9"/>
    <n v="5.2"/>
    <m/>
    <m/>
    <n v="1010.8"/>
    <n v="79"/>
    <x v="3"/>
    <x v="20"/>
    <x v="2"/>
    <x v="0"/>
    <n v="12.8"/>
    <n v="14.080000000000002"/>
    <n v="0"/>
  </r>
  <r>
    <n v="242"/>
    <n v="20240122"/>
    <n v="15.8"/>
    <n v="8.3000000000000007"/>
    <m/>
    <m/>
    <n v="1002.4"/>
    <n v="83"/>
    <x v="3"/>
    <x v="21"/>
    <x v="3"/>
    <x v="0"/>
    <n v="9.6999999999999993"/>
    <n v="10.67"/>
    <n v="0"/>
  </r>
  <r>
    <n v="242"/>
    <n v="20240123"/>
    <n v="14.4"/>
    <n v="7.8"/>
    <m/>
    <m/>
    <n v="1014.3"/>
    <n v="85"/>
    <x v="3"/>
    <x v="22"/>
    <x v="3"/>
    <x v="0"/>
    <n v="10.199999999999999"/>
    <n v="11.22"/>
    <n v="0"/>
  </r>
  <r>
    <n v="242"/>
    <n v="20240124"/>
    <n v="15"/>
    <n v="8.6"/>
    <m/>
    <m/>
    <n v="1015.5"/>
    <n v="79"/>
    <x v="3"/>
    <x v="23"/>
    <x v="3"/>
    <x v="0"/>
    <n v="9.4"/>
    <n v="10.340000000000002"/>
    <n v="0"/>
  </r>
  <r>
    <n v="242"/>
    <n v="20240125"/>
    <n v="6.8"/>
    <n v="7"/>
    <m/>
    <m/>
    <n v="1024.5999999999999"/>
    <n v="92"/>
    <x v="3"/>
    <x v="24"/>
    <x v="3"/>
    <x v="0"/>
    <n v="11"/>
    <n v="12.100000000000001"/>
    <n v="0"/>
  </r>
  <r>
    <n v="242"/>
    <n v="20240126"/>
    <n v="12.8"/>
    <n v="7.6"/>
    <m/>
    <m/>
    <n v="1022.2"/>
    <n v="85"/>
    <x v="3"/>
    <x v="25"/>
    <x v="3"/>
    <x v="0"/>
    <n v="10.4"/>
    <n v="11.440000000000001"/>
    <n v="0"/>
  </r>
  <r>
    <n v="242"/>
    <n v="20240127"/>
    <n v="6.8"/>
    <n v="5.8"/>
    <m/>
    <m/>
    <n v="1032.7"/>
    <n v="88"/>
    <x v="3"/>
    <x v="26"/>
    <x v="3"/>
    <x v="0"/>
    <n v="12.2"/>
    <n v="13.42"/>
    <n v="0"/>
  </r>
  <r>
    <n v="242"/>
    <n v="20240128"/>
    <n v="6.8"/>
    <n v="5"/>
    <m/>
    <m/>
    <n v="1025.8"/>
    <n v="79"/>
    <x v="3"/>
    <x v="27"/>
    <x v="3"/>
    <x v="0"/>
    <n v="13"/>
    <n v="14.3"/>
    <n v="0"/>
  </r>
  <r>
    <n v="242"/>
    <n v="20240129"/>
    <n v="4.8"/>
    <n v="6"/>
    <m/>
    <m/>
    <n v="1024.0999999999999"/>
    <n v="91"/>
    <x v="3"/>
    <x v="28"/>
    <x v="4"/>
    <x v="0"/>
    <n v="12"/>
    <n v="13.200000000000001"/>
    <n v="0"/>
  </r>
  <r>
    <n v="242"/>
    <n v="20240130"/>
    <n v="8.8000000000000007"/>
    <n v="6.9"/>
    <m/>
    <m/>
    <n v="1025.4000000000001"/>
    <n v="92"/>
    <x v="3"/>
    <x v="29"/>
    <x v="4"/>
    <x v="0"/>
    <n v="11.1"/>
    <n v="12.21"/>
    <n v="0"/>
  </r>
  <r>
    <n v="242"/>
    <n v="20240131"/>
    <n v="10.3"/>
    <n v="6.5"/>
    <m/>
    <m/>
    <n v="1027"/>
    <n v="80"/>
    <x v="3"/>
    <x v="30"/>
    <x v="4"/>
    <x v="0"/>
    <n v="11.5"/>
    <n v="12.65"/>
    <n v="0"/>
  </r>
  <r>
    <n v="242"/>
    <n v="20240201"/>
    <n v="8.6999999999999993"/>
    <n v="6.6"/>
    <m/>
    <m/>
    <n v="1028"/>
    <n v="84"/>
    <x v="3"/>
    <x v="31"/>
    <x v="4"/>
    <x v="1"/>
    <n v="11.4"/>
    <n v="12.540000000000001"/>
    <n v="0"/>
  </r>
  <r>
    <n v="242"/>
    <n v="20240202"/>
    <n v="10.7"/>
    <n v="7.5"/>
    <m/>
    <m/>
    <n v="1023.3"/>
    <n v="89"/>
    <x v="3"/>
    <x v="32"/>
    <x v="4"/>
    <x v="1"/>
    <n v="10.5"/>
    <n v="11.55"/>
    <n v="0"/>
  </r>
  <r>
    <n v="242"/>
    <n v="20240203"/>
    <n v="9.6"/>
    <n v="8.1999999999999993"/>
    <m/>
    <m/>
    <n v="1021.7"/>
    <n v="91"/>
    <x v="3"/>
    <x v="33"/>
    <x v="4"/>
    <x v="1"/>
    <n v="9.8000000000000007"/>
    <n v="10.780000000000001"/>
    <n v="0"/>
  </r>
  <r>
    <n v="242"/>
    <n v="20240204"/>
    <n v="11.4"/>
    <n v="8.1"/>
    <m/>
    <m/>
    <n v="1017.2"/>
    <n v="87"/>
    <x v="3"/>
    <x v="34"/>
    <x v="4"/>
    <x v="1"/>
    <n v="9.9"/>
    <n v="10.89"/>
    <n v="0"/>
  </r>
  <r>
    <n v="242"/>
    <n v="20240205"/>
    <n v="13.7"/>
    <n v="8.3000000000000007"/>
    <m/>
    <m/>
    <n v="1012.8"/>
    <n v="87"/>
    <x v="3"/>
    <x v="35"/>
    <x v="5"/>
    <x v="1"/>
    <n v="9.6999999999999993"/>
    <n v="10.67"/>
    <n v="0"/>
  </r>
  <r>
    <n v="242"/>
    <n v="20240206"/>
    <n v="14.1"/>
    <n v="8.3000000000000007"/>
    <m/>
    <m/>
    <n v="1003"/>
    <n v="86"/>
    <x v="3"/>
    <x v="36"/>
    <x v="5"/>
    <x v="1"/>
    <n v="9.6999999999999993"/>
    <n v="10.67"/>
    <n v="0"/>
  </r>
  <r>
    <n v="242"/>
    <n v="20240207"/>
    <n v="5.2"/>
    <n v="5.2"/>
    <m/>
    <m/>
    <n v="1005"/>
    <n v="69"/>
    <x v="3"/>
    <x v="37"/>
    <x v="5"/>
    <x v="1"/>
    <n v="12.8"/>
    <n v="14.080000000000002"/>
    <n v="0"/>
  </r>
  <r>
    <n v="242"/>
    <n v="20240208"/>
    <n v="7.1"/>
    <n v="2.4"/>
    <m/>
    <m/>
    <n v="997.2"/>
    <n v="90"/>
    <x v="3"/>
    <x v="38"/>
    <x v="5"/>
    <x v="1"/>
    <n v="15.6"/>
    <n v="17.16"/>
    <n v="0"/>
  </r>
  <r>
    <n v="242"/>
    <n v="20240209"/>
    <n v="8.3000000000000007"/>
    <n v="7.2"/>
    <m/>
    <m/>
    <n v="982.4"/>
    <n v="92"/>
    <x v="3"/>
    <x v="39"/>
    <x v="5"/>
    <x v="1"/>
    <n v="10.8"/>
    <n v="11.880000000000003"/>
    <n v="0"/>
  </r>
  <r>
    <n v="242"/>
    <n v="20240210"/>
    <n v="5"/>
    <n v="8.3000000000000007"/>
    <m/>
    <m/>
    <n v="986.4"/>
    <n v="94"/>
    <x v="3"/>
    <x v="40"/>
    <x v="5"/>
    <x v="1"/>
    <n v="9.6999999999999993"/>
    <n v="10.67"/>
    <n v="0"/>
  </r>
  <r>
    <n v="242"/>
    <n v="20240211"/>
    <n v="6.2"/>
    <n v="7.7"/>
    <m/>
    <m/>
    <n v="989.9"/>
    <n v="95"/>
    <x v="3"/>
    <x v="41"/>
    <x v="5"/>
    <x v="1"/>
    <n v="10.3"/>
    <n v="11.330000000000002"/>
    <n v="0"/>
  </r>
  <r>
    <n v="242"/>
    <n v="20240212"/>
    <n v="6.1"/>
    <n v="6.9"/>
    <m/>
    <m/>
    <n v="1003.4"/>
    <n v="89"/>
    <x v="3"/>
    <x v="42"/>
    <x v="6"/>
    <x v="1"/>
    <n v="11.1"/>
    <n v="12.21"/>
    <n v="0"/>
  </r>
  <r>
    <n v="242"/>
    <n v="20240213"/>
    <n v="9"/>
    <n v="7.4"/>
    <m/>
    <m/>
    <n v="1012.3"/>
    <n v="86"/>
    <x v="3"/>
    <x v="43"/>
    <x v="6"/>
    <x v="1"/>
    <n v="10.6"/>
    <n v="11.66"/>
    <n v="0"/>
  </r>
  <r>
    <n v="242"/>
    <n v="20240214"/>
    <n v="10"/>
    <n v="9"/>
    <m/>
    <m/>
    <n v="1011.4"/>
    <n v="97"/>
    <x v="3"/>
    <x v="44"/>
    <x v="6"/>
    <x v="1"/>
    <n v="9"/>
    <n v="9.9"/>
    <n v="0"/>
  </r>
  <r>
    <n v="242"/>
    <n v="20240215"/>
    <n v="7.2"/>
    <n v="10.4"/>
    <m/>
    <m/>
    <n v="1010.9"/>
    <n v="95"/>
    <x v="3"/>
    <x v="45"/>
    <x v="6"/>
    <x v="1"/>
    <n v="7.6"/>
    <n v="8.36"/>
    <n v="0"/>
  </r>
  <r>
    <n v="242"/>
    <n v="20240216"/>
    <n v="6.7"/>
    <n v="8.8000000000000007"/>
    <m/>
    <m/>
    <n v="1012.6"/>
    <n v="93"/>
    <x v="3"/>
    <x v="46"/>
    <x v="6"/>
    <x v="1"/>
    <n v="9.1999999999999993"/>
    <n v="10.119999999999999"/>
    <n v="0"/>
  </r>
  <r>
    <n v="242"/>
    <n v="20240217"/>
    <n v="4.2"/>
    <n v="7.8"/>
    <m/>
    <m/>
    <n v="1029.0999999999999"/>
    <n v="92"/>
    <x v="3"/>
    <x v="47"/>
    <x v="6"/>
    <x v="1"/>
    <n v="10.199999999999999"/>
    <n v="11.22"/>
    <n v="0"/>
  </r>
  <r>
    <n v="242"/>
    <n v="20240218"/>
    <n v="10.8"/>
    <n v="8.6"/>
    <m/>
    <m/>
    <n v="1021.5"/>
    <n v="94"/>
    <x v="3"/>
    <x v="48"/>
    <x v="6"/>
    <x v="1"/>
    <n v="9.4"/>
    <n v="10.340000000000002"/>
    <n v="0"/>
  </r>
  <r>
    <n v="242"/>
    <n v="20240219"/>
    <n v="7.5"/>
    <n v="8"/>
    <m/>
    <m/>
    <n v="1024.4000000000001"/>
    <n v="93"/>
    <x v="3"/>
    <x v="49"/>
    <x v="7"/>
    <x v="1"/>
    <n v="10"/>
    <n v="11"/>
    <n v="0"/>
  </r>
  <r>
    <n v="242"/>
    <n v="20240220"/>
    <n v="9.4"/>
    <n v="8.1"/>
    <m/>
    <m/>
    <n v="1022.7"/>
    <n v="92"/>
    <x v="3"/>
    <x v="50"/>
    <x v="7"/>
    <x v="1"/>
    <n v="9.9"/>
    <n v="10.89"/>
    <n v="0"/>
  </r>
  <r>
    <n v="242"/>
    <n v="20240221"/>
    <n v="10.4"/>
    <n v="8.6"/>
    <m/>
    <m/>
    <n v="1007.1"/>
    <n v="92"/>
    <x v="3"/>
    <x v="51"/>
    <x v="7"/>
    <x v="1"/>
    <n v="9.4"/>
    <n v="10.340000000000002"/>
    <n v="0"/>
  </r>
  <r>
    <n v="242"/>
    <n v="20240222"/>
    <n v="10.5"/>
    <n v="8.6"/>
    <m/>
    <m/>
    <n v="982.7"/>
    <n v="93"/>
    <x v="3"/>
    <x v="52"/>
    <x v="7"/>
    <x v="1"/>
    <n v="9.4"/>
    <n v="10.340000000000002"/>
    <n v="0"/>
  </r>
  <r>
    <n v="242"/>
    <n v="20240223"/>
    <n v="11.6"/>
    <n v="6.3"/>
    <m/>
    <m/>
    <n v="987.2"/>
    <n v="81"/>
    <x v="3"/>
    <x v="53"/>
    <x v="7"/>
    <x v="1"/>
    <n v="11.7"/>
    <n v="12.870000000000001"/>
    <n v="0"/>
  </r>
  <r>
    <n v="242"/>
    <n v="20240224"/>
    <n v="7"/>
    <n v="5.2"/>
    <m/>
    <m/>
    <n v="996.3"/>
    <n v="88"/>
    <x v="3"/>
    <x v="54"/>
    <x v="7"/>
    <x v="1"/>
    <n v="12.8"/>
    <n v="14.080000000000002"/>
    <n v="0"/>
  </r>
  <r>
    <n v="242"/>
    <n v="20240225"/>
    <n v="3"/>
    <n v="5.3"/>
    <m/>
    <m/>
    <n v="1000.3"/>
    <n v="85"/>
    <x v="3"/>
    <x v="55"/>
    <x v="7"/>
    <x v="1"/>
    <n v="12.7"/>
    <n v="13.97"/>
    <n v="0"/>
  </r>
  <r>
    <n v="242"/>
    <n v="20240226"/>
    <n v="9.8000000000000007"/>
    <n v="5.9"/>
    <m/>
    <m/>
    <n v="1010.3"/>
    <n v="75"/>
    <x v="3"/>
    <x v="56"/>
    <x v="8"/>
    <x v="1"/>
    <n v="12.1"/>
    <n v="13.31"/>
    <n v="0"/>
  </r>
  <r>
    <n v="242"/>
    <n v="20240227"/>
    <n v="4.0999999999999996"/>
    <n v="5.9"/>
    <m/>
    <m/>
    <n v="1018.9"/>
    <n v="71"/>
    <x v="3"/>
    <x v="57"/>
    <x v="8"/>
    <x v="1"/>
    <n v="12.1"/>
    <n v="13.31"/>
    <n v="0"/>
  </r>
  <r>
    <n v="242"/>
    <n v="20240228"/>
    <n v="7.5"/>
    <n v="7.7"/>
    <m/>
    <m/>
    <n v="1017.2"/>
    <n v="90"/>
    <x v="3"/>
    <x v="58"/>
    <x v="8"/>
    <x v="1"/>
    <n v="10.3"/>
    <n v="11.330000000000002"/>
    <n v="0"/>
  </r>
  <r>
    <n v="242"/>
    <n v="20240229"/>
    <n v="9.3000000000000007"/>
    <n v="8.4"/>
    <m/>
    <m/>
    <n v="1005.2"/>
    <n v="95"/>
    <x v="3"/>
    <x v="59"/>
    <x v="8"/>
    <x v="1"/>
    <n v="9.6"/>
    <n v="10.56"/>
    <n v="0"/>
  </r>
  <r>
    <n v="242"/>
    <n v="20240301"/>
    <n v="8.9"/>
    <n v="7.4"/>
    <m/>
    <m/>
    <n v="998.9"/>
    <n v="85"/>
    <x v="3"/>
    <x v="60"/>
    <x v="8"/>
    <x v="2"/>
    <n v="10.6"/>
    <n v="10.6"/>
    <n v="0"/>
  </r>
  <r>
    <n v="242"/>
    <n v="20240302"/>
    <n v="8.3000000000000007"/>
    <n v="8.1999999999999993"/>
    <m/>
    <m/>
    <n v="998.9"/>
    <n v="78"/>
    <x v="3"/>
    <x v="61"/>
    <x v="8"/>
    <x v="2"/>
    <n v="9.8000000000000007"/>
    <n v="9.8000000000000007"/>
    <n v="0"/>
  </r>
  <r>
    <n v="242"/>
    <n v="20240303"/>
    <n v="5.0999999999999996"/>
    <n v="8.6999999999999993"/>
    <m/>
    <m/>
    <n v="1002.1"/>
    <n v="86"/>
    <x v="3"/>
    <x v="62"/>
    <x v="8"/>
    <x v="2"/>
    <n v="9.3000000000000007"/>
    <n v="9.3000000000000007"/>
    <n v="0"/>
  </r>
  <r>
    <n v="242"/>
    <n v="20240304"/>
    <n v="4.3"/>
    <n v="6.2"/>
    <m/>
    <m/>
    <n v="1011.4"/>
    <n v="89"/>
    <x v="3"/>
    <x v="63"/>
    <x v="9"/>
    <x v="2"/>
    <n v="11.8"/>
    <n v="11.8"/>
    <n v="0"/>
  </r>
  <r>
    <n v="242"/>
    <n v="20240305"/>
    <n v="4.3"/>
    <n v="6.4"/>
    <m/>
    <m/>
    <n v="1015"/>
    <n v="97"/>
    <x v="3"/>
    <x v="64"/>
    <x v="9"/>
    <x v="2"/>
    <n v="11.6"/>
    <n v="11.6"/>
    <n v="0"/>
  </r>
  <r>
    <n v="242"/>
    <n v="20240306"/>
    <n v="5.9"/>
    <n v="5.7"/>
    <m/>
    <m/>
    <n v="1023.5"/>
    <n v="90"/>
    <x v="3"/>
    <x v="65"/>
    <x v="9"/>
    <x v="2"/>
    <n v="12.3"/>
    <n v="12.3"/>
    <n v="0"/>
  </r>
  <r>
    <n v="242"/>
    <n v="20240307"/>
    <n v="7.4"/>
    <n v="4.7"/>
    <m/>
    <m/>
    <n v="1024.8"/>
    <n v="86"/>
    <x v="3"/>
    <x v="66"/>
    <x v="9"/>
    <x v="2"/>
    <n v="13.3"/>
    <n v="13.3"/>
    <n v="0"/>
  </r>
  <r>
    <n v="242"/>
    <n v="20240308"/>
    <n v="9.8000000000000007"/>
    <n v="5"/>
    <m/>
    <m/>
    <n v="1013.5"/>
    <n v="75"/>
    <x v="3"/>
    <x v="67"/>
    <x v="9"/>
    <x v="2"/>
    <n v="13"/>
    <n v="13"/>
    <n v="0"/>
  </r>
  <r>
    <n v="242"/>
    <n v="20240309"/>
    <n v="9"/>
    <n v="6.4"/>
    <m/>
    <m/>
    <n v="1002.5"/>
    <n v="76"/>
    <x v="3"/>
    <x v="68"/>
    <x v="9"/>
    <x v="2"/>
    <n v="11.6"/>
    <n v="11.6"/>
    <n v="0"/>
  </r>
  <r>
    <n v="242"/>
    <n v="20240310"/>
    <n v="11.8"/>
    <n v="6.4"/>
    <m/>
    <m/>
    <n v="999.4"/>
    <n v="86"/>
    <x v="3"/>
    <x v="69"/>
    <x v="9"/>
    <x v="2"/>
    <n v="11.6"/>
    <n v="11.6"/>
    <n v="0"/>
  </r>
  <r>
    <n v="242"/>
    <n v="20240311"/>
    <n v="6.5"/>
    <n v="6.9"/>
    <m/>
    <m/>
    <n v="1003.6"/>
    <n v="88"/>
    <x v="3"/>
    <x v="70"/>
    <x v="10"/>
    <x v="2"/>
    <n v="11.1"/>
    <n v="11.1"/>
    <n v="0"/>
  </r>
  <r>
    <n v="242"/>
    <n v="20240312"/>
    <n v="5.3"/>
    <n v="7.8"/>
    <m/>
    <m/>
    <n v="1011.3"/>
    <n v="89"/>
    <x v="3"/>
    <x v="71"/>
    <x v="10"/>
    <x v="2"/>
    <n v="10.199999999999999"/>
    <n v="10.199999999999999"/>
    <n v="0"/>
  </r>
  <r>
    <n v="242"/>
    <n v="20240313"/>
    <n v="9.6"/>
    <n v="10"/>
    <m/>
    <m/>
    <n v="1011.5"/>
    <n v="90"/>
    <x v="3"/>
    <x v="72"/>
    <x v="10"/>
    <x v="2"/>
    <n v="8"/>
    <n v="8"/>
    <n v="0"/>
  </r>
  <r>
    <n v="242"/>
    <n v="20240314"/>
    <n v="8.4"/>
    <n v="11.6"/>
    <m/>
    <m/>
    <n v="1008.2"/>
    <n v="79"/>
    <x v="3"/>
    <x v="73"/>
    <x v="10"/>
    <x v="2"/>
    <n v="6.4"/>
    <n v="6.4"/>
    <n v="0"/>
  </r>
  <r>
    <n v="242"/>
    <n v="20240315"/>
    <n v="11.9"/>
    <n v="10.9"/>
    <m/>
    <m/>
    <n v="1004.1"/>
    <n v="85"/>
    <x v="3"/>
    <x v="74"/>
    <x v="10"/>
    <x v="2"/>
    <n v="7.1"/>
    <n v="7.1"/>
    <n v="0"/>
  </r>
  <r>
    <n v="242"/>
    <n v="20240316"/>
    <n v="6.8"/>
    <n v="7.6"/>
    <m/>
    <m/>
    <n v="1018.8"/>
    <n v="73"/>
    <x v="3"/>
    <x v="75"/>
    <x v="10"/>
    <x v="2"/>
    <n v="10.4"/>
    <n v="10.4"/>
    <n v="0"/>
  </r>
  <r>
    <n v="242"/>
    <n v="20240317"/>
    <n v="8.6999999999999993"/>
    <n v="8.9"/>
    <m/>
    <m/>
    <n v="1018.2"/>
    <n v="81"/>
    <x v="3"/>
    <x v="76"/>
    <x v="10"/>
    <x v="2"/>
    <n v="9.1"/>
    <n v="9.1"/>
    <n v="0"/>
  </r>
  <r>
    <n v="242"/>
    <n v="20240318"/>
    <n v="5.2"/>
    <n v="9.1999999999999993"/>
    <m/>
    <m/>
    <n v="1015.1"/>
    <n v="92"/>
    <x v="3"/>
    <x v="77"/>
    <x v="11"/>
    <x v="2"/>
    <n v="8.8000000000000007"/>
    <n v="8.8000000000000007"/>
    <n v="0"/>
  </r>
  <r>
    <n v="242"/>
    <n v="20240319"/>
    <n v="7.2"/>
    <n v="10.5"/>
    <m/>
    <m/>
    <n v="1016.7"/>
    <n v="86"/>
    <x v="3"/>
    <x v="78"/>
    <x v="11"/>
    <x v="2"/>
    <n v="7.5"/>
    <n v="7.5"/>
    <n v="0"/>
  </r>
  <r>
    <n v="242"/>
    <n v="20240320"/>
    <n v="5.0999999999999996"/>
    <n v="9.9"/>
    <m/>
    <m/>
    <n v="1018.7"/>
    <n v="92"/>
    <x v="3"/>
    <x v="79"/>
    <x v="11"/>
    <x v="2"/>
    <n v="8.1"/>
    <n v="8.1"/>
    <n v="0"/>
  </r>
  <r>
    <n v="242"/>
    <n v="20240321"/>
    <n v="7.6"/>
    <n v="7.8"/>
    <m/>
    <m/>
    <n v="1022.3"/>
    <n v="89"/>
    <x v="3"/>
    <x v="80"/>
    <x v="11"/>
    <x v="2"/>
    <n v="10.199999999999999"/>
    <n v="10.199999999999999"/>
    <n v="0"/>
  </r>
  <r>
    <n v="242"/>
    <n v="20240322"/>
    <n v="8.1999999999999993"/>
    <n v="8.8000000000000007"/>
    <m/>
    <m/>
    <n v="1013.9"/>
    <n v="87"/>
    <x v="3"/>
    <x v="81"/>
    <x v="11"/>
    <x v="2"/>
    <n v="9.1999999999999993"/>
    <n v="9.1999999999999993"/>
    <n v="0"/>
  </r>
  <r>
    <n v="242"/>
    <n v="20240323"/>
    <n v="12"/>
    <n v="7.5"/>
    <m/>
    <m/>
    <n v="1005"/>
    <n v="72"/>
    <x v="3"/>
    <x v="82"/>
    <x v="11"/>
    <x v="2"/>
    <n v="10.5"/>
    <n v="10.5"/>
    <n v="0"/>
  </r>
  <r>
    <n v="242"/>
    <n v="20240324"/>
    <n v="13.4"/>
    <n v="7.3"/>
    <m/>
    <m/>
    <n v="1001.7"/>
    <n v="80"/>
    <x v="3"/>
    <x v="83"/>
    <x v="11"/>
    <x v="2"/>
    <n v="10.7"/>
    <n v="10.7"/>
    <n v="0"/>
  </r>
  <r>
    <n v="242"/>
    <n v="20240325"/>
    <n v="5.8"/>
    <n v="8.1"/>
    <m/>
    <m/>
    <n v="1004"/>
    <n v="71"/>
    <x v="3"/>
    <x v="84"/>
    <x v="12"/>
    <x v="2"/>
    <n v="9.9"/>
    <n v="9.9"/>
    <n v="0"/>
  </r>
  <r>
    <n v="242"/>
    <n v="20240326"/>
    <n v="7"/>
    <n v="8.4"/>
    <m/>
    <m/>
    <n v="991.3"/>
    <n v="73"/>
    <x v="3"/>
    <x v="85"/>
    <x v="12"/>
    <x v="2"/>
    <n v="9.6"/>
    <n v="9.6"/>
    <n v="0"/>
  </r>
  <r>
    <n v="242"/>
    <n v="20240327"/>
    <n v="6.9"/>
    <n v="9.3000000000000007"/>
    <m/>
    <m/>
    <n v="985.3"/>
    <n v="82"/>
    <x v="3"/>
    <x v="86"/>
    <x v="12"/>
    <x v="2"/>
    <n v="8.6999999999999993"/>
    <n v="8.6999999999999993"/>
    <n v="0"/>
  </r>
  <r>
    <n v="242"/>
    <n v="20240328"/>
    <n v="9.1999999999999993"/>
    <n v="9"/>
    <m/>
    <m/>
    <n v="984.4"/>
    <n v="77"/>
    <x v="3"/>
    <x v="87"/>
    <x v="12"/>
    <x v="2"/>
    <n v="9"/>
    <n v="9"/>
    <n v="0"/>
  </r>
  <r>
    <n v="242"/>
    <n v="20240329"/>
    <n v="9.1999999999999993"/>
    <n v="10.8"/>
    <m/>
    <m/>
    <n v="991.4"/>
    <n v="70"/>
    <x v="3"/>
    <x v="88"/>
    <x v="12"/>
    <x v="2"/>
    <n v="7.1999999999999993"/>
    <n v="7.1999999999999993"/>
    <n v="0"/>
  </r>
  <r>
    <n v="242"/>
    <n v="20240330"/>
    <n v="4.0999999999999996"/>
    <n v="8.8000000000000007"/>
    <m/>
    <m/>
    <n v="997"/>
    <n v="93"/>
    <x v="3"/>
    <x v="89"/>
    <x v="12"/>
    <x v="2"/>
    <n v="9.1999999999999993"/>
    <n v="9.1999999999999993"/>
    <n v="0"/>
  </r>
  <r>
    <n v="242"/>
    <n v="20240331"/>
    <n v="7.5"/>
    <n v="8.9"/>
    <m/>
    <m/>
    <n v="997.5"/>
    <n v="91"/>
    <x v="3"/>
    <x v="90"/>
    <x v="12"/>
    <x v="2"/>
    <n v="9.1"/>
    <n v="9.1"/>
    <n v="0"/>
  </r>
  <r>
    <n v="242"/>
    <n v="20240401"/>
    <n v="6.8"/>
    <n v="9.5"/>
    <m/>
    <m/>
    <n v="995.4"/>
    <n v="90"/>
    <x v="3"/>
    <x v="91"/>
    <x v="13"/>
    <x v="3"/>
    <n v="8.5"/>
    <n v="6.8000000000000007"/>
    <n v="0"/>
  </r>
  <r>
    <n v="242"/>
    <n v="20240402"/>
    <n v="7.8"/>
    <n v="9.8000000000000007"/>
    <m/>
    <m/>
    <n v="1003.3"/>
    <n v="88"/>
    <x v="3"/>
    <x v="92"/>
    <x v="13"/>
    <x v="3"/>
    <n v="8.1999999999999993"/>
    <n v="6.56"/>
    <n v="0"/>
  </r>
  <r>
    <n v="242"/>
    <n v="20240403"/>
    <n v="7.5"/>
    <n v="10.199999999999999"/>
    <m/>
    <m/>
    <n v="1001.9"/>
    <n v="93"/>
    <x v="3"/>
    <x v="93"/>
    <x v="13"/>
    <x v="3"/>
    <n v="7.8000000000000007"/>
    <n v="6.2400000000000011"/>
    <n v="0"/>
  </r>
  <r>
    <n v="242"/>
    <n v="20240404"/>
    <n v="7.4"/>
    <n v="9.6999999999999993"/>
    <m/>
    <m/>
    <n v="1002.8"/>
    <n v="93"/>
    <x v="3"/>
    <x v="94"/>
    <x v="13"/>
    <x v="3"/>
    <n v="8.3000000000000007"/>
    <n v="6.6400000000000006"/>
    <n v="0"/>
  </r>
  <r>
    <n v="242"/>
    <n v="20240405"/>
    <n v="11.3"/>
    <n v="11.8"/>
    <m/>
    <m/>
    <n v="1005.6"/>
    <n v="88"/>
    <x v="3"/>
    <x v="95"/>
    <x v="13"/>
    <x v="3"/>
    <n v="6.1999999999999993"/>
    <n v="4.96"/>
    <n v="0"/>
  </r>
  <r>
    <n v="242"/>
    <n v="20240406"/>
    <n v="9"/>
    <n v="15.4"/>
    <m/>
    <m/>
    <n v="1006.8"/>
    <n v="72"/>
    <x v="3"/>
    <x v="96"/>
    <x v="13"/>
    <x v="3"/>
    <n v="2.5999999999999996"/>
    <n v="2.0799999999999996"/>
    <n v="0"/>
  </r>
  <r>
    <n v="242"/>
    <n v="20240407"/>
    <n v="11.8"/>
    <n v="13.2"/>
    <m/>
    <m/>
    <n v="1010"/>
    <n v="72"/>
    <x v="3"/>
    <x v="97"/>
    <x v="13"/>
    <x v="3"/>
    <n v="4.8000000000000007"/>
    <n v="3.8400000000000007"/>
    <n v="0"/>
  </r>
  <r>
    <n v="242"/>
    <n v="20240408"/>
    <n v="5"/>
    <n v="13.2"/>
    <m/>
    <m/>
    <n v="1007.4"/>
    <n v="81"/>
    <x v="3"/>
    <x v="98"/>
    <x v="14"/>
    <x v="3"/>
    <n v="4.8000000000000007"/>
    <n v="3.8400000000000007"/>
    <n v="0"/>
  </r>
  <r>
    <n v="242"/>
    <n v="20240409"/>
    <n v="13.5"/>
    <n v="10.6"/>
    <m/>
    <m/>
    <n v="1006.6"/>
    <n v="80"/>
    <x v="3"/>
    <x v="99"/>
    <x v="14"/>
    <x v="3"/>
    <n v="7.4"/>
    <n v="5.9200000000000008"/>
    <n v="0"/>
  </r>
  <r>
    <n v="242"/>
    <n v="20240410"/>
    <n v="9.8000000000000007"/>
    <n v="10.7"/>
    <m/>
    <m/>
    <n v="1024.5999999999999"/>
    <n v="70"/>
    <x v="3"/>
    <x v="100"/>
    <x v="14"/>
    <x v="3"/>
    <n v="7.3000000000000007"/>
    <n v="5.8400000000000007"/>
    <n v="0"/>
  </r>
  <r>
    <n v="242"/>
    <n v="20240411"/>
    <n v="10.8"/>
    <n v="12.1"/>
    <m/>
    <m/>
    <n v="1027.8"/>
    <n v="91"/>
    <x v="3"/>
    <x v="101"/>
    <x v="14"/>
    <x v="3"/>
    <n v="5.9"/>
    <n v="4.7200000000000006"/>
    <n v="0"/>
  </r>
  <r>
    <n v="242"/>
    <n v="20240412"/>
    <n v="10.1"/>
    <n v="12"/>
    <m/>
    <m/>
    <n v="1026.5999999999999"/>
    <n v="87"/>
    <x v="3"/>
    <x v="102"/>
    <x v="14"/>
    <x v="3"/>
    <n v="6"/>
    <n v="4.8000000000000007"/>
    <n v="0"/>
  </r>
  <r>
    <n v="242"/>
    <n v="20240413"/>
    <n v="9.9"/>
    <n v="13"/>
    <m/>
    <m/>
    <n v="1020.2"/>
    <n v="83"/>
    <x v="3"/>
    <x v="103"/>
    <x v="14"/>
    <x v="3"/>
    <n v="5"/>
    <n v="4"/>
    <n v="0"/>
  </r>
  <r>
    <n v="242"/>
    <n v="20240414"/>
    <n v="7.5"/>
    <n v="10.1"/>
    <m/>
    <m/>
    <n v="1019.7"/>
    <n v="68"/>
    <x v="3"/>
    <x v="104"/>
    <x v="14"/>
    <x v="3"/>
    <n v="7.9"/>
    <n v="6.32"/>
    <n v="0"/>
  </r>
  <r>
    <n v="242"/>
    <n v="20240415"/>
    <n v="12"/>
    <n v="8.6"/>
    <m/>
    <m/>
    <n v="1001.2"/>
    <n v="78"/>
    <x v="3"/>
    <x v="105"/>
    <x v="15"/>
    <x v="3"/>
    <n v="9.4"/>
    <n v="7.5200000000000005"/>
    <n v="0"/>
  </r>
  <r>
    <n v="242"/>
    <n v="20240416"/>
    <n v="11.2"/>
    <n v="8.6999999999999993"/>
    <m/>
    <m/>
    <n v="1003.8"/>
    <n v="78"/>
    <x v="3"/>
    <x v="106"/>
    <x v="15"/>
    <x v="3"/>
    <n v="9.3000000000000007"/>
    <n v="7.4400000000000013"/>
    <n v="0"/>
  </r>
  <r>
    <n v="242"/>
    <n v="20240417"/>
    <n v="6"/>
    <n v="7.1"/>
    <m/>
    <m/>
    <n v="1012"/>
    <n v="73"/>
    <x v="3"/>
    <x v="107"/>
    <x v="15"/>
    <x v="3"/>
    <n v="10.9"/>
    <n v="8.7200000000000006"/>
    <n v="0"/>
  </r>
  <r>
    <n v="242"/>
    <n v="20240418"/>
    <n v="8.1"/>
    <n v="8.1999999999999993"/>
    <m/>
    <m/>
    <n v="1017.3"/>
    <n v="71"/>
    <x v="3"/>
    <x v="108"/>
    <x v="15"/>
    <x v="3"/>
    <n v="9.8000000000000007"/>
    <n v="7.8400000000000007"/>
    <n v="0"/>
  </r>
  <r>
    <n v="242"/>
    <n v="20240419"/>
    <n v="13.6"/>
    <n v="8.3000000000000007"/>
    <m/>
    <m/>
    <n v="1009.9"/>
    <n v="83"/>
    <x v="3"/>
    <x v="109"/>
    <x v="15"/>
    <x v="3"/>
    <n v="9.6999999999999993"/>
    <n v="7.76"/>
    <n v="0"/>
  </r>
  <r>
    <n v="242"/>
    <n v="20240420"/>
    <n v="12.3"/>
    <n v="7.4"/>
    <m/>
    <m/>
    <n v="1021.4"/>
    <n v="72"/>
    <x v="3"/>
    <x v="110"/>
    <x v="15"/>
    <x v="3"/>
    <n v="10.6"/>
    <n v="8.48"/>
    <n v="0"/>
  </r>
  <r>
    <n v="242"/>
    <n v="20240421"/>
    <n v="9.8000000000000007"/>
    <n v="8"/>
    <m/>
    <m/>
    <n v="1026.4000000000001"/>
    <n v="63"/>
    <x v="3"/>
    <x v="111"/>
    <x v="15"/>
    <x v="3"/>
    <n v="10"/>
    <n v="8"/>
    <n v="0"/>
  </r>
  <r>
    <n v="242"/>
    <n v="20240422"/>
    <n v="6.7"/>
    <n v="7.3"/>
    <m/>
    <m/>
    <n v="1026.0999999999999"/>
    <n v="57"/>
    <x v="3"/>
    <x v="112"/>
    <x v="16"/>
    <x v="3"/>
    <n v="10.7"/>
    <n v="8.56"/>
    <n v="0"/>
  </r>
  <r>
    <n v="242"/>
    <n v="20240423"/>
    <n v="7.3"/>
    <n v="5.7"/>
    <m/>
    <m/>
    <n v="1018.6"/>
    <n v="70"/>
    <x v="3"/>
    <x v="113"/>
    <x v="16"/>
    <x v="3"/>
    <n v="12.3"/>
    <n v="9.8400000000000016"/>
    <n v="0"/>
  </r>
  <r>
    <n v="242"/>
    <n v="20240424"/>
    <n v="11.3"/>
    <n v="7.2"/>
    <m/>
    <m/>
    <n v="1008.9"/>
    <n v="72"/>
    <x v="3"/>
    <x v="114"/>
    <x v="16"/>
    <x v="3"/>
    <n v="10.8"/>
    <n v="8.64"/>
    <n v="0"/>
  </r>
  <r>
    <n v="242"/>
    <n v="20240425"/>
    <n v="6.1"/>
    <n v="6.1"/>
    <m/>
    <m/>
    <n v="1002.6"/>
    <n v="76"/>
    <x v="3"/>
    <x v="115"/>
    <x v="16"/>
    <x v="3"/>
    <n v="11.9"/>
    <n v="9.5200000000000014"/>
    <n v="0"/>
  </r>
  <r>
    <n v="242"/>
    <n v="20240426"/>
    <n v="3.8"/>
    <n v="6.8"/>
    <m/>
    <m/>
    <n v="1003.3"/>
    <n v="73"/>
    <x v="3"/>
    <x v="116"/>
    <x v="16"/>
    <x v="3"/>
    <n v="11.2"/>
    <n v="8.9599999999999991"/>
    <n v="0"/>
  </r>
  <r>
    <n v="242"/>
    <n v="20240427"/>
    <n v="4.9000000000000004"/>
    <n v="9.3000000000000007"/>
    <m/>
    <m/>
    <n v="1005.6"/>
    <n v="87"/>
    <x v="3"/>
    <x v="117"/>
    <x v="16"/>
    <x v="3"/>
    <n v="8.6999999999999993"/>
    <n v="6.96"/>
    <n v="0"/>
  </r>
  <r>
    <n v="242"/>
    <n v="20240428"/>
    <n v="10"/>
    <n v="11.5"/>
    <m/>
    <m/>
    <n v="1006.6"/>
    <n v="78"/>
    <x v="3"/>
    <x v="118"/>
    <x v="16"/>
    <x v="3"/>
    <n v="6.5"/>
    <n v="5.2"/>
    <n v="0"/>
  </r>
  <r>
    <n v="242"/>
    <n v="20240429"/>
    <n v="4.8"/>
    <n v="12.1"/>
    <m/>
    <m/>
    <n v="1018.3"/>
    <n v="77"/>
    <x v="3"/>
    <x v="119"/>
    <x v="17"/>
    <x v="3"/>
    <n v="5.9"/>
    <n v="4.7200000000000006"/>
    <n v="0"/>
  </r>
  <r>
    <n v="242"/>
    <n v="20240430"/>
    <n v="4.5999999999999996"/>
    <n v="14.5"/>
    <m/>
    <m/>
    <n v="1015.3"/>
    <n v="82"/>
    <x v="3"/>
    <x v="120"/>
    <x v="17"/>
    <x v="3"/>
    <n v="3.5"/>
    <n v="2.8000000000000003"/>
    <n v="0"/>
  </r>
  <r>
    <n v="242"/>
    <n v="20240501"/>
    <n v="6.4"/>
    <n v="14.1"/>
    <m/>
    <m/>
    <n v="1007.7"/>
    <n v="83"/>
    <x v="3"/>
    <x v="121"/>
    <x v="17"/>
    <x v="4"/>
    <n v="3.9000000000000004"/>
    <n v="3.1200000000000006"/>
    <n v="0"/>
  </r>
  <r>
    <n v="242"/>
    <n v="20240502"/>
    <n v="8.3000000000000007"/>
    <n v="15.8"/>
    <m/>
    <m/>
    <n v="1000.8"/>
    <n v="79"/>
    <x v="3"/>
    <x v="122"/>
    <x v="17"/>
    <x v="4"/>
    <n v="2.1999999999999993"/>
    <n v="1.7599999999999996"/>
    <n v="0"/>
  </r>
  <r>
    <n v="242"/>
    <n v="20240503"/>
    <n v="7.6"/>
    <n v="11.7"/>
    <m/>
    <m/>
    <n v="1007"/>
    <n v="89"/>
    <x v="3"/>
    <x v="123"/>
    <x v="17"/>
    <x v="4"/>
    <n v="6.3000000000000007"/>
    <n v="5.0400000000000009"/>
    <n v="0"/>
  </r>
  <r>
    <n v="242"/>
    <n v="20240504"/>
    <n v="5.3"/>
    <n v="12.9"/>
    <m/>
    <m/>
    <n v="1012.6"/>
    <n v="75"/>
    <x v="3"/>
    <x v="124"/>
    <x v="17"/>
    <x v="4"/>
    <n v="5.0999999999999996"/>
    <n v="4.08"/>
    <n v="0"/>
  </r>
  <r>
    <n v="242"/>
    <n v="20240505"/>
    <n v="3.7"/>
    <n v="11.4"/>
    <m/>
    <m/>
    <n v="1008.7"/>
    <n v="86"/>
    <x v="3"/>
    <x v="125"/>
    <x v="17"/>
    <x v="4"/>
    <n v="6.6"/>
    <n v="5.28"/>
    <n v="0"/>
  </r>
  <r>
    <n v="242"/>
    <n v="20240506"/>
    <n v="4.9000000000000004"/>
    <n v="13.1"/>
    <m/>
    <m/>
    <n v="1010.4"/>
    <n v="76"/>
    <x v="3"/>
    <x v="126"/>
    <x v="18"/>
    <x v="4"/>
    <n v="4.9000000000000004"/>
    <n v="3.9200000000000004"/>
    <n v="0"/>
  </r>
  <r>
    <n v="242"/>
    <n v="20240507"/>
    <n v="4"/>
    <n v="11.6"/>
    <m/>
    <m/>
    <n v="1021.2"/>
    <n v="83"/>
    <x v="3"/>
    <x v="127"/>
    <x v="18"/>
    <x v="4"/>
    <n v="6.4"/>
    <n v="5.120000000000001"/>
    <n v="0"/>
  </r>
  <r>
    <n v="242"/>
    <n v="20240508"/>
    <n v="4.5"/>
    <n v="12.1"/>
    <m/>
    <m/>
    <n v="1028.0999999999999"/>
    <n v="80"/>
    <x v="3"/>
    <x v="128"/>
    <x v="18"/>
    <x v="4"/>
    <n v="5.9"/>
    <n v="4.7200000000000006"/>
    <n v="0"/>
  </r>
  <r>
    <n v="242"/>
    <n v="20240509"/>
    <n v="3.5"/>
    <n v="11.7"/>
    <m/>
    <m/>
    <n v="1027.2"/>
    <n v="84"/>
    <x v="3"/>
    <x v="129"/>
    <x v="18"/>
    <x v="4"/>
    <n v="6.3000000000000007"/>
    <n v="5.0400000000000009"/>
    <n v="0"/>
  </r>
  <r>
    <n v="242"/>
    <n v="20240510"/>
    <n v="3.7"/>
    <n v="11.4"/>
    <m/>
    <m/>
    <n v="1025.2"/>
    <n v="90"/>
    <x v="3"/>
    <x v="130"/>
    <x v="18"/>
    <x v="4"/>
    <n v="6.6"/>
    <n v="5.28"/>
    <n v="0"/>
  </r>
  <r>
    <n v="242"/>
    <n v="20240511"/>
    <n v="7.3"/>
    <n v="14.1"/>
    <m/>
    <m/>
    <n v="1023.5"/>
    <n v="82"/>
    <x v="3"/>
    <x v="131"/>
    <x v="18"/>
    <x v="4"/>
    <n v="3.9000000000000004"/>
    <n v="3.1200000000000006"/>
    <n v="0"/>
  </r>
  <r>
    <n v="242"/>
    <n v="20240512"/>
    <n v="8"/>
    <n v="17.399999999999999"/>
    <m/>
    <m/>
    <n v="1016.5"/>
    <n v="73"/>
    <x v="3"/>
    <x v="132"/>
    <x v="18"/>
    <x v="4"/>
    <n v="0.60000000000000142"/>
    <n v="0.48000000000000115"/>
    <n v="0"/>
  </r>
  <r>
    <n v="242"/>
    <n v="20240513"/>
    <n v="5.2"/>
    <n v="17.5"/>
    <m/>
    <m/>
    <n v="1009.7"/>
    <n v="81"/>
    <x v="3"/>
    <x v="133"/>
    <x v="19"/>
    <x v="4"/>
    <n v="0.5"/>
    <n v="0.4"/>
    <n v="0"/>
  </r>
  <r>
    <n v="242"/>
    <n v="20240514"/>
    <n v="7.2"/>
    <n v="20.100000000000001"/>
    <m/>
    <m/>
    <n v="1005.2"/>
    <n v="71"/>
    <x v="3"/>
    <x v="134"/>
    <x v="19"/>
    <x v="4"/>
    <n v="0"/>
    <n v="0"/>
    <n v="2.1000000000000014"/>
  </r>
  <r>
    <n v="242"/>
    <n v="20240515"/>
    <n v="5.0999999999999996"/>
    <n v="16.600000000000001"/>
    <m/>
    <m/>
    <n v="1006.1"/>
    <n v="79"/>
    <x v="3"/>
    <x v="135"/>
    <x v="19"/>
    <x v="4"/>
    <n v="1.3999999999999986"/>
    <n v="1.119999999999999"/>
    <n v="0"/>
  </r>
  <r>
    <n v="242"/>
    <n v="20240516"/>
    <n v="5.7"/>
    <n v="17.2"/>
    <m/>
    <m/>
    <n v="1005"/>
    <n v="79"/>
    <x v="3"/>
    <x v="136"/>
    <x v="19"/>
    <x v="4"/>
    <n v="0.80000000000000071"/>
    <n v="0.64000000000000057"/>
    <n v="0"/>
  </r>
  <r>
    <n v="242"/>
    <n v="20240517"/>
    <n v="4.8"/>
    <n v="15.5"/>
    <m/>
    <m/>
    <n v="1008.8"/>
    <n v="89"/>
    <x v="3"/>
    <x v="137"/>
    <x v="19"/>
    <x v="4"/>
    <n v="2.5"/>
    <n v="2"/>
    <n v="0"/>
  </r>
  <r>
    <n v="242"/>
    <n v="20240518"/>
    <n v="5"/>
    <n v="17.8"/>
    <m/>
    <m/>
    <n v="1010.9"/>
    <n v="75"/>
    <x v="3"/>
    <x v="138"/>
    <x v="19"/>
    <x v="4"/>
    <n v="0.19999999999999929"/>
    <n v="0.15999999999999945"/>
    <n v="0"/>
  </r>
  <r>
    <n v="242"/>
    <n v="20240519"/>
    <n v="6.4"/>
    <n v="16.100000000000001"/>
    <m/>
    <m/>
    <n v="1012.4"/>
    <n v="81"/>
    <x v="3"/>
    <x v="139"/>
    <x v="19"/>
    <x v="4"/>
    <n v="1.8999999999999986"/>
    <n v="1.5199999999999989"/>
    <n v="0"/>
  </r>
  <r>
    <n v="242"/>
    <n v="20240520"/>
    <n v="7.1"/>
    <n v="14.5"/>
    <m/>
    <m/>
    <n v="1012.1"/>
    <n v="88"/>
    <x v="3"/>
    <x v="140"/>
    <x v="20"/>
    <x v="4"/>
    <n v="3.5"/>
    <n v="2.8000000000000003"/>
    <n v="0"/>
  </r>
  <r>
    <n v="242"/>
    <n v="20240521"/>
    <n v="6.7"/>
    <n v="17.5"/>
    <m/>
    <m/>
    <n v="1008.4"/>
    <n v="84"/>
    <x v="3"/>
    <x v="141"/>
    <x v="20"/>
    <x v="4"/>
    <n v="0.5"/>
    <n v="0.4"/>
    <n v="0"/>
  </r>
  <r>
    <n v="242"/>
    <n v="20240522"/>
    <n v="8.8000000000000007"/>
    <n v="15.3"/>
    <m/>
    <m/>
    <n v="1006"/>
    <n v="88"/>
    <x v="3"/>
    <x v="142"/>
    <x v="20"/>
    <x v="4"/>
    <n v="2.6999999999999993"/>
    <n v="2.1599999999999997"/>
    <n v="0"/>
  </r>
  <r>
    <n v="242"/>
    <n v="20240523"/>
    <n v="7.5"/>
    <n v="14.4"/>
    <m/>
    <m/>
    <n v="1013.5"/>
    <n v="84"/>
    <x v="3"/>
    <x v="143"/>
    <x v="20"/>
    <x v="4"/>
    <n v="3.5999999999999996"/>
    <n v="2.88"/>
    <n v="0"/>
  </r>
  <r>
    <n v="242"/>
    <n v="20240524"/>
    <n v="3.9"/>
    <n v="15.2"/>
    <m/>
    <m/>
    <n v="1018.9"/>
    <n v="85"/>
    <x v="3"/>
    <x v="144"/>
    <x v="20"/>
    <x v="4"/>
    <n v="2.8000000000000007"/>
    <n v="2.2400000000000007"/>
    <n v="0"/>
  </r>
  <r>
    <n v="242"/>
    <n v="20240525"/>
    <n v="5.9"/>
    <n v="15.1"/>
    <m/>
    <m/>
    <n v="1016.4"/>
    <n v="91"/>
    <x v="3"/>
    <x v="145"/>
    <x v="20"/>
    <x v="4"/>
    <n v="2.9000000000000004"/>
    <n v="2.3200000000000003"/>
    <n v="0"/>
  </r>
  <r>
    <n v="242"/>
    <n v="20240526"/>
    <n v="5.4"/>
    <n v="16.100000000000001"/>
    <m/>
    <m/>
    <n v="1014.3"/>
    <n v="82"/>
    <x v="3"/>
    <x v="146"/>
    <x v="20"/>
    <x v="4"/>
    <n v="1.8999999999999986"/>
    <n v="1.5199999999999989"/>
    <n v="0"/>
  </r>
  <r>
    <n v="242"/>
    <n v="20240527"/>
    <n v="7.8"/>
    <n v="14.4"/>
    <m/>
    <m/>
    <n v="1015.5"/>
    <n v="78"/>
    <x v="3"/>
    <x v="147"/>
    <x v="21"/>
    <x v="4"/>
    <n v="3.5999999999999996"/>
    <n v="2.88"/>
    <n v="0"/>
  </r>
  <r>
    <n v="242"/>
    <n v="20240528"/>
    <n v="7.3"/>
    <n v="14.8"/>
    <m/>
    <m/>
    <n v="1013.5"/>
    <n v="81"/>
    <x v="3"/>
    <x v="148"/>
    <x v="21"/>
    <x v="4"/>
    <n v="3.1999999999999993"/>
    <n v="2.5599999999999996"/>
    <n v="0"/>
  </r>
  <r>
    <n v="242"/>
    <n v="20240529"/>
    <n v="9.4"/>
    <n v="14.9"/>
    <m/>
    <m/>
    <n v="1006.1"/>
    <n v="85"/>
    <x v="3"/>
    <x v="149"/>
    <x v="21"/>
    <x v="4"/>
    <n v="3.0999999999999996"/>
    <n v="2.48"/>
    <n v="0"/>
  </r>
  <r>
    <n v="242"/>
    <n v="20240530"/>
    <n v="6.3"/>
    <n v="14.7"/>
    <m/>
    <m/>
    <n v="1005.9"/>
    <n v="82"/>
    <x v="3"/>
    <x v="150"/>
    <x v="21"/>
    <x v="4"/>
    <n v="3.3000000000000007"/>
    <n v="2.6400000000000006"/>
    <n v="0"/>
  </r>
  <r>
    <n v="242"/>
    <n v="20240531"/>
    <n v="7.7"/>
    <n v="15"/>
    <m/>
    <m/>
    <n v="1012.7"/>
    <n v="88"/>
    <x v="3"/>
    <x v="151"/>
    <x v="21"/>
    <x v="4"/>
    <n v="3"/>
    <n v="2.4000000000000004"/>
    <n v="0"/>
  </r>
  <r>
    <n v="242"/>
    <n v="20240601"/>
    <n v="10.9"/>
    <n v="14.2"/>
    <m/>
    <m/>
    <n v="1019.5"/>
    <n v="87"/>
    <x v="3"/>
    <x v="152"/>
    <x v="21"/>
    <x v="5"/>
    <n v="3.8000000000000007"/>
    <n v="3.0400000000000009"/>
    <n v="0"/>
  </r>
  <r>
    <n v="242"/>
    <n v="20240602"/>
    <n v="8"/>
    <n v="13.5"/>
    <m/>
    <m/>
    <n v="1023.5"/>
    <n v="72"/>
    <x v="3"/>
    <x v="153"/>
    <x v="21"/>
    <x v="5"/>
    <n v="4.5"/>
    <n v="3.6"/>
    <n v="0"/>
  </r>
  <r>
    <n v="242"/>
    <n v="20240603"/>
    <n v="5.6"/>
    <n v="13.9"/>
    <m/>
    <m/>
    <n v="1019.4"/>
    <n v="83"/>
    <x v="3"/>
    <x v="154"/>
    <x v="22"/>
    <x v="5"/>
    <n v="4.0999999999999996"/>
    <n v="3.28"/>
    <n v="0"/>
  </r>
  <r>
    <n v="242"/>
    <n v="20240604"/>
    <n v="7.9"/>
    <n v="15.3"/>
    <m/>
    <m/>
    <n v="1010"/>
    <n v="83"/>
    <x v="3"/>
    <x v="155"/>
    <x v="22"/>
    <x v="5"/>
    <n v="2.6999999999999993"/>
    <n v="2.1599999999999997"/>
    <n v="0"/>
  </r>
  <r>
    <n v="242"/>
    <n v="20240605"/>
    <n v="8.4"/>
    <n v="12.7"/>
    <m/>
    <m/>
    <n v="1011.8"/>
    <n v="64"/>
    <x v="3"/>
    <x v="156"/>
    <x v="22"/>
    <x v="5"/>
    <n v="5.3000000000000007"/>
    <n v="4.2400000000000011"/>
    <n v="0"/>
  </r>
  <r>
    <n v="242"/>
    <n v="20240606"/>
    <n v="5.8"/>
    <n v="13.6"/>
    <m/>
    <m/>
    <n v="1016.5"/>
    <n v="66"/>
    <x v="3"/>
    <x v="157"/>
    <x v="22"/>
    <x v="5"/>
    <n v="4.4000000000000004"/>
    <n v="3.5200000000000005"/>
    <n v="0"/>
  </r>
  <r>
    <n v="242"/>
    <n v="20240607"/>
    <n v="6.5"/>
    <n v="14.4"/>
    <m/>
    <m/>
    <n v="1016.5"/>
    <n v="68"/>
    <x v="3"/>
    <x v="158"/>
    <x v="22"/>
    <x v="5"/>
    <n v="3.5999999999999996"/>
    <n v="2.88"/>
    <n v="0"/>
  </r>
  <r>
    <n v="242"/>
    <n v="20240608"/>
    <n v="8.5"/>
    <n v="13.4"/>
    <m/>
    <m/>
    <n v="1010.9"/>
    <n v="77"/>
    <x v="3"/>
    <x v="159"/>
    <x v="22"/>
    <x v="5"/>
    <n v="4.5999999999999996"/>
    <n v="3.6799999999999997"/>
    <n v="0"/>
  </r>
  <r>
    <n v="242"/>
    <n v="20240609"/>
    <n v="9.8000000000000007"/>
    <n v="13.3"/>
    <m/>
    <m/>
    <n v="1008.9"/>
    <n v="69"/>
    <x v="3"/>
    <x v="160"/>
    <x v="22"/>
    <x v="5"/>
    <n v="4.6999999999999993"/>
    <n v="3.76"/>
    <n v="0"/>
  </r>
  <r>
    <n v="242"/>
    <n v="20240610"/>
    <n v="8.6"/>
    <n v="10.9"/>
    <m/>
    <m/>
    <n v="1006.1"/>
    <n v="83"/>
    <x v="3"/>
    <x v="161"/>
    <x v="23"/>
    <x v="5"/>
    <n v="7.1"/>
    <n v="5.68"/>
    <n v="0"/>
  </r>
  <r>
    <n v="242"/>
    <n v="20240611"/>
    <n v="9.8000000000000007"/>
    <n v="12.3"/>
    <m/>
    <m/>
    <n v="1014.1"/>
    <n v="75"/>
    <x v="3"/>
    <x v="162"/>
    <x v="23"/>
    <x v="5"/>
    <n v="5.6999999999999993"/>
    <n v="4.5599999999999996"/>
    <n v="0"/>
  </r>
  <r>
    <n v="242"/>
    <n v="20240612"/>
    <n v="8.1"/>
    <n v="11.8"/>
    <m/>
    <m/>
    <n v="1018.4"/>
    <n v="71"/>
    <x v="3"/>
    <x v="163"/>
    <x v="23"/>
    <x v="5"/>
    <n v="6.1999999999999993"/>
    <n v="4.96"/>
    <n v="0"/>
  </r>
  <r>
    <n v="242"/>
    <n v="20240613"/>
    <n v="6"/>
    <n v="13.4"/>
    <m/>
    <m/>
    <n v="1014.1"/>
    <n v="74"/>
    <x v="3"/>
    <x v="164"/>
    <x v="23"/>
    <x v="5"/>
    <n v="4.5999999999999996"/>
    <n v="3.6799999999999997"/>
    <n v="0"/>
  </r>
  <r>
    <n v="242"/>
    <n v="20240614"/>
    <n v="7.3"/>
    <n v="15.1"/>
    <m/>
    <m/>
    <n v="1004"/>
    <n v="80"/>
    <x v="3"/>
    <x v="165"/>
    <x v="23"/>
    <x v="5"/>
    <n v="2.9000000000000004"/>
    <n v="2.3200000000000003"/>
    <n v="0"/>
  </r>
  <r>
    <n v="242"/>
    <n v="20240615"/>
    <n v="10.3"/>
    <n v="13.9"/>
    <m/>
    <m/>
    <n v="1000"/>
    <n v="83"/>
    <x v="3"/>
    <x v="166"/>
    <x v="23"/>
    <x v="5"/>
    <n v="4.0999999999999996"/>
    <n v="3.28"/>
    <n v="0"/>
  </r>
  <r>
    <n v="242"/>
    <n v="20240616"/>
    <n v="9.1999999999999993"/>
    <n v="14.2"/>
    <m/>
    <m/>
    <n v="1003.7"/>
    <n v="84"/>
    <x v="3"/>
    <x v="167"/>
    <x v="23"/>
    <x v="5"/>
    <n v="3.8000000000000007"/>
    <n v="3.0400000000000009"/>
    <n v="0"/>
  </r>
  <r>
    <n v="242"/>
    <n v="20240617"/>
    <n v="6.9"/>
    <n v="15.3"/>
    <m/>
    <m/>
    <n v="1010.3"/>
    <n v="81"/>
    <x v="3"/>
    <x v="168"/>
    <x v="24"/>
    <x v="5"/>
    <n v="2.6999999999999993"/>
    <n v="2.1599999999999997"/>
    <n v="0"/>
  </r>
  <r>
    <n v="242"/>
    <n v="20240618"/>
    <n v="4.2"/>
    <n v="16"/>
    <m/>
    <m/>
    <n v="1014.5"/>
    <n v="84"/>
    <x v="3"/>
    <x v="169"/>
    <x v="24"/>
    <x v="5"/>
    <n v="2"/>
    <n v="1.6"/>
    <n v="0"/>
  </r>
  <r>
    <n v="242"/>
    <n v="20240619"/>
    <n v="4.7"/>
    <n v="14.2"/>
    <m/>
    <m/>
    <n v="1020.6"/>
    <n v="77"/>
    <x v="3"/>
    <x v="170"/>
    <x v="24"/>
    <x v="5"/>
    <n v="3.8000000000000007"/>
    <n v="3.0400000000000009"/>
    <n v="0"/>
  </r>
  <r>
    <n v="242"/>
    <n v="20240620"/>
    <n v="4"/>
    <n v="14.5"/>
    <m/>
    <m/>
    <n v="1020.7"/>
    <n v="76"/>
    <x v="3"/>
    <x v="171"/>
    <x v="24"/>
    <x v="5"/>
    <n v="3.5"/>
    <n v="2.8000000000000003"/>
    <n v="0"/>
  </r>
  <r>
    <n v="242"/>
    <n v="20240621"/>
    <n v="4.5"/>
    <n v="15.4"/>
    <m/>
    <m/>
    <n v="1012.8"/>
    <n v="86"/>
    <x v="3"/>
    <x v="172"/>
    <x v="24"/>
    <x v="5"/>
    <n v="2.5999999999999996"/>
    <n v="2.0799999999999996"/>
    <n v="0"/>
  </r>
  <r>
    <n v="242"/>
    <n v="20240622"/>
    <n v="6.3"/>
    <n v="16.399999999999999"/>
    <m/>
    <m/>
    <n v="1012.1"/>
    <n v="84"/>
    <x v="3"/>
    <x v="173"/>
    <x v="24"/>
    <x v="5"/>
    <n v="1.6000000000000014"/>
    <n v="1.2800000000000011"/>
    <n v="0"/>
  </r>
  <r>
    <n v="242"/>
    <n v="20240623"/>
    <n v="4.3"/>
    <n v="16.899999999999999"/>
    <m/>
    <m/>
    <n v="1019.4"/>
    <n v="83"/>
    <x v="3"/>
    <x v="174"/>
    <x v="24"/>
    <x v="5"/>
    <n v="1.1000000000000014"/>
    <n v="0.88000000000000123"/>
    <n v="0"/>
  </r>
  <r>
    <n v="242"/>
    <n v="20240624"/>
    <n v="3.3"/>
    <n v="18"/>
    <m/>
    <m/>
    <n v="1020.7"/>
    <n v="78"/>
    <x v="3"/>
    <x v="175"/>
    <x v="25"/>
    <x v="5"/>
    <n v="0"/>
    <n v="0"/>
    <n v="0"/>
  </r>
  <r>
    <n v="242"/>
    <n v="20240625"/>
    <n v="6.1"/>
    <n v="19.3"/>
    <m/>
    <m/>
    <n v="1017"/>
    <n v="81"/>
    <x v="3"/>
    <x v="176"/>
    <x v="25"/>
    <x v="5"/>
    <n v="0"/>
    <n v="0"/>
    <n v="1.3000000000000007"/>
  </r>
  <r>
    <n v="242"/>
    <n v="20240626"/>
    <n v="5.6"/>
    <n v="21.6"/>
    <m/>
    <m/>
    <n v="1011.8"/>
    <n v="79"/>
    <x v="3"/>
    <x v="177"/>
    <x v="25"/>
    <x v="5"/>
    <n v="0"/>
    <n v="0"/>
    <n v="3.6000000000000014"/>
  </r>
  <r>
    <n v="242"/>
    <n v="20240627"/>
    <n v="6.8"/>
    <n v="20.3"/>
    <m/>
    <m/>
    <n v="1007.7"/>
    <n v="77"/>
    <x v="3"/>
    <x v="178"/>
    <x v="25"/>
    <x v="5"/>
    <n v="0"/>
    <n v="0"/>
    <n v="2.3000000000000007"/>
  </r>
  <r>
    <n v="242"/>
    <n v="20240628"/>
    <n v="8.9"/>
    <n v="16.899999999999999"/>
    <m/>
    <m/>
    <n v="1014.2"/>
    <n v="73"/>
    <x v="3"/>
    <x v="179"/>
    <x v="25"/>
    <x v="5"/>
    <n v="1.1000000000000014"/>
    <n v="0.88000000000000123"/>
    <n v="0"/>
  </r>
  <r>
    <n v="242"/>
    <n v="20240629"/>
    <n v="4.4000000000000004"/>
    <n v="17.600000000000001"/>
    <m/>
    <m/>
    <n v="1014"/>
    <n v="75"/>
    <x v="3"/>
    <x v="180"/>
    <x v="25"/>
    <x v="5"/>
    <n v="0.39999999999999858"/>
    <n v="0.3199999999999989"/>
    <n v="0"/>
  </r>
  <r>
    <n v="242"/>
    <n v="20240630"/>
    <n v="6"/>
    <n v="16.8"/>
    <m/>
    <m/>
    <n v="1010.2"/>
    <n v="79"/>
    <x v="3"/>
    <x v="181"/>
    <x v="25"/>
    <x v="5"/>
    <n v="1.1999999999999993"/>
    <n v="0.95999999999999952"/>
    <n v="0"/>
  </r>
  <r>
    <n v="242"/>
    <n v="20240701"/>
    <n v="8.3000000000000007"/>
    <n v="15.3"/>
    <m/>
    <m/>
    <n v="1014.5"/>
    <n v="79"/>
    <x v="3"/>
    <x v="182"/>
    <x v="26"/>
    <x v="6"/>
    <n v="2.6999999999999993"/>
    <n v="2.1599999999999997"/>
    <n v="0"/>
  </r>
  <r>
    <n v="242"/>
    <n v="20240702"/>
    <n v="7.9"/>
    <n v="14.3"/>
    <m/>
    <m/>
    <n v="1014.1"/>
    <n v="79"/>
    <x v="3"/>
    <x v="183"/>
    <x v="26"/>
    <x v="6"/>
    <n v="3.6999999999999993"/>
    <n v="2.9599999999999995"/>
    <n v="0"/>
  </r>
  <r>
    <n v="242"/>
    <n v="20240703"/>
    <n v="7.8"/>
    <n v="14.3"/>
    <m/>
    <m/>
    <n v="1007.3"/>
    <n v="80"/>
    <x v="3"/>
    <x v="184"/>
    <x v="26"/>
    <x v="6"/>
    <n v="3.6999999999999993"/>
    <n v="2.9599999999999995"/>
    <n v="0"/>
  </r>
  <r>
    <n v="242"/>
    <n v="20240704"/>
    <n v="11.8"/>
    <n v="15.5"/>
    <m/>
    <m/>
    <n v="1005.1"/>
    <n v="68"/>
    <x v="3"/>
    <x v="185"/>
    <x v="26"/>
    <x v="6"/>
    <n v="2.5"/>
    <n v="2"/>
    <n v="0"/>
  </r>
  <r>
    <n v="242"/>
    <n v="20240705"/>
    <n v="8.1"/>
    <n v="15.6"/>
    <m/>
    <m/>
    <n v="1005.6"/>
    <n v="81"/>
    <x v="3"/>
    <x v="186"/>
    <x v="26"/>
    <x v="6"/>
    <n v="2.4000000000000004"/>
    <n v="1.9200000000000004"/>
    <n v="0"/>
  </r>
  <r>
    <n v="242"/>
    <n v="20240706"/>
    <n v="12.2"/>
    <n v="15.8"/>
    <m/>
    <m/>
    <n v="999.2"/>
    <n v="83"/>
    <x v="3"/>
    <x v="187"/>
    <x v="26"/>
    <x v="6"/>
    <n v="2.1999999999999993"/>
    <n v="1.7599999999999996"/>
    <n v="0"/>
  </r>
  <r>
    <n v="242"/>
    <n v="20240707"/>
    <n v="9.8000000000000007"/>
    <n v="15.8"/>
    <m/>
    <m/>
    <n v="1010.1"/>
    <n v="72"/>
    <x v="3"/>
    <x v="188"/>
    <x v="26"/>
    <x v="6"/>
    <n v="2.1999999999999993"/>
    <n v="1.7599999999999996"/>
    <n v="0"/>
  </r>
  <r>
    <n v="242"/>
    <n v="20240708"/>
    <n v="5.2"/>
    <n v="17"/>
    <m/>
    <m/>
    <n v="1016.7"/>
    <n v="75"/>
    <x v="3"/>
    <x v="189"/>
    <x v="27"/>
    <x v="6"/>
    <n v="1"/>
    <n v="0.8"/>
    <n v="0"/>
  </r>
  <r>
    <n v="242"/>
    <n v="20240709"/>
    <n v="5"/>
    <n v="19.100000000000001"/>
    <m/>
    <m/>
    <n v="1013.5"/>
    <n v="83"/>
    <x v="3"/>
    <x v="190"/>
    <x v="27"/>
    <x v="6"/>
    <n v="0"/>
    <n v="0"/>
    <n v="1.1000000000000014"/>
  </r>
  <r>
    <n v="242"/>
    <n v="20240710"/>
    <n v="7.9"/>
    <n v="17.899999999999999"/>
    <m/>
    <m/>
    <n v="1013"/>
    <n v="87"/>
    <x v="3"/>
    <x v="191"/>
    <x v="27"/>
    <x v="6"/>
    <n v="0.10000000000000142"/>
    <n v="8.000000000000114E-2"/>
    <n v="0"/>
  </r>
  <r>
    <n v="242"/>
    <n v="20240711"/>
    <n v="6.2"/>
    <n v="16.8"/>
    <m/>
    <m/>
    <n v="1016.5"/>
    <n v="81"/>
    <x v="3"/>
    <x v="192"/>
    <x v="27"/>
    <x v="6"/>
    <n v="1.1999999999999993"/>
    <n v="0.95999999999999952"/>
    <n v="0"/>
  </r>
  <r>
    <n v="242"/>
    <n v="20240712"/>
    <n v="5.0999999999999996"/>
    <n v="14.7"/>
    <m/>
    <m/>
    <n v="1013.1"/>
    <n v="84"/>
    <x v="3"/>
    <x v="193"/>
    <x v="27"/>
    <x v="6"/>
    <n v="3.3000000000000007"/>
    <n v="2.6400000000000006"/>
    <n v="0"/>
  </r>
  <r>
    <n v="242"/>
    <n v="20240713"/>
    <n v="7.6"/>
    <n v="15.4"/>
    <m/>
    <m/>
    <n v="1008.9"/>
    <n v="87"/>
    <x v="3"/>
    <x v="194"/>
    <x v="27"/>
    <x v="6"/>
    <n v="2.5999999999999996"/>
    <n v="2.0799999999999996"/>
    <n v="0"/>
  </r>
  <r>
    <n v="242"/>
    <n v="20240714"/>
    <n v="11.4"/>
    <n v="15.7"/>
    <m/>
    <m/>
    <n v="1009.9"/>
    <n v="80"/>
    <x v="3"/>
    <x v="195"/>
    <x v="27"/>
    <x v="6"/>
    <n v="2.3000000000000007"/>
    <n v="1.8400000000000007"/>
    <n v="0"/>
  </r>
  <r>
    <n v="242"/>
    <n v="20240715"/>
    <n v="5.0999999999999996"/>
    <n v="17.8"/>
    <m/>
    <m/>
    <n v="1010.6"/>
    <n v="80"/>
    <x v="3"/>
    <x v="196"/>
    <x v="28"/>
    <x v="6"/>
    <n v="0.19999999999999929"/>
    <n v="0.15999999999999945"/>
    <n v="0"/>
  </r>
  <r>
    <n v="242"/>
    <n v="20240716"/>
    <n v="9.8000000000000007"/>
    <n v="17.5"/>
    <m/>
    <m/>
    <n v="1007.9"/>
    <n v="85"/>
    <x v="3"/>
    <x v="197"/>
    <x v="28"/>
    <x v="6"/>
    <n v="0.5"/>
    <n v="0.4"/>
    <n v="0"/>
  </r>
  <r>
    <n v="242"/>
    <n v="20240717"/>
    <n v="6"/>
    <n v="16.899999999999999"/>
    <m/>
    <m/>
    <n v="1019.6"/>
    <n v="82"/>
    <x v="3"/>
    <x v="198"/>
    <x v="28"/>
    <x v="6"/>
    <n v="1.1000000000000014"/>
    <n v="0.88000000000000123"/>
    <n v="0"/>
  </r>
  <r>
    <n v="242"/>
    <n v="20240718"/>
    <n v="2.5"/>
    <n v="18.5"/>
    <m/>
    <m/>
    <n v="1022.7"/>
    <n v="77"/>
    <x v="3"/>
    <x v="199"/>
    <x v="28"/>
    <x v="6"/>
    <n v="0"/>
    <n v="0"/>
    <n v="0.5"/>
  </r>
  <r>
    <n v="242"/>
    <n v="20240719"/>
    <n v="4.5999999999999996"/>
    <n v="22.7"/>
    <m/>
    <m/>
    <n v="1018.1"/>
    <n v="75"/>
    <x v="3"/>
    <x v="200"/>
    <x v="28"/>
    <x v="6"/>
    <n v="0"/>
    <n v="0"/>
    <n v="4.6999999999999993"/>
  </r>
  <r>
    <n v="242"/>
    <n v="20240720"/>
    <n v="4.4000000000000004"/>
    <n v="23.3"/>
    <m/>
    <m/>
    <n v="1009"/>
    <n v="72"/>
    <x v="3"/>
    <x v="201"/>
    <x v="28"/>
    <x v="6"/>
    <n v="0"/>
    <n v="0"/>
    <n v="5.3000000000000007"/>
  </r>
  <r>
    <n v="242"/>
    <n v="20240721"/>
    <n v="4.9000000000000004"/>
    <n v="18.7"/>
    <m/>
    <m/>
    <n v="1008.8"/>
    <n v="89"/>
    <x v="3"/>
    <x v="202"/>
    <x v="28"/>
    <x v="6"/>
    <n v="0"/>
    <n v="0"/>
    <n v="0.69999999999999929"/>
  </r>
  <r>
    <n v="242"/>
    <n v="20240722"/>
    <n v="7.3"/>
    <n v="18.399999999999999"/>
    <m/>
    <m/>
    <n v="1015"/>
    <n v="78"/>
    <x v="3"/>
    <x v="203"/>
    <x v="29"/>
    <x v="6"/>
    <n v="0"/>
    <n v="0"/>
    <n v="0.39999999999999858"/>
  </r>
  <r>
    <n v="242"/>
    <n v="20240723"/>
    <n v="8"/>
    <n v="18.399999999999999"/>
    <m/>
    <m/>
    <n v="1015.8"/>
    <n v="84"/>
    <x v="3"/>
    <x v="204"/>
    <x v="29"/>
    <x v="6"/>
    <n v="0"/>
    <n v="0"/>
    <n v="0.39999999999999858"/>
  </r>
  <r>
    <n v="242"/>
    <n v="20240724"/>
    <n v="4.7"/>
    <n v="16.7"/>
    <m/>
    <m/>
    <n v="1020.4"/>
    <n v="74"/>
    <x v="3"/>
    <x v="205"/>
    <x v="29"/>
    <x v="6"/>
    <n v="1.3000000000000007"/>
    <n v="1.0400000000000007"/>
    <n v="0"/>
  </r>
  <r>
    <n v="242"/>
    <n v="20240725"/>
    <n v="7.6"/>
    <n v="18.3"/>
    <m/>
    <m/>
    <n v="1011.7"/>
    <n v="81"/>
    <x v="3"/>
    <x v="206"/>
    <x v="29"/>
    <x v="6"/>
    <n v="0"/>
    <n v="0"/>
    <n v="0.30000000000000071"/>
  </r>
  <r>
    <n v="242"/>
    <n v="20240726"/>
    <n v="6"/>
    <n v="17.8"/>
    <m/>
    <m/>
    <n v="1009.9"/>
    <n v="85"/>
    <x v="3"/>
    <x v="207"/>
    <x v="29"/>
    <x v="6"/>
    <n v="0.19999999999999929"/>
    <n v="0.15999999999999945"/>
    <n v="0"/>
  </r>
  <r>
    <n v="242"/>
    <n v="20240727"/>
    <n v="3.4"/>
    <n v="18.3"/>
    <m/>
    <m/>
    <n v="1014.4"/>
    <n v="83"/>
    <x v="3"/>
    <x v="208"/>
    <x v="29"/>
    <x v="6"/>
    <n v="0"/>
    <n v="0"/>
    <n v="0.30000000000000071"/>
  </r>
  <r>
    <n v="242"/>
    <n v="20240728"/>
    <n v="3.9"/>
    <n v="17.399999999999999"/>
    <m/>
    <m/>
    <n v="1024.8"/>
    <n v="78"/>
    <x v="3"/>
    <x v="209"/>
    <x v="29"/>
    <x v="6"/>
    <n v="0.60000000000000142"/>
    <n v="0.48000000000000115"/>
    <n v="0"/>
  </r>
  <r>
    <n v="242"/>
    <n v="20240729"/>
    <n v="4.3"/>
    <n v="19.3"/>
    <m/>
    <m/>
    <n v="1023.3"/>
    <n v="75"/>
    <x v="3"/>
    <x v="210"/>
    <x v="30"/>
    <x v="6"/>
    <n v="0"/>
    <n v="0"/>
    <n v="1.3000000000000007"/>
  </r>
  <r>
    <n v="242"/>
    <n v="20240730"/>
    <n v="4.2"/>
    <n v="20.7"/>
    <m/>
    <m/>
    <n v="1017.6"/>
    <n v="77"/>
    <x v="3"/>
    <x v="211"/>
    <x v="30"/>
    <x v="6"/>
    <n v="0"/>
    <n v="0"/>
    <n v="2.6999999999999993"/>
  </r>
  <r>
    <n v="242"/>
    <n v="20240731"/>
    <n v="6"/>
    <n v="18.899999999999999"/>
    <m/>
    <m/>
    <n v="1016.4"/>
    <n v="83"/>
    <x v="3"/>
    <x v="212"/>
    <x v="30"/>
    <x v="6"/>
    <n v="0"/>
    <n v="0"/>
    <n v="0.89999999999999858"/>
  </r>
  <r>
    <n v="242"/>
    <n v="20240801"/>
    <n v="6.1"/>
    <n v="17.600000000000001"/>
    <m/>
    <m/>
    <n v="1014.1"/>
    <n v="77"/>
    <x v="3"/>
    <x v="213"/>
    <x v="30"/>
    <x v="7"/>
    <n v="0.39999999999999858"/>
    <n v="0.3199999999999989"/>
    <n v="0"/>
  </r>
  <r>
    <n v="242"/>
    <n v="20240802"/>
    <n v="2.8"/>
    <n v="18.899999999999999"/>
    <m/>
    <m/>
    <n v="1012.7"/>
    <n v="74"/>
    <x v="3"/>
    <x v="214"/>
    <x v="30"/>
    <x v="7"/>
    <n v="0"/>
    <n v="0"/>
    <n v="0.89999999999999858"/>
  </r>
  <r>
    <n v="242"/>
    <n v="20240803"/>
    <n v="6.5"/>
    <n v="19.399999999999999"/>
    <m/>
    <m/>
    <n v="1010.2"/>
    <n v="85"/>
    <x v="3"/>
    <x v="215"/>
    <x v="30"/>
    <x v="7"/>
    <n v="0"/>
    <n v="0"/>
    <n v="1.3999999999999986"/>
  </r>
  <r>
    <n v="242"/>
    <n v="20240804"/>
    <n v="5.6"/>
    <n v="18.100000000000001"/>
    <m/>
    <m/>
    <n v="1014.3"/>
    <n v="68"/>
    <x v="3"/>
    <x v="216"/>
    <x v="30"/>
    <x v="7"/>
    <n v="0"/>
    <n v="0"/>
    <n v="0.10000000000000142"/>
  </r>
  <r>
    <n v="242"/>
    <n v="20240805"/>
    <n v="4.8"/>
    <n v="18.8"/>
    <m/>
    <m/>
    <n v="1013.5"/>
    <n v="75"/>
    <x v="3"/>
    <x v="217"/>
    <x v="31"/>
    <x v="7"/>
    <n v="0"/>
    <n v="0"/>
    <n v="0.80000000000000071"/>
  </r>
  <r>
    <n v="242"/>
    <n v="20240806"/>
    <n v="4.5"/>
    <n v="21.1"/>
    <m/>
    <m/>
    <n v="1010.1"/>
    <n v="78"/>
    <x v="3"/>
    <x v="218"/>
    <x v="31"/>
    <x v="7"/>
    <n v="0"/>
    <n v="0"/>
    <n v="3.1000000000000014"/>
  </r>
  <r>
    <n v="242"/>
    <n v="20240807"/>
    <n v="6.8"/>
    <n v="19.3"/>
    <m/>
    <m/>
    <n v="1011.4"/>
    <n v="74"/>
    <x v="3"/>
    <x v="219"/>
    <x v="31"/>
    <x v="7"/>
    <n v="0"/>
    <n v="0"/>
    <n v="1.3000000000000007"/>
  </r>
  <r>
    <n v="242"/>
    <n v="20240808"/>
    <n v="7.4"/>
    <n v="19.600000000000001"/>
    <m/>
    <m/>
    <n v="1013.6"/>
    <n v="70"/>
    <x v="3"/>
    <x v="220"/>
    <x v="31"/>
    <x v="7"/>
    <n v="0"/>
    <n v="0"/>
    <n v="1.6000000000000014"/>
  </r>
  <r>
    <n v="242"/>
    <n v="20240809"/>
    <n v="10"/>
    <n v="19.3"/>
    <m/>
    <m/>
    <n v="1011.9"/>
    <n v="78"/>
    <x v="3"/>
    <x v="221"/>
    <x v="31"/>
    <x v="7"/>
    <n v="0"/>
    <n v="0"/>
    <n v="1.3000000000000007"/>
  </r>
  <r>
    <n v="242"/>
    <n v="20240810"/>
    <n v="6.9"/>
    <n v="19.100000000000001"/>
    <m/>
    <m/>
    <n v="1018.5"/>
    <n v="78"/>
    <x v="3"/>
    <x v="222"/>
    <x v="31"/>
    <x v="7"/>
    <n v="0"/>
    <n v="0"/>
    <n v="1.1000000000000014"/>
  </r>
  <r>
    <n v="242"/>
    <n v="20240811"/>
    <n v="4.3"/>
    <n v="19.8"/>
    <m/>
    <m/>
    <n v="1021.4"/>
    <n v="78"/>
    <x v="3"/>
    <x v="223"/>
    <x v="31"/>
    <x v="7"/>
    <n v="0"/>
    <n v="0"/>
    <n v="1.8000000000000007"/>
  </r>
  <r>
    <n v="242"/>
    <n v="20240812"/>
    <n v="7.3"/>
    <n v="22.3"/>
    <m/>
    <m/>
    <n v="1012"/>
    <n v="72"/>
    <x v="3"/>
    <x v="224"/>
    <x v="32"/>
    <x v="7"/>
    <n v="0"/>
    <n v="0"/>
    <n v="4.3000000000000007"/>
  </r>
  <r>
    <n v="242"/>
    <n v="20240813"/>
    <n v="4.5999999999999996"/>
    <n v="21.4"/>
    <m/>
    <m/>
    <n v="1008.8"/>
    <n v="87"/>
    <x v="3"/>
    <x v="225"/>
    <x v="32"/>
    <x v="7"/>
    <n v="0"/>
    <n v="0"/>
    <n v="3.3999999999999986"/>
  </r>
  <r>
    <n v="242"/>
    <n v="20240814"/>
    <n v="3"/>
    <n v="19.600000000000001"/>
    <m/>
    <m/>
    <n v="1012.2"/>
    <n v="91"/>
    <x v="3"/>
    <x v="226"/>
    <x v="32"/>
    <x v="7"/>
    <n v="0"/>
    <n v="0"/>
    <n v="1.6000000000000014"/>
  </r>
  <r>
    <n v="242"/>
    <n v="20240815"/>
    <n v="8.9"/>
    <n v="19.7"/>
    <m/>
    <m/>
    <n v="1013.7"/>
    <n v="81"/>
    <x v="3"/>
    <x v="227"/>
    <x v="32"/>
    <x v="7"/>
    <n v="0"/>
    <n v="0"/>
    <n v="1.6999999999999993"/>
  </r>
  <r>
    <n v="242"/>
    <n v="20240816"/>
    <n v="4.8"/>
    <n v="18.2"/>
    <m/>
    <m/>
    <n v="1013.8"/>
    <n v="80"/>
    <x v="3"/>
    <x v="228"/>
    <x v="32"/>
    <x v="7"/>
    <n v="0"/>
    <n v="0"/>
    <n v="0.19999999999999929"/>
  </r>
  <r>
    <n v="242"/>
    <n v="20240817"/>
    <n v="2.9"/>
    <n v="17.899999999999999"/>
    <m/>
    <m/>
    <n v="1013.3"/>
    <n v="71"/>
    <x v="3"/>
    <x v="229"/>
    <x v="32"/>
    <x v="7"/>
    <n v="0.10000000000000142"/>
    <n v="8.000000000000114E-2"/>
    <n v="0"/>
  </r>
  <r>
    <n v="242"/>
    <n v="20240818"/>
    <n v="4.4000000000000004"/>
    <n v="18.2"/>
    <m/>
    <m/>
    <n v="1013.2"/>
    <n v="65"/>
    <x v="3"/>
    <x v="230"/>
    <x v="32"/>
    <x v="7"/>
    <n v="0"/>
    <n v="0"/>
    <n v="0.19999999999999929"/>
  </r>
  <r>
    <n v="242"/>
    <n v="20240819"/>
    <n v="5.5"/>
    <n v="19.399999999999999"/>
    <m/>
    <m/>
    <n v="1016.1"/>
    <n v="67"/>
    <x v="3"/>
    <x v="231"/>
    <x v="33"/>
    <x v="7"/>
    <n v="0"/>
    <n v="0"/>
    <n v="1.3999999999999986"/>
  </r>
  <r>
    <n v="242"/>
    <n v="20240820"/>
    <n v="8"/>
    <n v="18.7"/>
    <m/>
    <m/>
    <n v="1009.2"/>
    <n v="80"/>
    <x v="3"/>
    <x v="232"/>
    <x v="33"/>
    <x v="7"/>
    <n v="0"/>
    <n v="0"/>
    <n v="0.69999999999999929"/>
  </r>
  <r>
    <n v="242"/>
    <n v="20240821"/>
    <n v="11.1"/>
    <n v="17.2"/>
    <m/>
    <m/>
    <n v="1013.4"/>
    <n v="66"/>
    <x v="3"/>
    <x v="233"/>
    <x v="33"/>
    <x v="7"/>
    <n v="0.80000000000000071"/>
    <n v="0.64000000000000057"/>
    <n v="0"/>
  </r>
  <r>
    <n v="242"/>
    <n v="20240822"/>
    <n v="14.3"/>
    <n v="18.600000000000001"/>
    <m/>
    <m/>
    <n v="1006.2"/>
    <n v="78"/>
    <x v="3"/>
    <x v="234"/>
    <x v="33"/>
    <x v="7"/>
    <n v="0"/>
    <n v="0"/>
    <n v="0.60000000000000142"/>
  </r>
  <r>
    <n v="242"/>
    <n v="20240823"/>
    <n v="11.5"/>
    <n v="18.3"/>
    <m/>
    <m/>
    <n v="1003.6"/>
    <n v="79"/>
    <x v="3"/>
    <x v="235"/>
    <x v="33"/>
    <x v="7"/>
    <n v="0"/>
    <n v="0"/>
    <n v="0.30000000000000071"/>
  </r>
  <r>
    <n v="242"/>
    <n v="20240824"/>
    <n v="6.3"/>
    <n v="16.7"/>
    <m/>
    <m/>
    <n v="1004.9"/>
    <n v="89"/>
    <x v="3"/>
    <x v="236"/>
    <x v="33"/>
    <x v="7"/>
    <n v="1.3000000000000007"/>
    <n v="1.0400000000000007"/>
    <n v="0"/>
  </r>
  <r>
    <n v="242"/>
    <n v="20240825"/>
    <n v="11"/>
    <n v="17.3"/>
    <m/>
    <m/>
    <n v="1016.5"/>
    <n v="67"/>
    <x v="3"/>
    <x v="237"/>
    <x v="33"/>
    <x v="7"/>
    <n v="0.69999999999999929"/>
    <n v="0.5599999999999995"/>
    <n v="0"/>
  </r>
  <r>
    <n v="242"/>
    <n v="20240826"/>
    <n v="8.5"/>
    <n v="17.899999999999999"/>
    <m/>
    <m/>
    <n v="1019.5"/>
    <n v="80"/>
    <x v="3"/>
    <x v="238"/>
    <x v="34"/>
    <x v="7"/>
    <n v="0.10000000000000142"/>
    <n v="8.000000000000114E-2"/>
    <n v="0"/>
  </r>
  <r>
    <n v="242"/>
    <n v="20240827"/>
    <n v="4.8"/>
    <n v="18.600000000000001"/>
    <m/>
    <m/>
    <n v="1020.1"/>
    <n v="78"/>
    <x v="3"/>
    <x v="239"/>
    <x v="34"/>
    <x v="7"/>
    <n v="0"/>
    <n v="0"/>
    <n v="0.60000000000000142"/>
  </r>
  <r>
    <n v="242"/>
    <n v="20240828"/>
    <n v="3.3"/>
    <n v="20.9"/>
    <m/>
    <m/>
    <n v="1014.9"/>
    <n v="78"/>
    <x v="3"/>
    <x v="240"/>
    <x v="34"/>
    <x v="7"/>
    <n v="0"/>
    <n v="0"/>
    <n v="2.8999999999999986"/>
  </r>
  <r>
    <n v="242"/>
    <n v="20240829"/>
    <n v="4.5"/>
    <n v="18.8"/>
    <m/>
    <m/>
    <n v="1016.6"/>
    <n v="82"/>
    <x v="3"/>
    <x v="241"/>
    <x v="34"/>
    <x v="7"/>
    <n v="0"/>
    <n v="0"/>
    <n v="0.80000000000000071"/>
  </r>
  <r>
    <n v="242"/>
    <n v="20240830"/>
    <n v="4"/>
    <n v="17.600000000000001"/>
    <m/>
    <m/>
    <n v="1023.7"/>
    <n v="73"/>
    <x v="3"/>
    <x v="242"/>
    <x v="34"/>
    <x v="7"/>
    <n v="0.39999999999999858"/>
    <n v="0.3199999999999989"/>
    <n v="0"/>
  </r>
  <r>
    <n v="242"/>
    <n v="20240831"/>
    <n v="8.4"/>
    <n v="17.2"/>
    <m/>
    <m/>
    <n v="1024.9000000000001"/>
    <n v="72"/>
    <x v="3"/>
    <x v="243"/>
    <x v="34"/>
    <x v="7"/>
    <n v="0.80000000000000071"/>
    <n v="0.64000000000000057"/>
    <n v="0"/>
  </r>
  <r>
    <n v="242"/>
    <n v="20240901"/>
    <n v="8.4"/>
    <n v="20"/>
    <m/>
    <m/>
    <n v="1016.8"/>
    <n v="76"/>
    <x v="3"/>
    <x v="244"/>
    <x v="34"/>
    <x v="8"/>
    <n v="0"/>
    <n v="0"/>
    <n v="2"/>
  </r>
  <r>
    <n v="242"/>
    <n v="20240902"/>
    <n v="4.4000000000000004"/>
    <n v="20.6"/>
    <m/>
    <m/>
    <n v="1011.9"/>
    <n v="84"/>
    <x v="3"/>
    <x v="245"/>
    <x v="35"/>
    <x v="8"/>
    <n v="0"/>
    <n v="0"/>
    <n v="2.6000000000000014"/>
  </r>
  <r>
    <n v="242"/>
    <n v="20240903"/>
    <n v="4.5"/>
    <n v="19.2"/>
    <m/>
    <m/>
    <n v="1013.4"/>
    <n v="88"/>
    <x v="3"/>
    <x v="246"/>
    <x v="35"/>
    <x v="8"/>
    <n v="0"/>
    <n v="0"/>
    <n v="1.1999999999999993"/>
  </r>
  <r>
    <n v="242"/>
    <n v="20240904"/>
    <n v="4"/>
    <n v="18.3"/>
    <m/>
    <m/>
    <n v="1015.8"/>
    <n v="88"/>
    <x v="3"/>
    <x v="247"/>
    <x v="35"/>
    <x v="8"/>
    <n v="0"/>
    <n v="0"/>
    <n v="0.30000000000000071"/>
  </r>
  <r>
    <n v="242"/>
    <n v="20240905"/>
    <n v="9.5"/>
    <n v="21.1"/>
    <m/>
    <m/>
    <n v="1012.8"/>
    <n v="84"/>
    <x v="3"/>
    <x v="248"/>
    <x v="35"/>
    <x v="8"/>
    <n v="0"/>
    <n v="0"/>
    <n v="3.1000000000000014"/>
  </r>
  <r>
    <n v="242"/>
    <n v="20240906"/>
    <n v="7.6"/>
    <n v="20.6"/>
    <m/>
    <m/>
    <n v="1011.7"/>
    <n v="81"/>
    <x v="3"/>
    <x v="249"/>
    <x v="35"/>
    <x v="8"/>
    <n v="0"/>
    <n v="0"/>
    <n v="2.6000000000000014"/>
  </r>
  <r>
    <n v="242"/>
    <n v="20240907"/>
    <n v="3.8"/>
    <n v="19.8"/>
    <m/>
    <m/>
    <n v="1011"/>
    <n v="87"/>
    <x v="3"/>
    <x v="250"/>
    <x v="35"/>
    <x v="8"/>
    <n v="0"/>
    <n v="0"/>
    <n v="1.8000000000000007"/>
  </r>
  <r>
    <n v="242"/>
    <n v="20240908"/>
    <n v="5.5"/>
    <n v="19.399999999999999"/>
    <m/>
    <m/>
    <n v="1006.6"/>
    <n v="79"/>
    <x v="3"/>
    <x v="251"/>
    <x v="35"/>
    <x v="8"/>
    <n v="0"/>
    <n v="0"/>
    <n v="1.3999999999999986"/>
  </r>
  <r>
    <n v="242"/>
    <n v="20240909"/>
    <n v="7.3"/>
    <n v="16.7"/>
    <m/>
    <m/>
    <n v="1005.3"/>
    <n v="77"/>
    <x v="3"/>
    <x v="252"/>
    <x v="36"/>
    <x v="8"/>
    <n v="1.3000000000000007"/>
    <n v="1.0400000000000007"/>
    <n v="0"/>
  </r>
  <r>
    <n v="242"/>
    <n v="20240910"/>
    <n v="11.3"/>
    <n v="15.3"/>
    <m/>
    <m/>
    <n v="1003.9"/>
    <n v="75"/>
    <x v="3"/>
    <x v="253"/>
    <x v="36"/>
    <x v="8"/>
    <n v="2.6999999999999993"/>
    <n v="2.1599999999999997"/>
    <n v="0"/>
  </r>
  <r>
    <n v="242"/>
    <n v="20240911"/>
    <n v="9.3000000000000007"/>
    <n v="13"/>
    <m/>
    <m/>
    <n v="1003.5"/>
    <n v="64"/>
    <x v="3"/>
    <x v="254"/>
    <x v="36"/>
    <x v="8"/>
    <n v="5"/>
    <n v="4"/>
    <n v="0"/>
  </r>
  <r>
    <n v="242"/>
    <n v="20240912"/>
    <n v="5.8"/>
    <n v="12"/>
    <m/>
    <m/>
    <n v="1012.5"/>
    <n v="78"/>
    <x v="3"/>
    <x v="255"/>
    <x v="36"/>
    <x v="8"/>
    <n v="6"/>
    <n v="4.8000000000000007"/>
    <n v="0"/>
  </r>
  <r>
    <n v="242"/>
    <n v="20240913"/>
    <n v="7.6"/>
    <n v="13.9"/>
    <m/>
    <m/>
    <n v="1025.5"/>
    <n v="63"/>
    <x v="3"/>
    <x v="256"/>
    <x v="36"/>
    <x v="8"/>
    <n v="4.0999999999999996"/>
    <n v="3.28"/>
    <n v="0"/>
  </r>
  <r>
    <n v="242"/>
    <n v="20240914"/>
    <n v="4.8"/>
    <n v="14.8"/>
    <m/>
    <m/>
    <n v="1029.5999999999999"/>
    <n v="60"/>
    <x v="3"/>
    <x v="257"/>
    <x v="36"/>
    <x v="8"/>
    <n v="3.1999999999999993"/>
    <n v="2.5599999999999996"/>
    <n v="0"/>
  </r>
  <r>
    <n v="242"/>
    <n v="20240915"/>
    <n v="5.5"/>
    <n v="16.899999999999999"/>
    <m/>
    <m/>
    <n v="1025.5999999999999"/>
    <n v="74"/>
    <x v="3"/>
    <x v="258"/>
    <x v="36"/>
    <x v="8"/>
    <n v="1.1000000000000014"/>
    <n v="0.88000000000000123"/>
    <n v="0"/>
  </r>
  <r>
    <n v="242"/>
    <n v="20240916"/>
    <n v="7.3"/>
    <n v="16.7"/>
    <m/>
    <m/>
    <n v="1026.9000000000001"/>
    <n v="78"/>
    <x v="3"/>
    <x v="259"/>
    <x v="37"/>
    <x v="8"/>
    <n v="1.3000000000000007"/>
    <n v="1.0400000000000007"/>
    <n v="0"/>
  </r>
  <r>
    <n v="242"/>
    <n v="20240917"/>
    <n v="8"/>
    <n v="16.7"/>
    <m/>
    <m/>
    <n v="1031.2"/>
    <n v="79"/>
    <x v="3"/>
    <x v="260"/>
    <x v="37"/>
    <x v="8"/>
    <n v="1.3000000000000007"/>
    <n v="1.0400000000000007"/>
    <n v="0"/>
  </r>
  <r>
    <n v="242"/>
    <n v="20240918"/>
    <n v="6.9"/>
    <n v="17"/>
    <m/>
    <m/>
    <n v="1029.9000000000001"/>
    <n v="88"/>
    <x v="3"/>
    <x v="261"/>
    <x v="37"/>
    <x v="8"/>
    <n v="1"/>
    <n v="0.8"/>
    <n v="0"/>
  </r>
  <r>
    <n v="242"/>
    <n v="20240919"/>
    <n v="6.5"/>
    <n v="16.600000000000001"/>
    <m/>
    <m/>
    <n v="1026.8"/>
    <n v="92"/>
    <x v="3"/>
    <x v="262"/>
    <x v="37"/>
    <x v="8"/>
    <n v="1.3999999999999986"/>
    <n v="1.119999999999999"/>
    <n v="0"/>
  </r>
  <r>
    <n v="242"/>
    <n v="20240920"/>
    <n v="7.8"/>
    <n v="17.7"/>
    <m/>
    <m/>
    <n v="1023.6"/>
    <n v="82"/>
    <x v="3"/>
    <x v="263"/>
    <x v="37"/>
    <x v="8"/>
    <n v="0.30000000000000071"/>
    <n v="0.24000000000000057"/>
    <n v="0"/>
  </r>
  <r>
    <n v="242"/>
    <n v="20240921"/>
    <n v="5.2"/>
    <n v="16.600000000000001"/>
    <m/>
    <m/>
    <n v="1020.5"/>
    <n v="81"/>
    <x v="3"/>
    <x v="264"/>
    <x v="37"/>
    <x v="8"/>
    <n v="1.3999999999999986"/>
    <n v="1.119999999999999"/>
    <n v="0"/>
  </r>
  <r>
    <n v="242"/>
    <n v="20240922"/>
    <n v="3.7"/>
    <n v="17.5"/>
    <m/>
    <m/>
    <n v="1014.7"/>
    <n v="85"/>
    <x v="3"/>
    <x v="265"/>
    <x v="37"/>
    <x v="8"/>
    <n v="0.5"/>
    <n v="0.4"/>
    <n v="0"/>
  </r>
  <r>
    <n v="242"/>
    <n v="20240923"/>
    <n v="5.2"/>
    <n v="17.399999999999999"/>
    <m/>
    <m/>
    <m/>
    <n v="86"/>
    <x v="3"/>
    <x v="266"/>
    <x v="38"/>
    <x v="8"/>
    <n v="0.60000000000000142"/>
    <n v="0.48000000000000115"/>
    <n v="0"/>
  </r>
  <r>
    <n v="242"/>
    <n v="20240924"/>
    <n v="8.3000000000000007"/>
    <n v="15.3"/>
    <m/>
    <m/>
    <m/>
    <n v="85"/>
    <x v="3"/>
    <x v="267"/>
    <x v="38"/>
    <x v="8"/>
    <n v="2.6999999999999993"/>
    <n v="2.1599999999999997"/>
    <n v="0"/>
  </r>
  <r>
    <n v="242"/>
    <n v="20240925"/>
    <n v="7.5"/>
    <n v="14.8"/>
    <m/>
    <m/>
    <m/>
    <n v="72"/>
    <x v="3"/>
    <x v="268"/>
    <x v="38"/>
    <x v="8"/>
    <n v="3.1999999999999993"/>
    <n v="2.5599999999999996"/>
    <n v="0"/>
  </r>
  <r>
    <n v="242"/>
    <n v="20240926"/>
    <n v="9"/>
    <n v="15.8"/>
    <m/>
    <m/>
    <m/>
    <n v="86"/>
    <x v="3"/>
    <x v="269"/>
    <x v="38"/>
    <x v="8"/>
    <n v="2.1999999999999993"/>
    <n v="1.7599999999999996"/>
    <n v="0"/>
  </r>
  <r>
    <n v="242"/>
    <n v="20240927"/>
    <n v="16.2"/>
    <n v="13.8"/>
    <m/>
    <m/>
    <n v="993.7"/>
    <n v="77"/>
    <x v="3"/>
    <x v="270"/>
    <x v="38"/>
    <x v="8"/>
    <n v="4.1999999999999993"/>
    <n v="3.3599999999999994"/>
    <n v="0"/>
  </r>
  <r>
    <n v="242"/>
    <n v="20240928"/>
    <n v="10"/>
    <n v="11.9"/>
    <m/>
    <m/>
    <n v="1019.3"/>
    <n v="69"/>
    <x v="3"/>
    <x v="271"/>
    <x v="38"/>
    <x v="8"/>
    <n v="6.1"/>
    <n v="4.88"/>
    <n v="0"/>
  </r>
  <r>
    <n v="242"/>
    <n v="20240929"/>
    <n v="7"/>
    <n v="12.3"/>
    <m/>
    <m/>
    <n v="1024.0999999999999"/>
    <n v="69"/>
    <x v="3"/>
    <x v="272"/>
    <x v="38"/>
    <x v="8"/>
    <n v="5.6999999999999993"/>
    <n v="4.5599999999999996"/>
    <n v="0"/>
  </r>
  <r>
    <n v="242"/>
    <n v="20240930"/>
    <n v="12.5"/>
    <n v="11.8"/>
    <m/>
    <m/>
    <n v="1007.7"/>
    <n v="83"/>
    <x v="3"/>
    <x v="273"/>
    <x v="39"/>
    <x v="8"/>
    <n v="6.1999999999999993"/>
    <n v="4.96"/>
    <n v="0"/>
  </r>
  <r>
    <n v="249"/>
    <n v="20240101"/>
    <n v="7.8"/>
    <n v="7.5"/>
    <n v="191"/>
    <n v="8.8000000000000007"/>
    <m/>
    <n v="83"/>
    <x v="4"/>
    <x v="0"/>
    <x v="0"/>
    <x v="0"/>
    <n v="10.5"/>
    <n v="11.55"/>
    <n v="0"/>
  </r>
  <r>
    <n v="249"/>
    <n v="20240102"/>
    <n v="9.6"/>
    <n v="9.9"/>
    <n v="85"/>
    <n v="22.9"/>
    <m/>
    <n v="91"/>
    <x v="4"/>
    <x v="1"/>
    <x v="0"/>
    <x v="0"/>
    <n v="8.1"/>
    <n v="8.91"/>
    <n v="0"/>
  </r>
  <r>
    <n v="249"/>
    <n v="20240103"/>
    <n v="7.8"/>
    <n v="9"/>
    <n v="131"/>
    <n v="7.2"/>
    <m/>
    <n v="89"/>
    <x v="4"/>
    <x v="2"/>
    <x v="0"/>
    <x v="0"/>
    <n v="9"/>
    <n v="9.9"/>
    <n v="0"/>
  </r>
  <r>
    <n v="249"/>
    <n v="20240104"/>
    <n v="3"/>
    <n v="6.5"/>
    <n v="134"/>
    <n v="4.9000000000000004"/>
    <m/>
    <n v="92"/>
    <x v="4"/>
    <x v="3"/>
    <x v="0"/>
    <x v="0"/>
    <n v="11.5"/>
    <n v="12.65"/>
    <n v="0"/>
  </r>
  <r>
    <n v="249"/>
    <n v="20240105"/>
    <n v="4.5999999999999996"/>
    <n v="6.4"/>
    <n v="118"/>
    <n v="5.0999999999999996"/>
    <m/>
    <n v="93"/>
    <x v="4"/>
    <x v="4"/>
    <x v="0"/>
    <x v="0"/>
    <n v="11.6"/>
    <n v="12.76"/>
    <n v="0"/>
  </r>
  <r>
    <n v="249"/>
    <n v="20240106"/>
    <n v="5.5"/>
    <n v="3"/>
    <n v="124"/>
    <n v="0.4"/>
    <m/>
    <n v="88"/>
    <x v="4"/>
    <x v="5"/>
    <x v="0"/>
    <x v="0"/>
    <n v="15"/>
    <n v="16.5"/>
    <n v="0"/>
  </r>
  <r>
    <n v="249"/>
    <n v="20240107"/>
    <n v="6.7"/>
    <n v="0.1"/>
    <n v="330"/>
    <n v="0"/>
    <m/>
    <n v="79"/>
    <x v="4"/>
    <x v="6"/>
    <x v="0"/>
    <x v="0"/>
    <n v="17.899999999999999"/>
    <n v="19.690000000000001"/>
    <n v="0"/>
  </r>
  <r>
    <n v="249"/>
    <n v="20240108"/>
    <n v="7.4"/>
    <n v="-1.1000000000000001"/>
    <n v="186"/>
    <n v="0"/>
    <m/>
    <n v="74"/>
    <x v="4"/>
    <x v="7"/>
    <x v="1"/>
    <x v="0"/>
    <n v="19.100000000000001"/>
    <n v="21.01"/>
    <n v="0"/>
  </r>
  <r>
    <n v="249"/>
    <n v="20240109"/>
    <n v="5.9"/>
    <n v="-2.5"/>
    <n v="448"/>
    <n v="0"/>
    <m/>
    <n v="69"/>
    <x v="4"/>
    <x v="8"/>
    <x v="1"/>
    <x v="0"/>
    <n v="20.5"/>
    <n v="22.55"/>
    <n v="0"/>
  </r>
  <r>
    <n v="249"/>
    <n v="20240110"/>
    <n v="4.8"/>
    <n v="-2.6"/>
    <n v="443"/>
    <n v="0"/>
    <m/>
    <n v="69"/>
    <x v="4"/>
    <x v="9"/>
    <x v="1"/>
    <x v="0"/>
    <n v="20.6"/>
    <n v="22.660000000000004"/>
    <n v="0"/>
  </r>
  <r>
    <n v="249"/>
    <n v="20240111"/>
    <n v="2.1"/>
    <n v="-0.3"/>
    <n v="128"/>
    <n v="0"/>
    <m/>
    <n v="90"/>
    <x v="4"/>
    <x v="10"/>
    <x v="1"/>
    <x v="0"/>
    <n v="18.3"/>
    <n v="20.130000000000003"/>
    <n v="0"/>
  </r>
  <r>
    <n v="249"/>
    <n v="20240112"/>
    <n v="2.2000000000000002"/>
    <n v="3"/>
    <n v="183"/>
    <n v="0.5"/>
    <m/>
    <n v="95"/>
    <x v="4"/>
    <x v="11"/>
    <x v="1"/>
    <x v="0"/>
    <n v="15"/>
    <n v="16.5"/>
    <n v="0"/>
  </r>
  <r>
    <n v="249"/>
    <n v="20240113"/>
    <n v="4.7"/>
    <n v="4"/>
    <n v="134"/>
    <n v="1.3"/>
    <m/>
    <n v="92"/>
    <x v="4"/>
    <x v="12"/>
    <x v="1"/>
    <x v="0"/>
    <n v="14"/>
    <n v="15.400000000000002"/>
    <n v="0"/>
  </r>
  <r>
    <n v="249"/>
    <n v="20240114"/>
    <n v="4.9000000000000004"/>
    <n v="3.4"/>
    <n v="131"/>
    <n v="5.4"/>
    <m/>
    <n v="88"/>
    <x v="4"/>
    <x v="13"/>
    <x v="1"/>
    <x v="0"/>
    <n v="14.6"/>
    <n v="16.060000000000002"/>
    <n v="0"/>
  </r>
  <r>
    <n v="249"/>
    <n v="20240115"/>
    <n v="6.6"/>
    <n v="2"/>
    <n v="323"/>
    <n v="5.2"/>
    <m/>
    <n v="82"/>
    <x v="4"/>
    <x v="14"/>
    <x v="2"/>
    <x v="0"/>
    <n v="16"/>
    <n v="17.600000000000001"/>
    <n v="0"/>
  </r>
  <r>
    <n v="249"/>
    <n v="20240116"/>
    <n v="4.8"/>
    <n v="0.6"/>
    <n v="316"/>
    <n v="3.9"/>
    <m/>
    <n v="82"/>
    <x v="4"/>
    <x v="15"/>
    <x v="2"/>
    <x v="0"/>
    <n v="17.399999999999999"/>
    <n v="19.14"/>
    <n v="0"/>
  </r>
  <r>
    <n v="249"/>
    <n v="20240117"/>
    <n v="3.3"/>
    <n v="-0.9"/>
    <n v="157"/>
    <n v="0"/>
    <m/>
    <n v="86"/>
    <x v="4"/>
    <x v="16"/>
    <x v="2"/>
    <x v="0"/>
    <n v="18.899999999999999"/>
    <n v="20.79"/>
    <n v="0"/>
  </r>
  <r>
    <n v="249"/>
    <n v="20240118"/>
    <n v="2.5"/>
    <n v="-0.8"/>
    <n v="509"/>
    <n v="1.2"/>
    <m/>
    <n v="83"/>
    <x v="4"/>
    <x v="17"/>
    <x v="2"/>
    <x v="0"/>
    <n v="18.8"/>
    <n v="20.680000000000003"/>
    <n v="0"/>
  </r>
  <r>
    <n v="249"/>
    <n v="20240119"/>
    <n v="5.2"/>
    <n v="1.8"/>
    <n v="494"/>
    <n v="0.7"/>
    <m/>
    <n v="78"/>
    <x v="4"/>
    <x v="18"/>
    <x v="2"/>
    <x v="0"/>
    <n v="16.2"/>
    <n v="17.82"/>
    <n v="0"/>
  </r>
  <r>
    <n v="249"/>
    <n v="20240120"/>
    <n v="6.3"/>
    <n v="1.4"/>
    <n v="297"/>
    <n v="0"/>
    <m/>
    <n v="76"/>
    <x v="4"/>
    <x v="19"/>
    <x v="2"/>
    <x v="0"/>
    <n v="16.600000000000001"/>
    <n v="18.260000000000002"/>
    <n v="0"/>
  </r>
  <r>
    <n v="249"/>
    <n v="20240121"/>
    <n v="8.8000000000000007"/>
    <n v="3.8"/>
    <n v="110"/>
    <n v="0.6"/>
    <m/>
    <n v="78"/>
    <x v="4"/>
    <x v="20"/>
    <x v="2"/>
    <x v="0"/>
    <n v="14.2"/>
    <n v="15.620000000000001"/>
    <n v="0"/>
  </r>
  <r>
    <n v="249"/>
    <n v="20240122"/>
    <n v="12.3"/>
    <n v="9.1999999999999993"/>
    <n v="439"/>
    <n v="2.7"/>
    <m/>
    <n v="81"/>
    <x v="4"/>
    <x v="21"/>
    <x v="3"/>
    <x v="0"/>
    <n v="8.8000000000000007"/>
    <n v="9.6800000000000015"/>
    <n v="0"/>
  </r>
  <r>
    <n v="249"/>
    <n v="20240123"/>
    <n v="10"/>
    <n v="8.1"/>
    <n v="329"/>
    <n v="8.6999999999999993"/>
    <m/>
    <n v="84"/>
    <x v="4"/>
    <x v="22"/>
    <x v="3"/>
    <x v="0"/>
    <n v="9.9"/>
    <n v="10.89"/>
    <n v="0"/>
  </r>
  <r>
    <n v="249"/>
    <n v="20240124"/>
    <n v="11.7"/>
    <n v="9.3000000000000007"/>
    <n v="380"/>
    <n v="0.1"/>
    <m/>
    <n v="80"/>
    <x v="4"/>
    <x v="23"/>
    <x v="3"/>
    <x v="0"/>
    <n v="8.6999999999999993"/>
    <n v="9.57"/>
    <n v="0"/>
  </r>
  <r>
    <n v="249"/>
    <n v="20240125"/>
    <n v="4.5999999999999996"/>
    <n v="6.9"/>
    <n v="272"/>
    <n v="1.6"/>
    <m/>
    <n v="92"/>
    <x v="4"/>
    <x v="24"/>
    <x v="3"/>
    <x v="0"/>
    <n v="11.1"/>
    <n v="12.21"/>
    <n v="0"/>
  </r>
  <r>
    <n v="249"/>
    <n v="20240126"/>
    <n v="8.6"/>
    <n v="7.8"/>
    <n v="420"/>
    <n v="5.7"/>
    <m/>
    <n v="84"/>
    <x v="4"/>
    <x v="25"/>
    <x v="3"/>
    <x v="0"/>
    <n v="10.199999999999999"/>
    <n v="11.22"/>
    <n v="0"/>
  </r>
  <r>
    <n v="249"/>
    <n v="20240127"/>
    <n v="3.9"/>
    <n v="4.4000000000000004"/>
    <n v="502"/>
    <n v="0"/>
    <m/>
    <n v="90"/>
    <x v="4"/>
    <x v="26"/>
    <x v="3"/>
    <x v="0"/>
    <n v="13.6"/>
    <n v="14.96"/>
    <n v="0"/>
  </r>
  <r>
    <n v="249"/>
    <n v="20240128"/>
    <n v="3.9"/>
    <n v="3.9"/>
    <n v="573"/>
    <n v="0"/>
    <m/>
    <n v="78"/>
    <x v="4"/>
    <x v="27"/>
    <x v="3"/>
    <x v="0"/>
    <n v="14.1"/>
    <n v="15.510000000000002"/>
    <n v="0"/>
  </r>
  <r>
    <n v="249"/>
    <n v="20240129"/>
    <n v="3"/>
    <n v="6"/>
    <n v="428"/>
    <n v="0"/>
    <m/>
    <n v="88"/>
    <x v="4"/>
    <x v="28"/>
    <x v="4"/>
    <x v="0"/>
    <n v="12"/>
    <n v="13.200000000000001"/>
    <n v="0"/>
  </r>
  <r>
    <n v="249"/>
    <n v="20240130"/>
    <n v="5.9"/>
    <n v="7.3"/>
    <n v="182"/>
    <n v="0.4"/>
    <m/>
    <n v="92"/>
    <x v="4"/>
    <x v="29"/>
    <x v="4"/>
    <x v="0"/>
    <n v="10.7"/>
    <n v="11.77"/>
    <n v="0"/>
  </r>
  <r>
    <n v="249"/>
    <n v="20240131"/>
    <n v="6.5"/>
    <n v="6.4"/>
    <n v="157"/>
    <n v="4.2"/>
    <m/>
    <n v="81"/>
    <x v="4"/>
    <x v="30"/>
    <x v="4"/>
    <x v="0"/>
    <n v="11.6"/>
    <n v="12.76"/>
    <n v="0"/>
  </r>
  <r>
    <n v="249"/>
    <n v="20240201"/>
    <n v="5.0999999999999996"/>
    <n v="5.9"/>
    <n v="602"/>
    <n v="0.1"/>
    <m/>
    <n v="87"/>
    <x v="4"/>
    <x v="31"/>
    <x v="4"/>
    <x v="1"/>
    <n v="12.1"/>
    <n v="13.31"/>
    <n v="0"/>
  </r>
  <r>
    <n v="249"/>
    <n v="20240202"/>
    <n v="7.6"/>
    <n v="7.7"/>
    <n v="236"/>
    <n v="0"/>
    <m/>
    <n v="90"/>
    <x v="4"/>
    <x v="32"/>
    <x v="4"/>
    <x v="1"/>
    <n v="10.3"/>
    <n v="11.330000000000002"/>
    <n v="0"/>
  </r>
  <r>
    <n v="249"/>
    <n v="20240203"/>
    <n v="7.7"/>
    <n v="9.8000000000000007"/>
    <n v="415"/>
    <n v="-0.1"/>
    <m/>
    <n v="90"/>
    <x v="4"/>
    <x v="33"/>
    <x v="4"/>
    <x v="1"/>
    <n v="8.1999999999999993"/>
    <n v="9.02"/>
    <n v="0"/>
  </r>
  <r>
    <n v="249"/>
    <n v="20240204"/>
    <n v="8.6"/>
    <n v="9.3000000000000007"/>
    <n v="209"/>
    <n v="-0.1"/>
    <m/>
    <n v="87"/>
    <x v="4"/>
    <x v="34"/>
    <x v="4"/>
    <x v="1"/>
    <n v="8.6999999999999993"/>
    <n v="9.57"/>
    <n v="0"/>
  </r>
  <r>
    <n v="249"/>
    <n v="20240205"/>
    <n v="10.9"/>
    <n v="9"/>
    <n v="278"/>
    <n v="0"/>
    <m/>
    <n v="87"/>
    <x v="4"/>
    <x v="35"/>
    <x v="5"/>
    <x v="1"/>
    <n v="9"/>
    <n v="9.9"/>
    <n v="0"/>
  </r>
  <r>
    <n v="249"/>
    <n v="20240206"/>
    <n v="11.7"/>
    <n v="9.3000000000000007"/>
    <n v="312"/>
    <n v="9.6"/>
    <m/>
    <n v="87"/>
    <x v="4"/>
    <x v="36"/>
    <x v="5"/>
    <x v="1"/>
    <n v="8.6999999999999993"/>
    <n v="9.57"/>
    <n v="0"/>
  </r>
  <r>
    <n v="249"/>
    <n v="20240207"/>
    <n v="2"/>
    <n v="4"/>
    <n v="485"/>
    <n v="0.6"/>
    <m/>
    <n v="82"/>
    <x v="4"/>
    <x v="37"/>
    <x v="5"/>
    <x v="1"/>
    <n v="14"/>
    <n v="15.400000000000002"/>
    <n v="0"/>
  </r>
  <r>
    <n v="249"/>
    <n v="20240208"/>
    <n v="5"/>
    <n v="2.2000000000000002"/>
    <n v="127"/>
    <n v="12.1"/>
    <m/>
    <n v="92"/>
    <x v="4"/>
    <x v="38"/>
    <x v="5"/>
    <x v="1"/>
    <n v="15.8"/>
    <n v="17.380000000000003"/>
    <n v="0"/>
  </r>
  <r>
    <n v="249"/>
    <n v="20240209"/>
    <n v="5.4"/>
    <n v="9.6999999999999993"/>
    <n v="225"/>
    <n v="9.6999999999999993"/>
    <m/>
    <n v="90"/>
    <x v="4"/>
    <x v="39"/>
    <x v="5"/>
    <x v="1"/>
    <n v="8.3000000000000007"/>
    <n v="9.1300000000000008"/>
    <n v="0"/>
  </r>
  <r>
    <n v="249"/>
    <n v="20240210"/>
    <n v="3.6"/>
    <n v="9.8000000000000007"/>
    <n v="384"/>
    <n v="0.2"/>
    <m/>
    <n v="93"/>
    <x v="4"/>
    <x v="40"/>
    <x v="5"/>
    <x v="1"/>
    <n v="8.1999999999999993"/>
    <n v="9.02"/>
    <n v="0"/>
  </r>
  <r>
    <n v="249"/>
    <n v="20240211"/>
    <n v="4"/>
    <n v="8.5"/>
    <n v="301"/>
    <n v="4.5"/>
    <m/>
    <n v="94"/>
    <x v="4"/>
    <x v="41"/>
    <x v="5"/>
    <x v="1"/>
    <n v="9.5"/>
    <n v="10.450000000000001"/>
    <n v="0"/>
  </r>
  <r>
    <n v="249"/>
    <n v="20240212"/>
    <n v="4"/>
    <n v="6.4"/>
    <n v="581"/>
    <n v="-0.1"/>
    <m/>
    <n v="91"/>
    <x v="4"/>
    <x v="42"/>
    <x v="6"/>
    <x v="1"/>
    <n v="11.6"/>
    <n v="12.76"/>
    <n v="0"/>
  </r>
  <r>
    <n v="249"/>
    <n v="20240213"/>
    <n v="5.8"/>
    <n v="6.8"/>
    <n v="555"/>
    <n v="6.2"/>
    <m/>
    <n v="87"/>
    <x v="4"/>
    <x v="43"/>
    <x v="6"/>
    <x v="1"/>
    <n v="11.2"/>
    <n v="12.32"/>
    <n v="0"/>
  </r>
  <r>
    <n v="249"/>
    <n v="20240214"/>
    <n v="7.8"/>
    <n v="10.5"/>
    <n v="151"/>
    <n v="7.7"/>
    <m/>
    <n v="96"/>
    <x v="4"/>
    <x v="44"/>
    <x v="6"/>
    <x v="1"/>
    <n v="7.5"/>
    <n v="8.25"/>
    <n v="0"/>
  </r>
  <r>
    <n v="249"/>
    <n v="20240215"/>
    <n v="4.7"/>
    <n v="12.3"/>
    <n v="292"/>
    <n v="3.7"/>
    <m/>
    <n v="92"/>
    <x v="4"/>
    <x v="45"/>
    <x v="6"/>
    <x v="1"/>
    <n v="5.6999999999999993"/>
    <n v="6.27"/>
    <n v="0"/>
  </r>
  <r>
    <n v="249"/>
    <n v="20240216"/>
    <n v="4.2"/>
    <n v="10.1"/>
    <n v="202"/>
    <n v="1.8"/>
    <m/>
    <n v="92"/>
    <x v="4"/>
    <x v="46"/>
    <x v="6"/>
    <x v="1"/>
    <n v="7.9"/>
    <n v="8.6900000000000013"/>
    <n v="0"/>
  </r>
  <r>
    <n v="249"/>
    <n v="20240217"/>
    <n v="2.5"/>
    <n v="9.1"/>
    <n v="293"/>
    <n v="-0.1"/>
    <m/>
    <n v="94"/>
    <x v="4"/>
    <x v="47"/>
    <x v="6"/>
    <x v="1"/>
    <n v="8.9"/>
    <n v="9.7900000000000009"/>
    <n v="0"/>
  </r>
  <r>
    <n v="249"/>
    <n v="20240218"/>
    <n v="7.3"/>
    <n v="9.1"/>
    <n v="114"/>
    <n v="26.8"/>
    <m/>
    <n v="94"/>
    <x v="4"/>
    <x v="48"/>
    <x v="6"/>
    <x v="1"/>
    <n v="8.9"/>
    <n v="9.7900000000000009"/>
    <n v="0"/>
  </r>
  <r>
    <n v="249"/>
    <n v="20240219"/>
    <n v="5"/>
    <n v="8.1"/>
    <n v="225"/>
    <n v="0.9"/>
    <m/>
    <n v="92"/>
    <x v="4"/>
    <x v="49"/>
    <x v="7"/>
    <x v="1"/>
    <n v="9.9"/>
    <n v="10.89"/>
    <n v="0"/>
  </r>
  <r>
    <n v="249"/>
    <n v="20240220"/>
    <n v="6.4"/>
    <n v="8.1999999999999993"/>
    <n v="412"/>
    <n v="-0.1"/>
    <m/>
    <n v="91"/>
    <x v="4"/>
    <x v="50"/>
    <x v="7"/>
    <x v="1"/>
    <n v="9.8000000000000007"/>
    <n v="10.780000000000001"/>
    <n v="0"/>
  </r>
  <r>
    <n v="249"/>
    <n v="20240221"/>
    <n v="7.3"/>
    <n v="9.1999999999999993"/>
    <n v="243"/>
    <n v="8.1"/>
    <m/>
    <n v="91"/>
    <x v="4"/>
    <x v="51"/>
    <x v="7"/>
    <x v="1"/>
    <n v="8.8000000000000007"/>
    <n v="9.6800000000000015"/>
    <n v="0"/>
  </r>
  <r>
    <n v="249"/>
    <n v="20240222"/>
    <n v="7.8"/>
    <n v="9.1999999999999993"/>
    <n v="369"/>
    <n v="14.5"/>
    <m/>
    <n v="92"/>
    <x v="4"/>
    <x v="52"/>
    <x v="7"/>
    <x v="1"/>
    <n v="8.8000000000000007"/>
    <n v="9.6800000000000015"/>
    <n v="0"/>
  </r>
  <r>
    <n v="249"/>
    <n v="20240223"/>
    <n v="7.8"/>
    <n v="6.2"/>
    <n v="552"/>
    <n v="2"/>
    <m/>
    <n v="82"/>
    <x v="4"/>
    <x v="53"/>
    <x v="7"/>
    <x v="1"/>
    <n v="11.8"/>
    <n v="12.980000000000002"/>
    <n v="0"/>
  </r>
  <r>
    <n v="249"/>
    <n v="20240224"/>
    <n v="4.0999999999999996"/>
    <n v="4.4000000000000004"/>
    <n v="445"/>
    <n v="12"/>
    <m/>
    <n v="90"/>
    <x v="4"/>
    <x v="54"/>
    <x v="7"/>
    <x v="1"/>
    <n v="13.6"/>
    <n v="14.96"/>
    <n v="0"/>
  </r>
  <r>
    <n v="249"/>
    <n v="20240225"/>
    <n v="3.1"/>
    <n v="5.6"/>
    <n v="434"/>
    <n v="1.6"/>
    <m/>
    <n v="91"/>
    <x v="4"/>
    <x v="55"/>
    <x v="7"/>
    <x v="1"/>
    <n v="12.4"/>
    <n v="13.640000000000002"/>
    <n v="0"/>
  </r>
  <r>
    <n v="249"/>
    <n v="20240226"/>
    <n v="8.6"/>
    <n v="4.8"/>
    <n v="442"/>
    <n v="0"/>
    <m/>
    <n v="84"/>
    <x v="4"/>
    <x v="56"/>
    <x v="8"/>
    <x v="1"/>
    <n v="13.2"/>
    <n v="14.52"/>
    <n v="0"/>
  </r>
  <r>
    <n v="249"/>
    <n v="20240227"/>
    <n v="2.2999999999999998"/>
    <n v="4"/>
    <n v="816"/>
    <n v="0"/>
    <m/>
    <n v="86"/>
    <x v="4"/>
    <x v="57"/>
    <x v="8"/>
    <x v="1"/>
    <n v="14"/>
    <n v="15.400000000000002"/>
    <n v="0"/>
  </r>
  <r>
    <n v="249"/>
    <n v="20240228"/>
    <n v="4.8"/>
    <n v="7.3"/>
    <n v="590"/>
    <n v="-0.1"/>
    <m/>
    <n v="90"/>
    <x v="4"/>
    <x v="58"/>
    <x v="8"/>
    <x v="1"/>
    <n v="10.7"/>
    <n v="11.77"/>
    <n v="0"/>
  </r>
  <r>
    <n v="249"/>
    <n v="20240229"/>
    <n v="6.9"/>
    <n v="8.1999999999999993"/>
    <n v="190"/>
    <n v="3.8"/>
    <m/>
    <n v="96"/>
    <x v="4"/>
    <x v="59"/>
    <x v="8"/>
    <x v="1"/>
    <n v="9.8000000000000007"/>
    <n v="10.780000000000001"/>
    <n v="0"/>
  </r>
  <r>
    <n v="249"/>
    <n v="20240301"/>
    <n v="6.4"/>
    <n v="7.7"/>
    <n v="747"/>
    <n v="2.9"/>
    <m/>
    <n v="84"/>
    <x v="4"/>
    <x v="60"/>
    <x v="8"/>
    <x v="2"/>
    <n v="10.3"/>
    <n v="10.3"/>
    <n v="0"/>
  </r>
  <r>
    <n v="249"/>
    <n v="20240302"/>
    <n v="6.6"/>
    <n v="8.6999999999999993"/>
    <n v="1122"/>
    <n v="0.1"/>
    <m/>
    <n v="75"/>
    <x v="4"/>
    <x v="61"/>
    <x v="8"/>
    <x v="2"/>
    <n v="9.3000000000000007"/>
    <n v="9.3000000000000007"/>
    <n v="0"/>
  </r>
  <r>
    <n v="249"/>
    <n v="20240303"/>
    <n v="4.2"/>
    <n v="9.6999999999999993"/>
    <n v="727"/>
    <n v="-0.1"/>
    <m/>
    <n v="81"/>
    <x v="4"/>
    <x v="62"/>
    <x v="8"/>
    <x v="2"/>
    <n v="8.3000000000000007"/>
    <n v="8.3000000000000007"/>
    <n v="0"/>
  </r>
  <r>
    <n v="249"/>
    <n v="20240304"/>
    <n v="3.1"/>
    <n v="6.7"/>
    <n v="872"/>
    <n v="-0.1"/>
    <m/>
    <n v="86"/>
    <x v="4"/>
    <x v="63"/>
    <x v="9"/>
    <x v="2"/>
    <n v="11.3"/>
    <n v="11.3"/>
    <n v="0"/>
  </r>
  <r>
    <n v="249"/>
    <n v="20240305"/>
    <n v="1.9"/>
    <n v="6"/>
    <n v="341"/>
    <n v="1.7"/>
    <m/>
    <n v="95"/>
    <x v="4"/>
    <x v="64"/>
    <x v="9"/>
    <x v="2"/>
    <n v="12"/>
    <n v="12"/>
    <n v="0"/>
  </r>
  <r>
    <n v="249"/>
    <n v="20240306"/>
    <n v="3.2"/>
    <n v="6.9"/>
    <n v="1096"/>
    <n v="-0.1"/>
    <m/>
    <n v="92"/>
    <x v="4"/>
    <x v="65"/>
    <x v="9"/>
    <x v="2"/>
    <n v="11.1"/>
    <n v="11.1"/>
    <n v="0"/>
  </r>
  <r>
    <n v="249"/>
    <n v="20240307"/>
    <n v="5.7"/>
    <n v="4.9000000000000004"/>
    <n v="1188"/>
    <n v="0"/>
    <m/>
    <n v="86"/>
    <x v="4"/>
    <x v="66"/>
    <x v="9"/>
    <x v="2"/>
    <n v="13.1"/>
    <n v="13.1"/>
    <n v="0"/>
  </r>
  <r>
    <n v="249"/>
    <n v="20240308"/>
    <n v="7.8"/>
    <n v="5.4"/>
    <n v="1310"/>
    <n v="0"/>
    <m/>
    <n v="73"/>
    <x v="4"/>
    <x v="67"/>
    <x v="9"/>
    <x v="2"/>
    <n v="12.6"/>
    <n v="12.6"/>
    <n v="0"/>
  </r>
  <r>
    <n v="249"/>
    <n v="20240309"/>
    <n v="7.3"/>
    <n v="7.2"/>
    <n v="1227"/>
    <n v="0"/>
    <m/>
    <n v="75"/>
    <x v="4"/>
    <x v="68"/>
    <x v="9"/>
    <x v="2"/>
    <n v="10.8"/>
    <n v="10.8"/>
    <n v="0"/>
  </r>
  <r>
    <n v="249"/>
    <n v="20240310"/>
    <n v="6.7"/>
    <n v="8"/>
    <n v="707"/>
    <n v="0"/>
    <m/>
    <n v="79"/>
    <x v="4"/>
    <x v="69"/>
    <x v="9"/>
    <x v="2"/>
    <n v="10"/>
    <n v="10"/>
    <n v="0"/>
  </r>
  <r>
    <n v="249"/>
    <n v="20240311"/>
    <n v="3.2"/>
    <n v="6.6"/>
    <n v="205"/>
    <n v="3.6"/>
    <m/>
    <n v="94"/>
    <x v="4"/>
    <x v="70"/>
    <x v="10"/>
    <x v="2"/>
    <n v="11.4"/>
    <n v="11.4"/>
    <n v="0"/>
  </r>
  <r>
    <n v="249"/>
    <n v="20240312"/>
    <n v="4.3"/>
    <n v="8.3000000000000007"/>
    <n v="583"/>
    <n v="0.1"/>
    <m/>
    <n v="90"/>
    <x v="4"/>
    <x v="71"/>
    <x v="10"/>
    <x v="2"/>
    <n v="9.6999999999999993"/>
    <n v="9.6999999999999993"/>
    <n v="0"/>
  </r>
  <r>
    <n v="249"/>
    <n v="20240313"/>
    <n v="6.1"/>
    <n v="10.7"/>
    <n v="454"/>
    <n v="0.8"/>
    <m/>
    <n v="89"/>
    <x v="4"/>
    <x v="72"/>
    <x v="10"/>
    <x v="2"/>
    <n v="7.3000000000000007"/>
    <n v="7.3000000000000007"/>
    <n v="0"/>
  </r>
  <r>
    <n v="249"/>
    <n v="20240314"/>
    <n v="4.9000000000000004"/>
    <n v="12.6"/>
    <n v="1306"/>
    <n v="0"/>
    <m/>
    <n v="78"/>
    <x v="4"/>
    <x v="73"/>
    <x v="10"/>
    <x v="2"/>
    <n v="5.4"/>
    <n v="5.4"/>
    <n v="0"/>
  </r>
  <r>
    <n v="249"/>
    <n v="20240315"/>
    <n v="8.1999999999999993"/>
    <n v="12"/>
    <n v="932"/>
    <n v="-0.1"/>
    <m/>
    <n v="86"/>
    <x v="4"/>
    <x v="74"/>
    <x v="10"/>
    <x v="2"/>
    <n v="6"/>
    <n v="6"/>
    <n v="0"/>
  </r>
  <r>
    <n v="249"/>
    <n v="20240316"/>
    <n v="4.5"/>
    <n v="7.1"/>
    <n v="724"/>
    <n v="0.3"/>
    <m/>
    <n v="80"/>
    <x v="4"/>
    <x v="75"/>
    <x v="10"/>
    <x v="2"/>
    <n v="10.9"/>
    <n v="10.9"/>
    <n v="0"/>
  </r>
  <r>
    <n v="249"/>
    <n v="20240317"/>
    <n v="5.0999999999999996"/>
    <n v="9.3000000000000007"/>
    <n v="649"/>
    <n v="4.9000000000000004"/>
    <m/>
    <n v="84"/>
    <x v="4"/>
    <x v="76"/>
    <x v="10"/>
    <x v="2"/>
    <n v="8.6999999999999993"/>
    <n v="8.6999999999999993"/>
    <n v="0"/>
  </r>
  <r>
    <n v="249"/>
    <n v="20240318"/>
    <n v="3.5"/>
    <n v="10.3"/>
    <n v="1391"/>
    <n v="-0.1"/>
    <m/>
    <n v="86"/>
    <x v="4"/>
    <x v="77"/>
    <x v="11"/>
    <x v="2"/>
    <n v="7.6999999999999993"/>
    <n v="7.6999999999999993"/>
    <n v="0"/>
  </r>
  <r>
    <n v="249"/>
    <n v="20240319"/>
    <n v="4.0999999999999996"/>
    <n v="11.2"/>
    <n v="1029"/>
    <n v="-0.1"/>
    <m/>
    <n v="83"/>
    <x v="4"/>
    <x v="78"/>
    <x v="11"/>
    <x v="2"/>
    <n v="6.8000000000000007"/>
    <n v="6.8000000000000007"/>
    <n v="0"/>
  </r>
  <r>
    <n v="249"/>
    <n v="20240320"/>
    <n v="2.4"/>
    <n v="11.1"/>
    <n v="778"/>
    <n v="0.2"/>
    <m/>
    <n v="89"/>
    <x v="4"/>
    <x v="79"/>
    <x v="11"/>
    <x v="2"/>
    <n v="6.9"/>
    <n v="6.9"/>
    <n v="0"/>
  </r>
  <r>
    <n v="249"/>
    <n v="20240321"/>
    <n v="4.5"/>
    <n v="8.5"/>
    <n v="452"/>
    <n v="-0.1"/>
    <m/>
    <n v="89"/>
    <x v="4"/>
    <x v="80"/>
    <x v="11"/>
    <x v="2"/>
    <n v="9.5"/>
    <n v="9.5"/>
    <n v="0"/>
  </r>
  <r>
    <n v="249"/>
    <n v="20240322"/>
    <n v="5.4"/>
    <n v="9.1"/>
    <n v="381"/>
    <n v="1.4"/>
    <m/>
    <n v="89"/>
    <x v="4"/>
    <x v="81"/>
    <x v="11"/>
    <x v="2"/>
    <n v="8.9"/>
    <n v="8.9"/>
    <n v="0"/>
  </r>
  <r>
    <n v="249"/>
    <n v="20240323"/>
    <n v="6.8"/>
    <n v="6.1"/>
    <n v="1036"/>
    <n v="4.0999999999999996"/>
    <m/>
    <n v="80"/>
    <x v="4"/>
    <x v="82"/>
    <x v="11"/>
    <x v="2"/>
    <n v="11.9"/>
    <n v="11.9"/>
    <n v="0"/>
  </r>
  <r>
    <n v="249"/>
    <n v="20240324"/>
    <n v="8.5"/>
    <n v="6.9"/>
    <n v="716"/>
    <n v="3.4"/>
    <m/>
    <n v="84"/>
    <x v="4"/>
    <x v="83"/>
    <x v="11"/>
    <x v="2"/>
    <n v="11.1"/>
    <n v="11.1"/>
    <n v="0"/>
  </r>
  <r>
    <n v="249"/>
    <n v="20240325"/>
    <n v="3.9"/>
    <n v="7.5"/>
    <n v="1366"/>
    <n v="-0.1"/>
    <m/>
    <n v="75"/>
    <x v="4"/>
    <x v="84"/>
    <x v="12"/>
    <x v="2"/>
    <n v="10.5"/>
    <n v="10.5"/>
    <n v="0"/>
  </r>
  <r>
    <n v="249"/>
    <n v="20240326"/>
    <n v="5.3"/>
    <n v="8.6999999999999993"/>
    <n v="1211"/>
    <n v="-0.1"/>
    <m/>
    <n v="72"/>
    <x v="4"/>
    <x v="85"/>
    <x v="12"/>
    <x v="2"/>
    <n v="9.3000000000000007"/>
    <n v="9.3000000000000007"/>
    <n v="0"/>
  </r>
  <r>
    <n v="249"/>
    <n v="20240327"/>
    <n v="4.7"/>
    <n v="9.6999999999999993"/>
    <n v="853"/>
    <n v="-0.1"/>
    <m/>
    <n v="79"/>
    <x v="4"/>
    <x v="86"/>
    <x v="12"/>
    <x v="2"/>
    <n v="8.3000000000000007"/>
    <n v="8.3000000000000007"/>
    <n v="0"/>
  </r>
  <r>
    <n v="249"/>
    <n v="20240328"/>
    <n v="6.4"/>
    <n v="9"/>
    <n v="920"/>
    <n v="1.5"/>
    <m/>
    <n v="74"/>
    <x v="4"/>
    <x v="87"/>
    <x v="12"/>
    <x v="2"/>
    <n v="9"/>
    <n v="9"/>
    <n v="0"/>
  </r>
  <r>
    <n v="249"/>
    <n v="20240329"/>
    <n v="5.8"/>
    <n v="10.7"/>
    <n v="1413"/>
    <n v="0"/>
    <m/>
    <n v="71"/>
    <x v="4"/>
    <x v="88"/>
    <x v="12"/>
    <x v="2"/>
    <n v="7.3000000000000007"/>
    <n v="7.3000000000000007"/>
    <n v="0"/>
  </r>
  <r>
    <n v="249"/>
    <n v="20240330"/>
    <n v="2.7"/>
    <n v="8.1"/>
    <n v="265"/>
    <n v="5"/>
    <m/>
    <n v="94"/>
    <x v="4"/>
    <x v="89"/>
    <x v="12"/>
    <x v="2"/>
    <n v="9.9"/>
    <n v="9.9"/>
    <n v="0"/>
  </r>
  <r>
    <n v="249"/>
    <n v="20240331"/>
    <n v="4.7"/>
    <n v="9.1999999999999993"/>
    <n v="1037"/>
    <n v="9.1999999999999993"/>
    <m/>
    <n v="92"/>
    <x v="4"/>
    <x v="90"/>
    <x v="12"/>
    <x v="2"/>
    <n v="8.8000000000000007"/>
    <n v="8.8000000000000007"/>
    <n v="0"/>
  </r>
  <r>
    <n v="249"/>
    <n v="20240401"/>
    <n v="4.3"/>
    <n v="9.4"/>
    <n v="782"/>
    <n v="0"/>
    <m/>
    <n v="88"/>
    <x v="4"/>
    <x v="91"/>
    <x v="13"/>
    <x v="3"/>
    <n v="8.6"/>
    <n v="6.88"/>
    <n v="0"/>
  </r>
  <r>
    <n v="249"/>
    <n v="20240402"/>
    <n v="5"/>
    <n v="9.5"/>
    <n v="822"/>
    <n v="0.7"/>
    <m/>
    <n v="87"/>
    <x v="4"/>
    <x v="92"/>
    <x v="13"/>
    <x v="3"/>
    <n v="8.5"/>
    <n v="6.8000000000000007"/>
    <n v="0"/>
  </r>
  <r>
    <n v="249"/>
    <n v="20240403"/>
    <n v="5.8"/>
    <n v="10.8"/>
    <n v="638"/>
    <n v="5.0999999999999996"/>
    <m/>
    <n v="89"/>
    <x v="4"/>
    <x v="93"/>
    <x v="13"/>
    <x v="3"/>
    <n v="7.1999999999999993"/>
    <n v="5.76"/>
    <n v="0"/>
  </r>
  <r>
    <n v="249"/>
    <n v="20240404"/>
    <n v="7.3"/>
    <n v="11.2"/>
    <n v="1124"/>
    <n v="7.2"/>
    <m/>
    <n v="87"/>
    <x v="4"/>
    <x v="94"/>
    <x v="13"/>
    <x v="3"/>
    <n v="6.8000000000000007"/>
    <n v="5.4400000000000013"/>
    <n v="0"/>
  </r>
  <r>
    <n v="249"/>
    <n v="20240405"/>
    <n v="7.2"/>
    <n v="12.9"/>
    <n v="1119"/>
    <n v="4.7"/>
    <m/>
    <n v="85"/>
    <x v="4"/>
    <x v="95"/>
    <x v="13"/>
    <x v="3"/>
    <n v="5.0999999999999996"/>
    <n v="4.08"/>
    <n v="0"/>
  </r>
  <r>
    <n v="249"/>
    <n v="20240406"/>
    <n v="5.0999999999999996"/>
    <n v="16.5"/>
    <n v="1503"/>
    <n v="-0.1"/>
    <m/>
    <n v="72"/>
    <x v="4"/>
    <x v="96"/>
    <x v="13"/>
    <x v="3"/>
    <n v="1.5"/>
    <n v="1.2000000000000002"/>
    <n v="0"/>
  </r>
  <r>
    <n v="249"/>
    <n v="20240407"/>
    <n v="6.5"/>
    <n v="14.3"/>
    <n v="1957"/>
    <n v="0.9"/>
    <m/>
    <n v="73"/>
    <x v="4"/>
    <x v="97"/>
    <x v="13"/>
    <x v="3"/>
    <n v="3.6999999999999993"/>
    <n v="2.9599999999999995"/>
    <n v="0"/>
  </r>
  <r>
    <n v="249"/>
    <n v="20240408"/>
    <n v="3.5"/>
    <n v="14.2"/>
    <n v="1325"/>
    <n v="3"/>
    <m/>
    <n v="83"/>
    <x v="4"/>
    <x v="98"/>
    <x v="14"/>
    <x v="3"/>
    <n v="3.8000000000000007"/>
    <n v="3.0400000000000009"/>
    <n v="0"/>
  </r>
  <r>
    <n v="249"/>
    <n v="20240409"/>
    <n v="8.8000000000000007"/>
    <n v="11"/>
    <n v="671"/>
    <n v="1.4"/>
    <m/>
    <n v="78"/>
    <x v="4"/>
    <x v="99"/>
    <x v="14"/>
    <x v="3"/>
    <n v="7"/>
    <n v="5.6000000000000005"/>
    <n v="0"/>
  </r>
  <r>
    <n v="249"/>
    <n v="20240410"/>
    <n v="5.7"/>
    <n v="10.8"/>
    <n v="2062"/>
    <n v="-0.1"/>
    <m/>
    <n v="69"/>
    <x v="4"/>
    <x v="100"/>
    <x v="14"/>
    <x v="3"/>
    <n v="7.1999999999999993"/>
    <n v="5.76"/>
    <n v="0"/>
  </r>
  <r>
    <n v="249"/>
    <n v="20240411"/>
    <n v="6.4"/>
    <n v="13"/>
    <n v="658"/>
    <n v="0.5"/>
    <m/>
    <n v="89"/>
    <x v="4"/>
    <x v="101"/>
    <x v="14"/>
    <x v="3"/>
    <n v="5"/>
    <n v="4"/>
    <n v="0"/>
  </r>
  <r>
    <n v="249"/>
    <n v="20240412"/>
    <n v="7.5"/>
    <n v="14"/>
    <n v="1788"/>
    <n v="0"/>
    <m/>
    <n v="79"/>
    <x v="4"/>
    <x v="102"/>
    <x v="14"/>
    <x v="3"/>
    <n v="4"/>
    <n v="3.2"/>
    <n v="0"/>
  </r>
  <r>
    <n v="249"/>
    <n v="20240413"/>
    <n v="6.8"/>
    <n v="15"/>
    <n v="1664"/>
    <n v="0"/>
    <m/>
    <n v="76"/>
    <x v="4"/>
    <x v="103"/>
    <x v="14"/>
    <x v="3"/>
    <n v="3"/>
    <n v="2.4000000000000004"/>
    <n v="0"/>
  </r>
  <r>
    <n v="249"/>
    <n v="20240414"/>
    <n v="4.3"/>
    <n v="9.8000000000000007"/>
    <n v="2037"/>
    <n v="0"/>
    <m/>
    <n v="73"/>
    <x v="4"/>
    <x v="104"/>
    <x v="14"/>
    <x v="3"/>
    <n v="8.1999999999999993"/>
    <n v="6.56"/>
    <n v="0"/>
  </r>
  <r>
    <n v="249"/>
    <n v="20240415"/>
    <n v="7"/>
    <n v="7.3"/>
    <n v="595"/>
    <n v="21.7"/>
    <m/>
    <n v="83"/>
    <x v="4"/>
    <x v="105"/>
    <x v="15"/>
    <x v="3"/>
    <n v="10.7"/>
    <n v="8.56"/>
    <n v="0"/>
  </r>
  <r>
    <n v="249"/>
    <n v="20240416"/>
    <n v="7.5"/>
    <n v="7.7"/>
    <n v="1166"/>
    <n v="4.7"/>
    <m/>
    <n v="83"/>
    <x v="4"/>
    <x v="106"/>
    <x v="15"/>
    <x v="3"/>
    <n v="10.3"/>
    <n v="8.24"/>
    <n v="0"/>
  </r>
  <r>
    <n v="249"/>
    <n v="20240417"/>
    <n v="3"/>
    <n v="5.7"/>
    <n v="1302"/>
    <n v="7.7"/>
    <m/>
    <n v="85"/>
    <x v="4"/>
    <x v="107"/>
    <x v="15"/>
    <x v="3"/>
    <n v="12.3"/>
    <n v="9.8400000000000016"/>
    <n v="0"/>
  </r>
  <r>
    <n v="249"/>
    <n v="20240418"/>
    <n v="4.5999999999999996"/>
    <n v="6.9"/>
    <n v="1482"/>
    <n v="3.3"/>
    <m/>
    <n v="79"/>
    <x v="4"/>
    <x v="108"/>
    <x v="15"/>
    <x v="3"/>
    <n v="11.1"/>
    <n v="8.8800000000000008"/>
    <n v="0"/>
  </r>
  <r>
    <n v="249"/>
    <n v="20240419"/>
    <n v="8.6999999999999993"/>
    <n v="8.1"/>
    <n v="1253"/>
    <n v="13"/>
    <m/>
    <n v="87"/>
    <x v="4"/>
    <x v="109"/>
    <x v="15"/>
    <x v="3"/>
    <n v="9.9"/>
    <n v="7.9200000000000008"/>
    <n v="0"/>
  </r>
  <r>
    <n v="249"/>
    <n v="20240420"/>
    <n v="7.4"/>
    <n v="6.8"/>
    <n v="1565"/>
    <n v="0.9"/>
    <m/>
    <n v="78"/>
    <x v="4"/>
    <x v="110"/>
    <x v="15"/>
    <x v="3"/>
    <n v="11.2"/>
    <n v="8.9599999999999991"/>
    <n v="0"/>
  </r>
  <r>
    <n v="249"/>
    <n v="20240421"/>
    <n v="5.8"/>
    <n v="6.2"/>
    <n v="2066"/>
    <n v="1.3"/>
    <m/>
    <n v="76"/>
    <x v="4"/>
    <x v="111"/>
    <x v="15"/>
    <x v="3"/>
    <n v="11.8"/>
    <n v="9.4400000000000013"/>
    <n v="0"/>
  </r>
  <r>
    <n v="249"/>
    <n v="20240422"/>
    <n v="4"/>
    <n v="4.9000000000000004"/>
    <n v="1747"/>
    <n v="0.1"/>
    <m/>
    <n v="73"/>
    <x v="4"/>
    <x v="112"/>
    <x v="16"/>
    <x v="3"/>
    <n v="13.1"/>
    <n v="10.48"/>
    <n v="0"/>
  </r>
  <r>
    <n v="249"/>
    <n v="20240423"/>
    <n v="3.5"/>
    <n v="5"/>
    <n v="1753"/>
    <n v="1.7"/>
    <m/>
    <n v="76"/>
    <x v="4"/>
    <x v="113"/>
    <x v="16"/>
    <x v="3"/>
    <n v="13"/>
    <n v="10.4"/>
    <n v="0"/>
  </r>
  <r>
    <n v="249"/>
    <n v="20240424"/>
    <n v="6"/>
    <n v="5.5"/>
    <n v="1304"/>
    <n v="4"/>
    <m/>
    <n v="83"/>
    <x v="4"/>
    <x v="114"/>
    <x v="16"/>
    <x v="3"/>
    <n v="12.5"/>
    <n v="10"/>
    <n v="0"/>
  </r>
  <r>
    <n v="249"/>
    <n v="20240425"/>
    <n v="3.8"/>
    <n v="5.8"/>
    <n v="990"/>
    <n v="8.9"/>
    <m/>
    <n v="83"/>
    <x v="4"/>
    <x v="115"/>
    <x v="16"/>
    <x v="3"/>
    <n v="12.2"/>
    <n v="9.76"/>
    <n v="0"/>
  </r>
  <r>
    <n v="249"/>
    <n v="20240426"/>
    <n v="2.9"/>
    <n v="6.8"/>
    <n v="2012"/>
    <n v="0.3"/>
    <m/>
    <n v="79"/>
    <x v="4"/>
    <x v="116"/>
    <x v="16"/>
    <x v="3"/>
    <n v="11.2"/>
    <n v="8.9599999999999991"/>
    <n v="0"/>
  </r>
  <r>
    <n v="249"/>
    <n v="20240427"/>
    <n v="3.6"/>
    <n v="10.6"/>
    <n v="1047"/>
    <n v="2.1"/>
    <m/>
    <n v="86"/>
    <x v="4"/>
    <x v="117"/>
    <x v="16"/>
    <x v="3"/>
    <n v="7.4"/>
    <n v="5.9200000000000008"/>
    <n v="0"/>
  </r>
  <r>
    <n v="249"/>
    <n v="20240428"/>
    <n v="7.3"/>
    <n v="11.9"/>
    <n v="1082"/>
    <n v="0.4"/>
    <m/>
    <n v="76"/>
    <x v="4"/>
    <x v="118"/>
    <x v="16"/>
    <x v="3"/>
    <n v="6.1"/>
    <n v="4.88"/>
    <n v="0"/>
  </r>
  <r>
    <n v="249"/>
    <n v="20240429"/>
    <n v="3.8"/>
    <n v="12.6"/>
    <n v="2266"/>
    <n v="0"/>
    <m/>
    <n v="73"/>
    <x v="4"/>
    <x v="119"/>
    <x v="17"/>
    <x v="3"/>
    <n v="5.4"/>
    <n v="4.32"/>
    <n v="0"/>
  </r>
  <r>
    <n v="249"/>
    <n v="20240430"/>
    <n v="3"/>
    <n v="14.8"/>
    <n v="1717"/>
    <n v="-0.1"/>
    <m/>
    <n v="84"/>
    <x v="4"/>
    <x v="120"/>
    <x v="17"/>
    <x v="3"/>
    <n v="3.1999999999999993"/>
    <n v="2.5599999999999996"/>
    <n v="0"/>
  </r>
  <r>
    <n v="249"/>
    <n v="20240501"/>
    <n v="4.5"/>
    <n v="16.8"/>
    <n v="2341"/>
    <n v="7.9"/>
    <m/>
    <n v="87"/>
    <x v="4"/>
    <x v="121"/>
    <x v="17"/>
    <x v="4"/>
    <n v="1.1999999999999993"/>
    <n v="0.95999999999999952"/>
    <n v="0"/>
  </r>
  <r>
    <n v="249"/>
    <n v="20240502"/>
    <n v="4.8"/>
    <n v="17.5"/>
    <n v="2469"/>
    <n v="0"/>
    <m/>
    <n v="78"/>
    <x v="4"/>
    <x v="122"/>
    <x v="17"/>
    <x v="4"/>
    <n v="0.5"/>
    <n v="0.4"/>
    <n v="0"/>
  </r>
  <r>
    <n v="249"/>
    <n v="20240503"/>
    <n v="5.6"/>
    <n v="11.4"/>
    <n v="441"/>
    <n v="4.7"/>
    <m/>
    <n v="91"/>
    <x v="4"/>
    <x v="123"/>
    <x v="17"/>
    <x v="4"/>
    <n v="6.6"/>
    <n v="5.28"/>
    <n v="0"/>
  </r>
  <r>
    <n v="249"/>
    <n v="20240504"/>
    <n v="3.2"/>
    <n v="11.9"/>
    <n v="1807"/>
    <n v="4.8"/>
    <m/>
    <n v="82"/>
    <x v="4"/>
    <x v="124"/>
    <x v="17"/>
    <x v="4"/>
    <n v="6.1"/>
    <n v="4.88"/>
    <n v="0"/>
  </r>
  <r>
    <n v="249"/>
    <n v="20240505"/>
    <n v="3.4"/>
    <n v="12"/>
    <n v="2212"/>
    <n v="3"/>
    <m/>
    <n v="84"/>
    <x v="4"/>
    <x v="125"/>
    <x v="17"/>
    <x v="4"/>
    <n v="6"/>
    <n v="4.8000000000000007"/>
    <n v="0"/>
  </r>
  <r>
    <n v="249"/>
    <n v="20240506"/>
    <n v="3.6"/>
    <n v="12.9"/>
    <n v="2157"/>
    <n v="0"/>
    <m/>
    <n v="81"/>
    <x v="4"/>
    <x v="126"/>
    <x v="18"/>
    <x v="4"/>
    <n v="5.0999999999999996"/>
    <n v="4.08"/>
    <n v="0"/>
  </r>
  <r>
    <n v="249"/>
    <n v="20240507"/>
    <n v="3.4"/>
    <n v="12.8"/>
    <n v="2516"/>
    <n v="0"/>
    <m/>
    <n v="81"/>
    <x v="4"/>
    <x v="127"/>
    <x v="18"/>
    <x v="4"/>
    <n v="5.1999999999999993"/>
    <n v="4.1599999999999993"/>
    <n v="0"/>
  </r>
  <r>
    <n v="249"/>
    <n v="20240508"/>
    <n v="3"/>
    <n v="11.7"/>
    <n v="986"/>
    <n v="-0.1"/>
    <m/>
    <n v="87"/>
    <x v="4"/>
    <x v="128"/>
    <x v="18"/>
    <x v="4"/>
    <n v="6.3000000000000007"/>
    <n v="5.0400000000000009"/>
    <n v="0"/>
  </r>
  <r>
    <n v="249"/>
    <n v="20240509"/>
    <n v="2.1"/>
    <n v="11.8"/>
    <n v="2015"/>
    <n v="0"/>
    <m/>
    <n v="83"/>
    <x v="4"/>
    <x v="129"/>
    <x v="18"/>
    <x v="4"/>
    <n v="6.1999999999999993"/>
    <n v="4.96"/>
    <n v="0"/>
  </r>
  <r>
    <n v="249"/>
    <n v="20240510"/>
    <n v="2.7"/>
    <n v="13.4"/>
    <n v="2252"/>
    <n v="0"/>
    <m/>
    <n v="86"/>
    <x v="4"/>
    <x v="130"/>
    <x v="18"/>
    <x v="4"/>
    <n v="4.5999999999999996"/>
    <n v="3.6799999999999997"/>
    <n v="0"/>
  </r>
  <r>
    <n v="249"/>
    <n v="20240511"/>
    <n v="4.4000000000000004"/>
    <n v="15.6"/>
    <n v="2640"/>
    <n v="0"/>
    <m/>
    <n v="78"/>
    <x v="4"/>
    <x v="131"/>
    <x v="18"/>
    <x v="4"/>
    <n v="2.4000000000000004"/>
    <n v="1.9200000000000004"/>
    <n v="0"/>
  </r>
  <r>
    <n v="249"/>
    <n v="20240512"/>
    <n v="6.2"/>
    <n v="18.8"/>
    <n v="2598"/>
    <n v="0"/>
    <m/>
    <n v="67"/>
    <x v="4"/>
    <x v="132"/>
    <x v="18"/>
    <x v="4"/>
    <n v="0"/>
    <n v="0"/>
    <n v="0.80000000000000071"/>
  </r>
  <r>
    <n v="249"/>
    <n v="20240513"/>
    <n v="3.5"/>
    <n v="19.100000000000001"/>
    <n v="2233"/>
    <n v="4.5999999999999996"/>
    <m/>
    <n v="82"/>
    <x v="4"/>
    <x v="133"/>
    <x v="19"/>
    <x v="4"/>
    <n v="0"/>
    <n v="0"/>
    <n v="1.1000000000000014"/>
  </r>
  <r>
    <n v="249"/>
    <n v="20240514"/>
    <n v="4.8"/>
    <n v="19.8"/>
    <n v="2499"/>
    <n v="-0.1"/>
    <m/>
    <n v="75"/>
    <x v="4"/>
    <x v="134"/>
    <x v="19"/>
    <x v="4"/>
    <n v="0"/>
    <n v="0"/>
    <n v="1.8000000000000007"/>
  </r>
  <r>
    <n v="249"/>
    <n v="20240515"/>
    <n v="2.2999999999999998"/>
    <n v="16.100000000000001"/>
    <n v="1836"/>
    <n v="7.4"/>
    <m/>
    <n v="90"/>
    <x v="4"/>
    <x v="135"/>
    <x v="19"/>
    <x v="4"/>
    <n v="1.8999999999999986"/>
    <n v="1.5199999999999989"/>
    <n v="0"/>
  </r>
  <r>
    <n v="249"/>
    <n v="20240516"/>
    <n v="3.7"/>
    <n v="16.3"/>
    <n v="1721"/>
    <n v="3.5"/>
    <m/>
    <n v="88"/>
    <x v="4"/>
    <x v="136"/>
    <x v="19"/>
    <x v="4"/>
    <n v="1.6999999999999993"/>
    <n v="1.3599999999999994"/>
    <n v="0"/>
  </r>
  <r>
    <n v="249"/>
    <n v="20240517"/>
    <n v="3.6"/>
    <n v="15.2"/>
    <n v="1165"/>
    <n v="0.1"/>
    <m/>
    <n v="93"/>
    <x v="4"/>
    <x v="137"/>
    <x v="19"/>
    <x v="4"/>
    <n v="2.8000000000000007"/>
    <n v="2.2400000000000007"/>
    <n v="0"/>
  </r>
  <r>
    <n v="249"/>
    <n v="20240518"/>
    <n v="2.6"/>
    <n v="17.7"/>
    <n v="2662"/>
    <n v="0"/>
    <m/>
    <n v="75"/>
    <x v="4"/>
    <x v="138"/>
    <x v="19"/>
    <x v="4"/>
    <n v="0.30000000000000071"/>
    <n v="0.24000000000000057"/>
    <n v="0"/>
  </r>
  <r>
    <n v="249"/>
    <n v="20240519"/>
    <n v="4.5999999999999996"/>
    <n v="16.600000000000001"/>
    <n v="2732"/>
    <n v="0"/>
    <m/>
    <n v="75"/>
    <x v="4"/>
    <x v="139"/>
    <x v="19"/>
    <x v="4"/>
    <n v="1.3999999999999986"/>
    <n v="1.119999999999999"/>
    <n v="0"/>
  </r>
  <r>
    <n v="249"/>
    <n v="20240520"/>
    <n v="4.0999999999999996"/>
    <n v="15.8"/>
    <n v="1272"/>
    <n v="2.2999999999999998"/>
    <m/>
    <n v="88"/>
    <x v="4"/>
    <x v="140"/>
    <x v="20"/>
    <x v="4"/>
    <n v="2.1999999999999993"/>
    <n v="1.7599999999999996"/>
    <n v="0"/>
  </r>
  <r>
    <n v="249"/>
    <n v="20240521"/>
    <n v="4.2"/>
    <n v="17.2"/>
    <n v="2138"/>
    <n v="23.1"/>
    <m/>
    <n v="84"/>
    <x v="4"/>
    <x v="141"/>
    <x v="20"/>
    <x v="4"/>
    <n v="0.80000000000000071"/>
    <n v="0.64000000000000057"/>
    <n v="0"/>
  </r>
  <r>
    <n v="249"/>
    <n v="20240522"/>
    <n v="5.2"/>
    <n v="15"/>
    <n v="950"/>
    <n v="14.4"/>
    <m/>
    <n v="87"/>
    <x v="4"/>
    <x v="142"/>
    <x v="20"/>
    <x v="4"/>
    <n v="3"/>
    <n v="2.4000000000000004"/>
    <n v="0"/>
  </r>
  <r>
    <n v="249"/>
    <n v="20240523"/>
    <n v="4.5"/>
    <n v="14.9"/>
    <n v="2126"/>
    <n v="-0.1"/>
    <m/>
    <n v="81"/>
    <x v="4"/>
    <x v="143"/>
    <x v="20"/>
    <x v="4"/>
    <n v="3.0999999999999996"/>
    <n v="2.48"/>
    <n v="0"/>
  </r>
  <r>
    <n v="249"/>
    <n v="20240524"/>
    <n v="2.8"/>
    <n v="15.7"/>
    <n v="1645"/>
    <n v="13.2"/>
    <m/>
    <n v="85"/>
    <x v="4"/>
    <x v="144"/>
    <x v="20"/>
    <x v="4"/>
    <n v="2.3000000000000007"/>
    <n v="1.8400000000000007"/>
    <n v="0"/>
  </r>
  <r>
    <n v="249"/>
    <n v="20240525"/>
    <n v="3.7"/>
    <n v="15.1"/>
    <n v="1945"/>
    <n v="9.1"/>
    <m/>
    <n v="90"/>
    <x v="4"/>
    <x v="145"/>
    <x v="20"/>
    <x v="4"/>
    <n v="2.9000000000000004"/>
    <n v="2.3200000000000003"/>
    <n v="0"/>
  </r>
  <r>
    <n v="249"/>
    <n v="20240526"/>
    <n v="3.8"/>
    <n v="15.7"/>
    <n v="1515"/>
    <n v="0.8"/>
    <m/>
    <n v="83"/>
    <x v="4"/>
    <x v="146"/>
    <x v="20"/>
    <x v="4"/>
    <n v="2.3000000000000007"/>
    <n v="1.8400000000000007"/>
    <n v="0"/>
  </r>
  <r>
    <n v="249"/>
    <n v="20240527"/>
    <n v="4.4000000000000004"/>
    <n v="14.5"/>
    <n v="2384"/>
    <n v="0"/>
    <m/>
    <n v="74"/>
    <x v="4"/>
    <x v="147"/>
    <x v="21"/>
    <x v="4"/>
    <n v="3.5"/>
    <n v="2.8000000000000003"/>
    <n v="0"/>
  </r>
  <r>
    <n v="249"/>
    <n v="20240528"/>
    <n v="4.8"/>
    <n v="14.5"/>
    <n v="1717"/>
    <n v="8.6999999999999993"/>
    <m/>
    <n v="83"/>
    <x v="4"/>
    <x v="148"/>
    <x v="21"/>
    <x v="4"/>
    <n v="3.5"/>
    <n v="2.8000000000000003"/>
    <n v="0"/>
  </r>
  <r>
    <n v="249"/>
    <n v="20240529"/>
    <n v="5.5"/>
    <n v="14.5"/>
    <n v="1656"/>
    <n v="13"/>
    <m/>
    <n v="89"/>
    <x v="4"/>
    <x v="149"/>
    <x v="21"/>
    <x v="4"/>
    <n v="3.5"/>
    <n v="2.8000000000000003"/>
    <n v="0"/>
  </r>
  <r>
    <n v="249"/>
    <n v="20240530"/>
    <n v="4"/>
    <n v="14.2"/>
    <n v="1728"/>
    <n v="1.1000000000000001"/>
    <m/>
    <n v="88"/>
    <x v="4"/>
    <x v="150"/>
    <x v="21"/>
    <x v="4"/>
    <n v="3.8000000000000007"/>
    <n v="3.0400000000000009"/>
    <n v="0"/>
  </r>
  <r>
    <n v="249"/>
    <n v="20240531"/>
    <n v="4.9000000000000004"/>
    <n v="15.3"/>
    <n v="1844"/>
    <n v="2.2999999999999998"/>
    <m/>
    <n v="87"/>
    <x v="4"/>
    <x v="151"/>
    <x v="21"/>
    <x v="4"/>
    <n v="2.6999999999999993"/>
    <n v="2.1599999999999997"/>
    <n v="0"/>
  </r>
  <r>
    <n v="249"/>
    <n v="20240601"/>
    <n v="6.8"/>
    <n v="14.5"/>
    <n v="599"/>
    <n v="1.6"/>
    <m/>
    <n v="92"/>
    <x v="4"/>
    <x v="152"/>
    <x v="21"/>
    <x v="5"/>
    <n v="3.5"/>
    <n v="2.8000000000000003"/>
    <n v="0"/>
  </r>
  <r>
    <n v="249"/>
    <n v="20240602"/>
    <n v="4.7"/>
    <n v="13.3"/>
    <n v="1674"/>
    <n v="0"/>
    <m/>
    <n v="78"/>
    <x v="4"/>
    <x v="153"/>
    <x v="21"/>
    <x v="5"/>
    <n v="4.6999999999999993"/>
    <n v="3.76"/>
    <n v="0"/>
  </r>
  <r>
    <n v="249"/>
    <n v="20240603"/>
    <n v="3"/>
    <n v="13.7"/>
    <n v="1456"/>
    <n v="-0.1"/>
    <m/>
    <n v="86"/>
    <x v="4"/>
    <x v="154"/>
    <x v="22"/>
    <x v="5"/>
    <n v="4.3000000000000007"/>
    <n v="3.4400000000000008"/>
    <n v="0"/>
  </r>
  <r>
    <n v="249"/>
    <n v="20240604"/>
    <n v="4.3"/>
    <n v="15.4"/>
    <n v="1161"/>
    <n v="2.9"/>
    <m/>
    <n v="85"/>
    <x v="4"/>
    <x v="155"/>
    <x v="22"/>
    <x v="5"/>
    <n v="2.5999999999999996"/>
    <n v="2.0799999999999996"/>
    <n v="0"/>
  </r>
  <r>
    <n v="249"/>
    <n v="20240605"/>
    <n v="4.8"/>
    <n v="12.1"/>
    <n v="2761"/>
    <n v="0.3"/>
    <m/>
    <n v="73"/>
    <x v="4"/>
    <x v="156"/>
    <x v="22"/>
    <x v="5"/>
    <n v="5.9"/>
    <n v="4.7200000000000006"/>
    <n v="0"/>
  </r>
  <r>
    <n v="249"/>
    <n v="20240606"/>
    <n v="3.6"/>
    <n v="12.8"/>
    <n v="1817"/>
    <n v="-0.1"/>
    <m/>
    <n v="73"/>
    <x v="4"/>
    <x v="157"/>
    <x v="22"/>
    <x v="5"/>
    <n v="5.1999999999999993"/>
    <n v="4.1599999999999993"/>
    <n v="0"/>
  </r>
  <r>
    <n v="249"/>
    <n v="20240607"/>
    <n v="4.5"/>
    <n v="14.3"/>
    <n v="2515"/>
    <n v="0"/>
    <m/>
    <n v="68"/>
    <x v="4"/>
    <x v="158"/>
    <x v="22"/>
    <x v="5"/>
    <n v="3.6999999999999993"/>
    <n v="2.9599999999999995"/>
    <n v="0"/>
  </r>
  <r>
    <n v="249"/>
    <n v="20240608"/>
    <n v="5"/>
    <n v="13.1"/>
    <n v="1561"/>
    <n v="1.3"/>
    <m/>
    <n v="82"/>
    <x v="4"/>
    <x v="159"/>
    <x v="22"/>
    <x v="5"/>
    <n v="4.9000000000000004"/>
    <n v="3.9200000000000004"/>
    <n v="0"/>
  </r>
  <r>
    <n v="249"/>
    <n v="20240609"/>
    <n v="4.9000000000000004"/>
    <n v="12.4"/>
    <n v="1707"/>
    <n v="2"/>
    <m/>
    <n v="77"/>
    <x v="4"/>
    <x v="160"/>
    <x v="22"/>
    <x v="5"/>
    <n v="5.6"/>
    <n v="4.4799999999999995"/>
    <n v="0"/>
  </r>
  <r>
    <n v="249"/>
    <n v="20240610"/>
    <n v="4.7"/>
    <n v="10.7"/>
    <n v="547"/>
    <n v="22.5"/>
    <m/>
    <n v="91"/>
    <x v="4"/>
    <x v="161"/>
    <x v="23"/>
    <x v="5"/>
    <n v="7.3000000000000007"/>
    <n v="5.8400000000000007"/>
    <n v="0"/>
  </r>
  <r>
    <n v="249"/>
    <n v="20240611"/>
    <n v="5.7"/>
    <n v="11.7"/>
    <n v="2200"/>
    <n v="2.5"/>
    <m/>
    <n v="78"/>
    <x v="4"/>
    <x v="162"/>
    <x v="23"/>
    <x v="5"/>
    <n v="6.3000000000000007"/>
    <n v="5.0400000000000009"/>
    <n v="0"/>
  </r>
  <r>
    <n v="249"/>
    <n v="20240612"/>
    <n v="4.4000000000000004"/>
    <n v="11.3"/>
    <n v="1716"/>
    <n v="1"/>
    <m/>
    <n v="79"/>
    <x v="4"/>
    <x v="163"/>
    <x v="23"/>
    <x v="5"/>
    <n v="6.6999999999999993"/>
    <n v="5.3599999999999994"/>
    <n v="0"/>
  </r>
  <r>
    <n v="249"/>
    <n v="20240613"/>
    <n v="3.8"/>
    <n v="14.1"/>
    <n v="2171"/>
    <n v="0.2"/>
    <m/>
    <n v="73"/>
    <x v="4"/>
    <x v="164"/>
    <x v="23"/>
    <x v="5"/>
    <n v="3.9000000000000004"/>
    <n v="3.1200000000000006"/>
    <n v="0"/>
  </r>
  <r>
    <n v="249"/>
    <n v="20240614"/>
    <n v="4.4000000000000004"/>
    <n v="14.8"/>
    <n v="964"/>
    <n v="2.5"/>
    <m/>
    <n v="84"/>
    <x v="4"/>
    <x v="165"/>
    <x v="23"/>
    <x v="5"/>
    <n v="3.1999999999999993"/>
    <n v="2.5599999999999996"/>
    <n v="0"/>
  </r>
  <r>
    <n v="249"/>
    <n v="20240615"/>
    <n v="6.3"/>
    <n v="13.9"/>
    <n v="1546"/>
    <n v="8.9"/>
    <m/>
    <n v="84"/>
    <x v="4"/>
    <x v="166"/>
    <x v="23"/>
    <x v="5"/>
    <n v="4.0999999999999996"/>
    <n v="3.28"/>
    <n v="0"/>
  </r>
  <r>
    <n v="249"/>
    <n v="20240616"/>
    <n v="5.7"/>
    <n v="14.4"/>
    <n v="1894"/>
    <n v="1.1000000000000001"/>
    <m/>
    <n v="82"/>
    <x v="4"/>
    <x v="167"/>
    <x v="23"/>
    <x v="5"/>
    <n v="3.5999999999999996"/>
    <n v="2.88"/>
    <n v="0"/>
  </r>
  <r>
    <n v="249"/>
    <n v="20240617"/>
    <n v="4.3"/>
    <n v="15.2"/>
    <n v="2921"/>
    <n v="0"/>
    <m/>
    <n v="77"/>
    <x v="4"/>
    <x v="168"/>
    <x v="24"/>
    <x v="5"/>
    <n v="2.8000000000000007"/>
    <n v="2.2400000000000007"/>
    <n v="0"/>
  </r>
  <r>
    <n v="249"/>
    <n v="20240618"/>
    <n v="2"/>
    <n v="15.5"/>
    <n v="1340"/>
    <n v="-0.1"/>
    <m/>
    <n v="79"/>
    <x v="4"/>
    <x v="169"/>
    <x v="24"/>
    <x v="5"/>
    <n v="2.5"/>
    <n v="2"/>
    <n v="0"/>
  </r>
  <r>
    <n v="249"/>
    <n v="20240619"/>
    <n v="3.5"/>
    <n v="14.2"/>
    <n v="2282"/>
    <n v="0"/>
    <m/>
    <n v="80"/>
    <x v="4"/>
    <x v="170"/>
    <x v="24"/>
    <x v="5"/>
    <n v="3.8000000000000007"/>
    <n v="3.0400000000000009"/>
    <n v="0"/>
  </r>
  <r>
    <n v="249"/>
    <n v="20240620"/>
    <n v="3.4"/>
    <n v="14.8"/>
    <n v="1948"/>
    <n v="0"/>
    <m/>
    <n v="82"/>
    <x v="4"/>
    <x v="171"/>
    <x v="24"/>
    <x v="5"/>
    <n v="3.1999999999999993"/>
    <n v="2.5599999999999996"/>
    <n v="0"/>
  </r>
  <r>
    <n v="249"/>
    <n v="20240621"/>
    <n v="2.8"/>
    <n v="15.5"/>
    <n v="941"/>
    <n v="1.2"/>
    <m/>
    <n v="90"/>
    <x v="4"/>
    <x v="172"/>
    <x v="24"/>
    <x v="5"/>
    <n v="2.5"/>
    <n v="2"/>
    <n v="0"/>
  </r>
  <r>
    <n v="249"/>
    <n v="20240622"/>
    <n v="4.7"/>
    <n v="16.3"/>
    <n v="2634"/>
    <n v="0"/>
    <m/>
    <n v="83"/>
    <x v="4"/>
    <x v="173"/>
    <x v="24"/>
    <x v="5"/>
    <n v="1.6999999999999993"/>
    <n v="1.3599999999999994"/>
    <n v="0"/>
  </r>
  <r>
    <n v="249"/>
    <n v="20240623"/>
    <n v="2.8"/>
    <n v="17.7"/>
    <n v="2908"/>
    <n v="0"/>
    <m/>
    <n v="77"/>
    <x v="4"/>
    <x v="174"/>
    <x v="24"/>
    <x v="5"/>
    <n v="0.30000000000000071"/>
    <n v="0.24000000000000057"/>
    <n v="0"/>
  </r>
  <r>
    <n v="249"/>
    <n v="20240624"/>
    <n v="2.5"/>
    <n v="18.7"/>
    <n v="3003"/>
    <n v="0"/>
    <m/>
    <n v="76"/>
    <x v="4"/>
    <x v="175"/>
    <x v="25"/>
    <x v="5"/>
    <n v="0"/>
    <n v="0"/>
    <n v="0.69999999999999929"/>
  </r>
  <r>
    <n v="249"/>
    <n v="20240625"/>
    <n v="3.6"/>
    <n v="21.2"/>
    <n v="2979"/>
    <n v="0"/>
    <m/>
    <n v="77"/>
    <x v="4"/>
    <x v="176"/>
    <x v="25"/>
    <x v="5"/>
    <n v="0"/>
    <n v="0"/>
    <n v="3.1999999999999993"/>
  </r>
  <r>
    <n v="249"/>
    <n v="20240626"/>
    <n v="2.7"/>
    <n v="23.1"/>
    <n v="2950"/>
    <n v="0"/>
    <m/>
    <n v="73"/>
    <x v="4"/>
    <x v="177"/>
    <x v="25"/>
    <x v="5"/>
    <n v="0"/>
    <n v="0"/>
    <n v="5.1000000000000014"/>
  </r>
  <r>
    <n v="249"/>
    <n v="20240627"/>
    <n v="4.5"/>
    <n v="21.5"/>
    <n v="2679"/>
    <n v="0"/>
    <m/>
    <n v="74"/>
    <x v="4"/>
    <x v="178"/>
    <x v="25"/>
    <x v="5"/>
    <n v="0"/>
    <n v="0"/>
    <n v="3.5"/>
  </r>
  <r>
    <n v="249"/>
    <n v="20240628"/>
    <n v="5.3"/>
    <n v="16.399999999999999"/>
    <n v="2677"/>
    <n v="0"/>
    <m/>
    <n v="74"/>
    <x v="4"/>
    <x v="179"/>
    <x v="25"/>
    <x v="5"/>
    <n v="1.6000000000000014"/>
    <n v="1.2800000000000011"/>
    <n v="0"/>
  </r>
  <r>
    <n v="249"/>
    <n v="20240629"/>
    <n v="2.8"/>
    <n v="18.600000000000001"/>
    <n v="2811"/>
    <n v="0"/>
    <m/>
    <n v="70"/>
    <x v="4"/>
    <x v="180"/>
    <x v="25"/>
    <x v="5"/>
    <n v="0"/>
    <n v="0"/>
    <n v="0.60000000000000142"/>
  </r>
  <r>
    <n v="249"/>
    <n v="20240630"/>
    <n v="4.4000000000000004"/>
    <n v="16.8"/>
    <n v="1925"/>
    <n v="0.8"/>
    <m/>
    <n v="79"/>
    <x v="4"/>
    <x v="181"/>
    <x v="25"/>
    <x v="5"/>
    <n v="1.1999999999999993"/>
    <n v="0.95999999999999952"/>
    <n v="0"/>
  </r>
  <r>
    <n v="249"/>
    <n v="20240701"/>
    <n v="5.3"/>
    <n v="15.7"/>
    <n v="1754"/>
    <n v="0.2"/>
    <m/>
    <n v="78"/>
    <x v="4"/>
    <x v="182"/>
    <x v="26"/>
    <x v="6"/>
    <n v="2.3000000000000007"/>
    <n v="1.8400000000000007"/>
    <n v="0"/>
  </r>
  <r>
    <n v="249"/>
    <n v="20240702"/>
    <n v="4.5"/>
    <n v="14.4"/>
    <n v="1416"/>
    <n v="3.6"/>
    <m/>
    <n v="82"/>
    <x v="4"/>
    <x v="183"/>
    <x v="26"/>
    <x v="6"/>
    <n v="3.5999999999999996"/>
    <n v="2.88"/>
    <n v="0"/>
  </r>
  <r>
    <n v="249"/>
    <n v="20240703"/>
    <n v="4.2"/>
    <n v="13.7"/>
    <n v="1328"/>
    <n v="12.1"/>
    <m/>
    <n v="83"/>
    <x v="4"/>
    <x v="184"/>
    <x v="26"/>
    <x v="6"/>
    <n v="4.3000000000000007"/>
    <n v="3.4400000000000008"/>
    <n v="0"/>
  </r>
  <r>
    <n v="249"/>
    <n v="20240704"/>
    <n v="7.2"/>
    <n v="15.5"/>
    <n v="2436"/>
    <n v="5.9"/>
    <m/>
    <n v="72"/>
    <x v="4"/>
    <x v="185"/>
    <x v="26"/>
    <x v="6"/>
    <n v="2.5"/>
    <n v="2"/>
    <n v="0"/>
  </r>
  <r>
    <n v="249"/>
    <n v="20240705"/>
    <n v="5.3"/>
    <n v="15.9"/>
    <n v="990"/>
    <n v="2.2000000000000002"/>
    <m/>
    <n v="85"/>
    <x v="4"/>
    <x v="186"/>
    <x v="26"/>
    <x v="6"/>
    <n v="2.0999999999999996"/>
    <n v="1.6799999999999997"/>
    <n v="0"/>
  </r>
  <r>
    <n v="249"/>
    <n v="20240706"/>
    <n v="7.5"/>
    <n v="15.6"/>
    <n v="1693"/>
    <n v="20.100000000000001"/>
    <m/>
    <n v="83"/>
    <x v="4"/>
    <x v="187"/>
    <x v="26"/>
    <x v="6"/>
    <n v="2.4000000000000004"/>
    <n v="1.9200000000000004"/>
    <n v="0"/>
  </r>
  <r>
    <n v="249"/>
    <n v="20240707"/>
    <n v="4.9000000000000004"/>
    <n v="14.8"/>
    <n v="1861"/>
    <n v="3.3"/>
    <m/>
    <n v="81"/>
    <x v="4"/>
    <x v="188"/>
    <x v="26"/>
    <x v="6"/>
    <n v="3.1999999999999993"/>
    <n v="2.5599999999999996"/>
    <n v="0"/>
  </r>
  <r>
    <n v="249"/>
    <n v="20240708"/>
    <n v="3.3"/>
    <n v="16.5"/>
    <n v="2356"/>
    <n v="2"/>
    <m/>
    <n v="80"/>
    <x v="4"/>
    <x v="189"/>
    <x v="27"/>
    <x v="6"/>
    <n v="1.5"/>
    <n v="1.2000000000000002"/>
    <n v="0"/>
  </r>
  <r>
    <n v="249"/>
    <n v="20240709"/>
    <n v="3.8"/>
    <n v="19.7"/>
    <n v="1711"/>
    <n v="10.6"/>
    <m/>
    <n v="82"/>
    <x v="4"/>
    <x v="190"/>
    <x v="27"/>
    <x v="6"/>
    <n v="0"/>
    <n v="0"/>
    <n v="1.6999999999999993"/>
  </r>
  <r>
    <n v="249"/>
    <n v="20240710"/>
    <n v="5"/>
    <n v="18.3"/>
    <n v="2207"/>
    <n v="0.9"/>
    <m/>
    <n v="84"/>
    <x v="4"/>
    <x v="191"/>
    <x v="27"/>
    <x v="6"/>
    <n v="0"/>
    <n v="0"/>
    <n v="0.30000000000000071"/>
  </r>
  <r>
    <n v="249"/>
    <n v="20240711"/>
    <n v="4"/>
    <n v="16.8"/>
    <n v="2345"/>
    <n v="0"/>
    <m/>
    <n v="81"/>
    <x v="4"/>
    <x v="192"/>
    <x v="27"/>
    <x v="6"/>
    <n v="1.1999999999999993"/>
    <n v="0.95999999999999952"/>
    <n v="0"/>
  </r>
  <r>
    <n v="249"/>
    <n v="20240712"/>
    <n v="3.5"/>
    <n v="14.3"/>
    <n v="499"/>
    <n v="18.399999999999999"/>
    <m/>
    <n v="91"/>
    <x v="4"/>
    <x v="193"/>
    <x v="27"/>
    <x v="6"/>
    <n v="3.6999999999999993"/>
    <n v="2.9599999999999995"/>
    <n v="0"/>
  </r>
  <r>
    <n v="249"/>
    <n v="20240713"/>
    <n v="5.9"/>
    <n v="15"/>
    <n v="1621"/>
    <n v="1.2"/>
    <m/>
    <n v="88"/>
    <x v="4"/>
    <x v="194"/>
    <x v="27"/>
    <x v="6"/>
    <n v="3"/>
    <n v="2.4000000000000004"/>
    <n v="0"/>
  </r>
  <r>
    <n v="249"/>
    <n v="20240714"/>
    <n v="6.1"/>
    <n v="16.600000000000001"/>
    <n v="2391"/>
    <n v="-0.1"/>
    <m/>
    <n v="78"/>
    <x v="4"/>
    <x v="195"/>
    <x v="27"/>
    <x v="6"/>
    <n v="1.3999999999999986"/>
    <n v="1.119999999999999"/>
    <n v="0"/>
  </r>
  <r>
    <n v="249"/>
    <n v="20240715"/>
    <n v="2.8"/>
    <n v="18.8"/>
    <n v="2372"/>
    <n v="1.6"/>
    <m/>
    <n v="76"/>
    <x v="4"/>
    <x v="196"/>
    <x v="28"/>
    <x v="6"/>
    <n v="0"/>
    <n v="0"/>
    <n v="0.80000000000000071"/>
  </r>
  <r>
    <n v="249"/>
    <n v="20240716"/>
    <n v="6.3"/>
    <n v="17.399999999999999"/>
    <n v="1271"/>
    <n v="10.8"/>
    <m/>
    <n v="84"/>
    <x v="4"/>
    <x v="197"/>
    <x v="28"/>
    <x v="6"/>
    <n v="0.60000000000000142"/>
    <n v="0.48000000000000115"/>
    <n v="0"/>
  </r>
  <r>
    <n v="249"/>
    <n v="20240717"/>
    <n v="3.5"/>
    <n v="16.8"/>
    <n v="1902"/>
    <n v="0.1"/>
    <m/>
    <n v="84"/>
    <x v="4"/>
    <x v="198"/>
    <x v="28"/>
    <x v="6"/>
    <n v="1.1999999999999993"/>
    <n v="0.95999999999999952"/>
    <n v="0"/>
  </r>
  <r>
    <n v="249"/>
    <n v="20240718"/>
    <n v="2"/>
    <n v="18.5"/>
    <n v="2526"/>
    <n v="0"/>
    <m/>
    <n v="81"/>
    <x v="4"/>
    <x v="199"/>
    <x v="28"/>
    <x v="6"/>
    <n v="0"/>
    <n v="0"/>
    <n v="0.5"/>
  </r>
  <r>
    <n v="249"/>
    <n v="20240719"/>
    <n v="2.8"/>
    <n v="22.3"/>
    <n v="1914"/>
    <n v="-0.1"/>
    <m/>
    <n v="75"/>
    <x v="4"/>
    <x v="200"/>
    <x v="28"/>
    <x v="6"/>
    <n v="0"/>
    <n v="0"/>
    <n v="4.3000000000000007"/>
  </r>
  <r>
    <n v="249"/>
    <n v="20240720"/>
    <n v="3.1"/>
    <n v="23.1"/>
    <n v="2550"/>
    <n v="0"/>
    <m/>
    <n v="72"/>
    <x v="4"/>
    <x v="201"/>
    <x v="28"/>
    <x v="6"/>
    <n v="0"/>
    <n v="0"/>
    <n v="5.1000000000000014"/>
  </r>
  <r>
    <n v="249"/>
    <n v="20240721"/>
    <n v="3.3"/>
    <n v="18.8"/>
    <n v="1277"/>
    <n v="1"/>
    <m/>
    <n v="87"/>
    <x v="4"/>
    <x v="202"/>
    <x v="28"/>
    <x v="6"/>
    <n v="0"/>
    <n v="0"/>
    <n v="0.80000000000000071"/>
  </r>
  <r>
    <n v="249"/>
    <n v="20240722"/>
    <n v="4.5"/>
    <n v="18.2"/>
    <n v="2057"/>
    <n v="0.2"/>
    <m/>
    <n v="79"/>
    <x v="4"/>
    <x v="203"/>
    <x v="29"/>
    <x v="6"/>
    <n v="0"/>
    <n v="0"/>
    <n v="0.19999999999999929"/>
  </r>
  <r>
    <n v="249"/>
    <n v="20240723"/>
    <n v="4.7"/>
    <n v="18.7"/>
    <n v="1870"/>
    <n v="-0.1"/>
    <m/>
    <n v="82"/>
    <x v="4"/>
    <x v="204"/>
    <x v="29"/>
    <x v="6"/>
    <n v="0"/>
    <n v="0"/>
    <n v="0.69999999999999929"/>
  </r>
  <r>
    <n v="249"/>
    <n v="20240724"/>
    <n v="2.8"/>
    <n v="16.600000000000001"/>
    <n v="2485"/>
    <n v="0"/>
    <m/>
    <n v="76"/>
    <x v="4"/>
    <x v="205"/>
    <x v="29"/>
    <x v="6"/>
    <n v="1.3999999999999986"/>
    <n v="1.119999999999999"/>
    <n v="0"/>
  </r>
  <r>
    <n v="249"/>
    <n v="20240725"/>
    <n v="4.3"/>
    <n v="18.7"/>
    <n v="1088"/>
    <n v="2"/>
    <m/>
    <n v="79"/>
    <x v="4"/>
    <x v="206"/>
    <x v="29"/>
    <x v="6"/>
    <n v="0"/>
    <n v="0"/>
    <n v="0.69999999999999929"/>
  </r>
  <r>
    <n v="249"/>
    <n v="20240726"/>
    <n v="3.9"/>
    <n v="17.899999999999999"/>
    <n v="2006"/>
    <n v="3.5"/>
    <m/>
    <n v="84"/>
    <x v="4"/>
    <x v="207"/>
    <x v="29"/>
    <x v="6"/>
    <n v="0.10000000000000142"/>
    <n v="8.000000000000114E-2"/>
    <n v="0"/>
  </r>
  <r>
    <n v="249"/>
    <n v="20240727"/>
    <n v="2.7"/>
    <n v="18.100000000000001"/>
    <n v="2417"/>
    <n v="-0.1"/>
    <m/>
    <n v="79"/>
    <x v="4"/>
    <x v="208"/>
    <x v="29"/>
    <x v="6"/>
    <n v="0"/>
    <n v="0"/>
    <n v="0.10000000000000142"/>
  </r>
  <r>
    <n v="249"/>
    <n v="20240728"/>
    <n v="2.6"/>
    <n v="17.5"/>
    <n v="2529"/>
    <n v="0"/>
    <m/>
    <n v="77"/>
    <x v="4"/>
    <x v="209"/>
    <x v="29"/>
    <x v="6"/>
    <n v="0.5"/>
    <n v="0.4"/>
    <n v="0"/>
  </r>
  <r>
    <n v="249"/>
    <n v="20240729"/>
    <n v="3.1"/>
    <n v="19.7"/>
    <n v="2737"/>
    <n v="0"/>
    <m/>
    <n v="72"/>
    <x v="4"/>
    <x v="210"/>
    <x v="30"/>
    <x v="6"/>
    <n v="0"/>
    <n v="0"/>
    <n v="1.6999999999999993"/>
  </r>
  <r>
    <n v="249"/>
    <n v="20240730"/>
    <n v="2.2999999999999998"/>
    <n v="21.5"/>
    <n v="2496"/>
    <n v="0"/>
    <m/>
    <n v="73"/>
    <x v="4"/>
    <x v="211"/>
    <x v="30"/>
    <x v="6"/>
    <n v="0"/>
    <n v="0"/>
    <n v="3.5"/>
  </r>
  <r>
    <n v="249"/>
    <n v="20240731"/>
    <n v="3.9"/>
    <n v="19.7"/>
    <n v="2085"/>
    <n v="0"/>
    <m/>
    <n v="78"/>
    <x v="4"/>
    <x v="212"/>
    <x v="30"/>
    <x v="6"/>
    <n v="0"/>
    <n v="0"/>
    <n v="1.6999999999999993"/>
  </r>
  <r>
    <n v="249"/>
    <n v="20240801"/>
    <n v="4.0999999999999996"/>
    <n v="18.2"/>
    <n v="1463"/>
    <n v="0"/>
    <m/>
    <n v="81"/>
    <x v="4"/>
    <x v="213"/>
    <x v="30"/>
    <x v="7"/>
    <n v="0"/>
    <n v="0"/>
    <n v="0.19999999999999929"/>
  </r>
  <r>
    <n v="249"/>
    <n v="20240802"/>
    <n v="2.2999999999999998"/>
    <n v="18.899999999999999"/>
    <n v="2283"/>
    <n v="0"/>
    <m/>
    <n v="74"/>
    <x v="4"/>
    <x v="214"/>
    <x v="30"/>
    <x v="7"/>
    <n v="0"/>
    <n v="0"/>
    <n v="0.89999999999999858"/>
  </r>
  <r>
    <n v="249"/>
    <n v="20240803"/>
    <n v="4.7"/>
    <n v="19.7"/>
    <n v="1567"/>
    <n v="-0.1"/>
    <m/>
    <n v="83"/>
    <x v="4"/>
    <x v="215"/>
    <x v="30"/>
    <x v="7"/>
    <n v="0"/>
    <n v="0"/>
    <n v="1.6999999999999993"/>
  </r>
  <r>
    <n v="249"/>
    <n v="20240804"/>
    <n v="2.7"/>
    <n v="17.100000000000001"/>
    <n v="1762"/>
    <n v="0"/>
    <m/>
    <n v="73"/>
    <x v="4"/>
    <x v="216"/>
    <x v="30"/>
    <x v="7"/>
    <n v="0.89999999999999858"/>
    <n v="0.71999999999999886"/>
    <n v="0"/>
  </r>
  <r>
    <n v="249"/>
    <n v="20240805"/>
    <n v="2.9"/>
    <n v="18.8"/>
    <n v="2276"/>
    <n v="0"/>
    <m/>
    <n v="75"/>
    <x v="4"/>
    <x v="217"/>
    <x v="31"/>
    <x v="7"/>
    <n v="0"/>
    <n v="0"/>
    <n v="0.80000000000000071"/>
  </r>
  <r>
    <n v="249"/>
    <n v="20240806"/>
    <n v="3.3"/>
    <n v="21.9"/>
    <n v="2279"/>
    <n v="0"/>
    <m/>
    <n v="70"/>
    <x v="4"/>
    <x v="218"/>
    <x v="31"/>
    <x v="7"/>
    <n v="0"/>
    <n v="0"/>
    <n v="3.8999999999999986"/>
  </r>
  <r>
    <n v="249"/>
    <n v="20240807"/>
    <n v="4"/>
    <n v="19.3"/>
    <n v="2390"/>
    <n v="0.6"/>
    <m/>
    <n v="73"/>
    <x v="4"/>
    <x v="219"/>
    <x v="31"/>
    <x v="7"/>
    <n v="0"/>
    <n v="0"/>
    <n v="1.3000000000000007"/>
  </r>
  <r>
    <n v="249"/>
    <n v="20240808"/>
    <n v="4.5"/>
    <n v="20"/>
    <n v="2458"/>
    <n v="0.4"/>
    <m/>
    <n v="69"/>
    <x v="4"/>
    <x v="220"/>
    <x v="31"/>
    <x v="7"/>
    <n v="0"/>
    <n v="0"/>
    <n v="2"/>
  </r>
  <r>
    <n v="249"/>
    <n v="20240809"/>
    <n v="6"/>
    <n v="19.100000000000001"/>
    <n v="1151"/>
    <n v="0.9"/>
    <m/>
    <n v="82"/>
    <x v="4"/>
    <x v="221"/>
    <x v="31"/>
    <x v="7"/>
    <n v="0"/>
    <n v="0"/>
    <n v="1.1000000000000014"/>
  </r>
  <r>
    <n v="249"/>
    <n v="20240810"/>
    <n v="4.5"/>
    <n v="19"/>
    <n v="1949"/>
    <n v="0.2"/>
    <m/>
    <n v="79"/>
    <x v="4"/>
    <x v="222"/>
    <x v="31"/>
    <x v="7"/>
    <n v="0"/>
    <n v="0"/>
    <n v="1"/>
  </r>
  <r>
    <n v="249"/>
    <n v="20240811"/>
    <n v="2.8"/>
    <n v="19.899999999999999"/>
    <n v="1958"/>
    <n v="0"/>
    <m/>
    <n v="79"/>
    <x v="4"/>
    <x v="223"/>
    <x v="31"/>
    <x v="7"/>
    <n v="0"/>
    <n v="0"/>
    <n v="1.8999999999999986"/>
  </r>
  <r>
    <n v="249"/>
    <n v="20240812"/>
    <n v="5"/>
    <n v="23.4"/>
    <n v="2429"/>
    <n v="0"/>
    <m/>
    <n v="70"/>
    <x v="4"/>
    <x v="224"/>
    <x v="32"/>
    <x v="7"/>
    <n v="0"/>
    <n v="0"/>
    <n v="5.3999999999999986"/>
  </r>
  <r>
    <n v="249"/>
    <n v="20240813"/>
    <n v="3"/>
    <n v="22.5"/>
    <n v="1335"/>
    <n v="0.3"/>
    <m/>
    <n v="81"/>
    <x v="4"/>
    <x v="225"/>
    <x v="32"/>
    <x v="7"/>
    <n v="0"/>
    <n v="0"/>
    <n v="4.5"/>
  </r>
  <r>
    <n v="249"/>
    <n v="20240814"/>
    <n v="2.1"/>
    <n v="19.600000000000001"/>
    <n v="843"/>
    <n v="2.9"/>
    <m/>
    <n v="87"/>
    <x v="4"/>
    <x v="226"/>
    <x v="32"/>
    <x v="7"/>
    <n v="0"/>
    <n v="0"/>
    <n v="1.6000000000000014"/>
  </r>
  <r>
    <n v="249"/>
    <n v="20240815"/>
    <n v="5.5"/>
    <n v="20.3"/>
    <n v="2070"/>
    <n v="0"/>
    <m/>
    <n v="80"/>
    <x v="4"/>
    <x v="227"/>
    <x v="32"/>
    <x v="7"/>
    <n v="0"/>
    <n v="0"/>
    <n v="2.3000000000000007"/>
  </r>
  <r>
    <n v="249"/>
    <n v="20240816"/>
    <n v="3.6"/>
    <n v="19"/>
    <n v="1122"/>
    <n v="3.1"/>
    <m/>
    <n v="85"/>
    <x v="4"/>
    <x v="228"/>
    <x v="32"/>
    <x v="7"/>
    <n v="0"/>
    <n v="0"/>
    <n v="1"/>
  </r>
  <r>
    <n v="249"/>
    <n v="20240817"/>
    <n v="1.9"/>
    <n v="16.8"/>
    <n v="2232"/>
    <n v="0"/>
    <m/>
    <n v="75"/>
    <x v="4"/>
    <x v="229"/>
    <x v="32"/>
    <x v="7"/>
    <n v="1.1999999999999993"/>
    <n v="0.95999999999999952"/>
    <n v="0"/>
  </r>
  <r>
    <n v="249"/>
    <n v="20240818"/>
    <n v="2.4"/>
    <n v="17"/>
    <n v="1750"/>
    <n v="0"/>
    <m/>
    <n v="76"/>
    <x v="4"/>
    <x v="230"/>
    <x v="32"/>
    <x v="7"/>
    <n v="1"/>
    <n v="0.8"/>
    <n v="0"/>
  </r>
  <r>
    <n v="249"/>
    <n v="20240819"/>
    <n v="3.6"/>
    <n v="18.3"/>
    <n v="1936"/>
    <n v="0"/>
    <m/>
    <n v="69"/>
    <x v="4"/>
    <x v="231"/>
    <x v="33"/>
    <x v="7"/>
    <n v="0"/>
    <n v="0"/>
    <n v="0.30000000000000071"/>
  </r>
  <r>
    <n v="249"/>
    <n v="20240820"/>
    <n v="4.5"/>
    <n v="18"/>
    <n v="991"/>
    <n v="13.7"/>
    <m/>
    <n v="81"/>
    <x v="4"/>
    <x v="232"/>
    <x v="33"/>
    <x v="7"/>
    <n v="0"/>
    <n v="0"/>
    <n v="0"/>
  </r>
  <r>
    <n v="249"/>
    <n v="20240821"/>
    <n v="5.8"/>
    <n v="16"/>
    <n v="1683"/>
    <n v="0"/>
    <m/>
    <n v="71"/>
    <x v="4"/>
    <x v="233"/>
    <x v="33"/>
    <x v="7"/>
    <n v="2"/>
    <n v="1.6"/>
    <n v="0"/>
  </r>
  <r>
    <n v="249"/>
    <n v="20240822"/>
    <n v="7.8"/>
    <n v="18.600000000000001"/>
    <n v="1123"/>
    <n v="-0.1"/>
    <m/>
    <n v="70"/>
    <x v="4"/>
    <x v="234"/>
    <x v="33"/>
    <x v="7"/>
    <n v="0"/>
    <n v="0"/>
    <n v="0.60000000000000142"/>
  </r>
  <r>
    <n v="249"/>
    <n v="20240823"/>
    <n v="6.9"/>
    <n v="18.600000000000001"/>
    <n v="1144"/>
    <n v="1.7"/>
    <m/>
    <n v="75"/>
    <x v="4"/>
    <x v="235"/>
    <x v="33"/>
    <x v="7"/>
    <n v="0"/>
    <n v="0"/>
    <n v="0.60000000000000142"/>
  </r>
  <r>
    <n v="249"/>
    <n v="20240824"/>
    <n v="4.8"/>
    <n v="17.8"/>
    <n v="936"/>
    <n v="9.9"/>
    <m/>
    <n v="87"/>
    <x v="4"/>
    <x v="236"/>
    <x v="33"/>
    <x v="7"/>
    <n v="0.19999999999999929"/>
    <n v="0.15999999999999945"/>
    <n v="0"/>
  </r>
  <r>
    <n v="249"/>
    <n v="20240825"/>
    <n v="5.7"/>
    <n v="16.3"/>
    <n v="1998"/>
    <n v="0"/>
    <m/>
    <n v="71"/>
    <x v="4"/>
    <x v="237"/>
    <x v="33"/>
    <x v="7"/>
    <n v="1.6999999999999993"/>
    <n v="1.3599999999999994"/>
    <n v="0"/>
  </r>
  <r>
    <n v="249"/>
    <n v="20240826"/>
    <n v="5.2"/>
    <n v="16.600000000000001"/>
    <n v="1494"/>
    <n v="2.2999999999999998"/>
    <m/>
    <n v="82"/>
    <x v="4"/>
    <x v="238"/>
    <x v="34"/>
    <x v="7"/>
    <n v="1.3999999999999986"/>
    <n v="1.119999999999999"/>
    <n v="0"/>
  </r>
  <r>
    <n v="249"/>
    <n v="20240827"/>
    <n v="3"/>
    <n v="18.100000000000001"/>
    <n v="2025"/>
    <n v="0"/>
    <m/>
    <n v="75"/>
    <x v="4"/>
    <x v="239"/>
    <x v="34"/>
    <x v="7"/>
    <n v="0"/>
    <n v="0"/>
    <n v="0.10000000000000142"/>
  </r>
  <r>
    <n v="249"/>
    <n v="20240828"/>
    <n v="2.2000000000000002"/>
    <n v="20.2"/>
    <n v="2067"/>
    <n v="0"/>
    <m/>
    <n v="76"/>
    <x v="4"/>
    <x v="240"/>
    <x v="34"/>
    <x v="7"/>
    <n v="0"/>
    <n v="0"/>
    <n v="2.1999999999999993"/>
  </r>
  <r>
    <n v="249"/>
    <n v="20240829"/>
    <n v="2.9"/>
    <n v="18.3"/>
    <n v="1522"/>
    <n v="0"/>
    <m/>
    <n v="84"/>
    <x v="4"/>
    <x v="241"/>
    <x v="34"/>
    <x v="7"/>
    <n v="0"/>
    <n v="0"/>
    <n v="0.30000000000000071"/>
  </r>
  <r>
    <n v="249"/>
    <n v="20240830"/>
    <n v="2.5"/>
    <n v="16.5"/>
    <n v="1418"/>
    <n v="0"/>
    <m/>
    <n v="78"/>
    <x v="4"/>
    <x v="242"/>
    <x v="34"/>
    <x v="7"/>
    <n v="1.5"/>
    <n v="1.2000000000000002"/>
    <n v="0"/>
  </r>
  <r>
    <n v="249"/>
    <n v="20240831"/>
    <n v="6"/>
    <n v="17.7"/>
    <n v="1924"/>
    <n v="0"/>
    <m/>
    <n v="70"/>
    <x v="4"/>
    <x v="243"/>
    <x v="34"/>
    <x v="7"/>
    <n v="0.30000000000000071"/>
    <n v="0.24000000000000057"/>
    <n v="0"/>
  </r>
  <r>
    <n v="249"/>
    <n v="20240901"/>
    <n v="5.7"/>
    <n v="20.9"/>
    <n v="1769"/>
    <n v="0"/>
    <m/>
    <n v="72"/>
    <x v="4"/>
    <x v="244"/>
    <x v="34"/>
    <x v="8"/>
    <n v="0"/>
    <n v="0"/>
    <n v="2.8999999999999986"/>
  </r>
  <r>
    <n v="249"/>
    <n v="20240902"/>
    <n v="2.8"/>
    <n v="21.9"/>
    <n v="1723"/>
    <n v="0"/>
    <m/>
    <n v="80"/>
    <x v="4"/>
    <x v="245"/>
    <x v="35"/>
    <x v="8"/>
    <n v="0"/>
    <n v="0"/>
    <n v="3.8999999999999986"/>
  </r>
  <r>
    <n v="249"/>
    <n v="20240903"/>
    <n v="2.9"/>
    <n v="19.7"/>
    <n v="926"/>
    <n v="8.1"/>
    <m/>
    <n v="84"/>
    <x v="4"/>
    <x v="246"/>
    <x v="35"/>
    <x v="8"/>
    <n v="0"/>
    <n v="0"/>
    <n v="1.6999999999999993"/>
  </r>
  <r>
    <n v="249"/>
    <n v="20240904"/>
    <n v="2"/>
    <n v="18.100000000000001"/>
    <n v="642"/>
    <n v="1.1000000000000001"/>
    <m/>
    <n v="91"/>
    <x v="4"/>
    <x v="247"/>
    <x v="35"/>
    <x v="8"/>
    <n v="0"/>
    <n v="0"/>
    <n v="0.10000000000000142"/>
  </r>
  <r>
    <n v="249"/>
    <n v="20240905"/>
    <n v="6"/>
    <n v="21.9"/>
    <n v="1435"/>
    <n v="0"/>
    <m/>
    <n v="76"/>
    <x v="4"/>
    <x v="248"/>
    <x v="35"/>
    <x v="8"/>
    <n v="0"/>
    <n v="0"/>
    <n v="3.8999999999999986"/>
  </r>
  <r>
    <n v="249"/>
    <n v="20240906"/>
    <n v="5.0999999999999996"/>
    <n v="21.4"/>
    <n v="1503"/>
    <n v="0.9"/>
    <m/>
    <n v="71"/>
    <x v="4"/>
    <x v="249"/>
    <x v="35"/>
    <x v="8"/>
    <n v="0"/>
    <n v="0"/>
    <n v="3.3999999999999986"/>
  </r>
  <r>
    <n v="249"/>
    <n v="20240907"/>
    <n v="2.6"/>
    <n v="20.6"/>
    <n v="1425"/>
    <n v="-0.1"/>
    <m/>
    <n v="83"/>
    <x v="4"/>
    <x v="250"/>
    <x v="35"/>
    <x v="8"/>
    <n v="0"/>
    <n v="0"/>
    <n v="2.6000000000000014"/>
  </r>
  <r>
    <n v="249"/>
    <n v="20240908"/>
    <n v="3.9"/>
    <n v="19.3"/>
    <n v="1360"/>
    <n v="0.6"/>
    <m/>
    <n v="75"/>
    <x v="4"/>
    <x v="251"/>
    <x v="35"/>
    <x v="8"/>
    <n v="0"/>
    <n v="0"/>
    <n v="1.3000000000000007"/>
  </r>
  <r>
    <n v="249"/>
    <n v="20240909"/>
    <n v="3.8"/>
    <n v="16.2"/>
    <n v="1195"/>
    <n v="0.2"/>
    <m/>
    <n v="78"/>
    <x v="4"/>
    <x v="252"/>
    <x v="36"/>
    <x v="8"/>
    <n v="1.8000000000000007"/>
    <n v="1.4400000000000006"/>
    <n v="0"/>
  </r>
  <r>
    <n v="249"/>
    <n v="20240910"/>
    <n v="5.2"/>
    <n v="14.6"/>
    <n v="454"/>
    <n v="17.2"/>
    <m/>
    <n v="83"/>
    <x v="4"/>
    <x v="253"/>
    <x v="36"/>
    <x v="8"/>
    <n v="3.4000000000000004"/>
    <n v="2.7200000000000006"/>
    <n v="0"/>
  </r>
  <r>
    <n v="249"/>
    <n v="20240911"/>
    <n v="3.8"/>
    <n v="10.5"/>
    <n v="815"/>
    <n v="14.6"/>
    <m/>
    <n v="84"/>
    <x v="4"/>
    <x v="254"/>
    <x v="36"/>
    <x v="8"/>
    <n v="7.5"/>
    <n v="6"/>
    <n v="0"/>
  </r>
  <r>
    <n v="249"/>
    <n v="20240912"/>
    <n v="2.7"/>
    <n v="10"/>
    <n v="1049"/>
    <n v="8.5"/>
    <m/>
    <n v="86"/>
    <x v="4"/>
    <x v="255"/>
    <x v="36"/>
    <x v="8"/>
    <n v="8"/>
    <n v="6.4"/>
    <n v="0"/>
  </r>
  <r>
    <n v="249"/>
    <n v="20240913"/>
    <n v="3.5"/>
    <n v="11.4"/>
    <n v="1471"/>
    <n v="1"/>
    <m/>
    <n v="80"/>
    <x v="4"/>
    <x v="256"/>
    <x v="36"/>
    <x v="8"/>
    <n v="6.6"/>
    <n v="5.28"/>
    <n v="0"/>
  </r>
  <r>
    <n v="249"/>
    <n v="20240914"/>
    <n v="2.1"/>
    <n v="11.6"/>
    <n v="1519"/>
    <n v="0"/>
    <m/>
    <n v="77"/>
    <x v="4"/>
    <x v="257"/>
    <x v="36"/>
    <x v="8"/>
    <n v="6.4"/>
    <n v="5.120000000000001"/>
    <n v="0"/>
  </r>
  <r>
    <n v="249"/>
    <n v="20240915"/>
    <n v="3"/>
    <n v="14.5"/>
    <n v="1441"/>
    <n v="-0.1"/>
    <m/>
    <n v="80"/>
    <x v="4"/>
    <x v="258"/>
    <x v="36"/>
    <x v="8"/>
    <n v="3.5"/>
    <n v="2.8000000000000003"/>
    <n v="0"/>
  </r>
  <r>
    <n v="249"/>
    <n v="20240916"/>
    <n v="3.7"/>
    <n v="15.3"/>
    <n v="1186"/>
    <n v="-0.1"/>
    <m/>
    <n v="85"/>
    <x v="4"/>
    <x v="259"/>
    <x v="37"/>
    <x v="8"/>
    <n v="2.6999999999999993"/>
    <n v="2.1599999999999997"/>
    <n v="0"/>
  </r>
  <r>
    <n v="249"/>
    <n v="20240917"/>
    <n v="5.7"/>
    <n v="16.399999999999999"/>
    <n v="1053"/>
    <n v="0"/>
    <m/>
    <n v="83"/>
    <x v="4"/>
    <x v="260"/>
    <x v="37"/>
    <x v="8"/>
    <n v="1.6000000000000014"/>
    <n v="1.2800000000000011"/>
    <n v="0"/>
  </r>
  <r>
    <n v="249"/>
    <n v="20240918"/>
    <n v="4.9000000000000004"/>
    <n v="16.7"/>
    <n v="1477"/>
    <n v="0"/>
    <m/>
    <n v="88"/>
    <x v="4"/>
    <x v="261"/>
    <x v="37"/>
    <x v="8"/>
    <n v="1.3000000000000007"/>
    <n v="1.0400000000000007"/>
    <n v="0"/>
  </r>
  <r>
    <n v="249"/>
    <n v="20240919"/>
    <n v="4.2"/>
    <n v="16.399999999999999"/>
    <n v="1287"/>
    <n v="0"/>
    <m/>
    <n v="90"/>
    <x v="4"/>
    <x v="262"/>
    <x v="37"/>
    <x v="8"/>
    <n v="1.6000000000000014"/>
    <n v="1.2800000000000011"/>
    <n v="0"/>
  </r>
  <r>
    <n v="249"/>
    <n v="20240920"/>
    <n v="5.4"/>
    <n v="17.5"/>
    <n v="1531"/>
    <n v="0"/>
    <m/>
    <n v="77"/>
    <x v="4"/>
    <x v="263"/>
    <x v="37"/>
    <x v="8"/>
    <n v="0.5"/>
    <n v="0.4"/>
    <n v="0"/>
  </r>
  <r>
    <n v="249"/>
    <n v="20240921"/>
    <n v="2.8"/>
    <n v="16.100000000000001"/>
    <n v="1512"/>
    <n v="0"/>
    <m/>
    <n v="82"/>
    <x v="4"/>
    <x v="264"/>
    <x v="37"/>
    <x v="8"/>
    <n v="1.8999999999999986"/>
    <n v="1.5199999999999989"/>
    <n v="0"/>
  </r>
  <r>
    <n v="249"/>
    <n v="20240922"/>
    <n v="2.2999999999999998"/>
    <n v="16.899999999999999"/>
    <n v="1266"/>
    <n v="-0.1"/>
    <m/>
    <n v="85"/>
    <x v="4"/>
    <x v="265"/>
    <x v="37"/>
    <x v="8"/>
    <n v="1.1000000000000014"/>
    <n v="0.88000000000000123"/>
    <n v="0"/>
  </r>
  <r>
    <n v="249"/>
    <n v="20240923"/>
    <n v="3.2"/>
    <n v="16.8"/>
    <n v="931"/>
    <n v="-0.1"/>
    <m/>
    <n v="85"/>
    <x v="4"/>
    <x v="266"/>
    <x v="38"/>
    <x v="8"/>
    <n v="1.1999999999999993"/>
    <n v="0.95999999999999952"/>
    <n v="0"/>
  </r>
  <r>
    <n v="249"/>
    <n v="20240924"/>
    <n v="4.0999999999999996"/>
    <n v="13.9"/>
    <n v="557"/>
    <n v="1.3"/>
    <m/>
    <n v="89"/>
    <x v="4"/>
    <x v="267"/>
    <x v="38"/>
    <x v="8"/>
    <n v="4.0999999999999996"/>
    <n v="3.28"/>
    <n v="0"/>
  </r>
  <r>
    <n v="249"/>
    <n v="20240925"/>
    <n v="3.1"/>
    <n v="14.5"/>
    <n v="353"/>
    <n v="3.7"/>
    <m/>
    <n v="82"/>
    <x v="4"/>
    <x v="268"/>
    <x v="38"/>
    <x v="8"/>
    <n v="3.5"/>
    <n v="2.8000000000000003"/>
    <n v="0"/>
  </r>
  <r>
    <n v="249"/>
    <n v="20240926"/>
    <n v="6.2"/>
    <n v="15.9"/>
    <n v="1032"/>
    <n v="17.5"/>
    <m/>
    <n v="86"/>
    <x v="4"/>
    <x v="269"/>
    <x v="38"/>
    <x v="8"/>
    <n v="2.0999999999999996"/>
    <n v="1.6799999999999997"/>
    <n v="0"/>
  </r>
  <r>
    <n v="249"/>
    <n v="20240927"/>
    <n v="8.5"/>
    <n v="12"/>
    <n v="186"/>
    <n v="45.7"/>
    <m/>
    <n v="83"/>
    <x v="4"/>
    <x v="270"/>
    <x v="38"/>
    <x v="8"/>
    <n v="6"/>
    <n v="4.8000000000000007"/>
    <n v="0"/>
  </r>
  <r>
    <n v="249"/>
    <n v="20240928"/>
    <n v="3.8"/>
    <n v="9.9"/>
    <n v="1106"/>
    <n v="6.2"/>
    <m/>
    <n v="83"/>
    <x v="4"/>
    <x v="271"/>
    <x v="38"/>
    <x v="8"/>
    <n v="8.1"/>
    <n v="6.48"/>
    <n v="0"/>
  </r>
  <r>
    <n v="249"/>
    <n v="20240929"/>
    <n v="4.5"/>
    <n v="10.8"/>
    <n v="1179"/>
    <n v="0"/>
    <m/>
    <n v="78"/>
    <x v="4"/>
    <x v="272"/>
    <x v="38"/>
    <x v="8"/>
    <n v="7.1999999999999993"/>
    <n v="5.76"/>
    <n v="0"/>
  </r>
  <r>
    <n v="249"/>
    <n v="20240930"/>
    <n v="7.9"/>
    <n v="12"/>
    <n v="436"/>
    <n v="20.399999999999999"/>
    <m/>
    <n v="86"/>
    <x v="4"/>
    <x v="273"/>
    <x v="39"/>
    <x v="8"/>
    <n v="6"/>
    <n v="4.8000000000000007"/>
    <n v="0"/>
  </r>
  <r>
    <n v="251"/>
    <n v="20240101"/>
    <n v="9.1999999999999993"/>
    <n v="7.5"/>
    <n v="126"/>
    <n v="5.8"/>
    <n v="997.7"/>
    <n v="85"/>
    <x v="5"/>
    <x v="0"/>
    <x v="0"/>
    <x v="0"/>
    <n v="10.5"/>
    <n v="11.55"/>
    <n v="0"/>
  </r>
  <r>
    <n v="251"/>
    <n v="20240102"/>
    <n v="9.6"/>
    <n v="8.3000000000000007"/>
    <n v="109"/>
    <n v="25.6"/>
    <n v="984.2"/>
    <n v="95"/>
    <x v="5"/>
    <x v="1"/>
    <x v="0"/>
    <x v="0"/>
    <n v="9.6999999999999993"/>
    <n v="10.67"/>
    <n v="0"/>
  </r>
  <r>
    <n v="251"/>
    <n v="20240103"/>
    <n v="9.4"/>
    <n v="7.8"/>
    <n v="144"/>
    <n v="5.2"/>
    <n v="985.7"/>
    <n v="89"/>
    <x v="5"/>
    <x v="2"/>
    <x v="0"/>
    <x v="0"/>
    <n v="10.199999999999999"/>
    <n v="11.22"/>
    <n v="0"/>
  </r>
  <r>
    <n v="251"/>
    <n v="20240104"/>
    <n v="5.3"/>
    <n v="4.5"/>
    <n v="135"/>
    <n v="0.5"/>
    <n v="1001.1"/>
    <n v="82"/>
    <x v="5"/>
    <x v="3"/>
    <x v="0"/>
    <x v="0"/>
    <n v="13.5"/>
    <n v="14.850000000000001"/>
    <n v="0"/>
  </r>
  <r>
    <n v="251"/>
    <n v="20240105"/>
    <n v="8.5"/>
    <n v="3.9"/>
    <n v="109"/>
    <n v="3.6"/>
    <n v="998.5"/>
    <n v="93"/>
    <x v="5"/>
    <x v="4"/>
    <x v="0"/>
    <x v="0"/>
    <n v="14.1"/>
    <n v="15.510000000000002"/>
    <n v="0"/>
  </r>
  <r>
    <n v="251"/>
    <n v="20240106"/>
    <n v="7.3"/>
    <n v="2.9"/>
    <n v="133"/>
    <n v="2.2999999999999998"/>
    <n v="1013.3"/>
    <n v="87"/>
    <x v="5"/>
    <x v="5"/>
    <x v="0"/>
    <x v="0"/>
    <n v="15.1"/>
    <n v="16.61"/>
    <n v="0"/>
  </r>
  <r>
    <n v="251"/>
    <n v="20240107"/>
    <n v="8.3000000000000007"/>
    <n v="1.3"/>
    <n v="306"/>
    <n v="0.1"/>
    <n v="1027.7"/>
    <n v="75"/>
    <x v="5"/>
    <x v="6"/>
    <x v="0"/>
    <x v="0"/>
    <n v="16.7"/>
    <n v="18.37"/>
    <n v="0"/>
  </r>
  <r>
    <n v="251"/>
    <n v="20240108"/>
    <n v="9.8000000000000007"/>
    <n v="0.2"/>
    <n v="268"/>
    <n v="0"/>
    <n v="1035.3"/>
    <n v="73"/>
    <x v="5"/>
    <x v="7"/>
    <x v="1"/>
    <x v="0"/>
    <n v="17.8"/>
    <n v="19.580000000000002"/>
    <n v="0"/>
  </r>
  <r>
    <n v="251"/>
    <n v="20240109"/>
    <n v="7.7"/>
    <n v="-0.9"/>
    <n v="433"/>
    <n v="0"/>
    <n v="1036.8"/>
    <n v="74"/>
    <x v="5"/>
    <x v="8"/>
    <x v="1"/>
    <x v="0"/>
    <n v="18.899999999999999"/>
    <n v="20.79"/>
    <n v="0"/>
  </r>
  <r>
    <n v="251"/>
    <n v="20240110"/>
    <n v="5.3"/>
    <n v="-0.7"/>
    <n v="429"/>
    <n v="0"/>
    <n v="1033.3"/>
    <n v="76"/>
    <x v="5"/>
    <x v="9"/>
    <x v="1"/>
    <x v="0"/>
    <n v="18.7"/>
    <n v="20.57"/>
    <n v="0"/>
  </r>
  <r>
    <n v="251"/>
    <n v="20240111"/>
    <n v="4"/>
    <n v="3.3"/>
    <n v="116"/>
    <n v="0"/>
    <n v="1034.2"/>
    <n v="84"/>
    <x v="5"/>
    <x v="10"/>
    <x v="1"/>
    <x v="0"/>
    <n v="14.7"/>
    <n v="16.170000000000002"/>
    <n v="0"/>
  </r>
  <r>
    <n v="251"/>
    <n v="20240112"/>
    <n v="4.7"/>
    <n v="5.2"/>
    <n v="155"/>
    <n v="0.6"/>
    <n v="1031.5999999999999"/>
    <n v="85"/>
    <x v="5"/>
    <x v="11"/>
    <x v="1"/>
    <x v="0"/>
    <n v="12.8"/>
    <n v="14.080000000000002"/>
    <n v="0"/>
  </r>
  <r>
    <n v="251"/>
    <n v="20240113"/>
    <n v="7.5"/>
    <n v="5.7"/>
    <n v="212"/>
    <n v="1"/>
    <n v="1018.7"/>
    <n v="86"/>
    <x v="5"/>
    <x v="12"/>
    <x v="1"/>
    <x v="0"/>
    <n v="12.3"/>
    <n v="13.530000000000001"/>
    <n v="0"/>
  </r>
  <r>
    <n v="251"/>
    <n v="20240114"/>
    <n v="7.8"/>
    <n v="4.7"/>
    <n v="327"/>
    <n v="1.5"/>
    <n v="1005.6"/>
    <n v="78"/>
    <x v="5"/>
    <x v="13"/>
    <x v="1"/>
    <x v="0"/>
    <n v="13.3"/>
    <n v="14.630000000000003"/>
    <n v="0"/>
  </r>
  <r>
    <n v="251"/>
    <n v="20240115"/>
    <n v="9.6999999999999993"/>
    <n v="3.1"/>
    <n v="221"/>
    <n v="3.8"/>
    <n v="1000.4"/>
    <n v="75"/>
    <x v="5"/>
    <x v="14"/>
    <x v="2"/>
    <x v="0"/>
    <n v="14.9"/>
    <n v="16.39"/>
    <n v="0"/>
  </r>
  <r>
    <n v="251"/>
    <n v="20240116"/>
    <n v="7.6"/>
    <n v="2.2999999999999998"/>
    <n v="245"/>
    <n v="1.4"/>
    <n v="1003.3"/>
    <n v="77"/>
    <x v="5"/>
    <x v="15"/>
    <x v="2"/>
    <x v="0"/>
    <n v="15.7"/>
    <n v="17.27"/>
    <n v="0"/>
  </r>
  <r>
    <n v="251"/>
    <n v="20240117"/>
    <n v="5.9"/>
    <n v="2.2999999999999998"/>
    <n v="144"/>
    <n v="3.3"/>
    <n v="991.8"/>
    <n v="82"/>
    <x v="5"/>
    <x v="16"/>
    <x v="2"/>
    <x v="0"/>
    <n v="15.7"/>
    <n v="17.27"/>
    <n v="0"/>
  </r>
  <r>
    <n v="251"/>
    <n v="20240118"/>
    <n v="5.4"/>
    <n v="2.9"/>
    <n v="437"/>
    <n v="0.5"/>
    <n v="1001.6"/>
    <n v="69"/>
    <x v="5"/>
    <x v="17"/>
    <x v="2"/>
    <x v="0"/>
    <n v="15.1"/>
    <n v="16.61"/>
    <n v="0"/>
  </r>
  <r>
    <n v="251"/>
    <n v="20240119"/>
    <n v="8.5"/>
    <n v="4"/>
    <n v="452"/>
    <n v="0.8"/>
    <n v="1016.4"/>
    <n v="74"/>
    <x v="5"/>
    <x v="18"/>
    <x v="2"/>
    <x v="0"/>
    <n v="14"/>
    <n v="15.400000000000002"/>
    <n v="0"/>
  </r>
  <r>
    <n v="251"/>
    <n v="20240120"/>
    <n v="10.6"/>
    <n v="3.6"/>
    <n v="221"/>
    <n v="0"/>
    <n v="1022.6"/>
    <n v="78"/>
    <x v="5"/>
    <x v="19"/>
    <x v="2"/>
    <x v="0"/>
    <n v="14.4"/>
    <n v="15.840000000000002"/>
    <n v="0"/>
  </r>
  <r>
    <n v="251"/>
    <n v="20240121"/>
    <n v="12.7"/>
    <n v="3.3"/>
    <n v="85"/>
    <n v="3.4"/>
    <n v="1011.5"/>
    <n v="84"/>
    <x v="5"/>
    <x v="20"/>
    <x v="2"/>
    <x v="0"/>
    <n v="14.7"/>
    <n v="16.170000000000002"/>
    <n v="0"/>
  </r>
  <r>
    <n v="251"/>
    <n v="20240122"/>
    <n v="13.3"/>
    <n v="7.7"/>
    <n v="474"/>
    <n v="3"/>
    <n v="1002.2"/>
    <n v="85"/>
    <x v="5"/>
    <x v="21"/>
    <x v="3"/>
    <x v="0"/>
    <n v="10.3"/>
    <n v="11.330000000000002"/>
    <n v="0"/>
  </r>
  <r>
    <n v="251"/>
    <n v="20240123"/>
    <n v="11.2"/>
    <n v="6.9"/>
    <n v="315"/>
    <n v="6.8"/>
    <n v="1014.2"/>
    <n v="87"/>
    <x v="5"/>
    <x v="22"/>
    <x v="3"/>
    <x v="0"/>
    <n v="11.1"/>
    <n v="12.21"/>
    <n v="0"/>
  </r>
  <r>
    <n v="251"/>
    <n v="20240124"/>
    <n v="13.3"/>
    <n v="8.6999999999999993"/>
    <n v="432"/>
    <n v="0.5"/>
    <n v="1014.9"/>
    <n v="80"/>
    <x v="5"/>
    <x v="23"/>
    <x v="3"/>
    <x v="0"/>
    <n v="9.3000000000000007"/>
    <n v="10.230000000000002"/>
    <n v="0"/>
  </r>
  <r>
    <n v="251"/>
    <n v="20240125"/>
    <n v="6.1"/>
    <n v="6.3"/>
    <n v="297"/>
    <n v="0.1"/>
    <n v="1024.5"/>
    <n v="93"/>
    <x v="5"/>
    <x v="24"/>
    <x v="3"/>
    <x v="0"/>
    <n v="11.7"/>
    <n v="12.870000000000001"/>
    <n v="0"/>
  </r>
  <r>
    <n v="251"/>
    <n v="20240126"/>
    <n v="10.3"/>
    <n v="7.3"/>
    <n v="385"/>
    <n v="6.7"/>
    <n v="1021.8"/>
    <n v="86"/>
    <x v="5"/>
    <x v="25"/>
    <x v="3"/>
    <x v="0"/>
    <n v="10.7"/>
    <n v="11.77"/>
    <n v="0"/>
  </r>
  <r>
    <n v="251"/>
    <n v="20240127"/>
    <n v="6.1"/>
    <n v="5.4"/>
    <n v="531"/>
    <n v="0"/>
    <n v="1032.5999999999999"/>
    <n v="90"/>
    <x v="5"/>
    <x v="26"/>
    <x v="3"/>
    <x v="0"/>
    <n v="12.6"/>
    <n v="13.860000000000001"/>
    <n v="0"/>
  </r>
  <r>
    <n v="251"/>
    <n v="20240128"/>
    <n v="6.7"/>
    <n v="4.7"/>
    <n v="573"/>
    <n v="0"/>
    <n v="1026.2"/>
    <n v="80"/>
    <x v="5"/>
    <x v="27"/>
    <x v="3"/>
    <x v="0"/>
    <n v="13.3"/>
    <n v="14.630000000000003"/>
    <n v="0"/>
  </r>
  <r>
    <n v="251"/>
    <n v="20240129"/>
    <n v="5.2"/>
    <n v="5.7"/>
    <n v="173"/>
    <n v="0"/>
    <n v="1024.3"/>
    <n v="91"/>
    <x v="5"/>
    <x v="28"/>
    <x v="4"/>
    <x v="0"/>
    <n v="12.3"/>
    <n v="13.530000000000001"/>
    <n v="0"/>
  </r>
  <r>
    <n v="251"/>
    <n v="20240130"/>
    <n v="7.3"/>
    <n v="6.5"/>
    <n v="161"/>
    <n v="0.2"/>
    <n v="1025.2"/>
    <n v="92"/>
    <x v="5"/>
    <x v="29"/>
    <x v="4"/>
    <x v="0"/>
    <n v="11.5"/>
    <n v="12.65"/>
    <n v="0"/>
  </r>
  <r>
    <n v="251"/>
    <n v="20240131"/>
    <n v="8.6999999999999993"/>
    <n v="5.6"/>
    <n v="160"/>
    <n v="4.4000000000000004"/>
    <n v="1026.8"/>
    <n v="85"/>
    <x v="5"/>
    <x v="30"/>
    <x v="4"/>
    <x v="0"/>
    <n v="12.4"/>
    <n v="13.640000000000002"/>
    <n v="0"/>
  </r>
  <r>
    <n v="251"/>
    <n v="20240201"/>
    <n v="6.8"/>
    <n v="6.3"/>
    <n v="612"/>
    <n v="0"/>
    <n v="1027.5"/>
    <n v="86"/>
    <x v="5"/>
    <x v="31"/>
    <x v="4"/>
    <x v="1"/>
    <n v="11.7"/>
    <n v="12.870000000000001"/>
    <n v="0"/>
  </r>
  <r>
    <n v="251"/>
    <n v="20240202"/>
    <n v="9.4"/>
    <n v="7.5"/>
    <n v="354"/>
    <n v="-0.1"/>
    <n v="1022.9"/>
    <n v="90"/>
    <x v="5"/>
    <x v="32"/>
    <x v="4"/>
    <x v="1"/>
    <n v="10.5"/>
    <n v="11.55"/>
    <n v="0"/>
  </r>
  <r>
    <n v="251"/>
    <n v="20240203"/>
    <n v="8.6"/>
    <n v="8.3000000000000007"/>
    <n v="416"/>
    <n v="0"/>
    <n v="1021.2"/>
    <n v="91"/>
    <x v="5"/>
    <x v="33"/>
    <x v="4"/>
    <x v="1"/>
    <n v="9.6999999999999993"/>
    <n v="10.67"/>
    <n v="0"/>
  </r>
  <r>
    <n v="251"/>
    <n v="20240204"/>
    <n v="10.1"/>
    <n v="8.3000000000000007"/>
    <n v="256"/>
    <n v="1.1000000000000001"/>
    <n v="1016.6"/>
    <n v="86"/>
    <x v="5"/>
    <x v="34"/>
    <x v="4"/>
    <x v="1"/>
    <n v="9.6999999999999993"/>
    <n v="10.67"/>
    <n v="0"/>
  </r>
  <r>
    <n v="251"/>
    <n v="20240205"/>
    <n v="12.7"/>
    <n v="8.6"/>
    <n v="265"/>
    <n v="0"/>
    <n v="1012.4"/>
    <n v="86"/>
    <x v="5"/>
    <x v="35"/>
    <x v="5"/>
    <x v="1"/>
    <n v="9.4"/>
    <n v="10.340000000000002"/>
    <n v="0"/>
  </r>
  <r>
    <n v="251"/>
    <n v="20240206"/>
    <n v="12.4"/>
    <n v="8.3000000000000007"/>
    <n v="215"/>
    <n v="7.1"/>
    <n v="1002.6"/>
    <n v="87"/>
    <x v="5"/>
    <x v="36"/>
    <x v="5"/>
    <x v="1"/>
    <n v="9.6999999999999993"/>
    <n v="10.67"/>
    <n v="0"/>
  </r>
  <r>
    <n v="251"/>
    <n v="20240207"/>
    <n v="3.8"/>
    <n v="4"/>
    <n v="555"/>
    <n v="0"/>
    <n v="1004.7"/>
    <n v="74"/>
    <x v="5"/>
    <x v="37"/>
    <x v="5"/>
    <x v="1"/>
    <n v="14"/>
    <n v="15.400000000000002"/>
    <n v="0"/>
  </r>
  <r>
    <n v="251"/>
    <n v="20240208"/>
    <n v="6.2"/>
    <n v="1.9"/>
    <n v="177"/>
    <n v="5.8"/>
    <n v="997.7"/>
    <n v="91"/>
    <x v="5"/>
    <x v="38"/>
    <x v="5"/>
    <x v="1"/>
    <n v="16.100000000000001"/>
    <n v="17.710000000000004"/>
    <n v="0"/>
  </r>
  <r>
    <n v="251"/>
    <n v="20240209"/>
    <n v="7.5"/>
    <n v="6.3"/>
    <n v="239"/>
    <n v="9.6"/>
    <n v="982.9"/>
    <n v="94"/>
    <x v="5"/>
    <x v="39"/>
    <x v="5"/>
    <x v="1"/>
    <n v="11.7"/>
    <n v="12.870000000000001"/>
    <n v="0"/>
  </r>
  <r>
    <n v="251"/>
    <n v="20240210"/>
    <n v="4.4000000000000004"/>
    <n v="8"/>
    <n v="301"/>
    <n v="0.1"/>
    <n v="986.8"/>
    <n v="96"/>
    <x v="5"/>
    <x v="40"/>
    <x v="5"/>
    <x v="1"/>
    <n v="10"/>
    <n v="11"/>
    <n v="0"/>
  </r>
  <r>
    <n v="251"/>
    <n v="20240211"/>
    <n v="5.5"/>
    <n v="7.3"/>
    <n v="186"/>
    <n v="3"/>
    <n v="990.1"/>
    <n v="97"/>
    <x v="5"/>
    <x v="41"/>
    <x v="5"/>
    <x v="1"/>
    <n v="10.7"/>
    <n v="11.77"/>
    <n v="0"/>
  </r>
  <r>
    <n v="251"/>
    <n v="20240212"/>
    <n v="4.8"/>
    <n v="6.4"/>
    <n v="381"/>
    <n v="-0.1"/>
    <n v="1003.2"/>
    <n v="91"/>
    <x v="5"/>
    <x v="42"/>
    <x v="6"/>
    <x v="1"/>
    <n v="11.6"/>
    <n v="12.76"/>
    <n v="0"/>
  </r>
  <r>
    <n v="251"/>
    <n v="20240213"/>
    <n v="7.7"/>
    <n v="6.8"/>
    <n v="397"/>
    <n v="2.7"/>
    <n v="1012.4"/>
    <n v="90"/>
    <x v="5"/>
    <x v="43"/>
    <x v="6"/>
    <x v="1"/>
    <n v="11.2"/>
    <n v="12.32"/>
    <n v="0"/>
  </r>
  <r>
    <n v="251"/>
    <n v="20240214"/>
    <n v="7"/>
    <n v="8.6"/>
    <n v="168"/>
    <n v="6.3"/>
    <n v="1011.4"/>
    <n v="98"/>
    <x v="5"/>
    <x v="44"/>
    <x v="6"/>
    <x v="1"/>
    <n v="9.4"/>
    <n v="10.340000000000002"/>
    <n v="0"/>
  </r>
  <r>
    <n v="251"/>
    <n v="20240215"/>
    <n v="5.8"/>
    <n v="9.5"/>
    <n v="204"/>
    <n v="2.2999999999999998"/>
    <n v="1011.1"/>
    <n v="96"/>
    <x v="5"/>
    <x v="45"/>
    <x v="6"/>
    <x v="1"/>
    <n v="8.5"/>
    <n v="9.3500000000000014"/>
    <n v="0"/>
  </r>
  <r>
    <n v="251"/>
    <n v="20240216"/>
    <n v="6.4"/>
    <n v="8.9"/>
    <n v="316"/>
    <n v="0.4"/>
    <n v="1012.4"/>
    <n v="93"/>
    <x v="5"/>
    <x v="46"/>
    <x v="6"/>
    <x v="1"/>
    <n v="9.1"/>
    <n v="10.01"/>
    <n v="0"/>
  </r>
  <r>
    <n v="251"/>
    <n v="20240217"/>
    <n v="4"/>
    <n v="7.6"/>
    <n v="468"/>
    <n v="0"/>
    <n v="1029.0999999999999"/>
    <n v="92"/>
    <x v="5"/>
    <x v="47"/>
    <x v="6"/>
    <x v="1"/>
    <n v="10.4"/>
    <n v="11.440000000000001"/>
    <n v="0"/>
  </r>
  <r>
    <n v="251"/>
    <n v="20240218"/>
    <n v="8"/>
    <n v="8.3000000000000007"/>
    <n v="91"/>
    <n v="32.299999999999997"/>
    <n v="1021.4"/>
    <n v="96"/>
    <x v="5"/>
    <x v="48"/>
    <x v="6"/>
    <x v="1"/>
    <n v="9.6999999999999993"/>
    <n v="10.67"/>
    <n v="0"/>
  </r>
  <r>
    <n v="251"/>
    <n v="20240219"/>
    <n v="6.2"/>
    <n v="8"/>
    <n v="279"/>
    <n v="1"/>
    <n v="1024"/>
    <n v="92"/>
    <x v="5"/>
    <x v="49"/>
    <x v="7"/>
    <x v="1"/>
    <n v="10"/>
    <n v="11"/>
    <n v="0"/>
  </r>
  <r>
    <n v="251"/>
    <n v="20240220"/>
    <n v="7.5"/>
    <n v="8"/>
    <n v="356"/>
    <n v="0.6"/>
    <n v="1022.6"/>
    <n v="92"/>
    <x v="5"/>
    <x v="50"/>
    <x v="7"/>
    <x v="1"/>
    <n v="10"/>
    <n v="11"/>
    <n v="0"/>
  </r>
  <r>
    <n v="251"/>
    <n v="20240221"/>
    <n v="9.4"/>
    <n v="8.4"/>
    <n v="218"/>
    <n v="7.9"/>
    <n v="1007.3"/>
    <n v="94"/>
    <x v="5"/>
    <x v="51"/>
    <x v="7"/>
    <x v="1"/>
    <n v="9.6"/>
    <n v="10.56"/>
    <n v="0"/>
  </r>
  <r>
    <n v="251"/>
    <n v="20240222"/>
    <n v="9.3000000000000007"/>
    <n v="8.8000000000000007"/>
    <n v="489"/>
    <n v="5.2"/>
    <n v="982.9"/>
    <n v="93"/>
    <x v="5"/>
    <x v="52"/>
    <x v="7"/>
    <x v="1"/>
    <n v="9.1999999999999993"/>
    <n v="10.119999999999999"/>
    <n v="0"/>
  </r>
  <r>
    <n v="251"/>
    <n v="20240223"/>
    <n v="11"/>
    <n v="6.3"/>
    <n v="511"/>
    <n v="7.5"/>
    <n v="987.4"/>
    <n v="82"/>
    <x v="5"/>
    <x v="53"/>
    <x v="7"/>
    <x v="1"/>
    <n v="11.7"/>
    <n v="12.870000000000001"/>
    <n v="0"/>
  </r>
  <r>
    <n v="251"/>
    <n v="20240224"/>
    <n v="8.1999999999999993"/>
    <n v="5.6"/>
    <n v="628"/>
    <n v="0.8"/>
    <n v="996.6"/>
    <n v="86"/>
    <x v="5"/>
    <x v="54"/>
    <x v="7"/>
    <x v="1"/>
    <n v="12.4"/>
    <n v="13.640000000000002"/>
    <n v="0"/>
  </r>
  <r>
    <n v="251"/>
    <n v="20240225"/>
    <n v="3.1"/>
    <n v="5.0999999999999996"/>
    <n v="974"/>
    <n v="0.6"/>
    <n v="1000.5"/>
    <n v="87"/>
    <x v="5"/>
    <x v="55"/>
    <x v="7"/>
    <x v="1"/>
    <n v="12.9"/>
    <n v="14.190000000000001"/>
    <n v="0"/>
  </r>
  <r>
    <n v="251"/>
    <n v="20240226"/>
    <n v="8.5"/>
    <n v="5.7"/>
    <n v="417"/>
    <n v="0"/>
    <n v="1010.6"/>
    <n v="76"/>
    <x v="5"/>
    <x v="56"/>
    <x v="8"/>
    <x v="1"/>
    <n v="12.3"/>
    <n v="13.530000000000001"/>
    <n v="0"/>
  </r>
  <r>
    <n v="251"/>
    <n v="20240227"/>
    <n v="3.7"/>
    <n v="5.7"/>
    <n v="927"/>
    <n v="0"/>
    <n v="1018.9"/>
    <n v="74"/>
    <x v="5"/>
    <x v="57"/>
    <x v="8"/>
    <x v="1"/>
    <n v="12.3"/>
    <n v="13.530000000000001"/>
    <n v="0"/>
  </r>
  <r>
    <n v="251"/>
    <n v="20240228"/>
    <n v="6.4"/>
    <n v="7.2"/>
    <n v="663"/>
    <n v="0.3"/>
    <n v="1017.4"/>
    <n v="94"/>
    <x v="5"/>
    <x v="58"/>
    <x v="8"/>
    <x v="1"/>
    <n v="10.8"/>
    <n v="11.880000000000003"/>
    <n v="0"/>
  </r>
  <r>
    <n v="251"/>
    <n v="20240229"/>
    <n v="9.6"/>
    <n v="7.7"/>
    <n v="207"/>
    <n v="2.5"/>
    <n v="1005.6"/>
    <n v="96"/>
    <x v="5"/>
    <x v="59"/>
    <x v="8"/>
    <x v="1"/>
    <n v="10.3"/>
    <n v="11.330000000000002"/>
    <n v="0"/>
  </r>
  <r>
    <n v="251"/>
    <n v="20240301"/>
    <n v="7.7"/>
    <n v="7.8"/>
    <n v="890"/>
    <n v="0.1"/>
    <n v="999.5"/>
    <n v="85"/>
    <x v="5"/>
    <x v="60"/>
    <x v="8"/>
    <x v="2"/>
    <n v="10.199999999999999"/>
    <n v="10.199999999999999"/>
    <n v="0"/>
  </r>
  <r>
    <n v="251"/>
    <n v="20240302"/>
    <n v="7.7"/>
    <n v="8.1999999999999993"/>
    <n v="1182"/>
    <n v="-0.1"/>
    <n v="999.6"/>
    <n v="79"/>
    <x v="5"/>
    <x v="61"/>
    <x v="8"/>
    <x v="2"/>
    <n v="9.8000000000000007"/>
    <n v="9.8000000000000007"/>
    <n v="0"/>
  </r>
  <r>
    <n v="251"/>
    <n v="20240303"/>
    <n v="4.3"/>
    <n v="8.1999999999999993"/>
    <n v="625"/>
    <n v="0"/>
    <n v="1002.4"/>
    <n v="88"/>
    <x v="5"/>
    <x v="62"/>
    <x v="8"/>
    <x v="2"/>
    <n v="9.8000000000000007"/>
    <n v="9.8000000000000007"/>
    <n v="0"/>
  </r>
  <r>
    <n v="251"/>
    <n v="20240304"/>
    <n v="3"/>
    <n v="6.7"/>
    <n v="342"/>
    <n v="0"/>
    <n v="1011.2"/>
    <n v="94"/>
    <x v="5"/>
    <x v="63"/>
    <x v="9"/>
    <x v="2"/>
    <n v="11.3"/>
    <n v="11.3"/>
    <n v="0"/>
  </r>
  <r>
    <n v="251"/>
    <n v="20240305"/>
    <n v="5.5"/>
    <n v="6.6"/>
    <n v="187"/>
    <n v="0.5"/>
    <n v="1015.2"/>
    <n v="95"/>
    <x v="5"/>
    <x v="64"/>
    <x v="9"/>
    <x v="2"/>
    <n v="11.4"/>
    <n v="11.4"/>
    <n v="0"/>
  </r>
  <r>
    <n v="251"/>
    <n v="20240306"/>
    <n v="5.7"/>
    <n v="4.9000000000000004"/>
    <n v="299"/>
    <n v="0.4"/>
    <n v="1023.9"/>
    <n v="92"/>
    <x v="5"/>
    <x v="65"/>
    <x v="9"/>
    <x v="2"/>
    <n v="13.1"/>
    <n v="13.1"/>
    <n v="0"/>
  </r>
  <r>
    <n v="251"/>
    <n v="20240307"/>
    <n v="6.8"/>
    <n v="3.8"/>
    <n v="602"/>
    <n v="0"/>
    <n v="1025.3"/>
    <n v="89"/>
    <x v="5"/>
    <x v="66"/>
    <x v="9"/>
    <x v="2"/>
    <n v="14.2"/>
    <n v="14.2"/>
    <n v="0"/>
  </r>
  <r>
    <n v="251"/>
    <n v="20240308"/>
    <n v="10"/>
    <n v="4.8"/>
    <n v="1330"/>
    <n v="0"/>
    <n v="1014.2"/>
    <n v="77"/>
    <x v="5"/>
    <x v="67"/>
    <x v="9"/>
    <x v="2"/>
    <n v="13.2"/>
    <n v="13.2"/>
    <n v="0"/>
  </r>
  <r>
    <n v="251"/>
    <n v="20240309"/>
    <n v="8.1999999999999993"/>
    <n v="5.4"/>
    <n v="1157"/>
    <n v="0"/>
    <n v="1003.2"/>
    <n v="80"/>
    <x v="5"/>
    <x v="68"/>
    <x v="9"/>
    <x v="2"/>
    <n v="12.6"/>
    <n v="12.6"/>
    <n v="0"/>
  </r>
  <r>
    <n v="251"/>
    <n v="20240310"/>
    <n v="11.7"/>
    <n v="6.2"/>
    <n v="940"/>
    <n v="0"/>
    <n v="1000.2"/>
    <n v="87"/>
    <x v="5"/>
    <x v="69"/>
    <x v="9"/>
    <x v="2"/>
    <n v="11.8"/>
    <n v="11.8"/>
    <n v="0"/>
  </r>
  <r>
    <n v="251"/>
    <n v="20240311"/>
    <n v="6.1"/>
    <n v="6.8"/>
    <n v="382"/>
    <n v="-0.1"/>
    <n v="1003.7"/>
    <n v="89"/>
    <x v="5"/>
    <x v="70"/>
    <x v="10"/>
    <x v="2"/>
    <n v="11.2"/>
    <n v="11.2"/>
    <n v="0"/>
  </r>
  <r>
    <n v="251"/>
    <n v="20240312"/>
    <n v="3.7"/>
    <n v="7.2"/>
    <n v="351"/>
    <n v="0.1"/>
    <n v="1011.4"/>
    <n v="94"/>
    <x v="5"/>
    <x v="71"/>
    <x v="10"/>
    <x v="2"/>
    <n v="10.8"/>
    <n v="10.8"/>
    <n v="0"/>
  </r>
  <r>
    <n v="251"/>
    <n v="20240313"/>
    <n v="7.4"/>
    <n v="9"/>
    <n v="691"/>
    <n v="1.1000000000000001"/>
    <n v="1011.6"/>
    <n v="94"/>
    <x v="5"/>
    <x v="72"/>
    <x v="10"/>
    <x v="2"/>
    <n v="9"/>
    <n v="9"/>
    <n v="0"/>
  </r>
  <r>
    <n v="251"/>
    <n v="20240314"/>
    <n v="6.6"/>
    <n v="10"/>
    <n v="1271"/>
    <n v="0.2"/>
    <n v="1008.4"/>
    <n v="88"/>
    <x v="5"/>
    <x v="73"/>
    <x v="10"/>
    <x v="2"/>
    <n v="8"/>
    <n v="8"/>
    <n v="0"/>
  </r>
  <r>
    <n v="251"/>
    <n v="20240315"/>
    <n v="9.1"/>
    <n v="10.5"/>
    <n v="1081"/>
    <n v="0.3"/>
    <n v="1004.2"/>
    <n v="90"/>
    <x v="5"/>
    <x v="74"/>
    <x v="10"/>
    <x v="2"/>
    <n v="7.5"/>
    <n v="7.5"/>
    <n v="0"/>
  </r>
  <r>
    <n v="251"/>
    <n v="20240316"/>
    <n v="5.4"/>
    <n v="7.1"/>
    <n v="1130"/>
    <n v="0.1"/>
    <n v="1018.4"/>
    <n v="79"/>
    <x v="5"/>
    <x v="75"/>
    <x v="10"/>
    <x v="2"/>
    <n v="10.9"/>
    <n v="10.9"/>
    <n v="0"/>
  </r>
  <r>
    <n v="251"/>
    <n v="20240317"/>
    <n v="7.4"/>
    <n v="8.3000000000000007"/>
    <n v="550"/>
    <n v="3.2"/>
    <n v="1018.9"/>
    <n v="82"/>
    <x v="5"/>
    <x v="76"/>
    <x v="10"/>
    <x v="2"/>
    <n v="9.6999999999999993"/>
    <n v="9.6999999999999993"/>
    <n v="0"/>
  </r>
  <r>
    <n v="251"/>
    <n v="20240318"/>
    <n v="4.0999999999999996"/>
    <n v="8.6999999999999993"/>
    <n v="1035"/>
    <n v="0.9"/>
    <n v="1015.2"/>
    <n v="93"/>
    <x v="5"/>
    <x v="77"/>
    <x v="11"/>
    <x v="2"/>
    <n v="9.3000000000000007"/>
    <n v="9.3000000000000007"/>
    <n v="0"/>
  </r>
  <r>
    <n v="251"/>
    <n v="20240319"/>
    <n v="5.8"/>
    <n v="10.3"/>
    <n v="821"/>
    <n v="-0.1"/>
    <n v="1016.8"/>
    <n v="91"/>
    <x v="5"/>
    <x v="78"/>
    <x v="11"/>
    <x v="2"/>
    <n v="7.6999999999999993"/>
    <n v="7.6999999999999993"/>
    <n v="0"/>
  </r>
  <r>
    <n v="251"/>
    <n v="20240320"/>
    <n v="4.3"/>
    <n v="10"/>
    <n v="558"/>
    <n v="1.6"/>
    <n v="1018.7"/>
    <n v="95"/>
    <x v="5"/>
    <x v="79"/>
    <x v="11"/>
    <x v="2"/>
    <n v="8"/>
    <n v="8"/>
    <n v="0"/>
  </r>
  <r>
    <n v="251"/>
    <n v="20240321"/>
    <n v="6.7"/>
    <n v="7.8"/>
    <n v="538"/>
    <n v="0.1"/>
    <n v="1022.1"/>
    <n v="91"/>
    <x v="5"/>
    <x v="80"/>
    <x v="11"/>
    <x v="2"/>
    <n v="10.199999999999999"/>
    <n v="10.199999999999999"/>
    <n v="0"/>
  </r>
  <r>
    <n v="251"/>
    <n v="20240322"/>
    <n v="6.6"/>
    <n v="8.1999999999999993"/>
    <n v="584"/>
    <n v="5.2"/>
    <n v="1013.6"/>
    <n v="90"/>
    <x v="5"/>
    <x v="81"/>
    <x v="11"/>
    <x v="2"/>
    <n v="9.8000000000000007"/>
    <n v="9.8000000000000007"/>
    <n v="0"/>
  </r>
  <r>
    <n v="251"/>
    <n v="20240323"/>
    <n v="8.8000000000000007"/>
    <n v="6.9"/>
    <n v="1294"/>
    <n v="1.8"/>
    <n v="1004.6"/>
    <n v="76"/>
    <x v="5"/>
    <x v="82"/>
    <x v="11"/>
    <x v="2"/>
    <n v="11.1"/>
    <n v="11.1"/>
    <n v="0"/>
  </r>
  <r>
    <n v="251"/>
    <n v="20240324"/>
    <n v="10.1"/>
    <n v="7.2"/>
    <n v="994"/>
    <n v="2.4"/>
    <n v="1000.7"/>
    <n v="80"/>
    <x v="5"/>
    <x v="83"/>
    <x v="11"/>
    <x v="2"/>
    <n v="10.8"/>
    <n v="10.8"/>
    <n v="0"/>
  </r>
  <r>
    <n v="251"/>
    <n v="20240325"/>
    <n v="4.5"/>
    <n v="7.3"/>
    <n v="1392"/>
    <n v="1"/>
    <n v="1004.1"/>
    <n v="77"/>
    <x v="5"/>
    <x v="84"/>
    <x v="12"/>
    <x v="2"/>
    <n v="10.7"/>
    <n v="10.7"/>
    <n v="0"/>
  </r>
  <r>
    <n v="251"/>
    <n v="20240326"/>
    <n v="5.8"/>
    <n v="8.3000000000000007"/>
    <n v="1303"/>
    <n v="0"/>
    <n v="991.7"/>
    <n v="76"/>
    <x v="5"/>
    <x v="85"/>
    <x v="12"/>
    <x v="2"/>
    <n v="9.6999999999999993"/>
    <n v="9.6999999999999993"/>
    <n v="0"/>
  </r>
  <r>
    <n v="251"/>
    <n v="20240327"/>
    <n v="6.3"/>
    <n v="8.9"/>
    <n v="629"/>
    <n v="0.1"/>
    <n v="985.7"/>
    <n v="85"/>
    <x v="5"/>
    <x v="86"/>
    <x v="12"/>
    <x v="2"/>
    <n v="9.1"/>
    <n v="9.1"/>
    <n v="0"/>
  </r>
  <r>
    <n v="251"/>
    <n v="20240328"/>
    <n v="8.1999999999999993"/>
    <n v="8.5"/>
    <n v="743"/>
    <n v="1"/>
    <n v="984.9"/>
    <n v="82"/>
    <x v="5"/>
    <x v="87"/>
    <x v="12"/>
    <x v="2"/>
    <n v="9.5"/>
    <n v="9.5"/>
    <n v="0"/>
  </r>
  <r>
    <n v="251"/>
    <n v="20240329"/>
    <n v="8.1999999999999993"/>
    <n v="10.199999999999999"/>
    <n v="1646"/>
    <n v="-0.1"/>
    <n v="991.9"/>
    <n v="80"/>
    <x v="5"/>
    <x v="88"/>
    <x v="12"/>
    <x v="2"/>
    <n v="7.8000000000000007"/>
    <n v="7.8000000000000007"/>
    <n v="0"/>
  </r>
  <r>
    <n v="251"/>
    <n v="20240330"/>
    <n v="3.4"/>
    <n v="8.4"/>
    <n v="229"/>
    <n v="6.7"/>
    <n v="997"/>
    <n v="94"/>
    <x v="5"/>
    <x v="89"/>
    <x v="12"/>
    <x v="2"/>
    <n v="9.6"/>
    <n v="9.6"/>
    <n v="0"/>
  </r>
  <r>
    <n v="251"/>
    <n v="20240331"/>
    <n v="6.3"/>
    <n v="8.6"/>
    <n v="1024"/>
    <n v="6.7"/>
    <n v="998"/>
    <n v="94"/>
    <x v="5"/>
    <x v="90"/>
    <x v="12"/>
    <x v="2"/>
    <n v="9.4"/>
    <n v="9.4"/>
    <n v="0"/>
  </r>
  <r>
    <n v="251"/>
    <n v="20240401"/>
    <n v="5"/>
    <n v="9.3000000000000007"/>
    <n v="519"/>
    <n v="0.1"/>
    <n v="995.6"/>
    <n v="94"/>
    <x v="5"/>
    <x v="91"/>
    <x v="13"/>
    <x v="3"/>
    <n v="8.6999999999999993"/>
    <n v="6.96"/>
    <n v="0"/>
  </r>
  <r>
    <n v="251"/>
    <n v="20240402"/>
    <n v="6.6"/>
    <n v="9.6999999999999993"/>
    <n v="1536"/>
    <n v="-0.1"/>
    <n v="1003.2"/>
    <n v="91"/>
    <x v="5"/>
    <x v="92"/>
    <x v="13"/>
    <x v="3"/>
    <n v="8.3000000000000007"/>
    <n v="6.6400000000000006"/>
    <n v="0"/>
  </r>
  <r>
    <n v="251"/>
    <n v="20240403"/>
    <n v="7.2"/>
    <n v="10.3"/>
    <n v="600"/>
    <n v="6.1"/>
    <n v="1002.2"/>
    <n v="93"/>
    <x v="5"/>
    <x v="93"/>
    <x v="13"/>
    <x v="3"/>
    <n v="7.6999999999999993"/>
    <n v="6.16"/>
    <n v="0"/>
  </r>
  <r>
    <n v="251"/>
    <n v="20240404"/>
    <n v="6.7"/>
    <n v="9.8000000000000007"/>
    <n v="635"/>
    <n v="4.0999999999999996"/>
    <n v="1002.8"/>
    <n v="92"/>
    <x v="5"/>
    <x v="94"/>
    <x v="13"/>
    <x v="3"/>
    <n v="8.1999999999999993"/>
    <n v="6.56"/>
    <n v="0"/>
  </r>
  <r>
    <n v="251"/>
    <n v="20240405"/>
    <n v="9.5"/>
    <n v="11.9"/>
    <n v="1006"/>
    <n v="8"/>
    <n v="1005.8"/>
    <n v="90"/>
    <x v="5"/>
    <x v="95"/>
    <x v="13"/>
    <x v="3"/>
    <n v="6.1"/>
    <n v="4.88"/>
    <n v="0"/>
  </r>
  <r>
    <n v="251"/>
    <n v="20240406"/>
    <n v="7.2"/>
    <n v="14.7"/>
    <n v="1559"/>
    <n v="0"/>
    <n v="1007.2"/>
    <n v="81"/>
    <x v="5"/>
    <x v="96"/>
    <x v="13"/>
    <x v="3"/>
    <n v="3.3000000000000007"/>
    <n v="2.6400000000000006"/>
    <n v="0"/>
  </r>
  <r>
    <n v="251"/>
    <n v="20240407"/>
    <n v="10.199999999999999"/>
    <n v="13.4"/>
    <n v="2022"/>
    <n v="1.8"/>
    <n v="1010.3"/>
    <n v="79"/>
    <x v="5"/>
    <x v="97"/>
    <x v="13"/>
    <x v="3"/>
    <n v="4.5999999999999996"/>
    <n v="3.6799999999999997"/>
    <n v="0"/>
  </r>
  <r>
    <n v="251"/>
    <n v="20240408"/>
    <n v="3.9"/>
    <n v="13.4"/>
    <n v="1312"/>
    <n v="0"/>
    <n v="1007.7"/>
    <n v="84"/>
    <x v="5"/>
    <x v="98"/>
    <x v="14"/>
    <x v="3"/>
    <n v="4.5999999999999996"/>
    <n v="3.6799999999999997"/>
    <n v="0"/>
  </r>
  <r>
    <n v="251"/>
    <n v="20240409"/>
    <n v="11.8"/>
    <n v="10.9"/>
    <n v="716"/>
    <n v="2.4"/>
    <n v="1006.7"/>
    <n v="81"/>
    <x v="5"/>
    <x v="99"/>
    <x v="14"/>
    <x v="3"/>
    <n v="7.1"/>
    <n v="5.68"/>
    <n v="0"/>
  </r>
  <r>
    <n v="251"/>
    <n v="20240410"/>
    <n v="8.8000000000000007"/>
    <n v="10.7"/>
    <n v="1951"/>
    <n v="0"/>
    <n v="1024.5999999999999"/>
    <n v="73"/>
    <x v="5"/>
    <x v="100"/>
    <x v="14"/>
    <x v="3"/>
    <n v="7.3000000000000007"/>
    <n v="5.8400000000000007"/>
    <n v="0"/>
  </r>
  <r>
    <n v="251"/>
    <n v="20240411"/>
    <n v="9.6"/>
    <n v="12.6"/>
    <n v="1206"/>
    <n v="1.9"/>
    <n v="1027.8"/>
    <n v="92"/>
    <x v="5"/>
    <x v="101"/>
    <x v="14"/>
    <x v="3"/>
    <n v="5.4"/>
    <n v="4.32"/>
    <n v="0"/>
  </r>
  <r>
    <n v="251"/>
    <n v="20240412"/>
    <n v="9.1999999999999993"/>
    <n v="12.4"/>
    <n v="1675"/>
    <n v="0"/>
    <n v="1026.5999999999999"/>
    <n v="89"/>
    <x v="5"/>
    <x v="102"/>
    <x v="14"/>
    <x v="3"/>
    <n v="5.6"/>
    <n v="4.4799999999999995"/>
    <n v="0"/>
  </r>
  <r>
    <n v="251"/>
    <n v="20240413"/>
    <n v="7.8"/>
    <n v="13"/>
    <n v="1581"/>
    <n v="-0.1"/>
    <n v="1020.1"/>
    <n v="87"/>
    <x v="5"/>
    <x v="103"/>
    <x v="14"/>
    <x v="3"/>
    <n v="5"/>
    <n v="4"/>
    <n v="0"/>
  </r>
  <r>
    <n v="251"/>
    <n v="20240414"/>
    <n v="6.2"/>
    <n v="9.4"/>
    <n v="1621"/>
    <n v="0"/>
    <n v="1019.5"/>
    <n v="72"/>
    <x v="5"/>
    <x v="104"/>
    <x v="14"/>
    <x v="3"/>
    <n v="8.6"/>
    <n v="6.88"/>
    <n v="0"/>
  </r>
  <r>
    <n v="251"/>
    <n v="20240415"/>
    <n v="10.1"/>
    <n v="8.1999999999999993"/>
    <n v="815"/>
    <n v="10.4"/>
    <n v="1001"/>
    <n v="80"/>
    <x v="5"/>
    <x v="105"/>
    <x v="15"/>
    <x v="3"/>
    <n v="9.8000000000000007"/>
    <n v="7.8400000000000007"/>
    <n v="0"/>
  </r>
  <r>
    <n v="251"/>
    <n v="20240416"/>
    <n v="7.7"/>
    <n v="8.5"/>
    <n v="1509"/>
    <n v="4.7"/>
    <n v="1003.2"/>
    <n v="78"/>
    <x v="5"/>
    <x v="106"/>
    <x v="15"/>
    <x v="3"/>
    <n v="9.5"/>
    <n v="7.6000000000000005"/>
    <n v="0"/>
  </r>
  <r>
    <n v="251"/>
    <n v="20240417"/>
    <n v="3.8"/>
    <n v="6.5"/>
    <n v="970"/>
    <n v="6.1"/>
    <n v="1011.8"/>
    <n v="77"/>
    <x v="5"/>
    <x v="107"/>
    <x v="15"/>
    <x v="3"/>
    <n v="11.5"/>
    <n v="9.2000000000000011"/>
    <n v="0"/>
  </r>
  <r>
    <n v="251"/>
    <n v="20240418"/>
    <n v="6.2"/>
    <n v="7.6"/>
    <n v="1204"/>
    <n v="4.9000000000000004"/>
    <n v="1017"/>
    <n v="76"/>
    <x v="5"/>
    <x v="108"/>
    <x v="15"/>
    <x v="3"/>
    <n v="10.4"/>
    <n v="8.32"/>
    <n v="0"/>
  </r>
  <r>
    <n v="251"/>
    <n v="20240419"/>
    <n v="9.3000000000000007"/>
    <n v="8.3000000000000007"/>
    <n v="1404"/>
    <n v="6.5"/>
    <n v="1009.1"/>
    <n v="82"/>
    <x v="5"/>
    <x v="109"/>
    <x v="15"/>
    <x v="3"/>
    <n v="9.6999999999999993"/>
    <n v="7.76"/>
    <n v="0"/>
  </r>
  <r>
    <n v="251"/>
    <n v="20240420"/>
    <n v="8.6"/>
    <n v="7.1"/>
    <n v="1443"/>
    <n v="2.2000000000000002"/>
    <n v="1020.6"/>
    <n v="75"/>
    <x v="5"/>
    <x v="110"/>
    <x v="15"/>
    <x v="3"/>
    <n v="10.9"/>
    <n v="8.7200000000000006"/>
    <n v="0"/>
  </r>
  <r>
    <n v="251"/>
    <n v="20240421"/>
    <n v="7.3"/>
    <n v="7.5"/>
    <n v="1845"/>
    <n v="2.5"/>
    <n v="1026.4000000000001"/>
    <n v="69"/>
    <x v="5"/>
    <x v="111"/>
    <x v="15"/>
    <x v="3"/>
    <n v="10.5"/>
    <n v="8.4"/>
    <n v="0"/>
  </r>
  <r>
    <n v="251"/>
    <n v="20240422"/>
    <n v="5.2"/>
    <n v="6.8"/>
    <n v="2057"/>
    <n v="0.5"/>
    <n v="1026"/>
    <n v="60"/>
    <x v="5"/>
    <x v="112"/>
    <x v="16"/>
    <x v="3"/>
    <n v="11.2"/>
    <n v="8.9599999999999991"/>
    <n v="0"/>
  </r>
  <r>
    <n v="251"/>
    <n v="20240423"/>
    <n v="5.5"/>
    <n v="5.0999999999999996"/>
    <n v="1355"/>
    <n v="1.9"/>
    <n v="1018.2"/>
    <n v="75"/>
    <x v="5"/>
    <x v="113"/>
    <x v="16"/>
    <x v="3"/>
    <n v="12.9"/>
    <n v="10.32"/>
    <n v="0"/>
  </r>
  <r>
    <n v="251"/>
    <n v="20240424"/>
    <n v="7.8"/>
    <n v="6.8"/>
    <n v="1482"/>
    <n v="5.2"/>
    <n v="1008.2"/>
    <n v="76"/>
    <x v="5"/>
    <x v="114"/>
    <x v="16"/>
    <x v="3"/>
    <n v="11.2"/>
    <n v="8.9599999999999991"/>
    <n v="0"/>
  </r>
  <r>
    <n v="251"/>
    <n v="20240425"/>
    <n v="5.5"/>
    <n v="6.1"/>
    <n v="928"/>
    <n v="7.1"/>
    <n v="1002.6"/>
    <n v="79"/>
    <x v="5"/>
    <x v="115"/>
    <x v="16"/>
    <x v="3"/>
    <n v="11.9"/>
    <n v="9.5200000000000014"/>
    <n v="0"/>
  </r>
  <r>
    <n v="251"/>
    <n v="20240426"/>
    <n v="2.9"/>
    <n v="6.3"/>
    <n v="1448"/>
    <n v="1.3"/>
    <n v="1003.3"/>
    <n v="78"/>
    <x v="5"/>
    <x v="116"/>
    <x v="16"/>
    <x v="3"/>
    <n v="11.7"/>
    <n v="9.36"/>
    <n v="0"/>
  </r>
  <r>
    <n v="251"/>
    <n v="20240427"/>
    <n v="4.3"/>
    <n v="9.6999999999999993"/>
    <n v="872"/>
    <n v="1.1000000000000001"/>
    <n v="1005.9"/>
    <n v="87"/>
    <x v="5"/>
    <x v="117"/>
    <x v="16"/>
    <x v="3"/>
    <n v="8.3000000000000007"/>
    <n v="6.6400000000000006"/>
    <n v="0"/>
  </r>
  <r>
    <n v="251"/>
    <n v="20240428"/>
    <n v="9.3000000000000007"/>
    <n v="11.6"/>
    <n v="1108"/>
    <n v="0.2"/>
    <n v="1007"/>
    <n v="81"/>
    <x v="5"/>
    <x v="118"/>
    <x v="16"/>
    <x v="3"/>
    <n v="6.4"/>
    <n v="5.120000000000001"/>
    <n v="0"/>
  </r>
  <r>
    <n v="251"/>
    <n v="20240429"/>
    <n v="4.9000000000000004"/>
    <n v="12.1"/>
    <n v="2526"/>
    <n v="-0.1"/>
    <n v="1018.5"/>
    <n v="80"/>
    <x v="5"/>
    <x v="119"/>
    <x v="17"/>
    <x v="3"/>
    <n v="5.9"/>
    <n v="4.7200000000000006"/>
    <n v="0"/>
  </r>
  <r>
    <n v="251"/>
    <n v="20240430"/>
    <n v="3.2"/>
    <n v="14.2"/>
    <n v="1485"/>
    <n v="-0.1"/>
    <n v="1015.6"/>
    <n v="86"/>
    <x v="5"/>
    <x v="120"/>
    <x v="17"/>
    <x v="3"/>
    <n v="3.8000000000000007"/>
    <n v="3.0400000000000009"/>
    <n v="0"/>
  </r>
  <r>
    <n v="251"/>
    <n v="20240501"/>
    <n v="5.9"/>
    <n v="13.9"/>
    <n v="2204"/>
    <n v="0"/>
    <n v="1007.9"/>
    <n v="87"/>
    <x v="5"/>
    <x v="121"/>
    <x v="17"/>
    <x v="4"/>
    <n v="4.0999999999999996"/>
    <n v="3.28"/>
    <n v="0"/>
  </r>
  <r>
    <n v="251"/>
    <n v="20240502"/>
    <n v="7.4"/>
    <n v="14.7"/>
    <n v="2460"/>
    <n v="0"/>
    <n v="1001.4"/>
    <n v="84"/>
    <x v="5"/>
    <x v="122"/>
    <x v="17"/>
    <x v="4"/>
    <n v="3.3000000000000007"/>
    <n v="2.6400000000000006"/>
    <n v="0"/>
  </r>
  <r>
    <n v="251"/>
    <n v="20240503"/>
    <n v="7.2"/>
    <n v="12.2"/>
    <n v="564"/>
    <n v="-0.1"/>
    <n v="1007.2"/>
    <n v="91"/>
    <x v="5"/>
    <x v="123"/>
    <x v="17"/>
    <x v="4"/>
    <n v="5.8000000000000007"/>
    <n v="4.6400000000000006"/>
    <n v="0"/>
  </r>
  <r>
    <n v="251"/>
    <n v="20240504"/>
    <n v="5.3"/>
    <n v="12.7"/>
    <n v="2040"/>
    <n v="3.8"/>
    <n v="1012.9"/>
    <n v="80"/>
    <x v="5"/>
    <x v="124"/>
    <x v="17"/>
    <x v="4"/>
    <n v="5.3000000000000007"/>
    <n v="4.2400000000000011"/>
    <n v="0"/>
  </r>
  <r>
    <n v="251"/>
    <n v="20240505"/>
    <n v="2.7"/>
    <n v="11.1"/>
    <n v="1596"/>
    <n v="1.1000000000000001"/>
    <n v="1008.5"/>
    <n v="88"/>
    <x v="5"/>
    <x v="125"/>
    <x v="17"/>
    <x v="4"/>
    <n v="6.9"/>
    <n v="5.5200000000000005"/>
    <n v="0"/>
  </r>
  <r>
    <n v="251"/>
    <n v="20240506"/>
    <n v="3.5"/>
    <n v="12.2"/>
    <n v="2495"/>
    <n v="0"/>
    <n v="1010.6"/>
    <n v="82"/>
    <x v="5"/>
    <x v="126"/>
    <x v="18"/>
    <x v="4"/>
    <n v="5.8000000000000007"/>
    <n v="4.6400000000000006"/>
    <n v="0"/>
  </r>
  <r>
    <n v="251"/>
    <n v="20240507"/>
    <n v="2.9"/>
    <n v="11"/>
    <n v="1684"/>
    <n v="-0.1"/>
    <n v="1021.1"/>
    <n v="87"/>
    <x v="5"/>
    <x v="127"/>
    <x v="18"/>
    <x v="4"/>
    <n v="7"/>
    <n v="5.6000000000000005"/>
    <n v="0"/>
  </r>
  <r>
    <n v="251"/>
    <n v="20240508"/>
    <n v="3"/>
    <n v="11.4"/>
    <n v="1987"/>
    <n v="0.5"/>
    <n v="1028"/>
    <n v="86"/>
    <x v="5"/>
    <x v="128"/>
    <x v="18"/>
    <x v="4"/>
    <n v="6.6"/>
    <n v="5.28"/>
    <n v="0"/>
  </r>
  <r>
    <n v="251"/>
    <n v="20240509"/>
    <n v="2.7"/>
    <n v="11.4"/>
    <n v="1940"/>
    <n v="0"/>
    <n v="1027.0999999999999"/>
    <n v="85"/>
    <x v="5"/>
    <x v="129"/>
    <x v="18"/>
    <x v="4"/>
    <n v="6.6"/>
    <n v="5.28"/>
    <n v="0"/>
  </r>
  <r>
    <n v="251"/>
    <n v="20240510"/>
    <n v="3"/>
    <n v="11.4"/>
    <n v="2169"/>
    <n v="0"/>
    <n v="1025.3"/>
    <n v="93"/>
    <x v="5"/>
    <x v="130"/>
    <x v="18"/>
    <x v="4"/>
    <n v="6.6"/>
    <n v="5.28"/>
    <n v="0"/>
  </r>
  <r>
    <n v="251"/>
    <n v="20240511"/>
    <n v="6.2"/>
    <n v="13.1"/>
    <n v="2628"/>
    <n v="0"/>
    <n v="1023.9"/>
    <n v="87"/>
    <x v="5"/>
    <x v="131"/>
    <x v="18"/>
    <x v="4"/>
    <n v="4.9000000000000004"/>
    <n v="3.9200000000000004"/>
    <n v="0"/>
  </r>
  <r>
    <n v="251"/>
    <n v="20240512"/>
    <n v="8.3000000000000007"/>
    <n v="16.7"/>
    <n v="2757"/>
    <n v="0"/>
    <n v="1017.1"/>
    <n v="77"/>
    <x v="5"/>
    <x v="132"/>
    <x v="18"/>
    <x v="4"/>
    <n v="1.3000000000000007"/>
    <n v="1.0400000000000007"/>
    <n v="0"/>
  </r>
  <r>
    <n v="251"/>
    <n v="20240513"/>
    <n v="4.0999999999999996"/>
    <n v="17"/>
    <n v="2337"/>
    <n v="0"/>
    <n v="1010"/>
    <n v="83"/>
    <x v="5"/>
    <x v="133"/>
    <x v="19"/>
    <x v="4"/>
    <n v="1"/>
    <n v="0.8"/>
    <n v="0"/>
  </r>
  <r>
    <n v="251"/>
    <n v="20240514"/>
    <n v="6.4"/>
    <n v="20.2"/>
    <n v="2708"/>
    <n v="0"/>
    <n v="1005.8"/>
    <n v="71"/>
    <x v="5"/>
    <x v="134"/>
    <x v="19"/>
    <x v="4"/>
    <n v="0"/>
    <n v="0"/>
    <n v="2.1999999999999993"/>
  </r>
  <r>
    <n v="251"/>
    <n v="20240515"/>
    <n v="5.3"/>
    <n v="17.8"/>
    <n v="2657"/>
    <n v="0"/>
    <n v="1006.1"/>
    <n v="74"/>
    <x v="5"/>
    <x v="135"/>
    <x v="19"/>
    <x v="4"/>
    <n v="0.19999999999999929"/>
    <n v="0.15999999999999945"/>
    <n v="0"/>
  </r>
  <r>
    <n v="251"/>
    <n v="20240516"/>
    <n v="5.6"/>
    <n v="17.5"/>
    <n v="1781"/>
    <n v="3.7"/>
    <n v="1005.3"/>
    <n v="80"/>
    <x v="5"/>
    <x v="136"/>
    <x v="19"/>
    <x v="4"/>
    <n v="0.5"/>
    <n v="0.4"/>
    <n v="0"/>
  </r>
  <r>
    <n v="251"/>
    <n v="20240517"/>
    <n v="4.0999999999999996"/>
    <n v="16.399999999999999"/>
    <n v="2043"/>
    <n v="8.5"/>
    <n v="1008.7"/>
    <n v="85"/>
    <x v="5"/>
    <x v="137"/>
    <x v="19"/>
    <x v="4"/>
    <n v="1.6000000000000014"/>
    <n v="1.2800000000000011"/>
    <n v="0"/>
  </r>
  <r>
    <n v="251"/>
    <n v="20240518"/>
    <n v="3.8"/>
    <n v="17"/>
    <n v="2730"/>
    <n v="0"/>
    <n v="1011.2"/>
    <n v="80"/>
    <x v="5"/>
    <x v="138"/>
    <x v="19"/>
    <x v="4"/>
    <n v="1"/>
    <n v="0.8"/>
    <n v="0"/>
  </r>
  <r>
    <n v="251"/>
    <n v="20240519"/>
    <n v="5.3"/>
    <n v="15.7"/>
    <n v="2738"/>
    <n v="0"/>
    <n v="1012.2"/>
    <n v="80"/>
    <x v="5"/>
    <x v="139"/>
    <x v="19"/>
    <x v="4"/>
    <n v="2.3000000000000007"/>
    <n v="1.8400000000000007"/>
    <n v="0"/>
  </r>
  <r>
    <n v="251"/>
    <n v="20240520"/>
    <n v="5.5"/>
    <n v="14.4"/>
    <n v="1307"/>
    <n v="0.8"/>
    <n v="1012.1"/>
    <n v="91"/>
    <x v="5"/>
    <x v="140"/>
    <x v="20"/>
    <x v="4"/>
    <n v="3.5999999999999996"/>
    <n v="2.88"/>
    <n v="0"/>
  </r>
  <r>
    <n v="251"/>
    <n v="20240521"/>
    <n v="6.7"/>
    <n v="17.399999999999999"/>
    <n v="2520"/>
    <n v="1.7"/>
    <n v="1008.7"/>
    <n v="87"/>
    <x v="5"/>
    <x v="141"/>
    <x v="20"/>
    <x v="4"/>
    <n v="0.60000000000000142"/>
    <n v="0.48000000000000115"/>
    <n v="0"/>
  </r>
  <r>
    <n v="251"/>
    <n v="20240522"/>
    <n v="8.1"/>
    <n v="16.100000000000001"/>
    <n v="1086"/>
    <n v="7.9"/>
    <n v="1006.4"/>
    <n v="86"/>
    <x v="5"/>
    <x v="142"/>
    <x v="20"/>
    <x v="4"/>
    <n v="1.8999999999999986"/>
    <n v="1.5199999999999989"/>
    <n v="0"/>
  </r>
  <r>
    <n v="251"/>
    <n v="20240523"/>
    <n v="6.2"/>
    <n v="14.2"/>
    <n v="1197"/>
    <n v="-0.1"/>
    <n v="1013.5"/>
    <n v="85"/>
    <x v="5"/>
    <x v="143"/>
    <x v="20"/>
    <x v="4"/>
    <n v="3.8000000000000007"/>
    <n v="3.0400000000000009"/>
    <n v="0"/>
  </r>
  <r>
    <n v="251"/>
    <n v="20240524"/>
    <n v="3.7"/>
    <n v="15.3"/>
    <n v="2118"/>
    <n v="2.5"/>
    <n v="1019"/>
    <n v="85"/>
    <x v="5"/>
    <x v="144"/>
    <x v="20"/>
    <x v="4"/>
    <n v="2.6999999999999993"/>
    <n v="2.1599999999999997"/>
    <n v="0"/>
  </r>
  <r>
    <n v="251"/>
    <n v="20240525"/>
    <n v="6"/>
    <n v="15.3"/>
    <n v="1077"/>
    <n v="14"/>
    <n v="1016.6"/>
    <n v="93"/>
    <x v="5"/>
    <x v="145"/>
    <x v="20"/>
    <x v="4"/>
    <n v="2.6999999999999993"/>
    <n v="2.1599999999999997"/>
    <n v="0"/>
  </r>
  <r>
    <n v="251"/>
    <n v="20240526"/>
    <n v="4.4000000000000004"/>
    <n v="16.3"/>
    <n v="1845"/>
    <n v="7.9"/>
    <n v="1014.5"/>
    <n v="84"/>
    <x v="5"/>
    <x v="146"/>
    <x v="20"/>
    <x v="4"/>
    <n v="1.6999999999999993"/>
    <n v="1.3599999999999994"/>
    <n v="0"/>
  </r>
  <r>
    <n v="251"/>
    <n v="20240527"/>
    <n v="6.5"/>
    <n v="14.5"/>
    <n v="2571"/>
    <n v="0"/>
    <n v="1015.5"/>
    <n v="80"/>
    <x v="5"/>
    <x v="147"/>
    <x v="21"/>
    <x v="4"/>
    <n v="3.5"/>
    <n v="2.8000000000000003"/>
    <n v="0"/>
  </r>
  <r>
    <n v="251"/>
    <n v="20240528"/>
    <n v="6.7"/>
    <n v="15"/>
    <n v="2585"/>
    <n v="8.4"/>
    <n v="1013.7"/>
    <n v="82"/>
    <x v="5"/>
    <x v="148"/>
    <x v="21"/>
    <x v="4"/>
    <n v="3"/>
    <n v="2.4000000000000004"/>
    <n v="0"/>
  </r>
  <r>
    <n v="251"/>
    <n v="20240529"/>
    <n v="7.7"/>
    <n v="14.6"/>
    <n v="1749"/>
    <n v="3.4"/>
    <n v="1006"/>
    <n v="88"/>
    <x v="5"/>
    <x v="149"/>
    <x v="21"/>
    <x v="4"/>
    <n v="3.4000000000000004"/>
    <n v="2.7200000000000006"/>
    <n v="0"/>
  </r>
  <r>
    <n v="251"/>
    <n v="20240530"/>
    <n v="4.7"/>
    <n v="14.8"/>
    <n v="2567"/>
    <n v="0.7"/>
    <n v="1005.8"/>
    <n v="85"/>
    <x v="5"/>
    <x v="150"/>
    <x v="21"/>
    <x v="4"/>
    <n v="3.1999999999999993"/>
    <n v="2.5599999999999996"/>
    <n v="0"/>
  </r>
  <r>
    <n v="251"/>
    <n v="20240531"/>
    <n v="5.9"/>
    <n v="15.2"/>
    <n v="1824"/>
    <n v="1.4"/>
    <n v="1012.3"/>
    <n v="91"/>
    <x v="5"/>
    <x v="151"/>
    <x v="21"/>
    <x v="4"/>
    <n v="2.8000000000000007"/>
    <n v="2.2400000000000007"/>
    <n v="0"/>
  </r>
  <r>
    <n v="251"/>
    <n v="20240601"/>
    <n v="8.3000000000000007"/>
    <n v="14.4"/>
    <n v="1143"/>
    <n v="4"/>
    <n v="1019"/>
    <n v="90"/>
    <x v="5"/>
    <x v="152"/>
    <x v="21"/>
    <x v="5"/>
    <n v="3.5999999999999996"/>
    <n v="2.88"/>
    <n v="0"/>
  </r>
  <r>
    <n v="251"/>
    <n v="20240602"/>
    <n v="6.3"/>
    <n v="13.3"/>
    <n v="1616"/>
    <n v="0"/>
    <n v="1023"/>
    <n v="74"/>
    <x v="5"/>
    <x v="153"/>
    <x v="21"/>
    <x v="5"/>
    <n v="4.6999999999999993"/>
    <n v="3.76"/>
    <n v="0"/>
  </r>
  <r>
    <n v="251"/>
    <n v="20240603"/>
    <n v="4.3"/>
    <n v="13.4"/>
    <n v="1058"/>
    <n v="-0.1"/>
    <n v="1019.2"/>
    <n v="85"/>
    <x v="5"/>
    <x v="154"/>
    <x v="22"/>
    <x v="5"/>
    <n v="4.5999999999999996"/>
    <n v="3.6799999999999997"/>
    <n v="0"/>
  </r>
  <r>
    <n v="251"/>
    <n v="20240604"/>
    <n v="6.3"/>
    <n v="15"/>
    <n v="1497"/>
    <n v="4.0999999999999996"/>
    <n v="1010.1"/>
    <n v="88"/>
    <x v="5"/>
    <x v="155"/>
    <x v="22"/>
    <x v="5"/>
    <n v="3"/>
    <n v="2.4000000000000004"/>
    <n v="0"/>
  </r>
  <r>
    <n v="251"/>
    <n v="20240605"/>
    <n v="6.4"/>
    <n v="11.7"/>
    <n v="2507"/>
    <n v="1.7"/>
    <n v="1011.6"/>
    <n v="72"/>
    <x v="5"/>
    <x v="156"/>
    <x v="22"/>
    <x v="5"/>
    <n v="6.3000000000000007"/>
    <n v="5.0400000000000009"/>
    <n v="0"/>
  </r>
  <r>
    <n v="251"/>
    <n v="20240606"/>
    <n v="4.7"/>
    <n v="12.1"/>
    <n v="2246"/>
    <n v="0"/>
    <n v="1016.3"/>
    <n v="77"/>
    <x v="5"/>
    <x v="157"/>
    <x v="22"/>
    <x v="5"/>
    <n v="5.9"/>
    <n v="4.7200000000000006"/>
    <n v="0"/>
  </r>
  <r>
    <n v="251"/>
    <n v="20240607"/>
    <n v="6.6"/>
    <n v="14.3"/>
    <n v="2262"/>
    <n v="0.2"/>
    <n v="1016.5"/>
    <n v="70"/>
    <x v="5"/>
    <x v="158"/>
    <x v="22"/>
    <x v="5"/>
    <n v="3.6999999999999993"/>
    <n v="2.9599999999999995"/>
    <n v="0"/>
  </r>
  <r>
    <n v="251"/>
    <n v="20240608"/>
    <n v="6.4"/>
    <n v="12.4"/>
    <n v="1352"/>
    <n v="1.3"/>
    <n v="1010.7"/>
    <n v="83"/>
    <x v="5"/>
    <x v="159"/>
    <x v="22"/>
    <x v="5"/>
    <n v="5.6"/>
    <n v="4.4799999999999995"/>
    <n v="0"/>
  </r>
  <r>
    <n v="251"/>
    <n v="20240609"/>
    <n v="7.1"/>
    <n v="12.2"/>
    <n v="1670"/>
    <n v="-0.1"/>
    <n v="1008.6"/>
    <n v="74"/>
    <x v="5"/>
    <x v="160"/>
    <x v="22"/>
    <x v="5"/>
    <n v="5.8000000000000007"/>
    <n v="4.6400000000000006"/>
    <n v="0"/>
  </r>
  <r>
    <n v="251"/>
    <n v="20240610"/>
    <n v="5.8"/>
    <n v="10.7"/>
    <n v="498"/>
    <n v="25.1"/>
    <n v="1005.9"/>
    <n v="82"/>
    <x v="5"/>
    <x v="161"/>
    <x v="23"/>
    <x v="5"/>
    <n v="7.3000000000000007"/>
    <n v="5.8400000000000007"/>
    <n v="0"/>
  </r>
  <r>
    <n v="251"/>
    <n v="20240611"/>
    <n v="7.3"/>
    <n v="12.1"/>
    <n v="2275"/>
    <n v="0.9"/>
    <n v="1013.5"/>
    <n v="76"/>
    <x v="5"/>
    <x v="162"/>
    <x v="23"/>
    <x v="5"/>
    <n v="5.9"/>
    <n v="4.7200000000000006"/>
    <n v="0"/>
  </r>
  <r>
    <n v="251"/>
    <n v="20240612"/>
    <n v="5.8"/>
    <n v="11.3"/>
    <n v="2158"/>
    <n v="2.6"/>
    <n v="1017.9"/>
    <n v="75"/>
    <x v="5"/>
    <x v="163"/>
    <x v="23"/>
    <x v="5"/>
    <n v="6.6999999999999993"/>
    <n v="5.3599999999999994"/>
    <n v="0"/>
  </r>
  <r>
    <n v="251"/>
    <n v="20240613"/>
    <n v="4.9000000000000004"/>
    <n v="13.1"/>
    <n v="1809"/>
    <n v="2.2999999999999998"/>
    <n v="1014.2"/>
    <n v="79"/>
    <x v="5"/>
    <x v="164"/>
    <x v="23"/>
    <x v="5"/>
    <n v="4.9000000000000004"/>
    <n v="3.9200000000000004"/>
    <n v="0"/>
  </r>
  <r>
    <n v="251"/>
    <n v="20240614"/>
    <n v="6.8"/>
    <n v="14.8"/>
    <n v="1080"/>
    <n v="1.6"/>
    <n v="1004.5"/>
    <n v="85"/>
    <x v="5"/>
    <x v="165"/>
    <x v="23"/>
    <x v="5"/>
    <n v="3.1999999999999993"/>
    <n v="2.5599999999999996"/>
    <n v="0"/>
  </r>
  <r>
    <n v="251"/>
    <n v="20240615"/>
    <n v="9"/>
    <n v="13.9"/>
    <n v="1682"/>
    <n v="15.9"/>
    <n v="1000.3"/>
    <n v="87"/>
    <x v="5"/>
    <x v="166"/>
    <x v="23"/>
    <x v="5"/>
    <n v="4.0999999999999996"/>
    <n v="3.28"/>
    <n v="0"/>
  </r>
  <r>
    <n v="251"/>
    <n v="20240616"/>
    <n v="8"/>
    <n v="14.4"/>
    <n v="1923"/>
    <n v="4.3"/>
    <n v="1004"/>
    <n v="87"/>
    <x v="5"/>
    <x v="167"/>
    <x v="23"/>
    <x v="5"/>
    <n v="3.5999999999999996"/>
    <n v="2.88"/>
    <n v="0"/>
  </r>
  <r>
    <n v="251"/>
    <n v="20240617"/>
    <n v="6.2"/>
    <n v="15.5"/>
    <n v="2749"/>
    <n v="0"/>
    <n v="1010.4"/>
    <n v="82"/>
    <x v="5"/>
    <x v="168"/>
    <x v="24"/>
    <x v="5"/>
    <n v="2.5"/>
    <n v="2"/>
    <n v="0"/>
  </r>
  <r>
    <n v="251"/>
    <n v="20240618"/>
    <n v="3.3"/>
    <n v="15.5"/>
    <n v="2260"/>
    <n v="0"/>
    <n v="1014.5"/>
    <n v="85"/>
    <x v="5"/>
    <x v="169"/>
    <x v="24"/>
    <x v="5"/>
    <n v="2.5"/>
    <n v="2"/>
    <n v="0"/>
  </r>
  <r>
    <n v="251"/>
    <n v="20240619"/>
    <n v="3.6"/>
    <n v="13.6"/>
    <n v="2685"/>
    <n v="0"/>
    <n v="1020.4"/>
    <n v="80"/>
    <x v="5"/>
    <x v="170"/>
    <x v="24"/>
    <x v="5"/>
    <n v="4.4000000000000004"/>
    <n v="3.5200000000000005"/>
    <n v="0"/>
  </r>
  <r>
    <n v="251"/>
    <n v="20240620"/>
    <n v="3.2"/>
    <n v="13.7"/>
    <n v="2332"/>
    <n v="0"/>
    <n v="1020.8"/>
    <n v="80"/>
    <x v="5"/>
    <x v="171"/>
    <x v="24"/>
    <x v="5"/>
    <n v="4.3000000000000007"/>
    <n v="3.4400000000000008"/>
    <n v="0"/>
  </r>
  <r>
    <n v="251"/>
    <n v="20240621"/>
    <n v="4"/>
    <n v="14.9"/>
    <n v="1387"/>
    <n v="1"/>
    <n v="1012.8"/>
    <n v="90"/>
    <x v="5"/>
    <x v="172"/>
    <x v="24"/>
    <x v="5"/>
    <n v="3.0999999999999996"/>
    <n v="2.48"/>
    <n v="0"/>
  </r>
  <r>
    <n v="251"/>
    <n v="20240622"/>
    <n v="4.5999999999999996"/>
    <n v="15.8"/>
    <n v="2729"/>
    <n v="0"/>
    <n v="1012"/>
    <n v="86"/>
    <x v="5"/>
    <x v="173"/>
    <x v="24"/>
    <x v="5"/>
    <n v="2.1999999999999993"/>
    <n v="1.7599999999999996"/>
    <n v="0"/>
  </r>
  <r>
    <n v="251"/>
    <n v="20240623"/>
    <n v="3.2"/>
    <n v="16.2"/>
    <n v="3054"/>
    <n v="0"/>
    <n v="1019.3"/>
    <n v="86"/>
    <x v="5"/>
    <x v="174"/>
    <x v="24"/>
    <x v="5"/>
    <n v="1.8000000000000007"/>
    <n v="1.4400000000000006"/>
    <n v="0"/>
  </r>
  <r>
    <n v="251"/>
    <n v="20240624"/>
    <n v="2.8"/>
    <n v="17"/>
    <n v="2996"/>
    <n v="0"/>
    <n v="1020.8"/>
    <n v="82"/>
    <x v="5"/>
    <x v="175"/>
    <x v="25"/>
    <x v="5"/>
    <n v="1"/>
    <n v="0.8"/>
    <n v="0"/>
  </r>
  <r>
    <n v="251"/>
    <n v="20240625"/>
    <n v="5"/>
    <n v="18.8"/>
    <n v="3002"/>
    <n v="0"/>
    <n v="1017.3"/>
    <n v="85"/>
    <x v="5"/>
    <x v="176"/>
    <x v="25"/>
    <x v="5"/>
    <n v="0"/>
    <n v="0"/>
    <n v="0.80000000000000071"/>
  </r>
  <r>
    <n v="251"/>
    <n v="20240626"/>
    <n v="5.0999999999999996"/>
    <n v="20.7"/>
    <n v="2954"/>
    <n v="0"/>
    <n v="1012.1"/>
    <n v="81"/>
    <x v="5"/>
    <x v="177"/>
    <x v="25"/>
    <x v="5"/>
    <n v="0"/>
    <n v="0"/>
    <n v="2.6999999999999993"/>
  </r>
  <r>
    <n v="251"/>
    <n v="20240627"/>
    <n v="4.8"/>
    <n v="20.7"/>
    <n v="2613"/>
    <n v="0"/>
    <n v="1007.7"/>
    <n v="84"/>
    <x v="5"/>
    <x v="178"/>
    <x v="25"/>
    <x v="5"/>
    <n v="0"/>
    <n v="0"/>
    <n v="2.6999999999999993"/>
  </r>
  <r>
    <n v="251"/>
    <n v="20240628"/>
    <n v="7.1"/>
    <n v="16.399999999999999"/>
    <n v="2826"/>
    <n v="0"/>
    <n v="1014.1"/>
    <n v="78"/>
    <x v="5"/>
    <x v="179"/>
    <x v="25"/>
    <x v="5"/>
    <n v="1.6000000000000014"/>
    <n v="1.2800000000000011"/>
    <n v="0"/>
  </r>
  <r>
    <n v="251"/>
    <n v="20240629"/>
    <n v="3.8"/>
    <n v="17"/>
    <n v="2766"/>
    <n v="0"/>
    <n v="1014.2"/>
    <n v="78"/>
    <x v="5"/>
    <x v="180"/>
    <x v="25"/>
    <x v="5"/>
    <n v="1"/>
    <n v="0.8"/>
    <n v="0"/>
  </r>
  <r>
    <n v="251"/>
    <n v="20240630"/>
    <n v="4.7"/>
    <n v="16.5"/>
    <n v="2269"/>
    <n v="0.4"/>
    <n v="1009.9"/>
    <n v="81"/>
    <x v="5"/>
    <x v="181"/>
    <x v="25"/>
    <x v="5"/>
    <n v="1.5"/>
    <n v="1.2000000000000002"/>
    <n v="0"/>
  </r>
  <r>
    <n v="251"/>
    <n v="20240701"/>
    <n v="5.4"/>
    <n v="14.8"/>
    <n v="1177"/>
    <n v="8.6"/>
    <n v="1014.1"/>
    <n v="84"/>
    <x v="5"/>
    <x v="182"/>
    <x v="26"/>
    <x v="6"/>
    <n v="3.1999999999999993"/>
    <n v="2.5599999999999996"/>
    <n v="0"/>
  </r>
  <r>
    <n v="251"/>
    <n v="20240702"/>
    <n v="5.5"/>
    <n v="14.1"/>
    <n v="1073"/>
    <n v="2.6"/>
    <n v="1013.6"/>
    <n v="80"/>
    <x v="5"/>
    <x v="183"/>
    <x v="26"/>
    <x v="6"/>
    <n v="3.9000000000000004"/>
    <n v="3.1200000000000006"/>
    <n v="0"/>
  </r>
  <r>
    <n v="251"/>
    <n v="20240703"/>
    <n v="6.3"/>
    <n v="14"/>
    <n v="1524"/>
    <n v="6.6"/>
    <n v="1007.2"/>
    <n v="82"/>
    <x v="5"/>
    <x v="184"/>
    <x v="26"/>
    <x v="6"/>
    <n v="4"/>
    <n v="3.2"/>
    <n v="0"/>
  </r>
  <r>
    <n v="251"/>
    <n v="20240704"/>
    <n v="9.5"/>
    <n v="15.1"/>
    <n v="2459"/>
    <n v="6.4"/>
    <n v="1004.8"/>
    <n v="72"/>
    <x v="5"/>
    <x v="185"/>
    <x v="26"/>
    <x v="6"/>
    <n v="2.9000000000000004"/>
    <n v="2.3200000000000003"/>
    <n v="0"/>
  </r>
  <r>
    <n v="251"/>
    <n v="20240705"/>
    <n v="6.8"/>
    <n v="15.5"/>
    <n v="1725"/>
    <n v="7.5"/>
    <n v="1005.7"/>
    <n v="83"/>
    <x v="5"/>
    <x v="186"/>
    <x v="26"/>
    <x v="6"/>
    <n v="2.5"/>
    <n v="2"/>
    <n v="0"/>
  </r>
  <r>
    <n v="251"/>
    <n v="20240706"/>
    <n v="10.5"/>
    <n v="15.7"/>
    <n v="1579"/>
    <n v="12.5"/>
    <n v="999.3"/>
    <n v="87"/>
    <x v="5"/>
    <x v="187"/>
    <x v="26"/>
    <x v="6"/>
    <n v="2.3000000000000007"/>
    <n v="1.8400000000000007"/>
    <n v="0"/>
  </r>
  <r>
    <n v="251"/>
    <n v="20240707"/>
    <n v="8.3000000000000007"/>
    <n v="15.6"/>
    <n v="2211"/>
    <n v="4"/>
    <n v="1010.2"/>
    <n v="75"/>
    <x v="5"/>
    <x v="188"/>
    <x v="26"/>
    <x v="6"/>
    <n v="2.4000000000000004"/>
    <n v="1.9200000000000004"/>
    <n v="0"/>
  </r>
  <r>
    <n v="251"/>
    <n v="20240708"/>
    <n v="4.8"/>
    <n v="16.600000000000001"/>
    <n v="2944"/>
    <n v="0"/>
    <n v="1016.8"/>
    <n v="80"/>
    <x v="5"/>
    <x v="189"/>
    <x v="27"/>
    <x v="6"/>
    <n v="1.3999999999999986"/>
    <n v="1.119999999999999"/>
    <n v="0"/>
  </r>
  <r>
    <n v="251"/>
    <n v="20240709"/>
    <n v="5.2"/>
    <n v="19.2"/>
    <n v="1678"/>
    <n v="11.2"/>
    <n v="1013.8"/>
    <n v="86"/>
    <x v="5"/>
    <x v="190"/>
    <x v="27"/>
    <x v="6"/>
    <n v="0"/>
    <n v="0"/>
    <n v="1.1999999999999993"/>
  </r>
  <r>
    <n v="251"/>
    <n v="20240710"/>
    <n v="7.1"/>
    <n v="18.399999999999999"/>
    <n v="2070"/>
    <n v="6.6"/>
    <n v="1013.1"/>
    <n v="88"/>
    <x v="5"/>
    <x v="191"/>
    <x v="27"/>
    <x v="6"/>
    <n v="0"/>
    <n v="0"/>
    <n v="0.39999999999999858"/>
  </r>
  <r>
    <n v="251"/>
    <n v="20240711"/>
    <n v="5.6"/>
    <n v="16.8"/>
    <n v="1897"/>
    <n v="0.1"/>
    <n v="1016.4"/>
    <n v="84"/>
    <x v="5"/>
    <x v="192"/>
    <x v="27"/>
    <x v="6"/>
    <n v="1.1999999999999993"/>
    <n v="0.95999999999999952"/>
    <n v="0"/>
  </r>
  <r>
    <n v="251"/>
    <n v="20240712"/>
    <n v="3"/>
    <n v="14.5"/>
    <n v="546"/>
    <n v="11.1"/>
    <n v="1012.9"/>
    <n v="86"/>
    <x v="5"/>
    <x v="193"/>
    <x v="27"/>
    <x v="6"/>
    <n v="3.5"/>
    <n v="2.8000000000000003"/>
    <n v="0"/>
  </r>
  <r>
    <n v="251"/>
    <n v="20240713"/>
    <n v="6.2"/>
    <n v="15.2"/>
    <n v="1501"/>
    <n v="2.7"/>
    <n v="1008.6"/>
    <n v="90"/>
    <x v="5"/>
    <x v="194"/>
    <x v="27"/>
    <x v="6"/>
    <n v="2.8000000000000007"/>
    <n v="2.2400000000000007"/>
    <n v="0"/>
  </r>
  <r>
    <n v="251"/>
    <n v="20240714"/>
    <n v="9.8000000000000007"/>
    <n v="15.6"/>
    <n v="1160"/>
    <n v="1.1000000000000001"/>
    <n v="1009.9"/>
    <n v="84"/>
    <x v="5"/>
    <x v="195"/>
    <x v="27"/>
    <x v="6"/>
    <n v="2.4000000000000004"/>
    <n v="1.9200000000000004"/>
    <n v="0"/>
  </r>
  <r>
    <n v="251"/>
    <n v="20240715"/>
    <n v="4.5"/>
    <n v="17.3"/>
    <n v="2584"/>
    <n v="0.6"/>
    <n v="1010.8"/>
    <n v="83"/>
    <x v="5"/>
    <x v="196"/>
    <x v="28"/>
    <x v="6"/>
    <n v="0.69999999999999929"/>
    <n v="0.5599999999999995"/>
    <n v="0"/>
  </r>
  <r>
    <n v="251"/>
    <n v="20240716"/>
    <n v="8.1"/>
    <n v="17.399999999999999"/>
    <n v="1919"/>
    <n v="4.2"/>
    <n v="1008.1"/>
    <n v="88"/>
    <x v="5"/>
    <x v="197"/>
    <x v="28"/>
    <x v="6"/>
    <n v="0.60000000000000142"/>
    <n v="0.48000000000000115"/>
    <n v="0"/>
  </r>
  <r>
    <n v="251"/>
    <n v="20240717"/>
    <n v="5"/>
    <n v="16.600000000000001"/>
    <n v="1773"/>
    <n v="0"/>
    <n v="1019.4"/>
    <n v="86"/>
    <x v="5"/>
    <x v="198"/>
    <x v="28"/>
    <x v="6"/>
    <n v="1.3999999999999986"/>
    <n v="1.119999999999999"/>
    <n v="0"/>
  </r>
  <r>
    <n v="251"/>
    <n v="20240718"/>
    <n v="2.6"/>
    <n v="18"/>
    <n v="2605"/>
    <n v="0"/>
    <n v="1022.8"/>
    <n v="82"/>
    <x v="5"/>
    <x v="199"/>
    <x v="28"/>
    <x v="6"/>
    <n v="0"/>
    <n v="0"/>
    <n v="0"/>
  </r>
  <r>
    <n v="251"/>
    <n v="20240719"/>
    <n v="3.9"/>
    <n v="22.3"/>
    <n v="2700"/>
    <n v="0"/>
    <n v="1018.5"/>
    <n v="79"/>
    <x v="5"/>
    <x v="200"/>
    <x v="28"/>
    <x v="6"/>
    <n v="0"/>
    <n v="0"/>
    <n v="4.3000000000000007"/>
  </r>
  <r>
    <n v="251"/>
    <n v="20240720"/>
    <n v="3.6"/>
    <n v="23.3"/>
    <n v="2659"/>
    <n v="0"/>
    <n v="1009.3"/>
    <n v="75"/>
    <x v="5"/>
    <x v="201"/>
    <x v="28"/>
    <x v="6"/>
    <n v="0"/>
    <n v="0"/>
    <n v="5.3000000000000007"/>
  </r>
  <r>
    <n v="251"/>
    <n v="20240721"/>
    <n v="3.5"/>
    <n v="18.8"/>
    <n v="1092"/>
    <n v="4.5999999999999996"/>
    <n v="1008.5"/>
    <n v="92"/>
    <x v="5"/>
    <x v="202"/>
    <x v="28"/>
    <x v="6"/>
    <n v="0"/>
    <n v="0"/>
    <n v="0.80000000000000071"/>
  </r>
  <r>
    <n v="251"/>
    <n v="20240722"/>
    <n v="6.3"/>
    <n v="18.3"/>
    <n v="2445"/>
    <n v="0.5"/>
    <n v="1015.1"/>
    <n v="82"/>
    <x v="5"/>
    <x v="203"/>
    <x v="29"/>
    <x v="6"/>
    <n v="0"/>
    <n v="0"/>
    <n v="0.30000000000000071"/>
  </r>
  <r>
    <n v="251"/>
    <n v="20240723"/>
    <n v="6.5"/>
    <n v="18.600000000000001"/>
    <n v="2291"/>
    <n v="0"/>
    <n v="1015.5"/>
    <n v="86"/>
    <x v="5"/>
    <x v="204"/>
    <x v="29"/>
    <x v="6"/>
    <n v="0"/>
    <n v="0"/>
    <n v="0.60000000000000142"/>
  </r>
  <r>
    <n v="251"/>
    <n v="20240724"/>
    <n v="3.8"/>
    <n v="16.3"/>
    <n v="2273"/>
    <n v="0"/>
    <n v="1020.1"/>
    <n v="74"/>
    <x v="5"/>
    <x v="205"/>
    <x v="29"/>
    <x v="6"/>
    <n v="1.6999999999999993"/>
    <n v="1.3599999999999994"/>
    <n v="0"/>
  </r>
  <r>
    <n v="251"/>
    <n v="20240725"/>
    <n v="7.8"/>
    <n v="18.2"/>
    <n v="1229"/>
    <n v="0.4"/>
    <n v="1012"/>
    <n v="85"/>
    <x v="5"/>
    <x v="206"/>
    <x v="29"/>
    <x v="6"/>
    <n v="0"/>
    <n v="0"/>
    <n v="0.19999999999999929"/>
  </r>
  <r>
    <n v="251"/>
    <n v="20240726"/>
    <n v="4.8"/>
    <n v="17.399999999999999"/>
    <n v="2230"/>
    <n v="8.3000000000000007"/>
    <n v="1009.8"/>
    <n v="89"/>
    <x v="5"/>
    <x v="207"/>
    <x v="29"/>
    <x v="6"/>
    <n v="0.60000000000000142"/>
    <n v="0.48000000000000115"/>
    <n v="0"/>
  </r>
  <r>
    <n v="251"/>
    <n v="20240727"/>
    <n v="2.8"/>
    <n v="18"/>
    <n v="2425"/>
    <n v="0"/>
    <n v="1014.5"/>
    <n v="84"/>
    <x v="5"/>
    <x v="208"/>
    <x v="29"/>
    <x v="6"/>
    <n v="0"/>
    <n v="0"/>
    <n v="0"/>
  </r>
  <r>
    <n v="251"/>
    <n v="20240728"/>
    <n v="3"/>
    <n v="17"/>
    <n v="2676"/>
    <n v="0"/>
    <n v="1024.7"/>
    <n v="81"/>
    <x v="5"/>
    <x v="209"/>
    <x v="29"/>
    <x v="6"/>
    <n v="1"/>
    <n v="0.8"/>
    <n v="0"/>
  </r>
  <r>
    <n v="251"/>
    <n v="20240729"/>
    <n v="3.4"/>
    <n v="18.5"/>
    <n v="2728"/>
    <n v="0"/>
    <n v="1023.6"/>
    <n v="80"/>
    <x v="5"/>
    <x v="210"/>
    <x v="30"/>
    <x v="6"/>
    <n v="0"/>
    <n v="0"/>
    <n v="0.5"/>
  </r>
  <r>
    <n v="251"/>
    <n v="20240730"/>
    <n v="3.4"/>
    <n v="20.399999999999999"/>
    <n v="2571"/>
    <n v="0"/>
    <n v="1017.7"/>
    <n v="75"/>
    <x v="5"/>
    <x v="211"/>
    <x v="30"/>
    <x v="6"/>
    <n v="0"/>
    <n v="0"/>
    <n v="2.3999999999999986"/>
  </r>
  <r>
    <n v="251"/>
    <n v="20240731"/>
    <n v="4.4000000000000004"/>
    <n v="18.100000000000001"/>
    <n v="2493"/>
    <n v="0"/>
    <n v="1016.6"/>
    <n v="87"/>
    <x v="5"/>
    <x v="212"/>
    <x v="30"/>
    <x v="6"/>
    <n v="0"/>
    <n v="0"/>
    <n v="0.10000000000000142"/>
  </r>
  <r>
    <n v="251"/>
    <n v="20240801"/>
    <n v="5.0999999999999996"/>
    <n v="16.600000000000001"/>
    <n v="1555"/>
    <n v="-0.1"/>
    <n v="1014.4"/>
    <n v="81"/>
    <x v="5"/>
    <x v="213"/>
    <x v="30"/>
    <x v="7"/>
    <n v="1.3999999999999986"/>
    <n v="1.119999999999999"/>
    <n v="0"/>
  </r>
  <r>
    <n v="251"/>
    <n v="20240802"/>
    <n v="3.6"/>
    <n v="18.600000000000001"/>
    <n v="2433"/>
    <n v="0"/>
    <n v="1012.8"/>
    <n v="80"/>
    <x v="5"/>
    <x v="214"/>
    <x v="30"/>
    <x v="7"/>
    <n v="0"/>
    <n v="0"/>
    <n v="0.60000000000000142"/>
  </r>
  <r>
    <n v="251"/>
    <n v="20240803"/>
    <n v="5.2"/>
    <n v="19.7"/>
    <n v="1285"/>
    <n v="0.1"/>
    <n v="1010.1"/>
    <n v="88"/>
    <x v="5"/>
    <x v="215"/>
    <x v="30"/>
    <x v="7"/>
    <n v="0"/>
    <n v="0"/>
    <n v="1.6999999999999993"/>
  </r>
  <r>
    <n v="251"/>
    <n v="20240804"/>
    <n v="4.5"/>
    <n v="17.399999999999999"/>
    <n v="1902"/>
    <n v="0"/>
    <n v="1014.2"/>
    <n v="73"/>
    <x v="5"/>
    <x v="216"/>
    <x v="30"/>
    <x v="7"/>
    <n v="0.60000000000000142"/>
    <n v="0.48000000000000115"/>
    <n v="0"/>
  </r>
  <r>
    <n v="251"/>
    <n v="20240805"/>
    <n v="3.5"/>
    <n v="19.100000000000001"/>
    <n v="2111"/>
    <n v="0"/>
    <n v="1013.7"/>
    <n v="77"/>
    <x v="5"/>
    <x v="217"/>
    <x v="31"/>
    <x v="7"/>
    <n v="0"/>
    <n v="0"/>
    <n v="1.1000000000000014"/>
  </r>
  <r>
    <n v="251"/>
    <n v="20240806"/>
    <n v="4.2"/>
    <n v="21"/>
    <n v="2310"/>
    <n v="-0.1"/>
    <n v="1010.3"/>
    <n v="80"/>
    <x v="5"/>
    <x v="218"/>
    <x v="31"/>
    <x v="7"/>
    <n v="0"/>
    <n v="0"/>
    <n v="3"/>
  </r>
  <r>
    <n v="251"/>
    <n v="20240807"/>
    <n v="5.7"/>
    <n v="19.2"/>
    <n v="2442"/>
    <n v="0"/>
    <n v="1011.4"/>
    <n v="77"/>
    <x v="5"/>
    <x v="219"/>
    <x v="31"/>
    <x v="7"/>
    <n v="0"/>
    <n v="0"/>
    <n v="1.1999999999999993"/>
  </r>
  <r>
    <n v="251"/>
    <n v="20240808"/>
    <n v="6.1"/>
    <n v="19.399999999999999"/>
    <n v="2390"/>
    <n v="0.5"/>
    <n v="1013.7"/>
    <n v="75"/>
    <x v="5"/>
    <x v="220"/>
    <x v="31"/>
    <x v="7"/>
    <n v="0"/>
    <n v="0"/>
    <n v="1.3999999999999986"/>
  </r>
  <r>
    <n v="251"/>
    <n v="20240809"/>
    <n v="9"/>
    <n v="18.899999999999999"/>
    <n v="1544"/>
    <n v="3.9"/>
    <n v="1011.9"/>
    <n v="83"/>
    <x v="5"/>
    <x v="221"/>
    <x v="31"/>
    <x v="7"/>
    <n v="0"/>
    <n v="0"/>
    <n v="0.89999999999999858"/>
  </r>
  <r>
    <n v="251"/>
    <n v="20240810"/>
    <n v="5.5"/>
    <n v="18.100000000000001"/>
    <n v="2142"/>
    <n v="0"/>
    <n v="1018.5"/>
    <n v="83"/>
    <x v="5"/>
    <x v="222"/>
    <x v="31"/>
    <x v="7"/>
    <n v="0"/>
    <n v="0"/>
    <n v="0.10000000000000142"/>
  </r>
  <r>
    <n v="251"/>
    <n v="20240811"/>
    <n v="3.2"/>
    <n v="17.899999999999999"/>
    <n v="1791"/>
    <n v="0"/>
    <n v="1021.6"/>
    <n v="84"/>
    <x v="5"/>
    <x v="223"/>
    <x v="31"/>
    <x v="7"/>
    <n v="0.10000000000000142"/>
    <n v="8.000000000000114E-2"/>
    <n v="0"/>
  </r>
  <r>
    <n v="251"/>
    <n v="20240812"/>
    <n v="6.4"/>
    <n v="21.6"/>
    <n v="2436"/>
    <n v="0"/>
    <n v="1012.6"/>
    <n v="77"/>
    <x v="5"/>
    <x v="224"/>
    <x v="32"/>
    <x v="7"/>
    <n v="0"/>
    <n v="0"/>
    <n v="3.6000000000000014"/>
  </r>
  <r>
    <n v="251"/>
    <n v="20240813"/>
    <n v="3.3"/>
    <n v="21.8"/>
    <n v="1371"/>
    <n v="0.3"/>
    <n v="1008.9"/>
    <n v="91"/>
    <x v="5"/>
    <x v="225"/>
    <x v="32"/>
    <x v="7"/>
    <n v="0"/>
    <n v="0"/>
    <n v="3.8000000000000007"/>
  </r>
  <r>
    <n v="251"/>
    <n v="20240814"/>
    <n v="2.4"/>
    <n v="19.899999999999999"/>
    <n v="1049"/>
    <n v="0.7"/>
    <n v="1012.1"/>
    <n v="93"/>
    <x v="5"/>
    <x v="226"/>
    <x v="32"/>
    <x v="7"/>
    <n v="0"/>
    <n v="0"/>
    <n v="1.8999999999999986"/>
  </r>
  <r>
    <n v="251"/>
    <n v="20240815"/>
    <n v="7.4"/>
    <n v="19.399999999999999"/>
    <n v="1933"/>
    <n v="0"/>
    <n v="1013.9"/>
    <n v="85"/>
    <x v="5"/>
    <x v="227"/>
    <x v="32"/>
    <x v="7"/>
    <n v="0"/>
    <n v="0"/>
    <n v="1.3999999999999986"/>
  </r>
  <r>
    <n v="251"/>
    <n v="20240816"/>
    <n v="4"/>
    <n v="18"/>
    <n v="1776"/>
    <n v="13.3"/>
    <n v="1013.8"/>
    <n v="85"/>
    <x v="5"/>
    <x v="228"/>
    <x v="32"/>
    <x v="7"/>
    <n v="0"/>
    <n v="0"/>
    <n v="0"/>
  </r>
  <r>
    <n v="251"/>
    <n v="20240817"/>
    <n v="1.9"/>
    <n v="16.5"/>
    <n v="2142"/>
    <n v="0"/>
    <n v="1013.3"/>
    <n v="78"/>
    <x v="5"/>
    <x v="229"/>
    <x v="32"/>
    <x v="7"/>
    <n v="1.5"/>
    <n v="1.2000000000000002"/>
    <n v="0"/>
  </r>
  <r>
    <n v="251"/>
    <n v="20240818"/>
    <n v="3.3"/>
    <n v="17.100000000000001"/>
    <n v="1524"/>
    <n v="0"/>
    <n v="1013.1"/>
    <n v="74"/>
    <x v="5"/>
    <x v="230"/>
    <x v="32"/>
    <x v="7"/>
    <n v="0.89999999999999858"/>
    <n v="0.71999999999999886"/>
    <n v="0"/>
  </r>
  <r>
    <n v="251"/>
    <n v="20240819"/>
    <n v="5.2"/>
    <n v="17.899999999999999"/>
    <n v="1588"/>
    <n v="0"/>
    <n v="1016.4"/>
    <n v="76"/>
    <x v="5"/>
    <x v="231"/>
    <x v="33"/>
    <x v="7"/>
    <n v="0.10000000000000142"/>
    <n v="8.000000000000114E-2"/>
    <n v="0"/>
  </r>
  <r>
    <n v="251"/>
    <n v="20240820"/>
    <n v="7.8"/>
    <n v="18.600000000000001"/>
    <n v="838"/>
    <n v="12.2"/>
    <n v="1009.3"/>
    <n v="84"/>
    <x v="5"/>
    <x v="232"/>
    <x v="33"/>
    <x v="7"/>
    <n v="0"/>
    <n v="0"/>
    <n v="0.60000000000000142"/>
  </r>
  <r>
    <n v="251"/>
    <n v="20240821"/>
    <n v="8.3000000000000007"/>
    <n v="16.5"/>
    <n v="1768"/>
    <n v="0.7"/>
    <n v="1013.3"/>
    <n v="71"/>
    <x v="5"/>
    <x v="233"/>
    <x v="33"/>
    <x v="7"/>
    <n v="1.5"/>
    <n v="1.2000000000000002"/>
    <n v="0"/>
  </r>
  <r>
    <n v="251"/>
    <n v="20240822"/>
    <n v="11.6"/>
    <n v="18.2"/>
    <n v="791"/>
    <n v="0.5"/>
    <n v="1006.6"/>
    <n v="85"/>
    <x v="5"/>
    <x v="234"/>
    <x v="33"/>
    <x v="7"/>
    <n v="0"/>
    <n v="0"/>
    <n v="0.19999999999999929"/>
  </r>
  <r>
    <n v="251"/>
    <n v="20240823"/>
    <n v="9.9"/>
    <n v="17.5"/>
    <n v="1517"/>
    <n v="2.2999999999999998"/>
    <n v="1003.8"/>
    <n v="83"/>
    <x v="5"/>
    <x v="235"/>
    <x v="33"/>
    <x v="7"/>
    <n v="0.5"/>
    <n v="0.4"/>
    <n v="0"/>
  </r>
  <r>
    <n v="251"/>
    <n v="20240824"/>
    <n v="5.6"/>
    <n v="16.8"/>
    <n v="508"/>
    <n v="10.3"/>
    <n v="1005"/>
    <n v="92"/>
    <x v="5"/>
    <x v="236"/>
    <x v="33"/>
    <x v="7"/>
    <n v="1.1999999999999993"/>
    <n v="0.95999999999999952"/>
    <n v="0"/>
  </r>
  <r>
    <n v="251"/>
    <n v="20240825"/>
    <n v="8.6"/>
    <n v="16.8"/>
    <n v="1924"/>
    <n v="-0.1"/>
    <n v="1016.4"/>
    <n v="73"/>
    <x v="5"/>
    <x v="237"/>
    <x v="33"/>
    <x v="7"/>
    <n v="1.1999999999999993"/>
    <n v="0.95999999999999952"/>
    <n v="0"/>
  </r>
  <r>
    <n v="251"/>
    <n v="20240826"/>
    <n v="7.1"/>
    <n v="17.5"/>
    <n v="1631"/>
    <n v="1.5"/>
    <n v="1019.6"/>
    <n v="87"/>
    <x v="5"/>
    <x v="238"/>
    <x v="34"/>
    <x v="7"/>
    <n v="0.5"/>
    <n v="0.4"/>
    <n v="0"/>
  </r>
  <r>
    <n v="251"/>
    <n v="20240827"/>
    <n v="4.8"/>
    <n v="18.5"/>
    <n v="2053"/>
    <n v="0"/>
    <n v="1020.4"/>
    <n v="83"/>
    <x v="5"/>
    <x v="239"/>
    <x v="34"/>
    <x v="7"/>
    <n v="0"/>
    <n v="0"/>
    <n v="0.5"/>
  </r>
  <r>
    <n v="251"/>
    <n v="20240828"/>
    <n v="2.8"/>
    <n v="20.6"/>
    <n v="2078"/>
    <n v="0"/>
    <n v="1015.1"/>
    <n v="81"/>
    <x v="5"/>
    <x v="240"/>
    <x v="34"/>
    <x v="7"/>
    <n v="0"/>
    <n v="0"/>
    <n v="2.6000000000000014"/>
  </r>
  <r>
    <n v="251"/>
    <n v="20240829"/>
    <n v="3.4"/>
    <n v="17.600000000000001"/>
    <n v="1576"/>
    <n v="0"/>
    <n v="1016.5"/>
    <n v="91"/>
    <x v="5"/>
    <x v="241"/>
    <x v="34"/>
    <x v="7"/>
    <n v="0.39999999999999858"/>
    <n v="0.3199999999999989"/>
    <n v="0"/>
  </r>
  <r>
    <n v="251"/>
    <n v="20240830"/>
    <n v="2.8"/>
    <n v="15.9"/>
    <n v="1649"/>
    <n v="0"/>
    <n v="1023.7"/>
    <n v="80"/>
    <x v="5"/>
    <x v="242"/>
    <x v="34"/>
    <x v="7"/>
    <n v="2.0999999999999996"/>
    <n v="1.6799999999999997"/>
    <n v="0"/>
  </r>
  <r>
    <n v="251"/>
    <n v="20240831"/>
    <n v="7"/>
    <n v="16.7"/>
    <n v="1963"/>
    <n v="0"/>
    <n v="1025.3"/>
    <n v="75"/>
    <x v="5"/>
    <x v="243"/>
    <x v="34"/>
    <x v="7"/>
    <n v="1.3000000000000007"/>
    <n v="1.0400000000000007"/>
    <n v="0"/>
  </r>
  <r>
    <n v="251"/>
    <n v="20240901"/>
    <n v="7.9"/>
    <n v="19.5"/>
    <n v="1903"/>
    <n v="0"/>
    <n v="1017.3"/>
    <n v="81"/>
    <x v="5"/>
    <x v="244"/>
    <x v="34"/>
    <x v="8"/>
    <n v="0"/>
    <n v="0"/>
    <n v="1.5"/>
  </r>
  <r>
    <n v="251"/>
    <n v="20240902"/>
    <n v="3.8"/>
    <n v="19.899999999999999"/>
    <n v="1612"/>
    <n v="-0.1"/>
    <n v="1012.1"/>
    <n v="86"/>
    <x v="5"/>
    <x v="245"/>
    <x v="35"/>
    <x v="8"/>
    <n v="0"/>
    <n v="0"/>
    <n v="1.8999999999999986"/>
  </r>
  <r>
    <n v="251"/>
    <n v="20240903"/>
    <n v="3.6"/>
    <n v="19.600000000000001"/>
    <n v="919"/>
    <n v="7.1"/>
    <n v="1013.6"/>
    <n v="92"/>
    <x v="5"/>
    <x v="246"/>
    <x v="35"/>
    <x v="8"/>
    <n v="0"/>
    <n v="0"/>
    <n v="1.6000000000000014"/>
  </r>
  <r>
    <n v="251"/>
    <n v="20240904"/>
    <n v="3"/>
    <n v="17.8"/>
    <n v="801"/>
    <n v="1.7"/>
    <n v="1016.1"/>
    <n v="90"/>
    <x v="5"/>
    <x v="247"/>
    <x v="35"/>
    <x v="8"/>
    <n v="0.19999999999999929"/>
    <n v="0.15999999999999945"/>
    <n v="0"/>
  </r>
  <r>
    <n v="251"/>
    <n v="20240905"/>
    <n v="7.9"/>
    <n v="20.9"/>
    <n v="1575"/>
    <n v="0"/>
    <n v="1013.4"/>
    <n v="85"/>
    <x v="5"/>
    <x v="248"/>
    <x v="35"/>
    <x v="8"/>
    <n v="0"/>
    <n v="0"/>
    <n v="2.8999999999999986"/>
  </r>
  <r>
    <n v="251"/>
    <n v="20240906"/>
    <n v="6.8"/>
    <n v="20.6"/>
    <n v="1258"/>
    <n v="4.5"/>
    <n v="1012.2"/>
    <n v="81"/>
    <x v="5"/>
    <x v="249"/>
    <x v="35"/>
    <x v="8"/>
    <n v="0"/>
    <n v="0"/>
    <n v="2.6000000000000014"/>
  </r>
  <r>
    <n v="251"/>
    <n v="20240907"/>
    <n v="3"/>
    <n v="19.8"/>
    <n v="1190"/>
    <n v="-0.1"/>
    <n v="1011.2"/>
    <n v="90"/>
    <x v="5"/>
    <x v="250"/>
    <x v="35"/>
    <x v="8"/>
    <n v="0"/>
    <n v="0"/>
    <n v="1.8000000000000007"/>
  </r>
  <r>
    <n v="251"/>
    <n v="20240908"/>
    <n v="5.5"/>
    <n v="19.600000000000001"/>
    <n v="1222"/>
    <n v="0.2"/>
    <n v="1006.8"/>
    <n v="80"/>
    <x v="5"/>
    <x v="251"/>
    <x v="35"/>
    <x v="8"/>
    <n v="0"/>
    <n v="0"/>
    <n v="1.6000000000000014"/>
  </r>
  <r>
    <n v="251"/>
    <n v="20240909"/>
    <n v="5.4"/>
    <n v="16.3"/>
    <n v="1077"/>
    <n v="0.6"/>
    <n v="1005"/>
    <n v="80"/>
    <x v="5"/>
    <x v="252"/>
    <x v="36"/>
    <x v="8"/>
    <n v="1.6999999999999993"/>
    <n v="1.3599999999999994"/>
    <n v="0"/>
  </r>
  <r>
    <n v="251"/>
    <n v="20240910"/>
    <n v="8.3000000000000007"/>
    <n v="14.6"/>
    <n v="437"/>
    <n v="7.5"/>
    <n v="1003.9"/>
    <n v="79"/>
    <x v="5"/>
    <x v="253"/>
    <x v="36"/>
    <x v="8"/>
    <n v="3.4000000000000004"/>
    <n v="2.7200000000000006"/>
    <n v="0"/>
  </r>
  <r>
    <n v="251"/>
    <n v="20240911"/>
    <n v="5.4"/>
    <n v="11.3"/>
    <n v="786"/>
    <n v="9.6"/>
    <n v="1003.2"/>
    <n v="74"/>
    <x v="5"/>
    <x v="254"/>
    <x v="36"/>
    <x v="8"/>
    <n v="6.6999999999999993"/>
    <n v="5.3599999999999994"/>
    <n v="0"/>
  </r>
  <r>
    <n v="251"/>
    <n v="20240912"/>
    <n v="3.6"/>
    <n v="11.8"/>
    <n v="1009"/>
    <n v="15"/>
    <n v="1012.3"/>
    <n v="80"/>
    <x v="5"/>
    <x v="255"/>
    <x v="36"/>
    <x v="8"/>
    <n v="6.1999999999999993"/>
    <n v="4.96"/>
    <n v="0"/>
  </r>
  <r>
    <n v="251"/>
    <n v="20240913"/>
    <n v="5.0999999999999996"/>
    <n v="13.7"/>
    <n v="1517"/>
    <n v="0.1"/>
    <n v="1025.2"/>
    <n v="63"/>
    <x v="5"/>
    <x v="256"/>
    <x v="36"/>
    <x v="8"/>
    <n v="4.3000000000000007"/>
    <n v="3.4400000000000008"/>
    <n v="0"/>
  </r>
  <r>
    <n v="251"/>
    <n v="20240914"/>
    <n v="3"/>
    <n v="12.5"/>
    <n v="1356"/>
    <n v="0"/>
    <n v="1029.5999999999999"/>
    <n v="72"/>
    <x v="5"/>
    <x v="257"/>
    <x v="36"/>
    <x v="8"/>
    <n v="5.5"/>
    <n v="4.4000000000000004"/>
    <n v="0"/>
  </r>
  <r>
    <n v="251"/>
    <n v="20240915"/>
    <n v="4.2"/>
    <n v="15.7"/>
    <n v="1616"/>
    <n v="0.5"/>
    <n v="1025.5999999999999"/>
    <n v="85"/>
    <x v="5"/>
    <x v="258"/>
    <x v="36"/>
    <x v="8"/>
    <n v="2.3000000000000007"/>
    <n v="1.8400000000000007"/>
    <n v="0"/>
  </r>
  <r>
    <n v="251"/>
    <n v="20240916"/>
    <n v="4.9000000000000004"/>
    <n v="16.3"/>
    <n v="1462"/>
    <n v="0.4"/>
    <n v="1026.7"/>
    <n v="82"/>
    <x v="5"/>
    <x v="259"/>
    <x v="37"/>
    <x v="8"/>
    <n v="1.6999999999999993"/>
    <n v="1.3599999999999994"/>
    <n v="0"/>
  </r>
  <r>
    <n v="251"/>
    <n v="20240917"/>
    <n v="6.6"/>
    <n v="16.600000000000001"/>
    <n v="1130"/>
    <n v="0"/>
    <n v="1031.3"/>
    <n v="80"/>
    <x v="5"/>
    <x v="260"/>
    <x v="37"/>
    <x v="8"/>
    <n v="1.3999999999999986"/>
    <n v="1.119999999999999"/>
    <n v="0"/>
  </r>
  <r>
    <n v="251"/>
    <n v="20240918"/>
    <n v="6.2"/>
    <n v="16.8"/>
    <n v="1295"/>
    <n v="0"/>
    <n v="1030.2"/>
    <n v="90"/>
    <x v="5"/>
    <x v="261"/>
    <x v="37"/>
    <x v="8"/>
    <n v="1.1999999999999993"/>
    <n v="0.95999999999999952"/>
    <n v="0"/>
  </r>
  <r>
    <n v="251"/>
    <n v="20240919"/>
    <n v="5.8"/>
    <n v="16.100000000000001"/>
    <n v="1130"/>
    <n v="0"/>
    <n v="1027"/>
    <n v="94"/>
    <x v="5"/>
    <x v="262"/>
    <x v="37"/>
    <x v="8"/>
    <n v="1.8999999999999986"/>
    <n v="1.5199999999999989"/>
    <n v="0"/>
  </r>
  <r>
    <n v="251"/>
    <n v="20240920"/>
    <n v="7"/>
    <n v="17.2"/>
    <n v="1459"/>
    <n v="0"/>
    <n v="1024.0999999999999"/>
    <n v="85"/>
    <x v="5"/>
    <x v="263"/>
    <x v="37"/>
    <x v="8"/>
    <n v="0.80000000000000071"/>
    <n v="0.64000000000000057"/>
    <n v="0"/>
  </r>
  <r>
    <n v="251"/>
    <n v="20240921"/>
    <n v="4.8"/>
    <n v="16.2"/>
    <n v="1445"/>
    <n v="0"/>
    <n v="1020.8"/>
    <n v="82"/>
    <x v="5"/>
    <x v="264"/>
    <x v="37"/>
    <x v="8"/>
    <n v="1.8000000000000007"/>
    <n v="1.4400000000000006"/>
    <n v="0"/>
  </r>
  <r>
    <n v="251"/>
    <n v="20240922"/>
    <n v="2.2999999999999998"/>
    <n v="16.100000000000001"/>
    <n v="1357"/>
    <n v="0"/>
    <n v="1014.9"/>
    <n v="89"/>
    <x v="5"/>
    <x v="265"/>
    <x v="37"/>
    <x v="8"/>
    <n v="1.8999999999999986"/>
    <n v="1.5199999999999989"/>
    <n v="0"/>
  </r>
  <r>
    <n v="251"/>
    <n v="20240923"/>
    <n v="3.8"/>
    <n v="16.899999999999999"/>
    <n v="754"/>
    <n v="0.2"/>
    <n v="1006.6"/>
    <n v="89"/>
    <x v="5"/>
    <x v="266"/>
    <x v="38"/>
    <x v="8"/>
    <n v="1.1000000000000014"/>
    <n v="0.88000000000000123"/>
    <n v="0"/>
  </r>
  <r>
    <n v="251"/>
    <n v="20240924"/>
    <n v="7"/>
    <n v="15.2"/>
    <n v="768"/>
    <n v="2.2999999999999998"/>
    <n v="1000.9"/>
    <n v="88"/>
    <x v="5"/>
    <x v="267"/>
    <x v="38"/>
    <x v="8"/>
    <n v="2.8000000000000007"/>
    <n v="2.2400000000000007"/>
    <n v="0"/>
  </r>
  <r>
    <n v="251"/>
    <n v="20240925"/>
    <n v="6"/>
    <n v="14.2"/>
    <n v="771"/>
    <n v="1.8"/>
    <n v="999.6"/>
    <n v="76"/>
    <x v="5"/>
    <x v="268"/>
    <x v="38"/>
    <x v="8"/>
    <n v="3.8000000000000007"/>
    <n v="3.0400000000000009"/>
    <n v="0"/>
  </r>
  <r>
    <n v="251"/>
    <n v="20240926"/>
    <n v="7.7"/>
    <n v="15.6"/>
    <n v="1005"/>
    <n v="10.9"/>
    <n v="987.4"/>
    <n v="89"/>
    <x v="5"/>
    <x v="269"/>
    <x v="38"/>
    <x v="8"/>
    <n v="2.4000000000000004"/>
    <n v="1.9200000000000004"/>
    <n v="0"/>
  </r>
  <r>
    <n v="251"/>
    <n v="20240927"/>
    <n v="12.8"/>
    <n v="13.5"/>
    <n v="307"/>
    <n v="28.9"/>
    <n v="993.3"/>
    <n v="79"/>
    <x v="5"/>
    <x v="270"/>
    <x v="38"/>
    <x v="8"/>
    <n v="4.5"/>
    <n v="3.6"/>
    <n v="0"/>
  </r>
  <r>
    <n v="251"/>
    <n v="20240928"/>
    <n v="6.8"/>
    <n v="11"/>
    <n v="1052"/>
    <n v="6.2"/>
    <n v="1018.9"/>
    <n v="72"/>
    <x v="5"/>
    <x v="271"/>
    <x v="38"/>
    <x v="8"/>
    <n v="7"/>
    <n v="5.6000000000000005"/>
    <n v="0"/>
  </r>
  <r>
    <n v="251"/>
    <n v="20240929"/>
    <n v="5.6"/>
    <n v="11.1"/>
    <n v="1266"/>
    <n v="0"/>
    <n v="1024.5"/>
    <n v="77"/>
    <x v="5"/>
    <x v="272"/>
    <x v="38"/>
    <x v="8"/>
    <n v="6.9"/>
    <n v="5.5200000000000005"/>
    <n v="0"/>
  </r>
  <r>
    <n v="251"/>
    <n v="20240930"/>
    <n v="10.3"/>
    <n v="11.6"/>
    <n v="911"/>
    <n v="16.5"/>
    <n v="1009"/>
    <n v="84"/>
    <x v="5"/>
    <x v="273"/>
    <x v="39"/>
    <x v="8"/>
    <n v="6.4"/>
    <n v="5.120000000000001"/>
    <n v="0"/>
  </r>
  <r>
    <n v="257"/>
    <n v="20240101"/>
    <m/>
    <n v="8.4"/>
    <n v="240"/>
    <n v="4.2"/>
    <m/>
    <n v="79"/>
    <x v="6"/>
    <x v="0"/>
    <x v="0"/>
    <x v="0"/>
    <n v="9.6"/>
    <n v="10.56"/>
    <n v="0"/>
  </r>
  <r>
    <n v="257"/>
    <n v="20240102"/>
    <m/>
    <n v="10.1"/>
    <n v="76"/>
    <n v="21.8"/>
    <m/>
    <n v="90"/>
    <x v="6"/>
    <x v="1"/>
    <x v="0"/>
    <x v="0"/>
    <n v="7.9"/>
    <n v="8.6900000000000013"/>
    <n v="0"/>
  </r>
  <r>
    <n v="257"/>
    <n v="20240103"/>
    <m/>
    <n v="9.1999999999999993"/>
    <n v="152"/>
    <n v="10.9"/>
    <m/>
    <n v="88"/>
    <x v="6"/>
    <x v="2"/>
    <x v="0"/>
    <x v="0"/>
    <n v="8.8000000000000007"/>
    <n v="9.6800000000000015"/>
    <n v="0"/>
  </r>
  <r>
    <n v="257"/>
    <n v="20240104"/>
    <m/>
    <n v="7.3"/>
    <n v="130"/>
    <n v="10.1"/>
    <m/>
    <n v="93"/>
    <x v="6"/>
    <x v="3"/>
    <x v="0"/>
    <x v="0"/>
    <n v="10.7"/>
    <n v="11.77"/>
    <n v="0"/>
  </r>
  <r>
    <n v="257"/>
    <n v="20240105"/>
    <m/>
    <n v="6.9"/>
    <n v="132"/>
    <n v="2"/>
    <m/>
    <n v="91"/>
    <x v="6"/>
    <x v="4"/>
    <x v="0"/>
    <x v="0"/>
    <n v="11.1"/>
    <n v="12.21"/>
    <n v="0"/>
  </r>
  <r>
    <n v="257"/>
    <n v="20240106"/>
    <m/>
    <n v="3.1"/>
    <n v="201"/>
    <n v="0.1"/>
    <m/>
    <n v="87"/>
    <x v="6"/>
    <x v="5"/>
    <x v="0"/>
    <x v="0"/>
    <n v="14.9"/>
    <n v="16.39"/>
    <n v="0"/>
  </r>
  <r>
    <n v="257"/>
    <n v="20240107"/>
    <m/>
    <n v="-0.1"/>
    <n v="290"/>
    <n v="0"/>
    <m/>
    <n v="79"/>
    <x v="6"/>
    <x v="6"/>
    <x v="0"/>
    <x v="0"/>
    <n v="18.100000000000001"/>
    <n v="19.910000000000004"/>
    <n v="0"/>
  </r>
  <r>
    <n v="257"/>
    <n v="20240108"/>
    <m/>
    <n v="-1.2"/>
    <n v="174"/>
    <n v="0"/>
    <m/>
    <n v="73"/>
    <x v="6"/>
    <x v="7"/>
    <x v="1"/>
    <x v="0"/>
    <n v="19.2"/>
    <n v="21.12"/>
    <n v="0"/>
  </r>
  <r>
    <n v="257"/>
    <n v="20240109"/>
    <m/>
    <n v="-2.2000000000000002"/>
    <n v="460"/>
    <n v="0"/>
    <m/>
    <n v="67"/>
    <x v="6"/>
    <x v="8"/>
    <x v="1"/>
    <x v="0"/>
    <n v="20.2"/>
    <n v="22.220000000000002"/>
    <n v="0"/>
  </r>
  <r>
    <n v="257"/>
    <n v="20240110"/>
    <m/>
    <n v="-2.4"/>
    <n v="452"/>
    <n v="0"/>
    <m/>
    <n v="68"/>
    <x v="6"/>
    <x v="9"/>
    <x v="1"/>
    <x v="0"/>
    <n v="20.399999999999999"/>
    <n v="22.44"/>
    <n v="0"/>
  </r>
  <r>
    <n v="257"/>
    <n v="20240111"/>
    <m/>
    <n v="1.5"/>
    <n v="134"/>
    <n v="0"/>
    <m/>
    <n v="83"/>
    <x v="6"/>
    <x v="10"/>
    <x v="1"/>
    <x v="0"/>
    <n v="16.5"/>
    <n v="18.150000000000002"/>
    <n v="0"/>
  </r>
  <r>
    <n v="257"/>
    <n v="20240112"/>
    <m/>
    <n v="4.8"/>
    <n v="174"/>
    <n v="0.9"/>
    <m/>
    <n v="87"/>
    <x v="6"/>
    <x v="11"/>
    <x v="1"/>
    <x v="0"/>
    <n v="13.2"/>
    <n v="14.52"/>
    <n v="0"/>
  </r>
  <r>
    <n v="257"/>
    <n v="20240113"/>
    <m/>
    <n v="5.4"/>
    <n v="101"/>
    <n v="2.8"/>
    <m/>
    <n v="88"/>
    <x v="6"/>
    <x v="12"/>
    <x v="1"/>
    <x v="0"/>
    <n v="12.6"/>
    <n v="13.860000000000001"/>
    <n v="0"/>
  </r>
  <r>
    <n v="257"/>
    <n v="20240114"/>
    <m/>
    <n v="5"/>
    <n v="136"/>
    <n v="4.4000000000000004"/>
    <m/>
    <n v="81"/>
    <x v="6"/>
    <x v="13"/>
    <x v="1"/>
    <x v="0"/>
    <n v="13"/>
    <n v="14.3"/>
    <n v="0"/>
  </r>
  <r>
    <n v="257"/>
    <n v="20240115"/>
    <m/>
    <n v="3.4"/>
    <n v="275"/>
    <n v="2.7"/>
    <m/>
    <n v="76"/>
    <x v="6"/>
    <x v="14"/>
    <x v="2"/>
    <x v="0"/>
    <n v="14.6"/>
    <n v="16.060000000000002"/>
    <n v="0"/>
  </r>
  <r>
    <n v="257"/>
    <n v="20240116"/>
    <m/>
    <n v="2.7"/>
    <n v="357"/>
    <n v="2.2999999999999998"/>
    <m/>
    <n v="70"/>
    <x v="6"/>
    <x v="15"/>
    <x v="2"/>
    <x v="0"/>
    <n v="15.3"/>
    <n v="16.830000000000002"/>
    <n v="0"/>
  </r>
  <r>
    <n v="257"/>
    <n v="20240117"/>
    <m/>
    <n v="0.7"/>
    <n v="162"/>
    <n v="0"/>
    <m/>
    <n v="79"/>
    <x v="6"/>
    <x v="16"/>
    <x v="2"/>
    <x v="0"/>
    <n v="17.3"/>
    <n v="19.03"/>
    <n v="0"/>
  </r>
  <r>
    <n v="257"/>
    <n v="20240118"/>
    <m/>
    <n v="2.5"/>
    <n v="440"/>
    <n v="2.2999999999999998"/>
    <m/>
    <n v="71"/>
    <x v="6"/>
    <x v="17"/>
    <x v="2"/>
    <x v="0"/>
    <n v="15.5"/>
    <n v="17.05"/>
    <n v="0"/>
  </r>
  <r>
    <n v="257"/>
    <n v="20240119"/>
    <m/>
    <n v="4.5"/>
    <n v="468"/>
    <n v="0.3"/>
    <m/>
    <n v="70"/>
    <x v="6"/>
    <x v="18"/>
    <x v="2"/>
    <x v="0"/>
    <n v="13.5"/>
    <n v="14.850000000000001"/>
    <n v="0"/>
  </r>
  <r>
    <n v="257"/>
    <n v="20240120"/>
    <m/>
    <n v="3"/>
    <n v="287"/>
    <n v="0"/>
    <m/>
    <n v="69"/>
    <x v="6"/>
    <x v="19"/>
    <x v="2"/>
    <x v="0"/>
    <n v="15"/>
    <n v="16.5"/>
    <n v="0"/>
  </r>
  <r>
    <n v="257"/>
    <n v="20240121"/>
    <m/>
    <n v="5.0999999999999996"/>
    <n v="101"/>
    <n v="0.6"/>
    <m/>
    <n v="74"/>
    <x v="6"/>
    <x v="20"/>
    <x v="2"/>
    <x v="0"/>
    <n v="12.9"/>
    <n v="14.190000000000001"/>
    <n v="0"/>
  </r>
  <r>
    <n v="257"/>
    <n v="20240122"/>
    <m/>
    <n v="8.6"/>
    <n v="455"/>
    <n v="1.6"/>
    <m/>
    <n v="84"/>
    <x v="6"/>
    <x v="21"/>
    <x v="3"/>
    <x v="0"/>
    <n v="9.4"/>
    <n v="10.340000000000002"/>
    <n v="0"/>
  </r>
  <r>
    <n v="257"/>
    <n v="20240123"/>
    <m/>
    <n v="8"/>
    <n v="313"/>
    <n v="6"/>
    <m/>
    <n v="85"/>
    <x v="6"/>
    <x v="22"/>
    <x v="3"/>
    <x v="0"/>
    <n v="10"/>
    <n v="11"/>
    <n v="0"/>
  </r>
  <r>
    <n v="257"/>
    <n v="20240124"/>
    <m/>
    <n v="8.9"/>
    <n v="350"/>
    <n v="0.1"/>
    <m/>
    <n v="81"/>
    <x v="6"/>
    <x v="23"/>
    <x v="3"/>
    <x v="0"/>
    <n v="9.1"/>
    <n v="10.01"/>
    <n v="0"/>
  </r>
  <r>
    <n v="257"/>
    <n v="20240125"/>
    <m/>
    <n v="7.6"/>
    <n v="200"/>
    <n v="0.9"/>
    <m/>
    <n v="91"/>
    <x v="6"/>
    <x v="24"/>
    <x v="3"/>
    <x v="0"/>
    <n v="10.4"/>
    <n v="11.440000000000001"/>
    <n v="0"/>
  </r>
  <r>
    <n v="257"/>
    <n v="20240126"/>
    <m/>
    <n v="8.1"/>
    <n v="455"/>
    <n v="3.6"/>
    <m/>
    <n v="82"/>
    <x v="6"/>
    <x v="25"/>
    <x v="3"/>
    <x v="0"/>
    <n v="9.9"/>
    <n v="10.89"/>
    <n v="0"/>
  </r>
  <r>
    <n v="257"/>
    <n v="20240127"/>
    <m/>
    <n v="6"/>
    <n v="477"/>
    <n v="0"/>
    <m/>
    <n v="86"/>
    <x v="6"/>
    <x v="26"/>
    <x v="3"/>
    <x v="0"/>
    <n v="12"/>
    <n v="13.200000000000001"/>
    <n v="0"/>
  </r>
  <r>
    <n v="257"/>
    <n v="20240128"/>
    <m/>
    <n v="6"/>
    <n v="550"/>
    <n v="0"/>
    <m/>
    <n v="65"/>
    <x v="6"/>
    <x v="27"/>
    <x v="3"/>
    <x v="0"/>
    <n v="12"/>
    <n v="13.200000000000001"/>
    <n v="0"/>
  </r>
  <r>
    <n v="257"/>
    <n v="20240129"/>
    <m/>
    <n v="8.6999999999999993"/>
    <n v="424"/>
    <n v="0"/>
    <m/>
    <n v="80"/>
    <x v="6"/>
    <x v="28"/>
    <x v="4"/>
    <x v="0"/>
    <n v="9.3000000000000007"/>
    <n v="10.230000000000002"/>
    <n v="0"/>
  </r>
  <r>
    <n v="257"/>
    <n v="20240130"/>
    <m/>
    <n v="7.9"/>
    <n v="179"/>
    <n v="0.2"/>
    <m/>
    <n v="90"/>
    <x v="6"/>
    <x v="29"/>
    <x v="4"/>
    <x v="0"/>
    <n v="10.1"/>
    <n v="11.110000000000001"/>
    <n v="0"/>
  </r>
  <r>
    <n v="257"/>
    <n v="20240131"/>
    <m/>
    <n v="6.8"/>
    <n v="169"/>
    <n v="5"/>
    <m/>
    <n v="78"/>
    <x v="6"/>
    <x v="30"/>
    <x v="4"/>
    <x v="0"/>
    <n v="11.2"/>
    <n v="12.32"/>
    <n v="0"/>
  </r>
  <r>
    <n v="257"/>
    <n v="20240201"/>
    <m/>
    <n v="6.9"/>
    <n v="618"/>
    <n v="0.1"/>
    <m/>
    <n v="84"/>
    <x v="6"/>
    <x v="31"/>
    <x v="4"/>
    <x v="1"/>
    <n v="11.1"/>
    <n v="12.21"/>
    <n v="0"/>
  </r>
  <r>
    <n v="257"/>
    <n v="20240202"/>
    <m/>
    <n v="7.5"/>
    <n v="230"/>
    <n v="0"/>
    <m/>
    <n v="92"/>
    <x v="6"/>
    <x v="32"/>
    <x v="4"/>
    <x v="1"/>
    <n v="10.5"/>
    <n v="11.55"/>
    <n v="0"/>
  </r>
  <r>
    <n v="257"/>
    <n v="20240203"/>
    <m/>
    <n v="8.6"/>
    <n v="395"/>
    <n v="0.7"/>
    <m/>
    <n v="93"/>
    <x v="6"/>
    <x v="33"/>
    <x v="4"/>
    <x v="1"/>
    <n v="9.4"/>
    <n v="10.340000000000002"/>
    <n v="0"/>
  </r>
  <r>
    <n v="257"/>
    <n v="20240204"/>
    <m/>
    <n v="8.6"/>
    <n v="201"/>
    <n v="-0.1"/>
    <m/>
    <n v="91"/>
    <x v="6"/>
    <x v="34"/>
    <x v="4"/>
    <x v="1"/>
    <n v="9.4"/>
    <n v="10.340000000000002"/>
    <n v="0"/>
  </r>
  <r>
    <n v="257"/>
    <n v="20240205"/>
    <m/>
    <n v="8.3000000000000007"/>
    <n v="201"/>
    <n v="0"/>
    <m/>
    <n v="90"/>
    <x v="6"/>
    <x v="35"/>
    <x v="5"/>
    <x v="1"/>
    <n v="9.6999999999999993"/>
    <n v="10.67"/>
    <n v="0"/>
  </r>
  <r>
    <n v="257"/>
    <n v="20240206"/>
    <m/>
    <n v="8.5"/>
    <n v="409"/>
    <n v="8.6"/>
    <m/>
    <n v="90"/>
    <x v="6"/>
    <x v="36"/>
    <x v="5"/>
    <x v="1"/>
    <n v="9.5"/>
    <n v="10.450000000000001"/>
    <n v="0"/>
  </r>
  <r>
    <n v="257"/>
    <n v="20240207"/>
    <m/>
    <n v="3.8"/>
    <n v="446"/>
    <n v="0.9"/>
    <m/>
    <n v="79"/>
    <x v="6"/>
    <x v="37"/>
    <x v="5"/>
    <x v="1"/>
    <n v="14.2"/>
    <n v="15.620000000000001"/>
    <n v="0"/>
  </r>
  <r>
    <n v="257"/>
    <n v="20240208"/>
    <m/>
    <n v="1.9"/>
    <n v="134"/>
    <n v="11.7"/>
    <m/>
    <n v="93"/>
    <x v="6"/>
    <x v="38"/>
    <x v="5"/>
    <x v="1"/>
    <n v="16.100000000000001"/>
    <n v="17.710000000000004"/>
    <n v="0"/>
  </r>
  <r>
    <n v="257"/>
    <n v="20240209"/>
    <m/>
    <n v="10.6"/>
    <n v="307"/>
    <n v="9"/>
    <m/>
    <n v="86"/>
    <x v="6"/>
    <x v="39"/>
    <x v="5"/>
    <x v="1"/>
    <n v="7.4"/>
    <n v="8.14"/>
    <n v="0"/>
  </r>
  <r>
    <n v="257"/>
    <n v="20240210"/>
    <m/>
    <n v="10.4"/>
    <n v="343"/>
    <n v="0.5"/>
    <m/>
    <n v="89"/>
    <x v="6"/>
    <x v="40"/>
    <x v="5"/>
    <x v="1"/>
    <n v="7.6"/>
    <n v="8.36"/>
    <n v="0"/>
  </r>
  <r>
    <n v="257"/>
    <n v="20240211"/>
    <m/>
    <n v="8.1999999999999993"/>
    <n v="329"/>
    <n v="5.8"/>
    <m/>
    <n v="95"/>
    <x v="6"/>
    <x v="41"/>
    <x v="5"/>
    <x v="1"/>
    <n v="9.8000000000000007"/>
    <n v="10.780000000000001"/>
    <n v="0"/>
  </r>
  <r>
    <n v="257"/>
    <n v="20240212"/>
    <m/>
    <n v="7.2"/>
    <n v="451"/>
    <n v="0"/>
    <m/>
    <n v="88"/>
    <x v="6"/>
    <x v="42"/>
    <x v="6"/>
    <x v="1"/>
    <n v="10.8"/>
    <n v="11.880000000000003"/>
    <n v="0"/>
  </r>
  <r>
    <n v="257"/>
    <n v="20240213"/>
    <m/>
    <n v="7.5"/>
    <n v="573"/>
    <n v="6.6"/>
    <m/>
    <n v="86"/>
    <x v="6"/>
    <x v="43"/>
    <x v="6"/>
    <x v="1"/>
    <n v="10.5"/>
    <n v="11.55"/>
    <n v="0"/>
  </r>
  <r>
    <n v="257"/>
    <n v="20240214"/>
    <m/>
    <n v="9.1999999999999993"/>
    <n v="177"/>
    <n v="2.8"/>
    <m/>
    <n v="98"/>
    <x v="6"/>
    <x v="44"/>
    <x v="6"/>
    <x v="1"/>
    <n v="8.8000000000000007"/>
    <n v="9.6800000000000015"/>
    <n v="0"/>
  </r>
  <r>
    <n v="257"/>
    <n v="20240215"/>
    <m/>
    <n v="13.4"/>
    <n v="341"/>
    <n v="4.3"/>
    <m/>
    <n v="86"/>
    <x v="6"/>
    <x v="45"/>
    <x v="6"/>
    <x v="1"/>
    <n v="4.5999999999999996"/>
    <n v="5.0599999999999996"/>
    <n v="0"/>
  </r>
  <r>
    <n v="257"/>
    <n v="20240216"/>
    <m/>
    <n v="10.1"/>
    <n v="280"/>
    <n v="1.5"/>
    <m/>
    <n v="88"/>
    <x v="6"/>
    <x v="46"/>
    <x v="6"/>
    <x v="1"/>
    <n v="7.9"/>
    <n v="8.6900000000000013"/>
    <n v="0"/>
  </r>
  <r>
    <n v="257"/>
    <n v="20240217"/>
    <m/>
    <n v="9.4"/>
    <n v="340"/>
    <n v="-0.1"/>
    <m/>
    <n v="91"/>
    <x v="6"/>
    <x v="47"/>
    <x v="6"/>
    <x v="1"/>
    <n v="8.6"/>
    <n v="9.4600000000000009"/>
    <n v="0"/>
  </r>
  <r>
    <n v="257"/>
    <n v="20240218"/>
    <m/>
    <n v="9.1999999999999993"/>
    <n v="115"/>
    <n v="28.1"/>
    <m/>
    <n v="94"/>
    <x v="6"/>
    <x v="48"/>
    <x v="6"/>
    <x v="1"/>
    <n v="8.8000000000000007"/>
    <n v="9.6800000000000015"/>
    <n v="0"/>
  </r>
  <r>
    <n v="257"/>
    <n v="20240219"/>
    <m/>
    <n v="8.3000000000000007"/>
    <n v="258"/>
    <n v="1.2"/>
    <m/>
    <n v="91"/>
    <x v="6"/>
    <x v="49"/>
    <x v="7"/>
    <x v="1"/>
    <n v="9.6999999999999993"/>
    <n v="10.67"/>
    <n v="0"/>
  </r>
  <r>
    <n v="257"/>
    <n v="20240220"/>
    <m/>
    <n v="8.4"/>
    <n v="419"/>
    <n v="0"/>
    <m/>
    <n v="92"/>
    <x v="6"/>
    <x v="50"/>
    <x v="7"/>
    <x v="1"/>
    <n v="9.6"/>
    <n v="10.56"/>
    <n v="0"/>
  </r>
  <r>
    <n v="257"/>
    <n v="20240221"/>
    <m/>
    <n v="9.1999999999999993"/>
    <n v="260"/>
    <n v="5.8"/>
    <m/>
    <n v="90"/>
    <x v="6"/>
    <x v="51"/>
    <x v="7"/>
    <x v="1"/>
    <n v="8.8000000000000007"/>
    <n v="9.6800000000000015"/>
    <n v="0"/>
  </r>
  <r>
    <n v="257"/>
    <n v="20240222"/>
    <m/>
    <n v="9.1"/>
    <n v="334"/>
    <n v="14.1"/>
    <m/>
    <n v="91"/>
    <x v="6"/>
    <x v="52"/>
    <x v="7"/>
    <x v="1"/>
    <n v="8.9"/>
    <n v="9.7900000000000009"/>
    <n v="0"/>
  </r>
  <r>
    <n v="257"/>
    <n v="20240223"/>
    <m/>
    <n v="6.4"/>
    <n v="508"/>
    <n v="3.4"/>
    <m/>
    <n v="81"/>
    <x v="6"/>
    <x v="53"/>
    <x v="7"/>
    <x v="1"/>
    <n v="11.6"/>
    <n v="12.76"/>
    <n v="0"/>
  </r>
  <r>
    <n v="257"/>
    <n v="20240224"/>
    <m/>
    <n v="4.8"/>
    <n v="329"/>
    <n v="16.100000000000001"/>
    <m/>
    <n v="87"/>
    <x v="6"/>
    <x v="54"/>
    <x v="7"/>
    <x v="1"/>
    <n v="13.2"/>
    <n v="14.52"/>
    <n v="0"/>
  </r>
  <r>
    <n v="257"/>
    <n v="20240225"/>
    <m/>
    <n v="5.9"/>
    <n v="555"/>
    <n v="1.3"/>
    <m/>
    <n v="87"/>
    <x v="6"/>
    <x v="55"/>
    <x v="7"/>
    <x v="1"/>
    <n v="12.1"/>
    <n v="13.31"/>
    <n v="0"/>
  </r>
  <r>
    <n v="257"/>
    <n v="20240226"/>
    <m/>
    <n v="5.0999999999999996"/>
    <n v="434"/>
    <n v="0"/>
    <m/>
    <n v="81"/>
    <x v="6"/>
    <x v="56"/>
    <x v="8"/>
    <x v="1"/>
    <n v="12.9"/>
    <n v="14.190000000000001"/>
    <n v="0"/>
  </r>
  <r>
    <n v="257"/>
    <n v="20240227"/>
    <m/>
    <n v="4.3"/>
    <n v="1044"/>
    <n v="0"/>
    <m/>
    <n v="79"/>
    <x v="6"/>
    <x v="57"/>
    <x v="8"/>
    <x v="1"/>
    <n v="13.7"/>
    <n v="15.07"/>
    <n v="0"/>
  </r>
  <r>
    <n v="257"/>
    <n v="20240228"/>
    <m/>
    <n v="8.3000000000000007"/>
    <n v="647"/>
    <n v="0.2"/>
    <m/>
    <n v="87"/>
    <x v="6"/>
    <x v="58"/>
    <x v="8"/>
    <x v="1"/>
    <n v="9.6999999999999993"/>
    <n v="10.67"/>
    <n v="0"/>
  </r>
  <r>
    <n v="257"/>
    <n v="20240229"/>
    <m/>
    <n v="8.8000000000000007"/>
    <n v="210"/>
    <n v="3.4"/>
    <m/>
    <n v="94"/>
    <x v="6"/>
    <x v="59"/>
    <x v="8"/>
    <x v="1"/>
    <n v="9.1999999999999993"/>
    <n v="10.119999999999999"/>
    <n v="0"/>
  </r>
  <r>
    <n v="257"/>
    <n v="20240301"/>
    <m/>
    <n v="7.5"/>
    <n v="610"/>
    <n v="2.2999999999999998"/>
    <m/>
    <n v="82"/>
    <x v="6"/>
    <x v="60"/>
    <x v="8"/>
    <x v="2"/>
    <n v="10.5"/>
    <n v="10.5"/>
    <n v="0"/>
  </r>
  <r>
    <n v="257"/>
    <n v="20240302"/>
    <m/>
    <n v="9.1999999999999993"/>
    <n v="1025"/>
    <n v="1"/>
    <m/>
    <n v="71"/>
    <x v="6"/>
    <x v="61"/>
    <x v="8"/>
    <x v="2"/>
    <n v="8.8000000000000007"/>
    <n v="8.8000000000000007"/>
    <n v="0"/>
  </r>
  <r>
    <n v="257"/>
    <n v="20240303"/>
    <m/>
    <n v="10.199999999999999"/>
    <n v="610"/>
    <n v="0"/>
    <m/>
    <n v="78"/>
    <x v="6"/>
    <x v="62"/>
    <x v="8"/>
    <x v="2"/>
    <n v="7.8000000000000007"/>
    <n v="7.8000000000000007"/>
    <n v="0"/>
  </r>
  <r>
    <n v="257"/>
    <n v="20240304"/>
    <m/>
    <n v="6.3"/>
    <n v="1068"/>
    <n v="0"/>
    <m/>
    <n v="84"/>
    <x v="6"/>
    <x v="63"/>
    <x v="9"/>
    <x v="2"/>
    <n v="11.7"/>
    <n v="11.7"/>
    <n v="0"/>
  </r>
  <r>
    <n v="257"/>
    <n v="20240305"/>
    <m/>
    <n v="5.5"/>
    <n v="190"/>
    <n v="2.4"/>
    <m/>
    <n v="96"/>
    <x v="6"/>
    <x v="64"/>
    <x v="9"/>
    <x v="2"/>
    <n v="12.5"/>
    <n v="12.5"/>
    <n v="0"/>
  </r>
  <r>
    <n v="257"/>
    <n v="20240306"/>
    <m/>
    <n v="6.9"/>
    <n v="593"/>
    <n v="0"/>
    <m/>
    <n v="91"/>
    <x v="6"/>
    <x v="65"/>
    <x v="9"/>
    <x v="2"/>
    <n v="11.1"/>
    <n v="11.1"/>
    <n v="0"/>
  </r>
  <r>
    <n v="257"/>
    <n v="20240307"/>
    <m/>
    <n v="5.2"/>
    <n v="1122"/>
    <n v="0"/>
    <m/>
    <n v="85"/>
    <x v="6"/>
    <x v="66"/>
    <x v="9"/>
    <x v="2"/>
    <n v="12.8"/>
    <n v="12.8"/>
    <n v="0"/>
  </r>
  <r>
    <n v="257"/>
    <n v="20240308"/>
    <m/>
    <n v="5.2"/>
    <n v="1322"/>
    <n v="0"/>
    <m/>
    <n v="72"/>
    <x v="6"/>
    <x v="67"/>
    <x v="9"/>
    <x v="2"/>
    <n v="12.8"/>
    <n v="12.8"/>
    <n v="0"/>
  </r>
  <r>
    <n v="257"/>
    <n v="20240309"/>
    <m/>
    <n v="7.7"/>
    <n v="1147"/>
    <n v="0"/>
    <m/>
    <n v="71"/>
    <x v="6"/>
    <x v="68"/>
    <x v="9"/>
    <x v="2"/>
    <n v="10.3"/>
    <n v="10.3"/>
    <n v="0"/>
  </r>
  <r>
    <n v="257"/>
    <n v="20240310"/>
    <m/>
    <n v="8"/>
    <n v="550"/>
    <n v="0"/>
    <m/>
    <n v="78"/>
    <x v="6"/>
    <x v="69"/>
    <x v="9"/>
    <x v="2"/>
    <n v="10"/>
    <n v="10"/>
    <n v="0"/>
  </r>
  <r>
    <n v="257"/>
    <n v="20240311"/>
    <m/>
    <n v="6.8"/>
    <n v="269"/>
    <n v="2.8"/>
    <m/>
    <n v="93"/>
    <x v="6"/>
    <x v="70"/>
    <x v="10"/>
    <x v="2"/>
    <n v="11.2"/>
    <n v="11.2"/>
    <n v="0"/>
  </r>
  <r>
    <n v="257"/>
    <n v="20240312"/>
    <m/>
    <n v="8.5"/>
    <n v="635"/>
    <n v="0.7"/>
    <m/>
    <n v="88"/>
    <x v="6"/>
    <x v="71"/>
    <x v="10"/>
    <x v="2"/>
    <n v="9.5"/>
    <n v="9.5"/>
    <n v="0"/>
  </r>
  <r>
    <n v="257"/>
    <n v="20240313"/>
    <m/>
    <n v="10.1"/>
    <n v="490"/>
    <n v="-0.1"/>
    <m/>
    <n v="90"/>
    <x v="6"/>
    <x v="72"/>
    <x v="10"/>
    <x v="2"/>
    <n v="7.9"/>
    <n v="7.9"/>
    <n v="0"/>
  </r>
  <r>
    <n v="257"/>
    <n v="20240314"/>
    <m/>
    <n v="13.2"/>
    <n v="1326"/>
    <n v="0"/>
    <m/>
    <n v="72"/>
    <x v="6"/>
    <x v="73"/>
    <x v="10"/>
    <x v="2"/>
    <n v="4.8000000000000007"/>
    <n v="4.8000000000000007"/>
    <n v="0"/>
  </r>
  <r>
    <n v="257"/>
    <n v="20240315"/>
    <m/>
    <n v="10.9"/>
    <n v="1049"/>
    <n v="0"/>
    <m/>
    <n v="88"/>
    <x v="6"/>
    <x v="74"/>
    <x v="10"/>
    <x v="2"/>
    <n v="7.1"/>
    <n v="7.1"/>
    <n v="0"/>
  </r>
  <r>
    <n v="257"/>
    <n v="20240316"/>
    <m/>
    <n v="6.9"/>
    <n v="863"/>
    <n v="0.5"/>
    <m/>
    <n v="78"/>
    <x v="6"/>
    <x v="75"/>
    <x v="10"/>
    <x v="2"/>
    <n v="11.1"/>
    <n v="11.1"/>
    <n v="0"/>
  </r>
  <r>
    <n v="257"/>
    <n v="20240317"/>
    <m/>
    <n v="10.1"/>
    <n v="565"/>
    <n v="3.7"/>
    <m/>
    <n v="80"/>
    <x v="6"/>
    <x v="76"/>
    <x v="10"/>
    <x v="2"/>
    <n v="7.9"/>
    <n v="7.9"/>
    <n v="0"/>
  </r>
  <r>
    <n v="257"/>
    <n v="20240318"/>
    <m/>
    <n v="9.8000000000000007"/>
    <n v="1345"/>
    <n v="0"/>
    <m/>
    <n v="89"/>
    <x v="6"/>
    <x v="77"/>
    <x v="11"/>
    <x v="2"/>
    <n v="8.1999999999999993"/>
    <n v="8.1999999999999993"/>
    <n v="0"/>
  </r>
  <r>
    <n v="257"/>
    <n v="20240319"/>
    <m/>
    <n v="11.2"/>
    <n v="1115"/>
    <n v="0.1"/>
    <m/>
    <n v="81"/>
    <x v="6"/>
    <x v="78"/>
    <x v="11"/>
    <x v="2"/>
    <n v="6.8000000000000007"/>
    <n v="6.8000000000000007"/>
    <n v="0"/>
  </r>
  <r>
    <n v="257"/>
    <n v="20240320"/>
    <m/>
    <n v="10.6"/>
    <n v="729"/>
    <n v="0.2"/>
    <m/>
    <n v="86"/>
    <x v="6"/>
    <x v="79"/>
    <x v="11"/>
    <x v="2"/>
    <n v="7.4"/>
    <n v="7.4"/>
    <n v="0"/>
  </r>
  <r>
    <n v="257"/>
    <n v="20240321"/>
    <m/>
    <n v="8.6"/>
    <n v="525"/>
    <n v="0"/>
    <m/>
    <n v="88"/>
    <x v="6"/>
    <x v="80"/>
    <x v="11"/>
    <x v="2"/>
    <n v="9.4"/>
    <n v="9.4"/>
    <n v="0"/>
  </r>
  <r>
    <n v="257"/>
    <n v="20240322"/>
    <m/>
    <n v="9.1999999999999993"/>
    <n v="337"/>
    <n v="0.3"/>
    <m/>
    <n v="87"/>
    <x v="6"/>
    <x v="81"/>
    <x v="11"/>
    <x v="2"/>
    <n v="8.8000000000000007"/>
    <n v="8.8000000000000007"/>
    <n v="0"/>
  </r>
  <r>
    <n v="257"/>
    <n v="20240323"/>
    <m/>
    <n v="7.6"/>
    <n v="1148"/>
    <n v="1.1000000000000001"/>
    <m/>
    <n v="72"/>
    <x v="6"/>
    <x v="82"/>
    <x v="11"/>
    <x v="2"/>
    <n v="10.4"/>
    <n v="10.4"/>
    <n v="0"/>
  </r>
  <r>
    <n v="257"/>
    <n v="20240324"/>
    <m/>
    <n v="7.2"/>
    <n v="598"/>
    <n v="6.4"/>
    <m/>
    <n v="81"/>
    <x v="6"/>
    <x v="83"/>
    <x v="11"/>
    <x v="2"/>
    <n v="10.8"/>
    <n v="10.8"/>
    <n v="0"/>
  </r>
  <r>
    <n v="257"/>
    <n v="20240325"/>
    <m/>
    <n v="8.3000000000000007"/>
    <n v="949"/>
    <n v="0"/>
    <m/>
    <n v="66"/>
    <x v="6"/>
    <x v="84"/>
    <x v="12"/>
    <x v="2"/>
    <n v="9.6999999999999993"/>
    <n v="9.6999999999999993"/>
    <n v="0"/>
  </r>
  <r>
    <n v="257"/>
    <n v="20240326"/>
    <m/>
    <n v="8.9"/>
    <n v="1177"/>
    <n v="0.1"/>
    <m/>
    <n v="66"/>
    <x v="6"/>
    <x v="85"/>
    <x v="12"/>
    <x v="2"/>
    <n v="9.1"/>
    <n v="9.1"/>
    <n v="0"/>
  </r>
  <r>
    <n v="257"/>
    <n v="20240327"/>
    <m/>
    <n v="10.199999999999999"/>
    <n v="1069"/>
    <n v="0.2"/>
    <m/>
    <n v="69"/>
    <x v="6"/>
    <x v="86"/>
    <x v="12"/>
    <x v="2"/>
    <n v="7.8000000000000007"/>
    <n v="7.8000000000000007"/>
    <n v="0"/>
  </r>
  <r>
    <n v="257"/>
    <n v="20240328"/>
    <m/>
    <n v="9.3000000000000007"/>
    <n v="1030"/>
    <n v="0.9"/>
    <m/>
    <n v="67"/>
    <x v="6"/>
    <x v="87"/>
    <x v="12"/>
    <x v="2"/>
    <n v="8.6999999999999993"/>
    <n v="8.6999999999999993"/>
    <n v="0"/>
  </r>
  <r>
    <n v="257"/>
    <n v="20240329"/>
    <m/>
    <n v="11.6"/>
    <n v="1456"/>
    <n v="0"/>
    <m/>
    <n v="61"/>
    <x v="6"/>
    <x v="88"/>
    <x v="12"/>
    <x v="2"/>
    <n v="6.4"/>
    <n v="6.4"/>
    <n v="0"/>
  </r>
  <r>
    <n v="257"/>
    <n v="20240330"/>
    <m/>
    <n v="8.1999999999999993"/>
    <n v="261"/>
    <n v="7"/>
    <m/>
    <n v="92"/>
    <x v="6"/>
    <x v="89"/>
    <x v="12"/>
    <x v="2"/>
    <n v="9.8000000000000007"/>
    <n v="9.8000000000000007"/>
    <n v="0"/>
  </r>
  <r>
    <n v="257"/>
    <n v="20240331"/>
    <m/>
    <n v="9.1"/>
    <n v="802"/>
    <n v="13.3"/>
    <m/>
    <n v="91"/>
    <x v="6"/>
    <x v="90"/>
    <x v="12"/>
    <x v="2"/>
    <n v="8.9"/>
    <n v="8.9"/>
    <n v="0"/>
  </r>
  <r>
    <n v="257"/>
    <n v="20240401"/>
    <m/>
    <n v="9.9"/>
    <n v="995"/>
    <n v="0"/>
    <m/>
    <n v="86"/>
    <x v="6"/>
    <x v="91"/>
    <x v="13"/>
    <x v="3"/>
    <n v="8.1"/>
    <n v="6.48"/>
    <n v="0"/>
  </r>
  <r>
    <n v="257"/>
    <n v="20240402"/>
    <m/>
    <n v="10.1"/>
    <n v="1062"/>
    <n v="0.3"/>
    <m/>
    <n v="83"/>
    <x v="6"/>
    <x v="92"/>
    <x v="13"/>
    <x v="3"/>
    <n v="7.9"/>
    <n v="6.32"/>
    <n v="0"/>
  </r>
  <r>
    <n v="257"/>
    <n v="20240403"/>
    <m/>
    <n v="10.8"/>
    <n v="790"/>
    <n v="4.5"/>
    <m/>
    <n v="87"/>
    <x v="6"/>
    <x v="93"/>
    <x v="13"/>
    <x v="3"/>
    <n v="7.1999999999999993"/>
    <n v="5.76"/>
    <n v="0"/>
  </r>
  <r>
    <n v="257"/>
    <n v="20240404"/>
    <m/>
    <n v="10.9"/>
    <n v="1462"/>
    <n v="8.6999999999999993"/>
    <m/>
    <n v="87"/>
    <x v="6"/>
    <x v="94"/>
    <x v="13"/>
    <x v="3"/>
    <n v="7.1"/>
    <n v="5.68"/>
    <n v="0"/>
  </r>
  <r>
    <n v="257"/>
    <n v="20240405"/>
    <m/>
    <n v="12.7"/>
    <n v="1198"/>
    <n v="3.2"/>
    <m/>
    <n v="83"/>
    <x v="6"/>
    <x v="95"/>
    <x v="13"/>
    <x v="3"/>
    <n v="5.3000000000000007"/>
    <n v="4.2400000000000011"/>
    <n v="0"/>
  </r>
  <r>
    <n v="257"/>
    <n v="20240406"/>
    <m/>
    <n v="17.899999999999999"/>
    <n v="1437"/>
    <n v="0"/>
    <m/>
    <n v="60"/>
    <x v="6"/>
    <x v="96"/>
    <x v="13"/>
    <x v="3"/>
    <n v="0.10000000000000142"/>
    <n v="8.000000000000114E-2"/>
    <n v="0"/>
  </r>
  <r>
    <n v="257"/>
    <n v="20240407"/>
    <m/>
    <n v="13.7"/>
    <n v="2003"/>
    <n v="0.9"/>
    <m/>
    <n v="70"/>
    <x v="6"/>
    <x v="97"/>
    <x v="13"/>
    <x v="3"/>
    <n v="4.3000000000000007"/>
    <n v="3.4400000000000008"/>
    <n v="0"/>
  </r>
  <r>
    <n v="257"/>
    <n v="20240408"/>
    <m/>
    <n v="14.6"/>
    <n v="1141"/>
    <n v="2.2999999999999998"/>
    <m/>
    <n v="75"/>
    <x v="6"/>
    <x v="98"/>
    <x v="14"/>
    <x v="3"/>
    <n v="3.4000000000000004"/>
    <n v="2.7200000000000006"/>
    <n v="0"/>
  </r>
  <r>
    <n v="257"/>
    <n v="20240409"/>
    <m/>
    <n v="11"/>
    <n v="664"/>
    <n v="0.3"/>
    <m/>
    <n v="74"/>
    <x v="6"/>
    <x v="99"/>
    <x v="14"/>
    <x v="3"/>
    <n v="7"/>
    <n v="5.6000000000000005"/>
    <n v="0"/>
  </r>
  <r>
    <n v="257"/>
    <n v="20240410"/>
    <m/>
    <n v="11.2"/>
    <n v="1903"/>
    <n v="0"/>
    <m/>
    <n v="64"/>
    <x v="6"/>
    <x v="100"/>
    <x v="14"/>
    <x v="3"/>
    <n v="6.8000000000000007"/>
    <n v="5.4400000000000013"/>
    <n v="0"/>
  </r>
  <r>
    <n v="257"/>
    <n v="20240411"/>
    <m/>
    <n v="12"/>
    <n v="684"/>
    <n v="-0.1"/>
    <m/>
    <n v="90"/>
    <x v="6"/>
    <x v="101"/>
    <x v="14"/>
    <x v="3"/>
    <n v="6"/>
    <n v="4.8000000000000007"/>
    <n v="0"/>
  </r>
  <r>
    <n v="257"/>
    <n v="20240412"/>
    <m/>
    <n v="12.9"/>
    <n v="1807"/>
    <n v="0"/>
    <m/>
    <n v="83"/>
    <x v="6"/>
    <x v="102"/>
    <x v="14"/>
    <x v="3"/>
    <n v="5.0999999999999996"/>
    <n v="4.08"/>
    <n v="0"/>
  </r>
  <r>
    <n v="257"/>
    <n v="20240413"/>
    <m/>
    <n v="13.8"/>
    <n v="1756"/>
    <n v="0"/>
    <m/>
    <n v="78"/>
    <x v="6"/>
    <x v="103"/>
    <x v="14"/>
    <x v="3"/>
    <n v="4.1999999999999993"/>
    <n v="3.3599999999999994"/>
    <n v="0"/>
  </r>
  <r>
    <n v="257"/>
    <n v="20240414"/>
    <m/>
    <n v="10.4"/>
    <n v="1958"/>
    <n v="0"/>
    <m/>
    <n v="66"/>
    <x v="6"/>
    <x v="104"/>
    <x v="14"/>
    <x v="3"/>
    <n v="7.6"/>
    <n v="6.08"/>
    <n v="0"/>
  </r>
  <r>
    <n v="257"/>
    <n v="20240415"/>
    <m/>
    <n v="8.6"/>
    <n v="815"/>
    <n v="10.3"/>
    <m/>
    <n v="76"/>
    <x v="6"/>
    <x v="105"/>
    <x v="15"/>
    <x v="3"/>
    <n v="9.4"/>
    <n v="7.5200000000000005"/>
    <n v="0"/>
  </r>
  <r>
    <n v="257"/>
    <n v="20240416"/>
    <m/>
    <n v="8.5"/>
    <n v="983"/>
    <n v="7.6"/>
    <m/>
    <n v="77"/>
    <x v="6"/>
    <x v="106"/>
    <x v="15"/>
    <x v="3"/>
    <n v="9.5"/>
    <n v="7.6000000000000005"/>
    <n v="0"/>
  </r>
  <r>
    <n v="257"/>
    <n v="20240417"/>
    <m/>
    <n v="6.2"/>
    <n v="1305"/>
    <n v="3.1"/>
    <m/>
    <n v="76"/>
    <x v="6"/>
    <x v="107"/>
    <x v="15"/>
    <x v="3"/>
    <n v="11.8"/>
    <n v="9.4400000000000013"/>
    <n v="0"/>
  </r>
  <r>
    <n v="257"/>
    <n v="20240418"/>
    <m/>
    <n v="7.6"/>
    <n v="1706"/>
    <n v="2.7"/>
    <m/>
    <n v="73"/>
    <x v="6"/>
    <x v="108"/>
    <x v="15"/>
    <x v="3"/>
    <n v="10.4"/>
    <n v="8.32"/>
    <n v="0"/>
  </r>
  <r>
    <n v="257"/>
    <n v="20240419"/>
    <m/>
    <n v="8.6"/>
    <n v="1399"/>
    <n v="7.8"/>
    <m/>
    <n v="81"/>
    <x v="6"/>
    <x v="109"/>
    <x v="15"/>
    <x v="3"/>
    <n v="9.4"/>
    <n v="7.5200000000000005"/>
    <n v="0"/>
  </r>
  <r>
    <n v="257"/>
    <n v="20240420"/>
    <m/>
    <n v="7.3"/>
    <n v="1386"/>
    <n v="1.9"/>
    <m/>
    <n v="70"/>
    <x v="6"/>
    <x v="110"/>
    <x v="15"/>
    <x v="3"/>
    <n v="10.7"/>
    <n v="8.56"/>
    <n v="0"/>
  </r>
  <r>
    <n v="257"/>
    <n v="20240421"/>
    <m/>
    <n v="6.7"/>
    <n v="1869"/>
    <n v="4.4000000000000004"/>
    <m/>
    <n v="70"/>
    <x v="6"/>
    <x v="111"/>
    <x v="15"/>
    <x v="3"/>
    <n v="11.3"/>
    <n v="9.0400000000000009"/>
    <n v="0"/>
  </r>
  <r>
    <n v="257"/>
    <n v="20240422"/>
    <m/>
    <n v="5.6"/>
    <n v="1503"/>
    <n v="0.1"/>
    <m/>
    <n v="62"/>
    <x v="6"/>
    <x v="112"/>
    <x v="16"/>
    <x v="3"/>
    <n v="12.4"/>
    <n v="9.9200000000000017"/>
    <n v="0"/>
  </r>
  <r>
    <n v="257"/>
    <n v="20240423"/>
    <m/>
    <n v="5.3"/>
    <n v="1744"/>
    <n v="2"/>
    <m/>
    <n v="70"/>
    <x v="6"/>
    <x v="113"/>
    <x v="16"/>
    <x v="3"/>
    <n v="12.7"/>
    <n v="10.16"/>
    <n v="0"/>
  </r>
  <r>
    <n v="257"/>
    <n v="20240424"/>
    <m/>
    <n v="7.1"/>
    <n v="1542"/>
    <n v="2.8"/>
    <m/>
    <n v="71"/>
    <x v="6"/>
    <x v="114"/>
    <x v="16"/>
    <x v="3"/>
    <n v="10.9"/>
    <n v="8.7200000000000006"/>
    <n v="0"/>
  </r>
  <r>
    <n v="257"/>
    <n v="20240425"/>
    <m/>
    <n v="6.8"/>
    <n v="1068"/>
    <n v="4.8"/>
    <m/>
    <n v="70"/>
    <x v="6"/>
    <x v="115"/>
    <x v="16"/>
    <x v="3"/>
    <n v="11.2"/>
    <n v="8.9599999999999991"/>
    <n v="0"/>
  </r>
  <r>
    <n v="257"/>
    <n v="20240426"/>
    <m/>
    <n v="7.4"/>
    <n v="2454"/>
    <n v="0.4"/>
    <m/>
    <n v="69"/>
    <x v="6"/>
    <x v="116"/>
    <x v="16"/>
    <x v="3"/>
    <n v="10.6"/>
    <n v="8.48"/>
    <n v="0"/>
  </r>
  <r>
    <n v="257"/>
    <n v="20240427"/>
    <m/>
    <n v="10.7"/>
    <n v="894"/>
    <n v="5.5"/>
    <m/>
    <n v="84"/>
    <x v="6"/>
    <x v="117"/>
    <x v="16"/>
    <x v="3"/>
    <n v="7.3000000000000007"/>
    <n v="5.8400000000000007"/>
    <n v="0"/>
  </r>
  <r>
    <n v="257"/>
    <n v="20240428"/>
    <m/>
    <n v="12.5"/>
    <n v="930"/>
    <n v="-0.1"/>
    <m/>
    <n v="69"/>
    <x v="6"/>
    <x v="118"/>
    <x v="16"/>
    <x v="3"/>
    <n v="5.5"/>
    <n v="4.4000000000000004"/>
    <n v="0"/>
  </r>
  <r>
    <n v="257"/>
    <n v="20240429"/>
    <m/>
    <n v="12.8"/>
    <n v="2321"/>
    <n v="0"/>
    <m/>
    <n v="67"/>
    <x v="6"/>
    <x v="119"/>
    <x v="17"/>
    <x v="3"/>
    <n v="5.1999999999999993"/>
    <n v="4.1599999999999993"/>
    <n v="0"/>
  </r>
  <r>
    <n v="257"/>
    <n v="20240430"/>
    <m/>
    <n v="16"/>
    <n v="1628"/>
    <n v="0"/>
    <m/>
    <n v="71"/>
    <x v="6"/>
    <x v="120"/>
    <x v="17"/>
    <x v="3"/>
    <n v="2"/>
    <n v="1.6"/>
    <n v="0"/>
  </r>
  <r>
    <n v="257"/>
    <n v="20240501"/>
    <m/>
    <n v="15.8"/>
    <n v="2359"/>
    <n v="2.1"/>
    <m/>
    <n v="81"/>
    <x v="6"/>
    <x v="121"/>
    <x v="17"/>
    <x v="4"/>
    <n v="2.1999999999999993"/>
    <n v="1.7599999999999996"/>
    <n v="0"/>
  </r>
  <r>
    <n v="257"/>
    <n v="20240502"/>
    <m/>
    <n v="16.600000000000001"/>
    <n v="2390"/>
    <n v="0"/>
    <m/>
    <n v="77"/>
    <x v="6"/>
    <x v="122"/>
    <x v="17"/>
    <x v="4"/>
    <n v="1.3999999999999986"/>
    <n v="1.119999999999999"/>
    <n v="0"/>
  </r>
  <r>
    <n v="257"/>
    <n v="20240503"/>
    <m/>
    <n v="11.4"/>
    <n v="479"/>
    <n v="3.4"/>
    <m/>
    <n v="89"/>
    <x v="6"/>
    <x v="123"/>
    <x v="17"/>
    <x v="4"/>
    <n v="6.6"/>
    <n v="5.28"/>
    <n v="0"/>
  </r>
  <r>
    <n v="257"/>
    <n v="20240504"/>
    <m/>
    <n v="12.3"/>
    <n v="1517"/>
    <n v="10.9"/>
    <m/>
    <n v="75"/>
    <x v="6"/>
    <x v="124"/>
    <x v="17"/>
    <x v="4"/>
    <n v="5.6999999999999993"/>
    <n v="4.5599999999999996"/>
    <n v="0"/>
  </r>
  <r>
    <n v="257"/>
    <n v="20240505"/>
    <m/>
    <n v="11.4"/>
    <n v="2517"/>
    <n v="5.9"/>
    <m/>
    <n v="84"/>
    <x v="6"/>
    <x v="125"/>
    <x v="17"/>
    <x v="4"/>
    <n v="6.6"/>
    <n v="5.28"/>
    <n v="0"/>
  </r>
  <r>
    <n v="257"/>
    <n v="20240506"/>
    <m/>
    <n v="14.1"/>
    <n v="2190"/>
    <n v="0"/>
    <m/>
    <n v="73"/>
    <x v="6"/>
    <x v="126"/>
    <x v="18"/>
    <x v="4"/>
    <n v="3.9000000000000004"/>
    <n v="3.1200000000000006"/>
    <n v="0"/>
  </r>
  <r>
    <n v="257"/>
    <n v="20240507"/>
    <m/>
    <n v="12.8"/>
    <n v="2650"/>
    <n v="0"/>
    <m/>
    <n v="78"/>
    <x v="6"/>
    <x v="127"/>
    <x v="18"/>
    <x v="4"/>
    <n v="5.1999999999999993"/>
    <n v="4.1599999999999993"/>
    <n v="0"/>
  </r>
  <r>
    <n v="257"/>
    <n v="20240508"/>
    <m/>
    <n v="10.7"/>
    <n v="847"/>
    <n v="0.2"/>
    <m/>
    <n v="89"/>
    <x v="6"/>
    <x v="128"/>
    <x v="18"/>
    <x v="4"/>
    <n v="7.3000000000000007"/>
    <n v="5.8400000000000007"/>
    <n v="0"/>
  </r>
  <r>
    <n v="257"/>
    <n v="20240509"/>
    <m/>
    <n v="10.4"/>
    <n v="2094"/>
    <n v="0"/>
    <m/>
    <n v="88"/>
    <x v="6"/>
    <x v="129"/>
    <x v="18"/>
    <x v="4"/>
    <n v="7.6"/>
    <n v="6.08"/>
    <n v="0"/>
  </r>
  <r>
    <n v="257"/>
    <n v="20240510"/>
    <m/>
    <n v="13.3"/>
    <n v="2321"/>
    <n v="0"/>
    <m/>
    <n v="82"/>
    <x v="6"/>
    <x v="130"/>
    <x v="18"/>
    <x v="4"/>
    <n v="4.6999999999999993"/>
    <n v="3.76"/>
    <n v="0"/>
  </r>
  <r>
    <n v="257"/>
    <n v="20240511"/>
    <m/>
    <n v="16"/>
    <n v="2594"/>
    <n v="0"/>
    <m/>
    <n v="74"/>
    <x v="6"/>
    <x v="131"/>
    <x v="18"/>
    <x v="4"/>
    <n v="2"/>
    <n v="1.6"/>
    <n v="0"/>
  </r>
  <r>
    <n v="257"/>
    <n v="20240512"/>
    <m/>
    <n v="19.600000000000001"/>
    <n v="2596"/>
    <n v="0"/>
    <m/>
    <n v="61"/>
    <x v="6"/>
    <x v="132"/>
    <x v="18"/>
    <x v="4"/>
    <n v="0"/>
    <n v="0"/>
    <n v="1.6000000000000014"/>
  </r>
  <r>
    <n v="257"/>
    <n v="20240513"/>
    <m/>
    <n v="18.2"/>
    <n v="2312"/>
    <n v="0"/>
    <m/>
    <n v="78"/>
    <x v="6"/>
    <x v="133"/>
    <x v="19"/>
    <x v="4"/>
    <n v="0"/>
    <n v="0"/>
    <n v="0.19999999999999929"/>
  </r>
  <r>
    <n v="257"/>
    <n v="20240514"/>
    <m/>
    <n v="19.3"/>
    <n v="2261"/>
    <n v="11.2"/>
    <m/>
    <n v="73"/>
    <x v="6"/>
    <x v="134"/>
    <x v="19"/>
    <x v="4"/>
    <n v="0"/>
    <n v="0"/>
    <n v="1.3000000000000007"/>
  </r>
  <r>
    <n v="257"/>
    <n v="20240515"/>
    <m/>
    <n v="13.5"/>
    <n v="1499"/>
    <n v="19.2"/>
    <m/>
    <n v="95"/>
    <x v="6"/>
    <x v="135"/>
    <x v="19"/>
    <x v="4"/>
    <n v="4.5"/>
    <n v="3.6"/>
    <n v="0"/>
  </r>
  <r>
    <n v="257"/>
    <n v="20240516"/>
    <m/>
    <n v="14.8"/>
    <n v="1416"/>
    <n v="0.7"/>
    <m/>
    <n v="90"/>
    <x v="6"/>
    <x v="136"/>
    <x v="19"/>
    <x v="4"/>
    <n v="3.1999999999999993"/>
    <n v="2.5599999999999996"/>
    <n v="0"/>
  </r>
  <r>
    <n v="257"/>
    <n v="20240517"/>
    <m/>
    <n v="13.4"/>
    <n v="892"/>
    <n v="0"/>
    <m/>
    <n v="94"/>
    <x v="6"/>
    <x v="137"/>
    <x v="19"/>
    <x v="4"/>
    <n v="4.5999999999999996"/>
    <n v="3.6799999999999997"/>
    <n v="0"/>
  </r>
  <r>
    <n v="257"/>
    <n v="20240518"/>
    <m/>
    <n v="16.100000000000001"/>
    <n v="2497"/>
    <n v="0"/>
    <m/>
    <n v="86"/>
    <x v="6"/>
    <x v="138"/>
    <x v="19"/>
    <x v="4"/>
    <n v="1.8999999999999986"/>
    <n v="1.5199999999999989"/>
    <n v="0"/>
  </r>
  <r>
    <n v="257"/>
    <n v="20240519"/>
    <m/>
    <n v="14.9"/>
    <n v="2402"/>
    <n v="0"/>
    <m/>
    <n v="84"/>
    <x v="6"/>
    <x v="139"/>
    <x v="19"/>
    <x v="4"/>
    <n v="3.0999999999999996"/>
    <n v="2.48"/>
    <n v="0"/>
  </r>
  <r>
    <n v="257"/>
    <n v="20240520"/>
    <m/>
    <n v="15"/>
    <n v="1108"/>
    <n v="6.2"/>
    <m/>
    <n v="89"/>
    <x v="6"/>
    <x v="140"/>
    <x v="20"/>
    <x v="4"/>
    <n v="3"/>
    <n v="2.4000000000000004"/>
    <n v="0"/>
  </r>
  <r>
    <n v="257"/>
    <n v="20240521"/>
    <m/>
    <n v="17.5"/>
    <n v="2066"/>
    <n v="29.9"/>
    <m/>
    <n v="81"/>
    <x v="6"/>
    <x v="141"/>
    <x v="20"/>
    <x v="4"/>
    <n v="0.5"/>
    <n v="0.4"/>
    <n v="0"/>
  </r>
  <r>
    <n v="257"/>
    <n v="20240522"/>
    <m/>
    <n v="15.1"/>
    <n v="1973"/>
    <n v="11.8"/>
    <m/>
    <n v="85"/>
    <x v="6"/>
    <x v="142"/>
    <x v="20"/>
    <x v="4"/>
    <n v="2.9000000000000004"/>
    <n v="2.3200000000000003"/>
    <n v="0"/>
  </r>
  <r>
    <n v="257"/>
    <n v="20240523"/>
    <m/>
    <n v="15"/>
    <n v="2366"/>
    <n v="0"/>
    <m/>
    <n v="79"/>
    <x v="6"/>
    <x v="143"/>
    <x v="20"/>
    <x v="4"/>
    <n v="3"/>
    <n v="2.4000000000000004"/>
    <n v="0"/>
  </r>
  <r>
    <n v="257"/>
    <n v="20240524"/>
    <m/>
    <n v="14.4"/>
    <n v="1215"/>
    <n v="15.7"/>
    <m/>
    <n v="89"/>
    <x v="6"/>
    <x v="144"/>
    <x v="20"/>
    <x v="4"/>
    <n v="3.5999999999999996"/>
    <n v="2.88"/>
    <n v="0"/>
  </r>
  <r>
    <n v="257"/>
    <n v="20240525"/>
    <m/>
    <n v="14.1"/>
    <n v="1083"/>
    <n v="23.1"/>
    <m/>
    <n v="91"/>
    <x v="6"/>
    <x v="145"/>
    <x v="20"/>
    <x v="4"/>
    <n v="3.9000000000000004"/>
    <n v="3.1200000000000006"/>
    <n v="0"/>
  </r>
  <r>
    <n v="257"/>
    <n v="20240526"/>
    <m/>
    <n v="15.9"/>
    <n v="1394"/>
    <n v="5"/>
    <m/>
    <n v="77"/>
    <x v="6"/>
    <x v="146"/>
    <x v="20"/>
    <x v="4"/>
    <n v="2.0999999999999996"/>
    <n v="1.6799999999999997"/>
    <n v="0"/>
  </r>
  <r>
    <n v="257"/>
    <n v="20240527"/>
    <m/>
    <n v="14.6"/>
    <n v="2534"/>
    <n v="0"/>
    <m/>
    <n v="72"/>
    <x v="6"/>
    <x v="147"/>
    <x v="21"/>
    <x v="4"/>
    <n v="3.4000000000000004"/>
    <n v="2.7200000000000006"/>
    <n v="0"/>
  </r>
  <r>
    <n v="257"/>
    <n v="20240528"/>
    <m/>
    <n v="14.7"/>
    <n v="1872"/>
    <n v="11.3"/>
    <m/>
    <n v="81"/>
    <x v="6"/>
    <x v="148"/>
    <x v="21"/>
    <x v="4"/>
    <n v="3.3000000000000007"/>
    <n v="2.6400000000000006"/>
    <n v="0"/>
  </r>
  <r>
    <n v="257"/>
    <n v="20240529"/>
    <m/>
    <n v="15"/>
    <n v="2147"/>
    <n v="7.4"/>
    <m/>
    <n v="85"/>
    <x v="6"/>
    <x v="149"/>
    <x v="21"/>
    <x v="4"/>
    <n v="3"/>
    <n v="2.4000000000000004"/>
    <n v="0"/>
  </r>
  <r>
    <n v="257"/>
    <n v="20240530"/>
    <m/>
    <n v="14.1"/>
    <n v="1518"/>
    <n v="0.9"/>
    <m/>
    <n v="85"/>
    <x v="6"/>
    <x v="150"/>
    <x v="21"/>
    <x v="4"/>
    <n v="3.9000000000000004"/>
    <n v="3.1200000000000006"/>
    <n v="0"/>
  </r>
  <r>
    <n v="257"/>
    <n v="20240531"/>
    <m/>
    <n v="15"/>
    <n v="1934"/>
    <n v="1"/>
    <m/>
    <n v="85"/>
    <x v="6"/>
    <x v="151"/>
    <x v="21"/>
    <x v="4"/>
    <n v="3"/>
    <n v="2.4000000000000004"/>
    <n v="0"/>
  </r>
  <r>
    <n v="257"/>
    <n v="20240601"/>
    <m/>
    <n v="14.1"/>
    <n v="621"/>
    <n v="2.5"/>
    <m/>
    <n v="89"/>
    <x v="6"/>
    <x v="152"/>
    <x v="21"/>
    <x v="5"/>
    <n v="3.9000000000000004"/>
    <n v="3.1200000000000006"/>
    <n v="0"/>
  </r>
  <r>
    <n v="257"/>
    <n v="20240602"/>
    <m/>
    <n v="13.2"/>
    <n v="1665"/>
    <n v="0"/>
    <m/>
    <n v="74"/>
    <x v="6"/>
    <x v="153"/>
    <x v="21"/>
    <x v="5"/>
    <n v="4.8000000000000007"/>
    <n v="3.8400000000000007"/>
    <n v="0"/>
  </r>
  <r>
    <n v="257"/>
    <n v="20240603"/>
    <m/>
    <n v="13.7"/>
    <n v="1617"/>
    <n v="0"/>
    <m/>
    <n v="82"/>
    <x v="6"/>
    <x v="154"/>
    <x v="22"/>
    <x v="5"/>
    <n v="4.3000000000000007"/>
    <n v="3.4400000000000008"/>
    <n v="0"/>
  </r>
  <r>
    <n v="257"/>
    <n v="20240604"/>
    <m/>
    <n v="15.2"/>
    <n v="1750"/>
    <n v="2"/>
    <m/>
    <n v="82"/>
    <x v="6"/>
    <x v="155"/>
    <x v="22"/>
    <x v="5"/>
    <n v="2.8000000000000007"/>
    <n v="2.2400000000000007"/>
    <n v="0"/>
  </r>
  <r>
    <n v="257"/>
    <n v="20240605"/>
    <m/>
    <n v="13.1"/>
    <n v="2864"/>
    <n v="0.1"/>
    <m/>
    <n v="64"/>
    <x v="6"/>
    <x v="156"/>
    <x v="22"/>
    <x v="5"/>
    <n v="4.9000000000000004"/>
    <n v="3.9200000000000004"/>
    <n v="0"/>
  </r>
  <r>
    <n v="257"/>
    <n v="20240606"/>
    <m/>
    <n v="13.3"/>
    <n v="2300"/>
    <n v="0"/>
    <m/>
    <n v="72"/>
    <x v="6"/>
    <x v="157"/>
    <x v="22"/>
    <x v="5"/>
    <n v="4.6999999999999993"/>
    <n v="3.76"/>
    <n v="0"/>
  </r>
  <r>
    <n v="257"/>
    <n v="20240607"/>
    <m/>
    <n v="14.9"/>
    <n v="2596"/>
    <n v="0"/>
    <m/>
    <n v="67"/>
    <x v="6"/>
    <x v="158"/>
    <x v="22"/>
    <x v="5"/>
    <n v="3.0999999999999996"/>
    <n v="2.48"/>
    <n v="0"/>
  </r>
  <r>
    <n v="257"/>
    <n v="20240608"/>
    <m/>
    <n v="13.8"/>
    <n v="1696"/>
    <n v="2.6"/>
    <m/>
    <n v="77"/>
    <x v="6"/>
    <x v="159"/>
    <x v="22"/>
    <x v="5"/>
    <n v="4.1999999999999993"/>
    <n v="3.3599999999999994"/>
    <n v="0"/>
  </r>
  <r>
    <n v="257"/>
    <n v="20240609"/>
    <m/>
    <n v="13.5"/>
    <n v="2125"/>
    <n v="0.4"/>
    <m/>
    <n v="70"/>
    <x v="6"/>
    <x v="160"/>
    <x v="22"/>
    <x v="5"/>
    <n v="4.5"/>
    <n v="3.6"/>
    <n v="0"/>
  </r>
  <r>
    <n v="257"/>
    <n v="20240610"/>
    <m/>
    <n v="11.2"/>
    <n v="509"/>
    <n v="35.700000000000003"/>
    <m/>
    <n v="88"/>
    <x v="6"/>
    <x v="161"/>
    <x v="23"/>
    <x v="5"/>
    <n v="6.8000000000000007"/>
    <n v="5.4400000000000013"/>
    <n v="0"/>
  </r>
  <r>
    <n v="257"/>
    <n v="20240611"/>
    <m/>
    <n v="12.3"/>
    <n v="2429"/>
    <n v="3.9"/>
    <m/>
    <n v="73"/>
    <x v="6"/>
    <x v="162"/>
    <x v="23"/>
    <x v="5"/>
    <n v="5.6999999999999993"/>
    <n v="4.5599999999999996"/>
    <n v="0"/>
  </r>
  <r>
    <n v="257"/>
    <n v="20240612"/>
    <m/>
    <n v="12"/>
    <n v="2238"/>
    <n v="2.2999999999999998"/>
    <m/>
    <n v="71"/>
    <x v="6"/>
    <x v="163"/>
    <x v="23"/>
    <x v="5"/>
    <n v="6"/>
    <n v="4.8000000000000007"/>
    <n v="0"/>
  </r>
  <r>
    <n v="257"/>
    <n v="20240613"/>
    <m/>
    <n v="14.2"/>
    <n v="2540"/>
    <n v="-0.1"/>
    <m/>
    <n v="69"/>
    <x v="6"/>
    <x v="164"/>
    <x v="23"/>
    <x v="5"/>
    <n v="3.8000000000000007"/>
    <n v="3.0400000000000009"/>
    <n v="0"/>
  </r>
  <r>
    <n v="257"/>
    <n v="20240614"/>
    <m/>
    <n v="15.1"/>
    <n v="1114"/>
    <n v="1.2"/>
    <m/>
    <n v="79"/>
    <x v="6"/>
    <x v="165"/>
    <x v="23"/>
    <x v="5"/>
    <n v="2.9000000000000004"/>
    <n v="2.3200000000000003"/>
    <n v="0"/>
  </r>
  <r>
    <n v="257"/>
    <n v="20240615"/>
    <m/>
    <n v="14.2"/>
    <n v="1824"/>
    <n v="19.100000000000001"/>
    <m/>
    <n v="80"/>
    <x v="6"/>
    <x v="166"/>
    <x v="23"/>
    <x v="5"/>
    <n v="3.8000000000000007"/>
    <n v="3.0400000000000009"/>
    <n v="0"/>
  </r>
  <r>
    <n v="257"/>
    <n v="20240616"/>
    <m/>
    <n v="15.1"/>
    <n v="2326"/>
    <n v="1.9"/>
    <m/>
    <n v="77"/>
    <x v="6"/>
    <x v="167"/>
    <x v="23"/>
    <x v="5"/>
    <n v="2.9000000000000004"/>
    <n v="2.3200000000000003"/>
    <n v="0"/>
  </r>
  <r>
    <n v="257"/>
    <n v="20240617"/>
    <m/>
    <n v="15.3"/>
    <n v="2920"/>
    <n v="0"/>
    <m/>
    <n v="76"/>
    <x v="6"/>
    <x v="168"/>
    <x v="24"/>
    <x v="5"/>
    <n v="2.6999999999999993"/>
    <n v="2.1599999999999997"/>
    <n v="0"/>
  </r>
  <r>
    <n v="257"/>
    <n v="20240618"/>
    <m/>
    <n v="15.6"/>
    <n v="1300"/>
    <n v="0"/>
    <m/>
    <n v="79"/>
    <x v="6"/>
    <x v="169"/>
    <x v="24"/>
    <x v="5"/>
    <n v="2.4000000000000004"/>
    <n v="1.9200000000000004"/>
    <n v="0"/>
  </r>
  <r>
    <n v="257"/>
    <n v="20240619"/>
    <m/>
    <n v="13.7"/>
    <n v="2811"/>
    <n v="0"/>
    <m/>
    <n v="80"/>
    <x v="6"/>
    <x v="170"/>
    <x v="24"/>
    <x v="5"/>
    <n v="4.3000000000000007"/>
    <n v="3.4400000000000008"/>
    <n v="0"/>
  </r>
  <r>
    <n v="257"/>
    <n v="20240620"/>
    <m/>
    <n v="15.1"/>
    <n v="2041"/>
    <n v="0"/>
    <m/>
    <n v="79"/>
    <x v="6"/>
    <x v="171"/>
    <x v="24"/>
    <x v="5"/>
    <n v="2.9000000000000004"/>
    <n v="2.3200000000000003"/>
    <n v="0"/>
  </r>
  <r>
    <n v="257"/>
    <n v="20240621"/>
    <m/>
    <n v="15.3"/>
    <n v="897"/>
    <n v="1.8"/>
    <m/>
    <n v="89"/>
    <x v="6"/>
    <x v="172"/>
    <x v="24"/>
    <x v="5"/>
    <n v="2.6999999999999993"/>
    <n v="2.1599999999999997"/>
    <n v="0"/>
  </r>
  <r>
    <n v="257"/>
    <n v="20240622"/>
    <m/>
    <n v="16.3"/>
    <n v="2843"/>
    <n v="0"/>
    <m/>
    <n v="82"/>
    <x v="6"/>
    <x v="173"/>
    <x v="24"/>
    <x v="5"/>
    <n v="1.6999999999999993"/>
    <n v="1.3599999999999994"/>
    <n v="0"/>
  </r>
  <r>
    <n v="257"/>
    <n v="20240623"/>
    <m/>
    <n v="16.5"/>
    <n v="3056"/>
    <n v="0"/>
    <m/>
    <n v="84"/>
    <x v="6"/>
    <x v="174"/>
    <x v="24"/>
    <x v="5"/>
    <n v="1.5"/>
    <n v="1.2000000000000002"/>
    <n v="0"/>
  </r>
  <r>
    <n v="257"/>
    <n v="20240624"/>
    <m/>
    <n v="17.899999999999999"/>
    <n v="2925"/>
    <n v="0"/>
    <m/>
    <n v="78"/>
    <x v="6"/>
    <x v="175"/>
    <x v="25"/>
    <x v="5"/>
    <n v="0.10000000000000142"/>
    <n v="8.000000000000114E-2"/>
    <n v="0"/>
  </r>
  <r>
    <n v="257"/>
    <n v="20240625"/>
    <m/>
    <n v="22"/>
    <n v="2977"/>
    <n v="0"/>
    <m/>
    <n v="71"/>
    <x v="6"/>
    <x v="176"/>
    <x v="25"/>
    <x v="5"/>
    <n v="0"/>
    <n v="0"/>
    <n v="4"/>
  </r>
  <r>
    <n v="257"/>
    <n v="20240626"/>
    <m/>
    <n v="23.3"/>
    <n v="2977"/>
    <n v="0"/>
    <m/>
    <n v="69"/>
    <x v="6"/>
    <x v="177"/>
    <x v="25"/>
    <x v="5"/>
    <n v="0"/>
    <n v="0"/>
    <n v="5.3000000000000007"/>
  </r>
  <r>
    <n v="257"/>
    <n v="20240627"/>
    <m/>
    <n v="20"/>
    <n v="2658"/>
    <n v="0"/>
    <m/>
    <n v="77"/>
    <x v="6"/>
    <x v="178"/>
    <x v="25"/>
    <x v="5"/>
    <n v="0"/>
    <n v="0"/>
    <n v="2"/>
  </r>
  <r>
    <n v="257"/>
    <n v="20240628"/>
    <m/>
    <n v="16.899999999999999"/>
    <n v="2734"/>
    <n v="0"/>
    <m/>
    <n v="71"/>
    <x v="6"/>
    <x v="179"/>
    <x v="25"/>
    <x v="5"/>
    <n v="1.1000000000000014"/>
    <n v="0.88000000000000123"/>
    <n v="0"/>
  </r>
  <r>
    <n v="257"/>
    <n v="20240629"/>
    <m/>
    <n v="16.8"/>
    <n v="2788"/>
    <n v="0"/>
    <m/>
    <n v="76"/>
    <x v="6"/>
    <x v="180"/>
    <x v="25"/>
    <x v="5"/>
    <n v="1.1999999999999993"/>
    <n v="0.95999999999999952"/>
    <n v="0"/>
  </r>
  <r>
    <n v="257"/>
    <n v="20240630"/>
    <m/>
    <n v="16.399999999999999"/>
    <n v="1863"/>
    <n v="0.2"/>
    <m/>
    <n v="80"/>
    <x v="6"/>
    <x v="181"/>
    <x v="25"/>
    <x v="5"/>
    <n v="1.6000000000000014"/>
    <n v="1.2800000000000011"/>
    <n v="0"/>
  </r>
  <r>
    <n v="257"/>
    <n v="20240701"/>
    <m/>
    <n v="16"/>
    <n v="1860"/>
    <n v="0.3"/>
    <m/>
    <n v="74"/>
    <x v="6"/>
    <x v="182"/>
    <x v="26"/>
    <x v="6"/>
    <n v="2"/>
    <n v="1.6"/>
    <n v="0"/>
  </r>
  <r>
    <n v="257"/>
    <n v="20240702"/>
    <m/>
    <n v="14.9"/>
    <n v="1517"/>
    <n v="4.2"/>
    <m/>
    <n v="75"/>
    <x v="6"/>
    <x v="183"/>
    <x v="26"/>
    <x v="6"/>
    <n v="3.0999999999999996"/>
    <n v="2.48"/>
    <n v="0"/>
  </r>
  <r>
    <n v="257"/>
    <n v="20240703"/>
    <m/>
    <n v="14.5"/>
    <n v="1351"/>
    <n v="13"/>
    <m/>
    <n v="78"/>
    <x v="6"/>
    <x v="184"/>
    <x v="26"/>
    <x v="6"/>
    <n v="3.5"/>
    <n v="2.8000000000000003"/>
    <n v="0"/>
  </r>
  <r>
    <n v="257"/>
    <n v="20240704"/>
    <m/>
    <n v="16.100000000000001"/>
    <n v="2755"/>
    <n v="0.2"/>
    <m/>
    <n v="67"/>
    <x v="6"/>
    <x v="185"/>
    <x v="26"/>
    <x v="6"/>
    <n v="1.8999999999999986"/>
    <n v="1.5199999999999989"/>
    <n v="0"/>
  </r>
  <r>
    <n v="257"/>
    <n v="20240705"/>
    <m/>
    <n v="16.399999999999999"/>
    <n v="998"/>
    <n v="0.9"/>
    <m/>
    <n v="80"/>
    <x v="6"/>
    <x v="186"/>
    <x v="26"/>
    <x v="6"/>
    <n v="1.6000000000000014"/>
    <n v="1.2800000000000011"/>
    <n v="0"/>
  </r>
  <r>
    <n v="257"/>
    <n v="20240706"/>
    <m/>
    <n v="16"/>
    <n v="1637"/>
    <n v="13.7"/>
    <m/>
    <n v="79"/>
    <x v="6"/>
    <x v="187"/>
    <x v="26"/>
    <x v="6"/>
    <n v="2"/>
    <n v="1.6"/>
    <n v="0"/>
  </r>
  <r>
    <n v="257"/>
    <n v="20240707"/>
    <m/>
    <n v="15.6"/>
    <n v="1918"/>
    <n v="6.3"/>
    <m/>
    <n v="72"/>
    <x v="6"/>
    <x v="188"/>
    <x v="26"/>
    <x v="6"/>
    <n v="2.4000000000000004"/>
    <n v="1.9200000000000004"/>
    <n v="0"/>
  </r>
  <r>
    <n v="257"/>
    <n v="20240708"/>
    <m/>
    <n v="16.899999999999999"/>
    <n v="2497"/>
    <n v="0.4"/>
    <m/>
    <n v="75"/>
    <x v="6"/>
    <x v="189"/>
    <x v="27"/>
    <x v="6"/>
    <n v="1.1000000000000014"/>
    <n v="0.88000000000000123"/>
    <n v="0"/>
  </r>
  <r>
    <n v="257"/>
    <n v="20240709"/>
    <m/>
    <n v="19.600000000000001"/>
    <n v="1567"/>
    <n v="12"/>
    <m/>
    <n v="79"/>
    <x v="6"/>
    <x v="190"/>
    <x v="27"/>
    <x v="6"/>
    <n v="0"/>
    <n v="0"/>
    <n v="1.6000000000000014"/>
  </r>
  <r>
    <n v="257"/>
    <n v="20240710"/>
    <m/>
    <n v="18.399999999999999"/>
    <n v="2181"/>
    <n v="12.6"/>
    <m/>
    <n v="82"/>
    <x v="6"/>
    <x v="191"/>
    <x v="27"/>
    <x v="6"/>
    <n v="0"/>
    <n v="0"/>
    <n v="0.39999999999999858"/>
  </r>
  <r>
    <n v="257"/>
    <n v="20240711"/>
    <m/>
    <n v="17.100000000000001"/>
    <n v="2530"/>
    <n v="0"/>
    <m/>
    <n v="79"/>
    <x v="6"/>
    <x v="192"/>
    <x v="27"/>
    <x v="6"/>
    <n v="0.89999999999999858"/>
    <n v="0.71999999999999886"/>
    <n v="0"/>
  </r>
  <r>
    <n v="257"/>
    <n v="20240712"/>
    <m/>
    <n v="14.5"/>
    <n v="547"/>
    <n v="9.5"/>
    <m/>
    <n v="87"/>
    <x v="6"/>
    <x v="193"/>
    <x v="27"/>
    <x v="6"/>
    <n v="3.5"/>
    <n v="2.8000000000000003"/>
    <n v="0"/>
  </r>
  <r>
    <n v="257"/>
    <n v="20240713"/>
    <m/>
    <n v="15.3"/>
    <n v="1261"/>
    <n v="2.2999999999999998"/>
    <m/>
    <n v="84"/>
    <x v="6"/>
    <x v="194"/>
    <x v="27"/>
    <x v="6"/>
    <n v="2.6999999999999993"/>
    <n v="2.1599999999999997"/>
    <n v="0"/>
  </r>
  <r>
    <n v="257"/>
    <n v="20240714"/>
    <m/>
    <n v="17.5"/>
    <n v="2706"/>
    <n v="0"/>
    <m/>
    <n v="74"/>
    <x v="6"/>
    <x v="195"/>
    <x v="27"/>
    <x v="6"/>
    <n v="0.5"/>
    <n v="0.4"/>
    <n v="0"/>
  </r>
  <r>
    <n v="257"/>
    <n v="20240715"/>
    <m/>
    <n v="19.100000000000001"/>
    <n v="2372"/>
    <n v="1.6"/>
    <m/>
    <n v="74"/>
    <x v="6"/>
    <x v="196"/>
    <x v="28"/>
    <x v="6"/>
    <n v="0"/>
    <n v="0"/>
    <n v="1.1000000000000014"/>
  </r>
  <r>
    <n v="257"/>
    <n v="20240716"/>
    <m/>
    <n v="17.7"/>
    <n v="1918"/>
    <n v="1.7"/>
    <m/>
    <n v="82"/>
    <x v="6"/>
    <x v="197"/>
    <x v="28"/>
    <x v="6"/>
    <n v="0.30000000000000071"/>
    <n v="0.24000000000000057"/>
    <n v="0"/>
  </r>
  <r>
    <n v="257"/>
    <n v="20240717"/>
    <m/>
    <n v="16.399999999999999"/>
    <n v="2122"/>
    <n v="0.2"/>
    <m/>
    <n v="83"/>
    <x v="6"/>
    <x v="198"/>
    <x v="28"/>
    <x v="6"/>
    <n v="1.6000000000000014"/>
    <n v="1.2800000000000011"/>
    <n v="0"/>
  </r>
  <r>
    <n v="257"/>
    <n v="20240718"/>
    <m/>
    <n v="18.8"/>
    <n v="2616"/>
    <n v="0"/>
    <m/>
    <n v="76"/>
    <x v="6"/>
    <x v="199"/>
    <x v="28"/>
    <x v="6"/>
    <n v="0"/>
    <n v="0"/>
    <n v="0.80000000000000071"/>
  </r>
  <r>
    <n v="257"/>
    <n v="20240719"/>
    <m/>
    <n v="23.3"/>
    <n v="1848"/>
    <n v="0"/>
    <m/>
    <n v="68"/>
    <x v="6"/>
    <x v="200"/>
    <x v="28"/>
    <x v="6"/>
    <n v="0"/>
    <n v="0"/>
    <n v="5.3000000000000007"/>
  </r>
  <r>
    <n v="257"/>
    <n v="20240720"/>
    <m/>
    <n v="23"/>
    <n v="2470"/>
    <n v="0"/>
    <m/>
    <n v="66"/>
    <x v="6"/>
    <x v="201"/>
    <x v="28"/>
    <x v="6"/>
    <n v="0"/>
    <n v="0"/>
    <n v="5"/>
  </r>
  <r>
    <n v="257"/>
    <n v="20240721"/>
    <m/>
    <n v="18.2"/>
    <n v="1205"/>
    <n v="8.9"/>
    <m/>
    <n v="87"/>
    <x v="6"/>
    <x v="202"/>
    <x v="28"/>
    <x v="6"/>
    <n v="0"/>
    <n v="0"/>
    <n v="0.19999999999999929"/>
  </r>
  <r>
    <n v="257"/>
    <n v="20240722"/>
    <m/>
    <n v="18.3"/>
    <n v="2060"/>
    <n v="-0.1"/>
    <m/>
    <n v="78"/>
    <x v="6"/>
    <x v="203"/>
    <x v="29"/>
    <x v="6"/>
    <n v="0"/>
    <n v="0"/>
    <n v="0.30000000000000071"/>
  </r>
  <r>
    <n v="257"/>
    <n v="20240723"/>
    <m/>
    <n v="18.3"/>
    <n v="1837"/>
    <n v="-0.1"/>
    <m/>
    <n v="84"/>
    <x v="6"/>
    <x v="204"/>
    <x v="29"/>
    <x v="6"/>
    <n v="0"/>
    <n v="0"/>
    <n v="0.30000000000000071"/>
  </r>
  <r>
    <n v="257"/>
    <n v="20240724"/>
    <m/>
    <n v="16.7"/>
    <n v="2614"/>
    <n v="0"/>
    <m/>
    <n v="75"/>
    <x v="6"/>
    <x v="205"/>
    <x v="29"/>
    <x v="6"/>
    <n v="1.3000000000000007"/>
    <n v="1.0400000000000007"/>
    <n v="0"/>
  </r>
  <r>
    <n v="257"/>
    <n v="20240725"/>
    <m/>
    <n v="18.7"/>
    <n v="1289"/>
    <n v="2.2999999999999998"/>
    <m/>
    <n v="77"/>
    <x v="6"/>
    <x v="206"/>
    <x v="29"/>
    <x v="6"/>
    <n v="0"/>
    <n v="0"/>
    <n v="0.69999999999999929"/>
  </r>
  <r>
    <n v="257"/>
    <n v="20240726"/>
    <m/>
    <n v="17.7"/>
    <n v="2224"/>
    <n v="2.1"/>
    <m/>
    <n v="84"/>
    <x v="6"/>
    <x v="207"/>
    <x v="29"/>
    <x v="6"/>
    <n v="0.30000000000000071"/>
    <n v="0.24000000000000057"/>
    <n v="0"/>
  </r>
  <r>
    <n v="257"/>
    <n v="20240727"/>
    <m/>
    <n v="18"/>
    <n v="2578"/>
    <n v="0"/>
    <m/>
    <n v="80"/>
    <x v="6"/>
    <x v="208"/>
    <x v="29"/>
    <x v="6"/>
    <n v="0"/>
    <n v="0"/>
    <n v="0"/>
  </r>
  <r>
    <n v="257"/>
    <n v="20240728"/>
    <m/>
    <n v="17.8"/>
    <n v="2666"/>
    <n v="0"/>
    <m/>
    <n v="75"/>
    <x v="6"/>
    <x v="209"/>
    <x v="29"/>
    <x v="6"/>
    <n v="0.19999999999999929"/>
    <n v="0.15999999999999945"/>
    <n v="0"/>
  </r>
  <r>
    <n v="257"/>
    <n v="20240729"/>
    <m/>
    <n v="20"/>
    <n v="2709"/>
    <n v="0"/>
    <m/>
    <n v="69"/>
    <x v="6"/>
    <x v="210"/>
    <x v="30"/>
    <x v="6"/>
    <n v="0"/>
    <n v="0"/>
    <n v="2"/>
  </r>
  <r>
    <n v="257"/>
    <n v="20240730"/>
    <m/>
    <n v="21.4"/>
    <n v="2577"/>
    <n v="0"/>
    <m/>
    <n v="71"/>
    <x v="6"/>
    <x v="211"/>
    <x v="30"/>
    <x v="6"/>
    <n v="0"/>
    <n v="0"/>
    <n v="3.3999999999999986"/>
  </r>
  <r>
    <n v="257"/>
    <n v="20240731"/>
    <m/>
    <n v="20.399999999999999"/>
    <n v="1958"/>
    <n v="0"/>
    <m/>
    <n v="71"/>
    <x v="6"/>
    <x v="212"/>
    <x v="30"/>
    <x v="6"/>
    <n v="0"/>
    <n v="0"/>
    <n v="2.3999999999999986"/>
  </r>
  <r>
    <n v="257"/>
    <n v="20240801"/>
    <m/>
    <n v="18.7"/>
    <n v="1474"/>
    <n v="0"/>
    <m/>
    <n v="79"/>
    <x v="6"/>
    <x v="213"/>
    <x v="30"/>
    <x v="7"/>
    <n v="0"/>
    <n v="0"/>
    <n v="0.69999999999999929"/>
  </r>
  <r>
    <n v="257"/>
    <n v="20240802"/>
    <m/>
    <n v="19.2"/>
    <n v="1953"/>
    <n v="0"/>
    <m/>
    <n v="75"/>
    <x v="6"/>
    <x v="214"/>
    <x v="30"/>
    <x v="7"/>
    <n v="0"/>
    <n v="0"/>
    <n v="1.1999999999999993"/>
  </r>
  <r>
    <n v="257"/>
    <n v="20240803"/>
    <m/>
    <n v="19.899999999999999"/>
    <n v="1669"/>
    <n v="0"/>
    <m/>
    <n v="83"/>
    <x v="6"/>
    <x v="215"/>
    <x v="30"/>
    <x v="7"/>
    <n v="0"/>
    <n v="0"/>
    <n v="1.8999999999999986"/>
  </r>
  <r>
    <n v="257"/>
    <n v="20240804"/>
    <m/>
    <n v="17.3"/>
    <n v="1532"/>
    <n v="0"/>
    <m/>
    <n v="70"/>
    <x v="6"/>
    <x v="216"/>
    <x v="30"/>
    <x v="7"/>
    <n v="0.69999999999999929"/>
    <n v="0.5599999999999995"/>
    <n v="0"/>
  </r>
  <r>
    <n v="257"/>
    <n v="20240805"/>
    <m/>
    <n v="18.5"/>
    <n v="2177"/>
    <n v="0"/>
    <m/>
    <n v="73"/>
    <x v="6"/>
    <x v="217"/>
    <x v="31"/>
    <x v="7"/>
    <n v="0"/>
    <n v="0"/>
    <n v="0.5"/>
  </r>
  <r>
    <n v="257"/>
    <n v="20240806"/>
    <m/>
    <n v="21.4"/>
    <n v="2329"/>
    <n v="0"/>
    <m/>
    <n v="71"/>
    <x v="6"/>
    <x v="218"/>
    <x v="31"/>
    <x v="7"/>
    <n v="0"/>
    <n v="0"/>
    <n v="3.3999999999999986"/>
  </r>
  <r>
    <n v="257"/>
    <n v="20240807"/>
    <m/>
    <n v="19.5"/>
    <n v="2446"/>
    <n v="0.4"/>
    <m/>
    <n v="73"/>
    <x v="6"/>
    <x v="219"/>
    <x v="31"/>
    <x v="7"/>
    <n v="0"/>
    <n v="0"/>
    <n v="1.5"/>
  </r>
  <r>
    <n v="257"/>
    <n v="20240808"/>
    <m/>
    <n v="20"/>
    <n v="2356"/>
    <n v="1.2"/>
    <m/>
    <n v="70"/>
    <x v="6"/>
    <x v="220"/>
    <x v="31"/>
    <x v="7"/>
    <n v="0"/>
    <n v="0"/>
    <n v="2"/>
  </r>
  <r>
    <n v="257"/>
    <n v="20240809"/>
    <m/>
    <n v="19.7"/>
    <n v="1494"/>
    <n v="-0.1"/>
    <m/>
    <n v="83"/>
    <x v="6"/>
    <x v="221"/>
    <x v="31"/>
    <x v="7"/>
    <n v="0"/>
    <n v="0"/>
    <n v="1.6999999999999993"/>
  </r>
  <r>
    <n v="257"/>
    <n v="20240810"/>
    <m/>
    <n v="19.899999999999999"/>
    <n v="1811"/>
    <n v="0"/>
    <m/>
    <n v="74"/>
    <x v="6"/>
    <x v="222"/>
    <x v="31"/>
    <x v="7"/>
    <n v="0"/>
    <n v="0"/>
    <n v="1.8999999999999986"/>
  </r>
  <r>
    <n v="257"/>
    <n v="20240811"/>
    <m/>
    <n v="20.2"/>
    <n v="2286"/>
    <n v="0"/>
    <m/>
    <n v="77"/>
    <x v="6"/>
    <x v="223"/>
    <x v="31"/>
    <x v="7"/>
    <n v="0"/>
    <n v="0"/>
    <n v="2.1999999999999993"/>
  </r>
  <r>
    <n v="257"/>
    <n v="20240812"/>
    <m/>
    <n v="24.8"/>
    <n v="2410"/>
    <n v="0"/>
    <m/>
    <n v="63"/>
    <x v="6"/>
    <x v="224"/>
    <x v="32"/>
    <x v="7"/>
    <n v="0"/>
    <n v="0"/>
    <n v="6.8000000000000007"/>
  </r>
  <r>
    <n v="257"/>
    <n v="20240813"/>
    <m/>
    <n v="21.6"/>
    <n v="1384"/>
    <n v="0.1"/>
    <m/>
    <n v="83"/>
    <x v="6"/>
    <x v="225"/>
    <x v="32"/>
    <x v="7"/>
    <n v="0"/>
    <n v="0"/>
    <n v="3.6000000000000014"/>
  </r>
  <r>
    <n v="257"/>
    <n v="20240814"/>
    <m/>
    <n v="19.8"/>
    <n v="765"/>
    <n v="2.7"/>
    <m/>
    <n v="85"/>
    <x v="6"/>
    <x v="226"/>
    <x v="32"/>
    <x v="7"/>
    <n v="0"/>
    <n v="0"/>
    <n v="1.8000000000000007"/>
  </r>
  <r>
    <n v="257"/>
    <n v="20240815"/>
    <m/>
    <n v="20.399999999999999"/>
    <n v="2081"/>
    <n v="0"/>
    <m/>
    <n v="79"/>
    <x v="6"/>
    <x v="227"/>
    <x v="32"/>
    <x v="7"/>
    <n v="0"/>
    <n v="0"/>
    <n v="2.3999999999999986"/>
  </r>
  <r>
    <n v="257"/>
    <n v="20240816"/>
    <m/>
    <n v="18.399999999999999"/>
    <n v="1342"/>
    <n v="5.7"/>
    <m/>
    <n v="86"/>
    <x v="6"/>
    <x v="228"/>
    <x v="32"/>
    <x v="7"/>
    <n v="0"/>
    <n v="0"/>
    <n v="0.39999999999999858"/>
  </r>
  <r>
    <n v="257"/>
    <n v="20240817"/>
    <m/>
    <n v="16.8"/>
    <n v="2191"/>
    <n v="0"/>
    <m/>
    <n v="73"/>
    <x v="6"/>
    <x v="229"/>
    <x v="32"/>
    <x v="7"/>
    <n v="1.1999999999999993"/>
    <n v="0.95999999999999952"/>
    <n v="0"/>
  </r>
  <r>
    <n v="257"/>
    <n v="20240818"/>
    <m/>
    <n v="17.899999999999999"/>
    <n v="1744"/>
    <n v="0"/>
    <m/>
    <n v="70"/>
    <x v="6"/>
    <x v="230"/>
    <x v="32"/>
    <x v="7"/>
    <n v="0.10000000000000142"/>
    <n v="8.000000000000114E-2"/>
    <n v="0"/>
  </r>
  <r>
    <n v="257"/>
    <n v="20240819"/>
    <m/>
    <n v="19"/>
    <n v="1916"/>
    <n v="0"/>
    <m/>
    <n v="67"/>
    <x v="6"/>
    <x v="231"/>
    <x v="33"/>
    <x v="7"/>
    <n v="0"/>
    <n v="0"/>
    <n v="1"/>
  </r>
  <r>
    <n v="257"/>
    <n v="20240820"/>
    <m/>
    <n v="18.8"/>
    <n v="780"/>
    <n v="7.7"/>
    <m/>
    <n v="76"/>
    <x v="6"/>
    <x v="232"/>
    <x v="33"/>
    <x v="7"/>
    <n v="0"/>
    <n v="0"/>
    <n v="0.80000000000000071"/>
  </r>
  <r>
    <n v="257"/>
    <n v="20240821"/>
    <m/>
    <n v="17.600000000000001"/>
    <n v="1862"/>
    <n v="0.2"/>
    <m/>
    <n v="62"/>
    <x v="6"/>
    <x v="233"/>
    <x v="33"/>
    <x v="7"/>
    <n v="0.39999999999999858"/>
    <n v="0.3199999999999989"/>
    <n v="0"/>
  </r>
  <r>
    <n v="257"/>
    <n v="20240822"/>
    <m/>
    <n v="19.3"/>
    <n v="1026"/>
    <n v="0"/>
    <m/>
    <n v="69"/>
    <x v="6"/>
    <x v="234"/>
    <x v="33"/>
    <x v="7"/>
    <n v="0"/>
    <n v="0"/>
    <n v="1.3000000000000007"/>
  </r>
  <r>
    <n v="257"/>
    <n v="20240823"/>
    <m/>
    <n v="19.899999999999999"/>
    <n v="1349"/>
    <n v="0.3"/>
    <m/>
    <n v="71"/>
    <x v="6"/>
    <x v="235"/>
    <x v="33"/>
    <x v="7"/>
    <n v="0"/>
    <n v="0"/>
    <n v="1.8999999999999986"/>
  </r>
  <r>
    <n v="257"/>
    <n v="20240824"/>
    <m/>
    <n v="18.2"/>
    <n v="683"/>
    <n v="13.6"/>
    <m/>
    <n v="84"/>
    <x v="6"/>
    <x v="236"/>
    <x v="33"/>
    <x v="7"/>
    <n v="0"/>
    <n v="0"/>
    <n v="0.19999999999999929"/>
  </r>
  <r>
    <n v="257"/>
    <n v="20240825"/>
    <m/>
    <n v="17.7"/>
    <n v="1965"/>
    <n v="0"/>
    <m/>
    <n v="63"/>
    <x v="6"/>
    <x v="237"/>
    <x v="33"/>
    <x v="7"/>
    <n v="0.30000000000000071"/>
    <n v="0.24000000000000057"/>
    <n v="0"/>
  </r>
  <r>
    <n v="257"/>
    <n v="20240826"/>
    <m/>
    <n v="17.399999999999999"/>
    <n v="1414"/>
    <n v="9"/>
    <m/>
    <n v="81"/>
    <x v="6"/>
    <x v="238"/>
    <x v="34"/>
    <x v="7"/>
    <n v="0.60000000000000142"/>
    <n v="0.48000000000000115"/>
    <n v="0"/>
  </r>
  <r>
    <n v="257"/>
    <n v="20240827"/>
    <m/>
    <n v="18.399999999999999"/>
    <n v="1955"/>
    <n v="0"/>
    <m/>
    <n v="74"/>
    <x v="6"/>
    <x v="239"/>
    <x v="34"/>
    <x v="7"/>
    <n v="0"/>
    <n v="0"/>
    <n v="0.39999999999999858"/>
  </r>
  <r>
    <n v="257"/>
    <n v="20240828"/>
    <m/>
    <n v="21.5"/>
    <n v="2080"/>
    <n v="0"/>
    <m/>
    <n v="71"/>
    <x v="6"/>
    <x v="240"/>
    <x v="34"/>
    <x v="7"/>
    <n v="0"/>
    <n v="0"/>
    <n v="3.5"/>
  </r>
  <r>
    <n v="257"/>
    <n v="20240829"/>
    <m/>
    <n v="18.8"/>
    <n v="1658"/>
    <n v="0"/>
    <m/>
    <n v="81"/>
    <x v="6"/>
    <x v="241"/>
    <x v="34"/>
    <x v="7"/>
    <n v="0"/>
    <n v="0"/>
    <n v="0.80000000000000071"/>
  </r>
  <r>
    <n v="257"/>
    <n v="20240830"/>
    <m/>
    <n v="16.399999999999999"/>
    <n v="2019"/>
    <n v="0"/>
    <m/>
    <n v="79"/>
    <x v="6"/>
    <x v="242"/>
    <x v="34"/>
    <x v="7"/>
    <n v="1.6000000000000014"/>
    <n v="1.2800000000000011"/>
    <n v="0"/>
  </r>
  <r>
    <n v="257"/>
    <n v="20240831"/>
    <m/>
    <n v="17.899999999999999"/>
    <n v="1957"/>
    <n v="0"/>
    <m/>
    <n v="70"/>
    <x v="6"/>
    <x v="243"/>
    <x v="34"/>
    <x v="7"/>
    <n v="0.10000000000000142"/>
    <n v="8.000000000000114E-2"/>
    <n v="0"/>
  </r>
  <r>
    <n v="257"/>
    <n v="20240901"/>
    <m/>
    <n v="20.8"/>
    <n v="1704"/>
    <n v="0"/>
    <m/>
    <n v="75"/>
    <x v="6"/>
    <x v="244"/>
    <x v="34"/>
    <x v="8"/>
    <n v="0"/>
    <n v="0"/>
    <n v="2.8000000000000007"/>
  </r>
  <r>
    <n v="257"/>
    <n v="20240902"/>
    <m/>
    <n v="20.6"/>
    <n v="1831"/>
    <n v="0"/>
    <m/>
    <n v="85"/>
    <x v="6"/>
    <x v="245"/>
    <x v="35"/>
    <x v="8"/>
    <n v="0"/>
    <n v="0"/>
    <n v="2.6000000000000014"/>
  </r>
  <r>
    <n v="257"/>
    <n v="20240903"/>
    <m/>
    <n v="19.2"/>
    <n v="805"/>
    <n v="1.6"/>
    <m/>
    <n v="86"/>
    <x v="6"/>
    <x v="246"/>
    <x v="35"/>
    <x v="8"/>
    <n v="0"/>
    <n v="0"/>
    <n v="1.1999999999999993"/>
  </r>
  <r>
    <n v="257"/>
    <n v="20240904"/>
    <m/>
    <n v="18"/>
    <n v="1032"/>
    <n v="0"/>
    <m/>
    <n v="88"/>
    <x v="6"/>
    <x v="247"/>
    <x v="35"/>
    <x v="8"/>
    <n v="0"/>
    <n v="0"/>
    <n v="0"/>
  </r>
  <r>
    <n v="257"/>
    <n v="20240905"/>
    <m/>
    <n v="21.6"/>
    <n v="1511"/>
    <n v="0"/>
    <m/>
    <n v="76"/>
    <x v="6"/>
    <x v="248"/>
    <x v="35"/>
    <x v="8"/>
    <n v="0"/>
    <n v="0"/>
    <n v="3.6000000000000014"/>
  </r>
  <r>
    <n v="257"/>
    <n v="20240906"/>
    <m/>
    <n v="21.5"/>
    <n v="1535"/>
    <n v="5.2"/>
    <m/>
    <n v="73"/>
    <x v="6"/>
    <x v="249"/>
    <x v="35"/>
    <x v="8"/>
    <n v="0"/>
    <n v="0"/>
    <n v="3.5"/>
  </r>
  <r>
    <n v="257"/>
    <n v="20240907"/>
    <m/>
    <n v="20.8"/>
    <n v="1438"/>
    <n v="-0.1"/>
    <m/>
    <n v="80"/>
    <x v="6"/>
    <x v="250"/>
    <x v="35"/>
    <x v="8"/>
    <n v="0"/>
    <n v="0"/>
    <n v="2.8000000000000007"/>
  </r>
  <r>
    <n v="257"/>
    <n v="20240908"/>
    <m/>
    <n v="19.3"/>
    <n v="1373"/>
    <n v="0.8"/>
    <m/>
    <n v="72"/>
    <x v="6"/>
    <x v="251"/>
    <x v="35"/>
    <x v="8"/>
    <n v="0"/>
    <n v="0"/>
    <n v="1.3000000000000007"/>
  </r>
  <r>
    <n v="257"/>
    <n v="20240909"/>
    <m/>
    <n v="16.899999999999999"/>
    <n v="1355"/>
    <n v="0.5"/>
    <m/>
    <n v="76"/>
    <x v="6"/>
    <x v="252"/>
    <x v="36"/>
    <x v="8"/>
    <n v="1.1000000000000014"/>
    <n v="0.88000000000000123"/>
    <n v="0"/>
  </r>
  <r>
    <n v="257"/>
    <n v="20240910"/>
    <m/>
    <n v="15.4"/>
    <n v="363"/>
    <n v="17.3"/>
    <m/>
    <n v="78"/>
    <x v="6"/>
    <x v="253"/>
    <x v="36"/>
    <x v="8"/>
    <n v="2.5999999999999996"/>
    <n v="2.0799999999999996"/>
    <n v="0"/>
  </r>
  <r>
    <n v="257"/>
    <n v="20240911"/>
    <m/>
    <n v="12.1"/>
    <n v="1121"/>
    <n v="9.1999999999999993"/>
    <m/>
    <n v="73"/>
    <x v="6"/>
    <x v="254"/>
    <x v="36"/>
    <x v="8"/>
    <n v="5.9"/>
    <n v="4.7200000000000006"/>
    <n v="0"/>
  </r>
  <r>
    <n v="257"/>
    <n v="20240912"/>
    <m/>
    <n v="10.6"/>
    <n v="772"/>
    <n v="10.7"/>
    <m/>
    <n v="83"/>
    <x v="6"/>
    <x v="255"/>
    <x v="36"/>
    <x v="8"/>
    <n v="7.4"/>
    <n v="5.9200000000000008"/>
    <n v="0"/>
  </r>
  <r>
    <n v="257"/>
    <n v="20240913"/>
    <m/>
    <n v="12.7"/>
    <n v="1522"/>
    <n v="0.6"/>
    <m/>
    <n v="71"/>
    <x v="6"/>
    <x v="256"/>
    <x v="36"/>
    <x v="8"/>
    <n v="5.3000000000000007"/>
    <n v="4.2400000000000011"/>
    <n v="0"/>
  </r>
  <r>
    <n v="257"/>
    <n v="20240914"/>
    <m/>
    <n v="13.3"/>
    <n v="1417"/>
    <n v="0"/>
    <m/>
    <n v="67"/>
    <x v="6"/>
    <x v="257"/>
    <x v="36"/>
    <x v="8"/>
    <n v="4.6999999999999993"/>
    <n v="3.76"/>
    <n v="0"/>
  </r>
  <r>
    <n v="257"/>
    <n v="20240915"/>
    <m/>
    <n v="16.100000000000001"/>
    <n v="1513"/>
    <n v="0"/>
    <m/>
    <n v="73"/>
    <x v="6"/>
    <x v="258"/>
    <x v="36"/>
    <x v="8"/>
    <n v="1.8999999999999986"/>
    <n v="1.5199999999999989"/>
    <n v="0"/>
  </r>
  <r>
    <n v="257"/>
    <n v="20240916"/>
    <m/>
    <n v="15.9"/>
    <n v="1262"/>
    <n v="0.5"/>
    <m/>
    <n v="81"/>
    <x v="6"/>
    <x v="259"/>
    <x v="37"/>
    <x v="8"/>
    <n v="2.0999999999999996"/>
    <n v="1.6799999999999997"/>
    <n v="0"/>
  </r>
  <r>
    <n v="257"/>
    <n v="20240917"/>
    <m/>
    <n v="15.9"/>
    <n v="1078"/>
    <n v="0"/>
    <m/>
    <n v="84"/>
    <x v="6"/>
    <x v="260"/>
    <x v="37"/>
    <x v="8"/>
    <n v="2.0999999999999996"/>
    <n v="1.6799999999999997"/>
    <n v="0"/>
  </r>
  <r>
    <n v="257"/>
    <n v="20240918"/>
    <m/>
    <n v="17"/>
    <n v="1478"/>
    <n v="0"/>
    <m/>
    <n v="85"/>
    <x v="6"/>
    <x v="261"/>
    <x v="37"/>
    <x v="8"/>
    <n v="1"/>
    <n v="0.8"/>
    <n v="0"/>
  </r>
  <r>
    <n v="257"/>
    <n v="20240919"/>
    <m/>
    <n v="16.8"/>
    <n v="1316"/>
    <n v="-0.1"/>
    <m/>
    <n v="88"/>
    <x v="6"/>
    <x v="262"/>
    <x v="37"/>
    <x v="8"/>
    <n v="1.1999999999999993"/>
    <n v="0.95999999999999952"/>
    <n v="0"/>
  </r>
  <r>
    <n v="257"/>
    <n v="20240920"/>
    <m/>
    <n v="17.600000000000001"/>
    <n v="1551"/>
    <n v="0"/>
    <m/>
    <n v="77"/>
    <x v="6"/>
    <x v="263"/>
    <x v="37"/>
    <x v="8"/>
    <n v="0.39999999999999858"/>
    <n v="0.3199999999999989"/>
    <n v="0"/>
  </r>
  <r>
    <n v="257"/>
    <n v="20240921"/>
    <m/>
    <n v="17.3"/>
    <n v="1512"/>
    <n v="0"/>
    <m/>
    <n v="79"/>
    <x v="6"/>
    <x v="264"/>
    <x v="37"/>
    <x v="8"/>
    <n v="0.69999999999999929"/>
    <n v="0.5599999999999995"/>
    <n v="0"/>
  </r>
  <r>
    <n v="257"/>
    <n v="20240922"/>
    <m/>
    <n v="18.2"/>
    <n v="1098"/>
    <n v="0.3"/>
    <m/>
    <n v="82"/>
    <x v="6"/>
    <x v="265"/>
    <x v="37"/>
    <x v="8"/>
    <n v="0"/>
    <n v="0"/>
    <n v="0.19999999999999929"/>
  </r>
  <r>
    <n v="257"/>
    <n v="20240923"/>
    <m/>
    <n v="17.2"/>
    <n v="986"/>
    <n v="2.2000000000000002"/>
    <m/>
    <n v="85"/>
    <x v="6"/>
    <x v="266"/>
    <x v="38"/>
    <x v="8"/>
    <n v="0.80000000000000071"/>
    <n v="0.64000000000000057"/>
    <n v="0"/>
  </r>
  <r>
    <n v="257"/>
    <n v="20240924"/>
    <m/>
    <n v="14.9"/>
    <n v="455"/>
    <n v="1.4"/>
    <m/>
    <n v="84"/>
    <x v="6"/>
    <x v="267"/>
    <x v="38"/>
    <x v="8"/>
    <n v="3.0999999999999996"/>
    <n v="2.48"/>
    <n v="0"/>
  </r>
  <r>
    <n v="257"/>
    <n v="20240925"/>
    <m/>
    <n v="15.2"/>
    <n v="428"/>
    <n v="1.1000000000000001"/>
    <m/>
    <n v="77"/>
    <x v="6"/>
    <x v="268"/>
    <x v="38"/>
    <x v="8"/>
    <n v="2.8000000000000007"/>
    <n v="2.2400000000000007"/>
    <n v="0"/>
  </r>
  <r>
    <n v="257"/>
    <n v="20240926"/>
    <m/>
    <n v="16.100000000000001"/>
    <n v="798"/>
    <n v="22.9"/>
    <m/>
    <n v="84"/>
    <x v="6"/>
    <x v="269"/>
    <x v="38"/>
    <x v="8"/>
    <n v="1.8999999999999986"/>
    <n v="1.5199999999999989"/>
    <n v="0"/>
  </r>
  <r>
    <n v="257"/>
    <n v="20240927"/>
    <m/>
    <n v="13.2"/>
    <n v="181"/>
    <n v="39.4"/>
    <m/>
    <n v="79"/>
    <x v="6"/>
    <x v="270"/>
    <x v="38"/>
    <x v="8"/>
    <n v="4.8000000000000007"/>
    <n v="3.8400000000000007"/>
    <n v="0"/>
  </r>
  <r>
    <n v="257"/>
    <n v="20240928"/>
    <m/>
    <n v="12"/>
    <n v="965"/>
    <n v="3.7"/>
    <m/>
    <n v="67"/>
    <x v="6"/>
    <x v="271"/>
    <x v="38"/>
    <x v="8"/>
    <n v="6"/>
    <n v="4.8000000000000007"/>
    <n v="0"/>
  </r>
  <r>
    <n v="257"/>
    <n v="20240929"/>
    <m/>
    <n v="11.2"/>
    <n v="1074"/>
    <n v="0"/>
    <m/>
    <n v="71"/>
    <x v="6"/>
    <x v="272"/>
    <x v="38"/>
    <x v="8"/>
    <n v="6.8000000000000007"/>
    <n v="5.4400000000000013"/>
    <n v="0"/>
  </r>
  <r>
    <n v="257"/>
    <n v="20240930"/>
    <m/>
    <n v="12"/>
    <n v="366"/>
    <n v="17.8"/>
    <m/>
    <n v="85"/>
    <x v="6"/>
    <x v="273"/>
    <x v="39"/>
    <x v="8"/>
    <n v="6"/>
    <n v="4.8000000000000007"/>
    <n v="0"/>
  </r>
  <r>
    <n v="260"/>
    <n v="20240101"/>
    <n v="5.5"/>
    <n v="7.4"/>
    <n v="142"/>
    <n v="10.3"/>
    <n v="1001.3"/>
    <n v="87"/>
    <x v="7"/>
    <x v="0"/>
    <x v="0"/>
    <x v="0"/>
    <n v="10.6"/>
    <n v="11.66"/>
    <n v="0"/>
  </r>
  <r>
    <n v="260"/>
    <n v="20240102"/>
    <n v="6.6"/>
    <n v="10.5"/>
    <n v="67"/>
    <n v="24"/>
    <n v="987.6"/>
    <n v="91"/>
    <x v="7"/>
    <x v="1"/>
    <x v="0"/>
    <x v="0"/>
    <n v="7.5"/>
    <n v="8.25"/>
    <n v="0"/>
  </r>
  <r>
    <n v="260"/>
    <n v="20240103"/>
    <n v="5.6"/>
    <n v="9.4"/>
    <n v="112"/>
    <n v="12.4"/>
    <n v="989.2"/>
    <n v="88"/>
    <x v="7"/>
    <x v="2"/>
    <x v="0"/>
    <x v="0"/>
    <n v="8.6"/>
    <n v="9.4600000000000009"/>
    <n v="0"/>
  </r>
  <r>
    <n v="260"/>
    <n v="20240104"/>
    <n v="2.5"/>
    <n v="7.6"/>
    <n v="139"/>
    <n v="10.6"/>
    <n v="1001"/>
    <n v="94"/>
    <x v="7"/>
    <x v="3"/>
    <x v="0"/>
    <x v="0"/>
    <n v="10.4"/>
    <n v="11.440000000000001"/>
    <n v="0"/>
  </r>
  <r>
    <n v="260"/>
    <n v="20240105"/>
    <n v="3.9"/>
    <n v="7"/>
    <n v="47"/>
    <n v="5.5"/>
    <n v="997"/>
    <n v="93"/>
    <x v="7"/>
    <x v="4"/>
    <x v="0"/>
    <x v="0"/>
    <n v="11"/>
    <n v="12.100000000000001"/>
    <n v="0"/>
  </r>
  <r>
    <n v="260"/>
    <n v="20240106"/>
    <n v="4"/>
    <n v="3.2"/>
    <n v="43"/>
    <n v="-0.1"/>
    <n v="1011.9"/>
    <n v="86"/>
    <x v="7"/>
    <x v="5"/>
    <x v="0"/>
    <x v="0"/>
    <n v="14.8"/>
    <n v="16.28"/>
    <n v="0"/>
  </r>
  <r>
    <n v="260"/>
    <n v="20240107"/>
    <n v="4.4000000000000004"/>
    <n v="-0.2"/>
    <n v="320"/>
    <n v="-0.1"/>
    <n v="1025.5999999999999"/>
    <n v="80"/>
    <x v="7"/>
    <x v="6"/>
    <x v="0"/>
    <x v="0"/>
    <n v="18.2"/>
    <n v="20.02"/>
    <n v="0"/>
  </r>
  <r>
    <n v="260"/>
    <n v="20240108"/>
    <n v="5.3"/>
    <n v="-1.8"/>
    <n v="253"/>
    <n v="-0.1"/>
    <n v="1032.8"/>
    <n v="69"/>
    <x v="7"/>
    <x v="7"/>
    <x v="1"/>
    <x v="0"/>
    <n v="19.8"/>
    <n v="21.78"/>
    <n v="0"/>
  </r>
  <r>
    <n v="260"/>
    <n v="20240109"/>
    <n v="4.5999999999999996"/>
    <n v="-3.2"/>
    <n v="479"/>
    <n v="0"/>
    <n v="1033.7"/>
    <n v="57"/>
    <x v="7"/>
    <x v="8"/>
    <x v="1"/>
    <x v="0"/>
    <n v="21.2"/>
    <n v="23.32"/>
    <n v="0"/>
  </r>
  <r>
    <n v="260"/>
    <n v="20240110"/>
    <n v="3.2"/>
    <n v="-3.2"/>
    <n v="459"/>
    <n v="0"/>
    <n v="1031"/>
    <n v="60"/>
    <x v="7"/>
    <x v="9"/>
    <x v="1"/>
    <x v="0"/>
    <n v="21.2"/>
    <n v="23.32"/>
    <n v="0"/>
  </r>
  <r>
    <n v="260"/>
    <n v="20240111"/>
    <n v="1.7"/>
    <n v="-1.9"/>
    <n v="202"/>
    <n v="0"/>
    <n v="1034.4000000000001"/>
    <n v="89"/>
    <x v="7"/>
    <x v="10"/>
    <x v="1"/>
    <x v="0"/>
    <n v="19.899999999999999"/>
    <n v="21.89"/>
    <n v="0"/>
  </r>
  <r>
    <n v="260"/>
    <n v="20240112"/>
    <n v="1.5"/>
    <n v="3.3"/>
    <n v="149"/>
    <n v="-0.1"/>
    <n v="1032.5999999999999"/>
    <n v="91"/>
    <x v="7"/>
    <x v="11"/>
    <x v="1"/>
    <x v="0"/>
    <n v="14.7"/>
    <n v="16.170000000000002"/>
    <n v="0"/>
  </r>
  <r>
    <n v="260"/>
    <n v="20240113"/>
    <n v="3.6"/>
    <n v="3.5"/>
    <n v="87"/>
    <n v="0.6"/>
    <n v="1021.6"/>
    <n v="94"/>
    <x v="7"/>
    <x v="12"/>
    <x v="1"/>
    <x v="0"/>
    <n v="14.5"/>
    <n v="15.950000000000001"/>
    <n v="0"/>
  </r>
  <r>
    <n v="260"/>
    <n v="20240114"/>
    <n v="3.9"/>
    <n v="2.8"/>
    <n v="136"/>
    <n v="2.9"/>
    <n v="1008.5"/>
    <n v="95"/>
    <x v="7"/>
    <x v="13"/>
    <x v="1"/>
    <x v="0"/>
    <n v="15.2"/>
    <n v="16.72"/>
    <n v="0"/>
  </r>
  <r>
    <n v="260"/>
    <n v="20240115"/>
    <n v="3.1"/>
    <n v="1.6"/>
    <n v="227"/>
    <n v="4.3"/>
    <n v="1003.7"/>
    <n v="88"/>
    <x v="7"/>
    <x v="14"/>
    <x v="2"/>
    <x v="0"/>
    <n v="16.399999999999999"/>
    <n v="18.04"/>
    <n v="0"/>
  </r>
  <r>
    <n v="260"/>
    <n v="20240116"/>
    <n v="3.7"/>
    <n v="0.8"/>
    <n v="463"/>
    <n v="0.8"/>
    <n v="1006.6"/>
    <n v="82"/>
    <x v="7"/>
    <x v="15"/>
    <x v="2"/>
    <x v="0"/>
    <n v="17.2"/>
    <n v="18.920000000000002"/>
    <n v="0"/>
  </r>
  <r>
    <n v="260"/>
    <n v="20240117"/>
    <n v="2.2000000000000002"/>
    <n v="-1.5"/>
    <n v="194"/>
    <n v="0"/>
    <n v="993"/>
    <n v="84"/>
    <x v="7"/>
    <x v="16"/>
    <x v="2"/>
    <x v="0"/>
    <n v="19.5"/>
    <n v="21.450000000000003"/>
    <n v="0"/>
  </r>
  <r>
    <n v="260"/>
    <n v="20240118"/>
    <n v="1.9"/>
    <n v="-1.7"/>
    <n v="524"/>
    <n v="-0.1"/>
    <n v="1003"/>
    <n v="90"/>
    <x v="7"/>
    <x v="17"/>
    <x v="2"/>
    <x v="0"/>
    <n v="19.7"/>
    <n v="21.67"/>
    <n v="0"/>
  </r>
  <r>
    <n v="260"/>
    <n v="20240119"/>
    <n v="3.6"/>
    <n v="1.5"/>
    <n v="484"/>
    <n v="1.3"/>
    <n v="1019.9"/>
    <n v="85"/>
    <x v="7"/>
    <x v="18"/>
    <x v="2"/>
    <x v="0"/>
    <n v="16.5"/>
    <n v="18.150000000000002"/>
    <n v="0"/>
  </r>
  <r>
    <n v="260"/>
    <n v="20240120"/>
    <n v="4.5999999999999996"/>
    <n v="-0.4"/>
    <n v="426"/>
    <n v="0"/>
    <n v="1026.5"/>
    <n v="82"/>
    <x v="7"/>
    <x v="19"/>
    <x v="2"/>
    <x v="0"/>
    <n v="18.399999999999999"/>
    <n v="20.239999999999998"/>
    <n v="0"/>
  </r>
  <r>
    <n v="260"/>
    <n v="20240121"/>
    <n v="6.5"/>
    <n v="3.7"/>
    <n v="108"/>
    <n v="0.2"/>
    <n v="1016"/>
    <n v="75"/>
    <x v="7"/>
    <x v="20"/>
    <x v="2"/>
    <x v="0"/>
    <n v="14.3"/>
    <n v="15.730000000000002"/>
    <n v="0"/>
  </r>
  <r>
    <n v="260"/>
    <n v="20240122"/>
    <n v="7.6"/>
    <n v="9.6"/>
    <n v="382"/>
    <n v="5"/>
    <n v="1007.4"/>
    <n v="80"/>
    <x v="7"/>
    <x v="21"/>
    <x v="3"/>
    <x v="0"/>
    <n v="8.4"/>
    <n v="9.240000000000002"/>
    <n v="0"/>
  </r>
  <r>
    <n v="260"/>
    <n v="20240123"/>
    <n v="6.4"/>
    <n v="8.4"/>
    <n v="339"/>
    <n v="4.9000000000000004"/>
    <n v="1019"/>
    <n v="83"/>
    <x v="7"/>
    <x v="22"/>
    <x v="3"/>
    <x v="0"/>
    <n v="9.6"/>
    <n v="10.56"/>
    <n v="0"/>
  </r>
  <r>
    <n v="260"/>
    <n v="20240124"/>
    <n v="7"/>
    <n v="10.4"/>
    <n v="329"/>
    <n v="1.1000000000000001"/>
    <n v="1020.2"/>
    <n v="73"/>
    <x v="7"/>
    <x v="23"/>
    <x v="3"/>
    <x v="0"/>
    <n v="7.6"/>
    <n v="8.36"/>
    <n v="0"/>
  </r>
  <r>
    <n v="260"/>
    <n v="20240125"/>
    <n v="2.8"/>
    <n v="7"/>
    <n v="222"/>
    <n v="1.5"/>
    <n v="1026.5999999999999"/>
    <n v="93"/>
    <x v="7"/>
    <x v="24"/>
    <x v="3"/>
    <x v="0"/>
    <n v="11"/>
    <n v="12.100000000000001"/>
    <n v="0"/>
  </r>
  <r>
    <n v="260"/>
    <n v="20240126"/>
    <n v="5.3"/>
    <n v="8.1"/>
    <n v="364"/>
    <n v="5.5"/>
    <n v="1025.4000000000001"/>
    <n v="82"/>
    <x v="7"/>
    <x v="25"/>
    <x v="3"/>
    <x v="0"/>
    <n v="9.9"/>
    <n v="10.89"/>
    <n v="0"/>
  </r>
  <r>
    <n v="260"/>
    <n v="20240127"/>
    <n v="2.8"/>
    <n v="3.8"/>
    <n v="562"/>
    <n v="0"/>
    <n v="1034.7"/>
    <n v="86"/>
    <x v="7"/>
    <x v="26"/>
    <x v="3"/>
    <x v="0"/>
    <n v="14.2"/>
    <n v="15.620000000000001"/>
    <n v="0"/>
  </r>
  <r>
    <n v="260"/>
    <n v="20240128"/>
    <n v="3.5"/>
    <n v="3.9"/>
    <n v="611"/>
    <n v="0"/>
    <n v="1027.3"/>
    <n v="76"/>
    <x v="7"/>
    <x v="27"/>
    <x v="3"/>
    <x v="0"/>
    <n v="14.1"/>
    <n v="15.510000000000002"/>
    <n v="0"/>
  </r>
  <r>
    <n v="260"/>
    <n v="20240129"/>
    <n v="2.6"/>
    <n v="6.5"/>
    <n v="475"/>
    <n v="0"/>
    <n v="1025.5999999999999"/>
    <n v="84"/>
    <x v="7"/>
    <x v="28"/>
    <x v="4"/>
    <x v="0"/>
    <n v="11.5"/>
    <n v="12.65"/>
    <n v="0"/>
  </r>
  <r>
    <n v="260"/>
    <n v="20240130"/>
    <n v="3.8"/>
    <n v="7.9"/>
    <n v="185"/>
    <n v="0.6"/>
    <n v="1027.7"/>
    <n v="90"/>
    <x v="7"/>
    <x v="29"/>
    <x v="4"/>
    <x v="0"/>
    <n v="10.1"/>
    <n v="11.110000000000001"/>
    <n v="0"/>
  </r>
  <r>
    <n v="260"/>
    <n v="20240131"/>
    <n v="4.0999999999999996"/>
    <n v="6.6"/>
    <n v="158"/>
    <n v="3.5"/>
    <n v="1029.9000000000001"/>
    <n v="81"/>
    <x v="7"/>
    <x v="30"/>
    <x v="4"/>
    <x v="0"/>
    <n v="11.4"/>
    <n v="12.540000000000001"/>
    <n v="0"/>
  </r>
  <r>
    <n v="260"/>
    <n v="20240201"/>
    <n v="3.2"/>
    <n v="6.5"/>
    <n v="495"/>
    <n v="2"/>
    <n v="1029.9000000000001"/>
    <n v="85"/>
    <x v="7"/>
    <x v="31"/>
    <x v="4"/>
    <x v="1"/>
    <n v="11.5"/>
    <n v="12.65"/>
    <n v="0"/>
  </r>
  <r>
    <n v="260"/>
    <n v="20240202"/>
    <n v="5.0999999999999996"/>
    <n v="7.6"/>
    <n v="214"/>
    <n v="0"/>
    <n v="1026.9000000000001"/>
    <n v="91"/>
    <x v="7"/>
    <x v="32"/>
    <x v="4"/>
    <x v="1"/>
    <n v="10.4"/>
    <n v="11.440000000000001"/>
    <n v="0"/>
  </r>
  <r>
    <n v="260"/>
    <n v="20240203"/>
    <n v="4.5"/>
    <n v="10.1"/>
    <n v="178"/>
    <n v="1.3"/>
    <n v="1024.5"/>
    <n v="91"/>
    <x v="7"/>
    <x v="33"/>
    <x v="4"/>
    <x v="1"/>
    <n v="7.9"/>
    <n v="8.6900000000000013"/>
    <n v="0"/>
  </r>
  <r>
    <n v="260"/>
    <n v="20240204"/>
    <n v="5.4"/>
    <n v="10.6"/>
    <n v="120"/>
    <n v="0.1"/>
    <n v="1020.7"/>
    <n v="88"/>
    <x v="7"/>
    <x v="34"/>
    <x v="4"/>
    <x v="1"/>
    <n v="7.4"/>
    <n v="8.14"/>
    <n v="0"/>
  </r>
  <r>
    <n v="260"/>
    <n v="20240205"/>
    <n v="7"/>
    <n v="9.6"/>
    <n v="263"/>
    <n v="0.2"/>
    <n v="1017.4"/>
    <n v="84"/>
    <x v="7"/>
    <x v="35"/>
    <x v="5"/>
    <x v="1"/>
    <n v="8.4"/>
    <n v="9.240000000000002"/>
    <n v="0"/>
  </r>
  <r>
    <n v="260"/>
    <n v="20240206"/>
    <n v="7.9"/>
    <n v="10.6"/>
    <n v="211"/>
    <n v="14.8"/>
    <n v="1007.5"/>
    <n v="84"/>
    <x v="7"/>
    <x v="36"/>
    <x v="5"/>
    <x v="1"/>
    <n v="7.4"/>
    <n v="8.14"/>
    <n v="0"/>
  </r>
  <r>
    <n v="260"/>
    <n v="20240207"/>
    <n v="1.5"/>
    <n v="4.0999999999999996"/>
    <n v="444"/>
    <n v="2.6"/>
    <n v="1005.2"/>
    <n v="88"/>
    <x v="7"/>
    <x v="37"/>
    <x v="5"/>
    <x v="1"/>
    <n v="13.9"/>
    <n v="15.290000000000001"/>
    <n v="0"/>
  </r>
  <r>
    <n v="260"/>
    <n v="20240208"/>
    <n v="2.9"/>
    <n v="2.8"/>
    <n v="145"/>
    <n v="12.2"/>
    <n v="996.4"/>
    <n v="95"/>
    <x v="7"/>
    <x v="38"/>
    <x v="5"/>
    <x v="1"/>
    <n v="15.2"/>
    <n v="16.72"/>
    <n v="0"/>
  </r>
  <r>
    <n v="260"/>
    <n v="20240209"/>
    <n v="4"/>
    <n v="10.8"/>
    <n v="261"/>
    <n v="6.1"/>
    <n v="983.7"/>
    <n v="89"/>
    <x v="7"/>
    <x v="39"/>
    <x v="5"/>
    <x v="1"/>
    <n v="7.1999999999999993"/>
    <n v="7.92"/>
    <n v="0"/>
  </r>
  <r>
    <n v="260"/>
    <n v="20240210"/>
    <n v="2.4"/>
    <n v="10.3"/>
    <n v="384"/>
    <n v="0.5"/>
    <n v="986.3"/>
    <n v="91"/>
    <x v="7"/>
    <x v="40"/>
    <x v="5"/>
    <x v="1"/>
    <n v="7.6999999999999993"/>
    <n v="8.4700000000000006"/>
    <n v="0"/>
  </r>
  <r>
    <n v="260"/>
    <n v="20240211"/>
    <n v="2.5"/>
    <n v="8.6999999999999993"/>
    <n v="233"/>
    <n v="2.9"/>
    <n v="990.7"/>
    <n v="94"/>
    <x v="7"/>
    <x v="41"/>
    <x v="5"/>
    <x v="1"/>
    <n v="9.3000000000000007"/>
    <n v="10.230000000000002"/>
    <n v="0"/>
  </r>
  <r>
    <n v="260"/>
    <n v="20240212"/>
    <n v="3.1"/>
    <n v="6.8"/>
    <n v="454"/>
    <n v="0.1"/>
    <n v="1004.9"/>
    <n v="87"/>
    <x v="7"/>
    <x v="42"/>
    <x v="6"/>
    <x v="1"/>
    <n v="11.2"/>
    <n v="12.32"/>
    <n v="0"/>
  </r>
  <r>
    <n v="260"/>
    <n v="20240213"/>
    <n v="4.3"/>
    <n v="6.7"/>
    <n v="462"/>
    <n v="1.8"/>
    <n v="1014.8"/>
    <n v="85"/>
    <x v="7"/>
    <x v="43"/>
    <x v="6"/>
    <x v="1"/>
    <n v="11.3"/>
    <n v="12.430000000000001"/>
    <n v="0"/>
  </r>
  <r>
    <n v="260"/>
    <n v="20240214"/>
    <n v="5.0999999999999996"/>
    <n v="11.2"/>
    <n v="109"/>
    <n v="8.1"/>
    <n v="1014.3"/>
    <n v="96"/>
    <x v="7"/>
    <x v="44"/>
    <x v="6"/>
    <x v="1"/>
    <n v="6.8000000000000007"/>
    <n v="7.4800000000000013"/>
    <n v="0"/>
  </r>
  <r>
    <n v="260"/>
    <n v="20240215"/>
    <n v="3.5"/>
    <n v="12.8"/>
    <n v="395"/>
    <n v="11"/>
    <n v="1012.5"/>
    <n v="89"/>
    <x v="7"/>
    <x v="45"/>
    <x v="6"/>
    <x v="1"/>
    <n v="5.1999999999999993"/>
    <n v="5.72"/>
    <n v="0"/>
  </r>
  <r>
    <n v="260"/>
    <n v="20240216"/>
    <n v="3.2"/>
    <n v="10.9"/>
    <n v="200"/>
    <n v="3.2"/>
    <n v="1014.4"/>
    <n v="89"/>
    <x v="7"/>
    <x v="46"/>
    <x v="6"/>
    <x v="1"/>
    <n v="7.1"/>
    <n v="7.8100000000000005"/>
    <n v="0"/>
  </r>
  <r>
    <n v="260"/>
    <n v="20240217"/>
    <n v="2.4"/>
    <n v="10.6"/>
    <n v="379"/>
    <n v="-0.1"/>
    <n v="1030"/>
    <n v="87"/>
    <x v="7"/>
    <x v="47"/>
    <x v="6"/>
    <x v="1"/>
    <n v="7.4"/>
    <n v="8.14"/>
    <n v="0"/>
  </r>
  <r>
    <n v="260"/>
    <n v="20240218"/>
    <n v="5.3"/>
    <n v="9.4"/>
    <n v="125"/>
    <n v="14.2"/>
    <n v="1023.8"/>
    <n v="92"/>
    <x v="7"/>
    <x v="48"/>
    <x v="6"/>
    <x v="1"/>
    <n v="8.6"/>
    <n v="9.4600000000000009"/>
    <n v="0"/>
  </r>
  <r>
    <n v="260"/>
    <n v="20240219"/>
    <n v="3.3"/>
    <n v="8.6999999999999993"/>
    <n v="241"/>
    <n v="1.7"/>
    <n v="1026.2"/>
    <n v="91"/>
    <x v="7"/>
    <x v="49"/>
    <x v="7"/>
    <x v="1"/>
    <n v="9.3000000000000007"/>
    <n v="10.230000000000002"/>
    <n v="0"/>
  </r>
  <r>
    <n v="260"/>
    <n v="20240220"/>
    <n v="4.2"/>
    <n v="8.6999999999999993"/>
    <n v="485"/>
    <n v="-0.1"/>
    <n v="1025.4000000000001"/>
    <n v="86"/>
    <x v="7"/>
    <x v="50"/>
    <x v="7"/>
    <x v="1"/>
    <n v="9.3000000000000007"/>
    <n v="10.230000000000002"/>
    <n v="0"/>
  </r>
  <r>
    <n v="260"/>
    <n v="20240221"/>
    <n v="5.5"/>
    <n v="9.3000000000000007"/>
    <n v="293"/>
    <n v="6.1"/>
    <n v="1010"/>
    <n v="89"/>
    <x v="7"/>
    <x v="51"/>
    <x v="7"/>
    <x v="1"/>
    <n v="8.6999999999999993"/>
    <n v="9.57"/>
    <n v="0"/>
  </r>
  <r>
    <n v="260"/>
    <n v="20240222"/>
    <n v="5.7"/>
    <n v="9.6999999999999993"/>
    <n v="308"/>
    <n v="8.5"/>
    <n v="986"/>
    <n v="91"/>
    <x v="7"/>
    <x v="52"/>
    <x v="7"/>
    <x v="1"/>
    <n v="8.3000000000000007"/>
    <n v="9.1300000000000008"/>
    <n v="0"/>
  </r>
  <r>
    <n v="260"/>
    <n v="20240223"/>
    <n v="5.5"/>
    <n v="6.1"/>
    <n v="336"/>
    <n v="7.8"/>
    <n v="990.2"/>
    <n v="82"/>
    <x v="7"/>
    <x v="53"/>
    <x v="7"/>
    <x v="1"/>
    <n v="11.9"/>
    <n v="13.090000000000002"/>
    <n v="0"/>
  </r>
  <r>
    <n v="260"/>
    <n v="20240224"/>
    <n v="3.8"/>
    <n v="5"/>
    <n v="318"/>
    <n v="1"/>
    <n v="997.7"/>
    <n v="87"/>
    <x v="7"/>
    <x v="54"/>
    <x v="7"/>
    <x v="1"/>
    <n v="13"/>
    <n v="14.3"/>
    <n v="0"/>
  </r>
  <r>
    <n v="260"/>
    <n v="20240225"/>
    <n v="3.3"/>
    <n v="6.4"/>
    <n v="546"/>
    <n v="0.9"/>
    <n v="999.7"/>
    <n v="85"/>
    <x v="7"/>
    <x v="55"/>
    <x v="7"/>
    <x v="1"/>
    <n v="11.6"/>
    <n v="12.76"/>
    <n v="0"/>
  </r>
  <r>
    <n v="260"/>
    <n v="20240226"/>
    <n v="5.9"/>
    <n v="5"/>
    <n v="285"/>
    <n v="1.6"/>
    <n v="1007.2"/>
    <n v="85"/>
    <x v="7"/>
    <x v="56"/>
    <x v="8"/>
    <x v="1"/>
    <n v="13"/>
    <n v="14.3"/>
    <n v="0"/>
  </r>
  <r>
    <n v="260"/>
    <n v="20240227"/>
    <n v="2.6"/>
    <n v="4.3"/>
    <n v="1074"/>
    <n v="0"/>
    <n v="1018.7"/>
    <n v="85"/>
    <x v="7"/>
    <x v="57"/>
    <x v="8"/>
    <x v="1"/>
    <n v="13.7"/>
    <n v="15.07"/>
    <n v="0"/>
  </r>
  <r>
    <n v="260"/>
    <n v="20240228"/>
    <n v="3.2"/>
    <n v="5.9"/>
    <n v="496"/>
    <n v="-0.1"/>
    <n v="1019.2"/>
    <n v="91"/>
    <x v="7"/>
    <x v="58"/>
    <x v="8"/>
    <x v="1"/>
    <n v="12.1"/>
    <n v="13.31"/>
    <n v="0"/>
  </r>
  <r>
    <n v="260"/>
    <n v="20240229"/>
    <n v="4.7"/>
    <n v="8.1"/>
    <n v="168"/>
    <n v="13.9"/>
    <n v="1007.5"/>
    <n v="95"/>
    <x v="7"/>
    <x v="59"/>
    <x v="8"/>
    <x v="1"/>
    <n v="9.9"/>
    <n v="10.89"/>
    <n v="0"/>
  </r>
  <r>
    <n v="260"/>
    <n v="20240301"/>
    <n v="5.2"/>
    <n v="8.1999999999999993"/>
    <n v="675"/>
    <n v="0.7"/>
    <n v="1000.1"/>
    <n v="78"/>
    <x v="7"/>
    <x v="60"/>
    <x v="8"/>
    <x v="2"/>
    <n v="9.8000000000000007"/>
    <n v="9.8000000000000007"/>
    <n v="0"/>
  </r>
  <r>
    <n v="260"/>
    <n v="20240302"/>
    <n v="5.2"/>
    <n v="9.6"/>
    <n v="1023"/>
    <n v="0.2"/>
    <n v="999.1"/>
    <n v="69"/>
    <x v="7"/>
    <x v="61"/>
    <x v="8"/>
    <x v="2"/>
    <n v="8.4"/>
    <n v="8.4"/>
    <n v="0"/>
  </r>
  <r>
    <n v="260"/>
    <n v="20240303"/>
    <n v="3"/>
    <n v="11.1"/>
    <n v="903"/>
    <n v="0"/>
    <n v="1001.8"/>
    <n v="73"/>
    <x v="7"/>
    <x v="62"/>
    <x v="8"/>
    <x v="2"/>
    <n v="6.9"/>
    <n v="6.9"/>
    <n v="0"/>
  </r>
  <r>
    <n v="260"/>
    <n v="20240304"/>
    <n v="2.2999999999999998"/>
    <n v="7.5"/>
    <n v="1137"/>
    <n v="0"/>
    <n v="1011.5"/>
    <n v="80"/>
    <x v="7"/>
    <x v="63"/>
    <x v="9"/>
    <x v="2"/>
    <n v="10.5"/>
    <n v="10.5"/>
    <n v="0"/>
  </r>
  <r>
    <n v="260"/>
    <n v="20240305"/>
    <n v="1.4"/>
    <n v="5.7"/>
    <n v="227"/>
    <n v="1.5"/>
    <n v="1014.6"/>
    <n v="94"/>
    <x v="7"/>
    <x v="64"/>
    <x v="9"/>
    <x v="2"/>
    <n v="12.3"/>
    <n v="12.3"/>
    <n v="0"/>
  </r>
  <r>
    <n v="260"/>
    <n v="20240306"/>
    <n v="2"/>
    <n v="6.7"/>
    <n v="1172"/>
    <n v="0"/>
    <n v="1022.8"/>
    <n v="88"/>
    <x v="7"/>
    <x v="65"/>
    <x v="9"/>
    <x v="2"/>
    <n v="11.3"/>
    <n v="11.3"/>
    <n v="0"/>
  </r>
  <r>
    <n v="260"/>
    <n v="20240307"/>
    <n v="4.5"/>
    <n v="5.0999999999999996"/>
    <n v="1181"/>
    <n v="0"/>
    <n v="1022.9"/>
    <n v="82"/>
    <x v="7"/>
    <x v="66"/>
    <x v="9"/>
    <x v="2"/>
    <n v="12.9"/>
    <n v="12.9"/>
    <n v="0"/>
  </r>
  <r>
    <n v="260"/>
    <n v="20240308"/>
    <n v="5.7"/>
    <n v="5.4"/>
    <n v="1322"/>
    <n v="0"/>
    <n v="1011.4"/>
    <n v="68"/>
    <x v="7"/>
    <x v="67"/>
    <x v="9"/>
    <x v="2"/>
    <n v="12.6"/>
    <n v="12.6"/>
    <n v="0"/>
  </r>
  <r>
    <n v="260"/>
    <n v="20240309"/>
    <n v="4.5999999999999996"/>
    <n v="8.1999999999999993"/>
    <n v="908"/>
    <n v="0"/>
    <n v="1000.9"/>
    <n v="69"/>
    <x v="7"/>
    <x v="68"/>
    <x v="9"/>
    <x v="2"/>
    <n v="9.8000000000000007"/>
    <n v="9.8000000000000007"/>
    <n v="0"/>
  </r>
  <r>
    <n v="260"/>
    <n v="20240310"/>
    <n v="4.4000000000000004"/>
    <n v="9.3000000000000007"/>
    <n v="705"/>
    <n v="0"/>
    <n v="996.9"/>
    <n v="69"/>
    <x v="7"/>
    <x v="69"/>
    <x v="9"/>
    <x v="2"/>
    <n v="8.6999999999999993"/>
    <n v="8.6999999999999993"/>
    <n v="0"/>
  </r>
  <r>
    <n v="260"/>
    <n v="20240311"/>
    <n v="1.6"/>
    <n v="6.9"/>
    <n v="119"/>
    <n v="10.5"/>
    <n v="1002.8"/>
    <n v="95"/>
    <x v="7"/>
    <x v="70"/>
    <x v="10"/>
    <x v="2"/>
    <n v="11.1"/>
    <n v="11.1"/>
    <n v="0"/>
  </r>
  <r>
    <n v="260"/>
    <n v="20240312"/>
    <n v="3.3"/>
    <n v="8.4"/>
    <n v="534"/>
    <n v="1.8"/>
    <n v="1012.5"/>
    <n v="91"/>
    <x v="7"/>
    <x v="71"/>
    <x v="10"/>
    <x v="2"/>
    <n v="9.6"/>
    <n v="9.6"/>
    <n v="0"/>
  </r>
  <r>
    <n v="260"/>
    <n v="20240313"/>
    <n v="3.6"/>
    <n v="11"/>
    <n v="301"/>
    <n v="1.4"/>
    <n v="1013.9"/>
    <n v="90"/>
    <x v="7"/>
    <x v="72"/>
    <x v="10"/>
    <x v="2"/>
    <n v="7"/>
    <n v="7"/>
    <n v="0"/>
  </r>
  <r>
    <n v="260"/>
    <n v="20240314"/>
    <n v="3.8"/>
    <n v="13"/>
    <n v="1432"/>
    <n v="0"/>
    <n v="1010.2"/>
    <n v="76"/>
    <x v="7"/>
    <x v="73"/>
    <x v="10"/>
    <x v="2"/>
    <n v="5"/>
    <n v="5"/>
    <n v="0"/>
  </r>
  <r>
    <n v="260"/>
    <n v="20240315"/>
    <n v="5.5"/>
    <n v="13"/>
    <n v="693"/>
    <n v="1"/>
    <n v="1007"/>
    <n v="80"/>
    <x v="7"/>
    <x v="74"/>
    <x v="10"/>
    <x v="2"/>
    <n v="5"/>
    <n v="5"/>
    <n v="0"/>
  </r>
  <r>
    <n v="260"/>
    <n v="20240316"/>
    <n v="2.8"/>
    <n v="7.5"/>
    <n v="741"/>
    <n v="1.2"/>
    <n v="1019.5"/>
    <n v="80"/>
    <x v="7"/>
    <x v="75"/>
    <x v="10"/>
    <x v="2"/>
    <n v="10.5"/>
    <n v="10.5"/>
    <n v="0"/>
  </r>
  <r>
    <n v="260"/>
    <n v="20240317"/>
    <n v="3.5"/>
    <n v="9.4"/>
    <n v="689"/>
    <n v="5.5"/>
    <n v="1019"/>
    <n v="85"/>
    <x v="7"/>
    <x v="76"/>
    <x v="10"/>
    <x v="2"/>
    <n v="8.6"/>
    <n v="8.6"/>
    <n v="0"/>
  </r>
  <r>
    <n v="260"/>
    <n v="20240318"/>
    <n v="2.5"/>
    <n v="11.1"/>
    <n v="1075"/>
    <n v="0"/>
    <n v="1015.9"/>
    <n v="82"/>
    <x v="7"/>
    <x v="77"/>
    <x v="11"/>
    <x v="2"/>
    <n v="6.9"/>
    <n v="6.9"/>
    <n v="0"/>
  </r>
  <r>
    <n v="260"/>
    <n v="20240319"/>
    <n v="2.6"/>
    <n v="11.5"/>
    <n v="975"/>
    <n v="-0.1"/>
    <n v="1017.9"/>
    <n v="80"/>
    <x v="7"/>
    <x v="78"/>
    <x v="11"/>
    <x v="2"/>
    <n v="6.5"/>
    <n v="6.5"/>
    <n v="0"/>
  </r>
  <r>
    <n v="260"/>
    <n v="20240320"/>
    <n v="1.3"/>
    <n v="12"/>
    <n v="1194"/>
    <n v="0"/>
    <n v="1019.1"/>
    <n v="82"/>
    <x v="7"/>
    <x v="79"/>
    <x v="11"/>
    <x v="2"/>
    <n v="6"/>
    <n v="6"/>
    <n v="0"/>
  </r>
  <r>
    <n v="260"/>
    <n v="20240321"/>
    <n v="2.9"/>
    <n v="9.5"/>
    <n v="670"/>
    <n v="-0.1"/>
    <n v="1023.4"/>
    <n v="85"/>
    <x v="7"/>
    <x v="80"/>
    <x v="11"/>
    <x v="2"/>
    <n v="8.5"/>
    <n v="8.5"/>
    <n v="0"/>
  </r>
  <r>
    <n v="260"/>
    <n v="20240322"/>
    <n v="3.2"/>
    <n v="9.4"/>
    <n v="313"/>
    <n v="2.1"/>
    <n v="1015.6"/>
    <n v="91"/>
    <x v="7"/>
    <x v="81"/>
    <x v="11"/>
    <x v="2"/>
    <n v="8.6"/>
    <n v="8.6"/>
    <n v="0"/>
  </r>
  <r>
    <n v="260"/>
    <n v="20240323"/>
    <n v="4.5"/>
    <n v="6.9"/>
    <n v="1228"/>
    <n v="2"/>
    <n v="1007.8"/>
    <n v="77"/>
    <x v="7"/>
    <x v="82"/>
    <x v="11"/>
    <x v="2"/>
    <n v="11.1"/>
    <n v="11.1"/>
    <n v="0"/>
  </r>
  <r>
    <n v="260"/>
    <n v="20240324"/>
    <n v="4.9000000000000004"/>
    <n v="6.4"/>
    <n v="673"/>
    <n v="15.4"/>
    <n v="1004.5"/>
    <n v="87"/>
    <x v="7"/>
    <x v="83"/>
    <x v="11"/>
    <x v="2"/>
    <n v="11.6"/>
    <n v="11.6"/>
    <n v="0"/>
  </r>
  <r>
    <n v="260"/>
    <n v="20240325"/>
    <n v="2.9"/>
    <n v="7.3"/>
    <n v="1620"/>
    <n v="0"/>
    <n v="1004.2"/>
    <n v="72"/>
    <x v="7"/>
    <x v="84"/>
    <x v="12"/>
    <x v="2"/>
    <n v="10.7"/>
    <n v="10.7"/>
    <n v="0"/>
  </r>
  <r>
    <n v="260"/>
    <n v="20240326"/>
    <n v="3.8"/>
    <n v="8.6999999999999993"/>
    <n v="909"/>
    <n v="-0.1"/>
    <n v="990.8"/>
    <n v="71"/>
    <x v="7"/>
    <x v="85"/>
    <x v="12"/>
    <x v="2"/>
    <n v="9.3000000000000007"/>
    <n v="9.3000000000000007"/>
    <n v="0"/>
  </r>
  <r>
    <n v="260"/>
    <n v="20240327"/>
    <n v="3.6"/>
    <n v="9.6"/>
    <n v="927"/>
    <n v="0.2"/>
    <n v="986.1"/>
    <n v="77"/>
    <x v="7"/>
    <x v="86"/>
    <x v="12"/>
    <x v="2"/>
    <n v="8.4"/>
    <n v="8.4"/>
    <n v="0"/>
  </r>
  <r>
    <n v="260"/>
    <n v="20240328"/>
    <n v="5"/>
    <n v="9.1"/>
    <n v="832"/>
    <n v="3.5"/>
    <n v="985.9"/>
    <n v="71"/>
    <x v="7"/>
    <x v="87"/>
    <x v="12"/>
    <x v="2"/>
    <n v="8.9"/>
    <n v="8.9"/>
    <n v="0"/>
  </r>
  <r>
    <n v="260"/>
    <n v="20240329"/>
    <n v="4.3"/>
    <n v="10.9"/>
    <n v="1166"/>
    <n v="0.4"/>
    <n v="993.1"/>
    <n v="71"/>
    <x v="7"/>
    <x v="88"/>
    <x v="12"/>
    <x v="2"/>
    <n v="7.1"/>
    <n v="7.1"/>
    <n v="0"/>
  </r>
  <r>
    <n v="260"/>
    <n v="20240330"/>
    <n v="1.8"/>
    <n v="8.6"/>
    <n v="347"/>
    <n v="0.9"/>
    <n v="997.1"/>
    <n v="94"/>
    <x v="7"/>
    <x v="89"/>
    <x v="12"/>
    <x v="2"/>
    <n v="9.4"/>
    <n v="9.4"/>
    <n v="0"/>
  </r>
  <r>
    <n v="260"/>
    <n v="20240331"/>
    <n v="3"/>
    <n v="10.5"/>
    <n v="1050"/>
    <n v="9.6999999999999993"/>
    <n v="996.3"/>
    <n v="90"/>
    <x v="7"/>
    <x v="90"/>
    <x v="12"/>
    <x v="2"/>
    <n v="7.5"/>
    <n v="7.5"/>
    <n v="0"/>
  </r>
  <r>
    <n v="260"/>
    <n v="20240401"/>
    <n v="3.3"/>
    <n v="10"/>
    <n v="731"/>
    <n v="0"/>
    <n v="996.6"/>
    <n v="83"/>
    <x v="7"/>
    <x v="91"/>
    <x v="13"/>
    <x v="3"/>
    <n v="8"/>
    <n v="6.4"/>
    <n v="0"/>
  </r>
  <r>
    <n v="260"/>
    <n v="20240402"/>
    <n v="4.0999999999999996"/>
    <n v="9.6999999999999993"/>
    <n v="682"/>
    <n v="1.4"/>
    <n v="1005.1"/>
    <n v="85"/>
    <x v="7"/>
    <x v="92"/>
    <x v="13"/>
    <x v="3"/>
    <n v="8.3000000000000007"/>
    <n v="6.6400000000000006"/>
    <n v="0"/>
  </r>
  <r>
    <n v="260"/>
    <n v="20240403"/>
    <n v="4.3"/>
    <n v="11"/>
    <n v="592"/>
    <n v="7"/>
    <n v="1003.8"/>
    <n v="89"/>
    <x v="7"/>
    <x v="93"/>
    <x v="13"/>
    <x v="3"/>
    <n v="7"/>
    <n v="5.6000000000000005"/>
    <n v="0"/>
  </r>
  <r>
    <n v="260"/>
    <n v="20240404"/>
    <n v="5.2"/>
    <n v="12"/>
    <n v="1064"/>
    <n v="12"/>
    <n v="1005"/>
    <n v="82"/>
    <x v="7"/>
    <x v="94"/>
    <x v="13"/>
    <x v="3"/>
    <n v="6"/>
    <n v="4.8000000000000007"/>
    <n v="0"/>
  </r>
  <r>
    <n v="260"/>
    <n v="20240405"/>
    <n v="4.3"/>
    <n v="13.4"/>
    <n v="996"/>
    <n v="3"/>
    <n v="1008.2"/>
    <n v="85"/>
    <x v="7"/>
    <x v="95"/>
    <x v="13"/>
    <x v="3"/>
    <n v="4.5999999999999996"/>
    <n v="3.6799999999999997"/>
    <n v="0"/>
  </r>
  <r>
    <n v="260"/>
    <n v="20240406"/>
    <n v="4"/>
    <n v="18"/>
    <n v="1557"/>
    <n v="0"/>
    <n v="1008.5"/>
    <n v="66"/>
    <x v="7"/>
    <x v="96"/>
    <x v="13"/>
    <x v="3"/>
    <n v="0"/>
    <n v="0"/>
    <n v="0"/>
  </r>
  <r>
    <n v="260"/>
    <n v="20240407"/>
    <n v="5"/>
    <n v="16.8"/>
    <n v="1897"/>
    <n v="0.7"/>
    <n v="1011.9"/>
    <n v="62"/>
    <x v="7"/>
    <x v="97"/>
    <x v="13"/>
    <x v="3"/>
    <n v="1.1999999999999993"/>
    <n v="0.95999999999999952"/>
    <n v="0"/>
  </r>
  <r>
    <n v="260"/>
    <n v="20240408"/>
    <n v="2.7"/>
    <n v="15.3"/>
    <n v="1183"/>
    <n v="1"/>
    <n v="1007.3"/>
    <n v="83"/>
    <x v="7"/>
    <x v="98"/>
    <x v="14"/>
    <x v="3"/>
    <n v="2.6999999999999993"/>
    <n v="2.1599999999999997"/>
    <n v="0"/>
  </r>
  <r>
    <n v="260"/>
    <n v="20240409"/>
    <n v="6"/>
    <n v="11.4"/>
    <n v="827"/>
    <n v="3.9"/>
    <n v="1009.9"/>
    <n v="75"/>
    <x v="7"/>
    <x v="99"/>
    <x v="14"/>
    <x v="3"/>
    <n v="6.6"/>
    <n v="5.28"/>
    <n v="0"/>
  </r>
  <r>
    <n v="260"/>
    <n v="20240410"/>
    <n v="3.9"/>
    <n v="11.7"/>
    <n v="2126"/>
    <n v="0.6"/>
    <n v="1026.7"/>
    <n v="63"/>
    <x v="7"/>
    <x v="100"/>
    <x v="14"/>
    <x v="3"/>
    <n v="6.3000000000000007"/>
    <n v="5.0400000000000009"/>
    <n v="0"/>
  </r>
  <r>
    <n v="260"/>
    <n v="20240411"/>
    <n v="3.9"/>
    <n v="13.2"/>
    <n v="377"/>
    <n v="0.4"/>
    <n v="1030.0999999999999"/>
    <n v="86"/>
    <x v="7"/>
    <x v="101"/>
    <x v="14"/>
    <x v="3"/>
    <n v="4.8000000000000007"/>
    <n v="3.8400000000000007"/>
    <n v="0"/>
  </r>
  <r>
    <n v="260"/>
    <n v="20240412"/>
    <n v="4.8"/>
    <n v="16.100000000000001"/>
    <n v="1747"/>
    <n v="0"/>
    <n v="1028.8"/>
    <n v="75"/>
    <x v="7"/>
    <x v="102"/>
    <x v="14"/>
    <x v="3"/>
    <n v="1.8999999999999986"/>
    <n v="1.5199999999999989"/>
    <n v="0"/>
  </r>
  <r>
    <n v="260"/>
    <n v="20240413"/>
    <n v="4.4000000000000004"/>
    <n v="17.100000000000001"/>
    <n v="1771"/>
    <n v="0"/>
    <n v="1022.1"/>
    <n v="68"/>
    <x v="7"/>
    <x v="103"/>
    <x v="14"/>
    <x v="3"/>
    <n v="0.89999999999999858"/>
    <n v="0.71999999999999886"/>
    <n v="0"/>
  </r>
  <r>
    <n v="260"/>
    <n v="20240414"/>
    <n v="2.9"/>
    <n v="11.6"/>
    <n v="1743"/>
    <n v="0"/>
    <n v="1020.8"/>
    <n v="63"/>
    <x v="7"/>
    <x v="104"/>
    <x v="14"/>
    <x v="3"/>
    <n v="6.4"/>
    <n v="5.120000000000001"/>
    <n v="0"/>
  </r>
  <r>
    <n v="260"/>
    <n v="20240415"/>
    <n v="5"/>
    <n v="8"/>
    <n v="778"/>
    <n v="13.3"/>
    <n v="1004.9"/>
    <n v="81"/>
    <x v="7"/>
    <x v="105"/>
    <x v="15"/>
    <x v="3"/>
    <n v="10"/>
    <n v="8"/>
    <n v="0"/>
  </r>
  <r>
    <n v="260"/>
    <n v="20240416"/>
    <n v="5.2"/>
    <n v="8.1999999999999993"/>
    <n v="1130"/>
    <n v="9.4"/>
    <n v="1004.5"/>
    <n v="80"/>
    <x v="7"/>
    <x v="106"/>
    <x v="15"/>
    <x v="3"/>
    <n v="9.8000000000000007"/>
    <n v="7.8400000000000007"/>
    <n v="0"/>
  </r>
  <r>
    <n v="260"/>
    <n v="20240417"/>
    <n v="2.1"/>
    <n v="5.8"/>
    <n v="1333"/>
    <n v="9.4"/>
    <n v="1012.2"/>
    <n v="87"/>
    <x v="7"/>
    <x v="107"/>
    <x v="15"/>
    <x v="3"/>
    <n v="12.2"/>
    <n v="9.76"/>
    <n v="0"/>
  </r>
  <r>
    <n v="260"/>
    <n v="20240418"/>
    <n v="3.1"/>
    <n v="7.5"/>
    <n v="1702"/>
    <n v="2.5"/>
    <n v="1018.4"/>
    <n v="75"/>
    <x v="7"/>
    <x v="108"/>
    <x v="15"/>
    <x v="3"/>
    <n v="10.5"/>
    <n v="8.4"/>
    <n v="0"/>
  </r>
  <r>
    <n v="260"/>
    <n v="20240419"/>
    <n v="5"/>
    <n v="8.1999999999999993"/>
    <n v="1258"/>
    <n v="16.600000000000001"/>
    <n v="1010.9"/>
    <n v="87"/>
    <x v="7"/>
    <x v="109"/>
    <x v="15"/>
    <x v="3"/>
    <n v="9.8000000000000007"/>
    <n v="7.8400000000000007"/>
    <n v="0"/>
  </r>
  <r>
    <n v="260"/>
    <n v="20240420"/>
    <n v="4.4000000000000004"/>
    <n v="7.3"/>
    <n v="1548"/>
    <n v="2.1"/>
    <n v="1021.6"/>
    <n v="75"/>
    <x v="7"/>
    <x v="110"/>
    <x v="15"/>
    <x v="3"/>
    <n v="10.7"/>
    <n v="8.56"/>
    <n v="0"/>
  </r>
  <r>
    <n v="260"/>
    <n v="20240421"/>
    <n v="4"/>
    <n v="6.2"/>
    <n v="2058"/>
    <n v="0.7"/>
    <n v="1025.2"/>
    <n v="75"/>
    <x v="7"/>
    <x v="111"/>
    <x v="15"/>
    <x v="3"/>
    <n v="11.8"/>
    <n v="9.4400000000000013"/>
    <n v="0"/>
  </r>
  <r>
    <n v="260"/>
    <n v="20240422"/>
    <n v="3.1"/>
    <n v="5.5"/>
    <n v="1524"/>
    <n v="0.5"/>
    <n v="1025.0999999999999"/>
    <n v="67"/>
    <x v="7"/>
    <x v="112"/>
    <x v="16"/>
    <x v="3"/>
    <n v="12.5"/>
    <n v="10"/>
    <n v="0"/>
  </r>
  <r>
    <n v="260"/>
    <n v="20240423"/>
    <n v="2.2999999999999998"/>
    <n v="5.5"/>
    <n v="2124"/>
    <n v="2.2999999999999998"/>
    <n v="1019.1"/>
    <n v="73"/>
    <x v="7"/>
    <x v="113"/>
    <x v="16"/>
    <x v="3"/>
    <n v="12.5"/>
    <n v="10"/>
    <n v="0"/>
  </r>
  <r>
    <n v="260"/>
    <n v="20240424"/>
    <n v="3.5"/>
    <n v="5.7"/>
    <n v="1472"/>
    <n v="3.7"/>
    <n v="1009.7"/>
    <n v="84"/>
    <x v="7"/>
    <x v="114"/>
    <x v="16"/>
    <x v="3"/>
    <n v="12.3"/>
    <n v="9.8400000000000016"/>
    <n v="0"/>
  </r>
  <r>
    <n v="260"/>
    <n v="20240425"/>
    <n v="3"/>
    <n v="6.1"/>
    <n v="939"/>
    <n v="5.9"/>
    <n v="1004.2"/>
    <n v="84"/>
    <x v="7"/>
    <x v="115"/>
    <x v="16"/>
    <x v="3"/>
    <n v="11.9"/>
    <n v="9.5200000000000014"/>
    <n v="0"/>
  </r>
  <r>
    <n v="260"/>
    <n v="20240426"/>
    <n v="2.2999999999999998"/>
    <n v="8.8000000000000007"/>
    <n v="1653"/>
    <n v="1.4"/>
    <n v="1003.8"/>
    <n v="76"/>
    <x v="7"/>
    <x v="116"/>
    <x v="16"/>
    <x v="3"/>
    <n v="9.1999999999999993"/>
    <n v="7.3599999999999994"/>
    <n v="0"/>
  </r>
  <r>
    <n v="260"/>
    <n v="20240427"/>
    <n v="2.9"/>
    <n v="11.8"/>
    <n v="1243"/>
    <n v="0.1"/>
    <n v="1004.8"/>
    <n v="80"/>
    <x v="7"/>
    <x v="117"/>
    <x v="16"/>
    <x v="3"/>
    <n v="6.1999999999999993"/>
    <n v="4.96"/>
    <n v="0"/>
  </r>
  <r>
    <n v="260"/>
    <n v="20240428"/>
    <n v="5.0999999999999996"/>
    <n v="12.3"/>
    <n v="952"/>
    <n v="0.2"/>
    <n v="1008.3"/>
    <n v="72"/>
    <x v="7"/>
    <x v="118"/>
    <x v="16"/>
    <x v="3"/>
    <n v="5.6999999999999993"/>
    <n v="4.5599999999999996"/>
    <n v="0"/>
  </r>
  <r>
    <n v="260"/>
    <n v="20240429"/>
    <n v="2.6"/>
    <n v="12.5"/>
    <n v="2304"/>
    <n v="0"/>
    <n v="1018.6"/>
    <n v="75"/>
    <x v="7"/>
    <x v="119"/>
    <x v="17"/>
    <x v="3"/>
    <n v="5.5"/>
    <n v="4.4000000000000004"/>
    <n v="0"/>
  </r>
  <r>
    <n v="260"/>
    <n v="20240430"/>
    <n v="2.5"/>
    <n v="16.2"/>
    <n v="1920"/>
    <n v="-0.1"/>
    <n v="1014.8"/>
    <n v="77"/>
    <x v="7"/>
    <x v="120"/>
    <x v="17"/>
    <x v="3"/>
    <n v="1.8000000000000007"/>
    <n v="1.4400000000000006"/>
    <n v="0"/>
  </r>
  <r>
    <n v="260"/>
    <n v="20240501"/>
    <n v="2.6"/>
    <n v="19"/>
    <n v="2366"/>
    <n v="20.2"/>
    <n v="1006"/>
    <n v="77"/>
    <x v="7"/>
    <x v="121"/>
    <x v="17"/>
    <x v="4"/>
    <n v="0"/>
    <n v="0"/>
    <n v="1"/>
  </r>
  <r>
    <n v="260"/>
    <n v="20240502"/>
    <n v="3.5"/>
    <n v="18.100000000000001"/>
    <n v="2249"/>
    <n v="15"/>
    <n v="1000.1"/>
    <n v="76"/>
    <x v="7"/>
    <x v="122"/>
    <x v="17"/>
    <x v="4"/>
    <n v="0"/>
    <n v="0"/>
    <n v="0.10000000000000142"/>
  </r>
  <r>
    <n v="260"/>
    <n v="20240503"/>
    <n v="3.9"/>
    <n v="11.2"/>
    <n v="427"/>
    <n v="4.0999999999999996"/>
    <n v="1009.1"/>
    <n v="92"/>
    <x v="7"/>
    <x v="123"/>
    <x v="17"/>
    <x v="4"/>
    <n v="6.8000000000000007"/>
    <n v="5.4400000000000013"/>
    <n v="0"/>
  </r>
  <r>
    <n v="260"/>
    <n v="20240504"/>
    <n v="2.7"/>
    <n v="11.2"/>
    <n v="1674"/>
    <n v="9"/>
    <n v="1012.7"/>
    <n v="86"/>
    <x v="7"/>
    <x v="124"/>
    <x v="17"/>
    <x v="4"/>
    <n v="6.8000000000000007"/>
    <n v="5.4400000000000013"/>
    <n v="0"/>
  </r>
  <r>
    <n v="260"/>
    <n v="20240505"/>
    <n v="1.8"/>
    <n v="12.2"/>
    <n v="1509"/>
    <n v="1.4"/>
    <n v="1008.9"/>
    <n v="81"/>
    <x v="7"/>
    <x v="125"/>
    <x v="17"/>
    <x v="4"/>
    <n v="5.8000000000000007"/>
    <n v="4.6400000000000006"/>
    <n v="0"/>
  </r>
  <r>
    <n v="260"/>
    <n v="20240506"/>
    <n v="2.2999999999999998"/>
    <n v="14.2"/>
    <n v="1670"/>
    <n v="0"/>
    <n v="1009.1"/>
    <n v="73"/>
    <x v="7"/>
    <x v="126"/>
    <x v="18"/>
    <x v="4"/>
    <n v="3.8000000000000007"/>
    <n v="3.0400000000000009"/>
    <n v="0"/>
  </r>
  <r>
    <n v="260"/>
    <n v="20240507"/>
    <n v="3.5"/>
    <n v="14.8"/>
    <n v="2504"/>
    <n v="-0.1"/>
    <n v="1020"/>
    <n v="68"/>
    <x v="7"/>
    <x v="127"/>
    <x v="18"/>
    <x v="4"/>
    <n v="3.1999999999999993"/>
    <n v="2.5599999999999996"/>
    <n v="0"/>
  </r>
  <r>
    <n v="260"/>
    <n v="20240508"/>
    <n v="2"/>
    <n v="12.8"/>
    <n v="858"/>
    <n v="0"/>
    <n v="1027.5999999999999"/>
    <n v="82"/>
    <x v="7"/>
    <x v="128"/>
    <x v="18"/>
    <x v="4"/>
    <n v="5.1999999999999993"/>
    <n v="4.1599999999999993"/>
    <n v="0"/>
  </r>
  <r>
    <n v="260"/>
    <n v="20240509"/>
    <n v="1.4"/>
    <n v="13.2"/>
    <n v="1938"/>
    <n v="0"/>
    <n v="1027"/>
    <n v="80"/>
    <x v="7"/>
    <x v="129"/>
    <x v="18"/>
    <x v="4"/>
    <n v="4.8000000000000007"/>
    <n v="3.8400000000000007"/>
    <n v="0"/>
  </r>
  <r>
    <n v="260"/>
    <n v="20240510"/>
    <n v="2.2999999999999998"/>
    <n v="15.1"/>
    <n v="2345"/>
    <n v="0"/>
    <n v="1024"/>
    <n v="76"/>
    <x v="7"/>
    <x v="130"/>
    <x v="18"/>
    <x v="4"/>
    <n v="2.9000000000000004"/>
    <n v="2.3200000000000003"/>
    <n v="0"/>
  </r>
  <r>
    <n v="260"/>
    <n v="20240511"/>
    <n v="3"/>
    <n v="16.8"/>
    <n v="2573"/>
    <n v="0"/>
    <n v="1021.9"/>
    <n v="69"/>
    <x v="7"/>
    <x v="131"/>
    <x v="18"/>
    <x v="4"/>
    <n v="1.1999999999999993"/>
    <n v="0.95999999999999952"/>
    <n v="0"/>
  </r>
  <r>
    <n v="260"/>
    <n v="20240512"/>
    <n v="4.0999999999999996"/>
    <n v="19.899999999999999"/>
    <n v="2628"/>
    <n v="0"/>
    <n v="1015.1"/>
    <n v="58"/>
    <x v="7"/>
    <x v="132"/>
    <x v="18"/>
    <x v="4"/>
    <n v="0"/>
    <n v="0"/>
    <n v="1.8999999999999986"/>
  </r>
  <r>
    <n v="260"/>
    <n v="20240513"/>
    <n v="2.8"/>
    <n v="19.2"/>
    <n v="2245"/>
    <n v="0"/>
    <n v="1009.7"/>
    <n v="75"/>
    <x v="7"/>
    <x v="133"/>
    <x v="19"/>
    <x v="4"/>
    <n v="0"/>
    <n v="0"/>
    <n v="1.1999999999999993"/>
  </r>
  <r>
    <n v="260"/>
    <n v="20240514"/>
    <n v="3.7"/>
    <n v="19.5"/>
    <n v="2167"/>
    <n v="1.6"/>
    <n v="1004.9"/>
    <n v="74"/>
    <x v="7"/>
    <x v="134"/>
    <x v="19"/>
    <x v="4"/>
    <n v="0"/>
    <n v="0"/>
    <n v="1.5"/>
  </r>
  <r>
    <n v="260"/>
    <n v="20240515"/>
    <n v="1.6"/>
    <n v="16.399999999999999"/>
    <n v="1318"/>
    <n v="8.6"/>
    <n v="1006.1"/>
    <n v="88"/>
    <x v="7"/>
    <x v="135"/>
    <x v="19"/>
    <x v="4"/>
    <n v="1.6000000000000014"/>
    <n v="1.2800000000000011"/>
    <n v="0"/>
  </r>
  <r>
    <n v="260"/>
    <n v="20240516"/>
    <n v="2.2000000000000002"/>
    <n v="16.600000000000001"/>
    <n v="1484"/>
    <n v="0.3"/>
    <n v="1004.8"/>
    <n v="86"/>
    <x v="7"/>
    <x v="136"/>
    <x v="19"/>
    <x v="4"/>
    <n v="1.3999999999999986"/>
    <n v="1.119999999999999"/>
    <n v="0"/>
  </r>
  <r>
    <n v="260"/>
    <n v="20240517"/>
    <n v="2.7"/>
    <n v="15.4"/>
    <n v="1020"/>
    <n v="1.8"/>
    <n v="1008.3"/>
    <n v="92"/>
    <x v="7"/>
    <x v="137"/>
    <x v="19"/>
    <x v="4"/>
    <n v="2.5999999999999996"/>
    <n v="2.0799999999999996"/>
    <n v="0"/>
  </r>
  <r>
    <n v="260"/>
    <n v="20240518"/>
    <n v="1.7"/>
    <n v="17"/>
    <n v="2039"/>
    <n v="-0.1"/>
    <n v="1010.5"/>
    <n v="79"/>
    <x v="7"/>
    <x v="138"/>
    <x v="19"/>
    <x v="4"/>
    <n v="1"/>
    <n v="0.8"/>
    <n v="0"/>
  </r>
  <r>
    <n v="260"/>
    <n v="20240519"/>
    <n v="3"/>
    <n v="17.7"/>
    <n v="2137"/>
    <n v="-0.1"/>
    <n v="1011"/>
    <n v="70"/>
    <x v="7"/>
    <x v="139"/>
    <x v="19"/>
    <x v="4"/>
    <n v="0.30000000000000071"/>
    <n v="0.24000000000000057"/>
    <n v="0"/>
  </r>
  <r>
    <n v="260"/>
    <n v="20240520"/>
    <n v="2.1"/>
    <n v="15.7"/>
    <n v="1207"/>
    <n v="2"/>
    <n v="1011"/>
    <n v="87"/>
    <x v="7"/>
    <x v="140"/>
    <x v="20"/>
    <x v="4"/>
    <n v="2.3000000000000007"/>
    <n v="1.8400000000000007"/>
    <n v="0"/>
  </r>
  <r>
    <n v="260"/>
    <n v="20240521"/>
    <n v="2.8"/>
    <n v="16.899999999999999"/>
    <n v="1795"/>
    <n v="23.2"/>
    <n v="1007.3"/>
    <n v="82"/>
    <x v="7"/>
    <x v="141"/>
    <x v="20"/>
    <x v="4"/>
    <n v="1.1000000000000014"/>
    <n v="0.88000000000000123"/>
    <n v="0"/>
  </r>
  <r>
    <n v="260"/>
    <n v="20240522"/>
    <n v="3.9"/>
    <n v="15.6"/>
    <n v="1117"/>
    <n v="2.9"/>
    <n v="1007.9"/>
    <n v="82"/>
    <x v="7"/>
    <x v="142"/>
    <x v="20"/>
    <x v="4"/>
    <n v="2.4000000000000004"/>
    <n v="1.9200000000000004"/>
    <n v="0"/>
  </r>
  <r>
    <n v="260"/>
    <n v="20240523"/>
    <n v="3"/>
    <n v="15.3"/>
    <n v="1224"/>
    <n v="-0.1"/>
    <n v="1014.5"/>
    <n v="80"/>
    <x v="7"/>
    <x v="143"/>
    <x v="20"/>
    <x v="4"/>
    <n v="2.6999999999999993"/>
    <n v="2.1599999999999997"/>
    <n v="0"/>
  </r>
  <r>
    <n v="260"/>
    <n v="20240524"/>
    <n v="1.7"/>
    <n v="14.5"/>
    <n v="758"/>
    <n v="6.8"/>
    <n v="1018.2"/>
    <n v="92"/>
    <x v="7"/>
    <x v="144"/>
    <x v="20"/>
    <x v="4"/>
    <n v="3.5"/>
    <n v="2.8000000000000003"/>
    <n v="0"/>
  </r>
  <r>
    <n v="260"/>
    <n v="20240525"/>
    <n v="2.1"/>
    <n v="15"/>
    <n v="1396"/>
    <n v="3.1"/>
    <n v="1016.2"/>
    <n v="88"/>
    <x v="7"/>
    <x v="145"/>
    <x v="20"/>
    <x v="4"/>
    <n v="3"/>
    <n v="2.4000000000000004"/>
    <n v="0"/>
  </r>
  <r>
    <n v="260"/>
    <n v="20240526"/>
    <n v="2.6"/>
    <n v="14.9"/>
    <n v="1466"/>
    <n v="6.9"/>
    <n v="1014.7"/>
    <n v="87"/>
    <x v="7"/>
    <x v="146"/>
    <x v="20"/>
    <x v="4"/>
    <n v="3.0999999999999996"/>
    <n v="2.48"/>
    <n v="0"/>
  </r>
  <r>
    <n v="260"/>
    <n v="20240527"/>
    <n v="2.4"/>
    <n v="14.2"/>
    <n v="1359"/>
    <n v="6.3"/>
    <n v="1016.6"/>
    <n v="81"/>
    <x v="7"/>
    <x v="147"/>
    <x v="21"/>
    <x v="4"/>
    <n v="3.8000000000000007"/>
    <n v="3.0400000000000009"/>
    <n v="0"/>
  </r>
  <r>
    <n v="260"/>
    <n v="20240528"/>
    <n v="3.6"/>
    <n v="14.1"/>
    <n v="1796"/>
    <n v="10.5"/>
    <n v="1015.1"/>
    <n v="85"/>
    <x v="7"/>
    <x v="148"/>
    <x v="21"/>
    <x v="4"/>
    <n v="3.9000000000000004"/>
    <n v="3.1200000000000006"/>
    <n v="0"/>
  </r>
  <r>
    <n v="260"/>
    <n v="20240529"/>
    <n v="3.6"/>
    <n v="14.5"/>
    <n v="1398"/>
    <n v="15.8"/>
    <n v="1008"/>
    <n v="88"/>
    <x v="7"/>
    <x v="149"/>
    <x v="21"/>
    <x v="4"/>
    <n v="3.5"/>
    <n v="2.8000000000000003"/>
    <n v="0"/>
  </r>
  <r>
    <n v="260"/>
    <n v="20240530"/>
    <n v="2.8"/>
    <n v="14.5"/>
    <n v="1822"/>
    <n v="0.1"/>
    <n v="1006.9"/>
    <n v="82"/>
    <x v="7"/>
    <x v="150"/>
    <x v="21"/>
    <x v="4"/>
    <n v="3.5"/>
    <n v="2.8000000000000003"/>
    <n v="0"/>
  </r>
  <r>
    <n v="260"/>
    <n v="20240531"/>
    <n v="2.9"/>
    <n v="15.6"/>
    <n v="1614"/>
    <n v="0.5"/>
    <n v="1012.1"/>
    <n v="82"/>
    <x v="7"/>
    <x v="151"/>
    <x v="21"/>
    <x v="4"/>
    <n v="2.4000000000000004"/>
    <n v="1.9200000000000004"/>
    <n v="0"/>
  </r>
  <r>
    <n v="260"/>
    <n v="20240601"/>
    <n v="4.3"/>
    <n v="15.3"/>
    <n v="431"/>
    <n v="4.4000000000000004"/>
    <n v="1018.4"/>
    <n v="93"/>
    <x v="7"/>
    <x v="152"/>
    <x v="21"/>
    <x v="5"/>
    <n v="2.6999999999999993"/>
    <n v="2.1599999999999997"/>
    <n v="0"/>
  </r>
  <r>
    <n v="260"/>
    <n v="20240602"/>
    <n v="3.6"/>
    <n v="14.3"/>
    <n v="1912"/>
    <n v="0"/>
    <n v="1023.2"/>
    <n v="73"/>
    <x v="7"/>
    <x v="153"/>
    <x v="21"/>
    <x v="5"/>
    <n v="3.6999999999999993"/>
    <n v="2.9599999999999995"/>
    <n v="0"/>
  </r>
  <r>
    <n v="260"/>
    <n v="20240603"/>
    <n v="1.8"/>
    <n v="14.3"/>
    <n v="1391"/>
    <n v="0"/>
    <n v="1020"/>
    <n v="78"/>
    <x v="7"/>
    <x v="154"/>
    <x v="22"/>
    <x v="5"/>
    <n v="3.6999999999999993"/>
    <n v="2.9599999999999995"/>
    <n v="0"/>
  </r>
  <r>
    <n v="260"/>
    <n v="20240604"/>
    <n v="3.2"/>
    <n v="16.600000000000001"/>
    <n v="1623"/>
    <n v="4.9000000000000004"/>
    <n v="1011.5"/>
    <n v="81"/>
    <x v="7"/>
    <x v="155"/>
    <x v="22"/>
    <x v="5"/>
    <n v="1.3999999999999986"/>
    <n v="1.119999999999999"/>
    <n v="0"/>
  </r>
  <r>
    <n v="260"/>
    <n v="20240605"/>
    <n v="3"/>
    <n v="12.6"/>
    <n v="2593"/>
    <n v="1.2"/>
    <n v="1013.1"/>
    <n v="70"/>
    <x v="7"/>
    <x v="156"/>
    <x v="22"/>
    <x v="5"/>
    <n v="5.4"/>
    <n v="4.32"/>
    <n v="0"/>
  </r>
  <r>
    <n v="260"/>
    <n v="20240606"/>
    <n v="2.2999999999999998"/>
    <n v="12.4"/>
    <n v="2049"/>
    <n v="0"/>
    <n v="1017.2"/>
    <n v="70"/>
    <x v="7"/>
    <x v="157"/>
    <x v="22"/>
    <x v="5"/>
    <n v="5.6"/>
    <n v="4.4799999999999995"/>
    <n v="0"/>
  </r>
  <r>
    <n v="260"/>
    <n v="20240607"/>
    <n v="2.7"/>
    <n v="13.2"/>
    <n v="2078"/>
    <n v="-0.1"/>
    <n v="1017.7"/>
    <n v="72"/>
    <x v="7"/>
    <x v="158"/>
    <x v="22"/>
    <x v="5"/>
    <n v="4.8000000000000007"/>
    <n v="3.8400000000000007"/>
    <n v="0"/>
  </r>
  <r>
    <n v="260"/>
    <n v="20240608"/>
    <n v="3.6"/>
    <n v="13.1"/>
    <n v="1618"/>
    <n v="0.3"/>
    <n v="1012.3"/>
    <n v="81"/>
    <x v="7"/>
    <x v="159"/>
    <x v="22"/>
    <x v="5"/>
    <n v="4.9000000000000004"/>
    <n v="3.9200000000000004"/>
    <n v="0"/>
  </r>
  <r>
    <n v="260"/>
    <n v="20240609"/>
    <n v="3.3"/>
    <n v="13"/>
    <n v="2196"/>
    <n v="-0.1"/>
    <n v="1010.5"/>
    <n v="69"/>
    <x v="7"/>
    <x v="160"/>
    <x v="22"/>
    <x v="5"/>
    <n v="5"/>
    <n v="4"/>
    <n v="0"/>
  </r>
  <r>
    <n v="260"/>
    <n v="20240610"/>
    <n v="3.6"/>
    <n v="11.3"/>
    <n v="933"/>
    <n v="17.399999999999999"/>
    <n v="1006.1"/>
    <n v="90"/>
    <x v="7"/>
    <x v="161"/>
    <x v="23"/>
    <x v="5"/>
    <n v="6.6999999999999993"/>
    <n v="5.3599999999999994"/>
    <n v="0"/>
  </r>
  <r>
    <n v="260"/>
    <n v="20240611"/>
    <n v="3.3"/>
    <n v="11.9"/>
    <n v="2302"/>
    <n v="3.5"/>
    <n v="1015.6"/>
    <n v="79"/>
    <x v="7"/>
    <x v="162"/>
    <x v="23"/>
    <x v="5"/>
    <n v="6.1"/>
    <n v="4.88"/>
    <n v="0"/>
  </r>
  <r>
    <n v="260"/>
    <n v="20240612"/>
    <n v="2.6"/>
    <n v="11.5"/>
    <n v="1811"/>
    <n v="0.8"/>
    <n v="1019.5"/>
    <n v="79"/>
    <x v="7"/>
    <x v="163"/>
    <x v="23"/>
    <x v="5"/>
    <n v="6.5"/>
    <n v="5.2"/>
    <n v="0"/>
  </r>
  <r>
    <n v="260"/>
    <n v="20240613"/>
    <n v="2.8"/>
    <n v="14.4"/>
    <n v="1983"/>
    <n v="0"/>
    <n v="1014.9"/>
    <n v="72"/>
    <x v="7"/>
    <x v="164"/>
    <x v="23"/>
    <x v="5"/>
    <n v="3.5999999999999996"/>
    <n v="2.88"/>
    <n v="0"/>
  </r>
  <r>
    <n v="260"/>
    <n v="20240614"/>
    <n v="3.4"/>
    <n v="15"/>
    <n v="906"/>
    <n v="6"/>
    <n v="1005.1"/>
    <n v="82"/>
    <x v="7"/>
    <x v="165"/>
    <x v="23"/>
    <x v="5"/>
    <n v="3"/>
    <n v="2.4000000000000004"/>
    <n v="0"/>
  </r>
  <r>
    <n v="260"/>
    <n v="20240615"/>
    <n v="5.4"/>
    <n v="14.3"/>
    <n v="1462"/>
    <n v="2.8"/>
    <n v="1002.5"/>
    <n v="78"/>
    <x v="7"/>
    <x v="166"/>
    <x v="23"/>
    <x v="5"/>
    <n v="3.6999999999999993"/>
    <n v="2.9599999999999995"/>
    <n v="0"/>
  </r>
  <r>
    <n v="260"/>
    <n v="20240616"/>
    <n v="3.5"/>
    <n v="14.4"/>
    <n v="1577"/>
    <n v="9.1"/>
    <n v="1005.5"/>
    <n v="84"/>
    <x v="7"/>
    <x v="167"/>
    <x v="23"/>
    <x v="5"/>
    <n v="3.5999999999999996"/>
    <n v="2.88"/>
    <n v="0"/>
  </r>
  <r>
    <n v="260"/>
    <n v="20240617"/>
    <n v="2.8"/>
    <n v="16.3"/>
    <n v="2409"/>
    <n v="0"/>
    <n v="1011.3"/>
    <n v="71"/>
    <x v="7"/>
    <x v="168"/>
    <x v="24"/>
    <x v="5"/>
    <n v="1.6999999999999993"/>
    <n v="1.3599999999999994"/>
    <n v="0"/>
  </r>
  <r>
    <n v="260"/>
    <n v="20240618"/>
    <n v="1.4"/>
    <n v="15.2"/>
    <n v="652"/>
    <n v="3.1"/>
    <n v="1014"/>
    <n v="91"/>
    <x v="7"/>
    <x v="169"/>
    <x v="24"/>
    <x v="5"/>
    <n v="2.8000000000000007"/>
    <n v="2.2400000000000007"/>
    <n v="0"/>
  </r>
  <r>
    <n v="260"/>
    <n v="20240619"/>
    <n v="3"/>
    <n v="15.6"/>
    <n v="2681"/>
    <n v="0"/>
    <n v="1019.6"/>
    <n v="76"/>
    <x v="7"/>
    <x v="170"/>
    <x v="24"/>
    <x v="5"/>
    <n v="2.4000000000000004"/>
    <n v="1.9200000000000004"/>
    <n v="0"/>
  </r>
  <r>
    <n v="260"/>
    <n v="20240620"/>
    <n v="2.2999999999999998"/>
    <n v="16.399999999999999"/>
    <n v="1678"/>
    <n v="-0.1"/>
    <n v="1019.4"/>
    <n v="76"/>
    <x v="7"/>
    <x v="171"/>
    <x v="24"/>
    <x v="5"/>
    <n v="1.6000000000000014"/>
    <n v="1.2800000000000011"/>
    <n v="0"/>
  </r>
  <r>
    <n v="260"/>
    <n v="20240621"/>
    <n v="2.2000000000000002"/>
    <n v="16.3"/>
    <n v="898"/>
    <n v="1"/>
    <n v="1012.5"/>
    <n v="86"/>
    <x v="7"/>
    <x v="172"/>
    <x v="24"/>
    <x v="5"/>
    <n v="1.6999999999999993"/>
    <n v="1.3599999999999994"/>
    <n v="0"/>
  </r>
  <r>
    <n v="260"/>
    <n v="20240622"/>
    <n v="2.8"/>
    <n v="16.3"/>
    <n v="1667"/>
    <n v="-0.1"/>
    <n v="1013.3"/>
    <n v="80"/>
    <x v="7"/>
    <x v="173"/>
    <x v="24"/>
    <x v="5"/>
    <n v="1.6999999999999993"/>
    <n v="1.3599999999999994"/>
    <n v="0"/>
  </r>
  <r>
    <n v="260"/>
    <n v="20240623"/>
    <n v="1.9"/>
    <n v="17.8"/>
    <n v="2315"/>
    <n v="0"/>
    <n v="1019.5"/>
    <n v="74"/>
    <x v="7"/>
    <x v="174"/>
    <x v="24"/>
    <x v="5"/>
    <n v="0.19999999999999929"/>
    <n v="0.15999999999999945"/>
    <n v="0"/>
  </r>
  <r>
    <n v="260"/>
    <n v="20240624"/>
    <n v="1.5"/>
    <n v="20"/>
    <n v="2876"/>
    <n v="0"/>
    <n v="1019.8"/>
    <n v="68"/>
    <x v="7"/>
    <x v="175"/>
    <x v="25"/>
    <x v="5"/>
    <n v="0"/>
    <n v="0"/>
    <n v="2"/>
  </r>
  <r>
    <n v="260"/>
    <n v="20240625"/>
    <n v="2.5"/>
    <n v="22.6"/>
    <n v="2815"/>
    <n v="0"/>
    <n v="1015.4"/>
    <n v="67"/>
    <x v="7"/>
    <x v="176"/>
    <x v="25"/>
    <x v="5"/>
    <n v="0"/>
    <n v="0"/>
    <n v="4.6000000000000014"/>
  </r>
  <r>
    <n v="260"/>
    <n v="20240626"/>
    <n v="2"/>
    <n v="24.1"/>
    <n v="2991"/>
    <n v="0"/>
    <n v="1010.7"/>
    <n v="66"/>
    <x v="7"/>
    <x v="177"/>
    <x v="25"/>
    <x v="5"/>
    <n v="0"/>
    <n v="0"/>
    <n v="6.1000000000000014"/>
  </r>
  <r>
    <n v="260"/>
    <n v="20240627"/>
    <n v="3.1"/>
    <n v="22.7"/>
    <n v="2655"/>
    <n v="0"/>
    <n v="1008.6"/>
    <n v="66"/>
    <x v="7"/>
    <x v="178"/>
    <x v="25"/>
    <x v="5"/>
    <n v="0"/>
    <n v="0"/>
    <n v="4.6999999999999993"/>
  </r>
  <r>
    <n v="260"/>
    <n v="20240628"/>
    <n v="3.5"/>
    <n v="17.2"/>
    <n v="2268"/>
    <n v="0"/>
    <n v="1015.6"/>
    <n v="69"/>
    <x v="7"/>
    <x v="179"/>
    <x v="25"/>
    <x v="5"/>
    <n v="0.80000000000000071"/>
    <n v="0.64000000000000057"/>
    <n v="0"/>
  </r>
  <r>
    <n v="260"/>
    <n v="20240629"/>
    <n v="1.9"/>
    <n v="18.3"/>
    <n v="2644"/>
    <n v="0.9"/>
    <n v="1013.3"/>
    <n v="73"/>
    <x v="7"/>
    <x v="180"/>
    <x v="25"/>
    <x v="5"/>
    <n v="0"/>
    <n v="0"/>
    <n v="0.30000000000000071"/>
  </r>
  <r>
    <n v="260"/>
    <n v="20240630"/>
    <n v="3"/>
    <n v="17.7"/>
    <n v="1832"/>
    <n v="1.1000000000000001"/>
    <n v="1010.2"/>
    <n v="76"/>
    <x v="7"/>
    <x v="181"/>
    <x v="25"/>
    <x v="5"/>
    <n v="0.30000000000000071"/>
    <n v="0.24000000000000057"/>
    <n v="0"/>
  </r>
  <r>
    <n v="260"/>
    <n v="20240701"/>
    <n v="3.3"/>
    <n v="16.3"/>
    <n v="1930"/>
    <n v="-0.1"/>
    <n v="1015.4"/>
    <n v="72"/>
    <x v="7"/>
    <x v="182"/>
    <x v="26"/>
    <x v="6"/>
    <n v="1.6999999999999993"/>
    <n v="1.3599999999999994"/>
    <n v="0"/>
  </r>
  <r>
    <n v="260"/>
    <n v="20240702"/>
    <n v="2.9"/>
    <n v="15.2"/>
    <n v="1429"/>
    <n v="4.5999999999999996"/>
    <n v="1014.6"/>
    <n v="79"/>
    <x v="7"/>
    <x v="183"/>
    <x v="26"/>
    <x v="6"/>
    <n v="2.8000000000000007"/>
    <n v="2.2400000000000007"/>
    <n v="0"/>
  </r>
  <r>
    <n v="260"/>
    <n v="20240703"/>
    <n v="2.8"/>
    <n v="13.6"/>
    <n v="1123"/>
    <n v="8"/>
    <n v="1009"/>
    <n v="85"/>
    <x v="7"/>
    <x v="184"/>
    <x v="26"/>
    <x v="6"/>
    <n v="4.4000000000000004"/>
    <n v="3.5200000000000005"/>
    <n v="0"/>
  </r>
  <r>
    <n v="260"/>
    <n v="20240704"/>
    <n v="4.5"/>
    <n v="16"/>
    <n v="2554"/>
    <n v="8"/>
    <n v="1007.4"/>
    <n v="67"/>
    <x v="7"/>
    <x v="185"/>
    <x v="26"/>
    <x v="6"/>
    <n v="2"/>
    <n v="1.6"/>
    <n v="0"/>
  </r>
  <r>
    <n v="260"/>
    <n v="20240705"/>
    <n v="4"/>
    <n v="15.8"/>
    <n v="571"/>
    <n v="0.6"/>
    <n v="1007.7"/>
    <n v="86"/>
    <x v="7"/>
    <x v="186"/>
    <x v="26"/>
    <x v="6"/>
    <n v="2.1999999999999993"/>
    <n v="1.7599999999999996"/>
    <n v="0"/>
  </r>
  <r>
    <n v="260"/>
    <n v="20240706"/>
    <n v="5.3"/>
    <n v="16.5"/>
    <n v="1818"/>
    <n v="0.8"/>
    <n v="1002.4"/>
    <n v="75"/>
    <x v="7"/>
    <x v="187"/>
    <x v="26"/>
    <x v="6"/>
    <n v="1.5"/>
    <n v="1.2000000000000002"/>
    <n v="0"/>
  </r>
  <r>
    <n v="260"/>
    <n v="20240707"/>
    <n v="3.3"/>
    <n v="14.7"/>
    <n v="1389"/>
    <n v="1.6"/>
    <n v="1012.2"/>
    <n v="82"/>
    <x v="7"/>
    <x v="188"/>
    <x v="26"/>
    <x v="6"/>
    <n v="3.3000000000000007"/>
    <n v="2.6400000000000006"/>
    <n v="0"/>
  </r>
  <r>
    <n v="260"/>
    <n v="20240708"/>
    <n v="2.6"/>
    <n v="17.2"/>
    <n v="2183"/>
    <n v="0"/>
    <n v="1017"/>
    <n v="72"/>
    <x v="7"/>
    <x v="189"/>
    <x v="27"/>
    <x v="6"/>
    <n v="0.80000000000000071"/>
    <n v="0.64000000000000057"/>
    <n v="0"/>
  </r>
  <r>
    <n v="260"/>
    <n v="20240709"/>
    <n v="2.8"/>
    <n v="21"/>
    <n v="1833"/>
    <n v="13.1"/>
    <n v="1013"/>
    <n v="73"/>
    <x v="7"/>
    <x v="190"/>
    <x v="27"/>
    <x v="6"/>
    <n v="0"/>
    <n v="0"/>
    <n v="3"/>
  </r>
  <r>
    <n v="260"/>
    <n v="20240710"/>
    <n v="3.2"/>
    <n v="19"/>
    <n v="1837"/>
    <n v="5.6"/>
    <n v="1014.4"/>
    <n v="81"/>
    <x v="7"/>
    <x v="191"/>
    <x v="27"/>
    <x v="6"/>
    <n v="0"/>
    <n v="0"/>
    <n v="1"/>
  </r>
  <r>
    <n v="260"/>
    <n v="20240711"/>
    <n v="2.7"/>
    <n v="17.2"/>
    <n v="1732"/>
    <n v="0"/>
    <n v="1017.1"/>
    <n v="76"/>
    <x v="7"/>
    <x v="192"/>
    <x v="27"/>
    <x v="6"/>
    <n v="0.80000000000000071"/>
    <n v="0.64000000000000057"/>
    <n v="0"/>
  </r>
  <r>
    <n v="260"/>
    <n v="20240712"/>
    <n v="2.8"/>
    <n v="14.4"/>
    <n v="537"/>
    <n v="25.3"/>
    <n v="1012.8"/>
    <n v="91"/>
    <x v="7"/>
    <x v="193"/>
    <x v="27"/>
    <x v="6"/>
    <n v="3.5999999999999996"/>
    <n v="2.88"/>
    <n v="0"/>
  </r>
  <r>
    <n v="260"/>
    <n v="20240713"/>
    <n v="3.8"/>
    <n v="14.8"/>
    <n v="1231"/>
    <n v="2.9"/>
    <n v="1011.4"/>
    <n v="84"/>
    <x v="7"/>
    <x v="194"/>
    <x v="27"/>
    <x v="6"/>
    <n v="3.1999999999999993"/>
    <n v="2.5599999999999996"/>
    <n v="0"/>
  </r>
  <r>
    <n v="260"/>
    <n v="20240714"/>
    <n v="3.7"/>
    <n v="16.7"/>
    <n v="2369"/>
    <n v="0"/>
    <n v="1012.1"/>
    <n v="71"/>
    <x v="7"/>
    <x v="195"/>
    <x v="27"/>
    <x v="6"/>
    <n v="1.3000000000000007"/>
    <n v="1.0400000000000007"/>
    <n v="0"/>
  </r>
  <r>
    <n v="260"/>
    <n v="20240715"/>
    <n v="1.9"/>
    <n v="18.8"/>
    <n v="2309"/>
    <n v="2.4"/>
    <n v="1010.2"/>
    <n v="75"/>
    <x v="7"/>
    <x v="196"/>
    <x v="28"/>
    <x v="6"/>
    <n v="0"/>
    <n v="0"/>
    <n v="0.80000000000000071"/>
  </r>
  <r>
    <n v="260"/>
    <n v="20240716"/>
    <n v="4.5"/>
    <n v="17.7"/>
    <n v="1455"/>
    <n v="1.8"/>
    <n v="1010.2"/>
    <n v="81"/>
    <x v="7"/>
    <x v="197"/>
    <x v="28"/>
    <x v="6"/>
    <n v="0.30000000000000071"/>
    <n v="0.24000000000000057"/>
    <n v="0"/>
  </r>
  <r>
    <n v="260"/>
    <n v="20240717"/>
    <n v="2.2000000000000002"/>
    <n v="17.899999999999999"/>
    <n v="2043"/>
    <n v="0"/>
    <n v="1020.2"/>
    <n v="78"/>
    <x v="7"/>
    <x v="198"/>
    <x v="28"/>
    <x v="6"/>
    <n v="0.10000000000000142"/>
    <n v="8.000000000000114E-2"/>
    <n v="0"/>
  </r>
  <r>
    <n v="260"/>
    <n v="20240718"/>
    <n v="1.6"/>
    <n v="20.2"/>
    <n v="2659"/>
    <n v="0"/>
    <n v="1022"/>
    <n v="73"/>
    <x v="7"/>
    <x v="199"/>
    <x v="28"/>
    <x v="6"/>
    <n v="0"/>
    <n v="0"/>
    <n v="2.1999999999999993"/>
  </r>
  <r>
    <n v="260"/>
    <n v="20240719"/>
    <n v="1.7"/>
    <n v="21.8"/>
    <n v="1711"/>
    <n v="-0.1"/>
    <n v="1017.8"/>
    <n v="76"/>
    <x v="7"/>
    <x v="200"/>
    <x v="28"/>
    <x v="6"/>
    <n v="0"/>
    <n v="0"/>
    <n v="3.8000000000000007"/>
  </r>
  <r>
    <n v="260"/>
    <n v="20240720"/>
    <n v="2.1"/>
    <n v="23"/>
    <n v="2513"/>
    <n v="-0.1"/>
    <n v="1008.9"/>
    <n v="72"/>
    <x v="7"/>
    <x v="201"/>
    <x v="28"/>
    <x v="6"/>
    <n v="0"/>
    <n v="0"/>
    <n v="5"/>
  </r>
  <r>
    <n v="260"/>
    <n v="20240721"/>
    <n v="2.1"/>
    <n v="19.5"/>
    <n v="766"/>
    <n v="6"/>
    <n v="1009.1"/>
    <n v="87"/>
    <x v="7"/>
    <x v="202"/>
    <x v="28"/>
    <x v="6"/>
    <n v="0"/>
    <n v="0"/>
    <n v="1.5"/>
  </r>
  <r>
    <n v="260"/>
    <n v="20240722"/>
    <n v="2.9"/>
    <n v="19.399999999999999"/>
    <n v="2203"/>
    <n v="0"/>
    <n v="1016.2"/>
    <n v="74"/>
    <x v="7"/>
    <x v="203"/>
    <x v="29"/>
    <x v="6"/>
    <n v="0"/>
    <n v="0"/>
    <n v="1.3999999999999986"/>
  </r>
  <r>
    <n v="260"/>
    <n v="20240723"/>
    <n v="3.2"/>
    <n v="19.399999999999999"/>
    <n v="1358"/>
    <n v="1.6"/>
    <n v="1016.5"/>
    <n v="80"/>
    <x v="7"/>
    <x v="204"/>
    <x v="29"/>
    <x v="6"/>
    <n v="0"/>
    <n v="0"/>
    <n v="1.3999999999999986"/>
  </r>
  <r>
    <n v="260"/>
    <n v="20240724"/>
    <n v="2.2000000000000002"/>
    <n v="17.600000000000001"/>
    <n v="2292"/>
    <n v="-0.1"/>
    <n v="1020.5"/>
    <n v="72"/>
    <x v="7"/>
    <x v="205"/>
    <x v="29"/>
    <x v="6"/>
    <n v="0.39999999999999858"/>
    <n v="0.3199999999999989"/>
    <n v="0"/>
  </r>
  <r>
    <n v="260"/>
    <n v="20240725"/>
    <n v="2.7"/>
    <n v="18.8"/>
    <n v="1245"/>
    <n v="1.7"/>
    <n v="1013"/>
    <n v="79"/>
    <x v="7"/>
    <x v="206"/>
    <x v="29"/>
    <x v="6"/>
    <n v="0"/>
    <n v="0"/>
    <n v="0.80000000000000071"/>
  </r>
  <r>
    <n v="260"/>
    <n v="20240726"/>
    <n v="2.4"/>
    <n v="18.5"/>
    <n v="1607"/>
    <n v="3.9"/>
    <n v="1010.8"/>
    <n v="82"/>
    <x v="7"/>
    <x v="207"/>
    <x v="29"/>
    <x v="6"/>
    <n v="0"/>
    <n v="0"/>
    <n v="0.5"/>
  </r>
  <r>
    <n v="260"/>
    <n v="20240727"/>
    <n v="1.8"/>
    <n v="17.899999999999999"/>
    <n v="2058"/>
    <n v="0"/>
    <n v="1014.5"/>
    <n v="75"/>
    <x v="7"/>
    <x v="208"/>
    <x v="29"/>
    <x v="6"/>
    <n v="0.10000000000000142"/>
    <n v="8.000000000000114E-2"/>
    <n v="0"/>
  </r>
  <r>
    <n v="260"/>
    <n v="20240728"/>
    <n v="2.2000000000000002"/>
    <n v="18.3"/>
    <n v="2455"/>
    <n v="0"/>
    <n v="1024.8"/>
    <n v="73"/>
    <x v="7"/>
    <x v="209"/>
    <x v="29"/>
    <x v="6"/>
    <n v="0"/>
    <n v="0"/>
    <n v="0.30000000000000071"/>
  </r>
  <r>
    <n v="260"/>
    <n v="20240729"/>
    <n v="2.2999999999999998"/>
    <n v="19.5"/>
    <n v="2726"/>
    <n v="0"/>
    <n v="1022.6"/>
    <n v="70"/>
    <x v="7"/>
    <x v="210"/>
    <x v="30"/>
    <x v="6"/>
    <n v="0"/>
    <n v="0"/>
    <n v="1.5"/>
  </r>
  <r>
    <n v="260"/>
    <n v="20240730"/>
    <n v="1.8"/>
    <n v="22.8"/>
    <n v="2528"/>
    <n v="0"/>
    <n v="1016.6"/>
    <n v="65"/>
    <x v="7"/>
    <x v="211"/>
    <x v="30"/>
    <x v="6"/>
    <n v="0"/>
    <n v="0"/>
    <n v="4.8000000000000007"/>
  </r>
  <r>
    <n v="260"/>
    <n v="20240731"/>
    <n v="2.6"/>
    <n v="21.6"/>
    <n v="2243"/>
    <n v="0"/>
    <n v="1015"/>
    <n v="67"/>
    <x v="7"/>
    <x v="212"/>
    <x v="30"/>
    <x v="6"/>
    <n v="0"/>
    <n v="0"/>
    <n v="3.6000000000000014"/>
  </r>
  <r>
    <n v="260"/>
    <n v="20240801"/>
    <n v="2.1"/>
    <n v="19.5"/>
    <n v="1139"/>
    <n v="0"/>
    <n v="1012.7"/>
    <n v="79"/>
    <x v="7"/>
    <x v="213"/>
    <x v="30"/>
    <x v="7"/>
    <n v="0"/>
    <n v="0"/>
    <n v="1.5"/>
  </r>
  <r>
    <n v="260"/>
    <n v="20240802"/>
    <n v="1.2"/>
    <n v="19.899999999999999"/>
    <n v="2185"/>
    <n v="0"/>
    <n v="1012.4"/>
    <n v="74"/>
    <x v="7"/>
    <x v="214"/>
    <x v="30"/>
    <x v="7"/>
    <n v="0"/>
    <n v="0"/>
    <n v="1.8999999999999986"/>
  </r>
  <r>
    <n v="260"/>
    <n v="20240803"/>
    <n v="2.9"/>
    <n v="20.3"/>
    <n v="1497"/>
    <n v="1"/>
    <n v="1011.3"/>
    <n v="81"/>
    <x v="7"/>
    <x v="215"/>
    <x v="30"/>
    <x v="7"/>
    <n v="0"/>
    <n v="0"/>
    <n v="2.3000000000000007"/>
  </r>
  <r>
    <n v="260"/>
    <n v="20240804"/>
    <n v="1.9"/>
    <n v="17.8"/>
    <n v="1532"/>
    <n v="0"/>
    <n v="1014.9"/>
    <n v="74"/>
    <x v="7"/>
    <x v="216"/>
    <x v="30"/>
    <x v="7"/>
    <n v="0.19999999999999929"/>
    <n v="0.15999999999999945"/>
    <n v="0"/>
  </r>
  <r>
    <n v="260"/>
    <n v="20240805"/>
    <n v="2.2000000000000002"/>
    <n v="19.2"/>
    <n v="2437"/>
    <n v="0"/>
    <n v="1014"/>
    <n v="74"/>
    <x v="7"/>
    <x v="217"/>
    <x v="31"/>
    <x v="7"/>
    <n v="0"/>
    <n v="0"/>
    <n v="1.1999999999999993"/>
  </r>
  <r>
    <n v="260"/>
    <n v="20240806"/>
    <n v="2.4"/>
    <n v="21.4"/>
    <n v="2328"/>
    <n v="0"/>
    <n v="1010.5"/>
    <n v="71"/>
    <x v="7"/>
    <x v="218"/>
    <x v="31"/>
    <x v="7"/>
    <n v="0"/>
    <n v="0"/>
    <n v="3.3999999999999986"/>
  </r>
  <r>
    <n v="260"/>
    <n v="20240807"/>
    <n v="2.5"/>
    <n v="19.8"/>
    <n v="1699"/>
    <n v="3"/>
    <n v="1012.4"/>
    <n v="67"/>
    <x v="7"/>
    <x v="219"/>
    <x v="31"/>
    <x v="7"/>
    <n v="0"/>
    <n v="0"/>
    <n v="1.8000000000000007"/>
  </r>
  <r>
    <n v="260"/>
    <n v="20240808"/>
    <n v="3.5"/>
    <n v="20.6"/>
    <n v="2145"/>
    <n v="-0.1"/>
    <n v="1015"/>
    <n v="65"/>
    <x v="7"/>
    <x v="220"/>
    <x v="31"/>
    <x v="7"/>
    <n v="0"/>
    <n v="0"/>
    <n v="2.6000000000000014"/>
  </r>
  <r>
    <n v="260"/>
    <n v="20240809"/>
    <n v="4.3"/>
    <n v="20"/>
    <n v="1212"/>
    <n v="1.2"/>
    <n v="1014"/>
    <n v="79"/>
    <x v="7"/>
    <x v="221"/>
    <x v="31"/>
    <x v="7"/>
    <n v="0"/>
    <n v="0"/>
    <n v="2"/>
  </r>
  <r>
    <n v="260"/>
    <n v="20240810"/>
    <n v="3.2"/>
    <n v="20.3"/>
    <n v="2114"/>
    <n v="0"/>
    <n v="1019.7"/>
    <n v="69"/>
    <x v="7"/>
    <x v="222"/>
    <x v="31"/>
    <x v="7"/>
    <n v="0"/>
    <n v="0"/>
    <n v="2.3000000000000007"/>
  </r>
  <r>
    <n v="260"/>
    <n v="20240811"/>
    <n v="2"/>
    <n v="21.8"/>
    <n v="2236"/>
    <n v="0"/>
    <n v="1020.7"/>
    <n v="69"/>
    <x v="7"/>
    <x v="223"/>
    <x v="31"/>
    <x v="7"/>
    <n v="0"/>
    <n v="0"/>
    <n v="3.8000000000000007"/>
  </r>
  <r>
    <n v="260"/>
    <n v="20240812"/>
    <n v="3.1"/>
    <n v="24.5"/>
    <n v="2442"/>
    <n v="0"/>
    <n v="1011.4"/>
    <n v="67"/>
    <x v="7"/>
    <x v="224"/>
    <x v="32"/>
    <x v="7"/>
    <n v="0"/>
    <n v="0"/>
    <n v="6.5"/>
  </r>
  <r>
    <n v="260"/>
    <n v="20240813"/>
    <n v="2.1"/>
    <n v="24.4"/>
    <n v="2136"/>
    <n v="4.0999999999999996"/>
    <n v="1009.1"/>
    <n v="77"/>
    <x v="7"/>
    <x v="225"/>
    <x v="32"/>
    <x v="7"/>
    <n v="0"/>
    <n v="0"/>
    <n v="6.3999999999999986"/>
  </r>
  <r>
    <n v="260"/>
    <n v="20240814"/>
    <n v="1.3"/>
    <n v="20.9"/>
    <n v="808"/>
    <n v="-0.1"/>
    <n v="1012.2"/>
    <n v="88"/>
    <x v="7"/>
    <x v="226"/>
    <x v="32"/>
    <x v="7"/>
    <n v="0"/>
    <n v="0"/>
    <n v="2.8999999999999986"/>
  </r>
  <r>
    <n v="260"/>
    <n v="20240815"/>
    <n v="3.4"/>
    <n v="21.2"/>
    <n v="1995"/>
    <n v="0"/>
    <n v="1015.3"/>
    <n v="75"/>
    <x v="7"/>
    <x v="227"/>
    <x v="32"/>
    <x v="7"/>
    <n v="0"/>
    <n v="0"/>
    <n v="3.1999999999999993"/>
  </r>
  <r>
    <n v="260"/>
    <n v="20240816"/>
    <n v="2.2000000000000002"/>
    <n v="19.100000000000001"/>
    <n v="523"/>
    <n v="9.8000000000000007"/>
    <n v="1014.2"/>
    <n v="92"/>
    <x v="7"/>
    <x v="228"/>
    <x v="32"/>
    <x v="7"/>
    <n v="0"/>
    <n v="0"/>
    <n v="1.1000000000000014"/>
  </r>
  <r>
    <n v="260"/>
    <n v="20240817"/>
    <n v="1.8"/>
    <n v="18.100000000000001"/>
    <n v="2351"/>
    <n v="0"/>
    <n v="1013.1"/>
    <n v="74"/>
    <x v="7"/>
    <x v="229"/>
    <x v="32"/>
    <x v="7"/>
    <n v="0"/>
    <n v="0"/>
    <n v="0.10000000000000142"/>
  </r>
  <r>
    <n v="260"/>
    <n v="20240818"/>
    <n v="1.8"/>
    <n v="17"/>
    <n v="1505"/>
    <n v="0"/>
    <n v="1013.2"/>
    <n v="78"/>
    <x v="7"/>
    <x v="230"/>
    <x v="32"/>
    <x v="7"/>
    <n v="1"/>
    <n v="0.8"/>
    <n v="0"/>
  </r>
  <r>
    <n v="260"/>
    <n v="20240819"/>
    <n v="2.1"/>
    <n v="17.100000000000001"/>
    <n v="2041"/>
    <n v="0"/>
    <n v="1017.2"/>
    <n v="73"/>
    <x v="7"/>
    <x v="231"/>
    <x v="33"/>
    <x v="7"/>
    <n v="0.89999999999999858"/>
    <n v="0.71999999999999886"/>
    <n v="0"/>
  </r>
  <r>
    <n v="260"/>
    <n v="20240820"/>
    <n v="3.1"/>
    <n v="18"/>
    <n v="1252"/>
    <n v="11.9"/>
    <n v="1010.8"/>
    <n v="83"/>
    <x v="7"/>
    <x v="232"/>
    <x v="33"/>
    <x v="7"/>
    <n v="0"/>
    <n v="0"/>
    <n v="0"/>
  </r>
  <r>
    <n v="260"/>
    <n v="20240821"/>
    <n v="3.5"/>
    <n v="16.100000000000001"/>
    <n v="1851"/>
    <n v="0.1"/>
    <n v="1015.7"/>
    <n v="68"/>
    <x v="7"/>
    <x v="233"/>
    <x v="33"/>
    <x v="7"/>
    <n v="1.8999999999999986"/>
    <n v="1.5199999999999989"/>
    <n v="0"/>
  </r>
  <r>
    <n v="260"/>
    <n v="20240822"/>
    <n v="4.7"/>
    <n v="18.899999999999999"/>
    <n v="1458"/>
    <n v="-0.1"/>
    <n v="1009.4"/>
    <n v="64"/>
    <x v="7"/>
    <x v="234"/>
    <x v="33"/>
    <x v="7"/>
    <n v="0"/>
    <n v="0"/>
    <n v="0.89999999999999858"/>
  </r>
  <r>
    <n v="260"/>
    <n v="20240823"/>
    <n v="4.5999999999999996"/>
    <n v="18.8"/>
    <n v="1267"/>
    <n v="1.7"/>
    <n v="1006.2"/>
    <n v="75"/>
    <x v="7"/>
    <x v="235"/>
    <x v="33"/>
    <x v="7"/>
    <n v="0"/>
    <n v="0"/>
    <n v="0.80000000000000071"/>
  </r>
  <r>
    <n v="260"/>
    <n v="20240824"/>
    <n v="3.7"/>
    <n v="19"/>
    <n v="1097"/>
    <n v="7.7"/>
    <n v="1006.3"/>
    <n v="84"/>
    <x v="7"/>
    <x v="236"/>
    <x v="33"/>
    <x v="7"/>
    <n v="0"/>
    <n v="0"/>
    <n v="1"/>
  </r>
  <r>
    <n v="260"/>
    <n v="20240825"/>
    <n v="3.9"/>
    <n v="16.399999999999999"/>
    <n v="1588"/>
    <n v="-0.1"/>
    <n v="1018.8"/>
    <n v="71"/>
    <x v="7"/>
    <x v="237"/>
    <x v="33"/>
    <x v="7"/>
    <n v="1.6000000000000014"/>
    <n v="1.2800000000000011"/>
    <n v="0"/>
  </r>
  <r>
    <n v="260"/>
    <n v="20240826"/>
    <n v="3.5"/>
    <n v="16.600000000000001"/>
    <n v="1462"/>
    <n v="0"/>
    <n v="1021.3"/>
    <n v="76"/>
    <x v="7"/>
    <x v="238"/>
    <x v="34"/>
    <x v="7"/>
    <n v="1.3999999999999986"/>
    <n v="1.119999999999999"/>
    <n v="0"/>
  </r>
  <r>
    <n v="260"/>
    <n v="20240827"/>
    <n v="1.9"/>
    <n v="17.3"/>
    <n v="2154"/>
    <n v="0"/>
    <n v="1020.5"/>
    <n v="76"/>
    <x v="7"/>
    <x v="239"/>
    <x v="34"/>
    <x v="7"/>
    <n v="0.69999999999999929"/>
    <n v="0.5599999999999995"/>
    <n v="0"/>
  </r>
  <r>
    <n v="260"/>
    <n v="20240828"/>
    <n v="2"/>
    <n v="20.100000000000001"/>
    <n v="2105"/>
    <n v="0"/>
    <n v="1014.7"/>
    <n v="78"/>
    <x v="7"/>
    <x v="240"/>
    <x v="34"/>
    <x v="7"/>
    <n v="0"/>
    <n v="0"/>
    <n v="2.1000000000000014"/>
  </r>
  <r>
    <n v="260"/>
    <n v="20240829"/>
    <n v="2.1"/>
    <n v="19.3"/>
    <n v="1691"/>
    <n v="0"/>
    <n v="1017.1"/>
    <n v="80"/>
    <x v="7"/>
    <x v="241"/>
    <x v="34"/>
    <x v="7"/>
    <n v="0"/>
    <n v="0"/>
    <n v="1.3000000000000007"/>
  </r>
  <r>
    <n v="260"/>
    <n v="20240830"/>
    <n v="2.5"/>
    <n v="17.8"/>
    <n v="1664"/>
    <n v="0"/>
    <n v="1022.9"/>
    <n v="73"/>
    <x v="7"/>
    <x v="242"/>
    <x v="34"/>
    <x v="7"/>
    <n v="0.19999999999999929"/>
    <n v="0.15999999999999945"/>
    <n v="0"/>
  </r>
  <r>
    <n v="260"/>
    <n v="20240831"/>
    <n v="4.0999999999999996"/>
    <n v="18.399999999999999"/>
    <n v="1878"/>
    <n v="-0.1"/>
    <n v="1022.7"/>
    <n v="71"/>
    <x v="7"/>
    <x v="243"/>
    <x v="34"/>
    <x v="7"/>
    <n v="0"/>
    <n v="0"/>
    <n v="0.39999999999999858"/>
  </r>
  <r>
    <n v="260"/>
    <n v="20240901"/>
    <n v="3.5"/>
    <n v="22.4"/>
    <n v="1858"/>
    <n v="0"/>
    <n v="1015.2"/>
    <n v="71"/>
    <x v="7"/>
    <x v="244"/>
    <x v="34"/>
    <x v="8"/>
    <n v="0"/>
    <n v="0"/>
    <n v="4.3999999999999986"/>
  </r>
  <r>
    <n v="260"/>
    <n v="20240902"/>
    <n v="1.8"/>
    <n v="22.8"/>
    <n v="1710"/>
    <n v="0"/>
    <n v="1012"/>
    <n v="77"/>
    <x v="7"/>
    <x v="245"/>
    <x v="35"/>
    <x v="8"/>
    <n v="0"/>
    <n v="0"/>
    <n v="4.8000000000000007"/>
  </r>
  <r>
    <n v="260"/>
    <n v="20240903"/>
    <n v="1.8"/>
    <n v="19.7"/>
    <n v="828"/>
    <n v="5.7"/>
    <n v="1014"/>
    <n v="90"/>
    <x v="7"/>
    <x v="246"/>
    <x v="35"/>
    <x v="8"/>
    <n v="0"/>
    <n v="0"/>
    <n v="1.6999999999999993"/>
  </r>
  <r>
    <n v="260"/>
    <n v="20240904"/>
    <n v="1.4"/>
    <n v="18"/>
    <n v="767"/>
    <n v="0.1"/>
    <n v="1015.9"/>
    <n v="92"/>
    <x v="7"/>
    <x v="247"/>
    <x v="35"/>
    <x v="8"/>
    <n v="0"/>
    <n v="0"/>
    <n v="0"/>
  </r>
  <r>
    <n v="260"/>
    <n v="20240905"/>
    <n v="4.0999999999999996"/>
    <n v="22.2"/>
    <n v="1471"/>
    <n v="0"/>
    <n v="1010.7"/>
    <n v="73"/>
    <x v="7"/>
    <x v="248"/>
    <x v="35"/>
    <x v="8"/>
    <n v="0"/>
    <n v="0"/>
    <n v="4.1999999999999993"/>
  </r>
  <r>
    <n v="260"/>
    <n v="20240906"/>
    <n v="2.8"/>
    <n v="21.5"/>
    <n v="1605"/>
    <n v="24.4"/>
    <n v="1010.4"/>
    <n v="72"/>
    <x v="7"/>
    <x v="249"/>
    <x v="35"/>
    <x v="8"/>
    <n v="0"/>
    <n v="0"/>
    <n v="3.5"/>
  </r>
  <r>
    <n v="260"/>
    <n v="20240907"/>
    <n v="2.2000000000000002"/>
    <n v="21.3"/>
    <n v="1672"/>
    <n v="0.6"/>
    <n v="1010.8"/>
    <n v="80"/>
    <x v="7"/>
    <x v="250"/>
    <x v="35"/>
    <x v="8"/>
    <n v="0"/>
    <n v="0"/>
    <n v="3.3000000000000007"/>
  </r>
  <r>
    <n v="260"/>
    <n v="20240908"/>
    <n v="3.3"/>
    <n v="18.3"/>
    <n v="1491"/>
    <n v="0.2"/>
    <n v="1007.3"/>
    <n v="78"/>
    <x v="7"/>
    <x v="251"/>
    <x v="35"/>
    <x v="8"/>
    <n v="0"/>
    <n v="0"/>
    <n v="0.30000000000000071"/>
  </r>
  <r>
    <n v="260"/>
    <n v="20240909"/>
    <n v="2.4"/>
    <n v="16.2"/>
    <n v="951"/>
    <n v="4.2"/>
    <n v="1005.8"/>
    <n v="80"/>
    <x v="7"/>
    <x v="252"/>
    <x v="36"/>
    <x v="8"/>
    <n v="1.8000000000000007"/>
    <n v="1.4400000000000006"/>
    <n v="0"/>
  </r>
  <r>
    <n v="260"/>
    <n v="20240910"/>
    <n v="4.5999999999999996"/>
    <n v="14.4"/>
    <n v="554"/>
    <n v="53.3"/>
    <n v="1006.8"/>
    <n v="85"/>
    <x v="7"/>
    <x v="253"/>
    <x v="36"/>
    <x v="8"/>
    <n v="3.5999999999999996"/>
    <n v="2.88"/>
    <n v="0"/>
  </r>
  <r>
    <n v="260"/>
    <n v="20240911"/>
    <n v="3.2"/>
    <n v="11"/>
    <n v="1240"/>
    <n v="11.3"/>
    <n v="1005.6"/>
    <n v="84"/>
    <x v="7"/>
    <x v="254"/>
    <x v="36"/>
    <x v="8"/>
    <n v="7"/>
    <n v="5.6000000000000005"/>
    <n v="0"/>
  </r>
  <r>
    <n v="260"/>
    <n v="20240912"/>
    <n v="2.1"/>
    <n v="10.1"/>
    <n v="1388"/>
    <n v="0.3"/>
    <n v="1013.3"/>
    <n v="82"/>
    <x v="7"/>
    <x v="255"/>
    <x v="36"/>
    <x v="8"/>
    <n v="7.9"/>
    <n v="6.32"/>
    <n v="0"/>
  </r>
  <r>
    <n v="260"/>
    <n v="20240913"/>
    <n v="2.5"/>
    <n v="10.6"/>
    <n v="1445"/>
    <n v="0.7"/>
    <n v="1025.2"/>
    <n v="81"/>
    <x v="7"/>
    <x v="256"/>
    <x v="36"/>
    <x v="8"/>
    <n v="7.4"/>
    <n v="5.9200000000000008"/>
    <n v="0"/>
  </r>
  <r>
    <n v="260"/>
    <n v="20240914"/>
    <n v="1.3"/>
    <n v="10.6"/>
    <n v="1441"/>
    <n v="0"/>
    <n v="1030.3"/>
    <n v="79"/>
    <x v="7"/>
    <x v="257"/>
    <x v="36"/>
    <x v="8"/>
    <n v="7.4"/>
    <n v="5.9200000000000008"/>
    <n v="0"/>
  </r>
  <r>
    <n v="260"/>
    <n v="20240915"/>
    <n v="1.5"/>
    <n v="13.3"/>
    <n v="1067"/>
    <n v="0"/>
    <n v="1026.5999999999999"/>
    <n v="83"/>
    <x v="7"/>
    <x v="258"/>
    <x v="36"/>
    <x v="8"/>
    <n v="4.6999999999999993"/>
    <n v="3.76"/>
    <n v="0"/>
  </r>
  <r>
    <n v="260"/>
    <n v="20240916"/>
    <n v="2.4"/>
    <n v="14"/>
    <n v="1110"/>
    <n v="1"/>
    <n v="1026.3"/>
    <n v="87"/>
    <x v="7"/>
    <x v="259"/>
    <x v="37"/>
    <x v="8"/>
    <n v="4"/>
    <n v="3.2"/>
    <n v="0"/>
  </r>
  <r>
    <n v="260"/>
    <n v="20240917"/>
    <n v="3.9"/>
    <n v="16.3"/>
    <n v="1190"/>
    <n v="0"/>
    <n v="1029.3"/>
    <n v="82"/>
    <x v="7"/>
    <x v="260"/>
    <x v="37"/>
    <x v="8"/>
    <n v="1.6999999999999993"/>
    <n v="1.3599999999999994"/>
    <n v="0"/>
  </r>
  <r>
    <n v="260"/>
    <n v="20240918"/>
    <n v="3.6"/>
    <n v="16.899999999999999"/>
    <n v="1412"/>
    <n v="0"/>
    <n v="1027.8"/>
    <n v="85"/>
    <x v="7"/>
    <x v="261"/>
    <x v="37"/>
    <x v="8"/>
    <n v="1.1000000000000014"/>
    <n v="0.88000000000000123"/>
    <n v="0"/>
  </r>
  <r>
    <n v="260"/>
    <n v="20240919"/>
    <n v="3.4"/>
    <n v="17"/>
    <n v="1407"/>
    <n v="0"/>
    <n v="1024.8"/>
    <n v="87"/>
    <x v="7"/>
    <x v="262"/>
    <x v="37"/>
    <x v="8"/>
    <n v="1"/>
    <n v="0.8"/>
    <n v="0"/>
  </r>
  <r>
    <n v="260"/>
    <n v="20240920"/>
    <n v="3.9"/>
    <n v="17.8"/>
    <n v="1581"/>
    <n v="0"/>
    <n v="1021.8"/>
    <n v="75"/>
    <x v="7"/>
    <x v="263"/>
    <x v="37"/>
    <x v="8"/>
    <n v="0.19999999999999929"/>
    <n v="0.15999999999999945"/>
    <n v="0"/>
  </r>
  <r>
    <n v="260"/>
    <n v="20240921"/>
    <n v="1.8"/>
    <n v="16.600000000000001"/>
    <n v="1587"/>
    <n v="0"/>
    <n v="1019.4"/>
    <n v="80"/>
    <x v="7"/>
    <x v="264"/>
    <x v="37"/>
    <x v="8"/>
    <n v="1.3999999999999986"/>
    <n v="1.119999999999999"/>
    <n v="0"/>
  </r>
  <r>
    <n v="260"/>
    <n v="20240922"/>
    <n v="1.5"/>
    <n v="17"/>
    <n v="1101"/>
    <n v="-0.1"/>
    <n v="1014"/>
    <n v="84"/>
    <x v="7"/>
    <x v="265"/>
    <x v="37"/>
    <x v="8"/>
    <n v="1"/>
    <n v="0.8"/>
    <n v="0"/>
  </r>
  <r>
    <n v="260"/>
    <n v="20240923"/>
    <n v="2.6"/>
    <n v="16.600000000000001"/>
    <n v="925"/>
    <n v="4.2"/>
    <n v="1006.9"/>
    <n v="86"/>
    <x v="7"/>
    <x v="266"/>
    <x v="38"/>
    <x v="8"/>
    <n v="1.3999999999999986"/>
    <n v="1.119999999999999"/>
    <n v="0"/>
  </r>
  <r>
    <n v="260"/>
    <n v="20240924"/>
    <n v="3"/>
    <n v="14.3"/>
    <n v="715"/>
    <n v="4.8"/>
    <n v="1002.6"/>
    <n v="89"/>
    <x v="7"/>
    <x v="267"/>
    <x v="38"/>
    <x v="8"/>
    <n v="3.6999999999999993"/>
    <n v="2.9599999999999995"/>
    <n v="0"/>
  </r>
  <r>
    <n v="260"/>
    <n v="20240925"/>
    <n v="3.3"/>
    <n v="15.1"/>
    <n v="711"/>
    <n v="1.7"/>
    <n v="1000.6"/>
    <n v="84"/>
    <x v="7"/>
    <x v="268"/>
    <x v="38"/>
    <x v="8"/>
    <n v="2.9000000000000004"/>
    <n v="2.3200000000000003"/>
    <n v="0"/>
  </r>
  <r>
    <n v="260"/>
    <n v="20240926"/>
    <n v="4.5"/>
    <n v="15.6"/>
    <n v="789"/>
    <n v="14.4"/>
    <n v="989.3"/>
    <n v="86"/>
    <x v="7"/>
    <x v="269"/>
    <x v="38"/>
    <x v="8"/>
    <n v="2.4000000000000004"/>
    <n v="1.9200000000000004"/>
    <n v="0"/>
  </r>
  <r>
    <n v="260"/>
    <n v="20240927"/>
    <n v="5.9"/>
    <n v="12.2"/>
    <n v="293"/>
    <n v="13.6"/>
    <n v="997.7"/>
    <n v="83"/>
    <x v="7"/>
    <x v="270"/>
    <x v="38"/>
    <x v="8"/>
    <n v="5.8000000000000007"/>
    <n v="4.6400000000000006"/>
    <n v="0"/>
  </r>
  <r>
    <n v="260"/>
    <n v="20240928"/>
    <n v="2.2000000000000002"/>
    <n v="10.3"/>
    <n v="1173"/>
    <n v="2.2000000000000002"/>
    <n v="1020.6"/>
    <n v="82"/>
    <x v="7"/>
    <x v="271"/>
    <x v="38"/>
    <x v="8"/>
    <n v="7.6999999999999993"/>
    <n v="6.16"/>
    <n v="0"/>
  </r>
  <r>
    <n v="260"/>
    <n v="20240929"/>
    <n v="2.6"/>
    <n v="9.8000000000000007"/>
    <n v="1127"/>
    <n v="-0.1"/>
    <n v="1024.5"/>
    <n v="80"/>
    <x v="7"/>
    <x v="272"/>
    <x v="38"/>
    <x v="8"/>
    <n v="8.1999999999999993"/>
    <n v="6.56"/>
    <n v="0"/>
  </r>
  <r>
    <n v="260"/>
    <n v="20240930"/>
    <n v="4.9000000000000004"/>
    <n v="12"/>
    <n v="358"/>
    <n v="13.5"/>
    <n v="1008.4"/>
    <n v="86"/>
    <x v="7"/>
    <x v="273"/>
    <x v="39"/>
    <x v="8"/>
    <n v="6"/>
    <n v="4.8000000000000007"/>
    <n v="0"/>
  </r>
  <r>
    <n v="267"/>
    <n v="20240101"/>
    <n v="8.5"/>
    <n v="7.3"/>
    <n v="155"/>
    <n v="8.3000000000000007"/>
    <m/>
    <n v="87"/>
    <x v="8"/>
    <x v="0"/>
    <x v="0"/>
    <x v="0"/>
    <n v="10.7"/>
    <n v="11.77"/>
    <n v="0"/>
  </r>
  <r>
    <n v="267"/>
    <n v="20240102"/>
    <n v="9.9"/>
    <n v="8.8000000000000007"/>
    <n v="108"/>
    <n v="27.8"/>
    <m/>
    <n v="94"/>
    <x v="8"/>
    <x v="1"/>
    <x v="0"/>
    <x v="0"/>
    <n v="9.1999999999999993"/>
    <n v="10.119999999999999"/>
    <n v="0"/>
  </r>
  <r>
    <n v="267"/>
    <n v="20240103"/>
    <n v="8.9"/>
    <n v="8.1999999999999993"/>
    <n v="174"/>
    <n v="1"/>
    <m/>
    <n v="90"/>
    <x v="8"/>
    <x v="2"/>
    <x v="0"/>
    <x v="0"/>
    <n v="9.8000000000000007"/>
    <n v="10.780000000000001"/>
    <n v="0"/>
  </r>
  <r>
    <n v="267"/>
    <n v="20240104"/>
    <n v="4.8"/>
    <n v="5.2"/>
    <n v="144"/>
    <n v="2.4"/>
    <m/>
    <n v="88"/>
    <x v="8"/>
    <x v="3"/>
    <x v="0"/>
    <x v="0"/>
    <n v="12.8"/>
    <n v="14.080000000000002"/>
    <n v="0"/>
  </r>
  <r>
    <n v="267"/>
    <n v="20240105"/>
    <n v="5.5"/>
    <n v="5.0999999999999996"/>
    <n v="160"/>
    <n v="6.4"/>
    <m/>
    <n v="94"/>
    <x v="8"/>
    <x v="4"/>
    <x v="0"/>
    <x v="0"/>
    <n v="12.9"/>
    <n v="14.190000000000001"/>
    <n v="0"/>
  </r>
  <r>
    <n v="267"/>
    <n v="20240106"/>
    <n v="5.8"/>
    <n v="2"/>
    <n v="79"/>
    <n v="0.1"/>
    <m/>
    <n v="91"/>
    <x v="8"/>
    <x v="5"/>
    <x v="0"/>
    <x v="0"/>
    <n v="16"/>
    <n v="17.600000000000001"/>
    <n v="0"/>
  </r>
  <r>
    <n v="267"/>
    <n v="20240107"/>
    <n v="5.8"/>
    <n v="-0.6"/>
    <n v="340"/>
    <n v="-0.1"/>
    <m/>
    <n v="81"/>
    <x v="8"/>
    <x v="6"/>
    <x v="0"/>
    <x v="0"/>
    <n v="18.600000000000001"/>
    <n v="20.460000000000004"/>
    <n v="0"/>
  </r>
  <r>
    <n v="267"/>
    <n v="20240108"/>
    <n v="6.4"/>
    <n v="-1.2"/>
    <n v="226"/>
    <n v="0"/>
    <m/>
    <n v="76"/>
    <x v="8"/>
    <x v="7"/>
    <x v="1"/>
    <x v="0"/>
    <n v="19.2"/>
    <n v="21.12"/>
    <n v="0"/>
  </r>
  <r>
    <n v="267"/>
    <n v="20240109"/>
    <n v="6.2"/>
    <n v="-2.8"/>
    <n v="429"/>
    <n v="0"/>
    <m/>
    <n v="72"/>
    <x v="8"/>
    <x v="8"/>
    <x v="1"/>
    <x v="0"/>
    <n v="20.8"/>
    <n v="22.880000000000003"/>
    <n v="0"/>
  </r>
  <r>
    <n v="267"/>
    <n v="20240110"/>
    <n v="4.8"/>
    <n v="-3.1"/>
    <n v="428"/>
    <n v="0"/>
    <m/>
    <n v="74"/>
    <x v="8"/>
    <x v="9"/>
    <x v="1"/>
    <x v="0"/>
    <n v="21.1"/>
    <n v="23.210000000000004"/>
    <n v="0"/>
  </r>
  <r>
    <n v="267"/>
    <n v="20240111"/>
    <n v="2.9"/>
    <n v="-0.1"/>
    <n v="123"/>
    <n v="0"/>
    <m/>
    <n v="91"/>
    <x v="8"/>
    <x v="10"/>
    <x v="1"/>
    <x v="0"/>
    <n v="18.100000000000001"/>
    <n v="19.910000000000004"/>
    <n v="0"/>
  </r>
  <r>
    <n v="267"/>
    <n v="20240112"/>
    <n v="3.2"/>
    <n v="3.2"/>
    <n v="198"/>
    <n v="0.6"/>
    <m/>
    <n v="95"/>
    <x v="8"/>
    <x v="11"/>
    <x v="1"/>
    <x v="0"/>
    <n v="14.8"/>
    <n v="16.28"/>
    <n v="0"/>
  </r>
  <r>
    <n v="267"/>
    <n v="20240113"/>
    <n v="5.7"/>
    <n v="3.9"/>
    <n v="152"/>
    <n v="1.9"/>
    <m/>
    <n v="92"/>
    <x v="8"/>
    <x v="12"/>
    <x v="1"/>
    <x v="0"/>
    <n v="14.1"/>
    <n v="15.510000000000002"/>
    <n v="0"/>
  </r>
  <r>
    <n v="267"/>
    <n v="20240114"/>
    <n v="6.3"/>
    <n v="3.5"/>
    <n v="208"/>
    <n v="1"/>
    <m/>
    <n v="89"/>
    <x v="8"/>
    <x v="13"/>
    <x v="1"/>
    <x v="0"/>
    <n v="14.5"/>
    <n v="15.950000000000001"/>
    <n v="0"/>
  </r>
  <r>
    <n v="267"/>
    <n v="20240115"/>
    <n v="8.8000000000000007"/>
    <n v="2.2999999999999998"/>
    <n v="291"/>
    <n v="2.5"/>
    <m/>
    <n v="84"/>
    <x v="8"/>
    <x v="14"/>
    <x v="2"/>
    <x v="0"/>
    <n v="15.7"/>
    <n v="17.27"/>
    <n v="0"/>
  </r>
  <r>
    <n v="267"/>
    <n v="20240116"/>
    <n v="6.3"/>
    <n v="1.3"/>
    <n v="208"/>
    <n v="0.3"/>
    <m/>
    <n v="84"/>
    <x v="8"/>
    <x v="15"/>
    <x v="2"/>
    <x v="0"/>
    <n v="16.7"/>
    <n v="18.37"/>
    <n v="0"/>
  </r>
  <r>
    <n v="267"/>
    <n v="20240117"/>
    <n v="4.5999999999999996"/>
    <n v="0.2"/>
    <n v="103"/>
    <n v="-0.1"/>
    <m/>
    <n v="85"/>
    <x v="8"/>
    <x v="16"/>
    <x v="2"/>
    <x v="0"/>
    <n v="17.8"/>
    <n v="19.580000000000002"/>
    <n v="0"/>
  </r>
  <r>
    <n v="267"/>
    <n v="20240118"/>
    <n v="3.2"/>
    <n v="0.4"/>
    <n v="496"/>
    <n v="0.3"/>
    <m/>
    <n v="88"/>
    <x v="8"/>
    <x v="17"/>
    <x v="2"/>
    <x v="0"/>
    <n v="17.600000000000001"/>
    <n v="19.360000000000003"/>
    <n v="0"/>
  </r>
  <r>
    <n v="267"/>
    <n v="20240119"/>
    <n v="5.9"/>
    <n v="1.9"/>
    <n v="469"/>
    <n v="1.4"/>
    <m/>
    <n v="85"/>
    <x v="8"/>
    <x v="18"/>
    <x v="2"/>
    <x v="0"/>
    <n v="16.100000000000001"/>
    <n v="17.710000000000004"/>
    <n v="0"/>
  </r>
  <r>
    <n v="267"/>
    <n v="20240120"/>
    <n v="7.6"/>
    <n v="1.2"/>
    <n v="218"/>
    <n v="0"/>
    <m/>
    <n v="82"/>
    <x v="8"/>
    <x v="19"/>
    <x v="2"/>
    <x v="0"/>
    <n v="16.8"/>
    <n v="18.480000000000004"/>
    <n v="0"/>
  </r>
  <r>
    <n v="267"/>
    <n v="20240121"/>
    <n v="11"/>
    <n v="2.9"/>
    <n v="107"/>
    <n v="0.8"/>
    <m/>
    <n v="80"/>
    <x v="8"/>
    <x v="20"/>
    <x v="2"/>
    <x v="0"/>
    <n v="15.1"/>
    <n v="16.61"/>
    <n v="0"/>
  </r>
  <r>
    <n v="267"/>
    <n v="20240122"/>
    <n v="11.7"/>
    <n v="7.4"/>
    <n v="429"/>
    <n v="3.5"/>
    <m/>
    <n v="86"/>
    <x v="8"/>
    <x v="21"/>
    <x v="3"/>
    <x v="0"/>
    <n v="10.6"/>
    <n v="11.66"/>
    <n v="0"/>
  </r>
  <r>
    <n v="267"/>
    <n v="20240123"/>
    <n v="9.9"/>
    <n v="6.5"/>
    <n v="332"/>
    <n v="6.1"/>
    <m/>
    <n v="88"/>
    <x v="8"/>
    <x v="22"/>
    <x v="3"/>
    <x v="0"/>
    <n v="11.5"/>
    <n v="12.65"/>
    <n v="0"/>
  </r>
  <r>
    <n v="267"/>
    <n v="20240124"/>
    <n v="12.1"/>
    <n v="8.1"/>
    <n v="404"/>
    <n v="0"/>
    <m/>
    <n v="81"/>
    <x v="8"/>
    <x v="23"/>
    <x v="3"/>
    <x v="0"/>
    <n v="9.9"/>
    <n v="10.89"/>
    <n v="0"/>
  </r>
  <r>
    <n v="267"/>
    <n v="20240125"/>
    <n v="5.4"/>
    <n v="5.7"/>
    <n v="291"/>
    <n v="0.5"/>
    <m/>
    <n v="95"/>
    <x v="8"/>
    <x v="24"/>
    <x v="3"/>
    <x v="0"/>
    <n v="12.3"/>
    <n v="13.530000000000001"/>
    <n v="0"/>
  </r>
  <r>
    <n v="267"/>
    <n v="20240126"/>
    <n v="8.9"/>
    <n v="6.7"/>
    <n v="350"/>
    <n v="5.6"/>
    <m/>
    <n v="88"/>
    <x v="8"/>
    <x v="25"/>
    <x v="3"/>
    <x v="0"/>
    <n v="11.3"/>
    <n v="12.430000000000001"/>
    <n v="0"/>
  </r>
  <r>
    <n v="267"/>
    <n v="20240127"/>
    <n v="5"/>
    <n v="4.4000000000000004"/>
    <n v="498"/>
    <n v="0"/>
    <m/>
    <n v="91"/>
    <x v="8"/>
    <x v="26"/>
    <x v="3"/>
    <x v="0"/>
    <n v="13.6"/>
    <n v="14.96"/>
    <n v="0"/>
  </r>
  <r>
    <n v="267"/>
    <n v="20240128"/>
    <n v="5.5"/>
    <n v="3.8"/>
    <n v="564"/>
    <n v="0"/>
    <m/>
    <n v="82"/>
    <x v="8"/>
    <x v="27"/>
    <x v="3"/>
    <x v="0"/>
    <n v="14.2"/>
    <n v="15.620000000000001"/>
    <n v="0"/>
  </r>
  <r>
    <n v="267"/>
    <n v="20240129"/>
    <n v="4.5"/>
    <n v="5.0999999999999996"/>
    <n v="367"/>
    <n v="0"/>
    <m/>
    <n v="91"/>
    <x v="8"/>
    <x v="28"/>
    <x v="4"/>
    <x v="0"/>
    <n v="12.9"/>
    <n v="14.190000000000001"/>
    <n v="0"/>
  </r>
  <r>
    <n v="267"/>
    <n v="20240130"/>
    <n v="6.4"/>
    <n v="6.1"/>
    <n v="166"/>
    <n v="0.3"/>
    <m/>
    <n v="95"/>
    <x v="8"/>
    <x v="29"/>
    <x v="4"/>
    <x v="0"/>
    <n v="11.9"/>
    <n v="13.090000000000002"/>
    <n v="0"/>
  </r>
  <r>
    <n v="267"/>
    <n v="20240131"/>
    <n v="6.7"/>
    <n v="5.6"/>
    <n v="144"/>
    <n v="3"/>
    <m/>
    <n v="85"/>
    <x v="8"/>
    <x v="30"/>
    <x v="4"/>
    <x v="0"/>
    <n v="12.4"/>
    <n v="13.640000000000002"/>
    <n v="0"/>
  </r>
  <r>
    <n v="267"/>
    <n v="20240201"/>
    <n v="5.7"/>
    <n v="5.4"/>
    <n v="596"/>
    <n v="0.1"/>
    <m/>
    <n v="90"/>
    <x v="8"/>
    <x v="31"/>
    <x v="4"/>
    <x v="1"/>
    <n v="12.6"/>
    <n v="13.860000000000001"/>
    <n v="0"/>
  </r>
  <r>
    <n v="267"/>
    <n v="20240202"/>
    <n v="7.8"/>
    <n v="6.9"/>
    <n v="258"/>
    <n v="-0.1"/>
    <m/>
    <n v="92"/>
    <x v="8"/>
    <x v="32"/>
    <x v="4"/>
    <x v="1"/>
    <n v="11.1"/>
    <n v="12.21"/>
    <n v="0"/>
  </r>
  <r>
    <n v="267"/>
    <n v="20240203"/>
    <n v="7.3"/>
    <n v="8.1999999999999993"/>
    <n v="480"/>
    <n v="0"/>
    <m/>
    <n v="92"/>
    <x v="8"/>
    <x v="33"/>
    <x v="4"/>
    <x v="1"/>
    <n v="9.8000000000000007"/>
    <n v="10.780000000000001"/>
    <n v="0"/>
  </r>
  <r>
    <n v="267"/>
    <n v="20240204"/>
    <n v="8.5"/>
    <n v="8"/>
    <n v="179"/>
    <n v="0.7"/>
    <m/>
    <n v="89"/>
    <x v="8"/>
    <x v="34"/>
    <x v="4"/>
    <x v="1"/>
    <n v="10"/>
    <n v="11"/>
    <n v="0"/>
  </r>
  <r>
    <n v="267"/>
    <n v="20240205"/>
    <n v="11.4"/>
    <n v="8.4"/>
    <n v="262"/>
    <n v="0"/>
    <m/>
    <n v="87"/>
    <x v="8"/>
    <x v="35"/>
    <x v="5"/>
    <x v="1"/>
    <n v="9.6"/>
    <n v="10.56"/>
    <n v="0"/>
  </r>
  <r>
    <n v="267"/>
    <n v="20240206"/>
    <n v="12"/>
    <n v="8.6"/>
    <n v="261"/>
    <n v="7.7"/>
    <m/>
    <n v="86"/>
    <x v="8"/>
    <x v="36"/>
    <x v="5"/>
    <x v="1"/>
    <n v="9.4"/>
    <n v="10.340000000000002"/>
    <n v="0"/>
  </r>
  <r>
    <n v="267"/>
    <n v="20240207"/>
    <n v="3.4"/>
    <n v="3.9"/>
    <n v="493"/>
    <n v="0.1"/>
    <m/>
    <n v="80"/>
    <x v="8"/>
    <x v="37"/>
    <x v="5"/>
    <x v="1"/>
    <n v="14.1"/>
    <n v="15.510000000000002"/>
    <n v="0"/>
  </r>
  <r>
    <n v="267"/>
    <n v="20240208"/>
    <n v="4.8"/>
    <n v="1.4"/>
    <n v="139"/>
    <n v="8.1"/>
    <m/>
    <n v="93"/>
    <x v="8"/>
    <x v="38"/>
    <x v="5"/>
    <x v="1"/>
    <n v="16.600000000000001"/>
    <n v="18.260000000000002"/>
    <n v="0"/>
  </r>
  <r>
    <n v="267"/>
    <n v="20240209"/>
    <n v="6.4"/>
    <n v="7.6"/>
    <n v="233"/>
    <n v="6.8"/>
    <m/>
    <n v="94"/>
    <x v="8"/>
    <x v="39"/>
    <x v="5"/>
    <x v="1"/>
    <n v="10.4"/>
    <n v="11.440000000000001"/>
    <n v="0"/>
  </r>
  <r>
    <n v="267"/>
    <n v="20240210"/>
    <n v="4.3"/>
    <n v="9.6"/>
    <n v="353"/>
    <n v="0.1"/>
    <m/>
    <n v="93"/>
    <x v="8"/>
    <x v="40"/>
    <x v="5"/>
    <x v="1"/>
    <n v="8.4"/>
    <n v="9.240000000000002"/>
    <n v="0"/>
  </r>
  <r>
    <n v="267"/>
    <n v="20240211"/>
    <n v="4.0999999999999996"/>
    <n v="8.1"/>
    <n v="302"/>
    <n v="2"/>
    <m/>
    <n v="95"/>
    <x v="8"/>
    <x v="41"/>
    <x v="5"/>
    <x v="1"/>
    <n v="9.9"/>
    <n v="10.89"/>
    <n v="0"/>
  </r>
  <r>
    <n v="267"/>
    <n v="20240212"/>
    <n v="4.5"/>
    <n v="6.5"/>
    <n v="505"/>
    <n v="0.4"/>
    <m/>
    <n v="92"/>
    <x v="8"/>
    <x v="42"/>
    <x v="6"/>
    <x v="1"/>
    <n v="11.5"/>
    <n v="12.65"/>
    <n v="0"/>
  </r>
  <r>
    <n v="267"/>
    <n v="20240213"/>
    <n v="6.5"/>
    <n v="6.7"/>
    <n v="438"/>
    <n v="3.1"/>
    <m/>
    <n v="89"/>
    <x v="8"/>
    <x v="43"/>
    <x v="6"/>
    <x v="1"/>
    <n v="11.3"/>
    <n v="12.430000000000001"/>
    <n v="0"/>
  </r>
  <r>
    <n v="267"/>
    <n v="20240214"/>
    <n v="7.5"/>
    <n v="9.4"/>
    <n v="174"/>
    <n v="5.4"/>
    <m/>
    <n v="97"/>
    <x v="8"/>
    <x v="44"/>
    <x v="6"/>
    <x v="1"/>
    <n v="8.6"/>
    <n v="9.4600000000000009"/>
    <n v="0"/>
  </r>
  <r>
    <n v="267"/>
    <n v="20240215"/>
    <n v="5.9"/>
    <n v="10.5"/>
    <n v="247"/>
    <n v="0.6"/>
    <m/>
    <n v="94"/>
    <x v="8"/>
    <x v="45"/>
    <x v="6"/>
    <x v="1"/>
    <n v="7.5"/>
    <n v="8.25"/>
    <n v="0"/>
  </r>
  <r>
    <n v="267"/>
    <n v="20240216"/>
    <n v="5"/>
    <n v="8.6999999999999993"/>
    <n v="198"/>
    <n v="0.9"/>
    <m/>
    <n v="94"/>
    <x v="8"/>
    <x v="46"/>
    <x v="6"/>
    <x v="1"/>
    <n v="9.3000000000000007"/>
    <n v="10.230000000000002"/>
    <n v="0"/>
  </r>
  <r>
    <n v="267"/>
    <n v="20240217"/>
    <n v="3.4"/>
    <n v="7.8"/>
    <n v="304"/>
    <n v="0"/>
    <m/>
    <n v="96"/>
    <x v="8"/>
    <x v="47"/>
    <x v="6"/>
    <x v="1"/>
    <n v="10.199999999999999"/>
    <n v="11.22"/>
    <n v="0"/>
  </r>
  <r>
    <n v="267"/>
    <n v="20240218"/>
    <n v="8.4"/>
    <n v="8.1999999999999993"/>
    <n v="111"/>
    <n v="22.3"/>
    <m/>
    <n v="96"/>
    <x v="8"/>
    <x v="48"/>
    <x v="6"/>
    <x v="1"/>
    <n v="9.8000000000000007"/>
    <n v="10.780000000000001"/>
    <n v="0"/>
  </r>
  <r>
    <n v="267"/>
    <n v="20240219"/>
    <n v="5.8"/>
    <n v="7.9"/>
    <n v="236"/>
    <n v="0.1"/>
    <m/>
    <n v="93"/>
    <x v="8"/>
    <x v="49"/>
    <x v="7"/>
    <x v="1"/>
    <n v="10.1"/>
    <n v="11.110000000000001"/>
    <n v="0"/>
  </r>
  <r>
    <n v="267"/>
    <n v="20240220"/>
    <n v="6.8"/>
    <n v="8.1"/>
    <n v="399"/>
    <n v="0.1"/>
    <m/>
    <n v="91"/>
    <x v="8"/>
    <x v="50"/>
    <x v="7"/>
    <x v="1"/>
    <n v="9.9"/>
    <n v="10.89"/>
    <n v="0"/>
  </r>
  <r>
    <n v="267"/>
    <n v="20240221"/>
    <n v="8.1"/>
    <n v="8.5"/>
    <n v="221"/>
    <n v="6.6"/>
    <m/>
    <n v="94"/>
    <x v="8"/>
    <x v="51"/>
    <x v="7"/>
    <x v="1"/>
    <n v="9.5"/>
    <n v="10.450000000000001"/>
    <n v="0"/>
  </r>
  <r>
    <n v="267"/>
    <n v="20240222"/>
    <n v="8.6999999999999993"/>
    <n v="8.9"/>
    <n v="412"/>
    <n v="7.3"/>
    <m/>
    <n v="93"/>
    <x v="8"/>
    <x v="52"/>
    <x v="7"/>
    <x v="1"/>
    <n v="9.1"/>
    <n v="10.01"/>
    <n v="0"/>
  </r>
  <r>
    <n v="267"/>
    <n v="20240223"/>
    <n v="9.5"/>
    <n v="6.2"/>
    <n v="411"/>
    <n v="2.7"/>
    <m/>
    <n v="83"/>
    <x v="8"/>
    <x v="53"/>
    <x v="7"/>
    <x v="1"/>
    <n v="11.8"/>
    <n v="12.980000000000002"/>
    <n v="0"/>
  </r>
  <r>
    <n v="267"/>
    <n v="20240224"/>
    <n v="6.8"/>
    <n v="5.3"/>
    <n v="382"/>
    <n v="7.2"/>
    <m/>
    <n v="87"/>
    <x v="8"/>
    <x v="54"/>
    <x v="7"/>
    <x v="1"/>
    <n v="12.7"/>
    <n v="13.97"/>
    <n v="0"/>
  </r>
  <r>
    <n v="267"/>
    <n v="20240225"/>
    <n v="4"/>
    <n v="5.7"/>
    <n v="550"/>
    <n v="2.2000000000000002"/>
    <m/>
    <n v="89"/>
    <x v="8"/>
    <x v="55"/>
    <x v="7"/>
    <x v="1"/>
    <n v="12.3"/>
    <n v="13.530000000000001"/>
    <n v="0"/>
  </r>
  <r>
    <n v="267"/>
    <n v="20240226"/>
    <n v="7.8"/>
    <n v="4.3"/>
    <n v="432"/>
    <n v="0"/>
    <m/>
    <n v="87"/>
    <x v="8"/>
    <x v="56"/>
    <x v="8"/>
    <x v="1"/>
    <n v="13.7"/>
    <n v="15.07"/>
    <n v="0"/>
  </r>
  <r>
    <n v="267"/>
    <n v="20240227"/>
    <n v="3"/>
    <n v="4.4000000000000004"/>
    <n v="944"/>
    <n v="0"/>
    <m/>
    <n v="84"/>
    <x v="8"/>
    <x v="57"/>
    <x v="8"/>
    <x v="1"/>
    <n v="13.6"/>
    <n v="14.96"/>
    <n v="0"/>
  </r>
  <r>
    <n v="267"/>
    <n v="20240228"/>
    <n v="6"/>
    <n v="6.7"/>
    <n v="518"/>
    <n v="0"/>
    <m/>
    <n v="92"/>
    <x v="8"/>
    <x v="58"/>
    <x v="8"/>
    <x v="1"/>
    <n v="11.3"/>
    <n v="12.430000000000001"/>
    <n v="0"/>
  </r>
  <r>
    <n v="267"/>
    <n v="20240229"/>
    <n v="8.1"/>
    <n v="7.5"/>
    <n v="205"/>
    <n v="5.8"/>
    <m/>
    <n v="96"/>
    <x v="8"/>
    <x v="59"/>
    <x v="8"/>
    <x v="1"/>
    <n v="10.5"/>
    <n v="11.55"/>
    <n v="0"/>
  </r>
  <r>
    <n v="267"/>
    <n v="20240301"/>
    <n v="7.3"/>
    <n v="7.5"/>
    <n v="853"/>
    <n v="0.1"/>
    <m/>
    <n v="85"/>
    <x v="8"/>
    <x v="60"/>
    <x v="8"/>
    <x v="2"/>
    <n v="10.5"/>
    <n v="10.5"/>
    <n v="0"/>
  </r>
  <r>
    <n v="267"/>
    <n v="20240302"/>
    <n v="7.3"/>
    <n v="8.5"/>
    <n v="1118"/>
    <n v="-0.1"/>
    <m/>
    <n v="76"/>
    <x v="8"/>
    <x v="61"/>
    <x v="8"/>
    <x v="2"/>
    <n v="9.5"/>
    <n v="9.5"/>
    <n v="0"/>
  </r>
  <r>
    <n v="267"/>
    <n v="20240303"/>
    <n v="3.6"/>
    <n v="9"/>
    <n v="652"/>
    <n v="-0.1"/>
    <m/>
    <n v="85"/>
    <x v="8"/>
    <x v="62"/>
    <x v="8"/>
    <x v="2"/>
    <n v="9"/>
    <n v="9"/>
    <n v="0"/>
  </r>
  <r>
    <n v="267"/>
    <n v="20240304"/>
    <n v="3.7"/>
    <n v="6.9"/>
    <n v="716"/>
    <n v="0"/>
    <m/>
    <n v="92"/>
    <x v="8"/>
    <x v="63"/>
    <x v="9"/>
    <x v="2"/>
    <n v="11.1"/>
    <n v="11.1"/>
    <n v="0"/>
  </r>
  <r>
    <n v="267"/>
    <n v="20240305"/>
    <n v="2.8"/>
    <n v="7.2"/>
    <n v="321"/>
    <n v="0.2"/>
    <m/>
    <n v="95"/>
    <x v="8"/>
    <x v="64"/>
    <x v="9"/>
    <x v="2"/>
    <n v="10.8"/>
    <n v="10.8"/>
    <n v="0"/>
  </r>
  <r>
    <n v="267"/>
    <n v="20240306"/>
    <n v="3.7"/>
    <n v="6.2"/>
    <n v="889"/>
    <n v="-0.1"/>
    <m/>
    <n v="90"/>
    <x v="8"/>
    <x v="65"/>
    <x v="9"/>
    <x v="2"/>
    <n v="11.8"/>
    <n v="11.8"/>
    <n v="0"/>
  </r>
  <r>
    <n v="267"/>
    <n v="20240307"/>
    <n v="4.9000000000000004"/>
    <n v="4"/>
    <n v="1010"/>
    <n v="0"/>
    <m/>
    <n v="88"/>
    <x v="8"/>
    <x v="66"/>
    <x v="9"/>
    <x v="2"/>
    <n v="14"/>
    <n v="14"/>
    <n v="0"/>
  </r>
  <r>
    <n v="267"/>
    <n v="20240308"/>
    <n v="6.7"/>
    <n v="4.2"/>
    <n v="1282"/>
    <n v="0"/>
    <m/>
    <n v="77"/>
    <x v="8"/>
    <x v="67"/>
    <x v="9"/>
    <x v="2"/>
    <n v="13.8"/>
    <n v="13.8"/>
    <n v="0"/>
  </r>
  <r>
    <n v="267"/>
    <n v="20240309"/>
    <n v="6.3"/>
    <n v="6"/>
    <n v="1159"/>
    <n v="0"/>
    <m/>
    <n v="78"/>
    <x v="8"/>
    <x v="68"/>
    <x v="9"/>
    <x v="2"/>
    <n v="12"/>
    <n v="12"/>
    <n v="0"/>
  </r>
  <r>
    <n v="267"/>
    <n v="20240310"/>
    <n v="6.6"/>
    <n v="7.2"/>
    <n v="874"/>
    <n v="0"/>
    <m/>
    <n v="81"/>
    <x v="8"/>
    <x v="69"/>
    <x v="9"/>
    <x v="2"/>
    <n v="10.8"/>
    <n v="10.8"/>
    <n v="0"/>
  </r>
  <r>
    <n v="267"/>
    <n v="20240311"/>
    <n v="3.5"/>
    <n v="6.7"/>
    <n v="285"/>
    <n v="1"/>
    <m/>
    <n v="93"/>
    <x v="8"/>
    <x v="70"/>
    <x v="10"/>
    <x v="2"/>
    <n v="11.3"/>
    <n v="11.3"/>
    <n v="0"/>
  </r>
  <r>
    <n v="267"/>
    <n v="20240312"/>
    <n v="4.4000000000000004"/>
    <n v="7.5"/>
    <n v="310"/>
    <n v="0.8"/>
    <m/>
    <n v="93"/>
    <x v="8"/>
    <x v="71"/>
    <x v="10"/>
    <x v="2"/>
    <n v="10.5"/>
    <n v="10.5"/>
    <n v="0"/>
  </r>
  <r>
    <n v="267"/>
    <n v="20240313"/>
    <n v="6.4"/>
    <n v="9.8000000000000007"/>
    <n v="436"/>
    <n v="0.2"/>
    <m/>
    <n v="92"/>
    <x v="8"/>
    <x v="72"/>
    <x v="10"/>
    <x v="2"/>
    <n v="8.1999999999999993"/>
    <n v="8.1999999999999993"/>
    <n v="0"/>
  </r>
  <r>
    <n v="267"/>
    <n v="20240314"/>
    <n v="5.8"/>
    <n v="10.9"/>
    <n v="1260"/>
    <n v="0"/>
    <m/>
    <n v="86"/>
    <x v="8"/>
    <x v="73"/>
    <x v="10"/>
    <x v="2"/>
    <n v="7.1"/>
    <n v="7.1"/>
    <n v="0"/>
  </r>
  <r>
    <n v="267"/>
    <n v="20240315"/>
    <n v="7.7"/>
    <n v="11.2"/>
    <n v="949"/>
    <n v="-0.1"/>
    <m/>
    <n v="89"/>
    <x v="8"/>
    <x v="74"/>
    <x v="10"/>
    <x v="2"/>
    <n v="6.8000000000000007"/>
    <n v="6.8000000000000007"/>
    <n v="0"/>
  </r>
  <r>
    <n v="267"/>
    <n v="20240316"/>
    <n v="5.5"/>
    <n v="6.8"/>
    <n v="884"/>
    <n v="0.3"/>
    <m/>
    <n v="82"/>
    <x v="8"/>
    <x v="75"/>
    <x v="10"/>
    <x v="2"/>
    <n v="11.2"/>
    <n v="11.2"/>
    <n v="0"/>
  </r>
  <r>
    <n v="267"/>
    <n v="20240317"/>
    <n v="5.8"/>
    <n v="8.1999999999999993"/>
    <n v="629"/>
    <n v="3.5"/>
    <m/>
    <n v="85"/>
    <x v="8"/>
    <x v="76"/>
    <x v="10"/>
    <x v="2"/>
    <n v="9.8000000000000007"/>
    <n v="9.8000000000000007"/>
    <n v="0"/>
  </r>
  <r>
    <n v="267"/>
    <n v="20240318"/>
    <n v="2.6"/>
    <n v="9.4"/>
    <n v="1162"/>
    <n v="0.1"/>
    <m/>
    <n v="92"/>
    <x v="8"/>
    <x v="77"/>
    <x v="11"/>
    <x v="2"/>
    <n v="8.6"/>
    <n v="8.6"/>
    <n v="0"/>
  </r>
  <r>
    <n v="267"/>
    <n v="20240319"/>
    <n v="4.5999999999999996"/>
    <n v="10.3"/>
    <n v="917"/>
    <n v="-0.1"/>
    <m/>
    <n v="89"/>
    <x v="8"/>
    <x v="78"/>
    <x v="11"/>
    <x v="2"/>
    <n v="7.6999999999999993"/>
    <n v="7.6999999999999993"/>
    <n v="0"/>
  </r>
  <r>
    <n v="267"/>
    <n v="20240320"/>
    <n v="2.5"/>
    <n v="10.199999999999999"/>
    <n v="699"/>
    <n v="0.8"/>
    <m/>
    <n v="95"/>
    <x v="8"/>
    <x v="79"/>
    <x v="11"/>
    <x v="2"/>
    <n v="7.8000000000000007"/>
    <n v="7.8000000000000007"/>
    <n v="0"/>
  </r>
  <r>
    <n v="267"/>
    <n v="20240321"/>
    <n v="5.5"/>
    <n v="8.1999999999999993"/>
    <n v="462"/>
    <n v="0.3"/>
    <m/>
    <n v="90"/>
    <x v="8"/>
    <x v="80"/>
    <x v="11"/>
    <x v="2"/>
    <n v="9.8000000000000007"/>
    <n v="9.8000000000000007"/>
    <n v="0"/>
  </r>
  <r>
    <n v="267"/>
    <n v="20240322"/>
    <n v="6.1"/>
    <n v="8.8000000000000007"/>
    <n v="360"/>
    <n v="1.6"/>
    <m/>
    <n v="91"/>
    <x v="8"/>
    <x v="81"/>
    <x v="11"/>
    <x v="2"/>
    <n v="9.1999999999999993"/>
    <n v="9.1999999999999993"/>
    <n v="0"/>
  </r>
  <r>
    <n v="267"/>
    <n v="20240323"/>
    <n v="8.3000000000000007"/>
    <n v="6.5"/>
    <n v="1118"/>
    <n v="6.5"/>
    <m/>
    <n v="80"/>
    <x v="8"/>
    <x v="82"/>
    <x v="11"/>
    <x v="2"/>
    <n v="11.5"/>
    <n v="11.5"/>
    <n v="0"/>
  </r>
  <r>
    <n v="267"/>
    <n v="20240324"/>
    <n v="11.4"/>
    <n v="7"/>
    <n v="734"/>
    <n v="6.5"/>
    <m/>
    <n v="83"/>
    <x v="8"/>
    <x v="83"/>
    <x v="11"/>
    <x v="2"/>
    <n v="11"/>
    <n v="11"/>
    <n v="0"/>
  </r>
  <r>
    <n v="267"/>
    <n v="20240325"/>
    <n v="3.9"/>
    <n v="7.2"/>
    <n v="1572"/>
    <n v="-0.1"/>
    <m/>
    <n v="76"/>
    <x v="8"/>
    <x v="84"/>
    <x v="12"/>
    <x v="2"/>
    <n v="10.8"/>
    <n v="10.8"/>
    <n v="0"/>
  </r>
  <r>
    <n v="267"/>
    <n v="20240326"/>
    <n v="4.8"/>
    <n v="7.4"/>
    <n v="1136"/>
    <n v="0"/>
    <m/>
    <n v="78"/>
    <x v="8"/>
    <x v="85"/>
    <x v="12"/>
    <x v="2"/>
    <n v="10.6"/>
    <n v="10.6"/>
    <n v="0"/>
  </r>
  <r>
    <n v="267"/>
    <n v="20240327"/>
    <n v="5.0999999999999996"/>
    <n v="8.6999999999999993"/>
    <n v="592"/>
    <n v="0.5"/>
    <m/>
    <n v="87"/>
    <x v="8"/>
    <x v="86"/>
    <x v="12"/>
    <x v="2"/>
    <n v="9.3000000000000007"/>
    <n v="9.3000000000000007"/>
    <n v="0"/>
  </r>
  <r>
    <n v="267"/>
    <n v="20240328"/>
    <n v="6.9"/>
    <n v="8.3000000000000007"/>
    <n v="816"/>
    <n v="1.4"/>
    <m/>
    <n v="81"/>
    <x v="8"/>
    <x v="87"/>
    <x v="12"/>
    <x v="2"/>
    <n v="9.6999999999999993"/>
    <n v="9.6999999999999993"/>
    <n v="0"/>
  </r>
  <r>
    <n v="267"/>
    <n v="20240329"/>
    <n v="6.9"/>
    <n v="9.9"/>
    <n v="1396"/>
    <n v="-0.1"/>
    <m/>
    <n v="80"/>
    <x v="8"/>
    <x v="88"/>
    <x v="12"/>
    <x v="2"/>
    <n v="8.1"/>
    <n v="8.1"/>
    <n v="0"/>
  </r>
  <r>
    <n v="267"/>
    <n v="20240330"/>
    <n v="3.5"/>
    <n v="8"/>
    <n v="304"/>
    <n v="2"/>
    <m/>
    <n v="95"/>
    <x v="8"/>
    <x v="89"/>
    <x v="12"/>
    <x v="2"/>
    <n v="10"/>
    <n v="10"/>
    <n v="0"/>
  </r>
  <r>
    <n v="267"/>
    <n v="20240331"/>
    <n v="4.5999999999999996"/>
    <n v="9.8000000000000007"/>
    <n v="1058"/>
    <n v="2.4"/>
    <m/>
    <n v="91"/>
    <x v="8"/>
    <x v="90"/>
    <x v="12"/>
    <x v="2"/>
    <n v="8.1999999999999993"/>
    <n v="8.1999999999999993"/>
    <n v="0"/>
  </r>
  <r>
    <n v="267"/>
    <n v="20240401"/>
    <n v="4.3"/>
    <n v="9.3000000000000007"/>
    <n v="583"/>
    <n v="0"/>
    <m/>
    <n v="91"/>
    <x v="8"/>
    <x v="91"/>
    <x v="13"/>
    <x v="3"/>
    <n v="8.6999999999999993"/>
    <n v="6.96"/>
    <n v="0"/>
  </r>
  <r>
    <n v="267"/>
    <n v="20240402"/>
    <n v="5.5"/>
    <n v="9.5"/>
    <n v="856"/>
    <n v="-0.1"/>
    <m/>
    <n v="90"/>
    <x v="8"/>
    <x v="92"/>
    <x v="13"/>
    <x v="3"/>
    <n v="8.5"/>
    <n v="6.8000000000000007"/>
    <n v="0"/>
  </r>
  <r>
    <n v="267"/>
    <n v="20240403"/>
    <n v="6.5"/>
    <n v="10.4"/>
    <n v="839"/>
    <n v="4.3"/>
    <m/>
    <n v="92"/>
    <x v="8"/>
    <x v="93"/>
    <x v="13"/>
    <x v="3"/>
    <n v="7.6"/>
    <n v="6.08"/>
    <n v="0"/>
  </r>
  <r>
    <n v="267"/>
    <n v="20240404"/>
    <n v="7.4"/>
    <n v="10.7"/>
    <n v="953"/>
    <n v="5"/>
    <m/>
    <n v="91"/>
    <x v="8"/>
    <x v="94"/>
    <x v="13"/>
    <x v="3"/>
    <n v="7.3000000000000007"/>
    <n v="5.8400000000000007"/>
    <n v="0"/>
  </r>
  <r>
    <n v="267"/>
    <n v="20240405"/>
    <n v="7.8"/>
    <n v="12.1"/>
    <n v="1039"/>
    <n v="6"/>
    <m/>
    <n v="88"/>
    <x v="8"/>
    <x v="95"/>
    <x v="13"/>
    <x v="3"/>
    <n v="5.9"/>
    <n v="4.7200000000000006"/>
    <n v="0"/>
  </r>
  <r>
    <n v="267"/>
    <n v="20240406"/>
    <n v="6.1"/>
    <n v="15.3"/>
    <n v="1516"/>
    <n v="0"/>
    <m/>
    <n v="79"/>
    <x v="8"/>
    <x v="96"/>
    <x v="13"/>
    <x v="3"/>
    <n v="2.6999999999999993"/>
    <n v="2.1599999999999997"/>
    <n v="0"/>
  </r>
  <r>
    <n v="267"/>
    <n v="20240407"/>
    <n v="6.4"/>
    <n v="13.4"/>
    <n v="1756"/>
    <n v="0.6"/>
    <m/>
    <n v="79"/>
    <x v="8"/>
    <x v="97"/>
    <x v="13"/>
    <x v="3"/>
    <n v="4.5999999999999996"/>
    <n v="3.6799999999999997"/>
    <n v="0"/>
  </r>
  <r>
    <n v="267"/>
    <n v="20240408"/>
    <n v="3.5"/>
    <n v="13.8"/>
    <n v="1270"/>
    <n v="1.1000000000000001"/>
    <m/>
    <n v="88"/>
    <x v="8"/>
    <x v="98"/>
    <x v="14"/>
    <x v="3"/>
    <n v="4.1999999999999993"/>
    <n v="3.3599999999999994"/>
    <n v="0"/>
  </r>
  <r>
    <n v="267"/>
    <n v="20240409"/>
    <n v="10.4"/>
    <n v="11.1"/>
    <n v="742"/>
    <n v="1.6"/>
    <m/>
    <n v="81"/>
    <x v="8"/>
    <x v="99"/>
    <x v="14"/>
    <x v="3"/>
    <n v="6.9"/>
    <n v="5.5200000000000005"/>
    <n v="0"/>
  </r>
  <r>
    <n v="267"/>
    <n v="20240410"/>
    <n v="6.7"/>
    <n v="10.8"/>
    <n v="1890"/>
    <n v="0.5"/>
    <m/>
    <n v="71"/>
    <x v="8"/>
    <x v="100"/>
    <x v="14"/>
    <x v="3"/>
    <n v="7.1999999999999993"/>
    <n v="5.76"/>
    <n v="0"/>
  </r>
  <r>
    <n v="267"/>
    <n v="20240411"/>
    <n v="6.8"/>
    <n v="12.8"/>
    <n v="748"/>
    <n v="1.6"/>
    <m/>
    <n v="91"/>
    <x v="8"/>
    <x v="101"/>
    <x v="14"/>
    <x v="3"/>
    <n v="5.1999999999999993"/>
    <n v="4.1599999999999993"/>
    <n v="0"/>
  </r>
  <r>
    <n v="267"/>
    <n v="20240412"/>
    <n v="7.1"/>
    <n v="13.3"/>
    <n v="1609"/>
    <n v="0"/>
    <m/>
    <n v="85"/>
    <x v="8"/>
    <x v="102"/>
    <x v="14"/>
    <x v="3"/>
    <n v="4.6999999999999993"/>
    <n v="3.76"/>
    <n v="0"/>
  </r>
  <r>
    <n v="267"/>
    <n v="20240413"/>
    <n v="6.9"/>
    <n v="14.3"/>
    <n v="1648"/>
    <n v="-0.1"/>
    <m/>
    <n v="82"/>
    <x v="8"/>
    <x v="103"/>
    <x v="14"/>
    <x v="3"/>
    <n v="3.6999999999999993"/>
    <n v="2.9599999999999995"/>
    <n v="0"/>
  </r>
  <r>
    <n v="267"/>
    <n v="20240414"/>
    <n v="5.8"/>
    <n v="9.6999999999999993"/>
    <n v="2086"/>
    <n v="0"/>
    <m/>
    <n v="73"/>
    <x v="8"/>
    <x v="104"/>
    <x v="14"/>
    <x v="3"/>
    <n v="8.3000000000000007"/>
    <n v="6.6400000000000006"/>
    <n v="0"/>
  </r>
  <r>
    <n v="267"/>
    <n v="20240415"/>
    <n v="10"/>
    <n v="8.1999999999999993"/>
    <n v="638"/>
    <n v="22.1"/>
    <m/>
    <n v="81"/>
    <x v="8"/>
    <x v="105"/>
    <x v="15"/>
    <x v="3"/>
    <n v="9.8000000000000007"/>
    <n v="7.8400000000000007"/>
    <n v="0"/>
  </r>
  <r>
    <n v="267"/>
    <n v="20240416"/>
    <n v="10.1"/>
    <n v="8.6"/>
    <n v="1529"/>
    <n v="4.4000000000000004"/>
    <m/>
    <n v="81"/>
    <x v="8"/>
    <x v="106"/>
    <x v="15"/>
    <x v="3"/>
    <n v="9.4"/>
    <n v="7.5200000000000005"/>
    <n v="0"/>
  </r>
  <r>
    <n v="267"/>
    <n v="20240417"/>
    <n v="4.9000000000000004"/>
    <n v="6.3"/>
    <n v="1259"/>
    <n v="1.9"/>
    <m/>
    <n v="82"/>
    <x v="8"/>
    <x v="107"/>
    <x v="15"/>
    <x v="3"/>
    <n v="11.7"/>
    <n v="9.36"/>
    <n v="0"/>
  </r>
  <r>
    <n v="267"/>
    <n v="20240418"/>
    <n v="5.8"/>
    <n v="7.5"/>
    <n v="1441"/>
    <n v="3.8"/>
    <m/>
    <n v="80"/>
    <x v="8"/>
    <x v="108"/>
    <x v="15"/>
    <x v="3"/>
    <n v="10.5"/>
    <n v="8.4"/>
    <n v="0"/>
  </r>
  <r>
    <n v="267"/>
    <n v="20240419"/>
    <n v="11.1"/>
    <n v="8.1999999999999993"/>
    <n v="1162"/>
    <n v="12.4"/>
    <m/>
    <n v="87"/>
    <x v="8"/>
    <x v="109"/>
    <x v="15"/>
    <x v="3"/>
    <n v="9.8000000000000007"/>
    <n v="7.8400000000000007"/>
    <n v="0"/>
  </r>
  <r>
    <n v="267"/>
    <n v="20240420"/>
    <n v="10.6"/>
    <n v="7.3"/>
    <n v="1652"/>
    <n v="1.6"/>
    <m/>
    <n v="79"/>
    <x v="8"/>
    <x v="110"/>
    <x v="15"/>
    <x v="3"/>
    <n v="10.7"/>
    <n v="8.56"/>
    <n v="0"/>
  </r>
  <r>
    <n v="267"/>
    <n v="20240421"/>
    <n v="6.4"/>
    <n v="6.7"/>
    <n v="1819"/>
    <n v="1.5"/>
    <m/>
    <n v="77"/>
    <x v="8"/>
    <x v="111"/>
    <x v="15"/>
    <x v="3"/>
    <n v="11.3"/>
    <n v="9.0400000000000009"/>
    <n v="0"/>
  </r>
  <r>
    <n v="267"/>
    <n v="20240422"/>
    <n v="4.5999999999999996"/>
    <n v="5.7"/>
    <n v="1778"/>
    <n v="0.1"/>
    <m/>
    <n v="69"/>
    <x v="8"/>
    <x v="112"/>
    <x v="16"/>
    <x v="3"/>
    <n v="12.3"/>
    <n v="9.8400000000000016"/>
    <n v="0"/>
  </r>
  <r>
    <n v="267"/>
    <n v="20240423"/>
    <n v="5.0999999999999996"/>
    <n v="5.5"/>
    <n v="1722"/>
    <n v="0.7"/>
    <m/>
    <n v="74"/>
    <x v="8"/>
    <x v="113"/>
    <x v="16"/>
    <x v="3"/>
    <n v="12.5"/>
    <n v="10"/>
    <n v="0"/>
  </r>
  <r>
    <n v="267"/>
    <n v="20240424"/>
    <n v="9.6"/>
    <n v="6.7"/>
    <n v="1556"/>
    <n v="9"/>
    <m/>
    <n v="81"/>
    <x v="8"/>
    <x v="114"/>
    <x v="16"/>
    <x v="3"/>
    <n v="11.3"/>
    <n v="9.0400000000000009"/>
    <n v="0"/>
  </r>
  <r>
    <n v="267"/>
    <n v="20240425"/>
    <n v="5.0999999999999996"/>
    <n v="6.1"/>
    <n v="991"/>
    <n v="8.5"/>
    <m/>
    <n v="81"/>
    <x v="8"/>
    <x v="115"/>
    <x v="16"/>
    <x v="3"/>
    <n v="11.9"/>
    <n v="9.5200000000000014"/>
    <n v="0"/>
  </r>
  <r>
    <n v="267"/>
    <n v="20240426"/>
    <n v="3.5"/>
    <n v="7.1"/>
    <n v="2315"/>
    <n v="0.2"/>
    <m/>
    <n v="78"/>
    <x v="8"/>
    <x v="116"/>
    <x v="16"/>
    <x v="3"/>
    <n v="10.9"/>
    <n v="8.7200000000000006"/>
    <n v="0"/>
  </r>
  <r>
    <n v="267"/>
    <n v="20240427"/>
    <n v="3.7"/>
    <n v="10.7"/>
    <n v="1110"/>
    <n v="0.8"/>
    <m/>
    <n v="85"/>
    <x v="8"/>
    <x v="117"/>
    <x v="16"/>
    <x v="3"/>
    <n v="7.3000000000000007"/>
    <n v="5.8400000000000007"/>
    <n v="0"/>
  </r>
  <r>
    <n v="267"/>
    <n v="20240428"/>
    <n v="7.7"/>
    <n v="11.8"/>
    <n v="1036"/>
    <n v="0.2"/>
    <m/>
    <n v="80"/>
    <x v="8"/>
    <x v="118"/>
    <x v="16"/>
    <x v="3"/>
    <n v="6.1999999999999993"/>
    <n v="4.96"/>
    <n v="0"/>
  </r>
  <r>
    <n v="267"/>
    <n v="20240429"/>
    <n v="4"/>
    <n v="12.5"/>
    <n v="2506"/>
    <n v="-0.1"/>
    <m/>
    <n v="77"/>
    <x v="8"/>
    <x v="119"/>
    <x v="17"/>
    <x v="3"/>
    <n v="5.5"/>
    <n v="4.4000000000000004"/>
    <n v="0"/>
  </r>
  <r>
    <n v="267"/>
    <n v="20240430"/>
    <n v="3.4"/>
    <n v="15.4"/>
    <n v="1610"/>
    <n v="-0.1"/>
    <m/>
    <n v="83"/>
    <x v="8"/>
    <x v="120"/>
    <x v="17"/>
    <x v="3"/>
    <n v="2.5999999999999996"/>
    <n v="2.0799999999999996"/>
    <n v="0"/>
  </r>
  <r>
    <n v="267"/>
    <n v="20240501"/>
    <n v="4.8"/>
    <n v="16.3"/>
    <n v="2282"/>
    <n v="1"/>
    <m/>
    <n v="88"/>
    <x v="8"/>
    <x v="121"/>
    <x v="17"/>
    <x v="4"/>
    <n v="1.6999999999999993"/>
    <n v="1.3599999999999994"/>
    <n v="0"/>
  </r>
  <r>
    <n v="267"/>
    <n v="20240502"/>
    <n v="5"/>
    <n v="18.399999999999999"/>
    <n v="2446"/>
    <n v="0"/>
    <m/>
    <n v="77"/>
    <x v="8"/>
    <x v="122"/>
    <x v="17"/>
    <x v="4"/>
    <n v="0"/>
    <n v="0"/>
    <n v="0.39999999999999858"/>
  </r>
  <r>
    <n v="267"/>
    <n v="20240503"/>
    <n v="6.2"/>
    <n v="12"/>
    <n v="367"/>
    <n v="4.8"/>
    <m/>
    <n v="89"/>
    <x v="8"/>
    <x v="123"/>
    <x v="17"/>
    <x v="4"/>
    <n v="6"/>
    <n v="4.8000000000000007"/>
    <n v="0"/>
  </r>
  <r>
    <n v="267"/>
    <n v="20240504"/>
    <n v="3.5"/>
    <n v="12.5"/>
    <n v="1731"/>
    <n v="3"/>
    <m/>
    <n v="82"/>
    <x v="8"/>
    <x v="124"/>
    <x v="17"/>
    <x v="4"/>
    <n v="5.5"/>
    <n v="4.4000000000000004"/>
    <n v="0"/>
  </r>
  <r>
    <n v="267"/>
    <n v="20240505"/>
    <n v="4.8"/>
    <n v="11.6"/>
    <n v="1968"/>
    <n v="8.1"/>
    <m/>
    <n v="87"/>
    <x v="8"/>
    <x v="125"/>
    <x v="17"/>
    <x v="4"/>
    <n v="6.4"/>
    <n v="5.120000000000001"/>
    <n v="0"/>
  </r>
  <r>
    <n v="267"/>
    <n v="20240506"/>
    <n v="3.5"/>
    <n v="12.9"/>
    <n v="2111"/>
    <n v="0"/>
    <m/>
    <n v="81"/>
    <x v="8"/>
    <x v="126"/>
    <x v="18"/>
    <x v="4"/>
    <n v="5.0999999999999996"/>
    <n v="4.08"/>
    <n v="0"/>
  </r>
  <r>
    <n v="267"/>
    <n v="20240507"/>
    <n v="4.5999999999999996"/>
    <n v="12.3"/>
    <n v="2588"/>
    <n v="0"/>
    <m/>
    <n v="84"/>
    <x v="8"/>
    <x v="127"/>
    <x v="18"/>
    <x v="4"/>
    <n v="5.6999999999999993"/>
    <n v="4.5599999999999996"/>
    <n v="0"/>
  </r>
  <r>
    <n v="267"/>
    <n v="20240508"/>
    <n v="3.4"/>
    <n v="12"/>
    <n v="1221"/>
    <n v="0.1"/>
    <m/>
    <n v="85"/>
    <x v="8"/>
    <x v="128"/>
    <x v="18"/>
    <x v="4"/>
    <n v="6"/>
    <n v="4.8000000000000007"/>
    <n v="0"/>
  </r>
  <r>
    <n v="267"/>
    <n v="20240509"/>
    <n v="1.9"/>
    <n v="11.4"/>
    <n v="1773"/>
    <n v="0"/>
    <m/>
    <n v="88"/>
    <x v="8"/>
    <x v="129"/>
    <x v="18"/>
    <x v="4"/>
    <n v="6.6"/>
    <n v="5.28"/>
    <n v="0"/>
  </r>
  <r>
    <n v="267"/>
    <n v="20240510"/>
    <n v="3.5"/>
    <n v="12.7"/>
    <n v="2356"/>
    <n v="0"/>
    <m/>
    <n v="88"/>
    <x v="8"/>
    <x v="130"/>
    <x v="18"/>
    <x v="4"/>
    <n v="5.3000000000000007"/>
    <n v="4.2400000000000011"/>
    <n v="0"/>
  </r>
  <r>
    <n v="267"/>
    <n v="20240511"/>
    <n v="4.5"/>
    <n v="15.5"/>
    <n v="2504"/>
    <n v="0"/>
    <m/>
    <n v="77"/>
    <x v="8"/>
    <x v="131"/>
    <x v="18"/>
    <x v="4"/>
    <n v="2.5"/>
    <n v="2"/>
    <n v="0"/>
  </r>
  <r>
    <n v="267"/>
    <n v="20240512"/>
    <n v="5.7"/>
    <n v="18.3"/>
    <n v="2667"/>
    <n v="0"/>
    <m/>
    <n v="66"/>
    <x v="8"/>
    <x v="132"/>
    <x v="18"/>
    <x v="4"/>
    <n v="0"/>
    <n v="0"/>
    <n v="0.30000000000000071"/>
  </r>
  <r>
    <n v="267"/>
    <n v="20240513"/>
    <n v="4.3"/>
    <n v="18.3"/>
    <n v="2320"/>
    <n v="0.4"/>
    <m/>
    <n v="82"/>
    <x v="8"/>
    <x v="133"/>
    <x v="19"/>
    <x v="4"/>
    <n v="0"/>
    <n v="0"/>
    <n v="0.30000000000000071"/>
  </r>
  <r>
    <n v="267"/>
    <n v="20240514"/>
    <n v="5.9"/>
    <n v="20.7"/>
    <n v="2603"/>
    <n v="-0.1"/>
    <m/>
    <n v="68"/>
    <x v="8"/>
    <x v="134"/>
    <x v="19"/>
    <x v="4"/>
    <n v="0"/>
    <n v="0"/>
    <n v="2.6999999999999993"/>
  </r>
  <r>
    <n v="267"/>
    <n v="20240515"/>
    <n v="4.7"/>
    <n v="17.899999999999999"/>
    <n v="2333"/>
    <n v="-0.1"/>
    <m/>
    <n v="77"/>
    <x v="8"/>
    <x v="135"/>
    <x v="19"/>
    <x v="4"/>
    <n v="0.10000000000000142"/>
    <n v="8.000000000000114E-2"/>
    <n v="0"/>
  </r>
  <r>
    <n v="267"/>
    <n v="20240516"/>
    <n v="4.5"/>
    <n v="17.3"/>
    <n v="1431"/>
    <n v="4.5"/>
    <m/>
    <n v="81"/>
    <x v="8"/>
    <x v="136"/>
    <x v="19"/>
    <x v="4"/>
    <n v="0.69999999999999929"/>
    <n v="0.5599999999999995"/>
    <n v="0"/>
  </r>
  <r>
    <n v="267"/>
    <n v="20240517"/>
    <n v="3.3"/>
    <n v="17.600000000000001"/>
    <n v="1507"/>
    <n v="0.6"/>
    <m/>
    <n v="88"/>
    <x v="8"/>
    <x v="137"/>
    <x v="19"/>
    <x v="4"/>
    <n v="0.39999999999999858"/>
    <n v="0.3199999999999989"/>
    <n v="0"/>
  </r>
  <r>
    <n v="267"/>
    <n v="20240518"/>
    <n v="3.5"/>
    <n v="18.5"/>
    <n v="2694"/>
    <n v="0"/>
    <m/>
    <n v="67"/>
    <x v="8"/>
    <x v="138"/>
    <x v="19"/>
    <x v="4"/>
    <n v="0"/>
    <n v="0"/>
    <n v="0.5"/>
  </r>
  <r>
    <n v="267"/>
    <n v="20240519"/>
    <n v="6.1"/>
    <n v="18.100000000000001"/>
    <n v="2729"/>
    <n v="0"/>
    <m/>
    <n v="66"/>
    <x v="8"/>
    <x v="139"/>
    <x v="19"/>
    <x v="4"/>
    <n v="0"/>
    <n v="0"/>
    <n v="0.10000000000000142"/>
  </r>
  <r>
    <n v="267"/>
    <n v="20240520"/>
    <n v="5.2"/>
    <n v="16"/>
    <n v="1363"/>
    <n v="8.4"/>
    <m/>
    <n v="86"/>
    <x v="8"/>
    <x v="140"/>
    <x v="20"/>
    <x v="4"/>
    <n v="2"/>
    <n v="1.6"/>
    <n v="0"/>
  </r>
  <r>
    <n v="267"/>
    <n v="20240521"/>
    <n v="4.5999999999999996"/>
    <n v="18.7"/>
    <n v="2110"/>
    <n v="4.4000000000000004"/>
    <m/>
    <n v="80"/>
    <x v="8"/>
    <x v="141"/>
    <x v="20"/>
    <x v="4"/>
    <n v="0"/>
    <n v="0"/>
    <n v="0.69999999999999929"/>
  </r>
  <r>
    <n v="267"/>
    <n v="20240522"/>
    <n v="7"/>
    <n v="15.9"/>
    <n v="882"/>
    <n v="5.4"/>
    <m/>
    <n v="84"/>
    <x v="8"/>
    <x v="142"/>
    <x v="20"/>
    <x v="4"/>
    <n v="2.0999999999999996"/>
    <n v="1.6799999999999997"/>
    <n v="0"/>
  </r>
  <r>
    <n v="267"/>
    <n v="20240523"/>
    <n v="5.6"/>
    <n v="15.5"/>
    <n v="2098"/>
    <n v="0"/>
    <m/>
    <n v="79"/>
    <x v="8"/>
    <x v="143"/>
    <x v="20"/>
    <x v="4"/>
    <n v="2.5"/>
    <n v="2"/>
    <n v="0"/>
  </r>
  <r>
    <n v="267"/>
    <n v="20240524"/>
    <n v="3.8"/>
    <n v="15.8"/>
    <n v="1674"/>
    <n v="9.1999999999999993"/>
    <m/>
    <n v="85"/>
    <x v="8"/>
    <x v="144"/>
    <x v="20"/>
    <x v="4"/>
    <n v="2.1999999999999993"/>
    <n v="1.7599999999999996"/>
    <n v="0"/>
  </r>
  <r>
    <n v="267"/>
    <n v="20240525"/>
    <n v="4.0999999999999996"/>
    <n v="15.7"/>
    <n v="1519"/>
    <n v="6.8"/>
    <m/>
    <n v="88"/>
    <x v="8"/>
    <x v="145"/>
    <x v="20"/>
    <x v="4"/>
    <n v="2.3000000000000007"/>
    <n v="1.8400000000000007"/>
    <n v="0"/>
  </r>
  <r>
    <n v="267"/>
    <n v="20240526"/>
    <n v="4.3"/>
    <n v="16.100000000000001"/>
    <n v="1560"/>
    <n v="10.1"/>
    <m/>
    <n v="82"/>
    <x v="8"/>
    <x v="146"/>
    <x v="20"/>
    <x v="4"/>
    <n v="1.8999999999999986"/>
    <n v="1.5199999999999989"/>
    <n v="0"/>
  </r>
  <r>
    <n v="267"/>
    <n v="20240527"/>
    <n v="5.6"/>
    <n v="15.2"/>
    <n v="2127"/>
    <n v="-0.1"/>
    <m/>
    <n v="73"/>
    <x v="8"/>
    <x v="147"/>
    <x v="21"/>
    <x v="4"/>
    <n v="2.8000000000000007"/>
    <n v="2.2400000000000007"/>
    <n v="0"/>
  </r>
  <r>
    <n v="267"/>
    <n v="20240528"/>
    <n v="6.5"/>
    <n v="14.8"/>
    <n v="1784"/>
    <n v="4.5"/>
    <m/>
    <n v="82"/>
    <x v="8"/>
    <x v="148"/>
    <x v="21"/>
    <x v="4"/>
    <n v="3.1999999999999993"/>
    <n v="2.5599999999999996"/>
    <n v="0"/>
  </r>
  <r>
    <n v="267"/>
    <n v="20240529"/>
    <n v="6.7"/>
    <n v="15"/>
    <n v="1783"/>
    <n v="4.4000000000000004"/>
    <m/>
    <n v="86"/>
    <x v="8"/>
    <x v="149"/>
    <x v="21"/>
    <x v="4"/>
    <n v="3"/>
    <n v="2.4000000000000004"/>
    <n v="0"/>
  </r>
  <r>
    <n v="267"/>
    <n v="20240530"/>
    <n v="4.7"/>
    <n v="15"/>
    <n v="1911"/>
    <n v="0.6"/>
    <m/>
    <n v="84"/>
    <x v="8"/>
    <x v="150"/>
    <x v="21"/>
    <x v="4"/>
    <n v="3"/>
    <n v="2.4000000000000004"/>
    <n v="0"/>
  </r>
  <r>
    <n v="267"/>
    <n v="20240531"/>
    <n v="6.9"/>
    <n v="15.7"/>
    <n v="1694"/>
    <n v="1"/>
    <m/>
    <n v="86"/>
    <x v="8"/>
    <x v="151"/>
    <x v="21"/>
    <x v="4"/>
    <n v="2.3000000000000007"/>
    <n v="1.8400000000000007"/>
    <n v="0"/>
  </r>
  <r>
    <n v="267"/>
    <n v="20240601"/>
    <n v="9.5"/>
    <n v="15"/>
    <n v="682"/>
    <n v="6.4"/>
    <m/>
    <n v="91"/>
    <x v="8"/>
    <x v="152"/>
    <x v="21"/>
    <x v="5"/>
    <n v="3"/>
    <n v="2.4000000000000004"/>
    <n v="0"/>
  </r>
  <r>
    <n v="267"/>
    <n v="20240602"/>
    <n v="7.3"/>
    <n v="13.6"/>
    <n v="1506"/>
    <n v="-0.1"/>
    <m/>
    <n v="76"/>
    <x v="8"/>
    <x v="153"/>
    <x v="21"/>
    <x v="5"/>
    <n v="4.4000000000000004"/>
    <n v="3.5200000000000005"/>
    <n v="0"/>
  </r>
  <r>
    <n v="267"/>
    <n v="20240603"/>
    <n v="4.4000000000000004"/>
    <n v="14.3"/>
    <n v="1281"/>
    <n v="0.1"/>
    <m/>
    <n v="82"/>
    <x v="8"/>
    <x v="154"/>
    <x v="22"/>
    <x v="5"/>
    <n v="3.6999999999999993"/>
    <n v="2.9599999999999995"/>
    <n v="0"/>
  </r>
  <r>
    <n v="267"/>
    <n v="20240604"/>
    <n v="5.4"/>
    <n v="15.7"/>
    <n v="1128"/>
    <n v="1.6"/>
    <m/>
    <n v="86"/>
    <x v="8"/>
    <x v="155"/>
    <x v="22"/>
    <x v="5"/>
    <n v="2.3000000000000007"/>
    <n v="1.8400000000000007"/>
    <n v="0"/>
  </r>
  <r>
    <n v="267"/>
    <n v="20240605"/>
    <n v="6.8"/>
    <n v="12.6"/>
    <n v="2630"/>
    <n v="1.2"/>
    <m/>
    <n v="69"/>
    <x v="8"/>
    <x v="156"/>
    <x v="22"/>
    <x v="5"/>
    <n v="5.4"/>
    <n v="4.32"/>
    <n v="0"/>
  </r>
  <r>
    <n v="267"/>
    <n v="20240606"/>
    <n v="4.7"/>
    <n v="13.2"/>
    <n v="1894"/>
    <n v="0.7"/>
    <m/>
    <n v="75"/>
    <x v="8"/>
    <x v="157"/>
    <x v="22"/>
    <x v="5"/>
    <n v="4.8000000000000007"/>
    <n v="3.8400000000000007"/>
    <n v="0"/>
  </r>
  <r>
    <n v="267"/>
    <n v="20240607"/>
    <n v="5.3"/>
    <n v="14.5"/>
    <n v="2448"/>
    <n v="1.2"/>
    <m/>
    <n v="69"/>
    <x v="8"/>
    <x v="158"/>
    <x v="22"/>
    <x v="5"/>
    <n v="3.5"/>
    <n v="2.8000000000000003"/>
    <n v="0"/>
  </r>
  <r>
    <n v="267"/>
    <n v="20240608"/>
    <n v="6.9"/>
    <n v="13.8"/>
    <n v="1585"/>
    <n v="0.5"/>
    <m/>
    <n v="79"/>
    <x v="8"/>
    <x v="159"/>
    <x v="22"/>
    <x v="5"/>
    <n v="4.1999999999999993"/>
    <n v="3.3599999999999994"/>
    <n v="0"/>
  </r>
  <r>
    <n v="267"/>
    <n v="20240609"/>
    <n v="7.1"/>
    <n v="13"/>
    <n v="1517"/>
    <n v="-0.1"/>
    <m/>
    <n v="75"/>
    <x v="8"/>
    <x v="160"/>
    <x v="22"/>
    <x v="5"/>
    <n v="5"/>
    <n v="4"/>
    <n v="0"/>
  </r>
  <r>
    <n v="267"/>
    <n v="20240610"/>
    <n v="7.7"/>
    <n v="11.4"/>
    <n v="452"/>
    <n v="31.7"/>
    <m/>
    <n v="86"/>
    <x v="8"/>
    <x v="161"/>
    <x v="23"/>
    <x v="5"/>
    <n v="6.6"/>
    <n v="5.28"/>
    <n v="0"/>
  </r>
  <r>
    <n v="267"/>
    <n v="20240611"/>
    <n v="8.4"/>
    <n v="12.2"/>
    <n v="2414"/>
    <n v="3.8"/>
    <m/>
    <n v="78"/>
    <x v="8"/>
    <x v="162"/>
    <x v="23"/>
    <x v="5"/>
    <n v="5.8000000000000007"/>
    <n v="4.6400000000000006"/>
    <n v="0"/>
  </r>
  <r>
    <n v="267"/>
    <n v="20240612"/>
    <n v="6.6"/>
    <n v="11.7"/>
    <n v="1767"/>
    <n v="1.5"/>
    <m/>
    <n v="74"/>
    <x v="8"/>
    <x v="163"/>
    <x v="23"/>
    <x v="5"/>
    <n v="6.3000000000000007"/>
    <n v="5.0400000000000009"/>
    <n v="0"/>
  </r>
  <r>
    <n v="267"/>
    <n v="20240613"/>
    <n v="3.7"/>
    <n v="13.7"/>
    <n v="1600"/>
    <n v="1.6"/>
    <m/>
    <n v="76"/>
    <x v="8"/>
    <x v="164"/>
    <x v="23"/>
    <x v="5"/>
    <n v="4.3000000000000007"/>
    <n v="3.4400000000000008"/>
    <n v="0"/>
  </r>
  <r>
    <n v="267"/>
    <n v="20240614"/>
    <n v="5.8"/>
    <n v="14.7"/>
    <n v="1236"/>
    <n v="2.8"/>
    <m/>
    <n v="85"/>
    <x v="8"/>
    <x v="165"/>
    <x v="23"/>
    <x v="5"/>
    <n v="3.3000000000000007"/>
    <n v="2.6400000000000006"/>
    <n v="0"/>
  </r>
  <r>
    <n v="267"/>
    <n v="20240615"/>
    <n v="7.8"/>
    <n v="14.1"/>
    <n v="1421"/>
    <n v="11.7"/>
    <m/>
    <n v="83"/>
    <x v="8"/>
    <x v="166"/>
    <x v="23"/>
    <x v="5"/>
    <n v="3.9000000000000004"/>
    <n v="3.1200000000000006"/>
    <n v="0"/>
  </r>
  <r>
    <n v="267"/>
    <n v="20240616"/>
    <n v="6.8"/>
    <n v="14.7"/>
    <n v="1940"/>
    <n v="4.7"/>
    <m/>
    <n v="82"/>
    <x v="8"/>
    <x v="167"/>
    <x v="23"/>
    <x v="5"/>
    <n v="3.3000000000000007"/>
    <n v="2.6400000000000006"/>
    <n v="0"/>
  </r>
  <r>
    <n v="267"/>
    <n v="20240617"/>
    <n v="4.4000000000000004"/>
    <n v="15.6"/>
    <n v="2983"/>
    <n v="0"/>
    <m/>
    <n v="78"/>
    <x v="8"/>
    <x v="168"/>
    <x v="24"/>
    <x v="5"/>
    <n v="2.4000000000000004"/>
    <n v="1.9200000000000004"/>
    <n v="0"/>
  </r>
  <r>
    <n v="267"/>
    <n v="20240618"/>
    <n v="2.7"/>
    <n v="15.7"/>
    <n v="1378"/>
    <n v="-0.1"/>
    <m/>
    <n v="80"/>
    <x v="8"/>
    <x v="169"/>
    <x v="24"/>
    <x v="5"/>
    <n v="2.3000000000000007"/>
    <n v="1.8400000000000007"/>
    <n v="0"/>
  </r>
  <r>
    <n v="267"/>
    <n v="20240619"/>
    <n v="4.7"/>
    <n v="14.5"/>
    <n v="2937"/>
    <n v="0"/>
    <m/>
    <n v="79"/>
    <x v="8"/>
    <x v="170"/>
    <x v="24"/>
    <x v="5"/>
    <n v="3.5"/>
    <n v="2.8000000000000003"/>
    <n v="0"/>
  </r>
  <r>
    <n v="267"/>
    <n v="20240620"/>
    <n v="3.7"/>
    <n v="14.4"/>
    <n v="1948"/>
    <n v="0"/>
    <m/>
    <n v="81"/>
    <x v="8"/>
    <x v="171"/>
    <x v="24"/>
    <x v="5"/>
    <n v="3.5999999999999996"/>
    <n v="2.88"/>
    <n v="0"/>
  </r>
  <r>
    <n v="267"/>
    <n v="20240621"/>
    <n v="3.5"/>
    <n v="15.9"/>
    <n v="1037"/>
    <n v="1.1000000000000001"/>
    <m/>
    <n v="86"/>
    <x v="8"/>
    <x v="172"/>
    <x v="24"/>
    <x v="5"/>
    <n v="2.0999999999999996"/>
    <n v="1.6799999999999997"/>
    <n v="0"/>
  </r>
  <r>
    <n v="267"/>
    <n v="20240622"/>
    <n v="4.8"/>
    <n v="16.7"/>
    <n v="2698"/>
    <n v="0"/>
    <m/>
    <n v="82"/>
    <x v="8"/>
    <x v="173"/>
    <x v="24"/>
    <x v="5"/>
    <n v="1.3000000000000007"/>
    <n v="1.0400000000000007"/>
    <n v="0"/>
  </r>
  <r>
    <n v="267"/>
    <n v="20240623"/>
    <n v="3.3"/>
    <n v="17.7"/>
    <n v="2904"/>
    <n v="0"/>
    <m/>
    <n v="81"/>
    <x v="8"/>
    <x v="174"/>
    <x v="24"/>
    <x v="5"/>
    <n v="0.30000000000000071"/>
    <n v="0.24000000000000057"/>
    <n v="0"/>
  </r>
  <r>
    <n v="267"/>
    <n v="20240624"/>
    <n v="2.8"/>
    <n v="18.3"/>
    <n v="2915"/>
    <n v="0"/>
    <m/>
    <n v="79"/>
    <x v="8"/>
    <x v="175"/>
    <x v="25"/>
    <x v="5"/>
    <n v="0"/>
    <n v="0"/>
    <n v="0.30000000000000071"/>
  </r>
  <r>
    <n v="267"/>
    <n v="20240625"/>
    <n v="4"/>
    <n v="21.2"/>
    <n v="2829"/>
    <n v="0"/>
    <m/>
    <n v="76"/>
    <x v="8"/>
    <x v="176"/>
    <x v="25"/>
    <x v="5"/>
    <n v="0"/>
    <n v="0"/>
    <n v="3.1999999999999993"/>
  </r>
  <r>
    <n v="267"/>
    <n v="20240626"/>
    <n v="3.4"/>
    <n v="23.1"/>
    <n v="2850"/>
    <n v="0"/>
    <m/>
    <n v="71"/>
    <x v="8"/>
    <x v="177"/>
    <x v="25"/>
    <x v="5"/>
    <n v="0"/>
    <n v="0"/>
    <n v="5.1000000000000014"/>
  </r>
  <r>
    <n v="267"/>
    <n v="20240627"/>
    <n v="4.4000000000000004"/>
    <n v="21.8"/>
    <n v="2585"/>
    <n v="0"/>
    <m/>
    <n v="75"/>
    <x v="8"/>
    <x v="178"/>
    <x v="25"/>
    <x v="5"/>
    <n v="0"/>
    <n v="0"/>
    <n v="3.8000000000000007"/>
  </r>
  <r>
    <n v="267"/>
    <n v="20240628"/>
    <n v="6.6"/>
    <n v="17.399999999999999"/>
    <n v="2369"/>
    <n v="0"/>
    <m/>
    <n v="69"/>
    <x v="8"/>
    <x v="179"/>
    <x v="25"/>
    <x v="5"/>
    <n v="0.60000000000000142"/>
    <n v="0.48000000000000115"/>
    <n v="0"/>
  </r>
  <r>
    <n v="267"/>
    <n v="20240629"/>
    <n v="3.5"/>
    <n v="18.3"/>
    <n v="2781"/>
    <n v="-0.1"/>
    <m/>
    <n v="69"/>
    <x v="8"/>
    <x v="180"/>
    <x v="25"/>
    <x v="5"/>
    <n v="0"/>
    <n v="0"/>
    <n v="0.30000000000000071"/>
  </r>
  <r>
    <n v="267"/>
    <n v="20240630"/>
    <n v="5.6"/>
    <n v="17.5"/>
    <n v="2034"/>
    <n v="3.3"/>
    <m/>
    <n v="77"/>
    <x v="8"/>
    <x v="181"/>
    <x v="25"/>
    <x v="5"/>
    <n v="0.5"/>
    <n v="0.4"/>
    <n v="0"/>
  </r>
  <r>
    <n v="267"/>
    <n v="20240701"/>
    <n v="7.2"/>
    <n v="15.6"/>
    <n v="1207"/>
    <n v="8.6"/>
    <m/>
    <n v="78"/>
    <x v="8"/>
    <x v="182"/>
    <x v="26"/>
    <x v="6"/>
    <n v="2.4000000000000004"/>
    <n v="1.9200000000000004"/>
    <n v="0"/>
  </r>
  <r>
    <n v="267"/>
    <n v="20240702"/>
    <n v="6.8"/>
    <n v="14.9"/>
    <n v="1261"/>
    <n v="4.9000000000000004"/>
    <m/>
    <n v="78"/>
    <x v="8"/>
    <x v="183"/>
    <x v="26"/>
    <x v="6"/>
    <n v="3.0999999999999996"/>
    <n v="2.48"/>
    <n v="0"/>
  </r>
  <r>
    <n v="267"/>
    <n v="20240703"/>
    <n v="6"/>
    <n v="14.4"/>
    <n v="1082"/>
    <n v="7.6"/>
    <m/>
    <n v="78"/>
    <x v="8"/>
    <x v="184"/>
    <x v="26"/>
    <x v="6"/>
    <n v="3.5999999999999996"/>
    <n v="2.88"/>
    <n v="0"/>
  </r>
  <r>
    <n v="267"/>
    <n v="20240704"/>
    <n v="8.6999999999999993"/>
    <n v="15.7"/>
    <n v="2402"/>
    <n v="4"/>
    <m/>
    <n v="71"/>
    <x v="8"/>
    <x v="185"/>
    <x v="26"/>
    <x v="6"/>
    <n v="2.3000000000000007"/>
    <n v="1.8400000000000007"/>
    <n v="0"/>
  </r>
  <r>
    <n v="267"/>
    <n v="20240705"/>
    <n v="6.4"/>
    <n v="16"/>
    <n v="994"/>
    <n v="6.6"/>
    <m/>
    <n v="84"/>
    <x v="8"/>
    <x v="186"/>
    <x v="26"/>
    <x v="6"/>
    <n v="2"/>
    <n v="1.6"/>
    <n v="0"/>
  </r>
  <r>
    <n v="267"/>
    <n v="20240706"/>
    <n v="9.4"/>
    <n v="16.2"/>
    <n v="1739"/>
    <n v="13"/>
    <m/>
    <n v="82"/>
    <x v="8"/>
    <x v="187"/>
    <x v="26"/>
    <x v="6"/>
    <n v="1.8000000000000007"/>
    <n v="1.4400000000000006"/>
    <n v="0"/>
  </r>
  <r>
    <n v="267"/>
    <n v="20240707"/>
    <n v="6.1"/>
    <n v="15.2"/>
    <n v="1757"/>
    <n v="11.3"/>
    <m/>
    <n v="78"/>
    <x v="8"/>
    <x v="188"/>
    <x v="26"/>
    <x v="6"/>
    <n v="2.8000000000000007"/>
    <n v="2.2400000000000007"/>
    <n v="0"/>
  </r>
  <r>
    <n v="267"/>
    <n v="20240708"/>
    <n v="3.9"/>
    <n v="16.899999999999999"/>
    <n v="2275"/>
    <n v="0"/>
    <m/>
    <n v="79"/>
    <x v="8"/>
    <x v="189"/>
    <x v="27"/>
    <x v="6"/>
    <n v="1.1000000000000014"/>
    <n v="0.88000000000000123"/>
    <n v="0"/>
  </r>
  <r>
    <n v="267"/>
    <n v="20240709"/>
    <n v="4.0999999999999996"/>
    <n v="20.100000000000001"/>
    <n v="1751"/>
    <n v="26.7"/>
    <m/>
    <n v="80"/>
    <x v="8"/>
    <x v="190"/>
    <x v="27"/>
    <x v="6"/>
    <n v="0"/>
    <n v="0"/>
    <n v="2.1000000000000014"/>
  </r>
  <r>
    <n v="267"/>
    <n v="20240710"/>
    <n v="5.8"/>
    <n v="18.7"/>
    <n v="2203"/>
    <n v="2.1"/>
    <m/>
    <n v="83"/>
    <x v="8"/>
    <x v="191"/>
    <x v="27"/>
    <x v="6"/>
    <n v="0"/>
    <n v="0"/>
    <n v="0.69999999999999929"/>
  </r>
  <r>
    <n v="267"/>
    <n v="20240711"/>
    <n v="5.0999999999999996"/>
    <n v="17.3"/>
    <n v="2131"/>
    <n v="0"/>
    <m/>
    <n v="81"/>
    <x v="8"/>
    <x v="192"/>
    <x v="27"/>
    <x v="6"/>
    <n v="0.69999999999999929"/>
    <n v="0.5599999999999995"/>
    <n v="0"/>
  </r>
  <r>
    <n v="267"/>
    <n v="20240712"/>
    <n v="5.0999999999999996"/>
    <n v="14.9"/>
    <n v="596"/>
    <n v="15.2"/>
    <m/>
    <n v="86"/>
    <x v="8"/>
    <x v="193"/>
    <x v="27"/>
    <x v="6"/>
    <n v="3.0999999999999996"/>
    <n v="2.48"/>
    <n v="0"/>
  </r>
  <r>
    <n v="267"/>
    <n v="20240713"/>
    <n v="7.4"/>
    <n v="15.5"/>
    <n v="1610"/>
    <n v="6.7"/>
    <m/>
    <n v="87"/>
    <x v="8"/>
    <x v="194"/>
    <x v="27"/>
    <x v="6"/>
    <n v="2.5"/>
    <n v="2"/>
    <n v="0"/>
  </r>
  <r>
    <n v="267"/>
    <n v="20240714"/>
    <n v="7.3"/>
    <n v="16.899999999999999"/>
    <n v="2042"/>
    <n v="2.2000000000000002"/>
    <m/>
    <n v="78"/>
    <x v="8"/>
    <x v="195"/>
    <x v="27"/>
    <x v="6"/>
    <n v="1.1000000000000014"/>
    <n v="0.88000000000000123"/>
    <n v="0"/>
  </r>
  <r>
    <n v="267"/>
    <n v="20240715"/>
    <n v="3.1"/>
    <n v="18.899999999999999"/>
    <n v="2508"/>
    <n v="1.9"/>
    <m/>
    <n v="79"/>
    <x v="8"/>
    <x v="196"/>
    <x v="28"/>
    <x v="6"/>
    <n v="0"/>
    <n v="0"/>
    <n v="0.89999999999999858"/>
  </r>
  <r>
    <n v="267"/>
    <n v="20240716"/>
    <n v="7"/>
    <n v="17.600000000000001"/>
    <n v="1608"/>
    <n v="7.7"/>
    <m/>
    <n v="85"/>
    <x v="8"/>
    <x v="197"/>
    <x v="28"/>
    <x v="6"/>
    <n v="0.39999999999999858"/>
    <n v="0.3199999999999989"/>
    <n v="0"/>
  </r>
  <r>
    <n v="267"/>
    <n v="20240717"/>
    <n v="4.8"/>
    <n v="17.100000000000001"/>
    <n v="2197"/>
    <n v="0.2"/>
    <m/>
    <n v="84"/>
    <x v="8"/>
    <x v="198"/>
    <x v="28"/>
    <x v="6"/>
    <n v="0.89999999999999858"/>
    <n v="0.71999999999999886"/>
    <n v="0"/>
  </r>
  <r>
    <n v="267"/>
    <n v="20240718"/>
    <n v="1.9"/>
    <n v="19"/>
    <n v="2582"/>
    <n v="0"/>
    <m/>
    <n v="80"/>
    <x v="8"/>
    <x v="199"/>
    <x v="28"/>
    <x v="6"/>
    <n v="0"/>
    <n v="0"/>
    <n v="1"/>
  </r>
  <r>
    <n v="267"/>
    <n v="20240719"/>
    <n v="3.5"/>
    <n v="22.3"/>
    <n v="2306"/>
    <n v="0"/>
    <m/>
    <n v="74"/>
    <x v="8"/>
    <x v="200"/>
    <x v="28"/>
    <x v="6"/>
    <n v="0"/>
    <n v="0"/>
    <n v="4.3000000000000007"/>
  </r>
  <r>
    <n v="267"/>
    <n v="20240720"/>
    <n v="3"/>
    <n v="23.4"/>
    <n v="2650"/>
    <n v="0"/>
    <m/>
    <n v="70"/>
    <x v="8"/>
    <x v="201"/>
    <x v="28"/>
    <x v="6"/>
    <n v="0"/>
    <n v="0"/>
    <n v="5.3999999999999986"/>
  </r>
  <r>
    <n v="267"/>
    <n v="20240721"/>
    <n v="4.2"/>
    <n v="19.399999999999999"/>
    <n v="999"/>
    <n v="11.8"/>
    <m/>
    <n v="87"/>
    <x v="8"/>
    <x v="202"/>
    <x v="28"/>
    <x v="6"/>
    <n v="0"/>
    <n v="0"/>
    <n v="1.3999999999999986"/>
  </r>
  <r>
    <n v="267"/>
    <n v="20240722"/>
    <n v="5.7"/>
    <n v="19"/>
    <n v="2329"/>
    <n v="1.4"/>
    <m/>
    <n v="76"/>
    <x v="8"/>
    <x v="203"/>
    <x v="29"/>
    <x v="6"/>
    <n v="0"/>
    <n v="0"/>
    <n v="1"/>
  </r>
  <r>
    <n v="267"/>
    <n v="20240723"/>
    <n v="6.2"/>
    <n v="19.100000000000001"/>
    <n v="2069"/>
    <n v="0.3"/>
    <m/>
    <n v="82"/>
    <x v="8"/>
    <x v="204"/>
    <x v="29"/>
    <x v="6"/>
    <n v="0"/>
    <n v="0"/>
    <n v="1.1000000000000014"/>
  </r>
  <r>
    <n v="267"/>
    <n v="20240724"/>
    <n v="4.3"/>
    <n v="16.899999999999999"/>
    <n v="2541"/>
    <n v="0"/>
    <m/>
    <n v="75"/>
    <x v="8"/>
    <x v="205"/>
    <x v="29"/>
    <x v="6"/>
    <n v="1.1000000000000014"/>
    <n v="0.88000000000000123"/>
    <n v="0"/>
  </r>
  <r>
    <n v="267"/>
    <n v="20240725"/>
    <n v="5.6"/>
    <n v="18.600000000000001"/>
    <n v="1005"/>
    <n v="0.4"/>
    <m/>
    <n v="81"/>
    <x v="8"/>
    <x v="206"/>
    <x v="29"/>
    <x v="6"/>
    <n v="0"/>
    <n v="0"/>
    <n v="0.60000000000000142"/>
  </r>
  <r>
    <n v="267"/>
    <n v="20240726"/>
    <n v="4.7"/>
    <n v="18.3"/>
    <n v="2146"/>
    <n v="5.0999999999999996"/>
    <m/>
    <n v="84"/>
    <x v="8"/>
    <x v="207"/>
    <x v="29"/>
    <x v="6"/>
    <n v="0"/>
    <n v="0"/>
    <n v="0.30000000000000071"/>
  </r>
  <r>
    <n v="267"/>
    <n v="20240727"/>
    <n v="3"/>
    <n v="18.5"/>
    <n v="2558"/>
    <n v="0"/>
    <m/>
    <n v="76"/>
    <x v="8"/>
    <x v="208"/>
    <x v="29"/>
    <x v="6"/>
    <n v="0"/>
    <n v="0"/>
    <n v="0.5"/>
  </r>
  <r>
    <n v="267"/>
    <n v="20240728"/>
    <n v="4"/>
    <n v="18.2"/>
    <n v="2572"/>
    <n v="0"/>
    <m/>
    <n v="76"/>
    <x v="8"/>
    <x v="209"/>
    <x v="29"/>
    <x v="6"/>
    <n v="0"/>
    <n v="0"/>
    <n v="0.19999999999999929"/>
  </r>
  <r>
    <n v="267"/>
    <n v="20240729"/>
    <n v="2.9"/>
    <n v="18.899999999999999"/>
    <n v="2703"/>
    <n v="0"/>
    <m/>
    <n v="74"/>
    <x v="8"/>
    <x v="210"/>
    <x v="30"/>
    <x v="6"/>
    <n v="0"/>
    <n v="0"/>
    <n v="0.89999999999999858"/>
  </r>
  <r>
    <n v="267"/>
    <n v="20240730"/>
    <n v="3.2"/>
    <n v="20.9"/>
    <n v="2522"/>
    <n v="0"/>
    <m/>
    <n v="72"/>
    <x v="8"/>
    <x v="211"/>
    <x v="30"/>
    <x v="6"/>
    <n v="0"/>
    <n v="0"/>
    <n v="2.8999999999999986"/>
  </r>
  <r>
    <n v="267"/>
    <n v="20240731"/>
    <n v="4"/>
    <n v="19.600000000000001"/>
    <n v="2328"/>
    <n v="0"/>
    <m/>
    <n v="79"/>
    <x v="8"/>
    <x v="212"/>
    <x v="30"/>
    <x v="6"/>
    <n v="0"/>
    <n v="0"/>
    <n v="1.6000000000000014"/>
  </r>
  <r>
    <n v="267"/>
    <n v="20240801"/>
    <n v="4.3"/>
    <n v="17.600000000000001"/>
    <n v="1503"/>
    <n v="0"/>
    <m/>
    <n v="80"/>
    <x v="8"/>
    <x v="213"/>
    <x v="30"/>
    <x v="7"/>
    <n v="0.39999999999999858"/>
    <n v="0.3199999999999989"/>
    <n v="0"/>
  </r>
  <r>
    <n v="267"/>
    <n v="20240802"/>
    <n v="2"/>
    <n v="18.3"/>
    <n v="2500"/>
    <n v="0"/>
    <m/>
    <n v="76"/>
    <x v="8"/>
    <x v="214"/>
    <x v="30"/>
    <x v="7"/>
    <n v="0"/>
    <n v="0"/>
    <n v="0.30000000000000071"/>
  </r>
  <r>
    <n v="267"/>
    <n v="20240803"/>
    <n v="4.8"/>
    <n v="19.899999999999999"/>
    <n v="1462"/>
    <n v="-0.1"/>
    <m/>
    <n v="83"/>
    <x v="8"/>
    <x v="215"/>
    <x v="30"/>
    <x v="7"/>
    <n v="0"/>
    <n v="0"/>
    <n v="1.8999999999999986"/>
  </r>
  <r>
    <n v="267"/>
    <n v="20240804"/>
    <n v="4.8"/>
    <n v="17.8"/>
    <n v="1715"/>
    <n v="0"/>
    <m/>
    <n v="69"/>
    <x v="8"/>
    <x v="216"/>
    <x v="30"/>
    <x v="7"/>
    <n v="0.19999999999999929"/>
    <n v="0.15999999999999945"/>
    <n v="0"/>
  </r>
  <r>
    <n v="267"/>
    <n v="20240805"/>
    <n v="2.9"/>
    <n v="19.3"/>
    <n v="2106"/>
    <n v="0"/>
    <m/>
    <n v="72"/>
    <x v="8"/>
    <x v="217"/>
    <x v="31"/>
    <x v="7"/>
    <n v="0"/>
    <n v="0"/>
    <n v="1.3000000000000007"/>
  </r>
  <r>
    <n v="267"/>
    <n v="20240806"/>
    <n v="3.9"/>
    <n v="21.2"/>
    <n v="2363"/>
    <n v="0"/>
    <m/>
    <n v="77"/>
    <x v="8"/>
    <x v="218"/>
    <x v="31"/>
    <x v="7"/>
    <n v="0"/>
    <n v="0"/>
    <n v="3.1999999999999993"/>
  </r>
  <r>
    <n v="267"/>
    <n v="20240807"/>
    <n v="4.7"/>
    <n v="19.8"/>
    <n v="2249"/>
    <n v="-0.1"/>
    <m/>
    <n v="72"/>
    <x v="8"/>
    <x v="219"/>
    <x v="31"/>
    <x v="7"/>
    <n v="0"/>
    <n v="0"/>
    <n v="1.8000000000000007"/>
  </r>
  <r>
    <n v="267"/>
    <n v="20240808"/>
    <n v="5.2"/>
    <n v="20.399999999999999"/>
    <n v="2358"/>
    <n v="0.3"/>
    <m/>
    <n v="68"/>
    <x v="8"/>
    <x v="220"/>
    <x v="31"/>
    <x v="7"/>
    <n v="0"/>
    <n v="0"/>
    <n v="2.3999999999999986"/>
  </r>
  <r>
    <n v="267"/>
    <n v="20240809"/>
    <n v="7.4"/>
    <n v="19.600000000000001"/>
    <n v="1328"/>
    <n v="0.9"/>
    <m/>
    <n v="80"/>
    <x v="8"/>
    <x v="221"/>
    <x v="31"/>
    <x v="7"/>
    <n v="0"/>
    <n v="0"/>
    <n v="1.6000000000000014"/>
  </r>
  <r>
    <n v="267"/>
    <n v="20240810"/>
    <n v="5"/>
    <n v="19.7"/>
    <n v="1892"/>
    <n v="0"/>
    <m/>
    <n v="77"/>
    <x v="8"/>
    <x v="222"/>
    <x v="31"/>
    <x v="7"/>
    <n v="0"/>
    <n v="0"/>
    <n v="1.6999999999999993"/>
  </r>
  <r>
    <n v="267"/>
    <n v="20240811"/>
    <n v="3.2"/>
    <n v="20"/>
    <n v="2316"/>
    <n v="0"/>
    <m/>
    <n v="79"/>
    <x v="8"/>
    <x v="223"/>
    <x v="31"/>
    <x v="7"/>
    <n v="0"/>
    <n v="0"/>
    <n v="2"/>
  </r>
  <r>
    <n v="267"/>
    <n v="20240812"/>
    <n v="5.2"/>
    <n v="22.2"/>
    <n v="2405"/>
    <n v="0"/>
    <m/>
    <n v="71"/>
    <x v="8"/>
    <x v="224"/>
    <x v="32"/>
    <x v="7"/>
    <n v="0"/>
    <n v="0"/>
    <n v="4.1999999999999993"/>
  </r>
  <r>
    <n v="267"/>
    <n v="20240813"/>
    <n v="2.8"/>
    <n v="22.8"/>
    <n v="1617"/>
    <n v="-0.1"/>
    <m/>
    <n v="84"/>
    <x v="8"/>
    <x v="225"/>
    <x v="32"/>
    <x v="7"/>
    <n v="0"/>
    <n v="0"/>
    <n v="4.8000000000000007"/>
  </r>
  <r>
    <n v="267"/>
    <n v="20240814"/>
    <n v="2.4"/>
    <n v="20.2"/>
    <n v="1056"/>
    <n v="2.2999999999999998"/>
    <m/>
    <n v="84"/>
    <x v="8"/>
    <x v="226"/>
    <x v="32"/>
    <x v="7"/>
    <n v="0"/>
    <n v="0"/>
    <n v="2.1999999999999993"/>
  </r>
  <r>
    <n v="267"/>
    <n v="20240815"/>
    <n v="5.8"/>
    <n v="20.7"/>
    <n v="1912"/>
    <n v="0"/>
    <m/>
    <n v="80"/>
    <x v="8"/>
    <x v="227"/>
    <x v="32"/>
    <x v="7"/>
    <n v="0"/>
    <n v="0"/>
    <n v="2.6999999999999993"/>
  </r>
  <r>
    <n v="267"/>
    <n v="20240816"/>
    <n v="4.5"/>
    <n v="18.899999999999999"/>
    <n v="1454"/>
    <n v="4.2"/>
    <m/>
    <n v="83"/>
    <x v="8"/>
    <x v="228"/>
    <x v="32"/>
    <x v="7"/>
    <n v="0"/>
    <n v="0"/>
    <n v="0.89999999999999858"/>
  </r>
  <r>
    <n v="267"/>
    <n v="20240817"/>
    <n v="1.5"/>
    <n v="17.5"/>
    <n v="2155"/>
    <n v="0"/>
    <m/>
    <n v="73"/>
    <x v="8"/>
    <x v="229"/>
    <x v="32"/>
    <x v="7"/>
    <n v="0.5"/>
    <n v="0.4"/>
    <n v="0"/>
  </r>
  <r>
    <n v="267"/>
    <n v="20240818"/>
    <n v="3.5"/>
    <n v="17.899999999999999"/>
    <n v="1604"/>
    <n v="0"/>
    <m/>
    <n v="72"/>
    <x v="8"/>
    <x v="230"/>
    <x v="32"/>
    <x v="7"/>
    <n v="0.10000000000000142"/>
    <n v="8.000000000000114E-2"/>
    <n v="0"/>
  </r>
  <r>
    <n v="267"/>
    <n v="20240819"/>
    <n v="4.8"/>
    <n v="19.2"/>
    <n v="2009"/>
    <n v="0"/>
    <m/>
    <n v="68"/>
    <x v="8"/>
    <x v="231"/>
    <x v="33"/>
    <x v="7"/>
    <n v="0"/>
    <n v="0"/>
    <n v="1.1999999999999993"/>
  </r>
  <r>
    <n v="267"/>
    <n v="20240820"/>
    <n v="6.7"/>
    <n v="19"/>
    <n v="883"/>
    <n v="9.1"/>
    <m/>
    <n v="81"/>
    <x v="8"/>
    <x v="232"/>
    <x v="33"/>
    <x v="7"/>
    <n v="0"/>
    <n v="0"/>
    <n v="1"/>
  </r>
  <r>
    <n v="267"/>
    <n v="20240821"/>
    <n v="7.5"/>
    <n v="17"/>
    <n v="1823"/>
    <n v="-0.1"/>
    <m/>
    <n v="66"/>
    <x v="8"/>
    <x v="233"/>
    <x v="33"/>
    <x v="7"/>
    <n v="1"/>
    <n v="0.8"/>
    <n v="0"/>
  </r>
  <r>
    <n v="267"/>
    <n v="20240822"/>
    <n v="8.6"/>
    <n v="18.600000000000001"/>
    <n v="992"/>
    <n v="0.7"/>
    <m/>
    <n v="73"/>
    <x v="8"/>
    <x v="234"/>
    <x v="33"/>
    <x v="7"/>
    <n v="0"/>
    <n v="0"/>
    <n v="0.60000000000000142"/>
  </r>
  <r>
    <n v="267"/>
    <n v="20240823"/>
    <n v="7.3"/>
    <n v="18.100000000000001"/>
    <n v="1254"/>
    <n v="0.8"/>
    <m/>
    <n v="80"/>
    <x v="8"/>
    <x v="235"/>
    <x v="33"/>
    <x v="7"/>
    <n v="0"/>
    <n v="0"/>
    <n v="0.10000000000000142"/>
  </r>
  <r>
    <n v="267"/>
    <n v="20240824"/>
    <n v="6.1"/>
    <n v="18.100000000000001"/>
    <n v="1089"/>
    <n v="11.8"/>
    <m/>
    <n v="86"/>
    <x v="8"/>
    <x v="236"/>
    <x v="33"/>
    <x v="7"/>
    <n v="0"/>
    <n v="0"/>
    <n v="0.10000000000000142"/>
  </r>
  <r>
    <n v="267"/>
    <n v="20240825"/>
    <n v="7.4"/>
    <n v="17.2"/>
    <n v="2118"/>
    <n v="-0.1"/>
    <m/>
    <n v="68"/>
    <x v="8"/>
    <x v="237"/>
    <x v="33"/>
    <x v="7"/>
    <n v="0.80000000000000071"/>
    <n v="0.64000000000000057"/>
    <n v="0"/>
  </r>
  <r>
    <n v="267"/>
    <n v="20240826"/>
    <n v="5.7"/>
    <n v="17.2"/>
    <n v="1341"/>
    <n v="0.3"/>
    <m/>
    <n v="82"/>
    <x v="8"/>
    <x v="238"/>
    <x v="34"/>
    <x v="7"/>
    <n v="0.80000000000000071"/>
    <n v="0.64000000000000057"/>
    <n v="0"/>
  </r>
  <r>
    <n v="267"/>
    <n v="20240827"/>
    <n v="3.3"/>
    <n v="18.100000000000001"/>
    <n v="2056"/>
    <n v="0"/>
    <m/>
    <n v="78"/>
    <x v="8"/>
    <x v="239"/>
    <x v="34"/>
    <x v="7"/>
    <n v="0"/>
    <n v="0"/>
    <n v="0.10000000000000142"/>
  </r>
  <r>
    <n v="267"/>
    <n v="20240828"/>
    <n v="2.8"/>
    <n v="20.3"/>
    <n v="2037"/>
    <n v="0"/>
    <m/>
    <n v="78"/>
    <x v="8"/>
    <x v="240"/>
    <x v="34"/>
    <x v="7"/>
    <n v="0"/>
    <n v="0"/>
    <n v="2.3000000000000007"/>
  </r>
  <r>
    <n v="267"/>
    <n v="20240829"/>
    <n v="3.5"/>
    <n v="18.8"/>
    <n v="1591"/>
    <n v="0"/>
    <m/>
    <n v="86"/>
    <x v="8"/>
    <x v="241"/>
    <x v="34"/>
    <x v="7"/>
    <n v="0"/>
    <n v="0"/>
    <n v="0.80000000000000071"/>
  </r>
  <r>
    <n v="267"/>
    <n v="20240830"/>
    <n v="3"/>
    <n v="16.8"/>
    <n v="1908"/>
    <n v="0"/>
    <m/>
    <n v="78"/>
    <x v="8"/>
    <x v="242"/>
    <x v="34"/>
    <x v="7"/>
    <n v="1.1999999999999993"/>
    <n v="0.95999999999999952"/>
    <n v="0"/>
  </r>
  <r>
    <n v="267"/>
    <n v="20240831"/>
    <n v="5.0999999999999996"/>
    <n v="16.8"/>
    <n v="1945"/>
    <n v="0"/>
    <m/>
    <n v="73"/>
    <x v="8"/>
    <x v="243"/>
    <x v="34"/>
    <x v="7"/>
    <n v="1.1999999999999993"/>
    <n v="0.95999999999999952"/>
    <n v="0"/>
  </r>
  <r>
    <n v="267"/>
    <n v="20240901"/>
    <n v="5.3"/>
    <n v="20.2"/>
    <n v="1675"/>
    <n v="0"/>
    <m/>
    <n v="73"/>
    <x v="8"/>
    <x v="244"/>
    <x v="34"/>
    <x v="8"/>
    <n v="0"/>
    <n v="0"/>
    <n v="2.1999999999999993"/>
  </r>
  <r>
    <n v="267"/>
    <n v="20240902"/>
    <n v="3.2"/>
    <n v="20.8"/>
    <n v="1662"/>
    <n v="1.1000000000000001"/>
    <m/>
    <n v="84"/>
    <x v="8"/>
    <x v="245"/>
    <x v="35"/>
    <x v="8"/>
    <n v="0"/>
    <n v="0"/>
    <n v="2.8000000000000007"/>
  </r>
  <r>
    <n v="267"/>
    <n v="20240903"/>
    <n v="2.7"/>
    <n v="19.3"/>
    <n v="873"/>
    <n v="5.8"/>
    <m/>
    <n v="89"/>
    <x v="8"/>
    <x v="246"/>
    <x v="35"/>
    <x v="8"/>
    <n v="0"/>
    <n v="0"/>
    <n v="1.3000000000000007"/>
  </r>
  <r>
    <n v="267"/>
    <n v="20240904"/>
    <n v="2.6"/>
    <n v="17.8"/>
    <n v="715"/>
    <n v="0.7"/>
    <m/>
    <n v="91"/>
    <x v="8"/>
    <x v="247"/>
    <x v="35"/>
    <x v="8"/>
    <n v="0.19999999999999929"/>
    <n v="0.15999999999999945"/>
    <n v="0"/>
  </r>
  <r>
    <n v="267"/>
    <n v="20240905"/>
    <n v="5.8"/>
    <n v="22.3"/>
    <n v="1588"/>
    <n v="0"/>
    <m/>
    <n v="75"/>
    <x v="8"/>
    <x v="248"/>
    <x v="35"/>
    <x v="8"/>
    <n v="0"/>
    <n v="0"/>
    <n v="4.3000000000000007"/>
  </r>
  <r>
    <n v="267"/>
    <n v="20240906"/>
    <n v="5.0999999999999996"/>
    <n v="20.9"/>
    <n v="1435"/>
    <n v="6.5"/>
    <m/>
    <n v="72"/>
    <x v="8"/>
    <x v="249"/>
    <x v="35"/>
    <x v="8"/>
    <n v="0"/>
    <n v="0"/>
    <n v="2.8999999999999986"/>
  </r>
  <r>
    <n v="267"/>
    <n v="20240907"/>
    <n v="2.7"/>
    <n v="19.899999999999999"/>
    <n v="1364"/>
    <n v="0"/>
    <m/>
    <n v="85"/>
    <x v="8"/>
    <x v="250"/>
    <x v="35"/>
    <x v="8"/>
    <n v="0"/>
    <n v="0"/>
    <n v="1.8999999999999986"/>
  </r>
  <r>
    <n v="267"/>
    <n v="20240908"/>
    <n v="4.8"/>
    <n v="18.8"/>
    <n v="1359"/>
    <n v="0.9"/>
    <m/>
    <n v="79"/>
    <x v="8"/>
    <x v="251"/>
    <x v="35"/>
    <x v="8"/>
    <n v="0"/>
    <n v="0"/>
    <n v="0.80000000000000071"/>
  </r>
  <r>
    <n v="267"/>
    <n v="20240909"/>
    <n v="5.7"/>
    <n v="16.5"/>
    <n v="1392"/>
    <n v="2.7"/>
    <m/>
    <n v="80"/>
    <x v="8"/>
    <x v="252"/>
    <x v="36"/>
    <x v="8"/>
    <n v="1.5"/>
    <n v="1.2000000000000002"/>
    <n v="0"/>
  </r>
  <r>
    <n v="267"/>
    <n v="20240910"/>
    <n v="7.9"/>
    <n v="15.1"/>
    <n v="518"/>
    <n v="10.9"/>
    <m/>
    <n v="79"/>
    <x v="8"/>
    <x v="253"/>
    <x v="36"/>
    <x v="8"/>
    <n v="2.9000000000000004"/>
    <n v="2.3200000000000003"/>
    <n v="0"/>
  </r>
  <r>
    <n v="267"/>
    <n v="20240911"/>
    <n v="6.3"/>
    <n v="11.9"/>
    <n v="964"/>
    <n v="8.6999999999999993"/>
    <m/>
    <n v="74"/>
    <x v="8"/>
    <x v="254"/>
    <x v="36"/>
    <x v="8"/>
    <n v="6.1"/>
    <n v="4.88"/>
    <n v="0"/>
  </r>
  <r>
    <n v="267"/>
    <n v="20240912"/>
    <n v="4"/>
    <n v="11.6"/>
    <n v="750"/>
    <n v="0.8"/>
    <m/>
    <n v="77"/>
    <x v="8"/>
    <x v="255"/>
    <x v="36"/>
    <x v="8"/>
    <n v="6.4"/>
    <n v="5.120000000000001"/>
    <n v="0"/>
  </r>
  <r>
    <n v="267"/>
    <n v="20240913"/>
    <n v="5.5"/>
    <n v="13.5"/>
    <n v="1640"/>
    <n v="1"/>
    <m/>
    <n v="69"/>
    <x v="8"/>
    <x v="256"/>
    <x v="36"/>
    <x v="8"/>
    <n v="4.5"/>
    <n v="3.6"/>
    <n v="0"/>
  </r>
  <r>
    <n v="267"/>
    <n v="20240914"/>
    <n v="2.9"/>
    <n v="13.6"/>
    <n v="1638"/>
    <n v="0"/>
    <m/>
    <n v="67"/>
    <x v="8"/>
    <x v="257"/>
    <x v="36"/>
    <x v="8"/>
    <n v="4.4000000000000004"/>
    <n v="3.5200000000000005"/>
    <n v="0"/>
  </r>
  <r>
    <n v="267"/>
    <n v="20240915"/>
    <n v="2.9"/>
    <n v="15.3"/>
    <n v="1419"/>
    <n v="-0.1"/>
    <m/>
    <n v="82"/>
    <x v="8"/>
    <x v="258"/>
    <x v="36"/>
    <x v="8"/>
    <n v="2.6999999999999993"/>
    <n v="2.1599999999999997"/>
    <n v="0"/>
  </r>
  <r>
    <n v="267"/>
    <n v="20240916"/>
    <n v="4.2"/>
    <n v="16.100000000000001"/>
    <n v="1446"/>
    <n v="-0.1"/>
    <m/>
    <n v="85"/>
    <x v="8"/>
    <x v="259"/>
    <x v="37"/>
    <x v="8"/>
    <n v="1.8999999999999986"/>
    <n v="1.5199999999999989"/>
    <n v="0"/>
  </r>
  <r>
    <n v="267"/>
    <n v="20240917"/>
    <n v="5.3"/>
    <n v="16.3"/>
    <n v="1098"/>
    <n v="0"/>
    <m/>
    <n v="84"/>
    <x v="8"/>
    <x v="260"/>
    <x v="37"/>
    <x v="8"/>
    <n v="1.6999999999999993"/>
    <n v="1.3599999999999994"/>
    <n v="0"/>
  </r>
  <r>
    <n v="267"/>
    <n v="20240918"/>
    <n v="4.5"/>
    <n v="16.399999999999999"/>
    <n v="1487"/>
    <n v="0"/>
    <m/>
    <n v="88"/>
    <x v="8"/>
    <x v="261"/>
    <x v="37"/>
    <x v="8"/>
    <n v="1.6000000000000014"/>
    <n v="1.2800000000000011"/>
    <n v="0"/>
  </r>
  <r>
    <n v="267"/>
    <n v="20240919"/>
    <n v="4.0999999999999996"/>
    <n v="16.399999999999999"/>
    <n v="1333"/>
    <n v="0"/>
    <m/>
    <n v="89"/>
    <x v="8"/>
    <x v="262"/>
    <x v="37"/>
    <x v="8"/>
    <n v="1.6000000000000014"/>
    <n v="1.2800000000000011"/>
    <n v="0"/>
  </r>
  <r>
    <n v="267"/>
    <n v="20240920"/>
    <n v="4.8"/>
    <n v="17.600000000000001"/>
    <n v="1296"/>
    <n v="0"/>
    <m/>
    <n v="75"/>
    <x v="8"/>
    <x v="263"/>
    <x v="37"/>
    <x v="8"/>
    <n v="0.39999999999999858"/>
    <n v="0.3199999999999989"/>
    <n v="0"/>
  </r>
  <r>
    <n v="267"/>
    <n v="20240921"/>
    <n v="3"/>
    <n v="16.7"/>
    <n v="1324"/>
    <n v="0"/>
    <m/>
    <n v="75"/>
    <x v="8"/>
    <x v="264"/>
    <x v="37"/>
    <x v="8"/>
    <n v="1.3000000000000007"/>
    <n v="1.0400000000000007"/>
    <n v="0"/>
  </r>
  <r>
    <n v="267"/>
    <n v="20240922"/>
    <n v="2.4"/>
    <n v="17.3"/>
    <n v="1323"/>
    <n v="-0.1"/>
    <m/>
    <n v="85"/>
    <x v="8"/>
    <x v="265"/>
    <x v="37"/>
    <x v="8"/>
    <n v="0.69999999999999929"/>
    <n v="0.5599999999999995"/>
    <n v="0"/>
  </r>
  <r>
    <n v="267"/>
    <n v="20240923"/>
    <n v="3.9"/>
    <n v="16.8"/>
    <n v="888"/>
    <n v="-0.1"/>
    <m/>
    <n v="87"/>
    <x v="8"/>
    <x v="266"/>
    <x v="38"/>
    <x v="8"/>
    <n v="1.1999999999999993"/>
    <n v="0.95999999999999952"/>
    <n v="0"/>
  </r>
  <r>
    <n v="267"/>
    <n v="20240924"/>
    <n v="6.1"/>
    <n v="15.1"/>
    <n v="659"/>
    <n v="2.2000000000000002"/>
    <m/>
    <n v="86"/>
    <x v="8"/>
    <x v="267"/>
    <x v="38"/>
    <x v="8"/>
    <n v="2.9000000000000004"/>
    <n v="2.3200000000000003"/>
    <n v="0"/>
  </r>
  <r>
    <n v="267"/>
    <n v="20240925"/>
    <n v="4.8"/>
    <n v="14.6"/>
    <n v="408"/>
    <n v="2.8"/>
    <m/>
    <n v="80"/>
    <x v="8"/>
    <x v="268"/>
    <x v="38"/>
    <x v="8"/>
    <n v="3.4000000000000004"/>
    <n v="2.7200000000000006"/>
    <n v="0"/>
  </r>
  <r>
    <n v="267"/>
    <n v="20240926"/>
    <n v="7.4"/>
    <n v="15.9"/>
    <n v="1081"/>
    <n v="8.6999999999999993"/>
    <m/>
    <n v="86"/>
    <x v="8"/>
    <x v="269"/>
    <x v="38"/>
    <x v="8"/>
    <n v="2.0999999999999996"/>
    <n v="1.6799999999999997"/>
    <n v="0"/>
  </r>
  <r>
    <n v="267"/>
    <n v="20240927"/>
    <n v="13.1"/>
    <n v="13.1"/>
    <n v="268"/>
    <n v="15.3"/>
    <m/>
    <n v="80"/>
    <x v="8"/>
    <x v="270"/>
    <x v="38"/>
    <x v="8"/>
    <n v="4.9000000000000004"/>
    <n v="3.9200000000000004"/>
    <n v="0"/>
  </r>
  <r>
    <n v="267"/>
    <n v="20240928"/>
    <n v="7.3"/>
    <n v="11.4"/>
    <n v="1053"/>
    <n v="6"/>
    <m/>
    <n v="75"/>
    <x v="8"/>
    <x v="271"/>
    <x v="38"/>
    <x v="8"/>
    <n v="6.6"/>
    <n v="5.28"/>
    <n v="0"/>
  </r>
  <r>
    <n v="267"/>
    <n v="20240929"/>
    <n v="4.5"/>
    <n v="11.2"/>
    <n v="1228"/>
    <n v="0"/>
    <m/>
    <n v="77"/>
    <x v="8"/>
    <x v="272"/>
    <x v="38"/>
    <x v="8"/>
    <n v="6.8000000000000007"/>
    <n v="5.4400000000000013"/>
    <n v="0"/>
  </r>
  <r>
    <n v="267"/>
    <n v="20240930"/>
    <n v="8.1999999999999993"/>
    <n v="11.6"/>
    <n v="656"/>
    <n v="19.7"/>
    <m/>
    <n v="85"/>
    <x v="8"/>
    <x v="273"/>
    <x v="39"/>
    <x v="8"/>
    <n v="6.4"/>
    <n v="5.120000000000001"/>
    <n v="0"/>
  </r>
  <r>
    <n v="269"/>
    <n v="20240101"/>
    <n v="7.3"/>
    <n v="7.3"/>
    <n v="184"/>
    <n v="10.7"/>
    <n v="1000.4"/>
    <n v="85"/>
    <x v="9"/>
    <x v="0"/>
    <x v="0"/>
    <x v="0"/>
    <n v="10.7"/>
    <n v="11.77"/>
    <n v="0"/>
  </r>
  <r>
    <n v="269"/>
    <n v="20240102"/>
    <n v="8.8000000000000007"/>
    <n v="10.1"/>
    <n v="85"/>
    <n v="18.399999999999999"/>
    <n v="986.7"/>
    <n v="89"/>
    <x v="9"/>
    <x v="1"/>
    <x v="0"/>
    <x v="0"/>
    <n v="7.9"/>
    <n v="8.6900000000000013"/>
    <n v="0"/>
  </r>
  <r>
    <n v="269"/>
    <n v="20240103"/>
    <n v="7.4"/>
    <n v="9.1999999999999993"/>
    <n v="146"/>
    <n v="14.5"/>
    <n v="988"/>
    <n v="88"/>
    <x v="9"/>
    <x v="2"/>
    <x v="0"/>
    <x v="0"/>
    <n v="8.8000000000000007"/>
    <n v="9.6800000000000015"/>
    <n v="0"/>
  </r>
  <r>
    <n v="269"/>
    <n v="20240104"/>
    <n v="2.2000000000000002"/>
    <n v="6.7"/>
    <n v="154"/>
    <n v="4.5999999999999996"/>
    <n v="1000.9"/>
    <n v="90"/>
    <x v="9"/>
    <x v="3"/>
    <x v="0"/>
    <x v="0"/>
    <n v="11.3"/>
    <n v="12.430000000000001"/>
    <n v="0"/>
  </r>
  <r>
    <n v="269"/>
    <n v="20240105"/>
    <n v="3.3"/>
    <n v="6.5"/>
    <n v="54"/>
    <n v="9.9"/>
    <n v="997.2"/>
    <n v="92"/>
    <x v="9"/>
    <x v="4"/>
    <x v="0"/>
    <x v="0"/>
    <n v="11.5"/>
    <n v="12.65"/>
    <n v="0"/>
  </r>
  <r>
    <n v="269"/>
    <n v="20240106"/>
    <n v="4.7"/>
    <n v="2.2999999999999998"/>
    <n v="64"/>
    <n v="-0.1"/>
    <n v="1011.9"/>
    <n v="86"/>
    <x v="9"/>
    <x v="5"/>
    <x v="0"/>
    <x v="0"/>
    <n v="15.7"/>
    <n v="17.27"/>
    <n v="0"/>
  </r>
  <r>
    <n v="269"/>
    <n v="20240107"/>
    <n v="6.6"/>
    <n v="-0.5"/>
    <n v="309"/>
    <n v="-0.1"/>
    <n v="1026.0999999999999"/>
    <n v="81"/>
    <x v="9"/>
    <x v="6"/>
    <x v="0"/>
    <x v="0"/>
    <n v="18.5"/>
    <n v="20.350000000000001"/>
    <n v="0"/>
  </r>
  <r>
    <n v="269"/>
    <n v="20240108"/>
    <n v="7.1"/>
    <n v="-1.7"/>
    <n v="242"/>
    <n v="-0.1"/>
    <n v="1033.5"/>
    <n v="74"/>
    <x v="9"/>
    <x v="7"/>
    <x v="1"/>
    <x v="0"/>
    <n v="19.7"/>
    <n v="21.67"/>
    <n v="0"/>
  </r>
  <r>
    <n v="269"/>
    <n v="20240109"/>
    <n v="6.6"/>
    <n v="-3.5"/>
    <n v="462"/>
    <n v="0"/>
    <n v="1034.5999999999999"/>
    <n v="66"/>
    <x v="9"/>
    <x v="8"/>
    <x v="1"/>
    <x v="0"/>
    <n v="21.5"/>
    <n v="23.650000000000002"/>
    <n v="0"/>
  </r>
  <r>
    <n v="269"/>
    <n v="20240110"/>
    <n v="5.2"/>
    <n v="-3.8"/>
    <n v="452"/>
    <n v="0"/>
    <n v="1031.5"/>
    <n v="70"/>
    <x v="9"/>
    <x v="9"/>
    <x v="1"/>
    <x v="0"/>
    <n v="21.8"/>
    <n v="23.980000000000004"/>
    <n v="0"/>
  </r>
  <r>
    <n v="269"/>
    <n v="20240111"/>
    <n v="2.2999999999999998"/>
    <n v="-1.4"/>
    <n v="123"/>
    <n v="0"/>
    <n v="1034.2"/>
    <n v="88"/>
    <x v="9"/>
    <x v="10"/>
    <x v="1"/>
    <x v="0"/>
    <n v="19.399999999999999"/>
    <n v="21.34"/>
    <n v="0"/>
  </r>
  <r>
    <n v="269"/>
    <n v="20240112"/>
    <n v="2"/>
    <n v="2.8"/>
    <n v="156"/>
    <n v="0.4"/>
    <n v="1032.2"/>
    <n v="92"/>
    <x v="9"/>
    <x v="11"/>
    <x v="1"/>
    <x v="0"/>
    <n v="15.2"/>
    <n v="16.72"/>
    <n v="0"/>
  </r>
  <r>
    <n v="269"/>
    <n v="20240113"/>
    <n v="4.4000000000000004"/>
    <n v="3.7"/>
    <n v="107"/>
    <n v="1.8"/>
    <n v="1020.6"/>
    <n v="93"/>
    <x v="9"/>
    <x v="12"/>
    <x v="1"/>
    <x v="0"/>
    <n v="14.3"/>
    <n v="15.730000000000002"/>
    <n v="0"/>
  </r>
  <r>
    <n v="269"/>
    <n v="20240114"/>
    <n v="4.3"/>
    <n v="3"/>
    <n v="97"/>
    <n v="4"/>
    <n v="1007.5"/>
    <n v="90"/>
    <x v="9"/>
    <x v="13"/>
    <x v="1"/>
    <x v="0"/>
    <n v="15"/>
    <n v="16.5"/>
    <n v="0"/>
  </r>
  <r>
    <n v="269"/>
    <n v="20240115"/>
    <n v="5.2"/>
    <n v="1.6"/>
    <n v="295"/>
    <n v="2.2000000000000002"/>
    <n v="1002.5"/>
    <n v="86"/>
    <x v="9"/>
    <x v="14"/>
    <x v="2"/>
    <x v="0"/>
    <n v="16.399999999999999"/>
    <n v="18.04"/>
    <n v="0"/>
  </r>
  <r>
    <n v="269"/>
    <n v="20240116"/>
    <n v="5"/>
    <n v="0.5"/>
    <n v="342"/>
    <n v="0.2"/>
    <n v="1005.7"/>
    <n v="83"/>
    <x v="9"/>
    <x v="15"/>
    <x v="2"/>
    <x v="0"/>
    <n v="17.5"/>
    <n v="19.25"/>
    <n v="0"/>
  </r>
  <r>
    <n v="269"/>
    <n v="20240117"/>
    <n v="2.8"/>
    <n v="-1.1000000000000001"/>
    <n v="214"/>
    <n v="0"/>
    <n v="992.8"/>
    <n v="82"/>
    <x v="9"/>
    <x v="16"/>
    <x v="2"/>
    <x v="0"/>
    <n v="19.100000000000001"/>
    <n v="21.01"/>
    <n v="0"/>
  </r>
  <r>
    <n v="269"/>
    <n v="20240118"/>
    <n v="2.2999999999999998"/>
    <n v="-1.6"/>
    <n v="557"/>
    <n v="-0.1"/>
    <n v="1002.5"/>
    <n v="87"/>
    <x v="9"/>
    <x v="17"/>
    <x v="2"/>
    <x v="0"/>
    <n v="19.600000000000001"/>
    <n v="21.560000000000002"/>
    <n v="0"/>
  </r>
  <r>
    <n v="269"/>
    <n v="20240119"/>
    <n v="4.5"/>
    <n v="0.5"/>
    <n v="503"/>
    <n v="0.2"/>
    <n v="1018.8"/>
    <n v="84"/>
    <x v="9"/>
    <x v="18"/>
    <x v="2"/>
    <x v="0"/>
    <n v="17.5"/>
    <n v="19.25"/>
    <n v="0"/>
  </r>
  <r>
    <n v="269"/>
    <n v="20240120"/>
    <n v="6.1"/>
    <n v="0.1"/>
    <n v="352"/>
    <n v="0"/>
    <n v="1025.5"/>
    <n v="79"/>
    <x v="9"/>
    <x v="19"/>
    <x v="2"/>
    <x v="0"/>
    <n v="17.899999999999999"/>
    <n v="19.690000000000001"/>
    <n v="0"/>
  </r>
  <r>
    <n v="269"/>
    <n v="20240121"/>
    <n v="9.1"/>
    <n v="3.7"/>
    <n v="106"/>
    <n v="0.2"/>
    <n v="1014.9"/>
    <n v="72"/>
    <x v="9"/>
    <x v="20"/>
    <x v="2"/>
    <x v="0"/>
    <n v="14.3"/>
    <n v="15.730000000000002"/>
    <n v="0"/>
  </r>
  <r>
    <n v="269"/>
    <n v="20240122"/>
    <n v="11.2"/>
    <n v="9.4"/>
    <n v="352"/>
    <n v="4.9000000000000004"/>
    <n v="1005.9"/>
    <n v="79"/>
    <x v="9"/>
    <x v="21"/>
    <x v="3"/>
    <x v="0"/>
    <n v="8.6"/>
    <n v="9.4600000000000009"/>
    <n v="0"/>
  </r>
  <r>
    <n v="269"/>
    <n v="20240123"/>
    <n v="9.4"/>
    <n v="8.1"/>
    <n v="361"/>
    <n v="3.8"/>
    <n v="1017.6"/>
    <n v="81"/>
    <x v="9"/>
    <x v="22"/>
    <x v="3"/>
    <x v="0"/>
    <n v="9.9"/>
    <n v="10.89"/>
    <n v="0"/>
  </r>
  <r>
    <n v="269"/>
    <n v="20240124"/>
    <n v="11.2"/>
    <n v="10"/>
    <n v="382"/>
    <n v="-0.1"/>
    <n v="1018.6"/>
    <n v="73"/>
    <x v="9"/>
    <x v="23"/>
    <x v="3"/>
    <x v="0"/>
    <n v="8"/>
    <n v="8.8000000000000007"/>
    <n v="0"/>
  </r>
  <r>
    <n v="269"/>
    <n v="20240125"/>
    <n v="3.8"/>
    <n v="6.6"/>
    <n v="288"/>
    <n v="1.2"/>
    <n v="1026"/>
    <n v="91"/>
    <x v="9"/>
    <x v="24"/>
    <x v="3"/>
    <x v="0"/>
    <n v="11.4"/>
    <n v="12.540000000000001"/>
    <n v="0"/>
  </r>
  <r>
    <n v="269"/>
    <n v="20240126"/>
    <n v="7.5"/>
    <n v="7.7"/>
    <n v="307"/>
    <n v="4.5999999999999996"/>
    <n v="1024.3"/>
    <n v="84"/>
    <x v="9"/>
    <x v="25"/>
    <x v="3"/>
    <x v="0"/>
    <n v="10.3"/>
    <n v="11.330000000000002"/>
    <n v="0"/>
  </r>
  <r>
    <n v="269"/>
    <n v="20240127"/>
    <n v="3.6"/>
    <n v="3"/>
    <n v="544"/>
    <n v="0"/>
    <n v="1034.2"/>
    <n v="86"/>
    <x v="9"/>
    <x v="26"/>
    <x v="3"/>
    <x v="0"/>
    <n v="15"/>
    <n v="16.5"/>
    <n v="0"/>
  </r>
  <r>
    <n v="269"/>
    <n v="20240128"/>
    <n v="3"/>
    <n v="4.4000000000000004"/>
    <n v="599"/>
    <n v="0"/>
    <n v="1027.2"/>
    <n v="71"/>
    <x v="9"/>
    <x v="27"/>
    <x v="3"/>
    <x v="0"/>
    <n v="13.6"/>
    <n v="14.96"/>
    <n v="0"/>
  </r>
  <r>
    <n v="269"/>
    <n v="20240129"/>
    <n v="3.2"/>
    <n v="6.1"/>
    <n v="432"/>
    <n v="0"/>
    <n v="1025.3"/>
    <n v="83"/>
    <x v="9"/>
    <x v="28"/>
    <x v="4"/>
    <x v="0"/>
    <n v="11.9"/>
    <n v="13.090000000000002"/>
    <n v="0"/>
  </r>
  <r>
    <n v="269"/>
    <n v="20240130"/>
    <n v="5.2"/>
    <n v="7.5"/>
    <n v="185"/>
    <n v="0.8"/>
    <n v="1027.0999999999999"/>
    <n v="90"/>
    <x v="9"/>
    <x v="29"/>
    <x v="4"/>
    <x v="0"/>
    <n v="10.5"/>
    <n v="11.55"/>
    <n v="0"/>
  </r>
  <r>
    <n v="269"/>
    <n v="20240131"/>
    <n v="5.5"/>
    <n v="6"/>
    <n v="133"/>
    <n v="3.9"/>
    <n v="1029.2"/>
    <n v="83"/>
    <x v="9"/>
    <x v="30"/>
    <x v="4"/>
    <x v="0"/>
    <n v="12"/>
    <n v="13.200000000000001"/>
    <n v="0"/>
  </r>
  <r>
    <n v="269"/>
    <n v="20240201"/>
    <n v="4.4000000000000004"/>
    <n v="5.9"/>
    <n v="580"/>
    <n v="0.6"/>
    <n v="1029.2"/>
    <n v="86"/>
    <x v="9"/>
    <x v="31"/>
    <x v="4"/>
    <x v="1"/>
    <n v="12.1"/>
    <n v="13.31"/>
    <n v="0"/>
  </r>
  <r>
    <n v="269"/>
    <n v="20240202"/>
    <n v="7"/>
    <n v="7.9"/>
    <n v="291"/>
    <n v="-0.1"/>
    <n v="1025.7"/>
    <n v="87"/>
    <x v="9"/>
    <x v="32"/>
    <x v="4"/>
    <x v="1"/>
    <n v="10.1"/>
    <n v="11.110000000000001"/>
    <n v="0"/>
  </r>
  <r>
    <n v="269"/>
    <n v="20240203"/>
    <n v="6.8"/>
    <n v="10.3"/>
    <n v="282"/>
    <n v="2.8"/>
    <n v="1023.4"/>
    <n v="87"/>
    <x v="9"/>
    <x v="33"/>
    <x v="4"/>
    <x v="1"/>
    <n v="7.6999999999999993"/>
    <n v="8.4700000000000006"/>
    <n v="0"/>
  </r>
  <r>
    <n v="269"/>
    <n v="20240204"/>
    <n v="8"/>
    <n v="9.9"/>
    <n v="172"/>
    <n v="0.2"/>
    <n v="1019.3"/>
    <n v="84"/>
    <x v="9"/>
    <x v="34"/>
    <x v="4"/>
    <x v="1"/>
    <n v="8.1"/>
    <n v="8.91"/>
    <n v="0"/>
  </r>
  <r>
    <n v="269"/>
    <n v="20240205"/>
    <n v="10.7"/>
    <n v="9.6999999999999993"/>
    <n v="282"/>
    <n v="-0.1"/>
    <n v="1015.9"/>
    <n v="81"/>
    <x v="9"/>
    <x v="35"/>
    <x v="5"/>
    <x v="1"/>
    <n v="8.3000000000000007"/>
    <n v="9.1300000000000008"/>
    <n v="0"/>
  </r>
  <r>
    <n v="269"/>
    <n v="20240206"/>
    <n v="11.1"/>
    <n v="10.199999999999999"/>
    <n v="199"/>
    <n v="14.6"/>
    <n v="1006"/>
    <n v="82"/>
    <x v="9"/>
    <x v="36"/>
    <x v="5"/>
    <x v="1"/>
    <n v="7.8000000000000007"/>
    <n v="8.5800000000000018"/>
    <n v="0"/>
  </r>
  <r>
    <n v="269"/>
    <n v="20240207"/>
    <n v="1.9"/>
    <n v="4.5"/>
    <n v="461"/>
    <n v="1.5"/>
    <n v="1005.1"/>
    <n v="78"/>
    <x v="9"/>
    <x v="37"/>
    <x v="5"/>
    <x v="1"/>
    <n v="13.5"/>
    <n v="14.850000000000001"/>
    <n v="0"/>
  </r>
  <r>
    <n v="269"/>
    <n v="20240208"/>
    <n v="3.7"/>
    <n v="2.1"/>
    <n v="146"/>
    <n v="11.8"/>
    <n v="996.9"/>
    <n v="91"/>
    <x v="9"/>
    <x v="38"/>
    <x v="5"/>
    <x v="1"/>
    <n v="15.9"/>
    <n v="17.490000000000002"/>
    <n v="0"/>
  </r>
  <r>
    <n v="269"/>
    <n v="20240209"/>
    <n v="4.5"/>
    <n v="9.8000000000000007"/>
    <n v="255"/>
    <n v="6.6"/>
    <n v="983.6"/>
    <n v="90"/>
    <x v="9"/>
    <x v="39"/>
    <x v="5"/>
    <x v="1"/>
    <n v="8.1999999999999993"/>
    <n v="9.02"/>
    <n v="0"/>
  </r>
  <r>
    <n v="269"/>
    <n v="20240210"/>
    <n v="2.7"/>
    <n v="10.3"/>
    <n v="406"/>
    <n v="-0.1"/>
    <n v="986.5"/>
    <n v="89"/>
    <x v="9"/>
    <x v="40"/>
    <x v="5"/>
    <x v="1"/>
    <n v="7.6999999999999993"/>
    <n v="8.4700000000000006"/>
    <n v="0"/>
  </r>
  <r>
    <n v="269"/>
    <n v="20240211"/>
    <n v="3.2"/>
    <n v="8.6999999999999993"/>
    <n v="236"/>
    <n v="1.5"/>
    <n v="990.5"/>
    <n v="93"/>
    <x v="9"/>
    <x v="41"/>
    <x v="5"/>
    <x v="1"/>
    <n v="9.3000000000000007"/>
    <n v="10.230000000000002"/>
    <n v="0"/>
  </r>
  <r>
    <n v="269"/>
    <n v="20240212"/>
    <n v="3.8"/>
    <n v="6.2"/>
    <n v="511"/>
    <n v="0"/>
    <n v="1004.4"/>
    <n v="89"/>
    <x v="9"/>
    <x v="42"/>
    <x v="6"/>
    <x v="1"/>
    <n v="11.8"/>
    <n v="12.980000000000002"/>
    <n v="0"/>
  </r>
  <r>
    <n v="269"/>
    <n v="20240213"/>
    <n v="5.5"/>
    <n v="6.6"/>
    <n v="648"/>
    <n v="0.8"/>
    <n v="1014.2"/>
    <n v="84"/>
    <x v="9"/>
    <x v="43"/>
    <x v="6"/>
    <x v="1"/>
    <n v="11.4"/>
    <n v="12.540000000000001"/>
    <n v="0"/>
  </r>
  <r>
    <n v="269"/>
    <n v="20240214"/>
    <n v="7.2"/>
    <n v="10.9"/>
    <n v="179"/>
    <n v="8"/>
    <n v="1013.4"/>
    <n v="95"/>
    <x v="9"/>
    <x v="44"/>
    <x v="6"/>
    <x v="1"/>
    <n v="7.1"/>
    <n v="7.8100000000000005"/>
    <n v="0"/>
  </r>
  <r>
    <n v="269"/>
    <n v="20240215"/>
    <n v="4.5999999999999996"/>
    <n v="12.6"/>
    <n v="280"/>
    <n v="4.8"/>
    <n v="1012.2"/>
    <n v="89"/>
    <x v="9"/>
    <x v="45"/>
    <x v="6"/>
    <x v="1"/>
    <n v="5.4"/>
    <n v="5.9400000000000013"/>
    <n v="0"/>
  </r>
  <r>
    <n v="269"/>
    <n v="20240216"/>
    <n v="4"/>
    <n v="10.7"/>
    <n v="234"/>
    <n v="1"/>
    <n v="1013.8"/>
    <n v="90"/>
    <x v="9"/>
    <x v="46"/>
    <x v="6"/>
    <x v="1"/>
    <n v="7.3000000000000007"/>
    <n v="8.0300000000000011"/>
    <n v="0"/>
  </r>
  <r>
    <n v="269"/>
    <n v="20240217"/>
    <n v="2.2999999999999998"/>
    <n v="9.5"/>
    <n v="308"/>
    <n v="-0.1"/>
    <n v="1029.7"/>
    <n v="92"/>
    <x v="9"/>
    <x v="47"/>
    <x v="6"/>
    <x v="1"/>
    <n v="8.5"/>
    <n v="9.3500000000000014"/>
    <n v="0"/>
  </r>
  <r>
    <n v="269"/>
    <n v="20240218"/>
    <n v="7.2"/>
    <n v="9.3000000000000007"/>
    <n v="119"/>
    <n v="18.899999999999999"/>
    <n v="1022.9"/>
    <n v="91"/>
    <x v="9"/>
    <x v="48"/>
    <x v="6"/>
    <x v="1"/>
    <n v="8.6999999999999993"/>
    <n v="9.57"/>
    <n v="0"/>
  </r>
  <r>
    <n v="269"/>
    <n v="20240219"/>
    <n v="4.5"/>
    <n v="8.5"/>
    <n v="194"/>
    <n v="0.6"/>
    <n v="1025.4000000000001"/>
    <n v="91"/>
    <x v="9"/>
    <x v="49"/>
    <x v="7"/>
    <x v="1"/>
    <n v="9.5"/>
    <n v="10.450000000000001"/>
    <n v="0"/>
  </r>
  <r>
    <n v="269"/>
    <n v="20240220"/>
    <n v="5.5"/>
    <n v="8.4"/>
    <n v="467"/>
    <n v="-0.1"/>
    <n v="1024.5999999999999"/>
    <n v="87"/>
    <x v="9"/>
    <x v="50"/>
    <x v="7"/>
    <x v="1"/>
    <n v="9.6"/>
    <n v="10.56"/>
    <n v="0"/>
  </r>
  <r>
    <n v="269"/>
    <n v="20240221"/>
    <n v="7"/>
    <n v="9.3000000000000007"/>
    <n v="269"/>
    <n v="3.9"/>
    <n v="1009.3"/>
    <n v="88"/>
    <x v="9"/>
    <x v="51"/>
    <x v="7"/>
    <x v="1"/>
    <n v="8.6999999999999993"/>
    <n v="9.57"/>
    <n v="0"/>
  </r>
  <r>
    <n v="269"/>
    <n v="20240222"/>
    <n v="7.3"/>
    <n v="9.6999999999999993"/>
    <n v="393"/>
    <n v="8.1999999999999993"/>
    <n v="985.2"/>
    <n v="90"/>
    <x v="9"/>
    <x v="52"/>
    <x v="7"/>
    <x v="1"/>
    <n v="8.3000000000000007"/>
    <n v="9.1300000000000008"/>
    <n v="0"/>
  </r>
  <r>
    <n v="269"/>
    <n v="20240223"/>
    <n v="7.5"/>
    <n v="6.1"/>
    <n v="388"/>
    <n v="5.9"/>
    <n v="989.5"/>
    <n v="81"/>
    <x v="9"/>
    <x v="53"/>
    <x v="7"/>
    <x v="1"/>
    <n v="11.9"/>
    <n v="13.090000000000002"/>
    <n v="0"/>
  </r>
  <r>
    <n v="269"/>
    <n v="20240224"/>
    <n v="4.3"/>
    <n v="4.9000000000000004"/>
    <n v="440"/>
    <n v="0.8"/>
    <n v="997.5"/>
    <n v="86"/>
    <x v="9"/>
    <x v="54"/>
    <x v="7"/>
    <x v="1"/>
    <n v="13.1"/>
    <n v="14.41"/>
    <n v="0"/>
  </r>
  <r>
    <n v="269"/>
    <n v="20240225"/>
    <n v="3.8"/>
    <n v="6"/>
    <n v="405"/>
    <n v="0.2"/>
    <n v="1000"/>
    <n v="85"/>
    <x v="9"/>
    <x v="55"/>
    <x v="7"/>
    <x v="1"/>
    <n v="12"/>
    <n v="13.200000000000001"/>
    <n v="0"/>
  </r>
  <r>
    <n v="269"/>
    <n v="20240226"/>
    <n v="7.3"/>
    <n v="4.5999999999999996"/>
    <n v="365"/>
    <n v="0"/>
    <n v="1008.2"/>
    <n v="85"/>
    <x v="9"/>
    <x v="56"/>
    <x v="8"/>
    <x v="1"/>
    <n v="13.4"/>
    <n v="14.740000000000002"/>
    <n v="0"/>
  </r>
  <r>
    <n v="269"/>
    <n v="20240227"/>
    <n v="2.8"/>
    <n v="3.8"/>
    <n v="1123"/>
    <n v="0"/>
    <n v="1018.8"/>
    <n v="85"/>
    <x v="9"/>
    <x v="57"/>
    <x v="8"/>
    <x v="1"/>
    <n v="14.2"/>
    <n v="15.620000000000001"/>
    <n v="0"/>
  </r>
  <r>
    <n v="269"/>
    <n v="20240228"/>
    <n v="4.0999999999999996"/>
    <n v="6.1"/>
    <n v="585"/>
    <n v="0"/>
    <n v="1018.8"/>
    <n v="88"/>
    <x v="9"/>
    <x v="58"/>
    <x v="8"/>
    <x v="1"/>
    <n v="11.9"/>
    <n v="13.090000000000002"/>
    <n v="0"/>
  </r>
  <r>
    <n v="269"/>
    <n v="20240229"/>
    <n v="5.7"/>
    <n v="8"/>
    <n v="245"/>
    <n v="7.6"/>
    <n v="1007.3"/>
    <n v="93"/>
    <x v="9"/>
    <x v="59"/>
    <x v="8"/>
    <x v="1"/>
    <n v="10"/>
    <n v="11"/>
    <n v="0"/>
  </r>
  <r>
    <n v="269"/>
    <n v="20240301"/>
    <n v="6"/>
    <n v="8.4"/>
    <n v="816"/>
    <n v="-0.1"/>
    <n v="1000.1"/>
    <n v="75"/>
    <x v="9"/>
    <x v="60"/>
    <x v="8"/>
    <x v="2"/>
    <n v="9.6"/>
    <n v="9.6"/>
    <n v="0"/>
  </r>
  <r>
    <n v="269"/>
    <n v="20240302"/>
    <n v="5.3"/>
    <n v="9.6999999999999993"/>
    <n v="1170"/>
    <n v="0.2"/>
    <n v="999.5"/>
    <n v="66"/>
    <x v="9"/>
    <x v="61"/>
    <x v="8"/>
    <x v="2"/>
    <n v="8.3000000000000007"/>
    <n v="8.3000000000000007"/>
    <n v="0"/>
  </r>
  <r>
    <n v="269"/>
    <n v="20240303"/>
    <n v="2.6"/>
    <n v="10.3"/>
    <n v="795"/>
    <n v="-0.1"/>
    <n v="1001.9"/>
    <n v="73"/>
    <x v="9"/>
    <x v="62"/>
    <x v="8"/>
    <x v="2"/>
    <n v="7.6999999999999993"/>
    <n v="7.6999999999999993"/>
    <n v="0"/>
  </r>
  <r>
    <n v="269"/>
    <n v="20240304"/>
    <n v="2.9"/>
    <n v="7.1"/>
    <n v="805"/>
    <n v="0"/>
    <n v="1011.4"/>
    <n v="85"/>
    <x v="9"/>
    <x v="63"/>
    <x v="9"/>
    <x v="2"/>
    <n v="10.9"/>
    <n v="10.9"/>
    <n v="0"/>
  </r>
  <r>
    <n v="269"/>
    <n v="20240305"/>
    <n v="1.8"/>
    <n v="6.7"/>
    <n v="301"/>
    <n v="2.1"/>
    <n v="1014.6"/>
    <n v="94"/>
    <x v="9"/>
    <x v="64"/>
    <x v="9"/>
    <x v="2"/>
    <n v="11.3"/>
    <n v="11.3"/>
    <n v="0"/>
  </r>
  <r>
    <n v="269"/>
    <n v="20240306"/>
    <n v="2.1"/>
    <n v="6.3"/>
    <n v="903"/>
    <n v="0"/>
    <n v="1023.1"/>
    <n v="90"/>
    <x v="9"/>
    <x v="65"/>
    <x v="9"/>
    <x v="2"/>
    <n v="11.7"/>
    <n v="11.7"/>
    <n v="0"/>
  </r>
  <r>
    <n v="269"/>
    <n v="20240307"/>
    <n v="4.7"/>
    <n v="4"/>
    <n v="1068"/>
    <n v="0"/>
    <n v="1023.7"/>
    <n v="85"/>
    <x v="9"/>
    <x v="66"/>
    <x v="9"/>
    <x v="2"/>
    <n v="14"/>
    <n v="14"/>
    <n v="0"/>
  </r>
  <r>
    <n v="269"/>
    <n v="20240308"/>
    <n v="5.7"/>
    <n v="4.7"/>
    <n v="1323"/>
    <n v="0"/>
    <n v="1012.4"/>
    <n v="72"/>
    <x v="9"/>
    <x v="67"/>
    <x v="9"/>
    <x v="2"/>
    <n v="13.3"/>
    <n v="13.3"/>
    <n v="0"/>
  </r>
  <r>
    <n v="269"/>
    <n v="20240309"/>
    <n v="4.4000000000000004"/>
    <n v="7"/>
    <n v="1181"/>
    <n v="0"/>
    <n v="1001.8"/>
    <n v="71"/>
    <x v="9"/>
    <x v="68"/>
    <x v="9"/>
    <x v="2"/>
    <n v="11"/>
    <n v="11"/>
    <n v="0"/>
  </r>
  <r>
    <n v="269"/>
    <n v="20240310"/>
    <n v="6.4"/>
    <n v="8.1999999999999993"/>
    <n v="969"/>
    <n v="0"/>
    <n v="997.8"/>
    <n v="76"/>
    <x v="9"/>
    <x v="69"/>
    <x v="9"/>
    <x v="2"/>
    <n v="9.8000000000000007"/>
    <n v="9.8000000000000007"/>
    <n v="0"/>
  </r>
  <r>
    <n v="269"/>
    <n v="20240311"/>
    <n v="2.6"/>
    <n v="6.8"/>
    <n v="173"/>
    <n v="2"/>
    <n v="1002.7"/>
    <n v="93"/>
    <x v="9"/>
    <x v="70"/>
    <x v="10"/>
    <x v="2"/>
    <n v="11.2"/>
    <n v="11.2"/>
    <n v="0"/>
  </r>
  <r>
    <n v="269"/>
    <n v="20240312"/>
    <n v="3.5"/>
    <n v="8.1999999999999993"/>
    <n v="341"/>
    <n v="0.2"/>
    <n v="1012.2"/>
    <n v="89"/>
    <x v="9"/>
    <x v="71"/>
    <x v="10"/>
    <x v="2"/>
    <n v="9.8000000000000007"/>
    <n v="9.8000000000000007"/>
    <n v="0"/>
  </r>
  <r>
    <n v="269"/>
    <n v="20240313"/>
    <n v="5.0999999999999996"/>
    <n v="10.7"/>
    <n v="318"/>
    <n v="0.8"/>
    <n v="1013.2"/>
    <n v="89"/>
    <x v="9"/>
    <x v="72"/>
    <x v="10"/>
    <x v="2"/>
    <n v="7.3000000000000007"/>
    <n v="7.3000000000000007"/>
    <n v="0"/>
  </r>
  <r>
    <n v="269"/>
    <n v="20240314"/>
    <n v="5.0999999999999996"/>
    <n v="12.8"/>
    <n v="1349"/>
    <n v="0"/>
    <n v="1009.8"/>
    <n v="75"/>
    <x v="9"/>
    <x v="73"/>
    <x v="10"/>
    <x v="2"/>
    <n v="5.1999999999999993"/>
    <n v="5.1999999999999993"/>
    <n v="0"/>
  </r>
  <r>
    <n v="269"/>
    <n v="20240315"/>
    <n v="7.1"/>
    <n v="12.5"/>
    <n v="701"/>
    <n v="3.7"/>
    <n v="1006.3"/>
    <n v="82"/>
    <x v="9"/>
    <x v="74"/>
    <x v="10"/>
    <x v="2"/>
    <n v="5.5"/>
    <n v="5.5"/>
    <n v="0"/>
  </r>
  <r>
    <n v="269"/>
    <n v="20240316"/>
    <n v="3.9"/>
    <n v="7.4"/>
    <n v="796"/>
    <n v="0.5"/>
    <n v="1019.1"/>
    <n v="77"/>
    <x v="9"/>
    <x v="75"/>
    <x v="10"/>
    <x v="2"/>
    <n v="10.6"/>
    <n v="10.6"/>
    <n v="0"/>
  </r>
  <r>
    <n v="269"/>
    <n v="20240317"/>
    <n v="3.1"/>
    <n v="9.1999999999999993"/>
    <n v="618"/>
    <n v="2.9"/>
    <n v="1019.2"/>
    <n v="77"/>
    <x v="9"/>
    <x v="76"/>
    <x v="10"/>
    <x v="2"/>
    <n v="8.8000000000000007"/>
    <n v="8.8000000000000007"/>
    <n v="0"/>
  </r>
  <r>
    <n v="269"/>
    <n v="20240318"/>
    <n v="2.7"/>
    <n v="10.7"/>
    <n v="1069"/>
    <n v="0.2"/>
    <n v="1015.6"/>
    <n v="83"/>
    <x v="9"/>
    <x v="77"/>
    <x v="11"/>
    <x v="2"/>
    <n v="7.3000000000000007"/>
    <n v="7.3000000000000007"/>
    <n v="0"/>
  </r>
  <r>
    <n v="269"/>
    <n v="20240319"/>
    <n v="3.1"/>
    <n v="11.5"/>
    <n v="983"/>
    <n v="-0.1"/>
    <n v="1017.7"/>
    <n v="79"/>
    <x v="9"/>
    <x v="78"/>
    <x v="11"/>
    <x v="2"/>
    <n v="6.5"/>
    <n v="6.5"/>
    <n v="0"/>
  </r>
  <r>
    <n v="269"/>
    <n v="20240320"/>
    <n v="1.5"/>
    <n v="11.5"/>
    <n v="850"/>
    <n v="-0.1"/>
    <n v="1019.1"/>
    <n v="84"/>
    <x v="9"/>
    <x v="79"/>
    <x v="11"/>
    <x v="2"/>
    <n v="6.5"/>
    <n v="6.5"/>
    <n v="0"/>
  </r>
  <r>
    <n v="269"/>
    <n v="20240321"/>
    <n v="4"/>
    <n v="9.1"/>
    <n v="574"/>
    <n v="-0.1"/>
    <n v="1023"/>
    <n v="85"/>
    <x v="9"/>
    <x v="80"/>
    <x v="11"/>
    <x v="2"/>
    <n v="8.9"/>
    <n v="8.9"/>
    <n v="0"/>
  </r>
  <r>
    <n v="269"/>
    <n v="20240322"/>
    <n v="4.7"/>
    <n v="9.3000000000000007"/>
    <n v="336"/>
    <n v="1.6"/>
    <n v="1015"/>
    <n v="88"/>
    <x v="9"/>
    <x v="81"/>
    <x v="11"/>
    <x v="2"/>
    <n v="8.6999999999999993"/>
    <n v="8.6999999999999993"/>
    <n v="0"/>
  </r>
  <r>
    <n v="269"/>
    <n v="20240323"/>
    <n v="5.9"/>
    <n v="5.9"/>
    <n v="1220"/>
    <n v="7"/>
    <n v="1006.8"/>
    <n v="80"/>
    <x v="9"/>
    <x v="82"/>
    <x v="11"/>
    <x v="2"/>
    <n v="12.1"/>
    <n v="12.1"/>
    <n v="0"/>
  </r>
  <r>
    <n v="269"/>
    <n v="20240324"/>
    <n v="7.6"/>
    <n v="6.9"/>
    <n v="724"/>
    <n v="5.9"/>
    <n v="1003"/>
    <n v="84"/>
    <x v="9"/>
    <x v="83"/>
    <x v="11"/>
    <x v="2"/>
    <n v="11.1"/>
    <n v="11.1"/>
    <n v="0"/>
  </r>
  <r>
    <n v="269"/>
    <n v="20240325"/>
    <n v="3"/>
    <n v="7.6"/>
    <n v="1521"/>
    <n v="-0.1"/>
    <n v="1004.2"/>
    <n v="69"/>
    <x v="9"/>
    <x v="84"/>
    <x v="12"/>
    <x v="2"/>
    <n v="10.4"/>
    <n v="10.4"/>
    <n v="0"/>
  </r>
  <r>
    <n v="269"/>
    <n v="20240326"/>
    <n v="3.3"/>
    <n v="8.9"/>
    <n v="1045"/>
    <n v="-0.1"/>
    <n v="991.1"/>
    <n v="66"/>
    <x v="9"/>
    <x v="85"/>
    <x v="12"/>
    <x v="2"/>
    <n v="9.1"/>
    <n v="9.1"/>
    <n v="0"/>
  </r>
  <r>
    <n v="269"/>
    <n v="20240327"/>
    <n v="3.7"/>
    <n v="9.1"/>
    <n v="579"/>
    <n v="1.3"/>
    <n v="986.2"/>
    <n v="80"/>
    <x v="9"/>
    <x v="86"/>
    <x v="12"/>
    <x v="2"/>
    <n v="8.9"/>
    <n v="8.9"/>
    <n v="0"/>
  </r>
  <r>
    <n v="269"/>
    <n v="20240328"/>
    <n v="5.3"/>
    <n v="8.6999999999999993"/>
    <n v="846"/>
    <n v="0.7"/>
    <n v="985.8"/>
    <n v="73"/>
    <x v="9"/>
    <x v="87"/>
    <x v="12"/>
    <x v="2"/>
    <n v="9.3000000000000007"/>
    <n v="9.3000000000000007"/>
    <n v="0"/>
  </r>
  <r>
    <n v="269"/>
    <n v="20240329"/>
    <n v="5.2"/>
    <n v="10.6"/>
    <n v="1254"/>
    <n v="0.1"/>
    <n v="992.9"/>
    <n v="70"/>
    <x v="9"/>
    <x v="88"/>
    <x v="12"/>
    <x v="2"/>
    <n v="7.4"/>
    <n v="7.4"/>
    <n v="0"/>
  </r>
  <r>
    <n v="269"/>
    <n v="20240330"/>
    <n v="2.2999999999999998"/>
    <n v="8.6999999999999993"/>
    <n v="488"/>
    <n v="0.7"/>
    <n v="997"/>
    <n v="93"/>
    <x v="9"/>
    <x v="89"/>
    <x v="12"/>
    <x v="2"/>
    <n v="9.3000000000000007"/>
    <n v="9.3000000000000007"/>
    <n v="0"/>
  </r>
  <r>
    <n v="269"/>
    <n v="20240331"/>
    <n v="3.8"/>
    <n v="9.8000000000000007"/>
    <n v="1001"/>
    <n v="6.7"/>
    <n v="996.8"/>
    <n v="89"/>
    <x v="9"/>
    <x v="90"/>
    <x v="12"/>
    <x v="2"/>
    <n v="8.1999999999999993"/>
    <n v="8.1999999999999993"/>
    <n v="0"/>
  </r>
  <r>
    <n v="269"/>
    <n v="20240401"/>
    <n v="3.5"/>
    <n v="9.5"/>
    <n v="694"/>
    <n v="0.3"/>
    <n v="996.3"/>
    <n v="87"/>
    <x v="9"/>
    <x v="91"/>
    <x v="13"/>
    <x v="3"/>
    <n v="8.5"/>
    <n v="6.8000000000000007"/>
    <n v="0"/>
  </r>
  <r>
    <n v="269"/>
    <n v="20240402"/>
    <n v="5"/>
    <n v="9.1999999999999993"/>
    <n v="703"/>
    <n v="2"/>
    <n v="1004.5"/>
    <n v="86"/>
    <x v="9"/>
    <x v="92"/>
    <x v="13"/>
    <x v="3"/>
    <n v="8.8000000000000007"/>
    <n v="7.0400000000000009"/>
    <n v="0"/>
  </r>
  <r>
    <n v="269"/>
    <n v="20240403"/>
    <n v="5.3"/>
    <n v="10.8"/>
    <n v="635"/>
    <n v="6.7"/>
    <n v="1003.4"/>
    <n v="88"/>
    <x v="9"/>
    <x v="93"/>
    <x v="13"/>
    <x v="3"/>
    <n v="7.1999999999999993"/>
    <n v="5.76"/>
    <n v="0"/>
  </r>
  <r>
    <n v="269"/>
    <n v="20240404"/>
    <n v="6.8"/>
    <n v="11.5"/>
    <n v="926"/>
    <n v="2.9"/>
    <n v="1004.4"/>
    <n v="82"/>
    <x v="9"/>
    <x v="94"/>
    <x v="13"/>
    <x v="3"/>
    <n v="6.5"/>
    <n v="5.2"/>
    <n v="0"/>
  </r>
  <r>
    <n v="269"/>
    <n v="20240405"/>
    <n v="6.5"/>
    <n v="13.1"/>
    <n v="1005"/>
    <n v="3"/>
    <n v="1007.7"/>
    <n v="83"/>
    <x v="9"/>
    <x v="95"/>
    <x v="13"/>
    <x v="3"/>
    <n v="4.9000000000000004"/>
    <n v="3.9200000000000004"/>
    <n v="0"/>
  </r>
  <r>
    <n v="269"/>
    <n v="20240406"/>
    <n v="4.3"/>
    <n v="17.100000000000001"/>
    <n v="1586"/>
    <n v="0"/>
    <n v="1008.3"/>
    <n v="69"/>
    <x v="9"/>
    <x v="96"/>
    <x v="13"/>
    <x v="3"/>
    <n v="0.89999999999999858"/>
    <n v="0.71999999999999886"/>
    <n v="0"/>
  </r>
  <r>
    <n v="269"/>
    <n v="20240407"/>
    <n v="6"/>
    <n v="15.9"/>
    <n v="2003"/>
    <n v="-0.1"/>
    <n v="1011.6"/>
    <n v="65"/>
    <x v="9"/>
    <x v="97"/>
    <x v="13"/>
    <x v="3"/>
    <n v="2.0999999999999996"/>
    <n v="1.6799999999999997"/>
    <n v="0"/>
  </r>
  <r>
    <n v="269"/>
    <n v="20240408"/>
    <n v="2.9"/>
    <n v="15.2"/>
    <n v="1111"/>
    <n v="0.5"/>
    <n v="1007.6"/>
    <n v="81"/>
    <x v="9"/>
    <x v="98"/>
    <x v="14"/>
    <x v="3"/>
    <n v="2.8000000000000007"/>
    <n v="2.2400000000000007"/>
    <n v="0"/>
  </r>
  <r>
    <n v="269"/>
    <n v="20240409"/>
    <n v="8.6999999999999993"/>
    <n v="11.5"/>
    <n v="934"/>
    <n v="2.2999999999999998"/>
    <n v="1009.1"/>
    <n v="75"/>
    <x v="9"/>
    <x v="99"/>
    <x v="14"/>
    <x v="3"/>
    <n v="6.5"/>
    <n v="5.2"/>
    <n v="0"/>
  </r>
  <r>
    <n v="269"/>
    <n v="20240410"/>
    <n v="5.2"/>
    <n v="11.6"/>
    <n v="1940"/>
    <n v="0"/>
    <n v="1026.0999999999999"/>
    <n v="62"/>
    <x v="9"/>
    <x v="100"/>
    <x v="14"/>
    <x v="3"/>
    <n v="6.4"/>
    <n v="5.120000000000001"/>
    <n v="0"/>
  </r>
  <r>
    <n v="269"/>
    <n v="20240411"/>
    <n v="5.3"/>
    <n v="13.1"/>
    <n v="418"/>
    <n v="0.3"/>
    <n v="1029.5"/>
    <n v="85"/>
    <x v="9"/>
    <x v="101"/>
    <x v="14"/>
    <x v="3"/>
    <n v="4.9000000000000004"/>
    <n v="3.9200000000000004"/>
    <n v="0"/>
  </r>
  <r>
    <n v="269"/>
    <n v="20240412"/>
    <n v="6.5"/>
    <n v="15.5"/>
    <n v="1622"/>
    <n v="0"/>
    <n v="1028.0999999999999"/>
    <n v="74"/>
    <x v="9"/>
    <x v="102"/>
    <x v="14"/>
    <x v="3"/>
    <n v="2.5"/>
    <n v="2"/>
    <n v="0"/>
  </r>
  <r>
    <n v="269"/>
    <n v="20240413"/>
    <n v="6.2"/>
    <n v="16.399999999999999"/>
    <n v="1696"/>
    <n v="0"/>
    <n v="1021.5"/>
    <n v="71"/>
    <x v="9"/>
    <x v="103"/>
    <x v="14"/>
    <x v="3"/>
    <n v="1.6000000000000014"/>
    <n v="1.2800000000000011"/>
    <n v="0"/>
  </r>
  <r>
    <n v="269"/>
    <n v="20240414"/>
    <n v="4.2"/>
    <n v="10.9"/>
    <n v="1978"/>
    <n v="0"/>
    <n v="1020.4"/>
    <n v="65"/>
    <x v="9"/>
    <x v="104"/>
    <x v="14"/>
    <x v="3"/>
    <n v="7.1"/>
    <n v="5.68"/>
    <n v="0"/>
  </r>
  <r>
    <n v="269"/>
    <n v="20240415"/>
    <n v="7"/>
    <n v="7.6"/>
    <n v="813"/>
    <n v="17.399999999999999"/>
    <n v="1003.7"/>
    <n v="81"/>
    <x v="9"/>
    <x v="105"/>
    <x v="15"/>
    <x v="3"/>
    <n v="10.4"/>
    <n v="8.32"/>
    <n v="0"/>
  </r>
  <r>
    <n v="269"/>
    <n v="20240416"/>
    <n v="6.5"/>
    <n v="8.4"/>
    <n v="1554"/>
    <n v="10"/>
    <n v="1003.6"/>
    <n v="77"/>
    <x v="9"/>
    <x v="106"/>
    <x v="15"/>
    <x v="3"/>
    <n v="9.6"/>
    <n v="7.68"/>
    <n v="0"/>
  </r>
  <r>
    <n v="269"/>
    <n v="20240417"/>
    <n v="3.1"/>
    <n v="6.3"/>
    <n v="1168"/>
    <n v="9.6999999999999993"/>
    <n v="1011.9"/>
    <n v="80"/>
    <x v="9"/>
    <x v="107"/>
    <x v="15"/>
    <x v="3"/>
    <n v="11.7"/>
    <n v="9.36"/>
    <n v="0"/>
  </r>
  <r>
    <n v="269"/>
    <n v="20240418"/>
    <n v="3.6"/>
    <n v="7"/>
    <n v="1483"/>
    <n v="1.8"/>
    <n v="1017.9"/>
    <n v="77"/>
    <x v="9"/>
    <x v="108"/>
    <x v="15"/>
    <x v="3"/>
    <n v="11"/>
    <n v="8.8000000000000007"/>
    <n v="0"/>
  </r>
  <r>
    <n v="269"/>
    <n v="20240419"/>
    <n v="6.8"/>
    <n v="8.1999999999999993"/>
    <n v="1127"/>
    <n v="17.5"/>
    <n v="1010"/>
    <n v="84"/>
    <x v="9"/>
    <x v="109"/>
    <x v="15"/>
    <x v="3"/>
    <n v="9.8000000000000007"/>
    <n v="7.8400000000000007"/>
    <n v="0"/>
  </r>
  <r>
    <n v="269"/>
    <n v="20240420"/>
    <n v="5.7"/>
    <n v="7.1"/>
    <n v="1584"/>
    <n v="10"/>
    <n v="1020.9"/>
    <n v="78"/>
    <x v="9"/>
    <x v="110"/>
    <x v="15"/>
    <x v="3"/>
    <n v="10.9"/>
    <n v="8.7200000000000006"/>
    <n v="0"/>
  </r>
  <r>
    <n v="269"/>
    <n v="20240421"/>
    <n v="4.8"/>
    <n v="6.2"/>
    <n v="1730"/>
    <n v="3.1"/>
    <n v="1025.3"/>
    <n v="75"/>
    <x v="9"/>
    <x v="111"/>
    <x v="15"/>
    <x v="3"/>
    <n v="11.8"/>
    <n v="9.4400000000000013"/>
    <n v="0"/>
  </r>
  <r>
    <n v="269"/>
    <n v="20240422"/>
    <n v="3.8"/>
    <n v="5.7"/>
    <n v="1860"/>
    <n v="0"/>
    <n v="1025.2"/>
    <n v="65"/>
    <x v="9"/>
    <x v="112"/>
    <x v="16"/>
    <x v="3"/>
    <n v="12.3"/>
    <n v="9.8400000000000016"/>
    <n v="0"/>
  </r>
  <r>
    <n v="269"/>
    <n v="20240423"/>
    <n v="3"/>
    <n v="5.7"/>
    <n v="1888"/>
    <n v="1.6"/>
    <n v="1018.8"/>
    <n v="71"/>
    <x v="9"/>
    <x v="113"/>
    <x v="16"/>
    <x v="3"/>
    <n v="12.3"/>
    <n v="9.8400000000000016"/>
    <n v="0"/>
  </r>
  <r>
    <n v="269"/>
    <n v="20240424"/>
    <n v="5.0999999999999996"/>
    <n v="6.2"/>
    <n v="1419"/>
    <n v="8.5"/>
    <n v="1008.7"/>
    <n v="78"/>
    <x v="9"/>
    <x v="114"/>
    <x v="16"/>
    <x v="3"/>
    <n v="11.8"/>
    <n v="9.4400000000000013"/>
    <n v="0"/>
  </r>
  <r>
    <n v="269"/>
    <n v="20240425"/>
    <n v="4.5"/>
    <n v="6.1"/>
    <n v="1274"/>
    <n v="4.5999999999999996"/>
    <n v="1003.7"/>
    <n v="81"/>
    <x v="9"/>
    <x v="115"/>
    <x v="16"/>
    <x v="3"/>
    <n v="11.9"/>
    <n v="9.5200000000000014"/>
    <n v="0"/>
  </r>
  <r>
    <n v="269"/>
    <n v="20240426"/>
    <n v="3.3"/>
    <n v="8.1999999999999993"/>
    <n v="1964"/>
    <n v="-0.1"/>
    <n v="1003.7"/>
    <n v="75"/>
    <x v="9"/>
    <x v="116"/>
    <x v="16"/>
    <x v="3"/>
    <n v="9.8000000000000007"/>
    <n v="7.8400000000000007"/>
    <n v="0"/>
  </r>
  <r>
    <n v="269"/>
    <n v="20240427"/>
    <n v="3.6"/>
    <n v="11.8"/>
    <n v="1278"/>
    <n v="-0.1"/>
    <n v="1005.1"/>
    <n v="78"/>
    <x v="9"/>
    <x v="117"/>
    <x v="16"/>
    <x v="3"/>
    <n v="6.1999999999999993"/>
    <n v="4.96"/>
    <n v="0"/>
  </r>
  <r>
    <n v="269"/>
    <n v="20240428"/>
    <n v="6.7"/>
    <n v="12.3"/>
    <n v="979"/>
    <n v="0.8"/>
    <n v="1008.1"/>
    <n v="70"/>
    <x v="9"/>
    <x v="118"/>
    <x v="16"/>
    <x v="3"/>
    <n v="5.6999999999999993"/>
    <n v="4.5599999999999996"/>
    <n v="0"/>
  </r>
  <r>
    <n v="269"/>
    <n v="20240429"/>
    <n v="3"/>
    <n v="13.1"/>
    <n v="2153"/>
    <n v="0"/>
    <n v="1018.7"/>
    <n v="68"/>
    <x v="9"/>
    <x v="119"/>
    <x v="17"/>
    <x v="3"/>
    <n v="4.9000000000000004"/>
    <n v="3.9200000000000004"/>
    <n v="0"/>
  </r>
  <r>
    <n v="269"/>
    <n v="20240430"/>
    <n v="2.2000000000000002"/>
    <n v="16.3"/>
    <n v="1686"/>
    <n v="1.3"/>
    <n v="1015"/>
    <n v="76"/>
    <x v="9"/>
    <x v="120"/>
    <x v="17"/>
    <x v="3"/>
    <n v="1.6999999999999993"/>
    <n v="1.3599999999999994"/>
    <n v="0"/>
  </r>
  <r>
    <n v="269"/>
    <n v="20240501"/>
    <n v="3.2"/>
    <n v="18.399999999999999"/>
    <n v="2316"/>
    <n v="0"/>
    <n v="1006.3"/>
    <n v="76"/>
    <x v="9"/>
    <x v="121"/>
    <x v="17"/>
    <x v="4"/>
    <n v="0"/>
    <n v="0"/>
    <n v="0.39999999999999858"/>
  </r>
  <r>
    <n v="269"/>
    <n v="20240502"/>
    <n v="4.8"/>
    <n v="18.2"/>
    <n v="2236"/>
    <n v="0"/>
    <n v="1000"/>
    <n v="73"/>
    <x v="9"/>
    <x v="122"/>
    <x v="17"/>
    <x v="4"/>
    <n v="0"/>
    <n v="0"/>
    <n v="0.19999999999999929"/>
  </r>
  <r>
    <n v="269"/>
    <n v="20240503"/>
    <n v="5"/>
    <n v="11.8"/>
    <n v="467"/>
    <n v="12.1"/>
    <n v="1008.5"/>
    <n v="90"/>
    <x v="9"/>
    <x v="123"/>
    <x v="17"/>
    <x v="4"/>
    <n v="6.1999999999999993"/>
    <n v="4.96"/>
    <n v="0"/>
  </r>
  <r>
    <n v="269"/>
    <n v="20240504"/>
    <n v="2.7"/>
    <n v="11.9"/>
    <n v="1679"/>
    <n v="13.6"/>
    <n v="1012.8"/>
    <n v="81"/>
    <x v="9"/>
    <x v="124"/>
    <x v="17"/>
    <x v="4"/>
    <n v="6.1"/>
    <n v="4.88"/>
    <n v="0"/>
  </r>
  <r>
    <n v="269"/>
    <n v="20240505"/>
    <n v="3.6"/>
    <n v="12.3"/>
    <n v="1986"/>
    <n v="0.1"/>
    <n v="1008.7"/>
    <n v="81"/>
    <x v="9"/>
    <x v="125"/>
    <x v="17"/>
    <x v="4"/>
    <n v="5.6999999999999993"/>
    <n v="4.5599999999999996"/>
    <n v="0"/>
  </r>
  <r>
    <n v="269"/>
    <n v="20240506"/>
    <n v="3.3"/>
    <n v="13.5"/>
    <n v="1876"/>
    <n v="0"/>
    <n v="1009.5"/>
    <n v="75"/>
    <x v="9"/>
    <x v="126"/>
    <x v="18"/>
    <x v="4"/>
    <n v="4.5"/>
    <n v="3.6"/>
    <n v="0"/>
  </r>
  <r>
    <n v="269"/>
    <n v="20240507"/>
    <n v="3.6"/>
    <n v="13.3"/>
    <n v="2661"/>
    <n v="0"/>
    <n v="1020.3"/>
    <n v="76"/>
    <x v="9"/>
    <x v="127"/>
    <x v="18"/>
    <x v="4"/>
    <n v="4.6999999999999993"/>
    <n v="3.76"/>
    <n v="0"/>
  </r>
  <r>
    <n v="269"/>
    <n v="20240508"/>
    <n v="2.1"/>
    <n v="12.6"/>
    <n v="1079"/>
    <n v="-0.1"/>
    <n v="1027.5"/>
    <n v="81"/>
    <x v="9"/>
    <x v="128"/>
    <x v="18"/>
    <x v="4"/>
    <n v="5.4"/>
    <n v="4.32"/>
    <n v="0"/>
  </r>
  <r>
    <n v="269"/>
    <n v="20240509"/>
    <n v="1.6"/>
    <n v="13"/>
    <n v="2064"/>
    <n v="0"/>
    <n v="1027"/>
    <n v="80"/>
    <x v="9"/>
    <x v="129"/>
    <x v="18"/>
    <x v="4"/>
    <n v="5"/>
    <n v="4"/>
    <n v="0"/>
  </r>
  <r>
    <n v="269"/>
    <n v="20240510"/>
    <n v="2.5"/>
    <n v="14.4"/>
    <n v="2389"/>
    <n v="0"/>
    <n v="1024.4000000000001"/>
    <n v="79"/>
    <x v="9"/>
    <x v="130"/>
    <x v="18"/>
    <x v="4"/>
    <n v="3.5999999999999996"/>
    <n v="2.88"/>
    <n v="0"/>
  </r>
  <r>
    <n v="269"/>
    <n v="20240511"/>
    <n v="3.9"/>
    <n v="15.4"/>
    <n v="2480"/>
    <n v="0"/>
    <n v="1022.5"/>
    <n v="73"/>
    <x v="9"/>
    <x v="131"/>
    <x v="18"/>
    <x v="4"/>
    <n v="2.5999999999999996"/>
    <n v="2.0799999999999996"/>
    <n v="0"/>
  </r>
  <r>
    <n v="269"/>
    <n v="20240512"/>
    <n v="4.5"/>
    <n v="19"/>
    <n v="2654"/>
    <n v="0"/>
    <n v="1015.7"/>
    <n v="61"/>
    <x v="9"/>
    <x v="132"/>
    <x v="18"/>
    <x v="4"/>
    <n v="0"/>
    <n v="0"/>
    <n v="1"/>
  </r>
  <r>
    <n v="269"/>
    <n v="20240513"/>
    <n v="3.2"/>
    <n v="19.600000000000001"/>
    <n v="2385"/>
    <n v="3.3"/>
    <n v="1009.8"/>
    <n v="69"/>
    <x v="9"/>
    <x v="133"/>
    <x v="19"/>
    <x v="4"/>
    <n v="0"/>
    <n v="0"/>
    <n v="1.6000000000000014"/>
  </r>
  <r>
    <n v="269"/>
    <n v="20240514"/>
    <n v="4.2"/>
    <n v="21.2"/>
    <n v="2634"/>
    <n v="-0.1"/>
    <n v="1005.3"/>
    <n v="63"/>
    <x v="9"/>
    <x v="134"/>
    <x v="19"/>
    <x v="4"/>
    <n v="0"/>
    <n v="0"/>
    <n v="3.1999999999999993"/>
  </r>
  <r>
    <n v="269"/>
    <n v="20240515"/>
    <n v="2.7"/>
    <n v="17.600000000000001"/>
    <n v="1509"/>
    <n v="-0.1"/>
    <n v="1005.9"/>
    <n v="81"/>
    <x v="9"/>
    <x v="135"/>
    <x v="19"/>
    <x v="4"/>
    <n v="0.39999999999999858"/>
    <n v="0.3199999999999989"/>
    <n v="0"/>
  </r>
  <r>
    <n v="269"/>
    <n v="20240516"/>
    <n v="2.8"/>
    <n v="16.7"/>
    <n v="1610"/>
    <n v="5.0999999999999996"/>
    <n v="1004.8"/>
    <n v="83"/>
    <x v="9"/>
    <x v="136"/>
    <x v="19"/>
    <x v="4"/>
    <n v="1.3000000000000007"/>
    <n v="1.0400000000000007"/>
    <n v="0"/>
  </r>
  <r>
    <n v="269"/>
    <n v="20240517"/>
    <n v="2.4"/>
    <n v="17.3"/>
    <n v="1319"/>
    <n v="-0.1"/>
    <n v="1008"/>
    <n v="87"/>
    <x v="9"/>
    <x v="137"/>
    <x v="19"/>
    <x v="4"/>
    <n v="0.69999999999999929"/>
    <n v="0.5599999999999995"/>
    <n v="0"/>
  </r>
  <r>
    <n v="269"/>
    <n v="20240518"/>
    <n v="1.9"/>
    <n v="17.8"/>
    <n v="2194"/>
    <n v="-0.1"/>
    <n v="1010.4"/>
    <n v="72"/>
    <x v="9"/>
    <x v="138"/>
    <x v="19"/>
    <x v="4"/>
    <n v="0.19999999999999929"/>
    <n v="0.15999999999999945"/>
    <n v="0"/>
  </r>
  <r>
    <n v="269"/>
    <n v="20240519"/>
    <n v="3.7"/>
    <n v="17.7"/>
    <n v="2497"/>
    <n v="0"/>
    <n v="1010.9"/>
    <n v="65"/>
    <x v="9"/>
    <x v="139"/>
    <x v="19"/>
    <x v="4"/>
    <n v="0.30000000000000071"/>
    <n v="0.24000000000000057"/>
    <n v="0"/>
  </r>
  <r>
    <n v="269"/>
    <n v="20240520"/>
    <n v="3.3"/>
    <n v="16.2"/>
    <n v="1953"/>
    <n v="6.3"/>
    <n v="1011"/>
    <n v="83"/>
    <x v="9"/>
    <x v="140"/>
    <x v="20"/>
    <x v="4"/>
    <n v="1.8000000000000007"/>
    <n v="1.4400000000000006"/>
    <n v="0"/>
  </r>
  <r>
    <n v="269"/>
    <n v="20240521"/>
    <n v="4.4000000000000004"/>
    <n v="17.5"/>
    <n v="2095"/>
    <n v="16.8"/>
    <n v="1007.3"/>
    <n v="81"/>
    <x v="9"/>
    <x v="141"/>
    <x v="20"/>
    <x v="4"/>
    <n v="0.5"/>
    <n v="0.4"/>
    <n v="0"/>
  </r>
  <r>
    <n v="269"/>
    <n v="20240522"/>
    <n v="5"/>
    <n v="15.7"/>
    <n v="975"/>
    <n v="15.2"/>
    <n v="1007.4"/>
    <n v="83"/>
    <x v="9"/>
    <x v="142"/>
    <x v="20"/>
    <x v="4"/>
    <n v="2.3000000000000007"/>
    <n v="1.8400000000000007"/>
    <n v="0"/>
  </r>
  <r>
    <n v="269"/>
    <n v="20240523"/>
    <n v="4.0999999999999996"/>
    <n v="15.5"/>
    <n v="1711"/>
    <n v="-0.1"/>
    <n v="1014.2"/>
    <n v="77"/>
    <x v="9"/>
    <x v="143"/>
    <x v="20"/>
    <x v="4"/>
    <n v="2.5"/>
    <n v="2"/>
    <n v="0"/>
  </r>
  <r>
    <n v="269"/>
    <n v="20240524"/>
    <n v="1.8"/>
    <n v="15.2"/>
    <n v="1052"/>
    <n v="11"/>
    <n v="1018.3"/>
    <n v="87"/>
    <x v="9"/>
    <x v="144"/>
    <x v="20"/>
    <x v="4"/>
    <n v="2.8000000000000007"/>
    <n v="2.2400000000000007"/>
    <n v="0"/>
  </r>
  <r>
    <n v="269"/>
    <n v="20240525"/>
    <n v="2.6"/>
    <n v="15.6"/>
    <n v="1405"/>
    <n v="10.199999999999999"/>
    <n v="1016.2"/>
    <n v="87"/>
    <x v="9"/>
    <x v="145"/>
    <x v="20"/>
    <x v="4"/>
    <n v="2.4000000000000004"/>
    <n v="1.9200000000000004"/>
    <n v="0"/>
  </r>
  <r>
    <n v="269"/>
    <n v="20240526"/>
    <n v="3"/>
    <n v="15.7"/>
    <n v="1720"/>
    <n v="9.6999999999999993"/>
    <n v="1014.7"/>
    <n v="82"/>
    <x v="9"/>
    <x v="146"/>
    <x v="20"/>
    <x v="4"/>
    <n v="2.3000000000000007"/>
    <n v="1.8400000000000007"/>
    <n v="0"/>
  </r>
  <r>
    <n v="269"/>
    <n v="20240527"/>
    <n v="3.3"/>
    <n v="14.7"/>
    <n v="1626"/>
    <n v="6"/>
    <n v="1016.3"/>
    <n v="77"/>
    <x v="9"/>
    <x v="147"/>
    <x v="21"/>
    <x v="4"/>
    <n v="3.3000000000000007"/>
    <n v="2.6400000000000006"/>
    <n v="0"/>
  </r>
  <r>
    <n v="269"/>
    <n v="20240528"/>
    <n v="4.5999999999999996"/>
    <n v="14.4"/>
    <n v="2120"/>
    <n v="15.8"/>
    <n v="1014.8"/>
    <n v="83"/>
    <x v="9"/>
    <x v="148"/>
    <x v="21"/>
    <x v="4"/>
    <n v="3.5999999999999996"/>
    <n v="2.88"/>
    <n v="0"/>
  </r>
  <r>
    <n v="269"/>
    <n v="20240529"/>
    <n v="5"/>
    <n v="15"/>
    <n v="1328"/>
    <n v="16.600000000000001"/>
    <n v="1007.4"/>
    <n v="85"/>
    <x v="9"/>
    <x v="149"/>
    <x v="21"/>
    <x v="4"/>
    <n v="3"/>
    <n v="2.4000000000000004"/>
    <n v="0"/>
  </r>
  <r>
    <n v="269"/>
    <n v="20240530"/>
    <n v="3.6"/>
    <n v="14.8"/>
    <n v="1834"/>
    <n v="1.6"/>
    <n v="1006.5"/>
    <n v="83"/>
    <x v="9"/>
    <x v="150"/>
    <x v="21"/>
    <x v="4"/>
    <n v="3.1999999999999993"/>
    <n v="2.5599999999999996"/>
    <n v="0"/>
  </r>
  <r>
    <n v="269"/>
    <n v="20240531"/>
    <n v="3.3"/>
    <n v="15.5"/>
    <n v="1567"/>
    <n v="3.5"/>
    <n v="1011.8"/>
    <n v="85"/>
    <x v="9"/>
    <x v="151"/>
    <x v="21"/>
    <x v="4"/>
    <n v="2.5"/>
    <n v="2"/>
    <n v="0"/>
  </r>
  <r>
    <n v="269"/>
    <n v="20240601"/>
    <n v="4.9000000000000004"/>
    <n v="15.6"/>
    <n v="586"/>
    <n v="0"/>
    <n v="1018.1"/>
    <n v="89"/>
    <x v="9"/>
    <x v="152"/>
    <x v="21"/>
    <x v="5"/>
    <n v="2.4000000000000004"/>
    <n v="1.9200000000000004"/>
    <n v="0"/>
  </r>
  <r>
    <n v="269"/>
    <n v="20240602"/>
    <n v="4.0999999999999996"/>
    <n v="14.1"/>
    <n v="1444"/>
    <n v="0"/>
    <n v="1022.9"/>
    <n v="71"/>
    <x v="9"/>
    <x v="153"/>
    <x v="21"/>
    <x v="5"/>
    <n v="3.9000000000000004"/>
    <n v="3.1200000000000006"/>
    <n v="0"/>
  </r>
  <r>
    <n v="269"/>
    <n v="20240603"/>
    <n v="2.8"/>
    <n v="14.6"/>
    <n v="1296"/>
    <n v="-0.1"/>
    <n v="1019.7"/>
    <n v="75"/>
    <x v="9"/>
    <x v="154"/>
    <x v="22"/>
    <x v="5"/>
    <n v="3.4000000000000004"/>
    <n v="2.7200000000000006"/>
    <n v="0"/>
  </r>
  <r>
    <n v="269"/>
    <n v="20240604"/>
    <n v="4.2"/>
    <n v="16.399999999999999"/>
    <n v="1323"/>
    <n v="2.9"/>
    <n v="1011.2"/>
    <n v="81"/>
    <x v="9"/>
    <x v="155"/>
    <x v="22"/>
    <x v="5"/>
    <n v="1.6000000000000014"/>
    <n v="1.2800000000000011"/>
    <n v="0"/>
  </r>
  <r>
    <n v="269"/>
    <n v="20240605"/>
    <n v="4.5999999999999996"/>
    <n v="12.6"/>
    <n v="2594"/>
    <n v="0.8"/>
    <n v="1012.7"/>
    <n v="67"/>
    <x v="9"/>
    <x v="156"/>
    <x v="22"/>
    <x v="5"/>
    <n v="5.4"/>
    <n v="4.32"/>
    <n v="0"/>
  </r>
  <r>
    <n v="269"/>
    <n v="20240606"/>
    <n v="2.9"/>
    <n v="12.7"/>
    <n v="1795"/>
    <n v="0"/>
    <n v="1017"/>
    <n v="67"/>
    <x v="9"/>
    <x v="157"/>
    <x v="22"/>
    <x v="5"/>
    <n v="5.3000000000000007"/>
    <n v="4.2400000000000011"/>
    <n v="0"/>
  </r>
  <r>
    <n v="269"/>
    <n v="20240607"/>
    <n v="3.8"/>
    <n v="13.7"/>
    <n v="2157"/>
    <n v="-0.1"/>
    <n v="1017.4"/>
    <n v="67"/>
    <x v="9"/>
    <x v="158"/>
    <x v="22"/>
    <x v="5"/>
    <n v="4.3000000000000007"/>
    <n v="3.4400000000000008"/>
    <n v="0"/>
  </r>
  <r>
    <n v="269"/>
    <n v="20240608"/>
    <n v="4.8"/>
    <n v="13.1"/>
    <n v="1655"/>
    <n v="1.6"/>
    <n v="1011.8"/>
    <n v="79"/>
    <x v="9"/>
    <x v="159"/>
    <x v="22"/>
    <x v="5"/>
    <n v="4.9000000000000004"/>
    <n v="3.9200000000000004"/>
    <n v="0"/>
  </r>
  <r>
    <n v="269"/>
    <n v="20240609"/>
    <n v="4.8"/>
    <n v="12.6"/>
    <n v="2161"/>
    <n v="-0.1"/>
    <n v="1010"/>
    <n v="73"/>
    <x v="9"/>
    <x v="160"/>
    <x v="22"/>
    <x v="5"/>
    <n v="5.4"/>
    <n v="4.32"/>
    <n v="0"/>
  </r>
  <r>
    <n v="269"/>
    <n v="20240610"/>
    <n v="4.5"/>
    <n v="11.5"/>
    <n v="704"/>
    <n v="30.7"/>
    <n v="1005.5"/>
    <n v="88"/>
    <x v="9"/>
    <x v="161"/>
    <x v="23"/>
    <x v="5"/>
    <n v="6.5"/>
    <n v="5.2"/>
    <n v="0"/>
  </r>
  <r>
    <n v="269"/>
    <n v="20240611"/>
    <n v="5.0999999999999996"/>
    <n v="12.5"/>
    <n v="2489"/>
    <n v="2.5"/>
    <n v="1014.8"/>
    <n v="72"/>
    <x v="9"/>
    <x v="162"/>
    <x v="23"/>
    <x v="5"/>
    <n v="5.5"/>
    <n v="4.4000000000000004"/>
    <n v="0"/>
  </r>
  <r>
    <n v="269"/>
    <n v="20240612"/>
    <n v="4.0999999999999996"/>
    <n v="11.7"/>
    <n v="1818"/>
    <n v="0.6"/>
    <n v="1018.9"/>
    <n v="75"/>
    <x v="9"/>
    <x v="163"/>
    <x v="23"/>
    <x v="5"/>
    <n v="6.3000000000000007"/>
    <n v="5.0400000000000009"/>
    <n v="0"/>
  </r>
  <r>
    <n v="269"/>
    <n v="20240613"/>
    <n v="3.4"/>
    <n v="14.3"/>
    <n v="1814"/>
    <n v="0.1"/>
    <n v="1014.7"/>
    <n v="72"/>
    <x v="9"/>
    <x v="164"/>
    <x v="23"/>
    <x v="5"/>
    <n v="3.6999999999999993"/>
    <n v="2.9599999999999995"/>
    <n v="0"/>
  </r>
  <r>
    <n v="269"/>
    <n v="20240614"/>
    <n v="3.8"/>
    <n v="14.9"/>
    <n v="967"/>
    <n v="6.6"/>
    <n v="1005.1"/>
    <n v="83"/>
    <x v="9"/>
    <x v="165"/>
    <x v="23"/>
    <x v="5"/>
    <n v="3.0999999999999996"/>
    <n v="2.48"/>
    <n v="0"/>
  </r>
  <r>
    <n v="269"/>
    <n v="20240615"/>
    <n v="6.8"/>
    <n v="14.4"/>
    <n v="1792"/>
    <n v="1.4"/>
    <n v="1001.9"/>
    <n v="80"/>
    <x v="9"/>
    <x v="166"/>
    <x v="23"/>
    <x v="5"/>
    <n v="3.5999999999999996"/>
    <n v="2.88"/>
    <n v="0"/>
  </r>
  <r>
    <n v="269"/>
    <n v="20240616"/>
    <n v="5.3"/>
    <n v="14.5"/>
    <n v="1764"/>
    <n v="2.7"/>
    <n v="1005.2"/>
    <n v="81"/>
    <x v="9"/>
    <x v="167"/>
    <x v="23"/>
    <x v="5"/>
    <n v="3.5"/>
    <n v="2.8000000000000003"/>
    <n v="0"/>
  </r>
  <r>
    <n v="269"/>
    <n v="20240617"/>
    <n v="3.4"/>
    <n v="16.2"/>
    <n v="2464"/>
    <n v="0"/>
    <n v="1011.1"/>
    <n v="71"/>
    <x v="9"/>
    <x v="168"/>
    <x v="24"/>
    <x v="5"/>
    <n v="1.8000000000000007"/>
    <n v="1.4400000000000006"/>
    <n v="0"/>
  </r>
  <r>
    <n v="269"/>
    <n v="20240618"/>
    <n v="1.1000000000000001"/>
    <n v="15.1"/>
    <n v="769"/>
    <n v="2.6"/>
    <n v="1014"/>
    <n v="87"/>
    <x v="9"/>
    <x v="169"/>
    <x v="24"/>
    <x v="5"/>
    <n v="2.9000000000000004"/>
    <n v="2.3200000000000003"/>
    <n v="0"/>
  </r>
  <r>
    <n v="269"/>
    <n v="20240619"/>
    <n v="3.4"/>
    <n v="15"/>
    <n v="2968"/>
    <n v="0"/>
    <n v="1019.8"/>
    <n v="76"/>
    <x v="9"/>
    <x v="170"/>
    <x v="24"/>
    <x v="5"/>
    <n v="3"/>
    <n v="2.4000000000000004"/>
    <n v="0"/>
  </r>
  <r>
    <n v="269"/>
    <n v="20240620"/>
    <n v="3"/>
    <n v="15.8"/>
    <n v="1839"/>
    <n v="-0.1"/>
    <n v="1019.7"/>
    <n v="78"/>
    <x v="9"/>
    <x v="171"/>
    <x v="24"/>
    <x v="5"/>
    <n v="2.1999999999999993"/>
    <n v="1.7599999999999996"/>
    <n v="0"/>
  </r>
  <r>
    <n v="269"/>
    <n v="20240621"/>
    <n v="2.7"/>
    <n v="16.2"/>
    <n v="915"/>
    <n v="3.3"/>
    <n v="1012.2"/>
    <n v="86"/>
    <x v="9"/>
    <x v="172"/>
    <x v="24"/>
    <x v="5"/>
    <n v="1.8000000000000007"/>
    <n v="1.4400000000000006"/>
    <n v="0"/>
  </r>
  <r>
    <n v="269"/>
    <n v="20240622"/>
    <n v="3.9"/>
    <n v="16.5"/>
    <n v="2264"/>
    <n v="0"/>
    <n v="1012.9"/>
    <n v="80"/>
    <x v="9"/>
    <x v="173"/>
    <x v="24"/>
    <x v="5"/>
    <n v="1.5"/>
    <n v="1.2000000000000002"/>
    <n v="0"/>
  </r>
  <r>
    <n v="269"/>
    <n v="20240623"/>
    <n v="2.2999999999999998"/>
    <n v="17.899999999999999"/>
    <n v="2781"/>
    <n v="0"/>
    <n v="1019.5"/>
    <n v="74"/>
    <x v="9"/>
    <x v="174"/>
    <x v="24"/>
    <x v="5"/>
    <n v="0.10000000000000142"/>
    <n v="8.000000000000114E-2"/>
    <n v="0"/>
  </r>
  <r>
    <n v="269"/>
    <n v="20240624"/>
    <n v="2.2999999999999998"/>
    <n v="19.3"/>
    <n v="2993"/>
    <n v="0"/>
    <n v="1020.1"/>
    <n v="72"/>
    <x v="9"/>
    <x v="175"/>
    <x v="25"/>
    <x v="5"/>
    <n v="0"/>
    <n v="0"/>
    <n v="1.3000000000000007"/>
  </r>
  <r>
    <n v="269"/>
    <n v="20240625"/>
    <n v="3.4"/>
    <n v="21.6"/>
    <n v="2931"/>
    <n v="0"/>
    <n v="1015.8"/>
    <n v="71"/>
    <x v="9"/>
    <x v="176"/>
    <x v="25"/>
    <x v="5"/>
    <n v="0"/>
    <n v="0"/>
    <n v="3.6000000000000014"/>
  </r>
  <r>
    <n v="269"/>
    <n v="20240626"/>
    <n v="3.2"/>
    <n v="23.2"/>
    <n v="2956"/>
    <n v="0"/>
    <n v="1011.1"/>
    <n v="69"/>
    <x v="9"/>
    <x v="177"/>
    <x v="25"/>
    <x v="5"/>
    <n v="0"/>
    <n v="0"/>
    <n v="5.1999999999999993"/>
  </r>
  <r>
    <n v="269"/>
    <n v="20240627"/>
    <n v="3.4"/>
    <n v="22.4"/>
    <n v="2597"/>
    <n v="0"/>
    <n v="1008.4"/>
    <n v="69"/>
    <x v="9"/>
    <x v="178"/>
    <x v="25"/>
    <x v="5"/>
    <n v="0"/>
    <n v="0"/>
    <n v="4.3999999999999986"/>
  </r>
  <r>
    <n v="269"/>
    <n v="20240628"/>
    <n v="4.7"/>
    <n v="17.100000000000001"/>
    <n v="2239"/>
    <n v="0"/>
    <n v="1015.1"/>
    <n v="69"/>
    <x v="9"/>
    <x v="179"/>
    <x v="25"/>
    <x v="5"/>
    <n v="0.89999999999999858"/>
    <n v="0.71999999999999886"/>
    <n v="0"/>
  </r>
  <r>
    <n v="269"/>
    <n v="20240629"/>
    <n v="2.4"/>
    <n v="18.600000000000001"/>
    <n v="2700"/>
    <n v="0.2"/>
    <n v="1013.5"/>
    <n v="69"/>
    <x v="9"/>
    <x v="180"/>
    <x v="25"/>
    <x v="5"/>
    <n v="0"/>
    <n v="0"/>
    <n v="0.60000000000000142"/>
  </r>
  <r>
    <n v="269"/>
    <n v="20240630"/>
    <n v="4"/>
    <n v="18"/>
    <n v="2088"/>
    <n v="0.3"/>
    <n v="1009.8"/>
    <n v="72"/>
    <x v="9"/>
    <x v="181"/>
    <x v="25"/>
    <x v="5"/>
    <n v="0"/>
    <n v="0"/>
    <n v="0"/>
  </r>
  <r>
    <n v="269"/>
    <n v="20240701"/>
    <n v="5"/>
    <n v="16.399999999999999"/>
    <n v="1722"/>
    <n v="-0.1"/>
    <n v="1014.8"/>
    <n v="71"/>
    <x v="9"/>
    <x v="182"/>
    <x v="26"/>
    <x v="6"/>
    <n v="1.6000000000000014"/>
    <n v="1.2800000000000011"/>
    <n v="0"/>
  </r>
  <r>
    <n v="269"/>
    <n v="20240702"/>
    <n v="3.8"/>
    <n v="15.1"/>
    <n v="986"/>
    <n v="6.4"/>
    <n v="1014.1"/>
    <n v="77"/>
    <x v="9"/>
    <x v="183"/>
    <x v="26"/>
    <x v="6"/>
    <n v="2.9000000000000004"/>
    <n v="2.3200000000000003"/>
    <n v="0"/>
  </r>
  <r>
    <n v="269"/>
    <n v="20240703"/>
    <n v="4"/>
    <n v="13.9"/>
    <n v="1483"/>
    <n v="8.1999999999999993"/>
    <n v="1008.5"/>
    <n v="80"/>
    <x v="9"/>
    <x v="184"/>
    <x v="26"/>
    <x v="6"/>
    <n v="4.0999999999999996"/>
    <n v="3.28"/>
    <n v="0"/>
  </r>
  <r>
    <n v="269"/>
    <n v="20240704"/>
    <n v="6.5"/>
    <n v="15.8"/>
    <n v="2640"/>
    <n v="7.2"/>
    <n v="1006.7"/>
    <n v="67"/>
    <x v="9"/>
    <x v="185"/>
    <x v="26"/>
    <x v="6"/>
    <n v="2.1999999999999993"/>
    <n v="1.7599999999999996"/>
    <n v="0"/>
  </r>
  <r>
    <n v="269"/>
    <n v="20240705"/>
    <n v="5.4"/>
    <n v="15.8"/>
    <n v="957"/>
    <n v="1.2"/>
    <n v="1007.2"/>
    <n v="85"/>
    <x v="9"/>
    <x v="186"/>
    <x v="26"/>
    <x v="6"/>
    <n v="2.1999999999999993"/>
    <n v="1.7599999999999996"/>
    <n v="0"/>
  </r>
  <r>
    <n v="269"/>
    <n v="20240706"/>
    <n v="7.4"/>
    <n v="16"/>
    <n v="1571"/>
    <n v="8.1"/>
    <n v="1001.7"/>
    <n v="80"/>
    <x v="9"/>
    <x v="187"/>
    <x v="26"/>
    <x v="6"/>
    <n v="2"/>
    <n v="1.6"/>
    <n v="0"/>
  </r>
  <r>
    <n v="269"/>
    <n v="20240707"/>
    <n v="4.9000000000000004"/>
    <n v="14.6"/>
    <n v="1752"/>
    <n v="1.4"/>
    <n v="1011.7"/>
    <n v="81"/>
    <x v="9"/>
    <x v="188"/>
    <x v="26"/>
    <x v="6"/>
    <n v="3.4000000000000004"/>
    <n v="2.7200000000000006"/>
    <n v="0"/>
  </r>
  <r>
    <n v="269"/>
    <n v="20240708"/>
    <n v="3.1"/>
    <n v="16.7"/>
    <n v="2248"/>
    <n v="-0.1"/>
    <n v="1017"/>
    <n v="76"/>
    <x v="9"/>
    <x v="189"/>
    <x v="27"/>
    <x v="6"/>
    <n v="1.3000000000000007"/>
    <n v="1.0400000000000007"/>
    <n v="0"/>
  </r>
  <r>
    <n v="269"/>
    <n v="20240709"/>
    <n v="3.2"/>
    <n v="21"/>
    <n v="1901"/>
    <n v="9.6999999999999993"/>
    <n v="1013.1"/>
    <n v="74"/>
    <x v="9"/>
    <x v="190"/>
    <x v="27"/>
    <x v="6"/>
    <n v="0"/>
    <n v="0"/>
    <n v="3"/>
  </r>
  <r>
    <n v="269"/>
    <n v="20240710"/>
    <n v="4.3"/>
    <n v="18.8"/>
    <n v="1779"/>
    <n v="2.9"/>
    <n v="1014.2"/>
    <n v="81"/>
    <x v="9"/>
    <x v="191"/>
    <x v="27"/>
    <x v="6"/>
    <n v="0"/>
    <n v="0"/>
    <n v="0.80000000000000071"/>
  </r>
  <r>
    <n v="269"/>
    <n v="20240711"/>
    <n v="3.4"/>
    <n v="17.100000000000001"/>
    <n v="1972"/>
    <n v="0"/>
    <n v="1016.9"/>
    <n v="77"/>
    <x v="9"/>
    <x v="192"/>
    <x v="27"/>
    <x v="6"/>
    <n v="0.89999999999999858"/>
    <n v="0.71999999999999886"/>
    <n v="0"/>
  </r>
  <r>
    <n v="269"/>
    <n v="20240712"/>
    <n v="3.9"/>
    <n v="14.6"/>
    <n v="549"/>
    <n v="23.3"/>
    <n v="1012.5"/>
    <n v="91"/>
    <x v="9"/>
    <x v="193"/>
    <x v="27"/>
    <x v="6"/>
    <n v="3.4000000000000004"/>
    <n v="2.7200000000000006"/>
    <n v="0"/>
  </r>
  <r>
    <n v="269"/>
    <n v="20240713"/>
    <n v="5.8"/>
    <n v="15.1"/>
    <n v="1531"/>
    <n v="0.8"/>
    <n v="1010.5"/>
    <n v="85"/>
    <x v="9"/>
    <x v="194"/>
    <x v="27"/>
    <x v="6"/>
    <n v="2.9000000000000004"/>
    <n v="2.3200000000000003"/>
    <n v="0"/>
  </r>
  <r>
    <n v="269"/>
    <n v="20240714"/>
    <n v="5"/>
    <n v="16.100000000000001"/>
    <n v="1964"/>
    <n v="0"/>
    <n v="1011.6"/>
    <n v="74"/>
    <x v="9"/>
    <x v="195"/>
    <x v="27"/>
    <x v="6"/>
    <n v="1.8999999999999986"/>
    <n v="1.5199999999999989"/>
    <n v="0"/>
  </r>
  <r>
    <n v="269"/>
    <n v="20240715"/>
    <n v="2.5"/>
    <n v="19.100000000000001"/>
    <n v="2466"/>
    <n v="2.9"/>
    <n v="1010.3"/>
    <n v="71"/>
    <x v="9"/>
    <x v="196"/>
    <x v="28"/>
    <x v="6"/>
    <n v="0"/>
    <n v="0"/>
    <n v="1.1000000000000014"/>
  </r>
  <r>
    <n v="269"/>
    <n v="20240716"/>
    <n v="6.1"/>
    <n v="17.899999999999999"/>
    <n v="1727"/>
    <n v="4.5"/>
    <n v="1009.5"/>
    <n v="82"/>
    <x v="9"/>
    <x v="197"/>
    <x v="28"/>
    <x v="6"/>
    <n v="0.10000000000000142"/>
    <n v="8.000000000000114E-2"/>
    <n v="0"/>
  </r>
  <r>
    <n v="269"/>
    <n v="20240717"/>
    <n v="3.7"/>
    <n v="17.8"/>
    <n v="2572"/>
    <n v="0.7"/>
    <n v="1019.9"/>
    <n v="81"/>
    <x v="9"/>
    <x v="198"/>
    <x v="28"/>
    <x v="6"/>
    <n v="0.19999999999999929"/>
    <n v="0.15999999999999945"/>
    <n v="0"/>
  </r>
  <r>
    <n v="269"/>
    <n v="20240718"/>
    <n v="2"/>
    <n v="19.2"/>
    <n v="2619"/>
    <n v="0"/>
    <n v="1022.4"/>
    <n v="76"/>
    <x v="9"/>
    <x v="199"/>
    <x v="28"/>
    <x v="6"/>
    <n v="0"/>
    <n v="0"/>
    <n v="1.1999999999999993"/>
  </r>
  <r>
    <n v="269"/>
    <n v="20240719"/>
    <n v="2.2999999999999998"/>
    <n v="22.5"/>
    <n v="1892"/>
    <n v="0"/>
    <n v="1018"/>
    <n v="70"/>
    <x v="9"/>
    <x v="200"/>
    <x v="28"/>
    <x v="6"/>
    <n v="0"/>
    <n v="0"/>
    <n v="4.5"/>
  </r>
  <r>
    <n v="269"/>
    <n v="20240720"/>
    <n v="2.1"/>
    <n v="23.7"/>
    <n v="2596"/>
    <n v="0.2"/>
    <n v="1009.1"/>
    <n v="67"/>
    <x v="9"/>
    <x v="201"/>
    <x v="28"/>
    <x v="6"/>
    <n v="0"/>
    <n v="0"/>
    <n v="5.6999999999999993"/>
  </r>
  <r>
    <n v="269"/>
    <n v="20240721"/>
    <n v="2.7"/>
    <n v="19.899999999999999"/>
    <n v="1118"/>
    <n v="4.0999999999999996"/>
    <n v="1008.9"/>
    <n v="85"/>
    <x v="9"/>
    <x v="202"/>
    <x v="28"/>
    <x v="6"/>
    <n v="0"/>
    <n v="0"/>
    <n v="1.8999999999999986"/>
  </r>
  <r>
    <n v="269"/>
    <n v="20240722"/>
    <n v="3.2"/>
    <n v="18.7"/>
    <n v="1904"/>
    <n v="-0.1"/>
    <n v="1015.9"/>
    <n v="77"/>
    <x v="9"/>
    <x v="203"/>
    <x v="29"/>
    <x v="6"/>
    <n v="0"/>
    <n v="0"/>
    <n v="0.69999999999999929"/>
  </r>
  <r>
    <n v="269"/>
    <n v="20240723"/>
    <n v="4.5999999999999996"/>
    <n v="19.600000000000001"/>
    <n v="1967"/>
    <n v="0"/>
    <n v="1016.1"/>
    <n v="78"/>
    <x v="9"/>
    <x v="204"/>
    <x v="29"/>
    <x v="6"/>
    <n v="0"/>
    <n v="0"/>
    <n v="1.6000000000000014"/>
  </r>
  <r>
    <n v="269"/>
    <n v="20240724"/>
    <n v="3"/>
    <n v="17.5"/>
    <n v="2234"/>
    <n v="0.4"/>
    <n v="1020.3"/>
    <n v="72"/>
    <x v="9"/>
    <x v="205"/>
    <x v="29"/>
    <x v="6"/>
    <n v="0.5"/>
    <n v="0.4"/>
    <n v="0"/>
  </r>
  <r>
    <n v="269"/>
    <n v="20240725"/>
    <n v="3.7"/>
    <n v="18.7"/>
    <n v="1203"/>
    <n v="0.6"/>
    <n v="1012.8"/>
    <n v="78"/>
    <x v="9"/>
    <x v="206"/>
    <x v="29"/>
    <x v="6"/>
    <n v="0"/>
    <n v="0"/>
    <n v="0.69999999999999929"/>
  </r>
  <r>
    <n v="269"/>
    <n v="20240726"/>
    <n v="3.5"/>
    <n v="18.600000000000001"/>
    <n v="1886"/>
    <n v="6.2"/>
    <n v="1010.5"/>
    <n v="82"/>
    <x v="9"/>
    <x v="207"/>
    <x v="29"/>
    <x v="6"/>
    <n v="0"/>
    <n v="0"/>
    <n v="0.60000000000000142"/>
  </r>
  <r>
    <n v="269"/>
    <n v="20240727"/>
    <n v="1.8"/>
    <n v="18.5"/>
    <n v="2131"/>
    <n v="0.1"/>
    <n v="1014.3"/>
    <n v="75"/>
    <x v="9"/>
    <x v="208"/>
    <x v="29"/>
    <x v="6"/>
    <n v="0"/>
    <n v="0"/>
    <n v="0.5"/>
  </r>
  <r>
    <n v="269"/>
    <n v="20240728"/>
    <n v="2.9"/>
    <n v="18.3"/>
    <n v="2541"/>
    <n v="0"/>
    <n v="1024.7"/>
    <n v="73"/>
    <x v="9"/>
    <x v="209"/>
    <x v="29"/>
    <x v="6"/>
    <n v="0"/>
    <n v="0"/>
    <n v="0.30000000000000071"/>
  </r>
  <r>
    <n v="269"/>
    <n v="20240729"/>
    <n v="2.5"/>
    <n v="19.100000000000001"/>
    <n v="2716"/>
    <n v="0"/>
    <n v="1022.9"/>
    <n v="70"/>
    <x v="9"/>
    <x v="210"/>
    <x v="30"/>
    <x v="6"/>
    <n v="0"/>
    <n v="0"/>
    <n v="1.1000000000000014"/>
  </r>
  <r>
    <n v="269"/>
    <n v="20240730"/>
    <n v="2.6"/>
    <n v="21.4"/>
    <n v="2536"/>
    <n v="0"/>
    <n v="1016.8"/>
    <n v="68"/>
    <x v="9"/>
    <x v="211"/>
    <x v="30"/>
    <x v="6"/>
    <n v="0"/>
    <n v="0"/>
    <n v="3.3999999999999986"/>
  </r>
  <r>
    <n v="269"/>
    <n v="20240731"/>
    <n v="3.7"/>
    <n v="20.5"/>
    <n v="2183"/>
    <n v="0"/>
    <n v="1015.3"/>
    <n v="70"/>
    <x v="9"/>
    <x v="212"/>
    <x v="30"/>
    <x v="6"/>
    <n v="0"/>
    <n v="0"/>
    <n v="2.5"/>
  </r>
  <r>
    <n v="269"/>
    <n v="20240801"/>
    <n v="4.0999999999999996"/>
    <n v="18.2"/>
    <n v="1221"/>
    <n v="0"/>
    <n v="1013.1"/>
    <n v="79"/>
    <x v="9"/>
    <x v="213"/>
    <x v="30"/>
    <x v="7"/>
    <n v="0"/>
    <n v="0"/>
    <n v="0.19999999999999929"/>
  </r>
  <r>
    <n v="269"/>
    <n v="20240802"/>
    <n v="1.6"/>
    <n v="18.899999999999999"/>
    <n v="2225"/>
    <n v="0"/>
    <n v="1012.5"/>
    <n v="72"/>
    <x v="9"/>
    <x v="214"/>
    <x v="30"/>
    <x v="7"/>
    <n v="0"/>
    <n v="0"/>
    <n v="0.89999999999999858"/>
  </r>
  <r>
    <n v="269"/>
    <n v="20240803"/>
    <n v="3.5"/>
    <n v="20"/>
    <n v="1340"/>
    <n v="-0.1"/>
    <n v="1010.9"/>
    <n v="81"/>
    <x v="9"/>
    <x v="215"/>
    <x v="30"/>
    <x v="7"/>
    <n v="0"/>
    <n v="0"/>
    <n v="2"/>
  </r>
  <r>
    <n v="269"/>
    <n v="20240804"/>
    <n v="2.8"/>
    <n v="18"/>
    <n v="1862"/>
    <n v="0"/>
    <n v="1014.7"/>
    <n v="66"/>
    <x v="9"/>
    <x v="216"/>
    <x v="30"/>
    <x v="7"/>
    <n v="0"/>
    <n v="0"/>
    <n v="0"/>
  </r>
  <r>
    <n v="269"/>
    <n v="20240805"/>
    <n v="2.2000000000000002"/>
    <n v="19.5"/>
    <n v="2220"/>
    <n v="0"/>
    <n v="1013.8"/>
    <n v="72"/>
    <x v="9"/>
    <x v="217"/>
    <x v="31"/>
    <x v="7"/>
    <n v="0"/>
    <n v="0"/>
    <n v="1.5"/>
  </r>
  <r>
    <n v="269"/>
    <n v="20240806"/>
    <n v="2.8"/>
    <n v="21.9"/>
    <n v="2279"/>
    <n v="0"/>
    <n v="1010.5"/>
    <n v="68"/>
    <x v="9"/>
    <x v="218"/>
    <x v="31"/>
    <x v="7"/>
    <n v="0"/>
    <n v="0"/>
    <n v="3.8999999999999986"/>
  </r>
  <r>
    <n v="269"/>
    <n v="20240807"/>
    <n v="3.3"/>
    <n v="19.2"/>
    <n v="1831"/>
    <n v="4.3"/>
    <n v="1012.1"/>
    <n v="72"/>
    <x v="9"/>
    <x v="219"/>
    <x v="31"/>
    <x v="7"/>
    <n v="0"/>
    <n v="0"/>
    <n v="1.1999999999999993"/>
  </r>
  <r>
    <n v="269"/>
    <n v="20240808"/>
    <n v="4.2"/>
    <n v="20.2"/>
    <n v="2070"/>
    <n v="-0.1"/>
    <n v="1014.6"/>
    <n v="67"/>
    <x v="9"/>
    <x v="220"/>
    <x v="31"/>
    <x v="7"/>
    <n v="0"/>
    <n v="0"/>
    <n v="2.1999999999999993"/>
  </r>
  <r>
    <n v="269"/>
    <n v="20240809"/>
    <n v="5.7"/>
    <n v="19.7"/>
    <n v="1400"/>
    <n v="2.6"/>
    <n v="1013.4"/>
    <n v="81"/>
    <x v="9"/>
    <x v="221"/>
    <x v="31"/>
    <x v="7"/>
    <n v="0"/>
    <n v="0"/>
    <n v="1.6999999999999993"/>
  </r>
  <r>
    <n v="269"/>
    <n v="20240810"/>
    <n v="3.8"/>
    <n v="19.5"/>
    <n v="1854"/>
    <n v="0"/>
    <n v="1019.3"/>
    <n v="74"/>
    <x v="9"/>
    <x v="222"/>
    <x v="31"/>
    <x v="7"/>
    <n v="0"/>
    <n v="0"/>
    <n v="1.5"/>
  </r>
  <r>
    <n v="269"/>
    <n v="20240811"/>
    <n v="2.6"/>
    <n v="20.7"/>
    <n v="2407"/>
    <n v="0"/>
    <n v="1021"/>
    <n v="74"/>
    <x v="9"/>
    <x v="223"/>
    <x v="31"/>
    <x v="7"/>
    <n v="0"/>
    <n v="0"/>
    <n v="2.6999999999999993"/>
  </r>
  <r>
    <n v="269"/>
    <n v="20240812"/>
    <n v="3.4"/>
    <n v="22.9"/>
    <n v="2417"/>
    <n v="0"/>
    <n v="1011.9"/>
    <n v="69"/>
    <x v="9"/>
    <x v="224"/>
    <x v="32"/>
    <x v="7"/>
    <n v="0"/>
    <n v="0"/>
    <n v="4.8999999999999986"/>
  </r>
  <r>
    <n v="269"/>
    <n v="20240813"/>
    <n v="2.6"/>
    <n v="24.1"/>
    <n v="2220"/>
    <n v="-0.1"/>
    <n v="1009.1"/>
    <n v="75"/>
    <x v="9"/>
    <x v="225"/>
    <x v="32"/>
    <x v="7"/>
    <n v="0"/>
    <n v="0"/>
    <n v="6.1000000000000014"/>
  </r>
  <r>
    <n v="269"/>
    <n v="20240814"/>
    <n v="1.8"/>
    <n v="20.3"/>
    <n v="939"/>
    <n v="3.9"/>
    <n v="1012.1"/>
    <n v="85"/>
    <x v="9"/>
    <x v="226"/>
    <x v="32"/>
    <x v="7"/>
    <n v="0"/>
    <n v="0"/>
    <n v="2.3000000000000007"/>
  </r>
  <r>
    <n v="269"/>
    <n v="20240815"/>
    <n v="5"/>
    <n v="21"/>
    <n v="2015"/>
    <n v="0"/>
    <n v="1014.8"/>
    <n v="76"/>
    <x v="9"/>
    <x v="227"/>
    <x v="32"/>
    <x v="7"/>
    <n v="0"/>
    <n v="0"/>
    <n v="3"/>
  </r>
  <r>
    <n v="269"/>
    <n v="20240816"/>
    <n v="3.5"/>
    <n v="19.3"/>
    <n v="1009"/>
    <n v="4.7"/>
    <n v="1014"/>
    <n v="84"/>
    <x v="9"/>
    <x v="228"/>
    <x v="32"/>
    <x v="7"/>
    <n v="0"/>
    <n v="0"/>
    <n v="1.3000000000000007"/>
  </r>
  <r>
    <n v="269"/>
    <n v="20240817"/>
    <n v="1.9"/>
    <n v="18.100000000000001"/>
    <n v="2263"/>
    <n v="0"/>
    <n v="1013.1"/>
    <n v="71"/>
    <x v="9"/>
    <x v="229"/>
    <x v="32"/>
    <x v="7"/>
    <n v="0"/>
    <n v="0"/>
    <n v="0.10000000000000142"/>
  </r>
  <r>
    <n v="269"/>
    <n v="20240818"/>
    <n v="2"/>
    <n v="17.600000000000001"/>
    <n v="1656"/>
    <n v="0"/>
    <n v="1013.1"/>
    <n v="73"/>
    <x v="9"/>
    <x v="230"/>
    <x v="32"/>
    <x v="7"/>
    <n v="0.39999999999999858"/>
    <n v="0.3199999999999989"/>
    <n v="0"/>
  </r>
  <r>
    <n v="269"/>
    <n v="20240819"/>
    <n v="2.5"/>
    <n v="17.7"/>
    <n v="2027"/>
    <n v="0"/>
    <n v="1017.1"/>
    <n v="70"/>
    <x v="9"/>
    <x v="231"/>
    <x v="33"/>
    <x v="7"/>
    <n v="0.30000000000000071"/>
    <n v="0.24000000000000057"/>
    <n v="0"/>
  </r>
  <r>
    <n v="269"/>
    <n v="20240820"/>
    <n v="4.0999999999999996"/>
    <n v="18.399999999999999"/>
    <n v="1233"/>
    <n v="13.5"/>
    <n v="1010.5"/>
    <n v="81"/>
    <x v="9"/>
    <x v="232"/>
    <x v="33"/>
    <x v="7"/>
    <n v="0"/>
    <n v="0"/>
    <n v="0.39999999999999858"/>
  </r>
  <r>
    <n v="269"/>
    <n v="20240821"/>
    <n v="5.0999999999999996"/>
    <n v="15.7"/>
    <n v="1731"/>
    <n v="-0.1"/>
    <n v="1015"/>
    <n v="71"/>
    <x v="9"/>
    <x v="233"/>
    <x v="33"/>
    <x v="7"/>
    <n v="2.3000000000000007"/>
    <n v="1.8400000000000007"/>
    <n v="0"/>
  </r>
  <r>
    <n v="269"/>
    <n v="20240822"/>
    <n v="6.9"/>
    <n v="18.5"/>
    <n v="1285"/>
    <n v="0"/>
    <n v="1008.7"/>
    <n v="65"/>
    <x v="9"/>
    <x v="234"/>
    <x v="33"/>
    <x v="7"/>
    <n v="0"/>
    <n v="0"/>
    <n v="0.5"/>
  </r>
  <r>
    <n v="269"/>
    <n v="20240823"/>
    <n v="6.8"/>
    <n v="19"/>
    <n v="1138"/>
    <n v="0.2"/>
    <n v="1005.6"/>
    <n v="71"/>
    <x v="9"/>
    <x v="235"/>
    <x v="33"/>
    <x v="7"/>
    <n v="0"/>
    <n v="0"/>
    <n v="1"/>
  </r>
  <r>
    <n v="269"/>
    <n v="20240824"/>
    <n v="4.4000000000000004"/>
    <n v="18.899999999999999"/>
    <n v="1040"/>
    <n v="21.6"/>
    <n v="1005.9"/>
    <n v="84"/>
    <x v="9"/>
    <x v="236"/>
    <x v="33"/>
    <x v="7"/>
    <n v="0"/>
    <n v="0"/>
    <n v="0.89999999999999858"/>
  </r>
  <r>
    <n v="269"/>
    <n v="20240825"/>
    <n v="5.0999999999999996"/>
    <n v="16"/>
    <n v="1761"/>
    <n v="0.3"/>
    <n v="1018.1"/>
    <n v="74"/>
    <x v="9"/>
    <x v="237"/>
    <x v="33"/>
    <x v="7"/>
    <n v="2"/>
    <n v="1.6"/>
    <n v="0"/>
  </r>
  <r>
    <n v="269"/>
    <n v="20240826"/>
    <n v="4.5999999999999996"/>
    <n v="16.899999999999999"/>
    <n v="1441"/>
    <n v="0"/>
    <n v="1020.9"/>
    <n v="76"/>
    <x v="9"/>
    <x v="238"/>
    <x v="34"/>
    <x v="7"/>
    <n v="1.1000000000000014"/>
    <n v="0.88000000000000123"/>
    <n v="0"/>
  </r>
  <r>
    <n v="269"/>
    <n v="20240827"/>
    <n v="2.6"/>
    <n v="18.399999999999999"/>
    <n v="2074"/>
    <n v="0"/>
    <n v="1020.5"/>
    <n v="70"/>
    <x v="9"/>
    <x v="239"/>
    <x v="34"/>
    <x v="7"/>
    <n v="0"/>
    <n v="0"/>
    <n v="0.39999999999999858"/>
  </r>
  <r>
    <n v="269"/>
    <n v="20240828"/>
    <n v="2.2000000000000002"/>
    <n v="21"/>
    <n v="2051"/>
    <n v="0"/>
    <n v="1014.8"/>
    <n v="72"/>
    <x v="9"/>
    <x v="240"/>
    <x v="34"/>
    <x v="7"/>
    <n v="0"/>
    <n v="0"/>
    <n v="3"/>
  </r>
  <r>
    <n v="269"/>
    <n v="20240829"/>
    <n v="2.7"/>
    <n v="19.600000000000001"/>
    <n v="1823"/>
    <n v="0"/>
    <n v="1016.8"/>
    <n v="80"/>
    <x v="9"/>
    <x v="241"/>
    <x v="34"/>
    <x v="7"/>
    <n v="0"/>
    <n v="0"/>
    <n v="1.6000000000000014"/>
  </r>
  <r>
    <n v="269"/>
    <n v="20240830"/>
    <n v="2.5"/>
    <n v="17.2"/>
    <n v="1762"/>
    <n v="0"/>
    <n v="1023.1"/>
    <n v="76"/>
    <x v="9"/>
    <x v="242"/>
    <x v="34"/>
    <x v="7"/>
    <n v="0.80000000000000071"/>
    <n v="0.64000000000000057"/>
    <n v="0"/>
  </r>
  <r>
    <n v="269"/>
    <n v="20240831"/>
    <n v="6"/>
    <n v="17.2"/>
    <n v="1772"/>
    <n v="0"/>
    <n v="1023.5"/>
    <n v="73"/>
    <x v="9"/>
    <x v="243"/>
    <x v="34"/>
    <x v="7"/>
    <n v="0.80000000000000071"/>
    <n v="0.64000000000000057"/>
    <n v="0"/>
  </r>
  <r>
    <n v="269"/>
    <n v="20240901"/>
    <n v="4.5"/>
    <n v="20.5"/>
    <n v="1616"/>
    <n v="0"/>
    <n v="1016"/>
    <n v="74"/>
    <x v="9"/>
    <x v="244"/>
    <x v="34"/>
    <x v="8"/>
    <n v="0"/>
    <n v="0"/>
    <n v="2.5"/>
  </r>
  <r>
    <n v="269"/>
    <n v="20240902"/>
    <n v="2"/>
    <n v="21.8"/>
    <n v="1693"/>
    <n v="4.8"/>
    <n v="1012"/>
    <n v="80"/>
    <x v="9"/>
    <x v="245"/>
    <x v="35"/>
    <x v="8"/>
    <n v="0"/>
    <n v="0"/>
    <n v="3.8000000000000007"/>
  </r>
  <r>
    <n v="269"/>
    <n v="20240903"/>
    <n v="2"/>
    <n v="19.899999999999999"/>
    <n v="800"/>
    <n v="5.0999999999999996"/>
    <n v="1013.9"/>
    <n v="89"/>
    <x v="9"/>
    <x v="246"/>
    <x v="35"/>
    <x v="8"/>
    <n v="0"/>
    <n v="0"/>
    <n v="1.8999999999999986"/>
  </r>
  <r>
    <n v="269"/>
    <n v="20240904"/>
    <n v="1.8"/>
    <n v="17.8"/>
    <n v="719"/>
    <n v="0.9"/>
    <n v="1015.9"/>
    <n v="91"/>
    <x v="9"/>
    <x v="247"/>
    <x v="35"/>
    <x v="8"/>
    <n v="0.19999999999999929"/>
    <n v="0.15999999999999945"/>
    <n v="0"/>
  </r>
  <r>
    <n v="269"/>
    <n v="20240905"/>
    <n v="5.5"/>
    <n v="21.7"/>
    <n v="1559"/>
    <n v="0"/>
    <n v="1011.3"/>
    <n v="77"/>
    <x v="9"/>
    <x v="248"/>
    <x v="35"/>
    <x v="8"/>
    <n v="0"/>
    <n v="0"/>
    <n v="3.6999999999999993"/>
  </r>
  <r>
    <n v="269"/>
    <n v="20240906"/>
    <n v="4.3"/>
    <n v="20.5"/>
    <n v="1477"/>
    <n v="2.6"/>
    <n v="1010.9"/>
    <n v="74"/>
    <x v="9"/>
    <x v="249"/>
    <x v="35"/>
    <x v="8"/>
    <n v="0"/>
    <n v="0"/>
    <n v="2.5"/>
  </r>
  <r>
    <n v="269"/>
    <n v="20240907"/>
    <n v="2.2999999999999998"/>
    <n v="20.5"/>
    <n v="1484"/>
    <n v="-0.1"/>
    <n v="1011"/>
    <n v="83"/>
    <x v="9"/>
    <x v="250"/>
    <x v="35"/>
    <x v="8"/>
    <n v="0"/>
    <n v="0"/>
    <n v="2.5"/>
  </r>
  <r>
    <n v="269"/>
    <n v="20240908"/>
    <n v="3.8"/>
    <n v="18.8"/>
    <n v="1458"/>
    <n v="-0.1"/>
    <n v="1007.2"/>
    <n v="75"/>
    <x v="9"/>
    <x v="251"/>
    <x v="35"/>
    <x v="8"/>
    <n v="0"/>
    <n v="0"/>
    <n v="0.80000000000000071"/>
  </r>
  <r>
    <n v="269"/>
    <n v="20240909"/>
    <n v="3.4"/>
    <n v="16.100000000000001"/>
    <n v="1003"/>
    <n v="1.4"/>
    <n v="1005.4"/>
    <n v="78"/>
    <x v="9"/>
    <x v="252"/>
    <x v="36"/>
    <x v="8"/>
    <n v="1.8999999999999986"/>
    <n v="1.5199999999999989"/>
    <n v="0"/>
  </r>
  <r>
    <n v="269"/>
    <n v="20240910"/>
    <n v="5.9"/>
    <n v="14"/>
    <n v="477"/>
    <n v="15.3"/>
    <n v="1006"/>
    <n v="87"/>
    <x v="9"/>
    <x v="253"/>
    <x v="36"/>
    <x v="8"/>
    <n v="4"/>
    <n v="3.2"/>
    <n v="0"/>
  </r>
  <r>
    <n v="269"/>
    <n v="20240911"/>
    <n v="3.7"/>
    <n v="10.5"/>
    <n v="825"/>
    <n v="8.6999999999999993"/>
    <n v="1004.9"/>
    <n v="84"/>
    <x v="9"/>
    <x v="254"/>
    <x v="36"/>
    <x v="8"/>
    <n v="7.5"/>
    <n v="6"/>
    <n v="0"/>
  </r>
  <r>
    <n v="269"/>
    <n v="20240912"/>
    <n v="2.5"/>
    <n v="10"/>
    <n v="1387"/>
    <n v="-0.1"/>
    <n v="1012.9"/>
    <n v="83"/>
    <x v="9"/>
    <x v="255"/>
    <x v="36"/>
    <x v="8"/>
    <n v="8"/>
    <n v="6.4"/>
    <n v="0"/>
  </r>
  <r>
    <n v="269"/>
    <n v="20240913"/>
    <n v="2.8"/>
    <n v="12"/>
    <n v="1703"/>
    <n v="-0.1"/>
    <n v="1025"/>
    <n v="74"/>
    <x v="9"/>
    <x v="256"/>
    <x v="36"/>
    <x v="8"/>
    <n v="6"/>
    <n v="4.8000000000000007"/>
    <n v="0"/>
  </r>
  <r>
    <n v="269"/>
    <n v="20240914"/>
    <n v="1.7"/>
    <n v="11.9"/>
    <n v="1646"/>
    <n v="0"/>
    <n v="1030.0999999999999"/>
    <n v="75"/>
    <x v="9"/>
    <x v="257"/>
    <x v="36"/>
    <x v="8"/>
    <n v="6.1"/>
    <n v="4.88"/>
    <n v="0"/>
  </r>
  <r>
    <n v="269"/>
    <n v="20240915"/>
    <n v="2.2000000000000002"/>
    <n v="13.8"/>
    <n v="1092"/>
    <n v="-0.1"/>
    <n v="1026.3"/>
    <n v="80"/>
    <x v="9"/>
    <x v="258"/>
    <x v="36"/>
    <x v="8"/>
    <n v="4.1999999999999993"/>
    <n v="3.3599999999999994"/>
    <n v="0"/>
  </r>
  <r>
    <n v="269"/>
    <n v="20240916"/>
    <n v="2.8"/>
    <n v="15"/>
    <n v="882"/>
    <n v="0"/>
    <n v="1026.2"/>
    <n v="84"/>
    <x v="9"/>
    <x v="259"/>
    <x v="37"/>
    <x v="8"/>
    <n v="3"/>
    <n v="2.4000000000000004"/>
    <n v="0"/>
  </r>
  <r>
    <n v="269"/>
    <n v="20240917"/>
    <n v="5.3"/>
    <n v="16.5"/>
    <n v="1185"/>
    <n v="0"/>
    <n v="1029.7"/>
    <n v="83"/>
    <x v="9"/>
    <x v="260"/>
    <x v="37"/>
    <x v="8"/>
    <n v="1.5"/>
    <n v="1.2000000000000002"/>
    <n v="0"/>
  </r>
  <r>
    <n v="269"/>
    <n v="20240918"/>
    <n v="4.7"/>
    <n v="16"/>
    <n v="1346"/>
    <n v="0"/>
    <n v="1028.5"/>
    <n v="89"/>
    <x v="9"/>
    <x v="261"/>
    <x v="37"/>
    <x v="8"/>
    <n v="2"/>
    <n v="1.6"/>
    <n v="0"/>
  </r>
  <r>
    <n v="269"/>
    <n v="20240919"/>
    <n v="4.5999999999999996"/>
    <n v="15.9"/>
    <n v="1221"/>
    <n v="0"/>
    <n v="1025.5"/>
    <n v="90"/>
    <x v="9"/>
    <x v="262"/>
    <x v="37"/>
    <x v="8"/>
    <n v="2.0999999999999996"/>
    <n v="1.6799999999999997"/>
    <n v="0"/>
  </r>
  <r>
    <n v="269"/>
    <n v="20240920"/>
    <n v="4.5"/>
    <n v="16.899999999999999"/>
    <n v="1543"/>
    <n v="0"/>
    <n v="1022.5"/>
    <n v="77"/>
    <x v="9"/>
    <x v="263"/>
    <x v="37"/>
    <x v="8"/>
    <n v="1.1000000000000014"/>
    <n v="0.88000000000000123"/>
    <n v="0"/>
  </r>
  <r>
    <n v="269"/>
    <n v="20240921"/>
    <n v="2.5"/>
    <n v="16.100000000000001"/>
    <n v="1513"/>
    <n v="0"/>
    <n v="1019.9"/>
    <n v="78"/>
    <x v="9"/>
    <x v="264"/>
    <x v="37"/>
    <x v="8"/>
    <n v="1.8999999999999986"/>
    <n v="1.5199999999999989"/>
    <n v="0"/>
  </r>
  <r>
    <n v="269"/>
    <n v="20240922"/>
    <n v="1.9"/>
    <n v="17.3"/>
    <n v="1315"/>
    <n v="-0.1"/>
    <n v="1014.3"/>
    <n v="81"/>
    <x v="9"/>
    <x v="265"/>
    <x v="37"/>
    <x v="8"/>
    <n v="0.69999999999999929"/>
    <n v="0.5599999999999995"/>
    <n v="0"/>
  </r>
  <r>
    <n v="269"/>
    <n v="20240923"/>
    <n v="3.2"/>
    <n v="17.100000000000001"/>
    <n v="915"/>
    <n v="-0.1"/>
    <n v="1006.8"/>
    <n v="81"/>
    <x v="9"/>
    <x v="266"/>
    <x v="38"/>
    <x v="8"/>
    <n v="0.89999999999999858"/>
    <n v="0.71999999999999886"/>
    <n v="0"/>
  </r>
  <r>
    <n v="269"/>
    <n v="20240924"/>
    <n v="4"/>
    <n v="14.2"/>
    <n v="835"/>
    <n v="2.7"/>
    <n v="1002.2"/>
    <n v="87"/>
    <x v="9"/>
    <x v="267"/>
    <x v="38"/>
    <x v="8"/>
    <n v="3.8000000000000007"/>
    <n v="3.0400000000000009"/>
    <n v="0"/>
  </r>
  <r>
    <n v="269"/>
    <n v="20240925"/>
    <n v="3.8"/>
    <n v="14.6"/>
    <n v="605"/>
    <n v="1.8"/>
    <n v="1000.4"/>
    <n v="87"/>
    <x v="9"/>
    <x v="268"/>
    <x v="38"/>
    <x v="8"/>
    <n v="3.4000000000000004"/>
    <n v="2.7200000000000006"/>
    <n v="0"/>
  </r>
  <r>
    <n v="269"/>
    <n v="20240926"/>
    <n v="6.4"/>
    <n v="15.9"/>
    <n v="951"/>
    <n v="8.9"/>
    <n v="988.8"/>
    <n v="85"/>
    <x v="9"/>
    <x v="269"/>
    <x v="38"/>
    <x v="8"/>
    <n v="2.0999999999999996"/>
    <n v="1.6799999999999997"/>
    <n v="0"/>
  </r>
  <r>
    <n v="269"/>
    <n v="20240927"/>
    <n v="9.1"/>
    <n v="12.6"/>
    <n v="292"/>
    <n v="25.4"/>
    <n v="996.3"/>
    <n v="79"/>
    <x v="9"/>
    <x v="270"/>
    <x v="38"/>
    <x v="8"/>
    <n v="5.4"/>
    <n v="4.32"/>
    <n v="0"/>
  </r>
  <r>
    <n v="269"/>
    <n v="20240928"/>
    <n v="3.5"/>
    <n v="10.7"/>
    <n v="1210"/>
    <n v="0.8"/>
    <n v="1019.9"/>
    <n v="77"/>
    <x v="9"/>
    <x v="271"/>
    <x v="38"/>
    <x v="8"/>
    <n v="7.3000000000000007"/>
    <n v="5.8400000000000007"/>
    <n v="0"/>
  </r>
  <r>
    <n v="269"/>
    <n v="20240929"/>
    <n v="3"/>
    <n v="10.4"/>
    <n v="1195"/>
    <n v="0"/>
    <n v="1024.7"/>
    <n v="77"/>
    <x v="9"/>
    <x v="272"/>
    <x v="38"/>
    <x v="8"/>
    <n v="7.6"/>
    <n v="6.08"/>
    <n v="0"/>
  </r>
  <r>
    <n v="269"/>
    <n v="20240930"/>
    <n v="5.0999999999999996"/>
    <n v="11.8"/>
    <n v="556"/>
    <n v="13.9"/>
    <n v="1008.8"/>
    <n v="83"/>
    <x v="9"/>
    <x v="273"/>
    <x v="39"/>
    <x v="8"/>
    <n v="6.1999999999999993"/>
    <n v="4.96"/>
    <n v="0"/>
  </r>
  <r>
    <n v="270"/>
    <n v="20240101"/>
    <n v="6.8"/>
    <n v="6.9"/>
    <n v="102"/>
    <n v="14.8"/>
    <n v="998.6"/>
    <n v="88"/>
    <x v="10"/>
    <x v="0"/>
    <x v="0"/>
    <x v="0"/>
    <n v="11.1"/>
    <n v="12.21"/>
    <n v="0"/>
  </r>
  <r>
    <n v="270"/>
    <n v="20240102"/>
    <n v="7.6"/>
    <n v="8.9"/>
    <n v="107"/>
    <n v="29.9"/>
    <n v="985.4"/>
    <n v="94"/>
    <x v="10"/>
    <x v="1"/>
    <x v="0"/>
    <x v="0"/>
    <n v="9.1"/>
    <n v="10.01"/>
    <n v="0"/>
  </r>
  <r>
    <n v="270"/>
    <n v="20240103"/>
    <n v="9"/>
    <n v="8.3000000000000007"/>
    <n v="194"/>
    <n v="3.3"/>
    <n v="985.9"/>
    <n v="88"/>
    <x v="10"/>
    <x v="2"/>
    <x v="0"/>
    <x v="0"/>
    <n v="9.6999999999999993"/>
    <n v="10.67"/>
    <n v="0"/>
  </r>
  <r>
    <n v="270"/>
    <n v="20240104"/>
    <n v="3.8"/>
    <n v="4.3"/>
    <n v="155"/>
    <n v="0.1"/>
    <n v="1001.2"/>
    <n v="84"/>
    <x v="10"/>
    <x v="3"/>
    <x v="0"/>
    <x v="0"/>
    <n v="13.7"/>
    <n v="15.07"/>
    <n v="0"/>
  </r>
  <r>
    <n v="270"/>
    <n v="20240105"/>
    <n v="5.9"/>
    <n v="3.6"/>
    <n v="96"/>
    <n v="5.6"/>
    <n v="998.4"/>
    <n v="95"/>
    <x v="10"/>
    <x v="4"/>
    <x v="0"/>
    <x v="0"/>
    <n v="14.4"/>
    <n v="15.840000000000002"/>
    <n v="0"/>
  </r>
  <r>
    <n v="270"/>
    <n v="20240106"/>
    <n v="5.3"/>
    <n v="1.6"/>
    <n v="58"/>
    <n v="0.4"/>
    <n v="1012.9"/>
    <n v="91"/>
    <x v="10"/>
    <x v="5"/>
    <x v="0"/>
    <x v="0"/>
    <n v="16.399999999999999"/>
    <n v="18.04"/>
    <n v="0"/>
  </r>
  <r>
    <n v="270"/>
    <n v="20240107"/>
    <n v="5.8"/>
    <n v="-0.3"/>
    <n v="302"/>
    <n v="-0.1"/>
    <n v="1027.5999999999999"/>
    <n v="79"/>
    <x v="10"/>
    <x v="6"/>
    <x v="0"/>
    <x v="0"/>
    <n v="18.3"/>
    <n v="20.130000000000003"/>
    <n v="0"/>
  </r>
  <r>
    <n v="270"/>
    <n v="20240108"/>
    <n v="5.9"/>
    <n v="-1"/>
    <n v="301"/>
    <n v="0"/>
    <n v="1035.3"/>
    <n v="75"/>
    <x v="10"/>
    <x v="7"/>
    <x v="1"/>
    <x v="0"/>
    <n v="19"/>
    <n v="20.900000000000002"/>
    <n v="0"/>
  </r>
  <r>
    <n v="270"/>
    <n v="20240109"/>
    <n v="5.5"/>
    <n v="-2.8"/>
    <n v="428"/>
    <n v="0"/>
    <n v="1036.7"/>
    <n v="75"/>
    <x v="10"/>
    <x v="8"/>
    <x v="1"/>
    <x v="0"/>
    <n v="20.8"/>
    <n v="22.880000000000003"/>
    <n v="0"/>
  </r>
  <r>
    <n v="270"/>
    <n v="20240110"/>
    <n v="4.2"/>
    <n v="-3"/>
    <n v="436"/>
    <n v="0"/>
    <n v="1033.2"/>
    <n v="75"/>
    <x v="10"/>
    <x v="9"/>
    <x v="1"/>
    <x v="0"/>
    <n v="21"/>
    <n v="23.1"/>
    <n v="0"/>
  </r>
  <r>
    <n v="270"/>
    <n v="20240111"/>
    <n v="2"/>
    <n v="0.3"/>
    <n v="104"/>
    <n v="0"/>
    <n v="1034.2"/>
    <n v="89"/>
    <x v="10"/>
    <x v="10"/>
    <x v="1"/>
    <x v="0"/>
    <n v="17.7"/>
    <n v="19.470000000000002"/>
    <n v="0"/>
  </r>
  <r>
    <n v="270"/>
    <n v="20240112"/>
    <n v="2.8"/>
    <n v="3.4"/>
    <n v="146"/>
    <n v="0.6"/>
    <n v="1031.5"/>
    <n v="93"/>
    <x v="10"/>
    <x v="11"/>
    <x v="1"/>
    <x v="0"/>
    <n v="14.6"/>
    <n v="16.060000000000002"/>
    <n v="0"/>
  </r>
  <r>
    <n v="270"/>
    <n v="20240113"/>
    <n v="5.3"/>
    <n v="4.5"/>
    <n v="171"/>
    <n v="1.7"/>
    <n v="1018.9"/>
    <n v="91"/>
    <x v="10"/>
    <x v="12"/>
    <x v="1"/>
    <x v="0"/>
    <n v="13.5"/>
    <n v="14.850000000000001"/>
    <n v="0"/>
  </r>
  <r>
    <n v="270"/>
    <n v="20240114"/>
    <n v="5.5"/>
    <n v="3.8"/>
    <n v="340"/>
    <n v="1.4"/>
    <n v="1005.7"/>
    <n v="83"/>
    <x v="10"/>
    <x v="13"/>
    <x v="1"/>
    <x v="0"/>
    <n v="14.2"/>
    <n v="15.620000000000001"/>
    <n v="0"/>
  </r>
  <r>
    <n v="270"/>
    <n v="20240115"/>
    <n v="7.3"/>
    <n v="2.2000000000000002"/>
    <n v="232"/>
    <n v="3.7"/>
    <n v="1000.3"/>
    <n v="82"/>
    <x v="10"/>
    <x v="14"/>
    <x v="2"/>
    <x v="0"/>
    <n v="15.8"/>
    <n v="17.380000000000003"/>
    <n v="0"/>
  </r>
  <r>
    <n v="270"/>
    <n v="20240116"/>
    <n v="4.9000000000000004"/>
    <n v="1.1000000000000001"/>
    <n v="293"/>
    <n v="0.7"/>
    <n v="1003.9"/>
    <n v="82"/>
    <x v="10"/>
    <x v="15"/>
    <x v="2"/>
    <x v="0"/>
    <n v="16.899999999999999"/>
    <n v="18.59"/>
    <n v="0"/>
  </r>
  <r>
    <n v="270"/>
    <n v="20240117"/>
    <n v="4"/>
    <n v="-0.2"/>
    <n v="134"/>
    <n v="-0.1"/>
    <n v="992.1"/>
    <n v="88"/>
    <x v="10"/>
    <x v="16"/>
    <x v="2"/>
    <x v="0"/>
    <n v="18.2"/>
    <n v="20.02"/>
    <n v="0"/>
  </r>
  <r>
    <n v="270"/>
    <n v="20240118"/>
    <n v="3"/>
    <n v="0.4"/>
    <n v="424"/>
    <n v="0.6"/>
    <n v="1001.7"/>
    <n v="83"/>
    <x v="10"/>
    <x v="17"/>
    <x v="2"/>
    <x v="0"/>
    <n v="17.600000000000001"/>
    <n v="19.360000000000003"/>
    <n v="0"/>
  </r>
  <r>
    <n v="270"/>
    <n v="20240119"/>
    <n v="5.8"/>
    <n v="2.2000000000000002"/>
    <n v="456"/>
    <n v="1.2"/>
    <n v="1016.8"/>
    <n v="82"/>
    <x v="10"/>
    <x v="18"/>
    <x v="2"/>
    <x v="0"/>
    <n v="15.8"/>
    <n v="17.380000000000003"/>
    <n v="0"/>
  </r>
  <r>
    <n v="270"/>
    <n v="20240120"/>
    <n v="6.2"/>
    <n v="1.2"/>
    <n v="173"/>
    <n v="0"/>
    <n v="1023.6"/>
    <n v="82"/>
    <x v="10"/>
    <x v="19"/>
    <x v="2"/>
    <x v="0"/>
    <n v="16.8"/>
    <n v="18.480000000000004"/>
    <n v="0"/>
  </r>
  <r>
    <n v="270"/>
    <n v="20240121"/>
    <n v="9.1"/>
    <n v="3.3"/>
    <n v="89"/>
    <n v="1.2"/>
    <n v="1012.9"/>
    <n v="77"/>
    <x v="10"/>
    <x v="20"/>
    <x v="2"/>
    <x v="0"/>
    <n v="14.7"/>
    <n v="16.170000000000002"/>
    <n v="0"/>
  </r>
  <r>
    <n v="270"/>
    <n v="20240122"/>
    <n v="11.4"/>
    <n v="8.3000000000000007"/>
    <n v="416"/>
    <n v="4.5999999999999996"/>
    <n v="1003.2"/>
    <n v="84"/>
    <x v="10"/>
    <x v="21"/>
    <x v="3"/>
    <x v="0"/>
    <n v="9.6999999999999993"/>
    <n v="10.67"/>
    <n v="0"/>
  </r>
  <r>
    <n v="270"/>
    <n v="20240123"/>
    <n v="9.3000000000000007"/>
    <n v="7.4"/>
    <n v="319"/>
    <n v="7"/>
    <n v="1015.1"/>
    <n v="85"/>
    <x v="10"/>
    <x v="22"/>
    <x v="3"/>
    <x v="0"/>
    <n v="10.6"/>
    <n v="11.66"/>
    <n v="0"/>
  </r>
  <r>
    <n v="270"/>
    <n v="20240124"/>
    <n v="12.3"/>
    <n v="9"/>
    <n v="397"/>
    <n v="-0.1"/>
    <n v="1015.4"/>
    <n v="79"/>
    <x v="10"/>
    <x v="23"/>
    <x v="3"/>
    <x v="0"/>
    <n v="9"/>
    <n v="9.9"/>
    <n v="0"/>
  </r>
  <r>
    <n v="270"/>
    <n v="20240125"/>
    <n v="4.3"/>
    <n v="6.5"/>
    <n v="332"/>
    <n v="-0.1"/>
    <n v="1025"/>
    <n v="92"/>
    <x v="10"/>
    <x v="24"/>
    <x v="3"/>
    <x v="0"/>
    <n v="11.5"/>
    <n v="12.65"/>
    <n v="0"/>
  </r>
  <r>
    <n v="270"/>
    <n v="20240126"/>
    <n v="8.3000000000000007"/>
    <n v="7.5"/>
    <n v="344"/>
    <n v="4.0999999999999996"/>
    <n v="1022.2"/>
    <n v="87"/>
    <x v="10"/>
    <x v="25"/>
    <x v="3"/>
    <x v="0"/>
    <n v="10.5"/>
    <n v="11.55"/>
    <n v="0"/>
  </r>
  <r>
    <n v="270"/>
    <n v="20240127"/>
    <n v="4"/>
    <n v="4"/>
    <n v="528"/>
    <n v="0"/>
    <n v="1033.0999999999999"/>
    <n v="91"/>
    <x v="10"/>
    <x v="26"/>
    <x v="3"/>
    <x v="0"/>
    <n v="14"/>
    <n v="15.400000000000002"/>
    <n v="0"/>
  </r>
  <r>
    <n v="270"/>
    <n v="20240128"/>
    <n v="4.5999999999999996"/>
    <n v="4.4000000000000004"/>
    <n v="555"/>
    <n v="0"/>
    <n v="1026.8"/>
    <n v="73"/>
    <x v="10"/>
    <x v="27"/>
    <x v="3"/>
    <x v="0"/>
    <n v="13.6"/>
    <n v="14.96"/>
    <n v="0"/>
  </r>
  <r>
    <n v="270"/>
    <n v="20240129"/>
    <n v="3.5"/>
    <n v="5.6"/>
    <n v="189"/>
    <n v="0"/>
    <n v="1024.8"/>
    <n v="87"/>
    <x v="10"/>
    <x v="28"/>
    <x v="4"/>
    <x v="0"/>
    <n v="12.4"/>
    <n v="13.640000000000002"/>
    <n v="0"/>
  </r>
  <r>
    <n v="270"/>
    <n v="20240130"/>
    <n v="5.8"/>
    <n v="7"/>
    <n v="150"/>
    <n v="0.2"/>
    <n v="1025.7"/>
    <n v="92"/>
    <x v="10"/>
    <x v="29"/>
    <x v="4"/>
    <x v="0"/>
    <n v="11"/>
    <n v="12.100000000000001"/>
    <n v="0"/>
  </r>
  <r>
    <n v="270"/>
    <n v="20240131"/>
    <n v="6.5"/>
    <n v="5.6"/>
    <n v="165"/>
    <n v="3.7"/>
    <n v="1027.5"/>
    <n v="82"/>
    <x v="10"/>
    <x v="30"/>
    <x v="4"/>
    <x v="0"/>
    <n v="12.4"/>
    <n v="13.640000000000002"/>
    <n v="0"/>
  </r>
  <r>
    <n v="270"/>
    <n v="20240201"/>
    <n v="5.3"/>
    <n v="5.8"/>
    <n v="584"/>
    <n v="0.1"/>
    <n v="1027.7"/>
    <n v="88"/>
    <x v="10"/>
    <x v="31"/>
    <x v="4"/>
    <x v="1"/>
    <n v="12.2"/>
    <n v="13.42"/>
    <n v="0"/>
  </r>
  <r>
    <n v="270"/>
    <n v="20240202"/>
    <n v="8.4"/>
    <n v="7.6"/>
    <n v="272"/>
    <n v="-0.1"/>
    <n v="1023.5"/>
    <n v="89"/>
    <x v="10"/>
    <x v="32"/>
    <x v="4"/>
    <x v="1"/>
    <n v="10.4"/>
    <n v="11.440000000000001"/>
    <n v="0"/>
  </r>
  <r>
    <n v="270"/>
    <n v="20240203"/>
    <n v="7.8"/>
    <n v="8.6999999999999993"/>
    <n v="392"/>
    <n v="0"/>
    <n v="1021.5"/>
    <n v="91"/>
    <x v="10"/>
    <x v="33"/>
    <x v="4"/>
    <x v="1"/>
    <n v="9.3000000000000007"/>
    <n v="10.230000000000002"/>
    <n v="0"/>
  </r>
  <r>
    <n v="270"/>
    <n v="20240204"/>
    <n v="9.1999999999999993"/>
    <n v="8.4"/>
    <n v="249"/>
    <n v="1.3"/>
    <n v="1016.9"/>
    <n v="86"/>
    <x v="10"/>
    <x v="34"/>
    <x v="4"/>
    <x v="1"/>
    <n v="9.6"/>
    <n v="10.56"/>
    <n v="0"/>
  </r>
  <r>
    <n v="270"/>
    <n v="20240205"/>
    <n v="11.2"/>
    <n v="8.8000000000000007"/>
    <n v="175"/>
    <n v="0"/>
    <n v="1013"/>
    <n v="85"/>
    <x v="10"/>
    <x v="35"/>
    <x v="5"/>
    <x v="1"/>
    <n v="9.1999999999999993"/>
    <n v="10.119999999999999"/>
    <n v="0"/>
  </r>
  <r>
    <n v="270"/>
    <n v="20240206"/>
    <n v="11.2"/>
    <n v="9.1"/>
    <n v="233"/>
    <n v="6.8"/>
    <n v="1003.2"/>
    <n v="84"/>
    <x v="10"/>
    <x v="36"/>
    <x v="5"/>
    <x v="1"/>
    <n v="8.9"/>
    <n v="9.7900000000000009"/>
    <n v="0"/>
  </r>
  <r>
    <n v="270"/>
    <n v="20240207"/>
    <n v="3.2"/>
    <n v="3.7"/>
    <n v="485"/>
    <n v="0"/>
    <n v="1004.8"/>
    <n v="78"/>
    <x v="10"/>
    <x v="37"/>
    <x v="5"/>
    <x v="1"/>
    <n v="14.3"/>
    <n v="15.730000000000002"/>
    <n v="0"/>
  </r>
  <r>
    <n v="270"/>
    <n v="20240208"/>
    <n v="3.9"/>
    <n v="1.3"/>
    <n v="171"/>
    <n v="7.4"/>
    <n v="997.9"/>
    <n v="92"/>
    <x v="10"/>
    <x v="38"/>
    <x v="5"/>
    <x v="1"/>
    <n v="16.7"/>
    <n v="18.37"/>
    <n v="0"/>
  </r>
  <r>
    <n v="270"/>
    <n v="20240209"/>
    <n v="5.6"/>
    <n v="7.6"/>
    <n v="184"/>
    <n v="8"/>
    <n v="983.5"/>
    <n v="93"/>
    <x v="10"/>
    <x v="39"/>
    <x v="5"/>
    <x v="1"/>
    <n v="10.4"/>
    <n v="11.440000000000001"/>
    <n v="0"/>
  </r>
  <r>
    <n v="270"/>
    <n v="20240210"/>
    <n v="3.7"/>
    <n v="9.8000000000000007"/>
    <n v="345"/>
    <n v="0.4"/>
    <n v="987"/>
    <n v="92"/>
    <x v="10"/>
    <x v="40"/>
    <x v="5"/>
    <x v="1"/>
    <n v="8.1999999999999993"/>
    <n v="9.02"/>
    <n v="0"/>
  </r>
  <r>
    <n v="270"/>
    <n v="20240211"/>
    <n v="3.8"/>
    <n v="8.1"/>
    <n v="173"/>
    <n v="0.9"/>
    <n v="990.4"/>
    <n v="95"/>
    <x v="10"/>
    <x v="41"/>
    <x v="5"/>
    <x v="1"/>
    <n v="9.9"/>
    <n v="10.89"/>
    <n v="0"/>
  </r>
  <r>
    <n v="270"/>
    <n v="20240212"/>
    <n v="4.0999999999999996"/>
    <n v="6.5"/>
    <n v="400"/>
    <n v="-0.1"/>
    <n v="1003.4"/>
    <n v="91"/>
    <x v="10"/>
    <x v="42"/>
    <x v="6"/>
    <x v="1"/>
    <n v="11.5"/>
    <n v="12.65"/>
    <n v="0"/>
  </r>
  <r>
    <n v="270"/>
    <n v="20240213"/>
    <n v="5.7"/>
    <n v="6.6"/>
    <n v="459"/>
    <n v="3.9"/>
    <n v="1013.1"/>
    <n v="89"/>
    <x v="10"/>
    <x v="43"/>
    <x v="6"/>
    <x v="1"/>
    <n v="11.4"/>
    <n v="12.540000000000001"/>
    <n v="0"/>
  </r>
  <r>
    <n v="270"/>
    <n v="20240214"/>
    <n v="6.3"/>
    <n v="9.9"/>
    <n v="138"/>
    <n v="8.4"/>
    <n v="1012.1"/>
    <n v="97"/>
    <x v="10"/>
    <x v="44"/>
    <x v="6"/>
    <x v="1"/>
    <n v="8.1"/>
    <n v="8.91"/>
    <n v="0"/>
  </r>
  <r>
    <n v="270"/>
    <n v="20240215"/>
    <n v="5"/>
    <n v="11.7"/>
    <n v="166"/>
    <n v="0.7"/>
    <n v="1011.7"/>
    <n v="94"/>
    <x v="10"/>
    <x v="45"/>
    <x v="6"/>
    <x v="1"/>
    <n v="6.3000000000000007"/>
    <n v="6.9300000000000015"/>
    <n v="0"/>
  </r>
  <r>
    <n v="270"/>
    <n v="20240216"/>
    <n v="4.9000000000000004"/>
    <n v="9.6"/>
    <n v="202"/>
    <n v="0.6"/>
    <n v="1012.7"/>
    <n v="92"/>
    <x v="10"/>
    <x v="46"/>
    <x v="6"/>
    <x v="1"/>
    <n v="8.4"/>
    <n v="9.240000000000002"/>
    <n v="0"/>
  </r>
  <r>
    <n v="270"/>
    <n v="20240217"/>
    <n v="3.1"/>
    <n v="8.1"/>
    <n v="533"/>
    <n v="0.1"/>
    <n v="1029.4000000000001"/>
    <n v="91"/>
    <x v="10"/>
    <x v="47"/>
    <x v="6"/>
    <x v="1"/>
    <n v="9.9"/>
    <n v="10.89"/>
    <n v="0"/>
  </r>
  <r>
    <n v="270"/>
    <n v="20240218"/>
    <n v="7.5"/>
    <n v="8.8000000000000007"/>
    <n v="97"/>
    <n v="26.3"/>
    <n v="1021.7"/>
    <n v="94"/>
    <x v="10"/>
    <x v="48"/>
    <x v="6"/>
    <x v="1"/>
    <n v="9.1999999999999993"/>
    <n v="10.119999999999999"/>
    <n v="0"/>
  </r>
  <r>
    <n v="270"/>
    <n v="20240219"/>
    <n v="5.4"/>
    <n v="8.1"/>
    <n v="221"/>
    <n v="0.4"/>
    <n v="1024.0999999999999"/>
    <n v="92"/>
    <x v="10"/>
    <x v="49"/>
    <x v="7"/>
    <x v="1"/>
    <n v="9.9"/>
    <n v="10.89"/>
    <n v="0"/>
  </r>
  <r>
    <n v="270"/>
    <n v="20240220"/>
    <n v="6"/>
    <n v="8.1"/>
    <n v="396"/>
    <n v="0.5"/>
    <n v="1023.1"/>
    <n v="91"/>
    <x v="10"/>
    <x v="50"/>
    <x v="7"/>
    <x v="1"/>
    <n v="9.9"/>
    <n v="10.89"/>
    <n v="0"/>
  </r>
  <r>
    <n v="270"/>
    <n v="20240221"/>
    <n v="7.4"/>
    <n v="8.8000000000000007"/>
    <n v="214"/>
    <n v="7.7"/>
    <n v="1008.1"/>
    <n v="92"/>
    <x v="10"/>
    <x v="51"/>
    <x v="7"/>
    <x v="1"/>
    <n v="9.1999999999999993"/>
    <n v="10.119999999999999"/>
    <n v="0"/>
  </r>
  <r>
    <n v="270"/>
    <n v="20240222"/>
    <n v="7.7"/>
    <n v="9.4"/>
    <n v="467"/>
    <n v="3.3"/>
    <n v="983.7"/>
    <n v="91"/>
    <x v="10"/>
    <x v="52"/>
    <x v="7"/>
    <x v="1"/>
    <n v="8.6"/>
    <n v="9.4600000000000009"/>
    <n v="0"/>
  </r>
  <r>
    <n v="270"/>
    <n v="20240223"/>
    <n v="7.7"/>
    <n v="5.9"/>
    <n v="394"/>
    <n v="3.4"/>
    <n v="988.2"/>
    <n v="83"/>
    <x v="10"/>
    <x v="53"/>
    <x v="7"/>
    <x v="1"/>
    <n v="12.1"/>
    <n v="13.31"/>
    <n v="0"/>
  </r>
  <r>
    <n v="270"/>
    <n v="20240224"/>
    <n v="4.7"/>
    <n v="4.7"/>
    <n v="397"/>
    <n v="3.3"/>
    <n v="997.2"/>
    <n v="89"/>
    <x v="10"/>
    <x v="54"/>
    <x v="7"/>
    <x v="1"/>
    <n v="13.3"/>
    <n v="14.630000000000003"/>
    <n v="0"/>
  </r>
  <r>
    <n v="270"/>
    <n v="20240225"/>
    <n v="2.6"/>
    <n v="5"/>
    <n v="421"/>
    <n v="5.6"/>
    <n v="1000.5"/>
    <n v="91"/>
    <x v="10"/>
    <x v="55"/>
    <x v="7"/>
    <x v="1"/>
    <n v="13"/>
    <n v="14.3"/>
    <n v="0"/>
  </r>
  <r>
    <n v="270"/>
    <n v="20240226"/>
    <n v="6.8"/>
    <n v="4.5"/>
    <n v="412"/>
    <n v="0"/>
    <n v="1010.1"/>
    <n v="84"/>
    <x v="10"/>
    <x v="56"/>
    <x v="8"/>
    <x v="1"/>
    <n v="13.5"/>
    <n v="14.850000000000001"/>
    <n v="0"/>
  </r>
  <r>
    <n v="270"/>
    <n v="20240227"/>
    <n v="2.5"/>
    <n v="4.2"/>
    <n v="773"/>
    <n v="0"/>
    <n v="1019"/>
    <n v="82"/>
    <x v="10"/>
    <x v="57"/>
    <x v="8"/>
    <x v="1"/>
    <n v="13.8"/>
    <n v="15.180000000000001"/>
    <n v="0"/>
  </r>
  <r>
    <n v="270"/>
    <n v="20240228"/>
    <n v="4.5999999999999996"/>
    <n v="6.5"/>
    <n v="412"/>
    <n v="-0.1"/>
    <n v="1018"/>
    <n v="92"/>
    <x v="10"/>
    <x v="58"/>
    <x v="8"/>
    <x v="1"/>
    <n v="11.5"/>
    <n v="12.65"/>
    <n v="0"/>
  </r>
  <r>
    <n v="270"/>
    <n v="20240229"/>
    <n v="6.8"/>
    <n v="7.8"/>
    <n v="176"/>
    <n v="5.7"/>
    <n v="1006.6"/>
    <n v="95"/>
    <x v="10"/>
    <x v="59"/>
    <x v="8"/>
    <x v="1"/>
    <n v="10.199999999999999"/>
    <n v="11.22"/>
    <n v="0"/>
  </r>
  <r>
    <n v="270"/>
    <n v="20240301"/>
    <n v="6.2"/>
    <n v="8.1999999999999993"/>
    <n v="766"/>
    <n v="-0.1"/>
    <n v="1000.1"/>
    <n v="77"/>
    <x v="10"/>
    <x v="60"/>
    <x v="8"/>
    <x v="2"/>
    <n v="9.8000000000000007"/>
    <n v="9.8000000000000007"/>
    <n v="0"/>
  </r>
  <r>
    <n v="270"/>
    <n v="20240302"/>
    <n v="5.8"/>
    <n v="9.1999999999999993"/>
    <n v="1088"/>
    <n v="-0.1"/>
    <n v="1000"/>
    <n v="69"/>
    <x v="10"/>
    <x v="61"/>
    <x v="8"/>
    <x v="2"/>
    <n v="8.8000000000000007"/>
    <n v="8.8000000000000007"/>
    <n v="0"/>
  </r>
  <r>
    <n v="270"/>
    <n v="20240303"/>
    <n v="3.8"/>
    <n v="9.4"/>
    <n v="749"/>
    <n v="0"/>
    <n v="1002.4"/>
    <n v="80"/>
    <x v="10"/>
    <x v="62"/>
    <x v="8"/>
    <x v="2"/>
    <n v="8.6"/>
    <n v="8.6"/>
    <n v="0"/>
  </r>
  <r>
    <n v="270"/>
    <n v="20240304"/>
    <n v="2.8"/>
    <n v="7.1"/>
    <n v="273"/>
    <n v="0"/>
    <n v="1011.2"/>
    <n v="95"/>
    <x v="10"/>
    <x v="63"/>
    <x v="9"/>
    <x v="2"/>
    <n v="10.9"/>
    <n v="10.9"/>
    <n v="0"/>
  </r>
  <r>
    <n v="270"/>
    <n v="20240305"/>
    <n v="3.4"/>
    <n v="6.6"/>
    <n v="158"/>
    <n v="0.8"/>
    <n v="1015.2"/>
    <n v="95"/>
    <x v="10"/>
    <x v="64"/>
    <x v="9"/>
    <x v="2"/>
    <n v="11.4"/>
    <n v="11.4"/>
    <n v="0"/>
  </r>
  <r>
    <n v="270"/>
    <n v="20240306"/>
    <n v="3.1"/>
    <n v="4.7"/>
    <n v="338"/>
    <n v="0.1"/>
    <n v="1023.9"/>
    <n v="90"/>
    <x v="10"/>
    <x v="65"/>
    <x v="9"/>
    <x v="2"/>
    <n v="13.3"/>
    <n v="13.3"/>
    <n v="0"/>
  </r>
  <r>
    <n v="270"/>
    <n v="20240307"/>
    <n v="4.5"/>
    <n v="3.1"/>
    <n v="667"/>
    <n v="0"/>
    <n v="1025.3"/>
    <n v="89"/>
    <x v="10"/>
    <x v="66"/>
    <x v="9"/>
    <x v="2"/>
    <n v="14.9"/>
    <n v="14.9"/>
    <n v="0"/>
  </r>
  <r>
    <n v="270"/>
    <n v="20240308"/>
    <n v="6"/>
    <n v="4.0999999999999996"/>
    <n v="1295"/>
    <n v="0"/>
    <n v="1014.3"/>
    <n v="74"/>
    <x v="10"/>
    <x v="67"/>
    <x v="9"/>
    <x v="2"/>
    <n v="13.9"/>
    <n v="13.9"/>
    <n v="0"/>
  </r>
  <r>
    <n v="270"/>
    <n v="20240309"/>
    <n v="6.1"/>
    <n v="5.9"/>
    <n v="1101"/>
    <n v="0"/>
    <n v="1003.3"/>
    <n v="72"/>
    <x v="10"/>
    <x v="68"/>
    <x v="9"/>
    <x v="2"/>
    <n v="12.1"/>
    <n v="12.1"/>
    <n v="0"/>
  </r>
  <r>
    <n v="270"/>
    <n v="20240310"/>
    <n v="7.7"/>
    <n v="6.5"/>
    <n v="985"/>
    <n v="0"/>
    <n v="1000"/>
    <n v="84"/>
    <x v="10"/>
    <x v="69"/>
    <x v="9"/>
    <x v="2"/>
    <n v="11.5"/>
    <n v="11.5"/>
    <n v="0"/>
  </r>
  <r>
    <n v="270"/>
    <n v="20240311"/>
    <n v="4.3"/>
    <n v="6.7"/>
    <n v="454"/>
    <n v="-0.1"/>
    <n v="1003.3"/>
    <n v="90"/>
    <x v="10"/>
    <x v="70"/>
    <x v="10"/>
    <x v="2"/>
    <n v="11.3"/>
    <n v="11.3"/>
    <n v="0"/>
  </r>
  <r>
    <n v="270"/>
    <n v="20240312"/>
    <n v="3.5"/>
    <n v="7.2"/>
    <n v="249"/>
    <n v="-0.1"/>
    <n v="1011.8"/>
    <n v="93"/>
    <x v="10"/>
    <x v="71"/>
    <x v="10"/>
    <x v="2"/>
    <n v="10.8"/>
    <n v="10.8"/>
    <n v="0"/>
  </r>
  <r>
    <n v="270"/>
    <n v="20240313"/>
    <n v="5.3"/>
    <n v="9.8000000000000007"/>
    <n v="342"/>
    <n v="0.6"/>
    <n v="1012.3"/>
    <n v="92"/>
    <x v="10"/>
    <x v="72"/>
    <x v="10"/>
    <x v="2"/>
    <n v="8.1999999999999993"/>
    <n v="8.1999999999999993"/>
    <n v="0"/>
  </r>
  <r>
    <n v="270"/>
    <n v="20240314"/>
    <n v="5.3"/>
    <n v="11.7"/>
    <n v="1210"/>
    <n v="-0.1"/>
    <n v="1009"/>
    <n v="82"/>
    <x v="10"/>
    <x v="73"/>
    <x v="10"/>
    <x v="2"/>
    <n v="6.3000000000000007"/>
    <n v="6.3000000000000007"/>
    <n v="0"/>
  </r>
  <r>
    <n v="270"/>
    <n v="20240315"/>
    <n v="7.1"/>
    <n v="11.8"/>
    <n v="687"/>
    <n v="-0.1"/>
    <n v="1004.9"/>
    <n v="86"/>
    <x v="10"/>
    <x v="74"/>
    <x v="10"/>
    <x v="2"/>
    <n v="6.1999999999999993"/>
    <n v="6.1999999999999993"/>
    <n v="0"/>
  </r>
  <r>
    <n v="270"/>
    <n v="20240316"/>
    <n v="5"/>
    <n v="7.2"/>
    <n v="883"/>
    <n v="0.6"/>
    <n v="1018.4"/>
    <n v="79"/>
    <x v="10"/>
    <x v="75"/>
    <x v="10"/>
    <x v="2"/>
    <n v="10.8"/>
    <n v="10.8"/>
    <n v="0"/>
  </r>
  <r>
    <n v="270"/>
    <n v="20240317"/>
    <n v="5.4"/>
    <n v="8.1999999999999993"/>
    <n v="660"/>
    <n v="1"/>
    <n v="1019.5"/>
    <n v="77"/>
    <x v="10"/>
    <x v="76"/>
    <x v="10"/>
    <x v="2"/>
    <n v="9.8000000000000007"/>
    <n v="9.8000000000000007"/>
    <n v="0"/>
  </r>
  <r>
    <n v="270"/>
    <n v="20240318"/>
    <n v="3.3"/>
    <n v="9.1999999999999993"/>
    <n v="817"/>
    <n v="0.5"/>
    <n v="1015.5"/>
    <n v="88"/>
    <x v="10"/>
    <x v="77"/>
    <x v="11"/>
    <x v="2"/>
    <n v="8.8000000000000007"/>
    <n v="8.8000000000000007"/>
    <n v="0"/>
  </r>
  <r>
    <n v="270"/>
    <n v="20240319"/>
    <n v="4.3"/>
    <n v="10.8"/>
    <n v="836"/>
    <n v="-0.1"/>
    <n v="1017.3"/>
    <n v="85"/>
    <x v="10"/>
    <x v="78"/>
    <x v="11"/>
    <x v="2"/>
    <n v="7.1999999999999993"/>
    <n v="7.1999999999999993"/>
    <n v="0"/>
  </r>
  <r>
    <n v="270"/>
    <n v="20240320"/>
    <n v="3.1"/>
    <n v="10.4"/>
    <n v="518"/>
    <n v="1.3"/>
    <n v="1018.9"/>
    <n v="93"/>
    <x v="10"/>
    <x v="79"/>
    <x v="11"/>
    <x v="2"/>
    <n v="7.6"/>
    <n v="7.6"/>
    <n v="0"/>
  </r>
  <r>
    <n v="270"/>
    <n v="20240321"/>
    <n v="5.2"/>
    <n v="7.8"/>
    <n v="411"/>
    <n v="0.7"/>
    <n v="1022.4"/>
    <n v="91"/>
    <x v="10"/>
    <x v="80"/>
    <x v="11"/>
    <x v="2"/>
    <n v="10.199999999999999"/>
    <n v="10.199999999999999"/>
    <n v="0"/>
  </r>
  <r>
    <n v="270"/>
    <n v="20240322"/>
    <n v="5.4"/>
    <n v="8.5"/>
    <n v="393"/>
    <n v="3.4"/>
    <n v="1013.8"/>
    <n v="90"/>
    <x v="10"/>
    <x v="81"/>
    <x v="11"/>
    <x v="2"/>
    <n v="9.5"/>
    <n v="9.5"/>
    <n v="0"/>
  </r>
  <r>
    <n v="270"/>
    <n v="20240323"/>
    <n v="6.7"/>
    <n v="6.3"/>
    <n v="1136"/>
    <n v="2.6"/>
    <n v="1005"/>
    <n v="79"/>
    <x v="10"/>
    <x v="82"/>
    <x v="11"/>
    <x v="2"/>
    <n v="11.7"/>
    <n v="11.7"/>
    <n v="0"/>
  </r>
  <r>
    <n v="270"/>
    <n v="20240324"/>
    <n v="9"/>
    <n v="6.8"/>
    <n v="766"/>
    <n v="2.9"/>
    <n v="1000.7"/>
    <n v="82"/>
    <x v="10"/>
    <x v="83"/>
    <x v="11"/>
    <x v="2"/>
    <n v="11.2"/>
    <n v="11.2"/>
    <n v="0"/>
  </r>
  <r>
    <n v="270"/>
    <n v="20240325"/>
    <n v="3"/>
    <n v="7"/>
    <n v="1219"/>
    <n v="0.6"/>
    <n v="1004.3"/>
    <n v="76"/>
    <x v="10"/>
    <x v="84"/>
    <x v="12"/>
    <x v="2"/>
    <n v="11"/>
    <n v="11"/>
    <n v="0"/>
  </r>
  <r>
    <n v="270"/>
    <n v="20240326"/>
    <n v="4.9000000000000004"/>
    <n v="8.5"/>
    <n v="1343"/>
    <n v="-0.1"/>
    <n v="992"/>
    <n v="67"/>
    <x v="10"/>
    <x v="85"/>
    <x v="12"/>
    <x v="2"/>
    <n v="9.5"/>
    <n v="9.5"/>
    <n v="0"/>
  </r>
  <r>
    <n v="270"/>
    <n v="20240327"/>
    <n v="4.5999999999999996"/>
    <n v="9"/>
    <n v="544"/>
    <n v="0.4"/>
    <n v="986.2"/>
    <n v="80"/>
    <x v="10"/>
    <x v="86"/>
    <x v="12"/>
    <x v="2"/>
    <n v="9"/>
    <n v="9"/>
    <n v="0"/>
  </r>
  <r>
    <n v="270"/>
    <n v="20240328"/>
    <n v="5.6"/>
    <n v="8.1999999999999993"/>
    <n v="777"/>
    <n v="0.9"/>
    <n v="985.5"/>
    <n v="78"/>
    <x v="10"/>
    <x v="87"/>
    <x v="12"/>
    <x v="2"/>
    <n v="9.8000000000000007"/>
    <n v="9.8000000000000007"/>
    <n v="0"/>
  </r>
  <r>
    <n v="270"/>
    <n v="20240329"/>
    <n v="6"/>
    <n v="10.5"/>
    <n v="1330"/>
    <n v="-0.1"/>
    <n v="992.5"/>
    <n v="70"/>
    <x v="10"/>
    <x v="88"/>
    <x v="12"/>
    <x v="2"/>
    <n v="7.5"/>
    <n v="7.5"/>
    <n v="0"/>
  </r>
  <r>
    <n v="270"/>
    <n v="20240330"/>
    <n v="2.8"/>
    <n v="9.1"/>
    <n v="434"/>
    <n v="1.3"/>
    <n v="997"/>
    <n v="93"/>
    <x v="10"/>
    <x v="89"/>
    <x v="12"/>
    <x v="2"/>
    <n v="8.9"/>
    <n v="8.9"/>
    <n v="0"/>
  </r>
  <r>
    <n v="270"/>
    <n v="20240331"/>
    <n v="4.3"/>
    <n v="9.3000000000000007"/>
    <n v="999"/>
    <n v="3.4"/>
    <n v="998"/>
    <n v="92"/>
    <x v="10"/>
    <x v="90"/>
    <x v="12"/>
    <x v="2"/>
    <n v="8.6999999999999993"/>
    <n v="8.6999999999999993"/>
    <n v="0"/>
  </r>
  <r>
    <n v="270"/>
    <n v="20240401"/>
    <n v="3.8"/>
    <n v="9"/>
    <n v="460"/>
    <n v="-0.1"/>
    <n v="995.8"/>
    <n v="91"/>
    <x v="10"/>
    <x v="91"/>
    <x v="13"/>
    <x v="3"/>
    <n v="9"/>
    <n v="7.2"/>
    <n v="0"/>
  </r>
  <r>
    <n v="270"/>
    <n v="20240402"/>
    <n v="5"/>
    <n v="9.1"/>
    <n v="1029"/>
    <n v="-0.1"/>
    <n v="1003.5"/>
    <n v="90"/>
    <x v="10"/>
    <x v="92"/>
    <x v="13"/>
    <x v="3"/>
    <n v="8.9"/>
    <n v="7.120000000000001"/>
    <n v="0"/>
  </r>
  <r>
    <n v="270"/>
    <n v="20240403"/>
    <n v="5"/>
    <n v="10.5"/>
    <n v="617"/>
    <n v="3.7"/>
    <n v="1002.8"/>
    <n v="90"/>
    <x v="10"/>
    <x v="93"/>
    <x v="13"/>
    <x v="3"/>
    <n v="7.5"/>
    <n v="6"/>
    <n v="0"/>
  </r>
  <r>
    <n v="270"/>
    <n v="20240404"/>
    <n v="5.6"/>
    <n v="10"/>
    <n v="463"/>
    <n v="8.1"/>
    <n v="1003.3"/>
    <n v="94"/>
    <x v="10"/>
    <x v="94"/>
    <x v="13"/>
    <x v="3"/>
    <n v="8"/>
    <n v="6.4"/>
    <n v="0"/>
  </r>
  <r>
    <n v="270"/>
    <n v="20240405"/>
    <n v="7.2"/>
    <n v="12.4"/>
    <n v="921"/>
    <n v="6.8"/>
    <n v="1006.5"/>
    <n v="87"/>
    <x v="10"/>
    <x v="95"/>
    <x v="13"/>
    <x v="3"/>
    <n v="5.6"/>
    <n v="4.4799999999999995"/>
    <n v="0"/>
  </r>
  <r>
    <n v="270"/>
    <n v="20240406"/>
    <n v="5.5"/>
    <n v="16.5"/>
    <n v="1504"/>
    <n v="0"/>
    <n v="1007.9"/>
    <n v="72"/>
    <x v="10"/>
    <x v="96"/>
    <x v="13"/>
    <x v="3"/>
    <n v="1.5"/>
    <n v="1.2000000000000002"/>
    <n v="0"/>
  </r>
  <r>
    <n v="270"/>
    <n v="20240407"/>
    <n v="6.8"/>
    <n v="14"/>
    <n v="1895"/>
    <n v="0.5"/>
    <n v="1010.9"/>
    <n v="74"/>
    <x v="10"/>
    <x v="97"/>
    <x v="13"/>
    <x v="3"/>
    <n v="4"/>
    <n v="3.2"/>
    <n v="0"/>
  </r>
  <r>
    <n v="270"/>
    <n v="20240408"/>
    <n v="3.4"/>
    <n v="14.3"/>
    <n v="1231"/>
    <n v="0"/>
    <n v="1007.9"/>
    <n v="80"/>
    <x v="10"/>
    <x v="98"/>
    <x v="14"/>
    <x v="3"/>
    <n v="3.6999999999999993"/>
    <n v="2.9599999999999995"/>
    <n v="0"/>
  </r>
  <r>
    <n v="270"/>
    <n v="20240409"/>
    <n v="8.6"/>
    <n v="11.1"/>
    <n v="786"/>
    <n v="7.5"/>
    <n v="1007.5"/>
    <n v="81"/>
    <x v="10"/>
    <x v="99"/>
    <x v="14"/>
    <x v="3"/>
    <n v="6.9"/>
    <n v="5.5200000000000005"/>
    <n v="0"/>
  </r>
  <r>
    <n v="270"/>
    <n v="20240410"/>
    <n v="5.8"/>
    <n v="10.4"/>
    <n v="1715"/>
    <n v="0.1"/>
    <n v="1025.0999999999999"/>
    <n v="71"/>
    <x v="10"/>
    <x v="100"/>
    <x v="14"/>
    <x v="3"/>
    <n v="7.6"/>
    <n v="6.08"/>
    <n v="0"/>
  </r>
  <r>
    <n v="270"/>
    <n v="20240411"/>
    <n v="6.7"/>
    <n v="13"/>
    <n v="702"/>
    <n v="1.6"/>
    <n v="1028.4000000000001"/>
    <n v="89"/>
    <x v="10"/>
    <x v="101"/>
    <x v="14"/>
    <x v="3"/>
    <n v="5"/>
    <n v="4"/>
    <n v="0"/>
  </r>
  <r>
    <n v="270"/>
    <n v="20240412"/>
    <n v="6.7"/>
    <n v="12.7"/>
    <n v="1604"/>
    <n v="0"/>
    <n v="1027.0999999999999"/>
    <n v="85"/>
    <x v="10"/>
    <x v="102"/>
    <x v="14"/>
    <x v="3"/>
    <n v="5.3000000000000007"/>
    <n v="4.2400000000000011"/>
    <n v="0"/>
  </r>
  <r>
    <n v="270"/>
    <n v="20240413"/>
    <n v="6.4"/>
    <n v="14.1"/>
    <n v="1505"/>
    <n v="-0.1"/>
    <n v="1020.5"/>
    <n v="81"/>
    <x v="10"/>
    <x v="103"/>
    <x v="14"/>
    <x v="3"/>
    <n v="3.9000000000000004"/>
    <n v="3.1200000000000006"/>
    <n v="0"/>
  </r>
  <r>
    <n v="270"/>
    <n v="20240414"/>
    <n v="5"/>
    <n v="9.4"/>
    <n v="1935"/>
    <n v="0"/>
    <n v="1019.7"/>
    <n v="71"/>
    <x v="10"/>
    <x v="104"/>
    <x v="14"/>
    <x v="3"/>
    <n v="8.6"/>
    <n v="6.88"/>
    <n v="0"/>
  </r>
  <r>
    <n v="270"/>
    <n v="20240415"/>
    <n v="7.3"/>
    <n v="7.8"/>
    <n v="771"/>
    <n v="9.9"/>
    <n v="1001.6"/>
    <n v="82"/>
    <x v="10"/>
    <x v="105"/>
    <x v="15"/>
    <x v="3"/>
    <n v="10.199999999999999"/>
    <n v="8.16"/>
    <n v="0"/>
  </r>
  <r>
    <n v="270"/>
    <n v="20240416"/>
    <n v="6.7"/>
    <n v="7.8"/>
    <n v="1512"/>
    <n v="7.1"/>
    <n v="1002.8"/>
    <n v="81"/>
    <x v="10"/>
    <x v="106"/>
    <x v="15"/>
    <x v="3"/>
    <n v="10.199999999999999"/>
    <n v="8.16"/>
    <n v="0"/>
  </r>
  <r>
    <n v="270"/>
    <n v="20240417"/>
    <n v="3.8"/>
    <n v="6.3"/>
    <n v="1697"/>
    <n v="2.4"/>
    <n v="1011.6"/>
    <n v="80"/>
    <x v="10"/>
    <x v="107"/>
    <x v="15"/>
    <x v="3"/>
    <n v="11.7"/>
    <n v="9.36"/>
    <n v="0"/>
  </r>
  <r>
    <n v="270"/>
    <n v="20240418"/>
    <n v="4.7"/>
    <n v="7"/>
    <n v="972"/>
    <n v="3.7"/>
    <n v="1017.1"/>
    <n v="79"/>
    <x v="10"/>
    <x v="108"/>
    <x v="15"/>
    <x v="3"/>
    <n v="11"/>
    <n v="8.8000000000000007"/>
    <n v="0"/>
  </r>
  <r>
    <n v="270"/>
    <n v="20240419"/>
    <n v="8.8000000000000007"/>
    <n v="8.1999999999999993"/>
    <n v="1364"/>
    <n v="4.5999999999999996"/>
    <n v="1008.8"/>
    <n v="82"/>
    <x v="10"/>
    <x v="109"/>
    <x v="15"/>
    <x v="3"/>
    <n v="9.8000000000000007"/>
    <n v="7.8400000000000007"/>
    <n v="0"/>
  </r>
  <r>
    <n v="270"/>
    <n v="20240420"/>
    <n v="8.1999999999999993"/>
    <n v="6.8"/>
    <n v="1476"/>
    <n v="6.8"/>
    <n v="1020.3"/>
    <n v="79"/>
    <x v="10"/>
    <x v="110"/>
    <x v="15"/>
    <x v="3"/>
    <n v="11.2"/>
    <n v="8.9599999999999991"/>
    <n v="0"/>
  </r>
  <r>
    <n v="270"/>
    <n v="20240421"/>
    <n v="5.2"/>
    <n v="5.7"/>
    <n v="1781"/>
    <n v="0.7"/>
    <n v="1025.9000000000001"/>
    <n v="78"/>
    <x v="10"/>
    <x v="111"/>
    <x v="15"/>
    <x v="3"/>
    <n v="12.3"/>
    <n v="9.8400000000000016"/>
    <n v="0"/>
  </r>
  <r>
    <n v="270"/>
    <n v="20240422"/>
    <n v="4.0999999999999996"/>
    <n v="5.2"/>
    <n v="2103"/>
    <n v="0.1"/>
    <n v="1025.7"/>
    <n v="67"/>
    <x v="10"/>
    <x v="112"/>
    <x v="16"/>
    <x v="3"/>
    <n v="12.8"/>
    <n v="10.240000000000002"/>
    <n v="0"/>
  </r>
  <r>
    <n v="270"/>
    <n v="20240423"/>
    <n v="4.4000000000000004"/>
    <n v="4.8"/>
    <n v="1546"/>
    <n v="2.2999999999999998"/>
    <n v="1018.2"/>
    <n v="76"/>
    <x v="10"/>
    <x v="113"/>
    <x v="16"/>
    <x v="3"/>
    <n v="13.2"/>
    <n v="10.56"/>
    <n v="0"/>
  </r>
  <r>
    <n v="270"/>
    <n v="20240424"/>
    <n v="7.6"/>
    <n v="6.5"/>
    <n v="1512"/>
    <n v="3.6"/>
    <n v="1007.7"/>
    <n v="81"/>
    <x v="10"/>
    <x v="114"/>
    <x v="16"/>
    <x v="3"/>
    <n v="11.5"/>
    <n v="9.2000000000000011"/>
    <n v="0"/>
  </r>
  <r>
    <n v="270"/>
    <n v="20240425"/>
    <n v="4"/>
    <n v="5.3"/>
    <n v="1092"/>
    <n v="6.4"/>
    <n v="1003"/>
    <n v="84"/>
    <x v="10"/>
    <x v="115"/>
    <x v="16"/>
    <x v="3"/>
    <n v="12.7"/>
    <n v="10.16"/>
    <n v="0"/>
  </r>
  <r>
    <n v="270"/>
    <n v="20240426"/>
    <n v="2.5"/>
    <n v="6.7"/>
    <n v="1760"/>
    <n v="0.6"/>
    <n v="1003.4"/>
    <n v="80"/>
    <x v="10"/>
    <x v="116"/>
    <x v="16"/>
    <x v="3"/>
    <n v="11.3"/>
    <n v="9.0400000000000009"/>
    <n v="0"/>
  </r>
  <r>
    <n v="270"/>
    <n v="20240427"/>
    <n v="3.5"/>
    <n v="10.3"/>
    <n v="1090"/>
    <n v="0.6"/>
    <n v="1006"/>
    <n v="83"/>
    <x v="10"/>
    <x v="117"/>
    <x v="16"/>
    <x v="3"/>
    <n v="7.6999999999999993"/>
    <n v="6.16"/>
    <n v="0"/>
  </r>
  <r>
    <n v="270"/>
    <n v="20240428"/>
    <n v="6.8"/>
    <n v="12.4"/>
    <n v="1225"/>
    <n v="0.6"/>
    <n v="1007.6"/>
    <n v="76"/>
    <x v="10"/>
    <x v="118"/>
    <x v="16"/>
    <x v="3"/>
    <n v="5.6"/>
    <n v="4.4799999999999995"/>
    <n v="0"/>
  </r>
  <r>
    <n v="270"/>
    <n v="20240429"/>
    <n v="3.9"/>
    <n v="13.3"/>
    <n v="2550"/>
    <n v="0"/>
    <n v="1018.8"/>
    <n v="66"/>
    <x v="10"/>
    <x v="119"/>
    <x v="17"/>
    <x v="3"/>
    <n v="4.6999999999999993"/>
    <n v="3.76"/>
    <n v="0"/>
  </r>
  <r>
    <n v="270"/>
    <n v="20240430"/>
    <n v="2.9"/>
    <n v="15.4"/>
    <n v="1623"/>
    <n v="0.7"/>
    <n v="1015.6"/>
    <n v="79"/>
    <x v="10"/>
    <x v="120"/>
    <x v="17"/>
    <x v="3"/>
    <n v="2.5999999999999996"/>
    <n v="2.0799999999999996"/>
    <n v="0"/>
  </r>
  <r>
    <n v="270"/>
    <n v="20240501"/>
    <n v="4.2"/>
    <n v="16.7"/>
    <n v="2302"/>
    <n v="0"/>
    <n v="1007.4"/>
    <n v="84"/>
    <x v="10"/>
    <x v="121"/>
    <x v="17"/>
    <x v="4"/>
    <n v="1.3000000000000007"/>
    <n v="1.0400000000000007"/>
    <n v="0"/>
  </r>
  <r>
    <n v="270"/>
    <n v="20240502"/>
    <n v="5.5"/>
    <n v="17.8"/>
    <n v="2454"/>
    <n v="0"/>
    <n v="1001"/>
    <n v="78"/>
    <x v="10"/>
    <x v="122"/>
    <x v="17"/>
    <x v="4"/>
    <n v="0.19999999999999929"/>
    <n v="0.15999999999999945"/>
    <n v="0"/>
  </r>
  <r>
    <n v="270"/>
    <n v="20240503"/>
    <n v="4.5"/>
    <n v="12"/>
    <n v="364"/>
    <n v="-0.1"/>
    <n v="1007.7"/>
    <n v="91"/>
    <x v="10"/>
    <x v="123"/>
    <x v="17"/>
    <x v="4"/>
    <n v="6"/>
    <n v="4.8000000000000007"/>
    <n v="0"/>
  </r>
  <r>
    <n v="270"/>
    <n v="20240504"/>
    <n v="3.2"/>
    <n v="12.2"/>
    <n v="1817"/>
    <n v="2.7"/>
    <n v="1013"/>
    <n v="81"/>
    <x v="10"/>
    <x v="124"/>
    <x v="17"/>
    <x v="4"/>
    <n v="5.8000000000000007"/>
    <n v="4.6400000000000006"/>
    <n v="0"/>
  </r>
  <r>
    <n v="270"/>
    <n v="20240505"/>
    <n v="2.5"/>
    <n v="11.3"/>
    <n v="1329"/>
    <n v="13.9"/>
    <n v="1008.4"/>
    <n v="89"/>
    <x v="10"/>
    <x v="125"/>
    <x v="17"/>
    <x v="4"/>
    <n v="6.6999999999999993"/>
    <n v="5.3599999999999994"/>
    <n v="0"/>
  </r>
  <r>
    <n v="270"/>
    <n v="20240506"/>
    <n v="3"/>
    <n v="11.6"/>
    <n v="2261"/>
    <n v="0"/>
    <n v="1010.4"/>
    <n v="81"/>
    <x v="10"/>
    <x v="126"/>
    <x v="18"/>
    <x v="4"/>
    <n v="6.4"/>
    <n v="5.120000000000001"/>
    <n v="0"/>
  </r>
  <r>
    <n v="270"/>
    <n v="20240507"/>
    <n v="3.1"/>
    <n v="11.5"/>
    <n v="2273"/>
    <n v="0"/>
    <n v="1020.9"/>
    <n v="86"/>
    <x v="10"/>
    <x v="127"/>
    <x v="18"/>
    <x v="4"/>
    <n v="6.5"/>
    <n v="5.2"/>
    <n v="0"/>
  </r>
  <r>
    <n v="270"/>
    <n v="20240508"/>
    <n v="2.2999999999999998"/>
    <n v="11.6"/>
    <n v="1497"/>
    <n v="0"/>
    <n v="1027.8"/>
    <n v="83"/>
    <x v="10"/>
    <x v="128"/>
    <x v="18"/>
    <x v="4"/>
    <n v="6.4"/>
    <n v="5.120000000000001"/>
    <n v="0"/>
  </r>
  <r>
    <n v="270"/>
    <n v="20240509"/>
    <n v="1.7"/>
    <n v="12"/>
    <n v="2017"/>
    <n v="0"/>
    <n v="1027.0999999999999"/>
    <n v="84"/>
    <x v="10"/>
    <x v="129"/>
    <x v="18"/>
    <x v="4"/>
    <n v="6"/>
    <n v="4.8000000000000007"/>
    <n v="0"/>
  </r>
  <r>
    <n v="270"/>
    <n v="20240510"/>
    <n v="2.8"/>
    <n v="11.9"/>
    <n v="2141"/>
    <n v="0"/>
    <n v="1025.0999999999999"/>
    <n v="90"/>
    <x v="10"/>
    <x v="130"/>
    <x v="18"/>
    <x v="4"/>
    <n v="6.1"/>
    <n v="4.88"/>
    <n v="0"/>
  </r>
  <r>
    <n v="270"/>
    <n v="20240511"/>
    <n v="4.7"/>
    <n v="14.4"/>
    <n v="2597"/>
    <n v="0"/>
    <n v="1023.6"/>
    <n v="83"/>
    <x v="10"/>
    <x v="131"/>
    <x v="18"/>
    <x v="4"/>
    <n v="3.5999999999999996"/>
    <n v="2.88"/>
    <n v="0"/>
  </r>
  <r>
    <n v="270"/>
    <n v="20240512"/>
    <n v="5.4"/>
    <n v="18.100000000000001"/>
    <n v="2685"/>
    <n v="0"/>
    <n v="1017.1"/>
    <n v="61"/>
    <x v="10"/>
    <x v="132"/>
    <x v="18"/>
    <x v="4"/>
    <n v="0"/>
    <n v="0"/>
    <n v="0.10000000000000142"/>
  </r>
  <r>
    <n v="270"/>
    <n v="20240513"/>
    <n v="3.8"/>
    <n v="19.3"/>
    <n v="2583"/>
    <n v="-0.1"/>
    <n v="1010.1"/>
    <n v="72"/>
    <x v="10"/>
    <x v="133"/>
    <x v="19"/>
    <x v="4"/>
    <n v="0"/>
    <n v="0"/>
    <n v="1.3000000000000007"/>
  </r>
  <r>
    <n v="270"/>
    <n v="20240514"/>
    <n v="5.7"/>
    <n v="22.1"/>
    <n v="2668"/>
    <n v="0"/>
    <n v="1006"/>
    <n v="49"/>
    <x v="10"/>
    <x v="134"/>
    <x v="19"/>
    <x v="4"/>
    <n v="0"/>
    <n v="0"/>
    <n v="4.1000000000000014"/>
  </r>
  <r>
    <n v="270"/>
    <n v="20240515"/>
    <n v="4.5"/>
    <n v="19.100000000000001"/>
    <n v="2543"/>
    <n v="0"/>
    <n v="1006"/>
    <n v="63"/>
    <x v="10"/>
    <x v="135"/>
    <x v="19"/>
    <x v="4"/>
    <n v="0"/>
    <n v="0"/>
    <n v="1.1000000000000014"/>
  </r>
  <r>
    <n v="270"/>
    <n v="20240516"/>
    <n v="3.7"/>
    <n v="17.100000000000001"/>
    <n v="1636"/>
    <n v="3.3"/>
    <n v="1005.3"/>
    <n v="76"/>
    <x v="10"/>
    <x v="136"/>
    <x v="19"/>
    <x v="4"/>
    <n v="0.89999999999999858"/>
    <n v="0.71999999999999886"/>
    <n v="0"/>
  </r>
  <r>
    <n v="270"/>
    <n v="20240517"/>
    <n v="2.9"/>
    <n v="17.2"/>
    <n v="1937"/>
    <n v="0"/>
    <n v="1008.3"/>
    <n v="81"/>
    <x v="10"/>
    <x v="137"/>
    <x v="19"/>
    <x v="4"/>
    <n v="0.80000000000000071"/>
    <n v="0.64000000000000057"/>
    <n v="0"/>
  </r>
  <r>
    <n v="270"/>
    <n v="20240518"/>
    <n v="3"/>
    <n v="17.3"/>
    <n v="2467"/>
    <n v="0"/>
    <n v="1011"/>
    <n v="71"/>
    <x v="10"/>
    <x v="138"/>
    <x v="19"/>
    <x v="4"/>
    <n v="0.69999999999999929"/>
    <n v="0.5599999999999995"/>
    <n v="0"/>
  </r>
  <r>
    <n v="270"/>
    <n v="20240519"/>
    <n v="4.8"/>
    <n v="16.3"/>
    <n v="2751"/>
    <n v="-0.1"/>
    <n v="1011.7"/>
    <n v="73"/>
    <x v="10"/>
    <x v="139"/>
    <x v="19"/>
    <x v="4"/>
    <n v="1.6999999999999993"/>
    <n v="1.3599999999999994"/>
    <n v="0"/>
  </r>
  <r>
    <n v="270"/>
    <n v="20240520"/>
    <n v="4.0999999999999996"/>
    <n v="14.8"/>
    <n v="1092"/>
    <n v="14.6"/>
    <n v="1011.7"/>
    <n v="90"/>
    <x v="10"/>
    <x v="140"/>
    <x v="20"/>
    <x v="4"/>
    <n v="3.1999999999999993"/>
    <n v="2.5599999999999996"/>
    <n v="0"/>
  </r>
  <r>
    <n v="270"/>
    <n v="20240521"/>
    <n v="4.8"/>
    <n v="18.600000000000001"/>
    <n v="2457"/>
    <n v="3.8"/>
    <n v="1008.3"/>
    <n v="81"/>
    <x v="10"/>
    <x v="141"/>
    <x v="20"/>
    <x v="4"/>
    <n v="0"/>
    <n v="0"/>
    <n v="0.60000000000000142"/>
  </r>
  <r>
    <n v="270"/>
    <n v="20240522"/>
    <n v="4.5"/>
    <n v="15.7"/>
    <n v="703"/>
    <n v="5.9"/>
    <n v="1006.8"/>
    <n v="87"/>
    <x v="10"/>
    <x v="142"/>
    <x v="20"/>
    <x v="4"/>
    <n v="2.3000000000000007"/>
    <n v="1.8400000000000007"/>
    <n v="0"/>
  </r>
  <r>
    <n v="270"/>
    <n v="20240523"/>
    <n v="4"/>
    <n v="14.7"/>
    <n v="1576"/>
    <n v="0"/>
    <n v="1013.8"/>
    <n v="82"/>
    <x v="10"/>
    <x v="143"/>
    <x v="20"/>
    <x v="4"/>
    <n v="3.3000000000000007"/>
    <n v="2.6400000000000006"/>
    <n v="0"/>
  </r>
  <r>
    <n v="270"/>
    <n v="20240524"/>
    <n v="2.9"/>
    <n v="15.7"/>
    <n v="1512"/>
    <n v="16.899999999999999"/>
    <n v="1018.8"/>
    <n v="84"/>
    <x v="10"/>
    <x v="144"/>
    <x v="20"/>
    <x v="4"/>
    <n v="2.3000000000000007"/>
    <n v="1.8400000000000007"/>
    <n v="0"/>
  </r>
  <r>
    <n v="270"/>
    <n v="20240525"/>
    <n v="3.3"/>
    <n v="15.5"/>
    <n v="1184"/>
    <n v="18.100000000000001"/>
    <n v="1016.5"/>
    <n v="92"/>
    <x v="10"/>
    <x v="145"/>
    <x v="20"/>
    <x v="4"/>
    <n v="2.5"/>
    <n v="2"/>
    <n v="0"/>
  </r>
  <r>
    <n v="270"/>
    <n v="20240526"/>
    <n v="3.4"/>
    <n v="16.399999999999999"/>
    <n v="2052"/>
    <n v="6.8"/>
    <n v="1014.8"/>
    <n v="81"/>
    <x v="10"/>
    <x v="146"/>
    <x v="20"/>
    <x v="4"/>
    <n v="1.6000000000000014"/>
    <n v="1.2800000000000011"/>
    <n v="0"/>
  </r>
  <r>
    <n v="270"/>
    <n v="20240527"/>
    <n v="3.8"/>
    <n v="14.8"/>
    <n v="1945"/>
    <n v="-0.1"/>
    <n v="1015.9"/>
    <n v="77"/>
    <x v="10"/>
    <x v="147"/>
    <x v="21"/>
    <x v="4"/>
    <n v="3.1999999999999993"/>
    <n v="2.5599999999999996"/>
    <n v="0"/>
  </r>
  <r>
    <n v="270"/>
    <n v="20240528"/>
    <n v="4.3"/>
    <n v="14.4"/>
    <n v="1775"/>
    <n v="18.5"/>
    <n v="1014.2"/>
    <n v="83"/>
    <x v="10"/>
    <x v="148"/>
    <x v="21"/>
    <x v="4"/>
    <n v="3.5999999999999996"/>
    <n v="2.88"/>
    <n v="0"/>
  </r>
  <r>
    <n v="270"/>
    <n v="20240529"/>
    <n v="5.7"/>
    <n v="14.7"/>
    <n v="1716"/>
    <n v="9.5"/>
    <n v="1006.4"/>
    <n v="86"/>
    <x v="10"/>
    <x v="149"/>
    <x v="21"/>
    <x v="4"/>
    <n v="3.3000000000000007"/>
    <n v="2.6400000000000006"/>
    <n v="0"/>
  </r>
  <r>
    <n v="270"/>
    <n v="20240530"/>
    <n v="3.3"/>
    <n v="14.7"/>
    <n v="1820"/>
    <n v="-0.1"/>
    <n v="1006"/>
    <n v="84"/>
    <x v="10"/>
    <x v="150"/>
    <x v="21"/>
    <x v="4"/>
    <n v="3.3000000000000007"/>
    <n v="2.6400000000000006"/>
    <n v="0"/>
  </r>
  <r>
    <n v="270"/>
    <n v="20240531"/>
    <n v="5.0999999999999996"/>
    <n v="15.4"/>
    <n v="1574"/>
    <n v="-0.1"/>
    <n v="1011.9"/>
    <n v="88"/>
    <x v="10"/>
    <x v="151"/>
    <x v="21"/>
    <x v="4"/>
    <n v="2.5999999999999996"/>
    <n v="2.0799999999999996"/>
    <n v="0"/>
  </r>
  <r>
    <n v="270"/>
    <n v="20240601"/>
    <n v="6.7"/>
    <n v="14.7"/>
    <n v="656"/>
    <n v="3.8"/>
    <n v="1018.5"/>
    <n v="92"/>
    <x v="10"/>
    <x v="152"/>
    <x v="21"/>
    <x v="5"/>
    <n v="3.3000000000000007"/>
    <n v="2.6400000000000006"/>
    <n v="0"/>
  </r>
  <r>
    <n v="270"/>
    <n v="20240602"/>
    <n v="5.7"/>
    <n v="13.4"/>
    <n v="1489"/>
    <n v="0"/>
    <n v="1022.8"/>
    <n v="75"/>
    <x v="10"/>
    <x v="153"/>
    <x v="21"/>
    <x v="5"/>
    <n v="4.5999999999999996"/>
    <n v="3.6799999999999997"/>
    <n v="0"/>
  </r>
  <r>
    <n v="270"/>
    <n v="20240603"/>
    <n v="3.3"/>
    <n v="13.9"/>
    <n v="1046"/>
    <n v="-0.1"/>
    <n v="1019.2"/>
    <n v="82"/>
    <x v="10"/>
    <x v="154"/>
    <x v="22"/>
    <x v="5"/>
    <n v="4.0999999999999996"/>
    <n v="3.28"/>
    <n v="0"/>
  </r>
  <r>
    <n v="270"/>
    <n v="20240604"/>
    <n v="4.0999999999999996"/>
    <n v="15.4"/>
    <n v="1220"/>
    <n v="6"/>
    <n v="1010.5"/>
    <n v="86"/>
    <x v="10"/>
    <x v="155"/>
    <x v="22"/>
    <x v="5"/>
    <n v="2.5999999999999996"/>
    <n v="2.0799999999999996"/>
    <n v="0"/>
  </r>
  <r>
    <n v="270"/>
    <n v="20240605"/>
    <n v="5.0999999999999996"/>
    <n v="11.8"/>
    <n v="2426"/>
    <n v="1"/>
    <n v="1011.8"/>
    <n v="71"/>
    <x v="10"/>
    <x v="156"/>
    <x v="22"/>
    <x v="5"/>
    <n v="6.1999999999999993"/>
    <n v="4.96"/>
    <n v="0"/>
  </r>
  <r>
    <n v="270"/>
    <n v="20240606"/>
    <n v="3.7"/>
    <n v="12.3"/>
    <n v="2109"/>
    <n v="0"/>
    <n v="1016.6"/>
    <n v="75"/>
    <x v="10"/>
    <x v="157"/>
    <x v="22"/>
    <x v="5"/>
    <n v="5.6999999999999993"/>
    <n v="4.5599999999999996"/>
    <n v="0"/>
  </r>
  <r>
    <n v="270"/>
    <n v="20240607"/>
    <n v="4"/>
    <n v="13.5"/>
    <n v="2203"/>
    <n v="5.7"/>
    <n v="1016.8"/>
    <n v="72"/>
    <x v="10"/>
    <x v="158"/>
    <x v="22"/>
    <x v="5"/>
    <n v="4.5"/>
    <n v="3.6"/>
    <n v="0"/>
  </r>
  <r>
    <n v="270"/>
    <n v="20240608"/>
    <n v="4.9000000000000004"/>
    <n v="12.8"/>
    <n v="1413"/>
    <n v="0.7"/>
    <n v="1010.9"/>
    <n v="81"/>
    <x v="10"/>
    <x v="159"/>
    <x v="22"/>
    <x v="5"/>
    <n v="5.1999999999999993"/>
    <n v="4.1599999999999993"/>
    <n v="0"/>
  </r>
  <r>
    <n v="270"/>
    <n v="20240609"/>
    <n v="5.6"/>
    <n v="12.2"/>
    <n v="1665"/>
    <n v="-0.1"/>
    <n v="1008.8"/>
    <n v="74"/>
    <x v="10"/>
    <x v="160"/>
    <x v="22"/>
    <x v="5"/>
    <n v="5.8000000000000007"/>
    <n v="4.6400000000000006"/>
    <n v="0"/>
  </r>
  <r>
    <n v="270"/>
    <n v="20240610"/>
    <n v="5"/>
    <n v="10.5"/>
    <n v="540"/>
    <n v="32.6"/>
    <n v="1005.4"/>
    <n v="87"/>
    <x v="10"/>
    <x v="161"/>
    <x v="23"/>
    <x v="5"/>
    <n v="7.5"/>
    <n v="6"/>
    <n v="0"/>
  </r>
  <r>
    <n v="270"/>
    <n v="20240611"/>
    <n v="5.5"/>
    <n v="12"/>
    <n v="2104"/>
    <n v="1.7"/>
    <n v="1013.4"/>
    <n v="78"/>
    <x v="10"/>
    <x v="162"/>
    <x v="23"/>
    <x v="5"/>
    <n v="6"/>
    <n v="4.8000000000000007"/>
    <n v="0"/>
  </r>
  <r>
    <n v="270"/>
    <n v="20240612"/>
    <n v="4.4000000000000004"/>
    <n v="10.8"/>
    <n v="1886"/>
    <n v="1.8"/>
    <n v="1018"/>
    <n v="79"/>
    <x v="10"/>
    <x v="163"/>
    <x v="23"/>
    <x v="5"/>
    <n v="7.1999999999999993"/>
    <n v="5.76"/>
    <n v="0"/>
  </r>
  <r>
    <n v="270"/>
    <n v="20240613"/>
    <n v="2.6"/>
    <n v="12.7"/>
    <n v="1213"/>
    <n v="0.8"/>
    <n v="1014.6"/>
    <n v="81"/>
    <x v="10"/>
    <x v="164"/>
    <x v="23"/>
    <x v="5"/>
    <n v="5.3000000000000007"/>
    <n v="4.2400000000000011"/>
    <n v="0"/>
  </r>
  <r>
    <n v="270"/>
    <n v="20240614"/>
    <n v="4.8"/>
    <n v="15"/>
    <n v="1250"/>
    <n v="1.2"/>
    <n v="1005"/>
    <n v="81"/>
    <x v="10"/>
    <x v="165"/>
    <x v="23"/>
    <x v="5"/>
    <n v="3"/>
    <n v="2.4000000000000004"/>
    <n v="0"/>
  </r>
  <r>
    <n v="270"/>
    <n v="20240615"/>
    <n v="5.8"/>
    <n v="13.7"/>
    <n v="1335"/>
    <n v="23.4"/>
    <n v="1000.9"/>
    <n v="87"/>
    <x v="10"/>
    <x v="166"/>
    <x v="23"/>
    <x v="5"/>
    <n v="4.3000000000000007"/>
    <n v="3.4400000000000008"/>
    <n v="0"/>
  </r>
  <r>
    <n v="270"/>
    <n v="20240616"/>
    <n v="5.2"/>
    <n v="14.3"/>
    <n v="1796"/>
    <n v="4.3"/>
    <n v="1004.6"/>
    <n v="83"/>
    <x v="10"/>
    <x v="167"/>
    <x v="23"/>
    <x v="5"/>
    <n v="3.6999999999999993"/>
    <n v="2.9599999999999995"/>
    <n v="0"/>
  </r>
  <r>
    <n v="270"/>
    <n v="20240617"/>
    <n v="4.5"/>
    <n v="15.3"/>
    <n v="2684"/>
    <n v="0"/>
    <n v="1010.8"/>
    <n v="77"/>
    <x v="10"/>
    <x v="168"/>
    <x v="24"/>
    <x v="5"/>
    <n v="2.6999999999999993"/>
    <n v="2.1599999999999997"/>
    <n v="0"/>
  </r>
  <r>
    <n v="270"/>
    <n v="20240618"/>
    <n v="2.7"/>
    <n v="15.5"/>
    <n v="1762"/>
    <n v="0"/>
    <n v="1014.4"/>
    <n v="82"/>
    <x v="10"/>
    <x v="169"/>
    <x v="24"/>
    <x v="5"/>
    <n v="2.5"/>
    <n v="2"/>
    <n v="0"/>
  </r>
  <r>
    <n v="270"/>
    <n v="20240619"/>
    <n v="3.2"/>
    <n v="13.1"/>
    <n v="2252"/>
    <n v="-0.1"/>
    <n v="1020.3"/>
    <n v="81"/>
    <x v="10"/>
    <x v="170"/>
    <x v="24"/>
    <x v="5"/>
    <n v="4.9000000000000004"/>
    <n v="3.9200000000000004"/>
    <n v="0"/>
  </r>
  <r>
    <n v="270"/>
    <n v="20240620"/>
    <n v="2.9"/>
    <n v="13.6"/>
    <n v="1991"/>
    <n v="0"/>
    <n v="1020.7"/>
    <n v="82"/>
    <x v="10"/>
    <x v="171"/>
    <x v="24"/>
    <x v="5"/>
    <n v="4.4000000000000004"/>
    <n v="3.5200000000000005"/>
    <n v="0"/>
  </r>
  <r>
    <n v="270"/>
    <n v="20240621"/>
    <n v="3.4"/>
    <n v="15.3"/>
    <n v="1108"/>
    <n v="5.4"/>
    <n v="1012.5"/>
    <n v="91"/>
    <x v="10"/>
    <x v="172"/>
    <x v="24"/>
    <x v="5"/>
    <n v="2.6999999999999993"/>
    <n v="2.1599999999999997"/>
    <n v="0"/>
  </r>
  <r>
    <n v="270"/>
    <n v="20240622"/>
    <n v="4.2"/>
    <n v="16.100000000000001"/>
    <n v="2500"/>
    <n v="0"/>
    <n v="1012.2"/>
    <n v="84"/>
    <x v="10"/>
    <x v="173"/>
    <x v="24"/>
    <x v="5"/>
    <n v="1.8999999999999986"/>
    <n v="1.5199999999999989"/>
    <n v="0"/>
  </r>
  <r>
    <n v="270"/>
    <n v="20240623"/>
    <n v="2.8"/>
    <n v="17.3"/>
    <n v="2765"/>
    <n v="0"/>
    <n v="1019.3"/>
    <n v="79"/>
    <x v="10"/>
    <x v="174"/>
    <x v="24"/>
    <x v="5"/>
    <n v="0.69999999999999929"/>
    <n v="0.5599999999999995"/>
    <n v="0"/>
  </r>
  <r>
    <n v="270"/>
    <n v="20240624"/>
    <n v="2.5"/>
    <n v="17.7"/>
    <n v="2550"/>
    <n v="0"/>
    <n v="1020.7"/>
    <n v="78"/>
    <x v="10"/>
    <x v="175"/>
    <x v="25"/>
    <x v="5"/>
    <n v="0.30000000000000071"/>
    <n v="0.24000000000000057"/>
    <n v="0"/>
  </r>
  <r>
    <n v="270"/>
    <n v="20240625"/>
    <n v="4.4000000000000004"/>
    <n v="20"/>
    <n v="2957"/>
    <n v="0"/>
    <n v="1016.9"/>
    <n v="78"/>
    <x v="10"/>
    <x v="176"/>
    <x v="25"/>
    <x v="5"/>
    <n v="0"/>
    <n v="0"/>
    <n v="2"/>
  </r>
  <r>
    <n v="270"/>
    <n v="20240626"/>
    <n v="4.0999999999999996"/>
    <n v="22.4"/>
    <n v="2880"/>
    <n v="0"/>
    <n v="1011.9"/>
    <n v="73"/>
    <x v="10"/>
    <x v="177"/>
    <x v="25"/>
    <x v="5"/>
    <n v="0"/>
    <n v="0"/>
    <n v="4.3999999999999986"/>
  </r>
  <r>
    <n v="270"/>
    <n v="20240627"/>
    <n v="3.9"/>
    <n v="22.2"/>
    <n v="2707"/>
    <n v="0"/>
    <n v="1007.9"/>
    <n v="71"/>
    <x v="10"/>
    <x v="178"/>
    <x v="25"/>
    <x v="5"/>
    <n v="0"/>
    <n v="0"/>
    <n v="4.1999999999999993"/>
  </r>
  <r>
    <n v="270"/>
    <n v="20240628"/>
    <n v="5.6"/>
    <n v="16.8"/>
    <n v="2538"/>
    <n v="0"/>
    <n v="1014.3"/>
    <n v="73"/>
    <x v="10"/>
    <x v="179"/>
    <x v="25"/>
    <x v="5"/>
    <n v="1.1999999999999993"/>
    <n v="0.95999999999999952"/>
    <n v="0"/>
  </r>
  <r>
    <n v="270"/>
    <n v="20240629"/>
    <n v="3.5"/>
    <n v="18"/>
    <n v="2898"/>
    <n v="0"/>
    <n v="1014"/>
    <n v="70"/>
    <x v="10"/>
    <x v="180"/>
    <x v="25"/>
    <x v="5"/>
    <n v="0"/>
    <n v="0"/>
    <n v="0"/>
  </r>
  <r>
    <n v="270"/>
    <n v="20240630"/>
    <n v="4.3"/>
    <n v="16.8"/>
    <n v="1919"/>
    <n v="0.2"/>
    <n v="1009.6"/>
    <n v="78"/>
    <x v="10"/>
    <x v="181"/>
    <x v="25"/>
    <x v="5"/>
    <n v="1.1999999999999993"/>
    <n v="0.95999999999999952"/>
    <n v="0"/>
  </r>
  <r>
    <n v="270"/>
    <n v="20240701"/>
    <n v="4.7"/>
    <n v="15"/>
    <n v="1376"/>
    <n v="7.7"/>
    <n v="1014"/>
    <n v="83"/>
    <x v="10"/>
    <x v="182"/>
    <x v="26"/>
    <x v="6"/>
    <n v="3"/>
    <n v="2.4000000000000004"/>
    <n v="0"/>
  </r>
  <r>
    <n v="270"/>
    <n v="20240702"/>
    <n v="5"/>
    <n v="14.1"/>
    <n v="1169"/>
    <n v="1.9"/>
    <n v="1013.4"/>
    <n v="81"/>
    <x v="10"/>
    <x v="183"/>
    <x v="26"/>
    <x v="6"/>
    <n v="3.9000000000000004"/>
    <n v="3.1200000000000006"/>
    <n v="0"/>
  </r>
  <r>
    <n v="270"/>
    <n v="20240703"/>
    <n v="4.3"/>
    <n v="13.6"/>
    <n v="1275"/>
    <n v="11.1"/>
    <n v="1007.5"/>
    <n v="83"/>
    <x v="10"/>
    <x v="184"/>
    <x v="26"/>
    <x v="6"/>
    <n v="4.4000000000000004"/>
    <n v="3.5200000000000005"/>
    <n v="0"/>
  </r>
  <r>
    <n v="270"/>
    <n v="20240704"/>
    <n v="7.2"/>
    <n v="15.1"/>
    <n v="2390"/>
    <n v="2.4"/>
    <n v="1005.2"/>
    <n v="71"/>
    <x v="10"/>
    <x v="185"/>
    <x v="26"/>
    <x v="6"/>
    <n v="2.9000000000000004"/>
    <n v="2.3200000000000003"/>
    <n v="0"/>
  </r>
  <r>
    <n v="270"/>
    <n v="20240705"/>
    <n v="6"/>
    <n v="15.7"/>
    <n v="1444"/>
    <n v="3.6"/>
    <n v="1006.1"/>
    <n v="84"/>
    <x v="10"/>
    <x v="186"/>
    <x v="26"/>
    <x v="6"/>
    <n v="2.3000000000000007"/>
    <n v="1.8400000000000007"/>
    <n v="0"/>
  </r>
  <r>
    <n v="270"/>
    <n v="20240706"/>
    <n v="8"/>
    <n v="15.9"/>
    <n v="1661"/>
    <n v="15.9"/>
    <n v="1000.1"/>
    <n v="82"/>
    <x v="10"/>
    <x v="187"/>
    <x v="26"/>
    <x v="6"/>
    <n v="2.0999999999999996"/>
    <n v="1.6799999999999997"/>
    <n v="0"/>
  </r>
  <r>
    <n v="270"/>
    <n v="20240707"/>
    <n v="5"/>
    <n v="14.4"/>
    <n v="1531"/>
    <n v="7.9"/>
    <n v="1010.8"/>
    <n v="82"/>
    <x v="10"/>
    <x v="188"/>
    <x v="26"/>
    <x v="6"/>
    <n v="3.5999999999999996"/>
    <n v="2.88"/>
    <n v="0"/>
  </r>
  <r>
    <n v="270"/>
    <n v="20240708"/>
    <n v="3.5"/>
    <n v="16.399999999999999"/>
    <n v="1978"/>
    <n v="1.2"/>
    <n v="1016.9"/>
    <n v="79"/>
    <x v="10"/>
    <x v="189"/>
    <x v="27"/>
    <x v="6"/>
    <n v="1.6000000000000014"/>
    <n v="1.2800000000000011"/>
    <n v="0"/>
  </r>
  <r>
    <n v="270"/>
    <n v="20240709"/>
    <n v="4"/>
    <n v="20.399999999999999"/>
    <n v="1827"/>
    <n v="24.7"/>
    <n v="1013.8"/>
    <n v="77"/>
    <x v="10"/>
    <x v="190"/>
    <x v="27"/>
    <x v="6"/>
    <n v="0"/>
    <n v="0"/>
    <n v="2.3999999999999986"/>
  </r>
  <r>
    <n v="270"/>
    <n v="20240710"/>
    <n v="5.0999999999999996"/>
    <n v="18.5"/>
    <n v="1968"/>
    <n v="8.5"/>
    <n v="1013.6"/>
    <n v="84"/>
    <x v="10"/>
    <x v="191"/>
    <x v="27"/>
    <x v="6"/>
    <n v="0"/>
    <n v="0"/>
    <n v="0.5"/>
  </r>
  <r>
    <n v="270"/>
    <n v="20240711"/>
    <n v="4"/>
    <n v="16.600000000000001"/>
    <n v="1742"/>
    <n v="0"/>
    <n v="1016.5"/>
    <n v="83"/>
    <x v="10"/>
    <x v="192"/>
    <x v="27"/>
    <x v="6"/>
    <n v="1.3999999999999986"/>
    <n v="1.119999999999999"/>
    <n v="0"/>
  </r>
  <r>
    <n v="270"/>
    <n v="20240712"/>
    <n v="2.9"/>
    <n v="14.4"/>
    <n v="546"/>
    <n v="22.7"/>
    <n v="1012.7"/>
    <n v="88"/>
    <x v="10"/>
    <x v="193"/>
    <x v="27"/>
    <x v="6"/>
    <n v="3.5999999999999996"/>
    <n v="2.88"/>
    <n v="0"/>
  </r>
  <r>
    <n v="270"/>
    <n v="20240713"/>
    <n v="4.5"/>
    <n v="15.1"/>
    <n v="1367"/>
    <n v="9.6"/>
    <n v="1008.9"/>
    <n v="91"/>
    <x v="10"/>
    <x v="194"/>
    <x v="27"/>
    <x v="6"/>
    <n v="2.9000000000000004"/>
    <n v="2.3200000000000003"/>
    <n v="0"/>
  </r>
  <r>
    <n v="270"/>
    <n v="20240714"/>
    <n v="6.6"/>
    <n v="16.3"/>
    <n v="1454"/>
    <n v="0.2"/>
    <n v="1010.4"/>
    <n v="82"/>
    <x v="10"/>
    <x v="195"/>
    <x v="27"/>
    <x v="6"/>
    <n v="1.6999999999999993"/>
    <n v="1.3599999999999994"/>
    <n v="0"/>
  </r>
  <r>
    <n v="270"/>
    <n v="20240715"/>
    <n v="3.5"/>
    <n v="17.899999999999999"/>
    <n v="2350"/>
    <n v="1.6"/>
    <n v="1010.9"/>
    <n v="82"/>
    <x v="10"/>
    <x v="196"/>
    <x v="28"/>
    <x v="6"/>
    <n v="0.10000000000000142"/>
    <n v="8.000000000000114E-2"/>
    <n v="0"/>
  </r>
  <r>
    <n v="270"/>
    <n v="20240716"/>
    <n v="5.8"/>
    <n v="17.5"/>
    <n v="1502"/>
    <n v="17.3"/>
    <n v="1008.5"/>
    <n v="86"/>
    <x v="10"/>
    <x v="197"/>
    <x v="28"/>
    <x v="6"/>
    <n v="0.5"/>
    <n v="0.4"/>
    <n v="0"/>
  </r>
  <r>
    <n v="270"/>
    <n v="20240717"/>
    <n v="4.0999999999999996"/>
    <n v="17.2"/>
    <n v="1735"/>
    <n v="-0.1"/>
    <n v="1019.4"/>
    <n v="83"/>
    <x v="10"/>
    <x v="198"/>
    <x v="28"/>
    <x v="6"/>
    <n v="0.80000000000000071"/>
    <n v="0.64000000000000057"/>
    <n v="0"/>
  </r>
  <r>
    <n v="270"/>
    <n v="20240718"/>
    <n v="1.8"/>
    <n v="18.600000000000001"/>
    <n v="2498"/>
    <n v="0"/>
    <n v="1022.9"/>
    <n v="79"/>
    <x v="10"/>
    <x v="199"/>
    <x v="28"/>
    <x v="6"/>
    <n v="0"/>
    <n v="0"/>
    <n v="0.60000000000000142"/>
  </r>
  <r>
    <n v="270"/>
    <n v="20240719"/>
    <n v="3"/>
    <n v="23.1"/>
    <n v="2668"/>
    <n v="0"/>
    <n v="1018.6"/>
    <n v="66"/>
    <x v="10"/>
    <x v="200"/>
    <x v="28"/>
    <x v="6"/>
    <n v="0"/>
    <n v="0"/>
    <n v="5.1000000000000014"/>
  </r>
  <r>
    <n v="270"/>
    <n v="20240720"/>
    <n v="3"/>
    <n v="24.6"/>
    <n v="2649"/>
    <n v="-0.1"/>
    <n v="1009.3"/>
    <n v="62"/>
    <x v="10"/>
    <x v="201"/>
    <x v="28"/>
    <x v="6"/>
    <n v="0"/>
    <n v="0"/>
    <n v="6.6000000000000014"/>
  </r>
  <r>
    <n v="270"/>
    <n v="20240721"/>
    <n v="2.8"/>
    <n v="19.8"/>
    <n v="1028"/>
    <n v="2.9"/>
    <n v="1008.5"/>
    <n v="88"/>
    <x v="10"/>
    <x v="202"/>
    <x v="28"/>
    <x v="6"/>
    <n v="0"/>
    <n v="0"/>
    <n v="1.8000000000000007"/>
  </r>
  <r>
    <n v="270"/>
    <n v="20240722"/>
    <n v="4.2"/>
    <n v="18.7"/>
    <n v="2329"/>
    <n v="1.2"/>
    <n v="1015.3"/>
    <n v="78"/>
    <x v="10"/>
    <x v="203"/>
    <x v="29"/>
    <x v="6"/>
    <n v="0"/>
    <n v="0"/>
    <n v="0.69999999999999929"/>
  </r>
  <r>
    <n v="270"/>
    <n v="20240723"/>
    <n v="4.5"/>
    <n v="18.7"/>
    <n v="2053"/>
    <n v="0"/>
    <n v="1015.6"/>
    <n v="84"/>
    <x v="10"/>
    <x v="204"/>
    <x v="29"/>
    <x v="6"/>
    <n v="0"/>
    <n v="0"/>
    <n v="0.69999999999999929"/>
  </r>
  <r>
    <n v="270"/>
    <n v="20240724"/>
    <n v="3.5"/>
    <n v="16.3"/>
    <n v="2133"/>
    <n v="0"/>
    <n v="1020.1"/>
    <n v="75"/>
    <x v="10"/>
    <x v="205"/>
    <x v="29"/>
    <x v="6"/>
    <n v="1.6999999999999993"/>
    <n v="1.3599999999999994"/>
    <n v="0"/>
  </r>
  <r>
    <n v="270"/>
    <n v="20240725"/>
    <n v="4"/>
    <n v="17.7"/>
    <n v="990"/>
    <n v="2"/>
    <n v="1012.5"/>
    <n v="82"/>
    <x v="10"/>
    <x v="206"/>
    <x v="29"/>
    <x v="6"/>
    <n v="0.30000000000000071"/>
    <n v="0.24000000000000057"/>
    <n v="0"/>
  </r>
  <r>
    <n v="270"/>
    <n v="20240726"/>
    <n v="3.9"/>
    <n v="17.899999999999999"/>
    <n v="1967"/>
    <n v="12.2"/>
    <n v="1010"/>
    <n v="86"/>
    <x v="10"/>
    <x v="207"/>
    <x v="29"/>
    <x v="6"/>
    <n v="0.10000000000000142"/>
    <n v="8.000000000000114E-2"/>
    <n v="0"/>
  </r>
  <r>
    <n v="270"/>
    <n v="20240727"/>
    <n v="2.2000000000000002"/>
    <n v="17.5"/>
    <n v="1857"/>
    <n v="0"/>
    <n v="1014.5"/>
    <n v="83"/>
    <x v="10"/>
    <x v="208"/>
    <x v="29"/>
    <x v="6"/>
    <n v="0.5"/>
    <n v="0.4"/>
    <n v="0"/>
  </r>
  <r>
    <n v="270"/>
    <n v="20240728"/>
    <n v="3"/>
    <n v="17.100000000000001"/>
    <n v="2582"/>
    <n v="-0.1"/>
    <n v="1024.5999999999999"/>
    <n v="79"/>
    <x v="10"/>
    <x v="209"/>
    <x v="29"/>
    <x v="6"/>
    <n v="0.89999999999999858"/>
    <n v="0.71999999999999886"/>
    <n v="0"/>
  </r>
  <r>
    <n v="270"/>
    <n v="20240729"/>
    <n v="2.4"/>
    <n v="18"/>
    <n v="2678"/>
    <n v="0"/>
    <n v="1023.6"/>
    <n v="76"/>
    <x v="10"/>
    <x v="210"/>
    <x v="30"/>
    <x v="6"/>
    <n v="0"/>
    <n v="0"/>
    <n v="0"/>
  </r>
  <r>
    <n v="270"/>
    <n v="20240730"/>
    <n v="2.8"/>
    <n v="20.399999999999999"/>
    <n v="2508"/>
    <n v="0"/>
    <n v="1017.6"/>
    <n v="70"/>
    <x v="10"/>
    <x v="211"/>
    <x v="30"/>
    <x v="6"/>
    <n v="0"/>
    <n v="0"/>
    <n v="2.3999999999999986"/>
  </r>
  <r>
    <n v="270"/>
    <n v="20240731"/>
    <n v="3.6"/>
    <n v="18.100000000000001"/>
    <n v="2519"/>
    <n v="0"/>
    <n v="1016.3"/>
    <n v="83"/>
    <x v="10"/>
    <x v="212"/>
    <x v="30"/>
    <x v="6"/>
    <n v="0"/>
    <n v="0"/>
    <n v="0.10000000000000142"/>
  </r>
  <r>
    <n v="270"/>
    <n v="20240801"/>
    <n v="4.0999999999999996"/>
    <n v="16.8"/>
    <n v="1584"/>
    <n v="-0.1"/>
    <n v="1014.1"/>
    <n v="80"/>
    <x v="10"/>
    <x v="213"/>
    <x v="30"/>
    <x v="7"/>
    <n v="1.1999999999999993"/>
    <n v="0.95999999999999952"/>
    <n v="0"/>
  </r>
  <r>
    <n v="270"/>
    <n v="20240802"/>
    <n v="2"/>
    <n v="18.3"/>
    <n v="2466"/>
    <n v="0"/>
    <n v="1012.7"/>
    <n v="76"/>
    <x v="10"/>
    <x v="214"/>
    <x v="30"/>
    <x v="7"/>
    <n v="0"/>
    <n v="0"/>
    <n v="0.30000000000000071"/>
  </r>
  <r>
    <n v="270"/>
    <n v="20240803"/>
    <n v="3.9"/>
    <n v="19.5"/>
    <n v="1447"/>
    <n v="1.9"/>
    <n v="1010.4"/>
    <n v="84"/>
    <x v="10"/>
    <x v="215"/>
    <x v="30"/>
    <x v="7"/>
    <n v="0"/>
    <n v="0"/>
    <n v="1.5"/>
  </r>
  <r>
    <n v="270"/>
    <n v="20240804"/>
    <n v="3.6"/>
    <n v="17.3"/>
    <n v="1819"/>
    <n v="0"/>
    <n v="1014.2"/>
    <n v="74"/>
    <x v="10"/>
    <x v="216"/>
    <x v="30"/>
    <x v="7"/>
    <n v="0.69999999999999929"/>
    <n v="0.5599999999999995"/>
    <n v="0"/>
  </r>
  <r>
    <n v="270"/>
    <n v="20240805"/>
    <n v="2.6"/>
    <n v="19.100000000000001"/>
    <n v="1776"/>
    <n v="0"/>
    <n v="1013.9"/>
    <n v="78"/>
    <x v="10"/>
    <x v="217"/>
    <x v="31"/>
    <x v="7"/>
    <n v="0"/>
    <n v="0"/>
    <n v="1.1000000000000014"/>
  </r>
  <r>
    <n v="270"/>
    <n v="20240806"/>
    <n v="3.1"/>
    <n v="21.8"/>
    <n v="2283"/>
    <n v="0"/>
    <n v="1010.5"/>
    <n v="71"/>
    <x v="10"/>
    <x v="218"/>
    <x v="31"/>
    <x v="7"/>
    <n v="0"/>
    <n v="0"/>
    <n v="3.8000000000000007"/>
  </r>
  <r>
    <n v="270"/>
    <n v="20240807"/>
    <n v="3.8"/>
    <n v="19"/>
    <n v="1896"/>
    <n v="-0.1"/>
    <n v="1011.6"/>
    <n v="74"/>
    <x v="10"/>
    <x v="219"/>
    <x v="31"/>
    <x v="7"/>
    <n v="0"/>
    <n v="0"/>
    <n v="1"/>
  </r>
  <r>
    <n v="270"/>
    <n v="20240808"/>
    <n v="4"/>
    <n v="19.7"/>
    <n v="2155"/>
    <n v="-0.1"/>
    <n v="1014"/>
    <n v="71"/>
    <x v="10"/>
    <x v="220"/>
    <x v="31"/>
    <x v="7"/>
    <n v="0"/>
    <n v="0"/>
    <n v="1.6999999999999993"/>
  </r>
  <r>
    <n v="270"/>
    <n v="20240809"/>
    <n v="6.3"/>
    <n v="18.7"/>
    <n v="1390"/>
    <n v="4"/>
    <n v="1012.3"/>
    <n v="83"/>
    <x v="10"/>
    <x v="221"/>
    <x v="31"/>
    <x v="7"/>
    <n v="0"/>
    <n v="0"/>
    <n v="0.69999999999999929"/>
  </r>
  <r>
    <n v="270"/>
    <n v="20240810"/>
    <n v="4.5"/>
    <n v="18.3"/>
    <n v="1997"/>
    <n v="0"/>
    <n v="1018.7"/>
    <n v="80"/>
    <x v="10"/>
    <x v="222"/>
    <x v="31"/>
    <x v="7"/>
    <n v="0"/>
    <n v="0"/>
    <n v="0.30000000000000071"/>
  </r>
  <r>
    <n v="270"/>
    <n v="20240811"/>
    <n v="2.7"/>
    <n v="18.7"/>
    <n v="2064"/>
    <n v="0"/>
    <n v="1021.5"/>
    <n v="80"/>
    <x v="10"/>
    <x v="223"/>
    <x v="31"/>
    <x v="7"/>
    <n v="0"/>
    <n v="0"/>
    <n v="0.69999999999999929"/>
  </r>
  <r>
    <n v="270"/>
    <n v="20240812"/>
    <n v="4.5999999999999996"/>
    <n v="22.5"/>
    <n v="2407"/>
    <n v="0"/>
    <n v="1012.8"/>
    <n v="64"/>
    <x v="10"/>
    <x v="224"/>
    <x v="32"/>
    <x v="7"/>
    <n v="0"/>
    <n v="0"/>
    <n v="4.5"/>
  </r>
  <r>
    <n v="270"/>
    <n v="20240813"/>
    <n v="2.9"/>
    <n v="23.7"/>
    <n v="1791"/>
    <n v="0.6"/>
    <n v="1008.9"/>
    <n v="81"/>
    <x v="10"/>
    <x v="225"/>
    <x v="32"/>
    <x v="7"/>
    <n v="0"/>
    <n v="0"/>
    <n v="5.6999999999999993"/>
  </r>
  <r>
    <n v="270"/>
    <n v="20240814"/>
    <n v="1.8"/>
    <n v="20.100000000000001"/>
    <n v="1146"/>
    <n v="23.3"/>
    <n v="1012"/>
    <n v="87"/>
    <x v="10"/>
    <x v="226"/>
    <x v="32"/>
    <x v="7"/>
    <n v="0"/>
    <n v="0"/>
    <n v="2.1000000000000014"/>
  </r>
  <r>
    <n v="270"/>
    <n v="20240815"/>
    <n v="4.5"/>
    <n v="20.3"/>
    <n v="1831"/>
    <n v="0"/>
    <n v="1014.2"/>
    <n v="82"/>
    <x v="10"/>
    <x v="227"/>
    <x v="32"/>
    <x v="7"/>
    <n v="0"/>
    <n v="0"/>
    <n v="2.3000000000000007"/>
  </r>
  <r>
    <n v="270"/>
    <n v="20240816"/>
    <n v="3.4"/>
    <n v="18.3"/>
    <n v="1312"/>
    <n v="9.4"/>
    <n v="1013.8"/>
    <n v="85"/>
    <x v="10"/>
    <x v="228"/>
    <x v="32"/>
    <x v="7"/>
    <n v="0"/>
    <n v="0"/>
    <n v="0.30000000000000071"/>
  </r>
  <r>
    <n v="270"/>
    <n v="20240817"/>
    <n v="1.6"/>
    <n v="17.3"/>
    <n v="2111"/>
    <n v="0"/>
    <n v="1013.4"/>
    <n v="72"/>
    <x v="10"/>
    <x v="229"/>
    <x v="32"/>
    <x v="7"/>
    <n v="0.69999999999999929"/>
    <n v="0.5599999999999995"/>
    <n v="0"/>
  </r>
  <r>
    <n v="270"/>
    <n v="20240818"/>
    <n v="2.2999999999999998"/>
    <n v="16.8"/>
    <n v="1634"/>
    <n v="0"/>
    <n v="1013.1"/>
    <n v="75"/>
    <x v="10"/>
    <x v="230"/>
    <x v="32"/>
    <x v="7"/>
    <n v="1.1999999999999993"/>
    <n v="0.95999999999999952"/>
    <n v="0"/>
  </r>
  <r>
    <n v="270"/>
    <n v="20240819"/>
    <n v="3.4"/>
    <n v="17.7"/>
    <n v="1800"/>
    <n v="0"/>
    <n v="1016.7"/>
    <n v="72"/>
    <x v="10"/>
    <x v="231"/>
    <x v="33"/>
    <x v="7"/>
    <n v="0.30000000000000071"/>
    <n v="0.24000000000000057"/>
    <n v="0"/>
  </r>
  <r>
    <n v="270"/>
    <n v="20240820"/>
    <n v="4.7"/>
    <n v="17.899999999999999"/>
    <n v="986"/>
    <n v="11"/>
    <n v="1009.8"/>
    <n v="84"/>
    <x v="10"/>
    <x v="232"/>
    <x v="33"/>
    <x v="7"/>
    <n v="0.10000000000000142"/>
    <n v="8.000000000000114E-2"/>
    <n v="0"/>
  </r>
  <r>
    <n v="270"/>
    <n v="20240821"/>
    <n v="5.7"/>
    <n v="15.6"/>
    <n v="1677"/>
    <n v="1.3"/>
    <n v="1013.6"/>
    <n v="73"/>
    <x v="10"/>
    <x v="233"/>
    <x v="33"/>
    <x v="7"/>
    <n v="2.4000000000000004"/>
    <n v="1.9200000000000004"/>
    <n v="0"/>
  </r>
  <r>
    <n v="270"/>
    <n v="20240822"/>
    <n v="7.7"/>
    <n v="18"/>
    <n v="1049"/>
    <n v="0.5"/>
    <n v="1007.4"/>
    <n v="77"/>
    <x v="10"/>
    <x v="234"/>
    <x v="33"/>
    <x v="7"/>
    <n v="0"/>
    <n v="0"/>
    <n v="0"/>
  </r>
  <r>
    <n v="270"/>
    <n v="20240823"/>
    <n v="6.9"/>
    <n v="17.899999999999999"/>
    <n v="1243"/>
    <n v="1.3"/>
    <n v="1004.5"/>
    <n v="78"/>
    <x v="10"/>
    <x v="235"/>
    <x v="33"/>
    <x v="7"/>
    <n v="0.10000000000000142"/>
    <n v="8.000000000000114E-2"/>
    <n v="0"/>
  </r>
  <r>
    <n v="270"/>
    <n v="20240824"/>
    <n v="4.7"/>
    <n v="17.7"/>
    <n v="970"/>
    <n v="10.199999999999999"/>
    <n v="1005.3"/>
    <n v="87"/>
    <x v="10"/>
    <x v="236"/>
    <x v="33"/>
    <x v="7"/>
    <n v="0.30000000000000071"/>
    <n v="0.24000000000000057"/>
    <n v="0"/>
  </r>
  <r>
    <n v="270"/>
    <n v="20240825"/>
    <n v="5.9"/>
    <n v="16.2"/>
    <n v="1898"/>
    <n v="2.1"/>
    <n v="1016.9"/>
    <n v="73"/>
    <x v="10"/>
    <x v="237"/>
    <x v="33"/>
    <x v="7"/>
    <n v="1.8000000000000007"/>
    <n v="1.4400000000000006"/>
    <n v="0"/>
  </r>
  <r>
    <n v="270"/>
    <n v="20240826"/>
    <n v="4.9000000000000004"/>
    <n v="16.899999999999999"/>
    <n v="1362"/>
    <n v="1.7"/>
    <n v="1020.2"/>
    <n v="83"/>
    <x v="10"/>
    <x v="238"/>
    <x v="34"/>
    <x v="7"/>
    <n v="1.1000000000000014"/>
    <n v="0.88000000000000123"/>
    <n v="0"/>
  </r>
  <r>
    <n v="270"/>
    <n v="20240827"/>
    <n v="3.4"/>
    <n v="18.3"/>
    <n v="2007"/>
    <n v="0"/>
    <n v="1020.7"/>
    <n v="72"/>
    <x v="10"/>
    <x v="239"/>
    <x v="34"/>
    <x v="7"/>
    <n v="0"/>
    <n v="0"/>
    <n v="0.30000000000000071"/>
  </r>
  <r>
    <n v="270"/>
    <n v="20240828"/>
    <n v="2.5"/>
    <n v="21.1"/>
    <n v="2031"/>
    <n v="0"/>
    <n v="1015.2"/>
    <n v="70"/>
    <x v="10"/>
    <x v="240"/>
    <x v="34"/>
    <x v="7"/>
    <n v="0"/>
    <n v="0"/>
    <n v="3.1000000000000014"/>
  </r>
  <r>
    <n v="270"/>
    <n v="20240829"/>
    <n v="3.1"/>
    <n v="18.399999999999999"/>
    <n v="1511"/>
    <n v="-0.1"/>
    <n v="1016.5"/>
    <n v="85"/>
    <x v="10"/>
    <x v="241"/>
    <x v="34"/>
    <x v="7"/>
    <n v="0"/>
    <n v="0"/>
    <n v="0.39999999999999858"/>
  </r>
  <r>
    <n v="270"/>
    <n v="20240830"/>
    <n v="2.1"/>
    <n v="15.6"/>
    <n v="1843"/>
    <n v="0"/>
    <n v="1023.6"/>
    <n v="80"/>
    <x v="10"/>
    <x v="242"/>
    <x v="34"/>
    <x v="7"/>
    <n v="2.4000000000000004"/>
    <n v="1.9200000000000004"/>
    <n v="0"/>
  </r>
  <r>
    <n v="270"/>
    <n v="20240831"/>
    <n v="5.4"/>
    <n v="16.2"/>
    <n v="1994"/>
    <n v="0"/>
    <n v="1025"/>
    <n v="77"/>
    <x v="10"/>
    <x v="243"/>
    <x v="34"/>
    <x v="7"/>
    <n v="1.8000000000000007"/>
    <n v="1.4400000000000006"/>
    <n v="0"/>
  </r>
  <r>
    <n v="270"/>
    <n v="20240901"/>
    <n v="5.0999999999999996"/>
    <n v="19.899999999999999"/>
    <n v="1864"/>
    <n v="0"/>
    <n v="1017.3"/>
    <n v="72"/>
    <x v="10"/>
    <x v="244"/>
    <x v="34"/>
    <x v="8"/>
    <n v="0"/>
    <n v="0"/>
    <n v="1.8999999999999986"/>
  </r>
  <r>
    <n v="270"/>
    <n v="20240902"/>
    <n v="3"/>
    <n v="20.7"/>
    <n v="1498"/>
    <n v="15.8"/>
    <n v="1012.2"/>
    <n v="81"/>
    <x v="10"/>
    <x v="245"/>
    <x v="35"/>
    <x v="8"/>
    <n v="0"/>
    <n v="0"/>
    <n v="2.6999999999999993"/>
  </r>
  <r>
    <n v="270"/>
    <n v="20240903"/>
    <n v="2.2999999999999998"/>
    <n v="19.8"/>
    <n v="968"/>
    <n v="2.2000000000000002"/>
    <n v="1013.7"/>
    <n v="88"/>
    <x v="10"/>
    <x v="246"/>
    <x v="35"/>
    <x v="8"/>
    <n v="0"/>
    <n v="0"/>
    <n v="1.8000000000000007"/>
  </r>
  <r>
    <n v="270"/>
    <n v="20240904"/>
    <n v="1.7"/>
    <n v="17.5"/>
    <n v="684"/>
    <n v="2.7"/>
    <n v="1016.2"/>
    <n v="91"/>
    <x v="10"/>
    <x v="247"/>
    <x v="35"/>
    <x v="8"/>
    <n v="0.5"/>
    <n v="0.4"/>
    <n v="0"/>
  </r>
  <r>
    <n v="270"/>
    <n v="20240905"/>
    <n v="5.7"/>
    <n v="21.8"/>
    <n v="1651"/>
    <n v="0"/>
    <n v="1013"/>
    <n v="80"/>
    <x v="10"/>
    <x v="248"/>
    <x v="35"/>
    <x v="8"/>
    <n v="0"/>
    <n v="0"/>
    <n v="3.8000000000000007"/>
  </r>
  <r>
    <n v="270"/>
    <n v="20240906"/>
    <n v="4.4000000000000004"/>
    <n v="21"/>
    <n v="1133"/>
    <n v="0.9"/>
    <n v="1012.1"/>
    <n v="72"/>
    <x v="10"/>
    <x v="249"/>
    <x v="35"/>
    <x v="8"/>
    <n v="0"/>
    <n v="0"/>
    <n v="3"/>
  </r>
  <r>
    <n v="270"/>
    <n v="20240907"/>
    <n v="2.4"/>
    <n v="20"/>
    <n v="1158"/>
    <n v="0"/>
    <n v="1011.3"/>
    <n v="84"/>
    <x v="10"/>
    <x v="250"/>
    <x v="35"/>
    <x v="8"/>
    <n v="0"/>
    <n v="0"/>
    <n v="2"/>
  </r>
  <r>
    <n v="270"/>
    <n v="20240908"/>
    <n v="4.0999999999999996"/>
    <n v="19.2"/>
    <n v="1332"/>
    <n v="0.2"/>
    <n v="1007"/>
    <n v="77"/>
    <x v="10"/>
    <x v="251"/>
    <x v="35"/>
    <x v="8"/>
    <n v="0"/>
    <n v="0"/>
    <n v="1.1999999999999993"/>
  </r>
  <r>
    <n v="270"/>
    <n v="20240909"/>
    <n v="4.2"/>
    <n v="15.7"/>
    <n v="1254"/>
    <n v="2.1"/>
    <n v="1005"/>
    <n v="81"/>
    <x v="10"/>
    <x v="252"/>
    <x v="36"/>
    <x v="8"/>
    <n v="2.3000000000000007"/>
    <n v="1.8400000000000007"/>
    <n v="0"/>
  </r>
  <r>
    <n v="270"/>
    <n v="20240910"/>
    <n v="5.5"/>
    <n v="14.3"/>
    <n v="493"/>
    <n v="15.7"/>
    <n v="1004.5"/>
    <n v="84"/>
    <x v="10"/>
    <x v="253"/>
    <x v="36"/>
    <x v="8"/>
    <n v="3.6999999999999993"/>
    <n v="2.9599999999999995"/>
    <n v="0"/>
  </r>
  <r>
    <n v="270"/>
    <n v="20240911"/>
    <n v="3.6"/>
    <n v="10.199999999999999"/>
    <n v="653"/>
    <n v="12.4"/>
    <n v="1003.6"/>
    <n v="83"/>
    <x v="10"/>
    <x v="254"/>
    <x v="36"/>
    <x v="8"/>
    <n v="7.8000000000000007"/>
    <n v="6.2400000000000011"/>
    <n v="0"/>
  </r>
  <r>
    <n v="270"/>
    <n v="20240912"/>
    <n v="2.5"/>
    <n v="10.6"/>
    <n v="1263"/>
    <n v="7.9"/>
    <n v="1012.4"/>
    <n v="85"/>
    <x v="10"/>
    <x v="255"/>
    <x v="36"/>
    <x v="8"/>
    <n v="7.4"/>
    <n v="5.9200000000000008"/>
    <n v="0"/>
  </r>
  <r>
    <n v="270"/>
    <n v="20240913"/>
    <n v="3.8"/>
    <n v="12"/>
    <n v="1682"/>
    <n v="0.4"/>
    <n v="1025"/>
    <n v="79"/>
    <x v="10"/>
    <x v="256"/>
    <x v="36"/>
    <x v="8"/>
    <n v="6"/>
    <n v="4.8000000000000007"/>
    <n v="0"/>
  </r>
  <r>
    <n v="270"/>
    <n v="20240914"/>
    <n v="2.2999999999999998"/>
    <n v="11.9"/>
    <n v="1586"/>
    <n v="0"/>
    <n v="1029.7"/>
    <n v="76"/>
    <x v="10"/>
    <x v="257"/>
    <x v="36"/>
    <x v="8"/>
    <n v="6.1"/>
    <n v="4.88"/>
    <n v="0"/>
  </r>
  <r>
    <n v="270"/>
    <n v="20240915"/>
    <n v="3.2"/>
    <n v="14.8"/>
    <n v="1583"/>
    <n v="0.1"/>
    <n v="1025.9000000000001"/>
    <n v="81"/>
    <x v="10"/>
    <x v="258"/>
    <x v="36"/>
    <x v="8"/>
    <n v="3.1999999999999993"/>
    <n v="2.5599999999999996"/>
    <n v="0"/>
  </r>
  <r>
    <n v="270"/>
    <n v="20240916"/>
    <n v="3.8"/>
    <n v="15.2"/>
    <n v="1346"/>
    <n v="0.7"/>
    <n v="1026.5"/>
    <n v="86"/>
    <x v="10"/>
    <x v="259"/>
    <x v="37"/>
    <x v="8"/>
    <n v="2.8000000000000007"/>
    <n v="2.2400000000000007"/>
    <n v="0"/>
  </r>
  <r>
    <n v="270"/>
    <n v="20240917"/>
    <n v="5.5"/>
    <n v="16.100000000000001"/>
    <n v="1064"/>
    <n v="-0.1"/>
    <n v="1030.9000000000001"/>
    <n v="85"/>
    <x v="10"/>
    <x v="260"/>
    <x v="37"/>
    <x v="8"/>
    <n v="1.8999999999999986"/>
    <n v="1.5199999999999989"/>
    <n v="0"/>
  </r>
  <r>
    <n v="270"/>
    <n v="20240918"/>
    <n v="5.5"/>
    <n v="15.8"/>
    <n v="1391"/>
    <n v="0"/>
    <n v="1029.9000000000001"/>
    <n v="92"/>
    <x v="10"/>
    <x v="261"/>
    <x v="37"/>
    <x v="8"/>
    <n v="2.1999999999999993"/>
    <n v="1.7599999999999996"/>
    <n v="0"/>
  </r>
  <r>
    <n v="270"/>
    <n v="20240919"/>
    <n v="4.8"/>
    <n v="15.5"/>
    <n v="1338"/>
    <n v="0"/>
    <n v="1026.8"/>
    <n v="94"/>
    <x v="10"/>
    <x v="262"/>
    <x v="37"/>
    <x v="8"/>
    <n v="2.5"/>
    <n v="2"/>
    <n v="0"/>
  </r>
  <r>
    <n v="270"/>
    <n v="20240920"/>
    <n v="5"/>
    <n v="17.2"/>
    <n v="1464"/>
    <n v="0"/>
    <n v="1023.9"/>
    <n v="79"/>
    <x v="10"/>
    <x v="263"/>
    <x v="37"/>
    <x v="8"/>
    <n v="0.80000000000000071"/>
    <n v="0.64000000000000057"/>
    <n v="0"/>
  </r>
  <r>
    <n v="270"/>
    <n v="20240921"/>
    <n v="3.2"/>
    <n v="15.9"/>
    <n v="1467"/>
    <n v="0"/>
    <n v="1020.7"/>
    <n v="77"/>
    <x v="10"/>
    <x v="264"/>
    <x v="37"/>
    <x v="8"/>
    <n v="2.0999999999999996"/>
    <n v="1.6799999999999997"/>
    <n v="0"/>
  </r>
  <r>
    <n v="270"/>
    <n v="20240922"/>
    <n v="1.9"/>
    <n v="15.9"/>
    <n v="1179"/>
    <n v="0"/>
    <n v="1014.8"/>
    <n v="86"/>
    <x v="10"/>
    <x v="265"/>
    <x v="37"/>
    <x v="8"/>
    <n v="2.0999999999999996"/>
    <n v="1.6799999999999997"/>
    <n v="0"/>
  </r>
  <r>
    <n v="270"/>
    <n v="20240923"/>
    <n v="3"/>
    <n v="16.399999999999999"/>
    <n v="916"/>
    <n v="-0.1"/>
    <n v="1006.8"/>
    <n v="85"/>
    <x v="10"/>
    <x v="266"/>
    <x v="38"/>
    <x v="8"/>
    <n v="1.6000000000000014"/>
    <n v="1.2800000000000011"/>
    <n v="0"/>
  </r>
  <r>
    <n v="270"/>
    <n v="20240924"/>
    <n v="4.4000000000000004"/>
    <n v="14.1"/>
    <n v="800"/>
    <n v="0.9"/>
    <n v="1001.4"/>
    <n v="90"/>
    <x v="10"/>
    <x v="267"/>
    <x v="38"/>
    <x v="8"/>
    <n v="3.9000000000000004"/>
    <n v="3.1200000000000006"/>
    <n v="0"/>
  </r>
  <r>
    <n v="270"/>
    <n v="20240925"/>
    <n v="3.9"/>
    <n v="14"/>
    <n v="519"/>
    <n v="1"/>
    <n v="1000"/>
    <n v="81"/>
    <x v="10"/>
    <x v="268"/>
    <x v="38"/>
    <x v="8"/>
    <n v="4"/>
    <n v="3.2"/>
    <n v="0"/>
  </r>
  <r>
    <n v="270"/>
    <n v="20240926"/>
    <n v="5.7"/>
    <n v="15.5"/>
    <n v="897"/>
    <n v="13.9"/>
    <n v="987.9"/>
    <n v="88"/>
    <x v="10"/>
    <x v="269"/>
    <x v="38"/>
    <x v="8"/>
    <n v="2.5"/>
    <n v="2"/>
    <n v="0"/>
  </r>
  <r>
    <n v="270"/>
    <n v="20240927"/>
    <n v="10.7"/>
    <n v="12.6"/>
    <n v="294"/>
    <n v="15.2"/>
    <n v="993.8"/>
    <n v="81"/>
    <x v="10"/>
    <x v="270"/>
    <x v="38"/>
    <x v="8"/>
    <n v="5.4"/>
    <n v="4.32"/>
    <n v="0"/>
  </r>
  <r>
    <n v="270"/>
    <n v="20240928"/>
    <n v="5.2"/>
    <n v="10.199999999999999"/>
    <n v="1141"/>
    <n v="2.9"/>
    <n v="1018.9"/>
    <n v="78"/>
    <x v="10"/>
    <x v="271"/>
    <x v="38"/>
    <x v="8"/>
    <n v="7.8000000000000007"/>
    <n v="6.2400000000000011"/>
    <n v="0"/>
  </r>
  <r>
    <n v="270"/>
    <n v="20240929"/>
    <n v="3.8"/>
    <n v="10.9"/>
    <n v="1261"/>
    <n v="0.7"/>
    <n v="1024.9000000000001"/>
    <n v="77"/>
    <x v="10"/>
    <x v="272"/>
    <x v="38"/>
    <x v="8"/>
    <n v="7.1"/>
    <n v="5.68"/>
    <n v="0"/>
  </r>
  <r>
    <n v="270"/>
    <n v="20240930"/>
    <n v="6.9"/>
    <n v="11.5"/>
    <n v="863"/>
    <n v="18.3"/>
    <n v="1009.7"/>
    <n v="81"/>
    <x v="10"/>
    <x v="273"/>
    <x v="39"/>
    <x v="8"/>
    <n v="6.5"/>
    <n v="5.2"/>
    <n v="0"/>
  </r>
  <r>
    <n v="273"/>
    <n v="20240101"/>
    <n v="6.5"/>
    <n v="7.2"/>
    <n v="148"/>
    <n v="8.6999999999999993"/>
    <m/>
    <n v="85"/>
    <x v="11"/>
    <x v="0"/>
    <x v="0"/>
    <x v="0"/>
    <n v="10.8"/>
    <n v="11.880000000000003"/>
    <n v="0"/>
  </r>
  <r>
    <n v="273"/>
    <n v="20240102"/>
    <n v="7"/>
    <n v="9.6"/>
    <n v="78"/>
    <n v="21.6"/>
    <m/>
    <n v="90"/>
    <x v="11"/>
    <x v="1"/>
    <x v="0"/>
    <x v="0"/>
    <n v="8.4"/>
    <n v="9.240000000000002"/>
    <n v="0"/>
  </r>
  <r>
    <n v="273"/>
    <n v="20240103"/>
    <n v="6.6"/>
    <n v="8.9"/>
    <n v="125"/>
    <n v="4.3"/>
    <m/>
    <n v="89"/>
    <x v="11"/>
    <x v="2"/>
    <x v="0"/>
    <x v="0"/>
    <n v="9.1"/>
    <n v="10.01"/>
    <n v="0"/>
  </r>
  <r>
    <n v="273"/>
    <n v="20240104"/>
    <n v="3.4"/>
    <n v="5.5"/>
    <n v="139"/>
    <n v="3.6"/>
    <m/>
    <n v="87"/>
    <x v="11"/>
    <x v="3"/>
    <x v="0"/>
    <x v="0"/>
    <n v="12.5"/>
    <n v="13.750000000000002"/>
    <n v="0"/>
  </r>
  <r>
    <n v="273"/>
    <n v="20240105"/>
    <n v="4.3"/>
    <n v="5.3"/>
    <n v="93"/>
    <n v="11.4"/>
    <m/>
    <n v="95"/>
    <x v="11"/>
    <x v="4"/>
    <x v="0"/>
    <x v="0"/>
    <n v="12.7"/>
    <n v="13.97"/>
    <n v="0"/>
  </r>
  <r>
    <n v="273"/>
    <n v="20240106"/>
    <n v="4.5999999999999996"/>
    <n v="1.5"/>
    <n v="65"/>
    <n v="0.3"/>
    <m/>
    <n v="90"/>
    <x v="11"/>
    <x v="5"/>
    <x v="0"/>
    <x v="0"/>
    <n v="16.5"/>
    <n v="18.150000000000002"/>
    <n v="0"/>
  </r>
  <r>
    <n v="273"/>
    <n v="20240107"/>
    <n v="5.0999999999999996"/>
    <n v="-0.6"/>
    <n v="305"/>
    <n v="-0.1"/>
    <m/>
    <n v="80"/>
    <x v="11"/>
    <x v="6"/>
    <x v="0"/>
    <x v="0"/>
    <n v="18.600000000000001"/>
    <n v="20.460000000000004"/>
    <n v="0"/>
  </r>
  <r>
    <n v="273"/>
    <n v="20240108"/>
    <n v="5.5"/>
    <n v="-1.6"/>
    <n v="244"/>
    <n v="0"/>
    <m/>
    <n v="75"/>
    <x v="11"/>
    <x v="7"/>
    <x v="1"/>
    <x v="0"/>
    <n v="19.600000000000001"/>
    <n v="21.560000000000002"/>
    <n v="0"/>
  </r>
  <r>
    <n v="273"/>
    <n v="20240109"/>
    <n v="5.2"/>
    <n v="-3.5"/>
    <n v="403"/>
    <n v="0"/>
    <m/>
    <n v="72"/>
    <x v="11"/>
    <x v="8"/>
    <x v="1"/>
    <x v="0"/>
    <n v="21.5"/>
    <n v="23.650000000000002"/>
    <n v="0"/>
  </r>
  <r>
    <n v="273"/>
    <n v="20240110"/>
    <n v="3.8"/>
    <n v="-3.5"/>
    <n v="398"/>
    <n v="0"/>
    <m/>
    <n v="74"/>
    <x v="11"/>
    <x v="9"/>
    <x v="1"/>
    <x v="0"/>
    <n v="21.5"/>
    <n v="23.650000000000002"/>
    <n v="0"/>
  </r>
  <r>
    <n v="273"/>
    <n v="20240111"/>
    <n v="1.8"/>
    <n v="-1.4"/>
    <n v="113"/>
    <n v="-0.1"/>
    <m/>
    <n v="91"/>
    <x v="11"/>
    <x v="10"/>
    <x v="1"/>
    <x v="0"/>
    <n v="19.399999999999999"/>
    <n v="21.34"/>
    <n v="0"/>
  </r>
  <r>
    <n v="273"/>
    <n v="20240112"/>
    <n v="2.2000000000000002"/>
    <n v="2.4"/>
    <n v="167"/>
    <n v="0.4"/>
    <m/>
    <n v="94"/>
    <x v="11"/>
    <x v="11"/>
    <x v="1"/>
    <x v="0"/>
    <n v="15.6"/>
    <n v="17.16"/>
    <n v="0"/>
  </r>
  <r>
    <n v="273"/>
    <n v="20240113"/>
    <n v="3.5"/>
    <n v="2.9"/>
    <n v="138"/>
    <n v="1.4"/>
    <m/>
    <n v="95"/>
    <x v="11"/>
    <x v="12"/>
    <x v="1"/>
    <x v="0"/>
    <n v="15.1"/>
    <n v="16.61"/>
    <n v="0"/>
  </r>
  <r>
    <n v="273"/>
    <n v="20240114"/>
    <n v="3.8"/>
    <n v="2.8"/>
    <n v="126"/>
    <n v="2.2000000000000002"/>
    <m/>
    <n v="90"/>
    <x v="11"/>
    <x v="13"/>
    <x v="1"/>
    <x v="0"/>
    <n v="15.2"/>
    <n v="16.72"/>
    <n v="0"/>
  </r>
  <r>
    <n v="273"/>
    <n v="20240115"/>
    <n v="5.3"/>
    <n v="1.7"/>
    <n v="292"/>
    <n v="3.9"/>
    <m/>
    <n v="86"/>
    <x v="11"/>
    <x v="14"/>
    <x v="2"/>
    <x v="0"/>
    <n v="16.3"/>
    <n v="17.930000000000003"/>
    <n v="0"/>
  </r>
  <r>
    <n v="273"/>
    <n v="20240116"/>
    <n v="4.5"/>
    <n v="0.4"/>
    <n v="262"/>
    <n v="0.5"/>
    <m/>
    <n v="84"/>
    <x v="11"/>
    <x v="15"/>
    <x v="2"/>
    <x v="0"/>
    <n v="17.600000000000001"/>
    <n v="19.360000000000003"/>
    <n v="0"/>
  </r>
  <r>
    <n v="273"/>
    <n v="20240117"/>
    <n v="3"/>
    <n v="-0.9"/>
    <n v="219"/>
    <n v="0"/>
    <m/>
    <n v="82"/>
    <x v="11"/>
    <x v="16"/>
    <x v="2"/>
    <x v="0"/>
    <n v="18.899999999999999"/>
    <n v="20.79"/>
    <n v="0"/>
  </r>
  <r>
    <n v="273"/>
    <n v="20240118"/>
    <n v="2"/>
    <n v="-0.7"/>
    <n v="507"/>
    <n v="0.1"/>
    <m/>
    <n v="88"/>
    <x v="11"/>
    <x v="17"/>
    <x v="2"/>
    <x v="0"/>
    <n v="18.7"/>
    <n v="20.57"/>
    <n v="0"/>
  </r>
  <r>
    <n v="273"/>
    <n v="20240119"/>
    <n v="4"/>
    <n v="0.4"/>
    <n v="448"/>
    <n v="1.1000000000000001"/>
    <m/>
    <n v="88"/>
    <x v="11"/>
    <x v="18"/>
    <x v="2"/>
    <x v="0"/>
    <n v="17.600000000000001"/>
    <n v="19.360000000000003"/>
    <n v="0"/>
  </r>
  <r>
    <n v="273"/>
    <n v="20240120"/>
    <n v="5.8"/>
    <n v="0.2"/>
    <n v="325"/>
    <n v="0"/>
    <m/>
    <n v="80"/>
    <x v="11"/>
    <x v="19"/>
    <x v="2"/>
    <x v="0"/>
    <n v="17.8"/>
    <n v="19.580000000000002"/>
    <n v="0"/>
  </r>
  <r>
    <n v="273"/>
    <n v="20240121"/>
    <n v="8.4"/>
    <n v="3.3"/>
    <n v="107"/>
    <n v="0.1"/>
    <m/>
    <n v="74"/>
    <x v="11"/>
    <x v="20"/>
    <x v="2"/>
    <x v="0"/>
    <n v="14.7"/>
    <n v="16.170000000000002"/>
    <n v="0"/>
  </r>
  <r>
    <n v="273"/>
    <n v="20240122"/>
    <n v="9"/>
    <n v="8.6999999999999993"/>
    <n v="347"/>
    <n v="4"/>
    <m/>
    <n v="82"/>
    <x v="11"/>
    <x v="21"/>
    <x v="3"/>
    <x v="0"/>
    <n v="9.3000000000000007"/>
    <n v="10.230000000000002"/>
    <n v="0"/>
  </r>
  <r>
    <n v="273"/>
    <n v="20240123"/>
    <n v="7.4"/>
    <n v="7.5"/>
    <n v="348"/>
    <n v="5.4"/>
    <m/>
    <n v="84"/>
    <x v="11"/>
    <x v="22"/>
    <x v="3"/>
    <x v="0"/>
    <n v="10.5"/>
    <n v="11.55"/>
    <n v="0"/>
  </r>
  <r>
    <n v="273"/>
    <n v="20240124"/>
    <n v="9"/>
    <n v="9.1"/>
    <n v="382"/>
    <n v="0.3"/>
    <m/>
    <n v="79"/>
    <x v="11"/>
    <x v="23"/>
    <x v="3"/>
    <x v="0"/>
    <n v="8.9"/>
    <n v="9.7900000000000009"/>
    <n v="0"/>
  </r>
  <r>
    <n v="273"/>
    <n v="20240125"/>
    <n v="3.6"/>
    <n v="6.5"/>
    <n v="315"/>
    <n v="0.3"/>
    <m/>
    <n v="91"/>
    <x v="11"/>
    <x v="24"/>
    <x v="3"/>
    <x v="0"/>
    <n v="11.5"/>
    <n v="12.65"/>
    <n v="0"/>
  </r>
  <r>
    <n v="273"/>
    <n v="20240126"/>
    <n v="7.1"/>
    <n v="7.7"/>
    <n v="289"/>
    <n v="5.3"/>
    <m/>
    <n v="85"/>
    <x v="11"/>
    <x v="25"/>
    <x v="3"/>
    <x v="0"/>
    <n v="10.3"/>
    <n v="11.330000000000002"/>
    <n v="0"/>
  </r>
  <r>
    <n v="273"/>
    <n v="20240127"/>
    <n v="3.1"/>
    <n v="4"/>
    <n v="496"/>
    <n v="0"/>
    <m/>
    <n v="86"/>
    <x v="11"/>
    <x v="26"/>
    <x v="3"/>
    <x v="0"/>
    <n v="14"/>
    <n v="15.400000000000002"/>
    <n v="0"/>
  </r>
  <r>
    <n v="273"/>
    <n v="20240128"/>
    <n v="4.3"/>
    <n v="4.5"/>
    <n v="550"/>
    <n v="0"/>
    <m/>
    <n v="74"/>
    <x v="11"/>
    <x v="27"/>
    <x v="3"/>
    <x v="0"/>
    <n v="13.5"/>
    <n v="14.850000000000001"/>
    <n v="0"/>
  </r>
  <r>
    <n v="273"/>
    <n v="20240129"/>
    <n v="2.7"/>
    <n v="6.4"/>
    <n v="365"/>
    <n v="0"/>
    <m/>
    <n v="83"/>
    <x v="11"/>
    <x v="28"/>
    <x v="4"/>
    <x v="0"/>
    <n v="11.6"/>
    <n v="12.76"/>
    <n v="0"/>
  </r>
  <r>
    <n v="273"/>
    <n v="20240130"/>
    <n v="4.5999999999999996"/>
    <n v="7.4"/>
    <n v="161"/>
    <n v="0.7"/>
    <m/>
    <n v="91"/>
    <x v="11"/>
    <x v="29"/>
    <x v="4"/>
    <x v="0"/>
    <n v="10.6"/>
    <n v="11.66"/>
    <n v="0"/>
  </r>
  <r>
    <n v="273"/>
    <n v="20240131"/>
    <n v="4.5999999999999996"/>
    <n v="5.9"/>
    <n v="126"/>
    <n v="3.8"/>
    <m/>
    <n v="84"/>
    <x v="11"/>
    <x v="30"/>
    <x v="4"/>
    <x v="0"/>
    <n v="12.1"/>
    <n v="13.31"/>
    <n v="0"/>
  </r>
  <r>
    <n v="273"/>
    <n v="20240201"/>
    <n v="4.2"/>
    <n v="6.1"/>
    <n v="547"/>
    <n v="0.4"/>
    <m/>
    <n v="86"/>
    <x v="11"/>
    <x v="31"/>
    <x v="4"/>
    <x v="1"/>
    <n v="11.9"/>
    <n v="13.090000000000002"/>
    <n v="0"/>
  </r>
  <r>
    <n v="273"/>
    <n v="20240202"/>
    <n v="5.9"/>
    <n v="7.7"/>
    <n v="249"/>
    <n v="-0.1"/>
    <m/>
    <n v="89"/>
    <x v="11"/>
    <x v="32"/>
    <x v="4"/>
    <x v="1"/>
    <n v="10.3"/>
    <n v="11.330000000000002"/>
    <n v="0"/>
  </r>
  <r>
    <n v="273"/>
    <n v="20240203"/>
    <n v="5.6"/>
    <n v="9.3000000000000007"/>
    <n v="306"/>
    <n v="-0.1"/>
    <m/>
    <n v="91"/>
    <x v="11"/>
    <x v="33"/>
    <x v="4"/>
    <x v="1"/>
    <n v="8.6999999999999993"/>
    <n v="9.57"/>
    <n v="0"/>
  </r>
  <r>
    <n v="273"/>
    <n v="20240204"/>
    <n v="6.6"/>
    <n v="8.9"/>
    <n v="147"/>
    <n v="0.5"/>
    <m/>
    <n v="87"/>
    <x v="11"/>
    <x v="34"/>
    <x v="4"/>
    <x v="1"/>
    <n v="9.1"/>
    <n v="10.01"/>
    <n v="0"/>
  </r>
  <r>
    <n v="273"/>
    <n v="20240205"/>
    <n v="8.6999999999999993"/>
    <n v="9.1999999999999993"/>
    <n v="204"/>
    <n v="0"/>
    <m/>
    <n v="84"/>
    <x v="11"/>
    <x v="35"/>
    <x v="5"/>
    <x v="1"/>
    <n v="8.8000000000000007"/>
    <n v="9.6800000000000015"/>
    <n v="0"/>
  </r>
  <r>
    <n v="273"/>
    <n v="20240206"/>
    <n v="8.6"/>
    <n v="9.8000000000000007"/>
    <n v="194"/>
    <n v="12.1"/>
    <m/>
    <n v="82"/>
    <x v="11"/>
    <x v="36"/>
    <x v="5"/>
    <x v="1"/>
    <n v="8.1999999999999993"/>
    <n v="9.02"/>
    <n v="0"/>
  </r>
  <r>
    <n v="273"/>
    <n v="20240207"/>
    <n v="2"/>
    <n v="4.5"/>
    <n v="478"/>
    <n v="0.3"/>
    <m/>
    <n v="80"/>
    <x v="11"/>
    <x v="37"/>
    <x v="5"/>
    <x v="1"/>
    <n v="13.5"/>
    <n v="14.850000000000001"/>
    <n v="0"/>
  </r>
  <r>
    <n v="273"/>
    <n v="20240208"/>
    <n v="4.0999999999999996"/>
    <n v="1.5"/>
    <n v="135"/>
    <n v="11.8"/>
    <m/>
    <n v="93"/>
    <x v="11"/>
    <x v="38"/>
    <x v="5"/>
    <x v="1"/>
    <n v="16.5"/>
    <n v="18.150000000000002"/>
    <n v="0"/>
  </r>
  <r>
    <n v="273"/>
    <n v="20240209"/>
    <n v="4.9000000000000004"/>
    <n v="8.9"/>
    <n v="220"/>
    <n v="5.2"/>
    <m/>
    <n v="91"/>
    <x v="11"/>
    <x v="39"/>
    <x v="5"/>
    <x v="1"/>
    <n v="9.1"/>
    <n v="10.01"/>
    <n v="0"/>
  </r>
  <r>
    <n v="273"/>
    <n v="20240210"/>
    <n v="3.4"/>
    <n v="9.8000000000000007"/>
    <n v="339"/>
    <n v="0.3"/>
    <m/>
    <n v="92"/>
    <x v="11"/>
    <x v="40"/>
    <x v="5"/>
    <x v="1"/>
    <n v="8.1999999999999993"/>
    <n v="9.02"/>
    <n v="0"/>
  </r>
  <r>
    <n v="273"/>
    <n v="20240211"/>
    <n v="2.9"/>
    <n v="8.8000000000000007"/>
    <n v="242"/>
    <n v="0.5"/>
    <m/>
    <n v="93"/>
    <x v="11"/>
    <x v="41"/>
    <x v="5"/>
    <x v="1"/>
    <n v="9.1999999999999993"/>
    <n v="10.119999999999999"/>
    <n v="0"/>
  </r>
  <r>
    <n v="273"/>
    <n v="20240212"/>
    <n v="3.4"/>
    <n v="7"/>
    <n v="545"/>
    <n v="1.5"/>
    <m/>
    <n v="89"/>
    <x v="11"/>
    <x v="42"/>
    <x v="6"/>
    <x v="1"/>
    <n v="11"/>
    <n v="12.100000000000001"/>
    <n v="0"/>
  </r>
  <r>
    <n v="273"/>
    <n v="20240213"/>
    <n v="4.8"/>
    <n v="6.5"/>
    <n v="524"/>
    <n v="3.9"/>
    <m/>
    <n v="86"/>
    <x v="11"/>
    <x v="43"/>
    <x v="6"/>
    <x v="1"/>
    <n v="11.5"/>
    <n v="12.65"/>
    <n v="0"/>
  </r>
  <r>
    <n v="273"/>
    <n v="20240214"/>
    <n v="5.3"/>
    <n v="10.6"/>
    <n v="160"/>
    <n v="8"/>
    <m/>
    <n v="96"/>
    <x v="11"/>
    <x v="44"/>
    <x v="6"/>
    <x v="1"/>
    <n v="7.4"/>
    <n v="8.14"/>
    <n v="0"/>
  </r>
  <r>
    <n v="273"/>
    <n v="20240215"/>
    <n v="4.3"/>
    <n v="12.3"/>
    <n v="207"/>
    <n v="1.6"/>
    <m/>
    <n v="91"/>
    <x v="11"/>
    <x v="45"/>
    <x v="6"/>
    <x v="1"/>
    <n v="5.6999999999999993"/>
    <n v="6.27"/>
    <n v="0"/>
  </r>
  <r>
    <n v="273"/>
    <n v="20240216"/>
    <n v="4.2"/>
    <n v="10.4"/>
    <n v="203"/>
    <n v="1.6"/>
    <m/>
    <n v="89"/>
    <x v="11"/>
    <x v="46"/>
    <x v="6"/>
    <x v="1"/>
    <n v="7.6"/>
    <n v="8.36"/>
    <n v="0"/>
  </r>
  <r>
    <n v="273"/>
    <n v="20240217"/>
    <n v="2.2000000000000002"/>
    <n v="8.6999999999999993"/>
    <n v="303"/>
    <n v="-0.1"/>
    <m/>
    <n v="93"/>
    <x v="11"/>
    <x v="47"/>
    <x v="6"/>
    <x v="1"/>
    <n v="9.3000000000000007"/>
    <n v="10.230000000000002"/>
    <n v="0"/>
  </r>
  <r>
    <n v="273"/>
    <n v="20240218"/>
    <n v="6.7"/>
    <n v="9.1"/>
    <n v="116"/>
    <n v="21.5"/>
    <m/>
    <n v="91"/>
    <x v="11"/>
    <x v="48"/>
    <x v="6"/>
    <x v="1"/>
    <n v="8.9"/>
    <n v="9.7900000000000009"/>
    <n v="0"/>
  </r>
  <r>
    <n v="273"/>
    <n v="20240219"/>
    <n v="4.4000000000000004"/>
    <n v="8.4"/>
    <n v="210"/>
    <n v="0.5"/>
    <m/>
    <n v="91"/>
    <x v="11"/>
    <x v="49"/>
    <x v="7"/>
    <x v="1"/>
    <n v="9.6"/>
    <n v="10.56"/>
    <n v="0"/>
  </r>
  <r>
    <n v="273"/>
    <n v="20240220"/>
    <n v="4.3"/>
    <n v="8.3000000000000007"/>
    <n v="449"/>
    <n v="-0.1"/>
    <m/>
    <n v="89"/>
    <x v="11"/>
    <x v="50"/>
    <x v="7"/>
    <x v="1"/>
    <n v="9.6999999999999993"/>
    <n v="10.67"/>
    <n v="0"/>
  </r>
  <r>
    <n v="273"/>
    <n v="20240221"/>
    <n v="6.1"/>
    <n v="9.1"/>
    <n v="209"/>
    <n v="3.7"/>
    <m/>
    <n v="89"/>
    <x v="11"/>
    <x v="51"/>
    <x v="7"/>
    <x v="1"/>
    <n v="8.9"/>
    <n v="9.7900000000000009"/>
    <n v="0"/>
  </r>
  <r>
    <n v="273"/>
    <n v="20240222"/>
    <n v="6.6"/>
    <n v="9.8000000000000007"/>
    <n v="368"/>
    <n v="8.5"/>
    <m/>
    <n v="89"/>
    <x v="11"/>
    <x v="52"/>
    <x v="7"/>
    <x v="1"/>
    <n v="8.1999999999999993"/>
    <n v="9.02"/>
    <n v="0"/>
  </r>
  <r>
    <n v="273"/>
    <n v="20240223"/>
    <n v="6.8"/>
    <n v="6.3"/>
    <n v="319"/>
    <n v="2.5"/>
    <m/>
    <n v="81"/>
    <x v="11"/>
    <x v="53"/>
    <x v="7"/>
    <x v="1"/>
    <n v="11.7"/>
    <n v="12.870000000000001"/>
    <n v="0"/>
  </r>
  <r>
    <n v="273"/>
    <n v="20240224"/>
    <n v="4.2"/>
    <n v="4.7"/>
    <n v="258"/>
    <n v="3.7"/>
    <m/>
    <n v="88"/>
    <x v="11"/>
    <x v="54"/>
    <x v="7"/>
    <x v="1"/>
    <n v="13.3"/>
    <n v="14.630000000000003"/>
    <n v="0"/>
  </r>
  <r>
    <n v="273"/>
    <n v="20240225"/>
    <n v="3"/>
    <n v="5.8"/>
    <n v="318"/>
    <n v="0.1"/>
    <m/>
    <n v="87"/>
    <x v="11"/>
    <x v="55"/>
    <x v="7"/>
    <x v="1"/>
    <n v="12.2"/>
    <n v="13.42"/>
    <n v="0"/>
  </r>
  <r>
    <n v="273"/>
    <n v="20240226"/>
    <n v="5.9"/>
    <n v="4.3"/>
    <n v="358"/>
    <n v="0"/>
    <m/>
    <n v="86"/>
    <x v="11"/>
    <x v="56"/>
    <x v="8"/>
    <x v="1"/>
    <n v="13.7"/>
    <n v="15.07"/>
    <n v="0"/>
  </r>
  <r>
    <n v="273"/>
    <n v="20240227"/>
    <n v="2.2999999999999998"/>
    <n v="3.1"/>
    <n v="788"/>
    <n v="0"/>
    <m/>
    <n v="89"/>
    <x v="11"/>
    <x v="57"/>
    <x v="8"/>
    <x v="1"/>
    <n v="14.9"/>
    <n v="16.39"/>
    <n v="0"/>
  </r>
  <r>
    <n v="273"/>
    <n v="20240228"/>
    <n v="3.9"/>
    <n v="5.9"/>
    <n v="426"/>
    <n v="0.6"/>
    <m/>
    <n v="91"/>
    <x v="11"/>
    <x v="58"/>
    <x v="8"/>
    <x v="1"/>
    <n v="12.1"/>
    <n v="13.31"/>
    <n v="0"/>
  </r>
  <r>
    <n v="273"/>
    <n v="20240229"/>
    <n v="5.8"/>
    <n v="7.8"/>
    <n v="208"/>
    <n v="9.3000000000000007"/>
    <m/>
    <n v="92"/>
    <x v="11"/>
    <x v="59"/>
    <x v="8"/>
    <x v="1"/>
    <n v="10.199999999999999"/>
    <n v="11.22"/>
    <n v="0"/>
  </r>
  <r>
    <n v="273"/>
    <n v="20240301"/>
    <n v="5.9"/>
    <n v="8.3000000000000007"/>
    <n v="819"/>
    <n v="-0.1"/>
    <m/>
    <n v="75"/>
    <x v="11"/>
    <x v="60"/>
    <x v="8"/>
    <x v="2"/>
    <n v="9.6999999999999993"/>
    <n v="9.6999999999999993"/>
    <n v="0"/>
  </r>
  <r>
    <n v="273"/>
    <n v="20240302"/>
    <n v="5.6"/>
    <n v="9.1999999999999993"/>
    <n v="1092"/>
    <n v="-0.1"/>
    <m/>
    <n v="71"/>
    <x v="11"/>
    <x v="61"/>
    <x v="8"/>
    <x v="2"/>
    <n v="8.8000000000000007"/>
    <n v="8.8000000000000007"/>
    <n v="0"/>
  </r>
  <r>
    <n v="273"/>
    <n v="20240303"/>
    <n v="3"/>
    <n v="9.9"/>
    <n v="940"/>
    <n v="0"/>
    <m/>
    <n v="80"/>
    <x v="11"/>
    <x v="62"/>
    <x v="8"/>
    <x v="2"/>
    <n v="8.1"/>
    <n v="8.1"/>
    <n v="0"/>
  </r>
  <r>
    <n v="273"/>
    <n v="20240304"/>
    <n v="2.9"/>
    <n v="7.4"/>
    <n v="308"/>
    <n v="0"/>
    <m/>
    <n v="92"/>
    <x v="11"/>
    <x v="63"/>
    <x v="9"/>
    <x v="2"/>
    <n v="10.6"/>
    <n v="10.6"/>
    <n v="0"/>
  </r>
  <r>
    <n v="273"/>
    <n v="20240305"/>
    <n v="2.4"/>
    <n v="7.5"/>
    <n v="253"/>
    <n v="0.6"/>
    <m/>
    <n v="94"/>
    <x v="11"/>
    <x v="64"/>
    <x v="9"/>
    <x v="2"/>
    <n v="10.5"/>
    <n v="10.5"/>
    <n v="0"/>
  </r>
  <r>
    <n v="273"/>
    <n v="20240306"/>
    <n v="2.8"/>
    <n v="6.3"/>
    <n v="767"/>
    <n v="-0.1"/>
    <m/>
    <n v="89"/>
    <x v="11"/>
    <x v="65"/>
    <x v="9"/>
    <x v="2"/>
    <n v="11.7"/>
    <n v="11.7"/>
    <n v="0"/>
  </r>
  <r>
    <n v="273"/>
    <n v="20240307"/>
    <n v="4.7"/>
    <n v="3.8"/>
    <n v="868"/>
    <n v="0"/>
    <m/>
    <n v="87"/>
    <x v="11"/>
    <x v="66"/>
    <x v="9"/>
    <x v="2"/>
    <n v="14.2"/>
    <n v="14.2"/>
    <n v="0"/>
  </r>
  <r>
    <n v="273"/>
    <n v="20240308"/>
    <n v="6.3"/>
    <n v="4.4000000000000004"/>
    <n v="1261"/>
    <n v="0"/>
    <m/>
    <n v="75"/>
    <x v="11"/>
    <x v="67"/>
    <x v="9"/>
    <x v="2"/>
    <n v="13.6"/>
    <n v="13.6"/>
    <n v="0"/>
  </r>
  <r>
    <n v="273"/>
    <n v="20240309"/>
    <n v="5.7"/>
    <n v="6.3"/>
    <n v="1203"/>
    <n v="0"/>
    <m/>
    <n v="76"/>
    <x v="11"/>
    <x v="68"/>
    <x v="9"/>
    <x v="2"/>
    <n v="11.7"/>
    <n v="11.7"/>
    <n v="0"/>
  </r>
  <r>
    <n v="273"/>
    <n v="20240310"/>
    <n v="6.5"/>
    <n v="7.8"/>
    <n v="1005"/>
    <n v="0"/>
    <m/>
    <n v="78"/>
    <x v="11"/>
    <x v="69"/>
    <x v="9"/>
    <x v="2"/>
    <n v="10.199999999999999"/>
    <n v="10.199999999999999"/>
    <n v="0"/>
  </r>
  <r>
    <n v="273"/>
    <n v="20240311"/>
    <n v="2.5"/>
    <n v="7"/>
    <n v="212"/>
    <n v="1.4"/>
    <m/>
    <n v="91"/>
    <x v="11"/>
    <x v="70"/>
    <x v="10"/>
    <x v="2"/>
    <n v="11"/>
    <n v="11"/>
    <n v="0"/>
  </r>
  <r>
    <n v="273"/>
    <n v="20240312"/>
    <n v="3.2"/>
    <n v="7.7"/>
    <n v="282"/>
    <n v="0.6"/>
    <m/>
    <n v="91"/>
    <x v="11"/>
    <x v="71"/>
    <x v="10"/>
    <x v="2"/>
    <n v="10.3"/>
    <n v="10.3"/>
    <n v="0"/>
  </r>
  <r>
    <n v="273"/>
    <n v="20240313"/>
    <n v="4"/>
    <n v="10.199999999999999"/>
    <n v="284"/>
    <n v="0.7"/>
    <m/>
    <n v="90"/>
    <x v="11"/>
    <x v="72"/>
    <x v="10"/>
    <x v="2"/>
    <n v="7.8000000000000007"/>
    <n v="7.8000000000000007"/>
    <n v="0"/>
  </r>
  <r>
    <n v="273"/>
    <n v="20240314"/>
    <n v="4.4000000000000004"/>
    <n v="12.5"/>
    <n v="1211"/>
    <n v="0"/>
    <m/>
    <n v="78"/>
    <x v="11"/>
    <x v="73"/>
    <x v="10"/>
    <x v="2"/>
    <n v="5.5"/>
    <n v="5.5"/>
    <n v="0"/>
  </r>
  <r>
    <n v="273"/>
    <n v="20240315"/>
    <n v="5.3"/>
    <n v="12.5"/>
    <n v="659"/>
    <n v="1"/>
    <m/>
    <n v="83"/>
    <x v="11"/>
    <x v="74"/>
    <x v="10"/>
    <x v="2"/>
    <n v="5.5"/>
    <n v="5.5"/>
    <n v="0"/>
  </r>
  <r>
    <n v="273"/>
    <n v="20240316"/>
    <n v="4.4000000000000004"/>
    <n v="7.7"/>
    <n v="881"/>
    <n v="0.6"/>
    <m/>
    <n v="80"/>
    <x v="11"/>
    <x v="75"/>
    <x v="10"/>
    <x v="2"/>
    <n v="10.3"/>
    <n v="10.3"/>
    <n v="0"/>
  </r>
  <r>
    <n v="273"/>
    <n v="20240317"/>
    <n v="4.9000000000000004"/>
    <n v="8.3000000000000007"/>
    <n v="616"/>
    <n v="1.8"/>
    <m/>
    <n v="80"/>
    <x v="11"/>
    <x v="76"/>
    <x v="10"/>
    <x v="2"/>
    <n v="9.6999999999999993"/>
    <n v="9.6999999999999993"/>
    <n v="0"/>
  </r>
  <r>
    <n v="273"/>
    <n v="20240318"/>
    <n v="2.7"/>
    <n v="10"/>
    <n v="822"/>
    <n v="0.3"/>
    <m/>
    <n v="87"/>
    <x v="11"/>
    <x v="77"/>
    <x v="11"/>
    <x v="2"/>
    <n v="8"/>
    <n v="8"/>
    <n v="0"/>
  </r>
  <r>
    <n v="273"/>
    <n v="20240319"/>
    <n v="2.8"/>
    <n v="11.2"/>
    <n v="810"/>
    <n v="0.1"/>
    <m/>
    <n v="82"/>
    <x v="11"/>
    <x v="78"/>
    <x v="11"/>
    <x v="2"/>
    <n v="6.8000000000000007"/>
    <n v="6.8000000000000007"/>
    <n v="0"/>
  </r>
  <r>
    <n v="273"/>
    <n v="20240320"/>
    <n v="1.8"/>
    <n v="11.6"/>
    <n v="866"/>
    <n v="0.1"/>
    <m/>
    <n v="86"/>
    <x v="11"/>
    <x v="79"/>
    <x v="11"/>
    <x v="2"/>
    <n v="6.4"/>
    <n v="6.4"/>
    <n v="0"/>
  </r>
  <r>
    <n v="273"/>
    <n v="20240321"/>
    <n v="4.3"/>
    <n v="8.6999999999999993"/>
    <n v="513"/>
    <n v="-0.1"/>
    <m/>
    <n v="87"/>
    <x v="11"/>
    <x v="80"/>
    <x v="11"/>
    <x v="2"/>
    <n v="9.3000000000000007"/>
    <n v="9.3000000000000007"/>
    <n v="0"/>
  </r>
  <r>
    <n v="273"/>
    <n v="20240322"/>
    <n v="4"/>
    <n v="9.1999999999999993"/>
    <n v="282"/>
    <n v="2.2000000000000002"/>
    <m/>
    <n v="90"/>
    <x v="11"/>
    <x v="81"/>
    <x v="11"/>
    <x v="2"/>
    <n v="8.8000000000000007"/>
    <n v="8.8000000000000007"/>
    <n v="0"/>
  </r>
  <r>
    <n v="273"/>
    <n v="20240323"/>
    <n v="5.2"/>
    <n v="6.1"/>
    <n v="1065"/>
    <n v="2.2000000000000002"/>
    <m/>
    <n v="82"/>
    <x v="11"/>
    <x v="82"/>
    <x v="11"/>
    <x v="2"/>
    <n v="11.9"/>
    <n v="11.9"/>
    <n v="0"/>
  </r>
  <r>
    <n v="273"/>
    <n v="20240324"/>
    <n v="7.2"/>
    <n v="6.8"/>
    <n v="770"/>
    <n v="13.2"/>
    <m/>
    <n v="82"/>
    <x v="11"/>
    <x v="83"/>
    <x v="11"/>
    <x v="2"/>
    <n v="11.2"/>
    <n v="11.2"/>
    <n v="0"/>
  </r>
  <r>
    <n v="273"/>
    <n v="20240325"/>
    <n v="2.7"/>
    <n v="7.4"/>
    <n v="1434"/>
    <n v="-0.1"/>
    <m/>
    <n v="73"/>
    <x v="11"/>
    <x v="84"/>
    <x v="12"/>
    <x v="2"/>
    <n v="10.6"/>
    <n v="10.6"/>
    <n v="0"/>
  </r>
  <r>
    <n v="273"/>
    <n v="20240326"/>
    <n v="4.8"/>
    <n v="8.1"/>
    <n v="1014"/>
    <n v="-0.1"/>
    <m/>
    <n v="73"/>
    <x v="11"/>
    <x v="85"/>
    <x v="12"/>
    <x v="2"/>
    <n v="9.9"/>
    <n v="9.9"/>
    <n v="0"/>
  </r>
  <r>
    <n v="273"/>
    <n v="20240327"/>
    <n v="4"/>
    <n v="8.8000000000000007"/>
    <n v="424"/>
    <n v="0.5"/>
    <m/>
    <n v="81"/>
    <x v="11"/>
    <x v="86"/>
    <x v="12"/>
    <x v="2"/>
    <n v="9.1999999999999993"/>
    <n v="9.1999999999999993"/>
    <n v="0"/>
  </r>
  <r>
    <n v="273"/>
    <n v="20240328"/>
    <n v="5.3"/>
    <n v="8.4"/>
    <n v="705"/>
    <n v="1.8"/>
    <m/>
    <n v="76"/>
    <x v="11"/>
    <x v="87"/>
    <x v="12"/>
    <x v="2"/>
    <n v="9.6"/>
    <n v="9.6"/>
    <n v="0"/>
  </r>
  <r>
    <n v="273"/>
    <n v="20240329"/>
    <n v="5.0999999999999996"/>
    <n v="10.5"/>
    <n v="1160"/>
    <n v="-0.1"/>
    <m/>
    <n v="72"/>
    <x v="11"/>
    <x v="88"/>
    <x v="12"/>
    <x v="2"/>
    <n v="7.5"/>
    <n v="7.5"/>
    <n v="0"/>
  </r>
  <r>
    <n v="273"/>
    <n v="20240330"/>
    <n v="2.7"/>
    <n v="9.5"/>
    <n v="613"/>
    <n v="0.3"/>
    <m/>
    <n v="89"/>
    <x v="11"/>
    <x v="89"/>
    <x v="12"/>
    <x v="2"/>
    <n v="8.5"/>
    <n v="8.5"/>
    <n v="0"/>
  </r>
  <r>
    <n v="273"/>
    <n v="20240331"/>
    <n v="4.3"/>
    <n v="9.9"/>
    <n v="1299"/>
    <n v="5.5"/>
    <m/>
    <n v="88"/>
    <x v="11"/>
    <x v="90"/>
    <x v="12"/>
    <x v="2"/>
    <n v="8.1"/>
    <n v="8.1"/>
    <n v="0"/>
  </r>
  <r>
    <n v="273"/>
    <n v="20240401"/>
    <n v="3.1"/>
    <n v="9.5"/>
    <n v="640"/>
    <n v="-0.1"/>
    <m/>
    <n v="89"/>
    <x v="11"/>
    <x v="91"/>
    <x v="13"/>
    <x v="3"/>
    <n v="8.5"/>
    <n v="6.8000000000000007"/>
    <n v="0"/>
  </r>
  <r>
    <n v="273"/>
    <n v="20240402"/>
    <n v="4.2"/>
    <n v="9.3000000000000007"/>
    <n v="695"/>
    <n v="0.5"/>
    <m/>
    <n v="87"/>
    <x v="11"/>
    <x v="92"/>
    <x v="13"/>
    <x v="3"/>
    <n v="8.6999999999999993"/>
    <n v="6.96"/>
    <n v="0"/>
  </r>
  <r>
    <n v="273"/>
    <n v="20240403"/>
    <n v="4.4000000000000004"/>
    <n v="10.6"/>
    <n v="514"/>
    <n v="7.4"/>
    <m/>
    <n v="90"/>
    <x v="11"/>
    <x v="93"/>
    <x v="13"/>
    <x v="3"/>
    <n v="7.4"/>
    <n v="5.9200000000000008"/>
    <n v="0"/>
  </r>
  <r>
    <n v="273"/>
    <n v="20240404"/>
    <n v="5.9"/>
    <n v="11.3"/>
    <n v="972"/>
    <n v="6.4"/>
    <m/>
    <n v="85"/>
    <x v="11"/>
    <x v="94"/>
    <x v="13"/>
    <x v="3"/>
    <n v="6.6999999999999993"/>
    <n v="5.3599999999999994"/>
    <n v="0"/>
  </r>
  <r>
    <n v="273"/>
    <n v="20240405"/>
    <n v="5.5"/>
    <n v="13"/>
    <n v="918"/>
    <n v="6"/>
    <m/>
    <n v="83"/>
    <x v="11"/>
    <x v="95"/>
    <x v="13"/>
    <x v="3"/>
    <n v="5"/>
    <n v="4"/>
    <n v="0"/>
  </r>
  <r>
    <n v="273"/>
    <n v="20240406"/>
    <n v="4.8"/>
    <n v="17.100000000000001"/>
    <n v="1530"/>
    <n v="-0.1"/>
    <m/>
    <n v="72"/>
    <x v="11"/>
    <x v="96"/>
    <x v="13"/>
    <x v="3"/>
    <n v="0.89999999999999858"/>
    <n v="0.71999999999999886"/>
    <n v="0"/>
  </r>
  <r>
    <n v="273"/>
    <n v="20240407"/>
    <n v="4.8"/>
    <n v="15.7"/>
    <n v="1968"/>
    <n v="0.2"/>
    <m/>
    <n v="69"/>
    <x v="11"/>
    <x v="97"/>
    <x v="13"/>
    <x v="3"/>
    <n v="2.3000000000000007"/>
    <n v="1.8400000000000007"/>
    <n v="0"/>
  </r>
  <r>
    <n v="273"/>
    <n v="20240408"/>
    <n v="3.5"/>
    <n v="15"/>
    <n v="1113"/>
    <n v="-0.1"/>
    <m/>
    <n v="83"/>
    <x v="11"/>
    <x v="98"/>
    <x v="14"/>
    <x v="3"/>
    <n v="3"/>
    <n v="2.4000000000000004"/>
    <n v="0"/>
  </r>
  <r>
    <n v="273"/>
    <n v="20240409"/>
    <n v="7"/>
    <n v="11.7"/>
    <n v="916"/>
    <n v="3.7"/>
    <m/>
    <n v="77"/>
    <x v="11"/>
    <x v="99"/>
    <x v="14"/>
    <x v="3"/>
    <n v="6.3000000000000007"/>
    <n v="5.0400000000000009"/>
    <n v="0"/>
  </r>
  <r>
    <n v="273"/>
    <n v="20240410"/>
    <n v="4.5999999999999996"/>
    <n v="11.1"/>
    <n v="1984"/>
    <n v="0.2"/>
    <m/>
    <n v="67"/>
    <x v="11"/>
    <x v="100"/>
    <x v="14"/>
    <x v="3"/>
    <n v="6.9"/>
    <n v="5.5200000000000005"/>
    <n v="0"/>
  </r>
  <r>
    <n v="273"/>
    <n v="20240411"/>
    <n v="4.5"/>
    <n v="12.9"/>
    <n v="533"/>
    <n v="1"/>
    <m/>
    <n v="86"/>
    <x v="11"/>
    <x v="101"/>
    <x v="14"/>
    <x v="3"/>
    <n v="5.0999999999999996"/>
    <n v="4.08"/>
    <n v="0"/>
  </r>
  <r>
    <n v="273"/>
    <n v="20240412"/>
    <n v="4.8"/>
    <n v="14.6"/>
    <n v="1513"/>
    <n v="-0.1"/>
    <m/>
    <n v="78"/>
    <x v="11"/>
    <x v="102"/>
    <x v="14"/>
    <x v="3"/>
    <n v="3.4000000000000004"/>
    <n v="2.7200000000000006"/>
    <n v="0"/>
  </r>
  <r>
    <n v="273"/>
    <n v="20240413"/>
    <n v="4.8"/>
    <n v="16.100000000000001"/>
    <n v="1488"/>
    <n v="0"/>
    <m/>
    <n v="73"/>
    <x v="11"/>
    <x v="103"/>
    <x v="14"/>
    <x v="3"/>
    <n v="1.8999999999999986"/>
    <n v="1.5199999999999989"/>
    <n v="0"/>
  </r>
  <r>
    <n v="273"/>
    <n v="20240414"/>
    <n v="3.7"/>
    <n v="10.6"/>
    <n v="1846"/>
    <n v="0"/>
    <m/>
    <n v="68"/>
    <x v="11"/>
    <x v="104"/>
    <x v="14"/>
    <x v="3"/>
    <n v="7.4"/>
    <n v="5.9200000000000008"/>
    <n v="0"/>
  </r>
  <r>
    <n v="273"/>
    <n v="20240415"/>
    <n v="6.6"/>
    <n v="8.1"/>
    <n v="823"/>
    <n v="9.4"/>
    <m/>
    <n v="79"/>
    <x v="11"/>
    <x v="105"/>
    <x v="15"/>
    <x v="3"/>
    <n v="9.9"/>
    <n v="7.9200000000000008"/>
    <n v="0"/>
  </r>
  <r>
    <n v="273"/>
    <n v="20240416"/>
    <n v="6"/>
    <n v="7.9"/>
    <n v="1164"/>
    <n v="7.3"/>
    <m/>
    <n v="81"/>
    <x v="11"/>
    <x v="106"/>
    <x v="15"/>
    <x v="3"/>
    <n v="10.1"/>
    <n v="8.08"/>
    <n v="0"/>
  </r>
  <r>
    <n v="273"/>
    <n v="20240417"/>
    <n v="3.2"/>
    <n v="6.3"/>
    <n v="1454"/>
    <n v="7.7"/>
    <m/>
    <n v="83"/>
    <x v="11"/>
    <x v="107"/>
    <x v="15"/>
    <x v="3"/>
    <n v="11.7"/>
    <n v="9.36"/>
    <n v="0"/>
  </r>
  <r>
    <n v="273"/>
    <n v="20240418"/>
    <n v="4"/>
    <n v="7.4"/>
    <n v="1363"/>
    <n v="4.9000000000000004"/>
    <m/>
    <n v="77"/>
    <x v="11"/>
    <x v="108"/>
    <x v="15"/>
    <x v="3"/>
    <n v="10.6"/>
    <n v="8.48"/>
    <n v="0"/>
  </r>
  <r>
    <n v="273"/>
    <n v="20240419"/>
    <n v="6.7"/>
    <n v="8"/>
    <n v="1097"/>
    <n v="10.6"/>
    <m/>
    <n v="86"/>
    <x v="11"/>
    <x v="109"/>
    <x v="15"/>
    <x v="3"/>
    <n v="10"/>
    <n v="8"/>
    <n v="0"/>
  </r>
  <r>
    <n v="273"/>
    <n v="20240420"/>
    <n v="6.3"/>
    <n v="6.7"/>
    <n v="1488"/>
    <n v="2"/>
    <m/>
    <n v="80"/>
    <x v="11"/>
    <x v="110"/>
    <x v="15"/>
    <x v="3"/>
    <n v="11.3"/>
    <n v="9.0400000000000009"/>
    <n v="0"/>
  </r>
  <r>
    <n v="273"/>
    <n v="20240421"/>
    <n v="4.4000000000000004"/>
    <n v="6"/>
    <n v="1709"/>
    <n v="2.8"/>
    <m/>
    <n v="77"/>
    <x v="11"/>
    <x v="111"/>
    <x v="15"/>
    <x v="3"/>
    <n v="12"/>
    <n v="9.6000000000000014"/>
    <n v="0"/>
  </r>
  <r>
    <n v="273"/>
    <n v="20240422"/>
    <n v="3.7"/>
    <n v="5.0999999999999996"/>
    <n v="1804"/>
    <n v="0"/>
    <m/>
    <n v="70"/>
    <x v="11"/>
    <x v="112"/>
    <x v="16"/>
    <x v="3"/>
    <n v="12.9"/>
    <n v="10.32"/>
    <n v="0"/>
  </r>
  <r>
    <n v="273"/>
    <n v="20240423"/>
    <n v="2.9"/>
    <n v="5.2"/>
    <n v="1926"/>
    <n v="1.4"/>
    <m/>
    <n v="75"/>
    <x v="11"/>
    <x v="113"/>
    <x v="16"/>
    <x v="3"/>
    <n v="12.8"/>
    <n v="10.240000000000002"/>
    <n v="0"/>
  </r>
  <r>
    <n v="273"/>
    <n v="20240424"/>
    <n v="5.7"/>
    <n v="6.6"/>
    <n v="1512"/>
    <n v="4.0999999999999996"/>
    <m/>
    <n v="78"/>
    <x v="11"/>
    <x v="114"/>
    <x v="16"/>
    <x v="3"/>
    <n v="11.4"/>
    <n v="9.120000000000001"/>
    <n v="0"/>
  </r>
  <r>
    <n v="273"/>
    <n v="20240425"/>
    <n v="3.4"/>
    <n v="6"/>
    <n v="1024"/>
    <n v="5.0999999999999996"/>
    <m/>
    <n v="83"/>
    <x v="11"/>
    <x v="115"/>
    <x v="16"/>
    <x v="3"/>
    <n v="12"/>
    <n v="9.6000000000000014"/>
    <n v="0"/>
  </r>
  <r>
    <n v="273"/>
    <n v="20240426"/>
    <n v="3.1"/>
    <n v="7.9"/>
    <n v="1792"/>
    <n v="-0.1"/>
    <m/>
    <n v="77"/>
    <x v="11"/>
    <x v="116"/>
    <x v="16"/>
    <x v="3"/>
    <n v="10.1"/>
    <n v="8.08"/>
    <n v="0"/>
  </r>
  <r>
    <n v="273"/>
    <n v="20240427"/>
    <n v="3.4"/>
    <n v="11.6"/>
    <n v="1210"/>
    <n v="2"/>
    <m/>
    <n v="80"/>
    <x v="11"/>
    <x v="117"/>
    <x v="16"/>
    <x v="3"/>
    <n v="6.4"/>
    <n v="5.120000000000001"/>
    <n v="0"/>
  </r>
  <r>
    <n v="273"/>
    <n v="20240428"/>
    <n v="5.7"/>
    <n v="12.5"/>
    <n v="1105"/>
    <n v="0.5"/>
    <m/>
    <n v="73"/>
    <x v="11"/>
    <x v="118"/>
    <x v="16"/>
    <x v="3"/>
    <n v="5.5"/>
    <n v="4.4000000000000004"/>
    <n v="0"/>
  </r>
  <r>
    <n v="273"/>
    <n v="20240429"/>
    <n v="3.4"/>
    <n v="13.4"/>
    <n v="2151"/>
    <n v="-0.1"/>
    <m/>
    <n v="69"/>
    <x v="11"/>
    <x v="119"/>
    <x v="17"/>
    <x v="3"/>
    <n v="4.5999999999999996"/>
    <n v="3.6799999999999997"/>
    <n v="0"/>
  </r>
  <r>
    <n v="273"/>
    <n v="20240430"/>
    <n v="2.2999999999999998"/>
    <n v="16.5"/>
    <n v="1667"/>
    <n v="1.2"/>
    <m/>
    <n v="76"/>
    <x v="11"/>
    <x v="120"/>
    <x v="17"/>
    <x v="3"/>
    <n v="1.5"/>
    <n v="1.2000000000000002"/>
    <n v="0"/>
  </r>
  <r>
    <n v="273"/>
    <n v="20240501"/>
    <n v="3"/>
    <n v="19.7"/>
    <n v="2273"/>
    <n v="0"/>
    <m/>
    <n v="70"/>
    <x v="11"/>
    <x v="121"/>
    <x v="17"/>
    <x v="4"/>
    <n v="0"/>
    <n v="0"/>
    <n v="1.6999999999999993"/>
  </r>
  <r>
    <n v="273"/>
    <n v="20240502"/>
    <n v="4.5"/>
    <n v="19.100000000000001"/>
    <n v="2460"/>
    <n v="0"/>
    <m/>
    <n v="69"/>
    <x v="11"/>
    <x v="122"/>
    <x v="17"/>
    <x v="4"/>
    <n v="0"/>
    <n v="0"/>
    <n v="1.1000000000000014"/>
  </r>
  <r>
    <n v="273"/>
    <n v="20240503"/>
    <n v="4.0999999999999996"/>
    <n v="12.3"/>
    <n v="307"/>
    <n v="-0.1"/>
    <m/>
    <n v="88"/>
    <x v="11"/>
    <x v="123"/>
    <x v="17"/>
    <x v="4"/>
    <n v="5.6999999999999993"/>
    <n v="4.5599999999999996"/>
    <n v="0"/>
  </r>
  <r>
    <n v="273"/>
    <n v="20240504"/>
    <n v="3.1"/>
    <n v="12.7"/>
    <n v="1722"/>
    <n v="5.4"/>
    <m/>
    <n v="75"/>
    <x v="11"/>
    <x v="124"/>
    <x v="17"/>
    <x v="4"/>
    <n v="5.3000000000000007"/>
    <n v="4.2400000000000011"/>
    <n v="0"/>
  </r>
  <r>
    <n v="273"/>
    <n v="20240505"/>
    <n v="3.5"/>
    <n v="12"/>
    <n v="1620"/>
    <n v="0.2"/>
    <m/>
    <n v="83"/>
    <x v="11"/>
    <x v="125"/>
    <x v="17"/>
    <x v="4"/>
    <n v="6"/>
    <n v="4.8000000000000007"/>
    <n v="0"/>
  </r>
  <r>
    <n v="273"/>
    <n v="20240506"/>
    <n v="2.8"/>
    <n v="13.1"/>
    <n v="1999"/>
    <n v="0"/>
    <m/>
    <n v="75"/>
    <x v="11"/>
    <x v="126"/>
    <x v="18"/>
    <x v="4"/>
    <n v="4.9000000000000004"/>
    <n v="3.9200000000000004"/>
    <n v="0"/>
  </r>
  <r>
    <n v="273"/>
    <n v="20240507"/>
    <n v="3.5"/>
    <n v="13.2"/>
    <n v="2420"/>
    <n v="0"/>
    <m/>
    <n v="77"/>
    <x v="11"/>
    <x v="127"/>
    <x v="18"/>
    <x v="4"/>
    <n v="4.8000000000000007"/>
    <n v="3.8400000000000007"/>
    <n v="0"/>
  </r>
  <r>
    <n v="273"/>
    <n v="20240508"/>
    <n v="1.9"/>
    <n v="12.3"/>
    <n v="1329"/>
    <n v="0"/>
    <m/>
    <n v="79"/>
    <x v="11"/>
    <x v="128"/>
    <x v="18"/>
    <x v="4"/>
    <n v="5.6999999999999993"/>
    <n v="4.5599999999999996"/>
    <n v="0"/>
  </r>
  <r>
    <n v="273"/>
    <n v="20240509"/>
    <n v="1.7"/>
    <n v="12.1"/>
    <n v="1676"/>
    <n v="0"/>
    <m/>
    <n v="84"/>
    <x v="11"/>
    <x v="129"/>
    <x v="18"/>
    <x v="4"/>
    <n v="5.9"/>
    <n v="4.7200000000000006"/>
    <n v="0"/>
  </r>
  <r>
    <n v="273"/>
    <n v="20240510"/>
    <n v="2.2999999999999998"/>
    <n v="14.1"/>
    <n v="2387"/>
    <n v="0"/>
    <m/>
    <n v="79"/>
    <x v="11"/>
    <x v="130"/>
    <x v="18"/>
    <x v="4"/>
    <n v="3.9000000000000004"/>
    <n v="3.1200000000000006"/>
    <n v="0"/>
  </r>
  <r>
    <n v="273"/>
    <n v="20240511"/>
    <n v="3.9"/>
    <n v="16.399999999999999"/>
    <n v="2591"/>
    <n v="0"/>
    <m/>
    <n v="66"/>
    <x v="11"/>
    <x v="131"/>
    <x v="18"/>
    <x v="4"/>
    <n v="1.6000000000000014"/>
    <n v="1.2800000000000011"/>
    <n v="0"/>
  </r>
  <r>
    <n v="273"/>
    <n v="20240512"/>
    <n v="5.5"/>
    <n v="19"/>
    <n v="2677"/>
    <n v="0"/>
    <m/>
    <n v="59"/>
    <x v="11"/>
    <x v="132"/>
    <x v="18"/>
    <x v="4"/>
    <n v="0"/>
    <n v="0"/>
    <n v="1"/>
  </r>
  <r>
    <n v="273"/>
    <n v="20240513"/>
    <n v="3.8"/>
    <n v="20.399999999999999"/>
    <n v="2529"/>
    <n v="0"/>
    <m/>
    <n v="65"/>
    <x v="11"/>
    <x v="133"/>
    <x v="19"/>
    <x v="4"/>
    <n v="0"/>
    <n v="0"/>
    <n v="2.3999999999999986"/>
  </r>
  <r>
    <n v="273"/>
    <n v="20240514"/>
    <n v="5.9"/>
    <n v="22"/>
    <n v="2528"/>
    <n v="0"/>
    <m/>
    <n v="56"/>
    <x v="11"/>
    <x v="134"/>
    <x v="19"/>
    <x v="4"/>
    <n v="0"/>
    <n v="0"/>
    <n v="4"/>
  </r>
  <r>
    <n v="273"/>
    <n v="20240515"/>
    <n v="3.9"/>
    <n v="19.3"/>
    <n v="2223"/>
    <n v="0"/>
    <m/>
    <n v="65"/>
    <x v="11"/>
    <x v="135"/>
    <x v="19"/>
    <x v="4"/>
    <n v="0"/>
    <n v="0"/>
    <n v="1.3000000000000007"/>
  </r>
  <r>
    <n v="273"/>
    <n v="20240516"/>
    <n v="3.7"/>
    <n v="17.399999999999999"/>
    <n v="1369"/>
    <n v="4.4000000000000004"/>
    <m/>
    <n v="77"/>
    <x v="11"/>
    <x v="136"/>
    <x v="19"/>
    <x v="4"/>
    <n v="0.60000000000000142"/>
    <n v="0.48000000000000115"/>
    <n v="0"/>
  </r>
  <r>
    <n v="273"/>
    <n v="20240517"/>
    <n v="2.1"/>
    <n v="17.8"/>
    <n v="1602"/>
    <n v="0"/>
    <m/>
    <n v="81"/>
    <x v="11"/>
    <x v="137"/>
    <x v="19"/>
    <x v="4"/>
    <n v="0.19999999999999929"/>
    <n v="0.15999999999999945"/>
    <n v="0"/>
  </r>
  <r>
    <n v="273"/>
    <n v="20240518"/>
    <n v="2.8"/>
    <n v="18.100000000000001"/>
    <n v="2012"/>
    <n v="0"/>
    <m/>
    <n v="65"/>
    <x v="11"/>
    <x v="138"/>
    <x v="19"/>
    <x v="4"/>
    <n v="0"/>
    <n v="0"/>
    <n v="0.10000000000000142"/>
  </r>
  <r>
    <n v="273"/>
    <n v="20240519"/>
    <n v="4.2"/>
    <n v="17.399999999999999"/>
    <n v="2536"/>
    <n v="-0.1"/>
    <m/>
    <n v="68"/>
    <x v="11"/>
    <x v="139"/>
    <x v="19"/>
    <x v="4"/>
    <n v="0.60000000000000142"/>
    <n v="0.48000000000000115"/>
    <n v="0"/>
  </r>
  <r>
    <n v="273"/>
    <n v="20240520"/>
    <n v="3.5"/>
    <n v="16.2"/>
    <n v="1350"/>
    <n v="-0.1"/>
    <m/>
    <n v="81"/>
    <x v="11"/>
    <x v="140"/>
    <x v="20"/>
    <x v="4"/>
    <n v="1.8000000000000007"/>
    <n v="1.4400000000000006"/>
    <n v="0"/>
  </r>
  <r>
    <n v="273"/>
    <n v="20240521"/>
    <n v="4.2"/>
    <n v="19"/>
    <n v="2307"/>
    <n v="10.5"/>
    <m/>
    <n v="74"/>
    <x v="11"/>
    <x v="141"/>
    <x v="20"/>
    <x v="4"/>
    <n v="0"/>
    <n v="0"/>
    <n v="1"/>
  </r>
  <r>
    <n v="273"/>
    <n v="20240522"/>
    <n v="3.5"/>
    <n v="16.2"/>
    <n v="1048"/>
    <n v="7.8"/>
    <m/>
    <n v="83"/>
    <x v="11"/>
    <x v="142"/>
    <x v="20"/>
    <x v="4"/>
    <n v="1.8000000000000007"/>
    <n v="1.4400000000000006"/>
    <n v="0"/>
  </r>
  <r>
    <n v="273"/>
    <n v="20240523"/>
    <n v="3.1"/>
    <n v="15.2"/>
    <n v="1599"/>
    <n v="-0.1"/>
    <m/>
    <n v="81"/>
    <x v="11"/>
    <x v="143"/>
    <x v="20"/>
    <x v="4"/>
    <n v="2.8000000000000007"/>
    <n v="2.2400000000000007"/>
    <n v="0"/>
  </r>
  <r>
    <n v="273"/>
    <n v="20240524"/>
    <n v="2.7"/>
    <n v="15.7"/>
    <n v="1375"/>
    <n v="5.8"/>
    <m/>
    <n v="84"/>
    <x v="11"/>
    <x v="144"/>
    <x v="20"/>
    <x v="4"/>
    <n v="2.3000000000000007"/>
    <n v="1.8400000000000007"/>
    <n v="0"/>
  </r>
  <r>
    <n v="273"/>
    <n v="20240525"/>
    <n v="3.1"/>
    <n v="15.9"/>
    <n v="1480"/>
    <n v="7.1"/>
    <m/>
    <n v="88"/>
    <x v="11"/>
    <x v="145"/>
    <x v="20"/>
    <x v="4"/>
    <n v="2.0999999999999996"/>
    <n v="1.6799999999999997"/>
    <n v="0"/>
  </r>
  <r>
    <n v="273"/>
    <n v="20240526"/>
    <n v="3.3"/>
    <n v="16.399999999999999"/>
    <n v="1977"/>
    <n v="2.8"/>
    <m/>
    <n v="83"/>
    <x v="11"/>
    <x v="146"/>
    <x v="20"/>
    <x v="4"/>
    <n v="1.6000000000000014"/>
    <n v="1.2800000000000011"/>
    <n v="0"/>
  </r>
  <r>
    <n v="273"/>
    <n v="20240527"/>
    <n v="2.8"/>
    <n v="14.9"/>
    <n v="1715"/>
    <n v="1.8"/>
    <m/>
    <n v="77"/>
    <x v="11"/>
    <x v="147"/>
    <x v="21"/>
    <x v="4"/>
    <n v="3.0999999999999996"/>
    <n v="2.48"/>
    <n v="0"/>
  </r>
  <r>
    <n v="273"/>
    <n v="20240528"/>
    <n v="4"/>
    <n v="14.8"/>
    <n v="2154"/>
    <n v="9.1999999999999993"/>
    <m/>
    <n v="81"/>
    <x v="11"/>
    <x v="148"/>
    <x v="21"/>
    <x v="4"/>
    <n v="3.1999999999999993"/>
    <n v="2.5599999999999996"/>
    <n v="0"/>
  </r>
  <r>
    <n v="273"/>
    <n v="20240529"/>
    <n v="4"/>
    <n v="14.8"/>
    <n v="1268"/>
    <n v="16.2"/>
    <m/>
    <n v="87"/>
    <x v="11"/>
    <x v="149"/>
    <x v="21"/>
    <x v="4"/>
    <n v="3.1999999999999993"/>
    <n v="2.5599999999999996"/>
    <n v="0"/>
  </r>
  <r>
    <n v="273"/>
    <n v="20240530"/>
    <n v="2.7"/>
    <n v="15"/>
    <n v="1651"/>
    <n v="0.1"/>
    <m/>
    <n v="82"/>
    <x v="11"/>
    <x v="150"/>
    <x v="21"/>
    <x v="4"/>
    <n v="3"/>
    <n v="2.4000000000000004"/>
    <n v="0"/>
  </r>
  <r>
    <n v="273"/>
    <n v="20240531"/>
    <n v="3.5"/>
    <n v="15.6"/>
    <n v="1625"/>
    <n v="3.7"/>
    <m/>
    <n v="87"/>
    <x v="11"/>
    <x v="151"/>
    <x v="21"/>
    <x v="4"/>
    <n v="2.4000000000000004"/>
    <n v="1.9200000000000004"/>
    <n v="0"/>
  </r>
  <r>
    <n v="273"/>
    <n v="20240601"/>
    <n v="5.5"/>
    <n v="15.6"/>
    <n v="703"/>
    <n v="0"/>
    <m/>
    <n v="91"/>
    <x v="11"/>
    <x v="152"/>
    <x v="21"/>
    <x v="5"/>
    <n v="2.4000000000000004"/>
    <n v="1.9200000000000004"/>
    <n v="0"/>
  </r>
  <r>
    <n v="273"/>
    <n v="20240602"/>
    <n v="4.7"/>
    <n v="13.9"/>
    <n v="1524"/>
    <n v="0"/>
    <m/>
    <n v="74"/>
    <x v="11"/>
    <x v="153"/>
    <x v="21"/>
    <x v="5"/>
    <n v="4.0999999999999996"/>
    <n v="3.28"/>
    <n v="0"/>
  </r>
  <r>
    <n v="273"/>
    <n v="20240603"/>
    <n v="2.4"/>
    <n v="14.4"/>
    <n v="1053"/>
    <n v="-0.1"/>
    <m/>
    <n v="78"/>
    <x v="11"/>
    <x v="154"/>
    <x v="22"/>
    <x v="5"/>
    <n v="3.5999999999999996"/>
    <n v="2.88"/>
    <n v="0"/>
  </r>
  <r>
    <n v="273"/>
    <n v="20240604"/>
    <n v="3.1"/>
    <n v="16.399999999999999"/>
    <n v="1274"/>
    <n v="4.4000000000000004"/>
    <m/>
    <n v="82"/>
    <x v="11"/>
    <x v="155"/>
    <x v="22"/>
    <x v="5"/>
    <n v="1.6000000000000014"/>
    <n v="1.2800000000000011"/>
    <n v="0"/>
  </r>
  <r>
    <n v="273"/>
    <n v="20240605"/>
    <n v="4"/>
    <n v="12.6"/>
    <n v="2646"/>
    <n v="2.8"/>
    <m/>
    <n v="70"/>
    <x v="11"/>
    <x v="156"/>
    <x v="22"/>
    <x v="5"/>
    <n v="5.4"/>
    <n v="4.32"/>
    <n v="0"/>
  </r>
  <r>
    <n v="273"/>
    <n v="20240606"/>
    <n v="2.8"/>
    <n v="12.4"/>
    <n v="1473"/>
    <n v="0"/>
    <m/>
    <n v="73"/>
    <x v="11"/>
    <x v="157"/>
    <x v="22"/>
    <x v="5"/>
    <n v="5.6"/>
    <n v="4.4799999999999995"/>
    <n v="0"/>
  </r>
  <r>
    <n v="273"/>
    <n v="20240607"/>
    <n v="3.1"/>
    <n v="13.7"/>
    <n v="1920"/>
    <n v="0.6"/>
    <m/>
    <n v="72"/>
    <x v="11"/>
    <x v="158"/>
    <x v="22"/>
    <x v="5"/>
    <n v="4.3000000000000007"/>
    <n v="3.4400000000000008"/>
    <n v="0"/>
  </r>
  <r>
    <n v="273"/>
    <n v="20240608"/>
    <n v="3.8"/>
    <n v="12.9"/>
    <n v="1549"/>
    <n v="1.2"/>
    <m/>
    <n v="81"/>
    <x v="11"/>
    <x v="159"/>
    <x v="22"/>
    <x v="5"/>
    <n v="5.0999999999999996"/>
    <n v="4.08"/>
    <n v="0"/>
  </r>
  <r>
    <n v="273"/>
    <n v="20240609"/>
    <n v="4.0999999999999996"/>
    <n v="12.6"/>
    <n v="1622"/>
    <n v="-0.1"/>
    <m/>
    <n v="75"/>
    <x v="11"/>
    <x v="160"/>
    <x v="22"/>
    <x v="5"/>
    <n v="5.4"/>
    <n v="4.32"/>
    <n v="0"/>
  </r>
  <r>
    <n v="273"/>
    <n v="20240610"/>
    <n v="4"/>
    <n v="11.1"/>
    <n v="565"/>
    <n v="22"/>
    <m/>
    <n v="90"/>
    <x v="11"/>
    <x v="161"/>
    <x v="23"/>
    <x v="5"/>
    <n v="6.9"/>
    <n v="5.5200000000000005"/>
    <n v="0"/>
  </r>
  <r>
    <n v="273"/>
    <n v="20240611"/>
    <n v="4.5"/>
    <n v="11.8"/>
    <n v="2110"/>
    <n v="4"/>
    <m/>
    <n v="79"/>
    <x v="11"/>
    <x v="162"/>
    <x v="23"/>
    <x v="5"/>
    <n v="6.1999999999999993"/>
    <n v="4.96"/>
    <n v="0"/>
  </r>
  <r>
    <n v="273"/>
    <n v="20240612"/>
    <n v="3.7"/>
    <n v="11.4"/>
    <n v="1774"/>
    <n v="4.5999999999999996"/>
    <m/>
    <n v="79"/>
    <x v="11"/>
    <x v="163"/>
    <x v="23"/>
    <x v="5"/>
    <n v="6.6"/>
    <n v="5.28"/>
    <n v="0"/>
  </r>
  <r>
    <n v="273"/>
    <n v="20240613"/>
    <n v="2.4"/>
    <n v="14.1"/>
    <n v="1776"/>
    <n v="0.3"/>
    <m/>
    <n v="75"/>
    <x v="11"/>
    <x v="164"/>
    <x v="23"/>
    <x v="5"/>
    <n v="3.9000000000000004"/>
    <n v="3.1200000000000006"/>
    <n v="0"/>
  </r>
  <r>
    <n v="273"/>
    <n v="20240614"/>
    <n v="3.9"/>
    <n v="14.8"/>
    <n v="934"/>
    <n v="7.4"/>
    <m/>
    <n v="84"/>
    <x v="11"/>
    <x v="165"/>
    <x v="23"/>
    <x v="5"/>
    <n v="3.1999999999999993"/>
    <n v="2.5599999999999996"/>
    <n v="0"/>
  </r>
  <r>
    <n v="273"/>
    <n v="20240615"/>
    <n v="5"/>
    <n v="14.3"/>
    <n v="1613"/>
    <n v="2.8"/>
    <m/>
    <n v="80"/>
    <x v="11"/>
    <x v="166"/>
    <x v="23"/>
    <x v="5"/>
    <n v="3.6999999999999993"/>
    <n v="2.9599999999999995"/>
    <n v="0"/>
  </r>
  <r>
    <n v="273"/>
    <n v="20240616"/>
    <n v="4.2"/>
    <n v="14.3"/>
    <n v="1686"/>
    <n v="7.6"/>
    <m/>
    <n v="84"/>
    <x v="11"/>
    <x v="167"/>
    <x v="23"/>
    <x v="5"/>
    <n v="3.6999999999999993"/>
    <n v="2.9599999999999995"/>
    <n v="0"/>
  </r>
  <r>
    <n v="273"/>
    <n v="20240617"/>
    <n v="2.6"/>
    <n v="15.5"/>
    <n v="2268"/>
    <n v="0.5"/>
    <m/>
    <n v="78"/>
    <x v="11"/>
    <x v="168"/>
    <x v="24"/>
    <x v="5"/>
    <n v="2.5"/>
    <n v="2"/>
    <n v="0"/>
  </r>
  <r>
    <n v="273"/>
    <n v="20240618"/>
    <n v="1.3"/>
    <n v="14.8"/>
    <n v="893"/>
    <n v="0.9"/>
    <m/>
    <n v="87"/>
    <x v="11"/>
    <x v="169"/>
    <x v="24"/>
    <x v="5"/>
    <n v="3.1999999999999993"/>
    <n v="2.5599999999999996"/>
    <n v="0"/>
  </r>
  <r>
    <n v="273"/>
    <n v="20240619"/>
    <n v="3"/>
    <n v="14.6"/>
    <n v="2500"/>
    <n v="0"/>
    <m/>
    <n v="78"/>
    <x v="11"/>
    <x v="170"/>
    <x v="24"/>
    <x v="5"/>
    <n v="3.4000000000000004"/>
    <n v="2.7200000000000006"/>
    <n v="0"/>
  </r>
  <r>
    <n v="273"/>
    <n v="20240620"/>
    <n v="2.4"/>
    <n v="15.4"/>
    <n v="2078"/>
    <n v="-0.1"/>
    <m/>
    <n v="78"/>
    <x v="11"/>
    <x v="171"/>
    <x v="24"/>
    <x v="5"/>
    <n v="2.5999999999999996"/>
    <n v="2.0799999999999996"/>
    <n v="0"/>
  </r>
  <r>
    <n v="273"/>
    <n v="20240621"/>
    <n v="2.6"/>
    <n v="16"/>
    <n v="888"/>
    <n v="0.6"/>
    <m/>
    <n v="86"/>
    <x v="11"/>
    <x v="172"/>
    <x v="24"/>
    <x v="5"/>
    <n v="2"/>
    <n v="1.6"/>
    <n v="0"/>
  </r>
  <r>
    <n v="273"/>
    <n v="20240622"/>
    <n v="3.2"/>
    <n v="16.399999999999999"/>
    <n v="2210"/>
    <n v="0"/>
    <m/>
    <n v="81"/>
    <x v="11"/>
    <x v="173"/>
    <x v="24"/>
    <x v="5"/>
    <n v="1.6000000000000014"/>
    <n v="1.2800000000000011"/>
    <n v="0"/>
  </r>
  <r>
    <n v="273"/>
    <n v="20240623"/>
    <n v="2.4"/>
    <n v="17.7"/>
    <n v="2747"/>
    <n v="0"/>
    <m/>
    <n v="76"/>
    <x v="11"/>
    <x v="174"/>
    <x v="24"/>
    <x v="5"/>
    <n v="0.30000000000000071"/>
    <n v="0.24000000000000057"/>
    <n v="0"/>
  </r>
  <r>
    <n v="273"/>
    <n v="20240624"/>
    <n v="1.6"/>
    <n v="19.2"/>
    <n v="2989"/>
    <n v="0"/>
    <m/>
    <n v="70"/>
    <x v="11"/>
    <x v="175"/>
    <x v="25"/>
    <x v="5"/>
    <n v="0"/>
    <n v="0"/>
    <n v="1.1999999999999993"/>
  </r>
  <r>
    <n v="273"/>
    <n v="20240625"/>
    <n v="2.7"/>
    <n v="21.7"/>
    <n v="2965"/>
    <n v="0"/>
    <m/>
    <n v="70"/>
    <x v="11"/>
    <x v="176"/>
    <x v="25"/>
    <x v="5"/>
    <n v="0"/>
    <n v="0"/>
    <n v="3.6999999999999993"/>
  </r>
  <r>
    <n v="273"/>
    <n v="20240626"/>
    <n v="2.8"/>
    <n v="23.3"/>
    <n v="2946"/>
    <n v="0"/>
    <m/>
    <n v="68"/>
    <x v="11"/>
    <x v="177"/>
    <x v="25"/>
    <x v="5"/>
    <n v="0"/>
    <n v="0"/>
    <n v="5.3000000000000007"/>
  </r>
  <r>
    <n v="273"/>
    <n v="20240627"/>
    <n v="2.8"/>
    <n v="22.5"/>
    <n v="2733"/>
    <n v="0"/>
    <m/>
    <n v="71"/>
    <x v="11"/>
    <x v="178"/>
    <x v="25"/>
    <x v="5"/>
    <n v="0"/>
    <n v="0"/>
    <n v="4.5"/>
  </r>
  <r>
    <n v="273"/>
    <n v="20240628"/>
    <n v="4"/>
    <n v="16.899999999999999"/>
    <n v="2497"/>
    <n v="0"/>
    <m/>
    <n v="71"/>
    <x v="11"/>
    <x v="179"/>
    <x v="25"/>
    <x v="5"/>
    <n v="1.1000000000000014"/>
    <n v="0.88000000000000123"/>
    <n v="0"/>
  </r>
  <r>
    <n v="273"/>
    <n v="20240629"/>
    <n v="2.1"/>
    <n v="18.600000000000001"/>
    <n v="2739"/>
    <n v="-0.1"/>
    <m/>
    <n v="68"/>
    <x v="11"/>
    <x v="180"/>
    <x v="25"/>
    <x v="5"/>
    <n v="0"/>
    <n v="0"/>
    <n v="0.60000000000000142"/>
  </r>
  <r>
    <n v="273"/>
    <n v="20240630"/>
    <n v="3.7"/>
    <n v="17.8"/>
    <n v="2064"/>
    <n v="8.3000000000000007"/>
    <m/>
    <n v="75"/>
    <x v="11"/>
    <x v="181"/>
    <x v="25"/>
    <x v="5"/>
    <n v="0.19999999999999929"/>
    <n v="0.15999999999999945"/>
    <n v="0"/>
  </r>
  <r>
    <n v="273"/>
    <n v="20240701"/>
    <n v="3.8"/>
    <n v="15.4"/>
    <n v="1354"/>
    <n v="1.4"/>
    <m/>
    <n v="81"/>
    <x v="11"/>
    <x v="182"/>
    <x v="26"/>
    <x v="6"/>
    <n v="2.5999999999999996"/>
    <n v="2.0799999999999996"/>
    <n v="0"/>
  </r>
  <r>
    <n v="273"/>
    <n v="20240702"/>
    <n v="3.7"/>
    <n v="14.4"/>
    <n v="1042"/>
    <n v="5.4"/>
    <m/>
    <n v="84"/>
    <x v="11"/>
    <x v="183"/>
    <x v="26"/>
    <x v="6"/>
    <n v="3.5999999999999996"/>
    <n v="2.88"/>
    <n v="0"/>
  </r>
  <r>
    <n v="273"/>
    <n v="20240703"/>
    <n v="3"/>
    <n v="13.8"/>
    <n v="1163"/>
    <n v="14.6"/>
    <m/>
    <n v="83"/>
    <x v="11"/>
    <x v="184"/>
    <x v="26"/>
    <x v="6"/>
    <n v="4.1999999999999993"/>
    <n v="3.3599999999999994"/>
    <n v="0"/>
  </r>
  <r>
    <n v="273"/>
    <n v="20240704"/>
    <n v="5.3"/>
    <n v="15.4"/>
    <n v="2341"/>
    <n v="10.3"/>
    <m/>
    <n v="70"/>
    <x v="11"/>
    <x v="185"/>
    <x v="26"/>
    <x v="6"/>
    <n v="2.5999999999999996"/>
    <n v="2.0799999999999996"/>
    <n v="0"/>
  </r>
  <r>
    <n v="273"/>
    <n v="20240705"/>
    <n v="4"/>
    <n v="15.7"/>
    <n v="868"/>
    <n v="2.2999999999999998"/>
    <m/>
    <n v="86"/>
    <x v="11"/>
    <x v="186"/>
    <x v="26"/>
    <x v="6"/>
    <n v="2.3000000000000007"/>
    <n v="1.8400000000000007"/>
    <n v="0"/>
  </r>
  <r>
    <n v="273"/>
    <n v="20240706"/>
    <n v="5.5"/>
    <n v="16.100000000000001"/>
    <n v="1457"/>
    <n v="5.8"/>
    <m/>
    <n v="80"/>
    <x v="11"/>
    <x v="187"/>
    <x v="26"/>
    <x v="6"/>
    <n v="1.8999999999999986"/>
    <n v="1.5199999999999989"/>
    <n v="0"/>
  </r>
  <r>
    <n v="273"/>
    <n v="20240707"/>
    <n v="3.8"/>
    <n v="14.7"/>
    <n v="1853"/>
    <n v="7.2"/>
    <m/>
    <n v="82"/>
    <x v="11"/>
    <x v="188"/>
    <x v="26"/>
    <x v="6"/>
    <n v="3.3000000000000007"/>
    <n v="2.6400000000000006"/>
    <n v="0"/>
  </r>
  <r>
    <n v="273"/>
    <n v="20240708"/>
    <n v="2.6"/>
    <n v="17.100000000000001"/>
    <n v="2301"/>
    <n v="-0.1"/>
    <m/>
    <n v="75"/>
    <x v="11"/>
    <x v="189"/>
    <x v="27"/>
    <x v="6"/>
    <n v="0.89999999999999858"/>
    <n v="0.71999999999999886"/>
    <n v="0"/>
  </r>
  <r>
    <n v="273"/>
    <n v="20240709"/>
    <n v="3.5"/>
    <n v="21"/>
    <n v="1961"/>
    <n v="9.9"/>
    <m/>
    <n v="77"/>
    <x v="11"/>
    <x v="190"/>
    <x v="27"/>
    <x v="6"/>
    <n v="0"/>
    <n v="0"/>
    <n v="3"/>
  </r>
  <r>
    <n v="273"/>
    <n v="20240710"/>
    <n v="3.6"/>
    <n v="18.8"/>
    <n v="1989"/>
    <n v="2"/>
    <m/>
    <n v="82"/>
    <x v="11"/>
    <x v="191"/>
    <x v="27"/>
    <x v="6"/>
    <n v="0"/>
    <n v="0"/>
    <n v="0.80000000000000071"/>
  </r>
  <r>
    <n v="273"/>
    <n v="20240711"/>
    <n v="3.1"/>
    <n v="17"/>
    <n v="2083"/>
    <n v="0"/>
    <m/>
    <n v="80"/>
    <x v="11"/>
    <x v="192"/>
    <x v="27"/>
    <x v="6"/>
    <n v="1"/>
    <n v="0.8"/>
    <n v="0"/>
  </r>
  <r>
    <n v="273"/>
    <n v="20240712"/>
    <n v="3.6"/>
    <n v="14.3"/>
    <n v="568"/>
    <n v="19.3"/>
    <m/>
    <n v="92"/>
    <x v="11"/>
    <x v="193"/>
    <x v="27"/>
    <x v="6"/>
    <n v="3.6999999999999993"/>
    <n v="2.9599999999999995"/>
    <n v="0"/>
  </r>
  <r>
    <n v="273"/>
    <n v="20240713"/>
    <n v="4"/>
    <n v="15.2"/>
    <n v="1641"/>
    <n v="9.8000000000000007"/>
    <m/>
    <n v="88"/>
    <x v="11"/>
    <x v="194"/>
    <x v="27"/>
    <x v="6"/>
    <n v="2.8000000000000007"/>
    <n v="2.2400000000000007"/>
    <n v="0"/>
  </r>
  <r>
    <n v="273"/>
    <n v="20240714"/>
    <n v="4"/>
    <n v="16.5"/>
    <n v="2081"/>
    <n v="0.9"/>
    <m/>
    <n v="76"/>
    <x v="11"/>
    <x v="195"/>
    <x v="27"/>
    <x v="6"/>
    <n v="1.5"/>
    <n v="1.2000000000000002"/>
    <n v="0"/>
  </r>
  <r>
    <n v="273"/>
    <n v="20240715"/>
    <n v="2.1"/>
    <n v="19.100000000000001"/>
    <n v="2469"/>
    <n v="4.5999999999999996"/>
    <m/>
    <n v="73"/>
    <x v="11"/>
    <x v="196"/>
    <x v="28"/>
    <x v="6"/>
    <n v="0"/>
    <n v="0"/>
    <n v="1.1000000000000014"/>
  </r>
  <r>
    <n v="273"/>
    <n v="20240716"/>
    <n v="4.4000000000000004"/>
    <n v="18.100000000000001"/>
    <n v="1723"/>
    <n v="2.4"/>
    <m/>
    <n v="82"/>
    <x v="11"/>
    <x v="197"/>
    <x v="28"/>
    <x v="6"/>
    <n v="0"/>
    <n v="0"/>
    <n v="0.10000000000000142"/>
  </r>
  <r>
    <n v="273"/>
    <n v="20240717"/>
    <n v="3.2"/>
    <n v="17.399999999999999"/>
    <n v="2027"/>
    <n v="0.3"/>
    <m/>
    <n v="83"/>
    <x v="11"/>
    <x v="198"/>
    <x v="28"/>
    <x v="6"/>
    <n v="0.60000000000000142"/>
    <n v="0.48000000000000115"/>
    <n v="0"/>
  </r>
  <r>
    <n v="273"/>
    <n v="20240718"/>
    <n v="1.5"/>
    <n v="19"/>
    <n v="2490"/>
    <n v="0"/>
    <m/>
    <n v="77"/>
    <x v="11"/>
    <x v="199"/>
    <x v="28"/>
    <x v="6"/>
    <n v="0"/>
    <n v="0"/>
    <n v="1"/>
  </r>
  <r>
    <n v="273"/>
    <n v="20240719"/>
    <n v="2.6"/>
    <n v="21.7"/>
    <n v="2185"/>
    <n v="0"/>
    <m/>
    <n v="76"/>
    <x v="11"/>
    <x v="200"/>
    <x v="28"/>
    <x v="6"/>
    <n v="0"/>
    <n v="0"/>
    <n v="3.6999999999999993"/>
  </r>
  <r>
    <n v="273"/>
    <n v="20240720"/>
    <n v="2.2999999999999998"/>
    <n v="23.4"/>
    <n v="2663"/>
    <n v="-0.1"/>
    <m/>
    <n v="71"/>
    <x v="11"/>
    <x v="201"/>
    <x v="28"/>
    <x v="6"/>
    <n v="0"/>
    <n v="0"/>
    <n v="5.3999999999999986"/>
  </r>
  <r>
    <n v="273"/>
    <n v="20240721"/>
    <n v="2.7"/>
    <n v="20"/>
    <n v="1152"/>
    <n v="11.4"/>
    <m/>
    <n v="87"/>
    <x v="11"/>
    <x v="202"/>
    <x v="28"/>
    <x v="6"/>
    <n v="0"/>
    <n v="0"/>
    <n v="2"/>
  </r>
  <r>
    <n v="273"/>
    <n v="20240722"/>
    <n v="2.5"/>
    <n v="19.100000000000001"/>
    <n v="2099"/>
    <n v="1.1000000000000001"/>
    <m/>
    <n v="77"/>
    <x v="11"/>
    <x v="203"/>
    <x v="29"/>
    <x v="6"/>
    <n v="0"/>
    <n v="0"/>
    <n v="1.1000000000000014"/>
  </r>
  <r>
    <n v="273"/>
    <n v="20240723"/>
    <n v="3.7"/>
    <n v="19.399999999999999"/>
    <n v="1734"/>
    <n v="-0.1"/>
    <m/>
    <n v="80"/>
    <x v="11"/>
    <x v="204"/>
    <x v="29"/>
    <x v="6"/>
    <n v="0"/>
    <n v="0"/>
    <n v="1.3999999999999986"/>
  </r>
  <r>
    <n v="273"/>
    <n v="20240724"/>
    <n v="3.1"/>
    <n v="16.7"/>
    <n v="2206"/>
    <n v="0"/>
    <m/>
    <n v="76"/>
    <x v="11"/>
    <x v="205"/>
    <x v="29"/>
    <x v="6"/>
    <n v="1.3000000000000007"/>
    <n v="1.0400000000000007"/>
    <n v="0"/>
  </r>
  <r>
    <n v="273"/>
    <n v="20240725"/>
    <n v="3.1"/>
    <n v="18.399999999999999"/>
    <n v="1136"/>
    <n v="0.3"/>
    <m/>
    <n v="80"/>
    <x v="11"/>
    <x v="206"/>
    <x v="29"/>
    <x v="6"/>
    <n v="0"/>
    <n v="0"/>
    <n v="0.39999999999999858"/>
  </r>
  <r>
    <n v="273"/>
    <n v="20240726"/>
    <n v="2.8"/>
    <n v="18.399999999999999"/>
    <n v="1489"/>
    <n v="3.2"/>
    <m/>
    <n v="84"/>
    <x v="11"/>
    <x v="207"/>
    <x v="29"/>
    <x v="6"/>
    <n v="0"/>
    <n v="0"/>
    <n v="0.39999999999999858"/>
  </r>
  <r>
    <n v="273"/>
    <n v="20240727"/>
    <n v="1.8"/>
    <n v="18.399999999999999"/>
    <n v="2120"/>
    <n v="0"/>
    <m/>
    <n v="73"/>
    <x v="11"/>
    <x v="208"/>
    <x v="29"/>
    <x v="6"/>
    <n v="0"/>
    <n v="0"/>
    <n v="0.39999999999999858"/>
  </r>
  <r>
    <n v="273"/>
    <n v="20240728"/>
    <n v="2.5"/>
    <n v="18"/>
    <n v="2381"/>
    <n v="0"/>
    <m/>
    <n v="74"/>
    <x v="11"/>
    <x v="209"/>
    <x v="29"/>
    <x v="6"/>
    <n v="0"/>
    <n v="0"/>
    <n v="0"/>
  </r>
  <r>
    <n v="273"/>
    <n v="20240729"/>
    <n v="2"/>
    <n v="18.600000000000001"/>
    <n v="2713"/>
    <n v="0"/>
    <m/>
    <n v="71"/>
    <x v="11"/>
    <x v="210"/>
    <x v="30"/>
    <x v="6"/>
    <n v="0"/>
    <n v="0"/>
    <n v="0.60000000000000142"/>
  </r>
  <r>
    <n v="273"/>
    <n v="20240730"/>
    <n v="2.1"/>
    <n v="21.1"/>
    <n v="2486"/>
    <n v="0"/>
    <m/>
    <n v="69"/>
    <x v="11"/>
    <x v="211"/>
    <x v="30"/>
    <x v="6"/>
    <n v="0"/>
    <n v="0"/>
    <n v="3.1000000000000014"/>
  </r>
  <r>
    <n v="273"/>
    <n v="20240731"/>
    <n v="2.6"/>
    <n v="19.899999999999999"/>
    <n v="2294"/>
    <n v="0"/>
    <m/>
    <n v="74"/>
    <x v="11"/>
    <x v="212"/>
    <x v="30"/>
    <x v="6"/>
    <n v="0"/>
    <n v="0"/>
    <n v="1.8999999999999986"/>
  </r>
  <r>
    <n v="273"/>
    <n v="20240801"/>
    <n v="3.2"/>
    <n v="17.8"/>
    <n v="1474"/>
    <n v="0"/>
    <m/>
    <n v="79"/>
    <x v="11"/>
    <x v="213"/>
    <x v="30"/>
    <x v="7"/>
    <n v="0.19999999999999929"/>
    <n v="0.15999999999999945"/>
    <n v="0"/>
  </r>
  <r>
    <n v="273"/>
    <n v="20240802"/>
    <n v="1.3"/>
    <n v="18.100000000000001"/>
    <n v="2437"/>
    <n v="0"/>
    <m/>
    <n v="74"/>
    <x v="11"/>
    <x v="214"/>
    <x v="30"/>
    <x v="7"/>
    <n v="0"/>
    <n v="0"/>
    <n v="0.10000000000000142"/>
  </r>
  <r>
    <n v="273"/>
    <n v="20240803"/>
    <n v="3"/>
    <n v="19.7"/>
    <n v="1467"/>
    <n v="-0.1"/>
    <m/>
    <n v="82"/>
    <x v="11"/>
    <x v="215"/>
    <x v="30"/>
    <x v="7"/>
    <n v="0"/>
    <n v="0"/>
    <n v="1.6999999999999993"/>
  </r>
  <r>
    <n v="273"/>
    <n v="20240804"/>
    <n v="2.8"/>
    <n v="18"/>
    <n v="1604"/>
    <n v="0"/>
    <m/>
    <n v="70"/>
    <x v="11"/>
    <x v="216"/>
    <x v="30"/>
    <x v="7"/>
    <n v="0"/>
    <n v="0"/>
    <n v="0"/>
  </r>
  <r>
    <n v="273"/>
    <n v="20240805"/>
    <n v="2"/>
    <n v="19.3"/>
    <n v="2022"/>
    <n v="0"/>
    <m/>
    <n v="73"/>
    <x v="11"/>
    <x v="217"/>
    <x v="31"/>
    <x v="7"/>
    <n v="0"/>
    <n v="0"/>
    <n v="1.3000000000000007"/>
  </r>
  <r>
    <n v="273"/>
    <n v="20240806"/>
    <n v="2.6"/>
    <n v="21.7"/>
    <n v="2312"/>
    <n v="-0.1"/>
    <m/>
    <n v="70"/>
    <x v="11"/>
    <x v="218"/>
    <x v="31"/>
    <x v="7"/>
    <n v="0"/>
    <n v="0"/>
    <n v="3.6999999999999993"/>
  </r>
  <r>
    <n v="273"/>
    <n v="20240807"/>
    <n v="2.7"/>
    <n v="18.899999999999999"/>
    <n v="1797"/>
    <n v="2.5"/>
    <m/>
    <n v="75"/>
    <x v="11"/>
    <x v="219"/>
    <x v="31"/>
    <x v="7"/>
    <n v="0"/>
    <n v="0"/>
    <n v="0.89999999999999858"/>
  </r>
  <r>
    <n v="273"/>
    <n v="20240808"/>
    <n v="3.4"/>
    <n v="20.2"/>
    <n v="2251"/>
    <n v="-0.1"/>
    <m/>
    <n v="67"/>
    <x v="11"/>
    <x v="220"/>
    <x v="31"/>
    <x v="7"/>
    <n v="0"/>
    <n v="0"/>
    <n v="2.1999999999999993"/>
  </r>
  <r>
    <n v="273"/>
    <n v="20240809"/>
    <n v="4.5999999999999996"/>
    <n v="19.2"/>
    <n v="1242"/>
    <n v="2.4"/>
    <m/>
    <n v="82"/>
    <x v="11"/>
    <x v="221"/>
    <x v="31"/>
    <x v="7"/>
    <n v="0"/>
    <n v="0"/>
    <n v="1.1999999999999993"/>
  </r>
  <r>
    <n v="273"/>
    <n v="20240810"/>
    <n v="3.5"/>
    <n v="19.399999999999999"/>
    <n v="1920"/>
    <n v="-0.1"/>
    <m/>
    <n v="75"/>
    <x v="11"/>
    <x v="222"/>
    <x v="31"/>
    <x v="7"/>
    <n v="0"/>
    <n v="0"/>
    <n v="1.3999999999999986"/>
  </r>
  <r>
    <n v="273"/>
    <n v="20240811"/>
    <n v="2.1"/>
    <n v="20.5"/>
    <n v="2456"/>
    <n v="0"/>
    <m/>
    <n v="73"/>
    <x v="11"/>
    <x v="223"/>
    <x v="31"/>
    <x v="7"/>
    <n v="0"/>
    <n v="0"/>
    <n v="2.5"/>
  </r>
  <r>
    <n v="273"/>
    <n v="20240812"/>
    <n v="4.2"/>
    <n v="22.4"/>
    <n v="2411"/>
    <n v="0"/>
    <m/>
    <n v="69"/>
    <x v="11"/>
    <x v="224"/>
    <x v="32"/>
    <x v="7"/>
    <n v="0"/>
    <n v="0"/>
    <n v="4.3999999999999986"/>
  </r>
  <r>
    <n v="273"/>
    <n v="20240813"/>
    <n v="2.7"/>
    <n v="24.6"/>
    <n v="2160"/>
    <n v="-0.1"/>
    <m/>
    <n v="76"/>
    <x v="11"/>
    <x v="225"/>
    <x v="32"/>
    <x v="7"/>
    <n v="0"/>
    <n v="0"/>
    <n v="6.6000000000000014"/>
  </r>
  <r>
    <n v="273"/>
    <n v="20240814"/>
    <n v="1.9"/>
    <n v="20.6"/>
    <n v="1085"/>
    <n v="10.5"/>
    <m/>
    <n v="90"/>
    <x v="11"/>
    <x v="226"/>
    <x v="32"/>
    <x v="7"/>
    <n v="0"/>
    <n v="0"/>
    <n v="2.6000000000000014"/>
  </r>
  <r>
    <n v="273"/>
    <n v="20240815"/>
    <n v="2.8"/>
    <n v="20.9"/>
    <n v="1829"/>
    <n v="0"/>
    <m/>
    <n v="80"/>
    <x v="11"/>
    <x v="227"/>
    <x v="32"/>
    <x v="7"/>
    <n v="0"/>
    <n v="0"/>
    <n v="2.8999999999999986"/>
  </r>
  <r>
    <n v="273"/>
    <n v="20240816"/>
    <n v="3"/>
    <n v="19.100000000000001"/>
    <n v="945"/>
    <n v="1.2"/>
    <m/>
    <n v="86"/>
    <x v="11"/>
    <x v="228"/>
    <x v="32"/>
    <x v="7"/>
    <n v="0"/>
    <n v="0"/>
    <n v="1.1000000000000014"/>
  </r>
  <r>
    <n v="273"/>
    <n v="20240817"/>
    <n v="1.7"/>
    <n v="18"/>
    <n v="2222"/>
    <n v="0"/>
    <m/>
    <n v="71"/>
    <x v="11"/>
    <x v="229"/>
    <x v="32"/>
    <x v="7"/>
    <n v="0"/>
    <n v="0"/>
    <n v="0"/>
  </r>
  <r>
    <n v="273"/>
    <n v="20240818"/>
    <n v="2.1"/>
    <n v="17.2"/>
    <n v="1510"/>
    <n v="0"/>
    <m/>
    <n v="77"/>
    <x v="11"/>
    <x v="230"/>
    <x v="32"/>
    <x v="7"/>
    <n v="0.80000000000000071"/>
    <n v="0.64000000000000057"/>
    <n v="0"/>
  </r>
  <r>
    <n v="273"/>
    <n v="20240819"/>
    <n v="2.5"/>
    <n v="18.2"/>
    <n v="1940"/>
    <n v="0"/>
    <m/>
    <n v="70"/>
    <x v="11"/>
    <x v="231"/>
    <x v="33"/>
    <x v="7"/>
    <n v="0"/>
    <n v="0"/>
    <n v="0.19999999999999929"/>
  </r>
  <r>
    <n v="273"/>
    <n v="20240820"/>
    <n v="3.6"/>
    <n v="18.5"/>
    <n v="1199"/>
    <n v="19.100000000000001"/>
    <m/>
    <n v="81"/>
    <x v="11"/>
    <x v="232"/>
    <x v="33"/>
    <x v="7"/>
    <n v="0"/>
    <n v="0"/>
    <n v="0.5"/>
  </r>
  <r>
    <n v="273"/>
    <n v="20240821"/>
    <n v="4.3"/>
    <n v="16.100000000000001"/>
    <n v="1779"/>
    <n v="-0.1"/>
    <m/>
    <n v="71"/>
    <x v="11"/>
    <x v="233"/>
    <x v="33"/>
    <x v="7"/>
    <n v="1.8999999999999986"/>
    <n v="1.5199999999999989"/>
    <n v="0"/>
  </r>
  <r>
    <n v="273"/>
    <n v="20240822"/>
    <n v="5.2"/>
    <n v="18.5"/>
    <n v="1252"/>
    <n v="-0.1"/>
    <m/>
    <n v="67"/>
    <x v="11"/>
    <x v="234"/>
    <x v="33"/>
    <x v="7"/>
    <n v="0"/>
    <n v="0"/>
    <n v="0.5"/>
  </r>
  <r>
    <n v="273"/>
    <n v="20240823"/>
    <n v="5.4"/>
    <n v="18.8"/>
    <n v="1341"/>
    <n v="0.4"/>
    <m/>
    <n v="74"/>
    <x v="11"/>
    <x v="235"/>
    <x v="33"/>
    <x v="7"/>
    <n v="0"/>
    <n v="0"/>
    <n v="0.80000000000000071"/>
  </r>
  <r>
    <n v="273"/>
    <n v="20240824"/>
    <n v="3.8"/>
    <n v="18.7"/>
    <n v="1125"/>
    <n v="21"/>
    <m/>
    <n v="86"/>
    <x v="11"/>
    <x v="236"/>
    <x v="33"/>
    <x v="7"/>
    <n v="0"/>
    <n v="0"/>
    <n v="0.69999999999999929"/>
  </r>
  <r>
    <n v="273"/>
    <n v="20240825"/>
    <n v="3.8"/>
    <n v="16.7"/>
    <n v="1897"/>
    <n v="0.8"/>
    <m/>
    <n v="73"/>
    <x v="11"/>
    <x v="237"/>
    <x v="33"/>
    <x v="7"/>
    <n v="1.3000000000000007"/>
    <n v="1.0400000000000007"/>
    <n v="0"/>
  </r>
  <r>
    <n v="273"/>
    <n v="20240826"/>
    <n v="3.5"/>
    <n v="16.7"/>
    <n v="1359"/>
    <n v="-0.1"/>
    <m/>
    <n v="79"/>
    <x v="11"/>
    <x v="238"/>
    <x v="34"/>
    <x v="7"/>
    <n v="1.3000000000000007"/>
    <n v="1.0400000000000007"/>
    <n v="0"/>
  </r>
  <r>
    <n v="273"/>
    <n v="20240827"/>
    <n v="2.8"/>
    <n v="18.3"/>
    <n v="2046"/>
    <n v="0"/>
    <m/>
    <n v="74"/>
    <x v="11"/>
    <x v="239"/>
    <x v="34"/>
    <x v="7"/>
    <n v="0"/>
    <n v="0"/>
    <n v="0.30000000000000071"/>
  </r>
  <r>
    <n v="273"/>
    <n v="20240828"/>
    <n v="2.2999999999999998"/>
    <n v="20.5"/>
    <n v="2062"/>
    <n v="0"/>
    <m/>
    <n v="76"/>
    <x v="11"/>
    <x v="240"/>
    <x v="34"/>
    <x v="7"/>
    <n v="0"/>
    <n v="0"/>
    <n v="2.5"/>
  </r>
  <r>
    <n v="273"/>
    <n v="20240829"/>
    <n v="2.5"/>
    <n v="19.7"/>
    <n v="1700"/>
    <n v="0"/>
    <m/>
    <n v="82"/>
    <x v="11"/>
    <x v="241"/>
    <x v="34"/>
    <x v="7"/>
    <n v="0"/>
    <n v="0"/>
    <n v="1.6999999999999993"/>
  </r>
  <r>
    <n v="273"/>
    <n v="20240830"/>
    <n v="2.2000000000000002"/>
    <n v="16.7"/>
    <n v="1716"/>
    <n v="0"/>
    <m/>
    <n v="78"/>
    <x v="11"/>
    <x v="242"/>
    <x v="34"/>
    <x v="7"/>
    <n v="1.3000000000000007"/>
    <n v="1.0400000000000007"/>
    <n v="0"/>
  </r>
  <r>
    <n v="273"/>
    <n v="20240831"/>
    <n v="4.5"/>
    <n v="16.899999999999999"/>
    <n v="1743"/>
    <n v="0"/>
    <m/>
    <n v="72"/>
    <x v="11"/>
    <x v="243"/>
    <x v="34"/>
    <x v="7"/>
    <n v="1.1000000000000014"/>
    <n v="0.88000000000000123"/>
    <n v="0"/>
  </r>
  <r>
    <n v="273"/>
    <n v="20240901"/>
    <n v="4.9000000000000004"/>
    <n v="20.399999999999999"/>
    <n v="1779"/>
    <n v="0"/>
    <m/>
    <n v="72"/>
    <x v="11"/>
    <x v="244"/>
    <x v="34"/>
    <x v="8"/>
    <n v="0"/>
    <n v="0"/>
    <n v="2.3999999999999986"/>
  </r>
  <r>
    <n v="273"/>
    <n v="20240902"/>
    <n v="2.2999999999999998"/>
    <n v="21.8"/>
    <n v="1657"/>
    <n v="5.3"/>
    <m/>
    <n v="79"/>
    <x v="11"/>
    <x v="245"/>
    <x v="35"/>
    <x v="8"/>
    <n v="0"/>
    <n v="0"/>
    <n v="3.8000000000000007"/>
  </r>
  <r>
    <n v="273"/>
    <n v="20240903"/>
    <n v="1.8"/>
    <n v="20.100000000000001"/>
    <n v="960"/>
    <n v="2"/>
    <m/>
    <n v="89"/>
    <x v="11"/>
    <x v="246"/>
    <x v="35"/>
    <x v="8"/>
    <n v="0"/>
    <n v="0"/>
    <n v="2.1000000000000014"/>
  </r>
  <r>
    <n v="273"/>
    <n v="20240904"/>
    <n v="1.3"/>
    <n v="18"/>
    <n v="774"/>
    <n v="3.2"/>
    <m/>
    <n v="90"/>
    <x v="11"/>
    <x v="247"/>
    <x v="35"/>
    <x v="8"/>
    <n v="0"/>
    <n v="0"/>
    <n v="0"/>
  </r>
  <r>
    <n v="273"/>
    <n v="20240905"/>
    <n v="4.5999999999999996"/>
    <n v="22.4"/>
    <n v="1668"/>
    <n v="0"/>
    <m/>
    <n v="74"/>
    <x v="11"/>
    <x v="248"/>
    <x v="35"/>
    <x v="8"/>
    <n v="0"/>
    <n v="0"/>
    <n v="4.3999999999999986"/>
  </r>
  <r>
    <n v="273"/>
    <n v="20240906"/>
    <n v="3.9"/>
    <n v="20.3"/>
    <n v="1143"/>
    <n v="16.7"/>
    <m/>
    <n v="76"/>
    <x v="11"/>
    <x v="249"/>
    <x v="35"/>
    <x v="8"/>
    <n v="0"/>
    <n v="0"/>
    <n v="2.3000000000000007"/>
  </r>
  <r>
    <n v="273"/>
    <n v="20240907"/>
    <n v="2.4"/>
    <n v="20.2"/>
    <n v="1572"/>
    <n v="0"/>
    <m/>
    <n v="84"/>
    <x v="11"/>
    <x v="250"/>
    <x v="35"/>
    <x v="8"/>
    <n v="0"/>
    <n v="0"/>
    <n v="2.1999999999999993"/>
  </r>
  <r>
    <n v="273"/>
    <n v="20240908"/>
    <n v="2.8"/>
    <n v="18.8"/>
    <n v="1430"/>
    <n v="0.7"/>
    <m/>
    <n v="80"/>
    <x v="11"/>
    <x v="251"/>
    <x v="35"/>
    <x v="8"/>
    <n v="0"/>
    <n v="0"/>
    <n v="0.80000000000000071"/>
  </r>
  <r>
    <n v="273"/>
    <n v="20240909"/>
    <n v="3.3"/>
    <n v="16.2"/>
    <n v="1156"/>
    <n v="0.1"/>
    <m/>
    <n v="79"/>
    <x v="11"/>
    <x v="252"/>
    <x v="36"/>
    <x v="8"/>
    <n v="1.8000000000000007"/>
    <n v="1.4400000000000006"/>
    <n v="0"/>
  </r>
  <r>
    <n v="273"/>
    <n v="20240910"/>
    <n v="4.5999999999999996"/>
    <n v="14.2"/>
    <n v="512"/>
    <n v="12.8"/>
    <m/>
    <n v="87"/>
    <x v="11"/>
    <x v="253"/>
    <x v="36"/>
    <x v="8"/>
    <n v="3.8000000000000007"/>
    <n v="3.0400000000000009"/>
    <n v="0"/>
  </r>
  <r>
    <n v="273"/>
    <n v="20240911"/>
    <n v="3.4"/>
    <n v="11"/>
    <n v="1133"/>
    <n v="5.3"/>
    <m/>
    <n v="83"/>
    <x v="11"/>
    <x v="254"/>
    <x v="36"/>
    <x v="8"/>
    <n v="7"/>
    <n v="5.6000000000000005"/>
    <n v="0"/>
  </r>
  <r>
    <n v="273"/>
    <n v="20240912"/>
    <n v="2.4"/>
    <n v="10.6"/>
    <n v="1151"/>
    <n v="-0.1"/>
    <m/>
    <n v="85"/>
    <x v="11"/>
    <x v="255"/>
    <x v="36"/>
    <x v="8"/>
    <n v="7.4"/>
    <n v="5.9200000000000008"/>
    <n v="0"/>
  </r>
  <r>
    <n v="273"/>
    <n v="20240913"/>
    <n v="3.2"/>
    <n v="11.6"/>
    <n v="1452"/>
    <n v="-0.1"/>
    <m/>
    <n v="79"/>
    <x v="11"/>
    <x v="256"/>
    <x v="36"/>
    <x v="8"/>
    <n v="6.4"/>
    <n v="5.120000000000001"/>
    <n v="0"/>
  </r>
  <r>
    <n v="273"/>
    <n v="20240914"/>
    <n v="1.5"/>
    <n v="11.7"/>
    <n v="1458"/>
    <n v="0"/>
    <m/>
    <n v="80"/>
    <x v="11"/>
    <x v="257"/>
    <x v="36"/>
    <x v="8"/>
    <n v="6.3000000000000007"/>
    <n v="5.0400000000000009"/>
    <n v="0"/>
  </r>
  <r>
    <n v="273"/>
    <n v="20240915"/>
    <n v="1.8"/>
    <n v="14"/>
    <n v="1199"/>
    <n v="-0.1"/>
    <m/>
    <n v="82"/>
    <x v="11"/>
    <x v="258"/>
    <x v="36"/>
    <x v="8"/>
    <n v="4"/>
    <n v="3.2"/>
    <n v="0"/>
  </r>
  <r>
    <n v="273"/>
    <n v="20240916"/>
    <n v="2.8"/>
    <n v="14.9"/>
    <n v="1055"/>
    <n v="0.8"/>
    <m/>
    <n v="88"/>
    <x v="11"/>
    <x v="259"/>
    <x v="37"/>
    <x v="8"/>
    <n v="3.0999999999999996"/>
    <n v="2.48"/>
    <n v="0"/>
  </r>
  <r>
    <n v="273"/>
    <n v="20240917"/>
    <n v="3.8"/>
    <n v="16"/>
    <n v="1148"/>
    <n v="0"/>
    <m/>
    <n v="86"/>
    <x v="11"/>
    <x v="260"/>
    <x v="37"/>
    <x v="8"/>
    <n v="2"/>
    <n v="1.6"/>
    <n v="0"/>
  </r>
  <r>
    <n v="273"/>
    <n v="20240918"/>
    <n v="3.3"/>
    <n v="16.100000000000001"/>
    <n v="1384"/>
    <n v="0"/>
    <m/>
    <n v="88"/>
    <x v="11"/>
    <x v="261"/>
    <x v="37"/>
    <x v="8"/>
    <n v="1.8999999999999986"/>
    <n v="1.5199999999999989"/>
    <n v="0"/>
  </r>
  <r>
    <n v="273"/>
    <n v="20240919"/>
    <n v="3.3"/>
    <n v="16.2"/>
    <n v="1215"/>
    <n v="-0.1"/>
    <m/>
    <n v="89"/>
    <x v="11"/>
    <x v="262"/>
    <x v="37"/>
    <x v="8"/>
    <n v="1.8000000000000007"/>
    <n v="1.4400000000000006"/>
    <n v="0"/>
  </r>
  <r>
    <n v="273"/>
    <n v="20240920"/>
    <n v="4.3"/>
    <n v="17.399999999999999"/>
    <n v="1499"/>
    <n v="-0.1"/>
    <m/>
    <n v="75"/>
    <x v="11"/>
    <x v="263"/>
    <x v="37"/>
    <x v="8"/>
    <n v="0.60000000000000142"/>
    <n v="0.48000000000000115"/>
    <n v="0"/>
  </r>
  <r>
    <n v="273"/>
    <n v="20240921"/>
    <n v="2.2000000000000002"/>
    <n v="16.2"/>
    <n v="1485"/>
    <n v="0"/>
    <m/>
    <n v="76"/>
    <x v="11"/>
    <x v="264"/>
    <x v="37"/>
    <x v="8"/>
    <n v="1.8000000000000007"/>
    <n v="1.4400000000000006"/>
    <n v="0"/>
  </r>
  <r>
    <n v="273"/>
    <n v="20240922"/>
    <n v="1.3"/>
    <n v="16.399999999999999"/>
    <n v="1306"/>
    <n v="0"/>
    <m/>
    <n v="84"/>
    <x v="11"/>
    <x v="265"/>
    <x v="37"/>
    <x v="8"/>
    <n v="1.6000000000000014"/>
    <n v="1.2800000000000011"/>
    <n v="0"/>
  </r>
  <r>
    <n v="273"/>
    <n v="20240923"/>
    <n v="2.6"/>
    <n v="17"/>
    <n v="914"/>
    <n v="-0.1"/>
    <m/>
    <n v="83"/>
    <x v="11"/>
    <x v="266"/>
    <x v="38"/>
    <x v="8"/>
    <n v="1"/>
    <n v="0.8"/>
    <n v="0"/>
  </r>
  <r>
    <n v="273"/>
    <n v="20240924"/>
    <n v="3.4"/>
    <n v="14.6"/>
    <n v="902"/>
    <n v="1.4"/>
    <m/>
    <n v="86"/>
    <x v="11"/>
    <x v="267"/>
    <x v="38"/>
    <x v="8"/>
    <n v="3.4000000000000004"/>
    <n v="2.7200000000000006"/>
    <n v="0"/>
  </r>
  <r>
    <n v="273"/>
    <n v="20240925"/>
    <n v="3.2"/>
    <n v="14.4"/>
    <n v="518"/>
    <n v="2.7"/>
    <m/>
    <n v="89"/>
    <x v="11"/>
    <x v="268"/>
    <x v="38"/>
    <x v="8"/>
    <n v="3.5999999999999996"/>
    <n v="2.88"/>
    <n v="0"/>
  </r>
  <r>
    <n v="273"/>
    <n v="20240926"/>
    <n v="5.2"/>
    <n v="15.9"/>
    <n v="964"/>
    <n v="10.4"/>
    <m/>
    <n v="85"/>
    <x v="11"/>
    <x v="269"/>
    <x v="38"/>
    <x v="8"/>
    <n v="2.0999999999999996"/>
    <n v="1.6799999999999997"/>
    <n v="0"/>
  </r>
  <r>
    <n v="273"/>
    <n v="20240927"/>
    <n v="8.3000000000000007"/>
    <n v="12.5"/>
    <n v="306"/>
    <n v="10.1"/>
    <m/>
    <n v="81"/>
    <x v="11"/>
    <x v="270"/>
    <x v="38"/>
    <x v="8"/>
    <n v="5.5"/>
    <n v="4.4000000000000004"/>
    <n v="0"/>
  </r>
  <r>
    <n v="273"/>
    <n v="20240928"/>
    <n v="3.5"/>
    <n v="10.3"/>
    <n v="1142"/>
    <n v="1.1000000000000001"/>
    <m/>
    <n v="80"/>
    <x v="11"/>
    <x v="271"/>
    <x v="38"/>
    <x v="8"/>
    <n v="7.6999999999999993"/>
    <n v="6.16"/>
    <n v="0"/>
  </r>
  <r>
    <n v="273"/>
    <n v="20240929"/>
    <n v="3"/>
    <n v="10.7"/>
    <n v="1182"/>
    <n v="0"/>
    <m/>
    <n v="80"/>
    <x v="11"/>
    <x v="272"/>
    <x v="38"/>
    <x v="8"/>
    <n v="7.3000000000000007"/>
    <n v="5.8400000000000007"/>
    <n v="0"/>
  </r>
  <r>
    <n v="273"/>
    <n v="20240930"/>
    <n v="7"/>
    <n v="11.7"/>
    <n v="786"/>
    <n v="12.3"/>
    <m/>
    <n v="84"/>
    <x v="11"/>
    <x v="273"/>
    <x v="39"/>
    <x v="8"/>
    <n v="6.3000000000000007"/>
    <n v="5.0400000000000009"/>
    <n v="0"/>
  </r>
  <r>
    <n v="275"/>
    <n v="20240101"/>
    <n v="6.5"/>
    <n v="6.6"/>
    <n v="100"/>
    <n v="8.1"/>
    <n v="1002"/>
    <n v="87"/>
    <x v="12"/>
    <x v="0"/>
    <x v="0"/>
    <x v="0"/>
    <n v="11.4"/>
    <n v="12.540000000000001"/>
    <n v="0"/>
  </r>
  <r>
    <n v="275"/>
    <n v="20240102"/>
    <n v="7.8"/>
    <n v="10"/>
    <n v="73"/>
    <n v="26.4"/>
    <n v="988.6"/>
    <n v="90"/>
    <x v="12"/>
    <x v="1"/>
    <x v="0"/>
    <x v="0"/>
    <n v="8"/>
    <n v="8.8000000000000007"/>
    <n v="0"/>
  </r>
  <r>
    <n v="275"/>
    <n v="20240103"/>
    <n v="7.2"/>
    <n v="8.8000000000000007"/>
    <n v="94"/>
    <n v="16.3"/>
    <n v="989.3"/>
    <n v="89"/>
    <x v="12"/>
    <x v="2"/>
    <x v="0"/>
    <x v="0"/>
    <n v="9.1999999999999993"/>
    <n v="10.119999999999999"/>
    <n v="0"/>
  </r>
  <r>
    <n v="275"/>
    <n v="20240104"/>
    <n v="2.7"/>
    <n v="7"/>
    <n v="128"/>
    <n v="8"/>
    <n v="1001.4"/>
    <n v="95"/>
    <x v="12"/>
    <x v="3"/>
    <x v="0"/>
    <x v="0"/>
    <n v="11"/>
    <n v="12.100000000000001"/>
    <n v="0"/>
  </r>
  <r>
    <n v="275"/>
    <n v="20240105"/>
    <n v="4.8"/>
    <n v="6.4"/>
    <n v="46"/>
    <n v="9.1"/>
    <n v="997.5"/>
    <n v="92"/>
    <x v="12"/>
    <x v="4"/>
    <x v="0"/>
    <x v="0"/>
    <n v="11.6"/>
    <n v="12.76"/>
    <n v="0"/>
  </r>
  <r>
    <n v="275"/>
    <n v="20240106"/>
    <n v="3.8"/>
    <n v="1.8"/>
    <n v="47"/>
    <n v="-0.1"/>
    <n v="1011.5"/>
    <n v="92"/>
    <x v="12"/>
    <x v="5"/>
    <x v="0"/>
    <x v="0"/>
    <n v="16.2"/>
    <n v="17.82"/>
    <n v="0"/>
  </r>
  <r>
    <n v="275"/>
    <n v="20240107"/>
    <n v="5.4"/>
    <n v="-1"/>
    <n v="267"/>
    <n v="0.1"/>
    <n v="1025.4000000000001"/>
    <n v="82"/>
    <x v="12"/>
    <x v="6"/>
    <x v="0"/>
    <x v="0"/>
    <n v="19"/>
    <n v="20.900000000000002"/>
    <n v="0"/>
  </r>
  <r>
    <n v="275"/>
    <n v="20240108"/>
    <n v="6"/>
    <n v="-2.5"/>
    <n v="286"/>
    <n v="-0.1"/>
    <n v="1032.8"/>
    <n v="71"/>
    <x v="12"/>
    <x v="7"/>
    <x v="1"/>
    <x v="0"/>
    <n v="20.5"/>
    <n v="22.55"/>
    <n v="0"/>
  </r>
  <r>
    <n v="275"/>
    <n v="20240109"/>
    <n v="5.8"/>
    <n v="-4.0999999999999996"/>
    <n v="466"/>
    <n v="0"/>
    <n v="1033.9000000000001"/>
    <n v="58"/>
    <x v="12"/>
    <x v="8"/>
    <x v="1"/>
    <x v="0"/>
    <n v="22.1"/>
    <n v="24.310000000000002"/>
    <n v="0"/>
  </r>
  <r>
    <n v="275"/>
    <n v="20240110"/>
    <n v="3.8"/>
    <n v="-3.9"/>
    <n v="444"/>
    <n v="0"/>
    <n v="1031.0999999999999"/>
    <n v="60"/>
    <x v="12"/>
    <x v="9"/>
    <x v="1"/>
    <x v="0"/>
    <n v="21.9"/>
    <n v="24.09"/>
    <n v="0"/>
  </r>
  <r>
    <n v="275"/>
    <n v="20240111"/>
    <n v="1.5"/>
    <n v="-3.3"/>
    <n v="232"/>
    <n v="0"/>
    <n v="1034.3"/>
    <n v="91"/>
    <x v="12"/>
    <x v="10"/>
    <x v="1"/>
    <x v="0"/>
    <n v="21.3"/>
    <n v="23.430000000000003"/>
    <n v="0"/>
  </r>
  <r>
    <n v="275"/>
    <n v="20240112"/>
    <n v="1.5"/>
    <n v="1.8"/>
    <n v="137"/>
    <n v="0.3"/>
    <n v="1032.5"/>
    <n v="94"/>
    <x v="12"/>
    <x v="11"/>
    <x v="1"/>
    <x v="0"/>
    <n v="16.2"/>
    <n v="17.82"/>
    <n v="0"/>
  </r>
  <r>
    <n v="275"/>
    <n v="20240113"/>
    <n v="4.3"/>
    <n v="2.8"/>
    <n v="86"/>
    <n v="2"/>
    <n v="1021.4"/>
    <n v="95"/>
    <x v="12"/>
    <x v="12"/>
    <x v="1"/>
    <x v="0"/>
    <n v="15.2"/>
    <n v="16.72"/>
    <n v="0"/>
  </r>
  <r>
    <n v="275"/>
    <n v="20240114"/>
    <n v="4.8"/>
    <n v="2"/>
    <n v="75"/>
    <n v="3.4"/>
    <n v="1008.4"/>
    <n v="96"/>
    <x v="12"/>
    <x v="13"/>
    <x v="1"/>
    <x v="0"/>
    <n v="16"/>
    <n v="17.600000000000001"/>
    <n v="0"/>
  </r>
  <r>
    <n v="275"/>
    <n v="20240115"/>
    <n v="4.0999999999999996"/>
    <n v="0.3"/>
    <n v="319"/>
    <n v="3.4"/>
    <n v="1003.3"/>
    <n v="94"/>
    <x v="12"/>
    <x v="14"/>
    <x v="2"/>
    <x v="0"/>
    <n v="17.7"/>
    <n v="19.470000000000002"/>
    <n v="0"/>
  </r>
  <r>
    <n v="275"/>
    <n v="20240116"/>
    <n v="4.2"/>
    <n v="-0.4"/>
    <n v="453"/>
    <n v="0.7"/>
    <n v="1006.9"/>
    <n v="85"/>
    <x v="12"/>
    <x v="15"/>
    <x v="2"/>
    <x v="0"/>
    <n v="18.399999999999999"/>
    <n v="20.239999999999998"/>
    <n v="0"/>
  </r>
  <r>
    <n v="275"/>
    <n v="20240117"/>
    <n v="1.8"/>
    <n v="-2.4"/>
    <n v="180"/>
    <n v="0"/>
    <n v="993.3"/>
    <n v="83"/>
    <x v="12"/>
    <x v="16"/>
    <x v="2"/>
    <x v="0"/>
    <n v="20.399999999999999"/>
    <n v="22.44"/>
    <n v="0"/>
  </r>
  <r>
    <n v="275"/>
    <n v="20240118"/>
    <n v="1.3"/>
    <n v="-3.4"/>
    <n v="597"/>
    <n v="0"/>
    <n v="1002.9"/>
    <n v="88"/>
    <x v="12"/>
    <x v="17"/>
    <x v="2"/>
    <x v="0"/>
    <n v="21.4"/>
    <n v="23.54"/>
    <n v="0"/>
  </r>
  <r>
    <n v="275"/>
    <n v="20240119"/>
    <n v="3.7"/>
    <n v="-0.3"/>
    <n v="435"/>
    <n v="-0.1"/>
    <n v="1020"/>
    <n v="89"/>
    <x v="12"/>
    <x v="18"/>
    <x v="2"/>
    <x v="0"/>
    <n v="18.3"/>
    <n v="20.130000000000003"/>
    <n v="0"/>
  </r>
  <r>
    <n v="275"/>
    <n v="20240120"/>
    <n v="4.7"/>
    <n v="-0.8"/>
    <n v="379"/>
    <n v="0"/>
    <n v="1027"/>
    <n v="82"/>
    <x v="12"/>
    <x v="19"/>
    <x v="2"/>
    <x v="0"/>
    <n v="18.8"/>
    <n v="20.680000000000003"/>
    <n v="0"/>
  </r>
  <r>
    <n v="275"/>
    <n v="20240121"/>
    <n v="7.5"/>
    <n v="3.2"/>
    <n v="135"/>
    <n v="-0.1"/>
    <n v="1017.4"/>
    <n v="71"/>
    <x v="12"/>
    <x v="20"/>
    <x v="2"/>
    <x v="0"/>
    <n v="14.8"/>
    <n v="16.28"/>
    <n v="0"/>
  </r>
  <r>
    <n v="275"/>
    <n v="20240122"/>
    <n v="8.8000000000000007"/>
    <n v="9"/>
    <n v="297"/>
    <n v="8"/>
    <n v="1007.8"/>
    <n v="83"/>
    <x v="12"/>
    <x v="21"/>
    <x v="3"/>
    <x v="0"/>
    <n v="9"/>
    <n v="9.9"/>
    <n v="0"/>
  </r>
  <r>
    <n v="275"/>
    <n v="20240123"/>
    <n v="7.1"/>
    <n v="7.6"/>
    <n v="360"/>
    <n v="4.0999999999999996"/>
    <n v="1019.5"/>
    <n v="84"/>
    <x v="12"/>
    <x v="22"/>
    <x v="3"/>
    <x v="0"/>
    <n v="10.4"/>
    <n v="11.440000000000001"/>
    <n v="0"/>
  </r>
  <r>
    <n v="275"/>
    <n v="20240124"/>
    <n v="8.3000000000000007"/>
    <n v="9.6999999999999993"/>
    <n v="338"/>
    <n v="1.9"/>
    <n v="1020"/>
    <n v="77"/>
    <x v="12"/>
    <x v="23"/>
    <x v="3"/>
    <x v="0"/>
    <n v="8.3000000000000007"/>
    <n v="9.1300000000000008"/>
    <n v="0"/>
  </r>
  <r>
    <n v="275"/>
    <n v="20240125"/>
    <n v="2.9"/>
    <n v="5.6"/>
    <n v="313"/>
    <n v="1.5"/>
    <n v="1027"/>
    <n v="94"/>
    <x v="12"/>
    <x v="24"/>
    <x v="3"/>
    <x v="0"/>
    <n v="12.4"/>
    <n v="13.640000000000002"/>
    <n v="0"/>
  </r>
  <r>
    <n v="275"/>
    <n v="20240126"/>
    <n v="5.7"/>
    <n v="6.9"/>
    <n v="216"/>
    <n v="4.8"/>
    <n v="1025.4000000000001"/>
    <n v="86"/>
    <x v="12"/>
    <x v="25"/>
    <x v="3"/>
    <x v="0"/>
    <n v="11.1"/>
    <n v="12.21"/>
    <n v="0"/>
  </r>
  <r>
    <n v="275"/>
    <n v="20240127"/>
    <n v="2.2999999999999998"/>
    <n v="2.2000000000000002"/>
    <n v="572"/>
    <n v="0"/>
    <n v="1035.0999999999999"/>
    <n v="86"/>
    <x v="12"/>
    <x v="26"/>
    <x v="3"/>
    <x v="0"/>
    <n v="15.8"/>
    <n v="17.380000000000003"/>
    <n v="0"/>
  </r>
  <r>
    <n v="275"/>
    <n v="20240128"/>
    <n v="2.9"/>
    <n v="4.4000000000000004"/>
    <n v="621"/>
    <n v="0"/>
    <n v="1028.0999999999999"/>
    <n v="70"/>
    <x v="12"/>
    <x v="27"/>
    <x v="3"/>
    <x v="0"/>
    <n v="13.6"/>
    <n v="14.96"/>
    <n v="0"/>
  </r>
  <r>
    <n v="275"/>
    <n v="20240129"/>
    <n v="2.9"/>
    <n v="6.9"/>
    <n v="496"/>
    <n v="0"/>
    <n v="1026.2"/>
    <n v="78"/>
    <x v="12"/>
    <x v="28"/>
    <x v="4"/>
    <x v="0"/>
    <n v="11.1"/>
    <n v="12.21"/>
    <n v="0"/>
  </r>
  <r>
    <n v="275"/>
    <n v="20240130"/>
    <n v="4.5999999999999996"/>
    <n v="7.8"/>
    <n v="184"/>
    <n v="1"/>
    <n v="1027.9000000000001"/>
    <n v="87"/>
    <x v="12"/>
    <x v="29"/>
    <x v="4"/>
    <x v="0"/>
    <n v="10.199999999999999"/>
    <n v="11.22"/>
    <n v="0"/>
  </r>
  <r>
    <n v="275"/>
    <n v="20240131"/>
    <n v="4.0999999999999996"/>
    <n v="5.8"/>
    <n v="160"/>
    <n v="1.4"/>
    <n v="1030.3"/>
    <n v="84"/>
    <x v="12"/>
    <x v="30"/>
    <x v="4"/>
    <x v="0"/>
    <n v="12.2"/>
    <n v="13.42"/>
    <n v="0"/>
  </r>
  <r>
    <n v="275"/>
    <n v="20240201"/>
    <n v="3.4"/>
    <n v="5.4"/>
    <n v="548"/>
    <n v="3"/>
    <n v="1029.7"/>
    <n v="87"/>
    <x v="12"/>
    <x v="31"/>
    <x v="4"/>
    <x v="1"/>
    <n v="12.6"/>
    <n v="13.860000000000001"/>
    <n v="0"/>
  </r>
  <r>
    <n v="275"/>
    <n v="20240202"/>
    <n v="6.2"/>
    <n v="7.2"/>
    <n v="137"/>
    <n v="-0.1"/>
    <n v="1027"/>
    <n v="90"/>
    <x v="12"/>
    <x v="32"/>
    <x v="4"/>
    <x v="1"/>
    <n v="10.8"/>
    <n v="11.880000000000003"/>
    <n v="0"/>
  </r>
  <r>
    <n v="275"/>
    <n v="20240203"/>
    <n v="5.5"/>
    <n v="9.6999999999999993"/>
    <n v="131"/>
    <n v="1.2"/>
    <n v="1024.4000000000001"/>
    <n v="92"/>
    <x v="12"/>
    <x v="33"/>
    <x v="4"/>
    <x v="1"/>
    <n v="8.3000000000000007"/>
    <n v="9.1300000000000008"/>
    <n v="0"/>
  </r>
  <r>
    <n v="275"/>
    <n v="20240204"/>
    <n v="6.1"/>
    <n v="10"/>
    <n v="113"/>
    <n v="3.3"/>
    <n v="1020.4"/>
    <n v="91"/>
    <x v="12"/>
    <x v="34"/>
    <x v="4"/>
    <x v="1"/>
    <n v="8"/>
    <n v="8.8000000000000007"/>
    <n v="0"/>
  </r>
  <r>
    <n v="275"/>
    <n v="20240205"/>
    <n v="8"/>
    <n v="9.3000000000000007"/>
    <n v="221"/>
    <n v="0.6"/>
    <n v="1017.4"/>
    <n v="83"/>
    <x v="12"/>
    <x v="35"/>
    <x v="5"/>
    <x v="1"/>
    <n v="8.6999999999999993"/>
    <n v="9.57"/>
    <n v="0"/>
  </r>
  <r>
    <n v="275"/>
    <n v="20240206"/>
    <n v="9.1"/>
    <n v="10"/>
    <n v="136"/>
    <n v="17.100000000000001"/>
    <n v="1007.7"/>
    <n v="85"/>
    <x v="12"/>
    <x v="36"/>
    <x v="5"/>
    <x v="1"/>
    <n v="8"/>
    <n v="8.8000000000000007"/>
    <n v="0"/>
  </r>
  <r>
    <n v="275"/>
    <n v="20240207"/>
    <n v="1.3"/>
    <n v="3.2"/>
    <n v="404"/>
    <n v="4.9000000000000004"/>
    <n v="1005.3"/>
    <n v="89"/>
    <x v="12"/>
    <x v="37"/>
    <x v="5"/>
    <x v="1"/>
    <n v="14.8"/>
    <n v="16.28"/>
    <n v="0"/>
  </r>
  <r>
    <n v="275"/>
    <n v="20240208"/>
    <n v="2.8"/>
    <n v="2.2999999999999998"/>
    <n v="151"/>
    <n v="11.7"/>
    <n v="997"/>
    <n v="93"/>
    <x v="12"/>
    <x v="38"/>
    <x v="5"/>
    <x v="1"/>
    <n v="15.7"/>
    <n v="17.27"/>
    <n v="0"/>
  </r>
  <r>
    <n v="275"/>
    <n v="20240209"/>
    <n v="4.3"/>
    <n v="10.3"/>
    <n v="247"/>
    <n v="7.9"/>
    <n v="984.6"/>
    <n v="90"/>
    <x v="12"/>
    <x v="39"/>
    <x v="5"/>
    <x v="1"/>
    <n v="7.6999999999999993"/>
    <n v="8.4700000000000006"/>
    <n v="0"/>
  </r>
  <r>
    <n v="275"/>
    <n v="20240210"/>
    <n v="2.8"/>
    <n v="10.3"/>
    <n v="383"/>
    <n v="0.7"/>
    <n v="986.8"/>
    <n v="89"/>
    <x v="12"/>
    <x v="40"/>
    <x v="5"/>
    <x v="1"/>
    <n v="7.6999999999999993"/>
    <n v="8.4700000000000006"/>
    <n v="0"/>
  </r>
  <r>
    <n v="275"/>
    <n v="20240211"/>
    <n v="2.8"/>
    <n v="8.1999999999999993"/>
    <n v="221"/>
    <n v="1.2"/>
    <n v="990.9"/>
    <n v="94"/>
    <x v="12"/>
    <x v="41"/>
    <x v="5"/>
    <x v="1"/>
    <n v="9.8000000000000007"/>
    <n v="10.780000000000001"/>
    <n v="0"/>
  </r>
  <r>
    <n v="275"/>
    <n v="20240212"/>
    <n v="2.9"/>
    <n v="5.6"/>
    <n v="389"/>
    <n v="0.1"/>
    <n v="1005"/>
    <n v="90"/>
    <x v="12"/>
    <x v="42"/>
    <x v="6"/>
    <x v="1"/>
    <n v="12.4"/>
    <n v="13.640000000000002"/>
    <n v="0"/>
  </r>
  <r>
    <n v="275"/>
    <n v="20240213"/>
    <n v="4.5"/>
    <n v="6"/>
    <n v="609"/>
    <n v="1.2"/>
    <n v="1015.5"/>
    <n v="84"/>
    <x v="12"/>
    <x v="43"/>
    <x v="6"/>
    <x v="1"/>
    <n v="12"/>
    <n v="13.200000000000001"/>
    <n v="0"/>
  </r>
  <r>
    <n v="275"/>
    <n v="20240214"/>
    <n v="6"/>
    <n v="10.5"/>
    <n v="122"/>
    <n v="12"/>
    <n v="1014.8"/>
    <n v="97"/>
    <x v="12"/>
    <x v="44"/>
    <x v="6"/>
    <x v="1"/>
    <n v="7.5"/>
    <n v="8.25"/>
    <n v="0"/>
  </r>
  <r>
    <n v="275"/>
    <n v="20240215"/>
    <n v="3.7"/>
    <n v="12.3"/>
    <n v="264"/>
    <n v="15"/>
    <n v="1013.3"/>
    <n v="90"/>
    <x v="12"/>
    <x v="45"/>
    <x v="6"/>
    <x v="1"/>
    <n v="5.6999999999999993"/>
    <n v="6.27"/>
    <n v="0"/>
  </r>
  <r>
    <n v="275"/>
    <n v="20240216"/>
    <n v="3.6"/>
    <n v="11.1"/>
    <n v="179"/>
    <n v="0.9"/>
    <n v="1014.5"/>
    <n v="86"/>
    <x v="12"/>
    <x v="46"/>
    <x v="6"/>
    <x v="1"/>
    <n v="6.9"/>
    <n v="7.5900000000000007"/>
    <n v="0"/>
  </r>
  <r>
    <n v="275"/>
    <n v="20240217"/>
    <n v="2.2999999999999998"/>
    <n v="9.6999999999999993"/>
    <n v="355"/>
    <n v="0"/>
    <n v="1030.2"/>
    <n v="91"/>
    <x v="12"/>
    <x v="47"/>
    <x v="6"/>
    <x v="1"/>
    <n v="8.3000000000000007"/>
    <n v="9.1300000000000008"/>
    <n v="0"/>
  </r>
  <r>
    <n v="275"/>
    <n v="20240218"/>
    <n v="6.1"/>
    <n v="8.9"/>
    <n v="141"/>
    <n v="22.7"/>
    <n v="1024.0999999999999"/>
    <n v="91"/>
    <x v="12"/>
    <x v="48"/>
    <x v="6"/>
    <x v="1"/>
    <n v="9.1"/>
    <n v="10.01"/>
    <n v="0"/>
  </r>
  <r>
    <n v="275"/>
    <n v="20240219"/>
    <n v="3.8"/>
    <n v="8.1999999999999993"/>
    <n v="251"/>
    <n v="2.6"/>
    <n v="1026"/>
    <n v="93"/>
    <x v="12"/>
    <x v="49"/>
    <x v="7"/>
    <x v="1"/>
    <n v="9.8000000000000007"/>
    <n v="10.780000000000001"/>
    <n v="0"/>
  </r>
  <r>
    <n v="275"/>
    <n v="20240220"/>
    <n v="4.3"/>
    <n v="7.4"/>
    <n v="521"/>
    <n v="0.1"/>
    <n v="1025.7"/>
    <n v="89"/>
    <x v="12"/>
    <x v="50"/>
    <x v="7"/>
    <x v="1"/>
    <n v="10.6"/>
    <n v="11.66"/>
    <n v="0"/>
  </r>
  <r>
    <n v="275"/>
    <n v="20240221"/>
    <n v="6"/>
    <n v="8.8000000000000007"/>
    <n v="288"/>
    <n v="8.6999999999999993"/>
    <n v="1010.9"/>
    <n v="87"/>
    <x v="12"/>
    <x v="51"/>
    <x v="7"/>
    <x v="1"/>
    <n v="9.1999999999999993"/>
    <n v="10.119999999999999"/>
    <n v="0"/>
  </r>
  <r>
    <n v="275"/>
    <n v="20240222"/>
    <n v="6.7"/>
    <n v="9.5"/>
    <n v="276"/>
    <n v="9.1"/>
    <n v="986.8"/>
    <n v="91"/>
    <x v="12"/>
    <x v="52"/>
    <x v="7"/>
    <x v="1"/>
    <n v="8.5"/>
    <n v="9.3500000000000014"/>
    <n v="0"/>
  </r>
  <r>
    <n v="275"/>
    <n v="20240223"/>
    <n v="6.4"/>
    <n v="5.9"/>
    <n v="362"/>
    <n v="0.6"/>
    <n v="990.9"/>
    <n v="79"/>
    <x v="12"/>
    <x v="53"/>
    <x v="7"/>
    <x v="1"/>
    <n v="12.1"/>
    <n v="13.31"/>
    <n v="0"/>
  </r>
  <r>
    <n v="275"/>
    <n v="20240224"/>
    <n v="3.9"/>
    <n v="4.5"/>
    <n v="385"/>
    <n v="1.6"/>
    <n v="998.5"/>
    <n v="85"/>
    <x v="12"/>
    <x v="54"/>
    <x v="7"/>
    <x v="1"/>
    <n v="13.5"/>
    <n v="14.850000000000001"/>
    <n v="0"/>
  </r>
  <r>
    <n v="275"/>
    <n v="20240225"/>
    <n v="3.7"/>
    <n v="5.7"/>
    <n v="583"/>
    <n v="0.5"/>
    <n v="1000.4"/>
    <n v="84"/>
    <x v="12"/>
    <x v="55"/>
    <x v="7"/>
    <x v="1"/>
    <n v="12.3"/>
    <n v="13.530000000000001"/>
    <n v="0"/>
  </r>
  <r>
    <n v="275"/>
    <n v="20240226"/>
    <n v="7"/>
    <n v="4.5"/>
    <n v="242"/>
    <n v="5.7"/>
    <n v="1006.9"/>
    <n v="89"/>
    <x v="12"/>
    <x v="56"/>
    <x v="8"/>
    <x v="1"/>
    <n v="13.5"/>
    <n v="14.850000000000001"/>
    <n v="0"/>
  </r>
  <r>
    <n v="275"/>
    <n v="20240227"/>
    <n v="3.3"/>
    <n v="3.2"/>
    <n v="948"/>
    <n v="0"/>
    <n v="1018.7"/>
    <n v="90"/>
    <x v="12"/>
    <x v="57"/>
    <x v="8"/>
    <x v="1"/>
    <n v="14.8"/>
    <n v="16.28"/>
    <n v="0"/>
  </r>
  <r>
    <n v="275"/>
    <n v="20240228"/>
    <n v="3"/>
    <n v="4.5999999999999996"/>
    <n v="372"/>
    <n v="-0.1"/>
    <n v="1020"/>
    <n v="91"/>
    <x v="12"/>
    <x v="58"/>
    <x v="8"/>
    <x v="1"/>
    <n v="13.4"/>
    <n v="14.740000000000002"/>
    <n v="0"/>
  </r>
  <r>
    <n v="275"/>
    <n v="20240229"/>
    <n v="4.8"/>
    <n v="7.4"/>
    <n v="310"/>
    <n v="5.0999999999999996"/>
    <n v="1008.6"/>
    <n v="88"/>
    <x v="12"/>
    <x v="59"/>
    <x v="8"/>
    <x v="1"/>
    <n v="10.6"/>
    <n v="11.66"/>
    <n v="0"/>
  </r>
  <r>
    <n v="275"/>
    <n v="20240301"/>
    <n v="5.9"/>
    <n v="8.3000000000000007"/>
    <n v="752"/>
    <n v="-0.1"/>
    <n v="1001.2"/>
    <n v="71"/>
    <x v="12"/>
    <x v="60"/>
    <x v="8"/>
    <x v="2"/>
    <n v="9.6999999999999993"/>
    <n v="9.6999999999999993"/>
    <n v="0"/>
  </r>
  <r>
    <n v="275"/>
    <n v="20240302"/>
    <n v="5.5"/>
    <n v="9.9"/>
    <n v="1160"/>
    <n v="0.5"/>
    <n v="1000"/>
    <n v="65"/>
    <x v="12"/>
    <x v="61"/>
    <x v="8"/>
    <x v="2"/>
    <n v="8.1"/>
    <n v="8.1"/>
    <n v="0"/>
  </r>
  <r>
    <n v="275"/>
    <n v="20240303"/>
    <n v="2.7"/>
    <n v="10.4"/>
    <n v="974"/>
    <n v="-0.1"/>
    <n v="1001.8"/>
    <n v="72"/>
    <x v="12"/>
    <x v="62"/>
    <x v="8"/>
    <x v="2"/>
    <n v="7.6"/>
    <n v="7.6"/>
    <n v="0"/>
  </r>
  <r>
    <n v="275"/>
    <n v="20240304"/>
    <n v="2.8"/>
    <n v="6.9"/>
    <n v="695"/>
    <n v="0"/>
    <n v="1011.4"/>
    <n v="84"/>
    <x v="12"/>
    <x v="63"/>
    <x v="9"/>
    <x v="2"/>
    <n v="11.1"/>
    <n v="11.1"/>
    <n v="0"/>
  </r>
  <r>
    <n v="275"/>
    <n v="20240305"/>
    <n v="1.2"/>
    <n v="6.2"/>
    <n v="276"/>
    <n v="4.4000000000000004"/>
    <n v="1014.9"/>
    <n v="94"/>
    <x v="12"/>
    <x v="64"/>
    <x v="9"/>
    <x v="2"/>
    <n v="11.8"/>
    <n v="11.8"/>
    <n v="0"/>
  </r>
  <r>
    <n v="275"/>
    <n v="20240306"/>
    <n v="1.8"/>
    <n v="5.7"/>
    <n v="1020"/>
    <n v="0"/>
    <n v="1023.2"/>
    <n v="88"/>
    <x v="12"/>
    <x v="65"/>
    <x v="9"/>
    <x v="2"/>
    <n v="12.3"/>
    <n v="12.3"/>
    <n v="0"/>
  </r>
  <r>
    <n v="275"/>
    <n v="20240307"/>
    <n v="4.3"/>
    <n v="4.4000000000000004"/>
    <n v="906"/>
    <n v="0"/>
    <n v="1023.3"/>
    <n v="83"/>
    <x v="12"/>
    <x v="66"/>
    <x v="9"/>
    <x v="2"/>
    <n v="13.6"/>
    <n v="13.6"/>
    <n v="0"/>
  </r>
  <r>
    <n v="275"/>
    <n v="20240308"/>
    <n v="4.8"/>
    <n v="4.9000000000000004"/>
    <n v="1329"/>
    <n v="0"/>
    <n v="1012.2"/>
    <n v="67"/>
    <x v="12"/>
    <x v="67"/>
    <x v="9"/>
    <x v="2"/>
    <n v="13.1"/>
    <n v="13.1"/>
    <n v="0"/>
  </r>
  <r>
    <n v="275"/>
    <n v="20240309"/>
    <n v="4.2"/>
    <n v="7.5"/>
    <n v="951"/>
    <n v="0"/>
    <n v="1001.8"/>
    <n v="68"/>
    <x v="12"/>
    <x v="68"/>
    <x v="9"/>
    <x v="2"/>
    <n v="10.5"/>
    <n v="10.5"/>
    <n v="0"/>
  </r>
  <r>
    <n v="275"/>
    <n v="20240310"/>
    <n v="4.8"/>
    <n v="8.6"/>
    <n v="988"/>
    <n v="0"/>
    <n v="997.3"/>
    <n v="70"/>
    <x v="12"/>
    <x v="69"/>
    <x v="9"/>
    <x v="2"/>
    <n v="9.4"/>
    <n v="9.4"/>
    <n v="0"/>
  </r>
  <r>
    <n v="275"/>
    <n v="20240311"/>
    <n v="1.8"/>
    <n v="6.7"/>
    <n v="123"/>
    <n v="8.3000000000000007"/>
    <n v="1002.6"/>
    <n v="95"/>
    <x v="12"/>
    <x v="70"/>
    <x v="10"/>
    <x v="2"/>
    <n v="11.3"/>
    <n v="11.3"/>
    <n v="0"/>
  </r>
  <r>
    <n v="275"/>
    <n v="20240312"/>
    <n v="3.2"/>
    <n v="7.6"/>
    <n v="306"/>
    <n v="0.9"/>
    <n v="1012.9"/>
    <n v="92"/>
    <x v="12"/>
    <x v="71"/>
    <x v="10"/>
    <x v="2"/>
    <n v="10.4"/>
    <n v="10.4"/>
    <n v="0"/>
  </r>
  <r>
    <n v="275"/>
    <n v="20240313"/>
    <n v="3.9"/>
    <n v="10.4"/>
    <n v="291"/>
    <n v="2"/>
    <n v="1014.2"/>
    <n v="91"/>
    <x v="12"/>
    <x v="72"/>
    <x v="10"/>
    <x v="2"/>
    <n v="7.6"/>
    <n v="7.6"/>
    <n v="0"/>
  </r>
  <r>
    <n v="275"/>
    <n v="20240314"/>
    <n v="4.4000000000000004"/>
    <n v="12.9"/>
    <n v="1356"/>
    <n v="0"/>
    <n v="1010.8"/>
    <n v="74"/>
    <x v="12"/>
    <x v="73"/>
    <x v="10"/>
    <x v="2"/>
    <n v="5.0999999999999996"/>
    <n v="5.0999999999999996"/>
    <n v="0"/>
  </r>
  <r>
    <n v="275"/>
    <n v="20240315"/>
    <n v="5.0999999999999996"/>
    <n v="12.5"/>
    <n v="704"/>
    <n v="3.3"/>
    <n v="1007.4"/>
    <n v="83"/>
    <x v="12"/>
    <x v="74"/>
    <x v="10"/>
    <x v="2"/>
    <n v="5.5"/>
    <n v="5.5"/>
    <n v="0"/>
  </r>
  <r>
    <n v="275"/>
    <n v="20240316"/>
    <n v="3.3"/>
    <n v="6.8"/>
    <n v="769"/>
    <n v="2.2000000000000002"/>
    <n v="1019.3"/>
    <n v="80"/>
    <x v="12"/>
    <x v="75"/>
    <x v="10"/>
    <x v="2"/>
    <n v="11.2"/>
    <n v="11.2"/>
    <n v="0"/>
  </r>
  <r>
    <n v="275"/>
    <n v="20240317"/>
    <n v="3.6"/>
    <n v="8.6999999999999993"/>
    <n v="667"/>
    <n v="2.8"/>
    <n v="1019.9"/>
    <n v="79"/>
    <x v="12"/>
    <x v="76"/>
    <x v="10"/>
    <x v="2"/>
    <n v="9.3000000000000007"/>
    <n v="9.3000000000000007"/>
    <n v="0"/>
  </r>
  <r>
    <n v="275"/>
    <n v="20240318"/>
    <n v="2.2999999999999998"/>
    <n v="10"/>
    <n v="605"/>
    <n v="0.1"/>
    <n v="1016.1"/>
    <n v="86"/>
    <x v="12"/>
    <x v="77"/>
    <x v="11"/>
    <x v="2"/>
    <n v="8"/>
    <n v="8"/>
    <n v="0"/>
  </r>
  <r>
    <n v="275"/>
    <n v="20240319"/>
    <n v="2.5"/>
    <n v="11.2"/>
    <n v="950"/>
    <n v="0"/>
    <n v="1018.2"/>
    <n v="78"/>
    <x v="12"/>
    <x v="78"/>
    <x v="11"/>
    <x v="2"/>
    <n v="6.8000000000000007"/>
    <n v="6.8000000000000007"/>
    <n v="0"/>
  </r>
  <r>
    <n v="275"/>
    <n v="20240320"/>
    <n v="1.4"/>
    <n v="11.5"/>
    <n v="1187"/>
    <n v="0"/>
    <n v="1019.1"/>
    <n v="81"/>
    <x v="12"/>
    <x v="79"/>
    <x v="11"/>
    <x v="2"/>
    <n v="6.5"/>
    <n v="6.5"/>
    <n v="0"/>
  </r>
  <r>
    <n v="275"/>
    <n v="20240321"/>
    <n v="3.5"/>
    <n v="9.4"/>
    <n v="1044"/>
    <n v="0"/>
    <n v="1023.3"/>
    <n v="83"/>
    <x v="12"/>
    <x v="80"/>
    <x v="11"/>
    <x v="2"/>
    <n v="8.6"/>
    <n v="8.6"/>
    <n v="0"/>
  </r>
  <r>
    <n v="275"/>
    <n v="20240322"/>
    <n v="3.8"/>
    <n v="9.1999999999999993"/>
    <n v="246"/>
    <n v="2.9"/>
    <n v="1015.6"/>
    <n v="93"/>
    <x v="12"/>
    <x v="81"/>
    <x v="11"/>
    <x v="2"/>
    <n v="8.8000000000000007"/>
    <n v="8.8000000000000007"/>
    <n v="0"/>
  </r>
  <r>
    <n v="275"/>
    <n v="20240323"/>
    <n v="4.8"/>
    <n v="5.7"/>
    <n v="1236"/>
    <n v="1.9"/>
    <n v="1007.8"/>
    <n v="82"/>
    <x v="12"/>
    <x v="82"/>
    <x v="11"/>
    <x v="2"/>
    <n v="12.3"/>
    <n v="12.3"/>
    <n v="0"/>
  </r>
  <r>
    <n v="275"/>
    <n v="20240324"/>
    <n v="6.1"/>
    <n v="5.5"/>
    <n v="767"/>
    <n v="12.7"/>
    <n v="1003.9"/>
    <n v="90"/>
    <x v="12"/>
    <x v="83"/>
    <x v="11"/>
    <x v="2"/>
    <n v="12.5"/>
    <n v="12.5"/>
    <n v="0"/>
  </r>
  <r>
    <n v="275"/>
    <n v="20240325"/>
    <n v="2.7"/>
    <n v="6.4"/>
    <n v="1531"/>
    <n v="-0.1"/>
    <n v="1004.6"/>
    <n v="72"/>
    <x v="12"/>
    <x v="84"/>
    <x v="12"/>
    <x v="2"/>
    <n v="11.6"/>
    <n v="11.6"/>
    <n v="0"/>
  </r>
  <r>
    <n v="275"/>
    <n v="20240326"/>
    <n v="3.9"/>
    <n v="8.5"/>
    <n v="910"/>
    <n v="0"/>
    <n v="991.5"/>
    <n v="67"/>
    <x v="12"/>
    <x v="85"/>
    <x v="12"/>
    <x v="2"/>
    <n v="9.5"/>
    <n v="9.5"/>
    <n v="0"/>
  </r>
  <r>
    <n v="275"/>
    <n v="20240327"/>
    <n v="3.4"/>
    <n v="8.4"/>
    <n v="418"/>
    <n v="1.1000000000000001"/>
    <n v="986.9"/>
    <n v="82"/>
    <x v="12"/>
    <x v="86"/>
    <x v="12"/>
    <x v="2"/>
    <n v="9.6"/>
    <n v="9.6"/>
    <n v="0"/>
  </r>
  <r>
    <n v="275"/>
    <n v="20240328"/>
    <n v="5.2"/>
    <n v="8.4"/>
    <n v="720"/>
    <n v="3.8"/>
    <n v="986.9"/>
    <n v="72"/>
    <x v="12"/>
    <x v="87"/>
    <x v="12"/>
    <x v="2"/>
    <n v="9.6"/>
    <n v="9.6"/>
    <n v="0"/>
  </r>
  <r>
    <n v="275"/>
    <n v="20240329"/>
    <n v="4.5999999999999996"/>
    <n v="10.7"/>
    <n v="1064"/>
    <n v="3.2"/>
    <n v="993.9"/>
    <n v="72"/>
    <x v="12"/>
    <x v="88"/>
    <x v="12"/>
    <x v="2"/>
    <n v="7.3000000000000007"/>
    <n v="7.3000000000000007"/>
    <n v="0"/>
  </r>
  <r>
    <n v="275"/>
    <n v="20240330"/>
    <n v="3"/>
    <n v="9.3000000000000007"/>
    <n v="664"/>
    <n v="0.8"/>
    <n v="997.1"/>
    <n v="87"/>
    <x v="12"/>
    <x v="89"/>
    <x v="12"/>
    <x v="2"/>
    <n v="8.6999999999999993"/>
    <n v="8.6999999999999993"/>
    <n v="0"/>
  </r>
  <r>
    <n v="275"/>
    <n v="20240331"/>
    <n v="3.5"/>
    <n v="11.1"/>
    <n v="1218"/>
    <n v="6.7"/>
    <n v="996.7"/>
    <n v="84"/>
    <x v="12"/>
    <x v="90"/>
    <x v="12"/>
    <x v="2"/>
    <n v="6.9"/>
    <n v="6.9"/>
    <n v="0"/>
  </r>
  <r>
    <n v="275"/>
    <n v="20240401"/>
    <n v="2.7"/>
    <n v="9.1999999999999993"/>
    <n v="575"/>
    <n v="0.8"/>
    <n v="996.9"/>
    <n v="87"/>
    <x v="12"/>
    <x v="91"/>
    <x v="13"/>
    <x v="3"/>
    <n v="8.8000000000000007"/>
    <n v="7.0400000000000009"/>
    <n v="0"/>
  </r>
  <r>
    <n v="275"/>
    <n v="20240402"/>
    <n v="4.8"/>
    <n v="9.1999999999999993"/>
    <n v="679"/>
    <n v="0.5"/>
    <n v="1005.5"/>
    <n v="85"/>
    <x v="12"/>
    <x v="92"/>
    <x v="13"/>
    <x v="3"/>
    <n v="8.8000000000000007"/>
    <n v="7.0400000000000009"/>
    <n v="0"/>
  </r>
  <r>
    <n v="275"/>
    <n v="20240403"/>
    <n v="4.7"/>
    <n v="10.7"/>
    <n v="538"/>
    <n v="4.8"/>
    <n v="1004.4"/>
    <n v="88"/>
    <x v="12"/>
    <x v="93"/>
    <x v="13"/>
    <x v="3"/>
    <n v="7.3000000000000007"/>
    <n v="5.8400000000000007"/>
    <n v="0"/>
  </r>
  <r>
    <n v="275"/>
    <n v="20240404"/>
    <n v="6"/>
    <n v="11.7"/>
    <n v="899"/>
    <n v="16"/>
    <n v="1005.5"/>
    <n v="82"/>
    <x v="12"/>
    <x v="94"/>
    <x v="13"/>
    <x v="3"/>
    <n v="6.3000000000000007"/>
    <n v="5.0400000000000009"/>
    <n v="0"/>
  </r>
  <r>
    <n v="275"/>
    <n v="20240405"/>
    <n v="4.5999999999999996"/>
    <n v="13.3"/>
    <n v="740"/>
    <n v="2"/>
    <n v="1008.7"/>
    <n v="82"/>
    <x v="12"/>
    <x v="95"/>
    <x v="13"/>
    <x v="3"/>
    <n v="4.6999999999999993"/>
    <n v="3.76"/>
    <n v="0"/>
  </r>
  <r>
    <n v="275"/>
    <n v="20240406"/>
    <n v="4.5"/>
    <n v="18.100000000000001"/>
    <n v="1545"/>
    <n v="0"/>
    <n v="1009.3"/>
    <n v="63"/>
    <x v="12"/>
    <x v="96"/>
    <x v="13"/>
    <x v="3"/>
    <n v="0"/>
    <n v="0"/>
    <n v="0.10000000000000142"/>
  </r>
  <r>
    <n v="275"/>
    <n v="20240407"/>
    <n v="5.5"/>
    <n v="16.8"/>
    <n v="1634"/>
    <n v="2.2999999999999998"/>
    <n v="1012.4"/>
    <n v="61"/>
    <x v="12"/>
    <x v="97"/>
    <x v="13"/>
    <x v="3"/>
    <n v="1.1999999999999993"/>
    <n v="0.95999999999999952"/>
    <n v="0"/>
  </r>
  <r>
    <n v="275"/>
    <n v="20240408"/>
    <n v="2.7"/>
    <n v="15.5"/>
    <n v="1201"/>
    <n v="2.5"/>
    <n v="1007.9"/>
    <n v="82"/>
    <x v="12"/>
    <x v="98"/>
    <x v="14"/>
    <x v="3"/>
    <n v="2.5"/>
    <n v="2"/>
    <n v="0"/>
  </r>
  <r>
    <n v="275"/>
    <n v="20240409"/>
    <n v="6.8"/>
    <n v="11.9"/>
    <n v="958"/>
    <n v="0.6"/>
    <n v="1010.3"/>
    <n v="74"/>
    <x v="12"/>
    <x v="99"/>
    <x v="14"/>
    <x v="3"/>
    <n v="6.1"/>
    <n v="4.88"/>
    <n v="0"/>
  </r>
  <r>
    <n v="275"/>
    <n v="20240410"/>
    <n v="4.3"/>
    <n v="10.9"/>
    <n v="1937"/>
    <n v="0.8"/>
    <n v="1027.0999999999999"/>
    <n v="64"/>
    <x v="12"/>
    <x v="100"/>
    <x v="14"/>
    <x v="3"/>
    <n v="7.1"/>
    <n v="5.68"/>
    <n v="0"/>
  </r>
  <r>
    <n v="275"/>
    <n v="20240411"/>
    <n v="4.3"/>
    <n v="12.5"/>
    <n v="406"/>
    <n v="1.1000000000000001"/>
    <n v="1030.5"/>
    <n v="85"/>
    <x v="12"/>
    <x v="101"/>
    <x v="14"/>
    <x v="3"/>
    <n v="5.5"/>
    <n v="4.4000000000000004"/>
    <n v="0"/>
  </r>
  <r>
    <n v="275"/>
    <n v="20240412"/>
    <n v="5.0999999999999996"/>
    <n v="15.5"/>
    <n v="1306"/>
    <n v="0"/>
    <n v="1029.0999999999999"/>
    <n v="79"/>
    <x v="12"/>
    <x v="102"/>
    <x v="14"/>
    <x v="3"/>
    <n v="2.5"/>
    <n v="2"/>
    <n v="0"/>
  </r>
  <r>
    <n v="275"/>
    <n v="20240413"/>
    <n v="5.2"/>
    <n v="16.899999999999999"/>
    <n v="1750"/>
    <n v="0"/>
    <n v="1022.3"/>
    <n v="69"/>
    <x v="12"/>
    <x v="103"/>
    <x v="14"/>
    <x v="3"/>
    <n v="1.1000000000000014"/>
    <n v="0.88000000000000123"/>
    <n v="0"/>
  </r>
  <r>
    <n v="275"/>
    <n v="20240414"/>
    <n v="3.2"/>
    <n v="11.5"/>
    <n v="1616"/>
    <n v="0"/>
    <n v="1020.6"/>
    <n v="62"/>
    <x v="12"/>
    <x v="104"/>
    <x v="14"/>
    <x v="3"/>
    <n v="6.5"/>
    <n v="5.2"/>
    <n v="0"/>
  </r>
  <r>
    <n v="275"/>
    <n v="20240415"/>
    <n v="5.6"/>
    <n v="7.1"/>
    <n v="844"/>
    <n v="8.9"/>
    <n v="1005.3"/>
    <n v="81"/>
    <x v="12"/>
    <x v="105"/>
    <x v="15"/>
    <x v="3"/>
    <n v="10.9"/>
    <n v="8.7200000000000006"/>
    <n v="0"/>
  </r>
  <r>
    <n v="275"/>
    <n v="20240416"/>
    <n v="5.5"/>
    <n v="7.2"/>
    <n v="1314"/>
    <n v="8.1"/>
    <n v="1003.8"/>
    <n v="84"/>
    <x v="12"/>
    <x v="106"/>
    <x v="15"/>
    <x v="3"/>
    <n v="10.8"/>
    <n v="8.64"/>
    <n v="0"/>
  </r>
  <r>
    <n v="275"/>
    <n v="20240417"/>
    <n v="2"/>
    <n v="4.7"/>
    <n v="1151"/>
    <n v="8"/>
    <n v="1012"/>
    <n v="89"/>
    <x v="12"/>
    <x v="107"/>
    <x v="15"/>
    <x v="3"/>
    <n v="13.3"/>
    <n v="10.64"/>
    <n v="0"/>
  </r>
  <r>
    <n v="275"/>
    <n v="20240418"/>
    <n v="3.2"/>
    <n v="6.6"/>
    <n v="1677"/>
    <n v="1.1000000000000001"/>
    <n v="1018.3"/>
    <n v="74"/>
    <x v="12"/>
    <x v="108"/>
    <x v="15"/>
    <x v="3"/>
    <n v="11.4"/>
    <n v="9.120000000000001"/>
    <n v="0"/>
  </r>
  <r>
    <n v="275"/>
    <n v="20240419"/>
    <n v="5.6"/>
    <n v="7.3"/>
    <n v="1111"/>
    <n v="17.7"/>
    <n v="1010.2"/>
    <n v="90"/>
    <x v="12"/>
    <x v="109"/>
    <x v="15"/>
    <x v="3"/>
    <n v="10.7"/>
    <n v="8.56"/>
    <n v="0"/>
  </r>
  <r>
    <n v="275"/>
    <n v="20240420"/>
    <n v="4.8"/>
    <n v="6.3"/>
    <n v="1465"/>
    <n v="4.3"/>
    <n v="1020.8"/>
    <n v="84"/>
    <x v="12"/>
    <x v="110"/>
    <x v="15"/>
    <x v="3"/>
    <n v="11.7"/>
    <n v="9.36"/>
    <n v="0"/>
  </r>
  <r>
    <n v="275"/>
    <n v="20240421"/>
    <n v="4.5"/>
    <n v="5.6"/>
    <n v="1556"/>
    <n v="1.6"/>
    <n v="1024.7"/>
    <n v="77"/>
    <x v="12"/>
    <x v="111"/>
    <x v="15"/>
    <x v="3"/>
    <n v="12.4"/>
    <n v="9.9200000000000017"/>
    <n v="0"/>
  </r>
  <r>
    <n v="275"/>
    <n v="20240422"/>
    <n v="3.3"/>
    <n v="4.5999999999999996"/>
    <n v="1510"/>
    <n v="-0.1"/>
    <n v="1024.9000000000001"/>
    <n v="67"/>
    <x v="12"/>
    <x v="112"/>
    <x v="16"/>
    <x v="3"/>
    <n v="13.4"/>
    <n v="10.72"/>
    <n v="0"/>
  </r>
  <r>
    <n v="275"/>
    <n v="20240423"/>
    <n v="2.4"/>
    <n v="5.3"/>
    <n v="2060"/>
    <n v="1.4"/>
    <n v="1018.8"/>
    <n v="71"/>
    <x v="12"/>
    <x v="113"/>
    <x v="16"/>
    <x v="3"/>
    <n v="12.7"/>
    <n v="10.16"/>
    <n v="0"/>
  </r>
  <r>
    <n v="275"/>
    <n v="20240424"/>
    <n v="4.2"/>
    <n v="5"/>
    <n v="1392"/>
    <n v="10.7"/>
    <n v="1009"/>
    <n v="88"/>
    <x v="12"/>
    <x v="114"/>
    <x v="16"/>
    <x v="3"/>
    <n v="13"/>
    <n v="10.4"/>
    <n v="0"/>
  </r>
  <r>
    <n v="275"/>
    <n v="20240425"/>
    <n v="4"/>
    <n v="5.8"/>
    <n v="1153"/>
    <n v="4.4000000000000004"/>
    <n v="1004.5"/>
    <n v="81"/>
    <x v="12"/>
    <x v="115"/>
    <x v="16"/>
    <x v="3"/>
    <n v="12.2"/>
    <n v="9.76"/>
    <n v="0"/>
  </r>
  <r>
    <n v="275"/>
    <n v="20240426"/>
    <n v="2.8"/>
    <n v="8.5"/>
    <n v="1605"/>
    <n v="1.6"/>
    <n v="1004.1"/>
    <n v="74"/>
    <x v="12"/>
    <x v="116"/>
    <x v="16"/>
    <x v="3"/>
    <n v="9.5"/>
    <n v="7.6000000000000005"/>
    <n v="0"/>
  </r>
  <r>
    <n v="275"/>
    <n v="20240427"/>
    <n v="3.4"/>
    <n v="12.2"/>
    <n v="1251"/>
    <n v="0.7"/>
    <n v="1005.4"/>
    <n v="75"/>
    <x v="12"/>
    <x v="117"/>
    <x v="16"/>
    <x v="3"/>
    <n v="5.8000000000000007"/>
    <n v="4.6400000000000006"/>
    <n v="0"/>
  </r>
  <r>
    <n v="275"/>
    <n v="20240428"/>
    <n v="5.5"/>
    <n v="12.7"/>
    <n v="1283"/>
    <n v="-0.1"/>
    <n v="1009"/>
    <n v="67"/>
    <x v="12"/>
    <x v="118"/>
    <x v="16"/>
    <x v="3"/>
    <n v="5.3000000000000007"/>
    <n v="4.2400000000000011"/>
    <n v="0"/>
  </r>
  <r>
    <n v="275"/>
    <n v="20240429"/>
    <n v="3"/>
    <n v="13.7"/>
    <n v="2056"/>
    <n v="0"/>
    <n v="1019.1"/>
    <n v="64"/>
    <x v="12"/>
    <x v="119"/>
    <x v="17"/>
    <x v="3"/>
    <n v="4.3000000000000007"/>
    <n v="3.4400000000000008"/>
    <n v="0"/>
  </r>
  <r>
    <n v="275"/>
    <n v="20240430"/>
    <n v="2.2999999999999998"/>
    <n v="16.899999999999999"/>
    <n v="1786"/>
    <n v="0.2"/>
    <n v="1015.1"/>
    <n v="71"/>
    <x v="12"/>
    <x v="120"/>
    <x v="17"/>
    <x v="3"/>
    <n v="1.1000000000000014"/>
    <n v="0.88000000000000123"/>
    <n v="0"/>
  </r>
  <r>
    <n v="275"/>
    <n v="20240501"/>
    <n v="3.4"/>
    <n v="20.399999999999999"/>
    <n v="2349"/>
    <n v="0"/>
    <n v="1005.7"/>
    <n v="65"/>
    <x v="12"/>
    <x v="121"/>
    <x v="17"/>
    <x v="4"/>
    <n v="0"/>
    <n v="0"/>
    <n v="2.3999999999999986"/>
  </r>
  <r>
    <n v="275"/>
    <n v="20240502"/>
    <n v="3.8"/>
    <n v="18.5"/>
    <n v="2068"/>
    <n v="26.7"/>
    <n v="999.8"/>
    <n v="73"/>
    <x v="12"/>
    <x v="122"/>
    <x v="17"/>
    <x v="4"/>
    <n v="0"/>
    <n v="0"/>
    <n v="0.5"/>
  </r>
  <r>
    <n v="275"/>
    <n v="20240503"/>
    <n v="4.0999999999999996"/>
    <n v="11.2"/>
    <n v="457"/>
    <n v="11"/>
    <n v="1009.5"/>
    <n v="92"/>
    <x v="12"/>
    <x v="123"/>
    <x v="17"/>
    <x v="4"/>
    <n v="6.8000000000000007"/>
    <n v="5.4400000000000013"/>
    <n v="0"/>
  </r>
  <r>
    <n v="275"/>
    <n v="20240504"/>
    <n v="2.6"/>
    <n v="11.4"/>
    <n v="1577"/>
    <n v="11.1"/>
    <n v="1013.1"/>
    <n v="82"/>
    <x v="12"/>
    <x v="124"/>
    <x v="17"/>
    <x v="4"/>
    <n v="6.6"/>
    <n v="5.28"/>
    <n v="0"/>
  </r>
  <r>
    <n v="275"/>
    <n v="20240505"/>
    <n v="2.2999999999999998"/>
    <n v="11.5"/>
    <n v="1222"/>
    <n v="0.4"/>
    <n v="1009"/>
    <n v="84"/>
    <x v="12"/>
    <x v="125"/>
    <x v="17"/>
    <x v="4"/>
    <n v="6.5"/>
    <n v="5.2"/>
    <n v="0"/>
  </r>
  <r>
    <n v="275"/>
    <n v="20240506"/>
    <n v="2.6"/>
    <n v="13.9"/>
    <n v="1630"/>
    <n v="0"/>
    <n v="1009.3"/>
    <n v="74"/>
    <x v="12"/>
    <x v="126"/>
    <x v="18"/>
    <x v="4"/>
    <n v="4.0999999999999996"/>
    <n v="3.28"/>
    <n v="0"/>
  </r>
  <r>
    <n v="275"/>
    <n v="20240507"/>
    <n v="3.6"/>
    <n v="14.4"/>
    <n v="2151"/>
    <n v="0"/>
    <n v="1019.6"/>
    <n v="70"/>
    <x v="12"/>
    <x v="127"/>
    <x v="18"/>
    <x v="4"/>
    <n v="3.5999999999999996"/>
    <n v="2.88"/>
    <n v="0"/>
  </r>
  <r>
    <n v="275"/>
    <n v="20240508"/>
    <n v="1.5"/>
    <n v="11.5"/>
    <n v="1070"/>
    <n v="0"/>
    <n v="1027.4000000000001"/>
    <n v="80"/>
    <x v="12"/>
    <x v="128"/>
    <x v="18"/>
    <x v="4"/>
    <n v="6.5"/>
    <n v="5.2"/>
    <n v="0"/>
  </r>
  <r>
    <n v="275"/>
    <n v="20240509"/>
    <n v="1.5"/>
    <n v="12.8"/>
    <n v="2078"/>
    <n v="0"/>
    <n v="1026.9000000000001"/>
    <n v="77"/>
    <x v="12"/>
    <x v="129"/>
    <x v="18"/>
    <x v="4"/>
    <n v="5.1999999999999993"/>
    <n v="4.1599999999999993"/>
    <n v="0"/>
  </r>
  <r>
    <n v="275"/>
    <n v="20240510"/>
    <n v="2"/>
    <n v="15.1"/>
    <n v="2350"/>
    <n v="0"/>
    <n v="1024"/>
    <n v="70"/>
    <x v="12"/>
    <x v="130"/>
    <x v="18"/>
    <x v="4"/>
    <n v="2.9000000000000004"/>
    <n v="2.3200000000000003"/>
    <n v="0"/>
  </r>
  <r>
    <n v="275"/>
    <n v="20240511"/>
    <n v="3.3"/>
    <n v="16.399999999999999"/>
    <n v="2555"/>
    <n v="0"/>
    <n v="1022.2"/>
    <n v="68"/>
    <x v="12"/>
    <x v="131"/>
    <x v="18"/>
    <x v="4"/>
    <n v="1.6000000000000014"/>
    <n v="1.2800000000000011"/>
    <n v="0"/>
  </r>
  <r>
    <n v="275"/>
    <n v="20240512"/>
    <n v="3.9"/>
    <n v="19.399999999999999"/>
    <n v="2603"/>
    <n v="0"/>
    <n v="1015.7"/>
    <n v="57"/>
    <x v="12"/>
    <x v="132"/>
    <x v="18"/>
    <x v="4"/>
    <n v="0"/>
    <n v="0"/>
    <n v="1.3999999999999986"/>
  </r>
  <r>
    <n v="275"/>
    <n v="20240513"/>
    <n v="2.5"/>
    <n v="19.5"/>
    <n v="2163"/>
    <n v="0.3"/>
    <n v="1010.2"/>
    <n v="68"/>
    <x v="12"/>
    <x v="133"/>
    <x v="19"/>
    <x v="4"/>
    <n v="0"/>
    <n v="0"/>
    <n v="1.5"/>
  </r>
  <r>
    <n v="275"/>
    <n v="20240514"/>
    <n v="4.9000000000000004"/>
    <n v="21.2"/>
    <n v="2642"/>
    <n v="0"/>
    <n v="1005.4"/>
    <n v="60"/>
    <x v="12"/>
    <x v="134"/>
    <x v="19"/>
    <x v="4"/>
    <n v="0"/>
    <n v="0"/>
    <n v="3.1999999999999993"/>
  </r>
  <r>
    <n v="275"/>
    <n v="20240515"/>
    <n v="2.1"/>
    <n v="17"/>
    <n v="1599"/>
    <n v="2.4"/>
    <n v="1005.9"/>
    <n v="84"/>
    <x v="12"/>
    <x v="135"/>
    <x v="19"/>
    <x v="4"/>
    <n v="1"/>
    <n v="0.8"/>
    <n v="0"/>
  </r>
  <r>
    <n v="275"/>
    <n v="20240516"/>
    <n v="2.4"/>
    <n v="15.9"/>
    <n v="1440"/>
    <n v="2.4"/>
    <n v="1005"/>
    <n v="86"/>
    <x v="12"/>
    <x v="136"/>
    <x v="19"/>
    <x v="4"/>
    <n v="2.0999999999999996"/>
    <n v="1.6799999999999997"/>
    <n v="0"/>
  </r>
  <r>
    <n v="275"/>
    <n v="20240517"/>
    <n v="2.2999999999999998"/>
    <n v="16"/>
    <n v="1141"/>
    <n v="2.5"/>
    <n v="1007.8"/>
    <n v="89"/>
    <x v="12"/>
    <x v="137"/>
    <x v="19"/>
    <x v="4"/>
    <n v="2"/>
    <n v="1.6"/>
    <n v="0"/>
  </r>
  <r>
    <n v="275"/>
    <n v="20240518"/>
    <n v="2"/>
    <n v="16.2"/>
    <n v="1551"/>
    <n v="0.7"/>
    <n v="1010.3"/>
    <n v="77"/>
    <x v="12"/>
    <x v="138"/>
    <x v="19"/>
    <x v="4"/>
    <n v="1.8000000000000007"/>
    <n v="1.4400000000000006"/>
    <n v="0"/>
  </r>
  <r>
    <n v="275"/>
    <n v="20240519"/>
    <n v="2.1"/>
    <n v="15.4"/>
    <n v="1691"/>
    <n v="20.7"/>
    <n v="1010.6"/>
    <n v="82"/>
    <x v="12"/>
    <x v="139"/>
    <x v="19"/>
    <x v="4"/>
    <n v="2.5999999999999996"/>
    <n v="2.0799999999999996"/>
    <n v="0"/>
  </r>
  <r>
    <n v="275"/>
    <n v="20240520"/>
    <n v="1.5"/>
    <n v="15.5"/>
    <n v="1721"/>
    <n v="-0.1"/>
    <n v="1011.1"/>
    <n v="83"/>
    <x v="12"/>
    <x v="140"/>
    <x v="20"/>
    <x v="4"/>
    <n v="2.5"/>
    <n v="2"/>
    <n v="0"/>
  </r>
  <r>
    <n v="275"/>
    <n v="20240521"/>
    <n v="3.5"/>
    <n v="17.2"/>
    <n v="1864"/>
    <n v="25.4"/>
    <n v="1007.3"/>
    <n v="80"/>
    <x v="12"/>
    <x v="141"/>
    <x v="20"/>
    <x v="4"/>
    <n v="0.80000000000000071"/>
    <n v="0.64000000000000057"/>
    <n v="0"/>
  </r>
  <r>
    <n v="275"/>
    <n v="20240522"/>
    <n v="3.5"/>
    <n v="15.2"/>
    <n v="1101"/>
    <n v="2.1"/>
    <n v="1008.3"/>
    <n v="83"/>
    <x v="12"/>
    <x v="142"/>
    <x v="20"/>
    <x v="4"/>
    <n v="2.8000000000000007"/>
    <n v="2.2400000000000007"/>
    <n v="0"/>
  </r>
  <r>
    <n v="275"/>
    <n v="20240523"/>
    <n v="3.1"/>
    <n v="14.7"/>
    <n v="1605"/>
    <n v="0"/>
    <n v="1014.9"/>
    <n v="79"/>
    <x v="12"/>
    <x v="143"/>
    <x v="20"/>
    <x v="4"/>
    <n v="3.3000000000000007"/>
    <n v="2.6400000000000006"/>
    <n v="0"/>
  </r>
  <r>
    <n v="275"/>
    <n v="20240524"/>
    <n v="1.8"/>
    <n v="14"/>
    <n v="646"/>
    <n v="7.7"/>
    <n v="1018.2"/>
    <n v="92"/>
    <x v="12"/>
    <x v="144"/>
    <x v="20"/>
    <x v="4"/>
    <n v="4"/>
    <n v="3.2"/>
    <n v="0"/>
  </r>
  <r>
    <n v="275"/>
    <n v="20240525"/>
    <n v="2.5"/>
    <n v="15"/>
    <n v="1338"/>
    <n v="0.8"/>
    <n v="1016.5"/>
    <n v="87"/>
    <x v="12"/>
    <x v="145"/>
    <x v="20"/>
    <x v="4"/>
    <n v="3"/>
    <n v="2.4000000000000004"/>
    <n v="0"/>
  </r>
  <r>
    <n v="275"/>
    <n v="20240526"/>
    <n v="2.9"/>
    <n v="16.100000000000001"/>
    <n v="1621"/>
    <n v="2.9"/>
    <n v="1015.1"/>
    <n v="82"/>
    <x v="12"/>
    <x v="146"/>
    <x v="20"/>
    <x v="4"/>
    <n v="1.8999999999999986"/>
    <n v="1.5199999999999989"/>
    <n v="0"/>
  </r>
  <r>
    <n v="275"/>
    <n v="20240527"/>
    <n v="2.6"/>
    <n v="14.5"/>
    <n v="1810"/>
    <n v="3.4"/>
    <n v="1016.8"/>
    <n v="80"/>
    <x v="12"/>
    <x v="147"/>
    <x v="21"/>
    <x v="4"/>
    <n v="3.5"/>
    <n v="2.8000000000000003"/>
    <n v="0"/>
  </r>
  <r>
    <n v="275"/>
    <n v="20240528"/>
    <n v="4"/>
    <n v="14"/>
    <n v="1879"/>
    <n v="10"/>
    <n v="1015.7"/>
    <n v="84"/>
    <x v="12"/>
    <x v="148"/>
    <x v="21"/>
    <x v="4"/>
    <n v="4"/>
    <n v="3.2"/>
    <n v="0"/>
  </r>
  <r>
    <n v="275"/>
    <n v="20240529"/>
    <n v="4"/>
    <n v="14.3"/>
    <n v="1295"/>
    <n v="18.5"/>
    <n v="1008.3"/>
    <n v="86"/>
    <x v="12"/>
    <x v="149"/>
    <x v="21"/>
    <x v="4"/>
    <n v="3.6999999999999993"/>
    <n v="2.9599999999999995"/>
    <n v="0"/>
  </r>
  <r>
    <n v="275"/>
    <n v="20240530"/>
    <n v="2.2999999999999998"/>
    <n v="14.1"/>
    <n v="1310"/>
    <n v="-0.1"/>
    <n v="1006.8"/>
    <n v="81"/>
    <x v="12"/>
    <x v="150"/>
    <x v="21"/>
    <x v="4"/>
    <n v="3.9000000000000004"/>
    <n v="3.1200000000000006"/>
    <n v="0"/>
  </r>
  <r>
    <n v="275"/>
    <n v="20240531"/>
    <n v="2.9"/>
    <n v="15"/>
    <n v="1505"/>
    <n v="1.7"/>
    <n v="1011.8"/>
    <n v="85"/>
    <x v="12"/>
    <x v="151"/>
    <x v="21"/>
    <x v="4"/>
    <n v="3"/>
    <n v="2.4000000000000004"/>
    <n v="0"/>
  </r>
  <r>
    <n v="275"/>
    <n v="20240601"/>
    <n v="4.3"/>
    <n v="15.7"/>
    <n v="710"/>
    <n v="1.8"/>
    <n v="1017.6"/>
    <n v="91"/>
    <x v="12"/>
    <x v="152"/>
    <x v="21"/>
    <x v="5"/>
    <n v="2.3000000000000007"/>
    <n v="1.8400000000000007"/>
    <n v="0"/>
  </r>
  <r>
    <n v="275"/>
    <n v="20240602"/>
    <n v="4.9000000000000004"/>
    <n v="14.2"/>
    <n v="1818"/>
    <n v="0"/>
    <n v="1022.7"/>
    <n v="72"/>
    <x v="12"/>
    <x v="153"/>
    <x v="21"/>
    <x v="5"/>
    <n v="3.8000000000000007"/>
    <n v="3.0400000000000009"/>
    <n v="0"/>
  </r>
  <r>
    <n v="275"/>
    <n v="20240603"/>
    <n v="1.8"/>
    <n v="14.3"/>
    <n v="1208"/>
    <n v="0"/>
    <n v="1019.9"/>
    <n v="75"/>
    <x v="12"/>
    <x v="154"/>
    <x v="22"/>
    <x v="5"/>
    <n v="3.6999999999999993"/>
    <n v="2.9599999999999995"/>
    <n v="0"/>
  </r>
  <r>
    <n v="275"/>
    <n v="20240604"/>
    <n v="3.3"/>
    <n v="16.8"/>
    <n v="1393"/>
    <n v="0.1"/>
    <n v="1011.9"/>
    <n v="76"/>
    <x v="12"/>
    <x v="155"/>
    <x v="22"/>
    <x v="5"/>
    <n v="1.1999999999999993"/>
    <n v="0.95999999999999952"/>
    <n v="0"/>
  </r>
  <r>
    <n v="275"/>
    <n v="20240605"/>
    <n v="3.7"/>
    <n v="12.4"/>
    <n v="2172"/>
    <n v="1.3"/>
    <n v="1013"/>
    <n v="68"/>
    <x v="12"/>
    <x v="156"/>
    <x v="22"/>
    <x v="5"/>
    <n v="5.6"/>
    <n v="4.4799999999999995"/>
    <n v="0"/>
  </r>
  <r>
    <n v="275"/>
    <n v="20240606"/>
    <n v="1.9"/>
    <n v="11.9"/>
    <n v="1745"/>
    <n v="0"/>
    <n v="1017.4"/>
    <n v="67"/>
    <x v="12"/>
    <x v="157"/>
    <x v="22"/>
    <x v="5"/>
    <n v="6.1"/>
    <n v="4.88"/>
    <n v="0"/>
  </r>
  <r>
    <n v="275"/>
    <n v="20240607"/>
    <n v="2.9"/>
    <n v="13.3"/>
    <n v="2332"/>
    <n v="0"/>
    <n v="1017.9"/>
    <n v="67"/>
    <x v="12"/>
    <x v="158"/>
    <x v="22"/>
    <x v="5"/>
    <n v="4.6999999999999993"/>
    <n v="3.76"/>
    <n v="0"/>
  </r>
  <r>
    <n v="275"/>
    <n v="20240608"/>
    <n v="3.8"/>
    <n v="13.2"/>
    <n v="1920"/>
    <n v="0.1"/>
    <n v="1012.2"/>
    <n v="76"/>
    <x v="12"/>
    <x v="159"/>
    <x v="22"/>
    <x v="5"/>
    <n v="4.8000000000000007"/>
    <n v="3.8400000000000007"/>
    <n v="0"/>
  </r>
  <r>
    <n v="275"/>
    <n v="20240609"/>
    <n v="3.5"/>
    <n v="12.6"/>
    <n v="2183"/>
    <n v="0"/>
    <n v="1010.4"/>
    <n v="69"/>
    <x v="12"/>
    <x v="160"/>
    <x v="22"/>
    <x v="5"/>
    <n v="5.4"/>
    <n v="4.32"/>
    <n v="0"/>
  </r>
  <r>
    <n v="275"/>
    <n v="20240610"/>
    <n v="4.3"/>
    <n v="10.8"/>
    <n v="837"/>
    <n v="18.899999999999999"/>
    <n v="1006"/>
    <n v="90"/>
    <x v="12"/>
    <x v="161"/>
    <x v="23"/>
    <x v="5"/>
    <n v="7.1999999999999993"/>
    <n v="5.76"/>
    <n v="0"/>
  </r>
  <r>
    <n v="275"/>
    <n v="20240611"/>
    <n v="3.9"/>
    <n v="11.3"/>
    <n v="2008"/>
    <n v="1.2"/>
    <n v="1015.3"/>
    <n v="79"/>
    <x v="12"/>
    <x v="162"/>
    <x v="23"/>
    <x v="5"/>
    <n v="6.6999999999999993"/>
    <n v="5.3599999999999994"/>
    <n v="0"/>
  </r>
  <r>
    <n v="275"/>
    <n v="20240612"/>
    <n v="3.5"/>
    <n v="11.3"/>
    <n v="1776"/>
    <n v="0.4"/>
    <n v="1019.2"/>
    <n v="75"/>
    <x v="12"/>
    <x v="163"/>
    <x v="23"/>
    <x v="5"/>
    <n v="6.6999999999999993"/>
    <n v="5.3599999999999994"/>
    <n v="0"/>
  </r>
  <r>
    <n v="275"/>
    <n v="20240613"/>
    <n v="2.8"/>
    <n v="14.3"/>
    <n v="2048"/>
    <n v="0"/>
    <n v="1015.3"/>
    <n v="68"/>
    <x v="12"/>
    <x v="164"/>
    <x v="23"/>
    <x v="5"/>
    <n v="3.6999999999999993"/>
    <n v="2.9599999999999995"/>
    <n v="0"/>
  </r>
  <r>
    <n v="275"/>
    <n v="20240614"/>
    <n v="3.3"/>
    <n v="14.9"/>
    <n v="836"/>
    <n v="8"/>
    <n v="1005.8"/>
    <n v="81"/>
    <x v="12"/>
    <x v="165"/>
    <x v="23"/>
    <x v="5"/>
    <n v="3.0999999999999996"/>
    <n v="2.48"/>
    <n v="0"/>
  </r>
  <r>
    <n v="275"/>
    <n v="20240615"/>
    <n v="5.9"/>
    <n v="14.5"/>
    <n v="1353"/>
    <n v="3.3"/>
    <n v="1003.1"/>
    <n v="75"/>
    <x v="12"/>
    <x v="166"/>
    <x v="23"/>
    <x v="5"/>
    <n v="3.5"/>
    <n v="2.8000000000000003"/>
    <n v="0"/>
  </r>
  <r>
    <n v="275"/>
    <n v="20240616"/>
    <n v="4"/>
    <n v="14.4"/>
    <n v="1500"/>
    <n v="3.2"/>
    <n v="1006.1"/>
    <n v="86"/>
    <x v="12"/>
    <x v="167"/>
    <x v="23"/>
    <x v="5"/>
    <n v="3.5999999999999996"/>
    <n v="2.88"/>
    <n v="0"/>
  </r>
  <r>
    <n v="275"/>
    <n v="20240617"/>
    <n v="3"/>
    <n v="16.3"/>
    <n v="2002"/>
    <n v="-0.1"/>
    <n v="1011.6"/>
    <n v="74"/>
    <x v="12"/>
    <x v="168"/>
    <x v="24"/>
    <x v="5"/>
    <n v="1.6999999999999993"/>
    <n v="1.3599999999999994"/>
    <n v="0"/>
  </r>
  <r>
    <n v="275"/>
    <n v="20240618"/>
    <n v="1.5"/>
    <n v="14.7"/>
    <n v="579"/>
    <n v="10"/>
    <n v="1014.1"/>
    <n v="94"/>
    <x v="12"/>
    <x v="169"/>
    <x v="24"/>
    <x v="5"/>
    <n v="3.3000000000000007"/>
    <n v="2.6400000000000006"/>
    <n v="0"/>
  </r>
  <r>
    <n v="275"/>
    <n v="20240619"/>
    <n v="3"/>
    <n v="15.5"/>
    <n v="2582"/>
    <n v="0"/>
    <n v="1019.3"/>
    <n v="76"/>
    <x v="12"/>
    <x v="170"/>
    <x v="24"/>
    <x v="5"/>
    <n v="2.5"/>
    <n v="2"/>
    <n v="0"/>
  </r>
  <r>
    <n v="275"/>
    <n v="20240620"/>
    <n v="2.5"/>
    <n v="16.3"/>
    <n v="1599"/>
    <n v="0.4"/>
    <n v="1019.4"/>
    <n v="78"/>
    <x v="12"/>
    <x v="171"/>
    <x v="24"/>
    <x v="5"/>
    <n v="1.6999999999999993"/>
    <n v="1.3599999999999994"/>
    <n v="0"/>
  </r>
  <r>
    <n v="275"/>
    <n v="20240621"/>
    <n v="2.5"/>
    <n v="16.100000000000001"/>
    <n v="803"/>
    <n v="6.7"/>
    <n v="1012.3"/>
    <n v="89"/>
    <x v="12"/>
    <x v="172"/>
    <x v="24"/>
    <x v="5"/>
    <n v="1.8999999999999986"/>
    <n v="1.5199999999999989"/>
    <n v="0"/>
  </r>
  <r>
    <n v="275"/>
    <n v="20240622"/>
    <n v="3"/>
    <n v="15.8"/>
    <n v="1636"/>
    <n v="-0.1"/>
    <n v="1013.5"/>
    <n v="82"/>
    <x v="12"/>
    <x v="173"/>
    <x v="24"/>
    <x v="5"/>
    <n v="2.1999999999999993"/>
    <n v="1.7599999999999996"/>
    <n v="0"/>
  </r>
  <r>
    <n v="275"/>
    <n v="20240623"/>
    <n v="2.1"/>
    <n v="17.7"/>
    <n v="2391"/>
    <n v="0"/>
    <n v="1019.6"/>
    <n v="73"/>
    <x v="12"/>
    <x v="174"/>
    <x v="24"/>
    <x v="5"/>
    <n v="0.30000000000000071"/>
    <n v="0.24000000000000057"/>
    <n v="0"/>
  </r>
  <r>
    <n v="275"/>
    <n v="20240624"/>
    <n v="1.5"/>
    <n v="19.600000000000001"/>
    <n v="2740"/>
    <n v="0"/>
    <n v="1019.9"/>
    <n v="68"/>
    <x v="12"/>
    <x v="175"/>
    <x v="25"/>
    <x v="5"/>
    <n v="0"/>
    <n v="0"/>
    <n v="1.6000000000000014"/>
  </r>
  <r>
    <n v="275"/>
    <n v="20240625"/>
    <n v="2.8"/>
    <n v="22.3"/>
    <n v="2911"/>
    <n v="0"/>
    <n v="1015.5"/>
    <n v="66"/>
    <x v="12"/>
    <x v="176"/>
    <x v="25"/>
    <x v="5"/>
    <n v="0"/>
    <n v="0"/>
    <n v="4.3000000000000007"/>
  </r>
  <r>
    <n v="275"/>
    <n v="20240626"/>
    <n v="2.2999999999999998"/>
    <n v="23.5"/>
    <n v="2915"/>
    <n v="0"/>
    <n v="1010.8"/>
    <n v="66"/>
    <x v="12"/>
    <x v="177"/>
    <x v="25"/>
    <x v="5"/>
    <n v="0"/>
    <n v="0"/>
    <n v="5.5"/>
  </r>
  <r>
    <n v="275"/>
    <n v="20240627"/>
    <n v="3"/>
    <n v="23.1"/>
    <n v="2602"/>
    <n v="-0.1"/>
    <n v="1008.5"/>
    <n v="65"/>
    <x v="12"/>
    <x v="178"/>
    <x v="25"/>
    <x v="5"/>
    <n v="0"/>
    <n v="0"/>
    <n v="5.1000000000000014"/>
  </r>
  <r>
    <n v="275"/>
    <n v="20240628"/>
    <n v="4"/>
    <n v="17.399999999999999"/>
    <n v="2488"/>
    <n v="0"/>
    <n v="1015.6"/>
    <n v="67"/>
    <x v="12"/>
    <x v="179"/>
    <x v="25"/>
    <x v="5"/>
    <n v="0.60000000000000142"/>
    <n v="0.48000000000000115"/>
    <n v="0"/>
  </r>
  <r>
    <n v="275"/>
    <n v="20240629"/>
    <n v="1.8"/>
    <n v="18.5"/>
    <n v="2692"/>
    <n v="1.5"/>
    <n v="1013.3"/>
    <n v="70"/>
    <x v="12"/>
    <x v="180"/>
    <x v="25"/>
    <x v="5"/>
    <n v="0"/>
    <n v="0"/>
    <n v="0.5"/>
  </r>
  <r>
    <n v="275"/>
    <n v="20240630"/>
    <n v="3.2"/>
    <n v="17.7"/>
    <n v="1557"/>
    <n v="5.4"/>
    <n v="1009.7"/>
    <n v="79"/>
    <x v="12"/>
    <x v="181"/>
    <x v="25"/>
    <x v="5"/>
    <n v="0.30000000000000071"/>
    <n v="0.24000000000000057"/>
    <n v="0"/>
  </r>
  <r>
    <n v="275"/>
    <n v="20240701"/>
    <n v="3.4"/>
    <n v="15.6"/>
    <n v="1688"/>
    <n v="0.1"/>
    <n v="1015.2"/>
    <n v="76"/>
    <x v="12"/>
    <x v="182"/>
    <x v="26"/>
    <x v="6"/>
    <n v="2.4000000000000004"/>
    <n v="1.9200000000000004"/>
    <n v="0"/>
  </r>
  <r>
    <n v="275"/>
    <n v="20240702"/>
    <n v="3.5"/>
    <n v="14.8"/>
    <n v="1262"/>
    <n v="1.7"/>
    <n v="1014.3"/>
    <n v="81"/>
    <x v="12"/>
    <x v="183"/>
    <x v="26"/>
    <x v="6"/>
    <n v="3.1999999999999993"/>
    <n v="2.5599999999999996"/>
    <n v="0"/>
  </r>
  <r>
    <n v="275"/>
    <n v="20240703"/>
    <n v="3"/>
    <n v="13.1"/>
    <n v="1222"/>
    <n v="3.2"/>
    <n v="1009.4"/>
    <n v="85"/>
    <x v="12"/>
    <x v="184"/>
    <x v="26"/>
    <x v="6"/>
    <n v="4.9000000000000004"/>
    <n v="3.9200000000000004"/>
    <n v="0"/>
  </r>
  <r>
    <n v="275"/>
    <n v="20240704"/>
    <n v="5.0999999999999996"/>
    <n v="15.7"/>
    <n v="2592"/>
    <n v="7.7"/>
    <n v="1007.3"/>
    <n v="67"/>
    <x v="12"/>
    <x v="185"/>
    <x v="26"/>
    <x v="6"/>
    <n v="2.3000000000000007"/>
    <n v="1.8400000000000007"/>
    <n v="0"/>
  </r>
  <r>
    <n v="275"/>
    <n v="20240705"/>
    <n v="4.5999999999999996"/>
    <n v="15.4"/>
    <n v="764"/>
    <n v="-0.1"/>
    <n v="1008.3"/>
    <n v="82"/>
    <x v="12"/>
    <x v="186"/>
    <x v="26"/>
    <x v="6"/>
    <n v="2.5999999999999996"/>
    <n v="2.0799999999999996"/>
    <n v="0"/>
  </r>
  <r>
    <n v="275"/>
    <n v="20240706"/>
    <n v="6.2"/>
    <n v="16.5"/>
    <n v="1658"/>
    <n v="2"/>
    <n v="1002.8"/>
    <n v="74"/>
    <x v="12"/>
    <x v="187"/>
    <x v="26"/>
    <x v="6"/>
    <n v="1.5"/>
    <n v="1.2000000000000002"/>
    <n v="0"/>
  </r>
  <r>
    <n v="275"/>
    <n v="20240707"/>
    <n v="3.5"/>
    <n v="14.3"/>
    <n v="1809"/>
    <n v="2.1"/>
    <n v="1012.6"/>
    <n v="83"/>
    <x v="12"/>
    <x v="188"/>
    <x v="26"/>
    <x v="6"/>
    <n v="3.6999999999999993"/>
    <n v="2.9599999999999995"/>
    <n v="0"/>
  </r>
  <r>
    <n v="275"/>
    <n v="20240708"/>
    <n v="2.2999999999999998"/>
    <n v="17.2"/>
    <n v="1864"/>
    <n v="-0.1"/>
    <n v="1017.3"/>
    <n v="73"/>
    <x v="12"/>
    <x v="189"/>
    <x v="27"/>
    <x v="6"/>
    <n v="0.80000000000000071"/>
    <n v="0.64000000000000057"/>
    <n v="0"/>
  </r>
  <r>
    <n v="275"/>
    <n v="20240709"/>
    <n v="3.4"/>
    <n v="21.5"/>
    <n v="1956"/>
    <n v="34"/>
    <n v="1013.3"/>
    <n v="70"/>
    <x v="12"/>
    <x v="190"/>
    <x v="27"/>
    <x v="6"/>
    <n v="0"/>
    <n v="0"/>
    <n v="3.5"/>
  </r>
  <r>
    <n v="275"/>
    <n v="20240710"/>
    <n v="3.5"/>
    <n v="19.3"/>
    <n v="1971"/>
    <n v="-0.1"/>
    <n v="1014.7"/>
    <n v="80"/>
    <x v="12"/>
    <x v="191"/>
    <x v="27"/>
    <x v="6"/>
    <n v="0"/>
    <n v="0"/>
    <n v="1.3000000000000007"/>
  </r>
  <r>
    <n v="275"/>
    <n v="20240711"/>
    <n v="2.9"/>
    <n v="17.100000000000001"/>
    <n v="2181"/>
    <n v="0"/>
    <n v="1017.1"/>
    <n v="75"/>
    <x v="12"/>
    <x v="192"/>
    <x v="27"/>
    <x v="6"/>
    <n v="0.89999999999999858"/>
    <n v="0.71999999999999886"/>
    <n v="0"/>
  </r>
  <r>
    <n v="275"/>
    <n v="20240712"/>
    <n v="4.2"/>
    <n v="14"/>
    <n v="511"/>
    <n v="31.7"/>
    <n v="1012.3"/>
    <n v="93"/>
    <x v="12"/>
    <x v="193"/>
    <x v="27"/>
    <x v="6"/>
    <n v="4"/>
    <n v="3.2"/>
    <n v="0"/>
  </r>
  <r>
    <n v="275"/>
    <n v="20240713"/>
    <n v="4.5"/>
    <n v="14.2"/>
    <n v="1189"/>
    <n v="8.5"/>
    <n v="1011.5"/>
    <n v="88"/>
    <x v="12"/>
    <x v="194"/>
    <x v="27"/>
    <x v="6"/>
    <n v="3.8000000000000007"/>
    <n v="3.0400000000000009"/>
    <n v="0"/>
  </r>
  <r>
    <n v="275"/>
    <n v="20240714"/>
    <n v="3.8"/>
    <n v="16.3"/>
    <n v="2400"/>
    <n v="0"/>
    <n v="1012.4"/>
    <n v="72"/>
    <x v="12"/>
    <x v="195"/>
    <x v="27"/>
    <x v="6"/>
    <n v="1.6999999999999993"/>
    <n v="1.3599999999999994"/>
    <n v="0"/>
  </r>
  <r>
    <n v="275"/>
    <n v="20240715"/>
    <n v="2.1"/>
    <n v="19.399999999999999"/>
    <n v="2423"/>
    <n v="0.4"/>
    <n v="1010.5"/>
    <n v="70"/>
    <x v="12"/>
    <x v="196"/>
    <x v="28"/>
    <x v="6"/>
    <n v="0"/>
    <n v="0"/>
    <n v="1.3999999999999986"/>
  </r>
  <r>
    <n v="275"/>
    <n v="20240716"/>
    <n v="5.2"/>
    <n v="18.100000000000001"/>
    <n v="1712"/>
    <n v="8.5"/>
    <n v="1010.4"/>
    <n v="80"/>
    <x v="12"/>
    <x v="197"/>
    <x v="28"/>
    <x v="6"/>
    <n v="0"/>
    <n v="0"/>
    <n v="0.10000000000000142"/>
  </r>
  <r>
    <n v="275"/>
    <n v="20240717"/>
    <n v="2.4"/>
    <n v="17.7"/>
    <n v="1657"/>
    <n v="-0.1"/>
    <n v="1020.1"/>
    <n v="79"/>
    <x v="12"/>
    <x v="198"/>
    <x v="28"/>
    <x v="6"/>
    <n v="0.30000000000000071"/>
    <n v="0.24000000000000057"/>
    <n v="0"/>
  </r>
  <r>
    <n v="275"/>
    <n v="20240718"/>
    <n v="1.8"/>
    <n v="20.5"/>
    <n v="2509"/>
    <n v="0"/>
    <n v="1022.1"/>
    <n v="73"/>
    <x v="12"/>
    <x v="199"/>
    <x v="28"/>
    <x v="6"/>
    <n v="0"/>
    <n v="0"/>
    <n v="2.5"/>
  </r>
  <r>
    <n v="275"/>
    <n v="20240719"/>
    <n v="2.2999999999999998"/>
    <n v="22.7"/>
    <n v="1631"/>
    <n v="0"/>
    <n v="1018.1"/>
    <n v="67"/>
    <x v="12"/>
    <x v="200"/>
    <x v="28"/>
    <x v="6"/>
    <n v="0"/>
    <n v="0"/>
    <n v="4.6999999999999993"/>
  </r>
  <r>
    <n v="275"/>
    <n v="20240720"/>
    <n v="2.2000000000000002"/>
    <n v="24"/>
    <n v="2550"/>
    <n v="-0.1"/>
    <n v="1009.1"/>
    <n v="65"/>
    <x v="12"/>
    <x v="201"/>
    <x v="28"/>
    <x v="6"/>
    <n v="0"/>
    <n v="0"/>
    <n v="6"/>
  </r>
  <r>
    <n v="275"/>
    <n v="20240721"/>
    <n v="2.4"/>
    <n v="20.3"/>
    <n v="1116"/>
    <n v="0.1"/>
    <n v="1008.8"/>
    <n v="85"/>
    <x v="12"/>
    <x v="202"/>
    <x v="28"/>
    <x v="6"/>
    <n v="0"/>
    <n v="0"/>
    <n v="2.3000000000000007"/>
  </r>
  <r>
    <n v="275"/>
    <n v="20240722"/>
    <n v="3"/>
    <n v="19"/>
    <n v="2053"/>
    <n v="-0.1"/>
    <n v="1016.3"/>
    <n v="75"/>
    <x v="12"/>
    <x v="203"/>
    <x v="29"/>
    <x v="6"/>
    <n v="0"/>
    <n v="0"/>
    <n v="1"/>
  </r>
  <r>
    <n v="275"/>
    <n v="20240723"/>
    <n v="3"/>
    <n v="17.899999999999999"/>
    <n v="960"/>
    <n v="14.6"/>
    <n v="1016.4"/>
    <n v="89"/>
    <x v="12"/>
    <x v="204"/>
    <x v="29"/>
    <x v="6"/>
    <n v="0.10000000000000142"/>
    <n v="8.000000000000114E-2"/>
    <n v="0"/>
  </r>
  <r>
    <n v="275"/>
    <n v="20240724"/>
    <n v="2.4"/>
    <n v="17.100000000000001"/>
    <n v="2322"/>
    <n v="3"/>
    <n v="1020.3"/>
    <n v="76"/>
    <x v="12"/>
    <x v="205"/>
    <x v="29"/>
    <x v="6"/>
    <n v="0.89999999999999858"/>
    <n v="0.71999999999999886"/>
    <n v="0"/>
  </r>
  <r>
    <n v="275"/>
    <n v="20240725"/>
    <n v="2.2999999999999998"/>
    <n v="18.8"/>
    <n v="1333"/>
    <n v="0.5"/>
    <n v="1013.4"/>
    <n v="78"/>
    <x v="12"/>
    <x v="206"/>
    <x v="29"/>
    <x v="6"/>
    <n v="0"/>
    <n v="0"/>
    <n v="0.80000000000000071"/>
  </r>
  <r>
    <n v="275"/>
    <n v="20240726"/>
    <n v="2.7"/>
    <n v="19.100000000000001"/>
    <n v="1552"/>
    <n v="3.3"/>
    <n v="1010.7"/>
    <n v="82"/>
    <x v="12"/>
    <x v="207"/>
    <x v="29"/>
    <x v="6"/>
    <n v="0"/>
    <n v="0"/>
    <n v="1.1000000000000014"/>
  </r>
  <r>
    <n v="275"/>
    <n v="20240727"/>
    <n v="1.7"/>
    <n v="18.3"/>
    <n v="1568"/>
    <n v="0"/>
    <n v="1014.4"/>
    <n v="74"/>
    <x v="12"/>
    <x v="208"/>
    <x v="29"/>
    <x v="6"/>
    <n v="0"/>
    <n v="0"/>
    <n v="0.30000000000000071"/>
  </r>
  <r>
    <n v="275"/>
    <n v="20240728"/>
    <n v="2.5"/>
    <n v="18.3"/>
    <n v="2528"/>
    <n v="0"/>
    <n v="1024.5999999999999"/>
    <n v="72"/>
    <x v="12"/>
    <x v="209"/>
    <x v="29"/>
    <x v="6"/>
    <n v="0"/>
    <n v="0"/>
    <n v="0.30000000000000071"/>
  </r>
  <r>
    <n v="275"/>
    <n v="20240729"/>
    <n v="2.2999999999999998"/>
    <n v="20.3"/>
    <n v="2736"/>
    <n v="0"/>
    <n v="1022.8"/>
    <n v="64"/>
    <x v="12"/>
    <x v="210"/>
    <x v="30"/>
    <x v="6"/>
    <n v="0"/>
    <n v="0"/>
    <n v="2.3000000000000007"/>
  </r>
  <r>
    <n v="275"/>
    <n v="20240730"/>
    <n v="2"/>
    <n v="23.7"/>
    <n v="2492"/>
    <n v="0"/>
    <n v="1016.4"/>
    <n v="60"/>
    <x v="12"/>
    <x v="211"/>
    <x v="30"/>
    <x v="6"/>
    <n v="0"/>
    <n v="0"/>
    <n v="5.6999999999999993"/>
  </r>
  <r>
    <n v="275"/>
    <n v="20240731"/>
    <n v="2.2000000000000002"/>
    <n v="21.7"/>
    <n v="2082"/>
    <n v="0"/>
    <n v="1014.8"/>
    <n v="67"/>
    <x v="12"/>
    <x v="212"/>
    <x v="30"/>
    <x v="6"/>
    <n v="0"/>
    <n v="0"/>
    <n v="3.6999999999999993"/>
  </r>
  <r>
    <n v="275"/>
    <n v="20240801"/>
    <n v="2"/>
    <n v="18.399999999999999"/>
    <n v="861"/>
    <n v="1.4"/>
    <n v="1012.7"/>
    <n v="87"/>
    <x v="12"/>
    <x v="213"/>
    <x v="30"/>
    <x v="7"/>
    <n v="0"/>
    <n v="0"/>
    <n v="0.39999999999999858"/>
  </r>
  <r>
    <n v="275"/>
    <n v="20240802"/>
    <n v="1.5"/>
    <n v="19.100000000000001"/>
    <n v="2283"/>
    <n v="0"/>
    <n v="1012.4"/>
    <n v="77"/>
    <x v="12"/>
    <x v="214"/>
    <x v="30"/>
    <x v="7"/>
    <n v="0"/>
    <n v="0"/>
    <n v="1.1000000000000014"/>
  </r>
  <r>
    <n v="275"/>
    <n v="20240803"/>
    <n v="2.7"/>
    <n v="19.5"/>
    <n v="1315"/>
    <n v="0.6"/>
    <n v="1011.4"/>
    <n v="84"/>
    <x v="12"/>
    <x v="215"/>
    <x v="30"/>
    <x v="7"/>
    <n v="0"/>
    <n v="0"/>
    <n v="1.5"/>
  </r>
  <r>
    <n v="275"/>
    <n v="20240804"/>
    <n v="2.2999999999999998"/>
    <n v="17.7"/>
    <n v="1507"/>
    <n v="0.1"/>
    <n v="1014.8"/>
    <n v="74"/>
    <x v="12"/>
    <x v="216"/>
    <x v="30"/>
    <x v="7"/>
    <n v="0.30000000000000071"/>
    <n v="0.24000000000000057"/>
    <n v="0"/>
  </r>
  <r>
    <n v="275"/>
    <n v="20240805"/>
    <n v="2.2000000000000002"/>
    <n v="19.3"/>
    <n v="2339"/>
    <n v="0"/>
    <n v="1014.2"/>
    <n v="70"/>
    <x v="12"/>
    <x v="217"/>
    <x v="31"/>
    <x v="7"/>
    <n v="0"/>
    <n v="0"/>
    <n v="1.3000000000000007"/>
  </r>
  <r>
    <n v="275"/>
    <n v="20240806"/>
    <n v="2.1"/>
    <n v="22.1"/>
    <n v="2356"/>
    <n v="0"/>
    <n v="1010.7"/>
    <n v="66"/>
    <x v="12"/>
    <x v="218"/>
    <x v="31"/>
    <x v="7"/>
    <n v="0"/>
    <n v="0"/>
    <n v="4.1000000000000014"/>
  </r>
  <r>
    <n v="275"/>
    <n v="20240807"/>
    <n v="2.1"/>
    <n v="18.600000000000001"/>
    <n v="1419"/>
    <n v="3.8"/>
    <n v="1012.3"/>
    <n v="78"/>
    <x v="12"/>
    <x v="219"/>
    <x v="31"/>
    <x v="7"/>
    <n v="0"/>
    <n v="0"/>
    <n v="0.60000000000000142"/>
  </r>
  <r>
    <n v="275"/>
    <n v="20240808"/>
    <n v="3.2"/>
    <n v="19.899999999999999"/>
    <n v="1874"/>
    <n v="-0.1"/>
    <n v="1015.3"/>
    <n v="67"/>
    <x v="12"/>
    <x v="220"/>
    <x v="31"/>
    <x v="7"/>
    <n v="0"/>
    <n v="0"/>
    <n v="1.8999999999999986"/>
  </r>
  <r>
    <n v="275"/>
    <n v="20240809"/>
    <n v="4.5"/>
    <n v="19.8"/>
    <n v="1055"/>
    <n v="0.9"/>
    <n v="1014.2"/>
    <n v="77"/>
    <x v="12"/>
    <x v="221"/>
    <x v="31"/>
    <x v="7"/>
    <n v="0"/>
    <n v="0"/>
    <n v="1.8000000000000007"/>
  </r>
  <r>
    <n v="275"/>
    <n v="20240810"/>
    <n v="3.1"/>
    <n v="19.899999999999999"/>
    <n v="2020"/>
    <n v="0"/>
    <n v="1019.8"/>
    <n v="71"/>
    <x v="12"/>
    <x v="222"/>
    <x v="31"/>
    <x v="7"/>
    <n v="0"/>
    <n v="0"/>
    <n v="1.8999999999999986"/>
  </r>
  <r>
    <n v="275"/>
    <n v="20240811"/>
    <n v="1.8"/>
    <n v="21.4"/>
    <n v="2317"/>
    <n v="0"/>
    <n v="1020.8"/>
    <n v="68"/>
    <x v="12"/>
    <x v="223"/>
    <x v="31"/>
    <x v="7"/>
    <n v="0"/>
    <n v="0"/>
    <n v="3.3999999999999986"/>
  </r>
  <r>
    <n v="275"/>
    <n v="20240812"/>
    <n v="3"/>
    <n v="24.3"/>
    <n v="2406"/>
    <n v="0"/>
    <n v="1011.8"/>
    <n v="66"/>
    <x v="12"/>
    <x v="224"/>
    <x v="32"/>
    <x v="7"/>
    <n v="0"/>
    <n v="0"/>
    <n v="6.3000000000000007"/>
  </r>
  <r>
    <n v="275"/>
    <n v="20240813"/>
    <n v="2.5"/>
    <n v="25.7"/>
    <n v="2190"/>
    <n v="1.9"/>
    <n v="1008.9"/>
    <n v="72"/>
    <x v="12"/>
    <x v="225"/>
    <x v="32"/>
    <x v="7"/>
    <n v="0"/>
    <n v="0"/>
    <n v="7.6999999999999993"/>
  </r>
  <r>
    <n v="275"/>
    <n v="20240814"/>
    <n v="1.5"/>
    <n v="20.8"/>
    <n v="788"/>
    <n v="6.7"/>
    <n v="1012"/>
    <n v="88"/>
    <x v="12"/>
    <x v="226"/>
    <x v="32"/>
    <x v="7"/>
    <n v="0"/>
    <n v="0"/>
    <n v="2.8000000000000007"/>
  </r>
  <r>
    <n v="275"/>
    <n v="20240815"/>
    <n v="3.7"/>
    <n v="21.1"/>
    <n v="1803"/>
    <n v="0"/>
    <n v="1015.5"/>
    <n v="76"/>
    <x v="12"/>
    <x v="227"/>
    <x v="32"/>
    <x v="7"/>
    <n v="0"/>
    <n v="0"/>
    <n v="3.1000000000000014"/>
  </r>
  <r>
    <n v="275"/>
    <n v="20240816"/>
    <n v="3"/>
    <n v="19.3"/>
    <n v="605"/>
    <n v="8.1999999999999993"/>
    <n v="1014.4"/>
    <n v="89"/>
    <x v="12"/>
    <x v="228"/>
    <x v="32"/>
    <x v="7"/>
    <n v="0"/>
    <n v="0"/>
    <n v="1.3000000000000007"/>
  </r>
  <r>
    <n v="275"/>
    <n v="20240817"/>
    <n v="1.9"/>
    <n v="19"/>
    <n v="2193"/>
    <n v="2.5"/>
    <n v="1012.9"/>
    <n v="75"/>
    <x v="12"/>
    <x v="229"/>
    <x v="32"/>
    <x v="7"/>
    <n v="0"/>
    <n v="0"/>
    <n v="1"/>
  </r>
  <r>
    <n v="275"/>
    <n v="20240818"/>
    <n v="2"/>
    <n v="18.2"/>
    <n v="1510"/>
    <n v="0"/>
    <n v="1013"/>
    <n v="73"/>
    <x v="12"/>
    <x v="230"/>
    <x v="32"/>
    <x v="7"/>
    <n v="0"/>
    <n v="0"/>
    <n v="0.19999999999999929"/>
  </r>
  <r>
    <n v="275"/>
    <n v="20240819"/>
    <n v="1.9"/>
    <n v="16.7"/>
    <n v="2057"/>
    <n v="0"/>
    <n v="1017.5"/>
    <n v="73"/>
    <x v="12"/>
    <x v="231"/>
    <x v="33"/>
    <x v="7"/>
    <n v="1.3000000000000007"/>
    <n v="1.0400000000000007"/>
    <n v="0"/>
  </r>
  <r>
    <n v="275"/>
    <n v="20240820"/>
    <n v="3.2"/>
    <n v="18.5"/>
    <n v="1576"/>
    <n v="9.5"/>
    <n v="1011.1"/>
    <n v="81"/>
    <x v="12"/>
    <x v="232"/>
    <x v="33"/>
    <x v="7"/>
    <n v="0"/>
    <n v="0"/>
    <n v="0.5"/>
  </r>
  <r>
    <n v="275"/>
    <n v="20240821"/>
    <n v="3.9"/>
    <n v="15.5"/>
    <n v="1791"/>
    <n v="-0.1"/>
    <n v="1015.8"/>
    <n v="73"/>
    <x v="12"/>
    <x v="233"/>
    <x v="33"/>
    <x v="7"/>
    <n v="2.5"/>
    <n v="2"/>
    <n v="0"/>
  </r>
  <r>
    <n v="275"/>
    <n v="20240822"/>
    <n v="5.5"/>
    <n v="18.5"/>
    <n v="1628"/>
    <n v="-0.1"/>
    <n v="1010"/>
    <n v="64"/>
    <x v="12"/>
    <x v="234"/>
    <x v="33"/>
    <x v="7"/>
    <n v="0"/>
    <n v="0"/>
    <n v="0.5"/>
  </r>
  <r>
    <n v="275"/>
    <n v="20240823"/>
    <n v="5.4"/>
    <n v="19.600000000000001"/>
    <n v="1132"/>
    <n v="0.1"/>
    <n v="1006.7"/>
    <n v="71"/>
    <x v="12"/>
    <x v="235"/>
    <x v="33"/>
    <x v="7"/>
    <n v="0"/>
    <n v="0"/>
    <n v="1.6000000000000014"/>
  </r>
  <r>
    <n v="275"/>
    <n v="20240824"/>
    <n v="4.5"/>
    <n v="19.600000000000001"/>
    <n v="1337"/>
    <n v="12.9"/>
    <n v="1006.7"/>
    <n v="82"/>
    <x v="12"/>
    <x v="236"/>
    <x v="33"/>
    <x v="7"/>
    <n v="0"/>
    <n v="0"/>
    <n v="1.6000000000000014"/>
  </r>
  <r>
    <n v="275"/>
    <n v="20240825"/>
    <n v="4"/>
    <n v="16.3"/>
    <n v="1817"/>
    <n v="1.2"/>
    <n v="1019"/>
    <n v="74"/>
    <x v="12"/>
    <x v="237"/>
    <x v="33"/>
    <x v="7"/>
    <n v="1.6999999999999993"/>
    <n v="1.3599999999999994"/>
    <n v="0"/>
  </r>
  <r>
    <n v="275"/>
    <n v="20240826"/>
    <n v="3.7"/>
    <n v="16.399999999999999"/>
    <n v="1575"/>
    <n v="-0.1"/>
    <n v="1021.7"/>
    <n v="74"/>
    <x v="12"/>
    <x v="238"/>
    <x v="34"/>
    <x v="7"/>
    <n v="1.6000000000000014"/>
    <n v="1.2800000000000011"/>
    <n v="0"/>
  </r>
  <r>
    <n v="275"/>
    <n v="20240827"/>
    <n v="2"/>
    <n v="18.2"/>
    <n v="2097"/>
    <n v="0"/>
    <n v="1020.8"/>
    <n v="69"/>
    <x v="12"/>
    <x v="239"/>
    <x v="34"/>
    <x v="7"/>
    <n v="0"/>
    <n v="0"/>
    <n v="0.19999999999999929"/>
  </r>
  <r>
    <n v="275"/>
    <n v="20240828"/>
    <n v="2.4"/>
    <n v="21.7"/>
    <n v="2119"/>
    <n v="0"/>
    <n v="1015"/>
    <n v="69"/>
    <x v="12"/>
    <x v="240"/>
    <x v="34"/>
    <x v="7"/>
    <n v="0"/>
    <n v="0"/>
    <n v="3.6999999999999993"/>
  </r>
  <r>
    <n v="275"/>
    <n v="20240829"/>
    <n v="2.2999999999999998"/>
    <n v="21.1"/>
    <n v="1852"/>
    <n v="0"/>
    <n v="1016.8"/>
    <n v="73"/>
    <x v="12"/>
    <x v="241"/>
    <x v="34"/>
    <x v="7"/>
    <n v="0"/>
    <n v="0"/>
    <n v="3.1000000000000014"/>
  </r>
  <r>
    <n v="275"/>
    <n v="20240830"/>
    <n v="2.6"/>
    <n v="17.5"/>
    <n v="1055"/>
    <n v="0.1"/>
    <n v="1022.9"/>
    <n v="78"/>
    <x v="12"/>
    <x v="242"/>
    <x v="34"/>
    <x v="7"/>
    <n v="0.5"/>
    <n v="0.4"/>
    <n v="0"/>
  </r>
  <r>
    <n v="275"/>
    <n v="20240831"/>
    <n v="5.6"/>
    <n v="18.399999999999999"/>
    <n v="1819"/>
    <n v="-0.1"/>
    <n v="1022.7"/>
    <n v="72"/>
    <x v="12"/>
    <x v="243"/>
    <x v="34"/>
    <x v="7"/>
    <n v="0"/>
    <n v="0"/>
    <n v="0.39999999999999858"/>
  </r>
  <r>
    <n v="275"/>
    <n v="20240901"/>
    <n v="3.7"/>
    <n v="21.8"/>
    <n v="1927"/>
    <n v="0"/>
    <n v="1015.7"/>
    <n v="72"/>
    <x v="12"/>
    <x v="244"/>
    <x v="34"/>
    <x v="8"/>
    <n v="0"/>
    <n v="0"/>
    <n v="3.8000000000000007"/>
  </r>
  <r>
    <n v="275"/>
    <n v="20240902"/>
    <n v="2.2000000000000002"/>
    <n v="22.8"/>
    <n v="1701"/>
    <n v="8.8000000000000007"/>
    <n v="1012"/>
    <n v="78"/>
    <x v="12"/>
    <x v="245"/>
    <x v="35"/>
    <x v="8"/>
    <n v="0"/>
    <n v="0"/>
    <n v="4.8000000000000007"/>
  </r>
  <r>
    <n v="275"/>
    <n v="20240903"/>
    <n v="2.1"/>
    <n v="20.6"/>
    <n v="892"/>
    <n v="1.3"/>
    <n v="1014"/>
    <n v="87"/>
    <x v="12"/>
    <x v="246"/>
    <x v="35"/>
    <x v="8"/>
    <n v="0"/>
    <n v="0"/>
    <n v="2.6000000000000014"/>
  </r>
  <r>
    <n v="275"/>
    <n v="20240904"/>
    <n v="1.3"/>
    <n v="17.600000000000001"/>
    <n v="746"/>
    <n v="1.6"/>
    <n v="1016.1"/>
    <n v="91"/>
    <x v="12"/>
    <x v="247"/>
    <x v="35"/>
    <x v="8"/>
    <n v="0.39999999999999858"/>
    <n v="0.3199999999999989"/>
    <n v="0"/>
  </r>
  <r>
    <n v="275"/>
    <n v="20240905"/>
    <n v="5.3"/>
    <n v="22"/>
    <n v="1477"/>
    <n v="0"/>
    <n v="1010.7"/>
    <n v="75"/>
    <x v="12"/>
    <x v="248"/>
    <x v="35"/>
    <x v="8"/>
    <n v="0"/>
    <n v="0"/>
    <n v="4"/>
  </r>
  <r>
    <n v="275"/>
    <n v="20240906"/>
    <n v="3.4"/>
    <n v="21"/>
    <n v="1526"/>
    <n v="1.4"/>
    <n v="1010.6"/>
    <n v="73"/>
    <x v="12"/>
    <x v="249"/>
    <x v="35"/>
    <x v="8"/>
    <n v="0"/>
    <n v="0"/>
    <n v="3"/>
  </r>
  <r>
    <n v="275"/>
    <n v="20240907"/>
    <n v="2.2999999999999998"/>
    <n v="21.3"/>
    <n v="1763"/>
    <n v="0"/>
    <n v="1011.1"/>
    <n v="77"/>
    <x v="12"/>
    <x v="250"/>
    <x v="35"/>
    <x v="8"/>
    <n v="0"/>
    <n v="0"/>
    <n v="3.3000000000000007"/>
  </r>
  <r>
    <n v="275"/>
    <n v="20240908"/>
    <n v="3.5"/>
    <n v="18.600000000000001"/>
    <n v="1582"/>
    <n v="0.1"/>
    <n v="1007.7"/>
    <n v="73"/>
    <x v="12"/>
    <x v="251"/>
    <x v="35"/>
    <x v="8"/>
    <n v="0"/>
    <n v="0"/>
    <n v="0.60000000000000142"/>
  </r>
  <r>
    <n v="275"/>
    <n v="20240909"/>
    <n v="2.5"/>
    <n v="15.5"/>
    <n v="743"/>
    <n v="2.7"/>
    <n v="1005.6"/>
    <n v="84"/>
    <x v="12"/>
    <x v="252"/>
    <x v="36"/>
    <x v="8"/>
    <n v="2.5"/>
    <n v="2"/>
    <n v="0"/>
  </r>
  <r>
    <n v="275"/>
    <n v="20240910"/>
    <n v="6.2"/>
    <n v="14.2"/>
    <n v="645"/>
    <n v="15.5"/>
    <n v="1007.1"/>
    <n v="87"/>
    <x v="12"/>
    <x v="253"/>
    <x v="36"/>
    <x v="8"/>
    <n v="3.8000000000000007"/>
    <n v="3.0400000000000009"/>
    <n v="0"/>
  </r>
  <r>
    <n v="275"/>
    <n v="20240911"/>
    <n v="3.8"/>
    <n v="10.9"/>
    <n v="1280"/>
    <n v="21.5"/>
    <n v="1005.7"/>
    <n v="86"/>
    <x v="12"/>
    <x v="254"/>
    <x v="36"/>
    <x v="8"/>
    <n v="7.1"/>
    <n v="5.68"/>
    <n v="0"/>
  </r>
  <r>
    <n v="275"/>
    <n v="20240912"/>
    <n v="2"/>
    <n v="9.6"/>
    <n v="1373"/>
    <n v="0.2"/>
    <n v="1013.2"/>
    <n v="84"/>
    <x v="12"/>
    <x v="255"/>
    <x v="36"/>
    <x v="8"/>
    <n v="8.4"/>
    <n v="6.7200000000000006"/>
    <n v="0"/>
  </r>
  <r>
    <n v="275"/>
    <n v="20240913"/>
    <n v="2.6"/>
    <n v="9.5"/>
    <n v="1456"/>
    <n v="-0.1"/>
    <n v="1024.9000000000001"/>
    <n v="81"/>
    <x v="12"/>
    <x v="256"/>
    <x v="36"/>
    <x v="8"/>
    <n v="8.5"/>
    <n v="6.8000000000000007"/>
    <n v="0"/>
  </r>
  <r>
    <n v="275"/>
    <n v="20240914"/>
    <n v="1.6"/>
    <n v="9.8000000000000007"/>
    <n v="1540"/>
    <n v="0"/>
    <n v="1030.4000000000001"/>
    <n v="77"/>
    <x v="12"/>
    <x v="257"/>
    <x v="36"/>
    <x v="8"/>
    <n v="8.1999999999999993"/>
    <n v="6.56"/>
    <n v="0"/>
  </r>
  <r>
    <n v="275"/>
    <n v="20240915"/>
    <n v="1.5"/>
    <n v="12.8"/>
    <n v="1146"/>
    <n v="-0.1"/>
    <n v="1026.8"/>
    <n v="83"/>
    <x v="12"/>
    <x v="258"/>
    <x v="36"/>
    <x v="8"/>
    <n v="5.1999999999999993"/>
    <n v="4.1599999999999993"/>
    <n v="0"/>
  </r>
  <r>
    <n v="275"/>
    <n v="20240916"/>
    <n v="2.7"/>
    <n v="14.3"/>
    <n v="866"/>
    <n v="-0.1"/>
    <n v="1026"/>
    <n v="86"/>
    <x v="12"/>
    <x v="259"/>
    <x v="37"/>
    <x v="8"/>
    <n v="3.6999999999999993"/>
    <n v="2.9599999999999995"/>
    <n v="0"/>
  </r>
  <r>
    <n v="275"/>
    <n v="20240917"/>
    <n v="5.5"/>
    <n v="16.5"/>
    <n v="1381"/>
    <n v="0"/>
    <n v="1029"/>
    <n v="81"/>
    <x v="12"/>
    <x v="260"/>
    <x v="37"/>
    <x v="8"/>
    <n v="1.5"/>
    <n v="1.2000000000000002"/>
    <n v="0"/>
  </r>
  <r>
    <n v="275"/>
    <n v="20240918"/>
    <n v="4.9000000000000004"/>
    <n v="16.2"/>
    <n v="1160"/>
    <n v="0"/>
    <n v="1027.9000000000001"/>
    <n v="88"/>
    <x v="12"/>
    <x v="261"/>
    <x v="37"/>
    <x v="8"/>
    <n v="1.8000000000000007"/>
    <n v="1.4400000000000006"/>
    <n v="0"/>
  </r>
  <r>
    <n v="275"/>
    <n v="20240919"/>
    <n v="4.5999999999999996"/>
    <n v="16.600000000000001"/>
    <n v="1234"/>
    <n v="0"/>
    <n v="1024.9000000000001"/>
    <n v="88"/>
    <x v="12"/>
    <x v="262"/>
    <x v="37"/>
    <x v="8"/>
    <n v="1.3999999999999986"/>
    <n v="1.119999999999999"/>
    <n v="0"/>
  </r>
  <r>
    <n v="275"/>
    <n v="20240920"/>
    <n v="4.3"/>
    <n v="17.5"/>
    <n v="1520"/>
    <n v="0"/>
    <n v="1022"/>
    <n v="75"/>
    <x v="12"/>
    <x v="263"/>
    <x v="37"/>
    <x v="8"/>
    <n v="0.5"/>
    <n v="0.4"/>
    <n v="0"/>
  </r>
  <r>
    <n v="275"/>
    <n v="20240921"/>
    <n v="1.8"/>
    <n v="17.3"/>
    <n v="1536"/>
    <n v="0"/>
    <n v="1019.7"/>
    <n v="75"/>
    <x v="12"/>
    <x v="264"/>
    <x v="37"/>
    <x v="8"/>
    <n v="0.69999999999999929"/>
    <n v="0.5599999999999995"/>
    <n v="0"/>
  </r>
  <r>
    <n v="275"/>
    <n v="20240922"/>
    <n v="1.6"/>
    <n v="17.899999999999999"/>
    <n v="1355"/>
    <n v="0.3"/>
    <n v="1014.3"/>
    <n v="77"/>
    <x v="12"/>
    <x v="265"/>
    <x v="37"/>
    <x v="8"/>
    <n v="0.10000000000000142"/>
    <n v="8.000000000000114E-2"/>
    <n v="0"/>
  </r>
  <r>
    <n v="275"/>
    <n v="20240923"/>
    <n v="3.1"/>
    <n v="17.2"/>
    <n v="973"/>
    <n v="-0.1"/>
    <n v="1007.4"/>
    <n v="77"/>
    <x v="12"/>
    <x v="266"/>
    <x v="38"/>
    <x v="8"/>
    <n v="0.80000000000000071"/>
    <n v="0.64000000000000057"/>
    <n v="0"/>
  </r>
  <r>
    <n v="275"/>
    <n v="20240924"/>
    <n v="3.6"/>
    <n v="14.4"/>
    <n v="833"/>
    <n v="2"/>
    <n v="1002.9"/>
    <n v="87"/>
    <x v="12"/>
    <x v="267"/>
    <x v="38"/>
    <x v="8"/>
    <n v="3.5999999999999996"/>
    <n v="2.88"/>
    <n v="0"/>
  </r>
  <r>
    <n v="275"/>
    <n v="20240925"/>
    <n v="4.5"/>
    <n v="14.8"/>
    <n v="747"/>
    <n v="6.8"/>
    <n v="1001.1"/>
    <n v="88"/>
    <x v="12"/>
    <x v="268"/>
    <x v="38"/>
    <x v="8"/>
    <n v="3.1999999999999993"/>
    <n v="2.5599999999999996"/>
    <n v="0"/>
  </r>
  <r>
    <n v="275"/>
    <n v="20240926"/>
    <n v="6.2"/>
    <n v="15.5"/>
    <n v="885"/>
    <n v="14.4"/>
    <n v="990"/>
    <n v="86"/>
    <x v="12"/>
    <x v="269"/>
    <x v="38"/>
    <x v="8"/>
    <n v="2.5"/>
    <n v="2"/>
    <n v="0"/>
  </r>
  <r>
    <n v="275"/>
    <n v="20240927"/>
    <n v="7.2"/>
    <n v="11.9"/>
    <n v="372"/>
    <n v="9.1999999999999993"/>
    <n v="997.7"/>
    <n v="84"/>
    <x v="12"/>
    <x v="270"/>
    <x v="38"/>
    <x v="8"/>
    <n v="6.1"/>
    <n v="4.88"/>
    <n v="0"/>
  </r>
  <r>
    <n v="275"/>
    <n v="20240928"/>
    <n v="3.1"/>
    <n v="9.6"/>
    <n v="1160"/>
    <n v="0.1"/>
    <n v="1020.4"/>
    <n v="84"/>
    <x v="12"/>
    <x v="271"/>
    <x v="38"/>
    <x v="8"/>
    <n v="8.4"/>
    <n v="6.7200000000000006"/>
    <n v="0"/>
  </r>
  <r>
    <n v="275"/>
    <n v="20240929"/>
    <n v="2.5"/>
    <n v="9.4"/>
    <n v="1209"/>
    <n v="0"/>
    <n v="1025.0999999999999"/>
    <n v="79"/>
    <x v="12"/>
    <x v="272"/>
    <x v="38"/>
    <x v="8"/>
    <n v="8.6"/>
    <n v="6.88"/>
    <n v="0"/>
  </r>
  <r>
    <n v="275"/>
    <n v="20240930"/>
    <n v="5.7"/>
    <n v="11.6"/>
    <n v="502"/>
    <n v="12.6"/>
    <n v="1009.7"/>
    <n v="86"/>
    <x v="12"/>
    <x v="273"/>
    <x v="39"/>
    <x v="8"/>
    <n v="6.4"/>
    <n v="5.120000000000001"/>
    <n v="0"/>
  </r>
  <r>
    <n v="277"/>
    <n v="20240101"/>
    <n v="7"/>
    <n v="7"/>
    <n v="132"/>
    <n v="12.2"/>
    <m/>
    <n v="88"/>
    <x v="13"/>
    <x v="0"/>
    <x v="0"/>
    <x v="0"/>
    <n v="11"/>
    <n v="12.100000000000001"/>
    <n v="0"/>
  </r>
  <r>
    <n v="277"/>
    <n v="20240102"/>
    <n v="7.7"/>
    <n v="8.4"/>
    <n v="98"/>
    <n v="27"/>
    <m/>
    <n v="95"/>
    <x v="13"/>
    <x v="1"/>
    <x v="0"/>
    <x v="0"/>
    <n v="9.6"/>
    <n v="10.56"/>
    <n v="0"/>
  </r>
  <r>
    <n v="277"/>
    <n v="20240103"/>
    <n v="11.1"/>
    <n v="7.7"/>
    <n v="131"/>
    <n v="8.3000000000000007"/>
    <m/>
    <n v="90"/>
    <x v="13"/>
    <x v="2"/>
    <x v="0"/>
    <x v="0"/>
    <n v="10.3"/>
    <n v="11.330000000000002"/>
    <n v="0"/>
  </r>
  <r>
    <n v="277"/>
    <n v="20240104"/>
    <n v="6"/>
    <n v="4"/>
    <n v="229"/>
    <n v="0.1"/>
    <m/>
    <n v="81"/>
    <x v="13"/>
    <x v="3"/>
    <x v="0"/>
    <x v="0"/>
    <n v="14"/>
    <n v="15.400000000000002"/>
    <n v="0"/>
  </r>
  <r>
    <n v="277"/>
    <n v="20240105"/>
    <n v="8.8000000000000007"/>
    <n v="2.9"/>
    <n v="78"/>
    <n v="7.4"/>
    <m/>
    <n v="94"/>
    <x v="13"/>
    <x v="4"/>
    <x v="0"/>
    <x v="0"/>
    <n v="15.1"/>
    <n v="16.61"/>
    <n v="0"/>
  </r>
  <r>
    <n v="277"/>
    <n v="20240106"/>
    <n v="9.6999999999999993"/>
    <n v="2"/>
    <n v="42"/>
    <n v="0.4"/>
    <m/>
    <n v="90"/>
    <x v="13"/>
    <x v="5"/>
    <x v="0"/>
    <x v="0"/>
    <n v="16"/>
    <n v="17.600000000000001"/>
    <n v="0"/>
  </r>
  <r>
    <n v="277"/>
    <n v="20240107"/>
    <n v="9.6999999999999993"/>
    <n v="0.9"/>
    <n v="340"/>
    <n v="0.3"/>
    <m/>
    <n v="75"/>
    <x v="13"/>
    <x v="6"/>
    <x v="0"/>
    <x v="0"/>
    <n v="17.100000000000001"/>
    <n v="18.810000000000002"/>
    <n v="0"/>
  </r>
  <r>
    <n v="277"/>
    <n v="20240108"/>
    <n v="10"/>
    <n v="-0.2"/>
    <n v="183"/>
    <n v="0"/>
    <m/>
    <n v="74"/>
    <x v="13"/>
    <x v="7"/>
    <x v="1"/>
    <x v="0"/>
    <n v="18.2"/>
    <n v="20.02"/>
    <n v="0"/>
  </r>
  <r>
    <n v="277"/>
    <n v="20240109"/>
    <n v="7.5"/>
    <n v="-1.6"/>
    <n v="424"/>
    <n v="0"/>
    <m/>
    <n v="76"/>
    <x v="13"/>
    <x v="8"/>
    <x v="1"/>
    <x v="0"/>
    <n v="19.600000000000001"/>
    <n v="21.560000000000002"/>
    <n v="0"/>
  </r>
  <r>
    <n v="277"/>
    <n v="20240110"/>
    <n v="6"/>
    <n v="-1.5"/>
    <n v="420"/>
    <n v="0"/>
    <m/>
    <n v="79"/>
    <x v="13"/>
    <x v="9"/>
    <x v="1"/>
    <x v="0"/>
    <n v="19.5"/>
    <n v="21.450000000000003"/>
    <n v="0"/>
  </r>
  <r>
    <n v="277"/>
    <n v="20240111"/>
    <n v="3.7"/>
    <n v="1.9"/>
    <n v="86"/>
    <n v="0"/>
    <m/>
    <n v="86"/>
    <x v="13"/>
    <x v="10"/>
    <x v="1"/>
    <x v="0"/>
    <n v="16.100000000000001"/>
    <n v="17.710000000000004"/>
    <n v="0"/>
  </r>
  <r>
    <n v="277"/>
    <n v="20240112"/>
    <n v="5.7"/>
    <n v="4"/>
    <n v="128"/>
    <n v="0.8"/>
    <m/>
    <n v="90"/>
    <x v="13"/>
    <x v="11"/>
    <x v="1"/>
    <x v="0"/>
    <n v="14"/>
    <n v="15.400000000000002"/>
    <n v="0"/>
  </r>
  <r>
    <n v="277"/>
    <n v="20240113"/>
    <n v="8.6"/>
    <n v="4.5999999999999996"/>
    <n v="147"/>
    <n v="1.9"/>
    <m/>
    <n v="91"/>
    <x v="13"/>
    <x v="12"/>
    <x v="1"/>
    <x v="0"/>
    <n v="13.4"/>
    <n v="14.740000000000002"/>
    <n v="0"/>
  </r>
  <r>
    <n v="277"/>
    <n v="20240114"/>
    <n v="9.9"/>
    <n v="4.5"/>
    <n v="377"/>
    <n v="2.2999999999999998"/>
    <m/>
    <n v="81"/>
    <x v="13"/>
    <x v="13"/>
    <x v="1"/>
    <x v="0"/>
    <n v="13.5"/>
    <n v="14.850000000000001"/>
    <n v="0"/>
  </r>
  <r>
    <n v="277"/>
    <n v="20240115"/>
    <n v="12.2"/>
    <n v="3.3"/>
    <n v="182"/>
    <n v="3.1"/>
    <m/>
    <n v="78"/>
    <x v="13"/>
    <x v="14"/>
    <x v="2"/>
    <x v="0"/>
    <n v="14.7"/>
    <n v="16.170000000000002"/>
    <n v="0"/>
  </r>
  <r>
    <n v="277"/>
    <n v="20240116"/>
    <n v="6.7"/>
    <n v="1.4"/>
    <n v="227"/>
    <n v="4.5"/>
    <m/>
    <n v="83"/>
    <x v="13"/>
    <x v="15"/>
    <x v="2"/>
    <x v="0"/>
    <n v="16.600000000000001"/>
    <n v="18.260000000000002"/>
    <n v="0"/>
  </r>
  <r>
    <n v="277"/>
    <n v="20240117"/>
    <n v="5.2"/>
    <n v="0.3"/>
    <n v="139"/>
    <n v="-0.1"/>
    <m/>
    <n v="85"/>
    <x v="13"/>
    <x v="16"/>
    <x v="2"/>
    <x v="0"/>
    <n v="17.7"/>
    <n v="19.470000000000002"/>
    <n v="0"/>
  </r>
  <r>
    <n v="277"/>
    <n v="20240118"/>
    <n v="5.5"/>
    <n v="2.2000000000000002"/>
    <n v="393"/>
    <n v="1.8"/>
    <m/>
    <n v="77"/>
    <x v="13"/>
    <x v="17"/>
    <x v="2"/>
    <x v="0"/>
    <n v="15.8"/>
    <n v="17.380000000000003"/>
    <n v="0"/>
  </r>
  <r>
    <n v="277"/>
    <n v="20240119"/>
    <n v="7.2"/>
    <n v="2.5"/>
    <n v="466"/>
    <n v="1.2"/>
    <m/>
    <n v="82"/>
    <x v="13"/>
    <x v="18"/>
    <x v="2"/>
    <x v="0"/>
    <n v="15.5"/>
    <n v="17.05"/>
    <n v="0"/>
  </r>
  <r>
    <n v="277"/>
    <n v="20240120"/>
    <n v="7.4"/>
    <n v="1.3"/>
    <n v="183"/>
    <n v="0"/>
    <m/>
    <n v="82"/>
    <x v="13"/>
    <x v="19"/>
    <x v="2"/>
    <x v="0"/>
    <n v="16.7"/>
    <n v="18.37"/>
    <n v="0"/>
  </r>
  <r>
    <n v="277"/>
    <n v="20240121"/>
    <n v="10.199999999999999"/>
    <n v="3.3"/>
    <n v="92"/>
    <n v="1"/>
    <m/>
    <n v="77"/>
    <x v="13"/>
    <x v="20"/>
    <x v="2"/>
    <x v="0"/>
    <n v="14.7"/>
    <n v="16.170000000000002"/>
    <n v="0"/>
  </r>
  <r>
    <n v="277"/>
    <n v="20240122"/>
    <n v="11.3"/>
    <n v="7.8"/>
    <n v="458"/>
    <n v="8.8000000000000007"/>
    <m/>
    <n v="84"/>
    <x v="13"/>
    <x v="21"/>
    <x v="3"/>
    <x v="0"/>
    <n v="10.199999999999999"/>
    <n v="11.22"/>
    <n v="0"/>
  </r>
  <r>
    <n v="277"/>
    <n v="20240123"/>
    <n v="10.199999999999999"/>
    <n v="6.8"/>
    <n v="347"/>
    <n v="7.3"/>
    <m/>
    <n v="87"/>
    <x v="13"/>
    <x v="22"/>
    <x v="3"/>
    <x v="0"/>
    <n v="11.2"/>
    <n v="12.32"/>
    <n v="0"/>
  </r>
  <r>
    <n v="277"/>
    <n v="20240124"/>
    <n v="13.8"/>
    <n v="8.6"/>
    <n v="409"/>
    <n v="0.4"/>
    <m/>
    <n v="80"/>
    <x v="13"/>
    <x v="23"/>
    <x v="3"/>
    <x v="0"/>
    <n v="9.4"/>
    <n v="10.340000000000002"/>
    <n v="0"/>
  </r>
  <r>
    <n v="277"/>
    <n v="20240125"/>
    <n v="5.3"/>
    <n v="6.3"/>
    <n v="351"/>
    <n v="0.1"/>
    <m/>
    <n v="93"/>
    <x v="13"/>
    <x v="24"/>
    <x v="3"/>
    <x v="0"/>
    <n v="11.7"/>
    <n v="12.870000000000001"/>
    <n v="0"/>
  </r>
  <r>
    <n v="277"/>
    <n v="20240126"/>
    <n v="10.8"/>
    <n v="7.7"/>
    <n v="315"/>
    <n v="4"/>
    <m/>
    <n v="87"/>
    <x v="13"/>
    <x v="25"/>
    <x v="3"/>
    <x v="0"/>
    <n v="10.3"/>
    <n v="11.330000000000002"/>
    <n v="0"/>
  </r>
  <r>
    <n v="277"/>
    <n v="20240127"/>
    <n v="4.9000000000000004"/>
    <n v="4.8"/>
    <n v="499"/>
    <n v="0"/>
    <m/>
    <n v="89"/>
    <x v="13"/>
    <x v="26"/>
    <x v="3"/>
    <x v="0"/>
    <n v="13.2"/>
    <n v="14.52"/>
    <n v="0"/>
  </r>
  <r>
    <n v="277"/>
    <n v="20240128"/>
    <n v="5.8"/>
    <n v="4.5"/>
    <n v="569"/>
    <n v="0"/>
    <m/>
    <n v="75"/>
    <x v="13"/>
    <x v="27"/>
    <x v="3"/>
    <x v="0"/>
    <n v="13.5"/>
    <n v="14.850000000000001"/>
    <n v="0"/>
  </r>
  <r>
    <n v="277"/>
    <n v="20240129"/>
    <n v="4.3"/>
    <n v="5.6"/>
    <n v="159"/>
    <n v="0"/>
    <m/>
    <n v="87"/>
    <x v="13"/>
    <x v="28"/>
    <x v="4"/>
    <x v="0"/>
    <n v="12.4"/>
    <n v="13.640000000000002"/>
    <n v="0"/>
  </r>
  <r>
    <n v="277"/>
    <n v="20240130"/>
    <n v="7.2"/>
    <n v="6.8"/>
    <n v="154"/>
    <n v="0.8"/>
    <m/>
    <n v="93"/>
    <x v="13"/>
    <x v="29"/>
    <x v="4"/>
    <x v="0"/>
    <n v="11.2"/>
    <n v="12.32"/>
    <n v="0"/>
  </r>
  <r>
    <n v="277"/>
    <n v="20240131"/>
    <n v="7.5"/>
    <n v="5.8"/>
    <n v="179"/>
    <n v="3.7"/>
    <m/>
    <n v="82"/>
    <x v="13"/>
    <x v="30"/>
    <x v="4"/>
    <x v="0"/>
    <n v="12.2"/>
    <n v="13.42"/>
    <n v="0"/>
  </r>
  <r>
    <n v="277"/>
    <n v="20240201"/>
    <n v="7"/>
    <n v="5.8"/>
    <n v="606"/>
    <n v="-0.1"/>
    <m/>
    <n v="90"/>
    <x v="13"/>
    <x v="31"/>
    <x v="4"/>
    <x v="1"/>
    <n v="12.2"/>
    <n v="13.42"/>
    <n v="0"/>
  </r>
  <r>
    <n v="277"/>
    <n v="20240202"/>
    <n v="8.4"/>
    <n v="7.5"/>
    <n v="253"/>
    <n v="0.1"/>
    <m/>
    <n v="90"/>
    <x v="13"/>
    <x v="32"/>
    <x v="4"/>
    <x v="1"/>
    <n v="10.5"/>
    <n v="11.55"/>
    <n v="0"/>
  </r>
  <r>
    <n v="277"/>
    <n v="20240203"/>
    <n v="8.9"/>
    <n v="8.1999999999999993"/>
    <n v="326"/>
    <n v="0"/>
    <m/>
    <n v="92"/>
    <x v="13"/>
    <x v="33"/>
    <x v="4"/>
    <x v="1"/>
    <n v="9.8000000000000007"/>
    <n v="10.780000000000001"/>
    <n v="0"/>
  </r>
  <r>
    <n v="277"/>
    <n v="20240204"/>
    <n v="10.4"/>
    <n v="8"/>
    <n v="254"/>
    <n v="1.7"/>
    <m/>
    <n v="88"/>
    <x v="13"/>
    <x v="34"/>
    <x v="4"/>
    <x v="1"/>
    <n v="10"/>
    <n v="11"/>
    <n v="0"/>
  </r>
  <r>
    <n v="277"/>
    <n v="20240205"/>
    <n v="11.8"/>
    <n v="8.8000000000000007"/>
    <n v="207"/>
    <n v="0"/>
    <m/>
    <n v="85"/>
    <x v="13"/>
    <x v="35"/>
    <x v="5"/>
    <x v="1"/>
    <n v="9.1999999999999993"/>
    <n v="10.119999999999999"/>
    <n v="0"/>
  </r>
  <r>
    <n v="277"/>
    <n v="20240206"/>
    <n v="12.1"/>
    <n v="9"/>
    <n v="167"/>
    <n v="8.1999999999999993"/>
    <m/>
    <n v="84"/>
    <x v="13"/>
    <x v="36"/>
    <x v="5"/>
    <x v="1"/>
    <n v="9"/>
    <n v="9.9"/>
    <n v="0"/>
  </r>
  <r>
    <n v="277"/>
    <n v="20240207"/>
    <n v="5.8"/>
    <n v="5.2"/>
    <n v="606"/>
    <n v="0"/>
    <m/>
    <n v="71"/>
    <x v="13"/>
    <x v="37"/>
    <x v="5"/>
    <x v="1"/>
    <n v="12.8"/>
    <n v="14.080000000000002"/>
    <n v="0"/>
  </r>
  <r>
    <n v="277"/>
    <n v="20240208"/>
    <n v="4.5"/>
    <n v="2.2999999999999998"/>
    <n v="200"/>
    <n v="4.5"/>
    <m/>
    <n v="91"/>
    <x v="13"/>
    <x v="38"/>
    <x v="5"/>
    <x v="1"/>
    <n v="15.7"/>
    <n v="17.27"/>
    <n v="0"/>
  </r>
  <r>
    <n v="277"/>
    <n v="20240209"/>
    <n v="6.1"/>
    <n v="6.5"/>
    <n v="158"/>
    <n v="12.1"/>
    <m/>
    <n v="95"/>
    <x v="13"/>
    <x v="39"/>
    <x v="5"/>
    <x v="1"/>
    <n v="11.5"/>
    <n v="12.65"/>
    <n v="0"/>
  </r>
  <r>
    <n v="277"/>
    <n v="20240210"/>
    <n v="4.2"/>
    <n v="9.3000000000000007"/>
    <n v="300"/>
    <n v="0"/>
    <m/>
    <n v="94"/>
    <x v="13"/>
    <x v="40"/>
    <x v="5"/>
    <x v="1"/>
    <n v="8.6999999999999993"/>
    <n v="9.57"/>
    <n v="0"/>
  </r>
  <r>
    <n v="277"/>
    <n v="20240211"/>
    <n v="4.5"/>
    <n v="7.6"/>
    <n v="112"/>
    <n v="0.5"/>
    <m/>
    <n v="97"/>
    <x v="13"/>
    <x v="41"/>
    <x v="5"/>
    <x v="1"/>
    <n v="10.4"/>
    <n v="11.440000000000001"/>
    <n v="0"/>
  </r>
  <r>
    <n v="277"/>
    <n v="20240212"/>
    <n v="4.5"/>
    <n v="6.5"/>
    <n v="324"/>
    <n v="0.3"/>
    <m/>
    <n v="92"/>
    <x v="13"/>
    <x v="42"/>
    <x v="6"/>
    <x v="1"/>
    <n v="11.5"/>
    <n v="12.65"/>
    <n v="0"/>
  </r>
  <r>
    <n v="277"/>
    <n v="20240213"/>
    <n v="5.9"/>
    <n v="6.7"/>
    <n v="327"/>
    <n v="2.4"/>
    <m/>
    <n v="88"/>
    <x v="13"/>
    <x v="43"/>
    <x v="6"/>
    <x v="1"/>
    <n v="11.3"/>
    <n v="12.430000000000001"/>
    <n v="0"/>
  </r>
  <r>
    <n v="277"/>
    <n v="20240214"/>
    <n v="5.9"/>
    <n v="9.4"/>
    <n v="154"/>
    <n v="14.2"/>
    <m/>
    <n v="98"/>
    <x v="13"/>
    <x v="44"/>
    <x v="6"/>
    <x v="1"/>
    <n v="8.6"/>
    <n v="9.4600000000000009"/>
    <n v="0"/>
  </r>
  <r>
    <n v="277"/>
    <n v="20240215"/>
    <n v="5.0999999999999996"/>
    <n v="11.2"/>
    <n v="144"/>
    <n v="2.1"/>
    <m/>
    <n v="96"/>
    <x v="13"/>
    <x v="45"/>
    <x v="6"/>
    <x v="1"/>
    <n v="6.8000000000000007"/>
    <n v="7.4800000000000013"/>
    <n v="0"/>
  </r>
  <r>
    <n v="277"/>
    <n v="20240216"/>
    <n v="6"/>
    <n v="9.4"/>
    <n v="187"/>
    <n v="1.3"/>
    <m/>
    <n v="93"/>
    <x v="13"/>
    <x v="46"/>
    <x v="6"/>
    <x v="1"/>
    <n v="8.6"/>
    <n v="9.4600000000000009"/>
    <n v="0"/>
  </r>
  <r>
    <n v="277"/>
    <n v="20240217"/>
    <n v="4.2"/>
    <n v="7.8"/>
    <n v="738"/>
    <n v="0"/>
    <m/>
    <n v="90"/>
    <x v="13"/>
    <x v="47"/>
    <x v="6"/>
    <x v="1"/>
    <n v="10.199999999999999"/>
    <n v="11.22"/>
    <n v="0"/>
  </r>
  <r>
    <n v="277"/>
    <n v="20240218"/>
    <n v="8"/>
    <n v="8.6999999999999993"/>
    <n v="102"/>
    <n v="22"/>
    <m/>
    <n v="95"/>
    <x v="13"/>
    <x v="48"/>
    <x v="6"/>
    <x v="1"/>
    <n v="9.3000000000000007"/>
    <n v="10.230000000000002"/>
    <n v="0"/>
  </r>
  <r>
    <n v="277"/>
    <n v="20240219"/>
    <n v="7.5"/>
    <n v="8.1999999999999993"/>
    <n v="236"/>
    <n v="0.6"/>
    <m/>
    <n v="94"/>
    <x v="13"/>
    <x v="49"/>
    <x v="7"/>
    <x v="1"/>
    <n v="9.8000000000000007"/>
    <n v="10.780000000000001"/>
    <n v="0"/>
  </r>
  <r>
    <n v="277"/>
    <n v="20240220"/>
    <n v="6.6"/>
    <n v="8.3000000000000007"/>
    <n v="438"/>
    <n v="1"/>
    <m/>
    <n v="91"/>
    <x v="13"/>
    <x v="50"/>
    <x v="7"/>
    <x v="1"/>
    <n v="9.6999999999999993"/>
    <n v="10.67"/>
    <n v="0"/>
  </r>
  <r>
    <n v="277"/>
    <n v="20240221"/>
    <n v="7.5"/>
    <n v="8.8000000000000007"/>
    <n v="216"/>
    <n v="6.9"/>
    <m/>
    <n v="92"/>
    <x v="13"/>
    <x v="51"/>
    <x v="7"/>
    <x v="1"/>
    <n v="9.1999999999999993"/>
    <n v="10.119999999999999"/>
    <n v="0"/>
  </r>
  <r>
    <n v="277"/>
    <n v="20240222"/>
    <n v="8.1999999999999993"/>
    <n v="9.6"/>
    <n v="461"/>
    <n v="4.2"/>
    <m/>
    <n v="91"/>
    <x v="13"/>
    <x v="52"/>
    <x v="7"/>
    <x v="1"/>
    <n v="8.4"/>
    <n v="9.240000000000002"/>
    <n v="0"/>
  </r>
  <r>
    <n v="277"/>
    <n v="20240223"/>
    <n v="8"/>
    <n v="6.2"/>
    <n v="360"/>
    <n v="4.3"/>
    <m/>
    <n v="84"/>
    <x v="13"/>
    <x v="53"/>
    <x v="7"/>
    <x v="1"/>
    <n v="11.8"/>
    <n v="12.980000000000002"/>
    <n v="0"/>
  </r>
  <r>
    <n v="277"/>
    <n v="20240224"/>
    <n v="5.3"/>
    <n v="5"/>
    <n v="423"/>
    <n v="0.6"/>
    <m/>
    <n v="89"/>
    <x v="13"/>
    <x v="54"/>
    <x v="7"/>
    <x v="1"/>
    <n v="13"/>
    <n v="14.3"/>
    <n v="0"/>
  </r>
  <r>
    <n v="277"/>
    <n v="20240225"/>
    <n v="4.2"/>
    <n v="5.6"/>
    <n v="541"/>
    <n v="5.6"/>
    <m/>
    <n v="89"/>
    <x v="13"/>
    <x v="55"/>
    <x v="7"/>
    <x v="1"/>
    <n v="12.4"/>
    <n v="13.640000000000002"/>
    <n v="0"/>
  </r>
  <r>
    <n v="277"/>
    <n v="20240226"/>
    <n v="10.199999999999999"/>
    <n v="5.6"/>
    <n v="366"/>
    <n v="0"/>
    <m/>
    <n v="82"/>
    <x v="13"/>
    <x v="56"/>
    <x v="8"/>
    <x v="1"/>
    <n v="12.4"/>
    <n v="13.640000000000002"/>
    <n v="0"/>
  </r>
  <r>
    <n v="277"/>
    <n v="20240227"/>
    <n v="3.4"/>
    <n v="5.2"/>
    <n v="775"/>
    <n v="0"/>
    <m/>
    <n v="81"/>
    <x v="13"/>
    <x v="57"/>
    <x v="8"/>
    <x v="1"/>
    <n v="12.8"/>
    <n v="14.080000000000002"/>
    <n v="0"/>
  </r>
  <r>
    <n v="277"/>
    <n v="20240228"/>
    <n v="5.5"/>
    <n v="6"/>
    <n v="416"/>
    <n v="-0.1"/>
    <m/>
    <n v="93"/>
    <x v="13"/>
    <x v="58"/>
    <x v="8"/>
    <x v="1"/>
    <n v="12"/>
    <n v="13.200000000000001"/>
    <n v="0"/>
  </r>
  <r>
    <n v="277"/>
    <n v="20240229"/>
    <n v="7.4"/>
    <n v="7.4"/>
    <n v="204"/>
    <n v="6.1"/>
    <m/>
    <n v="95"/>
    <x v="13"/>
    <x v="59"/>
    <x v="8"/>
    <x v="1"/>
    <n v="10.6"/>
    <n v="11.66"/>
    <n v="0"/>
  </r>
  <r>
    <n v="277"/>
    <n v="20240301"/>
    <n v="6.5"/>
    <n v="8.3000000000000007"/>
    <n v="877"/>
    <n v="0"/>
    <m/>
    <n v="76"/>
    <x v="13"/>
    <x v="60"/>
    <x v="8"/>
    <x v="2"/>
    <n v="9.6999999999999993"/>
    <n v="9.6999999999999993"/>
    <n v="0"/>
  </r>
  <r>
    <n v="277"/>
    <n v="20240302"/>
    <n v="6.2"/>
    <n v="9.1999999999999993"/>
    <n v="951"/>
    <n v="0"/>
    <m/>
    <n v="71"/>
    <x v="13"/>
    <x v="61"/>
    <x v="8"/>
    <x v="2"/>
    <n v="8.8000000000000007"/>
    <n v="8.8000000000000007"/>
    <n v="0"/>
  </r>
  <r>
    <n v="277"/>
    <n v="20240303"/>
    <n v="5"/>
    <n v="9.1"/>
    <n v="954"/>
    <n v="0"/>
    <m/>
    <n v="84"/>
    <x v="13"/>
    <x v="62"/>
    <x v="8"/>
    <x v="2"/>
    <n v="8.9"/>
    <n v="8.9"/>
    <n v="0"/>
  </r>
  <r>
    <n v="277"/>
    <n v="20240304"/>
    <n v="2.8"/>
    <n v="7.1"/>
    <n v="238"/>
    <n v="0"/>
    <m/>
    <n v="98"/>
    <x v="13"/>
    <x v="63"/>
    <x v="9"/>
    <x v="2"/>
    <n v="10.9"/>
    <n v="10.9"/>
    <n v="0"/>
  </r>
  <r>
    <n v="277"/>
    <n v="20240305"/>
    <n v="5.3"/>
    <n v="6.2"/>
    <n v="175"/>
    <n v="0.1"/>
    <m/>
    <n v="92"/>
    <x v="13"/>
    <x v="64"/>
    <x v="9"/>
    <x v="2"/>
    <n v="11.8"/>
    <n v="11.8"/>
    <n v="0"/>
  </r>
  <r>
    <n v="277"/>
    <n v="20240306"/>
    <n v="5.4"/>
    <n v="5.5"/>
    <n v="427"/>
    <n v="1.1000000000000001"/>
    <m/>
    <n v="86"/>
    <x v="13"/>
    <x v="65"/>
    <x v="9"/>
    <x v="2"/>
    <n v="12.5"/>
    <n v="12.5"/>
    <n v="0"/>
  </r>
  <r>
    <n v="277"/>
    <n v="20240307"/>
    <n v="6"/>
    <n v="3.8"/>
    <n v="476"/>
    <n v="0"/>
    <m/>
    <n v="87"/>
    <x v="13"/>
    <x v="66"/>
    <x v="9"/>
    <x v="2"/>
    <n v="14.2"/>
    <n v="14.2"/>
    <n v="0"/>
  </r>
  <r>
    <n v="277"/>
    <n v="20240308"/>
    <n v="7.6"/>
    <n v="4.4000000000000004"/>
    <n v="1291"/>
    <n v="0"/>
    <m/>
    <n v="73"/>
    <x v="13"/>
    <x v="67"/>
    <x v="9"/>
    <x v="2"/>
    <n v="13.6"/>
    <n v="13.6"/>
    <n v="0"/>
  </r>
  <r>
    <n v="277"/>
    <n v="20240309"/>
    <n v="7.2"/>
    <n v="5.7"/>
    <n v="1237"/>
    <n v="0"/>
    <m/>
    <n v="73"/>
    <x v="13"/>
    <x v="68"/>
    <x v="9"/>
    <x v="2"/>
    <n v="12.3"/>
    <n v="12.3"/>
    <n v="0"/>
  </r>
  <r>
    <n v="277"/>
    <n v="20240310"/>
    <n v="11.5"/>
    <n v="5.9"/>
    <n v="937"/>
    <n v="0"/>
    <m/>
    <n v="88"/>
    <x v="13"/>
    <x v="69"/>
    <x v="9"/>
    <x v="2"/>
    <n v="12.1"/>
    <n v="12.1"/>
    <n v="0"/>
  </r>
  <r>
    <n v="277"/>
    <n v="20240311"/>
    <n v="7.2"/>
    <n v="6.5"/>
    <n v="352"/>
    <n v="0"/>
    <m/>
    <n v="91"/>
    <x v="13"/>
    <x v="70"/>
    <x v="10"/>
    <x v="2"/>
    <n v="11.5"/>
    <n v="11.5"/>
    <n v="0"/>
  </r>
  <r>
    <n v="277"/>
    <n v="20240312"/>
    <n v="3.5"/>
    <n v="7.1"/>
    <n v="197"/>
    <n v="0"/>
    <m/>
    <n v="95"/>
    <x v="13"/>
    <x v="71"/>
    <x v="10"/>
    <x v="2"/>
    <n v="10.9"/>
    <n v="10.9"/>
    <n v="0"/>
  </r>
  <r>
    <n v="277"/>
    <n v="20240313"/>
    <n v="5.7"/>
    <n v="9.3000000000000007"/>
    <n v="321"/>
    <n v="0.2"/>
    <m/>
    <n v="92"/>
    <x v="13"/>
    <x v="72"/>
    <x v="10"/>
    <x v="2"/>
    <n v="8.6999999999999993"/>
    <n v="8.6999999999999993"/>
    <n v="0"/>
  </r>
  <r>
    <n v="277"/>
    <n v="20240314"/>
    <n v="5.5"/>
    <n v="11.5"/>
    <n v="1047"/>
    <n v="0"/>
    <m/>
    <n v="83"/>
    <x v="13"/>
    <x v="73"/>
    <x v="10"/>
    <x v="2"/>
    <n v="6.5"/>
    <n v="6.5"/>
    <n v="0"/>
  </r>
  <r>
    <n v="277"/>
    <n v="20240315"/>
    <n v="7.2"/>
    <n v="11.8"/>
    <n v="494"/>
    <n v="-0.1"/>
    <m/>
    <n v="85"/>
    <x v="13"/>
    <x v="74"/>
    <x v="10"/>
    <x v="2"/>
    <n v="6.1999999999999993"/>
    <n v="6.1999999999999993"/>
    <n v="0"/>
  </r>
  <r>
    <n v="277"/>
    <n v="20240316"/>
    <n v="7.5"/>
    <n v="8"/>
    <n v="1326"/>
    <n v="0.3"/>
    <m/>
    <n v="78"/>
    <x v="13"/>
    <x v="75"/>
    <x v="10"/>
    <x v="2"/>
    <n v="10"/>
    <n v="10"/>
    <n v="0"/>
  </r>
  <r>
    <n v="277"/>
    <n v="20240317"/>
    <n v="5.5"/>
    <n v="7.9"/>
    <n v="572"/>
    <n v="0.5"/>
    <m/>
    <n v="78"/>
    <x v="13"/>
    <x v="76"/>
    <x v="10"/>
    <x v="2"/>
    <n v="10.1"/>
    <n v="10.1"/>
    <n v="0"/>
  </r>
  <r>
    <n v="277"/>
    <n v="20240318"/>
    <n v="4"/>
    <n v="8.3000000000000007"/>
    <n v="522"/>
    <n v="0.7"/>
    <m/>
    <n v="93"/>
    <x v="13"/>
    <x v="77"/>
    <x v="11"/>
    <x v="2"/>
    <n v="9.6999999999999993"/>
    <n v="9.6999999999999993"/>
    <n v="0"/>
  </r>
  <r>
    <n v="277"/>
    <n v="20240319"/>
    <n v="4.0999999999999996"/>
    <n v="10.3"/>
    <n v="663"/>
    <n v="0"/>
    <m/>
    <n v="84"/>
    <x v="13"/>
    <x v="78"/>
    <x v="11"/>
    <x v="2"/>
    <n v="7.6999999999999993"/>
    <n v="7.6999999999999993"/>
    <n v="0"/>
  </r>
  <r>
    <n v="277"/>
    <n v="20240320"/>
    <n v="2.8"/>
    <n v="10.4"/>
    <n v="426"/>
    <n v="1.2"/>
    <m/>
    <n v="94"/>
    <x v="13"/>
    <x v="79"/>
    <x v="11"/>
    <x v="2"/>
    <n v="7.6"/>
    <n v="7.6"/>
    <n v="0"/>
  </r>
  <r>
    <n v="277"/>
    <n v="20240321"/>
    <n v="6.7"/>
    <n v="8"/>
    <n v="469"/>
    <n v="0.4"/>
    <m/>
    <n v="89"/>
    <x v="13"/>
    <x v="80"/>
    <x v="11"/>
    <x v="2"/>
    <n v="10"/>
    <n v="10"/>
    <n v="0"/>
  </r>
  <r>
    <n v="277"/>
    <n v="20240322"/>
    <n v="7"/>
    <n v="9"/>
    <n v="407"/>
    <n v="4.5"/>
    <m/>
    <n v="89"/>
    <x v="13"/>
    <x v="81"/>
    <x v="11"/>
    <x v="2"/>
    <n v="9"/>
    <n v="9"/>
    <n v="0"/>
  </r>
  <r>
    <n v="277"/>
    <n v="20240323"/>
    <n v="8.1999999999999993"/>
    <n v="6.8"/>
    <n v="1164"/>
    <n v="2.8"/>
    <m/>
    <n v="79"/>
    <x v="13"/>
    <x v="82"/>
    <x v="11"/>
    <x v="2"/>
    <n v="11.2"/>
    <n v="11.2"/>
    <n v="0"/>
  </r>
  <r>
    <n v="277"/>
    <n v="20240324"/>
    <n v="12"/>
    <n v="7.1"/>
    <n v="695"/>
    <n v="9.8000000000000007"/>
    <m/>
    <n v="83"/>
    <x v="13"/>
    <x v="83"/>
    <x v="11"/>
    <x v="2"/>
    <n v="10.9"/>
    <n v="10.9"/>
    <n v="0"/>
  </r>
  <r>
    <n v="277"/>
    <n v="20240325"/>
    <n v="4.8"/>
    <n v="7.2"/>
    <n v="1520"/>
    <n v="0.7"/>
    <m/>
    <n v="75"/>
    <x v="13"/>
    <x v="84"/>
    <x v="12"/>
    <x v="2"/>
    <n v="10.8"/>
    <n v="10.8"/>
    <n v="0"/>
  </r>
  <r>
    <n v="277"/>
    <n v="20240326"/>
    <n v="5.3"/>
    <n v="8.3000000000000007"/>
    <n v="1332"/>
    <n v="0"/>
    <m/>
    <n v="70"/>
    <x v="13"/>
    <x v="85"/>
    <x v="12"/>
    <x v="2"/>
    <n v="9.6999999999999993"/>
    <n v="9.6999999999999993"/>
    <n v="0"/>
  </r>
  <r>
    <n v="277"/>
    <n v="20240327"/>
    <n v="4.5999999999999996"/>
    <n v="8.8000000000000007"/>
    <n v="598"/>
    <n v="0.4"/>
    <m/>
    <n v="82"/>
    <x v="13"/>
    <x v="86"/>
    <x v="12"/>
    <x v="2"/>
    <n v="9.1999999999999993"/>
    <n v="9.1999999999999993"/>
    <n v="0"/>
  </r>
  <r>
    <n v="277"/>
    <n v="20240328"/>
    <n v="6"/>
    <n v="8.4"/>
    <n v="736"/>
    <n v="2.2999999999999998"/>
    <m/>
    <n v="81"/>
    <x v="13"/>
    <x v="87"/>
    <x v="12"/>
    <x v="2"/>
    <n v="9.6"/>
    <n v="9.6"/>
    <n v="0"/>
  </r>
  <r>
    <n v="277"/>
    <n v="20240329"/>
    <n v="6.3"/>
    <n v="10.199999999999999"/>
    <n v="1140"/>
    <n v="0"/>
    <m/>
    <n v="73"/>
    <x v="13"/>
    <x v="88"/>
    <x v="12"/>
    <x v="2"/>
    <n v="7.8000000000000007"/>
    <n v="7.8000000000000007"/>
    <n v="0"/>
  </r>
  <r>
    <n v="277"/>
    <n v="20240330"/>
    <n v="3.9"/>
    <n v="9.1999999999999993"/>
    <n v="569"/>
    <n v="0.2"/>
    <m/>
    <n v="93"/>
    <x v="13"/>
    <x v="89"/>
    <x v="12"/>
    <x v="2"/>
    <n v="8.8000000000000007"/>
    <n v="8.8000000000000007"/>
    <n v="0"/>
  </r>
  <r>
    <n v="277"/>
    <n v="20240331"/>
    <n v="6.3"/>
    <n v="8.9"/>
    <n v="1017"/>
    <n v="2"/>
    <m/>
    <n v="92"/>
    <x v="13"/>
    <x v="90"/>
    <x v="12"/>
    <x v="2"/>
    <n v="9.1"/>
    <n v="9.1"/>
    <n v="0"/>
  </r>
  <r>
    <n v="277"/>
    <n v="20240401"/>
    <n v="4.2"/>
    <n v="9.4"/>
    <n v="464"/>
    <n v="0"/>
    <m/>
    <n v="92"/>
    <x v="13"/>
    <x v="91"/>
    <x v="13"/>
    <x v="3"/>
    <n v="8.6"/>
    <n v="6.88"/>
    <n v="0"/>
  </r>
  <r>
    <n v="277"/>
    <n v="20240402"/>
    <n v="5.2"/>
    <n v="9.5"/>
    <n v="810"/>
    <n v="1.1000000000000001"/>
    <m/>
    <n v="90"/>
    <x v="13"/>
    <x v="92"/>
    <x v="13"/>
    <x v="3"/>
    <n v="8.5"/>
    <n v="6.8000000000000007"/>
    <n v="0"/>
  </r>
  <r>
    <n v="277"/>
    <n v="20240403"/>
    <n v="4.7"/>
    <n v="10.3"/>
    <n v="557"/>
    <n v="4.8"/>
    <m/>
    <n v="92"/>
    <x v="13"/>
    <x v="93"/>
    <x v="13"/>
    <x v="3"/>
    <n v="7.6999999999999993"/>
    <n v="6.16"/>
    <n v="0"/>
  </r>
  <r>
    <n v="277"/>
    <n v="20240404"/>
    <n v="6.1"/>
    <n v="9.9"/>
    <n v="451"/>
    <n v="8.5"/>
    <m/>
    <n v="93"/>
    <x v="13"/>
    <x v="94"/>
    <x v="13"/>
    <x v="3"/>
    <n v="8.1"/>
    <n v="6.48"/>
    <n v="0"/>
  </r>
  <r>
    <n v="277"/>
    <n v="20240405"/>
    <n v="7.4"/>
    <n v="12.4"/>
    <n v="795"/>
    <n v="8.5"/>
    <m/>
    <n v="87"/>
    <x v="13"/>
    <x v="95"/>
    <x v="13"/>
    <x v="3"/>
    <n v="5.6"/>
    <n v="4.4799999999999995"/>
    <n v="0"/>
  </r>
  <r>
    <n v="277"/>
    <n v="20240406"/>
    <n v="6"/>
    <n v="16.600000000000001"/>
    <n v="1465"/>
    <n v="0"/>
    <m/>
    <n v="72"/>
    <x v="13"/>
    <x v="96"/>
    <x v="13"/>
    <x v="3"/>
    <n v="1.3999999999999986"/>
    <n v="1.119999999999999"/>
    <n v="0"/>
  </r>
  <r>
    <n v="277"/>
    <n v="20240407"/>
    <n v="6.9"/>
    <n v="14.6"/>
    <n v="1786"/>
    <n v="1.3"/>
    <m/>
    <n v="74"/>
    <x v="13"/>
    <x v="97"/>
    <x v="13"/>
    <x v="3"/>
    <n v="3.4000000000000004"/>
    <n v="2.7200000000000006"/>
    <n v="0"/>
  </r>
  <r>
    <n v="277"/>
    <n v="20240408"/>
    <n v="3.5"/>
    <n v="14.2"/>
    <n v="1066"/>
    <n v="0"/>
    <m/>
    <n v="82"/>
    <x v="13"/>
    <x v="98"/>
    <x v="14"/>
    <x v="3"/>
    <n v="3.8000000000000007"/>
    <n v="3.0400000000000009"/>
    <n v="0"/>
  </r>
  <r>
    <n v="277"/>
    <n v="20240409"/>
    <n v="8.6"/>
    <n v="11.7"/>
    <n v="778"/>
    <n v="3.7"/>
    <m/>
    <n v="82"/>
    <x v="13"/>
    <x v="99"/>
    <x v="14"/>
    <x v="3"/>
    <n v="6.3000000000000007"/>
    <n v="5.0400000000000009"/>
    <n v="0"/>
  </r>
  <r>
    <n v="277"/>
    <n v="20240410"/>
    <n v="7.4"/>
    <n v="10.8"/>
    <n v="1643"/>
    <n v="0.5"/>
    <m/>
    <n v="69"/>
    <x v="13"/>
    <x v="100"/>
    <x v="14"/>
    <x v="3"/>
    <n v="7.1999999999999993"/>
    <n v="5.76"/>
    <n v="0"/>
  </r>
  <r>
    <n v="277"/>
    <n v="20240411"/>
    <n v="6.3"/>
    <n v="13"/>
    <n v="453"/>
    <n v="2.5"/>
    <m/>
    <n v="89"/>
    <x v="13"/>
    <x v="101"/>
    <x v="14"/>
    <x v="3"/>
    <n v="5"/>
    <n v="4"/>
    <n v="0"/>
  </r>
  <r>
    <n v="277"/>
    <n v="20240412"/>
    <n v="6.7"/>
    <n v="13"/>
    <n v="1392"/>
    <n v="0"/>
    <m/>
    <n v="86"/>
    <x v="13"/>
    <x v="102"/>
    <x v="14"/>
    <x v="3"/>
    <n v="5"/>
    <n v="4"/>
    <n v="0"/>
  </r>
  <r>
    <n v="277"/>
    <n v="20240413"/>
    <n v="6.8"/>
    <n v="14.3"/>
    <n v="1489"/>
    <n v="0.1"/>
    <m/>
    <n v="81"/>
    <x v="13"/>
    <x v="103"/>
    <x v="14"/>
    <x v="3"/>
    <n v="3.6999999999999993"/>
    <n v="2.9599999999999995"/>
    <n v="0"/>
  </r>
  <r>
    <n v="277"/>
    <n v="20240414"/>
    <n v="7.8"/>
    <n v="10.199999999999999"/>
    <n v="2026"/>
    <n v="0"/>
    <m/>
    <n v="70"/>
    <x v="13"/>
    <x v="104"/>
    <x v="14"/>
    <x v="3"/>
    <n v="7.8000000000000007"/>
    <n v="6.2400000000000011"/>
    <n v="0"/>
  </r>
  <r>
    <n v="277"/>
    <n v="20240415"/>
    <n v="8.6"/>
    <n v="8.1999999999999993"/>
    <n v="792"/>
    <n v="12.8"/>
    <m/>
    <n v="84"/>
    <x v="13"/>
    <x v="105"/>
    <x v="15"/>
    <x v="3"/>
    <n v="9.8000000000000007"/>
    <n v="7.8400000000000007"/>
    <n v="0"/>
  </r>
  <r>
    <n v="277"/>
    <n v="20240416"/>
    <n v="7.8"/>
    <n v="8.4"/>
    <n v="1526"/>
    <n v="9.4"/>
    <m/>
    <n v="81"/>
    <x v="13"/>
    <x v="106"/>
    <x v="15"/>
    <x v="3"/>
    <n v="9.6"/>
    <n v="7.68"/>
    <n v="0"/>
  </r>
  <r>
    <n v="277"/>
    <n v="20240417"/>
    <n v="6"/>
    <n v="8.1"/>
    <n v="1832"/>
    <n v="5.2"/>
    <m/>
    <n v="71"/>
    <x v="13"/>
    <x v="107"/>
    <x v="15"/>
    <x v="3"/>
    <n v="9.9"/>
    <n v="7.9200000000000008"/>
    <n v="0"/>
  </r>
  <r>
    <n v="277"/>
    <n v="20240418"/>
    <n v="6.8"/>
    <n v="8.1999999999999993"/>
    <n v="1297"/>
    <n v="3.4"/>
    <m/>
    <n v="72"/>
    <x v="13"/>
    <x v="108"/>
    <x v="15"/>
    <x v="3"/>
    <n v="9.8000000000000007"/>
    <n v="7.8400000000000007"/>
    <n v="0"/>
  </r>
  <r>
    <n v="277"/>
    <n v="20240419"/>
    <n v="12.5"/>
    <n v="8.8000000000000007"/>
    <n v="1330"/>
    <n v="2.2999999999999998"/>
    <m/>
    <n v="79"/>
    <x v="13"/>
    <x v="109"/>
    <x v="15"/>
    <x v="3"/>
    <n v="9.1999999999999993"/>
    <n v="7.3599999999999994"/>
    <n v="0"/>
  </r>
  <r>
    <n v="277"/>
    <n v="20240420"/>
    <n v="10.199999999999999"/>
    <n v="7.4"/>
    <n v="1546"/>
    <n v="9.6"/>
    <m/>
    <n v="78"/>
    <x v="13"/>
    <x v="110"/>
    <x v="15"/>
    <x v="3"/>
    <n v="10.6"/>
    <n v="8.48"/>
    <n v="0"/>
  </r>
  <r>
    <n v="277"/>
    <n v="20240421"/>
    <n v="7.6"/>
    <n v="7.4"/>
    <n v="1940"/>
    <n v="0.8"/>
    <m/>
    <n v="72"/>
    <x v="13"/>
    <x v="111"/>
    <x v="15"/>
    <x v="3"/>
    <n v="10.6"/>
    <n v="8.48"/>
    <n v="0"/>
  </r>
  <r>
    <n v="277"/>
    <n v="20240422"/>
    <n v="6.5"/>
    <n v="7"/>
    <n v="2262"/>
    <n v="0"/>
    <m/>
    <n v="58"/>
    <x v="13"/>
    <x v="112"/>
    <x v="16"/>
    <x v="3"/>
    <n v="11"/>
    <n v="8.8000000000000007"/>
    <n v="0"/>
  </r>
  <r>
    <n v="277"/>
    <n v="20240423"/>
    <n v="6.4"/>
    <n v="6.6"/>
    <n v="1549"/>
    <n v="2.7"/>
    <m/>
    <n v="70"/>
    <x v="13"/>
    <x v="113"/>
    <x v="16"/>
    <x v="3"/>
    <n v="11.4"/>
    <n v="9.120000000000001"/>
    <n v="0"/>
  </r>
  <r>
    <n v="277"/>
    <n v="20240424"/>
    <n v="10"/>
    <n v="7.3"/>
    <n v="1558"/>
    <n v="8.5"/>
    <m/>
    <n v="77"/>
    <x v="13"/>
    <x v="114"/>
    <x v="16"/>
    <x v="3"/>
    <n v="10.7"/>
    <n v="8.56"/>
    <n v="0"/>
  </r>
  <r>
    <n v="277"/>
    <n v="20240425"/>
    <n v="5.2"/>
    <n v="6.1"/>
    <n v="885"/>
    <n v="6.5"/>
    <m/>
    <n v="82"/>
    <x v="13"/>
    <x v="115"/>
    <x v="16"/>
    <x v="3"/>
    <n v="11.9"/>
    <n v="9.5200000000000014"/>
    <n v="0"/>
  </r>
  <r>
    <n v="277"/>
    <n v="20240426"/>
    <n v="3.6"/>
    <n v="7.2"/>
    <n v="2180"/>
    <n v="1.2"/>
    <m/>
    <n v="80"/>
    <x v="13"/>
    <x v="116"/>
    <x v="16"/>
    <x v="3"/>
    <n v="10.8"/>
    <n v="8.64"/>
    <n v="0"/>
  </r>
  <r>
    <n v="277"/>
    <n v="20240427"/>
    <n v="4.3"/>
    <n v="10.8"/>
    <n v="1058"/>
    <n v="1.9"/>
    <m/>
    <n v="83"/>
    <x v="13"/>
    <x v="117"/>
    <x v="16"/>
    <x v="3"/>
    <n v="7.1999999999999993"/>
    <n v="5.76"/>
    <n v="0"/>
  </r>
  <r>
    <n v="277"/>
    <n v="20240428"/>
    <n v="7.5"/>
    <n v="12.9"/>
    <n v="1451"/>
    <n v="0"/>
    <m/>
    <n v="73"/>
    <x v="13"/>
    <x v="118"/>
    <x v="16"/>
    <x v="3"/>
    <n v="5.0999999999999996"/>
    <n v="4.08"/>
    <n v="0"/>
  </r>
  <r>
    <n v="277"/>
    <n v="20240429"/>
    <n v="4.2"/>
    <n v="13.2"/>
    <n v="2259"/>
    <n v="0"/>
    <m/>
    <n v="68"/>
    <x v="13"/>
    <x v="119"/>
    <x v="17"/>
    <x v="3"/>
    <n v="4.8000000000000007"/>
    <n v="3.8400000000000007"/>
    <n v="0"/>
  </r>
  <r>
    <n v="277"/>
    <n v="20240430"/>
    <n v="3.8"/>
    <n v="14.5"/>
    <n v="1489"/>
    <n v="1.3"/>
    <m/>
    <n v="84"/>
    <x v="13"/>
    <x v="120"/>
    <x v="17"/>
    <x v="3"/>
    <n v="3.5"/>
    <n v="2.8000000000000003"/>
    <n v="0"/>
  </r>
  <r>
    <n v="277"/>
    <n v="20240501"/>
    <n v="7.3"/>
    <n v="14.9"/>
    <n v="2220"/>
    <n v="-0.1"/>
    <m/>
    <n v="88"/>
    <x v="13"/>
    <x v="121"/>
    <x v="17"/>
    <x v="4"/>
    <n v="3.0999999999999996"/>
    <n v="2.48"/>
    <n v="0"/>
  </r>
  <r>
    <n v="277"/>
    <n v="20240502"/>
    <n v="8"/>
    <n v="16.3"/>
    <n v="2470"/>
    <n v="0"/>
    <m/>
    <n v="84"/>
    <x v="13"/>
    <x v="122"/>
    <x v="17"/>
    <x v="4"/>
    <n v="1.6999999999999993"/>
    <n v="1.3599999999999994"/>
    <n v="0"/>
  </r>
  <r>
    <n v="277"/>
    <n v="20240503"/>
    <n v="5.0999999999999996"/>
    <n v="12.6"/>
    <n v="387"/>
    <n v="0"/>
    <m/>
    <n v="92"/>
    <x v="13"/>
    <x v="123"/>
    <x v="17"/>
    <x v="4"/>
    <n v="5.4"/>
    <n v="4.32"/>
    <n v="0"/>
  </r>
  <r>
    <n v="277"/>
    <n v="20240504"/>
    <n v="4"/>
    <n v="13.1"/>
    <n v="1640"/>
    <n v="1.6"/>
    <m/>
    <n v="78"/>
    <x v="13"/>
    <x v="124"/>
    <x v="17"/>
    <x v="4"/>
    <n v="4.9000000000000004"/>
    <n v="3.9200000000000004"/>
    <n v="0"/>
  </r>
  <r>
    <n v="277"/>
    <n v="20240505"/>
    <n v="4.7"/>
    <n v="11.6"/>
    <n v="1050"/>
    <n v="13.7"/>
    <m/>
    <n v="89"/>
    <x v="13"/>
    <x v="125"/>
    <x v="17"/>
    <x v="4"/>
    <n v="6.4"/>
    <n v="5.120000000000001"/>
    <n v="0"/>
  </r>
  <r>
    <n v="277"/>
    <n v="20240506"/>
    <n v="4"/>
    <n v="12.8"/>
    <n v="2331"/>
    <n v="0"/>
    <m/>
    <n v="79"/>
    <x v="13"/>
    <x v="126"/>
    <x v="18"/>
    <x v="4"/>
    <n v="5.1999999999999993"/>
    <n v="4.1599999999999993"/>
    <n v="0"/>
  </r>
  <r>
    <n v="277"/>
    <n v="20240507"/>
    <n v="4.3"/>
    <n v="12.3"/>
    <n v="1474"/>
    <n v="0"/>
    <m/>
    <n v="82"/>
    <x v="13"/>
    <x v="127"/>
    <x v="18"/>
    <x v="4"/>
    <n v="5.6999999999999993"/>
    <n v="4.5599999999999996"/>
    <n v="0"/>
  </r>
  <r>
    <n v="277"/>
    <n v="20240508"/>
    <n v="3.7"/>
    <n v="12.8"/>
    <n v="1982"/>
    <n v="0"/>
    <m/>
    <n v="79"/>
    <x v="13"/>
    <x v="128"/>
    <x v="18"/>
    <x v="4"/>
    <n v="5.1999999999999993"/>
    <n v="4.1599999999999993"/>
    <n v="0"/>
  </r>
  <r>
    <n v="277"/>
    <n v="20240509"/>
    <n v="2.7"/>
    <n v="12.8"/>
    <n v="2098"/>
    <n v="0"/>
    <m/>
    <n v="83"/>
    <x v="13"/>
    <x v="129"/>
    <x v="18"/>
    <x v="4"/>
    <n v="5.1999999999999993"/>
    <n v="4.1599999999999993"/>
    <n v="0"/>
  </r>
  <r>
    <n v="277"/>
    <n v="20240510"/>
    <n v="3.8"/>
    <n v="12.1"/>
    <n v="1402"/>
    <n v="0"/>
    <m/>
    <n v="90"/>
    <x v="13"/>
    <x v="130"/>
    <x v="18"/>
    <x v="4"/>
    <n v="5.9"/>
    <n v="4.7200000000000006"/>
    <n v="0"/>
  </r>
  <r>
    <n v="277"/>
    <n v="20240511"/>
    <n v="7.3"/>
    <n v="13.7"/>
    <n v="2695"/>
    <n v="0"/>
    <m/>
    <n v="84"/>
    <x v="13"/>
    <x v="131"/>
    <x v="18"/>
    <x v="4"/>
    <n v="4.3000000000000007"/>
    <n v="3.4400000000000008"/>
    <n v="0"/>
  </r>
  <r>
    <n v="277"/>
    <n v="20240512"/>
    <n v="6.8"/>
    <n v="17.3"/>
    <n v="2752"/>
    <n v="0"/>
    <m/>
    <n v="66"/>
    <x v="13"/>
    <x v="132"/>
    <x v="18"/>
    <x v="4"/>
    <n v="0.69999999999999929"/>
    <n v="0.5599999999999995"/>
    <n v="0"/>
  </r>
  <r>
    <n v="277"/>
    <n v="20240513"/>
    <n v="5"/>
    <n v="19.899999999999999"/>
    <n v="2622"/>
    <n v="0"/>
    <m/>
    <n v="66"/>
    <x v="13"/>
    <x v="133"/>
    <x v="19"/>
    <x v="4"/>
    <n v="0"/>
    <n v="0"/>
    <n v="1.8999999999999986"/>
  </r>
  <r>
    <n v="277"/>
    <n v="20240514"/>
    <n v="6.8"/>
    <n v="21.9"/>
    <n v="2752"/>
    <n v="0"/>
    <m/>
    <n v="45"/>
    <x v="13"/>
    <x v="134"/>
    <x v="19"/>
    <x v="4"/>
    <n v="0"/>
    <n v="0"/>
    <n v="3.8999999999999986"/>
  </r>
  <r>
    <n v="277"/>
    <n v="20240515"/>
    <n v="6"/>
    <n v="20.6"/>
    <n v="2586"/>
    <n v="0"/>
    <m/>
    <n v="51"/>
    <x v="13"/>
    <x v="135"/>
    <x v="19"/>
    <x v="4"/>
    <n v="0"/>
    <n v="0"/>
    <n v="2.6000000000000014"/>
  </r>
  <r>
    <n v="277"/>
    <n v="20240516"/>
    <n v="5.2"/>
    <n v="19"/>
    <n v="2034"/>
    <n v="1.3"/>
    <m/>
    <n v="66"/>
    <x v="13"/>
    <x v="136"/>
    <x v="19"/>
    <x v="4"/>
    <n v="0"/>
    <n v="0"/>
    <n v="1"/>
  </r>
  <r>
    <n v="277"/>
    <n v="20240517"/>
    <n v="5.6"/>
    <n v="18.399999999999999"/>
    <n v="1919"/>
    <n v="0"/>
    <m/>
    <n v="75"/>
    <x v="13"/>
    <x v="137"/>
    <x v="19"/>
    <x v="4"/>
    <n v="0"/>
    <n v="0"/>
    <n v="0.39999999999999858"/>
  </r>
  <r>
    <n v="277"/>
    <n v="20240518"/>
    <n v="4.7"/>
    <n v="17.899999999999999"/>
    <n v="2515"/>
    <n v="0"/>
    <m/>
    <n v="69"/>
    <x v="13"/>
    <x v="138"/>
    <x v="19"/>
    <x v="4"/>
    <n v="0.10000000000000142"/>
    <n v="8.000000000000114E-2"/>
    <n v="0"/>
  </r>
  <r>
    <n v="277"/>
    <n v="20240519"/>
    <n v="7.6"/>
    <n v="17"/>
    <n v="2656"/>
    <n v="0"/>
    <m/>
    <n v="73"/>
    <x v="13"/>
    <x v="139"/>
    <x v="19"/>
    <x v="4"/>
    <n v="1"/>
    <n v="0.8"/>
    <n v="0"/>
  </r>
  <r>
    <n v="277"/>
    <n v="20240520"/>
    <n v="6.7"/>
    <n v="16.3"/>
    <n v="1795"/>
    <n v="48.3"/>
    <m/>
    <n v="86"/>
    <x v="13"/>
    <x v="140"/>
    <x v="20"/>
    <x v="4"/>
    <n v="1.6999999999999993"/>
    <n v="1.3599999999999994"/>
    <n v="0"/>
  </r>
  <r>
    <n v="277"/>
    <n v="20240521"/>
    <n v="8"/>
    <n v="18.3"/>
    <n v="2513"/>
    <n v="0.3"/>
    <m/>
    <n v="84"/>
    <x v="13"/>
    <x v="141"/>
    <x v="20"/>
    <x v="4"/>
    <n v="0"/>
    <n v="0"/>
    <n v="0.30000000000000071"/>
  </r>
  <r>
    <n v="277"/>
    <n v="20240522"/>
    <n v="5.3"/>
    <n v="16.8"/>
    <n v="840"/>
    <n v="2"/>
    <m/>
    <n v="82"/>
    <x v="13"/>
    <x v="142"/>
    <x v="20"/>
    <x v="4"/>
    <n v="1.1999999999999993"/>
    <n v="0.95999999999999952"/>
    <n v="0"/>
  </r>
  <r>
    <n v="277"/>
    <n v="20240523"/>
    <n v="4.3"/>
    <n v="15.5"/>
    <n v="1544"/>
    <n v="0.1"/>
    <m/>
    <n v="78"/>
    <x v="13"/>
    <x v="143"/>
    <x v="20"/>
    <x v="4"/>
    <n v="2.5"/>
    <n v="2"/>
    <n v="0"/>
  </r>
  <r>
    <n v="277"/>
    <n v="20240524"/>
    <n v="6.6"/>
    <n v="16.899999999999999"/>
    <n v="2151"/>
    <n v="0"/>
    <m/>
    <n v="77"/>
    <x v="13"/>
    <x v="144"/>
    <x v="20"/>
    <x v="4"/>
    <n v="1.1000000000000014"/>
    <n v="0.88000000000000123"/>
    <n v="0"/>
  </r>
  <r>
    <n v="277"/>
    <n v="20240525"/>
    <n v="5.8"/>
    <n v="16.100000000000001"/>
    <n v="1177"/>
    <n v="11.7"/>
    <m/>
    <n v="87"/>
    <x v="13"/>
    <x v="145"/>
    <x v="20"/>
    <x v="4"/>
    <n v="1.8999999999999986"/>
    <n v="1.5199999999999989"/>
    <n v="0"/>
  </r>
  <r>
    <n v="277"/>
    <n v="20240526"/>
    <n v="4.2"/>
    <n v="16.8"/>
    <n v="2245"/>
    <n v="5.3"/>
    <m/>
    <n v="79"/>
    <x v="13"/>
    <x v="146"/>
    <x v="20"/>
    <x v="4"/>
    <n v="1.1999999999999993"/>
    <n v="0.95999999999999952"/>
    <n v="0"/>
  </r>
  <r>
    <n v="277"/>
    <n v="20240527"/>
    <n v="4.5"/>
    <n v="15.5"/>
    <n v="2042"/>
    <n v="1.2"/>
    <m/>
    <n v="74"/>
    <x v="13"/>
    <x v="147"/>
    <x v="21"/>
    <x v="4"/>
    <n v="2.5"/>
    <n v="2"/>
    <n v="0"/>
  </r>
  <r>
    <n v="277"/>
    <n v="20240528"/>
    <n v="4.3"/>
    <n v="14.7"/>
    <n v="1629"/>
    <n v="4.3"/>
    <m/>
    <n v="80"/>
    <x v="13"/>
    <x v="148"/>
    <x v="21"/>
    <x v="4"/>
    <n v="3.3000000000000007"/>
    <n v="2.6400000000000006"/>
    <n v="0"/>
  </r>
  <r>
    <n v="277"/>
    <n v="20240529"/>
    <n v="6.2"/>
    <n v="15"/>
    <n v="1266"/>
    <n v="11.2"/>
    <m/>
    <n v="86"/>
    <x v="13"/>
    <x v="149"/>
    <x v="21"/>
    <x v="4"/>
    <n v="3"/>
    <n v="2.4000000000000004"/>
    <n v="0"/>
  </r>
  <r>
    <n v="277"/>
    <n v="20240530"/>
    <n v="3.3"/>
    <n v="14.7"/>
    <n v="1106"/>
    <n v="1.8"/>
    <m/>
    <n v="83"/>
    <x v="13"/>
    <x v="150"/>
    <x v="21"/>
    <x v="4"/>
    <n v="3.3000000000000007"/>
    <n v="2.6400000000000006"/>
    <n v="0"/>
  </r>
  <r>
    <n v="277"/>
    <n v="20240531"/>
    <n v="6.7"/>
    <n v="15.2"/>
    <n v="1252"/>
    <n v="-0.1"/>
    <m/>
    <n v="88"/>
    <x v="13"/>
    <x v="151"/>
    <x v="21"/>
    <x v="4"/>
    <n v="2.8000000000000007"/>
    <n v="2.2400000000000007"/>
    <n v="0"/>
  </r>
  <r>
    <n v="277"/>
    <n v="20240601"/>
    <n v="10.8"/>
    <n v="15.3"/>
    <n v="1002"/>
    <n v="2.9"/>
    <m/>
    <n v="89"/>
    <x v="13"/>
    <x v="152"/>
    <x v="21"/>
    <x v="5"/>
    <n v="2.6999999999999993"/>
    <n v="2.1599999999999997"/>
    <n v="0"/>
  </r>
  <r>
    <n v="277"/>
    <n v="20240602"/>
    <n v="8.6999999999999993"/>
    <n v="14"/>
    <n v="1441"/>
    <n v="-0.1"/>
    <m/>
    <n v="72"/>
    <x v="13"/>
    <x v="153"/>
    <x v="21"/>
    <x v="5"/>
    <n v="4"/>
    <n v="3.2"/>
    <n v="0"/>
  </r>
  <r>
    <n v="277"/>
    <n v="20240603"/>
    <n v="5.7"/>
    <n v="14.4"/>
    <n v="1082"/>
    <n v="0"/>
    <m/>
    <n v="78"/>
    <x v="13"/>
    <x v="154"/>
    <x v="22"/>
    <x v="5"/>
    <n v="3.5999999999999996"/>
    <n v="2.88"/>
    <n v="0"/>
  </r>
  <r>
    <n v="277"/>
    <n v="20240604"/>
    <n v="4.5"/>
    <n v="15.9"/>
    <n v="1530"/>
    <n v="6.1"/>
    <m/>
    <n v="83"/>
    <x v="13"/>
    <x v="155"/>
    <x v="22"/>
    <x v="5"/>
    <n v="2.0999999999999996"/>
    <n v="1.6799999999999997"/>
    <n v="0"/>
  </r>
  <r>
    <n v="277"/>
    <n v="20240605"/>
    <n v="7.6"/>
    <n v="12.9"/>
    <n v="2484"/>
    <n v="0.2"/>
    <m/>
    <n v="67"/>
    <x v="13"/>
    <x v="156"/>
    <x v="22"/>
    <x v="5"/>
    <n v="5.0999999999999996"/>
    <n v="4.08"/>
    <n v="0"/>
  </r>
  <r>
    <n v="277"/>
    <n v="20240606"/>
    <n v="4.9000000000000004"/>
    <n v="13"/>
    <n v="1614"/>
    <n v="2"/>
    <m/>
    <n v="73"/>
    <x v="13"/>
    <x v="157"/>
    <x v="22"/>
    <x v="5"/>
    <n v="5"/>
    <n v="4"/>
    <n v="0"/>
  </r>
  <r>
    <n v="277"/>
    <n v="20240607"/>
    <n v="5.2"/>
    <n v="13.8"/>
    <n v="1997"/>
    <n v="0"/>
    <m/>
    <n v="70"/>
    <x v="13"/>
    <x v="158"/>
    <x v="22"/>
    <x v="5"/>
    <n v="4.1999999999999993"/>
    <n v="3.3599999999999994"/>
    <n v="0"/>
  </r>
  <r>
    <n v="277"/>
    <n v="20240608"/>
    <n v="6.8"/>
    <n v="13.3"/>
    <n v="1189"/>
    <n v="1.2"/>
    <m/>
    <n v="77"/>
    <x v="13"/>
    <x v="159"/>
    <x v="22"/>
    <x v="5"/>
    <n v="4.6999999999999993"/>
    <n v="3.76"/>
    <n v="0"/>
  </r>
  <r>
    <n v="277"/>
    <n v="20240609"/>
    <n v="7.8"/>
    <n v="12.5"/>
    <n v="1472"/>
    <n v="0.7"/>
    <m/>
    <n v="73"/>
    <x v="13"/>
    <x v="160"/>
    <x v="22"/>
    <x v="5"/>
    <n v="5.5"/>
    <n v="4.4000000000000004"/>
    <n v="0"/>
  </r>
  <r>
    <n v="277"/>
    <n v="20240610"/>
    <n v="7.9"/>
    <n v="11.4"/>
    <n v="626"/>
    <n v="20.3"/>
    <m/>
    <n v="79"/>
    <x v="13"/>
    <x v="161"/>
    <x v="23"/>
    <x v="5"/>
    <n v="6.6"/>
    <n v="5.28"/>
    <n v="0"/>
  </r>
  <r>
    <n v="277"/>
    <n v="20240611"/>
    <n v="9.6999999999999993"/>
    <n v="12.4"/>
    <n v="2017"/>
    <n v="2.9"/>
    <m/>
    <n v="75"/>
    <x v="13"/>
    <x v="162"/>
    <x v="23"/>
    <x v="5"/>
    <n v="5.6"/>
    <n v="4.4799999999999995"/>
    <n v="0"/>
  </r>
  <r>
    <n v="277"/>
    <n v="20240612"/>
    <n v="7.9"/>
    <n v="11.7"/>
    <n v="2270"/>
    <n v="4.5999999999999996"/>
    <m/>
    <n v="73"/>
    <x v="13"/>
    <x v="163"/>
    <x v="23"/>
    <x v="5"/>
    <n v="6.3000000000000007"/>
    <n v="5.0400000000000009"/>
    <n v="0"/>
  </r>
  <r>
    <n v="277"/>
    <n v="20240613"/>
    <n v="3.3"/>
    <n v="13.1"/>
    <n v="1007"/>
    <n v="0.5"/>
    <m/>
    <n v="80"/>
    <x v="13"/>
    <x v="164"/>
    <x v="23"/>
    <x v="5"/>
    <n v="4.9000000000000004"/>
    <n v="3.9200000000000004"/>
    <n v="0"/>
  </r>
  <r>
    <n v="277"/>
    <n v="20240614"/>
    <n v="5.0999999999999996"/>
    <n v="14.6"/>
    <n v="1187"/>
    <n v="0"/>
    <m/>
    <n v="82"/>
    <x v="13"/>
    <x v="165"/>
    <x v="23"/>
    <x v="5"/>
    <n v="3.4000000000000004"/>
    <n v="2.7200000000000006"/>
    <n v="0"/>
  </r>
  <r>
    <n v="277"/>
    <n v="20240615"/>
    <n v="6.5"/>
    <n v="13.9"/>
    <n v="1472"/>
    <n v="8.8000000000000007"/>
    <m/>
    <n v="85"/>
    <x v="13"/>
    <x v="166"/>
    <x v="23"/>
    <x v="5"/>
    <n v="4.0999999999999996"/>
    <n v="3.28"/>
    <n v="0"/>
  </r>
  <r>
    <n v="277"/>
    <n v="20240616"/>
    <n v="5.5"/>
    <n v="14.3"/>
    <n v="1574"/>
    <n v="1.7"/>
    <m/>
    <n v="83"/>
    <x v="13"/>
    <x v="167"/>
    <x v="23"/>
    <x v="5"/>
    <n v="3.6999999999999993"/>
    <n v="2.9599999999999995"/>
    <n v="0"/>
  </r>
  <r>
    <n v="277"/>
    <n v="20240617"/>
    <n v="5"/>
    <n v="15.6"/>
    <n v="2523"/>
    <n v="0"/>
    <m/>
    <n v="77"/>
    <x v="13"/>
    <x v="168"/>
    <x v="24"/>
    <x v="5"/>
    <n v="2.4000000000000004"/>
    <n v="1.9200000000000004"/>
    <n v="0"/>
  </r>
  <r>
    <n v="277"/>
    <n v="20240618"/>
    <n v="4.0999999999999996"/>
    <n v="15.6"/>
    <n v="1839"/>
    <n v="0"/>
    <m/>
    <n v="78"/>
    <x v="13"/>
    <x v="169"/>
    <x v="24"/>
    <x v="5"/>
    <n v="2.4000000000000004"/>
    <n v="1.9200000000000004"/>
    <n v="0"/>
  </r>
  <r>
    <n v="277"/>
    <n v="20240619"/>
    <n v="4.7"/>
    <n v="15.2"/>
    <n v="2736"/>
    <n v="0"/>
    <m/>
    <n v="71"/>
    <x v="13"/>
    <x v="170"/>
    <x v="24"/>
    <x v="5"/>
    <n v="2.8000000000000007"/>
    <n v="2.2400000000000007"/>
    <n v="0"/>
  </r>
  <r>
    <n v="277"/>
    <n v="20240620"/>
    <n v="4.5"/>
    <n v="15"/>
    <n v="2117"/>
    <n v="0"/>
    <m/>
    <n v="74"/>
    <x v="13"/>
    <x v="171"/>
    <x v="24"/>
    <x v="5"/>
    <n v="3"/>
    <n v="2.4000000000000004"/>
    <n v="0"/>
  </r>
  <r>
    <n v="277"/>
    <n v="20240621"/>
    <n v="6.3"/>
    <n v="15.8"/>
    <n v="833"/>
    <n v="2.2999999999999998"/>
    <m/>
    <n v="85"/>
    <x v="13"/>
    <x v="172"/>
    <x v="24"/>
    <x v="5"/>
    <n v="2.1999999999999993"/>
    <n v="1.7599999999999996"/>
    <n v="0"/>
  </r>
  <r>
    <n v="277"/>
    <n v="20240622"/>
    <n v="4.8"/>
    <n v="16.7"/>
    <n v="2158"/>
    <n v="0"/>
    <m/>
    <n v="82"/>
    <x v="13"/>
    <x v="173"/>
    <x v="24"/>
    <x v="5"/>
    <n v="1.3000000000000007"/>
    <n v="1.0400000000000007"/>
    <n v="0"/>
  </r>
  <r>
    <n v="277"/>
    <n v="20240623"/>
    <n v="3.8"/>
    <n v="17.600000000000001"/>
    <n v="2991"/>
    <n v="0"/>
    <m/>
    <n v="80"/>
    <x v="13"/>
    <x v="174"/>
    <x v="24"/>
    <x v="5"/>
    <n v="0.39999999999999858"/>
    <n v="0.3199999999999989"/>
    <n v="0"/>
  </r>
  <r>
    <n v="277"/>
    <n v="20240624"/>
    <n v="3.6"/>
    <n v="17.899999999999999"/>
    <n v="3039"/>
    <n v="0"/>
    <m/>
    <n v="75"/>
    <x v="13"/>
    <x v="175"/>
    <x v="25"/>
    <x v="5"/>
    <n v="0.10000000000000142"/>
    <n v="8.000000000000114E-2"/>
    <n v="0"/>
  </r>
  <r>
    <n v="277"/>
    <n v="20240625"/>
    <n v="6.3"/>
    <n v="19.899999999999999"/>
    <n v="2980"/>
    <n v="0"/>
    <m/>
    <n v="80"/>
    <x v="13"/>
    <x v="176"/>
    <x v="25"/>
    <x v="5"/>
    <n v="0"/>
    <n v="0"/>
    <n v="1.8999999999999986"/>
  </r>
  <r>
    <n v="277"/>
    <n v="20240626"/>
    <n v="6"/>
    <n v="21.7"/>
    <n v="2962"/>
    <n v="0"/>
    <m/>
    <n v="78"/>
    <x v="13"/>
    <x v="177"/>
    <x v="25"/>
    <x v="5"/>
    <n v="0"/>
    <n v="0"/>
    <n v="3.6999999999999993"/>
  </r>
  <r>
    <n v="277"/>
    <n v="20240627"/>
    <n v="4.4000000000000004"/>
    <n v="22.7"/>
    <n v="2681"/>
    <n v="0"/>
    <m/>
    <n v="71"/>
    <x v="13"/>
    <x v="178"/>
    <x v="25"/>
    <x v="5"/>
    <n v="0"/>
    <n v="0"/>
    <n v="4.6999999999999993"/>
  </r>
  <r>
    <n v="277"/>
    <n v="20240628"/>
    <n v="6"/>
    <n v="17.5"/>
    <n v="1962"/>
    <n v="0"/>
    <m/>
    <n v="74"/>
    <x v="13"/>
    <x v="179"/>
    <x v="25"/>
    <x v="5"/>
    <n v="0.5"/>
    <n v="0.4"/>
    <n v="0"/>
  </r>
  <r>
    <n v="277"/>
    <n v="20240629"/>
    <n v="5.4"/>
    <n v="18.100000000000001"/>
    <n v="2814"/>
    <n v="0"/>
    <m/>
    <n v="70"/>
    <x v="13"/>
    <x v="180"/>
    <x v="25"/>
    <x v="5"/>
    <n v="0"/>
    <n v="0"/>
    <n v="0.10000000000000142"/>
  </r>
  <r>
    <n v="277"/>
    <n v="20240630"/>
    <n v="6.8"/>
    <n v="17.899999999999999"/>
    <n v="2304"/>
    <n v="0"/>
    <m/>
    <n v="74"/>
    <x v="13"/>
    <x v="181"/>
    <x v="25"/>
    <x v="5"/>
    <n v="0.10000000000000142"/>
    <n v="8.000000000000114E-2"/>
    <n v="0"/>
  </r>
  <r>
    <n v="277"/>
    <n v="20240701"/>
    <n v="7.5"/>
    <n v="16"/>
    <n v="1574"/>
    <n v="3.2"/>
    <m/>
    <n v="77"/>
    <x v="13"/>
    <x v="182"/>
    <x v="26"/>
    <x v="6"/>
    <n v="2"/>
    <n v="1.6"/>
    <n v="0"/>
  </r>
  <r>
    <n v="277"/>
    <n v="20240702"/>
    <n v="8.5"/>
    <n v="14.8"/>
    <n v="880"/>
    <n v="4.5999999999999996"/>
    <m/>
    <n v="76"/>
    <x v="13"/>
    <x v="183"/>
    <x v="26"/>
    <x v="6"/>
    <n v="3.1999999999999993"/>
    <n v="2.5599999999999996"/>
    <n v="0"/>
  </r>
  <r>
    <n v="277"/>
    <n v="20240703"/>
    <n v="5.9"/>
    <n v="14.1"/>
    <n v="1246"/>
    <n v="1.6"/>
    <m/>
    <n v="79"/>
    <x v="13"/>
    <x v="184"/>
    <x v="26"/>
    <x v="6"/>
    <n v="3.9000000000000004"/>
    <n v="3.1200000000000006"/>
    <n v="0"/>
  </r>
  <r>
    <n v="277"/>
    <n v="20240704"/>
    <n v="9.1"/>
    <n v="15.4"/>
    <n v="2484"/>
    <n v="4.3"/>
    <m/>
    <n v="71"/>
    <x v="13"/>
    <x v="185"/>
    <x v="26"/>
    <x v="6"/>
    <n v="2.5999999999999996"/>
    <n v="2.0799999999999996"/>
    <n v="0"/>
  </r>
  <r>
    <n v="277"/>
    <n v="20240705"/>
    <n v="5.9"/>
    <n v="15.8"/>
    <n v="1364"/>
    <n v="4"/>
    <m/>
    <n v="82"/>
    <x v="13"/>
    <x v="186"/>
    <x v="26"/>
    <x v="6"/>
    <n v="2.1999999999999993"/>
    <n v="1.7599999999999996"/>
    <n v="0"/>
  </r>
  <r>
    <n v="277"/>
    <n v="20240706"/>
    <n v="8.1999999999999993"/>
    <n v="15.9"/>
    <n v="1642"/>
    <n v="7.5"/>
    <m/>
    <n v="84"/>
    <x v="13"/>
    <x v="187"/>
    <x v="26"/>
    <x v="6"/>
    <n v="2.0999999999999996"/>
    <n v="1.6799999999999997"/>
    <n v="0"/>
  </r>
  <r>
    <n v="277"/>
    <n v="20240707"/>
    <n v="5.3"/>
    <n v="14.5"/>
    <n v="1460"/>
    <n v="13.4"/>
    <m/>
    <n v="82"/>
    <x v="13"/>
    <x v="188"/>
    <x v="26"/>
    <x v="6"/>
    <n v="3.5"/>
    <n v="2.8000000000000003"/>
    <n v="0"/>
  </r>
  <r>
    <n v="277"/>
    <n v="20240708"/>
    <n v="3.8"/>
    <n v="16.100000000000001"/>
    <n v="1460"/>
    <n v="5.8"/>
    <m/>
    <n v="79"/>
    <x v="13"/>
    <x v="189"/>
    <x v="27"/>
    <x v="6"/>
    <n v="1.8999999999999986"/>
    <n v="1.5199999999999989"/>
    <n v="0"/>
  </r>
  <r>
    <n v="277"/>
    <n v="20240709"/>
    <n v="4.8"/>
    <n v="20.5"/>
    <n v="1889"/>
    <n v="11.6"/>
    <m/>
    <n v="75"/>
    <x v="13"/>
    <x v="190"/>
    <x v="27"/>
    <x v="6"/>
    <n v="0"/>
    <n v="0"/>
    <n v="2.5"/>
  </r>
  <r>
    <n v="277"/>
    <n v="20240710"/>
    <n v="5"/>
    <n v="18.899999999999999"/>
    <n v="1908"/>
    <n v="4.5999999999999996"/>
    <m/>
    <n v="83"/>
    <x v="13"/>
    <x v="191"/>
    <x v="27"/>
    <x v="6"/>
    <n v="0"/>
    <n v="0"/>
    <n v="0.89999999999999858"/>
  </r>
  <r>
    <n v="277"/>
    <n v="20240711"/>
    <n v="5.6"/>
    <n v="17.100000000000001"/>
    <n v="1790"/>
    <n v="0"/>
    <m/>
    <n v="80"/>
    <x v="13"/>
    <x v="192"/>
    <x v="27"/>
    <x v="6"/>
    <n v="0.89999999999999858"/>
    <n v="0.71999999999999886"/>
    <n v="0"/>
  </r>
  <r>
    <n v="277"/>
    <n v="20240712"/>
    <n v="6.8"/>
    <n v="15.1"/>
    <n v="674"/>
    <n v="25.5"/>
    <m/>
    <n v="81"/>
    <x v="13"/>
    <x v="193"/>
    <x v="27"/>
    <x v="6"/>
    <n v="2.9000000000000004"/>
    <n v="2.3200000000000003"/>
    <n v="0"/>
  </r>
  <r>
    <n v="277"/>
    <n v="20240713"/>
    <n v="6.3"/>
    <n v="15.6"/>
    <n v="1631"/>
    <n v="5.3"/>
    <m/>
    <n v="86"/>
    <x v="13"/>
    <x v="194"/>
    <x v="27"/>
    <x v="6"/>
    <n v="2.4000000000000004"/>
    <n v="1.9200000000000004"/>
    <n v="0"/>
  </r>
  <r>
    <n v="277"/>
    <n v="20240714"/>
    <n v="7.2"/>
    <n v="16.399999999999999"/>
    <n v="1427"/>
    <n v="-0.1"/>
    <m/>
    <n v="81"/>
    <x v="13"/>
    <x v="195"/>
    <x v="27"/>
    <x v="6"/>
    <n v="1.6000000000000014"/>
    <n v="1.2800000000000011"/>
    <n v="0"/>
  </r>
  <r>
    <n v="277"/>
    <n v="20240715"/>
    <n v="5.5"/>
    <n v="17.600000000000001"/>
    <n v="2375"/>
    <n v="2.9"/>
    <m/>
    <n v="81"/>
    <x v="13"/>
    <x v="196"/>
    <x v="28"/>
    <x v="6"/>
    <n v="0.39999999999999858"/>
    <n v="0.3199999999999989"/>
    <n v="0"/>
  </r>
  <r>
    <n v="277"/>
    <n v="20240716"/>
    <n v="6"/>
    <n v="17.7"/>
    <n v="1633"/>
    <n v="16"/>
    <m/>
    <n v="84"/>
    <x v="13"/>
    <x v="197"/>
    <x v="28"/>
    <x v="6"/>
    <n v="0.30000000000000071"/>
    <n v="0.24000000000000057"/>
    <n v="0"/>
  </r>
  <r>
    <n v="277"/>
    <n v="20240717"/>
    <n v="6.8"/>
    <n v="17.2"/>
    <n v="1764"/>
    <n v="0.2"/>
    <m/>
    <n v="82"/>
    <x v="13"/>
    <x v="198"/>
    <x v="28"/>
    <x v="6"/>
    <n v="0.80000000000000071"/>
    <n v="0.64000000000000057"/>
    <n v="0"/>
  </r>
  <r>
    <n v="277"/>
    <n v="20240718"/>
    <n v="2.8"/>
    <n v="18.600000000000001"/>
    <n v="2497"/>
    <n v="0"/>
    <m/>
    <n v="78"/>
    <x v="13"/>
    <x v="199"/>
    <x v="28"/>
    <x v="6"/>
    <n v="0"/>
    <n v="0"/>
    <n v="0.60000000000000142"/>
  </r>
  <r>
    <n v="277"/>
    <n v="20240719"/>
    <n v="3.5"/>
    <n v="22.4"/>
    <n v="2495"/>
    <n v="0"/>
    <m/>
    <n v="69"/>
    <x v="13"/>
    <x v="200"/>
    <x v="28"/>
    <x v="6"/>
    <n v="0"/>
    <n v="0"/>
    <n v="4.3999999999999986"/>
  </r>
  <r>
    <n v="277"/>
    <n v="20240720"/>
    <n v="3.6"/>
    <n v="24.2"/>
    <n v="2702"/>
    <n v="0"/>
    <m/>
    <n v="67"/>
    <x v="13"/>
    <x v="201"/>
    <x v="28"/>
    <x v="6"/>
    <n v="0"/>
    <n v="0"/>
    <n v="6.1999999999999993"/>
  </r>
  <r>
    <n v="277"/>
    <n v="20240721"/>
    <n v="4.7"/>
    <n v="20.399999999999999"/>
    <n v="1376"/>
    <n v="7.4"/>
    <m/>
    <n v="86"/>
    <x v="13"/>
    <x v="202"/>
    <x v="28"/>
    <x v="6"/>
    <n v="0"/>
    <n v="0"/>
    <n v="2.3999999999999986"/>
  </r>
  <r>
    <n v="277"/>
    <n v="20240722"/>
    <n v="5.8"/>
    <n v="19.100000000000001"/>
    <n v="2498"/>
    <n v="0.8"/>
    <m/>
    <n v="73"/>
    <x v="13"/>
    <x v="203"/>
    <x v="29"/>
    <x v="6"/>
    <n v="0"/>
    <n v="0"/>
    <n v="1.1000000000000014"/>
  </r>
  <r>
    <n v="277"/>
    <n v="20240723"/>
    <n v="6.3"/>
    <n v="19.2"/>
    <n v="2110"/>
    <n v="0"/>
    <m/>
    <n v="82"/>
    <x v="13"/>
    <x v="204"/>
    <x v="29"/>
    <x v="6"/>
    <n v="0"/>
    <n v="0"/>
    <n v="1.1999999999999993"/>
  </r>
  <r>
    <n v="277"/>
    <n v="20240724"/>
    <n v="5.3"/>
    <n v="17.3"/>
    <n v="2380"/>
    <n v="0"/>
    <m/>
    <n v="68"/>
    <x v="13"/>
    <x v="205"/>
    <x v="29"/>
    <x v="6"/>
    <n v="0.69999999999999929"/>
    <n v="0.5599999999999995"/>
    <n v="0"/>
  </r>
  <r>
    <n v="277"/>
    <n v="20240725"/>
    <n v="5"/>
    <n v="17.899999999999999"/>
    <n v="1039"/>
    <n v="0.6"/>
    <m/>
    <n v="81"/>
    <x v="13"/>
    <x v="206"/>
    <x v="29"/>
    <x v="6"/>
    <n v="0.10000000000000142"/>
    <n v="8.000000000000114E-2"/>
    <n v="0"/>
  </r>
  <r>
    <n v="277"/>
    <n v="20240726"/>
    <n v="5"/>
    <n v="18.5"/>
    <n v="2007"/>
    <n v="8.3000000000000007"/>
    <m/>
    <n v="84"/>
    <x v="13"/>
    <x v="207"/>
    <x v="29"/>
    <x v="6"/>
    <n v="0"/>
    <n v="0"/>
    <n v="0.5"/>
  </r>
  <r>
    <n v="277"/>
    <n v="20240727"/>
    <n v="3.3"/>
    <n v="18.7"/>
    <n v="2328"/>
    <n v="0"/>
    <m/>
    <n v="77"/>
    <x v="13"/>
    <x v="208"/>
    <x v="29"/>
    <x v="6"/>
    <n v="0"/>
    <n v="0"/>
    <n v="0.69999999999999929"/>
  </r>
  <r>
    <n v="277"/>
    <n v="20240728"/>
    <n v="4.7"/>
    <n v="18.600000000000001"/>
    <n v="2638"/>
    <n v="0"/>
    <m/>
    <n v="74"/>
    <x v="13"/>
    <x v="209"/>
    <x v="29"/>
    <x v="6"/>
    <n v="0"/>
    <n v="0"/>
    <n v="0.60000000000000142"/>
  </r>
  <r>
    <n v="277"/>
    <n v="20240729"/>
    <n v="4"/>
    <n v="18.7"/>
    <n v="2740"/>
    <n v="0"/>
    <m/>
    <n v="77"/>
    <x v="13"/>
    <x v="210"/>
    <x v="30"/>
    <x v="6"/>
    <n v="0"/>
    <n v="0"/>
    <n v="0.69999999999999929"/>
  </r>
  <r>
    <n v="277"/>
    <n v="20240730"/>
    <n v="4.0999999999999996"/>
    <n v="20.9"/>
    <n v="2570"/>
    <n v="0"/>
    <m/>
    <n v="67"/>
    <x v="13"/>
    <x v="211"/>
    <x v="30"/>
    <x v="6"/>
    <n v="0"/>
    <n v="0"/>
    <n v="2.8999999999999986"/>
  </r>
  <r>
    <n v="277"/>
    <n v="20240731"/>
    <n v="5.9"/>
    <n v="19.8"/>
    <n v="2416"/>
    <n v="0"/>
    <m/>
    <n v="77"/>
    <x v="13"/>
    <x v="212"/>
    <x v="30"/>
    <x v="6"/>
    <n v="0"/>
    <n v="0"/>
    <n v="1.8000000000000007"/>
  </r>
  <r>
    <n v="277"/>
    <n v="20240801"/>
    <n v="7.3"/>
    <n v="18.100000000000001"/>
    <n v="1455"/>
    <n v="0"/>
    <m/>
    <n v="73"/>
    <x v="13"/>
    <x v="213"/>
    <x v="30"/>
    <x v="7"/>
    <n v="0"/>
    <n v="0"/>
    <n v="0.10000000000000142"/>
  </r>
  <r>
    <n v="277"/>
    <n v="20240802"/>
    <n v="4.7"/>
    <n v="19.2"/>
    <n v="2407"/>
    <n v="0"/>
    <m/>
    <n v="73"/>
    <x v="13"/>
    <x v="214"/>
    <x v="30"/>
    <x v="7"/>
    <n v="0"/>
    <n v="0"/>
    <n v="1.1999999999999993"/>
  </r>
  <r>
    <n v="277"/>
    <n v="20240803"/>
    <n v="4.9000000000000004"/>
    <n v="19.600000000000001"/>
    <n v="1364"/>
    <n v="1"/>
    <m/>
    <n v="83"/>
    <x v="13"/>
    <x v="215"/>
    <x v="30"/>
    <x v="7"/>
    <n v="0"/>
    <n v="0"/>
    <n v="1.6000000000000014"/>
  </r>
  <r>
    <n v="277"/>
    <n v="20240804"/>
    <n v="6.6"/>
    <n v="18.3"/>
    <n v="1956"/>
    <n v="0"/>
    <m/>
    <n v="69"/>
    <x v="13"/>
    <x v="216"/>
    <x v="30"/>
    <x v="7"/>
    <n v="0"/>
    <n v="0"/>
    <n v="0.30000000000000071"/>
  </r>
  <r>
    <n v="277"/>
    <n v="20240805"/>
    <n v="3"/>
    <n v="19.7"/>
    <n v="1952"/>
    <n v="0"/>
    <m/>
    <n v="74"/>
    <x v="13"/>
    <x v="217"/>
    <x v="31"/>
    <x v="7"/>
    <n v="0"/>
    <n v="0"/>
    <n v="1.6999999999999993"/>
  </r>
  <r>
    <n v="277"/>
    <n v="20240806"/>
    <n v="3"/>
    <n v="22.5"/>
    <n v="2386"/>
    <n v="0"/>
    <m/>
    <n v="68"/>
    <x v="13"/>
    <x v="218"/>
    <x v="31"/>
    <x v="7"/>
    <n v="0"/>
    <n v="0"/>
    <n v="4.5"/>
  </r>
  <r>
    <n v="277"/>
    <n v="20240807"/>
    <n v="5.0999999999999996"/>
    <n v="19.5"/>
    <n v="1618"/>
    <n v="0.7"/>
    <m/>
    <n v="74"/>
    <x v="13"/>
    <x v="219"/>
    <x v="31"/>
    <x v="7"/>
    <n v="0"/>
    <n v="0"/>
    <n v="1.5"/>
  </r>
  <r>
    <n v="277"/>
    <n v="20240808"/>
    <n v="4.8"/>
    <n v="19.899999999999999"/>
    <n v="1926"/>
    <n v="0"/>
    <m/>
    <n v="69"/>
    <x v="13"/>
    <x v="220"/>
    <x v="31"/>
    <x v="7"/>
    <n v="0"/>
    <n v="0"/>
    <n v="1.8999999999999986"/>
  </r>
  <r>
    <n v="277"/>
    <n v="20240809"/>
    <n v="7.6"/>
    <n v="19"/>
    <n v="1475"/>
    <n v="7"/>
    <m/>
    <n v="82"/>
    <x v="13"/>
    <x v="221"/>
    <x v="31"/>
    <x v="7"/>
    <n v="0"/>
    <n v="0"/>
    <n v="1"/>
  </r>
  <r>
    <n v="277"/>
    <n v="20240810"/>
    <n v="5.0999999999999996"/>
    <n v="19.100000000000001"/>
    <n v="2004"/>
    <n v="0"/>
    <m/>
    <n v="77"/>
    <x v="13"/>
    <x v="222"/>
    <x v="31"/>
    <x v="7"/>
    <n v="0"/>
    <n v="0"/>
    <n v="1.1000000000000014"/>
  </r>
  <r>
    <n v="277"/>
    <n v="20240811"/>
    <n v="4.2"/>
    <n v="19.3"/>
    <n v="2383"/>
    <n v="0"/>
    <m/>
    <n v="78"/>
    <x v="13"/>
    <x v="223"/>
    <x v="31"/>
    <x v="7"/>
    <n v="0"/>
    <n v="0"/>
    <n v="1.3000000000000007"/>
  </r>
  <r>
    <n v="277"/>
    <n v="20240812"/>
    <n v="5.4"/>
    <n v="22.2"/>
    <n v="2457"/>
    <n v="0"/>
    <m/>
    <n v="62"/>
    <x v="13"/>
    <x v="224"/>
    <x v="32"/>
    <x v="7"/>
    <n v="0"/>
    <n v="0"/>
    <n v="4.1999999999999993"/>
  </r>
  <r>
    <n v="277"/>
    <n v="20240813"/>
    <n v="3.8"/>
    <n v="22.9"/>
    <n v="1869"/>
    <n v="3.4"/>
    <m/>
    <n v="80"/>
    <x v="13"/>
    <x v="225"/>
    <x v="32"/>
    <x v="7"/>
    <n v="0"/>
    <n v="0"/>
    <n v="4.8999999999999986"/>
  </r>
  <r>
    <n v="277"/>
    <n v="20240814"/>
    <n v="2.8"/>
    <n v="20.8"/>
    <n v="1305"/>
    <n v="7.9"/>
    <m/>
    <n v="85"/>
    <x v="13"/>
    <x v="226"/>
    <x v="32"/>
    <x v="7"/>
    <n v="0"/>
    <n v="0"/>
    <n v="2.8000000000000007"/>
  </r>
  <r>
    <n v="277"/>
    <n v="20240815"/>
    <n v="4.8"/>
    <n v="21.1"/>
    <n v="1922"/>
    <n v="0"/>
    <m/>
    <n v="78"/>
    <x v="13"/>
    <x v="227"/>
    <x v="32"/>
    <x v="7"/>
    <n v="0"/>
    <n v="0"/>
    <n v="3.1000000000000014"/>
  </r>
  <r>
    <n v="277"/>
    <n v="20240816"/>
    <n v="4.4000000000000004"/>
    <n v="19.100000000000001"/>
    <n v="1586"/>
    <n v="9.1"/>
    <m/>
    <n v="79"/>
    <x v="13"/>
    <x v="228"/>
    <x v="32"/>
    <x v="7"/>
    <n v="0"/>
    <n v="0"/>
    <n v="1.1000000000000014"/>
  </r>
  <r>
    <n v="277"/>
    <n v="20240817"/>
    <n v="2.8"/>
    <n v="18.399999999999999"/>
    <n v="2204"/>
    <n v="0"/>
    <m/>
    <n v="62"/>
    <x v="13"/>
    <x v="229"/>
    <x v="32"/>
    <x v="7"/>
    <n v="0"/>
    <n v="0"/>
    <n v="0.39999999999999858"/>
  </r>
  <r>
    <n v="277"/>
    <n v="20240818"/>
    <n v="4.3"/>
    <n v="18.399999999999999"/>
    <n v="1743"/>
    <n v="0"/>
    <m/>
    <n v="66"/>
    <x v="13"/>
    <x v="230"/>
    <x v="32"/>
    <x v="7"/>
    <n v="0"/>
    <n v="0"/>
    <n v="0.39999999999999858"/>
  </r>
  <r>
    <n v="277"/>
    <n v="20240819"/>
    <n v="4.2"/>
    <n v="18.399999999999999"/>
    <n v="1234"/>
    <n v="0"/>
    <m/>
    <n v="70"/>
    <x v="13"/>
    <x v="231"/>
    <x v="33"/>
    <x v="7"/>
    <n v="0"/>
    <n v="0"/>
    <n v="0.39999999999999858"/>
  </r>
  <r>
    <n v="277"/>
    <n v="20240820"/>
    <n v="5.8"/>
    <n v="18.2"/>
    <n v="951"/>
    <n v="8"/>
    <m/>
    <n v="81"/>
    <x v="13"/>
    <x v="232"/>
    <x v="33"/>
    <x v="7"/>
    <n v="0"/>
    <n v="0"/>
    <n v="0.19999999999999929"/>
  </r>
  <r>
    <n v="277"/>
    <n v="20240821"/>
    <n v="7.8"/>
    <n v="16.3"/>
    <n v="1659"/>
    <n v="3.1"/>
    <m/>
    <n v="72"/>
    <x v="13"/>
    <x v="233"/>
    <x v="33"/>
    <x v="7"/>
    <n v="1.6999999999999993"/>
    <n v="1.3599999999999994"/>
    <n v="0"/>
  </r>
  <r>
    <n v="277"/>
    <n v="20240822"/>
    <n v="8.4"/>
    <n v="17.8"/>
    <n v="917"/>
    <n v="0.3"/>
    <m/>
    <n v="76"/>
    <x v="13"/>
    <x v="234"/>
    <x v="33"/>
    <x v="7"/>
    <n v="0.19999999999999929"/>
    <n v="0.15999999999999945"/>
    <n v="0"/>
  </r>
  <r>
    <n v="277"/>
    <n v="20240823"/>
    <n v="7.9"/>
    <n v="17.899999999999999"/>
    <n v="1150"/>
    <n v="1.1000000000000001"/>
    <m/>
    <n v="77"/>
    <x v="13"/>
    <x v="235"/>
    <x v="33"/>
    <x v="7"/>
    <n v="0.10000000000000142"/>
    <n v="8.000000000000114E-2"/>
    <n v="0"/>
  </r>
  <r>
    <n v="277"/>
    <n v="20240824"/>
    <n v="5.8"/>
    <n v="17.7"/>
    <n v="868"/>
    <n v="12.1"/>
    <m/>
    <n v="85"/>
    <x v="13"/>
    <x v="236"/>
    <x v="33"/>
    <x v="7"/>
    <n v="0.30000000000000071"/>
    <n v="0.24000000000000057"/>
    <n v="0"/>
  </r>
  <r>
    <n v="277"/>
    <n v="20240825"/>
    <n v="6.3"/>
    <n v="16.5"/>
    <n v="1846"/>
    <n v="1"/>
    <m/>
    <n v="73"/>
    <x v="13"/>
    <x v="237"/>
    <x v="33"/>
    <x v="7"/>
    <n v="1.5"/>
    <n v="1.2000000000000002"/>
    <n v="0"/>
  </r>
  <r>
    <n v="277"/>
    <n v="20240826"/>
    <n v="5"/>
    <n v="16.7"/>
    <n v="1394"/>
    <n v="1.9"/>
    <m/>
    <n v="83"/>
    <x v="13"/>
    <x v="238"/>
    <x v="34"/>
    <x v="7"/>
    <n v="1.3000000000000007"/>
    <n v="1.0400000000000007"/>
    <n v="0"/>
  </r>
  <r>
    <n v="277"/>
    <n v="20240827"/>
    <n v="3.7"/>
    <n v="18.600000000000001"/>
    <n v="2052"/>
    <n v="0"/>
    <m/>
    <n v="70"/>
    <x v="13"/>
    <x v="239"/>
    <x v="34"/>
    <x v="7"/>
    <n v="0"/>
    <n v="0"/>
    <n v="0.60000000000000142"/>
  </r>
  <r>
    <n v="277"/>
    <n v="20240828"/>
    <n v="3.1"/>
    <n v="22.1"/>
    <n v="2094"/>
    <n v="0"/>
    <m/>
    <n v="65"/>
    <x v="13"/>
    <x v="240"/>
    <x v="34"/>
    <x v="7"/>
    <n v="0"/>
    <n v="0"/>
    <n v="4.1000000000000014"/>
  </r>
  <r>
    <n v="277"/>
    <n v="20240829"/>
    <n v="4.5"/>
    <n v="19.5"/>
    <n v="1420"/>
    <n v="0"/>
    <m/>
    <n v="81"/>
    <x v="13"/>
    <x v="241"/>
    <x v="34"/>
    <x v="7"/>
    <n v="0"/>
    <n v="0"/>
    <n v="1.5"/>
  </r>
  <r>
    <n v="277"/>
    <n v="20240830"/>
    <n v="4.0999999999999996"/>
    <n v="18"/>
    <n v="1939"/>
    <n v="0"/>
    <m/>
    <n v="72"/>
    <x v="13"/>
    <x v="242"/>
    <x v="34"/>
    <x v="7"/>
    <n v="0"/>
    <n v="0"/>
    <n v="0"/>
  </r>
  <r>
    <n v="277"/>
    <n v="20240831"/>
    <n v="9"/>
    <n v="17.7"/>
    <n v="2001"/>
    <n v="0"/>
    <m/>
    <n v="69"/>
    <x v="13"/>
    <x v="243"/>
    <x v="34"/>
    <x v="7"/>
    <n v="0.30000000000000071"/>
    <n v="0.24000000000000057"/>
    <n v="0"/>
  </r>
  <r>
    <n v="277"/>
    <n v="20240901"/>
    <n v="7.5"/>
    <n v="20"/>
    <n v="1914"/>
    <n v="0"/>
    <m/>
    <n v="68"/>
    <x v="13"/>
    <x v="244"/>
    <x v="34"/>
    <x v="8"/>
    <n v="0"/>
    <n v="0"/>
    <n v="2"/>
  </r>
  <r>
    <n v="277"/>
    <n v="20240902"/>
    <n v="4"/>
    <n v="20.9"/>
    <n v="1440"/>
    <n v="2.2000000000000002"/>
    <m/>
    <n v="77"/>
    <x v="13"/>
    <x v="245"/>
    <x v="35"/>
    <x v="8"/>
    <n v="0"/>
    <n v="0"/>
    <n v="2.8999999999999986"/>
  </r>
  <r>
    <n v="277"/>
    <n v="20240903"/>
    <n v="2.2000000000000002"/>
    <n v="20.2"/>
    <n v="944"/>
    <n v="0.8"/>
    <m/>
    <n v="86"/>
    <x v="13"/>
    <x v="246"/>
    <x v="35"/>
    <x v="8"/>
    <n v="0"/>
    <n v="0"/>
    <n v="2.1999999999999993"/>
  </r>
  <r>
    <n v="277"/>
    <n v="20240904"/>
    <n v="2.2000000000000002"/>
    <n v="18.399999999999999"/>
    <n v="539"/>
    <n v="1.2"/>
    <m/>
    <n v="87"/>
    <x v="13"/>
    <x v="247"/>
    <x v="35"/>
    <x v="8"/>
    <n v="0"/>
    <n v="0"/>
    <n v="0.39999999999999858"/>
  </r>
  <r>
    <n v="277"/>
    <n v="20240905"/>
    <n v="8.6"/>
    <n v="21.5"/>
    <n v="1610"/>
    <n v="0"/>
    <m/>
    <n v="83"/>
    <x v="13"/>
    <x v="248"/>
    <x v="35"/>
    <x v="8"/>
    <n v="0"/>
    <n v="0"/>
    <n v="3.5"/>
  </r>
  <r>
    <n v="277"/>
    <n v="20240906"/>
    <n v="7.6"/>
    <n v="22"/>
    <n v="1528"/>
    <n v="0.6"/>
    <m/>
    <n v="70"/>
    <x v="13"/>
    <x v="249"/>
    <x v="35"/>
    <x v="8"/>
    <n v="0"/>
    <n v="0"/>
    <n v="4"/>
  </r>
  <r>
    <n v="277"/>
    <n v="20240907"/>
    <n v="3.4"/>
    <n v="21.4"/>
    <n v="1345"/>
    <n v="0"/>
    <m/>
    <n v="74"/>
    <x v="13"/>
    <x v="250"/>
    <x v="35"/>
    <x v="8"/>
    <n v="0"/>
    <n v="0"/>
    <n v="3.3999999999999986"/>
  </r>
  <r>
    <n v="277"/>
    <n v="20240908"/>
    <n v="3.8"/>
    <n v="19.600000000000001"/>
    <n v="1143"/>
    <n v="0"/>
    <m/>
    <n v="77"/>
    <x v="13"/>
    <x v="251"/>
    <x v="35"/>
    <x v="8"/>
    <n v="0"/>
    <n v="0"/>
    <n v="1.6000000000000014"/>
  </r>
  <r>
    <n v="277"/>
    <n v="20240909"/>
    <n v="6.8"/>
    <n v="17"/>
    <n v="1229"/>
    <n v="1"/>
    <m/>
    <n v="75"/>
    <x v="13"/>
    <x v="252"/>
    <x v="36"/>
    <x v="8"/>
    <n v="1"/>
    <n v="0.8"/>
    <n v="0"/>
  </r>
  <r>
    <n v="277"/>
    <n v="20240910"/>
    <n v="7.3"/>
    <n v="15.1"/>
    <n v="516"/>
    <n v="12.1"/>
    <m/>
    <n v="79"/>
    <x v="13"/>
    <x v="253"/>
    <x v="36"/>
    <x v="8"/>
    <n v="2.9000000000000004"/>
    <n v="2.3200000000000003"/>
    <n v="0"/>
  </r>
  <r>
    <n v="277"/>
    <n v="20240911"/>
    <n v="5.5"/>
    <n v="11.4"/>
    <n v="805"/>
    <n v="11.7"/>
    <m/>
    <n v="82"/>
    <x v="13"/>
    <x v="254"/>
    <x v="36"/>
    <x v="8"/>
    <n v="6.6"/>
    <n v="5.28"/>
    <n v="0"/>
  </r>
  <r>
    <n v="277"/>
    <n v="20240912"/>
    <n v="4"/>
    <n v="11.6"/>
    <n v="571"/>
    <n v="10.8"/>
    <m/>
    <n v="81"/>
    <x v="13"/>
    <x v="255"/>
    <x v="36"/>
    <x v="8"/>
    <n v="6.4"/>
    <n v="5.120000000000001"/>
    <n v="0"/>
  </r>
  <r>
    <n v="277"/>
    <n v="20240913"/>
    <n v="7.3"/>
    <n v="14.2"/>
    <n v="1324"/>
    <n v="2.6"/>
    <m/>
    <n v="65"/>
    <x v="13"/>
    <x v="256"/>
    <x v="36"/>
    <x v="8"/>
    <n v="3.8000000000000007"/>
    <n v="3.0400000000000009"/>
    <n v="0"/>
  </r>
  <r>
    <n v="277"/>
    <n v="20240914"/>
    <n v="4"/>
    <n v="14.1"/>
    <n v="1423"/>
    <n v="0"/>
    <m/>
    <n v="65"/>
    <x v="13"/>
    <x v="257"/>
    <x v="36"/>
    <x v="8"/>
    <n v="3.9000000000000004"/>
    <n v="3.1200000000000006"/>
    <n v="0"/>
  </r>
  <r>
    <n v="277"/>
    <n v="20240915"/>
    <n v="3.3"/>
    <n v="15.3"/>
    <n v="1366"/>
    <n v="-0.1"/>
    <m/>
    <n v="80"/>
    <x v="13"/>
    <x v="258"/>
    <x v="36"/>
    <x v="8"/>
    <n v="2.6999999999999993"/>
    <n v="2.1599999999999997"/>
    <n v="0"/>
  </r>
  <r>
    <n v="277"/>
    <n v="20240916"/>
    <n v="5.6"/>
    <n v="16.2"/>
    <n v="1240"/>
    <n v="4.8"/>
    <m/>
    <n v="83"/>
    <x v="13"/>
    <x v="259"/>
    <x v="37"/>
    <x v="8"/>
    <n v="1.8000000000000007"/>
    <n v="1.4400000000000006"/>
    <n v="0"/>
  </r>
  <r>
    <n v="277"/>
    <n v="20240917"/>
    <n v="8.5"/>
    <n v="17"/>
    <n v="1397"/>
    <n v="0"/>
    <m/>
    <n v="81"/>
    <x v="13"/>
    <x v="260"/>
    <x v="37"/>
    <x v="8"/>
    <n v="1"/>
    <n v="0.8"/>
    <n v="0"/>
  </r>
  <r>
    <n v="277"/>
    <n v="20240918"/>
    <n v="7.8"/>
    <n v="16.7"/>
    <n v="1081"/>
    <n v="0"/>
    <m/>
    <n v="89"/>
    <x v="13"/>
    <x v="261"/>
    <x v="37"/>
    <x v="8"/>
    <n v="1.3000000000000007"/>
    <n v="1.0400000000000007"/>
    <n v="0"/>
  </r>
  <r>
    <n v="277"/>
    <n v="20240919"/>
    <n v="7.6"/>
    <n v="16.2"/>
    <n v="1017"/>
    <n v="0"/>
    <m/>
    <n v="91"/>
    <x v="13"/>
    <x v="262"/>
    <x v="37"/>
    <x v="8"/>
    <n v="1.8000000000000007"/>
    <n v="1.4400000000000006"/>
    <n v="0"/>
  </r>
  <r>
    <n v="277"/>
    <n v="20240920"/>
    <n v="7"/>
    <n v="17.3"/>
    <n v="1517"/>
    <n v="0"/>
    <m/>
    <n v="80"/>
    <x v="13"/>
    <x v="263"/>
    <x v="37"/>
    <x v="8"/>
    <n v="0.69999999999999929"/>
    <n v="0.5599999999999995"/>
    <n v="0"/>
  </r>
  <r>
    <n v="277"/>
    <n v="20240921"/>
    <n v="4.5"/>
    <n v="16.7"/>
    <n v="1502"/>
    <n v="0"/>
    <m/>
    <n v="77"/>
    <x v="13"/>
    <x v="264"/>
    <x v="37"/>
    <x v="8"/>
    <n v="1.3000000000000007"/>
    <n v="1.0400000000000007"/>
    <n v="0"/>
  </r>
  <r>
    <n v="277"/>
    <n v="20240922"/>
    <n v="2.2999999999999998"/>
    <n v="16.600000000000001"/>
    <n v="1189"/>
    <n v="0"/>
    <m/>
    <n v="86"/>
    <x v="13"/>
    <x v="265"/>
    <x v="37"/>
    <x v="8"/>
    <n v="1.3999999999999986"/>
    <n v="1.119999999999999"/>
    <n v="0"/>
  </r>
  <r>
    <n v="277"/>
    <n v="20240923"/>
    <n v="3.3"/>
    <n v="16.600000000000001"/>
    <n v="814"/>
    <n v="0"/>
    <m/>
    <n v="84"/>
    <x v="13"/>
    <x v="266"/>
    <x v="38"/>
    <x v="8"/>
    <n v="1.3999999999999986"/>
    <n v="1.119999999999999"/>
    <n v="0"/>
  </r>
  <r>
    <n v="277"/>
    <n v="20240924"/>
    <n v="5.5"/>
    <n v="14.7"/>
    <n v="954"/>
    <n v="0.8"/>
    <m/>
    <n v="86"/>
    <x v="13"/>
    <x v="267"/>
    <x v="38"/>
    <x v="8"/>
    <n v="3.3000000000000007"/>
    <n v="2.6400000000000006"/>
    <n v="0"/>
  </r>
  <r>
    <n v="277"/>
    <n v="20240925"/>
    <n v="4.5999999999999996"/>
    <n v="14.2"/>
    <n v="680"/>
    <n v="0.7"/>
    <m/>
    <n v="80"/>
    <x v="13"/>
    <x v="268"/>
    <x v="38"/>
    <x v="8"/>
    <n v="3.8000000000000007"/>
    <n v="3.0400000000000009"/>
    <n v="0"/>
  </r>
  <r>
    <n v="277"/>
    <n v="20240926"/>
    <n v="6.2"/>
    <n v="15.2"/>
    <n v="843"/>
    <n v="11.3"/>
    <m/>
    <n v="87"/>
    <x v="13"/>
    <x v="269"/>
    <x v="38"/>
    <x v="8"/>
    <n v="2.8000000000000007"/>
    <n v="2.2400000000000007"/>
    <n v="0"/>
  </r>
  <r>
    <n v="277"/>
    <n v="20240927"/>
    <n v="13.1"/>
    <n v="13.7"/>
    <n v="357"/>
    <n v="10.6"/>
    <m/>
    <n v="78"/>
    <x v="13"/>
    <x v="270"/>
    <x v="38"/>
    <x v="8"/>
    <n v="4.3000000000000007"/>
    <n v="3.4400000000000008"/>
    <n v="0"/>
  </r>
  <r>
    <n v="277"/>
    <n v="20240928"/>
    <n v="10.1"/>
    <n v="12.1"/>
    <n v="1075"/>
    <n v="3"/>
    <m/>
    <n v="66"/>
    <x v="13"/>
    <x v="271"/>
    <x v="38"/>
    <x v="8"/>
    <n v="5.9"/>
    <n v="4.7200000000000006"/>
    <n v="0"/>
  </r>
  <r>
    <n v="277"/>
    <n v="20240929"/>
    <n v="4"/>
    <n v="11.6"/>
    <n v="1301"/>
    <n v="0.2"/>
    <m/>
    <n v="74"/>
    <x v="13"/>
    <x v="272"/>
    <x v="38"/>
    <x v="8"/>
    <n v="6.4"/>
    <n v="5.120000000000001"/>
    <n v="0"/>
  </r>
  <r>
    <n v="277"/>
    <n v="20240930"/>
    <n v="8"/>
    <n v="11.3"/>
    <n v="1001"/>
    <n v="14.3"/>
    <m/>
    <n v="78"/>
    <x v="13"/>
    <x v="273"/>
    <x v="39"/>
    <x v="8"/>
    <n v="6.6999999999999993"/>
    <n v="5.3599999999999994"/>
    <n v="0"/>
  </r>
  <r>
    <n v="278"/>
    <n v="20240101"/>
    <n v="5.0999999999999996"/>
    <n v="7.1"/>
    <n v="207"/>
    <n v="2.2000000000000002"/>
    <m/>
    <n v="86"/>
    <x v="14"/>
    <x v="0"/>
    <x v="0"/>
    <x v="0"/>
    <n v="10.9"/>
    <n v="11.990000000000002"/>
    <n v="0"/>
  </r>
  <r>
    <n v="278"/>
    <n v="20240102"/>
    <n v="5.4"/>
    <n v="9.8000000000000007"/>
    <n v="79"/>
    <n v="20"/>
    <m/>
    <n v="92"/>
    <x v="14"/>
    <x v="1"/>
    <x v="0"/>
    <x v="0"/>
    <n v="8.1999999999999993"/>
    <n v="9.02"/>
    <n v="0"/>
  </r>
  <r>
    <n v="278"/>
    <n v="20240103"/>
    <n v="6.3"/>
    <n v="9.1"/>
    <n v="141"/>
    <n v="9"/>
    <m/>
    <n v="90"/>
    <x v="14"/>
    <x v="2"/>
    <x v="0"/>
    <x v="0"/>
    <n v="8.9"/>
    <n v="9.7900000000000009"/>
    <n v="0"/>
  </r>
  <r>
    <n v="278"/>
    <n v="20240104"/>
    <n v="2.4"/>
    <n v="5.9"/>
    <n v="135"/>
    <n v="3.3"/>
    <m/>
    <n v="91"/>
    <x v="14"/>
    <x v="3"/>
    <x v="0"/>
    <x v="0"/>
    <n v="12.1"/>
    <n v="13.31"/>
    <n v="0"/>
  </r>
  <r>
    <n v="278"/>
    <n v="20240105"/>
    <n v="3"/>
    <n v="6"/>
    <n v="70"/>
    <n v="10.1"/>
    <m/>
    <n v="96"/>
    <x v="14"/>
    <x v="4"/>
    <x v="0"/>
    <x v="0"/>
    <n v="12"/>
    <n v="13.200000000000001"/>
    <n v="0"/>
  </r>
  <r>
    <n v="278"/>
    <n v="20240106"/>
    <n v="2.8"/>
    <n v="1.4"/>
    <n v="65"/>
    <n v="0"/>
    <m/>
    <n v="93"/>
    <x v="14"/>
    <x v="5"/>
    <x v="0"/>
    <x v="0"/>
    <n v="16.600000000000001"/>
    <n v="18.260000000000002"/>
    <n v="0"/>
  </r>
  <r>
    <n v="278"/>
    <n v="20240107"/>
    <n v="4.5"/>
    <n v="-0.7"/>
    <n v="299"/>
    <n v="0"/>
    <m/>
    <n v="79"/>
    <x v="14"/>
    <x v="6"/>
    <x v="0"/>
    <x v="0"/>
    <n v="18.7"/>
    <n v="20.57"/>
    <n v="0"/>
  </r>
  <r>
    <n v="278"/>
    <n v="20240108"/>
    <n v="4.5"/>
    <n v="-1.9"/>
    <n v="280"/>
    <n v="0"/>
    <m/>
    <n v="74"/>
    <x v="14"/>
    <x v="7"/>
    <x v="1"/>
    <x v="0"/>
    <n v="19.899999999999999"/>
    <n v="21.89"/>
    <n v="0"/>
  </r>
  <r>
    <n v="278"/>
    <n v="20240109"/>
    <n v="4"/>
    <n v="-3.7"/>
    <n v="456"/>
    <n v="0"/>
    <m/>
    <n v="63"/>
    <x v="14"/>
    <x v="8"/>
    <x v="1"/>
    <x v="0"/>
    <n v="21.7"/>
    <n v="23.87"/>
    <n v="0"/>
  </r>
  <r>
    <n v="278"/>
    <n v="20240110"/>
    <n v="2.8"/>
    <n v="-3.7"/>
    <n v="446"/>
    <n v="0"/>
    <m/>
    <n v="65"/>
    <x v="14"/>
    <x v="9"/>
    <x v="1"/>
    <x v="0"/>
    <n v="21.7"/>
    <n v="23.87"/>
    <n v="0"/>
  </r>
  <r>
    <n v="278"/>
    <n v="20240111"/>
    <n v="1.1000000000000001"/>
    <n v="-2.7"/>
    <n v="106"/>
    <n v="0"/>
    <m/>
    <n v="95"/>
    <x v="14"/>
    <x v="10"/>
    <x v="1"/>
    <x v="0"/>
    <n v="20.7"/>
    <n v="22.77"/>
    <n v="0"/>
  </r>
  <r>
    <n v="278"/>
    <n v="20240112"/>
    <n v="1.6"/>
    <n v="2.1"/>
    <n v="156"/>
    <n v="0.3"/>
    <m/>
    <n v="96"/>
    <x v="14"/>
    <x v="11"/>
    <x v="1"/>
    <x v="0"/>
    <n v="15.9"/>
    <n v="17.490000000000002"/>
    <n v="0"/>
  </r>
  <r>
    <n v="278"/>
    <n v="20240113"/>
    <n v="4"/>
    <n v="3.4"/>
    <n v="136"/>
    <n v="1.7"/>
    <m/>
    <n v="96"/>
    <x v="14"/>
    <x v="12"/>
    <x v="1"/>
    <x v="0"/>
    <n v="14.6"/>
    <n v="16.060000000000002"/>
    <n v="0"/>
  </r>
  <r>
    <n v="278"/>
    <n v="20240114"/>
    <n v="4.3"/>
    <n v="2.7"/>
    <n v="90"/>
    <n v="6"/>
    <m/>
    <n v="96"/>
    <x v="14"/>
    <x v="13"/>
    <x v="1"/>
    <x v="0"/>
    <n v="15.3"/>
    <n v="16.830000000000002"/>
    <n v="0"/>
  </r>
  <r>
    <n v="278"/>
    <n v="20240115"/>
    <n v="4.4000000000000004"/>
    <n v="1.1000000000000001"/>
    <n v="286"/>
    <n v="3.5"/>
    <m/>
    <n v="92"/>
    <x v="14"/>
    <x v="14"/>
    <x v="2"/>
    <x v="0"/>
    <n v="16.899999999999999"/>
    <n v="18.59"/>
    <n v="0"/>
  </r>
  <r>
    <n v="278"/>
    <n v="20240116"/>
    <n v="3.6"/>
    <n v="0.1"/>
    <n v="243"/>
    <n v="0.2"/>
    <m/>
    <n v="87"/>
    <x v="14"/>
    <x v="15"/>
    <x v="2"/>
    <x v="0"/>
    <n v="17.899999999999999"/>
    <n v="19.690000000000001"/>
    <n v="0"/>
  </r>
  <r>
    <n v="278"/>
    <n v="20240117"/>
    <n v="2"/>
    <n v="-1.6"/>
    <n v="219"/>
    <n v="0"/>
    <m/>
    <n v="84"/>
    <x v="14"/>
    <x v="16"/>
    <x v="2"/>
    <x v="0"/>
    <n v="19.600000000000001"/>
    <n v="21.560000000000002"/>
    <n v="0"/>
  </r>
  <r>
    <n v="278"/>
    <n v="20240118"/>
    <n v="1.9"/>
    <n v="-1.5"/>
    <n v="578"/>
    <n v="0"/>
    <m/>
    <n v="89"/>
    <x v="14"/>
    <x v="17"/>
    <x v="2"/>
    <x v="0"/>
    <n v="19.5"/>
    <n v="21.450000000000003"/>
    <n v="0"/>
  </r>
  <r>
    <n v="278"/>
    <n v="20240119"/>
    <n v="4.2"/>
    <n v="0.7"/>
    <n v="483"/>
    <n v="1"/>
    <m/>
    <n v="86"/>
    <x v="14"/>
    <x v="18"/>
    <x v="2"/>
    <x v="0"/>
    <n v="17.3"/>
    <n v="19.03"/>
    <n v="0"/>
  </r>
  <r>
    <n v="278"/>
    <n v="20240120"/>
    <n v="4"/>
    <n v="-0.1"/>
    <n v="419"/>
    <n v="0"/>
    <m/>
    <n v="82"/>
    <x v="14"/>
    <x v="19"/>
    <x v="2"/>
    <x v="0"/>
    <n v="18.100000000000001"/>
    <n v="19.910000000000004"/>
    <n v="0"/>
  </r>
  <r>
    <n v="278"/>
    <n v="20240121"/>
    <n v="5.4"/>
    <n v="3.5"/>
    <n v="120"/>
    <n v="0.1"/>
    <m/>
    <n v="71"/>
    <x v="14"/>
    <x v="20"/>
    <x v="2"/>
    <x v="0"/>
    <n v="14.5"/>
    <n v="15.950000000000001"/>
    <n v="0"/>
  </r>
  <r>
    <n v="278"/>
    <n v="20240122"/>
    <n v="7.7"/>
    <n v="9.4"/>
    <n v="238"/>
    <n v="5.4"/>
    <m/>
    <n v="80"/>
    <x v="14"/>
    <x v="21"/>
    <x v="3"/>
    <x v="0"/>
    <n v="8.6"/>
    <n v="9.4600000000000009"/>
    <n v="0"/>
  </r>
  <r>
    <n v="278"/>
    <n v="20240123"/>
    <n v="6.5"/>
    <n v="8.1"/>
    <n v="364"/>
    <n v="4.5999999999999996"/>
    <m/>
    <n v="81"/>
    <x v="14"/>
    <x v="22"/>
    <x v="3"/>
    <x v="0"/>
    <n v="9.9"/>
    <n v="10.89"/>
    <n v="0"/>
  </r>
  <r>
    <n v="278"/>
    <n v="20240124"/>
    <n v="9"/>
    <n v="10.3"/>
    <n v="355"/>
    <n v="0.2"/>
    <m/>
    <n v="74"/>
    <x v="14"/>
    <x v="23"/>
    <x v="3"/>
    <x v="0"/>
    <n v="7.6999999999999993"/>
    <n v="8.4700000000000006"/>
    <n v="0"/>
  </r>
  <r>
    <n v="278"/>
    <n v="20240125"/>
    <n v="2.9"/>
    <n v="6.6"/>
    <n v="369"/>
    <n v="1.6"/>
    <m/>
    <n v="91"/>
    <x v="14"/>
    <x v="24"/>
    <x v="3"/>
    <x v="0"/>
    <n v="11.4"/>
    <n v="12.540000000000001"/>
    <n v="0"/>
  </r>
  <r>
    <n v="278"/>
    <n v="20240126"/>
    <n v="5.4"/>
    <n v="7.7"/>
    <n v="197"/>
    <n v="5"/>
    <m/>
    <n v="86"/>
    <x v="14"/>
    <x v="25"/>
    <x v="3"/>
    <x v="0"/>
    <n v="10.3"/>
    <n v="11.330000000000002"/>
    <n v="0"/>
  </r>
  <r>
    <n v="278"/>
    <n v="20240127"/>
    <n v="2.8"/>
    <n v="3.4"/>
    <n v="567"/>
    <n v="0"/>
    <m/>
    <n v="86"/>
    <x v="14"/>
    <x v="26"/>
    <x v="3"/>
    <x v="0"/>
    <n v="14.6"/>
    <n v="16.060000000000002"/>
    <n v="0"/>
  </r>
  <r>
    <n v="278"/>
    <n v="20240128"/>
    <n v="2.5"/>
    <n v="4.4000000000000004"/>
    <n v="602"/>
    <n v="0"/>
    <m/>
    <n v="71"/>
    <x v="14"/>
    <x v="27"/>
    <x v="3"/>
    <x v="0"/>
    <n v="13.6"/>
    <n v="14.96"/>
    <n v="0"/>
  </r>
  <r>
    <n v="278"/>
    <n v="20240129"/>
    <n v="2.4"/>
    <n v="6.9"/>
    <n v="506"/>
    <n v="0"/>
    <m/>
    <n v="77"/>
    <x v="14"/>
    <x v="28"/>
    <x v="4"/>
    <x v="0"/>
    <n v="11.1"/>
    <n v="12.21"/>
    <n v="0"/>
  </r>
  <r>
    <n v="278"/>
    <n v="20240130"/>
    <n v="4"/>
    <n v="8"/>
    <n v="212"/>
    <n v="0.7"/>
    <m/>
    <n v="87"/>
    <x v="14"/>
    <x v="29"/>
    <x v="4"/>
    <x v="0"/>
    <n v="10"/>
    <n v="11"/>
    <n v="0"/>
  </r>
  <r>
    <n v="278"/>
    <n v="20240131"/>
    <n v="3.9"/>
    <n v="6"/>
    <n v="144"/>
    <n v="1.4"/>
    <m/>
    <n v="84"/>
    <x v="14"/>
    <x v="30"/>
    <x v="4"/>
    <x v="0"/>
    <n v="12"/>
    <n v="13.200000000000001"/>
    <n v="0"/>
  </r>
  <r>
    <n v="278"/>
    <n v="20240201"/>
    <n v="3.5"/>
    <n v="6"/>
    <n v="496"/>
    <n v="1.6"/>
    <m/>
    <n v="87"/>
    <x v="14"/>
    <x v="31"/>
    <x v="4"/>
    <x v="1"/>
    <n v="12"/>
    <n v="13.200000000000001"/>
    <n v="0"/>
  </r>
  <r>
    <n v="278"/>
    <n v="20240202"/>
    <n v="5.5"/>
    <n v="7.9"/>
    <n v="269"/>
    <n v="0.1"/>
    <m/>
    <n v="88"/>
    <x v="14"/>
    <x v="32"/>
    <x v="4"/>
    <x v="1"/>
    <n v="10.1"/>
    <n v="11.110000000000001"/>
    <n v="0"/>
  </r>
  <r>
    <n v="278"/>
    <n v="20240203"/>
    <n v="5.3"/>
    <n v="10.3"/>
    <n v="200"/>
    <n v="3.4"/>
    <m/>
    <n v="90"/>
    <x v="14"/>
    <x v="33"/>
    <x v="4"/>
    <x v="1"/>
    <n v="7.6999999999999993"/>
    <n v="8.4700000000000006"/>
    <n v="0"/>
  </r>
  <r>
    <n v="278"/>
    <n v="20240204"/>
    <n v="6.1"/>
    <n v="9.9"/>
    <n v="144"/>
    <n v="1.2"/>
    <m/>
    <n v="85"/>
    <x v="14"/>
    <x v="34"/>
    <x v="4"/>
    <x v="1"/>
    <n v="8.1"/>
    <n v="8.91"/>
    <n v="0"/>
  </r>
  <r>
    <n v="278"/>
    <n v="20240205"/>
    <n v="8.1"/>
    <n v="9.9"/>
    <n v="258"/>
    <n v="0.3"/>
    <m/>
    <n v="81"/>
    <x v="14"/>
    <x v="35"/>
    <x v="5"/>
    <x v="1"/>
    <n v="8.1"/>
    <n v="8.91"/>
    <n v="0"/>
  </r>
  <r>
    <n v="278"/>
    <n v="20240206"/>
    <n v="8.1"/>
    <n v="10.199999999999999"/>
    <n v="143"/>
    <n v="14.3"/>
    <m/>
    <n v="84"/>
    <x v="14"/>
    <x v="36"/>
    <x v="5"/>
    <x v="1"/>
    <n v="7.8000000000000007"/>
    <n v="8.5800000000000018"/>
    <n v="0"/>
  </r>
  <r>
    <n v="278"/>
    <n v="20240207"/>
    <n v="1.3"/>
    <n v="3.8"/>
    <n v="438"/>
    <n v="1.3"/>
    <m/>
    <n v="86"/>
    <x v="14"/>
    <x v="37"/>
    <x v="5"/>
    <x v="1"/>
    <n v="14.2"/>
    <n v="15.620000000000001"/>
    <n v="0"/>
  </r>
  <r>
    <n v="278"/>
    <n v="20240208"/>
    <n v="3"/>
    <n v="1.7"/>
    <n v="158"/>
    <n v="13.1"/>
    <m/>
    <n v="95"/>
    <x v="14"/>
    <x v="38"/>
    <x v="5"/>
    <x v="1"/>
    <n v="16.3"/>
    <n v="17.930000000000003"/>
    <n v="0"/>
  </r>
  <r>
    <n v="278"/>
    <n v="20240209"/>
    <n v="2.8"/>
    <n v="9.4"/>
    <n v="230"/>
    <n v="8.4"/>
    <m/>
    <n v="92"/>
    <x v="14"/>
    <x v="39"/>
    <x v="5"/>
    <x v="1"/>
    <n v="8.6"/>
    <n v="9.4600000000000009"/>
    <n v="0"/>
  </r>
  <r>
    <n v="278"/>
    <n v="20240210"/>
    <n v="2"/>
    <n v="9.8000000000000007"/>
    <n v="389"/>
    <n v="0.4"/>
    <m/>
    <n v="93"/>
    <x v="14"/>
    <x v="40"/>
    <x v="5"/>
    <x v="1"/>
    <n v="8.1999999999999993"/>
    <n v="9.02"/>
    <n v="0"/>
  </r>
  <r>
    <n v="278"/>
    <n v="20240211"/>
    <n v="2.5"/>
    <n v="8.8000000000000007"/>
    <n v="216"/>
    <n v="0.1"/>
    <m/>
    <n v="93"/>
    <x v="14"/>
    <x v="41"/>
    <x v="5"/>
    <x v="1"/>
    <n v="9.1999999999999993"/>
    <n v="10.119999999999999"/>
    <n v="0"/>
  </r>
  <r>
    <n v="278"/>
    <n v="20240212"/>
    <n v="2.7"/>
    <n v="6.6"/>
    <n v="387"/>
    <n v="0"/>
    <m/>
    <n v="90"/>
    <x v="14"/>
    <x v="42"/>
    <x v="6"/>
    <x v="1"/>
    <n v="11.4"/>
    <n v="12.540000000000001"/>
    <n v="0"/>
  </r>
  <r>
    <n v="278"/>
    <n v="20240213"/>
    <n v="3.4"/>
    <n v="6.5"/>
    <n v="531"/>
    <n v="1"/>
    <m/>
    <n v="84"/>
    <x v="14"/>
    <x v="43"/>
    <x v="6"/>
    <x v="1"/>
    <n v="11.5"/>
    <n v="12.65"/>
    <n v="0"/>
  </r>
  <r>
    <n v="278"/>
    <n v="20240214"/>
    <n v="4.3"/>
    <n v="10.6"/>
    <n v="147"/>
    <n v="7.5"/>
    <m/>
    <n v="98"/>
    <x v="14"/>
    <x v="44"/>
    <x v="6"/>
    <x v="1"/>
    <n v="7.4"/>
    <n v="8.14"/>
    <n v="0"/>
  </r>
  <r>
    <n v="278"/>
    <n v="20240215"/>
    <n v="2.8"/>
    <n v="12.2"/>
    <n v="202"/>
    <n v="6.2"/>
    <m/>
    <n v="92"/>
    <x v="14"/>
    <x v="45"/>
    <x v="6"/>
    <x v="1"/>
    <n v="5.8000000000000007"/>
    <n v="6.3800000000000017"/>
    <n v="0"/>
  </r>
  <r>
    <n v="278"/>
    <n v="20240216"/>
    <n v="3.4"/>
    <n v="11.3"/>
    <n v="213"/>
    <n v="0.5"/>
    <m/>
    <n v="87"/>
    <x v="14"/>
    <x v="46"/>
    <x v="6"/>
    <x v="1"/>
    <n v="6.6999999999999993"/>
    <n v="7.37"/>
    <n v="0"/>
  </r>
  <r>
    <n v="278"/>
    <n v="20240217"/>
    <n v="1.7"/>
    <n v="9.6"/>
    <n v="345"/>
    <n v="0"/>
    <m/>
    <n v="93"/>
    <x v="14"/>
    <x v="47"/>
    <x v="6"/>
    <x v="1"/>
    <n v="8.4"/>
    <n v="9.240000000000002"/>
    <n v="0"/>
  </r>
  <r>
    <n v="278"/>
    <n v="20240218"/>
    <n v="4.8"/>
    <n v="9"/>
    <n v="125"/>
    <n v="21.5"/>
    <m/>
    <n v="92"/>
    <x v="14"/>
    <x v="48"/>
    <x v="6"/>
    <x v="1"/>
    <n v="9"/>
    <n v="9.9"/>
    <n v="0"/>
  </r>
  <r>
    <n v="278"/>
    <n v="20240219"/>
    <n v="3.8"/>
    <n v="8.6"/>
    <n v="227"/>
    <n v="0.6"/>
    <m/>
    <n v="91"/>
    <x v="14"/>
    <x v="49"/>
    <x v="7"/>
    <x v="1"/>
    <n v="9.4"/>
    <n v="10.340000000000002"/>
    <n v="0"/>
  </r>
  <r>
    <n v="278"/>
    <n v="20240220"/>
    <n v="4"/>
    <n v="8"/>
    <n v="494"/>
    <n v="0.4"/>
    <m/>
    <n v="89"/>
    <x v="14"/>
    <x v="50"/>
    <x v="7"/>
    <x v="1"/>
    <n v="10"/>
    <n v="11"/>
    <n v="0"/>
  </r>
  <r>
    <n v="278"/>
    <n v="20240221"/>
    <n v="4.5"/>
    <n v="9.1"/>
    <n v="266"/>
    <n v="4"/>
    <m/>
    <n v="87"/>
    <x v="14"/>
    <x v="51"/>
    <x v="7"/>
    <x v="1"/>
    <n v="8.9"/>
    <n v="9.7900000000000009"/>
    <n v="0"/>
  </r>
  <r>
    <n v="278"/>
    <n v="20240222"/>
    <n v="5.2"/>
    <n v="9.9"/>
    <n v="363"/>
    <n v="4.0999999999999996"/>
    <m/>
    <n v="91"/>
    <x v="14"/>
    <x v="52"/>
    <x v="7"/>
    <x v="1"/>
    <n v="8.1"/>
    <n v="8.91"/>
    <n v="0"/>
  </r>
  <r>
    <n v="278"/>
    <n v="20240223"/>
    <n v="4.5"/>
    <n v="6.1"/>
    <n v="287"/>
    <n v="1.3"/>
    <m/>
    <n v="81"/>
    <x v="14"/>
    <x v="53"/>
    <x v="7"/>
    <x v="1"/>
    <n v="11.9"/>
    <n v="13.090000000000002"/>
    <n v="0"/>
  </r>
  <r>
    <n v="278"/>
    <n v="20240224"/>
    <n v="2.7"/>
    <n v="4.8"/>
    <n v="425"/>
    <n v="0.9"/>
    <m/>
    <n v="86"/>
    <x v="14"/>
    <x v="54"/>
    <x v="7"/>
    <x v="1"/>
    <n v="13.2"/>
    <n v="14.52"/>
    <n v="0"/>
  </r>
  <r>
    <n v="278"/>
    <n v="20240225"/>
    <n v="2.6"/>
    <n v="5.8"/>
    <n v="496"/>
    <n v="0.1"/>
    <m/>
    <n v="85"/>
    <x v="14"/>
    <x v="55"/>
    <x v="7"/>
    <x v="1"/>
    <n v="12.2"/>
    <n v="13.42"/>
    <n v="0"/>
  </r>
  <r>
    <n v="278"/>
    <n v="20240226"/>
    <n v="4.3"/>
    <n v="4.4000000000000004"/>
    <n v="282"/>
    <n v="0"/>
    <m/>
    <n v="88"/>
    <x v="14"/>
    <x v="56"/>
    <x v="8"/>
    <x v="1"/>
    <n v="13.6"/>
    <n v="14.96"/>
    <n v="0"/>
  </r>
  <r>
    <n v="278"/>
    <n v="20240227"/>
    <n v="2.1"/>
    <n v="2.7"/>
    <n v="805"/>
    <n v="0"/>
    <m/>
    <n v="93"/>
    <x v="14"/>
    <x v="57"/>
    <x v="8"/>
    <x v="1"/>
    <n v="15.3"/>
    <n v="16.830000000000002"/>
    <n v="0"/>
  </r>
  <r>
    <n v="278"/>
    <n v="20240228"/>
    <n v="2.6"/>
    <n v="4.9000000000000004"/>
    <n v="526"/>
    <n v="0"/>
    <m/>
    <n v="92"/>
    <x v="14"/>
    <x v="58"/>
    <x v="8"/>
    <x v="1"/>
    <n v="13.1"/>
    <n v="14.41"/>
    <n v="0"/>
  </r>
  <r>
    <n v="278"/>
    <n v="20240229"/>
    <n v="3.5"/>
    <n v="7.5"/>
    <n v="306"/>
    <n v="3.7"/>
    <m/>
    <n v="87"/>
    <x v="14"/>
    <x v="59"/>
    <x v="8"/>
    <x v="1"/>
    <n v="10.5"/>
    <n v="11.55"/>
    <n v="0"/>
  </r>
  <r>
    <n v="278"/>
    <n v="20240301"/>
    <n v="3.7"/>
    <n v="8.6999999999999993"/>
    <n v="863"/>
    <n v="0"/>
    <m/>
    <n v="70"/>
    <x v="14"/>
    <x v="60"/>
    <x v="8"/>
    <x v="2"/>
    <n v="9.3000000000000007"/>
    <n v="9.3000000000000007"/>
    <n v="0"/>
  </r>
  <r>
    <n v="278"/>
    <n v="20240302"/>
    <n v="3.5"/>
    <n v="9.9"/>
    <n v="1166"/>
    <n v="0"/>
    <m/>
    <n v="67"/>
    <x v="14"/>
    <x v="61"/>
    <x v="8"/>
    <x v="2"/>
    <n v="8.1"/>
    <n v="8.1"/>
    <n v="0"/>
  </r>
  <r>
    <n v="278"/>
    <n v="20240303"/>
    <n v="2.2999999999999998"/>
    <n v="9.5"/>
    <n v="1043"/>
    <n v="0"/>
    <m/>
    <n v="79"/>
    <x v="14"/>
    <x v="62"/>
    <x v="8"/>
    <x v="2"/>
    <n v="8.5"/>
    <n v="8.5"/>
    <n v="0"/>
  </r>
  <r>
    <n v="278"/>
    <n v="20240304"/>
    <n v="2.2000000000000002"/>
    <n v="7.4"/>
    <n v="230"/>
    <n v="0"/>
    <m/>
    <n v="93"/>
    <x v="14"/>
    <x v="63"/>
    <x v="9"/>
    <x v="2"/>
    <n v="10.6"/>
    <n v="10.6"/>
    <n v="0"/>
  </r>
  <r>
    <n v="278"/>
    <n v="20240305"/>
    <n v="1.3"/>
    <n v="7.4"/>
    <n v="219"/>
    <n v="1.6"/>
    <m/>
    <n v="96"/>
    <x v="14"/>
    <x v="64"/>
    <x v="9"/>
    <x v="2"/>
    <n v="10.6"/>
    <n v="10.6"/>
    <n v="0"/>
  </r>
  <r>
    <n v="278"/>
    <n v="20240306"/>
    <n v="1.8"/>
    <n v="6.2"/>
    <n v="835"/>
    <n v="0"/>
    <m/>
    <n v="92"/>
    <x v="14"/>
    <x v="65"/>
    <x v="9"/>
    <x v="2"/>
    <n v="11.8"/>
    <n v="11.8"/>
    <n v="0"/>
  </r>
  <r>
    <n v="278"/>
    <n v="20240307"/>
    <n v="3.5"/>
    <n v="3.4"/>
    <n v="848"/>
    <n v="0"/>
    <m/>
    <n v="89"/>
    <x v="14"/>
    <x v="66"/>
    <x v="9"/>
    <x v="2"/>
    <n v="14.6"/>
    <n v="14.6"/>
    <n v="0"/>
  </r>
  <r>
    <n v="278"/>
    <n v="20240308"/>
    <n v="5"/>
    <n v="4.2"/>
    <n v="1327"/>
    <n v="0"/>
    <m/>
    <n v="76"/>
    <x v="14"/>
    <x v="67"/>
    <x v="9"/>
    <x v="2"/>
    <n v="13.8"/>
    <n v="13.8"/>
    <n v="0"/>
  </r>
  <r>
    <n v="278"/>
    <n v="20240309"/>
    <n v="4.4000000000000004"/>
    <n v="6.4"/>
    <n v="1257"/>
    <n v="0"/>
    <m/>
    <n v="75"/>
    <x v="14"/>
    <x v="68"/>
    <x v="9"/>
    <x v="2"/>
    <n v="11.6"/>
    <n v="11.6"/>
    <n v="0"/>
  </r>
  <r>
    <n v="278"/>
    <n v="20240310"/>
    <n v="4.8"/>
    <n v="8.1"/>
    <n v="1038"/>
    <n v="0"/>
    <m/>
    <n v="76"/>
    <x v="14"/>
    <x v="69"/>
    <x v="9"/>
    <x v="2"/>
    <n v="9.9"/>
    <n v="9.9"/>
    <n v="0"/>
  </r>
  <r>
    <n v="278"/>
    <n v="20240311"/>
    <n v="1.6"/>
    <n v="7.1"/>
    <n v="152"/>
    <n v="0.7"/>
    <m/>
    <n v="94"/>
    <x v="14"/>
    <x v="70"/>
    <x v="10"/>
    <x v="2"/>
    <n v="10.9"/>
    <n v="10.9"/>
    <n v="0"/>
  </r>
  <r>
    <n v="278"/>
    <n v="20240312"/>
    <n v="2.5"/>
    <n v="7.4"/>
    <n v="282"/>
    <n v="0.3"/>
    <m/>
    <n v="92"/>
    <x v="14"/>
    <x v="71"/>
    <x v="10"/>
    <x v="2"/>
    <n v="10.6"/>
    <n v="10.6"/>
    <n v="0"/>
  </r>
  <r>
    <n v="278"/>
    <n v="20240313"/>
    <n v="3.3"/>
    <n v="10.4"/>
    <n v="276"/>
    <n v="0.5"/>
    <m/>
    <n v="91"/>
    <x v="14"/>
    <x v="72"/>
    <x v="10"/>
    <x v="2"/>
    <n v="7.6"/>
    <n v="7.6"/>
    <n v="0"/>
  </r>
  <r>
    <n v="278"/>
    <n v="20240314"/>
    <n v="3.2"/>
    <n v="12.9"/>
    <n v="1234"/>
    <n v="0"/>
    <m/>
    <n v="76"/>
    <x v="14"/>
    <x v="73"/>
    <x v="10"/>
    <x v="2"/>
    <n v="5.0999999999999996"/>
    <n v="5.0999999999999996"/>
    <n v="0"/>
  </r>
  <r>
    <n v="278"/>
    <n v="20240315"/>
    <n v="4.5"/>
    <n v="13.1"/>
    <n v="751"/>
    <n v="1.2"/>
    <m/>
    <n v="78"/>
    <x v="14"/>
    <x v="74"/>
    <x v="10"/>
    <x v="2"/>
    <n v="4.9000000000000004"/>
    <n v="4.9000000000000004"/>
    <n v="0"/>
  </r>
  <r>
    <n v="278"/>
    <n v="20240316"/>
    <n v="3"/>
    <n v="7.4"/>
    <n v="772"/>
    <n v="2"/>
    <m/>
    <n v="83"/>
    <x v="14"/>
    <x v="75"/>
    <x v="10"/>
    <x v="2"/>
    <n v="10.6"/>
    <n v="10.6"/>
    <n v="0"/>
  </r>
  <r>
    <n v="278"/>
    <n v="20240317"/>
    <n v="2.5"/>
    <n v="7.8"/>
    <n v="671"/>
    <n v="2.1"/>
    <m/>
    <n v="80"/>
    <x v="14"/>
    <x v="76"/>
    <x v="10"/>
    <x v="2"/>
    <n v="10.199999999999999"/>
    <n v="10.199999999999999"/>
    <n v="0"/>
  </r>
  <r>
    <n v="278"/>
    <n v="20240318"/>
    <n v="1.9"/>
    <n v="10.1"/>
    <n v="706"/>
    <n v="0.2"/>
    <m/>
    <n v="87"/>
    <x v="14"/>
    <x v="77"/>
    <x v="11"/>
    <x v="2"/>
    <n v="7.9"/>
    <n v="7.9"/>
    <n v="0"/>
  </r>
  <r>
    <n v="278"/>
    <n v="20240319"/>
    <n v="1.8"/>
    <n v="11"/>
    <n v="820"/>
    <n v="0"/>
    <m/>
    <n v="82"/>
    <x v="14"/>
    <x v="78"/>
    <x v="11"/>
    <x v="2"/>
    <n v="7"/>
    <n v="7"/>
    <n v="0"/>
  </r>
  <r>
    <n v="278"/>
    <n v="20240320"/>
    <n v="0.9"/>
    <n v="11.4"/>
    <n v="988"/>
    <n v="0"/>
    <m/>
    <n v="87"/>
    <x v="14"/>
    <x v="79"/>
    <x v="11"/>
    <x v="2"/>
    <n v="6.6"/>
    <n v="6.6"/>
    <n v="0"/>
  </r>
  <r>
    <n v="278"/>
    <n v="20240321"/>
    <n v="2.8"/>
    <n v="9.1999999999999993"/>
    <n v="680"/>
    <n v="0"/>
    <m/>
    <n v="86"/>
    <x v="14"/>
    <x v="80"/>
    <x v="11"/>
    <x v="2"/>
    <n v="8.8000000000000007"/>
    <n v="8.8000000000000007"/>
    <n v="0"/>
  </r>
  <r>
    <n v="278"/>
    <n v="20240322"/>
    <n v="3.3"/>
    <n v="9.5"/>
    <n v="309"/>
    <n v="1.4"/>
    <m/>
    <n v="92"/>
    <x v="14"/>
    <x v="81"/>
    <x v="11"/>
    <x v="2"/>
    <n v="8.5"/>
    <n v="8.5"/>
    <n v="0"/>
  </r>
  <r>
    <n v="278"/>
    <n v="20240323"/>
    <n v="4.5"/>
    <n v="5.6"/>
    <n v="1092"/>
    <n v="2.7"/>
    <m/>
    <n v="85"/>
    <x v="14"/>
    <x v="82"/>
    <x v="11"/>
    <x v="2"/>
    <n v="12.4"/>
    <n v="12.4"/>
    <n v="0"/>
  </r>
  <r>
    <n v="278"/>
    <n v="20240324"/>
    <n v="5.8"/>
    <n v="6.2"/>
    <n v="722"/>
    <n v="12.2"/>
    <m/>
    <n v="88"/>
    <x v="14"/>
    <x v="83"/>
    <x v="11"/>
    <x v="2"/>
    <n v="11.8"/>
    <n v="11.8"/>
    <n v="0"/>
  </r>
  <r>
    <n v="278"/>
    <n v="20240325"/>
    <n v="2.5"/>
    <n v="6.4"/>
    <n v="1582"/>
    <n v="0"/>
    <m/>
    <n v="77"/>
    <x v="14"/>
    <x v="84"/>
    <x v="12"/>
    <x v="2"/>
    <n v="11.6"/>
    <n v="11.6"/>
    <n v="0"/>
  </r>
  <r>
    <n v="278"/>
    <n v="20240326"/>
    <n v="3.1"/>
    <n v="8.1999999999999993"/>
    <n v="1188"/>
    <n v="0"/>
    <m/>
    <n v="71"/>
    <x v="14"/>
    <x v="85"/>
    <x v="12"/>
    <x v="2"/>
    <n v="9.8000000000000007"/>
    <n v="9.8000000000000007"/>
    <n v="0"/>
  </r>
  <r>
    <n v="278"/>
    <n v="20240327"/>
    <n v="2.6"/>
    <n v="8.9"/>
    <n v="486"/>
    <n v="-0.1"/>
    <m/>
    <n v="79"/>
    <x v="14"/>
    <x v="86"/>
    <x v="12"/>
    <x v="2"/>
    <n v="9.1"/>
    <n v="9.1"/>
    <n v="0"/>
  </r>
  <r>
    <n v="278"/>
    <n v="20240328"/>
    <n v="3.8"/>
    <n v="8.4"/>
    <n v="713"/>
    <n v="3.2"/>
    <m/>
    <n v="76"/>
    <x v="14"/>
    <x v="87"/>
    <x v="12"/>
    <x v="2"/>
    <n v="9.6"/>
    <n v="9.6"/>
    <n v="0"/>
  </r>
  <r>
    <n v="278"/>
    <n v="20240329"/>
    <n v="3.2"/>
    <n v="10.8"/>
    <n v="1064"/>
    <n v="0.7"/>
    <m/>
    <n v="72"/>
    <x v="14"/>
    <x v="88"/>
    <x v="12"/>
    <x v="2"/>
    <n v="7.1999999999999993"/>
    <n v="7.1999999999999993"/>
    <n v="0"/>
  </r>
  <r>
    <n v="278"/>
    <n v="20240330"/>
    <n v="2.6"/>
    <n v="10.1"/>
    <n v="797"/>
    <n v="0.1"/>
    <m/>
    <n v="86"/>
    <x v="14"/>
    <x v="89"/>
    <x v="12"/>
    <x v="2"/>
    <n v="7.9"/>
    <n v="7.9"/>
    <n v="0"/>
  </r>
  <r>
    <n v="278"/>
    <n v="20240331"/>
    <n v="3"/>
    <n v="10.199999999999999"/>
    <n v="1335"/>
    <n v="5.2"/>
    <m/>
    <n v="89"/>
    <x v="14"/>
    <x v="90"/>
    <x v="12"/>
    <x v="2"/>
    <n v="7.8000000000000007"/>
    <n v="7.8000000000000007"/>
    <n v="0"/>
  </r>
  <r>
    <n v="278"/>
    <n v="20240401"/>
    <n v="2.5"/>
    <n v="9.5"/>
    <n v="666"/>
    <n v="0.7"/>
    <m/>
    <n v="89"/>
    <x v="14"/>
    <x v="91"/>
    <x v="13"/>
    <x v="3"/>
    <n v="8.5"/>
    <n v="6.8000000000000007"/>
    <n v="0"/>
  </r>
  <r>
    <n v="278"/>
    <n v="20240402"/>
    <n v="3.8"/>
    <n v="9.4"/>
    <n v="675"/>
    <n v="0.4"/>
    <m/>
    <n v="86"/>
    <x v="14"/>
    <x v="92"/>
    <x v="13"/>
    <x v="3"/>
    <n v="8.6"/>
    <n v="6.88"/>
    <n v="0"/>
  </r>
  <r>
    <n v="278"/>
    <n v="20240403"/>
    <n v="3.2"/>
    <n v="10.6"/>
    <n v="514"/>
    <n v="7.4"/>
    <m/>
    <n v="91"/>
    <x v="14"/>
    <x v="93"/>
    <x v="13"/>
    <x v="3"/>
    <n v="7.4"/>
    <n v="5.9200000000000008"/>
    <n v="0"/>
  </r>
  <r>
    <n v="278"/>
    <n v="20240404"/>
    <n v="4.8"/>
    <n v="11.7"/>
    <n v="874"/>
    <n v="5.6"/>
    <m/>
    <n v="83"/>
    <x v="14"/>
    <x v="94"/>
    <x v="13"/>
    <x v="3"/>
    <n v="6.3000000000000007"/>
    <n v="5.0400000000000009"/>
    <n v="0"/>
  </r>
  <r>
    <n v="278"/>
    <n v="20240405"/>
    <n v="3.8"/>
    <n v="13.5"/>
    <n v="781"/>
    <n v="3.2"/>
    <m/>
    <n v="83"/>
    <x v="14"/>
    <x v="95"/>
    <x v="13"/>
    <x v="3"/>
    <n v="4.5"/>
    <n v="3.6"/>
    <n v="0"/>
  </r>
  <r>
    <n v="278"/>
    <n v="20240406"/>
    <n v="2.8"/>
    <n v="17.600000000000001"/>
    <n v="1448"/>
    <n v="0"/>
    <m/>
    <n v="68"/>
    <x v="14"/>
    <x v="96"/>
    <x v="13"/>
    <x v="3"/>
    <n v="0.39999999999999858"/>
    <n v="0.3199999999999989"/>
    <n v="0"/>
  </r>
  <r>
    <n v="278"/>
    <n v="20240407"/>
    <n v="4.4000000000000004"/>
    <n v="17.2"/>
    <n v="1727"/>
    <n v="3.9"/>
    <m/>
    <n v="61"/>
    <x v="14"/>
    <x v="97"/>
    <x v="13"/>
    <x v="3"/>
    <n v="0.80000000000000071"/>
    <n v="0.64000000000000057"/>
    <n v="0"/>
  </r>
  <r>
    <n v="278"/>
    <n v="20240408"/>
    <n v="2.2000000000000002"/>
    <n v="15"/>
    <n v="1071"/>
    <n v="1.4"/>
    <m/>
    <n v="86"/>
    <x v="14"/>
    <x v="98"/>
    <x v="14"/>
    <x v="3"/>
    <n v="3"/>
    <n v="2.4000000000000004"/>
    <n v="0"/>
  </r>
  <r>
    <n v="278"/>
    <n v="20240409"/>
    <n v="5.3"/>
    <n v="12.2"/>
    <n v="931"/>
    <n v="1.1000000000000001"/>
    <m/>
    <n v="76"/>
    <x v="14"/>
    <x v="99"/>
    <x v="14"/>
    <x v="3"/>
    <n v="5.8000000000000007"/>
    <n v="4.6400000000000006"/>
    <n v="0"/>
  </r>
  <r>
    <n v="278"/>
    <n v="20240410"/>
    <n v="3.4"/>
    <n v="11.1"/>
    <n v="1609"/>
    <n v="0.1"/>
    <m/>
    <n v="68"/>
    <x v="14"/>
    <x v="100"/>
    <x v="14"/>
    <x v="3"/>
    <n v="6.9"/>
    <n v="5.5200000000000005"/>
    <n v="0"/>
  </r>
  <r>
    <n v="278"/>
    <n v="20240411"/>
    <n v="3.5"/>
    <n v="12.8"/>
    <n v="464"/>
    <n v="0.8"/>
    <m/>
    <n v="84"/>
    <x v="14"/>
    <x v="101"/>
    <x v="14"/>
    <x v="3"/>
    <n v="5.1999999999999993"/>
    <n v="4.1599999999999993"/>
    <n v="0"/>
  </r>
  <r>
    <n v="278"/>
    <n v="20240412"/>
    <n v="4.5"/>
    <n v="16"/>
    <n v="1496"/>
    <n v="0"/>
    <m/>
    <n v="75"/>
    <x v="14"/>
    <x v="102"/>
    <x v="14"/>
    <x v="3"/>
    <n v="2"/>
    <n v="1.6"/>
    <n v="0"/>
  </r>
  <r>
    <n v="278"/>
    <n v="20240413"/>
    <n v="4.3"/>
    <n v="17.2"/>
    <n v="1688"/>
    <n v="0"/>
    <m/>
    <n v="69"/>
    <x v="14"/>
    <x v="103"/>
    <x v="14"/>
    <x v="3"/>
    <n v="0.80000000000000071"/>
    <n v="0.64000000000000057"/>
    <n v="0"/>
  </r>
  <r>
    <n v="278"/>
    <n v="20240414"/>
    <n v="2.8"/>
    <n v="11.1"/>
    <n v="1760"/>
    <n v="0"/>
    <m/>
    <n v="65"/>
    <x v="14"/>
    <x v="104"/>
    <x v="14"/>
    <x v="3"/>
    <n v="6.9"/>
    <n v="5.5200000000000005"/>
    <n v="0"/>
  </r>
  <r>
    <n v="278"/>
    <n v="20240415"/>
    <n v="4.5"/>
    <n v="7.1"/>
    <n v="798"/>
    <n v="11.4"/>
    <m/>
    <n v="84"/>
    <x v="14"/>
    <x v="105"/>
    <x v="15"/>
    <x v="3"/>
    <n v="10.9"/>
    <n v="8.7200000000000006"/>
    <n v="0"/>
  </r>
  <r>
    <n v="278"/>
    <n v="20240416"/>
    <n v="4"/>
    <n v="7.3"/>
    <n v="1175"/>
    <n v="14.1"/>
    <m/>
    <n v="84"/>
    <x v="14"/>
    <x v="106"/>
    <x v="15"/>
    <x v="3"/>
    <n v="10.7"/>
    <n v="8.56"/>
    <n v="0"/>
  </r>
  <r>
    <n v="278"/>
    <n v="20240417"/>
    <n v="2.2000000000000002"/>
    <n v="5.9"/>
    <n v="1331"/>
    <n v="5.4"/>
    <m/>
    <n v="87"/>
    <x v="14"/>
    <x v="107"/>
    <x v="15"/>
    <x v="3"/>
    <n v="12.1"/>
    <n v="9.68"/>
    <n v="0"/>
  </r>
  <r>
    <n v="278"/>
    <n v="20240418"/>
    <n v="2.7"/>
    <n v="6.9"/>
    <n v="1630"/>
    <n v="0.5"/>
    <m/>
    <n v="79"/>
    <x v="14"/>
    <x v="108"/>
    <x v="15"/>
    <x v="3"/>
    <n v="11.1"/>
    <n v="8.8800000000000008"/>
    <n v="0"/>
  </r>
  <r>
    <n v="278"/>
    <n v="20240419"/>
    <n v="4.3"/>
    <n v="7.7"/>
    <n v="1220"/>
    <n v="8.8000000000000007"/>
    <m/>
    <n v="86"/>
    <x v="14"/>
    <x v="109"/>
    <x v="15"/>
    <x v="3"/>
    <n v="10.3"/>
    <n v="8.24"/>
    <n v="0"/>
  </r>
  <r>
    <n v="278"/>
    <n v="20240420"/>
    <n v="3.5"/>
    <n v="6.7"/>
    <n v="1394"/>
    <n v="4.5999999999999996"/>
    <m/>
    <n v="83"/>
    <x v="14"/>
    <x v="110"/>
    <x v="15"/>
    <x v="3"/>
    <n v="11.3"/>
    <n v="9.0400000000000009"/>
    <n v="0"/>
  </r>
  <r>
    <n v="278"/>
    <n v="20240421"/>
    <n v="3"/>
    <n v="5.9"/>
    <n v="1719"/>
    <n v="0.4"/>
    <m/>
    <n v="77"/>
    <x v="14"/>
    <x v="111"/>
    <x v="15"/>
    <x v="3"/>
    <n v="12.1"/>
    <n v="9.68"/>
    <n v="0"/>
  </r>
  <r>
    <n v="278"/>
    <n v="20240422"/>
    <n v="2.2999999999999998"/>
    <n v="5.3"/>
    <n v="1604"/>
    <n v="0.1"/>
    <m/>
    <n v="69"/>
    <x v="14"/>
    <x v="112"/>
    <x v="16"/>
    <x v="3"/>
    <n v="12.7"/>
    <n v="10.16"/>
    <n v="0"/>
  </r>
  <r>
    <n v="278"/>
    <n v="20240423"/>
    <n v="2.2000000000000002"/>
    <n v="5.2"/>
    <n v="2037"/>
    <n v="1.2"/>
    <m/>
    <n v="74"/>
    <x v="14"/>
    <x v="113"/>
    <x v="16"/>
    <x v="3"/>
    <n v="12.8"/>
    <n v="10.240000000000002"/>
    <n v="0"/>
  </r>
  <r>
    <n v="278"/>
    <n v="20240424"/>
    <n v="3.4"/>
    <n v="6.3"/>
    <n v="1580"/>
    <n v="2.5"/>
    <m/>
    <n v="78"/>
    <x v="14"/>
    <x v="114"/>
    <x v="16"/>
    <x v="3"/>
    <n v="11.7"/>
    <n v="9.36"/>
    <n v="0"/>
  </r>
  <r>
    <n v="278"/>
    <n v="20240425"/>
    <n v="3.1"/>
    <n v="6.2"/>
    <n v="1208"/>
    <n v="3.9"/>
    <m/>
    <n v="79"/>
    <x v="14"/>
    <x v="115"/>
    <x v="16"/>
    <x v="3"/>
    <n v="11.8"/>
    <n v="9.4400000000000013"/>
    <n v="0"/>
  </r>
  <r>
    <n v="278"/>
    <n v="20240426"/>
    <n v="2"/>
    <n v="8.4"/>
    <n v="1624"/>
    <n v="1"/>
    <m/>
    <n v="78"/>
    <x v="14"/>
    <x v="116"/>
    <x v="16"/>
    <x v="3"/>
    <n v="9.6"/>
    <n v="7.68"/>
    <n v="0"/>
  </r>
  <r>
    <n v="278"/>
    <n v="20240427"/>
    <n v="2.5"/>
    <n v="12.3"/>
    <n v="1425"/>
    <n v="0.2"/>
    <m/>
    <n v="74"/>
    <x v="14"/>
    <x v="117"/>
    <x v="16"/>
    <x v="3"/>
    <n v="5.6999999999999993"/>
    <n v="4.5599999999999996"/>
    <n v="0"/>
  </r>
  <r>
    <n v="278"/>
    <n v="20240428"/>
    <n v="4.2"/>
    <n v="13.5"/>
    <n v="1596"/>
    <n v="0"/>
    <m/>
    <n v="64"/>
    <x v="14"/>
    <x v="118"/>
    <x v="16"/>
    <x v="3"/>
    <n v="4.5"/>
    <n v="3.6"/>
    <n v="0"/>
  </r>
  <r>
    <n v="278"/>
    <n v="20240429"/>
    <n v="2.2999999999999998"/>
    <n v="13.9"/>
    <n v="2251"/>
    <n v="0"/>
    <m/>
    <n v="66"/>
    <x v="14"/>
    <x v="119"/>
    <x v="17"/>
    <x v="3"/>
    <n v="4.0999999999999996"/>
    <n v="3.28"/>
    <n v="0"/>
  </r>
  <r>
    <n v="278"/>
    <n v="20240430"/>
    <n v="1.5"/>
    <n v="17.3"/>
    <n v="1868"/>
    <n v="0.3"/>
    <m/>
    <n v="70"/>
    <x v="14"/>
    <x v="120"/>
    <x v="17"/>
    <x v="3"/>
    <n v="0.69999999999999929"/>
    <n v="0.5599999999999995"/>
    <n v="0"/>
  </r>
  <r>
    <n v="278"/>
    <n v="20240501"/>
    <n v="2.5"/>
    <n v="19.8"/>
    <n v="2363"/>
    <n v="0"/>
    <m/>
    <n v="68"/>
    <x v="14"/>
    <x v="121"/>
    <x v="17"/>
    <x v="4"/>
    <n v="0"/>
    <n v="0"/>
    <n v="1.8000000000000007"/>
  </r>
  <r>
    <n v="278"/>
    <n v="20240502"/>
    <n v="3.7"/>
    <n v="19.5"/>
    <n v="2500"/>
    <n v="0"/>
    <m/>
    <n v="66"/>
    <x v="14"/>
    <x v="122"/>
    <x v="17"/>
    <x v="4"/>
    <n v="0"/>
    <n v="0"/>
    <n v="1.5"/>
  </r>
  <r>
    <n v="278"/>
    <n v="20240503"/>
    <n v="3.3"/>
    <n v="12"/>
    <n v="432"/>
    <n v="1.5"/>
    <m/>
    <n v="88"/>
    <x v="14"/>
    <x v="123"/>
    <x v="17"/>
    <x v="4"/>
    <n v="6"/>
    <n v="4.8000000000000007"/>
    <n v="0"/>
  </r>
  <r>
    <n v="278"/>
    <n v="20240504"/>
    <n v="2.2999999999999998"/>
    <n v="12.2"/>
    <n v="1632"/>
    <n v="6.6"/>
    <m/>
    <n v="77"/>
    <x v="14"/>
    <x v="124"/>
    <x v="17"/>
    <x v="4"/>
    <n v="5.8000000000000007"/>
    <n v="4.6400000000000006"/>
    <n v="0"/>
  </r>
  <r>
    <n v="278"/>
    <n v="20240505"/>
    <n v="2.8"/>
    <n v="12"/>
    <n v="1742"/>
    <n v="0.6"/>
    <m/>
    <n v="83"/>
    <x v="14"/>
    <x v="125"/>
    <x v="17"/>
    <x v="4"/>
    <n v="6"/>
    <n v="4.8000000000000007"/>
    <n v="0"/>
  </r>
  <r>
    <n v="278"/>
    <n v="20240506"/>
    <n v="2.1"/>
    <n v="13.6"/>
    <n v="2064"/>
    <n v="0"/>
    <m/>
    <n v="73"/>
    <x v="14"/>
    <x v="126"/>
    <x v="18"/>
    <x v="4"/>
    <n v="4.4000000000000004"/>
    <n v="3.5200000000000005"/>
    <n v="0"/>
  </r>
  <r>
    <n v="278"/>
    <n v="20240507"/>
    <n v="2.1"/>
    <n v="13.7"/>
    <n v="1749"/>
    <n v="0"/>
    <m/>
    <n v="73"/>
    <x v="14"/>
    <x v="127"/>
    <x v="18"/>
    <x v="4"/>
    <n v="4.3000000000000007"/>
    <n v="3.4400000000000008"/>
    <n v="0"/>
  </r>
  <r>
    <n v="278"/>
    <n v="20240508"/>
    <n v="1.5"/>
    <n v="13.4"/>
    <n v="1736"/>
    <n v="0"/>
    <m/>
    <n v="73"/>
    <x v="14"/>
    <x v="128"/>
    <x v="18"/>
    <x v="4"/>
    <n v="4.5999999999999996"/>
    <n v="3.6799999999999997"/>
    <n v="0"/>
  </r>
  <r>
    <n v="278"/>
    <n v="20240509"/>
    <n v="1.1000000000000001"/>
    <n v="13"/>
    <n v="2010"/>
    <n v="0"/>
    <m/>
    <n v="78"/>
    <x v="14"/>
    <x v="129"/>
    <x v="18"/>
    <x v="4"/>
    <n v="5"/>
    <n v="4"/>
    <n v="0"/>
  </r>
  <r>
    <n v="278"/>
    <n v="20240510"/>
    <n v="1.5"/>
    <n v="15"/>
    <n v="2515"/>
    <n v="0"/>
    <m/>
    <n v="74"/>
    <x v="14"/>
    <x v="130"/>
    <x v="18"/>
    <x v="4"/>
    <n v="3"/>
    <n v="2.4000000000000004"/>
    <n v="0"/>
  </r>
  <r>
    <n v="278"/>
    <n v="20240511"/>
    <n v="2.8"/>
    <n v="15.8"/>
    <n v="2424"/>
    <n v="0"/>
    <m/>
    <n v="68"/>
    <x v="14"/>
    <x v="131"/>
    <x v="18"/>
    <x v="4"/>
    <n v="2.1999999999999993"/>
    <n v="1.7599999999999996"/>
    <n v="0"/>
  </r>
  <r>
    <n v="278"/>
    <n v="20240512"/>
    <n v="4"/>
    <n v="18.3"/>
    <n v="2650"/>
    <n v="0"/>
    <m/>
    <n v="62"/>
    <x v="14"/>
    <x v="132"/>
    <x v="18"/>
    <x v="4"/>
    <n v="0"/>
    <n v="0"/>
    <n v="0.30000000000000071"/>
  </r>
  <r>
    <n v="278"/>
    <n v="20240513"/>
    <n v="2.5"/>
    <n v="19.8"/>
    <n v="2467"/>
    <n v="0.2"/>
    <m/>
    <n v="67"/>
    <x v="14"/>
    <x v="133"/>
    <x v="19"/>
    <x v="4"/>
    <n v="0"/>
    <n v="0"/>
    <n v="1.8000000000000007"/>
  </r>
  <r>
    <n v="278"/>
    <n v="20240514"/>
    <n v="3.7"/>
    <n v="20.9"/>
    <n v="2493"/>
    <n v="0"/>
    <m/>
    <n v="57"/>
    <x v="14"/>
    <x v="134"/>
    <x v="19"/>
    <x v="4"/>
    <n v="0"/>
    <n v="0"/>
    <n v="2.8999999999999986"/>
  </r>
  <r>
    <n v="278"/>
    <n v="20240515"/>
    <n v="2.6"/>
    <n v="18.7"/>
    <n v="2242"/>
    <n v="0"/>
    <m/>
    <n v="65"/>
    <x v="14"/>
    <x v="135"/>
    <x v="19"/>
    <x v="4"/>
    <n v="0"/>
    <n v="0"/>
    <n v="0.69999999999999929"/>
  </r>
  <r>
    <n v="278"/>
    <n v="20240516"/>
    <n v="2.4"/>
    <n v="16.7"/>
    <n v="1367"/>
    <n v="7.2"/>
    <m/>
    <n v="80"/>
    <x v="14"/>
    <x v="136"/>
    <x v="19"/>
    <x v="4"/>
    <n v="1.3000000000000007"/>
    <n v="1.0400000000000007"/>
    <n v="0"/>
  </r>
  <r>
    <n v="278"/>
    <n v="20240517"/>
    <n v="1.4"/>
    <n v="17.399999999999999"/>
    <n v="1530"/>
    <n v="0.1"/>
    <m/>
    <n v="81"/>
    <x v="14"/>
    <x v="137"/>
    <x v="19"/>
    <x v="4"/>
    <n v="0.60000000000000142"/>
    <n v="0.48000000000000115"/>
    <n v="0"/>
  </r>
  <r>
    <n v="278"/>
    <n v="20240518"/>
    <n v="1.6"/>
    <n v="17"/>
    <n v="1829"/>
    <n v="3.1"/>
    <m/>
    <n v="73"/>
    <x v="14"/>
    <x v="138"/>
    <x v="19"/>
    <x v="4"/>
    <n v="1"/>
    <n v="0.8"/>
    <n v="0"/>
  </r>
  <r>
    <n v="278"/>
    <n v="20240519"/>
    <n v="2"/>
    <n v="17.600000000000001"/>
    <n v="2267"/>
    <n v="0.2"/>
    <m/>
    <n v="69"/>
    <x v="14"/>
    <x v="139"/>
    <x v="19"/>
    <x v="4"/>
    <n v="0.39999999999999858"/>
    <n v="0.3199999999999989"/>
    <n v="0"/>
  </r>
  <r>
    <n v="278"/>
    <n v="20240520"/>
    <n v="1.3"/>
    <n v="15.4"/>
    <n v="1467"/>
    <n v="1.1000000000000001"/>
    <m/>
    <n v="85"/>
    <x v="14"/>
    <x v="140"/>
    <x v="20"/>
    <x v="4"/>
    <n v="2.5999999999999996"/>
    <n v="2.0799999999999996"/>
    <n v="0"/>
  </r>
  <r>
    <n v="278"/>
    <n v="20240521"/>
    <n v="3.1"/>
    <n v="18.2"/>
    <n v="2217"/>
    <n v="10.6"/>
    <m/>
    <n v="78"/>
    <x v="14"/>
    <x v="141"/>
    <x v="20"/>
    <x v="4"/>
    <n v="0"/>
    <n v="0"/>
    <n v="0.19999999999999929"/>
  </r>
  <r>
    <n v="278"/>
    <n v="20240522"/>
    <n v="2.9"/>
    <n v="15.8"/>
    <n v="1165"/>
    <n v="3.4"/>
    <m/>
    <n v="83"/>
    <x v="14"/>
    <x v="142"/>
    <x v="20"/>
    <x v="4"/>
    <n v="2.1999999999999993"/>
    <n v="1.7599999999999996"/>
    <n v="0"/>
  </r>
  <r>
    <n v="278"/>
    <n v="20240523"/>
    <n v="2.5"/>
    <n v="14.9"/>
    <n v="1594"/>
    <n v="0"/>
    <m/>
    <n v="80"/>
    <x v="14"/>
    <x v="143"/>
    <x v="20"/>
    <x v="4"/>
    <n v="3.0999999999999996"/>
    <n v="2.48"/>
    <n v="0"/>
  </r>
  <r>
    <n v="278"/>
    <n v="20240524"/>
    <n v="1.3"/>
    <n v="14.9"/>
    <n v="995"/>
    <n v="14.1"/>
    <m/>
    <n v="88"/>
    <x v="14"/>
    <x v="144"/>
    <x v="20"/>
    <x v="4"/>
    <n v="3.0999999999999996"/>
    <n v="2.48"/>
    <n v="0"/>
  </r>
  <r>
    <n v="278"/>
    <n v="20240525"/>
    <n v="2"/>
    <n v="15.8"/>
    <n v="1449"/>
    <n v="19.600000000000001"/>
    <m/>
    <n v="87"/>
    <x v="14"/>
    <x v="145"/>
    <x v="20"/>
    <x v="4"/>
    <n v="2.1999999999999993"/>
    <n v="1.7599999999999996"/>
    <n v="0"/>
  </r>
  <r>
    <n v="278"/>
    <n v="20240526"/>
    <n v="2.4"/>
    <n v="16.600000000000001"/>
    <n v="1968"/>
    <n v="0.3"/>
    <m/>
    <n v="78"/>
    <x v="14"/>
    <x v="146"/>
    <x v="20"/>
    <x v="4"/>
    <n v="1.3999999999999986"/>
    <n v="1.119999999999999"/>
    <n v="0"/>
  </r>
  <r>
    <n v="278"/>
    <n v="20240527"/>
    <n v="2.2999999999999998"/>
    <n v="15.1"/>
    <n v="1999"/>
    <n v="9.3000000000000007"/>
    <m/>
    <n v="78"/>
    <x v="14"/>
    <x v="147"/>
    <x v="21"/>
    <x v="4"/>
    <n v="2.9000000000000004"/>
    <n v="2.3200000000000003"/>
    <n v="0"/>
  </r>
  <r>
    <n v="278"/>
    <n v="20240528"/>
    <n v="2.9"/>
    <n v="14.4"/>
    <n v="2106"/>
    <n v="15.7"/>
    <m/>
    <n v="82"/>
    <x v="14"/>
    <x v="148"/>
    <x v="21"/>
    <x v="4"/>
    <n v="3.5999999999999996"/>
    <n v="2.88"/>
    <n v="0"/>
  </r>
  <r>
    <n v="278"/>
    <n v="20240529"/>
    <n v="3.1"/>
    <n v="14.4"/>
    <n v="1060"/>
    <n v="14.3"/>
    <m/>
    <n v="89"/>
    <x v="14"/>
    <x v="149"/>
    <x v="21"/>
    <x v="4"/>
    <n v="3.5999999999999996"/>
    <n v="2.88"/>
    <n v="0"/>
  </r>
  <r>
    <n v="278"/>
    <n v="20240530"/>
    <n v="1.6"/>
    <n v="14"/>
    <n v="1547"/>
    <n v="8.6999999999999993"/>
    <m/>
    <n v="87"/>
    <x v="14"/>
    <x v="150"/>
    <x v="21"/>
    <x v="4"/>
    <n v="4"/>
    <n v="3.2"/>
    <n v="0"/>
  </r>
  <r>
    <n v="278"/>
    <n v="20240531"/>
    <n v="2"/>
    <n v="15.4"/>
    <n v="1736"/>
    <n v="2.1"/>
    <m/>
    <n v="84"/>
    <x v="14"/>
    <x v="151"/>
    <x v="21"/>
    <x v="4"/>
    <n v="2.5999999999999996"/>
    <n v="2.0799999999999996"/>
    <n v="0"/>
  </r>
  <r>
    <n v="278"/>
    <n v="20240601"/>
    <n v="3"/>
    <n v="16.3"/>
    <n v="897"/>
    <n v="0"/>
    <m/>
    <n v="89"/>
    <x v="14"/>
    <x v="152"/>
    <x v="21"/>
    <x v="5"/>
    <n v="1.6999999999999993"/>
    <n v="1.3599999999999994"/>
    <n v="0"/>
  </r>
  <r>
    <n v="278"/>
    <n v="20240602"/>
    <n v="3.2"/>
    <n v="14.2"/>
    <n v="1666"/>
    <n v="0"/>
    <m/>
    <n v="74"/>
    <x v="14"/>
    <x v="153"/>
    <x v="21"/>
    <x v="5"/>
    <n v="3.8000000000000007"/>
    <n v="3.0400000000000009"/>
    <n v="0"/>
  </r>
  <r>
    <n v="278"/>
    <n v="20240603"/>
    <n v="1.8"/>
    <n v="14.3"/>
    <n v="1205"/>
    <n v="0"/>
    <m/>
    <n v="77"/>
    <x v="14"/>
    <x v="154"/>
    <x v="22"/>
    <x v="5"/>
    <n v="3.6999999999999993"/>
    <n v="2.9599999999999995"/>
    <n v="0"/>
  </r>
  <r>
    <n v="278"/>
    <n v="20240604"/>
    <n v="2.6"/>
    <n v="16.600000000000001"/>
    <n v="1405"/>
    <n v="4"/>
    <m/>
    <n v="79"/>
    <x v="14"/>
    <x v="155"/>
    <x v="22"/>
    <x v="5"/>
    <n v="1.3999999999999986"/>
    <n v="1.119999999999999"/>
    <n v="0"/>
  </r>
  <r>
    <n v="278"/>
    <n v="20240605"/>
    <n v="3.2"/>
    <n v="12.6"/>
    <n v="2516"/>
    <n v="2.9"/>
    <m/>
    <n v="73"/>
    <x v="14"/>
    <x v="156"/>
    <x v="22"/>
    <x v="5"/>
    <n v="5.4"/>
    <n v="4.32"/>
    <n v="0"/>
  </r>
  <r>
    <n v="278"/>
    <n v="20240606"/>
    <n v="1.9"/>
    <n v="12.6"/>
    <n v="1963"/>
    <n v="0"/>
    <m/>
    <n v="67"/>
    <x v="14"/>
    <x v="157"/>
    <x v="22"/>
    <x v="5"/>
    <n v="5.4"/>
    <n v="4.32"/>
    <n v="0"/>
  </r>
  <r>
    <n v="278"/>
    <n v="20240607"/>
    <n v="2.2999999999999998"/>
    <n v="13.6"/>
    <n v="2110"/>
    <n v="0.1"/>
    <m/>
    <n v="71"/>
    <x v="14"/>
    <x v="158"/>
    <x v="22"/>
    <x v="5"/>
    <n v="4.4000000000000004"/>
    <n v="3.5200000000000005"/>
    <n v="0"/>
  </r>
  <r>
    <n v="278"/>
    <n v="20240608"/>
    <n v="3.3"/>
    <n v="13.4"/>
    <n v="1519"/>
    <n v="0.3"/>
    <m/>
    <n v="76"/>
    <x v="14"/>
    <x v="159"/>
    <x v="22"/>
    <x v="5"/>
    <n v="4.5999999999999996"/>
    <n v="3.6799999999999997"/>
    <n v="0"/>
  </r>
  <r>
    <n v="278"/>
    <n v="20240609"/>
    <n v="3.8"/>
    <n v="13.1"/>
    <n v="2284"/>
    <n v="0"/>
    <m/>
    <n v="71"/>
    <x v="14"/>
    <x v="160"/>
    <x v="22"/>
    <x v="5"/>
    <n v="4.9000000000000004"/>
    <n v="3.9200000000000004"/>
    <n v="0"/>
  </r>
  <r>
    <n v="278"/>
    <n v="20240610"/>
    <n v="3"/>
    <n v="11.5"/>
    <n v="824"/>
    <n v="13.6"/>
    <m/>
    <n v="88"/>
    <x v="14"/>
    <x v="161"/>
    <x v="23"/>
    <x v="5"/>
    <n v="6.5"/>
    <n v="5.2"/>
    <n v="0"/>
  </r>
  <r>
    <n v="278"/>
    <n v="20240611"/>
    <n v="3.8"/>
    <n v="12"/>
    <n v="2139"/>
    <n v="6.1"/>
    <m/>
    <n v="79"/>
    <x v="14"/>
    <x v="162"/>
    <x v="23"/>
    <x v="5"/>
    <n v="6"/>
    <n v="4.8000000000000007"/>
    <n v="0"/>
  </r>
  <r>
    <n v="278"/>
    <n v="20240612"/>
    <n v="3"/>
    <n v="11.3"/>
    <n v="1919"/>
    <n v="2.5"/>
    <m/>
    <n v="81"/>
    <x v="14"/>
    <x v="163"/>
    <x v="23"/>
    <x v="5"/>
    <n v="6.6999999999999993"/>
    <n v="5.3599999999999994"/>
    <n v="0"/>
  </r>
  <r>
    <n v="278"/>
    <n v="20240613"/>
    <n v="2.2999999999999998"/>
    <n v="14.2"/>
    <n v="1955"/>
    <n v="0"/>
    <m/>
    <n v="70"/>
    <x v="14"/>
    <x v="164"/>
    <x v="23"/>
    <x v="5"/>
    <n v="3.8000000000000007"/>
    <n v="3.0400000000000009"/>
    <n v="0"/>
  </r>
  <r>
    <n v="278"/>
    <n v="20240614"/>
    <n v="2.5"/>
    <n v="15"/>
    <n v="892"/>
    <n v="5.9"/>
    <m/>
    <n v="80"/>
    <x v="14"/>
    <x v="165"/>
    <x v="23"/>
    <x v="5"/>
    <n v="3"/>
    <n v="2.4000000000000004"/>
    <n v="0"/>
  </r>
  <r>
    <n v="278"/>
    <n v="20240615"/>
    <n v="4.4000000000000004"/>
    <n v="14.8"/>
    <n v="1492"/>
    <n v="3.4"/>
    <m/>
    <n v="75"/>
    <x v="14"/>
    <x v="166"/>
    <x v="23"/>
    <x v="5"/>
    <n v="3.1999999999999993"/>
    <n v="2.5599999999999996"/>
    <n v="0"/>
  </r>
  <r>
    <n v="278"/>
    <n v="20240616"/>
    <n v="3.1"/>
    <n v="14.6"/>
    <n v="1503"/>
    <n v="5"/>
    <m/>
    <n v="85"/>
    <x v="14"/>
    <x v="167"/>
    <x v="23"/>
    <x v="5"/>
    <n v="3.4000000000000004"/>
    <n v="2.7200000000000006"/>
    <n v="0"/>
  </r>
  <r>
    <n v="278"/>
    <n v="20240617"/>
    <n v="2.5"/>
    <n v="16.5"/>
    <n v="2272"/>
    <n v="0"/>
    <m/>
    <n v="74"/>
    <x v="14"/>
    <x v="168"/>
    <x v="24"/>
    <x v="5"/>
    <n v="1.5"/>
    <n v="1.2000000000000002"/>
    <n v="0"/>
  </r>
  <r>
    <n v="278"/>
    <n v="20240618"/>
    <n v="1"/>
    <n v="15.4"/>
    <n v="661"/>
    <n v="7.4"/>
    <m/>
    <n v="90"/>
    <x v="14"/>
    <x v="169"/>
    <x v="24"/>
    <x v="5"/>
    <n v="2.5999999999999996"/>
    <n v="2.0799999999999996"/>
    <n v="0"/>
  </r>
  <r>
    <n v="278"/>
    <n v="20240619"/>
    <n v="2.1"/>
    <n v="15.5"/>
    <n v="2405"/>
    <n v="-0.1"/>
    <m/>
    <n v="77"/>
    <x v="14"/>
    <x v="170"/>
    <x v="24"/>
    <x v="5"/>
    <n v="2.5"/>
    <n v="2"/>
    <n v="0"/>
  </r>
  <r>
    <n v="278"/>
    <n v="20240620"/>
    <n v="2"/>
    <n v="16.2"/>
    <n v="2006"/>
    <n v="0.1"/>
    <m/>
    <n v="77"/>
    <x v="14"/>
    <x v="171"/>
    <x v="24"/>
    <x v="5"/>
    <n v="1.8000000000000007"/>
    <n v="1.4400000000000006"/>
    <n v="0"/>
  </r>
  <r>
    <n v="278"/>
    <n v="20240621"/>
    <n v="2"/>
    <n v="16.399999999999999"/>
    <n v="791"/>
    <n v="1.6"/>
    <m/>
    <n v="87"/>
    <x v="14"/>
    <x v="172"/>
    <x v="24"/>
    <x v="5"/>
    <n v="1.6000000000000014"/>
    <n v="1.2800000000000011"/>
    <n v="0"/>
  </r>
  <r>
    <n v="278"/>
    <n v="20240622"/>
    <n v="3.2"/>
    <n v="16.899999999999999"/>
    <n v="2200"/>
    <n v="0"/>
    <m/>
    <n v="76"/>
    <x v="14"/>
    <x v="173"/>
    <x v="24"/>
    <x v="5"/>
    <n v="1.1000000000000014"/>
    <n v="0.88000000000000123"/>
    <n v="0"/>
  </r>
  <r>
    <n v="278"/>
    <n v="20240623"/>
    <n v="1.7"/>
    <n v="18.399999999999999"/>
    <n v="2408"/>
    <n v="0"/>
    <m/>
    <n v="72"/>
    <x v="14"/>
    <x v="174"/>
    <x v="24"/>
    <x v="5"/>
    <n v="0"/>
    <n v="0"/>
    <n v="0.39999999999999858"/>
  </r>
  <r>
    <n v="278"/>
    <n v="20240624"/>
    <n v="1.5"/>
    <n v="19.5"/>
    <n v="2923"/>
    <n v="0"/>
    <m/>
    <n v="68"/>
    <x v="14"/>
    <x v="175"/>
    <x v="25"/>
    <x v="5"/>
    <n v="0"/>
    <n v="0"/>
    <n v="1.5"/>
  </r>
  <r>
    <n v="278"/>
    <n v="20240625"/>
    <n v="2.2000000000000002"/>
    <n v="21.9"/>
    <n v="2911"/>
    <n v="0"/>
    <m/>
    <n v="67"/>
    <x v="14"/>
    <x v="176"/>
    <x v="25"/>
    <x v="5"/>
    <n v="0"/>
    <n v="0"/>
    <n v="3.8999999999999986"/>
  </r>
  <r>
    <n v="278"/>
    <n v="20240626"/>
    <n v="2"/>
    <n v="23.3"/>
    <n v="2941"/>
    <n v="0"/>
    <m/>
    <n v="67"/>
    <x v="14"/>
    <x v="177"/>
    <x v="25"/>
    <x v="5"/>
    <n v="0"/>
    <n v="0"/>
    <n v="5.3000000000000007"/>
  </r>
  <r>
    <n v="278"/>
    <n v="20240627"/>
    <n v="2.5"/>
    <n v="24"/>
    <n v="2709"/>
    <n v="0"/>
    <m/>
    <n v="65"/>
    <x v="14"/>
    <x v="178"/>
    <x v="25"/>
    <x v="5"/>
    <n v="0"/>
    <n v="0"/>
    <n v="6"/>
  </r>
  <r>
    <n v="278"/>
    <n v="20240628"/>
    <n v="3.8"/>
    <n v="18"/>
    <n v="2491"/>
    <n v="0"/>
    <m/>
    <n v="65"/>
    <x v="14"/>
    <x v="179"/>
    <x v="25"/>
    <x v="5"/>
    <n v="0"/>
    <n v="0"/>
    <n v="0"/>
  </r>
  <r>
    <n v="278"/>
    <n v="20240629"/>
    <n v="1.5"/>
    <n v="19.100000000000001"/>
    <n v="2751"/>
    <n v="0.6"/>
    <m/>
    <n v="69"/>
    <x v="14"/>
    <x v="180"/>
    <x v="25"/>
    <x v="5"/>
    <n v="0"/>
    <n v="0"/>
    <n v="1.1000000000000014"/>
  </r>
  <r>
    <n v="278"/>
    <n v="20240630"/>
    <n v="2.8"/>
    <n v="18.2"/>
    <n v="1868"/>
    <n v="3.1"/>
    <m/>
    <n v="75"/>
    <x v="14"/>
    <x v="181"/>
    <x v="25"/>
    <x v="5"/>
    <n v="0"/>
    <n v="0"/>
    <n v="0.19999999999999929"/>
  </r>
  <r>
    <n v="278"/>
    <n v="20240701"/>
    <n v="2.7"/>
    <n v="15.5"/>
    <n v="1315"/>
    <n v="8.6"/>
    <m/>
    <n v="82"/>
    <x v="14"/>
    <x v="182"/>
    <x v="26"/>
    <x v="6"/>
    <n v="2.5"/>
    <n v="2"/>
    <n v="0"/>
  </r>
  <r>
    <n v="278"/>
    <n v="20240702"/>
    <n v="2.7"/>
    <n v="14.5"/>
    <n v="1048"/>
    <n v="6.3"/>
    <m/>
    <n v="83"/>
    <x v="14"/>
    <x v="183"/>
    <x v="26"/>
    <x v="6"/>
    <n v="3.5"/>
    <n v="2.8000000000000003"/>
    <n v="0"/>
  </r>
  <r>
    <n v="278"/>
    <n v="20240703"/>
    <n v="2.5"/>
    <n v="13.9"/>
    <n v="1246"/>
    <n v="6.2"/>
    <m/>
    <n v="82"/>
    <x v="14"/>
    <x v="184"/>
    <x v="26"/>
    <x v="6"/>
    <n v="4.0999999999999996"/>
    <n v="3.28"/>
    <n v="0"/>
  </r>
  <r>
    <n v="278"/>
    <n v="20240704"/>
    <n v="4.7"/>
    <n v="15.7"/>
    <n v="2638"/>
    <n v="3"/>
    <m/>
    <n v="68"/>
    <x v="14"/>
    <x v="185"/>
    <x v="26"/>
    <x v="6"/>
    <n v="2.3000000000000007"/>
    <n v="1.8400000000000007"/>
    <n v="0"/>
  </r>
  <r>
    <n v="278"/>
    <n v="20240705"/>
    <n v="3.5"/>
    <n v="15.5"/>
    <n v="764"/>
    <n v="0.4"/>
    <m/>
    <n v="82"/>
    <x v="14"/>
    <x v="186"/>
    <x v="26"/>
    <x v="6"/>
    <n v="2.5"/>
    <n v="2"/>
    <n v="0"/>
  </r>
  <r>
    <n v="278"/>
    <n v="20240706"/>
    <n v="5.0999999999999996"/>
    <n v="16.8"/>
    <n v="1682"/>
    <n v="0.4"/>
    <m/>
    <n v="73"/>
    <x v="14"/>
    <x v="187"/>
    <x v="26"/>
    <x v="6"/>
    <n v="1.1999999999999993"/>
    <n v="0.95999999999999952"/>
    <n v="0"/>
  </r>
  <r>
    <n v="278"/>
    <n v="20240707"/>
    <n v="3.4"/>
    <n v="14.6"/>
    <n v="1478"/>
    <n v="5.0999999999999996"/>
    <m/>
    <n v="79"/>
    <x v="14"/>
    <x v="188"/>
    <x v="26"/>
    <x v="6"/>
    <n v="3.4000000000000004"/>
    <n v="2.7200000000000006"/>
    <n v="0"/>
  </r>
  <r>
    <n v="278"/>
    <n v="20240708"/>
    <n v="2.1"/>
    <n v="17.399999999999999"/>
    <n v="2349"/>
    <n v="0"/>
    <m/>
    <n v="74"/>
    <x v="14"/>
    <x v="189"/>
    <x v="27"/>
    <x v="6"/>
    <n v="0.60000000000000142"/>
    <n v="0.48000000000000115"/>
    <n v="0"/>
  </r>
  <r>
    <n v="278"/>
    <n v="20240709"/>
    <n v="2.7"/>
    <n v="21.4"/>
    <n v="2125"/>
    <n v="34.6"/>
    <m/>
    <n v="72"/>
    <x v="14"/>
    <x v="190"/>
    <x v="27"/>
    <x v="6"/>
    <n v="0"/>
    <n v="0"/>
    <n v="3.3999999999999986"/>
  </r>
  <r>
    <n v="278"/>
    <n v="20240710"/>
    <n v="2.2999999999999998"/>
    <n v="19.3"/>
    <n v="1764"/>
    <n v="8.8000000000000007"/>
    <m/>
    <n v="84"/>
    <x v="14"/>
    <x v="191"/>
    <x v="27"/>
    <x v="6"/>
    <n v="0"/>
    <n v="0"/>
    <n v="1.3000000000000007"/>
  </r>
  <r>
    <n v="278"/>
    <n v="20240711"/>
    <n v="2.2999999999999998"/>
    <n v="17.399999999999999"/>
    <n v="2305"/>
    <n v="0"/>
    <m/>
    <n v="79"/>
    <x v="14"/>
    <x v="192"/>
    <x v="27"/>
    <x v="6"/>
    <n v="0.60000000000000142"/>
    <n v="0.48000000000000115"/>
    <n v="0"/>
  </r>
  <r>
    <n v="278"/>
    <n v="20240712"/>
    <n v="3"/>
    <n v="14.3"/>
    <n v="481"/>
    <n v="27.4"/>
    <m/>
    <n v="93"/>
    <x v="14"/>
    <x v="193"/>
    <x v="27"/>
    <x v="6"/>
    <n v="3.6999999999999993"/>
    <n v="2.9599999999999995"/>
    <n v="0"/>
  </r>
  <r>
    <n v="278"/>
    <n v="20240713"/>
    <n v="3.8"/>
    <n v="14.9"/>
    <n v="1189"/>
    <n v="5"/>
    <m/>
    <n v="86"/>
    <x v="14"/>
    <x v="194"/>
    <x v="27"/>
    <x v="6"/>
    <n v="3.0999999999999996"/>
    <n v="2.48"/>
    <n v="0"/>
  </r>
  <r>
    <n v="278"/>
    <n v="20240714"/>
    <n v="3.4"/>
    <n v="16.600000000000001"/>
    <n v="2006"/>
    <n v="0"/>
    <m/>
    <n v="72"/>
    <x v="14"/>
    <x v="195"/>
    <x v="27"/>
    <x v="6"/>
    <n v="1.3999999999999986"/>
    <n v="1.119999999999999"/>
    <n v="0"/>
  </r>
  <r>
    <n v="278"/>
    <n v="20240715"/>
    <n v="1.8"/>
    <n v="19.399999999999999"/>
    <n v="2540"/>
    <n v="0.2"/>
    <m/>
    <n v="70"/>
    <x v="14"/>
    <x v="196"/>
    <x v="28"/>
    <x v="6"/>
    <n v="0"/>
    <n v="0"/>
    <n v="1.3999999999999986"/>
  </r>
  <r>
    <n v="278"/>
    <n v="20240716"/>
    <n v="3.8"/>
    <n v="18.100000000000001"/>
    <n v="1617"/>
    <n v="8.6"/>
    <m/>
    <n v="81"/>
    <x v="14"/>
    <x v="197"/>
    <x v="28"/>
    <x v="6"/>
    <n v="0"/>
    <n v="0"/>
    <n v="0.10000000000000142"/>
  </r>
  <r>
    <n v="278"/>
    <n v="20240717"/>
    <n v="2.7"/>
    <n v="18"/>
    <n v="2046"/>
    <n v="0.2"/>
    <m/>
    <n v="81"/>
    <x v="14"/>
    <x v="198"/>
    <x v="28"/>
    <x v="6"/>
    <n v="0"/>
    <n v="0"/>
    <n v="0"/>
  </r>
  <r>
    <n v="278"/>
    <n v="20240718"/>
    <n v="0.9"/>
    <n v="19.399999999999999"/>
    <n v="2397"/>
    <n v="0"/>
    <m/>
    <n v="79"/>
    <x v="14"/>
    <x v="199"/>
    <x v="28"/>
    <x v="6"/>
    <n v="0"/>
    <n v="0"/>
    <n v="1.3999999999999986"/>
  </r>
  <r>
    <n v="278"/>
    <n v="20240719"/>
    <n v="1.5"/>
    <n v="21.4"/>
    <n v="1791"/>
    <n v="0"/>
    <m/>
    <n v="76"/>
    <x v="14"/>
    <x v="200"/>
    <x v="28"/>
    <x v="6"/>
    <n v="0"/>
    <n v="0"/>
    <n v="3.3999999999999986"/>
  </r>
  <r>
    <n v="278"/>
    <n v="20240720"/>
    <n v="1.3"/>
    <n v="23.5"/>
    <n v="2604"/>
    <n v="0"/>
    <m/>
    <n v="71"/>
    <x v="14"/>
    <x v="201"/>
    <x v="28"/>
    <x v="6"/>
    <n v="0"/>
    <n v="0"/>
    <n v="5.5"/>
  </r>
  <r>
    <n v="278"/>
    <n v="20240721"/>
    <n v="2.2000000000000002"/>
    <n v="20.7"/>
    <n v="1471"/>
    <n v="8"/>
    <m/>
    <n v="86"/>
    <x v="14"/>
    <x v="202"/>
    <x v="28"/>
    <x v="6"/>
    <n v="0"/>
    <n v="0"/>
    <n v="2.6999999999999993"/>
  </r>
  <r>
    <n v="278"/>
    <n v="20240722"/>
    <n v="2.5"/>
    <n v="19.3"/>
    <n v="2168"/>
    <n v="0"/>
    <m/>
    <n v="74"/>
    <x v="14"/>
    <x v="203"/>
    <x v="29"/>
    <x v="6"/>
    <n v="0"/>
    <n v="0"/>
    <n v="1.3000000000000007"/>
  </r>
  <r>
    <n v="278"/>
    <n v="20240723"/>
    <n v="2.7"/>
    <n v="19.399999999999999"/>
    <n v="1613"/>
    <n v="9.1999999999999993"/>
    <m/>
    <n v="80"/>
    <x v="14"/>
    <x v="204"/>
    <x v="29"/>
    <x v="6"/>
    <n v="0"/>
    <n v="0"/>
    <n v="1.3999999999999986"/>
  </r>
  <r>
    <n v="278"/>
    <n v="20240724"/>
    <n v="1.9"/>
    <n v="17.2"/>
    <n v="2472"/>
    <n v="0"/>
    <m/>
    <n v="75"/>
    <x v="14"/>
    <x v="205"/>
    <x v="29"/>
    <x v="6"/>
    <n v="0.80000000000000071"/>
    <n v="0.64000000000000057"/>
    <n v="0"/>
  </r>
  <r>
    <n v="278"/>
    <n v="20240725"/>
    <n v="1.7"/>
    <n v="18.2"/>
    <n v="1276"/>
    <n v="4.2"/>
    <m/>
    <n v="81"/>
    <x v="14"/>
    <x v="206"/>
    <x v="29"/>
    <x v="6"/>
    <n v="0"/>
    <n v="0"/>
    <n v="0.19999999999999929"/>
  </r>
  <r>
    <n v="278"/>
    <n v="20240726"/>
    <n v="2.2999999999999998"/>
    <n v="18.899999999999999"/>
    <n v="1875"/>
    <n v="3.7"/>
    <m/>
    <n v="83"/>
    <x v="14"/>
    <x v="207"/>
    <x v="29"/>
    <x v="6"/>
    <n v="0"/>
    <n v="0"/>
    <n v="0.89999999999999858"/>
  </r>
  <r>
    <n v="278"/>
    <n v="20240727"/>
    <n v="1.2"/>
    <n v="18.399999999999999"/>
    <n v="2044"/>
    <n v="8.3000000000000007"/>
    <m/>
    <n v="77"/>
    <x v="14"/>
    <x v="208"/>
    <x v="29"/>
    <x v="6"/>
    <n v="0"/>
    <n v="0"/>
    <n v="0.39999999999999858"/>
  </r>
  <r>
    <n v="278"/>
    <n v="20240728"/>
    <n v="1.8"/>
    <n v="18.100000000000001"/>
    <n v="2260"/>
    <n v="0"/>
    <m/>
    <n v="78"/>
    <x v="14"/>
    <x v="209"/>
    <x v="29"/>
    <x v="6"/>
    <n v="0"/>
    <n v="0"/>
    <n v="0.10000000000000142"/>
  </r>
  <r>
    <n v="278"/>
    <n v="20240729"/>
    <n v="1.3"/>
    <n v="18.600000000000001"/>
    <n v="2712"/>
    <n v="0"/>
    <m/>
    <n v="75"/>
    <x v="14"/>
    <x v="210"/>
    <x v="30"/>
    <x v="6"/>
    <n v="0"/>
    <n v="0"/>
    <n v="0.60000000000000142"/>
  </r>
  <r>
    <n v="278"/>
    <n v="20240730"/>
    <n v="1.2"/>
    <n v="22"/>
    <n v="2524"/>
    <n v="0"/>
    <m/>
    <n v="66"/>
    <x v="14"/>
    <x v="211"/>
    <x v="30"/>
    <x v="6"/>
    <n v="0"/>
    <n v="0"/>
    <n v="4"/>
  </r>
  <r>
    <n v="278"/>
    <n v="20240731"/>
    <n v="1.8"/>
    <n v="20.7"/>
    <n v="2266"/>
    <n v="0"/>
    <m/>
    <n v="69"/>
    <x v="14"/>
    <x v="212"/>
    <x v="30"/>
    <x v="6"/>
    <n v="0"/>
    <n v="0"/>
    <n v="2.6999999999999993"/>
  </r>
  <r>
    <n v="278"/>
    <n v="20240801"/>
    <n v="2"/>
    <n v="18.2"/>
    <n v="1182"/>
    <n v="0"/>
    <m/>
    <n v="78"/>
    <x v="14"/>
    <x v="213"/>
    <x v="30"/>
    <x v="7"/>
    <n v="0"/>
    <n v="0"/>
    <n v="0.19999999999999929"/>
  </r>
  <r>
    <n v="278"/>
    <n v="20240802"/>
    <n v="0.7"/>
    <n v="18.399999999999999"/>
    <n v="2383"/>
    <n v="0"/>
    <m/>
    <n v="77"/>
    <x v="14"/>
    <x v="214"/>
    <x v="30"/>
    <x v="7"/>
    <n v="0"/>
    <n v="0"/>
    <n v="0.39999999999999858"/>
  </r>
  <r>
    <n v="278"/>
    <n v="20240803"/>
    <n v="2.1"/>
    <n v="19.600000000000001"/>
    <n v="1340"/>
    <n v="0.6"/>
    <m/>
    <n v="84"/>
    <x v="14"/>
    <x v="215"/>
    <x v="30"/>
    <x v="7"/>
    <n v="0"/>
    <n v="0"/>
    <n v="1.6000000000000014"/>
  </r>
  <r>
    <n v="278"/>
    <n v="20240804"/>
    <n v="2.1"/>
    <n v="17.600000000000001"/>
    <n v="1603"/>
    <n v="0"/>
    <m/>
    <n v="74"/>
    <x v="14"/>
    <x v="216"/>
    <x v="30"/>
    <x v="7"/>
    <n v="0.39999999999999858"/>
    <n v="0.3199999999999989"/>
    <n v="0"/>
  </r>
  <r>
    <n v="278"/>
    <n v="20240805"/>
    <n v="1.4"/>
    <n v="19.2"/>
    <n v="2096"/>
    <n v="0"/>
    <m/>
    <n v="74"/>
    <x v="14"/>
    <x v="217"/>
    <x v="31"/>
    <x v="7"/>
    <n v="0"/>
    <n v="0"/>
    <n v="1.1999999999999993"/>
  </r>
  <r>
    <n v="278"/>
    <n v="20240806"/>
    <n v="1.3"/>
    <n v="21.3"/>
    <n v="2468"/>
    <n v="0"/>
    <m/>
    <n v="71"/>
    <x v="14"/>
    <x v="218"/>
    <x v="31"/>
    <x v="7"/>
    <n v="0"/>
    <n v="0"/>
    <n v="3.3000000000000007"/>
  </r>
  <r>
    <n v="278"/>
    <n v="20240807"/>
    <n v="1.8"/>
    <n v="18.2"/>
    <n v="1220"/>
    <n v="1.5"/>
    <m/>
    <n v="82"/>
    <x v="14"/>
    <x v="219"/>
    <x v="31"/>
    <x v="7"/>
    <n v="0"/>
    <n v="0"/>
    <n v="0.19999999999999929"/>
  </r>
  <r>
    <n v="278"/>
    <n v="20240808"/>
    <n v="2.2999999999999998"/>
    <n v="19.8"/>
    <n v="1925"/>
    <n v="0"/>
    <m/>
    <n v="69"/>
    <x v="14"/>
    <x v="220"/>
    <x v="31"/>
    <x v="7"/>
    <n v="0"/>
    <n v="0"/>
    <n v="1.8000000000000007"/>
  </r>
  <r>
    <n v="278"/>
    <n v="20240809"/>
    <n v="3.6"/>
    <n v="19.399999999999999"/>
    <n v="1233"/>
    <n v="-0.1"/>
    <m/>
    <n v="80"/>
    <x v="14"/>
    <x v="221"/>
    <x v="31"/>
    <x v="7"/>
    <n v="0"/>
    <n v="0"/>
    <n v="1.3999999999999986"/>
  </r>
  <r>
    <n v="278"/>
    <n v="20240810"/>
    <n v="2.6"/>
    <n v="19.600000000000001"/>
    <n v="1882"/>
    <n v="0"/>
    <m/>
    <n v="73"/>
    <x v="14"/>
    <x v="222"/>
    <x v="31"/>
    <x v="7"/>
    <n v="0"/>
    <n v="0"/>
    <n v="1.6000000000000014"/>
  </r>
  <r>
    <n v="278"/>
    <n v="20240811"/>
    <n v="1.3"/>
    <n v="21.1"/>
    <n v="2153"/>
    <n v="0"/>
    <m/>
    <n v="70"/>
    <x v="14"/>
    <x v="223"/>
    <x v="31"/>
    <x v="7"/>
    <n v="0"/>
    <n v="0"/>
    <n v="3.1000000000000014"/>
  </r>
  <r>
    <n v="278"/>
    <n v="20240812"/>
    <n v="3"/>
    <n v="21.7"/>
    <n v="2407"/>
    <n v="0"/>
    <m/>
    <n v="73"/>
    <x v="14"/>
    <x v="224"/>
    <x v="32"/>
    <x v="7"/>
    <n v="0"/>
    <n v="0"/>
    <n v="3.6999999999999993"/>
  </r>
  <r>
    <n v="278"/>
    <n v="20240813"/>
    <n v="2"/>
    <n v="24.7"/>
    <n v="2089"/>
    <n v="0.9"/>
    <m/>
    <n v="78"/>
    <x v="14"/>
    <x v="225"/>
    <x v="32"/>
    <x v="7"/>
    <n v="0"/>
    <n v="0"/>
    <n v="6.6999999999999993"/>
  </r>
  <r>
    <n v="278"/>
    <n v="20240814"/>
    <n v="1.4"/>
    <n v="21"/>
    <n v="1121"/>
    <n v="22.1"/>
    <m/>
    <n v="88"/>
    <x v="14"/>
    <x v="226"/>
    <x v="32"/>
    <x v="7"/>
    <n v="0"/>
    <n v="0"/>
    <n v="3"/>
  </r>
  <r>
    <n v="278"/>
    <n v="20240815"/>
    <n v="2.5"/>
    <n v="21.1"/>
    <n v="1751"/>
    <n v="0"/>
    <m/>
    <n v="79"/>
    <x v="14"/>
    <x v="227"/>
    <x v="32"/>
    <x v="7"/>
    <n v="0"/>
    <n v="0"/>
    <n v="3.1000000000000014"/>
  </r>
  <r>
    <n v="278"/>
    <n v="20240816"/>
    <n v="2"/>
    <n v="19.2"/>
    <n v="630"/>
    <n v="7.4"/>
    <m/>
    <n v="90"/>
    <x v="14"/>
    <x v="228"/>
    <x v="32"/>
    <x v="7"/>
    <n v="0"/>
    <n v="0"/>
    <n v="1.1999999999999993"/>
  </r>
  <r>
    <n v="278"/>
    <n v="20240817"/>
    <n v="1.2"/>
    <n v="18.399999999999999"/>
    <n v="2214"/>
    <n v="0"/>
    <m/>
    <n v="76"/>
    <x v="14"/>
    <x v="229"/>
    <x v="32"/>
    <x v="7"/>
    <n v="0"/>
    <n v="0"/>
    <n v="0.39999999999999858"/>
  </r>
  <r>
    <n v="278"/>
    <n v="20240818"/>
    <n v="1.5"/>
    <n v="17.899999999999999"/>
    <n v="1688"/>
    <n v="0"/>
    <m/>
    <n v="77"/>
    <x v="14"/>
    <x v="230"/>
    <x v="32"/>
    <x v="7"/>
    <n v="0.10000000000000142"/>
    <n v="8.000000000000114E-2"/>
    <n v="0"/>
  </r>
  <r>
    <n v="278"/>
    <n v="20240819"/>
    <n v="1.4"/>
    <n v="16.899999999999999"/>
    <n v="2033"/>
    <n v="0"/>
    <m/>
    <n v="76"/>
    <x v="14"/>
    <x v="231"/>
    <x v="33"/>
    <x v="7"/>
    <n v="1.1000000000000014"/>
    <n v="0.88000000000000123"/>
    <n v="0"/>
  </r>
  <r>
    <n v="278"/>
    <n v="20240820"/>
    <n v="2.8"/>
    <n v="18.600000000000001"/>
    <n v="1556"/>
    <n v="11.2"/>
    <m/>
    <n v="80"/>
    <x v="14"/>
    <x v="232"/>
    <x v="33"/>
    <x v="7"/>
    <n v="0"/>
    <n v="0"/>
    <n v="0.60000000000000142"/>
  </r>
  <r>
    <n v="278"/>
    <n v="20240821"/>
    <n v="3.7"/>
    <n v="15.7"/>
    <n v="1892"/>
    <n v="0"/>
    <m/>
    <n v="73"/>
    <x v="14"/>
    <x v="233"/>
    <x v="33"/>
    <x v="7"/>
    <n v="2.3000000000000007"/>
    <n v="1.8400000000000007"/>
    <n v="0"/>
  </r>
  <r>
    <n v="278"/>
    <n v="20240822"/>
    <n v="3.6"/>
    <n v="18.399999999999999"/>
    <n v="1347"/>
    <n v="0"/>
    <m/>
    <n v="65"/>
    <x v="14"/>
    <x v="234"/>
    <x v="33"/>
    <x v="7"/>
    <n v="0"/>
    <n v="0"/>
    <n v="0.39999999999999858"/>
  </r>
  <r>
    <n v="278"/>
    <n v="20240823"/>
    <n v="3.8"/>
    <n v="18.8"/>
    <n v="1243"/>
    <n v="0.4"/>
    <m/>
    <n v="75"/>
    <x v="14"/>
    <x v="235"/>
    <x v="33"/>
    <x v="7"/>
    <n v="0"/>
    <n v="0"/>
    <n v="0.80000000000000071"/>
  </r>
  <r>
    <n v="278"/>
    <n v="20240824"/>
    <n v="3.2"/>
    <n v="19.3"/>
    <n v="1385"/>
    <n v="9.4"/>
    <m/>
    <n v="83"/>
    <x v="14"/>
    <x v="236"/>
    <x v="33"/>
    <x v="7"/>
    <n v="0"/>
    <n v="0"/>
    <n v="1.3000000000000007"/>
  </r>
  <r>
    <n v="278"/>
    <n v="20240825"/>
    <n v="3.4"/>
    <n v="16.2"/>
    <n v="1645"/>
    <n v="0.4"/>
    <m/>
    <n v="75"/>
    <x v="14"/>
    <x v="237"/>
    <x v="33"/>
    <x v="7"/>
    <n v="1.8000000000000007"/>
    <n v="1.4400000000000006"/>
    <n v="0"/>
  </r>
  <r>
    <n v="278"/>
    <n v="20240826"/>
    <n v="2.7"/>
    <n v="16.399999999999999"/>
    <n v="1767"/>
    <n v="0"/>
    <m/>
    <n v="77"/>
    <x v="14"/>
    <x v="238"/>
    <x v="34"/>
    <x v="7"/>
    <n v="1.6000000000000014"/>
    <n v="1.2800000000000011"/>
    <n v="0"/>
  </r>
  <r>
    <n v="278"/>
    <n v="20240827"/>
    <n v="1.5"/>
    <n v="17.399999999999999"/>
    <n v="2042"/>
    <n v="0"/>
    <m/>
    <n v="77"/>
    <x v="14"/>
    <x v="239"/>
    <x v="34"/>
    <x v="7"/>
    <n v="0.60000000000000142"/>
    <n v="0.48000000000000115"/>
    <n v="0"/>
  </r>
  <r>
    <n v="278"/>
    <n v="20240828"/>
    <n v="1.5"/>
    <n v="19.899999999999999"/>
    <n v="2081"/>
    <n v="0"/>
    <m/>
    <n v="77"/>
    <x v="14"/>
    <x v="240"/>
    <x v="34"/>
    <x v="7"/>
    <n v="0"/>
    <n v="0"/>
    <n v="1.8999999999999986"/>
  </r>
  <r>
    <n v="278"/>
    <n v="20240829"/>
    <n v="1.7"/>
    <n v="20.5"/>
    <n v="1883"/>
    <n v="0"/>
    <m/>
    <n v="79"/>
    <x v="14"/>
    <x v="241"/>
    <x v="34"/>
    <x v="7"/>
    <n v="0"/>
    <n v="0"/>
    <n v="2.5"/>
  </r>
  <r>
    <n v="278"/>
    <n v="20240830"/>
    <n v="1.6"/>
    <n v="17.3"/>
    <n v="1458"/>
    <n v="0"/>
    <m/>
    <n v="77"/>
    <x v="14"/>
    <x v="242"/>
    <x v="34"/>
    <x v="7"/>
    <n v="0.69999999999999929"/>
    <n v="0.5599999999999995"/>
    <n v="0"/>
  </r>
  <r>
    <n v="278"/>
    <n v="20240831"/>
    <n v="3.5"/>
    <n v="17.3"/>
    <n v="1751"/>
    <n v="0"/>
    <m/>
    <n v="73"/>
    <x v="14"/>
    <x v="243"/>
    <x v="34"/>
    <x v="7"/>
    <n v="0.69999999999999929"/>
    <n v="0.5599999999999995"/>
    <n v="0"/>
  </r>
  <r>
    <n v="278"/>
    <n v="20240901"/>
    <n v="3.6"/>
    <n v="20.100000000000001"/>
    <n v="1836"/>
    <n v="0"/>
    <m/>
    <n v="74"/>
    <x v="14"/>
    <x v="244"/>
    <x v="34"/>
    <x v="8"/>
    <n v="0"/>
    <n v="0"/>
    <n v="2.1000000000000014"/>
  </r>
  <r>
    <n v="278"/>
    <n v="20240902"/>
    <n v="1.6"/>
    <n v="21.2"/>
    <n v="1658"/>
    <n v="49.5"/>
    <m/>
    <n v="83"/>
    <x v="14"/>
    <x v="245"/>
    <x v="35"/>
    <x v="8"/>
    <n v="0"/>
    <n v="0"/>
    <n v="3.1999999999999993"/>
  </r>
  <r>
    <n v="278"/>
    <n v="20240903"/>
    <n v="1.3"/>
    <n v="20.7"/>
    <n v="1132"/>
    <n v="3.1"/>
    <m/>
    <n v="88"/>
    <x v="14"/>
    <x v="246"/>
    <x v="35"/>
    <x v="8"/>
    <n v="0"/>
    <n v="0"/>
    <n v="2.6999999999999993"/>
  </r>
  <r>
    <n v="278"/>
    <n v="20240904"/>
    <n v="0.9"/>
    <n v="17.7"/>
    <n v="611"/>
    <n v="2.2000000000000002"/>
    <m/>
    <n v="92"/>
    <x v="14"/>
    <x v="247"/>
    <x v="35"/>
    <x v="8"/>
    <n v="0.30000000000000071"/>
    <n v="0.24000000000000057"/>
    <n v="0"/>
  </r>
  <r>
    <n v="278"/>
    <n v="20240905"/>
    <n v="3.8"/>
    <n v="22.5"/>
    <n v="1589"/>
    <n v="0"/>
    <m/>
    <n v="72"/>
    <x v="14"/>
    <x v="248"/>
    <x v="35"/>
    <x v="8"/>
    <n v="0"/>
    <n v="0"/>
    <n v="4.5"/>
  </r>
  <r>
    <n v="278"/>
    <n v="20240906"/>
    <n v="2.6"/>
    <n v="19.600000000000001"/>
    <n v="866"/>
    <n v="3.5"/>
    <m/>
    <n v="78"/>
    <x v="14"/>
    <x v="249"/>
    <x v="35"/>
    <x v="8"/>
    <n v="0"/>
    <n v="0"/>
    <n v="1.6000000000000014"/>
  </r>
  <r>
    <n v="278"/>
    <n v="20240907"/>
    <n v="1.4"/>
    <n v="20"/>
    <n v="1587"/>
    <n v="0"/>
    <m/>
    <n v="84"/>
    <x v="14"/>
    <x v="250"/>
    <x v="35"/>
    <x v="8"/>
    <n v="0"/>
    <n v="0"/>
    <n v="2"/>
  </r>
  <r>
    <n v="278"/>
    <n v="20240908"/>
    <n v="2.1"/>
    <n v="18.3"/>
    <n v="1524"/>
    <n v="0.2"/>
    <m/>
    <n v="80"/>
    <x v="14"/>
    <x v="251"/>
    <x v="35"/>
    <x v="8"/>
    <n v="0"/>
    <n v="0"/>
    <n v="0.30000000000000071"/>
  </r>
  <r>
    <n v="278"/>
    <n v="20240909"/>
    <n v="2.2999999999999998"/>
    <n v="15.7"/>
    <n v="1135"/>
    <n v="0.2"/>
    <m/>
    <n v="82"/>
    <x v="14"/>
    <x v="252"/>
    <x v="36"/>
    <x v="8"/>
    <n v="2.3000000000000007"/>
    <n v="1.8400000000000007"/>
    <n v="0"/>
  </r>
  <r>
    <n v="278"/>
    <n v="20240910"/>
    <n v="3.7"/>
    <n v="14.1"/>
    <n v="635"/>
    <n v="21.9"/>
    <m/>
    <n v="85"/>
    <x v="14"/>
    <x v="253"/>
    <x v="36"/>
    <x v="8"/>
    <n v="3.9000000000000004"/>
    <n v="3.1200000000000006"/>
    <n v="0"/>
  </r>
  <r>
    <n v="278"/>
    <n v="20240911"/>
    <n v="3"/>
    <n v="10.5"/>
    <n v="1071"/>
    <n v="7.4"/>
    <m/>
    <n v="85"/>
    <x v="14"/>
    <x v="254"/>
    <x v="36"/>
    <x v="8"/>
    <n v="7.5"/>
    <n v="6"/>
    <n v="0"/>
  </r>
  <r>
    <n v="278"/>
    <n v="20240912"/>
    <n v="1.9"/>
    <n v="10.6"/>
    <n v="1496"/>
    <n v="0.4"/>
    <m/>
    <n v="82"/>
    <x v="14"/>
    <x v="255"/>
    <x v="36"/>
    <x v="8"/>
    <n v="7.4"/>
    <n v="5.9200000000000008"/>
    <n v="0"/>
  </r>
  <r>
    <n v="278"/>
    <n v="20240913"/>
    <n v="2.1"/>
    <n v="11.2"/>
    <n v="1528"/>
    <n v="0.4"/>
    <m/>
    <n v="81"/>
    <x v="14"/>
    <x v="256"/>
    <x v="36"/>
    <x v="8"/>
    <n v="6.8000000000000007"/>
    <n v="5.4400000000000013"/>
    <n v="0"/>
  </r>
  <r>
    <n v="278"/>
    <n v="20240914"/>
    <n v="1.2"/>
    <n v="10.6"/>
    <n v="1523"/>
    <n v="0"/>
    <m/>
    <n v="81"/>
    <x v="14"/>
    <x v="257"/>
    <x v="36"/>
    <x v="8"/>
    <n v="7.4"/>
    <n v="5.9200000000000008"/>
    <n v="0"/>
  </r>
  <r>
    <n v="278"/>
    <n v="20240915"/>
    <n v="1.1000000000000001"/>
    <n v="13.3"/>
    <n v="1423"/>
    <n v="0"/>
    <m/>
    <n v="84"/>
    <x v="14"/>
    <x v="258"/>
    <x v="36"/>
    <x v="8"/>
    <n v="4.6999999999999993"/>
    <n v="3.76"/>
    <n v="0"/>
  </r>
  <r>
    <n v="278"/>
    <n v="20240916"/>
    <n v="1.8"/>
    <n v="15"/>
    <n v="1143"/>
    <n v="0"/>
    <m/>
    <n v="85"/>
    <x v="14"/>
    <x v="259"/>
    <x v="37"/>
    <x v="8"/>
    <n v="3"/>
    <n v="2.4000000000000004"/>
    <n v="0"/>
  </r>
  <r>
    <n v="278"/>
    <n v="20240917"/>
    <n v="2.8"/>
    <n v="16"/>
    <n v="1196"/>
    <n v="0"/>
    <m/>
    <n v="84"/>
    <x v="14"/>
    <x v="260"/>
    <x v="37"/>
    <x v="8"/>
    <n v="2"/>
    <n v="1.6"/>
    <n v="0"/>
  </r>
  <r>
    <n v="278"/>
    <n v="20240918"/>
    <n v="2.6"/>
    <n v="15.8"/>
    <n v="1087"/>
    <n v="0"/>
    <m/>
    <n v="90"/>
    <x v="14"/>
    <x v="261"/>
    <x v="37"/>
    <x v="8"/>
    <n v="2.1999999999999993"/>
    <n v="1.7599999999999996"/>
    <n v="0"/>
  </r>
  <r>
    <n v="278"/>
    <n v="20240919"/>
    <n v="3"/>
    <n v="15.7"/>
    <n v="1012"/>
    <n v="0"/>
    <m/>
    <n v="91"/>
    <x v="14"/>
    <x v="262"/>
    <x v="37"/>
    <x v="8"/>
    <n v="2.3000000000000007"/>
    <n v="1.8400000000000007"/>
    <n v="0"/>
  </r>
  <r>
    <n v="278"/>
    <n v="20240920"/>
    <n v="3.5"/>
    <n v="16.8"/>
    <n v="1528"/>
    <n v="0"/>
    <m/>
    <n v="76"/>
    <x v="14"/>
    <x v="263"/>
    <x v="37"/>
    <x v="8"/>
    <n v="1.1999999999999993"/>
    <n v="0.95999999999999952"/>
    <n v="0"/>
  </r>
  <r>
    <n v="278"/>
    <n v="20240921"/>
    <n v="1.1000000000000001"/>
    <n v="15.3"/>
    <n v="1497"/>
    <n v="0"/>
    <m/>
    <n v="84"/>
    <x v="14"/>
    <x v="264"/>
    <x v="37"/>
    <x v="8"/>
    <n v="2.6999999999999993"/>
    <n v="2.1599999999999997"/>
    <n v="0"/>
  </r>
  <r>
    <n v="278"/>
    <n v="20240922"/>
    <n v="0.8"/>
    <n v="15.7"/>
    <n v="1419"/>
    <n v="0"/>
    <m/>
    <n v="86"/>
    <x v="14"/>
    <x v="265"/>
    <x v="37"/>
    <x v="8"/>
    <n v="2.3000000000000007"/>
    <n v="1.8400000000000007"/>
    <n v="0"/>
  </r>
  <r>
    <n v="278"/>
    <n v="20240923"/>
    <n v="1.8"/>
    <n v="16.3"/>
    <n v="1028"/>
    <n v="0.1"/>
    <m/>
    <n v="83"/>
    <x v="14"/>
    <x v="266"/>
    <x v="38"/>
    <x v="8"/>
    <n v="1.6999999999999993"/>
    <n v="1.3599999999999994"/>
    <n v="0"/>
  </r>
  <r>
    <n v="278"/>
    <n v="20240924"/>
    <n v="2.4"/>
    <n v="14.3"/>
    <n v="956"/>
    <n v="2.6"/>
    <m/>
    <n v="87"/>
    <x v="14"/>
    <x v="267"/>
    <x v="38"/>
    <x v="8"/>
    <n v="3.6999999999999993"/>
    <n v="2.9599999999999995"/>
    <n v="0"/>
  </r>
  <r>
    <n v="278"/>
    <n v="20240925"/>
    <n v="2.6"/>
    <n v="14.7"/>
    <n v="620"/>
    <n v="1.8"/>
    <m/>
    <n v="88"/>
    <x v="14"/>
    <x v="268"/>
    <x v="38"/>
    <x v="8"/>
    <n v="3.3000000000000007"/>
    <n v="2.6400000000000006"/>
    <n v="0"/>
  </r>
  <r>
    <n v="278"/>
    <n v="20240926"/>
    <n v="3.6"/>
    <n v="15.3"/>
    <n v="666"/>
    <n v="10.9"/>
    <m/>
    <n v="87"/>
    <x v="14"/>
    <x v="269"/>
    <x v="38"/>
    <x v="8"/>
    <n v="2.6999999999999993"/>
    <n v="2.1599999999999997"/>
    <n v="0"/>
  </r>
  <r>
    <n v="278"/>
    <n v="20240927"/>
    <n v="5.2"/>
    <n v="12.5"/>
    <n v="301"/>
    <n v="31.5"/>
    <m/>
    <n v="81"/>
    <x v="14"/>
    <x v="270"/>
    <x v="38"/>
    <x v="8"/>
    <n v="5.5"/>
    <n v="4.4000000000000004"/>
    <n v="0"/>
  </r>
  <r>
    <n v="278"/>
    <n v="20240928"/>
    <n v="2.4"/>
    <n v="9.9"/>
    <n v="1066"/>
    <n v="3.2"/>
    <m/>
    <n v="86"/>
    <x v="14"/>
    <x v="271"/>
    <x v="38"/>
    <x v="8"/>
    <n v="8.1"/>
    <n v="6.48"/>
    <n v="0"/>
  </r>
  <r>
    <n v="278"/>
    <n v="20240929"/>
    <n v="2"/>
    <n v="10"/>
    <n v="1278"/>
    <n v="0"/>
    <m/>
    <n v="80"/>
    <x v="14"/>
    <x v="272"/>
    <x v="38"/>
    <x v="8"/>
    <n v="8"/>
    <n v="6.4"/>
    <n v="0"/>
  </r>
  <r>
    <n v="278"/>
    <n v="20240930"/>
    <n v="3.8"/>
    <n v="11.7"/>
    <n v="723"/>
    <n v="10.5"/>
    <m/>
    <n v="83"/>
    <x v="14"/>
    <x v="273"/>
    <x v="39"/>
    <x v="8"/>
    <n v="6.3000000000000007"/>
    <n v="5.0400000000000009"/>
    <n v="0"/>
  </r>
  <r>
    <n v="279"/>
    <n v="20240101"/>
    <n v="6.5"/>
    <n v="6.9"/>
    <n v="151"/>
    <n v="7.2"/>
    <n v="1000.4"/>
    <n v="87"/>
    <x v="15"/>
    <x v="0"/>
    <x v="0"/>
    <x v="0"/>
    <n v="11.1"/>
    <n v="12.21"/>
    <n v="0"/>
  </r>
  <r>
    <n v="279"/>
    <n v="20240102"/>
    <n v="6.7"/>
    <n v="9.3000000000000007"/>
    <n v="82"/>
    <n v="25.2"/>
    <n v="987.6"/>
    <n v="92"/>
    <x v="15"/>
    <x v="1"/>
    <x v="0"/>
    <x v="0"/>
    <n v="8.6999999999999993"/>
    <n v="9.57"/>
    <n v="0"/>
  </r>
  <r>
    <n v="279"/>
    <n v="20240103"/>
    <n v="7.6"/>
    <n v="8.8000000000000007"/>
    <n v="101"/>
    <n v="6.9"/>
    <n v="987"/>
    <n v="88"/>
    <x v="15"/>
    <x v="2"/>
    <x v="0"/>
    <x v="0"/>
    <n v="9.1999999999999993"/>
    <n v="10.119999999999999"/>
    <n v="0"/>
  </r>
  <r>
    <n v="279"/>
    <n v="20240104"/>
    <n v="3.4"/>
    <n v="4.5999999999999996"/>
    <n v="143"/>
    <n v="0.9"/>
    <n v="1001.3"/>
    <n v="87"/>
    <x v="15"/>
    <x v="3"/>
    <x v="0"/>
    <x v="0"/>
    <n v="13.4"/>
    <n v="14.740000000000002"/>
    <n v="0"/>
  </r>
  <r>
    <n v="279"/>
    <n v="20240105"/>
    <n v="4.3"/>
    <n v="4.8"/>
    <n v="82"/>
    <n v="11"/>
    <n v="997.9"/>
    <n v="96"/>
    <x v="15"/>
    <x v="4"/>
    <x v="0"/>
    <x v="0"/>
    <n v="13.2"/>
    <n v="14.52"/>
    <n v="0"/>
  </r>
  <r>
    <n v="279"/>
    <n v="20240106"/>
    <n v="4.5999999999999996"/>
    <n v="0.6"/>
    <n v="82"/>
    <n v="0.2"/>
    <n v="1011.6"/>
    <n v="93"/>
    <x v="15"/>
    <x v="5"/>
    <x v="0"/>
    <x v="0"/>
    <n v="17.399999999999999"/>
    <n v="19.14"/>
    <n v="0"/>
  </r>
  <r>
    <n v="279"/>
    <n v="20240107"/>
    <n v="5.8"/>
    <n v="-0.9"/>
    <n v="317"/>
    <n v="-0.1"/>
    <n v="1026.5"/>
    <n v="78"/>
    <x v="15"/>
    <x v="6"/>
    <x v="0"/>
    <x v="0"/>
    <n v="18.899999999999999"/>
    <n v="20.79"/>
    <n v="0"/>
  </r>
  <r>
    <n v="279"/>
    <n v="20240108"/>
    <n v="6.1"/>
    <n v="-1.8"/>
    <n v="326"/>
    <n v="-0.1"/>
    <n v="1034.2"/>
    <n v="74"/>
    <x v="15"/>
    <x v="7"/>
    <x v="1"/>
    <x v="0"/>
    <n v="19.8"/>
    <n v="21.78"/>
    <n v="0"/>
  </r>
  <r>
    <n v="279"/>
    <n v="20240109"/>
    <n v="5"/>
    <n v="-3.8"/>
    <n v="442"/>
    <n v="0"/>
    <n v="1035.8"/>
    <n v="70"/>
    <x v="15"/>
    <x v="8"/>
    <x v="1"/>
    <x v="0"/>
    <n v="21.8"/>
    <n v="23.980000000000004"/>
    <n v="0"/>
  </r>
  <r>
    <n v="279"/>
    <n v="20240110"/>
    <n v="4.0999999999999996"/>
    <n v="-4"/>
    <n v="451"/>
    <n v="0"/>
    <n v="1032.5"/>
    <n v="76"/>
    <x v="15"/>
    <x v="9"/>
    <x v="1"/>
    <x v="0"/>
    <n v="22"/>
    <n v="24.200000000000003"/>
    <n v="0"/>
  </r>
  <r>
    <n v="279"/>
    <n v="20240111"/>
    <n v="1.6"/>
    <n v="-2.1"/>
    <n v="120"/>
    <n v="-0.1"/>
    <n v="1033.9000000000001"/>
    <n v="95"/>
    <x v="15"/>
    <x v="10"/>
    <x v="1"/>
    <x v="0"/>
    <n v="20.100000000000001"/>
    <n v="22.110000000000003"/>
    <n v="0"/>
  </r>
  <r>
    <n v="279"/>
    <n v="20240112"/>
    <n v="2.5"/>
    <n v="2.2999999999999998"/>
    <n v="141"/>
    <n v="0.2"/>
    <n v="1031.3"/>
    <n v="96"/>
    <x v="15"/>
    <x v="11"/>
    <x v="1"/>
    <x v="0"/>
    <n v="15.7"/>
    <n v="17.27"/>
    <n v="0"/>
  </r>
  <r>
    <n v="279"/>
    <n v="20240113"/>
    <n v="5.0999999999999996"/>
    <n v="3.4"/>
    <n v="131"/>
    <n v="2.1"/>
    <n v="1019.2"/>
    <n v="95"/>
    <x v="15"/>
    <x v="12"/>
    <x v="1"/>
    <x v="0"/>
    <n v="14.6"/>
    <n v="16.060000000000002"/>
    <n v="0"/>
  </r>
  <r>
    <n v="279"/>
    <n v="20240114"/>
    <n v="5"/>
    <n v="2.8"/>
    <n v="132"/>
    <n v="1.5"/>
    <n v="1006"/>
    <n v="92"/>
    <x v="15"/>
    <x v="13"/>
    <x v="1"/>
    <x v="0"/>
    <n v="15.2"/>
    <n v="16.72"/>
    <n v="0"/>
  </r>
  <r>
    <n v="279"/>
    <n v="20240115"/>
    <n v="5.5"/>
    <n v="0.9"/>
    <n v="286"/>
    <n v="4.2"/>
    <n v="1000.6"/>
    <n v="91"/>
    <x v="15"/>
    <x v="14"/>
    <x v="2"/>
    <x v="0"/>
    <n v="17.100000000000001"/>
    <n v="18.810000000000002"/>
    <n v="0"/>
  </r>
  <r>
    <n v="279"/>
    <n v="20240116"/>
    <n v="5"/>
    <n v="-0.1"/>
    <n v="208"/>
    <n v="0.5"/>
    <n v="1005.2"/>
    <n v="86"/>
    <x v="15"/>
    <x v="15"/>
    <x v="2"/>
    <x v="0"/>
    <n v="18.100000000000001"/>
    <n v="19.910000000000004"/>
    <n v="0"/>
  </r>
  <r>
    <n v="279"/>
    <n v="20240117"/>
    <n v="3.2"/>
    <n v="-1.9"/>
    <n v="239"/>
    <n v="0"/>
    <n v="992.8"/>
    <n v="84"/>
    <x v="15"/>
    <x v="16"/>
    <x v="2"/>
    <x v="0"/>
    <n v="19.899999999999999"/>
    <n v="21.89"/>
    <n v="0"/>
  </r>
  <r>
    <n v="279"/>
    <n v="20240118"/>
    <n v="2.8"/>
    <n v="-1.4"/>
    <n v="555"/>
    <n v="0.2"/>
    <n v="1001.7"/>
    <n v="88"/>
    <x v="15"/>
    <x v="17"/>
    <x v="2"/>
    <x v="0"/>
    <n v="19.399999999999999"/>
    <n v="21.34"/>
    <n v="0"/>
  </r>
  <r>
    <n v="279"/>
    <n v="20240119"/>
    <n v="5"/>
    <n v="0.8"/>
    <n v="510"/>
    <n v="0.2"/>
    <n v="1017.8"/>
    <n v="84"/>
    <x v="15"/>
    <x v="18"/>
    <x v="2"/>
    <x v="0"/>
    <n v="17.2"/>
    <n v="18.920000000000002"/>
    <n v="0"/>
  </r>
  <r>
    <n v="279"/>
    <n v="20240120"/>
    <n v="5.4"/>
    <n v="-0.1"/>
    <n v="339"/>
    <n v="0"/>
    <n v="1025.3"/>
    <n v="83"/>
    <x v="15"/>
    <x v="19"/>
    <x v="2"/>
    <x v="0"/>
    <n v="18.100000000000001"/>
    <n v="19.910000000000004"/>
    <n v="0"/>
  </r>
  <r>
    <n v="279"/>
    <n v="20240121"/>
    <n v="7.8"/>
    <n v="3.4"/>
    <n v="113"/>
    <n v="0.1"/>
    <n v="1015.7"/>
    <n v="71"/>
    <x v="15"/>
    <x v="20"/>
    <x v="2"/>
    <x v="0"/>
    <n v="14.6"/>
    <n v="16.060000000000002"/>
    <n v="0"/>
  </r>
  <r>
    <n v="279"/>
    <n v="20240122"/>
    <n v="9.8000000000000007"/>
    <n v="8.9"/>
    <n v="304"/>
    <n v="6"/>
    <n v="1005.2"/>
    <n v="81"/>
    <x v="15"/>
    <x v="21"/>
    <x v="3"/>
    <x v="0"/>
    <n v="9.1"/>
    <n v="10.01"/>
    <n v="0"/>
  </r>
  <r>
    <n v="279"/>
    <n v="20240123"/>
    <n v="8.5"/>
    <n v="7.7"/>
    <n v="365"/>
    <n v="5.9"/>
    <n v="1017"/>
    <n v="82"/>
    <x v="15"/>
    <x v="22"/>
    <x v="3"/>
    <x v="0"/>
    <n v="10.3"/>
    <n v="11.330000000000002"/>
    <n v="0"/>
  </r>
  <r>
    <n v="279"/>
    <n v="20240124"/>
    <n v="11.2"/>
    <n v="9.9"/>
    <n v="371"/>
    <n v="1.7"/>
    <n v="1016.8"/>
    <n v="75"/>
    <x v="15"/>
    <x v="23"/>
    <x v="3"/>
    <x v="0"/>
    <n v="8.1"/>
    <n v="8.91"/>
    <n v="0"/>
  </r>
  <r>
    <n v="279"/>
    <n v="20240125"/>
    <n v="3.9"/>
    <n v="6.4"/>
    <n v="355"/>
    <n v="1.1000000000000001"/>
    <n v="1025.8"/>
    <n v="90"/>
    <x v="15"/>
    <x v="24"/>
    <x v="3"/>
    <x v="0"/>
    <n v="11.6"/>
    <n v="12.76"/>
    <n v="0"/>
  </r>
  <r>
    <n v="279"/>
    <n v="20240126"/>
    <n v="6.5"/>
    <n v="7.5"/>
    <n v="185"/>
    <n v="7.8"/>
    <n v="1023.2"/>
    <n v="87"/>
    <x v="15"/>
    <x v="25"/>
    <x v="3"/>
    <x v="0"/>
    <n v="10.5"/>
    <n v="11.55"/>
    <n v="0"/>
  </r>
  <r>
    <n v="279"/>
    <n v="20240127"/>
    <n v="3.5"/>
    <n v="3.1"/>
    <n v="540"/>
    <n v="0"/>
    <n v="1034"/>
    <n v="86"/>
    <x v="15"/>
    <x v="26"/>
    <x v="3"/>
    <x v="0"/>
    <n v="14.9"/>
    <n v="16.39"/>
    <n v="0"/>
  </r>
  <r>
    <n v="279"/>
    <n v="20240128"/>
    <n v="3"/>
    <n v="3.6"/>
    <n v="580"/>
    <n v="0"/>
    <n v="1028.0999999999999"/>
    <n v="74"/>
    <x v="15"/>
    <x v="27"/>
    <x v="3"/>
    <x v="0"/>
    <n v="14.4"/>
    <n v="15.840000000000002"/>
    <n v="0"/>
  </r>
  <r>
    <n v="279"/>
    <n v="20240129"/>
    <n v="2.8"/>
    <n v="5.5"/>
    <n v="387"/>
    <n v="0"/>
    <n v="1025.7"/>
    <n v="81"/>
    <x v="15"/>
    <x v="28"/>
    <x v="4"/>
    <x v="0"/>
    <n v="12.5"/>
    <n v="13.750000000000002"/>
    <n v="0"/>
  </r>
  <r>
    <n v="279"/>
    <n v="20240130"/>
    <n v="4.9000000000000004"/>
    <n v="7.3"/>
    <n v="194"/>
    <n v="0.6"/>
    <n v="1026.7"/>
    <n v="89"/>
    <x v="15"/>
    <x v="29"/>
    <x v="4"/>
    <x v="0"/>
    <n v="10.7"/>
    <n v="11.77"/>
    <n v="0"/>
  </r>
  <r>
    <n v="279"/>
    <n v="20240131"/>
    <n v="5.2"/>
    <n v="5.7"/>
    <n v="163"/>
    <n v="2.4"/>
    <n v="1028.9000000000001"/>
    <n v="83"/>
    <x v="15"/>
    <x v="30"/>
    <x v="4"/>
    <x v="0"/>
    <n v="12.3"/>
    <n v="13.530000000000001"/>
    <n v="0"/>
  </r>
  <r>
    <n v="279"/>
    <n v="20240201"/>
    <n v="4.8"/>
    <n v="5.9"/>
    <n v="526"/>
    <n v="1.5"/>
    <n v="1028.0999999999999"/>
    <n v="86"/>
    <x v="15"/>
    <x v="31"/>
    <x v="4"/>
    <x v="1"/>
    <n v="12.1"/>
    <n v="13.31"/>
    <n v="0"/>
  </r>
  <r>
    <n v="279"/>
    <n v="20240202"/>
    <n v="6.8"/>
    <n v="7.6"/>
    <n v="273"/>
    <n v="0.1"/>
    <n v="1024.7"/>
    <n v="88"/>
    <x v="15"/>
    <x v="32"/>
    <x v="4"/>
    <x v="1"/>
    <n v="10.4"/>
    <n v="11.440000000000001"/>
    <n v="0"/>
  </r>
  <r>
    <n v="279"/>
    <n v="20240203"/>
    <n v="6.5"/>
    <n v="9.8000000000000007"/>
    <n v="136"/>
    <n v="0.2"/>
    <n v="1022.3"/>
    <n v="89"/>
    <x v="15"/>
    <x v="33"/>
    <x v="4"/>
    <x v="1"/>
    <n v="8.1999999999999993"/>
    <n v="9.02"/>
    <n v="0"/>
  </r>
  <r>
    <n v="279"/>
    <n v="20240204"/>
    <n v="7.8"/>
    <n v="9.1"/>
    <n v="177"/>
    <n v="2.1"/>
    <n v="1017.9"/>
    <n v="84"/>
    <x v="15"/>
    <x v="34"/>
    <x v="4"/>
    <x v="1"/>
    <n v="8.9"/>
    <n v="9.7900000000000009"/>
    <n v="0"/>
  </r>
  <r>
    <n v="279"/>
    <n v="20240205"/>
    <n v="9.8000000000000007"/>
    <n v="9.6"/>
    <n v="139"/>
    <n v="-0.1"/>
    <n v="1014.5"/>
    <n v="81"/>
    <x v="15"/>
    <x v="35"/>
    <x v="5"/>
    <x v="1"/>
    <n v="8.4"/>
    <n v="9.240000000000002"/>
    <n v="0"/>
  </r>
  <r>
    <n v="279"/>
    <n v="20240206"/>
    <n v="9.8000000000000007"/>
    <n v="9.8000000000000007"/>
    <n v="114"/>
    <n v="13.3"/>
    <n v="1004.7"/>
    <n v="83"/>
    <x v="15"/>
    <x v="36"/>
    <x v="5"/>
    <x v="1"/>
    <n v="8.1999999999999993"/>
    <n v="9.02"/>
    <n v="0"/>
  </r>
  <r>
    <n v="279"/>
    <n v="20240207"/>
    <n v="1.9"/>
    <n v="3.7"/>
    <n v="493"/>
    <n v="0.5"/>
    <n v="1004.7"/>
    <n v="82"/>
    <x v="15"/>
    <x v="37"/>
    <x v="5"/>
    <x v="1"/>
    <n v="14.3"/>
    <n v="15.730000000000002"/>
    <n v="0"/>
  </r>
  <r>
    <n v="279"/>
    <n v="20240208"/>
    <n v="3.3"/>
    <n v="1"/>
    <n v="175"/>
    <n v="11.5"/>
    <n v="998"/>
    <n v="93"/>
    <x v="15"/>
    <x v="38"/>
    <x v="5"/>
    <x v="1"/>
    <n v="17"/>
    <n v="18.700000000000003"/>
    <n v="0"/>
  </r>
  <r>
    <n v="279"/>
    <n v="20240209"/>
    <n v="4.3"/>
    <n v="8.1999999999999993"/>
    <n v="225"/>
    <n v="8.9"/>
    <n v="984.6"/>
    <n v="93"/>
    <x v="15"/>
    <x v="39"/>
    <x v="5"/>
    <x v="1"/>
    <n v="9.8000000000000007"/>
    <n v="10.780000000000001"/>
    <n v="0"/>
  </r>
  <r>
    <n v="279"/>
    <n v="20240210"/>
    <n v="3.2"/>
    <n v="10.1"/>
    <n v="319"/>
    <n v="-0.1"/>
    <n v="987.4"/>
    <n v="91"/>
    <x v="15"/>
    <x v="40"/>
    <x v="5"/>
    <x v="1"/>
    <n v="7.9"/>
    <n v="8.6900000000000013"/>
    <n v="0"/>
  </r>
  <r>
    <n v="279"/>
    <n v="20240211"/>
    <n v="3.5"/>
    <n v="8.8000000000000007"/>
    <n v="184"/>
    <n v="0.1"/>
    <n v="990.7"/>
    <n v="93"/>
    <x v="15"/>
    <x v="41"/>
    <x v="5"/>
    <x v="1"/>
    <n v="9.1999999999999993"/>
    <n v="10.119999999999999"/>
    <n v="0"/>
  </r>
  <r>
    <n v="279"/>
    <n v="20240212"/>
    <n v="3.5"/>
    <n v="6.8"/>
    <n v="434"/>
    <n v="0.2"/>
    <n v="1003.8"/>
    <n v="89"/>
    <x v="15"/>
    <x v="42"/>
    <x v="6"/>
    <x v="1"/>
    <n v="11.2"/>
    <n v="12.32"/>
    <n v="0"/>
  </r>
  <r>
    <n v="279"/>
    <n v="20240213"/>
    <n v="4.7"/>
    <n v="6"/>
    <n v="516"/>
    <n v="2.2000000000000002"/>
    <n v="1014.5"/>
    <n v="86"/>
    <x v="15"/>
    <x v="43"/>
    <x v="6"/>
    <x v="1"/>
    <n v="12"/>
    <n v="13.200000000000001"/>
    <n v="0"/>
  </r>
  <r>
    <n v="279"/>
    <n v="20240214"/>
    <n v="5.8"/>
    <n v="10.4"/>
    <n v="137"/>
    <n v="11.6"/>
    <n v="1013.3"/>
    <n v="97"/>
    <x v="15"/>
    <x v="44"/>
    <x v="6"/>
    <x v="1"/>
    <n v="7.6"/>
    <n v="8.36"/>
    <n v="0"/>
  </r>
  <r>
    <n v="279"/>
    <n v="20240215"/>
    <n v="3.9"/>
    <n v="11.9"/>
    <n v="168"/>
    <n v="1.1000000000000001"/>
    <n v="1012.8"/>
    <n v="93"/>
    <x v="15"/>
    <x v="45"/>
    <x v="6"/>
    <x v="1"/>
    <n v="6.1"/>
    <n v="6.71"/>
    <n v="0"/>
  </r>
  <r>
    <n v="279"/>
    <n v="20240216"/>
    <n v="4.7"/>
    <n v="10.7"/>
    <n v="210"/>
    <n v="1.2"/>
    <n v="1013.4"/>
    <n v="88"/>
    <x v="15"/>
    <x v="46"/>
    <x v="6"/>
    <x v="1"/>
    <n v="7.3000000000000007"/>
    <n v="8.0300000000000011"/>
    <n v="0"/>
  </r>
  <r>
    <n v="279"/>
    <n v="20240217"/>
    <n v="2.5"/>
    <n v="8.6999999999999993"/>
    <n v="469"/>
    <n v="-0.1"/>
    <n v="1029.8"/>
    <n v="91"/>
    <x v="15"/>
    <x v="47"/>
    <x v="6"/>
    <x v="1"/>
    <n v="9.3000000000000007"/>
    <n v="10.230000000000002"/>
    <n v="0"/>
  </r>
  <r>
    <n v="279"/>
    <n v="20240218"/>
    <n v="6.1"/>
    <n v="8.8000000000000007"/>
    <n v="119"/>
    <n v="21"/>
    <n v="1022.5"/>
    <n v="93"/>
    <x v="15"/>
    <x v="48"/>
    <x v="6"/>
    <x v="1"/>
    <n v="9.1999999999999993"/>
    <n v="10.119999999999999"/>
    <n v="0"/>
  </r>
  <r>
    <n v="279"/>
    <n v="20240219"/>
    <n v="4.9000000000000004"/>
    <n v="8.3000000000000007"/>
    <n v="235"/>
    <n v="0.9"/>
    <n v="1024.3"/>
    <n v="92"/>
    <x v="15"/>
    <x v="49"/>
    <x v="7"/>
    <x v="1"/>
    <n v="9.6999999999999993"/>
    <n v="10.67"/>
    <n v="0"/>
  </r>
  <r>
    <n v="279"/>
    <n v="20240220"/>
    <n v="4.9000000000000004"/>
    <n v="8"/>
    <n v="446"/>
    <n v="-0.1"/>
    <n v="1024.2"/>
    <n v="89"/>
    <x v="15"/>
    <x v="50"/>
    <x v="7"/>
    <x v="1"/>
    <n v="10"/>
    <n v="11"/>
    <n v="0"/>
  </r>
  <r>
    <n v="279"/>
    <n v="20240221"/>
    <n v="6.4"/>
    <n v="8.8000000000000007"/>
    <n v="244"/>
    <n v="6.8"/>
    <n v="1009.8"/>
    <n v="90"/>
    <x v="15"/>
    <x v="51"/>
    <x v="7"/>
    <x v="1"/>
    <n v="9.1999999999999993"/>
    <n v="10.119999999999999"/>
    <n v="0"/>
  </r>
  <r>
    <n v="279"/>
    <n v="20240222"/>
    <n v="6.8"/>
    <n v="9.6999999999999993"/>
    <n v="352"/>
    <n v="5.2"/>
    <n v="985.6"/>
    <n v="91"/>
    <x v="15"/>
    <x v="52"/>
    <x v="7"/>
    <x v="1"/>
    <n v="8.3000000000000007"/>
    <n v="9.1300000000000008"/>
    <n v="0"/>
  </r>
  <r>
    <n v="279"/>
    <n v="20240223"/>
    <n v="6.5"/>
    <n v="5.7"/>
    <n v="297"/>
    <n v="2"/>
    <n v="990"/>
    <n v="82"/>
    <x v="15"/>
    <x v="53"/>
    <x v="7"/>
    <x v="1"/>
    <n v="12.3"/>
    <n v="13.530000000000001"/>
    <n v="0"/>
  </r>
  <r>
    <n v="279"/>
    <n v="20240224"/>
    <n v="4.0999999999999996"/>
    <n v="4.5999999999999996"/>
    <n v="446"/>
    <n v="2.4"/>
    <n v="998.2"/>
    <n v="87"/>
    <x v="15"/>
    <x v="54"/>
    <x v="7"/>
    <x v="1"/>
    <n v="13.4"/>
    <n v="14.740000000000002"/>
    <n v="0"/>
  </r>
  <r>
    <n v="279"/>
    <n v="20240225"/>
    <n v="3.3"/>
    <n v="5.2"/>
    <n v="372"/>
    <n v="0.7"/>
    <n v="1000.7"/>
    <n v="88"/>
    <x v="15"/>
    <x v="55"/>
    <x v="7"/>
    <x v="1"/>
    <n v="12.8"/>
    <n v="14.080000000000002"/>
    <n v="0"/>
  </r>
  <r>
    <n v="279"/>
    <n v="20240226"/>
    <n v="6.3"/>
    <n v="4"/>
    <n v="324"/>
    <n v="0"/>
    <n v="1008.6"/>
    <n v="89"/>
    <x v="15"/>
    <x v="56"/>
    <x v="8"/>
    <x v="1"/>
    <n v="14"/>
    <n v="15.400000000000002"/>
    <n v="0"/>
  </r>
  <r>
    <n v="279"/>
    <n v="20240227"/>
    <n v="2.5"/>
    <n v="2.9"/>
    <n v="683"/>
    <n v="0"/>
    <n v="1018.8"/>
    <n v="91"/>
    <x v="15"/>
    <x v="57"/>
    <x v="8"/>
    <x v="1"/>
    <n v="15.1"/>
    <n v="16.61"/>
    <n v="0"/>
  </r>
  <r>
    <n v="279"/>
    <n v="20240228"/>
    <n v="3.9"/>
    <n v="4.8"/>
    <n v="386"/>
    <n v="-0.1"/>
    <n v="1019.3"/>
    <n v="92"/>
    <x v="15"/>
    <x v="58"/>
    <x v="8"/>
    <x v="1"/>
    <n v="13.2"/>
    <n v="14.52"/>
    <n v="0"/>
  </r>
  <r>
    <n v="279"/>
    <n v="20240229"/>
    <n v="5.0999999999999996"/>
    <n v="7.1"/>
    <n v="248"/>
    <n v="6.2"/>
    <n v="1008.3"/>
    <n v="88"/>
    <x v="15"/>
    <x v="59"/>
    <x v="8"/>
    <x v="1"/>
    <n v="10.9"/>
    <n v="11.990000000000002"/>
    <n v="0"/>
  </r>
  <r>
    <n v="279"/>
    <n v="20240301"/>
    <n v="5.4"/>
    <n v="8.5"/>
    <n v="776"/>
    <n v="-0.1"/>
    <n v="1001.4"/>
    <n v="72"/>
    <x v="15"/>
    <x v="60"/>
    <x v="8"/>
    <x v="2"/>
    <n v="9.5"/>
    <n v="9.5"/>
    <n v="0"/>
  </r>
  <r>
    <n v="279"/>
    <n v="20240302"/>
    <n v="4.5"/>
    <n v="9.1"/>
    <n v="1033"/>
    <n v="0"/>
    <n v="1000.9"/>
    <n v="72"/>
    <x v="15"/>
    <x v="61"/>
    <x v="8"/>
    <x v="2"/>
    <n v="8.9"/>
    <n v="8.9"/>
    <n v="0"/>
  </r>
  <r>
    <n v="279"/>
    <n v="20240303"/>
    <n v="3.4"/>
    <n v="9.3000000000000007"/>
    <n v="988"/>
    <n v="-0.1"/>
    <n v="1002.4"/>
    <n v="80"/>
    <x v="15"/>
    <x v="62"/>
    <x v="8"/>
    <x v="2"/>
    <n v="8.6999999999999993"/>
    <n v="8.6999999999999993"/>
    <n v="0"/>
  </r>
  <r>
    <n v="279"/>
    <n v="20240304"/>
    <n v="2"/>
    <n v="6.6"/>
    <n v="199"/>
    <n v="-0.1"/>
    <n v="1010.9"/>
    <n v="98"/>
    <x v="15"/>
    <x v="63"/>
    <x v="9"/>
    <x v="2"/>
    <n v="11.4"/>
    <n v="11.4"/>
    <n v="0"/>
  </r>
  <r>
    <n v="279"/>
    <n v="20240305"/>
    <n v="2.5"/>
    <n v="7.1"/>
    <n v="181"/>
    <n v="-0.1"/>
    <n v="1015"/>
    <n v="94"/>
    <x v="15"/>
    <x v="64"/>
    <x v="9"/>
    <x v="2"/>
    <n v="10.9"/>
    <n v="10.9"/>
    <n v="0"/>
  </r>
  <r>
    <n v="279"/>
    <n v="20240306"/>
    <n v="2.7"/>
    <n v="5.8"/>
    <n v="638"/>
    <n v="0"/>
    <n v="1023.7"/>
    <n v="85"/>
    <x v="15"/>
    <x v="65"/>
    <x v="9"/>
    <x v="2"/>
    <n v="12.2"/>
    <n v="12.2"/>
    <n v="0"/>
  </r>
  <r>
    <n v="279"/>
    <n v="20240307"/>
    <n v="4.3"/>
    <n v="3.3"/>
    <n v="531"/>
    <n v="0"/>
    <n v="1024.8"/>
    <n v="87"/>
    <x v="15"/>
    <x v="66"/>
    <x v="9"/>
    <x v="2"/>
    <n v="14.7"/>
    <n v="14.7"/>
    <n v="0"/>
  </r>
  <r>
    <n v="279"/>
    <n v="20240308"/>
    <n v="6"/>
    <n v="4.3"/>
    <n v="1282"/>
    <n v="0"/>
    <n v="1014.1"/>
    <n v="72"/>
    <x v="15"/>
    <x v="67"/>
    <x v="9"/>
    <x v="2"/>
    <n v="13.7"/>
    <n v="13.7"/>
    <n v="0"/>
  </r>
  <r>
    <n v="279"/>
    <n v="20240309"/>
    <n v="5.0999999999999996"/>
    <n v="5.7"/>
    <n v="1185"/>
    <n v="0"/>
    <n v="1003.5"/>
    <n v="75"/>
    <x v="15"/>
    <x v="68"/>
    <x v="9"/>
    <x v="2"/>
    <n v="12.3"/>
    <n v="12.3"/>
    <n v="0"/>
  </r>
  <r>
    <n v="279"/>
    <n v="20240310"/>
    <n v="5.9"/>
    <n v="7.6"/>
    <n v="1002"/>
    <n v="0"/>
    <n v="999.2"/>
    <n v="77"/>
    <x v="15"/>
    <x v="69"/>
    <x v="9"/>
    <x v="2"/>
    <n v="10.4"/>
    <n v="10.4"/>
    <n v="0"/>
  </r>
  <r>
    <n v="279"/>
    <n v="20240311"/>
    <n v="3"/>
    <n v="7.2"/>
    <n v="250"/>
    <n v="0.3"/>
    <n v="1002.6"/>
    <n v="90"/>
    <x v="15"/>
    <x v="70"/>
    <x v="10"/>
    <x v="2"/>
    <n v="10.8"/>
    <n v="10.8"/>
    <n v="0"/>
  </r>
  <r>
    <n v="279"/>
    <n v="20240312"/>
    <n v="3.1"/>
    <n v="6.9"/>
    <n v="173"/>
    <n v="0.2"/>
    <n v="1012.4"/>
    <n v="94"/>
    <x v="15"/>
    <x v="71"/>
    <x v="10"/>
    <x v="2"/>
    <n v="11.1"/>
    <n v="11.1"/>
    <n v="0"/>
  </r>
  <r>
    <n v="279"/>
    <n v="20240313"/>
    <n v="4.4000000000000004"/>
    <n v="9.8000000000000007"/>
    <n v="257"/>
    <n v="0.4"/>
    <n v="1013.3"/>
    <n v="91"/>
    <x v="15"/>
    <x v="72"/>
    <x v="10"/>
    <x v="2"/>
    <n v="8.1999999999999993"/>
    <n v="8.1999999999999993"/>
    <n v="0"/>
  </r>
  <r>
    <n v="279"/>
    <n v="20240314"/>
    <n v="4.8"/>
    <n v="12.3"/>
    <n v="1098"/>
    <n v="0"/>
    <n v="1010.1"/>
    <n v="79"/>
    <x v="15"/>
    <x v="73"/>
    <x v="10"/>
    <x v="2"/>
    <n v="5.6999999999999993"/>
    <n v="5.6999999999999993"/>
    <n v="0"/>
  </r>
  <r>
    <n v="279"/>
    <n v="20240315"/>
    <n v="5.8"/>
    <n v="12.4"/>
    <n v="551"/>
    <n v="4.3"/>
    <n v="1006.3"/>
    <n v="82"/>
    <x v="15"/>
    <x v="74"/>
    <x v="10"/>
    <x v="2"/>
    <n v="5.6"/>
    <n v="5.6"/>
    <n v="0"/>
  </r>
  <r>
    <n v="279"/>
    <n v="20240316"/>
    <n v="4.2"/>
    <n v="7.3"/>
    <n v="741"/>
    <n v="1.7"/>
    <n v="1018.2"/>
    <n v="82"/>
    <x v="15"/>
    <x v="75"/>
    <x v="10"/>
    <x v="2"/>
    <n v="10.7"/>
    <n v="10.7"/>
    <n v="0"/>
  </r>
  <r>
    <n v="279"/>
    <n v="20240317"/>
    <n v="3.5"/>
    <n v="7.3"/>
    <n v="752"/>
    <n v="1.1000000000000001"/>
    <n v="1020.5"/>
    <n v="80"/>
    <x v="15"/>
    <x v="76"/>
    <x v="10"/>
    <x v="2"/>
    <n v="10.7"/>
    <n v="10.7"/>
    <n v="0"/>
  </r>
  <r>
    <n v="279"/>
    <n v="20240318"/>
    <n v="2.2000000000000002"/>
    <n v="8.9"/>
    <n v="578"/>
    <n v="1"/>
    <n v="1015.9"/>
    <n v="91"/>
    <x v="15"/>
    <x v="77"/>
    <x v="11"/>
    <x v="2"/>
    <n v="9.1"/>
    <n v="9.1"/>
    <n v="0"/>
  </r>
  <r>
    <n v="279"/>
    <n v="20240319"/>
    <n v="2.2999999999999998"/>
    <n v="10.4"/>
    <n v="822"/>
    <n v="-0.1"/>
    <n v="1017.9"/>
    <n v="84"/>
    <x v="15"/>
    <x v="78"/>
    <x v="11"/>
    <x v="2"/>
    <n v="7.6"/>
    <n v="7.6"/>
    <n v="0"/>
  </r>
  <r>
    <n v="279"/>
    <n v="20240320"/>
    <n v="1.7"/>
    <n v="11.6"/>
    <n v="904"/>
    <n v="-0.1"/>
    <n v="1019"/>
    <n v="85"/>
    <x v="15"/>
    <x v="79"/>
    <x v="11"/>
    <x v="2"/>
    <n v="6.4"/>
    <n v="6.4"/>
    <n v="0"/>
  </r>
  <r>
    <n v="279"/>
    <n v="20240321"/>
    <n v="4.2"/>
    <n v="8.6999999999999993"/>
    <n v="597"/>
    <n v="-0.1"/>
    <n v="1022.5"/>
    <n v="87"/>
    <x v="15"/>
    <x v="80"/>
    <x v="11"/>
    <x v="2"/>
    <n v="9.3000000000000007"/>
    <n v="9.3000000000000007"/>
    <n v="0"/>
  </r>
  <r>
    <n v="279"/>
    <n v="20240322"/>
    <n v="4.2"/>
    <n v="9"/>
    <n v="280"/>
    <n v="1.5"/>
    <n v="1014.3"/>
    <n v="92"/>
    <x v="15"/>
    <x v="81"/>
    <x v="11"/>
    <x v="2"/>
    <n v="9"/>
    <n v="9"/>
    <n v="0"/>
  </r>
  <r>
    <n v="279"/>
    <n v="20240323"/>
    <n v="5.3"/>
    <n v="5.2"/>
    <n v="1064"/>
    <n v="2.9"/>
    <n v="1006.1"/>
    <n v="84"/>
    <x v="15"/>
    <x v="82"/>
    <x v="11"/>
    <x v="2"/>
    <n v="12.8"/>
    <n v="12.8"/>
    <n v="0"/>
  </r>
  <r>
    <n v="279"/>
    <n v="20240324"/>
    <n v="6.5"/>
    <n v="6.2"/>
    <n v="844"/>
    <n v="11.8"/>
    <n v="1001"/>
    <n v="86"/>
    <x v="15"/>
    <x v="83"/>
    <x v="11"/>
    <x v="2"/>
    <n v="11.8"/>
    <n v="11.8"/>
    <n v="0"/>
  </r>
  <r>
    <n v="279"/>
    <n v="20240325"/>
    <n v="2.7"/>
    <n v="6.5"/>
    <n v="1395"/>
    <n v="-0.1"/>
    <n v="1004.5"/>
    <n v="76"/>
    <x v="15"/>
    <x v="84"/>
    <x v="12"/>
    <x v="2"/>
    <n v="11.5"/>
    <n v="11.5"/>
    <n v="0"/>
  </r>
  <r>
    <n v="279"/>
    <n v="20240326"/>
    <n v="3.8"/>
    <n v="7.6"/>
    <n v="1250"/>
    <n v="-0.1"/>
    <n v="992.4"/>
    <n v="73"/>
    <x v="15"/>
    <x v="85"/>
    <x v="12"/>
    <x v="2"/>
    <n v="10.4"/>
    <n v="10.4"/>
    <n v="0"/>
  </r>
  <r>
    <n v="279"/>
    <n v="20240327"/>
    <n v="3.1"/>
    <n v="8.3000000000000007"/>
    <n v="660"/>
    <n v="0.2"/>
    <n v="986.8"/>
    <n v="83"/>
    <x v="15"/>
    <x v="86"/>
    <x v="12"/>
    <x v="2"/>
    <n v="9.6999999999999993"/>
    <n v="9.6999999999999993"/>
    <n v="0"/>
  </r>
  <r>
    <n v="279"/>
    <n v="20240328"/>
    <n v="4.7"/>
    <n v="8"/>
    <n v="784"/>
    <n v="1.1000000000000001"/>
    <n v="986.6"/>
    <n v="79"/>
    <x v="15"/>
    <x v="87"/>
    <x v="12"/>
    <x v="2"/>
    <n v="10"/>
    <n v="10"/>
    <n v="0"/>
  </r>
  <r>
    <n v="279"/>
    <n v="20240329"/>
    <n v="4.7"/>
    <n v="9.9"/>
    <n v="1003"/>
    <n v="0.8"/>
    <n v="993.7"/>
    <n v="77"/>
    <x v="15"/>
    <x v="88"/>
    <x v="12"/>
    <x v="2"/>
    <n v="8.1"/>
    <n v="8.1"/>
    <n v="0"/>
  </r>
  <r>
    <n v="279"/>
    <n v="20240330"/>
    <n v="3.6"/>
    <n v="10.5"/>
    <n v="844"/>
    <n v="0.1"/>
    <n v="997.1"/>
    <n v="87"/>
    <x v="15"/>
    <x v="89"/>
    <x v="12"/>
    <x v="2"/>
    <n v="7.5"/>
    <n v="7.5"/>
    <n v="0"/>
  </r>
  <r>
    <n v="279"/>
    <n v="20240331"/>
    <n v="3.4"/>
    <n v="9.9"/>
    <n v="1130"/>
    <n v="2.1"/>
    <n v="997.7"/>
    <n v="88"/>
    <x v="15"/>
    <x v="90"/>
    <x v="12"/>
    <x v="2"/>
    <n v="8.1"/>
    <n v="8.1"/>
    <n v="0"/>
  </r>
  <r>
    <n v="279"/>
    <n v="20240401"/>
    <n v="3.3"/>
    <n v="9.3000000000000007"/>
    <n v="601"/>
    <n v="0.2"/>
    <n v="996.2"/>
    <n v="90"/>
    <x v="15"/>
    <x v="91"/>
    <x v="13"/>
    <x v="3"/>
    <n v="8.6999999999999993"/>
    <n v="6.96"/>
    <n v="0"/>
  </r>
  <r>
    <n v="279"/>
    <n v="20240402"/>
    <n v="4.5999999999999996"/>
    <n v="9.1"/>
    <n v="814"/>
    <n v="2.1"/>
    <n v="1004.4"/>
    <n v="87"/>
    <x v="15"/>
    <x v="92"/>
    <x v="13"/>
    <x v="3"/>
    <n v="8.9"/>
    <n v="7.120000000000001"/>
    <n v="0"/>
  </r>
  <r>
    <n v="279"/>
    <n v="20240403"/>
    <n v="4.2"/>
    <n v="10.3"/>
    <n v="481"/>
    <n v="9"/>
    <n v="1003.9"/>
    <n v="93"/>
    <x v="15"/>
    <x v="93"/>
    <x v="13"/>
    <x v="3"/>
    <n v="7.6999999999999993"/>
    <n v="6.16"/>
    <n v="0"/>
  </r>
  <r>
    <n v="279"/>
    <n v="20240404"/>
    <n v="5.9"/>
    <n v="11.1"/>
    <n v="737"/>
    <n v="5.5"/>
    <n v="1004.4"/>
    <n v="85"/>
    <x v="15"/>
    <x v="94"/>
    <x v="13"/>
    <x v="3"/>
    <n v="6.9"/>
    <n v="5.5200000000000005"/>
    <n v="0"/>
  </r>
  <r>
    <n v="279"/>
    <n v="20240405"/>
    <n v="5.7"/>
    <n v="12.9"/>
    <n v="787"/>
    <n v="4.4000000000000004"/>
    <n v="1008"/>
    <n v="84"/>
    <x v="15"/>
    <x v="95"/>
    <x v="13"/>
    <x v="3"/>
    <n v="5.0999999999999996"/>
    <n v="4.08"/>
    <n v="0"/>
  </r>
  <r>
    <n v="279"/>
    <n v="20240406"/>
    <n v="4"/>
    <n v="17.2"/>
    <n v="1532"/>
    <n v="0"/>
    <n v="1009.2"/>
    <n v="70"/>
    <x v="15"/>
    <x v="96"/>
    <x v="13"/>
    <x v="3"/>
    <n v="0.80000000000000071"/>
    <n v="0.64000000000000057"/>
    <n v="0"/>
  </r>
  <r>
    <n v="279"/>
    <n v="20240407"/>
    <n v="5.5"/>
    <n v="16.600000000000001"/>
    <n v="1866"/>
    <n v="0.7"/>
    <n v="1011.8"/>
    <n v="64"/>
    <x v="15"/>
    <x v="97"/>
    <x v="13"/>
    <x v="3"/>
    <n v="1.3999999999999986"/>
    <n v="1.119999999999999"/>
    <n v="0"/>
  </r>
  <r>
    <n v="279"/>
    <n v="20240408"/>
    <n v="2.6"/>
    <n v="14.6"/>
    <n v="1114"/>
    <n v="0.4"/>
    <n v="1008.3"/>
    <n v="87"/>
    <x v="15"/>
    <x v="98"/>
    <x v="14"/>
    <x v="3"/>
    <n v="3.4000000000000004"/>
    <n v="2.7200000000000006"/>
    <n v="0"/>
  </r>
  <r>
    <n v="279"/>
    <n v="20240409"/>
    <n v="6.5"/>
    <n v="11.9"/>
    <n v="892"/>
    <n v="1.1000000000000001"/>
    <n v="1008.9"/>
    <n v="79"/>
    <x v="15"/>
    <x v="99"/>
    <x v="14"/>
    <x v="3"/>
    <n v="6.1"/>
    <n v="4.88"/>
    <n v="0"/>
  </r>
  <r>
    <n v="279"/>
    <n v="20240410"/>
    <n v="4.4000000000000004"/>
    <n v="10.5"/>
    <n v="1694"/>
    <n v="1"/>
    <n v="1026"/>
    <n v="70"/>
    <x v="15"/>
    <x v="100"/>
    <x v="14"/>
    <x v="3"/>
    <n v="7.5"/>
    <n v="6"/>
    <n v="0"/>
  </r>
  <r>
    <n v="279"/>
    <n v="20240411"/>
    <n v="4.5999999999999996"/>
    <n v="12.3"/>
    <n v="424"/>
    <n v="1.9"/>
    <n v="1029.5"/>
    <n v="88"/>
    <x v="15"/>
    <x v="101"/>
    <x v="14"/>
    <x v="3"/>
    <n v="5.6999999999999993"/>
    <n v="4.5599999999999996"/>
    <n v="0"/>
  </r>
  <r>
    <n v="279"/>
    <n v="20240412"/>
    <n v="5.3"/>
    <n v="14.7"/>
    <n v="1489"/>
    <n v="-0.1"/>
    <n v="1027.9000000000001"/>
    <n v="79"/>
    <x v="15"/>
    <x v="102"/>
    <x v="14"/>
    <x v="3"/>
    <n v="3.3000000000000007"/>
    <n v="2.6400000000000006"/>
    <n v="0"/>
  </r>
  <r>
    <n v="279"/>
    <n v="20240413"/>
    <n v="5.0999999999999996"/>
    <n v="16"/>
    <n v="1499"/>
    <n v="0"/>
    <n v="1021.1"/>
    <n v="75"/>
    <x v="15"/>
    <x v="103"/>
    <x v="14"/>
    <x v="3"/>
    <n v="2"/>
    <n v="1.6"/>
    <n v="0"/>
  </r>
  <r>
    <n v="279"/>
    <n v="20240414"/>
    <n v="4"/>
    <n v="10.4"/>
    <n v="1877"/>
    <n v="0"/>
    <n v="1019.9"/>
    <n v="70"/>
    <x v="15"/>
    <x v="104"/>
    <x v="14"/>
    <x v="3"/>
    <n v="7.6"/>
    <n v="6.08"/>
    <n v="0"/>
  </r>
  <r>
    <n v="279"/>
    <n v="20240415"/>
    <n v="5.7"/>
    <n v="7"/>
    <n v="846"/>
    <n v="11.2"/>
    <n v="1003.3"/>
    <n v="86"/>
    <x v="15"/>
    <x v="105"/>
    <x v="15"/>
    <x v="3"/>
    <n v="11"/>
    <n v="8.8000000000000007"/>
    <n v="0"/>
  </r>
  <r>
    <n v="279"/>
    <n v="20240416"/>
    <n v="5"/>
    <n v="6.6"/>
    <n v="1015"/>
    <n v="6.2"/>
    <n v="1002.4"/>
    <n v="85"/>
    <x v="15"/>
    <x v="106"/>
    <x v="15"/>
    <x v="3"/>
    <n v="11.4"/>
    <n v="9.120000000000001"/>
    <n v="0"/>
  </r>
  <r>
    <n v="279"/>
    <n v="20240417"/>
    <n v="3.1"/>
    <n v="5.6"/>
    <n v="1409"/>
    <n v="1.7"/>
    <n v="1011.2"/>
    <n v="85"/>
    <x v="15"/>
    <x v="107"/>
    <x v="15"/>
    <x v="3"/>
    <n v="12.4"/>
    <n v="9.9200000000000017"/>
    <n v="0"/>
  </r>
  <r>
    <n v="279"/>
    <n v="20240418"/>
    <n v="4"/>
    <n v="6.4"/>
    <n v="1450"/>
    <n v="1.3"/>
    <n v="1017.2"/>
    <n v="79"/>
    <x v="15"/>
    <x v="108"/>
    <x v="15"/>
    <x v="3"/>
    <n v="11.6"/>
    <n v="9.2799999999999994"/>
    <n v="0"/>
  </r>
  <r>
    <n v="279"/>
    <n v="20240419"/>
    <n v="6.5"/>
    <n v="7.6"/>
    <n v="1254"/>
    <n v="13.9"/>
    <n v="1008.1"/>
    <n v="85"/>
    <x v="15"/>
    <x v="109"/>
    <x v="15"/>
    <x v="3"/>
    <n v="10.4"/>
    <n v="8.32"/>
    <n v="0"/>
  </r>
  <r>
    <n v="279"/>
    <n v="20240420"/>
    <n v="4.9000000000000004"/>
    <n v="6.1"/>
    <n v="1500"/>
    <n v="3.8"/>
    <n v="1019.5"/>
    <n v="84"/>
    <x v="15"/>
    <x v="110"/>
    <x v="15"/>
    <x v="3"/>
    <n v="11.9"/>
    <n v="9.5200000000000014"/>
    <n v="0"/>
  </r>
  <r>
    <n v="279"/>
    <n v="20240421"/>
    <n v="4.3"/>
    <n v="5.6"/>
    <n v="1675"/>
    <n v="2.6"/>
    <n v="1024.9000000000001"/>
    <n v="78"/>
    <x v="15"/>
    <x v="111"/>
    <x v="15"/>
    <x v="3"/>
    <n v="12.4"/>
    <n v="9.9200000000000017"/>
    <n v="0"/>
  </r>
  <r>
    <n v="279"/>
    <n v="20240422"/>
    <n v="3.9"/>
    <n v="5"/>
    <n v="1986"/>
    <n v="-0.1"/>
    <n v="1024.9000000000001"/>
    <n v="71"/>
    <x v="15"/>
    <x v="112"/>
    <x v="16"/>
    <x v="3"/>
    <n v="13"/>
    <n v="10.4"/>
    <n v="0"/>
  </r>
  <r>
    <n v="279"/>
    <n v="20240423"/>
    <n v="2.9"/>
    <n v="5"/>
    <n v="1882"/>
    <n v="1.7"/>
    <n v="1018.1"/>
    <n v="76"/>
    <x v="15"/>
    <x v="113"/>
    <x v="16"/>
    <x v="3"/>
    <n v="13"/>
    <n v="10.4"/>
    <n v="0"/>
  </r>
  <r>
    <n v="279"/>
    <n v="20240424"/>
    <n v="4.7"/>
    <n v="5.7"/>
    <n v="1399"/>
    <n v="8.9"/>
    <n v="1007"/>
    <n v="84"/>
    <x v="15"/>
    <x v="114"/>
    <x v="16"/>
    <x v="3"/>
    <n v="12.3"/>
    <n v="9.8400000000000016"/>
    <n v="0"/>
  </r>
  <r>
    <n v="279"/>
    <n v="20240425"/>
    <n v="4.0999999999999996"/>
    <n v="5.9"/>
    <n v="1131"/>
    <n v="4.0999999999999996"/>
    <n v="1003.6"/>
    <n v="83"/>
    <x v="15"/>
    <x v="115"/>
    <x v="16"/>
    <x v="3"/>
    <n v="12.1"/>
    <n v="9.68"/>
    <n v="0"/>
  </r>
  <r>
    <n v="279"/>
    <n v="20240426"/>
    <n v="3.3"/>
    <n v="8.4"/>
    <n v="2027"/>
    <n v="0.7"/>
    <n v="1003.6"/>
    <n v="77"/>
    <x v="15"/>
    <x v="116"/>
    <x v="16"/>
    <x v="3"/>
    <n v="9.6"/>
    <n v="7.68"/>
    <n v="0"/>
  </r>
  <r>
    <n v="279"/>
    <n v="20240427"/>
    <n v="3.4"/>
    <n v="12"/>
    <n v="1446"/>
    <n v="-0.1"/>
    <n v="1006.1"/>
    <n v="78"/>
    <x v="15"/>
    <x v="117"/>
    <x v="16"/>
    <x v="3"/>
    <n v="6"/>
    <n v="4.8000000000000007"/>
    <n v="0"/>
  </r>
  <r>
    <n v="279"/>
    <n v="20240428"/>
    <n v="6.1"/>
    <n v="13.1"/>
    <n v="1619"/>
    <n v="-0.1"/>
    <n v="1008.8"/>
    <n v="68"/>
    <x v="15"/>
    <x v="118"/>
    <x v="16"/>
    <x v="3"/>
    <n v="4.9000000000000004"/>
    <n v="3.9200000000000004"/>
    <n v="0"/>
  </r>
  <r>
    <n v="279"/>
    <n v="20240429"/>
    <n v="2.8"/>
    <n v="13"/>
    <n v="2148"/>
    <n v="0"/>
    <n v="1019.3"/>
    <n v="71"/>
    <x v="15"/>
    <x v="119"/>
    <x v="17"/>
    <x v="3"/>
    <n v="5"/>
    <n v="4"/>
    <n v="0"/>
  </r>
  <r>
    <n v="279"/>
    <n v="20240430"/>
    <n v="2.1"/>
    <n v="17.399999999999999"/>
    <n v="1826"/>
    <n v="0.3"/>
    <n v="1015.5"/>
    <n v="73"/>
    <x v="15"/>
    <x v="120"/>
    <x v="17"/>
    <x v="3"/>
    <n v="0.60000000000000142"/>
    <n v="0.48000000000000115"/>
    <n v="0"/>
  </r>
  <r>
    <n v="279"/>
    <n v="20240501"/>
    <n v="3.7"/>
    <n v="19.8"/>
    <n v="2404"/>
    <n v="0"/>
    <n v="1006.5"/>
    <n v="67"/>
    <x v="15"/>
    <x v="121"/>
    <x v="17"/>
    <x v="4"/>
    <n v="0"/>
    <n v="0"/>
    <n v="1.8000000000000007"/>
  </r>
  <r>
    <n v="279"/>
    <n v="20240502"/>
    <n v="4.9000000000000004"/>
    <n v="19.5"/>
    <n v="2486"/>
    <n v="0"/>
    <n v="1000.3"/>
    <n v="65"/>
    <x v="15"/>
    <x v="122"/>
    <x v="17"/>
    <x v="4"/>
    <n v="0"/>
    <n v="0"/>
    <n v="1.5"/>
  </r>
  <r>
    <n v="279"/>
    <n v="20240503"/>
    <n v="4"/>
    <n v="11.7"/>
    <n v="305"/>
    <n v="0.9"/>
    <n v="1008.6"/>
    <n v="93"/>
    <x v="15"/>
    <x v="123"/>
    <x v="17"/>
    <x v="4"/>
    <n v="6.3000000000000007"/>
    <n v="5.0400000000000009"/>
    <n v="0"/>
  </r>
  <r>
    <n v="279"/>
    <n v="20240504"/>
    <n v="2.5"/>
    <n v="12"/>
    <n v="1663"/>
    <n v="5.5"/>
    <n v="1013.2"/>
    <n v="80"/>
    <x v="15"/>
    <x v="124"/>
    <x v="17"/>
    <x v="4"/>
    <n v="6"/>
    <n v="4.8000000000000007"/>
    <n v="0"/>
  </r>
  <r>
    <n v="279"/>
    <n v="20240505"/>
    <n v="2.8"/>
    <n v="11.1"/>
    <n v="717"/>
    <n v="4.5"/>
    <n v="1008.2"/>
    <n v="92"/>
    <x v="15"/>
    <x v="125"/>
    <x v="17"/>
    <x v="4"/>
    <n v="6.9"/>
    <n v="5.5200000000000005"/>
    <n v="0"/>
  </r>
  <r>
    <n v="279"/>
    <n v="20240506"/>
    <n v="2.8"/>
    <n v="12.8"/>
    <n v="2175"/>
    <n v="0"/>
    <n v="1009.9"/>
    <n v="76"/>
    <x v="15"/>
    <x v="126"/>
    <x v="18"/>
    <x v="4"/>
    <n v="5.1999999999999993"/>
    <n v="4.1599999999999993"/>
    <n v="0"/>
  </r>
  <r>
    <n v="279"/>
    <n v="20240507"/>
    <n v="3.2"/>
    <n v="13.3"/>
    <n v="2198"/>
    <n v="0"/>
    <n v="1019.9"/>
    <n v="79"/>
    <x v="15"/>
    <x v="127"/>
    <x v="18"/>
    <x v="4"/>
    <n v="4.6999999999999993"/>
    <n v="3.76"/>
    <n v="0"/>
  </r>
  <r>
    <n v="279"/>
    <n v="20240508"/>
    <n v="2.5"/>
    <n v="12.7"/>
    <n v="1312"/>
    <n v="0"/>
    <n v="1027.2"/>
    <n v="81"/>
    <x v="15"/>
    <x v="128"/>
    <x v="18"/>
    <x v="4"/>
    <n v="5.3000000000000007"/>
    <n v="4.2400000000000011"/>
    <n v="0"/>
  </r>
  <r>
    <n v="279"/>
    <n v="20240509"/>
    <n v="1.8"/>
    <n v="12.3"/>
    <n v="2062"/>
    <n v="0"/>
    <n v="1026.9000000000001"/>
    <n v="82"/>
    <x v="15"/>
    <x v="129"/>
    <x v="18"/>
    <x v="4"/>
    <n v="5.6999999999999993"/>
    <n v="4.5599999999999996"/>
    <n v="0"/>
  </r>
  <r>
    <n v="279"/>
    <n v="20240510"/>
    <n v="2.4"/>
    <n v="14.3"/>
    <n v="2475"/>
    <n v="0"/>
    <n v="1024.4000000000001"/>
    <n v="79"/>
    <x v="15"/>
    <x v="130"/>
    <x v="18"/>
    <x v="4"/>
    <n v="3.6999999999999993"/>
    <n v="2.9599999999999995"/>
    <n v="0"/>
  </r>
  <r>
    <n v="279"/>
    <n v="20240511"/>
    <n v="3.8"/>
    <n v="15.7"/>
    <n v="2627"/>
    <n v="0"/>
    <n v="1023.1"/>
    <n v="70"/>
    <x v="15"/>
    <x v="131"/>
    <x v="18"/>
    <x v="4"/>
    <n v="2.3000000000000007"/>
    <n v="1.8400000000000007"/>
    <n v="0"/>
  </r>
  <r>
    <n v="279"/>
    <n v="20240512"/>
    <n v="5"/>
    <n v="17.899999999999999"/>
    <n v="2774"/>
    <n v="0"/>
    <n v="1017.2"/>
    <n v="63"/>
    <x v="15"/>
    <x v="132"/>
    <x v="18"/>
    <x v="4"/>
    <n v="0.10000000000000142"/>
    <n v="8.000000000000114E-2"/>
    <n v="0"/>
  </r>
  <r>
    <n v="279"/>
    <n v="20240513"/>
    <n v="3.4"/>
    <n v="19.899999999999999"/>
    <n v="2396"/>
    <n v="0.1"/>
    <n v="1010.5"/>
    <n v="64"/>
    <x v="15"/>
    <x v="133"/>
    <x v="19"/>
    <x v="4"/>
    <n v="0"/>
    <n v="0"/>
    <n v="1.8999999999999986"/>
  </r>
  <r>
    <n v="279"/>
    <n v="20240514"/>
    <n v="5.3"/>
    <n v="21.3"/>
    <n v="2756"/>
    <n v="0"/>
    <n v="1006.4"/>
    <n v="50"/>
    <x v="15"/>
    <x v="134"/>
    <x v="19"/>
    <x v="4"/>
    <n v="0"/>
    <n v="0"/>
    <n v="3.3000000000000007"/>
  </r>
  <r>
    <n v="279"/>
    <n v="20240515"/>
    <n v="4.3"/>
    <n v="19.399999999999999"/>
    <n v="2606"/>
    <n v="0"/>
    <n v="1006"/>
    <n v="59"/>
    <x v="15"/>
    <x v="135"/>
    <x v="19"/>
    <x v="4"/>
    <n v="0"/>
    <n v="0"/>
    <n v="1.3999999999999986"/>
  </r>
  <r>
    <n v="279"/>
    <n v="20240516"/>
    <n v="3.3"/>
    <n v="16.600000000000001"/>
    <n v="1502"/>
    <n v="7.9"/>
    <n v="1005.4"/>
    <n v="80"/>
    <x v="15"/>
    <x v="136"/>
    <x v="19"/>
    <x v="4"/>
    <n v="1.3999999999999986"/>
    <n v="1.119999999999999"/>
    <n v="0"/>
  </r>
  <r>
    <n v="279"/>
    <n v="20240517"/>
    <n v="2.5"/>
    <n v="17.8"/>
    <n v="1930"/>
    <n v="0"/>
    <n v="1007.8"/>
    <n v="76"/>
    <x v="15"/>
    <x v="137"/>
    <x v="19"/>
    <x v="4"/>
    <n v="0.19999999999999929"/>
    <n v="0.15999999999999945"/>
    <n v="0"/>
  </r>
  <r>
    <n v="279"/>
    <n v="20240518"/>
    <n v="2.6"/>
    <n v="17.7"/>
    <n v="1989"/>
    <n v="0.9"/>
    <n v="1010.3"/>
    <n v="70"/>
    <x v="15"/>
    <x v="138"/>
    <x v="19"/>
    <x v="4"/>
    <n v="0.30000000000000071"/>
    <n v="0.24000000000000057"/>
    <n v="0"/>
  </r>
  <r>
    <n v="279"/>
    <n v="20240519"/>
    <n v="3.8"/>
    <n v="17.100000000000001"/>
    <n v="2460"/>
    <n v="1.9"/>
    <n v="1010.5"/>
    <n v="72"/>
    <x v="15"/>
    <x v="139"/>
    <x v="19"/>
    <x v="4"/>
    <n v="0.89999999999999858"/>
    <n v="0.71999999999999886"/>
    <n v="0"/>
  </r>
  <r>
    <n v="279"/>
    <n v="20240520"/>
    <n v="2.5"/>
    <n v="16.399999999999999"/>
    <n v="1953"/>
    <n v="1.2"/>
    <n v="1011.1"/>
    <n v="83"/>
    <x v="15"/>
    <x v="140"/>
    <x v="20"/>
    <x v="4"/>
    <n v="1.6000000000000014"/>
    <n v="1.2800000000000011"/>
    <n v="0"/>
  </r>
  <r>
    <n v="279"/>
    <n v="20240521"/>
    <n v="4"/>
    <n v="18.7"/>
    <n v="2341"/>
    <n v="9.1"/>
    <n v="1007.8"/>
    <n v="77"/>
    <x v="15"/>
    <x v="141"/>
    <x v="20"/>
    <x v="4"/>
    <n v="0"/>
    <n v="0"/>
    <n v="0.69999999999999929"/>
  </r>
  <r>
    <n v="279"/>
    <n v="20240522"/>
    <n v="4.3"/>
    <n v="16.2"/>
    <n v="1100"/>
    <n v="0.8"/>
    <n v="1007.6"/>
    <n v="83"/>
    <x v="15"/>
    <x v="142"/>
    <x v="20"/>
    <x v="4"/>
    <n v="1.8000000000000007"/>
    <n v="1.4400000000000006"/>
    <n v="0"/>
  </r>
  <r>
    <n v="279"/>
    <n v="20240523"/>
    <n v="3"/>
    <n v="14.9"/>
    <n v="1401"/>
    <n v="-0.1"/>
    <n v="1014.5"/>
    <n v="82"/>
    <x v="15"/>
    <x v="143"/>
    <x v="20"/>
    <x v="4"/>
    <n v="3.0999999999999996"/>
    <n v="2.48"/>
    <n v="0"/>
  </r>
  <r>
    <n v="279"/>
    <n v="20240524"/>
    <n v="2.4"/>
    <n v="15.7"/>
    <n v="1520"/>
    <n v="4.5999999999999996"/>
    <n v="1018.3"/>
    <n v="86"/>
    <x v="15"/>
    <x v="144"/>
    <x v="20"/>
    <x v="4"/>
    <n v="2.3000000000000007"/>
    <n v="1.8400000000000007"/>
    <n v="0"/>
  </r>
  <r>
    <n v="279"/>
    <n v="20240525"/>
    <n v="3"/>
    <n v="15.8"/>
    <n v="1401"/>
    <n v="1.8"/>
    <n v="1016.5"/>
    <n v="88"/>
    <x v="15"/>
    <x v="145"/>
    <x v="20"/>
    <x v="4"/>
    <n v="2.1999999999999993"/>
    <n v="1.7599999999999996"/>
    <n v="0"/>
  </r>
  <r>
    <n v="279"/>
    <n v="20240526"/>
    <n v="3.4"/>
    <n v="16.600000000000001"/>
    <n v="2144"/>
    <n v="0.1"/>
    <n v="1015.2"/>
    <n v="80"/>
    <x v="15"/>
    <x v="146"/>
    <x v="20"/>
    <x v="4"/>
    <n v="1.3999999999999986"/>
    <n v="1.119999999999999"/>
    <n v="0"/>
  </r>
  <r>
    <n v="279"/>
    <n v="20240527"/>
    <n v="3"/>
    <n v="15.1"/>
    <n v="1858"/>
    <n v="7.4"/>
    <n v="1016.4"/>
    <n v="78"/>
    <x v="15"/>
    <x v="147"/>
    <x v="21"/>
    <x v="4"/>
    <n v="2.9000000000000004"/>
    <n v="2.3200000000000003"/>
    <n v="0"/>
  </r>
  <r>
    <n v="279"/>
    <n v="20240528"/>
    <n v="4.0999999999999996"/>
    <n v="14.5"/>
    <n v="2286"/>
    <n v="8.1999999999999993"/>
    <n v="1015.2"/>
    <n v="82"/>
    <x v="15"/>
    <x v="148"/>
    <x v="21"/>
    <x v="4"/>
    <n v="3.5"/>
    <n v="2.8000000000000003"/>
    <n v="0"/>
  </r>
  <r>
    <n v="279"/>
    <n v="20240529"/>
    <n v="4.3"/>
    <n v="14.3"/>
    <n v="1246"/>
    <n v="18.8"/>
    <n v="1007.5"/>
    <n v="90"/>
    <x v="15"/>
    <x v="149"/>
    <x v="21"/>
    <x v="4"/>
    <n v="3.6999999999999993"/>
    <n v="2.9599999999999995"/>
    <n v="0"/>
  </r>
  <r>
    <n v="279"/>
    <n v="20240530"/>
    <n v="2.2000000000000002"/>
    <n v="14"/>
    <n v="1587"/>
    <n v="-0.1"/>
    <n v="1006.3"/>
    <n v="86"/>
    <x v="15"/>
    <x v="150"/>
    <x v="21"/>
    <x v="4"/>
    <n v="4"/>
    <n v="3.2"/>
    <n v="0"/>
  </r>
  <r>
    <n v="279"/>
    <n v="20240531"/>
    <n v="2.9"/>
    <n v="14.8"/>
    <n v="1571"/>
    <n v="2.5"/>
    <n v="1011.3"/>
    <n v="86"/>
    <x v="15"/>
    <x v="151"/>
    <x v="21"/>
    <x v="4"/>
    <n v="3.1999999999999993"/>
    <n v="2.5599999999999996"/>
    <n v="0"/>
  </r>
  <r>
    <n v="279"/>
    <n v="20240601"/>
    <n v="5.2"/>
    <n v="16.3"/>
    <n v="1165"/>
    <n v="0"/>
    <n v="1017.1"/>
    <n v="91"/>
    <x v="15"/>
    <x v="152"/>
    <x v="21"/>
    <x v="5"/>
    <n v="1.6999999999999993"/>
    <n v="1.3599999999999994"/>
    <n v="0"/>
  </r>
  <r>
    <n v="279"/>
    <n v="20240602"/>
    <n v="4.7"/>
    <n v="14.2"/>
    <n v="1660"/>
    <n v="0"/>
    <n v="1022"/>
    <n v="74"/>
    <x v="15"/>
    <x v="153"/>
    <x v="21"/>
    <x v="5"/>
    <n v="3.8000000000000007"/>
    <n v="3.0400000000000009"/>
    <n v="0"/>
  </r>
  <r>
    <n v="279"/>
    <n v="20240603"/>
    <n v="2.7"/>
    <n v="14.2"/>
    <n v="1162"/>
    <n v="-0.1"/>
    <n v="1019.3"/>
    <n v="79"/>
    <x v="15"/>
    <x v="154"/>
    <x v="22"/>
    <x v="5"/>
    <n v="3.8000000000000007"/>
    <n v="3.0400000000000009"/>
    <n v="0"/>
  </r>
  <r>
    <n v="279"/>
    <n v="20240604"/>
    <n v="3.5"/>
    <n v="16.100000000000001"/>
    <n v="1214"/>
    <n v="2.6"/>
    <n v="1011.3"/>
    <n v="83"/>
    <x v="15"/>
    <x v="155"/>
    <x v="22"/>
    <x v="5"/>
    <n v="1.8999999999999986"/>
    <n v="1.5199999999999989"/>
    <n v="0"/>
  </r>
  <r>
    <n v="279"/>
    <n v="20240605"/>
    <n v="4.7"/>
    <n v="12.6"/>
    <n v="2598"/>
    <n v="1.5"/>
    <n v="1012.1"/>
    <n v="71"/>
    <x v="15"/>
    <x v="156"/>
    <x v="22"/>
    <x v="5"/>
    <n v="5.4"/>
    <n v="4.32"/>
    <n v="0"/>
  </r>
  <r>
    <n v="279"/>
    <n v="20240606"/>
    <n v="3"/>
    <n v="12.2"/>
    <n v="1950"/>
    <n v="0"/>
    <n v="1017"/>
    <n v="70"/>
    <x v="15"/>
    <x v="157"/>
    <x v="22"/>
    <x v="5"/>
    <n v="5.8000000000000007"/>
    <n v="4.6400000000000006"/>
    <n v="0"/>
  </r>
  <r>
    <n v="279"/>
    <n v="20240607"/>
    <n v="2.8"/>
    <n v="12.7"/>
    <n v="1453"/>
    <n v="0.4"/>
    <n v="1017.4"/>
    <n v="75"/>
    <x v="15"/>
    <x v="158"/>
    <x v="22"/>
    <x v="5"/>
    <n v="5.3000000000000007"/>
    <n v="4.2400000000000011"/>
    <n v="0"/>
  </r>
  <r>
    <n v="279"/>
    <n v="20240608"/>
    <n v="4.3"/>
    <n v="12.6"/>
    <n v="1414"/>
    <n v="0.5"/>
    <n v="1011.4"/>
    <n v="80"/>
    <x v="15"/>
    <x v="159"/>
    <x v="22"/>
    <x v="5"/>
    <n v="5.4"/>
    <n v="4.32"/>
    <n v="0"/>
  </r>
  <r>
    <n v="279"/>
    <n v="20240609"/>
    <n v="5.0999999999999996"/>
    <n v="12.2"/>
    <n v="1773"/>
    <n v="-0.1"/>
    <n v="1009.4"/>
    <n v="75"/>
    <x v="15"/>
    <x v="160"/>
    <x v="22"/>
    <x v="5"/>
    <n v="5.8000000000000007"/>
    <n v="4.6400000000000006"/>
    <n v="0"/>
  </r>
  <r>
    <n v="279"/>
    <n v="20240610"/>
    <n v="4"/>
    <n v="11"/>
    <n v="747"/>
    <n v="26.6"/>
    <n v="1005"/>
    <n v="93"/>
    <x v="15"/>
    <x v="161"/>
    <x v="23"/>
    <x v="5"/>
    <n v="7"/>
    <n v="5.6000000000000005"/>
    <n v="0"/>
  </r>
  <r>
    <n v="279"/>
    <n v="20240611"/>
    <n v="5.3"/>
    <n v="11.9"/>
    <n v="2189"/>
    <n v="0.2"/>
    <n v="1013.6"/>
    <n v="78"/>
    <x v="15"/>
    <x v="162"/>
    <x v="23"/>
    <x v="5"/>
    <n v="6.1"/>
    <n v="4.88"/>
    <n v="0"/>
  </r>
  <r>
    <n v="279"/>
    <n v="20240612"/>
    <n v="3.8"/>
    <n v="11.1"/>
    <n v="1780"/>
    <n v="4.0999999999999996"/>
    <n v="1018.1"/>
    <n v="80"/>
    <x v="15"/>
    <x v="163"/>
    <x v="23"/>
    <x v="5"/>
    <n v="6.9"/>
    <n v="5.5200000000000005"/>
    <n v="0"/>
  </r>
  <r>
    <n v="279"/>
    <n v="20240613"/>
    <n v="3"/>
    <n v="13.9"/>
    <n v="1626"/>
    <n v="-0.1"/>
    <n v="1015"/>
    <n v="71"/>
    <x v="15"/>
    <x v="164"/>
    <x v="23"/>
    <x v="5"/>
    <n v="4.0999999999999996"/>
    <n v="3.28"/>
    <n v="0"/>
  </r>
  <r>
    <n v="279"/>
    <n v="20240614"/>
    <n v="3.4"/>
    <n v="14.6"/>
    <n v="965"/>
    <n v="2.1"/>
    <n v="1005.9"/>
    <n v="82"/>
    <x v="15"/>
    <x v="165"/>
    <x v="23"/>
    <x v="5"/>
    <n v="3.4000000000000004"/>
    <n v="2.7200000000000006"/>
    <n v="0"/>
  </r>
  <r>
    <n v="279"/>
    <n v="20240615"/>
    <n v="5.9"/>
    <n v="14.4"/>
    <n v="1588"/>
    <n v="9.1"/>
    <n v="1002.2"/>
    <n v="80"/>
    <x v="15"/>
    <x v="166"/>
    <x v="23"/>
    <x v="5"/>
    <n v="3.5999999999999996"/>
    <n v="2.88"/>
    <n v="0"/>
  </r>
  <r>
    <n v="279"/>
    <n v="20240616"/>
    <n v="4.3"/>
    <n v="14"/>
    <n v="1343"/>
    <n v="14"/>
    <n v="1005.9"/>
    <n v="86"/>
    <x v="15"/>
    <x v="167"/>
    <x v="23"/>
    <x v="5"/>
    <n v="4"/>
    <n v="3.2"/>
    <n v="0"/>
  </r>
  <r>
    <n v="279"/>
    <n v="20240617"/>
    <n v="3.3"/>
    <n v="16"/>
    <n v="2596"/>
    <n v="0.3"/>
    <n v="1011.2"/>
    <n v="77"/>
    <x v="15"/>
    <x v="168"/>
    <x v="24"/>
    <x v="5"/>
    <n v="2"/>
    <n v="1.6"/>
    <n v="0"/>
  </r>
  <r>
    <n v="279"/>
    <n v="20240618"/>
    <n v="1.3"/>
    <n v="15.1"/>
    <n v="899"/>
    <n v="3.1"/>
    <n v="1014.2"/>
    <n v="88"/>
    <x v="15"/>
    <x v="169"/>
    <x v="24"/>
    <x v="5"/>
    <n v="2.9000000000000004"/>
    <n v="2.3200000000000003"/>
    <n v="0"/>
  </r>
  <r>
    <n v="279"/>
    <n v="20240619"/>
    <n v="3.3"/>
    <n v="14.7"/>
    <n v="2445"/>
    <n v="0"/>
    <n v="1019.5"/>
    <n v="79"/>
    <x v="15"/>
    <x v="170"/>
    <x v="24"/>
    <x v="5"/>
    <n v="3.3000000000000007"/>
    <n v="2.6400000000000006"/>
    <n v="0"/>
  </r>
  <r>
    <n v="279"/>
    <n v="20240620"/>
    <n v="2.5"/>
    <n v="15.6"/>
    <n v="2286"/>
    <n v="0.3"/>
    <n v="1020.1"/>
    <n v="78"/>
    <x v="15"/>
    <x v="171"/>
    <x v="24"/>
    <x v="5"/>
    <n v="2.4000000000000004"/>
    <n v="1.9200000000000004"/>
    <n v="0"/>
  </r>
  <r>
    <n v="279"/>
    <n v="20240621"/>
    <n v="2.8"/>
    <n v="15.6"/>
    <n v="571"/>
    <n v="14"/>
    <n v="1011.9"/>
    <n v="91"/>
    <x v="15"/>
    <x v="172"/>
    <x v="24"/>
    <x v="5"/>
    <n v="2.4000000000000004"/>
    <n v="1.9200000000000004"/>
    <n v="0"/>
  </r>
  <r>
    <n v="279"/>
    <n v="20240622"/>
    <n v="4"/>
    <n v="16.600000000000001"/>
    <n v="2263"/>
    <n v="0"/>
    <n v="1012.6"/>
    <n v="81"/>
    <x v="15"/>
    <x v="173"/>
    <x v="24"/>
    <x v="5"/>
    <n v="1.3999999999999986"/>
    <n v="1.119999999999999"/>
    <n v="0"/>
  </r>
  <r>
    <n v="279"/>
    <n v="20240623"/>
    <n v="2.5"/>
    <n v="17.8"/>
    <n v="2795"/>
    <n v="0"/>
    <n v="1019.3"/>
    <n v="75"/>
    <x v="15"/>
    <x v="174"/>
    <x v="24"/>
    <x v="5"/>
    <n v="0.19999999999999929"/>
    <n v="0.15999999999999945"/>
    <n v="0"/>
  </r>
  <r>
    <n v="279"/>
    <n v="20240624"/>
    <n v="1.8"/>
    <n v="18.7"/>
    <n v="2863"/>
    <n v="0"/>
    <n v="1020.5"/>
    <n v="76"/>
    <x v="15"/>
    <x v="175"/>
    <x v="25"/>
    <x v="5"/>
    <n v="0"/>
    <n v="0"/>
    <n v="0.69999999999999929"/>
  </r>
  <r>
    <n v="279"/>
    <n v="20240625"/>
    <n v="2.7"/>
    <n v="21.4"/>
    <n v="2950"/>
    <n v="0"/>
    <n v="1016.3"/>
    <n v="72"/>
    <x v="15"/>
    <x v="176"/>
    <x v="25"/>
    <x v="5"/>
    <n v="0"/>
    <n v="0"/>
    <n v="3.3999999999999986"/>
  </r>
  <r>
    <n v="279"/>
    <n v="20240626"/>
    <n v="2.8"/>
    <n v="23.2"/>
    <n v="2992"/>
    <n v="0"/>
    <n v="1011.4"/>
    <n v="69"/>
    <x v="15"/>
    <x v="177"/>
    <x v="25"/>
    <x v="5"/>
    <n v="0"/>
    <n v="0"/>
    <n v="5.1999999999999993"/>
  </r>
  <r>
    <n v="279"/>
    <n v="20240627"/>
    <n v="2.9"/>
    <n v="23.6"/>
    <n v="2598"/>
    <n v="-0.1"/>
    <n v="1008"/>
    <n v="69"/>
    <x v="15"/>
    <x v="178"/>
    <x v="25"/>
    <x v="5"/>
    <n v="0"/>
    <n v="0"/>
    <n v="5.6000000000000014"/>
  </r>
  <r>
    <n v="279"/>
    <n v="20240628"/>
    <n v="4.5999999999999996"/>
    <n v="17.8"/>
    <n v="2534"/>
    <n v="0"/>
    <n v="1014.7"/>
    <n v="69"/>
    <x v="15"/>
    <x v="179"/>
    <x v="25"/>
    <x v="5"/>
    <n v="0.19999999999999929"/>
    <n v="0.15999999999999945"/>
    <n v="0"/>
  </r>
  <r>
    <n v="279"/>
    <n v="20240629"/>
    <n v="1.8"/>
    <n v="18.600000000000001"/>
    <n v="2768"/>
    <n v="-0.1"/>
    <n v="1013.7"/>
    <n v="67"/>
    <x v="15"/>
    <x v="180"/>
    <x v="25"/>
    <x v="5"/>
    <n v="0"/>
    <n v="0"/>
    <n v="0.60000000000000142"/>
  </r>
  <r>
    <n v="279"/>
    <n v="20240630"/>
    <n v="3.7"/>
    <n v="17.899999999999999"/>
    <n v="1834"/>
    <n v="5.2"/>
    <n v="1008.9"/>
    <n v="75"/>
    <x v="15"/>
    <x v="181"/>
    <x v="25"/>
    <x v="5"/>
    <n v="0.10000000000000142"/>
    <n v="8.000000000000114E-2"/>
    <n v="0"/>
  </r>
  <r>
    <n v="279"/>
    <n v="20240701"/>
    <n v="3.3"/>
    <n v="15.1"/>
    <n v="1511"/>
    <n v="10.1"/>
    <n v="1014.1"/>
    <n v="84"/>
    <x v="15"/>
    <x v="182"/>
    <x v="26"/>
    <x v="6"/>
    <n v="2.9000000000000004"/>
    <n v="2.3200000000000003"/>
    <n v="0"/>
  </r>
  <r>
    <n v="279"/>
    <n v="20240702"/>
    <n v="3.8"/>
    <n v="14.2"/>
    <n v="940"/>
    <n v="3.1"/>
    <n v="1013.3"/>
    <n v="83"/>
    <x v="15"/>
    <x v="183"/>
    <x v="26"/>
    <x v="6"/>
    <n v="3.8000000000000007"/>
    <n v="3.0400000000000009"/>
    <n v="0"/>
  </r>
  <r>
    <n v="279"/>
    <n v="20240703"/>
    <n v="3.6"/>
    <n v="13.4"/>
    <n v="1150"/>
    <n v="4.5999999999999996"/>
    <n v="1008.5"/>
    <n v="85"/>
    <x v="15"/>
    <x v="184"/>
    <x v="26"/>
    <x v="6"/>
    <n v="4.5999999999999996"/>
    <n v="3.6799999999999997"/>
    <n v="0"/>
  </r>
  <r>
    <n v="279"/>
    <n v="20240704"/>
    <n v="5.8"/>
    <n v="15.1"/>
    <n v="2480"/>
    <n v="6.9"/>
    <n v="1006"/>
    <n v="70"/>
    <x v="15"/>
    <x v="185"/>
    <x v="26"/>
    <x v="6"/>
    <n v="2.9000000000000004"/>
    <n v="2.3200000000000003"/>
    <n v="0"/>
  </r>
  <r>
    <n v="279"/>
    <n v="20240705"/>
    <n v="5.0999999999999996"/>
    <n v="15.4"/>
    <n v="1093"/>
    <n v="0.4"/>
    <n v="1007.4"/>
    <n v="83"/>
    <x v="15"/>
    <x v="186"/>
    <x v="26"/>
    <x v="6"/>
    <n v="2.5999999999999996"/>
    <n v="2.0799999999999996"/>
    <n v="0"/>
  </r>
  <r>
    <n v="279"/>
    <n v="20240706"/>
    <n v="6.8"/>
    <n v="16.5"/>
    <n v="1647"/>
    <n v="1.1000000000000001"/>
    <n v="1001.6"/>
    <n v="76"/>
    <x v="15"/>
    <x v="187"/>
    <x v="26"/>
    <x v="6"/>
    <n v="1.5"/>
    <n v="1.2000000000000002"/>
    <n v="0"/>
  </r>
  <r>
    <n v="279"/>
    <n v="20240707"/>
    <n v="4"/>
    <n v="14.2"/>
    <n v="1642"/>
    <n v="5.2"/>
    <n v="1012"/>
    <n v="82"/>
    <x v="15"/>
    <x v="188"/>
    <x v="26"/>
    <x v="6"/>
    <n v="3.8000000000000007"/>
    <n v="3.0400000000000009"/>
    <n v="0"/>
  </r>
  <r>
    <n v="279"/>
    <n v="20240708"/>
    <n v="3.1"/>
    <n v="17"/>
    <n v="2419"/>
    <n v="-0.1"/>
    <n v="1017.2"/>
    <n v="74"/>
    <x v="15"/>
    <x v="189"/>
    <x v="27"/>
    <x v="6"/>
    <n v="1"/>
    <n v="0.8"/>
    <n v="0"/>
  </r>
  <r>
    <n v="279"/>
    <n v="20240709"/>
    <n v="3.3"/>
    <n v="21.2"/>
    <n v="2166"/>
    <n v="12.1"/>
    <n v="1013.7"/>
    <n v="73"/>
    <x v="15"/>
    <x v="190"/>
    <x v="27"/>
    <x v="6"/>
    <n v="0"/>
    <n v="0"/>
    <n v="3.1999999999999993"/>
  </r>
  <r>
    <n v="279"/>
    <n v="20240710"/>
    <n v="3.6"/>
    <n v="18.899999999999999"/>
    <n v="1981"/>
    <n v="9.8000000000000007"/>
    <n v="1014.3"/>
    <n v="85"/>
    <x v="15"/>
    <x v="191"/>
    <x v="27"/>
    <x v="6"/>
    <n v="0"/>
    <n v="0"/>
    <n v="0.89999999999999858"/>
  </r>
  <r>
    <n v="279"/>
    <n v="20240711"/>
    <n v="3.3"/>
    <n v="17.100000000000001"/>
    <n v="2261"/>
    <n v="0"/>
    <n v="1016.8"/>
    <n v="80"/>
    <x v="15"/>
    <x v="192"/>
    <x v="27"/>
    <x v="6"/>
    <n v="0.89999999999999858"/>
    <n v="0.71999999999999886"/>
    <n v="0"/>
  </r>
  <r>
    <n v="279"/>
    <n v="20240712"/>
    <n v="4.3"/>
    <n v="13.9"/>
    <n v="386"/>
    <n v="39.200000000000003"/>
    <n v="1011.7"/>
    <n v="94"/>
    <x v="15"/>
    <x v="193"/>
    <x v="27"/>
    <x v="6"/>
    <n v="4.0999999999999996"/>
    <n v="3.28"/>
    <n v="0"/>
  </r>
  <r>
    <n v="279"/>
    <n v="20240713"/>
    <n v="5"/>
    <n v="15"/>
    <n v="1146"/>
    <n v="6.7"/>
    <n v="1010.1"/>
    <n v="87"/>
    <x v="15"/>
    <x v="194"/>
    <x v="27"/>
    <x v="6"/>
    <n v="3"/>
    <n v="2.4000000000000004"/>
    <n v="0"/>
  </r>
  <r>
    <n v="279"/>
    <n v="20240714"/>
    <n v="4.5"/>
    <n v="16.100000000000001"/>
    <n v="1948"/>
    <n v="0.1"/>
    <n v="1011.6"/>
    <n v="75"/>
    <x v="15"/>
    <x v="195"/>
    <x v="27"/>
    <x v="6"/>
    <n v="1.8999999999999986"/>
    <n v="1.5199999999999989"/>
    <n v="0"/>
  </r>
  <r>
    <n v="279"/>
    <n v="20240715"/>
    <n v="2.8"/>
    <n v="18.7"/>
    <n v="2458"/>
    <n v="1.3"/>
    <n v="1010.9"/>
    <n v="73"/>
    <x v="15"/>
    <x v="196"/>
    <x v="28"/>
    <x v="6"/>
    <n v="0"/>
    <n v="0"/>
    <n v="0.69999999999999929"/>
  </r>
  <r>
    <n v="279"/>
    <n v="20240716"/>
    <n v="4.8"/>
    <n v="17.7"/>
    <n v="1835"/>
    <n v="22.8"/>
    <n v="1009.6"/>
    <n v="84"/>
    <x v="15"/>
    <x v="197"/>
    <x v="28"/>
    <x v="6"/>
    <n v="0.30000000000000071"/>
    <n v="0.24000000000000057"/>
    <n v="0"/>
  </r>
  <r>
    <n v="279"/>
    <n v="20240717"/>
    <n v="3.3"/>
    <n v="17.3"/>
    <n v="1692"/>
    <n v="0.6"/>
    <n v="1019.6"/>
    <n v="84"/>
    <x v="15"/>
    <x v="198"/>
    <x v="28"/>
    <x v="6"/>
    <n v="0.69999999999999929"/>
    <n v="0.5599999999999995"/>
    <n v="0"/>
  </r>
  <r>
    <n v="279"/>
    <n v="20240718"/>
    <n v="1.4"/>
    <n v="18.899999999999999"/>
    <n v="2116"/>
    <n v="0"/>
    <n v="1022.7"/>
    <n v="80"/>
    <x v="15"/>
    <x v="199"/>
    <x v="28"/>
    <x v="6"/>
    <n v="0"/>
    <n v="0"/>
    <n v="0.89999999999999858"/>
  </r>
  <r>
    <n v="279"/>
    <n v="20240719"/>
    <n v="2.1"/>
    <n v="21.4"/>
    <n v="1979"/>
    <n v="0"/>
    <n v="1018.8"/>
    <n v="75"/>
    <x v="15"/>
    <x v="200"/>
    <x v="28"/>
    <x v="6"/>
    <n v="0"/>
    <n v="0"/>
    <n v="3.3999999999999986"/>
  </r>
  <r>
    <n v="279"/>
    <n v="20240720"/>
    <n v="2"/>
    <n v="23.1"/>
    <n v="2697"/>
    <n v="1.5"/>
    <n v="1009.5"/>
    <n v="73"/>
    <x v="15"/>
    <x v="201"/>
    <x v="28"/>
    <x v="6"/>
    <n v="0"/>
    <n v="0"/>
    <n v="5.1000000000000014"/>
  </r>
  <r>
    <n v="279"/>
    <n v="20240721"/>
    <n v="2.5"/>
    <n v="20.8"/>
    <n v="1480"/>
    <n v="8.4"/>
    <n v="1008.2"/>
    <n v="87"/>
    <x v="15"/>
    <x v="202"/>
    <x v="28"/>
    <x v="6"/>
    <n v="0"/>
    <n v="0"/>
    <n v="2.8000000000000007"/>
  </r>
  <r>
    <n v="279"/>
    <n v="20240722"/>
    <n v="3"/>
    <n v="19.2"/>
    <n v="2289"/>
    <n v="-0.1"/>
    <n v="1015.7"/>
    <n v="76"/>
    <x v="15"/>
    <x v="203"/>
    <x v="29"/>
    <x v="6"/>
    <n v="0"/>
    <n v="0"/>
    <n v="1.1999999999999993"/>
  </r>
  <r>
    <n v="279"/>
    <n v="20240723"/>
    <n v="3.8"/>
    <n v="19.100000000000001"/>
    <n v="1531"/>
    <n v="0.9"/>
    <n v="1015.6"/>
    <n v="82"/>
    <x v="15"/>
    <x v="204"/>
    <x v="29"/>
    <x v="6"/>
    <n v="0"/>
    <n v="0"/>
    <n v="1.1000000000000014"/>
  </r>
  <r>
    <n v="279"/>
    <n v="20240724"/>
    <n v="2.8"/>
    <n v="16.5"/>
    <n v="2263"/>
    <n v="0"/>
    <n v="1019.8"/>
    <n v="80"/>
    <x v="15"/>
    <x v="205"/>
    <x v="29"/>
    <x v="6"/>
    <n v="1.5"/>
    <n v="1.2000000000000002"/>
    <n v="0"/>
  </r>
  <r>
    <n v="279"/>
    <n v="20240725"/>
    <n v="2.9"/>
    <n v="17.8"/>
    <n v="1478"/>
    <n v="0.1"/>
    <n v="1013.3"/>
    <n v="80"/>
    <x v="15"/>
    <x v="206"/>
    <x v="29"/>
    <x v="6"/>
    <n v="0.19999999999999929"/>
    <n v="0.15999999999999945"/>
    <n v="0"/>
  </r>
  <r>
    <n v="279"/>
    <n v="20240726"/>
    <n v="3"/>
    <n v="18.399999999999999"/>
    <n v="1471"/>
    <n v="1.6"/>
    <n v="1010.3"/>
    <n v="86"/>
    <x v="15"/>
    <x v="207"/>
    <x v="29"/>
    <x v="6"/>
    <n v="0"/>
    <n v="0"/>
    <n v="0.39999999999999858"/>
  </r>
  <r>
    <n v="279"/>
    <n v="20240727"/>
    <n v="1.6"/>
    <n v="18.2"/>
    <n v="2166"/>
    <n v="-0.1"/>
    <n v="1014.3"/>
    <n v="74"/>
    <x v="15"/>
    <x v="208"/>
    <x v="29"/>
    <x v="6"/>
    <n v="0"/>
    <n v="0"/>
    <n v="0.19999999999999929"/>
  </r>
  <r>
    <n v="279"/>
    <n v="20240728"/>
    <n v="2.7"/>
    <n v="17.600000000000001"/>
    <n v="2284"/>
    <n v="0"/>
    <n v="1024.2"/>
    <n v="78"/>
    <x v="15"/>
    <x v="209"/>
    <x v="29"/>
    <x v="6"/>
    <n v="0.39999999999999858"/>
    <n v="0.3199999999999989"/>
    <n v="0"/>
  </r>
  <r>
    <n v="279"/>
    <n v="20240729"/>
    <n v="1.8"/>
    <n v="17.8"/>
    <n v="2751"/>
    <n v="0"/>
    <n v="1023.5"/>
    <n v="73"/>
    <x v="15"/>
    <x v="210"/>
    <x v="30"/>
    <x v="6"/>
    <n v="0.19999999999999929"/>
    <n v="0.15999999999999945"/>
    <n v="0"/>
  </r>
  <r>
    <n v="279"/>
    <n v="20240730"/>
    <n v="1.8"/>
    <n v="21.1"/>
    <n v="2494"/>
    <n v="0"/>
    <n v="1017.1"/>
    <n v="67"/>
    <x v="15"/>
    <x v="211"/>
    <x v="30"/>
    <x v="6"/>
    <n v="0"/>
    <n v="0"/>
    <n v="3.1000000000000014"/>
  </r>
  <r>
    <n v="279"/>
    <n v="20240731"/>
    <n v="2.7"/>
    <n v="19.8"/>
    <n v="2385"/>
    <n v="0"/>
    <n v="1015.6"/>
    <n v="73"/>
    <x v="15"/>
    <x v="212"/>
    <x v="30"/>
    <x v="6"/>
    <n v="0"/>
    <n v="0"/>
    <n v="1.8000000000000007"/>
  </r>
  <r>
    <n v="279"/>
    <n v="20240801"/>
    <n v="3"/>
    <n v="17.2"/>
    <n v="1493"/>
    <n v="-0.1"/>
    <n v="1013.5"/>
    <n v="79"/>
    <x v="15"/>
    <x v="213"/>
    <x v="30"/>
    <x v="7"/>
    <n v="0.80000000000000071"/>
    <n v="0.64000000000000057"/>
    <n v="0"/>
  </r>
  <r>
    <n v="279"/>
    <n v="20240802"/>
    <n v="1.1000000000000001"/>
    <n v="18.3"/>
    <n v="2530"/>
    <n v="0"/>
    <n v="1012.7"/>
    <n v="75"/>
    <x v="15"/>
    <x v="214"/>
    <x v="30"/>
    <x v="7"/>
    <n v="0"/>
    <n v="0"/>
    <n v="0.30000000000000071"/>
  </r>
  <r>
    <n v="279"/>
    <n v="20240803"/>
    <n v="2.8"/>
    <n v="19.399999999999999"/>
    <n v="1640"/>
    <n v="9"/>
    <n v="1010.9"/>
    <n v="82"/>
    <x v="15"/>
    <x v="215"/>
    <x v="30"/>
    <x v="7"/>
    <n v="0"/>
    <n v="0"/>
    <n v="1.3999999999999986"/>
  </r>
  <r>
    <n v="279"/>
    <n v="20240804"/>
    <n v="2.6"/>
    <n v="17.3"/>
    <n v="1577"/>
    <n v="0"/>
    <n v="1014.2"/>
    <n v="78"/>
    <x v="15"/>
    <x v="216"/>
    <x v="30"/>
    <x v="7"/>
    <n v="0.69999999999999929"/>
    <n v="0.5599999999999995"/>
    <n v="0"/>
  </r>
  <r>
    <n v="279"/>
    <n v="20240805"/>
    <n v="1.7"/>
    <n v="18.899999999999999"/>
    <n v="1996"/>
    <n v="0"/>
    <n v="1014.1"/>
    <n v="77"/>
    <x v="15"/>
    <x v="217"/>
    <x v="31"/>
    <x v="7"/>
    <n v="0"/>
    <n v="0"/>
    <n v="0.89999999999999858"/>
  </r>
  <r>
    <n v="279"/>
    <n v="20240806"/>
    <n v="1.6"/>
    <n v="20.9"/>
    <n v="2428"/>
    <n v="0"/>
    <n v="1010.8"/>
    <n v="73"/>
    <x v="15"/>
    <x v="218"/>
    <x v="31"/>
    <x v="7"/>
    <n v="0"/>
    <n v="0"/>
    <n v="2.8999999999999986"/>
  </r>
  <r>
    <n v="279"/>
    <n v="20240807"/>
    <n v="2.1"/>
    <n v="17.899999999999999"/>
    <n v="1285"/>
    <n v="2.2999999999999998"/>
    <n v="1011.8"/>
    <n v="83"/>
    <x v="15"/>
    <x v="219"/>
    <x v="31"/>
    <x v="7"/>
    <n v="0.10000000000000142"/>
    <n v="8.000000000000114E-2"/>
    <n v="0"/>
  </r>
  <r>
    <n v="279"/>
    <n v="20240808"/>
    <n v="3.2"/>
    <n v="19.2"/>
    <n v="1813"/>
    <n v="-0.1"/>
    <n v="1014.7"/>
    <n v="72"/>
    <x v="15"/>
    <x v="220"/>
    <x v="31"/>
    <x v="7"/>
    <n v="0"/>
    <n v="0"/>
    <n v="1.1999999999999993"/>
  </r>
  <r>
    <n v="279"/>
    <n v="20240809"/>
    <n v="4.9000000000000004"/>
    <n v="18.7"/>
    <n v="1233"/>
    <n v="2.6"/>
    <n v="1013.2"/>
    <n v="82"/>
    <x v="15"/>
    <x v="221"/>
    <x v="31"/>
    <x v="7"/>
    <n v="0"/>
    <n v="0"/>
    <n v="0.69999999999999929"/>
  </r>
  <r>
    <n v="279"/>
    <n v="20240810"/>
    <n v="3.8"/>
    <n v="18.7"/>
    <n v="1872"/>
    <n v="-0.1"/>
    <n v="1019.2"/>
    <n v="75"/>
    <x v="15"/>
    <x v="222"/>
    <x v="31"/>
    <x v="7"/>
    <n v="0"/>
    <n v="0"/>
    <n v="0.69999999999999929"/>
  </r>
  <r>
    <n v="279"/>
    <n v="20240811"/>
    <n v="1.8"/>
    <n v="19.8"/>
    <n v="2373"/>
    <n v="0"/>
    <n v="1021.3"/>
    <n v="75"/>
    <x v="15"/>
    <x v="223"/>
    <x v="31"/>
    <x v="7"/>
    <n v="0"/>
    <n v="0"/>
    <n v="1.8000000000000007"/>
  </r>
  <r>
    <n v="279"/>
    <n v="20240812"/>
    <n v="3.6"/>
    <n v="21.4"/>
    <n v="2461"/>
    <n v="0"/>
    <n v="1013"/>
    <n v="70"/>
    <x v="15"/>
    <x v="224"/>
    <x v="32"/>
    <x v="7"/>
    <n v="0"/>
    <n v="0"/>
    <n v="3.3999999999999986"/>
  </r>
  <r>
    <n v="279"/>
    <n v="20240813"/>
    <n v="2.2999999999999998"/>
    <n v="25.1"/>
    <n v="2034"/>
    <n v="-0.1"/>
    <n v="1008.9"/>
    <n v="75"/>
    <x v="15"/>
    <x v="225"/>
    <x v="32"/>
    <x v="7"/>
    <n v="0"/>
    <n v="0"/>
    <n v="7.1000000000000014"/>
  </r>
  <r>
    <n v="279"/>
    <n v="20240814"/>
    <n v="1.8"/>
    <n v="21.1"/>
    <n v="1108"/>
    <n v="7.1"/>
    <n v="1011.8"/>
    <n v="86"/>
    <x v="15"/>
    <x v="226"/>
    <x v="32"/>
    <x v="7"/>
    <n v="0"/>
    <n v="0"/>
    <n v="3.1000000000000014"/>
  </r>
  <r>
    <n v="279"/>
    <n v="20240815"/>
    <n v="2.8"/>
    <n v="20.399999999999999"/>
    <n v="1323"/>
    <n v="0"/>
    <n v="1014.9"/>
    <n v="83"/>
    <x v="15"/>
    <x v="227"/>
    <x v="32"/>
    <x v="7"/>
    <n v="0"/>
    <n v="0"/>
    <n v="2.3999999999999986"/>
  </r>
  <r>
    <n v="279"/>
    <n v="20240816"/>
    <n v="2.8"/>
    <n v="18.899999999999999"/>
    <n v="687"/>
    <n v="2.5"/>
    <n v="1013.9"/>
    <n v="88"/>
    <x v="15"/>
    <x v="228"/>
    <x v="32"/>
    <x v="7"/>
    <n v="0"/>
    <n v="0"/>
    <n v="0.89999999999999858"/>
  </r>
  <r>
    <n v="279"/>
    <n v="20240817"/>
    <n v="1.6"/>
    <n v="17.7"/>
    <n v="2083"/>
    <n v="0"/>
    <n v="1013.2"/>
    <n v="75"/>
    <x v="15"/>
    <x v="229"/>
    <x v="32"/>
    <x v="7"/>
    <n v="0.30000000000000071"/>
    <n v="0.24000000000000057"/>
    <n v="0"/>
  </r>
  <r>
    <n v="279"/>
    <n v="20240818"/>
    <n v="2"/>
    <n v="17.2"/>
    <n v="1523"/>
    <n v="0"/>
    <n v="1012.9"/>
    <n v="78"/>
    <x v="15"/>
    <x v="230"/>
    <x v="32"/>
    <x v="7"/>
    <n v="0.80000000000000071"/>
    <n v="0.64000000000000057"/>
    <n v="0"/>
  </r>
  <r>
    <n v="279"/>
    <n v="20240819"/>
    <n v="1.9"/>
    <n v="16.899999999999999"/>
    <n v="2033"/>
    <n v="0"/>
    <n v="1017.4"/>
    <n v="76"/>
    <x v="15"/>
    <x v="231"/>
    <x v="33"/>
    <x v="7"/>
    <n v="1.1000000000000014"/>
    <n v="0.88000000000000123"/>
    <n v="0"/>
  </r>
  <r>
    <n v="279"/>
    <n v="20240820"/>
    <n v="4"/>
    <n v="18.7"/>
    <n v="1694"/>
    <n v="9.9"/>
    <n v="1010.7"/>
    <n v="79"/>
    <x v="15"/>
    <x v="232"/>
    <x v="33"/>
    <x v="7"/>
    <n v="0"/>
    <n v="0"/>
    <n v="0.69999999999999929"/>
  </r>
  <r>
    <n v="279"/>
    <n v="20240821"/>
    <n v="4.5999999999999996"/>
    <n v="15.4"/>
    <n v="1749"/>
    <n v="0.1"/>
    <n v="1014.5"/>
    <n v="74"/>
    <x v="15"/>
    <x v="233"/>
    <x v="33"/>
    <x v="7"/>
    <n v="2.5999999999999996"/>
    <n v="2.0799999999999996"/>
    <n v="0"/>
  </r>
  <r>
    <n v="279"/>
    <n v="20240822"/>
    <n v="5.3"/>
    <n v="17.899999999999999"/>
    <n v="1338"/>
    <n v="0"/>
    <n v="1009.1"/>
    <n v="68"/>
    <x v="15"/>
    <x v="234"/>
    <x v="33"/>
    <x v="7"/>
    <n v="0.10000000000000142"/>
    <n v="8.000000000000114E-2"/>
    <n v="0"/>
  </r>
  <r>
    <n v="279"/>
    <n v="20240823"/>
    <n v="5.3"/>
    <n v="18.2"/>
    <n v="1044"/>
    <n v="-0.1"/>
    <n v="1005.8"/>
    <n v="75"/>
    <x v="15"/>
    <x v="235"/>
    <x v="33"/>
    <x v="7"/>
    <n v="0"/>
    <n v="0"/>
    <n v="0.19999999999999929"/>
  </r>
  <r>
    <n v="279"/>
    <n v="20240824"/>
    <n v="4.7"/>
    <n v="19.100000000000001"/>
    <n v="1251"/>
    <n v="24.3"/>
    <n v="1006.2"/>
    <n v="84"/>
    <x v="15"/>
    <x v="236"/>
    <x v="33"/>
    <x v="7"/>
    <n v="0"/>
    <n v="0"/>
    <n v="1.1000000000000014"/>
  </r>
  <r>
    <n v="279"/>
    <n v="20240825"/>
    <n v="4.5"/>
    <n v="16.100000000000001"/>
    <n v="1747"/>
    <n v="2.1"/>
    <n v="1018"/>
    <n v="76"/>
    <x v="15"/>
    <x v="237"/>
    <x v="33"/>
    <x v="7"/>
    <n v="1.8999999999999986"/>
    <n v="1.5199999999999989"/>
    <n v="0"/>
  </r>
  <r>
    <n v="279"/>
    <n v="20240826"/>
    <n v="3.6"/>
    <n v="16"/>
    <n v="1555"/>
    <n v="-0.1"/>
    <n v="1021.3"/>
    <n v="81"/>
    <x v="15"/>
    <x v="238"/>
    <x v="34"/>
    <x v="7"/>
    <n v="2"/>
    <n v="1.6"/>
    <n v="0"/>
  </r>
  <r>
    <n v="279"/>
    <n v="20240827"/>
    <n v="2.2999999999999998"/>
    <n v="17.100000000000001"/>
    <n v="2026"/>
    <n v="0"/>
    <n v="1021.2"/>
    <n v="77"/>
    <x v="15"/>
    <x v="239"/>
    <x v="34"/>
    <x v="7"/>
    <n v="0.89999999999999858"/>
    <n v="0.71999999999999886"/>
    <n v="0"/>
  </r>
  <r>
    <n v="279"/>
    <n v="20240828"/>
    <n v="1.9"/>
    <n v="20"/>
    <n v="2082"/>
    <n v="0"/>
    <n v="1015.5"/>
    <n v="77"/>
    <x v="15"/>
    <x v="240"/>
    <x v="34"/>
    <x v="7"/>
    <n v="0"/>
    <n v="0"/>
    <n v="2"/>
  </r>
  <r>
    <n v="279"/>
    <n v="20240829"/>
    <n v="2.4"/>
    <n v="19.8"/>
    <n v="1861"/>
    <n v="0"/>
    <n v="1016.5"/>
    <n v="80"/>
    <x v="15"/>
    <x v="241"/>
    <x v="34"/>
    <x v="7"/>
    <n v="0"/>
    <n v="0"/>
    <n v="1.8000000000000007"/>
  </r>
  <r>
    <n v="279"/>
    <n v="20240830"/>
    <n v="2"/>
    <n v="16.5"/>
    <n v="1600"/>
    <n v="0"/>
    <n v="1023.2"/>
    <n v="79"/>
    <x v="15"/>
    <x v="242"/>
    <x v="34"/>
    <x v="7"/>
    <n v="1.5"/>
    <n v="1.2000000000000002"/>
    <n v="0"/>
  </r>
  <r>
    <n v="279"/>
    <n v="20240831"/>
    <n v="4.3"/>
    <n v="16.2"/>
    <n v="1639"/>
    <n v="0"/>
    <n v="1024.3"/>
    <n v="74"/>
    <x v="15"/>
    <x v="243"/>
    <x v="34"/>
    <x v="7"/>
    <n v="1.8000000000000007"/>
    <n v="1.4400000000000006"/>
    <n v="0"/>
  </r>
  <r>
    <n v="279"/>
    <n v="20240901"/>
    <n v="4.3"/>
    <n v="20.2"/>
    <n v="1924"/>
    <n v="0"/>
    <n v="1017.2"/>
    <n v="70"/>
    <x v="15"/>
    <x v="244"/>
    <x v="34"/>
    <x v="8"/>
    <n v="0"/>
    <n v="0"/>
    <n v="2.1999999999999993"/>
  </r>
  <r>
    <n v="279"/>
    <n v="20240902"/>
    <n v="2.5"/>
    <n v="21.3"/>
    <n v="1658"/>
    <n v="12.3"/>
    <n v="1012.3"/>
    <n v="77"/>
    <x v="15"/>
    <x v="245"/>
    <x v="35"/>
    <x v="8"/>
    <n v="0"/>
    <n v="0"/>
    <n v="3.3000000000000007"/>
  </r>
  <r>
    <n v="279"/>
    <n v="20240903"/>
    <n v="1.8"/>
    <n v="20.8"/>
    <n v="1342"/>
    <n v="-0.1"/>
    <n v="1013.9"/>
    <n v="87"/>
    <x v="15"/>
    <x v="246"/>
    <x v="35"/>
    <x v="8"/>
    <n v="0"/>
    <n v="0"/>
    <n v="2.8000000000000007"/>
  </r>
  <r>
    <n v="279"/>
    <n v="20240904"/>
    <n v="1.3"/>
    <n v="17.600000000000001"/>
    <n v="491"/>
    <n v="5.9"/>
    <n v="1016.2"/>
    <n v="93"/>
    <x v="15"/>
    <x v="247"/>
    <x v="35"/>
    <x v="8"/>
    <n v="0.39999999999999858"/>
    <n v="0.3199999999999989"/>
    <n v="0"/>
  </r>
  <r>
    <n v="279"/>
    <n v="20240905"/>
    <n v="4.5999999999999996"/>
    <n v="22.3"/>
    <n v="1759"/>
    <n v="0"/>
    <n v="1012.1"/>
    <n v="73"/>
    <x v="15"/>
    <x v="248"/>
    <x v="35"/>
    <x v="8"/>
    <n v="0"/>
    <n v="0"/>
    <n v="4.3000000000000007"/>
  </r>
  <r>
    <n v="279"/>
    <n v="20240906"/>
    <n v="3.1"/>
    <n v="20"/>
    <n v="706"/>
    <n v="0.8"/>
    <n v="1011.7"/>
    <n v="74"/>
    <x v="15"/>
    <x v="249"/>
    <x v="35"/>
    <x v="8"/>
    <n v="0"/>
    <n v="0"/>
    <n v="2"/>
  </r>
  <r>
    <n v="279"/>
    <n v="20240907"/>
    <n v="2.1"/>
    <n v="19.2"/>
    <n v="1342"/>
    <n v="0"/>
    <n v="1011.6"/>
    <n v="87"/>
    <x v="15"/>
    <x v="250"/>
    <x v="35"/>
    <x v="8"/>
    <n v="0"/>
    <n v="0"/>
    <n v="1.1999999999999993"/>
  </r>
  <r>
    <n v="279"/>
    <n v="20240908"/>
    <n v="2.8"/>
    <n v="18.399999999999999"/>
    <n v="1401"/>
    <n v="-0.1"/>
    <n v="1007.5"/>
    <n v="81"/>
    <x v="15"/>
    <x v="251"/>
    <x v="35"/>
    <x v="8"/>
    <n v="0"/>
    <n v="0"/>
    <n v="0.39999999999999858"/>
  </r>
  <r>
    <n v="279"/>
    <n v="20240909"/>
    <n v="2.5"/>
    <n v="15.3"/>
    <n v="982"/>
    <n v="0.1"/>
    <n v="1004.9"/>
    <n v="83"/>
    <x v="15"/>
    <x v="252"/>
    <x v="36"/>
    <x v="8"/>
    <n v="2.6999999999999993"/>
    <n v="2.1599999999999997"/>
    <n v="0"/>
  </r>
  <r>
    <n v="279"/>
    <n v="20240910"/>
    <n v="5.3"/>
    <n v="13.6"/>
    <n v="599"/>
    <n v="11.1"/>
    <n v="1005.8"/>
    <n v="87"/>
    <x v="15"/>
    <x v="253"/>
    <x v="36"/>
    <x v="8"/>
    <n v="4.4000000000000004"/>
    <n v="3.5200000000000005"/>
    <n v="0"/>
  </r>
  <r>
    <n v="279"/>
    <n v="20240911"/>
    <n v="3.8"/>
    <n v="10.3"/>
    <n v="1253"/>
    <n v="3.3"/>
    <n v="1004.4"/>
    <n v="85"/>
    <x v="15"/>
    <x v="254"/>
    <x v="36"/>
    <x v="8"/>
    <n v="7.6999999999999993"/>
    <n v="6.16"/>
    <n v="0"/>
  </r>
  <r>
    <n v="279"/>
    <n v="20240912"/>
    <n v="2"/>
    <n v="9.5"/>
    <n v="1092"/>
    <n v="0.3"/>
    <n v="1012.6"/>
    <n v="88"/>
    <x v="15"/>
    <x v="255"/>
    <x v="36"/>
    <x v="8"/>
    <n v="8.5"/>
    <n v="6.8000000000000007"/>
    <n v="0"/>
  </r>
  <r>
    <n v="279"/>
    <n v="20240913"/>
    <n v="3.4"/>
    <n v="11.1"/>
    <n v="1396"/>
    <n v="0.5"/>
    <n v="1024.3"/>
    <n v="81"/>
    <x v="15"/>
    <x v="256"/>
    <x v="36"/>
    <x v="8"/>
    <n v="6.9"/>
    <n v="5.5200000000000005"/>
    <n v="0"/>
  </r>
  <r>
    <n v="279"/>
    <n v="20240914"/>
    <n v="1.9"/>
    <n v="11"/>
    <n v="1525"/>
    <n v="0"/>
    <n v="1029.8"/>
    <n v="78"/>
    <x v="15"/>
    <x v="257"/>
    <x v="36"/>
    <x v="8"/>
    <n v="7"/>
    <n v="5.6000000000000005"/>
    <n v="0"/>
  </r>
  <r>
    <n v="279"/>
    <n v="20240915"/>
    <n v="1.6"/>
    <n v="12.6"/>
    <n v="1061"/>
    <n v="0"/>
    <n v="1026.3"/>
    <n v="85"/>
    <x v="15"/>
    <x v="258"/>
    <x v="36"/>
    <x v="8"/>
    <n v="5.4"/>
    <n v="4.32"/>
    <n v="0"/>
  </r>
  <r>
    <n v="279"/>
    <n v="20240916"/>
    <n v="2.8"/>
    <n v="14.9"/>
    <n v="1273"/>
    <n v="0"/>
    <n v="1025.8"/>
    <n v="86"/>
    <x v="15"/>
    <x v="259"/>
    <x v="37"/>
    <x v="8"/>
    <n v="3.0999999999999996"/>
    <n v="2.48"/>
    <n v="0"/>
  </r>
  <r>
    <n v="279"/>
    <n v="20240917"/>
    <n v="4"/>
    <n v="16"/>
    <n v="1305"/>
    <n v="0"/>
    <n v="1029.8"/>
    <n v="85"/>
    <x v="15"/>
    <x v="260"/>
    <x v="37"/>
    <x v="8"/>
    <n v="2"/>
    <n v="1.6"/>
    <n v="0"/>
  </r>
  <r>
    <n v="279"/>
    <n v="20240918"/>
    <n v="3.6"/>
    <n v="15.7"/>
    <n v="1126"/>
    <n v="0"/>
    <n v="1029.2"/>
    <n v="90"/>
    <x v="15"/>
    <x v="261"/>
    <x v="37"/>
    <x v="8"/>
    <n v="2.3000000000000007"/>
    <n v="1.8400000000000007"/>
    <n v="0"/>
  </r>
  <r>
    <n v="279"/>
    <n v="20240919"/>
    <n v="3.7"/>
    <n v="16"/>
    <n v="1211"/>
    <n v="0"/>
    <n v="1026.2"/>
    <n v="90"/>
    <x v="15"/>
    <x v="262"/>
    <x v="37"/>
    <x v="8"/>
    <n v="2"/>
    <n v="1.6"/>
    <n v="0"/>
  </r>
  <r>
    <n v="279"/>
    <n v="20240920"/>
    <n v="4.2"/>
    <n v="17.2"/>
    <n v="1469"/>
    <n v="0"/>
    <n v="1023.5"/>
    <n v="73"/>
    <x v="15"/>
    <x v="263"/>
    <x v="37"/>
    <x v="8"/>
    <n v="0.80000000000000071"/>
    <n v="0.64000000000000057"/>
    <n v="0"/>
  </r>
  <r>
    <n v="279"/>
    <n v="20240921"/>
    <n v="2.2000000000000002"/>
    <n v="15.6"/>
    <n v="1494"/>
    <n v="0"/>
    <n v="1020.5"/>
    <n v="76"/>
    <x v="15"/>
    <x v="264"/>
    <x v="37"/>
    <x v="8"/>
    <n v="2.4000000000000004"/>
    <n v="1.9200000000000004"/>
    <n v="0"/>
  </r>
  <r>
    <n v="279"/>
    <n v="20240922"/>
    <n v="1.1000000000000001"/>
    <n v="15.4"/>
    <n v="1483"/>
    <n v="0"/>
    <n v="1014.7"/>
    <n v="84"/>
    <x v="15"/>
    <x v="265"/>
    <x v="37"/>
    <x v="8"/>
    <n v="2.5999999999999996"/>
    <n v="2.0799999999999996"/>
    <n v="0"/>
  </r>
  <r>
    <n v="279"/>
    <n v="20240923"/>
    <n v="2.5"/>
    <n v="15.8"/>
    <n v="1002"/>
    <n v="0.1"/>
    <n v="1007.4"/>
    <n v="85"/>
    <x v="15"/>
    <x v="266"/>
    <x v="38"/>
    <x v="8"/>
    <n v="2.1999999999999993"/>
    <n v="1.7599999999999996"/>
    <n v="0"/>
  </r>
  <r>
    <n v="279"/>
    <n v="20240924"/>
    <n v="3.5"/>
    <n v="14.1"/>
    <n v="958"/>
    <n v="2.2999999999999998"/>
    <n v="1002.3"/>
    <n v="87"/>
    <x v="15"/>
    <x v="267"/>
    <x v="38"/>
    <x v="8"/>
    <n v="3.9000000000000004"/>
    <n v="3.1200000000000006"/>
    <n v="0"/>
  </r>
  <r>
    <n v="279"/>
    <n v="20240925"/>
    <n v="3.4"/>
    <n v="14.1"/>
    <n v="581"/>
    <n v="3.2"/>
    <n v="1000.9"/>
    <n v="90"/>
    <x v="15"/>
    <x v="268"/>
    <x v="38"/>
    <x v="8"/>
    <n v="3.9000000000000004"/>
    <n v="3.1200000000000006"/>
    <n v="0"/>
  </r>
  <r>
    <n v="279"/>
    <n v="20240926"/>
    <n v="5.5"/>
    <n v="15.6"/>
    <n v="992"/>
    <n v="6.7"/>
    <n v="989.2"/>
    <n v="86"/>
    <x v="15"/>
    <x v="269"/>
    <x v="38"/>
    <x v="8"/>
    <n v="2.4000000000000004"/>
    <n v="1.9200000000000004"/>
    <n v="0"/>
  </r>
  <r>
    <n v="279"/>
    <n v="20240927"/>
    <n v="8"/>
    <n v="12.4"/>
    <n v="380"/>
    <n v="9.1"/>
    <n v="995.4"/>
    <n v="82"/>
    <x v="15"/>
    <x v="270"/>
    <x v="38"/>
    <x v="8"/>
    <n v="5.6"/>
    <n v="4.4799999999999995"/>
    <n v="0"/>
  </r>
  <r>
    <n v="279"/>
    <n v="20240928"/>
    <n v="3.8"/>
    <n v="9.6999999999999993"/>
    <n v="1289"/>
    <n v="-0.1"/>
    <n v="1018.9"/>
    <n v="80"/>
    <x v="15"/>
    <x v="271"/>
    <x v="38"/>
    <x v="8"/>
    <n v="8.3000000000000007"/>
    <n v="6.6400000000000006"/>
    <n v="0"/>
  </r>
  <r>
    <n v="279"/>
    <n v="20240929"/>
    <n v="2.4"/>
    <n v="9.6"/>
    <n v="1221"/>
    <n v="0"/>
    <n v="1025.4000000000001"/>
    <n v="81"/>
    <x v="15"/>
    <x v="272"/>
    <x v="38"/>
    <x v="8"/>
    <n v="8.4"/>
    <n v="6.7200000000000006"/>
    <n v="0"/>
  </r>
  <r>
    <n v="279"/>
    <n v="20240930"/>
    <n v="5.5"/>
    <n v="11.3"/>
    <n v="882"/>
    <n v="12"/>
    <n v="1010.8"/>
    <n v="83"/>
    <x v="15"/>
    <x v="273"/>
    <x v="39"/>
    <x v="8"/>
    <n v="6.6999999999999993"/>
    <n v="5.3599999999999994"/>
    <n v="0"/>
  </r>
  <r>
    <n v="280"/>
    <n v="20240101"/>
    <n v="6.4"/>
    <n v="6.7"/>
    <n v="169"/>
    <n v="11.8"/>
    <n v="999.4"/>
    <n v="86"/>
    <x v="16"/>
    <x v="0"/>
    <x v="0"/>
    <x v="0"/>
    <n v="11.3"/>
    <n v="12.430000000000001"/>
    <n v="0"/>
  </r>
  <r>
    <n v="280"/>
    <n v="20240102"/>
    <n v="6.3"/>
    <n v="8.8000000000000007"/>
    <n v="91"/>
    <n v="25.5"/>
    <n v="986.9"/>
    <n v="92"/>
    <x v="16"/>
    <x v="1"/>
    <x v="0"/>
    <x v="0"/>
    <n v="9.1999999999999993"/>
    <n v="10.119999999999999"/>
    <n v="0"/>
  </r>
  <r>
    <n v="280"/>
    <n v="20240103"/>
    <n v="8"/>
    <n v="8.3000000000000007"/>
    <n v="190"/>
    <n v="5.4"/>
    <n v="985.8"/>
    <n v="87"/>
    <x v="16"/>
    <x v="2"/>
    <x v="0"/>
    <x v="0"/>
    <n v="9.6999999999999993"/>
    <n v="10.67"/>
    <n v="0"/>
  </r>
  <r>
    <n v="280"/>
    <n v="20240104"/>
    <n v="3.1"/>
    <n v="3.6"/>
    <n v="204"/>
    <n v="-0.1"/>
    <n v="1001.3"/>
    <n v="84"/>
    <x v="16"/>
    <x v="3"/>
    <x v="0"/>
    <x v="0"/>
    <n v="14.4"/>
    <n v="15.840000000000002"/>
    <n v="0"/>
  </r>
  <r>
    <n v="280"/>
    <n v="20240105"/>
    <n v="5"/>
    <n v="3.1"/>
    <n v="70"/>
    <n v="12.3"/>
    <n v="998.7"/>
    <n v="94"/>
    <x v="16"/>
    <x v="4"/>
    <x v="0"/>
    <x v="0"/>
    <n v="14.9"/>
    <n v="16.39"/>
    <n v="0"/>
  </r>
  <r>
    <n v="280"/>
    <n v="20240106"/>
    <n v="4.7"/>
    <n v="0.5"/>
    <n v="103"/>
    <n v="0.4"/>
    <n v="1012.2"/>
    <n v="91"/>
    <x v="16"/>
    <x v="5"/>
    <x v="0"/>
    <x v="0"/>
    <n v="17.5"/>
    <n v="19.25"/>
    <n v="0"/>
  </r>
  <r>
    <n v="280"/>
    <n v="20240107"/>
    <n v="5.8"/>
    <n v="-0.7"/>
    <n v="299"/>
    <n v="-0.1"/>
    <n v="1027.2"/>
    <n v="77"/>
    <x v="16"/>
    <x v="6"/>
    <x v="0"/>
    <x v="0"/>
    <n v="18.7"/>
    <n v="20.57"/>
    <n v="0"/>
  </r>
  <r>
    <n v="280"/>
    <n v="20240108"/>
    <n v="6.3"/>
    <n v="-1.6"/>
    <n v="296"/>
    <n v="0"/>
    <n v="1035"/>
    <n v="75"/>
    <x v="16"/>
    <x v="7"/>
    <x v="1"/>
    <x v="0"/>
    <n v="19.600000000000001"/>
    <n v="21.560000000000002"/>
    <n v="0"/>
  </r>
  <r>
    <n v="280"/>
    <n v="20240109"/>
    <n v="4.5"/>
    <n v="-3.8"/>
    <n v="436"/>
    <n v="0"/>
    <n v="1036.5999999999999"/>
    <n v="77"/>
    <x v="16"/>
    <x v="8"/>
    <x v="1"/>
    <x v="0"/>
    <n v="21.8"/>
    <n v="23.980000000000004"/>
    <n v="0"/>
  </r>
  <r>
    <n v="280"/>
    <n v="20240110"/>
    <n v="3.9"/>
    <n v="-4.2"/>
    <n v="445"/>
    <n v="0"/>
    <n v="1033.0999999999999"/>
    <n v="80"/>
    <x v="16"/>
    <x v="9"/>
    <x v="1"/>
    <x v="0"/>
    <n v="22.2"/>
    <n v="24.42"/>
    <n v="0"/>
  </r>
  <r>
    <n v="280"/>
    <n v="20240111"/>
    <n v="1.5"/>
    <n v="-1.5"/>
    <n v="109"/>
    <n v="0"/>
    <n v="1033.7"/>
    <n v="94"/>
    <x v="16"/>
    <x v="10"/>
    <x v="1"/>
    <x v="0"/>
    <n v="19.5"/>
    <n v="21.450000000000003"/>
    <n v="0"/>
  </r>
  <r>
    <n v="280"/>
    <n v="20240112"/>
    <n v="2.2000000000000002"/>
    <n v="2.8"/>
    <n v="140"/>
    <n v="0.5"/>
    <n v="1030.9000000000001"/>
    <n v="94"/>
    <x v="16"/>
    <x v="11"/>
    <x v="1"/>
    <x v="0"/>
    <n v="15.2"/>
    <n v="16.72"/>
    <n v="0"/>
  </r>
  <r>
    <n v="280"/>
    <n v="20240113"/>
    <n v="4.8"/>
    <n v="3.8"/>
    <n v="144"/>
    <n v="0.9"/>
    <n v="1018.3"/>
    <n v="93"/>
    <x v="16"/>
    <x v="12"/>
    <x v="1"/>
    <x v="0"/>
    <n v="14.2"/>
    <n v="15.620000000000001"/>
    <n v="0"/>
  </r>
  <r>
    <n v="280"/>
    <n v="20240114"/>
    <n v="4.3"/>
    <n v="2.9"/>
    <n v="275"/>
    <n v="2.8"/>
    <n v="1005.1"/>
    <n v="88"/>
    <x v="16"/>
    <x v="13"/>
    <x v="1"/>
    <x v="0"/>
    <n v="15.1"/>
    <n v="16.61"/>
    <n v="0"/>
  </r>
  <r>
    <n v="280"/>
    <n v="20240115"/>
    <n v="4.7"/>
    <n v="1.2"/>
    <n v="212"/>
    <n v="6.5"/>
    <n v="999.5"/>
    <n v="88"/>
    <x v="16"/>
    <x v="14"/>
    <x v="2"/>
    <x v="0"/>
    <n v="16.8"/>
    <n v="18.480000000000004"/>
    <n v="0"/>
  </r>
  <r>
    <n v="280"/>
    <n v="20240116"/>
    <n v="5.0999999999999996"/>
    <n v="-0.2"/>
    <n v="310"/>
    <n v="0.7"/>
    <n v="1004.2"/>
    <n v="86"/>
    <x v="16"/>
    <x v="15"/>
    <x v="2"/>
    <x v="0"/>
    <n v="18.2"/>
    <n v="20.02"/>
    <n v="0"/>
  </r>
  <r>
    <n v="280"/>
    <n v="20240117"/>
    <n v="3.6"/>
    <n v="-1.7"/>
    <n v="179"/>
    <n v="0.2"/>
    <n v="992.3"/>
    <n v="83"/>
    <x v="16"/>
    <x v="16"/>
    <x v="2"/>
    <x v="0"/>
    <n v="19.7"/>
    <n v="21.67"/>
    <n v="0"/>
  </r>
  <r>
    <n v="280"/>
    <n v="20240118"/>
    <n v="2.7"/>
    <n v="-1.5"/>
    <n v="437"/>
    <n v="0.4"/>
    <n v="1001.3"/>
    <n v="87"/>
    <x v="16"/>
    <x v="17"/>
    <x v="2"/>
    <x v="0"/>
    <n v="19.5"/>
    <n v="21.450000000000003"/>
    <n v="0"/>
  </r>
  <r>
    <n v="280"/>
    <n v="20240119"/>
    <n v="5.5"/>
    <n v="0.6"/>
    <n v="502"/>
    <n v="1.6"/>
    <n v="1016.7"/>
    <n v="85"/>
    <x v="16"/>
    <x v="18"/>
    <x v="2"/>
    <x v="0"/>
    <n v="17.399999999999999"/>
    <n v="19.14"/>
    <n v="0"/>
  </r>
  <r>
    <n v="280"/>
    <n v="20240120"/>
    <n v="6.5"/>
    <n v="0.4"/>
    <n v="267"/>
    <n v="0"/>
    <n v="1024.2"/>
    <n v="79"/>
    <x v="16"/>
    <x v="19"/>
    <x v="2"/>
    <x v="0"/>
    <n v="17.600000000000001"/>
    <n v="19.360000000000003"/>
    <n v="0"/>
  </r>
  <r>
    <n v="280"/>
    <n v="20240121"/>
    <n v="8.3000000000000007"/>
    <n v="3.3"/>
    <n v="128"/>
    <n v="0.4"/>
    <n v="1014.3"/>
    <n v="72"/>
    <x v="16"/>
    <x v="20"/>
    <x v="2"/>
    <x v="0"/>
    <n v="14.7"/>
    <n v="16.170000000000002"/>
    <n v="0"/>
  </r>
  <r>
    <n v="280"/>
    <n v="20240122"/>
    <n v="10"/>
    <n v="8.6"/>
    <n v="389"/>
    <n v="9.6"/>
    <n v="1003.7"/>
    <n v="81"/>
    <x v="16"/>
    <x v="21"/>
    <x v="3"/>
    <x v="0"/>
    <n v="9.4"/>
    <n v="10.340000000000002"/>
    <n v="0"/>
  </r>
  <r>
    <n v="280"/>
    <n v="20240123"/>
    <n v="8.6999999999999993"/>
    <n v="7.6"/>
    <n v="361"/>
    <n v="5.3"/>
    <n v="1015.5"/>
    <n v="82"/>
    <x v="16"/>
    <x v="22"/>
    <x v="3"/>
    <x v="0"/>
    <n v="10.4"/>
    <n v="11.440000000000001"/>
    <n v="0"/>
  </r>
  <r>
    <n v="280"/>
    <n v="20240124"/>
    <n v="11.1"/>
    <n v="9.5"/>
    <n v="360"/>
    <n v="0.4"/>
    <n v="1015.3"/>
    <n v="75"/>
    <x v="16"/>
    <x v="23"/>
    <x v="3"/>
    <x v="0"/>
    <n v="8.5"/>
    <n v="9.3500000000000014"/>
    <n v="0"/>
  </r>
  <r>
    <n v="280"/>
    <n v="20240125"/>
    <n v="3.9"/>
    <n v="6.3"/>
    <n v="321"/>
    <n v="0.3"/>
    <n v="1025.0999999999999"/>
    <n v="89"/>
    <x v="16"/>
    <x v="24"/>
    <x v="3"/>
    <x v="0"/>
    <n v="11.7"/>
    <n v="12.870000000000001"/>
    <n v="0"/>
  </r>
  <r>
    <n v="280"/>
    <n v="20240126"/>
    <n v="7.3"/>
    <n v="7.6"/>
    <n v="224"/>
    <n v="6.9"/>
    <n v="1022.1"/>
    <n v="85"/>
    <x v="16"/>
    <x v="25"/>
    <x v="3"/>
    <x v="0"/>
    <n v="10.4"/>
    <n v="11.440000000000001"/>
    <n v="0"/>
  </r>
  <r>
    <n v="280"/>
    <n v="20240127"/>
    <n v="4"/>
    <n v="3.4"/>
    <n v="571"/>
    <n v="0"/>
    <n v="1033.4000000000001"/>
    <n v="87"/>
    <x v="16"/>
    <x v="26"/>
    <x v="3"/>
    <x v="0"/>
    <n v="14.6"/>
    <n v="16.060000000000002"/>
    <n v="0"/>
  </r>
  <r>
    <n v="280"/>
    <n v="20240128"/>
    <n v="3.7"/>
    <n v="4.4000000000000004"/>
    <n v="598"/>
    <n v="0"/>
    <n v="1027.7"/>
    <n v="69"/>
    <x v="16"/>
    <x v="27"/>
    <x v="3"/>
    <x v="0"/>
    <n v="13.6"/>
    <n v="14.96"/>
    <n v="0"/>
  </r>
  <r>
    <n v="280"/>
    <n v="20240129"/>
    <n v="3.2"/>
    <n v="6"/>
    <n v="297"/>
    <n v="0"/>
    <n v="1025.3"/>
    <n v="80"/>
    <x v="16"/>
    <x v="28"/>
    <x v="4"/>
    <x v="0"/>
    <n v="12"/>
    <n v="13.200000000000001"/>
    <n v="0"/>
  </r>
  <r>
    <n v="280"/>
    <n v="20240130"/>
    <n v="5.4"/>
    <n v="7.3"/>
    <n v="160"/>
    <n v="1"/>
    <n v="1025.9000000000001"/>
    <n v="89"/>
    <x v="16"/>
    <x v="29"/>
    <x v="4"/>
    <x v="0"/>
    <n v="10.7"/>
    <n v="11.77"/>
    <n v="0"/>
  </r>
  <r>
    <n v="280"/>
    <n v="20240131"/>
    <n v="6.3"/>
    <n v="5.3"/>
    <n v="191"/>
    <n v="3"/>
    <n v="1027.9000000000001"/>
    <n v="82"/>
    <x v="16"/>
    <x v="30"/>
    <x v="4"/>
    <x v="0"/>
    <n v="12.7"/>
    <n v="13.97"/>
    <n v="0"/>
  </r>
  <r>
    <n v="280"/>
    <n v="20240201"/>
    <n v="4.5"/>
    <n v="5.5"/>
    <n v="591"/>
    <n v="0.2"/>
    <n v="1027.4000000000001"/>
    <n v="86"/>
    <x v="16"/>
    <x v="31"/>
    <x v="4"/>
    <x v="1"/>
    <n v="12.5"/>
    <n v="13.750000000000002"/>
    <n v="0"/>
  </r>
  <r>
    <n v="280"/>
    <n v="20240202"/>
    <n v="7.1"/>
    <n v="7.6"/>
    <n v="237"/>
    <n v="0.2"/>
    <n v="1023.5"/>
    <n v="88"/>
    <x v="16"/>
    <x v="32"/>
    <x v="4"/>
    <x v="1"/>
    <n v="10.4"/>
    <n v="11.440000000000001"/>
    <n v="0"/>
  </r>
  <r>
    <n v="280"/>
    <n v="20240203"/>
    <n v="6"/>
    <n v="9.4"/>
    <n v="210"/>
    <n v="-0.1"/>
    <n v="1021.3"/>
    <n v="87"/>
    <x v="16"/>
    <x v="33"/>
    <x v="4"/>
    <x v="1"/>
    <n v="8.6"/>
    <n v="9.4600000000000009"/>
    <n v="0"/>
  </r>
  <r>
    <n v="280"/>
    <n v="20240204"/>
    <n v="7.2"/>
    <n v="8.5"/>
    <n v="239"/>
    <n v="1.8"/>
    <n v="1016.8"/>
    <n v="84"/>
    <x v="16"/>
    <x v="34"/>
    <x v="4"/>
    <x v="1"/>
    <n v="9.5"/>
    <n v="10.450000000000001"/>
    <n v="0"/>
  </r>
  <r>
    <n v="280"/>
    <n v="20240205"/>
    <n v="9.8000000000000007"/>
    <n v="9.3000000000000007"/>
    <n v="105"/>
    <n v="0"/>
    <n v="1013.1"/>
    <n v="81"/>
    <x v="16"/>
    <x v="35"/>
    <x v="5"/>
    <x v="1"/>
    <n v="8.6999999999999993"/>
    <n v="9.57"/>
    <n v="0"/>
  </r>
  <r>
    <n v="280"/>
    <n v="20240206"/>
    <n v="10.3"/>
    <n v="9.1999999999999993"/>
    <n v="117"/>
    <n v="9.3000000000000007"/>
    <n v="1003.1"/>
    <n v="83"/>
    <x v="16"/>
    <x v="36"/>
    <x v="5"/>
    <x v="1"/>
    <n v="8.8000000000000007"/>
    <n v="9.6800000000000015"/>
    <n v="0"/>
  </r>
  <r>
    <n v="280"/>
    <n v="20240207"/>
    <n v="2.2999999999999998"/>
    <n v="2.9"/>
    <n v="527"/>
    <n v="0"/>
    <n v="1004.4"/>
    <n v="78"/>
    <x v="16"/>
    <x v="37"/>
    <x v="5"/>
    <x v="1"/>
    <n v="15.1"/>
    <n v="16.61"/>
    <n v="0"/>
  </r>
  <r>
    <n v="280"/>
    <n v="20240208"/>
    <n v="3.1"/>
    <n v="0.1"/>
    <n v="203"/>
    <n v="7"/>
    <n v="998.3"/>
    <n v="92"/>
    <x v="16"/>
    <x v="38"/>
    <x v="5"/>
    <x v="1"/>
    <n v="17.899999999999999"/>
    <n v="19.690000000000001"/>
    <n v="0"/>
  </r>
  <r>
    <n v="280"/>
    <n v="20240209"/>
    <n v="4.0999999999999996"/>
    <n v="7.2"/>
    <n v="218"/>
    <n v="10.1"/>
    <n v="984.5"/>
    <n v="92"/>
    <x v="16"/>
    <x v="39"/>
    <x v="5"/>
    <x v="1"/>
    <n v="10.8"/>
    <n v="11.880000000000003"/>
    <n v="0"/>
  </r>
  <r>
    <n v="280"/>
    <n v="20240210"/>
    <n v="3.1"/>
    <n v="10"/>
    <n v="310"/>
    <n v="-0.1"/>
    <n v="987.5"/>
    <n v="90"/>
    <x v="16"/>
    <x v="40"/>
    <x v="5"/>
    <x v="1"/>
    <n v="8"/>
    <n v="8.8000000000000007"/>
    <n v="0"/>
  </r>
  <r>
    <n v="280"/>
    <n v="20240211"/>
    <n v="3.2"/>
    <n v="8"/>
    <n v="131"/>
    <n v="0.3"/>
    <n v="990.6"/>
    <n v="95"/>
    <x v="16"/>
    <x v="41"/>
    <x v="5"/>
    <x v="1"/>
    <n v="10"/>
    <n v="11"/>
    <n v="0"/>
  </r>
  <r>
    <n v="280"/>
    <n v="20240212"/>
    <n v="3.5"/>
    <n v="6.4"/>
    <n v="416"/>
    <n v="0.8"/>
    <n v="1003.3"/>
    <n v="89"/>
    <x v="16"/>
    <x v="42"/>
    <x v="6"/>
    <x v="1"/>
    <n v="11.6"/>
    <n v="12.76"/>
    <n v="0"/>
  </r>
  <r>
    <n v="280"/>
    <n v="20240213"/>
    <n v="5.0999999999999996"/>
    <n v="6.2"/>
    <n v="331"/>
    <n v="2.9"/>
    <n v="1013.7"/>
    <n v="85"/>
    <x v="16"/>
    <x v="43"/>
    <x v="6"/>
    <x v="1"/>
    <n v="11.8"/>
    <n v="12.980000000000002"/>
    <n v="0"/>
  </r>
  <r>
    <n v="280"/>
    <n v="20240214"/>
    <n v="5.8"/>
    <n v="10.199999999999999"/>
    <n v="170"/>
    <n v="6.6"/>
    <n v="1012.4"/>
    <n v="96"/>
    <x v="16"/>
    <x v="44"/>
    <x v="6"/>
    <x v="1"/>
    <n v="7.8000000000000007"/>
    <n v="8.5800000000000018"/>
    <n v="0"/>
  </r>
  <r>
    <n v="280"/>
    <n v="20240215"/>
    <n v="4.0999999999999996"/>
    <n v="12"/>
    <n v="159"/>
    <n v="0.8"/>
    <n v="1012.4"/>
    <n v="92"/>
    <x v="16"/>
    <x v="45"/>
    <x v="6"/>
    <x v="1"/>
    <n v="6"/>
    <n v="6.6000000000000005"/>
    <n v="0"/>
  </r>
  <r>
    <n v="280"/>
    <n v="20240216"/>
    <n v="4.7"/>
    <n v="10.4"/>
    <n v="238"/>
    <n v="1.3"/>
    <n v="1012.8"/>
    <n v="87"/>
    <x v="16"/>
    <x v="46"/>
    <x v="6"/>
    <x v="1"/>
    <n v="7.6"/>
    <n v="8.36"/>
    <n v="0"/>
  </r>
  <r>
    <n v="280"/>
    <n v="20240217"/>
    <n v="2.5"/>
    <n v="8.1999999999999993"/>
    <n v="622"/>
    <n v="-0.1"/>
    <n v="1029.4000000000001"/>
    <n v="87"/>
    <x v="16"/>
    <x v="47"/>
    <x v="6"/>
    <x v="1"/>
    <n v="9.8000000000000007"/>
    <n v="10.780000000000001"/>
    <n v="0"/>
  </r>
  <r>
    <n v="280"/>
    <n v="20240218"/>
    <n v="5.9"/>
    <n v="8.8000000000000007"/>
    <n v="149"/>
    <n v="14.9"/>
    <n v="1021.8"/>
    <n v="93"/>
    <x v="16"/>
    <x v="48"/>
    <x v="6"/>
    <x v="1"/>
    <n v="9.1999999999999993"/>
    <n v="10.119999999999999"/>
    <n v="0"/>
  </r>
  <r>
    <n v="280"/>
    <n v="20240219"/>
    <n v="4.5"/>
    <n v="8.1"/>
    <n v="225"/>
    <n v="1.6"/>
    <n v="1023.6"/>
    <n v="92"/>
    <x v="16"/>
    <x v="49"/>
    <x v="7"/>
    <x v="1"/>
    <n v="9.9"/>
    <n v="10.89"/>
    <n v="0"/>
  </r>
  <r>
    <n v="280"/>
    <n v="20240220"/>
    <n v="5.7"/>
    <n v="7.8"/>
    <n v="434"/>
    <n v="-0.1"/>
    <n v="1023.3"/>
    <n v="88"/>
    <x v="16"/>
    <x v="50"/>
    <x v="7"/>
    <x v="1"/>
    <n v="10.199999999999999"/>
    <n v="11.22"/>
    <n v="0"/>
  </r>
  <r>
    <n v="280"/>
    <n v="20240221"/>
    <n v="6.4"/>
    <n v="8.8000000000000007"/>
    <n v="244"/>
    <n v="4.5"/>
    <n v="1008.9"/>
    <n v="90"/>
    <x v="16"/>
    <x v="51"/>
    <x v="7"/>
    <x v="1"/>
    <n v="9.1999999999999993"/>
    <n v="10.119999999999999"/>
    <n v="0"/>
  </r>
  <r>
    <n v="280"/>
    <n v="20240222"/>
    <n v="6.9"/>
    <n v="9.8000000000000007"/>
    <n v="411"/>
    <n v="6.6"/>
    <n v="984.6"/>
    <n v="90"/>
    <x v="16"/>
    <x v="52"/>
    <x v="7"/>
    <x v="1"/>
    <n v="8.1999999999999993"/>
    <n v="9.02"/>
    <n v="0"/>
  </r>
  <r>
    <n v="280"/>
    <n v="20240223"/>
    <n v="6.8"/>
    <n v="5.9"/>
    <n v="335"/>
    <n v="0.9"/>
    <n v="989"/>
    <n v="80"/>
    <x v="16"/>
    <x v="53"/>
    <x v="7"/>
    <x v="1"/>
    <n v="12.1"/>
    <n v="13.31"/>
    <n v="0"/>
  </r>
  <r>
    <n v="280"/>
    <n v="20240224"/>
    <n v="4"/>
    <n v="4.5999999999999996"/>
    <n v="437"/>
    <n v="1.4"/>
    <n v="997.8"/>
    <n v="86"/>
    <x v="16"/>
    <x v="54"/>
    <x v="7"/>
    <x v="1"/>
    <n v="13.4"/>
    <n v="14.740000000000002"/>
    <n v="0"/>
  </r>
  <r>
    <n v="280"/>
    <n v="20240225"/>
    <n v="3"/>
    <n v="4.5999999999999996"/>
    <n v="443"/>
    <n v="1.5"/>
    <n v="1000.8"/>
    <n v="90"/>
    <x v="16"/>
    <x v="55"/>
    <x v="7"/>
    <x v="1"/>
    <n v="13.4"/>
    <n v="14.740000000000002"/>
    <n v="0"/>
  </r>
  <r>
    <n v="280"/>
    <n v="20240226"/>
    <n v="5.3"/>
    <n v="4"/>
    <n v="361"/>
    <n v="0"/>
    <n v="1009.6"/>
    <n v="85"/>
    <x v="16"/>
    <x v="56"/>
    <x v="8"/>
    <x v="1"/>
    <n v="14"/>
    <n v="15.400000000000002"/>
    <n v="0"/>
  </r>
  <r>
    <n v="280"/>
    <n v="20240227"/>
    <n v="2.2999999999999998"/>
    <n v="3.4"/>
    <n v="626"/>
    <n v="0"/>
    <n v="1018.8"/>
    <n v="87"/>
    <x v="16"/>
    <x v="57"/>
    <x v="8"/>
    <x v="1"/>
    <n v="14.6"/>
    <n v="16.060000000000002"/>
    <n v="0"/>
  </r>
  <r>
    <n v="280"/>
    <n v="20240228"/>
    <n v="4.2"/>
    <n v="5.3"/>
    <n v="341"/>
    <n v="0"/>
    <n v="1018.7"/>
    <n v="91"/>
    <x v="16"/>
    <x v="58"/>
    <x v="8"/>
    <x v="1"/>
    <n v="12.7"/>
    <n v="13.97"/>
    <n v="0"/>
  </r>
  <r>
    <n v="280"/>
    <n v="20240229"/>
    <n v="5.3"/>
    <n v="7.1"/>
    <n v="274"/>
    <n v="6"/>
    <n v="1007.7"/>
    <n v="91"/>
    <x v="16"/>
    <x v="59"/>
    <x v="8"/>
    <x v="1"/>
    <n v="10.9"/>
    <n v="11.990000000000002"/>
    <n v="0"/>
  </r>
  <r>
    <n v="280"/>
    <n v="20240301"/>
    <n v="4.5999999999999996"/>
    <n v="8.6999999999999993"/>
    <n v="770"/>
    <n v="-0.1"/>
    <n v="1001.1"/>
    <n v="71"/>
    <x v="16"/>
    <x v="60"/>
    <x v="8"/>
    <x v="2"/>
    <n v="9.3000000000000007"/>
    <n v="9.3000000000000007"/>
    <n v="0"/>
  </r>
  <r>
    <n v="280"/>
    <n v="20240302"/>
    <n v="3.8"/>
    <n v="9.1"/>
    <n v="1024"/>
    <n v="0"/>
    <n v="1001"/>
    <n v="69"/>
    <x v="16"/>
    <x v="61"/>
    <x v="8"/>
    <x v="2"/>
    <n v="8.9"/>
    <n v="8.9"/>
    <n v="0"/>
  </r>
  <r>
    <n v="280"/>
    <n v="20240303"/>
    <n v="3"/>
    <n v="8.8000000000000007"/>
    <n v="1034"/>
    <n v="0"/>
    <n v="1002.7"/>
    <n v="80"/>
    <x v="16"/>
    <x v="62"/>
    <x v="8"/>
    <x v="2"/>
    <n v="9.1999999999999993"/>
    <n v="9.1999999999999993"/>
    <n v="0"/>
  </r>
  <r>
    <n v="280"/>
    <n v="20240304"/>
    <n v="1.8"/>
    <n v="6.4"/>
    <n v="255"/>
    <n v="0"/>
    <n v="1010.9"/>
    <n v="96"/>
    <x v="16"/>
    <x v="63"/>
    <x v="9"/>
    <x v="2"/>
    <n v="11.6"/>
    <n v="11.6"/>
    <n v="0"/>
  </r>
  <r>
    <n v="280"/>
    <n v="20240305"/>
    <n v="3.1"/>
    <n v="6.3"/>
    <n v="233"/>
    <n v="0.3"/>
    <n v="1015.4"/>
    <n v="92"/>
    <x v="16"/>
    <x v="64"/>
    <x v="9"/>
    <x v="2"/>
    <n v="11.7"/>
    <n v="11.7"/>
    <n v="0"/>
  </r>
  <r>
    <n v="280"/>
    <n v="20240306"/>
    <n v="2.8"/>
    <n v="5.4"/>
    <n v="484"/>
    <n v="-0.1"/>
    <n v="1024"/>
    <n v="83"/>
    <x v="16"/>
    <x v="65"/>
    <x v="9"/>
    <x v="2"/>
    <n v="12.6"/>
    <n v="12.6"/>
    <n v="0"/>
  </r>
  <r>
    <n v="280"/>
    <n v="20240307"/>
    <n v="4"/>
    <n v="3"/>
    <n v="414"/>
    <n v="0"/>
    <n v="1025.4000000000001"/>
    <n v="86"/>
    <x v="16"/>
    <x v="66"/>
    <x v="9"/>
    <x v="2"/>
    <n v="15"/>
    <n v="15"/>
    <n v="0"/>
  </r>
  <r>
    <n v="280"/>
    <n v="20240308"/>
    <n v="5.0999999999999996"/>
    <n v="4.0999999999999996"/>
    <n v="1308"/>
    <n v="0"/>
    <n v="1014.8"/>
    <n v="71"/>
    <x v="16"/>
    <x v="67"/>
    <x v="9"/>
    <x v="2"/>
    <n v="13.9"/>
    <n v="13.9"/>
    <n v="0"/>
  </r>
  <r>
    <n v="280"/>
    <n v="20240309"/>
    <n v="5"/>
    <n v="5.4"/>
    <n v="1234"/>
    <n v="0"/>
    <n v="1004"/>
    <n v="72"/>
    <x v="16"/>
    <x v="68"/>
    <x v="9"/>
    <x v="2"/>
    <n v="12.6"/>
    <n v="12.6"/>
    <n v="0"/>
  </r>
  <r>
    <n v="280"/>
    <n v="20240310"/>
    <n v="6.5"/>
    <n v="7"/>
    <n v="1047"/>
    <n v="0"/>
    <n v="1000.3"/>
    <n v="79"/>
    <x v="16"/>
    <x v="69"/>
    <x v="9"/>
    <x v="2"/>
    <n v="11"/>
    <n v="11"/>
    <n v="0"/>
  </r>
  <r>
    <n v="280"/>
    <n v="20240311"/>
    <n v="3.5"/>
    <n v="7.4"/>
    <n v="374"/>
    <n v="0.3"/>
    <n v="1003"/>
    <n v="87"/>
    <x v="16"/>
    <x v="70"/>
    <x v="10"/>
    <x v="2"/>
    <n v="10.6"/>
    <n v="10.6"/>
    <n v="0"/>
  </r>
  <r>
    <n v="280"/>
    <n v="20240312"/>
    <n v="3"/>
    <n v="7.2"/>
    <n v="260"/>
    <n v="0"/>
    <n v="1012.1"/>
    <n v="93"/>
    <x v="16"/>
    <x v="71"/>
    <x v="10"/>
    <x v="2"/>
    <n v="10.8"/>
    <n v="10.8"/>
    <n v="0"/>
  </r>
  <r>
    <n v="280"/>
    <n v="20240313"/>
    <n v="4.7"/>
    <n v="9.5"/>
    <n v="285"/>
    <n v="-0.1"/>
    <n v="1012.7"/>
    <n v="90"/>
    <x v="16"/>
    <x v="72"/>
    <x v="10"/>
    <x v="2"/>
    <n v="8.5"/>
    <n v="8.5"/>
    <n v="0"/>
  </r>
  <r>
    <n v="280"/>
    <n v="20240314"/>
    <n v="4.8"/>
    <n v="12.5"/>
    <n v="1084"/>
    <n v="-0.1"/>
    <n v="1009.5"/>
    <n v="77"/>
    <x v="16"/>
    <x v="73"/>
    <x v="10"/>
    <x v="2"/>
    <n v="5.5"/>
    <n v="5.5"/>
    <n v="0"/>
  </r>
  <r>
    <n v="280"/>
    <n v="20240315"/>
    <n v="6.6"/>
    <n v="12.4"/>
    <n v="622"/>
    <n v="1.5"/>
    <n v="1005.4"/>
    <n v="81"/>
    <x v="16"/>
    <x v="74"/>
    <x v="10"/>
    <x v="2"/>
    <n v="5.6"/>
    <n v="5.6"/>
    <n v="0"/>
  </r>
  <r>
    <n v="280"/>
    <n v="20240316"/>
    <n v="4.0999999999999996"/>
    <n v="6.9"/>
    <n v="971"/>
    <n v="1.1000000000000001"/>
    <n v="1017.9"/>
    <n v="80"/>
    <x v="16"/>
    <x v="75"/>
    <x v="10"/>
    <x v="2"/>
    <n v="11.1"/>
    <n v="11.1"/>
    <n v="0"/>
  </r>
  <r>
    <n v="280"/>
    <n v="20240317"/>
    <n v="3.1"/>
    <n v="7.3"/>
    <n v="687"/>
    <n v="0.5"/>
    <n v="1020.5"/>
    <n v="77"/>
    <x v="16"/>
    <x v="76"/>
    <x v="10"/>
    <x v="2"/>
    <n v="10.7"/>
    <n v="10.7"/>
    <n v="0"/>
  </r>
  <r>
    <n v="280"/>
    <n v="20240318"/>
    <n v="2.1"/>
    <n v="7.9"/>
    <n v="507"/>
    <n v="1.3"/>
    <n v="1015.8"/>
    <n v="90"/>
    <x v="16"/>
    <x v="77"/>
    <x v="11"/>
    <x v="2"/>
    <n v="10.1"/>
    <n v="10.1"/>
    <n v="0"/>
  </r>
  <r>
    <n v="280"/>
    <n v="20240319"/>
    <n v="2.9"/>
    <n v="10.5"/>
    <n v="751"/>
    <n v="-0.1"/>
    <n v="1017.7"/>
    <n v="81"/>
    <x v="16"/>
    <x v="78"/>
    <x v="11"/>
    <x v="2"/>
    <n v="7.5"/>
    <n v="7.5"/>
    <n v="0"/>
  </r>
  <r>
    <n v="280"/>
    <n v="20240320"/>
    <n v="2"/>
    <n v="11.1"/>
    <n v="754"/>
    <n v="0.9"/>
    <n v="1018.9"/>
    <n v="87"/>
    <x v="16"/>
    <x v="79"/>
    <x v="11"/>
    <x v="2"/>
    <n v="6.9"/>
    <n v="6.9"/>
    <n v="0"/>
  </r>
  <r>
    <n v="280"/>
    <n v="20240321"/>
    <n v="4.5999999999999996"/>
    <n v="8.3000000000000007"/>
    <n v="532"/>
    <n v="1.6"/>
    <n v="1022.1"/>
    <n v="86"/>
    <x v="16"/>
    <x v="80"/>
    <x v="11"/>
    <x v="2"/>
    <n v="9.6999999999999993"/>
    <n v="9.6999999999999993"/>
    <n v="0"/>
  </r>
  <r>
    <n v="280"/>
    <n v="20240322"/>
    <n v="4.5999999999999996"/>
    <n v="8.6"/>
    <n v="347"/>
    <n v="3.2"/>
    <n v="1013.8"/>
    <n v="89"/>
    <x v="16"/>
    <x v="81"/>
    <x v="11"/>
    <x v="2"/>
    <n v="9.4"/>
    <n v="9.4"/>
    <n v="0"/>
  </r>
  <r>
    <n v="280"/>
    <n v="20240323"/>
    <n v="5.3"/>
    <n v="5"/>
    <n v="1122"/>
    <n v="2.7"/>
    <n v="1005.2"/>
    <n v="83"/>
    <x v="16"/>
    <x v="82"/>
    <x v="11"/>
    <x v="2"/>
    <n v="13"/>
    <n v="13"/>
    <n v="0"/>
  </r>
  <r>
    <n v="280"/>
    <n v="20240324"/>
    <n v="6.5"/>
    <n v="6.1"/>
    <n v="771"/>
    <n v="11.3"/>
    <n v="1000"/>
    <n v="86"/>
    <x v="16"/>
    <x v="83"/>
    <x v="11"/>
    <x v="2"/>
    <n v="11.9"/>
    <n v="11.9"/>
    <n v="0"/>
  </r>
  <r>
    <n v="280"/>
    <n v="20240325"/>
    <n v="2.5"/>
    <n v="6.5"/>
    <n v="1089"/>
    <n v="0.4"/>
    <n v="1004.4"/>
    <n v="78"/>
    <x v="16"/>
    <x v="84"/>
    <x v="12"/>
    <x v="2"/>
    <n v="11.5"/>
    <n v="11.5"/>
    <n v="0"/>
  </r>
  <r>
    <n v="280"/>
    <n v="20240326"/>
    <n v="3.4"/>
    <n v="7.7"/>
    <n v="1256"/>
    <n v="-0.1"/>
    <n v="992.5"/>
    <n v="70"/>
    <x v="16"/>
    <x v="85"/>
    <x v="12"/>
    <x v="2"/>
    <n v="10.3"/>
    <n v="10.3"/>
    <n v="0"/>
  </r>
  <r>
    <n v="280"/>
    <n v="20240327"/>
    <n v="2.9"/>
    <n v="8.9"/>
    <n v="761"/>
    <n v="0.1"/>
    <n v="986.7"/>
    <n v="79"/>
    <x v="16"/>
    <x v="86"/>
    <x v="12"/>
    <x v="2"/>
    <n v="9.1"/>
    <n v="9.1"/>
    <n v="0"/>
  </r>
  <r>
    <n v="280"/>
    <n v="20240328"/>
    <n v="4.8"/>
    <n v="8.1"/>
    <n v="724"/>
    <n v="3.6"/>
    <n v="986.2"/>
    <n v="79"/>
    <x v="16"/>
    <x v="87"/>
    <x v="12"/>
    <x v="2"/>
    <n v="9.9"/>
    <n v="9.9"/>
    <n v="0"/>
  </r>
  <r>
    <n v="280"/>
    <n v="20240329"/>
    <n v="5"/>
    <n v="10.199999999999999"/>
    <n v="1159"/>
    <n v="0"/>
    <n v="993.3"/>
    <n v="71"/>
    <x v="16"/>
    <x v="88"/>
    <x v="12"/>
    <x v="2"/>
    <n v="7.8000000000000007"/>
    <n v="7.8000000000000007"/>
    <n v="0"/>
  </r>
  <r>
    <n v="280"/>
    <n v="20240330"/>
    <n v="3.3"/>
    <n v="10.8"/>
    <n v="789"/>
    <n v="0.5"/>
    <n v="997"/>
    <n v="84"/>
    <x v="16"/>
    <x v="89"/>
    <x v="12"/>
    <x v="2"/>
    <n v="7.1999999999999993"/>
    <n v="7.1999999999999993"/>
    <n v="0"/>
  </r>
  <r>
    <n v="280"/>
    <n v="20240331"/>
    <n v="3.3"/>
    <n v="9.9"/>
    <n v="1042"/>
    <n v="2.6"/>
    <n v="998.1"/>
    <n v="86"/>
    <x v="16"/>
    <x v="90"/>
    <x v="12"/>
    <x v="2"/>
    <n v="8.1"/>
    <n v="8.1"/>
    <n v="0"/>
  </r>
  <r>
    <n v="280"/>
    <n v="20240401"/>
    <n v="3.1"/>
    <n v="8.6999999999999993"/>
    <n v="550"/>
    <n v="0.1"/>
    <n v="995.8"/>
    <n v="90"/>
    <x v="16"/>
    <x v="91"/>
    <x v="13"/>
    <x v="3"/>
    <n v="9.3000000000000007"/>
    <n v="7.4400000000000013"/>
    <n v="0"/>
  </r>
  <r>
    <n v="280"/>
    <n v="20240402"/>
    <n v="5.2"/>
    <n v="9.3000000000000007"/>
    <n v="985"/>
    <n v="1.4"/>
    <n v="1003.7"/>
    <n v="86"/>
    <x v="16"/>
    <x v="92"/>
    <x v="13"/>
    <x v="3"/>
    <n v="8.6999999999999993"/>
    <n v="6.96"/>
    <n v="0"/>
  </r>
  <r>
    <n v="280"/>
    <n v="20240403"/>
    <n v="3.8"/>
    <n v="10.4"/>
    <n v="536"/>
    <n v="7.1"/>
    <n v="1003.4"/>
    <n v="91"/>
    <x v="16"/>
    <x v="93"/>
    <x v="13"/>
    <x v="3"/>
    <n v="7.6"/>
    <n v="6.08"/>
    <n v="0"/>
  </r>
  <r>
    <n v="280"/>
    <n v="20240404"/>
    <n v="5.6"/>
    <n v="10.6"/>
    <n v="530"/>
    <n v="4.2"/>
    <n v="1003.7"/>
    <n v="88"/>
    <x v="16"/>
    <x v="94"/>
    <x v="13"/>
    <x v="3"/>
    <n v="7.4"/>
    <n v="5.9200000000000008"/>
    <n v="0"/>
  </r>
  <r>
    <n v="280"/>
    <n v="20240405"/>
    <n v="6.3"/>
    <n v="12.7"/>
    <n v="774"/>
    <n v="8.9"/>
    <n v="1007.2"/>
    <n v="83"/>
    <x v="16"/>
    <x v="95"/>
    <x v="13"/>
    <x v="3"/>
    <n v="5.3000000000000007"/>
    <n v="4.2400000000000011"/>
    <n v="0"/>
  </r>
  <r>
    <n v="280"/>
    <n v="20240406"/>
    <n v="4.0999999999999996"/>
    <n v="17.2"/>
    <n v="1529"/>
    <n v="0"/>
    <n v="1008.7"/>
    <n v="68"/>
    <x v="16"/>
    <x v="96"/>
    <x v="13"/>
    <x v="3"/>
    <n v="0.80000000000000071"/>
    <n v="0.64000000000000057"/>
    <n v="0"/>
  </r>
  <r>
    <n v="280"/>
    <n v="20240407"/>
    <n v="5.7"/>
    <n v="15.5"/>
    <n v="1810"/>
    <n v="0.5"/>
    <n v="1011.3"/>
    <n v="65"/>
    <x v="16"/>
    <x v="97"/>
    <x v="13"/>
    <x v="3"/>
    <n v="2.5"/>
    <n v="2"/>
    <n v="0"/>
  </r>
  <r>
    <n v="280"/>
    <n v="20240408"/>
    <n v="2.6"/>
    <n v="14.5"/>
    <n v="1056"/>
    <n v="-0.1"/>
    <n v="1008.3"/>
    <n v="82"/>
    <x v="16"/>
    <x v="98"/>
    <x v="14"/>
    <x v="3"/>
    <n v="3.5"/>
    <n v="2.8000000000000003"/>
    <n v="0"/>
  </r>
  <r>
    <n v="280"/>
    <n v="20240409"/>
    <n v="7.2"/>
    <n v="11.9"/>
    <n v="880"/>
    <n v="1.5"/>
    <n v="1008.1"/>
    <n v="78"/>
    <x v="16"/>
    <x v="99"/>
    <x v="14"/>
    <x v="3"/>
    <n v="6.1"/>
    <n v="4.88"/>
    <n v="0"/>
  </r>
  <r>
    <n v="280"/>
    <n v="20240410"/>
    <n v="5"/>
    <n v="10.5"/>
    <n v="1744"/>
    <n v="-0.1"/>
    <n v="1025.4000000000001"/>
    <n v="67"/>
    <x v="16"/>
    <x v="100"/>
    <x v="14"/>
    <x v="3"/>
    <n v="7.5"/>
    <n v="6"/>
    <n v="0"/>
  </r>
  <r>
    <n v="280"/>
    <n v="20240411"/>
    <n v="5.3"/>
    <n v="12.7"/>
    <n v="458"/>
    <n v="1"/>
    <n v="1028.7"/>
    <n v="86"/>
    <x v="16"/>
    <x v="101"/>
    <x v="14"/>
    <x v="3"/>
    <n v="5.3000000000000007"/>
    <n v="4.2400000000000011"/>
    <n v="0"/>
  </r>
  <r>
    <n v="280"/>
    <n v="20240412"/>
    <n v="5.8"/>
    <n v="13.8"/>
    <n v="1579"/>
    <n v="0"/>
    <n v="1027.3"/>
    <n v="79"/>
    <x v="16"/>
    <x v="102"/>
    <x v="14"/>
    <x v="3"/>
    <n v="4.1999999999999993"/>
    <n v="3.3599999999999994"/>
    <n v="0"/>
  </r>
  <r>
    <n v="280"/>
    <n v="20240413"/>
    <n v="6.2"/>
    <n v="15.2"/>
    <n v="1601"/>
    <n v="-0.1"/>
    <n v="1020.5"/>
    <n v="76"/>
    <x v="16"/>
    <x v="103"/>
    <x v="14"/>
    <x v="3"/>
    <n v="2.8000000000000007"/>
    <n v="2.2400000000000007"/>
    <n v="0"/>
  </r>
  <r>
    <n v="280"/>
    <n v="20240414"/>
    <n v="4.2"/>
    <n v="9.6"/>
    <n v="2007"/>
    <n v="0"/>
    <n v="1019.5"/>
    <n v="68"/>
    <x v="16"/>
    <x v="104"/>
    <x v="14"/>
    <x v="3"/>
    <n v="8.4"/>
    <n v="6.7200000000000006"/>
    <n v="0"/>
  </r>
  <r>
    <n v="280"/>
    <n v="20240415"/>
    <n v="5.7"/>
    <n v="6.9"/>
    <n v="889"/>
    <n v="8"/>
    <n v="1002.3"/>
    <n v="82"/>
    <x v="16"/>
    <x v="105"/>
    <x v="15"/>
    <x v="3"/>
    <n v="11.1"/>
    <n v="8.8800000000000008"/>
    <n v="0"/>
  </r>
  <r>
    <n v="280"/>
    <n v="20240416"/>
    <n v="4.4000000000000004"/>
    <n v="6.6"/>
    <n v="1139"/>
    <n v="7.5"/>
    <n v="1002.4"/>
    <n v="81"/>
    <x v="16"/>
    <x v="106"/>
    <x v="15"/>
    <x v="3"/>
    <n v="11.4"/>
    <n v="9.120000000000001"/>
    <n v="0"/>
  </r>
  <r>
    <n v="280"/>
    <n v="20240417"/>
    <n v="2.6"/>
    <n v="6.1"/>
    <n v="1199"/>
    <n v="3.1"/>
    <n v="1011.1"/>
    <n v="76"/>
    <x v="16"/>
    <x v="107"/>
    <x v="15"/>
    <x v="3"/>
    <n v="11.9"/>
    <n v="9.5200000000000014"/>
    <n v="0"/>
  </r>
  <r>
    <n v="280"/>
    <n v="20240418"/>
    <n v="3.5"/>
    <n v="5.9"/>
    <n v="1309"/>
    <n v="3.5"/>
    <n v="1016.8"/>
    <n v="78"/>
    <x v="16"/>
    <x v="108"/>
    <x v="15"/>
    <x v="3"/>
    <n v="12.1"/>
    <n v="9.68"/>
    <n v="0"/>
  </r>
  <r>
    <n v="280"/>
    <n v="20240419"/>
    <n v="6.8"/>
    <n v="8.1"/>
    <n v="1237"/>
    <n v="6.5"/>
    <n v="1007.8"/>
    <n v="80"/>
    <x v="16"/>
    <x v="109"/>
    <x v="15"/>
    <x v="3"/>
    <n v="9.9"/>
    <n v="7.9200000000000008"/>
    <n v="0"/>
  </r>
  <r>
    <n v="280"/>
    <n v="20240420"/>
    <n v="4.4000000000000004"/>
    <n v="6.6"/>
    <n v="1610"/>
    <n v="6.5"/>
    <n v="1019.3"/>
    <n v="78"/>
    <x v="16"/>
    <x v="110"/>
    <x v="15"/>
    <x v="3"/>
    <n v="11.4"/>
    <n v="9.120000000000001"/>
    <n v="0"/>
  </r>
  <r>
    <n v="280"/>
    <n v="20240421"/>
    <n v="4"/>
    <n v="5.8"/>
    <n v="1676"/>
    <n v="2"/>
    <n v="1025.3"/>
    <n v="76"/>
    <x v="16"/>
    <x v="111"/>
    <x v="15"/>
    <x v="3"/>
    <n v="12.2"/>
    <n v="9.76"/>
    <n v="0"/>
  </r>
  <r>
    <n v="280"/>
    <n v="20240422"/>
    <n v="3.5"/>
    <n v="4.5999999999999996"/>
    <n v="2005"/>
    <n v="0.4"/>
    <n v="1025.2"/>
    <n v="69"/>
    <x v="16"/>
    <x v="112"/>
    <x v="16"/>
    <x v="3"/>
    <n v="13.4"/>
    <n v="10.72"/>
    <n v="0"/>
  </r>
  <r>
    <n v="280"/>
    <n v="20240423"/>
    <n v="3"/>
    <n v="4.5999999999999996"/>
    <n v="1879"/>
    <n v="2.9"/>
    <n v="1017.8"/>
    <n v="75"/>
    <x v="16"/>
    <x v="113"/>
    <x v="16"/>
    <x v="3"/>
    <n v="13.4"/>
    <n v="10.72"/>
    <n v="0"/>
  </r>
  <r>
    <n v="280"/>
    <n v="20240424"/>
    <n v="4.4000000000000004"/>
    <n v="5.6"/>
    <n v="1316"/>
    <n v="7.4"/>
    <n v="1006.6"/>
    <n v="82"/>
    <x v="16"/>
    <x v="114"/>
    <x v="16"/>
    <x v="3"/>
    <n v="12.4"/>
    <n v="9.9200000000000017"/>
    <n v="0"/>
  </r>
  <r>
    <n v="280"/>
    <n v="20240425"/>
    <n v="3.9"/>
    <n v="6"/>
    <n v="1396"/>
    <n v="4.7"/>
    <n v="1003.2"/>
    <n v="82"/>
    <x v="16"/>
    <x v="115"/>
    <x v="16"/>
    <x v="3"/>
    <n v="12"/>
    <n v="9.6000000000000014"/>
    <n v="0"/>
  </r>
  <r>
    <n v="280"/>
    <n v="20240426"/>
    <n v="3.2"/>
    <n v="7.5"/>
    <n v="1595"/>
    <n v="-0.1"/>
    <n v="1003.5"/>
    <n v="77"/>
    <x v="16"/>
    <x v="116"/>
    <x v="16"/>
    <x v="3"/>
    <n v="10.5"/>
    <n v="8.4"/>
    <n v="0"/>
  </r>
  <r>
    <n v="280"/>
    <n v="20240427"/>
    <n v="3.1"/>
    <n v="11.7"/>
    <n v="1361"/>
    <n v="0.2"/>
    <n v="1006.3"/>
    <n v="77"/>
    <x v="16"/>
    <x v="117"/>
    <x v="16"/>
    <x v="3"/>
    <n v="6.3000000000000007"/>
    <n v="5.0400000000000009"/>
    <n v="0"/>
  </r>
  <r>
    <n v="280"/>
    <n v="20240428"/>
    <n v="6.5"/>
    <n v="13.6"/>
    <n v="1575"/>
    <n v="0"/>
    <n v="1008.3"/>
    <n v="66"/>
    <x v="16"/>
    <x v="118"/>
    <x v="16"/>
    <x v="3"/>
    <n v="4.4000000000000004"/>
    <n v="3.5200000000000005"/>
    <n v="0"/>
  </r>
  <r>
    <n v="280"/>
    <n v="20240429"/>
    <n v="3.3"/>
    <n v="13.3"/>
    <n v="2340"/>
    <n v="0"/>
    <n v="1019.2"/>
    <n v="65"/>
    <x v="16"/>
    <x v="119"/>
    <x v="17"/>
    <x v="3"/>
    <n v="4.6999999999999993"/>
    <n v="3.76"/>
    <n v="0"/>
  </r>
  <r>
    <n v="280"/>
    <n v="20240430"/>
    <n v="2.2999999999999998"/>
    <n v="16.600000000000001"/>
    <n v="1757"/>
    <n v="0.2"/>
    <n v="1015.7"/>
    <n v="73"/>
    <x v="16"/>
    <x v="120"/>
    <x v="17"/>
    <x v="3"/>
    <n v="1.3999999999999986"/>
    <n v="1.119999999999999"/>
    <n v="0"/>
  </r>
  <r>
    <n v="280"/>
    <n v="20240501"/>
    <n v="4.5"/>
    <n v="18.5"/>
    <n v="2292"/>
    <n v="0.3"/>
    <n v="1007.2"/>
    <n v="73"/>
    <x v="16"/>
    <x v="121"/>
    <x v="17"/>
    <x v="4"/>
    <n v="0"/>
    <n v="0"/>
    <n v="0.5"/>
  </r>
  <r>
    <n v="280"/>
    <n v="20240502"/>
    <n v="4.7"/>
    <n v="19.100000000000001"/>
    <n v="2456"/>
    <n v="0"/>
    <n v="1000.8"/>
    <n v="66"/>
    <x v="16"/>
    <x v="122"/>
    <x v="17"/>
    <x v="4"/>
    <n v="0"/>
    <n v="0"/>
    <n v="1.1000000000000014"/>
  </r>
  <r>
    <n v="280"/>
    <n v="20240503"/>
    <n v="3.8"/>
    <n v="12.1"/>
    <n v="356"/>
    <n v="-0.1"/>
    <n v="1008.2"/>
    <n v="92"/>
    <x v="16"/>
    <x v="123"/>
    <x v="17"/>
    <x v="4"/>
    <n v="5.9"/>
    <n v="4.7200000000000006"/>
    <n v="0"/>
  </r>
  <r>
    <n v="280"/>
    <n v="20240504"/>
    <n v="2.8"/>
    <n v="12.4"/>
    <n v="1773"/>
    <n v="1.6"/>
    <n v="1013.2"/>
    <n v="76"/>
    <x v="16"/>
    <x v="124"/>
    <x v="17"/>
    <x v="4"/>
    <n v="5.6"/>
    <n v="4.4799999999999995"/>
    <n v="0"/>
  </r>
  <r>
    <n v="280"/>
    <n v="20240505"/>
    <n v="2.8"/>
    <n v="11.1"/>
    <n v="1259"/>
    <n v="10.7"/>
    <n v="1008"/>
    <n v="87"/>
    <x v="16"/>
    <x v="125"/>
    <x v="17"/>
    <x v="4"/>
    <n v="6.9"/>
    <n v="5.5200000000000005"/>
    <n v="0"/>
  </r>
  <r>
    <n v="280"/>
    <n v="20240506"/>
    <n v="2.4"/>
    <n v="12"/>
    <n v="2138"/>
    <n v="0"/>
    <n v="1010.3"/>
    <n v="78"/>
    <x v="16"/>
    <x v="126"/>
    <x v="18"/>
    <x v="4"/>
    <n v="6"/>
    <n v="4.8000000000000007"/>
    <n v="0"/>
  </r>
  <r>
    <n v="280"/>
    <n v="20240507"/>
    <n v="2.7"/>
    <n v="12.3"/>
    <n v="2360"/>
    <n v="0"/>
    <n v="1020.3"/>
    <n v="81"/>
    <x v="16"/>
    <x v="127"/>
    <x v="18"/>
    <x v="4"/>
    <n v="5.6999999999999993"/>
    <n v="4.5599999999999996"/>
    <n v="0"/>
  </r>
  <r>
    <n v="280"/>
    <n v="20240508"/>
    <n v="2.4"/>
    <n v="12.2"/>
    <n v="1421"/>
    <n v="0"/>
    <n v="1027.4000000000001"/>
    <n v="81"/>
    <x v="16"/>
    <x v="128"/>
    <x v="18"/>
    <x v="4"/>
    <n v="5.8000000000000007"/>
    <n v="4.6400000000000006"/>
    <n v="0"/>
  </r>
  <r>
    <n v="280"/>
    <n v="20240509"/>
    <n v="1.5"/>
    <n v="11.9"/>
    <n v="2024"/>
    <n v="0"/>
    <n v="1027"/>
    <n v="82"/>
    <x v="16"/>
    <x v="129"/>
    <x v="18"/>
    <x v="4"/>
    <n v="6.1"/>
    <n v="4.88"/>
    <n v="0"/>
  </r>
  <r>
    <n v="280"/>
    <n v="20240510"/>
    <n v="2.2999999999999998"/>
    <n v="12.6"/>
    <n v="2420"/>
    <n v="0"/>
    <n v="1024.9000000000001"/>
    <n v="83"/>
    <x v="16"/>
    <x v="130"/>
    <x v="18"/>
    <x v="4"/>
    <n v="5.4"/>
    <n v="4.32"/>
    <n v="0"/>
  </r>
  <r>
    <n v="280"/>
    <n v="20240511"/>
    <n v="4"/>
    <n v="15.2"/>
    <n v="2666"/>
    <n v="0"/>
    <n v="1023.6"/>
    <n v="72"/>
    <x v="16"/>
    <x v="131"/>
    <x v="18"/>
    <x v="4"/>
    <n v="2.8000000000000007"/>
    <n v="2.2400000000000007"/>
    <n v="0"/>
  </r>
  <r>
    <n v="280"/>
    <n v="20240512"/>
    <n v="4.4000000000000004"/>
    <n v="17.5"/>
    <n v="2757"/>
    <n v="0"/>
    <n v="1017.7"/>
    <n v="62"/>
    <x v="16"/>
    <x v="132"/>
    <x v="18"/>
    <x v="4"/>
    <n v="0.5"/>
    <n v="0.4"/>
    <n v="0"/>
  </r>
  <r>
    <n v="280"/>
    <n v="20240513"/>
    <n v="3.5"/>
    <n v="20.399999999999999"/>
    <n v="2641"/>
    <n v="0"/>
    <n v="1010.5"/>
    <n v="58"/>
    <x v="16"/>
    <x v="133"/>
    <x v="19"/>
    <x v="4"/>
    <n v="0"/>
    <n v="0"/>
    <n v="2.3999999999999986"/>
  </r>
  <r>
    <n v="280"/>
    <n v="20240514"/>
    <n v="4.5"/>
    <n v="21.3"/>
    <n v="2758"/>
    <n v="0"/>
    <n v="1006.8"/>
    <n v="46"/>
    <x v="16"/>
    <x v="134"/>
    <x v="19"/>
    <x v="4"/>
    <n v="0"/>
    <n v="0"/>
    <n v="3.3000000000000007"/>
  </r>
  <r>
    <n v="280"/>
    <n v="20240515"/>
    <n v="4"/>
    <n v="19.8"/>
    <n v="2589"/>
    <n v="0"/>
    <n v="1006.2"/>
    <n v="52"/>
    <x v="16"/>
    <x v="135"/>
    <x v="19"/>
    <x v="4"/>
    <n v="0"/>
    <n v="0"/>
    <n v="1.8000000000000007"/>
  </r>
  <r>
    <n v="280"/>
    <n v="20240516"/>
    <n v="3.4"/>
    <n v="17.399999999999999"/>
    <n v="1846"/>
    <n v="2.7"/>
    <n v="1005.5"/>
    <n v="72"/>
    <x v="16"/>
    <x v="136"/>
    <x v="19"/>
    <x v="4"/>
    <n v="0.60000000000000142"/>
    <n v="0.48000000000000115"/>
    <n v="0"/>
  </r>
  <r>
    <n v="280"/>
    <n v="20240517"/>
    <n v="2.5"/>
    <n v="17.8"/>
    <n v="1912"/>
    <n v="-0.1"/>
    <n v="1008.1"/>
    <n v="71"/>
    <x v="16"/>
    <x v="137"/>
    <x v="19"/>
    <x v="4"/>
    <n v="0.19999999999999929"/>
    <n v="0.15999999999999945"/>
    <n v="0"/>
  </r>
  <r>
    <n v="280"/>
    <n v="20240518"/>
    <n v="3.2"/>
    <n v="18.399999999999999"/>
    <n v="2403"/>
    <n v="0"/>
    <n v="1010.6"/>
    <n v="61"/>
    <x v="16"/>
    <x v="138"/>
    <x v="19"/>
    <x v="4"/>
    <n v="0"/>
    <n v="0"/>
    <n v="0.39999999999999858"/>
  </r>
  <r>
    <n v="280"/>
    <n v="20240519"/>
    <n v="3.6"/>
    <n v="16.8"/>
    <n v="2519"/>
    <n v="0.5"/>
    <n v="1010.9"/>
    <n v="70"/>
    <x v="16"/>
    <x v="139"/>
    <x v="19"/>
    <x v="4"/>
    <n v="1.1999999999999993"/>
    <n v="0.95999999999999952"/>
    <n v="0"/>
  </r>
  <r>
    <n v="280"/>
    <n v="20240520"/>
    <n v="2.2999999999999998"/>
    <n v="15.4"/>
    <n v="1230"/>
    <n v="16.100000000000001"/>
    <n v="1011.3"/>
    <n v="87"/>
    <x v="16"/>
    <x v="140"/>
    <x v="20"/>
    <x v="4"/>
    <n v="2.5999999999999996"/>
    <n v="2.0799999999999996"/>
    <n v="0"/>
  </r>
  <r>
    <n v="280"/>
    <n v="20240521"/>
    <n v="4.4000000000000004"/>
    <n v="18.8"/>
    <n v="2428"/>
    <n v="3.2"/>
    <n v="1008.4"/>
    <n v="76"/>
    <x v="16"/>
    <x v="141"/>
    <x v="20"/>
    <x v="4"/>
    <n v="0"/>
    <n v="0"/>
    <n v="0.80000000000000071"/>
  </r>
  <r>
    <n v="280"/>
    <n v="20240522"/>
    <n v="4.0999999999999996"/>
    <n v="16.5"/>
    <n v="1065"/>
    <n v="1.7"/>
    <n v="1007.3"/>
    <n v="82"/>
    <x v="16"/>
    <x v="142"/>
    <x v="20"/>
    <x v="4"/>
    <n v="1.5"/>
    <n v="1.2000000000000002"/>
    <n v="0"/>
  </r>
  <r>
    <n v="280"/>
    <n v="20240523"/>
    <n v="3"/>
    <n v="14.8"/>
    <n v="1206"/>
    <n v="-0.1"/>
    <n v="1014.2"/>
    <n v="81"/>
    <x v="16"/>
    <x v="143"/>
    <x v="20"/>
    <x v="4"/>
    <n v="3.1999999999999993"/>
    <n v="2.5599999999999996"/>
    <n v="0"/>
  </r>
  <r>
    <n v="280"/>
    <n v="20240524"/>
    <n v="2.7"/>
    <n v="16.3"/>
    <n v="1756"/>
    <n v="1.6"/>
    <n v="1018.5"/>
    <n v="79"/>
    <x v="16"/>
    <x v="144"/>
    <x v="20"/>
    <x v="4"/>
    <n v="1.6999999999999993"/>
    <n v="1.3599999999999994"/>
    <n v="0"/>
  </r>
  <r>
    <n v="280"/>
    <n v="20240525"/>
    <n v="3"/>
    <n v="15.8"/>
    <n v="1356"/>
    <n v="11.3"/>
    <n v="1016.6"/>
    <n v="88"/>
    <x v="16"/>
    <x v="145"/>
    <x v="20"/>
    <x v="4"/>
    <n v="2.1999999999999993"/>
    <n v="1.7599999999999996"/>
    <n v="0"/>
  </r>
  <r>
    <n v="280"/>
    <n v="20240526"/>
    <n v="2.8"/>
    <n v="16.5"/>
    <n v="2183"/>
    <n v="1.6"/>
    <n v="1015.1"/>
    <n v="79"/>
    <x v="16"/>
    <x v="146"/>
    <x v="20"/>
    <x v="4"/>
    <n v="1.5"/>
    <n v="1.2000000000000002"/>
    <n v="0"/>
  </r>
  <r>
    <n v="280"/>
    <n v="20240527"/>
    <n v="3.2"/>
    <n v="14.9"/>
    <n v="1659"/>
    <n v="7.3"/>
    <n v="1016.1"/>
    <n v="77"/>
    <x v="16"/>
    <x v="147"/>
    <x v="21"/>
    <x v="4"/>
    <n v="3.0999999999999996"/>
    <n v="2.48"/>
    <n v="0"/>
  </r>
  <r>
    <n v="280"/>
    <n v="20240528"/>
    <n v="4.2"/>
    <n v="14.8"/>
    <n v="2006"/>
    <n v="5"/>
    <n v="1014.7"/>
    <n v="79"/>
    <x v="16"/>
    <x v="148"/>
    <x v="21"/>
    <x v="4"/>
    <n v="3.1999999999999993"/>
    <n v="2.5599999999999996"/>
    <n v="0"/>
  </r>
  <r>
    <n v="280"/>
    <n v="20240529"/>
    <n v="4.5"/>
    <n v="14.4"/>
    <n v="1358"/>
    <n v="29.2"/>
    <n v="1006.8"/>
    <n v="88"/>
    <x v="16"/>
    <x v="149"/>
    <x v="21"/>
    <x v="4"/>
    <n v="3.5999999999999996"/>
    <n v="2.88"/>
    <n v="0"/>
  </r>
  <r>
    <n v="280"/>
    <n v="20240530"/>
    <n v="2.1"/>
    <n v="14.1"/>
    <n v="1537"/>
    <n v="-0.1"/>
    <n v="1006.1"/>
    <n v="83"/>
    <x v="16"/>
    <x v="150"/>
    <x v="21"/>
    <x v="4"/>
    <n v="3.9000000000000004"/>
    <n v="3.1200000000000006"/>
    <n v="0"/>
  </r>
  <r>
    <n v="280"/>
    <n v="20240531"/>
    <n v="3.3"/>
    <n v="14.6"/>
    <n v="1597"/>
    <n v="-0.1"/>
    <n v="1011.3"/>
    <n v="85"/>
    <x v="16"/>
    <x v="151"/>
    <x v="21"/>
    <x v="4"/>
    <n v="3.4000000000000004"/>
    <n v="2.7200000000000006"/>
    <n v="0"/>
  </r>
  <r>
    <n v="280"/>
    <n v="20240601"/>
    <n v="4.5999999999999996"/>
    <n v="16"/>
    <n v="972"/>
    <n v="0"/>
    <n v="1017.4"/>
    <n v="89"/>
    <x v="16"/>
    <x v="152"/>
    <x v="21"/>
    <x v="5"/>
    <n v="2"/>
    <n v="1.6"/>
    <n v="0"/>
  </r>
  <r>
    <n v="280"/>
    <n v="20240602"/>
    <n v="4.5"/>
    <n v="14"/>
    <n v="1458"/>
    <n v="0"/>
    <n v="1021.9"/>
    <n v="72"/>
    <x v="16"/>
    <x v="153"/>
    <x v="21"/>
    <x v="5"/>
    <n v="4"/>
    <n v="3.2"/>
    <n v="0"/>
  </r>
  <r>
    <n v="280"/>
    <n v="20240603"/>
    <n v="2.8"/>
    <n v="14.1"/>
    <n v="1059"/>
    <n v="-0.1"/>
    <n v="1019"/>
    <n v="80"/>
    <x v="16"/>
    <x v="154"/>
    <x v="22"/>
    <x v="5"/>
    <n v="3.9000000000000004"/>
    <n v="3.1200000000000006"/>
    <n v="0"/>
  </r>
  <r>
    <n v="280"/>
    <n v="20240604"/>
    <n v="4"/>
    <n v="16.2"/>
    <n v="1280"/>
    <n v="7.6"/>
    <n v="1010.9"/>
    <n v="82"/>
    <x v="16"/>
    <x v="155"/>
    <x v="22"/>
    <x v="5"/>
    <n v="1.8000000000000007"/>
    <n v="1.4400000000000006"/>
    <n v="0"/>
  </r>
  <r>
    <n v="280"/>
    <n v="20240605"/>
    <n v="4.5999999999999996"/>
    <n v="12.4"/>
    <n v="2611"/>
    <n v="0.9"/>
    <n v="1011.8"/>
    <n v="67"/>
    <x v="16"/>
    <x v="156"/>
    <x v="22"/>
    <x v="5"/>
    <n v="5.6"/>
    <n v="4.4799999999999995"/>
    <n v="0"/>
  </r>
  <r>
    <n v="280"/>
    <n v="20240606"/>
    <n v="3.1"/>
    <n v="11.4"/>
    <n v="1272"/>
    <n v="-0.1"/>
    <n v="1016.8"/>
    <n v="74"/>
    <x v="16"/>
    <x v="157"/>
    <x v="22"/>
    <x v="5"/>
    <n v="6.6"/>
    <n v="5.28"/>
    <n v="0"/>
  </r>
  <r>
    <n v="280"/>
    <n v="20240607"/>
    <n v="3.2"/>
    <n v="12.5"/>
    <n v="1703"/>
    <n v="0.5"/>
    <n v="1017"/>
    <n v="75"/>
    <x v="16"/>
    <x v="158"/>
    <x v="22"/>
    <x v="5"/>
    <n v="5.5"/>
    <n v="4.4000000000000004"/>
    <n v="0"/>
  </r>
  <r>
    <n v="280"/>
    <n v="20240608"/>
    <n v="4.5"/>
    <n v="12"/>
    <n v="1381"/>
    <n v="1.6"/>
    <n v="1011"/>
    <n v="80"/>
    <x v="16"/>
    <x v="159"/>
    <x v="22"/>
    <x v="5"/>
    <n v="6"/>
    <n v="4.8000000000000007"/>
    <n v="0"/>
  </r>
  <r>
    <n v="280"/>
    <n v="20240609"/>
    <n v="4.8"/>
    <n v="11.6"/>
    <n v="1271"/>
    <n v="0.8"/>
    <n v="1008.8"/>
    <n v="76"/>
    <x v="16"/>
    <x v="160"/>
    <x v="22"/>
    <x v="5"/>
    <n v="6.4"/>
    <n v="5.120000000000001"/>
    <n v="0"/>
  </r>
  <r>
    <n v="280"/>
    <n v="20240610"/>
    <n v="3.4"/>
    <n v="10.5"/>
    <n v="477"/>
    <n v="46.6"/>
    <n v="1004.8"/>
    <n v="91"/>
    <x v="16"/>
    <x v="161"/>
    <x v="23"/>
    <x v="5"/>
    <n v="7.5"/>
    <n v="6"/>
    <n v="0"/>
  </r>
  <r>
    <n v="280"/>
    <n v="20240611"/>
    <n v="4.4000000000000004"/>
    <n v="11.3"/>
    <n v="1850"/>
    <n v="4.8"/>
    <n v="1013"/>
    <n v="81"/>
    <x v="16"/>
    <x v="162"/>
    <x v="23"/>
    <x v="5"/>
    <n v="6.6999999999999993"/>
    <n v="5.3599999999999994"/>
    <n v="0"/>
  </r>
  <r>
    <n v="280"/>
    <n v="20240612"/>
    <n v="3.7"/>
    <n v="10.5"/>
    <n v="1700"/>
    <n v="2.2000000000000002"/>
    <n v="1017.7"/>
    <n v="82"/>
    <x v="16"/>
    <x v="163"/>
    <x v="23"/>
    <x v="5"/>
    <n v="7.5"/>
    <n v="6"/>
    <n v="0"/>
  </r>
  <r>
    <n v="280"/>
    <n v="20240613"/>
    <n v="2.8"/>
    <n v="12.9"/>
    <n v="1271"/>
    <n v="0.3"/>
    <n v="1014.8"/>
    <n v="75"/>
    <x v="16"/>
    <x v="164"/>
    <x v="23"/>
    <x v="5"/>
    <n v="5.0999999999999996"/>
    <n v="4.08"/>
    <n v="0"/>
  </r>
  <r>
    <n v="280"/>
    <n v="20240614"/>
    <n v="3.7"/>
    <n v="14.7"/>
    <n v="1023"/>
    <n v="1.6"/>
    <n v="1005.7"/>
    <n v="81"/>
    <x v="16"/>
    <x v="165"/>
    <x v="23"/>
    <x v="5"/>
    <n v="3.3000000000000007"/>
    <n v="2.6400000000000006"/>
    <n v="0"/>
  </r>
  <r>
    <n v="280"/>
    <n v="20240615"/>
    <n v="6.1"/>
    <n v="14.5"/>
    <n v="1872"/>
    <n v="9"/>
    <n v="1001.5"/>
    <n v="79"/>
    <x v="16"/>
    <x v="166"/>
    <x v="23"/>
    <x v="5"/>
    <n v="3.5"/>
    <n v="2.8000000000000003"/>
    <n v="0"/>
  </r>
  <r>
    <n v="280"/>
    <n v="20240616"/>
    <n v="4.3"/>
    <n v="13.9"/>
    <n v="1496"/>
    <n v="2.6"/>
    <n v="1005.4"/>
    <n v="84"/>
    <x v="16"/>
    <x v="167"/>
    <x v="23"/>
    <x v="5"/>
    <n v="4.0999999999999996"/>
    <n v="3.28"/>
    <n v="0"/>
  </r>
  <r>
    <n v="280"/>
    <n v="20240617"/>
    <n v="3.5"/>
    <n v="15.6"/>
    <n v="2445"/>
    <n v="0"/>
    <n v="1010.9"/>
    <n v="76"/>
    <x v="16"/>
    <x v="168"/>
    <x v="24"/>
    <x v="5"/>
    <n v="2.4000000000000004"/>
    <n v="1.9200000000000004"/>
    <n v="0"/>
  </r>
  <r>
    <n v="280"/>
    <n v="20240618"/>
    <n v="1.6"/>
    <n v="15.2"/>
    <n v="1311"/>
    <n v="-0.1"/>
    <n v="1014.3"/>
    <n v="79"/>
    <x v="16"/>
    <x v="169"/>
    <x v="24"/>
    <x v="5"/>
    <n v="2.8000000000000007"/>
    <n v="2.2400000000000007"/>
    <n v="0"/>
  </r>
  <r>
    <n v="280"/>
    <n v="20240619"/>
    <n v="2.8"/>
    <n v="14.1"/>
    <n v="2298"/>
    <n v="0"/>
    <n v="1019.8"/>
    <n v="76"/>
    <x v="16"/>
    <x v="170"/>
    <x v="24"/>
    <x v="5"/>
    <n v="3.9000000000000004"/>
    <n v="3.1200000000000006"/>
    <n v="0"/>
  </r>
  <r>
    <n v="280"/>
    <n v="20240620"/>
    <n v="2.2999999999999998"/>
    <n v="14.4"/>
    <n v="2291"/>
    <n v="-0.1"/>
    <n v="1020.5"/>
    <n v="77"/>
    <x v="16"/>
    <x v="171"/>
    <x v="24"/>
    <x v="5"/>
    <n v="3.5999999999999996"/>
    <n v="2.88"/>
    <n v="0"/>
  </r>
  <r>
    <n v="280"/>
    <n v="20240621"/>
    <n v="2.9"/>
    <n v="15.5"/>
    <n v="621"/>
    <n v="2.5"/>
    <n v="1012"/>
    <n v="89"/>
    <x v="16"/>
    <x v="172"/>
    <x v="24"/>
    <x v="5"/>
    <n v="2.5"/>
    <n v="2"/>
    <n v="0"/>
  </r>
  <r>
    <n v="280"/>
    <n v="20240622"/>
    <n v="4"/>
    <n v="16.7"/>
    <n v="2161"/>
    <n v="0"/>
    <n v="1012.1"/>
    <n v="79"/>
    <x v="16"/>
    <x v="173"/>
    <x v="24"/>
    <x v="5"/>
    <n v="1.3000000000000007"/>
    <n v="1.0400000000000007"/>
    <n v="0"/>
  </r>
  <r>
    <n v="280"/>
    <n v="20240623"/>
    <n v="2.7"/>
    <n v="17.399999999999999"/>
    <n v="2586"/>
    <n v="0"/>
    <n v="1019.2"/>
    <n v="76"/>
    <x v="16"/>
    <x v="174"/>
    <x v="24"/>
    <x v="5"/>
    <n v="0.60000000000000142"/>
    <n v="0.48000000000000115"/>
    <n v="0"/>
  </r>
  <r>
    <n v="280"/>
    <n v="20240624"/>
    <n v="2"/>
    <n v="17.8"/>
    <n v="2654"/>
    <n v="0"/>
    <n v="1020.6"/>
    <n v="75"/>
    <x v="16"/>
    <x v="175"/>
    <x v="25"/>
    <x v="5"/>
    <n v="0.19999999999999929"/>
    <n v="0.15999999999999945"/>
    <n v="0"/>
  </r>
  <r>
    <n v="280"/>
    <n v="20240625"/>
    <n v="3"/>
    <n v="20.8"/>
    <n v="2805"/>
    <n v="0"/>
    <n v="1016.7"/>
    <n v="73"/>
    <x v="16"/>
    <x v="176"/>
    <x v="25"/>
    <x v="5"/>
    <n v="0"/>
    <n v="0"/>
    <n v="2.8000000000000007"/>
  </r>
  <r>
    <n v="280"/>
    <n v="20240626"/>
    <n v="3"/>
    <n v="22.9"/>
    <n v="2876"/>
    <n v="0"/>
    <n v="1011.8"/>
    <n v="69"/>
    <x v="16"/>
    <x v="177"/>
    <x v="25"/>
    <x v="5"/>
    <n v="0"/>
    <n v="0"/>
    <n v="4.8999999999999986"/>
  </r>
  <r>
    <n v="280"/>
    <n v="20240627"/>
    <n v="3.3"/>
    <n v="23.6"/>
    <n v="2744"/>
    <n v="0"/>
    <n v="1007.8"/>
    <n v="67"/>
    <x v="16"/>
    <x v="178"/>
    <x v="25"/>
    <x v="5"/>
    <n v="0"/>
    <n v="0"/>
    <n v="5.6000000000000014"/>
  </r>
  <r>
    <n v="280"/>
    <n v="20240628"/>
    <n v="4.5999999999999996"/>
    <n v="17.2"/>
    <n v="2232"/>
    <n v="0"/>
    <n v="1014.3"/>
    <n v="72"/>
    <x v="16"/>
    <x v="179"/>
    <x v="25"/>
    <x v="5"/>
    <n v="0.80000000000000071"/>
    <n v="0.64000000000000057"/>
    <n v="0"/>
  </r>
  <r>
    <n v="280"/>
    <n v="20240629"/>
    <n v="2.2999999999999998"/>
    <n v="17.8"/>
    <n v="2858"/>
    <n v="0.1"/>
    <n v="1014"/>
    <n v="68"/>
    <x v="16"/>
    <x v="180"/>
    <x v="25"/>
    <x v="5"/>
    <n v="0.19999999999999929"/>
    <n v="0.15999999999999945"/>
    <n v="0"/>
  </r>
  <r>
    <n v="280"/>
    <n v="20240630"/>
    <n v="3.8"/>
    <n v="18"/>
    <n v="1862"/>
    <n v="0.9"/>
    <n v="1008.9"/>
    <n v="73"/>
    <x v="16"/>
    <x v="181"/>
    <x v="25"/>
    <x v="5"/>
    <n v="0"/>
    <n v="0"/>
    <n v="0"/>
  </r>
  <r>
    <n v="280"/>
    <n v="20240701"/>
    <n v="3.4"/>
    <n v="14.9"/>
    <n v="1444"/>
    <n v="10.5"/>
    <n v="1013.7"/>
    <n v="83"/>
    <x v="16"/>
    <x v="182"/>
    <x v="26"/>
    <x v="6"/>
    <n v="3.0999999999999996"/>
    <n v="2.48"/>
    <n v="0"/>
  </r>
  <r>
    <n v="280"/>
    <n v="20240702"/>
    <n v="3.9"/>
    <n v="14"/>
    <n v="916"/>
    <n v="2.2999999999999998"/>
    <n v="1013"/>
    <n v="84"/>
    <x v="16"/>
    <x v="183"/>
    <x v="26"/>
    <x v="6"/>
    <n v="4"/>
    <n v="3.2"/>
    <n v="0"/>
  </r>
  <r>
    <n v="280"/>
    <n v="20240703"/>
    <n v="3.8"/>
    <n v="13.5"/>
    <n v="1205"/>
    <n v="2.8"/>
    <n v="1007.8"/>
    <n v="82"/>
    <x v="16"/>
    <x v="184"/>
    <x v="26"/>
    <x v="6"/>
    <n v="4.5"/>
    <n v="3.6"/>
    <n v="0"/>
  </r>
  <r>
    <n v="280"/>
    <n v="20240704"/>
    <n v="6"/>
    <n v="14.9"/>
    <n v="2508"/>
    <n v="2.8"/>
    <n v="1005.3"/>
    <n v="69"/>
    <x v="16"/>
    <x v="185"/>
    <x v="26"/>
    <x v="6"/>
    <n v="3.0999999999999996"/>
    <n v="2.48"/>
    <n v="0"/>
  </r>
  <r>
    <n v="280"/>
    <n v="20240705"/>
    <n v="5.3"/>
    <n v="15.4"/>
    <n v="1186"/>
    <n v="1"/>
    <n v="1006.6"/>
    <n v="84"/>
    <x v="16"/>
    <x v="186"/>
    <x v="26"/>
    <x v="6"/>
    <n v="2.5999999999999996"/>
    <n v="2.0799999999999996"/>
    <n v="0"/>
  </r>
  <r>
    <n v="280"/>
    <n v="20240706"/>
    <n v="6.7"/>
    <n v="16.100000000000001"/>
    <n v="1534"/>
    <n v="12.3"/>
    <n v="1000.7"/>
    <n v="80"/>
    <x v="16"/>
    <x v="187"/>
    <x v="26"/>
    <x v="6"/>
    <n v="1.8999999999999986"/>
    <n v="1.5199999999999989"/>
    <n v="0"/>
  </r>
  <r>
    <n v="280"/>
    <n v="20240707"/>
    <n v="4.9000000000000004"/>
    <n v="14.6"/>
    <n v="1953"/>
    <n v="1.9"/>
    <n v="1011.3"/>
    <n v="81"/>
    <x v="16"/>
    <x v="188"/>
    <x v="26"/>
    <x v="6"/>
    <n v="3.4000000000000004"/>
    <n v="2.7200000000000006"/>
    <n v="0"/>
  </r>
  <r>
    <n v="280"/>
    <n v="20240708"/>
    <n v="3.5"/>
    <n v="16.7"/>
    <n v="2214"/>
    <n v="0"/>
    <n v="1017.1"/>
    <n v="75"/>
    <x v="16"/>
    <x v="189"/>
    <x v="27"/>
    <x v="6"/>
    <n v="1.3000000000000007"/>
    <n v="1.0400000000000007"/>
    <n v="0"/>
  </r>
  <r>
    <n v="280"/>
    <n v="20240709"/>
    <n v="3.3"/>
    <n v="21"/>
    <n v="2064"/>
    <n v="14.4"/>
    <n v="1014"/>
    <n v="73"/>
    <x v="16"/>
    <x v="190"/>
    <x v="27"/>
    <x v="6"/>
    <n v="0"/>
    <n v="0"/>
    <n v="3"/>
  </r>
  <r>
    <n v="280"/>
    <n v="20240710"/>
    <n v="4"/>
    <n v="19"/>
    <n v="1853"/>
    <n v="10.3"/>
    <n v="1013.9"/>
    <n v="83"/>
    <x v="16"/>
    <x v="191"/>
    <x v="27"/>
    <x v="6"/>
    <n v="0"/>
    <n v="0"/>
    <n v="1"/>
  </r>
  <r>
    <n v="280"/>
    <n v="20240711"/>
    <n v="3.4"/>
    <n v="17.100000000000001"/>
    <n v="2107"/>
    <n v="0"/>
    <n v="1016.5"/>
    <n v="79"/>
    <x v="16"/>
    <x v="192"/>
    <x v="27"/>
    <x v="6"/>
    <n v="0.89999999999999858"/>
    <n v="0.71999999999999886"/>
    <n v="0"/>
  </r>
  <r>
    <n v="280"/>
    <n v="20240712"/>
    <n v="3.9"/>
    <n v="14.3"/>
    <n v="589"/>
    <n v="40.5"/>
    <n v="1011.9"/>
    <n v="90"/>
    <x v="16"/>
    <x v="193"/>
    <x v="27"/>
    <x v="6"/>
    <n v="3.6999999999999993"/>
    <n v="2.9599999999999995"/>
    <n v="0"/>
  </r>
  <r>
    <n v="280"/>
    <n v="20240713"/>
    <n v="5.7"/>
    <n v="14.9"/>
    <n v="1514"/>
    <n v="22"/>
    <n v="1009.1"/>
    <n v="91"/>
    <x v="16"/>
    <x v="194"/>
    <x v="27"/>
    <x v="6"/>
    <n v="3.0999999999999996"/>
    <n v="2.48"/>
    <n v="0"/>
  </r>
  <r>
    <n v="280"/>
    <n v="20240714"/>
    <n v="5.5"/>
    <n v="16.100000000000001"/>
    <n v="1767"/>
    <n v="0.3"/>
    <n v="1010.9"/>
    <n v="77"/>
    <x v="16"/>
    <x v="195"/>
    <x v="27"/>
    <x v="6"/>
    <n v="1.8999999999999986"/>
    <n v="1.5199999999999989"/>
    <n v="0"/>
  </r>
  <r>
    <n v="280"/>
    <n v="20240715"/>
    <n v="3.2"/>
    <n v="18.100000000000001"/>
    <n v="2490"/>
    <n v="3.8"/>
    <n v="1011"/>
    <n v="76"/>
    <x v="16"/>
    <x v="196"/>
    <x v="28"/>
    <x v="6"/>
    <n v="0"/>
    <n v="0"/>
    <n v="0.10000000000000142"/>
  </r>
  <r>
    <n v="280"/>
    <n v="20240716"/>
    <n v="5"/>
    <n v="18"/>
    <n v="1596"/>
    <n v="6.4"/>
    <n v="1008.9"/>
    <n v="83"/>
    <x v="16"/>
    <x v="197"/>
    <x v="28"/>
    <x v="6"/>
    <n v="0"/>
    <n v="0"/>
    <n v="0"/>
  </r>
  <r>
    <n v="280"/>
    <n v="20240717"/>
    <n v="3.6"/>
    <n v="17.3"/>
    <n v="1746"/>
    <n v="0.2"/>
    <n v="1019.2"/>
    <n v="83"/>
    <x v="16"/>
    <x v="198"/>
    <x v="28"/>
    <x v="6"/>
    <n v="0.69999999999999929"/>
    <n v="0.5599999999999995"/>
    <n v="0"/>
  </r>
  <r>
    <n v="280"/>
    <n v="20240718"/>
    <n v="1.8"/>
    <n v="19.2"/>
    <n v="2453"/>
    <n v="0"/>
    <n v="1022.8"/>
    <n v="79"/>
    <x v="16"/>
    <x v="199"/>
    <x v="28"/>
    <x v="6"/>
    <n v="0"/>
    <n v="0"/>
    <n v="1.1999999999999993"/>
  </r>
  <r>
    <n v="280"/>
    <n v="20240719"/>
    <n v="2.5"/>
    <n v="21.7"/>
    <n v="2494"/>
    <n v="0"/>
    <n v="1019"/>
    <n v="72"/>
    <x v="16"/>
    <x v="200"/>
    <x v="28"/>
    <x v="6"/>
    <n v="0"/>
    <n v="0"/>
    <n v="3.6999999999999993"/>
  </r>
  <r>
    <n v="280"/>
    <n v="20240720"/>
    <n v="2.2999999999999998"/>
    <n v="23.4"/>
    <n v="2696"/>
    <n v="0"/>
    <n v="1009.6"/>
    <n v="70"/>
    <x v="16"/>
    <x v="201"/>
    <x v="28"/>
    <x v="6"/>
    <n v="0"/>
    <n v="0"/>
    <n v="5.3999999999999986"/>
  </r>
  <r>
    <n v="280"/>
    <n v="20240721"/>
    <n v="2.5"/>
    <n v="20.9"/>
    <n v="1306"/>
    <n v="2.2999999999999998"/>
    <n v="1008.1"/>
    <n v="85"/>
    <x v="16"/>
    <x v="202"/>
    <x v="28"/>
    <x v="6"/>
    <n v="0"/>
    <n v="0"/>
    <n v="2.8999999999999986"/>
  </r>
  <r>
    <n v="280"/>
    <n v="20240722"/>
    <n v="3.4"/>
    <n v="19.2"/>
    <n v="2363"/>
    <n v="-0.1"/>
    <n v="1015.3"/>
    <n v="73"/>
    <x v="16"/>
    <x v="203"/>
    <x v="29"/>
    <x v="6"/>
    <n v="0"/>
    <n v="0"/>
    <n v="1.1999999999999993"/>
  </r>
  <r>
    <n v="280"/>
    <n v="20240723"/>
    <n v="4"/>
    <n v="18.899999999999999"/>
    <n v="1735"/>
    <n v="1.3"/>
    <n v="1015.3"/>
    <n v="83"/>
    <x v="16"/>
    <x v="204"/>
    <x v="29"/>
    <x v="6"/>
    <n v="0"/>
    <n v="0"/>
    <n v="0.89999999999999858"/>
  </r>
  <r>
    <n v="280"/>
    <n v="20240724"/>
    <n v="2.9"/>
    <n v="15.9"/>
    <n v="2047"/>
    <n v="0.1"/>
    <n v="1019.7"/>
    <n v="76"/>
    <x v="16"/>
    <x v="205"/>
    <x v="29"/>
    <x v="6"/>
    <n v="2.0999999999999996"/>
    <n v="1.6799999999999997"/>
    <n v="0"/>
  </r>
  <r>
    <n v="280"/>
    <n v="20240725"/>
    <n v="2.9"/>
    <n v="17.399999999999999"/>
    <n v="1201"/>
    <n v="1"/>
    <n v="1013"/>
    <n v="80"/>
    <x v="16"/>
    <x v="206"/>
    <x v="29"/>
    <x v="6"/>
    <n v="0.60000000000000142"/>
    <n v="0.48000000000000115"/>
    <n v="0"/>
  </r>
  <r>
    <n v="280"/>
    <n v="20240726"/>
    <n v="3.2"/>
    <n v="18.3"/>
    <n v="1538"/>
    <n v="0.9"/>
    <n v="1010"/>
    <n v="83"/>
    <x v="16"/>
    <x v="207"/>
    <x v="29"/>
    <x v="6"/>
    <n v="0"/>
    <n v="0"/>
    <n v="0.30000000000000071"/>
  </r>
  <r>
    <n v="280"/>
    <n v="20240727"/>
    <n v="1.5"/>
    <n v="17.8"/>
    <n v="2224"/>
    <n v="-0.1"/>
    <n v="1014.3"/>
    <n v="75"/>
    <x v="16"/>
    <x v="208"/>
    <x v="29"/>
    <x v="6"/>
    <n v="0.19999999999999929"/>
    <n v="0.15999999999999945"/>
    <n v="0"/>
  </r>
  <r>
    <n v="280"/>
    <n v="20240728"/>
    <n v="2.6"/>
    <n v="17.100000000000001"/>
    <n v="2493"/>
    <n v="0"/>
    <n v="1024.3"/>
    <n v="77"/>
    <x v="16"/>
    <x v="209"/>
    <x v="29"/>
    <x v="6"/>
    <n v="0.89999999999999858"/>
    <n v="0.71999999999999886"/>
    <n v="0"/>
  </r>
  <r>
    <n v="280"/>
    <n v="20240729"/>
    <n v="1.6"/>
    <n v="17.8"/>
    <n v="2657"/>
    <n v="0"/>
    <n v="1023.6"/>
    <n v="72"/>
    <x v="16"/>
    <x v="210"/>
    <x v="30"/>
    <x v="6"/>
    <n v="0.19999999999999929"/>
    <n v="0.15999999999999945"/>
    <n v="0"/>
  </r>
  <r>
    <n v="280"/>
    <n v="20240730"/>
    <n v="2.5"/>
    <n v="20.2"/>
    <n v="2510"/>
    <n v="0"/>
    <n v="1017.5"/>
    <n v="68"/>
    <x v="16"/>
    <x v="211"/>
    <x v="30"/>
    <x v="6"/>
    <n v="0"/>
    <n v="0"/>
    <n v="2.1999999999999993"/>
  </r>
  <r>
    <n v="280"/>
    <n v="20240731"/>
    <n v="2.9"/>
    <n v="18.8"/>
    <n v="2549"/>
    <n v="0"/>
    <n v="1015.9"/>
    <n v="77"/>
    <x v="16"/>
    <x v="212"/>
    <x v="30"/>
    <x v="6"/>
    <n v="0"/>
    <n v="0"/>
    <n v="0.80000000000000071"/>
  </r>
  <r>
    <n v="280"/>
    <n v="20240801"/>
    <n v="3.3"/>
    <n v="17"/>
    <n v="1639"/>
    <n v="0"/>
    <n v="1013.8"/>
    <n v="78"/>
    <x v="16"/>
    <x v="213"/>
    <x v="30"/>
    <x v="7"/>
    <n v="1"/>
    <n v="0.8"/>
    <n v="0"/>
  </r>
  <r>
    <n v="280"/>
    <n v="20240802"/>
    <n v="1.8"/>
    <n v="18.3"/>
    <n v="2453"/>
    <n v="0"/>
    <n v="1012.7"/>
    <n v="70"/>
    <x v="16"/>
    <x v="214"/>
    <x v="30"/>
    <x v="7"/>
    <n v="0"/>
    <n v="0"/>
    <n v="0.30000000000000071"/>
  </r>
  <r>
    <n v="280"/>
    <n v="20240803"/>
    <n v="2.8"/>
    <n v="19.7"/>
    <n v="1506"/>
    <n v="2"/>
    <n v="1010.5"/>
    <n v="81"/>
    <x v="16"/>
    <x v="215"/>
    <x v="30"/>
    <x v="7"/>
    <n v="0"/>
    <n v="0"/>
    <n v="1.6999999999999993"/>
  </r>
  <r>
    <n v="280"/>
    <n v="20240804"/>
    <n v="3.2"/>
    <n v="17.5"/>
    <n v="1667"/>
    <n v="-0.1"/>
    <n v="1013.9"/>
    <n v="73"/>
    <x v="16"/>
    <x v="216"/>
    <x v="30"/>
    <x v="7"/>
    <n v="0.5"/>
    <n v="0.4"/>
    <n v="0"/>
  </r>
  <r>
    <n v="280"/>
    <n v="20240805"/>
    <n v="1.7"/>
    <n v="18.899999999999999"/>
    <n v="1704"/>
    <n v="0"/>
    <n v="1014"/>
    <n v="75"/>
    <x v="16"/>
    <x v="217"/>
    <x v="31"/>
    <x v="7"/>
    <n v="0"/>
    <n v="0"/>
    <n v="0.89999999999999858"/>
  </r>
  <r>
    <n v="280"/>
    <n v="20240806"/>
    <n v="1.6"/>
    <n v="21.2"/>
    <n v="2378"/>
    <n v="0"/>
    <n v="1010.7"/>
    <n v="70"/>
    <x v="16"/>
    <x v="218"/>
    <x v="31"/>
    <x v="7"/>
    <n v="0"/>
    <n v="0"/>
    <n v="3.1999999999999993"/>
  </r>
  <r>
    <n v="280"/>
    <n v="20240807"/>
    <n v="2.5"/>
    <n v="18.100000000000001"/>
    <n v="1320"/>
    <n v="0.3"/>
    <n v="1011.6"/>
    <n v="77"/>
    <x v="16"/>
    <x v="219"/>
    <x v="31"/>
    <x v="7"/>
    <n v="0"/>
    <n v="0"/>
    <n v="0.10000000000000142"/>
  </r>
  <r>
    <n v="280"/>
    <n v="20240808"/>
    <n v="3.2"/>
    <n v="19.3"/>
    <n v="1815"/>
    <n v="-0.1"/>
    <n v="1014.3"/>
    <n v="69"/>
    <x v="16"/>
    <x v="220"/>
    <x v="31"/>
    <x v="7"/>
    <n v="0"/>
    <n v="0"/>
    <n v="1.3000000000000007"/>
  </r>
  <r>
    <n v="280"/>
    <n v="20240809"/>
    <n v="5.2"/>
    <n v="18.7"/>
    <n v="1290"/>
    <n v="2.9"/>
    <n v="1012.5"/>
    <n v="81"/>
    <x v="16"/>
    <x v="221"/>
    <x v="31"/>
    <x v="7"/>
    <n v="0"/>
    <n v="0"/>
    <n v="0.69999999999999929"/>
  </r>
  <r>
    <n v="280"/>
    <n v="20240810"/>
    <n v="4"/>
    <n v="18.5"/>
    <n v="1858"/>
    <n v="-0.1"/>
    <n v="1018.8"/>
    <n v="76"/>
    <x v="16"/>
    <x v="222"/>
    <x v="31"/>
    <x v="7"/>
    <n v="0"/>
    <n v="0"/>
    <n v="0.5"/>
  </r>
  <r>
    <n v="280"/>
    <n v="20240811"/>
    <n v="2.5"/>
    <n v="18.100000000000001"/>
    <n v="1927"/>
    <n v="0"/>
    <n v="1021.5"/>
    <n v="78"/>
    <x v="16"/>
    <x v="223"/>
    <x v="31"/>
    <x v="7"/>
    <n v="0"/>
    <n v="0"/>
    <n v="0.10000000000000142"/>
  </r>
  <r>
    <n v="280"/>
    <n v="20240812"/>
    <n v="3.7"/>
    <n v="21.6"/>
    <n v="2446"/>
    <n v="0"/>
    <n v="1013.3"/>
    <n v="66"/>
    <x v="16"/>
    <x v="224"/>
    <x v="32"/>
    <x v="7"/>
    <n v="0"/>
    <n v="0"/>
    <n v="3.6000000000000014"/>
  </r>
  <r>
    <n v="280"/>
    <n v="20240813"/>
    <n v="2.7"/>
    <n v="24.7"/>
    <n v="2135"/>
    <n v="1.2"/>
    <n v="1008.9"/>
    <n v="76"/>
    <x v="16"/>
    <x v="225"/>
    <x v="32"/>
    <x v="7"/>
    <n v="0"/>
    <n v="0"/>
    <n v="6.6999999999999993"/>
  </r>
  <r>
    <n v="280"/>
    <n v="20240814"/>
    <n v="1.3"/>
    <n v="20.8"/>
    <n v="975"/>
    <n v="17.600000000000001"/>
    <n v="1011.8"/>
    <n v="90"/>
    <x v="16"/>
    <x v="226"/>
    <x v="32"/>
    <x v="7"/>
    <n v="0"/>
    <n v="0"/>
    <n v="2.8000000000000007"/>
  </r>
  <r>
    <n v="280"/>
    <n v="20240815"/>
    <n v="3.1"/>
    <n v="20.399999999999999"/>
    <n v="1718"/>
    <n v="0"/>
    <n v="1014.4"/>
    <n v="83"/>
    <x v="16"/>
    <x v="227"/>
    <x v="32"/>
    <x v="7"/>
    <n v="0"/>
    <n v="0"/>
    <n v="2.3999999999999986"/>
  </r>
  <r>
    <n v="280"/>
    <n v="20240816"/>
    <n v="3"/>
    <n v="18.8"/>
    <n v="1386"/>
    <n v="5.9"/>
    <n v="1013.7"/>
    <n v="84"/>
    <x v="16"/>
    <x v="228"/>
    <x v="32"/>
    <x v="7"/>
    <n v="0"/>
    <n v="0"/>
    <n v="0.80000000000000071"/>
  </r>
  <r>
    <n v="280"/>
    <n v="20240817"/>
    <n v="1.6"/>
    <n v="17.2"/>
    <n v="2167"/>
    <n v="0"/>
    <n v="1013.3"/>
    <n v="72"/>
    <x v="16"/>
    <x v="229"/>
    <x v="32"/>
    <x v="7"/>
    <n v="0.80000000000000071"/>
    <n v="0.64000000000000057"/>
    <n v="0"/>
  </r>
  <r>
    <n v="280"/>
    <n v="20240818"/>
    <n v="2"/>
    <n v="16.600000000000001"/>
    <n v="1457"/>
    <n v="0"/>
    <n v="1012.9"/>
    <n v="76"/>
    <x v="16"/>
    <x v="230"/>
    <x v="32"/>
    <x v="7"/>
    <n v="1.3999999999999986"/>
    <n v="1.119999999999999"/>
    <n v="0"/>
  </r>
  <r>
    <n v="280"/>
    <n v="20240819"/>
    <n v="2.1"/>
    <n v="16.600000000000001"/>
    <n v="1736"/>
    <n v="0"/>
    <n v="1017.2"/>
    <n v="74"/>
    <x v="16"/>
    <x v="231"/>
    <x v="33"/>
    <x v="7"/>
    <n v="1.3999999999999986"/>
    <n v="1.119999999999999"/>
    <n v="0"/>
  </r>
  <r>
    <n v="280"/>
    <n v="20240820"/>
    <n v="3.8"/>
    <n v="18.399999999999999"/>
    <n v="1495"/>
    <n v="10.5"/>
    <n v="1010.3"/>
    <n v="81"/>
    <x v="16"/>
    <x v="232"/>
    <x v="33"/>
    <x v="7"/>
    <n v="0"/>
    <n v="0"/>
    <n v="0.39999999999999858"/>
  </r>
  <r>
    <n v="280"/>
    <n v="20240821"/>
    <n v="4.5999999999999996"/>
    <n v="15.2"/>
    <n v="1715"/>
    <n v="0.9"/>
    <n v="1013.8"/>
    <n v="75"/>
    <x v="16"/>
    <x v="233"/>
    <x v="33"/>
    <x v="7"/>
    <n v="2.8000000000000007"/>
    <n v="2.2400000000000007"/>
    <n v="0"/>
  </r>
  <r>
    <n v="280"/>
    <n v="20240822"/>
    <n v="6.2"/>
    <n v="18.100000000000001"/>
    <n v="1121"/>
    <n v="-0.1"/>
    <n v="1008.2"/>
    <n v="67"/>
    <x v="16"/>
    <x v="234"/>
    <x v="33"/>
    <x v="7"/>
    <n v="0"/>
    <n v="0"/>
    <n v="0.10000000000000142"/>
  </r>
  <r>
    <n v="280"/>
    <n v="20240823"/>
    <n v="5.7"/>
    <n v="17.8"/>
    <n v="1156"/>
    <n v="1.7"/>
    <n v="1005.1"/>
    <n v="75"/>
    <x v="16"/>
    <x v="235"/>
    <x v="33"/>
    <x v="7"/>
    <n v="0.19999999999999929"/>
    <n v="0.15999999999999945"/>
    <n v="0"/>
  </r>
  <r>
    <n v="280"/>
    <n v="20240824"/>
    <n v="4.0999999999999996"/>
    <n v="18.600000000000001"/>
    <n v="1287"/>
    <n v="12.2"/>
    <n v="1005.9"/>
    <n v="83"/>
    <x v="16"/>
    <x v="236"/>
    <x v="33"/>
    <x v="7"/>
    <n v="0"/>
    <n v="0"/>
    <n v="0.60000000000000142"/>
  </r>
  <r>
    <n v="280"/>
    <n v="20240825"/>
    <n v="5"/>
    <n v="16.2"/>
    <n v="1863"/>
    <n v="2.2000000000000002"/>
    <n v="1017.3"/>
    <n v="73"/>
    <x v="16"/>
    <x v="237"/>
    <x v="33"/>
    <x v="7"/>
    <n v="1.8000000000000007"/>
    <n v="1.4400000000000006"/>
    <n v="0"/>
  </r>
  <r>
    <n v="280"/>
    <n v="20240826"/>
    <n v="4"/>
    <n v="16.2"/>
    <n v="1406"/>
    <n v="-0.1"/>
    <n v="1020.7"/>
    <n v="80"/>
    <x v="16"/>
    <x v="238"/>
    <x v="34"/>
    <x v="7"/>
    <n v="1.8000000000000007"/>
    <n v="1.4400000000000006"/>
    <n v="0"/>
  </r>
  <r>
    <n v="280"/>
    <n v="20240827"/>
    <n v="2.6"/>
    <n v="17.7"/>
    <n v="2005"/>
    <n v="0"/>
    <n v="1021.1"/>
    <n v="74"/>
    <x v="16"/>
    <x v="239"/>
    <x v="34"/>
    <x v="7"/>
    <n v="0.30000000000000071"/>
    <n v="0.24000000000000057"/>
    <n v="0"/>
  </r>
  <r>
    <n v="280"/>
    <n v="20240828"/>
    <n v="2.1"/>
    <n v="20.2"/>
    <n v="2083"/>
    <n v="0"/>
    <n v="1015.6"/>
    <n v="75"/>
    <x v="16"/>
    <x v="240"/>
    <x v="34"/>
    <x v="7"/>
    <n v="0"/>
    <n v="0"/>
    <n v="2.1999999999999993"/>
  </r>
  <r>
    <n v="280"/>
    <n v="20240829"/>
    <n v="2.6"/>
    <n v="19.100000000000001"/>
    <n v="1726"/>
    <n v="0"/>
    <n v="1016.3"/>
    <n v="82"/>
    <x v="16"/>
    <x v="241"/>
    <x v="34"/>
    <x v="7"/>
    <n v="0"/>
    <n v="0"/>
    <n v="1.1000000000000014"/>
  </r>
  <r>
    <n v="280"/>
    <n v="20240830"/>
    <n v="2.1"/>
    <n v="16.2"/>
    <n v="1828"/>
    <n v="0"/>
    <n v="1023.4"/>
    <n v="76"/>
    <x v="16"/>
    <x v="242"/>
    <x v="34"/>
    <x v="7"/>
    <n v="1.8000000000000007"/>
    <n v="1.4400000000000006"/>
    <n v="0"/>
  </r>
  <r>
    <n v="280"/>
    <n v="20240831"/>
    <n v="4.5999999999999996"/>
    <n v="16.7"/>
    <n v="1980"/>
    <n v="0"/>
    <n v="1025"/>
    <n v="71"/>
    <x v="16"/>
    <x v="243"/>
    <x v="34"/>
    <x v="7"/>
    <n v="1.3000000000000007"/>
    <n v="1.0400000000000007"/>
    <n v="0"/>
  </r>
  <r>
    <n v="280"/>
    <n v="20240901"/>
    <n v="4.5"/>
    <n v="19.8"/>
    <n v="1902"/>
    <n v="0"/>
    <n v="1017.7"/>
    <n v="70"/>
    <x v="16"/>
    <x v="244"/>
    <x v="34"/>
    <x v="8"/>
    <n v="0"/>
    <n v="0"/>
    <n v="1.8000000000000007"/>
  </r>
  <r>
    <n v="280"/>
    <n v="20240902"/>
    <n v="2.9"/>
    <n v="21.2"/>
    <n v="1678"/>
    <n v="20.8"/>
    <n v="1012.4"/>
    <n v="77"/>
    <x v="16"/>
    <x v="245"/>
    <x v="35"/>
    <x v="8"/>
    <n v="0"/>
    <n v="0"/>
    <n v="3.1999999999999993"/>
  </r>
  <r>
    <n v="280"/>
    <n v="20240903"/>
    <n v="1.8"/>
    <n v="20.9"/>
    <n v="1308"/>
    <n v="-0.1"/>
    <n v="1013.8"/>
    <n v="86"/>
    <x v="16"/>
    <x v="246"/>
    <x v="35"/>
    <x v="8"/>
    <n v="0"/>
    <n v="0"/>
    <n v="2.8999999999999986"/>
  </r>
  <r>
    <n v="280"/>
    <n v="20240904"/>
    <n v="1.2"/>
    <n v="17.5"/>
    <n v="418"/>
    <n v="11.1"/>
    <n v="1016.1"/>
    <n v="92"/>
    <x v="16"/>
    <x v="247"/>
    <x v="35"/>
    <x v="8"/>
    <n v="0.5"/>
    <n v="0.4"/>
    <n v="0"/>
  </r>
  <r>
    <n v="280"/>
    <n v="20240905"/>
    <n v="5"/>
    <n v="22.5"/>
    <n v="1564"/>
    <n v="0"/>
    <n v="1012.8"/>
    <n v="74"/>
    <x v="16"/>
    <x v="248"/>
    <x v="35"/>
    <x v="8"/>
    <n v="0"/>
    <n v="0"/>
    <n v="4.5"/>
  </r>
  <r>
    <n v="280"/>
    <n v="20240906"/>
    <n v="3.5"/>
    <n v="21.4"/>
    <n v="1248"/>
    <n v="-0.1"/>
    <n v="1012.2"/>
    <n v="67"/>
    <x v="16"/>
    <x v="249"/>
    <x v="35"/>
    <x v="8"/>
    <n v="0"/>
    <n v="0"/>
    <n v="3.3999999999999986"/>
  </r>
  <r>
    <n v="280"/>
    <n v="20240907"/>
    <n v="2"/>
    <n v="19.899999999999999"/>
    <n v="1445"/>
    <n v="0"/>
    <n v="1011.6"/>
    <n v="81"/>
    <x v="16"/>
    <x v="250"/>
    <x v="35"/>
    <x v="8"/>
    <n v="0"/>
    <n v="0"/>
    <n v="1.8999999999999986"/>
  </r>
  <r>
    <n v="280"/>
    <n v="20240908"/>
    <n v="2.8"/>
    <n v="18.8"/>
    <n v="1330"/>
    <n v="-0.1"/>
    <n v="1007.2"/>
    <n v="79"/>
    <x v="16"/>
    <x v="251"/>
    <x v="35"/>
    <x v="8"/>
    <n v="0"/>
    <n v="0"/>
    <n v="0.80000000000000071"/>
  </r>
  <r>
    <n v="280"/>
    <n v="20240909"/>
    <n v="2.8"/>
    <n v="15.4"/>
    <n v="1096"/>
    <n v="0.1"/>
    <n v="1004.6"/>
    <n v="82"/>
    <x v="16"/>
    <x v="252"/>
    <x v="36"/>
    <x v="8"/>
    <n v="2.5999999999999996"/>
    <n v="2.0799999999999996"/>
    <n v="0"/>
  </r>
  <r>
    <n v="280"/>
    <n v="20240910"/>
    <n v="5.3"/>
    <n v="13.5"/>
    <n v="601"/>
    <n v="27.9"/>
    <n v="1004.9"/>
    <n v="86"/>
    <x v="16"/>
    <x v="253"/>
    <x v="36"/>
    <x v="8"/>
    <n v="4.5"/>
    <n v="3.6"/>
    <n v="0"/>
  </r>
  <r>
    <n v="280"/>
    <n v="20240911"/>
    <n v="4.0999999999999996"/>
    <n v="9.6999999999999993"/>
    <n v="1118"/>
    <n v="10.8"/>
    <n v="1003.7"/>
    <n v="88"/>
    <x v="16"/>
    <x v="254"/>
    <x v="36"/>
    <x v="8"/>
    <n v="8.3000000000000007"/>
    <n v="6.6400000000000006"/>
    <n v="0"/>
  </r>
  <r>
    <n v="280"/>
    <n v="20240912"/>
    <n v="2.4"/>
    <n v="9.1999999999999993"/>
    <n v="1309"/>
    <n v="0.2"/>
    <n v="1012.3"/>
    <n v="85"/>
    <x v="16"/>
    <x v="255"/>
    <x v="36"/>
    <x v="8"/>
    <n v="8.8000000000000007"/>
    <n v="7.0400000000000009"/>
    <n v="0"/>
  </r>
  <r>
    <n v="280"/>
    <n v="20240913"/>
    <n v="2.8"/>
    <n v="11.2"/>
    <n v="1259"/>
    <n v="3.1"/>
    <n v="1024.3"/>
    <n v="80"/>
    <x v="16"/>
    <x v="256"/>
    <x v="36"/>
    <x v="8"/>
    <n v="6.8000000000000007"/>
    <n v="5.4400000000000013"/>
    <n v="0"/>
  </r>
  <r>
    <n v="280"/>
    <n v="20240914"/>
    <n v="1.9"/>
    <n v="11.1"/>
    <n v="1469"/>
    <n v="-0.1"/>
    <n v="1029.5999999999999"/>
    <n v="77"/>
    <x v="16"/>
    <x v="257"/>
    <x v="36"/>
    <x v="8"/>
    <n v="6.9"/>
    <n v="5.5200000000000005"/>
    <n v="0"/>
  </r>
  <r>
    <n v="280"/>
    <n v="20240915"/>
    <n v="1.9"/>
    <n v="13"/>
    <n v="1170"/>
    <n v="0"/>
    <n v="1026"/>
    <n v="84"/>
    <x v="16"/>
    <x v="258"/>
    <x v="36"/>
    <x v="8"/>
    <n v="5"/>
    <n v="4"/>
    <n v="0"/>
  </r>
  <r>
    <n v="280"/>
    <n v="20240916"/>
    <n v="2.6"/>
    <n v="15.1"/>
    <n v="1245"/>
    <n v="-0.1"/>
    <n v="1026"/>
    <n v="86"/>
    <x v="16"/>
    <x v="259"/>
    <x v="37"/>
    <x v="8"/>
    <n v="2.9000000000000004"/>
    <n v="2.3200000000000003"/>
    <n v="0"/>
  </r>
  <r>
    <n v="280"/>
    <n v="20240917"/>
    <n v="4.4000000000000004"/>
    <n v="16.600000000000001"/>
    <n v="1418"/>
    <n v="0"/>
    <n v="1030.3"/>
    <n v="82"/>
    <x v="16"/>
    <x v="260"/>
    <x v="37"/>
    <x v="8"/>
    <n v="1.3999999999999986"/>
    <n v="1.119999999999999"/>
    <n v="0"/>
  </r>
  <r>
    <n v="280"/>
    <n v="20240918"/>
    <n v="3.3"/>
    <n v="16"/>
    <n v="1286"/>
    <n v="0"/>
    <n v="1029.8"/>
    <n v="88"/>
    <x v="16"/>
    <x v="261"/>
    <x v="37"/>
    <x v="8"/>
    <n v="2"/>
    <n v="1.6"/>
    <n v="0"/>
  </r>
  <r>
    <n v="280"/>
    <n v="20240919"/>
    <n v="4.2"/>
    <n v="15.9"/>
    <n v="1244"/>
    <n v="0.1"/>
    <n v="1026.8"/>
    <n v="90"/>
    <x v="16"/>
    <x v="262"/>
    <x v="37"/>
    <x v="8"/>
    <n v="2.0999999999999996"/>
    <n v="1.6799999999999997"/>
    <n v="0"/>
  </r>
  <r>
    <n v="280"/>
    <n v="20240920"/>
    <n v="4"/>
    <n v="16.8"/>
    <n v="1503"/>
    <n v="-0.1"/>
    <n v="1024.0999999999999"/>
    <n v="74"/>
    <x v="16"/>
    <x v="263"/>
    <x v="37"/>
    <x v="8"/>
    <n v="1.1999999999999993"/>
    <n v="0.95999999999999952"/>
    <n v="0"/>
  </r>
  <r>
    <n v="280"/>
    <n v="20240921"/>
    <n v="2.6"/>
    <n v="15.5"/>
    <n v="1496"/>
    <n v="0"/>
    <n v="1020.9"/>
    <n v="76"/>
    <x v="16"/>
    <x v="264"/>
    <x v="37"/>
    <x v="8"/>
    <n v="2.5"/>
    <n v="2"/>
    <n v="0"/>
  </r>
  <r>
    <n v="280"/>
    <n v="20240922"/>
    <n v="1.2"/>
    <n v="15.5"/>
    <n v="1517"/>
    <n v="0"/>
    <n v="1014.8"/>
    <n v="83"/>
    <x v="16"/>
    <x v="265"/>
    <x v="37"/>
    <x v="8"/>
    <n v="2.5"/>
    <n v="2"/>
    <n v="0"/>
  </r>
  <r>
    <n v="280"/>
    <n v="20240923"/>
    <n v="2.4"/>
    <n v="15.8"/>
    <n v="877"/>
    <n v="-0.1"/>
    <n v="1007.2"/>
    <n v="86"/>
    <x v="16"/>
    <x v="266"/>
    <x v="38"/>
    <x v="8"/>
    <n v="2.1999999999999993"/>
    <n v="1.7599999999999996"/>
    <n v="0"/>
  </r>
  <r>
    <n v="280"/>
    <n v="20240924"/>
    <n v="4"/>
    <n v="14.2"/>
    <n v="1029"/>
    <n v="1.3"/>
    <n v="1001.8"/>
    <n v="85"/>
    <x v="16"/>
    <x v="267"/>
    <x v="38"/>
    <x v="8"/>
    <n v="3.8000000000000007"/>
    <n v="3.0400000000000009"/>
    <n v="0"/>
  </r>
  <r>
    <n v="280"/>
    <n v="20240925"/>
    <n v="3.4"/>
    <n v="13.5"/>
    <n v="498"/>
    <n v="3.5"/>
    <n v="1000.6"/>
    <n v="91"/>
    <x v="16"/>
    <x v="268"/>
    <x v="38"/>
    <x v="8"/>
    <n v="4.5"/>
    <n v="3.6"/>
    <n v="0"/>
  </r>
  <r>
    <n v="280"/>
    <n v="20240926"/>
    <n v="5.6"/>
    <n v="15.6"/>
    <n v="873"/>
    <n v="9.5"/>
    <n v="988.7"/>
    <n v="86"/>
    <x v="16"/>
    <x v="269"/>
    <x v="38"/>
    <x v="8"/>
    <n v="2.4000000000000004"/>
    <n v="1.9200000000000004"/>
    <n v="0"/>
  </r>
  <r>
    <n v="280"/>
    <n v="20240927"/>
    <n v="8.6"/>
    <n v="12.6"/>
    <n v="425"/>
    <n v="6.3"/>
    <n v="994"/>
    <n v="80"/>
    <x v="16"/>
    <x v="270"/>
    <x v="38"/>
    <x v="8"/>
    <n v="5.4"/>
    <n v="4.32"/>
    <n v="0"/>
  </r>
  <r>
    <n v="280"/>
    <n v="20240928"/>
    <n v="3.8"/>
    <n v="8.9"/>
    <n v="1092"/>
    <n v="4.0999999999999996"/>
    <n v="1018.5"/>
    <n v="84"/>
    <x v="16"/>
    <x v="271"/>
    <x v="38"/>
    <x v="8"/>
    <n v="9.1"/>
    <n v="7.28"/>
    <n v="0"/>
  </r>
  <r>
    <n v="280"/>
    <n v="20240929"/>
    <n v="2.6"/>
    <n v="9.6"/>
    <n v="1238"/>
    <n v="0"/>
    <n v="1025.3"/>
    <n v="79"/>
    <x v="16"/>
    <x v="272"/>
    <x v="38"/>
    <x v="8"/>
    <n v="8.4"/>
    <n v="6.7200000000000006"/>
    <n v="0"/>
  </r>
  <r>
    <n v="280"/>
    <n v="20240930"/>
    <n v="5.0999999999999996"/>
    <n v="11.1"/>
    <n v="1043"/>
    <n v="11.4"/>
    <n v="1011.2"/>
    <n v="81"/>
    <x v="16"/>
    <x v="273"/>
    <x v="39"/>
    <x v="8"/>
    <n v="6.9"/>
    <n v="5.5200000000000005"/>
    <n v="0"/>
  </r>
  <r>
    <n v="283"/>
    <n v="20240101"/>
    <n v="5.2"/>
    <n v="6.9"/>
    <n v="127"/>
    <n v="2.4"/>
    <m/>
    <n v="85"/>
    <x v="17"/>
    <x v="0"/>
    <x v="0"/>
    <x v="0"/>
    <n v="11.1"/>
    <n v="12.21"/>
    <n v="0"/>
  </r>
  <r>
    <n v="283"/>
    <n v="20240102"/>
    <n v="6.4"/>
    <n v="9.9"/>
    <n v="70"/>
    <n v="16.8"/>
    <m/>
    <n v="89"/>
    <x v="17"/>
    <x v="1"/>
    <x v="0"/>
    <x v="0"/>
    <n v="8.1"/>
    <n v="8.91"/>
    <n v="0"/>
  </r>
  <r>
    <n v="283"/>
    <n v="20240103"/>
    <n v="7.5"/>
    <n v="9.3000000000000007"/>
    <n v="135"/>
    <n v="2.8"/>
    <m/>
    <n v="84"/>
    <x v="17"/>
    <x v="2"/>
    <x v="0"/>
    <x v="0"/>
    <n v="8.6999999999999993"/>
    <n v="9.57"/>
    <n v="0"/>
  </r>
  <r>
    <n v="283"/>
    <n v="20240104"/>
    <n v="2.2999999999999998"/>
    <n v="7"/>
    <n v="107"/>
    <n v="4"/>
    <m/>
    <n v="93"/>
    <x v="17"/>
    <x v="3"/>
    <x v="0"/>
    <x v="0"/>
    <n v="11"/>
    <n v="12.100000000000001"/>
    <n v="0"/>
  </r>
  <r>
    <n v="283"/>
    <n v="20240105"/>
    <n v="4.3"/>
    <n v="6.6"/>
    <n v="92"/>
    <n v="11"/>
    <m/>
    <n v="91"/>
    <x v="17"/>
    <x v="4"/>
    <x v="0"/>
    <x v="0"/>
    <n v="11.4"/>
    <n v="12.540000000000001"/>
    <n v="0"/>
  </r>
  <r>
    <n v="283"/>
    <n v="20240106"/>
    <n v="3.7"/>
    <n v="1.6"/>
    <n v="49"/>
    <n v="0.2"/>
    <m/>
    <n v="96"/>
    <x v="17"/>
    <x v="5"/>
    <x v="0"/>
    <x v="0"/>
    <n v="16.399999999999999"/>
    <n v="18.04"/>
    <n v="0"/>
  </r>
  <r>
    <n v="283"/>
    <n v="20240107"/>
    <n v="4.8"/>
    <n v="-1"/>
    <n v="278"/>
    <n v="0.2"/>
    <m/>
    <n v="81"/>
    <x v="17"/>
    <x v="6"/>
    <x v="0"/>
    <x v="0"/>
    <n v="19"/>
    <n v="20.900000000000002"/>
    <n v="0"/>
  </r>
  <r>
    <n v="283"/>
    <n v="20240108"/>
    <n v="5.4"/>
    <n v="-2.5"/>
    <n v="396"/>
    <n v="0"/>
    <m/>
    <n v="70"/>
    <x v="17"/>
    <x v="7"/>
    <x v="1"/>
    <x v="0"/>
    <n v="20.5"/>
    <n v="22.55"/>
    <n v="0"/>
  </r>
  <r>
    <n v="283"/>
    <n v="20240109"/>
    <n v="4.3"/>
    <n v="-4.4000000000000004"/>
    <n v="466"/>
    <n v="0"/>
    <m/>
    <n v="62"/>
    <x v="17"/>
    <x v="8"/>
    <x v="1"/>
    <x v="0"/>
    <n v="22.4"/>
    <n v="24.64"/>
    <n v="0"/>
  </r>
  <r>
    <n v="283"/>
    <n v="20240110"/>
    <n v="3.5"/>
    <n v="-4.3"/>
    <n v="445"/>
    <n v="0"/>
    <m/>
    <n v="66"/>
    <x v="17"/>
    <x v="9"/>
    <x v="1"/>
    <x v="0"/>
    <n v="22.3"/>
    <n v="24.53"/>
    <n v="0"/>
  </r>
  <r>
    <n v="283"/>
    <n v="20240111"/>
    <n v="1.8"/>
    <n v="-3.6"/>
    <n v="286"/>
    <n v="-0.1"/>
    <m/>
    <n v="92"/>
    <x v="17"/>
    <x v="10"/>
    <x v="1"/>
    <x v="0"/>
    <n v="21.6"/>
    <n v="23.760000000000005"/>
    <n v="0"/>
  </r>
  <r>
    <n v="283"/>
    <n v="20240112"/>
    <n v="1.7"/>
    <n v="1.4"/>
    <n v="145"/>
    <n v="-0.1"/>
    <m/>
    <n v="97"/>
    <x v="17"/>
    <x v="11"/>
    <x v="1"/>
    <x v="0"/>
    <n v="16.600000000000001"/>
    <n v="18.260000000000002"/>
    <n v="0"/>
  </r>
  <r>
    <n v="283"/>
    <n v="20240113"/>
    <n v="4.5"/>
    <n v="2.6"/>
    <n v="95"/>
    <n v="1.2"/>
    <m/>
    <n v="96"/>
    <x v="17"/>
    <x v="12"/>
    <x v="1"/>
    <x v="0"/>
    <n v="15.4"/>
    <n v="16.940000000000001"/>
    <n v="0"/>
  </r>
  <r>
    <n v="283"/>
    <n v="20240114"/>
    <n v="5.5"/>
    <n v="1.9"/>
    <n v="74"/>
    <n v="2.1"/>
    <m/>
    <n v="96"/>
    <x v="17"/>
    <x v="13"/>
    <x v="1"/>
    <x v="0"/>
    <n v="16.100000000000001"/>
    <n v="17.710000000000004"/>
    <n v="0"/>
  </r>
  <r>
    <n v="283"/>
    <n v="20240115"/>
    <n v="4.4000000000000004"/>
    <n v="0.7"/>
    <n v="274"/>
    <n v="1.3"/>
    <m/>
    <n v="92"/>
    <x v="17"/>
    <x v="14"/>
    <x v="2"/>
    <x v="0"/>
    <n v="17.3"/>
    <n v="19.03"/>
    <n v="0"/>
  </r>
  <r>
    <n v="283"/>
    <n v="20240116"/>
    <n v="3.9"/>
    <n v="-0.4"/>
    <n v="298"/>
    <n v="0"/>
    <m/>
    <n v="85"/>
    <x v="17"/>
    <x v="15"/>
    <x v="2"/>
    <x v="0"/>
    <n v="18.399999999999999"/>
    <n v="20.239999999999998"/>
    <n v="0"/>
  </r>
  <r>
    <n v="283"/>
    <n v="20240117"/>
    <n v="2"/>
    <n v="-2.2000000000000002"/>
    <n v="184"/>
    <n v="0"/>
    <m/>
    <n v="84"/>
    <x v="17"/>
    <x v="16"/>
    <x v="2"/>
    <x v="0"/>
    <n v="20.2"/>
    <n v="22.220000000000002"/>
    <n v="0"/>
  </r>
  <r>
    <n v="283"/>
    <n v="20240118"/>
    <n v="1.9"/>
    <n v="-1.8"/>
    <n v="576"/>
    <n v="0"/>
    <m/>
    <n v="90"/>
    <x v="17"/>
    <x v="17"/>
    <x v="2"/>
    <x v="0"/>
    <n v="19.8"/>
    <n v="21.78"/>
    <n v="0"/>
  </r>
  <r>
    <n v="283"/>
    <n v="20240119"/>
    <n v="3.5"/>
    <n v="-0.1"/>
    <n v="467"/>
    <n v="0"/>
    <m/>
    <n v="89"/>
    <x v="17"/>
    <x v="18"/>
    <x v="2"/>
    <x v="0"/>
    <n v="18.100000000000001"/>
    <n v="19.910000000000004"/>
    <n v="0"/>
  </r>
  <r>
    <n v="283"/>
    <n v="20240120"/>
    <n v="3.6"/>
    <n v="-0.8"/>
    <n v="282"/>
    <n v="0"/>
    <m/>
    <n v="85"/>
    <x v="17"/>
    <x v="19"/>
    <x v="2"/>
    <x v="0"/>
    <n v="18.8"/>
    <n v="20.680000000000003"/>
    <n v="0"/>
  </r>
  <r>
    <n v="283"/>
    <n v="20240121"/>
    <n v="6.2"/>
    <n v="3.4"/>
    <n v="160"/>
    <n v="-0.1"/>
    <m/>
    <n v="68"/>
    <x v="17"/>
    <x v="20"/>
    <x v="2"/>
    <x v="0"/>
    <n v="14.6"/>
    <n v="16.060000000000002"/>
    <n v="0"/>
  </r>
  <r>
    <n v="283"/>
    <n v="20240122"/>
    <n v="7.7"/>
    <n v="9"/>
    <n v="212"/>
    <n v="6.3"/>
    <m/>
    <n v="82"/>
    <x v="17"/>
    <x v="21"/>
    <x v="3"/>
    <x v="0"/>
    <n v="9"/>
    <n v="9.9"/>
    <n v="0"/>
  </r>
  <r>
    <n v="283"/>
    <n v="20240123"/>
    <n v="6.2"/>
    <n v="7.5"/>
    <n v="387"/>
    <n v="2.5"/>
    <m/>
    <n v="84"/>
    <x v="17"/>
    <x v="22"/>
    <x v="3"/>
    <x v="0"/>
    <n v="10.5"/>
    <n v="11.55"/>
    <n v="0"/>
  </r>
  <r>
    <n v="283"/>
    <n v="20240124"/>
    <n v="7.9"/>
    <n v="10"/>
    <n v="301"/>
    <n v="1.6"/>
    <m/>
    <n v="77"/>
    <x v="17"/>
    <x v="23"/>
    <x v="3"/>
    <x v="0"/>
    <n v="8"/>
    <n v="8.8000000000000007"/>
    <n v="0"/>
  </r>
  <r>
    <n v="283"/>
    <n v="20240125"/>
    <n v="2.7"/>
    <n v="6.1"/>
    <n v="350"/>
    <n v="2.7"/>
    <m/>
    <n v="93"/>
    <x v="17"/>
    <x v="24"/>
    <x v="3"/>
    <x v="0"/>
    <n v="11.9"/>
    <n v="13.090000000000002"/>
    <n v="0"/>
  </r>
  <r>
    <n v="283"/>
    <n v="20240126"/>
    <n v="5.3"/>
    <n v="7.4"/>
    <n v="181"/>
    <n v="5"/>
    <m/>
    <n v="86"/>
    <x v="17"/>
    <x v="25"/>
    <x v="3"/>
    <x v="0"/>
    <n v="10.6"/>
    <n v="11.66"/>
    <n v="0"/>
  </r>
  <r>
    <n v="283"/>
    <n v="20240127"/>
    <n v="2.2000000000000002"/>
    <n v="2.4"/>
    <n v="578"/>
    <n v="0"/>
    <m/>
    <n v="86"/>
    <x v="17"/>
    <x v="26"/>
    <x v="3"/>
    <x v="0"/>
    <n v="15.6"/>
    <n v="17.16"/>
    <n v="0"/>
  </r>
  <r>
    <n v="283"/>
    <n v="20240128"/>
    <n v="2.4"/>
    <n v="4.0999999999999996"/>
    <n v="622"/>
    <n v="0"/>
    <m/>
    <n v="70"/>
    <x v="17"/>
    <x v="27"/>
    <x v="3"/>
    <x v="0"/>
    <n v="13.9"/>
    <n v="15.290000000000001"/>
    <n v="0"/>
  </r>
  <r>
    <n v="283"/>
    <n v="20240129"/>
    <n v="2.7"/>
    <n v="7"/>
    <n v="533"/>
    <n v="0"/>
    <m/>
    <n v="75"/>
    <x v="17"/>
    <x v="28"/>
    <x v="4"/>
    <x v="0"/>
    <n v="11"/>
    <n v="12.100000000000001"/>
    <n v="0"/>
  </r>
  <r>
    <n v="283"/>
    <n v="20240130"/>
    <n v="4.3"/>
    <n v="8.4"/>
    <n v="238"/>
    <n v="0.5"/>
    <m/>
    <n v="85"/>
    <x v="17"/>
    <x v="29"/>
    <x v="4"/>
    <x v="0"/>
    <n v="9.6"/>
    <n v="10.56"/>
    <n v="0"/>
  </r>
  <r>
    <n v="283"/>
    <n v="20240131"/>
    <n v="3.4"/>
    <n v="5.9"/>
    <n v="163"/>
    <n v="0.6"/>
    <m/>
    <n v="83"/>
    <x v="17"/>
    <x v="30"/>
    <x v="4"/>
    <x v="0"/>
    <n v="12.1"/>
    <n v="13.31"/>
    <n v="0"/>
  </r>
  <r>
    <n v="283"/>
    <n v="20240201"/>
    <n v="3.2"/>
    <n v="5.6"/>
    <n v="523"/>
    <n v="2.7"/>
    <m/>
    <n v="87"/>
    <x v="17"/>
    <x v="31"/>
    <x v="4"/>
    <x v="1"/>
    <n v="12.4"/>
    <n v="13.640000000000002"/>
    <n v="0"/>
  </r>
  <r>
    <n v="283"/>
    <n v="20240202"/>
    <n v="5.3"/>
    <n v="7.1"/>
    <n v="162"/>
    <n v="-0.1"/>
    <m/>
    <n v="90"/>
    <x v="17"/>
    <x v="32"/>
    <x v="4"/>
    <x v="1"/>
    <n v="10.9"/>
    <n v="11.990000000000002"/>
    <n v="0"/>
  </r>
  <r>
    <n v="283"/>
    <n v="20240203"/>
    <n v="6.1"/>
    <n v="9.9"/>
    <n v="137"/>
    <n v="1.6"/>
    <m/>
    <n v="93"/>
    <x v="17"/>
    <x v="33"/>
    <x v="4"/>
    <x v="1"/>
    <n v="8.1"/>
    <n v="8.91"/>
    <n v="0"/>
  </r>
  <r>
    <n v="283"/>
    <n v="20240204"/>
    <n v="5.8"/>
    <n v="10.1"/>
    <n v="117"/>
    <n v="5.8"/>
    <m/>
    <n v="91"/>
    <x v="17"/>
    <x v="34"/>
    <x v="4"/>
    <x v="1"/>
    <n v="7.9"/>
    <n v="8.6900000000000013"/>
    <n v="0"/>
  </r>
  <r>
    <n v="283"/>
    <n v="20240205"/>
    <n v="7.7"/>
    <n v="9.6"/>
    <n v="267"/>
    <n v="0.1"/>
    <m/>
    <n v="83"/>
    <x v="17"/>
    <x v="35"/>
    <x v="5"/>
    <x v="1"/>
    <n v="8.4"/>
    <n v="9.240000000000002"/>
    <n v="0"/>
  </r>
  <r>
    <n v="283"/>
    <n v="20240206"/>
    <n v="8.1"/>
    <n v="10"/>
    <n v="164"/>
    <n v="16.399999999999999"/>
    <m/>
    <n v="86"/>
    <x v="17"/>
    <x v="36"/>
    <x v="5"/>
    <x v="1"/>
    <n v="8"/>
    <n v="8.8000000000000007"/>
    <n v="0"/>
  </r>
  <r>
    <n v="283"/>
    <n v="20240207"/>
    <n v="1.6"/>
    <n v="3.8"/>
    <n v="374"/>
    <n v="8.5"/>
    <m/>
    <n v="90"/>
    <x v="17"/>
    <x v="37"/>
    <x v="5"/>
    <x v="1"/>
    <n v="14.2"/>
    <n v="15.620000000000001"/>
    <n v="0"/>
  </r>
  <r>
    <n v="283"/>
    <n v="20240208"/>
    <n v="2.8"/>
    <n v="2.4"/>
    <n v="180"/>
    <n v="10.3"/>
    <m/>
    <n v="95"/>
    <x v="17"/>
    <x v="38"/>
    <x v="5"/>
    <x v="1"/>
    <n v="15.6"/>
    <n v="17.16"/>
    <n v="0"/>
  </r>
  <r>
    <n v="283"/>
    <n v="20240209"/>
    <n v="3.6"/>
    <n v="10.3"/>
    <n v="232"/>
    <n v="9.5"/>
    <m/>
    <n v="90"/>
    <x v="17"/>
    <x v="39"/>
    <x v="5"/>
    <x v="1"/>
    <n v="7.6999999999999993"/>
    <n v="8.4700000000000006"/>
    <n v="0"/>
  </r>
  <r>
    <n v="283"/>
    <n v="20240210"/>
    <n v="2.5"/>
    <n v="10.3"/>
    <n v="459"/>
    <n v="2.5"/>
    <m/>
    <n v="91"/>
    <x v="17"/>
    <x v="40"/>
    <x v="5"/>
    <x v="1"/>
    <n v="7.6999999999999993"/>
    <n v="8.4700000000000006"/>
    <n v="0"/>
  </r>
  <r>
    <n v="283"/>
    <n v="20240211"/>
    <n v="2.1"/>
    <n v="8.4"/>
    <n v="190"/>
    <n v="-0.1"/>
    <m/>
    <n v="93"/>
    <x v="17"/>
    <x v="41"/>
    <x v="5"/>
    <x v="1"/>
    <n v="9.6"/>
    <n v="10.56"/>
    <n v="0"/>
  </r>
  <r>
    <n v="283"/>
    <n v="20240212"/>
    <n v="2.8"/>
    <n v="6.1"/>
    <n v="447"/>
    <n v="0.4"/>
    <m/>
    <n v="91"/>
    <x v="17"/>
    <x v="42"/>
    <x v="6"/>
    <x v="1"/>
    <n v="11.9"/>
    <n v="13.090000000000002"/>
    <n v="0"/>
  </r>
  <r>
    <n v="283"/>
    <n v="20240213"/>
    <n v="3.5"/>
    <n v="6"/>
    <n v="651"/>
    <n v="0.5"/>
    <m/>
    <n v="85"/>
    <x v="17"/>
    <x v="43"/>
    <x v="6"/>
    <x v="1"/>
    <n v="12"/>
    <n v="13.200000000000001"/>
    <n v="0"/>
  </r>
  <r>
    <n v="283"/>
    <n v="20240214"/>
    <n v="4.3"/>
    <n v="10.5"/>
    <n v="154"/>
    <n v="6.7"/>
    <m/>
    <n v="97"/>
    <x v="17"/>
    <x v="44"/>
    <x v="6"/>
    <x v="1"/>
    <n v="7.5"/>
    <n v="8.25"/>
    <n v="0"/>
  </r>
  <r>
    <n v="283"/>
    <n v="20240215"/>
    <n v="3.3"/>
    <n v="12.4"/>
    <n v="215"/>
    <n v="11.2"/>
    <m/>
    <n v="88"/>
    <x v="17"/>
    <x v="45"/>
    <x v="6"/>
    <x v="1"/>
    <n v="5.6"/>
    <n v="6.16"/>
    <n v="0"/>
  </r>
  <r>
    <n v="283"/>
    <n v="20240216"/>
    <n v="3.3"/>
    <n v="11.6"/>
    <n v="176"/>
    <n v="1.2"/>
    <m/>
    <n v="86"/>
    <x v="17"/>
    <x v="46"/>
    <x v="6"/>
    <x v="1"/>
    <n v="6.4"/>
    <n v="7.0400000000000009"/>
    <n v="0"/>
  </r>
  <r>
    <n v="283"/>
    <n v="20240217"/>
    <n v="2.4"/>
    <n v="9.6999999999999993"/>
    <n v="291"/>
    <n v="0"/>
    <m/>
    <n v="93"/>
    <x v="17"/>
    <x v="47"/>
    <x v="6"/>
    <x v="1"/>
    <n v="8.3000000000000007"/>
    <n v="9.1300000000000008"/>
    <n v="0"/>
  </r>
  <r>
    <n v="283"/>
    <n v="20240218"/>
    <n v="5.8"/>
    <n v="9"/>
    <n v="171"/>
    <n v="13.4"/>
    <m/>
    <n v="91"/>
    <x v="17"/>
    <x v="48"/>
    <x v="6"/>
    <x v="1"/>
    <n v="9"/>
    <n v="9.9"/>
    <n v="0"/>
  </r>
  <r>
    <n v="283"/>
    <n v="20240219"/>
    <n v="4.3"/>
    <n v="8.6999999999999993"/>
    <n v="272"/>
    <n v="1.3"/>
    <m/>
    <n v="91"/>
    <x v="17"/>
    <x v="49"/>
    <x v="7"/>
    <x v="1"/>
    <n v="9.3000000000000007"/>
    <n v="10.230000000000002"/>
    <n v="0"/>
  </r>
  <r>
    <n v="283"/>
    <n v="20240220"/>
    <n v="3.5"/>
    <n v="7.8"/>
    <n v="502"/>
    <n v="0.7"/>
    <m/>
    <n v="88"/>
    <x v="17"/>
    <x v="50"/>
    <x v="7"/>
    <x v="1"/>
    <n v="10.199999999999999"/>
    <n v="11.22"/>
    <n v="0"/>
  </r>
  <r>
    <n v="283"/>
    <n v="20240221"/>
    <n v="5.3"/>
    <n v="8.8000000000000007"/>
    <n v="341"/>
    <n v="5.8"/>
    <m/>
    <n v="86"/>
    <x v="17"/>
    <x v="51"/>
    <x v="7"/>
    <x v="1"/>
    <n v="9.1999999999999993"/>
    <n v="10.119999999999999"/>
    <n v="0"/>
  </r>
  <r>
    <n v="283"/>
    <n v="20240222"/>
    <n v="5.7"/>
    <n v="9.9"/>
    <n v="301"/>
    <n v="5.6"/>
    <m/>
    <n v="91"/>
    <x v="17"/>
    <x v="52"/>
    <x v="7"/>
    <x v="1"/>
    <n v="8.1"/>
    <n v="8.91"/>
    <n v="0"/>
  </r>
  <r>
    <n v="283"/>
    <n v="20240223"/>
    <n v="5.3"/>
    <n v="6.1"/>
    <n v="391"/>
    <n v="0.6"/>
    <m/>
    <n v="78"/>
    <x v="17"/>
    <x v="53"/>
    <x v="7"/>
    <x v="1"/>
    <n v="11.9"/>
    <n v="13.090000000000002"/>
    <n v="0"/>
  </r>
  <r>
    <n v="283"/>
    <n v="20240224"/>
    <n v="3.6"/>
    <n v="5.0999999999999996"/>
    <n v="432"/>
    <n v="2.1"/>
    <m/>
    <n v="83"/>
    <x v="17"/>
    <x v="54"/>
    <x v="7"/>
    <x v="1"/>
    <n v="12.9"/>
    <n v="14.190000000000001"/>
    <n v="0"/>
  </r>
  <r>
    <n v="283"/>
    <n v="20240225"/>
    <n v="3.4"/>
    <n v="5.7"/>
    <n v="519"/>
    <n v="2.4"/>
    <m/>
    <n v="85"/>
    <x v="17"/>
    <x v="55"/>
    <x v="7"/>
    <x v="1"/>
    <n v="12.3"/>
    <n v="13.530000000000001"/>
    <n v="0"/>
  </r>
  <r>
    <n v="283"/>
    <n v="20240226"/>
    <n v="5.2"/>
    <n v="4.9000000000000004"/>
    <n v="201"/>
    <n v="2.1"/>
    <m/>
    <n v="86"/>
    <x v="17"/>
    <x v="56"/>
    <x v="8"/>
    <x v="1"/>
    <n v="13.1"/>
    <n v="14.41"/>
    <n v="0"/>
  </r>
  <r>
    <n v="283"/>
    <n v="20240227"/>
    <n v="2.6"/>
    <n v="2.2999999999999998"/>
    <n v="339"/>
    <n v="0"/>
    <m/>
    <n v="95"/>
    <x v="17"/>
    <x v="57"/>
    <x v="8"/>
    <x v="1"/>
    <n v="15.7"/>
    <n v="17.27"/>
    <n v="0"/>
  </r>
  <r>
    <n v="283"/>
    <n v="20240228"/>
    <n v="3"/>
    <n v="4.0999999999999996"/>
    <n v="562"/>
    <n v="0"/>
    <m/>
    <n v="90"/>
    <x v="17"/>
    <x v="58"/>
    <x v="8"/>
    <x v="1"/>
    <n v="13.9"/>
    <n v="15.290000000000001"/>
    <n v="0"/>
  </r>
  <r>
    <n v="283"/>
    <n v="20240229"/>
    <n v="4.5"/>
    <n v="8"/>
    <n v="366"/>
    <n v="-0.1"/>
    <m/>
    <n v="73"/>
    <x v="17"/>
    <x v="59"/>
    <x v="8"/>
    <x v="1"/>
    <n v="10"/>
    <n v="11"/>
    <n v="0"/>
  </r>
  <r>
    <n v="283"/>
    <n v="20240301"/>
    <n v="4.7"/>
    <n v="8.6999999999999993"/>
    <n v="789"/>
    <n v="0"/>
    <m/>
    <n v="70"/>
    <x v="17"/>
    <x v="60"/>
    <x v="8"/>
    <x v="2"/>
    <n v="9.3000000000000007"/>
    <n v="9.3000000000000007"/>
    <n v="0"/>
  </r>
  <r>
    <n v="283"/>
    <n v="20240302"/>
    <n v="3.9"/>
    <n v="10.1"/>
    <n v="1058"/>
    <n v="0"/>
    <m/>
    <n v="67"/>
    <x v="17"/>
    <x v="61"/>
    <x v="8"/>
    <x v="2"/>
    <n v="7.9"/>
    <n v="7.9"/>
    <n v="0"/>
  </r>
  <r>
    <n v="283"/>
    <n v="20240303"/>
    <n v="2.6"/>
    <n v="9.9"/>
    <n v="1108"/>
    <n v="0"/>
    <m/>
    <n v="76"/>
    <x v="17"/>
    <x v="62"/>
    <x v="8"/>
    <x v="2"/>
    <n v="8.1"/>
    <n v="8.1"/>
    <n v="0"/>
  </r>
  <r>
    <n v="283"/>
    <n v="20240304"/>
    <n v="2.2999999999999998"/>
    <n v="7.1"/>
    <n v="202"/>
    <n v="0"/>
    <m/>
    <n v="94"/>
    <x v="17"/>
    <x v="63"/>
    <x v="9"/>
    <x v="2"/>
    <n v="10.9"/>
    <n v="10.9"/>
    <n v="0"/>
  </r>
  <r>
    <n v="283"/>
    <n v="20240305"/>
    <n v="1.4"/>
    <n v="7.1"/>
    <n v="271"/>
    <n v="3"/>
    <m/>
    <n v="94"/>
    <x v="17"/>
    <x v="64"/>
    <x v="9"/>
    <x v="2"/>
    <n v="10.9"/>
    <n v="10.9"/>
    <n v="0"/>
  </r>
  <r>
    <n v="283"/>
    <n v="20240306"/>
    <n v="1.7"/>
    <n v="6.4"/>
    <n v="900"/>
    <n v="0"/>
    <m/>
    <n v="89"/>
    <x v="17"/>
    <x v="65"/>
    <x v="9"/>
    <x v="2"/>
    <n v="11.6"/>
    <n v="11.6"/>
    <n v="0"/>
  </r>
  <r>
    <n v="283"/>
    <n v="20240307"/>
    <n v="3.6"/>
    <n v="3.8"/>
    <n v="745"/>
    <n v="0"/>
    <m/>
    <n v="87"/>
    <x v="17"/>
    <x v="66"/>
    <x v="9"/>
    <x v="2"/>
    <n v="14.2"/>
    <n v="14.2"/>
    <n v="0"/>
  </r>
  <r>
    <n v="283"/>
    <n v="20240308"/>
    <n v="5.2"/>
    <n v="4.9000000000000004"/>
    <n v="1373"/>
    <n v="0"/>
    <m/>
    <n v="69"/>
    <x v="17"/>
    <x v="67"/>
    <x v="9"/>
    <x v="2"/>
    <n v="13.1"/>
    <n v="13.1"/>
    <n v="0"/>
  </r>
  <r>
    <n v="283"/>
    <n v="20240309"/>
    <n v="4.3"/>
    <n v="6.9"/>
    <n v="1224"/>
    <n v="0"/>
    <m/>
    <n v="72"/>
    <x v="17"/>
    <x v="68"/>
    <x v="9"/>
    <x v="2"/>
    <n v="11.1"/>
    <n v="11.1"/>
    <n v="0"/>
  </r>
  <r>
    <n v="283"/>
    <n v="20240310"/>
    <n v="5.3"/>
    <n v="8.1999999999999993"/>
    <n v="1071"/>
    <n v="0"/>
    <m/>
    <n v="75"/>
    <x v="17"/>
    <x v="69"/>
    <x v="9"/>
    <x v="2"/>
    <n v="9.8000000000000007"/>
    <n v="9.8000000000000007"/>
    <n v="0"/>
  </r>
  <r>
    <n v="283"/>
    <n v="20240311"/>
    <n v="1.5"/>
    <n v="7.3"/>
    <n v="197"/>
    <n v="4.2"/>
    <m/>
    <n v="95"/>
    <x v="17"/>
    <x v="70"/>
    <x v="10"/>
    <x v="2"/>
    <n v="10.7"/>
    <n v="10.7"/>
    <n v="0"/>
  </r>
  <r>
    <n v="283"/>
    <n v="20240312"/>
    <n v="3.1"/>
    <n v="7.2"/>
    <n v="254"/>
    <n v="0.8"/>
    <m/>
    <n v="93"/>
    <x v="17"/>
    <x v="71"/>
    <x v="10"/>
    <x v="2"/>
    <n v="10.8"/>
    <n v="10.8"/>
    <n v="0"/>
  </r>
  <r>
    <n v="283"/>
    <n v="20240313"/>
    <n v="3.1"/>
    <n v="10.4"/>
    <n v="252"/>
    <n v="1"/>
    <m/>
    <n v="91"/>
    <x v="17"/>
    <x v="72"/>
    <x v="10"/>
    <x v="2"/>
    <n v="7.6"/>
    <n v="7.6"/>
    <n v="0"/>
  </r>
  <r>
    <n v="283"/>
    <n v="20240314"/>
    <n v="3.6"/>
    <n v="12.3"/>
    <n v="1333"/>
    <n v="0"/>
    <m/>
    <n v="78"/>
    <x v="17"/>
    <x v="73"/>
    <x v="10"/>
    <x v="2"/>
    <n v="5.6999999999999993"/>
    <n v="5.6999999999999993"/>
    <n v="0"/>
  </r>
  <r>
    <n v="283"/>
    <n v="20240315"/>
    <n v="3.7"/>
    <n v="12.5"/>
    <n v="670"/>
    <n v="2.4"/>
    <m/>
    <n v="85"/>
    <x v="17"/>
    <x v="74"/>
    <x v="10"/>
    <x v="2"/>
    <n v="5.5"/>
    <n v="5.5"/>
    <n v="0"/>
  </r>
  <r>
    <n v="283"/>
    <n v="20240316"/>
    <n v="3.3"/>
    <n v="7.6"/>
    <n v="628"/>
    <n v="1"/>
    <m/>
    <n v="83"/>
    <x v="17"/>
    <x v="75"/>
    <x v="10"/>
    <x v="2"/>
    <n v="10.4"/>
    <n v="10.4"/>
    <n v="0"/>
  </r>
  <r>
    <n v="283"/>
    <n v="20240317"/>
    <n v="2.9"/>
    <n v="8"/>
    <n v="774"/>
    <n v="0.9"/>
    <m/>
    <n v="79"/>
    <x v="17"/>
    <x v="76"/>
    <x v="10"/>
    <x v="2"/>
    <n v="10"/>
    <n v="10"/>
    <n v="0"/>
  </r>
  <r>
    <n v="283"/>
    <n v="20240318"/>
    <n v="2.1"/>
    <n v="10.3"/>
    <n v="739"/>
    <n v="1"/>
    <m/>
    <n v="91"/>
    <x v="17"/>
    <x v="77"/>
    <x v="11"/>
    <x v="2"/>
    <n v="7.6999999999999993"/>
    <n v="7.6999999999999993"/>
    <n v="0"/>
  </r>
  <r>
    <n v="283"/>
    <n v="20240319"/>
    <n v="1.8"/>
    <n v="10.5"/>
    <n v="933"/>
    <n v="0"/>
    <m/>
    <n v="85"/>
    <x v="17"/>
    <x v="78"/>
    <x v="11"/>
    <x v="2"/>
    <n v="7.5"/>
    <n v="7.5"/>
    <n v="0"/>
  </r>
  <r>
    <n v="283"/>
    <n v="20240320"/>
    <n v="1.3"/>
    <n v="11.7"/>
    <n v="1287"/>
    <n v="0"/>
    <m/>
    <n v="85"/>
    <x v="17"/>
    <x v="79"/>
    <x v="11"/>
    <x v="2"/>
    <n v="6.3000000000000007"/>
    <n v="6.3000000000000007"/>
    <n v="0"/>
  </r>
  <r>
    <n v="283"/>
    <n v="20240321"/>
    <n v="3.1"/>
    <n v="9.5"/>
    <n v="746"/>
    <n v="0"/>
    <m/>
    <n v="86"/>
    <x v="17"/>
    <x v="80"/>
    <x v="11"/>
    <x v="2"/>
    <n v="8.5"/>
    <n v="8.5"/>
    <n v="0"/>
  </r>
  <r>
    <n v="283"/>
    <n v="20240322"/>
    <n v="3.5"/>
    <n v="9.6"/>
    <n v="278"/>
    <n v="4.9000000000000004"/>
    <m/>
    <n v="93"/>
    <x v="17"/>
    <x v="81"/>
    <x v="11"/>
    <x v="2"/>
    <n v="8.4"/>
    <n v="8.4"/>
    <n v="0"/>
  </r>
  <r>
    <n v="283"/>
    <n v="20240323"/>
    <n v="4.5999999999999996"/>
    <n v="6.2"/>
    <n v="1324"/>
    <n v="1.1000000000000001"/>
    <m/>
    <n v="82"/>
    <x v="17"/>
    <x v="82"/>
    <x v="11"/>
    <x v="2"/>
    <n v="11.8"/>
    <n v="11.8"/>
    <n v="0"/>
  </r>
  <r>
    <n v="283"/>
    <n v="20240324"/>
    <n v="5.6"/>
    <n v="6"/>
    <n v="818"/>
    <n v="10.9"/>
    <m/>
    <n v="89"/>
    <x v="17"/>
    <x v="83"/>
    <x v="11"/>
    <x v="2"/>
    <n v="12"/>
    <n v="12"/>
    <n v="0"/>
  </r>
  <r>
    <n v="283"/>
    <n v="20240325"/>
    <n v="2.6"/>
    <n v="6.5"/>
    <n v="1416"/>
    <n v="0.8"/>
    <m/>
    <n v="76"/>
    <x v="17"/>
    <x v="84"/>
    <x v="12"/>
    <x v="2"/>
    <n v="11.5"/>
    <n v="11.5"/>
    <n v="0"/>
  </r>
  <r>
    <n v="283"/>
    <n v="20240326"/>
    <n v="3.3"/>
    <n v="8.5"/>
    <n v="929"/>
    <n v="-0.1"/>
    <m/>
    <n v="70"/>
    <x v="17"/>
    <x v="85"/>
    <x v="12"/>
    <x v="2"/>
    <n v="9.5"/>
    <n v="9.5"/>
    <n v="0"/>
  </r>
  <r>
    <n v="283"/>
    <n v="20240327"/>
    <n v="2.9"/>
    <n v="8.9"/>
    <n v="623"/>
    <n v="-0.1"/>
    <m/>
    <n v="79"/>
    <x v="17"/>
    <x v="86"/>
    <x v="12"/>
    <x v="2"/>
    <n v="9.1"/>
    <n v="9.1"/>
    <n v="0"/>
  </r>
  <r>
    <n v="283"/>
    <n v="20240328"/>
    <n v="4.2"/>
    <n v="8.3000000000000007"/>
    <n v="815"/>
    <n v="2.2999999999999998"/>
    <m/>
    <n v="77"/>
    <x v="17"/>
    <x v="87"/>
    <x v="12"/>
    <x v="2"/>
    <n v="9.6999999999999993"/>
    <n v="9.6999999999999993"/>
    <n v="0"/>
  </r>
  <r>
    <n v="283"/>
    <n v="20240329"/>
    <n v="3.8"/>
    <n v="10.9"/>
    <n v="1013"/>
    <n v="1.4"/>
    <m/>
    <n v="75"/>
    <x v="17"/>
    <x v="88"/>
    <x v="12"/>
    <x v="2"/>
    <n v="7.1"/>
    <n v="7.1"/>
    <n v="0"/>
  </r>
  <r>
    <n v="283"/>
    <n v="20240330"/>
    <n v="3.1"/>
    <n v="10.6"/>
    <n v="814"/>
    <n v="1"/>
    <m/>
    <n v="85"/>
    <x v="17"/>
    <x v="89"/>
    <x v="12"/>
    <x v="2"/>
    <n v="7.4"/>
    <n v="7.4"/>
    <n v="0"/>
  </r>
  <r>
    <n v="283"/>
    <n v="20240331"/>
    <n v="3.2"/>
    <n v="11"/>
    <n v="1463"/>
    <n v="5.3"/>
    <m/>
    <n v="85"/>
    <x v="17"/>
    <x v="90"/>
    <x v="12"/>
    <x v="2"/>
    <n v="7"/>
    <n v="7"/>
    <n v="0"/>
  </r>
  <r>
    <n v="283"/>
    <n v="20240401"/>
    <n v="2.8"/>
    <n v="9.8000000000000007"/>
    <n v="686"/>
    <n v="4"/>
    <m/>
    <n v="87"/>
    <x v="17"/>
    <x v="91"/>
    <x v="13"/>
    <x v="3"/>
    <n v="8.1999999999999993"/>
    <n v="6.56"/>
    <n v="0"/>
  </r>
  <r>
    <n v="283"/>
    <n v="20240402"/>
    <n v="3.6"/>
    <n v="9.5"/>
    <n v="779"/>
    <n v="1.6"/>
    <m/>
    <n v="87"/>
    <x v="17"/>
    <x v="92"/>
    <x v="13"/>
    <x v="3"/>
    <n v="8.5"/>
    <n v="6.8000000000000007"/>
    <n v="0"/>
  </r>
  <r>
    <n v="283"/>
    <n v="20240403"/>
    <n v="3.6"/>
    <n v="10.8"/>
    <n v="555"/>
    <n v="4.8"/>
    <m/>
    <n v="90"/>
    <x v="17"/>
    <x v="93"/>
    <x v="13"/>
    <x v="3"/>
    <n v="7.1999999999999993"/>
    <n v="5.76"/>
    <n v="0"/>
  </r>
  <r>
    <n v="283"/>
    <n v="20240404"/>
    <n v="5.2"/>
    <n v="11.7"/>
    <n v="844"/>
    <n v="11.7"/>
    <m/>
    <n v="83"/>
    <x v="17"/>
    <x v="94"/>
    <x v="13"/>
    <x v="3"/>
    <n v="6.3000000000000007"/>
    <n v="5.0400000000000009"/>
    <n v="0"/>
  </r>
  <r>
    <n v="283"/>
    <n v="20240405"/>
    <n v="3.8"/>
    <n v="13.5"/>
    <n v="662"/>
    <n v="2.4"/>
    <m/>
    <n v="84"/>
    <x v="17"/>
    <x v="95"/>
    <x v="13"/>
    <x v="3"/>
    <n v="4.5"/>
    <n v="3.6"/>
    <n v="0"/>
  </r>
  <r>
    <n v="283"/>
    <n v="20240406"/>
    <n v="3.5"/>
    <n v="18.100000000000001"/>
    <n v="1598"/>
    <n v="0"/>
    <m/>
    <n v="67"/>
    <x v="17"/>
    <x v="96"/>
    <x v="13"/>
    <x v="3"/>
    <n v="0"/>
    <n v="0"/>
    <n v="0.10000000000000142"/>
  </r>
  <r>
    <n v="283"/>
    <n v="20240407"/>
    <n v="3.7"/>
    <n v="16.5"/>
    <n v="1408"/>
    <n v="1.7"/>
    <m/>
    <n v="68"/>
    <x v="17"/>
    <x v="97"/>
    <x v="13"/>
    <x v="3"/>
    <n v="1.5"/>
    <n v="1.2000000000000002"/>
    <n v="0"/>
  </r>
  <r>
    <n v="283"/>
    <n v="20240408"/>
    <n v="2.1"/>
    <n v="15.2"/>
    <n v="1268"/>
    <n v="1.1000000000000001"/>
    <m/>
    <n v="87"/>
    <x v="17"/>
    <x v="98"/>
    <x v="14"/>
    <x v="3"/>
    <n v="2.8000000000000007"/>
    <n v="2.2400000000000007"/>
    <n v="0"/>
  </r>
  <r>
    <n v="283"/>
    <n v="20240409"/>
    <n v="4.7"/>
    <n v="12.1"/>
    <n v="1162"/>
    <n v="1.3"/>
    <m/>
    <n v="77"/>
    <x v="17"/>
    <x v="99"/>
    <x v="14"/>
    <x v="3"/>
    <n v="5.9"/>
    <n v="4.7200000000000006"/>
    <n v="0"/>
  </r>
  <r>
    <n v="283"/>
    <n v="20240410"/>
    <n v="3.4"/>
    <n v="10.4"/>
    <n v="1533"/>
    <n v="0.2"/>
    <m/>
    <n v="72"/>
    <x v="17"/>
    <x v="100"/>
    <x v="14"/>
    <x v="3"/>
    <n v="7.6"/>
    <n v="6.08"/>
    <n v="0"/>
  </r>
  <r>
    <n v="283"/>
    <n v="20240411"/>
    <n v="3.2"/>
    <n v="12.2"/>
    <n v="532"/>
    <n v="1.2"/>
    <m/>
    <n v="85"/>
    <x v="17"/>
    <x v="101"/>
    <x v="14"/>
    <x v="3"/>
    <n v="5.8000000000000007"/>
    <n v="4.6400000000000006"/>
    <n v="0"/>
  </r>
  <r>
    <n v="283"/>
    <n v="20240412"/>
    <n v="3.7"/>
    <n v="15.6"/>
    <n v="1300"/>
    <n v="0"/>
    <m/>
    <n v="81"/>
    <x v="17"/>
    <x v="102"/>
    <x v="14"/>
    <x v="3"/>
    <n v="2.4000000000000004"/>
    <n v="1.9200000000000004"/>
    <n v="0"/>
  </r>
  <r>
    <n v="283"/>
    <n v="20240413"/>
    <n v="3.3"/>
    <n v="17.399999999999999"/>
    <n v="1723"/>
    <n v="0"/>
    <m/>
    <n v="73"/>
    <x v="17"/>
    <x v="103"/>
    <x v="14"/>
    <x v="3"/>
    <n v="0.60000000000000142"/>
    <n v="0.48000000000000115"/>
    <n v="0"/>
  </r>
  <r>
    <n v="283"/>
    <n v="20240414"/>
    <n v="2.7"/>
    <n v="11.6"/>
    <n v="1680"/>
    <n v="0"/>
    <m/>
    <n v="69"/>
    <x v="17"/>
    <x v="104"/>
    <x v="14"/>
    <x v="3"/>
    <n v="6.4"/>
    <n v="5.120000000000001"/>
    <n v="0"/>
  </r>
  <r>
    <n v="283"/>
    <n v="20240415"/>
    <n v="4.5999999999999996"/>
    <n v="7.6"/>
    <n v="1052"/>
    <n v="10.6"/>
    <m/>
    <n v="82"/>
    <x v="17"/>
    <x v="105"/>
    <x v="15"/>
    <x v="3"/>
    <n v="10.4"/>
    <n v="8.32"/>
    <n v="0"/>
  </r>
  <r>
    <n v="283"/>
    <n v="20240416"/>
    <n v="5"/>
    <n v="7.1"/>
    <n v="1235"/>
    <n v="9"/>
    <m/>
    <n v="85"/>
    <x v="17"/>
    <x v="106"/>
    <x v="15"/>
    <x v="3"/>
    <n v="10.9"/>
    <n v="8.7200000000000006"/>
    <n v="0"/>
  </r>
  <r>
    <n v="283"/>
    <n v="20240417"/>
    <n v="2.4"/>
    <n v="5.3"/>
    <n v="1090"/>
    <n v="6.7"/>
    <m/>
    <n v="90"/>
    <x v="17"/>
    <x v="107"/>
    <x v="15"/>
    <x v="3"/>
    <n v="12.7"/>
    <n v="10.16"/>
    <n v="0"/>
  </r>
  <r>
    <n v="283"/>
    <n v="20240418"/>
    <n v="2.9"/>
    <n v="7"/>
    <n v="1584"/>
    <n v="0.2"/>
    <m/>
    <n v="76"/>
    <x v="17"/>
    <x v="108"/>
    <x v="15"/>
    <x v="3"/>
    <n v="11"/>
    <n v="8.8000000000000007"/>
    <n v="0"/>
  </r>
  <r>
    <n v="283"/>
    <n v="20240419"/>
    <n v="5.6"/>
    <n v="7.2"/>
    <n v="1083"/>
    <n v="9.9"/>
    <m/>
    <n v="89"/>
    <x v="17"/>
    <x v="109"/>
    <x v="15"/>
    <x v="3"/>
    <n v="10.8"/>
    <n v="8.64"/>
    <n v="0"/>
  </r>
  <r>
    <n v="283"/>
    <n v="20240420"/>
    <n v="4.3"/>
    <n v="6.5"/>
    <n v="1310"/>
    <n v="10.6"/>
    <m/>
    <n v="87"/>
    <x v="17"/>
    <x v="110"/>
    <x v="15"/>
    <x v="3"/>
    <n v="11.5"/>
    <n v="9.2000000000000011"/>
    <n v="0"/>
  </r>
  <r>
    <n v="283"/>
    <n v="20240421"/>
    <n v="3.7"/>
    <n v="5.7"/>
    <n v="1771"/>
    <n v="1.7"/>
    <m/>
    <n v="76"/>
    <x v="17"/>
    <x v="111"/>
    <x v="15"/>
    <x v="3"/>
    <n v="12.3"/>
    <n v="9.8400000000000016"/>
    <n v="0"/>
  </r>
  <r>
    <n v="283"/>
    <n v="20240422"/>
    <n v="2.8"/>
    <n v="4.7"/>
    <n v="1689"/>
    <n v="0.8"/>
    <m/>
    <n v="78"/>
    <x v="17"/>
    <x v="112"/>
    <x v="16"/>
    <x v="3"/>
    <n v="13.3"/>
    <n v="10.64"/>
    <n v="0"/>
  </r>
  <r>
    <n v="283"/>
    <n v="20240423"/>
    <n v="2.2999999999999998"/>
    <n v="5.5"/>
    <n v="1863"/>
    <n v="1.5"/>
    <m/>
    <n v="74"/>
    <x v="17"/>
    <x v="113"/>
    <x v="16"/>
    <x v="3"/>
    <n v="12.5"/>
    <n v="10"/>
    <n v="0"/>
  </r>
  <r>
    <n v="283"/>
    <n v="20240424"/>
    <n v="3.6"/>
    <n v="5.5"/>
    <n v="1344"/>
    <n v="4.5"/>
    <m/>
    <n v="86"/>
    <x v="17"/>
    <x v="114"/>
    <x v="16"/>
    <x v="3"/>
    <n v="12.5"/>
    <n v="10"/>
    <n v="0"/>
  </r>
  <r>
    <n v="283"/>
    <n v="20240425"/>
    <n v="3.6"/>
    <n v="6.6"/>
    <n v="1587"/>
    <n v="1.2"/>
    <m/>
    <n v="78"/>
    <x v="17"/>
    <x v="115"/>
    <x v="16"/>
    <x v="3"/>
    <n v="11.4"/>
    <n v="9.120000000000001"/>
    <n v="0"/>
  </r>
  <r>
    <n v="283"/>
    <n v="20240426"/>
    <n v="2"/>
    <n v="8.6"/>
    <n v="1826"/>
    <n v="4.7"/>
    <m/>
    <n v="81"/>
    <x v="17"/>
    <x v="116"/>
    <x v="16"/>
    <x v="3"/>
    <n v="9.4"/>
    <n v="7.5200000000000005"/>
    <n v="0"/>
  </r>
  <r>
    <n v="283"/>
    <n v="20240427"/>
    <n v="2.9"/>
    <n v="12.4"/>
    <n v="1412"/>
    <n v="0.1"/>
    <m/>
    <n v="78"/>
    <x v="17"/>
    <x v="117"/>
    <x v="16"/>
    <x v="3"/>
    <n v="5.6"/>
    <n v="4.4799999999999995"/>
    <n v="0"/>
  </r>
  <r>
    <n v="283"/>
    <n v="20240428"/>
    <n v="4.2"/>
    <n v="13.6"/>
    <n v="1838"/>
    <n v="0"/>
    <m/>
    <n v="67"/>
    <x v="17"/>
    <x v="118"/>
    <x v="16"/>
    <x v="3"/>
    <n v="4.4000000000000004"/>
    <n v="3.5200000000000005"/>
    <n v="0"/>
  </r>
  <r>
    <n v="283"/>
    <n v="20240429"/>
    <n v="2.2000000000000002"/>
    <n v="13.7"/>
    <n v="2039"/>
    <n v="0"/>
    <m/>
    <n v="72"/>
    <x v="17"/>
    <x v="119"/>
    <x v="17"/>
    <x v="3"/>
    <n v="4.3000000000000007"/>
    <n v="3.4400000000000008"/>
    <n v="0"/>
  </r>
  <r>
    <n v="283"/>
    <n v="20240430"/>
    <n v="1.6"/>
    <n v="17.7"/>
    <n v="1991"/>
    <n v="-0.1"/>
    <m/>
    <n v="71"/>
    <x v="17"/>
    <x v="120"/>
    <x v="17"/>
    <x v="3"/>
    <n v="0.30000000000000071"/>
    <n v="0.24000000000000057"/>
    <n v="0"/>
  </r>
  <r>
    <n v="283"/>
    <n v="20240501"/>
    <n v="2.8"/>
    <n v="19.899999999999999"/>
    <n v="2334"/>
    <n v="0"/>
    <m/>
    <n v="70"/>
    <x v="17"/>
    <x v="121"/>
    <x v="17"/>
    <x v="4"/>
    <n v="0"/>
    <n v="0"/>
    <n v="1.8999999999999986"/>
  </r>
  <r>
    <n v="283"/>
    <n v="20240502"/>
    <n v="3.3"/>
    <n v="19.399999999999999"/>
    <n v="2394"/>
    <n v="2.2000000000000002"/>
    <m/>
    <n v="70"/>
    <x v="17"/>
    <x v="122"/>
    <x v="17"/>
    <x v="4"/>
    <n v="0"/>
    <n v="0"/>
    <n v="1.3999999999999986"/>
  </r>
  <r>
    <n v="283"/>
    <n v="20240503"/>
    <n v="3.2"/>
    <n v="11.8"/>
    <n v="474"/>
    <n v="15"/>
    <m/>
    <n v="91"/>
    <x v="17"/>
    <x v="123"/>
    <x v="17"/>
    <x v="4"/>
    <n v="6.1999999999999993"/>
    <n v="4.96"/>
    <n v="0"/>
  </r>
  <r>
    <n v="283"/>
    <n v="20240504"/>
    <n v="2.2999999999999998"/>
    <n v="12.2"/>
    <n v="1610"/>
    <n v="12.8"/>
    <m/>
    <n v="81"/>
    <x v="17"/>
    <x v="124"/>
    <x v="17"/>
    <x v="4"/>
    <n v="5.8000000000000007"/>
    <n v="4.6400000000000006"/>
    <n v="0"/>
  </r>
  <r>
    <n v="283"/>
    <n v="20240505"/>
    <n v="2.2000000000000002"/>
    <n v="11.7"/>
    <n v="1231"/>
    <n v="0"/>
    <m/>
    <n v="87"/>
    <x v="17"/>
    <x v="125"/>
    <x v="17"/>
    <x v="4"/>
    <n v="6.3000000000000007"/>
    <n v="5.0400000000000009"/>
    <n v="0"/>
  </r>
  <r>
    <n v="283"/>
    <n v="20240506"/>
    <n v="2.2000000000000002"/>
    <n v="13.5"/>
    <n v="1675"/>
    <n v="0"/>
    <m/>
    <n v="78"/>
    <x v="17"/>
    <x v="126"/>
    <x v="18"/>
    <x v="4"/>
    <n v="4.5"/>
    <n v="3.6"/>
    <n v="0"/>
  </r>
  <r>
    <n v="283"/>
    <n v="20240507"/>
    <n v="2.9"/>
    <n v="14.2"/>
    <n v="1958"/>
    <n v="0"/>
    <m/>
    <n v="77"/>
    <x v="17"/>
    <x v="127"/>
    <x v="18"/>
    <x v="4"/>
    <n v="3.8000000000000007"/>
    <n v="3.0400000000000009"/>
    <n v="0"/>
  </r>
  <r>
    <n v="283"/>
    <n v="20240508"/>
    <n v="2.2999999999999998"/>
    <n v="13.3"/>
    <n v="1499"/>
    <n v="0"/>
    <m/>
    <n v="80"/>
    <x v="17"/>
    <x v="128"/>
    <x v="18"/>
    <x v="4"/>
    <n v="4.6999999999999993"/>
    <n v="3.76"/>
    <n v="0"/>
  </r>
  <r>
    <n v="283"/>
    <n v="20240509"/>
    <n v="1.4"/>
    <n v="13.6"/>
    <n v="2244"/>
    <n v="0"/>
    <m/>
    <n v="79"/>
    <x v="17"/>
    <x v="129"/>
    <x v="18"/>
    <x v="4"/>
    <n v="4.4000000000000004"/>
    <n v="3.5200000000000005"/>
    <n v="0"/>
  </r>
  <r>
    <n v="283"/>
    <n v="20240510"/>
    <n v="1.7"/>
    <n v="15.4"/>
    <n v="2553"/>
    <n v="0"/>
    <m/>
    <n v="73"/>
    <x v="17"/>
    <x v="130"/>
    <x v="18"/>
    <x v="4"/>
    <n v="2.5999999999999996"/>
    <n v="2.0799999999999996"/>
    <n v="0"/>
  </r>
  <r>
    <n v="283"/>
    <n v="20240511"/>
    <n v="3.1"/>
    <n v="16"/>
    <n v="2543"/>
    <n v="0"/>
    <m/>
    <n v="70"/>
    <x v="17"/>
    <x v="131"/>
    <x v="18"/>
    <x v="4"/>
    <n v="2"/>
    <n v="1.6"/>
    <n v="0"/>
  </r>
  <r>
    <n v="283"/>
    <n v="20240512"/>
    <n v="4.3"/>
    <n v="18.600000000000001"/>
    <n v="2633"/>
    <n v="0"/>
    <m/>
    <n v="63"/>
    <x v="17"/>
    <x v="132"/>
    <x v="18"/>
    <x v="4"/>
    <n v="0"/>
    <n v="0"/>
    <n v="0.60000000000000142"/>
  </r>
  <r>
    <n v="283"/>
    <n v="20240513"/>
    <n v="2.8"/>
    <n v="19.5"/>
    <n v="2562"/>
    <n v="5.7"/>
    <m/>
    <n v="68"/>
    <x v="17"/>
    <x v="133"/>
    <x v="19"/>
    <x v="4"/>
    <n v="0"/>
    <n v="0"/>
    <n v="1.5"/>
  </r>
  <r>
    <n v="283"/>
    <n v="20240514"/>
    <n v="4.5"/>
    <n v="20.9"/>
    <n v="2630"/>
    <n v="0"/>
    <m/>
    <n v="57"/>
    <x v="17"/>
    <x v="134"/>
    <x v="19"/>
    <x v="4"/>
    <n v="0"/>
    <n v="0"/>
    <n v="2.8999999999999986"/>
  </r>
  <r>
    <n v="283"/>
    <n v="20240515"/>
    <n v="3.1"/>
    <n v="18.5"/>
    <n v="2188"/>
    <n v="0.1"/>
    <m/>
    <n v="67"/>
    <x v="17"/>
    <x v="135"/>
    <x v="19"/>
    <x v="4"/>
    <n v="0"/>
    <n v="0"/>
    <n v="0.5"/>
  </r>
  <r>
    <n v="283"/>
    <n v="20240516"/>
    <n v="2.2999999999999998"/>
    <n v="16.2"/>
    <n v="1483"/>
    <n v="8.9"/>
    <m/>
    <n v="86"/>
    <x v="17"/>
    <x v="136"/>
    <x v="19"/>
    <x v="4"/>
    <n v="1.8000000000000007"/>
    <n v="1.4400000000000006"/>
    <n v="0"/>
  </r>
  <r>
    <n v="283"/>
    <n v="20240517"/>
    <n v="1.9"/>
    <n v="16.899999999999999"/>
    <n v="1262"/>
    <n v="1.7"/>
    <m/>
    <n v="85"/>
    <x v="17"/>
    <x v="137"/>
    <x v="19"/>
    <x v="4"/>
    <n v="1.1000000000000014"/>
    <n v="0.88000000000000123"/>
    <n v="0"/>
  </r>
  <r>
    <n v="283"/>
    <n v="20240518"/>
    <n v="2"/>
    <n v="17.3"/>
    <n v="2069"/>
    <n v="0.8"/>
    <m/>
    <n v="70"/>
    <x v="17"/>
    <x v="138"/>
    <x v="19"/>
    <x v="4"/>
    <n v="0.69999999999999929"/>
    <n v="0.5599999999999995"/>
    <n v="0"/>
  </r>
  <r>
    <n v="283"/>
    <n v="20240519"/>
    <n v="1.6"/>
    <n v="15.9"/>
    <n v="1621"/>
    <n v="2.7"/>
    <m/>
    <n v="83"/>
    <x v="17"/>
    <x v="139"/>
    <x v="19"/>
    <x v="4"/>
    <n v="2.0999999999999996"/>
    <n v="1.6799999999999997"/>
    <n v="0"/>
  </r>
  <r>
    <n v="283"/>
    <n v="20240520"/>
    <n v="1.3"/>
    <n v="16"/>
    <n v="1851"/>
    <n v="3"/>
    <m/>
    <n v="83"/>
    <x v="17"/>
    <x v="140"/>
    <x v="20"/>
    <x v="4"/>
    <n v="2"/>
    <n v="1.6"/>
    <n v="0"/>
  </r>
  <r>
    <n v="283"/>
    <n v="20240521"/>
    <n v="3.1"/>
    <n v="17.899999999999999"/>
    <n v="1899"/>
    <n v="12.5"/>
    <m/>
    <n v="80"/>
    <x v="17"/>
    <x v="141"/>
    <x v="20"/>
    <x v="4"/>
    <n v="0.10000000000000142"/>
    <n v="8.000000000000114E-2"/>
    <n v="0"/>
  </r>
  <r>
    <n v="283"/>
    <n v="20240522"/>
    <n v="2.8"/>
    <n v="15.5"/>
    <n v="1129"/>
    <n v="2.2999999999999998"/>
    <m/>
    <n v="83"/>
    <x v="17"/>
    <x v="142"/>
    <x v="20"/>
    <x v="4"/>
    <n v="2.5"/>
    <n v="2"/>
    <n v="0"/>
  </r>
  <r>
    <n v="283"/>
    <n v="20240523"/>
    <n v="2.2999999999999998"/>
    <n v="15.2"/>
    <n v="1808"/>
    <n v="0"/>
    <m/>
    <n v="79"/>
    <x v="17"/>
    <x v="143"/>
    <x v="20"/>
    <x v="4"/>
    <n v="2.8000000000000007"/>
    <n v="2.2400000000000007"/>
    <n v="0"/>
  </r>
  <r>
    <n v="283"/>
    <n v="20240524"/>
    <n v="1.8"/>
    <n v="14.2"/>
    <n v="745"/>
    <n v="12.1"/>
    <m/>
    <n v="92"/>
    <x v="17"/>
    <x v="144"/>
    <x v="20"/>
    <x v="4"/>
    <n v="3.8000000000000007"/>
    <n v="3.0400000000000009"/>
    <n v="0"/>
  </r>
  <r>
    <n v="283"/>
    <n v="20240525"/>
    <n v="2.1"/>
    <n v="14.9"/>
    <n v="1469"/>
    <n v="0.2"/>
    <m/>
    <n v="89"/>
    <x v="17"/>
    <x v="145"/>
    <x v="20"/>
    <x v="4"/>
    <n v="3.0999999999999996"/>
    <n v="2.48"/>
    <n v="0"/>
  </r>
  <r>
    <n v="283"/>
    <n v="20240526"/>
    <n v="2.7"/>
    <n v="16.3"/>
    <n v="1979"/>
    <n v="6.8"/>
    <m/>
    <n v="81"/>
    <x v="17"/>
    <x v="146"/>
    <x v="20"/>
    <x v="4"/>
    <n v="1.6999999999999993"/>
    <n v="1.3599999999999994"/>
    <n v="0"/>
  </r>
  <r>
    <n v="283"/>
    <n v="20240527"/>
    <n v="2.1"/>
    <n v="15.2"/>
    <n v="2066"/>
    <n v="13.2"/>
    <m/>
    <n v="81"/>
    <x v="17"/>
    <x v="147"/>
    <x v="21"/>
    <x v="4"/>
    <n v="2.8000000000000007"/>
    <n v="2.2400000000000007"/>
    <n v="0"/>
  </r>
  <r>
    <n v="283"/>
    <n v="20240528"/>
    <n v="2.8"/>
    <n v="14.3"/>
    <n v="2031"/>
    <n v="8.5"/>
    <m/>
    <n v="83"/>
    <x v="17"/>
    <x v="148"/>
    <x v="21"/>
    <x v="4"/>
    <n v="3.6999999999999993"/>
    <n v="2.9599999999999995"/>
    <n v="0"/>
  </r>
  <r>
    <n v="283"/>
    <n v="20240529"/>
    <n v="3.1"/>
    <n v="14.9"/>
    <n v="1341"/>
    <n v="26.4"/>
    <m/>
    <n v="87"/>
    <x v="17"/>
    <x v="149"/>
    <x v="21"/>
    <x v="4"/>
    <n v="3.0999999999999996"/>
    <n v="2.48"/>
    <n v="0"/>
  </r>
  <r>
    <n v="283"/>
    <n v="20240530"/>
    <n v="2.1"/>
    <n v="14.5"/>
    <n v="1960"/>
    <n v="0.8"/>
    <m/>
    <n v="81"/>
    <x v="17"/>
    <x v="150"/>
    <x v="21"/>
    <x v="4"/>
    <n v="3.5"/>
    <n v="2.8000000000000003"/>
    <n v="0"/>
  </r>
  <r>
    <n v="283"/>
    <n v="20240531"/>
    <n v="2.2999999999999998"/>
    <n v="15"/>
    <n v="1831"/>
    <n v="-0.1"/>
    <m/>
    <n v="84"/>
    <x v="17"/>
    <x v="151"/>
    <x v="21"/>
    <x v="4"/>
    <n v="3"/>
    <n v="2.4000000000000004"/>
    <n v="0"/>
  </r>
  <r>
    <n v="283"/>
    <n v="20240601"/>
    <n v="3.8"/>
    <n v="16.7"/>
    <n v="1271"/>
    <n v="1.7"/>
    <m/>
    <n v="90"/>
    <x v="17"/>
    <x v="152"/>
    <x v="21"/>
    <x v="5"/>
    <n v="1.3000000000000007"/>
    <n v="1.0400000000000007"/>
    <n v="0"/>
  </r>
  <r>
    <n v="283"/>
    <n v="20240602"/>
    <n v="4.4000000000000004"/>
    <n v="14.3"/>
    <n v="1555"/>
    <n v="0"/>
    <m/>
    <n v="77"/>
    <x v="17"/>
    <x v="153"/>
    <x v="21"/>
    <x v="5"/>
    <n v="3.6999999999999993"/>
    <n v="2.9599999999999995"/>
    <n v="0"/>
  </r>
  <r>
    <n v="283"/>
    <n v="20240603"/>
    <n v="1.9"/>
    <n v="13.7"/>
    <n v="1142"/>
    <n v="0"/>
    <m/>
    <n v="79"/>
    <x v="17"/>
    <x v="154"/>
    <x v="22"/>
    <x v="5"/>
    <n v="4.3000000000000007"/>
    <n v="3.4400000000000008"/>
    <n v="0"/>
  </r>
  <r>
    <n v="283"/>
    <n v="20240604"/>
    <n v="2.5"/>
    <n v="16.7"/>
    <n v="1492"/>
    <n v="0"/>
    <m/>
    <n v="77"/>
    <x v="17"/>
    <x v="155"/>
    <x v="22"/>
    <x v="5"/>
    <n v="1.3000000000000007"/>
    <n v="1.0400000000000007"/>
    <n v="0"/>
  </r>
  <r>
    <n v="283"/>
    <n v="20240605"/>
    <n v="3.7"/>
    <n v="13.4"/>
    <n v="2654"/>
    <n v="0.8"/>
    <m/>
    <n v="66"/>
    <x v="17"/>
    <x v="156"/>
    <x v="22"/>
    <x v="5"/>
    <n v="4.5999999999999996"/>
    <n v="3.6799999999999997"/>
    <n v="0"/>
  </r>
  <r>
    <n v="283"/>
    <n v="20240606"/>
    <n v="1.8"/>
    <n v="12.6"/>
    <n v="2020"/>
    <n v="0"/>
    <m/>
    <n v="67"/>
    <x v="17"/>
    <x v="157"/>
    <x v="22"/>
    <x v="5"/>
    <n v="5.4"/>
    <n v="4.32"/>
    <n v="0"/>
  </r>
  <r>
    <n v="283"/>
    <n v="20240607"/>
    <n v="2.2000000000000002"/>
    <n v="14.5"/>
    <n v="2568"/>
    <n v="0"/>
    <m/>
    <n v="68"/>
    <x v="17"/>
    <x v="158"/>
    <x v="22"/>
    <x v="5"/>
    <n v="3.5"/>
    <n v="2.8000000000000003"/>
    <n v="0"/>
  </r>
  <r>
    <n v="283"/>
    <n v="20240608"/>
    <n v="3.2"/>
    <n v="14.5"/>
    <n v="2067"/>
    <n v="0.1"/>
    <m/>
    <n v="72"/>
    <x v="17"/>
    <x v="159"/>
    <x v="22"/>
    <x v="5"/>
    <n v="3.5"/>
    <n v="2.8000000000000003"/>
    <n v="0"/>
  </r>
  <r>
    <n v="283"/>
    <n v="20240609"/>
    <n v="3"/>
    <n v="13.3"/>
    <n v="2393"/>
    <n v="0"/>
    <m/>
    <n v="69"/>
    <x v="17"/>
    <x v="160"/>
    <x v="22"/>
    <x v="5"/>
    <n v="4.6999999999999993"/>
    <n v="3.76"/>
    <n v="0"/>
  </r>
  <r>
    <n v="283"/>
    <n v="20240610"/>
    <n v="3.8"/>
    <n v="11.4"/>
    <n v="779"/>
    <n v="8.4"/>
    <m/>
    <n v="87"/>
    <x v="17"/>
    <x v="161"/>
    <x v="23"/>
    <x v="5"/>
    <n v="6.6"/>
    <n v="5.28"/>
    <n v="0"/>
  </r>
  <r>
    <n v="283"/>
    <n v="20240611"/>
    <n v="3.6"/>
    <n v="12"/>
    <n v="2089"/>
    <n v="0.2"/>
    <m/>
    <n v="75"/>
    <x v="17"/>
    <x v="162"/>
    <x v="23"/>
    <x v="5"/>
    <n v="6"/>
    <n v="4.8000000000000007"/>
    <n v="0"/>
  </r>
  <r>
    <n v="283"/>
    <n v="20240612"/>
    <n v="2.8"/>
    <n v="11.4"/>
    <n v="1723"/>
    <n v="0.9"/>
    <m/>
    <n v="78"/>
    <x v="17"/>
    <x v="163"/>
    <x v="23"/>
    <x v="5"/>
    <n v="6.6"/>
    <n v="5.28"/>
    <n v="0"/>
  </r>
  <r>
    <n v="283"/>
    <n v="20240613"/>
    <n v="2.5"/>
    <n v="14.5"/>
    <n v="2098"/>
    <n v="0"/>
    <m/>
    <n v="65"/>
    <x v="17"/>
    <x v="164"/>
    <x v="23"/>
    <x v="5"/>
    <n v="3.5"/>
    <n v="2.8000000000000003"/>
    <n v="0"/>
  </r>
  <r>
    <n v="283"/>
    <n v="20240614"/>
    <n v="3.5"/>
    <n v="15.8"/>
    <n v="1098"/>
    <n v="1.7"/>
    <m/>
    <n v="76"/>
    <x v="17"/>
    <x v="165"/>
    <x v="23"/>
    <x v="5"/>
    <n v="2.1999999999999993"/>
    <n v="1.7599999999999996"/>
    <n v="0"/>
  </r>
  <r>
    <n v="283"/>
    <n v="20240615"/>
    <n v="4.5999999999999996"/>
    <n v="15.5"/>
    <n v="1787"/>
    <n v="8.5"/>
    <m/>
    <n v="70"/>
    <x v="17"/>
    <x v="166"/>
    <x v="23"/>
    <x v="5"/>
    <n v="2.5"/>
    <n v="2"/>
    <n v="0"/>
  </r>
  <r>
    <n v="283"/>
    <n v="20240616"/>
    <n v="3.5"/>
    <n v="14.7"/>
    <n v="1406"/>
    <n v="8"/>
    <m/>
    <n v="85"/>
    <x v="17"/>
    <x v="167"/>
    <x v="23"/>
    <x v="5"/>
    <n v="3.3000000000000007"/>
    <n v="2.6400000000000006"/>
    <n v="0"/>
  </r>
  <r>
    <n v="283"/>
    <n v="20240617"/>
    <n v="2.2999999999999998"/>
    <n v="16.5"/>
    <n v="1858"/>
    <n v="1.5"/>
    <m/>
    <n v="79"/>
    <x v="17"/>
    <x v="168"/>
    <x v="24"/>
    <x v="5"/>
    <n v="1.5"/>
    <n v="1.2000000000000002"/>
    <n v="0"/>
  </r>
  <r>
    <n v="283"/>
    <n v="20240618"/>
    <n v="1.8"/>
    <n v="15"/>
    <n v="560"/>
    <n v="15.2"/>
    <m/>
    <n v="94"/>
    <x v="17"/>
    <x v="169"/>
    <x v="24"/>
    <x v="5"/>
    <n v="3"/>
    <n v="2.4000000000000004"/>
    <n v="0"/>
  </r>
  <r>
    <n v="283"/>
    <n v="20240619"/>
    <n v="3.1"/>
    <n v="16.2"/>
    <n v="2386"/>
    <n v="0"/>
    <m/>
    <n v="77"/>
    <x v="17"/>
    <x v="170"/>
    <x v="24"/>
    <x v="5"/>
    <n v="1.8000000000000007"/>
    <n v="1.4400000000000006"/>
    <n v="0"/>
  </r>
  <r>
    <n v="283"/>
    <n v="20240620"/>
    <n v="2.2999999999999998"/>
    <n v="16.600000000000001"/>
    <n v="1791"/>
    <n v="0.4"/>
    <m/>
    <n v="77"/>
    <x v="17"/>
    <x v="171"/>
    <x v="24"/>
    <x v="5"/>
    <n v="1.3999999999999986"/>
    <n v="1.119999999999999"/>
    <n v="0"/>
  </r>
  <r>
    <n v="283"/>
    <n v="20240621"/>
    <n v="2.2000000000000002"/>
    <n v="16.2"/>
    <n v="647"/>
    <n v="5.8"/>
    <m/>
    <n v="92"/>
    <x v="17"/>
    <x v="172"/>
    <x v="24"/>
    <x v="5"/>
    <n v="1.8000000000000007"/>
    <n v="1.4400000000000006"/>
    <n v="0"/>
  </r>
  <r>
    <n v="283"/>
    <n v="20240622"/>
    <n v="2.7"/>
    <n v="16.8"/>
    <n v="2278"/>
    <n v="0"/>
    <m/>
    <n v="77"/>
    <x v="17"/>
    <x v="173"/>
    <x v="24"/>
    <x v="5"/>
    <n v="1.1999999999999993"/>
    <n v="0.95999999999999952"/>
    <n v="0"/>
  </r>
  <r>
    <n v="283"/>
    <n v="20240623"/>
    <n v="1.8"/>
    <n v="18.5"/>
    <n v="2785"/>
    <n v="0"/>
    <m/>
    <n v="73"/>
    <x v="17"/>
    <x v="174"/>
    <x v="24"/>
    <x v="5"/>
    <n v="0"/>
    <n v="0"/>
    <n v="0.5"/>
  </r>
  <r>
    <n v="283"/>
    <n v="20240624"/>
    <n v="1.5"/>
    <n v="19.8"/>
    <n v="2826"/>
    <n v="0"/>
    <m/>
    <n v="70"/>
    <x v="17"/>
    <x v="175"/>
    <x v="25"/>
    <x v="5"/>
    <n v="0"/>
    <n v="0"/>
    <n v="1.8000000000000007"/>
  </r>
  <r>
    <n v="283"/>
    <n v="20240625"/>
    <n v="2.5"/>
    <n v="22.2"/>
    <n v="2956"/>
    <n v="0"/>
    <m/>
    <n v="65"/>
    <x v="17"/>
    <x v="176"/>
    <x v="25"/>
    <x v="5"/>
    <n v="0"/>
    <n v="0"/>
    <n v="4.1999999999999993"/>
  </r>
  <r>
    <n v="283"/>
    <n v="20240626"/>
    <n v="2"/>
    <n v="23.5"/>
    <n v="2785"/>
    <n v="0"/>
    <m/>
    <n v="65"/>
    <x v="17"/>
    <x v="177"/>
    <x v="25"/>
    <x v="5"/>
    <n v="0"/>
    <n v="0"/>
    <n v="5.5"/>
  </r>
  <r>
    <n v="283"/>
    <n v="20240627"/>
    <n v="2.1"/>
    <n v="24"/>
    <n v="2705"/>
    <n v="0.2"/>
    <m/>
    <n v="67"/>
    <x v="17"/>
    <x v="178"/>
    <x v="25"/>
    <x v="5"/>
    <n v="0"/>
    <n v="0"/>
    <n v="6"/>
  </r>
  <r>
    <n v="283"/>
    <n v="20240628"/>
    <n v="3.4"/>
    <n v="17.899999999999999"/>
    <n v="2474"/>
    <n v="0"/>
    <m/>
    <n v="67"/>
    <x v="17"/>
    <x v="179"/>
    <x v="25"/>
    <x v="5"/>
    <n v="0.10000000000000142"/>
    <n v="8.000000000000114E-2"/>
    <n v="0"/>
  </r>
  <r>
    <n v="283"/>
    <n v="20240629"/>
    <n v="1.8"/>
    <n v="19.2"/>
    <n v="2645"/>
    <n v="7.3"/>
    <m/>
    <n v="72"/>
    <x v="17"/>
    <x v="180"/>
    <x v="25"/>
    <x v="5"/>
    <n v="0"/>
    <n v="0"/>
    <n v="1.1999999999999993"/>
  </r>
  <r>
    <n v="283"/>
    <n v="20240630"/>
    <n v="2.6"/>
    <n v="17.7"/>
    <n v="1354"/>
    <n v="13.3"/>
    <m/>
    <n v="83"/>
    <x v="17"/>
    <x v="181"/>
    <x v="25"/>
    <x v="5"/>
    <n v="0.30000000000000071"/>
    <n v="0.24000000000000057"/>
    <n v="0"/>
  </r>
  <r>
    <n v="283"/>
    <n v="20240701"/>
    <n v="2.8"/>
    <n v="15.4"/>
    <n v="1558"/>
    <n v="5.6"/>
    <m/>
    <n v="81"/>
    <x v="17"/>
    <x v="182"/>
    <x v="26"/>
    <x v="6"/>
    <n v="2.5999999999999996"/>
    <n v="2.0799999999999996"/>
    <n v="0"/>
  </r>
  <r>
    <n v="283"/>
    <n v="20240702"/>
    <n v="3.3"/>
    <n v="14.7"/>
    <n v="1133"/>
    <n v="4.7"/>
    <m/>
    <n v="83"/>
    <x v="17"/>
    <x v="183"/>
    <x v="26"/>
    <x v="6"/>
    <n v="3.3000000000000007"/>
    <n v="2.6400000000000006"/>
    <n v="0"/>
  </r>
  <r>
    <n v="283"/>
    <n v="20240703"/>
    <n v="2.8"/>
    <n v="13.6"/>
    <n v="1295"/>
    <n v="3.9"/>
    <m/>
    <n v="84"/>
    <x v="17"/>
    <x v="184"/>
    <x v="26"/>
    <x v="6"/>
    <n v="4.4000000000000004"/>
    <n v="3.5200000000000005"/>
    <n v="0"/>
  </r>
  <r>
    <n v="283"/>
    <n v="20240704"/>
    <n v="4"/>
    <n v="15.6"/>
    <n v="2376"/>
    <n v="2.9"/>
    <m/>
    <n v="69"/>
    <x v="17"/>
    <x v="185"/>
    <x v="26"/>
    <x v="6"/>
    <n v="2.4000000000000004"/>
    <n v="1.9200000000000004"/>
    <n v="0"/>
  </r>
  <r>
    <n v="283"/>
    <n v="20240705"/>
    <n v="3.3"/>
    <n v="15.5"/>
    <n v="847"/>
    <n v="1.1000000000000001"/>
    <m/>
    <n v="80"/>
    <x v="17"/>
    <x v="186"/>
    <x v="26"/>
    <x v="6"/>
    <n v="2.5"/>
    <n v="2"/>
    <n v="0"/>
  </r>
  <r>
    <n v="283"/>
    <n v="20240706"/>
    <n v="5.5"/>
    <n v="17.600000000000001"/>
    <n v="2036"/>
    <n v="1.5"/>
    <m/>
    <n v="69"/>
    <x v="17"/>
    <x v="187"/>
    <x v="26"/>
    <x v="6"/>
    <n v="0.39999999999999858"/>
    <n v="0.3199999999999989"/>
    <n v="0"/>
  </r>
  <r>
    <n v="283"/>
    <n v="20240707"/>
    <n v="3"/>
    <n v="14.8"/>
    <n v="1704"/>
    <n v="0.1"/>
    <m/>
    <n v="76"/>
    <x v="17"/>
    <x v="188"/>
    <x v="26"/>
    <x v="6"/>
    <n v="3.1999999999999993"/>
    <n v="2.5599999999999996"/>
    <n v="0"/>
  </r>
  <r>
    <n v="283"/>
    <n v="20240708"/>
    <n v="1.8"/>
    <n v="17.100000000000001"/>
    <n v="1878"/>
    <n v="0"/>
    <m/>
    <n v="75"/>
    <x v="17"/>
    <x v="189"/>
    <x v="27"/>
    <x v="6"/>
    <n v="0.89999999999999858"/>
    <n v="0.71999999999999886"/>
    <n v="0"/>
  </r>
  <r>
    <n v="283"/>
    <n v="20240709"/>
    <n v="2.9"/>
    <n v="22"/>
    <n v="2438"/>
    <n v="14.7"/>
    <m/>
    <n v="69"/>
    <x v="17"/>
    <x v="190"/>
    <x v="27"/>
    <x v="6"/>
    <n v="0"/>
    <n v="0"/>
    <n v="4"/>
  </r>
  <r>
    <n v="283"/>
    <n v="20240710"/>
    <n v="2.6"/>
    <n v="20.100000000000001"/>
    <n v="2098"/>
    <n v="0.3"/>
    <m/>
    <n v="82"/>
    <x v="17"/>
    <x v="191"/>
    <x v="27"/>
    <x v="6"/>
    <n v="0"/>
    <n v="0"/>
    <n v="2.1000000000000014"/>
  </r>
  <r>
    <n v="283"/>
    <n v="20240711"/>
    <n v="2.7"/>
    <n v="17.8"/>
    <n v="2467"/>
    <n v="0"/>
    <m/>
    <n v="75"/>
    <x v="17"/>
    <x v="192"/>
    <x v="27"/>
    <x v="6"/>
    <n v="0.19999999999999929"/>
    <n v="0.15999999999999945"/>
    <n v="0"/>
  </r>
  <r>
    <n v="283"/>
    <n v="20240712"/>
    <n v="4.0999999999999996"/>
    <n v="14.1"/>
    <n v="399"/>
    <n v="40.6"/>
    <m/>
    <n v="94"/>
    <x v="17"/>
    <x v="193"/>
    <x v="27"/>
    <x v="6"/>
    <n v="3.9000000000000004"/>
    <n v="3.1200000000000006"/>
    <n v="0"/>
  </r>
  <r>
    <n v="283"/>
    <n v="20240713"/>
    <n v="3.5"/>
    <n v="14.3"/>
    <n v="1325"/>
    <n v="1.6"/>
    <m/>
    <n v="87"/>
    <x v="17"/>
    <x v="194"/>
    <x v="27"/>
    <x v="6"/>
    <n v="3.6999999999999993"/>
    <n v="2.9599999999999995"/>
    <n v="0"/>
  </r>
  <r>
    <n v="283"/>
    <n v="20240714"/>
    <n v="2.8"/>
    <n v="16.3"/>
    <n v="2319"/>
    <n v="0"/>
    <m/>
    <n v="77"/>
    <x v="17"/>
    <x v="195"/>
    <x v="27"/>
    <x v="6"/>
    <n v="1.6999999999999993"/>
    <n v="1.3599999999999994"/>
    <n v="0"/>
  </r>
  <r>
    <n v="283"/>
    <n v="20240715"/>
    <n v="2"/>
    <n v="19.899999999999999"/>
    <n v="2546"/>
    <n v="0.2"/>
    <m/>
    <n v="70"/>
    <x v="17"/>
    <x v="196"/>
    <x v="28"/>
    <x v="6"/>
    <n v="0"/>
    <n v="0"/>
    <n v="1.8999999999999986"/>
  </r>
  <r>
    <n v="283"/>
    <n v="20240716"/>
    <n v="3.7"/>
    <n v="18.600000000000001"/>
    <n v="1927"/>
    <n v="2.7"/>
    <m/>
    <n v="78"/>
    <x v="17"/>
    <x v="197"/>
    <x v="28"/>
    <x v="6"/>
    <n v="0"/>
    <n v="0"/>
    <n v="0.60000000000000142"/>
  </r>
  <r>
    <n v="283"/>
    <n v="20240717"/>
    <n v="2.2999999999999998"/>
    <n v="17.899999999999999"/>
    <n v="1817"/>
    <n v="0"/>
    <m/>
    <n v="80"/>
    <x v="17"/>
    <x v="198"/>
    <x v="28"/>
    <x v="6"/>
    <n v="0.10000000000000142"/>
    <n v="8.000000000000114E-2"/>
    <n v="0"/>
  </r>
  <r>
    <n v="283"/>
    <n v="20240718"/>
    <n v="1.1000000000000001"/>
    <n v="20.399999999999999"/>
    <n v="2356"/>
    <n v="0"/>
    <m/>
    <n v="73"/>
    <x v="17"/>
    <x v="199"/>
    <x v="28"/>
    <x v="6"/>
    <n v="0"/>
    <n v="0"/>
    <n v="2.3999999999999986"/>
  </r>
  <r>
    <n v="283"/>
    <n v="20240719"/>
    <n v="1.8"/>
    <n v="22.3"/>
    <n v="2419"/>
    <n v="0"/>
    <m/>
    <n v="69"/>
    <x v="17"/>
    <x v="200"/>
    <x v="28"/>
    <x v="6"/>
    <n v="0"/>
    <n v="0"/>
    <n v="4.3000000000000007"/>
  </r>
  <r>
    <n v="283"/>
    <n v="20240720"/>
    <n v="1.3"/>
    <n v="24.2"/>
    <n v="2624"/>
    <n v="0"/>
    <m/>
    <n v="68"/>
    <x v="17"/>
    <x v="201"/>
    <x v="28"/>
    <x v="6"/>
    <n v="0"/>
    <n v="0"/>
    <n v="6.1999999999999993"/>
  </r>
  <r>
    <n v="283"/>
    <n v="20240721"/>
    <n v="2"/>
    <n v="20.5"/>
    <n v="958"/>
    <n v="29.1"/>
    <m/>
    <n v="90"/>
    <x v="17"/>
    <x v="202"/>
    <x v="28"/>
    <x v="6"/>
    <n v="0"/>
    <n v="0"/>
    <n v="2.5"/>
  </r>
  <r>
    <n v="283"/>
    <n v="20240722"/>
    <n v="2.4"/>
    <n v="19"/>
    <n v="2146"/>
    <n v="0"/>
    <m/>
    <n v="76"/>
    <x v="17"/>
    <x v="203"/>
    <x v="29"/>
    <x v="6"/>
    <n v="0"/>
    <n v="0"/>
    <n v="1"/>
  </r>
  <r>
    <n v="283"/>
    <n v="20240723"/>
    <n v="2.9"/>
    <n v="18.5"/>
    <n v="1057"/>
    <n v="13.5"/>
    <m/>
    <n v="86"/>
    <x v="17"/>
    <x v="204"/>
    <x v="29"/>
    <x v="6"/>
    <n v="0"/>
    <n v="0"/>
    <n v="0.5"/>
  </r>
  <r>
    <n v="283"/>
    <n v="20240724"/>
    <n v="2.5"/>
    <n v="17"/>
    <n v="2227"/>
    <n v="0"/>
    <m/>
    <n v="77"/>
    <x v="17"/>
    <x v="205"/>
    <x v="29"/>
    <x v="6"/>
    <n v="1"/>
    <n v="0.8"/>
    <n v="0"/>
  </r>
  <r>
    <n v="283"/>
    <n v="20240725"/>
    <n v="2"/>
    <n v="18.600000000000001"/>
    <n v="1605"/>
    <n v="0.5"/>
    <m/>
    <n v="77"/>
    <x v="17"/>
    <x v="206"/>
    <x v="29"/>
    <x v="6"/>
    <n v="0"/>
    <n v="0"/>
    <n v="0.60000000000000142"/>
  </r>
  <r>
    <n v="283"/>
    <n v="20240726"/>
    <n v="2.6"/>
    <n v="19.600000000000001"/>
    <n v="1602"/>
    <n v="1"/>
    <m/>
    <n v="82"/>
    <x v="17"/>
    <x v="207"/>
    <x v="29"/>
    <x v="6"/>
    <n v="0"/>
    <n v="0"/>
    <n v="1.6000000000000014"/>
  </r>
  <r>
    <n v="283"/>
    <n v="20240727"/>
    <n v="1.2"/>
    <n v="18.8"/>
    <n v="1401"/>
    <n v="1.1000000000000001"/>
    <m/>
    <n v="83"/>
    <x v="17"/>
    <x v="208"/>
    <x v="29"/>
    <x v="6"/>
    <n v="0"/>
    <n v="0"/>
    <n v="0.80000000000000071"/>
  </r>
  <r>
    <n v="283"/>
    <n v="20240728"/>
    <n v="2.5"/>
    <n v="18.5"/>
    <n v="2356"/>
    <n v="0"/>
    <m/>
    <n v="75"/>
    <x v="17"/>
    <x v="209"/>
    <x v="29"/>
    <x v="6"/>
    <n v="0"/>
    <n v="0"/>
    <n v="0.5"/>
  </r>
  <r>
    <n v="283"/>
    <n v="20240729"/>
    <n v="1.9"/>
    <n v="19.3"/>
    <n v="2723"/>
    <n v="0"/>
    <m/>
    <n v="71"/>
    <x v="17"/>
    <x v="210"/>
    <x v="30"/>
    <x v="6"/>
    <n v="0"/>
    <n v="0"/>
    <n v="1.3000000000000007"/>
  </r>
  <r>
    <n v="283"/>
    <n v="20240730"/>
    <n v="1.2"/>
    <n v="23"/>
    <n v="2533"/>
    <n v="0"/>
    <m/>
    <n v="67"/>
    <x v="17"/>
    <x v="211"/>
    <x v="30"/>
    <x v="6"/>
    <n v="0"/>
    <n v="0"/>
    <n v="5"/>
  </r>
  <r>
    <n v="283"/>
    <n v="20240731"/>
    <n v="1.9"/>
    <n v="21.2"/>
    <n v="1843"/>
    <n v="0"/>
    <m/>
    <n v="74"/>
    <x v="17"/>
    <x v="212"/>
    <x v="30"/>
    <x v="6"/>
    <n v="0"/>
    <n v="0"/>
    <n v="3.1999999999999993"/>
  </r>
  <r>
    <n v="283"/>
    <n v="20240801"/>
    <n v="2.2999999999999998"/>
    <n v="18.399999999999999"/>
    <n v="915"/>
    <n v="15.2"/>
    <m/>
    <n v="89"/>
    <x v="17"/>
    <x v="213"/>
    <x v="30"/>
    <x v="7"/>
    <n v="0"/>
    <n v="0"/>
    <n v="0.39999999999999858"/>
  </r>
  <r>
    <n v="283"/>
    <n v="20240802"/>
    <n v="0.8"/>
    <n v="18.5"/>
    <n v="2406"/>
    <n v="0"/>
    <m/>
    <n v="81"/>
    <x v="17"/>
    <x v="214"/>
    <x v="30"/>
    <x v="7"/>
    <n v="0"/>
    <n v="0"/>
    <n v="0.5"/>
  </r>
  <r>
    <n v="283"/>
    <n v="20240803"/>
    <n v="1.9"/>
    <n v="19.399999999999999"/>
    <n v="1397"/>
    <n v="0.4"/>
    <m/>
    <n v="86"/>
    <x v="17"/>
    <x v="215"/>
    <x v="30"/>
    <x v="7"/>
    <n v="0"/>
    <n v="0"/>
    <n v="1.3999999999999986"/>
  </r>
  <r>
    <n v="283"/>
    <n v="20240804"/>
    <n v="2.2000000000000002"/>
    <n v="17.7"/>
    <n v="1536"/>
    <n v="0.2"/>
    <m/>
    <n v="80"/>
    <x v="17"/>
    <x v="216"/>
    <x v="30"/>
    <x v="7"/>
    <n v="0.30000000000000071"/>
    <n v="0.24000000000000057"/>
    <n v="0"/>
  </r>
  <r>
    <n v="283"/>
    <n v="20240805"/>
    <n v="1.5"/>
    <n v="19.3"/>
    <n v="2183"/>
    <n v="0"/>
    <m/>
    <n v="76"/>
    <x v="17"/>
    <x v="217"/>
    <x v="31"/>
    <x v="7"/>
    <n v="0"/>
    <n v="0"/>
    <n v="1.3000000000000007"/>
  </r>
  <r>
    <n v="283"/>
    <n v="20240806"/>
    <n v="1.4"/>
    <n v="21.4"/>
    <n v="2442"/>
    <n v="0"/>
    <m/>
    <n v="75"/>
    <x v="17"/>
    <x v="218"/>
    <x v="31"/>
    <x v="7"/>
    <n v="0"/>
    <n v="0"/>
    <n v="3.3999999999999986"/>
  </r>
  <r>
    <n v="283"/>
    <n v="20240807"/>
    <n v="1.5"/>
    <n v="18.600000000000001"/>
    <n v="997"/>
    <n v="1.1000000000000001"/>
    <m/>
    <n v="86"/>
    <x v="17"/>
    <x v="219"/>
    <x v="31"/>
    <x v="7"/>
    <n v="0"/>
    <n v="0"/>
    <n v="0.60000000000000142"/>
  </r>
  <r>
    <n v="283"/>
    <n v="20240808"/>
    <n v="2.4"/>
    <n v="19.5"/>
    <n v="2143"/>
    <n v="0"/>
    <m/>
    <n v="71"/>
    <x v="17"/>
    <x v="220"/>
    <x v="31"/>
    <x v="7"/>
    <n v="0"/>
    <n v="0"/>
    <n v="1.5"/>
  </r>
  <r>
    <n v="283"/>
    <n v="20240809"/>
    <n v="3.4"/>
    <n v="19.7"/>
    <n v="1184"/>
    <n v="0.4"/>
    <m/>
    <n v="80"/>
    <x v="17"/>
    <x v="221"/>
    <x v="31"/>
    <x v="7"/>
    <n v="0"/>
    <n v="0"/>
    <n v="1.6999999999999993"/>
  </r>
  <r>
    <n v="283"/>
    <n v="20240810"/>
    <n v="2.2999999999999998"/>
    <n v="19.3"/>
    <n v="2036"/>
    <n v="0"/>
    <m/>
    <n v="76"/>
    <x v="17"/>
    <x v="222"/>
    <x v="31"/>
    <x v="7"/>
    <n v="0"/>
    <n v="0"/>
    <n v="1.3000000000000007"/>
  </r>
  <r>
    <n v="283"/>
    <n v="20240811"/>
    <n v="1.3"/>
    <n v="21.3"/>
    <n v="2492"/>
    <n v="0"/>
    <m/>
    <n v="71"/>
    <x v="17"/>
    <x v="223"/>
    <x v="31"/>
    <x v="7"/>
    <n v="0"/>
    <n v="0"/>
    <n v="3.3000000000000007"/>
  </r>
  <r>
    <n v="283"/>
    <n v="20240812"/>
    <n v="3"/>
    <n v="23.1"/>
    <n v="2427"/>
    <n v="0"/>
    <m/>
    <n v="72"/>
    <x v="17"/>
    <x v="224"/>
    <x v="32"/>
    <x v="7"/>
    <n v="0"/>
    <n v="0"/>
    <n v="5.1000000000000014"/>
  </r>
  <r>
    <n v="283"/>
    <n v="20240813"/>
    <n v="2.2999999999999998"/>
    <n v="25.8"/>
    <n v="2161"/>
    <n v="0"/>
    <m/>
    <n v="74"/>
    <x v="17"/>
    <x v="225"/>
    <x v="32"/>
    <x v="7"/>
    <n v="0"/>
    <n v="0"/>
    <n v="7.8000000000000007"/>
  </r>
  <r>
    <n v="283"/>
    <n v="20240814"/>
    <n v="1.5"/>
    <n v="20.9"/>
    <n v="906"/>
    <n v="2.4"/>
    <m/>
    <n v="90"/>
    <x v="17"/>
    <x v="226"/>
    <x v="32"/>
    <x v="7"/>
    <n v="0"/>
    <n v="0"/>
    <n v="2.8999999999999986"/>
  </r>
  <r>
    <n v="283"/>
    <n v="20240815"/>
    <n v="2.5"/>
    <n v="21.5"/>
    <n v="1913"/>
    <n v="0"/>
    <m/>
    <n v="78"/>
    <x v="17"/>
    <x v="227"/>
    <x v="32"/>
    <x v="7"/>
    <n v="0"/>
    <n v="0"/>
    <n v="3.5"/>
  </r>
  <r>
    <n v="283"/>
    <n v="20240816"/>
    <n v="2.6"/>
    <n v="19.8"/>
    <n v="782"/>
    <n v="4.9000000000000004"/>
    <m/>
    <n v="86"/>
    <x v="17"/>
    <x v="228"/>
    <x v="32"/>
    <x v="7"/>
    <n v="0"/>
    <n v="0"/>
    <n v="1.8000000000000007"/>
  </r>
  <r>
    <n v="283"/>
    <n v="20240817"/>
    <n v="1.7"/>
    <n v="19.3"/>
    <n v="1687"/>
    <n v="12"/>
    <m/>
    <n v="84"/>
    <x v="17"/>
    <x v="229"/>
    <x v="32"/>
    <x v="7"/>
    <n v="0"/>
    <n v="0"/>
    <n v="1.3000000000000007"/>
  </r>
  <r>
    <n v="283"/>
    <n v="20240818"/>
    <n v="1.9"/>
    <n v="18.600000000000001"/>
    <n v="1814"/>
    <n v="0.5"/>
    <m/>
    <n v="79"/>
    <x v="17"/>
    <x v="230"/>
    <x v="32"/>
    <x v="7"/>
    <n v="0"/>
    <n v="0"/>
    <n v="0.60000000000000142"/>
  </r>
  <r>
    <n v="283"/>
    <n v="20240819"/>
    <n v="1.4"/>
    <n v="16.899999999999999"/>
    <n v="2077"/>
    <n v="0"/>
    <m/>
    <n v="76"/>
    <x v="17"/>
    <x v="231"/>
    <x v="33"/>
    <x v="7"/>
    <n v="1.1000000000000014"/>
    <n v="0.88000000000000123"/>
    <n v="0"/>
  </r>
  <r>
    <n v="283"/>
    <n v="20240820"/>
    <n v="2.8"/>
    <n v="19.2"/>
    <n v="1811"/>
    <n v="19.3"/>
    <m/>
    <n v="78"/>
    <x v="17"/>
    <x v="232"/>
    <x v="33"/>
    <x v="7"/>
    <n v="0"/>
    <n v="0"/>
    <n v="1.1999999999999993"/>
  </r>
  <r>
    <n v="283"/>
    <n v="20240821"/>
    <n v="3.5"/>
    <n v="15.9"/>
    <n v="1952"/>
    <n v="0"/>
    <m/>
    <n v="74"/>
    <x v="17"/>
    <x v="233"/>
    <x v="33"/>
    <x v="7"/>
    <n v="2.0999999999999996"/>
    <n v="1.6799999999999997"/>
    <n v="0"/>
  </r>
  <r>
    <n v="283"/>
    <n v="20240822"/>
    <n v="3.8"/>
    <n v="18.5"/>
    <n v="1895"/>
    <n v="0"/>
    <m/>
    <n v="66"/>
    <x v="17"/>
    <x v="234"/>
    <x v="33"/>
    <x v="7"/>
    <n v="0"/>
    <n v="0"/>
    <n v="0.5"/>
  </r>
  <r>
    <n v="283"/>
    <n v="20240823"/>
    <n v="4.0999999999999996"/>
    <n v="19.8"/>
    <n v="1139"/>
    <n v="0"/>
    <m/>
    <n v="75"/>
    <x v="17"/>
    <x v="235"/>
    <x v="33"/>
    <x v="7"/>
    <n v="0"/>
    <n v="0"/>
    <n v="1.8000000000000007"/>
  </r>
  <r>
    <n v="283"/>
    <n v="20240824"/>
    <n v="4"/>
    <n v="20.5"/>
    <n v="1658"/>
    <n v="5.5"/>
    <m/>
    <n v="80"/>
    <x v="17"/>
    <x v="236"/>
    <x v="33"/>
    <x v="7"/>
    <n v="0"/>
    <n v="0"/>
    <n v="2.5"/>
  </r>
  <r>
    <n v="283"/>
    <n v="20240825"/>
    <n v="3.3"/>
    <n v="16.5"/>
    <n v="1942"/>
    <n v="1.8"/>
    <m/>
    <n v="74"/>
    <x v="17"/>
    <x v="237"/>
    <x v="33"/>
    <x v="7"/>
    <n v="1.5"/>
    <n v="1.2000000000000002"/>
    <n v="0"/>
  </r>
  <r>
    <n v="283"/>
    <n v="20240826"/>
    <n v="2.2999999999999998"/>
    <n v="15.8"/>
    <n v="1550"/>
    <n v="0"/>
    <m/>
    <n v="79"/>
    <x v="17"/>
    <x v="238"/>
    <x v="34"/>
    <x v="7"/>
    <n v="2.1999999999999993"/>
    <n v="1.7599999999999996"/>
    <n v="0"/>
  </r>
  <r>
    <n v="283"/>
    <n v="20240827"/>
    <n v="1.7"/>
    <n v="17.7"/>
    <n v="2079"/>
    <n v="0"/>
    <m/>
    <n v="75"/>
    <x v="17"/>
    <x v="239"/>
    <x v="34"/>
    <x v="7"/>
    <n v="0.30000000000000071"/>
    <n v="0.24000000000000057"/>
    <n v="0"/>
  </r>
  <r>
    <n v="283"/>
    <n v="20240828"/>
    <n v="1.9"/>
    <n v="21.2"/>
    <n v="2114"/>
    <n v="0"/>
    <m/>
    <n v="73"/>
    <x v="17"/>
    <x v="240"/>
    <x v="34"/>
    <x v="7"/>
    <n v="0"/>
    <n v="0"/>
    <n v="3.1999999999999993"/>
  </r>
  <r>
    <n v="283"/>
    <n v="20240829"/>
    <n v="2.6"/>
    <n v="21.4"/>
    <n v="1827"/>
    <n v="0"/>
    <m/>
    <n v="77"/>
    <x v="17"/>
    <x v="241"/>
    <x v="34"/>
    <x v="7"/>
    <n v="0"/>
    <n v="0"/>
    <n v="3.3999999999999986"/>
  </r>
  <r>
    <n v="283"/>
    <n v="20240830"/>
    <n v="2"/>
    <n v="17.2"/>
    <n v="937"/>
    <n v="2"/>
    <m/>
    <n v="84"/>
    <x v="17"/>
    <x v="242"/>
    <x v="34"/>
    <x v="7"/>
    <n v="0.80000000000000071"/>
    <n v="0.64000000000000057"/>
    <n v="0"/>
  </r>
  <r>
    <n v="283"/>
    <n v="20240831"/>
    <n v="4.3"/>
    <n v="18.2"/>
    <n v="1861"/>
    <n v="0"/>
    <m/>
    <n v="74"/>
    <x v="17"/>
    <x v="243"/>
    <x v="34"/>
    <x v="7"/>
    <n v="0"/>
    <n v="0"/>
    <n v="0.19999999999999929"/>
  </r>
  <r>
    <n v="283"/>
    <n v="20240901"/>
    <n v="3.3"/>
    <n v="21.1"/>
    <n v="1919"/>
    <n v="0"/>
    <m/>
    <n v="76"/>
    <x v="17"/>
    <x v="244"/>
    <x v="34"/>
    <x v="8"/>
    <n v="0"/>
    <n v="0"/>
    <n v="3.1000000000000014"/>
  </r>
  <r>
    <n v="283"/>
    <n v="20240902"/>
    <n v="1.8"/>
    <n v="22"/>
    <n v="1760"/>
    <n v="6.3"/>
    <m/>
    <n v="83"/>
    <x v="17"/>
    <x v="245"/>
    <x v="35"/>
    <x v="8"/>
    <n v="0"/>
    <n v="0"/>
    <n v="4"/>
  </r>
  <r>
    <n v="283"/>
    <n v="20240903"/>
    <n v="1.4"/>
    <n v="20.7"/>
    <n v="1221"/>
    <n v="0"/>
    <m/>
    <n v="89"/>
    <x v="17"/>
    <x v="246"/>
    <x v="35"/>
    <x v="8"/>
    <n v="0"/>
    <n v="0"/>
    <n v="2.6999999999999993"/>
  </r>
  <r>
    <n v="283"/>
    <n v="20240904"/>
    <n v="1.3"/>
    <n v="17.899999999999999"/>
    <n v="506"/>
    <n v="3.6"/>
    <m/>
    <n v="94"/>
    <x v="17"/>
    <x v="247"/>
    <x v="35"/>
    <x v="8"/>
    <n v="0.10000000000000142"/>
    <n v="8.000000000000114E-2"/>
    <n v="0"/>
  </r>
  <r>
    <n v="283"/>
    <n v="20240905"/>
    <n v="3.9"/>
    <n v="22.2"/>
    <n v="1534"/>
    <n v="0"/>
    <m/>
    <n v="74"/>
    <x v="17"/>
    <x v="248"/>
    <x v="35"/>
    <x v="8"/>
    <n v="0"/>
    <n v="0"/>
    <n v="4.1999999999999993"/>
  </r>
  <r>
    <n v="283"/>
    <n v="20240906"/>
    <n v="2.5"/>
    <n v="19.600000000000001"/>
    <n v="869"/>
    <n v="0.1"/>
    <m/>
    <n v="78"/>
    <x v="17"/>
    <x v="249"/>
    <x v="35"/>
    <x v="8"/>
    <n v="0"/>
    <n v="0"/>
    <n v="1.6000000000000014"/>
  </r>
  <r>
    <n v="283"/>
    <n v="20240907"/>
    <n v="1.9"/>
    <n v="20.8"/>
    <n v="1509"/>
    <n v="0"/>
    <m/>
    <n v="82"/>
    <x v="17"/>
    <x v="250"/>
    <x v="35"/>
    <x v="8"/>
    <n v="0"/>
    <n v="0"/>
    <n v="2.8000000000000007"/>
  </r>
  <r>
    <n v="283"/>
    <n v="20240908"/>
    <n v="2"/>
    <n v="18.5"/>
    <n v="1446"/>
    <n v="0"/>
    <m/>
    <n v="78"/>
    <x v="17"/>
    <x v="251"/>
    <x v="35"/>
    <x v="8"/>
    <n v="0"/>
    <n v="0"/>
    <n v="0.5"/>
  </r>
  <r>
    <n v="283"/>
    <n v="20240909"/>
    <n v="2.2999999999999998"/>
    <n v="15.4"/>
    <n v="824"/>
    <n v="1.6"/>
    <m/>
    <n v="88"/>
    <x v="17"/>
    <x v="252"/>
    <x v="36"/>
    <x v="8"/>
    <n v="2.5999999999999996"/>
    <n v="2.0799999999999996"/>
    <n v="0"/>
  </r>
  <r>
    <n v="283"/>
    <n v="20240910"/>
    <n v="4.2"/>
    <n v="14.6"/>
    <n v="800"/>
    <n v="2.4"/>
    <m/>
    <n v="84"/>
    <x v="17"/>
    <x v="253"/>
    <x v="36"/>
    <x v="8"/>
    <n v="3.4000000000000004"/>
    <n v="2.7200000000000006"/>
    <n v="0"/>
  </r>
  <r>
    <n v="283"/>
    <n v="20240911"/>
    <n v="3.3"/>
    <n v="10.8"/>
    <n v="1259"/>
    <n v="13.2"/>
    <m/>
    <n v="86"/>
    <x v="17"/>
    <x v="254"/>
    <x v="36"/>
    <x v="8"/>
    <n v="7.1999999999999993"/>
    <n v="5.76"/>
    <n v="0"/>
  </r>
  <r>
    <n v="283"/>
    <n v="20240912"/>
    <n v="1.7"/>
    <n v="9.6"/>
    <n v="1135"/>
    <n v="2.6"/>
    <m/>
    <n v="89"/>
    <x v="17"/>
    <x v="255"/>
    <x v="36"/>
    <x v="8"/>
    <n v="8.4"/>
    <n v="6.7200000000000006"/>
    <n v="0"/>
  </r>
  <r>
    <n v="283"/>
    <n v="20240913"/>
    <n v="3"/>
    <n v="10.199999999999999"/>
    <n v="1421"/>
    <n v="-0.1"/>
    <m/>
    <n v="85"/>
    <x v="17"/>
    <x v="256"/>
    <x v="36"/>
    <x v="8"/>
    <n v="7.8000000000000007"/>
    <n v="6.2400000000000011"/>
    <n v="0"/>
  </r>
  <r>
    <n v="283"/>
    <n v="20240914"/>
    <n v="1.7"/>
    <n v="10.4"/>
    <n v="1506"/>
    <n v="0"/>
    <m/>
    <n v="80"/>
    <x v="17"/>
    <x v="257"/>
    <x v="36"/>
    <x v="8"/>
    <n v="7.6"/>
    <n v="6.08"/>
    <n v="0"/>
  </r>
  <r>
    <n v="283"/>
    <n v="20240915"/>
    <n v="1.3"/>
    <n v="13.3"/>
    <n v="1317"/>
    <n v="0"/>
    <m/>
    <n v="83"/>
    <x v="17"/>
    <x v="258"/>
    <x v="36"/>
    <x v="8"/>
    <n v="4.6999999999999993"/>
    <n v="3.76"/>
    <n v="0"/>
  </r>
  <r>
    <n v="283"/>
    <n v="20240916"/>
    <n v="2.5"/>
    <n v="15.4"/>
    <n v="1073"/>
    <n v="-0.1"/>
    <m/>
    <n v="86"/>
    <x v="17"/>
    <x v="259"/>
    <x v="37"/>
    <x v="8"/>
    <n v="2.5999999999999996"/>
    <n v="2.0799999999999996"/>
    <n v="0"/>
  </r>
  <r>
    <n v="283"/>
    <n v="20240917"/>
    <n v="3.1"/>
    <n v="15.9"/>
    <n v="1304"/>
    <n v="0"/>
    <m/>
    <n v="85"/>
    <x v="17"/>
    <x v="260"/>
    <x v="37"/>
    <x v="8"/>
    <n v="2.0999999999999996"/>
    <n v="1.6799999999999997"/>
    <n v="0"/>
  </r>
  <r>
    <n v="283"/>
    <n v="20240918"/>
    <n v="3.4"/>
    <n v="16.399999999999999"/>
    <n v="1218"/>
    <n v="0"/>
    <m/>
    <n v="88"/>
    <x v="17"/>
    <x v="261"/>
    <x v="37"/>
    <x v="8"/>
    <n v="1.6000000000000014"/>
    <n v="1.2800000000000011"/>
    <n v="0"/>
  </r>
  <r>
    <n v="283"/>
    <n v="20240919"/>
    <n v="3.5"/>
    <n v="16.2"/>
    <n v="1248"/>
    <n v="0"/>
    <m/>
    <n v="90"/>
    <x v="17"/>
    <x v="262"/>
    <x v="37"/>
    <x v="8"/>
    <n v="1.8000000000000007"/>
    <n v="1.4400000000000006"/>
    <n v="0"/>
  </r>
  <r>
    <n v="283"/>
    <n v="20240920"/>
    <n v="3.6"/>
    <n v="17.100000000000001"/>
    <n v="1567"/>
    <n v="0"/>
    <m/>
    <n v="77"/>
    <x v="17"/>
    <x v="263"/>
    <x v="37"/>
    <x v="8"/>
    <n v="0.89999999999999858"/>
    <n v="0.71999999999999886"/>
    <n v="0"/>
  </r>
  <r>
    <n v="283"/>
    <n v="20240921"/>
    <n v="1.8"/>
    <n v="16.399999999999999"/>
    <n v="1545"/>
    <n v="0"/>
    <m/>
    <n v="79"/>
    <x v="17"/>
    <x v="264"/>
    <x v="37"/>
    <x v="8"/>
    <n v="1.6000000000000014"/>
    <n v="1.2800000000000011"/>
    <n v="0"/>
  </r>
  <r>
    <n v="283"/>
    <n v="20240922"/>
    <n v="0.9"/>
    <n v="15.9"/>
    <n v="1490"/>
    <n v="0"/>
    <m/>
    <n v="84"/>
    <x v="17"/>
    <x v="265"/>
    <x v="37"/>
    <x v="8"/>
    <n v="2.0999999999999996"/>
    <n v="1.6799999999999997"/>
    <n v="0"/>
  </r>
  <r>
    <n v="283"/>
    <n v="20240923"/>
    <n v="2"/>
    <n v="16.600000000000001"/>
    <n v="916"/>
    <n v="-0.1"/>
    <m/>
    <n v="82"/>
    <x v="17"/>
    <x v="266"/>
    <x v="38"/>
    <x v="8"/>
    <n v="1.3999999999999986"/>
    <n v="1.119999999999999"/>
    <n v="0"/>
  </r>
  <r>
    <n v="283"/>
    <n v="20240924"/>
    <n v="2.7"/>
    <n v="14.8"/>
    <n v="974"/>
    <n v="2.1"/>
    <m/>
    <n v="85"/>
    <x v="17"/>
    <x v="267"/>
    <x v="38"/>
    <x v="8"/>
    <n v="3.1999999999999993"/>
    <n v="2.5599999999999996"/>
    <n v="0"/>
  </r>
  <r>
    <n v="283"/>
    <n v="20240925"/>
    <n v="3.2"/>
    <n v="14.8"/>
    <n v="636"/>
    <n v="1.1000000000000001"/>
    <m/>
    <n v="89"/>
    <x v="17"/>
    <x v="268"/>
    <x v="38"/>
    <x v="8"/>
    <n v="3.1999999999999993"/>
    <n v="2.5599999999999996"/>
    <n v="0"/>
  </r>
  <r>
    <n v="283"/>
    <n v="20240926"/>
    <n v="4.0999999999999996"/>
    <n v="15.7"/>
    <n v="828"/>
    <n v="15.5"/>
    <m/>
    <n v="87"/>
    <x v="17"/>
    <x v="269"/>
    <x v="38"/>
    <x v="8"/>
    <n v="2.3000000000000007"/>
    <n v="1.8400000000000007"/>
    <n v="0"/>
  </r>
  <r>
    <n v="283"/>
    <n v="20240927"/>
    <n v="5.5"/>
    <n v="12.8"/>
    <n v="714"/>
    <n v="6.8"/>
    <m/>
    <n v="80"/>
    <x v="17"/>
    <x v="270"/>
    <x v="38"/>
    <x v="8"/>
    <n v="5.1999999999999993"/>
    <n v="4.1599999999999993"/>
    <n v="0"/>
  </r>
  <r>
    <n v="283"/>
    <n v="20240928"/>
    <n v="2.2999999999999998"/>
    <n v="9.5"/>
    <n v="999"/>
    <n v="4.8"/>
    <m/>
    <n v="88"/>
    <x v="17"/>
    <x v="271"/>
    <x v="38"/>
    <x v="8"/>
    <n v="8.5"/>
    <n v="6.8000000000000007"/>
    <n v="0"/>
  </r>
  <r>
    <n v="283"/>
    <n v="20240929"/>
    <n v="2.2000000000000002"/>
    <n v="9.6"/>
    <n v="1149"/>
    <n v="-0.1"/>
    <m/>
    <n v="83"/>
    <x v="17"/>
    <x v="272"/>
    <x v="38"/>
    <x v="8"/>
    <n v="8.4"/>
    <n v="6.7200000000000006"/>
    <n v="0"/>
  </r>
  <r>
    <n v="283"/>
    <n v="20240930"/>
    <n v="4.4000000000000004"/>
    <n v="11.7"/>
    <n v="597"/>
    <n v="7.4"/>
    <m/>
    <n v="85"/>
    <x v="17"/>
    <x v="273"/>
    <x v="39"/>
    <x v="8"/>
    <n v="6.3000000000000007"/>
    <n v="5.0400000000000009"/>
    <n v="0"/>
  </r>
  <r>
    <n v="286"/>
    <n v="20240101"/>
    <n v="7.2"/>
    <n v="6.8"/>
    <n v="122"/>
    <n v="14.5"/>
    <m/>
    <n v="87"/>
    <x v="18"/>
    <x v="0"/>
    <x v="0"/>
    <x v="0"/>
    <n v="11.2"/>
    <n v="12.32"/>
    <n v="0"/>
  </r>
  <r>
    <n v="286"/>
    <n v="20240102"/>
    <n v="6.8"/>
    <n v="8.5"/>
    <n v="76"/>
    <n v="24.8"/>
    <m/>
    <n v="93"/>
    <x v="18"/>
    <x v="1"/>
    <x v="0"/>
    <x v="0"/>
    <n v="9.5"/>
    <n v="10.450000000000001"/>
    <n v="0"/>
  </r>
  <r>
    <n v="286"/>
    <n v="20240103"/>
    <n v="10.1"/>
    <n v="8.3000000000000007"/>
    <n v="242"/>
    <n v="6"/>
    <m/>
    <n v="87"/>
    <x v="18"/>
    <x v="2"/>
    <x v="0"/>
    <x v="0"/>
    <n v="9.6999999999999993"/>
    <n v="10.67"/>
    <n v="0"/>
  </r>
  <r>
    <n v="286"/>
    <n v="20240104"/>
    <n v="4.3"/>
    <n v="3.2"/>
    <n v="186"/>
    <n v="0.1"/>
    <m/>
    <n v="86"/>
    <x v="18"/>
    <x v="3"/>
    <x v="0"/>
    <x v="0"/>
    <n v="14.8"/>
    <n v="16.28"/>
    <n v="0"/>
  </r>
  <r>
    <n v="286"/>
    <n v="20240105"/>
    <n v="7.1"/>
    <n v="2.5"/>
    <n v="58"/>
    <n v="14"/>
    <m/>
    <n v="95"/>
    <x v="18"/>
    <x v="4"/>
    <x v="0"/>
    <x v="0"/>
    <n v="15.5"/>
    <n v="17.05"/>
    <n v="0"/>
  </r>
  <r>
    <n v="286"/>
    <n v="20240106"/>
    <n v="6"/>
    <n v="0"/>
    <n v="89"/>
    <n v="1.2"/>
    <m/>
    <n v="94"/>
    <x v="18"/>
    <x v="5"/>
    <x v="0"/>
    <x v="0"/>
    <n v="18"/>
    <n v="19.8"/>
    <n v="0"/>
  </r>
  <r>
    <n v="286"/>
    <n v="20240107"/>
    <n v="6.4"/>
    <n v="-0.9"/>
    <n v="327"/>
    <n v="0"/>
    <m/>
    <n v="80"/>
    <x v="18"/>
    <x v="6"/>
    <x v="0"/>
    <x v="0"/>
    <n v="18.899999999999999"/>
    <n v="20.79"/>
    <n v="0"/>
  </r>
  <r>
    <n v="286"/>
    <n v="20240108"/>
    <n v="6.9"/>
    <n v="-1.5"/>
    <n v="299"/>
    <n v="0"/>
    <m/>
    <n v="78"/>
    <x v="18"/>
    <x v="7"/>
    <x v="1"/>
    <x v="0"/>
    <n v="19.5"/>
    <n v="21.450000000000003"/>
    <n v="0"/>
  </r>
  <r>
    <n v="286"/>
    <n v="20240109"/>
    <n v="5"/>
    <n v="-3.8"/>
    <n v="423"/>
    <n v="0"/>
    <m/>
    <n v="80"/>
    <x v="18"/>
    <x v="8"/>
    <x v="1"/>
    <x v="0"/>
    <n v="21.8"/>
    <n v="23.980000000000004"/>
    <n v="0"/>
  </r>
  <r>
    <n v="286"/>
    <n v="20240110"/>
    <n v="4.2"/>
    <n v="-4.4000000000000004"/>
    <n v="448"/>
    <n v="0"/>
    <m/>
    <n v="85"/>
    <x v="18"/>
    <x v="9"/>
    <x v="1"/>
    <x v="0"/>
    <n v="22.4"/>
    <n v="24.64"/>
    <n v="0"/>
  </r>
  <r>
    <n v="286"/>
    <n v="20240111"/>
    <n v="2"/>
    <n v="-1.6"/>
    <n v="89"/>
    <n v="0"/>
    <m/>
    <n v="95"/>
    <x v="18"/>
    <x v="10"/>
    <x v="1"/>
    <x v="0"/>
    <n v="19.600000000000001"/>
    <n v="21.560000000000002"/>
    <n v="0"/>
  </r>
  <r>
    <n v="286"/>
    <n v="20240112"/>
    <n v="3.6"/>
    <n v="2"/>
    <n v="129"/>
    <n v="-0.1"/>
    <m/>
    <n v="96"/>
    <x v="18"/>
    <x v="11"/>
    <x v="1"/>
    <x v="0"/>
    <n v="16"/>
    <n v="17.600000000000001"/>
    <n v="0"/>
  </r>
  <r>
    <n v="286"/>
    <n v="20240113"/>
    <n v="6.7"/>
    <n v="3.6"/>
    <n v="144"/>
    <n v="1"/>
    <m/>
    <n v="94"/>
    <x v="18"/>
    <x v="12"/>
    <x v="1"/>
    <x v="0"/>
    <n v="14.4"/>
    <n v="15.840000000000002"/>
    <n v="0"/>
  </r>
  <r>
    <n v="286"/>
    <n v="20240114"/>
    <n v="6.3"/>
    <n v="2.8"/>
    <n v="295"/>
    <n v="0.9"/>
    <m/>
    <n v="89"/>
    <x v="18"/>
    <x v="13"/>
    <x v="1"/>
    <x v="0"/>
    <n v="15.2"/>
    <n v="16.72"/>
    <n v="0"/>
  </r>
  <r>
    <n v="286"/>
    <n v="20240115"/>
    <n v="6.8"/>
    <n v="1.2"/>
    <n v="197"/>
    <n v="4.7"/>
    <m/>
    <n v="89"/>
    <x v="18"/>
    <x v="14"/>
    <x v="2"/>
    <x v="0"/>
    <n v="16.8"/>
    <n v="18.480000000000004"/>
    <n v="0"/>
  </r>
  <r>
    <n v="286"/>
    <n v="20240116"/>
    <n v="6.3"/>
    <n v="-0.1"/>
    <n v="256"/>
    <n v="0.4"/>
    <m/>
    <n v="87"/>
    <x v="18"/>
    <x v="15"/>
    <x v="2"/>
    <x v="0"/>
    <n v="18.100000000000001"/>
    <n v="19.910000000000004"/>
    <n v="0"/>
  </r>
  <r>
    <n v="286"/>
    <n v="20240117"/>
    <n v="4.8"/>
    <n v="-1.3"/>
    <n v="167"/>
    <n v="-0.1"/>
    <m/>
    <n v="83"/>
    <x v="18"/>
    <x v="16"/>
    <x v="2"/>
    <x v="0"/>
    <n v="19.3"/>
    <n v="21.230000000000004"/>
    <n v="0"/>
  </r>
  <r>
    <n v="286"/>
    <n v="20240118"/>
    <n v="4"/>
    <n v="-1.5"/>
    <n v="608"/>
    <n v="1"/>
    <m/>
    <n v="90"/>
    <x v="18"/>
    <x v="17"/>
    <x v="2"/>
    <x v="0"/>
    <n v="19.5"/>
    <n v="21.450000000000003"/>
    <n v="0"/>
  </r>
  <r>
    <n v="286"/>
    <n v="20240119"/>
    <n v="6.9"/>
    <n v="0.8"/>
    <n v="486"/>
    <n v="0.3"/>
    <m/>
    <n v="84"/>
    <x v="18"/>
    <x v="18"/>
    <x v="2"/>
    <x v="0"/>
    <n v="17.2"/>
    <n v="18.920000000000002"/>
    <n v="0"/>
  </r>
  <r>
    <n v="286"/>
    <n v="20240120"/>
    <n v="7.2"/>
    <n v="0.2"/>
    <n v="315"/>
    <n v="0"/>
    <m/>
    <n v="83"/>
    <x v="18"/>
    <x v="19"/>
    <x v="2"/>
    <x v="0"/>
    <n v="17.8"/>
    <n v="19.580000000000002"/>
    <n v="0"/>
  </r>
  <r>
    <n v="286"/>
    <n v="20240121"/>
    <n v="9.5"/>
    <n v="2.8"/>
    <n v="155"/>
    <n v="0.2"/>
    <m/>
    <n v="72"/>
    <x v="18"/>
    <x v="20"/>
    <x v="2"/>
    <x v="0"/>
    <n v="15.2"/>
    <n v="16.72"/>
    <n v="0"/>
  </r>
  <r>
    <n v="286"/>
    <n v="20240122"/>
    <n v="11.7"/>
    <n v="8.5"/>
    <n v="273"/>
    <n v="8.9"/>
    <m/>
    <n v="82"/>
    <x v="18"/>
    <x v="21"/>
    <x v="3"/>
    <x v="0"/>
    <n v="9.5"/>
    <n v="10.450000000000001"/>
    <n v="0"/>
  </r>
  <r>
    <n v="286"/>
    <n v="20240123"/>
    <n v="10"/>
    <n v="7.4"/>
    <n v="392"/>
    <n v="3.2"/>
    <m/>
    <n v="83"/>
    <x v="18"/>
    <x v="22"/>
    <x v="3"/>
    <x v="0"/>
    <n v="10.6"/>
    <n v="11.66"/>
    <n v="0"/>
  </r>
  <r>
    <n v="286"/>
    <n v="20240124"/>
    <n v="13.9"/>
    <n v="9.6"/>
    <n v="269"/>
    <n v="-0.1"/>
    <m/>
    <n v="75"/>
    <x v="18"/>
    <x v="23"/>
    <x v="3"/>
    <x v="0"/>
    <n v="8.4"/>
    <n v="9.240000000000002"/>
    <n v="0"/>
  </r>
  <r>
    <n v="286"/>
    <n v="20240125"/>
    <n v="5.4"/>
    <n v="6.3"/>
    <n v="390"/>
    <n v="0.5"/>
    <m/>
    <n v="90"/>
    <x v="18"/>
    <x v="24"/>
    <x v="3"/>
    <x v="0"/>
    <n v="11.7"/>
    <n v="12.870000000000001"/>
    <n v="0"/>
  </r>
  <r>
    <n v="286"/>
    <n v="20240126"/>
    <n v="8.8000000000000007"/>
    <n v="7.7"/>
    <n v="218"/>
    <n v="6.9"/>
    <m/>
    <n v="87"/>
    <x v="18"/>
    <x v="25"/>
    <x v="3"/>
    <x v="0"/>
    <n v="10.3"/>
    <n v="11.330000000000002"/>
    <n v="0"/>
  </r>
  <r>
    <n v="286"/>
    <n v="20240127"/>
    <n v="4.9000000000000004"/>
    <n v="4.0999999999999996"/>
    <n v="521"/>
    <n v="0"/>
    <m/>
    <n v="87"/>
    <x v="18"/>
    <x v="26"/>
    <x v="3"/>
    <x v="0"/>
    <n v="13.9"/>
    <n v="15.290000000000001"/>
    <n v="0"/>
  </r>
  <r>
    <n v="286"/>
    <n v="20240128"/>
    <n v="3.5"/>
    <n v="3.5"/>
    <n v="574"/>
    <n v="0"/>
    <m/>
    <n v="76"/>
    <x v="18"/>
    <x v="27"/>
    <x v="3"/>
    <x v="0"/>
    <n v="14.5"/>
    <n v="15.950000000000001"/>
    <n v="0"/>
  </r>
  <r>
    <n v="286"/>
    <n v="20240129"/>
    <n v="3.6"/>
    <n v="5.9"/>
    <n v="388"/>
    <n v="0"/>
    <m/>
    <n v="82"/>
    <x v="18"/>
    <x v="28"/>
    <x v="4"/>
    <x v="0"/>
    <n v="12.1"/>
    <n v="13.31"/>
    <n v="0"/>
  </r>
  <r>
    <n v="286"/>
    <n v="20240130"/>
    <n v="6.3"/>
    <n v="7.2"/>
    <n v="183"/>
    <n v="0.2"/>
    <m/>
    <n v="90"/>
    <x v="18"/>
    <x v="29"/>
    <x v="4"/>
    <x v="0"/>
    <n v="10.8"/>
    <n v="11.880000000000003"/>
    <n v="0"/>
  </r>
  <r>
    <n v="286"/>
    <n v="20240131"/>
    <n v="6.8"/>
    <n v="5.5"/>
    <n v="216"/>
    <n v="2.2000000000000002"/>
    <m/>
    <n v="82"/>
    <x v="18"/>
    <x v="30"/>
    <x v="4"/>
    <x v="0"/>
    <n v="12.5"/>
    <n v="13.750000000000002"/>
    <n v="0"/>
  </r>
  <r>
    <n v="286"/>
    <n v="20240201"/>
    <n v="6.3"/>
    <n v="5.8"/>
    <n v="548"/>
    <n v="0.3"/>
    <m/>
    <n v="88"/>
    <x v="18"/>
    <x v="31"/>
    <x v="4"/>
    <x v="1"/>
    <n v="12.2"/>
    <n v="13.42"/>
    <n v="0"/>
  </r>
  <r>
    <n v="286"/>
    <n v="20240202"/>
    <n v="8.1"/>
    <n v="7.7"/>
    <n v="235"/>
    <n v="0.2"/>
    <m/>
    <n v="89"/>
    <x v="18"/>
    <x v="32"/>
    <x v="4"/>
    <x v="1"/>
    <n v="10.3"/>
    <n v="11.330000000000002"/>
    <n v="0"/>
  </r>
  <r>
    <n v="286"/>
    <n v="20240203"/>
    <n v="7.5"/>
    <n v="9.4"/>
    <n v="180"/>
    <n v="0"/>
    <m/>
    <n v="87"/>
    <x v="18"/>
    <x v="33"/>
    <x v="4"/>
    <x v="1"/>
    <n v="8.6"/>
    <n v="9.4600000000000009"/>
    <n v="0"/>
  </r>
  <r>
    <n v="286"/>
    <n v="20240204"/>
    <n v="8.6"/>
    <n v="8.3000000000000007"/>
    <n v="227"/>
    <n v="3.3"/>
    <m/>
    <n v="86"/>
    <x v="18"/>
    <x v="34"/>
    <x v="4"/>
    <x v="1"/>
    <n v="9.6999999999999993"/>
    <n v="10.67"/>
    <n v="0"/>
  </r>
  <r>
    <n v="286"/>
    <n v="20240205"/>
    <n v="11.6"/>
    <n v="9.4"/>
    <n v="101"/>
    <n v="-0.1"/>
    <m/>
    <n v="83"/>
    <x v="18"/>
    <x v="35"/>
    <x v="5"/>
    <x v="1"/>
    <n v="8.6"/>
    <n v="9.4600000000000009"/>
    <n v="0"/>
  </r>
  <r>
    <n v="286"/>
    <n v="20240206"/>
    <n v="11.7"/>
    <n v="9.4"/>
    <n v="112"/>
    <n v="10.5"/>
    <m/>
    <n v="84"/>
    <x v="18"/>
    <x v="36"/>
    <x v="5"/>
    <x v="1"/>
    <n v="8.6"/>
    <n v="9.4600000000000009"/>
    <n v="0"/>
  </r>
  <r>
    <n v="286"/>
    <n v="20240207"/>
    <n v="3.4"/>
    <n v="3.8"/>
    <n v="530"/>
    <n v="0"/>
    <m/>
    <n v="80"/>
    <x v="18"/>
    <x v="37"/>
    <x v="5"/>
    <x v="1"/>
    <n v="14.2"/>
    <n v="15.620000000000001"/>
    <n v="0"/>
  </r>
  <r>
    <n v="286"/>
    <n v="20240208"/>
    <n v="3.8"/>
    <n v="1.1000000000000001"/>
    <n v="231"/>
    <n v="2.9"/>
    <m/>
    <n v="92"/>
    <x v="18"/>
    <x v="38"/>
    <x v="5"/>
    <x v="1"/>
    <n v="16.899999999999999"/>
    <n v="18.59"/>
    <n v="0"/>
  </r>
  <r>
    <n v="286"/>
    <n v="20240209"/>
    <n v="5.2"/>
    <n v="6.5"/>
    <n v="203"/>
    <n v="12.7"/>
    <m/>
    <n v="95"/>
    <x v="18"/>
    <x v="39"/>
    <x v="5"/>
    <x v="1"/>
    <n v="11.5"/>
    <n v="12.65"/>
    <n v="0"/>
  </r>
  <r>
    <n v="286"/>
    <n v="20240210"/>
    <n v="3.7"/>
    <n v="9.6999999999999993"/>
    <n v="437"/>
    <n v="0"/>
    <m/>
    <n v="93"/>
    <x v="18"/>
    <x v="40"/>
    <x v="5"/>
    <x v="1"/>
    <n v="8.3000000000000007"/>
    <n v="9.1300000000000008"/>
    <n v="0"/>
  </r>
  <r>
    <n v="286"/>
    <n v="20240211"/>
    <n v="4.0999999999999996"/>
    <n v="7.8"/>
    <n v="122"/>
    <n v="1.5"/>
    <m/>
    <n v="97"/>
    <x v="18"/>
    <x v="41"/>
    <x v="5"/>
    <x v="1"/>
    <n v="10.199999999999999"/>
    <n v="11.22"/>
    <n v="0"/>
  </r>
  <r>
    <n v="286"/>
    <n v="20240212"/>
    <n v="4.3"/>
    <n v="6.7"/>
    <n v="407"/>
    <n v="1.1000000000000001"/>
    <m/>
    <n v="89"/>
    <x v="18"/>
    <x v="42"/>
    <x v="6"/>
    <x v="1"/>
    <n v="11.3"/>
    <n v="12.430000000000001"/>
    <n v="0"/>
  </r>
  <r>
    <n v="286"/>
    <n v="20240213"/>
    <n v="5.5"/>
    <n v="6.1"/>
    <n v="356"/>
    <n v="2"/>
    <m/>
    <n v="86"/>
    <x v="18"/>
    <x v="43"/>
    <x v="6"/>
    <x v="1"/>
    <n v="11.9"/>
    <n v="13.090000000000002"/>
    <n v="0"/>
  </r>
  <r>
    <n v="286"/>
    <n v="20240214"/>
    <n v="5.8"/>
    <n v="10.1"/>
    <n v="181"/>
    <n v="7.5"/>
    <m/>
    <n v="97"/>
    <x v="18"/>
    <x v="44"/>
    <x v="6"/>
    <x v="1"/>
    <n v="7.9"/>
    <n v="8.6900000000000013"/>
    <n v="0"/>
  </r>
  <r>
    <n v="286"/>
    <n v="20240215"/>
    <n v="4.5999999999999996"/>
    <n v="11.8"/>
    <n v="151"/>
    <n v="1"/>
    <m/>
    <n v="94"/>
    <x v="18"/>
    <x v="45"/>
    <x v="6"/>
    <x v="1"/>
    <n v="6.1999999999999993"/>
    <n v="6.8199999999999994"/>
    <n v="0"/>
  </r>
  <r>
    <n v="286"/>
    <n v="20240216"/>
    <n v="5.3"/>
    <n v="10.7"/>
    <n v="243"/>
    <n v="1"/>
    <m/>
    <n v="88"/>
    <x v="18"/>
    <x v="46"/>
    <x v="6"/>
    <x v="1"/>
    <n v="7.3000000000000007"/>
    <n v="8.0300000000000011"/>
    <n v="0"/>
  </r>
  <r>
    <n v="286"/>
    <n v="20240217"/>
    <n v="3.5"/>
    <n v="8.4"/>
    <n v="699"/>
    <n v="0"/>
    <m/>
    <n v="86"/>
    <x v="18"/>
    <x v="47"/>
    <x v="6"/>
    <x v="1"/>
    <n v="9.6"/>
    <n v="10.56"/>
    <n v="0"/>
  </r>
  <r>
    <n v="286"/>
    <n v="20240218"/>
    <n v="6.7"/>
    <n v="8.8000000000000007"/>
    <n v="141"/>
    <n v="21.5"/>
    <m/>
    <n v="93"/>
    <x v="18"/>
    <x v="48"/>
    <x v="6"/>
    <x v="1"/>
    <n v="9.1999999999999993"/>
    <n v="10.119999999999999"/>
    <n v="0"/>
  </r>
  <r>
    <n v="286"/>
    <n v="20240219"/>
    <n v="6.1"/>
    <n v="8.3000000000000007"/>
    <n v="243"/>
    <n v="2.1"/>
    <m/>
    <n v="93"/>
    <x v="18"/>
    <x v="49"/>
    <x v="7"/>
    <x v="1"/>
    <n v="9.6999999999999993"/>
    <n v="10.67"/>
    <n v="0"/>
  </r>
  <r>
    <n v="286"/>
    <n v="20240220"/>
    <n v="6"/>
    <n v="8"/>
    <n v="453"/>
    <n v="0.2"/>
    <m/>
    <n v="89"/>
    <x v="18"/>
    <x v="50"/>
    <x v="7"/>
    <x v="1"/>
    <n v="10"/>
    <n v="11"/>
    <n v="0"/>
  </r>
  <r>
    <n v="286"/>
    <n v="20240221"/>
    <n v="7.4"/>
    <n v="8.8000000000000007"/>
    <n v="245"/>
    <n v="5.8"/>
    <m/>
    <n v="90"/>
    <x v="18"/>
    <x v="51"/>
    <x v="7"/>
    <x v="1"/>
    <n v="9.1999999999999993"/>
    <n v="10.119999999999999"/>
    <n v="0"/>
  </r>
  <r>
    <n v="286"/>
    <n v="20240222"/>
    <n v="7.7"/>
    <n v="9.8000000000000007"/>
    <n v="399"/>
    <n v="2.6"/>
    <m/>
    <n v="91"/>
    <x v="18"/>
    <x v="52"/>
    <x v="7"/>
    <x v="1"/>
    <n v="8.1999999999999993"/>
    <n v="9.02"/>
    <n v="0"/>
  </r>
  <r>
    <n v="286"/>
    <n v="20240223"/>
    <n v="8.4"/>
    <n v="5.8"/>
    <n v="363"/>
    <n v="1.1000000000000001"/>
    <m/>
    <n v="82"/>
    <x v="18"/>
    <x v="53"/>
    <x v="7"/>
    <x v="1"/>
    <n v="12.2"/>
    <n v="13.42"/>
    <n v="0"/>
  </r>
  <r>
    <n v="286"/>
    <n v="20240224"/>
    <n v="4.8"/>
    <n v="4.7"/>
    <n v="460"/>
    <n v="1.1000000000000001"/>
    <m/>
    <n v="87"/>
    <x v="18"/>
    <x v="54"/>
    <x v="7"/>
    <x v="1"/>
    <n v="13.3"/>
    <n v="14.630000000000003"/>
    <n v="0"/>
  </r>
  <r>
    <n v="286"/>
    <n v="20240225"/>
    <n v="3.8"/>
    <n v="4.7"/>
    <n v="478"/>
    <n v="1.5"/>
    <m/>
    <n v="91"/>
    <x v="18"/>
    <x v="55"/>
    <x v="7"/>
    <x v="1"/>
    <n v="13.3"/>
    <n v="14.630000000000003"/>
    <n v="0"/>
  </r>
  <r>
    <n v="286"/>
    <n v="20240226"/>
    <n v="6.1"/>
    <n v="3.5"/>
    <n v="405"/>
    <n v="0"/>
    <m/>
    <n v="90"/>
    <x v="18"/>
    <x v="56"/>
    <x v="8"/>
    <x v="1"/>
    <n v="14.5"/>
    <n v="15.950000000000001"/>
    <n v="0"/>
  </r>
  <r>
    <n v="286"/>
    <n v="20240227"/>
    <n v="2.5"/>
    <n v="2.8"/>
    <n v="288"/>
    <n v="0"/>
    <m/>
    <n v="91"/>
    <x v="18"/>
    <x v="57"/>
    <x v="8"/>
    <x v="1"/>
    <n v="15.2"/>
    <n v="16.72"/>
    <n v="0"/>
  </r>
  <r>
    <n v="286"/>
    <n v="20240228"/>
    <n v="4.9000000000000004"/>
    <n v="4.9000000000000004"/>
    <n v="476"/>
    <n v="0"/>
    <m/>
    <n v="91"/>
    <x v="18"/>
    <x v="58"/>
    <x v="8"/>
    <x v="1"/>
    <n v="13.1"/>
    <n v="14.41"/>
    <n v="0"/>
  </r>
  <r>
    <n v="286"/>
    <n v="20240229"/>
    <n v="5.9"/>
    <n v="7.3"/>
    <n v="322"/>
    <n v="3.8"/>
    <m/>
    <n v="86"/>
    <x v="18"/>
    <x v="59"/>
    <x v="8"/>
    <x v="1"/>
    <n v="10.7"/>
    <n v="11.77"/>
    <n v="0"/>
  </r>
  <r>
    <n v="286"/>
    <n v="20240301"/>
    <n v="5.5"/>
    <n v="8.1999999999999993"/>
    <n v="714"/>
    <n v="0"/>
    <m/>
    <n v="76"/>
    <x v="18"/>
    <x v="60"/>
    <x v="8"/>
    <x v="2"/>
    <n v="9.8000000000000007"/>
    <n v="9.8000000000000007"/>
    <n v="0"/>
  </r>
  <r>
    <n v="286"/>
    <n v="20240302"/>
    <n v="4.8"/>
    <n v="8.9"/>
    <n v="980"/>
    <n v="0"/>
    <m/>
    <n v="72"/>
    <x v="18"/>
    <x v="61"/>
    <x v="8"/>
    <x v="2"/>
    <n v="9.1"/>
    <n v="9.1"/>
    <n v="0"/>
  </r>
  <r>
    <n v="286"/>
    <n v="20240303"/>
    <n v="4"/>
    <n v="8.6999999999999993"/>
    <n v="992"/>
    <n v="0"/>
    <m/>
    <n v="82"/>
    <x v="18"/>
    <x v="62"/>
    <x v="8"/>
    <x v="2"/>
    <n v="9.3000000000000007"/>
    <n v="9.3000000000000007"/>
    <n v="0"/>
  </r>
  <r>
    <n v="286"/>
    <n v="20240304"/>
    <n v="1.8"/>
    <n v="6.8"/>
    <n v="388"/>
    <n v="0"/>
    <m/>
    <n v="97"/>
    <x v="18"/>
    <x v="63"/>
    <x v="9"/>
    <x v="2"/>
    <n v="11.2"/>
    <n v="11.2"/>
    <n v="0"/>
  </r>
  <r>
    <n v="286"/>
    <n v="20240305"/>
    <n v="4.5"/>
    <n v="5.9"/>
    <n v="98"/>
    <n v="1.2"/>
    <m/>
    <n v="91"/>
    <x v="18"/>
    <x v="64"/>
    <x v="9"/>
    <x v="2"/>
    <n v="12.1"/>
    <n v="12.1"/>
    <n v="0"/>
  </r>
  <r>
    <n v="286"/>
    <n v="20240306"/>
    <n v="3.5"/>
    <n v="5.5"/>
    <n v="550"/>
    <n v="0.1"/>
    <m/>
    <n v="84"/>
    <x v="18"/>
    <x v="65"/>
    <x v="9"/>
    <x v="2"/>
    <n v="12.5"/>
    <n v="12.5"/>
    <n v="0"/>
  </r>
  <r>
    <n v="286"/>
    <n v="20240307"/>
    <n v="4.3"/>
    <n v="2.8"/>
    <n v="500"/>
    <n v="0"/>
    <m/>
    <n v="89"/>
    <x v="18"/>
    <x v="66"/>
    <x v="9"/>
    <x v="2"/>
    <n v="15.2"/>
    <n v="15.2"/>
    <n v="0"/>
  </r>
  <r>
    <n v="286"/>
    <n v="20240308"/>
    <n v="6.1"/>
    <n v="4"/>
    <n v="1288"/>
    <n v="0"/>
    <m/>
    <n v="73"/>
    <x v="18"/>
    <x v="67"/>
    <x v="9"/>
    <x v="2"/>
    <n v="14"/>
    <n v="14"/>
    <n v="0"/>
  </r>
  <r>
    <n v="286"/>
    <n v="20240309"/>
    <n v="6.2"/>
    <n v="5.2"/>
    <n v="1306"/>
    <n v="0"/>
    <m/>
    <n v="74"/>
    <x v="18"/>
    <x v="68"/>
    <x v="9"/>
    <x v="2"/>
    <n v="12.8"/>
    <n v="12.8"/>
    <n v="0"/>
  </r>
  <r>
    <n v="286"/>
    <n v="20240310"/>
    <n v="7.1"/>
    <n v="6.7"/>
    <n v="980"/>
    <n v="0"/>
    <m/>
    <n v="81"/>
    <x v="18"/>
    <x v="69"/>
    <x v="9"/>
    <x v="2"/>
    <n v="11.3"/>
    <n v="11.3"/>
    <n v="0"/>
  </r>
  <r>
    <n v="286"/>
    <n v="20240311"/>
    <n v="4.5"/>
    <n v="7.5"/>
    <n v="435"/>
    <n v="0.6"/>
    <m/>
    <n v="87"/>
    <x v="18"/>
    <x v="70"/>
    <x v="10"/>
    <x v="2"/>
    <n v="10.5"/>
    <n v="10.5"/>
    <n v="0"/>
  </r>
  <r>
    <n v="286"/>
    <n v="20240312"/>
    <n v="3.3"/>
    <n v="7"/>
    <n v="219"/>
    <n v="0"/>
    <m/>
    <n v="94"/>
    <x v="18"/>
    <x v="71"/>
    <x v="10"/>
    <x v="2"/>
    <n v="11"/>
    <n v="11"/>
    <n v="0"/>
  </r>
  <r>
    <n v="286"/>
    <n v="20240313"/>
    <n v="4.5999999999999996"/>
    <n v="8.6999999999999993"/>
    <n v="287"/>
    <n v="0.3"/>
    <m/>
    <n v="94"/>
    <x v="18"/>
    <x v="72"/>
    <x v="10"/>
    <x v="2"/>
    <n v="9.3000000000000007"/>
    <n v="9.3000000000000007"/>
    <n v="0"/>
  </r>
  <r>
    <n v="286"/>
    <n v="20240314"/>
    <n v="5.4"/>
    <n v="12"/>
    <n v="950"/>
    <n v="0"/>
    <m/>
    <n v="81"/>
    <x v="18"/>
    <x v="73"/>
    <x v="10"/>
    <x v="2"/>
    <n v="6"/>
    <n v="6"/>
    <n v="0"/>
  </r>
  <r>
    <n v="286"/>
    <n v="20240315"/>
    <n v="6.2"/>
    <n v="12.2"/>
    <n v="600"/>
    <n v="5.0999999999999996"/>
    <m/>
    <n v="84"/>
    <x v="18"/>
    <x v="74"/>
    <x v="10"/>
    <x v="2"/>
    <n v="5.8000000000000007"/>
    <n v="5.8000000000000007"/>
    <n v="0"/>
  </r>
  <r>
    <n v="286"/>
    <n v="20240316"/>
    <n v="5.6"/>
    <n v="7.3"/>
    <n v="1045"/>
    <n v="0.9"/>
    <m/>
    <n v="83"/>
    <x v="18"/>
    <x v="75"/>
    <x v="10"/>
    <x v="2"/>
    <n v="10.7"/>
    <n v="10.7"/>
    <n v="0"/>
  </r>
  <r>
    <n v="286"/>
    <n v="20240317"/>
    <n v="4.2"/>
    <n v="7.2"/>
    <n v="813"/>
    <n v="0.6"/>
    <m/>
    <n v="79"/>
    <x v="18"/>
    <x v="76"/>
    <x v="10"/>
    <x v="2"/>
    <n v="10.8"/>
    <n v="10.8"/>
    <n v="0"/>
  </r>
  <r>
    <n v="286"/>
    <n v="20240318"/>
    <n v="3.8"/>
    <n v="7.9"/>
    <n v="465"/>
    <n v="0.7"/>
    <m/>
    <n v="92"/>
    <x v="18"/>
    <x v="77"/>
    <x v="11"/>
    <x v="2"/>
    <n v="10.1"/>
    <n v="10.1"/>
    <n v="0"/>
  </r>
  <r>
    <n v="286"/>
    <n v="20240319"/>
    <n v="3.3"/>
    <n v="10.5"/>
    <n v="751"/>
    <n v="-0.1"/>
    <m/>
    <n v="85"/>
    <x v="18"/>
    <x v="78"/>
    <x v="11"/>
    <x v="2"/>
    <n v="7.5"/>
    <n v="7.5"/>
    <n v="0"/>
  </r>
  <r>
    <n v="286"/>
    <n v="20240320"/>
    <n v="1.9"/>
    <n v="11.3"/>
    <n v="684"/>
    <n v="0.8"/>
    <m/>
    <n v="88"/>
    <x v="18"/>
    <x v="79"/>
    <x v="11"/>
    <x v="2"/>
    <n v="6.6999999999999993"/>
    <n v="6.6999999999999993"/>
    <n v="0"/>
  </r>
  <r>
    <n v="286"/>
    <n v="20240321"/>
    <n v="5.5"/>
    <n v="8.6999999999999993"/>
    <n v="696"/>
    <n v="1.8"/>
    <m/>
    <n v="88"/>
    <x v="18"/>
    <x v="80"/>
    <x v="11"/>
    <x v="2"/>
    <n v="9.3000000000000007"/>
    <n v="9.3000000000000007"/>
    <n v="0"/>
  </r>
  <r>
    <n v="286"/>
    <n v="20240322"/>
    <n v="5.2"/>
    <n v="9"/>
    <n v="281"/>
    <n v="3"/>
    <m/>
    <n v="90"/>
    <x v="18"/>
    <x v="81"/>
    <x v="11"/>
    <x v="2"/>
    <n v="9"/>
    <n v="9"/>
    <n v="0"/>
  </r>
  <r>
    <n v="286"/>
    <n v="20240323"/>
    <n v="6.8"/>
    <n v="5.7"/>
    <n v="1272"/>
    <n v="0.9"/>
    <m/>
    <n v="84"/>
    <x v="18"/>
    <x v="82"/>
    <x v="11"/>
    <x v="2"/>
    <n v="12.3"/>
    <n v="12.3"/>
    <n v="0"/>
  </r>
  <r>
    <n v="286"/>
    <n v="20240324"/>
    <n v="8"/>
    <n v="6.2"/>
    <n v="720"/>
    <n v="13.5"/>
    <m/>
    <n v="87"/>
    <x v="18"/>
    <x v="83"/>
    <x v="11"/>
    <x v="2"/>
    <n v="11.8"/>
    <n v="11.8"/>
    <n v="0"/>
  </r>
  <r>
    <n v="286"/>
    <n v="20240325"/>
    <n v="3.4"/>
    <n v="6.3"/>
    <n v="1231"/>
    <n v="0.1"/>
    <m/>
    <n v="82"/>
    <x v="18"/>
    <x v="84"/>
    <x v="12"/>
    <x v="2"/>
    <n v="11.7"/>
    <n v="11.7"/>
    <n v="0"/>
  </r>
  <r>
    <n v="286"/>
    <n v="20240326"/>
    <n v="4.9000000000000004"/>
    <n v="7.7"/>
    <n v="1291"/>
    <n v="0"/>
    <m/>
    <n v="72"/>
    <x v="18"/>
    <x v="85"/>
    <x v="12"/>
    <x v="2"/>
    <n v="10.3"/>
    <n v="10.3"/>
    <n v="0"/>
  </r>
  <r>
    <n v="286"/>
    <n v="20240327"/>
    <n v="3.3"/>
    <n v="9.1999999999999993"/>
    <n v="698"/>
    <n v="1.2"/>
    <m/>
    <n v="82"/>
    <x v="18"/>
    <x v="86"/>
    <x v="12"/>
    <x v="2"/>
    <n v="8.8000000000000007"/>
    <n v="8.8000000000000007"/>
    <n v="0"/>
  </r>
  <r>
    <n v="286"/>
    <n v="20240328"/>
    <n v="5.2"/>
    <n v="8.3000000000000007"/>
    <n v="802"/>
    <n v="3.5"/>
    <m/>
    <n v="83"/>
    <x v="18"/>
    <x v="87"/>
    <x v="12"/>
    <x v="2"/>
    <n v="9.6999999999999993"/>
    <n v="9.6999999999999993"/>
    <n v="0"/>
  </r>
  <r>
    <n v="286"/>
    <n v="20240329"/>
    <n v="5.2"/>
    <n v="9.6999999999999993"/>
    <n v="936"/>
    <n v="0"/>
    <m/>
    <n v="77"/>
    <x v="18"/>
    <x v="88"/>
    <x v="12"/>
    <x v="2"/>
    <n v="8.3000000000000007"/>
    <n v="8.3000000000000007"/>
    <n v="0"/>
  </r>
  <r>
    <n v="286"/>
    <n v="20240330"/>
    <n v="4.2"/>
    <n v="11.5"/>
    <n v="834"/>
    <n v="1"/>
    <m/>
    <n v="84"/>
    <x v="18"/>
    <x v="89"/>
    <x v="12"/>
    <x v="2"/>
    <n v="6.5"/>
    <n v="6.5"/>
    <n v="0"/>
  </r>
  <r>
    <n v="286"/>
    <n v="20240331"/>
    <n v="4.2"/>
    <n v="10.199999999999999"/>
    <n v="1139"/>
    <n v="0.8"/>
    <m/>
    <n v="87"/>
    <x v="18"/>
    <x v="90"/>
    <x v="12"/>
    <x v="2"/>
    <n v="7.8000000000000007"/>
    <n v="7.8000000000000007"/>
    <n v="0"/>
  </r>
  <r>
    <n v="286"/>
    <n v="20240401"/>
    <n v="3.8"/>
    <n v="9.6"/>
    <n v="295"/>
    <n v="7.4"/>
    <m/>
    <n v="91"/>
    <x v="18"/>
    <x v="91"/>
    <x v="13"/>
    <x v="3"/>
    <n v="8.4"/>
    <n v="6.7200000000000006"/>
    <n v="0"/>
  </r>
  <r>
    <n v="286"/>
    <n v="20240402"/>
    <n v="6.1"/>
    <n v="9.8000000000000007"/>
    <n v="958"/>
    <n v="0.3"/>
    <m/>
    <n v="86"/>
    <x v="18"/>
    <x v="92"/>
    <x v="13"/>
    <x v="3"/>
    <n v="8.1999999999999993"/>
    <n v="6.56"/>
    <n v="0"/>
  </r>
  <r>
    <n v="286"/>
    <n v="20240403"/>
    <n v="4.4000000000000004"/>
    <n v="10.3"/>
    <n v="480"/>
    <n v="10.5"/>
    <m/>
    <n v="92"/>
    <x v="18"/>
    <x v="93"/>
    <x v="13"/>
    <x v="3"/>
    <n v="7.6999999999999993"/>
    <n v="6.16"/>
    <n v="0"/>
  </r>
  <r>
    <n v="286"/>
    <n v="20240404"/>
    <n v="6"/>
    <n v="10.7"/>
    <n v="500"/>
    <n v="6.5"/>
    <m/>
    <n v="89"/>
    <x v="18"/>
    <x v="94"/>
    <x v="13"/>
    <x v="3"/>
    <n v="7.3000000000000007"/>
    <n v="5.8400000000000007"/>
    <n v="0"/>
  </r>
  <r>
    <n v="286"/>
    <n v="20240405"/>
    <n v="7"/>
    <n v="12.6"/>
    <n v="716"/>
    <n v="6"/>
    <m/>
    <n v="84"/>
    <x v="18"/>
    <x v="95"/>
    <x v="13"/>
    <x v="3"/>
    <n v="5.4"/>
    <n v="4.32"/>
    <n v="0"/>
  </r>
  <r>
    <n v="286"/>
    <n v="20240406"/>
    <n v="4.7"/>
    <n v="16.7"/>
    <n v="1491"/>
    <n v="0"/>
    <m/>
    <n v="75"/>
    <x v="18"/>
    <x v="96"/>
    <x v="13"/>
    <x v="3"/>
    <n v="1.3000000000000007"/>
    <n v="1.0400000000000007"/>
    <n v="0"/>
  </r>
  <r>
    <n v="286"/>
    <n v="20240407"/>
    <n v="6"/>
    <n v="16.2"/>
    <n v="1700"/>
    <n v="1.2"/>
    <m/>
    <n v="68"/>
    <x v="18"/>
    <x v="97"/>
    <x v="13"/>
    <x v="3"/>
    <n v="1.8000000000000007"/>
    <n v="1.4400000000000006"/>
    <n v="0"/>
  </r>
  <r>
    <n v="286"/>
    <n v="20240408"/>
    <n v="3.1"/>
    <n v="14"/>
    <n v="971"/>
    <n v="1.2"/>
    <m/>
    <n v="90"/>
    <x v="18"/>
    <x v="98"/>
    <x v="14"/>
    <x v="3"/>
    <n v="4"/>
    <n v="3.2"/>
    <n v="0"/>
  </r>
  <r>
    <n v="286"/>
    <n v="20240409"/>
    <n v="7.3"/>
    <n v="12.3"/>
    <n v="828"/>
    <n v="0.3"/>
    <m/>
    <n v="78"/>
    <x v="18"/>
    <x v="99"/>
    <x v="14"/>
    <x v="3"/>
    <n v="5.6999999999999993"/>
    <n v="4.5599999999999996"/>
    <n v="0"/>
  </r>
  <r>
    <n v="286"/>
    <n v="20240410"/>
    <n v="5.8"/>
    <n v="10.9"/>
    <n v="1702"/>
    <n v="0"/>
    <m/>
    <n v="67"/>
    <x v="18"/>
    <x v="100"/>
    <x v="14"/>
    <x v="3"/>
    <n v="7.1"/>
    <n v="5.68"/>
    <n v="0"/>
  </r>
  <r>
    <n v="286"/>
    <n v="20240411"/>
    <n v="5.8"/>
    <n v="12.6"/>
    <n v="443"/>
    <n v="1.2"/>
    <m/>
    <n v="86"/>
    <x v="18"/>
    <x v="101"/>
    <x v="14"/>
    <x v="3"/>
    <n v="5.4"/>
    <n v="4.32"/>
    <n v="0"/>
  </r>
  <r>
    <n v="286"/>
    <n v="20240412"/>
    <n v="5.9"/>
    <n v="14.4"/>
    <n v="1466"/>
    <n v="-0.1"/>
    <m/>
    <n v="78"/>
    <x v="18"/>
    <x v="102"/>
    <x v="14"/>
    <x v="3"/>
    <n v="3.5999999999999996"/>
    <n v="2.88"/>
    <n v="0"/>
  </r>
  <r>
    <n v="286"/>
    <n v="20240413"/>
    <n v="6.5"/>
    <n v="16"/>
    <n v="1663"/>
    <n v="0"/>
    <m/>
    <n v="73"/>
    <x v="18"/>
    <x v="103"/>
    <x v="14"/>
    <x v="3"/>
    <n v="2"/>
    <n v="1.6"/>
    <n v="0"/>
  </r>
  <r>
    <n v="286"/>
    <n v="20240414"/>
    <n v="5.3"/>
    <n v="10.1"/>
    <n v="1859"/>
    <n v="0"/>
    <m/>
    <n v="69"/>
    <x v="18"/>
    <x v="104"/>
    <x v="14"/>
    <x v="3"/>
    <n v="7.9"/>
    <n v="6.32"/>
    <n v="0"/>
  </r>
  <r>
    <n v="286"/>
    <n v="20240415"/>
    <n v="6.7"/>
    <n v="7.3"/>
    <n v="1015"/>
    <n v="7.9"/>
    <m/>
    <n v="82"/>
    <x v="18"/>
    <x v="105"/>
    <x v="15"/>
    <x v="3"/>
    <n v="10.7"/>
    <n v="8.56"/>
    <n v="0"/>
  </r>
  <r>
    <n v="286"/>
    <n v="20240416"/>
    <n v="5.0999999999999996"/>
    <n v="6.8"/>
    <n v="1030"/>
    <n v="3.4"/>
    <m/>
    <n v="83"/>
    <x v="18"/>
    <x v="106"/>
    <x v="15"/>
    <x v="3"/>
    <n v="11.2"/>
    <n v="8.9599999999999991"/>
    <n v="0"/>
  </r>
  <r>
    <n v="286"/>
    <n v="20240417"/>
    <n v="3.4"/>
    <n v="5.9"/>
    <n v="1089"/>
    <n v="5.5"/>
    <m/>
    <n v="81"/>
    <x v="18"/>
    <x v="107"/>
    <x v="15"/>
    <x v="3"/>
    <n v="12.1"/>
    <n v="9.68"/>
    <n v="0"/>
  </r>
  <r>
    <n v="286"/>
    <n v="20240418"/>
    <n v="4.4000000000000004"/>
    <n v="6.6"/>
    <n v="1447"/>
    <n v="2.7"/>
    <m/>
    <n v="78"/>
    <x v="18"/>
    <x v="108"/>
    <x v="15"/>
    <x v="3"/>
    <n v="11.4"/>
    <n v="9.120000000000001"/>
    <n v="0"/>
  </r>
  <r>
    <n v="286"/>
    <n v="20240419"/>
    <n v="8.5"/>
    <n v="7.6"/>
    <n v="1202"/>
    <n v="7.6"/>
    <m/>
    <n v="83"/>
    <x v="18"/>
    <x v="109"/>
    <x v="15"/>
    <x v="3"/>
    <n v="10.4"/>
    <n v="8.32"/>
    <n v="0"/>
  </r>
  <r>
    <n v="286"/>
    <n v="20240420"/>
    <n v="5.2"/>
    <n v="6.8"/>
    <n v="1712"/>
    <n v="2.7"/>
    <m/>
    <n v="78"/>
    <x v="18"/>
    <x v="110"/>
    <x v="15"/>
    <x v="3"/>
    <n v="11.2"/>
    <n v="8.9599999999999991"/>
    <n v="0"/>
  </r>
  <r>
    <n v="286"/>
    <n v="20240421"/>
    <n v="4.7"/>
    <n v="5.6"/>
    <n v="1736"/>
    <n v="2.8"/>
    <m/>
    <n v="78"/>
    <x v="18"/>
    <x v="111"/>
    <x v="15"/>
    <x v="3"/>
    <n v="12.4"/>
    <n v="9.9200000000000017"/>
    <n v="0"/>
  </r>
  <r>
    <n v="286"/>
    <n v="20240422"/>
    <n v="4"/>
    <n v="5.0999999999999996"/>
    <n v="2048"/>
    <n v="0"/>
    <m/>
    <n v="73"/>
    <x v="18"/>
    <x v="112"/>
    <x v="16"/>
    <x v="3"/>
    <n v="12.9"/>
    <n v="10.32"/>
    <n v="0"/>
  </r>
  <r>
    <n v="286"/>
    <n v="20240423"/>
    <n v="3.5"/>
    <n v="5.3"/>
    <n v="1852"/>
    <n v="1.8"/>
    <m/>
    <n v="74"/>
    <x v="18"/>
    <x v="113"/>
    <x v="16"/>
    <x v="3"/>
    <n v="12.7"/>
    <n v="10.16"/>
    <n v="0"/>
  </r>
  <r>
    <n v="286"/>
    <n v="20240424"/>
    <n v="5.8"/>
    <n v="5.5"/>
    <n v="1410"/>
    <n v="5.7"/>
    <m/>
    <n v="84"/>
    <x v="18"/>
    <x v="114"/>
    <x v="16"/>
    <x v="3"/>
    <n v="12.5"/>
    <n v="10"/>
    <n v="0"/>
  </r>
  <r>
    <n v="286"/>
    <n v="20240425"/>
    <n v="4.7"/>
    <n v="6.3"/>
    <n v="1343"/>
    <n v="7.2"/>
    <m/>
    <n v="82"/>
    <x v="18"/>
    <x v="115"/>
    <x v="16"/>
    <x v="3"/>
    <n v="11.7"/>
    <n v="9.36"/>
    <n v="0"/>
  </r>
  <r>
    <n v="286"/>
    <n v="20240426"/>
    <n v="4"/>
    <n v="7.5"/>
    <n v="1809"/>
    <n v="0.5"/>
    <m/>
    <n v="82"/>
    <x v="18"/>
    <x v="116"/>
    <x v="16"/>
    <x v="3"/>
    <n v="10.5"/>
    <n v="8.4"/>
    <n v="0"/>
  </r>
  <r>
    <n v="286"/>
    <n v="20240427"/>
    <n v="3.4"/>
    <n v="11.3"/>
    <n v="1347"/>
    <n v="1.4"/>
    <m/>
    <n v="83"/>
    <x v="18"/>
    <x v="117"/>
    <x v="16"/>
    <x v="3"/>
    <n v="6.6999999999999993"/>
    <n v="5.3599999999999994"/>
    <n v="0"/>
  </r>
  <r>
    <n v="286"/>
    <n v="20240428"/>
    <n v="7.3"/>
    <n v="14.1"/>
    <n v="1797"/>
    <n v="0.1"/>
    <m/>
    <n v="66"/>
    <x v="18"/>
    <x v="118"/>
    <x v="16"/>
    <x v="3"/>
    <n v="3.9000000000000004"/>
    <n v="3.1200000000000006"/>
    <n v="0"/>
  </r>
  <r>
    <n v="286"/>
    <n v="20240429"/>
    <n v="3.9"/>
    <n v="13.2"/>
    <n v="2156"/>
    <n v="0"/>
    <m/>
    <n v="68"/>
    <x v="18"/>
    <x v="119"/>
    <x v="17"/>
    <x v="3"/>
    <n v="4.8000000000000007"/>
    <n v="3.8400000000000007"/>
    <n v="0"/>
  </r>
  <r>
    <n v="286"/>
    <n v="20240430"/>
    <n v="2.6"/>
    <n v="16.2"/>
    <n v="1680"/>
    <n v="0.1"/>
    <m/>
    <n v="80"/>
    <x v="18"/>
    <x v="120"/>
    <x v="17"/>
    <x v="3"/>
    <n v="1.8000000000000007"/>
    <n v="1.4400000000000006"/>
    <n v="0"/>
  </r>
  <r>
    <n v="286"/>
    <n v="20240501"/>
    <n v="4.4000000000000004"/>
    <n v="17.399999999999999"/>
    <n v="2213"/>
    <n v="0"/>
    <m/>
    <n v="78"/>
    <x v="18"/>
    <x v="121"/>
    <x v="17"/>
    <x v="4"/>
    <n v="0.60000000000000142"/>
    <n v="0.48000000000000115"/>
    <n v="0"/>
  </r>
  <r>
    <n v="286"/>
    <n v="20240502"/>
    <n v="5.9"/>
    <n v="18.399999999999999"/>
    <n v="2452"/>
    <n v="0"/>
    <m/>
    <n v="70"/>
    <x v="18"/>
    <x v="122"/>
    <x v="17"/>
    <x v="4"/>
    <n v="0"/>
    <n v="0"/>
    <n v="0.39999999999999858"/>
  </r>
  <r>
    <n v="286"/>
    <n v="20240503"/>
    <n v="4.4000000000000004"/>
    <n v="12.5"/>
    <n v="429"/>
    <n v="0.1"/>
    <m/>
    <n v="89"/>
    <x v="18"/>
    <x v="123"/>
    <x v="17"/>
    <x v="4"/>
    <n v="5.5"/>
    <n v="4.4000000000000004"/>
    <n v="0"/>
  </r>
  <r>
    <n v="286"/>
    <n v="20240504"/>
    <n v="3.3"/>
    <n v="12.2"/>
    <n v="1589"/>
    <n v="1.5"/>
    <m/>
    <n v="79"/>
    <x v="18"/>
    <x v="124"/>
    <x v="17"/>
    <x v="4"/>
    <n v="5.8000000000000007"/>
    <n v="4.6400000000000006"/>
    <n v="0"/>
  </r>
  <r>
    <n v="286"/>
    <n v="20240505"/>
    <n v="3.9"/>
    <n v="11.1"/>
    <n v="1134"/>
    <n v="10.6"/>
    <m/>
    <n v="89"/>
    <x v="18"/>
    <x v="125"/>
    <x v="17"/>
    <x v="4"/>
    <n v="6.9"/>
    <n v="5.5200000000000005"/>
    <n v="0"/>
  </r>
  <r>
    <n v="286"/>
    <n v="20240506"/>
    <n v="2.6"/>
    <n v="12"/>
    <n v="2272"/>
    <n v="0"/>
    <m/>
    <n v="81"/>
    <x v="18"/>
    <x v="126"/>
    <x v="18"/>
    <x v="4"/>
    <n v="6"/>
    <n v="4.8000000000000007"/>
    <n v="0"/>
  </r>
  <r>
    <n v="286"/>
    <n v="20240507"/>
    <n v="3.8"/>
    <n v="12.6"/>
    <n v="2330"/>
    <n v="0"/>
    <m/>
    <n v="87"/>
    <x v="18"/>
    <x v="127"/>
    <x v="18"/>
    <x v="4"/>
    <n v="5.4"/>
    <n v="4.32"/>
    <n v="0"/>
  </r>
  <r>
    <n v="286"/>
    <n v="20240508"/>
    <n v="3.4"/>
    <n v="12.6"/>
    <n v="1647"/>
    <n v="0"/>
    <m/>
    <n v="86"/>
    <x v="18"/>
    <x v="128"/>
    <x v="18"/>
    <x v="4"/>
    <n v="5.4"/>
    <n v="4.32"/>
    <n v="0"/>
  </r>
  <r>
    <n v="286"/>
    <n v="20240509"/>
    <n v="1.7"/>
    <n v="12.7"/>
    <n v="2055"/>
    <n v="0"/>
    <m/>
    <n v="84"/>
    <x v="18"/>
    <x v="129"/>
    <x v="18"/>
    <x v="4"/>
    <n v="5.3000000000000007"/>
    <n v="4.2400000000000011"/>
    <n v="0"/>
  </r>
  <r>
    <n v="286"/>
    <n v="20240510"/>
    <n v="2.9"/>
    <n v="12.7"/>
    <n v="2472"/>
    <n v="0"/>
    <m/>
    <n v="88"/>
    <x v="18"/>
    <x v="130"/>
    <x v="18"/>
    <x v="4"/>
    <n v="5.3000000000000007"/>
    <n v="4.2400000000000011"/>
    <n v="0"/>
  </r>
  <r>
    <n v="286"/>
    <n v="20240511"/>
    <n v="3.8"/>
    <n v="14.8"/>
    <n v="2657"/>
    <n v="0"/>
    <m/>
    <n v="76"/>
    <x v="18"/>
    <x v="131"/>
    <x v="18"/>
    <x v="4"/>
    <n v="3.1999999999999993"/>
    <n v="2.5599999999999996"/>
    <n v="0"/>
  </r>
  <r>
    <n v="286"/>
    <n v="20240512"/>
    <n v="5.0999999999999996"/>
    <n v="16.100000000000001"/>
    <n v="2728"/>
    <n v="0"/>
    <m/>
    <n v="69"/>
    <x v="18"/>
    <x v="132"/>
    <x v="18"/>
    <x v="4"/>
    <n v="1.8999999999999986"/>
    <n v="1.5199999999999989"/>
    <n v="0"/>
  </r>
  <r>
    <n v="286"/>
    <n v="20240513"/>
    <n v="4.5999999999999996"/>
    <n v="19.8"/>
    <n v="2410"/>
    <n v="0"/>
    <m/>
    <n v="59"/>
    <x v="18"/>
    <x v="133"/>
    <x v="19"/>
    <x v="4"/>
    <n v="0"/>
    <n v="0"/>
    <n v="1.8000000000000007"/>
  </r>
  <r>
    <n v="286"/>
    <n v="20240514"/>
    <n v="5.9"/>
    <n v="20.399999999999999"/>
    <n v="2754"/>
    <n v="0"/>
    <m/>
    <n v="50"/>
    <x v="18"/>
    <x v="134"/>
    <x v="19"/>
    <x v="4"/>
    <n v="0"/>
    <n v="0"/>
    <n v="2.3999999999999986"/>
  </r>
  <r>
    <n v="286"/>
    <n v="20240515"/>
    <n v="5.7"/>
    <n v="19.3"/>
    <n v="2642"/>
    <n v="0"/>
    <m/>
    <n v="51"/>
    <x v="18"/>
    <x v="135"/>
    <x v="19"/>
    <x v="4"/>
    <n v="0"/>
    <n v="0"/>
    <n v="1.3000000000000007"/>
  </r>
  <r>
    <n v="286"/>
    <n v="20240516"/>
    <n v="5.2"/>
    <n v="18.100000000000001"/>
    <n v="2099"/>
    <n v="2.6"/>
    <m/>
    <n v="67"/>
    <x v="18"/>
    <x v="136"/>
    <x v="19"/>
    <x v="4"/>
    <n v="0"/>
    <n v="0"/>
    <n v="0.10000000000000142"/>
  </r>
  <r>
    <n v="286"/>
    <n v="20240517"/>
    <n v="3.6"/>
    <n v="18.100000000000001"/>
    <n v="1974"/>
    <n v="0"/>
    <m/>
    <n v="71"/>
    <x v="18"/>
    <x v="137"/>
    <x v="19"/>
    <x v="4"/>
    <n v="0"/>
    <n v="0"/>
    <n v="0.10000000000000142"/>
  </r>
  <r>
    <n v="286"/>
    <n v="20240518"/>
    <n v="3.3"/>
    <n v="17.5"/>
    <n v="2368"/>
    <n v="0"/>
    <m/>
    <n v="66"/>
    <x v="18"/>
    <x v="138"/>
    <x v="19"/>
    <x v="4"/>
    <n v="0.5"/>
    <n v="0.4"/>
    <n v="0"/>
  </r>
  <r>
    <n v="286"/>
    <n v="20240519"/>
    <n v="3.9"/>
    <n v="16.5"/>
    <n v="2525"/>
    <n v="3.4"/>
    <m/>
    <n v="76"/>
    <x v="18"/>
    <x v="139"/>
    <x v="19"/>
    <x v="4"/>
    <n v="1.5"/>
    <n v="1.2000000000000002"/>
    <n v="0"/>
  </r>
  <r>
    <n v="286"/>
    <n v="20240520"/>
    <n v="2.8"/>
    <n v="16.2"/>
    <n v="1749"/>
    <n v="4"/>
    <m/>
    <n v="86"/>
    <x v="18"/>
    <x v="140"/>
    <x v="20"/>
    <x v="4"/>
    <n v="1.8000000000000007"/>
    <n v="1.4400000000000006"/>
    <n v="0"/>
  </r>
  <r>
    <n v="286"/>
    <n v="20240521"/>
    <n v="5.3"/>
    <n v="18.7"/>
    <n v="2442"/>
    <n v="2.2000000000000002"/>
    <m/>
    <n v="78"/>
    <x v="18"/>
    <x v="141"/>
    <x v="20"/>
    <x v="4"/>
    <n v="0"/>
    <n v="0"/>
    <n v="0.69999999999999929"/>
  </r>
  <r>
    <n v="286"/>
    <n v="20240522"/>
    <n v="4.3"/>
    <n v="16.399999999999999"/>
    <n v="901"/>
    <n v="0.6"/>
    <m/>
    <n v="86"/>
    <x v="18"/>
    <x v="142"/>
    <x v="20"/>
    <x v="4"/>
    <n v="1.6000000000000014"/>
    <n v="1.2800000000000011"/>
    <n v="0"/>
  </r>
  <r>
    <n v="286"/>
    <n v="20240523"/>
    <n v="3.4"/>
    <n v="15.2"/>
    <n v="1585"/>
    <n v="0"/>
    <m/>
    <n v="83"/>
    <x v="18"/>
    <x v="143"/>
    <x v="20"/>
    <x v="4"/>
    <n v="2.8000000000000007"/>
    <n v="2.2400000000000007"/>
    <n v="0"/>
  </r>
  <r>
    <n v="286"/>
    <n v="20240524"/>
    <n v="3"/>
    <n v="16.7"/>
    <n v="2059"/>
    <n v="1.8"/>
    <m/>
    <n v="80"/>
    <x v="18"/>
    <x v="144"/>
    <x v="20"/>
    <x v="4"/>
    <n v="1.3000000000000007"/>
    <n v="1.0400000000000007"/>
    <n v="0"/>
  </r>
  <r>
    <n v="286"/>
    <n v="20240525"/>
    <n v="3.1"/>
    <n v="16"/>
    <n v="1339"/>
    <n v="5.4"/>
    <m/>
    <n v="90"/>
    <x v="18"/>
    <x v="145"/>
    <x v="20"/>
    <x v="4"/>
    <n v="2"/>
    <n v="1.6"/>
    <n v="0"/>
  </r>
  <r>
    <n v="286"/>
    <n v="20240526"/>
    <n v="3.1"/>
    <n v="17.399999999999999"/>
    <n v="2283"/>
    <n v="0.1"/>
    <m/>
    <n v="77"/>
    <x v="18"/>
    <x v="146"/>
    <x v="20"/>
    <x v="4"/>
    <n v="0.60000000000000142"/>
    <n v="0.48000000000000115"/>
    <n v="0"/>
  </r>
  <r>
    <n v="286"/>
    <n v="20240527"/>
    <n v="3.5"/>
    <n v="15.4"/>
    <n v="2142"/>
    <n v="30.9"/>
    <m/>
    <n v="79"/>
    <x v="18"/>
    <x v="147"/>
    <x v="21"/>
    <x v="4"/>
    <n v="2.5999999999999996"/>
    <n v="2.0799999999999996"/>
    <n v="0"/>
  </r>
  <r>
    <n v="286"/>
    <n v="20240528"/>
    <n v="4.3"/>
    <n v="14.7"/>
    <n v="1887"/>
    <n v="3.1"/>
    <m/>
    <n v="80"/>
    <x v="18"/>
    <x v="148"/>
    <x v="21"/>
    <x v="4"/>
    <n v="3.3000000000000007"/>
    <n v="2.6400000000000006"/>
    <n v="0"/>
  </r>
  <r>
    <n v="286"/>
    <n v="20240529"/>
    <n v="4.5999999999999996"/>
    <n v="14.4"/>
    <n v="1020"/>
    <n v="17.8"/>
    <m/>
    <n v="91"/>
    <x v="18"/>
    <x v="149"/>
    <x v="21"/>
    <x v="4"/>
    <n v="3.5999999999999996"/>
    <n v="2.88"/>
    <n v="0"/>
  </r>
  <r>
    <n v="286"/>
    <n v="20240530"/>
    <n v="2.5"/>
    <n v="15"/>
    <n v="2106"/>
    <n v="4.2"/>
    <m/>
    <n v="85"/>
    <x v="18"/>
    <x v="150"/>
    <x v="21"/>
    <x v="4"/>
    <n v="3"/>
    <n v="2.4000000000000004"/>
    <n v="0"/>
  </r>
  <r>
    <n v="286"/>
    <n v="20240531"/>
    <n v="3.9"/>
    <n v="15"/>
    <n v="1141"/>
    <n v="1.2"/>
    <m/>
    <n v="92"/>
    <x v="18"/>
    <x v="151"/>
    <x v="21"/>
    <x v="4"/>
    <n v="3"/>
    <n v="2.4000000000000004"/>
    <n v="0"/>
  </r>
  <r>
    <n v="286"/>
    <n v="20240601"/>
    <n v="5.9"/>
    <n v="16.8"/>
    <n v="1663"/>
    <n v="0"/>
    <m/>
    <n v="91"/>
    <x v="18"/>
    <x v="152"/>
    <x v="21"/>
    <x v="5"/>
    <n v="1.1999999999999993"/>
    <n v="0.95999999999999952"/>
    <n v="0"/>
  </r>
  <r>
    <n v="286"/>
    <n v="20240602"/>
    <n v="5.8"/>
    <n v="14.1"/>
    <n v="1430"/>
    <n v="0"/>
    <m/>
    <n v="76"/>
    <x v="18"/>
    <x v="153"/>
    <x v="21"/>
    <x v="5"/>
    <n v="3.9000000000000004"/>
    <n v="3.1200000000000006"/>
    <n v="0"/>
  </r>
  <r>
    <n v="286"/>
    <n v="20240603"/>
    <n v="3.3"/>
    <n v="14.1"/>
    <n v="1016"/>
    <n v="0"/>
    <m/>
    <n v="84"/>
    <x v="18"/>
    <x v="154"/>
    <x v="22"/>
    <x v="5"/>
    <n v="3.9000000000000004"/>
    <n v="3.1200000000000006"/>
    <n v="0"/>
  </r>
  <r>
    <n v="286"/>
    <n v="20240604"/>
    <n v="4"/>
    <n v="16.100000000000001"/>
    <n v="1246"/>
    <n v="4.3"/>
    <m/>
    <n v="84"/>
    <x v="18"/>
    <x v="155"/>
    <x v="22"/>
    <x v="5"/>
    <n v="1.8999999999999986"/>
    <n v="1.5199999999999989"/>
    <n v="0"/>
  </r>
  <r>
    <n v="286"/>
    <n v="20240605"/>
    <n v="4.8"/>
    <n v="12.9"/>
    <n v="2580"/>
    <n v="2.1"/>
    <m/>
    <n v="70"/>
    <x v="18"/>
    <x v="156"/>
    <x v="22"/>
    <x v="5"/>
    <n v="5.0999999999999996"/>
    <n v="4.08"/>
    <n v="0"/>
  </r>
  <r>
    <n v="286"/>
    <n v="20240606"/>
    <n v="3.4"/>
    <n v="11.9"/>
    <n v="1467"/>
    <n v="0"/>
    <m/>
    <n v="76"/>
    <x v="18"/>
    <x v="157"/>
    <x v="22"/>
    <x v="5"/>
    <n v="6.1"/>
    <n v="4.88"/>
    <n v="0"/>
  </r>
  <r>
    <n v="286"/>
    <n v="20240607"/>
    <n v="3.1"/>
    <n v="12.3"/>
    <n v="1513"/>
    <n v="0.5"/>
    <m/>
    <n v="79"/>
    <x v="18"/>
    <x v="158"/>
    <x v="22"/>
    <x v="5"/>
    <n v="5.6999999999999993"/>
    <n v="4.5599999999999996"/>
    <n v="0"/>
  </r>
  <r>
    <n v="286"/>
    <n v="20240608"/>
    <n v="4.5999999999999996"/>
    <n v="12.2"/>
    <n v="1208"/>
    <n v="0.5"/>
    <m/>
    <n v="84"/>
    <x v="18"/>
    <x v="159"/>
    <x v="22"/>
    <x v="5"/>
    <n v="5.8000000000000007"/>
    <n v="4.6400000000000006"/>
    <n v="0"/>
  </r>
  <r>
    <n v="286"/>
    <n v="20240609"/>
    <n v="4.9000000000000004"/>
    <n v="11.7"/>
    <n v="1413"/>
    <n v="-0.1"/>
    <m/>
    <n v="78"/>
    <x v="18"/>
    <x v="160"/>
    <x v="22"/>
    <x v="5"/>
    <n v="6.3000000000000007"/>
    <n v="5.0400000000000009"/>
    <n v="0"/>
  </r>
  <r>
    <n v="286"/>
    <n v="20240610"/>
    <n v="4.4000000000000004"/>
    <n v="10.7"/>
    <n v="570"/>
    <n v="32.5"/>
    <m/>
    <n v="93"/>
    <x v="18"/>
    <x v="161"/>
    <x v="23"/>
    <x v="5"/>
    <n v="7.3000000000000007"/>
    <n v="5.8400000000000007"/>
    <n v="0"/>
  </r>
  <r>
    <n v="286"/>
    <n v="20240611"/>
    <n v="5.4"/>
    <n v="11.6"/>
    <n v="1851"/>
    <n v="3.9"/>
    <m/>
    <n v="84"/>
    <x v="18"/>
    <x v="162"/>
    <x v="23"/>
    <x v="5"/>
    <n v="6.4"/>
    <n v="5.120000000000001"/>
    <n v="0"/>
  </r>
  <r>
    <n v="286"/>
    <n v="20240612"/>
    <n v="4.4000000000000004"/>
    <n v="11.1"/>
    <n v="1678"/>
    <n v="1.6"/>
    <m/>
    <n v="83"/>
    <x v="18"/>
    <x v="163"/>
    <x v="23"/>
    <x v="5"/>
    <n v="6.9"/>
    <n v="5.5200000000000005"/>
    <n v="0"/>
  </r>
  <r>
    <n v="286"/>
    <n v="20240613"/>
    <n v="3"/>
    <n v="12.8"/>
    <n v="1187"/>
    <n v="-0.1"/>
    <m/>
    <n v="79"/>
    <x v="18"/>
    <x v="164"/>
    <x v="23"/>
    <x v="5"/>
    <n v="5.1999999999999993"/>
    <n v="4.1599999999999993"/>
    <n v="0"/>
  </r>
  <r>
    <n v="286"/>
    <n v="20240614"/>
    <n v="3.7"/>
    <n v="14.8"/>
    <n v="1006"/>
    <n v="0.4"/>
    <m/>
    <n v="81"/>
    <x v="18"/>
    <x v="165"/>
    <x v="23"/>
    <x v="5"/>
    <n v="3.1999999999999993"/>
    <n v="2.5599999999999996"/>
    <n v="0"/>
  </r>
  <r>
    <n v="286"/>
    <n v="20240615"/>
    <n v="5.5"/>
    <n v="14.4"/>
    <n v="1539"/>
    <n v="9"/>
    <m/>
    <n v="83"/>
    <x v="18"/>
    <x v="166"/>
    <x v="23"/>
    <x v="5"/>
    <n v="3.5999999999999996"/>
    <n v="2.88"/>
    <n v="0"/>
  </r>
  <r>
    <n v="286"/>
    <n v="20240616"/>
    <n v="4.9000000000000004"/>
    <n v="14"/>
    <n v="1579"/>
    <n v="3.9"/>
    <m/>
    <n v="87"/>
    <x v="18"/>
    <x v="167"/>
    <x v="23"/>
    <x v="5"/>
    <n v="4"/>
    <n v="3.2"/>
    <n v="0"/>
  </r>
  <r>
    <n v="286"/>
    <n v="20240617"/>
    <n v="3.5"/>
    <n v="15.8"/>
    <n v="2236"/>
    <n v="0"/>
    <m/>
    <n v="79"/>
    <x v="18"/>
    <x v="168"/>
    <x v="24"/>
    <x v="5"/>
    <n v="2.1999999999999993"/>
    <n v="1.7599999999999996"/>
    <n v="0"/>
  </r>
  <r>
    <n v="286"/>
    <n v="20240618"/>
    <n v="1.7"/>
    <n v="15.3"/>
    <n v="1383"/>
    <n v="1.5"/>
    <m/>
    <n v="85"/>
    <x v="18"/>
    <x v="169"/>
    <x v="24"/>
    <x v="5"/>
    <n v="2.6999999999999993"/>
    <n v="2.1599999999999997"/>
    <n v="0"/>
  </r>
  <r>
    <n v="286"/>
    <n v="20240619"/>
    <n v="3.7"/>
    <n v="13.9"/>
    <n v="2668"/>
    <n v="0"/>
    <m/>
    <n v="81"/>
    <x v="18"/>
    <x v="170"/>
    <x v="24"/>
    <x v="5"/>
    <n v="4.0999999999999996"/>
    <n v="3.28"/>
    <n v="0"/>
  </r>
  <r>
    <n v="286"/>
    <n v="20240620"/>
    <n v="2.2999999999999998"/>
    <n v="14.8"/>
    <n v="2367"/>
    <n v="0.1"/>
    <m/>
    <n v="78"/>
    <x v="18"/>
    <x v="171"/>
    <x v="24"/>
    <x v="5"/>
    <n v="3.1999999999999993"/>
    <n v="2.5599999999999996"/>
    <n v="0"/>
  </r>
  <r>
    <n v="286"/>
    <n v="20240621"/>
    <n v="3.2"/>
    <n v="15.5"/>
    <n v="623"/>
    <n v="9.5"/>
    <m/>
    <n v="94"/>
    <x v="18"/>
    <x v="172"/>
    <x v="24"/>
    <x v="5"/>
    <n v="2.5"/>
    <n v="2"/>
    <n v="0"/>
  </r>
  <r>
    <n v="286"/>
    <n v="20240622"/>
    <n v="3.8"/>
    <n v="16.3"/>
    <n v="1547"/>
    <n v="0"/>
    <m/>
    <n v="85"/>
    <x v="18"/>
    <x v="173"/>
    <x v="24"/>
    <x v="5"/>
    <n v="1.6999999999999993"/>
    <n v="1.3599999999999994"/>
    <n v="0"/>
  </r>
  <r>
    <n v="286"/>
    <n v="20240623"/>
    <n v="2.5"/>
    <n v="17"/>
    <n v="2203"/>
    <n v="0"/>
    <m/>
    <n v="82"/>
    <x v="18"/>
    <x v="174"/>
    <x v="24"/>
    <x v="5"/>
    <n v="1"/>
    <n v="0.8"/>
    <n v="0"/>
  </r>
  <r>
    <n v="286"/>
    <n v="20240624"/>
    <n v="2.4"/>
    <n v="17.600000000000001"/>
    <n v="2991"/>
    <n v="0"/>
    <m/>
    <n v="80"/>
    <x v="18"/>
    <x v="175"/>
    <x v="25"/>
    <x v="5"/>
    <n v="0.39999999999999858"/>
    <n v="0.3199999999999989"/>
    <n v="0"/>
  </r>
  <r>
    <n v="286"/>
    <n v="20240625"/>
    <n v="3"/>
    <n v="20.6"/>
    <n v="2674"/>
    <n v="0"/>
    <m/>
    <n v="76"/>
    <x v="18"/>
    <x v="176"/>
    <x v="25"/>
    <x v="5"/>
    <n v="0"/>
    <n v="0"/>
    <n v="2.6000000000000014"/>
  </r>
  <r>
    <n v="286"/>
    <n v="20240626"/>
    <n v="3.3"/>
    <n v="22.4"/>
    <n v="2920"/>
    <n v="0"/>
    <m/>
    <n v="73"/>
    <x v="18"/>
    <x v="177"/>
    <x v="25"/>
    <x v="5"/>
    <n v="0"/>
    <n v="0"/>
    <n v="4.3999999999999986"/>
  </r>
  <r>
    <n v="286"/>
    <n v="20240627"/>
    <n v="2.7"/>
    <n v="24"/>
    <n v="2505"/>
    <n v="0"/>
    <m/>
    <n v="72"/>
    <x v="18"/>
    <x v="178"/>
    <x v="25"/>
    <x v="5"/>
    <n v="0"/>
    <n v="0"/>
    <n v="6"/>
  </r>
  <r>
    <n v="286"/>
    <n v="20240628"/>
    <n v="4.7"/>
    <n v="17.899999999999999"/>
    <n v="2297"/>
    <n v="0"/>
    <m/>
    <n v="71"/>
    <x v="18"/>
    <x v="179"/>
    <x v="25"/>
    <x v="5"/>
    <n v="0.10000000000000142"/>
    <n v="8.000000000000114E-2"/>
    <n v="0"/>
  </r>
  <r>
    <n v="286"/>
    <n v="20240629"/>
    <n v="2.8"/>
    <n v="18.100000000000001"/>
    <n v="2818"/>
    <n v="0"/>
    <m/>
    <n v="71"/>
    <x v="18"/>
    <x v="180"/>
    <x v="25"/>
    <x v="5"/>
    <n v="0"/>
    <n v="0"/>
    <n v="0.10000000000000142"/>
  </r>
  <r>
    <n v="286"/>
    <n v="20240630"/>
    <n v="4"/>
    <n v="18"/>
    <n v="1826"/>
    <n v="0"/>
    <m/>
    <n v="79"/>
    <x v="18"/>
    <x v="181"/>
    <x v="25"/>
    <x v="5"/>
    <n v="0"/>
    <n v="0"/>
    <n v="0"/>
  </r>
  <r>
    <n v="286"/>
    <n v="20240701"/>
    <n v="4.0999999999999996"/>
    <n v="15.6"/>
    <n v="1645"/>
    <n v="1.8"/>
    <m/>
    <n v="83"/>
    <x v="18"/>
    <x v="182"/>
    <x v="26"/>
    <x v="6"/>
    <n v="2.4000000000000004"/>
    <n v="1.9200000000000004"/>
    <n v="0"/>
  </r>
  <r>
    <n v="286"/>
    <n v="20240702"/>
    <n v="4.5"/>
    <n v="14.1"/>
    <n v="906"/>
    <n v="2.8"/>
    <m/>
    <n v="87"/>
    <x v="18"/>
    <x v="183"/>
    <x v="26"/>
    <x v="6"/>
    <n v="3.9000000000000004"/>
    <n v="3.1200000000000006"/>
    <n v="0"/>
  </r>
  <r>
    <n v="286"/>
    <n v="20240703"/>
    <n v="4"/>
    <n v="13.5"/>
    <n v="1098"/>
    <n v="2.5"/>
    <m/>
    <n v="85"/>
    <x v="18"/>
    <x v="184"/>
    <x v="26"/>
    <x v="6"/>
    <n v="4.5"/>
    <n v="3.6"/>
    <n v="0"/>
  </r>
  <r>
    <n v="286"/>
    <n v="20240704"/>
    <n v="6.6"/>
    <n v="14.9"/>
    <n v="2440"/>
    <n v="2.7"/>
    <m/>
    <n v="72"/>
    <x v="18"/>
    <x v="185"/>
    <x v="26"/>
    <x v="6"/>
    <n v="3.0999999999999996"/>
    <n v="2.48"/>
    <n v="0"/>
  </r>
  <r>
    <n v="286"/>
    <n v="20240705"/>
    <n v="5.5"/>
    <n v="15.2"/>
    <n v="1411"/>
    <n v="1.6"/>
    <m/>
    <n v="85"/>
    <x v="18"/>
    <x v="186"/>
    <x v="26"/>
    <x v="6"/>
    <n v="2.8000000000000007"/>
    <n v="2.2400000000000007"/>
    <n v="0"/>
  </r>
  <r>
    <n v="286"/>
    <n v="20240706"/>
    <n v="7.1"/>
    <n v="17"/>
    <n v="1760"/>
    <n v="0.5"/>
    <m/>
    <n v="77"/>
    <x v="18"/>
    <x v="187"/>
    <x v="26"/>
    <x v="6"/>
    <n v="1"/>
    <n v="0.8"/>
    <n v="0"/>
  </r>
  <r>
    <n v="286"/>
    <n v="20240707"/>
    <n v="5"/>
    <n v="14.7"/>
    <n v="2054"/>
    <n v="8.6999999999999993"/>
    <m/>
    <n v="81"/>
    <x v="18"/>
    <x v="188"/>
    <x v="26"/>
    <x v="6"/>
    <n v="3.3000000000000007"/>
    <n v="2.6400000000000006"/>
    <n v="0"/>
  </r>
  <r>
    <n v="286"/>
    <n v="20240708"/>
    <n v="3.7"/>
    <n v="16.7"/>
    <n v="2257"/>
    <n v="0"/>
    <m/>
    <n v="78"/>
    <x v="18"/>
    <x v="189"/>
    <x v="27"/>
    <x v="6"/>
    <n v="1.3000000000000007"/>
    <n v="1.0400000000000007"/>
    <n v="0"/>
  </r>
  <r>
    <n v="286"/>
    <n v="20240709"/>
    <n v="3.5"/>
    <n v="21.5"/>
    <n v="2093"/>
    <n v="7.1"/>
    <m/>
    <n v="71"/>
    <x v="18"/>
    <x v="190"/>
    <x v="27"/>
    <x v="6"/>
    <n v="0"/>
    <n v="0"/>
    <n v="3.5"/>
  </r>
  <r>
    <n v="286"/>
    <n v="20240710"/>
    <n v="3.8"/>
    <n v="19.100000000000001"/>
    <n v="1587"/>
    <n v="4.5"/>
    <m/>
    <n v="86"/>
    <x v="18"/>
    <x v="191"/>
    <x v="27"/>
    <x v="6"/>
    <n v="0"/>
    <n v="0"/>
    <n v="1.1000000000000014"/>
  </r>
  <r>
    <n v="286"/>
    <n v="20240711"/>
    <n v="3.5"/>
    <n v="17.399999999999999"/>
    <n v="2248"/>
    <n v="0"/>
    <m/>
    <n v="82"/>
    <x v="18"/>
    <x v="192"/>
    <x v="27"/>
    <x v="6"/>
    <n v="0.60000000000000142"/>
    <n v="0.48000000000000115"/>
    <n v="0"/>
  </r>
  <r>
    <n v="286"/>
    <n v="20240712"/>
    <n v="5.4"/>
    <n v="14.6"/>
    <n v="634"/>
    <n v="45.2"/>
    <m/>
    <n v="92"/>
    <x v="18"/>
    <x v="193"/>
    <x v="27"/>
    <x v="6"/>
    <n v="3.4000000000000004"/>
    <n v="2.7200000000000006"/>
    <n v="0"/>
  </r>
  <r>
    <n v="286"/>
    <n v="20240713"/>
    <n v="5.9"/>
    <n v="15.2"/>
    <n v="1553"/>
    <n v="4.4000000000000004"/>
    <m/>
    <n v="90"/>
    <x v="18"/>
    <x v="194"/>
    <x v="27"/>
    <x v="6"/>
    <n v="2.8000000000000007"/>
    <n v="2.2400000000000007"/>
    <n v="0"/>
  </r>
  <r>
    <n v="286"/>
    <n v="20240714"/>
    <n v="5.3"/>
    <n v="16.100000000000001"/>
    <n v="1703"/>
    <n v="0"/>
    <m/>
    <n v="78"/>
    <x v="18"/>
    <x v="195"/>
    <x v="27"/>
    <x v="6"/>
    <n v="1.8999999999999986"/>
    <n v="1.5199999999999989"/>
    <n v="0"/>
  </r>
  <r>
    <n v="286"/>
    <n v="20240715"/>
    <n v="3.4"/>
    <n v="18.3"/>
    <n v="2424"/>
    <n v="-0.1"/>
    <m/>
    <n v="75"/>
    <x v="18"/>
    <x v="196"/>
    <x v="28"/>
    <x v="6"/>
    <n v="0"/>
    <n v="0"/>
    <n v="0.30000000000000071"/>
  </r>
  <r>
    <n v="286"/>
    <n v="20240716"/>
    <n v="5"/>
    <n v="18.399999999999999"/>
    <n v="1941"/>
    <n v="6.7"/>
    <m/>
    <n v="83"/>
    <x v="18"/>
    <x v="197"/>
    <x v="28"/>
    <x v="6"/>
    <n v="0"/>
    <n v="0"/>
    <n v="0.39999999999999858"/>
  </r>
  <r>
    <n v="286"/>
    <n v="20240717"/>
    <n v="4.3"/>
    <n v="17.100000000000001"/>
    <n v="1636"/>
    <n v="0.9"/>
    <m/>
    <n v="86"/>
    <x v="18"/>
    <x v="198"/>
    <x v="28"/>
    <x v="6"/>
    <n v="0.89999999999999858"/>
    <n v="0.71999999999999886"/>
    <n v="0"/>
  </r>
  <r>
    <n v="286"/>
    <n v="20240718"/>
    <n v="2"/>
    <n v="19.3"/>
    <n v="2441"/>
    <n v="0"/>
    <m/>
    <n v="79"/>
    <x v="18"/>
    <x v="199"/>
    <x v="28"/>
    <x v="6"/>
    <n v="0"/>
    <n v="0"/>
    <n v="1.3000000000000007"/>
  </r>
  <r>
    <n v="286"/>
    <n v="20240719"/>
    <n v="2.6"/>
    <n v="21.9"/>
    <n v="2407"/>
    <n v="0"/>
    <m/>
    <n v="69"/>
    <x v="18"/>
    <x v="200"/>
    <x v="28"/>
    <x v="6"/>
    <n v="0"/>
    <n v="0"/>
    <n v="3.8999999999999986"/>
  </r>
  <r>
    <n v="286"/>
    <n v="20240720"/>
    <n v="3.3"/>
    <n v="24"/>
    <n v="2622"/>
    <n v="0"/>
    <m/>
    <n v="65"/>
    <x v="18"/>
    <x v="201"/>
    <x v="28"/>
    <x v="6"/>
    <n v="0"/>
    <n v="0"/>
    <n v="6"/>
  </r>
  <r>
    <n v="286"/>
    <n v="20240721"/>
    <n v="3.3"/>
    <n v="21.3"/>
    <n v="1658"/>
    <n v="14.8"/>
    <m/>
    <n v="84"/>
    <x v="18"/>
    <x v="202"/>
    <x v="28"/>
    <x v="6"/>
    <n v="0"/>
    <n v="0"/>
    <n v="3.3000000000000007"/>
  </r>
  <r>
    <n v="286"/>
    <n v="20240722"/>
    <n v="3.7"/>
    <n v="19.3"/>
    <n v="2140"/>
    <n v="0.6"/>
    <m/>
    <n v="76"/>
    <x v="18"/>
    <x v="203"/>
    <x v="29"/>
    <x v="6"/>
    <n v="0"/>
    <n v="0"/>
    <n v="1.3000000000000007"/>
  </r>
  <r>
    <n v="286"/>
    <n v="20240723"/>
    <n v="3.8"/>
    <n v="18.600000000000001"/>
    <n v="1111"/>
    <n v="8.4"/>
    <m/>
    <n v="87"/>
    <x v="18"/>
    <x v="204"/>
    <x v="29"/>
    <x v="6"/>
    <n v="0"/>
    <n v="0"/>
    <n v="0.60000000000000142"/>
  </r>
  <r>
    <n v="286"/>
    <n v="20240724"/>
    <n v="3.6"/>
    <n v="16.3"/>
    <n v="1764"/>
    <n v="0.3"/>
    <m/>
    <n v="78"/>
    <x v="18"/>
    <x v="205"/>
    <x v="29"/>
    <x v="6"/>
    <n v="1.6999999999999993"/>
    <n v="1.3599999999999994"/>
    <n v="0"/>
  </r>
  <r>
    <n v="286"/>
    <n v="20240725"/>
    <n v="3.5"/>
    <n v="17.600000000000001"/>
    <n v="1461"/>
    <n v="0.9"/>
    <m/>
    <n v="78"/>
    <x v="18"/>
    <x v="206"/>
    <x v="29"/>
    <x v="6"/>
    <n v="0.39999999999999858"/>
    <n v="0.3199999999999989"/>
    <n v="0"/>
  </r>
  <r>
    <n v="286"/>
    <n v="20240726"/>
    <n v="3.7"/>
    <n v="18.8"/>
    <n v="1329"/>
    <n v="0.5"/>
    <m/>
    <n v="85"/>
    <x v="18"/>
    <x v="207"/>
    <x v="29"/>
    <x v="6"/>
    <n v="0"/>
    <n v="0"/>
    <n v="0.80000000000000071"/>
  </r>
  <r>
    <n v="286"/>
    <n v="20240727"/>
    <n v="2.1"/>
    <n v="18.600000000000001"/>
    <n v="2369"/>
    <n v="0"/>
    <m/>
    <n v="75"/>
    <x v="18"/>
    <x v="208"/>
    <x v="29"/>
    <x v="6"/>
    <n v="0"/>
    <n v="0"/>
    <n v="0.60000000000000142"/>
  </r>
  <r>
    <n v="286"/>
    <n v="20240728"/>
    <n v="3.5"/>
    <n v="17.399999999999999"/>
    <n v="2179"/>
    <n v="0.4"/>
    <m/>
    <n v="79"/>
    <x v="18"/>
    <x v="209"/>
    <x v="29"/>
    <x v="6"/>
    <n v="0.60000000000000142"/>
    <n v="0.48000000000000115"/>
    <n v="0"/>
  </r>
  <r>
    <n v="286"/>
    <n v="20240729"/>
    <n v="1.9"/>
    <n v="18.100000000000001"/>
    <n v="2697"/>
    <n v="0"/>
    <m/>
    <n v="70"/>
    <x v="18"/>
    <x v="210"/>
    <x v="30"/>
    <x v="6"/>
    <n v="0"/>
    <n v="0"/>
    <n v="0.10000000000000142"/>
  </r>
  <r>
    <n v="286"/>
    <n v="20240730"/>
    <n v="2.8"/>
    <n v="20.6"/>
    <n v="2487"/>
    <n v="0"/>
    <m/>
    <n v="67"/>
    <x v="18"/>
    <x v="211"/>
    <x v="30"/>
    <x v="6"/>
    <n v="0"/>
    <n v="0"/>
    <n v="2.6000000000000014"/>
  </r>
  <r>
    <n v="286"/>
    <n v="20240731"/>
    <n v="3.7"/>
    <n v="19.5"/>
    <n v="2452"/>
    <n v="0"/>
    <m/>
    <n v="76"/>
    <x v="18"/>
    <x v="212"/>
    <x v="30"/>
    <x v="6"/>
    <n v="0"/>
    <n v="0"/>
    <n v="1.5"/>
  </r>
  <r>
    <n v="286"/>
    <n v="20240801"/>
    <n v="4"/>
    <n v="17.399999999999999"/>
    <n v="1741"/>
    <n v="0"/>
    <m/>
    <n v="75"/>
    <x v="18"/>
    <x v="213"/>
    <x v="30"/>
    <x v="7"/>
    <n v="0.60000000000000142"/>
    <n v="0.48000000000000115"/>
    <n v="0"/>
  </r>
  <r>
    <n v="286"/>
    <n v="20240802"/>
    <n v="2.5"/>
    <n v="18.8"/>
    <n v="2382"/>
    <n v="0"/>
    <m/>
    <n v="72"/>
    <x v="18"/>
    <x v="214"/>
    <x v="30"/>
    <x v="7"/>
    <n v="0"/>
    <n v="0"/>
    <n v="0.80000000000000071"/>
  </r>
  <r>
    <n v="286"/>
    <n v="20240803"/>
    <n v="3.4"/>
    <n v="19.899999999999999"/>
    <n v="1445"/>
    <n v="0.3"/>
    <m/>
    <n v="81"/>
    <x v="18"/>
    <x v="215"/>
    <x v="30"/>
    <x v="7"/>
    <n v="0"/>
    <n v="0"/>
    <n v="1.8999999999999986"/>
  </r>
  <r>
    <n v="286"/>
    <n v="20240804"/>
    <n v="4.3"/>
    <n v="18.100000000000001"/>
    <n v="1909"/>
    <n v="0"/>
    <m/>
    <n v="73"/>
    <x v="18"/>
    <x v="216"/>
    <x v="30"/>
    <x v="7"/>
    <n v="0"/>
    <n v="0"/>
    <n v="0.10000000000000142"/>
  </r>
  <r>
    <n v="286"/>
    <n v="20240805"/>
    <n v="2.4"/>
    <n v="19.600000000000001"/>
    <n v="1947"/>
    <n v="0"/>
    <m/>
    <n v="71"/>
    <x v="18"/>
    <x v="217"/>
    <x v="31"/>
    <x v="7"/>
    <n v="0"/>
    <n v="0"/>
    <n v="1.6000000000000014"/>
  </r>
  <r>
    <n v="286"/>
    <n v="20240806"/>
    <n v="2"/>
    <n v="21.8"/>
    <n v="2431"/>
    <n v="0"/>
    <m/>
    <n v="65"/>
    <x v="18"/>
    <x v="218"/>
    <x v="31"/>
    <x v="7"/>
    <n v="0"/>
    <n v="0"/>
    <n v="3.8000000000000007"/>
  </r>
  <r>
    <n v="286"/>
    <n v="20240807"/>
    <n v="3"/>
    <n v="18.8"/>
    <n v="963"/>
    <n v="-0.1"/>
    <m/>
    <n v="77"/>
    <x v="18"/>
    <x v="219"/>
    <x v="31"/>
    <x v="7"/>
    <n v="0"/>
    <n v="0"/>
    <n v="0.80000000000000071"/>
  </r>
  <r>
    <n v="286"/>
    <n v="20240808"/>
    <n v="3.9"/>
    <n v="19.5"/>
    <n v="1937"/>
    <n v="0"/>
    <m/>
    <n v="68"/>
    <x v="18"/>
    <x v="220"/>
    <x v="31"/>
    <x v="7"/>
    <n v="0"/>
    <n v="0"/>
    <n v="1.5"/>
  </r>
  <r>
    <n v="286"/>
    <n v="20240809"/>
    <n v="6.4"/>
    <n v="19"/>
    <n v="1389"/>
    <n v="1.3"/>
    <m/>
    <n v="80"/>
    <x v="18"/>
    <x v="221"/>
    <x v="31"/>
    <x v="7"/>
    <n v="0"/>
    <n v="0"/>
    <n v="1"/>
  </r>
  <r>
    <n v="286"/>
    <n v="20240810"/>
    <n v="4.5999999999999996"/>
    <n v="19.100000000000001"/>
    <n v="2005"/>
    <n v="0"/>
    <m/>
    <n v="73"/>
    <x v="18"/>
    <x v="222"/>
    <x v="31"/>
    <x v="7"/>
    <n v="0"/>
    <n v="0"/>
    <n v="1.1000000000000014"/>
  </r>
  <r>
    <n v="286"/>
    <n v="20240811"/>
    <n v="3.3"/>
    <n v="19"/>
    <n v="2153"/>
    <n v="0"/>
    <m/>
    <n v="74"/>
    <x v="18"/>
    <x v="223"/>
    <x v="31"/>
    <x v="7"/>
    <n v="0"/>
    <n v="0"/>
    <n v="1"/>
  </r>
  <r>
    <n v="286"/>
    <n v="20240812"/>
    <n v="4.4000000000000004"/>
    <n v="21.3"/>
    <n v="2423"/>
    <n v="0"/>
    <m/>
    <n v="66"/>
    <x v="18"/>
    <x v="224"/>
    <x v="32"/>
    <x v="7"/>
    <n v="0"/>
    <n v="0"/>
    <n v="3.3000000000000007"/>
  </r>
  <r>
    <n v="286"/>
    <n v="20240813"/>
    <n v="4.0999999999999996"/>
    <n v="25.4"/>
    <n v="2019"/>
    <n v="3"/>
    <m/>
    <n v="69"/>
    <x v="18"/>
    <x v="225"/>
    <x v="32"/>
    <x v="7"/>
    <n v="0"/>
    <n v="0"/>
    <n v="7.3999999999999986"/>
  </r>
  <r>
    <n v="286"/>
    <n v="20240814"/>
    <n v="2"/>
    <n v="21.5"/>
    <n v="1180"/>
    <n v="2.6"/>
    <m/>
    <n v="87"/>
    <x v="18"/>
    <x v="226"/>
    <x v="32"/>
    <x v="7"/>
    <n v="0"/>
    <n v="0"/>
    <n v="3.5"/>
  </r>
  <r>
    <n v="286"/>
    <n v="20240815"/>
    <n v="3.7"/>
    <n v="21.4"/>
    <n v="1881"/>
    <n v="0"/>
    <m/>
    <n v="79"/>
    <x v="18"/>
    <x v="227"/>
    <x v="32"/>
    <x v="7"/>
    <n v="0"/>
    <n v="0"/>
    <n v="3.3999999999999986"/>
  </r>
  <r>
    <n v="286"/>
    <n v="20240816"/>
    <n v="3.9"/>
    <n v="18.899999999999999"/>
    <n v="1012"/>
    <n v="2.2999999999999998"/>
    <m/>
    <n v="86"/>
    <x v="18"/>
    <x v="228"/>
    <x v="32"/>
    <x v="7"/>
    <n v="0"/>
    <n v="0"/>
    <n v="0.89999999999999858"/>
  </r>
  <r>
    <n v="286"/>
    <n v="20240817"/>
    <n v="2.1"/>
    <n v="17.7"/>
    <n v="1931"/>
    <n v="0"/>
    <m/>
    <n v="74"/>
    <x v="18"/>
    <x v="229"/>
    <x v="32"/>
    <x v="7"/>
    <n v="0.30000000000000071"/>
    <n v="0.24000000000000057"/>
    <n v="0"/>
  </r>
  <r>
    <n v="286"/>
    <n v="20240818"/>
    <n v="2.6"/>
    <n v="17.7"/>
    <n v="1522"/>
    <n v="0"/>
    <m/>
    <n v="73"/>
    <x v="18"/>
    <x v="230"/>
    <x v="32"/>
    <x v="7"/>
    <n v="0.30000000000000071"/>
    <n v="0.24000000000000057"/>
    <n v="0"/>
  </r>
  <r>
    <n v="286"/>
    <n v="20240819"/>
    <n v="2.5"/>
    <n v="17.399999999999999"/>
    <n v="1604"/>
    <n v="0"/>
    <m/>
    <n v="69"/>
    <x v="18"/>
    <x v="231"/>
    <x v="33"/>
    <x v="7"/>
    <n v="0.60000000000000142"/>
    <n v="0.48000000000000115"/>
    <n v="0"/>
  </r>
  <r>
    <n v="286"/>
    <n v="20240820"/>
    <n v="5"/>
    <n v="19.399999999999999"/>
    <n v="1704"/>
    <n v="14.8"/>
    <m/>
    <n v="75"/>
    <x v="18"/>
    <x v="232"/>
    <x v="33"/>
    <x v="7"/>
    <n v="0"/>
    <n v="0"/>
    <n v="1.3999999999999986"/>
  </r>
  <r>
    <n v="286"/>
    <n v="20240821"/>
    <n v="6.3"/>
    <n v="15.6"/>
    <n v="1618"/>
    <n v="0.9"/>
    <m/>
    <n v="77"/>
    <x v="18"/>
    <x v="233"/>
    <x v="33"/>
    <x v="7"/>
    <n v="2.4000000000000004"/>
    <n v="1.9200000000000004"/>
    <n v="0"/>
  </r>
  <r>
    <n v="286"/>
    <n v="20240822"/>
    <n v="6.4"/>
    <n v="18"/>
    <n v="1137"/>
    <n v="0.2"/>
    <m/>
    <n v="69"/>
    <x v="18"/>
    <x v="234"/>
    <x v="33"/>
    <x v="7"/>
    <n v="0"/>
    <n v="0"/>
    <n v="0"/>
  </r>
  <r>
    <n v="286"/>
    <n v="20240823"/>
    <n v="7"/>
    <n v="18.600000000000001"/>
    <n v="1284"/>
    <n v="0.3"/>
    <m/>
    <n v="73"/>
    <x v="18"/>
    <x v="235"/>
    <x v="33"/>
    <x v="7"/>
    <n v="0"/>
    <n v="0"/>
    <n v="0.60000000000000142"/>
  </r>
  <r>
    <n v="286"/>
    <n v="20240824"/>
    <n v="5.5"/>
    <n v="19.3"/>
    <n v="1322"/>
    <n v="16.600000000000001"/>
    <m/>
    <n v="83"/>
    <x v="18"/>
    <x v="236"/>
    <x v="33"/>
    <x v="7"/>
    <n v="0"/>
    <n v="0"/>
    <n v="1.3000000000000007"/>
  </r>
  <r>
    <n v="286"/>
    <n v="20240825"/>
    <n v="5.8"/>
    <n v="16.2"/>
    <n v="1745"/>
    <n v="5.7"/>
    <m/>
    <n v="77"/>
    <x v="18"/>
    <x v="237"/>
    <x v="33"/>
    <x v="7"/>
    <n v="1.8000000000000007"/>
    <n v="1.4400000000000006"/>
    <n v="0"/>
  </r>
  <r>
    <n v="286"/>
    <n v="20240826"/>
    <n v="4.8"/>
    <n v="16.399999999999999"/>
    <n v="1507"/>
    <n v="0"/>
    <m/>
    <n v="82"/>
    <x v="18"/>
    <x v="238"/>
    <x v="34"/>
    <x v="7"/>
    <n v="1.6000000000000014"/>
    <n v="1.2800000000000011"/>
    <n v="0"/>
  </r>
  <r>
    <n v="286"/>
    <n v="20240827"/>
    <n v="3.2"/>
    <n v="18.100000000000001"/>
    <n v="1900"/>
    <n v="0"/>
    <m/>
    <n v="72"/>
    <x v="18"/>
    <x v="239"/>
    <x v="34"/>
    <x v="7"/>
    <n v="0"/>
    <n v="0"/>
    <n v="0.10000000000000142"/>
  </r>
  <r>
    <n v="286"/>
    <n v="20240828"/>
    <n v="3"/>
    <n v="21"/>
    <n v="2037"/>
    <n v="0"/>
    <m/>
    <n v="70"/>
    <x v="18"/>
    <x v="240"/>
    <x v="34"/>
    <x v="7"/>
    <n v="0"/>
    <n v="0"/>
    <n v="3"/>
  </r>
  <r>
    <n v="286"/>
    <n v="20240829"/>
    <n v="3.7"/>
    <n v="20.6"/>
    <n v="1830"/>
    <n v="0"/>
    <m/>
    <n v="79"/>
    <x v="18"/>
    <x v="241"/>
    <x v="34"/>
    <x v="7"/>
    <n v="0"/>
    <n v="0"/>
    <n v="2.6000000000000014"/>
  </r>
  <r>
    <n v="286"/>
    <n v="20240830"/>
    <n v="3"/>
    <n v="17.100000000000001"/>
    <n v="1740"/>
    <n v="0"/>
    <m/>
    <n v="76"/>
    <x v="18"/>
    <x v="242"/>
    <x v="34"/>
    <x v="7"/>
    <n v="0.89999999999999858"/>
    <n v="0.71999999999999886"/>
    <n v="0"/>
  </r>
  <r>
    <n v="286"/>
    <n v="20240831"/>
    <n v="5"/>
    <n v="16.3"/>
    <n v="1795"/>
    <n v="0"/>
    <m/>
    <n v="72"/>
    <x v="18"/>
    <x v="243"/>
    <x v="34"/>
    <x v="7"/>
    <n v="1.6999999999999993"/>
    <n v="1.3599999999999994"/>
    <n v="0"/>
  </r>
  <r>
    <n v="286"/>
    <n v="20240901"/>
    <n v="5.8"/>
    <n v="19.8"/>
    <n v="1831"/>
    <n v="0"/>
    <m/>
    <n v="67"/>
    <x v="18"/>
    <x v="244"/>
    <x v="34"/>
    <x v="8"/>
    <n v="0"/>
    <n v="0"/>
    <n v="1.8000000000000007"/>
  </r>
  <r>
    <n v="286"/>
    <n v="20240902"/>
    <n v="3.9"/>
    <n v="21.5"/>
    <n v="1590"/>
    <n v="0"/>
    <m/>
    <n v="71"/>
    <x v="18"/>
    <x v="245"/>
    <x v="35"/>
    <x v="8"/>
    <n v="0"/>
    <n v="0"/>
    <n v="3.5"/>
  </r>
  <r>
    <n v="286"/>
    <n v="20240903"/>
    <n v="2.2999999999999998"/>
    <n v="21.4"/>
    <n v="1376"/>
    <n v="1.1000000000000001"/>
    <m/>
    <n v="85"/>
    <x v="18"/>
    <x v="246"/>
    <x v="35"/>
    <x v="8"/>
    <n v="0"/>
    <n v="0"/>
    <n v="3.3999999999999986"/>
  </r>
  <r>
    <n v="286"/>
    <n v="20240904"/>
    <n v="2.7"/>
    <n v="18.5"/>
    <n v="529"/>
    <n v="11"/>
    <m/>
    <n v="93"/>
    <x v="18"/>
    <x v="247"/>
    <x v="35"/>
    <x v="8"/>
    <n v="0"/>
    <n v="0"/>
    <n v="0.5"/>
  </r>
  <r>
    <n v="286"/>
    <n v="20240905"/>
    <n v="5.9"/>
    <n v="22.6"/>
    <n v="1627"/>
    <n v="0"/>
    <m/>
    <n v="75"/>
    <x v="18"/>
    <x v="248"/>
    <x v="35"/>
    <x v="8"/>
    <n v="0"/>
    <n v="0"/>
    <n v="4.6000000000000014"/>
  </r>
  <r>
    <n v="286"/>
    <n v="20240906"/>
    <n v="5.7"/>
    <n v="21.9"/>
    <n v="1485"/>
    <n v="-0.1"/>
    <m/>
    <n v="64"/>
    <x v="18"/>
    <x v="249"/>
    <x v="35"/>
    <x v="8"/>
    <n v="0"/>
    <n v="0"/>
    <n v="3.8999999999999986"/>
  </r>
  <r>
    <n v="286"/>
    <n v="20240907"/>
    <n v="2.5"/>
    <n v="20.5"/>
    <n v="1401"/>
    <n v="0"/>
    <m/>
    <n v="75"/>
    <x v="18"/>
    <x v="250"/>
    <x v="35"/>
    <x v="8"/>
    <n v="0"/>
    <n v="0"/>
    <n v="2.5"/>
  </r>
  <r>
    <n v="286"/>
    <n v="20240908"/>
    <n v="3.3"/>
    <n v="19.7"/>
    <n v="1273"/>
    <n v="0"/>
    <m/>
    <n v="76"/>
    <x v="18"/>
    <x v="251"/>
    <x v="35"/>
    <x v="8"/>
    <n v="0"/>
    <n v="0"/>
    <n v="1.6999999999999993"/>
  </r>
  <r>
    <n v="286"/>
    <n v="20240909"/>
    <n v="4.0999999999999996"/>
    <n v="16.899999999999999"/>
    <n v="1205"/>
    <n v="0.1"/>
    <m/>
    <n v="77"/>
    <x v="18"/>
    <x v="252"/>
    <x v="36"/>
    <x v="8"/>
    <n v="1.1000000000000014"/>
    <n v="0.88000000000000123"/>
    <n v="0"/>
  </r>
  <r>
    <n v="286"/>
    <n v="20240910"/>
    <n v="6.7"/>
    <n v="14"/>
    <n v="672"/>
    <n v="20.100000000000001"/>
    <m/>
    <n v="85"/>
    <x v="18"/>
    <x v="253"/>
    <x v="36"/>
    <x v="8"/>
    <n v="4"/>
    <n v="3.2"/>
    <n v="0"/>
  </r>
  <r>
    <n v="286"/>
    <n v="20240911"/>
    <n v="5.3"/>
    <n v="10.7"/>
    <n v="1349"/>
    <n v="6"/>
    <m/>
    <n v="86"/>
    <x v="18"/>
    <x v="254"/>
    <x v="36"/>
    <x v="8"/>
    <n v="7.3000000000000007"/>
    <n v="5.8400000000000007"/>
    <n v="0"/>
  </r>
  <r>
    <n v="286"/>
    <n v="20240912"/>
    <n v="3.3"/>
    <n v="10.1"/>
    <n v="1266"/>
    <n v="0"/>
    <m/>
    <n v="87"/>
    <x v="18"/>
    <x v="255"/>
    <x v="36"/>
    <x v="8"/>
    <n v="7.9"/>
    <n v="6.32"/>
    <n v="0"/>
  </r>
  <r>
    <n v="286"/>
    <n v="20240913"/>
    <n v="4.4000000000000004"/>
    <n v="12"/>
    <n v="1366"/>
    <n v="1.2"/>
    <m/>
    <n v="81"/>
    <x v="18"/>
    <x v="256"/>
    <x v="36"/>
    <x v="8"/>
    <n v="6"/>
    <n v="4.8000000000000007"/>
    <n v="0"/>
  </r>
  <r>
    <n v="286"/>
    <n v="20240914"/>
    <n v="3"/>
    <n v="12"/>
    <n v="1320"/>
    <n v="0"/>
    <m/>
    <n v="77"/>
    <x v="18"/>
    <x v="257"/>
    <x v="36"/>
    <x v="8"/>
    <n v="6"/>
    <n v="4.8000000000000007"/>
    <n v="0"/>
  </r>
  <r>
    <n v="286"/>
    <n v="20240915"/>
    <n v="2.2999999999999998"/>
    <n v="13.9"/>
    <n v="981"/>
    <n v="0"/>
    <m/>
    <n v="83"/>
    <x v="18"/>
    <x v="258"/>
    <x v="36"/>
    <x v="8"/>
    <n v="4.0999999999999996"/>
    <n v="3.28"/>
    <n v="0"/>
  </r>
  <r>
    <n v="286"/>
    <n v="20240916"/>
    <n v="4"/>
    <n v="15.5"/>
    <n v="1393"/>
    <n v="0"/>
    <m/>
    <n v="87"/>
    <x v="18"/>
    <x v="259"/>
    <x v="37"/>
    <x v="8"/>
    <n v="2.5"/>
    <n v="2"/>
    <n v="0"/>
  </r>
  <r>
    <n v="286"/>
    <n v="20240917"/>
    <n v="5.3"/>
    <n v="16.5"/>
    <n v="1408"/>
    <n v="0"/>
    <m/>
    <n v="83"/>
    <x v="18"/>
    <x v="260"/>
    <x v="37"/>
    <x v="8"/>
    <n v="1.5"/>
    <n v="1.2000000000000002"/>
    <n v="0"/>
  </r>
  <r>
    <n v="286"/>
    <n v="20240918"/>
    <n v="4.3"/>
    <n v="15.8"/>
    <n v="1230"/>
    <n v="0"/>
    <m/>
    <n v="88"/>
    <x v="18"/>
    <x v="261"/>
    <x v="37"/>
    <x v="8"/>
    <n v="2.1999999999999993"/>
    <n v="1.7599999999999996"/>
    <n v="0"/>
  </r>
  <r>
    <n v="286"/>
    <n v="20240919"/>
    <n v="4.3"/>
    <n v="16.100000000000001"/>
    <n v="1222"/>
    <n v="0"/>
    <m/>
    <n v="88"/>
    <x v="18"/>
    <x v="262"/>
    <x v="37"/>
    <x v="8"/>
    <n v="1.8999999999999986"/>
    <n v="1.5199999999999989"/>
    <n v="0"/>
  </r>
  <r>
    <n v="286"/>
    <n v="20240920"/>
    <n v="5.7"/>
    <n v="17.2"/>
    <n v="1489"/>
    <n v="0"/>
    <m/>
    <n v="71"/>
    <x v="18"/>
    <x v="263"/>
    <x v="37"/>
    <x v="8"/>
    <n v="0.80000000000000071"/>
    <n v="0.64000000000000057"/>
    <n v="0"/>
  </r>
  <r>
    <n v="286"/>
    <n v="20240921"/>
    <n v="3.5"/>
    <n v="16.2"/>
    <n v="1454"/>
    <n v="0"/>
    <m/>
    <n v="69"/>
    <x v="18"/>
    <x v="264"/>
    <x v="37"/>
    <x v="8"/>
    <n v="1.8000000000000007"/>
    <n v="1.4400000000000006"/>
    <n v="0"/>
  </r>
  <r>
    <n v="286"/>
    <n v="20240922"/>
    <n v="1.5"/>
    <n v="16.600000000000001"/>
    <n v="1437"/>
    <n v="0"/>
    <m/>
    <n v="75"/>
    <x v="18"/>
    <x v="265"/>
    <x v="37"/>
    <x v="8"/>
    <n v="1.3999999999999986"/>
    <n v="1.119999999999999"/>
    <n v="0"/>
  </r>
  <r>
    <n v="286"/>
    <n v="20240923"/>
    <n v="2.9"/>
    <n v="15.8"/>
    <n v="837"/>
    <n v="1"/>
    <m/>
    <n v="85"/>
    <x v="18"/>
    <x v="266"/>
    <x v="38"/>
    <x v="8"/>
    <n v="2.1999999999999993"/>
    <n v="1.7599999999999996"/>
    <n v="0"/>
  </r>
  <r>
    <n v="286"/>
    <n v="20240924"/>
    <n v="4.8"/>
    <n v="14.7"/>
    <n v="1204"/>
    <n v="0.8"/>
    <m/>
    <n v="85"/>
    <x v="18"/>
    <x v="267"/>
    <x v="38"/>
    <x v="8"/>
    <n v="3.3000000000000007"/>
    <n v="2.6400000000000006"/>
    <n v="0"/>
  </r>
  <r>
    <n v="286"/>
    <n v="20240925"/>
    <n v="4"/>
    <n v="13.6"/>
    <n v="390"/>
    <n v="5.5"/>
    <m/>
    <n v="92"/>
    <x v="18"/>
    <x v="268"/>
    <x v="38"/>
    <x v="8"/>
    <n v="4.4000000000000004"/>
    <n v="3.5200000000000005"/>
    <n v="0"/>
  </r>
  <r>
    <n v="286"/>
    <n v="20240926"/>
    <n v="6.3"/>
    <n v="15.5"/>
    <n v="821"/>
    <n v="6.5"/>
    <m/>
    <n v="89"/>
    <x v="18"/>
    <x v="269"/>
    <x v="38"/>
    <x v="8"/>
    <n v="2.5"/>
    <n v="2"/>
    <n v="0"/>
  </r>
  <r>
    <n v="286"/>
    <n v="20240927"/>
    <n v="10.8"/>
    <n v="13"/>
    <n v="507"/>
    <n v="3.3"/>
    <m/>
    <n v="80"/>
    <x v="18"/>
    <x v="270"/>
    <x v="38"/>
    <x v="8"/>
    <n v="5"/>
    <n v="4"/>
    <n v="0"/>
  </r>
  <r>
    <n v="286"/>
    <n v="20240928"/>
    <n v="5.2"/>
    <n v="9.9"/>
    <n v="1069"/>
    <n v="5.4"/>
    <m/>
    <n v="83"/>
    <x v="18"/>
    <x v="271"/>
    <x v="38"/>
    <x v="8"/>
    <n v="8.1"/>
    <n v="6.48"/>
    <n v="0"/>
  </r>
  <r>
    <n v="286"/>
    <n v="20240929"/>
    <n v="3.8"/>
    <n v="10.4"/>
    <n v="1366"/>
    <n v="0"/>
    <m/>
    <n v="79"/>
    <x v="18"/>
    <x v="272"/>
    <x v="38"/>
    <x v="8"/>
    <n v="7.6"/>
    <n v="6.08"/>
    <n v="0"/>
  </r>
  <r>
    <n v="286"/>
    <n v="20240930"/>
    <n v="7.5"/>
    <n v="11.3"/>
    <n v="1059"/>
    <n v="8.8000000000000007"/>
    <m/>
    <n v="79"/>
    <x v="18"/>
    <x v="273"/>
    <x v="39"/>
    <x v="8"/>
    <n v="6.6999999999999993"/>
    <n v="5.3599999999999994"/>
    <n v="0"/>
  </r>
  <r>
    <n v="290"/>
    <n v="20240101"/>
    <n v="6.3"/>
    <n v="6.8"/>
    <n v="127"/>
    <n v="4.8"/>
    <n v="1002.1"/>
    <n v="83"/>
    <x v="19"/>
    <x v="0"/>
    <x v="0"/>
    <x v="0"/>
    <n v="11.2"/>
    <n v="12.32"/>
    <n v="0"/>
  </r>
  <r>
    <n v="290"/>
    <n v="20240102"/>
    <n v="6.6"/>
    <n v="9.6"/>
    <n v="78"/>
    <n v="22.7"/>
    <n v="989.2"/>
    <n v="90"/>
    <x v="19"/>
    <x v="1"/>
    <x v="0"/>
    <x v="0"/>
    <n v="8.4"/>
    <n v="9.240000000000002"/>
    <n v="0"/>
  </r>
  <r>
    <n v="290"/>
    <n v="20240103"/>
    <n v="7.6"/>
    <n v="9"/>
    <n v="128"/>
    <n v="7.2"/>
    <n v="988.4"/>
    <n v="86"/>
    <x v="19"/>
    <x v="2"/>
    <x v="0"/>
    <x v="0"/>
    <n v="9"/>
    <n v="9.9"/>
    <n v="0"/>
  </r>
  <r>
    <n v="290"/>
    <n v="20240104"/>
    <n v="2.6"/>
    <n v="5.8"/>
    <n v="127"/>
    <n v="3.2"/>
    <n v="1001.4"/>
    <n v="89"/>
    <x v="19"/>
    <x v="3"/>
    <x v="0"/>
    <x v="0"/>
    <n v="12.2"/>
    <n v="13.42"/>
    <n v="0"/>
  </r>
  <r>
    <n v="290"/>
    <n v="20240105"/>
    <n v="4.5"/>
    <n v="6.3"/>
    <n v="100"/>
    <n v="15.8"/>
    <n v="998.1"/>
    <n v="92"/>
    <x v="19"/>
    <x v="4"/>
    <x v="0"/>
    <x v="0"/>
    <n v="11.7"/>
    <n v="12.870000000000001"/>
    <n v="0"/>
  </r>
  <r>
    <n v="290"/>
    <n v="20240106"/>
    <n v="3.5"/>
    <n v="1.2"/>
    <n v="48"/>
    <n v="0.5"/>
    <n v="1011"/>
    <n v="95"/>
    <x v="19"/>
    <x v="5"/>
    <x v="0"/>
    <x v="0"/>
    <n v="16.8"/>
    <n v="18.480000000000004"/>
    <n v="0"/>
  </r>
  <r>
    <n v="290"/>
    <n v="20240107"/>
    <n v="5.0999999999999996"/>
    <n v="-1.1000000000000001"/>
    <n v="292"/>
    <n v="-0.1"/>
    <n v="1025.5"/>
    <n v="78"/>
    <x v="19"/>
    <x v="6"/>
    <x v="0"/>
    <x v="0"/>
    <n v="19.100000000000001"/>
    <n v="21.01"/>
    <n v="0"/>
  </r>
  <r>
    <n v="290"/>
    <n v="20240108"/>
    <n v="5.4"/>
    <n v="-2.2999999999999998"/>
    <n v="344"/>
    <n v="-0.1"/>
    <n v="1033.2"/>
    <n v="70"/>
    <x v="19"/>
    <x v="7"/>
    <x v="1"/>
    <x v="0"/>
    <n v="20.3"/>
    <n v="22.330000000000002"/>
    <n v="0"/>
  </r>
  <r>
    <n v="290"/>
    <n v="20240109"/>
    <n v="4.0999999999999996"/>
    <n v="-4.4000000000000004"/>
    <n v="462"/>
    <n v="0"/>
    <n v="1034.8"/>
    <n v="59"/>
    <x v="19"/>
    <x v="8"/>
    <x v="1"/>
    <x v="0"/>
    <n v="22.4"/>
    <n v="24.64"/>
    <n v="0"/>
  </r>
  <r>
    <n v="290"/>
    <n v="20240110"/>
    <n v="3.3"/>
    <n v="-4.3"/>
    <n v="449"/>
    <n v="0"/>
    <n v="1031.7"/>
    <n v="62"/>
    <x v="19"/>
    <x v="9"/>
    <x v="1"/>
    <x v="0"/>
    <n v="22.3"/>
    <n v="24.53"/>
    <n v="0"/>
  </r>
  <r>
    <n v="290"/>
    <n v="20240111"/>
    <n v="1.7"/>
    <n v="-3.5"/>
    <n v="127"/>
    <n v="0.2"/>
    <n v="1034.0999999999999"/>
    <n v="93"/>
    <x v="19"/>
    <x v="10"/>
    <x v="1"/>
    <x v="0"/>
    <n v="21.5"/>
    <n v="23.650000000000002"/>
    <n v="0"/>
  </r>
  <r>
    <n v="290"/>
    <n v="20240112"/>
    <n v="1.8"/>
    <n v="1.6"/>
    <n v="131"/>
    <n v="0.4"/>
    <n v="1031.8"/>
    <n v="96"/>
    <x v="19"/>
    <x v="11"/>
    <x v="1"/>
    <x v="0"/>
    <n v="16.399999999999999"/>
    <n v="18.04"/>
    <n v="0"/>
  </r>
  <r>
    <n v="290"/>
    <n v="20240113"/>
    <n v="5.0999999999999996"/>
    <n v="3"/>
    <n v="101"/>
    <n v="1.2"/>
    <n v="1020.3"/>
    <n v="95"/>
    <x v="19"/>
    <x v="12"/>
    <x v="1"/>
    <x v="0"/>
    <n v="15"/>
    <n v="16.5"/>
    <n v="0"/>
  </r>
  <r>
    <n v="290"/>
    <n v="20240114"/>
    <n v="5.5"/>
    <n v="2.2999999999999998"/>
    <n v="61"/>
    <n v="6.2"/>
    <n v="1007.2"/>
    <n v="94"/>
    <x v="19"/>
    <x v="13"/>
    <x v="1"/>
    <x v="0"/>
    <n v="15.7"/>
    <n v="17.27"/>
    <n v="0"/>
  </r>
  <r>
    <n v="290"/>
    <n v="20240115"/>
    <n v="5.3"/>
    <n v="0.7"/>
    <n v="256"/>
    <n v="2"/>
    <n v="1001.6"/>
    <n v="92"/>
    <x v="19"/>
    <x v="14"/>
    <x v="2"/>
    <x v="0"/>
    <n v="17.3"/>
    <n v="19.03"/>
    <n v="0"/>
  </r>
  <r>
    <n v="290"/>
    <n v="20240116"/>
    <n v="4.5999999999999996"/>
    <n v="-0.6"/>
    <n v="241"/>
    <n v="0.4"/>
    <n v="1006.4"/>
    <n v="86"/>
    <x v="19"/>
    <x v="15"/>
    <x v="2"/>
    <x v="0"/>
    <n v="18.600000000000001"/>
    <n v="20.460000000000004"/>
    <n v="0"/>
  </r>
  <r>
    <n v="290"/>
    <n v="20240117"/>
    <n v="2.1"/>
    <n v="-2.2999999999999998"/>
    <n v="214"/>
    <n v="0"/>
    <n v="993.3"/>
    <n v="82"/>
    <x v="19"/>
    <x v="16"/>
    <x v="2"/>
    <x v="0"/>
    <n v="20.3"/>
    <n v="22.330000000000002"/>
    <n v="0"/>
  </r>
  <r>
    <n v="290"/>
    <n v="20240118"/>
    <n v="1.7"/>
    <n v="-2.6"/>
    <n v="593"/>
    <n v="0"/>
    <n v="1002.1"/>
    <n v="89"/>
    <x v="19"/>
    <x v="17"/>
    <x v="2"/>
    <x v="0"/>
    <n v="20.6"/>
    <n v="22.660000000000004"/>
    <n v="0"/>
  </r>
  <r>
    <n v="290"/>
    <n v="20240119"/>
    <n v="4.5999999999999996"/>
    <n v="0.2"/>
    <n v="480"/>
    <n v="0.4"/>
    <n v="1019.2"/>
    <n v="85"/>
    <x v="19"/>
    <x v="18"/>
    <x v="2"/>
    <x v="0"/>
    <n v="17.8"/>
    <n v="19.580000000000002"/>
    <n v="0"/>
  </r>
  <r>
    <n v="290"/>
    <n v="20240120"/>
    <n v="5.3"/>
    <n v="-0.4"/>
    <n v="315"/>
    <n v="0"/>
    <n v="1026.9000000000001"/>
    <n v="81"/>
    <x v="19"/>
    <x v="19"/>
    <x v="2"/>
    <x v="0"/>
    <n v="18.399999999999999"/>
    <n v="20.239999999999998"/>
    <n v="0"/>
  </r>
  <r>
    <n v="290"/>
    <n v="20240121"/>
    <n v="7.3"/>
    <n v="3.8"/>
    <n v="147"/>
    <n v="-0.1"/>
    <n v="1017.8"/>
    <n v="63"/>
    <x v="19"/>
    <x v="20"/>
    <x v="2"/>
    <x v="0"/>
    <n v="14.2"/>
    <n v="15.620000000000001"/>
    <n v="0"/>
  </r>
  <r>
    <n v="290"/>
    <n v="20240122"/>
    <n v="8.6"/>
    <n v="9.1"/>
    <n v="187"/>
    <n v="7.5"/>
    <n v="1007.3"/>
    <n v="80"/>
    <x v="19"/>
    <x v="21"/>
    <x v="3"/>
    <x v="0"/>
    <n v="8.9"/>
    <n v="9.7900000000000009"/>
    <n v="0"/>
  </r>
  <r>
    <n v="290"/>
    <n v="20240123"/>
    <n v="7.5"/>
    <n v="7.6"/>
    <n v="371"/>
    <n v="4.0999999999999996"/>
    <n v="1018.8"/>
    <n v="81"/>
    <x v="19"/>
    <x v="22"/>
    <x v="3"/>
    <x v="0"/>
    <n v="10.4"/>
    <n v="11.440000000000001"/>
    <n v="0"/>
  </r>
  <r>
    <n v="290"/>
    <n v="20240124"/>
    <n v="9.4"/>
    <n v="10.1"/>
    <n v="239"/>
    <n v="2.7"/>
    <n v="1018.4"/>
    <n v="74"/>
    <x v="19"/>
    <x v="23"/>
    <x v="3"/>
    <x v="0"/>
    <n v="7.9"/>
    <n v="8.6900000000000013"/>
    <n v="0"/>
  </r>
  <r>
    <n v="290"/>
    <n v="20240125"/>
    <n v="3.7"/>
    <n v="6.4"/>
    <n v="398"/>
    <n v="1.9"/>
    <n v="1026.7"/>
    <n v="88"/>
    <x v="19"/>
    <x v="24"/>
    <x v="3"/>
    <x v="0"/>
    <n v="11.6"/>
    <n v="12.76"/>
    <n v="0"/>
  </r>
  <r>
    <n v="290"/>
    <n v="20240126"/>
    <n v="6.2"/>
    <n v="7.5"/>
    <n v="150"/>
    <n v="5"/>
    <n v="1024.5"/>
    <n v="85"/>
    <x v="19"/>
    <x v="25"/>
    <x v="3"/>
    <x v="0"/>
    <n v="10.5"/>
    <n v="11.55"/>
    <n v="0"/>
  </r>
  <r>
    <n v="290"/>
    <n v="20240127"/>
    <n v="3.3"/>
    <n v="3"/>
    <n v="556"/>
    <n v="0"/>
    <n v="1034.9000000000001"/>
    <n v="83"/>
    <x v="19"/>
    <x v="26"/>
    <x v="3"/>
    <x v="0"/>
    <n v="15"/>
    <n v="16.5"/>
    <n v="0"/>
  </r>
  <r>
    <n v="290"/>
    <n v="20240128"/>
    <n v="3"/>
    <n v="4.7"/>
    <n v="617"/>
    <n v="0"/>
    <n v="1028.7"/>
    <n v="65"/>
    <x v="19"/>
    <x v="27"/>
    <x v="3"/>
    <x v="0"/>
    <n v="13.3"/>
    <n v="14.630000000000003"/>
    <n v="0"/>
  </r>
  <r>
    <n v="290"/>
    <n v="20240129"/>
    <n v="3.6"/>
    <n v="7.5"/>
    <n v="496"/>
    <n v="0"/>
    <n v="1026.3"/>
    <n v="71"/>
    <x v="19"/>
    <x v="28"/>
    <x v="4"/>
    <x v="0"/>
    <n v="10.5"/>
    <n v="11.55"/>
    <n v="0"/>
  </r>
  <r>
    <n v="290"/>
    <n v="20240130"/>
    <n v="5"/>
    <n v="8.6999999999999993"/>
    <n v="265"/>
    <n v="1.3"/>
    <n v="1027.5999999999999"/>
    <n v="82"/>
    <x v="19"/>
    <x v="29"/>
    <x v="4"/>
    <x v="0"/>
    <n v="9.3000000000000007"/>
    <n v="10.230000000000002"/>
    <n v="0"/>
  </r>
  <r>
    <n v="290"/>
    <n v="20240131"/>
    <n v="4.3"/>
    <n v="5.6"/>
    <n v="174"/>
    <n v="0.9"/>
    <n v="1030"/>
    <n v="82"/>
    <x v="19"/>
    <x v="30"/>
    <x v="4"/>
    <x v="0"/>
    <n v="12.4"/>
    <n v="13.640000000000002"/>
    <n v="0"/>
  </r>
  <r>
    <n v="290"/>
    <n v="20240201"/>
    <n v="4.0999999999999996"/>
    <n v="5.5"/>
    <n v="544"/>
    <n v="2.5"/>
    <n v="1028.9000000000001"/>
    <n v="86"/>
    <x v="19"/>
    <x v="31"/>
    <x v="4"/>
    <x v="1"/>
    <n v="12.5"/>
    <n v="13.750000000000002"/>
    <n v="0"/>
  </r>
  <r>
    <n v="290"/>
    <n v="20240202"/>
    <n v="6.2"/>
    <n v="7.2"/>
    <n v="177"/>
    <n v="0.2"/>
    <n v="1026.0999999999999"/>
    <n v="88"/>
    <x v="19"/>
    <x v="32"/>
    <x v="4"/>
    <x v="1"/>
    <n v="10.8"/>
    <n v="11.880000000000003"/>
    <n v="0"/>
  </r>
  <r>
    <n v="290"/>
    <n v="20240203"/>
    <n v="5.9"/>
    <n v="9.9"/>
    <n v="147"/>
    <n v="1.7"/>
    <n v="1023.3"/>
    <n v="91"/>
    <x v="19"/>
    <x v="33"/>
    <x v="4"/>
    <x v="1"/>
    <n v="8.1"/>
    <n v="8.91"/>
    <n v="0"/>
  </r>
  <r>
    <n v="290"/>
    <n v="20240204"/>
    <n v="6.6"/>
    <n v="9.6999999999999993"/>
    <n v="121"/>
    <n v="4.8"/>
    <n v="1019.2"/>
    <n v="86"/>
    <x v="19"/>
    <x v="34"/>
    <x v="4"/>
    <x v="1"/>
    <n v="8.3000000000000007"/>
    <n v="9.1300000000000008"/>
    <n v="0"/>
  </r>
  <r>
    <n v="290"/>
    <n v="20240205"/>
    <n v="8.3000000000000007"/>
    <n v="9.6999999999999993"/>
    <n v="211"/>
    <n v="0.8"/>
    <n v="1016.1"/>
    <n v="81"/>
    <x v="19"/>
    <x v="35"/>
    <x v="5"/>
    <x v="1"/>
    <n v="8.3000000000000007"/>
    <n v="9.1300000000000008"/>
    <n v="0"/>
  </r>
  <r>
    <n v="290"/>
    <n v="20240206"/>
    <n v="8.8000000000000007"/>
    <n v="9.6999999999999993"/>
    <n v="126"/>
    <n v="14.2"/>
    <n v="1006.7"/>
    <n v="85"/>
    <x v="19"/>
    <x v="36"/>
    <x v="5"/>
    <x v="1"/>
    <n v="8.3000000000000007"/>
    <n v="9.1300000000000008"/>
    <n v="0"/>
  </r>
  <r>
    <n v="290"/>
    <n v="20240207"/>
    <n v="1.6"/>
    <n v="3.4"/>
    <n v="407"/>
    <n v="4.5"/>
    <n v="1005"/>
    <n v="86"/>
    <x v="19"/>
    <x v="37"/>
    <x v="5"/>
    <x v="1"/>
    <n v="14.6"/>
    <n v="16.060000000000002"/>
    <n v="0"/>
  </r>
  <r>
    <n v="290"/>
    <n v="20240208"/>
    <n v="2.4"/>
    <n v="1.6"/>
    <n v="180"/>
    <n v="11.5"/>
    <n v="997.9"/>
    <n v="93"/>
    <x v="19"/>
    <x v="38"/>
    <x v="5"/>
    <x v="1"/>
    <n v="16.399999999999999"/>
    <n v="18.04"/>
    <n v="0"/>
  </r>
  <r>
    <n v="290"/>
    <n v="20240209"/>
    <n v="3.8"/>
    <n v="9.8000000000000007"/>
    <n v="211"/>
    <n v="8.5"/>
    <n v="985.3"/>
    <n v="89"/>
    <x v="19"/>
    <x v="39"/>
    <x v="5"/>
    <x v="1"/>
    <n v="8.1999999999999993"/>
    <n v="9.02"/>
    <n v="0"/>
  </r>
  <r>
    <n v="290"/>
    <n v="20240210"/>
    <n v="2.7"/>
    <n v="10.7"/>
    <n v="535"/>
    <n v="1"/>
    <n v="987.4"/>
    <n v="87"/>
    <x v="19"/>
    <x v="40"/>
    <x v="5"/>
    <x v="1"/>
    <n v="7.3000000000000007"/>
    <n v="8.0300000000000011"/>
    <n v="0"/>
  </r>
  <r>
    <n v="290"/>
    <n v="20240211"/>
    <n v="2.9"/>
    <n v="8.6999999999999993"/>
    <n v="210"/>
    <n v="0.2"/>
    <n v="991"/>
    <n v="91"/>
    <x v="19"/>
    <x v="41"/>
    <x v="5"/>
    <x v="1"/>
    <n v="9.3000000000000007"/>
    <n v="10.230000000000002"/>
    <n v="0"/>
  </r>
  <r>
    <n v="290"/>
    <n v="20240212"/>
    <n v="3.1"/>
    <n v="6.1"/>
    <n v="369"/>
    <n v="1.7"/>
    <n v="1004.5"/>
    <n v="91"/>
    <x v="19"/>
    <x v="42"/>
    <x v="6"/>
    <x v="1"/>
    <n v="11.9"/>
    <n v="13.090000000000002"/>
    <n v="0"/>
  </r>
  <r>
    <n v="290"/>
    <n v="20240213"/>
    <n v="4.4000000000000004"/>
    <n v="6.2"/>
    <n v="576"/>
    <n v="0.4"/>
    <n v="1015.6"/>
    <n v="82"/>
    <x v="19"/>
    <x v="43"/>
    <x v="6"/>
    <x v="1"/>
    <n v="11.8"/>
    <n v="12.980000000000002"/>
    <n v="0"/>
  </r>
  <r>
    <n v="290"/>
    <n v="20240214"/>
    <n v="5.6"/>
    <n v="10.4"/>
    <n v="149"/>
    <n v="8.6"/>
    <n v="1014.6"/>
    <n v="95"/>
    <x v="19"/>
    <x v="44"/>
    <x v="6"/>
    <x v="1"/>
    <n v="7.6"/>
    <n v="8.36"/>
    <n v="0"/>
  </r>
  <r>
    <n v="290"/>
    <n v="20240215"/>
    <n v="4.0999999999999996"/>
    <n v="12.3"/>
    <n v="225"/>
    <n v="10.7"/>
    <n v="1013.6"/>
    <n v="88"/>
    <x v="19"/>
    <x v="45"/>
    <x v="6"/>
    <x v="1"/>
    <n v="5.6999999999999993"/>
    <n v="6.27"/>
    <n v="0"/>
  </r>
  <r>
    <n v="290"/>
    <n v="20240216"/>
    <n v="4.4000000000000004"/>
    <n v="11.7"/>
    <n v="168"/>
    <n v="3.6"/>
    <n v="1014.1"/>
    <n v="83"/>
    <x v="19"/>
    <x v="46"/>
    <x v="6"/>
    <x v="1"/>
    <n v="6.3000000000000007"/>
    <n v="6.9300000000000015"/>
    <n v="0"/>
  </r>
  <r>
    <n v="290"/>
    <n v="20240217"/>
    <n v="2.2999999999999998"/>
    <n v="9.6"/>
    <n v="389"/>
    <n v="-0.1"/>
    <n v="1030.0999999999999"/>
    <n v="90"/>
    <x v="19"/>
    <x v="47"/>
    <x v="6"/>
    <x v="1"/>
    <n v="8.4"/>
    <n v="9.240000000000002"/>
    <n v="0"/>
  </r>
  <r>
    <n v="290"/>
    <n v="20240218"/>
    <n v="6.3"/>
    <n v="9"/>
    <n v="164"/>
    <n v="14.6"/>
    <n v="1023.6"/>
    <n v="89"/>
    <x v="19"/>
    <x v="48"/>
    <x v="6"/>
    <x v="1"/>
    <n v="9"/>
    <n v="9.9"/>
    <n v="0"/>
  </r>
  <r>
    <n v="290"/>
    <n v="20240219"/>
    <n v="4.5"/>
    <n v="8.4"/>
    <n v="259"/>
    <n v="3.5"/>
    <n v="1025"/>
    <n v="90"/>
    <x v="19"/>
    <x v="49"/>
    <x v="7"/>
    <x v="1"/>
    <n v="9.6"/>
    <n v="10.56"/>
    <n v="0"/>
  </r>
  <r>
    <n v="290"/>
    <n v="20240220"/>
    <n v="4.5"/>
    <n v="7.8"/>
    <n v="477"/>
    <n v="0.2"/>
    <n v="1025.3"/>
    <n v="86"/>
    <x v="19"/>
    <x v="50"/>
    <x v="7"/>
    <x v="1"/>
    <n v="10.199999999999999"/>
    <n v="11.22"/>
    <n v="0"/>
  </r>
  <r>
    <n v="290"/>
    <n v="20240221"/>
    <n v="6.2"/>
    <n v="8.8000000000000007"/>
    <n v="317"/>
    <n v="6"/>
    <n v="1011.2"/>
    <n v="83"/>
    <x v="19"/>
    <x v="51"/>
    <x v="7"/>
    <x v="1"/>
    <n v="9.1999999999999993"/>
    <n v="10.119999999999999"/>
    <n v="0"/>
  </r>
  <r>
    <n v="290"/>
    <n v="20240222"/>
    <n v="6.6"/>
    <n v="10"/>
    <n v="318"/>
    <n v="5.9"/>
    <n v="987.1"/>
    <n v="88"/>
    <x v="19"/>
    <x v="52"/>
    <x v="7"/>
    <x v="1"/>
    <n v="8"/>
    <n v="8.8000000000000007"/>
    <n v="0"/>
  </r>
  <r>
    <n v="290"/>
    <n v="20240223"/>
    <n v="6.2"/>
    <n v="6"/>
    <n v="339"/>
    <n v="1.9"/>
    <n v="991.5"/>
    <n v="78"/>
    <x v="19"/>
    <x v="53"/>
    <x v="7"/>
    <x v="1"/>
    <n v="12"/>
    <n v="13.200000000000001"/>
    <n v="0"/>
  </r>
  <r>
    <n v="290"/>
    <n v="20240224"/>
    <n v="4"/>
    <n v="5"/>
    <n v="448"/>
    <n v="1.9"/>
    <n v="999"/>
    <n v="82"/>
    <x v="19"/>
    <x v="54"/>
    <x v="7"/>
    <x v="1"/>
    <n v="13"/>
    <n v="14.3"/>
    <n v="0"/>
  </r>
  <r>
    <n v="290"/>
    <n v="20240225"/>
    <n v="3.4"/>
    <n v="5.8"/>
    <n v="487"/>
    <n v="0.5"/>
    <n v="1001"/>
    <n v="82"/>
    <x v="19"/>
    <x v="55"/>
    <x v="7"/>
    <x v="1"/>
    <n v="12.2"/>
    <n v="13.42"/>
    <n v="0"/>
  </r>
  <r>
    <n v="290"/>
    <n v="20240226"/>
    <n v="5.6"/>
    <n v="4.7"/>
    <n v="234"/>
    <n v="0.9"/>
    <n v="1007.3"/>
    <n v="85"/>
    <x v="19"/>
    <x v="56"/>
    <x v="8"/>
    <x v="1"/>
    <n v="13.3"/>
    <n v="14.630000000000003"/>
    <n v="0"/>
  </r>
  <r>
    <n v="290"/>
    <n v="20240227"/>
    <n v="2.9"/>
    <n v="2.2999999999999998"/>
    <n v="331"/>
    <n v="0"/>
    <n v="1018.8"/>
    <n v="93"/>
    <x v="19"/>
    <x v="57"/>
    <x v="8"/>
    <x v="1"/>
    <n v="15.7"/>
    <n v="17.27"/>
    <n v="0"/>
  </r>
  <r>
    <n v="290"/>
    <n v="20240228"/>
    <n v="3.3"/>
    <n v="4.0999999999999996"/>
    <n v="559"/>
    <n v="-0.1"/>
    <n v="1020.3"/>
    <n v="88"/>
    <x v="19"/>
    <x v="58"/>
    <x v="8"/>
    <x v="1"/>
    <n v="13.9"/>
    <n v="15.290000000000001"/>
    <n v="0"/>
  </r>
  <r>
    <n v="290"/>
    <n v="20240229"/>
    <n v="5.0999999999999996"/>
    <n v="8.5"/>
    <n v="441"/>
    <n v="-0.1"/>
    <n v="1009.3"/>
    <n v="68"/>
    <x v="19"/>
    <x v="59"/>
    <x v="8"/>
    <x v="1"/>
    <n v="9.5"/>
    <n v="10.450000000000001"/>
    <n v="0"/>
  </r>
  <r>
    <n v="290"/>
    <n v="20240301"/>
    <n v="4.9000000000000004"/>
    <n v="8.6999999999999993"/>
    <n v="750"/>
    <n v="-0.1"/>
    <n v="1002.2"/>
    <n v="68"/>
    <x v="19"/>
    <x v="60"/>
    <x v="8"/>
    <x v="2"/>
    <n v="9.3000000000000007"/>
    <n v="9.3000000000000007"/>
    <n v="0"/>
  </r>
  <r>
    <n v="290"/>
    <n v="20240302"/>
    <n v="4"/>
    <n v="9.9"/>
    <n v="1076"/>
    <n v="0"/>
    <n v="1001.1"/>
    <n v="64"/>
    <x v="19"/>
    <x v="61"/>
    <x v="8"/>
    <x v="2"/>
    <n v="8.1"/>
    <n v="8.1"/>
    <n v="0"/>
  </r>
  <r>
    <n v="290"/>
    <n v="20240303"/>
    <n v="2.7"/>
    <n v="10.1"/>
    <n v="1060"/>
    <n v="0"/>
    <n v="1002"/>
    <n v="72"/>
    <x v="19"/>
    <x v="62"/>
    <x v="8"/>
    <x v="2"/>
    <n v="7.9"/>
    <n v="7.9"/>
    <n v="0"/>
  </r>
  <r>
    <n v="290"/>
    <n v="20240304"/>
    <n v="2"/>
    <n v="6.8"/>
    <n v="171"/>
    <n v="0"/>
    <n v="1011"/>
    <n v="94"/>
    <x v="19"/>
    <x v="63"/>
    <x v="9"/>
    <x v="2"/>
    <n v="11.2"/>
    <n v="11.2"/>
    <n v="0"/>
  </r>
  <r>
    <n v="290"/>
    <n v="20240305"/>
    <n v="1.5"/>
    <n v="7.3"/>
    <n v="197"/>
    <n v="0.8"/>
    <n v="1014.9"/>
    <n v="92"/>
    <x v="19"/>
    <x v="64"/>
    <x v="9"/>
    <x v="2"/>
    <n v="10.7"/>
    <n v="10.7"/>
    <n v="0"/>
  </r>
  <r>
    <n v="290"/>
    <n v="20240306"/>
    <n v="1.9"/>
    <n v="6.4"/>
    <n v="763"/>
    <n v="0"/>
    <n v="1023.4"/>
    <n v="88"/>
    <x v="19"/>
    <x v="65"/>
    <x v="9"/>
    <x v="2"/>
    <n v="11.6"/>
    <n v="11.6"/>
    <n v="0"/>
  </r>
  <r>
    <n v="290"/>
    <n v="20240307"/>
    <n v="3.6"/>
    <n v="3.4"/>
    <n v="656"/>
    <n v="0"/>
    <n v="1024.2"/>
    <n v="85"/>
    <x v="19"/>
    <x v="66"/>
    <x v="9"/>
    <x v="2"/>
    <n v="14.6"/>
    <n v="14.6"/>
    <n v="0"/>
  </r>
  <r>
    <n v="290"/>
    <n v="20240308"/>
    <n v="4.0999999999999996"/>
    <n v="4.9000000000000004"/>
    <n v="1321"/>
    <n v="0"/>
    <n v="1013.5"/>
    <n v="67"/>
    <x v="19"/>
    <x v="67"/>
    <x v="9"/>
    <x v="2"/>
    <n v="13.1"/>
    <n v="13.1"/>
    <n v="0"/>
  </r>
  <r>
    <n v="290"/>
    <n v="20240309"/>
    <n v="4.2"/>
    <n v="7"/>
    <n v="1253"/>
    <n v="0"/>
    <n v="1003"/>
    <n v="67"/>
    <x v="19"/>
    <x v="68"/>
    <x v="9"/>
    <x v="2"/>
    <n v="11"/>
    <n v="11"/>
    <n v="0"/>
  </r>
  <r>
    <n v="290"/>
    <n v="20240310"/>
    <n v="5"/>
    <n v="7.7"/>
    <n v="986"/>
    <n v="0"/>
    <n v="998.3"/>
    <n v="74"/>
    <x v="19"/>
    <x v="69"/>
    <x v="9"/>
    <x v="2"/>
    <n v="10.3"/>
    <n v="10.3"/>
    <n v="0"/>
  </r>
  <r>
    <n v="290"/>
    <n v="20240311"/>
    <n v="2.2999999999999998"/>
    <n v="7.6"/>
    <n v="170"/>
    <n v="0.4"/>
    <n v="1002.4"/>
    <n v="89"/>
    <x v="19"/>
    <x v="70"/>
    <x v="10"/>
    <x v="2"/>
    <n v="10.4"/>
    <n v="10.4"/>
    <n v="0"/>
  </r>
  <r>
    <n v="290"/>
    <n v="20240312"/>
    <n v="3"/>
    <n v="6.9"/>
    <n v="210"/>
    <n v="1.1000000000000001"/>
    <n v="1013.1"/>
    <n v="91"/>
    <x v="19"/>
    <x v="71"/>
    <x v="10"/>
    <x v="2"/>
    <n v="11.1"/>
    <n v="11.1"/>
    <n v="0"/>
  </r>
  <r>
    <n v="290"/>
    <n v="20240313"/>
    <n v="3.7"/>
    <n v="10.1"/>
    <n v="257"/>
    <n v="0.6"/>
    <n v="1014.2"/>
    <n v="89"/>
    <x v="19"/>
    <x v="72"/>
    <x v="10"/>
    <x v="2"/>
    <n v="7.9"/>
    <n v="7.9"/>
    <n v="0"/>
  </r>
  <r>
    <n v="290"/>
    <n v="20240314"/>
    <n v="4.5"/>
    <n v="12.8"/>
    <n v="1318"/>
    <n v="0"/>
    <n v="1011.1"/>
    <n v="73"/>
    <x v="19"/>
    <x v="73"/>
    <x v="10"/>
    <x v="2"/>
    <n v="5.1999999999999993"/>
    <n v="5.1999999999999993"/>
    <n v="0"/>
  </r>
  <r>
    <n v="290"/>
    <n v="20240315"/>
    <n v="4.7"/>
    <n v="12.6"/>
    <n v="603"/>
    <n v="4.0999999999999996"/>
    <n v="1007.4"/>
    <n v="83"/>
    <x v="19"/>
    <x v="74"/>
    <x v="10"/>
    <x v="2"/>
    <n v="5.4"/>
    <n v="5.4"/>
    <n v="0"/>
  </r>
  <r>
    <n v="290"/>
    <n v="20240316"/>
    <n v="3.8"/>
    <n v="7.3"/>
    <n v="602"/>
    <n v="2.2000000000000002"/>
    <n v="1018.6"/>
    <n v="81"/>
    <x v="19"/>
    <x v="75"/>
    <x v="10"/>
    <x v="2"/>
    <n v="10.7"/>
    <n v="10.7"/>
    <n v="0"/>
  </r>
  <r>
    <n v="290"/>
    <n v="20240317"/>
    <n v="2.8"/>
    <n v="7.8"/>
    <n v="859"/>
    <n v="0.2"/>
    <n v="1020.8"/>
    <n v="74"/>
    <x v="19"/>
    <x v="76"/>
    <x v="10"/>
    <x v="2"/>
    <n v="10.199999999999999"/>
    <n v="10.199999999999999"/>
    <n v="0"/>
  </r>
  <r>
    <n v="290"/>
    <n v="20240318"/>
    <n v="2.2000000000000002"/>
    <n v="9.8000000000000007"/>
    <n v="575"/>
    <n v="0.8"/>
    <n v="1016.1"/>
    <n v="87"/>
    <x v="19"/>
    <x v="77"/>
    <x v="11"/>
    <x v="2"/>
    <n v="8.1999999999999993"/>
    <n v="8.1999999999999993"/>
    <n v="0"/>
  </r>
  <r>
    <n v="290"/>
    <n v="20240319"/>
    <n v="2.1"/>
    <n v="10.4"/>
    <n v="937"/>
    <n v="0"/>
    <n v="1018.3"/>
    <n v="81"/>
    <x v="19"/>
    <x v="78"/>
    <x v="11"/>
    <x v="2"/>
    <n v="7.6"/>
    <n v="7.6"/>
    <n v="0"/>
  </r>
  <r>
    <n v="290"/>
    <n v="20240320"/>
    <n v="1.6"/>
    <n v="11.8"/>
    <n v="1170"/>
    <n v="-0.1"/>
    <n v="1019"/>
    <n v="81"/>
    <x v="19"/>
    <x v="79"/>
    <x v="11"/>
    <x v="2"/>
    <n v="6.1999999999999993"/>
    <n v="6.1999999999999993"/>
    <n v="0"/>
  </r>
  <r>
    <n v="290"/>
    <n v="20240321"/>
    <n v="3.6"/>
    <n v="9.5"/>
    <n v="783"/>
    <n v="0"/>
    <n v="1022.7"/>
    <n v="82"/>
    <x v="19"/>
    <x v="80"/>
    <x v="11"/>
    <x v="2"/>
    <n v="8.5"/>
    <n v="8.5"/>
    <n v="0"/>
  </r>
  <r>
    <n v="290"/>
    <n v="20240322"/>
    <n v="3.8"/>
    <n v="9.5"/>
    <n v="262"/>
    <n v="4.7"/>
    <n v="1015"/>
    <n v="90"/>
    <x v="19"/>
    <x v="81"/>
    <x v="11"/>
    <x v="2"/>
    <n v="8.5"/>
    <n v="8.5"/>
    <n v="0"/>
  </r>
  <r>
    <n v="290"/>
    <n v="20240323"/>
    <n v="5.0999999999999996"/>
    <n v="6"/>
    <n v="1181"/>
    <n v="2.2999999999999998"/>
    <n v="1007.1"/>
    <n v="80"/>
    <x v="19"/>
    <x v="82"/>
    <x v="11"/>
    <x v="2"/>
    <n v="12"/>
    <n v="12"/>
    <n v="0"/>
  </r>
  <r>
    <n v="290"/>
    <n v="20240324"/>
    <n v="6.5"/>
    <n v="5.8"/>
    <n v="653"/>
    <n v="12.9"/>
    <n v="1002.3"/>
    <n v="87"/>
    <x v="19"/>
    <x v="83"/>
    <x v="11"/>
    <x v="2"/>
    <n v="12.2"/>
    <n v="12.2"/>
    <n v="0"/>
  </r>
  <r>
    <n v="290"/>
    <n v="20240325"/>
    <n v="2.7"/>
    <n v="6.9"/>
    <n v="1340"/>
    <n v="0.1"/>
    <n v="1004.8"/>
    <n v="70"/>
    <x v="19"/>
    <x v="84"/>
    <x v="12"/>
    <x v="2"/>
    <n v="11.1"/>
    <n v="11.1"/>
    <n v="0"/>
  </r>
  <r>
    <n v="290"/>
    <n v="20240326"/>
    <n v="3.6"/>
    <n v="8.6"/>
    <n v="994"/>
    <n v="-0.1"/>
    <n v="992.4"/>
    <n v="63"/>
    <x v="19"/>
    <x v="85"/>
    <x v="12"/>
    <x v="2"/>
    <n v="9.4"/>
    <n v="9.4"/>
    <n v="0"/>
  </r>
  <r>
    <n v="290"/>
    <n v="20240327"/>
    <n v="3.2"/>
    <n v="9"/>
    <n v="609"/>
    <n v="0.2"/>
    <n v="987.2"/>
    <n v="76"/>
    <x v="19"/>
    <x v="86"/>
    <x v="12"/>
    <x v="2"/>
    <n v="9"/>
    <n v="9"/>
    <n v="0"/>
  </r>
  <r>
    <n v="290"/>
    <n v="20240328"/>
    <n v="4.7"/>
    <n v="8.4"/>
    <n v="824"/>
    <n v="2.6"/>
    <n v="987.4"/>
    <n v="74"/>
    <x v="19"/>
    <x v="87"/>
    <x v="12"/>
    <x v="2"/>
    <n v="9.6"/>
    <n v="9.6"/>
    <n v="0"/>
  </r>
  <r>
    <n v="290"/>
    <n v="20240329"/>
    <n v="4.2"/>
    <n v="10.8"/>
    <n v="1002"/>
    <n v="1.6"/>
    <n v="994.4"/>
    <n v="72"/>
    <x v="19"/>
    <x v="88"/>
    <x v="12"/>
    <x v="2"/>
    <n v="7.1999999999999993"/>
    <n v="7.1999999999999993"/>
    <n v="0"/>
  </r>
  <r>
    <n v="290"/>
    <n v="20240330"/>
    <n v="3.4"/>
    <n v="11"/>
    <n v="777"/>
    <n v="0.8"/>
    <n v="997.2"/>
    <n v="81"/>
    <x v="19"/>
    <x v="89"/>
    <x v="12"/>
    <x v="2"/>
    <n v="7"/>
    <n v="7"/>
    <n v="0"/>
  </r>
  <r>
    <n v="290"/>
    <n v="20240331"/>
    <n v="2.8"/>
    <n v="11"/>
    <n v="1326"/>
    <n v="3"/>
    <n v="997.4"/>
    <n v="83"/>
    <x v="19"/>
    <x v="90"/>
    <x v="12"/>
    <x v="2"/>
    <n v="7"/>
    <n v="7"/>
    <n v="0"/>
  </r>
  <r>
    <n v="290"/>
    <n v="20240401"/>
    <n v="3.2"/>
    <n v="9.6"/>
    <n v="581"/>
    <n v="7"/>
    <n v="996.6"/>
    <n v="86"/>
    <x v="19"/>
    <x v="91"/>
    <x v="13"/>
    <x v="3"/>
    <n v="8.4"/>
    <n v="6.7200000000000006"/>
    <n v="0"/>
  </r>
  <r>
    <n v="290"/>
    <n v="20240402"/>
    <n v="4.8"/>
    <n v="9.5"/>
    <n v="658"/>
    <n v="0.8"/>
    <n v="1005.3"/>
    <n v="83"/>
    <x v="19"/>
    <x v="92"/>
    <x v="13"/>
    <x v="3"/>
    <n v="8.5"/>
    <n v="6.8000000000000007"/>
    <n v="0"/>
  </r>
  <r>
    <n v="290"/>
    <n v="20240403"/>
    <n v="4.0999999999999996"/>
    <n v="10.7"/>
    <n v="522"/>
    <n v="5.3"/>
    <n v="1004.8"/>
    <n v="88"/>
    <x v="19"/>
    <x v="93"/>
    <x v="13"/>
    <x v="3"/>
    <n v="7.3000000000000007"/>
    <n v="5.8400000000000007"/>
    <n v="0"/>
  </r>
  <r>
    <n v="290"/>
    <n v="20240404"/>
    <n v="5.8"/>
    <n v="11.7"/>
    <n v="907"/>
    <n v="12.3"/>
    <n v="1005.5"/>
    <n v="81"/>
    <x v="19"/>
    <x v="94"/>
    <x v="13"/>
    <x v="3"/>
    <n v="6.3000000000000007"/>
    <n v="5.0400000000000009"/>
    <n v="0"/>
  </r>
  <r>
    <n v="290"/>
    <n v="20240405"/>
    <n v="4.9000000000000004"/>
    <n v="13.6"/>
    <n v="738"/>
    <n v="3.1"/>
    <n v="1008.9"/>
    <n v="82"/>
    <x v="19"/>
    <x v="95"/>
    <x v="13"/>
    <x v="3"/>
    <n v="4.4000000000000004"/>
    <n v="3.5200000000000005"/>
    <n v="0"/>
  </r>
  <r>
    <n v="290"/>
    <n v="20240406"/>
    <n v="4.3"/>
    <n v="18.7"/>
    <n v="1552"/>
    <n v="0"/>
    <n v="1009.8"/>
    <n v="61"/>
    <x v="19"/>
    <x v="96"/>
    <x v="13"/>
    <x v="3"/>
    <n v="0"/>
    <n v="0"/>
    <n v="0.69999999999999929"/>
  </r>
  <r>
    <n v="290"/>
    <n v="20240407"/>
    <n v="5.3"/>
    <n v="17.100000000000001"/>
    <n v="1548"/>
    <n v="1.3"/>
    <n v="1012.6"/>
    <n v="62"/>
    <x v="19"/>
    <x v="97"/>
    <x v="13"/>
    <x v="3"/>
    <n v="0.89999999999999858"/>
    <n v="0.71999999999999886"/>
    <n v="0"/>
  </r>
  <r>
    <n v="290"/>
    <n v="20240408"/>
    <n v="2.2000000000000002"/>
    <n v="15.4"/>
    <n v="1116"/>
    <n v="1.4"/>
    <n v="1008.2"/>
    <n v="83"/>
    <x v="19"/>
    <x v="98"/>
    <x v="14"/>
    <x v="3"/>
    <n v="2.5999999999999996"/>
    <n v="2.0799999999999996"/>
    <n v="0"/>
  </r>
  <r>
    <n v="290"/>
    <n v="20240409"/>
    <n v="6"/>
    <n v="12"/>
    <n v="1080"/>
    <n v="1.3"/>
    <n v="1010.2"/>
    <n v="76"/>
    <x v="19"/>
    <x v="99"/>
    <x v="14"/>
    <x v="3"/>
    <n v="6"/>
    <n v="4.8000000000000007"/>
    <n v="0"/>
  </r>
  <r>
    <n v="290"/>
    <n v="20240410"/>
    <n v="4.0999999999999996"/>
    <n v="10.7"/>
    <n v="1481"/>
    <n v="0.4"/>
    <n v="1026.8"/>
    <n v="68"/>
    <x v="19"/>
    <x v="100"/>
    <x v="14"/>
    <x v="3"/>
    <n v="7.3000000000000007"/>
    <n v="5.8400000000000007"/>
    <n v="0"/>
  </r>
  <r>
    <n v="290"/>
    <n v="20240411"/>
    <n v="4.5"/>
    <n v="12.3"/>
    <n v="588"/>
    <n v="1.1000000000000001"/>
    <n v="1030.5"/>
    <n v="82"/>
    <x v="19"/>
    <x v="101"/>
    <x v="14"/>
    <x v="3"/>
    <n v="5.6999999999999993"/>
    <n v="4.5599999999999996"/>
    <n v="0"/>
  </r>
  <r>
    <n v="290"/>
    <n v="20240412"/>
    <n v="5"/>
    <n v="15.6"/>
    <n v="1271"/>
    <n v="0"/>
    <n v="1028.8"/>
    <n v="78"/>
    <x v="19"/>
    <x v="102"/>
    <x v="14"/>
    <x v="3"/>
    <n v="2.4000000000000004"/>
    <n v="1.9200000000000004"/>
    <n v="0"/>
  </r>
  <r>
    <n v="290"/>
    <n v="20240413"/>
    <n v="4.8"/>
    <n v="17.399999999999999"/>
    <n v="1748"/>
    <n v="0"/>
    <n v="1021.9"/>
    <n v="70"/>
    <x v="19"/>
    <x v="103"/>
    <x v="14"/>
    <x v="3"/>
    <n v="0.60000000000000142"/>
    <n v="0.48000000000000115"/>
    <n v="0"/>
  </r>
  <r>
    <n v="290"/>
    <n v="20240414"/>
    <n v="3.4"/>
    <n v="11.4"/>
    <n v="1635"/>
    <n v="0.2"/>
    <n v="1020.1"/>
    <n v="64"/>
    <x v="19"/>
    <x v="104"/>
    <x v="14"/>
    <x v="3"/>
    <n v="6.6"/>
    <n v="5.28"/>
    <n v="0"/>
  </r>
  <r>
    <n v="290"/>
    <n v="20240415"/>
    <n v="5.5"/>
    <n v="7.3"/>
    <n v="939"/>
    <n v="9.8000000000000007"/>
    <n v="1004.8"/>
    <n v="82"/>
    <x v="19"/>
    <x v="105"/>
    <x v="15"/>
    <x v="3"/>
    <n v="10.7"/>
    <n v="8.56"/>
    <n v="0"/>
  </r>
  <r>
    <n v="290"/>
    <n v="20240416"/>
    <n v="4.3"/>
    <n v="6.5"/>
    <n v="766"/>
    <n v="6.6"/>
    <n v="1002.7"/>
    <n v="85"/>
    <x v="19"/>
    <x v="106"/>
    <x v="15"/>
    <x v="3"/>
    <n v="11.5"/>
    <n v="9.2000000000000011"/>
    <n v="0"/>
  </r>
  <r>
    <n v="290"/>
    <n v="20240417"/>
    <n v="2.5"/>
    <n v="4.8"/>
    <n v="959"/>
    <n v="2.2000000000000002"/>
    <n v="1011.4"/>
    <n v="87"/>
    <x v="19"/>
    <x v="107"/>
    <x v="15"/>
    <x v="3"/>
    <n v="13.2"/>
    <n v="10.56"/>
    <n v="0"/>
  </r>
  <r>
    <n v="290"/>
    <n v="20240418"/>
    <n v="2.8"/>
    <n v="6.6"/>
    <n v="1500"/>
    <n v="0.4"/>
    <n v="1017.5"/>
    <n v="75"/>
    <x v="19"/>
    <x v="108"/>
    <x v="15"/>
    <x v="3"/>
    <n v="11.4"/>
    <n v="9.120000000000001"/>
    <n v="0"/>
  </r>
  <r>
    <n v="290"/>
    <n v="20240419"/>
    <n v="5.7"/>
    <n v="7.4"/>
    <n v="1233"/>
    <n v="11.5"/>
    <n v="1008.6"/>
    <n v="85"/>
    <x v="19"/>
    <x v="109"/>
    <x v="15"/>
    <x v="3"/>
    <n v="10.6"/>
    <n v="8.48"/>
    <n v="0"/>
  </r>
  <r>
    <n v="290"/>
    <n v="20240420"/>
    <n v="4.0999999999999996"/>
    <n v="6.4"/>
    <n v="1510"/>
    <n v="3.1"/>
    <n v="1019.5"/>
    <n v="81"/>
    <x v="19"/>
    <x v="110"/>
    <x v="15"/>
    <x v="3"/>
    <n v="11.6"/>
    <n v="9.2799999999999994"/>
    <n v="0"/>
  </r>
  <r>
    <n v="290"/>
    <n v="20240421"/>
    <n v="3.9"/>
    <n v="5.7"/>
    <n v="1707"/>
    <n v="1"/>
    <n v="1024.4000000000001"/>
    <n v="72"/>
    <x v="19"/>
    <x v="111"/>
    <x v="15"/>
    <x v="3"/>
    <n v="12.3"/>
    <n v="9.8400000000000016"/>
    <n v="0"/>
  </r>
  <r>
    <n v="290"/>
    <n v="20240422"/>
    <n v="2.6"/>
    <n v="4.8"/>
    <n v="1670"/>
    <n v="0"/>
    <n v="1024.5"/>
    <n v="71"/>
    <x v="19"/>
    <x v="112"/>
    <x v="16"/>
    <x v="3"/>
    <n v="13.2"/>
    <n v="10.56"/>
    <n v="0"/>
  </r>
  <r>
    <n v="290"/>
    <n v="20240423"/>
    <n v="2.6"/>
    <n v="4.8"/>
    <n v="1721"/>
    <n v="0.9"/>
    <n v="1018.3"/>
    <n v="74"/>
    <x v="19"/>
    <x v="113"/>
    <x v="16"/>
    <x v="3"/>
    <n v="13.2"/>
    <n v="10.56"/>
    <n v="0"/>
  </r>
  <r>
    <n v="290"/>
    <n v="20240424"/>
    <n v="4.2"/>
    <n v="5.5"/>
    <n v="1181"/>
    <n v="3.7"/>
    <n v="1007.4"/>
    <n v="82"/>
    <x v="19"/>
    <x v="114"/>
    <x v="16"/>
    <x v="3"/>
    <n v="12.5"/>
    <n v="10"/>
    <n v="0"/>
  </r>
  <r>
    <n v="290"/>
    <n v="20240425"/>
    <n v="4.0999999999999996"/>
    <n v="6.6"/>
    <n v="1226"/>
    <n v="2.5"/>
    <n v="1004.3"/>
    <n v="75"/>
    <x v="19"/>
    <x v="115"/>
    <x v="16"/>
    <x v="3"/>
    <n v="11.4"/>
    <n v="9.120000000000001"/>
    <n v="0"/>
  </r>
  <r>
    <n v="290"/>
    <n v="20240426"/>
    <n v="2.8"/>
    <n v="8.4"/>
    <n v="1611"/>
    <n v="4.9000000000000004"/>
    <n v="1004"/>
    <n v="77"/>
    <x v="19"/>
    <x v="116"/>
    <x v="16"/>
    <x v="3"/>
    <n v="9.6"/>
    <n v="7.68"/>
    <n v="0"/>
  </r>
  <r>
    <n v="290"/>
    <n v="20240427"/>
    <n v="3"/>
    <n v="13"/>
    <n v="1436"/>
    <n v="0.2"/>
    <n v="1006.1"/>
    <n v="72"/>
    <x v="19"/>
    <x v="117"/>
    <x v="16"/>
    <x v="3"/>
    <n v="5"/>
    <n v="4"/>
    <n v="0"/>
  </r>
  <r>
    <n v="290"/>
    <n v="20240428"/>
    <n v="5.3"/>
    <n v="14"/>
    <n v="1760"/>
    <n v="-0.1"/>
    <n v="1009.4"/>
    <n v="64"/>
    <x v="19"/>
    <x v="118"/>
    <x v="16"/>
    <x v="3"/>
    <n v="4"/>
    <n v="3.2"/>
    <n v="0"/>
  </r>
  <r>
    <n v="290"/>
    <n v="20240429"/>
    <n v="2.6"/>
    <n v="13.8"/>
    <n v="1929"/>
    <n v="0"/>
    <n v="1019.5"/>
    <n v="67"/>
    <x v="19"/>
    <x v="119"/>
    <x v="17"/>
    <x v="3"/>
    <n v="4.1999999999999993"/>
    <n v="3.3599999999999994"/>
    <n v="0"/>
  </r>
  <r>
    <n v="290"/>
    <n v="20240430"/>
    <n v="1.9"/>
    <n v="17.7"/>
    <n v="2003"/>
    <n v="-0.1"/>
    <n v="1015.3"/>
    <n v="68"/>
    <x v="19"/>
    <x v="120"/>
    <x v="17"/>
    <x v="3"/>
    <n v="0.30000000000000071"/>
    <n v="0.24000000000000057"/>
    <n v="0"/>
  </r>
  <r>
    <n v="290"/>
    <n v="20240501"/>
    <n v="3.3"/>
    <n v="20.399999999999999"/>
    <n v="2268"/>
    <n v="0"/>
    <n v="1005.8"/>
    <n v="64"/>
    <x v="19"/>
    <x v="121"/>
    <x v="17"/>
    <x v="4"/>
    <n v="0"/>
    <n v="0"/>
    <n v="2.3999999999999986"/>
  </r>
  <r>
    <n v="290"/>
    <n v="20240502"/>
    <n v="4"/>
    <n v="19.8"/>
    <n v="2420"/>
    <n v="-0.1"/>
    <n v="999.7"/>
    <n v="64"/>
    <x v="19"/>
    <x v="122"/>
    <x v="17"/>
    <x v="4"/>
    <n v="0"/>
    <n v="0"/>
    <n v="1.8000000000000007"/>
  </r>
  <r>
    <n v="290"/>
    <n v="20240503"/>
    <n v="4"/>
    <n v="11.9"/>
    <n v="415"/>
    <n v="2.7"/>
    <n v="1009.4"/>
    <n v="87"/>
    <x v="19"/>
    <x v="123"/>
    <x v="17"/>
    <x v="4"/>
    <n v="6.1"/>
    <n v="4.88"/>
    <n v="0"/>
  </r>
  <r>
    <n v="290"/>
    <n v="20240504"/>
    <n v="2.7"/>
    <n v="12.2"/>
    <n v="1525"/>
    <n v="10.8"/>
    <n v="1013.3"/>
    <n v="77"/>
    <x v="19"/>
    <x v="124"/>
    <x v="17"/>
    <x v="4"/>
    <n v="5.8000000000000007"/>
    <n v="4.6400000000000006"/>
    <n v="0"/>
  </r>
  <r>
    <n v="290"/>
    <n v="20240505"/>
    <n v="3.4"/>
    <n v="11.5"/>
    <n v="1238"/>
    <n v="0.1"/>
    <n v="1008.6"/>
    <n v="85"/>
    <x v="19"/>
    <x v="125"/>
    <x v="17"/>
    <x v="4"/>
    <n v="6.5"/>
    <n v="5.2"/>
    <n v="0"/>
  </r>
  <r>
    <n v="290"/>
    <n v="20240506"/>
    <n v="2.5"/>
    <n v="13.5"/>
    <n v="1824"/>
    <n v="0"/>
    <n v="1009.4"/>
    <n v="71"/>
    <x v="19"/>
    <x v="126"/>
    <x v="18"/>
    <x v="4"/>
    <n v="4.5"/>
    <n v="3.6"/>
    <n v="0"/>
  </r>
  <r>
    <n v="290"/>
    <n v="20240507"/>
    <n v="3"/>
    <n v="14"/>
    <n v="1918"/>
    <n v="0"/>
    <n v="1019.3"/>
    <n v="75"/>
    <x v="19"/>
    <x v="127"/>
    <x v="18"/>
    <x v="4"/>
    <n v="4"/>
    <n v="3.2"/>
    <n v="0"/>
  </r>
  <r>
    <n v="290"/>
    <n v="20240508"/>
    <n v="2.5"/>
    <n v="13.2"/>
    <n v="1557"/>
    <n v="0"/>
    <n v="1026.8"/>
    <n v="78"/>
    <x v="19"/>
    <x v="128"/>
    <x v="18"/>
    <x v="4"/>
    <n v="4.8000000000000007"/>
    <n v="3.8400000000000007"/>
    <n v="0"/>
  </r>
  <r>
    <n v="290"/>
    <n v="20240509"/>
    <n v="1.3"/>
    <n v="13.1"/>
    <n v="1993"/>
    <n v="0"/>
    <n v="1026.5999999999999"/>
    <n v="78"/>
    <x v="19"/>
    <x v="129"/>
    <x v="18"/>
    <x v="4"/>
    <n v="4.9000000000000004"/>
    <n v="3.9200000000000004"/>
    <n v="0"/>
  </r>
  <r>
    <n v="290"/>
    <n v="20240510"/>
    <n v="2.1"/>
    <n v="15.2"/>
    <n v="2521"/>
    <n v="0"/>
    <n v="1023.9"/>
    <n v="73"/>
    <x v="19"/>
    <x v="130"/>
    <x v="18"/>
    <x v="4"/>
    <n v="2.8000000000000007"/>
    <n v="2.2400000000000007"/>
    <n v="0"/>
  </r>
  <r>
    <n v="290"/>
    <n v="20240511"/>
    <n v="3.2"/>
    <n v="15.8"/>
    <n v="2406"/>
    <n v="0"/>
    <n v="1022.6"/>
    <n v="67"/>
    <x v="19"/>
    <x v="131"/>
    <x v="18"/>
    <x v="4"/>
    <n v="2.1999999999999993"/>
    <n v="1.7599999999999996"/>
    <n v="0"/>
  </r>
  <r>
    <n v="290"/>
    <n v="20240512"/>
    <n v="4.0999999999999996"/>
    <n v="18.8"/>
    <n v="2714"/>
    <n v="0"/>
    <n v="1016.7"/>
    <n v="58"/>
    <x v="19"/>
    <x v="132"/>
    <x v="18"/>
    <x v="4"/>
    <n v="0"/>
    <n v="0"/>
    <n v="0.80000000000000071"/>
  </r>
  <r>
    <n v="290"/>
    <n v="20240513"/>
    <n v="3"/>
    <n v="20.2"/>
    <n v="2326"/>
    <n v="-0.1"/>
    <n v="1010.6"/>
    <n v="62"/>
    <x v="19"/>
    <x v="133"/>
    <x v="19"/>
    <x v="4"/>
    <n v="0"/>
    <n v="0"/>
    <n v="2.1999999999999993"/>
  </r>
  <r>
    <n v="290"/>
    <n v="20240514"/>
    <n v="4.4000000000000004"/>
    <n v="21.7"/>
    <n v="2742"/>
    <n v="0"/>
    <n v="1006.3"/>
    <n v="49"/>
    <x v="19"/>
    <x v="134"/>
    <x v="19"/>
    <x v="4"/>
    <n v="0"/>
    <n v="0"/>
    <n v="3.6999999999999993"/>
  </r>
  <r>
    <n v="290"/>
    <n v="20240515"/>
    <n v="3.5"/>
    <n v="19.5"/>
    <n v="2303"/>
    <n v="0"/>
    <n v="1005.8"/>
    <n v="58"/>
    <x v="19"/>
    <x v="135"/>
    <x v="19"/>
    <x v="4"/>
    <n v="0"/>
    <n v="0"/>
    <n v="1.5"/>
  </r>
  <r>
    <n v="290"/>
    <n v="20240516"/>
    <n v="2.6"/>
    <n v="16.5"/>
    <n v="1265"/>
    <n v="6"/>
    <n v="1005.1"/>
    <n v="81"/>
    <x v="19"/>
    <x v="136"/>
    <x v="19"/>
    <x v="4"/>
    <n v="1.5"/>
    <n v="1.2000000000000002"/>
    <n v="0"/>
  </r>
  <r>
    <n v="290"/>
    <n v="20240517"/>
    <n v="1.5"/>
    <n v="17"/>
    <n v="1598"/>
    <n v="-0.1"/>
    <n v="1007.3"/>
    <n v="77"/>
    <x v="19"/>
    <x v="137"/>
    <x v="19"/>
    <x v="4"/>
    <n v="1"/>
    <n v="0.8"/>
    <n v="0"/>
  </r>
  <r>
    <n v="290"/>
    <n v="20240518"/>
    <n v="2.6"/>
    <n v="17.600000000000001"/>
    <n v="2122"/>
    <n v="-0.1"/>
    <n v="1010"/>
    <n v="63"/>
    <x v="19"/>
    <x v="138"/>
    <x v="19"/>
    <x v="4"/>
    <n v="0.39999999999999858"/>
    <n v="0.3199999999999989"/>
    <n v="0"/>
  </r>
  <r>
    <n v="290"/>
    <n v="20240519"/>
    <n v="1.5"/>
    <n v="15.4"/>
    <n v="1420"/>
    <n v="4.5999999999999996"/>
    <n v="1010.2"/>
    <n v="83"/>
    <x v="19"/>
    <x v="139"/>
    <x v="19"/>
    <x v="4"/>
    <n v="2.5999999999999996"/>
    <n v="2.0799999999999996"/>
    <n v="0"/>
  </r>
  <r>
    <n v="290"/>
    <n v="20240520"/>
    <n v="1.3"/>
    <n v="15.4"/>
    <n v="1807"/>
    <n v="1.5"/>
    <n v="1010.9"/>
    <n v="82"/>
    <x v="19"/>
    <x v="140"/>
    <x v="20"/>
    <x v="4"/>
    <n v="2.5999999999999996"/>
    <n v="2.0799999999999996"/>
    <n v="0"/>
  </r>
  <r>
    <n v="290"/>
    <n v="20240521"/>
    <n v="3.4"/>
    <n v="18.3"/>
    <n v="2097"/>
    <n v="12.2"/>
    <n v="1007.2"/>
    <n v="76"/>
    <x v="19"/>
    <x v="141"/>
    <x v="20"/>
    <x v="4"/>
    <n v="0"/>
    <n v="0"/>
    <n v="0.30000000000000071"/>
  </r>
  <r>
    <n v="290"/>
    <n v="20240522"/>
    <n v="3.6"/>
    <n v="15.6"/>
    <n v="1164"/>
    <n v="0.4"/>
    <n v="1008.2"/>
    <n v="82"/>
    <x v="19"/>
    <x v="142"/>
    <x v="20"/>
    <x v="4"/>
    <n v="2.4000000000000004"/>
    <n v="1.9200000000000004"/>
    <n v="0"/>
  </r>
  <r>
    <n v="290"/>
    <n v="20240523"/>
    <n v="3"/>
    <n v="15.1"/>
    <n v="1692"/>
    <n v="-0.1"/>
    <n v="1014.9"/>
    <n v="78"/>
    <x v="19"/>
    <x v="143"/>
    <x v="20"/>
    <x v="4"/>
    <n v="2.9000000000000004"/>
    <n v="2.3200000000000003"/>
    <n v="0"/>
  </r>
  <r>
    <n v="290"/>
    <n v="20240524"/>
    <n v="1.7"/>
    <n v="14.6"/>
    <n v="936"/>
    <n v="6.6"/>
    <n v="1018"/>
    <n v="88"/>
    <x v="19"/>
    <x v="144"/>
    <x v="20"/>
    <x v="4"/>
    <n v="3.4000000000000004"/>
    <n v="2.7200000000000006"/>
    <n v="0"/>
  </r>
  <r>
    <n v="290"/>
    <n v="20240525"/>
    <n v="2.5"/>
    <n v="15.2"/>
    <n v="1422"/>
    <n v="11.1"/>
    <n v="1016.7"/>
    <n v="86"/>
    <x v="19"/>
    <x v="145"/>
    <x v="20"/>
    <x v="4"/>
    <n v="2.8000000000000007"/>
    <n v="2.2400000000000007"/>
    <n v="0"/>
  </r>
  <r>
    <n v="290"/>
    <n v="20240526"/>
    <n v="2.9"/>
    <n v="16.399999999999999"/>
    <n v="1994"/>
    <n v="4.4000000000000004"/>
    <n v="1015.5"/>
    <n v="78"/>
    <x v="19"/>
    <x v="146"/>
    <x v="20"/>
    <x v="4"/>
    <n v="1.6000000000000014"/>
    <n v="1.2800000000000011"/>
    <n v="0"/>
  </r>
  <r>
    <n v="290"/>
    <n v="20240527"/>
    <n v="2.6"/>
    <n v="15.4"/>
    <n v="2237"/>
    <n v="16.3"/>
    <n v="1016.6"/>
    <n v="77"/>
    <x v="19"/>
    <x v="147"/>
    <x v="21"/>
    <x v="4"/>
    <n v="2.5999999999999996"/>
    <n v="2.0799999999999996"/>
    <n v="0"/>
  </r>
  <r>
    <n v="290"/>
    <n v="20240528"/>
    <n v="3.9"/>
    <n v="14.4"/>
    <n v="2244"/>
    <n v="9.1"/>
    <n v="1016"/>
    <n v="80"/>
    <x v="19"/>
    <x v="148"/>
    <x v="21"/>
    <x v="4"/>
    <n v="3.5999999999999996"/>
    <n v="2.88"/>
    <n v="0"/>
  </r>
  <r>
    <n v="290"/>
    <n v="20240529"/>
    <n v="3.5"/>
    <n v="14.3"/>
    <n v="1402"/>
    <n v="26.4"/>
    <n v="1008.3"/>
    <n v="89"/>
    <x v="19"/>
    <x v="149"/>
    <x v="21"/>
    <x v="4"/>
    <n v="3.6999999999999993"/>
    <n v="2.9599999999999995"/>
    <n v="0"/>
  </r>
  <r>
    <n v="290"/>
    <n v="20240530"/>
    <n v="2.5"/>
    <n v="14.8"/>
    <n v="1999"/>
    <n v="-0.1"/>
    <n v="1006.3"/>
    <n v="76"/>
    <x v="19"/>
    <x v="150"/>
    <x v="21"/>
    <x v="4"/>
    <n v="3.1999999999999993"/>
    <n v="2.5599999999999996"/>
    <n v="0"/>
  </r>
  <r>
    <n v="290"/>
    <n v="20240531"/>
    <n v="2.2000000000000002"/>
    <n v="14.7"/>
    <n v="1672"/>
    <n v="0.2"/>
    <n v="1011.2"/>
    <n v="83"/>
    <x v="19"/>
    <x v="151"/>
    <x v="21"/>
    <x v="4"/>
    <n v="3.3000000000000007"/>
    <n v="2.6400000000000006"/>
    <n v="0"/>
  </r>
  <r>
    <n v="290"/>
    <n v="20240601"/>
    <n v="4"/>
    <n v="17.100000000000001"/>
    <n v="1395"/>
    <n v="1.4"/>
    <n v="1016.4"/>
    <n v="88"/>
    <x v="19"/>
    <x v="152"/>
    <x v="21"/>
    <x v="5"/>
    <n v="0.89999999999999858"/>
    <n v="0.71999999999999886"/>
    <n v="0"/>
  </r>
  <r>
    <n v="290"/>
    <n v="20240602"/>
    <n v="4.0999999999999996"/>
    <n v="14.5"/>
    <n v="1501"/>
    <n v="0"/>
    <n v="1021.7"/>
    <n v="74"/>
    <x v="19"/>
    <x v="153"/>
    <x v="21"/>
    <x v="5"/>
    <n v="3.5"/>
    <n v="2.8000000000000003"/>
    <n v="0"/>
  </r>
  <r>
    <n v="290"/>
    <n v="20240603"/>
    <n v="2.2999999999999998"/>
    <n v="13.7"/>
    <n v="1022"/>
    <n v="-0.1"/>
    <n v="1019.6"/>
    <n v="78"/>
    <x v="19"/>
    <x v="154"/>
    <x v="22"/>
    <x v="5"/>
    <n v="4.3000000000000007"/>
    <n v="3.4400000000000008"/>
    <n v="0"/>
  </r>
  <r>
    <n v="290"/>
    <n v="20240604"/>
    <n v="3.4"/>
    <n v="16.600000000000001"/>
    <n v="1318"/>
    <n v="0.8"/>
    <n v="1012"/>
    <n v="75"/>
    <x v="19"/>
    <x v="155"/>
    <x v="22"/>
    <x v="5"/>
    <n v="1.3999999999999986"/>
    <n v="1.119999999999999"/>
    <n v="0"/>
  </r>
  <r>
    <n v="290"/>
    <n v="20240605"/>
    <n v="3.9"/>
    <n v="12.9"/>
    <n v="2137"/>
    <n v="0.7"/>
    <n v="1012.4"/>
    <n v="69"/>
    <x v="19"/>
    <x v="156"/>
    <x v="22"/>
    <x v="5"/>
    <n v="5.0999999999999996"/>
    <n v="4.08"/>
    <n v="0"/>
  </r>
  <r>
    <n v="290"/>
    <n v="20240606"/>
    <n v="2.2999999999999998"/>
    <n v="12.1"/>
    <n v="2146"/>
    <n v="0"/>
    <n v="1017.2"/>
    <n v="67"/>
    <x v="19"/>
    <x v="157"/>
    <x v="22"/>
    <x v="5"/>
    <n v="5.9"/>
    <n v="4.7200000000000006"/>
    <n v="0"/>
  </r>
  <r>
    <n v="290"/>
    <n v="20240607"/>
    <n v="2.4"/>
    <n v="13.2"/>
    <n v="2162"/>
    <n v="0"/>
    <n v="1017.7"/>
    <n v="72"/>
    <x v="19"/>
    <x v="158"/>
    <x v="22"/>
    <x v="5"/>
    <n v="4.8000000000000007"/>
    <n v="3.8400000000000007"/>
    <n v="0"/>
  </r>
  <r>
    <n v="290"/>
    <n v="20240608"/>
    <n v="3.6"/>
    <n v="13.5"/>
    <n v="1834"/>
    <n v="0.9"/>
    <n v="1011.9"/>
    <n v="75"/>
    <x v="19"/>
    <x v="159"/>
    <x v="22"/>
    <x v="5"/>
    <n v="4.5"/>
    <n v="3.6"/>
    <n v="0"/>
  </r>
  <r>
    <n v="290"/>
    <n v="20240609"/>
    <n v="4"/>
    <n v="12.9"/>
    <n v="2201"/>
    <n v="-0.1"/>
    <n v="1009.9"/>
    <n v="70"/>
    <x v="19"/>
    <x v="160"/>
    <x v="22"/>
    <x v="5"/>
    <n v="5.0999999999999996"/>
    <n v="4.08"/>
    <n v="0"/>
  </r>
  <r>
    <n v="290"/>
    <n v="20240610"/>
    <n v="4.2"/>
    <n v="11.2"/>
    <n v="781"/>
    <n v="10.7"/>
    <n v="1005.4"/>
    <n v="89"/>
    <x v="19"/>
    <x v="161"/>
    <x v="23"/>
    <x v="5"/>
    <n v="6.8000000000000007"/>
    <n v="5.4400000000000013"/>
    <n v="0"/>
  </r>
  <r>
    <n v="290"/>
    <n v="20240611"/>
    <n v="4.5999999999999996"/>
    <n v="11.7"/>
    <n v="2075"/>
    <n v="2.5"/>
    <n v="1014.3"/>
    <n v="76"/>
    <x v="19"/>
    <x v="162"/>
    <x v="23"/>
    <x v="5"/>
    <n v="6.3000000000000007"/>
    <n v="5.0400000000000009"/>
    <n v="0"/>
  </r>
  <r>
    <n v="290"/>
    <n v="20240612"/>
    <n v="3.7"/>
    <n v="11.2"/>
    <n v="1730"/>
    <n v="-0.1"/>
    <n v="1018.6"/>
    <n v="76"/>
    <x v="19"/>
    <x v="163"/>
    <x v="23"/>
    <x v="5"/>
    <n v="6.8000000000000007"/>
    <n v="5.4400000000000013"/>
    <n v="0"/>
  </r>
  <r>
    <n v="290"/>
    <n v="20240613"/>
    <n v="3.1"/>
    <n v="14.1"/>
    <n v="2037"/>
    <n v="0"/>
    <n v="1015.6"/>
    <n v="65"/>
    <x v="19"/>
    <x v="164"/>
    <x v="23"/>
    <x v="5"/>
    <n v="3.9000000000000004"/>
    <n v="3.1200000000000006"/>
    <n v="0"/>
  </r>
  <r>
    <n v="290"/>
    <n v="20240614"/>
    <n v="4"/>
    <n v="15.8"/>
    <n v="1125"/>
    <n v="1.2"/>
    <n v="1006.4"/>
    <n v="73"/>
    <x v="19"/>
    <x v="165"/>
    <x v="23"/>
    <x v="5"/>
    <n v="2.1999999999999993"/>
    <n v="1.7599999999999996"/>
    <n v="0"/>
  </r>
  <r>
    <n v="290"/>
    <n v="20240615"/>
    <n v="5.7"/>
    <n v="15.2"/>
    <n v="1655"/>
    <n v="11.1"/>
    <n v="1003.4"/>
    <n v="72"/>
    <x v="19"/>
    <x v="166"/>
    <x v="23"/>
    <x v="5"/>
    <n v="2.8000000000000007"/>
    <n v="2.2400000000000007"/>
    <n v="0"/>
  </r>
  <r>
    <n v="290"/>
    <n v="20240616"/>
    <n v="4"/>
    <n v="14.7"/>
    <n v="1502"/>
    <n v="6.2"/>
    <n v="1006.6"/>
    <n v="85"/>
    <x v="19"/>
    <x v="167"/>
    <x v="23"/>
    <x v="5"/>
    <n v="3.3000000000000007"/>
    <n v="2.6400000000000006"/>
    <n v="0"/>
  </r>
  <r>
    <n v="290"/>
    <n v="20240617"/>
    <n v="3.2"/>
    <n v="16.2"/>
    <n v="1844"/>
    <n v="0.3"/>
    <n v="1011.6"/>
    <n v="78"/>
    <x v="19"/>
    <x v="168"/>
    <x v="24"/>
    <x v="5"/>
    <n v="1.8000000000000007"/>
    <n v="1.4400000000000006"/>
    <n v="0"/>
  </r>
  <r>
    <n v="290"/>
    <n v="20240618"/>
    <n v="1.3"/>
    <n v="14.9"/>
    <n v="752"/>
    <n v="13"/>
    <n v="1014"/>
    <n v="92"/>
    <x v="19"/>
    <x v="169"/>
    <x v="24"/>
    <x v="5"/>
    <n v="3.0999999999999996"/>
    <n v="2.48"/>
    <n v="0"/>
  </r>
  <r>
    <n v="290"/>
    <n v="20240619"/>
    <n v="3"/>
    <n v="15.8"/>
    <n v="2411"/>
    <n v="-0.1"/>
    <n v="1019.1"/>
    <n v="76"/>
    <x v="19"/>
    <x v="170"/>
    <x v="24"/>
    <x v="5"/>
    <n v="2.1999999999999993"/>
    <n v="1.7599999999999996"/>
    <n v="0"/>
  </r>
  <r>
    <n v="290"/>
    <n v="20240620"/>
    <n v="2.2999999999999998"/>
    <n v="16.399999999999999"/>
    <n v="2025"/>
    <n v="0.8"/>
    <n v="1019.5"/>
    <n v="76"/>
    <x v="19"/>
    <x v="171"/>
    <x v="24"/>
    <x v="5"/>
    <n v="1.6000000000000014"/>
    <n v="1.2800000000000011"/>
    <n v="0"/>
  </r>
  <r>
    <n v="290"/>
    <n v="20240621"/>
    <n v="2.2999999999999998"/>
    <n v="15.8"/>
    <n v="463"/>
    <n v="6.8"/>
    <n v="1011.7"/>
    <n v="93"/>
    <x v="19"/>
    <x v="172"/>
    <x v="24"/>
    <x v="5"/>
    <n v="2.1999999999999993"/>
    <n v="1.7599999999999996"/>
    <n v="0"/>
  </r>
  <r>
    <n v="290"/>
    <n v="20240622"/>
    <n v="3.6"/>
    <n v="16.7"/>
    <n v="2162"/>
    <n v="0"/>
    <n v="1013"/>
    <n v="77"/>
    <x v="19"/>
    <x v="173"/>
    <x v="24"/>
    <x v="5"/>
    <n v="1.3000000000000007"/>
    <n v="1.0400000000000007"/>
    <n v="0"/>
  </r>
  <r>
    <n v="290"/>
    <n v="20240623"/>
    <n v="1.7"/>
    <n v="17.7"/>
    <n v="2240"/>
    <n v="0"/>
    <n v="1019.3"/>
    <n v="74"/>
    <x v="19"/>
    <x v="174"/>
    <x v="24"/>
    <x v="5"/>
    <n v="0.30000000000000071"/>
    <n v="0.24000000000000057"/>
    <n v="0"/>
  </r>
  <r>
    <n v="290"/>
    <n v="20240624"/>
    <n v="1.8"/>
    <n v="19.399999999999999"/>
    <n v="2943"/>
    <n v="0"/>
    <n v="1020"/>
    <n v="69"/>
    <x v="19"/>
    <x v="175"/>
    <x v="25"/>
    <x v="5"/>
    <n v="0"/>
    <n v="0"/>
    <n v="1.3999999999999986"/>
  </r>
  <r>
    <n v="290"/>
    <n v="20240625"/>
    <n v="2.4"/>
    <n v="21.8"/>
    <n v="2923"/>
    <n v="0"/>
    <n v="1015.7"/>
    <n v="66"/>
    <x v="19"/>
    <x v="176"/>
    <x v="25"/>
    <x v="5"/>
    <n v="0"/>
    <n v="0"/>
    <n v="3.8000000000000007"/>
  </r>
  <r>
    <n v="290"/>
    <n v="20240626"/>
    <n v="2.2999999999999998"/>
    <n v="23.1"/>
    <n v="2908"/>
    <n v="0"/>
    <n v="1010.9"/>
    <n v="67"/>
    <x v="19"/>
    <x v="177"/>
    <x v="25"/>
    <x v="5"/>
    <n v="0"/>
    <n v="0"/>
    <n v="5.1000000000000014"/>
  </r>
  <r>
    <n v="290"/>
    <n v="20240627"/>
    <n v="2.7"/>
    <n v="24.5"/>
    <n v="2739"/>
    <n v="-0.1"/>
    <n v="1008.1"/>
    <n v="64"/>
    <x v="19"/>
    <x v="178"/>
    <x v="25"/>
    <x v="5"/>
    <n v="0"/>
    <n v="0"/>
    <n v="6.5"/>
  </r>
  <r>
    <n v="290"/>
    <n v="20240628"/>
    <n v="4.0999999999999996"/>
    <n v="17.7"/>
    <n v="2283"/>
    <n v="0"/>
    <n v="1015.2"/>
    <n v="67"/>
    <x v="19"/>
    <x v="179"/>
    <x v="25"/>
    <x v="5"/>
    <n v="0.30000000000000071"/>
    <n v="0.24000000000000057"/>
    <n v="0"/>
  </r>
  <r>
    <n v="290"/>
    <n v="20240629"/>
    <n v="1.8"/>
    <n v="19.100000000000001"/>
    <n v="2668"/>
    <n v="6.2"/>
    <n v="1013.3"/>
    <n v="71"/>
    <x v="19"/>
    <x v="180"/>
    <x v="25"/>
    <x v="5"/>
    <n v="0"/>
    <n v="0"/>
    <n v="1.1000000000000014"/>
  </r>
  <r>
    <n v="290"/>
    <n v="20240630"/>
    <n v="3"/>
    <n v="17.7"/>
    <n v="1398"/>
    <n v="14.3"/>
    <n v="1008.9"/>
    <n v="81"/>
    <x v="19"/>
    <x v="181"/>
    <x v="25"/>
    <x v="5"/>
    <n v="0.30000000000000071"/>
    <n v="0.24000000000000057"/>
    <n v="0"/>
  </r>
  <r>
    <n v="290"/>
    <n v="20240701"/>
    <n v="3"/>
    <n v="15.1"/>
    <n v="1557"/>
    <n v="4.4000000000000004"/>
    <n v="1014.4"/>
    <n v="85"/>
    <x v="19"/>
    <x v="182"/>
    <x v="26"/>
    <x v="6"/>
    <n v="2.9000000000000004"/>
    <n v="2.3200000000000003"/>
    <n v="0"/>
  </r>
  <r>
    <n v="290"/>
    <n v="20240702"/>
    <n v="3.6"/>
    <n v="14.7"/>
    <n v="1174"/>
    <n v="4.4000000000000004"/>
    <n v="1013.6"/>
    <n v="82"/>
    <x v="19"/>
    <x v="183"/>
    <x v="26"/>
    <x v="6"/>
    <n v="3.3000000000000007"/>
    <n v="2.6400000000000006"/>
    <n v="0"/>
  </r>
  <r>
    <n v="290"/>
    <n v="20240703"/>
    <n v="3.5"/>
    <n v="13.8"/>
    <n v="1424"/>
    <n v="1.4"/>
    <n v="1009.2"/>
    <n v="81"/>
    <x v="19"/>
    <x v="184"/>
    <x v="26"/>
    <x v="6"/>
    <n v="4.1999999999999993"/>
    <n v="3.3599999999999994"/>
    <n v="0"/>
  </r>
  <r>
    <n v="290"/>
    <n v="20240704"/>
    <n v="5.5"/>
    <n v="15.6"/>
    <n v="2520"/>
    <n v="4.8"/>
    <n v="1006.8"/>
    <n v="67"/>
    <x v="19"/>
    <x v="185"/>
    <x v="26"/>
    <x v="6"/>
    <n v="2.4000000000000004"/>
    <n v="1.9200000000000004"/>
    <n v="0"/>
  </r>
  <r>
    <n v="290"/>
    <n v="20240705"/>
    <n v="4.5"/>
    <n v="15.4"/>
    <n v="786"/>
    <n v="0.1"/>
    <n v="1008.4"/>
    <n v="79"/>
    <x v="19"/>
    <x v="186"/>
    <x v="26"/>
    <x v="6"/>
    <n v="2.5999999999999996"/>
    <n v="2.0799999999999996"/>
    <n v="0"/>
  </r>
  <r>
    <n v="290"/>
    <n v="20240706"/>
    <n v="6.8"/>
    <n v="17.7"/>
    <n v="1935"/>
    <n v="2.2999999999999998"/>
    <n v="1002.6"/>
    <n v="67"/>
    <x v="19"/>
    <x v="187"/>
    <x v="26"/>
    <x v="6"/>
    <n v="0.30000000000000071"/>
    <n v="0.24000000000000057"/>
    <n v="0"/>
  </r>
  <r>
    <n v="290"/>
    <n v="20240707"/>
    <n v="4"/>
    <n v="14.7"/>
    <n v="1868"/>
    <n v="0.1"/>
    <n v="1012.7"/>
    <n v="76"/>
    <x v="19"/>
    <x v="188"/>
    <x v="26"/>
    <x v="6"/>
    <n v="3.3000000000000007"/>
    <n v="2.6400000000000006"/>
    <n v="0"/>
  </r>
  <r>
    <n v="290"/>
    <n v="20240708"/>
    <n v="2.5"/>
    <n v="17.2"/>
    <n v="2366"/>
    <n v="-0.1"/>
    <n v="1017.5"/>
    <n v="72"/>
    <x v="19"/>
    <x v="189"/>
    <x v="27"/>
    <x v="6"/>
    <n v="0.80000000000000071"/>
    <n v="0.64000000000000057"/>
    <n v="0"/>
  </r>
  <r>
    <n v="290"/>
    <n v="20240709"/>
    <n v="3.3"/>
    <n v="22.6"/>
    <n v="2397"/>
    <n v="15.6"/>
    <n v="1013.7"/>
    <n v="65"/>
    <x v="19"/>
    <x v="190"/>
    <x v="27"/>
    <x v="6"/>
    <n v="0"/>
    <n v="0"/>
    <n v="4.6000000000000014"/>
  </r>
  <r>
    <n v="290"/>
    <n v="20240710"/>
    <n v="3.3"/>
    <n v="19.8"/>
    <n v="1955"/>
    <n v="0.3"/>
    <n v="1014.7"/>
    <n v="82"/>
    <x v="19"/>
    <x v="191"/>
    <x v="27"/>
    <x v="6"/>
    <n v="0"/>
    <n v="0"/>
    <n v="1.8000000000000007"/>
  </r>
  <r>
    <n v="290"/>
    <n v="20240711"/>
    <n v="3"/>
    <n v="17.600000000000001"/>
    <n v="2473"/>
    <n v="0"/>
    <n v="1016.9"/>
    <n v="75"/>
    <x v="19"/>
    <x v="192"/>
    <x v="27"/>
    <x v="6"/>
    <n v="0.39999999999999858"/>
    <n v="0.3199999999999989"/>
    <n v="0"/>
  </r>
  <r>
    <n v="290"/>
    <n v="20240712"/>
    <n v="4.8"/>
    <n v="14"/>
    <n v="406"/>
    <n v="51.5"/>
    <n v="1011.2"/>
    <n v="93"/>
    <x v="19"/>
    <x v="193"/>
    <x v="27"/>
    <x v="6"/>
    <n v="4"/>
    <n v="3.2"/>
    <n v="0"/>
  </r>
  <r>
    <n v="290"/>
    <n v="20240713"/>
    <n v="4.9000000000000004"/>
    <n v="14.3"/>
    <n v="1175"/>
    <n v="2.6"/>
    <n v="1011.3"/>
    <n v="89"/>
    <x v="19"/>
    <x v="194"/>
    <x v="27"/>
    <x v="6"/>
    <n v="3.6999999999999993"/>
    <n v="2.9599999999999995"/>
    <n v="0"/>
  </r>
  <r>
    <n v="290"/>
    <n v="20240714"/>
    <n v="4.3"/>
    <n v="16.8"/>
    <n v="2564"/>
    <n v="0"/>
    <n v="1012.4"/>
    <n v="71"/>
    <x v="19"/>
    <x v="195"/>
    <x v="27"/>
    <x v="6"/>
    <n v="1.1999999999999993"/>
    <n v="0.95999999999999952"/>
    <n v="0"/>
  </r>
  <r>
    <n v="290"/>
    <n v="20240715"/>
    <n v="2.4"/>
    <n v="20"/>
    <n v="2472"/>
    <n v="0.2"/>
    <n v="1010.8"/>
    <n v="65"/>
    <x v="19"/>
    <x v="196"/>
    <x v="28"/>
    <x v="6"/>
    <n v="0"/>
    <n v="0"/>
    <n v="2"/>
  </r>
  <r>
    <n v="290"/>
    <n v="20240716"/>
    <n v="4.9000000000000004"/>
    <n v="18.5"/>
    <n v="1821"/>
    <n v="3.2"/>
    <n v="1010.4"/>
    <n v="79"/>
    <x v="19"/>
    <x v="197"/>
    <x v="28"/>
    <x v="6"/>
    <n v="0"/>
    <n v="0"/>
    <n v="0.5"/>
  </r>
  <r>
    <n v="290"/>
    <n v="20240717"/>
    <n v="3"/>
    <n v="17.8"/>
    <n v="1541"/>
    <n v="-0.1"/>
    <n v="1019.9"/>
    <n v="80"/>
    <x v="19"/>
    <x v="198"/>
    <x v="28"/>
    <x v="6"/>
    <n v="0.19999999999999929"/>
    <n v="0.15999999999999945"/>
    <n v="0"/>
  </r>
  <r>
    <n v="290"/>
    <n v="20240718"/>
    <n v="1.3"/>
    <n v="19.7"/>
    <n v="2258"/>
    <n v="0"/>
    <n v="1022.4"/>
    <n v="75"/>
    <x v="19"/>
    <x v="199"/>
    <x v="28"/>
    <x v="6"/>
    <n v="0"/>
    <n v="0"/>
    <n v="1.6999999999999993"/>
  </r>
  <r>
    <n v="290"/>
    <n v="20240719"/>
    <n v="1.9"/>
    <n v="22.5"/>
    <n v="2325"/>
    <n v="0"/>
    <n v="1018.6"/>
    <n v="65"/>
    <x v="19"/>
    <x v="200"/>
    <x v="28"/>
    <x v="6"/>
    <n v="0"/>
    <n v="0"/>
    <n v="4.5"/>
  </r>
  <r>
    <n v="290"/>
    <n v="20240720"/>
    <n v="1.9"/>
    <n v="23.3"/>
    <n v="2492"/>
    <n v="0.1"/>
    <n v="1009.3"/>
    <n v="72"/>
    <x v="19"/>
    <x v="201"/>
    <x v="28"/>
    <x v="6"/>
    <n v="0"/>
    <n v="0"/>
    <n v="5.3000000000000007"/>
  </r>
  <r>
    <n v="290"/>
    <n v="20240721"/>
    <n v="2.2999999999999998"/>
    <n v="20.3"/>
    <n v="886"/>
    <n v="64.2"/>
    <n v="1008.2"/>
    <n v="91"/>
    <x v="19"/>
    <x v="202"/>
    <x v="28"/>
    <x v="6"/>
    <n v="0"/>
    <n v="0"/>
    <n v="2.3000000000000007"/>
  </r>
  <r>
    <n v="290"/>
    <n v="20240722"/>
    <n v="3.3"/>
    <n v="19.2"/>
    <n v="2307"/>
    <n v="-0.1"/>
    <n v="1016.1"/>
    <n v="73"/>
    <x v="19"/>
    <x v="203"/>
    <x v="29"/>
    <x v="6"/>
    <n v="0"/>
    <n v="0"/>
    <n v="1.1999999999999993"/>
  </r>
  <r>
    <n v="290"/>
    <n v="20240723"/>
    <n v="3.4"/>
    <n v="18.3"/>
    <n v="907"/>
    <n v="24.4"/>
    <n v="1016"/>
    <n v="87"/>
    <x v="19"/>
    <x v="204"/>
    <x v="29"/>
    <x v="6"/>
    <n v="0"/>
    <n v="0"/>
    <n v="0.30000000000000071"/>
  </r>
  <r>
    <n v="290"/>
    <n v="20240724"/>
    <n v="2.5"/>
    <n v="17"/>
    <n v="2172"/>
    <n v="-0.1"/>
    <n v="1019.8"/>
    <n v="78"/>
    <x v="19"/>
    <x v="205"/>
    <x v="29"/>
    <x v="6"/>
    <n v="1"/>
    <n v="0.8"/>
    <n v="0"/>
  </r>
  <r>
    <n v="290"/>
    <n v="20240725"/>
    <n v="2.5"/>
    <n v="18.5"/>
    <n v="1647"/>
    <n v="0.3"/>
    <n v="1013.8"/>
    <n v="73"/>
    <x v="19"/>
    <x v="206"/>
    <x v="29"/>
    <x v="6"/>
    <n v="0"/>
    <n v="0"/>
    <n v="0.5"/>
  </r>
  <r>
    <n v="290"/>
    <n v="20240726"/>
    <n v="3.3"/>
    <n v="19.100000000000001"/>
    <n v="1435"/>
    <n v="2.9"/>
    <n v="1010.6"/>
    <n v="82"/>
    <x v="19"/>
    <x v="207"/>
    <x v="29"/>
    <x v="6"/>
    <n v="0"/>
    <n v="0"/>
    <n v="1.1000000000000014"/>
  </r>
  <r>
    <n v="290"/>
    <n v="20240727"/>
    <n v="1"/>
    <n v="18.3"/>
    <n v="1242"/>
    <n v="17.8"/>
    <n v="1014.1"/>
    <n v="83"/>
    <x v="19"/>
    <x v="208"/>
    <x v="29"/>
    <x v="6"/>
    <n v="0"/>
    <n v="0"/>
    <n v="0.30000000000000071"/>
  </r>
  <r>
    <n v="290"/>
    <n v="20240728"/>
    <n v="2.4"/>
    <n v="18.100000000000001"/>
    <n v="2207"/>
    <n v="0"/>
    <n v="1024.0999999999999"/>
    <n v="76"/>
    <x v="19"/>
    <x v="209"/>
    <x v="29"/>
    <x v="6"/>
    <n v="0"/>
    <n v="0"/>
    <n v="0.10000000000000142"/>
  </r>
  <r>
    <n v="290"/>
    <n v="20240729"/>
    <n v="1.5"/>
    <n v="18.8"/>
    <n v="2717"/>
    <n v="0"/>
    <n v="1023.2"/>
    <n v="69"/>
    <x v="19"/>
    <x v="210"/>
    <x v="30"/>
    <x v="6"/>
    <n v="0"/>
    <n v="0"/>
    <n v="0.80000000000000071"/>
  </r>
  <r>
    <n v="290"/>
    <n v="20240730"/>
    <n v="1.6"/>
    <n v="22.6"/>
    <n v="2511"/>
    <n v="0"/>
    <n v="1016.7"/>
    <n v="65"/>
    <x v="19"/>
    <x v="211"/>
    <x v="30"/>
    <x v="6"/>
    <n v="0"/>
    <n v="0"/>
    <n v="4.6000000000000014"/>
  </r>
  <r>
    <n v="290"/>
    <n v="20240731"/>
    <n v="2.4"/>
    <n v="21.4"/>
    <n v="2194"/>
    <n v="-0.1"/>
    <n v="1015"/>
    <n v="70"/>
    <x v="19"/>
    <x v="212"/>
    <x v="30"/>
    <x v="6"/>
    <n v="0"/>
    <n v="0"/>
    <n v="3.3999999999999986"/>
  </r>
  <r>
    <n v="290"/>
    <n v="20240801"/>
    <n v="2.4"/>
    <n v="18.2"/>
    <n v="1181"/>
    <n v="11.9"/>
    <n v="1012.9"/>
    <n v="86"/>
    <x v="19"/>
    <x v="213"/>
    <x v="30"/>
    <x v="7"/>
    <n v="0"/>
    <n v="0"/>
    <n v="0.19999999999999929"/>
  </r>
  <r>
    <n v="290"/>
    <n v="20240802"/>
    <n v="1"/>
    <n v="17.899999999999999"/>
    <n v="2432"/>
    <n v="0"/>
    <n v="1012.5"/>
    <n v="78"/>
    <x v="19"/>
    <x v="214"/>
    <x v="30"/>
    <x v="7"/>
    <n v="0.10000000000000142"/>
    <n v="8.000000000000114E-2"/>
    <n v="0"/>
  </r>
  <r>
    <n v="290"/>
    <n v="20240803"/>
    <n v="2.5"/>
    <n v="19.3"/>
    <n v="1449"/>
    <n v="9.1"/>
    <n v="1011.3"/>
    <n v="86"/>
    <x v="19"/>
    <x v="215"/>
    <x v="30"/>
    <x v="7"/>
    <n v="0"/>
    <n v="0"/>
    <n v="1.3000000000000007"/>
  </r>
  <r>
    <n v="290"/>
    <n v="20240804"/>
    <n v="2.7"/>
    <n v="17.5"/>
    <n v="1613"/>
    <n v="0.8"/>
    <n v="1014.4"/>
    <n v="78"/>
    <x v="19"/>
    <x v="216"/>
    <x v="30"/>
    <x v="7"/>
    <n v="0.5"/>
    <n v="0.4"/>
    <n v="0"/>
  </r>
  <r>
    <n v="290"/>
    <n v="20240805"/>
    <n v="1.7"/>
    <n v="19"/>
    <n v="2113"/>
    <n v="0"/>
    <n v="1014.3"/>
    <n v="74"/>
    <x v="19"/>
    <x v="217"/>
    <x v="31"/>
    <x v="7"/>
    <n v="0"/>
    <n v="0"/>
    <n v="1"/>
  </r>
  <r>
    <n v="290"/>
    <n v="20240806"/>
    <n v="1.5"/>
    <n v="21.4"/>
    <n v="2460"/>
    <n v="0"/>
    <n v="1010.9"/>
    <n v="71"/>
    <x v="19"/>
    <x v="218"/>
    <x v="31"/>
    <x v="7"/>
    <n v="0"/>
    <n v="0"/>
    <n v="3.3999999999999986"/>
  </r>
  <r>
    <n v="290"/>
    <n v="20240807"/>
    <n v="1.7"/>
    <n v="17.899999999999999"/>
    <n v="1008"/>
    <n v="0.5"/>
    <n v="1012"/>
    <n v="86"/>
    <x v="19"/>
    <x v="219"/>
    <x v="31"/>
    <x v="7"/>
    <n v="0.10000000000000142"/>
    <n v="8.000000000000114E-2"/>
    <n v="0"/>
  </r>
  <r>
    <n v="290"/>
    <n v="20240808"/>
    <n v="3.3"/>
    <n v="19.5"/>
    <n v="1926"/>
    <n v="0"/>
    <n v="1015.3"/>
    <n v="70"/>
    <x v="19"/>
    <x v="220"/>
    <x v="31"/>
    <x v="7"/>
    <n v="0"/>
    <n v="0"/>
    <n v="1.5"/>
  </r>
  <r>
    <n v="290"/>
    <n v="20240809"/>
    <n v="4.5"/>
    <n v="19.5"/>
    <n v="1069"/>
    <n v="-0.1"/>
    <n v="1014"/>
    <n v="79"/>
    <x v="19"/>
    <x v="221"/>
    <x v="31"/>
    <x v="7"/>
    <n v="0"/>
    <n v="0"/>
    <n v="1.5"/>
  </r>
  <r>
    <n v="290"/>
    <n v="20240810"/>
    <n v="3.1"/>
    <n v="19"/>
    <n v="1842"/>
    <n v="0"/>
    <n v="1019.6"/>
    <n v="75"/>
    <x v="19"/>
    <x v="222"/>
    <x v="31"/>
    <x v="7"/>
    <n v="0"/>
    <n v="0"/>
    <n v="1"/>
  </r>
  <r>
    <n v="290"/>
    <n v="20240811"/>
    <n v="1.7"/>
    <n v="20.9"/>
    <n v="2347"/>
    <n v="0"/>
    <n v="1021.1"/>
    <n v="70"/>
    <x v="19"/>
    <x v="223"/>
    <x v="31"/>
    <x v="7"/>
    <n v="0"/>
    <n v="0"/>
    <n v="2.8999999999999986"/>
  </r>
  <r>
    <n v="290"/>
    <n v="20240812"/>
    <n v="3.1"/>
    <n v="23.1"/>
    <n v="2410"/>
    <n v="0"/>
    <n v="1012.6"/>
    <n v="68"/>
    <x v="19"/>
    <x v="224"/>
    <x v="32"/>
    <x v="7"/>
    <n v="0"/>
    <n v="0"/>
    <n v="5.1000000000000014"/>
  </r>
  <r>
    <n v="290"/>
    <n v="20240813"/>
    <n v="2.5"/>
    <n v="25.9"/>
    <n v="2145"/>
    <n v="0.1"/>
    <n v="1009"/>
    <n v="73"/>
    <x v="19"/>
    <x v="225"/>
    <x v="32"/>
    <x v="7"/>
    <n v="0"/>
    <n v="0"/>
    <n v="7.8999999999999986"/>
  </r>
  <r>
    <n v="290"/>
    <n v="20240814"/>
    <n v="1.8"/>
    <n v="20.7"/>
    <n v="789"/>
    <n v="23.6"/>
    <n v="1011.9"/>
    <n v="90"/>
    <x v="19"/>
    <x v="226"/>
    <x v="32"/>
    <x v="7"/>
    <n v="0"/>
    <n v="0"/>
    <n v="2.6999999999999993"/>
  </r>
  <r>
    <n v="290"/>
    <n v="20240815"/>
    <n v="3.1"/>
    <n v="21.4"/>
    <n v="1844"/>
    <n v="0"/>
    <n v="1015.4"/>
    <n v="79"/>
    <x v="19"/>
    <x v="227"/>
    <x v="32"/>
    <x v="7"/>
    <n v="0"/>
    <n v="0"/>
    <n v="3.3999999999999986"/>
  </r>
  <r>
    <n v="290"/>
    <n v="20240816"/>
    <n v="3.3"/>
    <n v="19.600000000000001"/>
    <n v="753"/>
    <n v="1.9"/>
    <n v="1014.5"/>
    <n v="87"/>
    <x v="19"/>
    <x v="228"/>
    <x v="32"/>
    <x v="7"/>
    <n v="0"/>
    <n v="0"/>
    <n v="1.6000000000000014"/>
  </r>
  <r>
    <n v="290"/>
    <n v="20240817"/>
    <n v="1.9"/>
    <n v="18.7"/>
    <n v="1674"/>
    <n v="15.7"/>
    <n v="1012.9"/>
    <n v="83"/>
    <x v="19"/>
    <x v="229"/>
    <x v="32"/>
    <x v="7"/>
    <n v="0"/>
    <n v="0"/>
    <n v="0.69999999999999929"/>
  </r>
  <r>
    <n v="290"/>
    <n v="20240818"/>
    <n v="1.6"/>
    <n v="18.2"/>
    <n v="1620"/>
    <n v="0.1"/>
    <n v="1012.7"/>
    <n v="79"/>
    <x v="19"/>
    <x v="230"/>
    <x v="32"/>
    <x v="7"/>
    <n v="0"/>
    <n v="0"/>
    <n v="0.19999999999999929"/>
  </r>
  <r>
    <n v="290"/>
    <n v="20240819"/>
    <n v="1.1000000000000001"/>
    <n v="16.100000000000001"/>
    <n v="1397"/>
    <n v="0"/>
    <n v="1017.7"/>
    <n v="79"/>
    <x v="19"/>
    <x v="231"/>
    <x v="33"/>
    <x v="7"/>
    <n v="1.8999999999999986"/>
    <n v="1.5199999999999989"/>
    <n v="0"/>
  </r>
  <r>
    <n v="290"/>
    <n v="20240820"/>
    <n v="3.8"/>
    <n v="19.2"/>
    <n v="1745"/>
    <n v="5.4"/>
    <n v="1011.2"/>
    <n v="76"/>
    <x v="19"/>
    <x v="232"/>
    <x v="33"/>
    <x v="7"/>
    <n v="0"/>
    <n v="0"/>
    <n v="1.1999999999999993"/>
  </r>
  <r>
    <n v="290"/>
    <n v="20240821"/>
    <n v="4.8"/>
    <n v="15.9"/>
    <n v="1914"/>
    <n v="-0.1"/>
    <n v="1015.3"/>
    <n v="71"/>
    <x v="19"/>
    <x v="233"/>
    <x v="33"/>
    <x v="7"/>
    <n v="2.0999999999999996"/>
    <n v="1.6799999999999997"/>
    <n v="0"/>
  </r>
  <r>
    <n v="290"/>
    <n v="20240822"/>
    <n v="5.3"/>
    <n v="18.600000000000001"/>
    <n v="1710"/>
    <n v="0"/>
    <n v="1010.2"/>
    <n v="64"/>
    <x v="19"/>
    <x v="234"/>
    <x v="33"/>
    <x v="7"/>
    <n v="0"/>
    <n v="0"/>
    <n v="0.60000000000000142"/>
  </r>
  <r>
    <n v="290"/>
    <n v="20240823"/>
    <n v="5.2"/>
    <n v="19.7"/>
    <n v="1252"/>
    <n v="0.2"/>
    <n v="1006.8"/>
    <n v="74"/>
    <x v="19"/>
    <x v="235"/>
    <x v="33"/>
    <x v="7"/>
    <n v="0"/>
    <n v="0"/>
    <n v="1.6999999999999993"/>
  </r>
  <r>
    <n v="290"/>
    <n v="20240824"/>
    <n v="4.5999999999999996"/>
    <n v="20.399999999999999"/>
    <n v="1581"/>
    <n v="6.5"/>
    <n v="1007.1"/>
    <n v="80"/>
    <x v="19"/>
    <x v="236"/>
    <x v="33"/>
    <x v="7"/>
    <n v="0"/>
    <n v="0"/>
    <n v="2.3999999999999986"/>
  </r>
  <r>
    <n v="290"/>
    <n v="20240825"/>
    <n v="4.5"/>
    <n v="16.600000000000001"/>
    <n v="1900"/>
    <n v="-0.1"/>
    <n v="1018.8"/>
    <n v="72"/>
    <x v="19"/>
    <x v="237"/>
    <x v="33"/>
    <x v="7"/>
    <n v="1.3999999999999986"/>
    <n v="1.119999999999999"/>
    <n v="0"/>
  </r>
  <r>
    <n v="290"/>
    <n v="20240826"/>
    <n v="3.3"/>
    <n v="15.9"/>
    <n v="1663"/>
    <n v="0"/>
    <n v="1022"/>
    <n v="77"/>
    <x v="19"/>
    <x v="238"/>
    <x v="34"/>
    <x v="7"/>
    <n v="2.0999999999999996"/>
    <n v="1.6799999999999997"/>
    <n v="0"/>
  </r>
  <r>
    <n v="290"/>
    <n v="20240827"/>
    <n v="1.9"/>
    <n v="17.600000000000001"/>
    <n v="2072"/>
    <n v="0"/>
    <n v="1021.2"/>
    <n v="72"/>
    <x v="19"/>
    <x v="239"/>
    <x v="34"/>
    <x v="7"/>
    <n v="0.39999999999999858"/>
    <n v="0.3199999999999989"/>
    <n v="0"/>
  </r>
  <r>
    <n v="290"/>
    <n v="20240828"/>
    <n v="2.2000000000000002"/>
    <n v="21.7"/>
    <n v="2087"/>
    <n v="0"/>
    <n v="1015.4"/>
    <n v="69"/>
    <x v="19"/>
    <x v="240"/>
    <x v="34"/>
    <x v="7"/>
    <n v="0"/>
    <n v="0"/>
    <n v="3.6999999999999993"/>
  </r>
  <r>
    <n v="290"/>
    <n v="20240829"/>
    <n v="2.6"/>
    <n v="21.6"/>
    <n v="1648"/>
    <n v="0"/>
    <n v="1016.5"/>
    <n v="75"/>
    <x v="19"/>
    <x v="241"/>
    <x v="34"/>
    <x v="7"/>
    <n v="0"/>
    <n v="0"/>
    <n v="3.6000000000000014"/>
  </r>
  <r>
    <n v="290"/>
    <n v="20240830"/>
    <n v="2.1"/>
    <n v="17"/>
    <n v="972"/>
    <n v="0.9"/>
    <n v="1022.9"/>
    <n v="82"/>
    <x v="19"/>
    <x v="242"/>
    <x v="34"/>
    <x v="7"/>
    <n v="1"/>
    <n v="0.8"/>
    <n v="0"/>
  </r>
  <r>
    <n v="290"/>
    <n v="20240831"/>
    <n v="4.5999999999999996"/>
    <n v="18"/>
    <n v="1857"/>
    <n v="-0.1"/>
    <n v="1023.3"/>
    <n v="72"/>
    <x v="19"/>
    <x v="243"/>
    <x v="34"/>
    <x v="7"/>
    <n v="0"/>
    <n v="0"/>
    <n v="0"/>
  </r>
  <r>
    <n v="290"/>
    <n v="20240901"/>
    <n v="3.4"/>
    <n v="21"/>
    <n v="1885"/>
    <n v="0"/>
    <n v="1016.6"/>
    <n v="71"/>
    <x v="19"/>
    <x v="244"/>
    <x v="34"/>
    <x v="8"/>
    <n v="0"/>
    <n v="0"/>
    <n v="3"/>
  </r>
  <r>
    <n v="290"/>
    <n v="20240902"/>
    <n v="1.9"/>
    <n v="22.1"/>
    <n v="1660"/>
    <n v="2.2000000000000002"/>
    <n v="1012.3"/>
    <n v="77"/>
    <x v="19"/>
    <x v="245"/>
    <x v="35"/>
    <x v="8"/>
    <n v="0"/>
    <n v="0"/>
    <n v="4.1000000000000014"/>
  </r>
  <r>
    <n v="290"/>
    <n v="20240903"/>
    <n v="1.7"/>
    <n v="20.9"/>
    <n v="1469"/>
    <n v="-0.1"/>
    <n v="1014.1"/>
    <n v="86"/>
    <x v="19"/>
    <x v="246"/>
    <x v="35"/>
    <x v="8"/>
    <n v="0"/>
    <n v="0"/>
    <n v="2.8999999999999986"/>
  </r>
  <r>
    <n v="290"/>
    <n v="20240904"/>
    <n v="1.4"/>
    <n v="17.600000000000001"/>
    <n v="463"/>
    <n v="4.5"/>
    <n v="1016.1"/>
    <n v="92"/>
    <x v="19"/>
    <x v="247"/>
    <x v="35"/>
    <x v="8"/>
    <n v="0.39999999999999858"/>
    <n v="0.3199999999999989"/>
    <n v="0"/>
  </r>
  <r>
    <n v="290"/>
    <n v="20240905"/>
    <n v="4.4000000000000004"/>
    <n v="22.7"/>
    <n v="1573"/>
    <n v="0"/>
    <n v="1011.1"/>
    <n v="70"/>
    <x v="19"/>
    <x v="248"/>
    <x v="35"/>
    <x v="8"/>
    <n v="0"/>
    <n v="0"/>
    <n v="4.6999999999999993"/>
  </r>
  <r>
    <n v="290"/>
    <n v="20240906"/>
    <n v="2.9"/>
    <n v="19.600000000000001"/>
    <n v="673"/>
    <n v="1.5"/>
    <n v="1011.2"/>
    <n v="76"/>
    <x v="19"/>
    <x v="249"/>
    <x v="35"/>
    <x v="8"/>
    <n v="0"/>
    <n v="0"/>
    <n v="1.6000000000000014"/>
  </r>
  <r>
    <n v="290"/>
    <n v="20240907"/>
    <n v="2.2999999999999998"/>
    <n v="20.7"/>
    <n v="1433"/>
    <n v="0"/>
    <n v="1011.5"/>
    <n v="81"/>
    <x v="19"/>
    <x v="250"/>
    <x v="35"/>
    <x v="8"/>
    <n v="0"/>
    <n v="0"/>
    <n v="2.6999999999999993"/>
  </r>
  <r>
    <n v="290"/>
    <n v="20240908"/>
    <n v="2.7"/>
    <n v="18.600000000000001"/>
    <n v="1462"/>
    <n v="-0.1"/>
    <n v="1007.8"/>
    <n v="78"/>
    <x v="19"/>
    <x v="251"/>
    <x v="35"/>
    <x v="8"/>
    <n v="0"/>
    <n v="0"/>
    <n v="0.60000000000000142"/>
  </r>
  <r>
    <n v="290"/>
    <n v="20240909"/>
    <n v="2.4"/>
    <n v="15.2"/>
    <n v="824"/>
    <n v="1"/>
    <n v="1005.1"/>
    <n v="86"/>
    <x v="19"/>
    <x v="252"/>
    <x v="36"/>
    <x v="8"/>
    <n v="2.8000000000000007"/>
    <n v="2.2400000000000007"/>
    <n v="0"/>
  </r>
  <r>
    <n v="290"/>
    <n v="20240910"/>
    <n v="5.5"/>
    <n v="14.1"/>
    <n v="784"/>
    <n v="7.4"/>
    <n v="1006.9"/>
    <n v="85"/>
    <x v="19"/>
    <x v="253"/>
    <x v="36"/>
    <x v="8"/>
    <n v="3.9000000000000004"/>
    <n v="3.1200000000000006"/>
    <n v="0"/>
  </r>
  <r>
    <n v="290"/>
    <n v="20240911"/>
    <n v="3.7"/>
    <n v="10"/>
    <n v="1171"/>
    <n v="16.7"/>
    <n v="1005.1"/>
    <n v="87"/>
    <x v="19"/>
    <x v="254"/>
    <x v="36"/>
    <x v="8"/>
    <n v="8"/>
    <n v="6.4"/>
    <n v="0"/>
  </r>
  <r>
    <n v="290"/>
    <n v="20240912"/>
    <n v="2.1"/>
    <n v="9.1999999999999993"/>
    <n v="1249"/>
    <n v="0.4"/>
    <n v="1013"/>
    <n v="87"/>
    <x v="19"/>
    <x v="255"/>
    <x v="36"/>
    <x v="8"/>
    <n v="8.8000000000000007"/>
    <n v="7.0400000000000009"/>
    <n v="0"/>
  </r>
  <r>
    <n v="290"/>
    <n v="20240913"/>
    <n v="2.2999999999999998"/>
    <n v="9.8000000000000007"/>
    <n v="1413"/>
    <n v="-0.1"/>
    <n v="1024.0999999999999"/>
    <n v="82"/>
    <x v="19"/>
    <x v="256"/>
    <x v="36"/>
    <x v="8"/>
    <n v="8.1999999999999993"/>
    <n v="6.56"/>
    <n v="0"/>
  </r>
  <r>
    <n v="290"/>
    <n v="20240914"/>
    <n v="1.4"/>
    <n v="9.6999999999999993"/>
    <n v="1463"/>
    <n v="0"/>
    <n v="1030"/>
    <n v="80"/>
    <x v="19"/>
    <x v="257"/>
    <x v="36"/>
    <x v="8"/>
    <n v="8.3000000000000007"/>
    <n v="6.6400000000000006"/>
    <n v="0"/>
  </r>
  <r>
    <n v="290"/>
    <n v="20240915"/>
    <n v="1.1000000000000001"/>
    <n v="13"/>
    <n v="1259"/>
    <n v="0"/>
    <n v="1026.5"/>
    <n v="83"/>
    <x v="19"/>
    <x v="258"/>
    <x v="36"/>
    <x v="8"/>
    <n v="5"/>
    <n v="4"/>
    <n v="0"/>
  </r>
  <r>
    <n v="290"/>
    <n v="20240916"/>
    <n v="2.4"/>
    <n v="15.6"/>
    <n v="1033"/>
    <n v="-0.1"/>
    <n v="1025.5"/>
    <n v="85"/>
    <x v="19"/>
    <x v="259"/>
    <x v="37"/>
    <x v="8"/>
    <n v="2.4000000000000004"/>
    <n v="1.9200000000000004"/>
    <n v="0"/>
  </r>
  <r>
    <n v="290"/>
    <n v="20240917"/>
    <n v="4"/>
    <n v="16.2"/>
    <n v="1361"/>
    <n v="0"/>
    <n v="1029.0999999999999"/>
    <n v="82"/>
    <x v="19"/>
    <x v="260"/>
    <x v="37"/>
    <x v="8"/>
    <n v="1.8000000000000007"/>
    <n v="1.4400000000000006"/>
    <n v="0"/>
  </r>
  <r>
    <n v="290"/>
    <n v="20240918"/>
    <n v="3.8"/>
    <n v="16.399999999999999"/>
    <n v="1140"/>
    <n v="0"/>
    <n v="1028.5"/>
    <n v="87"/>
    <x v="19"/>
    <x v="261"/>
    <x v="37"/>
    <x v="8"/>
    <n v="1.6000000000000014"/>
    <n v="1.2800000000000011"/>
    <n v="0"/>
  </r>
  <r>
    <n v="290"/>
    <n v="20240919"/>
    <n v="4"/>
    <n v="15.9"/>
    <n v="1134"/>
    <n v="0"/>
    <n v="1025.5999999999999"/>
    <n v="90"/>
    <x v="19"/>
    <x v="262"/>
    <x v="37"/>
    <x v="8"/>
    <n v="2.0999999999999996"/>
    <n v="1.6799999999999997"/>
    <n v="0"/>
  </r>
  <r>
    <n v="290"/>
    <n v="20240920"/>
    <n v="3.7"/>
    <n v="17.5"/>
    <n v="1534"/>
    <n v="0"/>
    <n v="1022.8"/>
    <n v="73"/>
    <x v="19"/>
    <x v="263"/>
    <x v="37"/>
    <x v="8"/>
    <n v="0.5"/>
    <n v="0.4"/>
    <n v="0"/>
  </r>
  <r>
    <n v="290"/>
    <n v="20240921"/>
    <n v="1.9"/>
    <n v="16.3"/>
    <n v="1518"/>
    <n v="0"/>
    <n v="1020.1"/>
    <n v="77"/>
    <x v="19"/>
    <x v="264"/>
    <x v="37"/>
    <x v="8"/>
    <n v="1.6999999999999993"/>
    <n v="1.3599999999999994"/>
    <n v="0"/>
  </r>
  <r>
    <n v="290"/>
    <n v="20240922"/>
    <n v="0.9"/>
    <n v="15.5"/>
    <n v="1369"/>
    <n v="0"/>
    <n v="1014.6"/>
    <n v="84"/>
    <x v="19"/>
    <x v="265"/>
    <x v="37"/>
    <x v="8"/>
    <n v="2.5"/>
    <n v="2"/>
    <n v="0"/>
  </r>
  <r>
    <n v="290"/>
    <n v="20240923"/>
    <n v="2.5"/>
    <n v="16.3"/>
    <n v="796"/>
    <n v="-0.1"/>
    <n v="1007.8"/>
    <n v="83"/>
    <x v="19"/>
    <x v="266"/>
    <x v="38"/>
    <x v="8"/>
    <n v="1.6999999999999993"/>
    <n v="1.3599999999999994"/>
    <n v="0"/>
  </r>
  <r>
    <n v="290"/>
    <n v="20240924"/>
    <n v="3.7"/>
    <n v="14.7"/>
    <n v="923"/>
    <n v="2.2999999999999998"/>
    <n v="1002.9"/>
    <n v="84"/>
    <x v="19"/>
    <x v="267"/>
    <x v="38"/>
    <x v="8"/>
    <n v="3.3000000000000007"/>
    <n v="2.6400000000000006"/>
    <n v="0"/>
  </r>
  <r>
    <n v="290"/>
    <n v="20240925"/>
    <n v="4.2"/>
    <n v="14.8"/>
    <n v="649"/>
    <n v="0.2"/>
    <n v="1001.6"/>
    <n v="87"/>
    <x v="19"/>
    <x v="268"/>
    <x v="38"/>
    <x v="8"/>
    <n v="3.1999999999999993"/>
    <n v="2.5599999999999996"/>
    <n v="0"/>
  </r>
  <r>
    <n v="290"/>
    <n v="20240926"/>
    <n v="5"/>
    <n v="15.5"/>
    <n v="653"/>
    <n v="21.2"/>
    <n v="990.3"/>
    <n v="88"/>
    <x v="19"/>
    <x v="269"/>
    <x v="38"/>
    <x v="8"/>
    <n v="2.5"/>
    <n v="2"/>
    <n v="0"/>
  </r>
  <r>
    <n v="290"/>
    <n v="20240927"/>
    <n v="7.2"/>
    <n v="12.6"/>
    <n v="608"/>
    <n v="15.2"/>
    <n v="997.1"/>
    <n v="80"/>
    <x v="19"/>
    <x v="270"/>
    <x v="38"/>
    <x v="8"/>
    <n v="5.4"/>
    <n v="4.32"/>
    <n v="0"/>
  </r>
  <r>
    <n v="290"/>
    <n v="20240928"/>
    <n v="3.5"/>
    <n v="9.5"/>
    <n v="1176"/>
    <n v="1.2"/>
    <n v="1019.5"/>
    <n v="83"/>
    <x v="19"/>
    <x v="271"/>
    <x v="38"/>
    <x v="8"/>
    <n v="8.5"/>
    <n v="6.8000000000000007"/>
    <n v="0"/>
  </r>
  <r>
    <n v="290"/>
    <n v="20240929"/>
    <n v="2.2000000000000002"/>
    <n v="9.6999999999999993"/>
    <n v="1184"/>
    <n v="-0.1"/>
    <n v="1025.7"/>
    <n v="80"/>
    <x v="19"/>
    <x v="272"/>
    <x v="38"/>
    <x v="8"/>
    <n v="8.3000000000000007"/>
    <n v="6.6400000000000006"/>
    <n v="0"/>
  </r>
  <r>
    <n v="290"/>
    <n v="20240930"/>
    <n v="4.4000000000000004"/>
    <n v="11.7"/>
    <n v="714"/>
    <n v="11.8"/>
    <n v="1011.2"/>
    <n v="82"/>
    <x v="19"/>
    <x v="273"/>
    <x v="39"/>
    <x v="8"/>
    <n v="6.3000000000000007"/>
    <n v="5.0400000000000009"/>
    <n v="0"/>
  </r>
  <r>
    <n v="310"/>
    <n v="20240101"/>
    <n v="10.9"/>
    <n v="8.5"/>
    <n v="275"/>
    <n v="5.8"/>
    <n v="1001.8"/>
    <n v="82"/>
    <x v="20"/>
    <x v="0"/>
    <x v="0"/>
    <x v="0"/>
    <n v="9.5"/>
    <n v="10.450000000000001"/>
    <n v="0"/>
  </r>
  <r>
    <n v="310"/>
    <n v="20240102"/>
    <n v="14.5"/>
    <n v="11"/>
    <n v="65"/>
    <n v="16.3"/>
    <n v="988"/>
    <n v="87"/>
    <x v="20"/>
    <x v="1"/>
    <x v="0"/>
    <x v="0"/>
    <n v="7"/>
    <n v="7.7000000000000011"/>
    <n v="0"/>
  </r>
  <r>
    <n v="310"/>
    <n v="20240103"/>
    <n v="12.2"/>
    <n v="9.9"/>
    <n v="180"/>
    <n v="7.3"/>
    <n v="991"/>
    <n v="84"/>
    <x v="20"/>
    <x v="2"/>
    <x v="0"/>
    <x v="0"/>
    <n v="8.1"/>
    <n v="8.91"/>
    <n v="0"/>
  </r>
  <r>
    <n v="310"/>
    <n v="20240104"/>
    <n v="8"/>
    <n v="9.3000000000000007"/>
    <n v="272"/>
    <n v="4.5999999999999996"/>
    <n v="1001.1"/>
    <n v="85"/>
    <x v="20"/>
    <x v="3"/>
    <x v="0"/>
    <x v="0"/>
    <n v="8.6999999999999993"/>
    <n v="9.57"/>
    <n v="0"/>
  </r>
  <r>
    <n v="310"/>
    <n v="20240105"/>
    <n v="8.8000000000000007"/>
    <n v="8"/>
    <n v="59"/>
    <n v="25.5"/>
    <n v="997.2"/>
    <n v="90"/>
    <x v="20"/>
    <x v="4"/>
    <x v="0"/>
    <x v="0"/>
    <n v="10"/>
    <n v="11"/>
    <n v="0"/>
  </r>
  <r>
    <n v="310"/>
    <n v="20240106"/>
    <n v="4.8"/>
    <n v="5.3"/>
    <n v="141"/>
    <n v="7.8"/>
    <n v="1012.6"/>
    <n v="87"/>
    <x v="20"/>
    <x v="5"/>
    <x v="0"/>
    <x v="0"/>
    <n v="12.7"/>
    <n v="13.97"/>
    <n v="0"/>
  </r>
  <r>
    <n v="310"/>
    <n v="20240107"/>
    <n v="7"/>
    <n v="1.3"/>
    <n v="97"/>
    <n v="-0.1"/>
    <n v="1024.7"/>
    <n v="79"/>
    <x v="20"/>
    <x v="6"/>
    <x v="0"/>
    <x v="0"/>
    <n v="16.7"/>
    <n v="18.37"/>
    <n v="0"/>
  </r>
  <r>
    <n v="310"/>
    <n v="20240108"/>
    <n v="8"/>
    <n v="-0.8"/>
    <n v="158"/>
    <n v="-0.1"/>
    <n v="1031.3"/>
    <n v="68"/>
    <x v="20"/>
    <x v="7"/>
    <x v="1"/>
    <x v="0"/>
    <n v="18.8"/>
    <n v="20.680000000000003"/>
    <n v="0"/>
  </r>
  <r>
    <n v="310"/>
    <n v="20240109"/>
    <n v="7.9"/>
    <n v="-1.9"/>
    <n v="508"/>
    <n v="0"/>
    <n v="1031.3"/>
    <n v="62"/>
    <x v="20"/>
    <x v="8"/>
    <x v="1"/>
    <x v="0"/>
    <n v="19.899999999999999"/>
    <n v="21.89"/>
    <n v="0"/>
  </r>
  <r>
    <n v="310"/>
    <n v="20240110"/>
    <n v="5.4"/>
    <n v="-2"/>
    <n v="474"/>
    <n v="0"/>
    <n v="1029.7"/>
    <n v="63"/>
    <x v="20"/>
    <x v="9"/>
    <x v="1"/>
    <x v="0"/>
    <n v="20"/>
    <n v="22"/>
    <n v="0"/>
  </r>
  <r>
    <n v="310"/>
    <n v="20240111"/>
    <n v="3.5"/>
    <n v="0.5"/>
    <n v="385"/>
    <n v="-0.1"/>
    <n v="1034.5999999999999"/>
    <n v="80"/>
    <x v="20"/>
    <x v="10"/>
    <x v="1"/>
    <x v="0"/>
    <n v="17.5"/>
    <n v="19.25"/>
    <n v="0"/>
  </r>
  <r>
    <n v="310"/>
    <n v="20240112"/>
    <n v="1.9"/>
    <n v="4.5"/>
    <n v="118"/>
    <n v="-0.1"/>
    <n v="1033.3"/>
    <n v="87"/>
    <x v="20"/>
    <x v="11"/>
    <x v="1"/>
    <x v="0"/>
    <n v="13.5"/>
    <n v="14.850000000000001"/>
    <n v="0"/>
  </r>
  <r>
    <n v="310"/>
    <n v="20240113"/>
    <n v="6.3"/>
    <n v="3.8"/>
    <n v="58"/>
    <n v="0.1"/>
    <n v="1023.5"/>
    <n v="87"/>
    <x v="20"/>
    <x v="12"/>
    <x v="1"/>
    <x v="0"/>
    <n v="14.2"/>
    <n v="15.620000000000001"/>
    <n v="0"/>
  </r>
  <r>
    <n v="310"/>
    <n v="20240114"/>
    <n v="7.9"/>
    <n v="3.3"/>
    <n v="113"/>
    <n v="0.4"/>
    <n v="1010.7"/>
    <n v="84"/>
    <x v="20"/>
    <x v="13"/>
    <x v="1"/>
    <x v="0"/>
    <n v="14.7"/>
    <n v="16.170000000000002"/>
    <n v="0"/>
  </r>
  <r>
    <n v="310"/>
    <n v="20240115"/>
    <n v="7.4"/>
    <n v="3.5"/>
    <n v="269"/>
    <n v="0.6"/>
    <n v="1006.9"/>
    <n v="69"/>
    <x v="20"/>
    <x v="14"/>
    <x v="2"/>
    <x v="0"/>
    <n v="14.5"/>
    <n v="15.950000000000001"/>
    <n v="0"/>
  </r>
  <r>
    <n v="310"/>
    <n v="20240116"/>
    <n v="7"/>
    <n v="1.8"/>
    <n v="421"/>
    <n v="0"/>
    <n v="1007.5"/>
    <n v="71"/>
    <x v="20"/>
    <x v="15"/>
    <x v="2"/>
    <x v="0"/>
    <n v="16.2"/>
    <n v="17.82"/>
    <n v="0"/>
  </r>
  <r>
    <n v="310"/>
    <n v="20240117"/>
    <n v="3.7"/>
    <n v="0.6"/>
    <n v="169"/>
    <n v="0"/>
    <n v="992.8"/>
    <n v="77"/>
    <x v="20"/>
    <x v="16"/>
    <x v="2"/>
    <x v="0"/>
    <n v="17.399999999999999"/>
    <n v="19.14"/>
    <n v="0"/>
  </r>
  <r>
    <n v="310"/>
    <n v="20240118"/>
    <n v="3.3"/>
    <n v="1.9"/>
    <n v="338"/>
    <n v="3.8"/>
    <n v="1004.2"/>
    <n v="79"/>
    <x v="20"/>
    <x v="17"/>
    <x v="2"/>
    <x v="0"/>
    <n v="16.100000000000001"/>
    <n v="17.710000000000004"/>
    <n v="0"/>
  </r>
  <r>
    <n v="310"/>
    <n v="20240119"/>
    <n v="6"/>
    <n v="2.8"/>
    <n v="572"/>
    <n v="0"/>
    <n v="1021.4"/>
    <n v="75"/>
    <x v="20"/>
    <x v="18"/>
    <x v="2"/>
    <x v="0"/>
    <n v="15.2"/>
    <n v="16.72"/>
    <n v="0"/>
  </r>
  <r>
    <n v="310"/>
    <n v="20240120"/>
    <n v="8.8000000000000007"/>
    <n v="-0.3"/>
    <n v="473"/>
    <n v="0"/>
    <n v="1026.7"/>
    <n v="82"/>
    <x v="20"/>
    <x v="19"/>
    <x v="2"/>
    <x v="0"/>
    <n v="18.3"/>
    <n v="20.130000000000003"/>
    <n v="0"/>
  </r>
  <r>
    <n v="310"/>
    <n v="20240121"/>
    <n v="12.9"/>
    <n v="4.5999999999999996"/>
    <n v="182"/>
    <n v="0.1"/>
    <n v="1015.9"/>
    <n v="80"/>
    <x v="20"/>
    <x v="20"/>
    <x v="2"/>
    <x v="0"/>
    <n v="13.4"/>
    <n v="14.740000000000002"/>
    <n v="0"/>
  </r>
  <r>
    <n v="310"/>
    <n v="20240122"/>
    <n v="15.7"/>
    <n v="8.8000000000000007"/>
    <n v="486"/>
    <n v="3.6"/>
    <n v="1009"/>
    <n v="82"/>
    <x v="20"/>
    <x v="21"/>
    <x v="3"/>
    <x v="0"/>
    <n v="9.1999999999999993"/>
    <n v="10.119999999999999"/>
    <n v="0"/>
  </r>
  <r>
    <n v="310"/>
    <n v="20240123"/>
    <n v="11.8"/>
    <n v="8"/>
    <n v="288"/>
    <n v="2.2999999999999998"/>
    <n v="1020.4"/>
    <n v="86"/>
    <x v="20"/>
    <x v="22"/>
    <x v="3"/>
    <x v="0"/>
    <n v="10"/>
    <n v="11"/>
    <n v="0"/>
  </r>
  <r>
    <n v="310"/>
    <n v="20240124"/>
    <n v="13.6"/>
    <n v="8.5"/>
    <n v="337"/>
    <n v="0"/>
    <n v="1022.5"/>
    <n v="86"/>
    <x v="20"/>
    <x v="23"/>
    <x v="3"/>
    <x v="0"/>
    <n v="9.5"/>
    <n v="10.450000000000001"/>
    <n v="0"/>
  </r>
  <r>
    <n v="310"/>
    <n v="20240125"/>
    <n v="5.2"/>
    <n v="7.1"/>
    <n v="224"/>
    <n v="0.6"/>
    <n v="1026.9000000000001"/>
    <n v="95"/>
    <x v="20"/>
    <x v="24"/>
    <x v="3"/>
    <x v="0"/>
    <n v="10.9"/>
    <n v="11.990000000000002"/>
    <n v="0"/>
  </r>
  <r>
    <n v="310"/>
    <n v="20240126"/>
    <n v="8.1999999999999993"/>
    <n v="7.8"/>
    <n v="610"/>
    <n v="1.3"/>
    <n v="1027.2"/>
    <n v="81"/>
    <x v="20"/>
    <x v="25"/>
    <x v="3"/>
    <x v="0"/>
    <n v="10.199999999999999"/>
    <n v="11.22"/>
    <n v="0"/>
  </r>
  <r>
    <n v="310"/>
    <n v="20240127"/>
    <n v="4.3"/>
    <n v="4.5999999999999996"/>
    <n v="504"/>
    <n v="0"/>
    <n v="1034.7"/>
    <n v="85"/>
    <x v="20"/>
    <x v="26"/>
    <x v="3"/>
    <x v="0"/>
    <n v="13.4"/>
    <n v="14.740000000000002"/>
    <n v="0"/>
  </r>
  <r>
    <n v="310"/>
    <n v="20240128"/>
    <n v="5.3"/>
    <n v="5.5"/>
    <n v="517"/>
    <n v="0"/>
    <n v="1026.2"/>
    <n v="78"/>
    <x v="20"/>
    <x v="27"/>
    <x v="3"/>
    <x v="0"/>
    <n v="12.5"/>
    <n v="13.750000000000002"/>
    <n v="0"/>
  </r>
  <r>
    <n v="310"/>
    <n v="20240129"/>
    <n v="5"/>
    <n v="7"/>
    <n v="495"/>
    <n v="0"/>
    <n v="1025.3"/>
    <n v="87"/>
    <x v="20"/>
    <x v="28"/>
    <x v="4"/>
    <x v="0"/>
    <n v="11"/>
    <n v="12.100000000000001"/>
    <n v="0"/>
  </r>
  <r>
    <n v="310"/>
    <n v="20240130"/>
    <n v="6.6"/>
    <n v="7.4"/>
    <n v="151"/>
    <n v="0.7"/>
    <n v="1028.5"/>
    <n v="90"/>
    <x v="20"/>
    <x v="29"/>
    <x v="4"/>
    <x v="0"/>
    <n v="10.6"/>
    <n v="11.66"/>
    <n v="0"/>
  </r>
  <r>
    <n v="310"/>
    <n v="20240131"/>
    <n v="6.9"/>
    <n v="6.9"/>
    <n v="401"/>
    <n v="2.7"/>
    <n v="1030.5999999999999"/>
    <n v="85"/>
    <x v="20"/>
    <x v="30"/>
    <x v="4"/>
    <x v="0"/>
    <n v="11.1"/>
    <n v="12.21"/>
    <n v="0"/>
  </r>
  <r>
    <n v="310"/>
    <n v="20240201"/>
    <n v="5.0999999999999996"/>
    <n v="6.5"/>
    <n v="685"/>
    <n v="1.2"/>
    <n v="1031.5"/>
    <n v="86"/>
    <x v="20"/>
    <x v="31"/>
    <x v="4"/>
    <x v="1"/>
    <n v="11.5"/>
    <n v="12.65"/>
    <n v="0"/>
  </r>
  <r>
    <n v="310"/>
    <n v="20240202"/>
    <n v="9.9"/>
    <n v="7.4"/>
    <n v="468"/>
    <n v="0"/>
    <n v="1028.7"/>
    <n v="91"/>
    <x v="20"/>
    <x v="32"/>
    <x v="4"/>
    <x v="1"/>
    <n v="10.6"/>
    <n v="11.66"/>
    <n v="0"/>
  </r>
  <r>
    <n v="310"/>
    <n v="20240203"/>
    <n v="9.6999999999999993"/>
    <n v="8.6999999999999993"/>
    <n v="268"/>
    <n v="0.6"/>
    <n v="1026.5"/>
    <n v="92"/>
    <x v="20"/>
    <x v="33"/>
    <x v="4"/>
    <x v="1"/>
    <n v="9.3000000000000007"/>
    <n v="10.230000000000002"/>
    <n v="0"/>
  </r>
  <r>
    <n v="310"/>
    <n v="20240204"/>
    <n v="12.8"/>
    <n v="9.1"/>
    <n v="483"/>
    <n v="-0.1"/>
    <n v="1022.9"/>
    <n v="90"/>
    <x v="20"/>
    <x v="34"/>
    <x v="4"/>
    <x v="1"/>
    <n v="8.9"/>
    <n v="9.7900000000000009"/>
    <n v="0"/>
  </r>
  <r>
    <n v="310"/>
    <n v="20240205"/>
    <n v="13"/>
    <n v="8.9"/>
    <n v="320"/>
    <n v="0.2"/>
    <n v="1019.4"/>
    <n v="85"/>
    <x v="20"/>
    <x v="35"/>
    <x v="5"/>
    <x v="1"/>
    <n v="9.1"/>
    <n v="10.01"/>
    <n v="0"/>
  </r>
  <r>
    <n v="310"/>
    <n v="20240206"/>
    <n v="15.8"/>
    <n v="10.5"/>
    <n v="320"/>
    <n v="6.5"/>
    <n v="1009.5"/>
    <n v="83"/>
    <x v="20"/>
    <x v="36"/>
    <x v="5"/>
    <x v="1"/>
    <n v="7.5"/>
    <n v="8.25"/>
    <n v="0"/>
  </r>
  <r>
    <n v="310"/>
    <n v="20240207"/>
    <n v="3.9"/>
    <n v="5.2"/>
    <n v="375"/>
    <n v="12.4"/>
    <n v="1005.2"/>
    <n v="88"/>
    <x v="20"/>
    <x v="37"/>
    <x v="5"/>
    <x v="1"/>
    <n v="12.8"/>
    <n v="14.080000000000002"/>
    <n v="0"/>
  </r>
  <r>
    <n v="310"/>
    <n v="20240208"/>
    <n v="7"/>
    <n v="6.5"/>
    <n v="92"/>
    <n v="19"/>
    <n v="994.6"/>
    <n v="93"/>
    <x v="20"/>
    <x v="38"/>
    <x v="5"/>
    <x v="1"/>
    <n v="11.5"/>
    <n v="12.65"/>
    <n v="0"/>
  </r>
  <r>
    <n v="310"/>
    <n v="20240209"/>
    <n v="9"/>
    <n v="10.199999999999999"/>
    <n v="382"/>
    <n v="2.2000000000000002"/>
    <n v="982.7"/>
    <n v="86"/>
    <x v="20"/>
    <x v="39"/>
    <x v="5"/>
    <x v="1"/>
    <n v="7.8000000000000007"/>
    <n v="8.5800000000000018"/>
    <n v="0"/>
  </r>
  <r>
    <n v="310"/>
    <n v="20240210"/>
    <n v="5.2"/>
    <n v="9.4"/>
    <n v="394"/>
    <n v="2.2999999999999998"/>
    <n v="985.2"/>
    <n v="91"/>
    <x v="20"/>
    <x v="40"/>
    <x v="5"/>
    <x v="1"/>
    <n v="8.6"/>
    <n v="9.4600000000000009"/>
    <n v="0"/>
  </r>
  <r>
    <n v="310"/>
    <n v="20240211"/>
    <n v="4.3"/>
    <n v="8.1"/>
    <n v="364"/>
    <n v="0.8"/>
    <n v="991.2"/>
    <n v="92"/>
    <x v="20"/>
    <x v="41"/>
    <x v="5"/>
    <x v="1"/>
    <n v="9.9"/>
    <n v="10.89"/>
    <n v="0"/>
  </r>
  <r>
    <n v="310"/>
    <n v="20240212"/>
    <n v="5.8"/>
    <n v="7"/>
    <n v="854"/>
    <n v="0.4"/>
    <n v="1005.9"/>
    <n v="87"/>
    <x v="20"/>
    <x v="42"/>
    <x v="6"/>
    <x v="1"/>
    <n v="11"/>
    <n v="12.100000000000001"/>
    <n v="0"/>
  </r>
  <r>
    <n v="310"/>
    <n v="20240213"/>
    <n v="8.5"/>
    <n v="7.3"/>
    <n v="507"/>
    <n v="0.5"/>
    <n v="1014.8"/>
    <n v="84"/>
    <x v="20"/>
    <x v="43"/>
    <x v="6"/>
    <x v="1"/>
    <n v="10.7"/>
    <n v="11.77"/>
    <n v="0"/>
  </r>
  <r>
    <n v="310"/>
    <n v="20240214"/>
    <n v="9.1999999999999993"/>
    <n v="10.4"/>
    <n v="144"/>
    <n v="3.9"/>
    <n v="1015"/>
    <n v="95"/>
    <x v="20"/>
    <x v="44"/>
    <x v="6"/>
    <x v="1"/>
    <n v="7.6"/>
    <n v="8.36"/>
    <n v="0"/>
  </r>
  <r>
    <n v="310"/>
    <n v="20240215"/>
    <n v="6"/>
    <n v="11.3"/>
    <n v="593"/>
    <n v="4.5999999999999996"/>
    <n v="1011.8"/>
    <n v="87"/>
    <x v="20"/>
    <x v="45"/>
    <x v="6"/>
    <x v="1"/>
    <n v="6.6999999999999993"/>
    <n v="7.37"/>
    <n v="0"/>
  </r>
  <r>
    <n v="310"/>
    <n v="20240216"/>
    <n v="6.1"/>
    <n v="9.9"/>
    <n v="448"/>
    <n v="2.2999999999999998"/>
    <n v="1015.3"/>
    <n v="89"/>
    <x v="20"/>
    <x v="46"/>
    <x v="6"/>
    <x v="1"/>
    <n v="8.1"/>
    <n v="8.91"/>
    <n v="0"/>
  </r>
  <r>
    <n v="310"/>
    <n v="20240217"/>
    <n v="5.2"/>
    <n v="10.1"/>
    <n v="589"/>
    <n v="-0.1"/>
    <n v="1030.5"/>
    <n v="86"/>
    <x v="20"/>
    <x v="47"/>
    <x v="6"/>
    <x v="1"/>
    <n v="7.9"/>
    <n v="8.6900000000000013"/>
    <n v="0"/>
  </r>
  <r>
    <n v="310"/>
    <n v="20240218"/>
    <n v="9"/>
    <n v="9.6999999999999993"/>
    <n v="245"/>
    <n v="7.1"/>
    <n v="1025.2"/>
    <n v="89"/>
    <x v="20"/>
    <x v="48"/>
    <x v="6"/>
    <x v="1"/>
    <n v="8.3000000000000007"/>
    <n v="9.1300000000000008"/>
    <n v="0"/>
  </r>
  <r>
    <n v="310"/>
    <n v="20240219"/>
    <n v="6.2"/>
    <n v="9"/>
    <n v="302"/>
    <n v="0.3"/>
    <n v="1028"/>
    <n v="89"/>
    <x v="20"/>
    <x v="49"/>
    <x v="7"/>
    <x v="1"/>
    <n v="9"/>
    <n v="9.9"/>
    <n v="0"/>
  </r>
  <r>
    <n v="310"/>
    <n v="20240220"/>
    <n v="7.3"/>
    <n v="8.8000000000000007"/>
    <n v="493"/>
    <n v="-0.1"/>
    <n v="1026.5"/>
    <n v="87"/>
    <x v="20"/>
    <x v="50"/>
    <x v="7"/>
    <x v="1"/>
    <n v="9.1999999999999993"/>
    <n v="10.119999999999999"/>
    <n v="0"/>
  </r>
  <r>
    <n v="310"/>
    <n v="20240221"/>
    <n v="9.6999999999999993"/>
    <n v="9"/>
    <n v="232"/>
    <n v="5.2"/>
    <n v="1009.9"/>
    <n v="91"/>
    <x v="20"/>
    <x v="51"/>
    <x v="7"/>
    <x v="1"/>
    <n v="9"/>
    <n v="9.9"/>
    <n v="0"/>
  </r>
  <r>
    <n v="310"/>
    <n v="20240222"/>
    <n v="11.5"/>
    <n v="9.4"/>
    <n v="382"/>
    <n v="8.4"/>
    <n v="986.2"/>
    <n v="88"/>
    <x v="20"/>
    <x v="52"/>
    <x v="7"/>
    <x v="1"/>
    <n v="8.6"/>
    <n v="9.4600000000000009"/>
    <n v="0"/>
  </r>
  <r>
    <n v="310"/>
    <n v="20240223"/>
    <n v="10"/>
    <n v="6.2"/>
    <n v="542"/>
    <n v="2"/>
    <n v="990"/>
    <n v="84"/>
    <x v="20"/>
    <x v="53"/>
    <x v="7"/>
    <x v="1"/>
    <n v="11.8"/>
    <n v="12.980000000000002"/>
    <n v="0"/>
  </r>
  <r>
    <n v="310"/>
    <n v="20240224"/>
    <n v="7.5"/>
    <n v="5.8"/>
    <n v="622"/>
    <n v="6.8"/>
    <n v="997.1"/>
    <n v="85"/>
    <x v="20"/>
    <x v="54"/>
    <x v="7"/>
    <x v="1"/>
    <n v="12.2"/>
    <n v="13.42"/>
    <n v="0"/>
  </r>
  <r>
    <n v="310"/>
    <n v="20240225"/>
    <n v="6.5"/>
    <n v="7.2"/>
    <n v="748"/>
    <n v="-0.1"/>
    <n v="998.3"/>
    <n v="81"/>
    <x v="20"/>
    <x v="55"/>
    <x v="7"/>
    <x v="1"/>
    <n v="10.8"/>
    <n v="11.880000000000003"/>
    <n v="0"/>
  </r>
  <r>
    <n v="310"/>
    <n v="20240226"/>
    <n v="10.3"/>
    <n v="6"/>
    <n v="308"/>
    <n v="10.199999999999999"/>
    <n v="1005.6"/>
    <n v="82"/>
    <x v="20"/>
    <x v="56"/>
    <x v="8"/>
    <x v="1"/>
    <n v="12"/>
    <n v="13.200000000000001"/>
    <n v="0"/>
  </r>
  <r>
    <n v="310"/>
    <n v="20240227"/>
    <n v="4.9000000000000004"/>
    <n v="6.1"/>
    <n v="1156"/>
    <n v="0"/>
    <n v="1019"/>
    <n v="75"/>
    <x v="20"/>
    <x v="57"/>
    <x v="8"/>
    <x v="1"/>
    <n v="11.9"/>
    <n v="13.090000000000002"/>
    <n v="0"/>
  </r>
  <r>
    <n v="310"/>
    <n v="20240228"/>
    <n v="6.8"/>
    <n v="7.3"/>
    <n v="356"/>
    <n v="-0.1"/>
    <n v="1019.1"/>
    <n v="90"/>
    <x v="20"/>
    <x v="58"/>
    <x v="8"/>
    <x v="1"/>
    <n v="10.7"/>
    <n v="11.77"/>
    <n v="0"/>
  </r>
  <r>
    <n v="310"/>
    <n v="20240229"/>
    <n v="9.1999999999999993"/>
    <n v="8.6"/>
    <n v="236"/>
    <n v="0.5"/>
    <n v="1006.5"/>
    <n v="92"/>
    <x v="20"/>
    <x v="59"/>
    <x v="8"/>
    <x v="1"/>
    <n v="9.4"/>
    <n v="10.340000000000002"/>
    <n v="0"/>
  </r>
  <r>
    <n v="310"/>
    <n v="20240301"/>
    <n v="9.4"/>
    <n v="6.8"/>
    <n v="588"/>
    <n v="9.4"/>
    <n v="998.9"/>
    <n v="85"/>
    <x v="20"/>
    <x v="60"/>
    <x v="8"/>
    <x v="2"/>
    <n v="11.2"/>
    <n v="11.2"/>
    <n v="0"/>
  </r>
  <r>
    <n v="310"/>
    <n v="20240302"/>
    <n v="7.3"/>
    <n v="7.4"/>
    <n v="640"/>
    <n v="5.3"/>
    <n v="997.3"/>
    <n v="85"/>
    <x v="20"/>
    <x v="61"/>
    <x v="8"/>
    <x v="2"/>
    <n v="10.6"/>
    <n v="10.6"/>
    <n v="0"/>
  </r>
  <r>
    <n v="310"/>
    <n v="20240303"/>
    <n v="3.1"/>
    <n v="6.8"/>
    <n v="230"/>
    <n v="2.8"/>
    <n v="1002.6"/>
    <n v="89"/>
    <x v="20"/>
    <x v="62"/>
    <x v="8"/>
    <x v="2"/>
    <n v="11.2"/>
    <n v="11.2"/>
    <n v="0"/>
  </r>
  <r>
    <n v="310"/>
    <n v="20240304"/>
    <n v="2.8"/>
    <n v="8.1"/>
    <n v="1239"/>
    <n v="0"/>
    <n v="1011.6"/>
    <n v="80"/>
    <x v="20"/>
    <x v="63"/>
    <x v="9"/>
    <x v="2"/>
    <n v="9.9"/>
    <n v="9.9"/>
    <n v="0"/>
  </r>
  <r>
    <n v="310"/>
    <n v="20240305"/>
    <n v="2.6"/>
    <n v="7"/>
    <n v="405"/>
    <n v="2.6"/>
    <n v="1014.2"/>
    <n v="88"/>
    <x v="20"/>
    <x v="64"/>
    <x v="9"/>
    <x v="2"/>
    <n v="11"/>
    <n v="11"/>
    <n v="0"/>
  </r>
  <r>
    <n v="310"/>
    <n v="20240306"/>
    <n v="2.2999999999999998"/>
    <n v="6.5"/>
    <n v="744"/>
    <n v="0"/>
    <n v="1022.2"/>
    <n v="92"/>
    <x v="20"/>
    <x v="65"/>
    <x v="9"/>
    <x v="2"/>
    <n v="11.5"/>
    <n v="11.5"/>
    <n v="0"/>
  </r>
  <r>
    <n v="310"/>
    <n v="20240307"/>
    <n v="5.9"/>
    <n v="6.9"/>
    <n v="1320"/>
    <n v="0"/>
    <n v="1021"/>
    <n v="78"/>
    <x v="20"/>
    <x v="66"/>
    <x v="9"/>
    <x v="2"/>
    <n v="11.1"/>
    <n v="11.1"/>
    <n v="0"/>
  </r>
  <r>
    <n v="310"/>
    <n v="20240308"/>
    <n v="8.1999999999999993"/>
    <n v="7.2"/>
    <n v="1391"/>
    <n v="0"/>
    <n v="1008.5"/>
    <n v="66"/>
    <x v="20"/>
    <x v="67"/>
    <x v="9"/>
    <x v="2"/>
    <n v="10.8"/>
    <n v="10.8"/>
    <n v="0"/>
  </r>
  <r>
    <n v="310"/>
    <n v="20240309"/>
    <n v="7.8"/>
    <n v="9.9"/>
    <n v="1174"/>
    <n v="-0.1"/>
    <n v="998.2"/>
    <n v="70"/>
    <x v="20"/>
    <x v="68"/>
    <x v="9"/>
    <x v="2"/>
    <n v="8.1"/>
    <n v="8.1"/>
    <n v="0"/>
  </r>
  <r>
    <n v="310"/>
    <n v="20240310"/>
    <n v="3.3"/>
    <n v="8.9"/>
    <n v="363"/>
    <n v="1.2"/>
    <n v="996.1"/>
    <n v="78"/>
    <x v="20"/>
    <x v="69"/>
    <x v="9"/>
    <x v="2"/>
    <n v="9.1"/>
    <n v="9.1"/>
    <n v="0"/>
  </r>
  <r>
    <n v="310"/>
    <n v="20240311"/>
    <n v="4"/>
    <n v="7.9"/>
    <n v="250"/>
    <n v="3.4"/>
    <n v="1003.8"/>
    <n v="92"/>
    <x v="20"/>
    <x v="70"/>
    <x v="10"/>
    <x v="2"/>
    <n v="10.1"/>
    <n v="10.1"/>
    <n v="0"/>
  </r>
  <r>
    <n v="310"/>
    <n v="20240312"/>
    <n v="7.1"/>
    <n v="8.6"/>
    <n v="448"/>
    <n v="6.4"/>
    <n v="1012.8"/>
    <n v="90"/>
    <x v="20"/>
    <x v="71"/>
    <x v="10"/>
    <x v="2"/>
    <n v="9.4"/>
    <n v="9.4"/>
    <n v="0"/>
  </r>
  <r>
    <n v="310"/>
    <n v="20240313"/>
    <n v="8.5"/>
    <n v="10.4"/>
    <n v="392"/>
    <n v="-0.1"/>
    <n v="1014.4"/>
    <n v="88"/>
    <x v="20"/>
    <x v="72"/>
    <x v="10"/>
    <x v="2"/>
    <n v="7.6"/>
    <n v="7.6"/>
    <n v="0"/>
  </r>
  <r>
    <n v="310"/>
    <n v="20240314"/>
    <n v="6.6"/>
    <n v="11.2"/>
    <n v="1128"/>
    <n v="-0.1"/>
    <n v="1010"/>
    <n v="83"/>
    <x v="20"/>
    <x v="73"/>
    <x v="10"/>
    <x v="2"/>
    <n v="6.8000000000000007"/>
    <n v="6.8000000000000007"/>
    <n v="0"/>
  </r>
  <r>
    <n v="310"/>
    <n v="20240315"/>
    <n v="9.6"/>
    <n v="11.6"/>
    <n v="845"/>
    <n v="0.5"/>
    <n v="1007.6"/>
    <n v="84"/>
    <x v="20"/>
    <x v="74"/>
    <x v="10"/>
    <x v="2"/>
    <n v="6.4"/>
    <n v="6.4"/>
    <n v="0"/>
  </r>
  <r>
    <n v="310"/>
    <n v="20240316"/>
    <n v="4"/>
    <n v="8.6999999999999993"/>
    <n v="1027"/>
    <n v="0.2"/>
    <n v="1020.3"/>
    <n v="76"/>
    <x v="20"/>
    <x v="75"/>
    <x v="10"/>
    <x v="2"/>
    <n v="9.3000000000000007"/>
    <n v="9.3000000000000007"/>
    <n v="0"/>
  </r>
  <r>
    <n v="310"/>
    <n v="20240317"/>
    <n v="6"/>
    <n v="10.1"/>
    <n v="518"/>
    <n v="2.2999999999999998"/>
    <n v="1017.8"/>
    <n v="89"/>
    <x v="20"/>
    <x v="76"/>
    <x v="10"/>
    <x v="2"/>
    <n v="7.9"/>
    <n v="7.9"/>
    <n v="0"/>
  </r>
  <r>
    <n v="310"/>
    <n v="20240318"/>
    <n v="5"/>
    <n v="10.1"/>
    <n v="1131"/>
    <n v="-0.1"/>
    <n v="1016.2"/>
    <n v="92"/>
    <x v="20"/>
    <x v="77"/>
    <x v="11"/>
    <x v="2"/>
    <n v="7.9"/>
    <n v="7.9"/>
    <n v="0"/>
  </r>
  <r>
    <n v="310"/>
    <n v="20240319"/>
    <n v="4.7"/>
    <n v="10.7"/>
    <n v="1185"/>
    <n v="0"/>
    <n v="1017.9"/>
    <n v="84"/>
    <x v="20"/>
    <x v="78"/>
    <x v="11"/>
    <x v="2"/>
    <n v="7.3000000000000007"/>
    <n v="7.3000000000000007"/>
    <n v="0"/>
  </r>
  <r>
    <n v="310"/>
    <n v="20240320"/>
    <n v="2.2000000000000002"/>
    <n v="11.3"/>
    <n v="1296"/>
    <n v="0"/>
    <n v="1019.2"/>
    <n v="83"/>
    <x v="20"/>
    <x v="79"/>
    <x v="11"/>
    <x v="2"/>
    <n v="6.6999999999999993"/>
    <n v="6.6999999999999993"/>
    <n v="0"/>
  </r>
  <r>
    <n v="310"/>
    <n v="20240321"/>
    <n v="3.8"/>
    <n v="9.6"/>
    <n v="796"/>
    <n v="-0.1"/>
    <n v="1024.3"/>
    <n v="87"/>
    <x v="20"/>
    <x v="80"/>
    <x v="11"/>
    <x v="2"/>
    <n v="8.4"/>
    <n v="8.4"/>
    <n v="0"/>
  </r>
  <r>
    <n v="310"/>
    <n v="20240322"/>
    <n v="6.2"/>
    <n v="9.3000000000000007"/>
    <n v="233"/>
    <n v="9.6"/>
    <n v="1016.7"/>
    <n v="92"/>
    <x v="20"/>
    <x v="81"/>
    <x v="11"/>
    <x v="2"/>
    <n v="8.6999999999999993"/>
    <n v="8.6999999999999993"/>
    <n v="0"/>
  </r>
  <r>
    <n v="310"/>
    <n v="20240323"/>
    <n v="9.4"/>
    <n v="7.8"/>
    <n v="1264"/>
    <n v="0.8"/>
    <n v="1009.6"/>
    <n v="70"/>
    <x v="20"/>
    <x v="82"/>
    <x v="11"/>
    <x v="2"/>
    <n v="10.199999999999999"/>
    <n v="10.199999999999999"/>
    <n v="0"/>
  </r>
  <r>
    <n v="310"/>
    <n v="20240324"/>
    <n v="8.5"/>
    <n v="7.7"/>
    <n v="797"/>
    <n v="2.2000000000000002"/>
    <n v="1007.5"/>
    <n v="73"/>
    <x v="20"/>
    <x v="83"/>
    <x v="11"/>
    <x v="2"/>
    <n v="10.3"/>
    <n v="10.3"/>
    <n v="0"/>
  </r>
  <r>
    <n v="310"/>
    <n v="20240325"/>
    <n v="5.5"/>
    <n v="8.3000000000000007"/>
    <n v="1246"/>
    <n v="0"/>
    <n v="1003.1"/>
    <n v="78"/>
    <x v="20"/>
    <x v="84"/>
    <x v="12"/>
    <x v="2"/>
    <n v="9.6999999999999993"/>
    <n v="9.6999999999999993"/>
    <n v="0"/>
  </r>
  <r>
    <n v="310"/>
    <n v="20240326"/>
    <n v="5.5"/>
    <n v="9.6999999999999993"/>
    <n v="1123"/>
    <n v="0.1"/>
    <n v="989.2"/>
    <n v="75"/>
    <x v="20"/>
    <x v="85"/>
    <x v="12"/>
    <x v="2"/>
    <n v="8.3000000000000007"/>
    <n v="8.3000000000000007"/>
    <n v="0"/>
  </r>
  <r>
    <n v="310"/>
    <n v="20240327"/>
    <n v="8.5"/>
    <n v="9"/>
    <n v="1076"/>
    <n v="0.7"/>
    <n v="985.2"/>
    <n v="78"/>
    <x v="20"/>
    <x v="86"/>
    <x v="12"/>
    <x v="2"/>
    <n v="9"/>
    <n v="9"/>
    <n v="0"/>
  </r>
  <r>
    <n v="310"/>
    <n v="20240328"/>
    <n v="10.9"/>
    <n v="9.6"/>
    <n v="1240"/>
    <n v="3.8"/>
    <n v="984.7"/>
    <n v="72"/>
    <x v="20"/>
    <x v="87"/>
    <x v="12"/>
    <x v="2"/>
    <n v="8.4"/>
    <n v="8.4"/>
    <n v="0"/>
  </r>
  <r>
    <n v="310"/>
    <n v="20240329"/>
    <n v="8.8000000000000007"/>
    <n v="10.7"/>
    <n v="1463"/>
    <n v="-0.1"/>
    <n v="992.2"/>
    <n v="75"/>
    <x v="20"/>
    <x v="88"/>
    <x v="12"/>
    <x v="2"/>
    <n v="7.3000000000000007"/>
    <n v="7.3000000000000007"/>
    <n v="0"/>
  </r>
  <r>
    <n v="310"/>
    <n v="20240330"/>
    <n v="3.4"/>
    <n v="9.3000000000000007"/>
    <n v="686"/>
    <n v="6.6"/>
    <n v="997"/>
    <n v="90"/>
    <x v="20"/>
    <x v="89"/>
    <x v="12"/>
    <x v="2"/>
    <n v="8.6999999999999993"/>
    <n v="8.6999999999999993"/>
    <n v="0"/>
  </r>
  <r>
    <n v="310"/>
    <n v="20240331"/>
    <n v="5.9"/>
    <n v="10.1"/>
    <n v="1056"/>
    <n v="3.6"/>
    <n v="994.8"/>
    <n v="89"/>
    <x v="20"/>
    <x v="90"/>
    <x v="12"/>
    <x v="2"/>
    <n v="7.9"/>
    <n v="7.9"/>
    <n v="0"/>
  </r>
  <r>
    <n v="310"/>
    <n v="20240401"/>
    <n v="6.4"/>
    <n v="10.4"/>
    <n v="1291"/>
    <n v="-0.1"/>
    <n v="996.8"/>
    <n v="81"/>
    <x v="20"/>
    <x v="91"/>
    <x v="13"/>
    <x v="3"/>
    <n v="7.6"/>
    <n v="6.08"/>
    <n v="0"/>
  </r>
  <r>
    <n v="310"/>
    <n v="20240402"/>
    <n v="8.5"/>
    <n v="10.199999999999999"/>
    <n v="967"/>
    <n v="5.0999999999999996"/>
    <n v="1005.1"/>
    <n v="85"/>
    <x v="20"/>
    <x v="92"/>
    <x v="13"/>
    <x v="3"/>
    <n v="7.8000000000000007"/>
    <n v="6.2400000000000011"/>
    <n v="0"/>
  </r>
  <r>
    <n v="310"/>
    <n v="20240403"/>
    <n v="9.4"/>
    <n v="10.8"/>
    <n v="825"/>
    <n v="2.5"/>
    <n v="1003.6"/>
    <n v="86"/>
    <x v="20"/>
    <x v="93"/>
    <x v="13"/>
    <x v="3"/>
    <n v="7.1999999999999993"/>
    <n v="5.76"/>
    <n v="0"/>
  </r>
  <r>
    <n v="310"/>
    <n v="20240404"/>
    <n v="10.7"/>
    <n v="11.9"/>
    <n v="1628"/>
    <n v="13.9"/>
    <n v="1005.5"/>
    <n v="84"/>
    <x v="20"/>
    <x v="94"/>
    <x v="13"/>
    <x v="3"/>
    <n v="6.1"/>
    <n v="4.88"/>
    <n v="0"/>
  </r>
  <r>
    <n v="310"/>
    <n v="20240405"/>
    <n v="7.5"/>
    <n v="12.8"/>
    <n v="1061"/>
    <n v="1.3"/>
    <n v="1007.9"/>
    <n v="86"/>
    <x v="20"/>
    <x v="95"/>
    <x v="13"/>
    <x v="3"/>
    <n v="5.1999999999999993"/>
    <n v="4.1599999999999993"/>
    <n v="0"/>
  </r>
  <r>
    <n v="310"/>
    <n v="20240406"/>
    <n v="8.1999999999999993"/>
    <n v="15"/>
    <n v="1445"/>
    <n v="0.6"/>
    <n v="1007.7"/>
    <n v="75"/>
    <x v="20"/>
    <x v="96"/>
    <x v="13"/>
    <x v="3"/>
    <n v="3"/>
    <n v="2.4000000000000004"/>
    <n v="0"/>
  </r>
  <r>
    <n v="310"/>
    <n v="20240407"/>
    <n v="7.8"/>
    <n v="14.2"/>
    <n v="1861"/>
    <n v="2.1"/>
    <n v="1011.8"/>
    <n v="74"/>
    <x v="20"/>
    <x v="97"/>
    <x v="13"/>
    <x v="3"/>
    <n v="3.8000000000000007"/>
    <n v="3.0400000000000009"/>
    <n v="0"/>
  </r>
  <r>
    <n v="310"/>
    <n v="20240408"/>
    <n v="4"/>
    <n v="13.3"/>
    <n v="1387"/>
    <n v="10.3"/>
    <n v="1006.7"/>
    <n v="85"/>
    <x v="20"/>
    <x v="98"/>
    <x v="14"/>
    <x v="3"/>
    <n v="4.6999999999999993"/>
    <n v="3.76"/>
    <n v="0"/>
  </r>
  <r>
    <n v="310"/>
    <n v="20240409"/>
    <n v="12.6"/>
    <n v="10.9"/>
    <n v="1002"/>
    <n v="0.5"/>
    <n v="1010.6"/>
    <n v="75"/>
    <x v="20"/>
    <x v="99"/>
    <x v="14"/>
    <x v="3"/>
    <n v="7.1"/>
    <n v="5.68"/>
    <n v="0"/>
  </r>
  <r>
    <n v="310"/>
    <n v="20240410"/>
    <n v="6"/>
    <n v="11.6"/>
    <n v="2012"/>
    <n v="-0.1"/>
    <n v="1027.3"/>
    <n v="66"/>
    <x v="20"/>
    <x v="100"/>
    <x v="14"/>
    <x v="3"/>
    <n v="6.4"/>
    <n v="5.120000000000001"/>
    <n v="0"/>
  </r>
  <r>
    <n v="310"/>
    <n v="20240411"/>
    <n v="7"/>
    <n v="12.3"/>
    <n v="475"/>
    <n v="0.3"/>
    <n v="1030.5999999999999"/>
    <n v="91"/>
    <x v="20"/>
    <x v="101"/>
    <x v="14"/>
    <x v="3"/>
    <n v="5.6999999999999993"/>
    <n v="4.5599999999999996"/>
    <n v="0"/>
  </r>
  <r>
    <n v="310"/>
    <n v="20240412"/>
    <n v="6.4"/>
    <n v="14.2"/>
    <n v="1846"/>
    <n v="0"/>
    <n v="1029.7"/>
    <n v="83"/>
    <x v="20"/>
    <x v="102"/>
    <x v="14"/>
    <x v="3"/>
    <n v="3.8000000000000007"/>
    <n v="3.0400000000000009"/>
    <n v="0"/>
  </r>
  <r>
    <n v="310"/>
    <n v="20240413"/>
    <n v="7.3"/>
    <n v="14.6"/>
    <n v="1879"/>
    <n v="0"/>
    <n v="1023"/>
    <n v="78"/>
    <x v="20"/>
    <x v="103"/>
    <x v="14"/>
    <x v="3"/>
    <n v="3.4000000000000004"/>
    <n v="2.7200000000000006"/>
    <n v="0"/>
  </r>
  <r>
    <n v="310"/>
    <n v="20240414"/>
    <n v="4.0999999999999996"/>
    <n v="11.6"/>
    <n v="1449"/>
    <n v="0"/>
    <n v="1021.5"/>
    <n v="66"/>
    <x v="20"/>
    <x v="104"/>
    <x v="14"/>
    <x v="3"/>
    <n v="6.4"/>
    <n v="5.120000000000001"/>
    <n v="0"/>
  </r>
  <r>
    <n v="310"/>
    <n v="20240415"/>
    <n v="11.8"/>
    <n v="9.1"/>
    <n v="954"/>
    <n v="10.4"/>
    <n v="1006.7"/>
    <n v="73"/>
    <x v="20"/>
    <x v="105"/>
    <x v="15"/>
    <x v="3"/>
    <n v="8.9"/>
    <n v="7.120000000000001"/>
    <n v="0"/>
  </r>
  <r>
    <n v="310"/>
    <n v="20240416"/>
    <n v="9.1"/>
    <n v="8.6"/>
    <n v="1123"/>
    <n v="9.3000000000000007"/>
    <n v="1007.9"/>
    <n v="79"/>
    <x v="20"/>
    <x v="106"/>
    <x v="15"/>
    <x v="3"/>
    <n v="9.4"/>
    <n v="7.5200000000000005"/>
    <n v="0"/>
  </r>
  <r>
    <n v="310"/>
    <n v="20240417"/>
    <n v="4"/>
    <n v="7.2"/>
    <n v="1610"/>
    <n v="2.9"/>
    <n v="1013.4"/>
    <n v="75"/>
    <x v="20"/>
    <x v="107"/>
    <x v="15"/>
    <x v="3"/>
    <n v="10.8"/>
    <n v="8.64"/>
    <n v="0"/>
  </r>
  <r>
    <n v="310"/>
    <n v="20240418"/>
    <n v="5"/>
    <n v="8.4"/>
    <n v="1833"/>
    <n v="1.8"/>
    <n v="1019.7"/>
    <n v="73"/>
    <x v="20"/>
    <x v="108"/>
    <x v="15"/>
    <x v="3"/>
    <n v="9.6"/>
    <n v="7.68"/>
    <n v="0"/>
  </r>
  <r>
    <n v="310"/>
    <n v="20240419"/>
    <n v="10.5"/>
    <n v="9.1999999999999993"/>
    <n v="1176"/>
    <n v="4.0999999999999996"/>
    <n v="1014.2"/>
    <n v="75"/>
    <x v="20"/>
    <x v="109"/>
    <x v="15"/>
    <x v="3"/>
    <n v="8.8000000000000007"/>
    <n v="7.0400000000000009"/>
    <n v="0"/>
  </r>
  <r>
    <n v="310"/>
    <n v="20240420"/>
    <n v="7"/>
    <n v="7.2"/>
    <n v="1284"/>
    <n v="2.5"/>
    <n v="1023.9"/>
    <n v="72"/>
    <x v="20"/>
    <x v="110"/>
    <x v="15"/>
    <x v="3"/>
    <n v="10.8"/>
    <n v="8.64"/>
    <n v="0"/>
  </r>
  <r>
    <n v="310"/>
    <n v="20240421"/>
    <n v="7.3"/>
    <n v="7.9"/>
    <n v="2152"/>
    <n v="0.6"/>
    <n v="1025.8"/>
    <n v="66"/>
    <x v="20"/>
    <x v="111"/>
    <x v="15"/>
    <x v="3"/>
    <n v="10.1"/>
    <n v="8.08"/>
    <n v="0"/>
  </r>
  <r>
    <n v="310"/>
    <n v="20240422"/>
    <n v="4.5999999999999996"/>
    <n v="7.3"/>
    <n v="1611"/>
    <n v="-0.1"/>
    <n v="1025.5999999999999"/>
    <n v="64"/>
    <x v="20"/>
    <x v="112"/>
    <x v="16"/>
    <x v="3"/>
    <n v="10.7"/>
    <n v="8.56"/>
    <n v="0"/>
  </r>
  <r>
    <n v="310"/>
    <n v="20240423"/>
    <n v="4.3"/>
    <n v="7"/>
    <n v="2022"/>
    <n v="1.3"/>
    <n v="1020.3"/>
    <n v="68"/>
    <x v="20"/>
    <x v="113"/>
    <x v="16"/>
    <x v="3"/>
    <n v="11"/>
    <n v="8.8000000000000007"/>
    <n v="0"/>
  </r>
  <r>
    <n v="310"/>
    <n v="20240424"/>
    <n v="6.3"/>
    <n v="6.7"/>
    <n v="1601"/>
    <n v="3.4"/>
    <n v="1012.2"/>
    <n v="74"/>
    <x v="20"/>
    <x v="114"/>
    <x v="16"/>
    <x v="3"/>
    <n v="11.3"/>
    <n v="9.0400000000000009"/>
    <n v="0"/>
  </r>
  <r>
    <n v="310"/>
    <n v="20240425"/>
    <n v="5.7"/>
    <n v="7.5"/>
    <n v="875"/>
    <n v="12.3"/>
    <n v="1004.7"/>
    <n v="79"/>
    <x v="20"/>
    <x v="115"/>
    <x v="16"/>
    <x v="3"/>
    <n v="10.5"/>
    <n v="8.4"/>
    <n v="0"/>
  </r>
  <r>
    <n v="310"/>
    <n v="20240426"/>
    <n v="2.6"/>
    <n v="8.3000000000000007"/>
    <n v="1748"/>
    <n v="1.8"/>
    <n v="1004.1"/>
    <n v="73"/>
    <x v="20"/>
    <x v="116"/>
    <x v="16"/>
    <x v="3"/>
    <n v="9.6999999999999993"/>
    <n v="7.76"/>
    <n v="0"/>
  </r>
  <r>
    <n v="310"/>
    <n v="20240427"/>
    <n v="4.5"/>
    <n v="11.8"/>
    <n v="1354"/>
    <n v="7.7"/>
    <n v="1003.3"/>
    <n v="84"/>
    <x v="20"/>
    <x v="117"/>
    <x v="16"/>
    <x v="3"/>
    <n v="6.1999999999999993"/>
    <n v="4.96"/>
    <n v="0"/>
  </r>
  <r>
    <n v="310"/>
    <n v="20240428"/>
    <n v="10"/>
    <n v="11.5"/>
    <n v="1060"/>
    <n v="0"/>
    <n v="1007.7"/>
    <n v="77"/>
    <x v="20"/>
    <x v="118"/>
    <x v="16"/>
    <x v="3"/>
    <n v="6.5"/>
    <n v="5.2"/>
    <n v="0"/>
  </r>
  <r>
    <n v="310"/>
    <n v="20240429"/>
    <n v="5.5"/>
    <n v="12.5"/>
    <n v="2373"/>
    <n v="0"/>
    <n v="1018"/>
    <n v="77"/>
    <x v="20"/>
    <x v="119"/>
    <x v="17"/>
    <x v="3"/>
    <n v="5.5"/>
    <n v="4.4000000000000004"/>
    <n v="0"/>
  </r>
  <r>
    <n v="310"/>
    <n v="20240430"/>
    <n v="3.9"/>
    <n v="14.6"/>
    <n v="1770"/>
    <n v="0.1"/>
    <n v="1014.1"/>
    <n v="80"/>
    <x v="20"/>
    <x v="120"/>
    <x v="17"/>
    <x v="3"/>
    <n v="3.4000000000000004"/>
    <n v="2.7200000000000006"/>
    <n v="0"/>
  </r>
  <r>
    <n v="310"/>
    <n v="20240501"/>
    <n v="4.5"/>
    <n v="16.2"/>
    <n v="2220"/>
    <n v="1.2"/>
    <n v="1005.9"/>
    <n v="80"/>
    <x v="20"/>
    <x v="121"/>
    <x v="17"/>
    <x v="4"/>
    <n v="1.8000000000000007"/>
    <n v="1.4400000000000006"/>
    <n v="0"/>
  </r>
  <r>
    <n v="310"/>
    <n v="20240502"/>
    <n v="5.8"/>
    <n v="13.5"/>
    <n v="1489"/>
    <n v="0.1"/>
    <n v="1001.1"/>
    <n v="91"/>
    <x v="20"/>
    <x v="122"/>
    <x v="17"/>
    <x v="4"/>
    <n v="4.5"/>
    <n v="3.6"/>
    <n v="0"/>
  </r>
  <r>
    <n v="310"/>
    <n v="20240503"/>
    <n v="9.3000000000000007"/>
    <n v="11.5"/>
    <n v="740"/>
    <n v="16.5"/>
    <n v="1009.5"/>
    <n v="85"/>
    <x v="20"/>
    <x v="123"/>
    <x v="17"/>
    <x v="4"/>
    <n v="6.5"/>
    <n v="5.2"/>
    <n v="0"/>
  </r>
  <r>
    <n v="310"/>
    <n v="20240504"/>
    <n v="4.0999999999999996"/>
    <n v="11.8"/>
    <n v="1530"/>
    <n v="4.5999999999999996"/>
    <n v="1012.1"/>
    <n v="81"/>
    <x v="20"/>
    <x v="124"/>
    <x v="17"/>
    <x v="4"/>
    <n v="6.1999999999999993"/>
    <n v="4.96"/>
    <n v="0"/>
  </r>
  <r>
    <n v="310"/>
    <n v="20240505"/>
    <n v="2.4"/>
    <n v="13.3"/>
    <n v="2197"/>
    <n v="-0.1"/>
    <n v="1008.9"/>
    <n v="82"/>
    <x v="20"/>
    <x v="125"/>
    <x v="17"/>
    <x v="4"/>
    <n v="4.6999999999999993"/>
    <n v="3.76"/>
    <n v="0"/>
  </r>
  <r>
    <n v="310"/>
    <n v="20240506"/>
    <n v="3.1"/>
    <n v="14.1"/>
    <n v="1145"/>
    <n v="18.600000000000001"/>
    <n v="1008.5"/>
    <n v="86"/>
    <x v="20"/>
    <x v="126"/>
    <x v="18"/>
    <x v="4"/>
    <n v="3.9000000000000004"/>
    <n v="3.1200000000000006"/>
    <n v="0"/>
  </r>
  <r>
    <n v="310"/>
    <n v="20240507"/>
    <n v="5.0999999999999996"/>
    <n v="14.1"/>
    <n v="2537"/>
    <n v="0.3"/>
    <n v="1020.5"/>
    <n v="78"/>
    <x v="20"/>
    <x v="127"/>
    <x v="18"/>
    <x v="4"/>
    <n v="3.9000000000000004"/>
    <n v="3.1200000000000006"/>
    <n v="0"/>
  </r>
  <r>
    <n v="310"/>
    <n v="20240508"/>
    <n v="4.4000000000000004"/>
    <n v="11.6"/>
    <n v="860"/>
    <n v="-0.1"/>
    <n v="1028.5"/>
    <n v="84"/>
    <x v="20"/>
    <x v="128"/>
    <x v="18"/>
    <x v="4"/>
    <n v="6.4"/>
    <n v="5.120000000000001"/>
    <n v="0"/>
  </r>
  <r>
    <n v="310"/>
    <n v="20240509"/>
    <n v="2.2000000000000002"/>
    <n v="13.3"/>
    <n v="2398"/>
    <n v="0"/>
    <n v="1027.0999999999999"/>
    <n v="83"/>
    <x v="20"/>
    <x v="129"/>
    <x v="18"/>
    <x v="4"/>
    <n v="4.6999999999999993"/>
    <n v="3.76"/>
    <n v="0"/>
  </r>
  <r>
    <n v="310"/>
    <n v="20240510"/>
    <n v="3.3"/>
    <n v="15.4"/>
    <n v="2490"/>
    <n v="0"/>
    <n v="1023.7"/>
    <n v="79"/>
    <x v="20"/>
    <x v="130"/>
    <x v="18"/>
    <x v="4"/>
    <n v="2.5999999999999996"/>
    <n v="2.0799999999999996"/>
    <n v="0"/>
  </r>
  <r>
    <n v="310"/>
    <n v="20240511"/>
    <n v="5.3"/>
    <n v="17.899999999999999"/>
    <n v="2517"/>
    <n v="0"/>
    <n v="1020.6"/>
    <n v="71"/>
    <x v="20"/>
    <x v="131"/>
    <x v="18"/>
    <x v="4"/>
    <n v="0.10000000000000142"/>
    <n v="8.000000000000114E-2"/>
    <n v="0"/>
  </r>
  <r>
    <n v="310"/>
    <n v="20240512"/>
    <n v="5.4"/>
    <n v="18.5"/>
    <n v="2404"/>
    <n v="0"/>
    <n v="1013.5"/>
    <n v="69"/>
    <x v="20"/>
    <x v="132"/>
    <x v="18"/>
    <x v="4"/>
    <n v="0"/>
    <n v="0"/>
    <n v="0.5"/>
  </r>
  <r>
    <n v="310"/>
    <n v="20240513"/>
    <n v="4.2"/>
    <n v="17.7"/>
    <n v="2017"/>
    <n v="-0.1"/>
    <n v="1008.9"/>
    <n v="80"/>
    <x v="20"/>
    <x v="133"/>
    <x v="19"/>
    <x v="4"/>
    <n v="0.30000000000000071"/>
    <n v="0.24000000000000057"/>
    <n v="0"/>
  </r>
  <r>
    <n v="310"/>
    <n v="20240514"/>
    <n v="5.6"/>
    <n v="17"/>
    <n v="1833"/>
    <n v="1"/>
    <n v="1004"/>
    <n v="81"/>
    <x v="20"/>
    <x v="134"/>
    <x v="19"/>
    <x v="4"/>
    <n v="1"/>
    <n v="0.8"/>
    <n v="0"/>
  </r>
  <r>
    <n v="310"/>
    <n v="20240515"/>
    <n v="2.1"/>
    <n v="15.2"/>
    <n v="1193"/>
    <n v="6.4"/>
    <n v="1006.2"/>
    <n v="91"/>
    <x v="20"/>
    <x v="135"/>
    <x v="19"/>
    <x v="4"/>
    <n v="2.8000000000000007"/>
    <n v="2.2400000000000007"/>
    <n v="0"/>
  </r>
  <r>
    <n v="310"/>
    <n v="20240516"/>
    <n v="3.2"/>
    <n v="14.4"/>
    <n v="1293"/>
    <n v="33.1"/>
    <n v="1005.2"/>
    <n v="91"/>
    <x v="20"/>
    <x v="136"/>
    <x v="19"/>
    <x v="4"/>
    <n v="3.5999999999999996"/>
    <n v="2.88"/>
    <n v="0"/>
  </r>
  <r>
    <n v="310"/>
    <n v="20240517"/>
    <n v="3.9"/>
    <n v="14.3"/>
    <n v="1671"/>
    <n v="-0.1"/>
    <n v="1009.6"/>
    <n v="86"/>
    <x v="20"/>
    <x v="137"/>
    <x v="19"/>
    <x v="4"/>
    <n v="3.6999999999999993"/>
    <n v="2.9599999999999995"/>
    <n v="0"/>
  </r>
  <r>
    <n v="310"/>
    <n v="20240518"/>
    <n v="3.8"/>
    <n v="13.7"/>
    <n v="1521"/>
    <n v="-0.1"/>
    <n v="1011.8"/>
    <n v="90"/>
    <x v="20"/>
    <x v="138"/>
    <x v="19"/>
    <x v="4"/>
    <n v="4.3000000000000007"/>
    <n v="3.4400000000000008"/>
    <n v="0"/>
  </r>
  <r>
    <n v="310"/>
    <n v="20240519"/>
    <n v="4.4000000000000004"/>
    <n v="14.8"/>
    <n v="2568"/>
    <n v="0"/>
    <n v="1012.4"/>
    <n v="86"/>
    <x v="20"/>
    <x v="139"/>
    <x v="19"/>
    <x v="4"/>
    <n v="3.1999999999999993"/>
    <n v="2.5599999999999996"/>
    <n v="0"/>
  </r>
  <r>
    <n v="310"/>
    <n v="20240520"/>
    <n v="4.3"/>
    <n v="14.4"/>
    <n v="1218"/>
    <n v="0.3"/>
    <n v="1011.8"/>
    <n v="89"/>
    <x v="20"/>
    <x v="140"/>
    <x v="20"/>
    <x v="4"/>
    <n v="3.5999999999999996"/>
    <n v="2.88"/>
    <n v="0"/>
  </r>
  <r>
    <n v="310"/>
    <n v="20240521"/>
    <n v="3.4"/>
    <n v="15.3"/>
    <n v="1401"/>
    <n v="1"/>
    <n v="1007.8"/>
    <n v="93"/>
    <x v="20"/>
    <x v="141"/>
    <x v="20"/>
    <x v="4"/>
    <n v="2.6999999999999993"/>
    <n v="2.1599999999999997"/>
    <n v="0"/>
  </r>
  <r>
    <n v="310"/>
    <n v="20240522"/>
    <n v="8.5"/>
    <n v="15.3"/>
    <n v="1111"/>
    <n v="-0.1"/>
    <n v="1008.2"/>
    <n v="82"/>
    <x v="20"/>
    <x v="142"/>
    <x v="20"/>
    <x v="4"/>
    <n v="2.6999999999999993"/>
    <n v="2.1599999999999997"/>
    <n v="0"/>
  </r>
  <r>
    <n v="310"/>
    <n v="20240523"/>
    <n v="5.3"/>
    <n v="15"/>
    <n v="1568"/>
    <n v="1.3"/>
    <n v="1014.6"/>
    <n v="83"/>
    <x v="20"/>
    <x v="143"/>
    <x v="20"/>
    <x v="4"/>
    <n v="3"/>
    <n v="2.4000000000000004"/>
    <n v="0"/>
  </r>
  <r>
    <n v="310"/>
    <n v="20240524"/>
    <n v="3.7"/>
    <n v="13.7"/>
    <n v="1334"/>
    <n v="5.4"/>
    <n v="1018.8"/>
    <n v="87"/>
    <x v="20"/>
    <x v="144"/>
    <x v="20"/>
    <x v="4"/>
    <n v="4.3000000000000007"/>
    <n v="3.4400000000000008"/>
    <n v="0"/>
  </r>
  <r>
    <n v="310"/>
    <n v="20240525"/>
    <n v="4.5999999999999996"/>
    <n v="14.4"/>
    <n v="1525"/>
    <n v="12.4"/>
    <n v="1016.8"/>
    <n v="88"/>
    <x v="20"/>
    <x v="145"/>
    <x v="20"/>
    <x v="4"/>
    <n v="3.5999999999999996"/>
    <n v="2.88"/>
    <n v="0"/>
  </r>
  <r>
    <n v="310"/>
    <n v="20240526"/>
    <n v="5.9"/>
    <n v="15.6"/>
    <n v="1524"/>
    <n v="1.4"/>
    <n v="1014.2"/>
    <n v="83"/>
    <x v="20"/>
    <x v="146"/>
    <x v="20"/>
    <x v="4"/>
    <n v="2.4000000000000004"/>
    <n v="1.9200000000000004"/>
    <n v="0"/>
  </r>
  <r>
    <n v="310"/>
    <n v="20240527"/>
    <n v="5.8"/>
    <n v="13.9"/>
    <n v="1642"/>
    <n v="1.5"/>
    <n v="1016.9"/>
    <n v="78"/>
    <x v="20"/>
    <x v="147"/>
    <x v="21"/>
    <x v="4"/>
    <n v="4.0999999999999996"/>
    <n v="3.28"/>
    <n v="0"/>
  </r>
  <r>
    <n v="310"/>
    <n v="20240528"/>
    <n v="7.8"/>
    <n v="14.4"/>
    <n v="1449"/>
    <n v="4.0999999999999996"/>
    <n v="1015"/>
    <n v="86"/>
    <x v="20"/>
    <x v="148"/>
    <x v="21"/>
    <x v="4"/>
    <n v="3.5999999999999996"/>
    <n v="2.88"/>
    <n v="0"/>
  </r>
  <r>
    <n v="310"/>
    <n v="20240529"/>
    <n v="8"/>
    <n v="15.5"/>
    <n v="2262"/>
    <n v="2.7"/>
    <n v="1008.7"/>
    <n v="84"/>
    <x v="20"/>
    <x v="149"/>
    <x v="21"/>
    <x v="4"/>
    <n v="2.5"/>
    <n v="2"/>
    <n v="0"/>
  </r>
  <r>
    <n v="310"/>
    <n v="20240530"/>
    <n v="5.4"/>
    <n v="14.3"/>
    <n v="1276"/>
    <n v="1.9"/>
    <n v="1008.3"/>
    <n v="83"/>
    <x v="20"/>
    <x v="150"/>
    <x v="21"/>
    <x v="4"/>
    <n v="3.6999999999999993"/>
    <n v="2.9599999999999995"/>
    <n v="0"/>
  </r>
  <r>
    <n v="310"/>
    <n v="20240531"/>
    <n v="7.1"/>
    <n v="14.2"/>
    <n v="1070"/>
    <n v="1.9"/>
    <n v="1013.4"/>
    <n v="88"/>
    <x v="20"/>
    <x v="151"/>
    <x v="21"/>
    <x v="4"/>
    <n v="3.8000000000000007"/>
    <n v="3.0400000000000009"/>
    <n v="0"/>
  </r>
  <r>
    <n v="310"/>
    <n v="20240601"/>
    <n v="8"/>
    <n v="13.6"/>
    <n v="439"/>
    <n v="2"/>
    <n v="1020.3"/>
    <n v="88"/>
    <x v="20"/>
    <x v="152"/>
    <x v="21"/>
    <x v="5"/>
    <n v="4.4000000000000004"/>
    <n v="3.5200000000000005"/>
    <n v="0"/>
  </r>
  <r>
    <n v="310"/>
    <n v="20240602"/>
    <n v="5.5"/>
    <n v="13.3"/>
    <n v="1483"/>
    <n v="-0.1"/>
    <n v="1024.5"/>
    <n v="73"/>
    <x v="20"/>
    <x v="153"/>
    <x v="21"/>
    <x v="5"/>
    <n v="4.6999999999999993"/>
    <n v="3.76"/>
    <n v="0"/>
  </r>
  <r>
    <n v="310"/>
    <n v="20240603"/>
    <n v="2.2999999999999998"/>
    <n v="15"/>
    <n v="2194"/>
    <n v="0"/>
    <n v="1020.6"/>
    <n v="81"/>
    <x v="20"/>
    <x v="154"/>
    <x v="22"/>
    <x v="5"/>
    <n v="3"/>
    <n v="2.4000000000000004"/>
    <n v="0"/>
  </r>
  <r>
    <n v="310"/>
    <n v="20240604"/>
    <n v="5.9"/>
    <n v="16.5"/>
    <n v="1594"/>
    <n v="1.8"/>
    <n v="1012"/>
    <n v="82"/>
    <x v="20"/>
    <x v="155"/>
    <x v="22"/>
    <x v="5"/>
    <n v="1.5"/>
    <n v="1.2000000000000002"/>
    <n v="0"/>
  </r>
  <r>
    <n v="310"/>
    <n v="20240605"/>
    <n v="4.5999999999999996"/>
    <n v="13.6"/>
    <n v="3001"/>
    <n v="0.1"/>
    <n v="1014"/>
    <n v="67"/>
    <x v="20"/>
    <x v="156"/>
    <x v="22"/>
    <x v="5"/>
    <n v="4.4000000000000004"/>
    <n v="3.5200000000000005"/>
    <n v="0"/>
  </r>
  <r>
    <n v="310"/>
    <n v="20240606"/>
    <n v="4"/>
    <n v="14.3"/>
    <n v="2688"/>
    <n v="0"/>
    <n v="1017.5"/>
    <n v="70"/>
    <x v="20"/>
    <x v="157"/>
    <x v="22"/>
    <x v="5"/>
    <n v="3.6999999999999993"/>
    <n v="2.9599999999999995"/>
    <n v="0"/>
  </r>
  <r>
    <n v="310"/>
    <n v="20240607"/>
    <n v="5.5"/>
    <n v="14.7"/>
    <n v="2546"/>
    <n v="0"/>
    <n v="1018.3"/>
    <n v="74"/>
    <x v="20"/>
    <x v="158"/>
    <x v="22"/>
    <x v="5"/>
    <n v="3.3000000000000007"/>
    <n v="2.6400000000000006"/>
    <n v="0"/>
  </r>
  <r>
    <n v="310"/>
    <n v="20240608"/>
    <n v="6"/>
    <n v="14"/>
    <n v="2261"/>
    <n v="-0.1"/>
    <n v="1013.2"/>
    <n v="79"/>
    <x v="20"/>
    <x v="159"/>
    <x v="22"/>
    <x v="5"/>
    <n v="4"/>
    <n v="3.2"/>
    <n v="0"/>
  </r>
  <r>
    <n v="310"/>
    <n v="20240609"/>
    <n v="5.6"/>
    <n v="14.5"/>
    <n v="2936"/>
    <n v="0"/>
    <n v="1011.6"/>
    <n v="65"/>
    <x v="20"/>
    <x v="160"/>
    <x v="22"/>
    <x v="5"/>
    <n v="3.5"/>
    <n v="2.8000000000000003"/>
    <n v="0"/>
  </r>
  <r>
    <n v="310"/>
    <n v="20240610"/>
    <n v="8.9"/>
    <n v="12.4"/>
    <n v="1257"/>
    <n v="13"/>
    <n v="1008.2"/>
    <n v="81"/>
    <x v="20"/>
    <x v="161"/>
    <x v="23"/>
    <x v="5"/>
    <n v="5.6"/>
    <n v="4.4799999999999995"/>
    <n v="0"/>
  </r>
  <r>
    <n v="310"/>
    <n v="20240611"/>
    <n v="5"/>
    <n v="12.3"/>
    <n v="2069"/>
    <n v="-0.1"/>
    <n v="1017.3"/>
    <n v="72"/>
    <x v="20"/>
    <x v="162"/>
    <x v="23"/>
    <x v="5"/>
    <n v="5.6999999999999993"/>
    <n v="4.5599999999999996"/>
    <n v="0"/>
  </r>
  <r>
    <n v="310"/>
    <n v="20240612"/>
    <n v="3.5"/>
    <n v="12.7"/>
    <n v="2111"/>
    <n v="2.2000000000000002"/>
    <n v="1020.7"/>
    <n v="70"/>
    <x v="20"/>
    <x v="163"/>
    <x v="23"/>
    <x v="5"/>
    <n v="5.3000000000000007"/>
    <n v="4.2400000000000011"/>
    <n v="0"/>
  </r>
  <r>
    <n v="310"/>
    <n v="20240613"/>
    <n v="4.8"/>
    <n v="14.7"/>
    <n v="2022"/>
    <n v="-0.1"/>
    <n v="1014.7"/>
    <n v="71"/>
    <x v="20"/>
    <x v="164"/>
    <x v="23"/>
    <x v="5"/>
    <n v="3.3000000000000007"/>
    <n v="2.6400000000000006"/>
    <n v="0"/>
  </r>
  <r>
    <n v="310"/>
    <n v="20240614"/>
    <n v="7.1"/>
    <n v="15"/>
    <n v="1356"/>
    <n v="3.9"/>
    <n v="1004.4"/>
    <n v="85"/>
    <x v="20"/>
    <x v="165"/>
    <x v="23"/>
    <x v="5"/>
    <n v="3"/>
    <n v="2.4000000000000004"/>
    <n v="0"/>
  </r>
  <r>
    <n v="310"/>
    <n v="20240615"/>
    <n v="10.7"/>
    <n v="14.4"/>
    <n v="1582"/>
    <n v="2.5"/>
    <n v="1002.6"/>
    <n v="82"/>
    <x v="20"/>
    <x v="166"/>
    <x v="23"/>
    <x v="5"/>
    <n v="3.5999999999999996"/>
    <n v="2.88"/>
    <n v="0"/>
  </r>
  <r>
    <n v="310"/>
    <n v="20240616"/>
    <n v="7.9"/>
    <n v="15.2"/>
    <n v="1982"/>
    <n v="3.7"/>
    <n v="1005.3"/>
    <n v="81"/>
    <x v="20"/>
    <x v="167"/>
    <x v="23"/>
    <x v="5"/>
    <n v="2.8000000000000007"/>
    <n v="2.2400000000000007"/>
    <n v="0"/>
  </r>
  <r>
    <n v="310"/>
    <n v="20240617"/>
    <n v="5"/>
    <n v="16.399999999999999"/>
    <n v="2877"/>
    <n v="-0.1"/>
    <n v="1011.6"/>
    <n v="75"/>
    <x v="20"/>
    <x v="168"/>
    <x v="24"/>
    <x v="5"/>
    <n v="1.6000000000000014"/>
    <n v="1.2800000000000011"/>
    <n v="0"/>
  </r>
  <r>
    <n v="310"/>
    <n v="20240618"/>
    <n v="2.7"/>
    <n v="16.100000000000001"/>
    <n v="661"/>
    <n v="4.5999999999999996"/>
    <n v="1013.8"/>
    <n v="89"/>
    <x v="20"/>
    <x v="169"/>
    <x v="24"/>
    <x v="5"/>
    <n v="1.8999999999999986"/>
    <n v="1.5199999999999989"/>
    <n v="0"/>
  </r>
  <r>
    <n v="310"/>
    <n v="20240619"/>
    <n v="5.8"/>
    <n v="15.7"/>
    <n v="2713"/>
    <n v="0"/>
    <n v="1019.8"/>
    <n v="78"/>
    <x v="20"/>
    <x v="170"/>
    <x v="24"/>
    <x v="5"/>
    <n v="2.3000000000000007"/>
    <n v="1.8400000000000007"/>
    <n v="0"/>
  </r>
  <r>
    <n v="310"/>
    <n v="20240620"/>
    <n v="4.4000000000000004"/>
    <n v="16.5"/>
    <n v="1762"/>
    <n v="0"/>
    <n v="1018.9"/>
    <n v="77"/>
    <x v="20"/>
    <x v="171"/>
    <x v="24"/>
    <x v="5"/>
    <n v="1.5"/>
    <n v="1.2000000000000002"/>
    <n v="0"/>
  </r>
  <r>
    <n v="310"/>
    <n v="20240621"/>
    <n v="4.3"/>
    <n v="16.100000000000001"/>
    <n v="1035"/>
    <n v="2.6"/>
    <n v="1013.3"/>
    <n v="85"/>
    <x v="20"/>
    <x v="172"/>
    <x v="24"/>
    <x v="5"/>
    <n v="1.8999999999999986"/>
    <n v="1.5199999999999989"/>
    <n v="0"/>
  </r>
  <r>
    <n v="310"/>
    <n v="20240622"/>
    <n v="5.9"/>
    <n v="16.5"/>
    <n v="2410"/>
    <n v="-0.1"/>
    <n v="1014"/>
    <n v="81"/>
    <x v="20"/>
    <x v="173"/>
    <x v="24"/>
    <x v="5"/>
    <n v="1.5"/>
    <n v="1.2000000000000002"/>
    <n v="0"/>
  </r>
  <r>
    <n v="310"/>
    <n v="20240623"/>
    <n v="3.6"/>
    <n v="17.600000000000001"/>
    <n v="3035"/>
    <n v="0"/>
    <n v="1020.1"/>
    <n v="76"/>
    <x v="20"/>
    <x v="174"/>
    <x v="24"/>
    <x v="5"/>
    <n v="0.39999999999999858"/>
    <n v="0.3199999999999989"/>
    <n v="0"/>
  </r>
  <r>
    <n v="310"/>
    <n v="20240624"/>
    <n v="3"/>
    <n v="19"/>
    <n v="3021"/>
    <n v="0"/>
    <n v="1019.9"/>
    <n v="71"/>
    <x v="20"/>
    <x v="175"/>
    <x v="25"/>
    <x v="5"/>
    <n v="0"/>
    <n v="0"/>
    <n v="1"/>
  </r>
  <r>
    <n v="310"/>
    <n v="20240625"/>
    <n v="4.4000000000000004"/>
    <n v="22.2"/>
    <n v="2911"/>
    <n v="0"/>
    <n v="1015"/>
    <n v="69"/>
    <x v="20"/>
    <x v="176"/>
    <x v="25"/>
    <x v="5"/>
    <n v="0"/>
    <n v="0"/>
    <n v="4.1999999999999993"/>
  </r>
  <r>
    <n v="310"/>
    <n v="20240626"/>
    <n v="2.8"/>
    <n v="22.9"/>
    <n v="2957"/>
    <n v="0"/>
    <n v="1010.8"/>
    <n v="73"/>
    <x v="20"/>
    <x v="177"/>
    <x v="25"/>
    <x v="5"/>
    <n v="0"/>
    <n v="0"/>
    <n v="4.8999999999999986"/>
  </r>
  <r>
    <n v="310"/>
    <n v="20240627"/>
    <n v="6.3"/>
    <n v="20.100000000000001"/>
    <n v="2661"/>
    <n v="0"/>
    <n v="1009.4"/>
    <n v="76"/>
    <x v="20"/>
    <x v="178"/>
    <x v="25"/>
    <x v="5"/>
    <n v="0"/>
    <n v="0"/>
    <n v="2.1000000000000014"/>
  </r>
  <r>
    <n v="310"/>
    <n v="20240628"/>
    <n v="6.8"/>
    <n v="17.3"/>
    <n v="2930"/>
    <n v="0"/>
    <n v="1016.3"/>
    <n v="70"/>
    <x v="20"/>
    <x v="179"/>
    <x v="25"/>
    <x v="5"/>
    <n v="0.69999999999999929"/>
    <n v="0.5599999999999995"/>
    <n v="0"/>
  </r>
  <r>
    <n v="310"/>
    <n v="20240629"/>
    <n v="3.3"/>
    <n v="18.100000000000001"/>
    <n v="2309"/>
    <n v="0.2"/>
    <n v="1013.4"/>
    <n v="70"/>
    <x v="20"/>
    <x v="180"/>
    <x v="25"/>
    <x v="5"/>
    <n v="0"/>
    <n v="0"/>
    <n v="0.10000000000000142"/>
  </r>
  <r>
    <n v="310"/>
    <n v="20240630"/>
    <n v="4.3"/>
    <n v="16.8"/>
    <n v="1726"/>
    <n v="2.8"/>
    <n v="1011.7"/>
    <n v="79"/>
    <x v="20"/>
    <x v="181"/>
    <x v="25"/>
    <x v="5"/>
    <n v="1.1999999999999993"/>
    <n v="0.95999999999999952"/>
    <n v="0"/>
  </r>
  <r>
    <n v="310"/>
    <n v="20240701"/>
    <n v="5.5"/>
    <n v="16.600000000000001"/>
    <n v="2667"/>
    <n v="0.2"/>
    <n v="1016.7"/>
    <n v="74"/>
    <x v="20"/>
    <x v="182"/>
    <x v="26"/>
    <x v="6"/>
    <n v="1.3999999999999986"/>
    <n v="1.119999999999999"/>
    <n v="0"/>
  </r>
  <r>
    <n v="310"/>
    <n v="20240702"/>
    <n v="5"/>
    <n v="15.4"/>
    <n v="1336"/>
    <n v="2.6"/>
    <n v="1015.9"/>
    <n v="79"/>
    <x v="20"/>
    <x v="183"/>
    <x v="26"/>
    <x v="6"/>
    <n v="2.5999999999999996"/>
    <n v="2.0799999999999996"/>
    <n v="0"/>
  </r>
  <r>
    <n v="310"/>
    <n v="20240703"/>
    <n v="6.5"/>
    <n v="15.3"/>
    <n v="956"/>
    <n v="25.3"/>
    <n v="1009.5"/>
    <n v="82"/>
    <x v="20"/>
    <x v="184"/>
    <x v="26"/>
    <x v="6"/>
    <n v="2.6999999999999993"/>
    <n v="2.1599999999999997"/>
    <n v="0"/>
  </r>
  <r>
    <n v="310"/>
    <n v="20240704"/>
    <n v="8.6999999999999993"/>
    <n v="16.3"/>
    <n v="2822"/>
    <n v="2.6"/>
    <n v="1008.7"/>
    <n v="71"/>
    <x v="20"/>
    <x v="185"/>
    <x v="26"/>
    <x v="6"/>
    <n v="1.6999999999999993"/>
    <n v="1.3599999999999994"/>
    <n v="0"/>
  </r>
  <r>
    <n v="310"/>
    <n v="20240705"/>
    <n v="8.4"/>
    <n v="16.5"/>
    <n v="883"/>
    <n v="4.0999999999999996"/>
    <n v="1008"/>
    <n v="87"/>
    <x v="20"/>
    <x v="186"/>
    <x v="26"/>
    <x v="6"/>
    <n v="1.5"/>
    <n v="1.2000000000000002"/>
    <n v="0"/>
  </r>
  <r>
    <n v="310"/>
    <n v="20240706"/>
    <n v="11.5"/>
    <n v="16.100000000000001"/>
    <n v="2021"/>
    <n v="10.5"/>
    <n v="1003.2"/>
    <n v="80"/>
    <x v="20"/>
    <x v="187"/>
    <x v="26"/>
    <x v="6"/>
    <n v="1.8999999999999986"/>
    <n v="1.5199999999999989"/>
    <n v="0"/>
  </r>
  <r>
    <n v="310"/>
    <n v="20240707"/>
    <n v="7.1"/>
    <n v="15.2"/>
    <n v="1622"/>
    <n v="5.7"/>
    <n v="1012.3"/>
    <n v="80"/>
    <x v="20"/>
    <x v="188"/>
    <x v="26"/>
    <x v="6"/>
    <n v="2.8000000000000007"/>
    <n v="2.2400000000000007"/>
    <n v="0"/>
  </r>
  <r>
    <n v="310"/>
    <n v="20240708"/>
    <n v="3.6"/>
    <n v="17.2"/>
    <n v="1580"/>
    <n v="-0.1"/>
    <n v="1016.7"/>
    <n v="76"/>
    <x v="20"/>
    <x v="189"/>
    <x v="27"/>
    <x v="6"/>
    <n v="0.80000000000000071"/>
    <n v="0.64000000000000057"/>
    <n v="0"/>
  </r>
  <r>
    <n v="310"/>
    <n v="20240709"/>
    <n v="4.8"/>
    <n v="19"/>
    <n v="1264"/>
    <n v="10.9"/>
    <n v="1012.6"/>
    <n v="81"/>
    <x v="20"/>
    <x v="190"/>
    <x v="27"/>
    <x v="6"/>
    <n v="0"/>
    <n v="0"/>
    <n v="1"/>
  </r>
  <r>
    <n v="310"/>
    <n v="20240710"/>
    <n v="6.3"/>
    <n v="18.100000000000001"/>
    <n v="1831"/>
    <n v="-0.1"/>
    <n v="1014.6"/>
    <n v="84"/>
    <x v="20"/>
    <x v="191"/>
    <x v="27"/>
    <x v="6"/>
    <n v="0"/>
    <n v="0"/>
    <n v="0.10000000000000142"/>
  </r>
  <r>
    <n v="310"/>
    <n v="20240711"/>
    <n v="5.3"/>
    <n v="17"/>
    <n v="2649"/>
    <n v="0"/>
    <n v="1017.6"/>
    <n v="76"/>
    <x v="20"/>
    <x v="192"/>
    <x v="27"/>
    <x v="6"/>
    <n v="1"/>
    <n v="0.8"/>
    <n v="0"/>
  </r>
  <r>
    <n v="310"/>
    <n v="20240712"/>
    <n v="5.5"/>
    <n v="15"/>
    <n v="821"/>
    <n v="12.1"/>
    <n v="1014.1"/>
    <n v="86"/>
    <x v="20"/>
    <x v="193"/>
    <x v="27"/>
    <x v="6"/>
    <n v="3"/>
    <n v="2.4000000000000004"/>
    <n v="0"/>
  </r>
  <r>
    <n v="310"/>
    <n v="20240713"/>
    <n v="7.1"/>
    <n v="15.3"/>
    <n v="1740"/>
    <n v="1"/>
    <n v="1012.9"/>
    <n v="80"/>
    <x v="20"/>
    <x v="194"/>
    <x v="27"/>
    <x v="6"/>
    <n v="2.6999999999999993"/>
    <n v="2.1599999999999997"/>
    <n v="0"/>
  </r>
  <r>
    <n v="310"/>
    <n v="20240714"/>
    <n v="5.8"/>
    <n v="17.2"/>
    <n v="2317"/>
    <n v="0"/>
    <n v="1012.6"/>
    <n v="76"/>
    <x v="20"/>
    <x v="195"/>
    <x v="27"/>
    <x v="6"/>
    <n v="0.80000000000000071"/>
    <n v="0.64000000000000057"/>
    <n v="0"/>
  </r>
  <r>
    <n v="310"/>
    <n v="20240715"/>
    <n v="3.8"/>
    <n v="19.3"/>
    <n v="1831"/>
    <n v="0.9"/>
    <n v="1009.5"/>
    <n v="76"/>
    <x v="20"/>
    <x v="196"/>
    <x v="28"/>
    <x v="6"/>
    <n v="0"/>
    <n v="0"/>
    <n v="1.3000000000000007"/>
  </r>
  <r>
    <n v="310"/>
    <n v="20240716"/>
    <n v="9"/>
    <n v="17.600000000000001"/>
    <n v="1405"/>
    <n v="2.5"/>
    <n v="1010.8"/>
    <n v="85"/>
    <x v="20"/>
    <x v="197"/>
    <x v="28"/>
    <x v="6"/>
    <n v="0.39999999999999858"/>
    <n v="0.3199999999999989"/>
    <n v="0"/>
  </r>
  <r>
    <n v="310"/>
    <n v="20240717"/>
    <n v="4.3"/>
    <n v="18.3"/>
    <n v="2672"/>
    <n v="0"/>
    <n v="1020.7"/>
    <n v="78"/>
    <x v="20"/>
    <x v="198"/>
    <x v="28"/>
    <x v="6"/>
    <n v="0"/>
    <n v="0"/>
    <n v="0.30000000000000071"/>
  </r>
  <r>
    <n v="310"/>
    <n v="20240718"/>
    <n v="2.8"/>
    <n v="21.4"/>
    <n v="2646"/>
    <n v="0"/>
    <n v="1021.5"/>
    <n v="70"/>
    <x v="20"/>
    <x v="199"/>
    <x v="28"/>
    <x v="6"/>
    <n v="0"/>
    <n v="0"/>
    <n v="3.3999999999999986"/>
  </r>
  <r>
    <n v="310"/>
    <n v="20240719"/>
    <n v="3"/>
    <n v="23.6"/>
    <n v="2293"/>
    <n v="-0.1"/>
    <n v="1016.8"/>
    <n v="69"/>
    <x v="20"/>
    <x v="200"/>
    <x v="28"/>
    <x v="6"/>
    <n v="0"/>
    <n v="0"/>
    <n v="5.6000000000000014"/>
  </r>
  <r>
    <n v="310"/>
    <n v="20240720"/>
    <n v="3.8"/>
    <n v="22.3"/>
    <n v="2446"/>
    <n v="-0.1"/>
    <n v="1008.5"/>
    <n v="71"/>
    <x v="20"/>
    <x v="201"/>
    <x v="28"/>
    <x v="6"/>
    <n v="0"/>
    <n v="0"/>
    <n v="4.3000000000000007"/>
  </r>
  <r>
    <n v="310"/>
    <n v="20240721"/>
    <n v="4.3"/>
    <n v="19.8"/>
    <n v="2013"/>
    <n v="-0.1"/>
    <n v="1010"/>
    <n v="83"/>
    <x v="20"/>
    <x v="202"/>
    <x v="28"/>
    <x v="6"/>
    <n v="0"/>
    <n v="0"/>
    <n v="1.8000000000000007"/>
  </r>
  <r>
    <n v="310"/>
    <n v="20240722"/>
    <n v="6.7"/>
    <n v="19.399999999999999"/>
    <n v="1916"/>
    <n v="-0.1"/>
    <n v="1016.5"/>
    <n v="79"/>
    <x v="20"/>
    <x v="203"/>
    <x v="29"/>
    <x v="6"/>
    <n v="0"/>
    <n v="0"/>
    <n v="1.3999999999999986"/>
  </r>
  <r>
    <n v="310"/>
    <n v="20240723"/>
    <n v="6.7"/>
    <n v="18.100000000000001"/>
    <n v="1036"/>
    <n v="9.1"/>
    <n v="1017.8"/>
    <n v="88"/>
    <x v="20"/>
    <x v="204"/>
    <x v="29"/>
    <x v="6"/>
    <n v="0"/>
    <n v="0"/>
    <n v="0.10000000000000142"/>
  </r>
  <r>
    <n v="310"/>
    <n v="20240724"/>
    <n v="3.1"/>
    <n v="18.7"/>
    <n v="2582"/>
    <n v="0"/>
    <n v="1021"/>
    <n v="71"/>
    <x v="20"/>
    <x v="205"/>
    <x v="29"/>
    <x v="6"/>
    <n v="0"/>
    <n v="0"/>
    <n v="0.69999999999999929"/>
  </r>
  <r>
    <n v="310"/>
    <n v="20240725"/>
    <n v="5.0999999999999996"/>
    <n v="19.100000000000001"/>
    <n v="884"/>
    <n v="3"/>
    <n v="1012.8"/>
    <n v="83"/>
    <x v="20"/>
    <x v="206"/>
    <x v="29"/>
    <x v="6"/>
    <n v="0"/>
    <n v="0"/>
    <n v="1.1000000000000014"/>
  </r>
  <r>
    <n v="310"/>
    <n v="20240726"/>
    <n v="6.3"/>
    <n v="18.899999999999999"/>
    <n v="2417"/>
    <n v="0.8"/>
    <n v="1011.3"/>
    <n v="79"/>
    <x v="20"/>
    <x v="207"/>
    <x v="29"/>
    <x v="6"/>
    <n v="0"/>
    <n v="0"/>
    <n v="0.89999999999999858"/>
  </r>
  <r>
    <n v="310"/>
    <n v="20240727"/>
    <n v="4.5999999999999996"/>
    <n v="18"/>
    <n v="2270"/>
    <n v="0"/>
    <n v="1015.2"/>
    <n v="78"/>
    <x v="20"/>
    <x v="208"/>
    <x v="29"/>
    <x v="6"/>
    <n v="0"/>
    <n v="0"/>
    <n v="0"/>
  </r>
  <r>
    <n v="310"/>
    <n v="20240728"/>
    <n v="3"/>
    <n v="19.399999999999999"/>
    <n v="2690"/>
    <n v="0"/>
    <n v="1025.0999999999999"/>
    <n v="68"/>
    <x v="20"/>
    <x v="209"/>
    <x v="29"/>
    <x v="6"/>
    <n v="0"/>
    <n v="0"/>
    <n v="1.3999999999999986"/>
  </r>
  <r>
    <n v="310"/>
    <n v="20240729"/>
    <n v="4.0999999999999996"/>
    <n v="22.1"/>
    <n v="2675"/>
    <n v="0"/>
    <n v="1021.6"/>
    <n v="65"/>
    <x v="20"/>
    <x v="210"/>
    <x v="30"/>
    <x v="6"/>
    <n v="0"/>
    <n v="0"/>
    <n v="4.1000000000000014"/>
  </r>
  <r>
    <n v="310"/>
    <n v="20240730"/>
    <n v="3"/>
    <n v="23.7"/>
    <n v="2581"/>
    <n v="0"/>
    <n v="1016.3"/>
    <n v="65"/>
    <x v="20"/>
    <x v="211"/>
    <x v="30"/>
    <x v="6"/>
    <n v="0"/>
    <n v="0"/>
    <n v="5.6999999999999993"/>
  </r>
  <r>
    <n v="310"/>
    <n v="20240731"/>
    <n v="4.3"/>
    <n v="22.2"/>
    <n v="1632"/>
    <n v="-0.1"/>
    <n v="1014.2"/>
    <n v="74"/>
    <x v="20"/>
    <x v="212"/>
    <x v="30"/>
    <x v="6"/>
    <n v="0"/>
    <n v="0"/>
    <n v="4.1999999999999993"/>
  </r>
  <r>
    <n v="310"/>
    <n v="20240801"/>
    <n v="2.7"/>
    <n v="20.100000000000001"/>
    <n v="976"/>
    <n v="11.2"/>
    <n v="1012.4"/>
    <n v="89"/>
    <x v="20"/>
    <x v="213"/>
    <x v="30"/>
    <x v="7"/>
    <n v="0"/>
    <n v="0"/>
    <n v="2.1000000000000014"/>
  </r>
  <r>
    <n v="310"/>
    <n v="20240802"/>
    <n v="2.4"/>
    <n v="21.6"/>
    <n v="2174"/>
    <n v="0"/>
    <n v="1012.1"/>
    <n v="84"/>
    <x v="20"/>
    <x v="214"/>
    <x v="30"/>
    <x v="7"/>
    <n v="0"/>
    <n v="0"/>
    <n v="3.6000000000000014"/>
  </r>
  <r>
    <n v="310"/>
    <n v="20240803"/>
    <n v="7.2"/>
    <n v="19.7"/>
    <n v="1299"/>
    <n v="2.5"/>
    <n v="1012.1"/>
    <n v="86"/>
    <x v="20"/>
    <x v="215"/>
    <x v="30"/>
    <x v="7"/>
    <n v="0"/>
    <n v="0"/>
    <n v="1.6999999999999993"/>
  </r>
  <r>
    <n v="310"/>
    <n v="20240804"/>
    <n v="2"/>
    <n v="19.3"/>
    <n v="1490"/>
    <n v="0"/>
    <n v="1015.2"/>
    <n v="72"/>
    <x v="20"/>
    <x v="216"/>
    <x v="30"/>
    <x v="7"/>
    <n v="0"/>
    <n v="0"/>
    <n v="1.3000000000000007"/>
  </r>
  <r>
    <n v="310"/>
    <n v="20240805"/>
    <n v="3.7"/>
    <n v="20"/>
    <n v="2480"/>
    <n v="0"/>
    <n v="1013.9"/>
    <n v="75"/>
    <x v="20"/>
    <x v="217"/>
    <x v="31"/>
    <x v="7"/>
    <n v="0"/>
    <n v="0"/>
    <n v="2"/>
  </r>
  <r>
    <n v="310"/>
    <n v="20240806"/>
    <n v="4.2"/>
    <n v="21.8"/>
    <n v="2435"/>
    <n v="0"/>
    <n v="1010.4"/>
    <n v="74"/>
    <x v="20"/>
    <x v="218"/>
    <x v="31"/>
    <x v="7"/>
    <n v="0"/>
    <n v="0"/>
    <n v="3.8000000000000007"/>
  </r>
  <r>
    <n v="310"/>
    <n v="20240807"/>
    <n v="6.3"/>
    <n v="19.3"/>
    <n v="2321"/>
    <n v="-0.1"/>
    <n v="1013"/>
    <n v="73"/>
    <x v="20"/>
    <x v="219"/>
    <x v="31"/>
    <x v="7"/>
    <n v="0"/>
    <n v="0"/>
    <n v="1.3000000000000007"/>
  </r>
  <r>
    <n v="310"/>
    <n v="20240808"/>
    <n v="5.7"/>
    <n v="19.899999999999999"/>
    <n v="2253"/>
    <n v="0.2"/>
    <n v="1015.4"/>
    <n v="75"/>
    <x v="20"/>
    <x v="220"/>
    <x v="31"/>
    <x v="7"/>
    <n v="0"/>
    <n v="0"/>
    <n v="1.8999999999999986"/>
  </r>
  <r>
    <n v="310"/>
    <n v="20240809"/>
    <n v="9.5"/>
    <n v="20.100000000000001"/>
    <n v="1565"/>
    <n v="1.2"/>
    <n v="1014.8"/>
    <n v="83"/>
    <x v="20"/>
    <x v="221"/>
    <x v="31"/>
    <x v="7"/>
    <n v="0"/>
    <n v="0"/>
    <n v="2.1000000000000014"/>
  </r>
  <r>
    <n v="310"/>
    <n v="20240810"/>
    <n v="6.2"/>
    <n v="19.8"/>
    <n v="2300"/>
    <n v="0"/>
    <n v="1020.4"/>
    <n v="78"/>
    <x v="20"/>
    <x v="222"/>
    <x v="31"/>
    <x v="7"/>
    <n v="0"/>
    <n v="0"/>
    <n v="1.8000000000000007"/>
  </r>
  <r>
    <n v="310"/>
    <n v="20240811"/>
    <n v="3"/>
    <n v="22.3"/>
    <n v="2438"/>
    <n v="0"/>
    <n v="1020"/>
    <n v="73"/>
    <x v="20"/>
    <x v="223"/>
    <x v="31"/>
    <x v="7"/>
    <n v="0"/>
    <n v="0"/>
    <n v="4.3000000000000007"/>
  </r>
  <r>
    <n v="310"/>
    <n v="20240812"/>
    <n v="5.6"/>
    <n v="24.3"/>
    <n v="2354"/>
    <n v="0"/>
    <n v="1010.2"/>
    <n v="72"/>
    <x v="20"/>
    <x v="224"/>
    <x v="32"/>
    <x v="7"/>
    <n v="0"/>
    <n v="0"/>
    <n v="6.3000000000000007"/>
  </r>
  <r>
    <n v="310"/>
    <n v="20240813"/>
    <n v="4.4000000000000004"/>
    <n v="21.4"/>
    <n v="1372"/>
    <n v="-0.1"/>
    <n v="1009.8"/>
    <n v="82"/>
    <x v="20"/>
    <x v="225"/>
    <x v="32"/>
    <x v="7"/>
    <n v="0"/>
    <n v="0"/>
    <n v="3.3999999999999986"/>
  </r>
  <r>
    <n v="310"/>
    <n v="20240814"/>
    <n v="4.8"/>
    <n v="20.100000000000001"/>
    <n v="1549"/>
    <n v="0"/>
    <n v="1012.8"/>
    <n v="81"/>
    <x v="20"/>
    <x v="226"/>
    <x v="32"/>
    <x v="7"/>
    <n v="0"/>
    <n v="0"/>
    <n v="2.1000000000000014"/>
  </r>
  <r>
    <n v="310"/>
    <n v="20240815"/>
    <n v="6.8"/>
    <n v="20.7"/>
    <n v="2000"/>
    <n v="0"/>
    <n v="1015.9"/>
    <n v="76"/>
    <x v="20"/>
    <x v="227"/>
    <x v="32"/>
    <x v="7"/>
    <n v="0"/>
    <n v="0"/>
    <n v="2.6999999999999993"/>
  </r>
  <r>
    <n v="310"/>
    <n v="20240816"/>
    <n v="5.2"/>
    <n v="20"/>
    <n v="902"/>
    <n v="8.8000000000000007"/>
    <n v="1014.6"/>
    <n v="86"/>
    <x v="20"/>
    <x v="228"/>
    <x v="32"/>
    <x v="7"/>
    <n v="0"/>
    <n v="0"/>
    <n v="2"/>
  </r>
  <r>
    <n v="310"/>
    <n v="20240817"/>
    <n v="2.6"/>
    <n v="20.8"/>
    <n v="2323"/>
    <n v="-0.1"/>
    <n v="1012.8"/>
    <n v="72"/>
    <x v="20"/>
    <x v="229"/>
    <x v="32"/>
    <x v="7"/>
    <n v="0"/>
    <n v="0"/>
    <n v="2.8000000000000007"/>
  </r>
  <r>
    <n v="310"/>
    <n v="20240818"/>
    <n v="4.0999999999999996"/>
    <n v="19.3"/>
    <n v="1967"/>
    <n v="0"/>
    <n v="1013.9"/>
    <n v="70"/>
    <x v="20"/>
    <x v="230"/>
    <x v="32"/>
    <x v="7"/>
    <n v="0"/>
    <n v="0"/>
    <n v="1.3000000000000007"/>
  </r>
  <r>
    <n v="310"/>
    <n v="20240819"/>
    <n v="5.4"/>
    <n v="19.600000000000001"/>
    <n v="1981"/>
    <n v="0"/>
    <n v="1016.8"/>
    <n v="74"/>
    <x v="20"/>
    <x v="231"/>
    <x v="33"/>
    <x v="7"/>
    <n v="0"/>
    <n v="0"/>
    <n v="1.6000000000000014"/>
  </r>
  <r>
    <n v="310"/>
    <n v="20240820"/>
    <n v="6.2"/>
    <n v="18.5"/>
    <n v="573"/>
    <n v="20.7"/>
    <n v="1010.9"/>
    <n v="82"/>
    <x v="20"/>
    <x v="232"/>
    <x v="33"/>
    <x v="7"/>
    <n v="0"/>
    <n v="0"/>
    <n v="0.5"/>
  </r>
  <r>
    <n v="310"/>
    <n v="20240821"/>
    <n v="8.3000000000000007"/>
    <n v="17.399999999999999"/>
    <n v="2082"/>
    <n v="0"/>
    <n v="1016.8"/>
    <n v="63"/>
    <x v="20"/>
    <x v="233"/>
    <x v="33"/>
    <x v="7"/>
    <n v="0.60000000000000142"/>
    <n v="0.48000000000000115"/>
    <n v="0"/>
  </r>
  <r>
    <n v="310"/>
    <n v="20240822"/>
    <n v="8.9"/>
    <n v="19.3"/>
    <n v="1510"/>
    <n v="-0.1"/>
    <n v="1009.6"/>
    <n v="67"/>
    <x v="20"/>
    <x v="234"/>
    <x v="33"/>
    <x v="7"/>
    <n v="0"/>
    <n v="0"/>
    <n v="1.3000000000000007"/>
  </r>
  <r>
    <n v="310"/>
    <n v="20240823"/>
    <n v="9.8000000000000007"/>
    <n v="19.7"/>
    <n v="1395"/>
    <n v="0.2"/>
    <n v="1006.5"/>
    <n v="75"/>
    <x v="20"/>
    <x v="235"/>
    <x v="33"/>
    <x v="7"/>
    <n v="0"/>
    <n v="0"/>
    <n v="1.6999999999999993"/>
  </r>
  <r>
    <n v="310"/>
    <n v="20240824"/>
    <n v="8.4"/>
    <n v="19"/>
    <n v="894"/>
    <n v="7.2"/>
    <n v="1006.2"/>
    <n v="85"/>
    <x v="20"/>
    <x v="236"/>
    <x v="33"/>
    <x v="7"/>
    <n v="0"/>
    <n v="0"/>
    <n v="1"/>
  </r>
  <r>
    <n v="310"/>
    <n v="20240825"/>
    <n v="7.2"/>
    <n v="16.8"/>
    <n v="1404"/>
    <n v="1"/>
    <n v="1019.5"/>
    <n v="74"/>
    <x v="20"/>
    <x v="237"/>
    <x v="33"/>
    <x v="7"/>
    <n v="1.1999999999999993"/>
    <n v="0.95999999999999952"/>
    <n v="0"/>
  </r>
  <r>
    <n v="310"/>
    <n v="20240826"/>
    <n v="6.4"/>
    <n v="17.899999999999999"/>
    <n v="1302"/>
    <n v="-0.1"/>
    <n v="1021.4"/>
    <n v="77"/>
    <x v="20"/>
    <x v="238"/>
    <x v="34"/>
    <x v="7"/>
    <n v="0.10000000000000142"/>
    <n v="8.000000000000114E-2"/>
    <n v="0"/>
  </r>
  <r>
    <n v="310"/>
    <n v="20240827"/>
    <n v="3.1"/>
    <n v="19.899999999999999"/>
    <n v="2114"/>
    <n v="0"/>
    <n v="1019.9"/>
    <n v="70"/>
    <x v="20"/>
    <x v="239"/>
    <x v="34"/>
    <x v="7"/>
    <n v="0"/>
    <n v="0"/>
    <n v="1.8999999999999986"/>
  </r>
  <r>
    <n v="310"/>
    <n v="20240828"/>
    <n v="3"/>
    <n v="21.9"/>
    <n v="2136"/>
    <n v="0"/>
    <n v="1014.1"/>
    <n v="73"/>
    <x v="20"/>
    <x v="240"/>
    <x v="34"/>
    <x v="7"/>
    <n v="0"/>
    <n v="0"/>
    <n v="3.8999999999999986"/>
  </r>
  <r>
    <n v="310"/>
    <n v="20240829"/>
    <n v="3.8"/>
    <n v="19.7"/>
    <n v="1824"/>
    <n v="0"/>
    <n v="1017.8"/>
    <n v="76"/>
    <x v="20"/>
    <x v="241"/>
    <x v="34"/>
    <x v="7"/>
    <n v="0"/>
    <n v="0"/>
    <n v="1.6999999999999993"/>
  </r>
  <r>
    <n v="310"/>
    <n v="20240830"/>
    <n v="4.4000000000000004"/>
    <n v="19.399999999999999"/>
    <n v="1711"/>
    <n v="-0.1"/>
    <n v="1022.4"/>
    <n v="69"/>
    <x v="20"/>
    <x v="242"/>
    <x v="34"/>
    <x v="7"/>
    <n v="0"/>
    <n v="0"/>
    <n v="1.3999999999999986"/>
  </r>
  <r>
    <n v="310"/>
    <n v="20240831"/>
    <n v="6.6"/>
    <n v="19.8"/>
    <n v="1810"/>
    <n v="0"/>
    <n v="1021.2"/>
    <n v="71"/>
    <x v="20"/>
    <x v="243"/>
    <x v="34"/>
    <x v="7"/>
    <n v="0"/>
    <n v="0"/>
    <n v="1.8000000000000007"/>
  </r>
  <r>
    <n v="310"/>
    <n v="20240901"/>
    <n v="5.2"/>
    <n v="22.6"/>
    <n v="1808"/>
    <n v="0"/>
    <n v="1013.7"/>
    <n v="76"/>
    <x v="20"/>
    <x v="244"/>
    <x v="34"/>
    <x v="8"/>
    <n v="0"/>
    <n v="0"/>
    <n v="4.6000000000000014"/>
  </r>
  <r>
    <n v="310"/>
    <n v="20240902"/>
    <n v="3.6"/>
    <n v="21.7"/>
    <n v="1756"/>
    <n v="0"/>
    <n v="1012.2"/>
    <n v="82"/>
    <x v="20"/>
    <x v="245"/>
    <x v="35"/>
    <x v="8"/>
    <n v="0"/>
    <n v="0"/>
    <n v="3.6999999999999993"/>
  </r>
  <r>
    <n v="310"/>
    <n v="20240903"/>
    <n v="3.5"/>
    <n v="19.399999999999999"/>
    <n v="577"/>
    <n v="0.7"/>
    <n v="1014"/>
    <n v="88"/>
    <x v="20"/>
    <x v="246"/>
    <x v="35"/>
    <x v="8"/>
    <n v="0"/>
    <n v="0"/>
    <n v="1.3999999999999986"/>
  </r>
  <r>
    <n v="310"/>
    <n v="20240904"/>
    <n v="4.3"/>
    <n v="18.3"/>
    <n v="972"/>
    <n v="0"/>
    <n v="1016"/>
    <n v="83"/>
    <x v="20"/>
    <x v="247"/>
    <x v="35"/>
    <x v="8"/>
    <n v="0"/>
    <n v="0"/>
    <n v="0.30000000000000071"/>
  </r>
  <r>
    <n v="310"/>
    <n v="20240905"/>
    <n v="5.3"/>
    <n v="19.899999999999999"/>
    <n v="1025"/>
    <n v="-0.1"/>
    <n v="1010.4"/>
    <n v="87"/>
    <x v="20"/>
    <x v="248"/>
    <x v="35"/>
    <x v="8"/>
    <n v="0"/>
    <n v="0"/>
    <n v="1.8999999999999986"/>
  </r>
  <r>
    <n v="310"/>
    <n v="20240906"/>
    <n v="3.8"/>
    <n v="19.2"/>
    <n v="372"/>
    <n v="0.8"/>
    <n v="1010.1"/>
    <n v="92"/>
    <x v="20"/>
    <x v="249"/>
    <x v="35"/>
    <x v="8"/>
    <n v="0"/>
    <n v="0"/>
    <n v="1.1999999999999993"/>
  </r>
  <r>
    <n v="310"/>
    <n v="20240907"/>
    <n v="3.5"/>
    <n v="20.399999999999999"/>
    <n v="1383"/>
    <n v="10.1"/>
    <n v="1010"/>
    <n v="83"/>
    <x v="20"/>
    <x v="250"/>
    <x v="35"/>
    <x v="8"/>
    <n v="0"/>
    <n v="0"/>
    <n v="2.3999999999999986"/>
  </r>
  <r>
    <n v="310"/>
    <n v="20240908"/>
    <n v="7.1"/>
    <n v="18.399999999999999"/>
    <n v="1623"/>
    <n v="3.8"/>
    <n v="1006.5"/>
    <n v="80"/>
    <x v="20"/>
    <x v="251"/>
    <x v="35"/>
    <x v="8"/>
    <n v="0"/>
    <n v="0"/>
    <n v="0.39999999999999858"/>
  </r>
  <r>
    <n v="310"/>
    <n v="20240909"/>
    <n v="5.0999999999999996"/>
    <n v="17"/>
    <n v="1170"/>
    <n v="13.6"/>
    <n v="1007.1"/>
    <n v="84"/>
    <x v="20"/>
    <x v="252"/>
    <x v="36"/>
    <x v="8"/>
    <n v="1"/>
    <n v="0.8"/>
    <n v="0"/>
  </r>
  <r>
    <n v="310"/>
    <n v="20240910"/>
    <n v="10.199999999999999"/>
    <n v="15.4"/>
    <n v="489"/>
    <n v="17.8"/>
    <n v="1007.9"/>
    <n v="85"/>
    <x v="20"/>
    <x v="253"/>
    <x v="36"/>
    <x v="8"/>
    <n v="2.5999999999999996"/>
    <n v="2.0799999999999996"/>
    <n v="0"/>
  </r>
  <r>
    <n v="310"/>
    <n v="20240911"/>
    <n v="7.9"/>
    <n v="13"/>
    <n v="1280"/>
    <n v="5.6"/>
    <n v="1007"/>
    <n v="66"/>
    <x v="20"/>
    <x v="254"/>
    <x v="36"/>
    <x v="8"/>
    <n v="5"/>
    <n v="4"/>
    <n v="0"/>
  </r>
  <r>
    <n v="310"/>
    <n v="20240912"/>
    <n v="4.3"/>
    <n v="11.8"/>
    <n v="1220"/>
    <n v="11.1"/>
    <n v="1014.2"/>
    <n v="77"/>
    <x v="20"/>
    <x v="255"/>
    <x v="36"/>
    <x v="8"/>
    <n v="6.1999999999999993"/>
    <n v="4.96"/>
    <n v="0"/>
  </r>
  <r>
    <n v="310"/>
    <n v="20240913"/>
    <n v="3.4"/>
    <n v="13.1"/>
    <n v="1170"/>
    <n v="3.5"/>
    <n v="1026.2"/>
    <n v="76"/>
    <x v="20"/>
    <x v="256"/>
    <x v="36"/>
    <x v="8"/>
    <n v="4.9000000000000004"/>
    <n v="3.9200000000000004"/>
    <n v="0"/>
  </r>
  <r>
    <n v="310"/>
    <n v="20240914"/>
    <n v="3.1"/>
    <n v="14.5"/>
    <n v="1758"/>
    <n v="0"/>
    <n v="1030.8"/>
    <n v="65"/>
    <x v="20"/>
    <x v="257"/>
    <x v="36"/>
    <x v="8"/>
    <n v="3.5"/>
    <n v="2.8000000000000003"/>
    <n v="0"/>
  </r>
  <r>
    <n v="310"/>
    <n v="20240915"/>
    <n v="5.3"/>
    <n v="15.5"/>
    <n v="1719"/>
    <n v="0"/>
    <n v="1027.0999999999999"/>
    <n v="78"/>
    <x v="20"/>
    <x v="258"/>
    <x v="36"/>
    <x v="8"/>
    <n v="2.5"/>
    <n v="2"/>
    <n v="0"/>
  </r>
  <r>
    <n v="310"/>
    <n v="20240916"/>
    <n v="4.5999999999999996"/>
    <n v="16.5"/>
    <n v="1412"/>
    <n v="1.1000000000000001"/>
    <n v="1026.9000000000001"/>
    <n v="79"/>
    <x v="20"/>
    <x v="259"/>
    <x v="37"/>
    <x v="8"/>
    <n v="1.5"/>
    <n v="1.2000000000000002"/>
    <n v="0"/>
  </r>
  <r>
    <n v="310"/>
    <n v="20240917"/>
    <n v="5.8"/>
    <n v="16.8"/>
    <n v="1195"/>
    <n v="0"/>
    <n v="1028.8"/>
    <n v="81"/>
    <x v="20"/>
    <x v="260"/>
    <x v="37"/>
    <x v="8"/>
    <n v="1.1999999999999993"/>
    <n v="0.95999999999999952"/>
    <n v="0"/>
  </r>
  <r>
    <n v="310"/>
    <n v="20240918"/>
    <n v="6.3"/>
    <n v="17.3"/>
    <n v="1441"/>
    <n v="0"/>
    <n v="1026.5"/>
    <n v="84"/>
    <x v="20"/>
    <x v="261"/>
    <x v="37"/>
    <x v="8"/>
    <n v="0.69999999999999929"/>
    <n v="0.5599999999999995"/>
    <n v="0"/>
  </r>
  <r>
    <n v="310"/>
    <n v="20240919"/>
    <n v="6.3"/>
    <n v="18.7"/>
    <n v="1582"/>
    <n v="0"/>
    <n v="1023.3"/>
    <n v="81"/>
    <x v="20"/>
    <x v="262"/>
    <x v="37"/>
    <x v="8"/>
    <n v="0"/>
    <n v="0"/>
    <n v="0.69999999999999929"/>
  </r>
  <r>
    <n v="310"/>
    <n v="20240920"/>
    <n v="5.5"/>
    <n v="18.5"/>
    <n v="1570"/>
    <n v="0"/>
    <n v="1020.3"/>
    <n v="74"/>
    <x v="20"/>
    <x v="263"/>
    <x v="37"/>
    <x v="8"/>
    <n v="0"/>
    <n v="0"/>
    <n v="0.5"/>
  </r>
  <r>
    <n v="310"/>
    <n v="20240921"/>
    <n v="3.5"/>
    <n v="19.100000000000001"/>
    <n v="1531"/>
    <n v="0"/>
    <n v="1018.4"/>
    <n v="76"/>
    <x v="20"/>
    <x v="264"/>
    <x v="37"/>
    <x v="8"/>
    <n v="0"/>
    <n v="0"/>
    <n v="1.1000000000000014"/>
  </r>
  <r>
    <n v="310"/>
    <n v="20240922"/>
    <n v="5.0999999999999996"/>
    <n v="18.899999999999999"/>
    <n v="866"/>
    <n v="0.3"/>
    <n v="1012.8"/>
    <n v="80"/>
    <x v="20"/>
    <x v="265"/>
    <x v="37"/>
    <x v="8"/>
    <n v="0"/>
    <n v="0"/>
    <n v="0.89999999999999858"/>
  </r>
  <r>
    <n v="310"/>
    <n v="20240923"/>
    <n v="6.3"/>
    <n v="17.100000000000001"/>
    <n v="977"/>
    <n v="2.4"/>
    <n v="1006.3"/>
    <n v="86"/>
    <x v="20"/>
    <x v="266"/>
    <x v="38"/>
    <x v="8"/>
    <n v="0.89999999999999858"/>
    <n v="0.71999999999999886"/>
    <n v="0"/>
  </r>
  <r>
    <n v="310"/>
    <n v="20240924"/>
    <n v="6.6"/>
    <n v="15.5"/>
    <n v="653"/>
    <n v="-0.1"/>
    <n v="1003"/>
    <n v="86"/>
    <x v="20"/>
    <x v="267"/>
    <x v="38"/>
    <x v="8"/>
    <n v="2.5"/>
    <n v="2"/>
    <n v="0"/>
  </r>
  <r>
    <n v="310"/>
    <n v="20240925"/>
    <n v="7.5"/>
    <n v="15.7"/>
    <n v="848"/>
    <n v="7.9"/>
    <n v="1000"/>
    <n v="84"/>
    <x v="20"/>
    <x v="268"/>
    <x v="38"/>
    <x v="8"/>
    <n v="2.3000000000000007"/>
    <n v="1.8400000000000007"/>
    <n v="0"/>
  </r>
  <r>
    <n v="310"/>
    <n v="20240926"/>
    <n v="10.3"/>
    <n v="16.600000000000001"/>
    <n v="1200"/>
    <n v="5.8"/>
    <n v="989.3"/>
    <n v="84"/>
    <x v="20"/>
    <x v="269"/>
    <x v="38"/>
    <x v="8"/>
    <n v="1.3999999999999986"/>
    <n v="1.119999999999999"/>
    <n v="0"/>
  </r>
  <r>
    <n v="310"/>
    <n v="20240927"/>
    <n v="10.7"/>
    <n v="13"/>
    <n v="367"/>
    <n v="6.6"/>
    <n v="999.2"/>
    <n v="80"/>
    <x v="20"/>
    <x v="270"/>
    <x v="38"/>
    <x v="8"/>
    <n v="5"/>
    <n v="4"/>
    <n v="0"/>
  </r>
  <r>
    <n v="310"/>
    <n v="20240928"/>
    <n v="5.5"/>
    <n v="12.1"/>
    <n v="1223"/>
    <n v="3.4"/>
    <n v="1022.1"/>
    <n v="69"/>
    <x v="20"/>
    <x v="271"/>
    <x v="38"/>
    <x v="8"/>
    <n v="5.9"/>
    <n v="4.7200000000000006"/>
    <n v="0"/>
  </r>
  <r>
    <n v="310"/>
    <n v="20240929"/>
    <n v="7.2"/>
    <n v="12.3"/>
    <n v="967"/>
    <n v="0"/>
    <n v="1023.2"/>
    <n v="72"/>
    <x v="20"/>
    <x v="272"/>
    <x v="38"/>
    <x v="8"/>
    <n v="5.6999999999999993"/>
    <n v="4.5599999999999996"/>
    <n v="0"/>
  </r>
  <r>
    <n v="310"/>
    <n v="20240930"/>
    <n v="10.9"/>
    <n v="13.8"/>
    <n v="368"/>
    <n v="3.1"/>
    <n v="1006.4"/>
    <n v="89"/>
    <x v="20"/>
    <x v="273"/>
    <x v="39"/>
    <x v="8"/>
    <n v="4.1999999999999993"/>
    <n v="3.3599999999999994"/>
    <n v="0"/>
  </r>
  <r>
    <n v="319"/>
    <n v="20240101"/>
    <n v="7.3"/>
    <n v="7.9"/>
    <n v="184"/>
    <n v="5.9"/>
    <n v="1002.8"/>
    <n v="84"/>
    <x v="21"/>
    <x v="0"/>
    <x v="0"/>
    <x v="0"/>
    <n v="10.1"/>
    <n v="11.110000000000001"/>
    <n v="0"/>
  </r>
  <r>
    <n v="319"/>
    <n v="20240102"/>
    <n v="9.9"/>
    <n v="11.7"/>
    <n v="55"/>
    <n v="15.5"/>
    <n v="989.4"/>
    <n v="86"/>
    <x v="21"/>
    <x v="1"/>
    <x v="0"/>
    <x v="0"/>
    <n v="6.3000000000000007"/>
    <n v="6.9300000000000015"/>
    <n v="0"/>
  </r>
  <r>
    <n v="319"/>
    <n v="20240103"/>
    <n v="8.4"/>
    <n v="9.6999999999999993"/>
    <n v="157"/>
    <n v="16.399999999999999"/>
    <n v="992"/>
    <n v="86"/>
    <x v="21"/>
    <x v="2"/>
    <x v="0"/>
    <x v="0"/>
    <n v="8.3000000000000007"/>
    <n v="9.1300000000000008"/>
    <n v="0"/>
  </r>
  <r>
    <n v="319"/>
    <n v="20240104"/>
    <n v="5"/>
    <n v="9.1"/>
    <n v="300"/>
    <n v="3.7"/>
    <n v="1001.7"/>
    <n v="87"/>
    <x v="21"/>
    <x v="3"/>
    <x v="0"/>
    <x v="0"/>
    <n v="8.9"/>
    <n v="9.7900000000000009"/>
    <n v="0"/>
  </r>
  <r>
    <n v="319"/>
    <n v="20240105"/>
    <n v="7.7"/>
    <n v="7.6"/>
    <n v="113"/>
    <n v="10.3"/>
    <n v="997.8"/>
    <n v="90"/>
    <x v="21"/>
    <x v="4"/>
    <x v="0"/>
    <x v="0"/>
    <n v="10.4"/>
    <n v="11.440000000000001"/>
    <n v="0"/>
  </r>
  <r>
    <n v="319"/>
    <n v="20240106"/>
    <n v="4.3"/>
    <n v="4.8"/>
    <n v="85"/>
    <n v="1.2"/>
    <n v="1012.5"/>
    <n v="90"/>
    <x v="21"/>
    <x v="5"/>
    <x v="0"/>
    <x v="0"/>
    <n v="13.2"/>
    <n v="14.52"/>
    <n v="0"/>
  </r>
  <r>
    <n v="319"/>
    <n v="20240107"/>
    <n v="5.6"/>
    <n v="0.8"/>
    <n v="75"/>
    <n v="0"/>
    <n v="1024.5"/>
    <n v="83"/>
    <x v="21"/>
    <x v="6"/>
    <x v="0"/>
    <x v="0"/>
    <n v="17.2"/>
    <n v="18.920000000000002"/>
    <n v="0"/>
  </r>
  <r>
    <n v="319"/>
    <n v="20240108"/>
    <n v="6.5"/>
    <n v="-1.7"/>
    <n v="162"/>
    <n v="-0.1"/>
    <n v="1031.0999999999999"/>
    <n v="69"/>
    <x v="21"/>
    <x v="7"/>
    <x v="1"/>
    <x v="0"/>
    <n v="19.7"/>
    <n v="21.67"/>
    <n v="0"/>
  </r>
  <r>
    <n v="319"/>
    <n v="20240109"/>
    <n v="5.7"/>
    <n v="-2.8"/>
    <n v="498"/>
    <n v="0"/>
    <n v="1031.0999999999999"/>
    <n v="64"/>
    <x v="21"/>
    <x v="8"/>
    <x v="1"/>
    <x v="0"/>
    <n v="20.8"/>
    <n v="22.880000000000003"/>
    <n v="0"/>
  </r>
  <r>
    <n v="319"/>
    <n v="20240110"/>
    <n v="3.4"/>
    <n v="-3.6"/>
    <n v="446"/>
    <n v="0"/>
    <n v="1029.5"/>
    <n v="71"/>
    <x v="21"/>
    <x v="9"/>
    <x v="1"/>
    <x v="0"/>
    <n v="21.6"/>
    <n v="23.760000000000005"/>
    <n v="0"/>
  </r>
  <r>
    <n v="319"/>
    <n v="20240111"/>
    <n v="2.5"/>
    <n v="-1.7"/>
    <n v="489"/>
    <n v="-0.1"/>
    <n v="1034.5"/>
    <n v="87"/>
    <x v="21"/>
    <x v="10"/>
    <x v="1"/>
    <x v="0"/>
    <n v="19.7"/>
    <n v="21.67"/>
    <n v="0"/>
  </r>
  <r>
    <n v="319"/>
    <n v="20240112"/>
    <n v="1.3"/>
    <n v="2.2000000000000002"/>
    <n v="113"/>
    <n v="-0.1"/>
    <n v="1033.4000000000001"/>
    <n v="94"/>
    <x v="21"/>
    <x v="11"/>
    <x v="1"/>
    <x v="0"/>
    <n v="15.8"/>
    <n v="17.380000000000003"/>
    <n v="0"/>
  </r>
  <r>
    <n v="319"/>
    <n v="20240113"/>
    <n v="4.3"/>
    <n v="2.2000000000000002"/>
    <n v="61"/>
    <n v="-0.1"/>
    <n v="1024"/>
    <n v="94"/>
    <x v="21"/>
    <x v="12"/>
    <x v="1"/>
    <x v="0"/>
    <n v="15.8"/>
    <n v="17.380000000000003"/>
    <n v="0"/>
  </r>
  <r>
    <n v="319"/>
    <n v="20240114"/>
    <n v="5.4"/>
    <n v="1.3"/>
    <n v="121"/>
    <n v="0.5"/>
    <n v="1011.2"/>
    <n v="93"/>
    <x v="21"/>
    <x v="13"/>
    <x v="1"/>
    <x v="0"/>
    <n v="16.7"/>
    <n v="18.37"/>
    <n v="0"/>
  </r>
  <r>
    <n v="319"/>
    <n v="20240115"/>
    <n v="5.5"/>
    <n v="2.1"/>
    <n v="339"/>
    <n v="1"/>
    <n v="1007.2"/>
    <n v="81"/>
    <x v="21"/>
    <x v="14"/>
    <x v="2"/>
    <x v="0"/>
    <n v="15.9"/>
    <n v="17.490000000000002"/>
    <n v="0"/>
  </r>
  <r>
    <n v="319"/>
    <n v="20240116"/>
    <n v="4.2"/>
    <n v="0.5"/>
    <n v="444"/>
    <n v="0"/>
    <n v="1008.1"/>
    <n v="75"/>
    <x v="21"/>
    <x v="15"/>
    <x v="2"/>
    <x v="0"/>
    <n v="17.5"/>
    <n v="19.25"/>
    <n v="0"/>
  </r>
  <r>
    <n v="319"/>
    <n v="20240117"/>
    <n v="2"/>
    <n v="-1.1000000000000001"/>
    <n v="97"/>
    <n v="0"/>
    <n v="992.9"/>
    <n v="86"/>
    <x v="21"/>
    <x v="16"/>
    <x v="2"/>
    <x v="0"/>
    <n v="19.100000000000001"/>
    <n v="21.01"/>
    <n v="0"/>
  </r>
  <r>
    <n v="319"/>
    <n v="20240118"/>
    <n v="2.7"/>
    <n v="0.1"/>
    <n v="415"/>
    <n v="0.3"/>
    <n v="1004.3"/>
    <n v="93"/>
    <x v="21"/>
    <x v="17"/>
    <x v="2"/>
    <x v="0"/>
    <n v="17.899999999999999"/>
    <n v="19.690000000000001"/>
    <n v="0"/>
  </r>
  <r>
    <n v="319"/>
    <n v="20240119"/>
    <n v="3.6"/>
    <n v="0.2"/>
    <n v="542"/>
    <n v="0"/>
    <n v="1021.9"/>
    <n v="88"/>
    <x v="21"/>
    <x v="18"/>
    <x v="2"/>
    <x v="0"/>
    <n v="17.8"/>
    <n v="19.580000000000002"/>
    <n v="0"/>
  </r>
  <r>
    <n v="319"/>
    <n v="20240120"/>
    <n v="4.2"/>
    <n v="-1.1000000000000001"/>
    <n v="407"/>
    <n v="-0.1"/>
    <n v="1027.5"/>
    <n v="82"/>
    <x v="21"/>
    <x v="19"/>
    <x v="2"/>
    <x v="0"/>
    <n v="19.100000000000001"/>
    <n v="21.01"/>
    <n v="0"/>
  </r>
  <r>
    <n v="319"/>
    <n v="20240121"/>
    <n v="8.9"/>
    <n v="4.3"/>
    <n v="202"/>
    <n v="-0.1"/>
    <n v="1017.1"/>
    <n v="78"/>
    <x v="21"/>
    <x v="20"/>
    <x v="2"/>
    <x v="0"/>
    <n v="13.7"/>
    <n v="15.07"/>
    <n v="0"/>
  </r>
  <r>
    <n v="319"/>
    <n v="20240122"/>
    <n v="10.7"/>
    <n v="10.1"/>
    <n v="350"/>
    <n v="1.9"/>
    <n v="1010.3"/>
    <n v="81"/>
    <x v="21"/>
    <x v="21"/>
    <x v="3"/>
    <x v="0"/>
    <n v="7.9"/>
    <n v="8.6900000000000013"/>
    <n v="0"/>
  </r>
  <r>
    <n v="319"/>
    <n v="20240123"/>
    <n v="8.1"/>
    <n v="8.5"/>
    <n v="274"/>
    <n v="2"/>
    <n v="1021.5"/>
    <n v="87"/>
    <x v="21"/>
    <x v="22"/>
    <x v="3"/>
    <x v="0"/>
    <n v="9.5"/>
    <n v="10.450000000000001"/>
    <n v="0"/>
  </r>
  <r>
    <n v="319"/>
    <n v="20240124"/>
    <n v="9"/>
    <n v="10.6"/>
    <n v="381"/>
    <n v="0.2"/>
    <n v="1023.5"/>
    <n v="80"/>
    <x v="21"/>
    <x v="23"/>
    <x v="3"/>
    <x v="0"/>
    <n v="7.4"/>
    <n v="8.14"/>
    <n v="0"/>
  </r>
  <r>
    <n v="319"/>
    <n v="20240125"/>
    <n v="3.7"/>
    <n v="8"/>
    <n v="229"/>
    <n v="0.3"/>
    <n v="1027.4000000000001"/>
    <n v="95"/>
    <x v="21"/>
    <x v="24"/>
    <x v="3"/>
    <x v="0"/>
    <n v="10"/>
    <n v="11"/>
    <n v="0"/>
  </r>
  <r>
    <n v="319"/>
    <n v="20240126"/>
    <n v="6.8"/>
    <n v="8.1"/>
    <n v="564"/>
    <n v="1.4"/>
    <n v="1027.8"/>
    <n v="81"/>
    <x v="21"/>
    <x v="25"/>
    <x v="3"/>
    <x v="0"/>
    <n v="9.9"/>
    <n v="10.89"/>
    <n v="0"/>
  </r>
  <r>
    <n v="319"/>
    <n v="20240127"/>
    <n v="2.1"/>
    <n v="3.3"/>
    <n v="494"/>
    <n v="0"/>
    <n v="1035.0999999999999"/>
    <n v="87"/>
    <x v="21"/>
    <x v="26"/>
    <x v="3"/>
    <x v="0"/>
    <n v="14.7"/>
    <n v="16.170000000000002"/>
    <n v="0"/>
  </r>
  <r>
    <n v="319"/>
    <n v="20240128"/>
    <n v="2.5"/>
    <n v="4.5999999999999996"/>
    <n v="531"/>
    <n v="0"/>
    <n v="1026.5999999999999"/>
    <n v="77"/>
    <x v="21"/>
    <x v="27"/>
    <x v="3"/>
    <x v="0"/>
    <n v="13.4"/>
    <n v="14.740000000000002"/>
    <n v="0"/>
  </r>
  <r>
    <n v="319"/>
    <n v="20240129"/>
    <n v="3.2"/>
    <n v="8.5"/>
    <n v="485"/>
    <n v="0"/>
    <n v="1025.7"/>
    <n v="82"/>
    <x v="21"/>
    <x v="28"/>
    <x v="4"/>
    <x v="0"/>
    <n v="9.5"/>
    <n v="10.450000000000001"/>
    <n v="0"/>
  </r>
  <r>
    <n v="319"/>
    <n v="20240130"/>
    <n v="5"/>
    <n v="9"/>
    <n v="187"/>
    <n v="0.3"/>
    <n v="1029"/>
    <n v="86"/>
    <x v="21"/>
    <x v="29"/>
    <x v="4"/>
    <x v="0"/>
    <n v="9"/>
    <n v="9.9"/>
    <n v="0"/>
  </r>
  <r>
    <n v="319"/>
    <n v="20240131"/>
    <n v="5.2"/>
    <n v="7.2"/>
    <n v="444"/>
    <n v="1"/>
    <n v="1031.2"/>
    <n v="83"/>
    <x v="21"/>
    <x v="30"/>
    <x v="4"/>
    <x v="0"/>
    <n v="10.8"/>
    <n v="11.880000000000003"/>
    <n v="0"/>
  </r>
  <r>
    <n v="319"/>
    <n v="20240201"/>
    <n v="3.9"/>
    <n v="6.9"/>
    <n v="661"/>
    <n v="3.3"/>
    <n v="1031.7"/>
    <n v="86"/>
    <x v="21"/>
    <x v="31"/>
    <x v="4"/>
    <x v="1"/>
    <n v="11.1"/>
    <n v="12.21"/>
    <n v="0"/>
  </r>
  <r>
    <n v="319"/>
    <n v="20240202"/>
    <n v="6.8"/>
    <n v="8.1999999999999993"/>
    <n v="395"/>
    <n v="0"/>
    <n v="1029.4000000000001"/>
    <n v="90"/>
    <x v="21"/>
    <x v="32"/>
    <x v="4"/>
    <x v="1"/>
    <n v="9.8000000000000007"/>
    <n v="10.780000000000001"/>
    <n v="0"/>
  </r>
  <r>
    <n v="319"/>
    <n v="20240203"/>
    <n v="6"/>
    <n v="10.6"/>
    <n v="153"/>
    <n v="1.2"/>
    <n v="1027.0999999999999"/>
    <n v="92"/>
    <x v="21"/>
    <x v="33"/>
    <x v="4"/>
    <x v="1"/>
    <n v="7.4"/>
    <n v="8.14"/>
    <n v="0"/>
  </r>
  <r>
    <n v="319"/>
    <n v="20240204"/>
    <n v="7.9"/>
    <n v="11.2"/>
    <n v="322"/>
    <n v="0.1"/>
    <n v="1023.8"/>
    <n v="89"/>
    <x v="21"/>
    <x v="34"/>
    <x v="4"/>
    <x v="1"/>
    <n v="6.8000000000000007"/>
    <n v="7.4800000000000013"/>
    <n v="0"/>
  </r>
  <r>
    <n v="319"/>
    <n v="20240205"/>
    <n v="9.1"/>
    <n v="9.6"/>
    <n v="268"/>
    <n v="-0.1"/>
    <n v="1020.4"/>
    <n v="85"/>
    <x v="21"/>
    <x v="35"/>
    <x v="5"/>
    <x v="1"/>
    <n v="8.4"/>
    <n v="9.240000000000002"/>
    <n v="0"/>
  </r>
  <r>
    <n v="319"/>
    <n v="20240206"/>
    <n v="10.5"/>
    <n v="11.4"/>
    <n v="206"/>
    <n v="3.8"/>
    <n v="1010.8"/>
    <n v="82"/>
    <x v="21"/>
    <x v="36"/>
    <x v="5"/>
    <x v="1"/>
    <n v="6.6"/>
    <n v="7.26"/>
    <n v="0"/>
  </r>
  <r>
    <n v="319"/>
    <n v="20240207"/>
    <n v="4"/>
    <n v="5.2"/>
    <n v="257"/>
    <n v="12.5"/>
    <n v="1005.2"/>
    <n v="92"/>
    <x v="21"/>
    <x v="37"/>
    <x v="5"/>
    <x v="1"/>
    <n v="12.8"/>
    <n v="14.080000000000002"/>
    <n v="0"/>
  </r>
  <r>
    <n v="319"/>
    <n v="20240208"/>
    <n v="4.0999999999999996"/>
    <n v="6.9"/>
    <n v="114"/>
    <n v="15.8"/>
    <n v="995"/>
    <n v="95"/>
    <x v="21"/>
    <x v="38"/>
    <x v="5"/>
    <x v="1"/>
    <n v="11.1"/>
    <n v="12.21"/>
    <n v="0"/>
  </r>
  <r>
    <n v="319"/>
    <n v="20240209"/>
    <n v="5.9"/>
    <n v="11.7"/>
    <n v="328"/>
    <n v="2.2999999999999998"/>
    <n v="983.4"/>
    <n v="84"/>
    <x v="21"/>
    <x v="39"/>
    <x v="5"/>
    <x v="1"/>
    <n v="6.3000000000000007"/>
    <n v="6.9300000000000015"/>
    <n v="0"/>
  </r>
  <r>
    <n v="319"/>
    <n v="20240210"/>
    <n v="2.6"/>
    <n v="11"/>
    <n v="478"/>
    <n v="3.6"/>
    <n v="985.4"/>
    <n v="89"/>
    <x v="21"/>
    <x v="40"/>
    <x v="5"/>
    <x v="1"/>
    <n v="7"/>
    <n v="7.7000000000000011"/>
    <n v="0"/>
  </r>
  <r>
    <n v="319"/>
    <n v="20240211"/>
    <n v="3.1"/>
    <n v="8.6"/>
    <n v="235"/>
    <n v="1.2"/>
    <n v="991.4"/>
    <n v="92"/>
    <x v="21"/>
    <x v="41"/>
    <x v="5"/>
    <x v="1"/>
    <n v="9.4"/>
    <n v="10.340000000000002"/>
    <n v="0"/>
  </r>
  <r>
    <n v="319"/>
    <n v="20240212"/>
    <n v="4.3"/>
    <n v="7"/>
    <n v="672"/>
    <n v="0.5"/>
    <n v="1006.3"/>
    <n v="87"/>
    <x v="21"/>
    <x v="42"/>
    <x v="6"/>
    <x v="1"/>
    <n v="11"/>
    <n v="12.100000000000001"/>
    <n v="0"/>
  </r>
  <r>
    <n v="319"/>
    <n v="20240213"/>
    <n v="5.6"/>
    <n v="7.5"/>
    <n v="721"/>
    <n v="0.5"/>
    <n v="1015.5"/>
    <n v="81"/>
    <x v="21"/>
    <x v="43"/>
    <x v="6"/>
    <x v="1"/>
    <n v="10.5"/>
    <n v="11.55"/>
    <n v="0"/>
  </r>
  <r>
    <n v="319"/>
    <n v="20240214"/>
    <n v="7"/>
    <n v="12.1"/>
    <n v="192"/>
    <n v="2.2000000000000002"/>
    <n v="1015.7"/>
    <n v="91"/>
    <x v="21"/>
    <x v="44"/>
    <x v="6"/>
    <x v="1"/>
    <n v="5.9"/>
    <n v="6.4900000000000011"/>
    <n v="0"/>
  </r>
  <r>
    <n v="319"/>
    <n v="20240215"/>
    <n v="3.9"/>
    <n v="13.8"/>
    <n v="548"/>
    <n v="5.8"/>
    <n v="1012.2"/>
    <n v="80"/>
    <x v="21"/>
    <x v="45"/>
    <x v="6"/>
    <x v="1"/>
    <n v="4.1999999999999993"/>
    <n v="4.6199999999999992"/>
    <n v="0"/>
  </r>
  <r>
    <n v="319"/>
    <n v="20240216"/>
    <n v="4.5"/>
    <n v="11.9"/>
    <n v="279"/>
    <n v="1.3"/>
    <n v="1015.6"/>
    <n v="85"/>
    <x v="21"/>
    <x v="46"/>
    <x v="6"/>
    <x v="1"/>
    <n v="6.1"/>
    <n v="6.71"/>
    <n v="0"/>
  </r>
  <r>
    <n v="319"/>
    <n v="20240217"/>
    <n v="3.6"/>
    <n v="11"/>
    <n v="614"/>
    <n v="-0.1"/>
    <n v="1030.8"/>
    <n v="83"/>
    <x v="21"/>
    <x v="47"/>
    <x v="6"/>
    <x v="1"/>
    <n v="7"/>
    <n v="7.7000000000000011"/>
    <n v="0"/>
  </r>
  <r>
    <n v="319"/>
    <n v="20240218"/>
    <n v="6.8"/>
    <n v="10.4"/>
    <n v="190"/>
    <n v="7.4"/>
    <n v="1025.8"/>
    <n v="88"/>
    <x v="21"/>
    <x v="48"/>
    <x v="6"/>
    <x v="1"/>
    <n v="7.6"/>
    <n v="8.36"/>
    <n v="0"/>
  </r>
  <r>
    <n v="319"/>
    <n v="20240219"/>
    <n v="4.3"/>
    <n v="8.9"/>
    <n v="253"/>
    <n v="0.6"/>
    <n v="1028.4000000000001"/>
    <n v="92"/>
    <x v="21"/>
    <x v="49"/>
    <x v="7"/>
    <x v="1"/>
    <n v="9.1"/>
    <n v="10.01"/>
    <n v="0"/>
  </r>
  <r>
    <n v="319"/>
    <n v="20240220"/>
    <n v="5.6"/>
    <n v="8.5"/>
    <n v="475"/>
    <n v="-0.1"/>
    <n v="1027.0999999999999"/>
    <n v="87"/>
    <x v="21"/>
    <x v="50"/>
    <x v="7"/>
    <x v="1"/>
    <n v="9.5"/>
    <n v="10.450000000000001"/>
    <n v="0"/>
  </r>
  <r>
    <n v="319"/>
    <n v="20240221"/>
    <n v="7.1"/>
    <n v="9.4"/>
    <n v="207"/>
    <n v="5"/>
    <n v="1010.7"/>
    <n v="90"/>
    <x v="21"/>
    <x v="51"/>
    <x v="7"/>
    <x v="1"/>
    <n v="8.6"/>
    <n v="9.4600000000000009"/>
    <n v="0"/>
  </r>
  <r>
    <n v="319"/>
    <n v="20240222"/>
    <n v="7.5"/>
    <n v="9.9"/>
    <n v="305"/>
    <n v="1.2"/>
    <n v="987.3"/>
    <n v="88"/>
    <x v="21"/>
    <x v="52"/>
    <x v="7"/>
    <x v="1"/>
    <n v="8.1"/>
    <n v="8.91"/>
    <n v="0"/>
  </r>
  <r>
    <n v="319"/>
    <n v="20240223"/>
    <n v="7.1"/>
    <n v="6"/>
    <n v="570"/>
    <n v="4.5"/>
    <n v="990.8"/>
    <n v="83"/>
    <x v="21"/>
    <x v="53"/>
    <x v="7"/>
    <x v="1"/>
    <n v="12"/>
    <n v="13.200000000000001"/>
    <n v="0"/>
  </r>
  <r>
    <n v="319"/>
    <n v="20240224"/>
    <n v="4.5"/>
    <n v="5.4"/>
    <n v="414"/>
    <n v="1.5"/>
    <n v="997.6"/>
    <n v="84"/>
    <x v="21"/>
    <x v="54"/>
    <x v="7"/>
    <x v="1"/>
    <n v="12.6"/>
    <n v="13.860000000000001"/>
    <n v="0"/>
  </r>
  <r>
    <n v="319"/>
    <n v="20240225"/>
    <n v="4.5"/>
    <n v="7.5"/>
    <n v="658"/>
    <n v="0.2"/>
    <n v="998.4"/>
    <n v="80"/>
    <x v="21"/>
    <x v="55"/>
    <x v="7"/>
    <x v="1"/>
    <n v="10.5"/>
    <n v="11.55"/>
    <n v="0"/>
  </r>
  <r>
    <n v="319"/>
    <n v="20240226"/>
    <n v="8.6999999999999993"/>
    <n v="5.7"/>
    <n v="183"/>
    <n v="7.4"/>
    <n v="1005.1"/>
    <n v="89"/>
    <x v="21"/>
    <x v="56"/>
    <x v="8"/>
    <x v="1"/>
    <n v="12.3"/>
    <n v="13.530000000000001"/>
    <n v="0"/>
  </r>
  <r>
    <n v="319"/>
    <n v="20240227"/>
    <n v="4.2"/>
    <n v="5.6"/>
    <n v="1036"/>
    <n v="0"/>
    <n v="1018.9"/>
    <n v="84"/>
    <x v="21"/>
    <x v="57"/>
    <x v="8"/>
    <x v="1"/>
    <n v="12.4"/>
    <n v="13.640000000000002"/>
    <n v="0"/>
  </r>
  <r>
    <n v="319"/>
    <n v="20240228"/>
    <n v="4.0999999999999996"/>
    <n v="7.1"/>
    <n v="450"/>
    <n v="-0.1"/>
    <n v="1019.7"/>
    <n v="88"/>
    <x v="21"/>
    <x v="58"/>
    <x v="8"/>
    <x v="1"/>
    <n v="10.9"/>
    <n v="11.990000000000002"/>
    <n v="0"/>
  </r>
  <r>
    <n v="319"/>
    <n v="20240229"/>
    <n v="4.8"/>
    <n v="8.6999999999999993"/>
    <n v="228"/>
    <n v="3.6"/>
    <n v="1007.2"/>
    <n v="93"/>
    <x v="21"/>
    <x v="59"/>
    <x v="8"/>
    <x v="1"/>
    <n v="9.3000000000000007"/>
    <n v="10.230000000000002"/>
    <n v="0"/>
  </r>
  <r>
    <n v="319"/>
    <n v="20240301"/>
    <n v="5.3"/>
    <n v="6.9"/>
    <n v="544"/>
    <n v="8.5"/>
    <n v="999.5"/>
    <n v="87"/>
    <x v="21"/>
    <x v="60"/>
    <x v="8"/>
    <x v="2"/>
    <n v="11.1"/>
    <n v="11.1"/>
    <n v="0"/>
  </r>
  <r>
    <n v="319"/>
    <n v="20240302"/>
    <n v="3.8"/>
    <n v="7.8"/>
    <n v="631"/>
    <n v="2.5"/>
    <n v="997.6"/>
    <n v="85"/>
    <x v="21"/>
    <x v="61"/>
    <x v="8"/>
    <x v="2"/>
    <n v="10.199999999999999"/>
    <n v="10.199999999999999"/>
    <n v="0"/>
  </r>
  <r>
    <n v="319"/>
    <n v="20240303"/>
    <n v="3.3"/>
    <n v="6.8"/>
    <n v="196"/>
    <n v="0.3"/>
    <n v="1002.6"/>
    <n v="93"/>
    <x v="21"/>
    <x v="62"/>
    <x v="8"/>
    <x v="2"/>
    <n v="11.2"/>
    <n v="11.2"/>
    <n v="0"/>
  </r>
  <r>
    <n v="319"/>
    <n v="20240304"/>
    <n v="1.6"/>
    <n v="7"/>
    <n v="1039"/>
    <n v="0"/>
    <n v="1011.7"/>
    <n v="82"/>
    <x v="21"/>
    <x v="63"/>
    <x v="9"/>
    <x v="2"/>
    <n v="11"/>
    <n v="11"/>
    <n v="0"/>
  </r>
  <r>
    <n v="319"/>
    <n v="20240305"/>
    <n v="1.4"/>
    <n v="6.1"/>
    <n v="422"/>
    <n v="0.4"/>
    <n v="1014.3"/>
    <n v="90"/>
    <x v="21"/>
    <x v="64"/>
    <x v="9"/>
    <x v="2"/>
    <n v="11.9"/>
    <n v="11.9"/>
    <n v="0"/>
  </r>
  <r>
    <n v="319"/>
    <n v="20240306"/>
    <n v="1.6"/>
    <n v="6.6"/>
    <n v="801"/>
    <n v="0"/>
    <n v="1022.3"/>
    <n v="91"/>
    <x v="21"/>
    <x v="65"/>
    <x v="9"/>
    <x v="2"/>
    <n v="11.4"/>
    <n v="11.4"/>
    <n v="0"/>
  </r>
  <r>
    <n v="319"/>
    <n v="20240307"/>
    <n v="4"/>
    <n v="6.3"/>
    <n v="1225"/>
    <n v="0"/>
    <n v="1020.9"/>
    <n v="81"/>
    <x v="21"/>
    <x v="66"/>
    <x v="9"/>
    <x v="2"/>
    <n v="11.7"/>
    <n v="11.7"/>
    <n v="0"/>
  </r>
  <r>
    <n v="319"/>
    <n v="20240308"/>
    <n v="5.3"/>
    <n v="7"/>
    <n v="1365"/>
    <n v="0"/>
    <n v="1008.4"/>
    <n v="67"/>
    <x v="21"/>
    <x v="67"/>
    <x v="9"/>
    <x v="2"/>
    <n v="11"/>
    <n v="11"/>
    <n v="0"/>
  </r>
  <r>
    <n v="319"/>
    <n v="20240309"/>
    <n v="4"/>
    <n v="10.6"/>
    <n v="1041"/>
    <n v="-0.1"/>
    <n v="998.3"/>
    <n v="64"/>
    <x v="21"/>
    <x v="68"/>
    <x v="9"/>
    <x v="2"/>
    <n v="7.4"/>
    <n v="7.4"/>
    <n v="0"/>
  </r>
  <r>
    <n v="319"/>
    <n v="20240310"/>
    <n v="2.1"/>
    <n v="9.3000000000000007"/>
    <n v="406"/>
    <n v="1.8"/>
    <n v="996"/>
    <n v="80"/>
    <x v="21"/>
    <x v="69"/>
    <x v="9"/>
    <x v="2"/>
    <n v="8.6999999999999993"/>
    <n v="8.6999999999999993"/>
    <n v="0"/>
  </r>
  <r>
    <n v="319"/>
    <n v="20240311"/>
    <n v="3.5"/>
    <n v="8.1"/>
    <n v="190"/>
    <n v="8.3000000000000007"/>
    <n v="1003.8"/>
    <n v="96"/>
    <x v="21"/>
    <x v="70"/>
    <x v="10"/>
    <x v="2"/>
    <n v="9.9"/>
    <n v="9.9"/>
    <n v="0"/>
  </r>
  <r>
    <n v="319"/>
    <n v="20240312"/>
    <n v="4.4000000000000004"/>
    <n v="8.9"/>
    <n v="319"/>
    <n v="7.3"/>
    <n v="1013.3"/>
    <n v="93"/>
    <x v="21"/>
    <x v="71"/>
    <x v="10"/>
    <x v="2"/>
    <n v="9.1"/>
    <n v="9.1"/>
    <n v="0"/>
  </r>
  <r>
    <n v="319"/>
    <n v="20240313"/>
    <n v="5.6"/>
    <n v="11.8"/>
    <n v="447"/>
    <n v="-0.1"/>
    <n v="1014.9"/>
    <n v="85"/>
    <x v="21"/>
    <x v="72"/>
    <x v="10"/>
    <x v="2"/>
    <n v="6.1999999999999993"/>
    <n v="6.1999999999999993"/>
    <n v="0"/>
  </r>
  <r>
    <n v="319"/>
    <n v="20240314"/>
    <n v="4.3"/>
    <n v="13.2"/>
    <n v="1195"/>
    <n v="0"/>
    <n v="1010.4"/>
    <n v="76"/>
    <x v="21"/>
    <x v="73"/>
    <x v="10"/>
    <x v="2"/>
    <n v="4.8000000000000007"/>
    <n v="4.8000000000000007"/>
    <n v="0"/>
  </r>
  <r>
    <n v="319"/>
    <n v="20240315"/>
    <n v="6.9"/>
    <n v="13"/>
    <n v="714"/>
    <n v="1"/>
    <n v="1008.3"/>
    <n v="81"/>
    <x v="21"/>
    <x v="74"/>
    <x v="10"/>
    <x v="2"/>
    <n v="5"/>
    <n v="5"/>
    <n v="0"/>
  </r>
  <r>
    <n v="319"/>
    <n v="20240316"/>
    <n v="3.2"/>
    <n v="8.9"/>
    <n v="843"/>
    <n v="1.1000000000000001"/>
    <n v="1020.4"/>
    <n v="80"/>
    <x v="21"/>
    <x v="75"/>
    <x v="10"/>
    <x v="2"/>
    <n v="9.1"/>
    <n v="9.1"/>
    <n v="0"/>
  </r>
  <r>
    <n v="319"/>
    <n v="20240317"/>
    <n v="3.2"/>
    <n v="10.6"/>
    <n v="624"/>
    <n v="2.2999999999999998"/>
    <n v="1018.2"/>
    <n v="87"/>
    <x v="21"/>
    <x v="76"/>
    <x v="10"/>
    <x v="2"/>
    <n v="7.4"/>
    <n v="7.4"/>
    <n v="0"/>
  </r>
  <r>
    <n v="319"/>
    <n v="20240318"/>
    <n v="3.3"/>
    <n v="11.7"/>
    <n v="1088"/>
    <n v="0"/>
    <n v="1016.4"/>
    <n v="85"/>
    <x v="21"/>
    <x v="77"/>
    <x v="11"/>
    <x v="2"/>
    <n v="6.3000000000000007"/>
    <n v="6.3000000000000007"/>
    <n v="0"/>
  </r>
  <r>
    <n v="319"/>
    <n v="20240319"/>
    <n v="3.1"/>
    <n v="11.7"/>
    <n v="1290"/>
    <n v="0"/>
    <n v="1018.1"/>
    <n v="82"/>
    <x v="21"/>
    <x v="78"/>
    <x v="11"/>
    <x v="2"/>
    <n v="6.3000000000000007"/>
    <n v="6.3000000000000007"/>
    <n v="0"/>
  </r>
  <r>
    <n v="319"/>
    <n v="20240320"/>
    <n v="1.3"/>
    <n v="11.6"/>
    <n v="1203"/>
    <n v="-0.1"/>
    <n v="1019.1"/>
    <n v="86"/>
    <x v="21"/>
    <x v="79"/>
    <x v="11"/>
    <x v="2"/>
    <n v="6.4"/>
    <n v="6.4"/>
    <n v="0"/>
  </r>
  <r>
    <n v="319"/>
    <n v="20240321"/>
    <n v="3.4"/>
    <n v="10.7"/>
    <n v="712"/>
    <n v="-0.1"/>
    <n v="1024.4000000000001"/>
    <n v="87"/>
    <x v="21"/>
    <x v="80"/>
    <x v="11"/>
    <x v="2"/>
    <n v="7.3000000000000007"/>
    <n v="7.3000000000000007"/>
    <n v="0"/>
  </r>
  <r>
    <n v="319"/>
    <n v="20240322"/>
    <n v="4.5999999999999996"/>
    <n v="9.8000000000000007"/>
    <n v="289"/>
    <n v="13.2"/>
    <n v="1017"/>
    <n v="93"/>
    <x v="21"/>
    <x v="81"/>
    <x v="11"/>
    <x v="2"/>
    <n v="8.1999999999999993"/>
    <n v="8.1999999999999993"/>
    <n v="0"/>
  </r>
  <r>
    <n v="319"/>
    <n v="20240323"/>
    <n v="5.9"/>
    <n v="6.7"/>
    <n v="1140"/>
    <n v="2.7"/>
    <n v="1010.3"/>
    <n v="80"/>
    <x v="21"/>
    <x v="82"/>
    <x v="11"/>
    <x v="2"/>
    <n v="11.3"/>
    <n v="11.3"/>
    <n v="0"/>
  </r>
  <r>
    <n v="319"/>
    <n v="20240324"/>
    <n v="6.6"/>
    <n v="6.9"/>
    <n v="789"/>
    <n v="2.6"/>
    <n v="1008"/>
    <n v="83"/>
    <x v="21"/>
    <x v="83"/>
    <x v="11"/>
    <x v="2"/>
    <n v="11.1"/>
    <n v="11.1"/>
    <n v="0"/>
  </r>
  <r>
    <n v="319"/>
    <n v="20240325"/>
    <n v="3.3"/>
    <n v="7.8"/>
    <n v="1509"/>
    <n v="0"/>
    <n v="1003.2"/>
    <n v="76"/>
    <x v="21"/>
    <x v="84"/>
    <x v="12"/>
    <x v="2"/>
    <n v="10.199999999999999"/>
    <n v="10.199999999999999"/>
    <n v="0"/>
  </r>
  <r>
    <n v="319"/>
    <n v="20240326"/>
    <n v="2.6"/>
    <n v="9.8000000000000007"/>
    <n v="913"/>
    <n v="0.1"/>
    <n v="989.3"/>
    <n v="74"/>
    <x v="21"/>
    <x v="85"/>
    <x v="12"/>
    <x v="2"/>
    <n v="8.1999999999999993"/>
    <n v="8.1999999999999993"/>
    <n v="0"/>
  </r>
  <r>
    <n v="319"/>
    <n v="20240327"/>
    <n v="5"/>
    <n v="9.1999999999999993"/>
    <n v="1048"/>
    <n v="0.9"/>
    <n v="985.7"/>
    <n v="76"/>
    <x v="21"/>
    <x v="86"/>
    <x v="12"/>
    <x v="2"/>
    <n v="8.8000000000000007"/>
    <n v="8.8000000000000007"/>
    <n v="0"/>
  </r>
  <r>
    <n v="319"/>
    <n v="20240328"/>
    <n v="7.4"/>
    <n v="9.6"/>
    <n v="1037"/>
    <n v="3.3"/>
    <n v="985.4"/>
    <n v="69"/>
    <x v="21"/>
    <x v="87"/>
    <x v="12"/>
    <x v="2"/>
    <n v="8.4"/>
    <n v="8.4"/>
    <n v="0"/>
  </r>
  <r>
    <n v="319"/>
    <n v="20240329"/>
    <n v="5.2"/>
    <n v="11"/>
    <n v="925"/>
    <n v="0.2"/>
    <n v="992.8"/>
    <n v="74"/>
    <x v="21"/>
    <x v="88"/>
    <x v="12"/>
    <x v="2"/>
    <n v="7"/>
    <n v="7"/>
    <n v="0"/>
  </r>
  <r>
    <n v="319"/>
    <n v="20240330"/>
    <n v="2.1"/>
    <n v="8.6999999999999993"/>
    <n v="469"/>
    <n v="7.7"/>
    <n v="997"/>
    <n v="94"/>
    <x v="21"/>
    <x v="89"/>
    <x v="12"/>
    <x v="2"/>
    <n v="9.3000000000000007"/>
    <n v="9.3000000000000007"/>
    <n v="0"/>
  </r>
  <r>
    <n v="319"/>
    <n v="20240331"/>
    <n v="3"/>
    <n v="10.4"/>
    <n v="915"/>
    <n v="3.1"/>
    <n v="994.9"/>
    <n v="89"/>
    <x v="21"/>
    <x v="90"/>
    <x v="12"/>
    <x v="2"/>
    <n v="7.6"/>
    <n v="7.6"/>
    <n v="0"/>
  </r>
  <r>
    <n v="319"/>
    <n v="20240401"/>
    <n v="5"/>
    <n v="10.7"/>
    <n v="1266"/>
    <n v="0.4"/>
    <n v="997.3"/>
    <n v="80"/>
    <x v="21"/>
    <x v="91"/>
    <x v="13"/>
    <x v="3"/>
    <n v="7.3000000000000007"/>
    <n v="5.8400000000000007"/>
    <n v="0"/>
  </r>
  <r>
    <n v="319"/>
    <n v="20240402"/>
    <n v="6.6"/>
    <n v="10.6"/>
    <n v="810"/>
    <n v="2.6"/>
    <n v="1005.8"/>
    <n v="84"/>
    <x v="21"/>
    <x v="92"/>
    <x v="13"/>
    <x v="3"/>
    <n v="7.4"/>
    <n v="5.9200000000000008"/>
    <n v="0"/>
  </r>
  <r>
    <n v="319"/>
    <n v="20240403"/>
    <n v="6.4"/>
    <n v="11.3"/>
    <n v="677"/>
    <n v="1.8"/>
    <n v="1004.3"/>
    <n v="85"/>
    <x v="21"/>
    <x v="93"/>
    <x v="13"/>
    <x v="3"/>
    <n v="6.6999999999999993"/>
    <n v="5.3599999999999994"/>
    <n v="0"/>
  </r>
  <r>
    <n v="319"/>
    <n v="20240404"/>
    <n v="8"/>
    <n v="13"/>
    <n v="1175"/>
    <n v="7.6"/>
    <n v="1006.3"/>
    <n v="81"/>
    <x v="21"/>
    <x v="94"/>
    <x v="13"/>
    <x v="3"/>
    <n v="5"/>
    <n v="4"/>
    <n v="0"/>
  </r>
  <r>
    <n v="319"/>
    <n v="20240405"/>
    <n v="5.4"/>
    <n v="15.2"/>
    <n v="1016"/>
    <n v="1"/>
    <n v="1008.4"/>
    <n v="80"/>
    <x v="21"/>
    <x v="95"/>
    <x v="13"/>
    <x v="3"/>
    <n v="2.8000000000000007"/>
    <n v="2.2400000000000007"/>
    <n v="0"/>
  </r>
  <r>
    <n v="319"/>
    <n v="20240406"/>
    <n v="4.9000000000000004"/>
    <n v="18.100000000000001"/>
    <n v="1399"/>
    <n v="-0.1"/>
    <n v="1008.2"/>
    <n v="64"/>
    <x v="21"/>
    <x v="96"/>
    <x v="13"/>
    <x v="3"/>
    <n v="0"/>
    <n v="0"/>
    <n v="0.10000000000000142"/>
  </r>
  <r>
    <n v="319"/>
    <n v="20240407"/>
    <n v="6.7"/>
    <n v="16.3"/>
    <n v="1798"/>
    <n v="0.6"/>
    <n v="1012.3"/>
    <n v="66"/>
    <x v="21"/>
    <x v="97"/>
    <x v="13"/>
    <x v="3"/>
    <n v="1.6999999999999993"/>
    <n v="1.3599999999999994"/>
    <n v="0"/>
  </r>
  <r>
    <n v="319"/>
    <n v="20240408"/>
    <n v="2.5"/>
    <n v="15"/>
    <n v="1311"/>
    <n v="4.2"/>
    <n v="1006.8"/>
    <n v="82"/>
    <x v="21"/>
    <x v="98"/>
    <x v="14"/>
    <x v="3"/>
    <n v="3"/>
    <n v="2.4000000000000004"/>
    <n v="0"/>
  </r>
  <r>
    <n v="319"/>
    <n v="20240409"/>
    <n v="8.5"/>
    <n v="10.7"/>
    <n v="1002"/>
    <n v="1.7"/>
    <n v="1011.5"/>
    <n v="76"/>
    <x v="21"/>
    <x v="99"/>
    <x v="14"/>
    <x v="3"/>
    <n v="7.3000000000000007"/>
    <n v="5.8400000000000007"/>
    <n v="0"/>
  </r>
  <r>
    <n v="319"/>
    <n v="20240410"/>
    <n v="4.8"/>
    <n v="11.5"/>
    <n v="2109"/>
    <n v="-0.1"/>
    <n v="1027.8"/>
    <n v="67"/>
    <x v="21"/>
    <x v="100"/>
    <x v="14"/>
    <x v="3"/>
    <n v="6.5"/>
    <n v="5.2"/>
    <n v="0"/>
  </r>
  <r>
    <n v="319"/>
    <n v="20240411"/>
    <n v="5.3"/>
    <n v="13.6"/>
    <n v="378"/>
    <n v="1.3"/>
    <n v="1031"/>
    <n v="86"/>
    <x v="21"/>
    <x v="101"/>
    <x v="14"/>
    <x v="3"/>
    <n v="4.4000000000000004"/>
    <n v="3.5200000000000005"/>
    <n v="0"/>
  </r>
  <r>
    <n v="319"/>
    <n v="20240412"/>
    <n v="5.4"/>
    <n v="16.5"/>
    <n v="1667"/>
    <n v="0"/>
    <n v="1030"/>
    <n v="78"/>
    <x v="21"/>
    <x v="102"/>
    <x v="14"/>
    <x v="3"/>
    <n v="1.5"/>
    <n v="1.2000000000000002"/>
    <n v="0"/>
  </r>
  <r>
    <n v="319"/>
    <n v="20240413"/>
    <n v="5.3"/>
    <n v="17.2"/>
    <n v="1911"/>
    <n v="0"/>
    <n v="1023.3"/>
    <n v="71"/>
    <x v="21"/>
    <x v="103"/>
    <x v="14"/>
    <x v="3"/>
    <n v="0.80000000000000071"/>
    <n v="0.64000000000000057"/>
    <n v="0"/>
  </r>
  <r>
    <n v="319"/>
    <n v="20240414"/>
    <n v="3"/>
    <n v="12"/>
    <n v="1442"/>
    <n v="0.6"/>
    <n v="1021.7"/>
    <n v="70"/>
    <x v="21"/>
    <x v="104"/>
    <x v="14"/>
    <x v="3"/>
    <n v="6"/>
    <n v="4.8000000000000007"/>
    <n v="0"/>
  </r>
  <r>
    <n v="319"/>
    <n v="20240415"/>
    <n v="7.9"/>
    <n v="8.6999999999999993"/>
    <n v="886"/>
    <n v="4.5"/>
    <n v="1007.6"/>
    <n v="77"/>
    <x v="21"/>
    <x v="105"/>
    <x v="15"/>
    <x v="3"/>
    <n v="9.3000000000000007"/>
    <n v="7.4400000000000013"/>
    <n v="0"/>
  </r>
  <r>
    <n v="319"/>
    <n v="20240416"/>
    <n v="7.7"/>
    <n v="8.3000000000000007"/>
    <n v="961"/>
    <n v="9.6"/>
    <n v="1008.1"/>
    <n v="84"/>
    <x v="21"/>
    <x v="106"/>
    <x v="15"/>
    <x v="3"/>
    <n v="9.6999999999999993"/>
    <n v="7.76"/>
    <n v="0"/>
  </r>
  <r>
    <n v="319"/>
    <n v="20240417"/>
    <n v="3.9"/>
    <n v="6.8"/>
    <n v="1532"/>
    <n v="9.1"/>
    <n v="1013.5"/>
    <n v="82"/>
    <x v="21"/>
    <x v="107"/>
    <x v="15"/>
    <x v="3"/>
    <n v="11.2"/>
    <n v="8.9599999999999991"/>
    <n v="0"/>
  </r>
  <r>
    <n v="319"/>
    <n v="20240418"/>
    <n v="3.8"/>
    <n v="8.1"/>
    <n v="1823"/>
    <n v="0.4"/>
    <n v="1019.8"/>
    <n v="77"/>
    <x v="21"/>
    <x v="108"/>
    <x v="15"/>
    <x v="3"/>
    <n v="9.9"/>
    <n v="7.9200000000000008"/>
    <n v="0"/>
  </r>
  <r>
    <n v="319"/>
    <n v="20240419"/>
    <n v="8.8000000000000007"/>
    <n v="8.8000000000000007"/>
    <n v="1167"/>
    <n v="3.7"/>
    <n v="1014.4"/>
    <n v="80"/>
    <x v="21"/>
    <x v="109"/>
    <x v="15"/>
    <x v="3"/>
    <n v="9.1999999999999993"/>
    <n v="7.3599999999999994"/>
    <n v="0"/>
  </r>
  <r>
    <n v="319"/>
    <n v="20240420"/>
    <n v="6.9"/>
    <n v="7.4"/>
    <n v="1352"/>
    <n v="1"/>
    <n v="1023.8"/>
    <n v="76"/>
    <x v="21"/>
    <x v="110"/>
    <x v="15"/>
    <x v="3"/>
    <n v="10.6"/>
    <n v="8.48"/>
    <n v="0"/>
  </r>
  <r>
    <n v="319"/>
    <n v="20240421"/>
    <n v="5.8"/>
    <n v="7.2"/>
    <n v="1957"/>
    <n v="0.4"/>
    <n v="1025.5999999999999"/>
    <n v="74"/>
    <x v="21"/>
    <x v="111"/>
    <x v="15"/>
    <x v="3"/>
    <n v="10.8"/>
    <n v="8.64"/>
    <n v="0"/>
  </r>
  <r>
    <n v="319"/>
    <n v="20240422"/>
    <n v="3.8"/>
    <n v="6.6"/>
    <n v="1737"/>
    <n v="-0.1"/>
    <n v="1025.4000000000001"/>
    <n v="71"/>
    <x v="21"/>
    <x v="112"/>
    <x v="16"/>
    <x v="3"/>
    <n v="11.4"/>
    <n v="9.120000000000001"/>
    <n v="0"/>
  </r>
  <r>
    <n v="319"/>
    <n v="20240423"/>
    <n v="3.2"/>
    <n v="6.6"/>
    <n v="2168"/>
    <n v="1.6"/>
    <n v="1020.2"/>
    <n v="73"/>
    <x v="21"/>
    <x v="113"/>
    <x v="16"/>
    <x v="3"/>
    <n v="11.4"/>
    <n v="9.120000000000001"/>
    <n v="0"/>
  </r>
  <r>
    <n v="319"/>
    <n v="20240424"/>
    <n v="5.3"/>
    <n v="6.4"/>
    <n v="1439"/>
    <n v="1.9"/>
    <n v="1012.2"/>
    <n v="81"/>
    <x v="21"/>
    <x v="114"/>
    <x v="16"/>
    <x v="3"/>
    <n v="11.6"/>
    <n v="9.2799999999999994"/>
    <n v="0"/>
  </r>
  <r>
    <n v="319"/>
    <n v="20240425"/>
    <n v="4.8"/>
    <n v="7.4"/>
    <n v="987"/>
    <n v="2.4"/>
    <n v="1005.2"/>
    <n v="79"/>
    <x v="21"/>
    <x v="115"/>
    <x v="16"/>
    <x v="3"/>
    <n v="10.6"/>
    <n v="8.48"/>
    <n v="0"/>
  </r>
  <r>
    <n v="319"/>
    <n v="20240426"/>
    <n v="1.9"/>
    <n v="8.6"/>
    <n v="1344"/>
    <n v="2.7"/>
    <n v="1004.1"/>
    <n v="82"/>
    <x v="21"/>
    <x v="116"/>
    <x v="16"/>
    <x v="3"/>
    <n v="9.4"/>
    <n v="7.5200000000000005"/>
    <n v="0"/>
  </r>
  <r>
    <n v="319"/>
    <n v="20240427"/>
    <n v="2.7"/>
    <n v="12.2"/>
    <n v="1359"/>
    <n v="2.2000000000000002"/>
    <n v="1003.4"/>
    <n v="83"/>
    <x v="21"/>
    <x v="117"/>
    <x v="16"/>
    <x v="3"/>
    <n v="5.8000000000000007"/>
    <n v="4.6400000000000006"/>
    <n v="0"/>
  </r>
  <r>
    <n v="319"/>
    <n v="20240428"/>
    <n v="6.8"/>
    <n v="12"/>
    <n v="1041"/>
    <n v="-0.1"/>
    <n v="1008.3"/>
    <n v="73"/>
    <x v="21"/>
    <x v="118"/>
    <x v="16"/>
    <x v="3"/>
    <n v="6"/>
    <n v="4.8000000000000007"/>
    <n v="0"/>
  </r>
  <r>
    <n v="319"/>
    <n v="20240429"/>
    <n v="3"/>
    <n v="13.4"/>
    <n v="2269"/>
    <n v="0"/>
    <n v="1018.2"/>
    <n v="72"/>
    <x v="21"/>
    <x v="119"/>
    <x v="17"/>
    <x v="3"/>
    <n v="4.5999999999999996"/>
    <n v="3.6799999999999997"/>
    <n v="0"/>
  </r>
  <r>
    <n v="319"/>
    <n v="20240430"/>
    <n v="2.2000000000000002"/>
    <n v="15.8"/>
    <n v="1617"/>
    <n v="0.6"/>
    <n v="1014.3"/>
    <n v="78"/>
    <x v="21"/>
    <x v="120"/>
    <x v="17"/>
    <x v="3"/>
    <n v="2.1999999999999993"/>
    <n v="1.7599999999999996"/>
    <n v="0"/>
  </r>
  <r>
    <n v="319"/>
    <n v="20240501"/>
    <n v="3"/>
    <n v="17.3"/>
    <n v="2229"/>
    <n v="1.4"/>
    <n v="1005.8"/>
    <n v="83"/>
    <x v="21"/>
    <x v="121"/>
    <x v="17"/>
    <x v="4"/>
    <n v="0.69999999999999929"/>
    <n v="0.5599999999999995"/>
    <n v="0"/>
  </r>
  <r>
    <n v="319"/>
    <n v="20240502"/>
    <n v="4.3"/>
    <n v="14.7"/>
    <n v="1602"/>
    <n v="2.5"/>
    <n v="1001.2"/>
    <n v="89"/>
    <x v="21"/>
    <x v="122"/>
    <x v="17"/>
    <x v="4"/>
    <n v="3.3000000000000007"/>
    <n v="2.6400000000000006"/>
    <n v="0"/>
  </r>
  <r>
    <n v="319"/>
    <n v="20240503"/>
    <n v="5.8"/>
    <n v="11.4"/>
    <n v="885"/>
    <n v="5.7"/>
    <n v="1010.2"/>
    <n v="84"/>
    <x v="21"/>
    <x v="123"/>
    <x v="17"/>
    <x v="4"/>
    <n v="6.6"/>
    <n v="5.28"/>
    <n v="0"/>
  </r>
  <r>
    <n v="319"/>
    <n v="20240504"/>
    <n v="2.4"/>
    <n v="11.1"/>
    <n v="1534"/>
    <n v="6.5"/>
    <n v="1012.2"/>
    <n v="85"/>
    <x v="21"/>
    <x v="124"/>
    <x v="17"/>
    <x v="4"/>
    <n v="6.9"/>
    <n v="5.5200000000000005"/>
    <n v="0"/>
  </r>
  <r>
    <n v="319"/>
    <n v="20240505"/>
    <n v="1.4"/>
    <n v="12.9"/>
    <n v="1676"/>
    <n v="0"/>
    <n v="1009"/>
    <n v="82"/>
    <x v="21"/>
    <x v="125"/>
    <x v="17"/>
    <x v="4"/>
    <n v="5.0999999999999996"/>
    <n v="4.08"/>
    <n v="0"/>
  </r>
  <r>
    <n v="319"/>
    <n v="20240506"/>
    <n v="2.2999999999999998"/>
    <n v="14.3"/>
    <n v="1165"/>
    <n v="8.1"/>
    <n v="1008.5"/>
    <n v="89"/>
    <x v="21"/>
    <x v="126"/>
    <x v="18"/>
    <x v="4"/>
    <n v="3.6999999999999993"/>
    <n v="2.9599999999999995"/>
    <n v="0"/>
  </r>
  <r>
    <n v="319"/>
    <n v="20240507"/>
    <n v="4.0999999999999996"/>
    <n v="14.6"/>
    <n v="2308"/>
    <n v="5.0999999999999996"/>
    <n v="1020.3"/>
    <n v="82"/>
    <x v="21"/>
    <x v="127"/>
    <x v="18"/>
    <x v="4"/>
    <n v="3.4000000000000004"/>
    <n v="2.7200000000000006"/>
    <n v="0"/>
  </r>
  <r>
    <n v="319"/>
    <n v="20240508"/>
    <n v="3.7"/>
    <n v="12"/>
    <n v="536"/>
    <n v="-0.1"/>
    <n v="1028.3"/>
    <n v="87"/>
    <x v="21"/>
    <x v="128"/>
    <x v="18"/>
    <x v="4"/>
    <n v="6"/>
    <n v="4.8000000000000007"/>
    <n v="0"/>
  </r>
  <r>
    <n v="319"/>
    <n v="20240509"/>
    <n v="1.7"/>
    <n v="13.2"/>
    <n v="2068"/>
    <n v="0"/>
    <n v="1027"/>
    <n v="85"/>
    <x v="21"/>
    <x v="129"/>
    <x v="18"/>
    <x v="4"/>
    <n v="4.8000000000000007"/>
    <n v="3.8400000000000007"/>
    <n v="0"/>
  </r>
  <r>
    <n v="319"/>
    <n v="20240510"/>
    <n v="2.5"/>
    <n v="15.8"/>
    <n v="2357"/>
    <n v="0"/>
    <n v="1023.5"/>
    <n v="78"/>
    <x v="21"/>
    <x v="130"/>
    <x v="18"/>
    <x v="4"/>
    <n v="2.1999999999999993"/>
    <n v="1.7599999999999996"/>
    <n v="0"/>
  </r>
  <r>
    <n v="319"/>
    <n v="20240511"/>
    <n v="3.8"/>
    <n v="18.600000000000001"/>
    <n v="2564"/>
    <n v="0"/>
    <n v="1020.3"/>
    <n v="69"/>
    <x v="21"/>
    <x v="131"/>
    <x v="18"/>
    <x v="4"/>
    <n v="0"/>
    <n v="0"/>
    <n v="0.60000000000000142"/>
  </r>
  <r>
    <n v="319"/>
    <n v="20240512"/>
    <n v="3"/>
    <n v="20.2"/>
    <n v="2432"/>
    <n v="-0.1"/>
    <n v="1013.6"/>
    <n v="63"/>
    <x v="21"/>
    <x v="132"/>
    <x v="18"/>
    <x v="4"/>
    <n v="0"/>
    <n v="0"/>
    <n v="2.1999999999999993"/>
  </r>
  <r>
    <n v="319"/>
    <n v="20240513"/>
    <n v="3"/>
    <n v="19.3"/>
    <n v="2109"/>
    <n v="0"/>
    <n v="1009.1"/>
    <n v="74"/>
    <x v="21"/>
    <x v="133"/>
    <x v="19"/>
    <x v="4"/>
    <n v="0"/>
    <n v="0"/>
    <n v="1.3000000000000007"/>
  </r>
  <r>
    <n v="319"/>
    <n v="20240514"/>
    <n v="3.7"/>
    <n v="18.7"/>
    <n v="1907"/>
    <n v="3.1"/>
    <n v="1004.2"/>
    <n v="75"/>
    <x v="21"/>
    <x v="134"/>
    <x v="19"/>
    <x v="4"/>
    <n v="0"/>
    <n v="0"/>
    <n v="0.69999999999999929"/>
  </r>
  <r>
    <n v="319"/>
    <n v="20240515"/>
    <n v="1.6"/>
    <n v="15.6"/>
    <n v="1018"/>
    <n v="4.5"/>
    <n v="1006.2"/>
    <n v="90"/>
    <x v="21"/>
    <x v="135"/>
    <x v="19"/>
    <x v="4"/>
    <n v="2.4000000000000004"/>
    <n v="1.9200000000000004"/>
    <n v="0"/>
  </r>
  <r>
    <n v="319"/>
    <n v="20240516"/>
    <n v="2.2000000000000002"/>
    <n v="14.7"/>
    <n v="996"/>
    <n v="25.9"/>
    <n v="1005.2"/>
    <n v="94"/>
    <x v="21"/>
    <x v="136"/>
    <x v="19"/>
    <x v="4"/>
    <n v="3.3000000000000007"/>
    <n v="2.6400000000000006"/>
    <n v="0"/>
  </r>
  <r>
    <n v="319"/>
    <n v="20240517"/>
    <n v="3.5"/>
    <n v="14.5"/>
    <n v="1558"/>
    <n v="3.9"/>
    <n v="1009.4"/>
    <n v="90"/>
    <x v="21"/>
    <x v="137"/>
    <x v="19"/>
    <x v="4"/>
    <n v="3.5"/>
    <n v="2.8000000000000003"/>
    <n v="0"/>
  </r>
  <r>
    <n v="319"/>
    <n v="20240518"/>
    <n v="3.2"/>
    <n v="14"/>
    <n v="1155"/>
    <n v="0.6"/>
    <n v="1011.7"/>
    <n v="94"/>
    <x v="21"/>
    <x v="138"/>
    <x v="19"/>
    <x v="4"/>
    <n v="4"/>
    <n v="3.2"/>
    <n v="0"/>
  </r>
  <r>
    <n v="319"/>
    <n v="20240519"/>
    <n v="3.2"/>
    <n v="15.4"/>
    <n v="2163"/>
    <n v="1.3"/>
    <n v="1012.2"/>
    <n v="86"/>
    <x v="21"/>
    <x v="139"/>
    <x v="19"/>
    <x v="4"/>
    <n v="2.5999999999999996"/>
    <n v="2.0799999999999996"/>
    <n v="0"/>
  </r>
  <r>
    <n v="319"/>
    <n v="20240520"/>
    <n v="3.1"/>
    <n v="15"/>
    <n v="1559"/>
    <n v="0.5"/>
    <n v="1011.6"/>
    <n v="90"/>
    <x v="21"/>
    <x v="140"/>
    <x v="20"/>
    <x v="4"/>
    <n v="3"/>
    <n v="2.4000000000000004"/>
    <n v="0"/>
  </r>
  <r>
    <n v="319"/>
    <n v="20240521"/>
    <n v="2.4"/>
    <n v="16"/>
    <n v="1106"/>
    <n v="1.6"/>
    <n v="1007.7"/>
    <n v="92"/>
    <x v="21"/>
    <x v="141"/>
    <x v="20"/>
    <x v="4"/>
    <n v="2"/>
    <n v="1.6"/>
    <n v="0"/>
  </r>
  <r>
    <n v="319"/>
    <n v="20240522"/>
    <n v="6.2"/>
    <n v="15.5"/>
    <n v="1380"/>
    <n v="-0.1"/>
    <n v="1008.8"/>
    <n v="81"/>
    <x v="21"/>
    <x v="142"/>
    <x v="20"/>
    <x v="4"/>
    <n v="2.5"/>
    <n v="2"/>
    <n v="0"/>
  </r>
  <r>
    <n v="319"/>
    <n v="20240523"/>
    <n v="4"/>
    <n v="15.3"/>
    <n v="1406"/>
    <n v="1.7"/>
    <n v="1014.9"/>
    <n v="84"/>
    <x v="21"/>
    <x v="143"/>
    <x v="20"/>
    <x v="4"/>
    <n v="2.6999999999999993"/>
    <n v="2.1599999999999997"/>
    <n v="0"/>
  </r>
  <r>
    <n v="319"/>
    <n v="20240524"/>
    <n v="2.5"/>
    <n v="13.7"/>
    <n v="1083"/>
    <n v="11.3"/>
    <n v="1018.7"/>
    <n v="91"/>
    <x v="21"/>
    <x v="144"/>
    <x v="20"/>
    <x v="4"/>
    <n v="4.3000000000000007"/>
    <n v="3.4400000000000008"/>
    <n v="0"/>
  </r>
  <r>
    <n v="319"/>
    <n v="20240525"/>
    <n v="3.6"/>
    <n v="14.6"/>
    <n v="985"/>
    <n v="12"/>
    <n v="1016.8"/>
    <n v="89"/>
    <x v="21"/>
    <x v="145"/>
    <x v="20"/>
    <x v="4"/>
    <n v="3.4000000000000004"/>
    <n v="2.7200000000000006"/>
    <n v="0"/>
  </r>
  <r>
    <n v="319"/>
    <n v="20240526"/>
    <n v="3"/>
    <n v="15.4"/>
    <n v="1374"/>
    <n v="12.2"/>
    <n v="1014.5"/>
    <n v="85"/>
    <x v="21"/>
    <x v="146"/>
    <x v="20"/>
    <x v="4"/>
    <n v="2.5999999999999996"/>
    <n v="2.0799999999999996"/>
    <n v="0"/>
  </r>
  <r>
    <n v="319"/>
    <n v="20240527"/>
    <n v="4"/>
    <n v="14.1"/>
    <n v="1434"/>
    <n v="1.9"/>
    <n v="1017.1"/>
    <n v="78"/>
    <x v="21"/>
    <x v="147"/>
    <x v="21"/>
    <x v="4"/>
    <n v="3.9000000000000004"/>
    <n v="3.1200000000000006"/>
    <n v="0"/>
  </r>
  <r>
    <n v="319"/>
    <n v="20240528"/>
    <n v="4.8"/>
    <n v="14.3"/>
    <n v="1354"/>
    <n v="6.1"/>
    <n v="1015.6"/>
    <n v="86"/>
    <x v="21"/>
    <x v="148"/>
    <x v="21"/>
    <x v="4"/>
    <n v="3.6999999999999993"/>
    <n v="2.9599999999999995"/>
    <n v="0"/>
  </r>
  <r>
    <n v="319"/>
    <n v="20240529"/>
    <n v="4.8"/>
    <n v="15.6"/>
    <n v="1568"/>
    <n v="2.1"/>
    <n v="1009"/>
    <n v="84"/>
    <x v="21"/>
    <x v="149"/>
    <x v="21"/>
    <x v="4"/>
    <n v="2.4000000000000004"/>
    <n v="1.9200000000000004"/>
    <n v="0"/>
  </r>
  <r>
    <n v="319"/>
    <n v="20240530"/>
    <n v="4.3"/>
    <n v="14"/>
    <n v="1220"/>
    <n v="3.2"/>
    <n v="1008.4"/>
    <n v="88"/>
    <x v="21"/>
    <x v="150"/>
    <x v="21"/>
    <x v="4"/>
    <n v="4"/>
    <n v="3.2"/>
    <n v="0"/>
  </r>
  <r>
    <n v="319"/>
    <n v="20240531"/>
    <n v="5.2"/>
    <n v="14.6"/>
    <n v="1240"/>
    <n v="5.9"/>
    <n v="1013.3"/>
    <n v="90"/>
    <x v="21"/>
    <x v="151"/>
    <x v="21"/>
    <x v="4"/>
    <n v="3.4000000000000004"/>
    <n v="2.7200000000000006"/>
    <n v="0"/>
  </r>
  <r>
    <n v="319"/>
    <n v="20240601"/>
    <n v="6.8"/>
    <n v="13.9"/>
    <n v="299"/>
    <n v="1.3"/>
    <n v="1020"/>
    <n v="93"/>
    <x v="21"/>
    <x v="152"/>
    <x v="21"/>
    <x v="5"/>
    <n v="4.0999999999999996"/>
    <n v="3.28"/>
    <n v="0"/>
  </r>
  <r>
    <n v="319"/>
    <n v="20240602"/>
    <n v="4.9000000000000004"/>
    <n v="13.5"/>
    <n v="1484"/>
    <n v="0"/>
    <n v="1024.3"/>
    <n v="78"/>
    <x v="21"/>
    <x v="153"/>
    <x v="21"/>
    <x v="5"/>
    <n v="4.5"/>
    <n v="3.6"/>
    <n v="0"/>
  </r>
  <r>
    <n v="319"/>
    <n v="20240603"/>
    <n v="1.5"/>
    <n v="14.1"/>
    <n v="1549"/>
    <n v="0"/>
    <n v="1020.6"/>
    <n v="86"/>
    <x v="21"/>
    <x v="154"/>
    <x v="22"/>
    <x v="5"/>
    <n v="3.9000000000000004"/>
    <n v="3.1200000000000006"/>
    <n v="0"/>
  </r>
  <r>
    <n v="319"/>
    <n v="20240604"/>
    <n v="4.2"/>
    <n v="17"/>
    <n v="1392"/>
    <n v="-0.1"/>
    <n v="1012.2"/>
    <n v="79"/>
    <x v="21"/>
    <x v="155"/>
    <x v="22"/>
    <x v="5"/>
    <n v="1"/>
    <n v="0.8"/>
    <n v="0"/>
  </r>
  <r>
    <n v="319"/>
    <n v="20240605"/>
    <n v="3.5"/>
    <n v="13.8"/>
    <n v="2693"/>
    <n v="0.8"/>
    <n v="1014.1"/>
    <n v="69"/>
    <x v="21"/>
    <x v="156"/>
    <x v="22"/>
    <x v="5"/>
    <n v="4.1999999999999993"/>
    <n v="3.3599999999999994"/>
    <n v="0"/>
  </r>
  <r>
    <n v="319"/>
    <n v="20240606"/>
    <n v="2.5"/>
    <n v="13.3"/>
    <n v="2144"/>
    <n v="0"/>
    <n v="1017.6"/>
    <n v="72"/>
    <x v="21"/>
    <x v="157"/>
    <x v="22"/>
    <x v="5"/>
    <n v="4.6999999999999993"/>
    <n v="3.76"/>
    <n v="0"/>
  </r>
  <r>
    <n v="319"/>
    <n v="20240607"/>
    <n v="3.3"/>
    <n v="14.4"/>
    <n v="2607"/>
    <n v="0"/>
    <n v="1018.4"/>
    <n v="72"/>
    <x v="21"/>
    <x v="158"/>
    <x v="22"/>
    <x v="5"/>
    <n v="3.5999999999999996"/>
    <n v="2.88"/>
    <n v="0"/>
  </r>
  <r>
    <n v="319"/>
    <n v="20240608"/>
    <n v="3.9"/>
    <n v="13.9"/>
    <n v="1751"/>
    <n v="-0.1"/>
    <n v="1013.4"/>
    <n v="78"/>
    <x v="21"/>
    <x v="159"/>
    <x v="22"/>
    <x v="5"/>
    <n v="4.0999999999999996"/>
    <n v="3.28"/>
    <n v="0"/>
  </r>
  <r>
    <n v="319"/>
    <n v="20240609"/>
    <n v="4"/>
    <n v="13.9"/>
    <n v="2940"/>
    <n v="0"/>
    <n v="1011.7"/>
    <n v="68"/>
    <x v="21"/>
    <x v="160"/>
    <x v="22"/>
    <x v="5"/>
    <n v="4.0999999999999996"/>
    <n v="3.28"/>
    <n v="0"/>
  </r>
  <r>
    <n v="319"/>
    <n v="20240610"/>
    <n v="6.4"/>
    <n v="12"/>
    <n v="1241"/>
    <n v="6.9"/>
    <n v="1008.8"/>
    <n v="83"/>
    <x v="21"/>
    <x v="161"/>
    <x v="23"/>
    <x v="5"/>
    <n v="6"/>
    <n v="4.8000000000000007"/>
    <n v="0"/>
  </r>
  <r>
    <n v="319"/>
    <n v="20240611"/>
    <n v="3.9"/>
    <n v="11.4"/>
    <n v="1999"/>
    <n v="1"/>
    <n v="1017.4"/>
    <n v="78"/>
    <x v="21"/>
    <x v="162"/>
    <x v="23"/>
    <x v="5"/>
    <n v="6.6"/>
    <n v="5.28"/>
    <n v="0"/>
  </r>
  <r>
    <n v="319"/>
    <n v="20240612"/>
    <n v="3"/>
    <n v="12.1"/>
    <n v="2092"/>
    <n v="0.6"/>
    <n v="1020.7"/>
    <n v="73"/>
    <x v="21"/>
    <x v="163"/>
    <x v="23"/>
    <x v="5"/>
    <n v="5.9"/>
    <n v="4.7200000000000006"/>
    <n v="0"/>
  </r>
  <r>
    <n v="319"/>
    <n v="20240613"/>
    <n v="3.7"/>
    <n v="14.6"/>
    <n v="1947"/>
    <n v="-0.1"/>
    <n v="1014.9"/>
    <n v="65"/>
    <x v="21"/>
    <x v="164"/>
    <x v="23"/>
    <x v="5"/>
    <n v="3.4000000000000004"/>
    <n v="2.7200000000000006"/>
    <n v="0"/>
  </r>
  <r>
    <n v="319"/>
    <n v="20240614"/>
    <n v="4"/>
    <n v="14.7"/>
    <n v="904"/>
    <n v="3.8"/>
    <n v="1004.9"/>
    <n v="83"/>
    <x v="21"/>
    <x v="165"/>
    <x v="23"/>
    <x v="5"/>
    <n v="3.3000000000000007"/>
    <n v="2.6400000000000006"/>
    <n v="0"/>
  </r>
  <r>
    <n v="319"/>
    <n v="20240615"/>
    <n v="7.4"/>
    <n v="14.1"/>
    <n v="1534"/>
    <n v="3"/>
    <n v="1003.5"/>
    <n v="77"/>
    <x v="21"/>
    <x v="166"/>
    <x v="23"/>
    <x v="5"/>
    <n v="3.9000000000000004"/>
    <n v="3.1200000000000006"/>
    <n v="0"/>
  </r>
  <r>
    <n v="319"/>
    <n v="20240616"/>
    <n v="5.3"/>
    <n v="15.1"/>
    <n v="1960"/>
    <n v="1.2"/>
    <n v="1005.7"/>
    <n v="76"/>
    <x v="21"/>
    <x v="167"/>
    <x v="23"/>
    <x v="5"/>
    <n v="2.9000000000000004"/>
    <n v="2.3200000000000003"/>
    <n v="0"/>
  </r>
  <r>
    <n v="319"/>
    <n v="20240617"/>
    <n v="3"/>
    <n v="16.100000000000001"/>
    <n v="2004"/>
    <n v="2.5"/>
    <n v="1011.7"/>
    <n v="75"/>
    <x v="21"/>
    <x v="168"/>
    <x v="24"/>
    <x v="5"/>
    <n v="1.8999999999999986"/>
    <n v="1.5199999999999989"/>
    <n v="0"/>
  </r>
  <r>
    <n v="319"/>
    <n v="20240618"/>
    <n v="2.2999999999999998"/>
    <n v="16.2"/>
    <n v="647"/>
    <n v="9.5"/>
    <n v="1013.6"/>
    <n v="92"/>
    <x v="21"/>
    <x v="169"/>
    <x v="24"/>
    <x v="5"/>
    <n v="1.8000000000000007"/>
    <n v="1.4400000000000006"/>
    <n v="0"/>
  </r>
  <r>
    <n v="319"/>
    <n v="20240619"/>
    <n v="4.5"/>
    <n v="16.100000000000001"/>
    <n v="2582"/>
    <n v="0"/>
    <n v="1019.5"/>
    <n v="79"/>
    <x v="21"/>
    <x v="170"/>
    <x v="24"/>
    <x v="5"/>
    <n v="1.8999999999999986"/>
    <n v="1.5199999999999989"/>
    <n v="0"/>
  </r>
  <r>
    <n v="319"/>
    <n v="20240620"/>
    <n v="3.1"/>
    <n v="16.899999999999999"/>
    <n v="1774"/>
    <n v="-0.1"/>
    <n v="1018.6"/>
    <n v="78"/>
    <x v="21"/>
    <x v="171"/>
    <x v="24"/>
    <x v="5"/>
    <n v="1.1000000000000014"/>
    <n v="0.88000000000000123"/>
    <n v="0"/>
  </r>
  <r>
    <n v="319"/>
    <n v="20240621"/>
    <n v="2.8"/>
    <n v="16.2"/>
    <n v="643"/>
    <n v="5.8"/>
    <n v="1013.3"/>
    <n v="86"/>
    <x v="21"/>
    <x v="172"/>
    <x v="24"/>
    <x v="5"/>
    <n v="1.8000000000000007"/>
    <n v="1.4400000000000006"/>
    <n v="0"/>
  </r>
  <r>
    <n v="319"/>
    <n v="20240622"/>
    <n v="3.3"/>
    <n v="16.399999999999999"/>
    <n v="1828"/>
    <n v="0.4"/>
    <n v="1014.3"/>
    <n v="80"/>
    <x v="21"/>
    <x v="173"/>
    <x v="24"/>
    <x v="5"/>
    <n v="1.6000000000000014"/>
    <n v="1.2800000000000011"/>
    <n v="0"/>
  </r>
  <r>
    <n v="319"/>
    <n v="20240623"/>
    <n v="2.5"/>
    <n v="17.899999999999999"/>
    <n v="2708"/>
    <n v="0"/>
    <n v="1020"/>
    <n v="73"/>
    <x v="21"/>
    <x v="174"/>
    <x v="24"/>
    <x v="5"/>
    <n v="0.10000000000000142"/>
    <n v="8.000000000000114E-2"/>
    <n v="0"/>
  </r>
  <r>
    <n v="319"/>
    <n v="20240624"/>
    <n v="1.7"/>
    <n v="19.399999999999999"/>
    <n v="2779"/>
    <n v="0"/>
    <n v="1019.7"/>
    <n v="70"/>
    <x v="21"/>
    <x v="175"/>
    <x v="25"/>
    <x v="5"/>
    <n v="0"/>
    <n v="0"/>
    <n v="1.3999999999999986"/>
  </r>
  <r>
    <n v="319"/>
    <n v="20240625"/>
    <n v="3.2"/>
    <n v="22.4"/>
    <n v="2871"/>
    <n v="0"/>
    <n v="1014.7"/>
    <n v="68"/>
    <x v="21"/>
    <x v="176"/>
    <x v="25"/>
    <x v="5"/>
    <n v="0"/>
    <n v="0"/>
    <n v="4.3999999999999986"/>
  </r>
  <r>
    <n v="319"/>
    <n v="20240626"/>
    <n v="2.2000000000000002"/>
    <n v="23.6"/>
    <n v="2856"/>
    <n v="0"/>
    <n v="1010.6"/>
    <n v="69"/>
    <x v="21"/>
    <x v="177"/>
    <x v="25"/>
    <x v="5"/>
    <n v="0"/>
    <n v="0"/>
    <n v="5.6000000000000014"/>
  </r>
  <r>
    <n v="319"/>
    <n v="20240627"/>
    <n v="3.9"/>
    <n v="22"/>
    <n v="2297"/>
    <n v="0"/>
    <n v="1009.6"/>
    <n v="66"/>
    <x v="21"/>
    <x v="178"/>
    <x v="25"/>
    <x v="5"/>
    <n v="0"/>
    <n v="0"/>
    <n v="4"/>
  </r>
  <r>
    <n v="319"/>
    <n v="20240628"/>
    <n v="4"/>
    <n v="17.100000000000001"/>
    <n v="2412"/>
    <n v="0"/>
    <n v="1016.5"/>
    <n v="68"/>
    <x v="21"/>
    <x v="179"/>
    <x v="25"/>
    <x v="5"/>
    <n v="0.89999999999999858"/>
    <n v="0.71999999999999886"/>
    <n v="0"/>
  </r>
  <r>
    <n v="319"/>
    <n v="20240629"/>
    <n v="2.2000000000000002"/>
    <n v="17.899999999999999"/>
    <n v="2218"/>
    <n v="1.6"/>
    <n v="1013.3"/>
    <n v="73"/>
    <x v="21"/>
    <x v="180"/>
    <x v="25"/>
    <x v="5"/>
    <n v="0.10000000000000142"/>
    <n v="8.000000000000114E-2"/>
    <n v="0"/>
  </r>
  <r>
    <n v="319"/>
    <n v="20240630"/>
    <n v="3.4"/>
    <n v="17.2"/>
    <n v="1714"/>
    <n v="5.6"/>
    <n v="1011.6"/>
    <n v="79"/>
    <x v="21"/>
    <x v="181"/>
    <x v="25"/>
    <x v="5"/>
    <n v="0.80000000000000071"/>
    <n v="0.64000000000000057"/>
    <n v="0"/>
  </r>
  <r>
    <n v="319"/>
    <n v="20240701"/>
    <n v="3.5"/>
    <n v="16.100000000000001"/>
    <n v="1800"/>
    <n v="-0.1"/>
    <n v="1016.8"/>
    <n v="72"/>
    <x v="21"/>
    <x v="182"/>
    <x v="26"/>
    <x v="6"/>
    <n v="1.8999999999999986"/>
    <n v="1.5199999999999989"/>
    <n v="0"/>
  </r>
  <r>
    <n v="319"/>
    <n v="20240702"/>
    <n v="3.8"/>
    <n v="15.2"/>
    <n v="1147"/>
    <n v="4.7"/>
    <n v="1015.9"/>
    <n v="83"/>
    <x v="21"/>
    <x v="183"/>
    <x v="26"/>
    <x v="6"/>
    <n v="2.8000000000000007"/>
    <n v="2.2400000000000007"/>
    <n v="0"/>
  </r>
  <r>
    <n v="319"/>
    <n v="20240703"/>
    <n v="4.2"/>
    <n v="14.8"/>
    <n v="1100"/>
    <n v="5.0999999999999996"/>
    <n v="1010"/>
    <n v="82"/>
    <x v="21"/>
    <x v="184"/>
    <x v="26"/>
    <x v="6"/>
    <n v="3.1999999999999993"/>
    <n v="2.5599999999999996"/>
    <n v="0"/>
  </r>
  <r>
    <n v="319"/>
    <n v="20240704"/>
    <n v="5.4"/>
    <n v="16.399999999999999"/>
    <n v="2437"/>
    <n v="2.5"/>
    <n v="1009"/>
    <n v="69"/>
    <x v="21"/>
    <x v="185"/>
    <x v="26"/>
    <x v="6"/>
    <n v="1.6000000000000014"/>
    <n v="1.2800000000000011"/>
    <n v="0"/>
  </r>
  <r>
    <n v="319"/>
    <n v="20240705"/>
    <n v="4.7"/>
    <n v="16.100000000000001"/>
    <n v="933"/>
    <n v="1.4"/>
    <n v="1008.7"/>
    <n v="85"/>
    <x v="21"/>
    <x v="186"/>
    <x v="26"/>
    <x v="6"/>
    <n v="1.8999999999999986"/>
    <n v="1.5199999999999989"/>
    <n v="0"/>
  </r>
  <r>
    <n v="319"/>
    <n v="20240706"/>
    <n v="7.3"/>
    <n v="16.2"/>
    <n v="1905"/>
    <n v="1.6"/>
    <n v="1004"/>
    <n v="72"/>
    <x v="21"/>
    <x v="187"/>
    <x v="26"/>
    <x v="6"/>
    <n v="1.8000000000000007"/>
    <n v="1.4400000000000006"/>
    <n v="0"/>
  </r>
  <r>
    <n v="319"/>
    <n v="20240707"/>
    <n v="4"/>
    <n v="14.7"/>
    <n v="1426"/>
    <n v="-0.1"/>
    <n v="1012.7"/>
    <n v="76"/>
    <x v="21"/>
    <x v="188"/>
    <x v="26"/>
    <x v="6"/>
    <n v="3.3000000000000007"/>
    <n v="2.6400000000000006"/>
    <n v="0"/>
  </r>
  <r>
    <n v="319"/>
    <n v="20240708"/>
    <n v="2.1"/>
    <n v="17.2"/>
    <n v="1165"/>
    <n v="-0.1"/>
    <n v="1016.8"/>
    <n v="74"/>
    <x v="21"/>
    <x v="189"/>
    <x v="27"/>
    <x v="6"/>
    <n v="0.80000000000000071"/>
    <n v="0.64000000000000057"/>
    <n v="0"/>
  </r>
  <r>
    <n v="319"/>
    <n v="20240709"/>
    <n v="2.5"/>
    <n v="19.5"/>
    <n v="1366"/>
    <n v="2.7"/>
    <n v="1012.8"/>
    <n v="78"/>
    <x v="21"/>
    <x v="190"/>
    <x v="27"/>
    <x v="6"/>
    <n v="0"/>
    <n v="0"/>
    <n v="1.5"/>
  </r>
  <r>
    <n v="319"/>
    <n v="20240710"/>
    <n v="4.3"/>
    <n v="19.100000000000001"/>
    <n v="2055"/>
    <n v="1.6"/>
    <n v="1014.9"/>
    <n v="77"/>
    <x v="21"/>
    <x v="191"/>
    <x v="27"/>
    <x v="6"/>
    <n v="0"/>
    <n v="0"/>
    <n v="1.1000000000000014"/>
  </r>
  <r>
    <n v="319"/>
    <n v="20240711"/>
    <n v="3.8"/>
    <n v="17.5"/>
    <n v="2442"/>
    <n v="0"/>
    <n v="1017.6"/>
    <n v="71"/>
    <x v="21"/>
    <x v="192"/>
    <x v="27"/>
    <x v="6"/>
    <n v="0.5"/>
    <n v="0.4"/>
    <n v="0"/>
  </r>
  <r>
    <n v="319"/>
    <n v="20240712"/>
    <n v="4.4000000000000004"/>
    <n v="14.8"/>
    <n v="852"/>
    <n v="15.5"/>
    <n v="1013.9"/>
    <n v="88"/>
    <x v="21"/>
    <x v="193"/>
    <x v="27"/>
    <x v="6"/>
    <n v="3.1999999999999993"/>
    <n v="2.5599999999999996"/>
    <n v="0"/>
  </r>
  <r>
    <n v="319"/>
    <n v="20240713"/>
    <n v="4"/>
    <n v="14.2"/>
    <n v="1233"/>
    <n v="1.4"/>
    <n v="1013.3"/>
    <n v="85"/>
    <x v="21"/>
    <x v="194"/>
    <x v="27"/>
    <x v="6"/>
    <n v="3.8000000000000007"/>
    <n v="3.0400000000000009"/>
    <n v="0"/>
  </r>
  <r>
    <n v="319"/>
    <n v="20240714"/>
    <n v="3.2"/>
    <n v="16.7"/>
    <n v="2419"/>
    <n v="0"/>
    <n v="1012.8"/>
    <n v="74"/>
    <x v="21"/>
    <x v="195"/>
    <x v="27"/>
    <x v="6"/>
    <n v="1.3000000000000007"/>
    <n v="1.0400000000000007"/>
    <n v="0"/>
  </r>
  <r>
    <n v="319"/>
    <n v="20240715"/>
    <n v="2.2999999999999998"/>
    <n v="18.8"/>
    <n v="1627"/>
    <n v="-0.1"/>
    <n v="1009.6"/>
    <n v="74"/>
    <x v="21"/>
    <x v="196"/>
    <x v="28"/>
    <x v="6"/>
    <n v="0"/>
    <n v="0"/>
    <n v="0.80000000000000071"/>
  </r>
  <r>
    <n v="319"/>
    <n v="20240716"/>
    <n v="6.4"/>
    <n v="17.7"/>
    <n v="1544"/>
    <n v="4.5999999999999996"/>
    <n v="1011.4"/>
    <n v="79"/>
    <x v="21"/>
    <x v="197"/>
    <x v="28"/>
    <x v="6"/>
    <n v="0.30000000000000071"/>
    <n v="0.24000000000000057"/>
    <n v="0"/>
  </r>
  <r>
    <n v="319"/>
    <n v="20240717"/>
    <n v="3"/>
    <n v="18.399999999999999"/>
    <n v="2428"/>
    <n v="0"/>
    <n v="1020.7"/>
    <n v="79"/>
    <x v="21"/>
    <x v="198"/>
    <x v="28"/>
    <x v="6"/>
    <n v="0"/>
    <n v="0"/>
    <n v="0.39999999999999858"/>
  </r>
  <r>
    <n v="319"/>
    <n v="20240718"/>
    <n v="1.6"/>
    <n v="21"/>
    <n v="2521"/>
    <n v="0"/>
    <n v="1021.4"/>
    <n v="71"/>
    <x v="21"/>
    <x v="199"/>
    <x v="28"/>
    <x v="6"/>
    <n v="0"/>
    <n v="0"/>
    <n v="3"/>
  </r>
  <r>
    <n v="319"/>
    <n v="20240719"/>
    <n v="2"/>
    <n v="24.7"/>
    <n v="2620"/>
    <n v="0"/>
    <n v="1016.9"/>
    <n v="62"/>
    <x v="21"/>
    <x v="200"/>
    <x v="28"/>
    <x v="6"/>
    <n v="0"/>
    <n v="0"/>
    <n v="6.6999999999999993"/>
  </r>
  <r>
    <n v="319"/>
    <n v="20240720"/>
    <n v="2.4"/>
    <n v="23.8"/>
    <n v="2281"/>
    <n v="0"/>
    <n v="1008.4"/>
    <n v="65"/>
    <x v="21"/>
    <x v="201"/>
    <x v="28"/>
    <x v="6"/>
    <n v="0"/>
    <n v="0"/>
    <n v="5.8000000000000007"/>
  </r>
  <r>
    <n v="319"/>
    <n v="20240721"/>
    <n v="3.3"/>
    <n v="20.3"/>
    <n v="1543"/>
    <n v="-0.1"/>
    <n v="1010.1"/>
    <n v="81"/>
    <x v="21"/>
    <x v="202"/>
    <x v="28"/>
    <x v="6"/>
    <n v="0"/>
    <n v="0"/>
    <n v="2.3000000000000007"/>
  </r>
  <r>
    <n v="319"/>
    <n v="20240722"/>
    <n v="4.4000000000000004"/>
    <n v="20.100000000000001"/>
    <n v="1944"/>
    <n v="-0.1"/>
    <n v="1016.9"/>
    <n v="72"/>
    <x v="21"/>
    <x v="203"/>
    <x v="29"/>
    <x v="6"/>
    <n v="0"/>
    <n v="0"/>
    <n v="2.1000000000000014"/>
  </r>
  <r>
    <n v="319"/>
    <n v="20240723"/>
    <n v="4.7"/>
    <n v="18.3"/>
    <n v="1225"/>
    <n v="10.7"/>
    <n v="1018"/>
    <n v="86"/>
    <x v="21"/>
    <x v="204"/>
    <x v="29"/>
    <x v="6"/>
    <n v="0"/>
    <n v="0"/>
    <n v="0.30000000000000071"/>
  </r>
  <r>
    <n v="319"/>
    <n v="20240724"/>
    <n v="1.9"/>
    <n v="18"/>
    <n v="2124"/>
    <n v="0"/>
    <n v="1021"/>
    <n v="75"/>
    <x v="21"/>
    <x v="205"/>
    <x v="29"/>
    <x v="6"/>
    <n v="0"/>
    <n v="0"/>
    <n v="0"/>
  </r>
  <r>
    <n v="319"/>
    <n v="20240725"/>
    <n v="2.5"/>
    <n v="19.2"/>
    <n v="1010"/>
    <n v="2.6"/>
    <n v="1013.1"/>
    <n v="79"/>
    <x v="21"/>
    <x v="206"/>
    <x v="29"/>
    <x v="6"/>
    <n v="0"/>
    <n v="0"/>
    <n v="1.1999999999999993"/>
  </r>
  <r>
    <n v="319"/>
    <n v="20240726"/>
    <n v="3.3"/>
    <n v="19.2"/>
    <n v="2120"/>
    <n v="0.8"/>
    <n v="1011.5"/>
    <n v="78"/>
    <x v="21"/>
    <x v="207"/>
    <x v="29"/>
    <x v="6"/>
    <n v="0"/>
    <n v="0"/>
    <n v="1.1999999999999993"/>
  </r>
  <r>
    <n v="319"/>
    <n v="20240727"/>
    <n v="2.7"/>
    <n v="17.100000000000001"/>
    <n v="1962"/>
    <n v="0"/>
    <n v="1015.2"/>
    <n v="76"/>
    <x v="21"/>
    <x v="208"/>
    <x v="29"/>
    <x v="6"/>
    <n v="0.89999999999999858"/>
    <n v="0.71999999999999886"/>
    <n v="0"/>
  </r>
  <r>
    <n v="319"/>
    <n v="20240728"/>
    <n v="2.2000000000000002"/>
    <n v="18.3"/>
    <n v="2510"/>
    <n v="0"/>
    <n v="1025"/>
    <n v="71"/>
    <x v="21"/>
    <x v="209"/>
    <x v="29"/>
    <x v="6"/>
    <n v="0"/>
    <n v="0"/>
    <n v="0.30000000000000071"/>
  </r>
  <r>
    <n v="319"/>
    <n v="20240729"/>
    <n v="2"/>
    <n v="21"/>
    <n v="2623"/>
    <n v="0"/>
    <n v="1021.6"/>
    <n v="65"/>
    <x v="21"/>
    <x v="210"/>
    <x v="30"/>
    <x v="6"/>
    <n v="0"/>
    <n v="0"/>
    <n v="3"/>
  </r>
  <r>
    <n v="319"/>
    <n v="20240730"/>
    <n v="1.8"/>
    <n v="23.5"/>
    <n v="2533"/>
    <n v="0"/>
    <n v="1016.2"/>
    <n v="65"/>
    <x v="21"/>
    <x v="211"/>
    <x v="30"/>
    <x v="6"/>
    <n v="0"/>
    <n v="0"/>
    <n v="5.5"/>
  </r>
  <r>
    <n v="319"/>
    <n v="20240731"/>
    <n v="2.6"/>
    <n v="22.4"/>
    <n v="1440"/>
    <n v="0.1"/>
    <n v="1014"/>
    <n v="77"/>
    <x v="21"/>
    <x v="212"/>
    <x v="30"/>
    <x v="6"/>
    <n v="0"/>
    <n v="0"/>
    <n v="4.3999999999999986"/>
  </r>
  <r>
    <n v="319"/>
    <n v="20240801"/>
    <n v="1.8"/>
    <n v="20"/>
    <n v="1045"/>
    <n v="6.9"/>
    <n v="1012.3"/>
    <n v="91"/>
    <x v="21"/>
    <x v="213"/>
    <x v="30"/>
    <x v="7"/>
    <n v="0"/>
    <n v="0"/>
    <n v="2"/>
  </r>
  <r>
    <n v="319"/>
    <n v="20240802"/>
    <n v="1.3"/>
    <n v="21"/>
    <n v="1743"/>
    <n v="0"/>
    <n v="1012.2"/>
    <n v="82"/>
    <x v="21"/>
    <x v="214"/>
    <x v="30"/>
    <x v="7"/>
    <n v="0"/>
    <n v="0"/>
    <n v="3"/>
  </r>
  <r>
    <n v="319"/>
    <n v="20240803"/>
    <n v="4.7"/>
    <n v="20"/>
    <n v="1512"/>
    <n v="0.7"/>
    <n v="1012.5"/>
    <n v="81"/>
    <x v="21"/>
    <x v="215"/>
    <x v="30"/>
    <x v="7"/>
    <n v="0"/>
    <n v="0"/>
    <n v="2"/>
  </r>
  <r>
    <n v="319"/>
    <n v="20240804"/>
    <n v="1.1000000000000001"/>
    <n v="18.899999999999999"/>
    <n v="1428"/>
    <n v="2.1"/>
    <n v="1015.3"/>
    <n v="78"/>
    <x v="21"/>
    <x v="216"/>
    <x v="30"/>
    <x v="7"/>
    <n v="0"/>
    <n v="0"/>
    <n v="0.89999999999999858"/>
  </r>
  <r>
    <n v="319"/>
    <n v="20240805"/>
    <n v="2.6"/>
    <n v="19.899999999999999"/>
    <n v="2413"/>
    <n v="0"/>
    <n v="1014.1"/>
    <n v="71"/>
    <x v="21"/>
    <x v="217"/>
    <x v="31"/>
    <x v="7"/>
    <n v="0"/>
    <n v="0"/>
    <n v="1.8999999999999986"/>
  </r>
  <r>
    <n v="319"/>
    <n v="20240806"/>
    <n v="2.2000000000000002"/>
    <n v="21.8"/>
    <n v="2154"/>
    <n v="0"/>
    <n v="1010.5"/>
    <n v="71"/>
    <x v="21"/>
    <x v="218"/>
    <x v="31"/>
    <x v="7"/>
    <n v="0"/>
    <n v="0"/>
    <n v="3.8000000000000007"/>
  </r>
  <r>
    <n v="319"/>
    <n v="20240807"/>
    <n v="3.5"/>
    <n v="19.3"/>
    <n v="1763"/>
    <n v="0.3"/>
    <n v="1013.3"/>
    <n v="69"/>
    <x v="21"/>
    <x v="219"/>
    <x v="31"/>
    <x v="7"/>
    <n v="0"/>
    <n v="0"/>
    <n v="1.3000000000000007"/>
  </r>
  <r>
    <n v="319"/>
    <n v="20240808"/>
    <n v="4.2"/>
    <n v="20.7"/>
    <n v="1954"/>
    <n v="-0.1"/>
    <n v="1015.8"/>
    <n v="64"/>
    <x v="21"/>
    <x v="220"/>
    <x v="31"/>
    <x v="7"/>
    <n v="0"/>
    <n v="0"/>
    <n v="2.6999999999999993"/>
  </r>
  <r>
    <n v="319"/>
    <n v="20240809"/>
    <n v="6.1"/>
    <n v="20.9"/>
    <n v="1465"/>
    <n v="0.5"/>
    <n v="1015.4"/>
    <n v="71"/>
    <x v="21"/>
    <x v="221"/>
    <x v="31"/>
    <x v="7"/>
    <n v="0"/>
    <n v="0"/>
    <n v="2.8999999999999986"/>
  </r>
  <r>
    <n v="319"/>
    <n v="20240810"/>
    <n v="3.8"/>
    <n v="20.100000000000001"/>
    <n v="2359"/>
    <n v="0"/>
    <n v="1020.6"/>
    <n v="69"/>
    <x v="21"/>
    <x v="222"/>
    <x v="31"/>
    <x v="7"/>
    <n v="0"/>
    <n v="0"/>
    <n v="2.1000000000000014"/>
  </r>
  <r>
    <n v="319"/>
    <n v="20240811"/>
    <n v="2.2999999999999998"/>
    <n v="21.8"/>
    <n v="2440"/>
    <n v="0"/>
    <n v="1020"/>
    <n v="67"/>
    <x v="21"/>
    <x v="223"/>
    <x v="31"/>
    <x v="7"/>
    <n v="0"/>
    <n v="0"/>
    <n v="3.8000000000000007"/>
  </r>
  <r>
    <n v="319"/>
    <n v="20240812"/>
    <n v="2.5"/>
    <n v="25.7"/>
    <n v="2331"/>
    <n v="-0.1"/>
    <n v="1010.3"/>
    <n v="64"/>
    <x v="21"/>
    <x v="224"/>
    <x v="32"/>
    <x v="7"/>
    <n v="0"/>
    <n v="0"/>
    <n v="7.6999999999999993"/>
  </r>
  <r>
    <n v="319"/>
    <n v="20240813"/>
    <n v="2.2999999999999998"/>
    <n v="22.3"/>
    <n v="1567"/>
    <n v="-0.1"/>
    <n v="1009.8"/>
    <n v="79"/>
    <x v="21"/>
    <x v="225"/>
    <x v="32"/>
    <x v="7"/>
    <n v="0"/>
    <n v="0"/>
    <n v="4.3000000000000007"/>
  </r>
  <r>
    <n v="319"/>
    <n v="20240814"/>
    <n v="2.9"/>
    <n v="20.399999999999999"/>
    <n v="1677"/>
    <n v="-0.1"/>
    <n v="1013.1"/>
    <n v="76"/>
    <x v="21"/>
    <x v="226"/>
    <x v="32"/>
    <x v="7"/>
    <n v="0"/>
    <n v="0"/>
    <n v="2.3999999999999986"/>
  </r>
  <r>
    <n v="319"/>
    <n v="20240815"/>
    <n v="4.5999999999999996"/>
    <n v="20.8"/>
    <n v="1745"/>
    <n v="0"/>
    <n v="1016.3"/>
    <n v="69"/>
    <x v="21"/>
    <x v="227"/>
    <x v="32"/>
    <x v="7"/>
    <n v="0"/>
    <n v="0"/>
    <n v="2.8000000000000007"/>
  </r>
  <r>
    <n v="319"/>
    <n v="20240816"/>
    <n v="3.2"/>
    <n v="19.899999999999999"/>
    <n v="633"/>
    <n v="12.7"/>
    <n v="1014.9"/>
    <n v="87"/>
    <x v="21"/>
    <x v="228"/>
    <x v="32"/>
    <x v="7"/>
    <n v="0"/>
    <n v="0"/>
    <n v="1.8999999999999986"/>
  </r>
  <r>
    <n v="319"/>
    <n v="20240817"/>
    <n v="1.5"/>
    <n v="20.399999999999999"/>
    <n v="1697"/>
    <n v="0.7"/>
    <n v="1012.7"/>
    <n v="78"/>
    <x v="21"/>
    <x v="229"/>
    <x v="32"/>
    <x v="7"/>
    <n v="0"/>
    <n v="0"/>
    <n v="2.3999999999999986"/>
  </r>
  <r>
    <n v="319"/>
    <n v="20240818"/>
    <n v="2.9"/>
    <n v="17.7"/>
    <n v="1408"/>
    <n v="0"/>
    <n v="1013.9"/>
    <n v="77"/>
    <x v="21"/>
    <x v="230"/>
    <x v="32"/>
    <x v="7"/>
    <n v="0.30000000000000071"/>
    <n v="0.24000000000000057"/>
    <n v="0"/>
  </r>
  <r>
    <n v="319"/>
    <n v="20240819"/>
    <n v="2.6"/>
    <n v="18"/>
    <n v="1729"/>
    <n v="0"/>
    <n v="1017.1"/>
    <n v="72"/>
    <x v="21"/>
    <x v="231"/>
    <x v="33"/>
    <x v="7"/>
    <n v="0"/>
    <n v="0"/>
    <n v="0"/>
  </r>
  <r>
    <n v="319"/>
    <n v="20240820"/>
    <n v="3.8"/>
    <n v="17.8"/>
    <n v="789"/>
    <n v="14.4"/>
    <n v="1011.4"/>
    <n v="84"/>
    <x v="21"/>
    <x v="232"/>
    <x v="33"/>
    <x v="7"/>
    <n v="0.19999999999999929"/>
    <n v="0.15999999999999945"/>
    <n v="0"/>
  </r>
  <r>
    <n v="319"/>
    <n v="20240821"/>
    <n v="4.8"/>
    <n v="16.3"/>
    <n v="1721"/>
    <n v="0"/>
    <n v="1017.3"/>
    <n v="67"/>
    <x v="21"/>
    <x v="233"/>
    <x v="33"/>
    <x v="7"/>
    <n v="1.6999999999999993"/>
    <n v="1.3599999999999994"/>
    <n v="0"/>
  </r>
  <r>
    <n v="319"/>
    <n v="20240822"/>
    <n v="5.3"/>
    <n v="19"/>
    <n v="1685"/>
    <n v="0"/>
    <n v="1010.3"/>
    <n v="62"/>
    <x v="21"/>
    <x v="234"/>
    <x v="33"/>
    <x v="7"/>
    <n v="0"/>
    <n v="0"/>
    <n v="1"/>
  </r>
  <r>
    <n v="319"/>
    <n v="20240823"/>
    <n v="6.5"/>
    <n v="20"/>
    <n v="1218"/>
    <n v="0.2"/>
    <n v="1007.3"/>
    <n v="71"/>
    <x v="21"/>
    <x v="235"/>
    <x v="33"/>
    <x v="7"/>
    <n v="0"/>
    <n v="0"/>
    <n v="2"/>
  </r>
  <r>
    <n v="319"/>
    <n v="20240824"/>
    <n v="5.0999999999999996"/>
    <n v="18.899999999999999"/>
    <n v="896"/>
    <n v="2.6"/>
    <n v="1006.9"/>
    <n v="85"/>
    <x v="21"/>
    <x v="236"/>
    <x v="33"/>
    <x v="7"/>
    <n v="0"/>
    <n v="0"/>
    <n v="0.89999999999999858"/>
  </r>
  <r>
    <n v="319"/>
    <n v="20240825"/>
    <n v="5.3"/>
    <n v="16.399999999999999"/>
    <n v="1817"/>
    <n v="0"/>
    <n v="1020"/>
    <n v="70"/>
    <x v="21"/>
    <x v="237"/>
    <x v="33"/>
    <x v="7"/>
    <n v="1.6000000000000014"/>
    <n v="1.2800000000000011"/>
    <n v="0"/>
  </r>
  <r>
    <n v="319"/>
    <n v="20240826"/>
    <n v="3.6"/>
    <n v="17.399999999999999"/>
    <n v="1642"/>
    <n v="-0.1"/>
    <n v="1021.7"/>
    <n v="69"/>
    <x v="21"/>
    <x v="238"/>
    <x v="34"/>
    <x v="7"/>
    <n v="0.60000000000000142"/>
    <n v="0.48000000000000115"/>
    <n v="0"/>
  </r>
  <r>
    <n v="319"/>
    <n v="20240827"/>
    <n v="1.6"/>
    <n v="18.100000000000001"/>
    <n v="2119"/>
    <n v="0"/>
    <n v="1020"/>
    <n v="72"/>
    <x v="21"/>
    <x v="239"/>
    <x v="34"/>
    <x v="7"/>
    <n v="0"/>
    <n v="0"/>
    <n v="0.10000000000000142"/>
  </r>
  <r>
    <n v="319"/>
    <n v="20240828"/>
    <n v="1.6"/>
    <n v="20.8"/>
    <n v="2090"/>
    <n v="0"/>
    <n v="1014.2"/>
    <n v="73"/>
    <x v="21"/>
    <x v="240"/>
    <x v="34"/>
    <x v="7"/>
    <n v="0"/>
    <n v="0"/>
    <n v="2.8000000000000007"/>
  </r>
  <r>
    <n v="319"/>
    <n v="20240829"/>
    <n v="2.5"/>
    <n v="18.8"/>
    <n v="1729"/>
    <n v="0"/>
    <n v="1017.9"/>
    <n v="77"/>
    <x v="21"/>
    <x v="241"/>
    <x v="34"/>
    <x v="7"/>
    <n v="0"/>
    <n v="0"/>
    <n v="0.80000000000000071"/>
  </r>
  <r>
    <n v="319"/>
    <n v="20240830"/>
    <n v="2.8"/>
    <n v="18.3"/>
    <n v="1148"/>
    <n v="0.1"/>
    <n v="1022.3"/>
    <n v="75"/>
    <x v="21"/>
    <x v="242"/>
    <x v="34"/>
    <x v="7"/>
    <n v="0"/>
    <n v="0"/>
    <n v="0.30000000000000071"/>
  </r>
  <r>
    <n v="319"/>
    <n v="20240831"/>
    <n v="4.8"/>
    <n v="19.600000000000001"/>
    <n v="1797"/>
    <n v="0.1"/>
    <n v="1020.9"/>
    <n v="72"/>
    <x v="21"/>
    <x v="243"/>
    <x v="34"/>
    <x v="7"/>
    <n v="0"/>
    <n v="0"/>
    <n v="1.6000000000000014"/>
  </r>
  <r>
    <n v="319"/>
    <n v="20240901"/>
    <n v="2.6"/>
    <n v="23.6"/>
    <n v="1759"/>
    <n v="0"/>
    <n v="1013.8"/>
    <n v="73"/>
    <x v="21"/>
    <x v="244"/>
    <x v="34"/>
    <x v="8"/>
    <n v="0"/>
    <n v="0"/>
    <n v="5.6000000000000014"/>
  </r>
  <r>
    <n v="319"/>
    <n v="20240902"/>
    <n v="2.6"/>
    <n v="21.6"/>
    <n v="1368"/>
    <n v="0"/>
    <n v="1012.3"/>
    <n v="77"/>
    <x v="21"/>
    <x v="245"/>
    <x v="35"/>
    <x v="8"/>
    <n v="0"/>
    <n v="0"/>
    <n v="3.6000000000000014"/>
  </r>
  <r>
    <n v="319"/>
    <n v="20240903"/>
    <n v="1.8"/>
    <n v="18.7"/>
    <n v="475"/>
    <n v="0.8"/>
    <n v="1014.2"/>
    <n v="91"/>
    <x v="21"/>
    <x v="246"/>
    <x v="35"/>
    <x v="8"/>
    <n v="0"/>
    <n v="0"/>
    <n v="0.69999999999999929"/>
  </r>
  <r>
    <n v="319"/>
    <n v="20240904"/>
    <n v="2"/>
    <n v="17.399999999999999"/>
    <n v="745"/>
    <n v="-0.1"/>
    <n v="1016.1"/>
    <n v="86"/>
    <x v="21"/>
    <x v="247"/>
    <x v="35"/>
    <x v="8"/>
    <n v="0.60000000000000142"/>
    <n v="0.48000000000000115"/>
    <n v="0"/>
  </r>
  <r>
    <n v="319"/>
    <n v="20240905"/>
    <n v="3.6"/>
    <n v="19.100000000000001"/>
    <n v="722"/>
    <n v="6"/>
    <n v="1010.4"/>
    <n v="88"/>
    <x v="21"/>
    <x v="248"/>
    <x v="35"/>
    <x v="8"/>
    <n v="0"/>
    <n v="0"/>
    <n v="1.1000000000000014"/>
  </r>
  <r>
    <n v="319"/>
    <n v="20240906"/>
    <n v="2.2999999999999998"/>
    <n v="18.100000000000001"/>
    <n v="327"/>
    <n v="1.5"/>
    <n v="1010.3"/>
    <n v="95"/>
    <x v="21"/>
    <x v="249"/>
    <x v="35"/>
    <x v="8"/>
    <n v="0"/>
    <n v="0"/>
    <n v="0.10000000000000142"/>
  </r>
  <r>
    <n v="319"/>
    <n v="20240907"/>
    <n v="1.8"/>
    <n v="19.7"/>
    <n v="1443"/>
    <n v="5.2"/>
    <n v="1010"/>
    <n v="84"/>
    <x v="21"/>
    <x v="250"/>
    <x v="35"/>
    <x v="8"/>
    <n v="0"/>
    <n v="0"/>
    <n v="1.6999999999999993"/>
  </r>
  <r>
    <n v="319"/>
    <n v="20240908"/>
    <n v="4.0999999999999996"/>
    <n v="18"/>
    <n v="1719"/>
    <n v="0.8"/>
    <n v="1006.9"/>
    <n v="77"/>
    <x v="21"/>
    <x v="251"/>
    <x v="35"/>
    <x v="8"/>
    <n v="0"/>
    <n v="0"/>
    <n v="0"/>
  </r>
  <r>
    <n v="319"/>
    <n v="20240909"/>
    <n v="4.4000000000000004"/>
    <n v="16.7"/>
    <n v="1009"/>
    <n v="14.3"/>
    <n v="1007"/>
    <n v="89"/>
    <x v="21"/>
    <x v="252"/>
    <x v="36"/>
    <x v="8"/>
    <n v="1.3000000000000007"/>
    <n v="1.0400000000000007"/>
    <n v="0"/>
  </r>
  <r>
    <n v="319"/>
    <n v="20240910"/>
    <n v="7.2"/>
    <n v="14.6"/>
    <n v="702"/>
    <n v="16.2"/>
    <n v="1008.8"/>
    <n v="87"/>
    <x v="21"/>
    <x v="253"/>
    <x v="36"/>
    <x v="8"/>
    <n v="3.4000000000000004"/>
    <n v="2.7200000000000006"/>
    <n v="0"/>
  </r>
  <r>
    <n v="319"/>
    <n v="20240911"/>
    <n v="4.9000000000000004"/>
    <n v="11.4"/>
    <n v="1230"/>
    <n v="6.4"/>
    <n v="1007.7"/>
    <n v="80"/>
    <x v="21"/>
    <x v="254"/>
    <x v="36"/>
    <x v="8"/>
    <n v="6.6"/>
    <n v="5.28"/>
    <n v="0"/>
  </r>
  <r>
    <n v="319"/>
    <n v="20240912"/>
    <n v="2.9"/>
    <n v="10.3"/>
    <n v="985"/>
    <n v="5.5"/>
    <n v="1014.5"/>
    <n v="84"/>
    <x v="21"/>
    <x v="255"/>
    <x v="36"/>
    <x v="8"/>
    <n v="7.6999999999999993"/>
    <n v="6.16"/>
    <n v="0"/>
  </r>
  <r>
    <n v="319"/>
    <n v="20240913"/>
    <n v="2.5"/>
    <n v="11.3"/>
    <n v="1176"/>
    <n v="0.6"/>
    <n v="1026.0999999999999"/>
    <n v="83"/>
    <x v="21"/>
    <x v="256"/>
    <x v="36"/>
    <x v="8"/>
    <n v="6.6999999999999993"/>
    <n v="5.3599999999999994"/>
    <n v="0"/>
  </r>
  <r>
    <n v="319"/>
    <n v="20240914"/>
    <n v="1.2"/>
    <n v="11.7"/>
    <n v="1420"/>
    <n v="0"/>
    <n v="1031"/>
    <n v="79"/>
    <x v="21"/>
    <x v="257"/>
    <x v="36"/>
    <x v="8"/>
    <n v="6.3000000000000007"/>
    <n v="5.0400000000000009"/>
    <n v="0"/>
  </r>
  <r>
    <n v="319"/>
    <n v="20240915"/>
    <n v="1.8"/>
    <n v="13.4"/>
    <n v="1636"/>
    <n v="0"/>
    <n v="1027.4000000000001"/>
    <n v="81"/>
    <x v="21"/>
    <x v="258"/>
    <x v="36"/>
    <x v="8"/>
    <n v="4.5999999999999996"/>
    <n v="3.6799999999999997"/>
    <n v="0"/>
  </r>
  <r>
    <n v="319"/>
    <n v="20240916"/>
    <n v="3.1"/>
    <n v="15.2"/>
    <n v="1019"/>
    <n v="1.3"/>
    <n v="1026.8"/>
    <n v="85"/>
    <x v="21"/>
    <x v="259"/>
    <x v="37"/>
    <x v="8"/>
    <n v="2.8000000000000007"/>
    <n v="2.2400000000000007"/>
    <n v="0"/>
  </r>
  <r>
    <n v="319"/>
    <n v="20240917"/>
    <n v="5"/>
    <n v="16.5"/>
    <n v="1233"/>
    <n v="0"/>
    <n v="1028.5999999999999"/>
    <n v="83"/>
    <x v="21"/>
    <x v="260"/>
    <x v="37"/>
    <x v="8"/>
    <n v="1.5"/>
    <n v="1.2000000000000002"/>
    <n v="0"/>
  </r>
  <r>
    <n v="319"/>
    <n v="20240918"/>
    <n v="4.3"/>
    <n v="17"/>
    <n v="1280"/>
    <n v="0"/>
    <n v="1026.3"/>
    <n v="85"/>
    <x v="21"/>
    <x v="261"/>
    <x v="37"/>
    <x v="8"/>
    <n v="1"/>
    <n v="0.8"/>
    <n v="0"/>
  </r>
  <r>
    <n v="319"/>
    <n v="20240919"/>
    <n v="4.7"/>
    <n v="18.600000000000001"/>
    <n v="1597"/>
    <n v="0"/>
    <n v="1023"/>
    <n v="79"/>
    <x v="21"/>
    <x v="262"/>
    <x v="37"/>
    <x v="8"/>
    <n v="0"/>
    <n v="0"/>
    <n v="0.60000000000000142"/>
  </r>
  <r>
    <n v="319"/>
    <n v="20240920"/>
    <n v="3.7"/>
    <n v="17.7"/>
    <n v="1600"/>
    <n v="0"/>
    <n v="1020.1"/>
    <n v="75"/>
    <x v="21"/>
    <x v="263"/>
    <x v="37"/>
    <x v="8"/>
    <n v="0.30000000000000071"/>
    <n v="0.24000000000000057"/>
    <n v="0"/>
  </r>
  <r>
    <n v="319"/>
    <n v="20240921"/>
    <n v="1.7"/>
    <n v="18"/>
    <n v="1566"/>
    <n v="0"/>
    <n v="1018.5"/>
    <n v="77"/>
    <x v="21"/>
    <x v="264"/>
    <x v="37"/>
    <x v="8"/>
    <n v="0"/>
    <n v="0"/>
    <n v="0"/>
  </r>
  <r>
    <n v="319"/>
    <n v="20240922"/>
    <n v="2"/>
    <n v="18.2"/>
    <n v="806"/>
    <n v="0.3"/>
    <n v="1013"/>
    <n v="79"/>
    <x v="21"/>
    <x v="265"/>
    <x v="37"/>
    <x v="8"/>
    <n v="0"/>
    <n v="0"/>
    <n v="0.19999999999999929"/>
  </r>
  <r>
    <n v="319"/>
    <n v="20240923"/>
    <n v="3.3"/>
    <n v="16.5"/>
    <n v="855"/>
    <n v="2.1"/>
    <n v="1006.8"/>
    <n v="86"/>
    <x v="21"/>
    <x v="266"/>
    <x v="38"/>
    <x v="8"/>
    <n v="1.5"/>
    <n v="1.2000000000000002"/>
    <n v="0"/>
  </r>
  <r>
    <n v="319"/>
    <n v="20240924"/>
    <n v="3.8"/>
    <n v="15"/>
    <n v="575"/>
    <n v="0.2"/>
    <n v="1003.5"/>
    <n v="87"/>
    <x v="21"/>
    <x v="267"/>
    <x v="38"/>
    <x v="8"/>
    <n v="3"/>
    <n v="2.4000000000000004"/>
    <n v="0"/>
  </r>
  <r>
    <n v="319"/>
    <n v="20240925"/>
    <n v="4.3"/>
    <n v="15.3"/>
    <n v="681"/>
    <n v="9.3000000000000007"/>
    <n v="1000.6"/>
    <n v="83"/>
    <x v="21"/>
    <x v="268"/>
    <x v="38"/>
    <x v="8"/>
    <n v="2.6999999999999993"/>
    <n v="2.1599999999999997"/>
    <n v="0"/>
  </r>
  <r>
    <n v="319"/>
    <n v="20240926"/>
    <n v="7.1"/>
    <n v="16.2"/>
    <n v="716"/>
    <n v="2.7"/>
    <n v="990.3"/>
    <n v="82"/>
    <x v="21"/>
    <x v="269"/>
    <x v="38"/>
    <x v="8"/>
    <n v="1.8000000000000007"/>
    <n v="1.4400000000000006"/>
    <n v="0"/>
  </r>
  <r>
    <n v="319"/>
    <n v="20240927"/>
    <n v="7.5"/>
    <n v="12.5"/>
    <n v="414"/>
    <n v="6.6"/>
    <n v="1000"/>
    <n v="79"/>
    <x v="21"/>
    <x v="270"/>
    <x v="38"/>
    <x v="8"/>
    <n v="5.5"/>
    <n v="4.4000000000000004"/>
    <n v="0"/>
  </r>
  <r>
    <n v="319"/>
    <n v="20240928"/>
    <n v="3.5"/>
    <n v="10.3"/>
    <n v="1094"/>
    <n v="5.7"/>
    <n v="1022.4"/>
    <n v="79"/>
    <x v="21"/>
    <x v="271"/>
    <x v="38"/>
    <x v="8"/>
    <n v="7.6999999999999993"/>
    <n v="6.16"/>
    <n v="0"/>
  </r>
  <r>
    <n v="319"/>
    <n v="20240929"/>
    <n v="2.6"/>
    <n v="10.1"/>
    <n v="1032"/>
    <n v="0"/>
    <n v="1023.6"/>
    <n v="75"/>
    <x v="21"/>
    <x v="272"/>
    <x v="38"/>
    <x v="8"/>
    <n v="7.9"/>
    <n v="6.32"/>
    <n v="0"/>
  </r>
  <r>
    <n v="319"/>
    <n v="20240930"/>
    <n v="5.5"/>
    <n v="13.2"/>
    <n v="394"/>
    <n v="5.6"/>
    <n v="1007.3"/>
    <n v="88"/>
    <x v="21"/>
    <x v="273"/>
    <x v="39"/>
    <x v="8"/>
    <n v="4.8000000000000007"/>
    <n v="3.8400000000000007"/>
    <n v="0"/>
  </r>
  <r>
    <n v="323"/>
    <n v="20240101"/>
    <n v="6.8"/>
    <n v="8"/>
    <n v="241"/>
    <n v="5.4"/>
    <n v="1001.9"/>
    <n v="85"/>
    <x v="22"/>
    <x v="0"/>
    <x v="0"/>
    <x v="0"/>
    <n v="10"/>
    <n v="11"/>
    <n v="0"/>
  </r>
  <r>
    <n v="323"/>
    <n v="20240102"/>
    <n v="9.9"/>
    <n v="11.3"/>
    <n v="67"/>
    <n v="19.899999999999999"/>
    <n v="988.2"/>
    <n v="89"/>
    <x v="22"/>
    <x v="1"/>
    <x v="0"/>
    <x v="0"/>
    <n v="6.6999999999999993"/>
    <n v="7.37"/>
    <n v="0"/>
  </r>
  <r>
    <n v="323"/>
    <n v="20240103"/>
    <n v="8.6"/>
    <n v="9.6"/>
    <n v="154"/>
    <n v="18.3"/>
    <n v="991.1"/>
    <n v="88"/>
    <x v="22"/>
    <x v="2"/>
    <x v="0"/>
    <x v="0"/>
    <n v="8.4"/>
    <n v="9.240000000000002"/>
    <n v="0"/>
  </r>
  <r>
    <n v="323"/>
    <n v="20240104"/>
    <n v="4.9000000000000004"/>
    <n v="8.8000000000000007"/>
    <n v="251"/>
    <n v="6.9"/>
    <n v="1001.2"/>
    <n v="90"/>
    <x v="22"/>
    <x v="3"/>
    <x v="0"/>
    <x v="0"/>
    <n v="9.1999999999999993"/>
    <n v="10.119999999999999"/>
    <n v="0"/>
  </r>
  <r>
    <n v="323"/>
    <n v="20240105"/>
    <n v="5.8"/>
    <n v="7.8"/>
    <n v="62"/>
    <n v="18"/>
    <n v="997.1"/>
    <n v="93"/>
    <x v="22"/>
    <x v="4"/>
    <x v="0"/>
    <x v="0"/>
    <n v="10.199999999999999"/>
    <n v="11.22"/>
    <n v="0"/>
  </r>
  <r>
    <n v="323"/>
    <n v="20240106"/>
    <n v="4.7"/>
    <n v="5.0999999999999996"/>
    <n v="104"/>
    <n v="0.4"/>
    <n v="1012.5"/>
    <n v="85"/>
    <x v="22"/>
    <x v="5"/>
    <x v="0"/>
    <x v="0"/>
    <n v="12.9"/>
    <n v="14.190000000000001"/>
    <n v="0"/>
  </r>
  <r>
    <n v="323"/>
    <n v="20240107"/>
    <n v="6.8"/>
    <n v="1"/>
    <n v="100"/>
    <n v="0"/>
    <n v="1024.9000000000001"/>
    <n v="79"/>
    <x v="22"/>
    <x v="6"/>
    <x v="0"/>
    <x v="0"/>
    <n v="17"/>
    <n v="18.700000000000003"/>
    <n v="0"/>
  </r>
  <r>
    <n v="323"/>
    <n v="20240108"/>
    <n v="7.8"/>
    <n v="-1.2"/>
    <n v="183"/>
    <n v="0"/>
    <n v="1031.5"/>
    <n v="68"/>
    <x v="22"/>
    <x v="7"/>
    <x v="1"/>
    <x v="0"/>
    <n v="19.2"/>
    <n v="21.12"/>
    <n v="0"/>
  </r>
  <r>
    <n v="323"/>
    <n v="20240109"/>
    <n v="7.8"/>
    <n v="-2.2000000000000002"/>
    <n v="492"/>
    <n v="0"/>
    <n v="1031.7"/>
    <n v="61"/>
    <x v="22"/>
    <x v="8"/>
    <x v="1"/>
    <x v="0"/>
    <n v="20.2"/>
    <n v="22.220000000000002"/>
    <n v="0"/>
  </r>
  <r>
    <n v="323"/>
    <n v="20240110"/>
    <n v="5.7"/>
    <n v="-2.1"/>
    <n v="441"/>
    <n v="0"/>
    <n v="1029.9000000000001"/>
    <n v="63"/>
    <x v="22"/>
    <x v="9"/>
    <x v="1"/>
    <x v="0"/>
    <n v="20.100000000000001"/>
    <n v="22.110000000000003"/>
    <n v="0"/>
  </r>
  <r>
    <n v="323"/>
    <n v="20240111"/>
    <n v="3.1"/>
    <n v="-0.2"/>
    <n v="351"/>
    <n v="0"/>
    <n v="1034.5999999999999"/>
    <n v="83"/>
    <x v="22"/>
    <x v="10"/>
    <x v="1"/>
    <x v="0"/>
    <n v="18.2"/>
    <n v="20.02"/>
    <n v="0"/>
  </r>
  <r>
    <n v="323"/>
    <n v="20240112"/>
    <n v="1.5"/>
    <n v="3"/>
    <n v="100"/>
    <n v="0.1"/>
    <n v="1033.3"/>
    <n v="95"/>
    <x v="22"/>
    <x v="11"/>
    <x v="1"/>
    <x v="0"/>
    <n v="15"/>
    <n v="16.5"/>
    <n v="0"/>
  </r>
  <r>
    <n v="323"/>
    <n v="20240113"/>
    <n v="3.7"/>
    <n v="3"/>
    <n v="59"/>
    <n v="0.5"/>
    <n v="1023.4"/>
    <n v="94"/>
    <x v="22"/>
    <x v="12"/>
    <x v="1"/>
    <x v="0"/>
    <n v="15"/>
    <n v="16.5"/>
    <n v="0"/>
  </r>
  <r>
    <n v="323"/>
    <n v="20240114"/>
    <n v="5.8"/>
    <n v="2.6"/>
    <n v="126"/>
    <n v="1.1000000000000001"/>
    <n v="1010.4"/>
    <n v="91"/>
    <x v="22"/>
    <x v="13"/>
    <x v="1"/>
    <x v="0"/>
    <n v="15.4"/>
    <n v="16.940000000000001"/>
    <n v="0"/>
  </r>
  <r>
    <n v="323"/>
    <n v="20240115"/>
    <n v="7.9"/>
    <n v="2.2999999999999998"/>
    <n v="264"/>
    <n v="6.4"/>
    <n v="1006.4"/>
    <n v="83"/>
    <x v="22"/>
    <x v="14"/>
    <x v="2"/>
    <x v="0"/>
    <n v="15.7"/>
    <n v="17.27"/>
    <n v="0"/>
  </r>
  <r>
    <n v="323"/>
    <n v="20240116"/>
    <n v="3.8"/>
    <n v="1"/>
    <n v="375"/>
    <n v="0"/>
    <n v="1007.6"/>
    <n v="76"/>
    <x v="22"/>
    <x v="15"/>
    <x v="2"/>
    <x v="0"/>
    <n v="17"/>
    <n v="18.700000000000003"/>
    <n v="0"/>
  </r>
  <r>
    <n v="323"/>
    <n v="20240117"/>
    <n v="2.5"/>
    <n v="-0.1"/>
    <n v="176"/>
    <n v="0"/>
    <n v="992.9"/>
    <n v="81"/>
    <x v="22"/>
    <x v="16"/>
    <x v="2"/>
    <x v="0"/>
    <n v="18.100000000000001"/>
    <n v="19.910000000000004"/>
    <n v="0"/>
  </r>
  <r>
    <n v="323"/>
    <n v="20240118"/>
    <n v="2.7"/>
    <n v="0.4"/>
    <n v="473"/>
    <n v="0.5"/>
    <n v="1004"/>
    <n v="88"/>
    <x v="22"/>
    <x v="17"/>
    <x v="2"/>
    <x v="0"/>
    <n v="17.600000000000001"/>
    <n v="19.360000000000003"/>
    <n v="0"/>
  </r>
  <r>
    <n v="323"/>
    <n v="20240119"/>
    <n v="4"/>
    <n v="1"/>
    <n v="544"/>
    <n v="0"/>
    <n v="1021.3"/>
    <n v="84"/>
    <x v="22"/>
    <x v="18"/>
    <x v="2"/>
    <x v="0"/>
    <n v="17"/>
    <n v="18.700000000000003"/>
    <n v="0"/>
  </r>
  <r>
    <n v="323"/>
    <n v="20240120"/>
    <n v="5.3"/>
    <n v="-0.7"/>
    <n v="432"/>
    <n v="0"/>
    <n v="1026.8"/>
    <n v="81"/>
    <x v="22"/>
    <x v="19"/>
    <x v="2"/>
    <x v="0"/>
    <n v="18.7"/>
    <n v="20.57"/>
    <n v="0"/>
  </r>
  <r>
    <n v="323"/>
    <n v="20240121"/>
    <n v="8.3000000000000007"/>
    <n v="4.3"/>
    <n v="169"/>
    <n v="0.2"/>
    <n v="1016.1"/>
    <n v="78"/>
    <x v="22"/>
    <x v="20"/>
    <x v="2"/>
    <x v="0"/>
    <n v="13.7"/>
    <n v="15.07"/>
    <n v="0"/>
  </r>
  <r>
    <n v="323"/>
    <n v="20240122"/>
    <n v="11.4"/>
    <n v="9.6999999999999993"/>
    <n v="436"/>
    <n v="4.2"/>
    <n v="1009.2"/>
    <n v="82"/>
    <x v="22"/>
    <x v="21"/>
    <x v="3"/>
    <x v="0"/>
    <n v="8.3000000000000007"/>
    <n v="9.1300000000000008"/>
    <n v="0"/>
  </r>
  <r>
    <n v="323"/>
    <n v="20240123"/>
    <n v="8.1999999999999993"/>
    <n v="8.4"/>
    <n v="300"/>
    <n v="3.7"/>
    <n v="1020.4"/>
    <n v="87"/>
    <x v="22"/>
    <x v="22"/>
    <x v="3"/>
    <x v="0"/>
    <n v="9.6"/>
    <n v="10.56"/>
    <n v="0"/>
  </r>
  <r>
    <n v="323"/>
    <n v="20240124"/>
    <n v="10.3"/>
    <n v="9.6999999999999993"/>
    <n v="333"/>
    <n v="-0.1"/>
    <n v="1022.5"/>
    <n v="84"/>
    <x v="22"/>
    <x v="23"/>
    <x v="3"/>
    <x v="0"/>
    <n v="8.3000000000000007"/>
    <n v="9.1300000000000008"/>
    <n v="0"/>
  </r>
  <r>
    <n v="323"/>
    <n v="20240125"/>
    <n v="3.6"/>
    <n v="7.5"/>
    <n v="220"/>
    <n v="0.6"/>
    <n v="1027"/>
    <n v="97"/>
    <x v="22"/>
    <x v="24"/>
    <x v="3"/>
    <x v="0"/>
    <n v="10.5"/>
    <n v="11.55"/>
    <n v="0"/>
  </r>
  <r>
    <n v="323"/>
    <n v="20240126"/>
    <n v="6.8"/>
    <n v="7.7"/>
    <n v="573"/>
    <n v="3.2"/>
    <n v="1027.0999999999999"/>
    <n v="84"/>
    <x v="22"/>
    <x v="25"/>
    <x v="3"/>
    <x v="0"/>
    <n v="10.3"/>
    <n v="11.330000000000002"/>
    <n v="0"/>
  </r>
  <r>
    <n v="323"/>
    <n v="20240127"/>
    <n v="2.8"/>
    <n v="3.7"/>
    <n v="538"/>
    <n v="0"/>
    <n v="1034.8"/>
    <n v="87"/>
    <x v="22"/>
    <x v="26"/>
    <x v="3"/>
    <x v="0"/>
    <n v="14.3"/>
    <n v="15.730000000000002"/>
    <n v="0"/>
  </r>
  <r>
    <n v="323"/>
    <n v="20240128"/>
    <n v="3.7"/>
    <n v="5.0999999999999996"/>
    <n v="529"/>
    <n v="0"/>
    <n v="1026.4000000000001"/>
    <n v="76"/>
    <x v="22"/>
    <x v="27"/>
    <x v="3"/>
    <x v="0"/>
    <n v="12.9"/>
    <n v="14.190000000000001"/>
    <n v="0"/>
  </r>
  <r>
    <n v="323"/>
    <n v="20240129"/>
    <n v="3.8"/>
    <n v="8"/>
    <n v="483"/>
    <n v="0"/>
    <n v="1025.4000000000001"/>
    <n v="84"/>
    <x v="22"/>
    <x v="28"/>
    <x v="4"/>
    <x v="0"/>
    <n v="10"/>
    <n v="11"/>
    <n v="0"/>
  </r>
  <r>
    <n v="323"/>
    <n v="20240130"/>
    <n v="5.0999999999999996"/>
    <n v="8.4"/>
    <n v="161"/>
    <n v="0.9"/>
    <n v="1028.5"/>
    <n v="90"/>
    <x v="22"/>
    <x v="29"/>
    <x v="4"/>
    <x v="0"/>
    <n v="9.6"/>
    <n v="10.56"/>
    <n v="0"/>
  </r>
  <r>
    <n v="323"/>
    <n v="20240131"/>
    <n v="4.5999999999999996"/>
    <n v="7.1"/>
    <n v="415"/>
    <n v="3.8"/>
    <n v="1030.5999999999999"/>
    <n v="85"/>
    <x v="22"/>
    <x v="30"/>
    <x v="4"/>
    <x v="0"/>
    <n v="10.9"/>
    <n v="11.990000000000002"/>
    <n v="0"/>
  </r>
  <r>
    <n v="323"/>
    <n v="20240201"/>
    <n v="4.3"/>
    <n v="6.3"/>
    <n v="667"/>
    <n v="1.4"/>
    <n v="1031.3"/>
    <n v="89"/>
    <x v="22"/>
    <x v="31"/>
    <x v="4"/>
    <x v="1"/>
    <n v="11.7"/>
    <n v="12.870000000000001"/>
    <n v="0"/>
  </r>
  <r>
    <n v="323"/>
    <n v="20240202"/>
    <n v="7.5"/>
    <n v="8.1999999999999993"/>
    <n v="435"/>
    <n v="0"/>
    <n v="1028.5"/>
    <n v="91"/>
    <x v="22"/>
    <x v="32"/>
    <x v="4"/>
    <x v="1"/>
    <n v="9.8000000000000007"/>
    <n v="10.780000000000001"/>
    <n v="0"/>
  </r>
  <r>
    <n v="323"/>
    <n v="20240203"/>
    <n v="7.6"/>
    <n v="10.4"/>
    <n v="299"/>
    <n v="0.8"/>
    <n v="1026.4000000000001"/>
    <n v="91"/>
    <x v="22"/>
    <x v="33"/>
    <x v="4"/>
    <x v="1"/>
    <n v="7.6"/>
    <n v="8.36"/>
    <n v="0"/>
  </r>
  <r>
    <n v="323"/>
    <n v="20240204"/>
    <n v="9.6999999999999993"/>
    <n v="10.7"/>
    <n v="486"/>
    <n v="-0.1"/>
    <n v="1022.9"/>
    <n v="89"/>
    <x v="22"/>
    <x v="34"/>
    <x v="4"/>
    <x v="1"/>
    <n v="7.3000000000000007"/>
    <n v="8.0300000000000011"/>
    <n v="0"/>
  </r>
  <r>
    <n v="323"/>
    <n v="20240205"/>
    <n v="10.1"/>
    <n v="9.4"/>
    <n v="385"/>
    <n v="0.4"/>
    <n v="1019.3"/>
    <n v="86"/>
    <x v="22"/>
    <x v="35"/>
    <x v="5"/>
    <x v="1"/>
    <n v="8.6"/>
    <n v="9.4600000000000009"/>
    <n v="0"/>
  </r>
  <r>
    <n v="323"/>
    <n v="20240206"/>
    <n v="11.6"/>
    <n v="11.2"/>
    <n v="331"/>
    <n v="8.1"/>
    <n v="1009.6"/>
    <n v="84"/>
    <x v="22"/>
    <x v="36"/>
    <x v="5"/>
    <x v="1"/>
    <n v="6.8000000000000007"/>
    <n v="7.4800000000000013"/>
    <n v="0"/>
  </r>
  <r>
    <n v="323"/>
    <n v="20240207"/>
    <n v="2.8"/>
    <n v="5.0999999999999996"/>
    <n v="387"/>
    <n v="12.4"/>
    <n v="1005.3"/>
    <n v="90"/>
    <x v="22"/>
    <x v="37"/>
    <x v="5"/>
    <x v="1"/>
    <n v="12.9"/>
    <n v="14.190000000000001"/>
    <n v="0"/>
  </r>
  <r>
    <n v="323"/>
    <n v="20240208"/>
    <n v="4.3"/>
    <n v="6.3"/>
    <n v="106"/>
    <n v="21.1"/>
    <n v="994.9"/>
    <n v="96"/>
    <x v="22"/>
    <x v="38"/>
    <x v="5"/>
    <x v="1"/>
    <n v="11.7"/>
    <n v="12.870000000000001"/>
    <n v="0"/>
  </r>
  <r>
    <n v="323"/>
    <n v="20240209"/>
    <n v="5.5"/>
    <n v="11.4"/>
    <n v="358"/>
    <n v="3"/>
    <n v="983"/>
    <n v="85"/>
    <x v="22"/>
    <x v="39"/>
    <x v="5"/>
    <x v="1"/>
    <n v="6.6"/>
    <n v="7.26"/>
    <n v="0"/>
  </r>
  <r>
    <n v="323"/>
    <n v="20240210"/>
    <n v="3"/>
    <n v="10.4"/>
    <n v="396"/>
    <n v="1.2"/>
    <n v="985.4"/>
    <n v="91"/>
    <x v="22"/>
    <x v="40"/>
    <x v="5"/>
    <x v="1"/>
    <n v="7.6"/>
    <n v="8.36"/>
    <n v="0"/>
  </r>
  <r>
    <n v="323"/>
    <n v="20240211"/>
    <n v="3"/>
    <n v="8.1999999999999993"/>
    <n v="290"/>
    <n v="1.4"/>
    <n v="991.1"/>
    <n v="94"/>
    <x v="22"/>
    <x v="41"/>
    <x v="5"/>
    <x v="1"/>
    <n v="9.8000000000000007"/>
    <n v="10.780000000000001"/>
    <n v="0"/>
  </r>
  <r>
    <n v="323"/>
    <n v="20240212"/>
    <n v="3.9"/>
    <n v="6.3"/>
    <n v="679"/>
    <n v="0.3"/>
    <n v="1005.8"/>
    <n v="91"/>
    <x v="22"/>
    <x v="42"/>
    <x v="6"/>
    <x v="1"/>
    <n v="11.7"/>
    <n v="12.870000000000001"/>
    <n v="0"/>
  </r>
  <r>
    <n v="323"/>
    <n v="20240213"/>
    <n v="5.0999999999999996"/>
    <n v="7"/>
    <n v="507"/>
    <n v="0.9"/>
    <n v="1014.9"/>
    <n v="85"/>
    <x v="22"/>
    <x v="43"/>
    <x v="6"/>
    <x v="1"/>
    <n v="11"/>
    <n v="12.100000000000001"/>
    <n v="0"/>
  </r>
  <r>
    <n v="323"/>
    <n v="20240214"/>
    <n v="5.8"/>
    <n v="11.4"/>
    <n v="148"/>
    <n v="4.8"/>
    <n v="1015"/>
    <n v="96"/>
    <x v="22"/>
    <x v="44"/>
    <x v="6"/>
    <x v="1"/>
    <n v="6.6"/>
    <n v="7.26"/>
    <n v="0"/>
  </r>
  <r>
    <n v="323"/>
    <n v="20240215"/>
    <n v="4.3"/>
    <n v="13.4"/>
    <n v="602"/>
    <n v="5.5"/>
    <n v="1011.9"/>
    <n v="83"/>
    <x v="22"/>
    <x v="45"/>
    <x v="6"/>
    <x v="1"/>
    <n v="4.5999999999999996"/>
    <n v="5.0599999999999996"/>
    <n v="0"/>
  </r>
  <r>
    <n v="323"/>
    <n v="20240216"/>
    <n v="4.8"/>
    <n v="11.2"/>
    <n v="393"/>
    <n v="1.8"/>
    <n v="1015.1"/>
    <n v="87"/>
    <x v="22"/>
    <x v="46"/>
    <x v="6"/>
    <x v="1"/>
    <n v="6.8000000000000007"/>
    <n v="7.4800000000000013"/>
    <n v="0"/>
  </r>
  <r>
    <n v="323"/>
    <n v="20240217"/>
    <n v="3.5"/>
    <n v="10.7"/>
    <n v="617"/>
    <n v="0"/>
    <n v="1030.5"/>
    <n v="87"/>
    <x v="22"/>
    <x v="47"/>
    <x v="6"/>
    <x v="1"/>
    <n v="7.3000000000000007"/>
    <n v="8.0300000000000011"/>
    <n v="0"/>
  </r>
  <r>
    <n v="323"/>
    <n v="20240218"/>
    <n v="7"/>
    <n v="10"/>
    <n v="202"/>
    <n v="9.3000000000000007"/>
    <n v="1025.0999999999999"/>
    <n v="90"/>
    <x v="22"/>
    <x v="48"/>
    <x v="6"/>
    <x v="1"/>
    <n v="8"/>
    <n v="8.8000000000000007"/>
    <n v="0"/>
  </r>
  <r>
    <n v="323"/>
    <n v="20240219"/>
    <n v="4.7"/>
    <n v="8.6"/>
    <n v="313"/>
    <n v="0.3"/>
    <n v="1027.9000000000001"/>
    <n v="93"/>
    <x v="22"/>
    <x v="49"/>
    <x v="7"/>
    <x v="1"/>
    <n v="9.4"/>
    <n v="10.340000000000002"/>
    <n v="0"/>
  </r>
  <r>
    <n v="323"/>
    <n v="20240220"/>
    <n v="5.0999999999999996"/>
    <n v="8.5"/>
    <n v="521"/>
    <n v="0"/>
    <n v="1026.5"/>
    <n v="88"/>
    <x v="22"/>
    <x v="50"/>
    <x v="7"/>
    <x v="1"/>
    <n v="9.5"/>
    <n v="10.450000000000001"/>
    <n v="0"/>
  </r>
  <r>
    <n v="323"/>
    <n v="20240221"/>
    <n v="6.5"/>
    <n v="9.1999999999999993"/>
    <n v="217"/>
    <n v="7"/>
    <n v="1010"/>
    <n v="91"/>
    <x v="22"/>
    <x v="51"/>
    <x v="7"/>
    <x v="1"/>
    <n v="8.8000000000000007"/>
    <n v="9.6800000000000015"/>
    <n v="0"/>
  </r>
  <r>
    <n v="323"/>
    <n v="20240222"/>
    <n v="7.8"/>
    <n v="9.6999999999999993"/>
    <n v="322"/>
    <n v="7.2"/>
    <n v="986.4"/>
    <n v="90"/>
    <x v="22"/>
    <x v="52"/>
    <x v="7"/>
    <x v="1"/>
    <n v="8.3000000000000007"/>
    <n v="9.1300000000000008"/>
    <n v="0"/>
  </r>
  <r>
    <n v="323"/>
    <n v="20240223"/>
    <n v="6.3"/>
    <n v="5.8"/>
    <n v="483"/>
    <n v="3.9"/>
    <n v="990.2"/>
    <n v="84"/>
    <x v="22"/>
    <x v="53"/>
    <x v="7"/>
    <x v="1"/>
    <n v="12.2"/>
    <n v="13.42"/>
    <n v="0"/>
  </r>
  <r>
    <n v="323"/>
    <n v="20240224"/>
    <n v="4.5999999999999996"/>
    <n v="5.4"/>
    <n v="587"/>
    <n v="5.6"/>
    <n v="997.3"/>
    <n v="87"/>
    <x v="22"/>
    <x v="54"/>
    <x v="7"/>
    <x v="1"/>
    <n v="12.6"/>
    <n v="13.860000000000001"/>
    <n v="0"/>
  </r>
  <r>
    <n v="323"/>
    <n v="20240225"/>
    <n v="4.5"/>
    <n v="7"/>
    <n v="675"/>
    <n v="0"/>
    <n v="998.6"/>
    <n v="83"/>
    <x v="22"/>
    <x v="55"/>
    <x v="7"/>
    <x v="1"/>
    <n v="11"/>
    <n v="12.100000000000001"/>
    <n v="0"/>
  </r>
  <r>
    <n v="323"/>
    <n v="20240226"/>
    <n v="9.6"/>
    <n v="5.8"/>
    <n v="292"/>
    <n v="8.1999999999999993"/>
    <n v="1005.9"/>
    <n v="85"/>
    <x v="22"/>
    <x v="56"/>
    <x v="8"/>
    <x v="1"/>
    <n v="12.2"/>
    <n v="13.42"/>
    <n v="0"/>
  </r>
  <r>
    <n v="323"/>
    <n v="20240227"/>
    <n v="4.5"/>
    <n v="5.4"/>
    <n v="1139"/>
    <n v="0"/>
    <n v="1019"/>
    <n v="83"/>
    <x v="22"/>
    <x v="57"/>
    <x v="8"/>
    <x v="1"/>
    <n v="12.6"/>
    <n v="13.860000000000001"/>
    <n v="0"/>
  </r>
  <r>
    <n v="323"/>
    <n v="20240228"/>
    <n v="4.3"/>
    <n v="7.1"/>
    <n v="410"/>
    <n v="-0.1"/>
    <n v="1019.2"/>
    <n v="90"/>
    <x v="22"/>
    <x v="58"/>
    <x v="8"/>
    <x v="1"/>
    <n v="10.9"/>
    <n v="11.990000000000002"/>
    <n v="0"/>
  </r>
  <r>
    <n v="323"/>
    <n v="20240229"/>
    <n v="5.6"/>
    <n v="8.8000000000000007"/>
    <n v="224"/>
    <n v="2.5"/>
    <n v="1006.7"/>
    <n v="94"/>
    <x v="22"/>
    <x v="59"/>
    <x v="8"/>
    <x v="1"/>
    <n v="9.1999999999999993"/>
    <n v="10.119999999999999"/>
    <n v="0"/>
  </r>
  <r>
    <n v="323"/>
    <n v="20240301"/>
    <n v="6.2"/>
    <n v="6.8"/>
    <n v="561"/>
    <n v="8.4"/>
    <n v="999.2"/>
    <n v="87"/>
    <x v="22"/>
    <x v="60"/>
    <x v="8"/>
    <x v="2"/>
    <n v="11.2"/>
    <n v="11.2"/>
    <n v="0"/>
  </r>
  <r>
    <n v="323"/>
    <n v="20240302"/>
    <n v="4.8"/>
    <n v="7.9"/>
    <n v="710"/>
    <n v="2.5"/>
    <n v="997.6"/>
    <n v="84"/>
    <x v="22"/>
    <x v="61"/>
    <x v="8"/>
    <x v="2"/>
    <n v="10.1"/>
    <n v="10.1"/>
    <n v="0"/>
  </r>
  <r>
    <n v="323"/>
    <n v="20240303"/>
    <n v="3.6"/>
    <n v="7.2"/>
    <n v="287"/>
    <n v="0.2"/>
    <n v="1002.5"/>
    <n v="93"/>
    <x v="22"/>
    <x v="62"/>
    <x v="8"/>
    <x v="2"/>
    <n v="10.8"/>
    <n v="10.8"/>
    <n v="0"/>
  </r>
  <r>
    <n v="323"/>
    <n v="20240304"/>
    <n v="1.8"/>
    <n v="7.3"/>
    <n v="1175"/>
    <n v="0"/>
    <n v="1011.6"/>
    <n v="82"/>
    <x v="22"/>
    <x v="63"/>
    <x v="9"/>
    <x v="2"/>
    <n v="10.7"/>
    <n v="10.7"/>
    <n v="0"/>
  </r>
  <r>
    <n v="323"/>
    <n v="20240305"/>
    <n v="1.9"/>
    <n v="6.3"/>
    <n v="502"/>
    <n v="1.8"/>
    <n v="1014.3"/>
    <n v="90"/>
    <x v="22"/>
    <x v="64"/>
    <x v="9"/>
    <x v="2"/>
    <n v="11.7"/>
    <n v="11.7"/>
    <n v="0"/>
  </r>
  <r>
    <n v="323"/>
    <n v="20240306"/>
    <n v="1.8"/>
    <n v="6.2"/>
    <n v="948"/>
    <n v="0"/>
    <n v="1022.3"/>
    <n v="96"/>
    <x v="22"/>
    <x v="65"/>
    <x v="9"/>
    <x v="2"/>
    <n v="11.8"/>
    <n v="11.8"/>
    <n v="0"/>
  </r>
  <r>
    <n v="323"/>
    <n v="20240307"/>
    <n v="5.0999999999999996"/>
    <n v="6.6"/>
    <n v="1312"/>
    <n v="-0.1"/>
    <n v="1021.3"/>
    <n v="83"/>
    <x v="22"/>
    <x v="66"/>
    <x v="9"/>
    <x v="2"/>
    <n v="11.4"/>
    <n v="11.4"/>
    <n v="0"/>
  </r>
  <r>
    <n v="323"/>
    <n v="20240308"/>
    <n v="6.3"/>
    <n v="6.6"/>
    <n v="1383"/>
    <n v="0"/>
    <n v="1009"/>
    <n v="70"/>
    <x v="22"/>
    <x v="67"/>
    <x v="9"/>
    <x v="2"/>
    <n v="11.4"/>
    <n v="11.4"/>
    <n v="0"/>
  </r>
  <r>
    <n v="323"/>
    <n v="20240309"/>
    <n v="5"/>
    <n v="10"/>
    <n v="1176"/>
    <n v="0"/>
    <n v="998.6"/>
    <n v="69"/>
    <x v="22"/>
    <x v="68"/>
    <x v="9"/>
    <x v="2"/>
    <n v="8"/>
    <n v="8"/>
    <n v="0"/>
  </r>
  <r>
    <n v="323"/>
    <n v="20240310"/>
    <n v="3.2"/>
    <n v="8.5"/>
    <n v="450"/>
    <n v="-0.1"/>
    <n v="996.1"/>
    <n v="81"/>
    <x v="22"/>
    <x v="69"/>
    <x v="9"/>
    <x v="2"/>
    <n v="9.5"/>
    <n v="9.5"/>
    <n v="0"/>
  </r>
  <r>
    <n v="323"/>
    <n v="20240311"/>
    <n v="3.5"/>
    <n v="7.8"/>
    <n v="202"/>
    <n v="3.6"/>
    <n v="1003.5"/>
    <n v="96"/>
    <x v="22"/>
    <x v="70"/>
    <x v="10"/>
    <x v="2"/>
    <n v="10.199999999999999"/>
    <n v="10.199999999999999"/>
    <n v="0"/>
  </r>
  <r>
    <n v="323"/>
    <n v="20240312"/>
    <n v="4.8"/>
    <n v="8.6999999999999993"/>
    <n v="597"/>
    <n v="7.9"/>
    <n v="1012.8"/>
    <n v="93"/>
    <x v="22"/>
    <x v="71"/>
    <x v="10"/>
    <x v="2"/>
    <n v="9.3000000000000007"/>
    <n v="9.3000000000000007"/>
    <n v="0"/>
  </r>
  <r>
    <n v="323"/>
    <n v="20240313"/>
    <n v="6"/>
    <n v="11.4"/>
    <n v="402"/>
    <n v="0.8"/>
    <n v="1014.4"/>
    <n v="87"/>
    <x v="22"/>
    <x v="72"/>
    <x v="10"/>
    <x v="2"/>
    <n v="6.6"/>
    <n v="6.6"/>
    <n v="0"/>
  </r>
  <r>
    <n v="323"/>
    <n v="20240314"/>
    <n v="4.3"/>
    <n v="12.8"/>
    <n v="1185"/>
    <n v="0"/>
    <n v="1010"/>
    <n v="78"/>
    <x v="22"/>
    <x v="73"/>
    <x v="10"/>
    <x v="2"/>
    <n v="5.1999999999999993"/>
    <n v="5.1999999999999993"/>
    <n v="0"/>
  </r>
  <r>
    <n v="323"/>
    <n v="20240315"/>
    <n v="6.6"/>
    <n v="12.6"/>
    <n v="805"/>
    <n v="0.5"/>
    <n v="1007.7"/>
    <n v="84"/>
    <x v="22"/>
    <x v="74"/>
    <x v="10"/>
    <x v="2"/>
    <n v="5.4"/>
    <n v="5.4"/>
    <n v="0"/>
  </r>
  <r>
    <n v="323"/>
    <n v="20240316"/>
    <n v="3.8"/>
    <n v="8.4"/>
    <n v="903"/>
    <n v="0.2"/>
    <n v="1020.3"/>
    <n v="80"/>
    <x v="22"/>
    <x v="75"/>
    <x v="10"/>
    <x v="2"/>
    <n v="9.6"/>
    <n v="9.6"/>
    <n v="0"/>
  </r>
  <r>
    <n v="323"/>
    <n v="20240317"/>
    <n v="4.2"/>
    <n v="10.5"/>
    <n v="619"/>
    <n v="3.9"/>
    <n v="1018"/>
    <n v="88"/>
    <x v="22"/>
    <x v="76"/>
    <x v="10"/>
    <x v="2"/>
    <n v="7.5"/>
    <n v="7.5"/>
    <n v="0"/>
  </r>
  <r>
    <n v="323"/>
    <n v="20240318"/>
    <n v="3.6"/>
    <n v="10.8"/>
    <n v="1201"/>
    <n v="0"/>
    <n v="1016.2"/>
    <n v="89"/>
    <x v="22"/>
    <x v="77"/>
    <x v="11"/>
    <x v="2"/>
    <n v="7.1999999999999993"/>
    <n v="7.1999999999999993"/>
    <n v="0"/>
  </r>
  <r>
    <n v="323"/>
    <n v="20240319"/>
    <n v="3.2"/>
    <n v="11.5"/>
    <n v="1231"/>
    <n v="0"/>
    <n v="1017.9"/>
    <n v="82"/>
    <x v="22"/>
    <x v="78"/>
    <x v="11"/>
    <x v="2"/>
    <n v="6.5"/>
    <n v="6.5"/>
    <n v="0"/>
  </r>
  <r>
    <n v="323"/>
    <n v="20240320"/>
    <n v="1.8"/>
    <n v="11.1"/>
    <n v="1289"/>
    <n v="0"/>
    <n v="1019.1"/>
    <n v="88"/>
    <x v="22"/>
    <x v="79"/>
    <x v="11"/>
    <x v="2"/>
    <n v="6.9"/>
    <n v="6.9"/>
    <n v="0"/>
  </r>
  <r>
    <n v="323"/>
    <n v="20240321"/>
    <n v="3.3"/>
    <n v="9.8000000000000007"/>
    <n v="620"/>
    <n v="0"/>
    <n v="1024.2"/>
    <n v="89"/>
    <x v="22"/>
    <x v="80"/>
    <x v="11"/>
    <x v="2"/>
    <n v="8.1999999999999993"/>
    <n v="8.1999999999999993"/>
    <n v="0"/>
  </r>
  <r>
    <n v="323"/>
    <n v="20240322"/>
    <n v="4.5"/>
    <n v="9.3000000000000007"/>
    <n v="266"/>
    <n v="10.5"/>
    <n v="1016.6"/>
    <n v="96"/>
    <x v="22"/>
    <x v="81"/>
    <x v="11"/>
    <x v="2"/>
    <n v="8.6999999999999993"/>
    <n v="8.6999999999999993"/>
    <n v="0"/>
  </r>
  <r>
    <n v="323"/>
    <n v="20240323"/>
    <n v="6.7"/>
    <n v="6.9"/>
    <n v="1164"/>
    <n v="1.5"/>
    <n v="1009.5"/>
    <n v="78"/>
    <x v="22"/>
    <x v="82"/>
    <x v="11"/>
    <x v="2"/>
    <n v="11.1"/>
    <n v="11.1"/>
    <n v="0"/>
  </r>
  <r>
    <n v="323"/>
    <n v="20240324"/>
    <n v="7.7"/>
    <n v="7.1"/>
    <n v="701"/>
    <n v="1.1000000000000001"/>
    <n v="1007.2"/>
    <n v="79"/>
    <x v="22"/>
    <x v="83"/>
    <x v="11"/>
    <x v="2"/>
    <n v="10.9"/>
    <n v="10.9"/>
    <n v="0"/>
  </r>
  <r>
    <n v="323"/>
    <n v="20240325"/>
    <n v="3.7"/>
    <n v="7.6"/>
    <n v="1541"/>
    <n v="0"/>
    <n v="1003.3"/>
    <n v="76"/>
    <x v="22"/>
    <x v="84"/>
    <x v="12"/>
    <x v="2"/>
    <n v="10.4"/>
    <n v="10.4"/>
    <n v="0"/>
  </r>
  <r>
    <n v="323"/>
    <n v="20240326"/>
    <n v="3.9"/>
    <n v="9.3000000000000007"/>
    <n v="975"/>
    <n v="0.6"/>
    <n v="989.4"/>
    <n v="76"/>
    <x v="22"/>
    <x v="85"/>
    <x v="12"/>
    <x v="2"/>
    <n v="8.6999999999999993"/>
    <n v="8.6999999999999993"/>
    <n v="0"/>
  </r>
  <r>
    <n v="323"/>
    <n v="20240327"/>
    <n v="5.4"/>
    <n v="9.1999999999999993"/>
    <n v="1071"/>
    <n v="2"/>
    <n v="985.5"/>
    <n v="78"/>
    <x v="22"/>
    <x v="86"/>
    <x v="12"/>
    <x v="2"/>
    <n v="8.8000000000000007"/>
    <n v="8.8000000000000007"/>
    <n v="0"/>
  </r>
  <r>
    <n v="323"/>
    <n v="20240328"/>
    <n v="7.5"/>
    <n v="9.6"/>
    <n v="1248"/>
    <n v="5.5"/>
    <n v="985"/>
    <n v="71"/>
    <x v="22"/>
    <x v="87"/>
    <x v="12"/>
    <x v="2"/>
    <n v="8.4"/>
    <n v="8.4"/>
    <n v="0"/>
  </r>
  <r>
    <n v="323"/>
    <n v="20240329"/>
    <n v="5.8"/>
    <n v="11.1"/>
    <n v="1369"/>
    <n v="0"/>
    <n v="992.4"/>
    <n v="73"/>
    <x v="22"/>
    <x v="88"/>
    <x v="12"/>
    <x v="2"/>
    <n v="6.9"/>
    <n v="6.9"/>
    <n v="0"/>
  </r>
  <r>
    <n v="323"/>
    <n v="20240330"/>
    <n v="2.4"/>
    <n v="8.6"/>
    <n v="520"/>
    <n v="9"/>
    <n v="997"/>
    <n v="95"/>
    <x v="22"/>
    <x v="89"/>
    <x v="12"/>
    <x v="2"/>
    <n v="9.4"/>
    <n v="9.4"/>
    <n v="0"/>
  </r>
  <r>
    <n v="323"/>
    <n v="20240331"/>
    <n v="4.2"/>
    <n v="10.3"/>
    <n v="1085"/>
    <n v="2.6"/>
    <n v="995.1"/>
    <n v="91"/>
    <x v="22"/>
    <x v="90"/>
    <x v="12"/>
    <x v="2"/>
    <n v="7.6999999999999993"/>
    <n v="7.6999999999999993"/>
    <n v="0"/>
  </r>
  <r>
    <n v="323"/>
    <n v="20240401"/>
    <n v="4.5"/>
    <n v="10.4"/>
    <n v="1244"/>
    <n v="0"/>
    <n v="996.9"/>
    <n v="82"/>
    <x v="22"/>
    <x v="91"/>
    <x v="13"/>
    <x v="3"/>
    <n v="7.6"/>
    <n v="6.08"/>
    <n v="0"/>
  </r>
  <r>
    <n v="323"/>
    <n v="20240402"/>
    <n v="5.9"/>
    <n v="10.199999999999999"/>
    <n v="887"/>
    <n v="3.6"/>
    <n v="1005.3"/>
    <n v="85"/>
    <x v="22"/>
    <x v="92"/>
    <x v="13"/>
    <x v="3"/>
    <n v="7.8000000000000007"/>
    <n v="6.2400000000000011"/>
    <n v="0"/>
  </r>
  <r>
    <n v="323"/>
    <n v="20240403"/>
    <n v="6.8"/>
    <n v="11.1"/>
    <n v="909"/>
    <n v="3.2"/>
    <n v="1003.8"/>
    <n v="88"/>
    <x v="22"/>
    <x v="93"/>
    <x v="13"/>
    <x v="3"/>
    <n v="6.9"/>
    <n v="5.5200000000000005"/>
    <n v="0"/>
  </r>
  <r>
    <n v="323"/>
    <n v="20240404"/>
    <n v="8.3000000000000007"/>
    <n v="12.5"/>
    <n v="1486"/>
    <n v="17.399999999999999"/>
    <n v="1005.6"/>
    <n v="85"/>
    <x v="22"/>
    <x v="94"/>
    <x v="13"/>
    <x v="3"/>
    <n v="5.5"/>
    <n v="4.4000000000000004"/>
    <n v="0"/>
  </r>
  <r>
    <n v="323"/>
    <n v="20240405"/>
    <n v="5"/>
    <n v="13.9"/>
    <n v="1062"/>
    <n v="2.6"/>
    <n v="1008.1"/>
    <n v="86"/>
    <x v="22"/>
    <x v="95"/>
    <x v="13"/>
    <x v="3"/>
    <n v="4.0999999999999996"/>
    <n v="3.28"/>
    <n v="0"/>
  </r>
  <r>
    <n v="323"/>
    <n v="20240406"/>
    <n v="5.3"/>
    <n v="17.5"/>
    <n v="1453"/>
    <n v="0"/>
    <n v="1007.8"/>
    <n v="68"/>
    <x v="22"/>
    <x v="96"/>
    <x v="13"/>
    <x v="3"/>
    <n v="0.5"/>
    <n v="0.4"/>
    <n v="0"/>
  </r>
  <r>
    <n v="323"/>
    <n v="20240407"/>
    <n v="5.6"/>
    <n v="15.5"/>
    <n v="1869"/>
    <n v="1.1000000000000001"/>
    <n v="1011.9"/>
    <n v="70"/>
    <x v="22"/>
    <x v="97"/>
    <x v="13"/>
    <x v="3"/>
    <n v="2.5"/>
    <n v="2"/>
    <n v="0"/>
  </r>
  <r>
    <n v="323"/>
    <n v="20240408"/>
    <n v="2.8"/>
    <n v="14.5"/>
    <n v="1216"/>
    <n v="8.5"/>
    <n v="1006.7"/>
    <n v="84"/>
    <x v="22"/>
    <x v="98"/>
    <x v="14"/>
    <x v="3"/>
    <n v="3.5"/>
    <n v="2.8000000000000003"/>
    <n v="0"/>
  </r>
  <r>
    <n v="323"/>
    <n v="20240409"/>
    <n v="8.6999999999999993"/>
    <n v="10.9"/>
    <n v="907"/>
    <n v="0.9"/>
    <n v="1010.7"/>
    <n v="75"/>
    <x v="22"/>
    <x v="99"/>
    <x v="14"/>
    <x v="3"/>
    <n v="7.1"/>
    <n v="5.68"/>
    <n v="0"/>
  </r>
  <r>
    <n v="323"/>
    <n v="20240410"/>
    <n v="4.7"/>
    <n v="11.6"/>
    <n v="2015"/>
    <n v="0.2"/>
    <n v="1027.3"/>
    <n v="66"/>
    <x v="22"/>
    <x v="100"/>
    <x v="14"/>
    <x v="3"/>
    <n v="6.4"/>
    <n v="5.120000000000001"/>
    <n v="0"/>
  </r>
  <r>
    <n v="323"/>
    <n v="20240411"/>
    <n v="5.3"/>
    <n v="13"/>
    <n v="509"/>
    <n v="0.3"/>
    <n v="1030.5999999999999"/>
    <n v="90"/>
    <x v="22"/>
    <x v="101"/>
    <x v="14"/>
    <x v="3"/>
    <n v="5"/>
    <n v="4"/>
    <n v="0"/>
  </r>
  <r>
    <n v="323"/>
    <n v="20240412"/>
    <n v="5.6"/>
    <n v="16.100000000000001"/>
    <n v="1789"/>
    <n v="0"/>
    <n v="1029.5999999999999"/>
    <n v="78"/>
    <x v="22"/>
    <x v="102"/>
    <x v="14"/>
    <x v="3"/>
    <n v="1.8999999999999986"/>
    <n v="1.5199999999999989"/>
    <n v="0"/>
  </r>
  <r>
    <n v="323"/>
    <n v="20240413"/>
    <n v="5.8"/>
    <n v="16.100000000000001"/>
    <n v="1863"/>
    <n v="0"/>
    <n v="1022.9"/>
    <n v="74"/>
    <x v="22"/>
    <x v="103"/>
    <x v="14"/>
    <x v="3"/>
    <n v="1.8999999999999986"/>
    <n v="1.5199999999999989"/>
    <n v="0"/>
  </r>
  <r>
    <n v="323"/>
    <n v="20240414"/>
    <n v="3.1"/>
    <n v="11.4"/>
    <n v="1509"/>
    <n v="0"/>
    <n v="1021.5"/>
    <n v="72"/>
    <x v="22"/>
    <x v="104"/>
    <x v="14"/>
    <x v="3"/>
    <n v="6.6"/>
    <n v="5.28"/>
    <n v="0"/>
  </r>
  <r>
    <n v="323"/>
    <n v="20240415"/>
    <n v="8.6999999999999993"/>
    <n v="8.6"/>
    <n v="976"/>
    <n v="7.1"/>
    <n v="1006.7"/>
    <n v="77"/>
    <x v="22"/>
    <x v="105"/>
    <x v="15"/>
    <x v="3"/>
    <n v="9.4"/>
    <n v="7.5200000000000005"/>
    <n v="0"/>
  </r>
  <r>
    <n v="323"/>
    <n v="20240416"/>
    <n v="8.9"/>
    <n v="8.3000000000000007"/>
    <n v="892"/>
    <n v="12.9"/>
    <n v="1007.4"/>
    <n v="85"/>
    <x v="22"/>
    <x v="106"/>
    <x v="15"/>
    <x v="3"/>
    <n v="9.6999999999999993"/>
    <n v="7.76"/>
    <n v="0"/>
  </r>
  <r>
    <n v="323"/>
    <n v="20240417"/>
    <n v="4.3"/>
    <n v="6.7"/>
    <n v="1435"/>
    <n v="4.3"/>
    <n v="1013.2"/>
    <n v="80"/>
    <x v="22"/>
    <x v="107"/>
    <x v="15"/>
    <x v="3"/>
    <n v="11.3"/>
    <n v="9.0400000000000009"/>
    <n v="0"/>
  </r>
  <r>
    <n v="323"/>
    <n v="20240418"/>
    <n v="4.2"/>
    <n v="8"/>
    <n v="1906"/>
    <n v="3.5"/>
    <n v="1019.6"/>
    <n v="77"/>
    <x v="22"/>
    <x v="108"/>
    <x v="15"/>
    <x v="3"/>
    <n v="10"/>
    <n v="8"/>
    <n v="0"/>
  </r>
  <r>
    <n v="323"/>
    <n v="20240419"/>
    <n v="9.6999999999999993"/>
    <n v="8.6999999999999993"/>
    <n v="1194"/>
    <n v="5.7"/>
    <n v="1013.8"/>
    <n v="82"/>
    <x v="22"/>
    <x v="109"/>
    <x v="15"/>
    <x v="3"/>
    <n v="9.3000000000000007"/>
    <n v="7.4400000000000013"/>
    <n v="0"/>
  </r>
  <r>
    <n v="323"/>
    <n v="20240420"/>
    <n v="7.8"/>
    <n v="7.2"/>
    <n v="1559"/>
    <n v="2.2999999999999998"/>
    <n v="1023.6"/>
    <n v="78"/>
    <x v="22"/>
    <x v="110"/>
    <x v="15"/>
    <x v="3"/>
    <n v="10.8"/>
    <n v="8.64"/>
    <n v="0"/>
  </r>
  <r>
    <n v="323"/>
    <n v="20240421"/>
    <n v="6.5"/>
    <n v="7.5"/>
    <n v="2199"/>
    <n v="1.2"/>
    <n v="1025.7"/>
    <n v="72"/>
    <x v="22"/>
    <x v="111"/>
    <x v="15"/>
    <x v="3"/>
    <n v="10.5"/>
    <n v="8.4"/>
    <n v="0"/>
  </r>
  <r>
    <n v="323"/>
    <n v="20240422"/>
    <n v="4.2"/>
    <n v="7"/>
    <n v="1733"/>
    <n v="0.1"/>
    <n v="1025.5"/>
    <n v="67"/>
    <x v="22"/>
    <x v="112"/>
    <x v="16"/>
    <x v="3"/>
    <n v="11"/>
    <n v="8.8000000000000007"/>
    <n v="0"/>
  </r>
  <r>
    <n v="323"/>
    <n v="20240423"/>
    <n v="3.9"/>
    <n v="6.8"/>
    <n v="2148"/>
    <n v="0.6"/>
    <n v="1020.1"/>
    <n v="70"/>
    <x v="22"/>
    <x v="113"/>
    <x v="16"/>
    <x v="3"/>
    <n v="11.2"/>
    <n v="8.9599999999999991"/>
    <n v="0"/>
  </r>
  <r>
    <n v="323"/>
    <n v="20240424"/>
    <m/>
    <n v="6.3"/>
    <n v="1566"/>
    <n v="4"/>
    <n v="1011.8"/>
    <n v="80"/>
    <x v="22"/>
    <x v="114"/>
    <x v="16"/>
    <x v="3"/>
    <n v="11.7"/>
    <n v="9.36"/>
    <n v="0"/>
  </r>
  <r>
    <n v="323"/>
    <n v="20240425"/>
    <m/>
    <n v="6.9"/>
    <n v="846"/>
    <n v="8.3000000000000007"/>
    <n v="1004.7"/>
    <n v="83"/>
    <x v="22"/>
    <x v="115"/>
    <x v="16"/>
    <x v="3"/>
    <n v="11.1"/>
    <n v="8.8800000000000008"/>
    <n v="0"/>
  </r>
  <r>
    <n v="323"/>
    <n v="20240426"/>
    <m/>
    <n v="8.4"/>
    <n v="1781"/>
    <n v="0.8"/>
    <n v="1004.1"/>
    <n v="80"/>
    <x v="22"/>
    <x v="116"/>
    <x v="16"/>
    <x v="3"/>
    <n v="9.6"/>
    <n v="7.68"/>
    <n v="0"/>
  </r>
  <r>
    <n v="323"/>
    <n v="20240427"/>
    <n v="3.5"/>
    <n v="12"/>
    <n v="1249"/>
    <n v="3"/>
    <n v="1003.5"/>
    <n v="84"/>
    <x v="22"/>
    <x v="117"/>
    <x v="16"/>
    <x v="3"/>
    <n v="6"/>
    <n v="4.8000000000000007"/>
    <n v="0"/>
  </r>
  <r>
    <n v="323"/>
    <n v="20240428"/>
    <n v="6.3"/>
    <n v="11.8"/>
    <n v="1113"/>
    <n v="0.1"/>
    <n v="1007.9"/>
    <n v="74"/>
    <x v="22"/>
    <x v="118"/>
    <x v="16"/>
    <x v="3"/>
    <n v="6.1999999999999993"/>
    <n v="4.96"/>
    <n v="0"/>
  </r>
  <r>
    <n v="323"/>
    <n v="20240429"/>
    <n v="3.3"/>
    <n v="13.1"/>
    <n v="2307"/>
    <n v="0"/>
    <n v="1018.1"/>
    <n v="74"/>
    <x v="22"/>
    <x v="119"/>
    <x v="17"/>
    <x v="3"/>
    <n v="4.9000000000000004"/>
    <n v="3.9200000000000004"/>
    <n v="0"/>
  </r>
  <r>
    <n v="323"/>
    <n v="20240430"/>
    <n v="2.7"/>
    <n v="15.6"/>
    <n v="1755"/>
    <n v="3.1"/>
    <n v="1014.2"/>
    <n v="80"/>
    <x v="22"/>
    <x v="120"/>
    <x v="17"/>
    <x v="3"/>
    <n v="2.4000000000000004"/>
    <n v="1.9200000000000004"/>
    <n v="0"/>
  </r>
  <r>
    <n v="323"/>
    <n v="20240501"/>
    <n v="3.1"/>
    <n v="16.7"/>
    <n v="2278"/>
    <n v="1.2"/>
    <n v="1006"/>
    <n v="86"/>
    <x v="22"/>
    <x v="121"/>
    <x v="17"/>
    <x v="4"/>
    <n v="1.3000000000000007"/>
    <n v="1.0400000000000007"/>
    <n v="0"/>
  </r>
  <r>
    <n v="323"/>
    <n v="20240502"/>
    <n v="4.9000000000000004"/>
    <n v="15.1"/>
    <n v="1910"/>
    <n v="2.5"/>
    <n v="1000.9"/>
    <n v="89"/>
    <x v="22"/>
    <x v="122"/>
    <x v="17"/>
    <x v="4"/>
    <n v="2.9000000000000004"/>
    <n v="2.3200000000000003"/>
    <n v="0"/>
  </r>
  <r>
    <n v="323"/>
    <n v="20240503"/>
    <n v="6.3"/>
    <n v="11.2"/>
    <n v="723"/>
    <n v="13.2"/>
    <n v="1009.6"/>
    <n v="88"/>
    <x v="22"/>
    <x v="123"/>
    <x v="17"/>
    <x v="4"/>
    <n v="6.8000000000000007"/>
    <n v="5.4400000000000013"/>
    <n v="0"/>
  </r>
  <r>
    <n v="323"/>
    <n v="20240504"/>
    <n v="2.7"/>
    <n v="11"/>
    <n v="1351"/>
    <n v="6.1"/>
    <n v="1012.2"/>
    <n v="87"/>
    <x v="22"/>
    <x v="124"/>
    <x v="17"/>
    <x v="4"/>
    <n v="7"/>
    <n v="5.6000000000000005"/>
    <n v="0"/>
  </r>
  <r>
    <n v="323"/>
    <n v="20240505"/>
    <n v="2"/>
    <n v="13.2"/>
    <n v="2043"/>
    <n v="0.2"/>
    <n v="1008.9"/>
    <n v="83"/>
    <x v="22"/>
    <x v="125"/>
    <x v="17"/>
    <x v="4"/>
    <n v="4.8000000000000007"/>
    <n v="3.8400000000000007"/>
    <n v="0"/>
  </r>
  <r>
    <n v="323"/>
    <n v="20240506"/>
    <n v="2.8"/>
    <n v="14.1"/>
    <n v="1148"/>
    <n v="5.3"/>
    <n v="1008.6"/>
    <n v="87"/>
    <x v="22"/>
    <x v="126"/>
    <x v="18"/>
    <x v="4"/>
    <n v="3.9000000000000004"/>
    <n v="3.1200000000000006"/>
    <n v="0"/>
  </r>
  <r>
    <n v="323"/>
    <n v="20240507"/>
    <n v="4.3"/>
    <n v="13.9"/>
    <n v="2545"/>
    <n v="0.5"/>
    <n v="1020.5"/>
    <n v="83"/>
    <x v="22"/>
    <x v="127"/>
    <x v="18"/>
    <x v="4"/>
    <n v="4.0999999999999996"/>
    <n v="3.28"/>
    <n v="0"/>
  </r>
  <r>
    <n v="323"/>
    <n v="20240508"/>
    <n v="4.4000000000000004"/>
    <n v="11.4"/>
    <n v="847"/>
    <n v="0"/>
    <n v="1028.3"/>
    <n v="90"/>
    <x v="22"/>
    <x v="128"/>
    <x v="18"/>
    <x v="4"/>
    <n v="6.6"/>
    <n v="5.28"/>
    <n v="0"/>
  </r>
  <r>
    <n v="323"/>
    <n v="20240509"/>
    <n v="1.7"/>
    <n v="12.5"/>
    <n v="2170"/>
    <n v="0"/>
    <n v="1027.0999999999999"/>
    <n v="88"/>
    <x v="22"/>
    <x v="129"/>
    <x v="18"/>
    <x v="4"/>
    <n v="5.5"/>
    <n v="4.4000000000000004"/>
    <n v="0"/>
  </r>
  <r>
    <n v="323"/>
    <n v="20240510"/>
    <n v="2.5"/>
    <n v="14.9"/>
    <n v="2538"/>
    <n v="0"/>
    <n v="1023.8"/>
    <n v="84"/>
    <x v="22"/>
    <x v="130"/>
    <x v="18"/>
    <x v="4"/>
    <n v="3.0999999999999996"/>
    <n v="2.48"/>
    <n v="0"/>
  </r>
  <r>
    <n v="323"/>
    <n v="20240511"/>
    <n v="4.2"/>
    <n v="17.399999999999999"/>
    <n v="2482"/>
    <n v="0"/>
    <n v="1020.8"/>
    <n v="77"/>
    <x v="22"/>
    <x v="131"/>
    <x v="18"/>
    <x v="4"/>
    <n v="0.60000000000000142"/>
    <n v="0.48000000000000115"/>
    <n v="0"/>
  </r>
  <r>
    <n v="323"/>
    <n v="20240512"/>
    <n v="4.2"/>
    <n v="19.600000000000001"/>
    <n v="2522"/>
    <n v="0"/>
    <n v="1013.7"/>
    <n v="68"/>
    <x v="22"/>
    <x v="132"/>
    <x v="18"/>
    <x v="4"/>
    <n v="0"/>
    <n v="0"/>
    <n v="1.6000000000000014"/>
  </r>
  <r>
    <n v="323"/>
    <n v="20240513"/>
    <n v="3.4"/>
    <n v="19"/>
    <n v="2077"/>
    <n v="0"/>
    <n v="1009"/>
    <n v="76"/>
    <x v="22"/>
    <x v="133"/>
    <x v="19"/>
    <x v="4"/>
    <n v="0"/>
    <n v="0"/>
    <n v="1"/>
  </r>
  <r>
    <n v="323"/>
    <n v="20240514"/>
    <n v="4.3"/>
    <n v="18.2"/>
    <n v="2209"/>
    <n v="0"/>
    <n v="1004.2"/>
    <n v="79"/>
    <x v="22"/>
    <x v="134"/>
    <x v="19"/>
    <x v="4"/>
    <n v="0"/>
    <n v="0"/>
    <n v="0.19999999999999929"/>
  </r>
  <r>
    <n v="323"/>
    <n v="20240515"/>
    <n v="1.8"/>
    <n v="15.4"/>
    <n v="762"/>
    <n v="4.7"/>
    <n v="1006.2"/>
    <n v="94"/>
    <x v="22"/>
    <x v="135"/>
    <x v="19"/>
    <x v="4"/>
    <n v="2.5999999999999996"/>
    <n v="2.0799999999999996"/>
    <n v="0"/>
  </r>
  <r>
    <n v="323"/>
    <n v="20240516"/>
    <n v="2.7"/>
    <n v="14.6"/>
    <n v="1022"/>
    <n v="19.399999999999999"/>
    <n v="1005"/>
    <n v="95"/>
    <x v="22"/>
    <x v="136"/>
    <x v="19"/>
    <x v="4"/>
    <n v="3.4000000000000004"/>
    <n v="2.7200000000000006"/>
    <n v="0"/>
  </r>
  <r>
    <n v="323"/>
    <n v="20240517"/>
    <n v="3.7"/>
    <n v="13.8"/>
    <n v="1784"/>
    <n v="0.2"/>
    <n v="1009.4"/>
    <n v="92"/>
    <x v="22"/>
    <x v="137"/>
    <x v="19"/>
    <x v="4"/>
    <n v="4.1999999999999993"/>
    <n v="3.3599999999999994"/>
    <n v="0"/>
  </r>
  <r>
    <n v="323"/>
    <n v="20240518"/>
    <n v="3.3"/>
    <n v="13.3"/>
    <n v="1159"/>
    <n v="0.2"/>
    <n v="1011.6"/>
    <n v="96"/>
    <x v="22"/>
    <x v="138"/>
    <x v="19"/>
    <x v="4"/>
    <n v="4.6999999999999993"/>
    <n v="3.76"/>
    <n v="0"/>
  </r>
  <r>
    <n v="323"/>
    <n v="20240519"/>
    <n v="3.5"/>
    <n v="15.2"/>
    <n v="2448"/>
    <n v="0"/>
    <n v="1012.2"/>
    <n v="88"/>
    <x v="22"/>
    <x v="139"/>
    <x v="19"/>
    <x v="4"/>
    <n v="2.8000000000000007"/>
    <n v="2.2400000000000007"/>
    <n v="0"/>
  </r>
  <r>
    <n v="323"/>
    <n v="20240520"/>
    <n v="3.8"/>
    <n v="14.7"/>
    <n v="1574"/>
    <n v="0.7"/>
    <n v="1011.6"/>
    <n v="93"/>
    <x v="22"/>
    <x v="140"/>
    <x v="20"/>
    <x v="4"/>
    <n v="3.3000000000000007"/>
    <n v="2.6400000000000006"/>
    <n v="0"/>
  </r>
  <r>
    <n v="323"/>
    <n v="20240521"/>
    <n v="2.8"/>
    <n v="16"/>
    <n v="1534"/>
    <n v="4.5999999999999996"/>
    <n v="1007.6"/>
    <n v="90"/>
    <x v="22"/>
    <x v="141"/>
    <x v="20"/>
    <x v="4"/>
    <n v="2"/>
    <n v="1.6"/>
    <n v="0"/>
  </r>
  <r>
    <n v="323"/>
    <n v="20240522"/>
    <n v="5.5"/>
    <n v="15.3"/>
    <n v="1065"/>
    <n v="-0.1"/>
    <n v="1008.2"/>
    <n v="83"/>
    <x v="22"/>
    <x v="142"/>
    <x v="20"/>
    <x v="4"/>
    <n v="2.6999999999999993"/>
    <n v="2.1599999999999997"/>
    <n v="0"/>
  </r>
  <r>
    <n v="323"/>
    <n v="20240523"/>
    <n v="3.8"/>
    <n v="15.4"/>
    <n v="1600"/>
    <n v="0.1"/>
    <n v="1014.6"/>
    <n v="83"/>
    <x v="22"/>
    <x v="143"/>
    <x v="20"/>
    <x v="4"/>
    <n v="2.5999999999999996"/>
    <n v="2.0799999999999996"/>
    <n v="0"/>
  </r>
  <r>
    <n v="323"/>
    <n v="20240524"/>
    <n v="2.7"/>
    <n v="13.4"/>
    <n v="1047"/>
    <n v="8.1"/>
    <n v="1018.7"/>
    <n v="93"/>
    <x v="22"/>
    <x v="144"/>
    <x v="20"/>
    <x v="4"/>
    <n v="4.5999999999999996"/>
    <n v="3.6799999999999997"/>
    <n v="0"/>
  </r>
  <r>
    <n v="323"/>
    <n v="20240525"/>
    <n v="3.8"/>
    <n v="14.2"/>
    <n v="1215"/>
    <n v="28.5"/>
    <n v="1016.6"/>
    <n v="91"/>
    <x v="22"/>
    <x v="145"/>
    <x v="20"/>
    <x v="4"/>
    <n v="3.8000000000000007"/>
    <n v="3.0400000000000009"/>
    <n v="0"/>
  </r>
  <r>
    <n v="323"/>
    <n v="20240526"/>
    <n v="3.4"/>
    <n v="15.1"/>
    <n v="1238"/>
    <n v="11"/>
    <n v="1014.2"/>
    <n v="87"/>
    <x v="22"/>
    <x v="146"/>
    <x v="20"/>
    <x v="4"/>
    <n v="2.9000000000000004"/>
    <n v="2.3200000000000003"/>
    <n v="0"/>
  </r>
  <r>
    <n v="323"/>
    <n v="20240527"/>
    <n v="3.9"/>
    <n v="13.9"/>
    <n v="1670"/>
    <n v="0.2"/>
    <n v="1016.9"/>
    <n v="79"/>
    <x v="22"/>
    <x v="147"/>
    <x v="21"/>
    <x v="4"/>
    <n v="4.0999999999999996"/>
    <n v="3.28"/>
    <n v="0"/>
  </r>
  <r>
    <n v="323"/>
    <n v="20240528"/>
    <n v="4.5999999999999996"/>
    <n v="14.2"/>
    <n v="1432"/>
    <n v="7.5"/>
    <n v="1015.1"/>
    <n v="87"/>
    <x v="22"/>
    <x v="148"/>
    <x v="21"/>
    <x v="4"/>
    <n v="3.8000000000000007"/>
    <n v="3.0400000000000009"/>
    <n v="0"/>
  </r>
  <r>
    <n v="323"/>
    <n v="20240529"/>
    <n v="5.7"/>
    <n v="15.2"/>
    <n v="2034"/>
    <n v="5.5"/>
    <n v="1008.6"/>
    <n v="85"/>
    <x v="22"/>
    <x v="149"/>
    <x v="21"/>
    <x v="4"/>
    <n v="2.8000000000000007"/>
    <n v="2.2400000000000007"/>
    <n v="0"/>
  </r>
  <r>
    <n v="323"/>
    <n v="20240530"/>
    <n v="4.0999999999999996"/>
    <n v="13.8"/>
    <n v="1249"/>
    <n v="2.2999999999999998"/>
    <n v="1008.1"/>
    <n v="89"/>
    <x v="22"/>
    <x v="150"/>
    <x v="21"/>
    <x v="4"/>
    <n v="4.1999999999999993"/>
    <n v="3.3599999999999994"/>
    <n v="0"/>
  </r>
  <r>
    <n v="323"/>
    <n v="20240531"/>
    <n v="5.8"/>
    <n v="14.5"/>
    <n v="1597"/>
    <n v="2.1"/>
    <n v="1013.2"/>
    <n v="91"/>
    <x v="22"/>
    <x v="151"/>
    <x v="21"/>
    <x v="4"/>
    <n v="3.5"/>
    <n v="2.8000000000000003"/>
    <n v="0"/>
  </r>
  <r>
    <n v="323"/>
    <n v="20240601"/>
    <n v="7.3"/>
    <n v="13.9"/>
    <n v="380"/>
    <n v="0.3"/>
    <n v="1020"/>
    <n v="92"/>
    <x v="22"/>
    <x v="152"/>
    <x v="21"/>
    <x v="5"/>
    <n v="4.0999999999999996"/>
    <n v="3.28"/>
    <n v="0"/>
  </r>
  <r>
    <n v="323"/>
    <n v="20240602"/>
    <n v="5.3"/>
    <n v="13.4"/>
    <n v="1661"/>
    <n v="0"/>
    <n v="1024.3"/>
    <n v="77"/>
    <x v="22"/>
    <x v="153"/>
    <x v="21"/>
    <x v="5"/>
    <n v="4.5999999999999996"/>
    <n v="3.6799999999999997"/>
    <n v="0"/>
  </r>
  <r>
    <n v="323"/>
    <n v="20240603"/>
    <n v="1.8"/>
    <n v="13.9"/>
    <n v="1758"/>
    <n v="0"/>
    <n v="1020.5"/>
    <n v="86"/>
    <x v="22"/>
    <x v="154"/>
    <x v="22"/>
    <x v="5"/>
    <n v="4.0999999999999996"/>
    <n v="3.28"/>
    <n v="0"/>
  </r>
  <r>
    <n v="323"/>
    <n v="20240604"/>
    <n v="4.5"/>
    <n v="16.899999999999999"/>
    <n v="1640"/>
    <n v="1.4"/>
    <n v="1011.9"/>
    <n v="80"/>
    <x v="22"/>
    <x v="155"/>
    <x v="22"/>
    <x v="5"/>
    <n v="1.1000000000000014"/>
    <n v="0.88000000000000123"/>
    <n v="0"/>
  </r>
  <r>
    <n v="323"/>
    <n v="20240605"/>
    <n v="3.8"/>
    <n v="13"/>
    <n v="2886"/>
    <n v="0.4"/>
    <n v="1013.9"/>
    <n v="70"/>
    <x v="22"/>
    <x v="156"/>
    <x v="22"/>
    <x v="5"/>
    <n v="5"/>
    <n v="4"/>
    <n v="0"/>
  </r>
  <r>
    <n v="323"/>
    <n v="20240606"/>
    <n v="3"/>
    <n v="13.3"/>
    <n v="2376"/>
    <n v="0"/>
    <n v="1017.4"/>
    <n v="74"/>
    <x v="22"/>
    <x v="157"/>
    <x v="22"/>
    <x v="5"/>
    <n v="4.6999999999999993"/>
    <n v="3.76"/>
    <n v="0"/>
  </r>
  <r>
    <n v="323"/>
    <n v="20240607"/>
    <n v="4"/>
    <n v="14.8"/>
    <n v="2816"/>
    <n v="0"/>
    <n v="1018.2"/>
    <n v="70"/>
    <x v="22"/>
    <x v="158"/>
    <x v="22"/>
    <x v="5"/>
    <n v="3.1999999999999993"/>
    <n v="2.5599999999999996"/>
    <n v="0"/>
  </r>
  <r>
    <n v="323"/>
    <n v="20240608"/>
    <n v="4.8"/>
    <n v="13.8"/>
    <n v="2360"/>
    <n v="0"/>
    <n v="1013.1"/>
    <n v="79"/>
    <x v="22"/>
    <x v="159"/>
    <x v="22"/>
    <x v="5"/>
    <n v="4.1999999999999993"/>
    <n v="3.3599999999999994"/>
    <n v="0"/>
  </r>
  <r>
    <n v="323"/>
    <n v="20240609"/>
    <n v="4.2"/>
    <n v="13.6"/>
    <n v="2576"/>
    <n v="-0.1"/>
    <n v="1011.4"/>
    <n v="70"/>
    <x v="22"/>
    <x v="160"/>
    <x v="22"/>
    <x v="5"/>
    <n v="4.4000000000000004"/>
    <n v="3.5200000000000005"/>
    <n v="0"/>
  </r>
  <r>
    <n v="323"/>
    <n v="20240610"/>
    <n v="7.1"/>
    <n v="11.7"/>
    <n v="1187"/>
    <n v="18"/>
    <n v="1007.8"/>
    <n v="87"/>
    <x v="22"/>
    <x v="161"/>
    <x v="23"/>
    <x v="5"/>
    <n v="6.3000000000000007"/>
    <n v="5.0400000000000009"/>
    <n v="0"/>
  </r>
  <r>
    <n v="323"/>
    <n v="20240611"/>
    <n v="4.0999999999999996"/>
    <n v="11.3"/>
    <n v="2002"/>
    <n v="3.7"/>
    <n v="1017.1"/>
    <n v="81"/>
    <x v="22"/>
    <x v="162"/>
    <x v="23"/>
    <x v="5"/>
    <n v="6.6999999999999993"/>
    <n v="5.3599999999999994"/>
    <n v="0"/>
  </r>
  <r>
    <n v="323"/>
    <n v="20240612"/>
    <n v="3.4"/>
    <n v="12.1"/>
    <n v="2195"/>
    <n v="0"/>
    <n v="1020.5"/>
    <n v="73"/>
    <x v="22"/>
    <x v="163"/>
    <x v="23"/>
    <x v="5"/>
    <n v="5.9"/>
    <n v="4.7200000000000006"/>
    <n v="0"/>
  </r>
  <r>
    <n v="323"/>
    <n v="20240613"/>
    <n v="3.7"/>
    <n v="14.4"/>
    <n v="2323"/>
    <n v="-0.1"/>
    <n v="1014.7"/>
    <n v="67"/>
    <x v="22"/>
    <x v="164"/>
    <x v="23"/>
    <x v="5"/>
    <n v="3.5999999999999996"/>
    <n v="2.88"/>
    <n v="0"/>
  </r>
  <r>
    <n v="323"/>
    <n v="20240614"/>
    <n v="4.5"/>
    <n v="14.9"/>
    <n v="1401"/>
    <n v="3.1"/>
    <n v="1004.6"/>
    <n v="82"/>
    <x v="22"/>
    <x v="165"/>
    <x v="23"/>
    <x v="5"/>
    <n v="3.0999999999999996"/>
    <n v="2.48"/>
    <n v="0"/>
  </r>
  <r>
    <n v="323"/>
    <n v="20240615"/>
    <n v="6.6"/>
    <n v="14.1"/>
    <n v="1512"/>
    <n v="1.8"/>
    <n v="1002.8"/>
    <n v="78"/>
    <x v="22"/>
    <x v="166"/>
    <x v="23"/>
    <x v="5"/>
    <n v="3.9000000000000004"/>
    <n v="3.1200000000000006"/>
    <n v="0"/>
  </r>
  <r>
    <n v="323"/>
    <n v="20240616"/>
    <n v="5.0999999999999996"/>
    <n v="15"/>
    <n v="2072"/>
    <n v="4.5999999999999996"/>
    <n v="1005.4"/>
    <n v="78"/>
    <x v="22"/>
    <x v="167"/>
    <x v="23"/>
    <x v="5"/>
    <n v="3"/>
    <n v="2.4000000000000004"/>
    <n v="0"/>
  </r>
  <r>
    <n v="323"/>
    <n v="20240617"/>
    <n v="3.4"/>
    <n v="16.2"/>
    <n v="2687"/>
    <n v="0"/>
    <n v="1011.5"/>
    <n v="71"/>
    <x v="22"/>
    <x v="168"/>
    <x v="24"/>
    <x v="5"/>
    <n v="1.8000000000000007"/>
    <n v="1.4400000000000006"/>
    <n v="0"/>
  </r>
  <r>
    <n v="323"/>
    <n v="20240618"/>
    <n v="2.2000000000000002"/>
    <n v="15.6"/>
    <n v="657"/>
    <n v="5.9"/>
    <n v="1013.8"/>
    <n v="92"/>
    <x v="22"/>
    <x v="169"/>
    <x v="24"/>
    <x v="5"/>
    <n v="2.4000000000000004"/>
    <n v="1.9200000000000004"/>
    <n v="0"/>
  </r>
  <r>
    <n v="323"/>
    <n v="20240619"/>
    <n v="4.8"/>
    <n v="15.8"/>
    <n v="3044"/>
    <n v="0"/>
    <n v="1019.8"/>
    <n v="78"/>
    <x v="22"/>
    <x v="170"/>
    <x v="24"/>
    <x v="5"/>
    <n v="2.1999999999999993"/>
    <n v="1.7599999999999996"/>
    <n v="0"/>
  </r>
  <r>
    <n v="323"/>
    <n v="20240620"/>
    <n v="3.5"/>
    <n v="16.5"/>
    <n v="1871"/>
    <n v="0"/>
    <n v="1019"/>
    <n v="79"/>
    <x v="22"/>
    <x v="171"/>
    <x v="24"/>
    <x v="5"/>
    <n v="1.5"/>
    <n v="1.2000000000000002"/>
    <n v="0"/>
  </r>
  <r>
    <n v="323"/>
    <n v="20240621"/>
    <n v="3"/>
    <n v="15.9"/>
    <n v="791"/>
    <n v="1.8"/>
    <n v="1013.2"/>
    <n v="85"/>
    <x v="22"/>
    <x v="172"/>
    <x v="24"/>
    <x v="5"/>
    <n v="2.0999999999999996"/>
    <n v="1.6799999999999997"/>
    <n v="0"/>
  </r>
  <r>
    <n v="323"/>
    <n v="20240622"/>
    <n v="4.0999999999999996"/>
    <n v="16.399999999999999"/>
    <n v="1726"/>
    <n v="0"/>
    <n v="1013.9"/>
    <n v="78"/>
    <x v="22"/>
    <x v="173"/>
    <x v="24"/>
    <x v="5"/>
    <n v="1.6000000000000014"/>
    <n v="1.2800000000000011"/>
    <n v="0"/>
  </r>
  <r>
    <n v="323"/>
    <n v="20240623"/>
    <n v="2.7"/>
    <n v="17.2"/>
    <n v="2788"/>
    <n v="0"/>
    <n v="1019.9"/>
    <n v="75"/>
    <x v="22"/>
    <x v="174"/>
    <x v="24"/>
    <x v="5"/>
    <n v="0.80000000000000071"/>
    <n v="0.64000000000000057"/>
    <n v="0"/>
  </r>
  <r>
    <n v="323"/>
    <n v="20240624"/>
    <n v="2.2999999999999998"/>
    <n v="18"/>
    <n v="3000"/>
    <n v="0"/>
    <n v="1019.9"/>
    <n v="74"/>
    <x v="22"/>
    <x v="175"/>
    <x v="25"/>
    <x v="5"/>
    <n v="0"/>
    <n v="0"/>
    <n v="0"/>
  </r>
  <r>
    <n v="323"/>
    <n v="20240625"/>
    <n v="3.5"/>
    <n v="21.5"/>
    <n v="2942"/>
    <n v="0"/>
    <n v="1015.1"/>
    <n v="73"/>
    <x v="22"/>
    <x v="176"/>
    <x v="25"/>
    <x v="5"/>
    <n v="0"/>
    <n v="0"/>
    <n v="3.5"/>
  </r>
  <r>
    <n v="323"/>
    <n v="20240626"/>
    <n v="2.7"/>
    <n v="22.6"/>
    <n v="2970"/>
    <n v="0"/>
    <n v="1010.8"/>
    <n v="73"/>
    <x v="22"/>
    <x v="177"/>
    <x v="25"/>
    <x v="5"/>
    <n v="0"/>
    <n v="0"/>
    <n v="4.6000000000000014"/>
  </r>
  <r>
    <n v="323"/>
    <n v="20240627"/>
    <n v="4.3"/>
    <n v="21.2"/>
    <n v="2616"/>
    <n v="0"/>
    <n v="1009.3"/>
    <n v="67"/>
    <x v="22"/>
    <x v="178"/>
    <x v="25"/>
    <x v="5"/>
    <n v="0"/>
    <n v="0"/>
    <n v="3.1999999999999993"/>
  </r>
  <r>
    <n v="323"/>
    <n v="20240628"/>
    <n v="4.5"/>
    <n v="16.899999999999999"/>
    <n v="2854"/>
    <n v="0"/>
    <n v="1016.2"/>
    <n v="68"/>
    <x v="22"/>
    <x v="179"/>
    <x v="25"/>
    <x v="5"/>
    <n v="1.1000000000000014"/>
    <n v="0.88000000000000123"/>
    <n v="0"/>
  </r>
  <r>
    <n v="323"/>
    <n v="20240629"/>
    <n v="2.8"/>
    <n v="17.5"/>
    <n v="2169"/>
    <n v="0.6"/>
    <n v="1013.4"/>
    <n v="73"/>
    <x v="22"/>
    <x v="180"/>
    <x v="25"/>
    <x v="5"/>
    <n v="0.5"/>
    <n v="0.4"/>
    <n v="0"/>
  </r>
  <r>
    <n v="323"/>
    <n v="20240630"/>
    <n v="4"/>
    <n v="16.600000000000001"/>
    <n v="1797"/>
    <n v="2.5"/>
    <n v="1011.5"/>
    <n v="79"/>
    <x v="22"/>
    <x v="181"/>
    <x v="25"/>
    <x v="5"/>
    <n v="1.3999999999999986"/>
    <n v="1.119999999999999"/>
    <n v="0"/>
  </r>
  <r>
    <n v="323"/>
    <n v="20240701"/>
    <n v="4"/>
    <n v="16.3"/>
    <n v="2450"/>
    <n v="-0.1"/>
    <n v="1016.6"/>
    <n v="72"/>
    <x v="22"/>
    <x v="182"/>
    <x v="26"/>
    <x v="6"/>
    <n v="1.6999999999999993"/>
    <n v="1.3599999999999994"/>
    <n v="0"/>
  </r>
  <r>
    <n v="323"/>
    <n v="20240702"/>
    <n v="4.0999999999999996"/>
    <n v="14.9"/>
    <n v="1313"/>
    <n v="3.8"/>
    <n v="1015.7"/>
    <n v="83"/>
    <x v="22"/>
    <x v="183"/>
    <x v="26"/>
    <x v="6"/>
    <n v="3.0999999999999996"/>
    <n v="2.48"/>
    <n v="0"/>
  </r>
  <r>
    <n v="323"/>
    <n v="20240703"/>
    <n v="3.7"/>
    <n v="14.5"/>
    <n v="987"/>
    <n v="13.7"/>
    <n v="1009.5"/>
    <n v="82"/>
    <x v="22"/>
    <x v="184"/>
    <x v="26"/>
    <x v="6"/>
    <n v="3.5"/>
    <n v="2.8000000000000003"/>
    <n v="0"/>
  </r>
  <r>
    <n v="323"/>
    <n v="20240704"/>
    <n v="6.5"/>
    <n v="16.3"/>
    <n v="2703"/>
    <n v="2.9"/>
    <n v="1008.6"/>
    <n v="67"/>
    <x v="22"/>
    <x v="185"/>
    <x v="26"/>
    <x v="6"/>
    <n v="1.6999999999999993"/>
    <n v="1.3599999999999994"/>
    <n v="0"/>
  </r>
  <r>
    <n v="323"/>
    <n v="20240705"/>
    <n v="5.0999999999999996"/>
    <n v="16.2"/>
    <n v="919"/>
    <n v="2.4"/>
    <n v="1008.1"/>
    <n v="85"/>
    <x v="22"/>
    <x v="186"/>
    <x v="26"/>
    <x v="6"/>
    <n v="1.8000000000000007"/>
    <n v="1.4400000000000006"/>
    <n v="0"/>
  </r>
  <r>
    <n v="323"/>
    <n v="20240706"/>
    <n v="7.1"/>
    <n v="16"/>
    <n v="2180"/>
    <n v="10.1"/>
    <n v="1003.3"/>
    <n v="77"/>
    <x v="22"/>
    <x v="187"/>
    <x v="26"/>
    <x v="6"/>
    <n v="2"/>
    <n v="1.6"/>
    <n v="0"/>
  </r>
  <r>
    <n v="323"/>
    <n v="20240707"/>
    <n v="4"/>
    <n v="14.6"/>
    <n v="1533"/>
    <n v="6"/>
    <n v="1012.3"/>
    <n v="79"/>
    <x v="22"/>
    <x v="188"/>
    <x v="26"/>
    <x v="6"/>
    <n v="3.4000000000000004"/>
    <n v="2.7200000000000006"/>
    <n v="0"/>
  </r>
  <r>
    <n v="323"/>
    <n v="20240708"/>
    <n v="2.8"/>
    <n v="16.8"/>
    <n v="1659"/>
    <n v="0"/>
    <n v="1016.8"/>
    <n v="76"/>
    <x v="22"/>
    <x v="189"/>
    <x v="27"/>
    <x v="6"/>
    <n v="1.1999999999999993"/>
    <n v="0.95999999999999952"/>
    <n v="0"/>
  </r>
  <r>
    <n v="323"/>
    <n v="20240709"/>
    <n v="3"/>
    <n v="19.3"/>
    <n v="1310"/>
    <n v="15.1"/>
    <n v="1012.8"/>
    <n v="79"/>
    <x v="22"/>
    <x v="190"/>
    <x v="27"/>
    <x v="6"/>
    <n v="0"/>
    <n v="0"/>
    <n v="1.3000000000000007"/>
  </r>
  <r>
    <n v="323"/>
    <n v="20240710"/>
    <n v="4.2"/>
    <n v="18.3"/>
    <n v="1890"/>
    <n v="0.3"/>
    <n v="1014.6"/>
    <n v="82"/>
    <x v="22"/>
    <x v="191"/>
    <x v="27"/>
    <x v="6"/>
    <n v="0"/>
    <n v="0"/>
    <n v="0.30000000000000071"/>
  </r>
  <r>
    <n v="323"/>
    <n v="20240711"/>
    <n v="4"/>
    <n v="16.899999999999999"/>
    <n v="2393"/>
    <n v="0"/>
    <n v="1017.5"/>
    <n v="75"/>
    <x v="22"/>
    <x v="192"/>
    <x v="27"/>
    <x v="6"/>
    <n v="1.1000000000000014"/>
    <n v="0.88000000000000123"/>
    <n v="0"/>
  </r>
  <r>
    <n v="323"/>
    <n v="20240712"/>
    <n v="4.9000000000000004"/>
    <n v="14.6"/>
    <n v="671"/>
    <n v="15.3"/>
    <n v="1013.9"/>
    <n v="89"/>
    <x v="22"/>
    <x v="193"/>
    <x v="27"/>
    <x v="6"/>
    <n v="3.4000000000000004"/>
    <n v="2.7200000000000006"/>
    <n v="0"/>
  </r>
  <r>
    <n v="323"/>
    <n v="20240713"/>
    <n v="5.0999999999999996"/>
    <n v="14.6"/>
    <n v="1520"/>
    <n v="1.6"/>
    <n v="1012.7"/>
    <n v="83"/>
    <x v="22"/>
    <x v="194"/>
    <x v="27"/>
    <x v="6"/>
    <n v="3.4000000000000004"/>
    <n v="2.7200000000000006"/>
    <n v="0"/>
  </r>
  <r>
    <n v="323"/>
    <n v="20240714"/>
    <n v="4"/>
    <n v="16.5"/>
    <n v="2241"/>
    <n v="0"/>
    <n v="1012.6"/>
    <n v="76"/>
    <x v="22"/>
    <x v="195"/>
    <x v="27"/>
    <x v="6"/>
    <n v="1.5"/>
    <n v="1.2000000000000002"/>
    <n v="0"/>
  </r>
  <r>
    <n v="323"/>
    <n v="20240715"/>
    <n v="2.7"/>
    <n v="19.100000000000001"/>
    <n v="1897"/>
    <n v="5.7"/>
    <n v="1009.6"/>
    <n v="73"/>
    <x v="22"/>
    <x v="196"/>
    <x v="28"/>
    <x v="6"/>
    <n v="0"/>
    <n v="0"/>
    <n v="1.1000000000000014"/>
  </r>
  <r>
    <n v="323"/>
    <n v="20240716"/>
    <n v="6"/>
    <n v="17.399999999999999"/>
    <n v="1520"/>
    <n v="1.4"/>
    <n v="1010.8"/>
    <n v="83"/>
    <x v="22"/>
    <x v="197"/>
    <x v="28"/>
    <x v="6"/>
    <n v="0.60000000000000142"/>
    <n v="0.48000000000000115"/>
    <n v="0"/>
  </r>
  <r>
    <n v="323"/>
    <n v="20240717"/>
    <n v="3"/>
    <n v="18"/>
    <n v="2700"/>
    <n v="0"/>
    <n v="1020.6"/>
    <n v="78"/>
    <x v="22"/>
    <x v="198"/>
    <x v="28"/>
    <x v="6"/>
    <n v="0"/>
    <n v="0"/>
    <n v="0"/>
  </r>
  <r>
    <n v="323"/>
    <n v="20240718"/>
    <n v="2.4"/>
    <n v="20.7"/>
    <n v="2310"/>
    <n v="0"/>
    <n v="1021.5"/>
    <n v="73"/>
    <x v="22"/>
    <x v="199"/>
    <x v="28"/>
    <x v="6"/>
    <n v="0"/>
    <n v="0"/>
    <n v="2.6999999999999993"/>
  </r>
  <r>
    <n v="323"/>
    <n v="20240719"/>
    <n v="2.4"/>
    <n v="24.2"/>
    <n v="2369"/>
    <n v="0"/>
    <n v="1016.9"/>
    <n v="66"/>
    <x v="22"/>
    <x v="200"/>
    <x v="28"/>
    <x v="6"/>
    <n v="0"/>
    <n v="0"/>
    <n v="6.1999999999999993"/>
  </r>
  <r>
    <n v="323"/>
    <n v="20240720"/>
    <n v="2.8"/>
    <n v="23.2"/>
    <n v="2405"/>
    <n v="0"/>
    <n v="1008.4"/>
    <n v="67"/>
    <x v="22"/>
    <x v="201"/>
    <x v="28"/>
    <x v="6"/>
    <n v="0"/>
    <n v="0"/>
    <n v="5.1999999999999993"/>
  </r>
  <r>
    <n v="323"/>
    <n v="20240721"/>
    <n v="3.4"/>
    <n v="19.600000000000001"/>
    <n v="1694"/>
    <n v="0"/>
    <n v="1010"/>
    <n v="82"/>
    <x v="22"/>
    <x v="202"/>
    <x v="28"/>
    <x v="6"/>
    <n v="0"/>
    <n v="0"/>
    <n v="1.6000000000000014"/>
  </r>
  <r>
    <n v="323"/>
    <n v="20240722"/>
    <n v="4.2"/>
    <n v="19.5"/>
    <n v="2138"/>
    <n v="0"/>
    <n v="1016.5"/>
    <n v="75"/>
    <x v="22"/>
    <x v="203"/>
    <x v="29"/>
    <x v="6"/>
    <n v="0"/>
    <n v="0"/>
    <n v="1.5"/>
  </r>
  <r>
    <n v="323"/>
    <n v="20240723"/>
    <n v="5.3"/>
    <n v="18.399999999999999"/>
    <n v="1358"/>
    <n v="2"/>
    <n v="1017.6"/>
    <n v="85"/>
    <x v="22"/>
    <x v="204"/>
    <x v="29"/>
    <x v="6"/>
    <n v="0"/>
    <n v="0"/>
    <n v="0.39999999999999858"/>
  </r>
  <r>
    <n v="323"/>
    <n v="20240724"/>
    <n v="2.8"/>
    <n v="18.2"/>
    <n v="2385"/>
    <n v="0"/>
    <n v="1020.9"/>
    <n v="70"/>
    <x v="22"/>
    <x v="205"/>
    <x v="29"/>
    <x v="6"/>
    <n v="0"/>
    <n v="0"/>
    <n v="0.19999999999999929"/>
  </r>
  <r>
    <n v="323"/>
    <n v="20240725"/>
    <n v="3"/>
    <n v="18.899999999999999"/>
    <n v="999"/>
    <n v="2"/>
    <n v="1012.9"/>
    <n v="80"/>
    <x v="22"/>
    <x v="206"/>
    <x v="29"/>
    <x v="6"/>
    <n v="0"/>
    <n v="0"/>
    <n v="0.89999999999999858"/>
  </r>
  <r>
    <n v="323"/>
    <n v="20240726"/>
    <n v="4"/>
    <n v="18.5"/>
    <n v="2138"/>
    <n v="0.8"/>
    <n v="1011.3"/>
    <n v="79"/>
    <x v="22"/>
    <x v="207"/>
    <x v="29"/>
    <x v="6"/>
    <n v="0"/>
    <n v="0"/>
    <n v="0.5"/>
  </r>
  <r>
    <n v="323"/>
    <n v="20240727"/>
    <n v="3"/>
    <n v="17.3"/>
    <n v="2156"/>
    <n v="0"/>
    <n v="1015"/>
    <n v="77"/>
    <x v="22"/>
    <x v="208"/>
    <x v="29"/>
    <x v="6"/>
    <n v="0.69999999999999929"/>
    <n v="0.5599999999999995"/>
    <n v="0"/>
  </r>
  <r>
    <n v="323"/>
    <n v="20240728"/>
    <n v="2.8"/>
    <n v="18.5"/>
    <n v="2696"/>
    <n v="0"/>
    <n v="1025.0999999999999"/>
    <n v="69"/>
    <x v="22"/>
    <x v="209"/>
    <x v="29"/>
    <x v="6"/>
    <n v="0"/>
    <n v="0"/>
    <n v="0.5"/>
  </r>
  <r>
    <n v="323"/>
    <n v="20240729"/>
    <n v="3.3"/>
    <n v="21.8"/>
    <n v="2691"/>
    <n v="0"/>
    <n v="1021.7"/>
    <n v="59"/>
    <x v="22"/>
    <x v="210"/>
    <x v="30"/>
    <x v="6"/>
    <n v="0"/>
    <n v="0"/>
    <n v="3.8000000000000007"/>
  </r>
  <r>
    <n v="323"/>
    <n v="20240730"/>
    <n v="2.5"/>
    <n v="23.5"/>
    <n v="2604"/>
    <n v="0"/>
    <n v="1016.4"/>
    <n v="65"/>
    <x v="22"/>
    <x v="211"/>
    <x v="30"/>
    <x v="6"/>
    <n v="0"/>
    <n v="0"/>
    <n v="5.5"/>
  </r>
  <r>
    <n v="323"/>
    <n v="20240731"/>
    <n v="3.6"/>
    <n v="22.4"/>
    <n v="1597"/>
    <n v="0"/>
    <n v="1014.4"/>
    <n v="68"/>
    <x v="22"/>
    <x v="212"/>
    <x v="30"/>
    <x v="6"/>
    <n v="0"/>
    <n v="0"/>
    <n v="4.3999999999999986"/>
  </r>
  <r>
    <n v="323"/>
    <n v="20240801"/>
    <n v="2.2000000000000002"/>
    <n v="19.600000000000001"/>
    <n v="955"/>
    <n v="9.6"/>
    <n v="1012.5"/>
    <n v="89"/>
    <x v="22"/>
    <x v="213"/>
    <x v="30"/>
    <x v="7"/>
    <n v="0"/>
    <n v="0"/>
    <n v="1.6000000000000014"/>
  </r>
  <r>
    <n v="323"/>
    <n v="20240802"/>
    <n v="2.2999999999999998"/>
    <n v="20.9"/>
    <n v="1667"/>
    <n v="0"/>
    <n v="1012.1"/>
    <n v="85"/>
    <x v="22"/>
    <x v="214"/>
    <x v="30"/>
    <x v="7"/>
    <n v="0"/>
    <n v="0"/>
    <n v="2.8999999999999986"/>
  </r>
  <r>
    <n v="323"/>
    <n v="20240803"/>
    <n v="4.5999999999999996"/>
    <n v="19.8"/>
    <n v="1548"/>
    <n v="4.7"/>
    <n v="1012.1"/>
    <n v="83"/>
    <x v="22"/>
    <x v="215"/>
    <x v="30"/>
    <x v="7"/>
    <n v="0"/>
    <n v="0"/>
    <n v="1.8000000000000007"/>
  </r>
  <r>
    <n v="323"/>
    <n v="20240804"/>
    <n v="1.6"/>
    <n v="18.600000000000001"/>
    <n v="1405"/>
    <n v="0"/>
    <n v="1015.2"/>
    <n v="73"/>
    <x v="22"/>
    <x v="216"/>
    <x v="30"/>
    <x v="7"/>
    <n v="0"/>
    <n v="0"/>
    <n v="0.60000000000000142"/>
  </r>
  <r>
    <n v="323"/>
    <n v="20240805"/>
    <n v="2.5"/>
    <n v="19.600000000000001"/>
    <n v="2356"/>
    <n v="0"/>
    <n v="1013.9"/>
    <n v="75"/>
    <x v="22"/>
    <x v="217"/>
    <x v="31"/>
    <x v="7"/>
    <n v="0"/>
    <n v="0"/>
    <n v="1.6000000000000014"/>
  </r>
  <r>
    <n v="323"/>
    <n v="20240806"/>
    <n v="3"/>
    <n v="21.8"/>
    <n v="2379"/>
    <n v="0"/>
    <n v="1010.4"/>
    <n v="72"/>
    <x v="22"/>
    <x v="218"/>
    <x v="31"/>
    <x v="7"/>
    <n v="0"/>
    <n v="0"/>
    <n v="3.8000000000000007"/>
  </r>
  <r>
    <n v="323"/>
    <n v="20240807"/>
    <n v="4.3"/>
    <n v="19.5"/>
    <n v="2093"/>
    <n v="-0.1"/>
    <n v="1013"/>
    <n v="69"/>
    <x v="22"/>
    <x v="219"/>
    <x v="31"/>
    <x v="7"/>
    <n v="0"/>
    <n v="0"/>
    <n v="1.5"/>
  </r>
  <r>
    <n v="323"/>
    <n v="20240808"/>
    <n v="4"/>
    <n v="20.3"/>
    <n v="2293"/>
    <n v="-0.1"/>
    <n v="1015.4"/>
    <n v="68"/>
    <x v="22"/>
    <x v="220"/>
    <x v="31"/>
    <x v="7"/>
    <n v="0"/>
    <n v="0"/>
    <n v="2.3000000000000007"/>
  </r>
  <r>
    <n v="323"/>
    <n v="20240809"/>
    <n v="6.6"/>
    <n v="20.100000000000001"/>
    <n v="1415"/>
    <n v="1.1000000000000001"/>
    <n v="1014.8"/>
    <n v="79"/>
    <x v="22"/>
    <x v="221"/>
    <x v="31"/>
    <x v="7"/>
    <n v="0"/>
    <n v="0"/>
    <n v="2.1000000000000014"/>
  </r>
  <r>
    <n v="323"/>
    <n v="20240810"/>
    <n v="4"/>
    <n v="19.600000000000001"/>
    <n v="2362"/>
    <n v="0"/>
    <n v="1020.3"/>
    <n v="74"/>
    <x v="22"/>
    <x v="222"/>
    <x v="31"/>
    <x v="7"/>
    <n v="0"/>
    <n v="0"/>
    <n v="1.6000000000000014"/>
  </r>
  <r>
    <n v="323"/>
    <n v="20240811"/>
    <n v="2.8"/>
    <n v="22.1"/>
    <n v="2416"/>
    <n v="0"/>
    <n v="1020.2"/>
    <n v="70"/>
    <x v="22"/>
    <x v="223"/>
    <x v="31"/>
    <x v="7"/>
    <n v="0"/>
    <n v="0"/>
    <n v="4.1000000000000014"/>
  </r>
  <r>
    <n v="323"/>
    <n v="20240812"/>
    <n v="3.9"/>
    <n v="25.5"/>
    <n v="2381"/>
    <n v="0"/>
    <n v="1010.4"/>
    <n v="63"/>
    <x v="22"/>
    <x v="224"/>
    <x v="32"/>
    <x v="7"/>
    <n v="0"/>
    <n v="0"/>
    <n v="7.5"/>
  </r>
  <r>
    <n v="323"/>
    <n v="20240813"/>
    <n v="2.9"/>
    <n v="21.7"/>
    <n v="1393"/>
    <n v="0"/>
    <n v="1009.7"/>
    <n v="78"/>
    <x v="22"/>
    <x v="225"/>
    <x v="32"/>
    <x v="7"/>
    <n v="0"/>
    <n v="0"/>
    <n v="3.6999999999999993"/>
  </r>
  <r>
    <n v="323"/>
    <n v="20240814"/>
    <n v="3.4"/>
    <n v="20.399999999999999"/>
    <n v="1659"/>
    <n v="0.6"/>
    <n v="1012.8"/>
    <n v="79"/>
    <x v="22"/>
    <x v="226"/>
    <x v="32"/>
    <x v="7"/>
    <n v="0"/>
    <n v="0"/>
    <n v="2.3999999999999986"/>
  </r>
  <r>
    <n v="323"/>
    <n v="20240815"/>
    <n v="4.5999999999999996"/>
    <n v="20.5"/>
    <n v="1962"/>
    <n v="0"/>
    <n v="1015.9"/>
    <n v="72"/>
    <x v="22"/>
    <x v="227"/>
    <x v="32"/>
    <x v="7"/>
    <n v="0"/>
    <n v="0"/>
    <n v="2.5"/>
  </r>
  <r>
    <n v="323"/>
    <n v="20240816"/>
    <n v="3.5"/>
    <n v="20"/>
    <n v="736"/>
    <n v="7.2"/>
    <n v="1014.5"/>
    <n v="86"/>
    <x v="22"/>
    <x v="228"/>
    <x v="32"/>
    <x v="7"/>
    <n v="0"/>
    <n v="0"/>
    <n v="2"/>
  </r>
  <r>
    <n v="323"/>
    <n v="20240817"/>
    <n v="2.6"/>
    <n v="20.6"/>
    <n v="2307"/>
    <n v="0"/>
    <n v="1012.8"/>
    <n v="67"/>
    <x v="22"/>
    <x v="229"/>
    <x v="32"/>
    <x v="7"/>
    <n v="0"/>
    <n v="0"/>
    <n v="2.6000000000000014"/>
  </r>
  <r>
    <n v="323"/>
    <n v="20240818"/>
    <n v="3.1"/>
    <n v="18.399999999999999"/>
    <n v="1782"/>
    <n v="0"/>
    <n v="1013.8"/>
    <n v="70"/>
    <x v="22"/>
    <x v="230"/>
    <x v="32"/>
    <x v="7"/>
    <n v="0"/>
    <n v="0"/>
    <n v="0.39999999999999858"/>
  </r>
  <r>
    <n v="323"/>
    <n v="20240819"/>
    <n v="3.4"/>
    <n v="19.3"/>
    <n v="2013"/>
    <n v="0"/>
    <n v="1016.8"/>
    <n v="67"/>
    <x v="22"/>
    <x v="231"/>
    <x v="33"/>
    <x v="7"/>
    <n v="0"/>
    <n v="0"/>
    <n v="1.3000000000000007"/>
  </r>
  <r>
    <n v="323"/>
    <n v="20240820"/>
    <n v="3.8"/>
    <n v="18.100000000000001"/>
    <n v="603"/>
    <n v="18.100000000000001"/>
    <n v="1011"/>
    <n v="82"/>
    <x v="22"/>
    <x v="232"/>
    <x v="33"/>
    <x v="7"/>
    <n v="0"/>
    <n v="0"/>
    <n v="0.10000000000000142"/>
  </r>
  <r>
    <n v="323"/>
    <n v="20240821"/>
    <n v="5.5"/>
    <n v="16.5"/>
    <n v="2094"/>
    <n v="0"/>
    <n v="1016.7"/>
    <n v="65"/>
    <x v="22"/>
    <x v="233"/>
    <x v="33"/>
    <x v="7"/>
    <n v="1.5"/>
    <n v="1.2000000000000002"/>
    <n v="0"/>
  </r>
  <r>
    <n v="323"/>
    <n v="20240822"/>
    <n v="5.0999999999999996"/>
    <n v="18.899999999999999"/>
    <n v="1535"/>
    <n v="0"/>
    <n v="1009.7"/>
    <n v="61"/>
    <x v="22"/>
    <x v="234"/>
    <x v="33"/>
    <x v="7"/>
    <n v="0"/>
    <n v="0"/>
    <n v="0.89999999999999858"/>
  </r>
  <r>
    <n v="323"/>
    <n v="20240823"/>
    <n v="6.2"/>
    <n v="19.3"/>
    <n v="1374"/>
    <n v="0.1"/>
    <n v="1006.7"/>
    <n v="71"/>
    <x v="22"/>
    <x v="235"/>
    <x v="33"/>
    <x v="7"/>
    <n v="0"/>
    <n v="0"/>
    <n v="1.3000000000000007"/>
  </r>
  <r>
    <n v="323"/>
    <n v="20240824"/>
    <n v="5.0999999999999996"/>
    <n v="18.7"/>
    <n v="755"/>
    <n v="19.899999999999999"/>
    <n v="1006.4"/>
    <n v="85"/>
    <x v="22"/>
    <x v="236"/>
    <x v="33"/>
    <x v="7"/>
    <n v="0"/>
    <n v="0"/>
    <n v="0.69999999999999929"/>
  </r>
  <r>
    <n v="323"/>
    <n v="20240825"/>
    <n v="4"/>
    <n v="15.9"/>
    <n v="1485"/>
    <n v="0.7"/>
    <n v="1019.5"/>
    <n v="74"/>
    <x v="22"/>
    <x v="237"/>
    <x v="33"/>
    <x v="7"/>
    <n v="2.0999999999999996"/>
    <n v="1.6799999999999997"/>
    <n v="0"/>
  </r>
  <r>
    <n v="323"/>
    <n v="20240826"/>
    <n v="3.6"/>
    <n v="17"/>
    <n v="1499"/>
    <n v="0"/>
    <n v="1021.4"/>
    <n v="77"/>
    <x v="22"/>
    <x v="238"/>
    <x v="34"/>
    <x v="7"/>
    <n v="1"/>
    <n v="0.8"/>
    <n v="0"/>
  </r>
  <r>
    <n v="323"/>
    <n v="20240827"/>
    <n v="2.4"/>
    <n v="19.2"/>
    <n v="2157"/>
    <n v="0"/>
    <n v="1020"/>
    <n v="69"/>
    <x v="22"/>
    <x v="239"/>
    <x v="34"/>
    <x v="7"/>
    <n v="0"/>
    <n v="0"/>
    <n v="1.1999999999999993"/>
  </r>
  <r>
    <n v="323"/>
    <n v="20240828"/>
    <n v="2.2000000000000002"/>
    <n v="21.8"/>
    <n v="2117"/>
    <n v="0"/>
    <n v="1014.2"/>
    <n v="71"/>
    <x v="22"/>
    <x v="240"/>
    <x v="34"/>
    <x v="7"/>
    <n v="0"/>
    <n v="0"/>
    <n v="3.8000000000000007"/>
  </r>
  <r>
    <n v="323"/>
    <n v="20240829"/>
    <n v="3.2"/>
    <n v="18.899999999999999"/>
    <n v="1736"/>
    <n v="0"/>
    <n v="1017.7"/>
    <n v="79"/>
    <x v="22"/>
    <x v="241"/>
    <x v="34"/>
    <x v="7"/>
    <n v="0"/>
    <n v="0"/>
    <n v="0.89999999999999858"/>
  </r>
  <r>
    <n v="323"/>
    <n v="20240830"/>
    <n v="3.8"/>
    <n v="19.100000000000001"/>
    <n v="1724"/>
    <n v="0"/>
    <n v="1022.4"/>
    <n v="68"/>
    <x v="22"/>
    <x v="242"/>
    <x v="34"/>
    <x v="7"/>
    <n v="0"/>
    <n v="0"/>
    <n v="1.1000000000000014"/>
  </r>
  <r>
    <n v="323"/>
    <n v="20240831"/>
    <n v="5.7"/>
    <n v="19.899999999999999"/>
    <n v="1850"/>
    <n v="0"/>
    <n v="1021.4"/>
    <n v="68"/>
    <x v="22"/>
    <x v="243"/>
    <x v="34"/>
    <x v="7"/>
    <n v="0"/>
    <n v="0"/>
    <n v="1.8999999999999986"/>
  </r>
  <r>
    <n v="323"/>
    <n v="20240901"/>
    <n v="4.2"/>
    <n v="23.6"/>
    <n v="1789"/>
    <n v="0"/>
    <n v="1014"/>
    <n v="69"/>
    <x v="22"/>
    <x v="244"/>
    <x v="34"/>
    <x v="8"/>
    <n v="0"/>
    <n v="0"/>
    <n v="5.6000000000000014"/>
  </r>
  <r>
    <n v="323"/>
    <n v="20240902"/>
    <n v="2.6"/>
    <n v="22.3"/>
    <n v="1793"/>
    <n v="0"/>
    <n v="1012.2"/>
    <n v="76"/>
    <x v="22"/>
    <x v="245"/>
    <x v="35"/>
    <x v="8"/>
    <n v="0"/>
    <n v="0"/>
    <n v="4.3000000000000007"/>
  </r>
  <r>
    <n v="323"/>
    <n v="20240903"/>
    <n v="2.2000000000000002"/>
    <n v="19.2"/>
    <n v="597"/>
    <n v="0.3"/>
    <n v="1014"/>
    <n v="89"/>
    <x v="22"/>
    <x v="246"/>
    <x v="35"/>
    <x v="8"/>
    <n v="0"/>
    <n v="0"/>
    <n v="1.1999999999999993"/>
  </r>
  <r>
    <n v="323"/>
    <n v="20240904"/>
    <n v="3"/>
    <n v="18.2"/>
    <n v="1093"/>
    <n v="0"/>
    <n v="1016"/>
    <n v="82"/>
    <x v="22"/>
    <x v="247"/>
    <x v="35"/>
    <x v="8"/>
    <n v="0"/>
    <n v="0"/>
    <n v="0.19999999999999929"/>
  </r>
  <r>
    <n v="323"/>
    <n v="20240905"/>
    <n v="4.8"/>
    <n v="20.3"/>
    <n v="1085"/>
    <n v="0"/>
    <n v="1010.5"/>
    <n v="83"/>
    <x v="22"/>
    <x v="248"/>
    <x v="35"/>
    <x v="8"/>
    <n v="0"/>
    <n v="0"/>
    <n v="2.3000000000000007"/>
  </r>
  <r>
    <n v="323"/>
    <n v="20240906"/>
    <n v="2.4"/>
    <n v="19.100000000000001"/>
    <n v="636"/>
    <n v="1.1000000000000001"/>
    <n v="1010.2"/>
    <n v="92"/>
    <x v="22"/>
    <x v="249"/>
    <x v="35"/>
    <x v="8"/>
    <n v="0"/>
    <n v="0"/>
    <n v="1.1000000000000014"/>
  </r>
  <r>
    <n v="323"/>
    <n v="20240907"/>
    <n v="2.6"/>
    <n v="20.6"/>
    <n v="1502"/>
    <n v="2.2999999999999998"/>
    <n v="1010.1"/>
    <n v="79"/>
    <x v="22"/>
    <x v="250"/>
    <x v="35"/>
    <x v="8"/>
    <n v="0"/>
    <n v="0"/>
    <n v="2.6000000000000014"/>
  </r>
  <r>
    <n v="323"/>
    <n v="20240908"/>
    <n v="4.0999999999999996"/>
    <n v="18.3"/>
    <n v="1640"/>
    <n v="0.3"/>
    <n v="1006.7"/>
    <n v="74"/>
    <x v="22"/>
    <x v="251"/>
    <x v="35"/>
    <x v="8"/>
    <n v="0"/>
    <n v="0"/>
    <n v="0.30000000000000071"/>
  </r>
  <r>
    <n v="323"/>
    <n v="20240909"/>
    <n v="5.0999999999999996"/>
    <n v="16.7"/>
    <n v="974"/>
    <n v="11.6"/>
    <n v="1006.8"/>
    <n v="86"/>
    <x v="22"/>
    <x v="252"/>
    <x v="36"/>
    <x v="8"/>
    <n v="1.3000000000000007"/>
    <n v="1.0400000000000007"/>
    <n v="0"/>
  </r>
  <r>
    <n v="323"/>
    <n v="20240910"/>
    <n v="6"/>
    <n v="14.4"/>
    <n v="552"/>
    <n v="18.3"/>
    <n v="1007.9"/>
    <n v="86"/>
    <x v="22"/>
    <x v="253"/>
    <x v="36"/>
    <x v="8"/>
    <n v="3.5999999999999996"/>
    <n v="2.88"/>
    <n v="0"/>
  </r>
  <r>
    <n v="323"/>
    <n v="20240911"/>
    <n v="5.4"/>
    <n v="11.9"/>
    <n v="1316"/>
    <n v="16.100000000000001"/>
    <n v="1006.9"/>
    <n v="75"/>
    <x v="22"/>
    <x v="254"/>
    <x v="36"/>
    <x v="8"/>
    <n v="6.1"/>
    <n v="4.88"/>
    <n v="0"/>
  </r>
  <r>
    <n v="323"/>
    <n v="20240912"/>
    <n v="2.9"/>
    <n v="10.8"/>
    <n v="1283"/>
    <n v="7.1"/>
    <n v="1014.1"/>
    <n v="82"/>
    <x v="22"/>
    <x v="255"/>
    <x v="36"/>
    <x v="8"/>
    <n v="7.1999999999999993"/>
    <n v="5.76"/>
    <n v="0"/>
  </r>
  <r>
    <n v="323"/>
    <n v="20240913"/>
    <n v="3.5"/>
    <n v="12.6"/>
    <n v="1260"/>
    <n v="1.3"/>
    <n v="1026"/>
    <n v="76"/>
    <x v="22"/>
    <x v="256"/>
    <x v="36"/>
    <x v="8"/>
    <n v="5.4"/>
    <n v="4.32"/>
    <n v="0"/>
  </r>
  <r>
    <n v="323"/>
    <n v="20240914"/>
    <n v="2"/>
    <n v="12.6"/>
    <n v="1567"/>
    <n v="0"/>
    <n v="1030.7"/>
    <n v="74"/>
    <x v="22"/>
    <x v="257"/>
    <x v="36"/>
    <x v="8"/>
    <n v="5.4"/>
    <n v="4.32"/>
    <n v="0"/>
  </r>
  <r>
    <n v="323"/>
    <n v="20240915"/>
    <n v="3.2"/>
    <n v="14.5"/>
    <n v="1543"/>
    <n v="0"/>
    <n v="1027"/>
    <n v="78"/>
    <x v="22"/>
    <x v="258"/>
    <x v="36"/>
    <x v="8"/>
    <n v="3.5"/>
    <n v="2.8000000000000003"/>
    <n v="0"/>
  </r>
  <r>
    <n v="323"/>
    <n v="20240916"/>
    <n v="3.8"/>
    <n v="16"/>
    <n v="1362"/>
    <n v="0"/>
    <n v="1026.8"/>
    <n v="80"/>
    <x v="22"/>
    <x v="259"/>
    <x v="37"/>
    <x v="8"/>
    <n v="2"/>
    <n v="1.6"/>
    <n v="0"/>
  </r>
  <r>
    <n v="323"/>
    <n v="20240917"/>
    <n v="5.9"/>
    <n v="17.100000000000001"/>
    <n v="1263"/>
    <n v="0"/>
    <n v="1028.9000000000001"/>
    <n v="79"/>
    <x v="22"/>
    <x v="260"/>
    <x v="37"/>
    <x v="8"/>
    <n v="0.89999999999999858"/>
    <n v="0.71999999999999886"/>
    <n v="0"/>
  </r>
  <r>
    <n v="323"/>
    <n v="20240918"/>
    <n v="5.0999999999999996"/>
    <n v="17.3"/>
    <n v="1279"/>
    <n v="0"/>
    <n v="1026.7"/>
    <n v="82"/>
    <x v="22"/>
    <x v="261"/>
    <x v="37"/>
    <x v="8"/>
    <n v="0.69999999999999929"/>
    <n v="0.5599999999999995"/>
    <n v="0"/>
  </r>
  <r>
    <n v="323"/>
    <n v="20240919"/>
    <n v="4.9000000000000004"/>
    <n v="18.600000000000001"/>
    <n v="1587"/>
    <n v="0"/>
    <n v="1023.5"/>
    <n v="81"/>
    <x v="22"/>
    <x v="262"/>
    <x v="37"/>
    <x v="8"/>
    <n v="0"/>
    <n v="0"/>
    <n v="0.60000000000000142"/>
  </r>
  <r>
    <n v="323"/>
    <n v="20240920"/>
    <n v="4.5"/>
    <n v="18.2"/>
    <n v="1590"/>
    <n v="0"/>
    <n v="1020.5"/>
    <n v="75"/>
    <x v="22"/>
    <x v="263"/>
    <x v="37"/>
    <x v="8"/>
    <n v="0"/>
    <n v="0"/>
    <n v="0.19999999999999929"/>
  </r>
  <r>
    <n v="323"/>
    <n v="20240921"/>
    <n v="2.5"/>
    <n v="18.600000000000001"/>
    <n v="1494"/>
    <n v="0"/>
    <n v="1018.6"/>
    <n v="76"/>
    <x v="22"/>
    <x v="264"/>
    <x v="37"/>
    <x v="8"/>
    <n v="0"/>
    <n v="0"/>
    <n v="0.60000000000000142"/>
  </r>
  <r>
    <n v="323"/>
    <n v="20240922"/>
    <n v="3.1"/>
    <n v="18.399999999999999"/>
    <n v="671"/>
    <n v="0.7"/>
    <n v="1013"/>
    <n v="79"/>
    <x v="22"/>
    <x v="265"/>
    <x v="37"/>
    <x v="8"/>
    <n v="0"/>
    <n v="0"/>
    <n v="0.39999999999999858"/>
  </r>
  <r>
    <n v="323"/>
    <n v="20240923"/>
    <n v="3.5"/>
    <n v="16.8"/>
    <n v="887"/>
    <n v="1.5"/>
    <n v="1006.5"/>
    <n v="84"/>
    <x v="22"/>
    <x v="266"/>
    <x v="38"/>
    <x v="8"/>
    <n v="1.1999999999999993"/>
    <n v="0.95999999999999952"/>
    <n v="0"/>
  </r>
  <r>
    <n v="323"/>
    <n v="20240924"/>
    <n v="4"/>
    <n v="15.1"/>
    <n v="617"/>
    <n v="0.4"/>
    <n v="1003"/>
    <n v="85"/>
    <x v="22"/>
    <x v="267"/>
    <x v="38"/>
    <x v="8"/>
    <n v="2.9000000000000004"/>
    <n v="2.3200000000000003"/>
    <n v="0"/>
  </r>
  <r>
    <n v="323"/>
    <n v="20240925"/>
    <n v="4.4000000000000004"/>
    <n v="15.6"/>
    <n v="995"/>
    <n v="7.4"/>
    <n v="1000.2"/>
    <n v="79"/>
    <x v="22"/>
    <x v="268"/>
    <x v="38"/>
    <x v="8"/>
    <n v="2.4000000000000004"/>
    <n v="1.9200000000000004"/>
    <n v="0"/>
  </r>
  <r>
    <n v="323"/>
    <n v="20240926"/>
    <n v="6.4"/>
    <n v="16.399999999999999"/>
    <n v="1197"/>
    <n v="3.6"/>
    <n v="989.5"/>
    <n v="80"/>
    <x v="22"/>
    <x v="269"/>
    <x v="38"/>
    <x v="8"/>
    <n v="1.6000000000000014"/>
    <n v="1.2800000000000011"/>
    <n v="0"/>
  </r>
  <r>
    <n v="323"/>
    <n v="20240927"/>
    <n v="8.1999999999999993"/>
    <n v="12.7"/>
    <n v="355"/>
    <n v="13.7"/>
    <n v="999.2"/>
    <n v="76"/>
    <x v="22"/>
    <x v="270"/>
    <x v="38"/>
    <x v="8"/>
    <n v="5.3000000000000007"/>
    <n v="4.2400000000000011"/>
    <n v="0"/>
  </r>
  <r>
    <n v="323"/>
    <n v="20240928"/>
    <n v="4.9000000000000004"/>
    <n v="11.1"/>
    <n v="1155"/>
    <n v="3.1"/>
    <n v="1021.9"/>
    <n v="74"/>
    <x v="22"/>
    <x v="271"/>
    <x v="38"/>
    <x v="8"/>
    <n v="6.9"/>
    <n v="5.5200000000000005"/>
    <n v="0"/>
  </r>
  <r>
    <n v="323"/>
    <n v="20240929"/>
    <n v="3.9"/>
    <n v="11"/>
    <n v="978"/>
    <n v="0"/>
    <n v="1023.5"/>
    <n v="72"/>
    <x v="22"/>
    <x v="272"/>
    <x v="38"/>
    <x v="8"/>
    <n v="7"/>
    <n v="5.6000000000000005"/>
    <n v="0"/>
  </r>
  <r>
    <n v="323"/>
    <n v="20240930"/>
    <n v="6.8"/>
    <n v="13.4"/>
    <n v="317"/>
    <n v="3.8"/>
    <n v="1006.7"/>
    <n v="85"/>
    <x v="22"/>
    <x v="273"/>
    <x v="39"/>
    <x v="8"/>
    <n v="4.5999999999999996"/>
    <n v="3.6799999999999997"/>
    <n v="0"/>
  </r>
  <r>
    <n v="330"/>
    <n v="20240101"/>
    <n v="10.3"/>
    <n v="8.5"/>
    <n v="197"/>
    <n v="4.4000000000000004"/>
    <n v="1000.8"/>
    <n v="79"/>
    <x v="23"/>
    <x v="0"/>
    <x v="0"/>
    <x v="0"/>
    <n v="9.5"/>
    <n v="10.450000000000001"/>
    <n v="0"/>
  </r>
  <r>
    <n v="330"/>
    <n v="20240102"/>
    <n v="12.8"/>
    <n v="10.8"/>
    <n v="57"/>
    <n v="20.3"/>
    <n v="986.8"/>
    <n v="89"/>
    <x v="23"/>
    <x v="1"/>
    <x v="0"/>
    <x v="0"/>
    <n v="7.1999999999999993"/>
    <n v="7.92"/>
    <n v="0"/>
  </r>
  <r>
    <n v="330"/>
    <n v="20240103"/>
    <n v="10.3"/>
    <n v="9.8000000000000007"/>
    <n v="162"/>
    <n v="7.1"/>
    <n v="989.7"/>
    <n v="86"/>
    <x v="23"/>
    <x v="2"/>
    <x v="0"/>
    <x v="0"/>
    <n v="8.1999999999999993"/>
    <n v="9.02"/>
    <n v="0"/>
  </r>
  <r>
    <n v="330"/>
    <n v="20240104"/>
    <n v="7.3"/>
    <n v="8.6"/>
    <n v="180"/>
    <n v="7.9"/>
    <n v="1000.7"/>
    <n v="89"/>
    <x v="23"/>
    <x v="3"/>
    <x v="0"/>
    <x v="0"/>
    <n v="9.4"/>
    <n v="10.340000000000002"/>
    <n v="0"/>
  </r>
  <r>
    <n v="330"/>
    <n v="20240105"/>
    <n v="8.1"/>
    <n v="8"/>
    <n v="94"/>
    <n v="3.1"/>
    <n v="996.5"/>
    <n v="87"/>
    <x v="23"/>
    <x v="4"/>
    <x v="0"/>
    <x v="0"/>
    <n v="10"/>
    <n v="11"/>
    <n v="0"/>
  </r>
  <r>
    <n v="330"/>
    <n v="20240106"/>
    <n v="9.8000000000000007"/>
    <n v="4.7"/>
    <n v="87"/>
    <n v="-0.1"/>
    <n v="1012.6"/>
    <n v="81"/>
    <x v="23"/>
    <x v="5"/>
    <x v="0"/>
    <x v="0"/>
    <n v="13.3"/>
    <n v="14.630000000000003"/>
    <n v="0"/>
  </r>
  <r>
    <n v="330"/>
    <n v="20240107"/>
    <n v="8.8000000000000007"/>
    <n v="0.4"/>
    <n v="282"/>
    <n v="0"/>
    <n v="1025.7"/>
    <n v="77"/>
    <x v="23"/>
    <x v="6"/>
    <x v="0"/>
    <x v="0"/>
    <n v="17.600000000000001"/>
    <n v="19.360000000000003"/>
    <n v="0"/>
  </r>
  <r>
    <n v="330"/>
    <n v="20240108"/>
    <n v="9.1999999999999993"/>
    <n v="-1.3"/>
    <n v="187"/>
    <n v="0"/>
    <n v="1032.5"/>
    <n v="68"/>
    <x v="23"/>
    <x v="7"/>
    <x v="1"/>
    <x v="0"/>
    <n v="19.3"/>
    <n v="21.230000000000004"/>
    <n v="0"/>
  </r>
  <r>
    <n v="330"/>
    <n v="20240109"/>
    <n v="8.5"/>
    <n v="-2.4"/>
    <n v="458"/>
    <n v="0"/>
    <n v="1032.8"/>
    <n v="56"/>
    <x v="23"/>
    <x v="8"/>
    <x v="1"/>
    <x v="0"/>
    <n v="20.399999999999999"/>
    <n v="22.44"/>
    <n v="0"/>
  </r>
  <r>
    <n v="330"/>
    <n v="20240110"/>
    <n v="5.8"/>
    <n v="-2.2999999999999998"/>
    <n v="440"/>
    <n v="0"/>
    <n v="1030.5999999999999"/>
    <n v="58"/>
    <x v="23"/>
    <x v="9"/>
    <x v="1"/>
    <x v="0"/>
    <n v="20.3"/>
    <n v="22.330000000000002"/>
    <n v="0"/>
  </r>
  <r>
    <n v="330"/>
    <n v="20240111"/>
    <n v="5.0999999999999996"/>
    <n v="0.9"/>
    <n v="210"/>
    <n v="0"/>
    <n v="1034.7"/>
    <n v="80"/>
    <x v="23"/>
    <x v="10"/>
    <x v="1"/>
    <x v="0"/>
    <n v="17.100000000000001"/>
    <n v="18.810000000000002"/>
    <n v="0"/>
  </r>
  <r>
    <n v="330"/>
    <n v="20240112"/>
    <n v="4.5"/>
    <n v="5.0999999999999996"/>
    <n v="154"/>
    <n v="0.1"/>
    <n v="1033"/>
    <n v="85"/>
    <x v="23"/>
    <x v="11"/>
    <x v="1"/>
    <x v="0"/>
    <n v="12.9"/>
    <n v="14.190000000000001"/>
    <n v="0"/>
  </r>
  <r>
    <n v="330"/>
    <n v="20240113"/>
    <n v="7"/>
    <n v="5"/>
    <n v="49"/>
    <n v="1.2"/>
    <n v="1022.4"/>
    <n v="88"/>
    <x v="23"/>
    <x v="12"/>
    <x v="1"/>
    <x v="0"/>
    <n v="13"/>
    <n v="14.3"/>
    <n v="0"/>
  </r>
  <r>
    <n v="330"/>
    <n v="20240114"/>
    <n v="8.6"/>
    <n v="5.2"/>
    <n v="152"/>
    <n v="5.2"/>
    <n v="1009.2"/>
    <n v="83"/>
    <x v="23"/>
    <x v="13"/>
    <x v="1"/>
    <x v="0"/>
    <n v="12.8"/>
    <n v="14.080000000000002"/>
    <n v="0"/>
  </r>
  <r>
    <n v="330"/>
    <n v="20240115"/>
    <n v="12.2"/>
    <n v="3.3"/>
    <n v="226"/>
    <n v="6.2"/>
    <n v="1005"/>
    <n v="80"/>
    <x v="23"/>
    <x v="14"/>
    <x v="2"/>
    <x v="0"/>
    <n v="14.7"/>
    <n v="16.170000000000002"/>
    <n v="0"/>
  </r>
  <r>
    <n v="330"/>
    <n v="20240116"/>
    <n v="7.5"/>
    <n v="2.6"/>
    <n v="400"/>
    <n v="0.2"/>
    <n v="1006.6"/>
    <n v="68"/>
    <x v="23"/>
    <x v="15"/>
    <x v="2"/>
    <x v="0"/>
    <n v="15.4"/>
    <n v="16.940000000000001"/>
    <n v="0"/>
  </r>
  <r>
    <n v="330"/>
    <n v="20240117"/>
    <n v="4.2"/>
    <n v="0.8"/>
    <n v="181"/>
    <n v="0"/>
    <n v="992.9"/>
    <n v="76"/>
    <x v="23"/>
    <x v="16"/>
    <x v="2"/>
    <x v="0"/>
    <n v="17.2"/>
    <n v="18.920000000000002"/>
    <n v="0"/>
  </r>
  <r>
    <n v="330"/>
    <n v="20240118"/>
    <n v="5.5"/>
    <n v="2.9"/>
    <n v="435"/>
    <n v="0.3"/>
    <n v="1003.6"/>
    <n v="69"/>
    <x v="23"/>
    <x v="17"/>
    <x v="2"/>
    <x v="0"/>
    <n v="15.1"/>
    <n v="16.61"/>
    <n v="0"/>
  </r>
  <r>
    <n v="330"/>
    <n v="20240119"/>
    <n v="7.5"/>
    <n v="4"/>
    <n v="487"/>
    <n v="0.6"/>
    <n v="1020.3"/>
    <n v="74"/>
    <x v="23"/>
    <x v="18"/>
    <x v="2"/>
    <x v="0"/>
    <n v="14"/>
    <n v="15.400000000000002"/>
    <n v="0"/>
  </r>
  <r>
    <n v="330"/>
    <n v="20240120"/>
    <n v="8.5"/>
    <n v="0.9"/>
    <n v="431"/>
    <n v="0"/>
    <n v="1025.8"/>
    <n v="75"/>
    <x v="23"/>
    <x v="19"/>
    <x v="2"/>
    <x v="0"/>
    <n v="17.100000000000001"/>
    <n v="18.810000000000002"/>
    <n v="0"/>
  </r>
  <r>
    <n v="330"/>
    <n v="20240121"/>
    <n v="13"/>
    <n v="4.5999999999999996"/>
    <n v="134"/>
    <n v="0.2"/>
    <n v="1014.8"/>
    <n v="76"/>
    <x v="23"/>
    <x v="20"/>
    <x v="2"/>
    <x v="0"/>
    <n v="13.4"/>
    <n v="14.740000000000002"/>
    <n v="0"/>
  </r>
  <r>
    <n v="330"/>
    <n v="20240122"/>
    <n v="12.5"/>
    <n v="9"/>
    <n v="433"/>
    <n v="1.7"/>
    <n v="1007.6"/>
    <n v="82"/>
    <x v="23"/>
    <x v="21"/>
    <x v="3"/>
    <x v="0"/>
    <n v="9"/>
    <n v="9.9"/>
    <n v="0"/>
  </r>
  <r>
    <n v="330"/>
    <n v="20240123"/>
    <n v="11.8"/>
    <n v="8.3000000000000007"/>
    <n v="281"/>
    <n v="5.4"/>
    <n v="1019"/>
    <n v="84"/>
    <x v="23"/>
    <x v="22"/>
    <x v="3"/>
    <x v="0"/>
    <n v="9.6999999999999993"/>
    <n v="10.67"/>
    <n v="0"/>
  </r>
  <r>
    <n v="330"/>
    <n v="20240124"/>
    <n v="12.3"/>
    <n v="9.5"/>
    <n v="301"/>
    <n v="0"/>
    <n v="1021"/>
    <n v="77"/>
    <x v="23"/>
    <x v="23"/>
    <x v="3"/>
    <x v="0"/>
    <n v="8.5"/>
    <n v="9.3500000000000014"/>
    <n v="0"/>
  </r>
  <r>
    <n v="330"/>
    <n v="20240125"/>
    <n v="5.9"/>
    <n v="7.6"/>
    <n v="195"/>
    <n v="0.4"/>
    <n v="1026.4000000000001"/>
    <n v="92"/>
    <x v="23"/>
    <x v="24"/>
    <x v="3"/>
    <x v="0"/>
    <n v="10.4"/>
    <n v="11.440000000000001"/>
    <n v="0"/>
  </r>
  <r>
    <n v="330"/>
    <n v="20240126"/>
    <n v="9.6"/>
    <n v="8.1999999999999993"/>
    <n v="541"/>
    <n v="3.6"/>
    <n v="1026"/>
    <n v="82"/>
    <x v="23"/>
    <x v="25"/>
    <x v="3"/>
    <x v="0"/>
    <n v="9.8000000000000007"/>
    <n v="10.780000000000001"/>
    <n v="0"/>
  </r>
  <r>
    <n v="330"/>
    <n v="20240127"/>
    <n v="4.7"/>
    <n v="5.0999999999999996"/>
    <n v="496"/>
    <n v="0"/>
    <n v="1034.4000000000001"/>
    <n v="85"/>
    <x v="23"/>
    <x v="26"/>
    <x v="3"/>
    <x v="0"/>
    <n v="12.9"/>
    <n v="14.190000000000001"/>
    <n v="0"/>
  </r>
  <r>
    <n v="330"/>
    <n v="20240128"/>
    <n v="6.5"/>
    <n v="6.2"/>
    <n v="487"/>
    <n v="0"/>
    <n v="1026.3"/>
    <n v="66"/>
    <x v="23"/>
    <x v="27"/>
    <x v="3"/>
    <x v="0"/>
    <n v="11.8"/>
    <n v="12.980000000000002"/>
    <n v="0"/>
  </r>
  <r>
    <n v="330"/>
    <n v="20240129"/>
    <n v="6"/>
    <n v="8.1999999999999993"/>
    <n v="470"/>
    <n v="0"/>
    <n v="1025.0999999999999"/>
    <n v="82"/>
    <x v="23"/>
    <x v="28"/>
    <x v="4"/>
    <x v="0"/>
    <n v="9.8000000000000007"/>
    <n v="10.780000000000001"/>
    <n v="0"/>
  </r>
  <r>
    <n v="330"/>
    <n v="20240130"/>
    <n v="7.3"/>
    <n v="8.1999999999999993"/>
    <n v="151"/>
    <n v="0.8"/>
    <n v="1027.9000000000001"/>
    <n v="89"/>
    <x v="23"/>
    <x v="29"/>
    <x v="4"/>
    <x v="0"/>
    <n v="9.8000000000000007"/>
    <n v="10.780000000000001"/>
    <n v="0"/>
  </r>
  <r>
    <n v="330"/>
    <n v="20240131"/>
    <n v="7.3"/>
    <n v="7"/>
    <n v="237"/>
    <n v="3.6"/>
    <n v="1029.9000000000001"/>
    <n v="80"/>
    <x v="23"/>
    <x v="30"/>
    <x v="4"/>
    <x v="0"/>
    <n v="11"/>
    <n v="12.100000000000001"/>
    <n v="0"/>
  </r>
  <r>
    <n v="330"/>
    <n v="20240201"/>
    <n v="6.3"/>
    <n v="7"/>
    <n v="627"/>
    <n v="0.4"/>
    <n v="1030.5999999999999"/>
    <n v="85"/>
    <x v="23"/>
    <x v="31"/>
    <x v="4"/>
    <x v="1"/>
    <n v="11"/>
    <n v="12.100000000000001"/>
    <n v="0"/>
  </r>
  <r>
    <n v="330"/>
    <n v="20240202"/>
    <n v="9.6"/>
    <n v="7.6"/>
    <n v="266"/>
    <n v="0"/>
    <n v="1027.4000000000001"/>
    <n v="91"/>
    <x v="23"/>
    <x v="32"/>
    <x v="4"/>
    <x v="1"/>
    <n v="10.4"/>
    <n v="11.440000000000001"/>
    <n v="0"/>
  </r>
  <r>
    <n v="330"/>
    <n v="20240203"/>
    <n v="9.3000000000000007"/>
    <n v="9.6"/>
    <n v="309"/>
    <n v="0.1"/>
    <n v="1025.2"/>
    <n v="90"/>
    <x v="23"/>
    <x v="33"/>
    <x v="4"/>
    <x v="1"/>
    <n v="8.4"/>
    <n v="9.240000000000002"/>
    <n v="0"/>
  </r>
  <r>
    <n v="330"/>
    <n v="20240204"/>
    <n v="10.3"/>
    <n v="9.5"/>
    <n v="240"/>
    <n v="-0.1"/>
    <n v="1021.5"/>
    <n v="91"/>
    <x v="23"/>
    <x v="34"/>
    <x v="4"/>
    <x v="1"/>
    <n v="8.5"/>
    <n v="9.3500000000000014"/>
    <n v="0"/>
  </r>
  <r>
    <n v="330"/>
    <n v="20240205"/>
    <n v="12.4"/>
    <n v="8.8000000000000007"/>
    <n v="303"/>
    <n v="0"/>
    <n v="1017.8"/>
    <n v="88"/>
    <x v="23"/>
    <x v="35"/>
    <x v="5"/>
    <x v="1"/>
    <n v="9.1999999999999993"/>
    <n v="10.119999999999999"/>
    <n v="0"/>
  </r>
  <r>
    <n v="330"/>
    <n v="20240206"/>
    <n v="13.6"/>
    <n v="9.4"/>
    <n v="295"/>
    <n v="13"/>
    <n v="1007.9"/>
    <n v="89"/>
    <x v="23"/>
    <x v="36"/>
    <x v="5"/>
    <x v="1"/>
    <n v="8.6"/>
    <n v="9.4600000000000009"/>
    <n v="0"/>
  </r>
  <r>
    <n v="330"/>
    <n v="20240207"/>
    <n v="3.9"/>
    <n v="5.0999999999999996"/>
    <n v="497"/>
    <n v="3.3"/>
    <n v="1005.4"/>
    <n v="78"/>
    <x v="23"/>
    <x v="37"/>
    <x v="5"/>
    <x v="1"/>
    <n v="12.9"/>
    <n v="14.190000000000001"/>
    <n v="0"/>
  </r>
  <r>
    <n v="330"/>
    <n v="20240208"/>
    <n v="5.7"/>
    <n v="4.3"/>
    <n v="134"/>
    <n v="20.5"/>
    <n v="995.3"/>
    <n v="93"/>
    <x v="23"/>
    <x v="38"/>
    <x v="5"/>
    <x v="1"/>
    <n v="13.7"/>
    <n v="15.07"/>
    <n v="0"/>
  </r>
  <r>
    <n v="330"/>
    <n v="20240209"/>
    <n v="8.3000000000000007"/>
    <n v="11.1"/>
    <n v="380"/>
    <n v="4.5"/>
    <n v="982.7"/>
    <n v="85"/>
    <x v="23"/>
    <x v="39"/>
    <x v="5"/>
    <x v="1"/>
    <n v="6.9"/>
    <n v="7.5900000000000007"/>
    <n v="0"/>
  </r>
  <r>
    <n v="330"/>
    <n v="20240210"/>
    <n v="4.5"/>
    <n v="10.8"/>
    <n v="342"/>
    <n v="0.1"/>
    <n v="985.6"/>
    <n v="87"/>
    <x v="23"/>
    <x v="40"/>
    <x v="5"/>
    <x v="1"/>
    <n v="7.1999999999999993"/>
    <n v="7.92"/>
    <n v="0"/>
  </r>
  <r>
    <n v="330"/>
    <n v="20240211"/>
    <n v="4.9000000000000004"/>
    <n v="8.4"/>
    <n v="306"/>
    <n v="1"/>
    <n v="990.8"/>
    <n v="92"/>
    <x v="23"/>
    <x v="41"/>
    <x v="5"/>
    <x v="1"/>
    <n v="9.6"/>
    <n v="10.56"/>
    <n v="0"/>
  </r>
  <r>
    <n v="330"/>
    <n v="20240212"/>
    <n v="5.2"/>
    <n v="7.2"/>
    <n v="505"/>
    <n v="0"/>
    <n v="1005.2"/>
    <n v="85"/>
    <x v="23"/>
    <x v="42"/>
    <x v="6"/>
    <x v="1"/>
    <n v="10.8"/>
    <n v="11.880000000000003"/>
    <n v="0"/>
  </r>
  <r>
    <n v="330"/>
    <n v="20240213"/>
    <n v="7.5"/>
    <n v="7.6"/>
    <n v="545"/>
    <n v="2.8"/>
    <n v="1014.2"/>
    <n v="84"/>
    <x v="23"/>
    <x v="43"/>
    <x v="6"/>
    <x v="1"/>
    <n v="10.4"/>
    <n v="11.440000000000001"/>
    <n v="0"/>
  </r>
  <r>
    <n v="330"/>
    <n v="20240214"/>
    <n v="9.4"/>
    <n v="10.6"/>
    <n v="121"/>
    <n v="3"/>
    <n v="1014.1"/>
    <n v="96"/>
    <x v="23"/>
    <x v="44"/>
    <x v="6"/>
    <x v="1"/>
    <n v="7.4"/>
    <n v="8.14"/>
    <n v="0"/>
  </r>
  <r>
    <n v="330"/>
    <n v="20240215"/>
    <n v="7"/>
    <n v="13.4"/>
    <n v="492"/>
    <n v="8"/>
    <n v="1011.6"/>
    <n v="83"/>
    <x v="23"/>
    <x v="45"/>
    <x v="6"/>
    <x v="1"/>
    <n v="4.5999999999999996"/>
    <n v="5.0599999999999996"/>
    <n v="0"/>
  </r>
  <r>
    <n v="330"/>
    <n v="20240216"/>
    <n v="6.4"/>
    <n v="11.2"/>
    <n v="409"/>
    <n v="1"/>
    <n v="1014.5"/>
    <n v="83"/>
    <x v="23"/>
    <x v="46"/>
    <x v="6"/>
    <x v="1"/>
    <n v="6.8000000000000007"/>
    <n v="7.4800000000000013"/>
    <n v="0"/>
  </r>
  <r>
    <n v="330"/>
    <n v="20240217"/>
    <n v="5"/>
    <n v="10.3"/>
    <n v="346"/>
    <n v="0"/>
    <n v="1030"/>
    <n v="86"/>
    <x v="23"/>
    <x v="47"/>
    <x v="6"/>
    <x v="1"/>
    <n v="7.6999999999999993"/>
    <n v="8.4700000000000006"/>
    <n v="0"/>
  </r>
  <r>
    <n v="330"/>
    <n v="20240218"/>
    <n v="9.6999999999999993"/>
    <n v="9.1999999999999993"/>
    <n v="158"/>
    <n v="14.8"/>
    <n v="1024.0999999999999"/>
    <n v="93"/>
    <x v="23"/>
    <x v="48"/>
    <x v="6"/>
    <x v="1"/>
    <n v="8.8000000000000007"/>
    <n v="9.6800000000000015"/>
    <n v="0"/>
  </r>
  <r>
    <n v="330"/>
    <n v="20240219"/>
    <n v="7.3"/>
    <n v="9"/>
    <n v="290"/>
    <n v="1.2"/>
    <n v="1027.0999999999999"/>
    <n v="89"/>
    <x v="23"/>
    <x v="49"/>
    <x v="7"/>
    <x v="1"/>
    <n v="9"/>
    <n v="9.9"/>
    <n v="0"/>
  </r>
  <r>
    <n v="330"/>
    <n v="20240220"/>
    <n v="8.1"/>
    <n v="9"/>
    <n v="468"/>
    <n v="0"/>
    <n v="1025.5999999999999"/>
    <n v="88"/>
    <x v="23"/>
    <x v="50"/>
    <x v="7"/>
    <x v="1"/>
    <n v="9"/>
    <n v="9.9"/>
    <n v="0"/>
  </r>
  <r>
    <n v="330"/>
    <n v="20240221"/>
    <n v="9.8000000000000007"/>
    <n v="9.3000000000000007"/>
    <n v="294"/>
    <n v="6.7"/>
    <n v="1009.2"/>
    <n v="90"/>
    <x v="23"/>
    <x v="51"/>
    <x v="7"/>
    <x v="1"/>
    <n v="8.6999999999999993"/>
    <n v="9.57"/>
    <n v="0"/>
  </r>
  <r>
    <n v="330"/>
    <n v="20240222"/>
    <n v="10.5"/>
    <n v="9.4"/>
    <n v="297"/>
    <n v="11.4"/>
    <n v="985.5"/>
    <n v="90"/>
    <x v="23"/>
    <x v="52"/>
    <x v="7"/>
    <x v="1"/>
    <n v="8.6"/>
    <n v="9.4600000000000009"/>
    <n v="0"/>
  </r>
  <r>
    <n v="330"/>
    <n v="20240223"/>
    <n v="10"/>
    <n v="6.3"/>
    <n v="462"/>
    <n v="3"/>
    <n v="989.3"/>
    <n v="81"/>
    <x v="23"/>
    <x v="53"/>
    <x v="7"/>
    <x v="1"/>
    <n v="11.7"/>
    <n v="12.870000000000001"/>
    <n v="0"/>
  </r>
  <r>
    <n v="330"/>
    <n v="20240224"/>
    <n v="6.9"/>
    <n v="5.5"/>
    <n v="350"/>
    <n v="7.5"/>
    <n v="997"/>
    <n v="85"/>
    <x v="23"/>
    <x v="54"/>
    <x v="7"/>
    <x v="1"/>
    <n v="12.5"/>
    <n v="13.750000000000002"/>
    <n v="0"/>
  </r>
  <r>
    <n v="330"/>
    <n v="20240225"/>
    <n v="5.6"/>
    <n v="6.7"/>
    <n v="449"/>
    <n v="0.2"/>
    <n v="999"/>
    <n v="83"/>
    <x v="23"/>
    <x v="55"/>
    <x v="7"/>
    <x v="1"/>
    <n v="11.3"/>
    <n v="12.430000000000001"/>
    <n v="0"/>
  </r>
  <r>
    <n v="330"/>
    <n v="20240226"/>
    <n v="12.9"/>
    <n v="5.9"/>
    <n v="363"/>
    <n v="0.1"/>
    <n v="1007.4"/>
    <n v="78"/>
    <x v="23"/>
    <x v="56"/>
    <x v="8"/>
    <x v="1"/>
    <n v="12.1"/>
    <n v="13.31"/>
    <n v="0"/>
  </r>
  <r>
    <n v="330"/>
    <n v="20240227"/>
    <n v="6.1"/>
    <n v="5.9"/>
    <n v="1098"/>
    <n v="0"/>
    <n v="1019.2"/>
    <n v="74"/>
    <x v="23"/>
    <x v="57"/>
    <x v="8"/>
    <x v="1"/>
    <n v="12.1"/>
    <n v="13.31"/>
    <n v="0"/>
  </r>
  <r>
    <n v="330"/>
    <n v="20240228"/>
    <n v="6.3"/>
    <n v="7.9"/>
    <n v="295"/>
    <n v="0"/>
    <n v="1018.7"/>
    <n v="88"/>
    <x v="23"/>
    <x v="58"/>
    <x v="8"/>
    <x v="1"/>
    <n v="10.1"/>
    <n v="11.110000000000001"/>
    <n v="0"/>
  </r>
  <r>
    <n v="330"/>
    <n v="20240229"/>
    <n v="9.3000000000000007"/>
    <n v="8.6"/>
    <n v="186"/>
    <n v="3.2"/>
    <n v="1006.3"/>
    <n v="94"/>
    <x v="23"/>
    <x v="59"/>
    <x v="8"/>
    <x v="1"/>
    <n v="9.4"/>
    <n v="10.340000000000002"/>
    <n v="0"/>
  </r>
  <r>
    <n v="330"/>
    <n v="20240301"/>
    <n v="9.3000000000000007"/>
    <n v="6.8"/>
    <n v="509"/>
    <n v="6.3"/>
    <n v="999"/>
    <n v="86"/>
    <x v="23"/>
    <x v="60"/>
    <x v="8"/>
    <x v="2"/>
    <n v="11.2"/>
    <n v="11.2"/>
    <n v="0"/>
  </r>
  <r>
    <n v="330"/>
    <n v="20240302"/>
    <n v="8.5"/>
    <n v="8.9"/>
    <n v="856"/>
    <n v="0.3"/>
    <n v="997.7"/>
    <n v="74"/>
    <x v="23"/>
    <x v="61"/>
    <x v="8"/>
    <x v="2"/>
    <n v="9.1"/>
    <n v="9.1"/>
    <n v="0"/>
  </r>
  <r>
    <n v="330"/>
    <n v="20240303"/>
    <n v="5.2"/>
    <n v="7.9"/>
    <n v="578"/>
    <n v="-0.1"/>
    <n v="1002.2"/>
    <n v="92"/>
    <x v="23"/>
    <x v="62"/>
    <x v="8"/>
    <x v="2"/>
    <n v="10.1"/>
    <n v="10.1"/>
    <n v="0"/>
  </r>
  <r>
    <n v="330"/>
    <n v="20240304"/>
    <n v="3.3"/>
    <n v="7.3"/>
    <n v="1078"/>
    <n v="0"/>
    <n v="1011.6"/>
    <n v="77"/>
    <x v="23"/>
    <x v="63"/>
    <x v="9"/>
    <x v="2"/>
    <n v="10.7"/>
    <n v="10.7"/>
    <n v="0"/>
  </r>
  <r>
    <n v="330"/>
    <n v="20240305"/>
    <n v="2.4"/>
    <n v="6.3"/>
    <n v="308"/>
    <n v="0.3"/>
    <n v="1014.4"/>
    <n v="92"/>
    <x v="23"/>
    <x v="64"/>
    <x v="9"/>
    <x v="2"/>
    <n v="11.7"/>
    <n v="11.7"/>
    <n v="0"/>
  </r>
  <r>
    <n v="330"/>
    <n v="20240306"/>
    <n v="2.4"/>
    <n v="6.6"/>
    <n v="1019"/>
    <n v="0"/>
    <n v="1022.6"/>
    <n v="93"/>
    <x v="23"/>
    <x v="65"/>
    <x v="9"/>
    <x v="2"/>
    <n v="11.4"/>
    <n v="11.4"/>
    <n v="0"/>
  </r>
  <r>
    <n v="330"/>
    <n v="20240307"/>
    <n v="6.1"/>
    <n v="6.2"/>
    <n v="1211"/>
    <n v="0"/>
    <n v="1022.3"/>
    <n v="78"/>
    <x v="23"/>
    <x v="66"/>
    <x v="9"/>
    <x v="2"/>
    <n v="11.8"/>
    <n v="11.8"/>
    <n v="0"/>
  </r>
  <r>
    <n v="330"/>
    <n v="20240308"/>
    <n v="8.4"/>
    <n v="6.1"/>
    <n v="1317"/>
    <n v="0"/>
    <n v="1010.2"/>
    <n v="67"/>
    <x v="23"/>
    <x v="67"/>
    <x v="9"/>
    <x v="2"/>
    <n v="11.9"/>
    <n v="11.9"/>
    <n v="0"/>
  </r>
  <r>
    <n v="330"/>
    <n v="20240309"/>
    <n v="6.9"/>
    <n v="9.4"/>
    <n v="1098"/>
    <n v="0"/>
    <n v="999.6"/>
    <n v="66"/>
    <x v="23"/>
    <x v="68"/>
    <x v="9"/>
    <x v="2"/>
    <n v="8.6"/>
    <n v="8.6"/>
    <n v="0"/>
  </r>
  <r>
    <n v="330"/>
    <n v="20240310"/>
    <n v="5.3"/>
    <n v="9.4"/>
    <n v="422"/>
    <n v="0"/>
    <n v="996.6"/>
    <n v="70"/>
    <x v="23"/>
    <x v="69"/>
    <x v="9"/>
    <x v="2"/>
    <n v="8.6"/>
    <n v="8.6"/>
    <n v="0"/>
  </r>
  <r>
    <n v="330"/>
    <n v="20240311"/>
    <n v="4.2"/>
    <n v="7.4"/>
    <n v="305"/>
    <n v="0.8"/>
    <n v="1003.3"/>
    <n v="92"/>
    <x v="23"/>
    <x v="70"/>
    <x v="10"/>
    <x v="2"/>
    <n v="10.6"/>
    <n v="10.6"/>
    <n v="0"/>
  </r>
  <r>
    <n v="330"/>
    <n v="20240312"/>
    <n v="6.5"/>
    <n v="8.8000000000000007"/>
    <n v="525"/>
    <n v="4"/>
    <n v="1012.2"/>
    <n v="89"/>
    <x v="23"/>
    <x v="71"/>
    <x v="10"/>
    <x v="2"/>
    <n v="9.1999999999999993"/>
    <n v="9.1999999999999993"/>
    <n v="0"/>
  </r>
  <r>
    <n v="330"/>
    <n v="20240313"/>
    <n v="7.8"/>
    <n v="10.8"/>
    <n v="592"/>
    <n v="-0.1"/>
    <n v="1013.7"/>
    <n v="87"/>
    <x v="23"/>
    <x v="72"/>
    <x v="10"/>
    <x v="2"/>
    <n v="7.1999999999999993"/>
    <n v="7.1999999999999993"/>
    <n v="0"/>
  </r>
  <r>
    <n v="330"/>
    <n v="20240314"/>
    <n v="7"/>
    <n v="13.2"/>
    <n v="1291"/>
    <n v="0"/>
    <n v="1009.6"/>
    <n v="74"/>
    <x v="23"/>
    <x v="73"/>
    <x v="10"/>
    <x v="2"/>
    <n v="4.8000000000000007"/>
    <n v="4.8000000000000007"/>
    <n v="0"/>
  </r>
  <r>
    <n v="330"/>
    <n v="20240315"/>
    <n v="10.3"/>
    <n v="11.7"/>
    <n v="970"/>
    <n v="0.9"/>
    <n v="1006.8"/>
    <n v="86"/>
    <x v="23"/>
    <x v="74"/>
    <x v="10"/>
    <x v="2"/>
    <n v="6.3000000000000007"/>
    <n v="6.3000000000000007"/>
    <n v="0"/>
  </r>
  <r>
    <n v="330"/>
    <n v="20240316"/>
    <n v="5.2"/>
    <n v="8.1"/>
    <n v="900"/>
    <n v="0.2"/>
    <n v="1019.9"/>
    <n v="75"/>
    <x v="23"/>
    <x v="75"/>
    <x v="10"/>
    <x v="2"/>
    <n v="9.9"/>
    <n v="9.9"/>
    <n v="0"/>
  </r>
  <r>
    <n v="330"/>
    <n v="20240317"/>
    <n v="6.4"/>
    <n v="10.3"/>
    <n v="495"/>
    <n v="5.6"/>
    <n v="1017.8"/>
    <n v="85"/>
    <x v="23"/>
    <x v="76"/>
    <x v="10"/>
    <x v="2"/>
    <n v="7.6999999999999993"/>
    <n v="7.6999999999999993"/>
    <n v="0"/>
  </r>
  <r>
    <n v="330"/>
    <n v="20240318"/>
    <n v="4"/>
    <n v="10.7"/>
    <n v="1259"/>
    <n v="0"/>
    <n v="1015.8"/>
    <n v="87"/>
    <x v="23"/>
    <x v="77"/>
    <x v="11"/>
    <x v="2"/>
    <n v="7.3000000000000007"/>
    <n v="7.3000000000000007"/>
    <n v="0"/>
  </r>
  <r>
    <n v="330"/>
    <n v="20240319"/>
    <n v="5"/>
    <n v="11.7"/>
    <n v="1203"/>
    <n v="0"/>
    <n v="1017.7"/>
    <n v="78"/>
    <x v="23"/>
    <x v="78"/>
    <x v="11"/>
    <x v="2"/>
    <n v="6.3000000000000007"/>
    <n v="6.3000000000000007"/>
    <n v="0"/>
  </r>
  <r>
    <n v="330"/>
    <n v="20240320"/>
    <n v="2.5"/>
    <n v="11.1"/>
    <n v="1163"/>
    <n v="0"/>
    <n v="1019.2"/>
    <n v="83"/>
    <x v="23"/>
    <x v="79"/>
    <x v="11"/>
    <x v="2"/>
    <n v="6.9"/>
    <n v="6.9"/>
    <n v="0"/>
  </r>
  <r>
    <n v="330"/>
    <n v="20240321"/>
    <n v="5.8"/>
    <n v="9.3000000000000007"/>
    <n v="577"/>
    <n v="0"/>
    <n v="1023.9"/>
    <n v="87"/>
    <x v="23"/>
    <x v="80"/>
    <x v="11"/>
    <x v="2"/>
    <n v="8.6999999999999993"/>
    <n v="8.6999999999999993"/>
    <n v="0"/>
  </r>
  <r>
    <n v="330"/>
    <n v="20240322"/>
    <n v="6.1"/>
    <n v="9.1"/>
    <n v="301"/>
    <n v="1.8"/>
    <n v="1015.9"/>
    <n v="91"/>
    <x v="23"/>
    <x v="81"/>
    <x v="11"/>
    <x v="2"/>
    <n v="8.9"/>
    <n v="8.9"/>
    <n v="0"/>
  </r>
  <r>
    <n v="330"/>
    <n v="20240323"/>
    <n v="10.199999999999999"/>
    <n v="8"/>
    <n v="1400"/>
    <n v="1.1000000000000001"/>
    <n v="1008.3"/>
    <n v="70"/>
    <x v="23"/>
    <x v="82"/>
    <x v="11"/>
    <x v="2"/>
    <n v="10"/>
    <n v="10"/>
    <n v="0"/>
  </r>
  <r>
    <n v="330"/>
    <n v="20240324"/>
    <n v="12.6"/>
    <n v="7.6"/>
    <n v="527"/>
    <n v="2.2000000000000002"/>
    <n v="1005.8"/>
    <n v="78"/>
    <x v="23"/>
    <x v="83"/>
    <x v="11"/>
    <x v="2"/>
    <n v="10.4"/>
    <n v="10.4"/>
    <n v="0"/>
  </r>
  <r>
    <n v="330"/>
    <n v="20240325"/>
    <n v="5"/>
    <n v="8.8000000000000007"/>
    <n v="1628"/>
    <n v="0"/>
    <n v="1003.5"/>
    <n v="66"/>
    <x v="23"/>
    <x v="84"/>
    <x v="12"/>
    <x v="2"/>
    <n v="9.1999999999999993"/>
    <n v="9.1999999999999993"/>
    <n v="0"/>
  </r>
  <r>
    <n v="330"/>
    <n v="20240326"/>
    <n v="5.7"/>
    <n v="9.6"/>
    <n v="1076"/>
    <n v="-0.1"/>
    <n v="989.8"/>
    <n v="67"/>
    <x v="23"/>
    <x v="85"/>
    <x v="12"/>
    <x v="2"/>
    <n v="8.4"/>
    <n v="8.4"/>
    <n v="0"/>
  </r>
  <r>
    <n v="330"/>
    <n v="20240327"/>
    <n v="7.8"/>
    <n v="9.6"/>
    <n v="891"/>
    <n v="0.5"/>
    <n v="985.4"/>
    <n v="74"/>
    <x v="23"/>
    <x v="86"/>
    <x v="12"/>
    <x v="2"/>
    <n v="8.4"/>
    <n v="8.4"/>
    <n v="0"/>
  </r>
  <r>
    <n v="330"/>
    <n v="20240328"/>
    <n v="10.199999999999999"/>
    <n v="9.6"/>
    <n v="1084"/>
    <n v="1.9"/>
    <n v="984.7"/>
    <n v="69"/>
    <x v="23"/>
    <x v="87"/>
    <x v="12"/>
    <x v="2"/>
    <n v="8.4"/>
    <n v="8.4"/>
    <n v="0"/>
  </r>
  <r>
    <n v="330"/>
    <n v="20240329"/>
    <n v="8.8000000000000007"/>
    <n v="11.5"/>
    <n v="1316"/>
    <n v="0"/>
    <n v="992.1"/>
    <n v="68"/>
    <x v="23"/>
    <x v="88"/>
    <x v="12"/>
    <x v="2"/>
    <n v="6.5"/>
    <n v="6.5"/>
    <n v="0"/>
  </r>
  <r>
    <n v="330"/>
    <n v="20240330"/>
    <n v="3.5"/>
    <n v="8.4"/>
    <n v="370"/>
    <n v="5.7"/>
    <n v="997.1"/>
    <n v="95"/>
    <x v="23"/>
    <x v="89"/>
    <x v="12"/>
    <x v="2"/>
    <n v="9.6"/>
    <n v="9.6"/>
    <n v="0"/>
  </r>
  <r>
    <n v="330"/>
    <n v="20240331"/>
    <n v="5.5"/>
    <n v="10.1"/>
    <n v="931"/>
    <n v="4.8"/>
    <n v="995.6"/>
    <n v="89"/>
    <x v="23"/>
    <x v="90"/>
    <x v="12"/>
    <x v="2"/>
    <n v="7.9"/>
    <n v="7.9"/>
    <n v="0"/>
  </r>
  <r>
    <n v="330"/>
    <n v="20240401"/>
    <n v="5.9"/>
    <n v="10.4"/>
    <n v="1227"/>
    <n v="0"/>
    <n v="996.4"/>
    <n v="82"/>
    <x v="23"/>
    <x v="91"/>
    <x v="13"/>
    <x v="3"/>
    <n v="7.6"/>
    <n v="6.08"/>
    <n v="0"/>
  </r>
  <r>
    <n v="330"/>
    <n v="20240402"/>
    <n v="7.6"/>
    <n v="10.1"/>
    <n v="955"/>
    <n v="1.9"/>
    <n v="1004.7"/>
    <n v="83"/>
    <x v="23"/>
    <x v="92"/>
    <x v="13"/>
    <x v="3"/>
    <n v="7.9"/>
    <n v="6.32"/>
    <n v="0"/>
  </r>
  <r>
    <n v="330"/>
    <n v="20240403"/>
    <n v="8.9"/>
    <n v="11"/>
    <n v="866"/>
    <n v="2.6"/>
    <n v="1003.1"/>
    <n v="87"/>
    <x v="23"/>
    <x v="93"/>
    <x v="13"/>
    <x v="3"/>
    <n v="7"/>
    <n v="5.6000000000000005"/>
    <n v="0"/>
  </r>
  <r>
    <n v="330"/>
    <n v="20240404"/>
    <n v="10"/>
    <n v="11.8"/>
    <n v="1504"/>
    <n v="7.6"/>
    <n v="1004.8"/>
    <n v="85"/>
    <x v="23"/>
    <x v="94"/>
    <x v="13"/>
    <x v="3"/>
    <n v="6.1999999999999993"/>
    <n v="4.96"/>
    <n v="0"/>
  </r>
  <r>
    <n v="330"/>
    <n v="20240405"/>
    <n v="9"/>
    <n v="13.7"/>
    <n v="1203"/>
    <n v="1.4"/>
    <n v="1007.5"/>
    <n v="81"/>
    <x v="23"/>
    <x v="95"/>
    <x v="13"/>
    <x v="3"/>
    <n v="4.3000000000000007"/>
    <n v="3.4400000000000008"/>
    <n v="0"/>
  </r>
  <r>
    <n v="330"/>
    <n v="20240406"/>
    <n v="7.9"/>
    <n v="17.8"/>
    <n v="1425"/>
    <n v="0.1"/>
    <n v="1007.6"/>
    <n v="65"/>
    <x v="23"/>
    <x v="96"/>
    <x v="13"/>
    <x v="3"/>
    <n v="0.19999999999999929"/>
    <n v="0.15999999999999945"/>
    <n v="0"/>
  </r>
  <r>
    <n v="330"/>
    <n v="20240407"/>
    <n v="6.7"/>
    <n v="14.7"/>
    <n v="1883"/>
    <n v="1.4"/>
    <n v="1011.6"/>
    <n v="70"/>
    <x v="23"/>
    <x v="97"/>
    <x v="13"/>
    <x v="3"/>
    <n v="3.3000000000000007"/>
    <n v="2.6400000000000006"/>
    <n v="0"/>
  </r>
  <r>
    <n v="330"/>
    <n v="20240408"/>
    <n v="3.9"/>
    <n v="14.8"/>
    <n v="1251"/>
    <n v="3.6"/>
    <n v="1006.8"/>
    <n v="78"/>
    <x v="23"/>
    <x v="98"/>
    <x v="14"/>
    <x v="3"/>
    <n v="3.1999999999999993"/>
    <n v="2.5599999999999996"/>
    <n v="0"/>
  </r>
  <r>
    <n v="330"/>
    <n v="20240409"/>
    <n v="11.6"/>
    <n v="10.9"/>
    <n v="643"/>
    <n v="1.1000000000000001"/>
    <n v="1009.6"/>
    <n v="74"/>
    <x v="23"/>
    <x v="99"/>
    <x v="14"/>
    <x v="3"/>
    <n v="7.1"/>
    <n v="5.68"/>
    <n v="0"/>
  </r>
  <r>
    <n v="330"/>
    <n v="20240410"/>
    <n v="7.7"/>
    <n v="11.7"/>
    <n v="2062"/>
    <n v="0"/>
    <n v="1026.7"/>
    <n v="62"/>
    <x v="23"/>
    <x v="100"/>
    <x v="14"/>
    <x v="3"/>
    <n v="6.3000000000000007"/>
    <n v="5.0400000000000009"/>
    <n v="0"/>
  </r>
  <r>
    <n v="330"/>
    <n v="20240411"/>
    <n v="7.1"/>
    <n v="12.7"/>
    <n v="629"/>
    <n v="0.3"/>
    <n v="1030"/>
    <n v="89"/>
    <x v="23"/>
    <x v="101"/>
    <x v="14"/>
    <x v="3"/>
    <n v="5.3000000000000007"/>
    <n v="4.2400000000000011"/>
    <n v="0"/>
  </r>
  <r>
    <n v="330"/>
    <n v="20240412"/>
    <n v="9.1999999999999993"/>
    <n v="14.8"/>
    <n v="1815"/>
    <n v="0"/>
    <n v="1028.9000000000001"/>
    <n v="76"/>
    <x v="23"/>
    <x v="102"/>
    <x v="14"/>
    <x v="3"/>
    <n v="3.1999999999999993"/>
    <n v="2.5599999999999996"/>
    <n v="0"/>
  </r>
  <r>
    <n v="330"/>
    <n v="20240413"/>
    <n v="8.1999999999999993"/>
    <n v="15.7"/>
    <n v="1739"/>
    <n v="0"/>
    <n v="1022.2"/>
    <n v="73"/>
    <x v="23"/>
    <x v="103"/>
    <x v="14"/>
    <x v="3"/>
    <n v="2.3000000000000007"/>
    <n v="1.8400000000000007"/>
    <n v="0"/>
  </r>
  <r>
    <n v="330"/>
    <n v="20240414"/>
    <n v="5"/>
    <n v="11.2"/>
    <n v="1730"/>
    <n v="0"/>
    <n v="1021.1"/>
    <n v="68"/>
    <x v="23"/>
    <x v="104"/>
    <x v="14"/>
    <x v="3"/>
    <n v="6.8000000000000007"/>
    <n v="5.4400000000000013"/>
    <n v="0"/>
  </r>
  <r>
    <n v="330"/>
    <n v="20240415"/>
    <n v="12.4"/>
    <n v="9.3000000000000007"/>
    <n v="909"/>
    <n v="5.9"/>
    <n v="1005.1"/>
    <n v="72"/>
    <x v="23"/>
    <x v="105"/>
    <x v="15"/>
    <x v="3"/>
    <n v="8.6999999999999993"/>
    <n v="6.96"/>
    <n v="0"/>
  </r>
  <r>
    <n v="330"/>
    <n v="20240416"/>
    <n v="12.9"/>
    <n v="8.8000000000000007"/>
    <n v="731"/>
    <n v="6.7"/>
    <n v="1006.2"/>
    <n v="79"/>
    <x v="23"/>
    <x v="106"/>
    <x v="15"/>
    <x v="3"/>
    <n v="9.1999999999999993"/>
    <n v="7.3599999999999994"/>
    <n v="0"/>
  </r>
  <r>
    <n v="330"/>
    <n v="20240417"/>
    <n v="7.4"/>
    <n v="6.7"/>
    <n v="1665"/>
    <n v="5.3"/>
    <n v="1012.8"/>
    <n v="77"/>
    <x v="23"/>
    <x v="107"/>
    <x v="15"/>
    <x v="3"/>
    <n v="11.3"/>
    <n v="9.0400000000000009"/>
    <n v="0"/>
  </r>
  <r>
    <n v="330"/>
    <n v="20240418"/>
    <n v="5.9"/>
    <n v="8.1999999999999993"/>
    <n v="1931"/>
    <n v="1.9"/>
    <n v="1019.1"/>
    <n v="75"/>
    <x v="23"/>
    <x v="108"/>
    <x v="15"/>
    <x v="3"/>
    <n v="9.8000000000000007"/>
    <n v="7.8400000000000007"/>
    <n v="0"/>
  </r>
  <r>
    <n v="330"/>
    <n v="20240419"/>
    <n v="14.2"/>
    <n v="9.1"/>
    <n v="1270"/>
    <n v="3.8"/>
    <n v="1012.6"/>
    <n v="79"/>
    <x v="23"/>
    <x v="109"/>
    <x v="15"/>
    <x v="3"/>
    <n v="8.9"/>
    <n v="7.120000000000001"/>
    <n v="0"/>
  </r>
  <r>
    <n v="330"/>
    <n v="20240420"/>
    <n v="12.3"/>
    <n v="7.7"/>
    <n v="1506"/>
    <n v="1.1000000000000001"/>
    <n v="1023.1"/>
    <n v="71"/>
    <x v="23"/>
    <x v="110"/>
    <x v="15"/>
    <x v="3"/>
    <n v="10.3"/>
    <n v="8.24"/>
    <n v="0"/>
  </r>
  <r>
    <n v="330"/>
    <n v="20240421"/>
    <n v="10.4"/>
    <n v="7.5"/>
    <n v="2027"/>
    <n v="5.7"/>
    <n v="1026"/>
    <n v="70"/>
    <x v="23"/>
    <x v="111"/>
    <x v="15"/>
    <x v="3"/>
    <n v="10.5"/>
    <n v="8.4"/>
    <n v="0"/>
  </r>
  <r>
    <n v="330"/>
    <n v="20240422"/>
    <n v="7.1"/>
    <n v="7.2"/>
    <n v="1883"/>
    <n v="0"/>
    <n v="1025.7"/>
    <n v="60"/>
    <x v="23"/>
    <x v="112"/>
    <x v="16"/>
    <x v="3"/>
    <n v="10.8"/>
    <n v="8.64"/>
    <n v="0"/>
  </r>
  <r>
    <n v="330"/>
    <n v="20240423"/>
    <n v="5.8"/>
    <n v="6.6"/>
    <n v="1939"/>
    <n v="0.9"/>
    <n v="1020"/>
    <n v="67"/>
    <x v="23"/>
    <x v="113"/>
    <x v="16"/>
    <x v="3"/>
    <n v="11.4"/>
    <n v="9.120000000000001"/>
    <n v="0"/>
  </r>
  <r>
    <n v="330"/>
    <n v="20240424"/>
    <n v="10.8"/>
    <n v="7.5"/>
    <n v="1995"/>
    <n v="0.9"/>
    <n v="1010.9"/>
    <n v="70"/>
    <x v="23"/>
    <x v="114"/>
    <x v="16"/>
    <x v="3"/>
    <n v="10.5"/>
    <n v="8.4"/>
    <n v="0"/>
  </r>
  <r>
    <n v="330"/>
    <n v="20240425"/>
    <n v="6.3"/>
    <n v="7.3"/>
    <n v="844"/>
    <n v="3"/>
    <n v="1004.1"/>
    <n v="74"/>
    <x v="23"/>
    <x v="115"/>
    <x v="16"/>
    <x v="3"/>
    <n v="10.7"/>
    <n v="8.56"/>
    <n v="0"/>
  </r>
  <r>
    <n v="330"/>
    <n v="20240426"/>
    <n v="4.0999999999999996"/>
    <n v="8.6"/>
    <n v="2288"/>
    <n v="0.3"/>
    <n v="1004"/>
    <n v="70"/>
    <x v="23"/>
    <x v="116"/>
    <x v="16"/>
    <x v="3"/>
    <n v="9.4"/>
    <n v="7.5200000000000005"/>
    <n v="0"/>
  </r>
  <r>
    <n v="330"/>
    <n v="20240427"/>
    <n v="4.5999999999999996"/>
    <n v="11.7"/>
    <n v="1015"/>
    <n v="4.8"/>
    <n v="1003.9"/>
    <n v="80"/>
    <x v="23"/>
    <x v="117"/>
    <x v="16"/>
    <x v="3"/>
    <n v="6.3000000000000007"/>
    <n v="5.0400000000000009"/>
    <n v="0"/>
  </r>
  <r>
    <n v="330"/>
    <n v="20240428"/>
    <n v="10.1"/>
    <n v="12.2"/>
    <n v="1172"/>
    <n v="0.1"/>
    <n v="1007.4"/>
    <n v="73"/>
    <x v="23"/>
    <x v="118"/>
    <x v="16"/>
    <x v="3"/>
    <n v="5.8000000000000007"/>
    <n v="4.6400000000000006"/>
    <n v="0"/>
  </r>
  <r>
    <n v="330"/>
    <n v="20240429"/>
    <n v="5"/>
    <n v="14.1"/>
    <n v="2267"/>
    <n v="0"/>
    <n v="1018.1"/>
    <n v="65"/>
    <x v="23"/>
    <x v="119"/>
    <x v="17"/>
    <x v="3"/>
    <n v="3.9000000000000004"/>
    <n v="3.1200000000000006"/>
    <n v="0"/>
  </r>
  <r>
    <n v="330"/>
    <n v="20240430"/>
    <n v="3.6"/>
    <n v="15.5"/>
    <n v="1627"/>
    <n v="0.1"/>
    <n v="1014.4"/>
    <n v="77"/>
    <x v="23"/>
    <x v="120"/>
    <x v="17"/>
    <x v="3"/>
    <n v="2.5"/>
    <n v="2"/>
    <n v="0"/>
  </r>
  <r>
    <n v="330"/>
    <n v="20240501"/>
    <n v="5"/>
    <n v="14.5"/>
    <n v="2283"/>
    <n v="2.6"/>
    <n v="1006.5"/>
    <n v="87"/>
    <x v="23"/>
    <x v="121"/>
    <x v="17"/>
    <x v="4"/>
    <n v="3.5"/>
    <n v="2.8000000000000003"/>
    <n v="0"/>
  </r>
  <r>
    <n v="330"/>
    <n v="20240502"/>
    <n v="5.4"/>
    <n v="15.8"/>
    <n v="2227"/>
    <n v="4.7"/>
    <n v="1000.6"/>
    <n v="80"/>
    <x v="23"/>
    <x v="122"/>
    <x v="17"/>
    <x v="4"/>
    <n v="2.1999999999999993"/>
    <n v="1.7599999999999996"/>
    <n v="0"/>
  </r>
  <r>
    <n v="330"/>
    <n v="20240503"/>
    <m/>
    <n v="11.2"/>
    <n v="438"/>
    <n v="7.5"/>
    <m/>
    <n v="89"/>
    <x v="23"/>
    <x v="123"/>
    <x v="17"/>
    <x v="4"/>
    <n v="6.8000000000000007"/>
    <n v="5.4400000000000013"/>
    <n v="0"/>
  </r>
  <r>
    <n v="330"/>
    <n v="20240504"/>
    <m/>
    <n v="12"/>
    <n v="1567"/>
    <n v="12.8"/>
    <m/>
    <n v="79"/>
    <x v="23"/>
    <x v="124"/>
    <x v="17"/>
    <x v="4"/>
    <n v="6"/>
    <n v="4.8000000000000007"/>
    <n v="0"/>
  </r>
  <r>
    <n v="330"/>
    <n v="20240505"/>
    <n v="3.4"/>
    <n v="12.9"/>
    <n v="2643"/>
    <n v="1.5"/>
    <m/>
    <n v="79"/>
    <x v="23"/>
    <x v="125"/>
    <x v="17"/>
    <x v="4"/>
    <n v="5.0999999999999996"/>
    <n v="4.08"/>
    <n v="0"/>
  </r>
  <r>
    <n v="330"/>
    <n v="20240506"/>
    <n v="4"/>
    <n v="15.1"/>
    <n v="1739"/>
    <n v="0.2"/>
    <m/>
    <n v="71"/>
    <x v="23"/>
    <x v="126"/>
    <x v="18"/>
    <x v="4"/>
    <n v="2.9000000000000004"/>
    <n v="2.3200000000000003"/>
    <n v="0"/>
  </r>
  <r>
    <n v="330"/>
    <n v="20240507"/>
    <n v="6.6"/>
    <n v="13.6"/>
    <n v="2622"/>
    <n v="0"/>
    <m/>
    <n v="77"/>
    <x v="23"/>
    <x v="127"/>
    <x v="18"/>
    <x v="4"/>
    <n v="4.4000000000000004"/>
    <n v="3.5200000000000005"/>
    <n v="0"/>
  </r>
  <r>
    <n v="330"/>
    <n v="20240508"/>
    <n v="6.2"/>
    <n v="11.8"/>
    <n v="1101"/>
    <n v="0"/>
    <n v="1028.3"/>
    <n v="87"/>
    <x v="23"/>
    <x v="128"/>
    <x v="18"/>
    <x v="4"/>
    <n v="6.1999999999999993"/>
    <n v="4.96"/>
    <n v="0"/>
  </r>
  <r>
    <n v="330"/>
    <n v="20240509"/>
    <n v="2.6"/>
    <n v="12"/>
    <n v="2275"/>
    <n v="0"/>
    <n v="1027.3"/>
    <n v="86"/>
    <x v="23"/>
    <x v="129"/>
    <x v="18"/>
    <x v="4"/>
    <n v="6"/>
    <n v="4.8000000000000007"/>
    <n v="0"/>
  </r>
  <r>
    <n v="330"/>
    <n v="20240510"/>
    <n v="5"/>
    <n v="13.6"/>
    <n v="2530"/>
    <n v="0"/>
    <n v="1024.2"/>
    <n v="83"/>
    <x v="23"/>
    <x v="130"/>
    <x v="18"/>
    <x v="4"/>
    <n v="4.4000000000000004"/>
    <n v="3.5200000000000005"/>
    <n v="0"/>
  </r>
  <r>
    <n v="330"/>
    <n v="20240511"/>
    <n v="5.2"/>
    <n v="17.3"/>
    <n v="2474"/>
    <n v="0"/>
    <n v="1021.6"/>
    <n v="69"/>
    <x v="23"/>
    <x v="131"/>
    <x v="18"/>
    <x v="4"/>
    <n v="0.69999999999999929"/>
    <n v="0.5599999999999995"/>
    <n v="0"/>
  </r>
  <r>
    <n v="330"/>
    <n v="20240512"/>
    <n v="6.4"/>
    <n v="20.7"/>
    <n v="2513"/>
    <n v="0"/>
    <n v="1014.2"/>
    <n v="54"/>
    <x v="23"/>
    <x v="132"/>
    <x v="18"/>
    <x v="4"/>
    <n v="0"/>
    <n v="0"/>
    <n v="2.6999999999999993"/>
  </r>
  <r>
    <n v="330"/>
    <n v="20240513"/>
    <n v="4.3"/>
    <n v="18.3"/>
    <n v="2141"/>
    <n v="0.5"/>
    <n v="1009.3"/>
    <n v="77"/>
    <x v="23"/>
    <x v="133"/>
    <x v="19"/>
    <x v="4"/>
    <n v="0"/>
    <n v="0"/>
    <n v="0.30000000000000071"/>
  </r>
  <r>
    <n v="330"/>
    <n v="20240514"/>
    <n v="5.7"/>
    <n v="18.600000000000001"/>
    <n v="2543"/>
    <n v="0"/>
    <n v="1004.4"/>
    <n v="75"/>
    <x v="23"/>
    <x v="134"/>
    <x v="19"/>
    <x v="4"/>
    <n v="0"/>
    <n v="0"/>
    <n v="0.60000000000000142"/>
  </r>
  <r>
    <n v="330"/>
    <n v="20240515"/>
    <n v="2.7"/>
    <n v="15.3"/>
    <n v="568"/>
    <n v="4.8"/>
    <n v="1006.4"/>
    <n v="92"/>
    <x v="23"/>
    <x v="135"/>
    <x v="19"/>
    <x v="4"/>
    <n v="2.6999999999999993"/>
    <n v="2.1599999999999997"/>
    <n v="0"/>
  </r>
  <r>
    <n v="330"/>
    <n v="20240516"/>
    <n v="3.4"/>
    <n v="14.4"/>
    <n v="1210"/>
    <n v="7.1"/>
    <n v="1005.2"/>
    <n v="93"/>
    <x v="23"/>
    <x v="136"/>
    <x v="19"/>
    <x v="4"/>
    <n v="3.5999999999999996"/>
    <n v="2.88"/>
    <n v="0"/>
  </r>
  <r>
    <n v="330"/>
    <n v="20240517"/>
    <n v="5.2"/>
    <n v="13.6"/>
    <n v="1248"/>
    <n v="1"/>
    <n v="1009.4"/>
    <n v="92"/>
    <x v="23"/>
    <x v="137"/>
    <x v="19"/>
    <x v="4"/>
    <n v="4.4000000000000004"/>
    <n v="3.5200000000000005"/>
    <n v="0"/>
  </r>
  <r>
    <n v="330"/>
    <n v="20240518"/>
    <n v="4.4000000000000004"/>
    <n v="14.6"/>
    <n v="2313"/>
    <n v="0"/>
    <n v="1011.2"/>
    <n v="90"/>
    <x v="23"/>
    <x v="138"/>
    <x v="19"/>
    <x v="4"/>
    <n v="3.4000000000000004"/>
    <n v="2.7200000000000006"/>
    <n v="0"/>
  </r>
  <r>
    <n v="330"/>
    <n v="20240519"/>
    <n v="5.5"/>
    <n v="15.5"/>
    <n v="2353"/>
    <n v="0"/>
    <n v="1012.1"/>
    <n v="85"/>
    <x v="23"/>
    <x v="139"/>
    <x v="19"/>
    <x v="4"/>
    <n v="2.5"/>
    <n v="2"/>
    <n v="0"/>
  </r>
  <r>
    <n v="330"/>
    <n v="20240520"/>
    <n v="5.8"/>
    <n v="14.2"/>
    <n v="1070"/>
    <n v="2.9"/>
    <n v="1011.8"/>
    <n v="92"/>
    <x v="23"/>
    <x v="140"/>
    <x v="20"/>
    <x v="4"/>
    <n v="3.8000000000000007"/>
    <n v="3.0400000000000009"/>
    <n v="0"/>
  </r>
  <r>
    <n v="330"/>
    <n v="20240521"/>
    <n v="3.8"/>
    <n v="16.3"/>
    <n v="1640"/>
    <n v="17.8"/>
    <n v="1007.6"/>
    <n v="87"/>
    <x v="23"/>
    <x v="141"/>
    <x v="20"/>
    <x v="4"/>
    <n v="1.6999999999999993"/>
    <n v="1.3599999999999994"/>
    <n v="0"/>
  </r>
  <r>
    <n v="330"/>
    <n v="20240522"/>
    <n v="8"/>
    <n v="15.3"/>
    <n v="1418"/>
    <n v="1.5"/>
    <n v="1007.6"/>
    <n v="83"/>
    <x v="23"/>
    <x v="142"/>
    <x v="20"/>
    <x v="4"/>
    <n v="2.6999999999999993"/>
    <n v="2.1599999999999997"/>
    <n v="0"/>
  </r>
  <r>
    <n v="330"/>
    <n v="20240523"/>
    <n v="6.3"/>
    <n v="15.8"/>
    <n v="2395"/>
    <n v="0"/>
    <n v="1014.3"/>
    <n v="74"/>
    <x v="23"/>
    <x v="143"/>
    <x v="20"/>
    <x v="4"/>
    <n v="2.1999999999999993"/>
    <n v="1.7599999999999996"/>
    <n v="0"/>
  </r>
  <r>
    <n v="330"/>
    <n v="20240524"/>
    <n v="3.9"/>
    <n v="13.7"/>
    <n v="843"/>
    <n v="13"/>
    <n v="1018.7"/>
    <n v="91"/>
    <x v="23"/>
    <x v="144"/>
    <x v="20"/>
    <x v="4"/>
    <n v="4.3000000000000007"/>
    <n v="3.4400000000000008"/>
    <n v="0"/>
  </r>
  <r>
    <n v="330"/>
    <n v="20240525"/>
    <n v="5.3"/>
    <n v="13.9"/>
    <n v="1083"/>
    <n v="37.5"/>
    <n v="1016.3"/>
    <n v="92"/>
    <x v="23"/>
    <x v="145"/>
    <x v="20"/>
    <x v="4"/>
    <n v="4.0999999999999996"/>
    <n v="3.28"/>
    <n v="0"/>
  </r>
  <r>
    <n v="330"/>
    <n v="20240526"/>
    <n v="6.2"/>
    <n v="15.5"/>
    <n v="1181"/>
    <n v="9.6"/>
    <n v="1014.2"/>
    <n v="81"/>
    <x v="23"/>
    <x v="146"/>
    <x v="20"/>
    <x v="4"/>
    <n v="2.5"/>
    <n v="2"/>
    <n v="0"/>
  </r>
  <r>
    <n v="330"/>
    <n v="20240527"/>
    <n v="7"/>
    <n v="14.9"/>
    <n v="2164"/>
    <n v="0"/>
    <n v="1016.5"/>
    <n v="71"/>
    <x v="23"/>
    <x v="147"/>
    <x v="21"/>
    <x v="4"/>
    <n v="3.0999999999999996"/>
    <n v="2.48"/>
    <n v="0"/>
  </r>
  <r>
    <n v="330"/>
    <n v="20240528"/>
    <n v="7.8"/>
    <n v="14.7"/>
    <n v="1604"/>
    <n v="14.1"/>
    <n v="1014.6"/>
    <n v="83"/>
    <x v="23"/>
    <x v="148"/>
    <x v="21"/>
    <x v="4"/>
    <n v="3.3000000000000007"/>
    <n v="2.6400000000000006"/>
    <n v="0"/>
  </r>
  <r>
    <n v="330"/>
    <n v="20240529"/>
    <n v="7.4"/>
    <n v="15.2"/>
    <n v="1782"/>
    <n v="10.3"/>
    <n v="1008"/>
    <n v="84"/>
    <x v="23"/>
    <x v="149"/>
    <x v="21"/>
    <x v="4"/>
    <n v="2.8000000000000007"/>
    <n v="2.2400000000000007"/>
    <n v="0"/>
  </r>
  <r>
    <n v="330"/>
    <n v="20240530"/>
    <n v="6.9"/>
    <n v="14"/>
    <n v="1419"/>
    <n v="0.5"/>
    <n v="1007.6"/>
    <n v="86"/>
    <x v="23"/>
    <x v="150"/>
    <x v="21"/>
    <x v="4"/>
    <n v="4"/>
    <n v="3.2"/>
    <n v="0"/>
  </r>
  <r>
    <n v="330"/>
    <n v="20240531"/>
    <n v="9.1"/>
    <n v="14.7"/>
    <n v="1423"/>
    <n v="0.4"/>
    <n v="1013"/>
    <n v="88"/>
    <x v="23"/>
    <x v="151"/>
    <x v="21"/>
    <x v="4"/>
    <n v="3.3000000000000007"/>
    <n v="2.6400000000000006"/>
    <n v="0"/>
  </r>
  <r>
    <n v="330"/>
    <n v="20240601"/>
    <n v="11.6"/>
    <n v="14"/>
    <n v="467"/>
    <n v="0.9"/>
    <n v="1019.9"/>
    <n v="89"/>
    <x v="23"/>
    <x v="152"/>
    <x v="21"/>
    <x v="5"/>
    <n v="4"/>
    <n v="3.2"/>
    <n v="0"/>
  </r>
  <r>
    <n v="330"/>
    <n v="20240602"/>
    <n v="8.3000000000000007"/>
    <n v="13.5"/>
    <n v="1689"/>
    <n v="0"/>
    <n v="1024.3"/>
    <n v="73"/>
    <x v="23"/>
    <x v="153"/>
    <x v="21"/>
    <x v="5"/>
    <n v="4.5"/>
    <n v="3.6"/>
    <n v="0"/>
  </r>
  <r>
    <n v="330"/>
    <n v="20240603"/>
    <n v="3.5"/>
    <n v="14.5"/>
    <n v="2085"/>
    <n v="0"/>
    <n v="1020.4"/>
    <n v="80"/>
    <x v="23"/>
    <x v="154"/>
    <x v="22"/>
    <x v="5"/>
    <n v="3.5"/>
    <n v="2.8000000000000003"/>
    <n v="0"/>
  </r>
  <r>
    <n v="330"/>
    <n v="20240604"/>
    <n v="6.4"/>
    <n v="16.399999999999999"/>
    <n v="1684"/>
    <n v="2.2999999999999998"/>
    <n v="1011.5"/>
    <n v="81"/>
    <x v="23"/>
    <x v="155"/>
    <x v="22"/>
    <x v="5"/>
    <n v="1.6000000000000014"/>
    <n v="1.2800000000000011"/>
    <n v="0"/>
  </r>
  <r>
    <n v="330"/>
    <n v="20240605"/>
    <n v="5.6"/>
    <n v="13.3"/>
    <n v="2971"/>
    <n v="-0.1"/>
    <n v="1013.5"/>
    <n v="64"/>
    <x v="23"/>
    <x v="156"/>
    <x v="22"/>
    <x v="5"/>
    <n v="4.6999999999999993"/>
    <n v="3.76"/>
    <n v="0"/>
  </r>
  <r>
    <n v="330"/>
    <n v="20240606"/>
    <n v="4"/>
    <n v="14.1"/>
    <n v="2364"/>
    <n v="0"/>
    <n v="1017.3"/>
    <n v="68"/>
    <x v="23"/>
    <x v="157"/>
    <x v="22"/>
    <x v="5"/>
    <n v="3.9000000000000004"/>
    <n v="3.1200000000000006"/>
    <n v="0"/>
  </r>
  <r>
    <n v="330"/>
    <n v="20240607"/>
    <n v="5.5"/>
    <n v="15.3"/>
    <n v="2717"/>
    <n v="0"/>
    <n v="1017.8"/>
    <n v="69"/>
    <x v="23"/>
    <x v="158"/>
    <x v="22"/>
    <x v="5"/>
    <n v="2.6999999999999993"/>
    <n v="2.1599999999999997"/>
    <n v="0"/>
  </r>
  <r>
    <n v="330"/>
    <n v="20240608"/>
    <n v="5.8"/>
    <n v="13.7"/>
    <n v="1838"/>
    <n v="0.9"/>
    <n v="1012.6"/>
    <n v="80"/>
    <x v="23"/>
    <x v="159"/>
    <x v="22"/>
    <x v="5"/>
    <n v="4.3000000000000007"/>
    <n v="3.4400000000000008"/>
    <n v="0"/>
  </r>
  <r>
    <n v="330"/>
    <n v="20240609"/>
    <n v="6.8"/>
    <n v="14.2"/>
    <n v="2503"/>
    <n v="0"/>
    <n v="1011"/>
    <n v="66"/>
    <x v="23"/>
    <x v="160"/>
    <x v="22"/>
    <x v="5"/>
    <n v="3.8000000000000007"/>
    <n v="3.0400000000000009"/>
    <n v="0"/>
  </r>
  <r>
    <n v="330"/>
    <n v="20240610"/>
    <n v="9.1"/>
    <n v="12.2"/>
    <n v="1063"/>
    <n v="22.7"/>
    <n v="1006.8"/>
    <n v="83"/>
    <x v="23"/>
    <x v="161"/>
    <x v="23"/>
    <x v="5"/>
    <n v="5.8000000000000007"/>
    <n v="4.6400000000000006"/>
    <n v="0"/>
  </r>
  <r>
    <n v="330"/>
    <n v="20240611"/>
    <n v="8.4"/>
    <n v="12.8"/>
    <n v="2605"/>
    <n v="0"/>
    <n v="1016.4"/>
    <n v="71"/>
    <x v="23"/>
    <x v="162"/>
    <x v="23"/>
    <x v="5"/>
    <n v="5.1999999999999993"/>
    <n v="4.1599999999999993"/>
    <n v="0"/>
  </r>
  <r>
    <n v="330"/>
    <n v="20240612"/>
    <n v="6.5"/>
    <n v="12.1"/>
    <n v="1914"/>
    <n v="1.4"/>
    <n v="1020.1"/>
    <n v="71"/>
    <x v="23"/>
    <x v="163"/>
    <x v="23"/>
    <x v="5"/>
    <n v="5.9"/>
    <n v="4.7200000000000006"/>
    <n v="0"/>
  </r>
  <r>
    <n v="330"/>
    <n v="20240613"/>
    <n v="5"/>
    <n v="14.5"/>
    <n v="2338"/>
    <n v="-0.1"/>
    <n v="1014.6"/>
    <n v="68"/>
    <x v="23"/>
    <x v="164"/>
    <x v="23"/>
    <x v="5"/>
    <n v="3.5"/>
    <n v="2.8000000000000003"/>
    <n v="0"/>
  </r>
  <r>
    <n v="330"/>
    <n v="20240614"/>
    <n v="7.4"/>
    <n v="15"/>
    <n v="1296"/>
    <n v="3.8"/>
    <n v="1004.3"/>
    <n v="82"/>
    <x v="23"/>
    <x v="165"/>
    <x v="23"/>
    <x v="5"/>
    <n v="3"/>
    <n v="2.4000000000000004"/>
    <n v="0"/>
  </r>
  <r>
    <n v="330"/>
    <n v="20240615"/>
    <n v="10"/>
    <n v="14.1"/>
    <n v="1528"/>
    <n v="5.0999999999999996"/>
    <n v="1001.9"/>
    <n v="80"/>
    <x v="23"/>
    <x v="166"/>
    <x v="23"/>
    <x v="5"/>
    <n v="3.9000000000000004"/>
    <n v="3.1200000000000006"/>
    <n v="0"/>
  </r>
  <r>
    <n v="330"/>
    <n v="20240616"/>
    <n v="8.5"/>
    <n v="15.4"/>
    <n v="2029"/>
    <n v="1.1000000000000001"/>
    <n v="1004.9"/>
    <n v="76"/>
    <x v="23"/>
    <x v="167"/>
    <x v="23"/>
    <x v="5"/>
    <n v="2.5999999999999996"/>
    <n v="2.0799999999999996"/>
    <n v="0"/>
  </r>
  <r>
    <n v="330"/>
    <n v="20240617"/>
    <n v="5.0999999999999996"/>
    <n v="16.2"/>
    <n v="2912"/>
    <n v="0"/>
    <n v="1011.3"/>
    <n v="70"/>
    <x v="23"/>
    <x v="168"/>
    <x v="24"/>
    <x v="5"/>
    <n v="1.8000000000000007"/>
    <n v="1.4400000000000006"/>
    <n v="0"/>
  </r>
  <r>
    <n v="330"/>
    <n v="20240618"/>
    <n v="3.6"/>
    <n v="16"/>
    <n v="812"/>
    <n v="0.5"/>
    <n v="1014"/>
    <n v="83"/>
    <x v="23"/>
    <x v="169"/>
    <x v="24"/>
    <x v="5"/>
    <n v="2"/>
    <n v="1.6"/>
    <n v="0"/>
  </r>
  <r>
    <n v="330"/>
    <n v="20240619"/>
    <n v="7.9"/>
    <n v="15.4"/>
    <n v="3130"/>
    <n v="0"/>
    <n v="1020.2"/>
    <n v="77"/>
    <x v="23"/>
    <x v="170"/>
    <x v="24"/>
    <x v="5"/>
    <n v="2.5999999999999996"/>
    <n v="2.0799999999999996"/>
    <n v="0"/>
  </r>
  <r>
    <n v="330"/>
    <n v="20240620"/>
    <n v="5.9"/>
    <n v="15.5"/>
    <n v="2070"/>
    <n v="0"/>
    <n v="1019.5"/>
    <n v="81"/>
    <x v="23"/>
    <x v="171"/>
    <x v="24"/>
    <x v="5"/>
    <n v="2.5"/>
    <n v="2"/>
    <n v="0"/>
  </r>
  <r>
    <n v="330"/>
    <n v="20240621"/>
    <n v="4.2"/>
    <n v="15.3"/>
    <n v="698"/>
    <n v="3.3"/>
    <n v="1013"/>
    <n v="90"/>
    <x v="23"/>
    <x v="172"/>
    <x v="24"/>
    <x v="5"/>
    <n v="2.6999999999999993"/>
    <n v="2.1599999999999997"/>
    <n v="0"/>
  </r>
  <r>
    <n v="330"/>
    <n v="20240622"/>
    <n v="5.6"/>
    <n v="16.7"/>
    <n v="2551"/>
    <n v="0"/>
    <n v="1013.6"/>
    <n v="80"/>
    <x v="23"/>
    <x v="173"/>
    <x v="24"/>
    <x v="5"/>
    <n v="1.3000000000000007"/>
    <n v="1.0400000000000007"/>
    <n v="0"/>
  </r>
  <r>
    <n v="330"/>
    <n v="20240623"/>
    <n v="3.6"/>
    <n v="17.3"/>
    <n v="3044"/>
    <n v="0"/>
    <n v="1019.9"/>
    <n v="82"/>
    <x v="23"/>
    <x v="174"/>
    <x v="24"/>
    <x v="5"/>
    <n v="0.69999999999999929"/>
    <n v="0.5599999999999995"/>
    <n v="0"/>
  </r>
  <r>
    <n v="330"/>
    <n v="20240624"/>
    <n v="2.5"/>
    <n v="17.600000000000001"/>
    <n v="2995"/>
    <n v="0"/>
    <n v="1020.1"/>
    <n v="81"/>
    <x v="23"/>
    <x v="175"/>
    <x v="25"/>
    <x v="5"/>
    <n v="0.39999999999999858"/>
    <n v="0.3199999999999989"/>
    <n v="0"/>
  </r>
  <r>
    <n v="330"/>
    <n v="20240625"/>
    <n v="5.5"/>
    <n v="20.100000000000001"/>
    <n v="2940"/>
    <n v="0"/>
    <n v="1015.6"/>
    <n v="80"/>
    <x v="23"/>
    <x v="176"/>
    <x v="25"/>
    <x v="5"/>
    <n v="0"/>
    <n v="0"/>
    <n v="2.1000000000000014"/>
  </r>
  <r>
    <n v="330"/>
    <n v="20240626"/>
    <n v="3.2"/>
    <n v="21.1"/>
    <n v="2953"/>
    <n v="0"/>
    <n v="1011"/>
    <n v="81"/>
    <x v="23"/>
    <x v="177"/>
    <x v="25"/>
    <x v="5"/>
    <n v="0"/>
    <n v="0"/>
    <n v="3.1000000000000014"/>
  </r>
  <r>
    <n v="330"/>
    <n v="20240627"/>
    <n v="6"/>
    <n v="20.7"/>
    <n v="2661"/>
    <n v="0"/>
    <n v="1009"/>
    <n v="72"/>
    <x v="23"/>
    <x v="178"/>
    <x v="25"/>
    <x v="5"/>
    <n v="0"/>
    <n v="0"/>
    <n v="2.6999999999999993"/>
  </r>
  <r>
    <n v="330"/>
    <n v="20240628"/>
    <n v="6.5"/>
    <n v="17"/>
    <n v="2515"/>
    <n v="0"/>
    <n v="1015.9"/>
    <n v="70"/>
    <x v="23"/>
    <x v="179"/>
    <x v="25"/>
    <x v="5"/>
    <n v="1"/>
    <n v="0.8"/>
    <n v="0"/>
  </r>
  <r>
    <n v="330"/>
    <n v="20240629"/>
    <n v="4.5"/>
    <n v="17.399999999999999"/>
    <n v="2627"/>
    <n v="0"/>
    <n v="1013.7"/>
    <n v="74"/>
    <x v="23"/>
    <x v="180"/>
    <x v="25"/>
    <x v="5"/>
    <n v="0.60000000000000142"/>
    <n v="0.48000000000000115"/>
    <n v="0"/>
  </r>
  <r>
    <n v="330"/>
    <n v="20240630"/>
    <n v="6.8"/>
    <n v="16.899999999999999"/>
    <n v="1822"/>
    <n v="0"/>
    <n v="1011.2"/>
    <n v="77"/>
    <x v="23"/>
    <x v="181"/>
    <x v="25"/>
    <x v="5"/>
    <n v="1.1000000000000014"/>
    <n v="0.88000000000000123"/>
    <n v="0"/>
  </r>
  <r>
    <n v="330"/>
    <n v="20240701"/>
    <n v="6.7"/>
    <n v="16.7"/>
    <n v="2611"/>
    <n v="0.4"/>
    <n v="1016.1"/>
    <n v="70"/>
    <x v="23"/>
    <x v="182"/>
    <x v="26"/>
    <x v="6"/>
    <n v="1.3000000000000007"/>
    <n v="1.0400000000000007"/>
    <n v="0"/>
  </r>
  <r>
    <n v="330"/>
    <n v="20240702"/>
    <n v="7.2"/>
    <n v="15"/>
    <n v="1576"/>
    <n v="4.5"/>
    <n v="1015.4"/>
    <n v="78"/>
    <x v="23"/>
    <x v="183"/>
    <x v="26"/>
    <x v="6"/>
    <n v="3"/>
    <n v="2.4000000000000004"/>
    <n v="0"/>
  </r>
  <r>
    <n v="330"/>
    <n v="20240703"/>
    <n v="6.6"/>
    <n v="14.6"/>
    <n v="975"/>
    <n v="9.1999999999999993"/>
    <n v="1008.8"/>
    <n v="82"/>
    <x v="23"/>
    <x v="184"/>
    <x v="26"/>
    <x v="6"/>
    <n v="3.4000000000000004"/>
    <n v="2.7200000000000006"/>
    <n v="0"/>
  </r>
  <r>
    <n v="330"/>
    <n v="20240704"/>
    <n v="9.6"/>
    <n v="16.399999999999999"/>
    <n v="2677"/>
    <n v="0.7"/>
    <n v="1007.8"/>
    <n v="69"/>
    <x v="23"/>
    <x v="185"/>
    <x v="26"/>
    <x v="6"/>
    <n v="1.6000000000000014"/>
    <n v="1.2800000000000011"/>
    <n v="0"/>
  </r>
  <r>
    <n v="330"/>
    <n v="20240705"/>
    <n v="8.1999999999999993"/>
    <n v="16.3"/>
    <n v="705"/>
    <n v="6.4"/>
    <n v="1007.4"/>
    <n v="83"/>
    <x v="23"/>
    <x v="186"/>
    <x v="26"/>
    <x v="6"/>
    <n v="1.6999999999999993"/>
    <n v="1.3599999999999994"/>
    <n v="0"/>
  </r>
  <r>
    <n v="330"/>
    <n v="20240706"/>
    <n v="10.4"/>
    <n v="16.100000000000001"/>
    <n v="1976"/>
    <n v="18.899999999999999"/>
    <n v="1002.3"/>
    <n v="80"/>
    <x v="23"/>
    <x v="187"/>
    <x v="26"/>
    <x v="6"/>
    <n v="1.8999999999999986"/>
    <n v="1.5199999999999989"/>
    <n v="0"/>
  </r>
  <r>
    <n v="330"/>
    <n v="20240707"/>
    <n v="7.3"/>
    <n v="14.9"/>
    <n v="1529"/>
    <n v="5.9"/>
    <n v="1011.8"/>
    <n v="80"/>
    <x v="23"/>
    <x v="188"/>
    <x v="26"/>
    <x v="6"/>
    <n v="3.0999999999999996"/>
    <n v="2.48"/>
    <n v="0"/>
  </r>
  <r>
    <n v="330"/>
    <n v="20240708"/>
    <n v="4.3"/>
    <n v="17.2"/>
    <n v="2019"/>
    <n v="0"/>
    <n v="1016.8"/>
    <n v="74"/>
    <x v="23"/>
    <x v="189"/>
    <x v="27"/>
    <x v="6"/>
    <n v="0.80000000000000071"/>
    <n v="0.64000000000000057"/>
    <n v="0"/>
  </r>
  <r>
    <n v="330"/>
    <n v="20240709"/>
    <n v="4.5999999999999996"/>
    <n v="19.600000000000001"/>
    <n v="1490"/>
    <n v="9.5"/>
    <n v="1012.8"/>
    <n v="78"/>
    <x v="23"/>
    <x v="190"/>
    <x v="27"/>
    <x v="6"/>
    <n v="0"/>
    <n v="0"/>
    <n v="1.6000000000000014"/>
  </r>
  <r>
    <n v="330"/>
    <n v="20240710"/>
    <n v="7.2"/>
    <n v="18.399999999999999"/>
    <n v="2013"/>
    <n v="-0.1"/>
    <n v="1014.3"/>
    <n v="81"/>
    <x v="23"/>
    <x v="191"/>
    <x v="27"/>
    <x v="6"/>
    <n v="0"/>
    <n v="0"/>
    <n v="0.39999999999999858"/>
  </r>
  <r>
    <n v="330"/>
    <n v="20240711"/>
    <n v="4.9000000000000004"/>
    <n v="17"/>
    <n v="1813"/>
    <n v="0"/>
    <n v="1017.3"/>
    <n v="78"/>
    <x v="23"/>
    <x v="192"/>
    <x v="27"/>
    <x v="6"/>
    <n v="1"/>
    <n v="0.8"/>
    <n v="0"/>
  </r>
  <r>
    <n v="330"/>
    <n v="20240712"/>
    <n v="8.8000000000000007"/>
    <n v="14.7"/>
    <n v="567"/>
    <n v="13.2"/>
    <n v="1013.6"/>
    <n v="88"/>
    <x v="23"/>
    <x v="193"/>
    <x v="27"/>
    <x v="6"/>
    <n v="3.3000000000000007"/>
    <n v="2.6400000000000006"/>
    <n v="0"/>
  </r>
  <r>
    <n v="330"/>
    <n v="20240713"/>
    <n v="7.9"/>
    <n v="15"/>
    <n v="1235"/>
    <n v="5.5"/>
    <n v="1011.8"/>
    <n v="84"/>
    <x v="23"/>
    <x v="194"/>
    <x v="27"/>
    <x v="6"/>
    <n v="3"/>
    <n v="2.4000000000000004"/>
    <n v="0"/>
  </r>
  <r>
    <n v="330"/>
    <n v="20240714"/>
    <n v="6.4"/>
    <n v="17.100000000000001"/>
    <n v="2353"/>
    <n v="0"/>
    <n v="1012.1"/>
    <n v="76"/>
    <x v="23"/>
    <x v="195"/>
    <x v="27"/>
    <x v="6"/>
    <n v="0.89999999999999858"/>
    <n v="0.71999999999999886"/>
    <n v="0"/>
  </r>
  <r>
    <n v="330"/>
    <n v="20240715"/>
    <n v="3.9"/>
    <n v="19.3"/>
    <n v="2058"/>
    <n v="0.8"/>
    <n v="1009.9"/>
    <n v="75"/>
    <x v="23"/>
    <x v="196"/>
    <x v="28"/>
    <x v="6"/>
    <n v="0"/>
    <n v="0"/>
    <n v="1.3000000000000007"/>
  </r>
  <r>
    <n v="330"/>
    <n v="20240716"/>
    <n v="8.6"/>
    <n v="17.8"/>
    <n v="1774"/>
    <n v="0.9"/>
    <n v="1010.1"/>
    <n v="82"/>
    <x v="23"/>
    <x v="197"/>
    <x v="28"/>
    <x v="6"/>
    <n v="0.19999999999999929"/>
    <n v="0.15999999999999945"/>
    <n v="0"/>
  </r>
  <r>
    <n v="330"/>
    <n v="20240717"/>
    <n v="4"/>
    <n v="17.600000000000001"/>
    <n v="2542"/>
    <n v="0"/>
    <n v="1020.6"/>
    <n v="81"/>
    <x v="23"/>
    <x v="198"/>
    <x v="28"/>
    <x v="6"/>
    <n v="0.39999999999999858"/>
    <n v="0.3199999999999989"/>
    <n v="0"/>
  </r>
  <r>
    <n v="330"/>
    <n v="20240718"/>
    <n v="3.6"/>
    <n v="19.899999999999999"/>
    <n v="2689"/>
    <n v="0"/>
    <n v="1022"/>
    <n v="73"/>
    <x v="23"/>
    <x v="199"/>
    <x v="28"/>
    <x v="6"/>
    <n v="0"/>
    <n v="0"/>
    <n v="1.8999999999999986"/>
  </r>
  <r>
    <n v="330"/>
    <n v="20240719"/>
    <n v="3.3"/>
    <n v="23.9"/>
    <n v="1977"/>
    <n v="0"/>
    <n v="1017.2"/>
    <n v="66"/>
    <x v="23"/>
    <x v="200"/>
    <x v="28"/>
    <x v="6"/>
    <n v="0"/>
    <n v="0"/>
    <n v="5.8999999999999986"/>
  </r>
  <r>
    <n v="330"/>
    <n v="20240720"/>
    <n v="3.9"/>
    <n v="22.4"/>
    <n v="2426"/>
    <n v="0"/>
    <n v="1008.6"/>
    <n v="69"/>
    <x v="23"/>
    <x v="201"/>
    <x v="28"/>
    <x v="6"/>
    <n v="0"/>
    <n v="0"/>
    <n v="4.3999999999999986"/>
  </r>
  <r>
    <n v="330"/>
    <n v="20240721"/>
    <n v="4.5999999999999996"/>
    <n v="18.8"/>
    <n v="1642"/>
    <n v="4.3"/>
    <n v="1009.8"/>
    <n v="85"/>
    <x v="23"/>
    <x v="202"/>
    <x v="28"/>
    <x v="6"/>
    <n v="0"/>
    <n v="0"/>
    <n v="0.80000000000000071"/>
  </r>
  <r>
    <n v="330"/>
    <n v="20240722"/>
    <n v="6.3"/>
    <n v="19"/>
    <n v="1922"/>
    <n v="0.1"/>
    <n v="1016.2"/>
    <n v="77"/>
    <x v="23"/>
    <x v="203"/>
    <x v="29"/>
    <x v="6"/>
    <n v="0"/>
    <n v="0"/>
    <n v="1"/>
  </r>
  <r>
    <n v="330"/>
    <n v="20240723"/>
    <n v="7.1"/>
    <n v="18.3"/>
    <n v="1396"/>
    <n v="0"/>
    <n v="1017.2"/>
    <n v="85"/>
    <x v="23"/>
    <x v="204"/>
    <x v="29"/>
    <x v="6"/>
    <n v="0"/>
    <n v="0"/>
    <n v="0.30000000000000071"/>
  </r>
  <r>
    <n v="330"/>
    <n v="20240724"/>
    <n v="4.2"/>
    <n v="17.600000000000001"/>
    <n v="2594"/>
    <n v="0"/>
    <n v="1020.9"/>
    <n v="74"/>
    <x v="23"/>
    <x v="205"/>
    <x v="29"/>
    <x v="6"/>
    <n v="0.39999999999999858"/>
    <n v="0.3199999999999989"/>
    <n v="0"/>
  </r>
  <r>
    <n v="330"/>
    <n v="20240725"/>
    <n v="6.3"/>
    <n v="19.100000000000001"/>
    <n v="1068"/>
    <n v="2.9"/>
    <n v="1012.6"/>
    <n v="80"/>
    <x v="23"/>
    <x v="206"/>
    <x v="29"/>
    <x v="6"/>
    <n v="0"/>
    <n v="0"/>
    <n v="1.1000000000000014"/>
  </r>
  <r>
    <n v="330"/>
    <n v="20240726"/>
    <n v="5.5"/>
    <n v="18.3"/>
    <n v="2117"/>
    <n v="4.5999999999999996"/>
    <n v="1011"/>
    <n v="82"/>
    <x v="23"/>
    <x v="207"/>
    <x v="29"/>
    <x v="6"/>
    <n v="0"/>
    <n v="0"/>
    <n v="0.30000000000000071"/>
  </r>
  <r>
    <n v="330"/>
    <n v="20240727"/>
    <n v="4.0999999999999996"/>
    <n v="18.399999999999999"/>
    <n v="2250"/>
    <n v="0"/>
    <n v="1014.9"/>
    <n v="78"/>
    <x v="23"/>
    <x v="208"/>
    <x v="29"/>
    <x v="6"/>
    <n v="0"/>
    <n v="0"/>
    <n v="0.39999999999999858"/>
  </r>
  <r>
    <n v="330"/>
    <n v="20240728"/>
    <n v="4.3"/>
    <n v="18.5"/>
    <n v="2710"/>
    <n v="0"/>
    <n v="1025.2"/>
    <n v="72"/>
    <x v="23"/>
    <x v="209"/>
    <x v="29"/>
    <x v="6"/>
    <n v="0"/>
    <n v="0"/>
    <n v="0.5"/>
  </r>
  <r>
    <n v="330"/>
    <n v="20240729"/>
    <n v="4.2"/>
    <n v="21.2"/>
    <n v="2679"/>
    <n v="0"/>
    <n v="1022.1"/>
    <n v="66"/>
    <x v="23"/>
    <x v="210"/>
    <x v="30"/>
    <x v="6"/>
    <n v="0"/>
    <n v="0"/>
    <n v="3.1999999999999993"/>
  </r>
  <r>
    <n v="330"/>
    <n v="20240730"/>
    <n v="3.8"/>
    <n v="21.8"/>
    <n v="2581"/>
    <n v="0"/>
    <n v="1016.8"/>
    <n v="73"/>
    <x v="23"/>
    <x v="211"/>
    <x v="30"/>
    <x v="6"/>
    <n v="0"/>
    <n v="0"/>
    <n v="3.8000000000000007"/>
  </r>
  <r>
    <n v="330"/>
    <n v="20240731"/>
    <n v="6.8"/>
    <n v="20.9"/>
    <n v="2011"/>
    <n v="0"/>
    <n v="1015"/>
    <n v="74"/>
    <x v="23"/>
    <x v="212"/>
    <x v="30"/>
    <x v="6"/>
    <n v="0"/>
    <n v="0"/>
    <n v="2.8999999999999986"/>
  </r>
  <r>
    <n v="330"/>
    <n v="20240801"/>
    <n v="4.4000000000000004"/>
    <n v="19.5"/>
    <n v="1192"/>
    <n v="0"/>
    <n v="1012.8"/>
    <n v="83"/>
    <x v="23"/>
    <x v="213"/>
    <x v="30"/>
    <x v="7"/>
    <n v="0"/>
    <n v="0"/>
    <n v="1.5"/>
  </r>
  <r>
    <n v="330"/>
    <n v="20240802"/>
    <n v="3"/>
    <n v="20.6"/>
    <n v="2247"/>
    <n v="0"/>
    <n v="1012.3"/>
    <n v="81"/>
    <x v="23"/>
    <x v="214"/>
    <x v="30"/>
    <x v="7"/>
    <n v="0"/>
    <n v="0"/>
    <n v="2.6000000000000014"/>
  </r>
  <r>
    <n v="330"/>
    <n v="20240803"/>
    <n v="6.6"/>
    <n v="20.399999999999999"/>
    <n v="1738"/>
    <n v="0"/>
    <n v="1011.6"/>
    <n v="80"/>
    <x v="23"/>
    <x v="215"/>
    <x v="30"/>
    <x v="7"/>
    <n v="0"/>
    <n v="0"/>
    <n v="2.3999999999999986"/>
  </r>
  <r>
    <n v="330"/>
    <n v="20240804"/>
    <n v="3"/>
    <n v="18.3"/>
    <n v="1410"/>
    <n v="0"/>
    <n v="1015.2"/>
    <n v="68"/>
    <x v="23"/>
    <x v="216"/>
    <x v="30"/>
    <x v="7"/>
    <n v="0"/>
    <n v="0"/>
    <n v="0.30000000000000071"/>
  </r>
  <r>
    <n v="330"/>
    <n v="20240805"/>
    <n v="3.9"/>
    <n v="19.8"/>
    <n v="2435"/>
    <n v="0"/>
    <n v="1013.9"/>
    <n v="71"/>
    <x v="23"/>
    <x v="217"/>
    <x v="31"/>
    <x v="7"/>
    <n v="0"/>
    <n v="0"/>
    <n v="1.8000000000000007"/>
  </r>
  <r>
    <n v="330"/>
    <n v="20240806"/>
    <n v="4.3"/>
    <n v="21.7"/>
    <n v="2362"/>
    <n v="0"/>
    <n v="1010.4"/>
    <n v="72"/>
    <x v="23"/>
    <x v="218"/>
    <x v="31"/>
    <x v="7"/>
    <n v="0"/>
    <n v="0"/>
    <n v="3.6999999999999993"/>
  </r>
  <r>
    <n v="330"/>
    <n v="20240807"/>
    <n v="5.5"/>
    <n v="19.8"/>
    <n v="2482"/>
    <n v="0.8"/>
    <n v="1012.7"/>
    <n v="71"/>
    <x v="23"/>
    <x v="219"/>
    <x v="31"/>
    <x v="7"/>
    <n v="0"/>
    <n v="0"/>
    <n v="1.8000000000000007"/>
  </r>
  <r>
    <n v="330"/>
    <n v="20240808"/>
    <n v="6.2"/>
    <n v="20.5"/>
    <n v="2397"/>
    <n v="0.1"/>
    <n v="1015"/>
    <n v="69"/>
    <x v="23"/>
    <x v="220"/>
    <x v="31"/>
    <x v="7"/>
    <n v="0"/>
    <n v="0"/>
    <n v="2.5"/>
  </r>
  <r>
    <n v="330"/>
    <n v="20240809"/>
    <n v="9.1999999999999993"/>
    <n v="20.7"/>
    <n v="1534"/>
    <n v="0"/>
    <n v="1014.1"/>
    <n v="80"/>
    <x v="23"/>
    <x v="221"/>
    <x v="31"/>
    <x v="7"/>
    <n v="0"/>
    <n v="0"/>
    <n v="2.6999999999999993"/>
  </r>
  <r>
    <n v="330"/>
    <n v="20240810"/>
    <n v="6"/>
    <n v="20.399999999999999"/>
    <n v="2126"/>
    <n v="0"/>
    <n v="1019.9"/>
    <n v="72"/>
    <x v="23"/>
    <x v="222"/>
    <x v="31"/>
    <x v="7"/>
    <n v="0"/>
    <n v="0"/>
    <n v="2.3999999999999986"/>
  </r>
  <r>
    <n v="330"/>
    <n v="20240811"/>
    <n v="4.4000000000000004"/>
    <n v="21.3"/>
    <n v="2436"/>
    <n v="0"/>
    <n v="1020.6"/>
    <n v="77"/>
    <x v="23"/>
    <x v="223"/>
    <x v="31"/>
    <x v="7"/>
    <n v="0"/>
    <n v="0"/>
    <n v="3.3000000000000007"/>
  </r>
  <r>
    <n v="330"/>
    <n v="20240812"/>
    <n v="5.3"/>
    <n v="25.7"/>
    <n v="2386"/>
    <n v="0"/>
    <n v="1010.6"/>
    <n v="62"/>
    <x v="23"/>
    <x v="224"/>
    <x v="32"/>
    <x v="7"/>
    <n v="0"/>
    <n v="0"/>
    <n v="7.6999999999999993"/>
  </r>
  <r>
    <n v="330"/>
    <n v="20240813"/>
    <n v="3.8"/>
    <n v="21.7"/>
    <n v="1369"/>
    <n v="0.1"/>
    <n v="1009.5"/>
    <n v="81"/>
    <x v="23"/>
    <x v="225"/>
    <x v="32"/>
    <x v="7"/>
    <n v="0"/>
    <n v="0"/>
    <n v="3.6999999999999993"/>
  </r>
  <r>
    <n v="330"/>
    <n v="20240814"/>
    <n v="3.3"/>
    <n v="20.6"/>
    <n v="1225"/>
    <n v="1.1000000000000001"/>
    <n v="1012.5"/>
    <n v="84"/>
    <x v="23"/>
    <x v="226"/>
    <x v="32"/>
    <x v="7"/>
    <n v="0"/>
    <n v="0"/>
    <n v="2.6000000000000014"/>
  </r>
  <r>
    <n v="330"/>
    <n v="20240815"/>
    <n v="7.5"/>
    <n v="21"/>
    <n v="1950"/>
    <n v="0"/>
    <n v="1015.4"/>
    <n v="76"/>
    <x v="23"/>
    <x v="227"/>
    <x v="32"/>
    <x v="7"/>
    <n v="0"/>
    <n v="0"/>
    <n v="3"/>
  </r>
  <r>
    <n v="330"/>
    <n v="20240816"/>
    <n v="5.2"/>
    <n v="19.5"/>
    <n v="1449"/>
    <n v="9"/>
    <n v="1014.4"/>
    <n v="86"/>
    <x v="23"/>
    <x v="228"/>
    <x v="32"/>
    <x v="7"/>
    <n v="0"/>
    <n v="0"/>
    <n v="1.5"/>
  </r>
  <r>
    <n v="330"/>
    <n v="20240817"/>
    <n v="3.5"/>
    <n v="19.100000000000001"/>
    <n v="2311"/>
    <n v="0"/>
    <n v="1013.1"/>
    <n v="69"/>
    <x v="23"/>
    <x v="229"/>
    <x v="32"/>
    <x v="7"/>
    <n v="0"/>
    <n v="0"/>
    <n v="1.1000000000000014"/>
  </r>
  <r>
    <n v="330"/>
    <n v="20240818"/>
    <n v="3.6"/>
    <n v="18.3"/>
    <n v="1831"/>
    <n v="0"/>
    <n v="1013.7"/>
    <n v="69"/>
    <x v="23"/>
    <x v="230"/>
    <x v="32"/>
    <x v="7"/>
    <n v="0"/>
    <n v="0"/>
    <n v="0.30000000000000071"/>
  </r>
  <r>
    <n v="330"/>
    <n v="20240819"/>
    <n v="5.5"/>
    <n v="19.7"/>
    <n v="1897"/>
    <n v="0"/>
    <n v="1016.7"/>
    <n v="67"/>
    <x v="23"/>
    <x v="231"/>
    <x v="33"/>
    <x v="7"/>
    <n v="0"/>
    <n v="0"/>
    <n v="1.6999999999999993"/>
  </r>
  <r>
    <n v="330"/>
    <n v="20240820"/>
    <n v="7.2"/>
    <n v="18.7"/>
    <n v="669"/>
    <n v="5.2"/>
    <n v="1010.5"/>
    <n v="78"/>
    <x v="23"/>
    <x v="232"/>
    <x v="33"/>
    <x v="7"/>
    <n v="0"/>
    <n v="0"/>
    <n v="0.69999999999999929"/>
  </r>
  <r>
    <n v="330"/>
    <n v="20240821"/>
    <n v="9.1999999999999993"/>
    <n v="17.7"/>
    <n v="1795"/>
    <n v="0"/>
    <n v="1015.9"/>
    <n v="62"/>
    <x v="23"/>
    <x v="233"/>
    <x v="33"/>
    <x v="7"/>
    <n v="0.30000000000000071"/>
    <n v="0.24000000000000057"/>
    <n v="0"/>
  </r>
  <r>
    <n v="330"/>
    <n v="20240822"/>
    <n v="9.6999999999999993"/>
    <n v="19.2"/>
    <n v="1193"/>
    <n v="0"/>
    <n v="1008.9"/>
    <n v="66"/>
    <x v="23"/>
    <x v="234"/>
    <x v="33"/>
    <x v="7"/>
    <n v="0"/>
    <n v="0"/>
    <n v="1.1999999999999993"/>
  </r>
  <r>
    <n v="330"/>
    <n v="20240823"/>
    <n v="9.1999999999999993"/>
    <n v="19.600000000000001"/>
    <n v="1317"/>
    <n v="1.3"/>
    <n v="1005.9"/>
    <n v="73"/>
    <x v="23"/>
    <x v="235"/>
    <x v="33"/>
    <x v="7"/>
    <n v="0"/>
    <n v="0"/>
    <n v="1.6000000000000014"/>
  </r>
  <r>
    <n v="330"/>
    <n v="20240824"/>
    <n v="7.4"/>
    <n v="18.3"/>
    <n v="805"/>
    <n v="13.2"/>
    <n v="1005.9"/>
    <n v="87"/>
    <x v="23"/>
    <x v="236"/>
    <x v="33"/>
    <x v="7"/>
    <n v="0"/>
    <n v="0"/>
    <n v="0.30000000000000071"/>
  </r>
  <r>
    <n v="330"/>
    <n v="20240825"/>
    <n v="8.8000000000000007"/>
    <n v="17.600000000000001"/>
    <n v="1947"/>
    <n v="-0.1"/>
    <n v="1018.7"/>
    <n v="65"/>
    <x v="23"/>
    <x v="237"/>
    <x v="33"/>
    <x v="7"/>
    <n v="0.39999999999999858"/>
    <n v="0.3199999999999989"/>
    <n v="0"/>
  </r>
  <r>
    <n v="330"/>
    <n v="20240826"/>
    <n v="6.8"/>
    <n v="17.899999999999999"/>
    <n v="1670"/>
    <n v="0.8"/>
    <n v="1021"/>
    <n v="78"/>
    <x v="23"/>
    <x v="238"/>
    <x v="34"/>
    <x v="7"/>
    <n v="0.10000000000000142"/>
    <n v="8.000000000000114E-2"/>
    <n v="0"/>
  </r>
  <r>
    <n v="330"/>
    <n v="20240827"/>
    <n v="4.0999999999999996"/>
    <n v="19.600000000000001"/>
    <n v="2107"/>
    <n v="0"/>
    <n v="1020.1"/>
    <n v="68"/>
    <x v="23"/>
    <x v="239"/>
    <x v="34"/>
    <x v="7"/>
    <n v="0"/>
    <n v="0"/>
    <n v="1.6000000000000014"/>
  </r>
  <r>
    <n v="330"/>
    <n v="20240828"/>
    <n v="3.1"/>
    <n v="22.5"/>
    <n v="1985"/>
    <n v="0"/>
    <n v="1014.3"/>
    <n v="67"/>
    <x v="23"/>
    <x v="240"/>
    <x v="34"/>
    <x v="7"/>
    <n v="0"/>
    <n v="0"/>
    <n v="4.5"/>
  </r>
  <r>
    <n v="330"/>
    <n v="20240829"/>
    <n v="4"/>
    <n v="19.2"/>
    <n v="1647"/>
    <n v="0"/>
    <n v="1017.6"/>
    <n v="80"/>
    <x v="23"/>
    <x v="241"/>
    <x v="34"/>
    <x v="7"/>
    <n v="0"/>
    <n v="0"/>
    <n v="1.1999999999999993"/>
  </r>
  <r>
    <n v="330"/>
    <n v="20240830"/>
    <n v="5.8"/>
    <n v="18.2"/>
    <n v="1894"/>
    <n v="0"/>
    <n v="1022.9"/>
    <n v="72"/>
    <x v="23"/>
    <x v="242"/>
    <x v="34"/>
    <x v="7"/>
    <n v="0"/>
    <n v="0"/>
    <n v="0.19999999999999929"/>
  </r>
  <r>
    <n v="330"/>
    <n v="20240831"/>
    <n v="8.1999999999999993"/>
    <n v="19.399999999999999"/>
    <n v="1789"/>
    <n v="0"/>
    <n v="1022.3"/>
    <n v="66"/>
    <x v="23"/>
    <x v="243"/>
    <x v="34"/>
    <x v="7"/>
    <n v="0"/>
    <n v="0"/>
    <n v="1.3999999999999986"/>
  </r>
  <r>
    <n v="330"/>
    <n v="20240901"/>
    <n v="5.7"/>
    <n v="23.1"/>
    <n v="1716"/>
    <n v="0"/>
    <n v="1014.5"/>
    <n v="69"/>
    <x v="23"/>
    <x v="244"/>
    <x v="34"/>
    <x v="8"/>
    <n v="0"/>
    <n v="0"/>
    <n v="5.1000000000000014"/>
  </r>
  <r>
    <n v="330"/>
    <n v="20240902"/>
    <n v="3.5"/>
    <n v="21.8"/>
    <n v="1583"/>
    <n v="0"/>
    <n v="1012.1"/>
    <n v="82"/>
    <x v="23"/>
    <x v="245"/>
    <x v="35"/>
    <x v="8"/>
    <n v="0"/>
    <n v="0"/>
    <n v="3.8000000000000007"/>
  </r>
  <r>
    <n v="330"/>
    <n v="20240903"/>
    <n v="3.8"/>
    <n v="19.5"/>
    <n v="664"/>
    <n v="0.5"/>
    <n v="1013.9"/>
    <n v="88"/>
    <x v="23"/>
    <x v="246"/>
    <x v="35"/>
    <x v="8"/>
    <n v="0"/>
    <n v="0"/>
    <n v="1.5"/>
  </r>
  <r>
    <n v="330"/>
    <n v="20240904"/>
    <n v="4.4000000000000004"/>
    <n v="18.5"/>
    <n v="1114"/>
    <n v="0"/>
    <n v="1015.9"/>
    <n v="85"/>
    <x v="23"/>
    <x v="247"/>
    <x v="35"/>
    <x v="8"/>
    <n v="0"/>
    <n v="0"/>
    <n v="0.5"/>
  </r>
  <r>
    <n v="330"/>
    <n v="20240905"/>
    <n v="6.7"/>
    <n v="21.7"/>
    <n v="1473"/>
    <n v="0"/>
    <n v="1010.8"/>
    <n v="80"/>
    <x v="23"/>
    <x v="248"/>
    <x v="35"/>
    <x v="8"/>
    <n v="0"/>
    <n v="0"/>
    <n v="3.6999999999999993"/>
  </r>
  <r>
    <n v="330"/>
    <n v="20240906"/>
    <n v="4.0999999999999996"/>
    <n v="20.6"/>
    <n v="1176"/>
    <n v="2.1"/>
    <n v="1010.2"/>
    <n v="78"/>
    <x v="23"/>
    <x v="249"/>
    <x v="35"/>
    <x v="8"/>
    <n v="0"/>
    <n v="0"/>
    <n v="2.6000000000000014"/>
  </r>
  <r>
    <n v="330"/>
    <n v="20240907"/>
    <n v="3.9"/>
    <n v="21.8"/>
    <n v="1635"/>
    <n v="1.7"/>
    <n v="1010.3"/>
    <n v="75"/>
    <x v="23"/>
    <x v="250"/>
    <x v="35"/>
    <x v="8"/>
    <n v="0"/>
    <n v="0"/>
    <n v="3.8000000000000007"/>
  </r>
  <r>
    <n v="330"/>
    <n v="20240908"/>
    <n v="6.5"/>
    <n v="18.899999999999999"/>
    <n v="1134"/>
    <n v="0.2"/>
    <n v="1006.7"/>
    <n v="74"/>
    <x v="23"/>
    <x v="251"/>
    <x v="35"/>
    <x v="8"/>
    <n v="0"/>
    <n v="0"/>
    <n v="0.89999999999999858"/>
  </r>
  <r>
    <n v="330"/>
    <n v="20240909"/>
    <n v="7.5"/>
    <n v="17.399999999999999"/>
    <n v="1305"/>
    <n v="4"/>
    <n v="1006.5"/>
    <n v="78"/>
    <x v="23"/>
    <x v="252"/>
    <x v="36"/>
    <x v="8"/>
    <n v="0.60000000000000142"/>
    <n v="0.48000000000000115"/>
    <n v="0"/>
  </r>
  <r>
    <n v="330"/>
    <n v="20240910"/>
    <n v="10"/>
    <n v="15.5"/>
    <n v="386"/>
    <n v="44.7"/>
    <n v="1006.8"/>
    <n v="80"/>
    <x v="23"/>
    <x v="253"/>
    <x v="36"/>
    <x v="8"/>
    <n v="2.5"/>
    <n v="2"/>
    <n v="0"/>
  </r>
  <r>
    <n v="330"/>
    <n v="20240911"/>
    <n v="9.9"/>
    <n v="12.8"/>
    <n v="1085"/>
    <n v="7.9"/>
    <n v="1005.8"/>
    <n v="71"/>
    <x v="23"/>
    <x v="254"/>
    <x v="36"/>
    <x v="8"/>
    <n v="5.1999999999999993"/>
    <n v="4.1599999999999993"/>
    <n v="0"/>
  </r>
  <r>
    <n v="330"/>
    <n v="20240912"/>
    <n v="4.8"/>
    <n v="11.1"/>
    <n v="899"/>
    <n v="30.1"/>
    <n v="1013.7"/>
    <n v="82"/>
    <x v="23"/>
    <x v="255"/>
    <x v="36"/>
    <x v="8"/>
    <n v="6.9"/>
    <n v="5.5200000000000005"/>
    <n v="0"/>
  </r>
  <r>
    <n v="330"/>
    <n v="20240913"/>
    <n v="7"/>
    <n v="13.3"/>
    <n v="1167"/>
    <n v="11"/>
    <n v="1025.9000000000001"/>
    <n v="73"/>
    <x v="23"/>
    <x v="256"/>
    <x v="36"/>
    <x v="8"/>
    <n v="4.6999999999999993"/>
    <n v="3.76"/>
    <n v="0"/>
  </r>
  <r>
    <n v="330"/>
    <n v="20240914"/>
    <n v="3.8"/>
    <n v="14.1"/>
    <n v="1383"/>
    <n v="0"/>
    <n v="1030.4000000000001"/>
    <n v="66"/>
    <x v="23"/>
    <x v="257"/>
    <x v="36"/>
    <x v="8"/>
    <n v="3.9000000000000004"/>
    <n v="3.1200000000000006"/>
    <n v="0"/>
  </r>
  <r>
    <n v="330"/>
    <n v="20240915"/>
    <n v="4.9000000000000004"/>
    <n v="16.3"/>
    <n v="1547"/>
    <n v="0"/>
    <n v="1026.5999999999999"/>
    <n v="74"/>
    <x v="23"/>
    <x v="258"/>
    <x v="36"/>
    <x v="8"/>
    <n v="1.6999999999999993"/>
    <n v="1.3599999999999994"/>
    <n v="0"/>
  </r>
  <r>
    <n v="330"/>
    <n v="20240916"/>
    <n v="8"/>
    <n v="17"/>
    <n v="1406"/>
    <n v="-0.1"/>
    <n v="1026.9000000000001"/>
    <n v="76"/>
    <x v="23"/>
    <x v="259"/>
    <x v="37"/>
    <x v="8"/>
    <n v="1"/>
    <n v="0.8"/>
    <n v="0"/>
  </r>
  <r>
    <n v="330"/>
    <n v="20240917"/>
    <n v="9.3000000000000007"/>
    <n v="16.899999999999999"/>
    <n v="954"/>
    <n v="0"/>
    <n v="1029.5999999999999"/>
    <n v="79"/>
    <x v="23"/>
    <x v="260"/>
    <x v="37"/>
    <x v="8"/>
    <n v="1.1000000000000014"/>
    <n v="0.88000000000000123"/>
    <n v="0"/>
  </r>
  <r>
    <n v="330"/>
    <n v="20240918"/>
    <n v="6.9"/>
    <n v="18.100000000000001"/>
    <n v="1525"/>
    <n v="0"/>
    <n v="1027.5999999999999"/>
    <n v="80"/>
    <x v="23"/>
    <x v="261"/>
    <x v="37"/>
    <x v="8"/>
    <n v="0"/>
    <n v="0"/>
    <n v="0.10000000000000142"/>
  </r>
  <r>
    <n v="330"/>
    <n v="20240919"/>
    <n v="6.6"/>
    <n v="18.7"/>
    <n v="1557"/>
    <n v="0"/>
    <n v="1024.4000000000001"/>
    <n v="80"/>
    <x v="23"/>
    <x v="262"/>
    <x v="37"/>
    <x v="8"/>
    <n v="0"/>
    <n v="0"/>
    <n v="0.69999999999999929"/>
  </r>
  <r>
    <n v="330"/>
    <n v="20240920"/>
    <n v="6.5"/>
    <n v="18.600000000000001"/>
    <n v="1571"/>
    <n v="0"/>
    <n v="1021.3"/>
    <n v="71"/>
    <x v="23"/>
    <x v="263"/>
    <x v="37"/>
    <x v="8"/>
    <n v="0"/>
    <n v="0"/>
    <n v="0.60000000000000142"/>
  </r>
  <r>
    <n v="330"/>
    <n v="20240921"/>
    <n v="3.8"/>
    <n v="18.7"/>
    <n v="1524"/>
    <n v="0"/>
    <n v="1019"/>
    <n v="73"/>
    <x v="23"/>
    <x v="264"/>
    <x v="37"/>
    <x v="8"/>
    <n v="0"/>
    <n v="0"/>
    <n v="0.69999999999999929"/>
  </r>
  <r>
    <n v="330"/>
    <n v="20240922"/>
    <n v="4.5"/>
    <n v="18.7"/>
    <n v="696"/>
    <n v="0"/>
    <n v="1013.5"/>
    <n v="75"/>
    <x v="23"/>
    <x v="265"/>
    <x v="37"/>
    <x v="8"/>
    <n v="0"/>
    <n v="0"/>
    <n v="0.69999999999999929"/>
  </r>
  <r>
    <n v="330"/>
    <n v="20240923"/>
    <n v="5.8"/>
    <n v="17.3"/>
    <n v="841"/>
    <n v="0.4"/>
    <n v="1006.4"/>
    <n v="83"/>
    <x v="23"/>
    <x v="266"/>
    <x v="38"/>
    <x v="8"/>
    <n v="0.69999999999999929"/>
    <n v="0.5599999999999995"/>
    <n v="0"/>
  </r>
  <r>
    <n v="330"/>
    <n v="20240924"/>
    <n v="7.5"/>
    <n v="15.3"/>
    <n v="535"/>
    <n v="0.8"/>
    <n v="1002.5"/>
    <n v="82"/>
    <x v="23"/>
    <x v="267"/>
    <x v="38"/>
    <x v="8"/>
    <n v="2.6999999999999993"/>
    <n v="2.1599999999999997"/>
    <n v="0"/>
  </r>
  <r>
    <n v="330"/>
    <n v="20240925"/>
    <n v="6"/>
    <n v="15.2"/>
    <n v="566"/>
    <n v="8"/>
    <n v="1000"/>
    <n v="81"/>
    <x v="23"/>
    <x v="268"/>
    <x v="38"/>
    <x v="8"/>
    <n v="2.8000000000000007"/>
    <n v="2.2400000000000007"/>
    <n v="0"/>
  </r>
  <r>
    <n v="330"/>
    <n v="20240926"/>
    <n v="9.1"/>
    <n v="16"/>
    <n v="819"/>
    <n v="18.399999999999999"/>
    <n v="988.7"/>
    <n v="87"/>
    <x v="23"/>
    <x v="269"/>
    <x v="38"/>
    <x v="8"/>
    <n v="2"/>
    <n v="1.6"/>
    <n v="0"/>
  </r>
  <r>
    <n v="330"/>
    <n v="20240927"/>
    <n v="13.9"/>
    <n v="12.8"/>
    <n v="260"/>
    <n v="32.9"/>
    <n v="997.9"/>
    <n v="82"/>
    <x v="23"/>
    <x v="270"/>
    <x v="38"/>
    <x v="8"/>
    <n v="5.1999999999999993"/>
    <n v="4.1599999999999993"/>
    <n v="0"/>
  </r>
  <r>
    <n v="330"/>
    <n v="20240928"/>
    <n v="8.6999999999999993"/>
    <n v="12.1"/>
    <n v="907"/>
    <n v="4.0999999999999996"/>
    <n v="1021.2"/>
    <n v="72"/>
    <x v="23"/>
    <x v="271"/>
    <x v="38"/>
    <x v="8"/>
    <n v="5.9"/>
    <n v="4.7200000000000006"/>
    <n v="0"/>
  </r>
  <r>
    <n v="330"/>
    <n v="20240929"/>
    <n v="6.7"/>
    <n v="11.3"/>
    <n v="874"/>
    <n v="0"/>
    <n v="1023.7"/>
    <n v="74"/>
    <x v="23"/>
    <x v="272"/>
    <x v="38"/>
    <x v="8"/>
    <n v="6.6999999999999993"/>
    <n v="5.3599999999999994"/>
    <n v="0"/>
  </r>
  <r>
    <n v="330"/>
    <n v="20240930"/>
    <n v="10.6"/>
    <n v="12.6"/>
    <n v="216"/>
    <n v="13.6"/>
    <n v="1006.5"/>
    <n v="88"/>
    <x v="23"/>
    <x v="273"/>
    <x v="39"/>
    <x v="8"/>
    <n v="5.4"/>
    <n v="4.32"/>
    <n v="0"/>
  </r>
  <r>
    <n v="340"/>
    <n v="20240101"/>
    <n v="5.5"/>
    <n v="7.6"/>
    <m/>
    <n v="7.7"/>
    <n v="1002.6"/>
    <n v="84"/>
    <x v="24"/>
    <x v="0"/>
    <x v="0"/>
    <x v="0"/>
    <n v="10.4"/>
    <n v="11.440000000000001"/>
    <n v="0"/>
  </r>
  <r>
    <n v="340"/>
    <n v="20240102"/>
    <n v="7.8"/>
    <n v="11.3"/>
    <m/>
    <n v="18.7"/>
    <n v="989"/>
    <n v="85"/>
    <x v="24"/>
    <x v="1"/>
    <x v="0"/>
    <x v="0"/>
    <n v="6.6999999999999993"/>
    <n v="7.37"/>
    <n v="0"/>
  </r>
  <r>
    <n v="340"/>
    <n v="20240103"/>
    <n v="7.6"/>
    <n v="9.5"/>
    <m/>
    <n v="14.6"/>
    <n v="991.4"/>
    <n v="85"/>
    <x v="24"/>
    <x v="2"/>
    <x v="0"/>
    <x v="0"/>
    <n v="8.5"/>
    <n v="9.3500000000000014"/>
    <n v="0"/>
  </r>
  <r>
    <n v="340"/>
    <n v="20240104"/>
    <n v="4.0999999999999996"/>
    <n v="8.5"/>
    <m/>
    <n v="10.8"/>
    <n v="1001.6"/>
    <n v="88"/>
    <x v="24"/>
    <x v="3"/>
    <x v="0"/>
    <x v="0"/>
    <n v="9.5"/>
    <n v="10.450000000000001"/>
    <n v="0"/>
  </r>
  <r>
    <n v="340"/>
    <n v="20240105"/>
    <n v="4.8"/>
    <n v="7.5"/>
    <m/>
    <n v="4.8"/>
    <n v="997.5"/>
    <n v="89"/>
    <x v="24"/>
    <x v="4"/>
    <x v="0"/>
    <x v="0"/>
    <n v="10.5"/>
    <n v="11.55"/>
    <n v="0"/>
  </r>
  <r>
    <n v="340"/>
    <n v="20240106"/>
    <n v="2.5"/>
    <n v="3.9"/>
    <m/>
    <n v="0.2"/>
    <n v="1012.2"/>
    <n v="87"/>
    <x v="24"/>
    <x v="5"/>
    <x v="0"/>
    <x v="0"/>
    <n v="14.1"/>
    <n v="15.510000000000002"/>
    <n v="0"/>
  </r>
  <r>
    <n v="340"/>
    <n v="20240107"/>
    <n v="5.0999999999999996"/>
    <n v="0.2"/>
    <m/>
    <n v="-0.1"/>
    <n v="1024.5999999999999"/>
    <n v="80"/>
    <x v="24"/>
    <x v="6"/>
    <x v="0"/>
    <x v="0"/>
    <n v="17.8"/>
    <n v="19.580000000000002"/>
    <n v="0"/>
  </r>
  <r>
    <n v="340"/>
    <n v="20240108"/>
    <n v="6.5"/>
    <n v="-2.1"/>
    <m/>
    <n v="-0.1"/>
    <n v="1031.3"/>
    <n v="66"/>
    <x v="24"/>
    <x v="7"/>
    <x v="1"/>
    <x v="0"/>
    <n v="20.100000000000001"/>
    <n v="22.110000000000003"/>
    <n v="0"/>
  </r>
  <r>
    <n v="340"/>
    <n v="20240109"/>
    <n v="6.5"/>
    <n v="-3.5"/>
    <m/>
    <n v="0"/>
    <n v="1031.5999999999999"/>
    <n v="58"/>
    <x v="24"/>
    <x v="8"/>
    <x v="1"/>
    <x v="0"/>
    <n v="21.5"/>
    <n v="23.650000000000002"/>
    <n v="0"/>
  </r>
  <r>
    <n v="340"/>
    <n v="20240110"/>
    <n v="4"/>
    <n v="-4.5999999999999996"/>
    <m/>
    <n v="0"/>
    <n v="1029.8"/>
    <n v="66"/>
    <x v="24"/>
    <x v="9"/>
    <x v="1"/>
    <x v="0"/>
    <n v="22.6"/>
    <n v="24.860000000000003"/>
    <n v="0"/>
  </r>
  <r>
    <n v="340"/>
    <n v="20240111"/>
    <n v="1.9"/>
    <n v="-2.6"/>
    <m/>
    <n v="-0.1"/>
    <n v="1034.5"/>
    <n v="86"/>
    <x v="24"/>
    <x v="10"/>
    <x v="1"/>
    <x v="0"/>
    <n v="20.6"/>
    <n v="22.660000000000004"/>
    <n v="0"/>
  </r>
  <r>
    <n v="340"/>
    <n v="20240112"/>
    <n v="1.2"/>
    <n v="2.6"/>
    <m/>
    <n v="0"/>
    <n v="1033.2"/>
    <n v="91"/>
    <x v="24"/>
    <x v="11"/>
    <x v="1"/>
    <x v="0"/>
    <n v="15.4"/>
    <n v="16.940000000000001"/>
    <n v="0"/>
  </r>
  <r>
    <n v="340"/>
    <n v="20240113"/>
    <n v="3.8"/>
    <n v="2.8"/>
    <m/>
    <n v="0.3"/>
    <n v="1023.4"/>
    <n v="92"/>
    <x v="24"/>
    <x v="12"/>
    <x v="1"/>
    <x v="0"/>
    <n v="15.2"/>
    <n v="16.72"/>
    <n v="0"/>
  </r>
  <r>
    <n v="340"/>
    <n v="20240114"/>
    <n v="4.2"/>
    <n v="1.7"/>
    <m/>
    <n v="4.5"/>
    <n v="1010.6"/>
    <n v="91"/>
    <x v="24"/>
    <x v="13"/>
    <x v="1"/>
    <x v="0"/>
    <n v="16.3"/>
    <n v="17.930000000000003"/>
    <n v="0"/>
  </r>
  <r>
    <n v="340"/>
    <n v="20240115"/>
    <n v="4.5"/>
    <n v="1.3"/>
    <m/>
    <n v="8.1999999999999993"/>
    <n v="1006.3"/>
    <n v="89"/>
    <x v="24"/>
    <x v="14"/>
    <x v="2"/>
    <x v="0"/>
    <n v="16.7"/>
    <n v="18.37"/>
    <n v="0"/>
  </r>
  <r>
    <n v="340"/>
    <n v="20240116"/>
    <n v="3.4"/>
    <n v="0.7"/>
    <m/>
    <n v="0.3"/>
    <n v="1007.8"/>
    <n v="75"/>
    <x v="24"/>
    <x v="15"/>
    <x v="2"/>
    <x v="0"/>
    <n v="17.3"/>
    <n v="19.03"/>
    <n v="0"/>
  </r>
  <r>
    <n v="340"/>
    <n v="20240117"/>
    <n v="1.5"/>
    <n v="-1.8"/>
    <m/>
    <n v="0"/>
    <n v="993"/>
    <n v="83"/>
    <x v="24"/>
    <x v="16"/>
    <x v="2"/>
    <x v="0"/>
    <n v="19.8"/>
    <n v="21.78"/>
    <n v="0"/>
  </r>
  <r>
    <n v="340"/>
    <n v="20240118"/>
    <n v="1.1000000000000001"/>
    <n v="-1.7"/>
    <m/>
    <n v="1.3"/>
    <n v="1003.9"/>
    <n v="93"/>
    <x v="24"/>
    <x v="17"/>
    <x v="2"/>
    <x v="0"/>
    <n v="19.7"/>
    <n v="21.67"/>
    <n v="0"/>
  </r>
  <r>
    <n v="340"/>
    <n v="20240119"/>
    <n v="2.6"/>
    <n v="0.1"/>
    <m/>
    <n v="0.1"/>
    <n v="1021.5"/>
    <n v="87"/>
    <x v="24"/>
    <x v="18"/>
    <x v="2"/>
    <x v="0"/>
    <n v="17.899999999999999"/>
    <n v="19.690000000000001"/>
    <n v="0"/>
  </r>
  <r>
    <n v="340"/>
    <n v="20240120"/>
    <n v="3.1"/>
    <n v="-0.6"/>
    <m/>
    <n v="-0.1"/>
    <n v="1027.3"/>
    <n v="78"/>
    <x v="24"/>
    <x v="19"/>
    <x v="2"/>
    <x v="0"/>
    <n v="18.600000000000001"/>
    <n v="20.460000000000004"/>
    <n v="0"/>
  </r>
  <r>
    <n v="340"/>
    <n v="20240121"/>
    <n v="5.8"/>
    <n v="4.5999999999999996"/>
    <m/>
    <n v="0.1"/>
    <n v="1017.1"/>
    <n v="73"/>
    <x v="24"/>
    <x v="20"/>
    <x v="2"/>
    <x v="0"/>
    <n v="13.4"/>
    <n v="14.740000000000002"/>
    <n v="0"/>
  </r>
  <r>
    <n v="340"/>
    <n v="20240122"/>
    <n v="8.9"/>
    <n v="9.9"/>
    <m/>
    <n v="3.7"/>
    <n v="1009.6"/>
    <n v="79"/>
    <x v="24"/>
    <x v="21"/>
    <x v="3"/>
    <x v="0"/>
    <n v="8.1"/>
    <n v="8.91"/>
    <n v="0"/>
  </r>
  <r>
    <n v="340"/>
    <n v="20240123"/>
    <n v="6.6"/>
    <n v="8.1999999999999993"/>
    <m/>
    <n v="3.2"/>
    <n v="1021"/>
    <n v="85"/>
    <x v="24"/>
    <x v="22"/>
    <x v="3"/>
    <x v="0"/>
    <n v="9.8000000000000007"/>
    <n v="10.780000000000001"/>
    <n v="0"/>
  </r>
  <r>
    <n v="340"/>
    <n v="20240124"/>
    <n v="8.6999999999999993"/>
    <n v="10"/>
    <m/>
    <n v="0.6"/>
    <n v="1022.6"/>
    <n v="80"/>
    <x v="24"/>
    <x v="23"/>
    <x v="3"/>
    <x v="0"/>
    <n v="8"/>
    <n v="8.8000000000000007"/>
    <n v="0"/>
  </r>
  <r>
    <n v="340"/>
    <n v="20240125"/>
    <n v="2.5"/>
    <n v="7"/>
    <m/>
    <n v="0.7"/>
    <n v="1027.3"/>
    <n v="94"/>
    <x v="24"/>
    <x v="24"/>
    <x v="3"/>
    <x v="0"/>
    <n v="11"/>
    <n v="12.100000000000001"/>
    <n v="0"/>
  </r>
  <r>
    <n v="340"/>
    <n v="20240126"/>
    <n v="5.2"/>
    <n v="7.6"/>
    <m/>
    <n v="4.2"/>
    <n v="1027.3"/>
    <n v="81"/>
    <x v="24"/>
    <x v="25"/>
    <x v="3"/>
    <x v="0"/>
    <n v="10.4"/>
    <n v="11.440000000000001"/>
    <n v="0"/>
  </r>
  <r>
    <n v="340"/>
    <n v="20240127"/>
    <n v="1.5"/>
    <n v="2.5"/>
    <m/>
    <n v="0"/>
    <n v="1035.0999999999999"/>
    <n v="88"/>
    <x v="24"/>
    <x v="26"/>
    <x v="3"/>
    <x v="0"/>
    <n v="15.5"/>
    <n v="17.05"/>
    <n v="0"/>
  </r>
  <r>
    <n v="340"/>
    <n v="20240128"/>
    <n v="1.9"/>
    <n v="5.0999999999999996"/>
    <m/>
    <n v="0"/>
    <n v="1026.9000000000001"/>
    <n v="68"/>
    <x v="24"/>
    <x v="27"/>
    <x v="3"/>
    <x v="0"/>
    <n v="12.9"/>
    <n v="14.190000000000001"/>
    <n v="0"/>
  </r>
  <r>
    <n v="340"/>
    <n v="20240129"/>
    <n v="2.5"/>
    <n v="9.1"/>
    <m/>
    <n v="0"/>
    <n v="1025.7"/>
    <n v="77"/>
    <x v="24"/>
    <x v="28"/>
    <x v="4"/>
    <x v="0"/>
    <n v="8.9"/>
    <n v="9.7900000000000009"/>
    <n v="0"/>
  </r>
  <r>
    <n v="340"/>
    <n v="20240130"/>
    <n v="4.4000000000000004"/>
    <n v="9"/>
    <m/>
    <n v="0.6"/>
    <n v="1028.7"/>
    <n v="85"/>
    <x v="24"/>
    <x v="29"/>
    <x v="4"/>
    <x v="0"/>
    <n v="9"/>
    <n v="9.9"/>
    <n v="0"/>
  </r>
  <r>
    <n v="340"/>
    <n v="20240131"/>
    <n v="3.9"/>
    <n v="6.9"/>
    <m/>
    <n v="1"/>
    <n v="1031"/>
    <n v="81"/>
    <x v="24"/>
    <x v="30"/>
    <x v="4"/>
    <x v="0"/>
    <n v="11.1"/>
    <n v="12.21"/>
    <n v="0"/>
  </r>
  <r>
    <n v="340"/>
    <n v="20240201"/>
    <n v="3.5"/>
    <n v="6"/>
    <m/>
    <n v="3.7"/>
    <n v="1031.3"/>
    <n v="88"/>
    <x v="24"/>
    <x v="31"/>
    <x v="4"/>
    <x v="1"/>
    <n v="12"/>
    <n v="13.200000000000001"/>
    <n v="0"/>
  </r>
  <r>
    <n v="340"/>
    <n v="20240202"/>
    <n v="6.1"/>
    <n v="8"/>
    <m/>
    <n v="0"/>
    <n v="1028.8"/>
    <n v="88"/>
    <x v="24"/>
    <x v="32"/>
    <x v="4"/>
    <x v="1"/>
    <n v="10"/>
    <n v="11"/>
    <n v="0"/>
  </r>
  <r>
    <n v="340"/>
    <n v="20240203"/>
    <n v="6.3"/>
    <n v="10.3"/>
    <m/>
    <n v="1.3"/>
    <n v="1026.4000000000001"/>
    <n v="90"/>
    <x v="24"/>
    <x v="33"/>
    <x v="4"/>
    <x v="1"/>
    <n v="7.6999999999999993"/>
    <n v="8.4700000000000006"/>
    <n v="0"/>
  </r>
  <r>
    <n v="340"/>
    <n v="20240204"/>
    <n v="7.9"/>
    <n v="10.9"/>
    <m/>
    <n v="0.4"/>
    <n v="1022.9"/>
    <n v="88"/>
    <x v="24"/>
    <x v="34"/>
    <x v="4"/>
    <x v="1"/>
    <n v="7.1"/>
    <n v="7.8100000000000005"/>
    <n v="0"/>
  </r>
  <r>
    <n v="340"/>
    <n v="20240205"/>
    <n v="7.5"/>
    <n v="9.5"/>
    <m/>
    <n v="0.1"/>
    <n v="1019.8"/>
    <n v="83"/>
    <x v="24"/>
    <x v="35"/>
    <x v="5"/>
    <x v="1"/>
    <n v="8.5"/>
    <n v="9.3500000000000014"/>
    <n v="0"/>
  </r>
  <r>
    <n v="340"/>
    <n v="20240206"/>
    <n v="8.9"/>
    <n v="11"/>
    <m/>
    <n v="6.7"/>
    <n v="1010.1"/>
    <n v="82"/>
    <x v="24"/>
    <x v="36"/>
    <x v="5"/>
    <x v="1"/>
    <n v="7"/>
    <n v="7.7000000000000011"/>
    <n v="0"/>
  </r>
  <r>
    <n v="340"/>
    <n v="20240207"/>
    <n v="2"/>
    <n v="4.0999999999999996"/>
    <m/>
    <n v="16.600000000000001"/>
    <n v="1005.2"/>
    <n v="92"/>
    <x v="24"/>
    <x v="37"/>
    <x v="5"/>
    <x v="1"/>
    <n v="13.9"/>
    <n v="15.290000000000001"/>
    <n v="0"/>
  </r>
  <r>
    <n v="340"/>
    <n v="20240208"/>
    <n v="3.1"/>
    <n v="5.8"/>
    <m/>
    <n v="18.399999999999999"/>
    <n v="995.4"/>
    <n v="95"/>
    <x v="24"/>
    <x v="38"/>
    <x v="5"/>
    <x v="1"/>
    <n v="12.2"/>
    <n v="13.42"/>
    <n v="0"/>
  </r>
  <r>
    <n v="340"/>
    <n v="20240209"/>
    <n v="4.3"/>
    <n v="11.6"/>
    <m/>
    <n v="2.7"/>
    <n v="983.6"/>
    <n v="82"/>
    <x v="24"/>
    <x v="39"/>
    <x v="5"/>
    <x v="1"/>
    <n v="6.4"/>
    <n v="7.0400000000000009"/>
    <n v="0"/>
  </r>
  <r>
    <n v="340"/>
    <n v="20240210"/>
    <n v="2.2000000000000002"/>
    <n v="11"/>
    <m/>
    <n v="1.3"/>
    <n v="985.7"/>
    <n v="86"/>
    <x v="24"/>
    <x v="40"/>
    <x v="5"/>
    <x v="1"/>
    <n v="7"/>
    <n v="7.7000000000000011"/>
    <n v="0"/>
  </r>
  <r>
    <n v="340"/>
    <n v="20240211"/>
    <n v="2.9"/>
    <n v="8.5"/>
    <m/>
    <n v="5.9"/>
    <n v="991.2"/>
    <n v="91"/>
    <x v="24"/>
    <x v="41"/>
    <x v="5"/>
    <x v="1"/>
    <n v="9.5"/>
    <n v="10.450000000000001"/>
    <n v="0"/>
  </r>
  <r>
    <n v="340"/>
    <n v="20240212"/>
    <n v="3.7"/>
    <n v="6.5"/>
    <m/>
    <n v="0.2"/>
    <n v="1005.9"/>
    <n v="88"/>
    <x v="24"/>
    <x v="42"/>
    <x v="6"/>
    <x v="1"/>
    <n v="11.5"/>
    <n v="12.65"/>
    <n v="0"/>
  </r>
  <r>
    <n v="340"/>
    <n v="20240213"/>
    <n v="4"/>
    <n v="7.3"/>
    <m/>
    <n v="0.8"/>
    <n v="1015.5"/>
    <n v="80"/>
    <x v="24"/>
    <x v="43"/>
    <x v="6"/>
    <x v="1"/>
    <n v="10.7"/>
    <n v="11.77"/>
    <n v="0"/>
  </r>
  <r>
    <n v="340"/>
    <n v="20240214"/>
    <n v="5.4"/>
    <n v="11.6"/>
    <m/>
    <n v="2.7"/>
    <n v="1015.4"/>
    <n v="91"/>
    <x v="24"/>
    <x v="44"/>
    <x v="6"/>
    <x v="1"/>
    <n v="6.4"/>
    <n v="7.0400000000000009"/>
    <n v="0"/>
  </r>
  <r>
    <n v="340"/>
    <n v="20240215"/>
    <n v="2.8"/>
    <n v="13.9"/>
    <m/>
    <n v="6.4"/>
    <n v="1012.4"/>
    <n v="78"/>
    <x v="24"/>
    <x v="45"/>
    <x v="6"/>
    <x v="1"/>
    <n v="4.0999999999999996"/>
    <n v="4.51"/>
    <n v="0"/>
  </r>
  <r>
    <n v="340"/>
    <n v="20240216"/>
    <n v="4"/>
    <n v="11.7"/>
    <m/>
    <n v="2.4"/>
    <n v="1015.3"/>
    <n v="83"/>
    <x v="24"/>
    <x v="46"/>
    <x v="6"/>
    <x v="1"/>
    <n v="6.3000000000000007"/>
    <n v="6.9300000000000015"/>
    <n v="0"/>
  </r>
  <r>
    <n v="340"/>
    <n v="20240217"/>
    <n v="3.1"/>
    <n v="11"/>
    <m/>
    <n v="-0.1"/>
    <n v="1030.7"/>
    <n v="81"/>
    <x v="24"/>
    <x v="47"/>
    <x v="6"/>
    <x v="1"/>
    <n v="7"/>
    <n v="7.7000000000000011"/>
    <n v="0"/>
  </r>
  <r>
    <n v="340"/>
    <n v="20240218"/>
    <n v="5.3"/>
    <n v="9.9"/>
    <m/>
    <n v="6.8"/>
    <n v="1025.4000000000001"/>
    <n v="87"/>
    <x v="24"/>
    <x v="48"/>
    <x v="6"/>
    <x v="1"/>
    <n v="8.1"/>
    <n v="8.91"/>
    <n v="0"/>
  </r>
  <r>
    <n v="340"/>
    <n v="20240219"/>
    <n v="4.2"/>
    <n v="8.9"/>
    <m/>
    <n v="0.3"/>
    <n v="1027.8"/>
    <n v="89"/>
    <x v="24"/>
    <x v="49"/>
    <x v="7"/>
    <x v="1"/>
    <n v="9.1"/>
    <n v="10.01"/>
    <n v="0"/>
  </r>
  <r>
    <n v="340"/>
    <n v="20240220"/>
    <n v="4.3"/>
    <n v="8.5"/>
    <m/>
    <n v="0"/>
    <n v="1026.7"/>
    <n v="86"/>
    <x v="24"/>
    <x v="50"/>
    <x v="7"/>
    <x v="1"/>
    <n v="9.5"/>
    <n v="10.450000000000001"/>
    <n v="0"/>
  </r>
  <r>
    <n v="340"/>
    <n v="20240221"/>
    <n v="5.2"/>
    <n v="9.3000000000000007"/>
    <m/>
    <n v="5.9"/>
    <n v="1010.7"/>
    <n v="87"/>
    <x v="24"/>
    <x v="51"/>
    <x v="7"/>
    <x v="1"/>
    <n v="8.6999999999999993"/>
    <n v="9.57"/>
    <n v="0"/>
  </r>
  <r>
    <n v="340"/>
    <n v="20240222"/>
    <n v="6.2"/>
    <n v="9.9"/>
    <m/>
    <n v="5.4"/>
    <n v="987"/>
    <n v="87"/>
    <x v="24"/>
    <x v="52"/>
    <x v="7"/>
    <x v="1"/>
    <n v="8.1"/>
    <n v="8.91"/>
    <n v="0"/>
  </r>
  <r>
    <n v="340"/>
    <n v="20240223"/>
    <n v="4.9000000000000004"/>
    <n v="5.8"/>
    <m/>
    <n v="5.4"/>
    <n v="990.8"/>
    <n v="82"/>
    <x v="24"/>
    <x v="53"/>
    <x v="7"/>
    <x v="1"/>
    <n v="12.2"/>
    <n v="13.42"/>
    <n v="0"/>
  </r>
  <r>
    <n v="340"/>
    <n v="20240224"/>
    <n v="3.8"/>
    <n v="5.7"/>
    <m/>
    <n v="0.8"/>
    <n v="997.7"/>
    <n v="79"/>
    <x v="24"/>
    <x v="54"/>
    <x v="7"/>
    <x v="1"/>
    <n v="12.3"/>
    <n v="13.530000000000001"/>
    <n v="0"/>
  </r>
  <r>
    <n v="340"/>
    <n v="20240225"/>
    <n v="3.6"/>
    <n v="7.1"/>
    <m/>
    <n v="0.5"/>
    <n v="998.9"/>
    <n v="79"/>
    <x v="24"/>
    <x v="55"/>
    <x v="7"/>
    <x v="1"/>
    <n v="10.9"/>
    <n v="11.990000000000002"/>
    <n v="0"/>
  </r>
  <r>
    <n v="340"/>
    <n v="20240226"/>
    <n v="7.1"/>
    <n v="5.3"/>
    <m/>
    <n v="11.9"/>
    <n v="1005.4"/>
    <n v="88"/>
    <x v="24"/>
    <x v="56"/>
    <x v="8"/>
    <x v="1"/>
    <n v="12.7"/>
    <n v="13.97"/>
    <n v="0"/>
  </r>
  <r>
    <n v="340"/>
    <n v="20240227"/>
    <n v="3"/>
    <n v="4.9000000000000004"/>
    <m/>
    <n v="0"/>
    <n v="1018.7"/>
    <n v="82"/>
    <x v="24"/>
    <x v="57"/>
    <x v="8"/>
    <x v="1"/>
    <n v="13.1"/>
    <n v="14.41"/>
    <n v="0"/>
  </r>
  <r>
    <n v="340"/>
    <n v="20240228"/>
    <n v="2.8"/>
    <n v="6.9"/>
    <m/>
    <n v="-0.1"/>
    <n v="1019.7"/>
    <n v="84"/>
    <x v="24"/>
    <x v="58"/>
    <x v="8"/>
    <x v="1"/>
    <n v="11.1"/>
    <n v="12.21"/>
    <n v="0"/>
  </r>
  <r>
    <n v="340"/>
    <n v="20240229"/>
    <n v="3.7"/>
    <n v="8.5"/>
    <m/>
    <n v="4.5"/>
    <n v="1007.4"/>
    <n v="92"/>
    <x v="24"/>
    <x v="59"/>
    <x v="8"/>
    <x v="1"/>
    <n v="9.5"/>
    <n v="10.450000000000001"/>
    <n v="0"/>
  </r>
  <r>
    <n v="340"/>
    <n v="20240301"/>
    <n v="4.3"/>
    <n v="7.2"/>
    <m/>
    <n v="6"/>
    <n v="999.9"/>
    <n v="84"/>
    <x v="24"/>
    <x v="60"/>
    <x v="8"/>
    <x v="2"/>
    <n v="10.8"/>
    <n v="10.8"/>
    <n v="0"/>
  </r>
  <r>
    <n v="340"/>
    <n v="20240302"/>
    <n v="3.3"/>
    <n v="9"/>
    <m/>
    <n v="0.4"/>
    <n v="998.1"/>
    <n v="73"/>
    <x v="24"/>
    <x v="61"/>
    <x v="8"/>
    <x v="2"/>
    <n v="9"/>
    <n v="9"/>
    <n v="0"/>
  </r>
  <r>
    <n v="340"/>
    <n v="20240303"/>
    <n v="2.8"/>
    <n v="7.9"/>
    <m/>
    <n v="0.4"/>
    <n v="1002.2"/>
    <n v="90"/>
    <x v="24"/>
    <x v="62"/>
    <x v="8"/>
    <x v="2"/>
    <n v="10.1"/>
    <n v="10.1"/>
    <n v="0"/>
  </r>
  <r>
    <n v="340"/>
    <n v="20240304"/>
    <n v="1.5"/>
    <n v="6.2"/>
    <m/>
    <n v="0"/>
    <n v="1011.7"/>
    <n v="81"/>
    <x v="24"/>
    <x v="63"/>
    <x v="9"/>
    <x v="2"/>
    <n v="11.8"/>
    <n v="11.8"/>
    <n v="0"/>
  </r>
  <r>
    <n v="340"/>
    <n v="20240305"/>
    <n v="1.3"/>
    <n v="5.2"/>
    <m/>
    <n v="0.5"/>
    <n v="1014.4"/>
    <n v="90"/>
    <x v="24"/>
    <x v="64"/>
    <x v="9"/>
    <x v="2"/>
    <n v="12.8"/>
    <n v="12.8"/>
    <n v="0"/>
  </r>
  <r>
    <n v="340"/>
    <n v="20240306"/>
    <n v="1.3"/>
    <n v="5.4"/>
    <m/>
    <n v="0"/>
    <n v="1022.4"/>
    <n v="89"/>
    <x v="24"/>
    <x v="65"/>
    <x v="9"/>
    <x v="2"/>
    <n v="12.6"/>
    <n v="12.6"/>
    <n v="0"/>
  </r>
  <r>
    <n v="340"/>
    <n v="20240307"/>
    <n v="4.4000000000000004"/>
    <n v="5.3"/>
    <m/>
    <n v="0"/>
    <n v="1021.4"/>
    <n v="80"/>
    <x v="24"/>
    <x v="66"/>
    <x v="9"/>
    <x v="2"/>
    <n v="12.7"/>
    <n v="12.7"/>
    <n v="0"/>
  </r>
  <r>
    <n v="340"/>
    <n v="20240308"/>
    <n v="5.3"/>
    <n v="6.2"/>
    <m/>
    <n v="0"/>
    <n v="1009.3"/>
    <n v="65"/>
    <x v="24"/>
    <x v="67"/>
    <x v="9"/>
    <x v="2"/>
    <n v="11.8"/>
    <n v="11.8"/>
    <n v="0"/>
  </r>
  <r>
    <n v="340"/>
    <n v="20240309"/>
    <n v="3.5"/>
    <n v="9.6999999999999993"/>
    <m/>
    <n v="-0.1"/>
    <n v="999.2"/>
    <n v="65"/>
    <x v="24"/>
    <x v="68"/>
    <x v="9"/>
    <x v="2"/>
    <n v="8.3000000000000007"/>
    <n v="8.3000000000000007"/>
    <n v="0"/>
  </r>
  <r>
    <n v="340"/>
    <n v="20240310"/>
    <n v="3.1"/>
    <n v="9.3000000000000007"/>
    <m/>
    <n v="-0.1"/>
    <n v="996.1"/>
    <n v="72"/>
    <x v="24"/>
    <x v="69"/>
    <x v="9"/>
    <x v="2"/>
    <n v="8.6999999999999993"/>
    <n v="8.6999999999999993"/>
    <n v="0"/>
  </r>
  <r>
    <n v="340"/>
    <n v="20240311"/>
    <n v="2.9"/>
    <n v="7.8"/>
    <m/>
    <n v="10.5"/>
    <n v="1003.4"/>
    <n v="95"/>
    <x v="24"/>
    <x v="70"/>
    <x v="10"/>
    <x v="2"/>
    <n v="10.199999999999999"/>
    <n v="10.199999999999999"/>
    <n v="0"/>
  </r>
  <r>
    <n v="340"/>
    <n v="20240312"/>
    <n v="3.3"/>
    <n v="8.6"/>
    <m/>
    <n v="9.6"/>
    <n v="1013.1"/>
    <n v="91"/>
    <x v="24"/>
    <x v="71"/>
    <x v="10"/>
    <x v="2"/>
    <n v="9.4"/>
    <n v="9.4"/>
    <n v="0"/>
  </r>
  <r>
    <n v="340"/>
    <n v="20240313"/>
    <n v="4.5"/>
    <n v="11.6"/>
    <m/>
    <n v="0.6"/>
    <n v="1014.7"/>
    <n v="85"/>
    <x v="24"/>
    <x v="72"/>
    <x v="10"/>
    <x v="2"/>
    <n v="6.4"/>
    <n v="6.4"/>
    <n v="0"/>
  </r>
  <r>
    <n v="340"/>
    <n v="20240314"/>
    <n v="3.5"/>
    <n v="13.6"/>
    <m/>
    <n v="0"/>
    <n v="1010.5"/>
    <n v="70"/>
    <x v="24"/>
    <x v="73"/>
    <x v="10"/>
    <x v="2"/>
    <n v="4.4000000000000004"/>
    <n v="4.4000000000000004"/>
    <n v="0"/>
  </r>
  <r>
    <n v="340"/>
    <n v="20240315"/>
    <n v="5.4"/>
    <n v="13"/>
    <m/>
    <n v="0.9"/>
    <n v="1008"/>
    <n v="78"/>
    <x v="24"/>
    <x v="74"/>
    <x v="10"/>
    <x v="2"/>
    <n v="5"/>
    <n v="5"/>
    <n v="0"/>
  </r>
  <r>
    <n v="340"/>
    <n v="20240316"/>
    <n v="2.8"/>
    <n v="7.9"/>
    <m/>
    <n v="1.4"/>
    <n v="1020.2"/>
    <n v="77"/>
    <x v="24"/>
    <x v="75"/>
    <x v="10"/>
    <x v="2"/>
    <n v="10.1"/>
    <n v="10.1"/>
    <n v="0"/>
  </r>
  <r>
    <n v="340"/>
    <n v="20240317"/>
    <n v="2.5"/>
    <n v="10.6"/>
    <m/>
    <n v="2.4"/>
    <n v="1018.5"/>
    <n v="83"/>
    <x v="24"/>
    <x v="76"/>
    <x v="10"/>
    <x v="2"/>
    <n v="7.4"/>
    <n v="7.4"/>
    <n v="0"/>
  </r>
  <r>
    <n v="340"/>
    <n v="20240318"/>
    <n v="2.8"/>
    <n v="10.6"/>
    <m/>
    <n v="0"/>
    <n v="1016.3"/>
    <n v="86"/>
    <x v="24"/>
    <x v="77"/>
    <x v="11"/>
    <x v="2"/>
    <n v="7.4"/>
    <n v="7.4"/>
    <n v="0"/>
  </r>
  <r>
    <n v="340"/>
    <n v="20240319"/>
    <n v="2.5"/>
    <n v="11.5"/>
    <m/>
    <n v="0"/>
    <n v="1018.1"/>
    <n v="78"/>
    <x v="24"/>
    <x v="78"/>
    <x v="11"/>
    <x v="2"/>
    <n v="6.5"/>
    <n v="6.5"/>
    <n v="0"/>
  </r>
  <r>
    <n v="340"/>
    <n v="20240320"/>
    <n v="1.1000000000000001"/>
    <n v="10.9"/>
    <m/>
    <n v="-0.1"/>
    <n v="1019.1"/>
    <n v="82"/>
    <x v="24"/>
    <x v="79"/>
    <x v="11"/>
    <x v="2"/>
    <n v="7.1"/>
    <n v="7.1"/>
    <n v="0"/>
  </r>
  <r>
    <n v="340"/>
    <n v="20240321"/>
    <n v="2.8"/>
    <n v="10"/>
    <m/>
    <n v="0"/>
    <n v="1024.2"/>
    <n v="85"/>
    <x v="24"/>
    <x v="80"/>
    <x v="11"/>
    <x v="2"/>
    <n v="8"/>
    <n v="8"/>
    <n v="0"/>
  </r>
  <r>
    <n v="340"/>
    <n v="20240322"/>
    <n v="3.8"/>
    <n v="9.3000000000000007"/>
    <m/>
    <n v="12.2"/>
    <n v="1016.6"/>
    <n v="92"/>
    <x v="24"/>
    <x v="81"/>
    <x v="11"/>
    <x v="2"/>
    <n v="8.6999999999999993"/>
    <n v="8.6999999999999993"/>
    <n v="0"/>
  </r>
  <r>
    <n v="340"/>
    <n v="20240323"/>
    <n v="5.9"/>
    <n v="6.6"/>
    <m/>
    <n v="0.7"/>
    <n v="1009.5"/>
    <n v="77"/>
    <x v="24"/>
    <x v="82"/>
    <x v="11"/>
    <x v="2"/>
    <n v="11.4"/>
    <n v="11.4"/>
    <n v="0"/>
  </r>
  <r>
    <n v="340"/>
    <n v="20240324"/>
    <n v="6.8"/>
    <n v="7"/>
    <m/>
    <n v="1.8"/>
    <n v="1007"/>
    <n v="77"/>
    <x v="24"/>
    <x v="83"/>
    <x v="11"/>
    <x v="2"/>
    <n v="11"/>
    <n v="11"/>
    <n v="0"/>
  </r>
  <r>
    <n v="340"/>
    <n v="20240325"/>
    <n v="2.2999999999999998"/>
    <n v="6.9"/>
    <m/>
    <n v="0"/>
    <n v="1003.6"/>
    <n v="70"/>
    <x v="24"/>
    <x v="84"/>
    <x v="12"/>
    <x v="2"/>
    <n v="11.1"/>
    <n v="11.1"/>
    <n v="0"/>
  </r>
  <r>
    <n v="340"/>
    <n v="20240326"/>
    <n v="2.7"/>
    <n v="9.1999999999999993"/>
    <m/>
    <n v="0.4"/>
    <n v="989.8"/>
    <n v="71"/>
    <x v="24"/>
    <x v="85"/>
    <x v="12"/>
    <x v="2"/>
    <n v="8.8000000000000007"/>
    <n v="8.8000000000000007"/>
    <n v="0"/>
  </r>
  <r>
    <n v="340"/>
    <n v="20240327"/>
    <n v="3.6"/>
    <n v="9.5"/>
    <m/>
    <n v="0.1"/>
    <n v="986"/>
    <n v="71"/>
    <x v="24"/>
    <x v="86"/>
    <x v="12"/>
    <x v="2"/>
    <n v="8.5"/>
    <n v="8.5"/>
    <n v="0"/>
  </r>
  <r>
    <n v="340"/>
    <n v="20240328"/>
    <n v="5.3"/>
    <n v="9.6999999999999993"/>
    <m/>
    <n v="3.7"/>
    <n v="985.8"/>
    <n v="65"/>
    <x v="24"/>
    <x v="87"/>
    <x v="12"/>
    <x v="2"/>
    <n v="8.3000000000000007"/>
    <n v="8.3000000000000007"/>
    <n v="0"/>
  </r>
  <r>
    <n v="340"/>
    <n v="20240329"/>
    <n v="3.6"/>
    <n v="11.3"/>
    <m/>
    <n v="0.7"/>
    <n v="993.1"/>
    <n v="68"/>
    <x v="24"/>
    <x v="88"/>
    <x v="12"/>
    <x v="2"/>
    <n v="6.6999999999999993"/>
    <n v="6.6999999999999993"/>
    <n v="0"/>
  </r>
  <r>
    <n v="340"/>
    <n v="20240330"/>
    <n v="1.8"/>
    <n v="7.8"/>
    <m/>
    <n v="6.8"/>
    <n v="997.1"/>
    <n v="93"/>
    <x v="24"/>
    <x v="89"/>
    <x v="12"/>
    <x v="2"/>
    <n v="10.199999999999999"/>
    <n v="10.199999999999999"/>
    <n v="0"/>
  </r>
  <r>
    <n v="340"/>
    <n v="20240331"/>
    <n v="3"/>
    <n v="10.1"/>
    <m/>
    <n v="2.6"/>
    <n v="995.4"/>
    <n v="89"/>
    <x v="24"/>
    <x v="90"/>
    <x v="12"/>
    <x v="2"/>
    <n v="7.9"/>
    <n v="7.9"/>
    <n v="0"/>
  </r>
  <r>
    <n v="340"/>
    <n v="20240401"/>
    <n v="3.9"/>
    <n v="10.7"/>
    <m/>
    <n v="-0.1"/>
    <n v="997.1"/>
    <n v="78"/>
    <x v="24"/>
    <x v="91"/>
    <x v="13"/>
    <x v="3"/>
    <n v="7.3000000000000007"/>
    <n v="5.8400000000000007"/>
    <n v="0"/>
  </r>
  <r>
    <n v="340"/>
    <n v="20240402"/>
    <n v="5.3"/>
    <n v="10.4"/>
    <m/>
    <n v="2.1"/>
    <n v="1005.7"/>
    <n v="81"/>
    <x v="24"/>
    <x v="92"/>
    <x v="13"/>
    <x v="3"/>
    <n v="7.6"/>
    <n v="6.08"/>
    <n v="0"/>
  </r>
  <r>
    <n v="340"/>
    <n v="20240403"/>
    <n v="4.9000000000000004"/>
    <n v="11.4"/>
    <m/>
    <n v="2.8"/>
    <n v="1004.3"/>
    <n v="82"/>
    <x v="24"/>
    <x v="93"/>
    <x v="13"/>
    <x v="3"/>
    <n v="6.6"/>
    <n v="5.28"/>
    <n v="0"/>
  </r>
  <r>
    <n v="340"/>
    <n v="20240404"/>
    <n v="6.3"/>
    <n v="12.7"/>
    <m/>
    <n v="9.3000000000000007"/>
    <n v="1006.1"/>
    <n v="80"/>
    <x v="24"/>
    <x v="94"/>
    <x v="13"/>
    <x v="3"/>
    <n v="5.3000000000000007"/>
    <n v="4.2400000000000011"/>
    <n v="0"/>
  </r>
  <r>
    <n v="340"/>
    <n v="20240405"/>
    <n v="4"/>
    <n v="14.7"/>
    <m/>
    <n v="0.9"/>
    <n v="1008.5"/>
    <n v="79"/>
    <x v="24"/>
    <x v="95"/>
    <x v="13"/>
    <x v="3"/>
    <n v="3.3000000000000007"/>
    <n v="2.6400000000000006"/>
    <n v="0"/>
  </r>
  <r>
    <n v="340"/>
    <n v="20240406"/>
    <n v="3.5"/>
    <n v="18.5"/>
    <m/>
    <n v="0"/>
    <n v="1008.4"/>
    <n v="60"/>
    <x v="24"/>
    <x v="96"/>
    <x v="13"/>
    <x v="3"/>
    <n v="0"/>
    <n v="0"/>
    <n v="0.5"/>
  </r>
  <r>
    <n v="340"/>
    <n v="20240407"/>
    <n v="5.2"/>
    <n v="16.8"/>
    <m/>
    <n v="0.8"/>
    <n v="1012.3"/>
    <n v="61"/>
    <x v="24"/>
    <x v="97"/>
    <x v="13"/>
    <x v="3"/>
    <n v="1.1999999999999993"/>
    <n v="0.95999999999999952"/>
    <n v="0"/>
  </r>
  <r>
    <n v="340"/>
    <n v="20240408"/>
    <n v="2.1"/>
    <n v="15.3"/>
    <m/>
    <n v="3.2"/>
    <n v="1007"/>
    <n v="79"/>
    <x v="24"/>
    <x v="98"/>
    <x v="14"/>
    <x v="3"/>
    <n v="2.6999999999999993"/>
    <n v="2.1599999999999997"/>
    <n v="0"/>
  </r>
  <r>
    <n v="340"/>
    <n v="20240409"/>
    <n v="6.4"/>
    <n v="10.9"/>
    <m/>
    <n v="1.9"/>
    <n v="1011.2"/>
    <n v="74"/>
    <x v="24"/>
    <x v="99"/>
    <x v="14"/>
    <x v="3"/>
    <n v="7.1"/>
    <n v="5.68"/>
    <n v="0"/>
  </r>
  <r>
    <n v="340"/>
    <n v="20240410"/>
    <n v="4.4000000000000004"/>
    <n v="11.9"/>
    <m/>
    <n v="0.8"/>
    <n v="1027.5"/>
    <n v="60"/>
    <x v="24"/>
    <x v="100"/>
    <x v="14"/>
    <x v="3"/>
    <n v="6.1"/>
    <n v="4.88"/>
    <n v="0"/>
  </r>
  <r>
    <n v="340"/>
    <n v="20240411"/>
    <n v="4"/>
    <n v="13.1"/>
    <m/>
    <n v="0.7"/>
    <n v="1030.9000000000001"/>
    <n v="86"/>
    <x v="24"/>
    <x v="101"/>
    <x v="14"/>
    <x v="3"/>
    <n v="4.9000000000000004"/>
    <n v="3.9200000000000004"/>
    <n v="0"/>
  </r>
  <r>
    <n v="340"/>
    <n v="20240412"/>
    <n v="4.7"/>
    <n v="16.399999999999999"/>
    <m/>
    <n v="0"/>
    <n v="1029.8"/>
    <n v="76"/>
    <x v="24"/>
    <x v="102"/>
    <x v="14"/>
    <x v="3"/>
    <n v="1.6000000000000014"/>
    <n v="1.2800000000000011"/>
    <n v="0"/>
  </r>
  <r>
    <n v="340"/>
    <n v="20240413"/>
    <n v="4"/>
    <n v="16.8"/>
    <m/>
    <n v="0"/>
    <n v="1023.1"/>
    <n v="69"/>
    <x v="24"/>
    <x v="103"/>
    <x v="14"/>
    <x v="3"/>
    <n v="1.1999999999999993"/>
    <n v="0.95999999999999952"/>
    <n v="0"/>
  </r>
  <r>
    <n v="340"/>
    <n v="20240414"/>
    <n v="2.9"/>
    <n v="11.8"/>
    <m/>
    <n v="-0.1"/>
    <n v="1021.5"/>
    <n v="64"/>
    <x v="24"/>
    <x v="104"/>
    <x v="14"/>
    <x v="3"/>
    <n v="6.1999999999999993"/>
    <n v="4.96"/>
    <n v="0"/>
  </r>
  <r>
    <n v="340"/>
    <n v="20240415"/>
    <n v="7.3"/>
    <n v="8.5"/>
    <m/>
    <n v="4.5999999999999996"/>
    <n v="1006.9"/>
    <n v="74"/>
    <x v="24"/>
    <x v="105"/>
    <x v="15"/>
    <x v="3"/>
    <n v="9.5"/>
    <n v="7.6000000000000005"/>
    <n v="0"/>
  </r>
  <r>
    <n v="340"/>
    <n v="20240416"/>
    <n v="6"/>
    <n v="7.5"/>
    <m/>
    <n v="8.1999999999999993"/>
    <n v="1006.9"/>
    <n v="83"/>
    <x v="24"/>
    <x v="106"/>
    <x v="15"/>
    <x v="3"/>
    <n v="10.5"/>
    <n v="8.4"/>
    <n v="0"/>
  </r>
  <r>
    <n v="340"/>
    <n v="20240417"/>
    <n v="2.6"/>
    <n v="5.8"/>
    <m/>
    <n v="2.8"/>
    <n v="1013"/>
    <n v="82"/>
    <x v="24"/>
    <x v="107"/>
    <x v="15"/>
    <x v="3"/>
    <n v="12.2"/>
    <n v="9.76"/>
    <n v="0"/>
  </r>
  <r>
    <n v="340"/>
    <n v="20240418"/>
    <n v="3.5"/>
    <n v="7.4"/>
    <m/>
    <n v="2.2999999999999998"/>
    <n v="1019.5"/>
    <n v="74"/>
    <x v="24"/>
    <x v="108"/>
    <x v="15"/>
    <x v="3"/>
    <n v="10.6"/>
    <n v="8.48"/>
    <n v="0"/>
  </r>
  <r>
    <n v="340"/>
    <n v="20240419"/>
    <n v="6.7"/>
    <n v="8.6"/>
    <m/>
    <n v="12.1"/>
    <n v="1013.3"/>
    <n v="79"/>
    <x v="24"/>
    <x v="109"/>
    <x v="15"/>
    <x v="3"/>
    <n v="9.4"/>
    <n v="7.5200000000000005"/>
    <n v="0"/>
  </r>
  <r>
    <n v="340"/>
    <n v="20240420"/>
    <n v="4.0999999999999996"/>
    <n v="7.1"/>
    <m/>
    <n v="1.4"/>
    <n v="1023.1"/>
    <n v="75"/>
    <x v="24"/>
    <x v="110"/>
    <x v="15"/>
    <x v="3"/>
    <n v="10.9"/>
    <n v="8.7200000000000006"/>
    <n v="0"/>
  </r>
  <r>
    <n v="340"/>
    <n v="20240421"/>
    <n v="4.0999999999999996"/>
    <n v="5.7"/>
    <m/>
    <n v="5.3"/>
    <n v="1025.4000000000001"/>
    <n v="76"/>
    <x v="24"/>
    <x v="111"/>
    <x v="15"/>
    <x v="3"/>
    <n v="12.3"/>
    <n v="9.8400000000000016"/>
    <n v="0"/>
  </r>
  <r>
    <n v="340"/>
    <n v="20240422"/>
    <n v="2.2999999999999998"/>
    <n v="4.8"/>
    <m/>
    <n v="0.1"/>
    <n v="1025.3"/>
    <n v="72"/>
    <x v="24"/>
    <x v="112"/>
    <x v="16"/>
    <x v="3"/>
    <n v="13.2"/>
    <n v="10.56"/>
    <n v="0"/>
  </r>
  <r>
    <n v="340"/>
    <n v="20240423"/>
    <n v="2.8"/>
    <n v="5.4"/>
    <m/>
    <n v="2.4"/>
    <n v="1019.9"/>
    <n v="72"/>
    <x v="24"/>
    <x v="113"/>
    <x v="16"/>
    <x v="3"/>
    <n v="12.6"/>
    <n v="10.08"/>
    <n v="0"/>
  </r>
  <r>
    <n v="340"/>
    <n v="20240424"/>
    <n v="4.3"/>
    <n v="6.6"/>
    <m/>
    <n v="0.5"/>
    <n v="1011.3"/>
    <n v="71"/>
    <x v="24"/>
    <x v="114"/>
    <x v="16"/>
    <x v="3"/>
    <n v="11.4"/>
    <n v="9.120000000000001"/>
    <n v="0"/>
  </r>
  <r>
    <n v="340"/>
    <n v="20240425"/>
    <n v="3.5"/>
    <n v="7"/>
    <m/>
    <n v="3.1"/>
    <n v="1004.9"/>
    <n v="75"/>
    <x v="24"/>
    <x v="115"/>
    <x v="16"/>
    <x v="3"/>
    <n v="11"/>
    <n v="8.8000000000000007"/>
    <n v="0"/>
  </r>
  <r>
    <n v="340"/>
    <n v="20240426"/>
    <n v="1.8"/>
    <n v="8.3000000000000007"/>
    <m/>
    <n v="3.4"/>
    <n v="1004.1"/>
    <n v="79"/>
    <x v="24"/>
    <x v="116"/>
    <x v="16"/>
    <x v="3"/>
    <n v="9.6999999999999993"/>
    <n v="7.76"/>
    <n v="0"/>
  </r>
  <r>
    <n v="340"/>
    <n v="20240427"/>
    <n v="2.6"/>
    <n v="12.2"/>
    <m/>
    <n v="4.2"/>
    <n v="1003.8"/>
    <n v="77"/>
    <x v="24"/>
    <x v="117"/>
    <x v="16"/>
    <x v="3"/>
    <n v="5.8000000000000007"/>
    <n v="4.6400000000000006"/>
    <n v="0"/>
  </r>
  <r>
    <n v="340"/>
    <n v="20240428"/>
    <n v="5.0999999999999996"/>
    <n v="13"/>
    <m/>
    <n v="0.1"/>
    <n v="1008.4"/>
    <n v="64"/>
    <x v="24"/>
    <x v="118"/>
    <x v="16"/>
    <x v="3"/>
    <n v="5"/>
    <n v="4"/>
    <n v="0"/>
  </r>
  <r>
    <n v="340"/>
    <n v="20240429"/>
    <n v="2"/>
    <n v="12.6"/>
    <m/>
    <n v="0"/>
    <n v="1018.4"/>
    <n v="71"/>
    <x v="24"/>
    <x v="119"/>
    <x v="17"/>
    <x v="3"/>
    <n v="5.4"/>
    <n v="4.32"/>
    <n v="0"/>
  </r>
  <r>
    <n v="340"/>
    <n v="20240430"/>
    <n v="2"/>
    <n v="16.2"/>
    <m/>
    <n v="0.4"/>
    <n v="1014.5"/>
    <n v="74"/>
    <x v="24"/>
    <x v="120"/>
    <x v="17"/>
    <x v="3"/>
    <n v="1.8000000000000007"/>
    <n v="1.4400000000000006"/>
    <n v="0"/>
  </r>
  <r>
    <n v="340"/>
    <n v="20240501"/>
    <n v="3.1"/>
    <n v="18.600000000000001"/>
    <m/>
    <n v="2.2000000000000002"/>
    <n v="1005.7"/>
    <n v="77"/>
    <x v="24"/>
    <x v="121"/>
    <x v="17"/>
    <x v="4"/>
    <n v="0"/>
    <n v="0"/>
    <n v="0.60000000000000142"/>
  </r>
  <r>
    <n v="340"/>
    <n v="20240502"/>
    <n v="4.4000000000000004"/>
    <n v="15.6"/>
    <m/>
    <n v="3.2"/>
    <n v="1000.8"/>
    <n v="85"/>
    <x v="24"/>
    <x v="122"/>
    <x v="17"/>
    <x v="4"/>
    <n v="2.4000000000000004"/>
    <n v="1.9200000000000004"/>
    <n v="0"/>
  </r>
  <r>
    <n v="340"/>
    <n v="20240503"/>
    <n v="4.5999999999999996"/>
    <n v="10.4"/>
    <m/>
    <n v="13.3"/>
    <n v="1009.9"/>
    <n v="88"/>
    <x v="24"/>
    <x v="123"/>
    <x v="17"/>
    <x v="4"/>
    <n v="7.6"/>
    <n v="6.08"/>
    <n v="0"/>
  </r>
  <r>
    <n v="340"/>
    <n v="20240504"/>
    <n v="1.8"/>
    <n v="10.3"/>
    <m/>
    <n v="8.1999999999999993"/>
    <n v="1012.3"/>
    <n v="87"/>
    <x v="24"/>
    <x v="124"/>
    <x v="17"/>
    <x v="4"/>
    <n v="7.6999999999999993"/>
    <n v="6.16"/>
    <n v="0"/>
  </r>
  <r>
    <n v="340"/>
    <n v="20240505"/>
    <n v="1.9"/>
    <n v="13.1"/>
    <m/>
    <n v="0.1"/>
    <n v="1009"/>
    <n v="79"/>
    <x v="24"/>
    <x v="125"/>
    <x v="17"/>
    <x v="4"/>
    <n v="4.9000000000000004"/>
    <n v="3.9200000000000004"/>
    <n v="0"/>
  </r>
  <r>
    <n v="340"/>
    <n v="20240506"/>
    <n v="2.5"/>
    <n v="14.2"/>
    <m/>
    <n v="4.5"/>
    <n v="1008.7"/>
    <n v="83"/>
    <x v="24"/>
    <x v="126"/>
    <x v="18"/>
    <x v="4"/>
    <n v="3.8000000000000007"/>
    <n v="3.0400000000000009"/>
    <n v="0"/>
  </r>
  <r>
    <n v="340"/>
    <n v="20240507"/>
    <n v="3.1"/>
    <n v="14.7"/>
    <m/>
    <n v="3.8"/>
    <n v="1020"/>
    <n v="77"/>
    <x v="24"/>
    <x v="127"/>
    <x v="18"/>
    <x v="4"/>
    <n v="3.3000000000000007"/>
    <n v="2.6400000000000006"/>
    <n v="0"/>
  </r>
  <r>
    <n v="340"/>
    <n v="20240508"/>
    <n v="2.1"/>
    <n v="11.9"/>
    <m/>
    <n v="-0.1"/>
    <n v="1028"/>
    <n v="85"/>
    <x v="24"/>
    <x v="128"/>
    <x v="18"/>
    <x v="4"/>
    <n v="6.1"/>
    <n v="4.88"/>
    <n v="0"/>
  </r>
  <r>
    <n v="340"/>
    <n v="20240509"/>
    <n v="1.4"/>
    <n v="12.6"/>
    <m/>
    <n v="0"/>
    <n v="1027"/>
    <n v="82"/>
    <x v="24"/>
    <x v="129"/>
    <x v="18"/>
    <x v="4"/>
    <n v="5.4"/>
    <n v="4.32"/>
    <n v="0"/>
  </r>
  <r>
    <n v="340"/>
    <n v="20240510"/>
    <n v="2.2999999999999998"/>
    <n v="15.4"/>
    <m/>
    <n v="0"/>
    <n v="1023.6"/>
    <n v="75"/>
    <x v="24"/>
    <x v="130"/>
    <x v="18"/>
    <x v="4"/>
    <n v="2.5999999999999996"/>
    <n v="2.0799999999999996"/>
    <n v="0"/>
  </r>
  <r>
    <n v="340"/>
    <n v="20240511"/>
    <n v="4.2"/>
    <n v="17.5"/>
    <m/>
    <n v="0"/>
    <n v="1020.8"/>
    <n v="71"/>
    <x v="24"/>
    <x v="131"/>
    <x v="18"/>
    <x v="4"/>
    <n v="0.5"/>
    <n v="0.4"/>
    <n v="0"/>
  </r>
  <r>
    <n v="340"/>
    <n v="20240512"/>
    <n v="3.4"/>
    <n v="19.8"/>
    <m/>
    <n v="0.2"/>
    <n v="1014"/>
    <n v="66"/>
    <x v="24"/>
    <x v="132"/>
    <x v="18"/>
    <x v="4"/>
    <n v="0"/>
    <n v="0"/>
    <n v="1.8000000000000007"/>
  </r>
  <r>
    <n v="340"/>
    <n v="20240513"/>
    <n v="2.7"/>
    <n v="19.399999999999999"/>
    <m/>
    <n v="-0.1"/>
    <n v="1009.3"/>
    <n v="73"/>
    <x v="24"/>
    <x v="133"/>
    <x v="19"/>
    <x v="4"/>
    <n v="0"/>
    <n v="0"/>
    <n v="1.3999999999999986"/>
  </r>
  <r>
    <n v="340"/>
    <n v="20240514"/>
    <n v="3.4"/>
    <n v="19.3"/>
    <m/>
    <n v="-0.1"/>
    <n v="1004.3"/>
    <n v="72"/>
    <x v="24"/>
    <x v="134"/>
    <x v="19"/>
    <x v="4"/>
    <n v="0"/>
    <n v="0"/>
    <n v="1.3000000000000007"/>
  </r>
  <r>
    <n v="340"/>
    <n v="20240515"/>
    <n v="1.4"/>
    <n v="15.3"/>
    <m/>
    <n v="6.8"/>
    <n v="1006.3"/>
    <n v="94"/>
    <x v="24"/>
    <x v="135"/>
    <x v="19"/>
    <x v="4"/>
    <n v="2.6999999999999993"/>
    <n v="2.1599999999999997"/>
    <n v="0"/>
  </r>
  <r>
    <n v="340"/>
    <n v="20240516"/>
    <n v="2.2000000000000002"/>
    <n v="14.8"/>
    <m/>
    <n v="16.3"/>
    <n v="1005.1"/>
    <n v="92"/>
    <x v="24"/>
    <x v="136"/>
    <x v="19"/>
    <x v="4"/>
    <n v="3.1999999999999993"/>
    <n v="2.5599999999999996"/>
    <n v="0"/>
  </r>
  <r>
    <n v="340"/>
    <n v="20240517"/>
    <n v="2.8"/>
    <n v="14.2"/>
    <m/>
    <n v="1.7"/>
    <n v="1009"/>
    <n v="90"/>
    <x v="24"/>
    <x v="137"/>
    <x v="19"/>
    <x v="4"/>
    <n v="3.8000000000000007"/>
    <n v="3.0400000000000009"/>
    <n v="0"/>
  </r>
  <r>
    <n v="340"/>
    <n v="20240518"/>
    <n v="2.7"/>
    <n v="14.5"/>
    <m/>
    <n v="1.9"/>
    <n v="1011.3"/>
    <n v="93"/>
    <x v="24"/>
    <x v="138"/>
    <x v="19"/>
    <x v="4"/>
    <n v="3.5"/>
    <n v="2.8000000000000003"/>
    <n v="0"/>
  </r>
  <r>
    <n v="340"/>
    <n v="20240519"/>
    <n v="2.4"/>
    <n v="14.3"/>
    <m/>
    <n v="10.8"/>
    <n v="1012"/>
    <n v="91"/>
    <x v="24"/>
    <x v="139"/>
    <x v="19"/>
    <x v="4"/>
    <n v="3.6999999999999993"/>
    <n v="2.9599999999999995"/>
    <n v="0"/>
  </r>
  <r>
    <n v="340"/>
    <n v="20240520"/>
    <n v="1.6"/>
    <n v="14.3"/>
    <m/>
    <n v="6.5"/>
    <n v="1011.3"/>
    <n v="93"/>
    <x v="24"/>
    <x v="140"/>
    <x v="20"/>
    <x v="4"/>
    <n v="3.6999999999999993"/>
    <n v="2.9599999999999995"/>
    <n v="0"/>
  </r>
  <r>
    <n v="340"/>
    <n v="20240521"/>
    <n v="2.9"/>
    <n v="15.9"/>
    <m/>
    <n v="8.3000000000000007"/>
    <n v="1007.5"/>
    <n v="90"/>
    <x v="24"/>
    <x v="141"/>
    <x v="20"/>
    <x v="4"/>
    <n v="2.0999999999999996"/>
    <n v="1.6799999999999997"/>
    <n v="0"/>
  </r>
  <r>
    <n v="340"/>
    <n v="20240522"/>
    <n v="4.5"/>
    <n v="15.6"/>
    <m/>
    <n v="-0.1"/>
    <n v="1008.6"/>
    <n v="79"/>
    <x v="24"/>
    <x v="142"/>
    <x v="20"/>
    <x v="4"/>
    <n v="2.4000000000000004"/>
    <n v="1.9200000000000004"/>
    <n v="0"/>
  </r>
  <r>
    <n v="340"/>
    <n v="20240523"/>
    <n v="2.9"/>
    <n v="14.9"/>
    <m/>
    <n v="4.2"/>
    <n v="1014.9"/>
    <n v="82"/>
    <x v="24"/>
    <x v="143"/>
    <x v="20"/>
    <x v="4"/>
    <n v="3.0999999999999996"/>
    <n v="2.48"/>
    <n v="0"/>
  </r>
  <r>
    <n v="340"/>
    <n v="20240524"/>
    <n v="1.5"/>
    <n v="13.2"/>
    <m/>
    <n v="30.1"/>
    <n v="1018.5"/>
    <n v="94"/>
    <x v="24"/>
    <x v="144"/>
    <x v="20"/>
    <x v="4"/>
    <n v="4.8000000000000007"/>
    <n v="3.8400000000000007"/>
    <n v="0"/>
  </r>
  <r>
    <n v="340"/>
    <n v="20240525"/>
    <n v="2.6"/>
    <n v="14.3"/>
    <m/>
    <n v="17.399999999999999"/>
    <n v="1016.5"/>
    <n v="89"/>
    <x v="24"/>
    <x v="145"/>
    <x v="20"/>
    <x v="4"/>
    <n v="3.6999999999999993"/>
    <n v="2.9599999999999995"/>
    <n v="0"/>
  </r>
  <r>
    <n v="340"/>
    <n v="20240526"/>
    <n v="2.6"/>
    <n v="14.9"/>
    <m/>
    <n v="3.5"/>
    <n v="1014.6"/>
    <n v="86"/>
    <x v="24"/>
    <x v="146"/>
    <x v="20"/>
    <x v="4"/>
    <n v="3.0999999999999996"/>
    <n v="2.48"/>
    <n v="0"/>
  </r>
  <r>
    <n v="340"/>
    <n v="20240527"/>
    <n v="3.3"/>
    <n v="14"/>
    <m/>
    <n v="3.7"/>
    <n v="1017.1"/>
    <n v="76"/>
    <x v="24"/>
    <x v="147"/>
    <x v="21"/>
    <x v="4"/>
    <n v="4"/>
    <n v="3.2"/>
    <n v="0"/>
  </r>
  <r>
    <n v="340"/>
    <n v="20240528"/>
    <n v="3.5"/>
    <n v="14.2"/>
    <m/>
    <n v="10.1"/>
    <n v="1015.6"/>
    <n v="84"/>
    <x v="24"/>
    <x v="148"/>
    <x v="21"/>
    <x v="4"/>
    <n v="3.8000000000000007"/>
    <n v="3.0400000000000009"/>
    <n v="0"/>
  </r>
  <r>
    <n v="340"/>
    <n v="20240529"/>
    <n v="4.5"/>
    <n v="15.2"/>
    <m/>
    <n v="1.9"/>
    <n v="1008.8"/>
    <n v="81"/>
    <x v="24"/>
    <x v="149"/>
    <x v="21"/>
    <x v="4"/>
    <n v="2.8000000000000007"/>
    <n v="2.2400000000000007"/>
    <n v="0"/>
  </r>
  <r>
    <n v="340"/>
    <n v="20240530"/>
    <n v="3.7"/>
    <n v="13.8"/>
    <m/>
    <n v="3"/>
    <n v="1007.9"/>
    <n v="85"/>
    <x v="24"/>
    <x v="150"/>
    <x v="21"/>
    <x v="4"/>
    <n v="4.1999999999999993"/>
    <n v="3.3599999999999994"/>
    <n v="0"/>
  </r>
  <r>
    <n v="340"/>
    <n v="20240531"/>
    <n v="3.5"/>
    <n v="14.6"/>
    <m/>
    <n v="11.8"/>
    <n v="1012.9"/>
    <n v="86"/>
    <x v="24"/>
    <x v="151"/>
    <x v="21"/>
    <x v="4"/>
    <n v="3.4000000000000004"/>
    <n v="2.7200000000000006"/>
    <n v="0"/>
  </r>
  <r>
    <n v="340"/>
    <n v="20240601"/>
    <n v="4.3"/>
    <n v="14.4"/>
    <m/>
    <n v="6.7"/>
    <n v="1019.2"/>
    <n v="90"/>
    <x v="24"/>
    <x v="152"/>
    <x v="21"/>
    <x v="5"/>
    <n v="3.5999999999999996"/>
    <n v="2.88"/>
    <n v="0"/>
  </r>
  <r>
    <n v="340"/>
    <n v="20240602"/>
    <n v="3.4"/>
    <n v="13.8"/>
    <m/>
    <n v="0"/>
    <n v="1023.8"/>
    <n v="74"/>
    <x v="24"/>
    <x v="153"/>
    <x v="21"/>
    <x v="5"/>
    <n v="4.1999999999999993"/>
    <n v="3.3599999999999994"/>
    <n v="0"/>
  </r>
  <r>
    <n v="340"/>
    <n v="20240603"/>
    <n v="1.3"/>
    <n v="13.5"/>
    <m/>
    <n v="0"/>
    <n v="1020.5"/>
    <n v="82"/>
    <x v="24"/>
    <x v="154"/>
    <x v="22"/>
    <x v="5"/>
    <n v="4.5"/>
    <n v="3.6"/>
    <n v="0"/>
  </r>
  <r>
    <n v="340"/>
    <n v="20240604"/>
    <n v="3.4"/>
    <n v="17"/>
    <m/>
    <n v="0.1"/>
    <n v="1012.1"/>
    <n v="75"/>
    <x v="24"/>
    <x v="155"/>
    <x v="22"/>
    <x v="5"/>
    <n v="1"/>
    <n v="0.8"/>
    <n v="0"/>
  </r>
  <r>
    <n v="340"/>
    <n v="20240605"/>
    <n v="3.6"/>
    <n v="13"/>
    <m/>
    <n v="1.3"/>
    <n v="1013.9"/>
    <n v="66"/>
    <x v="24"/>
    <x v="156"/>
    <x v="22"/>
    <x v="5"/>
    <n v="5"/>
    <n v="4"/>
    <n v="0"/>
  </r>
  <r>
    <n v="340"/>
    <n v="20240606"/>
    <n v="2"/>
    <n v="12.6"/>
    <m/>
    <n v="0"/>
    <n v="1017.5"/>
    <n v="69"/>
    <x v="24"/>
    <x v="157"/>
    <x v="22"/>
    <x v="5"/>
    <n v="5.4"/>
    <n v="4.32"/>
    <n v="0"/>
  </r>
  <r>
    <n v="340"/>
    <n v="20240607"/>
    <n v="3"/>
    <n v="13.9"/>
    <m/>
    <n v="0"/>
    <n v="1018.3"/>
    <n v="69"/>
    <x v="24"/>
    <x v="158"/>
    <x v="22"/>
    <x v="5"/>
    <n v="4.0999999999999996"/>
    <n v="3.28"/>
    <n v="0"/>
  </r>
  <r>
    <n v="340"/>
    <n v="20240608"/>
    <n v="3.8"/>
    <n v="13.3"/>
    <m/>
    <n v="-0.1"/>
    <n v="1013.2"/>
    <n v="77"/>
    <x v="24"/>
    <x v="159"/>
    <x v="22"/>
    <x v="5"/>
    <n v="4.6999999999999993"/>
    <n v="3.76"/>
    <n v="0"/>
  </r>
  <r>
    <n v="340"/>
    <n v="20240609"/>
    <n v="3.7"/>
    <n v="13.2"/>
    <m/>
    <n v="0"/>
    <n v="1011.4"/>
    <n v="68"/>
    <x v="24"/>
    <x v="160"/>
    <x v="22"/>
    <x v="5"/>
    <n v="4.8000000000000007"/>
    <n v="3.8400000000000007"/>
    <n v="0"/>
  </r>
  <r>
    <n v="340"/>
    <n v="20240610"/>
    <n v="5.5"/>
    <n v="11.6"/>
    <m/>
    <n v="15.2"/>
    <n v="1007.8"/>
    <n v="85"/>
    <x v="24"/>
    <x v="161"/>
    <x v="23"/>
    <x v="5"/>
    <n v="6.4"/>
    <n v="5.120000000000001"/>
    <n v="0"/>
  </r>
  <r>
    <n v="340"/>
    <n v="20240611"/>
    <n v="3.7"/>
    <n v="11.4"/>
    <m/>
    <n v="5.4"/>
    <n v="1016.9"/>
    <n v="78"/>
    <x v="24"/>
    <x v="162"/>
    <x v="23"/>
    <x v="5"/>
    <n v="6.6"/>
    <n v="5.28"/>
    <n v="0"/>
  </r>
  <r>
    <n v="340"/>
    <n v="20240612"/>
    <n v="2.9"/>
    <n v="11.6"/>
    <m/>
    <n v="0.5"/>
    <n v="1020.4"/>
    <n v="74"/>
    <x v="24"/>
    <x v="163"/>
    <x v="23"/>
    <x v="5"/>
    <n v="6.4"/>
    <n v="5.120000000000001"/>
    <n v="0"/>
  </r>
  <r>
    <n v="340"/>
    <n v="20240613"/>
    <n v="3.2"/>
    <n v="14.7"/>
    <m/>
    <n v="-0.1"/>
    <n v="1015"/>
    <n v="66"/>
    <x v="24"/>
    <x v="164"/>
    <x v="23"/>
    <x v="5"/>
    <n v="3.3000000000000007"/>
    <n v="2.6400000000000006"/>
    <n v="0"/>
  </r>
  <r>
    <n v="340"/>
    <n v="20240614"/>
    <n v="3"/>
    <n v="14.7"/>
    <m/>
    <n v="14.9"/>
    <n v="1005.1"/>
    <n v="83"/>
    <x v="24"/>
    <x v="165"/>
    <x v="23"/>
    <x v="5"/>
    <n v="3.3000000000000007"/>
    <n v="2.6400000000000006"/>
    <n v="0"/>
  </r>
  <r>
    <n v="340"/>
    <n v="20240615"/>
    <n v="5.6"/>
    <n v="14.4"/>
    <m/>
    <n v="2.1"/>
    <n v="1003.4"/>
    <n v="76"/>
    <x v="24"/>
    <x v="166"/>
    <x v="23"/>
    <x v="5"/>
    <n v="3.5999999999999996"/>
    <n v="2.88"/>
    <n v="0"/>
  </r>
  <r>
    <n v="340"/>
    <n v="20240616"/>
    <n v="3.8"/>
    <n v="14.9"/>
    <m/>
    <n v="1.3"/>
    <n v="1005.7"/>
    <n v="80"/>
    <x v="24"/>
    <x v="167"/>
    <x v="23"/>
    <x v="5"/>
    <n v="3.0999999999999996"/>
    <n v="2.48"/>
    <n v="0"/>
  </r>
  <r>
    <n v="340"/>
    <n v="20240617"/>
    <n v="2.8"/>
    <n v="16.2"/>
    <m/>
    <n v="0.4"/>
    <n v="1011.7"/>
    <n v="73"/>
    <x v="24"/>
    <x v="168"/>
    <x v="24"/>
    <x v="5"/>
    <n v="1.8000000000000007"/>
    <n v="1.4400000000000006"/>
    <n v="0"/>
  </r>
  <r>
    <n v="340"/>
    <n v="20240618"/>
    <n v="2"/>
    <n v="15.6"/>
    <m/>
    <n v="7.2"/>
    <n v="1013.7"/>
    <n v="94"/>
    <x v="24"/>
    <x v="169"/>
    <x v="24"/>
    <x v="5"/>
    <n v="2.4000000000000004"/>
    <n v="1.9200000000000004"/>
    <n v="0"/>
  </r>
  <r>
    <n v="340"/>
    <n v="20240619"/>
    <n v="3.5"/>
    <n v="16"/>
    <m/>
    <n v="0"/>
    <n v="1019.4"/>
    <n v="78"/>
    <x v="24"/>
    <x v="170"/>
    <x v="24"/>
    <x v="5"/>
    <n v="2"/>
    <n v="1.6"/>
    <n v="0"/>
  </r>
  <r>
    <n v="340"/>
    <n v="20240620"/>
    <n v="3.2"/>
    <n v="16.600000000000001"/>
    <m/>
    <n v="-0.1"/>
    <n v="1018.8"/>
    <n v="77"/>
    <x v="24"/>
    <x v="171"/>
    <x v="24"/>
    <x v="5"/>
    <n v="1.3999999999999986"/>
    <n v="1.119999999999999"/>
    <n v="0"/>
  </r>
  <r>
    <n v="340"/>
    <n v="20240621"/>
    <n v="2.5"/>
    <n v="16"/>
    <m/>
    <n v="6.7"/>
    <n v="1013.1"/>
    <n v="88"/>
    <x v="24"/>
    <x v="172"/>
    <x v="24"/>
    <x v="5"/>
    <n v="2"/>
    <n v="1.6"/>
    <n v="0"/>
  </r>
  <r>
    <n v="340"/>
    <n v="20240622"/>
    <n v="3.2"/>
    <n v="15.9"/>
    <m/>
    <n v="0.2"/>
    <n v="1014.1"/>
    <n v="81"/>
    <x v="24"/>
    <x v="173"/>
    <x v="24"/>
    <x v="5"/>
    <n v="2.0999999999999996"/>
    <n v="1.6799999999999997"/>
    <n v="0"/>
  </r>
  <r>
    <n v="340"/>
    <n v="20240623"/>
    <n v="2.2000000000000002"/>
    <n v="17.399999999999999"/>
    <m/>
    <n v="0"/>
    <n v="1019.9"/>
    <n v="76"/>
    <x v="24"/>
    <x v="174"/>
    <x v="24"/>
    <x v="5"/>
    <n v="0.60000000000000142"/>
    <n v="0.48000000000000115"/>
    <n v="0"/>
  </r>
  <r>
    <n v="340"/>
    <n v="20240624"/>
    <n v="2"/>
    <n v="19.399999999999999"/>
    <m/>
    <n v="0"/>
    <n v="1019.7"/>
    <n v="71"/>
    <x v="24"/>
    <x v="175"/>
    <x v="25"/>
    <x v="5"/>
    <n v="0"/>
    <n v="0"/>
    <n v="1.3999999999999986"/>
  </r>
  <r>
    <n v="340"/>
    <n v="20240625"/>
    <n v="3.2"/>
    <n v="22.2"/>
    <m/>
    <n v="0"/>
    <n v="1014.8"/>
    <n v="68"/>
    <x v="24"/>
    <x v="176"/>
    <x v="25"/>
    <x v="5"/>
    <n v="0"/>
    <n v="0"/>
    <n v="4.1999999999999993"/>
  </r>
  <r>
    <n v="340"/>
    <n v="20240626"/>
    <n v="2.4"/>
    <n v="23.5"/>
    <m/>
    <n v="0"/>
    <n v="1010.5"/>
    <n v="65"/>
    <x v="24"/>
    <x v="177"/>
    <x v="25"/>
    <x v="5"/>
    <n v="0"/>
    <n v="0"/>
    <n v="5.5"/>
  </r>
  <r>
    <n v="340"/>
    <n v="20240627"/>
    <n v="3.8"/>
    <n v="21.9"/>
    <m/>
    <n v="0"/>
    <n v="1009.3"/>
    <n v="68"/>
    <x v="24"/>
    <x v="178"/>
    <x v="25"/>
    <x v="5"/>
    <n v="0"/>
    <n v="0"/>
    <n v="3.8999999999999986"/>
  </r>
  <r>
    <n v="340"/>
    <n v="20240628"/>
    <n v="3.9"/>
    <n v="16.7"/>
    <m/>
    <n v="0"/>
    <n v="1016.3"/>
    <n v="72"/>
    <x v="24"/>
    <x v="179"/>
    <x v="25"/>
    <x v="5"/>
    <n v="1.3000000000000007"/>
    <n v="1.0400000000000007"/>
    <n v="0"/>
  </r>
  <r>
    <n v="340"/>
    <n v="20240629"/>
    <n v="1.9"/>
    <n v="17.600000000000001"/>
    <m/>
    <n v="2.5"/>
    <n v="1013.2"/>
    <n v="75"/>
    <x v="24"/>
    <x v="180"/>
    <x v="25"/>
    <x v="5"/>
    <n v="0.39999999999999858"/>
    <n v="0.3199999999999989"/>
    <n v="0"/>
  </r>
  <r>
    <n v="340"/>
    <n v="20240630"/>
    <n v="3.3"/>
    <n v="17"/>
    <m/>
    <n v="3"/>
    <n v="1011.2"/>
    <n v="80"/>
    <x v="24"/>
    <x v="181"/>
    <x v="25"/>
    <x v="5"/>
    <n v="1"/>
    <n v="0.8"/>
    <n v="0"/>
  </r>
  <r>
    <n v="340"/>
    <n v="20240701"/>
    <n v="3.8"/>
    <n v="16.100000000000001"/>
    <m/>
    <n v="0.2"/>
    <n v="1016.4"/>
    <n v="72"/>
    <x v="24"/>
    <x v="182"/>
    <x v="26"/>
    <x v="6"/>
    <n v="1.8999999999999986"/>
    <n v="1.5199999999999989"/>
    <n v="0"/>
  </r>
  <r>
    <n v="340"/>
    <n v="20240702"/>
    <n v="3.3"/>
    <n v="15"/>
    <m/>
    <n v="9.1"/>
    <n v="1015.5"/>
    <n v="83"/>
    <x v="24"/>
    <x v="183"/>
    <x v="26"/>
    <x v="6"/>
    <n v="3"/>
    <n v="2.4000000000000004"/>
    <n v="0"/>
  </r>
  <r>
    <n v="340"/>
    <n v="20240703"/>
    <n v="3.3"/>
    <n v="14.7"/>
    <m/>
    <n v="8.1"/>
    <n v="1009.7"/>
    <n v="81"/>
    <x v="24"/>
    <x v="184"/>
    <x v="26"/>
    <x v="6"/>
    <n v="3.3000000000000007"/>
    <n v="2.6400000000000006"/>
    <n v="0"/>
  </r>
  <r>
    <n v="340"/>
    <n v="20240704"/>
    <n v="5.6"/>
    <n v="16.399999999999999"/>
    <m/>
    <n v="8.1999999999999993"/>
    <n v="1008.7"/>
    <n v="68"/>
    <x v="24"/>
    <x v="185"/>
    <x v="26"/>
    <x v="6"/>
    <n v="1.6000000000000014"/>
    <n v="1.2800000000000011"/>
    <n v="0"/>
  </r>
  <r>
    <n v="340"/>
    <n v="20240705"/>
    <n v="4.3"/>
    <n v="16.3"/>
    <m/>
    <n v="1.4"/>
    <n v="1008.5"/>
    <n v="82"/>
    <x v="24"/>
    <x v="186"/>
    <x v="26"/>
    <x v="6"/>
    <n v="1.6999999999999993"/>
    <n v="1.3599999999999994"/>
    <n v="0"/>
  </r>
  <r>
    <n v="340"/>
    <n v="20240706"/>
    <n v="5.9"/>
    <n v="15.9"/>
    <m/>
    <n v="9.8000000000000007"/>
    <n v="1003.7"/>
    <n v="76"/>
    <x v="24"/>
    <x v="187"/>
    <x v="26"/>
    <x v="6"/>
    <n v="2.0999999999999996"/>
    <n v="1.6799999999999997"/>
    <n v="0"/>
  </r>
  <r>
    <n v="340"/>
    <n v="20240707"/>
    <n v="3.4"/>
    <n v="14.9"/>
    <m/>
    <n v="0.4"/>
    <n v="1012.7"/>
    <n v="77"/>
    <x v="24"/>
    <x v="188"/>
    <x v="26"/>
    <x v="6"/>
    <n v="3.0999999999999996"/>
    <n v="2.48"/>
    <n v="0"/>
  </r>
  <r>
    <n v="340"/>
    <n v="20240708"/>
    <n v="2.1"/>
    <n v="17"/>
    <m/>
    <n v="-0.1"/>
    <n v="1016.9"/>
    <n v="74"/>
    <x v="24"/>
    <x v="189"/>
    <x v="27"/>
    <x v="6"/>
    <n v="1"/>
    <n v="0.8"/>
    <n v="0"/>
  </r>
  <r>
    <n v="340"/>
    <n v="20240709"/>
    <n v="2.7"/>
    <n v="20"/>
    <m/>
    <n v="6"/>
    <n v="1012.7"/>
    <n v="76"/>
    <x v="24"/>
    <x v="190"/>
    <x v="27"/>
    <x v="6"/>
    <n v="0"/>
    <n v="0"/>
    <n v="2"/>
  </r>
  <r>
    <n v="340"/>
    <n v="20240710"/>
    <n v="3"/>
    <n v="18.8"/>
    <m/>
    <n v="0.1"/>
    <n v="1014.9"/>
    <n v="82"/>
    <x v="24"/>
    <x v="191"/>
    <x v="27"/>
    <x v="6"/>
    <n v="0"/>
    <n v="0"/>
    <n v="0.80000000000000071"/>
  </r>
  <r>
    <n v="340"/>
    <n v="20240711"/>
    <n v="3.4"/>
    <n v="17.2"/>
    <m/>
    <n v="0"/>
    <n v="1017.6"/>
    <n v="73"/>
    <x v="24"/>
    <x v="192"/>
    <x v="27"/>
    <x v="6"/>
    <n v="0.80000000000000071"/>
    <n v="0.64000000000000057"/>
    <n v="0"/>
  </r>
  <r>
    <n v="340"/>
    <n v="20240712"/>
    <n v="3.8"/>
    <n v="14.6"/>
    <m/>
    <n v="17.899999999999999"/>
    <n v="1013.5"/>
    <n v="90"/>
    <x v="24"/>
    <x v="193"/>
    <x v="27"/>
    <x v="6"/>
    <n v="3.4000000000000004"/>
    <n v="2.7200000000000006"/>
    <n v="0"/>
  </r>
  <r>
    <n v="340"/>
    <n v="20240713"/>
    <n v="4.7"/>
    <n v="14"/>
    <m/>
    <n v="0.9"/>
    <n v="1012.8"/>
    <n v="87"/>
    <x v="24"/>
    <x v="194"/>
    <x v="27"/>
    <x v="6"/>
    <n v="4"/>
    <n v="3.2"/>
    <n v="0"/>
  </r>
  <r>
    <n v="340"/>
    <n v="20240714"/>
    <n v="2.8"/>
    <n v="16"/>
    <m/>
    <n v="0"/>
    <n v="1012.8"/>
    <n v="77"/>
    <x v="24"/>
    <x v="195"/>
    <x v="27"/>
    <x v="6"/>
    <n v="2"/>
    <n v="1.6"/>
    <n v="0"/>
  </r>
  <r>
    <n v="340"/>
    <n v="20240715"/>
    <n v="1.8"/>
    <n v="18.600000000000001"/>
    <m/>
    <n v="6.9"/>
    <n v="1009.9"/>
    <n v="76"/>
    <x v="24"/>
    <x v="196"/>
    <x v="28"/>
    <x v="6"/>
    <n v="0"/>
    <n v="0"/>
    <n v="0.60000000000000142"/>
  </r>
  <r>
    <n v="340"/>
    <n v="20240716"/>
    <n v="5"/>
    <n v="17.7"/>
    <m/>
    <n v="4.2"/>
    <n v="1011.1"/>
    <n v="80"/>
    <x v="24"/>
    <x v="197"/>
    <x v="28"/>
    <x v="6"/>
    <n v="0.30000000000000071"/>
    <n v="0.24000000000000057"/>
    <n v="0"/>
  </r>
  <r>
    <n v="340"/>
    <n v="20240717"/>
    <n v="3"/>
    <n v="18"/>
    <m/>
    <n v="0"/>
    <n v="1020.7"/>
    <n v="81"/>
    <x v="24"/>
    <x v="198"/>
    <x v="28"/>
    <x v="6"/>
    <n v="0"/>
    <n v="0"/>
    <n v="0"/>
  </r>
  <r>
    <n v="340"/>
    <n v="20240718"/>
    <n v="1.5"/>
    <n v="20.6"/>
    <m/>
    <n v="0"/>
    <n v="1021.5"/>
    <n v="71"/>
    <x v="24"/>
    <x v="199"/>
    <x v="28"/>
    <x v="6"/>
    <n v="0"/>
    <n v="0"/>
    <n v="2.6000000000000014"/>
  </r>
  <r>
    <n v="340"/>
    <n v="20240719"/>
    <n v="1.9"/>
    <n v="23.5"/>
    <m/>
    <n v="0"/>
    <n v="1017.1"/>
    <n v="67"/>
    <x v="24"/>
    <x v="200"/>
    <x v="28"/>
    <x v="6"/>
    <n v="0"/>
    <n v="0"/>
    <n v="5.5"/>
  </r>
  <r>
    <n v="340"/>
    <n v="20240720"/>
    <n v="2.4"/>
    <n v="23.7"/>
    <m/>
    <n v="0"/>
    <n v="1008.5"/>
    <n v="65"/>
    <x v="24"/>
    <x v="201"/>
    <x v="28"/>
    <x v="6"/>
    <n v="0"/>
    <n v="0"/>
    <n v="5.6999999999999993"/>
  </r>
  <r>
    <n v="340"/>
    <n v="20240721"/>
    <n v="3"/>
    <n v="19.8"/>
    <m/>
    <n v="0.5"/>
    <n v="1009.7"/>
    <n v="83"/>
    <x v="24"/>
    <x v="202"/>
    <x v="28"/>
    <x v="6"/>
    <n v="0"/>
    <n v="0"/>
    <n v="1.8000000000000007"/>
  </r>
  <r>
    <n v="340"/>
    <n v="20240722"/>
    <n v="3.7"/>
    <n v="19.5"/>
    <m/>
    <n v="-0.1"/>
    <n v="1016.7"/>
    <n v="75"/>
    <x v="24"/>
    <x v="203"/>
    <x v="29"/>
    <x v="6"/>
    <n v="0"/>
    <n v="0"/>
    <n v="1.5"/>
  </r>
  <r>
    <n v="340"/>
    <n v="20240723"/>
    <n v="4.3"/>
    <n v="18.7"/>
    <m/>
    <n v="12.4"/>
    <n v="1017.5"/>
    <n v="85"/>
    <x v="24"/>
    <x v="204"/>
    <x v="29"/>
    <x v="6"/>
    <n v="0"/>
    <n v="0"/>
    <n v="0.69999999999999929"/>
  </r>
  <r>
    <n v="340"/>
    <n v="20240724"/>
    <n v="2.2000000000000002"/>
    <n v="17.7"/>
    <m/>
    <n v="0"/>
    <n v="1020.9"/>
    <n v="76"/>
    <x v="24"/>
    <x v="205"/>
    <x v="29"/>
    <x v="6"/>
    <n v="0.30000000000000071"/>
    <n v="0.24000000000000057"/>
    <n v="0"/>
  </r>
  <r>
    <n v="340"/>
    <n v="20240725"/>
    <n v="2.2999999999999998"/>
    <n v="19.2"/>
    <m/>
    <n v="1.5"/>
    <n v="1013.2"/>
    <n v="79"/>
    <x v="24"/>
    <x v="206"/>
    <x v="29"/>
    <x v="6"/>
    <n v="0"/>
    <n v="0"/>
    <n v="1.1999999999999993"/>
  </r>
  <r>
    <n v="340"/>
    <n v="20240726"/>
    <n v="3.5"/>
    <n v="18.899999999999999"/>
    <m/>
    <n v="1.6"/>
    <n v="1011.3"/>
    <n v="79"/>
    <x v="24"/>
    <x v="207"/>
    <x v="29"/>
    <x v="6"/>
    <n v="0"/>
    <n v="0"/>
    <n v="0.89999999999999858"/>
  </r>
  <r>
    <n v="340"/>
    <n v="20240727"/>
    <n v="2.4"/>
    <n v="17.5"/>
    <m/>
    <n v="0"/>
    <n v="1015.1"/>
    <n v="77"/>
    <x v="24"/>
    <x v="208"/>
    <x v="29"/>
    <x v="6"/>
    <n v="0.5"/>
    <n v="0.4"/>
    <n v="0"/>
  </r>
  <r>
    <n v="340"/>
    <n v="20240728"/>
    <n v="2.2999999999999998"/>
    <n v="18.7"/>
    <m/>
    <n v="0"/>
    <n v="1025"/>
    <n v="72"/>
    <x v="24"/>
    <x v="209"/>
    <x v="29"/>
    <x v="6"/>
    <n v="0"/>
    <n v="0"/>
    <n v="0.69999999999999929"/>
  </r>
  <r>
    <n v="340"/>
    <n v="20240729"/>
    <n v="2.8"/>
    <n v="20.5"/>
    <m/>
    <n v="0"/>
    <n v="1021.8"/>
    <n v="67"/>
    <x v="24"/>
    <x v="210"/>
    <x v="30"/>
    <x v="6"/>
    <n v="0"/>
    <n v="0"/>
    <n v="2.5"/>
  </r>
  <r>
    <n v="340"/>
    <n v="20240730"/>
    <n v="1.9"/>
    <n v="23.4"/>
    <m/>
    <n v="0"/>
    <n v="1016.2"/>
    <n v="64"/>
    <x v="24"/>
    <x v="211"/>
    <x v="30"/>
    <x v="6"/>
    <n v="0"/>
    <n v="0"/>
    <n v="5.3999999999999986"/>
  </r>
  <r>
    <n v="340"/>
    <n v="20240731"/>
    <n v="2.9"/>
    <n v="21.8"/>
    <m/>
    <n v="0"/>
    <n v="1014.3"/>
    <n v="74"/>
    <x v="24"/>
    <x v="212"/>
    <x v="30"/>
    <x v="6"/>
    <n v="0"/>
    <n v="0"/>
    <n v="3.8000000000000007"/>
  </r>
  <r>
    <n v="340"/>
    <n v="20240801"/>
    <n v="1.6"/>
    <n v="19.399999999999999"/>
    <m/>
    <n v="2.7"/>
    <n v="1012.3"/>
    <n v="90"/>
    <x v="24"/>
    <x v="213"/>
    <x v="30"/>
    <x v="7"/>
    <n v="0"/>
    <n v="0"/>
    <n v="1.3999999999999986"/>
  </r>
  <r>
    <n v="340"/>
    <n v="20240802"/>
    <n v="1.5"/>
    <n v="20.8"/>
    <m/>
    <n v="0"/>
    <n v="1012.1"/>
    <n v="83"/>
    <x v="24"/>
    <x v="214"/>
    <x v="30"/>
    <x v="7"/>
    <n v="0"/>
    <n v="0"/>
    <n v="2.8000000000000007"/>
  </r>
  <r>
    <n v="340"/>
    <n v="20240803"/>
    <n v="4.3"/>
    <n v="19.899999999999999"/>
    <m/>
    <n v="2.2999999999999998"/>
    <n v="1012.2"/>
    <n v="82"/>
    <x v="24"/>
    <x v="215"/>
    <x v="30"/>
    <x v="7"/>
    <n v="0"/>
    <n v="0"/>
    <n v="1.8999999999999986"/>
  </r>
  <r>
    <n v="340"/>
    <n v="20240804"/>
    <n v="1.5"/>
    <n v="18.399999999999999"/>
    <m/>
    <n v="-0.1"/>
    <n v="1015.2"/>
    <n v="78"/>
    <x v="24"/>
    <x v="216"/>
    <x v="30"/>
    <x v="7"/>
    <n v="0"/>
    <n v="0"/>
    <n v="0.39999999999999858"/>
  </r>
  <r>
    <n v="340"/>
    <n v="20240805"/>
    <n v="2.2999999999999998"/>
    <n v="19.3"/>
    <m/>
    <n v="0"/>
    <n v="1014.1"/>
    <n v="74"/>
    <x v="24"/>
    <x v="217"/>
    <x v="31"/>
    <x v="7"/>
    <n v="0"/>
    <n v="0"/>
    <n v="1.3000000000000007"/>
  </r>
  <r>
    <n v="340"/>
    <n v="20240806"/>
    <n v="2.4"/>
    <n v="22.4"/>
    <m/>
    <n v="0"/>
    <n v="1010.4"/>
    <n v="69"/>
    <x v="24"/>
    <x v="218"/>
    <x v="31"/>
    <x v="7"/>
    <n v="0"/>
    <n v="0"/>
    <n v="4.3999999999999986"/>
  </r>
  <r>
    <n v="340"/>
    <n v="20240807"/>
    <n v="3.5"/>
    <n v="19.3"/>
    <m/>
    <n v="6.7"/>
    <n v="1013.1"/>
    <n v="74"/>
    <x v="24"/>
    <x v="219"/>
    <x v="31"/>
    <x v="7"/>
    <n v="0"/>
    <n v="0"/>
    <n v="1.3000000000000007"/>
  </r>
  <r>
    <n v="340"/>
    <n v="20240808"/>
    <n v="3.6"/>
    <n v="20.399999999999999"/>
    <m/>
    <n v="-0.1"/>
    <n v="1015.7"/>
    <n v="67"/>
    <x v="24"/>
    <x v="220"/>
    <x v="31"/>
    <x v="7"/>
    <n v="0"/>
    <n v="0"/>
    <n v="2.3999999999999986"/>
  </r>
  <r>
    <n v="340"/>
    <n v="20240809"/>
    <n v="5"/>
    <n v="20.399999999999999"/>
    <m/>
    <n v="1.6"/>
    <n v="1015"/>
    <n v="79"/>
    <x v="24"/>
    <x v="221"/>
    <x v="31"/>
    <x v="7"/>
    <n v="0"/>
    <n v="0"/>
    <n v="2.3999999999999986"/>
  </r>
  <r>
    <n v="340"/>
    <n v="20240810"/>
    <n v="3.6"/>
    <n v="19.8"/>
    <m/>
    <n v="0"/>
    <n v="1020.4"/>
    <n v="75"/>
    <x v="24"/>
    <x v="222"/>
    <x v="31"/>
    <x v="7"/>
    <n v="0"/>
    <n v="0"/>
    <n v="1.8000000000000007"/>
  </r>
  <r>
    <n v="340"/>
    <n v="20240811"/>
    <n v="2.1"/>
    <n v="21.1"/>
    <m/>
    <n v="0"/>
    <n v="1020.2"/>
    <n v="72"/>
    <x v="24"/>
    <x v="223"/>
    <x v="31"/>
    <x v="7"/>
    <n v="0"/>
    <n v="0"/>
    <n v="3.1000000000000014"/>
  </r>
  <r>
    <n v="340"/>
    <n v="20240812"/>
    <n v="3"/>
    <n v="25.4"/>
    <m/>
    <n v="-0.1"/>
    <n v="1010.6"/>
    <n v="66"/>
    <x v="24"/>
    <x v="224"/>
    <x v="32"/>
    <x v="7"/>
    <n v="0"/>
    <n v="0"/>
    <n v="7.3999999999999986"/>
  </r>
  <r>
    <n v="340"/>
    <n v="20240813"/>
    <n v="2.8"/>
    <n v="22.6"/>
    <m/>
    <n v="-0.1"/>
    <n v="1009.6"/>
    <n v="79"/>
    <x v="24"/>
    <x v="225"/>
    <x v="32"/>
    <x v="7"/>
    <n v="0"/>
    <n v="0"/>
    <n v="4.6000000000000014"/>
  </r>
  <r>
    <n v="340"/>
    <n v="20240814"/>
    <n v="2.6"/>
    <n v="20.100000000000001"/>
    <m/>
    <n v="5"/>
    <n v="1012.8"/>
    <n v="84"/>
    <x v="24"/>
    <x v="226"/>
    <x v="32"/>
    <x v="7"/>
    <n v="0"/>
    <n v="0"/>
    <n v="2.1000000000000014"/>
  </r>
  <r>
    <n v="340"/>
    <n v="20240815"/>
    <n v="4.0999999999999996"/>
    <n v="20.9"/>
    <m/>
    <n v="0"/>
    <n v="1016.1"/>
    <n v="73"/>
    <x v="24"/>
    <x v="227"/>
    <x v="32"/>
    <x v="7"/>
    <n v="0"/>
    <n v="0"/>
    <n v="2.8999999999999986"/>
  </r>
  <r>
    <n v="340"/>
    <n v="20240816"/>
    <n v="2.5"/>
    <n v="19.600000000000001"/>
    <m/>
    <n v="16"/>
    <n v="1014.7"/>
    <n v="89"/>
    <x v="24"/>
    <x v="228"/>
    <x v="32"/>
    <x v="7"/>
    <n v="0"/>
    <n v="0"/>
    <n v="1.6000000000000014"/>
  </r>
  <r>
    <n v="340"/>
    <n v="20240817"/>
    <n v="1.8"/>
    <n v="19.600000000000001"/>
    <m/>
    <n v="0.5"/>
    <n v="1012.8"/>
    <n v="76"/>
    <x v="24"/>
    <x v="229"/>
    <x v="32"/>
    <x v="7"/>
    <n v="0"/>
    <n v="0"/>
    <n v="1.6000000000000014"/>
  </r>
  <r>
    <n v="340"/>
    <n v="20240818"/>
    <n v="2.1"/>
    <n v="17.399999999999999"/>
    <m/>
    <n v="0"/>
    <n v="1013.6"/>
    <n v="77"/>
    <x v="24"/>
    <x v="230"/>
    <x v="32"/>
    <x v="7"/>
    <n v="0.60000000000000142"/>
    <n v="0.48000000000000115"/>
    <n v="0"/>
  </r>
  <r>
    <n v="340"/>
    <n v="20240819"/>
    <n v="1.7"/>
    <n v="17.3"/>
    <m/>
    <n v="0"/>
    <n v="1017.2"/>
    <n v="76"/>
    <x v="24"/>
    <x v="231"/>
    <x v="33"/>
    <x v="7"/>
    <n v="0.69999999999999929"/>
    <n v="0.5599999999999995"/>
    <n v="0"/>
  </r>
  <r>
    <n v="340"/>
    <n v="20240820"/>
    <n v="2.8"/>
    <n v="17.600000000000001"/>
    <m/>
    <n v="16.899999999999999"/>
    <n v="1011.3"/>
    <n v="85"/>
    <x v="24"/>
    <x v="232"/>
    <x v="33"/>
    <x v="7"/>
    <n v="0.39999999999999858"/>
    <n v="0.3199999999999989"/>
    <n v="0"/>
  </r>
  <r>
    <n v="340"/>
    <n v="20240821"/>
    <n v="4.5999999999999996"/>
    <n v="16.8"/>
    <m/>
    <n v="-0.1"/>
    <n v="1016.9"/>
    <n v="66"/>
    <x v="24"/>
    <x v="233"/>
    <x v="33"/>
    <x v="7"/>
    <n v="1.1999999999999993"/>
    <n v="0.95999999999999952"/>
    <n v="0"/>
  </r>
  <r>
    <n v="340"/>
    <n v="20240822"/>
    <n v="4.5999999999999996"/>
    <n v="19.600000000000001"/>
    <m/>
    <n v="0"/>
    <n v="1010.1"/>
    <n v="59"/>
    <x v="24"/>
    <x v="234"/>
    <x v="33"/>
    <x v="7"/>
    <n v="0"/>
    <n v="0"/>
    <n v="1.6000000000000014"/>
  </r>
  <r>
    <n v="340"/>
    <n v="20240823"/>
    <n v="5.4"/>
    <n v="20.2"/>
    <m/>
    <n v="-0.1"/>
    <n v="1007"/>
    <n v="70"/>
    <x v="24"/>
    <x v="235"/>
    <x v="33"/>
    <x v="7"/>
    <n v="0"/>
    <n v="0"/>
    <n v="2.1999999999999993"/>
  </r>
  <r>
    <n v="340"/>
    <n v="20240824"/>
    <n v="4.3"/>
    <n v="19.2"/>
    <m/>
    <n v="4.4000000000000004"/>
    <n v="1006.7"/>
    <n v="84"/>
    <x v="24"/>
    <x v="236"/>
    <x v="33"/>
    <x v="7"/>
    <n v="0"/>
    <n v="0"/>
    <n v="1.1999999999999993"/>
  </r>
  <r>
    <n v="340"/>
    <n v="20240825"/>
    <n v="4.2"/>
    <n v="16.600000000000001"/>
    <m/>
    <n v="0.1"/>
    <n v="1019.7"/>
    <n v="71"/>
    <x v="24"/>
    <x v="237"/>
    <x v="33"/>
    <x v="7"/>
    <n v="1.3999999999999986"/>
    <n v="1.119999999999999"/>
    <n v="0"/>
  </r>
  <r>
    <n v="340"/>
    <n v="20240826"/>
    <n v="3.2"/>
    <n v="17.2"/>
    <m/>
    <n v="0"/>
    <n v="1021.7"/>
    <n v="73"/>
    <x v="24"/>
    <x v="238"/>
    <x v="34"/>
    <x v="7"/>
    <n v="0.80000000000000071"/>
    <n v="0.64000000000000057"/>
    <n v="0"/>
  </r>
  <r>
    <n v="340"/>
    <n v="20240827"/>
    <n v="1.4"/>
    <n v="17.5"/>
    <m/>
    <n v="0"/>
    <n v="1020.1"/>
    <n v="74"/>
    <x v="24"/>
    <x v="239"/>
    <x v="34"/>
    <x v="7"/>
    <n v="0.5"/>
    <n v="0.4"/>
    <n v="0"/>
  </r>
  <r>
    <n v="340"/>
    <n v="20240828"/>
    <n v="1.9"/>
    <n v="20.8"/>
    <m/>
    <n v="0"/>
    <n v="1014.3"/>
    <n v="74"/>
    <x v="24"/>
    <x v="240"/>
    <x v="34"/>
    <x v="7"/>
    <n v="0"/>
    <n v="0"/>
    <n v="2.8000000000000007"/>
  </r>
  <r>
    <n v="340"/>
    <n v="20240829"/>
    <n v="2.4"/>
    <n v="18.8"/>
    <m/>
    <n v="-0.1"/>
    <n v="1017.6"/>
    <n v="84"/>
    <x v="24"/>
    <x v="241"/>
    <x v="34"/>
    <x v="7"/>
    <n v="0"/>
    <n v="0"/>
    <n v="0.80000000000000071"/>
  </r>
  <r>
    <n v="340"/>
    <n v="20240830"/>
    <n v="2.8"/>
    <n v="18"/>
    <m/>
    <n v="0.5"/>
    <n v="1022.4"/>
    <n v="77"/>
    <x v="24"/>
    <x v="242"/>
    <x v="34"/>
    <x v="7"/>
    <n v="0"/>
    <n v="0"/>
    <n v="0"/>
  </r>
  <r>
    <n v="340"/>
    <n v="20240831"/>
    <n v="5.7"/>
    <n v="19.100000000000001"/>
    <m/>
    <n v="-0.1"/>
    <n v="1021.3"/>
    <n v="74"/>
    <x v="24"/>
    <x v="243"/>
    <x v="34"/>
    <x v="7"/>
    <n v="0"/>
    <n v="0"/>
    <n v="1.1000000000000014"/>
  </r>
  <r>
    <n v="340"/>
    <n v="20240901"/>
    <n v="3.6"/>
    <n v="22.9"/>
    <m/>
    <n v="-0.1"/>
    <n v="1014.1"/>
    <n v="75"/>
    <x v="24"/>
    <x v="244"/>
    <x v="34"/>
    <x v="8"/>
    <n v="0"/>
    <n v="0"/>
    <n v="4.8999999999999986"/>
  </r>
  <r>
    <n v="340"/>
    <n v="20240902"/>
    <n v="1.9"/>
    <n v="22.2"/>
    <m/>
    <n v="0"/>
    <n v="1012.3"/>
    <n v="78"/>
    <x v="24"/>
    <x v="245"/>
    <x v="35"/>
    <x v="8"/>
    <n v="0"/>
    <n v="0"/>
    <n v="4.1999999999999993"/>
  </r>
  <r>
    <n v="340"/>
    <n v="20240903"/>
    <n v="1.7"/>
    <n v="19"/>
    <m/>
    <n v="9.5"/>
    <n v="1014.1"/>
    <n v="92"/>
    <x v="24"/>
    <x v="246"/>
    <x v="35"/>
    <x v="8"/>
    <n v="0"/>
    <n v="0"/>
    <n v="1"/>
  </r>
  <r>
    <n v="340"/>
    <n v="20240904"/>
    <n v="2.1"/>
    <n v="18.100000000000001"/>
    <m/>
    <n v="-0.1"/>
    <n v="1016"/>
    <n v="87"/>
    <x v="24"/>
    <x v="247"/>
    <x v="35"/>
    <x v="8"/>
    <n v="0"/>
    <n v="0"/>
    <n v="0.10000000000000142"/>
  </r>
  <r>
    <n v="340"/>
    <n v="20240905"/>
    <n v="3.8"/>
    <n v="19.8"/>
    <m/>
    <n v="0"/>
    <n v="1010.4"/>
    <n v="88"/>
    <x v="24"/>
    <x v="248"/>
    <x v="35"/>
    <x v="8"/>
    <n v="0"/>
    <n v="0"/>
    <n v="1.8000000000000007"/>
  </r>
  <r>
    <n v="340"/>
    <n v="20240906"/>
    <n v="1.5"/>
    <n v="18.600000000000001"/>
    <m/>
    <n v="0.9"/>
    <n v="1010.3"/>
    <n v="95"/>
    <x v="24"/>
    <x v="249"/>
    <x v="35"/>
    <x v="8"/>
    <n v="0"/>
    <n v="0"/>
    <n v="0.60000000000000142"/>
  </r>
  <r>
    <n v="340"/>
    <n v="20240907"/>
    <n v="1.9"/>
    <n v="20.399999999999999"/>
    <m/>
    <n v="8.5"/>
    <n v="1010.2"/>
    <n v="83"/>
    <x v="24"/>
    <x v="250"/>
    <x v="35"/>
    <x v="8"/>
    <n v="0"/>
    <n v="0"/>
    <n v="2.3999999999999986"/>
  </r>
  <r>
    <n v="340"/>
    <n v="20240908"/>
    <n v="3"/>
    <n v="18.3"/>
    <m/>
    <n v="-0.1"/>
    <n v="1007.1"/>
    <n v="74"/>
    <x v="24"/>
    <x v="251"/>
    <x v="35"/>
    <x v="8"/>
    <n v="0"/>
    <n v="0"/>
    <n v="0.30000000000000071"/>
  </r>
  <r>
    <n v="340"/>
    <n v="20240909"/>
    <n v="3.5"/>
    <n v="17"/>
    <m/>
    <n v="0.4"/>
    <n v="1006.6"/>
    <n v="83"/>
    <x v="24"/>
    <x v="252"/>
    <x v="36"/>
    <x v="8"/>
    <n v="1"/>
    <n v="0.8"/>
    <n v="0"/>
  </r>
  <r>
    <n v="340"/>
    <n v="20240910"/>
    <n v="5.5"/>
    <n v="14.6"/>
    <m/>
    <n v="9.5"/>
    <n v="1008.3"/>
    <n v="87"/>
    <x v="24"/>
    <x v="253"/>
    <x v="36"/>
    <x v="8"/>
    <n v="3.4000000000000004"/>
    <n v="2.7200000000000006"/>
    <n v="0"/>
  </r>
  <r>
    <n v="340"/>
    <n v="20240911"/>
    <n v="4.5999999999999996"/>
    <n v="11.5"/>
    <m/>
    <n v="11.1"/>
    <n v="1007"/>
    <n v="80"/>
    <x v="24"/>
    <x v="254"/>
    <x v="36"/>
    <x v="8"/>
    <n v="6.5"/>
    <n v="5.2"/>
    <n v="0"/>
  </r>
  <r>
    <n v="340"/>
    <n v="20240912"/>
    <n v="2.1"/>
    <n v="9.4"/>
    <m/>
    <n v="5"/>
    <n v="1014.1"/>
    <n v="88"/>
    <x v="24"/>
    <x v="255"/>
    <x v="36"/>
    <x v="8"/>
    <n v="8.6"/>
    <n v="6.88"/>
    <n v="0"/>
  </r>
  <r>
    <n v="340"/>
    <n v="20240913"/>
    <n v="1.6"/>
    <n v="10.1"/>
    <m/>
    <n v="-0.1"/>
    <n v="1025.7"/>
    <n v="84"/>
    <x v="24"/>
    <x v="256"/>
    <x v="36"/>
    <x v="8"/>
    <n v="7.9"/>
    <n v="6.32"/>
    <n v="0"/>
  </r>
  <r>
    <n v="340"/>
    <n v="20240914"/>
    <n v="1.1000000000000001"/>
    <n v="11.4"/>
    <m/>
    <n v="0"/>
    <n v="1030.8"/>
    <n v="79"/>
    <x v="24"/>
    <x v="257"/>
    <x v="36"/>
    <x v="8"/>
    <n v="6.6"/>
    <n v="5.28"/>
    <n v="0"/>
  </r>
  <r>
    <n v="340"/>
    <n v="20240915"/>
    <n v="1.9"/>
    <n v="13.3"/>
    <m/>
    <n v="0"/>
    <n v="1027.2"/>
    <n v="83"/>
    <x v="24"/>
    <x v="258"/>
    <x v="36"/>
    <x v="8"/>
    <n v="4.6999999999999993"/>
    <n v="3.76"/>
    <n v="0"/>
  </r>
  <r>
    <n v="340"/>
    <n v="20240916"/>
    <n v="2.6"/>
    <n v="15.2"/>
    <m/>
    <n v="-0.1"/>
    <n v="1026.4000000000001"/>
    <n v="84"/>
    <x v="24"/>
    <x v="259"/>
    <x v="37"/>
    <x v="8"/>
    <n v="2.8000000000000007"/>
    <n v="2.2400000000000007"/>
    <n v="0"/>
  </r>
  <r>
    <n v="340"/>
    <n v="20240917"/>
    <n v="4.9000000000000004"/>
    <n v="16.3"/>
    <m/>
    <n v="0"/>
    <n v="1028.5999999999999"/>
    <n v="83"/>
    <x v="24"/>
    <x v="260"/>
    <x v="37"/>
    <x v="8"/>
    <n v="1.6999999999999993"/>
    <n v="1.3599999999999994"/>
    <n v="0"/>
  </r>
  <r>
    <n v="340"/>
    <n v="20240918"/>
    <n v="5"/>
    <n v="16.399999999999999"/>
    <m/>
    <n v="0"/>
    <n v="1026.5999999999999"/>
    <n v="86"/>
    <x v="24"/>
    <x v="261"/>
    <x v="37"/>
    <x v="8"/>
    <n v="1.6000000000000014"/>
    <n v="1.2800000000000011"/>
    <n v="0"/>
  </r>
  <r>
    <n v="340"/>
    <n v="20240919"/>
    <n v="4.9000000000000004"/>
    <n v="17.899999999999999"/>
    <m/>
    <n v="0"/>
    <n v="1023.4"/>
    <n v="81"/>
    <x v="24"/>
    <x v="262"/>
    <x v="37"/>
    <x v="8"/>
    <n v="0.10000000000000142"/>
    <n v="8.000000000000114E-2"/>
    <n v="0"/>
  </r>
  <r>
    <n v="340"/>
    <n v="20240920"/>
    <n v="4.5"/>
    <n v="16.899999999999999"/>
    <m/>
    <n v="0"/>
    <n v="1020.5"/>
    <n v="79"/>
    <x v="24"/>
    <x v="263"/>
    <x v="37"/>
    <x v="8"/>
    <n v="1.1000000000000014"/>
    <n v="0.88000000000000123"/>
    <n v="0"/>
  </r>
  <r>
    <n v="340"/>
    <n v="20240921"/>
    <n v="1.8"/>
    <n v="17.5"/>
    <m/>
    <n v="0"/>
    <n v="1018.7"/>
    <n v="78"/>
    <x v="24"/>
    <x v="264"/>
    <x v="37"/>
    <x v="8"/>
    <n v="0.5"/>
    <n v="0.4"/>
    <n v="0"/>
  </r>
  <r>
    <n v="340"/>
    <n v="20240922"/>
    <n v="2.1"/>
    <n v="17.399999999999999"/>
    <m/>
    <n v="2.6"/>
    <n v="1013.4"/>
    <n v="83"/>
    <x v="24"/>
    <x v="265"/>
    <x v="37"/>
    <x v="8"/>
    <n v="0.60000000000000142"/>
    <n v="0.48000000000000115"/>
    <n v="0"/>
  </r>
  <r>
    <n v="340"/>
    <n v="20240923"/>
    <n v="2.7"/>
    <n v="16.7"/>
    <m/>
    <n v="0.6"/>
    <n v="1006.9"/>
    <n v="84"/>
    <x v="24"/>
    <x v="266"/>
    <x v="38"/>
    <x v="8"/>
    <n v="1.3000000000000007"/>
    <n v="1.0400000000000007"/>
    <n v="0"/>
  </r>
  <r>
    <n v="340"/>
    <n v="20240924"/>
    <n v="3.4"/>
    <n v="15"/>
    <m/>
    <n v="2.4"/>
    <n v="1003.3"/>
    <n v="87"/>
    <x v="24"/>
    <x v="267"/>
    <x v="38"/>
    <x v="8"/>
    <n v="3"/>
    <n v="2.4000000000000004"/>
    <n v="0"/>
  </r>
  <r>
    <n v="340"/>
    <n v="20240925"/>
    <n v="3.1"/>
    <n v="15.2"/>
    <m/>
    <n v="10.1"/>
    <n v="1000.7"/>
    <n v="84"/>
    <x v="24"/>
    <x v="268"/>
    <x v="38"/>
    <x v="8"/>
    <n v="2.8000000000000007"/>
    <n v="2.2400000000000007"/>
    <n v="0"/>
  </r>
  <r>
    <n v="340"/>
    <n v="20240926"/>
    <n v="5.2"/>
    <n v="16"/>
    <m/>
    <n v="8.1"/>
    <n v="990.1"/>
    <n v="84"/>
    <x v="24"/>
    <x v="269"/>
    <x v="38"/>
    <x v="8"/>
    <n v="2"/>
    <n v="1.6"/>
    <n v="0"/>
  </r>
  <r>
    <n v="340"/>
    <n v="20240927"/>
    <n v="5.5"/>
    <n v="12.3"/>
    <m/>
    <n v="7.1"/>
    <n v="999.4"/>
    <n v="81"/>
    <x v="24"/>
    <x v="270"/>
    <x v="38"/>
    <x v="8"/>
    <n v="5.6999999999999993"/>
    <n v="4.5599999999999996"/>
    <n v="0"/>
  </r>
  <r>
    <n v="340"/>
    <n v="20240928"/>
    <n v="2.5"/>
    <n v="9.4"/>
    <m/>
    <n v="5.9"/>
    <n v="1021.8"/>
    <n v="85"/>
    <x v="24"/>
    <x v="271"/>
    <x v="38"/>
    <x v="8"/>
    <n v="8.6"/>
    <n v="6.88"/>
    <n v="0"/>
  </r>
  <r>
    <n v="340"/>
    <n v="20240929"/>
    <n v="1.9"/>
    <n v="8.8000000000000007"/>
    <m/>
    <n v="0"/>
    <n v="1023.9"/>
    <n v="80"/>
    <x v="24"/>
    <x v="272"/>
    <x v="38"/>
    <x v="8"/>
    <n v="9.1999999999999993"/>
    <n v="7.3599999999999994"/>
    <n v="0"/>
  </r>
  <r>
    <n v="340"/>
    <n v="20240930"/>
    <n v="4.2"/>
    <n v="12.8"/>
    <m/>
    <n v="7.1"/>
    <n v="1007.6"/>
    <n v="89"/>
    <x v="24"/>
    <x v="273"/>
    <x v="39"/>
    <x v="8"/>
    <n v="5.1999999999999993"/>
    <n v="4.1599999999999993"/>
    <n v="0"/>
  </r>
  <r>
    <n v="344"/>
    <n v="20240101"/>
    <n v="7"/>
    <n v="8"/>
    <n v="173"/>
    <n v="8.1"/>
    <n v="1001.1"/>
    <n v="81"/>
    <x v="25"/>
    <x v="0"/>
    <x v="0"/>
    <x v="0"/>
    <n v="10"/>
    <n v="11"/>
    <n v="0"/>
  </r>
  <r>
    <n v="344"/>
    <n v="20240102"/>
    <n v="9.8000000000000007"/>
    <n v="10.9"/>
    <n v="60"/>
    <n v="24.1"/>
    <n v="987.1"/>
    <n v="88"/>
    <x v="25"/>
    <x v="1"/>
    <x v="0"/>
    <x v="0"/>
    <n v="7.1"/>
    <n v="7.8100000000000005"/>
    <n v="0"/>
  </r>
  <r>
    <n v="344"/>
    <n v="20240103"/>
    <n v="8"/>
    <n v="9.8000000000000007"/>
    <n v="138"/>
    <n v="14.5"/>
    <n v="989.6"/>
    <n v="85"/>
    <x v="25"/>
    <x v="2"/>
    <x v="0"/>
    <x v="0"/>
    <n v="8.1999999999999993"/>
    <n v="9.02"/>
    <n v="0"/>
  </r>
  <r>
    <n v="344"/>
    <n v="20240104"/>
    <n v="4.0999999999999996"/>
    <n v="8.5"/>
    <n v="180"/>
    <n v="9.8000000000000007"/>
    <n v="1001"/>
    <n v="88"/>
    <x v="25"/>
    <x v="3"/>
    <x v="0"/>
    <x v="0"/>
    <n v="9.5"/>
    <n v="10.450000000000001"/>
    <n v="0"/>
  </r>
  <r>
    <n v="344"/>
    <n v="20240105"/>
    <n v="4.8"/>
    <n v="7.7"/>
    <n v="87"/>
    <n v="3.5"/>
    <n v="996.7"/>
    <n v="89"/>
    <x v="25"/>
    <x v="4"/>
    <x v="0"/>
    <x v="0"/>
    <n v="10.3"/>
    <n v="11.330000000000002"/>
    <n v="0"/>
  </r>
  <r>
    <n v="344"/>
    <n v="20240106"/>
    <n v="4.2"/>
    <n v="4"/>
    <n v="134"/>
    <n v="0"/>
    <n v="1012.4"/>
    <n v="82"/>
    <x v="25"/>
    <x v="5"/>
    <x v="0"/>
    <x v="0"/>
    <n v="14"/>
    <n v="15.400000000000002"/>
    <n v="0"/>
  </r>
  <r>
    <n v="344"/>
    <n v="20240107"/>
    <n v="5.6"/>
    <n v="0.2"/>
    <n v="203"/>
    <n v="0"/>
    <n v="1025.5999999999999"/>
    <n v="79"/>
    <x v="25"/>
    <x v="6"/>
    <x v="0"/>
    <x v="0"/>
    <n v="17.8"/>
    <n v="19.580000000000002"/>
    <n v="0"/>
  </r>
  <r>
    <n v="344"/>
    <n v="20240108"/>
    <n v="6.9"/>
    <n v="-1.6"/>
    <n v="211"/>
    <n v="-0.1"/>
    <n v="1032.4000000000001"/>
    <n v="69"/>
    <x v="25"/>
    <x v="7"/>
    <x v="1"/>
    <x v="0"/>
    <n v="19.600000000000001"/>
    <n v="21.560000000000002"/>
    <n v="0"/>
  </r>
  <r>
    <n v="344"/>
    <n v="20240109"/>
    <n v="6.5"/>
    <n v="-3"/>
    <n v="474"/>
    <n v="0"/>
    <n v="1033"/>
    <n v="60"/>
    <x v="25"/>
    <x v="8"/>
    <x v="1"/>
    <x v="0"/>
    <n v="21"/>
    <n v="23.1"/>
    <n v="0"/>
  </r>
  <r>
    <n v="344"/>
    <n v="20240110"/>
    <n v="3.6"/>
    <n v="-3.4"/>
    <n v="449"/>
    <n v="0"/>
    <n v="1030.7"/>
    <n v="66"/>
    <x v="25"/>
    <x v="9"/>
    <x v="1"/>
    <x v="0"/>
    <n v="21.4"/>
    <n v="23.54"/>
    <n v="0"/>
  </r>
  <r>
    <n v="344"/>
    <n v="20240111"/>
    <n v="1.9"/>
    <n v="-0.7"/>
    <n v="228"/>
    <n v="0"/>
    <n v="1034.5999999999999"/>
    <n v="86"/>
    <x v="25"/>
    <x v="10"/>
    <x v="1"/>
    <x v="0"/>
    <n v="18.7"/>
    <n v="20.57"/>
    <n v="0"/>
  </r>
  <r>
    <n v="344"/>
    <n v="20240112"/>
    <n v="1.5"/>
    <n v="3.5"/>
    <n v="142"/>
    <n v="-0.1"/>
    <n v="1032.9000000000001"/>
    <n v="90"/>
    <x v="25"/>
    <x v="11"/>
    <x v="1"/>
    <x v="0"/>
    <n v="14.5"/>
    <n v="15.950000000000001"/>
    <n v="0"/>
  </r>
  <r>
    <n v="344"/>
    <n v="20240113"/>
    <n v="3.8"/>
    <n v="4.0999999999999996"/>
    <n v="53"/>
    <n v="1"/>
    <n v="1022.3"/>
    <n v="90"/>
    <x v="25"/>
    <x v="12"/>
    <x v="1"/>
    <x v="0"/>
    <n v="13.9"/>
    <n v="15.290000000000001"/>
    <n v="0"/>
  </r>
  <r>
    <n v="344"/>
    <n v="20240114"/>
    <n v="4.5999999999999996"/>
    <n v="3.5"/>
    <n v="166"/>
    <n v="5.2"/>
    <n v="1009.1"/>
    <n v="91"/>
    <x v="25"/>
    <x v="13"/>
    <x v="1"/>
    <x v="0"/>
    <n v="14.5"/>
    <n v="15.950000000000001"/>
    <n v="0"/>
  </r>
  <r>
    <n v="344"/>
    <n v="20240115"/>
    <n v="4.8"/>
    <n v="1.7"/>
    <n v="253"/>
    <n v="6.7"/>
    <n v="1004.8"/>
    <n v="84"/>
    <x v="25"/>
    <x v="14"/>
    <x v="2"/>
    <x v="0"/>
    <n v="16.3"/>
    <n v="17.930000000000003"/>
    <n v="0"/>
  </r>
  <r>
    <n v="344"/>
    <n v="20240116"/>
    <n v="4.0999999999999996"/>
    <n v="1.3"/>
    <n v="455"/>
    <n v="1.2"/>
    <n v="1006.7"/>
    <n v="75"/>
    <x v="25"/>
    <x v="15"/>
    <x v="2"/>
    <x v="0"/>
    <n v="16.7"/>
    <n v="18.37"/>
    <n v="0"/>
  </r>
  <r>
    <n v="344"/>
    <n v="20240117"/>
    <n v="2.1"/>
    <n v="-0.7"/>
    <n v="183"/>
    <n v="0"/>
    <n v="992.9"/>
    <n v="83"/>
    <x v="25"/>
    <x v="16"/>
    <x v="2"/>
    <x v="0"/>
    <n v="18.7"/>
    <n v="20.57"/>
    <n v="0"/>
  </r>
  <r>
    <n v="344"/>
    <n v="20240118"/>
    <n v="1.6"/>
    <n v="-0.7"/>
    <n v="464"/>
    <n v="0.6"/>
    <n v="1003.5"/>
    <n v="87"/>
    <x v="25"/>
    <x v="17"/>
    <x v="2"/>
    <x v="0"/>
    <n v="18.7"/>
    <n v="20.57"/>
    <n v="0"/>
  </r>
  <r>
    <n v="344"/>
    <n v="20240119"/>
    <n v="4.3"/>
    <n v="1.9"/>
    <n v="498"/>
    <n v="0.2"/>
    <n v="1020.3"/>
    <n v="80"/>
    <x v="25"/>
    <x v="18"/>
    <x v="2"/>
    <x v="0"/>
    <n v="16.100000000000001"/>
    <n v="17.710000000000004"/>
    <n v="0"/>
  </r>
  <r>
    <n v="344"/>
    <n v="20240120"/>
    <n v="6"/>
    <n v="0.1"/>
    <n v="423"/>
    <n v="0"/>
    <n v="1026.0999999999999"/>
    <n v="78"/>
    <x v="25"/>
    <x v="19"/>
    <x v="2"/>
    <x v="0"/>
    <n v="17.899999999999999"/>
    <n v="19.690000000000001"/>
    <n v="0"/>
  </r>
  <r>
    <n v="344"/>
    <n v="20240121"/>
    <n v="9"/>
    <n v="4.0999999999999996"/>
    <n v="140"/>
    <n v="0.2"/>
    <n v="1015.3"/>
    <n v="75"/>
    <x v="25"/>
    <x v="20"/>
    <x v="2"/>
    <x v="0"/>
    <n v="13.9"/>
    <n v="15.290000000000001"/>
    <n v="0"/>
  </r>
  <r>
    <n v="344"/>
    <n v="20240122"/>
    <n v="10.8"/>
    <n v="9.6999999999999993"/>
    <n v="437"/>
    <n v="1.6"/>
    <n v="1007.7"/>
    <n v="79"/>
    <x v="25"/>
    <x v="21"/>
    <x v="3"/>
    <x v="0"/>
    <n v="8.3000000000000007"/>
    <n v="9.1300000000000008"/>
    <n v="0"/>
  </r>
  <r>
    <n v="344"/>
    <n v="20240123"/>
    <n v="8.6999999999999993"/>
    <n v="8.5"/>
    <n v="300"/>
    <n v="5"/>
    <n v="1019.1"/>
    <n v="82"/>
    <x v="25"/>
    <x v="22"/>
    <x v="3"/>
    <x v="0"/>
    <n v="9.5"/>
    <n v="10.450000000000001"/>
    <n v="0"/>
  </r>
  <r>
    <n v="344"/>
    <n v="20240124"/>
    <n v="9.5"/>
    <n v="10"/>
    <n v="299"/>
    <n v="0"/>
    <n v="1021"/>
    <n v="74"/>
    <x v="25"/>
    <x v="23"/>
    <x v="3"/>
    <x v="0"/>
    <n v="8"/>
    <n v="8.8000000000000007"/>
    <n v="0"/>
  </r>
  <r>
    <n v="344"/>
    <n v="20240125"/>
    <n v="3.7"/>
    <n v="6.9"/>
    <n v="197"/>
    <n v="0.6"/>
    <n v="1026.5"/>
    <n v="93"/>
    <x v="25"/>
    <x v="24"/>
    <x v="3"/>
    <x v="0"/>
    <n v="11.1"/>
    <n v="12.21"/>
    <n v="0"/>
  </r>
  <r>
    <n v="344"/>
    <n v="20240126"/>
    <n v="6.7"/>
    <n v="7.8"/>
    <n v="524"/>
    <n v="3.5"/>
    <n v="1026"/>
    <n v="81"/>
    <x v="25"/>
    <x v="25"/>
    <x v="3"/>
    <x v="0"/>
    <n v="10.199999999999999"/>
    <n v="11.22"/>
    <n v="0"/>
  </r>
  <r>
    <n v="344"/>
    <n v="20240127"/>
    <n v="3"/>
    <n v="4"/>
    <n v="524"/>
    <n v="0"/>
    <n v="1034.5999999999999"/>
    <n v="85"/>
    <x v="25"/>
    <x v="26"/>
    <x v="3"/>
    <x v="0"/>
    <n v="14"/>
    <n v="15.400000000000002"/>
    <n v="0"/>
  </r>
  <r>
    <n v="344"/>
    <n v="20240128"/>
    <n v="3.5"/>
    <n v="5.2"/>
    <n v="539"/>
    <n v="0"/>
    <n v="1026.5999999999999"/>
    <n v="68"/>
    <x v="25"/>
    <x v="27"/>
    <x v="3"/>
    <x v="0"/>
    <n v="12.8"/>
    <n v="14.080000000000002"/>
    <n v="0"/>
  </r>
  <r>
    <n v="344"/>
    <n v="20240129"/>
    <n v="3.5"/>
    <n v="7.7"/>
    <n v="512"/>
    <n v="0"/>
    <n v="1025.3"/>
    <n v="82"/>
    <x v="25"/>
    <x v="28"/>
    <x v="4"/>
    <x v="0"/>
    <n v="10.3"/>
    <n v="11.330000000000002"/>
    <n v="0"/>
  </r>
  <r>
    <n v="344"/>
    <n v="20240130"/>
    <n v="5.0999999999999996"/>
    <n v="8.3000000000000007"/>
    <n v="145"/>
    <n v="0.6"/>
    <n v="1027.9000000000001"/>
    <n v="87"/>
    <x v="25"/>
    <x v="29"/>
    <x v="4"/>
    <x v="0"/>
    <n v="9.6999999999999993"/>
    <n v="10.67"/>
    <n v="0"/>
  </r>
  <r>
    <n v="344"/>
    <n v="20240131"/>
    <n v="5.8"/>
    <n v="7"/>
    <n v="205"/>
    <n v="3.7"/>
    <n v="1029.8"/>
    <n v="79"/>
    <x v="25"/>
    <x v="30"/>
    <x v="4"/>
    <x v="0"/>
    <n v="11"/>
    <n v="12.100000000000001"/>
    <n v="0"/>
  </r>
  <r>
    <n v="344"/>
    <n v="20240201"/>
    <n v="4.0999999999999996"/>
    <n v="6.3"/>
    <n v="595"/>
    <n v="0.9"/>
    <n v="1030.5"/>
    <n v="84"/>
    <x v="25"/>
    <x v="31"/>
    <x v="4"/>
    <x v="1"/>
    <n v="11.7"/>
    <n v="12.870000000000001"/>
    <n v="0"/>
  </r>
  <r>
    <n v="344"/>
    <n v="20240202"/>
    <n v="7.6"/>
    <n v="7.8"/>
    <n v="269"/>
    <n v="0"/>
    <n v="1027.3"/>
    <n v="89"/>
    <x v="25"/>
    <x v="32"/>
    <x v="4"/>
    <x v="1"/>
    <n v="10.199999999999999"/>
    <n v="11.22"/>
    <n v="0"/>
  </r>
  <r>
    <n v="344"/>
    <n v="20240203"/>
    <n v="6.7"/>
    <n v="10.199999999999999"/>
    <n v="272"/>
    <n v="0.2"/>
    <n v="1025.0999999999999"/>
    <n v="88"/>
    <x v="25"/>
    <x v="33"/>
    <x v="4"/>
    <x v="1"/>
    <n v="7.8000000000000007"/>
    <n v="8.5800000000000018"/>
    <n v="0"/>
  </r>
  <r>
    <n v="344"/>
    <n v="20240204"/>
    <n v="8.1"/>
    <n v="10.4"/>
    <n v="198"/>
    <n v="0.4"/>
    <n v="1021.3"/>
    <n v="88"/>
    <x v="25"/>
    <x v="34"/>
    <x v="4"/>
    <x v="1"/>
    <n v="7.6"/>
    <n v="8.36"/>
    <n v="0"/>
  </r>
  <r>
    <n v="344"/>
    <n v="20240205"/>
    <n v="10"/>
    <n v="9.4"/>
    <n v="265"/>
    <n v="0"/>
    <n v="1017.9"/>
    <n v="85"/>
    <x v="25"/>
    <x v="35"/>
    <x v="5"/>
    <x v="1"/>
    <n v="8.6"/>
    <n v="9.4600000000000009"/>
    <n v="0"/>
  </r>
  <r>
    <n v="344"/>
    <n v="20240206"/>
    <n v="11.7"/>
    <n v="10.4"/>
    <n v="268"/>
    <n v="12.7"/>
    <n v="1008"/>
    <n v="85"/>
    <x v="25"/>
    <x v="36"/>
    <x v="5"/>
    <x v="1"/>
    <n v="7.6"/>
    <n v="8.36"/>
    <n v="0"/>
  </r>
  <r>
    <n v="344"/>
    <n v="20240207"/>
    <n v="1.9"/>
    <n v="4.5999999999999996"/>
    <n v="483"/>
    <n v="2.8"/>
    <n v="1005.3"/>
    <n v="84"/>
    <x v="25"/>
    <x v="37"/>
    <x v="5"/>
    <x v="1"/>
    <n v="13.4"/>
    <n v="14.740000000000002"/>
    <n v="0"/>
  </r>
  <r>
    <n v="344"/>
    <n v="20240208"/>
    <n v="3.5"/>
    <n v="3.9"/>
    <n v="130"/>
    <n v="16.2"/>
    <n v="995.6"/>
    <n v="93"/>
    <x v="25"/>
    <x v="38"/>
    <x v="5"/>
    <x v="1"/>
    <n v="14.1"/>
    <n v="15.510000000000002"/>
    <n v="0"/>
  </r>
  <r>
    <n v="344"/>
    <n v="20240209"/>
    <n v="5.8"/>
    <n v="11.1"/>
    <n v="378"/>
    <n v="4.0999999999999996"/>
    <n v="983"/>
    <n v="85"/>
    <x v="25"/>
    <x v="39"/>
    <x v="5"/>
    <x v="1"/>
    <n v="6.9"/>
    <n v="7.5900000000000007"/>
    <n v="0"/>
  </r>
  <r>
    <n v="344"/>
    <n v="20240210"/>
    <n v="2.9"/>
    <n v="10.6"/>
    <n v="397"/>
    <n v="0.6"/>
    <n v="985.8"/>
    <n v="88"/>
    <x v="25"/>
    <x v="40"/>
    <x v="5"/>
    <x v="1"/>
    <n v="7.4"/>
    <n v="8.14"/>
    <n v="0"/>
  </r>
  <r>
    <n v="344"/>
    <n v="20240211"/>
    <n v="3"/>
    <n v="8.4"/>
    <n v="224"/>
    <n v="3.4"/>
    <n v="990.8"/>
    <n v="92"/>
    <x v="25"/>
    <x v="41"/>
    <x v="5"/>
    <x v="1"/>
    <n v="9.6"/>
    <n v="10.56"/>
    <n v="0"/>
  </r>
  <r>
    <n v="344"/>
    <n v="20240212"/>
    <n v="4"/>
    <n v="6.9"/>
    <n v="584"/>
    <n v="0"/>
    <n v="1005.2"/>
    <n v="85"/>
    <x v="25"/>
    <x v="42"/>
    <x v="6"/>
    <x v="1"/>
    <n v="11.1"/>
    <n v="12.21"/>
    <n v="0"/>
  </r>
  <r>
    <n v="344"/>
    <n v="20240213"/>
    <n v="5.6"/>
    <n v="7.2"/>
    <n v="546"/>
    <n v="2.5"/>
    <n v="1014.5"/>
    <n v="83"/>
    <x v="25"/>
    <x v="43"/>
    <x v="6"/>
    <x v="1"/>
    <n v="10.8"/>
    <n v="11.880000000000003"/>
    <n v="0"/>
  </r>
  <r>
    <n v="344"/>
    <n v="20240214"/>
    <n v="7.7"/>
    <n v="11.4"/>
    <n v="140"/>
    <n v="5.5"/>
    <n v="1014.3"/>
    <n v="93"/>
    <x v="25"/>
    <x v="44"/>
    <x v="6"/>
    <x v="1"/>
    <n v="6.6"/>
    <n v="7.26"/>
    <n v="0"/>
  </r>
  <r>
    <n v="344"/>
    <n v="20240215"/>
    <n v="4.7"/>
    <n v="13.3"/>
    <n v="497"/>
    <n v="8.1999999999999993"/>
    <n v="1012"/>
    <n v="83"/>
    <x v="25"/>
    <x v="45"/>
    <x v="6"/>
    <x v="1"/>
    <n v="4.6999999999999993"/>
    <n v="5.17"/>
    <n v="0"/>
  </r>
  <r>
    <n v="344"/>
    <n v="20240216"/>
    <n v="3.9"/>
    <n v="11.2"/>
    <n v="288"/>
    <n v="2.2999999999999998"/>
    <n v="1014.6"/>
    <n v="85"/>
    <x v="25"/>
    <x v="46"/>
    <x v="6"/>
    <x v="1"/>
    <n v="6.8000000000000007"/>
    <n v="7.4800000000000013"/>
    <n v="0"/>
  </r>
  <r>
    <n v="344"/>
    <n v="20240217"/>
    <n v="3"/>
    <n v="10.6"/>
    <n v="396"/>
    <n v="0.1"/>
    <n v="1030"/>
    <n v="85"/>
    <x v="25"/>
    <x v="47"/>
    <x v="6"/>
    <x v="1"/>
    <n v="7.4"/>
    <n v="8.14"/>
    <n v="0"/>
  </r>
  <r>
    <n v="344"/>
    <n v="20240218"/>
    <n v="6.8"/>
    <n v="9.5"/>
    <n v="139"/>
    <n v="16"/>
    <n v="1023.9"/>
    <n v="91"/>
    <x v="25"/>
    <x v="48"/>
    <x v="6"/>
    <x v="1"/>
    <n v="8.5"/>
    <n v="9.3500000000000014"/>
    <n v="0"/>
  </r>
  <r>
    <n v="344"/>
    <n v="20240219"/>
    <n v="4.4000000000000004"/>
    <n v="8.8000000000000007"/>
    <n v="254"/>
    <n v="0.9"/>
    <n v="1026.9000000000001"/>
    <n v="88"/>
    <x v="25"/>
    <x v="49"/>
    <x v="7"/>
    <x v="1"/>
    <n v="9.1999999999999993"/>
    <n v="10.119999999999999"/>
    <n v="0"/>
  </r>
  <r>
    <n v="344"/>
    <n v="20240220"/>
    <n v="6.1"/>
    <n v="8.9"/>
    <n v="549"/>
    <n v="-0.1"/>
    <n v="1025.5999999999999"/>
    <n v="85"/>
    <x v="25"/>
    <x v="50"/>
    <x v="7"/>
    <x v="1"/>
    <n v="9.1"/>
    <n v="10.01"/>
    <n v="0"/>
  </r>
  <r>
    <n v="344"/>
    <n v="20240221"/>
    <n v="7.3"/>
    <n v="9.4"/>
    <n v="251"/>
    <n v="7.8"/>
    <n v="1009.6"/>
    <n v="88"/>
    <x v="25"/>
    <x v="51"/>
    <x v="7"/>
    <x v="1"/>
    <n v="8.6"/>
    <n v="9.4600000000000009"/>
    <n v="0"/>
  </r>
  <r>
    <n v="344"/>
    <n v="20240222"/>
    <n v="7.5"/>
    <n v="9.8000000000000007"/>
    <n v="308"/>
    <n v="7.2"/>
    <n v="985.7"/>
    <n v="88"/>
    <x v="25"/>
    <x v="52"/>
    <x v="7"/>
    <x v="1"/>
    <n v="8.1999999999999993"/>
    <n v="9.02"/>
    <n v="0"/>
  </r>
  <r>
    <n v="344"/>
    <n v="20240223"/>
    <n v="7.5"/>
    <n v="6.2"/>
    <n v="494"/>
    <n v="3.2"/>
    <n v="989.7"/>
    <n v="81"/>
    <x v="25"/>
    <x v="53"/>
    <x v="7"/>
    <x v="1"/>
    <n v="11.8"/>
    <n v="12.980000000000002"/>
    <n v="0"/>
  </r>
  <r>
    <n v="344"/>
    <n v="20240224"/>
    <n v="4.5999999999999996"/>
    <n v="5.2"/>
    <n v="300"/>
    <n v="7.5"/>
    <n v="997.2"/>
    <n v="86"/>
    <x v="25"/>
    <x v="54"/>
    <x v="7"/>
    <x v="1"/>
    <n v="12.8"/>
    <n v="14.080000000000002"/>
    <n v="0"/>
  </r>
  <r>
    <n v="344"/>
    <n v="20240225"/>
    <n v="4.2"/>
    <n v="6.7"/>
    <n v="841"/>
    <n v="0.9"/>
    <n v="999.2"/>
    <n v="83"/>
    <x v="25"/>
    <x v="55"/>
    <x v="7"/>
    <x v="1"/>
    <n v="11.3"/>
    <n v="12.430000000000001"/>
    <n v="0"/>
  </r>
  <r>
    <n v="344"/>
    <n v="20240226"/>
    <n v="7"/>
    <n v="5.5"/>
    <n v="325"/>
    <n v="1.6"/>
    <n v="1007.1"/>
    <n v="81"/>
    <x v="25"/>
    <x v="56"/>
    <x v="8"/>
    <x v="1"/>
    <n v="12.5"/>
    <n v="13.750000000000002"/>
    <n v="0"/>
  </r>
  <r>
    <n v="344"/>
    <n v="20240227"/>
    <n v="2.7"/>
    <n v="5"/>
    <n v="1073"/>
    <n v="0"/>
    <n v="1018.9"/>
    <n v="80"/>
    <x v="25"/>
    <x v="57"/>
    <x v="8"/>
    <x v="1"/>
    <n v="13"/>
    <n v="14.3"/>
    <n v="0"/>
  </r>
  <r>
    <n v="344"/>
    <n v="20240228"/>
    <n v="4.5"/>
    <n v="7.2"/>
    <n v="325"/>
    <n v="-0.1"/>
    <n v="1018.9"/>
    <n v="87"/>
    <x v="25"/>
    <x v="58"/>
    <x v="8"/>
    <x v="1"/>
    <n v="10.8"/>
    <n v="11.880000000000003"/>
    <n v="0"/>
  </r>
  <r>
    <n v="344"/>
    <n v="20240229"/>
    <n v="6.3"/>
    <n v="8.6"/>
    <n v="215"/>
    <n v="6.5"/>
    <n v="1006.8"/>
    <n v="93"/>
    <x v="25"/>
    <x v="59"/>
    <x v="8"/>
    <x v="1"/>
    <n v="9.4"/>
    <n v="10.340000000000002"/>
    <n v="0"/>
  </r>
  <r>
    <n v="344"/>
    <n v="20240301"/>
    <n v="6.4"/>
    <n v="7.5"/>
    <n v="573"/>
    <n v="3.9"/>
    <n v="999.4"/>
    <n v="83"/>
    <x v="25"/>
    <x v="60"/>
    <x v="8"/>
    <x v="2"/>
    <n v="10.5"/>
    <n v="10.5"/>
    <n v="0"/>
  </r>
  <r>
    <n v="344"/>
    <n v="20240302"/>
    <n v="5.9"/>
    <n v="9.1999999999999993"/>
    <n v="963"/>
    <n v="0.4"/>
    <n v="998.1"/>
    <n v="71"/>
    <x v="25"/>
    <x v="61"/>
    <x v="8"/>
    <x v="2"/>
    <n v="8.8000000000000007"/>
    <n v="8.8000000000000007"/>
    <n v="0"/>
  </r>
  <r>
    <n v="344"/>
    <n v="20240303"/>
    <n v="2.7"/>
    <n v="9.1"/>
    <n v="592"/>
    <n v="-0.1"/>
    <n v="1002"/>
    <n v="86"/>
    <x v="25"/>
    <x v="62"/>
    <x v="8"/>
    <x v="2"/>
    <n v="8.9"/>
    <n v="8.9"/>
    <n v="0"/>
  </r>
  <r>
    <n v="344"/>
    <n v="20240304"/>
    <n v="2"/>
    <n v="7.7"/>
    <n v="1036"/>
    <n v="0"/>
    <n v="1011.6"/>
    <n v="75"/>
    <x v="25"/>
    <x v="63"/>
    <x v="9"/>
    <x v="2"/>
    <n v="10.3"/>
    <n v="10.3"/>
    <n v="0"/>
  </r>
  <r>
    <n v="344"/>
    <n v="20240305"/>
    <n v="1.5"/>
    <n v="6.6"/>
    <n v="330"/>
    <n v="0.8"/>
    <n v="1014.4"/>
    <n v="90"/>
    <x v="25"/>
    <x v="64"/>
    <x v="9"/>
    <x v="2"/>
    <n v="11.4"/>
    <n v="11.4"/>
    <n v="0"/>
  </r>
  <r>
    <n v="344"/>
    <n v="20240306"/>
    <n v="2.1"/>
    <n v="7"/>
    <n v="1085"/>
    <n v="0"/>
    <n v="1022.5"/>
    <n v="85"/>
    <x v="25"/>
    <x v="65"/>
    <x v="9"/>
    <x v="2"/>
    <n v="11"/>
    <n v="11"/>
    <n v="0"/>
  </r>
  <r>
    <n v="344"/>
    <n v="20240307"/>
    <n v="5"/>
    <n v="5.4"/>
    <n v="1130"/>
    <n v="0"/>
    <n v="1022.3"/>
    <n v="81"/>
    <x v="25"/>
    <x v="66"/>
    <x v="9"/>
    <x v="2"/>
    <n v="12.6"/>
    <n v="12.6"/>
    <n v="0"/>
  </r>
  <r>
    <n v="344"/>
    <n v="20240308"/>
    <n v="6.3"/>
    <n v="5.6"/>
    <n v="1320"/>
    <n v="0"/>
    <n v="1010.5"/>
    <n v="69"/>
    <x v="25"/>
    <x v="67"/>
    <x v="9"/>
    <x v="2"/>
    <n v="12.4"/>
    <n v="12.4"/>
    <n v="0"/>
  </r>
  <r>
    <n v="344"/>
    <n v="20240309"/>
    <n v="5.4"/>
    <n v="8.6999999999999993"/>
    <n v="1124"/>
    <n v="-0.1"/>
    <n v="1000"/>
    <n v="69"/>
    <x v="25"/>
    <x v="68"/>
    <x v="9"/>
    <x v="2"/>
    <n v="9.3000000000000007"/>
    <n v="9.3000000000000007"/>
    <n v="0"/>
  </r>
  <r>
    <n v="344"/>
    <n v="20240310"/>
    <n v="3.7"/>
    <n v="9"/>
    <n v="460"/>
    <n v="0"/>
    <n v="996.7"/>
    <n v="72"/>
    <x v="25"/>
    <x v="69"/>
    <x v="9"/>
    <x v="2"/>
    <n v="9"/>
    <n v="9"/>
    <n v="0"/>
  </r>
  <r>
    <n v="344"/>
    <n v="20240311"/>
    <n v="1.8"/>
    <n v="7.4"/>
    <n v="230"/>
    <n v="4.4000000000000004"/>
    <n v="1003.1"/>
    <n v="92"/>
    <x v="25"/>
    <x v="70"/>
    <x v="10"/>
    <x v="2"/>
    <n v="10.6"/>
    <n v="10.6"/>
    <n v="0"/>
  </r>
  <r>
    <n v="344"/>
    <n v="20240312"/>
    <n v="4.3"/>
    <n v="8.6"/>
    <n v="475"/>
    <n v="4.4000000000000004"/>
    <n v="1012.4"/>
    <n v="89"/>
    <x v="25"/>
    <x v="71"/>
    <x v="10"/>
    <x v="2"/>
    <n v="9.4"/>
    <n v="9.4"/>
    <n v="0"/>
  </r>
  <r>
    <n v="344"/>
    <n v="20240313"/>
    <n v="6.1"/>
    <n v="11.3"/>
    <n v="387"/>
    <n v="-0.1"/>
    <n v="1013.9"/>
    <n v="85"/>
    <x v="25"/>
    <x v="72"/>
    <x v="10"/>
    <x v="2"/>
    <n v="6.6999999999999993"/>
    <n v="6.6999999999999993"/>
    <n v="0"/>
  </r>
  <r>
    <n v="344"/>
    <n v="20240314"/>
    <n v="5"/>
    <n v="12.9"/>
    <n v="1348"/>
    <n v="0"/>
    <n v="1009.9"/>
    <n v="75"/>
    <x v="25"/>
    <x v="73"/>
    <x v="10"/>
    <x v="2"/>
    <n v="5.0999999999999996"/>
    <n v="5.0999999999999996"/>
    <n v="0"/>
  </r>
  <r>
    <n v="344"/>
    <n v="20240315"/>
    <n v="8.3000000000000007"/>
    <n v="12.6"/>
    <n v="866"/>
    <n v="1.2"/>
    <n v="1006.9"/>
    <n v="82"/>
    <x v="25"/>
    <x v="74"/>
    <x v="10"/>
    <x v="2"/>
    <n v="5.4"/>
    <n v="5.4"/>
    <n v="0"/>
  </r>
  <r>
    <n v="344"/>
    <n v="20240316"/>
    <n v="3.2"/>
    <n v="8"/>
    <n v="955"/>
    <n v="0.4"/>
    <n v="1019.9"/>
    <n v="77"/>
    <x v="25"/>
    <x v="75"/>
    <x v="10"/>
    <x v="2"/>
    <n v="10"/>
    <n v="10"/>
    <n v="0"/>
  </r>
  <r>
    <n v="344"/>
    <n v="20240317"/>
    <n v="4.0999999999999996"/>
    <n v="10.4"/>
    <n v="585"/>
    <n v="3.8"/>
    <n v="1018.2"/>
    <n v="83"/>
    <x v="25"/>
    <x v="76"/>
    <x v="10"/>
    <x v="2"/>
    <n v="7.6"/>
    <n v="7.6"/>
    <n v="0"/>
  </r>
  <r>
    <n v="344"/>
    <n v="20240318"/>
    <n v="3"/>
    <n v="11"/>
    <n v="1225"/>
    <n v="0"/>
    <n v="1015.9"/>
    <n v="82"/>
    <x v="25"/>
    <x v="77"/>
    <x v="11"/>
    <x v="2"/>
    <n v="7"/>
    <n v="7"/>
    <n v="0"/>
  </r>
  <r>
    <n v="344"/>
    <n v="20240319"/>
    <n v="3.7"/>
    <n v="11.6"/>
    <n v="993"/>
    <n v="-0.1"/>
    <n v="1017.8"/>
    <n v="78"/>
    <x v="25"/>
    <x v="78"/>
    <x v="11"/>
    <x v="2"/>
    <n v="6.4"/>
    <n v="6.4"/>
    <n v="0"/>
  </r>
  <r>
    <n v="344"/>
    <n v="20240320"/>
    <n v="1.4"/>
    <n v="11.8"/>
    <n v="1111"/>
    <n v="0"/>
    <n v="1019.1"/>
    <n v="81"/>
    <x v="25"/>
    <x v="79"/>
    <x v="11"/>
    <x v="2"/>
    <n v="6.1999999999999993"/>
    <n v="6.1999999999999993"/>
    <n v="0"/>
  </r>
  <r>
    <n v="344"/>
    <n v="20240321"/>
    <n v="3.7"/>
    <n v="9.6"/>
    <n v="522"/>
    <n v="0"/>
    <n v="1023.7"/>
    <n v="85"/>
    <x v="25"/>
    <x v="80"/>
    <x v="11"/>
    <x v="2"/>
    <n v="8.4"/>
    <n v="8.4"/>
    <n v="0"/>
  </r>
  <r>
    <n v="344"/>
    <n v="20240322"/>
    <n v="4.5"/>
    <n v="9.1999999999999993"/>
    <n v="294"/>
    <n v="3.2"/>
    <n v="1016"/>
    <n v="90"/>
    <x v="25"/>
    <x v="81"/>
    <x v="11"/>
    <x v="2"/>
    <n v="8.8000000000000007"/>
    <n v="8.8000000000000007"/>
    <n v="0"/>
  </r>
  <r>
    <n v="344"/>
    <n v="20240323"/>
    <n v="5.8"/>
    <n v="7"/>
    <n v="1209"/>
    <n v="1.2"/>
    <n v="1008.3"/>
    <n v="74"/>
    <x v="25"/>
    <x v="82"/>
    <x v="11"/>
    <x v="2"/>
    <n v="11"/>
    <n v="11"/>
    <n v="0"/>
  </r>
  <r>
    <n v="344"/>
    <n v="20240324"/>
    <n v="7.1"/>
    <n v="7.1"/>
    <n v="751"/>
    <n v="3.7"/>
    <n v="1005.7"/>
    <n v="80"/>
    <x v="25"/>
    <x v="83"/>
    <x v="11"/>
    <x v="2"/>
    <n v="10.9"/>
    <n v="10.9"/>
    <n v="0"/>
  </r>
  <r>
    <n v="344"/>
    <n v="20240325"/>
    <n v="3.5"/>
    <n v="7.6"/>
    <n v="1568"/>
    <n v="0"/>
    <n v="1003.7"/>
    <n v="70"/>
    <x v="25"/>
    <x v="84"/>
    <x v="12"/>
    <x v="2"/>
    <n v="10.4"/>
    <n v="10.4"/>
    <n v="0"/>
  </r>
  <r>
    <n v="344"/>
    <n v="20240326"/>
    <n v="3.8"/>
    <n v="8.9"/>
    <n v="893"/>
    <n v="-0.1"/>
    <n v="990.1"/>
    <n v="71"/>
    <x v="25"/>
    <x v="85"/>
    <x v="12"/>
    <x v="2"/>
    <n v="9.1"/>
    <n v="9.1"/>
    <n v="0"/>
  </r>
  <r>
    <n v="344"/>
    <n v="20240327"/>
    <n v="5.5"/>
    <n v="9.9"/>
    <n v="1045"/>
    <n v="0.1"/>
    <n v="985.7"/>
    <n v="72"/>
    <x v="25"/>
    <x v="86"/>
    <x v="12"/>
    <x v="2"/>
    <n v="8.1"/>
    <n v="8.1"/>
    <n v="0"/>
  </r>
  <r>
    <n v="344"/>
    <n v="20240328"/>
    <n v="7"/>
    <n v="9.5"/>
    <n v="932"/>
    <n v="2.7"/>
    <n v="985.2"/>
    <n v="68"/>
    <x v="25"/>
    <x v="87"/>
    <x v="12"/>
    <x v="2"/>
    <n v="8.5"/>
    <n v="8.5"/>
    <n v="0"/>
  </r>
  <r>
    <n v="344"/>
    <n v="20240329"/>
    <n v="6.2"/>
    <n v="11.2"/>
    <n v="1267"/>
    <n v="0.1"/>
    <n v="992.5"/>
    <n v="69"/>
    <x v="25"/>
    <x v="88"/>
    <x v="12"/>
    <x v="2"/>
    <n v="6.8000000000000007"/>
    <n v="6.8000000000000007"/>
    <n v="0"/>
  </r>
  <r>
    <n v="344"/>
    <n v="20240330"/>
    <n v="2.2999999999999998"/>
    <n v="8.4"/>
    <n v="298"/>
    <n v="4.7"/>
    <n v="997.1"/>
    <n v="92"/>
    <x v="25"/>
    <x v="89"/>
    <x v="12"/>
    <x v="2"/>
    <n v="9.6"/>
    <n v="9.6"/>
    <n v="0"/>
  </r>
  <r>
    <n v="344"/>
    <n v="20240331"/>
    <n v="3.6"/>
    <n v="10.1"/>
    <n v="975"/>
    <n v="4.4000000000000004"/>
    <n v="995.9"/>
    <n v="89"/>
    <x v="25"/>
    <x v="90"/>
    <x v="12"/>
    <x v="2"/>
    <n v="7.9"/>
    <n v="7.9"/>
    <n v="0"/>
  </r>
  <r>
    <n v="344"/>
    <n v="20240401"/>
    <n v="4.5999999999999996"/>
    <n v="10.5"/>
    <n v="1003"/>
    <n v="0"/>
    <n v="996.6"/>
    <n v="81"/>
    <x v="25"/>
    <x v="91"/>
    <x v="13"/>
    <x v="3"/>
    <n v="7.5"/>
    <n v="6"/>
    <n v="0"/>
  </r>
  <r>
    <n v="344"/>
    <n v="20240402"/>
    <n v="6.1"/>
    <n v="10.1"/>
    <n v="788"/>
    <n v="2.2999999999999998"/>
    <n v="1004.9"/>
    <n v="82"/>
    <x v="25"/>
    <x v="92"/>
    <x v="13"/>
    <x v="3"/>
    <n v="7.9"/>
    <n v="6.32"/>
    <n v="0"/>
  </r>
  <r>
    <n v="344"/>
    <n v="20240403"/>
    <n v="6.6"/>
    <n v="11.1"/>
    <n v="648"/>
    <n v="8.6"/>
    <n v="1003.5"/>
    <n v="86"/>
    <x v="25"/>
    <x v="93"/>
    <x v="13"/>
    <x v="3"/>
    <n v="6.9"/>
    <n v="5.5200000000000005"/>
    <n v="0"/>
  </r>
  <r>
    <n v="344"/>
    <n v="20240404"/>
    <n v="8"/>
    <n v="12.2"/>
    <n v="1307"/>
    <n v="10.4"/>
    <n v="1005"/>
    <n v="81"/>
    <x v="25"/>
    <x v="94"/>
    <x v="13"/>
    <x v="3"/>
    <n v="5.8000000000000007"/>
    <n v="4.6400000000000006"/>
    <n v="0"/>
  </r>
  <r>
    <n v="344"/>
    <n v="20240405"/>
    <n v="6.3"/>
    <n v="13.7"/>
    <n v="1054"/>
    <n v="4.0999999999999996"/>
    <n v="1007.9"/>
    <n v="81"/>
    <x v="25"/>
    <x v="95"/>
    <x v="13"/>
    <x v="3"/>
    <n v="4.3000000000000007"/>
    <n v="3.4400000000000008"/>
    <n v="0"/>
  </r>
  <r>
    <n v="344"/>
    <n v="20240406"/>
    <n v="5.6"/>
    <n v="17.899999999999999"/>
    <n v="1487"/>
    <n v="-0.1"/>
    <n v="1007.9"/>
    <n v="65"/>
    <x v="25"/>
    <x v="96"/>
    <x v="13"/>
    <x v="3"/>
    <n v="0.10000000000000142"/>
    <n v="8.000000000000114E-2"/>
    <n v="0"/>
  </r>
  <r>
    <n v="344"/>
    <n v="20240407"/>
    <n v="5.8"/>
    <n v="15.1"/>
    <n v="1672"/>
    <n v="0.6"/>
    <n v="1011.8"/>
    <n v="68"/>
    <x v="25"/>
    <x v="97"/>
    <x v="13"/>
    <x v="3"/>
    <n v="2.9000000000000004"/>
    <n v="2.3200000000000003"/>
    <n v="0"/>
  </r>
  <r>
    <n v="344"/>
    <n v="20240408"/>
    <n v="3"/>
    <n v="15.1"/>
    <n v="1284"/>
    <n v="3.5"/>
    <n v="1007"/>
    <n v="78"/>
    <x v="25"/>
    <x v="98"/>
    <x v="14"/>
    <x v="3"/>
    <n v="2.9000000000000004"/>
    <n v="2.3200000000000003"/>
    <n v="0"/>
  </r>
  <r>
    <n v="344"/>
    <n v="20240409"/>
    <n v="8.3000000000000007"/>
    <n v="11"/>
    <n v="766"/>
    <n v="1.9"/>
    <n v="1009.9"/>
    <n v="74"/>
    <x v="25"/>
    <x v="99"/>
    <x v="14"/>
    <x v="3"/>
    <n v="7"/>
    <n v="5.6000000000000005"/>
    <n v="0"/>
  </r>
  <r>
    <n v="344"/>
    <n v="20240410"/>
    <n v="5.0999999999999996"/>
    <n v="11.5"/>
    <n v="2051"/>
    <n v="0.2"/>
    <n v="1026.8"/>
    <n v="63"/>
    <x v="25"/>
    <x v="100"/>
    <x v="14"/>
    <x v="3"/>
    <n v="6.5"/>
    <n v="5.2"/>
    <n v="0"/>
  </r>
  <r>
    <n v="344"/>
    <n v="20240411"/>
    <n v="5.7"/>
    <n v="13.1"/>
    <n v="496"/>
    <n v="0.3"/>
    <n v="1030.0999999999999"/>
    <n v="86"/>
    <x v="25"/>
    <x v="101"/>
    <x v="14"/>
    <x v="3"/>
    <n v="4.9000000000000004"/>
    <n v="3.9200000000000004"/>
    <n v="0"/>
  </r>
  <r>
    <n v="344"/>
    <n v="20240412"/>
    <n v="7.2"/>
    <n v="15.8"/>
    <n v="1819"/>
    <n v="0"/>
    <n v="1029"/>
    <n v="73"/>
    <x v="25"/>
    <x v="102"/>
    <x v="14"/>
    <x v="3"/>
    <n v="2.1999999999999993"/>
    <n v="1.7599999999999996"/>
    <n v="0"/>
  </r>
  <r>
    <n v="344"/>
    <n v="20240413"/>
    <n v="5.9"/>
    <n v="16.399999999999999"/>
    <n v="1764"/>
    <n v="0"/>
    <n v="1022.3"/>
    <n v="70"/>
    <x v="25"/>
    <x v="103"/>
    <x v="14"/>
    <x v="3"/>
    <n v="1.6000000000000014"/>
    <n v="1.2800000000000011"/>
    <n v="0"/>
  </r>
  <r>
    <n v="344"/>
    <n v="20240414"/>
    <n v="3.1"/>
    <n v="11.4"/>
    <n v="1720"/>
    <n v="0"/>
    <n v="1021.2"/>
    <n v="67"/>
    <x v="25"/>
    <x v="104"/>
    <x v="14"/>
    <x v="3"/>
    <n v="6.6"/>
    <n v="5.28"/>
    <n v="0"/>
  </r>
  <r>
    <n v="344"/>
    <n v="20240415"/>
    <n v="7.8"/>
    <n v="9.1999999999999993"/>
    <n v="826"/>
    <n v="5.4"/>
    <n v="1005.2"/>
    <n v="73"/>
    <x v="25"/>
    <x v="105"/>
    <x v="15"/>
    <x v="3"/>
    <n v="8.8000000000000007"/>
    <n v="7.0400000000000009"/>
    <n v="0"/>
  </r>
  <r>
    <n v="344"/>
    <n v="20240416"/>
    <n v="6.3"/>
    <n v="8"/>
    <n v="690"/>
    <n v="10.5"/>
    <n v="1005.9"/>
    <n v="80"/>
    <x v="25"/>
    <x v="106"/>
    <x v="15"/>
    <x v="3"/>
    <n v="10"/>
    <n v="8"/>
    <n v="0"/>
  </r>
  <r>
    <n v="344"/>
    <n v="20240417"/>
    <n v="2.6"/>
    <n v="5.8"/>
    <n v="1264"/>
    <n v="6"/>
    <n v="1012.7"/>
    <n v="83"/>
    <x v="25"/>
    <x v="107"/>
    <x v="15"/>
    <x v="3"/>
    <n v="12.2"/>
    <n v="9.76"/>
    <n v="0"/>
  </r>
  <r>
    <n v="344"/>
    <n v="20240418"/>
    <n v="3.4"/>
    <n v="7.4"/>
    <n v="1597"/>
    <n v="2.2000000000000002"/>
    <n v="1018.9"/>
    <n v="77"/>
    <x v="25"/>
    <x v="108"/>
    <x v="15"/>
    <x v="3"/>
    <n v="10.6"/>
    <n v="8.48"/>
    <n v="0"/>
  </r>
  <r>
    <n v="344"/>
    <n v="20240419"/>
    <n v="7.6"/>
    <n v="8.8000000000000007"/>
    <n v="1244"/>
    <n v="10.1"/>
    <n v="1012.4"/>
    <n v="80"/>
    <x v="25"/>
    <x v="109"/>
    <x v="15"/>
    <x v="3"/>
    <n v="9.1999999999999993"/>
    <n v="7.3599999999999994"/>
    <n v="0"/>
  </r>
  <r>
    <n v="344"/>
    <n v="20240420"/>
    <n v="5.8"/>
    <n v="7.7"/>
    <n v="1501"/>
    <n v="1.5"/>
    <n v="1022.6"/>
    <n v="70"/>
    <x v="25"/>
    <x v="110"/>
    <x v="15"/>
    <x v="3"/>
    <n v="10.3"/>
    <n v="8.24"/>
    <n v="0"/>
  </r>
  <r>
    <n v="344"/>
    <n v="20240421"/>
    <n v="4.8"/>
    <n v="6.9"/>
    <n v="2231"/>
    <n v="1.5"/>
    <n v="1025.7"/>
    <n v="69"/>
    <x v="25"/>
    <x v="111"/>
    <x v="15"/>
    <x v="3"/>
    <n v="11.1"/>
    <n v="8.8800000000000008"/>
    <n v="0"/>
  </r>
  <r>
    <n v="344"/>
    <n v="20240422"/>
    <n v="3.1"/>
    <n v="6"/>
    <n v="1418"/>
    <n v="-0.1"/>
    <n v="1025.5"/>
    <n v="66"/>
    <x v="25"/>
    <x v="112"/>
    <x v="16"/>
    <x v="3"/>
    <n v="12"/>
    <n v="9.6000000000000014"/>
    <n v="0"/>
  </r>
  <r>
    <n v="344"/>
    <n v="20240423"/>
    <n v="2.7"/>
    <n v="5.9"/>
    <n v="2010"/>
    <n v="2.6"/>
    <n v="1019.7"/>
    <n v="73"/>
    <x v="25"/>
    <x v="113"/>
    <x v="16"/>
    <x v="3"/>
    <n v="12.1"/>
    <n v="9.68"/>
    <n v="0"/>
  </r>
  <r>
    <n v="344"/>
    <n v="20240424"/>
    <n v="4.9000000000000004"/>
    <n v="6.9"/>
    <n v="1634"/>
    <n v="2.1"/>
    <n v="1010.7"/>
    <n v="73"/>
    <x v="25"/>
    <x v="114"/>
    <x v="16"/>
    <x v="3"/>
    <n v="11.1"/>
    <n v="8.8800000000000008"/>
    <n v="0"/>
  </r>
  <r>
    <n v="344"/>
    <n v="20240425"/>
    <n v="3.2"/>
    <n v="6.4"/>
    <n v="746"/>
    <n v="4.8"/>
    <n v="1004.3"/>
    <n v="82"/>
    <x v="25"/>
    <x v="115"/>
    <x v="16"/>
    <x v="3"/>
    <n v="11.6"/>
    <n v="9.2799999999999994"/>
    <n v="0"/>
  </r>
  <r>
    <n v="344"/>
    <n v="20240426"/>
    <n v="2.7"/>
    <n v="8.6"/>
    <n v="2122"/>
    <n v="0.2"/>
    <n v="1004"/>
    <n v="71"/>
    <x v="25"/>
    <x v="116"/>
    <x v="16"/>
    <x v="3"/>
    <n v="9.4"/>
    <n v="7.5200000000000005"/>
    <n v="0"/>
  </r>
  <r>
    <n v="344"/>
    <n v="20240427"/>
    <n v="3.4"/>
    <n v="11.7"/>
    <n v="1189"/>
    <n v="3.9"/>
    <n v="1004.2"/>
    <n v="80"/>
    <x v="25"/>
    <x v="117"/>
    <x v="16"/>
    <x v="3"/>
    <n v="6.3000000000000007"/>
    <n v="5.0400000000000009"/>
    <n v="0"/>
  </r>
  <r>
    <n v="344"/>
    <n v="20240428"/>
    <n v="6.8"/>
    <n v="12"/>
    <n v="975"/>
    <n v="-0.1"/>
    <n v="1007.8"/>
    <n v="72"/>
    <x v="25"/>
    <x v="118"/>
    <x v="16"/>
    <x v="3"/>
    <n v="6"/>
    <n v="4.8000000000000007"/>
    <n v="0"/>
  </r>
  <r>
    <n v="344"/>
    <n v="20240429"/>
    <n v="3.3"/>
    <n v="13.3"/>
    <n v="2230"/>
    <n v="0"/>
    <n v="1018.3"/>
    <n v="71"/>
    <x v="25"/>
    <x v="119"/>
    <x v="17"/>
    <x v="3"/>
    <n v="4.6999999999999993"/>
    <n v="3.76"/>
    <n v="0"/>
  </r>
  <r>
    <n v="344"/>
    <n v="20240430"/>
    <n v="2.6"/>
    <n v="16.100000000000001"/>
    <n v="1560"/>
    <n v="0.5"/>
    <n v="1014.5"/>
    <n v="77"/>
    <x v="25"/>
    <x v="120"/>
    <x v="17"/>
    <x v="3"/>
    <n v="1.8999999999999986"/>
    <n v="1.5199999999999989"/>
    <n v="0"/>
  </r>
  <r>
    <n v="344"/>
    <n v="20240501"/>
    <n v="3.3"/>
    <n v="17.899999999999999"/>
    <n v="2292"/>
    <n v="3.7"/>
    <n v="1006.2"/>
    <n v="79"/>
    <x v="25"/>
    <x v="121"/>
    <x v="17"/>
    <x v="4"/>
    <n v="0.10000000000000142"/>
    <n v="8.000000000000114E-2"/>
    <n v="0"/>
  </r>
  <r>
    <n v="344"/>
    <n v="20240502"/>
    <n v="4.0999999999999996"/>
    <n v="16.399999999999999"/>
    <n v="2251"/>
    <n v="6"/>
    <n v="1000.5"/>
    <n v="81"/>
    <x v="25"/>
    <x v="122"/>
    <x v="17"/>
    <x v="4"/>
    <n v="1.6000000000000014"/>
    <n v="1.2800000000000011"/>
    <n v="0"/>
  </r>
  <r>
    <n v="344"/>
    <n v="20240503"/>
    <n v="5.6"/>
    <n v="11.1"/>
    <n v="462"/>
    <n v="8.5"/>
    <n v="1009"/>
    <n v="89"/>
    <x v="25"/>
    <x v="123"/>
    <x v="17"/>
    <x v="4"/>
    <n v="6.9"/>
    <n v="5.5200000000000005"/>
    <n v="0"/>
  </r>
  <r>
    <n v="344"/>
    <n v="20240504"/>
    <n v="2.5"/>
    <n v="11.5"/>
    <n v="1403"/>
    <n v="5.5"/>
    <n v="1012.5"/>
    <n v="83"/>
    <x v="25"/>
    <x v="124"/>
    <x v="17"/>
    <x v="4"/>
    <n v="6.5"/>
    <n v="5.2"/>
    <n v="0"/>
  </r>
  <r>
    <n v="344"/>
    <n v="20240505"/>
    <n v="2.1"/>
    <n v="13"/>
    <n v="1531"/>
    <n v="0.1"/>
    <n v="1009"/>
    <n v="79"/>
    <x v="25"/>
    <x v="125"/>
    <x v="17"/>
    <x v="4"/>
    <n v="5"/>
    <n v="4"/>
    <n v="0"/>
  </r>
  <r>
    <n v="344"/>
    <n v="20240506"/>
    <n v="2.9"/>
    <n v="15"/>
    <n v="1593"/>
    <n v="-0.1"/>
    <n v="1009"/>
    <n v="72"/>
    <x v="25"/>
    <x v="126"/>
    <x v="18"/>
    <x v="4"/>
    <n v="3"/>
    <n v="2.4000000000000004"/>
    <n v="0"/>
  </r>
  <r>
    <n v="344"/>
    <n v="20240507"/>
    <n v="4"/>
    <n v="14.5"/>
    <n v="2435"/>
    <n v="-0.1"/>
    <n v="1020.5"/>
    <n v="71"/>
    <x v="25"/>
    <x v="127"/>
    <x v="18"/>
    <x v="4"/>
    <n v="3.5"/>
    <n v="2.8000000000000003"/>
    <n v="0"/>
  </r>
  <r>
    <n v="344"/>
    <n v="20240508"/>
    <n v="2.6"/>
    <n v="11.6"/>
    <n v="716"/>
    <n v="-0.1"/>
    <n v="1028"/>
    <n v="86"/>
    <x v="25"/>
    <x v="128"/>
    <x v="18"/>
    <x v="4"/>
    <n v="6.4"/>
    <n v="5.120000000000001"/>
    <n v="0"/>
  </r>
  <r>
    <n v="344"/>
    <n v="20240509"/>
    <n v="1.5"/>
    <n v="13.1"/>
    <n v="2078"/>
    <n v="0"/>
    <n v="1027.0999999999999"/>
    <n v="79"/>
    <x v="25"/>
    <x v="129"/>
    <x v="18"/>
    <x v="4"/>
    <n v="4.9000000000000004"/>
    <n v="3.9200000000000004"/>
    <n v="0"/>
  </r>
  <r>
    <n v="344"/>
    <n v="20240510"/>
    <n v="2"/>
    <n v="15.6"/>
    <n v="2160"/>
    <n v="0"/>
    <n v="1024.0999999999999"/>
    <n v="73"/>
    <x v="25"/>
    <x v="130"/>
    <x v="18"/>
    <x v="4"/>
    <n v="2.4000000000000004"/>
    <n v="1.9200000000000004"/>
    <n v="0"/>
  </r>
  <r>
    <n v="344"/>
    <n v="20240511"/>
    <n v="3.8"/>
    <n v="16.8"/>
    <n v="2460"/>
    <n v="0"/>
    <n v="1021.6"/>
    <n v="73"/>
    <x v="25"/>
    <x v="131"/>
    <x v="18"/>
    <x v="4"/>
    <n v="1.1999999999999993"/>
    <n v="0.95999999999999952"/>
    <n v="0"/>
  </r>
  <r>
    <n v="344"/>
    <n v="20240512"/>
    <n v="4.5"/>
    <n v="20.100000000000001"/>
    <n v="2451"/>
    <n v="0"/>
    <n v="1014.5"/>
    <n v="57"/>
    <x v="25"/>
    <x v="132"/>
    <x v="18"/>
    <x v="4"/>
    <n v="0"/>
    <n v="0"/>
    <n v="2.1000000000000014"/>
  </r>
  <r>
    <n v="344"/>
    <n v="20240513"/>
    <n v="3.3"/>
    <n v="19.899999999999999"/>
    <n v="1968"/>
    <n v="0.4"/>
    <n v="1009.3"/>
    <n v="74"/>
    <x v="25"/>
    <x v="133"/>
    <x v="19"/>
    <x v="4"/>
    <n v="0"/>
    <n v="0"/>
    <n v="1.8999999999999986"/>
  </r>
  <r>
    <n v="344"/>
    <n v="20240514"/>
    <n v="4.5"/>
    <n v="20"/>
    <n v="2477"/>
    <n v="1.4"/>
    <n v="1004.5"/>
    <n v="71"/>
    <x v="25"/>
    <x v="134"/>
    <x v="19"/>
    <x v="4"/>
    <n v="0"/>
    <n v="0"/>
    <n v="2"/>
  </r>
  <r>
    <n v="344"/>
    <n v="20240515"/>
    <n v="1.5"/>
    <n v="16.100000000000001"/>
    <n v="573"/>
    <n v="5.0999999999999996"/>
    <n v="1006.4"/>
    <n v="90"/>
    <x v="25"/>
    <x v="135"/>
    <x v="19"/>
    <x v="4"/>
    <n v="1.8999999999999986"/>
    <n v="1.5199999999999989"/>
    <n v="0"/>
  </r>
  <r>
    <n v="344"/>
    <n v="20240516"/>
    <n v="2.4"/>
    <n v="15.5"/>
    <n v="1256"/>
    <n v="5.8"/>
    <n v="1005.1"/>
    <n v="89"/>
    <x v="25"/>
    <x v="136"/>
    <x v="19"/>
    <x v="4"/>
    <n v="2.5"/>
    <n v="2"/>
    <n v="0"/>
  </r>
  <r>
    <n v="344"/>
    <n v="20240517"/>
    <n v="2.9"/>
    <n v="14.4"/>
    <n v="1402"/>
    <n v="3"/>
    <n v="1009.1"/>
    <n v="89"/>
    <x v="25"/>
    <x v="137"/>
    <x v="19"/>
    <x v="4"/>
    <n v="3.5999999999999996"/>
    <n v="2.88"/>
    <n v="0"/>
  </r>
  <r>
    <n v="344"/>
    <n v="20240518"/>
    <n v="2.2999999999999998"/>
    <n v="16.399999999999999"/>
    <n v="2303"/>
    <n v="0"/>
    <n v="1010.9"/>
    <n v="85"/>
    <x v="25"/>
    <x v="138"/>
    <x v="19"/>
    <x v="4"/>
    <n v="1.6000000000000014"/>
    <n v="1.2800000000000011"/>
    <n v="0"/>
  </r>
  <r>
    <n v="344"/>
    <n v="20240519"/>
    <n v="3.1"/>
    <n v="16.7"/>
    <n v="2062"/>
    <n v="-0.1"/>
    <n v="1011.7"/>
    <n v="78"/>
    <x v="25"/>
    <x v="139"/>
    <x v="19"/>
    <x v="4"/>
    <n v="1.3000000000000007"/>
    <n v="1.0400000000000007"/>
    <n v="0"/>
  </r>
  <r>
    <n v="344"/>
    <n v="20240520"/>
    <n v="2.9"/>
    <n v="14.9"/>
    <n v="1287"/>
    <n v="3.8"/>
    <n v="1011.5"/>
    <n v="89"/>
    <x v="25"/>
    <x v="140"/>
    <x v="20"/>
    <x v="4"/>
    <n v="3.0999999999999996"/>
    <n v="2.48"/>
    <n v="0"/>
  </r>
  <r>
    <n v="344"/>
    <n v="20240521"/>
    <n v="2.8"/>
    <n v="16.8"/>
    <n v="1696"/>
    <n v="16.8"/>
    <n v="1007.5"/>
    <n v="83"/>
    <x v="25"/>
    <x v="141"/>
    <x v="20"/>
    <x v="4"/>
    <n v="1.1999999999999993"/>
    <n v="0.95999999999999952"/>
    <n v="0"/>
  </r>
  <r>
    <n v="344"/>
    <n v="20240522"/>
    <n v="5.8"/>
    <n v="15.6"/>
    <n v="988"/>
    <n v="1.9"/>
    <n v="1007.8"/>
    <n v="80"/>
    <x v="25"/>
    <x v="142"/>
    <x v="20"/>
    <x v="4"/>
    <n v="2.4000000000000004"/>
    <n v="1.9200000000000004"/>
    <n v="0"/>
  </r>
  <r>
    <n v="344"/>
    <n v="20240523"/>
    <n v="4.8"/>
    <n v="15.8"/>
    <n v="1990"/>
    <n v="-0.1"/>
    <n v="1014.4"/>
    <n v="76"/>
    <x v="25"/>
    <x v="143"/>
    <x v="20"/>
    <x v="4"/>
    <n v="2.1999999999999993"/>
    <n v="1.7599999999999996"/>
    <n v="0"/>
  </r>
  <r>
    <n v="344"/>
    <n v="20240524"/>
    <n v="2"/>
    <n v="14.5"/>
    <n v="936"/>
    <n v="10"/>
    <n v="1018.5"/>
    <n v="89"/>
    <x v="25"/>
    <x v="144"/>
    <x v="20"/>
    <x v="4"/>
    <n v="3.5"/>
    <n v="2.8000000000000003"/>
    <n v="0"/>
  </r>
  <r>
    <n v="344"/>
    <n v="20240525"/>
    <n v="2.9"/>
    <n v="14.9"/>
    <n v="1447"/>
    <n v="6.4"/>
    <n v="1016.3"/>
    <n v="88"/>
    <x v="25"/>
    <x v="145"/>
    <x v="20"/>
    <x v="4"/>
    <n v="3.0999999999999996"/>
    <n v="2.48"/>
    <n v="0"/>
  </r>
  <r>
    <n v="344"/>
    <n v="20240526"/>
    <n v="3.8"/>
    <n v="15.8"/>
    <n v="1369"/>
    <n v="2.8"/>
    <n v="1014.4"/>
    <n v="79"/>
    <x v="25"/>
    <x v="146"/>
    <x v="20"/>
    <x v="4"/>
    <n v="2.1999999999999993"/>
    <n v="1.7599999999999996"/>
    <n v="0"/>
  </r>
  <r>
    <n v="344"/>
    <n v="20240527"/>
    <n v="4.7"/>
    <n v="15"/>
    <n v="2001"/>
    <n v="0"/>
    <n v="1016.6"/>
    <n v="70"/>
    <x v="25"/>
    <x v="147"/>
    <x v="21"/>
    <x v="4"/>
    <n v="3"/>
    <n v="2.4000000000000004"/>
    <n v="0"/>
  </r>
  <r>
    <n v="344"/>
    <n v="20240528"/>
    <n v="5.5"/>
    <n v="14.7"/>
    <n v="1601"/>
    <n v="11.8"/>
    <n v="1014.8"/>
    <n v="81"/>
    <x v="25"/>
    <x v="148"/>
    <x v="21"/>
    <x v="4"/>
    <n v="3.3000000000000007"/>
    <n v="2.6400000000000006"/>
    <n v="0"/>
  </r>
  <r>
    <n v="344"/>
    <n v="20240529"/>
    <n v="5.3"/>
    <n v="15.1"/>
    <n v="1704"/>
    <n v="7.7"/>
    <n v="1008.1"/>
    <n v="82"/>
    <x v="25"/>
    <x v="149"/>
    <x v="21"/>
    <x v="4"/>
    <n v="2.9000000000000004"/>
    <n v="2.3200000000000003"/>
    <n v="0"/>
  </r>
  <r>
    <n v="344"/>
    <n v="20240530"/>
    <n v="3.4"/>
    <n v="14.1"/>
    <n v="1485"/>
    <n v="0.6"/>
    <n v="1007.4"/>
    <n v="85"/>
    <x v="25"/>
    <x v="150"/>
    <x v="21"/>
    <x v="4"/>
    <n v="3.9000000000000004"/>
    <n v="3.1200000000000006"/>
    <n v="0"/>
  </r>
  <r>
    <n v="344"/>
    <n v="20240531"/>
    <n v="4"/>
    <n v="14.9"/>
    <n v="1332"/>
    <n v="7.8"/>
    <n v="1012.8"/>
    <n v="86"/>
    <x v="25"/>
    <x v="151"/>
    <x v="21"/>
    <x v="4"/>
    <n v="3.0999999999999996"/>
    <n v="2.48"/>
    <n v="0"/>
  </r>
  <r>
    <n v="344"/>
    <n v="20240601"/>
    <n v="5.8"/>
    <n v="14.4"/>
    <n v="552"/>
    <n v="0.9"/>
    <n v="1019.4"/>
    <n v="89"/>
    <x v="25"/>
    <x v="152"/>
    <x v="21"/>
    <x v="5"/>
    <n v="3.5999999999999996"/>
    <n v="2.88"/>
    <n v="0"/>
  </r>
  <r>
    <n v="344"/>
    <n v="20240602"/>
    <n v="4.0999999999999996"/>
    <n v="13.6"/>
    <n v="1762"/>
    <n v="0"/>
    <n v="1024"/>
    <n v="74"/>
    <x v="25"/>
    <x v="153"/>
    <x v="21"/>
    <x v="5"/>
    <n v="4.4000000000000004"/>
    <n v="3.5200000000000005"/>
    <n v="0"/>
  </r>
  <r>
    <n v="344"/>
    <n v="20240603"/>
    <n v="1.8"/>
    <n v="14"/>
    <n v="1508"/>
    <n v="0"/>
    <n v="1020.3"/>
    <n v="80"/>
    <x v="25"/>
    <x v="154"/>
    <x v="22"/>
    <x v="5"/>
    <n v="4"/>
    <n v="3.2"/>
    <n v="0"/>
  </r>
  <r>
    <n v="344"/>
    <n v="20240604"/>
    <n v="4.5999999999999996"/>
    <n v="16.600000000000001"/>
    <n v="1241"/>
    <n v="2.7"/>
    <n v="1011.6"/>
    <n v="79"/>
    <x v="25"/>
    <x v="155"/>
    <x v="22"/>
    <x v="5"/>
    <n v="1.3999999999999986"/>
    <n v="1.119999999999999"/>
    <n v="0"/>
  </r>
  <r>
    <n v="344"/>
    <n v="20240605"/>
    <n v="3.5"/>
    <n v="13"/>
    <n v="2875"/>
    <n v="-0.1"/>
    <n v="1013.5"/>
    <n v="66"/>
    <x v="25"/>
    <x v="156"/>
    <x v="22"/>
    <x v="5"/>
    <n v="5"/>
    <n v="4"/>
    <n v="0"/>
  </r>
  <r>
    <n v="344"/>
    <n v="20240606"/>
    <n v="2.8"/>
    <n v="13.7"/>
    <n v="2194"/>
    <n v="0"/>
    <n v="1017.3"/>
    <n v="65"/>
    <x v="25"/>
    <x v="157"/>
    <x v="22"/>
    <x v="5"/>
    <n v="4.3000000000000007"/>
    <n v="3.4400000000000008"/>
    <n v="0"/>
  </r>
  <r>
    <n v="344"/>
    <n v="20240607"/>
    <n v="4.0999999999999996"/>
    <n v="14.7"/>
    <n v="2405"/>
    <n v="-0.1"/>
    <n v="1017.9"/>
    <n v="67"/>
    <x v="25"/>
    <x v="158"/>
    <x v="22"/>
    <x v="5"/>
    <n v="3.3000000000000007"/>
    <n v="2.6400000000000006"/>
    <n v="0"/>
  </r>
  <r>
    <n v="344"/>
    <n v="20240608"/>
    <n v="4.2"/>
    <n v="13.6"/>
    <n v="1913"/>
    <n v="1.1000000000000001"/>
    <n v="1012.6"/>
    <n v="80"/>
    <x v="25"/>
    <x v="159"/>
    <x v="22"/>
    <x v="5"/>
    <n v="4.4000000000000004"/>
    <n v="3.5200000000000005"/>
    <n v="0"/>
  </r>
  <r>
    <n v="344"/>
    <n v="20240609"/>
    <n v="3.9"/>
    <n v="13.3"/>
    <n v="2211"/>
    <n v="-0.1"/>
    <n v="1010.9"/>
    <n v="70"/>
    <x v="25"/>
    <x v="160"/>
    <x v="22"/>
    <x v="5"/>
    <n v="4.6999999999999993"/>
    <n v="3.76"/>
    <n v="0"/>
  </r>
  <r>
    <n v="344"/>
    <n v="20240610"/>
    <n v="4.5999999999999996"/>
    <n v="11.9"/>
    <n v="1051"/>
    <n v="23.7"/>
    <n v="1006.7"/>
    <n v="85"/>
    <x v="25"/>
    <x v="161"/>
    <x v="23"/>
    <x v="5"/>
    <n v="6.1"/>
    <n v="4.88"/>
    <n v="0"/>
  </r>
  <r>
    <n v="344"/>
    <n v="20240611"/>
    <n v="3.9"/>
    <n v="12"/>
    <n v="2336"/>
    <n v="2.4"/>
    <n v="1016.3"/>
    <n v="76"/>
    <x v="25"/>
    <x v="162"/>
    <x v="23"/>
    <x v="5"/>
    <n v="6"/>
    <n v="4.8000000000000007"/>
    <n v="0"/>
  </r>
  <r>
    <n v="344"/>
    <n v="20240612"/>
    <n v="3"/>
    <n v="11.6"/>
    <n v="1712"/>
    <n v="1.1000000000000001"/>
    <n v="1020.1"/>
    <n v="76"/>
    <x v="25"/>
    <x v="163"/>
    <x v="23"/>
    <x v="5"/>
    <n v="6.4"/>
    <n v="5.120000000000001"/>
    <n v="0"/>
  </r>
  <r>
    <n v="344"/>
    <n v="20240613"/>
    <n v="4"/>
    <n v="14.7"/>
    <n v="2064"/>
    <n v="-0.1"/>
    <n v="1014.7"/>
    <n v="67"/>
    <x v="25"/>
    <x v="164"/>
    <x v="23"/>
    <x v="5"/>
    <n v="3.3000000000000007"/>
    <n v="2.6400000000000006"/>
    <n v="0"/>
  </r>
  <r>
    <n v="344"/>
    <n v="20240614"/>
    <n v="5"/>
    <n v="15.1"/>
    <n v="1174"/>
    <n v="2.7"/>
    <n v="1004.7"/>
    <n v="80"/>
    <x v="25"/>
    <x v="165"/>
    <x v="23"/>
    <x v="5"/>
    <n v="2.9000000000000004"/>
    <n v="2.3200000000000003"/>
    <n v="0"/>
  </r>
  <r>
    <n v="344"/>
    <n v="20240615"/>
    <n v="7.3"/>
    <n v="14.2"/>
    <n v="1367"/>
    <n v="5.4"/>
    <n v="1002.2"/>
    <n v="80"/>
    <x v="25"/>
    <x v="166"/>
    <x v="23"/>
    <x v="5"/>
    <n v="3.8000000000000007"/>
    <n v="3.0400000000000009"/>
    <n v="0"/>
  </r>
  <r>
    <n v="344"/>
    <n v="20240616"/>
    <n v="5.9"/>
    <n v="15.4"/>
    <n v="2109"/>
    <n v="0.2"/>
    <n v="1005.1"/>
    <n v="76"/>
    <x v="25"/>
    <x v="167"/>
    <x v="23"/>
    <x v="5"/>
    <n v="2.5999999999999996"/>
    <n v="2.0799999999999996"/>
    <n v="0"/>
  </r>
  <r>
    <n v="344"/>
    <n v="20240617"/>
    <n v="3.9"/>
    <n v="16.5"/>
    <n v="2834"/>
    <n v="0"/>
    <n v="1011.4"/>
    <n v="66"/>
    <x v="25"/>
    <x v="168"/>
    <x v="24"/>
    <x v="5"/>
    <n v="1.5"/>
    <n v="1.2000000000000002"/>
    <n v="0"/>
  </r>
  <r>
    <n v="344"/>
    <n v="20240618"/>
    <n v="1.7"/>
    <n v="15.7"/>
    <n v="777"/>
    <n v="2.5"/>
    <n v="1014"/>
    <n v="85"/>
    <x v="25"/>
    <x v="169"/>
    <x v="24"/>
    <x v="5"/>
    <n v="2.3000000000000007"/>
    <n v="1.8400000000000007"/>
    <n v="0"/>
  </r>
  <r>
    <n v="344"/>
    <n v="20240619"/>
    <n v="3.4"/>
    <n v="15.3"/>
    <n v="2724"/>
    <n v="0"/>
    <n v="1020"/>
    <n v="78"/>
    <x v="25"/>
    <x v="170"/>
    <x v="24"/>
    <x v="5"/>
    <n v="2.6999999999999993"/>
    <n v="2.1599999999999997"/>
    <n v="0"/>
  </r>
  <r>
    <n v="344"/>
    <n v="20240620"/>
    <n v="2.8"/>
    <n v="16"/>
    <n v="1850"/>
    <n v="-0.1"/>
    <n v="1019.4"/>
    <n v="77"/>
    <x v="25"/>
    <x v="171"/>
    <x v="24"/>
    <x v="5"/>
    <n v="2"/>
    <n v="1.6"/>
    <n v="0"/>
  </r>
  <r>
    <n v="344"/>
    <n v="20240621"/>
    <n v="2.2999999999999998"/>
    <n v="15.8"/>
    <n v="552"/>
    <n v="2"/>
    <n v="1012.9"/>
    <n v="86"/>
    <x v="25"/>
    <x v="172"/>
    <x v="24"/>
    <x v="5"/>
    <n v="2.1999999999999993"/>
    <n v="1.7599999999999996"/>
    <n v="0"/>
  </r>
  <r>
    <n v="344"/>
    <n v="20240622"/>
    <n v="4.2"/>
    <n v="16.8"/>
    <n v="2191"/>
    <n v="0"/>
    <n v="1013.6"/>
    <n v="77"/>
    <x v="25"/>
    <x v="173"/>
    <x v="24"/>
    <x v="5"/>
    <n v="1.1999999999999993"/>
    <n v="0.95999999999999952"/>
    <n v="0"/>
  </r>
  <r>
    <n v="344"/>
    <n v="20240623"/>
    <n v="2.4"/>
    <n v="18.3"/>
    <n v="2864"/>
    <n v="0"/>
    <n v="1019.7"/>
    <n v="74"/>
    <x v="25"/>
    <x v="174"/>
    <x v="24"/>
    <x v="5"/>
    <n v="0"/>
    <n v="0"/>
    <n v="0.30000000000000071"/>
  </r>
  <r>
    <n v="344"/>
    <n v="20240624"/>
    <n v="1.5"/>
    <n v="19.399999999999999"/>
    <n v="2952"/>
    <n v="0"/>
    <n v="1019.9"/>
    <n v="71"/>
    <x v="25"/>
    <x v="175"/>
    <x v="25"/>
    <x v="5"/>
    <n v="0"/>
    <n v="0"/>
    <n v="1.3999999999999986"/>
  </r>
  <r>
    <n v="344"/>
    <n v="20240625"/>
    <n v="2.7"/>
    <n v="22.7"/>
    <n v="2861"/>
    <n v="0"/>
    <n v="1015.4"/>
    <n v="68"/>
    <x v="25"/>
    <x v="176"/>
    <x v="25"/>
    <x v="5"/>
    <n v="0"/>
    <n v="0"/>
    <n v="4.6999999999999993"/>
  </r>
  <r>
    <n v="344"/>
    <n v="20240626"/>
    <n v="2.1"/>
    <n v="23.8"/>
    <n v="2951"/>
    <n v="0"/>
    <n v="1010.8"/>
    <n v="67"/>
    <x v="25"/>
    <x v="177"/>
    <x v="25"/>
    <x v="5"/>
    <n v="0"/>
    <n v="0"/>
    <n v="5.8000000000000007"/>
  </r>
  <r>
    <n v="344"/>
    <n v="20240627"/>
    <n v="4.0999999999999996"/>
    <n v="21.5"/>
    <n v="2656"/>
    <n v="0"/>
    <n v="1008.9"/>
    <n v="70"/>
    <x v="25"/>
    <x v="178"/>
    <x v="25"/>
    <x v="5"/>
    <n v="0"/>
    <n v="0"/>
    <n v="3.5"/>
  </r>
  <r>
    <n v="344"/>
    <n v="20240628"/>
    <n v="4.5999999999999996"/>
    <n v="17.100000000000001"/>
    <n v="2673"/>
    <n v="0"/>
    <n v="1015.9"/>
    <n v="70"/>
    <x v="25"/>
    <x v="179"/>
    <x v="25"/>
    <x v="5"/>
    <n v="0.89999999999999858"/>
    <n v="0.71999999999999886"/>
    <n v="0"/>
  </r>
  <r>
    <n v="344"/>
    <n v="20240629"/>
    <n v="2"/>
    <n v="18.2"/>
    <n v="2485"/>
    <n v="0.1"/>
    <n v="1013.5"/>
    <n v="73"/>
    <x v="25"/>
    <x v="180"/>
    <x v="25"/>
    <x v="5"/>
    <n v="0"/>
    <n v="0"/>
    <n v="0.19999999999999929"/>
  </r>
  <r>
    <n v="344"/>
    <n v="20240630"/>
    <n v="3.2"/>
    <n v="17.2"/>
    <n v="1810"/>
    <n v="0.3"/>
    <n v="1011"/>
    <n v="76"/>
    <x v="25"/>
    <x v="181"/>
    <x v="25"/>
    <x v="5"/>
    <n v="0.80000000000000071"/>
    <n v="0.64000000000000057"/>
    <n v="0"/>
  </r>
  <r>
    <n v="344"/>
    <n v="20240701"/>
    <n v="3.9"/>
    <n v="16.399999999999999"/>
    <n v="2479"/>
    <n v="0.5"/>
    <n v="1016"/>
    <n v="70"/>
    <x v="25"/>
    <x v="182"/>
    <x v="26"/>
    <x v="6"/>
    <n v="1.6000000000000014"/>
    <n v="1.2800000000000011"/>
    <n v="0"/>
  </r>
  <r>
    <n v="344"/>
    <n v="20240702"/>
    <n v="3.5"/>
    <n v="14.7"/>
    <n v="1289"/>
    <n v="4.5"/>
    <n v="1015.3"/>
    <n v="80"/>
    <x v="25"/>
    <x v="183"/>
    <x v="26"/>
    <x v="6"/>
    <n v="3.3000000000000007"/>
    <n v="2.6400000000000006"/>
    <n v="0"/>
  </r>
  <r>
    <n v="344"/>
    <n v="20240703"/>
    <n v="4.0999999999999996"/>
    <n v="14"/>
    <n v="1069"/>
    <n v="13.5"/>
    <n v="1009"/>
    <n v="83"/>
    <x v="25"/>
    <x v="184"/>
    <x v="26"/>
    <x v="6"/>
    <n v="4"/>
    <n v="3.2"/>
    <n v="0"/>
  </r>
  <r>
    <n v="344"/>
    <n v="20240704"/>
    <n v="6.5"/>
    <n v="16.2"/>
    <n v="2775"/>
    <n v="6.3"/>
    <n v="1007.8"/>
    <n v="69"/>
    <x v="25"/>
    <x v="185"/>
    <x v="26"/>
    <x v="6"/>
    <n v="1.8000000000000007"/>
    <n v="1.4400000000000006"/>
    <n v="0"/>
  </r>
  <r>
    <n v="344"/>
    <n v="20240705"/>
    <n v="5.6"/>
    <n v="16.3"/>
    <n v="574"/>
    <n v="7"/>
    <n v="1007.6"/>
    <n v="83"/>
    <x v="25"/>
    <x v="186"/>
    <x v="26"/>
    <x v="6"/>
    <n v="1.6999999999999993"/>
    <n v="1.3599999999999994"/>
    <n v="0"/>
  </r>
  <r>
    <n v="344"/>
    <n v="20240706"/>
    <n v="7.5"/>
    <n v="16.3"/>
    <n v="1895"/>
    <n v="15.6"/>
    <n v="1002.5"/>
    <n v="77"/>
    <x v="25"/>
    <x v="187"/>
    <x v="26"/>
    <x v="6"/>
    <n v="1.6999999999999993"/>
    <n v="1.3599999999999994"/>
    <n v="0"/>
  </r>
  <r>
    <n v="344"/>
    <n v="20240707"/>
    <n v="4.5"/>
    <n v="14.7"/>
    <n v="1300"/>
    <n v="4.2"/>
    <n v="1012"/>
    <n v="82"/>
    <x v="25"/>
    <x v="188"/>
    <x v="26"/>
    <x v="6"/>
    <n v="3.3000000000000007"/>
    <n v="2.6400000000000006"/>
    <n v="0"/>
  </r>
  <r>
    <n v="344"/>
    <n v="20240708"/>
    <n v="3.3"/>
    <n v="17.2"/>
    <n v="1761"/>
    <n v="-0.1"/>
    <n v="1016.9"/>
    <n v="73"/>
    <x v="25"/>
    <x v="189"/>
    <x v="27"/>
    <x v="6"/>
    <n v="0.80000000000000071"/>
    <n v="0.64000000000000057"/>
    <n v="0"/>
  </r>
  <r>
    <n v="344"/>
    <n v="20240709"/>
    <n v="3.1"/>
    <n v="20.100000000000001"/>
    <n v="1545"/>
    <n v="19.3"/>
    <n v="1012.9"/>
    <n v="75"/>
    <x v="25"/>
    <x v="190"/>
    <x v="27"/>
    <x v="6"/>
    <n v="0"/>
    <n v="0"/>
    <n v="2.1000000000000014"/>
  </r>
  <r>
    <n v="344"/>
    <n v="20240710"/>
    <n v="4.9000000000000004"/>
    <n v="18.7"/>
    <n v="1948"/>
    <n v="0.8"/>
    <n v="1014.4"/>
    <n v="79"/>
    <x v="25"/>
    <x v="191"/>
    <x v="27"/>
    <x v="6"/>
    <n v="0"/>
    <n v="0"/>
    <n v="0.69999999999999929"/>
  </r>
  <r>
    <n v="344"/>
    <n v="20240711"/>
    <n v="3.6"/>
    <n v="17"/>
    <n v="1622"/>
    <n v="0"/>
    <n v="1017.3"/>
    <n v="77"/>
    <x v="25"/>
    <x v="192"/>
    <x v="27"/>
    <x v="6"/>
    <n v="1"/>
    <n v="0.8"/>
    <n v="0"/>
  </r>
  <r>
    <n v="344"/>
    <n v="20240712"/>
    <n v="3.7"/>
    <n v="14.7"/>
    <n v="593"/>
    <n v="11.5"/>
    <n v="1013.4"/>
    <n v="88"/>
    <x v="25"/>
    <x v="193"/>
    <x v="27"/>
    <x v="6"/>
    <n v="3.3000000000000007"/>
    <n v="2.6400000000000006"/>
    <n v="0"/>
  </r>
  <r>
    <n v="344"/>
    <n v="20240713"/>
    <n v="4.8"/>
    <n v="15"/>
    <n v="1213"/>
    <n v="5.5"/>
    <n v="1011.8"/>
    <n v="83"/>
    <x v="25"/>
    <x v="194"/>
    <x v="27"/>
    <x v="6"/>
    <n v="3"/>
    <n v="2.4000000000000004"/>
    <n v="0"/>
  </r>
  <r>
    <n v="344"/>
    <n v="20240714"/>
    <n v="5"/>
    <n v="17.2"/>
    <n v="2482"/>
    <n v="0"/>
    <n v="1012.2"/>
    <n v="71"/>
    <x v="25"/>
    <x v="195"/>
    <x v="27"/>
    <x v="6"/>
    <n v="0.80000000000000071"/>
    <n v="0.64000000000000057"/>
    <n v="0"/>
  </r>
  <r>
    <n v="344"/>
    <n v="20240715"/>
    <n v="2.5"/>
    <n v="19.399999999999999"/>
    <n v="2089"/>
    <n v="5.6"/>
    <n v="1009.9"/>
    <n v="72"/>
    <x v="25"/>
    <x v="196"/>
    <x v="28"/>
    <x v="6"/>
    <n v="0"/>
    <n v="0"/>
    <n v="1.3999999999999986"/>
  </r>
  <r>
    <n v="344"/>
    <n v="20240716"/>
    <n v="6.1"/>
    <n v="17.8"/>
    <n v="1413"/>
    <n v="3.5"/>
    <n v="1010.2"/>
    <n v="81"/>
    <x v="25"/>
    <x v="197"/>
    <x v="28"/>
    <x v="6"/>
    <n v="0.19999999999999929"/>
    <n v="0.15999999999999945"/>
    <n v="0"/>
  </r>
  <r>
    <n v="344"/>
    <n v="20240717"/>
    <n v="2.7"/>
    <n v="18.100000000000001"/>
    <n v="2533"/>
    <n v="0"/>
    <n v="1020.4"/>
    <n v="78"/>
    <x v="25"/>
    <x v="198"/>
    <x v="28"/>
    <x v="6"/>
    <n v="0"/>
    <n v="0"/>
    <n v="0.10000000000000142"/>
  </r>
  <r>
    <n v="344"/>
    <n v="20240718"/>
    <n v="1.8"/>
    <n v="20.5"/>
    <n v="2326"/>
    <n v="0"/>
    <n v="1021.9"/>
    <n v="72"/>
    <x v="25"/>
    <x v="199"/>
    <x v="28"/>
    <x v="6"/>
    <n v="0"/>
    <n v="0"/>
    <n v="2.5"/>
  </r>
  <r>
    <n v="344"/>
    <n v="20240719"/>
    <n v="2.4"/>
    <n v="23.4"/>
    <n v="2056"/>
    <n v="-0.1"/>
    <n v="1017.4"/>
    <n v="68"/>
    <x v="25"/>
    <x v="200"/>
    <x v="28"/>
    <x v="6"/>
    <n v="0"/>
    <n v="0"/>
    <n v="5.3999999999999986"/>
  </r>
  <r>
    <n v="344"/>
    <n v="20240720"/>
    <n v="2.8"/>
    <n v="23.6"/>
    <n v="2476"/>
    <n v="0"/>
    <n v="1008.7"/>
    <n v="64"/>
    <x v="25"/>
    <x v="201"/>
    <x v="28"/>
    <x v="6"/>
    <n v="0"/>
    <n v="0"/>
    <n v="5.6000000000000014"/>
  </r>
  <r>
    <n v="344"/>
    <n v="20240721"/>
    <n v="2.5"/>
    <n v="19.2"/>
    <n v="1209"/>
    <n v="7"/>
    <n v="1009.5"/>
    <n v="84"/>
    <x v="25"/>
    <x v="202"/>
    <x v="28"/>
    <x v="6"/>
    <n v="0"/>
    <n v="0"/>
    <n v="1.1999999999999993"/>
  </r>
  <r>
    <n v="344"/>
    <n v="20240722"/>
    <n v="4.3"/>
    <n v="19.2"/>
    <n v="1732"/>
    <n v="0.1"/>
    <n v="1016.2"/>
    <n v="77"/>
    <x v="25"/>
    <x v="203"/>
    <x v="29"/>
    <x v="6"/>
    <n v="0"/>
    <n v="0"/>
    <n v="1.1999999999999993"/>
  </r>
  <r>
    <n v="344"/>
    <n v="20240723"/>
    <n v="3.9"/>
    <n v="18.899999999999999"/>
    <n v="1214"/>
    <n v="0.6"/>
    <n v="1017.1"/>
    <n v="82"/>
    <x v="25"/>
    <x v="204"/>
    <x v="29"/>
    <x v="6"/>
    <n v="0"/>
    <n v="0"/>
    <n v="0.89999999999999858"/>
  </r>
  <r>
    <n v="344"/>
    <n v="20240724"/>
    <n v="2.2999999999999998"/>
    <n v="18.3"/>
    <n v="2516"/>
    <n v="0"/>
    <n v="1020.8"/>
    <n v="69"/>
    <x v="25"/>
    <x v="205"/>
    <x v="29"/>
    <x v="6"/>
    <n v="0"/>
    <n v="0"/>
    <n v="0.30000000000000071"/>
  </r>
  <r>
    <n v="344"/>
    <n v="20240725"/>
    <n v="4.3"/>
    <n v="19.5"/>
    <n v="1102"/>
    <n v="0.6"/>
    <n v="1012.8"/>
    <n v="75"/>
    <x v="25"/>
    <x v="206"/>
    <x v="29"/>
    <x v="6"/>
    <n v="0"/>
    <n v="0"/>
    <n v="1.5"/>
  </r>
  <r>
    <n v="344"/>
    <n v="20240726"/>
    <n v="3.3"/>
    <n v="18.399999999999999"/>
    <n v="1994"/>
    <n v="7.6"/>
    <n v="1011"/>
    <n v="82"/>
    <x v="25"/>
    <x v="207"/>
    <x v="29"/>
    <x v="6"/>
    <n v="0"/>
    <n v="0"/>
    <n v="0.39999999999999858"/>
  </r>
  <r>
    <n v="344"/>
    <n v="20240727"/>
    <n v="2.2999999999999998"/>
    <n v="17.8"/>
    <n v="2015"/>
    <n v="0"/>
    <n v="1014.8"/>
    <n v="78"/>
    <x v="25"/>
    <x v="208"/>
    <x v="29"/>
    <x v="6"/>
    <n v="0.19999999999999929"/>
    <n v="0.15999999999999945"/>
    <n v="0"/>
  </r>
  <r>
    <n v="344"/>
    <n v="20240728"/>
    <n v="2.2000000000000002"/>
    <n v="18.5"/>
    <n v="2683"/>
    <n v="0"/>
    <n v="1025.0999999999999"/>
    <n v="70"/>
    <x v="25"/>
    <x v="209"/>
    <x v="29"/>
    <x v="6"/>
    <n v="0"/>
    <n v="0"/>
    <n v="0.5"/>
  </r>
  <r>
    <n v="344"/>
    <n v="20240729"/>
    <n v="2.8"/>
    <n v="20.8"/>
    <n v="2678"/>
    <n v="0"/>
    <n v="1022.3"/>
    <n v="66"/>
    <x v="25"/>
    <x v="210"/>
    <x v="30"/>
    <x v="6"/>
    <n v="0"/>
    <n v="0"/>
    <n v="2.8000000000000007"/>
  </r>
  <r>
    <n v="344"/>
    <n v="20240730"/>
    <n v="1.8"/>
    <n v="23.3"/>
    <n v="2531"/>
    <n v="0"/>
    <n v="1016.6"/>
    <n v="64"/>
    <x v="25"/>
    <x v="211"/>
    <x v="30"/>
    <x v="6"/>
    <n v="0"/>
    <n v="0"/>
    <n v="5.3000000000000007"/>
  </r>
  <r>
    <n v="344"/>
    <n v="20240731"/>
    <n v="3.5"/>
    <n v="21.7"/>
    <n v="1811"/>
    <n v="0"/>
    <n v="1014.9"/>
    <n v="67"/>
    <x v="25"/>
    <x v="212"/>
    <x v="30"/>
    <x v="6"/>
    <n v="0"/>
    <n v="0"/>
    <n v="3.6999999999999993"/>
  </r>
  <r>
    <n v="344"/>
    <n v="20240801"/>
    <n v="2.6"/>
    <n v="19.7"/>
    <n v="1030"/>
    <n v="0"/>
    <n v="1012.7"/>
    <n v="81"/>
    <x v="25"/>
    <x v="213"/>
    <x v="30"/>
    <x v="7"/>
    <n v="0"/>
    <n v="0"/>
    <n v="1.6999999999999993"/>
  </r>
  <r>
    <n v="344"/>
    <n v="20240802"/>
    <n v="1.6"/>
    <n v="20.9"/>
    <n v="2047"/>
    <n v="0"/>
    <n v="1012.2"/>
    <n v="77"/>
    <x v="25"/>
    <x v="214"/>
    <x v="30"/>
    <x v="7"/>
    <n v="0"/>
    <n v="0"/>
    <n v="2.8999999999999986"/>
  </r>
  <r>
    <n v="344"/>
    <n v="20240803"/>
    <n v="4.5999999999999996"/>
    <n v="20.6"/>
    <n v="1578"/>
    <n v="-0.1"/>
    <n v="1011.6"/>
    <n v="79"/>
    <x v="25"/>
    <x v="215"/>
    <x v="30"/>
    <x v="7"/>
    <n v="0"/>
    <n v="0"/>
    <n v="2.6000000000000014"/>
  </r>
  <r>
    <n v="344"/>
    <n v="20240804"/>
    <n v="1.7"/>
    <n v="18.2"/>
    <n v="1496"/>
    <n v="0"/>
    <n v="1015.1"/>
    <n v="70"/>
    <x v="25"/>
    <x v="216"/>
    <x v="30"/>
    <x v="7"/>
    <n v="0"/>
    <n v="0"/>
    <n v="0.19999999999999929"/>
  </r>
  <r>
    <n v="344"/>
    <n v="20240805"/>
    <n v="3"/>
    <n v="19.8"/>
    <n v="2391"/>
    <n v="0"/>
    <n v="1013.9"/>
    <n v="69"/>
    <x v="25"/>
    <x v="217"/>
    <x v="31"/>
    <x v="7"/>
    <n v="0"/>
    <n v="0"/>
    <n v="1.8000000000000007"/>
  </r>
  <r>
    <n v="344"/>
    <n v="20240806"/>
    <n v="3"/>
    <n v="22.3"/>
    <n v="2328"/>
    <n v="0"/>
    <n v="1010.4"/>
    <n v="67"/>
    <x v="25"/>
    <x v="218"/>
    <x v="31"/>
    <x v="7"/>
    <n v="0"/>
    <n v="0"/>
    <n v="4.3000000000000007"/>
  </r>
  <r>
    <n v="344"/>
    <n v="20240807"/>
    <n v="4"/>
    <n v="19.600000000000001"/>
    <n v="2219"/>
    <n v="0.1"/>
    <n v="1012.7"/>
    <n v="69"/>
    <x v="25"/>
    <x v="219"/>
    <x v="31"/>
    <x v="7"/>
    <n v="0"/>
    <n v="0"/>
    <n v="1.6000000000000014"/>
  </r>
  <r>
    <n v="344"/>
    <n v="20240808"/>
    <n v="4.8"/>
    <n v="20.5"/>
    <n v="2246"/>
    <n v="-0.1"/>
    <n v="1015"/>
    <n v="67"/>
    <x v="25"/>
    <x v="220"/>
    <x v="31"/>
    <x v="7"/>
    <n v="0"/>
    <n v="0"/>
    <n v="2.5"/>
  </r>
  <r>
    <n v="344"/>
    <n v="20240809"/>
    <n v="6.6"/>
    <n v="20.399999999999999"/>
    <n v="1629"/>
    <n v="0.5"/>
    <n v="1014.1"/>
    <n v="78"/>
    <x v="25"/>
    <x v="221"/>
    <x v="31"/>
    <x v="7"/>
    <n v="0"/>
    <n v="0"/>
    <n v="2.3999999999999986"/>
  </r>
  <r>
    <n v="344"/>
    <n v="20240810"/>
    <n v="4.3"/>
    <n v="20.100000000000001"/>
    <n v="2159"/>
    <n v="0"/>
    <n v="1019.9"/>
    <n v="73"/>
    <x v="25"/>
    <x v="222"/>
    <x v="31"/>
    <x v="7"/>
    <n v="0"/>
    <n v="0"/>
    <n v="2.1000000000000014"/>
  </r>
  <r>
    <n v="344"/>
    <n v="20240811"/>
    <n v="2.4"/>
    <n v="21.6"/>
    <n v="2325"/>
    <n v="0"/>
    <n v="1020.5"/>
    <n v="72"/>
    <x v="25"/>
    <x v="223"/>
    <x v="31"/>
    <x v="7"/>
    <n v="0"/>
    <n v="0"/>
    <n v="3.6000000000000014"/>
  </r>
  <r>
    <n v="344"/>
    <n v="20240812"/>
    <n v="3.7"/>
    <n v="25.2"/>
    <n v="2395"/>
    <n v="0"/>
    <n v="1010.9"/>
    <n v="65"/>
    <x v="25"/>
    <x v="224"/>
    <x v="32"/>
    <x v="7"/>
    <n v="0"/>
    <n v="0"/>
    <n v="7.1999999999999993"/>
  </r>
  <r>
    <n v="344"/>
    <n v="20240813"/>
    <n v="2.4"/>
    <n v="22.5"/>
    <n v="1560"/>
    <n v="1.1000000000000001"/>
    <n v="1009.4"/>
    <n v="78"/>
    <x v="25"/>
    <x v="225"/>
    <x v="32"/>
    <x v="7"/>
    <n v="0"/>
    <n v="0"/>
    <n v="4.5"/>
  </r>
  <r>
    <n v="344"/>
    <n v="20240814"/>
    <n v="1.9"/>
    <n v="20.5"/>
    <n v="876"/>
    <n v="1.1000000000000001"/>
    <n v="1012.4"/>
    <n v="85"/>
    <x v="25"/>
    <x v="226"/>
    <x v="32"/>
    <x v="7"/>
    <n v="0"/>
    <n v="0"/>
    <n v="2.5"/>
  </r>
  <r>
    <n v="344"/>
    <n v="20240815"/>
    <n v="4.8"/>
    <n v="20.6"/>
    <n v="1572"/>
    <n v="0"/>
    <n v="1015.4"/>
    <n v="77"/>
    <x v="25"/>
    <x v="227"/>
    <x v="32"/>
    <x v="7"/>
    <n v="0"/>
    <n v="0"/>
    <n v="2.6000000000000014"/>
  </r>
  <r>
    <n v="344"/>
    <n v="20240816"/>
    <n v="3.2"/>
    <n v="19.7"/>
    <n v="977"/>
    <n v="5.3"/>
    <n v="1014.3"/>
    <n v="85"/>
    <x v="25"/>
    <x v="228"/>
    <x v="32"/>
    <x v="7"/>
    <n v="0"/>
    <n v="0"/>
    <n v="1.6999999999999993"/>
  </r>
  <r>
    <n v="344"/>
    <n v="20240817"/>
    <n v="1.8"/>
    <n v="18.7"/>
    <n v="2284"/>
    <n v="0"/>
    <n v="1013"/>
    <n v="70"/>
    <x v="25"/>
    <x v="229"/>
    <x v="32"/>
    <x v="7"/>
    <n v="0"/>
    <n v="0"/>
    <n v="0.69999999999999929"/>
  </r>
  <r>
    <n v="344"/>
    <n v="20240818"/>
    <n v="2"/>
    <n v="17.600000000000001"/>
    <n v="1783"/>
    <n v="0"/>
    <n v="1013.6"/>
    <n v="75"/>
    <x v="25"/>
    <x v="230"/>
    <x v="32"/>
    <x v="7"/>
    <n v="0.39999999999999858"/>
    <n v="0.3199999999999989"/>
    <n v="0"/>
  </r>
  <r>
    <n v="344"/>
    <n v="20240819"/>
    <n v="3.5"/>
    <n v="18.899999999999999"/>
    <n v="1968"/>
    <n v="0"/>
    <n v="1016.9"/>
    <n v="68"/>
    <x v="25"/>
    <x v="231"/>
    <x v="33"/>
    <x v="7"/>
    <n v="0"/>
    <n v="0"/>
    <n v="0.89999999999999858"/>
  </r>
  <r>
    <n v="344"/>
    <n v="20240820"/>
    <n v="4.0999999999999996"/>
    <n v="18"/>
    <n v="835"/>
    <n v="12.4"/>
    <n v="1010.7"/>
    <n v="82"/>
    <x v="25"/>
    <x v="232"/>
    <x v="33"/>
    <x v="7"/>
    <n v="0"/>
    <n v="0"/>
    <n v="0"/>
  </r>
  <r>
    <n v="344"/>
    <n v="20240821"/>
    <n v="5.4"/>
    <n v="16.8"/>
    <n v="1895"/>
    <n v="-0.1"/>
    <n v="1016"/>
    <n v="64"/>
    <x v="25"/>
    <x v="233"/>
    <x v="33"/>
    <x v="7"/>
    <n v="1.1999999999999993"/>
    <n v="0.95999999999999952"/>
    <n v="0"/>
  </r>
  <r>
    <n v="344"/>
    <n v="20240822"/>
    <n v="7.3"/>
    <n v="19.5"/>
    <n v="1331"/>
    <n v="-0.1"/>
    <n v="1009.1"/>
    <n v="61"/>
    <x v="25"/>
    <x v="234"/>
    <x v="33"/>
    <x v="7"/>
    <n v="0"/>
    <n v="0"/>
    <n v="1.5"/>
  </r>
  <r>
    <n v="344"/>
    <n v="20240823"/>
    <n v="6.5"/>
    <n v="19.3"/>
    <n v="1196"/>
    <n v="1.6"/>
    <n v="1006.1"/>
    <n v="73"/>
    <x v="25"/>
    <x v="235"/>
    <x v="33"/>
    <x v="7"/>
    <n v="0"/>
    <n v="0"/>
    <n v="1.3000000000000007"/>
  </r>
  <r>
    <n v="344"/>
    <n v="20240824"/>
    <n v="4.9000000000000004"/>
    <n v="18.8"/>
    <n v="811"/>
    <n v="7.6"/>
    <n v="1006"/>
    <n v="85"/>
    <x v="25"/>
    <x v="236"/>
    <x v="33"/>
    <x v="7"/>
    <n v="0"/>
    <n v="0"/>
    <n v="0.80000000000000071"/>
  </r>
  <r>
    <n v="344"/>
    <n v="20240825"/>
    <n v="5.3"/>
    <n v="16.8"/>
    <n v="1849"/>
    <n v="0.5"/>
    <n v="1018.8"/>
    <n v="69"/>
    <x v="25"/>
    <x v="237"/>
    <x v="33"/>
    <x v="7"/>
    <n v="1.1999999999999993"/>
    <n v="0.95999999999999952"/>
    <n v="0"/>
  </r>
  <r>
    <n v="344"/>
    <n v="20240826"/>
    <n v="4.7"/>
    <n v="17.3"/>
    <n v="1487"/>
    <n v="0.1"/>
    <n v="1021.1"/>
    <n v="77"/>
    <x v="25"/>
    <x v="238"/>
    <x v="34"/>
    <x v="7"/>
    <n v="0.69999999999999929"/>
    <n v="0.5599999999999995"/>
    <n v="0"/>
  </r>
  <r>
    <n v="344"/>
    <n v="20240827"/>
    <n v="2.4"/>
    <n v="19.100000000000001"/>
    <n v="2070"/>
    <n v="0"/>
    <n v="1020.2"/>
    <n v="70"/>
    <x v="25"/>
    <x v="239"/>
    <x v="34"/>
    <x v="7"/>
    <n v="0"/>
    <n v="0"/>
    <n v="1.1000000000000014"/>
  </r>
  <r>
    <n v="344"/>
    <n v="20240828"/>
    <n v="2.1"/>
    <n v="21.6"/>
    <n v="2081"/>
    <n v="0"/>
    <n v="1014.4"/>
    <n v="72"/>
    <x v="25"/>
    <x v="240"/>
    <x v="34"/>
    <x v="7"/>
    <n v="0"/>
    <n v="0"/>
    <n v="3.6000000000000014"/>
  </r>
  <r>
    <n v="344"/>
    <n v="20240829"/>
    <n v="2.1"/>
    <n v="18.7"/>
    <n v="1598"/>
    <n v="0"/>
    <n v="1017.4"/>
    <n v="84"/>
    <x v="25"/>
    <x v="241"/>
    <x v="34"/>
    <x v="7"/>
    <n v="0"/>
    <n v="0"/>
    <n v="0.69999999999999929"/>
  </r>
  <r>
    <n v="344"/>
    <n v="20240830"/>
    <n v="2.9"/>
    <n v="18.2"/>
    <n v="1613"/>
    <n v="0"/>
    <n v="1022.9"/>
    <n v="71"/>
    <x v="25"/>
    <x v="242"/>
    <x v="34"/>
    <x v="7"/>
    <n v="0"/>
    <n v="0"/>
    <n v="0.19999999999999929"/>
  </r>
  <r>
    <n v="344"/>
    <n v="20240831"/>
    <n v="6"/>
    <n v="18.8"/>
    <n v="1818"/>
    <n v="0.1"/>
    <n v="1022.4"/>
    <n v="71"/>
    <x v="25"/>
    <x v="243"/>
    <x v="34"/>
    <x v="7"/>
    <n v="0"/>
    <n v="0"/>
    <n v="0.80000000000000071"/>
  </r>
  <r>
    <n v="344"/>
    <n v="20240901"/>
    <n v="4.0999999999999996"/>
    <n v="22.5"/>
    <n v="1802"/>
    <n v="-0.1"/>
    <n v="1014.8"/>
    <n v="73"/>
    <x v="25"/>
    <x v="244"/>
    <x v="34"/>
    <x v="8"/>
    <n v="0"/>
    <n v="0"/>
    <n v="4.5"/>
  </r>
  <r>
    <n v="344"/>
    <n v="20240902"/>
    <n v="2.5"/>
    <n v="22.4"/>
    <n v="1631"/>
    <n v="0"/>
    <n v="1012.1"/>
    <n v="79"/>
    <x v="25"/>
    <x v="245"/>
    <x v="35"/>
    <x v="8"/>
    <n v="0"/>
    <n v="0"/>
    <n v="4.3999999999999986"/>
  </r>
  <r>
    <n v="344"/>
    <n v="20240903"/>
    <n v="2"/>
    <n v="19.600000000000001"/>
    <n v="661"/>
    <n v="0.9"/>
    <n v="1013.9"/>
    <n v="87"/>
    <x v="25"/>
    <x v="246"/>
    <x v="35"/>
    <x v="8"/>
    <n v="0"/>
    <n v="0"/>
    <n v="1.6000000000000014"/>
  </r>
  <r>
    <n v="344"/>
    <n v="20240904"/>
    <n v="2.2999999999999998"/>
    <n v="18.2"/>
    <n v="858"/>
    <n v="-0.1"/>
    <n v="1015.9"/>
    <n v="86"/>
    <x v="25"/>
    <x v="247"/>
    <x v="35"/>
    <x v="8"/>
    <n v="0"/>
    <n v="0"/>
    <n v="0.19999999999999929"/>
  </r>
  <r>
    <n v="344"/>
    <n v="20240905"/>
    <n v="3.9"/>
    <n v="21.2"/>
    <n v="1325"/>
    <n v="0"/>
    <n v="1010.7"/>
    <n v="81"/>
    <x v="25"/>
    <x v="248"/>
    <x v="35"/>
    <x v="8"/>
    <n v="0"/>
    <n v="0"/>
    <n v="3.1999999999999993"/>
  </r>
  <r>
    <n v="344"/>
    <n v="20240906"/>
    <n v="3.3"/>
    <n v="20.399999999999999"/>
    <n v="1409"/>
    <n v="0.3"/>
    <n v="1010.3"/>
    <n v="78"/>
    <x v="25"/>
    <x v="249"/>
    <x v="35"/>
    <x v="8"/>
    <n v="0"/>
    <n v="0"/>
    <n v="2.3999999999999986"/>
  </r>
  <r>
    <n v="344"/>
    <n v="20240907"/>
    <n v="3"/>
    <n v="21.8"/>
    <n v="1605"/>
    <n v="1.6"/>
    <n v="1010.4"/>
    <n v="76"/>
    <x v="25"/>
    <x v="250"/>
    <x v="35"/>
    <x v="8"/>
    <n v="0"/>
    <n v="0"/>
    <n v="3.8000000000000007"/>
  </r>
  <r>
    <n v="344"/>
    <n v="20240908"/>
    <n v="4.7"/>
    <n v="19.100000000000001"/>
    <n v="1368"/>
    <n v="1.1000000000000001"/>
    <n v="1006.9"/>
    <n v="72"/>
    <x v="25"/>
    <x v="251"/>
    <x v="35"/>
    <x v="8"/>
    <n v="0"/>
    <n v="0"/>
    <n v="1.1000000000000014"/>
  </r>
  <r>
    <n v="344"/>
    <n v="20240909"/>
    <n v="3.5"/>
    <n v="17"/>
    <n v="1076"/>
    <n v="3.5"/>
    <n v="1006.3"/>
    <n v="79"/>
    <x v="25"/>
    <x v="252"/>
    <x v="36"/>
    <x v="8"/>
    <n v="1"/>
    <n v="0.8"/>
    <n v="0"/>
  </r>
  <r>
    <n v="344"/>
    <n v="20240910"/>
    <n v="6.1"/>
    <n v="14.8"/>
    <n v="444"/>
    <n v="42.9"/>
    <n v="1006.9"/>
    <n v="84"/>
    <x v="25"/>
    <x v="253"/>
    <x v="36"/>
    <x v="8"/>
    <n v="3.1999999999999993"/>
    <n v="2.5599999999999996"/>
    <n v="0"/>
  </r>
  <r>
    <n v="344"/>
    <n v="20240911"/>
    <n v="4.3"/>
    <n v="11.4"/>
    <n v="1126"/>
    <n v="17.899999999999999"/>
    <n v="1005.9"/>
    <n v="80"/>
    <x v="25"/>
    <x v="254"/>
    <x v="36"/>
    <x v="8"/>
    <n v="6.6"/>
    <n v="5.28"/>
    <n v="0"/>
  </r>
  <r>
    <n v="344"/>
    <n v="20240912"/>
    <n v="2"/>
    <n v="10.6"/>
    <n v="1152"/>
    <n v="6.8"/>
    <n v="1013.7"/>
    <n v="84"/>
    <x v="25"/>
    <x v="255"/>
    <x v="36"/>
    <x v="8"/>
    <n v="7.4"/>
    <n v="5.9200000000000008"/>
    <n v="0"/>
  </r>
  <r>
    <n v="344"/>
    <n v="20240913"/>
    <n v="2.5"/>
    <n v="11.6"/>
    <n v="1267"/>
    <n v="-0.1"/>
    <n v="1025.7"/>
    <n v="79"/>
    <x v="25"/>
    <x v="256"/>
    <x v="36"/>
    <x v="8"/>
    <n v="6.4"/>
    <n v="5.120000000000001"/>
    <n v="0"/>
  </r>
  <r>
    <n v="344"/>
    <n v="20240914"/>
    <n v="1.4"/>
    <n v="12.2"/>
    <n v="1233"/>
    <n v="-0.1"/>
    <n v="1030.4000000000001"/>
    <n v="77"/>
    <x v="25"/>
    <x v="257"/>
    <x v="36"/>
    <x v="8"/>
    <n v="5.8000000000000007"/>
    <n v="4.6400000000000006"/>
    <n v="0"/>
  </r>
  <r>
    <n v="344"/>
    <n v="20240915"/>
    <n v="2.8"/>
    <n v="14.7"/>
    <n v="1108"/>
    <n v="0"/>
    <n v="1026.7"/>
    <n v="81"/>
    <x v="25"/>
    <x v="258"/>
    <x v="36"/>
    <x v="8"/>
    <n v="3.3000000000000007"/>
    <n v="2.6400000000000006"/>
    <n v="0"/>
  </r>
  <r>
    <n v="344"/>
    <n v="20240916"/>
    <n v="2.8"/>
    <n v="15.4"/>
    <n v="1237"/>
    <n v="0.5"/>
    <n v="1026.7"/>
    <n v="84"/>
    <x v="25"/>
    <x v="259"/>
    <x v="37"/>
    <x v="8"/>
    <n v="2.5999999999999996"/>
    <n v="2.0799999999999996"/>
    <n v="0"/>
  </r>
  <r>
    <n v="344"/>
    <n v="20240917"/>
    <n v="4.3"/>
    <n v="16.3"/>
    <n v="1057"/>
    <n v="0"/>
    <n v="1029.5"/>
    <n v="83"/>
    <x v="25"/>
    <x v="260"/>
    <x v="37"/>
    <x v="8"/>
    <n v="1.6999999999999993"/>
    <n v="1.3599999999999994"/>
    <n v="0"/>
  </r>
  <r>
    <n v="344"/>
    <n v="20240918"/>
    <n v="4.8"/>
    <n v="17.2"/>
    <n v="1454"/>
    <n v="0"/>
    <n v="1027.5999999999999"/>
    <n v="84"/>
    <x v="25"/>
    <x v="261"/>
    <x v="37"/>
    <x v="8"/>
    <n v="0.80000000000000071"/>
    <n v="0.64000000000000057"/>
    <n v="0"/>
  </r>
  <r>
    <n v="344"/>
    <n v="20240919"/>
    <n v="4.5999999999999996"/>
    <n v="17.5"/>
    <n v="1526"/>
    <n v="0"/>
    <n v="1024.5"/>
    <n v="85"/>
    <x v="25"/>
    <x v="262"/>
    <x v="37"/>
    <x v="8"/>
    <n v="0.5"/>
    <n v="0.4"/>
    <n v="0"/>
  </r>
  <r>
    <n v="344"/>
    <n v="20240920"/>
    <n v="4.3"/>
    <n v="17.3"/>
    <n v="1542"/>
    <n v="0"/>
    <n v="1021.4"/>
    <n v="77"/>
    <x v="25"/>
    <x v="263"/>
    <x v="37"/>
    <x v="8"/>
    <n v="0.69999999999999929"/>
    <n v="0.5599999999999995"/>
    <n v="0"/>
  </r>
  <r>
    <n v="344"/>
    <n v="20240921"/>
    <n v="2.2999999999999998"/>
    <n v="17.3"/>
    <n v="1496"/>
    <n v="0"/>
    <n v="1019.1"/>
    <n v="79"/>
    <x v="25"/>
    <x v="264"/>
    <x v="37"/>
    <x v="8"/>
    <n v="0.69999999999999929"/>
    <n v="0.5599999999999995"/>
    <n v="0"/>
  </r>
  <r>
    <n v="344"/>
    <n v="20240922"/>
    <n v="2.2999999999999998"/>
    <n v="17.8"/>
    <n v="813"/>
    <n v="1.5"/>
    <n v="1013.7"/>
    <n v="80"/>
    <x v="25"/>
    <x v="265"/>
    <x v="37"/>
    <x v="8"/>
    <n v="0.19999999999999929"/>
    <n v="0.15999999999999945"/>
    <n v="0"/>
  </r>
  <r>
    <n v="344"/>
    <n v="20240923"/>
    <n v="4.0999999999999996"/>
    <n v="17.3"/>
    <n v="1045"/>
    <n v="0.5"/>
    <n v="1006.6"/>
    <n v="82"/>
    <x v="25"/>
    <x v="266"/>
    <x v="38"/>
    <x v="8"/>
    <n v="0.69999999999999929"/>
    <n v="0.5599999999999995"/>
    <n v="0"/>
  </r>
  <r>
    <n v="344"/>
    <n v="20240924"/>
    <n v="4.0999999999999996"/>
    <n v="14.8"/>
    <n v="567"/>
    <n v="1.1000000000000001"/>
    <n v="1002.6"/>
    <n v="84"/>
    <x v="25"/>
    <x v="267"/>
    <x v="38"/>
    <x v="8"/>
    <n v="3.1999999999999993"/>
    <n v="2.5599999999999996"/>
    <n v="0"/>
  </r>
  <r>
    <n v="344"/>
    <n v="20240925"/>
    <n v="4.5"/>
    <n v="15.5"/>
    <n v="812"/>
    <n v="7"/>
    <n v="1000.2"/>
    <n v="80"/>
    <x v="25"/>
    <x v="268"/>
    <x v="38"/>
    <x v="8"/>
    <n v="2.5"/>
    <n v="2"/>
    <n v="0"/>
  </r>
  <r>
    <n v="344"/>
    <n v="20240926"/>
    <n v="6.5"/>
    <n v="15.8"/>
    <n v="622"/>
    <n v="10.199999999999999"/>
    <n v="988.9"/>
    <n v="84"/>
    <x v="25"/>
    <x v="269"/>
    <x v="38"/>
    <x v="8"/>
    <n v="2.1999999999999993"/>
    <n v="1.7599999999999996"/>
    <n v="0"/>
  </r>
  <r>
    <n v="344"/>
    <n v="20240927"/>
    <n v="7.7"/>
    <n v="12.3"/>
    <n v="266"/>
    <n v="20.5"/>
    <n v="997.9"/>
    <n v="82"/>
    <x v="25"/>
    <x v="270"/>
    <x v="38"/>
    <x v="8"/>
    <n v="5.6999999999999993"/>
    <n v="4.5599999999999996"/>
    <n v="0"/>
  </r>
  <r>
    <n v="344"/>
    <n v="20240928"/>
    <n v="2.8"/>
    <n v="10.5"/>
    <n v="879"/>
    <n v="6.4"/>
    <n v="1021.1"/>
    <n v="82"/>
    <x v="25"/>
    <x v="271"/>
    <x v="38"/>
    <x v="8"/>
    <n v="7.5"/>
    <n v="6"/>
    <n v="0"/>
  </r>
  <r>
    <n v="344"/>
    <n v="20240929"/>
    <n v="3.5"/>
    <n v="10.6"/>
    <n v="911"/>
    <n v="0"/>
    <n v="1024"/>
    <n v="77"/>
    <x v="25"/>
    <x v="272"/>
    <x v="38"/>
    <x v="8"/>
    <n v="7.4"/>
    <n v="5.9200000000000008"/>
    <n v="0"/>
  </r>
  <r>
    <n v="344"/>
    <n v="20240930"/>
    <n v="6.4"/>
    <n v="12.5"/>
    <n v="295"/>
    <n v="12.7"/>
    <n v="1007.2"/>
    <n v="87"/>
    <x v="25"/>
    <x v="273"/>
    <x v="39"/>
    <x v="8"/>
    <n v="5.5"/>
    <n v="4.4000000000000004"/>
    <n v="0"/>
  </r>
  <r>
    <n v="348"/>
    <n v="20240101"/>
    <n v="7.6"/>
    <n v="7.2"/>
    <n v="130"/>
    <n v="5.0999999999999996"/>
    <n v="1001.4"/>
    <n v="88"/>
    <x v="26"/>
    <x v="0"/>
    <x v="0"/>
    <x v="0"/>
    <n v="10.8"/>
    <n v="11.880000000000003"/>
    <n v="0"/>
  </r>
  <r>
    <n v="348"/>
    <n v="20240102"/>
    <n v="9.8000000000000007"/>
    <n v="10.6"/>
    <n v="72"/>
    <n v="19.399999999999999"/>
    <n v="987.6"/>
    <n v="91"/>
    <x v="26"/>
    <x v="1"/>
    <x v="0"/>
    <x v="0"/>
    <n v="7.4"/>
    <n v="8.14"/>
    <n v="0"/>
  </r>
  <r>
    <n v="348"/>
    <n v="20240103"/>
    <n v="8.4"/>
    <n v="9.3000000000000007"/>
    <n v="122"/>
    <n v="14.1"/>
    <n v="989.6"/>
    <n v="89"/>
    <x v="26"/>
    <x v="2"/>
    <x v="0"/>
    <x v="0"/>
    <n v="8.6999999999999993"/>
    <n v="9.57"/>
    <n v="0"/>
  </r>
  <r>
    <n v="348"/>
    <n v="20240104"/>
    <n v="3.9"/>
    <n v="7.8"/>
    <n v="124"/>
    <n v="9.1"/>
    <n v="1001.1"/>
    <n v="93"/>
    <x v="26"/>
    <x v="3"/>
    <x v="0"/>
    <x v="0"/>
    <n v="10.199999999999999"/>
    <n v="11.22"/>
    <n v="0"/>
  </r>
  <r>
    <n v="348"/>
    <n v="20240105"/>
    <n v="5.5"/>
    <n v="7.2"/>
    <n v="48"/>
    <n v="2.6"/>
    <n v="996.9"/>
    <n v="92"/>
    <x v="26"/>
    <x v="4"/>
    <x v="0"/>
    <x v="0"/>
    <n v="10.8"/>
    <n v="11.880000000000003"/>
    <n v="0"/>
  </r>
  <r>
    <n v="348"/>
    <n v="20240106"/>
    <n v="4.5"/>
    <n v="3.4"/>
    <n v="57"/>
    <n v="0.2"/>
    <n v="1012"/>
    <n v="88"/>
    <x v="26"/>
    <x v="5"/>
    <x v="0"/>
    <x v="0"/>
    <n v="14.6"/>
    <n v="16.060000000000002"/>
    <n v="0"/>
  </r>
  <r>
    <n v="348"/>
    <n v="20240107"/>
    <n v="4.8"/>
    <n v="-0.2"/>
    <n v="245"/>
    <n v="-0.1"/>
    <n v="1025.5"/>
    <n v="81"/>
    <x v="26"/>
    <x v="6"/>
    <x v="0"/>
    <x v="0"/>
    <n v="18.2"/>
    <n v="20.02"/>
    <n v="0"/>
  </r>
  <r>
    <n v="348"/>
    <n v="20240108"/>
    <n v="5.7"/>
    <n v="-1.7"/>
    <n v="266"/>
    <n v="-0.1"/>
    <n v="1032.5"/>
    <n v="70"/>
    <x v="26"/>
    <x v="7"/>
    <x v="1"/>
    <x v="0"/>
    <n v="19.7"/>
    <n v="21.67"/>
    <n v="0"/>
  </r>
  <r>
    <n v="348"/>
    <n v="20240109"/>
    <n v="5.3"/>
    <n v="-2.9"/>
    <n v="489"/>
    <n v="0"/>
    <n v="1033.0999999999999"/>
    <n v="56"/>
    <x v="26"/>
    <x v="8"/>
    <x v="1"/>
    <x v="0"/>
    <n v="20.9"/>
    <n v="22.990000000000002"/>
    <n v="0"/>
  </r>
  <r>
    <n v="348"/>
    <n v="20240110"/>
    <n v="3.5"/>
    <n v="-3.1"/>
    <n v="462"/>
    <n v="0"/>
    <n v="1030.7"/>
    <n v="61"/>
    <x v="26"/>
    <x v="9"/>
    <x v="1"/>
    <x v="0"/>
    <n v="21.1"/>
    <n v="23.210000000000004"/>
    <n v="0"/>
  </r>
  <r>
    <n v="348"/>
    <n v="20240111"/>
    <n v="2"/>
    <n v="-1.6"/>
    <n v="276"/>
    <n v="0"/>
    <n v="1034.5"/>
    <n v="87"/>
    <x v="26"/>
    <x v="10"/>
    <x v="1"/>
    <x v="0"/>
    <n v="19.600000000000001"/>
    <n v="21.560000000000002"/>
    <n v="0"/>
  </r>
  <r>
    <n v="348"/>
    <n v="20240112"/>
    <n v="1.6"/>
    <n v="2.9"/>
    <n v="138"/>
    <n v="-0.1"/>
    <n v="1032.8"/>
    <n v="91"/>
    <x v="26"/>
    <x v="11"/>
    <x v="1"/>
    <x v="0"/>
    <n v="15.1"/>
    <n v="16.61"/>
    <n v="0"/>
  </r>
  <r>
    <n v="348"/>
    <n v="20240113"/>
    <n v="4.4000000000000004"/>
    <n v="2.9"/>
    <n v="58"/>
    <n v="0.5"/>
    <n v="1022"/>
    <n v="95"/>
    <x v="26"/>
    <x v="12"/>
    <x v="1"/>
    <x v="0"/>
    <n v="15.1"/>
    <n v="16.61"/>
    <n v="0"/>
  </r>
  <r>
    <n v="348"/>
    <n v="20240114"/>
    <n v="5.7"/>
    <n v="2.2999999999999998"/>
    <n v="126"/>
    <n v="2.7"/>
    <n v="1008.9"/>
    <n v="95"/>
    <x v="26"/>
    <x v="13"/>
    <x v="1"/>
    <x v="0"/>
    <n v="15.7"/>
    <n v="17.27"/>
    <n v="0"/>
  </r>
  <r>
    <n v="348"/>
    <n v="20240115"/>
    <n v="4.5999999999999996"/>
    <n v="1.1000000000000001"/>
    <n v="260"/>
    <n v="4.2"/>
    <n v="1004.3"/>
    <n v="89"/>
    <x v="26"/>
    <x v="14"/>
    <x v="2"/>
    <x v="0"/>
    <n v="16.899999999999999"/>
    <n v="18.59"/>
    <n v="0"/>
  </r>
  <r>
    <n v="348"/>
    <n v="20240116"/>
    <n v="4.4000000000000004"/>
    <n v="0.1"/>
    <n v="478"/>
    <n v="0.1"/>
    <n v="1006.8"/>
    <n v="85"/>
    <x v="26"/>
    <x v="15"/>
    <x v="2"/>
    <x v="0"/>
    <n v="17.899999999999999"/>
    <n v="19.690000000000001"/>
    <n v="0"/>
  </r>
  <r>
    <n v="348"/>
    <n v="20240117"/>
    <n v="2.2999999999999998"/>
    <n v="-1.8"/>
    <n v="197"/>
    <n v="0"/>
    <n v="993.1"/>
    <n v="86"/>
    <x v="26"/>
    <x v="16"/>
    <x v="2"/>
    <x v="0"/>
    <n v="19.8"/>
    <n v="21.78"/>
    <n v="0"/>
  </r>
  <r>
    <n v="348"/>
    <n v="20240118"/>
    <n v="2.2999999999999998"/>
    <n v="-1.3"/>
    <n v="597"/>
    <n v="0.2"/>
    <n v="1003.3"/>
    <n v="90"/>
    <x v="26"/>
    <x v="17"/>
    <x v="2"/>
    <x v="0"/>
    <n v="19.3"/>
    <n v="21.230000000000004"/>
    <n v="0"/>
  </r>
  <r>
    <n v="348"/>
    <n v="20240119"/>
    <n v="4.4000000000000004"/>
    <n v="0.1"/>
    <n v="534"/>
    <n v="0.2"/>
    <n v="1020.2"/>
    <n v="89"/>
    <x v="26"/>
    <x v="18"/>
    <x v="2"/>
    <x v="0"/>
    <n v="17.899999999999999"/>
    <n v="19.690000000000001"/>
    <n v="0"/>
  </r>
  <r>
    <n v="348"/>
    <n v="20240120"/>
    <n v="5.6"/>
    <n v="-0.7"/>
    <n v="438"/>
    <n v="0"/>
    <n v="1026.5"/>
    <n v="84"/>
    <x v="26"/>
    <x v="19"/>
    <x v="2"/>
    <x v="0"/>
    <n v="18.7"/>
    <n v="20.57"/>
    <n v="0"/>
  </r>
  <r>
    <n v="348"/>
    <n v="20240121"/>
    <n v="9"/>
    <n v="3.7"/>
    <n v="141"/>
    <n v="0.3"/>
    <n v="1016"/>
    <n v="78"/>
    <x v="26"/>
    <x v="20"/>
    <x v="2"/>
    <x v="0"/>
    <n v="14.3"/>
    <n v="15.730000000000002"/>
    <n v="0"/>
  </r>
  <r>
    <n v="348"/>
    <n v="20240122"/>
    <n v="10.8"/>
    <n v="9.4"/>
    <n v="430"/>
    <n v="5.3"/>
    <n v="1007.7"/>
    <n v="83"/>
    <x v="26"/>
    <x v="21"/>
    <x v="3"/>
    <x v="0"/>
    <n v="8.6"/>
    <n v="9.4600000000000009"/>
    <n v="0"/>
  </r>
  <r>
    <n v="348"/>
    <n v="20240123"/>
    <n v="8.8000000000000007"/>
    <n v="8"/>
    <n v="333"/>
    <n v="3.7"/>
    <n v="1019.3"/>
    <n v="86"/>
    <x v="26"/>
    <x v="22"/>
    <x v="3"/>
    <x v="0"/>
    <n v="10"/>
    <n v="11"/>
    <n v="0"/>
  </r>
  <r>
    <n v="348"/>
    <n v="20240124"/>
    <n v="9.8000000000000007"/>
    <n v="9.6999999999999993"/>
    <n v="317"/>
    <n v="0.4"/>
    <n v="1020.7"/>
    <n v="79"/>
    <x v="26"/>
    <x v="23"/>
    <x v="3"/>
    <x v="0"/>
    <n v="8.3000000000000007"/>
    <n v="9.1300000000000008"/>
    <n v="0"/>
  </r>
  <r>
    <n v="348"/>
    <n v="20240125"/>
    <n v="3.5"/>
    <n v="6.1"/>
    <n v="204"/>
    <n v="0.5"/>
    <n v="1026.7"/>
    <n v="96"/>
    <x v="26"/>
    <x v="24"/>
    <x v="3"/>
    <x v="0"/>
    <n v="11.9"/>
    <n v="13.090000000000002"/>
    <n v="0"/>
  </r>
  <r>
    <n v="348"/>
    <n v="20240126"/>
    <n v="7.4"/>
    <n v="7.4"/>
    <n v="491"/>
    <n v="3.7"/>
    <n v="1025.8"/>
    <n v="84"/>
    <x v="26"/>
    <x v="25"/>
    <x v="3"/>
    <x v="0"/>
    <n v="10.6"/>
    <n v="11.66"/>
    <n v="0"/>
  </r>
  <r>
    <n v="348"/>
    <n v="20240127"/>
    <n v="3.2"/>
    <n v="2.8"/>
    <n v="584"/>
    <n v="0"/>
    <n v="1034.8"/>
    <n v="90"/>
    <x v="26"/>
    <x v="26"/>
    <x v="3"/>
    <x v="0"/>
    <n v="15.2"/>
    <n v="16.72"/>
    <n v="0"/>
  </r>
  <r>
    <n v="348"/>
    <n v="20240128"/>
    <n v="3.9"/>
    <n v="3.8"/>
    <n v="596"/>
    <n v="0"/>
    <n v="1027.0999999999999"/>
    <n v="77"/>
    <x v="26"/>
    <x v="27"/>
    <x v="3"/>
    <x v="0"/>
    <n v="14.2"/>
    <n v="15.620000000000001"/>
    <n v="0"/>
  </r>
  <r>
    <n v="348"/>
    <n v="20240129"/>
    <n v="3.3"/>
    <n v="6.2"/>
    <n v="500"/>
    <n v="0"/>
    <n v="1025.5999999999999"/>
    <n v="86"/>
    <x v="26"/>
    <x v="28"/>
    <x v="4"/>
    <x v="0"/>
    <n v="11.8"/>
    <n v="12.980000000000002"/>
    <n v="0"/>
  </r>
  <r>
    <n v="348"/>
    <n v="20240130"/>
    <n v="4.8"/>
    <n v="7.8"/>
    <n v="214"/>
    <n v="0.6"/>
    <n v="1027.9000000000001"/>
    <n v="91"/>
    <x v="26"/>
    <x v="29"/>
    <x v="4"/>
    <x v="0"/>
    <n v="10.199999999999999"/>
    <n v="11.22"/>
    <n v="0"/>
  </r>
  <r>
    <n v="348"/>
    <n v="20240131"/>
    <n v="5.3"/>
    <n v="6.5"/>
    <n v="177"/>
    <n v="3.7"/>
    <n v="1030.0999999999999"/>
    <n v="85"/>
    <x v="26"/>
    <x v="30"/>
    <x v="4"/>
    <x v="0"/>
    <n v="11.5"/>
    <n v="12.65"/>
    <n v="0"/>
  </r>
  <r>
    <n v="348"/>
    <n v="20240201"/>
    <n v="4"/>
    <n v="5.7"/>
    <n v="564"/>
    <n v="1.3"/>
    <n v="1030.3"/>
    <n v="88"/>
    <x v="26"/>
    <x v="31"/>
    <x v="4"/>
    <x v="1"/>
    <n v="12.3"/>
    <n v="13.530000000000001"/>
    <n v="0"/>
  </r>
  <r>
    <n v="348"/>
    <n v="20240202"/>
    <n v="8"/>
    <n v="7.4"/>
    <n v="219"/>
    <n v="0"/>
    <n v="1027.2"/>
    <n v="93"/>
    <x v="26"/>
    <x v="32"/>
    <x v="4"/>
    <x v="1"/>
    <n v="10.6"/>
    <n v="11.66"/>
    <n v="0"/>
  </r>
  <r>
    <n v="348"/>
    <n v="20240203"/>
    <n v="6.6"/>
    <n v="9.9"/>
    <n v="223"/>
    <n v="0.3"/>
    <n v="1024.9000000000001"/>
    <n v="93"/>
    <x v="26"/>
    <x v="33"/>
    <x v="4"/>
    <x v="1"/>
    <n v="8.1"/>
    <n v="8.91"/>
    <n v="0"/>
  </r>
  <r>
    <n v="348"/>
    <n v="20240204"/>
    <n v="7.8"/>
    <n v="10.5"/>
    <n v="139"/>
    <n v="0.5"/>
    <n v="1021.1"/>
    <n v="91"/>
    <x v="26"/>
    <x v="34"/>
    <x v="4"/>
    <x v="1"/>
    <n v="7.5"/>
    <n v="8.25"/>
    <n v="0"/>
  </r>
  <r>
    <n v="348"/>
    <n v="20240205"/>
    <n v="9.9"/>
    <n v="9.4"/>
    <n v="314"/>
    <n v="-0.1"/>
    <n v="1017.8"/>
    <n v="86"/>
    <x v="26"/>
    <x v="35"/>
    <x v="5"/>
    <x v="1"/>
    <n v="8.6"/>
    <n v="9.4600000000000009"/>
    <n v="0"/>
  </r>
  <r>
    <n v="348"/>
    <n v="20240206"/>
    <n v="12.3"/>
    <n v="10.6"/>
    <n v="283"/>
    <n v="13.2"/>
    <n v="1007.8"/>
    <n v="86"/>
    <x v="26"/>
    <x v="36"/>
    <x v="5"/>
    <x v="1"/>
    <n v="7.4"/>
    <n v="8.14"/>
    <n v="0"/>
  </r>
  <r>
    <n v="348"/>
    <n v="20240207"/>
    <n v="1.9"/>
    <n v="4.5"/>
    <n v="479"/>
    <n v="2.8"/>
    <n v="1005.3"/>
    <n v="87"/>
    <x v="26"/>
    <x v="37"/>
    <x v="5"/>
    <x v="1"/>
    <n v="13.5"/>
    <n v="14.850000000000001"/>
    <n v="0"/>
  </r>
  <r>
    <n v="348"/>
    <n v="20240208"/>
    <n v="3.5"/>
    <n v="3.7"/>
    <n v="149"/>
    <n v="13.1"/>
    <n v="996.1"/>
    <n v="95"/>
    <x v="26"/>
    <x v="38"/>
    <x v="5"/>
    <x v="1"/>
    <n v="14.3"/>
    <n v="15.730000000000002"/>
    <n v="0"/>
  </r>
  <r>
    <n v="348"/>
    <n v="20240209"/>
    <n v="5.4"/>
    <n v="10.7"/>
    <n v="278"/>
    <n v="4.2"/>
    <n v="983.6"/>
    <n v="90"/>
    <x v="26"/>
    <x v="39"/>
    <x v="5"/>
    <x v="1"/>
    <n v="7.3000000000000007"/>
    <n v="8.0300000000000011"/>
    <n v="0"/>
  </r>
  <r>
    <n v="348"/>
    <n v="20240210"/>
    <n v="2.9"/>
    <n v="10.5"/>
    <n v="391"/>
    <n v="0.9"/>
    <n v="986.1"/>
    <n v="91"/>
    <x v="26"/>
    <x v="40"/>
    <x v="5"/>
    <x v="1"/>
    <n v="7.5"/>
    <n v="8.25"/>
    <n v="0"/>
  </r>
  <r>
    <n v="348"/>
    <n v="20240211"/>
    <n v="3.1"/>
    <n v="8.4"/>
    <n v="286"/>
    <n v="6.3"/>
    <n v="990.8"/>
    <n v="95"/>
    <x v="26"/>
    <x v="41"/>
    <x v="5"/>
    <x v="1"/>
    <n v="9.6"/>
    <n v="10.56"/>
    <n v="0"/>
  </r>
  <r>
    <n v="348"/>
    <n v="20240212"/>
    <n v="3.5"/>
    <n v="6"/>
    <n v="492"/>
    <n v="-0.1"/>
    <n v="1005.2"/>
    <n v="91"/>
    <x v="26"/>
    <x v="42"/>
    <x v="6"/>
    <x v="1"/>
    <n v="12"/>
    <n v="13.200000000000001"/>
    <n v="0"/>
  </r>
  <r>
    <n v="348"/>
    <n v="20240213"/>
    <n v="5.4"/>
    <n v="6.4"/>
    <n v="567"/>
    <n v="1.6"/>
    <n v="1014.9"/>
    <n v="88"/>
    <x v="26"/>
    <x v="43"/>
    <x v="6"/>
    <x v="1"/>
    <n v="11.6"/>
    <n v="12.76"/>
    <n v="0"/>
  </r>
  <r>
    <n v="348"/>
    <n v="20240214"/>
    <n v="7.5"/>
    <n v="11.3"/>
    <n v="166"/>
    <n v="3.4"/>
    <n v="1014.4"/>
    <n v="96"/>
    <x v="26"/>
    <x v="44"/>
    <x v="6"/>
    <x v="1"/>
    <n v="6.6999999999999993"/>
    <n v="7.37"/>
    <n v="0"/>
  </r>
  <r>
    <n v="348"/>
    <n v="20240215"/>
    <n v="4.4000000000000004"/>
    <n v="12.7"/>
    <n v="425"/>
    <n v="8.1999999999999993"/>
    <n v="1012.4"/>
    <n v="89"/>
    <x v="26"/>
    <x v="45"/>
    <x v="6"/>
    <x v="1"/>
    <n v="5.3000000000000007"/>
    <n v="5.830000000000001"/>
    <n v="0"/>
  </r>
  <r>
    <n v="348"/>
    <n v="20240216"/>
    <n v="4.2"/>
    <n v="10.8"/>
    <n v="236"/>
    <n v="2.9"/>
    <n v="1014.5"/>
    <n v="90"/>
    <x v="26"/>
    <x v="46"/>
    <x v="6"/>
    <x v="1"/>
    <n v="7.1999999999999993"/>
    <n v="7.92"/>
    <n v="0"/>
  </r>
  <r>
    <n v="348"/>
    <n v="20240217"/>
    <n v="3"/>
    <n v="10.199999999999999"/>
    <n v="390"/>
    <n v="-0.1"/>
    <n v="1030.0999999999999"/>
    <n v="91"/>
    <x v="26"/>
    <x v="47"/>
    <x v="6"/>
    <x v="1"/>
    <n v="7.8000000000000007"/>
    <n v="8.5800000000000018"/>
    <n v="0"/>
  </r>
  <r>
    <n v="348"/>
    <n v="20240218"/>
    <n v="7.2"/>
    <n v="9.5"/>
    <n v="160"/>
    <n v="8"/>
    <n v="1024.0999999999999"/>
    <n v="92"/>
    <x v="26"/>
    <x v="48"/>
    <x v="6"/>
    <x v="1"/>
    <n v="8.5"/>
    <n v="9.3500000000000014"/>
    <n v="0"/>
  </r>
  <r>
    <n v="348"/>
    <n v="20240219"/>
    <n v="4.5999999999999996"/>
    <n v="8.6"/>
    <n v="245"/>
    <n v="0.9"/>
    <n v="1026.5999999999999"/>
    <n v="91"/>
    <x v="26"/>
    <x v="49"/>
    <x v="7"/>
    <x v="1"/>
    <n v="9.4"/>
    <n v="10.340000000000002"/>
    <n v="0"/>
  </r>
  <r>
    <n v="348"/>
    <n v="20240220"/>
    <n v="5.8"/>
    <n v="8.5"/>
    <n v="542"/>
    <n v="0"/>
    <n v="1025.5999999999999"/>
    <n v="89"/>
    <x v="26"/>
    <x v="50"/>
    <x v="7"/>
    <x v="1"/>
    <n v="9.5"/>
    <n v="10.450000000000001"/>
    <n v="0"/>
  </r>
  <r>
    <n v="348"/>
    <n v="20240221"/>
    <n v="7.4"/>
    <n v="9.3000000000000007"/>
    <n v="305"/>
    <n v="5.4"/>
    <n v="1010"/>
    <n v="90"/>
    <x v="26"/>
    <x v="51"/>
    <x v="7"/>
    <x v="1"/>
    <n v="8.6999999999999993"/>
    <n v="9.57"/>
    <n v="0"/>
  </r>
  <r>
    <n v="348"/>
    <n v="20240222"/>
    <n v="7.9"/>
    <n v="9.6999999999999993"/>
    <n v="340"/>
    <n v="7.3"/>
    <n v="986"/>
    <n v="92"/>
    <x v="26"/>
    <x v="52"/>
    <x v="7"/>
    <x v="1"/>
    <n v="8.3000000000000007"/>
    <n v="9.1300000000000008"/>
    <n v="0"/>
  </r>
  <r>
    <n v="348"/>
    <n v="20240223"/>
    <n v="7.8"/>
    <n v="5.8"/>
    <n v="498"/>
    <n v="7.7"/>
    <n v="990.1"/>
    <n v="85"/>
    <x v="26"/>
    <x v="53"/>
    <x v="7"/>
    <x v="1"/>
    <n v="12.2"/>
    <n v="13.42"/>
    <n v="0"/>
  </r>
  <r>
    <n v="348"/>
    <n v="20240224"/>
    <n v="4.8"/>
    <n v="4.9000000000000004"/>
    <n v="367"/>
    <n v="1.1000000000000001"/>
    <n v="997.7"/>
    <n v="88"/>
    <x v="26"/>
    <x v="54"/>
    <x v="7"/>
    <x v="1"/>
    <n v="13.1"/>
    <n v="14.41"/>
    <n v="0"/>
  </r>
  <r>
    <n v="348"/>
    <n v="20240225"/>
    <n v="4"/>
    <n v="6.5"/>
    <n v="615"/>
    <n v="0.7"/>
    <n v="999.6"/>
    <n v="86"/>
    <x v="26"/>
    <x v="55"/>
    <x v="7"/>
    <x v="1"/>
    <n v="11.5"/>
    <n v="12.65"/>
    <n v="0"/>
  </r>
  <r>
    <n v="348"/>
    <n v="20240226"/>
    <n v="6.4"/>
    <n v="5.3"/>
    <n v="255"/>
    <n v="1.1000000000000001"/>
    <n v="1006.9"/>
    <n v="84"/>
    <x v="26"/>
    <x v="56"/>
    <x v="8"/>
    <x v="1"/>
    <n v="12.7"/>
    <n v="13.97"/>
    <n v="0"/>
  </r>
  <r>
    <n v="348"/>
    <n v="20240227"/>
    <n v="2.8"/>
    <n v="4.5999999999999996"/>
    <n v="1134"/>
    <n v="0"/>
    <n v="1018.8"/>
    <n v="84"/>
    <x v="26"/>
    <x v="57"/>
    <x v="8"/>
    <x v="1"/>
    <n v="13.4"/>
    <n v="14.740000000000002"/>
    <n v="0"/>
  </r>
  <r>
    <n v="348"/>
    <n v="20240228"/>
    <n v="4"/>
    <n v="6.3"/>
    <n v="544"/>
    <n v="0.1"/>
    <n v="1019.3"/>
    <n v="91"/>
    <x v="26"/>
    <x v="58"/>
    <x v="8"/>
    <x v="1"/>
    <n v="11.7"/>
    <n v="12.870000000000001"/>
    <n v="0"/>
  </r>
  <r>
    <n v="348"/>
    <n v="20240229"/>
    <n v="6.1"/>
    <n v="8.1"/>
    <n v="204"/>
    <n v="7.4"/>
    <n v="1007.4"/>
    <n v="96"/>
    <x v="26"/>
    <x v="59"/>
    <x v="8"/>
    <x v="1"/>
    <n v="9.9"/>
    <n v="10.89"/>
    <n v="0"/>
  </r>
  <r>
    <n v="348"/>
    <n v="20240301"/>
    <n v="6.3"/>
    <n v="7.7"/>
    <n v="705"/>
    <n v="0.7"/>
    <n v="1000"/>
    <n v="83"/>
    <x v="26"/>
    <x v="60"/>
    <x v="8"/>
    <x v="2"/>
    <n v="10.3"/>
    <n v="10.3"/>
    <n v="0"/>
  </r>
  <r>
    <n v="348"/>
    <n v="20240302"/>
    <n v="5.5"/>
    <n v="9.1999999999999993"/>
    <n v="1073"/>
    <n v="0.4"/>
    <n v="998.8"/>
    <n v="74"/>
    <x v="26"/>
    <x v="61"/>
    <x v="8"/>
    <x v="2"/>
    <n v="8.8000000000000007"/>
    <n v="8.8000000000000007"/>
    <n v="0"/>
  </r>
  <r>
    <n v="348"/>
    <n v="20240303"/>
    <n v="3.5"/>
    <n v="10.5"/>
    <n v="864"/>
    <n v="-0.1"/>
    <n v="1001.8"/>
    <n v="79"/>
    <x v="26"/>
    <x v="62"/>
    <x v="8"/>
    <x v="2"/>
    <n v="7.5"/>
    <n v="7.5"/>
    <n v="0"/>
  </r>
  <r>
    <n v="348"/>
    <n v="20240304"/>
    <n v="2.5"/>
    <n v="7.8"/>
    <n v="1147"/>
    <n v="0"/>
    <n v="1011.6"/>
    <n v="80"/>
    <x v="26"/>
    <x v="63"/>
    <x v="9"/>
    <x v="2"/>
    <n v="10.199999999999999"/>
    <n v="10.199999999999999"/>
    <n v="0"/>
  </r>
  <r>
    <n v="348"/>
    <n v="20240305"/>
    <n v="1.8"/>
    <n v="6.9"/>
    <n v="328"/>
    <n v="-0.1"/>
    <n v="1014.6"/>
    <n v="90"/>
    <x v="26"/>
    <x v="64"/>
    <x v="9"/>
    <x v="2"/>
    <n v="11.1"/>
    <n v="11.1"/>
    <n v="0"/>
  </r>
  <r>
    <n v="348"/>
    <n v="20240306"/>
    <n v="1.9"/>
    <n v="7.1"/>
    <n v="1227"/>
    <n v="0"/>
    <n v="1022.7"/>
    <n v="88"/>
    <x v="26"/>
    <x v="65"/>
    <x v="9"/>
    <x v="2"/>
    <n v="10.9"/>
    <n v="10.9"/>
    <n v="0"/>
  </r>
  <r>
    <n v="348"/>
    <n v="20240307"/>
    <n v="4.5"/>
    <n v="5.5"/>
    <n v="1234"/>
    <n v="0"/>
    <n v="1022.6"/>
    <n v="81"/>
    <x v="26"/>
    <x v="66"/>
    <x v="9"/>
    <x v="2"/>
    <n v="12.5"/>
    <n v="12.5"/>
    <n v="0"/>
  </r>
  <r>
    <n v="348"/>
    <n v="20240308"/>
    <n v="5.7"/>
    <n v="5.5"/>
    <n v="1364"/>
    <n v="0"/>
    <n v="1010.9"/>
    <n v="70"/>
    <x v="26"/>
    <x v="67"/>
    <x v="9"/>
    <x v="2"/>
    <n v="12.5"/>
    <n v="12.5"/>
    <n v="0"/>
  </r>
  <r>
    <n v="348"/>
    <n v="20240309"/>
    <n v="5.3"/>
    <n v="8.3000000000000007"/>
    <n v="997"/>
    <n v="0"/>
    <n v="1000.4"/>
    <n v="70"/>
    <x v="26"/>
    <x v="68"/>
    <x v="9"/>
    <x v="2"/>
    <n v="9.6999999999999993"/>
    <n v="9.6999999999999993"/>
    <n v="0"/>
  </r>
  <r>
    <n v="348"/>
    <n v="20240310"/>
    <n v="3.6"/>
    <n v="9.3000000000000007"/>
    <n v="555"/>
    <n v="0"/>
    <n v="996.7"/>
    <n v="72"/>
    <x v="26"/>
    <x v="69"/>
    <x v="9"/>
    <x v="2"/>
    <n v="8.6999999999999993"/>
    <n v="8.6999999999999993"/>
    <n v="0"/>
  </r>
  <r>
    <n v="348"/>
    <n v="20240311"/>
    <n v="1.9"/>
    <n v="7"/>
    <n v="172"/>
    <n v="7.4"/>
    <n v="1002.9"/>
    <n v="96"/>
    <x v="26"/>
    <x v="70"/>
    <x v="10"/>
    <x v="2"/>
    <n v="11"/>
    <n v="11"/>
    <n v="0"/>
  </r>
  <r>
    <n v="348"/>
    <n v="20240312"/>
    <n v="4.3"/>
    <n v="8.4"/>
    <n v="708"/>
    <n v="5"/>
    <n v="1012.6"/>
    <n v="92"/>
    <x v="26"/>
    <x v="71"/>
    <x v="10"/>
    <x v="2"/>
    <n v="9.6"/>
    <n v="9.6"/>
    <n v="0"/>
  </r>
  <r>
    <n v="348"/>
    <n v="20240313"/>
    <n v="5.2"/>
    <n v="10.9"/>
    <n v="307"/>
    <n v="0.5"/>
    <n v="1014"/>
    <n v="91"/>
    <x v="26"/>
    <x v="72"/>
    <x v="10"/>
    <x v="2"/>
    <n v="7.1"/>
    <n v="7.1"/>
    <n v="0"/>
  </r>
  <r>
    <n v="348"/>
    <n v="20240314"/>
    <n v="4.5"/>
    <n v="12.3"/>
    <n v="1407"/>
    <n v="0"/>
    <n v="1010.2"/>
    <n v="81"/>
    <x v="26"/>
    <x v="73"/>
    <x v="10"/>
    <x v="2"/>
    <n v="5.6999999999999993"/>
    <n v="5.6999999999999993"/>
    <n v="0"/>
  </r>
  <r>
    <n v="348"/>
    <n v="20240315"/>
    <n v="7.4"/>
    <n v="12.6"/>
    <n v="782"/>
    <n v="0.9"/>
    <n v="1007.1"/>
    <n v="83"/>
    <x v="26"/>
    <x v="74"/>
    <x v="10"/>
    <x v="2"/>
    <n v="5.4"/>
    <n v="5.4"/>
    <n v="0"/>
  </r>
  <r>
    <n v="348"/>
    <n v="20240316"/>
    <n v="3.7"/>
    <n v="7.6"/>
    <n v="802"/>
    <n v="0.8"/>
    <n v="1019.7"/>
    <n v="82"/>
    <x v="26"/>
    <x v="75"/>
    <x v="10"/>
    <x v="2"/>
    <n v="10.4"/>
    <n v="10.4"/>
    <n v="0"/>
  </r>
  <r>
    <n v="348"/>
    <n v="20240317"/>
    <n v="4.3"/>
    <n v="9.9"/>
    <n v="666"/>
    <n v="3.2"/>
    <n v="1018.8"/>
    <n v="85"/>
    <x v="26"/>
    <x v="76"/>
    <x v="10"/>
    <x v="2"/>
    <n v="8.1"/>
    <n v="8.1"/>
    <n v="0"/>
  </r>
  <r>
    <n v="348"/>
    <n v="20240318"/>
    <n v="3.2"/>
    <n v="10.7"/>
    <n v="1199"/>
    <n v="0"/>
    <n v="1016"/>
    <n v="86"/>
    <x v="26"/>
    <x v="77"/>
    <x v="11"/>
    <x v="2"/>
    <n v="7.3000000000000007"/>
    <n v="7.3000000000000007"/>
    <n v="0"/>
  </r>
  <r>
    <n v="348"/>
    <n v="20240319"/>
    <n v="3.5"/>
    <n v="11.4"/>
    <n v="1019"/>
    <n v="0"/>
    <n v="1017.9"/>
    <n v="83"/>
    <x v="26"/>
    <x v="78"/>
    <x v="11"/>
    <x v="2"/>
    <n v="6.6"/>
    <n v="6.6"/>
    <n v="0"/>
  </r>
  <r>
    <n v="348"/>
    <n v="20240320"/>
    <n v="1.3"/>
    <n v="11.7"/>
    <n v="1203"/>
    <n v="0"/>
    <n v="1019.1"/>
    <n v="85"/>
    <x v="26"/>
    <x v="79"/>
    <x v="11"/>
    <x v="2"/>
    <n v="6.3000000000000007"/>
    <n v="6.3000000000000007"/>
    <n v="0"/>
  </r>
  <r>
    <n v="348"/>
    <n v="20240321"/>
    <n v="3.7"/>
    <n v="9.4"/>
    <n v="587"/>
    <n v="-0.1"/>
    <n v="1023.6"/>
    <n v="88"/>
    <x v="26"/>
    <x v="80"/>
    <x v="11"/>
    <x v="2"/>
    <n v="8.6"/>
    <n v="8.6"/>
    <n v="0"/>
  </r>
  <r>
    <n v="348"/>
    <n v="20240322"/>
    <n v="4.5"/>
    <n v="9.3000000000000007"/>
    <n v="293"/>
    <n v="0.9"/>
    <n v="1015.9"/>
    <n v="93"/>
    <x v="26"/>
    <x v="81"/>
    <x v="11"/>
    <x v="2"/>
    <n v="8.6999999999999993"/>
    <n v="8.6999999999999993"/>
    <n v="0"/>
  </r>
  <r>
    <n v="348"/>
    <n v="20240323"/>
    <n v="6.1"/>
    <n v="6.6"/>
    <n v="1207"/>
    <n v="2"/>
    <n v="1008.1"/>
    <n v="79"/>
    <x v="26"/>
    <x v="82"/>
    <x v="11"/>
    <x v="2"/>
    <n v="11.4"/>
    <n v="11.4"/>
    <n v="0"/>
  </r>
  <r>
    <n v="348"/>
    <n v="20240324"/>
    <n v="7.6"/>
    <n v="6.4"/>
    <n v="815"/>
    <n v="6.5"/>
    <n v="1005"/>
    <n v="86"/>
    <x v="26"/>
    <x v="83"/>
    <x v="11"/>
    <x v="2"/>
    <n v="11.6"/>
    <n v="11.6"/>
    <n v="0"/>
  </r>
  <r>
    <n v="348"/>
    <n v="20240325"/>
    <n v="3.4"/>
    <n v="7.2"/>
    <n v="1643"/>
    <n v="0"/>
    <n v="1004"/>
    <n v="75"/>
    <x v="26"/>
    <x v="84"/>
    <x v="12"/>
    <x v="2"/>
    <n v="10.8"/>
    <n v="10.8"/>
    <n v="0"/>
  </r>
  <r>
    <n v="348"/>
    <n v="20240326"/>
    <n v="3.8"/>
    <n v="8.6999999999999993"/>
    <n v="836"/>
    <n v="-0.1"/>
    <n v="990.4"/>
    <n v="73"/>
    <x v="26"/>
    <x v="85"/>
    <x v="12"/>
    <x v="2"/>
    <n v="9.3000000000000007"/>
    <n v="9.3000000000000007"/>
    <n v="0"/>
  </r>
  <r>
    <n v="348"/>
    <n v="20240327"/>
    <n v="4.3"/>
    <n v="9.6999999999999993"/>
    <n v="1107"/>
    <n v="-0.1"/>
    <n v="986"/>
    <n v="77"/>
    <x v="26"/>
    <x v="86"/>
    <x v="12"/>
    <x v="2"/>
    <n v="8.3000000000000007"/>
    <n v="8.3000000000000007"/>
    <n v="0"/>
  </r>
  <r>
    <n v="348"/>
    <n v="20240328"/>
    <n v="6.6"/>
    <n v="8.9"/>
    <n v="894"/>
    <n v="2.6"/>
    <n v="985.8"/>
    <n v="73"/>
    <x v="26"/>
    <x v="87"/>
    <x v="12"/>
    <x v="2"/>
    <n v="9.1"/>
    <n v="9.1"/>
    <n v="0"/>
  </r>
  <r>
    <n v="348"/>
    <n v="20240329"/>
    <n v="5.7"/>
    <n v="10.7"/>
    <n v="1282"/>
    <n v="0.3"/>
    <n v="993"/>
    <n v="75"/>
    <x v="26"/>
    <x v="88"/>
    <x v="12"/>
    <x v="2"/>
    <n v="7.3000000000000007"/>
    <n v="7.3000000000000007"/>
    <n v="0"/>
  </r>
  <r>
    <n v="348"/>
    <n v="20240330"/>
    <n v="2.5"/>
    <n v="8.4"/>
    <n v="343"/>
    <n v="1.1000000000000001"/>
    <n v="997.1"/>
    <n v="95"/>
    <x v="26"/>
    <x v="89"/>
    <x v="12"/>
    <x v="2"/>
    <n v="9.6"/>
    <n v="9.6"/>
    <n v="0"/>
  </r>
  <r>
    <n v="348"/>
    <n v="20240331"/>
    <n v="3.3"/>
    <n v="10.6"/>
    <n v="998"/>
    <n v="6.5"/>
    <n v="996.1"/>
    <n v="90"/>
    <x v="26"/>
    <x v="90"/>
    <x v="12"/>
    <x v="2"/>
    <n v="7.4"/>
    <n v="7.4"/>
    <n v="0"/>
  </r>
  <r>
    <n v="348"/>
    <n v="20240401"/>
    <n v="4"/>
    <n v="9.5"/>
    <n v="834"/>
    <n v="0"/>
    <n v="996.6"/>
    <n v="87"/>
    <x v="26"/>
    <x v="91"/>
    <x v="13"/>
    <x v="3"/>
    <n v="8.5"/>
    <n v="6.8000000000000007"/>
    <n v="0"/>
  </r>
  <r>
    <n v="348"/>
    <n v="20240402"/>
    <n v="5.7"/>
    <n v="9.3000000000000007"/>
    <n v="811"/>
    <n v="1.7"/>
    <n v="1005.1"/>
    <n v="89"/>
    <x v="26"/>
    <x v="92"/>
    <x v="13"/>
    <x v="3"/>
    <n v="8.6999999999999993"/>
    <n v="6.96"/>
    <n v="0"/>
  </r>
  <r>
    <n v="348"/>
    <n v="20240403"/>
    <n v="5.9"/>
    <n v="11"/>
    <n v="650"/>
    <n v="4.7"/>
    <n v="1003.8"/>
    <n v="89"/>
    <x v="26"/>
    <x v="93"/>
    <x v="13"/>
    <x v="3"/>
    <n v="7"/>
    <n v="5.6000000000000005"/>
    <n v="0"/>
  </r>
  <r>
    <n v="348"/>
    <n v="20240404"/>
    <n v="7.6"/>
    <n v="11.9"/>
    <n v="1058"/>
    <n v="16.399999999999999"/>
    <n v="1005.1"/>
    <n v="84"/>
    <x v="26"/>
    <x v="94"/>
    <x v="13"/>
    <x v="3"/>
    <n v="6.1"/>
    <n v="4.88"/>
    <n v="0"/>
  </r>
  <r>
    <n v="348"/>
    <n v="20240405"/>
    <n v="5.3"/>
    <n v="13.2"/>
    <n v="931"/>
    <n v="2.4"/>
    <n v="1008.2"/>
    <n v="88"/>
    <x v="26"/>
    <x v="95"/>
    <x v="13"/>
    <x v="3"/>
    <n v="4.8000000000000007"/>
    <n v="3.8400000000000007"/>
    <n v="0"/>
  </r>
  <r>
    <n v="348"/>
    <n v="20240406"/>
    <n v="4.7"/>
    <n v="17"/>
    <n v="1514"/>
    <n v="-0.1"/>
    <n v="1008.4"/>
    <n v="74"/>
    <x v="26"/>
    <x v="96"/>
    <x v="13"/>
    <x v="3"/>
    <n v="1"/>
    <n v="0.8"/>
    <n v="0"/>
  </r>
  <r>
    <n v="348"/>
    <n v="20240407"/>
    <n v="6"/>
    <n v="15.8"/>
    <n v="1809"/>
    <n v="1"/>
    <n v="1011.9"/>
    <n v="71"/>
    <x v="26"/>
    <x v="97"/>
    <x v="13"/>
    <x v="3"/>
    <n v="2.1999999999999993"/>
    <n v="1.7599999999999996"/>
    <n v="0"/>
  </r>
  <r>
    <n v="348"/>
    <n v="20240408"/>
    <n v="3"/>
    <n v="15.2"/>
    <n v="1406"/>
    <n v="2.7"/>
    <n v="1007.2"/>
    <n v="84"/>
    <x v="26"/>
    <x v="98"/>
    <x v="14"/>
    <x v="3"/>
    <n v="2.8000000000000007"/>
    <n v="2.2400000000000007"/>
    <n v="0"/>
  </r>
  <r>
    <n v="348"/>
    <n v="20240409"/>
    <n v="8.3000000000000007"/>
    <n v="11.2"/>
    <n v="901"/>
    <n v="2.7"/>
    <n v="1010.1"/>
    <n v="79"/>
    <x v="26"/>
    <x v="99"/>
    <x v="14"/>
    <x v="3"/>
    <n v="6.8000000000000007"/>
    <n v="5.4400000000000013"/>
    <n v="0"/>
  </r>
  <r>
    <n v="348"/>
    <n v="20240410"/>
    <n v="5"/>
    <n v="11.2"/>
    <n v="2121"/>
    <n v="0.1"/>
    <n v="1026.9000000000001"/>
    <n v="69"/>
    <x v="26"/>
    <x v="100"/>
    <x v="14"/>
    <x v="3"/>
    <n v="6.8000000000000007"/>
    <n v="5.4400000000000013"/>
    <n v="0"/>
  </r>
  <r>
    <n v="348"/>
    <n v="20240411"/>
    <n v="5.0999999999999996"/>
    <n v="13.1"/>
    <n v="489"/>
    <n v="0.6"/>
    <n v="1030.2"/>
    <n v="89"/>
    <x v="26"/>
    <x v="101"/>
    <x v="14"/>
    <x v="3"/>
    <n v="4.9000000000000004"/>
    <n v="3.9200000000000004"/>
    <n v="0"/>
  </r>
  <r>
    <n v="348"/>
    <n v="20240412"/>
    <n v="6.6"/>
    <n v="15.6"/>
    <n v="1778"/>
    <n v="0"/>
    <n v="1029"/>
    <n v="80"/>
    <x v="26"/>
    <x v="102"/>
    <x v="14"/>
    <x v="3"/>
    <n v="2.4000000000000004"/>
    <n v="1.9200000000000004"/>
    <n v="0"/>
  </r>
  <r>
    <n v="348"/>
    <n v="20240413"/>
    <n v="5.6"/>
    <n v="16.100000000000001"/>
    <n v="1793"/>
    <n v="0"/>
    <n v="1022.3"/>
    <n v="77"/>
    <x v="26"/>
    <x v="103"/>
    <x v="14"/>
    <x v="3"/>
    <n v="1.8999999999999986"/>
    <n v="1.5199999999999989"/>
    <n v="0"/>
  </r>
  <r>
    <n v="348"/>
    <n v="20240414"/>
    <n v="3.3"/>
    <n v="11.1"/>
    <n v="1707"/>
    <n v="0"/>
    <n v="1021"/>
    <n v="72"/>
    <x v="26"/>
    <x v="104"/>
    <x v="14"/>
    <x v="3"/>
    <n v="6.9"/>
    <n v="5.5200000000000005"/>
    <n v="0"/>
  </r>
  <r>
    <n v="348"/>
    <n v="20240415"/>
    <n v="7.3"/>
    <n v="8"/>
    <n v="889"/>
    <n v="13"/>
    <n v="1005.2"/>
    <n v="82"/>
    <x v="26"/>
    <x v="105"/>
    <x v="15"/>
    <x v="3"/>
    <n v="10"/>
    <n v="8"/>
    <n v="0"/>
  </r>
  <r>
    <n v="348"/>
    <n v="20240416"/>
    <n v="7"/>
    <n v="7.5"/>
    <n v="890"/>
    <n v="9.6"/>
    <n v="1005.1"/>
    <n v="86"/>
    <x v="26"/>
    <x v="106"/>
    <x v="15"/>
    <x v="3"/>
    <n v="10.5"/>
    <n v="8.4"/>
    <n v="0"/>
  </r>
  <r>
    <n v="348"/>
    <n v="20240417"/>
    <n v="2.7"/>
    <n v="5.4"/>
    <n v="1061"/>
    <n v="3.5"/>
    <n v="1012.5"/>
    <n v="86"/>
    <x v="26"/>
    <x v="107"/>
    <x v="15"/>
    <x v="3"/>
    <n v="12.6"/>
    <n v="10.08"/>
    <n v="0"/>
  </r>
  <r>
    <n v="348"/>
    <n v="20240418"/>
    <n v="3.8"/>
    <n v="7.2"/>
    <n v="1759"/>
    <n v="2.7"/>
    <n v="1018.7"/>
    <n v="79"/>
    <x v="26"/>
    <x v="108"/>
    <x v="15"/>
    <x v="3"/>
    <n v="10.8"/>
    <n v="8.64"/>
    <n v="0"/>
  </r>
  <r>
    <n v="348"/>
    <n v="20240419"/>
    <n v="8.1"/>
    <n v="8.5"/>
    <n v="1404"/>
    <n v="8.1"/>
    <n v="1011.5"/>
    <n v="85"/>
    <x v="26"/>
    <x v="109"/>
    <x v="15"/>
    <x v="3"/>
    <n v="9.5"/>
    <n v="7.6000000000000005"/>
    <n v="0"/>
  </r>
  <r>
    <n v="348"/>
    <n v="20240420"/>
    <n v="6.3"/>
    <n v="7.2"/>
    <n v="1769"/>
    <n v="0.5"/>
    <n v="1022"/>
    <n v="77"/>
    <x v="26"/>
    <x v="110"/>
    <x v="15"/>
    <x v="3"/>
    <n v="10.8"/>
    <n v="8.64"/>
    <n v="0"/>
  </r>
  <r>
    <n v="348"/>
    <n v="20240421"/>
    <n v="4.7"/>
    <n v="6.1"/>
    <n v="1972"/>
    <n v="0.7"/>
    <n v="1025.3"/>
    <n v="76"/>
    <x v="26"/>
    <x v="111"/>
    <x v="15"/>
    <x v="3"/>
    <n v="11.9"/>
    <n v="9.5200000000000014"/>
    <n v="0"/>
  </r>
  <r>
    <n v="348"/>
    <n v="20240422"/>
    <n v="3.3"/>
    <n v="5.5"/>
    <n v="1704"/>
    <n v="0"/>
    <n v="1025.2"/>
    <n v="71"/>
    <x v="26"/>
    <x v="112"/>
    <x v="16"/>
    <x v="3"/>
    <n v="12.5"/>
    <n v="10"/>
    <n v="0"/>
  </r>
  <r>
    <n v="348"/>
    <n v="20240423"/>
    <n v="3"/>
    <n v="5.5"/>
    <n v="2016"/>
    <n v="2"/>
    <n v="1019.4"/>
    <n v="75"/>
    <x v="26"/>
    <x v="113"/>
    <x v="16"/>
    <x v="3"/>
    <n v="12.5"/>
    <n v="10"/>
    <n v="0"/>
  </r>
  <r>
    <n v="348"/>
    <n v="20240424"/>
    <n v="5"/>
    <n v="5.9"/>
    <n v="1664"/>
    <n v="1.7"/>
    <n v="1010.1"/>
    <n v="81"/>
    <x v="26"/>
    <x v="114"/>
    <x v="16"/>
    <x v="3"/>
    <n v="12.1"/>
    <n v="9.68"/>
    <n v="0"/>
  </r>
  <r>
    <n v="348"/>
    <n v="20240425"/>
    <n v="4"/>
    <n v="6.2"/>
    <n v="951"/>
    <n v="3.4"/>
    <n v="1004.3"/>
    <n v="85"/>
    <x v="26"/>
    <x v="115"/>
    <x v="16"/>
    <x v="3"/>
    <n v="11.8"/>
    <n v="9.4400000000000013"/>
    <n v="0"/>
  </r>
  <r>
    <n v="348"/>
    <n v="20240426"/>
    <n v="2.7"/>
    <n v="8.6999999999999993"/>
    <n v="1810"/>
    <n v="0.6"/>
    <n v="1003.9"/>
    <n v="77"/>
    <x v="26"/>
    <x v="116"/>
    <x v="16"/>
    <x v="3"/>
    <n v="9.3000000000000007"/>
    <n v="7.4400000000000013"/>
    <n v="0"/>
  </r>
  <r>
    <n v="348"/>
    <n v="20240427"/>
    <n v="3.5"/>
    <n v="11.9"/>
    <n v="1144"/>
    <n v="0.9"/>
    <n v="1004.5"/>
    <n v="81"/>
    <x v="26"/>
    <x v="117"/>
    <x v="16"/>
    <x v="3"/>
    <n v="6.1"/>
    <n v="4.88"/>
    <n v="0"/>
  </r>
  <r>
    <n v="348"/>
    <n v="20240428"/>
    <n v="6.7"/>
    <n v="11.8"/>
    <n v="965"/>
    <n v="-0.1"/>
    <n v="1008.2"/>
    <n v="76"/>
    <x v="26"/>
    <x v="118"/>
    <x v="16"/>
    <x v="3"/>
    <n v="6.1999999999999993"/>
    <n v="4.96"/>
    <n v="0"/>
  </r>
  <r>
    <n v="348"/>
    <n v="20240429"/>
    <n v="3.1"/>
    <n v="13.2"/>
    <n v="2225"/>
    <n v="0"/>
    <n v="1018.5"/>
    <n v="74"/>
    <x v="26"/>
    <x v="119"/>
    <x v="17"/>
    <x v="3"/>
    <n v="4.8000000000000007"/>
    <n v="3.8400000000000007"/>
    <n v="0"/>
  </r>
  <r>
    <n v="348"/>
    <n v="20240430"/>
    <n v="2.8"/>
    <n v="16.5"/>
    <n v="1824"/>
    <n v="0.5"/>
    <n v="1014.7"/>
    <n v="77"/>
    <x v="26"/>
    <x v="120"/>
    <x v="17"/>
    <x v="3"/>
    <n v="1.5"/>
    <n v="1.2000000000000002"/>
    <n v="0"/>
  </r>
  <r>
    <n v="348"/>
    <n v="20240501"/>
    <n v="3.7"/>
    <n v="18.399999999999999"/>
    <n v="2336"/>
    <n v="1.3"/>
    <n v="1006"/>
    <n v="81"/>
    <x v="26"/>
    <x v="121"/>
    <x v="17"/>
    <x v="4"/>
    <n v="0"/>
    <n v="0"/>
    <n v="0.39999999999999858"/>
  </r>
  <r>
    <n v="348"/>
    <n v="20240502"/>
    <n v="4.4000000000000004"/>
    <n v="17.5"/>
    <n v="2356"/>
    <n v="8.5"/>
    <n v="1000.2"/>
    <n v="78"/>
    <x v="26"/>
    <x v="122"/>
    <x v="17"/>
    <x v="4"/>
    <n v="0.5"/>
    <n v="0.4"/>
    <n v="0"/>
  </r>
  <r>
    <n v="348"/>
    <n v="20240503"/>
    <n v="5.5"/>
    <n v="11.4"/>
    <n v="525"/>
    <n v="5.4"/>
    <n v="1009.1"/>
    <n v="91"/>
    <x v="26"/>
    <x v="123"/>
    <x v="17"/>
    <x v="4"/>
    <n v="6.6"/>
    <n v="5.28"/>
    <n v="0"/>
  </r>
  <r>
    <n v="348"/>
    <n v="20240504"/>
    <n v="2.8"/>
    <n v="11.5"/>
    <n v="1643"/>
    <n v="9.4"/>
    <n v="1012.6"/>
    <n v="87"/>
    <x v="26"/>
    <x v="124"/>
    <x v="17"/>
    <x v="4"/>
    <n v="6.5"/>
    <n v="5.2"/>
    <n v="0"/>
  </r>
  <r>
    <n v="348"/>
    <n v="20240505"/>
    <n v="2.2999999999999998"/>
    <n v="12.9"/>
    <n v="1755"/>
    <n v="-0.1"/>
    <n v="1009"/>
    <n v="79"/>
    <x v="26"/>
    <x v="125"/>
    <x v="17"/>
    <x v="4"/>
    <n v="5.0999999999999996"/>
    <n v="4.08"/>
    <n v="0"/>
  </r>
  <r>
    <n v="348"/>
    <n v="20240506"/>
    <n v="2.5"/>
    <n v="14.9"/>
    <n v="1512"/>
    <n v="0"/>
    <n v="1009"/>
    <n v="75"/>
    <x v="26"/>
    <x v="126"/>
    <x v="18"/>
    <x v="4"/>
    <n v="3.0999999999999996"/>
    <n v="2.48"/>
    <n v="0"/>
  </r>
  <r>
    <n v="348"/>
    <n v="20240507"/>
    <n v="3.6"/>
    <n v="14.3"/>
    <n v="2361"/>
    <n v="0"/>
    <n v="1020.1"/>
    <n v="74"/>
    <x v="26"/>
    <x v="127"/>
    <x v="18"/>
    <x v="4"/>
    <n v="3.6999999999999993"/>
    <n v="2.9599999999999995"/>
    <n v="0"/>
  </r>
  <r>
    <n v="348"/>
    <n v="20240508"/>
    <n v="2.7"/>
    <n v="12.3"/>
    <n v="920"/>
    <n v="0"/>
    <n v="1027.7"/>
    <n v="86"/>
    <x v="26"/>
    <x v="128"/>
    <x v="18"/>
    <x v="4"/>
    <n v="5.6999999999999993"/>
    <n v="4.5599999999999996"/>
    <n v="0"/>
  </r>
  <r>
    <n v="348"/>
    <n v="20240509"/>
    <n v="1.5"/>
    <n v="13.2"/>
    <n v="2062"/>
    <n v="0"/>
    <n v="1027"/>
    <n v="82"/>
    <x v="26"/>
    <x v="129"/>
    <x v="18"/>
    <x v="4"/>
    <n v="4.8000000000000007"/>
    <n v="3.8400000000000007"/>
    <n v="0"/>
  </r>
  <r>
    <n v="348"/>
    <n v="20240510"/>
    <n v="2.2000000000000002"/>
    <n v="15.3"/>
    <n v="2288"/>
    <n v="0"/>
    <n v="1024"/>
    <n v="79"/>
    <x v="26"/>
    <x v="130"/>
    <x v="18"/>
    <x v="4"/>
    <n v="2.6999999999999993"/>
    <n v="2.1599999999999997"/>
    <n v="0"/>
  </r>
  <r>
    <n v="348"/>
    <n v="20240511"/>
    <n v="3.1"/>
    <n v="17.399999999999999"/>
    <n v="2516"/>
    <n v="0"/>
    <n v="1021.7"/>
    <n v="70"/>
    <x v="26"/>
    <x v="131"/>
    <x v="18"/>
    <x v="4"/>
    <n v="0.60000000000000142"/>
    <n v="0.48000000000000115"/>
    <n v="0"/>
  </r>
  <r>
    <n v="348"/>
    <n v="20240512"/>
    <n v="4.2"/>
    <n v="19.8"/>
    <n v="2607"/>
    <n v="0"/>
    <n v="1014.7"/>
    <n v="60"/>
    <x v="26"/>
    <x v="132"/>
    <x v="18"/>
    <x v="4"/>
    <n v="0"/>
    <n v="0"/>
    <n v="1.8000000000000007"/>
  </r>
  <r>
    <n v="348"/>
    <n v="20240513"/>
    <n v="3.1"/>
    <n v="19.3"/>
    <n v="2106"/>
    <n v="17.7"/>
    <n v="1009.6"/>
    <n v="79"/>
    <x v="26"/>
    <x v="133"/>
    <x v="19"/>
    <x v="4"/>
    <n v="0"/>
    <n v="0"/>
    <n v="1.3000000000000007"/>
  </r>
  <r>
    <n v="348"/>
    <n v="20240514"/>
    <n v="4"/>
    <n v="19.5"/>
    <n v="2006"/>
    <n v="12.1"/>
    <n v="1004.7"/>
    <n v="77"/>
    <x v="26"/>
    <x v="134"/>
    <x v="19"/>
    <x v="4"/>
    <n v="0"/>
    <n v="0"/>
    <n v="1.5"/>
  </r>
  <r>
    <n v="348"/>
    <n v="20240515"/>
    <n v="1.9"/>
    <n v="16.399999999999999"/>
    <n v="1182"/>
    <n v="5.0999999999999996"/>
    <n v="1006.2"/>
    <n v="92"/>
    <x v="26"/>
    <x v="135"/>
    <x v="19"/>
    <x v="4"/>
    <n v="1.6000000000000014"/>
    <n v="1.2800000000000011"/>
    <n v="0"/>
  </r>
  <r>
    <n v="348"/>
    <n v="20240516"/>
    <n v="2.5"/>
    <n v="16.2"/>
    <n v="1366"/>
    <n v="13.1"/>
    <n v="1004.9"/>
    <n v="90"/>
    <x v="26"/>
    <x v="136"/>
    <x v="19"/>
    <x v="4"/>
    <n v="1.8000000000000007"/>
    <n v="1.4400000000000006"/>
    <n v="0"/>
  </r>
  <r>
    <n v="348"/>
    <n v="20240517"/>
    <n v="4.0999999999999996"/>
    <n v="14.6"/>
    <n v="1002"/>
    <n v="4.5"/>
    <n v="1008.5"/>
    <n v="94"/>
    <x v="26"/>
    <x v="137"/>
    <x v="19"/>
    <x v="4"/>
    <n v="3.4000000000000004"/>
    <n v="2.7200000000000006"/>
    <n v="0"/>
  </r>
  <r>
    <n v="348"/>
    <n v="20240518"/>
    <n v="2"/>
    <n v="16.5"/>
    <n v="2110"/>
    <n v="15.7"/>
    <n v="1010.6"/>
    <n v="83"/>
    <x v="26"/>
    <x v="138"/>
    <x v="19"/>
    <x v="4"/>
    <n v="1.5"/>
    <n v="1.2000000000000002"/>
    <n v="0"/>
  </r>
  <r>
    <n v="348"/>
    <n v="20240519"/>
    <n v="3.1"/>
    <n v="16.600000000000001"/>
    <n v="1814"/>
    <n v="0"/>
    <n v="1011.2"/>
    <n v="80"/>
    <x v="26"/>
    <x v="139"/>
    <x v="19"/>
    <x v="4"/>
    <n v="1.3999999999999986"/>
    <n v="1.119999999999999"/>
    <n v="0"/>
  </r>
  <r>
    <n v="348"/>
    <n v="20240520"/>
    <n v="3.2"/>
    <n v="15.2"/>
    <n v="1018"/>
    <n v="3.4"/>
    <n v="1011.1"/>
    <n v="92"/>
    <x v="26"/>
    <x v="140"/>
    <x v="20"/>
    <x v="4"/>
    <n v="2.8000000000000007"/>
    <n v="2.2400000000000007"/>
    <n v="0"/>
  </r>
  <r>
    <n v="348"/>
    <n v="20240521"/>
    <n v="3.4"/>
    <n v="17.2"/>
    <n v="1790"/>
    <n v="37"/>
    <n v="1007.3"/>
    <n v="85"/>
    <x v="26"/>
    <x v="141"/>
    <x v="20"/>
    <x v="4"/>
    <n v="0.80000000000000071"/>
    <n v="0.64000000000000057"/>
    <n v="0"/>
  </r>
  <r>
    <n v="348"/>
    <n v="20240522"/>
    <n v="5"/>
    <n v="15.3"/>
    <n v="1151"/>
    <n v="0.8"/>
    <n v="1008"/>
    <n v="84"/>
    <x v="26"/>
    <x v="142"/>
    <x v="20"/>
    <x v="4"/>
    <n v="2.6999999999999993"/>
    <n v="2.1599999999999997"/>
    <n v="0"/>
  </r>
  <r>
    <n v="348"/>
    <n v="20240523"/>
    <n v="3.9"/>
    <n v="15.4"/>
    <n v="1421"/>
    <n v="0"/>
    <n v="1014.5"/>
    <n v="83"/>
    <x v="26"/>
    <x v="143"/>
    <x v="20"/>
    <x v="4"/>
    <n v="2.5999999999999996"/>
    <n v="2.0799999999999996"/>
    <n v="0"/>
  </r>
  <r>
    <n v="348"/>
    <n v="20240524"/>
    <n v="2.2999999999999998"/>
    <n v="14.4"/>
    <n v="697"/>
    <n v="5.8"/>
    <n v="1018.3"/>
    <n v="93"/>
    <x v="26"/>
    <x v="144"/>
    <x v="20"/>
    <x v="4"/>
    <n v="3.5999999999999996"/>
    <n v="2.88"/>
    <n v="0"/>
  </r>
  <r>
    <n v="348"/>
    <n v="20240525"/>
    <n v="2.6"/>
    <n v="15.1"/>
    <n v="1397"/>
    <n v="7.3"/>
    <n v="1016.3"/>
    <n v="89"/>
    <x v="26"/>
    <x v="145"/>
    <x v="20"/>
    <x v="4"/>
    <n v="2.9000000000000004"/>
    <n v="2.3200000000000003"/>
    <n v="0"/>
  </r>
  <r>
    <n v="348"/>
    <n v="20240526"/>
    <n v="3.5"/>
    <n v="15.6"/>
    <n v="1500"/>
    <n v="4.9000000000000004"/>
    <n v="1014.6"/>
    <n v="85"/>
    <x v="26"/>
    <x v="146"/>
    <x v="20"/>
    <x v="4"/>
    <n v="2.4000000000000004"/>
    <n v="1.9200000000000004"/>
    <n v="0"/>
  </r>
  <r>
    <n v="348"/>
    <n v="20240527"/>
    <n v="3"/>
    <n v="14.2"/>
    <n v="1461"/>
    <n v="1.6"/>
    <n v="1016.7"/>
    <n v="82"/>
    <x v="26"/>
    <x v="147"/>
    <x v="21"/>
    <x v="4"/>
    <n v="3.8000000000000007"/>
    <n v="3.0400000000000009"/>
    <n v="0"/>
  </r>
  <r>
    <n v="348"/>
    <n v="20240528"/>
    <n v="5"/>
    <n v="14"/>
    <n v="1832"/>
    <n v="9.1999999999999993"/>
    <n v="1015.1"/>
    <n v="87"/>
    <x v="26"/>
    <x v="148"/>
    <x v="21"/>
    <x v="4"/>
    <n v="4"/>
    <n v="3.2"/>
    <n v="0"/>
  </r>
  <r>
    <n v="348"/>
    <n v="20240529"/>
    <n v="5"/>
    <n v="14.9"/>
    <n v="1597"/>
    <n v="15.8"/>
    <n v="1008.1"/>
    <n v="87"/>
    <x v="26"/>
    <x v="149"/>
    <x v="21"/>
    <x v="4"/>
    <n v="3.0999999999999996"/>
    <n v="2.48"/>
    <n v="0"/>
  </r>
  <r>
    <n v="348"/>
    <n v="20240530"/>
    <n v="4"/>
    <n v="14.4"/>
    <n v="1979"/>
    <n v="0.1"/>
    <n v="1007.1"/>
    <n v="86"/>
    <x v="26"/>
    <x v="150"/>
    <x v="21"/>
    <x v="4"/>
    <n v="3.5999999999999996"/>
    <n v="2.88"/>
    <n v="0"/>
  </r>
  <r>
    <n v="348"/>
    <n v="20240531"/>
    <n v="3.6"/>
    <n v="15.4"/>
    <n v="1377"/>
    <n v="3.2"/>
    <n v="1012.3"/>
    <n v="84"/>
    <x v="26"/>
    <x v="151"/>
    <x v="21"/>
    <x v="4"/>
    <n v="2.5999999999999996"/>
    <n v="2.0799999999999996"/>
    <n v="0"/>
  </r>
  <r>
    <n v="348"/>
    <n v="20240601"/>
    <n v="5.6"/>
    <n v="15"/>
    <n v="572"/>
    <n v="2.4"/>
    <n v="1018.6"/>
    <n v="93"/>
    <x v="26"/>
    <x v="152"/>
    <x v="21"/>
    <x v="5"/>
    <n v="3"/>
    <n v="2.4000000000000004"/>
    <n v="0"/>
  </r>
  <r>
    <n v="348"/>
    <n v="20240602"/>
    <n v="4.7"/>
    <n v="14"/>
    <n v="1960"/>
    <n v="-0.1"/>
    <n v="1023.4"/>
    <n v="75"/>
    <x v="26"/>
    <x v="153"/>
    <x v="21"/>
    <x v="5"/>
    <n v="4"/>
    <n v="3.2"/>
    <n v="0"/>
  </r>
  <r>
    <n v="348"/>
    <n v="20240603"/>
    <n v="1.8"/>
    <n v="13.9"/>
    <n v="1396"/>
    <n v="0"/>
    <n v="1020.2"/>
    <n v="83"/>
    <x v="26"/>
    <x v="154"/>
    <x v="22"/>
    <x v="5"/>
    <n v="4.0999999999999996"/>
    <n v="3.28"/>
    <n v="0"/>
  </r>
  <r>
    <n v="348"/>
    <n v="20240604"/>
    <n v="4.0999999999999996"/>
    <n v="16.7"/>
    <n v="1665"/>
    <n v="4.4000000000000004"/>
    <n v="1011.6"/>
    <n v="83"/>
    <x v="26"/>
    <x v="155"/>
    <x v="22"/>
    <x v="5"/>
    <n v="1.3000000000000007"/>
    <n v="1.0400000000000007"/>
    <n v="0"/>
  </r>
  <r>
    <n v="348"/>
    <n v="20240605"/>
    <n v="3.9"/>
    <n v="12.6"/>
    <n v="2814"/>
    <n v="2.2999999999999998"/>
    <n v="1013.3"/>
    <n v="72"/>
    <x v="26"/>
    <x v="156"/>
    <x v="22"/>
    <x v="5"/>
    <n v="5.4"/>
    <n v="4.32"/>
    <n v="0"/>
  </r>
  <r>
    <n v="348"/>
    <n v="20240606"/>
    <n v="2.8"/>
    <n v="12.7"/>
    <n v="2016"/>
    <n v="0"/>
    <n v="1017.3"/>
    <n v="72"/>
    <x v="26"/>
    <x v="157"/>
    <x v="22"/>
    <x v="5"/>
    <n v="5.3000000000000007"/>
    <n v="4.2400000000000011"/>
    <n v="0"/>
  </r>
  <r>
    <n v="348"/>
    <n v="20240607"/>
    <n v="3.5"/>
    <n v="13.7"/>
    <n v="2219"/>
    <n v="-0.1"/>
    <n v="1017.8"/>
    <n v="74"/>
    <x v="26"/>
    <x v="158"/>
    <x v="22"/>
    <x v="5"/>
    <n v="4.3000000000000007"/>
    <n v="3.4400000000000008"/>
    <n v="0"/>
  </r>
  <r>
    <n v="348"/>
    <n v="20240608"/>
    <n v="4.4000000000000004"/>
    <n v="13.2"/>
    <n v="1889"/>
    <n v="0.6"/>
    <n v="1012.5"/>
    <n v="83"/>
    <x v="26"/>
    <x v="159"/>
    <x v="22"/>
    <x v="5"/>
    <n v="4.8000000000000007"/>
    <n v="3.8400000000000007"/>
    <n v="0"/>
  </r>
  <r>
    <n v="348"/>
    <n v="20240609"/>
    <n v="4.0999999999999996"/>
    <n v="12.8"/>
    <n v="2421"/>
    <n v="0.2"/>
    <n v="1010.7"/>
    <n v="74"/>
    <x v="26"/>
    <x v="160"/>
    <x v="22"/>
    <x v="5"/>
    <n v="5.1999999999999993"/>
    <n v="4.1599999999999993"/>
    <n v="0"/>
  </r>
  <r>
    <n v="348"/>
    <n v="20240610"/>
    <n v="4.9000000000000004"/>
    <n v="11.4"/>
    <n v="896"/>
    <n v="20.2"/>
    <n v="1006.4"/>
    <n v="90"/>
    <x v="26"/>
    <x v="161"/>
    <x v="23"/>
    <x v="5"/>
    <n v="6.6"/>
    <n v="5.28"/>
    <n v="0"/>
  </r>
  <r>
    <n v="348"/>
    <n v="20240611"/>
    <n v="4.4000000000000004"/>
    <n v="11.8"/>
    <n v="2039"/>
    <n v="1.4"/>
    <n v="1015.9"/>
    <n v="79"/>
    <x v="26"/>
    <x v="162"/>
    <x v="23"/>
    <x v="5"/>
    <n v="6.1999999999999993"/>
    <n v="4.96"/>
    <n v="0"/>
  </r>
  <r>
    <n v="348"/>
    <n v="20240612"/>
    <n v="3.7"/>
    <n v="11.5"/>
    <n v="1925"/>
    <n v="0.5"/>
    <n v="1019.8"/>
    <n v="80"/>
    <x v="26"/>
    <x v="163"/>
    <x v="23"/>
    <x v="5"/>
    <n v="6.5"/>
    <n v="5.2"/>
    <n v="0"/>
  </r>
  <r>
    <n v="348"/>
    <n v="20240613"/>
    <n v="3.5"/>
    <n v="14.6"/>
    <n v="1964"/>
    <n v="0"/>
    <n v="1014.8"/>
    <n v="72"/>
    <x v="26"/>
    <x v="164"/>
    <x v="23"/>
    <x v="5"/>
    <n v="3.4000000000000004"/>
    <n v="2.7200000000000006"/>
    <n v="0"/>
  </r>
  <r>
    <n v="348"/>
    <n v="20240614"/>
    <n v="4.3"/>
    <n v="14.9"/>
    <n v="1029"/>
    <n v="7"/>
    <n v="1005"/>
    <n v="85"/>
    <x v="26"/>
    <x v="165"/>
    <x v="23"/>
    <x v="5"/>
    <n v="3.0999999999999996"/>
    <n v="2.48"/>
    <n v="0"/>
  </r>
  <r>
    <n v="348"/>
    <n v="20240615"/>
    <n v="7.3"/>
    <n v="14.3"/>
    <n v="1543"/>
    <n v="1.5"/>
    <n v="1002.6"/>
    <n v="81"/>
    <x v="26"/>
    <x v="166"/>
    <x v="23"/>
    <x v="5"/>
    <n v="3.6999999999999993"/>
    <n v="2.9599999999999995"/>
    <n v="0"/>
  </r>
  <r>
    <n v="348"/>
    <n v="20240616"/>
    <n v="5.0999999999999996"/>
    <n v="14.7"/>
    <n v="1687"/>
    <n v="7.8"/>
    <n v="1005.4"/>
    <n v="84"/>
    <x v="26"/>
    <x v="167"/>
    <x v="23"/>
    <x v="5"/>
    <n v="3.3000000000000007"/>
    <n v="2.6400000000000006"/>
    <n v="0"/>
  </r>
  <r>
    <n v="348"/>
    <n v="20240617"/>
    <n v="3.8"/>
    <n v="16.600000000000001"/>
    <n v="2656"/>
    <n v="0"/>
    <n v="1011.4"/>
    <n v="74"/>
    <x v="26"/>
    <x v="168"/>
    <x v="24"/>
    <x v="5"/>
    <n v="1.3999999999999986"/>
    <n v="1.119999999999999"/>
    <n v="0"/>
  </r>
  <r>
    <n v="348"/>
    <n v="20240618"/>
    <n v="1.5"/>
    <n v="15.6"/>
    <n v="637"/>
    <n v="3.8"/>
    <n v="1013.9"/>
    <n v="91"/>
    <x v="26"/>
    <x v="169"/>
    <x v="24"/>
    <x v="5"/>
    <n v="2.4000000000000004"/>
    <n v="1.9200000000000004"/>
    <n v="0"/>
  </r>
  <r>
    <n v="348"/>
    <n v="20240619"/>
    <n v="3.3"/>
    <n v="15.7"/>
    <n v="2779"/>
    <n v="0"/>
    <n v="1019.6"/>
    <n v="78"/>
    <x v="26"/>
    <x v="170"/>
    <x v="24"/>
    <x v="5"/>
    <n v="2.3000000000000007"/>
    <n v="1.8400000000000007"/>
    <n v="0"/>
  </r>
  <r>
    <n v="348"/>
    <n v="20240620"/>
    <n v="2.8"/>
    <n v="16.3"/>
    <n v="1753"/>
    <n v="-0.1"/>
    <n v="1019.2"/>
    <n v="79"/>
    <x v="26"/>
    <x v="171"/>
    <x v="24"/>
    <x v="5"/>
    <n v="1.6999999999999993"/>
    <n v="1.3599999999999994"/>
    <n v="0"/>
  </r>
  <r>
    <n v="348"/>
    <n v="20240621"/>
    <n v="3.2"/>
    <n v="15.9"/>
    <n v="742"/>
    <n v="1.3"/>
    <n v="1012.6"/>
    <n v="91"/>
    <x v="26"/>
    <x v="172"/>
    <x v="24"/>
    <x v="5"/>
    <n v="2.0999999999999996"/>
    <n v="1.6799999999999997"/>
    <n v="0"/>
  </r>
  <r>
    <n v="348"/>
    <n v="20240622"/>
    <n v="3.6"/>
    <n v="16.399999999999999"/>
    <n v="1888"/>
    <n v="0"/>
    <n v="1013.5"/>
    <n v="81"/>
    <x v="26"/>
    <x v="173"/>
    <x v="24"/>
    <x v="5"/>
    <n v="1.6000000000000014"/>
    <n v="1.2800000000000011"/>
    <n v="0"/>
  </r>
  <r>
    <n v="348"/>
    <n v="20240623"/>
    <n v="2.4"/>
    <n v="18.3"/>
    <n v="2582"/>
    <n v="0"/>
    <n v="1019.6"/>
    <n v="77"/>
    <x v="26"/>
    <x v="174"/>
    <x v="24"/>
    <x v="5"/>
    <n v="0"/>
    <n v="0"/>
    <n v="0.30000000000000071"/>
  </r>
  <r>
    <n v="348"/>
    <n v="20240624"/>
    <n v="1.4"/>
    <n v="20.399999999999999"/>
    <n v="2771"/>
    <n v="0"/>
    <n v="1019.8"/>
    <n v="70"/>
    <x v="26"/>
    <x v="175"/>
    <x v="25"/>
    <x v="5"/>
    <n v="0"/>
    <n v="0"/>
    <n v="2.3999999999999986"/>
  </r>
  <r>
    <n v="348"/>
    <n v="20240625"/>
    <n v="3"/>
    <n v="23.7"/>
    <n v="2945"/>
    <n v="0"/>
    <n v="1015.3"/>
    <n v="64"/>
    <x v="26"/>
    <x v="176"/>
    <x v="25"/>
    <x v="5"/>
    <n v="0"/>
    <n v="0"/>
    <n v="5.6999999999999993"/>
  </r>
  <r>
    <n v="348"/>
    <n v="20240626"/>
    <n v="2.2999999999999998"/>
    <n v="24.7"/>
    <n v="2939"/>
    <n v="0"/>
    <n v="1010.7"/>
    <n v="64"/>
    <x v="26"/>
    <x v="177"/>
    <x v="25"/>
    <x v="5"/>
    <n v="0"/>
    <n v="0"/>
    <n v="6.6999999999999993"/>
  </r>
  <r>
    <n v="348"/>
    <n v="20240627"/>
    <n v="4.0999999999999996"/>
    <n v="22.6"/>
    <n v="2643"/>
    <n v="0"/>
    <n v="1008.8"/>
    <n v="69"/>
    <x v="26"/>
    <x v="178"/>
    <x v="25"/>
    <x v="5"/>
    <n v="0"/>
    <n v="0"/>
    <n v="4.6000000000000014"/>
  </r>
  <r>
    <n v="348"/>
    <n v="20240628"/>
    <n v="4.5"/>
    <n v="17"/>
    <n v="2392"/>
    <n v="0"/>
    <n v="1015.8"/>
    <n v="73"/>
    <x v="26"/>
    <x v="179"/>
    <x v="25"/>
    <x v="5"/>
    <n v="1"/>
    <n v="0.8"/>
    <n v="0"/>
  </r>
  <r>
    <n v="348"/>
    <n v="20240629"/>
    <n v="1.8"/>
    <n v="18.5"/>
    <n v="2518"/>
    <n v="1"/>
    <n v="1013.3"/>
    <n v="75"/>
    <x v="26"/>
    <x v="180"/>
    <x v="25"/>
    <x v="5"/>
    <n v="0"/>
    <n v="0"/>
    <n v="0.5"/>
  </r>
  <r>
    <n v="348"/>
    <n v="20240630"/>
    <n v="3.9"/>
    <n v="17.5"/>
    <n v="1778"/>
    <n v="2.2000000000000002"/>
    <n v="1010.5"/>
    <n v="79"/>
    <x v="26"/>
    <x v="181"/>
    <x v="25"/>
    <x v="5"/>
    <n v="0.5"/>
    <n v="0.4"/>
    <n v="0"/>
  </r>
  <r>
    <n v="348"/>
    <n v="20240701"/>
    <n v="4.0999999999999996"/>
    <n v="15.9"/>
    <n v="2099"/>
    <n v="0.1"/>
    <n v="1015.7"/>
    <n v="74"/>
    <x v="26"/>
    <x v="182"/>
    <x v="26"/>
    <x v="6"/>
    <n v="2.0999999999999996"/>
    <n v="1.6799999999999997"/>
    <n v="0"/>
  </r>
  <r>
    <n v="348"/>
    <n v="20240702"/>
    <n v="4.3"/>
    <n v="14.8"/>
    <n v="1405"/>
    <n v="4.0999999999999996"/>
    <n v="1014.8"/>
    <n v="81"/>
    <x v="26"/>
    <x v="183"/>
    <x v="26"/>
    <x v="6"/>
    <n v="3.1999999999999993"/>
    <n v="2.5599999999999996"/>
    <n v="0"/>
  </r>
  <r>
    <n v="348"/>
    <n v="20240703"/>
    <n v="3.9"/>
    <n v="13.6"/>
    <n v="1077"/>
    <n v="8.8000000000000007"/>
    <n v="1009.1"/>
    <n v="86"/>
    <x v="26"/>
    <x v="184"/>
    <x v="26"/>
    <x v="6"/>
    <n v="4.4000000000000004"/>
    <n v="3.5200000000000005"/>
    <n v="0"/>
  </r>
  <r>
    <n v="348"/>
    <n v="20240704"/>
    <n v="6.4"/>
    <n v="16"/>
    <n v="2779"/>
    <n v="6.5"/>
    <n v="1007.6"/>
    <n v="69"/>
    <x v="26"/>
    <x v="185"/>
    <x v="26"/>
    <x v="6"/>
    <n v="2"/>
    <n v="1.6"/>
    <n v="0"/>
  </r>
  <r>
    <n v="348"/>
    <n v="20240705"/>
    <n v="6"/>
    <n v="15.9"/>
    <n v="755"/>
    <n v="0.1"/>
    <n v="1007.8"/>
    <n v="86"/>
    <x v="26"/>
    <x v="186"/>
    <x v="26"/>
    <x v="6"/>
    <n v="2.0999999999999996"/>
    <n v="1.6799999999999997"/>
    <n v="0"/>
  </r>
  <r>
    <n v="348"/>
    <n v="20240706"/>
    <n v="7.3"/>
    <n v="16.100000000000001"/>
    <n v="1870"/>
    <n v="6.3"/>
    <n v="1002.7"/>
    <n v="78"/>
    <x v="26"/>
    <x v="187"/>
    <x v="26"/>
    <x v="6"/>
    <n v="1.8999999999999986"/>
    <n v="1.5199999999999989"/>
    <n v="0"/>
  </r>
  <r>
    <n v="348"/>
    <n v="20240707"/>
    <n v="4.4000000000000004"/>
    <n v="14.5"/>
    <n v="1434"/>
    <n v="2"/>
    <n v="1012.2"/>
    <n v="83"/>
    <x v="26"/>
    <x v="188"/>
    <x v="26"/>
    <x v="6"/>
    <n v="3.5"/>
    <n v="2.8000000000000003"/>
    <n v="0"/>
  </r>
  <r>
    <n v="348"/>
    <n v="20240708"/>
    <n v="2.9"/>
    <n v="17.100000000000001"/>
    <n v="2190"/>
    <n v="-0.1"/>
    <n v="1017"/>
    <n v="74"/>
    <x v="26"/>
    <x v="189"/>
    <x v="27"/>
    <x v="6"/>
    <n v="0.89999999999999858"/>
    <n v="0.71999999999999886"/>
    <n v="0"/>
  </r>
  <r>
    <n v="348"/>
    <n v="20240709"/>
    <n v="3.2"/>
    <n v="20.5"/>
    <n v="1733"/>
    <n v="6.3"/>
    <n v="1012.8"/>
    <n v="76"/>
    <x v="26"/>
    <x v="190"/>
    <x v="27"/>
    <x v="6"/>
    <n v="0"/>
    <n v="0"/>
    <n v="2.5"/>
  </r>
  <r>
    <n v="348"/>
    <n v="20240710"/>
    <n v="4.5"/>
    <n v="18.600000000000001"/>
    <n v="2004"/>
    <n v="0.8"/>
    <n v="1014.5"/>
    <n v="84"/>
    <x v="26"/>
    <x v="191"/>
    <x v="27"/>
    <x v="6"/>
    <n v="0"/>
    <n v="0"/>
    <n v="0.60000000000000142"/>
  </r>
  <r>
    <n v="348"/>
    <n v="20240711"/>
    <n v="3.6"/>
    <n v="16.8"/>
    <n v="1918"/>
    <n v="0"/>
    <n v="1017.2"/>
    <n v="79"/>
    <x v="26"/>
    <x v="192"/>
    <x v="27"/>
    <x v="6"/>
    <n v="1.1999999999999993"/>
    <n v="0.95999999999999952"/>
    <n v="0"/>
  </r>
  <r>
    <n v="348"/>
    <n v="20240712"/>
    <n v="4"/>
    <n v="14.5"/>
    <n v="600"/>
    <n v="19.399999999999999"/>
    <n v="1013"/>
    <n v="92"/>
    <x v="26"/>
    <x v="193"/>
    <x v="27"/>
    <x v="6"/>
    <n v="3.5"/>
    <n v="2.8000000000000003"/>
    <n v="0"/>
  </r>
  <r>
    <n v="348"/>
    <n v="20240713"/>
    <n v="5"/>
    <n v="14.5"/>
    <n v="1179"/>
    <n v="2.1"/>
    <n v="1011.6"/>
    <n v="86"/>
    <x v="26"/>
    <x v="194"/>
    <x v="27"/>
    <x v="6"/>
    <n v="3.5"/>
    <n v="2.8000000000000003"/>
    <n v="0"/>
  </r>
  <r>
    <n v="348"/>
    <n v="20240714"/>
    <n v="5"/>
    <n v="16.3"/>
    <n v="2480"/>
    <n v="-0.1"/>
    <n v="1012.2"/>
    <n v="76"/>
    <x v="26"/>
    <x v="195"/>
    <x v="27"/>
    <x v="6"/>
    <n v="1.6999999999999993"/>
    <n v="1.3599999999999994"/>
    <n v="0"/>
  </r>
  <r>
    <n v="348"/>
    <n v="20240715"/>
    <n v="2.2999999999999998"/>
    <n v="19.3"/>
    <n v="2186"/>
    <n v="1.9"/>
    <n v="1010.1"/>
    <n v="74"/>
    <x v="26"/>
    <x v="196"/>
    <x v="28"/>
    <x v="6"/>
    <n v="0"/>
    <n v="0"/>
    <n v="1.3000000000000007"/>
  </r>
  <r>
    <n v="348"/>
    <n v="20240716"/>
    <n v="6.1"/>
    <n v="17.7"/>
    <n v="1505"/>
    <n v="5.2"/>
    <n v="1010.3"/>
    <n v="84"/>
    <x v="26"/>
    <x v="197"/>
    <x v="28"/>
    <x v="6"/>
    <n v="0.30000000000000071"/>
    <n v="0.24000000000000057"/>
    <n v="0"/>
  </r>
  <r>
    <n v="348"/>
    <n v="20240717"/>
    <n v="2.9"/>
    <n v="18"/>
    <n v="2223"/>
    <n v="-0.1"/>
    <n v="1020.3"/>
    <n v="81"/>
    <x v="26"/>
    <x v="198"/>
    <x v="28"/>
    <x v="6"/>
    <n v="0"/>
    <n v="0"/>
    <n v="0"/>
  </r>
  <r>
    <n v="348"/>
    <n v="20240718"/>
    <n v="1.7"/>
    <n v="20.7"/>
    <n v="2629"/>
    <n v="0"/>
    <n v="1021.9"/>
    <n v="73"/>
    <x v="26"/>
    <x v="199"/>
    <x v="28"/>
    <x v="6"/>
    <n v="0"/>
    <n v="0"/>
    <n v="2.6999999999999993"/>
  </r>
  <r>
    <n v="348"/>
    <n v="20240719"/>
    <n v="2.2999999999999998"/>
    <n v="23.1"/>
    <n v="1719"/>
    <n v="-0.1"/>
    <n v="1017.6"/>
    <n v="69"/>
    <x v="26"/>
    <x v="200"/>
    <x v="28"/>
    <x v="6"/>
    <n v="0"/>
    <n v="0"/>
    <n v="5.1000000000000014"/>
  </r>
  <r>
    <n v="348"/>
    <n v="20240720"/>
    <n v="2.5"/>
    <n v="23.6"/>
    <n v="2296"/>
    <n v="2.7"/>
    <n v="1008.7"/>
    <n v="70"/>
    <x v="26"/>
    <x v="201"/>
    <x v="28"/>
    <x v="6"/>
    <n v="0"/>
    <n v="0"/>
    <n v="5.6000000000000014"/>
  </r>
  <r>
    <n v="348"/>
    <n v="20240721"/>
    <n v="2.8"/>
    <n v="19.600000000000001"/>
    <n v="1079"/>
    <n v="-0.1"/>
    <n v="1009.3"/>
    <n v="87"/>
    <x v="26"/>
    <x v="202"/>
    <x v="28"/>
    <x v="6"/>
    <n v="0"/>
    <n v="0"/>
    <n v="1.6000000000000014"/>
  </r>
  <r>
    <n v="348"/>
    <n v="20240722"/>
    <n v="3.7"/>
    <n v="18.8"/>
    <n v="1852"/>
    <n v="-0.1"/>
    <n v="1016.3"/>
    <n v="80"/>
    <x v="26"/>
    <x v="203"/>
    <x v="29"/>
    <x v="6"/>
    <n v="0"/>
    <n v="0"/>
    <n v="0.80000000000000071"/>
  </r>
  <r>
    <n v="348"/>
    <n v="20240723"/>
    <n v="4.4000000000000004"/>
    <n v="18.8"/>
    <n v="1280"/>
    <n v="5.3"/>
    <n v="1016.8"/>
    <n v="85"/>
    <x v="26"/>
    <x v="204"/>
    <x v="29"/>
    <x v="6"/>
    <n v="0"/>
    <n v="0"/>
    <n v="0.80000000000000071"/>
  </r>
  <r>
    <n v="348"/>
    <n v="20240724"/>
    <n v="2.7"/>
    <n v="17.7"/>
    <n v="2480"/>
    <n v="0"/>
    <n v="1020.6"/>
    <n v="74"/>
    <x v="26"/>
    <x v="205"/>
    <x v="29"/>
    <x v="6"/>
    <n v="0.30000000000000071"/>
    <n v="0.24000000000000057"/>
    <n v="0"/>
  </r>
  <r>
    <n v="348"/>
    <n v="20240725"/>
    <n v="3.5"/>
    <n v="18.899999999999999"/>
    <n v="1135"/>
    <n v="3.3"/>
    <n v="1013"/>
    <n v="81"/>
    <x v="26"/>
    <x v="206"/>
    <x v="29"/>
    <x v="6"/>
    <n v="0"/>
    <n v="0"/>
    <n v="0.89999999999999858"/>
  </r>
  <r>
    <n v="348"/>
    <n v="20240726"/>
    <n v="3.5"/>
    <n v="18.7"/>
    <n v="1902"/>
    <n v="2.1"/>
    <n v="1010.9"/>
    <n v="82"/>
    <x v="26"/>
    <x v="207"/>
    <x v="29"/>
    <x v="6"/>
    <n v="0"/>
    <n v="0"/>
    <n v="0.69999999999999929"/>
  </r>
  <r>
    <n v="348"/>
    <n v="20240727"/>
    <n v="2.1"/>
    <n v="17.7"/>
    <n v="2042"/>
    <n v="0"/>
    <n v="1014.7"/>
    <n v="80"/>
    <x v="26"/>
    <x v="208"/>
    <x v="29"/>
    <x v="6"/>
    <n v="0.30000000000000071"/>
    <n v="0.24000000000000057"/>
    <n v="0"/>
  </r>
  <r>
    <n v="348"/>
    <n v="20240728"/>
    <n v="2.6"/>
    <n v="18.399999999999999"/>
    <n v="2554"/>
    <n v="0"/>
    <n v="1024.9000000000001"/>
    <n v="72"/>
    <x v="26"/>
    <x v="209"/>
    <x v="29"/>
    <x v="6"/>
    <n v="0"/>
    <n v="0"/>
    <n v="0.39999999999999858"/>
  </r>
  <r>
    <n v="348"/>
    <n v="20240729"/>
    <n v="2.8"/>
    <n v="20.9"/>
    <n v="2692"/>
    <n v="0"/>
    <n v="1022.4"/>
    <n v="66"/>
    <x v="26"/>
    <x v="210"/>
    <x v="30"/>
    <x v="6"/>
    <n v="0"/>
    <n v="0"/>
    <n v="2.8999999999999986"/>
  </r>
  <r>
    <n v="348"/>
    <n v="20240730"/>
    <n v="1.9"/>
    <n v="23.1"/>
    <n v="2507"/>
    <n v="0"/>
    <n v="1016.5"/>
    <n v="67"/>
    <x v="26"/>
    <x v="211"/>
    <x v="30"/>
    <x v="6"/>
    <n v="0"/>
    <n v="0"/>
    <n v="5.1000000000000014"/>
  </r>
  <r>
    <n v="348"/>
    <n v="20240731"/>
    <n v="2.8"/>
    <n v="21.5"/>
    <n v="1919"/>
    <n v="0"/>
    <n v="1014.9"/>
    <n v="70"/>
    <x v="26"/>
    <x v="212"/>
    <x v="30"/>
    <x v="6"/>
    <n v="0"/>
    <n v="0"/>
    <n v="3.5"/>
  </r>
  <r>
    <n v="348"/>
    <n v="20240801"/>
    <n v="2.2000000000000002"/>
    <n v="19.8"/>
    <n v="1066"/>
    <n v="0"/>
    <n v="1012.6"/>
    <n v="82"/>
    <x v="26"/>
    <x v="213"/>
    <x v="30"/>
    <x v="7"/>
    <n v="0"/>
    <n v="0"/>
    <n v="1.8000000000000007"/>
  </r>
  <r>
    <n v="348"/>
    <n v="20240802"/>
    <n v="1.5"/>
    <n v="20.5"/>
    <n v="2169"/>
    <n v="0"/>
    <n v="1012.3"/>
    <n v="77"/>
    <x v="26"/>
    <x v="214"/>
    <x v="30"/>
    <x v="7"/>
    <n v="0"/>
    <n v="0"/>
    <n v="2.5"/>
  </r>
  <r>
    <n v="348"/>
    <n v="20240803"/>
    <n v="4.0999999999999996"/>
    <n v="20.399999999999999"/>
    <n v="1441"/>
    <n v="0.1"/>
    <n v="1011.5"/>
    <n v="82"/>
    <x v="26"/>
    <x v="215"/>
    <x v="30"/>
    <x v="7"/>
    <n v="0"/>
    <n v="0"/>
    <n v="2.3999999999999986"/>
  </r>
  <r>
    <n v="348"/>
    <n v="20240804"/>
    <n v="2.1"/>
    <n v="18"/>
    <n v="1486"/>
    <n v="0"/>
    <n v="1015"/>
    <n v="74"/>
    <x v="26"/>
    <x v="216"/>
    <x v="30"/>
    <x v="7"/>
    <n v="0"/>
    <n v="0"/>
    <n v="0"/>
  </r>
  <r>
    <n v="348"/>
    <n v="20240805"/>
    <n v="2.8"/>
    <n v="19.600000000000001"/>
    <n v="2462"/>
    <n v="0"/>
    <n v="1014"/>
    <n v="71"/>
    <x v="26"/>
    <x v="217"/>
    <x v="31"/>
    <x v="7"/>
    <n v="0"/>
    <n v="0"/>
    <n v="1.6000000000000014"/>
  </r>
  <r>
    <n v="348"/>
    <n v="20240806"/>
    <n v="3.3"/>
    <n v="22"/>
    <n v="2391"/>
    <n v="0"/>
    <n v="1010.4"/>
    <n v="70"/>
    <x v="26"/>
    <x v="218"/>
    <x v="31"/>
    <x v="7"/>
    <n v="0"/>
    <n v="0"/>
    <n v="4"/>
  </r>
  <r>
    <n v="348"/>
    <n v="20240807"/>
    <n v="3.4"/>
    <n v="19.3"/>
    <n v="1888"/>
    <n v="0.8"/>
    <n v="1012.5"/>
    <n v="72"/>
    <x v="26"/>
    <x v="219"/>
    <x v="31"/>
    <x v="7"/>
    <n v="0"/>
    <n v="0"/>
    <n v="1.3000000000000007"/>
  </r>
  <r>
    <n v="348"/>
    <n v="20240808"/>
    <n v="4.2"/>
    <n v="20.2"/>
    <n v="2172"/>
    <n v="-0.1"/>
    <n v="1015.1"/>
    <n v="70"/>
    <x v="26"/>
    <x v="220"/>
    <x v="31"/>
    <x v="7"/>
    <n v="0"/>
    <n v="0"/>
    <n v="2.1999999999999993"/>
  </r>
  <r>
    <n v="348"/>
    <n v="20240809"/>
    <n v="5.9"/>
    <n v="20.100000000000001"/>
    <n v="1333"/>
    <n v="0.8"/>
    <n v="1014.1"/>
    <n v="80"/>
    <x v="26"/>
    <x v="221"/>
    <x v="31"/>
    <x v="7"/>
    <n v="0"/>
    <n v="0"/>
    <n v="2.1000000000000014"/>
  </r>
  <r>
    <n v="348"/>
    <n v="20240810"/>
    <n v="3.7"/>
    <n v="19.899999999999999"/>
    <n v="2095"/>
    <n v="0"/>
    <n v="1019.8"/>
    <n v="76"/>
    <x v="26"/>
    <x v="222"/>
    <x v="31"/>
    <x v="7"/>
    <n v="0"/>
    <n v="0"/>
    <n v="1.8999999999999986"/>
  </r>
  <r>
    <n v="348"/>
    <n v="20240811"/>
    <n v="1.8"/>
    <n v="21.7"/>
    <n v="2457"/>
    <n v="0"/>
    <n v="1020.6"/>
    <n v="71"/>
    <x v="26"/>
    <x v="223"/>
    <x v="31"/>
    <x v="7"/>
    <n v="0"/>
    <n v="0"/>
    <n v="3.6999999999999993"/>
  </r>
  <r>
    <n v="348"/>
    <n v="20240812"/>
    <n v="3.5"/>
    <n v="24.7"/>
    <n v="2402"/>
    <n v="0"/>
    <n v="1011.1"/>
    <n v="68"/>
    <x v="26"/>
    <x v="224"/>
    <x v="32"/>
    <x v="7"/>
    <n v="0"/>
    <n v="0"/>
    <n v="6.6999999999999993"/>
  </r>
  <r>
    <n v="348"/>
    <n v="20240813"/>
    <n v="2.5"/>
    <n v="23.4"/>
    <n v="1994"/>
    <n v="30.6"/>
    <n v="1009.2"/>
    <n v="81"/>
    <x v="26"/>
    <x v="225"/>
    <x v="32"/>
    <x v="7"/>
    <n v="0"/>
    <n v="0"/>
    <n v="5.3999999999999986"/>
  </r>
  <r>
    <n v="348"/>
    <n v="20240814"/>
    <n v="2.2000000000000002"/>
    <n v="20.5"/>
    <n v="868"/>
    <n v="0.7"/>
    <n v="1012.3"/>
    <n v="90"/>
    <x v="26"/>
    <x v="226"/>
    <x v="32"/>
    <x v="7"/>
    <n v="0"/>
    <n v="0"/>
    <n v="2.5"/>
  </r>
  <r>
    <n v="348"/>
    <n v="20240815"/>
    <n v="4.4000000000000004"/>
    <n v="20.5"/>
    <n v="2022"/>
    <n v="0"/>
    <n v="1015.5"/>
    <n v="80"/>
    <x v="26"/>
    <x v="227"/>
    <x v="32"/>
    <x v="7"/>
    <n v="0"/>
    <n v="0"/>
    <n v="2.5"/>
  </r>
  <r>
    <n v="348"/>
    <n v="20240816"/>
    <n v="3.4"/>
    <n v="19.5"/>
    <n v="592"/>
    <n v="7.5"/>
    <n v="1014.3"/>
    <n v="90"/>
    <x v="26"/>
    <x v="228"/>
    <x v="32"/>
    <x v="7"/>
    <n v="0"/>
    <n v="0"/>
    <n v="1.5"/>
  </r>
  <r>
    <n v="348"/>
    <n v="20240817"/>
    <n v="1.8"/>
    <n v="18.899999999999999"/>
    <n v="2340"/>
    <n v="0"/>
    <n v="1013"/>
    <n v="71"/>
    <x v="26"/>
    <x v="229"/>
    <x v="32"/>
    <x v="7"/>
    <n v="0"/>
    <n v="0"/>
    <n v="0.89999999999999858"/>
  </r>
  <r>
    <n v="348"/>
    <n v="20240818"/>
    <n v="2.4"/>
    <n v="17.399999999999999"/>
    <n v="1628"/>
    <n v="0"/>
    <n v="1013.3"/>
    <n v="77"/>
    <x v="26"/>
    <x v="230"/>
    <x v="32"/>
    <x v="7"/>
    <n v="0.60000000000000142"/>
    <n v="0.48000000000000115"/>
    <n v="0"/>
  </r>
  <r>
    <n v="348"/>
    <n v="20240819"/>
    <n v="2.7"/>
    <n v="17.5"/>
    <n v="1950"/>
    <n v="0"/>
    <n v="1017.1"/>
    <n v="76"/>
    <x v="26"/>
    <x v="231"/>
    <x v="33"/>
    <x v="7"/>
    <n v="0.5"/>
    <n v="0.4"/>
    <n v="0"/>
  </r>
  <r>
    <n v="348"/>
    <n v="20240820"/>
    <n v="3.9"/>
    <n v="17.5"/>
    <n v="1097"/>
    <n v="16"/>
    <n v="1010.9"/>
    <n v="85"/>
    <x v="26"/>
    <x v="232"/>
    <x v="33"/>
    <x v="7"/>
    <n v="0.5"/>
    <n v="0.4"/>
    <n v="0"/>
  </r>
  <r>
    <n v="348"/>
    <n v="20240821"/>
    <n v="4.8"/>
    <n v="15.5"/>
    <n v="2014"/>
    <n v="-0.1"/>
    <n v="1016"/>
    <n v="73"/>
    <x v="26"/>
    <x v="233"/>
    <x v="33"/>
    <x v="7"/>
    <n v="2.5"/>
    <n v="2"/>
    <n v="0"/>
  </r>
  <r>
    <n v="348"/>
    <n v="20240822"/>
    <n v="6"/>
    <n v="18.2"/>
    <n v="1461"/>
    <n v="-0.1"/>
    <n v="1009.4"/>
    <n v="70"/>
    <x v="26"/>
    <x v="234"/>
    <x v="33"/>
    <x v="7"/>
    <n v="0"/>
    <n v="0"/>
    <n v="0.19999999999999929"/>
  </r>
  <r>
    <n v="348"/>
    <n v="20240823"/>
    <n v="6.4"/>
    <n v="18.899999999999999"/>
    <n v="1210"/>
    <n v="-0.1"/>
    <n v="1006.3"/>
    <n v="76"/>
    <x v="26"/>
    <x v="235"/>
    <x v="33"/>
    <x v="7"/>
    <n v="0"/>
    <n v="0"/>
    <n v="0.89999999999999858"/>
  </r>
  <r>
    <n v="348"/>
    <n v="20240824"/>
    <n v="5.2"/>
    <n v="19"/>
    <n v="1148"/>
    <n v="3.8"/>
    <n v="1006.3"/>
    <n v="86"/>
    <x v="26"/>
    <x v="236"/>
    <x v="33"/>
    <x v="7"/>
    <n v="0"/>
    <n v="0"/>
    <n v="1"/>
  </r>
  <r>
    <n v="348"/>
    <n v="20240825"/>
    <n v="4.3"/>
    <n v="15.7"/>
    <n v="1603"/>
    <n v="-0.1"/>
    <n v="1019"/>
    <n v="78"/>
    <x v="26"/>
    <x v="237"/>
    <x v="33"/>
    <x v="7"/>
    <n v="2.3000000000000007"/>
    <n v="1.8400000000000007"/>
    <n v="0"/>
  </r>
  <r>
    <n v="348"/>
    <n v="20240826"/>
    <n v="4.0999999999999996"/>
    <n v="16.600000000000001"/>
    <n v="1598"/>
    <n v="0"/>
    <n v="1021.3"/>
    <n v="80"/>
    <x v="26"/>
    <x v="238"/>
    <x v="34"/>
    <x v="7"/>
    <n v="1.3999999999999986"/>
    <n v="1.119999999999999"/>
    <n v="0"/>
  </r>
  <r>
    <n v="348"/>
    <n v="20240827"/>
    <n v="2.2000000000000002"/>
    <n v="18.399999999999999"/>
    <n v="2130"/>
    <n v="0"/>
    <n v="1020.4"/>
    <n v="74"/>
    <x v="26"/>
    <x v="239"/>
    <x v="34"/>
    <x v="7"/>
    <n v="0"/>
    <n v="0"/>
    <n v="0.39999999999999858"/>
  </r>
  <r>
    <n v="348"/>
    <n v="20240828"/>
    <n v="2.2000000000000002"/>
    <n v="20.8"/>
    <n v="2079"/>
    <n v="0"/>
    <n v="1014.6"/>
    <n v="79"/>
    <x v="26"/>
    <x v="240"/>
    <x v="34"/>
    <x v="7"/>
    <n v="0"/>
    <n v="0"/>
    <n v="2.8000000000000007"/>
  </r>
  <r>
    <n v="348"/>
    <n v="20240829"/>
    <n v="2.7"/>
    <n v="19.2"/>
    <n v="1746"/>
    <n v="-0.1"/>
    <n v="1017.2"/>
    <n v="84"/>
    <x v="26"/>
    <x v="241"/>
    <x v="34"/>
    <x v="7"/>
    <n v="0"/>
    <n v="0"/>
    <n v="1.1999999999999993"/>
  </r>
  <r>
    <n v="348"/>
    <n v="20240830"/>
    <n v="2.8"/>
    <n v="18"/>
    <n v="1671"/>
    <n v="0"/>
    <n v="1022.8"/>
    <n v="73"/>
    <x v="26"/>
    <x v="242"/>
    <x v="34"/>
    <x v="7"/>
    <n v="0"/>
    <n v="0"/>
    <n v="0"/>
  </r>
  <r>
    <n v="348"/>
    <n v="20240831"/>
    <n v="4.8"/>
    <n v="18.899999999999999"/>
    <n v="1854"/>
    <n v="-0.1"/>
    <n v="1022.4"/>
    <n v="71"/>
    <x v="26"/>
    <x v="243"/>
    <x v="34"/>
    <x v="7"/>
    <n v="0"/>
    <n v="0"/>
    <n v="0.89999999999999858"/>
  </r>
  <r>
    <n v="348"/>
    <n v="20240901"/>
    <n v="3.9"/>
    <n v="22.3"/>
    <n v="1807"/>
    <n v="0"/>
    <n v="1014.9"/>
    <n v="74"/>
    <x v="26"/>
    <x v="244"/>
    <x v="34"/>
    <x v="8"/>
    <n v="0"/>
    <n v="0"/>
    <n v="4.3000000000000007"/>
  </r>
  <r>
    <n v="348"/>
    <n v="20240902"/>
    <n v="2.2999999999999998"/>
    <n v="22.4"/>
    <n v="1662"/>
    <n v="0"/>
    <n v="1012"/>
    <n v="81"/>
    <x v="26"/>
    <x v="245"/>
    <x v="35"/>
    <x v="8"/>
    <n v="0"/>
    <n v="0"/>
    <n v="4.3999999999999986"/>
  </r>
  <r>
    <n v="348"/>
    <n v="20240903"/>
    <n v="2.1"/>
    <n v="19.7"/>
    <n v="848"/>
    <n v="7.6"/>
    <n v="1014"/>
    <n v="91"/>
    <x v="26"/>
    <x v="246"/>
    <x v="35"/>
    <x v="8"/>
    <n v="0"/>
    <n v="0"/>
    <n v="1.6999999999999993"/>
  </r>
  <r>
    <n v="348"/>
    <n v="20240904"/>
    <n v="2.2000000000000002"/>
    <n v="18.3"/>
    <n v="1049"/>
    <n v="-0.1"/>
    <n v="1015.9"/>
    <n v="90"/>
    <x v="26"/>
    <x v="247"/>
    <x v="35"/>
    <x v="8"/>
    <n v="0"/>
    <n v="0"/>
    <n v="0.30000000000000071"/>
  </r>
  <r>
    <n v="348"/>
    <n v="20240905"/>
    <n v="3.7"/>
    <n v="21.9"/>
    <n v="1432"/>
    <n v="0"/>
    <n v="1010.5"/>
    <n v="77"/>
    <x v="26"/>
    <x v="248"/>
    <x v="35"/>
    <x v="8"/>
    <n v="0"/>
    <n v="0"/>
    <n v="3.8999999999999986"/>
  </r>
  <r>
    <n v="348"/>
    <n v="20240906"/>
    <n v="3.1"/>
    <n v="20.8"/>
    <n v="1548"/>
    <n v="5.8"/>
    <n v="1010.3"/>
    <n v="78"/>
    <x v="26"/>
    <x v="249"/>
    <x v="35"/>
    <x v="8"/>
    <n v="0"/>
    <n v="0"/>
    <n v="2.8000000000000007"/>
  </r>
  <r>
    <n v="348"/>
    <n v="20240907"/>
    <n v="2.5"/>
    <n v="21.4"/>
    <n v="1647"/>
    <n v="1.9"/>
    <n v="1010.6"/>
    <n v="80"/>
    <x v="26"/>
    <x v="250"/>
    <x v="35"/>
    <x v="8"/>
    <n v="0"/>
    <n v="0"/>
    <n v="3.3999999999999986"/>
  </r>
  <r>
    <n v="348"/>
    <n v="20240908"/>
    <n v="4.3"/>
    <n v="18.5"/>
    <n v="1473"/>
    <n v="0.1"/>
    <n v="1007.3"/>
    <n v="78"/>
    <x v="26"/>
    <x v="251"/>
    <x v="35"/>
    <x v="8"/>
    <n v="0"/>
    <n v="0"/>
    <n v="0.5"/>
  </r>
  <r>
    <n v="348"/>
    <n v="20240909"/>
    <n v="3.5"/>
    <n v="16.399999999999999"/>
    <n v="1124"/>
    <n v="0.6"/>
    <n v="1006"/>
    <n v="82"/>
    <x v="26"/>
    <x v="252"/>
    <x v="36"/>
    <x v="8"/>
    <n v="1.6000000000000014"/>
    <n v="1.2800000000000011"/>
    <n v="0"/>
  </r>
  <r>
    <n v="348"/>
    <n v="20240910"/>
    <n v="6.8"/>
    <n v="14.2"/>
    <n v="561"/>
    <n v="19.600000000000001"/>
    <n v="1007"/>
    <n v="88"/>
    <x v="26"/>
    <x v="253"/>
    <x v="36"/>
    <x v="8"/>
    <n v="3.8000000000000007"/>
    <n v="3.0400000000000009"/>
    <n v="0"/>
  </r>
  <r>
    <n v="348"/>
    <n v="20240911"/>
    <n v="4.5"/>
    <n v="10.9"/>
    <n v="1131"/>
    <n v="14.4"/>
    <n v="1005.9"/>
    <n v="84"/>
    <x v="26"/>
    <x v="254"/>
    <x v="36"/>
    <x v="8"/>
    <n v="7.1"/>
    <n v="5.68"/>
    <n v="0"/>
  </r>
  <r>
    <n v="348"/>
    <n v="20240912"/>
    <n v="2.8"/>
    <n v="10.3"/>
    <n v="1667"/>
    <n v="1.3"/>
    <n v="1013.4"/>
    <n v="84"/>
    <x v="26"/>
    <x v="255"/>
    <x v="36"/>
    <x v="8"/>
    <n v="7.6999999999999993"/>
    <n v="6.16"/>
    <n v="0"/>
  </r>
  <r>
    <n v="348"/>
    <n v="20240913"/>
    <n v="3"/>
    <n v="10.8"/>
    <n v="1375"/>
    <n v="0"/>
    <n v="1025.4000000000001"/>
    <n v="81"/>
    <x v="26"/>
    <x v="256"/>
    <x v="36"/>
    <x v="8"/>
    <n v="7.1999999999999993"/>
    <n v="5.76"/>
    <n v="0"/>
  </r>
  <r>
    <n v="348"/>
    <n v="20240914"/>
    <n v="1.5"/>
    <n v="11.4"/>
    <n v="1521"/>
    <n v="0"/>
    <n v="1030.5"/>
    <n v="80"/>
    <x v="26"/>
    <x v="257"/>
    <x v="36"/>
    <x v="8"/>
    <n v="6.6"/>
    <n v="5.28"/>
    <n v="0"/>
  </r>
  <r>
    <n v="348"/>
    <n v="20240915"/>
    <n v="2.2999999999999998"/>
    <n v="13.3"/>
    <n v="862"/>
    <n v="-0.1"/>
    <n v="1026.7"/>
    <n v="86"/>
    <x v="26"/>
    <x v="258"/>
    <x v="36"/>
    <x v="8"/>
    <n v="4.6999999999999993"/>
    <n v="3.76"/>
    <n v="0"/>
  </r>
  <r>
    <n v="348"/>
    <n v="20240916"/>
    <n v="3"/>
    <n v="14.1"/>
    <n v="1233"/>
    <n v="2.2000000000000002"/>
    <n v="1026.4000000000001"/>
    <n v="88"/>
    <x v="26"/>
    <x v="259"/>
    <x v="37"/>
    <x v="8"/>
    <n v="3.9000000000000004"/>
    <n v="3.1200000000000006"/>
    <n v="0"/>
  </r>
  <r>
    <n v="348"/>
    <n v="20240917"/>
    <n v="3.9"/>
    <n v="16.2"/>
    <n v="1183"/>
    <n v="0"/>
    <n v="1029.2"/>
    <n v="84"/>
    <x v="26"/>
    <x v="260"/>
    <x v="37"/>
    <x v="8"/>
    <n v="1.8000000000000007"/>
    <n v="1.4400000000000006"/>
    <n v="0"/>
  </r>
  <r>
    <n v="348"/>
    <n v="20240918"/>
    <n v="3.8"/>
    <n v="17.3"/>
    <n v="1417"/>
    <n v="0"/>
    <n v="1027.5999999999999"/>
    <n v="84"/>
    <x v="26"/>
    <x v="261"/>
    <x v="37"/>
    <x v="8"/>
    <n v="0.69999999999999929"/>
    <n v="0.5599999999999995"/>
    <n v="0"/>
  </r>
  <r>
    <n v="348"/>
    <n v="20240919"/>
    <n v="3.8"/>
    <n v="17.600000000000001"/>
    <n v="1531"/>
    <n v="0"/>
    <n v="1024.5"/>
    <n v="85"/>
    <x v="26"/>
    <x v="262"/>
    <x v="37"/>
    <x v="8"/>
    <n v="0.39999999999999858"/>
    <n v="0.3199999999999989"/>
    <n v="0"/>
  </r>
  <r>
    <n v="348"/>
    <n v="20240920"/>
    <n v="4.0999999999999996"/>
    <n v="18.100000000000001"/>
    <n v="1545"/>
    <n v="0"/>
    <n v="1021.5"/>
    <n v="74"/>
    <x v="26"/>
    <x v="263"/>
    <x v="37"/>
    <x v="8"/>
    <n v="0"/>
    <n v="0"/>
    <n v="0.10000000000000142"/>
  </r>
  <r>
    <n v="348"/>
    <n v="20240921"/>
    <n v="2.5"/>
    <n v="18"/>
    <n v="1545"/>
    <n v="0"/>
    <n v="1019.3"/>
    <n v="76"/>
    <x v="26"/>
    <x v="264"/>
    <x v="37"/>
    <x v="8"/>
    <n v="0"/>
    <n v="0"/>
    <n v="0"/>
  </r>
  <r>
    <n v="348"/>
    <n v="20240922"/>
    <n v="2.1"/>
    <n v="18"/>
    <n v="923"/>
    <n v="-0.1"/>
    <n v="1013.9"/>
    <n v="83"/>
    <x v="26"/>
    <x v="265"/>
    <x v="37"/>
    <x v="8"/>
    <n v="0"/>
    <n v="0"/>
    <n v="0"/>
  </r>
  <r>
    <n v="348"/>
    <n v="20240923"/>
    <n v="3.7"/>
    <n v="16.899999999999999"/>
    <n v="1060"/>
    <n v="-0.1"/>
    <n v="1006.9"/>
    <n v="85"/>
    <x v="26"/>
    <x v="266"/>
    <x v="38"/>
    <x v="8"/>
    <n v="1.1000000000000014"/>
    <n v="0.88000000000000123"/>
    <n v="0"/>
  </r>
  <r>
    <n v="348"/>
    <n v="20240924"/>
    <n v="4"/>
    <n v="14.5"/>
    <n v="770"/>
    <n v="3.4"/>
    <n v="1002.7"/>
    <n v="89"/>
    <x v="26"/>
    <x v="267"/>
    <x v="38"/>
    <x v="8"/>
    <n v="3.5"/>
    <n v="2.8000000000000003"/>
    <n v="0"/>
  </r>
  <r>
    <n v="348"/>
    <n v="20240925"/>
    <n v="4.2"/>
    <n v="15.1"/>
    <n v="810"/>
    <n v="2.1"/>
    <n v="1000.5"/>
    <n v="86"/>
    <x v="26"/>
    <x v="268"/>
    <x v="38"/>
    <x v="8"/>
    <n v="2.9000000000000004"/>
    <n v="2.3200000000000003"/>
    <n v="0"/>
  </r>
  <r>
    <n v="348"/>
    <n v="20240926"/>
    <n v="6.6"/>
    <n v="15.6"/>
    <n v="756"/>
    <n v="11.5"/>
    <n v="989.3"/>
    <n v="87"/>
    <x v="26"/>
    <x v="269"/>
    <x v="38"/>
    <x v="8"/>
    <n v="2.4000000000000004"/>
    <n v="1.9200000000000004"/>
    <n v="0"/>
  </r>
  <r>
    <n v="348"/>
    <n v="20240927"/>
    <n v="8"/>
    <n v="12.1"/>
    <n v="348"/>
    <n v="13"/>
    <n v="997.9"/>
    <n v="84"/>
    <x v="26"/>
    <x v="270"/>
    <x v="38"/>
    <x v="8"/>
    <n v="5.9"/>
    <n v="4.7200000000000006"/>
    <n v="0"/>
  </r>
  <r>
    <n v="348"/>
    <n v="20240928"/>
    <n v="2.8"/>
    <n v="10"/>
    <n v="1039"/>
    <n v="2.7"/>
    <n v="1020.9"/>
    <n v="85"/>
    <x v="26"/>
    <x v="271"/>
    <x v="38"/>
    <x v="8"/>
    <n v="8"/>
    <n v="6.4"/>
    <n v="0"/>
  </r>
  <r>
    <n v="348"/>
    <n v="20240929"/>
    <n v="3"/>
    <n v="10"/>
    <n v="987"/>
    <n v="0"/>
    <n v="1024.4000000000001"/>
    <n v="81"/>
    <x v="26"/>
    <x v="272"/>
    <x v="38"/>
    <x v="8"/>
    <n v="8"/>
    <n v="6.4"/>
    <n v="0"/>
  </r>
  <r>
    <n v="348"/>
    <n v="20240930"/>
    <n v="6.4"/>
    <n v="12.2"/>
    <m/>
    <n v="10.9"/>
    <n v="1008"/>
    <n v="88"/>
    <x v="26"/>
    <x v="273"/>
    <x v="39"/>
    <x v="8"/>
    <n v="5.8000000000000007"/>
    <n v="4.6400000000000006"/>
    <n v="0"/>
  </r>
  <r>
    <n v="350"/>
    <n v="20240101"/>
    <n v="5.8"/>
    <n v="7.3"/>
    <n v="187"/>
    <n v="4.9000000000000004"/>
    <n v="1002.8"/>
    <n v="86"/>
    <x v="27"/>
    <x v="0"/>
    <x v="0"/>
    <x v="0"/>
    <n v="10.7"/>
    <n v="11.77"/>
    <n v="0"/>
  </r>
  <r>
    <n v="350"/>
    <n v="20240102"/>
    <n v="7.6"/>
    <n v="11.1"/>
    <n v="64"/>
    <n v="18.600000000000001"/>
    <n v="989.2"/>
    <n v="87"/>
    <x v="27"/>
    <x v="1"/>
    <x v="0"/>
    <x v="0"/>
    <n v="6.9"/>
    <n v="7.5900000000000007"/>
    <n v="0"/>
  </r>
  <r>
    <n v="350"/>
    <n v="20240103"/>
    <n v="6.1"/>
    <n v="9.6"/>
    <n v="185"/>
    <n v="9"/>
    <n v="990.9"/>
    <n v="84"/>
    <x v="27"/>
    <x v="2"/>
    <x v="0"/>
    <x v="0"/>
    <n v="8.4"/>
    <n v="9.240000000000002"/>
    <n v="0"/>
  </r>
  <r>
    <n v="350"/>
    <n v="20240104"/>
    <n v="3.4"/>
    <n v="8.1"/>
    <n v="150"/>
    <n v="6.4"/>
    <n v="1001.7"/>
    <n v="90"/>
    <x v="27"/>
    <x v="3"/>
    <x v="0"/>
    <x v="0"/>
    <n v="9.9"/>
    <n v="10.89"/>
    <n v="0"/>
  </r>
  <r>
    <n v="350"/>
    <n v="20240105"/>
    <n v="5"/>
    <n v="7.3"/>
    <n v="76"/>
    <n v="4.3"/>
    <n v="997.7"/>
    <n v="90"/>
    <x v="27"/>
    <x v="4"/>
    <x v="0"/>
    <x v="0"/>
    <n v="10.7"/>
    <n v="11.77"/>
    <n v="0"/>
  </r>
  <r>
    <n v="350"/>
    <n v="20240106"/>
    <n v="4.2"/>
    <n v="3.7"/>
    <n v="55"/>
    <n v="-0.1"/>
    <n v="1011.9"/>
    <n v="87"/>
    <x v="27"/>
    <x v="5"/>
    <x v="0"/>
    <x v="0"/>
    <n v="14.3"/>
    <n v="15.730000000000002"/>
    <n v="0"/>
  </r>
  <r>
    <n v="350"/>
    <n v="20240107"/>
    <n v="5.5"/>
    <n v="-0.2"/>
    <n v="146"/>
    <n v="-0.1"/>
    <n v="1024.8"/>
    <n v="82"/>
    <x v="27"/>
    <x v="6"/>
    <x v="0"/>
    <x v="0"/>
    <n v="18.2"/>
    <n v="20.02"/>
    <n v="0"/>
  </r>
  <r>
    <n v="350"/>
    <n v="20240108"/>
    <n v="6"/>
    <n v="-2.1"/>
    <n v="231"/>
    <n v="-0.1"/>
    <n v="1031.7"/>
    <n v="67"/>
    <x v="27"/>
    <x v="7"/>
    <x v="1"/>
    <x v="0"/>
    <n v="20.100000000000001"/>
    <n v="22.110000000000003"/>
    <n v="0"/>
  </r>
  <r>
    <n v="350"/>
    <n v="20240109"/>
    <n v="5.2"/>
    <n v="-3.5"/>
    <n v="488"/>
    <n v="0"/>
    <n v="1032.4000000000001"/>
    <n v="57"/>
    <x v="27"/>
    <x v="8"/>
    <x v="1"/>
    <x v="0"/>
    <n v="21.5"/>
    <n v="23.650000000000002"/>
    <n v="0"/>
  </r>
  <r>
    <n v="350"/>
    <n v="20240110"/>
    <n v="3.2"/>
    <n v="-4.4000000000000004"/>
    <n v="448"/>
    <n v="0"/>
    <n v="1030.3"/>
    <n v="64"/>
    <x v="27"/>
    <x v="9"/>
    <x v="1"/>
    <x v="0"/>
    <n v="22.4"/>
    <n v="24.64"/>
    <n v="0"/>
  </r>
  <r>
    <n v="350"/>
    <n v="20240111"/>
    <n v="2.2000000000000002"/>
    <n v="-2.8"/>
    <n v="427"/>
    <n v="0"/>
    <n v="1034.5"/>
    <n v="87"/>
    <x v="27"/>
    <x v="10"/>
    <x v="1"/>
    <x v="0"/>
    <n v="20.8"/>
    <n v="22.880000000000003"/>
    <n v="0"/>
  </r>
  <r>
    <n v="350"/>
    <n v="20240112"/>
    <n v="1.4"/>
    <n v="2.7"/>
    <n v="124"/>
    <n v="0"/>
    <n v="1033"/>
    <n v="89"/>
    <x v="27"/>
    <x v="11"/>
    <x v="1"/>
    <x v="0"/>
    <n v="15.3"/>
    <n v="16.830000000000002"/>
    <n v="0"/>
  </r>
  <r>
    <n v="350"/>
    <n v="20240113"/>
    <n v="3"/>
    <n v="2.8"/>
    <n v="52"/>
    <n v="0.2"/>
    <n v="1023"/>
    <n v="94"/>
    <x v="27"/>
    <x v="12"/>
    <x v="1"/>
    <x v="0"/>
    <n v="15.2"/>
    <n v="16.72"/>
    <n v="0"/>
  </r>
  <r>
    <n v="350"/>
    <n v="20240114"/>
    <n v="3.7"/>
    <n v="1.4"/>
    <n v="77"/>
    <n v="6.5"/>
    <n v="1010.2"/>
    <n v="96"/>
    <x v="27"/>
    <x v="13"/>
    <x v="1"/>
    <x v="0"/>
    <n v="16.600000000000001"/>
    <n v="18.260000000000002"/>
    <n v="0"/>
  </r>
  <r>
    <n v="350"/>
    <n v="20240115"/>
    <n v="3.8"/>
    <n v="0.8"/>
    <n v="234"/>
    <n v="10.5"/>
    <n v="1005.5"/>
    <n v="94"/>
    <x v="27"/>
    <x v="14"/>
    <x v="2"/>
    <x v="0"/>
    <n v="17.2"/>
    <n v="18.920000000000002"/>
    <n v="0"/>
  </r>
  <r>
    <n v="350"/>
    <n v="20240116"/>
    <n v="2.9"/>
    <n v="-0.9"/>
    <n v="417"/>
    <n v="0.3"/>
    <n v="1007.7"/>
    <n v="85"/>
    <x v="27"/>
    <x v="15"/>
    <x v="2"/>
    <x v="0"/>
    <n v="18.899999999999999"/>
    <n v="20.79"/>
    <n v="0"/>
  </r>
  <r>
    <n v="350"/>
    <n v="20240117"/>
    <n v="2"/>
    <n v="-2.2999999999999998"/>
    <n v="183"/>
    <n v="0"/>
    <n v="993.2"/>
    <n v="84"/>
    <x v="27"/>
    <x v="16"/>
    <x v="2"/>
    <x v="0"/>
    <n v="20.3"/>
    <n v="22.330000000000002"/>
    <n v="0"/>
  </r>
  <r>
    <n v="350"/>
    <n v="20240118"/>
    <n v="1.8"/>
    <n v="-2.1"/>
    <n v="607"/>
    <n v="0.7"/>
    <n v="1003.6"/>
    <n v="92"/>
    <x v="27"/>
    <x v="17"/>
    <x v="2"/>
    <x v="0"/>
    <n v="20.100000000000001"/>
    <n v="22.110000000000003"/>
    <n v="0"/>
  </r>
  <r>
    <n v="350"/>
    <n v="20240119"/>
    <n v="2.9"/>
    <n v="-0.3"/>
    <n v="544"/>
    <n v="0.3"/>
    <n v="1021.2"/>
    <n v="89"/>
    <x v="27"/>
    <x v="18"/>
    <x v="2"/>
    <x v="0"/>
    <n v="18.3"/>
    <n v="20.130000000000003"/>
    <n v="0"/>
  </r>
  <r>
    <n v="350"/>
    <n v="20240120"/>
    <n v="4.0999999999999996"/>
    <n v="-1.2"/>
    <n v="461"/>
    <n v="0"/>
    <n v="1027.5"/>
    <n v="84"/>
    <x v="27"/>
    <x v="19"/>
    <x v="2"/>
    <x v="0"/>
    <n v="19.2"/>
    <n v="21.12"/>
    <n v="0"/>
  </r>
  <r>
    <n v="350"/>
    <n v="20240121"/>
    <n v="7.5"/>
    <n v="3.6"/>
    <n v="220"/>
    <n v="0.1"/>
    <n v="1017.6"/>
    <n v="76"/>
    <x v="27"/>
    <x v="20"/>
    <x v="2"/>
    <x v="0"/>
    <n v="14.4"/>
    <n v="15.840000000000002"/>
    <n v="0"/>
  </r>
  <r>
    <n v="350"/>
    <n v="20240122"/>
    <n v="8.4"/>
    <n v="10"/>
    <n v="337"/>
    <n v="4.7"/>
    <n v="1009.4"/>
    <n v="79"/>
    <x v="27"/>
    <x v="21"/>
    <x v="3"/>
    <x v="0"/>
    <n v="8"/>
    <n v="8.8000000000000007"/>
    <n v="0"/>
  </r>
  <r>
    <n v="350"/>
    <n v="20240123"/>
    <n v="6.2"/>
    <n v="8.4"/>
    <n v="327"/>
    <n v="3.3"/>
    <n v="1020.8"/>
    <n v="84"/>
    <x v="27"/>
    <x v="22"/>
    <x v="3"/>
    <x v="0"/>
    <n v="9.6"/>
    <n v="10.56"/>
    <n v="0"/>
  </r>
  <r>
    <n v="350"/>
    <n v="20240124"/>
    <n v="6.5"/>
    <n v="10.6"/>
    <n v="379"/>
    <n v="1.4"/>
    <n v="1022.1"/>
    <n v="77"/>
    <x v="27"/>
    <x v="23"/>
    <x v="3"/>
    <x v="0"/>
    <n v="7.4"/>
    <n v="8.14"/>
    <n v="0"/>
  </r>
  <r>
    <n v="350"/>
    <n v="20240125"/>
    <n v="2.8"/>
    <n v="7.2"/>
    <n v="226"/>
    <n v="1.2"/>
    <n v="1027.3"/>
    <n v="95"/>
    <x v="27"/>
    <x v="24"/>
    <x v="3"/>
    <x v="0"/>
    <n v="10.8"/>
    <n v="11.880000000000003"/>
    <n v="0"/>
  </r>
  <r>
    <n v="350"/>
    <n v="20240126"/>
    <n v="5.6"/>
    <n v="7.7"/>
    <n v="456"/>
    <n v="3.6"/>
    <n v="1026.8"/>
    <n v="83"/>
    <x v="27"/>
    <x v="25"/>
    <x v="3"/>
    <x v="0"/>
    <n v="10.3"/>
    <n v="11.330000000000002"/>
    <n v="0"/>
  </r>
  <r>
    <n v="350"/>
    <n v="20240127"/>
    <n v="2.4"/>
    <n v="2.5"/>
    <n v="533"/>
    <n v="0"/>
    <n v="1035.2"/>
    <n v="87"/>
    <x v="27"/>
    <x v="26"/>
    <x v="3"/>
    <x v="0"/>
    <n v="15.5"/>
    <n v="17.05"/>
    <n v="0"/>
  </r>
  <r>
    <n v="350"/>
    <n v="20240128"/>
    <n v="2.5"/>
    <n v="3.8"/>
    <n v="590"/>
    <n v="0"/>
    <n v="1027.4000000000001"/>
    <n v="73"/>
    <x v="27"/>
    <x v="27"/>
    <x v="3"/>
    <x v="0"/>
    <n v="14.2"/>
    <n v="15.620000000000001"/>
    <n v="0"/>
  </r>
  <r>
    <n v="350"/>
    <n v="20240129"/>
    <n v="3"/>
    <n v="7.1"/>
    <n v="515"/>
    <n v="0"/>
    <n v="1026"/>
    <n v="82"/>
    <x v="27"/>
    <x v="28"/>
    <x v="4"/>
    <x v="0"/>
    <n v="10.9"/>
    <n v="11.990000000000002"/>
    <n v="0"/>
  </r>
  <r>
    <n v="350"/>
    <n v="20240130"/>
    <n v="3.5"/>
    <n v="8.4"/>
    <n v="192"/>
    <n v="0.5"/>
    <n v="1028.7"/>
    <n v="88"/>
    <x v="27"/>
    <x v="29"/>
    <x v="4"/>
    <x v="0"/>
    <n v="9.6"/>
    <n v="10.56"/>
    <n v="0"/>
  </r>
  <r>
    <n v="350"/>
    <n v="20240131"/>
    <n v="3.5"/>
    <n v="6.9"/>
    <n v="250"/>
    <n v="1.1000000000000001"/>
    <n v="1031"/>
    <n v="83"/>
    <x v="27"/>
    <x v="30"/>
    <x v="4"/>
    <x v="0"/>
    <n v="11.1"/>
    <n v="12.21"/>
    <n v="0"/>
  </r>
  <r>
    <n v="350"/>
    <n v="20240201"/>
    <n v="3.2"/>
    <n v="6.5"/>
    <n v="625"/>
    <n v="3.3"/>
    <n v="1030.9000000000001"/>
    <n v="86"/>
    <x v="27"/>
    <x v="31"/>
    <x v="4"/>
    <x v="1"/>
    <n v="11.5"/>
    <n v="12.65"/>
    <n v="0"/>
  </r>
  <r>
    <n v="350"/>
    <n v="20240202"/>
    <n v="4.5"/>
    <n v="8.3000000000000007"/>
    <n v="236"/>
    <n v="0"/>
    <n v="1028.4000000000001"/>
    <n v="87"/>
    <x v="27"/>
    <x v="32"/>
    <x v="4"/>
    <x v="1"/>
    <n v="9.6999999999999993"/>
    <n v="10.67"/>
    <n v="0"/>
  </r>
  <r>
    <n v="350"/>
    <n v="20240203"/>
    <n v="4.5999999999999996"/>
    <n v="10.5"/>
    <n v="139"/>
    <n v="5.4"/>
    <n v="1026"/>
    <n v="91"/>
    <x v="27"/>
    <x v="33"/>
    <x v="4"/>
    <x v="1"/>
    <n v="7.5"/>
    <n v="8.25"/>
    <n v="0"/>
  </r>
  <r>
    <n v="350"/>
    <n v="20240204"/>
    <n v="6.8"/>
    <n v="11"/>
    <n v="142"/>
    <n v="2"/>
    <n v="1022.4"/>
    <n v="89"/>
    <x v="27"/>
    <x v="34"/>
    <x v="4"/>
    <x v="1"/>
    <n v="7"/>
    <n v="7.7000000000000011"/>
    <n v="0"/>
  </r>
  <r>
    <n v="350"/>
    <n v="20240205"/>
    <n v="7"/>
    <n v="9.6999999999999993"/>
    <n v="365"/>
    <n v="0.2"/>
    <n v="1019.3"/>
    <n v="81"/>
    <x v="27"/>
    <x v="35"/>
    <x v="5"/>
    <x v="1"/>
    <n v="8.3000000000000007"/>
    <n v="9.1300000000000008"/>
    <n v="0"/>
  </r>
  <r>
    <n v="350"/>
    <n v="20240206"/>
    <n v="7.1"/>
    <n v="11.2"/>
    <n v="172"/>
    <n v="8.6999999999999993"/>
    <n v="1009.6"/>
    <n v="81"/>
    <x v="27"/>
    <x v="36"/>
    <x v="5"/>
    <x v="1"/>
    <n v="6.8000000000000007"/>
    <n v="7.4800000000000013"/>
    <n v="0"/>
  </r>
  <r>
    <n v="350"/>
    <n v="20240207"/>
    <n v="2.2999999999999998"/>
    <n v="4.2"/>
    <n v="334"/>
    <n v="16.8"/>
    <n v="1005.2"/>
    <n v="90"/>
    <x v="27"/>
    <x v="37"/>
    <x v="5"/>
    <x v="1"/>
    <n v="13.8"/>
    <n v="15.180000000000001"/>
    <n v="0"/>
  </r>
  <r>
    <n v="350"/>
    <n v="20240208"/>
    <n v="3.2"/>
    <n v="5.0999999999999996"/>
    <n v="122"/>
    <n v="18.7"/>
    <n v="995.9"/>
    <n v="97"/>
    <x v="27"/>
    <x v="38"/>
    <x v="5"/>
    <x v="1"/>
    <n v="12.9"/>
    <n v="14.190000000000001"/>
    <n v="0"/>
  </r>
  <r>
    <n v="350"/>
    <n v="20240209"/>
    <n v="4.8"/>
    <n v="11.1"/>
    <n v="302"/>
    <n v="5.2"/>
    <n v="984"/>
    <n v="87"/>
    <x v="27"/>
    <x v="39"/>
    <x v="5"/>
    <x v="1"/>
    <n v="6.9"/>
    <n v="7.5900000000000007"/>
    <n v="0"/>
  </r>
  <r>
    <n v="350"/>
    <n v="20240210"/>
    <n v="2.8"/>
    <n v="10.8"/>
    <n v="381"/>
    <n v="1"/>
    <n v="985.9"/>
    <n v="89"/>
    <x v="27"/>
    <x v="40"/>
    <x v="5"/>
    <x v="1"/>
    <n v="7.1999999999999993"/>
    <n v="7.92"/>
    <n v="0"/>
  </r>
  <r>
    <n v="350"/>
    <n v="20240211"/>
    <n v="2"/>
    <n v="8.5"/>
    <n v="236"/>
    <n v="8.3000000000000007"/>
    <n v="991"/>
    <n v="93"/>
    <x v="27"/>
    <x v="41"/>
    <x v="5"/>
    <x v="1"/>
    <n v="9.5"/>
    <n v="10.450000000000001"/>
    <n v="0"/>
  </r>
  <r>
    <n v="350"/>
    <n v="20240212"/>
    <n v="2.7"/>
    <n v="6.4"/>
    <n v="497"/>
    <n v="0.3"/>
    <n v="1005.6"/>
    <n v="89"/>
    <x v="27"/>
    <x v="42"/>
    <x v="6"/>
    <x v="1"/>
    <n v="11.6"/>
    <n v="12.76"/>
    <n v="0"/>
  </r>
  <r>
    <n v="350"/>
    <n v="20240213"/>
    <n v="4.4000000000000004"/>
    <n v="6.6"/>
    <n v="664"/>
    <n v="1.4"/>
    <n v="1015.6"/>
    <n v="84"/>
    <x v="27"/>
    <x v="43"/>
    <x v="6"/>
    <x v="1"/>
    <n v="11.4"/>
    <n v="12.540000000000001"/>
    <n v="0"/>
  </r>
  <r>
    <n v="350"/>
    <n v="20240214"/>
    <n v="4.7"/>
    <n v="11.3"/>
    <n v="146"/>
    <n v="4.2"/>
    <n v="1015.4"/>
    <n v="95"/>
    <x v="27"/>
    <x v="44"/>
    <x v="6"/>
    <x v="1"/>
    <n v="6.6999999999999993"/>
    <n v="7.37"/>
    <n v="0"/>
  </r>
  <r>
    <n v="350"/>
    <n v="20240215"/>
    <n v="3.5"/>
    <n v="13.1"/>
    <n v="414"/>
    <n v="4.2"/>
    <n v="1012.8"/>
    <n v="84"/>
    <x v="27"/>
    <x v="45"/>
    <x v="6"/>
    <x v="1"/>
    <n v="4.9000000000000004"/>
    <n v="5.3900000000000006"/>
    <n v="0"/>
  </r>
  <r>
    <n v="350"/>
    <n v="20240216"/>
    <n v="3.4"/>
    <n v="11.3"/>
    <n v="223"/>
    <n v="0.9"/>
    <n v="1015"/>
    <n v="85"/>
    <x v="27"/>
    <x v="46"/>
    <x v="6"/>
    <x v="1"/>
    <n v="6.6999999999999993"/>
    <n v="7.37"/>
    <n v="0"/>
  </r>
  <r>
    <n v="350"/>
    <n v="20240217"/>
    <n v="2.4"/>
    <n v="10.5"/>
    <n v="431"/>
    <n v="-0.1"/>
    <n v="1030.5"/>
    <n v="85"/>
    <x v="27"/>
    <x v="47"/>
    <x v="6"/>
    <x v="1"/>
    <n v="7.5"/>
    <n v="8.25"/>
    <n v="0"/>
  </r>
  <r>
    <n v="350"/>
    <n v="20240218"/>
    <n v="6.4"/>
    <n v="9.6"/>
    <n v="178"/>
    <n v="6.5"/>
    <n v="1025.0999999999999"/>
    <n v="89"/>
    <x v="27"/>
    <x v="48"/>
    <x v="6"/>
    <x v="1"/>
    <n v="8.4"/>
    <n v="9.240000000000002"/>
    <n v="0"/>
  </r>
  <r>
    <n v="350"/>
    <n v="20240219"/>
    <n v="3.4"/>
    <n v="8.8000000000000007"/>
    <n v="215"/>
    <n v="1.1000000000000001"/>
    <n v="1027.2"/>
    <n v="90"/>
    <x v="27"/>
    <x v="49"/>
    <x v="7"/>
    <x v="1"/>
    <n v="9.1999999999999993"/>
    <n v="10.119999999999999"/>
    <n v="0"/>
  </r>
  <r>
    <n v="350"/>
    <n v="20240220"/>
    <n v="3.7"/>
    <n v="8.4"/>
    <n v="632"/>
    <n v="0"/>
    <n v="1026.5"/>
    <n v="86"/>
    <x v="27"/>
    <x v="50"/>
    <x v="7"/>
    <x v="1"/>
    <n v="9.6"/>
    <n v="10.56"/>
    <n v="0"/>
  </r>
  <r>
    <n v="350"/>
    <n v="20240221"/>
    <n v="5.8"/>
    <n v="9.1"/>
    <n v="294"/>
    <n v="7.6"/>
    <n v="1010.9"/>
    <n v="88"/>
    <x v="27"/>
    <x v="51"/>
    <x v="7"/>
    <x v="1"/>
    <n v="8.9"/>
    <n v="9.7900000000000009"/>
    <n v="0"/>
  </r>
  <r>
    <n v="350"/>
    <n v="20240222"/>
    <n v="6.2"/>
    <n v="9.6999999999999993"/>
    <n v="357"/>
    <n v="7.5"/>
    <n v="987.1"/>
    <n v="91"/>
    <x v="27"/>
    <x v="52"/>
    <x v="7"/>
    <x v="1"/>
    <n v="8.3000000000000007"/>
    <n v="9.1300000000000008"/>
    <n v="0"/>
  </r>
  <r>
    <n v="350"/>
    <n v="20240223"/>
    <n v="5.8"/>
    <n v="5.9"/>
    <n v="459"/>
    <n v="1.5"/>
    <n v="990.9"/>
    <n v="81"/>
    <x v="27"/>
    <x v="53"/>
    <x v="7"/>
    <x v="1"/>
    <n v="12.1"/>
    <n v="13.31"/>
    <n v="0"/>
  </r>
  <r>
    <n v="350"/>
    <n v="20240224"/>
    <n v="4.4000000000000004"/>
    <n v="5.3"/>
    <n v="424"/>
    <n v="0.9"/>
    <n v="998"/>
    <n v="83"/>
    <x v="27"/>
    <x v="54"/>
    <x v="7"/>
    <x v="1"/>
    <n v="12.7"/>
    <n v="13.97"/>
    <n v="0"/>
  </r>
  <r>
    <n v="350"/>
    <n v="20240225"/>
    <n v="4"/>
    <n v="6.7"/>
    <n v="611"/>
    <n v="1.1000000000000001"/>
    <n v="999.4"/>
    <n v="84"/>
    <x v="27"/>
    <x v="55"/>
    <x v="7"/>
    <x v="1"/>
    <n v="11.3"/>
    <n v="12.430000000000001"/>
    <n v="0"/>
  </r>
  <r>
    <n v="350"/>
    <n v="20240226"/>
    <n v="6.6"/>
    <n v="5.2"/>
    <n v="157"/>
    <n v="15.6"/>
    <n v="1005.6"/>
    <n v="89"/>
    <x v="27"/>
    <x v="56"/>
    <x v="8"/>
    <x v="1"/>
    <n v="12.8"/>
    <n v="14.080000000000002"/>
    <n v="0"/>
  </r>
  <r>
    <n v="350"/>
    <n v="20240227"/>
    <n v="3.4"/>
    <n v="4.5999999999999996"/>
    <n v="1130"/>
    <n v="0"/>
    <n v="1018.4"/>
    <n v="84"/>
    <x v="27"/>
    <x v="57"/>
    <x v="8"/>
    <x v="1"/>
    <n v="13.4"/>
    <n v="14.740000000000002"/>
    <n v="0"/>
  </r>
  <r>
    <n v="350"/>
    <n v="20240228"/>
    <n v="3.5"/>
    <n v="5"/>
    <n v="504"/>
    <n v="-0.1"/>
    <n v="1019.8"/>
    <n v="89"/>
    <x v="27"/>
    <x v="58"/>
    <x v="8"/>
    <x v="1"/>
    <n v="13"/>
    <n v="14.3"/>
    <n v="0"/>
  </r>
  <r>
    <n v="350"/>
    <n v="20240229"/>
    <n v="5.5"/>
    <n v="8.1"/>
    <n v="214"/>
    <n v="6.2"/>
    <n v="1007.9"/>
    <n v="91"/>
    <x v="27"/>
    <x v="59"/>
    <x v="8"/>
    <x v="1"/>
    <n v="9.9"/>
    <n v="10.89"/>
    <n v="0"/>
  </r>
  <r>
    <n v="350"/>
    <n v="20240301"/>
    <n v="6.1"/>
    <n v="8"/>
    <n v="667"/>
    <n v="1.4"/>
    <n v="1000.3"/>
    <n v="76"/>
    <x v="27"/>
    <x v="60"/>
    <x v="8"/>
    <x v="2"/>
    <n v="10"/>
    <n v="10"/>
    <n v="0"/>
  </r>
  <r>
    <n v="350"/>
    <n v="20240302"/>
    <n v="5.0999999999999996"/>
    <n v="9.5"/>
    <n v="1048"/>
    <n v="0.5"/>
    <n v="998.7"/>
    <n v="69"/>
    <x v="27"/>
    <x v="61"/>
    <x v="8"/>
    <x v="2"/>
    <n v="8.5"/>
    <n v="8.5"/>
    <n v="0"/>
  </r>
  <r>
    <n v="350"/>
    <n v="20240303"/>
    <n v="3.4"/>
    <n v="10.199999999999999"/>
    <n v="754"/>
    <n v="-0.1"/>
    <n v="1001.7"/>
    <n v="76"/>
    <x v="27"/>
    <x v="62"/>
    <x v="8"/>
    <x v="2"/>
    <n v="7.8000000000000007"/>
    <n v="7.8000000000000007"/>
    <n v="0"/>
  </r>
  <r>
    <n v="350"/>
    <n v="20240304"/>
    <n v="2.2999999999999998"/>
    <n v="7.1"/>
    <n v="1155"/>
    <n v="0"/>
    <n v="1011.6"/>
    <n v="76"/>
    <x v="27"/>
    <x v="63"/>
    <x v="9"/>
    <x v="2"/>
    <n v="10.9"/>
    <n v="10.9"/>
    <n v="0"/>
  </r>
  <r>
    <n v="350"/>
    <n v="20240305"/>
    <n v="1.3"/>
    <n v="6.2"/>
    <n v="392"/>
    <n v="0.5"/>
    <n v="1014.4"/>
    <n v="88"/>
    <x v="27"/>
    <x v="64"/>
    <x v="9"/>
    <x v="2"/>
    <n v="11.8"/>
    <n v="11.8"/>
    <n v="0"/>
  </r>
  <r>
    <n v="350"/>
    <n v="20240306"/>
    <n v="1.5"/>
    <n v="6.3"/>
    <n v="1227"/>
    <n v="0"/>
    <n v="1022.4"/>
    <n v="82"/>
    <x v="27"/>
    <x v="65"/>
    <x v="9"/>
    <x v="2"/>
    <n v="11.7"/>
    <n v="11.7"/>
    <n v="0"/>
  </r>
  <r>
    <n v="350"/>
    <n v="20240307"/>
    <n v="4.8"/>
    <n v="5.7"/>
    <n v="1218"/>
    <n v="0"/>
    <n v="1021.8"/>
    <n v="77"/>
    <x v="27"/>
    <x v="66"/>
    <x v="9"/>
    <x v="2"/>
    <n v="12.3"/>
    <n v="12.3"/>
    <n v="0"/>
  </r>
  <r>
    <n v="350"/>
    <n v="20240308"/>
    <n v="5.8"/>
    <n v="6.1"/>
    <n v="1374"/>
    <n v="0"/>
    <n v="1010.1"/>
    <n v="63"/>
    <x v="27"/>
    <x v="67"/>
    <x v="9"/>
    <x v="2"/>
    <n v="11.9"/>
    <n v="11.9"/>
    <n v="0"/>
  </r>
  <r>
    <n v="350"/>
    <n v="20240309"/>
    <n v="4.3"/>
    <n v="9.4"/>
    <n v="917"/>
    <n v="0.1"/>
    <n v="999.8"/>
    <n v="62"/>
    <x v="27"/>
    <x v="68"/>
    <x v="9"/>
    <x v="2"/>
    <n v="8.6"/>
    <n v="8.6"/>
    <n v="0"/>
  </r>
  <r>
    <n v="350"/>
    <n v="20240310"/>
    <n v="3.2"/>
    <n v="9.5"/>
    <n v="564"/>
    <n v="0"/>
    <n v="996"/>
    <n v="69"/>
    <x v="27"/>
    <x v="69"/>
    <x v="9"/>
    <x v="2"/>
    <n v="8.5"/>
    <n v="8.5"/>
    <n v="0"/>
  </r>
  <r>
    <n v="350"/>
    <n v="20240311"/>
    <n v="2.2999999999999998"/>
    <n v="7.7"/>
    <n v="214"/>
    <n v="15.9"/>
    <n v="1002.9"/>
    <n v="94"/>
    <x v="27"/>
    <x v="70"/>
    <x v="10"/>
    <x v="2"/>
    <n v="10.3"/>
    <n v="10.3"/>
    <n v="0"/>
  </r>
  <r>
    <n v="350"/>
    <n v="20240312"/>
    <n v="3.5"/>
    <n v="8.4"/>
    <n v="609"/>
    <n v="4.3"/>
    <n v="1013"/>
    <n v="91"/>
    <x v="27"/>
    <x v="71"/>
    <x v="10"/>
    <x v="2"/>
    <n v="9.6"/>
    <n v="9.6"/>
    <n v="0"/>
  </r>
  <r>
    <n v="350"/>
    <n v="20240313"/>
    <n v="3.4"/>
    <n v="11.3"/>
    <n v="280"/>
    <n v="1.8"/>
    <n v="1014.6"/>
    <n v="87"/>
    <x v="27"/>
    <x v="72"/>
    <x v="10"/>
    <x v="2"/>
    <n v="6.6999999999999993"/>
    <n v="6.6999999999999993"/>
    <n v="0"/>
  </r>
  <r>
    <n v="350"/>
    <n v="20240314"/>
    <n v="4.0999999999999996"/>
    <n v="12.6"/>
    <n v="1330"/>
    <n v="0"/>
    <n v="1010.6"/>
    <n v="75"/>
    <x v="27"/>
    <x v="73"/>
    <x v="10"/>
    <x v="2"/>
    <n v="5.4"/>
    <n v="5.4"/>
    <n v="0"/>
  </r>
  <r>
    <n v="350"/>
    <n v="20240315"/>
    <n v="4.2"/>
    <n v="13.1"/>
    <n v="756"/>
    <n v="0.6"/>
    <n v="1007.8"/>
    <n v="77"/>
    <x v="27"/>
    <x v="74"/>
    <x v="10"/>
    <x v="2"/>
    <n v="4.9000000000000004"/>
    <n v="4.9000000000000004"/>
    <n v="0"/>
  </r>
  <r>
    <n v="350"/>
    <n v="20240316"/>
    <n v="3"/>
    <n v="7.7"/>
    <n v="703"/>
    <n v="1.1000000000000001"/>
    <n v="1019.8"/>
    <n v="80"/>
    <x v="27"/>
    <x v="75"/>
    <x v="10"/>
    <x v="2"/>
    <n v="10.3"/>
    <n v="10.3"/>
    <n v="0"/>
  </r>
  <r>
    <n v="350"/>
    <n v="20240317"/>
    <n v="3.5"/>
    <n v="10.1"/>
    <n v="632"/>
    <n v="1.7"/>
    <n v="1018.9"/>
    <n v="82"/>
    <x v="27"/>
    <x v="76"/>
    <x v="10"/>
    <x v="2"/>
    <n v="7.9"/>
    <n v="7.9"/>
    <n v="0"/>
  </r>
  <r>
    <n v="350"/>
    <n v="20240318"/>
    <n v="2.2999999999999998"/>
    <n v="11.1"/>
    <n v="972"/>
    <n v="0"/>
    <n v="1016.1"/>
    <n v="84"/>
    <x v="27"/>
    <x v="77"/>
    <x v="11"/>
    <x v="2"/>
    <n v="6.9"/>
    <n v="6.9"/>
    <n v="0"/>
  </r>
  <r>
    <n v="350"/>
    <n v="20240319"/>
    <n v="2.7"/>
    <n v="11.6"/>
    <n v="1192"/>
    <n v="0"/>
    <n v="1018"/>
    <n v="78"/>
    <x v="27"/>
    <x v="78"/>
    <x v="11"/>
    <x v="2"/>
    <n v="6.4"/>
    <n v="6.4"/>
    <n v="0"/>
  </r>
  <r>
    <n v="350"/>
    <n v="20240320"/>
    <n v="1.3"/>
    <n v="11.9"/>
    <n v="1254"/>
    <n v="0"/>
    <n v="1019"/>
    <n v="80"/>
    <x v="27"/>
    <x v="79"/>
    <x v="11"/>
    <x v="2"/>
    <n v="6.1"/>
    <n v="6.1"/>
    <n v="0"/>
  </r>
  <r>
    <n v="350"/>
    <n v="20240321"/>
    <n v="2.9"/>
    <n v="9.6"/>
    <n v="578"/>
    <n v="0"/>
    <n v="1023.9"/>
    <n v="85"/>
    <x v="27"/>
    <x v="80"/>
    <x v="11"/>
    <x v="2"/>
    <n v="8.4"/>
    <n v="8.4"/>
    <n v="0"/>
  </r>
  <r>
    <n v="350"/>
    <n v="20240322"/>
    <n v="2.9"/>
    <n v="9.5"/>
    <n v="300"/>
    <n v="7.8"/>
    <n v="1016.3"/>
    <n v="90"/>
    <x v="27"/>
    <x v="81"/>
    <x v="11"/>
    <x v="2"/>
    <n v="8.5"/>
    <n v="8.5"/>
    <n v="0"/>
  </r>
  <r>
    <n v="350"/>
    <n v="20240323"/>
    <n v="3.8"/>
    <n v="5.4"/>
    <n v="924"/>
    <n v="5.5"/>
    <n v="1009.1"/>
    <n v="83"/>
    <x v="27"/>
    <x v="82"/>
    <x v="11"/>
    <x v="2"/>
    <n v="12.6"/>
    <n v="12.6"/>
    <n v="0"/>
  </r>
  <r>
    <n v="350"/>
    <n v="20240324"/>
    <n v="6.2"/>
    <n v="6.7"/>
    <n v="797"/>
    <n v="2"/>
    <n v="1006.1"/>
    <n v="80"/>
    <x v="27"/>
    <x v="83"/>
    <x v="11"/>
    <x v="2"/>
    <n v="11.3"/>
    <n v="11.3"/>
    <n v="0"/>
  </r>
  <r>
    <n v="350"/>
    <n v="20240325"/>
    <n v="2.9"/>
    <n v="6.9"/>
    <n v="1757"/>
    <n v="0"/>
    <n v="1003.9"/>
    <n v="70"/>
    <x v="27"/>
    <x v="84"/>
    <x v="12"/>
    <x v="2"/>
    <n v="11.1"/>
    <n v="11.1"/>
    <n v="0"/>
  </r>
  <r>
    <n v="350"/>
    <n v="20240326"/>
    <n v="3.5"/>
    <n v="9.6"/>
    <n v="778"/>
    <n v="-0.1"/>
    <n v="990.1"/>
    <n v="67"/>
    <x v="27"/>
    <x v="85"/>
    <x v="12"/>
    <x v="2"/>
    <n v="8.4"/>
    <n v="8.4"/>
    <n v="0"/>
  </r>
  <r>
    <n v="350"/>
    <n v="20240327"/>
    <n v="4.5"/>
    <n v="9.8000000000000007"/>
    <n v="1106"/>
    <n v="0.1"/>
    <n v="986.2"/>
    <n v="71"/>
    <x v="27"/>
    <x v="86"/>
    <x v="12"/>
    <x v="2"/>
    <n v="8.1999999999999993"/>
    <n v="8.1999999999999993"/>
    <n v="0"/>
  </r>
  <r>
    <n v="350"/>
    <n v="20240328"/>
    <n v="5.9"/>
    <n v="9.4"/>
    <n v="949"/>
    <n v="3.8"/>
    <n v="986.2"/>
    <n v="66"/>
    <x v="27"/>
    <x v="87"/>
    <x v="12"/>
    <x v="2"/>
    <n v="8.6"/>
    <n v="8.6"/>
    <n v="0"/>
  </r>
  <r>
    <n v="350"/>
    <n v="20240329"/>
    <n v="4.8"/>
    <n v="11"/>
    <n v="1065"/>
    <n v="0.4"/>
    <n v="993.3"/>
    <n v="70"/>
    <x v="27"/>
    <x v="88"/>
    <x v="12"/>
    <x v="2"/>
    <n v="7"/>
    <n v="7"/>
    <n v="0"/>
  </r>
  <r>
    <n v="350"/>
    <n v="20240330"/>
    <n v="2"/>
    <n v="9.1999999999999993"/>
    <n v="421"/>
    <n v="1.2"/>
    <n v="996.9"/>
    <n v="92"/>
    <x v="27"/>
    <x v="89"/>
    <x v="12"/>
    <x v="2"/>
    <n v="8.8000000000000007"/>
    <n v="8.8000000000000007"/>
    <n v="0"/>
  </r>
  <r>
    <n v="350"/>
    <n v="20240331"/>
    <n v="3.1"/>
    <n v="10.8"/>
    <n v="897"/>
    <n v="4.4000000000000004"/>
    <n v="995.7"/>
    <n v="88"/>
    <x v="27"/>
    <x v="90"/>
    <x v="12"/>
    <x v="2"/>
    <n v="7.1999999999999993"/>
    <n v="7.1999999999999993"/>
    <n v="0"/>
  </r>
  <r>
    <n v="350"/>
    <n v="20240401"/>
    <n v="3"/>
    <n v="10.1"/>
    <n v="928"/>
    <n v="0"/>
    <n v="997"/>
    <n v="80"/>
    <x v="27"/>
    <x v="91"/>
    <x v="13"/>
    <x v="3"/>
    <n v="7.9"/>
    <n v="6.32"/>
    <n v="0"/>
  </r>
  <r>
    <n v="350"/>
    <n v="20240402"/>
    <n v="3.9"/>
    <n v="9.8000000000000007"/>
    <n v="602"/>
    <n v="6.8"/>
    <n v="1005.7"/>
    <n v="85"/>
    <x v="27"/>
    <x v="92"/>
    <x v="13"/>
    <x v="3"/>
    <n v="8.1999999999999993"/>
    <n v="6.56"/>
    <n v="0"/>
  </r>
  <r>
    <n v="350"/>
    <n v="20240403"/>
    <n v="4.7"/>
    <n v="11.3"/>
    <n v="687"/>
    <n v="4.0999999999999996"/>
    <n v="1004.3"/>
    <n v="84"/>
    <x v="27"/>
    <x v="93"/>
    <x v="13"/>
    <x v="3"/>
    <n v="6.6999999999999993"/>
    <n v="5.3599999999999994"/>
    <n v="0"/>
  </r>
  <r>
    <n v="350"/>
    <n v="20240404"/>
    <n v="5.3"/>
    <n v="12.4"/>
    <n v="1068"/>
    <n v="8.6"/>
    <n v="1005.9"/>
    <n v="80"/>
    <x v="27"/>
    <x v="94"/>
    <x v="13"/>
    <x v="3"/>
    <n v="5.6"/>
    <n v="4.4799999999999995"/>
    <n v="0"/>
  </r>
  <r>
    <n v="350"/>
    <n v="20240405"/>
    <n v="4.4000000000000004"/>
    <n v="14.8"/>
    <n v="911"/>
    <n v="0.9"/>
    <n v="1008.5"/>
    <n v="77"/>
    <x v="27"/>
    <x v="95"/>
    <x v="13"/>
    <x v="3"/>
    <n v="3.1999999999999993"/>
    <n v="2.5599999999999996"/>
    <n v="0"/>
  </r>
  <r>
    <n v="350"/>
    <n v="20240406"/>
    <n v="4.2"/>
    <n v="18.5"/>
    <n v="1536"/>
    <n v="0"/>
    <n v="1008.7"/>
    <n v="62"/>
    <x v="27"/>
    <x v="96"/>
    <x v="13"/>
    <x v="3"/>
    <n v="0"/>
    <n v="0"/>
    <n v="0.5"/>
  </r>
  <r>
    <n v="350"/>
    <n v="20240407"/>
    <n v="5.3"/>
    <n v="17"/>
    <n v="1828"/>
    <n v="0.8"/>
    <n v="1012.4"/>
    <n v="61"/>
    <x v="27"/>
    <x v="97"/>
    <x v="13"/>
    <x v="3"/>
    <n v="1"/>
    <n v="0.8"/>
    <n v="0"/>
  </r>
  <r>
    <n v="350"/>
    <n v="20240408"/>
    <n v="2.7"/>
    <n v="15.7"/>
    <n v="1367"/>
    <n v="0.9"/>
    <n v="1007.1"/>
    <n v="79"/>
    <x v="27"/>
    <x v="98"/>
    <x v="14"/>
    <x v="3"/>
    <n v="2.3000000000000007"/>
    <n v="1.8400000000000007"/>
    <n v="0"/>
  </r>
  <r>
    <n v="350"/>
    <n v="20240409"/>
    <n v="5.7"/>
    <n v="11.2"/>
    <n v="1056"/>
    <n v="4.4000000000000004"/>
    <n v="1011.1"/>
    <n v="76"/>
    <x v="27"/>
    <x v="99"/>
    <x v="14"/>
    <x v="3"/>
    <n v="6.8000000000000007"/>
    <n v="5.4400000000000013"/>
    <n v="0"/>
  </r>
  <r>
    <n v="350"/>
    <n v="20240410"/>
    <n v="3.5"/>
    <n v="11.3"/>
    <n v="2063"/>
    <n v="0.4"/>
    <n v="1027.4000000000001"/>
    <n v="62"/>
    <x v="27"/>
    <x v="100"/>
    <x v="14"/>
    <x v="3"/>
    <n v="6.6999999999999993"/>
    <n v="5.3599999999999994"/>
    <n v="0"/>
  </r>
  <r>
    <n v="350"/>
    <n v="20240411"/>
    <n v="3.6"/>
    <n v="13.1"/>
    <n v="394"/>
    <n v="0.2"/>
    <n v="1030.8"/>
    <n v="86"/>
    <x v="27"/>
    <x v="101"/>
    <x v="14"/>
    <x v="3"/>
    <n v="4.9000000000000004"/>
    <n v="3.9200000000000004"/>
    <n v="0"/>
  </r>
  <r>
    <n v="350"/>
    <n v="20240412"/>
    <n v="3.3"/>
    <n v="16.5"/>
    <n v="1404"/>
    <n v="0"/>
    <n v="1029.5999999999999"/>
    <n v="75"/>
    <x v="27"/>
    <x v="102"/>
    <x v="14"/>
    <x v="3"/>
    <n v="1.5"/>
    <n v="1.2000000000000002"/>
    <n v="0"/>
  </r>
  <r>
    <n v="350"/>
    <n v="20240413"/>
    <n v="3.8"/>
    <n v="17.5"/>
    <n v="1872"/>
    <n v="0"/>
    <n v="1022.8"/>
    <n v="67"/>
    <x v="27"/>
    <x v="103"/>
    <x v="14"/>
    <x v="3"/>
    <n v="0.5"/>
    <n v="0.4"/>
    <n v="0"/>
  </r>
  <r>
    <n v="350"/>
    <n v="20240414"/>
    <n v="3.1"/>
    <n v="12.3"/>
    <n v="1624"/>
    <n v="-0.1"/>
    <n v="1021.1"/>
    <n v="63"/>
    <x v="27"/>
    <x v="104"/>
    <x v="14"/>
    <x v="3"/>
    <n v="5.6999999999999993"/>
    <n v="4.5599999999999996"/>
    <n v="0"/>
  </r>
  <r>
    <n v="350"/>
    <n v="20240415"/>
    <n v="5.0999999999999996"/>
    <n v="8.1"/>
    <n v="969"/>
    <n v="8.1"/>
    <n v="1006.5"/>
    <n v="75"/>
    <x v="27"/>
    <x v="105"/>
    <x v="15"/>
    <x v="3"/>
    <n v="9.9"/>
    <n v="7.9200000000000008"/>
    <n v="0"/>
  </r>
  <r>
    <n v="350"/>
    <n v="20240416"/>
    <n v="5.9"/>
    <n v="7.6"/>
    <n v="779"/>
    <n v="13.2"/>
    <n v="1005.7"/>
    <n v="86"/>
    <x v="27"/>
    <x v="106"/>
    <x v="15"/>
    <x v="3"/>
    <n v="10.4"/>
    <n v="8.32"/>
    <n v="0"/>
  </r>
  <r>
    <n v="350"/>
    <n v="20240417"/>
    <n v="2.6"/>
    <n v="5.2"/>
    <n v="1334"/>
    <n v="7.4"/>
    <n v="1012.6"/>
    <n v="86"/>
    <x v="27"/>
    <x v="107"/>
    <x v="15"/>
    <x v="3"/>
    <n v="12.8"/>
    <n v="10.240000000000002"/>
    <n v="0"/>
  </r>
  <r>
    <n v="350"/>
    <n v="20240418"/>
    <n v="3.3"/>
    <n v="7.7"/>
    <n v="1639"/>
    <n v="1.1000000000000001"/>
    <n v="1018.9"/>
    <n v="74"/>
    <x v="27"/>
    <x v="108"/>
    <x v="15"/>
    <x v="3"/>
    <n v="10.3"/>
    <n v="8.24"/>
    <n v="0"/>
  </r>
  <r>
    <n v="350"/>
    <n v="20240419"/>
    <n v="6.7"/>
    <n v="8.4"/>
    <n v="1237"/>
    <n v="9"/>
    <n v="1012.1"/>
    <n v="82"/>
    <x v="27"/>
    <x v="109"/>
    <x v="15"/>
    <x v="3"/>
    <n v="9.6"/>
    <n v="7.68"/>
    <n v="0"/>
  </r>
  <r>
    <n v="350"/>
    <n v="20240420"/>
    <n v="5.2"/>
    <n v="7.3"/>
    <n v="1423"/>
    <n v="0.9"/>
    <n v="1022.1"/>
    <n v="74"/>
    <x v="27"/>
    <x v="110"/>
    <x v="15"/>
    <x v="3"/>
    <n v="10.7"/>
    <n v="8.56"/>
    <n v="0"/>
  </r>
  <r>
    <n v="350"/>
    <n v="20240421"/>
    <n v="4.8"/>
    <n v="6.3"/>
    <n v="1639"/>
    <n v="1"/>
    <n v="1024.9000000000001"/>
    <n v="74"/>
    <x v="27"/>
    <x v="111"/>
    <x v="15"/>
    <x v="3"/>
    <n v="11.7"/>
    <n v="9.36"/>
    <n v="0"/>
  </r>
  <r>
    <n v="350"/>
    <n v="20240422"/>
    <n v="3"/>
    <n v="5.3"/>
    <n v="1532"/>
    <n v="0.4"/>
    <n v="1024.9000000000001"/>
    <n v="68"/>
    <x v="27"/>
    <x v="112"/>
    <x v="16"/>
    <x v="3"/>
    <n v="12.7"/>
    <n v="10.16"/>
    <n v="0"/>
  </r>
  <r>
    <n v="350"/>
    <n v="20240423"/>
    <n v="3"/>
    <n v="5.7"/>
    <n v="2115"/>
    <n v="1.7"/>
    <n v="1019.4"/>
    <n v="70"/>
    <x v="27"/>
    <x v="113"/>
    <x v="16"/>
    <x v="3"/>
    <n v="12.3"/>
    <n v="9.8400000000000016"/>
    <n v="0"/>
  </r>
  <r>
    <n v="350"/>
    <n v="20240424"/>
    <n v="4.3"/>
    <n v="6.1"/>
    <n v="1573"/>
    <n v="6.9"/>
    <n v="1010.5"/>
    <n v="78"/>
    <x v="27"/>
    <x v="114"/>
    <x v="16"/>
    <x v="3"/>
    <n v="11.9"/>
    <n v="9.5200000000000014"/>
    <n v="0"/>
  </r>
  <r>
    <n v="350"/>
    <n v="20240425"/>
    <n v="3.3"/>
    <n v="6.8"/>
    <n v="909"/>
    <n v="4.7"/>
    <n v="1004.8"/>
    <n v="77"/>
    <x v="27"/>
    <x v="115"/>
    <x v="16"/>
    <x v="3"/>
    <n v="11.2"/>
    <n v="8.9599999999999991"/>
    <n v="0"/>
  </r>
  <r>
    <n v="350"/>
    <n v="20240426"/>
    <n v="1.8"/>
    <n v="8.6999999999999993"/>
    <n v="1520"/>
    <n v="4.0999999999999996"/>
    <n v="1004"/>
    <n v="77"/>
    <x v="27"/>
    <x v="116"/>
    <x v="16"/>
    <x v="3"/>
    <n v="9.3000000000000007"/>
    <n v="7.4400000000000013"/>
    <n v="0"/>
  </r>
  <r>
    <n v="350"/>
    <n v="20240427"/>
    <n v="3.2"/>
    <n v="12.3"/>
    <n v="1187"/>
    <n v="1.4"/>
    <n v="1004.2"/>
    <n v="78"/>
    <x v="27"/>
    <x v="117"/>
    <x v="16"/>
    <x v="3"/>
    <n v="5.6999999999999993"/>
    <n v="4.5599999999999996"/>
    <n v="0"/>
  </r>
  <r>
    <n v="350"/>
    <n v="20240428"/>
    <n v="5.5"/>
    <n v="12.5"/>
    <n v="1114"/>
    <n v="0.1"/>
    <n v="1008.6"/>
    <n v="68"/>
    <x v="27"/>
    <x v="118"/>
    <x v="16"/>
    <x v="3"/>
    <n v="5.5"/>
    <n v="4.4000000000000004"/>
    <n v="0"/>
  </r>
  <r>
    <n v="350"/>
    <n v="20240429"/>
    <n v="2.9"/>
    <n v="13.6"/>
    <n v="2152"/>
    <n v="0"/>
    <n v="1018.5"/>
    <n v="68"/>
    <x v="27"/>
    <x v="119"/>
    <x v="17"/>
    <x v="3"/>
    <n v="4.4000000000000004"/>
    <n v="3.5200000000000005"/>
    <n v="0"/>
  </r>
  <r>
    <n v="350"/>
    <n v="20240430"/>
    <n v="2.5"/>
    <n v="16.899999999999999"/>
    <n v="1873"/>
    <n v="2.7"/>
    <n v="1014.5"/>
    <n v="73"/>
    <x v="27"/>
    <x v="120"/>
    <x v="17"/>
    <x v="3"/>
    <n v="1.1000000000000014"/>
    <n v="0.88000000000000123"/>
    <n v="0"/>
  </r>
  <r>
    <n v="350"/>
    <n v="20240501"/>
    <n v="3.5"/>
    <n v="19.600000000000001"/>
    <n v="2273"/>
    <n v="1"/>
    <n v="1005.5"/>
    <n v="75"/>
    <x v="27"/>
    <x v="121"/>
    <x v="17"/>
    <x v="4"/>
    <n v="0"/>
    <n v="0"/>
    <n v="1.6000000000000014"/>
  </r>
  <r>
    <n v="350"/>
    <n v="20240502"/>
    <n v="3.6"/>
    <n v="17.2"/>
    <n v="1915"/>
    <n v="21.8"/>
    <n v="1000.3"/>
    <n v="78"/>
    <x v="27"/>
    <x v="122"/>
    <x v="17"/>
    <x v="4"/>
    <n v="0.80000000000000071"/>
    <n v="0.64000000000000057"/>
    <n v="0"/>
  </r>
  <r>
    <n v="350"/>
    <n v="20240503"/>
    <n v="3.3"/>
    <n v="10.9"/>
    <n v="609"/>
    <n v="6.5"/>
    <n v="1009.8"/>
    <n v="90"/>
    <x v="27"/>
    <x v="123"/>
    <x v="17"/>
    <x v="4"/>
    <n v="7.1"/>
    <n v="5.68"/>
    <n v="0"/>
  </r>
  <r>
    <n v="350"/>
    <n v="20240504"/>
    <n v="2.2999999999999998"/>
    <n v="11.2"/>
    <n v="1435"/>
    <n v="11.4"/>
    <n v="1012.4"/>
    <n v="85"/>
    <x v="27"/>
    <x v="124"/>
    <x v="17"/>
    <x v="4"/>
    <n v="6.8000000000000007"/>
    <n v="5.4400000000000013"/>
    <n v="0"/>
  </r>
  <r>
    <n v="350"/>
    <n v="20240505"/>
    <n v="2.1"/>
    <n v="13.4"/>
    <n v="1536"/>
    <n v="0.6"/>
    <n v="1008.9"/>
    <n v="78"/>
    <x v="27"/>
    <x v="125"/>
    <x v="17"/>
    <x v="4"/>
    <n v="4.5999999999999996"/>
    <n v="3.6799999999999997"/>
    <n v="0"/>
  </r>
  <r>
    <n v="350"/>
    <n v="20240506"/>
    <n v="2.5"/>
    <n v="14.4"/>
    <n v="873"/>
    <n v="3.4"/>
    <n v="1008.6"/>
    <n v="78"/>
    <x v="27"/>
    <x v="126"/>
    <x v="18"/>
    <x v="4"/>
    <n v="3.5999999999999996"/>
    <n v="2.88"/>
    <n v="0"/>
  </r>
  <r>
    <n v="350"/>
    <n v="20240507"/>
    <n v="3.6"/>
    <n v="14.9"/>
    <n v="2455"/>
    <n v="3.2"/>
    <n v="1019.6"/>
    <n v="75"/>
    <x v="27"/>
    <x v="127"/>
    <x v="18"/>
    <x v="4"/>
    <n v="3.0999999999999996"/>
    <n v="2.48"/>
    <n v="0"/>
  </r>
  <r>
    <n v="350"/>
    <n v="20240508"/>
    <n v="2.1"/>
    <n v="11.8"/>
    <n v="705"/>
    <n v="0"/>
    <n v="1027.5999999999999"/>
    <n v="84"/>
    <x v="27"/>
    <x v="128"/>
    <x v="18"/>
    <x v="4"/>
    <n v="6.1999999999999993"/>
    <n v="4.96"/>
    <n v="0"/>
  </r>
  <r>
    <n v="350"/>
    <n v="20240509"/>
    <n v="1.4"/>
    <n v="13.5"/>
    <n v="2082"/>
    <n v="0"/>
    <n v="1026.8"/>
    <n v="78"/>
    <x v="27"/>
    <x v="129"/>
    <x v="18"/>
    <x v="4"/>
    <n v="4.5"/>
    <n v="3.6"/>
    <n v="0"/>
  </r>
  <r>
    <n v="350"/>
    <n v="20240510"/>
    <n v="2.1"/>
    <n v="15.8"/>
    <n v="2326"/>
    <n v="0"/>
    <n v="1023.5"/>
    <n v="74"/>
    <x v="27"/>
    <x v="130"/>
    <x v="18"/>
    <x v="4"/>
    <n v="2.1999999999999993"/>
    <n v="1.7599999999999996"/>
    <n v="0"/>
  </r>
  <r>
    <n v="350"/>
    <n v="20240511"/>
    <n v="3.8"/>
    <n v="18"/>
    <n v="2383"/>
    <n v="0"/>
    <n v="1020.9"/>
    <n v="66"/>
    <x v="27"/>
    <x v="131"/>
    <x v="18"/>
    <x v="4"/>
    <n v="0"/>
    <n v="0"/>
    <n v="0"/>
  </r>
  <r>
    <n v="350"/>
    <n v="20240512"/>
    <n v="4"/>
    <n v="20.100000000000001"/>
    <n v="2434"/>
    <n v="0.3"/>
    <n v="1014.3"/>
    <n v="60"/>
    <x v="27"/>
    <x v="132"/>
    <x v="18"/>
    <x v="4"/>
    <n v="0"/>
    <n v="0"/>
    <n v="2.1000000000000014"/>
  </r>
  <r>
    <n v="350"/>
    <n v="20240513"/>
    <n v="3"/>
    <n v="19.2"/>
    <n v="2061"/>
    <n v="0.1"/>
    <n v="1009.6"/>
    <n v="77"/>
    <x v="27"/>
    <x v="133"/>
    <x v="19"/>
    <x v="4"/>
    <n v="0"/>
    <n v="0"/>
    <n v="1.1999999999999993"/>
  </r>
  <r>
    <n v="350"/>
    <n v="20240514"/>
    <n v="4.3"/>
    <n v="20.399999999999999"/>
    <n v="2386"/>
    <n v="1.4"/>
    <n v="1004.5"/>
    <n v="69"/>
    <x v="27"/>
    <x v="134"/>
    <x v="19"/>
    <x v="4"/>
    <n v="0"/>
    <n v="0"/>
    <n v="2.3999999999999986"/>
  </r>
  <r>
    <n v="350"/>
    <n v="20240515"/>
    <n v="1.4"/>
    <n v="15.8"/>
    <n v="742"/>
    <n v="5.7"/>
    <n v="1006.2"/>
    <n v="92"/>
    <x v="27"/>
    <x v="135"/>
    <x v="19"/>
    <x v="4"/>
    <n v="2.1999999999999993"/>
    <n v="1.7599999999999996"/>
    <n v="0"/>
  </r>
  <r>
    <n v="350"/>
    <n v="20240516"/>
    <n v="2.5"/>
    <n v="16.100000000000001"/>
    <n v="1411"/>
    <n v="5.5"/>
    <n v="1004.8"/>
    <n v="89"/>
    <x v="27"/>
    <x v="136"/>
    <x v="19"/>
    <x v="4"/>
    <n v="1.8999999999999986"/>
    <n v="1.5199999999999989"/>
    <n v="0"/>
  </r>
  <r>
    <n v="350"/>
    <n v="20240517"/>
    <n v="3"/>
    <n v="14.7"/>
    <n v="776"/>
    <n v="6.6"/>
    <n v="1008.3"/>
    <n v="91"/>
    <x v="27"/>
    <x v="137"/>
    <x v="19"/>
    <x v="4"/>
    <n v="3.3000000000000007"/>
    <n v="2.6400000000000006"/>
    <n v="0"/>
  </r>
  <r>
    <n v="350"/>
    <n v="20240518"/>
    <n v="2.5"/>
    <n v="15.4"/>
    <n v="1604"/>
    <n v="9.6999999999999993"/>
    <n v="1010.6"/>
    <n v="88"/>
    <x v="27"/>
    <x v="138"/>
    <x v="19"/>
    <x v="4"/>
    <n v="2.5999999999999996"/>
    <n v="2.0799999999999996"/>
    <n v="0"/>
  </r>
  <r>
    <n v="350"/>
    <n v="20240519"/>
    <n v="2.2999999999999998"/>
    <n v="15"/>
    <n v="1380"/>
    <n v="-0.1"/>
    <n v="1011.3"/>
    <n v="86"/>
    <x v="27"/>
    <x v="139"/>
    <x v="19"/>
    <x v="4"/>
    <n v="3"/>
    <n v="2.4000000000000004"/>
    <n v="0"/>
  </r>
  <r>
    <n v="350"/>
    <n v="20240520"/>
    <n v="2.2999999999999998"/>
    <n v="14.9"/>
    <n v="1186"/>
    <n v="13.2"/>
    <n v="1010.9"/>
    <n v="91"/>
    <x v="27"/>
    <x v="140"/>
    <x v="20"/>
    <x v="4"/>
    <n v="3.0999999999999996"/>
    <n v="2.48"/>
    <n v="0"/>
  </r>
  <r>
    <n v="350"/>
    <n v="20240521"/>
    <n v="2.5"/>
    <n v="16.7"/>
    <n v="1506"/>
    <n v="8.1"/>
    <n v="1007.1"/>
    <n v="86"/>
    <x v="27"/>
    <x v="141"/>
    <x v="20"/>
    <x v="4"/>
    <n v="1.3000000000000007"/>
    <n v="1.0400000000000007"/>
    <n v="0"/>
  </r>
  <r>
    <n v="350"/>
    <n v="20240522"/>
    <n v="3.5"/>
    <n v="15.5"/>
    <n v="1379"/>
    <n v="0.4"/>
    <n v="1008.5"/>
    <n v="81"/>
    <x v="27"/>
    <x v="142"/>
    <x v="20"/>
    <x v="4"/>
    <n v="2.5"/>
    <n v="2"/>
    <n v="0"/>
  </r>
  <r>
    <n v="350"/>
    <n v="20240523"/>
    <n v="2.6"/>
    <n v="14.5"/>
    <n v="1226"/>
    <n v="0.4"/>
    <n v="1014.8"/>
    <n v="83"/>
    <x v="27"/>
    <x v="143"/>
    <x v="20"/>
    <x v="4"/>
    <n v="3.5"/>
    <n v="2.8000000000000003"/>
    <n v="0"/>
  </r>
  <r>
    <n v="350"/>
    <n v="20240524"/>
    <n v="2.2999999999999998"/>
    <n v="13.3"/>
    <n v="487"/>
    <n v="15.6"/>
    <n v="1018.1"/>
    <n v="96"/>
    <x v="27"/>
    <x v="144"/>
    <x v="20"/>
    <x v="4"/>
    <n v="4.6999999999999993"/>
    <n v="3.76"/>
    <n v="0"/>
  </r>
  <r>
    <n v="350"/>
    <n v="20240525"/>
    <n v="2.1"/>
    <n v="14.7"/>
    <n v="1224"/>
    <n v="18.100000000000001"/>
    <n v="1016.2"/>
    <n v="92"/>
    <x v="27"/>
    <x v="145"/>
    <x v="20"/>
    <x v="4"/>
    <n v="3.3000000000000007"/>
    <n v="2.6400000000000006"/>
    <n v="0"/>
  </r>
  <r>
    <n v="350"/>
    <n v="20240526"/>
    <n v="2.7"/>
    <n v="15.6"/>
    <n v="1321"/>
    <n v="2"/>
    <n v="1014.6"/>
    <n v="85"/>
    <x v="27"/>
    <x v="146"/>
    <x v="20"/>
    <x v="4"/>
    <n v="2.4000000000000004"/>
    <n v="1.9200000000000004"/>
    <n v="0"/>
  </r>
  <r>
    <n v="350"/>
    <n v="20240527"/>
    <n v="2.2000000000000002"/>
    <n v="14.2"/>
    <n v="1322"/>
    <n v="1"/>
    <n v="1016.9"/>
    <n v="79"/>
    <x v="27"/>
    <x v="147"/>
    <x v="21"/>
    <x v="4"/>
    <n v="3.8000000000000007"/>
    <n v="3.0400000000000009"/>
    <n v="0"/>
  </r>
  <r>
    <n v="350"/>
    <n v="20240528"/>
    <n v="4"/>
    <n v="14"/>
    <n v="1726"/>
    <n v="9.5"/>
    <n v="1015.6"/>
    <n v="86"/>
    <x v="27"/>
    <x v="148"/>
    <x v="21"/>
    <x v="4"/>
    <n v="4"/>
    <n v="3.2"/>
    <n v="0"/>
  </r>
  <r>
    <n v="350"/>
    <n v="20240529"/>
    <n v="3.5"/>
    <n v="15.2"/>
    <n v="1686"/>
    <n v="9.5"/>
    <n v="1008.5"/>
    <n v="83"/>
    <x v="27"/>
    <x v="149"/>
    <x v="21"/>
    <x v="4"/>
    <n v="2.8000000000000007"/>
    <n v="2.2400000000000007"/>
    <n v="0"/>
  </r>
  <r>
    <n v="350"/>
    <n v="20240530"/>
    <n v="3.9"/>
    <n v="14.6"/>
    <n v="1905"/>
    <n v="-0.1"/>
    <n v="1007.2"/>
    <n v="82"/>
    <x v="27"/>
    <x v="150"/>
    <x v="21"/>
    <x v="4"/>
    <n v="3.4000000000000004"/>
    <n v="2.7200000000000006"/>
    <n v="0"/>
  </r>
  <r>
    <n v="350"/>
    <n v="20240531"/>
    <n v="3.3"/>
    <n v="15.2"/>
    <n v="1548"/>
    <n v="7.9"/>
    <n v="1012.3"/>
    <n v="86"/>
    <x v="27"/>
    <x v="151"/>
    <x v="21"/>
    <x v="4"/>
    <n v="2.8000000000000007"/>
    <n v="2.2400000000000007"/>
    <n v="0"/>
  </r>
  <r>
    <n v="350"/>
    <n v="20240601"/>
    <n v="4.5999999999999996"/>
    <n v="15"/>
    <n v="426"/>
    <n v="0.8"/>
    <n v="1018.3"/>
    <n v="94"/>
    <x v="27"/>
    <x v="152"/>
    <x v="21"/>
    <x v="5"/>
    <n v="3"/>
    <n v="2.4000000000000004"/>
    <n v="0"/>
  </r>
  <r>
    <n v="350"/>
    <n v="20240602"/>
    <n v="4.5999999999999996"/>
    <n v="14.4"/>
    <n v="1822"/>
    <n v="0"/>
    <n v="1023.2"/>
    <n v="71"/>
    <x v="27"/>
    <x v="153"/>
    <x v="21"/>
    <x v="5"/>
    <n v="3.5999999999999996"/>
    <n v="2.88"/>
    <n v="0"/>
  </r>
  <r>
    <n v="350"/>
    <n v="20240603"/>
    <n v="1.6"/>
    <n v="14.3"/>
    <n v="1310"/>
    <n v="0"/>
    <n v="1020.2"/>
    <n v="78"/>
    <x v="27"/>
    <x v="154"/>
    <x v="22"/>
    <x v="5"/>
    <n v="3.6999999999999993"/>
    <n v="2.9599999999999995"/>
    <n v="0"/>
  </r>
  <r>
    <n v="350"/>
    <n v="20240604"/>
    <n v="3.7"/>
    <n v="17.2"/>
    <n v="1759"/>
    <n v="-0.1"/>
    <n v="1012.2"/>
    <n v="73"/>
    <x v="27"/>
    <x v="155"/>
    <x v="22"/>
    <x v="5"/>
    <n v="0.80000000000000071"/>
    <n v="0.64000000000000057"/>
    <n v="0"/>
  </r>
  <r>
    <n v="350"/>
    <n v="20240605"/>
    <n v="3.8"/>
    <n v="13.3"/>
    <n v="2541"/>
    <n v="0.4"/>
    <n v="1013.6"/>
    <n v="67"/>
    <x v="27"/>
    <x v="156"/>
    <x v="22"/>
    <x v="5"/>
    <n v="4.6999999999999993"/>
    <n v="3.76"/>
    <n v="0"/>
  </r>
  <r>
    <n v="350"/>
    <n v="20240606"/>
    <n v="2"/>
    <n v="12.7"/>
    <n v="1810"/>
    <n v="0"/>
    <n v="1017.3"/>
    <n v="66"/>
    <x v="27"/>
    <x v="157"/>
    <x v="22"/>
    <x v="5"/>
    <n v="5.3000000000000007"/>
    <n v="4.2400000000000011"/>
    <n v="0"/>
  </r>
  <r>
    <n v="350"/>
    <n v="20240607"/>
    <n v="2.9"/>
    <n v="13.9"/>
    <n v="2573"/>
    <n v="0"/>
    <n v="1018"/>
    <n v="67"/>
    <x v="27"/>
    <x v="158"/>
    <x v="22"/>
    <x v="5"/>
    <n v="4.0999999999999996"/>
    <n v="3.28"/>
    <n v="0"/>
  </r>
  <r>
    <n v="350"/>
    <n v="20240608"/>
    <n v="3.6"/>
    <n v="13.6"/>
    <n v="1838"/>
    <n v="-0.1"/>
    <n v="1012.7"/>
    <n v="76"/>
    <x v="27"/>
    <x v="159"/>
    <x v="22"/>
    <x v="5"/>
    <n v="4.4000000000000004"/>
    <n v="3.5200000000000005"/>
    <n v="0"/>
  </r>
  <r>
    <n v="350"/>
    <n v="20240609"/>
    <n v="3.7"/>
    <n v="13.3"/>
    <n v="2726"/>
    <n v="0"/>
    <n v="1011"/>
    <n v="68"/>
    <x v="27"/>
    <x v="160"/>
    <x v="22"/>
    <x v="5"/>
    <n v="4.6999999999999993"/>
    <n v="3.76"/>
    <n v="0"/>
  </r>
  <r>
    <n v="350"/>
    <n v="20240610"/>
    <n v="5"/>
    <n v="11.5"/>
    <n v="1118"/>
    <n v="15.5"/>
    <n v="1007"/>
    <n v="85"/>
    <x v="27"/>
    <x v="161"/>
    <x v="23"/>
    <x v="5"/>
    <n v="6.5"/>
    <n v="5.2"/>
    <n v="0"/>
  </r>
  <r>
    <n v="350"/>
    <n v="20240611"/>
    <n v="3.4"/>
    <n v="11.2"/>
    <n v="1938"/>
    <n v="1.6"/>
    <n v="1016.4"/>
    <n v="81"/>
    <x v="27"/>
    <x v="162"/>
    <x v="23"/>
    <x v="5"/>
    <n v="6.8000000000000007"/>
    <n v="5.4400000000000013"/>
    <n v="0"/>
  </r>
  <r>
    <n v="350"/>
    <n v="20240612"/>
    <n v="3.5"/>
    <n v="11.8"/>
    <n v="1950"/>
    <n v="0.5"/>
    <n v="1020"/>
    <n v="75"/>
    <x v="27"/>
    <x v="163"/>
    <x v="23"/>
    <x v="5"/>
    <n v="6.1999999999999993"/>
    <n v="4.96"/>
    <n v="0"/>
  </r>
  <r>
    <n v="350"/>
    <n v="20240613"/>
    <n v="3"/>
    <n v="14.8"/>
    <n v="2051"/>
    <n v="0"/>
    <n v="1015"/>
    <n v="67"/>
    <x v="27"/>
    <x v="164"/>
    <x v="23"/>
    <x v="5"/>
    <n v="3.1999999999999993"/>
    <n v="2.5599999999999996"/>
    <n v="0"/>
  </r>
  <r>
    <n v="350"/>
    <n v="20240614"/>
    <n v="3.6"/>
    <n v="14.9"/>
    <n v="1005"/>
    <n v="7.6"/>
    <n v="1005.3"/>
    <n v="85"/>
    <x v="27"/>
    <x v="165"/>
    <x v="23"/>
    <x v="5"/>
    <n v="3.0999999999999996"/>
    <n v="2.48"/>
    <n v="0"/>
  </r>
  <r>
    <n v="350"/>
    <n v="20240615"/>
    <n v="5.8"/>
    <n v="14.8"/>
    <n v="1709"/>
    <n v="0.2"/>
    <n v="1003.4"/>
    <n v="74"/>
    <x v="27"/>
    <x v="166"/>
    <x v="23"/>
    <x v="5"/>
    <n v="3.1999999999999993"/>
    <n v="2.5599999999999996"/>
    <n v="0"/>
  </r>
  <r>
    <n v="350"/>
    <n v="20240616"/>
    <n v="4.5999999999999996"/>
    <n v="14.9"/>
    <n v="1883"/>
    <n v="1.2"/>
    <n v="1005.8"/>
    <n v="83"/>
    <x v="27"/>
    <x v="167"/>
    <x v="23"/>
    <x v="5"/>
    <n v="3.0999999999999996"/>
    <n v="2.48"/>
    <n v="0"/>
  </r>
  <r>
    <n v="350"/>
    <n v="20240617"/>
    <n v="2.4"/>
    <n v="16.2"/>
    <n v="1932"/>
    <n v="1.7"/>
    <n v="1011.6"/>
    <n v="77"/>
    <x v="27"/>
    <x v="168"/>
    <x v="24"/>
    <x v="5"/>
    <n v="1.8000000000000007"/>
    <n v="1.4400000000000006"/>
    <n v="0"/>
  </r>
  <r>
    <n v="350"/>
    <n v="20240618"/>
    <n v="1.9"/>
    <n v="15.4"/>
    <n v="576"/>
    <n v="9.8000000000000007"/>
    <n v="1013.6"/>
    <n v="96"/>
    <x v="27"/>
    <x v="169"/>
    <x v="24"/>
    <x v="5"/>
    <n v="2.5999999999999996"/>
    <n v="2.0799999999999996"/>
    <n v="0"/>
  </r>
  <r>
    <n v="350"/>
    <n v="20240619"/>
    <n v="3.7"/>
    <n v="16.399999999999999"/>
    <n v="2463"/>
    <n v="0"/>
    <n v="1019.1"/>
    <n v="76"/>
    <x v="27"/>
    <x v="170"/>
    <x v="24"/>
    <x v="5"/>
    <n v="1.6000000000000014"/>
    <n v="1.2800000000000011"/>
    <n v="0"/>
  </r>
  <r>
    <n v="350"/>
    <n v="20240620"/>
    <n v="3.2"/>
    <n v="17"/>
    <n v="1564"/>
    <n v="-0.1"/>
    <n v="1018.7"/>
    <n v="76"/>
    <x v="27"/>
    <x v="171"/>
    <x v="24"/>
    <x v="5"/>
    <n v="1"/>
    <n v="0.8"/>
    <n v="0"/>
  </r>
  <r>
    <n v="350"/>
    <n v="20240621"/>
    <n v="2.6"/>
    <n v="15.7"/>
    <n v="659"/>
    <n v="6.7"/>
    <n v="1012.6"/>
    <n v="91"/>
    <x v="27"/>
    <x v="172"/>
    <x v="24"/>
    <x v="5"/>
    <n v="2.3000000000000007"/>
    <n v="1.8400000000000007"/>
    <n v="0"/>
  </r>
  <r>
    <n v="350"/>
    <n v="20240622"/>
    <n v="2.7"/>
    <n v="15.9"/>
    <n v="1743"/>
    <n v="0"/>
    <n v="1013.8"/>
    <n v="81"/>
    <x v="27"/>
    <x v="173"/>
    <x v="24"/>
    <x v="5"/>
    <n v="2.0999999999999996"/>
    <n v="1.6799999999999997"/>
    <n v="0"/>
  </r>
  <r>
    <n v="350"/>
    <n v="20240623"/>
    <n v="2.1"/>
    <n v="18.3"/>
    <n v="2609"/>
    <n v="0"/>
    <n v="1019.6"/>
    <n v="74"/>
    <x v="27"/>
    <x v="174"/>
    <x v="24"/>
    <x v="5"/>
    <n v="0"/>
    <n v="0"/>
    <n v="0.30000000000000071"/>
  </r>
  <r>
    <n v="350"/>
    <n v="20240624"/>
    <n v="1.3"/>
    <n v="20.399999999999999"/>
    <n v="2487"/>
    <n v="0"/>
    <n v="1019.5"/>
    <n v="69"/>
    <x v="27"/>
    <x v="175"/>
    <x v="25"/>
    <x v="5"/>
    <n v="0"/>
    <n v="0"/>
    <n v="2.3999999999999986"/>
  </r>
  <r>
    <n v="350"/>
    <n v="20240625"/>
    <n v="2.6"/>
    <n v="22.8"/>
    <n v="2916"/>
    <n v="0"/>
    <n v="1014.8"/>
    <n v="64"/>
    <x v="27"/>
    <x v="176"/>
    <x v="25"/>
    <x v="5"/>
    <n v="0"/>
    <n v="0"/>
    <n v="4.8000000000000007"/>
  </r>
  <r>
    <n v="350"/>
    <n v="20240626"/>
    <n v="2.2999999999999998"/>
    <n v="23.9"/>
    <n v="2968"/>
    <n v="0"/>
    <n v="1010.4"/>
    <n v="63"/>
    <x v="27"/>
    <x v="177"/>
    <x v="25"/>
    <x v="5"/>
    <n v="0"/>
    <n v="0"/>
    <n v="5.8999999999999986"/>
  </r>
  <r>
    <n v="350"/>
    <n v="20240627"/>
    <n v="3"/>
    <n v="22.8"/>
    <n v="2590"/>
    <n v="0"/>
    <n v="1009"/>
    <n v="67"/>
    <x v="27"/>
    <x v="178"/>
    <x v="25"/>
    <x v="5"/>
    <n v="0"/>
    <n v="0"/>
    <n v="4.8000000000000007"/>
  </r>
  <r>
    <n v="350"/>
    <n v="20240628"/>
    <n v="3.3"/>
    <n v="17.399999999999999"/>
    <n v="2566"/>
    <n v="0"/>
    <n v="1016"/>
    <n v="68"/>
    <x v="27"/>
    <x v="179"/>
    <x v="25"/>
    <x v="5"/>
    <n v="0.60000000000000142"/>
    <n v="0.48000000000000115"/>
    <n v="0"/>
  </r>
  <r>
    <n v="350"/>
    <n v="20240629"/>
    <n v="1.6"/>
    <n v="18.600000000000001"/>
    <n v="2272"/>
    <n v="1.8"/>
    <n v="1013"/>
    <n v="72"/>
    <x v="27"/>
    <x v="180"/>
    <x v="25"/>
    <x v="5"/>
    <n v="0"/>
    <n v="0"/>
    <n v="0.60000000000000142"/>
  </r>
  <r>
    <n v="350"/>
    <n v="20240630"/>
    <n v="3.5"/>
    <n v="17.8"/>
    <n v="1724"/>
    <n v="4.5999999999999996"/>
    <n v="1010.5"/>
    <n v="81"/>
    <x v="27"/>
    <x v="181"/>
    <x v="25"/>
    <x v="5"/>
    <n v="0.19999999999999929"/>
    <n v="0.15999999999999945"/>
    <n v="0"/>
  </r>
  <r>
    <n v="350"/>
    <n v="20240701"/>
    <n v="3.5"/>
    <n v="16"/>
    <n v="1929"/>
    <n v="0"/>
    <n v="1015.9"/>
    <n v="73"/>
    <x v="27"/>
    <x v="182"/>
    <x v="26"/>
    <x v="6"/>
    <n v="2"/>
    <n v="1.6"/>
    <n v="0"/>
  </r>
  <r>
    <n v="350"/>
    <n v="20240702"/>
    <n v="3.2"/>
    <n v="14.7"/>
    <n v="1236"/>
    <n v="6.1"/>
    <n v="1014.9"/>
    <n v="84"/>
    <x v="27"/>
    <x v="183"/>
    <x v="26"/>
    <x v="6"/>
    <n v="3.3000000000000007"/>
    <n v="2.6400000000000006"/>
    <n v="0"/>
  </r>
  <r>
    <n v="350"/>
    <n v="20240703"/>
    <n v="2.8"/>
    <n v="13.7"/>
    <n v="1084"/>
    <n v="5.2"/>
    <n v="1009.6"/>
    <n v="86"/>
    <x v="27"/>
    <x v="184"/>
    <x v="26"/>
    <x v="6"/>
    <n v="4.3000000000000007"/>
    <n v="3.4400000000000008"/>
    <n v="0"/>
  </r>
  <r>
    <n v="350"/>
    <n v="20240704"/>
    <n v="4.8"/>
    <n v="16.399999999999999"/>
    <n v="2563"/>
    <n v="3.4"/>
    <n v="1008.2"/>
    <n v="69"/>
    <x v="27"/>
    <x v="185"/>
    <x v="26"/>
    <x v="6"/>
    <n v="1.6000000000000014"/>
    <n v="1.2800000000000011"/>
    <n v="0"/>
  </r>
  <r>
    <n v="350"/>
    <n v="20240705"/>
    <n v="4"/>
    <n v="16.100000000000001"/>
    <n v="1079"/>
    <n v="-0.1"/>
    <n v="1008.4"/>
    <n v="84"/>
    <x v="27"/>
    <x v="186"/>
    <x v="26"/>
    <x v="6"/>
    <n v="1.8999999999999986"/>
    <n v="1.5199999999999989"/>
    <n v="0"/>
  </r>
  <r>
    <n v="350"/>
    <n v="20240706"/>
    <n v="5"/>
    <n v="16"/>
    <n v="1711"/>
    <n v="2.6"/>
    <n v="1003.5"/>
    <n v="77"/>
    <x v="27"/>
    <x v="187"/>
    <x v="26"/>
    <x v="6"/>
    <n v="2"/>
    <n v="1.6"/>
    <n v="0"/>
  </r>
  <r>
    <n v="350"/>
    <n v="20240707"/>
    <n v="3"/>
    <n v="14.5"/>
    <n v="1480"/>
    <n v="2.5"/>
    <n v="1012.6"/>
    <n v="82"/>
    <x v="27"/>
    <x v="188"/>
    <x v="26"/>
    <x v="6"/>
    <n v="3.5"/>
    <n v="2.8000000000000003"/>
    <n v="0"/>
  </r>
  <r>
    <n v="350"/>
    <n v="20240708"/>
    <n v="2"/>
    <n v="17.2"/>
    <n v="1731"/>
    <n v="-0.1"/>
    <n v="1017"/>
    <n v="74"/>
    <x v="27"/>
    <x v="189"/>
    <x v="27"/>
    <x v="6"/>
    <n v="0.80000000000000071"/>
    <n v="0.64000000000000057"/>
    <n v="0"/>
  </r>
  <r>
    <n v="350"/>
    <n v="20240709"/>
    <n v="2.7"/>
    <n v="21"/>
    <n v="1839"/>
    <n v="16.5"/>
    <n v="1012.9"/>
    <n v="74"/>
    <x v="27"/>
    <x v="190"/>
    <x v="27"/>
    <x v="6"/>
    <n v="0"/>
    <n v="0"/>
    <n v="3"/>
  </r>
  <r>
    <n v="350"/>
    <n v="20240710"/>
    <n v="3.2"/>
    <n v="19.100000000000001"/>
    <n v="1881"/>
    <n v="0.1"/>
    <n v="1014.7"/>
    <n v="82"/>
    <x v="27"/>
    <x v="191"/>
    <x v="27"/>
    <x v="6"/>
    <n v="0"/>
    <n v="0"/>
    <n v="1.1000000000000014"/>
  </r>
  <r>
    <n v="350"/>
    <n v="20240711"/>
    <n v="3"/>
    <n v="17.5"/>
    <n v="2343"/>
    <n v="0"/>
    <n v="1017.2"/>
    <n v="73"/>
    <x v="27"/>
    <x v="192"/>
    <x v="27"/>
    <x v="6"/>
    <n v="0.5"/>
    <n v="0.4"/>
    <n v="0"/>
  </r>
  <r>
    <n v="350"/>
    <n v="20240712"/>
    <n v="4.0999999999999996"/>
    <n v="14.5"/>
    <n v="671"/>
    <n v="24.1"/>
    <n v="1012.9"/>
    <n v="92"/>
    <x v="27"/>
    <x v="193"/>
    <x v="27"/>
    <x v="6"/>
    <n v="3.5"/>
    <n v="2.8000000000000003"/>
    <n v="0"/>
  </r>
  <r>
    <n v="350"/>
    <n v="20240713"/>
    <n v="3.4"/>
    <n v="13.8"/>
    <n v="1224"/>
    <n v="6.1"/>
    <n v="1012.4"/>
    <n v="90"/>
    <x v="27"/>
    <x v="194"/>
    <x v="27"/>
    <x v="6"/>
    <n v="4.1999999999999993"/>
    <n v="3.3599999999999994"/>
    <n v="0"/>
  </r>
  <r>
    <n v="350"/>
    <n v="20240714"/>
    <n v="2.7"/>
    <n v="16.5"/>
    <n v="2328"/>
    <n v="0"/>
    <n v="1012.6"/>
    <n v="76"/>
    <x v="27"/>
    <x v="195"/>
    <x v="27"/>
    <x v="6"/>
    <n v="1.5"/>
    <n v="1.2000000000000002"/>
    <n v="0"/>
  </r>
  <r>
    <n v="350"/>
    <n v="20240715"/>
    <n v="2.2999999999999998"/>
    <n v="19.399999999999999"/>
    <n v="2222"/>
    <n v="5.9"/>
    <n v="1009.9"/>
    <n v="74"/>
    <x v="27"/>
    <x v="196"/>
    <x v="28"/>
    <x v="6"/>
    <n v="0"/>
    <n v="0"/>
    <n v="1.3999999999999986"/>
  </r>
  <r>
    <n v="350"/>
    <n v="20240716"/>
    <n v="4.4000000000000004"/>
    <n v="18"/>
    <n v="1983"/>
    <n v="4.0999999999999996"/>
    <n v="1010.9"/>
    <n v="81"/>
    <x v="27"/>
    <x v="197"/>
    <x v="28"/>
    <x v="6"/>
    <n v="0"/>
    <n v="0"/>
    <n v="0"/>
  </r>
  <r>
    <n v="350"/>
    <n v="20240717"/>
    <n v="2.7"/>
    <n v="18.600000000000001"/>
    <n v="2476"/>
    <n v="0"/>
    <n v="1020.3"/>
    <n v="78"/>
    <x v="27"/>
    <x v="198"/>
    <x v="28"/>
    <x v="6"/>
    <n v="0"/>
    <n v="0"/>
    <n v="0.60000000000000142"/>
  </r>
  <r>
    <n v="350"/>
    <n v="20240718"/>
    <n v="1.2"/>
    <n v="20.9"/>
    <n v="2169"/>
    <n v="0"/>
    <n v="1021.5"/>
    <n v="72"/>
    <x v="27"/>
    <x v="199"/>
    <x v="28"/>
    <x v="6"/>
    <n v="0"/>
    <n v="0"/>
    <n v="2.8999999999999986"/>
  </r>
  <r>
    <n v="350"/>
    <n v="20240719"/>
    <n v="2"/>
    <n v="23.5"/>
    <n v="2423"/>
    <n v="0"/>
    <n v="1017.3"/>
    <n v="68"/>
    <x v="27"/>
    <x v="200"/>
    <x v="28"/>
    <x v="6"/>
    <n v="0"/>
    <n v="0"/>
    <n v="5.5"/>
  </r>
  <r>
    <n v="350"/>
    <n v="20240720"/>
    <n v="2.2999999999999998"/>
    <n v="23.9"/>
    <n v="2421"/>
    <n v="0"/>
    <n v="1008.6"/>
    <n v="70"/>
    <x v="27"/>
    <x v="201"/>
    <x v="28"/>
    <x v="6"/>
    <n v="0"/>
    <n v="0"/>
    <n v="5.8999999999999986"/>
  </r>
  <r>
    <n v="350"/>
    <n v="20240721"/>
    <n v="2.6"/>
    <n v="20.2"/>
    <n v="963"/>
    <n v="4"/>
    <n v="1009.3"/>
    <n v="86"/>
    <x v="27"/>
    <x v="202"/>
    <x v="28"/>
    <x v="6"/>
    <n v="0"/>
    <n v="0"/>
    <n v="2.1999999999999993"/>
  </r>
  <r>
    <n v="350"/>
    <n v="20240722"/>
    <n v="2.4"/>
    <n v="19.8"/>
    <n v="1894"/>
    <n v="0"/>
    <n v="1016.5"/>
    <n v="76"/>
    <x v="27"/>
    <x v="203"/>
    <x v="29"/>
    <x v="6"/>
    <n v="0"/>
    <n v="0"/>
    <n v="1.8000000000000007"/>
  </r>
  <r>
    <n v="350"/>
    <n v="20240723"/>
    <n v="3.7"/>
    <n v="18.8"/>
    <n v="1528"/>
    <n v="47.8"/>
    <n v="1017.1"/>
    <n v="86"/>
    <x v="27"/>
    <x v="204"/>
    <x v="29"/>
    <x v="6"/>
    <n v="0"/>
    <n v="0"/>
    <n v="0.80000000000000071"/>
  </r>
  <r>
    <n v="350"/>
    <n v="20240724"/>
    <n v="2"/>
    <n v="18.100000000000001"/>
    <n v="2149"/>
    <n v="0"/>
    <n v="1020.5"/>
    <n v="74"/>
    <x v="27"/>
    <x v="205"/>
    <x v="29"/>
    <x v="6"/>
    <n v="0"/>
    <n v="0"/>
    <n v="0.10000000000000142"/>
  </r>
  <r>
    <n v="350"/>
    <n v="20240725"/>
    <n v="2.5"/>
    <n v="19.600000000000001"/>
    <n v="1359"/>
    <n v="0.8"/>
    <n v="1013.1"/>
    <n v="78"/>
    <x v="27"/>
    <x v="206"/>
    <x v="29"/>
    <x v="6"/>
    <n v="0"/>
    <n v="0"/>
    <n v="1.6000000000000014"/>
  </r>
  <r>
    <n v="350"/>
    <n v="20240726"/>
    <n v="2.8"/>
    <n v="19.399999999999999"/>
    <n v="1909"/>
    <n v="1.4"/>
    <n v="1011.1"/>
    <n v="79"/>
    <x v="27"/>
    <x v="207"/>
    <x v="29"/>
    <x v="6"/>
    <n v="0"/>
    <n v="0"/>
    <n v="1.3999999999999986"/>
  </r>
  <r>
    <n v="350"/>
    <n v="20240727"/>
    <n v="1.7"/>
    <n v="18.3"/>
    <n v="1686"/>
    <n v="0"/>
    <n v="1014.6"/>
    <n v="77"/>
    <x v="27"/>
    <x v="208"/>
    <x v="29"/>
    <x v="6"/>
    <n v="0"/>
    <n v="0"/>
    <n v="0.30000000000000071"/>
  </r>
  <r>
    <n v="350"/>
    <n v="20240728"/>
    <n v="2.2999999999999998"/>
    <n v="18.8"/>
    <n v="2469"/>
    <n v="0"/>
    <n v="1024.7"/>
    <n v="71"/>
    <x v="27"/>
    <x v="209"/>
    <x v="29"/>
    <x v="6"/>
    <n v="0"/>
    <n v="0"/>
    <n v="0.80000000000000071"/>
  </r>
  <r>
    <n v="350"/>
    <n v="20240729"/>
    <n v="2.2999999999999998"/>
    <n v="20.9"/>
    <n v="2719"/>
    <n v="0"/>
    <n v="1022"/>
    <n v="66"/>
    <x v="27"/>
    <x v="210"/>
    <x v="30"/>
    <x v="6"/>
    <n v="0"/>
    <n v="0"/>
    <n v="2.8999999999999986"/>
  </r>
  <r>
    <n v="350"/>
    <n v="20240730"/>
    <n v="1.8"/>
    <n v="23.8"/>
    <n v="2554"/>
    <n v="0"/>
    <n v="1016.2"/>
    <n v="63"/>
    <x v="27"/>
    <x v="211"/>
    <x v="30"/>
    <x v="6"/>
    <n v="0"/>
    <n v="0"/>
    <n v="5.8000000000000007"/>
  </r>
  <r>
    <n v="350"/>
    <n v="20240731"/>
    <n v="2.1"/>
    <n v="21.7"/>
    <n v="1469"/>
    <n v="0.3"/>
    <n v="1014.4"/>
    <n v="76"/>
    <x v="27"/>
    <x v="212"/>
    <x v="30"/>
    <x v="6"/>
    <n v="0"/>
    <n v="0"/>
    <n v="3.6999999999999993"/>
  </r>
  <r>
    <n v="350"/>
    <n v="20240801"/>
    <n v="1.5"/>
    <n v="19.100000000000001"/>
    <n v="563"/>
    <n v="3"/>
    <n v="1012.4"/>
    <n v="94"/>
    <x v="27"/>
    <x v="213"/>
    <x v="30"/>
    <x v="7"/>
    <n v="0"/>
    <n v="0"/>
    <n v="1.1000000000000014"/>
  </r>
  <r>
    <n v="350"/>
    <n v="20240802"/>
    <n v="1"/>
    <n v="21.1"/>
    <n v="1878"/>
    <n v="0"/>
    <n v="1012.2"/>
    <n v="82"/>
    <x v="27"/>
    <x v="214"/>
    <x v="30"/>
    <x v="7"/>
    <n v="0"/>
    <n v="0"/>
    <n v="3.1000000000000014"/>
  </r>
  <r>
    <n v="350"/>
    <n v="20240803"/>
    <n v="2.5"/>
    <n v="20"/>
    <n v="1293"/>
    <n v="1.9"/>
    <n v="1012"/>
    <n v="86"/>
    <x v="27"/>
    <x v="215"/>
    <x v="30"/>
    <x v="7"/>
    <n v="0"/>
    <n v="0"/>
    <n v="2"/>
  </r>
  <r>
    <n v="350"/>
    <n v="20240804"/>
    <n v="1.5"/>
    <n v="18.5"/>
    <n v="1379"/>
    <n v="0.6"/>
    <n v="1015"/>
    <n v="77"/>
    <x v="27"/>
    <x v="216"/>
    <x v="30"/>
    <x v="7"/>
    <n v="0"/>
    <n v="0"/>
    <n v="0.5"/>
  </r>
  <r>
    <n v="350"/>
    <n v="20240805"/>
    <n v="1.9"/>
    <n v="19.5"/>
    <n v="2487"/>
    <n v="0"/>
    <n v="1014.1"/>
    <n v="73"/>
    <x v="27"/>
    <x v="217"/>
    <x v="31"/>
    <x v="7"/>
    <n v="0"/>
    <n v="0"/>
    <n v="1.5"/>
  </r>
  <r>
    <n v="350"/>
    <n v="20240806"/>
    <n v="2.4"/>
    <n v="22.4"/>
    <n v="2361"/>
    <n v="0"/>
    <n v="1010.4"/>
    <n v="69"/>
    <x v="27"/>
    <x v="218"/>
    <x v="31"/>
    <x v="7"/>
    <n v="0"/>
    <n v="0"/>
    <n v="4.3999999999999986"/>
  </r>
  <r>
    <n v="350"/>
    <n v="20240807"/>
    <n v="2.5"/>
    <n v="19.5"/>
    <n v="1523"/>
    <n v="1.8"/>
    <n v="1012.8"/>
    <n v="76"/>
    <x v="27"/>
    <x v="219"/>
    <x v="31"/>
    <x v="7"/>
    <n v="0"/>
    <n v="0"/>
    <n v="1.5"/>
  </r>
  <r>
    <n v="350"/>
    <n v="20240808"/>
    <n v="2.9"/>
    <n v="20.399999999999999"/>
    <n v="2235"/>
    <n v="-0.1"/>
    <n v="1015.6"/>
    <n v="66"/>
    <x v="27"/>
    <x v="220"/>
    <x v="31"/>
    <x v="7"/>
    <n v="0"/>
    <n v="0"/>
    <n v="2.3999999999999986"/>
  </r>
  <r>
    <n v="350"/>
    <n v="20240809"/>
    <n v="3.6"/>
    <n v="20.3"/>
    <n v="1065"/>
    <n v="3.4"/>
    <n v="1014.8"/>
    <n v="80"/>
    <x v="27"/>
    <x v="221"/>
    <x v="31"/>
    <x v="7"/>
    <n v="0"/>
    <n v="0"/>
    <n v="2.3000000000000007"/>
  </r>
  <r>
    <n v="350"/>
    <n v="20240810"/>
    <n v="2.8"/>
    <n v="20.100000000000001"/>
    <n v="2274"/>
    <n v="0"/>
    <n v="1020.2"/>
    <n v="72"/>
    <x v="27"/>
    <x v="222"/>
    <x v="31"/>
    <x v="7"/>
    <n v="0"/>
    <n v="0"/>
    <n v="2.1000000000000014"/>
  </r>
  <r>
    <n v="350"/>
    <n v="20240811"/>
    <n v="2.1"/>
    <n v="22"/>
    <n v="2459"/>
    <n v="0"/>
    <n v="1020.3"/>
    <n v="68"/>
    <x v="27"/>
    <x v="223"/>
    <x v="31"/>
    <x v="7"/>
    <n v="0"/>
    <n v="0"/>
    <n v="4"/>
  </r>
  <r>
    <n v="350"/>
    <n v="20240812"/>
    <n v="2.8"/>
    <n v="25.5"/>
    <n v="2402"/>
    <n v="0"/>
    <n v="1010.9"/>
    <n v="67"/>
    <x v="27"/>
    <x v="224"/>
    <x v="32"/>
    <x v="7"/>
    <n v="0"/>
    <n v="0"/>
    <n v="7.5"/>
  </r>
  <r>
    <n v="350"/>
    <n v="20240813"/>
    <n v="2.6"/>
    <n v="24.4"/>
    <n v="2207"/>
    <n v="3.9"/>
    <n v="1009.3"/>
    <n v="78"/>
    <x v="27"/>
    <x v="225"/>
    <x v="32"/>
    <x v="7"/>
    <n v="0"/>
    <n v="0"/>
    <n v="6.3999999999999986"/>
  </r>
  <r>
    <n v="350"/>
    <n v="20240814"/>
    <n v="1.9"/>
    <n v="20"/>
    <n v="845"/>
    <n v="3.7"/>
    <n v="1012.5"/>
    <n v="92"/>
    <x v="27"/>
    <x v="226"/>
    <x v="32"/>
    <x v="7"/>
    <n v="0"/>
    <n v="0"/>
    <n v="2"/>
  </r>
  <r>
    <n v="350"/>
    <n v="20240815"/>
    <n v="3"/>
    <n v="21"/>
    <n v="1998"/>
    <n v="0"/>
    <n v="1015.9"/>
    <n v="75"/>
    <x v="27"/>
    <x v="227"/>
    <x v="32"/>
    <x v="7"/>
    <n v="0"/>
    <n v="0"/>
    <n v="3"/>
  </r>
  <r>
    <n v="350"/>
    <n v="20240816"/>
    <n v="2.5"/>
    <n v="19.3"/>
    <n v="674"/>
    <n v="8.5"/>
    <n v="1014.7"/>
    <n v="91"/>
    <x v="27"/>
    <x v="228"/>
    <x v="32"/>
    <x v="7"/>
    <n v="0"/>
    <n v="0"/>
    <n v="1.3000000000000007"/>
  </r>
  <r>
    <n v="350"/>
    <n v="20240817"/>
    <n v="2.1"/>
    <n v="19.8"/>
    <n v="2185"/>
    <n v="2.9"/>
    <n v="1012.8"/>
    <n v="72"/>
    <x v="27"/>
    <x v="229"/>
    <x v="32"/>
    <x v="7"/>
    <n v="0"/>
    <n v="0"/>
    <n v="1.8000000000000007"/>
  </r>
  <r>
    <n v="350"/>
    <n v="20240818"/>
    <n v="2.2000000000000002"/>
    <n v="18"/>
    <n v="1560"/>
    <n v="0"/>
    <n v="1013.2"/>
    <n v="75"/>
    <x v="27"/>
    <x v="230"/>
    <x v="32"/>
    <x v="7"/>
    <n v="0"/>
    <n v="0"/>
    <n v="0"/>
  </r>
  <r>
    <n v="350"/>
    <n v="20240819"/>
    <n v="2.1"/>
    <n v="17"/>
    <n v="2031"/>
    <n v="0"/>
    <n v="1017.3"/>
    <n v="75"/>
    <x v="27"/>
    <x v="231"/>
    <x v="33"/>
    <x v="7"/>
    <n v="1"/>
    <n v="0.8"/>
    <n v="0"/>
  </r>
  <r>
    <n v="350"/>
    <n v="20240820"/>
    <n v="3.2"/>
    <n v="17.7"/>
    <n v="1271"/>
    <n v="39"/>
    <n v="1011.3"/>
    <n v="85"/>
    <x v="27"/>
    <x v="232"/>
    <x v="33"/>
    <x v="7"/>
    <n v="0.30000000000000071"/>
    <n v="0.24000000000000057"/>
    <n v="0"/>
  </r>
  <r>
    <n v="350"/>
    <n v="20240821"/>
    <n v="3.2"/>
    <n v="15.8"/>
    <n v="1737"/>
    <n v="1.5"/>
    <n v="1016.5"/>
    <n v="74"/>
    <x v="27"/>
    <x v="233"/>
    <x v="33"/>
    <x v="7"/>
    <n v="2.1999999999999993"/>
    <n v="1.7599999999999996"/>
    <n v="0"/>
  </r>
  <r>
    <n v="350"/>
    <n v="20240822"/>
    <n v="4.7"/>
    <n v="18.600000000000001"/>
    <n v="1763"/>
    <n v="0"/>
    <n v="1010.2"/>
    <n v="65"/>
    <x v="27"/>
    <x v="234"/>
    <x v="33"/>
    <x v="7"/>
    <n v="0"/>
    <n v="0"/>
    <n v="0.60000000000000142"/>
  </r>
  <r>
    <n v="350"/>
    <n v="20240823"/>
    <n v="4.5999999999999996"/>
    <n v="19.600000000000001"/>
    <n v="1127"/>
    <n v="0.4"/>
    <n v="1007.1"/>
    <n v="74"/>
    <x v="27"/>
    <x v="235"/>
    <x v="33"/>
    <x v="7"/>
    <n v="0"/>
    <n v="0"/>
    <n v="1.6000000000000014"/>
  </r>
  <r>
    <n v="350"/>
    <n v="20240824"/>
    <n v="4.5"/>
    <n v="19.5"/>
    <n v="1310"/>
    <n v="7.2"/>
    <n v="1006.8"/>
    <n v="85"/>
    <x v="27"/>
    <x v="236"/>
    <x v="33"/>
    <x v="7"/>
    <n v="0"/>
    <n v="0"/>
    <n v="1.5"/>
  </r>
  <r>
    <n v="350"/>
    <n v="20240825"/>
    <n v="3.4"/>
    <n v="16.399999999999999"/>
    <n v="1855"/>
    <n v="0"/>
    <n v="1019.5"/>
    <n v="72"/>
    <x v="27"/>
    <x v="237"/>
    <x v="33"/>
    <x v="7"/>
    <n v="1.6000000000000014"/>
    <n v="1.2800000000000011"/>
    <n v="0"/>
  </r>
  <r>
    <n v="350"/>
    <n v="20240826"/>
    <n v="3"/>
    <n v="16.399999999999999"/>
    <n v="1562"/>
    <n v="0"/>
    <n v="1021.7"/>
    <n v="75"/>
    <x v="27"/>
    <x v="238"/>
    <x v="34"/>
    <x v="7"/>
    <n v="1.6000000000000014"/>
    <n v="1.2800000000000011"/>
    <n v="0"/>
  </r>
  <r>
    <n v="350"/>
    <n v="20240827"/>
    <n v="1.6"/>
    <n v="18"/>
    <n v="2109"/>
    <n v="0"/>
    <n v="1020.2"/>
    <n v="74"/>
    <x v="27"/>
    <x v="239"/>
    <x v="34"/>
    <x v="7"/>
    <n v="0"/>
    <n v="0"/>
    <n v="0"/>
  </r>
  <r>
    <n v="350"/>
    <n v="20240828"/>
    <n v="1.8"/>
    <n v="21.3"/>
    <n v="2109"/>
    <n v="0"/>
    <n v="1014.5"/>
    <n v="75"/>
    <x v="27"/>
    <x v="240"/>
    <x v="34"/>
    <x v="7"/>
    <n v="0"/>
    <n v="0"/>
    <n v="3.3000000000000007"/>
  </r>
  <r>
    <n v="350"/>
    <n v="20240829"/>
    <n v="2.7"/>
    <n v="20.2"/>
    <n v="1899"/>
    <n v="-0.1"/>
    <n v="1017.3"/>
    <n v="78"/>
    <x v="27"/>
    <x v="241"/>
    <x v="34"/>
    <x v="7"/>
    <n v="0"/>
    <n v="0"/>
    <n v="2.1999999999999993"/>
  </r>
  <r>
    <n v="350"/>
    <n v="20240830"/>
    <n v="2.8"/>
    <n v="18.2"/>
    <n v="1139"/>
    <n v="0.5"/>
    <n v="1022.4"/>
    <n v="77"/>
    <x v="27"/>
    <x v="242"/>
    <x v="34"/>
    <x v="7"/>
    <n v="0"/>
    <n v="0"/>
    <n v="0.19999999999999929"/>
  </r>
  <r>
    <n v="350"/>
    <n v="20240831"/>
    <n v="4.8"/>
    <n v="19.100000000000001"/>
    <n v="1850"/>
    <n v="1"/>
    <n v="1021.5"/>
    <n v="74"/>
    <x v="27"/>
    <x v="243"/>
    <x v="34"/>
    <x v="7"/>
    <n v="0"/>
    <n v="0"/>
    <n v="1.1000000000000014"/>
  </r>
  <r>
    <n v="350"/>
    <n v="20240901"/>
    <n v="3.2"/>
    <n v="23.2"/>
    <n v="1804"/>
    <n v="0"/>
    <n v="1014.5"/>
    <n v="73"/>
    <x v="27"/>
    <x v="244"/>
    <x v="34"/>
    <x v="8"/>
    <n v="0"/>
    <n v="0"/>
    <n v="5.1999999999999993"/>
  </r>
  <r>
    <n v="350"/>
    <n v="20240902"/>
    <n v="2"/>
    <n v="22.7"/>
    <n v="1623"/>
    <n v="0"/>
    <n v="1012.2"/>
    <n v="79"/>
    <x v="27"/>
    <x v="245"/>
    <x v="35"/>
    <x v="8"/>
    <n v="0"/>
    <n v="0"/>
    <n v="4.6999999999999993"/>
  </r>
  <r>
    <n v="350"/>
    <n v="20240903"/>
    <n v="1.8"/>
    <n v="19.899999999999999"/>
    <n v="768"/>
    <n v="5.6"/>
    <n v="1014.1"/>
    <n v="91"/>
    <x v="27"/>
    <x v="246"/>
    <x v="35"/>
    <x v="8"/>
    <n v="0"/>
    <n v="0"/>
    <n v="1.8999999999999986"/>
  </r>
  <r>
    <n v="350"/>
    <n v="20240904"/>
    <n v="1.6"/>
    <n v="18.100000000000001"/>
    <n v="914"/>
    <n v="0"/>
    <n v="1015.9"/>
    <n v="88"/>
    <x v="27"/>
    <x v="247"/>
    <x v="35"/>
    <x v="8"/>
    <n v="0"/>
    <n v="0"/>
    <n v="0.10000000000000142"/>
  </r>
  <r>
    <n v="350"/>
    <n v="20240905"/>
    <n v="3.5"/>
    <n v="20.3"/>
    <n v="1037"/>
    <n v="0"/>
    <n v="1010.1"/>
    <n v="88"/>
    <x v="27"/>
    <x v="248"/>
    <x v="35"/>
    <x v="8"/>
    <n v="0"/>
    <n v="0"/>
    <n v="2.3000000000000007"/>
  </r>
  <r>
    <n v="350"/>
    <n v="20240906"/>
    <n v="1.7"/>
    <n v="18.2"/>
    <n v="387"/>
    <n v="1.2"/>
    <n v="1010.3"/>
    <n v="95"/>
    <x v="27"/>
    <x v="249"/>
    <x v="35"/>
    <x v="8"/>
    <n v="0"/>
    <n v="0"/>
    <n v="0.19999999999999929"/>
  </r>
  <r>
    <n v="350"/>
    <n v="20240907"/>
    <n v="2.4"/>
    <n v="21.5"/>
    <n v="1712"/>
    <n v="2.8"/>
    <n v="1010.4"/>
    <n v="77"/>
    <x v="27"/>
    <x v="250"/>
    <x v="35"/>
    <x v="8"/>
    <n v="0"/>
    <n v="0"/>
    <n v="3.5"/>
  </r>
  <r>
    <n v="350"/>
    <n v="20240908"/>
    <n v="4.3"/>
    <n v="18.399999999999999"/>
    <n v="1647"/>
    <n v="-0.1"/>
    <n v="1007.4"/>
    <n v="76"/>
    <x v="27"/>
    <x v="251"/>
    <x v="35"/>
    <x v="8"/>
    <n v="0"/>
    <n v="0"/>
    <n v="0.39999999999999858"/>
  </r>
  <r>
    <n v="350"/>
    <n v="20240909"/>
    <n v="3.1"/>
    <n v="16.399999999999999"/>
    <n v="814"/>
    <n v="4"/>
    <n v="1006.1"/>
    <n v="86"/>
    <x v="27"/>
    <x v="252"/>
    <x v="36"/>
    <x v="8"/>
    <n v="1.6000000000000014"/>
    <n v="1.2800000000000011"/>
    <n v="0"/>
  </r>
  <r>
    <n v="350"/>
    <n v="20240910"/>
    <n v="4.8"/>
    <n v="14.6"/>
    <n v="648"/>
    <n v="9.1"/>
    <n v="1008"/>
    <n v="89"/>
    <x v="27"/>
    <x v="253"/>
    <x v="36"/>
    <x v="8"/>
    <n v="3.4000000000000004"/>
    <n v="2.7200000000000006"/>
    <n v="0"/>
  </r>
  <r>
    <n v="350"/>
    <n v="20240911"/>
    <n v="3.4"/>
    <n v="10.8"/>
    <n v="1179"/>
    <n v="14.2"/>
    <n v="1006.6"/>
    <n v="86"/>
    <x v="27"/>
    <x v="254"/>
    <x v="36"/>
    <x v="8"/>
    <n v="7.1999999999999993"/>
    <n v="5.76"/>
    <n v="0"/>
  </r>
  <r>
    <n v="350"/>
    <n v="20240912"/>
    <n v="2.5"/>
    <n v="9.5"/>
    <n v="1319"/>
    <n v="0.8"/>
    <n v="1013.7"/>
    <n v="87"/>
    <x v="27"/>
    <x v="255"/>
    <x v="36"/>
    <x v="8"/>
    <n v="8.5"/>
    <n v="6.8000000000000007"/>
    <n v="0"/>
  </r>
  <r>
    <n v="350"/>
    <n v="20240913"/>
    <n v="2.8"/>
    <n v="10.6"/>
    <n v="1313"/>
    <n v="-0.1"/>
    <n v="1025.3"/>
    <n v="80"/>
    <x v="27"/>
    <x v="256"/>
    <x v="36"/>
    <x v="8"/>
    <n v="7.4"/>
    <n v="5.9200000000000008"/>
    <n v="0"/>
  </r>
  <r>
    <n v="350"/>
    <n v="20240914"/>
    <n v="1.7"/>
    <n v="11.2"/>
    <n v="1536"/>
    <n v="0"/>
    <n v="1030.5999999999999"/>
    <n v="78"/>
    <x v="27"/>
    <x v="257"/>
    <x v="36"/>
    <x v="8"/>
    <n v="6.8000000000000007"/>
    <n v="5.4400000000000013"/>
    <n v="0"/>
  </r>
  <r>
    <n v="350"/>
    <n v="20240915"/>
    <n v="1.8"/>
    <n v="13.1"/>
    <n v="1013"/>
    <n v="0.1"/>
    <n v="1027"/>
    <n v="82"/>
    <x v="27"/>
    <x v="258"/>
    <x v="36"/>
    <x v="8"/>
    <n v="4.9000000000000004"/>
    <n v="3.9200000000000004"/>
    <n v="0"/>
  </r>
  <r>
    <n v="350"/>
    <n v="20240916"/>
    <n v="3"/>
    <n v="14.2"/>
    <n v="760"/>
    <n v="0.2"/>
    <n v="1026.2"/>
    <n v="87"/>
    <x v="27"/>
    <x v="259"/>
    <x v="37"/>
    <x v="8"/>
    <n v="3.8000000000000007"/>
    <n v="3.0400000000000009"/>
    <n v="0"/>
  </r>
  <r>
    <n v="350"/>
    <n v="20240917"/>
    <n v="4.4000000000000004"/>
    <n v="16.100000000000001"/>
    <n v="1319"/>
    <n v="0"/>
    <n v="1028.5"/>
    <n v="82"/>
    <x v="27"/>
    <x v="260"/>
    <x v="37"/>
    <x v="8"/>
    <n v="1.8999999999999986"/>
    <n v="1.5199999999999989"/>
    <n v="0"/>
  </r>
  <r>
    <n v="350"/>
    <n v="20240918"/>
    <n v="4.5"/>
    <n v="16.600000000000001"/>
    <n v="1113"/>
    <n v="0"/>
    <n v="1026.8"/>
    <n v="86"/>
    <x v="27"/>
    <x v="261"/>
    <x v="37"/>
    <x v="8"/>
    <n v="1.3999999999999986"/>
    <n v="1.119999999999999"/>
    <n v="0"/>
  </r>
  <r>
    <n v="350"/>
    <n v="20240919"/>
    <n v="4.3"/>
    <n v="17.8"/>
    <n v="1567"/>
    <n v="0"/>
    <n v="1023.6"/>
    <n v="82"/>
    <x v="27"/>
    <x v="262"/>
    <x v="37"/>
    <x v="8"/>
    <n v="0.19999999999999929"/>
    <n v="0.15999999999999945"/>
    <n v="0"/>
  </r>
  <r>
    <n v="350"/>
    <n v="20240920"/>
    <n v="4.0999999999999996"/>
    <n v="17.7"/>
    <n v="1585"/>
    <n v="0"/>
    <n v="1020.8"/>
    <n v="74"/>
    <x v="27"/>
    <x v="263"/>
    <x v="37"/>
    <x v="8"/>
    <n v="0.30000000000000071"/>
    <n v="0.24000000000000057"/>
    <n v="0"/>
  </r>
  <r>
    <n v="350"/>
    <n v="20240921"/>
    <n v="1.6"/>
    <n v="17.399999999999999"/>
    <n v="1554"/>
    <n v="0"/>
    <n v="1018.9"/>
    <n v="78"/>
    <x v="27"/>
    <x v="264"/>
    <x v="37"/>
    <x v="8"/>
    <n v="0.60000000000000142"/>
    <n v="0.48000000000000115"/>
    <n v="0"/>
  </r>
  <r>
    <n v="350"/>
    <n v="20240922"/>
    <n v="1.5"/>
    <n v="17.600000000000001"/>
    <n v="834"/>
    <n v="1.9"/>
    <n v="1013.7"/>
    <n v="83"/>
    <x v="27"/>
    <x v="265"/>
    <x v="37"/>
    <x v="8"/>
    <n v="0.39999999999999858"/>
    <n v="0.3199999999999989"/>
    <n v="0"/>
  </r>
  <r>
    <n v="350"/>
    <n v="20240923"/>
    <n v="3.3"/>
    <n v="16.7"/>
    <n v="1021"/>
    <n v="-0.1"/>
    <n v="1007.1"/>
    <n v="83"/>
    <x v="27"/>
    <x v="266"/>
    <x v="38"/>
    <x v="8"/>
    <n v="1.3000000000000007"/>
    <n v="1.0400000000000007"/>
    <n v="0"/>
  </r>
  <r>
    <n v="350"/>
    <n v="20240924"/>
    <n v="3.1"/>
    <n v="14.7"/>
    <n v="830"/>
    <n v="5.7"/>
    <n v="1003.1"/>
    <n v="88"/>
    <x v="27"/>
    <x v="267"/>
    <x v="38"/>
    <x v="8"/>
    <n v="3.3000000000000007"/>
    <n v="2.6400000000000006"/>
    <n v="0"/>
  </r>
  <r>
    <n v="350"/>
    <n v="20240925"/>
    <n v="3.6"/>
    <n v="15"/>
    <n v="731"/>
    <n v="6"/>
    <n v="1000.9"/>
    <n v="88"/>
    <x v="27"/>
    <x v="268"/>
    <x v="38"/>
    <x v="8"/>
    <n v="3"/>
    <n v="2.4000000000000004"/>
    <n v="0"/>
  </r>
  <r>
    <n v="350"/>
    <n v="20240926"/>
    <n v="5.0999999999999996"/>
    <n v="15.7"/>
    <n v="966"/>
    <n v="9.6"/>
    <n v="990.2"/>
    <n v="86"/>
    <x v="27"/>
    <x v="269"/>
    <x v="38"/>
    <x v="8"/>
    <n v="2.3000000000000007"/>
    <n v="1.8400000000000007"/>
    <n v="0"/>
  </r>
  <r>
    <n v="350"/>
    <n v="20240927"/>
    <n v="5.8"/>
    <n v="12.5"/>
    <n v="541"/>
    <n v="3.8"/>
    <n v="998.9"/>
    <n v="81"/>
    <x v="27"/>
    <x v="270"/>
    <x v="38"/>
    <x v="8"/>
    <n v="5.5"/>
    <n v="4.4000000000000004"/>
    <n v="0"/>
  </r>
  <r>
    <n v="350"/>
    <n v="20240928"/>
    <n v="2.6"/>
    <n v="10.199999999999999"/>
    <n v="984"/>
    <n v="2.6"/>
    <n v="1021.3"/>
    <n v="86"/>
    <x v="27"/>
    <x v="271"/>
    <x v="38"/>
    <x v="8"/>
    <n v="7.8000000000000007"/>
    <n v="6.2400000000000011"/>
    <n v="0"/>
  </r>
  <r>
    <n v="350"/>
    <n v="20240929"/>
    <n v="2.8"/>
    <n v="9.5"/>
    <n v="1006"/>
    <n v="0"/>
    <n v="1024.3"/>
    <n v="79"/>
    <x v="27"/>
    <x v="272"/>
    <x v="38"/>
    <x v="8"/>
    <n v="8.5"/>
    <n v="6.8000000000000007"/>
    <n v="0"/>
  </r>
  <r>
    <n v="350"/>
    <n v="20240930"/>
    <n v="5"/>
    <n v="12.5"/>
    <n v="316"/>
    <n v="6.5"/>
    <n v="1008.3"/>
    <n v="88"/>
    <x v="27"/>
    <x v="273"/>
    <x v="39"/>
    <x v="8"/>
    <n v="5.5"/>
    <n v="4.4000000000000004"/>
    <n v="0"/>
  </r>
  <r>
    <n v="356"/>
    <n v="20240101"/>
    <n v="7"/>
    <n v="7.3"/>
    <n v="255"/>
    <n v="7.9"/>
    <n v="1001.8"/>
    <n v="87"/>
    <x v="28"/>
    <x v="0"/>
    <x v="0"/>
    <x v="0"/>
    <n v="10.7"/>
    <n v="11.77"/>
    <n v="0"/>
  </r>
  <r>
    <n v="356"/>
    <n v="20240102"/>
    <n v="9.1"/>
    <n v="10.8"/>
    <n v="61"/>
    <n v="16.2"/>
    <n v="988"/>
    <n v="88"/>
    <x v="28"/>
    <x v="1"/>
    <x v="0"/>
    <x v="0"/>
    <n v="7.1999999999999993"/>
    <n v="7.92"/>
    <n v="0"/>
  </r>
  <r>
    <n v="356"/>
    <n v="20240103"/>
    <n v="8.6999999999999993"/>
    <n v="9.4"/>
    <n v="171"/>
    <n v="13"/>
    <n v="989.8"/>
    <n v="87"/>
    <x v="28"/>
    <x v="2"/>
    <x v="0"/>
    <x v="0"/>
    <n v="8.6"/>
    <n v="9.4600000000000009"/>
    <n v="0"/>
  </r>
  <r>
    <n v="356"/>
    <n v="20240104"/>
    <n v="4.2"/>
    <n v="7.9"/>
    <n v="180"/>
    <n v="12.4"/>
    <n v="1001.2"/>
    <n v="92"/>
    <x v="28"/>
    <x v="3"/>
    <x v="0"/>
    <x v="0"/>
    <n v="10.1"/>
    <n v="11.110000000000001"/>
    <n v="0"/>
  </r>
  <r>
    <n v="356"/>
    <n v="20240105"/>
    <n v="5.2"/>
    <n v="7.1"/>
    <n v="60"/>
    <n v="4"/>
    <n v="997.1"/>
    <n v="92"/>
    <x v="28"/>
    <x v="4"/>
    <x v="0"/>
    <x v="0"/>
    <n v="10.9"/>
    <n v="11.990000000000002"/>
    <n v="0"/>
  </r>
  <r>
    <n v="356"/>
    <n v="20240106"/>
    <n v="4.4000000000000004"/>
    <n v="3.4"/>
    <n v="55"/>
    <n v="0"/>
    <n v="1011.7"/>
    <n v="86"/>
    <x v="28"/>
    <x v="5"/>
    <x v="0"/>
    <x v="0"/>
    <n v="14.6"/>
    <n v="16.060000000000002"/>
    <n v="0"/>
  </r>
  <r>
    <n v="356"/>
    <n v="20240107"/>
    <n v="4.9000000000000004"/>
    <n v="-0.1"/>
    <n v="210"/>
    <n v="0"/>
    <n v="1025.0999999999999"/>
    <n v="82"/>
    <x v="28"/>
    <x v="6"/>
    <x v="0"/>
    <x v="0"/>
    <n v="18.100000000000001"/>
    <n v="19.910000000000004"/>
    <n v="0"/>
  </r>
  <r>
    <n v="356"/>
    <n v="20240108"/>
    <n v="6.1"/>
    <n v="-1.8"/>
    <n v="279"/>
    <n v="0"/>
    <n v="1032.2"/>
    <n v="70"/>
    <x v="28"/>
    <x v="7"/>
    <x v="1"/>
    <x v="0"/>
    <n v="19.8"/>
    <n v="21.78"/>
    <n v="0"/>
  </r>
  <r>
    <n v="356"/>
    <n v="20240109"/>
    <n v="5.2"/>
    <n v="-3.1"/>
    <n v="494"/>
    <n v="0"/>
    <n v="1032.9000000000001"/>
    <n v="59"/>
    <x v="28"/>
    <x v="8"/>
    <x v="1"/>
    <x v="0"/>
    <n v="21.1"/>
    <n v="23.210000000000004"/>
    <n v="0"/>
  </r>
  <r>
    <n v="356"/>
    <n v="20240110"/>
    <n v="3.5"/>
    <n v="-3.6"/>
    <n v="462"/>
    <n v="0"/>
    <n v="1030.5"/>
    <n v="66"/>
    <x v="28"/>
    <x v="9"/>
    <x v="1"/>
    <x v="0"/>
    <n v="21.6"/>
    <n v="23.760000000000005"/>
    <n v="0"/>
  </r>
  <r>
    <n v="356"/>
    <n v="20240111"/>
    <n v="2"/>
    <n v="-2.4"/>
    <n v="332"/>
    <n v="0"/>
    <n v="1034.3"/>
    <n v="89"/>
    <x v="28"/>
    <x v="10"/>
    <x v="1"/>
    <x v="0"/>
    <n v="20.399999999999999"/>
    <n v="22.44"/>
    <n v="0"/>
  </r>
  <r>
    <n v="356"/>
    <n v="20240112"/>
    <n v="1.9"/>
    <n v="2.6"/>
    <n v="140"/>
    <n v="0"/>
    <n v="1032.5999999999999"/>
    <n v="91"/>
    <x v="28"/>
    <x v="11"/>
    <x v="1"/>
    <x v="0"/>
    <n v="15.4"/>
    <n v="16.940000000000001"/>
    <n v="0"/>
  </r>
  <r>
    <n v="356"/>
    <n v="20240113"/>
    <n v="4.5999999999999996"/>
    <n v="2.8"/>
    <n v="56"/>
    <n v="0.2"/>
    <n v="1022.1"/>
    <n v="95"/>
    <x v="28"/>
    <x v="12"/>
    <x v="1"/>
    <x v="0"/>
    <n v="15.2"/>
    <n v="16.72"/>
    <n v="0"/>
  </r>
  <r>
    <n v="356"/>
    <n v="20240114"/>
    <n v="5.9"/>
    <n v="2"/>
    <n v="114"/>
    <n v="3.7"/>
    <n v="1009"/>
    <n v="95"/>
    <x v="28"/>
    <x v="13"/>
    <x v="1"/>
    <x v="0"/>
    <n v="16"/>
    <n v="17.600000000000001"/>
    <n v="0"/>
  </r>
  <r>
    <n v="356"/>
    <n v="20240115"/>
    <n v="4.8"/>
    <n v="0.8"/>
    <n v="258"/>
    <n v="7.1"/>
    <n v="1004.3"/>
    <n v="92"/>
    <x v="28"/>
    <x v="14"/>
    <x v="2"/>
    <x v="0"/>
    <n v="17.2"/>
    <n v="18.920000000000002"/>
    <n v="0"/>
  </r>
  <r>
    <n v="356"/>
    <n v="20240116"/>
    <n v="4.5"/>
    <n v="-0.1"/>
    <n v="538"/>
    <n v="1.6"/>
    <n v="1007"/>
    <n v="84"/>
    <x v="28"/>
    <x v="15"/>
    <x v="2"/>
    <x v="0"/>
    <n v="18.100000000000001"/>
    <n v="19.910000000000004"/>
    <n v="0"/>
  </r>
  <r>
    <n v="356"/>
    <n v="20240117"/>
    <n v="2"/>
    <n v="-2.2000000000000002"/>
    <n v="202"/>
    <n v="0"/>
    <n v="993.1"/>
    <n v="86"/>
    <x v="28"/>
    <x v="16"/>
    <x v="2"/>
    <x v="0"/>
    <n v="20.2"/>
    <n v="22.220000000000002"/>
    <n v="0"/>
  </r>
  <r>
    <n v="356"/>
    <n v="20240118"/>
    <n v="2.1"/>
    <n v="-2.9"/>
    <n v="645"/>
    <n v="0"/>
    <n v="1003.2"/>
    <n v="93"/>
    <x v="28"/>
    <x v="17"/>
    <x v="2"/>
    <x v="0"/>
    <n v="20.9"/>
    <n v="22.990000000000002"/>
    <n v="0"/>
  </r>
  <r>
    <n v="356"/>
    <n v="20240119"/>
    <n v="4.0999999999999996"/>
    <n v="-0.1"/>
    <n v="551"/>
    <n v="0.3"/>
    <n v="1020.3"/>
    <n v="89"/>
    <x v="28"/>
    <x v="18"/>
    <x v="2"/>
    <x v="0"/>
    <n v="18.100000000000001"/>
    <n v="19.910000000000004"/>
    <n v="0"/>
  </r>
  <r>
    <n v="356"/>
    <n v="20240120"/>
    <n v="4.9000000000000004"/>
    <n v="-1"/>
    <n v="507"/>
    <n v="0"/>
    <n v="1026.8"/>
    <n v="85"/>
    <x v="28"/>
    <x v="19"/>
    <x v="2"/>
    <x v="0"/>
    <n v="19"/>
    <n v="20.900000000000002"/>
    <n v="0"/>
  </r>
  <r>
    <n v="356"/>
    <n v="20240121"/>
    <n v="7.1"/>
    <n v="3.6"/>
    <n v="173"/>
    <n v="0.2"/>
    <n v="1016.6"/>
    <n v="76"/>
    <x v="28"/>
    <x v="20"/>
    <x v="2"/>
    <x v="0"/>
    <n v="14.4"/>
    <n v="15.840000000000002"/>
    <n v="0"/>
  </r>
  <r>
    <n v="356"/>
    <n v="20240122"/>
    <n v="10.3"/>
    <n v="9.5"/>
    <n v="406"/>
    <n v="4.2"/>
    <n v="1008.1"/>
    <n v="82"/>
    <x v="28"/>
    <x v="21"/>
    <x v="3"/>
    <x v="0"/>
    <n v="8.5"/>
    <n v="9.3500000000000014"/>
    <n v="0"/>
  </r>
  <r>
    <n v="356"/>
    <n v="20240123"/>
    <n v="7.9"/>
    <n v="8"/>
    <n v="339"/>
    <n v="3.5"/>
    <n v="1019.7"/>
    <n v="86"/>
    <x v="28"/>
    <x v="22"/>
    <x v="3"/>
    <x v="0"/>
    <n v="10"/>
    <n v="11"/>
    <n v="0"/>
  </r>
  <r>
    <n v="356"/>
    <n v="20240124"/>
    <n v="9.6999999999999993"/>
    <n v="9.6999999999999993"/>
    <n v="339"/>
    <n v="1"/>
    <n v="1020.9"/>
    <n v="81"/>
    <x v="28"/>
    <x v="23"/>
    <x v="3"/>
    <x v="0"/>
    <n v="8.3000000000000007"/>
    <n v="9.1300000000000008"/>
    <n v="0"/>
  </r>
  <r>
    <n v="356"/>
    <n v="20240125"/>
    <n v="3"/>
    <n v="6.3"/>
    <n v="223"/>
    <n v="0.9"/>
    <n v="1026.9000000000001"/>
    <n v="96"/>
    <x v="28"/>
    <x v="24"/>
    <x v="3"/>
    <x v="0"/>
    <n v="11.7"/>
    <n v="12.870000000000001"/>
    <n v="0"/>
  </r>
  <r>
    <n v="356"/>
    <n v="20240126"/>
    <n v="6.8"/>
    <n v="7.4"/>
    <n v="503"/>
    <n v="2.6"/>
    <n v="1025.9000000000001"/>
    <n v="85"/>
    <x v="28"/>
    <x v="25"/>
    <x v="3"/>
    <x v="0"/>
    <n v="10.6"/>
    <n v="11.66"/>
    <n v="0"/>
  </r>
  <r>
    <n v="356"/>
    <n v="20240127"/>
    <n v="2.8"/>
    <n v="2.6"/>
    <n v="561"/>
    <n v="0"/>
    <n v="1034.9000000000001"/>
    <n v="88"/>
    <x v="28"/>
    <x v="26"/>
    <x v="3"/>
    <x v="0"/>
    <n v="15.4"/>
    <n v="16.940000000000001"/>
    <n v="0"/>
  </r>
  <r>
    <n v="356"/>
    <n v="20240128"/>
    <n v="2.9"/>
    <n v="3"/>
    <n v="614"/>
    <n v="0"/>
    <n v="1027.4000000000001"/>
    <n v="80"/>
    <x v="28"/>
    <x v="27"/>
    <x v="3"/>
    <x v="0"/>
    <n v="15"/>
    <n v="16.5"/>
    <n v="0"/>
  </r>
  <r>
    <n v="356"/>
    <n v="20240129"/>
    <n v="2.6"/>
    <n v="6.1"/>
    <n v="519"/>
    <n v="0"/>
    <n v="1025.7"/>
    <n v="86"/>
    <x v="28"/>
    <x v="28"/>
    <x v="4"/>
    <x v="0"/>
    <n v="11.9"/>
    <n v="13.090000000000002"/>
    <n v="0"/>
  </r>
  <r>
    <n v="356"/>
    <n v="20240130"/>
    <n v="4.8"/>
    <n v="7.8"/>
    <n v="225"/>
    <n v="0.3"/>
    <n v="1028.0999999999999"/>
    <n v="91"/>
    <x v="28"/>
    <x v="29"/>
    <x v="4"/>
    <x v="0"/>
    <n v="10.199999999999999"/>
    <n v="11.22"/>
    <n v="0"/>
  </r>
  <r>
    <n v="356"/>
    <n v="20240131"/>
    <n v="4.8"/>
    <n v="6.6"/>
    <n v="192"/>
    <n v="1.4"/>
    <n v="1030.3"/>
    <n v="83"/>
    <x v="28"/>
    <x v="30"/>
    <x v="4"/>
    <x v="0"/>
    <n v="11.4"/>
    <n v="12.540000000000001"/>
    <n v="0"/>
  </r>
  <r>
    <n v="356"/>
    <n v="20240201"/>
    <n v="4.2"/>
    <n v="5.7"/>
    <n v="600"/>
    <n v="2"/>
    <n v="1030.2"/>
    <n v="88"/>
    <x v="28"/>
    <x v="31"/>
    <x v="4"/>
    <x v="1"/>
    <n v="12.3"/>
    <n v="13.530000000000001"/>
    <n v="0"/>
  </r>
  <r>
    <n v="356"/>
    <n v="20240202"/>
    <n v="7.5"/>
    <n v="7.6"/>
    <n v="203"/>
    <n v="0"/>
    <n v="1027.4000000000001"/>
    <n v="91"/>
    <x v="28"/>
    <x v="32"/>
    <x v="4"/>
    <x v="1"/>
    <n v="10.4"/>
    <n v="11.440000000000001"/>
    <n v="0"/>
  </r>
  <r>
    <n v="356"/>
    <n v="20240203"/>
    <n v="6.9"/>
    <n v="9.9"/>
    <n v="193"/>
    <n v="1"/>
    <n v="1025"/>
    <n v="92"/>
    <x v="28"/>
    <x v="33"/>
    <x v="4"/>
    <x v="1"/>
    <n v="8.1"/>
    <n v="8.91"/>
    <n v="0"/>
  </r>
  <r>
    <n v="356"/>
    <n v="20240204"/>
    <n v="8.5"/>
    <n v="10.6"/>
    <n v="133"/>
    <n v="1.2"/>
    <n v="1021.3"/>
    <n v="90"/>
    <x v="28"/>
    <x v="34"/>
    <x v="4"/>
    <x v="1"/>
    <n v="7.4"/>
    <n v="8.14"/>
    <n v="0"/>
  </r>
  <r>
    <n v="356"/>
    <n v="20240205"/>
    <n v="9.6"/>
    <n v="9.5"/>
    <n v="312"/>
    <n v="0.2"/>
    <n v="1018.2"/>
    <n v="85"/>
    <x v="28"/>
    <x v="35"/>
    <x v="5"/>
    <x v="1"/>
    <n v="8.5"/>
    <n v="9.3500000000000014"/>
    <n v="0"/>
  </r>
  <r>
    <n v="356"/>
    <n v="20240206"/>
    <n v="10.7"/>
    <n v="10.7"/>
    <n v="271"/>
    <n v="16.8"/>
    <n v="1008.2"/>
    <n v="85"/>
    <x v="28"/>
    <x v="36"/>
    <x v="5"/>
    <x v="1"/>
    <n v="7.3000000000000007"/>
    <n v="8.0300000000000011"/>
    <n v="0"/>
  </r>
  <r>
    <n v="356"/>
    <n v="20240207"/>
    <n v="1.9"/>
    <n v="4.4000000000000004"/>
    <n v="391"/>
    <n v="6.2"/>
    <n v="1005.2"/>
    <n v="89"/>
    <x v="28"/>
    <x v="37"/>
    <x v="5"/>
    <x v="1"/>
    <n v="13.6"/>
    <n v="14.96"/>
    <n v="0"/>
  </r>
  <r>
    <n v="356"/>
    <n v="20240208"/>
    <n v="3.7"/>
    <n v="3.8"/>
    <n v="148"/>
    <n v="14.6"/>
    <n v="996.1"/>
    <n v="96"/>
    <x v="28"/>
    <x v="38"/>
    <x v="5"/>
    <x v="1"/>
    <n v="14.2"/>
    <n v="15.620000000000001"/>
    <n v="0"/>
  </r>
  <r>
    <n v="356"/>
    <n v="20240209"/>
    <n v="4.7"/>
    <n v="10.9"/>
    <n v="313"/>
    <n v="4.8"/>
    <n v="983.9"/>
    <n v="88"/>
    <x v="28"/>
    <x v="39"/>
    <x v="5"/>
    <x v="1"/>
    <n v="7.1"/>
    <n v="7.8100000000000005"/>
    <n v="0"/>
  </r>
  <r>
    <n v="356"/>
    <n v="20240210"/>
    <n v="3"/>
    <n v="10.4"/>
    <n v="403"/>
    <n v="0.7"/>
    <n v="986.2"/>
    <n v="91"/>
    <x v="28"/>
    <x v="40"/>
    <x v="5"/>
    <x v="1"/>
    <n v="7.6"/>
    <n v="8.36"/>
    <n v="0"/>
  </r>
  <r>
    <n v="356"/>
    <n v="20240211"/>
    <n v="2.7"/>
    <n v="8.5"/>
    <n v="237"/>
    <n v="3.2"/>
    <n v="990.8"/>
    <n v="94"/>
    <x v="28"/>
    <x v="41"/>
    <x v="5"/>
    <x v="1"/>
    <n v="9.5"/>
    <n v="10.450000000000001"/>
    <n v="0"/>
  </r>
  <r>
    <n v="356"/>
    <n v="20240212"/>
    <n v="3.9"/>
    <n v="6.2"/>
    <n v="686"/>
    <n v="-0.1"/>
    <n v="1005.2"/>
    <n v="90"/>
    <x v="28"/>
    <x v="42"/>
    <x v="6"/>
    <x v="1"/>
    <n v="11.8"/>
    <n v="12.980000000000002"/>
    <n v="0"/>
  </r>
  <r>
    <n v="356"/>
    <n v="20240213"/>
    <n v="4.8"/>
    <n v="6.5"/>
    <n v="660"/>
    <n v="1"/>
    <n v="1015.1"/>
    <n v="85"/>
    <x v="28"/>
    <x v="43"/>
    <x v="6"/>
    <x v="1"/>
    <n v="11.5"/>
    <n v="12.65"/>
    <n v="0"/>
  </r>
  <r>
    <n v="356"/>
    <n v="20240214"/>
    <n v="6.2"/>
    <n v="11.2"/>
    <n v="147"/>
    <n v="4.7"/>
    <n v="1014.7"/>
    <n v="96"/>
    <x v="28"/>
    <x v="44"/>
    <x v="6"/>
    <x v="1"/>
    <n v="6.8000000000000007"/>
    <n v="7.4800000000000013"/>
    <n v="0"/>
  </r>
  <r>
    <n v="356"/>
    <n v="20240215"/>
    <n v="3.7"/>
    <n v="12.8"/>
    <n v="410"/>
    <n v="7.8"/>
    <n v="1012.6"/>
    <n v="87"/>
    <x v="28"/>
    <x v="45"/>
    <x v="6"/>
    <x v="1"/>
    <n v="5.1999999999999993"/>
    <n v="5.72"/>
    <n v="0"/>
  </r>
  <r>
    <n v="356"/>
    <n v="20240216"/>
    <n v="3.9"/>
    <n v="10.9"/>
    <n v="219"/>
    <n v="1.4"/>
    <n v="1014.6"/>
    <n v="89"/>
    <x v="28"/>
    <x v="46"/>
    <x v="6"/>
    <x v="1"/>
    <n v="7.1"/>
    <n v="7.8100000000000005"/>
    <n v="0"/>
  </r>
  <r>
    <n v="356"/>
    <n v="20240217"/>
    <n v="2.9"/>
    <n v="10.3"/>
    <n v="408"/>
    <n v="0"/>
    <n v="1030.2"/>
    <n v="89"/>
    <x v="28"/>
    <x v="47"/>
    <x v="6"/>
    <x v="1"/>
    <n v="7.6999999999999993"/>
    <n v="8.4700000000000006"/>
    <n v="0"/>
  </r>
  <r>
    <n v="356"/>
    <n v="20240218"/>
    <n v="6.8"/>
    <n v="9.6"/>
    <n v="158"/>
    <n v="7.6"/>
    <n v="1024.3"/>
    <n v="90"/>
    <x v="28"/>
    <x v="48"/>
    <x v="6"/>
    <x v="1"/>
    <n v="8.4"/>
    <n v="9.240000000000002"/>
    <n v="0"/>
  </r>
  <r>
    <n v="356"/>
    <n v="20240219"/>
    <n v="4.7"/>
    <n v="8.4"/>
    <n v="262"/>
    <n v="0.6"/>
    <n v="1026.5999999999999"/>
    <n v="92"/>
    <x v="28"/>
    <x v="49"/>
    <x v="7"/>
    <x v="1"/>
    <n v="9.6"/>
    <n v="10.56"/>
    <n v="0"/>
  </r>
  <r>
    <n v="356"/>
    <n v="20240220"/>
    <n v="5"/>
    <n v="8.4"/>
    <n v="580"/>
    <n v="0"/>
    <n v="1025.8"/>
    <n v="87"/>
    <x v="28"/>
    <x v="50"/>
    <x v="7"/>
    <x v="1"/>
    <n v="9.6"/>
    <n v="10.56"/>
    <n v="0"/>
  </r>
  <r>
    <n v="356"/>
    <n v="20240221"/>
    <n v="6.1"/>
    <n v="9.1999999999999993"/>
    <n v="304"/>
    <n v="5.2"/>
    <n v="1010.4"/>
    <n v="88"/>
    <x v="28"/>
    <x v="51"/>
    <x v="7"/>
    <x v="1"/>
    <n v="8.8000000000000007"/>
    <n v="9.6800000000000015"/>
    <n v="0"/>
  </r>
  <r>
    <n v="356"/>
    <n v="20240222"/>
    <n v="7.3"/>
    <n v="9.8000000000000007"/>
    <n v="391"/>
    <n v="8.1999999999999993"/>
    <n v="986.4"/>
    <n v="91"/>
    <x v="28"/>
    <x v="52"/>
    <x v="7"/>
    <x v="1"/>
    <n v="8.1999999999999993"/>
    <n v="9.02"/>
    <n v="0"/>
  </r>
  <r>
    <n v="356"/>
    <n v="20240223"/>
    <n v="6.4"/>
    <n v="6"/>
    <n v="557"/>
    <n v="3"/>
    <n v="990.5"/>
    <n v="83"/>
    <x v="28"/>
    <x v="53"/>
    <x v="7"/>
    <x v="1"/>
    <n v="12"/>
    <n v="13.200000000000001"/>
    <n v="0"/>
  </r>
  <r>
    <n v="356"/>
    <n v="20240224"/>
    <n v="4.4000000000000004"/>
    <n v="5.2"/>
    <n v="395"/>
    <n v="0.4"/>
    <n v="997.9"/>
    <n v="85"/>
    <x v="28"/>
    <x v="54"/>
    <x v="7"/>
    <x v="1"/>
    <n v="12.8"/>
    <n v="14.080000000000002"/>
    <n v="0"/>
  </r>
  <r>
    <n v="356"/>
    <n v="20240225"/>
    <n v="3.8"/>
    <n v="6.4"/>
    <n v="567"/>
    <n v="0.4"/>
    <n v="999.6"/>
    <n v="85"/>
    <x v="28"/>
    <x v="55"/>
    <x v="7"/>
    <x v="1"/>
    <n v="11.6"/>
    <n v="12.76"/>
    <n v="0"/>
  </r>
  <r>
    <n v="356"/>
    <n v="20240226"/>
    <n v="6.4"/>
    <n v="5.2"/>
    <n v="244"/>
    <n v="4.4000000000000004"/>
    <n v="1006.4"/>
    <n v="86"/>
    <x v="28"/>
    <x v="56"/>
    <x v="8"/>
    <x v="1"/>
    <n v="12.8"/>
    <n v="14.080000000000002"/>
    <n v="0"/>
  </r>
  <r>
    <n v="356"/>
    <n v="20240227"/>
    <n v="2.8"/>
    <n v="4.5"/>
    <n v="1122"/>
    <n v="0"/>
    <n v="1018.6"/>
    <n v="86"/>
    <x v="28"/>
    <x v="57"/>
    <x v="8"/>
    <x v="1"/>
    <n v="13.5"/>
    <n v="14.850000000000001"/>
    <n v="0"/>
  </r>
  <r>
    <n v="356"/>
    <n v="20240228"/>
    <n v="3.1"/>
    <n v="5.7"/>
    <n v="579"/>
    <n v="0"/>
    <n v="1019.5"/>
    <n v="91"/>
    <x v="28"/>
    <x v="58"/>
    <x v="8"/>
    <x v="1"/>
    <n v="12.3"/>
    <n v="13.530000000000001"/>
    <n v="0"/>
  </r>
  <r>
    <n v="356"/>
    <n v="20240229"/>
    <n v="5.4"/>
    <n v="8.1999999999999993"/>
    <n v="237"/>
    <n v="8.1999999999999993"/>
    <n v="1007.7"/>
    <n v="93"/>
    <x v="28"/>
    <x v="59"/>
    <x v="8"/>
    <x v="1"/>
    <n v="9.8000000000000007"/>
    <n v="10.780000000000001"/>
    <n v="0"/>
  </r>
  <r>
    <n v="356"/>
    <n v="20240301"/>
    <n v="6.3"/>
    <n v="8.1999999999999993"/>
    <n v="722"/>
    <n v="0.4"/>
    <n v="1000.3"/>
    <n v="78"/>
    <x v="28"/>
    <x v="60"/>
    <x v="8"/>
    <x v="2"/>
    <n v="9.8000000000000007"/>
    <n v="9.8000000000000007"/>
    <n v="0"/>
  </r>
  <r>
    <n v="356"/>
    <n v="20240302"/>
    <n v="5.4"/>
    <n v="9.5"/>
    <n v="1065"/>
    <n v="0.1"/>
    <n v="999"/>
    <n v="72"/>
    <x v="28"/>
    <x v="61"/>
    <x v="8"/>
    <x v="2"/>
    <n v="8.5"/>
    <n v="8.5"/>
    <n v="0"/>
  </r>
  <r>
    <n v="356"/>
    <n v="20240303"/>
    <n v="3.5"/>
    <n v="10.6"/>
    <n v="907"/>
    <n v="0"/>
    <n v="1001.7"/>
    <n v="78"/>
    <x v="28"/>
    <x v="62"/>
    <x v="8"/>
    <x v="2"/>
    <n v="7.4"/>
    <n v="7.4"/>
    <n v="0"/>
  </r>
  <r>
    <n v="356"/>
    <n v="20240304"/>
    <n v="2.6"/>
    <n v="7.5"/>
    <n v="1144"/>
    <n v="0"/>
    <n v="1011.5"/>
    <n v="81"/>
    <x v="28"/>
    <x v="63"/>
    <x v="9"/>
    <x v="2"/>
    <n v="10.5"/>
    <n v="10.5"/>
    <n v="0"/>
  </r>
  <r>
    <n v="356"/>
    <n v="20240305"/>
    <n v="1.7"/>
    <n v="6.4"/>
    <n v="339"/>
    <n v="-0.1"/>
    <n v="1014.5"/>
    <n v="91"/>
    <x v="28"/>
    <x v="64"/>
    <x v="9"/>
    <x v="2"/>
    <n v="11.6"/>
    <n v="11.6"/>
    <n v="0"/>
  </r>
  <r>
    <n v="356"/>
    <n v="20240306"/>
    <n v="1.9"/>
    <n v="5.9"/>
    <n v="980"/>
    <n v="0"/>
    <n v="1022.7"/>
    <n v="91"/>
    <x v="28"/>
    <x v="65"/>
    <x v="9"/>
    <x v="2"/>
    <n v="12.1"/>
    <n v="12.1"/>
    <n v="0"/>
  </r>
  <r>
    <n v="356"/>
    <n v="20240307"/>
    <n v="5.0999999999999996"/>
    <n v="5.2"/>
    <n v="1126"/>
    <n v="0"/>
    <n v="1022.5"/>
    <n v="83"/>
    <x v="28"/>
    <x v="66"/>
    <x v="9"/>
    <x v="2"/>
    <n v="12.8"/>
    <n v="12.8"/>
    <n v="0"/>
  </r>
  <r>
    <n v="356"/>
    <n v="20240308"/>
    <n v="6.4"/>
    <n v="5.2"/>
    <n v="1366"/>
    <n v="0"/>
    <n v="1010.9"/>
    <n v="72"/>
    <x v="28"/>
    <x v="67"/>
    <x v="9"/>
    <x v="2"/>
    <n v="12.8"/>
    <n v="12.8"/>
    <n v="0"/>
  </r>
  <r>
    <n v="356"/>
    <n v="20240309"/>
    <n v="5.4"/>
    <n v="7.9"/>
    <n v="934"/>
    <n v="0"/>
    <n v="1000.6"/>
    <n v="74"/>
    <x v="28"/>
    <x v="68"/>
    <x v="9"/>
    <x v="2"/>
    <n v="10.1"/>
    <n v="10.1"/>
    <n v="0"/>
  </r>
  <r>
    <n v="356"/>
    <n v="20240310"/>
    <n v="4.5"/>
    <n v="9"/>
    <n v="636"/>
    <n v="0"/>
    <n v="996.5"/>
    <n v="74"/>
    <x v="28"/>
    <x v="69"/>
    <x v="9"/>
    <x v="2"/>
    <n v="9"/>
    <n v="9"/>
    <n v="0"/>
  </r>
  <r>
    <n v="356"/>
    <n v="20240311"/>
    <n v="1.9"/>
    <n v="6.9"/>
    <n v="145"/>
    <n v="13.2"/>
    <n v="1002.8"/>
    <n v="97"/>
    <x v="28"/>
    <x v="70"/>
    <x v="10"/>
    <x v="2"/>
    <n v="11.1"/>
    <n v="11.1"/>
    <n v="0"/>
  </r>
  <r>
    <n v="356"/>
    <n v="20240312"/>
    <n v="4.2"/>
    <n v="8.4"/>
    <n v="747"/>
    <n v="4.4000000000000004"/>
    <n v="1012.7"/>
    <n v="91"/>
    <x v="28"/>
    <x v="71"/>
    <x v="10"/>
    <x v="2"/>
    <n v="9.6"/>
    <n v="9.6"/>
    <n v="0"/>
  </r>
  <r>
    <n v="356"/>
    <n v="20240313"/>
    <n v="4.5"/>
    <n v="11"/>
    <n v="288"/>
    <n v="1.6"/>
    <n v="1014.2"/>
    <n v="91"/>
    <x v="28"/>
    <x v="72"/>
    <x v="10"/>
    <x v="2"/>
    <n v="7"/>
    <n v="7"/>
    <n v="0"/>
  </r>
  <r>
    <n v="356"/>
    <n v="20240314"/>
    <n v="3.9"/>
    <n v="12.7"/>
    <n v="1370"/>
    <n v="0"/>
    <n v="1010.4"/>
    <n v="77"/>
    <x v="28"/>
    <x v="73"/>
    <x v="10"/>
    <x v="2"/>
    <n v="5.3000000000000007"/>
    <n v="5.3000000000000007"/>
    <n v="0"/>
  </r>
  <r>
    <n v="356"/>
    <n v="20240315"/>
    <n v="5.8"/>
    <n v="12.7"/>
    <n v="771"/>
    <n v="2"/>
    <n v="1007.4"/>
    <n v="82"/>
    <x v="28"/>
    <x v="74"/>
    <x v="10"/>
    <x v="2"/>
    <n v="5.3000000000000007"/>
    <n v="5.3000000000000007"/>
    <n v="0"/>
  </r>
  <r>
    <n v="356"/>
    <n v="20240316"/>
    <n v="3.6"/>
    <n v="7.7"/>
    <n v="829"/>
    <n v="0.7"/>
    <n v="1019.6"/>
    <n v="81"/>
    <x v="28"/>
    <x v="75"/>
    <x v="10"/>
    <x v="2"/>
    <n v="10.3"/>
    <n v="10.3"/>
    <n v="0"/>
  </r>
  <r>
    <n v="356"/>
    <n v="20240317"/>
    <n v="3.5"/>
    <n v="9.8000000000000007"/>
    <n v="682"/>
    <n v="1.7"/>
    <n v="1019"/>
    <n v="85"/>
    <x v="28"/>
    <x v="76"/>
    <x v="10"/>
    <x v="2"/>
    <n v="8.1999999999999993"/>
    <n v="8.1999999999999993"/>
    <n v="0"/>
  </r>
  <r>
    <n v="356"/>
    <n v="20240318"/>
    <n v="2.9"/>
    <n v="10.8"/>
    <n v="963"/>
    <n v="0"/>
    <n v="1016"/>
    <n v="87"/>
    <x v="28"/>
    <x v="77"/>
    <x v="11"/>
    <x v="2"/>
    <n v="7.1999999999999993"/>
    <n v="7.1999999999999993"/>
    <n v="0"/>
  </r>
  <r>
    <n v="356"/>
    <n v="20240319"/>
    <n v="2.8"/>
    <n v="11.3"/>
    <n v="1169"/>
    <n v="0"/>
    <n v="1018"/>
    <n v="82"/>
    <x v="28"/>
    <x v="78"/>
    <x v="11"/>
    <x v="2"/>
    <n v="6.6999999999999993"/>
    <n v="6.6999999999999993"/>
    <n v="0"/>
  </r>
  <r>
    <n v="356"/>
    <n v="20240320"/>
    <n v="1.1000000000000001"/>
    <n v="11.6"/>
    <n v="1174"/>
    <n v="0"/>
    <n v="1019"/>
    <n v="86"/>
    <x v="28"/>
    <x v="79"/>
    <x v="11"/>
    <x v="2"/>
    <n v="6.4"/>
    <n v="6.4"/>
    <n v="0"/>
  </r>
  <r>
    <n v="356"/>
    <n v="20240321"/>
    <n v="3.5"/>
    <n v="9.5"/>
    <n v="669"/>
    <n v="0"/>
    <n v="1023.6"/>
    <n v="87"/>
    <x v="28"/>
    <x v="80"/>
    <x v="11"/>
    <x v="2"/>
    <n v="8.5"/>
    <n v="8.5"/>
    <n v="0"/>
  </r>
  <r>
    <n v="356"/>
    <n v="20240322"/>
    <n v="4.3"/>
    <n v="9.3000000000000007"/>
    <n v="288"/>
    <n v="3.8"/>
    <n v="1015.9"/>
    <n v="92"/>
    <x v="28"/>
    <x v="81"/>
    <x v="11"/>
    <x v="2"/>
    <n v="8.6999999999999993"/>
    <n v="8.6999999999999993"/>
    <n v="0"/>
  </r>
  <r>
    <n v="356"/>
    <n v="20240323"/>
    <n v="5.8"/>
    <n v="6.3"/>
    <n v="1233"/>
    <n v="1.7"/>
    <n v="1008.3"/>
    <n v="81"/>
    <x v="28"/>
    <x v="82"/>
    <x v="11"/>
    <x v="2"/>
    <n v="11.7"/>
    <n v="11.7"/>
    <n v="0"/>
  </r>
  <r>
    <n v="356"/>
    <n v="20240324"/>
    <n v="7.6"/>
    <n v="6.4"/>
    <n v="846"/>
    <n v="9.1999999999999993"/>
    <n v="1005"/>
    <n v="87"/>
    <x v="28"/>
    <x v="83"/>
    <x v="11"/>
    <x v="2"/>
    <n v="11.6"/>
    <n v="11.6"/>
    <n v="0"/>
  </r>
  <r>
    <n v="356"/>
    <n v="20240325"/>
    <n v="3.3"/>
    <n v="6.9"/>
    <n v="1664"/>
    <n v="0"/>
    <n v="1004"/>
    <n v="77"/>
    <x v="28"/>
    <x v="84"/>
    <x v="12"/>
    <x v="2"/>
    <n v="11.1"/>
    <n v="11.1"/>
    <n v="0"/>
  </r>
  <r>
    <n v="356"/>
    <n v="20240326"/>
    <n v="3.8"/>
    <n v="8.6"/>
    <n v="841"/>
    <n v="0"/>
    <n v="990.6"/>
    <n v="74"/>
    <x v="28"/>
    <x v="85"/>
    <x v="12"/>
    <x v="2"/>
    <n v="9.4"/>
    <n v="9.4"/>
    <n v="0"/>
  </r>
  <r>
    <n v="356"/>
    <n v="20240327"/>
    <n v="3.8"/>
    <n v="9.5"/>
    <n v="986"/>
    <n v="0"/>
    <n v="986.2"/>
    <n v="77"/>
    <x v="28"/>
    <x v="86"/>
    <x v="12"/>
    <x v="2"/>
    <n v="8.5"/>
    <n v="8.5"/>
    <n v="0"/>
  </r>
  <r>
    <n v="356"/>
    <n v="20240328"/>
    <n v="5.8"/>
    <n v="8.9"/>
    <n v="864"/>
    <n v="3.5"/>
    <n v="986.2"/>
    <n v="72"/>
    <x v="28"/>
    <x v="87"/>
    <x v="12"/>
    <x v="2"/>
    <n v="9.1"/>
    <n v="9.1"/>
    <n v="0"/>
  </r>
  <r>
    <n v="356"/>
    <n v="20240329"/>
    <n v="4.8"/>
    <n v="10.7"/>
    <n v="1189"/>
    <n v="0.4"/>
    <n v="993.2"/>
    <n v="74"/>
    <x v="28"/>
    <x v="88"/>
    <x v="12"/>
    <x v="2"/>
    <n v="7.3000000000000007"/>
    <n v="7.3000000000000007"/>
    <n v="0"/>
  </r>
  <r>
    <n v="356"/>
    <n v="20240330"/>
    <n v="2.2000000000000002"/>
    <n v="9.1999999999999993"/>
    <n v="407"/>
    <n v="0.9"/>
    <n v="997"/>
    <n v="95"/>
    <x v="28"/>
    <x v="89"/>
    <x v="12"/>
    <x v="2"/>
    <n v="8.8000000000000007"/>
    <n v="8.8000000000000007"/>
    <n v="0"/>
  </r>
  <r>
    <n v="356"/>
    <n v="20240331"/>
    <n v="3.4"/>
    <n v="10.9"/>
    <n v="956"/>
    <n v="5.8"/>
    <n v="996.1"/>
    <n v="90"/>
    <x v="28"/>
    <x v="90"/>
    <x v="12"/>
    <x v="2"/>
    <n v="7.1"/>
    <n v="7.1"/>
    <n v="0"/>
  </r>
  <r>
    <n v="356"/>
    <n v="20240401"/>
    <n v="3.9"/>
    <n v="9.6999999999999993"/>
    <n v="836"/>
    <n v="-0.1"/>
    <n v="996.8"/>
    <n v="85"/>
    <x v="28"/>
    <x v="91"/>
    <x v="13"/>
    <x v="3"/>
    <n v="8.3000000000000007"/>
    <n v="6.6400000000000006"/>
    <n v="0"/>
  </r>
  <r>
    <n v="356"/>
    <n v="20240402"/>
    <n v="5"/>
    <n v="9.4"/>
    <n v="690"/>
    <n v="2.1"/>
    <n v="1005.4"/>
    <n v="88"/>
    <x v="28"/>
    <x v="92"/>
    <x v="13"/>
    <x v="3"/>
    <n v="8.6"/>
    <n v="6.88"/>
    <n v="0"/>
  </r>
  <r>
    <n v="356"/>
    <n v="20240403"/>
    <n v="5.6"/>
    <n v="11.1"/>
    <n v="682"/>
    <n v="3"/>
    <n v="1004.1"/>
    <n v="87"/>
    <x v="28"/>
    <x v="93"/>
    <x v="13"/>
    <x v="3"/>
    <n v="6.9"/>
    <n v="5.5200000000000005"/>
    <n v="0"/>
  </r>
  <r>
    <n v="356"/>
    <n v="20240404"/>
    <n v="7.1"/>
    <n v="12.1"/>
    <n v="1114"/>
    <n v="17.600000000000001"/>
    <n v="1005.4"/>
    <n v="83"/>
    <x v="28"/>
    <x v="94"/>
    <x v="13"/>
    <x v="3"/>
    <n v="5.9"/>
    <n v="4.7200000000000006"/>
    <n v="0"/>
  </r>
  <r>
    <n v="356"/>
    <n v="20240405"/>
    <n v="4.5999999999999996"/>
    <n v="13.4"/>
    <n v="863"/>
    <n v="1.6"/>
    <n v="1008.4"/>
    <n v="86"/>
    <x v="28"/>
    <x v="95"/>
    <x v="13"/>
    <x v="3"/>
    <n v="4.5999999999999996"/>
    <n v="3.6799999999999997"/>
    <n v="0"/>
  </r>
  <r>
    <n v="356"/>
    <n v="20240406"/>
    <n v="4.2"/>
    <n v="17.399999999999999"/>
    <n v="1538"/>
    <n v="0"/>
    <n v="1008.6"/>
    <n v="71"/>
    <x v="28"/>
    <x v="96"/>
    <x v="13"/>
    <x v="3"/>
    <n v="0.60000000000000142"/>
    <n v="0.48000000000000115"/>
    <n v="0"/>
  </r>
  <r>
    <n v="356"/>
    <n v="20240407"/>
    <n v="5.7"/>
    <n v="16.399999999999999"/>
    <n v="1828"/>
    <n v="0.5"/>
    <n v="1012.1"/>
    <n v="67"/>
    <x v="28"/>
    <x v="97"/>
    <x v="13"/>
    <x v="3"/>
    <n v="1.6000000000000014"/>
    <n v="1.2800000000000011"/>
    <n v="0"/>
  </r>
  <r>
    <n v="356"/>
    <n v="20240408"/>
    <n v="2.7"/>
    <n v="15"/>
    <n v="1282"/>
    <n v="1.5"/>
    <n v="1007.3"/>
    <n v="85"/>
    <x v="28"/>
    <x v="98"/>
    <x v="14"/>
    <x v="3"/>
    <n v="3"/>
    <n v="2.4000000000000004"/>
    <n v="0"/>
  </r>
  <r>
    <n v="356"/>
    <n v="20240409"/>
    <n v="7.4"/>
    <n v="11.2"/>
    <n v="1044"/>
    <n v="2.2000000000000002"/>
    <n v="1010.4"/>
    <n v="78"/>
    <x v="28"/>
    <x v="99"/>
    <x v="14"/>
    <x v="3"/>
    <n v="6.8000000000000007"/>
    <n v="5.4400000000000013"/>
    <n v="0"/>
  </r>
  <r>
    <n v="356"/>
    <n v="20240410"/>
    <n v="4.5"/>
    <n v="11.3"/>
    <n v="2101"/>
    <n v="0.4"/>
    <n v="1027.0999999999999"/>
    <n v="68"/>
    <x v="28"/>
    <x v="100"/>
    <x v="14"/>
    <x v="3"/>
    <n v="6.6999999999999993"/>
    <n v="5.3599999999999994"/>
    <n v="0"/>
  </r>
  <r>
    <n v="356"/>
    <n v="20240411"/>
    <n v="4.5"/>
    <n v="13"/>
    <n v="542"/>
    <n v="0.9"/>
    <n v="1030.5"/>
    <n v="88"/>
    <x v="28"/>
    <x v="101"/>
    <x v="14"/>
    <x v="3"/>
    <n v="5"/>
    <n v="4"/>
    <n v="0"/>
  </r>
  <r>
    <n v="356"/>
    <n v="20240412"/>
    <n v="5.5"/>
    <n v="15.7"/>
    <n v="1682"/>
    <n v="0"/>
    <n v="1029.2"/>
    <n v="81"/>
    <x v="28"/>
    <x v="102"/>
    <x v="14"/>
    <x v="3"/>
    <n v="2.3000000000000007"/>
    <n v="1.8400000000000007"/>
    <n v="0"/>
  </r>
  <r>
    <n v="356"/>
    <n v="20240413"/>
    <n v="4.9000000000000004"/>
    <n v="16.399999999999999"/>
    <n v="1843"/>
    <n v="0"/>
    <n v="1022.4"/>
    <n v="75"/>
    <x v="28"/>
    <x v="103"/>
    <x v="14"/>
    <x v="3"/>
    <n v="1.6000000000000014"/>
    <n v="1.2800000000000011"/>
    <n v="0"/>
  </r>
  <r>
    <n v="356"/>
    <n v="20240414"/>
    <n v="3.3"/>
    <n v="11.3"/>
    <n v="1610"/>
    <n v="0"/>
    <n v="1020.9"/>
    <n v="74"/>
    <x v="28"/>
    <x v="104"/>
    <x v="14"/>
    <x v="3"/>
    <n v="6.6999999999999993"/>
    <n v="5.3599999999999994"/>
    <n v="0"/>
  </r>
  <r>
    <n v="356"/>
    <n v="20240415"/>
    <n v="6.8"/>
    <n v="7.8"/>
    <n v="860"/>
    <n v="6.4"/>
    <n v="1005.5"/>
    <n v="81"/>
    <x v="28"/>
    <x v="105"/>
    <x v="15"/>
    <x v="3"/>
    <n v="10.199999999999999"/>
    <n v="8.16"/>
    <n v="0"/>
  </r>
  <r>
    <n v="356"/>
    <n v="20240416"/>
    <n v="6.8"/>
    <n v="7.7"/>
    <n v="1132"/>
    <n v="9.1999999999999993"/>
    <n v="1004.8"/>
    <n v="84"/>
    <x v="28"/>
    <x v="106"/>
    <x v="15"/>
    <x v="3"/>
    <n v="10.3"/>
    <n v="8.24"/>
    <n v="0"/>
  </r>
  <r>
    <n v="356"/>
    <n v="20240417"/>
    <n v="2.8"/>
    <n v="5.3"/>
    <n v="1103"/>
    <n v="7.5"/>
    <n v="1012.4"/>
    <n v="88"/>
    <x v="28"/>
    <x v="107"/>
    <x v="15"/>
    <x v="3"/>
    <n v="12.7"/>
    <n v="10.16"/>
    <n v="0"/>
  </r>
  <r>
    <n v="356"/>
    <n v="20240418"/>
    <n v="3.7"/>
    <n v="7.4"/>
    <n v="1903"/>
    <n v="1.5"/>
    <n v="1018.6"/>
    <n v="80"/>
    <x v="28"/>
    <x v="108"/>
    <x v="15"/>
    <x v="3"/>
    <n v="10.6"/>
    <n v="8.48"/>
    <n v="0"/>
  </r>
  <r>
    <n v="356"/>
    <n v="20240419"/>
    <n v="7.7"/>
    <n v="8.6"/>
    <n v="1424"/>
    <n v="11.5"/>
    <n v="1011.2"/>
    <n v="85"/>
    <x v="28"/>
    <x v="109"/>
    <x v="15"/>
    <x v="3"/>
    <n v="9.4"/>
    <n v="7.5200000000000005"/>
    <n v="0"/>
  </r>
  <r>
    <n v="356"/>
    <n v="20240420"/>
    <n v="5.4"/>
    <n v="7.4"/>
    <n v="1582"/>
    <n v="0.1"/>
    <n v="1021.6"/>
    <n v="77"/>
    <x v="28"/>
    <x v="110"/>
    <x v="15"/>
    <x v="3"/>
    <n v="10.6"/>
    <n v="8.48"/>
    <n v="0"/>
  </r>
  <r>
    <n v="356"/>
    <n v="20240421"/>
    <n v="4.2"/>
    <n v="6"/>
    <n v="1760"/>
    <n v="1.4"/>
    <n v="1025"/>
    <n v="79"/>
    <x v="28"/>
    <x v="111"/>
    <x v="15"/>
    <x v="3"/>
    <n v="12"/>
    <n v="9.6000000000000014"/>
    <n v="0"/>
  </r>
  <r>
    <n v="356"/>
    <n v="20240422"/>
    <n v="2.7"/>
    <n v="5.2"/>
    <n v="1690"/>
    <n v="2.4"/>
    <n v="1025"/>
    <n v="72"/>
    <x v="28"/>
    <x v="112"/>
    <x v="16"/>
    <x v="3"/>
    <n v="12.8"/>
    <n v="10.240000000000002"/>
    <n v="0"/>
  </r>
  <r>
    <n v="356"/>
    <n v="20240423"/>
    <n v="3"/>
    <n v="5.6"/>
    <n v="2066"/>
    <n v="2.1"/>
    <n v="1019.2"/>
    <n v="75"/>
    <x v="28"/>
    <x v="113"/>
    <x v="16"/>
    <x v="3"/>
    <n v="12.4"/>
    <n v="9.9200000000000017"/>
    <n v="0"/>
  </r>
  <r>
    <n v="356"/>
    <n v="20240424"/>
    <n v="4.9000000000000004"/>
    <n v="5.7"/>
    <n v="1890"/>
    <n v="1.8"/>
    <n v="1009.9"/>
    <n v="84"/>
    <x v="28"/>
    <x v="114"/>
    <x v="16"/>
    <x v="3"/>
    <n v="12.3"/>
    <n v="9.8400000000000016"/>
    <n v="0"/>
  </r>
  <r>
    <n v="356"/>
    <n v="20240425"/>
    <n v="3.9"/>
    <n v="6.3"/>
    <n v="1158"/>
    <n v="8.9"/>
    <n v="1004.5"/>
    <n v="83"/>
    <x v="28"/>
    <x v="115"/>
    <x v="16"/>
    <x v="3"/>
    <n v="11.7"/>
    <n v="9.36"/>
    <n v="0"/>
  </r>
  <r>
    <n v="356"/>
    <n v="20240426"/>
    <n v="2.5"/>
    <n v="8.9"/>
    <n v="2091"/>
    <n v="0.7"/>
    <n v="1004"/>
    <n v="78"/>
    <x v="28"/>
    <x v="116"/>
    <x v="16"/>
    <x v="3"/>
    <n v="9.1"/>
    <n v="7.28"/>
    <n v="0"/>
  </r>
  <r>
    <n v="356"/>
    <n v="20240427"/>
    <n v="3.3"/>
    <n v="11.9"/>
    <n v="1220"/>
    <n v="0.9"/>
    <n v="1004.6"/>
    <n v="82"/>
    <x v="28"/>
    <x v="117"/>
    <x v="16"/>
    <x v="3"/>
    <n v="6.1"/>
    <n v="4.88"/>
    <n v="0"/>
  </r>
  <r>
    <n v="356"/>
    <n v="20240428"/>
    <n v="5.7"/>
    <n v="11.9"/>
    <n v="1061"/>
    <n v="0.3"/>
    <n v="1008.5"/>
    <n v="74"/>
    <x v="28"/>
    <x v="118"/>
    <x v="16"/>
    <x v="3"/>
    <n v="6.1"/>
    <n v="4.88"/>
    <n v="0"/>
  </r>
  <r>
    <n v="356"/>
    <n v="20240429"/>
    <n v="2.6"/>
    <n v="12.8"/>
    <n v="1666"/>
    <n v="0"/>
    <n v="1018.6"/>
    <n v="74"/>
    <x v="28"/>
    <x v="119"/>
    <x v="17"/>
    <x v="3"/>
    <n v="5.1999999999999993"/>
    <n v="4.1599999999999993"/>
    <n v="0"/>
  </r>
  <r>
    <n v="356"/>
    <n v="20240430"/>
    <n v="2.6"/>
    <n v="16.399999999999999"/>
    <n v="1974"/>
    <n v="0.1"/>
    <n v="1014.7"/>
    <n v="79"/>
    <x v="28"/>
    <x v="120"/>
    <x v="17"/>
    <x v="3"/>
    <n v="1.6000000000000014"/>
    <n v="1.2800000000000011"/>
    <n v="0"/>
  </r>
  <r>
    <n v="356"/>
    <n v="20240501"/>
    <n v="3"/>
    <n v="19.3"/>
    <n v="2349"/>
    <n v="1.2"/>
    <n v="1005.8"/>
    <n v="77"/>
    <x v="28"/>
    <x v="121"/>
    <x v="17"/>
    <x v="4"/>
    <n v="0"/>
    <n v="0"/>
    <n v="1.3000000000000007"/>
  </r>
  <r>
    <n v="356"/>
    <n v="20240502"/>
    <n v="4.5"/>
    <n v="17.600000000000001"/>
    <n v="2327"/>
    <n v="10.5"/>
    <n v="1000.1"/>
    <n v="78"/>
    <x v="28"/>
    <x v="122"/>
    <x v="17"/>
    <x v="4"/>
    <n v="0.39999999999999858"/>
    <n v="0.3199999999999989"/>
    <n v="0"/>
  </r>
  <r>
    <n v="356"/>
    <n v="20240503"/>
    <n v="5"/>
    <n v="11.3"/>
    <n v="608"/>
    <n v="11.2"/>
    <n v="1009.4"/>
    <n v="91"/>
    <x v="28"/>
    <x v="123"/>
    <x v="17"/>
    <x v="4"/>
    <n v="6.6999999999999993"/>
    <n v="5.3599999999999994"/>
    <n v="0"/>
  </r>
  <r>
    <n v="356"/>
    <n v="20240504"/>
    <n v="2.4"/>
    <n v="11.2"/>
    <n v="1532"/>
    <n v="9.9"/>
    <n v="1012.6"/>
    <n v="88"/>
    <x v="28"/>
    <x v="124"/>
    <x v="17"/>
    <x v="4"/>
    <n v="6.8000000000000007"/>
    <n v="5.4400000000000013"/>
    <n v="0"/>
  </r>
  <r>
    <n v="356"/>
    <n v="20240505"/>
    <n v="2.4"/>
    <n v="12.8"/>
    <n v="2006"/>
    <n v="0"/>
    <n v="1009"/>
    <n v="81"/>
    <x v="28"/>
    <x v="125"/>
    <x v="17"/>
    <x v="4"/>
    <n v="5.1999999999999993"/>
    <n v="4.1599999999999993"/>
    <n v="0"/>
  </r>
  <r>
    <n v="356"/>
    <n v="20240506"/>
    <n v="2.2999999999999998"/>
    <n v="14.2"/>
    <n v="1221"/>
    <n v="0.1"/>
    <n v="1009"/>
    <n v="82"/>
    <x v="28"/>
    <x v="126"/>
    <x v="18"/>
    <x v="4"/>
    <n v="3.8000000000000007"/>
    <n v="3.0400000000000009"/>
    <n v="0"/>
  </r>
  <r>
    <n v="356"/>
    <n v="20240507"/>
    <n v="3"/>
    <n v="14.5"/>
    <n v="2428"/>
    <n v="0"/>
    <n v="1019.8"/>
    <n v="75"/>
    <x v="28"/>
    <x v="127"/>
    <x v="18"/>
    <x v="4"/>
    <n v="3.5"/>
    <n v="2.8000000000000003"/>
    <n v="0"/>
  </r>
  <r>
    <n v="356"/>
    <n v="20240508"/>
    <n v="2"/>
    <n v="12.1"/>
    <n v="862"/>
    <n v="0"/>
    <n v="1027.5999999999999"/>
    <n v="86"/>
    <x v="28"/>
    <x v="128"/>
    <x v="18"/>
    <x v="4"/>
    <n v="5.9"/>
    <n v="4.7200000000000006"/>
    <n v="0"/>
  </r>
  <r>
    <n v="356"/>
    <n v="20240509"/>
    <n v="1.4"/>
    <n v="13.7"/>
    <n v="2059"/>
    <n v="0"/>
    <n v="1026.9000000000001"/>
    <n v="81"/>
    <x v="28"/>
    <x v="129"/>
    <x v="18"/>
    <x v="4"/>
    <n v="4.3000000000000007"/>
    <n v="3.4400000000000008"/>
    <n v="0"/>
  </r>
  <r>
    <n v="356"/>
    <n v="20240510"/>
    <n v="1.6"/>
    <n v="15.8"/>
    <n v="2304"/>
    <n v="0"/>
    <n v="1023.8"/>
    <n v="76"/>
    <x v="28"/>
    <x v="130"/>
    <x v="18"/>
    <x v="4"/>
    <n v="2.1999999999999993"/>
    <n v="1.7599999999999996"/>
    <n v="0"/>
  </r>
  <r>
    <n v="356"/>
    <n v="20240511"/>
    <n v="3.7"/>
    <n v="17.2"/>
    <n v="2549"/>
    <n v="0"/>
    <n v="1021.6"/>
    <n v="70"/>
    <x v="28"/>
    <x v="131"/>
    <x v="18"/>
    <x v="4"/>
    <n v="0.80000000000000071"/>
    <n v="0.64000000000000057"/>
    <n v="0"/>
  </r>
  <r>
    <n v="356"/>
    <n v="20240512"/>
    <n v="4.5"/>
    <n v="19.3"/>
    <n v="2632"/>
    <n v="0"/>
    <n v="1014.8"/>
    <n v="63"/>
    <x v="28"/>
    <x v="132"/>
    <x v="18"/>
    <x v="4"/>
    <n v="0"/>
    <n v="0"/>
    <n v="1.3000000000000007"/>
  </r>
  <r>
    <n v="356"/>
    <n v="20240513"/>
    <n v="3"/>
    <n v="19.100000000000001"/>
    <n v="2106"/>
    <n v="1.4"/>
    <n v="1009.7"/>
    <n v="79"/>
    <x v="28"/>
    <x v="133"/>
    <x v="19"/>
    <x v="4"/>
    <n v="0"/>
    <n v="0"/>
    <n v="1.1000000000000014"/>
  </r>
  <r>
    <n v="356"/>
    <n v="20240514"/>
    <n v="3.8"/>
    <n v="19.5"/>
    <n v="2132"/>
    <n v="4.5999999999999996"/>
    <n v="1004.9"/>
    <n v="76"/>
    <x v="28"/>
    <x v="134"/>
    <x v="19"/>
    <x v="4"/>
    <n v="0"/>
    <n v="0"/>
    <n v="1.5"/>
  </r>
  <r>
    <n v="356"/>
    <n v="20240515"/>
    <n v="1.9"/>
    <n v="16.399999999999999"/>
    <n v="1284"/>
    <n v="4.9000000000000004"/>
    <n v="1006.2"/>
    <n v="92"/>
    <x v="28"/>
    <x v="135"/>
    <x v="19"/>
    <x v="4"/>
    <n v="1.6000000000000014"/>
    <n v="1.2800000000000011"/>
    <n v="0"/>
  </r>
  <r>
    <n v="356"/>
    <n v="20240516"/>
    <n v="2.2999999999999998"/>
    <n v="16.399999999999999"/>
    <n v="1368"/>
    <n v="1.2"/>
    <n v="1004.9"/>
    <n v="90"/>
    <x v="28"/>
    <x v="136"/>
    <x v="19"/>
    <x v="4"/>
    <n v="1.6000000000000014"/>
    <n v="1.2800000000000011"/>
    <n v="0"/>
  </r>
  <r>
    <n v="356"/>
    <n v="20240517"/>
    <n v="3.8"/>
    <n v="14.9"/>
    <n v="958"/>
    <n v="4"/>
    <n v="1008.3"/>
    <n v="93"/>
    <x v="28"/>
    <x v="137"/>
    <x v="19"/>
    <x v="4"/>
    <n v="3.0999999999999996"/>
    <n v="2.48"/>
    <n v="0"/>
  </r>
  <r>
    <n v="356"/>
    <n v="20240518"/>
    <n v="1.9"/>
    <n v="16"/>
    <n v="1699"/>
    <n v="0.1"/>
    <n v="1010.5"/>
    <n v="85"/>
    <x v="28"/>
    <x v="138"/>
    <x v="19"/>
    <x v="4"/>
    <n v="2"/>
    <n v="1.6"/>
    <n v="0"/>
  </r>
  <r>
    <n v="356"/>
    <n v="20240519"/>
    <n v="3"/>
    <n v="15.4"/>
    <n v="1660"/>
    <n v="21.3"/>
    <n v="1011.1"/>
    <n v="87"/>
    <x v="28"/>
    <x v="139"/>
    <x v="19"/>
    <x v="4"/>
    <n v="2.5999999999999996"/>
    <n v="2.0799999999999996"/>
    <n v="0"/>
  </r>
  <r>
    <n v="356"/>
    <n v="20240520"/>
    <n v="2.2000000000000002"/>
    <n v="15.8"/>
    <n v="1495"/>
    <n v="1"/>
    <n v="1011"/>
    <n v="89"/>
    <x v="28"/>
    <x v="140"/>
    <x v="20"/>
    <x v="4"/>
    <n v="2.1999999999999993"/>
    <n v="1.7599999999999996"/>
    <n v="0"/>
  </r>
  <r>
    <n v="356"/>
    <n v="20240521"/>
    <n v="3.1"/>
    <n v="17.100000000000001"/>
    <n v="1689"/>
    <n v="24.3"/>
    <n v="1007.2"/>
    <n v="85"/>
    <x v="28"/>
    <x v="141"/>
    <x v="20"/>
    <x v="4"/>
    <n v="0.89999999999999858"/>
    <n v="0.71999999999999886"/>
    <n v="0"/>
  </r>
  <r>
    <n v="356"/>
    <n v="20240522"/>
    <n v="4.0999999999999996"/>
    <n v="15.3"/>
    <n v="1084"/>
    <n v="0.5"/>
    <n v="1008.2"/>
    <n v="84"/>
    <x v="28"/>
    <x v="142"/>
    <x v="20"/>
    <x v="4"/>
    <n v="2.6999999999999993"/>
    <n v="2.1599999999999997"/>
    <n v="0"/>
  </r>
  <r>
    <n v="356"/>
    <n v="20240523"/>
    <n v="3.2"/>
    <n v="15"/>
    <n v="1406"/>
    <n v="1.9"/>
    <n v="1014.7"/>
    <n v="84"/>
    <x v="28"/>
    <x v="143"/>
    <x v="20"/>
    <x v="4"/>
    <n v="3"/>
    <n v="2.4000000000000004"/>
    <n v="0"/>
  </r>
  <r>
    <n v="356"/>
    <n v="20240524"/>
    <n v="2.1"/>
    <n v="14"/>
    <n v="574"/>
    <n v="9"/>
    <n v="1018.1"/>
    <n v="95"/>
    <x v="28"/>
    <x v="144"/>
    <x v="20"/>
    <x v="4"/>
    <n v="4"/>
    <n v="3.2"/>
    <n v="0"/>
  </r>
  <r>
    <n v="356"/>
    <n v="20240525"/>
    <n v="2.6"/>
    <n v="14.9"/>
    <n v="1459"/>
    <n v="3.6"/>
    <n v="1016.3"/>
    <n v="89"/>
    <x v="28"/>
    <x v="145"/>
    <x v="20"/>
    <x v="4"/>
    <n v="3.0999999999999996"/>
    <n v="2.48"/>
    <n v="0"/>
  </r>
  <r>
    <n v="356"/>
    <n v="20240526"/>
    <n v="2.9"/>
    <n v="15.6"/>
    <n v="1564"/>
    <n v="5.9"/>
    <n v="1014.7"/>
    <n v="86"/>
    <x v="28"/>
    <x v="146"/>
    <x v="20"/>
    <x v="4"/>
    <n v="2.4000000000000004"/>
    <n v="1.9200000000000004"/>
    <n v="0"/>
  </r>
  <r>
    <n v="356"/>
    <n v="20240527"/>
    <n v="2.8"/>
    <n v="14.2"/>
    <n v="1436"/>
    <n v="3.7"/>
    <n v="1016.8"/>
    <n v="83"/>
    <x v="28"/>
    <x v="147"/>
    <x v="21"/>
    <x v="4"/>
    <n v="3.8000000000000007"/>
    <n v="3.0400000000000009"/>
    <n v="0"/>
  </r>
  <r>
    <n v="356"/>
    <n v="20240528"/>
    <n v="4.2"/>
    <n v="14"/>
    <n v="1754"/>
    <n v="7.5"/>
    <n v="1015.4"/>
    <n v="86"/>
    <x v="28"/>
    <x v="148"/>
    <x v="21"/>
    <x v="4"/>
    <n v="4"/>
    <n v="3.2"/>
    <n v="0"/>
  </r>
  <r>
    <n v="356"/>
    <n v="20240529"/>
    <n v="4.8"/>
    <n v="15"/>
    <n v="1744"/>
    <n v="6.1"/>
    <n v="1008.2"/>
    <n v="85"/>
    <x v="28"/>
    <x v="149"/>
    <x v="21"/>
    <x v="4"/>
    <n v="3"/>
    <n v="2.4000000000000004"/>
    <n v="0"/>
  </r>
  <r>
    <n v="356"/>
    <n v="20240530"/>
    <n v="4"/>
    <n v="14.7"/>
    <n v="1981"/>
    <n v="0.1"/>
    <n v="1007"/>
    <n v="84"/>
    <x v="28"/>
    <x v="150"/>
    <x v="21"/>
    <x v="4"/>
    <n v="3.3000000000000007"/>
    <n v="2.6400000000000006"/>
    <n v="0"/>
  </r>
  <r>
    <n v="356"/>
    <n v="20240531"/>
    <n v="2.8"/>
    <n v="15.3"/>
    <n v="1359"/>
    <n v="1.1000000000000001"/>
    <n v="1012.2"/>
    <n v="84"/>
    <x v="28"/>
    <x v="151"/>
    <x v="21"/>
    <x v="4"/>
    <n v="2.6999999999999993"/>
    <n v="2.1599999999999997"/>
    <n v="0"/>
  </r>
  <r>
    <n v="356"/>
    <n v="20240601"/>
    <n v="4"/>
    <n v="15.3"/>
    <n v="449"/>
    <n v="0.3"/>
    <n v="1018.2"/>
    <n v="93"/>
    <x v="28"/>
    <x v="152"/>
    <x v="21"/>
    <x v="5"/>
    <n v="2.6999999999999993"/>
    <n v="2.1599999999999997"/>
    <n v="0"/>
  </r>
  <r>
    <n v="356"/>
    <n v="20240602"/>
    <n v="3.5"/>
    <n v="14.3"/>
    <n v="1727"/>
    <n v="0"/>
    <n v="1023.1"/>
    <n v="74"/>
    <x v="28"/>
    <x v="153"/>
    <x v="21"/>
    <x v="5"/>
    <n v="3.6999999999999993"/>
    <n v="2.9599999999999995"/>
    <n v="0"/>
  </r>
  <r>
    <n v="356"/>
    <n v="20240603"/>
    <n v="1.8"/>
    <n v="14"/>
    <n v="1227"/>
    <n v="0"/>
    <n v="1020.1"/>
    <n v="84"/>
    <x v="28"/>
    <x v="154"/>
    <x v="22"/>
    <x v="5"/>
    <n v="4"/>
    <n v="3.2"/>
    <n v="0"/>
  </r>
  <r>
    <n v="356"/>
    <n v="20240604"/>
    <n v="3.5"/>
    <n v="16.7"/>
    <n v="1405"/>
    <n v="2.2000000000000002"/>
    <n v="1011.8"/>
    <n v="81"/>
    <x v="28"/>
    <x v="155"/>
    <x v="22"/>
    <x v="5"/>
    <n v="1.3000000000000007"/>
    <n v="1.0400000000000007"/>
    <n v="0"/>
  </r>
  <r>
    <n v="356"/>
    <n v="20240605"/>
    <n v="4"/>
    <n v="12.8"/>
    <n v="2725"/>
    <n v="0.8"/>
    <n v="1013.3"/>
    <n v="72"/>
    <x v="28"/>
    <x v="156"/>
    <x v="22"/>
    <x v="5"/>
    <n v="5.1999999999999993"/>
    <n v="4.1599999999999993"/>
    <n v="0"/>
  </r>
  <r>
    <n v="356"/>
    <n v="20240606"/>
    <n v="2.5"/>
    <n v="12.7"/>
    <n v="2143"/>
    <n v="0"/>
    <n v="1017.3"/>
    <n v="71"/>
    <x v="28"/>
    <x v="157"/>
    <x v="22"/>
    <x v="5"/>
    <n v="5.3000000000000007"/>
    <n v="4.2400000000000011"/>
    <n v="0"/>
  </r>
  <r>
    <n v="356"/>
    <n v="20240607"/>
    <n v="3.3"/>
    <n v="13.8"/>
    <n v="2634"/>
    <n v="0"/>
    <n v="1017.9"/>
    <n v="72"/>
    <x v="28"/>
    <x v="158"/>
    <x v="22"/>
    <x v="5"/>
    <n v="4.1999999999999993"/>
    <n v="3.3599999999999994"/>
    <n v="0"/>
  </r>
  <r>
    <n v="356"/>
    <n v="20240608"/>
    <n v="4.5"/>
    <n v="12.9"/>
    <n v="1995"/>
    <n v="0"/>
    <n v="1012.5"/>
    <n v="82"/>
    <x v="28"/>
    <x v="159"/>
    <x v="22"/>
    <x v="5"/>
    <n v="5.0999999999999996"/>
    <n v="4.08"/>
    <n v="0"/>
  </r>
  <r>
    <n v="356"/>
    <n v="20240609"/>
    <n v="4"/>
    <n v="12.9"/>
    <n v="2375"/>
    <n v="0"/>
    <n v="1010.7"/>
    <n v="74"/>
    <x v="28"/>
    <x v="160"/>
    <x v="22"/>
    <x v="5"/>
    <n v="5.0999999999999996"/>
    <n v="4.08"/>
    <n v="0"/>
  </r>
  <r>
    <n v="356"/>
    <n v="20240610"/>
    <n v="4.9000000000000004"/>
    <n v="11.2"/>
    <n v="1116"/>
    <n v="10.4"/>
    <n v="1006.5"/>
    <n v="89"/>
    <x v="28"/>
    <x v="161"/>
    <x v="23"/>
    <x v="5"/>
    <n v="6.8000000000000007"/>
    <n v="5.4400000000000013"/>
    <n v="0"/>
  </r>
  <r>
    <n v="356"/>
    <n v="20240611"/>
    <n v="4.8"/>
    <n v="11.6"/>
    <n v="2106"/>
    <n v="0.1"/>
    <n v="1015.8"/>
    <n v="79"/>
    <x v="28"/>
    <x v="162"/>
    <x v="23"/>
    <x v="5"/>
    <n v="6.4"/>
    <n v="5.120000000000001"/>
    <n v="0"/>
  </r>
  <r>
    <n v="356"/>
    <n v="20240612"/>
    <n v="3.6"/>
    <n v="11.4"/>
    <n v="1877"/>
    <n v="0.1"/>
    <n v="1019.7"/>
    <n v="79"/>
    <x v="28"/>
    <x v="163"/>
    <x v="23"/>
    <x v="5"/>
    <n v="6.6"/>
    <n v="5.28"/>
    <n v="0"/>
  </r>
  <r>
    <n v="356"/>
    <n v="20240613"/>
    <n v="3"/>
    <n v="14.6"/>
    <n v="1983"/>
    <n v="0"/>
    <n v="1015"/>
    <n v="68"/>
    <x v="28"/>
    <x v="164"/>
    <x v="23"/>
    <x v="5"/>
    <n v="3.4000000000000004"/>
    <n v="2.7200000000000006"/>
    <n v="0"/>
  </r>
  <r>
    <n v="356"/>
    <n v="20240614"/>
    <n v="4"/>
    <n v="14.9"/>
    <n v="998"/>
    <n v="6.6"/>
    <n v="1005.2"/>
    <n v="81"/>
    <x v="28"/>
    <x v="165"/>
    <x v="23"/>
    <x v="5"/>
    <n v="3.0999999999999996"/>
    <n v="2.48"/>
    <n v="0"/>
  </r>
  <r>
    <n v="356"/>
    <n v="20240615"/>
    <n v="6.5"/>
    <n v="14.6"/>
    <n v="1533"/>
    <n v="0.7"/>
    <n v="1002.9"/>
    <n v="73"/>
    <x v="28"/>
    <x v="166"/>
    <x v="23"/>
    <x v="5"/>
    <n v="3.4000000000000004"/>
    <n v="2.7200000000000006"/>
    <n v="0"/>
  </r>
  <r>
    <n v="356"/>
    <n v="20240616"/>
    <n v="4"/>
    <n v="14.8"/>
    <n v="1863"/>
    <n v="5.4"/>
    <n v="1005.7"/>
    <n v="82"/>
    <x v="28"/>
    <x v="167"/>
    <x v="23"/>
    <x v="5"/>
    <n v="3.1999999999999993"/>
    <n v="2.5599999999999996"/>
    <n v="0"/>
  </r>
  <r>
    <n v="356"/>
    <n v="20240617"/>
    <n v="3.3"/>
    <n v="16.600000000000001"/>
    <n v="2415"/>
    <n v="0"/>
    <n v="1011.5"/>
    <n v="72"/>
    <x v="28"/>
    <x v="168"/>
    <x v="24"/>
    <x v="5"/>
    <n v="1.3999999999999986"/>
    <n v="1.119999999999999"/>
    <n v="0"/>
  </r>
  <r>
    <n v="356"/>
    <n v="20240618"/>
    <n v="1.7"/>
    <n v="15.4"/>
    <n v="604"/>
    <n v="5.0999999999999996"/>
    <n v="1013.9"/>
    <n v="90"/>
    <x v="28"/>
    <x v="169"/>
    <x v="24"/>
    <x v="5"/>
    <n v="2.5999999999999996"/>
    <n v="2.0799999999999996"/>
    <n v="0"/>
  </r>
  <r>
    <n v="356"/>
    <n v="20240619"/>
    <n v="2.9"/>
    <n v="15.8"/>
    <n v="2595"/>
    <n v="0"/>
    <n v="1019.4"/>
    <n v="74"/>
    <x v="28"/>
    <x v="170"/>
    <x v="24"/>
    <x v="5"/>
    <n v="2.1999999999999993"/>
    <n v="1.7599999999999996"/>
    <n v="0"/>
  </r>
  <r>
    <n v="356"/>
    <n v="20240620"/>
    <n v="2.6"/>
    <n v="16.7"/>
    <n v="1614"/>
    <n v="0"/>
    <n v="1019.1"/>
    <n v="73"/>
    <x v="28"/>
    <x v="171"/>
    <x v="24"/>
    <x v="5"/>
    <n v="1.3000000000000007"/>
    <n v="1.0400000000000007"/>
    <n v="0"/>
  </r>
  <r>
    <n v="356"/>
    <n v="20240621"/>
    <n v="2.8"/>
    <n v="16"/>
    <n v="708"/>
    <n v="3.2"/>
    <n v="1012.5"/>
    <n v="87"/>
    <x v="28"/>
    <x v="172"/>
    <x v="24"/>
    <x v="5"/>
    <n v="2"/>
    <n v="1.6"/>
    <n v="0"/>
  </r>
  <r>
    <n v="356"/>
    <n v="20240622"/>
    <n v="3.7"/>
    <n v="16"/>
    <n v="1705"/>
    <n v="0"/>
    <n v="1013.6"/>
    <n v="79"/>
    <x v="28"/>
    <x v="173"/>
    <x v="24"/>
    <x v="5"/>
    <n v="2"/>
    <n v="1.6"/>
    <n v="0"/>
  </r>
  <r>
    <n v="356"/>
    <n v="20240623"/>
    <n v="2.1"/>
    <n v="18.2"/>
    <n v="2708"/>
    <n v="0"/>
    <n v="1019.6"/>
    <n v="73"/>
    <x v="28"/>
    <x v="174"/>
    <x v="24"/>
    <x v="5"/>
    <n v="0"/>
    <n v="0"/>
    <n v="0.19999999999999929"/>
  </r>
  <r>
    <n v="356"/>
    <n v="20240624"/>
    <n v="1.3"/>
    <n v="20.3"/>
    <n v="2739"/>
    <n v="0"/>
    <n v="1019.7"/>
    <n v="65"/>
    <x v="28"/>
    <x v="175"/>
    <x v="25"/>
    <x v="5"/>
    <n v="0"/>
    <n v="0"/>
    <n v="2.3000000000000007"/>
  </r>
  <r>
    <n v="356"/>
    <n v="20240625"/>
    <n v="2.8"/>
    <n v="23"/>
    <n v="2889"/>
    <n v="0"/>
    <n v="1015.1"/>
    <n v="60"/>
    <x v="28"/>
    <x v="176"/>
    <x v="25"/>
    <x v="5"/>
    <n v="0"/>
    <n v="0"/>
    <n v="5"/>
  </r>
  <r>
    <n v="356"/>
    <n v="20240626"/>
    <n v="2.2999999999999998"/>
    <n v="24.2"/>
    <n v="2945"/>
    <n v="0"/>
    <n v="1010.6"/>
    <n v="61"/>
    <x v="28"/>
    <x v="177"/>
    <x v="25"/>
    <x v="5"/>
    <n v="0"/>
    <n v="0"/>
    <n v="6.1999999999999993"/>
  </r>
  <r>
    <n v="356"/>
    <n v="20240627"/>
    <n v="3.8"/>
    <n v="22.7"/>
    <n v="2662"/>
    <n v="0"/>
    <n v="1008.8"/>
    <n v="65"/>
    <x v="28"/>
    <x v="178"/>
    <x v="25"/>
    <x v="5"/>
    <n v="0"/>
    <n v="0"/>
    <n v="4.6999999999999993"/>
  </r>
  <r>
    <n v="356"/>
    <n v="20240628"/>
    <n v="4.7"/>
    <n v="17.3"/>
    <n v="2608"/>
    <n v="0"/>
    <n v="1015.8"/>
    <n v="67"/>
    <x v="28"/>
    <x v="179"/>
    <x v="25"/>
    <x v="5"/>
    <n v="0.69999999999999929"/>
    <n v="0.5599999999999995"/>
    <n v="0"/>
  </r>
  <r>
    <n v="356"/>
    <n v="20240629"/>
    <n v="1.5"/>
    <n v="18.7"/>
    <n v="2384"/>
    <n v="1.1000000000000001"/>
    <n v="1013.2"/>
    <n v="69"/>
    <x v="28"/>
    <x v="180"/>
    <x v="25"/>
    <x v="5"/>
    <n v="0"/>
    <n v="0"/>
    <n v="0.69999999999999929"/>
  </r>
  <r>
    <n v="356"/>
    <n v="20240630"/>
    <n v="4"/>
    <n v="17.7"/>
    <n v="1879"/>
    <n v="2.6"/>
    <n v="1010.3"/>
    <n v="78"/>
    <x v="28"/>
    <x v="181"/>
    <x v="25"/>
    <x v="5"/>
    <n v="0.30000000000000071"/>
    <n v="0.24000000000000057"/>
    <n v="0"/>
  </r>
  <r>
    <n v="356"/>
    <n v="20240701"/>
    <n v="4.3"/>
    <n v="15.8"/>
    <n v="1807"/>
    <n v="0.2"/>
    <n v="1015.6"/>
    <n v="73"/>
    <x v="28"/>
    <x v="182"/>
    <x v="26"/>
    <x v="6"/>
    <n v="2.1999999999999993"/>
    <n v="1.7599999999999996"/>
    <n v="0"/>
  </r>
  <r>
    <n v="356"/>
    <n v="20240702"/>
    <n v="4"/>
    <n v="14.9"/>
    <n v="1329"/>
    <n v="3.2"/>
    <n v="1014.7"/>
    <n v="79"/>
    <x v="28"/>
    <x v="183"/>
    <x v="26"/>
    <x v="6"/>
    <n v="3.0999999999999996"/>
    <n v="2.48"/>
    <n v="0"/>
  </r>
  <r>
    <n v="356"/>
    <n v="20240703"/>
    <n v="3.5"/>
    <n v="13.8"/>
    <n v="1170"/>
    <n v="6.9"/>
    <n v="1009.3"/>
    <n v="83"/>
    <x v="28"/>
    <x v="184"/>
    <x v="26"/>
    <x v="6"/>
    <n v="4.1999999999999993"/>
    <n v="3.3599999999999994"/>
    <n v="0"/>
  </r>
  <r>
    <n v="356"/>
    <n v="20240704"/>
    <n v="6.5"/>
    <n v="16.2"/>
    <n v="2721"/>
    <n v="7.7"/>
    <n v="1007.7"/>
    <n v="67"/>
    <x v="28"/>
    <x v="185"/>
    <x v="26"/>
    <x v="6"/>
    <n v="1.8000000000000007"/>
    <n v="1.4400000000000006"/>
    <n v="0"/>
  </r>
  <r>
    <n v="356"/>
    <n v="20240705"/>
    <n v="5"/>
    <n v="16"/>
    <n v="863"/>
    <n v="0.7"/>
    <n v="1008.1"/>
    <n v="82"/>
    <x v="28"/>
    <x v="186"/>
    <x v="26"/>
    <x v="6"/>
    <n v="2"/>
    <n v="1.6"/>
    <n v="0"/>
  </r>
  <r>
    <n v="356"/>
    <n v="20240706"/>
    <n v="7"/>
    <n v="16.5"/>
    <n v="1815"/>
    <n v="0.8"/>
    <n v="1002.9"/>
    <n v="73"/>
    <x v="28"/>
    <x v="187"/>
    <x v="26"/>
    <x v="6"/>
    <n v="1.5"/>
    <n v="1.2000000000000002"/>
    <n v="0"/>
  </r>
  <r>
    <n v="356"/>
    <n v="20240707"/>
    <n v="3.8"/>
    <n v="14.5"/>
    <n v="1619"/>
    <n v="4"/>
    <n v="1012.4"/>
    <n v="79"/>
    <x v="28"/>
    <x v="188"/>
    <x v="26"/>
    <x v="6"/>
    <n v="3.5"/>
    <n v="2.8000000000000003"/>
    <n v="0"/>
  </r>
  <r>
    <n v="356"/>
    <n v="20240708"/>
    <n v="2.2999999999999998"/>
    <n v="17.3"/>
    <n v="1975"/>
    <n v="0"/>
    <n v="1017.1"/>
    <n v="71"/>
    <x v="28"/>
    <x v="189"/>
    <x v="27"/>
    <x v="6"/>
    <n v="0.69999999999999929"/>
    <n v="0.5599999999999995"/>
    <n v="0"/>
  </r>
  <r>
    <n v="356"/>
    <n v="20240709"/>
    <n v="3.1"/>
    <n v="21.1"/>
    <n v="1916"/>
    <n v="10"/>
    <n v="1012.9"/>
    <n v="72"/>
    <x v="28"/>
    <x v="190"/>
    <x v="27"/>
    <x v="6"/>
    <n v="0"/>
    <n v="0"/>
    <n v="3.1000000000000014"/>
  </r>
  <r>
    <n v="356"/>
    <n v="20240710"/>
    <n v="4"/>
    <n v="19"/>
    <n v="1915"/>
    <n v="0.2"/>
    <n v="1014.6"/>
    <n v="81"/>
    <x v="28"/>
    <x v="191"/>
    <x v="27"/>
    <x v="6"/>
    <n v="0"/>
    <n v="0"/>
    <n v="1"/>
  </r>
  <r>
    <n v="356"/>
    <n v="20240711"/>
    <n v="3.3"/>
    <n v="17.2"/>
    <n v="2118"/>
    <n v="0"/>
    <n v="1017.2"/>
    <n v="75"/>
    <x v="28"/>
    <x v="192"/>
    <x v="27"/>
    <x v="6"/>
    <n v="0.80000000000000071"/>
    <n v="0.64000000000000057"/>
    <n v="0"/>
  </r>
  <r>
    <n v="356"/>
    <n v="20240712"/>
    <n v="3.8"/>
    <n v="14.5"/>
    <n v="551"/>
    <n v="23.6"/>
    <n v="1012.8"/>
    <n v="89"/>
    <x v="28"/>
    <x v="193"/>
    <x v="27"/>
    <x v="6"/>
    <n v="3.5"/>
    <n v="2.8000000000000003"/>
    <n v="0"/>
  </r>
  <r>
    <n v="356"/>
    <n v="20240713"/>
    <n v="5.3"/>
    <n v="14.6"/>
    <n v="1418"/>
    <n v="4"/>
    <n v="1011.8"/>
    <n v="83"/>
    <x v="28"/>
    <x v="194"/>
    <x v="27"/>
    <x v="6"/>
    <n v="3.4000000000000004"/>
    <n v="2.7200000000000006"/>
    <n v="0"/>
  </r>
  <r>
    <n v="356"/>
    <n v="20240714"/>
    <n v="4.2"/>
    <n v="16.3"/>
    <n v="2643"/>
    <n v="0"/>
    <n v="1012.4"/>
    <n v="74"/>
    <x v="28"/>
    <x v="195"/>
    <x v="27"/>
    <x v="6"/>
    <n v="1.6999999999999993"/>
    <n v="1.3599999999999994"/>
    <n v="0"/>
  </r>
  <r>
    <n v="356"/>
    <n v="20240715"/>
    <n v="2.2000000000000002"/>
    <n v="19.2"/>
    <n v="2376"/>
    <n v="2.7"/>
    <n v="1010.1"/>
    <n v="73"/>
    <x v="28"/>
    <x v="196"/>
    <x v="28"/>
    <x v="6"/>
    <n v="0"/>
    <n v="0"/>
    <n v="1.1999999999999993"/>
  </r>
  <r>
    <n v="356"/>
    <n v="20240716"/>
    <n v="5.7"/>
    <n v="17.8"/>
    <n v="1715"/>
    <n v="6.7"/>
    <n v="1010.5"/>
    <n v="81"/>
    <x v="28"/>
    <x v="197"/>
    <x v="28"/>
    <x v="6"/>
    <n v="0.19999999999999929"/>
    <n v="0.15999999999999945"/>
    <n v="0"/>
  </r>
  <r>
    <n v="356"/>
    <n v="20240717"/>
    <n v="2.8"/>
    <n v="18.3"/>
    <n v="2086"/>
    <n v="0"/>
    <n v="1020.3"/>
    <n v="79"/>
    <x v="28"/>
    <x v="198"/>
    <x v="28"/>
    <x v="6"/>
    <n v="0"/>
    <n v="0"/>
    <n v="0.30000000000000071"/>
  </r>
  <r>
    <n v="356"/>
    <n v="20240718"/>
    <n v="1.7"/>
    <n v="20.7"/>
    <n v="2419"/>
    <n v="0"/>
    <n v="1021.8"/>
    <n v="73"/>
    <x v="28"/>
    <x v="199"/>
    <x v="28"/>
    <x v="6"/>
    <n v="0"/>
    <n v="0"/>
    <n v="2.6999999999999993"/>
  </r>
  <r>
    <n v="356"/>
    <n v="20240719"/>
    <n v="2.4"/>
    <n v="22.4"/>
    <n v="1868"/>
    <n v="0"/>
    <n v="1017.6"/>
    <n v="71"/>
    <x v="28"/>
    <x v="200"/>
    <x v="28"/>
    <x v="6"/>
    <n v="0"/>
    <n v="0"/>
    <n v="4.3999999999999986"/>
  </r>
  <r>
    <n v="356"/>
    <n v="20240720"/>
    <n v="2.5"/>
    <n v="22.7"/>
    <n v="2419"/>
    <n v="4.2"/>
    <n v="1008.8"/>
    <n v="75"/>
    <x v="28"/>
    <x v="201"/>
    <x v="28"/>
    <x v="6"/>
    <n v="0"/>
    <n v="0"/>
    <n v="4.6999999999999993"/>
  </r>
  <r>
    <n v="356"/>
    <n v="20240721"/>
    <n v="3.1"/>
    <n v="19.7"/>
    <n v="962"/>
    <n v="1.5"/>
    <n v="1009.2"/>
    <n v="86"/>
    <x v="28"/>
    <x v="202"/>
    <x v="28"/>
    <x v="6"/>
    <n v="0"/>
    <n v="0"/>
    <n v="1.6999999999999993"/>
  </r>
  <r>
    <n v="356"/>
    <n v="20240722"/>
    <n v="3"/>
    <n v="18.8"/>
    <n v="1686"/>
    <n v="0"/>
    <n v="1016.4"/>
    <n v="79"/>
    <x v="28"/>
    <x v="203"/>
    <x v="29"/>
    <x v="6"/>
    <n v="0"/>
    <n v="0"/>
    <n v="0.80000000000000071"/>
  </r>
  <r>
    <n v="356"/>
    <n v="20240723"/>
    <n v="4.5"/>
    <n v="18.5"/>
    <n v="1168"/>
    <n v="13.3"/>
    <n v="1016.8"/>
    <n v="86"/>
    <x v="28"/>
    <x v="204"/>
    <x v="29"/>
    <x v="6"/>
    <n v="0"/>
    <n v="0"/>
    <n v="0.5"/>
  </r>
  <r>
    <n v="356"/>
    <n v="20240724"/>
    <n v="2.4"/>
    <n v="17.600000000000001"/>
    <n v="2373"/>
    <n v="0"/>
    <n v="1020.5"/>
    <n v="73"/>
    <x v="28"/>
    <x v="205"/>
    <x v="29"/>
    <x v="6"/>
    <n v="0.39999999999999858"/>
    <n v="0.3199999999999989"/>
    <n v="0"/>
  </r>
  <r>
    <n v="356"/>
    <n v="20240725"/>
    <n v="2.7"/>
    <n v="19.100000000000001"/>
    <n v="1204"/>
    <n v="3.4"/>
    <n v="1013.1"/>
    <n v="79"/>
    <x v="28"/>
    <x v="206"/>
    <x v="29"/>
    <x v="6"/>
    <n v="0"/>
    <n v="0"/>
    <n v="1.1000000000000014"/>
  </r>
  <r>
    <n v="356"/>
    <n v="20240726"/>
    <n v="3.5"/>
    <n v="19"/>
    <n v="2025"/>
    <n v="1.2"/>
    <n v="1010.9"/>
    <n v="79"/>
    <x v="28"/>
    <x v="207"/>
    <x v="29"/>
    <x v="6"/>
    <n v="0"/>
    <n v="0"/>
    <n v="1"/>
  </r>
  <r>
    <n v="356"/>
    <n v="20240727"/>
    <n v="1.8"/>
    <n v="17.7"/>
    <n v="1969"/>
    <n v="0"/>
    <n v="1014.6"/>
    <n v="78"/>
    <x v="28"/>
    <x v="208"/>
    <x v="29"/>
    <x v="6"/>
    <n v="0.30000000000000071"/>
    <n v="0.24000000000000057"/>
    <n v="0"/>
  </r>
  <r>
    <n v="356"/>
    <n v="20240728"/>
    <n v="2.6"/>
    <n v="18.5"/>
    <n v="2679"/>
    <n v="0"/>
    <n v="1024.8"/>
    <n v="72"/>
    <x v="28"/>
    <x v="209"/>
    <x v="29"/>
    <x v="6"/>
    <n v="0"/>
    <n v="0"/>
    <n v="0.5"/>
  </r>
  <r>
    <n v="356"/>
    <n v="20240729"/>
    <n v="2.8"/>
    <n v="19.899999999999999"/>
    <n v="2700"/>
    <n v="0"/>
    <n v="1022.4"/>
    <n v="71"/>
    <x v="28"/>
    <x v="210"/>
    <x v="30"/>
    <x v="6"/>
    <n v="0"/>
    <n v="0"/>
    <n v="1.8999999999999986"/>
  </r>
  <r>
    <n v="356"/>
    <n v="20240730"/>
    <n v="1.5"/>
    <n v="23"/>
    <n v="2521"/>
    <n v="0"/>
    <n v="1016.4"/>
    <n v="67"/>
    <x v="28"/>
    <x v="211"/>
    <x v="30"/>
    <x v="6"/>
    <n v="0"/>
    <n v="0"/>
    <n v="5"/>
  </r>
  <r>
    <n v="356"/>
    <n v="20240731"/>
    <n v="2.1"/>
    <n v="21.3"/>
    <n v="1560"/>
    <n v="0"/>
    <n v="1014.7"/>
    <n v="70"/>
    <x v="28"/>
    <x v="212"/>
    <x v="30"/>
    <x v="6"/>
    <n v="0"/>
    <n v="0"/>
    <n v="3.3000000000000007"/>
  </r>
  <r>
    <n v="356"/>
    <n v="20240801"/>
    <n v="1.9"/>
    <n v="19.5"/>
    <n v="836"/>
    <n v="0"/>
    <n v="1012.6"/>
    <n v="83"/>
    <x v="28"/>
    <x v="213"/>
    <x v="30"/>
    <x v="7"/>
    <n v="0"/>
    <n v="0"/>
    <n v="1.5"/>
  </r>
  <r>
    <n v="356"/>
    <n v="20240802"/>
    <n v="1.3"/>
    <n v="20.3"/>
    <n v="2118"/>
    <n v="0"/>
    <n v="1012.3"/>
    <n v="77"/>
    <x v="28"/>
    <x v="214"/>
    <x v="30"/>
    <x v="7"/>
    <n v="0"/>
    <n v="0"/>
    <n v="2.3000000000000007"/>
  </r>
  <r>
    <n v="356"/>
    <n v="20240803"/>
    <n v="3.7"/>
    <n v="20.100000000000001"/>
    <n v="1471"/>
    <n v="0.5"/>
    <n v="1011.6"/>
    <n v="83"/>
    <x v="28"/>
    <x v="215"/>
    <x v="30"/>
    <x v="7"/>
    <n v="0"/>
    <n v="0"/>
    <n v="2.1000000000000014"/>
  </r>
  <r>
    <n v="356"/>
    <n v="20240804"/>
    <n v="2.2000000000000002"/>
    <n v="18.100000000000001"/>
    <n v="1585"/>
    <n v="0"/>
    <n v="1015"/>
    <n v="75"/>
    <x v="28"/>
    <x v="216"/>
    <x v="30"/>
    <x v="7"/>
    <n v="0"/>
    <n v="0"/>
    <n v="0.10000000000000142"/>
  </r>
  <r>
    <n v="356"/>
    <n v="20240805"/>
    <n v="2.5"/>
    <n v="19.100000000000001"/>
    <n v="2537"/>
    <n v="0"/>
    <n v="1014.1"/>
    <n v="74"/>
    <x v="28"/>
    <x v="217"/>
    <x v="31"/>
    <x v="7"/>
    <n v="0"/>
    <n v="0"/>
    <n v="1.1000000000000014"/>
  </r>
  <r>
    <n v="356"/>
    <n v="20240806"/>
    <n v="2.7"/>
    <n v="21.8"/>
    <n v="2380"/>
    <n v="0"/>
    <n v="1010.5"/>
    <n v="70"/>
    <x v="28"/>
    <x v="218"/>
    <x v="31"/>
    <x v="7"/>
    <n v="0"/>
    <n v="0"/>
    <n v="3.8000000000000007"/>
  </r>
  <r>
    <n v="356"/>
    <n v="20240807"/>
    <n v="3.1"/>
    <n v="19.2"/>
    <n v="1575"/>
    <n v="6.3"/>
    <n v="1012.6"/>
    <n v="74"/>
    <x v="28"/>
    <x v="219"/>
    <x v="31"/>
    <x v="7"/>
    <n v="0"/>
    <n v="0"/>
    <n v="1.1999999999999993"/>
  </r>
  <r>
    <n v="356"/>
    <n v="20240808"/>
    <n v="3.9"/>
    <n v="20.2"/>
    <n v="2290"/>
    <n v="0"/>
    <n v="1015.3"/>
    <n v="67"/>
    <x v="28"/>
    <x v="220"/>
    <x v="31"/>
    <x v="7"/>
    <n v="0"/>
    <n v="0"/>
    <n v="2.1999999999999993"/>
  </r>
  <r>
    <n v="356"/>
    <n v="20240809"/>
    <n v="5.5"/>
    <n v="20.2"/>
    <n v="1354"/>
    <n v="0.5"/>
    <n v="1014.4"/>
    <n v="78"/>
    <x v="28"/>
    <x v="221"/>
    <x v="31"/>
    <x v="7"/>
    <n v="0"/>
    <n v="0"/>
    <n v="2.1999999999999993"/>
  </r>
  <r>
    <n v="356"/>
    <n v="20240810"/>
    <n v="4"/>
    <n v="19.899999999999999"/>
    <n v="2159"/>
    <n v="0"/>
    <n v="1020"/>
    <n v="72"/>
    <x v="28"/>
    <x v="222"/>
    <x v="31"/>
    <x v="7"/>
    <n v="0"/>
    <n v="0"/>
    <n v="1.8999999999999986"/>
  </r>
  <r>
    <n v="356"/>
    <n v="20240811"/>
    <n v="1.5"/>
    <n v="21.4"/>
    <n v="2373"/>
    <n v="0"/>
    <n v="1020.6"/>
    <n v="70"/>
    <x v="28"/>
    <x v="223"/>
    <x v="31"/>
    <x v="7"/>
    <n v="0"/>
    <n v="0"/>
    <n v="3.3999999999999986"/>
  </r>
  <r>
    <n v="356"/>
    <n v="20240812"/>
    <n v="3.5"/>
    <n v="24.1"/>
    <n v="2364"/>
    <n v="0"/>
    <n v="1011.2"/>
    <n v="70"/>
    <x v="28"/>
    <x v="224"/>
    <x v="32"/>
    <x v="7"/>
    <n v="0"/>
    <n v="0"/>
    <n v="6.1000000000000014"/>
  </r>
  <r>
    <n v="356"/>
    <n v="20240813"/>
    <n v="2.5"/>
    <n v="23.9"/>
    <n v="2137"/>
    <n v="1.5"/>
    <n v="1009.2"/>
    <n v="79"/>
    <x v="28"/>
    <x v="225"/>
    <x v="32"/>
    <x v="7"/>
    <n v="0"/>
    <n v="0"/>
    <n v="5.8999999999999986"/>
  </r>
  <r>
    <n v="356"/>
    <n v="20240814"/>
    <n v="2"/>
    <n v="20.399999999999999"/>
    <n v="924"/>
    <n v="0"/>
    <n v="1012.3"/>
    <n v="88"/>
    <x v="28"/>
    <x v="226"/>
    <x v="32"/>
    <x v="7"/>
    <n v="0"/>
    <n v="0"/>
    <n v="2.3999999999999986"/>
  </r>
  <r>
    <n v="356"/>
    <n v="20240815"/>
    <n v="3.9"/>
    <n v="20.7"/>
    <n v="1964"/>
    <n v="0"/>
    <n v="1015.6"/>
    <n v="76"/>
    <x v="28"/>
    <x v="227"/>
    <x v="32"/>
    <x v="7"/>
    <n v="0"/>
    <n v="0"/>
    <n v="2.6999999999999993"/>
  </r>
  <r>
    <n v="356"/>
    <n v="20240816"/>
    <n v="3.4"/>
    <n v="19.8"/>
    <n v="642"/>
    <n v="3.2"/>
    <n v="1014.4"/>
    <n v="87"/>
    <x v="28"/>
    <x v="228"/>
    <x v="32"/>
    <x v="7"/>
    <n v="0"/>
    <n v="0"/>
    <n v="1.8000000000000007"/>
  </r>
  <r>
    <n v="356"/>
    <n v="20240817"/>
    <n v="1.6"/>
    <n v="19"/>
    <n v="2271"/>
    <n v="0.4"/>
    <n v="1012.9"/>
    <n v="71"/>
    <x v="28"/>
    <x v="229"/>
    <x v="32"/>
    <x v="7"/>
    <n v="0"/>
    <n v="0"/>
    <n v="1"/>
  </r>
  <r>
    <n v="356"/>
    <n v="20240818"/>
    <n v="2.2999999999999998"/>
    <n v="17.5"/>
    <n v="1752"/>
    <n v="0"/>
    <n v="1013.2"/>
    <n v="76"/>
    <x v="28"/>
    <x v="230"/>
    <x v="32"/>
    <x v="7"/>
    <n v="0.5"/>
    <n v="0.4"/>
    <n v="0"/>
  </r>
  <r>
    <n v="356"/>
    <n v="20240819"/>
    <n v="2.2000000000000002"/>
    <n v="17.2"/>
    <n v="2014"/>
    <n v="0"/>
    <n v="1017.3"/>
    <n v="73"/>
    <x v="28"/>
    <x v="231"/>
    <x v="33"/>
    <x v="7"/>
    <n v="0.80000000000000071"/>
    <n v="0.64000000000000057"/>
    <n v="0"/>
  </r>
  <r>
    <n v="356"/>
    <n v="20240820"/>
    <n v="3.4"/>
    <n v="17.600000000000001"/>
    <n v="1323"/>
    <n v="16.2"/>
    <n v="1011.1"/>
    <n v="83"/>
    <x v="28"/>
    <x v="232"/>
    <x v="33"/>
    <x v="7"/>
    <n v="0.39999999999999858"/>
    <n v="0.3199999999999989"/>
    <n v="0"/>
  </r>
  <r>
    <n v="356"/>
    <n v="20240821"/>
    <n v="4.8"/>
    <n v="15.7"/>
    <n v="1961"/>
    <n v="0"/>
    <n v="1016.1"/>
    <n v="71"/>
    <x v="28"/>
    <x v="233"/>
    <x v="33"/>
    <x v="7"/>
    <n v="2.3000000000000007"/>
    <n v="1.8400000000000007"/>
    <n v="0"/>
  </r>
  <r>
    <n v="356"/>
    <n v="20240822"/>
    <n v="5.3"/>
    <n v="18.600000000000001"/>
    <n v="1532"/>
    <n v="0"/>
    <n v="1009.8"/>
    <n v="64"/>
    <x v="28"/>
    <x v="234"/>
    <x v="33"/>
    <x v="7"/>
    <n v="0"/>
    <n v="0"/>
    <n v="0.60000000000000142"/>
  </r>
  <r>
    <n v="356"/>
    <n v="20240823"/>
    <n v="5.8"/>
    <n v="19.399999999999999"/>
    <n v="1287"/>
    <n v="0.1"/>
    <n v="1006.7"/>
    <n v="71"/>
    <x v="28"/>
    <x v="235"/>
    <x v="33"/>
    <x v="7"/>
    <n v="0"/>
    <n v="0"/>
    <n v="1.3999999999999986"/>
  </r>
  <r>
    <n v="356"/>
    <n v="20240824"/>
    <n v="5"/>
    <n v="19.5"/>
    <n v="1348"/>
    <n v="5.9"/>
    <n v="1006.5"/>
    <n v="82"/>
    <x v="28"/>
    <x v="236"/>
    <x v="33"/>
    <x v="7"/>
    <n v="0"/>
    <n v="0"/>
    <n v="1.5"/>
  </r>
  <r>
    <n v="356"/>
    <n v="20240825"/>
    <n v="4.0999999999999996"/>
    <n v="16"/>
    <n v="1807"/>
    <n v="1.1000000000000001"/>
    <n v="1019.2"/>
    <n v="76"/>
    <x v="28"/>
    <x v="237"/>
    <x v="33"/>
    <x v="7"/>
    <n v="2"/>
    <n v="1.6"/>
    <n v="0"/>
  </r>
  <r>
    <n v="356"/>
    <n v="20240826"/>
    <n v="3.8"/>
    <n v="16.600000000000001"/>
    <n v="1466"/>
    <n v="0"/>
    <n v="1021.6"/>
    <n v="74"/>
    <x v="28"/>
    <x v="238"/>
    <x v="34"/>
    <x v="7"/>
    <n v="1.3999999999999986"/>
    <n v="1.119999999999999"/>
    <n v="0"/>
  </r>
  <r>
    <n v="356"/>
    <n v="20240827"/>
    <n v="2"/>
    <n v="17.600000000000001"/>
    <n v="2128"/>
    <n v="0"/>
    <n v="1020.4"/>
    <n v="75"/>
    <x v="28"/>
    <x v="239"/>
    <x v="34"/>
    <x v="7"/>
    <n v="0.39999999999999858"/>
    <n v="0.3199999999999989"/>
    <n v="0"/>
  </r>
  <r>
    <n v="356"/>
    <n v="20240828"/>
    <n v="2.2999999999999998"/>
    <n v="20.5"/>
    <n v="2099"/>
    <n v="0"/>
    <n v="1014.6"/>
    <n v="77"/>
    <x v="28"/>
    <x v="240"/>
    <x v="34"/>
    <x v="7"/>
    <n v="0"/>
    <n v="0"/>
    <n v="2.5"/>
  </r>
  <r>
    <n v="356"/>
    <n v="20240829"/>
    <n v="2.6"/>
    <n v="19.7"/>
    <n v="1772"/>
    <n v="0"/>
    <n v="1017.1"/>
    <n v="80"/>
    <x v="28"/>
    <x v="241"/>
    <x v="34"/>
    <x v="7"/>
    <n v="0"/>
    <n v="0"/>
    <n v="1.6999999999999993"/>
  </r>
  <r>
    <n v="356"/>
    <n v="20240830"/>
    <n v="2.2000000000000002"/>
    <n v="18"/>
    <n v="1243"/>
    <n v="0"/>
    <n v="1022.7"/>
    <n v="74"/>
    <x v="28"/>
    <x v="242"/>
    <x v="34"/>
    <x v="7"/>
    <n v="0"/>
    <n v="0"/>
    <n v="0"/>
  </r>
  <r>
    <n v="356"/>
    <n v="20240831"/>
    <n v="4.3"/>
    <n v="18.8"/>
    <n v="1853"/>
    <n v="0.1"/>
    <n v="1022.2"/>
    <n v="71"/>
    <x v="28"/>
    <x v="243"/>
    <x v="34"/>
    <x v="7"/>
    <n v="0"/>
    <n v="0"/>
    <n v="0.80000000000000071"/>
  </r>
  <r>
    <n v="356"/>
    <n v="20240901"/>
    <n v="4"/>
    <n v="22.3"/>
    <n v="1842"/>
    <n v="0"/>
    <n v="1014.9"/>
    <n v="73"/>
    <x v="28"/>
    <x v="244"/>
    <x v="34"/>
    <x v="8"/>
    <n v="0"/>
    <n v="0"/>
    <n v="4.3000000000000007"/>
  </r>
  <r>
    <n v="356"/>
    <n v="20240902"/>
    <n v="2"/>
    <n v="22.3"/>
    <n v="1688"/>
    <n v="0"/>
    <n v="1012.1"/>
    <n v="78"/>
    <x v="28"/>
    <x v="245"/>
    <x v="35"/>
    <x v="8"/>
    <n v="0"/>
    <n v="0"/>
    <n v="4.3000000000000007"/>
  </r>
  <r>
    <n v="356"/>
    <n v="20240903"/>
    <n v="1.7"/>
    <n v="19.600000000000001"/>
    <n v="775"/>
    <n v="10.5"/>
    <n v="1014"/>
    <n v="90"/>
    <x v="28"/>
    <x v="246"/>
    <x v="35"/>
    <x v="8"/>
    <n v="0"/>
    <n v="0"/>
    <n v="1.6000000000000014"/>
  </r>
  <r>
    <n v="356"/>
    <n v="20240904"/>
    <n v="1.5"/>
    <n v="18.100000000000001"/>
    <n v="907"/>
    <n v="0"/>
    <n v="1015.9"/>
    <n v="88"/>
    <x v="28"/>
    <x v="247"/>
    <x v="35"/>
    <x v="8"/>
    <n v="0"/>
    <n v="0"/>
    <n v="0.10000000000000142"/>
  </r>
  <r>
    <n v="356"/>
    <n v="20240905"/>
    <n v="3.6"/>
    <n v="21.5"/>
    <n v="1396"/>
    <n v="0"/>
    <n v="1010.3"/>
    <n v="77"/>
    <x v="28"/>
    <x v="248"/>
    <x v="35"/>
    <x v="8"/>
    <n v="0"/>
    <n v="0"/>
    <n v="3.5"/>
  </r>
  <r>
    <n v="356"/>
    <n v="20240906"/>
    <n v="2.8"/>
    <n v="20.7"/>
    <n v="1523"/>
    <n v="0.5"/>
    <n v="1010.4"/>
    <n v="76"/>
    <x v="28"/>
    <x v="249"/>
    <x v="35"/>
    <x v="8"/>
    <n v="0"/>
    <n v="0"/>
    <n v="2.6999999999999993"/>
  </r>
  <r>
    <n v="356"/>
    <n v="20240907"/>
    <n v="2.5"/>
    <n v="21.3"/>
    <n v="1670"/>
    <n v="1.4"/>
    <n v="1010.6"/>
    <n v="78"/>
    <x v="28"/>
    <x v="250"/>
    <x v="35"/>
    <x v="8"/>
    <n v="0"/>
    <n v="0"/>
    <n v="3.3000000000000007"/>
  </r>
  <r>
    <n v="356"/>
    <n v="20240908"/>
    <n v="3.5"/>
    <n v="18.600000000000001"/>
    <n v="1512"/>
    <n v="0.3"/>
    <n v="1007.5"/>
    <n v="75"/>
    <x v="28"/>
    <x v="251"/>
    <x v="35"/>
    <x v="8"/>
    <n v="0"/>
    <n v="0"/>
    <n v="0.60000000000000142"/>
  </r>
  <r>
    <n v="356"/>
    <n v="20240909"/>
    <n v="3.3"/>
    <n v="16.100000000000001"/>
    <n v="992"/>
    <n v="4.2"/>
    <n v="1005.9"/>
    <n v="82"/>
    <x v="28"/>
    <x v="252"/>
    <x v="36"/>
    <x v="8"/>
    <n v="1.8999999999999986"/>
    <n v="1.5199999999999989"/>
    <n v="0"/>
  </r>
  <r>
    <n v="356"/>
    <n v="20240910"/>
    <n v="6.2"/>
    <n v="14.6"/>
    <n v="628"/>
    <n v="9.9"/>
    <n v="1007.3"/>
    <n v="85"/>
    <x v="28"/>
    <x v="253"/>
    <x v="36"/>
    <x v="8"/>
    <n v="3.4000000000000004"/>
    <n v="2.7200000000000006"/>
    <n v="0"/>
  </r>
  <r>
    <n v="356"/>
    <n v="20240911"/>
    <n v="4.8"/>
    <n v="11.2"/>
    <n v="1277"/>
    <n v="17"/>
    <n v="1006.1"/>
    <n v="83"/>
    <x v="28"/>
    <x v="254"/>
    <x v="36"/>
    <x v="8"/>
    <n v="6.8000000000000007"/>
    <n v="5.4400000000000013"/>
    <n v="0"/>
  </r>
  <r>
    <n v="356"/>
    <n v="20240912"/>
    <n v="2.8"/>
    <n v="10.1"/>
    <n v="1379"/>
    <n v="-0.1"/>
    <n v="1013.4"/>
    <n v="83"/>
    <x v="28"/>
    <x v="255"/>
    <x v="36"/>
    <x v="8"/>
    <n v="7.9"/>
    <n v="6.32"/>
    <n v="0"/>
  </r>
  <r>
    <n v="356"/>
    <n v="20240913"/>
    <n v="2.7"/>
    <n v="10.4"/>
    <n v="1524"/>
    <n v="0.2"/>
    <n v="1025.2"/>
    <n v="82"/>
    <x v="28"/>
    <x v="256"/>
    <x v="36"/>
    <x v="8"/>
    <n v="7.6"/>
    <n v="6.08"/>
    <n v="0"/>
  </r>
  <r>
    <n v="356"/>
    <n v="20240914"/>
    <n v="1.8"/>
    <n v="10.6"/>
    <n v="1557"/>
    <n v="0"/>
    <n v="1030.5"/>
    <n v="81"/>
    <x v="28"/>
    <x v="257"/>
    <x v="36"/>
    <x v="8"/>
    <n v="7.4"/>
    <n v="5.9200000000000008"/>
    <n v="0"/>
  </r>
  <r>
    <n v="356"/>
    <n v="20240915"/>
    <n v="1.9"/>
    <n v="12.9"/>
    <n v="957"/>
    <n v="0"/>
    <n v="1026.8"/>
    <n v="85"/>
    <x v="28"/>
    <x v="258"/>
    <x v="36"/>
    <x v="8"/>
    <n v="5.0999999999999996"/>
    <n v="4.08"/>
    <n v="0"/>
  </r>
  <r>
    <n v="356"/>
    <n v="20240916"/>
    <n v="2.2999999999999998"/>
    <n v="13.8"/>
    <n v="956"/>
    <n v="0.1"/>
    <n v="1026.2"/>
    <n v="88"/>
    <x v="28"/>
    <x v="259"/>
    <x v="37"/>
    <x v="8"/>
    <n v="4.1999999999999993"/>
    <n v="3.3599999999999994"/>
    <n v="0"/>
  </r>
  <r>
    <n v="356"/>
    <n v="20240917"/>
    <n v="3.2"/>
    <n v="16.100000000000001"/>
    <n v="1321"/>
    <n v="0"/>
    <n v="1028.9000000000001"/>
    <n v="83"/>
    <x v="28"/>
    <x v="260"/>
    <x v="37"/>
    <x v="8"/>
    <n v="1.8999999999999986"/>
    <n v="1.5199999999999989"/>
    <n v="0"/>
  </r>
  <r>
    <n v="356"/>
    <n v="20240918"/>
    <n v="3.6"/>
    <n v="16.7"/>
    <n v="1202"/>
    <n v="0"/>
    <n v="1027.4000000000001"/>
    <n v="84"/>
    <x v="28"/>
    <x v="261"/>
    <x v="37"/>
    <x v="8"/>
    <n v="1.3000000000000007"/>
    <n v="1.0400000000000007"/>
    <n v="0"/>
  </r>
  <r>
    <n v="356"/>
    <n v="20240919"/>
    <n v="3.5"/>
    <n v="17.5"/>
    <n v="1525"/>
    <n v="0"/>
    <n v="1024.3"/>
    <n v="84"/>
    <x v="28"/>
    <x v="262"/>
    <x v="37"/>
    <x v="8"/>
    <n v="0.5"/>
    <n v="0.4"/>
    <n v="0"/>
  </r>
  <r>
    <n v="356"/>
    <n v="20240920"/>
    <n v="4.2"/>
    <n v="17.600000000000001"/>
    <n v="1557"/>
    <n v="0"/>
    <n v="1021.4"/>
    <n v="75"/>
    <x v="28"/>
    <x v="263"/>
    <x v="37"/>
    <x v="8"/>
    <n v="0.39999999999999858"/>
    <n v="0.3199999999999989"/>
    <n v="0"/>
  </r>
  <r>
    <n v="356"/>
    <n v="20240921"/>
    <n v="2.5"/>
    <n v="16.7"/>
    <n v="1566"/>
    <n v="0"/>
    <n v="1019.2"/>
    <n v="79"/>
    <x v="28"/>
    <x v="264"/>
    <x v="37"/>
    <x v="8"/>
    <n v="1.3000000000000007"/>
    <n v="1.0400000000000007"/>
    <n v="0"/>
  </r>
  <r>
    <n v="356"/>
    <n v="20240922"/>
    <n v="2"/>
    <n v="17.399999999999999"/>
    <n v="941"/>
    <n v="0"/>
    <n v="1013.9"/>
    <n v="83"/>
    <x v="28"/>
    <x v="265"/>
    <x v="37"/>
    <x v="8"/>
    <n v="0.60000000000000142"/>
    <n v="0.48000000000000115"/>
    <n v="0"/>
  </r>
  <r>
    <n v="356"/>
    <n v="20240923"/>
    <n v="3.1"/>
    <n v="17"/>
    <n v="1063"/>
    <n v="0.3"/>
    <n v="1007.1"/>
    <n v="81"/>
    <x v="28"/>
    <x v="266"/>
    <x v="38"/>
    <x v="8"/>
    <n v="1"/>
    <n v="0.8"/>
    <n v="0"/>
  </r>
  <r>
    <n v="356"/>
    <n v="20240924"/>
    <n v="3.5"/>
    <n v="14.6"/>
    <n v="801"/>
    <n v="2.7"/>
    <n v="1002.9"/>
    <n v="86"/>
    <x v="28"/>
    <x v="267"/>
    <x v="38"/>
    <x v="8"/>
    <n v="3.4000000000000004"/>
    <n v="2.7200000000000006"/>
    <n v="0"/>
  </r>
  <r>
    <n v="356"/>
    <n v="20240925"/>
    <n v="4"/>
    <n v="15.2"/>
    <n v="835"/>
    <n v="2.4"/>
    <n v="1000.8"/>
    <n v="85"/>
    <x v="28"/>
    <x v="268"/>
    <x v="38"/>
    <x v="8"/>
    <n v="2.8000000000000007"/>
    <n v="2.2400000000000007"/>
    <n v="0"/>
  </r>
  <r>
    <n v="356"/>
    <n v="20240926"/>
    <n v="5.8"/>
    <n v="15.8"/>
    <n v="938"/>
    <n v="8.5"/>
    <n v="989.7"/>
    <n v="84"/>
    <x v="28"/>
    <x v="269"/>
    <x v="38"/>
    <x v="8"/>
    <n v="2.1999999999999993"/>
    <n v="1.7599999999999996"/>
    <n v="0"/>
  </r>
  <r>
    <n v="356"/>
    <n v="20240927"/>
    <n v="7"/>
    <n v="12.2"/>
    <n v="374"/>
    <n v="9.3000000000000007"/>
    <n v="998.2"/>
    <n v="81"/>
    <x v="28"/>
    <x v="270"/>
    <x v="38"/>
    <x v="8"/>
    <n v="5.8000000000000007"/>
    <n v="4.6400000000000006"/>
    <n v="0"/>
  </r>
  <r>
    <n v="356"/>
    <n v="20240928"/>
    <n v="2.9"/>
    <n v="9.4"/>
    <n v="1121"/>
    <n v="2.9"/>
    <n v="1020.9"/>
    <n v="85"/>
    <x v="28"/>
    <x v="271"/>
    <x v="38"/>
    <x v="8"/>
    <n v="8.6"/>
    <n v="6.88"/>
    <n v="0"/>
  </r>
  <r>
    <n v="356"/>
    <n v="20240929"/>
    <n v="3"/>
    <n v="9.1999999999999993"/>
    <n v="1035"/>
    <n v="0"/>
    <n v="1024.5"/>
    <n v="81"/>
    <x v="28"/>
    <x v="272"/>
    <x v="38"/>
    <x v="8"/>
    <n v="8.8000000000000007"/>
    <n v="7.0400000000000009"/>
    <n v="0"/>
  </r>
  <r>
    <n v="356"/>
    <n v="20240930"/>
    <n v="5.5"/>
    <n v="12.1"/>
    <n v="347"/>
    <n v="8.8000000000000007"/>
    <n v="1008.4"/>
    <n v="87"/>
    <x v="28"/>
    <x v="273"/>
    <x v="39"/>
    <x v="8"/>
    <n v="5.9"/>
    <n v="4.7200000000000006"/>
    <n v="0"/>
  </r>
  <r>
    <n v="370"/>
    <n v="20240101"/>
    <n v="7.6"/>
    <n v="7.2"/>
    <n v="219"/>
    <n v="2.8"/>
    <n v="1003.3"/>
    <n v="84"/>
    <x v="29"/>
    <x v="0"/>
    <x v="0"/>
    <x v="0"/>
    <n v="10.8"/>
    <n v="11.880000000000003"/>
    <n v="0"/>
  </r>
  <r>
    <n v="370"/>
    <n v="20240102"/>
    <n v="8.6"/>
    <n v="10.8"/>
    <n v="62"/>
    <n v="20.2"/>
    <n v="989.9"/>
    <n v="87"/>
    <x v="29"/>
    <x v="1"/>
    <x v="0"/>
    <x v="0"/>
    <n v="7.1999999999999993"/>
    <n v="7.92"/>
    <n v="0"/>
  </r>
  <r>
    <n v="370"/>
    <n v="20240103"/>
    <n v="7.8"/>
    <n v="9.3000000000000007"/>
    <n v="190"/>
    <n v="22.8"/>
    <n v="991.3"/>
    <n v="86"/>
    <x v="29"/>
    <x v="2"/>
    <x v="0"/>
    <x v="0"/>
    <n v="8.6999999999999993"/>
    <n v="9.57"/>
    <n v="0"/>
  </r>
  <r>
    <n v="370"/>
    <n v="20240104"/>
    <n v="4.0999999999999996"/>
    <n v="7.9"/>
    <n v="157"/>
    <n v="6"/>
    <n v="1001.9"/>
    <n v="90"/>
    <x v="29"/>
    <x v="3"/>
    <x v="0"/>
    <x v="0"/>
    <n v="10.1"/>
    <n v="11.110000000000001"/>
    <n v="0"/>
  </r>
  <r>
    <n v="370"/>
    <n v="20240105"/>
    <n v="6.2"/>
    <n v="7.3"/>
    <n v="85"/>
    <n v="1.9"/>
    <n v="998"/>
    <n v="88"/>
    <x v="29"/>
    <x v="4"/>
    <x v="0"/>
    <x v="0"/>
    <n v="10.7"/>
    <n v="11.77"/>
    <n v="0"/>
  </r>
  <r>
    <n v="370"/>
    <n v="20240106"/>
    <n v="3.8"/>
    <n v="3.6"/>
    <n v="92"/>
    <n v="-0.1"/>
    <n v="1011.4"/>
    <n v="86"/>
    <x v="29"/>
    <x v="5"/>
    <x v="0"/>
    <x v="0"/>
    <n v="14.4"/>
    <n v="15.840000000000002"/>
    <n v="0"/>
  </r>
  <r>
    <n v="370"/>
    <n v="20240107"/>
    <n v="5.5"/>
    <n v="-0.2"/>
    <n v="109"/>
    <n v="-0.1"/>
    <n v="1024.3"/>
    <n v="80"/>
    <x v="29"/>
    <x v="6"/>
    <x v="0"/>
    <x v="0"/>
    <n v="18.2"/>
    <n v="20.02"/>
    <n v="0"/>
  </r>
  <r>
    <n v="370"/>
    <n v="20240108"/>
    <n v="6.5"/>
    <n v="-2.1"/>
    <n v="267"/>
    <n v="-0.1"/>
    <n v="1031.4000000000001"/>
    <n v="62"/>
    <x v="29"/>
    <x v="7"/>
    <x v="1"/>
    <x v="0"/>
    <n v="20.100000000000001"/>
    <n v="22.110000000000003"/>
    <n v="0"/>
  </r>
  <r>
    <n v="370"/>
    <n v="20240109"/>
    <n v="5.5"/>
    <n v="-3.4"/>
    <n v="501"/>
    <n v="0"/>
    <n v="1032.2"/>
    <n v="55"/>
    <x v="29"/>
    <x v="8"/>
    <x v="1"/>
    <x v="0"/>
    <n v="21.4"/>
    <n v="23.54"/>
    <n v="0"/>
  </r>
  <r>
    <n v="370"/>
    <n v="20240110"/>
    <n v="3"/>
    <n v="-4.3"/>
    <n v="447"/>
    <n v="0"/>
    <n v="1030"/>
    <n v="62"/>
    <x v="29"/>
    <x v="9"/>
    <x v="1"/>
    <x v="0"/>
    <n v="22.3"/>
    <n v="24.53"/>
    <n v="0"/>
  </r>
  <r>
    <n v="370"/>
    <n v="20240111"/>
    <n v="2.2000000000000002"/>
    <n v="-3"/>
    <n v="501"/>
    <n v="0"/>
    <n v="1034.0999999999999"/>
    <n v="83"/>
    <x v="29"/>
    <x v="10"/>
    <x v="1"/>
    <x v="0"/>
    <n v="21"/>
    <n v="23.1"/>
    <n v="0"/>
  </r>
  <r>
    <n v="370"/>
    <n v="20240112"/>
    <n v="1.5"/>
    <n v="1.6"/>
    <n v="130"/>
    <n v="0"/>
    <n v="1032.9000000000001"/>
    <n v="91"/>
    <x v="29"/>
    <x v="11"/>
    <x v="1"/>
    <x v="0"/>
    <n v="16.399999999999999"/>
    <n v="18.04"/>
    <n v="0"/>
  </r>
  <r>
    <n v="370"/>
    <n v="20240113"/>
    <n v="4.0999999999999996"/>
    <n v="2.4"/>
    <n v="50"/>
    <n v="0.1"/>
    <n v="1022.9"/>
    <n v="93"/>
    <x v="29"/>
    <x v="12"/>
    <x v="1"/>
    <x v="0"/>
    <n v="15.6"/>
    <n v="17.16"/>
    <n v="0"/>
  </r>
  <r>
    <n v="370"/>
    <n v="20240114"/>
    <n v="5.4"/>
    <n v="0.8"/>
    <n v="91"/>
    <n v="3.7"/>
    <n v="1010.1"/>
    <n v="94"/>
    <x v="29"/>
    <x v="13"/>
    <x v="1"/>
    <x v="0"/>
    <n v="17.2"/>
    <n v="18.920000000000002"/>
    <n v="0"/>
  </r>
  <r>
    <n v="370"/>
    <n v="20240115"/>
    <n v="4.5"/>
    <n v="0.7"/>
    <n v="211"/>
    <n v="6.6"/>
    <n v="1005.2"/>
    <n v="93"/>
    <x v="29"/>
    <x v="14"/>
    <x v="2"/>
    <x v="0"/>
    <n v="17.3"/>
    <n v="19.03"/>
    <n v="0"/>
  </r>
  <r>
    <n v="370"/>
    <n v="20240116"/>
    <n v="4"/>
    <n v="-0.9"/>
    <n v="485"/>
    <n v="0.4"/>
    <n v="1007.9"/>
    <n v="83"/>
    <x v="29"/>
    <x v="15"/>
    <x v="2"/>
    <x v="0"/>
    <n v="18.899999999999999"/>
    <n v="20.79"/>
    <n v="0"/>
  </r>
  <r>
    <n v="370"/>
    <n v="20240117"/>
    <n v="1.9"/>
    <n v="-2.2000000000000002"/>
    <n v="150"/>
    <n v="0"/>
    <n v="993.2"/>
    <n v="81"/>
    <x v="29"/>
    <x v="16"/>
    <x v="2"/>
    <x v="0"/>
    <n v="20.2"/>
    <n v="22.220000000000002"/>
    <n v="0"/>
  </r>
  <r>
    <n v="370"/>
    <n v="20240118"/>
    <n v="1.7"/>
    <n v="-2"/>
    <n v="621"/>
    <n v="0"/>
    <n v="1003.4"/>
    <n v="89"/>
    <x v="29"/>
    <x v="17"/>
    <x v="2"/>
    <x v="0"/>
    <n v="20"/>
    <n v="22"/>
    <n v="0"/>
  </r>
  <r>
    <n v="370"/>
    <n v="20240119"/>
    <n v="3.8"/>
    <n v="-1.3"/>
    <n v="549"/>
    <n v="-0.1"/>
    <n v="1021.4"/>
    <n v="90"/>
    <x v="29"/>
    <x v="18"/>
    <x v="2"/>
    <x v="0"/>
    <n v="19.3"/>
    <n v="21.230000000000004"/>
    <n v="0"/>
  </r>
  <r>
    <n v="370"/>
    <n v="20240120"/>
    <n v="4"/>
    <n v="-1"/>
    <n v="400"/>
    <n v="0"/>
    <n v="1027.9000000000001"/>
    <n v="82"/>
    <x v="29"/>
    <x v="19"/>
    <x v="2"/>
    <x v="0"/>
    <n v="19"/>
    <n v="20.900000000000002"/>
    <n v="0"/>
  </r>
  <r>
    <n v="370"/>
    <n v="20240121"/>
    <n v="7"/>
    <n v="3.6"/>
    <n v="222"/>
    <n v="-0.1"/>
    <n v="1018.5"/>
    <n v="71"/>
    <x v="29"/>
    <x v="20"/>
    <x v="2"/>
    <x v="0"/>
    <n v="14.4"/>
    <n v="15.840000000000002"/>
    <n v="0"/>
  </r>
  <r>
    <n v="370"/>
    <n v="20240122"/>
    <n v="9"/>
    <n v="9.8000000000000007"/>
    <n v="219"/>
    <n v="13.2"/>
    <n v="1009.8"/>
    <n v="80"/>
    <x v="29"/>
    <x v="21"/>
    <x v="3"/>
    <x v="0"/>
    <n v="8.1999999999999993"/>
    <n v="9.02"/>
    <n v="0"/>
  </r>
  <r>
    <n v="370"/>
    <n v="20240123"/>
    <n v="7.5"/>
    <n v="8.4"/>
    <n v="344"/>
    <n v="2.4"/>
    <n v="1021.3"/>
    <n v="82"/>
    <x v="29"/>
    <x v="22"/>
    <x v="3"/>
    <x v="0"/>
    <n v="9.6"/>
    <n v="10.56"/>
    <n v="0"/>
  </r>
  <r>
    <n v="370"/>
    <n v="20240124"/>
    <n v="8.1999999999999993"/>
    <n v="10.7"/>
    <n v="381"/>
    <n v="1"/>
    <n v="1022.2"/>
    <n v="74"/>
    <x v="29"/>
    <x v="23"/>
    <x v="3"/>
    <x v="0"/>
    <n v="7.3000000000000007"/>
    <n v="8.0300000000000011"/>
    <n v="0"/>
  </r>
  <r>
    <n v="370"/>
    <n v="20240125"/>
    <n v="3.2"/>
    <n v="6.9"/>
    <n v="271"/>
    <n v="1.4"/>
    <n v="1027.5999999999999"/>
    <n v="95"/>
    <x v="29"/>
    <x v="24"/>
    <x v="3"/>
    <x v="0"/>
    <n v="11.1"/>
    <n v="12.21"/>
    <n v="0"/>
  </r>
  <r>
    <n v="370"/>
    <n v="20240126"/>
    <n v="5.4"/>
    <n v="7.5"/>
    <n v="398"/>
    <n v="3.8"/>
    <n v="1026.9000000000001"/>
    <n v="81"/>
    <x v="29"/>
    <x v="25"/>
    <x v="3"/>
    <x v="0"/>
    <n v="10.5"/>
    <n v="11.55"/>
    <n v="0"/>
  </r>
  <r>
    <n v="370"/>
    <n v="20240127"/>
    <n v="2.5"/>
    <n v="2.4"/>
    <n v="568"/>
    <n v="0"/>
    <n v="1035.4000000000001"/>
    <n v="83"/>
    <x v="29"/>
    <x v="26"/>
    <x v="3"/>
    <x v="0"/>
    <n v="15.6"/>
    <n v="17.16"/>
    <n v="0"/>
  </r>
  <r>
    <n v="370"/>
    <n v="20240128"/>
    <n v="2.8"/>
    <n v="4.2"/>
    <n v="619"/>
    <n v="0"/>
    <n v="1027.8"/>
    <n v="71"/>
    <x v="29"/>
    <x v="27"/>
    <x v="3"/>
    <x v="0"/>
    <n v="13.8"/>
    <n v="15.180000000000001"/>
    <n v="0"/>
  </r>
  <r>
    <n v="370"/>
    <n v="20240129"/>
    <n v="2.7"/>
    <n v="7.3"/>
    <n v="525"/>
    <n v="0"/>
    <n v="1026.3"/>
    <n v="79"/>
    <x v="29"/>
    <x v="28"/>
    <x v="4"/>
    <x v="0"/>
    <n v="10.7"/>
    <n v="11.77"/>
    <n v="0"/>
  </r>
  <r>
    <n v="370"/>
    <n v="20240130"/>
    <n v="4.3"/>
    <n v="8.9"/>
    <n v="208"/>
    <n v="0.3"/>
    <n v="1028.7"/>
    <n v="83"/>
    <x v="29"/>
    <x v="29"/>
    <x v="4"/>
    <x v="0"/>
    <n v="9.1"/>
    <n v="10.01"/>
    <n v="0"/>
  </r>
  <r>
    <n v="370"/>
    <n v="20240131"/>
    <n v="4.2"/>
    <n v="6.8"/>
    <n v="174"/>
    <n v="-0.1"/>
    <n v="1031.0999999999999"/>
    <n v="82"/>
    <x v="29"/>
    <x v="30"/>
    <x v="4"/>
    <x v="0"/>
    <n v="11.2"/>
    <n v="12.32"/>
    <n v="0"/>
  </r>
  <r>
    <n v="370"/>
    <n v="20240201"/>
    <n v="3.1"/>
    <n v="6.2"/>
    <n v="592"/>
    <n v="3.6"/>
    <n v="1030.7"/>
    <n v="85"/>
    <x v="29"/>
    <x v="31"/>
    <x v="4"/>
    <x v="1"/>
    <n v="11.8"/>
    <n v="12.980000000000002"/>
    <n v="0"/>
  </r>
  <r>
    <n v="370"/>
    <n v="20240202"/>
    <n v="6.1"/>
    <n v="7.2"/>
    <n v="185"/>
    <n v="0.1"/>
    <n v="1028.5999999999999"/>
    <n v="88"/>
    <x v="29"/>
    <x v="32"/>
    <x v="4"/>
    <x v="1"/>
    <n v="10.8"/>
    <n v="11.880000000000003"/>
    <n v="0"/>
  </r>
  <r>
    <n v="370"/>
    <n v="20240203"/>
    <n v="5.4"/>
    <n v="10.1"/>
    <n v="130"/>
    <n v="7.6"/>
    <n v="1026.0999999999999"/>
    <n v="94"/>
    <x v="29"/>
    <x v="33"/>
    <x v="4"/>
    <x v="1"/>
    <n v="7.9"/>
    <n v="8.6900000000000013"/>
    <n v="0"/>
  </r>
  <r>
    <n v="370"/>
    <n v="20240204"/>
    <n v="6.4"/>
    <n v="11"/>
    <n v="130"/>
    <n v="5.5"/>
    <n v="1022.3"/>
    <n v="89"/>
    <x v="29"/>
    <x v="34"/>
    <x v="4"/>
    <x v="1"/>
    <n v="7"/>
    <n v="7.7000000000000011"/>
    <n v="0"/>
  </r>
  <r>
    <n v="370"/>
    <n v="20240205"/>
    <n v="8.4"/>
    <n v="9.8000000000000007"/>
    <n v="426"/>
    <n v="-0.1"/>
    <n v="1019.4"/>
    <n v="80"/>
    <x v="29"/>
    <x v="35"/>
    <x v="5"/>
    <x v="1"/>
    <n v="8.1999999999999993"/>
    <n v="9.02"/>
    <n v="0"/>
  </r>
  <r>
    <n v="370"/>
    <n v="20240206"/>
    <n v="9.8000000000000007"/>
    <n v="10.6"/>
    <n v="193"/>
    <n v="3.9"/>
    <n v="1009.9"/>
    <n v="82"/>
    <x v="29"/>
    <x v="36"/>
    <x v="5"/>
    <x v="1"/>
    <n v="7.4"/>
    <n v="8.14"/>
    <n v="0"/>
  </r>
  <r>
    <n v="370"/>
    <n v="20240207"/>
    <n v="2.5"/>
    <n v="4.5999999999999996"/>
    <n v="280"/>
    <n v="17.8"/>
    <n v="1005.2"/>
    <n v="90"/>
    <x v="29"/>
    <x v="37"/>
    <x v="5"/>
    <x v="1"/>
    <n v="13.4"/>
    <n v="14.740000000000002"/>
    <n v="0"/>
  </r>
  <r>
    <n v="370"/>
    <n v="20240208"/>
    <n v="2.8"/>
    <n v="5.3"/>
    <n v="120"/>
    <n v="17.399999999999999"/>
    <n v="996.3"/>
    <n v="95"/>
    <x v="29"/>
    <x v="38"/>
    <x v="5"/>
    <x v="1"/>
    <n v="12.7"/>
    <n v="13.97"/>
    <n v="0"/>
  </r>
  <r>
    <n v="370"/>
    <n v="20240209"/>
    <n v="4.4000000000000004"/>
    <n v="11.4"/>
    <n v="260"/>
    <n v="3.7"/>
    <n v="984.7"/>
    <n v="84"/>
    <x v="29"/>
    <x v="39"/>
    <x v="5"/>
    <x v="1"/>
    <n v="6.6"/>
    <n v="7.26"/>
    <n v="0"/>
  </r>
  <r>
    <n v="370"/>
    <n v="20240210"/>
    <n v="2.5"/>
    <n v="10.8"/>
    <n v="405"/>
    <n v="1.5"/>
    <n v="986.3"/>
    <n v="87"/>
    <x v="29"/>
    <x v="40"/>
    <x v="5"/>
    <x v="1"/>
    <n v="7.1999999999999993"/>
    <n v="7.92"/>
    <n v="0"/>
  </r>
  <r>
    <n v="370"/>
    <n v="20240211"/>
    <n v="2.8"/>
    <n v="8.9"/>
    <n v="287"/>
    <n v="1.1000000000000001"/>
    <n v="991.3"/>
    <n v="90"/>
    <x v="29"/>
    <x v="41"/>
    <x v="5"/>
    <x v="1"/>
    <n v="9.1"/>
    <n v="10.01"/>
    <n v="0"/>
  </r>
  <r>
    <n v="370"/>
    <n v="20240212"/>
    <n v="3.4"/>
    <n v="6.3"/>
    <n v="571"/>
    <n v="0.4"/>
    <n v="1005.8"/>
    <n v="87"/>
    <x v="29"/>
    <x v="42"/>
    <x v="6"/>
    <x v="1"/>
    <n v="11.7"/>
    <n v="12.870000000000001"/>
    <n v="0"/>
  </r>
  <r>
    <n v="370"/>
    <n v="20240213"/>
    <n v="4.7"/>
    <n v="6.7"/>
    <n v="688"/>
    <n v="0.4"/>
    <n v="1016.2"/>
    <n v="81"/>
    <x v="29"/>
    <x v="43"/>
    <x v="6"/>
    <x v="1"/>
    <n v="11.3"/>
    <n v="12.430000000000001"/>
    <n v="0"/>
  </r>
  <r>
    <n v="370"/>
    <n v="20240214"/>
    <n v="6.2"/>
    <n v="11.1"/>
    <n v="156"/>
    <n v="3.7"/>
    <n v="1015.9"/>
    <n v="94"/>
    <x v="29"/>
    <x v="44"/>
    <x v="6"/>
    <x v="1"/>
    <n v="6.9"/>
    <n v="7.5900000000000007"/>
    <n v="0"/>
  </r>
  <r>
    <n v="370"/>
    <n v="20240215"/>
    <n v="3.3"/>
    <n v="13.2"/>
    <n v="391"/>
    <n v="2.7"/>
    <n v="1013.3"/>
    <n v="81"/>
    <x v="29"/>
    <x v="45"/>
    <x v="6"/>
    <x v="1"/>
    <n v="4.8000000000000007"/>
    <n v="5.2800000000000011"/>
    <n v="0"/>
  </r>
  <r>
    <n v="370"/>
    <n v="20240216"/>
    <n v="3.6"/>
    <n v="11.4"/>
    <n v="180"/>
    <n v="1.3"/>
    <n v="1015.2"/>
    <n v="85"/>
    <x v="29"/>
    <x v="46"/>
    <x v="6"/>
    <x v="1"/>
    <n v="6.6"/>
    <n v="7.26"/>
    <n v="0"/>
  </r>
  <r>
    <n v="370"/>
    <n v="20240217"/>
    <n v="2.8"/>
    <n v="10.5"/>
    <n v="444"/>
    <n v="0"/>
    <n v="1030.8"/>
    <n v="84"/>
    <x v="29"/>
    <x v="47"/>
    <x v="6"/>
    <x v="1"/>
    <n v="7.5"/>
    <n v="8.25"/>
    <n v="0"/>
  </r>
  <r>
    <n v="370"/>
    <n v="20240218"/>
    <n v="5.8"/>
    <n v="9.6"/>
    <n v="161"/>
    <n v="5.2"/>
    <n v="1025.5"/>
    <n v="86"/>
    <x v="29"/>
    <x v="48"/>
    <x v="6"/>
    <x v="1"/>
    <n v="8.4"/>
    <n v="9.240000000000002"/>
    <n v="0"/>
  </r>
  <r>
    <n v="370"/>
    <n v="20240219"/>
    <n v="3.9"/>
    <n v="8.5"/>
    <n v="226"/>
    <n v="2.4"/>
    <n v="1027.2"/>
    <n v="90"/>
    <x v="29"/>
    <x v="49"/>
    <x v="7"/>
    <x v="1"/>
    <n v="9.5"/>
    <n v="10.450000000000001"/>
    <n v="0"/>
  </r>
  <r>
    <n v="370"/>
    <n v="20240220"/>
    <n v="4.9000000000000004"/>
    <n v="8.1"/>
    <n v="651"/>
    <n v="0"/>
    <n v="1026.8"/>
    <n v="85"/>
    <x v="29"/>
    <x v="50"/>
    <x v="7"/>
    <x v="1"/>
    <n v="9.9"/>
    <n v="10.89"/>
    <n v="0"/>
  </r>
  <r>
    <n v="370"/>
    <n v="20240221"/>
    <n v="6.2"/>
    <n v="9.1"/>
    <n v="330"/>
    <n v="6"/>
    <n v="1011.6"/>
    <n v="85"/>
    <x v="29"/>
    <x v="51"/>
    <x v="7"/>
    <x v="1"/>
    <n v="8.9"/>
    <n v="9.7900000000000009"/>
    <n v="0"/>
  </r>
  <r>
    <n v="370"/>
    <n v="20240222"/>
    <n v="6.8"/>
    <n v="9.8000000000000007"/>
    <n v="299"/>
    <n v="9.6999999999999993"/>
    <n v="987.9"/>
    <n v="89"/>
    <x v="29"/>
    <x v="52"/>
    <x v="7"/>
    <x v="1"/>
    <n v="8.1999999999999993"/>
    <n v="9.02"/>
    <n v="0"/>
  </r>
  <r>
    <n v="370"/>
    <n v="20240223"/>
    <n v="6.4"/>
    <n v="6.2"/>
    <n v="354"/>
    <n v="0.7"/>
    <n v="991.6"/>
    <n v="77"/>
    <x v="29"/>
    <x v="53"/>
    <x v="7"/>
    <x v="1"/>
    <n v="11.8"/>
    <n v="12.980000000000002"/>
    <n v="0"/>
  </r>
  <r>
    <n v="370"/>
    <n v="20240224"/>
    <n v="4.3"/>
    <n v="5.6"/>
    <n v="541"/>
    <n v="1.7"/>
    <n v="998.6"/>
    <n v="79"/>
    <x v="29"/>
    <x v="54"/>
    <x v="7"/>
    <x v="1"/>
    <n v="12.4"/>
    <n v="13.640000000000002"/>
    <n v="0"/>
  </r>
  <r>
    <n v="370"/>
    <n v="20240225"/>
    <n v="3.6"/>
    <n v="7"/>
    <n v="653"/>
    <n v="2.1"/>
    <n v="999.8"/>
    <n v="78"/>
    <x v="29"/>
    <x v="55"/>
    <x v="7"/>
    <x v="1"/>
    <n v="11"/>
    <n v="12.100000000000001"/>
    <n v="0"/>
  </r>
  <r>
    <n v="370"/>
    <n v="20240226"/>
    <n v="6.6"/>
    <n v="5.3"/>
    <n v="139"/>
    <n v="17.399999999999999"/>
    <n v="1005.2"/>
    <n v="89"/>
    <x v="29"/>
    <x v="56"/>
    <x v="8"/>
    <x v="1"/>
    <n v="12.7"/>
    <n v="13.97"/>
    <n v="0"/>
  </r>
  <r>
    <n v="370"/>
    <n v="20240227"/>
    <n v="3.3"/>
    <n v="4.4000000000000004"/>
    <n v="1079"/>
    <n v="0"/>
    <n v="1018.3"/>
    <n v="86"/>
    <x v="29"/>
    <x v="57"/>
    <x v="8"/>
    <x v="1"/>
    <n v="13.6"/>
    <n v="14.96"/>
    <n v="0"/>
  </r>
  <r>
    <n v="370"/>
    <n v="20240228"/>
    <n v="3.1"/>
    <n v="4.7"/>
    <n v="541"/>
    <n v="0"/>
    <n v="1020.3"/>
    <n v="88"/>
    <x v="29"/>
    <x v="58"/>
    <x v="8"/>
    <x v="1"/>
    <n v="13.3"/>
    <n v="14.630000000000003"/>
    <n v="0"/>
  </r>
  <r>
    <n v="370"/>
    <n v="20240229"/>
    <n v="4.5999999999999996"/>
    <n v="8.3000000000000007"/>
    <n v="286"/>
    <n v="2.8"/>
    <n v="1008.6"/>
    <n v="85"/>
    <x v="29"/>
    <x v="59"/>
    <x v="8"/>
    <x v="1"/>
    <n v="9.6999999999999993"/>
    <n v="10.67"/>
    <n v="0"/>
  </r>
  <r>
    <n v="370"/>
    <n v="20240301"/>
    <n v="5.5"/>
    <n v="8.5"/>
    <n v="695"/>
    <n v="0.8"/>
    <n v="1001.1"/>
    <n v="73"/>
    <x v="29"/>
    <x v="60"/>
    <x v="8"/>
    <x v="2"/>
    <n v="9.5"/>
    <n v="9.5"/>
    <n v="0"/>
  </r>
  <r>
    <n v="370"/>
    <n v="20240302"/>
    <n v="4.8"/>
    <n v="10.1"/>
    <n v="1070"/>
    <n v="0.3"/>
    <n v="999.5"/>
    <n v="66"/>
    <x v="29"/>
    <x v="61"/>
    <x v="8"/>
    <x v="2"/>
    <n v="7.9"/>
    <n v="7.9"/>
    <n v="0"/>
  </r>
  <r>
    <n v="370"/>
    <n v="20240303"/>
    <n v="2.9"/>
    <n v="11"/>
    <n v="877"/>
    <n v="0.1"/>
    <n v="1001.7"/>
    <n v="73"/>
    <x v="29"/>
    <x v="62"/>
    <x v="8"/>
    <x v="2"/>
    <n v="7"/>
    <n v="7"/>
    <n v="0"/>
  </r>
  <r>
    <n v="370"/>
    <n v="20240304"/>
    <n v="2"/>
    <n v="7.9"/>
    <n v="1252"/>
    <n v="0"/>
    <n v="1011.5"/>
    <n v="75"/>
    <x v="29"/>
    <x v="63"/>
    <x v="9"/>
    <x v="2"/>
    <n v="10.1"/>
    <n v="10.1"/>
    <n v="0"/>
  </r>
  <r>
    <n v="370"/>
    <n v="20240305"/>
    <n v="1.4"/>
    <n v="6.9"/>
    <n v="356"/>
    <n v="0.2"/>
    <n v="1014.6"/>
    <n v="85"/>
    <x v="29"/>
    <x v="64"/>
    <x v="9"/>
    <x v="2"/>
    <n v="11.1"/>
    <n v="11.1"/>
    <n v="0"/>
  </r>
  <r>
    <n v="370"/>
    <n v="20240306"/>
    <n v="1.8"/>
    <n v="6.6"/>
    <n v="934"/>
    <n v="0"/>
    <n v="1022.6"/>
    <n v="81"/>
    <x v="29"/>
    <x v="65"/>
    <x v="9"/>
    <x v="2"/>
    <n v="11.4"/>
    <n v="11.4"/>
    <n v="0"/>
  </r>
  <r>
    <n v="370"/>
    <n v="20240307"/>
    <n v="4"/>
    <n v="6"/>
    <n v="1026"/>
    <n v="0"/>
    <n v="1021.9"/>
    <n v="75"/>
    <x v="29"/>
    <x v="66"/>
    <x v="9"/>
    <x v="2"/>
    <n v="12"/>
    <n v="12"/>
    <n v="0"/>
  </r>
  <r>
    <n v="370"/>
    <n v="20240308"/>
    <n v="4.8"/>
    <n v="6.7"/>
    <n v="1391"/>
    <n v="0"/>
    <n v="1010.5"/>
    <n v="59"/>
    <x v="29"/>
    <x v="67"/>
    <x v="9"/>
    <x v="2"/>
    <n v="11.3"/>
    <n v="11.3"/>
    <n v="0"/>
  </r>
  <r>
    <n v="370"/>
    <n v="20240309"/>
    <n v="3.7"/>
    <n v="9.6999999999999993"/>
    <n v="840"/>
    <n v="-0.1"/>
    <n v="1000.3"/>
    <n v="59"/>
    <x v="29"/>
    <x v="68"/>
    <x v="9"/>
    <x v="2"/>
    <n v="8.3000000000000007"/>
    <n v="8.3000000000000007"/>
    <n v="0"/>
  </r>
  <r>
    <n v="370"/>
    <n v="20240310"/>
    <n v="3.3"/>
    <n v="9.9"/>
    <n v="639"/>
    <n v="0"/>
    <n v="996.1"/>
    <n v="66"/>
    <x v="29"/>
    <x v="69"/>
    <x v="9"/>
    <x v="2"/>
    <n v="8.1"/>
    <n v="8.1"/>
    <n v="0"/>
  </r>
  <r>
    <n v="370"/>
    <n v="20240311"/>
    <n v="2"/>
    <n v="7.6"/>
    <n v="168"/>
    <n v="21"/>
    <n v="1002.8"/>
    <n v="95"/>
    <x v="29"/>
    <x v="70"/>
    <x v="10"/>
    <x v="2"/>
    <n v="10.4"/>
    <n v="10.4"/>
    <n v="0"/>
  </r>
  <r>
    <n v="370"/>
    <n v="20240312"/>
    <n v="3.8"/>
    <n v="8.1999999999999993"/>
    <n v="540"/>
    <n v="4.5"/>
    <n v="1013.4"/>
    <n v="91"/>
    <x v="29"/>
    <x v="71"/>
    <x v="10"/>
    <x v="2"/>
    <n v="9.8000000000000007"/>
    <n v="9.8000000000000007"/>
    <n v="0"/>
  </r>
  <r>
    <n v="370"/>
    <n v="20240313"/>
    <n v="4.2"/>
    <n v="11.4"/>
    <n v="310"/>
    <n v="1.6"/>
    <n v="1014.9"/>
    <n v="88"/>
    <x v="29"/>
    <x v="72"/>
    <x v="10"/>
    <x v="2"/>
    <n v="6.6"/>
    <n v="6.6"/>
    <n v="0"/>
  </r>
  <r>
    <n v="370"/>
    <n v="20240314"/>
    <n v="3.5"/>
    <n v="13"/>
    <n v="1311"/>
    <n v="0"/>
    <n v="1011.2"/>
    <n v="72"/>
    <x v="29"/>
    <x v="73"/>
    <x v="10"/>
    <x v="2"/>
    <n v="5"/>
    <n v="5"/>
    <n v="0"/>
  </r>
  <r>
    <n v="370"/>
    <n v="20240315"/>
    <n v="5.0999999999999996"/>
    <n v="12.6"/>
    <n v="612"/>
    <n v="1.8"/>
    <n v="1008.4"/>
    <n v="83"/>
    <x v="29"/>
    <x v="74"/>
    <x v="10"/>
    <x v="2"/>
    <n v="5.4"/>
    <n v="5.4"/>
    <n v="0"/>
  </r>
  <r>
    <n v="370"/>
    <n v="20240316"/>
    <n v="3.1"/>
    <n v="7.9"/>
    <n v="665"/>
    <n v="1"/>
    <n v="1019.8"/>
    <n v="80"/>
    <x v="29"/>
    <x v="75"/>
    <x v="10"/>
    <x v="2"/>
    <n v="10.1"/>
    <n v="10.1"/>
    <n v="0"/>
  </r>
  <r>
    <n v="370"/>
    <n v="20240317"/>
    <n v="3.1"/>
    <n v="10.3"/>
    <n v="732"/>
    <n v="1"/>
    <n v="1019.4"/>
    <n v="79"/>
    <x v="29"/>
    <x v="76"/>
    <x v="10"/>
    <x v="2"/>
    <n v="7.6999999999999993"/>
    <n v="7.6999999999999993"/>
    <n v="0"/>
  </r>
  <r>
    <n v="370"/>
    <n v="20240318"/>
    <n v="2.2000000000000002"/>
    <n v="11.4"/>
    <n v="1054"/>
    <n v="0"/>
    <n v="1016.3"/>
    <n v="83"/>
    <x v="29"/>
    <x v="77"/>
    <x v="11"/>
    <x v="2"/>
    <n v="6.6"/>
    <n v="6.6"/>
    <n v="0"/>
  </r>
  <r>
    <n v="370"/>
    <n v="20240319"/>
    <n v="2.2000000000000002"/>
    <n v="11.8"/>
    <n v="1039"/>
    <n v="0"/>
    <n v="1018.2"/>
    <n v="79"/>
    <x v="29"/>
    <x v="78"/>
    <x v="11"/>
    <x v="2"/>
    <n v="6.1999999999999993"/>
    <n v="6.1999999999999993"/>
    <n v="0"/>
  </r>
  <r>
    <n v="370"/>
    <n v="20240320"/>
    <n v="1.1000000000000001"/>
    <n v="11.8"/>
    <n v="1218"/>
    <n v="0"/>
    <n v="1019"/>
    <n v="81"/>
    <x v="29"/>
    <x v="79"/>
    <x v="11"/>
    <x v="2"/>
    <n v="6.1999999999999993"/>
    <n v="6.1999999999999993"/>
    <n v="0"/>
  </r>
  <r>
    <n v="370"/>
    <n v="20240321"/>
    <n v="3"/>
    <n v="10.199999999999999"/>
    <n v="820"/>
    <n v="0"/>
    <n v="1023.9"/>
    <n v="83"/>
    <x v="29"/>
    <x v="80"/>
    <x v="11"/>
    <x v="2"/>
    <n v="7.8000000000000007"/>
    <n v="7.8000000000000007"/>
    <n v="0"/>
  </r>
  <r>
    <n v="370"/>
    <n v="20240322"/>
    <n v="4"/>
    <n v="9.9"/>
    <n v="359"/>
    <n v="10.4"/>
    <n v="1016.3"/>
    <n v="88"/>
    <x v="29"/>
    <x v="81"/>
    <x v="11"/>
    <x v="2"/>
    <n v="8.1"/>
    <n v="8.1"/>
    <n v="0"/>
  </r>
  <r>
    <n v="370"/>
    <n v="20240323"/>
    <n v="4.7"/>
    <n v="5.6"/>
    <n v="1065"/>
    <n v="2.4"/>
    <n v="1009.3"/>
    <n v="83"/>
    <x v="29"/>
    <x v="82"/>
    <x v="11"/>
    <x v="2"/>
    <n v="12.4"/>
    <n v="12.4"/>
    <n v="0"/>
  </r>
  <r>
    <n v="370"/>
    <n v="20240324"/>
    <n v="6.4"/>
    <n v="6.5"/>
    <n v="874"/>
    <n v="2.9"/>
    <n v="1006"/>
    <n v="81"/>
    <x v="29"/>
    <x v="83"/>
    <x v="11"/>
    <x v="2"/>
    <n v="11.5"/>
    <n v="11.5"/>
    <n v="0"/>
  </r>
  <r>
    <n v="370"/>
    <n v="20240325"/>
    <n v="2.8"/>
    <n v="7.4"/>
    <n v="1632"/>
    <n v="0"/>
    <n v="1004.2"/>
    <n v="67"/>
    <x v="29"/>
    <x v="84"/>
    <x v="12"/>
    <x v="2"/>
    <n v="10.6"/>
    <n v="10.6"/>
    <n v="0"/>
  </r>
  <r>
    <n v="370"/>
    <n v="20240326"/>
    <n v="3.3"/>
    <n v="10.199999999999999"/>
    <n v="847"/>
    <n v="-0.1"/>
    <n v="990.6"/>
    <n v="63"/>
    <x v="29"/>
    <x v="85"/>
    <x v="12"/>
    <x v="2"/>
    <n v="7.8000000000000007"/>
    <n v="7.8000000000000007"/>
    <n v="0"/>
  </r>
  <r>
    <n v="370"/>
    <n v="20240327"/>
    <n v="3.8"/>
    <n v="9.6999999999999993"/>
    <n v="811"/>
    <n v="0.6"/>
    <n v="986.7"/>
    <n v="72"/>
    <x v="29"/>
    <x v="86"/>
    <x v="12"/>
    <x v="2"/>
    <n v="8.3000000000000007"/>
    <n v="8.3000000000000007"/>
    <n v="0"/>
  </r>
  <r>
    <n v="370"/>
    <n v="20240328"/>
    <n v="5.6"/>
    <n v="9.3000000000000007"/>
    <n v="1047"/>
    <n v="3"/>
    <n v="987"/>
    <n v="66"/>
    <x v="29"/>
    <x v="87"/>
    <x v="12"/>
    <x v="2"/>
    <n v="8.6999999999999993"/>
    <n v="8.6999999999999993"/>
    <n v="0"/>
  </r>
  <r>
    <n v="370"/>
    <n v="20240329"/>
    <n v="4.5"/>
    <n v="11.3"/>
    <n v="1121"/>
    <n v="1.3"/>
    <n v="994"/>
    <n v="71"/>
    <x v="29"/>
    <x v="88"/>
    <x v="12"/>
    <x v="2"/>
    <n v="6.6999999999999993"/>
    <n v="6.6999999999999993"/>
    <n v="0"/>
  </r>
  <r>
    <n v="370"/>
    <n v="20240330"/>
    <n v="2.8"/>
    <n v="9.9"/>
    <n v="684"/>
    <n v="0.4"/>
    <n v="997"/>
    <n v="88"/>
    <x v="29"/>
    <x v="89"/>
    <x v="12"/>
    <x v="2"/>
    <n v="8.1"/>
    <n v="8.1"/>
    <n v="0"/>
  </r>
  <r>
    <n v="370"/>
    <n v="20240331"/>
    <n v="2.6"/>
    <n v="11.1"/>
    <n v="985"/>
    <n v="10.6"/>
    <n v="996.1"/>
    <n v="87"/>
    <x v="29"/>
    <x v="90"/>
    <x v="12"/>
    <x v="2"/>
    <n v="6.9"/>
    <n v="6.9"/>
    <n v="0"/>
  </r>
  <r>
    <n v="370"/>
    <n v="20240401"/>
    <n v="3.8"/>
    <n v="10.199999999999999"/>
    <n v="797"/>
    <n v="0"/>
    <n v="997.3"/>
    <n v="79"/>
    <x v="29"/>
    <x v="91"/>
    <x v="13"/>
    <x v="3"/>
    <n v="7.8000000000000007"/>
    <n v="6.2400000000000011"/>
    <n v="0"/>
  </r>
  <r>
    <n v="370"/>
    <n v="20240402"/>
    <n v="5.0999999999999996"/>
    <n v="9.8000000000000007"/>
    <n v="616"/>
    <n v="3.6"/>
    <n v="1006.3"/>
    <n v="85"/>
    <x v="29"/>
    <x v="92"/>
    <x v="13"/>
    <x v="3"/>
    <n v="8.1999999999999993"/>
    <n v="6.56"/>
    <n v="0"/>
  </r>
  <r>
    <n v="370"/>
    <n v="20240403"/>
    <n v="5.3"/>
    <n v="11.3"/>
    <n v="760"/>
    <n v="3.4"/>
    <n v="1005"/>
    <n v="83"/>
    <x v="29"/>
    <x v="93"/>
    <x v="13"/>
    <x v="3"/>
    <n v="6.6999999999999993"/>
    <n v="5.3599999999999994"/>
    <n v="0"/>
  </r>
  <r>
    <n v="370"/>
    <n v="20240404"/>
    <n v="6"/>
    <n v="12.3"/>
    <n v="881"/>
    <n v="9.9"/>
    <n v="1006.5"/>
    <n v="80"/>
    <x v="29"/>
    <x v="94"/>
    <x v="13"/>
    <x v="3"/>
    <n v="5.6999999999999993"/>
    <n v="4.5599999999999996"/>
    <n v="0"/>
  </r>
  <r>
    <n v="370"/>
    <n v="20240405"/>
    <n v="5.2"/>
    <n v="15"/>
    <n v="930"/>
    <n v="0.9"/>
    <n v="1009.2"/>
    <n v="78"/>
    <x v="29"/>
    <x v="95"/>
    <x v="13"/>
    <x v="3"/>
    <n v="3"/>
    <n v="2.4000000000000004"/>
    <n v="0"/>
  </r>
  <r>
    <n v="370"/>
    <n v="20240406"/>
    <n v="4.4000000000000004"/>
    <n v="18.899999999999999"/>
    <n v="1568"/>
    <n v="0"/>
    <n v="1009.3"/>
    <n v="59"/>
    <x v="29"/>
    <x v="96"/>
    <x v="13"/>
    <x v="3"/>
    <n v="0"/>
    <n v="0"/>
    <n v="0.89999999999999858"/>
  </r>
  <r>
    <n v="370"/>
    <n v="20240407"/>
    <n v="5.6"/>
    <n v="17.3"/>
    <n v="1488"/>
    <n v="2.5"/>
    <n v="1012.9"/>
    <n v="60"/>
    <x v="29"/>
    <x v="97"/>
    <x v="13"/>
    <x v="3"/>
    <n v="0.69999999999999929"/>
    <n v="0.5599999999999995"/>
    <n v="0"/>
  </r>
  <r>
    <n v="370"/>
    <n v="20240408"/>
    <n v="2.5"/>
    <n v="16.100000000000001"/>
    <n v="1380"/>
    <n v="2.7"/>
    <n v="1007.4"/>
    <n v="78"/>
    <x v="29"/>
    <x v="98"/>
    <x v="14"/>
    <x v="3"/>
    <n v="1.8999999999999986"/>
    <n v="1.5199999999999989"/>
    <n v="0"/>
  </r>
  <r>
    <n v="370"/>
    <n v="20240409"/>
    <n v="7.3"/>
    <n v="11.6"/>
    <n v="1107"/>
    <n v="1.8"/>
    <n v="1011.5"/>
    <n v="72"/>
    <x v="29"/>
    <x v="99"/>
    <x v="14"/>
    <x v="3"/>
    <n v="6.4"/>
    <n v="5.120000000000001"/>
    <n v="0"/>
  </r>
  <r>
    <n v="370"/>
    <n v="20240410"/>
    <n v="4.2"/>
    <n v="11"/>
    <n v="1996"/>
    <n v="-0.1"/>
    <n v="1027.8"/>
    <n v="63"/>
    <x v="29"/>
    <x v="100"/>
    <x v="14"/>
    <x v="3"/>
    <n v="7"/>
    <n v="5.6000000000000005"/>
    <n v="0"/>
  </r>
  <r>
    <n v="370"/>
    <n v="20240411"/>
    <n v="4.4000000000000004"/>
    <n v="13.1"/>
    <n v="423"/>
    <n v="0.7"/>
    <n v="1031.2"/>
    <n v="79"/>
    <x v="29"/>
    <x v="101"/>
    <x v="14"/>
    <x v="3"/>
    <n v="4.9000000000000004"/>
    <n v="3.9200000000000004"/>
    <n v="0"/>
  </r>
  <r>
    <n v="370"/>
    <n v="20240412"/>
    <n v="4.3"/>
    <n v="16.600000000000001"/>
    <n v="1278"/>
    <n v="0"/>
    <n v="1029.9000000000001"/>
    <n v="74"/>
    <x v="29"/>
    <x v="102"/>
    <x v="14"/>
    <x v="3"/>
    <n v="1.3999999999999986"/>
    <n v="1.119999999999999"/>
    <n v="0"/>
  </r>
  <r>
    <n v="370"/>
    <n v="20240413"/>
    <n v="5.2"/>
    <n v="18.3"/>
    <n v="1888"/>
    <n v="0"/>
    <n v="1023"/>
    <n v="66"/>
    <x v="29"/>
    <x v="103"/>
    <x v="14"/>
    <x v="3"/>
    <n v="0"/>
    <n v="0"/>
    <n v="0.30000000000000071"/>
  </r>
  <r>
    <n v="370"/>
    <n v="20240414"/>
    <n v="2.7"/>
    <n v="12.4"/>
    <n v="1816"/>
    <n v="0.8"/>
    <n v="1021.1"/>
    <n v="64"/>
    <x v="29"/>
    <x v="104"/>
    <x v="14"/>
    <x v="3"/>
    <n v="5.6"/>
    <n v="4.4799999999999995"/>
    <n v="0"/>
  </r>
  <r>
    <n v="370"/>
    <n v="20240415"/>
    <n v="6"/>
    <n v="7.8"/>
    <n v="987"/>
    <n v="7.4"/>
    <n v="1006.8"/>
    <n v="78"/>
    <x v="29"/>
    <x v="105"/>
    <x v="15"/>
    <x v="3"/>
    <n v="10.199999999999999"/>
    <n v="8.16"/>
    <n v="0"/>
  </r>
  <r>
    <n v="370"/>
    <n v="20240416"/>
    <n v="5.6"/>
    <n v="7.2"/>
    <n v="956"/>
    <n v="11.6"/>
    <n v="1005.4"/>
    <n v="87"/>
    <x v="29"/>
    <x v="106"/>
    <x v="15"/>
    <x v="3"/>
    <n v="10.8"/>
    <n v="8.64"/>
    <n v="0"/>
  </r>
  <r>
    <n v="370"/>
    <n v="20240417"/>
    <n v="2.4"/>
    <n v="5.0999999999999996"/>
    <n v="1279"/>
    <n v="9.5"/>
    <n v="1012.6"/>
    <n v="87"/>
    <x v="29"/>
    <x v="107"/>
    <x v="15"/>
    <x v="3"/>
    <n v="12.9"/>
    <n v="10.32"/>
    <n v="0"/>
  </r>
  <r>
    <n v="370"/>
    <n v="20240418"/>
    <n v="3"/>
    <n v="7.6"/>
    <n v="1714"/>
    <n v="0.1"/>
    <n v="1018.9"/>
    <n v="74"/>
    <x v="29"/>
    <x v="108"/>
    <x v="15"/>
    <x v="3"/>
    <n v="10.4"/>
    <n v="8.32"/>
    <n v="0"/>
  </r>
  <r>
    <n v="370"/>
    <n v="20240419"/>
    <n v="6.7"/>
    <n v="8.4"/>
    <n v="1232"/>
    <n v="6.7"/>
    <n v="1011.7"/>
    <n v="82"/>
    <x v="29"/>
    <x v="109"/>
    <x v="15"/>
    <x v="3"/>
    <n v="9.6"/>
    <n v="7.68"/>
    <n v="0"/>
  </r>
  <r>
    <n v="370"/>
    <n v="20240420"/>
    <n v="4.7"/>
    <n v="7.5"/>
    <n v="1516"/>
    <n v="1"/>
    <n v="1021.7"/>
    <n v="74"/>
    <x v="29"/>
    <x v="110"/>
    <x v="15"/>
    <x v="3"/>
    <n v="10.5"/>
    <n v="8.4"/>
    <n v="0"/>
  </r>
  <r>
    <n v="370"/>
    <n v="20240421"/>
    <n v="4.5"/>
    <n v="6.3"/>
    <n v="1707"/>
    <n v="0.4"/>
    <n v="1024.5"/>
    <n v="71"/>
    <x v="29"/>
    <x v="111"/>
    <x v="15"/>
    <x v="3"/>
    <n v="11.7"/>
    <n v="9.36"/>
    <n v="0"/>
  </r>
  <r>
    <n v="370"/>
    <n v="20240422"/>
    <n v="2.9"/>
    <n v="5.5"/>
    <n v="1413"/>
    <n v="0.1"/>
    <n v="1024.5999999999999"/>
    <n v="67"/>
    <x v="29"/>
    <x v="112"/>
    <x v="16"/>
    <x v="3"/>
    <n v="12.5"/>
    <n v="10"/>
    <n v="0"/>
  </r>
  <r>
    <n v="370"/>
    <n v="20240423"/>
    <n v="2.5"/>
    <n v="5.8"/>
    <n v="2085"/>
    <n v="0.4"/>
    <n v="1019.2"/>
    <n v="69"/>
    <x v="29"/>
    <x v="113"/>
    <x v="16"/>
    <x v="3"/>
    <n v="12.2"/>
    <n v="9.76"/>
    <n v="0"/>
  </r>
  <r>
    <n v="370"/>
    <n v="20240424"/>
    <n v="4.0999999999999996"/>
    <n v="6.3"/>
    <n v="1753"/>
    <n v="2.2000000000000002"/>
    <n v="1010.2"/>
    <n v="79"/>
    <x v="29"/>
    <x v="114"/>
    <x v="16"/>
    <x v="3"/>
    <n v="11.7"/>
    <n v="9.36"/>
    <n v="0"/>
  </r>
  <r>
    <n v="370"/>
    <n v="20240425"/>
    <n v="4.3"/>
    <n v="6.9"/>
    <n v="965"/>
    <n v="1.2"/>
    <n v="1005.1"/>
    <n v="74"/>
    <x v="29"/>
    <x v="115"/>
    <x v="16"/>
    <x v="3"/>
    <n v="11.1"/>
    <n v="8.8800000000000008"/>
    <n v="0"/>
  </r>
  <r>
    <n v="370"/>
    <n v="20240426"/>
    <n v="2"/>
    <n v="8.8000000000000007"/>
    <n v="1225"/>
    <n v="0.6"/>
    <n v="1004.1"/>
    <n v="78"/>
    <x v="29"/>
    <x v="116"/>
    <x v="16"/>
    <x v="3"/>
    <n v="9.1999999999999993"/>
    <n v="7.3599999999999994"/>
    <n v="0"/>
  </r>
  <r>
    <n v="370"/>
    <n v="20240427"/>
    <n v="3.1"/>
    <n v="12.7"/>
    <n v="1195"/>
    <n v="1.7"/>
    <n v="1004.8"/>
    <n v="74"/>
    <x v="29"/>
    <x v="117"/>
    <x v="16"/>
    <x v="3"/>
    <n v="5.3000000000000007"/>
    <n v="4.2400000000000011"/>
    <n v="0"/>
  </r>
  <r>
    <n v="370"/>
    <n v="20240428"/>
    <n v="5.3"/>
    <n v="12.8"/>
    <n v="1114"/>
    <n v="0.6"/>
    <n v="1009.2"/>
    <n v="69"/>
    <x v="29"/>
    <x v="118"/>
    <x v="16"/>
    <x v="3"/>
    <n v="5.1999999999999993"/>
    <n v="4.1599999999999993"/>
    <n v="0"/>
  </r>
  <r>
    <n v="370"/>
    <n v="20240429"/>
    <n v="2.6"/>
    <n v="14"/>
    <n v="2050"/>
    <n v="-0.1"/>
    <n v="1018.8"/>
    <n v="66"/>
    <x v="29"/>
    <x v="119"/>
    <x v="17"/>
    <x v="3"/>
    <n v="4"/>
    <n v="3.2"/>
    <n v="0"/>
  </r>
  <r>
    <n v="370"/>
    <n v="20240430"/>
    <n v="2.2999999999999998"/>
    <n v="17"/>
    <n v="1830"/>
    <n v="2.2999999999999998"/>
    <n v="1014.8"/>
    <n v="71"/>
    <x v="29"/>
    <x v="120"/>
    <x v="17"/>
    <x v="3"/>
    <n v="1"/>
    <n v="0.8"/>
    <n v="0"/>
  </r>
  <r>
    <n v="370"/>
    <n v="20240501"/>
    <n v="3.7"/>
    <n v="20.5"/>
    <n v="2271"/>
    <n v="0.1"/>
    <n v="1005.3"/>
    <n v="66"/>
    <x v="29"/>
    <x v="121"/>
    <x v="17"/>
    <x v="4"/>
    <n v="0"/>
    <n v="0"/>
    <n v="2.5"/>
  </r>
  <r>
    <n v="370"/>
    <n v="20240502"/>
    <n v="3.6"/>
    <n v="18.100000000000001"/>
    <n v="1861"/>
    <n v="27.4"/>
    <n v="1000"/>
    <n v="76"/>
    <x v="29"/>
    <x v="122"/>
    <x v="17"/>
    <x v="4"/>
    <n v="0"/>
    <n v="0"/>
    <n v="0.10000000000000142"/>
  </r>
  <r>
    <n v="370"/>
    <n v="20240503"/>
    <n v="4.0999999999999996"/>
    <n v="11.2"/>
    <n v="697"/>
    <n v="5.9"/>
    <n v="1010.2"/>
    <n v="89"/>
    <x v="29"/>
    <x v="123"/>
    <x v="17"/>
    <x v="4"/>
    <n v="6.8000000000000007"/>
    <n v="5.4400000000000013"/>
    <n v="0"/>
  </r>
  <r>
    <n v="370"/>
    <n v="20240504"/>
    <n v="2.4"/>
    <n v="11.5"/>
    <n v="1465"/>
    <n v="4.9000000000000004"/>
    <n v="1012.6"/>
    <n v="84"/>
    <x v="29"/>
    <x v="124"/>
    <x v="17"/>
    <x v="4"/>
    <n v="6.5"/>
    <n v="5.2"/>
    <n v="0"/>
  </r>
  <r>
    <n v="370"/>
    <n v="20240505"/>
    <n v="2.2999999999999998"/>
    <n v="13.6"/>
    <n v="1592"/>
    <n v="0.2"/>
    <n v="1009.1"/>
    <n v="76"/>
    <x v="29"/>
    <x v="125"/>
    <x v="17"/>
    <x v="4"/>
    <n v="4.4000000000000004"/>
    <n v="3.5200000000000005"/>
    <n v="0"/>
  </r>
  <r>
    <n v="370"/>
    <n v="20240506"/>
    <n v="2.1"/>
    <n v="14.5"/>
    <n v="837"/>
    <n v="7.6"/>
    <n v="1008.8"/>
    <n v="76"/>
    <x v="29"/>
    <x v="126"/>
    <x v="18"/>
    <x v="4"/>
    <n v="3.5"/>
    <n v="2.8000000000000003"/>
    <n v="0"/>
  </r>
  <r>
    <n v="370"/>
    <n v="20240507"/>
    <n v="3.4"/>
    <n v="15.3"/>
    <n v="2202"/>
    <n v="7.8"/>
    <n v="1019.4"/>
    <n v="74"/>
    <x v="29"/>
    <x v="127"/>
    <x v="18"/>
    <x v="4"/>
    <n v="2.6999999999999993"/>
    <n v="2.1599999999999997"/>
    <n v="0"/>
  </r>
  <r>
    <n v="370"/>
    <n v="20240508"/>
    <n v="1.6"/>
    <n v="11.6"/>
    <n v="856"/>
    <n v="0"/>
    <n v="1027.5"/>
    <n v="84"/>
    <x v="29"/>
    <x v="128"/>
    <x v="18"/>
    <x v="4"/>
    <n v="6.4"/>
    <n v="5.120000000000001"/>
    <n v="0"/>
  </r>
  <r>
    <n v="370"/>
    <n v="20240509"/>
    <n v="1.3"/>
    <n v="14"/>
    <n v="2155"/>
    <n v="0"/>
    <n v="1026.7"/>
    <n v="76"/>
    <x v="29"/>
    <x v="129"/>
    <x v="18"/>
    <x v="4"/>
    <n v="4"/>
    <n v="3.2"/>
    <n v="0"/>
  </r>
  <r>
    <n v="370"/>
    <n v="20240510"/>
    <n v="2"/>
    <n v="15.9"/>
    <n v="2281"/>
    <n v="0"/>
    <n v="1023.5"/>
    <n v="69"/>
    <x v="29"/>
    <x v="130"/>
    <x v="18"/>
    <x v="4"/>
    <n v="2.0999999999999996"/>
    <n v="1.6799999999999997"/>
    <n v="0"/>
  </r>
  <r>
    <n v="370"/>
    <n v="20240511"/>
    <n v="3.7"/>
    <n v="18.399999999999999"/>
    <n v="2448"/>
    <n v="0"/>
    <n v="1021"/>
    <n v="65"/>
    <x v="29"/>
    <x v="131"/>
    <x v="18"/>
    <x v="4"/>
    <n v="0"/>
    <n v="0"/>
    <n v="0.39999999999999858"/>
  </r>
  <r>
    <n v="370"/>
    <n v="20240512"/>
    <n v="3.6"/>
    <n v="20.6"/>
    <n v="2543"/>
    <n v="0"/>
    <n v="1014.6"/>
    <n v="56"/>
    <x v="29"/>
    <x v="132"/>
    <x v="18"/>
    <x v="4"/>
    <n v="0"/>
    <n v="0"/>
    <n v="2.6000000000000014"/>
  </r>
  <r>
    <n v="370"/>
    <n v="20240513"/>
    <n v="2.6"/>
    <n v="19.5"/>
    <n v="1973"/>
    <n v="-0.1"/>
    <n v="1009.9"/>
    <n v="73"/>
    <x v="29"/>
    <x v="133"/>
    <x v="19"/>
    <x v="4"/>
    <n v="0"/>
    <n v="0"/>
    <n v="1.5"/>
  </r>
  <r>
    <n v="370"/>
    <n v="20240514"/>
    <n v="3.2"/>
    <n v="20.100000000000001"/>
    <n v="2022"/>
    <n v="8"/>
    <n v="1004.9"/>
    <n v="72"/>
    <x v="29"/>
    <x v="134"/>
    <x v="19"/>
    <x v="4"/>
    <n v="0"/>
    <n v="0"/>
    <n v="2.1000000000000014"/>
  </r>
  <r>
    <n v="370"/>
    <n v="20240515"/>
    <n v="1.6"/>
    <n v="15.8"/>
    <n v="895"/>
    <n v="7.1"/>
    <n v="1006.3"/>
    <n v="91"/>
    <x v="29"/>
    <x v="135"/>
    <x v="19"/>
    <x v="4"/>
    <n v="2.1999999999999993"/>
    <n v="1.7599999999999996"/>
    <n v="0"/>
  </r>
  <r>
    <n v="370"/>
    <n v="20240516"/>
    <n v="2.2999999999999998"/>
    <n v="16.600000000000001"/>
    <n v="1364"/>
    <n v="15.1"/>
    <n v="1004.9"/>
    <n v="86"/>
    <x v="29"/>
    <x v="136"/>
    <x v="19"/>
    <x v="4"/>
    <n v="1.3999999999999986"/>
    <n v="1.119999999999999"/>
    <n v="0"/>
  </r>
  <r>
    <n v="370"/>
    <n v="20240517"/>
    <n v="3.2"/>
    <n v="15"/>
    <n v="930"/>
    <n v="7.9"/>
    <n v="1008.1"/>
    <n v="93"/>
    <x v="29"/>
    <x v="137"/>
    <x v="19"/>
    <x v="4"/>
    <n v="3"/>
    <n v="2.4000000000000004"/>
    <n v="0"/>
  </r>
  <r>
    <n v="370"/>
    <n v="20240518"/>
    <n v="2.2000000000000002"/>
    <n v="15.8"/>
    <n v="1732"/>
    <n v="1.1000000000000001"/>
    <n v="1010.5"/>
    <n v="85"/>
    <x v="29"/>
    <x v="138"/>
    <x v="19"/>
    <x v="4"/>
    <n v="2.1999999999999993"/>
    <n v="1.7599999999999996"/>
    <n v="0"/>
  </r>
  <r>
    <n v="370"/>
    <n v="20240519"/>
    <n v="2.2999999999999998"/>
    <n v="14.8"/>
    <n v="1341"/>
    <n v="15.6"/>
    <n v="1011.3"/>
    <n v="88"/>
    <x v="29"/>
    <x v="139"/>
    <x v="19"/>
    <x v="4"/>
    <n v="3.1999999999999993"/>
    <n v="2.5599999999999996"/>
    <n v="0"/>
  </r>
  <r>
    <n v="370"/>
    <n v="20240520"/>
    <n v="1.5"/>
    <n v="15.4"/>
    <n v="1359"/>
    <n v="-0.1"/>
    <n v="1010.9"/>
    <n v="85"/>
    <x v="29"/>
    <x v="140"/>
    <x v="20"/>
    <x v="4"/>
    <n v="2.5999999999999996"/>
    <n v="2.0799999999999996"/>
    <n v="0"/>
  </r>
  <r>
    <n v="370"/>
    <n v="20240521"/>
    <n v="2.6"/>
    <n v="16.8"/>
    <n v="1396"/>
    <n v="17.100000000000001"/>
    <n v="1007.1"/>
    <n v="85"/>
    <x v="29"/>
    <x v="141"/>
    <x v="20"/>
    <x v="4"/>
    <n v="1.1999999999999993"/>
    <n v="0.95999999999999952"/>
    <n v="0"/>
  </r>
  <r>
    <n v="370"/>
    <n v="20240522"/>
    <n v="4.5"/>
    <n v="15.4"/>
    <n v="1411"/>
    <n v="0.1"/>
    <n v="1009"/>
    <n v="82"/>
    <x v="29"/>
    <x v="142"/>
    <x v="20"/>
    <x v="4"/>
    <n v="2.5999999999999996"/>
    <n v="2.0799999999999996"/>
    <n v="0"/>
  </r>
  <r>
    <n v="370"/>
    <n v="20240523"/>
    <n v="3.1"/>
    <n v="15.3"/>
    <n v="1814"/>
    <n v="-0.1"/>
    <n v="1015.1"/>
    <n v="78"/>
    <x v="29"/>
    <x v="143"/>
    <x v="20"/>
    <x v="4"/>
    <n v="2.6999999999999993"/>
    <n v="2.1599999999999997"/>
    <n v="0"/>
  </r>
  <r>
    <n v="370"/>
    <n v="20240524"/>
    <n v="2"/>
    <n v="13.6"/>
    <n v="385"/>
    <n v="23.3"/>
    <n v="1018"/>
    <n v="96"/>
    <x v="29"/>
    <x v="144"/>
    <x v="20"/>
    <x v="4"/>
    <n v="4.4000000000000004"/>
    <n v="3.5200000000000005"/>
    <n v="0"/>
  </r>
  <r>
    <n v="370"/>
    <n v="20240525"/>
    <n v="2.5"/>
    <n v="15"/>
    <n v="1223"/>
    <n v="8"/>
    <n v="1016.5"/>
    <n v="90"/>
    <x v="29"/>
    <x v="145"/>
    <x v="20"/>
    <x v="4"/>
    <n v="3"/>
    <n v="2.4000000000000004"/>
    <n v="0"/>
  </r>
  <r>
    <n v="370"/>
    <n v="20240526"/>
    <n v="2.5"/>
    <n v="16.2"/>
    <n v="1328"/>
    <n v="0.8"/>
    <n v="1015"/>
    <n v="82"/>
    <x v="29"/>
    <x v="146"/>
    <x v="20"/>
    <x v="4"/>
    <n v="1.8000000000000007"/>
    <n v="1.4400000000000006"/>
    <n v="0"/>
  </r>
  <r>
    <n v="370"/>
    <n v="20240527"/>
    <n v="2.4"/>
    <n v="14.1"/>
    <n v="1427"/>
    <n v="6.7"/>
    <n v="1017.2"/>
    <n v="83"/>
    <x v="29"/>
    <x v="147"/>
    <x v="21"/>
    <x v="4"/>
    <n v="3.9000000000000004"/>
    <n v="3.1200000000000006"/>
    <n v="0"/>
  </r>
  <r>
    <n v="370"/>
    <n v="20240528"/>
    <n v="4.2"/>
    <n v="14.1"/>
    <n v="1731"/>
    <n v="4.8"/>
    <n v="1016.2"/>
    <n v="85"/>
    <x v="29"/>
    <x v="148"/>
    <x v="21"/>
    <x v="4"/>
    <n v="3.9000000000000004"/>
    <n v="3.1200000000000006"/>
    <n v="0"/>
  </r>
  <r>
    <n v="370"/>
    <n v="20240529"/>
    <n v="4.5"/>
    <n v="15.4"/>
    <n v="1787"/>
    <n v="9.1999999999999993"/>
    <n v="1008.9"/>
    <n v="80"/>
    <x v="29"/>
    <x v="149"/>
    <x v="21"/>
    <x v="4"/>
    <n v="2.5999999999999996"/>
    <n v="2.0799999999999996"/>
    <n v="0"/>
  </r>
  <r>
    <n v="370"/>
    <n v="20240530"/>
    <n v="3"/>
    <n v="14.3"/>
    <n v="1520"/>
    <n v="0.2"/>
    <n v="1007.3"/>
    <n v="81"/>
    <x v="29"/>
    <x v="150"/>
    <x v="21"/>
    <x v="4"/>
    <n v="3.6999999999999993"/>
    <n v="2.9599999999999995"/>
    <n v="0"/>
  </r>
  <r>
    <n v="370"/>
    <n v="20240531"/>
    <n v="2.8"/>
    <n v="15.8"/>
    <n v="1971"/>
    <n v="0.3"/>
    <n v="1012.2"/>
    <n v="79"/>
    <x v="29"/>
    <x v="151"/>
    <x v="21"/>
    <x v="4"/>
    <n v="2.1999999999999993"/>
    <n v="1.7599999999999996"/>
    <n v="0"/>
  </r>
  <r>
    <n v="370"/>
    <n v="20240601"/>
    <n v="3.7"/>
    <n v="15.5"/>
    <n v="423"/>
    <n v="2.5"/>
    <n v="1017.9"/>
    <n v="92"/>
    <x v="29"/>
    <x v="152"/>
    <x v="21"/>
    <x v="5"/>
    <n v="2.5"/>
    <n v="2"/>
    <n v="0"/>
  </r>
  <r>
    <n v="370"/>
    <n v="20240602"/>
    <n v="4"/>
    <n v="14.9"/>
    <n v="1502"/>
    <n v="0"/>
    <n v="1022.8"/>
    <n v="73"/>
    <x v="29"/>
    <x v="153"/>
    <x v="21"/>
    <x v="5"/>
    <n v="3.0999999999999996"/>
    <n v="2.48"/>
    <n v="0"/>
  </r>
  <r>
    <n v="370"/>
    <n v="20240603"/>
    <n v="1.7"/>
    <n v="14.5"/>
    <n v="1329"/>
    <n v="0"/>
    <n v="1020.3"/>
    <n v="74"/>
    <x v="29"/>
    <x v="154"/>
    <x v="22"/>
    <x v="5"/>
    <n v="3.5"/>
    <n v="2.8000000000000003"/>
    <n v="0"/>
  </r>
  <r>
    <n v="370"/>
    <n v="20240604"/>
    <n v="3.5"/>
    <n v="17.8"/>
    <n v="1901"/>
    <n v="0"/>
    <n v="1012.3"/>
    <n v="69"/>
    <x v="29"/>
    <x v="155"/>
    <x v="22"/>
    <x v="5"/>
    <n v="0.19999999999999929"/>
    <n v="0.15999999999999945"/>
    <n v="0"/>
  </r>
  <r>
    <n v="370"/>
    <n v="20240605"/>
    <n v="3.7"/>
    <n v="13.9"/>
    <n v="2649"/>
    <n v="0.4"/>
    <n v="1013.5"/>
    <n v="65"/>
    <x v="29"/>
    <x v="156"/>
    <x v="22"/>
    <x v="5"/>
    <n v="4.0999999999999996"/>
    <n v="3.28"/>
    <n v="0"/>
  </r>
  <r>
    <n v="370"/>
    <n v="20240606"/>
    <n v="1.8"/>
    <n v="13.8"/>
    <n v="1904"/>
    <n v="0"/>
    <n v="1017.3"/>
    <n v="62"/>
    <x v="29"/>
    <x v="157"/>
    <x v="22"/>
    <x v="5"/>
    <n v="4.1999999999999993"/>
    <n v="3.3599999999999994"/>
    <n v="0"/>
  </r>
  <r>
    <n v="370"/>
    <n v="20240607"/>
    <n v="2.5"/>
    <n v="14.6"/>
    <n v="2565"/>
    <n v="0"/>
    <n v="1018.1"/>
    <n v="65"/>
    <x v="29"/>
    <x v="158"/>
    <x v="22"/>
    <x v="5"/>
    <n v="3.4000000000000004"/>
    <n v="2.7200000000000006"/>
    <n v="0"/>
  </r>
  <r>
    <n v="370"/>
    <n v="20240608"/>
    <n v="3.7"/>
    <n v="14.3"/>
    <n v="1958"/>
    <n v="0"/>
    <n v="1012.9"/>
    <n v="72"/>
    <x v="29"/>
    <x v="159"/>
    <x v="22"/>
    <x v="5"/>
    <n v="3.6999999999999993"/>
    <n v="2.9599999999999995"/>
    <n v="0"/>
  </r>
  <r>
    <n v="370"/>
    <n v="20240609"/>
    <n v="3.3"/>
    <n v="13.2"/>
    <n v="2716"/>
    <n v="0"/>
    <n v="1011"/>
    <n v="67"/>
    <x v="29"/>
    <x v="160"/>
    <x v="22"/>
    <x v="5"/>
    <n v="4.8000000000000007"/>
    <n v="3.8400000000000007"/>
    <n v="0"/>
  </r>
  <r>
    <n v="370"/>
    <n v="20240610"/>
    <n v="5.0999999999999996"/>
    <n v="11.4"/>
    <n v="959"/>
    <n v="8.8000000000000007"/>
    <n v="1007.3"/>
    <n v="84"/>
    <x v="29"/>
    <x v="161"/>
    <x v="23"/>
    <x v="5"/>
    <n v="6.6"/>
    <n v="5.28"/>
    <n v="0"/>
  </r>
  <r>
    <n v="370"/>
    <n v="20240611"/>
    <n v="3.9"/>
    <n v="11.6"/>
    <n v="2255"/>
    <n v="1.4"/>
    <n v="1016.3"/>
    <n v="75"/>
    <x v="29"/>
    <x v="162"/>
    <x v="23"/>
    <x v="5"/>
    <n v="6.4"/>
    <n v="5.120000000000001"/>
    <n v="0"/>
  </r>
  <r>
    <n v="370"/>
    <n v="20240612"/>
    <n v="2.8"/>
    <n v="11.8"/>
    <n v="1642"/>
    <n v="-0.1"/>
    <n v="1019.9"/>
    <n v="74"/>
    <x v="29"/>
    <x v="163"/>
    <x v="23"/>
    <x v="5"/>
    <n v="6.1999999999999993"/>
    <n v="4.96"/>
    <n v="0"/>
  </r>
  <r>
    <n v="370"/>
    <n v="20240613"/>
    <n v="2.9"/>
    <n v="15"/>
    <n v="2126"/>
    <n v="0"/>
    <n v="1015.4"/>
    <n v="64"/>
    <x v="29"/>
    <x v="164"/>
    <x v="23"/>
    <x v="5"/>
    <n v="3"/>
    <n v="2.4000000000000004"/>
    <n v="0"/>
  </r>
  <r>
    <n v="370"/>
    <n v="20240614"/>
    <n v="3.9"/>
    <n v="16"/>
    <n v="1031"/>
    <n v="3.4"/>
    <n v="1005.7"/>
    <n v="76"/>
    <x v="29"/>
    <x v="165"/>
    <x v="23"/>
    <x v="5"/>
    <n v="2"/>
    <n v="1.6"/>
    <n v="0"/>
  </r>
  <r>
    <n v="370"/>
    <n v="20240615"/>
    <n v="6.6"/>
    <n v="14.9"/>
    <n v="1651"/>
    <n v="2.9"/>
    <n v="1004"/>
    <n v="72"/>
    <x v="29"/>
    <x v="166"/>
    <x v="23"/>
    <x v="5"/>
    <n v="3.0999999999999996"/>
    <n v="2.48"/>
    <n v="0"/>
  </r>
  <r>
    <n v="370"/>
    <n v="20240616"/>
    <n v="3.9"/>
    <n v="14.5"/>
    <n v="1446"/>
    <n v="3.6"/>
    <n v="1006.5"/>
    <n v="86"/>
    <x v="29"/>
    <x v="167"/>
    <x v="23"/>
    <x v="5"/>
    <n v="3.5"/>
    <n v="2.8000000000000003"/>
    <n v="0"/>
  </r>
  <r>
    <n v="370"/>
    <n v="20240617"/>
    <n v="2.2999999999999998"/>
    <n v="16.600000000000001"/>
    <n v="1893"/>
    <n v="0.1"/>
    <n v="1011.8"/>
    <n v="77"/>
    <x v="29"/>
    <x v="168"/>
    <x v="24"/>
    <x v="5"/>
    <n v="1.3999999999999986"/>
    <n v="1.119999999999999"/>
    <n v="0"/>
  </r>
  <r>
    <n v="370"/>
    <n v="20240618"/>
    <n v="2.5"/>
    <n v="15.4"/>
    <n v="513"/>
    <n v="34.4"/>
    <n v="1013.7"/>
    <n v="95"/>
    <x v="29"/>
    <x v="169"/>
    <x v="24"/>
    <x v="5"/>
    <n v="2.5999999999999996"/>
    <n v="2.0799999999999996"/>
    <n v="0"/>
  </r>
  <r>
    <n v="370"/>
    <n v="20240619"/>
    <n v="3.3"/>
    <n v="16.600000000000001"/>
    <n v="2151"/>
    <n v="0"/>
    <n v="1019"/>
    <n v="75"/>
    <x v="29"/>
    <x v="170"/>
    <x v="24"/>
    <x v="5"/>
    <n v="1.3999999999999986"/>
    <n v="1.119999999999999"/>
    <n v="0"/>
  </r>
  <r>
    <n v="370"/>
    <n v="20240620"/>
    <n v="3"/>
    <n v="16.7"/>
    <n v="1131"/>
    <n v="0.3"/>
    <n v="1018.7"/>
    <n v="78"/>
    <x v="29"/>
    <x v="171"/>
    <x v="24"/>
    <x v="5"/>
    <n v="1.3000000000000007"/>
    <n v="1.0400000000000007"/>
    <n v="0"/>
  </r>
  <r>
    <n v="370"/>
    <n v="20240621"/>
    <n v="2.4"/>
    <n v="15.6"/>
    <n v="605"/>
    <n v="9"/>
    <n v="1012.6"/>
    <n v="90"/>
    <x v="29"/>
    <x v="172"/>
    <x v="24"/>
    <x v="5"/>
    <n v="2.4000000000000004"/>
    <n v="1.9200000000000004"/>
    <n v="0"/>
  </r>
  <r>
    <n v="370"/>
    <n v="20240622"/>
    <n v="2.9"/>
    <n v="15.8"/>
    <n v="1694"/>
    <n v="0"/>
    <n v="1014.1"/>
    <n v="80"/>
    <x v="29"/>
    <x v="173"/>
    <x v="24"/>
    <x v="5"/>
    <n v="2.1999999999999993"/>
    <n v="1.7599999999999996"/>
    <n v="0"/>
  </r>
  <r>
    <n v="370"/>
    <n v="20240623"/>
    <n v="1.9"/>
    <n v="18.8"/>
    <n v="2587"/>
    <n v="0"/>
    <n v="1019.7"/>
    <n v="72"/>
    <x v="29"/>
    <x v="174"/>
    <x v="24"/>
    <x v="5"/>
    <n v="0"/>
    <n v="0"/>
    <n v="0.80000000000000071"/>
  </r>
  <r>
    <n v="370"/>
    <n v="20240624"/>
    <n v="1.8"/>
    <n v="21"/>
    <n v="2398"/>
    <n v="0"/>
    <n v="1019.5"/>
    <n v="65"/>
    <x v="29"/>
    <x v="175"/>
    <x v="25"/>
    <x v="5"/>
    <n v="0"/>
    <n v="0"/>
    <n v="3"/>
  </r>
  <r>
    <n v="370"/>
    <n v="20240625"/>
    <n v="2.9"/>
    <n v="23.1"/>
    <n v="2941"/>
    <n v="0"/>
    <n v="1014.7"/>
    <n v="60"/>
    <x v="29"/>
    <x v="176"/>
    <x v="25"/>
    <x v="5"/>
    <n v="0"/>
    <n v="0"/>
    <n v="5.1000000000000014"/>
  </r>
  <r>
    <n v="370"/>
    <n v="20240626"/>
    <n v="2.1"/>
    <n v="24.5"/>
    <n v="2965"/>
    <n v="0"/>
    <n v="1010.3"/>
    <n v="60"/>
    <x v="29"/>
    <x v="177"/>
    <x v="25"/>
    <x v="5"/>
    <n v="0"/>
    <n v="0"/>
    <n v="6.5"/>
  </r>
  <r>
    <n v="370"/>
    <n v="20240627"/>
    <n v="3"/>
    <n v="23.6"/>
    <n v="2428"/>
    <n v="0"/>
    <n v="1009"/>
    <n v="64"/>
    <x v="29"/>
    <x v="178"/>
    <x v="25"/>
    <x v="5"/>
    <n v="0"/>
    <n v="0"/>
    <n v="5.6000000000000014"/>
  </r>
  <r>
    <n v="370"/>
    <n v="20240628"/>
    <n v="3.8"/>
    <n v="18"/>
    <n v="2418"/>
    <n v="0"/>
    <n v="1016.1"/>
    <n v="65"/>
    <x v="29"/>
    <x v="179"/>
    <x v="25"/>
    <x v="5"/>
    <n v="0"/>
    <n v="0"/>
    <n v="0"/>
  </r>
  <r>
    <n v="370"/>
    <n v="20240629"/>
    <n v="1.8"/>
    <n v="19.2"/>
    <n v="2525"/>
    <n v="4.4000000000000004"/>
    <n v="1012.9"/>
    <n v="70"/>
    <x v="29"/>
    <x v="180"/>
    <x v="25"/>
    <x v="5"/>
    <n v="0"/>
    <n v="0"/>
    <n v="1.1999999999999993"/>
  </r>
  <r>
    <n v="370"/>
    <n v="20240630"/>
    <n v="3"/>
    <n v="18"/>
    <n v="1564"/>
    <n v="7.1"/>
    <n v="1010.3"/>
    <n v="81"/>
    <x v="29"/>
    <x v="181"/>
    <x v="25"/>
    <x v="5"/>
    <n v="0"/>
    <n v="0"/>
    <n v="0"/>
  </r>
  <r>
    <n v="370"/>
    <n v="20240701"/>
    <n v="3.1"/>
    <n v="16"/>
    <n v="1816"/>
    <n v="0.1"/>
    <n v="1016"/>
    <n v="71"/>
    <x v="29"/>
    <x v="182"/>
    <x v="26"/>
    <x v="6"/>
    <n v="2"/>
    <n v="1.6"/>
    <n v="0"/>
  </r>
  <r>
    <n v="370"/>
    <n v="20240702"/>
    <n v="3.3"/>
    <n v="14.7"/>
    <n v="1190"/>
    <n v="4.2"/>
    <n v="1014.9"/>
    <n v="83"/>
    <x v="29"/>
    <x v="183"/>
    <x v="26"/>
    <x v="6"/>
    <n v="3.3000000000000007"/>
    <n v="2.6400000000000006"/>
    <n v="0"/>
  </r>
  <r>
    <n v="370"/>
    <n v="20240703"/>
    <n v="3.2"/>
    <n v="13.5"/>
    <n v="1044"/>
    <n v="7"/>
    <n v="1010"/>
    <n v="85"/>
    <x v="29"/>
    <x v="184"/>
    <x v="26"/>
    <x v="6"/>
    <n v="4.5"/>
    <n v="3.6"/>
    <n v="0"/>
  </r>
  <r>
    <n v="370"/>
    <n v="20240704"/>
    <n v="4.9000000000000004"/>
    <n v="16.2"/>
    <n v="2185"/>
    <n v="1.2"/>
    <n v="1008.4"/>
    <n v="69"/>
    <x v="29"/>
    <x v="185"/>
    <x v="26"/>
    <x v="6"/>
    <n v="1.8000000000000007"/>
    <n v="1.4400000000000006"/>
    <n v="0"/>
  </r>
  <r>
    <n v="370"/>
    <n v="20240705"/>
    <n v="4.7"/>
    <n v="16.100000000000001"/>
    <n v="1223"/>
    <n v="0.2"/>
    <n v="1009"/>
    <n v="81"/>
    <x v="29"/>
    <x v="186"/>
    <x v="26"/>
    <x v="6"/>
    <n v="1.8999999999999986"/>
    <n v="1.5199999999999989"/>
    <n v="0"/>
  </r>
  <r>
    <n v="370"/>
    <n v="20240706"/>
    <n v="6.4"/>
    <n v="17.2"/>
    <n v="1829"/>
    <n v="0.3"/>
    <n v="1003.8"/>
    <n v="67"/>
    <x v="29"/>
    <x v="187"/>
    <x v="26"/>
    <x v="6"/>
    <n v="0.80000000000000071"/>
    <n v="0.64000000000000057"/>
    <n v="0"/>
  </r>
  <r>
    <n v="370"/>
    <n v="20240707"/>
    <n v="3.8"/>
    <n v="15.3"/>
    <n v="1630"/>
    <n v="-0.1"/>
    <n v="1013"/>
    <n v="73"/>
    <x v="29"/>
    <x v="188"/>
    <x v="26"/>
    <x v="6"/>
    <n v="2.6999999999999993"/>
    <n v="2.1599999999999997"/>
    <n v="0"/>
  </r>
  <r>
    <n v="370"/>
    <n v="20240708"/>
    <n v="2.2999999999999998"/>
    <n v="18.100000000000001"/>
    <n v="1871"/>
    <n v="-0.1"/>
    <n v="1017.2"/>
    <n v="68"/>
    <x v="29"/>
    <x v="189"/>
    <x v="27"/>
    <x v="6"/>
    <n v="0"/>
    <n v="0"/>
    <n v="0.10000000000000142"/>
  </r>
  <r>
    <n v="370"/>
    <n v="20240709"/>
    <n v="3.1"/>
    <n v="22.1"/>
    <n v="2244"/>
    <n v="21.3"/>
    <n v="1012.8"/>
    <n v="68"/>
    <x v="29"/>
    <x v="190"/>
    <x v="27"/>
    <x v="6"/>
    <n v="0"/>
    <n v="0"/>
    <n v="4.1000000000000014"/>
  </r>
  <r>
    <n v="370"/>
    <n v="20240710"/>
    <n v="3.4"/>
    <n v="20"/>
    <n v="2139"/>
    <n v="1.5"/>
    <n v="1014.9"/>
    <n v="80"/>
    <x v="29"/>
    <x v="191"/>
    <x v="27"/>
    <x v="6"/>
    <n v="0"/>
    <n v="0"/>
    <n v="2"/>
  </r>
  <r>
    <n v="370"/>
    <n v="20240711"/>
    <n v="2.8"/>
    <n v="17.8"/>
    <n v="2240"/>
    <n v="0"/>
    <n v="1017.4"/>
    <n v="71"/>
    <x v="29"/>
    <x v="192"/>
    <x v="27"/>
    <x v="6"/>
    <n v="0.19999999999999929"/>
    <n v="0.15999999999999945"/>
    <n v="0"/>
  </r>
  <r>
    <n v="370"/>
    <n v="20240712"/>
    <n v="4"/>
    <n v="14.4"/>
    <n v="543"/>
    <n v="42.1"/>
    <n v="1012.6"/>
    <n v="92"/>
    <x v="29"/>
    <x v="193"/>
    <x v="27"/>
    <x v="6"/>
    <n v="3.5999999999999996"/>
    <n v="2.88"/>
    <n v="0"/>
  </r>
  <r>
    <n v="370"/>
    <n v="20240713"/>
    <n v="4.5"/>
    <n v="14.3"/>
    <n v="1413"/>
    <n v="1.1000000000000001"/>
    <n v="1012.7"/>
    <n v="84"/>
    <x v="29"/>
    <x v="194"/>
    <x v="27"/>
    <x v="6"/>
    <n v="3.6999999999999993"/>
    <n v="2.9599999999999995"/>
    <n v="0"/>
  </r>
  <r>
    <n v="370"/>
    <n v="20240714"/>
    <n v="3"/>
    <n v="16.600000000000001"/>
    <n v="2194"/>
    <n v="0"/>
    <n v="1012.9"/>
    <n v="73"/>
    <x v="29"/>
    <x v="195"/>
    <x v="27"/>
    <x v="6"/>
    <n v="1.3999999999999986"/>
    <n v="1.119999999999999"/>
    <n v="0"/>
  </r>
  <r>
    <n v="370"/>
    <n v="20240715"/>
    <n v="2"/>
    <n v="19.899999999999999"/>
    <n v="2191"/>
    <n v="0.6"/>
    <n v="1010.1"/>
    <n v="69"/>
    <x v="29"/>
    <x v="196"/>
    <x v="28"/>
    <x v="6"/>
    <n v="0"/>
    <n v="0"/>
    <n v="1.8999999999999986"/>
  </r>
  <r>
    <n v="370"/>
    <n v="20240716"/>
    <n v="5.9"/>
    <n v="18.399999999999999"/>
    <n v="1908"/>
    <n v="6.1"/>
    <n v="1011.3"/>
    <n v="77"/>
    <x v="29"/>
    <x v="197"/>
    <x v="28"/>
    <x v="6"/>
    <n v="0"/>
    <n v="0"/>
    <n v="0.39999999999999858"/>
  </r>
  <r>
    <n v="370"/>
    <n v="20240717"/>
    <n v="2.9"/>
    <n v="19"/>
    <n v="2024"/>
    <n v="0"/>
    <n v="1020.5"/>
    <n v="77"/>
    <x v="29"/>
    <x v="198"/>
    <x v="28"/>
    <x v="6"/>
    <n v="0"/>
    <n v="0"/>
    <n v="1"/>
  </r>
  <r>
    <n v="370"/>
    <n v="20240718"/>
    <n v="1.4"/>
    <n v="21.8"/>
    <n v="2556"/>
    <n v="0"/>
    <n v="1021.6"/>
    <n v="65"/>
    <x v="29"/>
    <x v="199"/>
    <x v="28"/>
    <x v="6"/>
    <n v="0"/>
    <n v="0"/>
    <n v="3.8000000000000007"/>
  </r>
  <r>
    <n v="370"/>
    <n v="20240719"/>
    <n v="2.1"/>
    <n v="24.4"/>
    <n v="2216"/>
    <n v="0"/>
    <n v="1017.6"/>
    <n v="57"/>
    <x v="29"/>
    <x v="200"/>
    <x v="28"/>
    <x v="6"/>
    <n v="0"/>
    <n v="0"/>
    <n v="6.3999999999999986"/>
  </r>
  <r>
    <n v="370"/>
    <n v="20240720"/>
    <n v="1.8"/>
    <n v="23.5"/>
    <n v="2276"/>
    <n v="7.1"/>
    <n v="1008.8"/>
    <n v="71"/>
    <x v="29"/>
    <x v="201"/>
    <x v="28"/>
    <x v="6"/>
    <n v="0"/>
    <n v="0"/>
    <n v="5.5"/>
  </r>
  <r>
    <n v="370"/>
    <n v="20240721"/>
    <n v="2.9"/>
    <n v="20.399999999999999"/>
    <n v="912"/>
    <n v="24.5"/>
    <n v="1009.3"/>
    <n v="87"/>
    <x v="29"/>
    <x v="202"/>
    <x v="28"/>
    <x v="6"/>
    <n v="0"/>
    <n v="0"/>
    <n v="2.3999999999999986"/>
  </r>
  <r>
    <n v="370"/>
    <n v="20240722"/>
    <n v="3.3"/>
    <n v="20.100000000000001"/>
    <n v="2032"/>
    <n v="0.1"/>
    <n v="1016.8"/>
    <n v="73"/>
    <x v="29"/>
    <x v="203"/>
    <x v="29"/>
    <x v="6"/>
    <n v="0"/>
    <n v="0"/>
    <n v="2.1000000000000014"/>
  </r>
  <r>
    <n v="370"/>
    <n v="20240723"/>
    <n v="4"/>
    <n v="19.2"/>
    <n v="1714"/>
    <n v="9.6999999999999993"/>
    <n v="1017.2"/>
    <n v="83"/>
    <x v="29"/>
    <x v="204"/>
    <x v="29"/>
    <x v="6"/>
    <n v="0"/>
    <n v="0"/>
    <n v="1.1999999999999993"/>
  </r>
  <r>
    <n v="370"/>
    <n v="20240724"/>
    <n v="2.1"/>
    <n v="17.8"/>
    <n v="2125"/>
    <n v="0"/>
    <n v="1020.5"/>
    <n v="75"/>
    <x v="29"/>
    <x v="205"/>
    <x v="29"/>
    <x v="6"/>
    <n v="0.19999999999999929"/>
    <n v="0.15999999999999945"/>
    <n v="0"/>
  </r>
  <r>
    <n v="370"/>
    <n v="20240725"/>
    <n v="2.4"/>
    <n v="19.899999999999999"/>
    <n v="1446"/>
    <n v="0.2"/>
    <n v="1013.4"/>
    <n v="73"/>
    <x v="29"/>
    <x v="206"/>
    <x v="29"/>
    <x v="6"/>
    <n v="0"/>
    <n v="0"/>
    <n v="1.8999999999999986"/>
  </r>
  <r>
    <n v="370"/>
    <n v="20240726"/>
    <n v="3"/>
    <n v="19.8"/>
    <n v="1425"/>
    <n v="0.7"/>
    <n v="1011.2"/>
    <n v="79"/>
    <x v="29"/>
    <x v="207"/>
    <x v="29"/>
    <x v="6"/>
    <n v="0"/>
    <n v="0"/>
    <n v="1.8000000000000007"/>
  </r>
  <r>
    <n v="370"/>
    <n v="20240727"/>
    <n v="1.8"/>
    <n v="18.8"/>
    <n v="1268"/>
    <n v="0"/>
    <n v="1014.7"/>
    <n v="76"/>
    <x v="29"/>
    <x v="208"/>
    <x v="29"/>
    <x v="6"/>
    <n v="0"/>
    <n v="0"/>
    <n v="0.80000000000000071"/>
  </r>
  <r>
    <n v="370"/>
    <n v="20240728"/>
    <n v="2.2999999999999998"/>
    <n v="19"/>
    <n v="2526"/>
    <n v="0"/>
    <n v="1024.8"/>
    <n v="69"/>
    <x v="29"/>
    <x v="209"/>
    <x v="29"/>
    <x v="6"/>
    <n v="0"/>
    <n v="0"/>
    <n v="1"/>
  </r>
  <r>
    <n v="370"/>
    <n v="20240729"/>
    <n v="2.5"/>
    <n v="21.6"/>
    <n v="2703"/>
    <n v="0"/>
    <n v="1022.2"/>
    <n v="60"/>
    <x v="29"/>
    <x v="210"/>
    <x v="30"/>
    <x v="6"/>
    <n v="0"/>
    <n v="0"/>
    <n v="3.6000000000000014"/>
  </r>
  <r>
    <n v="370"/>
    <n v="20240730"/>
    <n v="1.5"/>
    <n v="24.4"/>
    <n v="2564"/>
    <n v="0"/>
    <n v="1016.2"/>
    <n v="59"/>
    <x v="29"/>
    <x v="211"/>
    <x v="30"/>
    <x v="6"/>
    <n v="0"/>
    <n v="0"/>
    <n v="6.3999999999999986"/>
  </r>
  <r>
    <n v="370"/>
    <n v="20240731"/>
    <n v="1.9"/>
    <n v="21.7"/>
    <n v="1244"/>
    <n v="0.4"/>
    <n v="1014.4"/>
    <n v="76"/>
    <x v="29"/>
    <x v="212"/>
    <x v="30"/>
    <x v="6"/>
    <n v="0"/>
    <n v="0"/>
    <n v="3.6999999999999993"/>
  </r>
  <r>
    <n v="370"/>
    <n v="20240801"/>
    <n v="1.9"/>
    <n v="19.600000000000001"/>
    <n v="753"/>
    <n v="4"/>
    <n v="1012.3"/>
    <n v="90"/>
    <x v="29"/>
    <x v="213"/>
    <x v="30"/>
    <x v="7"/>
    <n v="0"/>
    <n v="0"/>
    <n v="1.6000000000000014"/>
  </r>
  <r>
    <n v="370"/>
    <n v="20240802"/>
    <n v="1.1000000000000001"/>
    <n v="20.9"/>
    <n v="2108"/>
    <n v="0"/>
    <n v="1012.2"/>
    <n v="80"/>
    <x v="29"/>
    <x v="214"/>
    <x v="30"/>
    <x v="7"/>
    <n v="0"/>
    <n v="0"/>
    <n v="2.8999999999999986"/>
  </r>
  <r>
    <n v="370"/>
    <n v="20240803"/>
    <n v="3.7"/>
    <n v="20.100000000000001"/>
    <n v="1420"/>
    <n v="1.8"/>
    <n v="1012.1"/>
    <n v="83"/>
    <x v="29"/>
    <x v="215"/>
    <x v="30"/>
    <x v="7"/>
    <n v="0"/>
    <n v="0"/>
    <n v="2.1000000000000014"/>
  </r>
  <r>
    <n v="370"/>
    <n v="20240804"/>
    <n v="1.7"/>
    <n v="18.399999999999999"/>
    <n v="1394"/>
    <n v="3.2"/>
    <n v="1015.1"/>
    <n v="78"/>
    <x v="29"/>
    <x v="216"/>
    <x v="30"/>
    <x v="7"/>
    <n v="0"/>
    <n v="0"/>
    <n v="0.39999999999999858"/>
  </r>
  <r>
    <n v="370"/>
    <n v="20240805"/>
    <n v="2.2000000000000002"/>
    <n v="19.7"/>
    <n v="2492"/>
    <n v="0"/>
    <n v="1014.3"/>
    <n v="71"/>
    <x v="29"/>
    <x v="217"/>
    <x v="31"/>
    <x v="7"/>
    <n v="0"/>
    <n v="0"/>
    <n v="1.6999999999999993"/>
  </r>
  <r>
    <n v="370"/>
    <n v="20240806"/>
    <n v="2.2999999999999998"/>
    <n v="22.7"/>
    <n v="2404"/>
    <n v="0"/>
    <n v="1010.6"/>
    <n v="67"/>
    <x v="29"/>
    <x v="218"/>
    <x v="31"/>
    <x v="7"/>
    <n v="0"/>
    <n v="0"/>
    <n v="4.6999999999999993"/>
  </r>
  <r>
    <n v="370"/>
    <n v="20240807"/>
    <n v="2.2999999999999998"/>
    <n v="19.3"/>
    <n v="1225"/>
    <n v="15.4"/>
    <n v="1012.8"/>
    <n v="78"/>
    <x v="29"/>
    <x v="219"/>
    <x v="31"/>
    <x v="7"/>
    <n v="0"/>
    <n v="0"/>
    <n v="1.3000000000000007"/>
  </r>
  <r>
    <n v="370"/>
    <n v="20240808"/>
    <n v="3.4"/>
    <n v="20"/>
    <n v="2150"/>
    <n v="-0.1"/>
    <n v="1015.9"/>
    <n v="67"/>
    <x v="29"/>
    <x v="220"/>
    <x v="31"/>
    <x v="7"/>
    <n v="0"/>
    <n v="0"/>
    <n v="2"/>
  </r>
  <r>
    <n v="370"/>
    <n v="20240809"/>
    <n v="4.2"/>
    <n v="20.5"/>
    <n v="1126"/>
    <n v="0.7"/>
    <n v="1014.9"/>
    <n v="79"/>
    <x v="29"/>
    <x v="221"/>
    <x v="31"/>
    <x v="7"/>
    <n v="0"/>
    <n v="0"/>
    <n v="2.5"/>
  </r>
  <r>
    <n v="370"/>
    <n v="20240810"/>
    <n v="3.3"/>
    <n v="20.3"/>
    <n v="2323"/>
    <n v="0"/>
    <n v="1020.4"/>
    <n v="72"/>
    <x v="29"/>
    <x v="222"/>
    <x v="31"/>
    <x v="7"/>
    <n v="0"/>
    <n v="0"/>
    <n v="2.3000000000000007"/>
  </r>
  <r>
    <n v="370"/>
    <n v="20240811"/>
    <n v="2.2000000000000002"/>
    <n v="22.5"/>
    <n v="2431"/>
    <n v="0"/>
    <n v="1020.4"/>
    <n v="64"/>
    <x v="29"/>
    <x v="223"/>
    <x v="31"/>
    <x v="7"/>
    <n v="0"/>
    <n v="0"/>
    <n v="4.5"/>
  </r>
  <r>
    <n v="370"/>
    <n v="20240812"/>
    <n v="2.5"/>
    <n v="25.6"/>
    <n v="2391"/>
    <n v="0"/>
    <n v="1011.1"/>
    <n v="64"/>
    <x v="29"/>
    <x v="224"/>
    <x v="32"/>
    <x v="7"/>
    <n v="0"/>
    <n v="0"/>
    <n v="7.6000000000000014"/>
  </r>
  <r>
    <n v="370"/>
    <n v="20240813"/>
    <n v="2.1"/>
    <n v="25.3"/>
    <n v="2152"/>
    <n v="-0.1"/>
    <n v="1009.2"/>
    <n v="75"/>
    <x v="29"/>
    <x v="225"/>
    <x v="32"/>
    <x v="7"/>
    <n v="0"/>
    <n v="0"/>
    <n v="7.3000000000000007"/>
  </r>
  <r>
    <n v="370"/>
    <n v="20240814"/>
    <n v="2.1"/>
    <n v="20.6"/>
    <n v="997"/>
    <n v="-0.1"/>
    <n v="1012.5"/>
    <n v="83"/>
    <x v="29"/>
    <x v="226"/>
    <x v="32"/>
    <x v="7"/>
    <n v="0"/>
    <n v="0"/>
    <n v="2.6000000000000014"/>
  </r>
  <r>
    <n v="370"/>
    <n v="20240815"/>
    <n v="3.7"/>
    <n v="21.1"/>
    <n v="2144"/>
    <n v="0"/>
    <n v="1016.1"/>
    <n v="75"/>
    <x v="29"/>
    <x v="227"/>
    <x v="32"/>
    <x v="7"/>
    <n v="0"/>
    <n v="0"/>
    <n v="3.1000000000000014"/>
  </r>
  <r>
    <n v="370"/>
    <n v="20240816"/>
    <n v="3.3"/>
    <n v="19.8"/>
    <n v="806"/>
    <n v="2"/>
    <n v="1014.9"/>
    <n v="85"/>
    <x v="29"/>
    <x v="228"/>
    <x v="32"/>
    <x v="7"/>
    <n v="0"/>
    <n v="0"/>
    <n v="1.8000000000000007"/>
  </r>
  <r>
    <n v="370"/>
    <n v="20240817"/>
    <n v="2.1"/>
    <n v="20.399999999999999"/>
    <n v="1964"/>
    <n v="4.3"/>
    <n v="1012.7"/>
    <n v="74"/>
    <x v="29"/>
    <x v="229"/>
    <x v="32"/>
    <x v="7"/>
    <n v="0"/>
    <n v="0"/>
    <n v="2.3999999999999986"/>
  </r>
  <r>
    <n v="370"/>
    <n v="20240818"/>
    <n v="2.1"/>
    <n v="18.8"/>
    <n v="1468"/>
    <n v="0"/>
    <n v="1013.1"/>
    <n v="75"/>
    <x v="29"/>
    <x v="230"/>
    <x v="32"/>
    <x v="7"/>
    <n v="0"/>
    <n v="0"/>
    <n v="0.80000000000000071"/>
  </r>
  <r>
    <n v="370"/>
    <n v="20240819"/>
    <n v="1.8"/>
    <n v="16.899999999999999"/>
    <n v="2061"/>
    <n v="0"/>
    <n v="1017.6"/>
    <n v="75"/>
    <x v="29"/>
    <x v="231"/>
    <x v="33"/>
    <x v="7"/>
    <n v="1.1000000000000014"/>
    <n v="0.88000000000000123"/>
    <n v="0"/>
  </r>
  <r>
    <n v="370"/>
    <n v="20240820"/>
    <n v="3.2"/>
    <n v="18.600000000000001"/>
    <n v="1609"/>
    <n v="11.7"/>
    <n v="1011.5"/>
    <n v="80"/>
    <x v="29"/>
    <x v="232"/>
    <x v="33"/>
    <x v="7"/>
    <n v="0"/>
    <n v="0"/>
    <n v="0.60000000000000142"/>
  </r>
  <r>
    <n v="370"/>
    <n v="20240821"/>
    <n v="3.9"/>
    <n v="15.8"/>
    <n v="1780"/>
    <n v="-0.1"/>
    <n v="1016.7"/>
    <n v="73"/>
    <x v="29"/>
    <x v="233"/>
    <x v="33"/>
    <x v="7"/>
    <n v="2.1999999999999993"/>
    <n v="1.7599999999999996"/>
    <n v="0"/>
  </r>
  <r>
    <n v="370"/>
    <n v="20240822"/>
    <n v="4.9000000000000004"/>
    <n v="19"/>
    <n v="1861"/>
    <n v="0"/>
    <n v="1010.8"/>
    <n v="62"/>
    <x v="29"/>
    <x v="234"/>
    <x v="33"/>
    <x v="7"/>
    <n v="0"/>
    <n v="0"/>
    <n v="1"/>
  </r>
  <r>
    <n v="370"/>
    <n v="20240823"/>
    <n v="5.8"/>
    <n v="19.899999999999999"/>
    <n v="1140"/>
    <n v="3.7"/>
    <n v="1007.7"/>
    <n v="73"/>
    <x v="29"/>
    <x v="235"/>
    <x v="33"/>
    <x v="7"/>
    <n v="0"/>
    <n v="0"/>
    <n v="1.8999999999999986"/>
  </r>
  <r>
    <n v="370"/>
    <n v="20240824"/>
    <n v="5"/>
    <n v="20.5"/>
    <n v="1576"/>
    <n v="9.1"/>
    <n v="1007.2"/>
    <n v="80"/>
    <x v="29"/>
    <x v="236"/>
    <x v="33"/>
    <x v="7"/>
    <n v="0"/>
    <n v="0"/>
    <n v="2.5"/>
  </r>
  <r>
    <n v="370"/>
    <n v="20240825"/>
    <n v="4.4000000000000004"/>
    <n v="16.3"/>
    <n v="1995"/>
    <n v="-0.1"/>
    <n v="1019.9"/>
    <n v="72"/>
    <x v="29"/>
    <x v="237"/>
    <x v="33"/>
    <x v="7"/>
    <n v="1.6999999999999993"/>
    <n v="1.3599999999999994"/>
    <n v="0"/>
  </r>
  <r>
    <n v="370"/>
    <n v="20240826"/>
    <n v="2.8"/>
    <n v="16.399999999999999"/>
    <n v="1651"/>
    <n v="0"/>
    <n v="1022.1"/>
    <n v="73"/>
    <x v="29"/>
    <x v="238"/>
    <x v="34"/>
    <x v="7"/>
    <n v="1.6000000000000014"/>
    <n v="1.2800000000000011"/>
    <n v="0"/>
  </r>
  <r>
    <n v="370"/>
    <n v="20240827"/>
    <n v="1.4"/>
    <n v="18.100000000000001"/>
    <n v="2112"/>
    <n v="0"/>
    <n v="1020.5"/>
    <n v="70"/>
    <x v="29"/>
    <x v="239"/>
    <x v="34"/>
    <x v="7"/>
    <n v="0"/>
    <n v="0"/>
    <n v="0.10000000000000142"/>
  </r>
  <r>
    <n v="370"/>
    <n v="20240828"/>
    <n v="2.1"/>
    <n v="21.7"/>
    <n v="2109"/>
    <n v="0"/>
    <n v="1014.7"/>
    <n v="71"/>
    <x v="29"/>
    <x v="240"/>
    <x v="34"/>
    <x v="7"/>
    <n v="0"/>
    <n v="0"/>
    <n v="3.6999999999999993"/>
  </r>
  <r>
    <n v="370"/>
    <n v="20240829"/>
    <n v="2.2999999999999998"/>
    <n v="21"/>
    <n v="1733"/>
    <n v="0.1"/>
    <n v="1017.2"/>
    <n v="74"/>
    <x v="29"/>
    <x v="241"/>
    <x v="34"/>
    <x v="7"/>
    <n v="0"/>
    <n v="0"/>
    <n v="3"/>
  </r>
  <r>
    <n v="370"/>
    <n v="20240830"/>
    <n v="3.3"/>
    <n v="18"/>
    <n v="880"/>
    <n v="2.6"/>
    <n v="1022.4"/>
    <n v="78"/>
    <x v="29"/>
    <x v="242"/>
    <x v="34"/>
    <x v="7"/>
    <n v="0"/>
    <n v="0"/>
    <n v="0"/>
  </r>
  <r>
    <n v="370"/>
    <n v="20240831"/>
    <n v="5.0999999999999996"/>
    <n v="19.100000000000001"/>
    <n v="1867"/>
    <n v="0.5"/>
    <n v="1021.4"/>
    <n v="73"/>
    <x v="29"/>
    <x v="243"/>
    <x v="34"/>
    <x v="7"/>
    <n v="0"/>
    <n v="0"/>
    <n v="1.1000000000000014"/>
  </r>
  <r>
    <n v="370"/>
    <n v="20240901"/>
    <n v="3.2"/>
    <n v="23.8"/>
    <n v="1846"/>
    <n v="0"/>
    <n v="1014.6"/>
    <n v="69"/>
    <x v="29"/>
    <x v="244"/>
    <x v="34"/>
    <x v="8"/>
    <n v="0"/>
    <n v="0"/>
    <n v="5.8000000000000007"/>
  </r>
  <r>
    <n v="370"/>
    <n v="20240902"/>
    <n v="2"/>
    <n v="22.2"/>
    <n v="1682"/>
    <n v="1.7"/>
    <n v="1012.2"/>
    <n v="81"/>
    <x v="29"/>
    <x v="245"/>
    <x v="35"/>
    <x v="8"/>
    <n v="0"/>
    <n v="0"/>
    <n v="4.1999999999999993"/>
  </r>
  <r>
    <n v="370"/>
    <n v="20240903"/>
    <n v="2"/>
    <n v="20.399999999999999"/>
    <n v="800"/>
    <n v="3.7"/>
    <n v="1014.2"/>
    <n v="88"/>
    <x v="29"/>
    <x v="246"/>
    <x v="35"/>
    <x v="8"/>
    <n v="0"/>
    <n v="0"/>
    <n v="2.3999999999999986"/>
  </r>
  <r>
    <n v="370"/>
    <n v="20240904"/>
    <n v="1.3"/>
    <n v="18.5"/>
    <n v="739"/>
    <n v="-0.1"/>
    <n v="1016"/>
    <n v="87"/>
    <x v="29"/>
    <x v="247"/>
    <x v="35"/>
    <x v="8"/>
    <n v="0"/>
    <n v="0"/>
    <n v="0.5"/>
  </r>
  <r>
    <n v="370"/>
    <n v="20240905"/>
    <n v="3.5"/>
    <n v="20.6"/>
    <n v="1001"/>
    <n v="0"/>
    <n v="1009.9"/>
    <n v="85"/>
    <x v="29"/>
    <x v="248"/>
    <x v="35"/>
    <x v="8"/>
    <n v="0"/>
    <n v="0"/>
    <n v="2.6000000000000014"/>
  </r>
  <r>
    <n v="370"/>
    <n v="20240906"/>
    <n v="1.6"/>
    <n v="18.899999999999999"/>
    <n v="457"/>
    <n v="1.9"/>
    <n v="1010.5"/>
    <n v="91"/>
    <x v="29"/>
    <x v="249"/>
    <x v="35"/>
    <x v="8"/>
    <n v="0"/>
    <n v="0"/>
    <n v="0.89999999999999858"/>
  </r>
  <r>
    <n v="370"/>
    <n v="20240907"/>
    <n v="2"/>
    <n v="21.7"/>
    <n v="1686"/>
    <n v="1.7"/>
    <n v="1010.6"/>
    <n v="75"/>
    <x v="29"/>
    <x v="250"/>
    <x v="35"/>
    <x v="8"/>
    <n v="0"/>
    <n v="0"/>
    <n v="3.6999999999999993"/>
  </r>
  <r>
    <n v="370"/>
    <n v="20240908"/>
    <n v="3.9"/>
    <n v="18.7"/>
    <n v="1723"/>
    <n v="-0.1"/>
    <n v="1007.8"/>
    <n v="72"/>
    <x v="29"/>
    <x v="251"/>
    <x v="35"/>
    <x v="8"/>
    <n v="0"/>
    <n v="0"/>
    <n v="0.69999999999999929"/>
  </r>
  <r>
    <n v="370"/>
    <n v="20240909"/>
    <n v="2.8"/>
    <n v="16.600000000000001"/>
    <n v="1091"/>
    <n v="0.6"/>
    <n v="1006"/>
    <n v="83"/>
    <x v="29"/>
    <x v="252"/>
    <x v="36"/>
    <x v="8"/>
    <n v="1.3999999999999986"/>
    <n v="1.119999999999999"/>
    <n v="0"/>
  </r>
  <r>
    <n v="370"/>
    <n v="20240910"/>
    <n v="6.4"/>
    <n v="14.8"/>
    <n v="843"/>
    <n v="6.5"/>
    <n v="1008.5"/>
    <n v="86"/>
    <x v="29"/>
    <x v="253"/>
    <x v="36"/>
    <x v="8"/>
    <n v="3.1999999999999993"/>
    <n v="2.5599999999999996"/>
    <n v="0"/>
  </r>
  <r>
    <n v="370"/>
    <n v="20240911"/>
    <n v="4.2"/>
    <n v="10.8"/>
    <n v="1176"/>
    <n v="24.2"/>
    <n v="1006.8"/>
    <n v="86"/>
    <x v="29"/>
    <x v="254"/>
    <x v="36"/>
    <x v="8"/>
    <n v="7.1999999999999993"/>
    <n v="5.76"/>
    <n v="0"/>
  </r>
  <r>
    <n v="370"/>
    <n v="20240912"/>
    <n v="2.7"/>
    <n v="9.8000000000000007"/>
    <n v="1417"/>
    <n v="0.5"/>
    <n v="1013.7"/>
    <n v="84"/>
    <x v="29"/>
    <x v="255"/>
    <x v="36"/>
    <x v="8"/>
    <n v="8.1999999999999993"/>
    <n v="6.56"/>
    <n v="0"/>
  </r>
  <r>
    <n v="370"/>
    <n v="20240913"/>
    <n v="2.2000000000000002"/>
    <n v="10.3"/>
    <n v="1287"/>
    <n v="0.3"/>
    <n v="1025.0999999999999"/>
    <n v="83"/>
    <x v="29"/>
    <x v="256"/>
    <x v="36"/>
    <x v="8"/>
    <n v="7.6999999999999993"/>
    <n v="6.16"/>
    <n v="0"/>
  </r>
  <r>
    <n v="370"/>
    <n v="20240914"/>
    <n v="1.5"/>
    <n v="10.5"/>
    <n v="1504"/>
    <n v="0"/>
    <n v="1030.5999999999999"/>
    <n v="78"/>
    <x v="29"/>
    <x v="257"/>
    <x v="36"/>
    <x v="8"/>
    <n v="7.5"/>
    <n v="6"/>
    <n v="0"/>
  </r>
  <r>
    <n v="370"/>
    <n v="20240915"/>
    <n v="1.8"/>
    <n v="13"/>
    <n v="1229"/>
    <n v="0"/>
    <n v="1027.0999999999999"/>
    <n v="81"/>
    <x v="29"/>
    <x v="258"/>
    <x v="36"/>
    <x v="8"/>
    <n v="5"/>
    <n v="4"/>
    <n v="0"/>
  </r>
  <r>
    <n v="370"/>
    <n v="20240916"/>
    <n v="2.7"/>
    <n v="14.7"/>
    <n v="919"/>
    <n v="-0.1"/>
    <n v="1026"/>
    <n v="85"/>
    <x v="29"/>
    <x v="259"/>
    <x v="37"/>
    <x v="8"/>
    <n v="3.3000000000000007"/>
    <n v="2.6400000000000006"/>
    <n v="0"/>
  </r>
  <r>
    <n v="370"/>
    <n v="20240917"/>
    <n v="4.8"/>
    <n v="16.5"/>
    <n v="1660"/>
    <n v="0"/>
    <n v="1028.3"/>
    <n v="77"/>
    <x v="29"/>
    <x v="260"/>
    <x v="37"/>
    <x v="8"/>
    <n v="1.5"/>
    <n v="1.2000000000000002"/>
    <n v="0"/>
  </r>
  <r>
    <n v="370"/>
    <n v="20240918"/>
    <n v="4.8"/>
    <n v="17.2"/>
    <n v="1150"/>
    <n v="0"/>
    <n v="1026.5999999999999"/>
    <n v="83"/>
    <x v="29"/>
    <x v="261"/>
    <x v="37"/>
    <x v="8"/>
    <n v="0.80000000000000071"/>
    <n v="0.64000000000000057"/>
    <n v="0"/>
  </r>
  <r>
    <n v="370"/>
    <n v="20240919"/>
    <n v="4.5"/>
    <n v="18"/>
    <n v="1562"/>
    <n v="0"/>
    <n v="1023.6"/>
    <n v="80"/>
    <x v="29"/>
    <x v="262"/>
    <x v="37"/>
    <x v="8"/>
    <n v="0"/>
    <n v="0"/>
    <n v="0"/>
  </r>
  <r>
    <n v="370"/>
    <n v="20240920"/>
    <n v="3.7"/>
    <n v="18.100000000000001"/>
    <n v="1567"/>
    <n v="0"/>
    <n v="1020.9"/>
    <n v="72"/>
    <x v="29"/>
    <x v="263"/>
    <x v="37"/>
    <x v="8"/>
    <n v="0"/>
    <n v="0"/>
    <n v="0.10000000000000142"/>
  </r>
  <r>
    <n v="370"/>
    <n v="20240921"/>
    <n v="1.7"/>
    <n v="18"/>
    <n v="1555"/>
    <n v="0"/>
    <n v="1019.1"/>
    <n v="73"/>
    <x v="29"/>
    <x v="264"/>
    <x v="37"/>
    <x v="8"/>
    <n v="0"/>
    <n v="0"/>
    <n v="0"/>
  </r>
  <r>
    <n v="370"/>
    <n v="20240922"/>
    <n v="1.5"/>
    <n v="17.899999999999999"/>
    <n v="973"/>
    <n v="0.6"/>
    <n v="1014"/>
    <n v="78"/>
    <x v="29"/>
    <x v="265"/>
    <x v="37"/>
    <x v="8"/>
    <n v="0.10000000000000142"/>
    <n v="8.000000000000114E-2"/>
    <n v="0"/>
  </r>
  <r>
    <n v="370"/>
    <n v="20240923"/>
    <n v="3.3"/>
    <n v="17"/>
    <n v="1173"/>
    <n v="0"/>
    <n v="1007.5"/>
    <n v="77"/>
    <x v="29"/>
    <x v="266"/>
    <x v="38"/>
    <x v="8"/>
    <n v="1"/>
    <n v="0.8"/>
    <n v="0"/>
  </r>
  <r>
    <n v="370"/>
    <n v="20240924"/>
    <n v="3.6"/>
    <n v="15.1"/>
    <n v="871"/>
    <n v="6.5"/>
    <n v="1003.4"/>
    <n v="85"/>
    <x v="29"/>
    <x v="267"/>
    <x v="38"/>
    <x v="8"/>
    <n v="2.9000000000000004"/>
    <n v="2.3200000000000003"/>
    <n v="0"/>
  </r>
  <r>
    <n v="370"/>
    <n v="20240925"/>
    <n v="4.0999999999999996"/>
    <n v="15"/>
    <n v="684"/>
    <n v="6.5"/>
    <n v="1001.5"/>
    <n v="88"/>
    <x v="29"/>
    <x v="268"/>
    <x v="38"/>
    <x v="8"/>
    <n v="3"/>
    <n v="2.4000000000000004"/>
    <n v="0"/>
  </r>
  <r>
    <n v="370"/>
    <n v="20240926"/>
    <n v="5.7"/>
    <n v="15.8"/>
    <n v="746"/>
    <n v="9.1999999999999993"/>
    <n v="990.8"/>
    <n v="86"/>
    <x v="29"/>
    <x v="269"/>
    <x v="38"/>
    <x v="8"/>
    <n v="2.1999999999999993"/>
    <n v="1.7599999999999996"/>
    <n v="0"/>
  </r>
  <r>
    <n v="370"/>
    <n v="20240927"/>
    <n v="7.2"/>
    <n v="12.6"/>
    <n v="629"/>
    <n v="4.0999999999999996"/>
    <n v="999.3"/>
    <n v="79"/>
    <x v="29"/>
    <x v="270"/>
    <x v="38"/>
    <x v="8"/>
    <n v="5.4"/>
    <n v="4.32"/>
    <n v="0"/>
  </r>
  <r>
    <n v="370"/>
    <n v="20240928"/>
    <n v="2.6"/>
    <n v="10"/>
    <n v="1050"/>
    <n v="5"/>
    <n v="1021.3"/>
    <n v="86"/>
    <x v="29"/>
    <x v="271"/>
    <x v="38"/>
    <x v="8"/>
    <n v="8"/>
    <n v="6.4"/>
    <n v="0"/>
  </r>
  <r>
    <n v="370"/>
    <n v="20240929"/>
    <n v="2.4"/>
    <n v="9.6"/>
    <n v="1064"/>
    <n v="0"/>
    <n v="1024.7"/>
    <n v="77"/>
    <x v="29"/>
    <x v="272"/>
    <x v="38"/>
    <x v="8"/>
    <n v="8.4"/>
    <n v="6.7200000000000006"/>
    <n v="0"/>
  </r>
  <r>
    <n v="370"/>
    <n v="20240930"/>
    <n v="4.5"/>
    <n v="12.6"/>
    <n v="344"/>
    <n v="5.6"/>
    <n v="1009.2"/>
    <n v="86"/>
    <x v="29"/>
    <x v="273"/>
    <x v="39"/>
    <x v="8"/>
    <n v="5.4"/>
    <n v="4.32"/>
    <n v="0"/>
  </r>
  <r>
    <n v="375"/>
    <n v="20240101"/>
    <n v="7.8"/>
    <n v="7.1"/>
    <n v="247"/>
    <n v="1.8"/>
    <n v="1002.9"/>
    <n v="84"/>
    <x v="30"/>
    <x v="0"/>
    <x v="0"/>
    <x v="0"/>
    <n v="10.9"/>
    <n v="11.990000000000002"/>
    <n v="0"/>
  </r>
  <r>
    <n v="375"/>
    <n v="20240102"/>
    <n v="8.8000000000000007"/>
    <n v="10.6"/>
    <n v="78"/>
    <n v="17.8"/>
    <n v="989.5"/>
    <n v="89"/>
    <x v="30"/>
    <x v="1"/>
    <x v="0"/>
    <x v="0"/>
    <n v="7.4"/>
    <n v="8.14"/>
    <n v="0"/>
  </r>
  <r>
    <n v="375"/>
    <n v="20240103"/>
    <n v="8.3000000000000007"/>
    <n v="9.4"/>
    <n v="162"/>
    <n v="8.3000000000000007"/>
    <n v="990.5"/>
    <n v="85"/>
    <x v="30"/>
    <x v="2"/>
    <x v="0"/>
    <x v="0"/>
    <n v="8.6"/>
    <n v="9.4600000000000009"/>
    <n v="0"/>
  </r>
  <r>
    <n v="375"/>
    <n v="20240104"/>
    <n v="3.7"/>
    <n v="7.7"/>
    <n v="158"/>
    <n v="10.9"/>
    <n v="1001.7"/>
    <n v="92"/>
    <x v="30"/>
    <x v="3"/>
    <x v="0"/>
    <x v="0"/>
    <n v="10.3"/>
    <n v="11.330000000000002"/>
    <n v="0"/>
  </r>
  <r>
    <n v="375"/>
    <n v="20240105"/>
    <n v="5.5"/>
    <n v="7.1"/>
    <n v="77"/>
    <n v="2"/>
    <n v="997.9"/>
    <n v="90"/>
    <x v="30"/>
    <x v="4"/>
    <x v="0"/>
    <x v="0"/>
    <n v="10.9"/>
    <n v="11.990000000000002"/>
    <n v="0"/>
  </r>
  <r>
    <n v="375"/>
    <n v="20240106"/>
    <n v="3"/>
    <n v="3.1"/>
    <n v="62"/>
    <n v="0"/>
    <n v="1011.2"/>
    <n v="88"/>
    <x v="30"/>
    <x v="5"/>
    <x v="0"/>
    <x v="0"/>
    <n v="14.9"/>
    <n v="16.39"/>
    <n v="0"/>
  </r>
  <r>
    <n v="375"/>
    <n v="20240107"/>
    <n v="4.8"/>
    <n v="-0.2"/>
    <n v="197"/>
    <n v="-0.1"/>
    <n v="1024.5999999999999"/>
    <n v="80"/>
    <x v="30"/>
    <x v="6"/>
    <x v="0"/>
    <x v="0"/>
    <n v="18.2"/>
    <n v="20.02"/>
    <n v="0"/>
  </r>
  <r>
    <n v="375"/>
    <n v="20240108"/>
    <n v="6.6"/>
    <n v="-2.2999999999999998"/>
    <n v="297"/>
    <n v="-0.1"/>
    <n v="1031.8"/>
    <n v="65"/>
    <x v="30"/>
    <x v="7"/>
    <x v="1"/>
    <x v="0"/>
    <n v="20.3"/>
    <n v="22.330000000000002"/>
    <n v="0"/>
  </r>
  <r>
    <n v="375"/>
    <n v="20240109"/>
    <n v="6.1"/>
    <n v="-3.8"/>
    <n v="497"/>
    <n v="0"/>
    <n v="1032.7"/>
    <n v="58"/>
    <x v="30"/>
    <x v="8"/>
    <x v="1"/>
    <x v="0"/>
    <n v="21.8"/>
    <n v="23.980000000000004"/>
    <n v="0"/>
  </r>
  <r>
    <n v="375"/>
    <n v="20240110"/>
    <n v="3.7"/>
    <n v="-3.8"/>
    <n v="455"/>
    <n v="0"/>
    <n v="1030.4000000000001"/>
    <n v="63"/>
    <x v="30"/>
    <x v="9"/>
    <x v="1"/>
    <x v="0"/>
    <n v="21.8"/>
    <n v="23.980000000000004"/>
    <n v="0"/>
  </r>
  <r>
    <n v="375"/>
    <n v="20240111"/>
    <n v="1.8"/>
    <n v="-2.7"/>
    <n v="431"/>
    <n v="-0.1"/>
    <n v="1034.0999999999999"/>
    <n v="85"/>
    <x v="30"/>
    <x v="10"/>
    <x v="1"/>
    <x v="0"/>
    <n v="20.7"/>
    <n v="22.77"/>
    <n v="0"/>
  </r>
  <r>
    <n v="375"/>
    <n v="20240112"/>
    <n v="1.5"/>
    <n v="1.6"/>
    <n v="135"/>
    <n v="-0.1"/>
    <n v="1032.7"/>
    <n v="94"/>
    <x v="30"/>
    <x v="11"/>
    <x v="1"/>
    <x v="0"/>
    <n v="16.399999999999999"/>
    <n v="18.04"/>
    <n v="0"/>
  </r>
  <r>
    <n v="375"/>
    <n v="20240113"/>
    <n v="4.4000000000000004"/>
    <n v="2.6"/>
    <n v="48"/>
    <n v="-0.1"/>
    <n v="1022.3"/>
    <n v="94"/>
    <x v="30"/>
    <x v="12"/>
    <x v="1"/>
    <x v="0"/>
    <n v="15.4"/>
    <n v="16.940000000000001"/>
    <n v="0"/>
  </r>
  <r>
    <n v="375"/>
    <n v="20240114"/>
    <n v="5.7"/>
    <n v="1.2"/>
    <n v="76"/>
    <n v="3.6"/>
    <n v="1009.4"/>
    <n v="96"/>
    <x v="30"/>
    <x v="13"/>
    <x v="1"/>
    <x v="0"/>
    <n v="16.8"/>
    <n v="18.480000000000004"/>
    <n v="0"/>
  </r>
  <r>
    <n v="375"/>
    <n v="20240115"/>
    <n v="4.3"/>
    <n v="0.5"/>
    <n v="254"/>
    <n v="4.7"/>
    <n v="1004.4"/>
    <n v="94"/>
    <x v="30"/>
    <x v="14"/>
    <x v="2"/>
    <x v="0"/>
    <n v="17.5"/>
    <n v="19.25"/>
    <n v="0"/>
  </r>
  <r>
    <n v="375"/>
    <n v="20240116"/>
    <n v="4.4000000000000004"/>
    <n v="-0.6"/>
    <n v="469"/>
    <n v="0.1"/>
    <n v="1007.6"/>
    <n v="84"/>
    <x v="30"/>
    <x v="15"/>
    <x v="2"/>
    <x v="0"/>
    <n v="18.600000000000001"/>
    <n v="20.460000000000004"/>
    <n v="0"/>
  </r>
  <r>
    <n v="375"/>
    <n v="20240117"/>
    <n v="1.8"/>
    <n v="-2.1"/>
    <n v="178"/>
    <n v="0"/>
    <n v="993.3"/>
    <n v="83"/>
    <x v="30"/>
    <x v="16"/>
    <x v="2"/>
    <x v="0"/>
    <n v="20.100000000000001"/>
    <n v="22.110000000000003"/>
    <n v="0"/>
  </r>
  <r>
    <n v="375"/>
    <n v="20240118"/>
    <n v="1.9"/>
    <n v="-1.1000000000000001"/>
    <n v="622"/>
    <n v="0"/>
    <n v="1003"/>
    <n v="88"/>
    <x v="30"/>
    <x v="17"/>
    <x v="2"/>
    <x v="0"/>
    <n v="19.100000000000001"/>
    <n v="21.01"/>
    <n v="0"/>
  </r>
  <r>
    <n v="375"/>
    <n v="20240119"/>
    <n v="4.3"/>
    <n v="-1.4"/>
    <n v="538"/>
    <n v="0.6"/>
    <n v="1020.8"/>
    <n v="91"/>
    <x v="30"/>
    <x v="18"/>
    <x v="2"/>
    <x v="0"/>
    <n v="19.399999999999999"/>
    <n v="21.34"/>
    <n v="0"/>
  </r>
  <r>
    <n v="375"/>
    <n v="20240120"/>
    <n v="4.5999999999999996"/>
    <n v="-0.9"/>
    <n v="401"/>
    <n v="0"/>
    <n v="1027.7"/>
    <n v="82"/>
    <x v="30"/>
    <x v="19"/>
    <x v="2"/>
    <x v="0"/>
    <n v="18.899999999999999"/>
    <n v="20.79"/>
    <n v="0"/>
  </r>
  <r>
    <n v="375"/>
    <n v="20240121"/>
    <n v="7.3"/>
    <n v="3.5"/>
    <n v="199"/>
    <n v="-0.1"/>
    <n v="1018.3"/>
    <n v="72"/>
    <x v="30"/>
    <x v="20"/>
    <x v="2"/>
    <x v="0"/>
    <n v="14.5"/>
    <n v="15.950000000000001"/>
    <n v="0"/>
  </r>
  <r>
    <n v="375"/>
    <n v="20240122"/>
    <n v="9.3000000000000007"/>
    <n v="9.6999999999999993"/>
    <n v="246"/>
    <n v="7.9"/>
    <n v="1009.1"/>
    <n v="80"/>
    <x v="30"/>
    <x v="21"/>
    <x v="3"/>
    <x v="0"/>
    <n v="8.3000000000000007"/>
    <n v="9.1300000000000008"/>
    <n v="0"/>
  </r>
  <r>
    <n v="375"/>
    <n v="20240123"/>
    <n v="7.8"/>
    <n v="8.1"/>
    <n v="367"/>
    <n v="1.9"/>
    <n v="1020.7"/>
    <n v="83"/>
    <x v="30"/>
    <x v="22"/>
    <x v="3"/>
    <x v="0"/>
    <n v="9.9"/>
    <n v="10.89"/>
    <n v="0"/>
  </r>
  <r>
    <n v="375"/>
    <n v="20240124"/>
    <n v="8.3000000000000007"/>
    <n v="10.7"/>
    <n v="304"/>
    <n v="1.6"/>
    <n v="1021.3"/>
    <n v="74"/>
    <x v="30"/>
    <x v="23"/>
    <x v="3"/>
    <x v="0"/>
    <n v="7.3000000000000007"/>
    <n v="8.0300000000000011"/>
    <n v="0"/>
  </r>
  <r>
    <n v="375"/>
    <n v="20240125"/>
    <n v="3.2"/>
    <n v="6.5"/>
    <n v="272"/>
    <n v="2.7"/>
    <n v="1027.4000000000001"/>
    <n v="95"/>
    <x v="30"/>
    <x v="24"/>
    <x v="3"/>
    <x v="0"/>
    <n v="11.5"/>
    <n v="12.65"/>
    <n v="0"/>
  </r>
  <r>
    <n v="375"/>
    <n v="20240126"/>
    <n v="5.3"/>
    <n v="7.2"/>
    <n v="347"/>
    <n v="3.6"/>
    <n v="1026.3"/>
    <n v="83"/>
    <x v="30"/>
    <x v="25"/>
    <x v="3"/>
    <x v="0"/>
    <n v="10.8"/>
    <n v="11.880000000000003"/>
    <n v="0"/>
  </r>
  <r>
    <n v="375"/>
    <n v="20240127"/>
    <n v="2.8"/>
    <n v="1.8"/>
    <n v="581"/>
    <n v="0"/>
    <n v="1035.3"/>
    <n v="85"/>
    <x v="30"/>
    <x v="26"/>
    <x v="3"/>
    <x v="0"/>
    <n v="16.2"/>
    <n v="17.82"/>
    <n v="0"/>
  </r>
  <r>
    <n v="375"/>
    <n v="20240128"/>
    <n v="2.4"/>
    <n v="3.5"/>
    <n v="629"/>
    <n v="0"/>
    <n v="1028.0999999999999"/>
    <n v="75"/>
    <x v="30"/>
    <x v="27"/>
    <x v="3"/>
    <x v="0"/>
    <n v="14.5"/>
    <n v="15.950000000000001"/>
    <n v="0"/>
  </r>
  <r>
    <n v="375"/>
    <n v="20240129"/>
    <n v="2.6"/>
    <n v="7.2"/>
    <n v="531"/>
    <n v="0"/>
    <n v="1026.4000000000001"/>
    <n v="79"/>
    <x v="30"/>
    <x v="28"/>
    <x v="4"/>
    <x v="0"/>
    <n v="10.8"/>
    <n v="11.880000000000003"/>
    <n v="0"/>
  </r>
  <r>
    <n v="375"/>
    <n v="20240130"/>
    <n v="4"/>
    <n v="8.6"/>
    <n v="254"/>
    <n v="0.7"/>
    <n v="1028.5"/>
    <n v="85"/>
    <x v="30"/>
    <x v="29"/>
    <x v="4"/>
    <x v="0"/>
    <n v="9.4"/>
    <n v="10.340000000000002"/>
    <n v="0"/>
  </r>
  <r>
    <n v="375"/>
    <n v="20240131"/>
    <n v="4.2"/>
    <n v="6.5"/>
    <n v="159"/>
    <n v="0.2"/>
    <n v="1030.9000000000001"/>
    <n v="84"/>
    <x v="30"/>
    <x v="30"/>
    <x v="4"/>
    <x v="0"/>
    <n v="11.5"/>
    <n v="12.65"/>
    <n v="0"/>
  </r>
  <r>
    <n v="375"/>
    <n v="20240201"/>
    <n v="3.2"/>
    <n v="6.4"/>
    <n v="606"/>
    <n v="3.5"/>
    <n v="1030.3"/>
    <n v="85"/>
    <x v="30"/>
    <x v="31"/>
    <x v="4"/>
    <x v="1"/>
    <n v="11.6"/>
    <n v="12.76"/>
    <n v="0"/>
  </r>
  <r>
    <n v="375"/>
    <n v="20240202"/>
    <n v="6.4"/>
    <n v="7.3"/>
    <n v="190"/>
    <n v="-0.1"/>
    <n v="1028"/>
    <n v="89"/>
    <x v="30"/>
    <x v="32"/>
    <x v="4"/>
    <x v="1"/>
    <n v="10.7"/>
    <n v="11.77"/>
    <n v="0"/>
  </r>
  <r>
    <n v="375"/>
    <n v="20240203"/>
    <n v="5.2"/>
    <n v="10"/>
    <n v="131"/>
    <n v="4.2"/>
    <n v="1025.4000000000001"/>
    <n v="95"/>
    <x v="30"/>
    <x v="33"/>
    <x v="4"/>
    <x v="1"/>
    <n v="8"/>
    <n v="8.8000000000000007"/>
    <n v="0"/>
  </r>
  <r>
    <n v="375"/>
    <n v="20240204"/>
    <n v="6.3"/>
    <n v="10.9"/>
    <n v="129"/>
    <n v="5.0999999999999996"/>
    <n v="1021.5"/>
    <n v="90"/>
    <x v="30"/>
    <x v="34"/>
    <x v="4"/>
    <x v="1"/>
    <n v="7.1"/>
    <n v="7.8100000000000005"/>
    <n v="0"/>
  </r>
  <r>
    <n v="375"/>
    <n v="20240205"/>
    <n v="8.6"/>
    <n v="9.8000000000000007"/>
    <n v="451"/>
    <n v="0.3"/>
    <n v="1018.6"/>
    <n v="81"/>
    <x v="30"/>
    <x v="35"/>
    <x v="5"/>
    <x v="1"/>
    <n v="8.1999999999999993"/>
    <n v="9.02"/>
    <n v="0"/>
  </r>
  <r>
    <n v="375"/>
    <n v="20240206"/>
    <n v="9.9"/>
    <n v="10.4"/>
    <n v="151"/>
    <n v="6.1"/>
    <n v="1009"/>
    <n v="84"/>
    <x v="30"/>
    <x v="36"/>
    <x v="5"/>
    <x v="1"/>
    <n v="7.6"/>
    <n v="8.36"/>
    <n v="0"/>
  </r>
  <r>
    <n v="375"/>
    <n v="20240207"/>
    <n v="1.9"/>
    <n v="3.9"/>
    <n v="349"/>
    <n v="17.7"/>
    <n v="1005.2"/>
    <n v="90"/>
    <x v="30"/>
    <x v="37"/>
    <x v="5"/>
    <x v="1"/>
    <n v="14.1"/>
    <n v="15.510000000000002"/>
    <n v="0"/>
  </r>
  <r>
    <n v="375"/>
    <n v="20240208"/>
    <n v="3.1"/>
    <n v="4"/>
    <n v="131"/>
    <n v="15.8"/>
    <n v="996.6"/>
    <n v="96"/>
    <x v="30"/>
    <x v="38"/>
    <x v="5"/>
    <x v="1"/>
    <n v="14"/>
    <n v="15.400000000000002"/>
    <n v="0"/>
  </r>
  <r>
    <n v="375"/>
    <n v="20240209"/>
    <n v="4.5"/>
    <n v="11.1"/>
    <n v="264"/>
    <n v="4.7"/>
    <n v="984.8"/>
    <n v="86"/>
    <x v="30"/>
    <x v="39"/>
    <x v="5"/>
    <x v="1"/>
    <n v="6.9"/>
    <n v="7.5900000000000007"/>
    <n v="0"/>
  </r>
  <r>
    <n v="375"/>
    <n v="20240210"/>
    <n v="2.7"/>
    <n v="10.4"/>
    <n v="369"/>
    <n v="0.8"/>
    <n v="986.5"/>
    <n v="90"/>
    <x v="30"/>
    <x v="40"/>
    <x v="5"/>
    <x v="1"/>
    <n v="7.6"/>
    <n v="8.36"/>
    <n v="0"/>
  </r>
  <r>
    <n v="375"/>
    <n v="20240211"/>
    <n v="3"/>
    <n v="8.5"/>
    <n v="215"/>
    <n v="2.2999999999999998"/>
    <n v="991.1"/>
    <n v="92"/>
    <x v="30"/>
    <x v="41"/>
    <x v="5"/>
    <x v="1"/>
    <n v="9.5"/>
    <n v="10.450000000000001"/>
    <n v="0"/>
  </r>
  <r>
    <n v="375"/>
    <n v="20240212"/>
    <n v="3.3"/>
    <n v="6.1"/>
    <n v="442"/>
    <n v="0.8"/>
    <n v="1005.4"/>
    <n v="89"/>
    <x v="30"/>
    <x v="42"/>
    <x v="6"/>
    <x v="1"/>
    <n v="11.9"/>
    <n v="13.090000000000002"/>
    <n v="0"/>
  </r>
  <r>
    <n v="375"/>
    <n v="20240213"/>
    <n v="4.7"/>
    <n v="6.3"/>
    <n v="639"/>
    <n v="0.5"/>
    <n v="1016"/>
    <n v="83"/>
    <x v="30"/>
    <x v="43"/>
    <x v="6"/>
    <x v="1"/>
    <n v="11.7"/>
    <n v="12.870000000000001"/>
    <n v="0"/>
  </r>
  <r>
    <n v="375"/>
    <n v="20240214"/>
    <n v="6.5"/>
    <n v="10.9"/>
    <n v="149"/>
    <n v="4.0999999999999996"/>
    <n v="1015.5"/>
    <n v="95"/>
    <x v="30"/>
    <x v="44"/>
    <x v="6"/>
    <x v="1"/>
    <n v="7.1"/>
    <n v="7.8100000000000005"/>
    <n v="0"/>
  </r>
  <r>
    <n v="375"/>
    <n v="20240215"/>
    <n v="3.5"/>
    <n v="12.8"/>
    <n v="320"/>
    <n v="3.2"/>
    <n v="1013.4"/>
    <n v="85"/>
    <x v="30"/>
    <x v="45"/>
    <x v="6"/>
    <x v="1"/>
    <n v="5.1999999999999993"/>
    <n v="5.72"/>
    <n v="0"/>
  </r>
  <r>
    <n v="375"/>
    <n v="20240216"/>
    <n v="3.6"/>
    <n v="11.4"/>
    <n v="182"/>
    <n v="0.8"/>
    <n v="1014.9"/>
    <n v="87"/>
    <x v="30"/>
    <x v="46"/>
    <x v="6"/>
    <x v="1"/>
    <n v="6.6"/>
    <n v="7.26"/>
    <n v="0"/>
  </r>
  <r>
    <n v="375"/>
    <n v="20240217"/>
    <n v="2.9"/>
    <n v="10.199999999999999"/>
    <n v="389"/>
    <n v="-0.1"/>
    <n v="1030.5999999999999"/>
    <n v="88"/>
    <x v="30"/>
    <x v="47"/>
    <x v="6"/>
    <x v="1"/>
    <n v="7.8000000000000007"/>
    <n v="8.5800000000000018"/>
    <n v="0"/>
  </r>
  <r>
    <n v="375"/>
    <n v="20240218"/>
    <n v="5.9"/>
    <n v="9.3000000000000007"/>
    <n v="140"/>
    <n v="9.3000000000000007"/>
    <n v="1025"/>
    <n v="89"/>
    <x v="30"/>
    <x v="48"/>
    <x v="6"/>
    <x v="1"/>
    <n v="8.6999999999999993"/>
    <n v="9.57"/>
    <n v="0"/>
  </r>
  <r>
    <n v="375"/>
    <n v="20240219"/>
    <n v="3.8"/>
    <n v="8.6999999999999993"/>
    <n v="272"/>
    <n v="1.2"/>
    <n v="1026.7"/>
    <n v="89"/>
    <x v="30"/>
    <x v="49"/>
    <x v="7"/>
    <x v="1"/>
    <n v="9.3000000000000007"/>
    <n v="10.230000000000002"/>
    <n v="0"/>
  </r>
  <r>
    <n v="375"/>
    <n v="20240220"/>
    <n v="5"/>
    <n v="7.8"/>
    <n v="583"/>
    <n v="-0.1"/>
    <n v="1026.4000000000001"/>
    <n v="87"/>
    <x v="30"/>
    <x v="50"/>
    <x v="7"/>
    <x v="1"/>
    <n v="10.199999999999999"/>
    <n v="11.22"/>
    <n v="0"/>
  </r>
  <r>
    <n v="375"/>
    <n v="20240221"/>
    <n v="6.3"/>
    <n v="9"/>
    <n v="319"/>
    <n v="4.5999999999999996"/>
    <n v="1011.4"/>
    <n v="86"/>
    <x v="30"/>
    <x v="51"/>
    <x v="7"/>
    <x v="1"/>
    <n v="9"/>
    <n v="9.9"/>
    <n v="0"/>
  </r>
  <r>
    <n v="375"/>
    <n v="20240222"/>
    <n v="7.2"/>
    <n v="9.8000000000000007"/>
    <n v="278"/>
    <n v="4.9000000000000004"/>
    <n v="987.6"/>
    <n v="90"/>
    <x v="30"/>
    <x v="52"/>
    <x v="7"/>
    <x v="1"/>
    <n v="8.1999999999999993"/>
    <n v="9.02"/>
    <n v="0"/>
  </r>
  <r>
    <n v="375"/>
    <n v="20240223"/>
    <n v="6.9"/>
    <n v="6.1"/>
    <n v="303"/>
    <n v="0.2"/>
    <n v="991.5"/>
    <n v="78"/>
    <x v="30"/>
    <x v="53"/>
    <x v="7"/>
    <x v="1"/>
    <n v="11.9"/>
    <n v="13.090000000000002"/>
    <n v="0"/>
  </r>
  <r>
    <n v="375"/>
    <n v="20240224"/>
    <n v="4.5999999999999996"/>
    <n v="5.3"/>
    <n v="468"/>
    <n v="0.7"/>
    <n v="998.6"/>
    <n v="81"/>
    <x v="30"/>
    <x v="54"/>
    <x v="7"/>
    <x v="1"/>
    <n v="12.7"/>
    <n v="13.97"/>
    <n v="0"/>
  </r>
  <r>
    <n v="375"/>
    <n v="20240225"/>
    <n v="4"/>
    <n v="6.2"/>
    <n v="617"/>
    <n v="1.1000000000000001"/>
    <n v="1000.1"/>
    <n v="83"/>
    <x v="30"/>
    <x v="55"/>
    <x v="7"/>
    <x v="1"/>
    <n v="11.8"/>
    <n v="12.980000000000002"/>
    <n v="0"/>
  </r>
  <r>
    <n v="375"/>
    <n v="20240226"/>
    <n v="5.3"/>
    <n v="5.0999999999999996"/>
    <n v="156"/>
    <n v="11.8"/>
    <n v="1005.7"/>
    <n v="88"/>
    <x v="30"/>
    <x v="56"/>
    <x v="8"/>
    <x v="1"/>
    <n v="12.9"/>
    <n v="14.190000000000001"/>
    <n v="0"/>
  </r>
  <r>
    <n v="375"/>
    <n v="20240227"/>
    <n v="2.4"/>
    <n v="3"/>
    <n v="914"/>
    <n v="0"/>
    <n v="1018.4"/>
    <n v="90"/>
    <x v="30"/>
    <x v="57"/>
    <x v="8"/>
    <x v="1"/>
    <n v="15"/>
    <n v="16.5"/>
    <n v="0"/>
  </r>
  <r>
    <n v="375"/>
    <n v="20240228"/>
    <n v="3"/>
    <n v="4.3"/>
    <n v="599"/>
    <n v="-0.1"/>
    <n v="1020.3"/>
    <n v="90"/>
    <x v="30"/>
    <x v="58"/>
    <x v="8"/>
    <x v="1"/>
    <n v="13.7"/>
    <n v="15.07"/>
    <n v="0"/>
  </r>
  <r>
    <n v="375"/>
    <n v="20240229"/>
    <n v="4.3"/>
    <n v="8"/>
    <n v="298"/>
    <n v="2.7"/>
    <n v="1008.8"/>
    <n v="85"/>
    <x v="30"/>
    <x v="59"/>
    <x v="8"/>
    <x v="1"/>
    <n v="10"/>
    <n v="11"/>
    <n v="0"/>
  </r>
  <r>
    <n v="375"/>
    <n v="20240301"/>
    <n v="5.4"/>
    <n v="8.4"/>
    <n v="735"/>
    <n v="-0.1"/>
    <n v="1001.3"/>
    <n v="74"/>
    <x v="30"/>
    <x v="60"/>
    <x v="8"/>
    <x v="2"/>
    <n v="9.6"/>
    <n v="9.6"/>
    <n v="0"/>
  </r>
  <r>
    <n v="375"/>
    <n v="20240302"/>
    <n v="4.8"/>
    <n v="10.199999999999999"/>
    <n v="1169"/>
    <n v="-0.1"/>
    <n v="999.9"/>
    <n v="67"/>
    <x v="30"/>
    <x v="61"/>
    <x v="8"/>
    <x v="2"/>
    <n v="7.8000000000000007"/>
    <n v="7.8000000000000007"/>
    <n v="0"/>
  </r>
  <r>
    <n v="375"/>
    <n v="20240303"/>
    <n v="2.8"/>
    <n v="11"/>
    <n v="927"/>
    <n v="-0.1"/>
    <n v="1001.7"/>
    <n v="74"/>
    <x v="30"/>
    <x v="62"/>
    <x v="8"/>
    <x v="2"/>
    <n v="7"/>
    <n v="7"/>
    <n v="0"/>
  </r>
  <r>
    <n v="375"/>
    <n v="20240304"/>
    <n v="2.4"/>
    <n v="7.9"/>
    <n v="1221"/>
    <n v="0"/>
    <n v="1011.4"/>
    <n v="79"/>
    <x v="30"/>
    <x v="63"/>
    <x v="9"/>
    <x v="2"/>
    <n v="10.1"/>
    <n v="10.1"/>
    <n v="0"/>
  </r>
  <r>
    <n v="375"/>
    <n v="20240305"/>
    <n v="1.5"/>
    <n v="6.4"/>
    <n v="287"/>
    <n v="0.3"/>
    <n v="1014.7"/>
    <n v="90"/>
    <x v="30"/>
    <x v="64"/>
    <x v="9"/>
    <x v="2"/>
    <n v="11.6"/>
    <n v="11.6"/>
    <n v="0"/>
  </r>
  <r>
    <n v="375"/>
    <n v="20240306"/>
    <n v="1.7"/>
    <n v="5.5"/>
    <n v="954"/>
    <n v="0"/>
    <n v="1022.8"/>
    <n v="89"/>
    <x v="30"/>
    <x v="65"/>
    <x v="9"/>
    <x v="2"/>
    <n v="12.5"/>
    <n v="12.5"/>
    <n v="0"/>
  </r>
  <r>
    <n v="375"/>
    <n v="20240307"/>
    <n v="4.8"/>
    <n v="5"/>
    <n v="1066"/>
    <n v="0"/>
    <n v="1022.5"/>
    <n v="82"/>
    <x v="30"/>
    <x v="66"/>
    <x v="9"/>
    <x v="2"/>
    <n v="13"/>
    <n v="13"/>
    <n v="0"/>
  </r>
  <r>
    <n v="375"/>
    <n v="20240308"/>
    <n v="5.3"/>
    <n v="5"/>
    <n v="1366"/>
    <n v="0"/>
    <n v="1011.3"/>
    <n v="71"/>
    <x v="30"/>
    <x v="67"/>
    <x v="9"/>
    <x v="2"/>
    <n v="13"/>
    <n v="13"/>
    <n v="0"/>
  </r>
  <r>
    <n v="375"/>
    <n v="20240309"/>
    <n v="4.5999999999999996"/>
    <n v="8.1999999999999993"/>
    <n v="991"/>
    <n v="0"/>
    <n v="1001"/>
    <n v="70"/>
    <x v="30"/>
    <x v="68"/>
    <x v="9"/>
    <x v="2"/>
    <n v="9.8000000000000007"/>
    <n v="9.8000000000000007"/>
    <n v="0"/>
  </r>
  <r>
    <n v="375"/>
    <n v="20240310"/>
    <n v="4.4000000000000004"/>
    <n v="9.4"/>
    <n v="944"/>
    <n v="0"/>
    <n v="996.5"/>
    <n v="71"/>
    <x v="30"/>
    <x v="69"/>
    <x v="9"/>
    <x v="2"/>
    <n v="8.6"/>
    <n v="8.6"/>
    <n v="0"/>
  </r>
  <r>
    <n v="375"/>
    <n v="20240311"/>
    <n v="1.3"/>
    <n v="7.1"/>
    <n v="131"/>
    <n v="18.2"/>
    <n v="1002.6"/>
    <n v="96"/>
    <x v="30"/>
    <x v="70"/>
    <x v="10"/>
    <x v="2"/>
    <n v="10.9"/>
    <n v="10.9"/>
    <n v="0"/>
  </r>
  <r>
    <n v="375"/>
    <n v="20240312"/>
    <n v="4.0999999999999996"/>
    <n v="8.1"/>
    <n v="620"/>
    <n v="4.2"/>
    <n v="1013.2"/>
    <n v="91"/>
    <x v="30"/>
    <x v="71"/>
    <x v="10"/>
    <x v="2"/>
    <n v="9.9"/>
    <n v="9.9"/>
    <n v="0"/>
  </r>
  <r>
    <n v="375"/>
    <n v="20240313"/>
    <n v="4"/>
    <n v="10.9"/>
    <n v="294"/>
    <n v="3.3"/>
    <n v="1014.6"/>
    <n v="90"/>
    <x v="30"/>
    <x v="72"/>
    <x v="10"/>
    <x v="2"/>
    <n v="7.1"/>
    <n v="7.1"/>
    <n v="0"/>
  </r>
  <r>
    <n v="375"/>
    <n v="20240314"/>
    <n v="3.7"/>
    <n v="12.6"/>
    <n v="1368"/>
    <n v="0"/>
    <n v="1011.1"/>
    <n v="76"/>
    <x v="30"/>
    <x v="73"/>
    <x v="10"/>
    <x v="2"/>
    <n v="5.4"/>
    <n v="5.4"/>
    <n v="0"/>
  </r>
  <r>
    <n v="375"/>
    <n v="20240315"/>
    <n v="5.3"/>
    <n v="12.4"/>
    <n v="603"/>
    <n v="0.7"/>
    <n v="1008.1"/>
    <n v="85"/>
    <x v="30"/>
    <x v="74"/>
    <x v="10"/>
    <x v="2"/>
    <n v="5.6"/>
    <n v="5.6"/>
    <n v="0"/>
  </r>
  <r>
    <n v="375"/>
    <n v="20240316"/>
    <n v="2.8"/>
    <n v="8"/>
    <n v="743"/>
    <n v="1.9"/>
    <n v="1019.5"/>
    <n v="80"/>
    <x v="30"/>
    <x v="75"/>
    <x v="10"/>
    <x v="2"/>
    <n v="10"/>
    <n v="10"/>
    <n v="0"/>
  </r>
  <r>
    <n v="375"/>
    <n v="20240317"/>
    <n v="2.8"/>
    <n v="9.4"/>
    <n v="808"/>
    <n v="1.5"/>
    <n v="1019.7"/>
    <n v="82"/>
    <x v="30"/>
    <x v="76"/>
    <x v="10"/>
    <x v="2"/>
    <n v="8.6"/>
    <n v="8.6"/>
    <n v="0"/>
  </r>
  <r>
    <n v="375"/>
    <n v="20240318"/>
    <n v="2"/>
    <n v="11.2"/>
    <n v="712"/>
    <n v="-0.1"/>
    <n v="1016.2"/>
    <n v="84"/>
    <x v="30"/>
    <x v="77"/>
    <x v="11"/>
    <x v="2"/>
    <n v="6.8000000000000007"/>
    <n v="6.8000000000000007"/>
    <n v="0"/>
  </r>
  <r>
    <n v="375"/>
    <n v="20240319"/>
    <n v="2.1"/>
    <n v="11.6"/>
    <n v="956"/>
    <n v="0"/>
    <n v="1018.2"/>
    <n v="81"/>
    <x v="30"/>
    <x v="78"/>
    <x v="11"/>
    <x v="2"/>
    <n v="6.4"/>
    <n v="6.4"/>
    <n v="0"/>
  </r>
  <r>
    <n v="375"/>
    <n v="20240320"/>
    <n v="1"/>
    <n v="11.6"/>
    <n v="1246"/>
    <n v="0"/>
    <n v="1019"/>
    <n v="84"/>
    <x v="30"/>
    <x v="79"/>
    <x v="11"/>
    <x v="2"/>
    <n v="6.4"/>
    <n v="6.4"/>
    <n v="0"/>
  </r>
  <r>
    <n v="375"/>
    <n v="20240321"/>
    <n v="3"/>
    <n v="9.9"/>
    <n v="879"/>
    <n v="0"/>
    <n v="1023.6"/>
    <n v="84"/>
    <x v="30"/>
    <x v="80"/>
    <x v="11"/>
    <x v="2"/>
    <n v="8.1"/>
    <n v="8.1"/>
    <n v="0"/>
  </r>
  <r>
    <n v="375"/>
    <n v="20240322"/>
    <n v="3.6"/>
    <n v="9.6"/>
    <n v="326"/>
    <n v="6.6"/>
    <n v="1016"/>
    <n v="91"/>
    <x v="30"/>
    <x v="81"/>
    <x v="11"/>
    <x v="2"/>
    <n v="8.4"/>
    <n v="8.4"/>
    <n v="0"/>
  </r>
  <r>
    <n v="375"/>
    <n v="20240323"/>
    <n v="5.0999999999999996"/>
    <n v="5.6"/>
    <n v="1068"/>
    <n v="1.5"/>
    <n v="1008.7"/>
    <n v="84"/>
    <x v="30"/>
    <x v="82"/>
    <x v="11"/>
    <x v="2"/>
    <n v="12.4"/>
    <n v="12.4"/>
    <n v="0"/>
  </r>
  <r>
    <n v="375"/>
    <n v="20240324"/>
    <n v="6"/>
    <n v="6.3"/>
    <n v="939"/>
    <n v="6.7"/>
    <n v="1005.1"/>
    <n v="84"/>
    <x v="30"/>
    <x v="83"/>
    <x v="11"/>
    <x v="2"/>
    <n v="11.7"/>
    <n v="11.7"/>
    <n v="0"/>
  </r>
  <r>
    <n v="375"/>
    <n v="20240325"/>
    <n v="2.8"/>
    <n v="6.1"/>
    <n v="1679"/>
    <n v="0"/>
    <n v="1004.4"/>
    <n v="75"/>
    <x v="30"/>
    <x v="84"/>
    <x v="12"/>
    <x v="2"/>
    <n v="11.9"/>
    <n v="11.9"/>
    <n v="0"/>
  </r>
  <r>
    <n v="375"/>
    <n v="20240326"/>
    <n v="3.5"/>
    <n v="8.8000000000000007"/>
    <n v="815"/>
    <n v="-0.1"/>
    <n v="991.1"/>
    <n v="71"/>
    <x v="30"/>
    <x v="85"/>
    <x v="12"/>
    <x v="2"/>
    <n v="9.1999999999999993"/>
    <n v="9.1999999999999993"/>
    <n v="0"/>
  </r>
  <r>
    <n v="375"/>
    <n v="20240327"/>
    <n v="3.7"/>
    <n v="8.8000000000000007"/>
    <n v="514"/>
    <n v="1.4"/>
    <n v="986.8"/>
    <n v="81"/>
    <x v="30"/>
    <x v="86"/>
    <x v="12"/>
    <x v="2"/>
    <n v="9.1999999999999993"/>
    <n v="9.1999999999999993"/>
    <n v="0"/>
  </r>
  <r>
    <n v="375"/>
    <n v="20240328"/>
    <n v="5.7"/>
    <n v="8.8000000000000007"/>
    <n v="840"/>
    <n v="3.8"/>
    <n v="987.1"/>
    <n v="71"/>
    <x v="30"/>
    <x v="87"/>
    <x v="12"/>
    <x v="2"/>
    <n v="9.1999999999999993"/>
    <n v="9.1999999999999993"/>
    <n v="0"/>
  </r>
  <r>
    <n v="375"/>
    <n v="20240329"/>
    <n v="4.2"/>
    <n v="10.9"/>
    <n v="1143"/>
    <n v="1.8"/>
    <n v="994.1"/>
    <n v="75"/>
    <x v="30"/>
    <x v="88"/>
    <x v="12"/>
    <x v="2"/>
    <n v="7.1"/>
    <n v="7.1"/>
    <n v="0"/>
  </r>
  <r>
    <n v="375"/>
    <n v="20240330"/>
    <n v="2.9"/>
    <n v="9.9"/>
    <n v="692"/>
    <n v="0.6"/>
    <n v="997"/>
    <n v="89"/>
    <x v="30"/>
    <x v="89"/>
    <x v="12"/>
    <x v="2"/>
    <n v="8.1"/>
    <n v="8.1"/>
    <n v="0"/>
  </r>
  <r>
    <n v="375"/>
    <n v="20240331"/>
    <n v="3.1"/>
    <n v="11.4"/>
    <n v="1014"/>
    <n v="3.6"/>
    <n v="996.3"/>
    <n v="87"/>
    <x v="30"/>
    <x v="90"/>
    <x v="12"/>
    <x v="2"/>
    <n v="6.6"/>
    <n v="6.6"/>
    <n v="0"/>
  </r>
  <r>
    <n v="375"/>
    <n v="20240401"/>
    <n v="3.3"/>
    <n v="9.6999999999999993"/>
    <n v="751"/>
    <n v="0.3"/>
    <n v="997.1"/>
    <n v="82"/>
    <x v="30"/>
    <x v="91"/>
    <x v="13"/>
    <x v="3"/>
    <n v="8.3000000000000007"/>
    <n v="6.6400000000000006"/>
    <n v="0"/>
  </r>
  <r>
    <n v="375"/>
    <n v="20240402"/>
    <n v="5.0999999999999996"/>
    <n v="9.4"/>
    <n v="687"/>
    <n v="3.4"/>
    <n v="1006"/>
    <n v="87"/>
    <x v="30"/>
    <x v="92"/>
    <x v="13"/>
    <x v="3"/>
    <n v="8.6"/>
    <n v="6.88"/>
    <n v="0"/>
  </r>
  <r>
    <n v="375"/>
    <n v="20240403"/>
    <n v="5.3"/>
    <n v="11.2"/>
    <n v="643"/>
    <n v="4.5999999999999996"/>
    <n v="1004.8"/>
    <n v="85"/>
    <x v="30"/>
    <x v="93"/>
    <x v="13"/>
    <x v="3"/>
    <n v="6.8000000000000007"/>
    <n v="5.4400000000000013"/>
    <n v="0"/>
  </r>
  <r>
    <n v="375"/>
    <n v="20240404"/>
    <n v="6"/>
    <n v="12"/>
    <n v="862"/>
    <n v="5.5"/>
    <n v="1006.2"/>
    <n v="82"/>
    <x v="30"/>
    <x v="94"/>
    <x v="13"/>
    <x v="3"/>
    <n v="6"/>
    <n v="4.8000000000000007"/>
    <n v="0"/>
  </r>
  <r>
    <n v="375"/>
    <n v="20240405"/>
    <n v="5.2"/>
    <n v="14.4"/>
    <n v="824"/>
    <n v="1"/>
    <n v="1009.1"/>
    <n v="80"/>
    <x v="30"/>
    <x v="95"/>
    <x v="13"/>
    <x v="3"/>
    <n v="3.5999999999999996"/>
    <n v="2.88"/>
    <n v="0"/>
  </r>
  <r>
    <n v="375"/>
    <n v="20240406"/>
    <n v="4.3"/>
    <n v="18.600000000000001"/>
    <n v="1608"/>
    <n v="0"/>
    <n v="1009.5"/>
    <n v="62"/>
    <x v="30"/>
    <x v="96"/>
    <x v="13"/>
    <x v="3"/>
    <n v="0"/>
    <n v="0"/>
    <n v="0.60000000000000142"/>
  </r>
  <r>
    <n v="375"/>
    <n v="20240407"/>
    <n v="5.4"/>
    <n v="17.100000000000001"/>
    <n v="1564"/>
    <n v="2.1"/>
    <n v="1012.8"/>
    <n v="64"/>
    <x v="30"/>
    <x v="97"/>
    <x v="13"/>
    <x v="3"/>
    <n v="0.89999999999999858"/>
    <n v="0.71999999999999886"/>
    <n v="0"/>
  </r>
  <r>
    <n v="375"/>
    <n v="20240408"/>
    <n v="2.6"/>
    <n v="15.5"/>
    <n v="1350"/>
    <n v="4"/>
    <n v="1007.6"/>
    <n v="84"/>
    <x v="30"/>
    <x v="98"/>
    <x v="14"/>
    <x v="3"/>
    <n v="2.5"/>
    <n v="2"/>
    <n v="0"/>
  </r>
  <r>
    <n v="375"/>
    <n v="20240409"/>
    <n v="7.4"/>
    <n v="11.5"/>
    <n v="1094"/>
    <n v="1.8"/>
    <n v="1011.1"/>
    <n v="76"/>
    <x v="30"/>
    <x v="99"/>
    <x v="14"/>
    <x v="3"/>
    <n v="6.5"/>
    <n v="5.2"/>
    <n v="0"/>
  </r>
  <r>
    <n v="375"/>
    <n v="20240410"/>
    <n v="4.3"/>
    <n v="10.9"/>
    <n v="2013"/>
    <n v="-0.1"/>
    <n v="1027.5"/>
    <n v="65"/>
    <x v="30"/>
    <x v="100"/>
    <x v="14"/>
    <x v="3"/>
    <n v="7.1"/>
    <n v="5.68"/>
    <n v="0"/>
  </r>
  <r>
    <n v="375"/>
    <n v="20240411"/>
    <n v="4.3"/>
    <n v="12.8"/>
    <n v="480"/>
    <n v="0.7"/>
    <n v="1031"/>
    <n v="83"/>
    <x v="30"/>
    <x v="101"/>
    <x v="14"/>
    <x v="3"/>
    <n v="5.1999999999999993"/>
    <n v="4.1599999999999993"/>
    <n v="0"/>
  </r>
  <r>
    <n v="375"/>
    <n v="20240412"/>
    <n v="4.7"/>
    <n v="16.2"/>
    <n v="1216"/>
    <n v="0"/>
    <n v="1029.5999999999999"/>
    <n v="78"/>
    <x v="30"/>
    <x v="102"/>
    <x v="14"/>
    <x v="3"/>
    <n v="1.8000000000000007"/>
    <n v="1.4400000000000006"/>
    <n v="0"/>
  </r>
  <r>
    <n v="375"/>
    <n v="20240413"/>
    <n v="4.7"/>
    <n v="17.600000000000001"/>
    <n v="1860"/>
    <n v="0"/>
    <n v="1022.7"/>
    <n v="71"/>
    <x v="30"/>
    <x v="103"/>
    <x v="14"/>
    <x v="3"/>
    <n v="0.39999999999999858"/>
    <n v="0.3199999999999989"/>
    <n v="0"/>
  </r>
  <r>
    <n v="375"/>
    <n v="20240414"/>
    <n v="2.8"/>
    <n v="12.3"/>
    <n v="1687"/>
    <n v="-0.1"/>
    <n v="1020.8"/>
    <n v="64"/>
    <x v="30"/>
    <x v="104"/>
    <x v="14"/>
    <x v="3"/>
    <n v="5.6999999999999993"/>
    <n v="4.5599999999999996"/>
    <n v="0"/>
  </r>
  <r>
    <n v="375"/>
    <n v="20240415"/>
    <n v="6"/>
    <n v="7.8"/>
    <n v="912"/>
    <n v="8.4"/>
    <n v="1006.2"/>
    <n v="79"/>
    <x v="30"/>
    <x v="105"/>
    <x v="15"/>
    <x v="3"/>
    <n v="10.199999999999999"/>
    <n v="8.16"/>
    <n v="0"/>
  </r>
  <r>
    <n v="375"/>
    <n v="20240416"/>
    <n v="4.8"/>
    <n v="7.7"/>
    <n v="1148"/>
    <n v="11.6"/>
    <n v="1004.5"/>
    <n v="83"/>
    <x v="30"/>
    <x v="106"/>
    <x v="15"/>
    <x v="3"/>
    <n v="10.3"/>
    <n v="8.24"/>
    <n v="0"/>
  </r>
  <r>
    <n v="375"/>
    <n v="20240417"/>
    <n v="2.1"/>
    <n v="6.1"/>
    <n v="1283"/>
    <n v="1.4"/>
    <n v="1012.1"/>
    <n v="82"/>
    <x v="30"/>
    <x v="107"/>
    <x v="15"/>
    <x v="3"/>
    <n v="11.9"/>
    <n v="9.5200000000000014"/>
    <n v="0"/>
  </r>
  <r>
    <n v="375"/>
    <n v="20240418"/>
    <n v="3.1"/>
    <n v="7.8"/>
    <n v="1722"/>
    <n v="0.4"/>
    <n v="1018.5"/>
    <n v="73"/>
    <x v="30"/>
    <x v="108"/>
    <x v="15"/>
    <x v="3"/>
    <n v="10.199999999999999"/>
    <n v="8.16"/>
    <n v="0"/>
  </r>
  <r>
    <n v="375"/>
    <n v="20240419"/>
    <n v="5.3"/>
    <n v="8.1"/>
    <n v="1105"/>
    <n v="10.5"/>
    <n v="1010.9"/>
    <n v="84"/>
    <x v="30"/>
    <x v="109"/>
    <x v="15"/>
    <x v="3"/>
    <n v="9.9"/>
    <n v="7.9200000000000008"/>
    <n v="0"/>
  </r>
  <r>
    <n v="375"/>
    <n v="20240420"/>
    <n v="3.3"/>
    <n v="6.6"/>
    <n v="1496"/>
    <n v="4.5"/>
    <n v="1021.2"/>
    <n v="82"/>
    <x v="30"/>
    <x v="110"/>
    <x v="15"/>
    <x v="3"/>
    <n v="11.4"/>
    <n v="9.120000000000001"/>
    <n v="0"/>
  </r>
  <r>
    <n v="375"/>
    <n v="20240421"/>
    <n v="3.4"/>
    <n v="6.1"/>
    <n v="1674"/>
    <n v="0.1"/>
    <n v="1024.4000000000001"/>
    <n v="75"/>
    <x v="30"/>
    <x v="111"/>
    <x v="15"/>
    <x v="3"/>
    <n v="11.9"/>
    <n v="9.5200000000000014"/>
    <n v="0"/>
  </r>
  <r>
    <n v="375"/>
    <n v="20240422"/>
    <n v="2.2999999999999998"/>
    <n v="5.3"/>
    <n v="1605"/>
    <n v="2.1"/>
    <n v="1024.5999999999999"/>
    <n v="71"/>
    <x v="30"/>
    <x v="112"/>
    <x v="16"/>
    <x v="3"/>
    <n v="12.7"/>
    <n v="10.16"/>
    <n v="0"/>
  </r>
  <r>
    <n v="375"/>
    <n v="20240423"/>
    <n v="2.2999999999999998"/>
    <n v="6.1"/>
    <n v="1974"/>
    <n v="0.9"/>
    <n v="1019"/>
    <n v="70"/>
    <x v="30"/>
    <x v="113"/>
    <x v="16"/>
    <x v="3"/>
    <n v="11.9"/>
    <n v="9.5200000000000014"/>
    <n v="0"/>
  </r>
  <r>
    <n v="375"/>
    <n v="20240424"/>
    <n v="3.5"/>
    <n v="6.2"/>
    <n v="1564"/>
    <n v="3.4"/>
    <n v="1009.6"/>
    <n v="79"/>
    <x v="30"/>
    <x v="114"/>
    <x v="16"/>
    <x v="3"/>
    <n v="11.8"/>
    <n v="9.4400000000000013"/>
    <n v="0"/>
  </r>
  <r>
    <n v="375"/>
    <n v="20240425"/>
    <n v="4.3"/>
    <n v="6.7"/>
    <n v="1159"/>
    <n v="0.9"/>
    <n v="1004.9"/>
    <n v="76"/>
    <x v="30"/>
    <x v="115"/>
    <x v="16"/>
    <x v="3"/>
    <n v="11.3"/>
    <n v="9.0400000000000009"/>
    <n v="0"/>
  </r>
  <r>
    <n v="375"/>
    <n v="20240426"/>
    <n v="2"/>
    <n v="8.8000000000000007"/>
    <n v="1576"/>
    <n v="2.7"/>
    <n v="1004.1"/>
    <n v="79"/>
    <x v="30"/>
    <x v="116"/>
    <x v="16"/>
    <x v="3"/>
    <n v="9.1999999999999993"/>
    <n v="7.3599999999999994"/>
    <n v="0"/>
  </r>
  <r>
    <n v="375"/>
    <n v="20240427"/>
    <n v="3.3"/>
    <n v="12.3"/>
    <n v="1267"/>
    <n v="1"/>
    <n v="1005.2"/>
    <n v="77"/>
    <x v="30"/>
    <x v="117"/>
    <x v="16"/>
    <x v="3"/>
    <n v="5.6999999999999993"/>
    <n v="4.5599999999999996"/>
    <n v="0"/>
  </r>
  <r>
    <n v="375"/>
    <n v="20240428"/>
    <n v="5.6"/>
    <n v="13.4"/>
    <n v="1236"/>
    <n v="0.5"/>
    <n v="1009.2"/>
    <n v="68"/>
    <x v="30"/>
    <x v="118"/>
    <x v="16"/>
    <x v="3"/>
    <n v="4.5999999999999996"/>
    <n v="3.6799999999999997"/>
    <n v="0"/>
  </r>
  <r>
    <n v="375"/>
    <n v="20240429"/>
    <n v="2.4"/>
    <n v="13.8"/>
    <n v="2074"/>
    <n v="-0.1"/>
    <n v="1019"/>
    <n v="69"/>
    <x v="30"/>
    <x v="119"/>
    <x v="17"/>
    <x v="3"/>
    <n v="4.1999999999999993"/>
    <n v="3.3599999999999994"/>
    <n v="0"/>
  </r>
  <r>
    <n v="375"/>
    <n v="20240430"/>
    <n v="2.2000000000000002"/>
    <n v="17.399999999999999"/>
    <n v="2057"/>
    <n v="0.8"/>
    <n v="1014.9"/>
    <n v="71"/>
    <x v="30"/>
    <x v="120"/>
    <x v="17"/>
    <x v="3"/>
    <n v="0.60000000000000142"/>
    <n v="0.48000000000000115"/>
    <n v="0"/>
  </r>
  <r>
    <n v="375"/>
    <n v="20240501"/>
    <n v="2.8"/>
    <n v="20.6"/>
    <n v="2345"/>
    <n v="0"/>
    <n v="1005.4"/>
    <n v="66"/>
    <x v="30"/>
    <x v="121"/>
    <x v="17"/>
    <x v="4"/>
    <n v="0"/>
    <n v="0"/>
    <n v="2.6000000000000014"/>
  </r>
  <r>
    <n v="375"/>
    <n v="20240502"/>
    <n v="3.7"/>
    <n v="18.100000000000001"/>
    <n v="2018"/>
    <n v="15.5"/>
    <n v="999.9"/>
    <n v="74"/>
    <x v="30"/>
    <x v="122"/>
    <x v="17"/>
    <x v="4"/>
    <n v="0"/>
    <n v="0"/>
    <n v="0.10000000000000142"/>
  </r>
  <r>
    <n v="375"/>
    <n v="20240503"/>
    <n v="4.4000000000000004"/>
    <n v="11.2"/>
    <n v="646"/>
    <n v="4.8"/>
    <n v="1010"/>
    <n v="90"/>
    <x v="30"/>
    <x v="123"/>
    <x v="17"/>
    <x v="4"/>
    <n v="6.8000000000000007"/>
    <n v="5.4400000000000013"/>
    <n v="0"/>
  </r>
  <r>
    <n v="375"/>
    <n v="20240504"/>
    <n v="2.2000000000000002"/>
    <n v="11.5"/>
    <n v="1414"/>
    <n v="9.1"/>
    <n v="1012.8"/>
    <n v="83"/>
    <x v="30"/>
    <x v="124"/>
    <x v="17"/>
    <x v="4"/>
    <n v="6.5"/>
    <n v="5.2"/>
    <n v="0"/>
  </r>
  <r>
    <n v="375"/>
    <n v="20240505"/>
    <n v="2.2999999999999998"/>
    <n v="13"/>
    <n v="1817"/>
    <n v="1.5"/>
    <n v="1009.1"/>
    <n v="78"/>
    <x v="30"/>
    <x v="125"/>
    <x v="17"/>
    <x v="4"/>
    <n v="5"/>
    <n v="4"/>
    <n v="0"/>
  </r>
  <r>
    <n v="375"/>
    <n v="20240506"/>
    <n v="2.6"/>
    <n v="13.9"/>
    <n v="1000"/>
    <n v="0.4"/>
    <n v="1009"/>
    <n v="80"/>
    <x v="30"/>
    <x v="126"/>
    <x v="18"/>
    <x v="4"/>
    <n v="4.0999999999999996"/>
    <n v="3.28"/>
    <n v="0"/>
  </r>
  <r>
    <n v="375"/>
    <n v="20240507"/>
    <n v="2.9"/>
    <n v="15"/>
    <n v="2438"/>
    <n v="0.5"/>
    <n v="1019.3"/>
    <n v="72"/>
    <x v="30"/>
    <x v="127"/>
    <x v="18"/>
    <x v="4"/>
    <n v="3"/>
    <n v="2.4000000000000004"/>
    <n v="0"/>
  </r>
  <r>
    <n v="375"/>
    <n v="20240508"/>
    <n v="1.8"/>
    <n v="12.3"/>
    <n v="1249"/>
    <n v="0"/>
    <n v="1027.4000000000001"/>
    <n v="81"/>
    <x v="30"/>
    <x v="128"/>
    <x v="18"/>
    <x v="4"/>
    <n v="5.6999999999999993"/>
    <n v="4.5599999999999996"/>
    <n v="0"/>
  </r>
  <r>
    <n v="375"/>
    <n v="20240509"/>
    <n v="1.4"/>
    <n v="14.3"/>
    <n v="1996"/>
    <n v="0"/>
    <n v="1026.7"/>
    <n v="76"/>
    <x v="30"/>
    <x v="129"/>
    <x v="18"/>
    <x v="4"/>
    <n v="3.6999999999999993"/>
    <n v="2.9599999999999995"/>
    <n v="0"/>
  </r>
  <r>
    <n v="375"/>
    <n v="20240510"/>
    <n v="1.8"/>
    <n v="15.9"/>
    <n v="2432"/>
    <n v="0"/>
    <n v="1023.6"/>
    <n v="69"/>
    <x v="30"/>
    <x v="130"/>
    <x v="18"/>
    <x v="4"/>
    <n v="2.0999999999999996"/>
    <n v="1.6799999999999997"/>
    <n v="0"/>
  </r>
  <r>
    <n v="375"/>
    <n v="20240511"/>
    <n v="3.6"/>
    <n v="17.3"/>
    <n v="2545"/>
    <n v="0"/>
    <n v="1021.4"/>
    <n v="69"/>
    <x v="30"/>
    <x v="131"/>
    <x v="18"/>
    <x v="4"/>
    <n v="0.69999999999999929"/>
    <n v="0.5599999999999995"/>
    <n v="0"/>
  </r>
  <r>
    <n v="375"/>
    <n v="20240512"/>
    <n v="3.9"/>
    <n v="19.3"/>
    <n v="2590"/>
    <n v="0"/>
    <n v="1015.1"/>
    <n v="59"/>
    <x v="30"/>
    <x v="132"/>
    <x v="18"/>
    <x v="4"/>
    <n v="0"/>
    <n v="0"/>
    <n v="1.3000000000000007"/>
  </r>
  <r>
    <n v="375"/>
    <n v="20240513"/>
    <n v="2.5"/>
    <n v="19.2"/>
    <n v="2268"/>
    <n v="0"/>
    <n v="1010.1"/>
    <n v="72"/>
    <x v="30"/>
    <x v="133"/>
    <x v="19"/>
    <x v="4"/>
    <n v="0"/>
    <n v="0"/>
    <n v="1.1999999999999993"/>
  </r>
  <r>
    <n v="375"/>
    <n v="20240514"/>
    <n v="3.6"/>
    <n v="20.3"/>
    <n v="2134"/>
    <n v="0"/>
    <n v="1005.1"/>
    <n v="67"/>
    <x v="30"/>
    <x v="134"/>
    <x v="19"/>
    <x v="4"/>
    <n v="0"/>
    <n v="0"/>
    <n v="2.3000000000000007"/>
  </r>
  <r>
    <n v="375"/>
    <n v="20240515"/>
    <n v="1.8"/>
    <n v="16.2"/>
    <n v="1090"/>
    <n v="5.8"/>
    <n v="1006.1"/>
    <n v="89"/>
    <x v="30"/>
    <x v="135"/>
    <x v="19"/>
    <x v="4"/>
    <n v="1.8000000000000007"/>
    <n v="1.4400000000000006"/>
    <n v="0"/>
  </r>
  <r>
    <n v="375"/>
    <n v="20240516"/>
    <n v="2.1"/>
    <n v="16.7"/>
    <n v="1447"/>
    <n v="1.2"/>
    <n v="1004.9"/>
    <n v="85"/>
    <x v="30"/>
    <x v="136"/>
    <x v="19"/>
    <x v="4"/>
    <n v="1.3000000000000007"/>
    <n v="1.0400000000000007"/>
    <n v="0"/>
  </r>
  <r>
    <n v="375"/>
    <n v="20240517"/>
    <n v="2.4"/>
    <n v="15.8"/>
    <n v="1004"/>
    <n v="6"/>
    <n v="1007.7"/>
    <n v="91"/>
    <x v="30"/>
    <x v="137"/>
    <x v="19"/>
    <x v="4"/>
    <n v="2.1999999999999993"/>
    <n v="1.7599999999999996"/>
    <n v="0"/>
  </r>
  <r>
    <n v="375"/>
    <n v="20240518"/>
    <n v="1.9"/>
    <n v="17"/>
    <n v="1891"/>
    <n v="-0.1"/>
    <n v="1010.2"/>
    <n v="75"/>
    <x v="30"/>
    <x v="138"/>
    <x v="19"/>
    <x v="4"/>
    <n v="1"/>
    <n v="0.8"/>
    <n v="0"/>
  </r>
  <r>
    <n v="375"/>
    <n v="20240519"/>
    <n v="2.5"/>
    <n v="15.2"/>
    <n v="1524"/>
    <n v="13.6"/>
    <n v="1010.9"/>
    <n v="86"/>
    <x v="30"/>
    <x v="139"/>
    <x v="19"/>
    <x v="4"/>
    <n v="2.8000000000000007"/>
    <n v="2.2400000000000007"/>
    <n v="0"/>
  </r>
  <r>
    <n v="375"/>
    <n v="20240520"/>
    <n v="1.5"/>
    <n v="16"/>
    <n v="1925"/>
    <n v="-0.1"/>
    <n v="1010.9"/>
    <n v="81"/>
    <x v="30"/>
    <x v="140"/>
    <x v="20"/>
    <x v="4"/>
    <n v="2"/>
    <n v="1.6"/>
    <n v="0"/>
  </r>
  <r>
    <n v="375"/>
    <n v="20240521"/>
    <n v="2.4"/>
    <n v="16.899999999999999"/>
    <n v="1529"/>
    <n v="15.8"/>
    <n v="1007"/>
    <n v="84"/>
    <x v="30"/>
    <x v="141"/>
    <x v="20"/>
    <x v="4"/>
    <n v="1.1000000000000014"/>
    <n v="0.88000000000000123"/>
    <n v="0"/>
  </r>
  <r>
    <n v="375"/>
    <n v="20240522"/>
    <n v="4.0999999999999996"/>
    <n v="15.4"/>
    <n v="1306"/>
    <n v="1.3"/>
    <n v="1008.8"/>
    <n v="82"/>
    <x v="30"/>
    <x v="142"/>
    <x v="20"/>
    <x v="4"/>
    <n v="2.5999999999999996"/>
    <n v="2.0799999999999996"/>
    <n v="0"/>
  </r>
  <r>
    <n v="375"/>
    <n v="20240523"/>
    <n v="3"/>
    <n v="15.3"/>
    <n v="1746"/>
    <n v="0"/>
    <n v="1015.1"/>
    <n v="78"/>
    <x v="30"/>
    <x v="143"/>
    <x v="20"/>
    <x v="4"/>
    <n v="2.6999999999999993"/>
    <n v="2.1599999999999997"/>
    <n v="0"/>
  </r>
  <r>
    <n v="375"/>
    <n v="20240524"/>
    <n v="1.6"/>
    <n v="14.1"/>
    <n v="473"/>
    <n v="15.8"/>
    <n v="1017.9"/>
    <n v="95"/>
    <x v="30"/>
    <x v="144"/>
    <x v="20"/>
    <x v="4"/>
    <n v="3.9000000000000004"/>
    <n v="3.1200000000000006"/>
    <n v="0"/>
  </r>
  <r>
    <n v="375"/>
    <n v="20240525"/>
    <n v="2.1"/>
    <n v="14.6"/>
    <n v="1141"/>
    <n v="7.7"/>
    <n v="1016.5"/>
    <n v="90"/>
    <x v="30"/>
    <x v="145"/>
    <x v="20"/>
    <x v="4"/>
    <n v="3.4000000000000004"/>
    <n v="2.7200000000000006"/>
    <n v="0"/>
  </r>
  <r>
    <n v="375"/>
    <n v="20240526"/>
    <n v="2.7"/>
    <n v="15.8"/>
    <n v="1526"/>
    <n v="1.9"/>
    <n v="1015.1"/>
    <n v="84"/>
    <x v="30"/>
    <x v="146"/>
    <x v="20"/>
    <x v="4"/>
    <n v="2.1999999999999993"/>
    <n v="1.7599999999999996"/>
    <n v="0"/>
  </r>
  <r>
    <n v="375"/>
    <n v="20240527"/>
    <n v="2.7"/>
    <n v="14.6"/>
    <n v="1761"/>
    <n v="2.9"/>
    <n v="1017"/>
    <n v="80"/>
    <x v="30"/>
    <x v="147"/>
    <x v="21"/>
    <x v="4"/>
    <n v="3.4000000000000004"/>
    <n v="2.7200000000000006"/>
    <n v="0"/>
  </r>
  <r>
    <n v="375"/>
    <n v="20240528"/>
    <n v="4.3"/>
    <n v="14"/>
    <n v="1951"/>
    <n v="6.9"/>
    <n v="1016.1"/>
    <n v="84"/>
    <x v="30"/>
    <x v="148"/>
    <x v="21"/>
    <x v="4"/>
    <n v="4"/>
    <n v="3.2"/>
    <n v="0"/>
  </r>
  <r>
    <n v="375"/>
    <n v="20240529"/>
    <n v="4.3"/>
    <n v="15.2"/>
    <n v="1693"/>
    <n v="10.3"/>
    <n v="1008.7"/>
    <n v="83"/>
    <x v="30"/>
    <x v="149"/>
    <x v="21"/>
    <x v="4"/>
    <n v="2.8000000000000007"/>
    <n v="2.2400000000000007"/>
    <n v="0"/>
  </r>
  <r>
    <n v="375"/>
    <n v="20240530"/>
    <n v="2.1"/>
    <n v="14.1"/>
    <n v="1313"/>
    <n v="0.5"/>
    <n v="1007.1"/>
    <n v="82"/>
    <x v="30"/>
    <x v="150"/>
    <x v="21"/>
    <x v="4"/>
    <n v="3.9000000000000004"/>
    <n v="3.1200000000000006"/>
    <n v="0"/>
  </r>
  <r>
    <n v="375"/>
    <n v="20240531"/>
    <n v="2.2999999999999998"/>
    <n v="15.5"/>
    <n v="1746"/>
    <n v="3.3"/>
    <n v="1012"/>
    <n v="82"/>
    <x v="30"/>
    <x v="151"/>
    <x v="21"/>
    <x v="4"/>
    <n v="2.5"/>
    <n v="2"/>
    <n v="0"/>
  </r>
  <r>
    <n v="375"/>
    <n v="20240601"/>
    <n v="3.1"/>
    <n v="15.8"/>
    <n v="784"/>
    <n v="0.6"/>
    <n v="1017.6"/>
    <n v="91"/>
    <x v="30"/>
    <x v="152"/>
    <x v="21"/>
    <x v="5"/>
    <n v="2.1999999999999993"/>
    <n v="1.7599999999999996"/>
    <n v="0"/>
  </r>
  <r>
    <n v="375"/>
    <n v="20240602"/>
    <n v="3.8"/>
    <n v="14.6"/>
    <n v="1724"/>
    <n v="0"/>
    <n v="1022.6"/>
    <n v="72"/>
    <x v="30"/>
    <x v="153"/>
    <x v="21"/>
    <x v="5"/>
    <n v="3.4000000000000004"/>
    <n v="2.7200000000000006"/>
    <n v="0"/>
  </r>
  <r>
    <n v="375"/>
    <n v="20240603"/>
    <n v="1.6"/>
    <n v="14.4"/>
    <n v="1246"/>
    <n v="0"/>
    <n v="1020.1"/>
    <n v="74"/>
    <x v="30"/>
    <x v="154"/>
    <x v="22"/>
    <x v="5"/>
    <n v="3.5999999999999996"/>
    <n v="2.88"/>
    <n v="0"/>
  </r>
  <r>
    <n v="375"/>
    <n v="20240604"/>
    <n v="3.4"/>
    <n v="17.5"/>
    <n v="1719"/>
    <n v="-0.1"/>
    <n v="1012.2"/>
    <n v="72"/>
    <x v="30"/>
    <x v="155"/>
    <x v="22"/>
    <x v="5"/>
    <n v="0.5"/>
    <n v="0.4"/>
    <n v="0"/>
  </r>
  <r>
    <n v="375"/>
    <n v="20240605"/>
    <n v="3.4"/>
    <n v="13.4"/>
    <n v="2497"/>
    <n v="-0.1"/>
    <n v="1013.3"/>
    <n v="64"/>
    <x v="30"/>
    <x v="156"/>
    <x v="22"/>
    <x v="5"/>
    <n v="4.5999999999999996"/>
    <n v="3.6799999999999997"/>
    <n v="0"/>
  </r>
  <r>
    <n v="375"/>
    <n v="20240606"/>
    <n v="1.7"/>
    <n v="13.3"/>
    <n v="1768"/>
    <n v="0"/>
    <n v="1017.4"/>
    <n v="64"/>
    <x v="30"/>
    <x v="157"/>
    <x v="22"/>
    <x v="5"/>
    <n v="4.6999999999999993"/>
    <n v="3.76"/>
    <n v="0"/>
  </r>
  <r>
    <n v="375"/>
    <n v="20240607"/>
    <n v="2.4"/>
    <n v="14.4"/>
    <n v="2586"/>
    <n v="0"/>
    <n v="1018"/>
    <n v="66"/>
    <x v="30"/>
    <x v="158"/>
    <x v="22"/>
    <x v="5"/>
    <n v="3.5999999999999996"/>
    <n v="2.88"/>
    <n v="0"/>
  </r>
  <r>
    <n v="375"/>
    <n v="20240608"/>
    <n v="3.7"/>
    <n v="14.1"/>
    <n v="1980"/>
    <n v="0"/>
    <n v="1012.7"/>
    <n v="73"/>
    <x v="30"/>
    <x v="159"/>
    <x v="22"/>
    <x v="5"/>
    <n v="3.9000000000000004"/>
    <n v="3.1200000000000006"/>
    <n v="0"/>
  </r>
  <r>
    <n v="375"/>
    <n v="20240609"/>
    <n v="3.4"/>
    <n v="13.1"/>
    <n v="2745"/>
    <n v="-0.1"/>
    <n v="1010.8"/>
    <n v="68"/>
    <x v="30"/>
    <x v="160"/>
    <x v="22"/>
    <x v="5"/>
    <n v="4.9000000000000004"/>
    <n v="3.9200000000000004"/>
    <n v="0"/>
  </r>
  <r>
    <n v="375"/>
    <n v="20240610"/>
    <n v="4.8"/>
    <n v="11.2"/>
    <n v="858"/>
    <n v="8"/>
    <n v="1006.8"/>
    <n v="85"/>
    <x v="30"/>
    <x v="161"/>
    <x v="23"/>
    <x v="5"/>
    <n v="6.8000000000000007"/>
    <n v="5.4400000000000013"/>
    <n v="0"/>
  </r>
  <r>
    <n v="375"/>
    <n v="20240611"/>
    <n v="3.6"/>
    <n v="11.9"/>
    <n v="2283"/>
    <n v="0.2"/>
    <n v="1015.8"/>
    <n v="74"/>
    <x v="30"/>
    <x v="162"/>
    <x v="23"/>
    <x v="5"/>
    <n v="6.1"/>
    <n v="4.88"/>
    <n v="0"/>
  </r>
  <r>
    <n v="375"/>
    <n v="20240612"/>
    <n v="2.7"/>
    <n v="11.4"/>
    <n v="1835"/>
    <n v="-0.1"/>
    <n v="1019.6"/>
    <n v="75"/>
    <x v="30"/>
    <x v="163"/>
    <x v="23"/>
    <x v="5"/>
    <n v="6.6"/>
    <n v="5.28"/>
    <n v="0"/>
  </r>
  <r>
    <n v="375"/>
    <n v="20240613"/>
    <n v="3.1"/>
    <n v="14.8"/>
    <n v="2150"/>
    <n v="0"/>
    <n v="1015.4"/>
    <n v="63"/>
    <x v="30"/>
    <x v="164"/>
    <x v="23"/>
    <x v="5"/>
    <n v="3.1999999999999993"/>
    <n v="2.5599999999999996"/>
    <n v="0"/>
  </r>
  <r>
    <n v="375"/>
    <n v="20240614"/>
    <n v="4"/>
    <n v="15.8"/>
    <n v="978"/>
    <n v="0.7"/>
    <n v="1005.8"/>
    <n v="77"/>
    <x v="30"/>
    <x v="165"/>
    <x v="23"/>
    <x v="5"/>
    <n v="2.1999999999999993"/>
    <n v="1.7599999999999996"/>
    <n v="0"/>
  </r>
  <r>
    <n v="375"/>
    <n v="20240615"/>
    <n v="7"/>
    <n v="15"/>
    <n v="1686"/>
    <n v="4.0999999999999996"/>
    <n v="1003.8"/>
    <n v="72"/>
    <x v="30"/>
    <x v="166"/>
    <x v="23"/>
    <x v="5"/>
    <n v="3"/>
    <n v="2.4000000000000004"/>
    <n v="0"/>
  </r>
  <r>
    <n v="375"/>
    <n v="20240616"/>
    <n v="4.5"/>
    <n v="14.9"/>
    <n v="1525"/>
    <n v="3.9"/>
    <n v="1006.5"/>
    <n v="85"/>
    <x v="30"/>
    <x v="167"/>
    <x v="23"/>
    <x v="5"/>
    <n v="3.0999999999999996"/>
    <n v="2.48"/>
    <n v="0"/>
  </r>
  <r>
    <n v="375"/>
    <n v="20240617"/>
    <n v="2.2999999999999998"/>
    <n v="16.3"/>
    <n v="1813"/>
    <n v="-0.1"/>
    <n v="1011.8"/>
    <n v="78"/>
    <x v="30"/>
    <x v="168"/>
    <x v="24"/>
    <x v="5"/>
    <n v="1.6999999999999993"/>
    <n v="1.3599999999999994"/>
    <n v="0"/>
  </r>
  <r>
    <n v="375"/>
    <n v="20240618"/>
    <n v="1.8"/>
    <n v="14.8"/>
    <n v="450"/>
    <n v="29.4"/>
    <n v="1013.7"/>
    <n v="97"/>
    <x v="30"/>
    <x v="169"/>
    <x v="24"/>
    <x v="5"/>
    <n v="3.1999999999999993"/>
    <n v="2.5599999999999996"/>
    <n v="0"/>
  </r>
  <r>
    <n v="375"/>
    <n v="20240619"/>
    <n v="2.6"/>
    <n v="16.3"/>
    <n v="2339"/>
    <n v="0"/>
    <n v="1019"/>
    <n v="76"/>
    <x v="30"/>
    <x v="170"/>
    <x v="24"/>
    <x v="5"/>
    <n v="1.6999999999999993"/>
    <n v="1.3599999999999994"/>
    <n v="0"/>
  </r>
  <r>
    <n v="375"/>
    <n v="20240620"/>
    <n v="2.5"/>
    <n v="16.5"/>
    <n v="1230"/>
    <n v="1"/>
    <n v="1018.9"/>
    <n v="79"/>
    <x v="30"/>
    <x v="171"/>
    <x v="24"/>
    <x v="5"/>
    <n v="1.5"/>
    <n v="1.2000000000000002"/>
    <n v="0"/>
  </r>
  <r>
    <n v="375"/>
    <n v="20240621"/>
    <n v="2.2999999999999998"/>
    <n v="15.7"/>
    <n v="625"/>
    <n v="4"/>
    <n v="1012.4"/>
    <n v="91"/>
    <x v="30"/>
    <x v="172"/>
    <x v="24"/>
    <x v="5"/>
    <n v="2.3000000000000007"/>
    <n v="1.8400000000000007"/>
    <n v="0"/>
  </r>
  <r>
    <n v="375"/>
    <n v="20240622"/>
    <n v="3.3"/>
    <n v="15.8"/>
    <n v="1711"/>
    <n v="0"/>
    <n v="1013.8"/>
    <n v="81"/>
    <x v="30"/>
    <x v="173"/>
    <x v="24"/>
    <x v="5"/>
    <n v="2.1999999999999993"/>
    <n v="1.7599999999999996"/>
    <n v="0"/>
  </r>
  <r>
    <n v="375"/>
    <n v="20240623"/>
    <n v="2"/>
    <n v="18.8"/>
    <n v="2647"/>
    <n v="0"/>
    <n v="1019.6"/>
    <n v="73"/>
    <x v="30"/>
    <x v="174"/>
    <x v="24"/>
    <x v="5"/>
    <n v="0"/>
    <n v="0"/>
    <n v="0.80000000000000071"/>
  </r>
  <r>
    <n v="375"/>
    <n v="20240624"/>
    <n v="1.5"/>
    <n v="20.2"/>
    <n v="2785"/>
    <n v="0"/>
    <n v="1019.7"/>
    <n v="68"/>
    <x v="30"/>
    <x v="175"/>
    <x v="25"/>
    <x v="5"/>
    <n v="0"/>
    <n v="0"/>
    <n v="2.1999999999999993"/>
  </r>
  <r>
    <n v="375"/>
    <n v="20240625"/>
    <n v="2.8"/>
    <n v="22.9"/>
    <n v="2937"/>
    <n v="0"/>
    <n v="1014.9"/>
    <n v="63"/>
    <x v="30"/>
    <x v="176"/>
    <x v="25"/>
    <x v="5"/>
    <n v="0"/>
    <n v="0"/>
    <n v="4.8999999999999986"/>
  </r>
  <r>
    <n v="375"/>
    <n v="20240626"/>
    <n v="1.8"/>
    <n v="23.8"/>
    <n v="2916"/>
    <n v="0"/>
    <n v="1010.5"/>
    <n v="64"/>
    <x v="30"/>
    <x v="177"/>
    <x v="25"/>
    <x v="5"/>
    <n v="0"/>
    <n v="0"/>
    <n v="5.8000000000000007"/>
  </r>
  <r>
    <n v="375"/>
    <n v="20240627"/>
    <n v="2.8"/>
    <n v="23.6"/>
    <n v="2598"/>
    <n v="0"/>
    <n v="1008.7"/>
    <n v="65"/>
    <x v="30"/>
    <x v="178"/>
    <x v="25"/>
    <x v="5"/>
    <n v="0"/>
    <n v="0"/>
    <n v="5.6000000000000014"/>
  </r>
  <r>
    <n v="375"/>
    <n v="20240628"/>
    <n v="3.6"/>
    <n v="17.600000000000001"/>
    <n v="2312"/>
    <n v="0"/>
    <n v="1015.9"/>
    <n v="67"/>
    <x v="30"/>
    <x v="179"/>
    <x v="25"/>
    <x v="5"/>
    <n v="0.39999999999999858"/>
    <n v="0.3199999999999989"/>
    <n v="0"/>
  </r>
  <r>
    <n v="375"/>
    <n v="20240629"/>
    <n v="1.9"/>
    <n v="19.2"/>
    <n v="2546"/>
    <n v="2.2000000000000002"/>
    <n v="1013"/>
    <n v="70"/>
    <x v="30"/>
    <x v="180"/>
    <x v="25"/>
    <x v="5"/>
    <n v="0"/>
    <n v="0"/>
    <n v="1.1999999999999993"/>
  </r>
  <r>
    <n v="375"/>
    <n v="20240630"/>
    <n v="2.4"/>
    <n v="17.8"/>
    <n v="1514"/>
    <n v="9.6"/>
    <n v="1010"/>
    <n v="82"/>
    <x v="30"/>
    <x v="181"/>
    <x v="25"/>
    <x v="5"/>
    <n v="0.19999999999999929"/>
    <n v="0.15999999999999945"/>
    <n v="0"/>
  </r>
  <r>
    <n v="375"/>
    <n v="20240701"/>
    <n v="3"/>
    <n v="15.9"/>
    <n v="2146"/>
    <n v="0.2"/>
    <n v="1015.6"/>
    <n v="72"/>
    <x v="30"/>
    <x v="182"/>
    <x v="26"/>
    <x v="6"/>
    <n v="2.0999999999999996"/>
    <n v="1.6799999999999997"/>
    <n v="0"/>
  </r>
  <r>
    <n v="375"/>
    <n v="20240702"/>
    <n v="2.9"/>
    <n v="15.2"/>
    <n v="1237"/>
    <n v="6.1"/>
    <n v="1014.5"/>
    <n v="80"/>
    <x v="30"/>
    <x v="183"/>
    <x v="26"/>
    <x v="6"/>
    <n v="2.8000000000000007"/>
    <n v="2.2400000000000007"/>
    <n v="0"/>
  </r>
  <r>
    <n v="375"/>
    <n v="20240703"/>
    <n v="3.2"/>
    <n v="13.6"/>
    <n v="1067"/>
    <n v="9"/>
    <n v="1009.8"/>
    <n v="84"/>
    <x v="30"/>
    <x v="184"/>
    <x v="26"/>
    <x v="6"/>
    <n v="4.4000000000000004"/>
    <n v="3.5200000000000005"/>
    <n v="0"/>
  </r>
  <r>
    <n v="375"/>
    <n v="20240704"/>
    <n v="4.5"/>
    <n v="15.8"/>
    <n v="2301"/>
    <n v="2.6"/>
    <n v="1008"/>
    <n v="70"/>
    <x v="30"/>
    <x v="185"/>
    <x v="26"/>
    <x v="6"/>
    <n v="2.1999999999999993"/>
    <n v="1.7599999999999996"/>
    <n v="0"/>
  </r>
  <r>
    <n v="375"/>
    <n v="20240705"/>
    <n v="5.0999999999999996"/>
    <n v="16"/>
    <n v="1194"/>
    <n v="-0.1"/>
    <n v="1008.8"/>
    <n v="80"/>
    <x v="30"/>
    <x v="186"/>
    <x v="26"/>
    <x v="6"/>
    <n v="2"/>
    <n v="1.6"/>
    <n v="0"/>
  </r>
  <r>
    <n v="375"/>
    <n v="20240706"/>
    <n v="6.7"/>
    <n v="17.2"/>
    <n v="1740"/>
    <n v="-0.1"/>
    <n v="1003.5"/>
    <n v="67"/>
    <x v="30"/>
    <x v="187"/>
    <x v="26"/>
    <x v="6"/>
    <n v="0.80000000000000071"/>
    <n v="0.64000000000000057"/>
    <n v="0"/>
  </r>
  <r>
    <n v="375"/>
    <n v="20240707"/>
    <n v="3.6"/>
    <n v="14.9"/>
    <n v="1604"/>
    <n v="-0.1"/>
    <n v="1012.9"/>
    <n v="76"/>
    <x v="30"/>
    <x v="188"/>
    <x v="26"/>
    <x v="6"/>
    <n v="3.0999999999999996"/>
    <n v="2.48"/>
    <n v="0"/>
  </r>
  <r>
    <n v="375"/>
    <n v="20240708"/>
    <n v="2"/>
    <n v="17.399999999999999"/>
    <n v="1706"/>
    <n v="-0.1"/>
    <n v="1017.3"/>
    <n v="72"/>
    <x v="30"/>
    <x v="189"/>
    <x v="27"/>
    <x v="6"/>
    <n v="0.60000000000000142"/>
    <n v="0.48000000000000115"/>
    <n v="0"/>
  </r>
  <r>
    <n v="375"/>
    <n v="20240709"/>
    <n v="3.5"/>
    <n v="21.4"/>
    <n v="2203"/>
    <n v="14.2"/>
    <n v="1013.1"/>
    <n v="72"/>
    <x v="30"/>
    <x v="190"/>
    <x v="27"/>
    <x v="6"/>
    <n v="0"/>
    <n v="0"/>
    <n v="3.3999999999999986"/>
  </r>
  <r>
    <n v="375"/>
    <n v="20240710"/>
    <n v="3.2"/>
    <n v="19.899999999999999"/>
    <n v="2049"/>
    <n v="2.6"/>
    <n v="1014.8"/>
    <n v="83"/>
    <x v="30"/>
    <x v="191"/>
    <x v="27"/>
    <x v="6"/>
    <n v="0"/>
    <n v="0"/>
    <n v="1.8999999999999986"/>
  </r>
  <r>
    <n v="375"/>
    <n v="20240711"/>
    <n v="2.9"/>
    <n v="17.8"/>
    <n v="2503"/>
    <n v="0"/>
    <n v="1017.3"/>
    <n v="73"/>
    <x v="30"/>
    <x v="192"/>
    <x v="27"/>
    <x v="6"/>
    <n v="0.19999999999999929"/>
    <n v="0.15999999999999945"/>
    <n v="0"/>
  </r>
  <r>
    <n v="375"/>
    <n v="20240712"/>
    <n v="3.3"/>
    <n v="14.4"/>
    <n v="543"/>
    <n v="30.1"/>
    <n v="1012.3"/>
    <n v="92"/>
    <x v="30"/>
    <x v="193"/>
    <x v="27"/>
    <x v="6"/>
    <n v="3.5999999999999996"/>
    <n v="2.88"/>
    <n v="0"/>
  </r>
  <r>
    <n v="375"/>
    <n v="20240713"/>
    <n v="4.8"/>
    <n v="14.1"/>
    <n v="1252"/>
    <n v="1.9"/>
    <n v="1012.3"/>
    <n v="87"/>
    <x v="30"/>
    <x v="194"/>
    <x v="27"/>
    <x v="6"/>
    <n v="3.9000000000000004"/>
    <n v="3.1200000000000006"/>
    <n v="0"/>
  </r>
  <r>
    <n v="375"/>
    <n v="20240714"/>
    <n v="3.4"/>
    <n v="16.600000000000001"/>
    <n v="2222"/>
    <n v="0"/>
    <n v="1012.8"/>
    <n v="75"/>
    <x v="30"/>
    <x v="195"/>
    <x v="27"/>
    <x v="6"/>
    <n v="1.3999999999999986"/>
    <n v="1.119999999999999"/>
    <n v="0"/>
  </r>
  <r>
    <n v="375"/>
    <n v="20240715"/>
    <n v="2.2000000000000002"/>
    <n v="19.8"/>
    <n v="2336"/>
    <n v="0.2"/>
    <n v="1010.3"/>
    <n v="70"/>
    <x v="30"/>
    <x v="196"/>
    <x v="28"/>
    <x v="6"/>
    <n v="0"/>
    <n v="0"/>
    <n v="1.8000000000000007"/>
  </r>
  <r>
    <n v="375"/>
    <n v="20240716"/>
    <n v="5.5"/>
    <n v="18.2"/>
    <n v="1902"/>
    <n v="5.4"/>
    <n v="1011.1"/>
    <n v="80"/>
    <x v="30"/>
    <x v="197"/>
    <x v="28"/>
    <x v="6"/>
    <n v="0"/>
    <n v="0"/>
    <n v="0.19999999999999929"/>
  </r>
  <r>
    <n v="375"/>
    <n v="20240717"/>
    <n v="2.6"/>
    <n v="18.600000000000001"/>
    <n v="1752"/>
    <n v="0.1"/>
    <n v="1020.3"/>
    <n v="80"/>
    <x v="30"/>
    <x v="198"/>
    <x v="28"/>
    <x v="6"/>
    <n v="0"/>
    <n v="0"/>
    <n v="0.60000000000000142"/>
  </r>
  <r>
    <n v="375"/>
    <n v="20240718"/>
    <n v="1.4"/>
    <n v="21"/>
    <n v="2463"/>
    <n v="0"/>
    <n v="1021.8"/>
    <n v="71"/>
    <x v="30"/>
    <x v="199"/>
    <x v="28"/>
    <x v="6"/>
    <n v="0"/>
    <n v="0"/>
    <n v="3"/>
  </r>
  <r>
    <n v="375"/>
    <n v="20240719"/>
    <n v="2.1"/>
    <n v="23.1"/>
    <n v="2067"/>
    <n v="0"/>
    <n v="1017.8"/>
    <n v="65"/>
    <x v="30"/>
    <x v="200"/>
    <x v="28"/>
    <x v="6"/>
    <n v="0"/>
    <n v="0"/>
    <n v="5.1000000000000014"/>
  </r>
  <r>
    <n v="375"/>
    <n v="20240720"/>
    <n v="1.7"/>
    <n v="23.3"/>
    <n v="2445"/>
    <n v="1.7"/>
    <n v="1008.9"/>
    <n v="72"/>
    <x v="30"/>
    <x v="201"/>
    <x v="28"/>
    <x v="6"/>
    <n v="0"/>
    <n v="0"/>
    <n v="5.3000000000000007"/>
  </r>
  <r>
    <n v="375"/>
    <n v="20240721"/>
    <n v="2.5"/>
    <n v="20.5"/>
    <n v="1134"/>
    <n v="-0.1"/>
    <n v="1009"/>
    <n v="87"/>
    <x v="30"/>
    <x v="202"/>
    <x v="28"/>
    <x v="6"/>
    <n v="0"/>
    <n v="0"/>
    <n v="2.5"/>
  </r>
  <r>
    <n v="375"/>
    <n v="20240722"/>
    <n v="3.4"/>
    <n v="20"/>
    <n v="1934"/>
    <n v="-0.1"/>
    <n v="1016.5"/>
    <n v="73"/>
    <x v="30"/>
    <x v="203"/>
    <x v="29"/>
    <x v="6"/>
    <n v="0"/>
    <n v="0"/>
    <n v="2"/>
  </r>
  <r>
    <n v="375"/>
    <n v="20240723"/>
    <n v="3.8"/>
    <n v="18.7"/>
    <n v="1518"/>
    <n v="14.6"/>
    <n v="1016.8"/>
    <n v="85"/>
    <x v="30"/>
    <x v="204"/>
    <x v="29"/>
    <x v="6"/>
    <n v="0"/>
    <n v="0"/>
    <n v="0.69999999999999929"/>
  </r>
  <r>
    <n v="375"/>
    <n v="20240724"/>
    <n v="1.7"/>
    <n v="17.600000000000001"/>
    <n v="2165"/>
    <n v="0"/>
    <n v="1020.4"/>
    <n v="74"/>
    <x v="30"/>
    <x v="205"/>
    <x v="29"/>
    <x v="6"/>
    <n v="0.39999999999999858"/>
    <n v="0.3199999999999989"/>
    <n v="0"/>
  </r>
  <r>
    <n v="375"/>
    <n v="20240725"/>
    <n v="2.2999999999999998"/>
    <n v="19.7"/>
    <n v="1555"/>
    <n v="0.1"/>
    <n v="1013.5"/>
    <n v="75"/>
    <x v="30"/>
    <x v="206"/>
    <x v="29"/>
    <x v="6"/>
    <n v="0"/>
    <n v="0"/>
    <n v="1.6999999999999993"/>
  </r>
  <r>
    <n v="375"/>
    <n v="20240726"/>
    <n v="2.8"/>
    <n v="19.600000000000001"/>
    <n v="1606"/>
    <n v="0.4"/>
    <n v="1011"/>
    <n v="78"/>
    <x v="30"/>
    <x v="207"/>
    <x v="29"/>
    <x v="6"/>
    <n v="0"/>
    <n v="0"/>
    <n v="1.6000000000000014"/>
  </r>
  <r>
    <n v="375"/>
    <n v="20240727"/>
    <n v="1.4"/>
    <n v="18.5"/>
    <n v="1339"/>
    <n v="0"/>
    <n v="1014.5"/>
    <n v="76"/>
    <x v="30"/>
    <x v="208"/>
    <x v="29"/>
    <x v="6"/>
    <n v="0"/>
    <n v="0"/>
    <n v="0.5"/>
  </r>
  <r>
    <n v="375"/>
    <n v="20240728"/>
    <n v="2"/>
    <n v="18.7"/>
    <n v="2362"/>
    <n v="0"/>
    <n v="1024.7"/>
    <n v="70"/>
    <x v="30"/>
    <x v="209"/>
    <x v="29"/>
    <x v="6"/>
    <n v="0"/>
    <n v="0"/>
    <n v="0.69999999999999929"/>
  </r>
  <r>
    <n v="375"/>
    <n v="20240729"/>
    <n v="2.5"/>
    <n v="20.6"/>
    <n v="2703"/>
    <n v="0"/>
    <n v="1022.5"/>
    <n v="66"/>
    <x v="30"/>
    <x v="210"/>
    <x v="30"/>
    <x v="6"/>
    <n v="0"/>
    <n v="0"/>
    <n v="2.6000000000000014"/>
  </r>
  <r>
    <n v="375"/>
    <n v="20240730"/>
    <n v="1.5"/>
    <n v="23.9"/>
    <n v="2527"/>
    <n v="0"/>
    <n v="1016.3"/>
    <n v="62"/>
    <x v="30"/>
    <x v="211"/>
    <x v="30"/>
    <x v="6"/>
    <n v="0"/>
    <n v="0"/>
    <n v="5.8999999999999986"/>
  </r>
  <r>
    <n v="375"/>
    <n v="20240731"/>
    <n v="1.5"/>
    <n v="21.5"/>
    <n v="1310"/>
    <n v="-0.1"/>
    <n v="1014.6"/>
    <n v="76"/>
    <x v="30"/>
    <x v="212"/>
    <x v="30"/>
    <x v="6"/>
    <n v="0"/>
    <n v="0"/>
    <n v="3.5"/>
  </r>
  <r>
    <n v="375"/>
    <n v="20240801"/>
    <n v="1.8"/>
    <n v="18.8"/>
    <n v="760"/>
    <n v="2.4"/>
    <n v="1012.4"/>
    <n v="92"/>
    <x v="30"/>
    <x v="213"/>
    <x v="30"/>
    <x v="7"/>
    <n v="0"/>
    <n v="0"/>
    <n v="0.80000000000000071"/>
  </r>
  <r>
    <n v="375"/>
    <n v="20240802"/>
    <n v="1"/>
    <n v="19.8"/>
    <n v="1955"/>
    <n v="0"/>
    <n v="1012.3"/>
    <n v="81"/>
    <x v="30"/>
    <x v="214"/>
    <x v="30"/>
    <x v="7"/>
    <n v="0"/>
    <n v="0"/>
    <n v="1.8000000000000007"/>
  </r>
  <r>
    <n v="375"/>
    <n v="20240803"/>
    <n v="3.5"/>
    <n v="19.600000000000001"/>
    <n v="1485"/>
    <n v="3.7"/>
    <n v="1011.8"/>
    <n v="86"/>
    <x v="30"/>
    <x v="215"/>
    <x v="30"/>
    <x v="7"/>
    <n v="0"/>
    <n v="0"/>
    <n v="1.6000000000000014"/>
  </r>
  <r>
    <n v="375"/>
    <n v="20240804"/>
    <n v="1.6"/>
    <n v="18.3"/>
    <n v="1478"/>
    <n v="1"/>
    <n v="1015"/>
    <n v="77"/>
    <x v="30"/>
    <x v="216"/>
    <x v="30"/>
    <x v="7"/>
    <n v="0"/>
    <n v="0"/>
    <n v="0.30000000000000071"/>
  </r>
  <r>
    <n v="375"/>
    <n v="20240805"/>
    <n v="2"/>
    <n v="19.7"/>
    <n v="2542"/>
    <n v="0"/>
    <n v="1014.2"/>
    <n v="70"/>
    <x v="30"/>
    <x v="217"/>
    <x v="31"/>
    <x v="7"/>
    <n v="0"/>
    <n v="0"/>
    <n v="1.6999999999999993"/>
  </r>
  <r>
    <n v="375"/>
    <n v="20240806"/>
    <n v="1.8"/>
    <n v="22.6"/>
    <n v="2345"/>
    <n v="0"/>
    <n v="1010.6"/>
    <n v="68"/>
    <x v="30"/>
    <x v="218"/>
    <x v="31"/>
    <x v="7"/>
    <n v="0"/>
    <n v="0"/>
    <n v="4.6000000000000014"/>
  </r>
  <r>
    <n v="375"/>
    <n v="20240807"/>
    <n v="2.2999999999999998"/>
    <n v="19.3"/>
    <n v="1252"/>
    <n v="12.5"/>
    <n v="1012.6"/>
    <n v="77"/>
    <x v="30"/>
    <x v="219"/>
    <x v="31"/>
    <x v="7"/>
    <n v="0"/>
    <n v="0"/>
    <n v="1.3000000000000007"/>
  </r>
  <r>
    <n v="375"/>
    <n v="20240808"/>
    <n v="3.6"/>
    <n v="19.899999999999999"/>
    <n v="2349"/>
    <n v="-0.1"/>
    <n v="1015.7"/>
    <n v="68"/>
    <x v="30"/>
    <x v="220"/>
    <x v="31"/>
    <x v="7"/>
    <n v="0"/>
    <n v="0"/>
    <n v="1.8999999999999986"/>
  </r>
  <r>
    <n v="375"/>
    <n v="20240809"/>
    <n v="4.5"/>
    <n v="20.2"/>
    <n v="1043"/>
    <n v="1.4"/>
    <n v="1014.7"/>
    <n v="80"/>
    <x v="30"/>
    <x v="221"/>
    <x v="31"/>
    <x v="7"/>
    <n v="0"/>
    <n v="0"/>
    <n v="2.1999999999999993"/>
  </r>
  <r>
    <n v="375"/>
    <n v="20240810"/>
    <n v="3.5"/>
    <n v="20.3"/>
    <n v="2319"/>
    <n v="0"/>
    <n v="1020.1"/>
    <n v="71"/>
    <x v="30"/>
    <x v="222"/>
    <x v="31"/>
    <x v="7"/>
    <n v="0"/>
    <n v="0"/>
    <n v="2.3000000000000007"/>
  </r>
  <r>
    <n v="375"/>
    <n v="20240811"/>
    <n v="2"/>
    <n v="22"/>
    <n v="2449"/>
    <n v="0"/>
    <n v="1020.5"/>
    <n v="65"/>
    <x v="30"/>
    <x v="223"/>
    <x v="31"/>
    <x v="7"/>
    <n v="0"/>
    <n v="0"/>
    <n v="4"/>
  </r>
  <r>
    <n v="375"/>
    <n v="20240812"/>
    <n v="2.8"/>
    <n v="24.5"/>
    <n v="2407"/>
    <n v="0"/>
    <n v="1011.4"/>
    <n v="69"/>
    <x v="30"/>
    <x v="224"/>
    <x v="32"/>
    <x v="7"/>
    <n v="0"/>
    <n v="0"/>
    <n v="6.5"/>
  </r>
  <r>
    <n v="375"/>
    <n v="20240813"/>
    <n v="2.2999999999999998"/>
    <n v="25.4"/>
    <n v="2157"/>
    <n v="0.5"/>
    <n v="1009.1"/>
    <n v="75"/>
    <x v="30"/>
    <x v="225"/>
    <x v="32"/>
    <x v="7"/>
    <n v="0"/>
    <n v="0"/>
    <n v="7.3999999999999986"/>
  </r>
  <r>
    <n v="375"/>
    <n v="20240814"/>
    <n v="1.8"/>
    <n v="20.399999999999999"/>
    <n v="838"/>
    <n v="0.7"/>
    <n v="1012.2"/>
    <n v="87"/>
    <x v="30"/>
    <x v="226"/>
    <x v="32"/>
    <x v="7"/>
    <n v="0"/>
    <n v="0"/>
    <n v="2.3999999999999986"/>
  </r>
  <r>
    <n v="375"/>
    <n v="20240815"/>
    <n v="3.8"/>
    <n v="21.1"/>
    <n v="2028"/>
    <n v="0"/>
    <n v="1015.9"/>
    <n v="76"/>
    <x v="30"/>
    <x v="227"/>
    <x v="32"/>
    <x v="7"/>
    <n v="0"/>
    <n v="0"/>
    <n v="3.1000000000000014"/>
  </r>
  <r>
    <n v="375"/>
    <n v="20240816"/>
    <n v="3.3"/>
    <n v="19.5"/>
    <n v="764"/>
    <n v="2.1"/>
    <n v="1014.8"/>
    <n v="87"/>
    <x v="30"/>
    <x v="228"/>
    <x v="32"/>
    <x v="7"/>
    <n v="0"/>
    <n v="0"/>
    <n v="1.5"/>
  </r>
  <r>
    <n v="375"/>
    <n v="20240817"/>
    <n v="1.5"/>
    <n v="19.899999999999999"/>
    <n v="1938"/>
    <n v="6.3"/>
    <n v="1012.7"/>
    <n v="76"/>
    <x v="30"/>
    <x v="229"/>
    <x v="32"/>
    <x v="7"/>
    <n v="0"/>
    <n v="0"/>
    <n v="1.8999999999999986"/>
  </r>
  <r>
    <n v="375"/>
    <n v="20240818"/>
    <n v="1.6"/>
    <n v="19"/>
    <n v="1582"/>
    <n v="-0.1"/>
    <n v="1013"/>
    <n v="75"/>
    <x v="30"/>
    <x v="230"/>
    <x v="32"/>
    <x v="7"/>
    <n v="0"/>
    <n v="0"/>
    <n v="1"/>
  </r>
  <r>
    <n v="375"/>
    <n v="20240819"/>
    <n v="1.6"/>
    <n v="17"/>
    <n v="2021"/>
    <n v="0"/>
    <n v="1017.6"/>
    <n v="75"/>
    <x v="30"/>
    <x v="231"/>
    <x v="33"/>
    <x v="7"/>
    <n v="1"/>
    <n v="0.8"/>
    <n v="0"/>
  </r>
  <r>
    <n v="375"/>
    <n v="20240820"/>
    <n v="3.3"/>
    <n v="18.8"/>
    <n v="1649"/>
    <n v="10.7"/>
    <n v="1011.4"/>
    <n v="79"/>
    <x v="30"/>
    <x v="232"/>
    <x v="33"/>
    <x v="7"/>
    <n v="0"/>
    <n v="0"/>
    <n v="0.80000000000000071"/>
  </r>
  <r>
    <n v="375"/>
    <n v="20240821"/>
    <n v="3.7"/>
    <n v="15.6"/>
    <n v="1836"/>
    <n v="-0.1"/>
    <n v="1016.4"/>
    <n v="74"/>
    <x v="30"/>
    <x v="233"/>
    <x v="33"/>
    <x v="7"/>
    <n v="2.4000000000000004"/>
    <n v="1.9200000000000004"/>
    <n v="0"/>
  </r>
  <r>
    <n v="375"/>
    <n v="20240822"/>
    <n v="5.4"/>
    <n v="18.899999999999999"/>
    <n v="1894"/>
    <n v="0"/>
    <n v="1010.6"/>
    <n v="64"/>
    <x v="30"/>
    <x v="234"/>
    <x v="33"/>
    <x v="7"/>
    <n v="0"/>
    <n v="0"/>
    <n v="0.89999999999999858"/>
  </r>
  <r>
    <n v="375"/>
    <n v="20240823"/>
    <n v="5.6"/>
    <n v="19.7"/>
    <n v="1178"/>
    <n v="5.0999999999999996"/>
    <n v="1007.4"/>
    <n v="76"/>
    <x v="30"/>
    <x v="235"/>
    <x v="33"/>
    <x v="7"/>
    <n v="0"/>
    <n v="0"/>
    <n v="1.6999999999999993"/>
  </r>
  <r>
    <n v="375"/>
    <n v="20240824"/>
    <n v="5.0999999999999996"/>
    <n v="20.3"/>
    <n v="1538"/>
    <n v="5.2"/>
    <n v="1007.1"/>
    <n v="82"/>
    <x v="30"/>
    <x v="236"/>
    <x v="33"/>
    <x v="7"/>
    <n v="0"/>
    <n v="0"/>
    <n v="2.3000000000000007"/>
  </r>
  <r>
    <n v="375"/>
    <n v="20240825"/>
    <n v="4.3"/>
    <n v="16.3"/>
    <n v="2030"/>
    <n v="0"/>
    <n v="1019.6"/>
    <n v="73"/>
    <x v="30"/>
    <x v="237"/>
    <x v="33"/>
    <x v="7"/>
    <n v="1.6999999999999993"/>
    <n v="1.3599999999999994"/>
    <n v="0"/>
  </r>
  <r>
    <n v="375"/>
    <n v="20240826"/>
    <n v="2.8"/>
    <n v="16.2"/>
    <n v="1714"/>
    <n v="0"/>
    <n v="1022.1"/>
    <n v="76"/>
    <x v="30"/>
    <x v="238"/>
    <x v="34"/>
    <x v="7"/>
    <n v="1.8000000000000007"/>
    <n v="1.4400000000000006"/>
    <n v="0"/>
  </r>
  <r>
    <n v="375"/>
    <n v="20240827"/>
    <n v="1.6"/>
    <n v="18"/>
    <n v="2085"/>
    <n v="0"/>
    <n v="1020.7"/>
    <n v="72"/>
    <x v="30"/>
    <x v="239"/>
    <x v="34"/>
    <x v="7"/>
    <n v="0"/>
    <n v="0"/>
    <n v="0"/>
  </r>
  <r>
    <n v="375"/>
    <n v="20240828"/>
    <n v="2.2999999999999998"/>
    <n v="21.9"/>
    <n v="2090"/>
    <n v="0"/>
    <n v="1014.8"/>
    <n v="71"/>
    <x v="30"/>
    <x v="240"/>
    <x v="34"/>
    <x v="7"/>
    <n v="0"/>
    <n v="0"/>
    <n v="3.8999999999999986"/>
  </r>
  <r>
    <n v="375"/>
    <n v="20240829"/>
    <n v="2.2999999999999998"/>
    <n v="21.1"/>
    <n v="1848"/>
    <n v="0.1"/>
    <n v="1017"/>
    <n v="75"/>
    <x v="30"/>
    <x v="241"/>
    <x v="34"/>
    <x v="7"/>
    <n v="0"/>
    <n v="0"/>
    <n v="3.1000000000000014"/>
  </r>
  <r>
    <n v="375"/>
    <n v="20240830"/>
    <n v="2.4"/>
    <n v="17.7"/>
    <n v="891"/>
    <n v="1.6"/>
    <n v="1022.6"/>
    <n v="81"/>
    <x v="30"/>
    <x v="242"/>
    <x v="34"/>
    <x v="7"/>
    <n v="0.30000000000000071"/>
    <n v="0.24000000000000057"/>
    <n v="0"/>
  </r>
  <r>
    <n v="375"/>
    <n v="20240831"/>
    <n v="5.3"/>
    <n v="19"/>
    <n v="1878"/>
    <n v="0.7"/>
    <n v="1021.9"/>
    <n v="73"/>
    <x v="30"/>
    <x v="243"/>
    <x v="34"/>
    <x v="7"/>
    <n v="0"/>
    <n v="0"/>
    <n v="1"/>
  </r>
  <r>
    <n v="375"/>
    <n v="20240901"/>
    <n v="4.2"/>
    <n v="22.5"/>
    <n v="1896"/>
    <n v="0"/>
    <n v="1015.1"/>
    <n v="74"/>
    <x v="30"/>
    <x v="244"/>
    <x v="34"/>
    <x v="8"/>
    <n v="0"/>
    <n v="0"/>
    <n v="4.5"/>
  </r>
  <r>
    <n v="375"/>
    <n v="20240902"/>
    <n v="2"/>
    <n v="22.4"/>
    <n v="1723"/>
    <n v="8.1999999999999993"/>
    <n v="1012.1"/>
    <n v="81"/>
    <x v="30"/>
    <x v="245"/>
    <x v="35"/>
    <x v="8"/>
    <n v="0"/>
    <n v="0"/>
    <n v="4.3999999999999986"/>
  </r>
  <r>
    <n v="375"/>
    <n v="20240903"/>
    <n v="2.1"/>
    <n v="20.6"/>
    <n v="900"/>
    <n v="3.6"/>
    <n v="1014.1"/>
    <n v="88"/>
    <x v="30"/>
    <x v="246"/>
    <x v="35"/>
    <x v="8"/>
    <n v="0"/>
    <n v="0"/>
    <n v="2.6000000000000014"/>
  </r>
  <r>
    <n v="375"/>
    <n v="20240904"/>
    <n v="1.3"/>
    <n v="18.2"/>
    <n v="735"/>
    <n v="0.8"/>
    <n v="1016"/>
    <n v="90"/>
    <x v="30"/>
    <x v="247"/>
    <x v="35"/>
    <x v="8"/>
    <n v="0"/>
    <n v="0"/>
    <n v="0.19999999999999929"/>
  </r>
  <r>
    <n v="375"/>
    <n v="20240905"/>
    <n v="4.2"/>
    <n v="21.7"/>
    <n v="1236"/>
    <n v="0"/>
    <n v="1010"/>
    <n v="78"/>
    <x v="30"/>
    <x v="248"/>
    <x v="35"/>
    <x v="8"/>
    <n v="0"/>
    <n v="0"/>
    <n v="3.6999999999999993"/>
  </r>
  <r>
    <n v="375"/>
    <n v="20240906"/>
    <n v="2.1"/>
    <n v="19.899999999999999"/>
    <n v="1336"/>
    <n v="1.9"/>
    <n v="1010.5"/>
    <n v="84"/>
    <x v="30"/>
    <x v="249"/>
    <x v="35"/>
    <x v="8"/>
    <n v="0"/>
    <n v="0"/>
    <n v="1.8999999999999986"/>
  </r>
  <r>
    <n v="375"/>
    <n v="20240907"/>
    <n v="2.2999999999999998"/>
    <n v="21"/>
    <n v="1719"/>
    <n v="0.4"/>
    <n v="1010.8"/>
    <n v="81"/>
    <x v="30"/>
    <x v="250"/>
    <x v="35"/>
    <x v="8"/>
    <n v="0"/>
    <n v="0"/>
    <n v="3"/>
  </r>
  <r>
    <n v="375"/>
    <n v="20240908"/>
    <n v="3.8"/>
    <n v="18.7"/>
    <n v="1754"/>
    <n v="0.1"/>
    <n v="1007.9"/>
    <n v="74"/>
    <x v="30"/>
    <x v="251"/>
    <x v="35"/>
    <x v="8"/>
    <n v="0"/>
    <n v="0"/>
    <n v="0.69999999999999929"/>
  </r>
  <r>
    <n v="375"/>
    <n v="20240909"/>
    <n v="2.2000000000000002"/>
    <n v="16.3"/>
    <n v="1091"/>
    <n v="2.9"/>
    <n v="1005.8"/>
    <n v="83"/>
    <x v="30"/>
    <x v="252"/>
    <x v="36"/>
    <x v="8"/>
    <n v="1.6999999999999993"/>
    <n v="1.3599999999999994"/>
    <n v="0"/>
  </r>
  <r>
    <n v="375"/>
    <n v="20240910"/>
    <n v="7.1"/>
    <n v="14.9"/>
    <n v="764"/>
    <n v="6.3"/>
    <n v="1008"/>
    <n v="87"/>
    <x v="30"/>
    <x v="253"/>
    <x v="36"/>
    <x v="8"/>
    <n v="3.0999999999999996"/>
    <n v="2.48"/>
    <n v="0"/>
  </r>
  <r>
    <n v="375"/>
    <n v="20240911"/>
    <n v="4.3"/>
    <n v="11"/>
    <n v="1420"/>
    <n v="14.5"/>
    <n v="1006.4"/>
    <n v="86"/>
    <x v="30"/>
    <x v="254"/>
    <x v="36"/>
    <x v="8"/>
    <n v="7"/>
    <n v="5.6000000000000005"/>
    <n v="0"/>
  </r>
  <r>
    <n v="375"/>
    <n v="20240912"/>
    <n v="2.9"/>
    <n v="10.1"/>
    <n v="1412"/>
    <n v="-0.1"/>
    <n v="1013.5"/>
    <n v="85"/>
    <x v="30"/>
    <x v="255"/>
    <x v="36"/>
    <x v="8"/>
    <n v="7.9"/>
    <n v="6.32"/>
    <n v="0"/>
  </r>
  <r>
    <n v="375"/>
    <n v="20240913"/>
    <n v="2.1"/>
    <n v="11.3"/>
    <n v="1476"/>
    <n v="0.7"/>
    <n v="1024.8"/>
    <n v="79"/>
    <x v="30"/>
    <x v="256"/>
    <x v="36"/>
    <x v="8"/>
    <n v="6.6999999999999993"/>
    <n v="5.3599999999999994"/>
    <n v="0"/>
  </r>
  <r>
    <n v="375"/>
    <n v="20240914"/>
    <n v="1.3"/>
    <n v="11"/>
    <n v="1505"/>
    <n v="0"/>
    <n v="1030.5"/>
    <n v="78"/>
    <x v="30"/>
    <x v="257"/>
    <x v="36"/>
    <x v="8"/>
    <n v="7"/>
    <n v="5.6000000000000005"/>
    <n v="0"/>
  </r>
  <r>
    <n v="375"/>
    <n v="20240915"/>
    <n v="1.7"/>
    <n v="13.2"/>
    <n v="1153"/>
    <n v="0"/>
    <n v="1026.9000000000001"/>
    <n v="83"/>
    <x v="30"/>
    <x v="258"/>
    <x v="36"/>
    <x v="8"/>
    <n v="4.8000000000000007"/>
    <n v="3.8400000000000007"/>
    <n v="0"/>
  </r>
  <r>
    <n v="375"/>
    <n v="20240916"/>
    <n v="2.5"/>
    <n v="15"/>
    <n v="983"/>
    <n v="0"/>
    <n v="1025.9000000000001"/>
    <n v="85"/>
    <x v="30"/>
    <x v="259"/>
    <x v="37"/>
    <x v="8"/>
    <n v="3"/>
    <n v="2.4000000000000004"/>
    <n v="0"/>
  </r>
  <r>
    <n v="375"/>
    <n v="20240917"/>
    <n v="3.9"/>
    <n v="16.399999999999999"/>
    <n v="1655"/>
    <n v="0"/>
    <n v="1028.5"/>
    <n v="79"/>
    <x v="30"/>
    <x v="260"/>
    <x v="37"/>
    <x v="8"/>
    <n v="1.6000000000000014"/>
    <n v="1.2800000000000011"/>
    <n v="0"/>
  </r>
  <r>
    <n v="375"/>
    <n v="20240918"/>
    <n v="4.5"/>
    <n v="16.7"/>
    <n v="1157"/>
    <n v="0"/>
    <n v="1027.0999999999999"/>
    <n v="87"/>
    <x v="30"/>
    <x v="261"/>
    <x v="37"/>
    <x v="8"/>
    <n v="1.3000000000000007"/>
    <n v="1.0400000000000007"/>
    <n v="0"/>
  </r>
  <r>
    <n v="375"/>
    <n v="20240919"/>
    <n v="4.4000000000000004"/>
    <n v="17.3"/>
    <n v="1499"/>
    <n v="0"/>
    <n v="1024.0999999999999"/>
    <n v="86"/>
    <x v="30"/>
    <x v="262"/>
    <x v="37"/>
    <x v="8"/>
    <n v="0.69999999999999929"/>
    <n v="0.5599999999999995"/>
    <n v="0"/>
  </r>
  <r>
    <n v="375"/>
    <n v="20240920"/>
    <n v="4.4000000000000004"/>
    <n v="17.100000000000001"/>
    <n v="1575"/>
    <n v="0"/>
    <n v="1021.4"/>
    <n v="78"/>
    <x v="30"/>
    <x v="263"/>
    <x v="37"/>
    <x v="8"/>
    <n v="0.89999999999999858"/>
    <n v="0.71999999999999886"/>
    <n v="0"/>
  </r>
  <r>
    <n v="375"/>
    <n v="20240921"/>
    <n v="2.2000000000000002"/>
    <n v="17"/>
    <n v="1554"/>
    <n v="0"/>
    <n v="1019.4"/>
    <n v="79"/>
    <x v="30"/>
    <x v="264"/>
    <x v="37"/>
    <x v="8"/>
    <n v="1"/>
    <n v="0.8"/>
    <n v="0"/>
  </r>
  <r>
    <n v="375"/>
    <n v="20240922"/>
    <n v="1.5"/>
    <n v="17.600000000000001"/>
    <n v="1262"/>
    <n v="-0.1"/>
    <n v="1014.1"/>
    <n v="82"/>
    <x v="30"/>
    <x v="265"/>
    <x v="37"/>
    <x v="8"/>
    <n v="0.39999999999999858"/>
    <n v="0.3199999999999989"/>
    <n v="0"/>
  </r>
  <r>
    <n v="375"/>
    <n v="20240923"/>
    <n v="2.9"/>
    <n v="16.7"/>
    <n v="1072"/>
    <n v="1.2"/>
    <n v="1007.6"/>
    <n v="81"/>
    <x v="30"/>
    <x v="266"/>
    <x v="38"/>
    <x v="8"/>
    <n v="1.3000000000000007"/>
    <n v="1.0400000000000007"/>
    <n v="0"/>
  </r>
  <r>
    <n v="375"/>
    <n v="20240924"/>
    <n v="3.7"/>
    <n v="14.8"/>
    <n v="891"/>
    <n v="3.5"/>
    <n v="1003.3"/>
    <n v="87"/>
    <x v="30"/>
    <x v="267"/>
    <x v="38"/>
    <x v="8"/>
    <n v="3.1999999999999993"/>
    <n v="2.5599999999999996"/>
    <n v="0"/>
  </r>
  <r>
    <n v="375"/>
    <n v="20240925"/>
    <n v="4.5"/>
    <n v="15.1"/>
    <n v="634"/>
    <n v="3.1"/>
    <n v="1001.5"/>
    <n v="89"/>
    <x v="30"/>
    <x v="268"/>
    <x v="38"/>
    <x v="8"/>
    <n v="2.9000000000000004"/>
    <n v="2.3200000000000003"/>
    <n v="0"/>
  </r>
  <r>
    <n v="375"/>
    <n v="20240926"/>
    <n v="6"/>
    <n v="15.8"/>
    <n v="835"/>
    <n v="11"/>
    <n v="990.6"/>
    <n v="87"/>
    <x v="30"/>
    <x v="269"/>
    <x v="38"/>
    <x v="8"/>
    <n v="2.1999999999999993"/>
    <n v="1.7599999999999996"/>
    <n v="0"/>
  </r>
  <r>
    <n v="375"/>
    <n v="20240927"/>
    <n v="7.8"/>
    <n v="12.6"/>
    <n v="725"/>
    <n v="4.0999999999999996"/>
    <n v="998.8"/>
    <n v="81"/>
    <x v="30"/>
    <x v="270"/>
    <x v="38"/>
    <x v="8"/>
    <n v="5.4"/>
    <n v="4.32"/>
    <n v="0"/>
  </r>
  <r>
    <n v="375"/>
    <n v="20240928"/>
    <n v="2.5"/>
    <n v="9.8000000000000007"/>
    <n v="1183"/>
    <n v="1.9"/>
    <n v="1020.9"/>
    <n v="85"/>
    <x v="30"/>
    <x v="271"/>
    <x v="38"/>
    <x v="8"/>
    <n v="8.1999999999999993"/>
    <n v="6.56"/>
    <n v="0"/>
  </r>
  <r>
    <n v="375"/>
    <n v="20240929"/>
    <n v="2.4"/>
    <n v="8.9"/>
    <n v="1065"/>
    <n v="0"/>
    <n v="1025"/>
    <n v="83"/>
    <x v="30"/>
    <x v="272"/>
    <x v="38"/>
    <x v="8"/>
    <n v="9.1"/>
    <n v="7.28"/>
    <n v="0"/>
  </r>
  <r>
    <n v="375"/>
    <n v="20240930"/>
    <n v="4.8"/>
    <n v="12"/>
    <n v="345"/>
    <n v="6.6"/>
    <n v="1009.6"/>
    <n v="89"/>
    <x v="30"/>
    <x v="273"/>
    <x v="39"/>
    <x v="8"/>
    <n v="6"/>
    <n v="4.8000000000000007"/>
    <n v="0"/>
  </r>
  <r>
    <n v="377"/>
    <n v="20240101"/>
    <n v="6.7"/>
    <n v="7.2"/>
    <n v="198"/>
    <n v="3.8"/>
    <m/>
    <n v="82"/>
    <x v="31"/>
    <x v="0"/>
    <x v="0"/>
    <x v="0"/>
    <n v="10.8"/>
    <n v="11.880000000000003"/>
    <n v="0"/>
  </r>
  <r>
    <n v="377"/>
    <n v="20240102"/>
    <n v="8.6"/>
    <n v="10.6"/>
    <n v="66"/>
    <n v="18"/>
    <m/>
    <n v="86"/>
    <x v="31"/>
    <x v="1"/>
    <x v="0"/>
    <x v="0"/>
    <n v="7.4"/>
    <n v="8.14"/>
    <n v="0"/>
  </r>
  <r>
    <n v="377"/>
    <n v="20240103"/>
    <n v="7.4"/>
    <n v="9.6"/>
    <n v="177"/>
    <n v="15.8"/>
    <m/>
    <n v="84"/>
    <x v="31"/>
    <x v="2"/>
    <x v="0"/>
    <x v="0"/>
    <n v="8.4"/>
    <n v="9.240000000000002"/>
    <n v="0"/>
  </r>
  <r>
    <n v="377"/>
    <n v="20240104"/>
    <n v="4.5"/>
    <n v="8.1"/>
    <n v="236"/>
    <n v="5.8"/>
    <m/>
    <n v="87"/>
    <x v="31"/>
    <x v="3"/>
    <x v="0"/>
    <x v="0"/>
    <n v="9.9"/>
    <n v="10.89"/>
    <n v="0"/>
  </r>
  <r>
    <n v="377"/>
    <n v="20240105"/>
    <n v="6.5"/>
    <n v="7.3"/>
    <n v="100"/>
    <n v="2.8"/>
    <m/>
    <n v="84"/>
    <x v="31"/>
    <x v="4"/>
    <x v="0"/>
    <x v="0"/>
    <n v="10.7"/>
    <n v="11.77"/>
    <n v="0"/>
  </r>
  <r>
    <n v="377"/>
    <n v="20240106"/>
    <n v="3.1"/>
    <n v="3.8"/>
    <n v="71"/>
    <n v="0.4"/>
    <m/>
    <n v="88"/>
    <x v="31"/>
    <x v="5"/>
    <x v="0"/>
    <x v="0"/>
    <n v="14.2"/>
    <n v="15.620000000000001"/>
    <n v="0"/>
  </r>
  <r>
    <n v="377"/>
    <n v="20240107"/>
    <n v="4.8"/>
    <n v="0.1"/>
    <n v="68"/>
    <n v="0.3"/>
    <m/>
    <n v="82"/>
    <x v="31"/>
    <x v="6"/>
    <x v="0"/>
    <x v="0"/>
    <n v="17.899999999999999"/>
    <n v="19.690000000000001"/>
    <n v="0"/>
  </r>
  <r>
    <n v="377"/>
    <n v="20240108"/>
    <n v="5.6"/>
    <n v="-2.5"/>
    <n v="280"/>
    <n v="0.3"/>
    <m/>
    <n v="67"/>
    <x v="31"/>
    <x v="7"/>
    <x v="1"/>
    <x v="0"/>
    <n v="20.5"/>
    <n v="22.55"/>
    <n v="0"/>
  </r>
  <r>
    <n v="377"/>
    <n v="20240109"/>
    <n v="5.2"/>
    <n v="-3.7"/>
    <n v="492"/>
    <n v="0"/>
    <m/>
    <n v="59"/>
    <x v="31"/>
    <x v="8"/>
    <x v="1"/>
    <x v="0"/>
    <n v="21.7"/>
    <n v="23.87"/>
    <n v="0"/>
  </r>
  <r>
    <n v="377"/>
    <n v="20240110"/>
    <n v="2.8"/>
    <n v="-4.0999999999999996"/>
    <n v="398"/>
    <n v="0"/>
    <m/>
    <n v="66"/>
    <x v="31"/>
    <x v="9"/>
    <x v="1"/>
    <x v="0"/>
    <n v="22.1"/>
    <n v="24.310000000000002"/>
    <n v="0"/>
  </r>
  <r>
    <n v="377"/>
    <n v="20240111"/>
    <n v="1.8"/>
    <n v="-2.9"/>
    <n v="530"/>
    <n v="-0.1"/>
    <m/>
    <n v="82"/>
    <x v="31"/>
    <x v="10"/>
    <x v="1"/>
    <x v="0"/>
    <n v="20.9"/>
    <n v="22.990000000000002"/>
    <n v="0"/>
  </r>
  <r>
    <n v="377"/>
    <n v="20240112"/>
    <n v="1.3"/>
    <n v="0.8"/>
    <n v="132"/>
    <n v="-0.1"/>
    <m/>
    <n v="93"/>
    <x v="31"/>
    <x v="11"/>
    <x v="1"/>
    <x v="0"/>
    <n v="17.2"/>
    <n v="18.920000000000002"/>
    <n v="0"/>
  </r>
  <r>
    <n v="377"/>
    <n v="20240113"/>
    <n v="3.8"/>
    <n v="1.9"/>
    <n v="49"/>
    <n v="-0.1"/>
    <m/>
    <n v="88"/>
    <x v="31"/>
    <x v="12"/>
    <x v="1"/>
    <x v="0"/>
    <n v="16.100000000000001"/>
    <n v="17.710000000000004"/>
    <n v="0"/>
  </r>
  <r>
    <n v="377"/>
    <n v="20240114"/>
    <n v="5.4"/>
    <n v="0.5"/>
    <n v="104"/>
    <n v="1.9"/>
    <m/>
    <n v="92"/>
    <x v="31"/>
    <x v="13"/>
    <x v="1"/>
    <x v="0"/>
    <n v="17.5"/>
    <n v="19.25"/>
    <n v="0"/>
  </r>
  <r>
    <n v="377"/>
    <n v="20240115"/>
    <n v="5.3"/>
    <n v="0.7"/>
    <n v="214"/>
    <n v="4.4000000000000004"/>
    <m/>
    <n v="92"/>
    <x v="31"/>
    <x v="14"/>
    <x v="2"/>
    <x v="0"/>
    <n v="17.3"/>
    <n v="19.03"/>
    <n v="0"/>
  </r>
  <r>
    <n v="377"/>
    <n v="20240116"/>
    <n v="3.8"/>
    <n v="-1.7"/>
    <n v="505"/>
    <n v="1"/>
    <m/>
    <n v="83"/>
    <x v="31"/>
    <x v="15"/>
    <x v="2"/>
    <x v="0"/>
    <n v="19.7"/>
    <n v="21.67"/>
    <n v="0"/>
  </r>
  <r>
    <n v="377"/>
    <n v="20240117"/>
    <n v="1.5"/>
    <n v="-3.1"/>
    <n v="111"/>
    <n v="3.7"/>
    <m/>
    <n v="89"/>
    <x v="31"/>
    <x v="16"/>
    <x v="2"/>
    <x v="0"/>
    <n v="21.1"/>
    <n v="23.210000000000004"/>
    <n v="0"/>
  </r>
  <r>
    <n v="377"/>
    <n v="20240118"/>
    <n v="2.1"/>
    <n v="-2.7"/>
    <n v="567"/>
    <n v="0"/>
    <m/>
    <n v="89"/>
    <x v="31"/>
    <x v="17"/>
    <x v="2"/>
    <x v="0"/>
    <n v="20.7"/>
    <n v="22.77"/>
    <n v="0"/>
  </r>
  <r>
    <n v="377"/>
    <n v="20240119"/>
    <n v="3.6"/>
    <n v="-1.8"/>
    <n v="565"/>
    <n v="0"/>
    <m/>
    <n v="91"/>
    <x v="31"/>
    <x v="18"/>
    <x v="2"/>
    <x v="0"/>
    <n v="19.8"/>
    <n v="21.78"/>
    <n v="0"/>
  </r>
  <r>
    <n v="377"/>
    <n v="20240120"/>
    <n v="3.5"/>
    <n v="-2.1"/>
    <n v="519"/>
    <n v="0"/>
    <m/>
    <n v="81"/>
    <x v="31"/>
    <x v="19"/>
    <x v="2"/>
    <x v="0"/>
    <n v="20.100000000000001"/>
    <n v="22.110000000000003"/>
    <n v="0"/>
  </r>
  <r>
    <n v="377"/>
    <n v="20240121"/>
    <n v="6.8"/>
    <n v="3"/>
    <n v="318"/>
    <n v="0"/>
    <m/>
    <n v="72"/>
    <x v="31"/>
    <x v="20"/>
    <x v="2"/>
    <x v="0"/>
    <n v="15"/>
    <n v="16.5"/>
    <n v="0"/>
  </r>
  <r>
    <n v="377"/>
    <n v="20240122"/>
    <n v="9.5"/>
    <n v="10.1"/>
    <n v="287"/>
    <n v="4.2"/>
    <m/>
    <n v="76"/>
    <x v="31"/>
    <x v="21"/>
    <x v="3"/>
    <x v="0"/>
    <n v="7.9"/>
    <n v="8.6900000000000013"/>
    <n v="0"/>
  </r>
  <r>
    <n v="377"/>
    <n v="20240123"/>
    <n v="7.2"/>
    <n v="8.1999999999999993"/>
    <n v="340"/>
    <n v="1.2"/>
    <m/>
    <n v="81"/>
    <x v="31"/>
    <x v="22"/>
    <x v="3"/>
    <x v="0"/>
    <n v="9.8000000000000007"/>
    <n v="10.780000000000001"/>
    <n v="0"/>
  </r>
  <r>
    <n v="377"/>
    <n v="20240124"/>
    <n v="8"/>
    <n v="10.9"/>
    <n v="336"/>
    <n v="1.2"/>
    <m/>
    <n v="73"/>
    <x v="31"/>
    <x v="23"/>
    <x v="3"/>
    <x v="0"/>
    <n v="7.1"/>
    <n v="7.8100000000000005"/>
    <n v="0"/>
  </r>
  <r>
    <n v="377"/>
    <n v="20240125"/>
    <n v="3.1"/>
    <n v="7.2"/>
    <n v="309"/>
    <n v="1.9"/>
    <m/>
    <n v="94"/>
    <x v="31"/>
    <x v="24"/>
    <x v="3"/>
    <x v="0"/>
    <n v="10.8"/>
    <n v="11.880000000000003"/>
    <n v="0"/>
  </r>
  <r>
    <n v="377"/>
    <n v="20240126"/>
    <n v="5.8"/>
    <n v="7.7"/>
    <n v="415"/>
    <n v="2.8"/>
    <m/>
    <n v="81"/>
    <x v="31"/>
    <x v="25"/>
    <x v="3"/>
    <x v="0"/>
    <n v="10.3"/>
    <n v="11.330000000000002"/>
    <n v="0"/>
  </r>
  <r>
    <n v="377"/>
    <n v="20240127"/>
    <n v="2.1"/>
    <n v="1.8"/>
    <n v="562"/>
    <n v="0"/>
    <m/>
    <n v="85"/>
    <x v="31"/>
    <x v="26"/>
    <x v="3"/>
    <x v="0"/>
    <n v="16.2"/>
    <n v="17.82"/>
    <n v="0"/>
  </r>
  <r>
    <n v="377"/>
    <n v="20240128"/>
    <n v="1.8"/>
    <n v="2.7"/>
    <n v="650"/>
    <n v="0"/>
    <m/>
    <n v="80"/>
    <x v="31"/>
    <x v="27"/>
    <x v="3"/>
    <x v="0"/>
    <n v="15.3"/>
    <n v="16.830000000000002"/>
    <n v="0"/>
  </r>
  <r>
    <n v="377"/>
    <n v="20240129"/>
    <n v="2.1"/>
    <n v="6.1"/>
    <n v="502"/>
    <n v="0"/>
    <m/>
    <n v="82"/>
    <x v="31"/>
    <x v="28"/>
    <x v="4"/>
    <x v="0"/>
    <n v="11.9"/>
    <n v="13.090000000000002"/>
    <n v="0"/>
  </r>
  <r>
    <n v="377"/>
    <n v="20240130"/>
    <n v="4.2"/>
    <n v="8.6"/>
    <n v="255"/>
    <n v="0.4"/>
    <m/>
    <n v="82"/>
    <x v="31"/>
    <x v="29"/>
    <x v="4"/>
    <x v="0"/>
    <n v="9.4"/>
    <n v="10.340000000000002"/>
    <n v="0"/>
  </r>
  <r>
    <n v="377"/>
    <n v="20240131"/>
    <n v="3.6"/>
    <n v="6.6"/>
    <n v="142"/>
    <n v="0.1"/>
    <m/>
    <n v="82"/>
    <x v="31"/>
    <x v="30"/>
    <x v="4"/>
    <x v="0"/>
    <n v="11.4"/>
    <n v="12.540000000000001"/>
    <n v="0"/>
  </r>
  <r>
    <n v="377"/>
    <n v="20240201"/>
    <n v="3.5"/>
    <n v="6.2"/>
    <n v="658"/>
    <n v="3.4"/>
    <m/>
    <n v="83"/>
    <x v="31"/>
    <x v="31"/>
    <x v="4"/>
    <x v="1"/>
    <n v="11.8"/>
    <n v="12.980000000000002"/>
    <n v="0"/>
  </r>
  <r>
    <n v="377"/>
    <n v="20240202"/>
    <n v="5.7"/>
    <n v="6.7"/>
    <n v="268"/>
    <n v="0.4"/>
    <m/>
    <n v="86"/>
    <x v="31"/>
    <x v="32"/>
    <x v="4"/>
    <x v="1"/>
    <n v="11.3"/>
    <n v="12.430000000000001"/>
    <n v="0"/>
  </r>
  <r>
    <n v="377"/>
    <n v="20240203"/>
    <n v="5.3"/>
    <n v="9.9"/>
    <n v="178"/>
    <n v="3.9"/>
    <m/>
    <n v="94"/>
    <x v="31"/>
    <x v="33"/>
    <x v="4"/>
    <x v="1"/>
    <n v="8.1"/>
    <n v="8.91"/>
    <n v="0"/>
  </r>
  <r>
    <n v="377"/>
    <n v="20240204"/>
    <n v="6.6"/>
    <n v="10.9"/>
    <n v="172"/>
    <n v="1.9"/>
    <m/>
    <n v="89"/>
    <x v="31"/>
    <x v="34"/>
    <x v="4"/>
    <x v="1"/>
    <n v="7.1"/>
    <n v="7.8100000000000005"/>
    <n v="0"/>
  </r>
  <r>
    <n v="377"/>
    <n v="20240205"/>
    <n v="7.9"/>
    <n v="9.6999999999999993"/>
    <n v="400"/>
    <n v="-0.1"/>
    <m/>
    <n v="79"/>
    <x v="31"/>
    <x v="35"/>
    <x v="5"/>
    <x v="1"/>
    <n v="8.3000000000000007"/>
    <n v="9.1300000000000008"/>
    <n v="0"/>
  </r>
  <r>
    <n v="377"/>
    <n v="20240206"/>
    <n v="8.6"/>
    <n v="10.4"/>
    <n v="149"/>
    <n v="0.9"/>
    <m/>
    <n v="80"/>
    <x v="31"/>
    <x v="36"/>
    <x v="5"/>
    <x v="1"/>
    <n v="7.6"/>
    <n v="8.36"/>
    <n v="0"/>
  </r>
  <r>
    <n v="377"/>
    <n v="20240207"/>
    <n v="3.6"/>
    <n v="4.9000000000000004"/>
    <n v="214"/>
    <n v="16.8"/>
    <m/>
    <n v="89"/>
    <x v="31"/>
    <x v="37"/>
    <x v="5"/>
    <x v="1"/>
    <n v="13.1"/>
    <n v="14.41"/>
    <n v="0"/>
  </r>
  <r>
    <n v="377"/>
    <n v="20240208"/>
    <n v="3.4"/>
    <n v="6.5"/>
    <n v="121"/>
    <n v="12.7"/>
    <m/>
    <n v="93"/>
    <x v="31"/>
    <x v="38"/>
    <x v="5"/>
    <x v="1"/>
    <n v="11.5"/>
    <n v="12.65"/>
    <n v="0"/>
  </r>
  <r>
    <n v="377"/>
    <n v="20240209"/>
    <n v="5.2"/>
    <n v="11.1"/>
    <n v="290"/>
    <n v="2.9"/>
    <m/>
    <n v="84"/>
    <x v="31"/>
    <x v="39"/>
    <x v="5"/>
    <x v="1"/>
    <n v="6.9"/>
    <n v="7.5900000000000007"/>
    <n v="0"/>
  </r>
  <r>
    <n v="377"/>
    <n v="20240210"/>
    <n v="2.5"/>
    <n v="9.9"/>
    <n v="378"/>
    <n v="1.7"/>
    <m/>
    <n v="91"/>
    <x v="31"/>
    <x v="40"/>
    <x v="5"/>
    <x v="1"/>
    <n v="8.1"/>
    <n v="8.91"/>
    <n v="0"/>
  </r>
  <r>
    <n v="377"/>
    <n v="20240211"/>
    <n v="3.3"/>
    <n v="9"/>
    <n v="319"/>
    <n v="1.2"/>
    <m/>
    <n v="88"/>
    <x v="31"/>
    <x v="41"/>
    <x v="5"/>
    <x v="1"/>
    <n v="9"/>
    <n v="9.9"/>
    <n v="0"/>
  </r>
  <r>
    <n v="377"/>
    <n v="20240212"/>
    <n v="3.5"/>
    <n v="6.7"/>
    <n v="597"/>
    <n v="-0.1"/>
    <m/>
    <n v="83"/>
    <x v="31"/>
    <x v="42"/>
    <x v="6"/>
    <x v="1"/>
    <n v="11.3"/>
    <n v="12.430000000000001"/>
    <n v="0"/>
  </r>
  <r>
    <n v="377"/>
    <n v="20240213"/>
    <n v="4.7"/>
    <n v="6.6"/>
    <n v="749"/>
    <n v="0.1"/>
    <m/>
    <n v="80"/>
    <x v="31"/>
    <x v="43"/>
    <x v="6"/>
    <x v="1"/>
    <n v="11.4"/>
    <n v="12.540000000000001"/>
    <n v="0"/>
  </r>
  <r>
    <n v="377"/>
    <n v="20240214"/>
    <n v="6"/>
    <n v="11.1"/>
    <n v="240"/>
    <n v="3.2"/>
    <m/>
    <n v="90"/>
    <x v="31"/>
    <x v="44"/>
    <x v="6"/>
    <x v="1"/>
    <n v="6.9"/>
    <n v="7.5900000000000007"/>
    <n v="0"/>
  </r>
  <r>
    <n v="377"/>
    <n v="20240215"/>
    <n v="3.3"/>
    <n v="12.7"/>
    <n v="481"/>
    <n v="2.8"/>
    <m/>
    <n v="82"/>
    <x v="31"/>
    <x v="45"/>
    <x v="6"/>
    <x v="1"/>
    <n v="5.3000000000000007"/>
    <n v="5.830000000000001"/>
    <n v="0"/>
  </r>
  <r>
    <n v="377"/>
    <n v="20240216"/>
    <n v="3.8"/>
    <n v="11.9"/>
    <n v="143"/>
    <n v="1.7"/>
    <m/>
    <n v="84"/>
    <x v="31"/>
    <x v="46"/>
    <x v="6"/>
    <x v="1"/>
    <n v="6.1"/>
    <n v="6.71"/>
    <n v="0"/>
  </r>
  <r>
    <n v="377"/>
    <n v="20240217"/>
    <n v="2.8"/>
    <n v="9.9"/>
    <n v="367"/>
    <n v="-0.1"/>
    <m/>
    <n v="87"/>
    <x v="31"/>
    <x v="47"/>
    <x v="6"/>
    <x v="1"/>
    <n v="8.1"/>
    <n v="8.91"/>
    <n v="0"/>
  </r>
  <r>
    <n v="377"/>
    <n v="20240218"/>
    <n v="6.2"/>
    <n v="9.3000000000000007"/>
    <n v="183"/>
    <n v="3.4"/>
    <m/>
    <n v="85"/>
    <x v="31"/>
    <x v="48"/>
    <x v="6"/>
    <x v="1"/>
    <n v="8.6999999999999993"/>
    <n v="9.57"/>
    <n v="0"/>
  </r>
  <r>
    <n v="377"/>
    <n v="20240219"/>
    <n v="4.5"/>
    <n v="8.9"/>
    <n v="279"/>
    <n v="0.9"/>
    <m/>
    <n v="89"/>
    <x v="31"/>
    <x v="49"/>
    <x v="7"/>
    <x v="1"/>
    <n v="9.1"/>
    <n v="10.01"/>
    <n v="0"/>
  </r>
  <r>
    <n v="377"/>
    <n v="20240220"/>
    <n v="4.9000000000000004"/>
    <n v="8.1999999999999993"/>
    <n v="617"/>
    <n v="0"/>
    <m/>
    <n v="83"/>
    <x v="31"/>
    <x v="50"/>
    <x v="7"/>
    <x v="1"/>
    <n v="9.8000000000000007"/>
    <n v="10.780000000000001"/>
    <n v="0"/>
  </r>
  <r>
    <n v="377"/>
    <n v="20240221"/>
    <n v="6.3"/>
    <n v="9.1"/>
    <n v="370"/>
    <n v="3.7"/>
    <m/>
    <n v="82"/>
    <x v="31"/>
    <x v="51"/>
    <x v="7"/>
    <x v="1"/>
    <n v="8.9"/>
    <n v="9.7900000000000009"/>
    <n v="0"/>
  </r>
  <r>
    <n v="377"/>
    <n v="20240222"/>
    <n v="7.3"/>
    <n v="10.3"/>
    <n v="363"/>
    <n v="8.1999999999999993"/>
    <m/>
    <n v="85"/>
    <x v="31"/>
    <x v="52"/>
    <x v="7"/>
    <x v="1"/>
    <n v="7.6999999999999993"/>
    <n v="8.4700000000000006"/>
    <n v="0"/>
  </r>
  <r>
    <n v="377"/>
    <n v="20240223"/>
    <n v="6.7"/>
    <n v="6.2"/>
    <n v="389"/>
    <n v="-0.1"/>
    <m/>
    <n v="75"/>
    <x v="31"/>
    <x v="53"/>
    <x v="7"/>
    <x v="1"/>
    <n v="11.8"/>
    <n v="12.980000000000002"/>
    <n v="0"/>
  </r>
  <r>
    <n v="377"/>
    <n v="20240224"/>
    <n v="4.5999999999999996"/>
    <n v="5.5"/>
    <n v="596"/>
    <n v="0.9"/>
    <m/>
    <n v="79"/>
    <x v="31"/>
    <x v="54"/>
    <x v="7"/>
    <x v="1"/>
    <n v="12.5"/>
    <n v="13.750000000000002"/>
    <n v="0"/>
  </r>
  <r>
    <n v="377"/>
    <n v="20240225"/>
    <n v="4.5"/>
    <n v="6.9"/>
    <n v="685"/>
    <n v="0.2"/>
    <m/>
    <n v="77"/>
    <x v="31"/>
    <x v="55"/>
    <x v="7"/>
    <x v="1"/>
    <n v="11.1"/>
    <n v="12.21"/>
    <n v="0"/>
  </r>
  <r>
    <n v="377"/>
    <n v="20240226"/>
    <n v="5.8"/>
    <n v="5.4"/>
    <n v="197"/>
    <n v="9.6999999999999993"/>
    <m/>
    <n v="90"/>
    <x v="31"/>
    <x v="56"/>
    <x v="8"/>
    <x v="1"/>
    <n v="12.6"/>
    <n v="13.860000000000001"/>
    <n v="0"/>
  </r>
  <r>
    <n v="377"/>
    <n v="20240227"/>
    <n v="2.4"/>
    <n v="3.2"/>
    <n v="471"/>
    <n v="-0.1"/>
    <m/>
    <n v="90"/>
    <x v="31"/>
    <x v="57"/>
    <x v="8"/>
    <x v="1"/>
    <n v="14.8"/>
    <n v="16.28"/>
    <n v="0"/>
  </r>
  <r>
    <n v="377"/>
    <n v="20240228"/>
    <n v="3.1"/>
    <n v="3.9"/>
    <n v="687"/>
    <n v="0"/>
    <m/>
    <n v="90"/>
    <x v="31"/>
    <x v="58"/>
    <x v="8"/>
    <x v="1"/>
    <n v="14.1"/>
    <n v="15.510000000000002"/>
    <n v="0"/>
  </r>
  <r>
    <n v="377"/>
    <n v="20240229"/>
    <n v="4.5"/>
    <n v="8.1"/>
    <n v="423"/>
    <n v="1"/>
    <m/>
    <n v="79"/>
    <x v="31"/>
    <x v="59"/>
    <x v="8"/>
    <x v="1"/>
    <n v="9.9"/>
    <n v="10.89"/>
    <n v="0"/>
  </r>
  <r>
    <n v="377"/>
    <n v="20240301"/>
    <n v="6.1"/>
    <n v="8.6"/>
    <n v="733"/>
    <n v="0.1"/>
    <m/>
    <n v="71"/>
    <x v="31"/>
    <x v="60"/>
    <x v="8"/>
    <x v="2"/>
    <n v="9.4"/>
    <n v="9.4"/>
    <n v="0"/>
  </r>
  <r>
    <n v="377"/>
    <n v="20240302"/>
    <n v="5.2"/>
    <n v="9.9"/>
    <n v="1126"/>
    <n v="0.1"/>
    <m/>
    <n v="69"/>
    <x v="31"/>
    <x v="61"/>
    <x v="8"/>
    <x v="2"/>
    <n v="8.1"/>
    <n v="8.1"/>
    <n v="0"/>
  </r>
  <r>
    <n v="377"/>
    <n v="20240303"/>
    <n v="3.3"/>
    <n v="10.6"/>
    <n v="943"/>
    <n v="-0.1"/>
    <m/>
    <n v="75"/>
    <x v="31"/>
    <x v="62"/>
    <x v="8"/>
    <x v="2"/>
    <n v="7.4"/>
    <n v="7.4"/>
    <n v="0"/>
  </r>
  <r>
    <n v="377"/>
    <n v="20240304"/>
    <n v="2.5"/>
    <n v="8"/>
    <n v="1180"/>
    <n v="0"/>
    <m/>
    <n v="77"/>
    <x v="31"/>
    <x v="63"/>
    <x v="9"/>
    <x v="2"/>
    <n v="10"/>
    <n v="10"/>
    <n v="0"/>
  </r>
  <r>
    <n v="377"/>
    <n v="20240305"/>
    <n v="1.3"/>
    <n v="7.1"/>
    <n v="369"/>
    <n v="0.2"/>
    <m/>
    <n v="87"/>
    <x v="31"/>
    <x v="64"/>
    <x v="9"/>
    <x v="2"/>
    <n v="10.9"/>
    <n v="10.9"/>
    <n v="0"/>
  </r>
  <r>
    <n v="377"/>
    <n v="20240306"/>
    <n v="1.5"/>
    <n v="6.3"/>
    <n v="1301"/>
    <n v="0"/>
    <m/>
    <n v="81"/>
    <x v="31"/>
    <x v="65"/>
    <x v="9"/>
    <x v="2"/>
    <n v="11.7"/>
    <n v="11.7"/>
    <n v="0"/>
  </r>
  <r>
    <n v="377"/>
    <n v="20240307"/>
    <n v="4"/>
    <n v="5.6"/>
    <n v="1104"/>
    <n v="0"/>
    <m/>
    <n v="78"/>
    <x v="31"/>
    <x v="66"/>
    <x v="9"/>
    <x v="2"/>
    <n v="12.4"/>
    <n v="12.4"/>
    <n v="0"/>
  </r>
  <r>
    <n v="377"/>
    <n v="20240308"/>
    <n v="5"/>
    <n v="5.7"/>
    <n v="1388"/>
    <n v="0"/>
    <m/>
    <n v="66"/>
    <x v="31"/>
    <x v="67"/>
    <x v="9"/>
    <x v="2"/>
    <n v="12.3"/>
    <n v="12.3"/>
    <n v="0"/>
  </r>
  <r>
    <n v="377"/>
    <n v="20240309"/>
    <n v="3.9"/>
    <n v="9.1"/>
    <n v="815"/>
    <n v="-0.1"/>
    <m/>
    <n v="65"/>
    <x v="31"/>
    <x v="68"/>
    <x v="9"/>
    <x v="2"/>
    <n v="8.9"/>
    <n v="8.9"/>
    <n v="0"/>
  </r>
  <r>
    <n v="377"/>
    <n v="20240310"/>
    <n v="3"/>
    <n v="10"/>
    <n v="846"/>
    <n v="-0.1"/>
    <m/>
    <n v="68"/>
    <x v="31"/>
    <x v="69"/>
    <x v="9"/>
    <x v="2"/>
    <n v="8"/>
    <n v="8"/>
    <n v="0"/>
  </r>
  <r>
    <n v="377"/>
    <n v="20240311"/>
    <n v="2.7"/>
    <n v="7.8"/>
    <n v="194"/>
    <n v="29.9"/>
    <m/>
    <n v="94"/>
    <x v="31"/>
    <x v="70"/>
    <x v="10"/>
    <x v="2"/>
    <n v="10.199999999999999"/>
    <n v="10.199999999999999"/>
    <n v="0"/>
  </r>
  <r>
    <n v="377"/>
    <n v="20240312"/>
    <n v="3.9"/>
    <n v="8"/>
    <n v="463"/>
    <n v="5.5"/>
    <m/>
    <n v="90"/>
    <x v="31"/>
    <x v="71"/>
    <x v="10"/>
    <x v="2"/>
    <n v="10"/>
    <n v="10"/>
    <n v="0"/>
  </r>
  <r>
    <n v="377"/>
    <n v="20240313"/>
    <n v="3.7"/>
    <n v="11.3"/>
    <n v="357"/>
    <n v="1.8"/>
    <m/>
    <n v="87"/>
    <x v="31"/>
    <x v="72"/>
    <x v="10"/>
    <x v="2"/>
    <n v="6.6999999999999993"/>
    <n v="6.6999999999999993"/>
    <n v="0"/>
  </r>
  <r>
    <n v="377"/>
    <n v="20240314"/>
    <n v="3.4"/>
    <n v="12.2"/>
    <n v="1309"/>
    <n v="0"/>
    <m/>
    <n v="76"/>
    <x v="31"/>
    <x v="73"/>
    <x v="10"/>
    <x v="2"/>
    <n v="5.8000000000000007"/>
    <n v="5.8000000000000007"/>
    <n v="0"/>
  </r>
  <r>
    <n v="377"/>
    <n v="20240315"/>
    <n v="5.0999999999999996"/>
    <n v="12.3"/>
    <n v="663"/>
    <n v="5.0999999999999996"/>
    <m/>
    <n v="83"/>
    <x v="31"/>
    <x v="74"/>
    <x v="10"/>
    <x v="2"/>
    <n v="5.6999999999999993"/>
    <n v="5.6999999999999993"/>
    <n v="0"/>
  </r>
  <r>
    <n v="377"/>
    <n v="20240316"/>
    <n v="3.2"/>
    <n v="8.1"/>
    <n v="570"/>
    <n v="0.6"/>
    <m/>
    <n v="81"/>
    <x v="31"/>
    <x v="75"/>
    <x v="10"/>
    <x v="2"/>
    <n v="9.9"/>
    <n v="9.9"/>
    <n v="0"/>
  </r>
  <r>
    <n v="377"/>
    <n v="20240317"/>
    <n v="2.8"/>
    <n v="9.9"/>
    <n v="888"/>
    <n v="0.8"/>
    <m/>
    <n v="81"/>
    <x v="31"/>
    <x v="76"/>
    <x v="10"/>
    <x v="2"/>
    <n v="8.1"/>
    <n v="8.1"/>
    <n v="0"/>
  </r>
  <r>
    <n v="377"/>
    <n v="20240318"/>
    <n v="2.2999999999999998"/>
    <n v="11.4"/>
    <n v="812"/>
    <n v="-0.1"/>
    <m/>
    <n v="84"/>
    <x v="31"/>
    <x v="77"/>
    <x v="11"/>
    <x v="2"/>
    <n v="6.6"/>
    <n v="6.6"/>
    <n v="0"/>
  </r>
  <r>
    <n v="377"/>
    <n v="20240319"/>
    <n v="1.9"/>
    <n v="11.8"/>
    <n v="1004"/>
    <n v="0"/>
    <m/>
    <n v="81"/>
    <x v="31"/>
    <x v="78"/>
    <x v="11"/>
    <x v="2"/>
    <n v="6.1999999999999993"/>
    <n v="6.1999999999999993"/>
    <n v="0"/>
  </r>
  <r>
    <n v="377"/>
    <n v="20240320"/>
    <n v="1.3"/>
    <n v="11.7"/>
    <n v="1267"/>
    <n v="0"/>
    <m/>
    <n v="81"/>
    <x v="31"/>
    <x v="79"/>
    <x v="11"/>
    <x v="2"/>
    <n v="6.3000000000000007"/>
    <n v="6.3000000000000007"/>
    <n v="0"/>
  </r>
  <r>
    <n v="377"/>
    <n v="20240321"/>
    <n v="3.1"/>
    <n v="10.199999999999999"/>
    <n v="932"/>
    <n v="0"/>
    <m/>
    <n v="85"/>
    <x v="31"/>
    <x v="80"/>
    <x v="11"/>
    <x v="2"/>
    <n v="7.8000000000000007"/>
    <n v="7.8000000000000007"/>
    <n v="0"/>
  </r>
  <r>
    <n v="377"/>
    <n v="20240322"/>
    <n v="3.9"/>
    <n v="10.5"/>
    <n v="528"/>
    <n v="6.3"/>
    <m/>
    <n v="85"/>
    <x v="31"/>
    <x v="81"/>
    <x v="11"/>
    <x v="2"/>
    <n v="7.5"/>
    <n v="7.5"/>
    <n v="0"/>
  </r>
  <r>
    <n v="377"/>
    <n v="20240323"/>
    <n v="4.5"/>
    <n v="5.7"/>
    <n v="1140"/>
    <n v="1.5"/>
    <m/>
    <n v="83"/>
    <x v="31"/>
    <x v="82"/>
    <x v="11"/>
    <x v="2"/>
    <n v="12.3"/>
    <n v="12.3"/>
    <n v="0"/>
  </r>
  <r>
    <n v="377"/>
    <n v="20240324"/>
    <n v="7"/>
    <n v="6.6"/>
    <n v="927"/>
    <n v="4.2"/>
    <m/>
    <n v="80"/>
    <x v="31"/>
    <x v="83"/>
    <x v="11"/>
    <x v="2"/>
    <n v="11.4"/>
    <n v="11.4"/>
    <n v="0"/>
  </r>
  <r>
    <n v="377"/>
    <n v="20240325"/>
    <n v="2.6"/>
    <n v="6.7"/>
    <n v="1759"/>
    <n v="0"/>
    <m/>
    <n v="72"/>
    <x v="31"/>
    <x v="84"/>
    <x v="12"/>
    <x v="2"/>
    <n v="11.3"/>
    <n v="11.3"/>
    <n v="0"/>
  </r>
  <r>
    <n v="377"/>
    <n v="20240326"/>
    <n v="3.3"/>
    <n v="9.5"/>
    <n v="883"/>
    <n v="-0.1"/>
    <m/>
    <n v="70"/>
    <x v="31"/>
    <x v="85"/>
    <x v="12"/>
    <x v="2"/>
    <n v="8.5"/>
    <n v="8.5"/>
    <n v="0"/>
  </r>
  <r>
    <n v="377"/>
    <n v="20240327"/>
    <n v="3.7"/>
    <n v="8.9"/>
    <n v="581"/>
    <n v="1.6"/>
    <m/>
    <n v="78"/>
    <x v="31"/>
    <x v="86"/>
    <x v="12"/>
    <x v="2"/>
    <n v="9.1"/>
    <n v="9.1"/>
    <n v="0"/>
  </r>
  <r>
    <n v="377"/>
    <n v="20240328"/>
    <n v="6"/>
    <n v="8.9"/>
    <n v="939"/>
    <n v="1.6"/>
    <m/>
    <n v="69"/>
    <x v="31"/>
    <x v="87"/>
    <x v="12"/>
    <x v="2"/>
    <n v="9.1"/>
    <n v="9.1"/>
    <n v="0"/>
  </r>
  <r>
    <n v="377"/>
    <n v="20240329"/>
    <n v="4.2"/>
    <n v="11"/>
    <n v="887"/>
    <n v="1.6"/>
    <m/>
    <n v="76"/>
    <x v="31"/>
    <x v="88"/>
    <x v="12"/>
    <x v="2"/>
    <n v="7"/>
    <n v="7"/>
    <n v="0"/>
  </r>
  <r>
    <n v="377"/>
    <n v="20240330"/>
    <n v="2.8"/>
    <n v="10.3"/>
    <n v="655"/>
    <n v="0.7"/>
    <m/>
    <n v="88"/>
    <x v="31"/>
    <x v="89"/>
    <x v="12"/>
    <x v="2"/>
    <n v="7.6999999999999993"/>
    <n v="7.6999999999999993"/>
    <n v="0"/>
  </r>
  <r>
    <n v="377"/>
    <n v="20240331"/>
    <n v="2.7"/>
    <n v="11"/>
    <n v="1082"/>
    <n v="3.2"/>
    <m/>
    <n v="85"/>
    <x v="31"/>
    <x v="90"/>
    <x v="12"/>
    <x v="2"/>
    <n v="7"/>
    <n v="7"/>
    <n v="0"/>
  </r>
  <r>
    <n v="377"/>
    <n v="20240401"/>
    <n v="3.5"/>
    <n v="10.1"/>
    <n v="811"/>
    <n v="1"/>
    <m/>
    <n v="79"/>
    <x v="31"/>
    <x v="91"/>
    <x v="13"/>
    <x v="3"/>
    <n v="7.9"/>
    <n v="6.32"/>
    <n v="0"/>
  </r>
  <r>
    <n v="377"/>
    <n v="20240402"/>
    <n v="5.0999999999999996"/>
    <n v="10"/>
    <n v="671"/>
    <n v="3.5"/>
    <m/>
    <n v="83"/>
    <x v="31"/>
    <x v="92"/>
    <x v="13"/>
    <x v="3"/>
    <n v="8"/>
    <n v="6.4"/>
    <n v="0"/>
  </r>
  <r>
    <n v="377"/>
    <n v="20240403"/>
    <n v="5"/>
    <n v="11.3"/>
    <n v="737"/>
    <n v="2.1"/>
    <m/>
    <n v="82"/>
    <x v="31"/>
    <x v="93"/>
    <x v="13"/>
    <x v="3"/>
    <n v="6.6999999999999993"/>
    <n v="5.3599999999999994"/>
    <n v="0"/>
  </r>
  <r>
    <n v="377"/>
    <n v="20240404"/>
    <n v="5.3"/>
    <n v="12.1"/>
    <n v="947"/>
    <n v="8.4"/>
    <m/>
    <n v="81"/>
    <x v="31"/>
    <x v="94"/>
    <x v="13"/>
    <x v="3"/>
    <n v="5.9"/>
    <n v="4.7200000000000006"/>
    <n v="0"/>
  </r>
  <r>
    <n v="377"/>
    <n v="20240405"/>
    <n v="5.4"/>
    <n v="14.9"/>
    <n v="885"/>
    <n v="0.7"/>
    <m/>
    <n v="79"/>
    <x v="31"/>
    <x v="95"/>
    <x v="13"/>
    <x v="3"/>
    <n v="3.0999999999999996"/>
    <n v="2.48"/>
    <n v="0"/>
  </r>
  <r>
    <n v="377"/>
    <n v="20240406"/>
    <n v="4"/>
    <n v="18.100000000000001"/>
    <n v="1618"/>
    <n v="0"/>
    <m/>
    <n v="64"/>
    <x v="31"/>
    <x v="96"/>
    <x v="13"/>
    <x v="3"/>
    <n v="0"/>
    <n v="0"/>
    <n v="0.10000000000000142"/>
  </r>
  <r>
    <n v="377"/>
    <n v="20240407"/>
    <n v="4.4000000000000004"/>
    <n v="16.8"/>
    <n v="1212"/>
    <n v="2.2999999999999998"/>
    <m/>
    <n v="65"/>
    <x v="31"/>
    <x v="97"/>
    <x v="13"/>
    <x v="3"/>
    <n v="1.1999999999999993"/>
    <n v="0.95999999999999952"/>
    <n v="0"/>
  </r>
  <r>
    <n v="377"/>
    <n v="20240408"/>
    <n v="1.9"/>
    <n v="15.8"/>
    <n v="1268"/>
    <n v="1.7"/>
    <m/>
    <n v="82"/>
    <x v="31"/>
    <x v="98"/>
    <x v="14"/>
    <x v="3"/>
    <n v="2.1999999999999993"/>
    <n v="1.7599999999999996"/>
    <n v="0"/>
  </r>
  <r>
    <n v="377"/>
    <n v="20240409"/>
    <n v="6.5"/>
    <n v="11.7"/>
    <n v="1059"/>
    <n v="1"/>
    <m/>
    <n v="73"/>
    <x v="31"/>
    <x v="99"/>
    <x v="14"/>
    <x v="3"/>
    <n v="6.3000000000000007"/>
    <n v="5.0400000000000009"/>
    <n v="0"/>
  </r>
  <r>
    <n v="377"/>
    <n v="20240410"/>
    <n v="3.7"/>
    <n v="9.9"/>
    <n v="2002"/>
    <n v="-0.1"/>
    <m/>
    <n v="68"/>
    <x v="31"/>
    <x v="100"/>
    <x v="14"/>
    <x v="3"/>
    <n v="8.1"/>
    <n v="6.48"/>
    <n v="0"/>
  </r>
  <r>
    <n v="377"/>
    <n v="20240411"/>
    <n v="4.2"/>
    <n v="13.2"/>
    <n v="577"/>
    <n v="-0.1"/>
    <m/>
    <n v="76"/>
    <x v="31"/>
    <x v="101"/>
    <x v="14"/>
    <x v="3"/>
    <n v="4.8000000000000007"/>
    <n v="3.8400000000000007"/>
    <n v="0"/>
  </r>
  <r>
    <n v="377"/>
    <n v="20240412"/>
    <n v="3.7"/>
    <n v="16.600000000000001"/>
    <n v="1217"/>
    <n v="0"/>
    <m/>
    <n v="76"/>
    <x v="31"/>
    <x v="102"/>
    <x v="14"/>
    <x v="3"/>
    <n v="1.3999999999999986"/>
    <n v="1.119999999999999"/>
    <n v="0"/>
  </r>
  <r>
    <n v="377"/>
    <n v="20240413"/>
    <n v="4.7"/>
    <n v="18.2"/>
    <n v="1929"/>
    <n v="0"/>
    <m/>
    <n v="69"/>
    <x v="31"/>
    <x v="103"/>
    <x v="14"/>
    <x v="3"/>
    <n v="0"/>
    <n v="0"/>
    <n v="0.19999999999999929"/>
  </r>
  <r>
    <n v="377"/>
    <n v="20240414"/>
    <n v="2.8"/>
    <n v="12.8"/>
    <n v="1626"/>
    <n v="0.4"/>
    <m/>
    <n v="64"/>
    <x v="31"/>
    <x v="104"/>
    <x v="14"/>
    <x v="3"/>
    <n v="5.1999999999999993"/>
    <n v="4.1599999999999993"/>
    <n v="0"/>
  </r>
  <r>
    <n v="377"/>
    <n v="20240415"/>
    <n v="5.9"/>
    <n v="7.5"/>
    <n v="1214"/>
    <n v="7.4"/>
    <m/>
    <n v="81"/>
    <x v="31"/>
    <x v="105"/>
    <x v="15"/>
    <x v="3"/>
    <n v="10.5"/>
    <n v="8.4"/>
    <n v="0"/>
  </r>
  <r>
    <n v="377"/>
    <n v="20240416"/>
    <n v="6.3"/>
    <n v="7.2"/>
    <n v="860"/>
    <n v="20.2"/>
    <m/>
    <n v="87"/>
    <x v="31"/>
    <x v="106"/>
    <x v="15"/>
    <x v="3"/>
    <n v="10.8"/>
    <n v="8.64"/>
    <n v="0"/>
  </r>
  <r>
    <n v="377"/>
    <n v="20240417"/>
    <n v="3"/>
    <n v="5.0999999999999996"/>
    <n v="1323"/>
    <n v="2.7"/>
    <m/>
    <n v="87"/>
    <x v="31"/>
    <x v="107"/>
    <x v="15"/>
    <x v="3"/>
    <n v="12.9"/>
    <n v="10.32"/>
    <n v="0"/>
  </r>
  <r>
    <n v="377"/>
    <n v="20240418"/>
    <n v="3.1"/>
    <n v="7.7"/>
    <n v="1617"/>
    <n v="0.1"/>
    <m/>
    <n v="74"/>
    <x v="31"/>
    <x v="108"/>
    <x v="15"/>
    <x v="3"/>
    <n v="10.3"/>
    <n v="8.24"/>
    <n v="0"/>
  </r>
  <r>
    <n v="377"/>
    <n v="20240419"/>
    <n v="6.9"/>
    <n v="8.1999999999999993"/>
    <n v="1114"/>
    <n v="5.2"/>
    <m/>
    <n v="82"/>
    <x v="31"/>
    <x v="109"/>
    <x v="15"/>
    <x v="3"/>
    <n v="9.8000000000000007"/>
    <n v="7.8400000000000007"/>
    <n v="0"/>
  </r>
  <r>
    <n v="377"/>
    <n v="20240420"/>
    <n v="4.2"/>
    <n v="7.1"/>
    <n v="1315"/>
    <n v="5.6"/>
    <m/>
    <n v="80"/>
    <x v="31"/>
    <x v="110"/>
    <x v="15"/>
    <x v="3"/>
    <n v="10.9"/>
    <n v="8.7200000000000006"/>
    <n v="0"/>
  </r>
  <r>
    <n v="377"/>
    <n v="20240421"/>
    <n v="3.7"/>
    <n v="5.8"/>
    <n v="1543"/>
    <n v="0.1"/>
    <m/>
    <n v="76"/>
    <x v="31"/>
    <x v="111"/>
    <x v="15"/>
    <x v="3"/>
    <n v="12.2"/>
    <n v="9.76"/>
    <n v="0"/>
  </r>
  <r>
    <n v="377"/>
    <n v="20240422"/>
    <n v="2.1"/>
    <n v="5.0999999999999996"/>
    <n v="1428"/>
    <n v="1.1000000000000001"/>
    <m/>
    <n v="79"/>
    <x v="31"/>
    <x v="112"/>
    <x v="16"/>
    <x v="3"/>
    <n v="12.9"/>
    <n v="10.32"/>
    <n v="0"/>
  </r>
  <r>
    <n v="377"/>
    <n v="20240423"/>
    <n v="2.7"/>
    <n v="6.1"/>
    <n v="1972"/>
    <n v="0.7"/>
    <m/>
    <n v="69"/>
    <x v="31"/>
    <x v="113"/>
    <x v="16"/>
    <x v="3"/>
    <n v="11.9"/>
    <n v="9.5200000000000014"/>
    <n v="0"/>
  </r>
  <r>
    <n v="377"/>
    <n v="20240424"/>
    <n v="4.5"/>
    <n v="6.1"/>
    <n v="1460"/>
    <n v="2.2999999999999998"/>
    <m/>
    <n v="81"/>
    <x v="31"/>
    <x v="114"/>
    <x v="16"/>
    <x v="3"/>
    <n v="11.9"/>
    <n v="9.5200000000000014"/>
    <n v="0"/>
  </r>
  <r>
    <n v="377"/>
    <n v="20240425"/>
    <n v="4.0999999999999996"/>
    <n v="7.1"/>
    <n v="1184"/>
    <n v="-0.1"/>
    <m/>
    <n v="72"/>
    <x v="31"/>
    <x v="115"/>
    <x v="16"/>
    <x v="3"/>
    <n v="10.9"/>
    <n v="8.7200000000000006"/>
    <n v="0"/>
  </r>
  <r>
    <n v="377"/>
    <n v="20240426"/>
    <n v="2.5"/>
    <n v="9"/>
    <n v="911"/>
    <n v="0.7"/>
    <m/>
    <n v="79"/>
    <x v="31"/>
    <x v="116"/>
    <x v="16"/>
    <x v="3"/>
    <n v="9"/>
    <n v="7.2"/>
    <n v="0"/>
  </r>
  <r>
    <n v="377"/>
    <n v="20240427"/>
    <n v="3"/>
    <n v="12.3"/>
    <n v="1158"/>
    <n v="1.2"/>
    <m/>
    <n v="77"/>
    <x v="31"/>
    <x v="117"/>
    <x v="16"/>
    <x v="3"/>
    <n v="5.6999999999999993"/>
    <n v="4.5599999999999996"/>
    <n v="0"/>
  </r>
  <r>
    <n v="377"/>
    <n v="20240428"/>
    <n v="5.7"/>
    <n v="12.9"/>
    <n v="1488"/>
    <n v="0.4"/>
    <m/>
    <n v="69"/>
    <x v="31"/>
    <x v="118"/>
    <x v="16"/>
    <x v="3"/>
    <n v="5.0999999999999996"/>
    <n v="4.08"/>
    <n v="0"/>
  </r>
  <r>
    <n v="377"/>
    <n v="20240429"/>
    <n v="2.4"/>
    <n v="13.5"/>
    <n v="1995"/>
    <n v="-0.1"/>
    <m/>
    <n v="72"/>
    <x v="31"/>
    <x v="119"/>
    <x v="17"/>
    <x v="3"/>
    <n v="4.5"/>
    <n v="3.6"/>
    <n v="0"/>
  </r>
  <r>
    <n v="377"/>
    <n v="20240430"/>
    <n v="1.9"/>
    <n v="17"/>
    <n v="1915"/>
    <n v="0.9"/>
    <m/>
    <n v="74"/>
    <x v="31"/>
    <x v="120"/>
    <x v="17"/>
    <x v="3"/>
    <n v="1"/>
    <n v="0.8"/>
    <n v="0"/>
  </r>
  <r>
    <n v="377"/>
    <n v="20240501"/>
    <n v="3"/>
    <n v="19.100000000000001"/>
    <n v="2214"/>
    <n v="4.0999999999999996"/>
    <m/>
    <n v="71"/>
    <x v="31"/>
    <x v="121"/>
    <x v="17"/>
    <x v="4"/>
    <n v="0"/>
    <n v="0"/>
    <n v="1.1000000000000014"/>
  </r>
  <r>
    <n v="377"/>
    <n v="20240502"/>
    <n v="3.6"/>
    <n v="17.3"/>
    <n v="2015"/>
    <n v="15.7"/>
    <m/>
    <n v="83"/>
    <x v="31"/>
    <x v="122"/>
    <x v="17"/>
    <x v="4"/>
    <n v="0.69999999999999929"/>
    <n v="0.5599999999999995"/>
    <n v="0"/>
  </r>
  <r>
    <n v="377"/>
    <n v="20240503"/>
    <n v="4"/>
    <n v="11.5"/>
    <n v="876"/>
    <n v="9.4"/>
    <m/>
    <n v="84"/>
    <x v="31"/>
    <x v="123"/>
    <x v="17"/>
    <x v="4"/>
    <n v="6.5"/>
    <n v="5.2"/>
    <n v="0"/>
  </r>
  <r>
    <n v="377"/>
    <n v="20240504"/>
    <n v="2.2000000000000002"/>
    <n v="11.4"/>
    <n v="1367"/>
    <n v="7"/>
    <m/>
    <n v="85"/>
    <x v="31"/>
    <x v="124"/>
    <x v="17"/>
    <x v="4"/>
    <n v="6.6"/>
    <n v="5.28"/>
    <n v="0"/>
  </r>
  <r>
    <n v="377"/>
    <n v="20240505"/>
    <n v="2.5"/>
    <n v="13"/>
    <n v="1482"/>
    <n v="0"/>
    <m/>
    <n v="80"/>
    <x v="31"/>
    <x v="125"/>
    <x v="17"/>
    <x v="4"/>
    <n v="5"/>
    <n v="4"/>
    <n v="0"/>
  </r>
  <r>
    <n v="377"/>
    <n v="20240506"/>
    <n v="1.7"/>
    <n v="14"/>
    <n v="753"/>
    <n v="11"/>
    <m/>
    <n v="84"/>
    <x v="31"/>
    <x v="126"/>
    <x v="18"/>
    <x v="4"/>
    <n v="4"/>
    <n v="3.2"/>
    <n v="0"/>
  </r>
  <r>
    <n v="377"/>
    <n v="20240507"/>
    <n v="2.7"/>
    <n v="15.2"/>
    <n v="1914"/>
    <n v="2.6"/>
    <m/>
    <n v="77"/>
    <x v="31"/>
    <x v="127"/>
    <x v="18"/>
    <x v="4"/>
    <n v="2.8000000000000007"/>
    <n v="2.2400000000000007"/>
    <n v="0"/>
  </r>
  <r>
    <n v="377"/>
    <n v="20240508"/>
    <n v="2.2000000000000002"/>
    <n v="12.3"/>
    <n v="1140"/>
    <n v="0"/>
    <m/>
    <n v="83"/>
    <x v="31"/>
    <x v="128"/>
    <x v="18"/>
    <x v="4"/>
    <n v="5.6999999999999993"/>
    <n v="4.5599999999999996"/>
    <n v="0"/>
  </r>
  <r>
    <n v="377"/>
    <n v="20240509"/>
    <n v="1.3"/>
    <n v="14"/>
    <n v="2205"/>
    <n v="0"/>
    <m/>
    <n v="79"/>
    <x v="31"/>
    <x v="129"/>
    <x v="18"/>
    <x v="4"/>
    <n v="4"/>
    <n v="3.2"/>
    <n v="0"/>
  </r>
  <r>
    <n v="377"/>
    <n v="20240510"/>
    <n v="1.8"/>
    <n v="16.3"/>
    <n v="2388"/>
    <n v="0"/>
    <m/>
    <n v="70"/>
    <x v="31"/>
    <x v="130"/>
    <x v="18"/>
    <x v="4"/>
    <n v="1.6999999999999993"/>
    <n v="1.3599999999999994"/>
    <n v="0"/>
  </r>
  <r>
    <n v="377"/>
    <n v="20240511"/>
    <n v="3"/>
    <n v="18.2"/>
    <n v="2409"/>
    <n v="0"/>
    <m/>
    <n v="65"/>
    <x v="31"/>
    <x v="131"/>
    <x v="18"/>
    <x v="4"/>
    <n v="0"/>
    <n v="0"/>
    <n v="0.19999999999999929"/>
  </r>
  <r>
    <n v="377"/>
    <n v="20240512"/>
    <n v="3.4"/>
    <n v="20"/>
    <n v="2597"/>
    <n v="0"/>
    <m/>
    <n v="59"/>
    <x v="31"/>
    <x v="132"/>
    <x v="18"/>
    <x v="4"/>
    <n v="0"/>
    <n v="0"/>
    <n v="2"/>
  </r>
  <r>
    <n v="377"/>
    <n v="20240513"/>
    <n v="2"/>
    <n v="18.8"/>
    <n v="2015"/>
    <n v="4.5"/>
    <m/>
    <n v="78"/>
    <x v="31"/>
    <x v="133"/>
    <x v="19"/>
    <x v="4"/>
    <n v="0"/>
    <n v="0"/>
    <n v="0.80000000000000071"/>
  </r>
  <r>
    <n v="377"/>
    <n v="20240514"/>
    <n v="3"/>
    <n v="19.399999999999999"/>
    <n v="1797"/>
    <n v="1.8"/>
    <m/>
    <n v="74"/>
    <x v="31"/>
    <x v="134"/>
    <x v="19"/>
    <x v="4"/>
    <n v="0"/>
    <n v="0"/>
    <n v="1.3999999999999986"/>
  </r>
  <r>
    <n v="377"/>
    <n v="20240515"/>
    <n v="1.5"/>
    <n v="15.4"/>
    <n v="833"/>
    <n v="4.7"/>
    <m/>
    <n v="91"/>
    <x v="31"/>
    <x v="135"/>
    <x v="19"/>
    <x v="4"/>
    <n v="2.5999999999999996"/>
    <n v="2.0799999999999996"/>
    <n v="0"/>
  </r>
  <r>
    <n v="377"/>
    <n v="20240516"/>
    <n v="2.2999999999999998"/>
    <n v="16.399999999999999"/>
    <n v="1311"/>
    <n v="7.8"/>
    <m/>
    <n v="86"/>
    <x v="31"/>
    <x v="136"/>
    <x v="19"/>
    <x v="4"/>
    <n v="1.6000000000000014"/>
    <n v="1.2800000000000011"/>
    <n v="0"/>
  </r>
  <r>
    <n v="377"/>
    <n v="20240517"/>
    <n v="3.5"/>
    <n v="15.6"/>
    <n v="758"/>
    <n v="7.6"/>
    <m/>
    <n v="92"/>
    <x v="31"/>
    <x v="137"/>
    <x v="19"/>
    <x v="4"/>
    <n v="2.4000000000000004"/>
    <n v="1.9200000000000004"/>
    <n v="0"/>
  </r>
  <r>
    <n v="377"/>
    <n v="20240518"/>
    <n v="2.8"/>
    <n v="15.7"/>
    <n v="1555"/>
    <n v="9.3000000000000007"/>
    <m/>
    <n v="86"/>
    <x v="31"/>
    <x v="138"/>
    <x v="19"/>
    <x v="4"/>
    <n v="2.3000000000000007"/>
    <n v="1.8400000000000007"/>
    <n v="0"/>
  </r>
  <r>
    <n v="377"/>
    <n v="20240519"/>
    <n v="2.7"/>
    <n v="14.5"/>
    <n v="1098"/>
    <n v="5.7"/>
    <m/>
    <n v="91"/>
    <x v="31"/>
    <x v="139"/>
    <x v="19"/>
    <x v="4"/>
    <n v="3.5"/>
    <n v="2.8000000000000003"/>
    <n v="0"/>
  </r>
  <r>
    <n v="377"/>
    <n v="20240520"/>
    <n v="1.5"/>
    <n v="16.600000000000001"/>
    <n v="2426"/>
    <n v="-0.1"/>
    <m/>
    <n v="78"/>
    <x v="31"/>
    <x v="140"/>
    <x v="20"/>
    <x v="4"/>
    <n v="1.3999999999999986"/>
    <n v="1.119999999999999"/>
    <n v="0"/>
  </r>
  <r>
    <n v="377"/>
    <n v="20240521"/>
    <n v="2.6"/>
    <n v="16.100000000000001"/>
    <n v="1175"/>
    <n v="15.3"/>
    <m/>
    <n v="88"/>
    <x v="31"/>
    <x v="141"/>
    <x v="20"/>
    <x v="4"/>
    <n v="1.8999999999999986"/>
    <n v="1.5199999999999989"/>
    <n v="0"/>
  </r>
  <r>
    <n v="377"/>
    <n v="20240522"/>
    <n v="3.9"/>
    <n v="15.4"/>
    <n v="1479"/>
    <n v="-0.1"/>
    <m/>
    <n v="82"/>
    <x v="31"/>
    <x v="142"/>
    <x v="20"/>
    <x v="4"/>
    <n v="2.5999999999999996"/>
    <n v="2.0799999999999996"/>
    <n v="0"/>
  </r>
  <r>
    <n v="377"/>
    <n v="20240523"/>
    <n v="2.8"/>
    <n v="15.9"/>
    <n v="2084"/>
    <n v="2.9"/>
    <m/>
    <n v="78"/>
    <x v="31"/>
    <x v="143"/>
    <x v="20"/>
    <x v="4"/>
    <n v="2.0999999999999996"/>
    <n v="1.6799999999999997"/>
    <n v="0"/>
  </r>
  <r>
    <n v="377"/>
    <n v="20240524"/>
    <n v="2.1"/>
    <n v="14.1"/>
    <n v="330"/>
    <n v="21.5"/>
    <m/>
    <n v="95"/>
    <x v="31"/>
    <x v="144"/>
    <x v="20"/>
    <x v="4"/>
    <n v="3.9000000000000004"/>
    <n v="3.1200000000000006"/>
    <n v="0"/>
  </r>
  <r>
    <n v="377"/>
    <n v="20240525"/>
    <n v="2.6"/>
    <n v="14.8"/>
    <n v="1249"/>
    <n v="-0.1"/>
    <m/>
    <n v="88"/>
    <x v="31"/>
    <x v="145"/>
    <x v="20"/>
    <x v="4"/>
    <n v="3.1999999999999993"/>
    <n v="2.5599999999999996"/>
    <n v="0"/>
  </r>
  <r>
    <n v="377"/>
    <n v="20240526"/>
    <n v="2.7"/>
    <n v="16.3"/>
    <n v="1540"/>
    <n v="2.7"/>
    <m/>
    <n v="82"/>
    <x v="31"/>
    <x v="146"/>
    <x v="20"/>
    <x v="4"/>
    <n v="1.6999999999999993"/>
    <n v="1.3599999999999994"/>
    <n v="0"/>
  </r>
  <r>
    <n v="377"/>
    <n v="20240527"/>
    <n v="2.4"/>
    <n v="14.8"/>
    <n v="1604"/>
    <n v="4.4000000000000004"/>
    <m/>
    <n v="82"/>
    <x v="31"/>
    <x v="147"/>
    <x v="21"/>
    <x v="4"/>
    <n v="3.1999999999999993"/>
    <n v="2.5599999999999996"/>
    <n v="0"/>
  </r>
  <r>
    <n v="377"/>
    <n v="20240528"/>
    <n v="4.0999999999999996"/>
    <n v="14.2"/>
    <n v="1733"/>
    <n v="1.7"/>
    <m/>
    <n v="83"/>
    <x v="31"/>
    <x v="148"/>
    <x v="21"/>
    <x v="4"/>
    <n v="3.8000000000000007"/>
    <n v="3.0400000000000009"/>
    <n v="0"/>
  </r>
  <r>
    <n v="377"/>
    <n v="20240529"/>
    <n v="4.0999999999999996"/>
    <n v="15.4"/>
    <n v="1567"/>
    <n v="10.9"/>
    <m/>
    <n v="84"/>
    <x v="31"/>
    <x v="149"/>
    <x v="21"/>
    <x v="4"/>
    <n v="2.5999999999999996"/>
    <n v="2.0799999999999996"/>
    <n v="0"/>
  </r>
  <r>
    <n v="377"/>
    <n v="20240530"/>
    <n v="3"/>
    <n v="14.3"/>
    <n v="2019"/>
    <n v="0.6"/>
    <m/>
    <n v="82"/>
    <x v="31"/>
    <x v="150"/>
    <x v="21"/>
    <x v="4"/>
    <n v="3.6999999999999993"/>
    <n v="2.9599999999999995"/>
    <n v="0"/>
  </r>
  <r>
    <n v="377"/>
    <n v="20240531"/>
    <n v="2.7"/>
    <n v="15.4"/>
    <n v="1593"/>
    <n v="2.1"/>
    <m/>
    <n v="82"/>
    <x v="31"/>
    <x v="151"/>
    <x v="21"/>
    <x v="4"/>
    <n v="2.5999999999999996"/>
    <n v="2.0799999999999996"/>
    <n v="0"/>
  </r>
  <r>
    <n v="377"/>
    <n v="20240601"/>
    <n v="3.3"/>
    <n v="15.8"/>
    <n v="704"/>
    <n v="1.6"/>
    <m/>
    <n v="92"/>
    <x v="31"/>
    <x v="152"/>
    <x v="21"/>
    <x v="5"/>
    <n v="2.1999999999999993"/>
    <n v="1.7599999999999996"/>
    <n v="0"/>
  </r>
  <r>
    <n v="377"/>
    <n v="20240602"/>
    <n v="3.3"/>
    <n v="14.3"/>
    <n v="1210"/>
    <n v="-0.1"/>
    <m/>
    <n v="77"/>
    <x v="31"/>
    <x v="153"/>
    <x v="21"/>
    <x v="5"/>
    <n v="3.6999999999999993"/>
    <n v="2.9599999999999995"/>
    <n v="0"/>
  </r>
  <r>
    <n v="377"/>
    <n v="20240603"/>
    <n v="1.6"/>
    <n v="13.9"/>
    <n v="1489"/>
    <n v="0"/>
    <m/>
    <n v="78"/>
    <x v="31"/>
    <x v="154"/>
    <x v="22"/>
    <x v="5"/>
    <n v="4.0999999999999996"/>
    <n v="3.28"/>
    <n v="0"/>
  </r>
  <r>
    <n v="377"/>
    <n v="20240604"/>
    <n v="3.1"/>
    <n v="17"/>
    <n v="1695"/>
    <n v="1.6"/>
    <m/>
    <n v="75"/>
    <x v="31"/>
    <x v="155"/>
    <x v="22"/>
    <x v="5"/>
    <n v="1"/>
    <n v="0.8"/>
    <n v="0"/>
  </r>
  <r>
    <n v="377"/>
    <n v="20240605"/>
    <n v="3"/>
    <n v="14"/>
    <n v="1931"/>
    <n v="0.1"/>
    <m/>
    <n v="71"/>
    <x v="31"/>
    <x v="156"/>
    <x v="22"/>
    <x v="5"/>
    <n v="4"/>
    <n v="3.2"/>
    <n v="0"/>
  </r>
  <r>
    <n v="377"/>
    <n v="20240606"/>
    <n v="1.5"/>
    <n v="14.3"/>
    <n v="2164"/>
    <n v="0"/>
    <m/>
    <n v="67"/>
    <x v="31"/>
    <x v="157"/>
    <x v="22"/>
    <x v="5"/>
    <n v="3.6999999999999993"/>
    <n v="2.9599999999999995"/>
    <n v="0"/>
  </r>
  <r>
    <n v="377"/>
    <n v="20240607"/>
    <n v="2.2000000000000002"/>
    <n v="15.2"/>
    <n v="2613"/>
    <n v="0"/>
    <m/>
    <n v="66"/>
    <x v="31"/>
    <x v="158"/>
    <x v="22"/>
    <x v="5"/>
    <n v="2.8000000000000007"/>
    <n v="2.2400000000000007"/>
    <n v="0"/>
  </r>
  <r>
    <n v="377"/>
    <n v="20240608"/>
    <n v="3.7"/>
    <n v="15.1"/>
    <n v="2481"/>
    <n v="0"/>
    <m/>
    <n v="69"/>
    <x v="31"/>
    <x v="159"/>
    <x v="22"/>
    <x v="5"/>
    <n v="2.9000000000000004"/>
    <n v="2.3200000000000003"/>
    <n v="0"/>
  </r>
  <r>
    <n v="377"/>
    <n v="20240609"/>
    <n v="3.3"/>
    <n v="13.9"/>
    <n v="2861"/>
    <n v="0"/>
    <m/>
    <n v="66"/>
    <x v="31"/>
    <x v="160"/>
    <x v="22"/>
    <x v="5"/>
    <n v="4.0999999999999996"/>
    <n v="3.28"/>
    <n v="0"/>
  </r>
  <r>
    <n v="377"/>
    <n v="20240610"/>
    <n v="5.3"/>
    <n v="11.1"/>
    <n v="873"/>
    <n v="5.6"/>
    <m/>
    <n v="83"/>
    <x v="31"/>
    <x v="161"/>
    <x v="23"/>
    <x v="5"/>
    <n v="6.9"/>
    <n v="5.5200000000000005"/>
    <n v="0"/>
  </r>
  <r>
    <n v="377"/>
    <n v="20240611"/>
    <n v="4.3"/>
    <n v="12.1"/>
    <n v="2118"/>
    <n v="0.2"/>
    <m/>
    <n v="72"/>
    <x v="31"/>
    <x v="162"/>
    <x v="23"/>
    <x v="5"/>
    <n v="5.9"/>
    <n v="4.7200000000000006"/>
    <n v="0"/>
  </r>
  <r>
    <n v="377"/>
    <n v="20240612"/>
    <n v="3.2"/>
    <n v="11.9"/>
    <n v="1844"/>
    <n v="-0.1"/>
    <m/>
    <n v="73"/>
    <x v="31"/>
    <x v="163"/>
    <x v="23"/>
    <x v="5"/>
    <n v="6.1"/>
    <n v="4.88"/>
    <n v="0"/>
  </r>
  <r>
    <n v="377"/>
    <n v="20240613"/>
    <n v="2.9"/>
    <n v="15"/>
    <n v="2267"/>
    <n v="0"/>
    <m/>
    <n v="63"/>
    <x v="31"/>
    <x v="164"/>
    <x v="23"/>
    <x v="5"/>
    <n v="3"/>
    <n v="2.4000000000000004"/>
    <n v="0"/>
  </r>
  <r>
    <n v="377"/>
    <n v="20240614"/>
    <n v="4"/>
    <n v="16.2"/>
    <n v="1135"/>
    <n v="5.6"/>
    <m/>
    <n v="77"/>
    <x v="31"/>
    <x v="165"/>
    <x v="23"/>
    <x v="5"/>
    <n v="1.8000000000000007"/>
    <n v="1.4400000000000006"/>
    <n v="0"/>
  </r>
  <r>
    <n v="377"/>
    <n v="20240615"/>
    <n v="6.7"/>
    <n v="15.5"/>
    <n v="1995"/>
    <n v="0.3"/>
    <m/>
    <n v="66"/>
    <x v="31"/>
    <x v="166"/>
    <x v="23"/>
    <x v="5"/>
    <n v="2.5"/>
    <n v="2"/>
    <n v="0"/>
  </r>
  <r>
    <n v="377"/>
    <n v="20240616"/>
    <n v="4.5999999999999996"/>
    <n v="15.3"/>
    <n v="1436"/>
    <n v="2.8"/>
    <m/>
    <n v="83"/>
    <x v="31"/>
    <x v="167"/>
    <x v="23"/>
    <x v="5"/>
    <n v="2.6999999999999993"/>
    <n v="2.1599999999999997"/>
    <n v="0"/>
  </r>
  <r>
    <n v="377"/>
    <n v="20240617"/>
    <n v="2.2999999999999998"/>
    <n v="16.8"/>
    <n v="1596"/>
    <n v="1"/>
    <m/>
    <n v="81"/>
    <x v="31"/>
    <x v="168"/>
    <x v="24"/>
    <x v="5"/>
    <n v="1.1999999999999993"/>
    <n v="0.95999999999999952"/>
    <n v="0"/>
  </r>
  <r>
    <n v="377"/>
    <n v="20240618"/>
    <n v="2.5"/>
    <n v="16.100000000000001"/>
    <n v="798"/>
    <n v="11.5"/>
    <m/>
    <n v="94"/>
    <x v="31"/>
    <x v="169"/>
    <x v="24"/>
    <x v="5"/>
    <n v="1.8999999999999986"/>
    <n v="1.5199999999999989"/>
    <n v="0"/>
  </r>
  <r>
    <n v="377"/>
    <n v="20240619"/>
    <n v="3.2"/>
    <n v="16.899999999999999"/>
    <n v="2083"/>
    <n v="0"/>
    <m/>
    <n v="78"/>
    <x v="31"/>
    <x v="170"/>
    <x v="24"/>
    <x v="5"/>
    <n v="1.1000000000000014"/>
    <n v="0.88000000000000123"/>
    <n v="0"/>
  </r>
  <r>
    <n v="377"/>
    <n v="20240620"/>
    <n v="2.8"/>
    <n v="16.399999999999999"/>
    <n v="1128"/>
    <n v="2.2000000000000002"/>
    <m/>
    <n v="82"/>
    <x v="31"/>
    <x v="171"/>
    <x v="24"/>
    <x v="5"/>
    <n v="1.6000000000000014"/>
    <n v="1.2800000000000011"/>
    <n v="0"/>
  </r>
  <r>
    <n v="377"/>
    <n v="20240621"/>
    <n v="2.5"/>
    <n v="15.9"/>
    <n v="552"/>
    <n v="2.2000000000000002"/>
    <m/>
    <n v="92"/>
    <x v="31"/>
    <x v="172"/>
    <x v="24"/>
    <x v="5"/>
    <n v="2.0999999999999996"/>
    <n v="1.6799999999999997"/>
    <n v="0"/>
  </r>
  <r>
    <n v="377"/>
    <n v="20240622"/>
    <n v="3"/>
    <n v="16.2"/>
    <n v="1795"/>
    <n v="0"/>
    <m/>
    <n v="80"/>
    <x v="31"/>
    <x v="173"/>
    <x v="24"/>
    <x v="5"/>
    <n v="1.8000000000000007"/>
    <n v="1.4400000000000006"/>
    <n v="0"/>
  </r>
  <r>
    <n v="377"/>
    <n v="20240623"/>
    <n v="1.8"/>
    <n v="18.899999999999999"/>
    <n v="2607"/>
    <n v="0"/>
    <m/>
    <n v="74"/>
    <x v="31"/>
    <x v="174"/>
    <x v="24"/>
    <x v="5"/>
    <n v="0"/>
    <n v="0"/>
    <n v="0.89999999999999858"/>
  </r>
  <r>
    <n v="377"/>
    <n v="20240624"/>
    <n v="1.5"/>
    <n v="20.7"/>
    <n v="2702"/>
    <n v="0"/>
    <m/>
    <n v="70"/>
    <x v="31"/>
    <x v="175"/>
    <x v="25"/>
    <x v="5"/>
    <n v="0"/>
    <n v="0"/>
    <n v="2.6999999999999993"/>
  </r>
  <r>
    <n v="377"/>
    <n v="20240625"/>
    <n v="2.4"/>
    <n v="22.7"/>
    <n v="2894"/>
    <n v="0"/>
    <m/>
    <n v="63"/>
    <x v="31"/>
    <x v="176"/>
    <x v="25"/>
    <x v="5"/>
    <n v="0"/>
    <n v="0"/>
    <n v="4.6999999999999993"/>
  </r>
  <r>
    <n v="377"/>
    <n v="20240626"/>
    <n v="1.4"/>
    <n v="24"/>
    <n v="2837"/>
    <n v="0"/>
    <m/>
    <n v="66"/>
    <x v="31"/>
    <x v="177"/>
    <x v="25"/>
    <x v="5"/>
    <n v="0"/>
    <n v="0"/>
    <n v="6"/>
  </r>
  <r>
    <n v="377"/>
    <n v="20240627"/>
    <n v="3"/>
    <n v="23.6"/>
    <n v="2547"/>
    <n v="0"/>
    <m/>
    <n v="68"/>
    <x v="31"/>
    <x v="178"/>
    <x v="25"/>
    <x v="5"/>
    <n v="0"/>
    <n v="0"/>
    <n v="5.6000000000000014"/>
  </r>
  <r>
    <n v="377"/>
    <n v="20240628"/>
    <n v="3.5"/>
    <n v="18.5"/>
    <n v="2670"/>
    <n v="0"/>
    <m/>
    <n v="65"/>
    <x v="31"/>
    <x v="179"/>
    <x v="25"/>
    <x v="5"/>
    <n v="0"/>
    <n v="0"/>
    <n v="0.5"/>
  </r>
  <r>
    <n v="377"/>
    <n v="20240629"/>
    <n v="2"/>
    <n v="19.100000000000001"/>
    <n v="2308"/>
    <n v="7.7"/>
    <m/>
    <n v="71"/>
    <x v="31"/>
    <x v="180"/>
    <x v="25"/>
    <x v="5"/>
    <n v="0"/>
    <n v="0"/>
    <n v="1.1000000000000014"/>
  </r>
  <r>
    <n v="377"/>
    <n v="20240630"/>
    <n v="3.3"/>
    <n v="18.2"/>
    <n v="1405"/>
    <n v="4.5999999999999996"/>
    <m/>
    <n v="82"/>
    <x v="31"/>
    <x v="181"/>
    <x v="25"/>
    <x v="5"/>
    <n v="0"/>
    <n v="0"/>
    <n v="0.19999999999999929"/>
  </r>
  <r>
    <n v="377"/>
    <n v="20240701"/>
    <n v="3.5"/>
    <n v="15.9"/>
    <n v="1848"/>
    <n v="-0.1"/>
    <m/>
    <n v="73"/>
    <x v="31"/>
    <x v="182"/>
    <x v="26"/>
    <x v="6"/>
    <n v="2.0999999999999996"/>
    <n v="1.6799999999999997"/>
    <n v="0"/>
  </r>
  <r>
    <n v="377"/>
    <n v="20240702"/>
    <n v="3.2"/>
    <n v="15.1"/>
    <n v="944"/>
    <n v="7.4"/>
    <m/>
    <n v="84"/>
    <x v="31"/>
    <x v="183"/>
    <x v="26"/>
    <x v="6"/>
    <n v="2.9000000000000004"/>
    <n v="2.3200000000000003"/>
    <n v="0"/>
  </r>
  <r>
    <n v="377"/>
    <n v="20240703"/>
    <n v="3.2"/>
    <n v="13.5"/>
    <n v="940"/>
    <n v="3.5"/>
    <m/>
    <n v="86"/>
    <x v="31"/>
    <x v="184"/>
    <x v="26"/>
    <x v="6"/>
    <n v="4.5"/>
    <n v="3.6"/>
    <n v="0"/>
  </r>
  <r>
    <n v="377"/>
    <n v="20240704"/>
    <n v="4.7"/>
    <n v="16.2"/>
    <n v="2274"/>
    <n v="1.4"/>
    <m/>
    <n v="73"/>
    <x v="31"/>
    <x v="185"/>
    <x v="26"/>
    <x v="6"/>
    <n v="1.8000000000000007"/>
    <n v="1.4400000000000006"/>
    <n v="0"/>
  </r>
  <r>
    <n v="377"/>
    <n v="20240705"/>
    <n v="4"/>
    <n v="15.7"/>
    <n v="1200"/>
    <n v="0.4"/>
    <m/>
    <n v="82"/>
    <x v="31"/>
    <x v="186"/>
    <x v="26"/>
    <x v="6"/>
    <n v="2.3000000000000007"/>
    <n v="1.8400000000000007"/>
    <n v="0"/>
  </r>
  <r>
    <n v="377"/>
    <n v="20240706"/>
    <n v="6.2"/>
    <n v="17.5"/>
    <n v="2004"/>
    <n v="-0.1"/>
    <m/>
    <n v="66"/>
    <x v="31"/>
    <x v="187"/>
    <x v="26"/>
    <x v="6"/>
    <n v="0.5"/>
    <n v="0.4"/>
    <n v="0"/>
  </r>
  <r>
    <n v="377"/>
    <n v="20240707"/>
    <n v="4.0999999999999996"/>
    <n v="15.8"/>
    <n v="1853"/>
    <n v="-0.1"/>
    <m/>
    <n v="68"/>
    <x v="31"/>
    <x v="188"/>
    <x v="26"/>
    <x v="6"/>
    <n v="2.1999999999999993"/>
    <n v="1.7599999999999996"/>
    <n v="0"/>
  </r>
  <r>
    <n v="377"/>
    <n v="20240708"/>
    <n v="1.8"/>
    <n v="17.7"/>
    <n v="1791"/>
    <n v="-0.1"/>
    <m/>
    <n v="69"/>
    <x v="31"/>
    <x v="189"/>
    <x v="27"/>
    <x v="6"/>
    <n v="0.30000000000000071"/>
    <n v="0.24000000000000057"/>
    <n v="0"/>
  </r>
  <r>
    <n v="377"/>
    <n v="20240709"/>
    <n v="2.8"/>
    <n v="22.6"/>
    <n v="2387"/>
    <n v="4.5"/>
    <m/>
    <n v="67"/>
    <x v="31"/>
    <x v="190"/>
    <x v="27"/>
    <x v="6"/>
    <n v="0"/>
    <n v="0"/>
    <n v="4.6000000000000014"/>
  </r>
  <r>
    <n v="377"/>
    <n v="20240710"/>
    <n v="3.3"/>
    <n v="20.399999999999999"/>
    <n v="1955"/>
    <n v="1.1000000000000001"/>
    <m/>
    <n v="79"/>
    <x v="31"/>
    <x v="191"/>
    <x v="27"/>
    <x v="6"/>
    <n v="0"/>
    <n v="0"/>
    <n v="2.3999999999999986"/>
  </r>
  <r>
    <n v="377"/>
    <n v="20240711"/>
    <n v="2.9"/>
    <n v="19.2"/>
    <n v="2578"/>
    <n v="-0.1"/>
    <m/>
    <n v="66"/>
    <x v="31"/>
    <x v="192"/>
    <x v="27"/>
    <x v="6"/>
    <n v="0"/>
    <n v="0"/>
    <n v="1.1999999999999993"/>
  </r>
  <r>
    <n v="377"/>
    <n v="20240712"/>
    <n v="4.2"/>
    <n v="14.9"/>
    <n v="596"/>
    <n v="37.700000000000003"/>
    <m/>
    <n v="88"/>
    <x v="31"/>
    <x v="193"/>
    <x v="27"/>
    <x v="6"/>
    <n v="3.0999999999999996"/>
    <n v="2.48"/>
    <n v="0"/>
  </r>
  <r>
    <n v="377"/>
    <n v="20240713"/>
    <n v="4.3"/>
    <n v="14.8"/>
    <n v="1595"/>
    <n v="0"/>
    <m/>
    <n v="80"/>
    <x v="31"/>
    <x v="194"/>
    <x v="27"/>
    <x v="6"/>
    <n v="3.1999999999999993"/>
    <n v="2.5599999999999996"/>
    <n v="0"/>
  </r>
  <r>
    <n v="377"/>
    <n v="20240714"/>
    <n v="2.5"/>
    <n v="16.600000000000001"/>
    <n v="2112"/>
    <n v="0"/>
    <m/>
    <n v="77"/>
    <x v="31"/>
    <x v="195"/>
    <x v="27"/>
    <x v="6"/>
    <n v="1.3999999999999986"/>
    <n v="1.119999999999999"/>
    <n v="0"/>
  </r>
  <r>
    <n v="377"/>
    <n v="20240715"/>
    <n v="2.2999999999999998"/>
    <n v="20.2"/>
    <n v="2352"/>
    <n v="0.6"/>
    <m/>
    <n v="72"/>
    <x v="31"/>
    <x v="196"/>
    <x v="28"/>
    <x v="6"/>
    <n v="0"/>
    <n v="0"/>
    <n v="2.1999999999999993"/>
  </r>
  <r>
    <n v="377"/>
    <n v="20240716"/>
    <n v="5.6"/>
    <n v="18.5"/>
    <n v="1625"/>
    <n v="0.6"/>
    <m/>
    <n v="77"/>
    <x v="31"/>
    <x v="197"/>
    <x v="28"/>
    <x v="6"/>
    <n v="0"/>
    <n v="0"/>
    <n v="0.5"/>
  </r>
  <r>
    <n v="377"/>
    <n v="20240717"/>
    <n v="2.8"/>
    <n v="19.2"/>
    <n v="1930"/>
    <n v="0"/>
    <m/>
    <n v="76"/>
    <x v="31"/>
    <x v="198"/>
    <x v="28"/>
    <x v="6"/>
    <n v="0"/>
    <n v="0"/>
    <n v="1.1999999999999993"/>
  </r>
  <r>
    <n v="377"/>
    <n v="20240718"/>
    <n v="1.5"/>
    <n v="21.5"/>
    <n v="2587"/>
    <n v="0"/>
    <m/>
    <n v="71"/>
    <x v="31"/>
    <x v="199"/>
    <x v="28"/>
    <x v="6"/>
    <n v="0"/>
    <n v="0"/>
    <n v="3.5"/>
  </r>
  <r>
    <n v="377"/>
    <n v="20240719"/>
    <n v="1.6"/>
    <n v="23.1"/>
    <n v="2191"/>
    <n v="0"/>
    <m/>
    <n v="67"/>
    <x v="31"/>
    <x v="200"/>
    <x v="28"/>
    <x v="6"/>
    <n v="0"/>
    <n v="0"/>
    <n v="5.1000000000000014"/>
  </r>
  <r>
    <n v="377"/>
    <n v="20240720"/>
    <n v="1.7"/>
    <n v="23.3"/>
    <n v="2165"/>
    <n v="0.4"/>
    <m/>
    <n v="74"/>
    <x v="31"/>
    <x v="201"/>
    <x v="28"/>
    <x v="6"/>
    <n v="0"/>
    <n v="0"/>
    <n v="5.3000000000000007"/>
  </r>
  <r>
    <n v="377"/>
    <n v="20240721"/>
    <n v="3.5"/>
    <n v="21.1"/>
    <n v="1143"/>
    <n v="-0.1"/>
    <m/>
    <n v="82"/>
    <x v="31"/>
    <x v="202"/>
    <x v="28"/>
    <x v="6"/>
    <n v="0"/>
    <n v="0"/>
    <n v="3.1000000000000014"/>
  </r>
  <r>
    <n v="377"/>
    <n v="20240722"/>
    <n v="3.3"/>
    <n v="19.899999999999999"/>
    <n v="2165"/>
    <n v="0"/>
    <m/>
    <n v="74"/>
    <x v="31"/>
    <x v="203"/>
    <x v="29"/>
    <x v="6"/>
    <n v="0"/>
    <n v="0"/>
    <n v="1.8999999999999986"/>
  </r>
  <r>
    <n v="377"/>
    <n v="20240723"/>
    <n v="4.5"/>
    <n v="19"/>
    <n v="1650"/>
    <n v="3.3"/>
    <m/>
    <n v="82"/>
    <x v="31"/>
    <x v="204"/>
    <x v="29"/>
    <x v="6"/>
    <n v="0"/>
    <n v="0"/>
    <n v="1"/>
  </r>
  <r>
    <n v="377"/>
    <n v="20240724"/>
    <n v="2.2000000000000002"/>
    <n v="18.100000000000001"/>
    <n v="1933"/>
    <n v="0.8"/>
    <m/>
    <n v="76"/>
    <x v="31"/>
    <x v="205"/>
    <x v="29"/>
    <x v="6"/>
    <n v="0"/>
    <n v="0"/>
    <n v="0.10000000000000142"/>
  </r>
  <r>
    <n v="377"/>
    <n v="20240725"/>
    <n v="2.2000000000000002"/>
    <n v="20"/>
    <n v="1553"/>
    <n v="0.1"/>
    <m/>
    <n v="74"/>
    <x v="31"/>
    <x v="206"/>
    <x v="29"/>
    <x v="6"/>
    <n v="0"/>
    <n v="0"/>
    <n v="2"/>
  </r>
  <r>
    <n v="377"/>
    <n v="20240726"/>
    <n v="3.3"/>
    <n v="20.2"/>
    <n v="1515"/>
    <n v="3.5"/>
    <m/>
    <n v="80"/>
    <x v="31"/>
    <x v="207"/>
    <x v="29"/>
    <x v="6"/>
    <n v="0"/>
    <n v="0"/>
    <n v="2.1999999999999993"/>
  </r>
  <r>
    <n v="377"/>
    <n v="20240727"/>
    <n v="1.5"/>
    <n v="17.7"/>
    <n v="644"/>
    <n v="2.5"/>
    <m/>
    <n v="87"/>
    <x v="31"/>
    <x v="208"/>
    <x v="29"/>
    <x v="6"/>
    <n v="0.30000000000000071"/>
    <n v="0.24000000000000057"/>
    <n v="0"/>
  </r>
  <r>
    <n v="377"/>
    <n v="20240728"/>
    <n v="1.9"/>
    <n v="18.8"/>
    <n v="2559"/>
    <n v="0"/>
    <m/>
    <n v="71"/>
    <x v="31"/>
    <x v="209"/>
    <x v="29"/>
    <x v="6"/>
    <n v="0"/>
    <n v="0"/>
    <n v="0.80000000000000071"/>
  </r>
  <r>
    <n v="377"/>
    <n v="20240729"/>
    <n v="2.1"/>
    <n v="20.6"/>
    <n v="2668"/>
    <n v="0"/>
    <m/>
    <n v="67"/>
    <x v="31"/>
    <x v="210"/>
    <x v="30"/>
    <x v="6"/>
    <n v="0"/>
    <n v="0"/>
    <n v="2.6000000000000014"/>
  </r>
  <r>
    <n v="377"/>
    <n v="20240730"/>
    <n v="1.4"/>
    <n v="23.6"/>
    <n v="2519"/>
    <n v="0"/>
    <m/>
    <n v="64"/>
    <x v="31"/>
    <x v="211"/>
    <x v="30"/>
    <x v="6"/>
    <n v="0"/>
    <n v="0"/>
    <n v="5.6000000000000014"/>
  </r>
  <r>
    <n v="377"/>
    <n v="20240731"/>
    <n v="1.5"/>
    <n v="20.9"/>
    <n v="1036"/>
    <n v="1.3"/>
    <m/>
    <n v="86"/>
    <x v="31"/>
    <x v="212"/>
    <x v="30"/>
    <x v="6"/>
    <n v="0"/>
    <n v="0"/>
    <n v="2.8999999999999986"/>
  </r>
  <r>
    <n v="377"/>
    <n v="20240801"/>
    <n v="1.5"/>
    <n v="19.5"/>
    <n v="478"/>
    <n v="16.5"/>
    <m/>
    <n v="95"/>
    <x v="31"/>
    <x v="213"/>
    <x v="30"/>
    <x v="7"/>
    <n v="0"/>
    <n v="0"/>
    <n v="1.5"/>
  </r>
  <r>
    <n v="377"/>
    <n v="20240802"/>
    <n v="0.9"/>
    <n v="20"/>
    <n v="1855"/>
    <n v="0"/>
    <m/>
    <n v="87"/>
    <x v="31"/>
    <x v="214"/>
    <x v="30"/>
    <x v="7"/>
    <n v="0"/>
    <n v="0"/>
    <n v="2"/>
  </r>
  <r>
    <n v="377"/>
    <n v="20240803"/>
    <n v="3"/>
    <n v="19.2"/>
    <n v="1207"/>
    <n v="0.1"/>
    <m/>
    <n v="87"/>
    <x v="31"/>
    <x v="215"/>
    <x v="30"/>
    <x v="7"/>
    <n v="0"/>
    <n v="0"/>
    <n v="1.1999999999999993"/>
  </r>
  <r>
    <n v="377"/>
    <n v="20240804"/>
    <n v="1.8"/>
    <n v="18.600000000000001"/>
    <n v="1231"/>
    <n v="1.7"/>
    <m/>
    <n v="81"/>
    <x v="31"/>
    <x v="216"/>
    <x v="30"/>
    <x v="7"/>
    <n v="0"/>
    <n v="0"/>
    <n v="0.60000000000000142"/>
  </r>
  <r>
    <n v="377"/>
    <n v="20240805"/>
    <n v="2.1"/>
    <n v="19.8"/>
    <n v="2473"/>
    <n v="0"/>
    <m/>
    <n v="76"/>
    <x v="31"/>
    <x v="217"/>
    <x v="31"/>
    <x v="7"/>
    <n v="0"/>
    <n v="0"/>
    <n v="1.8000000000000007"/>
  </r>
  <r>
    <n v="377"/>
    <n v="20240806"/>
    <n v="1.6"/>
    <n v="21.9"/>
    <n v="2349"/>
    <n v="0"/>
    <m/>
    <n v="72"/>
    <x v="31"/>
    <x v="218"/>
    <x v="31"/>
    <x v="7"/>
    <n v="0"/>
    <n v="0"/>
    <n v="3.8999999999999986"/>
  </r>
  <r>
    <n v="377"/>
    <n v="20240807"/>
    <n v="2.2999999999999998"/>
    <n v="19.100000000000001"/>
    <n v="1158"/>
    <n v="9"/>
    <m/>
    <n v="85"/>
    <x v="31"/>
    <x v="219"/>
    <x v="31"/>
    <x v="7"/>
    <n v="0"/>
    <n v="0"/>
    <n v="1.1000000000000014"/>
  </r>
  <r>
    <n v="377"/>
    <n v="20240808"/>
    <n v="3.1"/>
    <n v="19.399999999999999"/>
    <n v="2265"/>
    <n v="-0.1"/>
    <m/>
    <n v="73"/>
    <x v="31"/>
    <x v="220"/>
    <x v="31"/>
    <x v="7"/>
    <n v="0"/>
    <n v="0"/>
    <n v="1.3999999999999986"/>
  </r>
  <r>
    <n v="377"/>
    <n v="20240809"/>
    <n v="4.4000000000000004"/>
    <n v="20.7"/>
    <n v="1246"/>
    <n v="0.1"/>
    <m/>
    <n v="75"/>
    <x v="31"/>
    <x v="221"/>
    <x v="31"/>
    <x v="7"/>
    <n v="0"/>
    <n v="0"/>
    <n v="2.6999999999999993"/>
  </r>
  <r>
    <n v="377"/>
    <n v="20240810"/>
    <n v="2.8"/>
    <n v="19.7"/>
    <n v="2394"/>
    <n v="0"/>
    <m/>
    <n v="76"/>
    <x v="31"/>
    <x v="222"/>
    <x v="31"/>
    <x v="7"/>
    <n v="0"/>
    <n v="0"/>
    <n v="1.6999999999999993"/>
  </r>
  <r>
    <n v="377"/>
    <n v="20240811"/>
    <n v="1.8"/>
    <n v="21.7"/>
    <n v="2413"/>
    <n v="0"/>
    <m/>
    <n v="70"/>
    <x v="31"/>
    <x v="223"/>
    <x v="31"/>
    <x v="7"/>
    <n v="0"/>
    <n v="0"/>
    <n v="3.6999999999999993"/>
  </r>
  <r>
    <n v="377"/>
    <n v="20240812"/>
    <n v="1.9"/>
    <n v="25"/>
    <n v="2364"/>
    <n v="0"/>
    <m/>
    <n v="71"/>
    <x v="31"/>
    <x v="224"/>
    <x v="32"/>
    <x v="7"/>
    <n v="0"/>
    <n v="0"/>
    <n v="7"/>
  </r>
  <r>
    <n v="377"/>
    <n v="20240813"/>
    <n v="1.9"/>
    <n v="24.9"/>
    <n v="2136"/>
    <n v="0.8"/>
    <m/>
    <n v="79"/>
    <x v="31"/>
    <x v="225"/>
    <x v="32"/>
    <x v="7"/>
    <n v="0"/>
    <n v="0"/>
    <n v="6.8999999999999986"/>
  </r>
  <r>
    <n v="377"/>
    <n v="20240814"/>
    <n v="2"/>
    <n v="19.7"/>
    <n v="846"/>
    <n v="0.6"/>
    <m/>
    <n v="89"/>
    <x v="31"/>
    <x v="226"/>
    <x v="32"/>
    <x v="7"/>
    <n v="0"/>
    <n v="0"/>
    <n v="1.6999999999999993"/>
  </r>
  <r>
    <n v="377"/>
    <n v="20240815"/>
    <n v="2.7"/>
    <n v="20.9"/>
    <n v="1917"/>
    <n v="0"/>
    <m/>
    <n v="79"/>
    <x v="31"/>
    <x v="227"/>
    <x v="32"/>
    <x v="7"/>
    <n v="0"/>
    <n v="0"/>
    <n v="2.8999999999999986"/>
  </r>
  <r>
    <n v="377"/>
    <n v="20240816"/>
    <n v="2.9"/>
    <n v="19.600000000000001"/>
    <n v="873"/>
    <n v="2.7"/>
    <m/>
    <n v="88"/>
    <x v="31"/>
    <x v="228"/>
    <x v="32"/>
    <x v="7"/>
    <n v="0"/>
    <n v="0"/>
    <n v="1.6000000000000014"/>
  </r>
  <r>
    <n v="377"/>
    <n v="20240817"/>
    <n v="1.6"/>
    <n v="20.5"/>
    <n v="1519"/>
    <n v="4.5999999999999996"/>
    <m/>
    <n v="83"/>
    <x v="31"/>
    <x v="229"/>
    <x v="32"/>
    <x v="7"/>
    <n v="0"/>
    <n v="0"/>
    <n v="2.5"/>
  </r>
  <r>
    <n v="377"/>
    <n v="20240818"/>
    <n v="2"/>
    <n v="19.2"/>
    <n v="1451"/>
    <n v="1.7"/>
    <m/>
    <n v="80"/>
    <x v="31"/>
    <x v="230"/>
    <x v="32"/>
    <x v="7"/>
    <n v="0"/>
    <n v="0"/>
    <n v="1.1999999999999993"/>
  </r>
  <r>
    <n v="377"/>
    <n v="20240819"/>
    <n v="1.1000000000000001"/>
    <n v="16.8"/>
    <n v="2049"/>
    <n v="0"/>
    <m/>
    <n v="80"/>
    <x v="31"/>
    <x v="231"/>
    <x v="33"/>
    <x v="7"/>
    <n v="1.1999999999999993"/>
    <n v="0.95999999999999952"/>
    <n v="0"/>
  </r>
  <r>
    <n v="377"/>
    <n v="20240820"/>
    <n v="3.5"/>
    <n v="19.100000000000001"/>
    <n v="1852"/>
    <n v="3.4"/>
    <m/>
    <n v="79"/>
    <x v="31"/>
    <x v="232"/>
    <x v="33"/>
    <x v="7"/>
    <n v="0"/>
    <n v="0"/>
    <n v="1.1000000000000014"/>
  </r>
  <r>
    <n v="377"/>
    <n v="20240821"/>
    <n v="3.9"/>
    <n v="16.2"/>
    <n v="1852"/>
    <n v="0"/>
    <m/>
    <n v="74"/>
    <x v="31"/>
    <x v="233"/>
    <x v="33"/>
    <x v="7"/>
    <n v="1.8000000000000007"/>
    <n v="1.4400000000000006"/>
    <n v="0"/>
  </r>
  <r>
    <n v="377"/>
    <n v="20240822"/>
    <n v="4.7"/>
    <n v="18.399999999999999"/>
    <n v="1930"/>
    <n v="0"/>
    <m/>
    <n v="67"/>
    <x v="31"/>
    <x v="234"/>
    <x v="33"/>
    <x v="7"/>
    <n v="0"/>
    <n v="0"/>
    <n v="0.39999999999999858"/>
  </r>
  <r>
    <n v="377"/>
    <n v="20240823"/>
    <n v="5.4"/>
    <n v="19.5"/>
    <n v="1167"/>
    <n v="8.1"/>
    <m/>
    <n v="78"/>
    <x v="31"/>
    <x v="235"/>
    <x v="33"/>
    <x v="7"/>
    <n v="0"/>
    <n v="0"/>
    <n v="1.5"/>
  </r>
  <r>
    <n v="377"/>
    <n v="20240824"/>
    <n v="4.5"/>
    <n v="21.2"/>
    <n v="1805"/>
    <n v="4.9000000000000004"/>
    <m/>
    <n v="81"/>
    <x v="31"/>
    <x v="236"/>
    <x v="33"/>
    <x v="7"/>
    <n v="0"/>
    <n v="0"/>
    <n v="3.1999999999999993"/>
  </r>
  <r>
    <n v="377"/>
    <n v="20240825"/>
    <n v="4"/>
    <n v="16.2"/>
    <n v="1918"/>
    <n v="0"/>
    <m/>
    <n v="74"/>
    <x v="31"/>
    <x v="237"/>
    <x v="33"/>
    <x v="7"/>
    <n v="1.8000000000000007"/>
    <n v="1.4400000000000006"/>
    <n v="0"/>
  </r>
  <r>
    <n v="377"/>
    <n v="20240826"/>
    <n v="2"/>
    <n v="16.2"/>
    <n v="1836"/>
    <n v="0"/>
    <m/>
    <n v="76"/>
    <x v="31"/>
    <x v="238"/>
    <x v="34"/>
    <x v="7"/>
    <n v="1.8000000000000007"/>
    <n v="1.4400000000000006"/>
    <n v="0"/>
  </r>
  <r>
    <n v="377"/>
    <n v="20240827"/>
    <n v="1.1000000000000001"/>
    <n v="17.5"/>
    <n v="2067"/>
    <n v="0"/>
    <m/>
    <n v="75"/>
    <x v="31"/>
    <x v="239"/>
    <x v="34"/>
    <x v="7"/>
    <n v="0.5"/>
    <n v="0.4"/>
    <n v="0"/>
  </r>
  <r>
    <n v="377"/>
    <n v="20240828"/>
    <n v="2"/>
    <n v="21.4"/>
    <n v="2103"/>
    <n v="0"/>
    <m/>
    <n v="74"/>
    <x v="31"/>
    <x v="240"/>
    <x v="34"/>
    <x v="7"/>
    <n v="0"/>
    <n v="0"/>
    <n v="3.3999999999999986"/>
  </r>
  <r>
    <n v="377"/>
    <n v="20240829"/>
    <n v="2.5"/>
    <n v="21.5"/>
    <n v="1806"/>
    <n v="0.2"/>
    <m/>
    <n v="75"/>
    <x v="31"/>
    <x v="241"/>
    <x v="34"/>
    <x v="7"/>
    <n v="0"/>
    <n v="0"/>
    <n v="3.5"/>
  </r>
  <r>
    <n v="377"/>
    <n v="20240830"/>
    <n v="2.7"/>
    <n v="17.600000000000001"/>
    <n v="710"/>
    <n v="0.8"/>
    <m/>
    <n v="84"/>
    <x v="31"/>
    <x v="242"/>
    <x v="34"/>
    <x v="7"/>
    <n v="0.39999999999999858"/>
    <n v="0.3199999999999989"/>
    <n v="0"/>
  </r>
  <r>
    <n v="377"/>
    <n v="20240831"/>
    <n v="4.2"/>
    <n v="19.399999999999999"/>
    <n v="1775"/>
    <n v="0"/>
    <m/>
    <n v="76"/>
    <x v="31"/>
    <x v="243"/>
    <x v="34"/>
    <x v="7"/>
    <n v="0"/>
    <n v="0"/>
    <n v="1.3999999999999986"/>
  </r>
  <r>
    <n v="377"/>
    <n v="20240901"/>
    <n v="2.5"/>
    <n v="23.1"/>
    <n v="1867"/>
    <n v="0"/>
    <m/>
    <n v="75"/>
    <x v="31"/>
    <x v="244"/>
    <x v="34"/>
    <x v="8"/>
    <n v="0"/>
    <n v="0"/>
    <n v="5.1000000000000014"/>
  </r>
  <r>
    <n v="377"/>
    <n v="20240902"/>
    <n v="1.7"/>
    <n v="21.7"/>
    <n v="1606"/>
    <n v="2.2000000000000002"/>
    <m/>
    <n v="83"/>
    <x v="31"/>
    <x v="245"/>
    <x v="35"/>
    <x v="8"/>
    <n v="0"/>
    <n v="0"/>
    <n v="3.6999999999999993"/>
  </r>
  <r>
    <n v="377"/>
    <n v="20240903"/>
    <n v="1.8"/>
    <n v="20.8"/>
    <n v="1215"/>
    <n v="0.9"/>
    <m/>
    <n v="86"/>
    <x v="31"/>
    <x v="246"/>
    <x v="35"/>
    <x v="8"/>
    <n v="0"/>
    <n v="0"/>
    <n v="2.8000000000000007"/>
  </r>
  <r>
    <n v="377"/>
    <n v="20240904"/>
    <n v="1.3"/>
    <n v="18.600000000000001"/>
    <n v="1126"/>
    <n v="2.2999999999999998"/>
    <m/>
    <n v="88"/>
    <x v="31"/>
    <x v="247"/>
    <x v="35"/>
    <x v="8"/>
    <n v="0"/>
    <n v="0"/>
    <n v="0.60000000000000142"/>
  </r>
  <r>
    <n v="377"/>
    <n v="20240905"/>
    <n v="3.1"/>
    <n v="20.5"/>
    <n v="1064"/>
    <n v="0"/>
    <m/>
    <n v="89"/>
    <x v="31"/>
    <x v="248"/>
    <x v="35"/>
    <x v="8"/>
    <n v="0"/>
    <n v="0"/>
    <n v="2.5"/>
  </r>
  <r>
    <n v="377"/>
    <n v="20240906"/>
    <n v="1.7"/>
    <n v="18.8"/>
    <n v="478"/>
    <n v="0.1"/>
    <m/>
    <n v="93"/>
    <x v="31"/>
    <x v="249"/>
    <x v="35"/>
    <x v="8"/>
    <n v="0"/>
    <n v="0"/>
    <n v="0.80000000000000071"/>
  </r>
  <r>
    <n v="377"/>
    <n v="20240907"/>
    <n v="2.1"/>
    <n v="20.8"/>
    <n v="1632"/>
    <n v="0.6"/>
    <m/>
    <n v="80"/>
    <x v="31"/>
    <x v="250"/>
    <x v="35"/>
    <x v="8"/>
    <n v="0"/>
    <n v="0"/>
    <n v="2.8000000000000007"/>
  </r>
  <r>
    <n v="377"/>
    <n v="20240908"/>
    <n v="3.7"/>
    <n v="18.399999999999999"/>
    <n v="1603"/>
    <n v="-0.1"/>
    <m/>
    <n v="74"/>
    <x v="31"/>
    <x v="251"/>
    <x v="35"/>
    <x v="8"/>
    <n v="0"/>
    <n v="0"/>
    <n v="0.39999999999999858"/>
  </r>
  <r>
    <n v="377"/>
    <n v="20240909"/>
    <n v="3.2"/>
    <n v="16.2"/>
    <n v="933"/>
    <n v="0.8"/>
    <m/>
    <n v="86"/>
    <x v="31"/>
    <x v="252"/>
    <x v="36"/>
    <x v="8"/>
    <n v="1.8000000000000007"/>
    <n v="1.4400000000000006"/>
    <n v="0"/>
  </r>
  <r>
    <n v="377"/>
    <n v="20240910"/>
    <n v="5.8"/>
    <n v="14.9"/>
    <n v="885"/>
    <n v="6.2"/>
    <m/>
    <n v="85"/>
    <x v="31"/>
    <x v="253"/>
    <x v="36"/>
    <x v="8"/>
    <n v="3.0999999999999996"/>
    <n v="2.48"/>
    <n v="0"/>
  </r>
  <r>
    <n v="377"/>
    <n v="20240911"/>
    <n v="4.3"/>
    <n v="11.2"/>
    <n v="1369"/>
    <n v="8.6"/>
    <m/>
    <n v="84"/>
    <x v="31"/>
    <x v="254"/>
    <x v="36"/>
    <x v="8"/>
    <n v="6.8000000000000007"/>
    <n v="5.4400000000000013"/>
    <n v="0"/>
  </r>
  <r>
    <n v="377"/>
    <n v="20240912"/>
    <n v="2.6"/>
    <n v="9.6"/>
    <n v="1167"/>
    <n v="2.2000000000000002"/>
    <m/>
    <n v="87"/>
    <x v="31"/>
    <x v="255"/>
    <x v="36"/>
    <x v="8"/>
    <n v="8.4"/>
    <n v="6.7200000000000006"/>
    <n v="0"/>
  </r>
  <r>
    <n v="377"/>
    <n v="20240913"/>
    <n v="2.2000000000000002"/>
    <n v="10.5"/>
    <n v="1234"/>
    <n v="-0.1"/>
    <m/>
    <n v="83"/>
    <x v="31"/>
    <x v="256"/>
    <x v="36"/>
    <x v="8"/>
    <n v="7.5"/>
    <n v="6"/>
    <n v="0"/>
  </r>
  <r>
    <n v="377"/>
    <n v="20240914"/>
    <n v="1.6"/>
    <n v="10.3"/>
    <n v="1509"/>
    <n v="0"/>
    <m/>
    <n v="80"/>
    <x v="31"/>
    <x v="257"/>
    <x v="36"/>
    <x v="8"/>
    <n v="7.6999999999999993"/>
    <n v="6.16"/>
    <n v="0"/>
  </r>
  <r>
    <n v="377"/>
    <n v="20240915"/>
    <n v="1.4"/>
    <n v="12.5"/>
    <n v="1207"/>
    <n v="0"/>
    <m/>
    <n v="83"/>
    <x v="31"/>
    <x v="258"/>
    <x v="36"/>
    <x v="8"/>
    <n v="5.5"/>
    <n v="4.4000000000000004"/>
    <n v="0"/>
  </r>
  <r>
    <n v="377"/>
    <n v="20240916"/>
    <n v="2.2999999999999998"/>
    <n v="14.9"/>
    <n v="1274"/>
    <n v="-0.1"/>
    <m/>
    <n v="85"/>
    <x v="31"/>
    <x v="259"/>
    <x v="37"/>
    <x v="8"/>
    <n v="3.0999999999999996"/>
    <n v="2.48"/>
    <n v="0"/>
  </r>
  <r>
    <n v="377"/>
    <n v="20240917"/>
    <n v="4"/>
    <n v="15.7"/>
    <n v="892"/>
    <n v="0"/>
    <m/>
    <n v="85"/>
    <x v="31"/>
    <x v="260"/>
    <x v="37"/>
    <x v="8"/>
    <n v="2.3000000000000007"/>
    <n v="1.8400000000000007"/>
    <n v="0"/>
  </r>
  <r>
    <n v="377"/>
    <n v="20240918"/>
    <n v="4.2"/>
    <n v="17.100000000000001"/>
    <n v="1268"/>
    <n v="0"/>
    <m/>
    <n v="85"/>
    <x v="31"/>
    <x v="261"/>
    <x v="37"/>
    <x v="8"/>
    <n v="0.89999999999999858"/>
    <n v="0.71999999999999886"/>
    <n v="0"/>
  </r>
  <r>
    <n v="377"/>
    <n v="20240919"/>
    <n v="3.8"/>
    <n v="17.3"/>
    <n v="1555"/>
    <n v="0"/>
    <m/>
    <n v="84"/>
    <x v="31"/>
    <x v="262"/>
    <x v="37"/>
    <x v="8"/>
    <n v="0.69999999999999929"/>
    <n v="0.5599999999999995"/>
    <n v="0"/>
  </r>
  <r>
    <n v="377"/>
    <n v="20240920"/>
    <n v="3"/>
    <n v="16.899999999999999"/>
    <n v="1570"/>
    <n v="0"/>
    <m/>
    <n v="80"/>
    <x v="31"/>
    <x v="263"/>
    <x v="37"/>
    <x v="8"/>
    <n v="1.1000000000000014"/>
    <n v="0.88000000000000123"/>
    <n v="0"/>
  </r>
  <r>
    <n v="377"/>
    <n v="20240921"/>
    <n v="1.5"/>
    <n v="16.7"/>
    <n v="1534"/>
    <n v="0"/>
    <m/>
    <n v="79"/>
    <x v="31"/>
    <x v="264"/>
    <x v="37"/>
    <x v="8"/>
    <n v="1.3000000000000007"/>
    <n v="1.0400000000000007"/>
    <n v="0"/>
  </r>
  <r>
    <n v="377"/>
    <n v="20240922"/>
    <n v="1.2"/>
    <n v="16.5"/>
    <n v="1015"/>
    <n v="1"/>
    <m/>
    <n v="85"/>
    <x v="31"/>
    <x v="265"/>
    <x v="37"/>
    <x v="8"/>
    <n v="1.5"/>
    <n v="1.2000000000000002"/>
    <n v="0"/>
  </r>
  <r>
    <n v="377"/>
    <n v="20240923"/>
    <n v="3.2"/>
    <n v="16.5"/>
    <n v="1065"/>
    <n v="-0.1"/>
    <m/>
    <n v="80"/>
    <x v="31"/>
    <x v="266"/>
    <x v="38"/>
    <x v="8"/>
    <n v="1.5"/>
    <n v="1.2000000000000002"/>
    <n v="0"/>
  </r>
  <r>
    <n v="377"/>
    <n v="20240924"/>
    <n v="3.5"/>
    <n v="15"/>
    <n v="949"/>
    <n v="2.6"/>
    <m/>
    <n v="87"/>
    <x v="31"/>
    <x v="267"/>
    <x v="38"/>
    <x v="8"/>
    <n v="3"/>
    <n v="2.4000000000000004"/>
    <n v="0"/>
  </r>
  <r>
    <n v="377"/>
    <n v="20240925"/>
    <n v="3.7"/>
    <n v="14.7"/>
    <n v="516"/>
    <n v="11.2"/>
    <m/>
    <n v="92"/>
    <x v="31"/>
    <x v="268"/>
    <x v="38"/>
    <x v="8"/>
    <n v="3.3000000000000007"/>
    <n v="2.6400000000000006"/>
    <n v="0"/>
  </r>
  <r>
    <n v="377"/>
    <n v="20240926"/>
    <n v="5.4"/>
    <n v="15.9"/>
    <n v="679"/>
    <n v="11.5"/>
    <m/>
    <n v="87"/>
    <x v="31"/>
    <x v="269"/>
    <x v="38"/>
    <x v="8"/>
    <n v="2.0999999999999996"/>
    <n v="1.6799999999999997"/>
    <n v="0"/>
  </r>
  <r>
    <n v="377"/>
    <n v="20240927"/>
    <n v="7"/>
    <n v="12.7"/>
    <n v="918"/>
    <n v="3.3"/>
    <m/>
    <n v="80"/>
    <x v="31"/>
    <x v="270"/>
    <x v="38"/>
    <x v="8"/>
    <n v="5.3000000000000007"/>
    <n v="4.2400000000000011"/>
    <n v="0"/>
  </r>
  <r>
    <n v="377"/>
    <n v="20240928"/>
    <n v="2.9"/>
    <n v="10"/>
    <n v="1121"/>
    <n v="3"/>
    <m/>
    <n v="87"/>
    <x v="31"/>
    <x v="271"/>
    <x v="38"/>
    <x v="8"/>
    <n v="8"/>
    <n v="6.4"/>
    <n v="0"/>
  </r>
  <r>
    <n v="377"/>
    <n v="20240929"/>
    <n v="2.2000000000000002"/>
    <n v="9.3000000000000007"/>
    <n v="1124"/>
    <n v="0"/>
    <m/>
    <n v="81"/>
    <x v="31"/>
    <x v="272"/>
    <x v="38"/>
    <x v="8"/>
    <n v="8.6999999999999993"/>
    <n v="6.96"/>
    <n v="0"/>
  </r>
  <r>
    <n v="377"/>
    <n v="20240930"/>
    <n v="4.5"/>
    <n v="12.9"/>
    <n v="384"/>
    <n v="5.8"/>
    <m/>
    <n v="87"/>
    <x v="31"/>
    <x v="273"/>
    <x v="39"/>
    <x v="8"/>
    <n v="5.0999999999999996"/>
    <n v="4.08"/>
    <n v="0"/>
  </r>
  <r>
    <n v="380"/>
    <n v="20240101"/>
    <n v="7.1"/>
    <n v="7"/>
    <n v="142"/>
    <n v="3.4"/>
    <n v="1005"/>
    <n v="82"/>
    <x v="32"/>
    <x v="0"/>
    <x v="0"/>
    <x v="0"/>
    <n v="11"/>
    <n v="12.100000000000001"/>
    <n v="0"/>
  </r>
  <r>
    <n v="380"/>
    <n v="20240102"/>
    <n v="8.9"/>
    <n v="9.9"/>
    <n v="65"/>
    <n v="21.3"/>
    <n v="992.1"/>
    <n v="88"/>
    <x v="32"/>
    <x v="1"/>
    <x v="0"/>
    <x v="0"/>
    <n v="8.1"/>
    <n v="8.91"/>
    <n v="0"/>
  </r>
  <r>
    <n v="380"/>
    <n v="20240103"/>
    <n v="7.7"/>
    <n v="9.4"/>
    <n v="166"/>
    <n v="9.6999999999999993"/>
    <n v="992.9"/>
    <n v="82"/>
    <x v="32"/>
    <x v="2"/>
    <x v="0"/>
    <x v="0"/>
    <n v="8.6"/>
    <n v="9.4600000000000009"/>
    <n v="0"/>
  </r>
  <r>
    <n v="380"/>
    <n v="20240104"/>
    <n v="4.4000000000000004"/>
    <n v="8"/>
    <n v="198"/>
    <n v="6.7"/>
    <n v="1002.9"/>
    <n v="86"/>
    <x v="32"/>
    <x v="3"/>
    <x v="0"/>
    <x v="0"/>
    <n v="10"/>
    <n v="11"/>
    <n v="0"/>
  </r>
  <r>
    <n v="380"/>
    <n v="20240105"/>
    <n v="6.8"/>
    <n v="6.9"/>
    <n v="113"/>
    <n v="1.2"/>
    <n v="999.5"/>
    <n v="84"/>
    <x v="32"/>
    <x v="4"/>
    <x v="0"/>
    <x v="0"/>
    <n v="11.1"/>
    <n v="12.21"/>
    <n v="0"/>
  </r>
  <r>
    <n v="380"/>
    <n v="20240106"/>
    <n v="3.2"/>
    <n v="3.4"/>
    <n v="67"/>
    <n v="1.9"/>
    <n v="1010.9"/>
    <n v="93"/>
    <x v="32"/>
    <x v="5"/>
    <x v="0"/>
    <x v="0"/>
    <n v="14.6"/>
    <n v="16.060000000000002"/>
    <n v="0"/>
  </r>
  <r>
    <n v="380"/>
    <n v="20240107"/>
    <n v="6"/>
    <n v="-0.4"/>
    <n v="55"/>
    <n v="0.1"/>
    <n v="1023"/>
    <n v="87"/>
    <x v="32"/>
    <x v="6"/>
    <x v="0"/>
    <x v="0"/>
    <n v="18.399999999999999"/>
    <n v="20.239999999999998"/>
    <n v="0"/>
  </r>
  <r>
    <n v="380"/>
    <n v="20240108"/>
    <n v="6.6"/>
    <n v="-3.2"/>
    <n v="235"/>
    <n v="-0.1"/>
    <n v="1029.9000000000001"/>
    <n v="73"/>
    <x v="32"/>
    <x v="7"/>
    <x v="1"/>
    <x v="0"/>
    <n v="21.2"/>
    <n v="23.32"/>
    <n v="0"/>
  </r>
  <r>
    <n v="380"/>
    <n v="20240109"/>
    <n v="5.6"/>
    <n v="-5"/>
    <n v="525"/>
    <n v="0"/>
    <n v="1030.9000000000001"/>
    <n v="66"/>
    <x v="32"/>
    <x v="8"/>
    <x v="1"/>
    <x v="0"/>
    <n v="23"/>
    <n v="25.3"/>
    <n v="0"/>
  </r>
  <r>
    <n v="380"/>
    <n v="20240110"/>
    <n v="3.6"/>
    <n v="-5.5"/>
    <n v="374"/>
    <n v="0"/>
    <n v="1029.4000000000001"/>
    <n v="74"/>
    <x v="32"/>
    <x v="9"/>
    <x v="1"/>
    <x v="0"/>
    <n v="23.5"/>
    <n v="25.85"/>
    <n v="0"/>
  </r>
  <r>
    <n v="380"/>
    <n v="20240111"/>
    <n v="2.4"/>
    <n v="-3.6"/>
    <n v="566"/>
    <n v="0"/>
    <n v="1033.7"/>
    <n v="82"/>
    <x v="32"/>
    <x v="10"/>
    <x v="1"/>
    <x v="0"/>
    <n v="21.6"/>
    <n v="23.760000000000005"/>
    <n v="0"/>
  </r>
  <r>
    <n v="380"/>
    <n v="20240112"/>
    <n v="1.4"/>
    <n v="-0.1"/>
    <n v="105"/>
    <n v="0"/>
    <n v="1033.2"/>
    <n v="96"/>
    <x v="32"/>
    <x v="11"/>
    <x v="1"/>
    <x v="0"/>
    <n v="18.100000000000001"/>
    <n v="19.910000000000004"/>
    <n v="0"/>
  </r>
  <r>
    <n v="380"/>
    <n v="20240113"/>
    <n v="3.6"/>
    <n v="0.9"/>
    <n v="63"/>
    <n v="-0.1"/>
    <n v="1024"/>
    <n v="89"/>
    <x v="32"/>
    <x v="12"/>
    <x v="1"/>
    <x v="0"/>
    <n v="17.100000000000001"/>
    <n v="18.810000000000002"/>
    <n v="0"/>
  </r>
  <r>
    <n v="380"/>
    <n v="20240114"/>
    <n v="5.3"/>
    <n v="-0.3"/>
    <n v="89"/>
    <n v="-0.1"/>
    <n v="1011.4"/>
    <n v="91"/>
    <x v="32"/>
    <x v="13"/>
    <x v="1"/>
    <x v="0"/>
    <n v="18.3"/>
    <n v="20.130000000000003"/>
    <n v="0"/>
  </r>
  <r>
    <n v="380"/>
    <n v="20240115"/>
    <n v="4"/>
    <n v="0.3"/>
    <n v="225"/>
    <n v="2.2000000000000002"/>
    <n v="1006.3"/>
    <n v="93"/>
    <x v="32"/>
    <x v="14"/>
    <x v="2"/>
    <x v="0"/>
    <n v="17.7"/>
    <n v="19.470000000000002"/>
    <n v="0"/>
  </r>
  <r>
    <n v="380"/>
    <n v="20240116"/>
    <n v="3.4"/>
    <n v="-1.4"/>
    <n v="535"/>
    <n v="0.2"/>
    <n v="1008.9"/>
    <n v="79"/>
    <x v="32"/>
    <x v="15"/>
    <x v="2"/>
    <x v="0"/>
    <n v="19.399999999999999"/>
    <n v="21.34"/>
    <n v="0"/>
  </r>
  <r>
    <n v="380"/>
    <n v="20240117"/>
    <n v="2.5"/>
    <n v="-3"/>
    <n v="96"/>
    <n v="8.3000000000000007"/>
    <n v="992.9"/>
    <n v="89"/>
    <x v="32"/>
    <x v="16"/>
    <x v="2"/>
    <x v="0"/>
    <n v="21"/>
    <n v="23.1"/>
    <n v="0"/>
  </r>
  <r>
    <n v="380"/>
    <n v="20240118"/>
    <n v="2.2000000000000002"/>
    <n v="-2.9"/>
    <n v="502"/>
    <n v="0.4"/>
    <n v="1003.7"/>
    <n v="95"/>
    <x v="32"/>
    <x v="17"/>
    <x v="2"/>
    <x v="0"/>
    <n v="20.9"/>
    <n v="22.990000000000002"/>
    <n v="0"/>
  </r>
  <r>
    <n v="380"/>
    <n v="20240119"/>
    <n v="4.4000000000000004"/>
    <n v="-1.9"/>
    <n v="543"/>
    <n v="0"/>
    <n v="1022.5"/>
    <n v="92"/>
    <x v="32"/>
    <x v="18"/>
    <x v="2"/>
    <x v="0"/>
    <n v="19.899999999999999"/>
    <n v="21.89"/>
    <n v="0"/>
  </r>
  <r>
    <n v="380"/>
    <n v="20240120"/>
    <n v="4.4000000000000004"/>
    <n v="-2.1"/>
    <n v="771"/>
    <n v="0"/>
    <n v="1028.9000000000001"/>
    <n v="72"/>
    <x v="32"/>
    <x v="19"/>
    <x v="2"/>
    <x v="0"/>
    <n v="20.100000000000001"/>
    <n v="22.110000000000003"/>
    <n v="0"/>
  </r>
  <r>
    <n v="380"/>
    <n v="20240121"/>
    <n v="7.8"/>
    <n v="3.4"/>
    <n v="312"/>
    <n v="0"/>
    <n v="1020.3"/>
    <n v="69"/>
    <x v="32"/>
    <x v="20"/>
    <x v="2"/>
    <x v="0"/>
    <n v="14.6"/>
    <n v="16.060000000000002"/>
    <n v="0"/>
  </r>
  <r>
    <n v="380"/>
    <n v="20240122"/>
    <n v="9.3000000000000007"/>
    <n v="9.3000000000000007"/>
    <n v="301"/>
    <n v="0.5"/>
    <n v="1011.9"/>
    <n v="78"/>
    <x v="32"/>
    <x v="21"/>
    <x v="3"/>
    <x v="0"/>
    <n v="8.6999999999999993"/>
    <n v="9.57"/>
    <n v="0"/>
  </r>
  <r>
    <n v="380"/>
    <n v="20240123"/>
    <n v="6.8"/>
    <n v="7.7"/>
    <n v="342"/>
    <n v="2.2999999999999998"/>
    <n v="1023.1"/>
    <n v="83"/>
    <x v="32"/>
    <x v="22"/>
    <x v="3"/>
    <x v="0"/>
    <n v="10.3"/>
    <n v="11.330000000000002"/>
    <n v="0"/>
  </r>
  <r>
    <n v="380"/>
    <n v="20240124"/>
    <n v="6.6"/>
    <n v="10.4"/>
    <n v="241"/>
    <n v="0.4"/>
    <n v="1023.6"/>
    <n v="76"/>
    <x v="32"/>
    <x v="23"/>
    <x v="3"/>
    <x v="0"/>
    <n v="7.6"/>
    <n v="8.36"/>
    <n v="0"/>
  </r>
  <r>
    <n v="380"/>
    <n v="20240125"/>
    <n v="3.4"/>
    <n v="7.3"/>
    <n v="284"/>
    <n v="2"/>
    <n v="1028.3"/>
    <n v="94"/>
    <x v="32"/>
    <x v="24"/>
    <x v="3"/>
    <x v="0"/>
    <n v="10.7"/>
    <n v="11.77"/>
    <n v="0"/>
  </r>
  <r>
    <n v="380"/>
    <n v="20240126"/>
    <n v="5"/>
    <n v="7.4"/>
    <n v="390"/>
    <n v="3.6"/>
    <n v="1027.8"/>
    <n v="81"/>
    <x v="32"/>
    <x v="25"/>
    <x v="3"/>
    <x v="0"/>
    <n v="10.6"/>
    <n v="11.66"/>
    <n v="0"/>
  </r>
  <r>
    <n v="380"/>
    <n v="20240127"/>
    <n v="3"/>
    <n v="2.9"/>
    <n v="604"/>
    <n v="0"/>
    <n v="1036"/>
    <n v="78"/>
    <x v="32"/>
    <x v="26"/>
    <x v="3"/>
    <x v="0"/>
    <n v="15.1"/>
    <n v="16.61"/>
    <n v="0"/>
  </r>
  <r>
    <n v="380"/>
    <n v="20240128"/>
    <n v="2.2000000000000002"/>
    <n v="5.3"/>
    <n v="671"/>
    <n v="0"/>
    <n v="1028.2"/>
    <n v="61"/>
    <x v="32"/>
    <x v="27"/>
    <x v="3"/>
    <x v="0"/>
    <n v="12.7"/>
    <n v="13.97"/>
    <n v="0"/>
  </r>
  <r>
    <n v="380"/>
    <n v="20240129"/>
    <n v="4"/>
    <n v="8.6"/>
    <n v="546"/>
    <n v="0"/>
    <n v="1027"/>
    <n v="72"/>
    <x v="32"/>
    <x v="28"/>
    <x v="4"/>
    <x v="0"/>
    <n v="9.4"/>
    <n v="10.340000000000002"/>
    <n v="0"/>
  </r>
  <r>
    <n v="380"/>
    <n v="20240130"/>
    <n v="4.4000000000000004"/>
    <n v="9.1999999999999993"/>
    <n v="153"/>
    <n v="0"/>
    <n v="1029.4000000000001"/>
    <n v="79"/>
    <x v="32"/>
    <x v="29"/>
    <x v="4"/>
    <x v="0"/>
    <n v="8.8000000000000007"/>
    <n v="9.6800000000000015"/>
    <n v="0"/>
  </r>
  <r>
    <n v="380"/>
    <n v="20240131"/>
    <n v="3.7"/>
    <n v="6.3"/>
    <n v="165"/>
    <n v="0.4"/>
    <n v="1032"/>
    <n v="82"/>
    <x v="32"/>
    <x v="30"/>
    <x v="4"/>
    <x v="0"/>
    <n v="11.7"/>
    <n v="12.870000000000001"/>
    <n v="0"/>
  </r>
  <r>
    <n v="380"/>
    <n v="20240201"/>
    <n v="3"/>
    <n v="6.3"/>
    <n v="666"/>
    <n v="5"/>
    <n v="1031.2"/>
    <n v="82"/>
    <x v="32"/>
    <x v="31"/>
    <x v="4"/>
    <x v="1"/>
    <n v="11.7"/>
    <n v="12.870000000000001"/>
    <n v="0"/>
  </r>
  <r>
    <n v="380"/>
    <n v="20240202"/>
    <n v="6.3"/>
    <n v="6.1"/>
    <n v="292"/>
    <n v="0.2"/>
    <n v="1030.2"/>
    <n v="86"/>
    <x v="32"/>
    <x v="32"/>
    <x v="4"/>
    <x v="1"/>
    <n v="11.9"/>
    <n v="13.090000000000002"/>
    <n v="0"/>
  </r>
  <r>
    <n v="380"/>
    <n v="20240203"/>
    <n v="4.8"/>
    <n v="9"/>
    <n v="103"/>
    <n v="3.5"/>
    <n v="1027.4000000000001"/>
    <n v="96"/>
    <x v="32"/>
    <x v="33"/>
    <x v="4"/>
    <x v="1"/>
    <n v="9"/>
    <n v="9.9"/>
    <n v="0"/>
  </r>
  <r>
    <n v="380"/>
    <n v="20240204"/>
    <n v="5.8"/>
    <n v="9.6999999999999993"/>
    <n v="94"/>
    <n v="5.6"/>
    <n v="1024"/>
    <n v="95"/>
    <x v="32"/>
    <x v="34"/>
    <x v="4"/>
    <x v="1"/>
    <n v="8.3000000000000007"/>
    <n v="9.1300000000000008"/>
    <n v="0"/>
  </r>
  <r>
    <n v="380"/>
    <n v="20240205"/>
    <n v="7.5"/>
    <n v="8.9"/>
    <n v="255"/>
    <n v="0"/>
    <n v="1021.1"/>
    <n v="81"/>
    <x v="32"/>
    <x v="35"/>
    <x v="5"/>
    <x v="1"/>
    <n v="9.1"/>
    <n v="10.01"/>
    <n v="0"/>
  </r>
  <r>
    <n v="380"/>
    <n v="20240206"/>
    <n v="8.6999999999999993"/>
    <n v="9.8000000000000007"/>
    <n v="109"/>
    <n v="0.6"/>
    <n v="1012.3"/>
    <n v="80"/>
    <x v="32"/>
    <x v="36"/>
    <x v="5"/>
    <x v="1"/>
    <n v="8.1999999999999993"/>
    <n v="9.02"/>
    <n v="0"/>
  </r>
  <r>
    <n v="380"/>
    <n v="20240207"/>
    <n v="4.9000000000000004"/>
    <n v="4.8"/>
    <n v="164"/>
    <n v="20.5"/>
    <n v="1004.9"/>
    <n v="94"/>
    <x v="32"/>
    <x v="37"/>
    <x v="5"/>
    <x v="1"/>
    <n v="13.2"/>
    <n v="14.52"/>
    <n v="0"/>
  </r>
  <r>
    <n v="380"/>
    <n v="20240208"/>
    <n v="3.7"/>
    <n v="6.9"/>
    <n v="136"/>
    <n v="13.5"/>
    <n v="996.5"/>
    <n v="95"/>
    <x v="32"/>
    <x v="38"/>
    <x v="5"/>
    <x v="1"/>
    <n v="11.1"/>
    <n v="12.21"/>
    <n v="0"/>
  </r>
  <r>
    <n v="380"/>
    <n v="20240209"/>
    <n v="6"/>
    <n v="10.9"/>
    <n v="355"/>
    <n v="5"/>
    <n v="985.9"/>
    <n v="84"/>
    <x v="32"/>
    <x v="39"/>
    <x v="5"/>
    <x v="1"/>
    <n v="7.1"/>
    <n v="7.8100000000000005"/>
    <n v="0"/>
  </r>
  <r>
    <n v="380"/>
    <n v="20240210"/>
    <n v="2.6"/>
    <n v="10.5"/>
    <n v="470"/>
    <n v="1.6"/>
    <n v="986.4"/>
    <n v="87"/>
    <x v="32"/>
    <x v="40"/>
    <x v="5"/>
    <x v="1"/>
    <n v="7.5"/>
    <n v="8.25"/>
    <n v="0"/>
  </r>
  <r>
    <n v="380"/>
    <n v="20240211"/>
    <n v="3.5"/>
    <n v="8.4"/>
    <n v="295"/>
    <n v="1"/>
    <n v="991.8"/>
    <n v="89"/>
    <x v="32"/>
    <x v="41"/>
    <x v="5"/>
    <x v="1"/>
    <n v="9.6"/>
    <n v="10.56"/>
    <n v="0"/>
  </r>
  <r>
    <n v="380"/>
    <n v="20240212"/>
    <n v="3.2"/>
    <n v="6.7"/>
    <n v="603"/>
    <n v="-0.1"/>
    <n v="1006.3"/>
    <n v="84"/>
    <x v="32"/>
    <x v="42"/>
    <x v="6"/>
    <x v="1"/>
    <n v="11.3"/>
    <n v="12.430000000000001"/>
    <n v="0"/>
  </r>
  <r>
    <n v="380"/>
    <n v="20240213"/>
    <n v="5.0999999999999996"/>
    <n v="6.3"/>
    <n v="696"/>
    <n v="0.2"/>
    <n v="1017.4"/>
    <n v="81"/>
    <x v="32"/>
    <x v="43"/>
    <x v="6"/>
    <x v="1"/>
    <n v="11.7"/>
    <n v="12.870000000000001"/>
    <n v="0"/>
  </r>
  <r>
    <n v="380"/>
    <n v="20240214"/>
    <n v="5.8"/>
    <n v="10.199999999999999"/>
    <n v="179"/>
    <n v="4.2"/>
    <n v="1017.5"/>
    <n v="92"/>
    <x v="32"/>
    <x v="44"/>
    <x v="6"/>
    <x v="1"/>
    <n v="7.8000000000000007"/>
    <n v="8.5800000000000018"/>
    <n v="0"/>
  </r>
  <r>
    <n v="380"/>
    <n v="20240215"/>
    <n v="4.4000000000000004"/>
    <n v="13.2"/>
    <n v="488"/>
    <n v="0.1"/>
    <n v="1014.1"/>
    <n v="74"/>
    <x v="32"/>
    <x v="45"/>
    <x v="6"/>
    <x v="1"/>
    <n v="4.8000000000000007"/>
    <n v="5.2800000000000011"/>
    <n v="0"/>
  </r>
  <r>
    <n v="380"/>
    <n v="20240216"/>
    <n v="4"/>
    <n v="12.1"/>
    <n v="124"/>
    <n v="1.3"/>
    <n v="1015.9"/>
    <n v="84"/>
    <x v="32"/>
    <x v="46"/>
    <x v="6"/>
    <x v="1"/>
    <n v="5.9"/>
    <n v="6.4900000000000011"/>
    <n v="0"/>
  </r>
  <r>
    <n v="380"/>
    <n v="20240217"/>
    <n v="3.3"/>
    <n v="9.6999999999999993"/>
    <n v="497"/>
    <n v="0"/>
    <n v="1031.4000000000001"/>
    <n v="83"/>
    <x v="32"/>
    <x v="47"/>
    <x v="6"/>
    <x v="1"/>
    <n v="8.3000000000000007"/>
    <n v="9.1300000000000008"/>
    <n v="0"/>
  </r>
  <r>
    <n v="380"/>
    <n v="20240218"/>
    <n v="5.8"/>
    <n v="8.6"/>
    <n v="196"/>
    <n v="2.9"/>
    <n v="1026.8"/>
    <n v="85"/>
    <x v="32"/>
    <x v="48"/>
    <x v="6"/>
    <x v="1"/>
    <n v="9.4"/>
    <n v="10.340000000000002"/>
    <n v="0"/>
  </r>
  <r>
    <n v="380"/>
    <n v="20240219"/>
    <n v="3.6"/>
    <n v="8.5"/>
    <n v="245"/>
    <n v="1.3"/>
    <n v="1027.9000000000001"/>
    <n v="91"/>
    <x v="32"/>
    <x v="49"/>
    <x v="7"/>
    <x v="1"/>
    <n v="9.5"/>
    <n v="10.450000000000001"/>
    <n v="0"/>
  </r>
  <r>
    <n v="380"/>
    <n v="20240220"/>
    <n v="4.8"/>
    <n v="7.7"/>
    <n v="590"/>
    <n v="0"/>
    <n v="1027.8"/>
    <n v="86"/>
    <x v="32"/>
    <x v="50"/>
    <x v="7"/>
    <x v="1"/>
    <n v="10.3"/>
    <n v="11.330000000000002"/>
    <n v="0"/>
  </r>
  <r>
    <n v="380"/>
    <n v="20240221"/>
    <n v="6.9"/>
    <n v="8.5"/>
    <n v="402"/>
    <n v="8.1999999999999993"/>
    <n v="1013.1"/>
    <n v="82"/>
    <x v="32"/>
    <x v="51"/>
    <x v="7"/>
    <x v="1"/>
    <n v="9.5"/>
    <n v="10.450000000000001"/>
    <n v="0"/>
  </r>
  <r>
    <n v="380"/>
    <n v="20240222"/>
    <n v="7.3"/>
    <n v="9.6999999999999993"/>
    <n v="423"/>
    <n v="15.1"/>
    <n v="989.6"/>
    <n v="85"/>
    <x v="32"/>
    <x v="52"/>
    <x v="7"/>
    <x v="1"/>
    <n v="8.3000000000000007"/>
    <n v="9.1300000000000008"/>
    <n v="0"/>
  </r>
  <r>
    <n v="380"/>
    <n v="20240223"/>
    <n v="7"/>
    <n v="5.9"/>
    <n v="666"/>
    <n v="1"/>
    <n v="993"/>
    <n v="77"/>
    <x v="32"/>
    <x v="53"/>
    <x v="7"/>
    <x v="1"/>
    <n v="12.1"/>
    <n v="13.31"/>
    <n v="0"/>
  </r>
  <r>
    <n v="380"/>
    <n v="20240224"/>
    <n v="5.4"/>
    <n v="5.3"/>
    <n v="706"/>
    <n v="1"/>
    <n v="999.5"/>
    <n v="77"/>
    <x v="32"/>
    <x v="54"/>
    <x v="7"/>
    <x v="1"/>
    <n v="12.7"/>
    <n v="13.97"/>
    <n v="0"/>
  </r>
  <r>
    <n v="380"/>
    <n v="20240225"/>
    <n v="5.3"/>
    <n v="6.7"/>
    <n v="915"/>
    <n v="0.3"/>
    <n v="1000"/>
    <n v="75"/>
    <x v="32"/>
    <x v="55"/>
    <x v="7"/>
    <x v="1"/>
    <n v="11.3"/>
    <n v="12.430000000000001"/>
    <n v="0"/>
  </r>
  <r>
    <n v="380"/>
    <n v="20240226"/>
    <n v="7"/>
    <n v="5.3"/>
    <n v="231"/>
    <n v="13.6"/>
    <n v="1003.4"/>
    <n v="93"/>
    <x v="32"/>
    <x v="56"/>
    <x v="8"/>
    <x v="1"/>
    <n v="12.7"/>
    <n v="13.97"/>
    <n v="0"/>
  </r>
  <r>
    <n v="380"/>
    <n v="20240227"/>
    <n v="3.1"/>
    <n v="3.4"/>
    <n v="261"/>
    <n v="0"/>
    <n v="1017.9"/>
    <n v="92"/>
    <x v="32"/>
    <x v="57"/>
    <x v="8"/>
    <x v="1"/>
    <n v="14.6"/>
    <n v="16.060000000000002"/>
    <n v="0"/>
  </r>
  <r>
    <n v="380"/>
    <n v="20240228"/>
    <n v="3.3"/>
    <n v="4.8"/>
    <n v="878"/>
    <n v="0"/>
    <n v="1021.2"/>
    <n v="85"/>
    <x v="32"/>
    <x v="58"/>
    <x v="8"/>
    <x v="1"/>
    <n v="13.2"/>
    <n v="14.52"/>
    <n v="0"/>
  </r>
  <r>
    <n v="380"/>
    <n v="20240229"/>
    <n v="5.5"/>
    <n v="7.9"/>
    <n v="476"/>
    <n v="0.1"/>
    <n v="1009.7"/>
    <n v="74"/>
    <x v="32"/>
    <x v="59"/>
    <x v="8"/>
    <x v="1"/>
    <n v="10.1"/>
    <n v="11.110000000000001"/>
    <n v="0"/>
  </r>
  <r>
    <n v="380"/>
    <n v="20240301"/>
    <n v="5.9"/>
    <n v="8.3000000000000007"/>
    <n v="814"/>
    <n v="-0.1"/>
    <n v="1002.1"/>
    <n v="70"/>
    <x v="32"/>
    <x v="60"/>
    <x v="8"/>
    <x v="2"/>
    <n v="9.6999999999999993"/>
    <n v="9.6999999999999993"/>
    <n v="0"/>
  </r>
  <r>
    <n v="380"/>
    <n v="20240302"/>
    <n v="5.0999999999999996"/>
    <n v="9.6999999999999993"/>
    <n v="1088"/>
    <n v="0.5"/>
    <n v="1000"/>
    <n v="67"/>
    <x v="32"/>
    <x v="61"/>
    <x v="8"/>
    <x v="2"/>
    <n v="8.3000000000000007"/>
    <n v="8.3000000000000007"/>
    <n v="0"/>
  </r>
  <r>
    <n v="380"/>
    <n v="20240303"/>
    <n v="3.4"/>
    <n v="10.7"/>
    <n v="902"/>
    <n v="-0.1"/>
    <n v="1001.5"/>
    <n v="72"/>
    <x v="32"/>
    <x v="62"/>
    <x v="8"/>
    <x v="2"/>
    <n v="7.3000000000000007"/>
    <n v="7.3000000000000007"/>
    <n v="0"/>
  </r>
  <r>
    <n v="380"/>
    <n v="20240304"/>
    <n v="2"/>
    <n v="8.1"/>
    <n v="1026"/>
    <n v="0"/>
    <n v="1011.6"/>
    <n v="75"/>
    <x v="32"/>
    <x v="63"/>
    <x v="9"/>
    <x v="2"/>
    <n v="9.9"/>
    <n v="9.9"/>
    <n v="0"/>
  </r>
  <r>
    <n v="380"/>
    <n v="20240305"/>
    <n v="2"/>
    <n v="7.5"/>
    <n v="445"/>
    <n v="1.5"/>
    <n v="1014.7"/>
    <n v="85"/>
    <x v="32"/>
    <x v="64"/>
    <x v="9"/>
    <x v="2"/>
    <n v="10.5"/>
    <n v="10.5"/>
    <n v="0"/>
  </r>
  <r>
    <n v="380"/>
    <n v="20240306"/>
    <n v="2.2999999999999998"/>
    <n v="6.5"/>
    <n v="1400"/>
    <n v="0"/>
    <n v="1022.5"/>
    <n v="76"/>
    <x v="32"/>
    <x v="65"/>
    <x v="9"/>
    <x v="2"/>
    <n v="11.5"/>
    <n v="11.5"/>
    <n v="0"/>
  </r>
  <r>
    <n v="380"/>
    <n v="20240307"/>
    <n v="4.5999999999999996"/>
    <n v="5.7"/>
    <n v="1254"/>
    <n v="0"/>
    <n v="1021.1"/>
    <n v="75"/>
    <x v="32"/>
    <x v="66"/>
    <x v="9"/>
    <x v="2"/>
    <n v="12.3"/>
    <n v="12.3"/>
    <n v="0"/>
  </r>
  <r>
    <n v="380"/>
    <n v="20240308"/>
    <n v="5.9"/>
    <n v="5.9"/>
    <n v="1444"/>
    <n v="0"/>
    <n v="1009.7"/>
    <n v="63"/>
    <x v="32"/>
    <x v="67"/>
    <x v="9"/>
    <x v="2"/>
    <n v="12.1"/>
    <n v="12.1"/>
    <n v="0"/>
  </r>
  <r>
    <n v="380"/>
    <n v="20240309"/>
    <n v="4"/>
    <n v="9.4"/>
    <n v="759"/>
    <n v="0.2"/>
    <n v="1000.1"/>
    <n v="63"/>
    <x v="32"/>
    <x v="68"/>
    <x v="9"/>
    <x v="2"/>
    <n v="8.6"/>
    <n v="8.6"/>
    <n v="0"/>
  </r>
  <r>
    <n v="380"/>
    <n v="20240310"/>
    <n v="3.5"/>
    <n v="10.199999999999999"/>
    <n v="822"/>
    <n v="0.6"/>
    <n v="995.5"/>
    <n v="65"/>
    <x v="32"/>
    <x v="69"/>
    <x v="9"/>
    <x v="2"/>
    <n v="7.8000000000000007"/>
    <n v="7.8000000000000007"/>
    <n v="0"/>
  </r>
  <r>
    <n v="380"/>
    <n v="20240311"/>
    <n v="3.5"/>
    <n v="7.6"/>
    <n v="207"/>
    <n v="24.6"/>
    <n v="1003.3"/>
    <n v="95"/>
    <x v="32"/>
    <x v="70"/>
    <x v="10"/>
    <x v="2"/>
    <n v="10.4"/>
    <n v="10.4"/>
    <n v="0"/>
  </r>
  <r>
    <n v="380"/>
    <n v="20240312"/>
    <n v="3.9"/>
    <n v="7.6"/>
    <n v="371"/>
    <n v="7"/>
    <n v="1014.2"/>
    <n v="91"/>
    <x v="32"/>
    <x v="71"/>
    <x v="10"/>
    <x v="2"/>
    <n v="10.4"/>
    <n v="10.4"/>
    <n v="0"/>
  </r>
  <r>
    <n v="380"/>
    <n v="20240313"/>
    <n v="4.0999999999999996"/>
    <n v="10.9"/>
    <n v="379"/>
    <n v="0.8"/>
    <n v="1015.8"/>
    <n v="87"/>
    <x v="32"/>
    <x v="72"/>
    <x v="10"/>
    <x v="2"/>
    <n v="7.1"/>
    <n v="7.1"/>
    <n v="0"/>
  </r>
  <r>
    <n v="380"/>
    <n v="20240314"/>
    <n v="3.9"/>
    <n v="12.5"/>
    <n v="1352"/>
    <n v="0"/>
    <n v="1012"/>
    <n v="73"/>
    <x v="32"/>
    <x v="73"/>
    <x v="10"/>
    <x v="2"/>
    <n v="5.5"/>
    <n v="5.5"/>
    <n v="0"/>
  </r>
  <r>
    <n v="380"/>
    <n v="20240315"/>
    <n v="5.0999999999999996"/>
    <n v="11.8"/>
    <n v="628"/>
    <n v="8.9"/>
    <n v="1009.6"/>
    <n v="82"/>
    <x v="32"/>
    <x v="74"/>
    <x v="10"/>
    <x v="2"/>
    <n v="6.1999999999999993"/>
    <n v="6.1999999999999993"/>
    <n v="0"/>
  </r>
  <r>
    <n v="380"/>
    <n v="20240316"/>
    <n v="3.2"/>
    <n v="8.1"/>
    <n v="518"/>
    <n v="0.7"/>
    <n v="1020.1"/>
    <n v="83"/>
    <x v="32"/>
    <x v="75"/>
    <x v="10"/>
    <x v="2"/>
    <n v="9.9"/>
    <n v="9.9"/>
    <n v="0"/>
  </r>
  <r>
    <n v="380"/>
    <n v="20240317"/>
    <n v="3.1"/>
    <n v="10.199999999999999"/>
    <n v="912"/>
    <n v="0.8"/>
    <n v="1020"/>
    <n v="75"/>
    <x v="32"/>
    <x v="76"/>
    <x v="10"/>
    <x v="2"/>
    <n v="7.8000000000000007"/>
    <n v="7.8000000000000007"/>
    <n v="0"/>
  </r>
  <r>
    <n v="380"/>
    <n v="20240318"/>
    <n v="2.7"/>
    <n v="11.2"/>
    <n v="1119"/>
    <n v="0"/>
    <n v="1016.7"/>
    <n v="82"/>
    <x v="32"/>
    <x v="77"/>
    <x v="11"/>
    <x v="2"/>
    <n v="6.8000000000000007"/>
    <n v="6.8000000000000007"/>
    <n v="0"/>
  </r>
  <r>
    <n v="380"/>
    <n v="20240319"/>
    <n v="2.2000000000000002"/>
    <n v="12.3"/>
    <n v="1090"/>
    <n v="0"/>
    <n v="1018.4"/>
    <n v="75"/>
    <x v="32"/>
    <x v="78"/>
    <x v="11"/>
    <x v="2"/>
    <n v="5.6999999999999993"/>
    <n v="5.6999999999999993"/>
    <n v="0"/>
  </r>
  <r>
    <n v="380"/>
    <n v="20240320"/>
    <n v="1.8"/>
    <n v="12.8"/>
    <n v="1362"/>
    <n v="0"/>
    <n v="1018.9"/>
    <n v="72"/>
    <x v="32"/>
    <x v="79"/>
    <x v="11"/>
    <x v="2"/>
    <n v="5.1999999999999993"/>
    <n v="5.1999999999999993"/>
    <n v="0"/>
  </r>
  <r>
    <n v="380"/>
    <n v="20240321"/>
    <n v="2.7"/>
    <n v="10.1"/>
    <n v="989"/>
    <n v="0"/>
    <n v="1024"/>
    <n v="85"/>
    <x v="32"/>
    <x v="80"/>
    <x v="11"/>
    <x v="2"/>
    <n v="7.9"/>
    <n v="7.9"/>
    <n v="0"/>
  </r>
  <r>
    <n v="380"/>
    <n v="20240322"/>
    <n v="4.2"/>
    <n v="10.5"/>
    <n v="636"/>
    <n v="9.8000000000000007"/>
    <n v="1016.7"/>
    <n v="86"/>
    <x v="32"/>
    <x v="81"/>
    <x v="11"/>
    <x v="2"/>
    <n v="7.5"/>
    <n v="7.5"/>
    <n v="0"/>
  </r>
  <r>
    <n v="380"/>
    <n v="20240323"/>
    <n v="4"/>
    <n v="5.7"/>
    <n v="1070"/>
    <n v="5.6"/>
    <n v="1010.3"/>
    <n v="83"/>
    <x v="32"/>
    <x v="82"/>
    <x v="11"/>
    <x v="2"/>
    <n v="12.3"/>
    <n v="12.3"/>
    <n v="0"/>
  </r>
  <r>
    <n v="380"/>
    <n v="20240324"/>
    <n v="5.7"/>
    <n v="5.6"/>
    <n v="659"/>
    <n v="6.2"/>
    <n v="1007.2"/>
    <n v="82"/>
    <x v="32"/>
    <x v="83"/>
    <x v="11"/>
    <x v="2"/>
    <n v="12.4"/>
    <n v="12.4"/>
    <n v="0"/>
  </r>
  <r>
    <n v="380"/>
    <n v="20240325"/>
    <n v="3.3"/>
    <n v="6.9"/>
    <n v="1531"/>
    <n v="0"/>
    <n v="1004.4"/>
    <n v="69"/>
    <x v="32"/>
    <x v="84"/>
    <x v="12"/>
    <x v="2"/>
    <n v="11.1"/>
    <n v="11.1"/>
    <n v="0"/>
  </r>
  <r>
    <n v="380"/>
    <n v="20240326"/>
    <n v="3"/>
    <n v="10.3"/>
    <n v="959"/>
    <n v="0"/>
    <n v="990.6"/>
    <n v="65"/>
    <x v="32"/>
    <x v="85"/>
    <x v="12"/>
    <x v="2"/>
    <n v="7.6999999999999993"/>
    <n v="7.6999999999999993"/>
    <n v="0"/>
  </r>
  <r>
    <n v="380"/>
    <n v="20240327"/>
    <n v="4"/>
    <n v="8.6999999999999993"/>
    <n v="664"/>
    <n v="1.9"/>
    <n v="987.4"/>
    <n v="76"/>
    <x v="32"/>
    <x v="86"/>
    <x v="12"/>
    <x v="2"/>
    <n v="9.3000000000000007"/>
    <n v="9.3000000000000007"/>
    <n v="0"/>
  </r>
  <r>
    <n v="380"/>
    <n v="20240328"/>
    <n v="7"/>
    <n v="8.8000000000000007"/>
    <n v="958"/>
    <n v="0.8"/>
    <n v="988.1"/>
    <n v="66"/>
    <x v="32"/>
    <x v="87"/>
    <x v="12"/>
    <x v="2"/>
    <n v="9.1999999999999993"/>
    <n v="9.1999999999999993"/>
    <n v="0"/>
  </r>
  <r>
    <n v="380"/>
    <n v="20240329"/>
    <n v="4.8"/>
    <n v="10.6"/>
    <n v="752"/>
    <n v="1.2"/>
    <n v="994.6"/>
    <n v="76"/>
    <x v="32"/>
    <x v="88"/>
    <x v="12"/>
    <x v="2"/>
    <n v="7.4"/>
    <n v="7.4"/>
    <n v="0"/>
  </r>
  <r>
    <n v="380"/>
    <n v="20240330"/>
    <n v="3.4"/>
    <n v="10.1"/>
    <n v="605"/>
    <n v="0.2"/>
    <n v="996.8"/>
    <n v="84"/>
    <x v="32"/>
    <x v="89"/>
    <x v="12"/>
    <x v="2"/>
    <n v="7.9"/>
    <n v="7.9"/>
    <n v="0"/>
  </r>
  <r>
    <n v="380"/>
    <n v="20240331"/>
    <n v="3.2"/>
    <n v="11.4"/>
    <n v="911"/>
    <n v="1.9"/>
    <n v="996"/>
    <n v="80"/>
    <x v="32"/>
    <x v="90"/>
    <x v="12"/>
    <x v="2"/>
    <n v="6.6"/>
    <n v="6.6"/>
    <n v="0"/>
  </r>
  <r>
    <n v="380"/>
    <n v="20240401"/>
    <n v="4.3"/>
    <n v="10.199999999999999"/>
    <n v="923"/>
    <n v="1"/>
    <n v="998"/>
    <n v="77"/>
    <x v="32"/>
    <x v="91"/>
    <x v="13"/>
    <x v="3"/>
    <n v="7.8000000000000007"/>
    <n v="6.2400000000000011"/>
    <n v="0"/>
  </r>
  <r>
    <n v="380"/>
    <n v="20240402"/>
    <n v="5.8"/>
    <n v="9.9"/>
    <n v="532"/>
    <n v="1.5"/>
    <n v="1007.3"/>
    <n v="80"/>
    <x v="32"/>
    <x v="92"/>
    <x v="13"/>
    <x v="3"/>
    <n v="8.1"/>
    <n v="6.48"/>
    <n v="0"/>
  </r>
  <r>
    <n v="380"/>
    <n v="20240403"/>
    <n v="5.0999999999999996"/>
    <n v="10.9"/>
    <n v="740"/>
    <n v="3.2"/>
    <n v="1006"/>
    <n v="81"/>
    <x v="32"/>
    <x v="93"/>
    <x v="13"/>
    <x v="3"/>
    <n v="7.1"/>
    <n v="5.68"/>
    <n v="0"/>
  </r>
  <r>
    <n v="380"/>
    <n v="20240404"/>
    <n v="5.7"/>
    <n v="12"/>
    <n v="958"/>
    <n v="8.1999999999999993"/>
    <n v="1007.9"/>
    <n v="80"/>
    <x v="32"/>
    <x v="94"/>
    <x v="13"/>
    <x v="3"/>
    <n v="6"/>
    <n v="4.8000000000000007"/>
    <n v="0"/>
  </r>
  <r>
    <n v="380"/>
    <n v="20240405"/>
    <n v="5.8"/>
    <n v="14.8"/>
    <n v="691"/>
    <n v="0.7"/>
    <n v="1010.4"/>
    <n v="79"/>
    <x v="32"/>
    <x v="95"/>
    <x v="13"/>
    <x v="3"/>
    <n v="3.1999999999999993"/>
    <n v="2.5599999999999996"/>
    <n v="0"/>
  </r>
  <r>
    <n v="380"/>
    <n v="20240406"/>
    <n v="4.5"/>
    <n v="19"/>
    <n v="1669"/>
    <n v="0"/>
    <n v="1010.1"/>
    <n v="56"/>
    <x v="32"/>
    <x v="96"/>
    <x v="13"/>
    <x v="3"/>
    <n v="0"/>
    <n v="0"/>
    <n v="1"/>
  </r>
  <r>
    <n v="380"/>
    <n v="20240407"/>
    <n v="4"/>
    <n v="16.5"/>
    <n v="1113"/>
    <n v="0.4"/>
    <n v="1013.6"/>
    <n v="66"/>
    <x v="32"/>
    <x v="97"/>
    <x v="13"/>
    <x v="3"/>
    <n v="1.5"/>
    <n v="1.2000000000000002"/>
    <n v="0"/>
  </r>
  <r>
    <n v="380"/>
    <n v="20240408"/>
    <n v="2"/>
    <n v="16.600000000000001"/>
    <n v="1263"/>
    <n v="0.4"/>
    <n v="1007.5"/>
    <n v="72"/>
    <x v="32"/>
    <x v="98"/>
    <x v="14"/>
    <x v="3"/>
    <n v="1.3999999999999986"/>
    <n v="1.119999999999999"/>
    <n v="0"/>
  </r>
  <r>
    <n v="380"/>
    <n v="20240409"/>
    <n v="6.7"/>
    <n v="11.1"/>
    <n v="1169"/>
    <n v="1.1000000000000001"/>
    <n v="1012.8"/>
    <n v="73"/>
    <x v="32"/>
    <x v="99"/>
    <x v="14"/>
    <x v="3"/>
    <n v="6.9"/>
    <n v="5.5200000000000005"/>
    <n v="0"/>
  </r>
  <r>
    <n v="380"/>
    <n v="20240410"/>
    <n v="3.7"/>
    <n v="9.9"/>
    <n v="2077"/>
    <n v="0"/>
    <n v="1028.7"/>
    <n v="66"/>
    <x v="32"/>
    <x v="100"/>
    <x v="14"/>
    <x v="3"/>
    <n v="8.1"/>
    <n v="6.48"/>
    <n v="0"/>
  </r>
  <r>
    <n v="380"/>
    <n v="20240411"/>
    <n v="4.4000000000000004"/>
    <n v="12.6"/>
    <n v="794"/>
    <n v="0"/>
    <n v="1032.0999999999999"/>
    <n v="73"/>
    <x v="32"/>
    <x v="101"/>
    <x v="14"/>
    <x v="3"/>
    <n v="5.4"/>
    <n v="4.32"/>
    <n v="0"/>
  </r>
  <r>
    <n v="380"/>
    <n v="20240412"/>
    <n v="3.9"/>
    <n v="15.7"/>
    <n v="1025"/>
    <n v="0"/>
    <n v="1030.8"/>
    <n v="79"/>
    <x v="32"/>
    <x v="102"/>
    <x v="14"/>
    <x v="3"/>
    <n v="2.3000000000000007"/>
    <n v="1.8400000000000007"/>
    <n v="0"/>
  </r>
  <r>
    <n v="380"/>
    <n v="20240413"/>
    <n v="4.8"/>
    <n v="17.899999999999999"/>
    <n v="1946"/>
    <n v="0"/>
    <n v="1023.8"/>
    <n v="70"/>
    <x v="32"/>
    <x v="103"/>
    <x v="14"/>
    <x v="3"/>
    <n v="0.10000000000000142"/>
    <n v="8.000000000000114E-2"/>
    <n v="0"/>
  </r>
  <r>
    <n v="380"/>
    <n v="20240414"/>
    <n v="2.7"/>
    <n v="12.8"/>
    <n v="1503"/>
    <n v="2.8"/>
    <n v="1021"/>
    <n v="66"/>
    <x v="32"/>
    <x v="104"/>
    <x v="14"/>
    <x v="3"/>
    <n v="5.1999999999999993"/>
    <n v="4.1599999999999993"/>
    <n v="0"/>
  </r>
  <r>
    <n v="380"/>
    <n v="20240415"/>
    <n v="5.8"/>
    <n v="7.4"/>
    <n v="1144"/>
    <n v="4.7"/>
    <n v="1008.4"/>
    <n v="80"/>
    <x v="32"/>
    <x v="105"/>
    <x v="15"/>
    <x v="3"/>
    <n v="10.6"/>
    <n v="8.48"/>
    <n v="0"/>
  </r>
  <r>
    <n v="380"/>
    <n v="20240416"/>
    <n v="5.6"/>
    <n v="6.7"/>
    <n v="576"/>
    <n v="16.2"/>
    <n v="1006.3"/>
    <n v="89"/>
    <x v="32"/>
    <x v="106"/>
    <x v="15"/>
    <x v="3"/>
    <n v="11.3"/>
    <n v="9.0400000000000009"/>
    <n v="0"/>
  </r>
  <r>
    <n v="380"/>
    <n v="20240417"/>
    <n v="2.8"/>
    <n v="4.7"/>
    <n v="953"/>
    <n v="6.5"/>
    <n v="1012.7"/>
    <n v="90"/>
    <x v="32"/>
    <x v="107"/>
    <x v="15"/>
    <x v="3"/>
    <n v="13.3"/>
    <n v="10.64"/>
    <n v="0"/>
  </r>
  <r>
    <n v="380"/>
    <n v="20240418"/>
    <n v="2.7"/>
    <n v="7.2"/>
    <n v="1302"/>
    <n v="-0.1"/>
    <n v="1019"/>
    <n v="75"/>
    <x v="32"/>
    <x v="108"/>
    <x v="15"/>
    <x v="3"/>
    <n v="10.8"/>
    <n v="8.64"/>
    <n v="0"/>
  </r>
  <r>
    <n v="380"/>
    <n v="20240419"/>
    <n v="6.1"/>
    <n v="7.4"/>
    <n v="832"/>
    <n v="8.6999999999999993"/>
    <n v="1012.4"/>
    <n v="84"/>
    <x v="32"/>
    <x v="109"/>
    <x v="15"/>
    <x v="3"/>
    <n v="10.6"/>
    <n v="8.48"/>
    <n v="0"/>
  </r>
  <r>
    <n v="380"/>
    <n v="20240420"/>
    <n v="4.0999999999999996"/>
    <n v="6.4"/>
    <n v="977"/>
    <n v="2.2000000000000002"/>
    <n v="1021.5"/>
    <n v="81"/>
    <x v="32"/>
    <x v="110"/>
    <x v="15"/>
    <x v="3"/>
    <n v="11.6"/>
    <n v="9.2799999999999994"/>
    <n v="0"/>
  </r>
  <r>
    <n v="380"/>
    <n v="20240421"/>
    <n v="4.3"/>
    <n v="5.5"/>
    <n v="1502"/>
    <n v="0.4"/>
    <n v="1023.8"/>
    <n v="77"/>
    <x v="32"/>
    <x v="111"/>
    <x v="15"/>
    <x v="3"/>
    <n v="12.5"/>
    <n v="10"/>
    <n v="0"/>
  </r>
  <r>
    <n v="380"/>
    <n v="20240422"/>
    <n v="2.5"/>
    <n v="4.5999999999999996"/>
    <n v="1516"/>
    <n v="-0.1"/>
    <n v="1024.3"/>
    <n v="79"/>
    <x v="32"/>
    <x v="112"/>
    <x v="16"/>
    <x v="3"/>
    <n v="13.4"/>
    <n v="10.72"/>
    <n v="0"/>
  </r>
  <r>
    <n v="380"/>
    <n v="20240423"/>
    <n v="2.2000000000000002"/>
    <n v="5.7"/>
    <n v="1820"/>
    <n v="0.3"/>
    <n v="1019.1"/>
    <n v="69"/>
    <x v="32"/>
    <x v="113"/>
    <x v="16"/>
    <x v="3"/>
    <n v="12.3"/>
    <n v="9.8400000000000016"/>
    <n v="0"/>
  </r>
  <r>
    <n v="380"/>
    <n v="20240424"/>
    <n v="3.5"/>
    <n v="5.5"/>
    <n v="1512"/>
    <n v="2.4"/>
    <n v="1010.6"/>
    <n v="82"/>
    <x v="32"/>
    <x v="114"/>
    <x v="16"/>
    <x v="3"/>
    <n v="12.5"/>
    <n v="10"/>
    <n v="0"/>
  </r>
  <r>
    <n v="380"/>
    <n v="20240425"/>
    <n v="4.2"/>
    <n v="6.8"/>
    <n v="1264"/>
    <n v="0.6"/>
    <n v="1006"/>
    <n v="69"/>
    <x v="32"/>
    <x v="115"/>
    <x v="16"/>
    <x v="3"/>
    <n v="11.2"/>
    <n v="8.9599999999999991"/>
    <n v="0"/>
  </r>
  <r>
    <n v="380"/>
    <n v="20240426"/>
    <n v="2.9"/>
    <n v="9.3000000000000007"/>
    <n v="1061"/>
    <n v="-0.1"/>
    <n v="1004.3"/>
    <n v="73"/>
    <x v="32"/>
    <x v="116"/>
    <x v="16"/>
    <x v="3"/>
    <n v="8.6999999999999993"/>
    <n v="6.96"/>
    <n v="0"/>
  </r>
  <r>
    <n v="380"/>
    <n v="20240427"/>
    <n v="3.8"/>
    <n v="12.9"/>
    <n v="965"/>
    <n v="0.1"/>
    <n v="1005"/>
    <n v="69"/>
    <x v="32"/>
    <x v="117"/>
    <x v="16"/>
    <x v="3"/>
    <n v="5.0999999999999996"/>
    <n v="4.08"/>
    <n v="0"/>
  </r>
  <r>
    <n v="380"/>
    <n v="20240428"/>
    <n v="6.4"/>
    <n v="13.1"/>
    <n v="1611"/>
    <n v="-0.1"/>
    <n v="1010"/>
    <n v="64"/>
    <x v="32"/>
    <x v="118"/>
    <x v="16"/>
    <x v="3"/>
    <n v="4.9000000000000004"/>
    <n v="3.9200000000000004"/>
    <n v="0"/>
  </r>
  <r>
    <n v="380"/>
    <n v="20240429"/>
    <n v="2.9"/>
    <n v="14.1"/>
    <n v="1978"/>
    <n v="-0.1"/>
    <n v="1019.2"/>
    <n v="67"/>
    <x v="32"/>
    <x v="119"/>
    <x v="17"/>
    <x v="3"/>
    <n v="3.9000000000000004"/>
    <n v="3.1200000000000006"/>
    <n v="0"/>
  </r>
  <r>
    <n v="380"/>
    <n v="20240430"/>
    <n v="2"/>
    <n v="17.5"/>
    <n v="2065"/>
    <n v="0.5"/>
    <n v="1014.6"/>
    <n v="67"/>
    <x v="32"/>
    <x v="120"/>
    <x v="17"/>
    <x v="3"/>
    <n v="0.5"/>
    <n v="0.4"/>
    <n v="0"/>
  </r>
  <r>
    <n v="380"/>
    <n v="20240501"/>
    <n v="2.9"/>
    <n v="18.600000000000001"/>
    <n v="2171"/>
    <n v="0"/>
    <n v="1005"/>
    <n v="70"/>
    <x v="32"/>
    <x v="121"/>
    <x v="17"/>
    <x v="4"/>
    <n v="0"/>
    <n v="0"/>
    <n v="0.60000000000000142"/>
  </r>
  <r>
    <n v="380"/>
    <n v="20240502"/>
    <n v="4"/>
    <n v="15.4"/>
    <n v="1670"/>
    <n v="44.7"/>
    <n v="1000.4"/>
    <n v="84"/>
    <x v="32"/>
    <x v="122"/>
    <x v="17"/>
    <x v="4"/>
    <n v="2.5999999999999996"/>
    <n v="2.0799999999999996"/>
    <n v="0"/>
  </r>
  <r>
    <n v="380"/>
    <n v="20240503"/>
    <n v="4.9000000000000004"/>
    <n v="11.5"/>
    <n v="1234"/>
    <n v="12.3"/>
    <n v="1011.2"/>
    <n v="79"/>
    <x v="32"/>
    <x v="123"/>
    <x v="17"/>
    <x v="4"/>
    <n v="6.5"/>
    <n v="5.2"/>
    <n v="0"/>
  </r>
  <r>
    <n v="380"/>
    <n v="20240504"/>
    <n v="2.6"/>
    <n v="11.5"/>
    <n v="1229"/>
    <n v="3"/>
    <n v="1012.5"/>
    <n v="81"/>
    <x v="32"/>
    <x v="124"/>
    <x v="17"/>
    <x v="4"/>
    <n v="6.5"/>
    <n v="5.2"/>
    <n v="0"/>
  </r>
  <r>
    <n v="380"/>
    <n v="20240505"/>
    <n v="2.7"/>
    <n v="12.9"/>
    <n v="1958"/>
    <n v="0"/>
    <n v="1009.4"/>
    <n v="76"/>
    <x v="32"/>
    <x v="125"/>
    <x v="17"/>
    <x v="4"/>
    <n v="5.0999999999999996"/>
    <n v="4.08"/>
    <n v="0"/>
  </r>
  <r>
    <n v="380"/>
    <n v="20240506"/>
    <n v="2"/>
    <n v="13.6"/>
    <n v="790"/>
    <n v="5.6"/>
    <n v="1008.5"/>
    <n v="89"/>
    <x v="32"/>
    <x v="126"/>
    <x v="18"/>
    <x v="4"/>
    <n v="4.4000000000000004"/>
    <n v="3.5200000000000005"/>
    <n v="0"/>
  </r>
  <r>
    <n v="380"/>
    <n v="20240507"/>
    <n v="3"/>
    <n v="14.6"/>
    <n v="1554"/>
    <n v="1.7"/>
    <n v="1018.7"/>
    <n v="79"/>
    <x v="32"/>
    <x v="127"/>
    <x v="18"/>
    <x v="4"/>
    <n v="3.4000000000000004"/>
    <n v="2.7200000000000006"/>
    <n v="0"/>
  </r>
  <r>
    <n v="380"/>
    <n v="20240508"/>
    <n v="2.6"/>
    <n v="11.9"/>
    <n v="902"/>
    <n v="0"/>
    <n v="1027.0999999999999"/>
    <n v="84"/>
    <x v="32"/>
    <x v="128"/>
    <x v="18"/>
    <x v="4"/>
    <n v="6.1"/>
    <n v="4.88"/>
    <n v="0"/>
  </r>
  <r>
    <n v="380"/>
    <n v="20240509"/>
    <n v="1.9"/>
    <n v="13.4"/>
    <n v="2182"/>
    <n v="0"/>
    <n v="1026.5"/>
    <n v="78"/>
    <x v="32"/>
    <x v="129"/>
    <x v="18"/>
    <x v="4"/>
    <n v="4.5999999999999996"/>
    <n v="3.6799999999999997"/>
    <n v="0"/>
  </r>
  <r>
    <n v="380"/>
    <n v="20240510"/>
    <n v="2.6"/>
    <n v="15.8"/>
    <n v="2414"/>
    <n v="0"/>
    <n v="1023"/>
    <n v="71"/>
    <x v="32"/>
    <x v="130"/>
    <x v="18"/>
    <x v="4"/>
    <n v="2.1999999999999993"/>
    <n v="1.7599999999999996"/>
    <n v="0"/>
  </r>
  <r>
    <n v="380"/>
    <n v="20240511"/>
    <n v="4.0999999999999996"/>
    <n v="17.600000000000001"/>
    <n v="2558"/>
    <n v="0"/>
    <n v="1020.3"/>
    <n v="66"/>
    <x v="32"/>
    <x v="131"/>
    <x v="18"/>
    <x v="4"/>
    <n v="0.39999999999999858"/>
    <n v="0.3199999999999989"/>
    <n v="0"/>
  </r>
  <r>
    <n v="380"/>
    <n v="20240512"/>
    <n v="4.3"/>
    <n v="19.8"/>
    <n v="2474"/>
    <n v="0"/>
    <n v="1014.3"/>
    <n v="61"/>
    <x v="32"/>
    <x v="132"/>
    <x v="18"/>
    <x v="4"/>
    <n v="0"/>
    <n v="0"/>
    <n v="1.8000000000000007"/>
  </r>
  <r>
    <n v="380"/>
    <n v="20240513"/>
    <n v="3.3"/>
    <n v="19"/>
    <n v="2056"/>
    <n v="-0.1"/>
    <n v="1010.2"/>
    <n v="71"/>
    <x v="32"/>
    <x v="133"/>
    <x v="19"/>
    <x v="4"/>
    <n v="0"/>
    <n v="0"/>
    <n v="1"/>
  </r>
  <r>
    <n v="380"/>
    <n v="20240514"/>
    <n v="3.6"/>
    <n v="19.600000000000001"/>
    <n v="2093"/>
    <n v="3"/>
    <n v="1005"/>
    <n v="67"/>
    <x v="32"/>
    <x v="134"/>
    <x v="19"/>
    <x v="4"/>
    <n v="0"/>
    <n v="0"/>
    <n v="1.6000000000000014"/>
  </r>
  <r>
    <n v="380"/>
    <n v="20240515"/>
    <n v="1.5"/>
    <n v="14.8"/>
    <n v="633"/>
    <n v="5.0999999999999996"/>
    <n v="1006.3"/>
    <n v="92"/>
    <x v="32"/>
    <x v="135"/>
    <x v="19"/>
    <x v="4"/>
    <n v="3.1999999999999993"/>
    <n v="2.5599999999999996"/>
    <n v="0"/>
  </r>
  <r>
    <n v="380"/>
    <n v="20240516"/>
    <n v="3.2"/>
    <n v="15.6"/>
    <n v="1501"/>
    <n v="5.0999999999999996"/>
    <n v="1005"/>
    <n v="84"/>
    <x v="32"/>
    <x v="136"/>
    <x v="19"/>
    <x v="4"/>
    <n v="2.4000000000000004"/>
    <n v="1.9200000000000004"/>
    <n v="0"/>
  </r>
  <r>
    <n v="380"/>
    <n v="20240517"/>
    <n v="3.3"/>
    <n v="14.6"/>
    <n v="496"/>
    <n v="11.6"/>
    <n v="1007.5"/>
    <n v="94"/>
    <x v="32"/>
    <x v="137"/>
    <x v="19"/>
    <x v="4"/>
    <n v="3.4000000000000004"/>
    <n v="2.7200000000000006"/>
    <n v="0"/>
  </r>
  <r>
    <n v="380"/>
    <n v="20240518"/>
    <n v="2.8"/>
    <n v="14.6"/>
    <n v="1507"/>
    <n v="14.1"/>
    <n v="1010.5"/>
    <n v="90"/>
    <x v="32"/>
    <x v="138"/>
    <x v="19"/>
    <x v="4"/>
    <n v="3.4000000000000004"/>
    <n v="2.7200000000000006"/>
    <n v="0"/>
  </r>
  <r>
    <n v="380"/>
    <n v="20240519"/>
    <n v="2.6"/>
    <n v="13.8"/>
    <n v="1130"/>
    <n v="2.9"/>
    <n v="1011.5"/>
    <n v="92"/>
    <x v="32"/>
    <x v="139"/>
    <x v="19"/>
    <x v="4"/>
    <n v="4.1999999999999993"/>
    <n v="3.3599999999999994"/>
    <n v="0"/>
  </r>
  <r>
    <n v="380"/>
    <n v="20240520"/>
    <n v="2"/>
    <n v="15.3"/>
    <n v="2126"/>
    <n v="5.0999999999999996"/>
    <n v="1010.5"/>
    <n v="86"/>
    <x v="32"/>
    <x v="140"/>
    <x v="20"/>
    <x v="4"/>
    <n v="2.6999999999999993"/>
    <n v="2.1599999999999997"/>
    <n v="0"/>
  </r>
  <r>
    <n v="380"/>
    <n v="20240521"/>
    <n v="3"/>
    <n v="15.1"/>
    <n v="1123"/>
    <n v="18"/>
    <n v="1007.2"/>
    <n v="90"/>
    <x v="32"/>
    <x v="141"/>
    <x v="20"/>
    <x v="4"/>
    <n v="2.9000000000000004"/>
    <n v="2.3200000000000003"/>
    <n v="0"/>
  </r>
  <r>
    <n v="380"/>
    <n v="20240522"/>
    <n v="4.3"/>
    <n v="14.9"/>
    <n v="1722"/>
    <n v="0.1"/>
    <n v="1009.8"/>
    <n v="81"/>
    <x v="32"/>
    <x v="142"/>
    <x v="20"/>
    <x v="4"/>
    <n v="3.0999999999999996"/>
    <n v="2.48"/>
    <n v="0"/>
  </r>
  <r>
    <n v="380"/>
    <n v="20240523"/>
    <n v="3"/>
    <n v="16.2"/>
    <n v="2282"/>
    <n v="0.5"/>
    <n v="1015.4"/>
    <n v="72"/>
    <x v="32"/>
    <x v="143"/>
    <x v="20"/>
    <x v="4"/>
    <n v="1.8000000000000007"/>
    <n v="1.4400000000000006"/>
    <n v="0"/>
  </r>
  <r>
    <n v="380"/>
    <n v="20240524"/>
    <n v="2.2000000000000002"/>
    <n v="13.4"/>
    <n v="584"/>
    <n v="38.200000000000003"/>
    <n v="1017.6"/>
    <n v="95"/>
    <x v="32"/>
    <x v="144"/>
    <x v="20"/>
    <x v="4"/>
    <n v="4.5999999999999996"/>
    <n v="3.6799999999999997"/>
    <n v="0"/>
  </r>
  <r>
    <n v="380"/>
    <n v="20240525"/>
    <n v="3.3"/>
    <n v="14.5"/>
    <n v="1333"/>
    <n v="8.4"/>
    <n v="1016.9"/>
    <n v="86"/>
    <x v="32"/>
    <x v="145"/>
    <x v="20"/>
    <x v="4"/>
    <n v="3.5"/>
    <n v="2.8000000000000003"/>
    <n v="0"/>
  </r>
  <r>
    <n v="380"/>
    <n v="20240526"/>
    <n v="3.2"/>
    <n v="16.7"/>
    <n v="1490"/>
    <n v="0.6"/>
    <n v="1015.2"/>
    <n v="76"/>
    <x v="32"/>
    <x v="146"/>
    <x v="20"/>
    <x v="4"/>
    <n v="1.3000000000000007"/>
    <n v="1.0400000000000007"/>
    <n v="0"/>
  </r>
  <r>
    <n v="380"/>
    <n v="20240527"/>
    <n v="2.7"/>
    <n v="14"/>
    <n v="1452"/>
    <n v="2.2999999999999998"/>
    <n v="1017.4"/>
    <n v="83"/>
    <x v="32"/>
    <x v="147"/>
    <x v="21"/>
    <x v="4"/>
    <n v="4"/>
    <n v="3.2"/>
    <n v="0"/>
  </r>
  <r>
    <n v="380"/>
    <n v="20240528"/>
    <n v="4.5"/>
    <n v="13.6"/>
    <n v="1632"/>
    <n v="2.8"/>
    <n v="1017.1"/>
    <n v="84"/>
    <x v="32"/>
    <x v="148"/>
    <x v="21"/>
    <x v="4"/>
    <n v="4.4000000000000004"/>
    <n v="3.5200000000000005"/>
    <n v="0"/>
  </r>
  <r>
    <n v="380"/>
    <n v="20240529"/>
    <n v="4.2"/>
    <n v="15.7"/>
    <n v="1534"/>
    <n v="3.9"/>
    <n v="1009.5"/>
    <n v="84"/>
    <x v="32"/>
    <x v="149"/>
    <x v="21"/>
    <x v="4"/>
    <n v="2.3000000000000007"/>
    <n v="1.8400000000000007"/>
    <n v="0"/>
  </r>
  <r>
    <n v="380"/>
    <n v="20240530"/>
    <n v="2.9"/>
    <n v="14.7"/>
    <n v="1861"/>
    <n v="0.3"/>
    <n v="1007.3"/>
    <n v="80"/>
    <x v="32"/>
    <x v="150"/>
    <x v="21"/>
    <x v="4"/>
    <n v="3.3000000000000007"/>
    <n v="2.6400000000000006"/>
    <n v="0"/>
  </r>
  <r>
    <n v="380"/>
    <n v="20240531"/>
    <n v="2.6"/>
    <n v="14.5"/>
    <n v="1570"/>
    <n v="5.0999999999999996"/>
    <n v="1012.2"/>
    <n v="85"/>
    <x v="32"/>
    <x v="151"/>
    <x v="21"/>
    <x v="4"/>
    <n v="3.5"/>
    <n v="2.8000000000000003"/>
    <n v="0"/>
  </r>
  <r>
    <n v="380"/>
    <n v="20240601"/>
    <n v="3.2"/>
    <n v="14.8"/>
    <n v="541"/>
    <n v="5"/>
    <n v="1017.6"/>
    <n v="95"/>
    <x v="32"/>
    <x v="152"/>
    <x v="21"/>
    <x v="5"/>
    <n v="3.1999999999999993"/>
    <n v="2.5599999999999996"/>
    <n v="0"/>
  </r>
  <r>
    <n v="380"/>
    <n v="20240602"/>
    <n v="3.4"/>
    <n v="13.8"/>
    <n v="917"/>
    <n v="0.3"/>
    <n v="1022.4"/>
    <n v="80"/>
    <x v="32"/>
    <x v="153"/>
    <x v="21"/>
    <x v="5"/>
    <n v="4.1999999999999993"/>
    <n v="3.3599999999999994"/>
    <n v="0"/>
  </r>
  <r>
    <n v="380"/>
    <n v="20240603"/>
    <n v="1.5"/>
    <n v="13.2"/>
    <n v="1404"/>
    <n v="0"/>
    <n v="1020.3"/>
    <n v="75"/>
    <x v="32"/>
    <x v="154"/>
    <x v="22"/>
    <x v="5"/>
    <n v="4.8000000000000007"/>
    <n v="3.8400000000000007"/>
    <n v="0"/>
  </r>
  <r>
    <n v="380"/>
    <n v="20240604"/>
    <n v="3.5"/>
    <n v="16.7"/>
    <n v="2293"/>
    <n v="1.3"/>
    <n v="1013"/>
    <n v="70"/>
    <x v="32"/>
    <x v="155"/>
    <x v="22"/>
    <x v="5"/>
    <n v="1.3000000000000007"/>
    <n v="1.0400000000000007"/>
    <n v="0"/>
  </r>
  <r>
    <n v="380"/>
    <n v="20240605"/>
    <n v="3.3"/>
    <n v="14"/>
    <n v="1571"/>
    <n v="0.5"/>
    <n v="1013.6"/>
    <n v="72"/>
    <x v="32"/>
    <x v="156"/>
    <x v="22"/>
    <x v="5"/>
    <n v="4"/>
    <n v="3.2"/>
    <n v="0"/>
  </r>
  <r>
    <n v="380"/>
    <n v="20240606"/>
    <n v="2.5"/>
    <n v="14.2"/>
    <n v="2697"/>
    <n v="0"/>
    <n v="1017.2"/>
    <n v="62"/>
    <x v="32"/>
    <x v="157"/>
    <x v="22"/>
    <x v="5"/>
    <n v="3.8000000000000007"/>
    <n v="3.0400000000000009"/>
    <n v="0"/>
  </r>
  <r>
    <n v="380"/>
    <n v="20240607"/>
    <n v="2.4"/>
    <n v="15.3"/>
    <n v="2809"/>
    <n v="0"/>
    <n v="1018.3"/>
    <n v="63"/>
    <x v="32"/>
    <x v="158"/>
    <x v="22"/>
    <x v="5"/>
    <n v="2.6999999999999993"/>
    <n v="2.1599999999999997"/>
    <n v="0"/>
  </r>
  <r>
    <n v="380"/>
    <n v="20240608"/>
    <n v="3.7"/>
    <n v="15.2"/>
    <n v="2799"/>
    <n v="0"/>
    <n v="1013"/>
    <n v="65"/>
    <x v="32"/>
    <x v="159"/>
    <x v="22"/>
    <x v="5"/>
    <n v="2.8000000000000007"/>
    <n v="2.2400000000000007"/>
    <n v="0"/>
  </r>
  <r>
    <n v="380"/>
    <n v="20240609"/>
    <n v="2.9"/>
    <n v="14.3"/>
    <n v="3041"/>
    <n v="0"/>
    <n v="1011"/>
    <n v="62"/>
    <x v="32"/>
    <x v="160"/>
    <x v="22"/>
    <x v="5"/>
    <n v="3.6999999999999993"/>
    <n v="2.9599999999999995"/>
    <n v="0"/>
  </r>
  <r>
    <n v="380"/>
    <n v="20240610"/>
    <n v="4.8"/>
    <n v="10.7"/>
    <n v="903"/>
    <n v="4.8"/>
    <n v="1008.6"/>
    <n v="84"/>
    <x v="32"/>
    <x v="161"/>
    <x v="23"/>
    <x v="5"/>
    <n v="7.3000000000000007"/>
    <n v="5.8400000000000007"/>
    <n v="0"/>
  </r>
  <r>
    <n v="380"/>
    <n v="20240611"/>
    <n v="3.5"/>
    <n v="11.6"/>
    <n v="2156"/>
    <n v="-0.1"/>
    <n v="1016.7"/>
    <n v="72"/>
    <x v="32"/>
    <x v="162"/>
    <x v="23"/>
    <x v="5"/>
    <n v="6.4"/>
    <n v="5.120000000000001"/>
    <n v="0"/>
  </r>
  <r>
    <n v="380"/>
    <n v="20240612"/>
    <n v="2.9"/>
    <n v="11.6"/>
    <n v="1605"/>
    <n v="-0.1"/>
    <n v="1020.1"/>
    <n v="71"/>
    <x v="32"/>
    <x v="163"/>
    <x v="23"/>
    <x v="5"/>
    <n v="6.4"/>
    <n v="5.120000000000001"/>
    <n v="0"/>
  </r>
  <r>
    <n v="380"/>
    <n v="20240613"/>
    <n v="3.4"/>
    <n v="14.9"/>
    <n v="2204"/>
    <n v="0"/>
    <n v="1015.9"/>
    <n v="58"/>
    <x v="32"/>
    <x v="164"/>
    <x v="23"/>
    <x v="5"/>
    <n v="3.0999999999999996"/>
    <n v="2.48"/>
    <n v="0"/>
  </r>
  <r>
    <n v="380"/>
    <n v="20240614"/>
    <n v="4.3"/>
    <n v="15.8"/>
    <n v="1291"/>
    <n v="5.5"/>
    <n v="1006.4"/>
    <n v="75"/>
    <x v="32"/>
    <x v="165"/>
    <x v="23"/>
    <x v="5"/>
    <n v="2.1999999999999993"/>
    <n v="1.7599999999999996"/>
    <n v="0"/>
  </r>
  <r>
    <n v="380"/>
    <n v="20240615"/>
    <n v="6.8"/>
    <n v="15"/>
    <n v="1590"/>
    <n v="1.1000000000000001"/>
    <n v="1005.3"/>
    <n v="67"/>
    <x v="32"/>
    <x v="166"/>
    <x v="23"/>
    <x v="5"/>
    <n v="3"/>
    <n v="2.4000000000000004"/>
    <n v="0"/>
  </r>
  <r>
    <n v="380"/>
    <n v="20240616"/>
    <n v="4.7"/>
    <n v="15"/>
    <n v="1298"/>
    <n v="5.2"/>
    <n v="1007.3"/>
    <n v="82"/>
    <x v="32"/>
    <x v="167"/>
    <x v="23"/>
    <x v="5"/>
    <n v="3"/>
    <n v="2.4000000000000004"/>
    <n v="0"/>
  </r>
  <r>
    <n v="380"/>
    <n v="20240617"/>
    <n v="2.5"/>
    <n v="16.7"/>
    <n v="1591"/>
    <n v="1.3"/>
    <n v="1012.1"/>
    <n v="80"/>
    <x v="32"/>
    <x v="168"/>
    <x v="24"/>
    <x v="5"/>
    <n v="1.3000000000000007"/>
    <n v="1.0400000000000007"/>
    <n v="0"/>
  </r>
  <r>
    <n v="380"/>
    <n v="20240618"/>
    <n v="2.9"/>
    <n v="16.899999999999999"/>
    <n v="1005"/>
    <n v="23.3"/>
    <n v="1012.9"/>
    <n v="90"/>
    <x v="32"/>
    <x v="169"/>
    <x v="24"/>
    <x v="5"/>
    <n v="1.1000000000000014"/>
    <n v="0.88000000000000123"/>
    <n v="0"/>
  </r>
  <r>
    <n v="380"/>
    <n v="20240619"/>
    <n v="3.8"/>
    <n v="16.5"/>
    <n v="1638"/>
    <n v="0"/>
    <n v="1018.3"/>
    <n v="79"/>
    <x v="32"/>
    <x v="170"/>
    <x v="24"/>
    <x v="5"/>
    <n v="1.5"/>
    <n v="1.2000000000000002"/>
    <n v="0"/>
  </r>
  <r>
    <n v="380"/>
    <n v="20240620"/>
    <n v="3.7"/>
    <n v="16.100000000000001"/>
    <n v="957"/>
    <n v="2.7"/>
    <n v="1017.9"/>
    <n v="84"/>
    <x v="32"/>
    <x v="171"/>
    <x v="24"/>
    <x v="5"/>
    <n v="1.8999999999999986"/>
    <n v="1.5199999999999989"/>
    <n v="0"/>
  </r>
  <r>
    <n v="380"/>
    <n v="20240621"/>
    <n v="2.5"/>
    <n v="15.3"/>
    <n v="622"/>
    <n v="10.9"/>
    <n v="1012.7"/>
    <n v="94"/>
    <x v="32"/>
    <x v="172"/>
    <x v="24"/>
    <x v="5"/>
    <n v="2.6999999999999993"/>
    <n v="2.1599999999999997"/>
    <n v="0"/>
  </r>
  <r>
    <n v="380"/>
    <n v="20240622"/>
    <n v="2.9"/>
    <n v="15.7"/>
    <n v="1847"/>
    <n v="0"/>
    <n v="1014.6"/>
    <n v="82"/>
    <x v="32"/>
    <x v="173"/>
    <x v="24"/>
    <x v="5"/>
    <n v="2.3000000000000007"/>
    <n v="1.8400000000000007"/>
    <n v="0"/>
  </r>
  <r>
    <n v="380"/>
    <n v="20240623"/>
    <n v="2.2999999999999998"/>
    <n v="18.5"/>
    <n v="2381"/>
    <n v="0"/>
    <n v="1019.7"/>
    <n v="71"/>
    <x v="32"/>
    <x v="174"/>
    <x v="24"/>
    <x v="5"/>
    <n v="0"/>
    <n v="0"/>
    <n v="0.5"/>
  </r>
  <r>
    <n v="380"/>
    <n v="20240624"/>
    <n v="2.5"/>
    <n v="20.7"/>
    <n v="2800"/>
    <n v="0"/>
    <n v="1019.1"/>
    <n v="67"/>
    <x v="32"/>
    <x v="175"/>
    <x v="25"/>
    <x v="5"/>
    <n v="0"/>
    <n v="0"/>
    <n v="2.6999999999999993"/>
  </r>
  <r>
    <n v="380"/>
    <n v="20240625"/>
    <n v="3.3"/>
    <n v="22.6"/>
    <n v="2966"/>
    <n v="0"/>
    <n v="1014.1"/>
    <n v="61"/>
    <x v="32"/>
    <x v="176"/>
    <x v="25"/>
    <x v="5"/>
    <n v="0"/>
    <n v="0"/>
    <n v="4.6000000000000014"/>
  </r>
  <r>
    <n v="380"/>
    <n v="20240626"/>
    <n v="1.8"/>
    <n v="23.8"/>
    <n v="2852"/>
    <n v="0"/>
    <n v="1010.1"/>
    <n v="62"/>
    <x v="32"/>
    <x v="177"/>
    <x v="25"/>
    <x v="5"/>
    <n v="0"/>
    <n v="0"/>
    <n v="5.8000000000000007"/>
  </r>
  <r>
    <n v="380"/>
    <n v="20240627"/>
    <n v="3.2"/>
    <n v="23.1"/>
    <n v="2651"/>
    <n v="0.5"/>
    <n v="1009.4"/>
    <n v="68"/>
    <x v="32"/>
    <x v="178"/>
    <x v="25"/>
    <x v="5"/>
    <n v="0"/>
    <n v="0"/>
    <n v="5.1000000000000014"/>
  </r>
  <r>
    <n v="380"/>
    <n v="20240628"/>
    <n v="3.6"/>
    <n v="18"/>
    <n v="2627"/>
    <n v="0"/>
    <n v="1016.3"/>
    <n v="65"/>
    <x v="32"/>
    <x v="179"/>
    <x v="25"/>
    <x v="5"/>
    <n v="0"/>
    <n v="0"/>
    <n v="0"/>
  </r>
  <r>
    <n v="380"/>
    <n v="20240629"/>
    <n v="3"/>
    <n v="19"/>
    <n v="2297"/>
    <n v="14.3"/>
    <n v="1012.5"/>
    <n v="68"/>
    <x v="32"/>
    <x v="180"/>
    <x v="25"/>
    <x v="5"/>
    <n v="0"/>
    <n v="0"/>
    <n v="1"/>
  </r>
  <r>
    <n v="380"/>
    <n v="20240630"/>
    <n v="2.8"/>
    <n v="17.399999999999999"/>
    <n v="1160"/>
    <n v="12.8"/>
    <n v="1010.3"/>
    <n v="85"/>
    <x v="32"/>
    <x v="181"/>
    <x v="25"/>
    <x v="5"/>
    <n v="0.60000000000000142"/>
    <n v="0.48000000000000115"/>
    <n v="0"/>
  </r>
  <r>
    <n v="380"/>
    <n v="20240701"/>
    <n v="2.8"/>
    <n v="15.5"/>
    <n v="1547"/>
    <n v="-0.1"/>
    <n v="1016.2"/>
    <n v="76"/>
    <x v="32"/>
    <x v="182"/>
    <x v="26"/>
    <x v="6"/>
    <n v="2.5"/>
    <n v="2"/>
    <n v="0"/>
  </r>
  <r>
    <n v="380"/>
    <n v="20240702"/>
    <n v="3.2"/>
    <n v="14.7"/>
    <n v="794"/>
    <n v="6.3"/>
    <n v="1015"/>
    <n v="86"/>
    <x v="32"/>
    <x v="183"/>
    <x v="26"/>
    <x v="6"/>
    <n v="3.3000000000000007"/>
    <n v="2.6400000000000006"/>
    <n v="0"/>
  </r>
  <r>
    <n v="380"/>
    <n v="20240703"/>
    <n v="3.2"/>
    <n v="13.4"/>
    <n v="958"/>
    <n v="3.4"/>
    <n v="1010.7"/>
    <n v="85"/>
    <x v="32"/>
    <x v="184"/>
    <x v="26"/>
    <x v="6"/>
    <n v="4.5999999999999996"/>
    <n v="3.6799999999999997"/>
    <n v="0"/>
  </r>
  <r>
    <n v="380"/>
    <n v="20240704"/>
    <n v="5"/>
    <n v="16"/>
    <n v="2212"/>
    <n v="0.8"/>
    <n v="1008.9"/>
    <n v="71"/>
    <x v="32"/>
    <x v="185"/>
    <x v="26"/>
    <x v="6"/>
    <n v="2"/>
    <n v="1.6"/>
    <n v="0"/>
  </r>
  <r>
    <n v="380"/>
    <n v="20240705"/>
    <n v="4.0999999999999996"/>
    <n v="16.3"/>
    <n v="1104"/>
    <n v="-0.1"/>
    <n v="1009.9"/>
    <n v="76"/>
    <x v="32"/>
    <x v="186"/>
    <x v="26"/>
    <x v="6"/>
    <n v="1.6999999999999993"/>
    <n v="1.3599999999999994"/>
    <n v="0"/>
  </r>
  <r>
    <n v="380"/>
    <n v="20240706"/>
    <n v="6.4"/>
    <n v="17.5"/>
    <n v="2041"/>
    <n v="-0.1"/>
    <n v="1004.9"/>
    <n v="63"/>
    <x v="32"/>
    <x v="187"/>
    <x v="26"/>
    <x v="6"/>
    <n v="0.5"/>
    <n v="0.4"/>
    <n v="0"/>
  </r>
  <r>
    <n v="380"/>
    <n v="20240707"/>
    <n v="4.3"/>
    <n v="15.7"/>
    <n v="2192"/>
    <n v="-0.1"/>
    <n v="1013.7"/>
    <n v="65"/>
    <x v="32"/>
    <x v="188"/>
    <x v="26"/>
    <x v="6"/>
    <n v="2.3000000000000007"/>
    <n v="1.8400000000000007"/>
    <n v="0"/>
  </r>
  <r>
    <n v="380"/>
    <n v="20240708"/>
    <n v="2.2999999999999998"/>
    <n v="17.600000000000001"/>
    <n v="1834"/>
    <n v="-0.1"/>
    <n v="1017.1"/>
    <n v="68"/>
    <x v="32"/>
    <x v="189"/>
    <x v="27"/>
    <x v="6"/>
    <n v="0.39999999999999858"/>
    <n v="0.3199999999999989"/>
    <n v="0"/>
  </r>
  <r>
    <n v="380"/>
    <n v="20240709"/>
    <n v="3.1"/>
    <n v="22.4"/>
    <n v="2575"/>
    <n v="4.4000000000000004"/>
    <n v="1012.8"/>
    <n v="67"/>
    <x v="32"/>
    <x v="190"/>
    <x v="27"/>
    <x v="6"/>
    <n v="0"/>
    <n v="0"/>
    <n v="4.3999999999999986"/>
  </r>
  <r>
    <n v="380"/>
    <n v="20240710"/>
    <n v="3.3"/>
    <n v="20.5"/>
    <n v="1898"/>
    <n v="2.2999999999999998"/>
    <n v="1015.2"/>
    <n v="76"/>
    <x v="32"/>
    <x v="191"/>
    <x v="27"/>
    <x v="6"/>
    <n v="0"/>
    <n v="0"/>
    <n v="2.5"/>
  </r>
  <r>
    <n v="380"/>
    <n v="20240711"/>
    <n v="3.2"/>
    <n v="19.3"/>
    <n v="2837"/>
    <n v="-0.1"/>
    <n v="1017.2"/>
    <n v="67"/>
    <x v="32"/>
    <x v="192"/>
    <x v="27"/>
    <x v="6"/>
    <n v="0"/>
    <n v="0"/>
    <n v="1.3000000000000007"/>
  </r>
  <r>
    <n v="380"/>
    <n v="20240712"/>
    <n v="4.2"/>
    <n v="14.5"/>
    <n v="468"/>
    <n v="63.6"/>
    <n v="1012"/>
    <n v="91"/>
    <x v="32"/>
    <x v="193"/>
    <x v="27"/>
    <x v="6"/>
    <n v="3.5"/>
    <n v="2.8000000000000003"/>
    <n v="0"/>
  </r>
  <r>
    <n v="380"/>
    <n v="20240713"/>
    <n v="3.5"/>
    <n v="14.4"/>
    <n v="1355"/>
    <n v="-0.1"/>
    <n v="1013.4"/>
    <n v="82"/>
    <x v="32"/>
    <x v="194"/>
    <x v="27"/>
    <x v="6"/>
    <n v="3.5999999999999996"/>
    <n v="2.88"/>
    <n v="0"/>
  </r>
  <r>
    <n v="380"/>
    <n v="20240714"/>
    <n v="2.7"/>
    <n v="17.100000000000001"/>
    <n v="2236"/>
    <n v="0"/>
    <n v="1013.3"/>
    <n v="73"/>
    <x v="32"/>
    <x v="195"/>
    <x v="27"/>
    <x v="6"/>
    <n v="0.89999999999999858"/>
    <n v="0.71999999999999886"/>
    <n v="0"/>
  </r>
  <r>
    <n v="380"/>
    <n v="20240715"/>
    <n v="2.2999999999999998"/>
    <n v="20.3"/>
    <n v="2360"/>
    <n v="3.8"/>
    <n v="1010.2"/>
    <n v="70"/>
    <x v="32"/>
    <x v="196"/>
    <x v="28"/>
    <x v="6"/>
    <n v="0"/>
    <n v="0"/>
    <n v="2.3000000000000007"/>
  </r>
  <r>
    <n v="380"/>
    <n v="20240716"/>
    <n v="5.5"/>
    <n v="17.8"/>
    <n v="1724"/>
    <n v="1"/>
    <n v="1012.4"/>
    <n v="79"/>
    <x v="32"/>
    <x v="197"/>
    <x v="28"/>
    <x v="6"/>
    <n v="0.19999999999999929"/>
    <n v="0.15999999999999945"/>
    <n v="0"/>
  </r>
  <r>
    <n v="380"/>
    <n v="20240717"/>
    <n v="3.2"/>
    <n v="19.3"/>
    <n v="2206"/>
    <n v="0"/>
    <n v="1020.7"/>
    <n v="74"/>
    <x v="32"/>
    <x v="198"/>
    <x v="28"/>
    <x v="6"/>
    <n v="0"/>
    <n v="0"/>
    <n v="1.3000000000000007"/>
  </r>
  <r>
    <n v="380"/>
    <n v="20240718"/>
    <n v="1.8"/>
    <n v="21.8"/>
    <n v="2658"/>
    <n v="0"/>
    <n v="1021.3"/>
    <n v="67"/>
    <x v="32"/>
    <x v="199"/>
    <x v="28"/>
    <x v="6"/>
    <n v="0"/>
    <n v="0"/>
    <n v="3.8000000000000007"/>
  </r>
  <r>
    <n v="380"/>
    <n v="20240719"/>
    <n v="2"/>
    <n v="23.1"/>
    <n v="2084"/>
    <n v="0"/>
    <n v="1017.5"/>
    <n v="62"/>
    <x v="32"/>
    <x v="200"/>
    <x v="28"/>
    <x v="6"/>
    <n v="0"/>
    <n v="0"/>
    <n v="5.1000000000000014"/>
  </r>
  <r>
    <n v="380"/>
    <n v="20240720"/>
    <n v="2.2000000000000002"/>
    <n v="23.7"/>
    <n v="2305"/>
    <n v="9.1999999999999993"/>
    <n v="1008.7"/>
    <n v="68"/>
    <x v="32"/>
    <x v="201"/>
    <x v="28"/>
    <x v="6"/>
    <n v="0"/>
    <n v="0"/>
    <n v="5.6999999999999993"/>
  </r>
  <r>
    <n v="380"/>
    <n v="20240721"/>
    <n v="3.3"/>
    <n v="21.4"/>
    <n v="1621"/>
    <n v="3.6"/>
    <n v="1009.4"/>
    <n v="81"/>
    <x v="32"/>
    <x v="202"/>
    <x v="28"/>
    <x v="6"/>
    <n v="0"/>
    <n v="0"/>
    <n v="3.3999999999999986"/>
  </r>
  <r>
    <n v="380"/>
    <n v="20240722"/>
    <n v="3.3"/>
    <n v="19.600000000000001"/>
    <n v="2218"/>
    <n v="0"/>
    <n v="1017.3"/>
    <n v="74"/>
    <x v="32"/>
    <x v="203"/>
    <x v="29"/>
    <x v="6"/>
    <n v="0"/>
    <n v="0"/>
    <n v="1.6000000000000014"/>
  </r>
  <r>
    <n v="380"/>
    <n v="20240723"/>
    <n v="4.5"/>
    <n v="18.5"/>
    <n v="1456"/>
    <n v="6.5"/>
    <n v="1017.8"/>
    <n v="82"/>
    <x v="32"/>
    <x v="204"/>
    <x v="29"/>
    <x v="6"/>
    <n v="0"/>
    <n v="0"/>
    <n v="0.5"/>
  </r>
  <r>
    <n v="380"/>
    <n v="20240724"/>
    <n v="2.1"/>
    <n v="18.3"/>
    <n v="1957"/>
    <n v="0"/>
    <n v="1020.4"/>
    <n v="74"/>
    <x v="32"/>
    <x v="205"/>
    <x v="29"/>
    <x v="6"/>
    <n v="0"/>
    <n v="0"/>
    <n v="0.30000000000000071"/>
  </r>
  <r>
    <n v="380"/>
    <n v="20240725"/>
    <n v="2.7"/>
    <n v="20"/>
    <n v="1975"/>
    <n v="0.3"/>
    <n v="1013.9"/>
    <n v="69"/>
    <x v="32"/>
    <x v="206"/>
    <x v="29"/>
    <x v="6"/>
    <n v="0"/>
    <n v="0"/>
    <n v="2"/>
  </r>
  <r>
    <n v="380"/>
    <n v="20240726"/>
    <n v="3"/>
    <n v="20.2"/>
    <n v="1671"/>
    <n v="2.1"/>
    <n v="1011.5"/>
    <n v="78"/>
    <x v="32"/>
    <x v="207"/>
    <x v="29"/>
    <x v="6"/>
    <n v="0"/>
    <n v="0"/>
    <n v="2.1999999999999993"/>
  </r>
  <r>
    <n v="380"/>
    <n v="20240727"/>
    <n v="1.8"/>
    <n v="17.5"/>
    <n v="650"/>
    <n v="0.8"/>
    <n v="1014.7"/>
    <n v="87"/>
    <x v="32"/>
    <x v="208"/>
    <x v="29"/>
    <x v="6"/>
    <n v="0.5"/>
    <n v="0.4"/>
    <n v="0"/>
  </r>
  <r>
    <n v="380"/>
    <n v="20240728"/>
    <n v="1.9"/>
    <n v="18.399999999999999"/>
    <n v="2528"/>
    <n v="0"/>
    <n v="1024.8"/>
    <n v="71"/>
    <x v="32"/>
    <x v="209"/>
    <x v="29"/>
    <x v="6"/>
    <n v="0"/>
    <n v="0"/>
    <n v="0.39999999999999858"/>
  </r>
  <r>
    <n v="380"/>
    <n v="20240729"/>
    <n v="2.6"/>
    <n v="21"/>
    <n v="2740"/>
    <n v="0"/>
    <n v="1021.8"/>
    <n v="63"/>
    <x v="32"/>
    <x v="210"/>
    <x v="30"/>
    <x v="6"/>
    <n v="0"/>
    <n v="0"/>
    <n v="3"/>
  </r>
  <r>
    <n v="380"/>
    <n v="20240730"/>
    <n v="1.5"/>
    <n v="24.3"/>
    <n v="2590"/>
    <n v="0"/>
    <n v="1016"/>
    <n v="56"/>
    <x v="32"/>
    <x v="211"/>
    <x v="30"/>
    <x v="6"/>
    <n v="0"/>
    <n v="0"/>
    <n v="6.3000000000000007"/>
  </r>
  <r>
    <n v="380"/>
    <n v="20240731"/>
    <n v="2.5"/>
    <n v="20.7"/>
    <n v="772"/>
    <n v="8.1"/>
    <n v="1014.2"/>
    <n v="87"/>
    <x v="32"/>
    <x v="212"/>
    <x v="30"/>
    <x v="6"/>
    <n v="0"/>
    <n v="0"/>
    <n v="2.6999999999999993"/>
  </r>
  <r>
    <n v="380"/>
    <n v="20240801"/>
    <n v="2.2000000000000002"/>
    <n v="20"/>
    <n v="713"/>
    <n v="18.899999999999999"/>
    <n v="1012"/>
    <n v="94"/>
    <x v="32"/>
    <x v="213"/>
    <x v="30"/>
    <x v="7"/>
    <n v="0"/>
    <n v="0"/>
    <n v="2"/>
  </r>
  <r>
    <n v="380"/>
    <n v="20240802"/>
    <n v="1.5"/>
    <n v="20.5"/>
    <n v="2238"/>
    <n v="0"/>
    <n v="1012.1"/>
    <n v="84"/>
    <x v="32"/>
    <x v="214"/>
    <x v="30"/>
    <x v="7"/>
    <n v="0"/>
    <n v="0"/>
    <n v="2.5"/>
  </r>
  <r>
    <n v="380"/>
    <n v="20240803"/>
    <n v="3.6"/>
    <n v="19.100000000000001"/>
    <n v="1585"/>
    <n v="0.1"/>
    <n v="1012.8"/>
    <n v="86"/>
    <x v="32"/>
    <x v="215"/>
    <x v="30"/>
    <x v="7"/>
    <n v="0"/>
    <n v="0"/>
    <n v="1.1000000000000014"/>
  </r>
  <r>
    <n v="380"/>
    <n v="20240804"/>
    <n v="2"/>
    <n v="18.399999999999999"/>
    <n v="1413"/>
    <n v="6.8"/>
    <n v="1015.1"/>
    <n v="79"/>
    <x v="32"/>
    <x v="216"/>
    <x v="30"/>
    <x v="7"/>
    <n v="0"/>
    <n v="0"/>
    <n v="0.39999999999999858"/>
  </r>
  <r>
    <n v="380"/>
    <n v="20240805"/>
    <n v="2.4"/>
    <n v="20.399999999999999"/>
    <n v="2451"/>
    <n v="0"/>
    <n v="1014.4"/>
    <n v="70"/>
    <x v="32"/>
    <x v="217"/>
    <x v="31"/>
    <x v="7"/>
    <n v="0"/>
    <n v="0"/>
    <n v="2.3999999999999986"/>
  </r>
  <r>
    <n v="380"/>
    <n v="20240806"/>
    <n v="2.2999999999999998"/>
    <n v="22.4"/>
    <n v="2235"/>
    <n v="0"/>
    <n v="1010.8"/>
    <n v="66"/>
    <x v="32"/>
    <x v="218"/>
    <x v="31"/>
    <x v="7"/>
    <n v="0"/>
    <n v="0"/>
    <n v="4.3999999999999986"/>
  </r>
  <r>
    <n v="380"/>
    <n v="20240807"/>
    <n v="2.5"/>
    <n v="18.8"/>
    <n v="1206"/>
    <n v="3.7"/>
    <n v="1013"/>
    <n v="82"/>
    <x v="32"/>
    <x v="219"/>
    <x v="31"/>
    <x v="7"/>
    <n v="0"/>
    <n v="0"/>
    <n v="0.80000000000000071"/>
  </r>
  <r>
    <n v="380"/>
    <n v="20240808"/>
    <n v="3.1"/>
    <n v="19.100000000000001"/>
    <n v="1943"/>
    <n v="0"/>
    <n v="1016.6"/>
    <n v="70"/>
    <x v="32"/>
    <x v="220"/>
    <x v="31"/>
    <x v="7"/>
    <n v="0"/>
    <n v="0"/>
    <n v="1.1000000000000014"/>
  </r>
  <r>
    <n v="380"/>
    <n v="20240809"/>
    <n v="4.5"/>
    <n v="20.9"/>
    <n v="1258"/>
    <n v="-0.1"/>
    <n v="1015.8"/>
    <n v="71"/>
    <x v="32"/>
    <x v="221"/>
    <x v="31"/>
    <x v="7"/>
    <n v="0"/>
    <n v="0"/>
    <n v="2.8999999999999986"/>
  </r>
  <r>
    <n v="380"/>
    <n v="20240810"/>
    <n v="3.3"/>
    <n v="19.7"/>
    <n v="2442"/>
    <n v="0"/>
    <n v="1020.8"/>
    <n v="72"/>
    <x v="32"/>
    <x v="222"/>
    <x v="31"/>
    <x v="7"/>
    <n v="0"/>
    <n v="0"/>
    <n v="1.6999999999999993"/>
  </r>
  <r>
    <n v="380"/>
    <n v="20240811"/>
    <n v="2.7"/>
    <n v="21.9"/>
    <n v="2463"/>
    <n v="0"/>
    <n v="1020"/>
    <n v="68"/>
    <x v="32"/>
    <x v="223"/>
    <x v="31"/>
    <x v="7"/>
    <n v="0"/>
    <n v="0"/>
    <n v="3.8999999999999986"/>
  </r>
  <r>
    <n v="380"/>
    <n v="20240812"/>
    <n v="2"/>
    <n v="25.8"/>
    <n v="2288"/>
    <n v="0"/>
    <n v="1010.9"/>
    <n v="67"/>
    <x v="32"/>
    <x v="224"/>
    <x v="32"/>
    <x v="7"/>
    <n v="0"/>
    <n v="0"/>
    <n v="7.8000000000000007"/>
  </r>
  <r>
    <n v="380"/>
    <n v="20240813"/>
    <n v="2.5"/>
    <n v="25.2"/>
    <n v="2204"/>
    <n v="1.4"/>
    <n v="1009"/>
    <n v="76"/>
    <x v="32"/>
    <x v="225"/>
    <x v="32"/>
    <x v="7"/>
    <n v="0"/>
    <n v="0"/>
    <n v="7.1999999999999993"/>
  </r>
  <r>
    <n v="380"/>
    <n v="20240814"/>
    <n v="2.5"/>
    <n v="19"/>
    <n v="824"/>
    <n v="1.6"/>
    <n v="1012.7"/>
    <n v="92"/>
    <x v="32"/>
    <x v="226"/>
    <x v="32"/>
    <x v="7"/>
    <n v="0"/>
    <n v="0"/>
    <n v="1"/>
  </r>
  <r>
    <n v="380"/>
    <n v="20240815"/>
    <n v="3.1"/>
    <n v="20.9"/>
    <n v="2106"/>
    <n v="0"/>
    <n v="1016.6"/>
    <n v="78"/>
    <x v="32"/>
    <x v="227"/>
    <x v="32"/>
    <x v="7"/>
    <n v="0"/>
    <n v="0"/>
    <n v="2.8999999999999986"/>
  </r>
  <r>
    <n v="380"/>
    <n v="20240816"/>
    <n v="3.3"/>
    <n v="20.100000000000001"/>
    <n v="1101"/>
    <n v="0.3"/>
    <n v="1015.5"/>
    <n v="82"/>
    <x v="32"/>
    <x v="228"/>
    <x v="32"/>
    <x v="7"/>
    <n v="0"/>
    <n v="0"/>
    <n v="2.1000000000000014"/>
  </r>
  <r>
    <n v="380"/>
    <n v="20240817"/>
    <n v="2"/>
    <n v="20.2"/>
    <n v="1516"/>
    <n v="15.9"/>
    <n v="1012.5"/>
    <n v="86"/>
    <x v="32"/>
    <x v="229"/>
    <x v="32"/>
    <x v="7"/>
    <n v="0"/>
    <n v="0"/>
    <n v="2.1999999999999993"/>
  </r>
  <r>
    <n v="380"/>
    <n v="20240818"/>
    <n v="2.2000000000000002"/>
    <n v="19"/>
    <n v="1266"/>
    <n v="3.6"/>
    <n v="1012.9"/>
    <n v="81"/>
    <x v="32"/>
    <x v="230"/>
    <x v="32"/>
    <x v="7"/>
    <n v="0"/>
    <n v="0"/>
    <n v="1"/>
  </r>
  <r>
    <n v="380"/>
    <n v="20240819"/>
    <n v="1.5"/>
    <n v="17.600000000000001"/>
    <n v="2142"/>
    <n v="0"/>
    <n v="1017.7"/>
    <n v="75"/>
    <x v="32"/>
    <x v="231"/>
    <x v="33"/>
    <x v="7"/>
    <n v="0.39999999999999858"/>
    <n v="0.3199999999999989"/>
    <n v="0"/>
  </r>
  <r>
    <n v="380"/>
    <n v="20240820"/>
    <n v="3.6"/>
    <n v="19.100000000000001"/>
    <n v="1869"/>
    <n v="8.9"/>
    <n v="1012.1"/>
    <n v="77"/>
    <x v="32"/>
    <x v="232"/>
    <x v="33"/>
    <x v="7"/>
    <n v="0"/>
    <n v="0"/>
    <n v="1.1000000000000014"/>
  </r>
  <r>
    <n v="380"/>
    <n v="20240821"/>
    <n v="3.8"/>
    <n v="15.9"/>
    <n v="2021"/>
    <n v="0"/>
    <n v="1017.5"/>
    <n v="74"/>
    <x v="32"/>
    <x v="233"/>
    <x v="33"/>
    <x v="7"/>
    <n v="2.0999999999999996"/>
    <n v="1.6799999999999997"/>
    <n v="0"/>
  </r>
  <r>
    <n v="380"/>
    <n v="20240822"/>
    <n v="5.4"/>
    <n v="18.100000000000001"/>
    <n v="2054"/>
    <n v="0"/>
    <n v="1012"/>
    <n v="67"/>
    <x v="32"/>
    <x v="234"/>
    <x v="33"/>
    <x v="7"/>
    <n v="0"/>
    <n v="0"/>
    <n v="0.10000000000000142"/>
  </r>
  <r>
    <n v="380"/>
    <n v="20240823"/>
    <n v="5.7"/>
    <n v="19.2"/>
    <n v="1075"/>
    <n v="6.7"/>
    <n v="1009"/>
    <n v="79"/>
    <x v="32"/>
    <x v="235"/>
    <x v="33"/>
    <x v="7"/>
    <n v="0"/>
    <n v="0"/>
    <n v="1.1999999999999993"/>
  </r>
  <r>
    <n v="380"/>
    <n v="20240824"/>
    <n v="5"/>
    <n v="21.3"/>
    <n v="1986"/>
    <n v="4.7"/>
    <n v="1007.9"/>
    <n v="79"/>
    <x v="32"/>
    <x v="236"/>
    <x v="33"/>
    <x v="7"/>
    <n v="0"/>
    <n v="0"/>
    <n v="3.3000000000000007"/>
  </r>
  <r>
    <n v="380"/>
    <n v="20240825"/>
    <n v="3.8"/>
    <n v="16"/>
    <n v="2121"/>
    <n v="0"/>
    <n v="1020.7"/>
    <n v="72"/>
    <x v="32"/>
    <x v="237"/>
    <x v="33"/>
    <x v="7"/>
    <n v="2"/>
    <n v="1.6"/>
    <n v="0"/>
  </r>
  <r>
    <n v="380"/>
    <n v="20240826"/>
    <n v="2.4"/>
    <n v="16.8"/>
    <n v="1750"/>
    <n v="0"/>
    <n v="1022.6"/>
    <n v="69"/>
    <x v="32"/>
    <x v="238"/>
    <x v="34"/>
    <x v="7"/>
    <n v="1.1999999999999993"/>
    <n v="0.95999999999999952"/>
    <n v="0"/>
  </r>
  <r>
    <n v="380"/>
    <n v="20240827"/>
    <n v="1.8"/>
    <n v="19.100000000000001"/>
    <n v="2153"/>
    <n v="0"/>
    <n v="1020.3"/>
    <n v="66"/>
    <x v="32"/>
    <x v="239"/>
    <x v="34"/>
    <x v="7"/>
    <n v="0"/>
    <n v="0"/>
    <n v="1.1000000000000014"/>
  </r>
  <r>
    <n v="380"/>
    <n v="20240828"/>
    <n v="2.5"/>
    <n v="22.9"/>
    <n v="2159"/>
    <n v="0"/>
    <n v="1014.8"/>
    <n v="66"/>
    <x v="32"/>
    <x v="240"/>
    <x v="34"/>
    <x v="7"/>
    <n v="0"/>
    <n v="0"/>
    <n v="4.8999999999999986"/>
  </r>
  <r>
    <n v="380"/>
    <n v="20240829"/>
    <n v="3"/>
    <n v="22.1"/>
    <n v="1840"/>
    <n v="-0.1"/>
    <n v="1017.1"/>
    <n v="70"/>
    <x v="32"/>
    <x v="241"/>
    <x v="34"/>
    <x v="7"/>
    <n v="0"/>
    <n v="0"/>
    <n v="4.1000000000000014"/>
  </r>
  <r>
    <n v="380"/>
    <n v="20240830"/>
    <n v="4.0999999999999996"/>
    <n v="17.600000000000001"/>
    <n v="641"/>
    <n v="0.5"/>
    <n v="1021.6"/>
    <n v="84"/>
    <x v="32"/>
    <x v="242"/>
    <x v="34"/>
    <x v="7"/>
    <n v="0.39999999999999858"/>
    <n v="0.3199999999999989"/>
    <n v="0"/>
  </r>
  <r>
    <n v="380"/>
    <n v="20240831"/>
    <n v="5"/>
    <n v="19.399999999999999"/>
    <n v="1794"/>
    <n v="0"/>
    <n v="1020.3"/>
    <n v="78"/>
    <x v="32"/>
    <x v="243"/>
    <x v="34"/>
    <x v="7"/>
    <n v="0"/>
    <n v="0"/>
    <n v="1.3999999999999986"/>
  </r>
  <r>
    <n v="380"/>
    <n v="20240901"/>
    <n v="3"/>
    <n v="24.1"/>
    <n v="1927"/>
    <n v="0"/>
    <n v="1014.2"/>
    <n v="71"/>
    <x v="32"/>
    <x v="244"/>
    <x v="34"/>
    <x v="8"/>
    <n v="0"/>
    <n v="0"/>
    <n v="6.1000000000000014"/>
  </r>
  <r>
    <n v="380"/>
    <n v="20240902"/>
    <n v="2.5"/>
    <n v="21.6"/>
    <n v="1428"/>
    <n v="9"/>
    <n v="1012.5"/>
    <n v="84"/>
    <x v="32"/>
    <x v="245"/>
    <x v="35"/>
    <x v="8"/>
    <n v="0"/>
    <n v="0"/>
    <n v="3.6000000000000014"/>
  </r>
  <r>
    <n v="380"/>
    <n v="20240903"/>
    <n v="2.5"/>
    <n v="21"/>
    <n v="1353"/>
    <n v="8.5"/>
    <n v="1014.5"/>
    <n v="84"/>
    <x v="32"/>
    <x v="246"/>
    <x v="35"/>
    <x v="8"/>
    <n v="0"/>
    <n v="0"/>
    <n v="3"/>
  </r>
  <r>
    <n v="380"/>
    <n v="20240904"/>
    <n v="1.7"/>
    <n v="18.3"/>
    <n v="925"/>
    <n v="2.1"/>
    <n v="1015.8"/>
    <n v="86"/>
    <x v="32"/>
    <x v="247"/>
    <x v="35"/>
    <x v="8"/>
    <n v="0"/>
    <n v="0"/>
    <n v="0.30000000000000071"/>
  </r>
  <r>
    <n v="380"/>
    <n v="20240905"/>
    <n v="4.3"/>
    <n v="19.899999999999999"/>
    <n v="1024"/>
    <n v="0"/>
    <n v="1009.3"/>
    <n v="88"/>
    <x v="32"/>
    <x v="248"/>
    <x v="35"/>
    <x v="8"/>
    <n v="0"/>
    <n v="0"/>
    <n v="1.8999999999999986"/>
  </r>
  <r>
    <n v="380"/>
    <n v="20240906"/>
    <n v="2.5"/>
    <n v="18.100000000000001"/>
    <n v="461"/>
    <n v="0.2"/>
    <n v="1010.8"/>
    <n v="92"/>
    <x v="32"/>
    <x v="249"/>
    <x v="35"/>
    <x v="8"/>
    <n v="0"/>
    <n v="0"/>
    <n v="0.10000000000000142"/>
  </r>
  <r>
    <n v="380"/>
    <n v="20240907"/>
    <n v="2.6"/>
    <n v="21.2"/>
    <n v="1629"/>
    <n v="1.1000000000000001"/>
    <n v="1010.4"/>
    <n v="76"/>
    <x v="32"/>
    <x v="250"/>
    <x v="35"/>
    <x v="8"/>
    <n v="0"/>
    <n v="0"/>
    <n v="3.1999999999999993"/>
  </r>
  <r>
    <n v="380"/>
    <n v="20240908"/>
    <n v="4"/>
    <n v="18.2"/>
    <n v="1567"/>
    <n v="-0.1"/>
    <n v="1008.4"/>
    <n v="72"/>
    <x v="32"/>
    <x v="251"/>
    <x v="35"/>
    <x v="8"/>
    <n v="0"/>
    <n v="0"/>
    <n v="0.19999999999999929"/>
  </r>
  <r>
    <n v="380"/>
    <n v="20240909"/>
    <n v="3.5"/>
    <n v="15.9"/>
    <n v="677"/>
    <n v="6.3"/>
    <n v="1006.3"/>
    <n v="89"/>
    <x v="32"/>
    <x v="252"/>
    <x v="36"/>
    <x v="8"/>
    <n v="2.0999999999999996"/>
    <n v="1.6799999999999997"/>
    <n v="0"/>
  </r>
  <r>
    <n v="380"/>
    <n v="20240910"/>
    <n v="6.6"/>
    <n v="14.6"/>
    <n v="900"/>
    <n v="5.9"/>
    <n v="1010"/>
    <n v="84"/>
    <x v="32"/>
    <x v="253"/>
    <x v="36"/>
    <x v="8"/>
    <n v="3.4000000000000004"/>
    <n v="2.7200000000000006"/>
    <n v="0"/>
  </r>
  <r>
    <n v="380"/>
    <n v="20240911"/>
    <n v="4.3"/>
    <n v="11.2"/>
    <n v="1278"/>
    <n v="9.1"/>
    <n v="1007.5"/>
    <n v="83"/>
    <x v="32"/>
    <x v="254"/>
    <x v="36"/>
    <x v="8"/>
    <n v="6.8000000000000007"/>
    <n v="5.4400000000000013"/>
    <n v="0"/>
  </r>
  <r>
    <n v="380"/>
    <n v="20240912"/>
    <n v="3.1"/>
    <n v="9.1999999999999993"/>
    <n v="1144"/>
    <n v="5"/>
    <n v="1014.2"/>
    <n v="87"/>
    <x v="32"/>
    <x v="255"/>
    <x v="36"/>
    <x v="8"/>
    <n v="8.8000000000000007"/>
    <n v="7.0400000000000009"/>
    <n v="0"/>
  </r>
  <r>
    <n v="380"/>
    <n v="20240913"/>
    <n v="2.5"/>
    <n v="10.199999999999999"/>
    <n v="1169"/>
    <n v="3.1"/>
    <n v="1025"/>
    <n v="87"/>
    <x v="32"/>
    <x v="256"/>
    <x v="36"/>
    <x v="8"/>
    <n v="7.8000000000000007"/>
    <n v="6.2400000000000011"/>
    <n v="0"/>
  </r>
  <r>
    <n v="380"/>
    <n v="20240914"/>
    <n v="1.9"/>
    <n v="10.9"/>
    <n v="1760"/>
    <n v="0"/>
    <n v="1030.7"/>
    <n v="76"/>
    <x v="32"/>
    <x v="257"/>
    <x v="36"/>
    <x v="8"/>
    <n v="7.1"/>
    <n v="5.68"/>
    <n v="0"/>
  </r>
  <r>
    <n v="380"/>
    <n v="20240915"/>
    <n v="2.2999999999999998"/>
    <n v="13.1"/>
    <n v="1384"/>
    <n v="0"/>
    <n v="1027.3"/>
    <n v="79"/>
    <x v="32"/>
    <x v="258"/>
    <x v="36"/>
    <x v="8"/>
    <n v="4.9000000000000004"/>
    <n v="3.9200000000000004"/>
    <n v="0"/>
  </r>
  <r>
    <n v="380"/>
    <n v="20240916"/>
    <n v="3.2"/>
    <n v="15.2"/>
    <n v="1111"/>
    <n v="-0.1"/>
    <n v="1025.5"/>
    <n v="83"/>
    <x v="32"/>
    <x v="259"/>
    <x v="37"/>
    <x v="8"/>
    <n v="2.8000000000000007"/>
    <n v="2.2400000000000007"/>
    <n v="0"/>
  </r>
  <r>
    <n v="380"/>
    <n v="20240917"/>
    <n v="5.3"/>
    <n v="15"/>
    <n v="729"/>
    <n v="0"/>
    <n v="1027.3"/>
    <n v="87"/>
    <x v="32"/>
    <x v="260"/>
    <x v="37"/>
    <x v="8"/>
    <n v="3"/>
    <n v="2.4000000000000004"/>
    <n v="0"/>
  </r>
  <r>
    <n v="380"/>
    <n v="20240918"/>
    <n v="5.8"/>
    <n v="17"/>
    <n v="1364"/>
    <n v="0"/>
    <n v="1025.3"/>
    <n v="84"/>
    <x v="32"/>
    <x v="261"/>
    <x v="37"/>
    <x v="8"/>
    <n v="1"/>
    <n v="0.8"/>
    <n v="0"/>
  </r>
  <r>
    <n v="380"/>
    <n v="20240919"/>
    <n v="5.0999999999999996"/>
    <n v="17.3"/>
    <n v="1464"/>
    <n v="-0.1"/>
    <n v="1022.4"/>
    <n v="83"/>
    <x v="32"/>
    <x v="262"/>
    <x v="37"/>
    <x v="8"/>
    <n v="0.69999999999999929"/>
    <n v="0.5599999999999995"/>
    <n v="0"/>
  </r>
  <r>
    <n v="380"/>
    <n v="20240920"/>
    <n v="4.0999999999999996"/>
    <n v="17.100000000000001"/>
    <n v="1624"/>
    <n v="0"/>
    <n v="1020.2"/>
    <n v="74"/>
    <x v="32"/>
    <x v="263"/>
    <x v="37"/>
    <x v="8"/>
    <n v="0.89999999999999858"/>
    <n v="0.71999999999999886"/>
    <n v="0"/>
  </r>
  <r>
    <n v="380"/>
    <n v="20240921"/>
    <n v="1.9"/>
    <n v="17.899999999999999"/>
    <n v="1545"/>
    <n v="0"/>
    <n v="1018.8"/>
    <n v="73"/>
    <x v="32"/>
    <x v="264"/>
    <x v="37"/>
    <x v="8"/>
    <n v="0.10000000000000142"/>
    <n v="8.000000000000114E-2"/>
    <n v="0"/>
  </r>
  <r>
    <n v="380"/>
    <n v="20240922"/>
    <n v="1.9"/>
    <n v="18.399999999999999"/>
    <n v="1007"/>
    <n v="-0.1"/>
    <n v="1013.9"/>
    <n v="74"/>
    <x v="32"/>
    <x v="265"/>
    <x v="37"/>
    <x v="8"/>
    <n v="0"/>
    <n v="0"/>
    <n v="0.39999999999999858"/>
  </r>
  <r>
    <n v="380"/>
    <n v="20240923"/>
    <n v="3.7"/>
    <n v="16.8"/>
    <n v="1084"/>
    <n v="0.2"/>
    <n v="1008"/>
    <n v="75"/>
    <x v="32"/>
    <x v="266"/>
    <x v="38"/>
    <x v="8"/>
    <n v="1.1999999999999993"/>
    <n v="0.95999999999999952"/>
    <n v="0"/>
  </r>
  <r>
    <n v="380"/>
    <n v="20240924"/>
    <n v="4"/>
    <n v="14.7"/>
    <n v="837"/>
    <n v="5.0999999999999996"/>
    <n v="1004.1"/>
    <n v="88"/>
    <x v="32"/>
    <x v="267"/>
    <x v="38"/>
    <x v="8"/>
    <n v="3.3000000000000007"/>
    <n v="2.6400000000000006"/>
    <n v="0"/>
  </r>
  <r>
    <n v="380"/>
    <n v="20240925"/>
    <n v="4"/>
    <n v="14.4"/>
    <n v="410"/>
    <n v="12.6"/>
    <n v="1002.3"/>
    <n v="92"/>
    <x v="32"/>
    <x v="268"/>
    <x v="38"/>
    <x v="8"/>
    <n v="3.5999999999999996"/>
    <n v="2.88"/>
    <n v="0"/>
  </r>
  <r>
    <n v="380"/>
    <n v="20240926"/>
    <n v="6.3"/>
    <n v="15.4"/>
    <n v="602"/>
    <n v="7.3"/>
    <n v="992.2"/>
    <n v="88"/>
    <x v="32"/>
    <x v="269"/>
    <x v="38"/>
    <x v="8"/>
    <n v="2.5999999999999996"/>
    <n v="2.0799999999999996"/>
    <n v="0"/>
  </r>
  <r>
    <n v="380"/>
    <n v="20240927"/>
    <n v="7.2"/>
    <n v="12.5"/>
    <n v="1034"/>
    <n v="8"/>
    <n v="1000.5"/>
    <n v="80"/>
    <x v="32"/>
    <x v="270"/>
    <x v="38"/>
    <x v="8"/>
    <n v="5.5"/>
    <n v="4.4000000000000004"/>
    <n v="0"/>
  </r>
  <r>
    <n v="380"/>
    <n v="20240928"/>
    <n v="2.6"/>
    <n v="9.6"/>
    <n v="969"/>
    <n v="0.2"/>
    <n v="1021.7"/>
    <n v="89"/>
    <x v="32"/>
    <x v="271"/>
    <x v="38"/>
    <x v="8"/>
    <n v="8.4"/>
    <n v="6.7200000000000006"/>
    <n v="0"/>
  </r>
  <r>
    <n v="380"/>
    <n v="20240929"/>
    <n v="2.7"/>
    <n v="9.6"/>
    <n v="1115"/>
    <n v="0"/>
    <n v="1024.7"/>
    <n v="78"/>
    <x v="32"/>
    <x v="272"/>
    <x v="38"/>
    <x v="8"/>
    <n v="8.4"/>
    <n v="6.7200000000000006"/>
    <n v="0"/>
  </r>
  <r>
    <n v="380"/>
    <n v="20240930"/>
    <n v="5.3"/>
    <n v="13.1"/>
    <n v="598"/>
    <n v="1.3"/>
    <n v="1010.2"/>
    <n v="85"/>
    <x v="32"/>
    <x v="273"/>
    <x v="39"/>
    <x v="8"/>
    <n v="4.9000000000000004"/>
    <n v="3.9200000000000004"/>
    <n v="0"/>
  </r>
  <r>
    <n v="391"/>
    <n v="20240101"/>
    <n v="4.3"/>
    <n v="7.5"/>
    <n v="188"/>
    <n v="2.7"/>
    <m/>
    <n v="80"/>
    <x v="33"/>
    <x v="0"/>
    <x v="0"/>
    <x v="0"/>
    <n v="10.5"/>
    <n v="11.55"/>
    <n v="0"/>
  </r>
  <r>
    <n v="391"/>
    <n v="20240102"/>
    <n v="5.2"/>
    <n v="10.3"/>
    <n v="71"/>
    <n v="19.600000000000001"/>
    <m/>
    <n v="86"/>
    <x v="33"/>
    <x v="1"/>
    <x v="0"/>
    <x v="0"/>
    <n v="7.6999999999999993"/>
    <n v="8.4700000000000006"/>
    <n v="0"/>
  </r>
  <r>
    <n v="391"/>
    <n v="20240103"/>
    <n v="5"/>
    <n v="9.3000000000000007"/>
    <n v="174"/>
    <n v="12.6"/>
    <m/>
    <n v="84"/>
    <x v="33"/>
    <x v="2"/>
    <x v="0"/>
    <x v="0"/>
    <n v="8.6999999999999993"/>
    <n v="9.57"/>
    <n v="0"/>
  </r>
  <r>
    <n v="391"/>
    <n v="20240104"/>
    <n v="2.7"/>
    <n v="7.5"/>
    <n v="141"/>
    <n v="7.8"/>
    <m/>
    <n v="90"/>
    <x v="33"/>
    <x v="3"/>
    <x v="0"/>
    <x v="0"/>
    <n v="10.5"/>
    <n v="11.55"/>
    <n v="0"/>
  </r>
  <r>
    <n v="391"/>
    <n v="20240105"/>
    <n v="3.5"/>
    <n v="7.1"/>
    <n v="82"/>
    <n v="2.8"/>
    <m/>
    <n v="86"/>
    <x v="33"/>
    <x v="4"/>
    <x v="0"/>
    <x v="0"/>
    <n v="10.9"/>
    <n v="11.990000000000002"/>
    <n v="0"/>
  </r>
  <r>
    <n v="391"/>
    <n v="20240106"/>
    <n v="2.2000000000000002"/>
    <n v="3.1"/>
    <n v="36"/>
    <n v="0.1"/>
    <m/>
    <n v="90"/>
    <x v="33"/>
    <x v="5"/>
    <x v="0"/>
    <x v="0"/>
    <n v="14.9"/>
    <n v="16.39"/>
    <n v="0"/>
  </r>
  <r>
    <n v="391"/>
    <n v="20240107"/>
    <n v="4.0999999999999996"/>
    <n v="0"/>
    <n v="124"/>
    <n v="0.1"/>
    <m/>
    <n v="79"/>
    <x v="33"/>
    <x v="6"/>
    <x v="0"/>
    <x v="0"/>
    <n v="18"/>
    <n v="19.8"/>
    <n v="0"/>
  </r>
  <r>
    <n v="391"/>
    <n v="20240108"/>
    <n v="5"/>
    <n v="-2.4"/>
    <n v="302"/>
    <n v="0.2"/>
    <m/>
    <n v="63"/>
    <x v="33"/>
    <x v="7"/>
    <x v="1"/>
    <x v="0"/>
    <n v="20.399999999999999"/>
    <n v="22.44"/>
    <n v="0"/>
  </r>
  <r>
    <n v="391"/>
    <n v="20240109"/>
    <n v="4.3"/>
    <n v="-3.6"/>
    <n v="491"/>
    <n v="0"/>
    <m/>
    <n v="55"/>
    <x v="33"/>
    <x v="8"/>
    <x v="1"/>
    <x v="0"/>
    <n v="21.6"/>
    <n v="23.760000000000005"/>
    <n v="0"/>
  </r>
  <r>
    <n v="391"/>
    <n v="20240110"/>
    <n v="2.5"/>
    <n v="-3.5"/>
    <n v="428"/>
    <n v="0"/>
    <m/>
    <n v="59"/>
    <x v="33"/>
    <x v="9"/>
    <x v="1"/>
    <x v="0"/>
    <n v="21.5"/>
    <n v="23.650000000000002"/>
    <n v="0"/>
  </r>
  <r>
    <n v="391"/>
    <n v="20240111"/>
    <n v="1.5"/>
    <n v="-3.2"/>
    <n v="438"/>
    <n v="-0.1"/>
    <m/>
    <n v="83"/>
    <x v="33"/>
    <x v="10"/>
    <x v="1"/>
    <x v="0"/>
    <n v="21.2"/>
    <n v="23.32"/>
    <n v="0"/>
  </r>
  <r>
    <n v="391"/>
    <n v="20240112"/>
    <n v="1.1000000000000001"/>
    <n v="0.9"/>
    <n v="121"/>
    <n v="0"/>
    <m/>
    <n v="94"/>
    <x v="33"/>
    <x v="11"/>
    <x v="1"/>
    <x v="0"/>
    <n v="17.100000000000001"/>
    <n v="18.810000000000002"/>
    <n v="0"/>
  </r>
  <r>
    <n v="391"/>
    <n v="20240113"/>
    <n v="2.8"/>
    <n v="2.2000000000000002"/>
    <n v="40"/>
    <n v="0"/>
    <m/>
    <n v="91"/>
    <x v="33"/>
    <x v="12"/>
    <x v="1"/>
    <x v="0"/>
    <n v="15.8"/>
    <n v="17.380000000000003"/>
    <n v="0"/>
  </r>
  <r>
    <n v="391"/>
    <n v="20240114"/>
    <n v="3.4"/>
    <n v="1"/>
    <n v="55"/>
    <n v="2.1"/>
    <m/>
    <n v="91"/>
    <x v="33"/>
    <x v="13"/>
    <x v="1"/>
    <x v="0"/>
    <n v="17"/>
    <n v="18.700000000000003"/>
    <n v="0"/>
  </r>
  <r>
    <n v="391"/>
    <n v="20240115"/>
    <n v="3.3"/>
    <n v="0.9"/>
    <n v="202"/>
    <n v="2.5"/>
    <m/>
    <n v="91"/>
    <x v="33"/>
    <x v="14"/>
    <x v="2"/>
    <x v="0"/>
    <n v="17.100000000000001"/>
    <n v="18.810000000000002"/>
    <n v="0"/>
  </r>
  <r>
    <n v="391"/>
    <n v="20240116"/>
    <n v="2.6"/>
    <n v="-0.3"/>
    <n v="433"/>
    <n v="0"/>
    <m/>
    <n v="81"/>
    <x v="33"/>
    <x v="15"/>
    <x v="2"/>
    <x v="0"/>
    <n v="18.3"/>
    <n v="20.130000000000003"/>
    <n v="0"/>
  </r>
  <r>
    <n v="391"/>
    <n v="20240117"/>
    <n v="1.8"/>
    <n v="-1.8"/>
    <n v="145"/>
    <n v="0"/>
    <m/>
    <n v="79"/>
    <x v="33"/>
    <x v="16"/>
    <x v="2"/>
    <x v="0"/>
    <n v="19.8"/>
    <n v="21.78"/>
    <n v="0"/>
  </r>
  <r>
    <n v="391"/>
    <n v="20240118"/>
    <n v="1"/>
    <n v="-1.2"/>
    <n v="538"/>
    <n v="0"/>
    <m/>
    <n v="85"/>
    <x v="33"/>
    <x v="17"/>
    <x v="2"/>
    <x v="0"/>
    <n v="19.2"/>
    <n v="21.12"/>
    <n v="0"/>
  </r>
  <r>
    <n v="391"/>
    <n v="20240119"/>
    <n v="2.2999999999999998"/>
    <n v="-1"/>
    <n v="535"/>
    <n v="0"/>
    <m/>
    <n v="89"/>
    <x v="33"/>
    <x v="18"/>
    <x v="2"/>
    <x v="0"/>
    <n v="19"/>
    <n v="20.900000000000002"/>
    <n v="0"/>
  </r>
  <r>
    <n v="391"/>
    <n v="20240120"/>
    <n v="2.5"/>
    <n v="-0.8"/>
    <n v="393"/>
    <n v="0"/>
    <m/>
    <n v="79"/>
    <x v="33"/>
    <x v="19"/>
    <x v="2"/>
    <x v="0"/>
    <n v="18.8"/>
    <n v="20.680000000000003"/>
    <n v="0"/>
  </r>
  <r>
    <n v="391"/>
    <n v="20240121"/>
    <n v="4.2"/>
    <n v="3.6"/>
    <n v="180"/>
    <n v="0"/>
    <m/>
    <n v="69"/>
    <x v="33"/>
    <x v="20"/>
    <x v="2"/>
    <x v="0"/>
    <n v="14.4"/>
    <n v="15.840000000000002"/>
    <n v="0"/>
  </r>
  <r>
    <n v="391"/>
    <n v="20240122"/>
    <n v="5.5"/>
    <n v="9.8000000000000007"/>
    <n v="199"/>
    <n v="3.9"/>
    <m/>
    <n v="77"/>
    <x v="33"/>
    <x v="21"/>
    <x v="3"/>
    <x v="0"/>
    <n v="8.1999999999999993"/>
    <n v="9.02"/>
    <n v="0"/>
  </r>
  <r>
    <n v="391"/>
    <n v="20240123"/>
    <n v="4.5"/>
    <n v="8.1999999999999993"/>
    <n v="363"/>
    <n v="1.4"/>
    <m/>
    <n v="79"/>
    <x v="33"/>
    <x v="22"/>
    <x v="3"/>
    <x v="0"/>
    <n v="9.8000000000000007"/>
    <n v="10.780000000000001"/>
    <n v="0"/>
  </r>
  <r>
    <n v="391"/>
    <n v="20240124"/>
    <n v="5.7"/>
    <n v="11"/>
    <n v="291"/>
    <n v="0.3"/>
    <m/>
    <n v="71"/>
    <x v="33"/>
    <x v="23"/>
    <x v="3"/>
    <x v="0"/>
    <n v="7"/>
    <n v="7.7000000000000011"/>
    <n v="0"/>
  </r>
  <r>
    <n v="391"/>
    <n v="20240125"/>
    <n v="1.8"/>
    <n v="6.5"/>
    <n v="286"/>
    <n v="0.6"/>
    <m/>
    <n v="93"/>
    <x v="33"/>
    <x v="24"/>
    <x v="3"/>
    <x v="0"/>
    <n v="11.5"/>
    <n v="12.65"/>
    <n v="0"/>
  </r>
  <r>
    <n v="391"/>
    <n v="20240126"/>
    <n v="3.3"/>
    <n v="7.7"/>
    <n v="302"/>
    <n v="6"/>
    <m/>
    <n v="81"/>
    <x v="33"/>
    <x v="25"/>
    <x v="3"/>
    <x v="0"/>
    <n v="10.3"/>
    <n v="11.330000000000002"/>
    <n v="0"/>
  </r>
  <r>
    <n v="391"/>
    <n v="20240127"/>
    <n v="1.3"/>
    <n v="2.2000000000000002"/>
    <n v="580"/>
    <n v="0"/>
    <m/>
    <n v="86"/>
    <x v="33"/>
    <x v="26"/>
    <x v="3"/>
    <x v="0"/>
    <n v="15.8"/>
    <n v="17.380000000000003"/>
    <n v="0"/>
  </r>
  <r>
    <n v="391"/>
    <n v="20240128"/>
    <n v="2.7"/>
    <n v="5.3"/>
    <n v="625"/>
    <n v="0"/>
    <m/>
    <n v="66"/>
    <x v="33"/>
    <x v="27"/>
    <x v="3"/>
    <x v="0"/>
    <n v="12.7"/>
    <n v="13.97"/>
    <n v="0"/>
  </r>
  <r>
    <n v="391"/>
    <n v="20240129"/>
    <n v="1.8"/>
    <n v="6.9"/>
    <n v="513"/>
    <n v="0"/>
    <m/>
    <n v="77"/>
    <x v="33"/>
    <x v="28"/>
    <x v="4"/>
    <x v="0"/>
    <n v="11.1"/>
    <n v="12.21"/>
    <n v="0"/>
  </r>
  <r>
    <n v="391"/>
    <n v="20240130"/>
    <n v="2.7"/>
    <n v="8.6"/>
    <n v="196"/>
    <n v="0.4"/>
    <m/>
    <n v="81"/>
    <x v="33"/>
    <x v="29"/>
    <x v="4"/>
    <x v="0"/>
    <n v="9.4"/>
    <n v="10.340000000000002"/>
    <n v="0"/>
  </r>
  <r>
    <n v="391"/>
    <n v="20240131"/>
    <n v="2.2999999999999998"/>
    <n v="6.5"/>
    <n v="135"/>
    <n v="0"/>
    <m/>
    <n v="80"/>
    <x v="33"/>
    <x v="30"/>
    <x v="4"/>
    <x v="0"/>
    <n v="11.5"/>
    <n v="12.65"/>
    <n v="0"/>
  </r>
  <r>
    <n v="391"/>
    <n v="20240201"/>
    <n v="1.9"/>
    <n v="5.8"/>
    <n v="581"/>
    <n v="3.5"/>
    <m/>
    <n v="86"/>
    <x v="33"/>
    <x v="31"/>
    <x v="4"/>
    <x v="1"/>
    <n v="12.2"/>
    <n v="13.42"/>
    <n v="0"/>
  </r>
  <r>
    <n v="391"/>
    <n v="20240202"/>
    <n v="3.8"/>
    <n v="7.2"/>
    <n v="204"/>
    <n v="0"/>
    <m/>
    <n v="84"/>
    <x v="33"/>
    <x v="32"/>
    <x v="4"/>
    <x v="1"/>
    <n v="10.8"/>
    <n v="11.880000000000003"/>
    <n v="0"/>
  </r>
  <r>
    <n v="391"/>
    <n v="20240203"/>
    <n v="3.6"/>
    <n v="9.9"/>
    <n v="117"/>
    <n v="2.6"/>
    <m/>
    <n v="93"/>
    <x v="33"/>
    <x v="33"/>
    <x v="4"/>
    <x v="1"/>
    <n v="8.1"/>
    <n v="8.91"/>
    <n v="0"/>
  </r>
  <r>
    <n v="391"/>
    <n v="20240204"/>
    <n v="4.2"/>
    <n v="10.6"/>
    <n v="109"/>
    <n v="10.8"/>
    <m/>
    <n v="91"/>
    <x v="33"/>
    <x v="34"/>
    <x v="4"/>
    <x v="1"/>
    <n v="7.4"/>
    <n v="8.14"/>
    <n v="0"/>
  </r>
  <r>
    <n v="391"/>
    <n v="20240205"/>
    <n v="5.4"/>
    <n v="10"/>
    <n v="421"/>
    <n v="0"/>
    <m/>
    <n v="77"/>
    <x v="33"/>
    <x v="35"/>
    <x v="5"/>
    <x v="1"/>
    <n v="8"/>
    <n v="8.8000000000000007"/>
    <n v="0"/>
  </r>
  <r>
    <n v="391"/>
    <n v="20240206"/>
    <n v="5.5"/>
    <n v="10.7"/>
    <n v="105"/>
    <n v="1.1000000000000001"/>
    <m/>
    <n v="78"/>
    <x v="33"/>
    <x v="36"/>
    <x v="5"/>
    <x v="1"/>
    <n v="7.3000000000000007"/>
    <n v="8.0300000000000011"/>
    <n v="0"/>
  </r>
  <r>
    <n v="391"/>
    <n v="20240207"/>
    <n v="1.7"/>
    <n v="4.3"/>
    <n v="269"/>
    <n v="14.8"/>
    <m/>
    <n v="91"/>
    <x v="33"/>
    <x v="37"/>
    <x v="5"/>
    <x v="1"/>
    <n v="13.7"/>
    <n v="15.07"/>
    <n v="0"/>
  </r>
  <r>
    <n v="391"/>
    <n v="20240208"/>
    <n v="2"/>
    <n v="4.7"/>
    <n v="129"/>
    <n v="15.3"/>
    <m/>
    <n v="95"/>
    <x v="33"/>
    <x v="38"/>
    <x v="5"/>
    <x v="1"/>
    <n v="13.3"/>
    <n v="14.630000000000003"/>
    <n v="0"/>
  </r>
  <r>
    <n v="391"/>
    <n v="20240209"/>
    <n v="2.8"/>
    <n v="10.8"/>
    <n v="206"/>
    <n v="4"/>
    <m/>
    <n v="85"/>
    <x v="33"/>
    <x v="39"/>
    <x v="5"/>
    <x v="1"/>
    <n v="7.1999999999999993"/>
    <n v="7.92"/>
    <n v="0"/>
  </r>
  <r>
    <n v="391"/>
    <n v="20240210"/>
    <n v="2"/>
    <n v="10.3"/>
    <n v="411"/>
    <n v="0.8"/>
    <m/>
    <n v="88"/>
    <x v="33"/>
    <x v="40"/>
    <x v="5"/>
    <x v="1"/>
    <n v="7.6999999999999993"/>
    <n v="8.4700000000000006"/>
    <n v="0"/>
  </r>
  <r>
    <n v="391"/>
    <n v="20240211"/>
    <n v="1.8"/>
    <n v="8.8000000000000007"/>
    <n v="275"/>
    <n v="3.7"/>
    <m/>
    <n v="89"/>
    <x v="33"/>
    <x v="41"/>
    <x v="5"/>
    <x v="1"/>
    <n v="9.1999999999999993"/>
    <n v="10.119999999999999"/>
    <n v="0"/>
  </r>
  <r>
    <n v="391"/>
    <n v="20240212"/>
    <n v="1.7"/>
    <n v="6.7"/>
    <n v="412"/>
    <n v="-0.1"/>
    <m/>
    <n v="86"/>
    <x v="33"/>
    <x v="42"/>
    <x v="6"/>
    <x v="1"/>
    <n v="11.3"/>
    <n v="12.430000000000001"/>
    <n v="0"/>
  </r>
  <r>
    <n v="391"/>
    <n v="20240213"/>
    <n v="2.5"/>
    <n v="6.6"/>
    <n v="673"/>
    <n v="0.1"/>
    <m/>
    <n v="80"/>
    <x v="33"/>
    <x v="43"/>
    <x v="6"/>
    <x v="1"/>
    <n v="11.4"/>
    <n v="12.540000000000001"/>
    <n v="0"/>
  </r>
  <r>
    <n v="391"/>
    <n v="20240214"/>
    <n v="3.3"/>
    <n v="11"/>
    <n v="166"/>
    <n v="2.9"/>
    <m/>
    <n v="89"/>
    <x v="33"/>
    <x v="44"/>
    <x v="6"/>
    <x v="1"/>
    <n v="7"/>
    <n v="7.7000000000000011"/>
    <n v="0"/>
  </r>
  <r>
    <n v="391"/>
    <n v="20240215"/>
    <n v="2.5"/>
    <n v="13.1"/>
    <n v="391"/>
    <n v="2.2000000000000002"/>
    <m/>
    <n v="81"/>
    <x v="33"/>
    <x v="45"/>
    <x v="6"/>
    <x v="1"/>
    <n v="4.9000000000000004"/>
    <n v="5.3900000000000006"/>
    <n v="0"/>
  </r>
  <r>
    <n v="391"/>
    <n v="20240216"/>
    <n v="2"/>
    <n v="11.5"/>
    <n v="153"/>
    <n v="0.7"/>
    <m/>
    <n v="85"/>
    <x v="33"/>
    <x v="46"/>
    <x v="6"/>
    <x v="1"/>
    <n v="6.5"/>
    <n v="7.15"/>
    <n v="0"/>
  </r>
  <r>
    <n v="391"/>
    <n v="20240217"/>
    <n v="1.4"/>
    <n v="9.8000000000000007"/>
    <n v="334"/>
    <n v="-0.1"/>
    <m/>
    <n v="88"/>
    <x v="33"/>
    <x v="47"/>
    <x v="6"/>
    <x v="1"/>
    <n v="8.1999999999999993"/>
    <n v="9.02"/>
    <n v="0"/>
  </r>
  <r>
    <n v="391"/>
    <n v="20240218"/>
    <n v="3.6"/>
    <n v="9.3000000000000007"/>
    <n v="132"/>
    <n v="6.6"/>
    <m/>
    <n v="85"/>
    <x v="33"/>
    <x v="48"/>
    <x v="6"/>
    <x v="1"/>
    <n v="8.6999999999999993"/>
    <n v="9.57"/>
    <n v="0"/>
  </r>
  <r>
    <n v="391"/>
    <n v="20240219"/>
    <n v="2.4"/>
    <n v="8.8000000000000007"/>
    <n v="284"/>
    <n v="1.2"/>
    <m/>
    <n v="88"/>
    <x v="33"/>
    <x v="49"/>
    <x v="7"/>
    <x v="1"/>
    <n v="9.1999999999999993"/>
    <n v="10.119999999999999"/>
    <n v="0"/>
  </r>
  <r>
    <n v="391"/>
    <n v="20240220"/>
    <n v="2.7"/>
    <n v="8"/>
    <n v="535"/>
    <n v="0"/>
    <m/>
    <n v="83"/>
    <x v="33"/>
    <x v="50"/>
    <x v="7"/>
    <x v="1"/>
    <n v="10"/>
    <n v="11"/>
    <n v="0"/>
  </r>
  <r>
    <n v="391"/>
    <n v="20240221"/>
    <n v="3.7"/>
    <n v="9.1999999999999993"/>
    <n v="333"/>
    <n v="6.5"/>
    <m/>
    <n v="81"/>
    <x v="33"/>
    <x v="51"/>
    <x v="7"/>
    <x v="1"/>
    <n v="8.8000000000000007"/>
    <n v="9.6800000000000015"/>
    <n v="0"/>
  </r>
  <r>
    <n v="391"/>
    <n v="20240222"/>
    <n v="4.4000000000000004"/>
    <n v="10.1"/>
    <n v="227"/>
    <n v="6.4"/>
    <m/>
    <n v="86"/>
    <x v="33"/>
    <x v="52"/>
    <x v="7"/>
    <x v="1"/>
    <n v="7.9"/>
    <n v="8.6900000000000013"/>
    <n v="0"/>
  </r>
  <r>
    <n v="391"/>
    <n v="20240223"/>
    <n v="3.9"/>
    <n v="6.5"/>
    <n v="347"/>
    <n v="0.5"/>
    <m/>
    <n v="74"/>
    <x v="33"/>
    <x v="53"/>
    <x v="7"/>
    <x v="1"/>
    <n v="11.5"/>
    <n v="12.65"/>
    <n v="0"/>
  </r>
  <r>
    <n v="391"/>
    <n v="20240224"/>
    <n v="2.8"/>
    <n v="5.6"/>
    <n v="580"/>
    <n v="0.9"/>
    <m/>
    <n v="77"/>
    <x v="33"/>
    <x v="54"/>
    <x v="7"/>
    <x v="1"/>
    <n v="12.4"/>
    <n v="13.640000000000002"/>
    <n v="0"/>
  </r>
  <r>
    <n v="391"/>
    <n v="20240225"/>
    <n v="2.6"/>
    <n v="6.6"/>
    <n v="486"/>
    <n v="2.9"/>
    <m/>
    <n v="78"/>
    <x v="33"/>
    <x v="55"/>
    <x v="7"/>
    <x v="1"/>
    <n v="11.4"/>
    <n v="12.540000000000001"/>
    <n v="0"/>
  </r>
  <r>
    <n v="391"/>
    <n v="20240226"/>
    <n v="4.3"/>
    <n v="5.3"/>
    <n v="122"/>
    <n v="13.4"/>
    <m/>
    <n v="87"/>
    <x v="33"/>
    <x v="56"/>
    <x v="8"/>
    <x v="1"/>
    <n v="12.7"/>
    <n v="13.97"/>
    <n v="0"/>
  </r>
  <r>
    <n v="391"/>
    <n v="20240227"/>
    <n v="2.2000000000000002"/>
    <n v="2.8"/>
    <n v="572"/>
    <n v="0"/>
    <m/>
    <n v="88"/>
    <x v="33"/>
    <x v="57"/>
    <x v="8"/>
    <x v="1"/>
    <n v="15.2"/>
    <n v="16.72"/>
    <n v="0"/>
  </r>
  <r>
    <n v="391"/>
    <n v="20240228"/>
    <n v="1.8"/>
    <n v="4.0999999999999996"/>
    <n v="602"/>
    <n v="0"/>
    <m/>
    <n v="87"/>
    <x v="33"/>
    <x v="58"/>
    <x v="8"/>
    <x v="1"/>
    <n v="13.9"/>
    <n v="15.290000000000001"/>
    <n v="0"/>
  </r>
  <r>
    <n v="391"/>
    <n v="20240229"/>
    <n v="3.4"/>
    <n v="8.3000000000000007"/>
    <n v="365"/>
    <n v="0"/>
    <m/>
    <n v="70"/>
    <x v="33"/>
    <x v="59"/>
    <x v="8"/>
    <x v="1"/>
    <n v="9.6999999999999993"/>
    <n v="10.67"/>
    <n v="0"/>
  </r>
  <r>
    <n v="391"/>
    <n v="20240301"/>
    <n v="3.8"/>
    <n v="8.6999999999999993"/>
    <n v="838"/>
    <n v="0.1"/>
    <m/>
    <n v="67"/>
    <x v="33"/>
    <x v="60"/>
    <x v="8"/>
    <x v="2"/>
    <n v="9.3000000000000007"/>
    <n v="9.3000000000000007"/>
    <n v="0"/>
  </r>
  <r>
    <n v="391"/>
    <n v="20240302"/>
    <n v="3.5"/>
    <n v="10.6"/>
    <n v="945"/>
    <n v="0"/>
    <m/>
    <n v="62"/>
    <x v="33"/>
    <x v="61"/>
    <x v="8"/>
    <x v="2"/>
    <n v="7.4"/>
    <n v="7.4"/>
    <n v="0"/>
  </r>
  <r>
    <n v="391"/>
    <n v="20240303"/>
    <n v="2.4"/>
    <n v="11.5"/>
    <n v="962"/>
    <n v="-0.1"/>
    <m/>
    <n v="69"/>
    <x v="33"/>
    <x v="62"/>
    <x v="8"/>
    <x v="2"/>
    <n v="6.5"/>
    <n v="6.5"/>
    <n v="0"/>
  </r>
  <r>
    <n v="391"/>
    <n v="20240304"/>
    <n v="1.8"/>
    <n v="8.1999999999999993"/>
    <n v="637"/>
    <n v="0"/>
    <m/>
    <n v="79"/>
    <x v="33"/>
    <x v="63"/>
    <x v="9"/>
    <x v="2"/>
    <n v="9.8000000000000007"/>
    <n v="9.8000000000000007"/>
    <n v="0"/>
  </r>
  <r>
    <n v="391"/>
    <n v="20240305"/>
    <n v="0.8"/>
    <n v="6.5"/>
    <n v="228"/>
    <n v="0.9"/>
    <m/>
    <n v="89"/>
    <x v="33"/>
    <x v="64"/>
    <x v="9"/>
    <x v="2"/>
    <n v="11.5"/>
    <n v="11.5"/>
    <n v="0"/>
  </r>
  <r>
    <n v="391"/>
    <n v="20240306"/>
    <n v="1.1000000000000001"/>
    <n v="6.2"/>
    <n v="1125"/>
    <n v="0"/>
    <m/>
    <n v="83"/>
    <x v="33"/>
    <x v="65"/>
    <x v="9"/>
    <x v="2"/>
    <n v="11.8"/>
    <n v="11.8"/>
    <n v="0"/>
  </r>
  <r>
    <n v="391"/>
    <n v="20240307"/>
    <n v="3.5"/>
    <n v="5.7"/>
    <n v="1006"/>
    <n v="0"/>
    <m/>
    <n v="76"/>
    <x v="33"/>
    <x v="66"/>
    <x v="9"/>
    <x v="2"/>
    <n v="12.3"/>
    <n v="12.3"/>
    <n v="0"/>
  </r>
  <r>
    <n v="391"/>
    <n v="20240308"/>
    <n v="4"/>
    <n v="6"/>
    <n v="1358"/>
    <n v="0"/>
    <m/>
    <n v="63"/>
    <x v="33"/>
    <x v="67"/>
    <x v="9"/>
    <x v="2"/>
    <n v="12"/>
    <n v="12"/>
    <n v="0"/>
  </r>
  <r>
    <n v="391"/>
    <n v="20240309"/>
    <n v="3.6"/>
    <n v="9.1"/>
    <n v="1091"/>
    <n v="0"/>
    <m/>
    <n v="61"/>
    <x v="33"/>
    <x v="68"/>
    <x v="9"/>
    <x v="2"/>
    <n v="8.9"/>
    <n v="8.9"/>
    <n v="0"/>
  </r>
  <r>
    <n v="391"/>
    <n v="20240310"/>
    <n v="3.1"/>
    <n v="9.9"/>
    <n v="983"/>
    <n v="0"/>
    <m/>
    <n v="66"/>
    <x v="33"/>
    <x v="69"/>
    <x v="9"/>
    <x v="2"/>
    <n v="8.1"/>
    <n v="8.1"/>
    <n v="0"/>
  </r>
  <r>
    <n v="391"/>
    <n v="20240311"/>
    <n v="1.1000000000000001"/>
    <n v="7.5"/>
    <n v="190"/>
    <n v="26.3"/>
    <m/>
    <n v="94"/>
    <x v="33"/>
    <x v="70"/>
    <x v="10"/>
    <x v="2"/>
    <n v="10.5"/>
    <n v="10.5"/>
    <n v="0"/>
  </r>
  <r>
    <n v="391"/>
    <n v="20240312"/>
    <n v="2.5"/>
    <n v="8"/>
    <n v="353"/>
    <n v="2.9"/>
    <m/>
    <n v="89"/>
    <x v="33"/>
    <x v="71"/>
    <x v="10"/>
    <x v="2"/>
    <n v="10"/>
    <n v="10"/>
    <n v="0"/>
  </r>
  <r>
    <n v="391"/>
    <n v="20240313"/>
    <n v="2.2999999999999998"/>
    <n v="10.8"/>
    <n v="274"/>
    <n v="4.0999999999999996"/>
    <m/>
    <n v="88"/>
    <x v="33"/>
    <x v="72"/>
    <x v="10"/>
    <x v="2"/>
    <n v="7.1999999999999993"/>
    <n v="7.1999999999999993"/>
    <n v="0"/>
  </r>
  <r>
    <n v="391"/>
    <n v="20240314"/>
    <n v="2.2999999999999998"/>
    <n v="12.4"/>
    <n v="1241"/>
    <n v="0"/>
    <m/>
    <n v="75"/>
    <x v="33"/>
    <x v="73"/>
    <x v="10"/>
    <x v="2"/>
    <n v="5.6"/>
    <n v="5.6"/>
    <n v="0"/>
  </r>
  <r>
    <n v="391"/>
    <n v="20240315"/>
    <n v="3.2"/>
    <n v="12.7"/>
    <n v="749"/>
    <n v="1"/>
    <m/>
    <n v="79"/>
    <x v="33"/>
    <x v="74"/>
    <x v="10"/>
    <x v="2"/>
    <n v="5.3000000000000007"/>
    <n v="5.3000000000000007"/>
    <n v="0"/>
  </r>
  <r>
    <n v="391"/>
    <n v="20240316"/>
    <n v="2.1"/>
    <n v="8.3000000000000007"/>
    <n v="553"/>
    <n v="0.7"/>
    <m/>
    <n v="78"/>
    <x v="33"/>
    <x v="75"/>
    <x v="10"/>
    <x v="2"/>
    <n v="9.6999999999999993"/>
    <n v="9.6999999999999993"/>
    <n v="0"/>
  </r>
  <r>
    <n v="391"/>
    <n v="20240317"/>
    <n v="2.1"/>
    <n v="9.1999999999999993"/>
    <n v="782"/>
    <n v="1"/>
    <m/>
    <n v="77"/>
    <x v="33"/>
    <x v="76"/>
    <x v="10"/>
    <x v="2"/>
    <n v="8.8000000000000007"/>
    <n v="8.8000000000000007"/>
    <n v="0"/>
  </r>
  <r>
    <n v="391"/>
    <n v="20240318"/>
    <n v="1.3"/>
    <n v="10.9"/>
    <n v="629"/>
    <n v="-0.1"/>
    <m/>
    <n v="84"/>
    <x v="33"/>
    <x v="77"/>
    <x v="11"/>
    <x v="2"/>
    <n v="7.1"/>
    <n v="7.1"/>
    <n v="0"/>
  </r>
  <r>
    <n v="391"/>
    <n v="20240319"/>
    <n v="0.9"/>
    <n v="11.3"/>
    <n v="968"/>
    <n v="0"/>
    <m/>
    <n v="80"/>
    <x v="33"/>
    <x v="78"/>
    <x v="11"/>
    <x v="2"/>
    <n v="6.6999999999999993"/>
    <n v="6.6999999999999993"/>
    <n v="0"/>
  </r>
  <r>
    <n v="391"/>
    <n v="20240320"/>
    <n v="0.7"/>
    <n v="11.6"/>
    <n v="1204"/>
    <n v="0"/>
    <m/>
    <n v="79"/>
    <x v="33"/>
    <x v="79"/>
    <x v="11"/>
    <x v="2"/>
    <n v="6.4"/>
    <n v="6.4"/>
    <n v="0"/>
  </r>
  <r>
    <n v="391"/>
    <n v="20240321"/>
    <n v="1.8"/>
    <n v="10.3"/>
    <n v="827"/>
    <n v="0"/>
    <m/>
    <n v="81"/>
    <x v="33"/>
    <x v="80"/>
    <x v="11"/>
    <x v="2"/>
    <n v="7.6999999999999993"/>
    <n v="7.6999999999999993"/>
    <n v="0"/>
  </r>
  <r>
    <n v="391"/>
    <n v="20240322"/>
    <n v="2.5"/>
    <n v="10.3"/>
    <n v="376"/>
    <n v="11.1"/>
    <m/>
    <n v="84"/>
    <x v="33"/>
    <x v="81"/>
    <x v="11"/>
    <x v="2"/>
    <n v="7.6999999999999993"/>
    <n v="7.6999999999999993"/>
    <n v="0"/>
  </r>
  <r>
    <n v="391"/>
    <n v="20240323"/>
    <n v="3.4"/>
    <n v="6"/>
    <n v="1183"/>
    <n v="3.3"/>
    <m/>
    <n v="80"/>
    <x v="33"/>
    <x v="82"/>
    <x v="11"/>
    <x v="2"/>
    <n v="12"/>
    <n v="12"/>
    <n v="0"/>
  </r>
  <r>
    <n v="391"/>
    <n v="20240324"/>
    <n v="4.7"/>
    <n v="6.5"/>
    <n v="837"/>
    <n v="6.4"/>
    <m/>
    <n v="80"/>
    <x v="33"/>
    <x v="83"/>
    <x v="11"/>
    <x v="2"/>
    <n v="11.5"/>
    <n v="11.5"/>
    <n v="0"/>
  </r>
  <r>
    <n v="391"/>
    <n v="20240325"/>
    <n v="2"/>
    <n v="7.4"/>
    <n v="1314"/>
    <n v="0"/>
    <m/>
    <n v="67"/>
    <x v="33"/>
    <x v="84"/>
    <x v="12"/>
    <x v="2"/>
    <n v="10.6"/>
    <n v="10.6"/>
    <n v="0"/>
  </r>
  <r>
    <n v="391"/>
    <n v="20240326"/>
    <n v="3.2"/>
    <n v="9.6999999999999993"/>
    <n v="805"/>
    <n v="0"/>
    <m/>
    <n v="61"/>
    <x v="33"/>
    <x v="85"/>
    <x v="12"/>
    <x v="2"/>
    <n v="8.3000000000000007"/>
    <n v="8.3000000000000007"/>
    <n v="0"/>
  </r>
  <r>
    <n v="391"/>
    <n v="20240327"/>
    <n v="2.2999999999999998"/>
    <n v="9.1"/>
    <n v="453"/>
    <n v="0.8"/>
    <m/>
    <n v="77"/>
    <x v="33"/>
    <x v="86"/>
    <x v="12"/>
    <x v="2"/>
    <n v="8.9"/>
    <n v="8.9"/>
    <n v="0"/>
  </r>
  <r>
    <n v="391"/>
    <n v="20240328"/>
    <n v="3.7"/>
    <n v="9.1"/>
    <n v="809"/>
    <n v="2.2000000000000002"/>
    <m/>
    <n v="68"/>
    <x v="33"/>
    <x v="87"/>
    <x v="12"/>
    <x v="2"/>
    <n v="8.9"/>
    <n v="8.9"/>
    <n v="0"/>
  </r>
  <r>
    <n v="391"/>
    <n v="20240329"/>
    <n v="2.9"/>
    <n v="11.3"/>
    <n v="1018"/>
    <n v="2"/>
    <m/>
    <n v="72"/>
    <x v="33"/>
    <x v="88"/>
    <x v="12"/>
    <x v="2"/>
    <n v="6.6999999999999993"/>
    <n v="6.6999999999999993"/>
    <n v="0"/>
  </r>
  <r>
    <n v="391"/>
    <n v="20240330"/>
    <n v="2.4"/>
    <n v="10.9"/>
    <n v="692"/>
    <n v="0.4"/>
    <m/>
    <n v="82"/>
    <x v="33"/>
    <x v="89"/>
    <x v="12"/>
    <x v="2"/>
    <n v="7.1"/>
    <n v="7.1"/>
    <n v="0"/>
  </r>
  <r>
    <n v="391"/>
    <n v="20240331"/>
    <n v="2.5"/>
    <n v="11.7"/>
    <n v="1154"/>
    <n v="3.6"/>
    <m/>
    <n v="80"/>
    <x v="33"/>
    <x v="90"/>
    <x v="12"/>
    <x v="2"/>
    <n v="6.3000000000000007"/>
    <n v="6.3000000000000007"/>
    <n v="0"/>
  </r>
  <r>
    <n v="391"/>
    <n v="20240401"/>
    <n v="2"/>
    <n v="10.1"/>
    <n v="683"/>
    <n v="3.6"/>
    <m/>
    <n v="81"/>
    <x v="33"/>
    <x v="91"/>
    <x v="13"/>
    <x v="3"/>
    <n v="7.9"/>
    <n v="6.32"/>
    <n v="0"/>
  </r>
  <r>
    <n v="391"/>
    <n v="20240402"/>
    <n v="3.2"/>
    <n v="10.1"/>
    <n v="661"/>
    <n v="1.5"/>
    <m/>
    <n v="81"/>
    <x v="33"/>
    <x v="92"/>
    <x v="13"/>
    <x v="3"/>
    <n v="7.9"/>
    <n v="6.32"/>
    <n v="0"/>
  </r>
  <r>
    <n v="391"/>
    <n v="20240403"/>
    <n v="3.1"/>
    <n v="11.6"/>
    <n v="587"/>
    <n v="1.2"/>
    <m/>
    <n v="80"/>
    <x v="33"/>
    <x v="93"/>
    <x v="13"/>
    <x v="3"/>
    <n v="6.4"/>
    <n v="5.120000000000001"/>
    <n v="0"/>
  </r>
  <r>
    <n v="391"/>
    <n v="20240404"/>
    <n v="3.2"/>
    <n v="12.1"/>
    <n v="878"/>
    <n v="8.3000000000000007"/>
    <m/>
    <n v="81"/>
    <x v="33"/>
    <x v="94"/>
    <x v="13"/>
    <x v="3"/>
    <n v="5.9"/>
    <n v="4.7200000000000006"/>
    <n v="0"/>
  </r>
  <r>
    <n v="391"/>
    <n v="20240405"/>
    <n v="3"/>
    <n v="14.8"/>
    <n v="667"/>
    <n v="0.6"/>
    <m/>
    <n v="77"/>
    <x v="33"/>
    <x v="95"/>
    <x v="13"/>
    <x v="3"/>
    <n v="3.1999999999999993"/>
    <n v="2.5599999999999996"/>
    <n v="0"/>
  </r>
  <r>
    <n v="391"/>
    <n v="20240406"/>
    <n v="2.5"/>
    <n v="18.2"/>
    <n v="1552"/>
    <n v="0"/>
    <m/>
    <n v="64"/>
    <x v="33"/>
    <x v="96"/>
    <x v="13"/>
    <x v="3"/>
    <n v="0"/>
    <n v="0"/>
    <n v="0.19999999999999929"/>
  </r>
  <r>
    <n v="391"/>
    <n v="20240407"/>
    <n v="2.5"/>
    <n v="17.100000000000001"/>
    <n v="1164"/>
    <n v="1.4"/>
    <m/>
    <n v="62"/>
    <x v="33"/>
    <x v="97"/>
    <x v="13"/>
    <x v="3"/>
    <n v="0.89999999999999858"/>
    <n v="0.71999999999999886"/>
    <n v="0"/>
  </r>
  <r>
    <n v="391"/>
    <n v="20240408"/>
    <n v="1.4"/>
    <n v="15.5"/>
    <n v="1201"/>
    <n v="1.9"/>
    <m/>
    <n v="83"/>
    <x v="33"/>
    <x v="98"/>
    <x v="14"/>
    <x v="3"/>
    <n v="2.5"/>
    <n v="2"/>
    <n v="0"/>
  </r>
  <r>
    <n v="391"/>
    <n v="20240409"/>
    <n v="4"/>
    <n v="12.3"/>
    <n v="994"/>
    <n v="1"/>
    <m/>
    <n v="71"/>
    <x v="33"/>
    <x v="99"/>
    <x v="14"/>
    <x v="3"/>
    <n v="5.6999999999999993"/>
    <n v="4.5599999999999996"/>
    <n v="0"/>
  </r>
  <r>
    <n v="391"/>
    <n v="20240410"/>
    <n v="2.4"/>
    <n v="11.1"/>
    <n v="1841"/>
    <n v="0.2"/>
    <m/>
    <n v="61"/>
    <x v="33"/>
    <x v="100"/>
    <x v="14"/>
    <x v="3"/>
    <n v="6.9"/>
    <n v="5.5200000000000005"/>
    <n v="0"/>
  </r>
  <r>
    <n v="391"/>
    <n v="20240411"/>
    <n v="2"/>
    <n v="13.2"/>
    <n v="489"/>
    <n v="0.1"/>
    <m/>
    <n v="73"/>
    <x v="33"/>
    <x v="101"/>
    <x v="14"/>
    <x v="3"/>
    <n v="4.8000000000000007"/>
    <n v="3.8400000000000007"/>
    <n v="0"/>
  </r>
  <r>
    <n v="391"/>
    <n v="20240412"/>
    <n v="2.1"/>
    <n v="16.600000000000001"/>
    <n v="1047"/>
    <n v="0"/>
    <m/>
    <n v="74"/>
    <x v="33"/>
    <x v="102"/>
    <x v="14"/>
    <x v="3"/>
    <n v="1.3999999999999986"/>
    <n v="1.119999999999999"/>
    <n v="0"/>
  </r>
  <r>
    <n v="391"/>
    <n v="20240413"/>
    <n v="2.4"/>
    <n v="18.399999999999999"/>
    <n v="1780"/>
    <n v="0"/>
    <m/>
    <n v="66"/>
    <x v="33"/>
    <x v="103"/>
    <x v="14"/>
    <x v="3"/>
    <n v="0"/>
    <n v="0"/>
    <n v="0.39999999999999858"/>
  </r>
  <r>
    <n v="391"/>
    <n v="20240414"/>
    <n v="1.8"/>
    <n v="12.8"/>
    <n v="1709"/>
    <n v="0.8"/>
    <m/>
    <n v="64"/>
    <x v="33"/>
    <x v="104"/>
    <x v="14"/>
    <x v="3"/>
    <n v="5.1999999999999993"/>
    <n v="4.1599999999999993"/>
    <n v="0"/>
  </r>
  <r>
    <n v="391"/>
    <n v="20240415"/>
    <n v="3.3"/>
    <n v="8.1"/>
    <n v="1067"/>
    <n v="6.8"/>
    <m/>
    <n v="79"/>
    <x v="33"/>
    <x v="105"/>
    <x v="15"/>
    <x v="3"/>
    <n v="9.9"/>
    <n v="7.9200000000000008"/>
    <n v="0"/>
  </r>
  <r>
    <n v="391"/>
    <n v="20240416"/>
    <n v="3"/>
    <n v="7.6"/>
    <n v="1019"/>
    <n v="9.6"/>
    <m/>
    <n v="83"/>
    <x v="33"/>
    <x v="106"/>
    <x v="15"/>
    <x v="3"/>
    <n v="10.4"/>
    <n v="8.32"/>
    <n v="0"/>
  </r>
  <r>
    <n v="391"/>
    <n v="20240417"/>
    <n v="1.3"/>
    <n v="5.4"/>
    <n v="1099"/>
    <n v="2.8"/>
    <m/>
    <n v="87"/>
    <x v="33"/>
    <x v="107"/>
    <x v="15"/>
    <x v="3"/>
    <n v="12.6"/>
    <n v="10.08"/>
    <n v="0"/>
  </r>
  <r>
    <n v="391"/>
    <n v="20240418"/>
    <n v="1.8"/>
    <n v="8"/>
    <n v="1679"/>
    <n v="-0.1"/>
    <m/>
    <n v="71"/>
    <x v="33"/>
    <x v="108"/>
    <x v="15"/>
    <x v="3"/>
    <n v="10"/>
    <n v="8"/>
    <n v="0"/>
  </r>
  <r>
    <n v="391"/>
    <n v="20240419"/>
    <n v="2.8"/>
    <n v="7.8"/>
    <n v="929"/>
    <n v="13.1"/>
    <m/>
    <n v="85"/>
    <x v="33"/>
    <x v="109"/>
    <x v="15"/>
    <x v="3"/>
    <n v="10.199999999999999"/>
    <n v="8.16"/>
    <n v="0"/>
  </r>
  <r>
    <n v="391"/>
    <n v="20240420"/>
    <n v="2.2999999999999998"/>
    <n v="7.3"/>
    <n v="1427"/>
    <n v="0.9"/>
    <m/>
    <n v="78"/>
    <x v="33"/>
    <x v="110"/>
    <x v="15"/>
    <x v="3"/>
    <n v="10.7"/>
    <n v="8.56"/>
    <n v="0"/>
  </r>
  <r>
    <n v="391"/>
    <n v="20240421"/>
    <n v="3"/>
    <n v="6.3"/>
    <n v="1813"/>
    <n v="1.3"/>
    <m/>
    <n v="70"/>
    <x v="33"/>
    <x v="111"/>
    <x v="15"/>
    <x v="3"/>
    <n v="11.7"/>
    <n v="9.36"/>
    <n v="0"/>
  </r>
  <r>
    <n v="391"/>
    <n v="20240422"/>
    <n v="1.9"/>
    <n v="5"/>
    <n v="1365"/>
    <n v="0.6"/>
    <m/>
    <n v="74"/>
    <x v="33"/>
    <x v="112"/>
    <x v="16"/>
    <x v="3"/>
    <n v="13"/>
    <n v="10.4"/>
    <n v="0"/>
  </r>
  <r>
    <n v="391"/>
    <n v="20240423"/>
    <n v="1.5"/>
    <n v="6.1"/>
    <n v="1622"/>
    <n v="0.7"/>
    <m/>
    <n v="68"/>
    <x v="33"/>
    <x v="113"/>
    <x v="16"/>
    <x v="3"/>
    <n v="11.9"/>
    <n v="9.5200000000000014"/>
    <n v="0"/>
  </r>
  <r>
    <n v="391"/>
    <n v="20240424"/>
    <n v="2"/>
    <n v="6.2"/>
    <n v="1388"/>
    <n v="3.6"/>
    <m/>
    <n v="81"/>
    <x v="33"/>
    <x v="114"/>
    <x v="16"/>
    <x v="3"/>
    <n v="11.8"/>
    <n v="9.4400000000000013"/>
    <n v="0"/>
  </r>
  <r>
    <n v="391"/>
    <n v="20240425"/>
    <n v="2.2999999999999998"/>
    <n v="7.2"/>
    <n v="1054"/>
    <n v="0.5"/>
    <m/>
    <n v="70"/>
    <x v="33"/>
    <x v="115"/>
    <x v="16"/>
    <x v="3"/>
    <n v="10.8"/>
    <n v="8.64"/>
    <n v="0"/>
  </r>
  <r>
    <n v="391"/>
    <n v="20240426"/>
    <n v="1.3"/>
    <n v="9.3000000000000007"/>
    <n v="915"/>
    <n v="0.5"/>
    <m/>
    <n v="73"/>
    <x v="33"/>
    <x v="116"/>
    <x v="16"/>
    <x v="3"/>
    <n v="8.6999999999999993"/>
    <n v="6.96"/>
    <n v="0"/>
  </r>
  <r>
    <n v="391"/>
    <n v="20240427"/>
    <n v="2.5"/>
    <n v="12.7"/>
    <n v="1237"/>
    <n v="0.9"/>
    <m/>
    <n v="72"/>
    <x v="33"/>
    <x v="117"/>
    <x v="16"/>
    <x v="3"/>
    <n v="5.3000000000000007"/>
    <n v="4.2400000000000011"/>
    <n v="0"/>
  </r>
  <r>
    <n v="391"/>
    <n v="20240428"/>
    <n v="2.9"/>
    <n v="13.8"/>
    <n v="1481"/>
    <n v="0.4"/>
    <m/>
    <n v="65"/>
    <x v="33"/>
    <x v="118"/>
    <x v="16"/>
    <x v="3"/>
    <n v="4.1999999999999993"/>
    <n v="3.3599999999999994"/>
    <n v="0"/>
  </r>
  <r>
    <n v="391"/>
    <n v="20240429"/>
    <n v="1.8"/>
    <n v="14.4"/>
    <n v="1960"/>
    <n v="0.1"/>
    <m/>
    <n v="65"/>
    <x v="33"/>
    <x v="119"/>
    <x v="17"/>
    <x v="3"/>
    <n v="3.5999999999999996"/>
    <n v="2.88"/>
    <n v="0"/>
  </r>
  <r>
    <n v="391"/>
    <n v="20240430"/>
    <n v="1.2"/>
    <n v="17.3"/>
    <n v="1994"/>
    <n v="0.3"/>
    <m/>
    <n v="69"/>
    <x v="33"/>
    <x v="120"/>
    <x v="17"/>
    <x v="3"/>
    <n v="0.69999999999999929"/>
    <n v="0.5599999999999995"/>
    <n v="0"/>
  </r>
  <r>
    <n v="391"/>
    <n v="20240501"/>
    <n v="2"/>
    <n v="19.899999999999999"/>
    <n v="2219"/>
    <n v="0.1"/>
    <m/>
    <n v="68"/>
    <x v="33"/>
    <x v="121"/>
    <x v="17"/>
    <x v="4"/>
    <n v="0"/>
    <n v="0"/>
    <n v="1.8999999999999986"/>
  </r>
  <r>
    <n v="391"/>
    <n v="20240502"/>
    <n v="2"/>
    <n v="18.2"/>
    <n v="2049"/>
    <n v="28.6"/>
    <m/>
    <n v="73"/>
    <x v="33"/>
    <x v="122"/>
    <x v="17"/>
    <x v="4"/>
    <n v="0"/>
    <n v="0"/>
    <n v="0.19999999999999929"/>
  </r>
  <r>
    <n v="391"/>
    <n v="20240503"/>
    <n v="2.1"/>
    <n v="11.5"/>
    <n v="584"/>
    <n v="5.7"/>
    <m/>
    <n v="89"/>
    <x v="33"/>
    <x v="123"/>
    <x v="17"/>
    <x v="4"/>
    <n v="6.5"/>
    <n v="5.2"/>
    <n v="0"/>
  </r>
  <r>
    <n v="391"/>
    <n v="20240504"/>
    <n v="1.8"/>
    <n v="11.8"/>
    <n v="1385"/>
    <n v="7.6"/>
    <m/>
    <n v="80"/>
    <x v="33"/>
    <x v="124"/>
    <x v="17"/>
    <x v="4"/>
    <n v="6.1999999999999993"/>
    <n v="4.96"/>
    <n v="0"/>
  </r>
  <r>
    <n v="391"/>
    <n v="20240505"/>
    <n v="1.2"/>
    <n v="12.9"/>
    <n v="1516"/>
    <n v="1.1000000000000001"/>
    <m/>
    <n v="82"/>
    <x v="33"/>
    <x v="125"/>
    <x v="17"/>
    <x v="4"/>
    <n v="5.0999999999999996"/>
    <n v="4.08"/>
    <n v="0"/>
  </r>
  <r>
    <n v="391"/>
    <n v="20240506"/>
    <n v="1.8"/>
    <n v="14.3"/>
    <n v="748"/>
    <n v="4.0999999999999996"/>
    <m/>
    <n v="78"/>
    <x v="33"/>
    <x v="126"/>
    <x v="18"/>
    <x v="4"/>
    <n v="3.6999999999999993"/>
    <n v="2.9599999999999995"/>
    <n v="0"/>
  </r>
  <r>
    <n v="391"/>
    <n v="20240507"/>
    <n v="2.4"/>
    <n v="15.3"/>
    <n v="2199"/>
    <n v="2.6"/>
    <m/>
    <n v="73"/>
    <x v="33"/>
    <x v="127"/>
    <x v="18"/>
    <x v="4"/>
    <n v="2.6999999999999993"/>
    <n v="2.1599999999999997"/>
    <n v="0"/>
  </r>
  <r>
    <n v="391"/>
    <n v="20240508"/>
    <n v="1.5"/>
    <n v="12.7"/>
    <n v="971"/>
    <n v="0"/>
    <m/>
    <n v="79"/>
    <x v="33"/>
    <x v="128"/>
    <x v="18"/>
    <x v="4"/>
    <n v="5.3000000000000007"/>
    <n v="4.2400000000000011"/>
    <n v="0"/>
  </r>
  <r>
    <n v="391"/>
    <n v="20240509"/>
    <n v="1.1000000000000001"/>
    <n v="14.1"/>
    <n v="2173"/>
    <n v="0"/>
    <m/>
    <n v="75"/>
    <x v="33"/>
    <x v="129"/>
    <x v="18"/>
    <x v="4"/>
    <n v="3.9000000000000004"/>
    <n v="3.1200000000000006"/>
    <n v="0"/>
  </r>
  <r>
    <n v="391"/>
    <n v="20240510"/>
    <n v="1.5"/>
    <n v="16"/>
    <n v="2363"/>
    <n v="0"/>
    <m/>
    <n v="70"/>
    <x v="33"/>
    <x v="130"/>
    <x v="18"/>
    <x v="4"/>
    <n v="2"/>
    <n v="1.6"/>
    <n v="0"/>
  </r>
  <r>
    <n v="391"/>
    <n v="20240511"/>
    <n v="2.9"/>
    <n v="17.8"/>
    <n v="2491"/>
    <n v="0"/>
    <m/>
    <n v="67"/>
    <x v="33"/>
    <x v="131"/>
    <x v="18"/>
    <x v="4"/>
    <n v="0.19999999999999929"/>
    <n v="0.15999999999999945"/>
    <n v="0"/>
  </r>
  <r>
    <n v="391"/>
    <n v="20240512"/>
    <n v="2.9"/>
    <n v="20"/>
    <n v="2612"/>
    <n v="0"/>
    <m/>
    <n v="55"/>
    <x v="33"/>
    <x v="132"/>
    <x v="18"/>
    <x v="4"/>
    <n v="0"/>
    <n v="0"/>
    <n v="2"/>
  </r>
  <r>
    <n v="391"/>
    <n v="20240513"/>
    <n v="1.5"/>
    <n v="19.399999999999999"/>
    <n v="2090"/>
    <n v="0"/>
    <m/>
    <n v="70"/>
    <x v="33"/>
    <x v="133"/>
    <x v="19"/>
    <x v="4"/>
    <n v="0"/>
    <n v="0"/>
    <n v="1.3999999999999986"/>
  </r>
  <r>
    <n v="391"/>
    <n v="20240514"/>
    <n v="3"/>
    <n v="21.3"/>
    <n v="2637"/>
    <n v="0"/>
    <m/>
    <n v="58"/>
    <x v="33"/>
    <x v="134"/>
    <x v="19"/>
    <x v="4"/>
    <n v="0"/>
    <n v="0"/>
    <n v="3.3000000000000007"/>
  </r>
  <r>
    <n v="391"/>
    <n v="20240515"/>
    <n v="1"/>
    <n v="16.3"/>
    <n v="1146"/>
    <n v="2.5"/>
    <m/>
    <n v="88"/>
    <x v="33"/>
    <x v="135"/>
    <x v="19"/>
    <x v="4"/>
    <n v="1.6999999999999993"/>
    <n v="1.3599999999999994"/>
    <n v="0"/>
  </r>
  <r>
    <n v="391"/>
    <n v="20240516"/>
    <n v="1.3"/>
    <n v="16.3"/>
    <n v="1434"/>
    <n v="1"/>
    <m/>
    <n v="87"/>
    <x v="33"/>
    <x v="136"/>
    <x v="19"/>
    <x v="4"/>
    <n v="1.6999999999999993"/>
    <n v="1.3599999999999994"/>
    <n v="0"/>
  </r>
  <r>
    <n v="391"/>
    <n v="20240517"/>
    <n v="1.5"/>
    <n v="16.100000000000001"/>
    <n v="843"/>
    <n v="0.3"/>
    <m/>
    <n v="91"/>
    <x v="33"/>
    <x v="137"/>
    <x v="19"/>
    <x v="4"/>
    <n v="1.8999999999999986"/>
    <n v="1.5199999999999989"/>
    <n v="0"/>
  </r>
  <r>
    <n v="391"/>
    <n v="20240518"/>
    <n v="1.5"/>
    <n v="17.100000000000001"/>
    <n v="1924"/>
    <n v="0.3"/>
    <m/>
    <n v="76"/>
    <x v="33"/>
    <x v="138"/>
    <x v="19"/>
    <x v="4"/>
    <n v="0.89999999999999858"/>
    <n v="0.71999999999999886"/>
    <n v="0"/>
  </r>
  <r>
    <n v="391"/>
    <n v="20240519"/>
    <n v="1"/>
    <n v="14.7"/>
    <n v="1084"/>
    <n v="12.4"/>
    <m/>
    <n v="90"/>
    <x v="33"/>
    <x v="139"/>
    <x v="19"/>
    <x v="4"/>
    <n v="3.3000000000000007"/>
    <n v="2.6400000000000006"/>
    <n v="0"/>
  </r>
  <r>
    <n v="391"/>
    <n v="20240520"/>
    <n v="1.1000000000000001"/>
    <n v="16.2"/>
    <n v="1885"/>
    <n v="1.6"/>
    <m/>
    <n v="81"/>
    <x v="33"/>
    <x v="140"/>
    <x v="20"/>
    <x v="4"/>
    <n v="1.8000000000000007"/>
    <n v="1.4400000000000006"/>
    <n v="0"/>
  </r>
  <r>
    <n v="391"/>
    <n v="20240521"/>
    <n v="1.5"/>
    <n v="16.8"/>
    <n v="1317"/>
    <n v="14.9"/>
    <m/>
    <n v="86"/>
    <x v="33"/>
    <x v="141"/>
    <x v="20"/>
    <x v="4"/>
    <n v="1.1999999999999993"/>
    <n v="0.95999999999999952"/>
    <n v="0"/>
  </r>
  <r>
    <n v="391"/>
    <n v="20240522"/>
    <n v="1.7"/>
    <n v="15.7"/>
    <n v="1420"/>
    <n v="0.1"/>
    <m/>
    <n v="82"/>
    <x v="33"/>
    <x v="142"/>
    <x v="20"/>
    <x v="4"/>
    <n v="2.3000000000000007"/>
    <n v="1.8400000000000007"/>
    <n v="0"/>
  </r>
  <r>
    <n v="391"/>
    <n v="20240523"/>
    <n v="1.1000000000000001"/>
    <n v="15.5"/>
    <n v="1602"/>
    <n v="0"/>
    <m/>
    <n v="78"/>
    <x v="33"/>
    <x v="143"/>
    <x v="20"/>
    <x v="4"/>
    <n v="2.5"/>
    <n v="2"/>
    <n v="0"/>
  </r>
  <r>
    <n v="391"/>
    <n v="20240524"/>
    <n v="1.5"/>
    <n v="14.6"/>
    <n v="504"/>
    <n v="9.4"/>
    <m/>
    <n v="94"/>
    <x v="33"/>
    <x v="144"/>
    <x v="20"/>
    <x v="4"/>
    <n v="3.4000000000000004"/>
    <n v="2.7200000000000006"/>
    <n v="0"/>
  </r>
  <r>
    <n v="391"/>
    <n v="20240525"/>
    <n v="1"/>
    <n v="14.6"/>
    <n v="892"/>
    <n v="2.6"/>
    <m/>
    <n v="90"/>
    <x v="33"/>
    <x v="145"/>
    <x v="20"/>
    <x v="4"/>
    <n v="3.4000000000000004"/>
    <n v="2.7200000000000006"/>
    <n v="0"/>
  </r>
  <r>
    <n v="391"/>
    <n v="20240526"/>
    <n v="2"/>
    <n v="15.9"/>
    <n v="1585"/>
    <n v="4.8"/>
    <m/>
    <n v="83"/>
    <x v="33"/>
    <x v="146"/>
    <x v="20"/>
    <x v="4"/>
    <n v="2.0999999999999996"/>
    <n v="1.6799999999999997"/>
    <n v="0"/>
  </r>
  <r>
    <n v="391"/>
    <n v="20240527"/>
    <n v="1.1000000000000001"/>
    <n v="14.9"/>
    <n v="1734"/>
    <n v="17.2"/>
    <m/>
    <n v="82"/>
    <x v="33"/>
    <x v="147"/>
    <x v="21"/>
    <x v="4"/>
    <n v="3.0999999999999996"/>
    <n v="2.48"/>
    <n v="0"/>
  </r>
  <r>
    <n v="391"/>
    <n v="20240528"/>
    <n v="1.8"/>
    <n v="14.2"/>
    <n v="1592"/>
    <n v="7.3"/>
    <m/>
    <n v="84"/>
    <x v="33"/>
    <x v="148"/>
    <x v="21"/>
    <x v="4"/>
    <n v="3.8000000000000007"/>
    <n v="3.0400000000000009"/>
    <n v="0"/>
  </r>
  <r>
    <n v="391"/>
    <n v="20240529"/>
    <n v="1.6"/>
    <n v="15.1"/>
    <n v="1718"/>
    <n v="7.4"/>
    <m/>
    <n v="86"/>
    <x v="33"/>
    <x v="149"/>
    <x v="21"/>
    <x v="4"/>
    <n v="2.9000000000000004"/>
    <n v="2.3200000000000003"/>
    <n v="0"/>
  </r>
  <r>
    <n v="391"/>
    <n v="20240530"/>
    <n v="0.8"/>
    <n v="13.9"/>
    <n v="1430"/>
    <n v="1.5"/>
    <m/>
    <n v="84"/>
    <x v="33"/>
    <x v="150"/>
    <x v="21"/>
    <x v="4"/>
    <n v="4.0999999999999996"/>
    <n v="3.28"/>
    <n v="0"/>
  </r>
  <r>
    <n v="391"/>
    <n v="20240531"/>
    <n v="1.3"/>
    <n v="15.4"/>
    <n v="1606"/>
    <n v="1"/>
    <m/>
    <n v="83"/>
    <x v="33"/>
    <x v="151"/>
    <x v="21"/>
    <x v="4"/>
    <n v="2.5999999999999996"/>
    <n v="2.0799999999999996"/>
    <n v="0"/>
  </r>
  <r>
    <n v="391"/>
    <n v="20240601"/>
    <n v="1.8"/>
    <n v="16.5"/>
    <n v="947"/>
    <n v="0.8"/>
    <m/>
    <n v="90"/>
    <x v="33"/>
    <x v="152"/>
    <x v="21"/>
    <x v="5"/>
    <n v="1.5"/>
    <n v="1.2000000000000002"/>
    <n v="0"/>
  </r>
  <r>
    <n v="391"/>
    <n v="20240602"/>
    <n v="2.5"/>
    <n v="14.4"/>
    <n v="1518"/>
    <n v="0"/>
    <m/>
    <n v="77"/>
    <x v="33"/>
    <x v="153"/>
    <x v="21"/>
    <x v="5"/>
    <n v="3.5999999999999996"/>
    <n v="2.88"/>
    <n v="0"/>
  </r>
  <r>
    <n v="391"/>
    <n v="20240603"/>
    <n v="0.5"/>
    <n v="14.1"/>
    <n v="1142"/>
    <n v="0"/>
    <m/>
    <n v="77"/>
    <x v="33"/>
    <x v="154"/>
    <x v="22"/>
    <x v="5"/>
    <n v="3.9000000000000004"/>
    <n v="3.1200000000000006"/>
    <n v="0"/>
  </r>
  <r>
    <n v="391"/>
    <n v="20240604"/>
    <n v="1.5"/>
    <n v="17.2"/>
    <n v="1557"/>
    <n v="1.8"/>
    <m/>
    <n v="73"/>
    <x v="33"/>
    <x v="155"/>
    <x v="22"/>
    <x v="5"/>
    <n v="0.80000000000000071"/>
    <n v="0.64000000000000057"/>
    <n v="0"/>
  </r>
  <r>
    <n v="391"/>
    <n v="20240605"/>
    <n v="1.3"/>
    <n v="13.8"/>
    <n v="1768"/>
    <n v="0.2"/>
    <m/>
    <n v="68"/>
    <x v="33"/>
    <x v="156"/>
    <x v="22"/>
    <x v="5"/>
    <n v="4.1999999999999993"/>
    <n v="3.3599999999999994"/>
    <n v="0"/>
  </r>
  <r>
    <n v="391"/>
    <n v="20240606"/>
    <n v="0.8"/>
    <n v="14"/>
    <n v="1900"/>
    <n v="0"/>
    <m/>
    <n v="65"/>
    <x v="33"/>
    <x v="157"/>
    <x v="22"/>
    <x v="5"/>
    <n v="4"/>
    <n v="3.2"/>
    <n v="0"/>
  </r>
  <r>
    <n v="391"/>
    <n v="20240607"/>
    <n v="1"/>
    <n v="15.1"/>
    <n v="2539"/>
    <n v="0"/>
    <m/>
    <n v="65"/>
    <x v="33"/>
    <x v="158"/>
    <x v="22"/>
    <x v="5"/>
    <n v="2.9000000000000004"/>
    <n v="2.3200000000000003"/>
    <n v="0"/>
  </r>
  <r>
    <n v="391"/>
    <n v="20240608"/>
    <n v="1.3"/>
    <n v="14.9"/>
    <n v="2093"/>
    <n v="0"/>
    <m/>
    <n v="69"/>
    <x v="33"/>
    <x v="159"/>
    <x v="22"/>
    <x v="5"/>
    <n v="3.0999999999999996"/>
    <n v="2.48"/>
    <n v="0"/>
  </r>
  <r>
    <n v="391"/>
    <n v="20240609"/>
    <n v="1.2"/>
    <n v="13.5"/>
    <n v="2796"/>
    <n v="0"/>
    <m/>
    <n v="68"/>
    <x v="33"/>
    <x v="160"/>
    <x v="22"/>
    <x v="5"/>
    <n v="4.5"/>
    <n v="3.6"/>
    <n v="0"/>
  </r>
  <r>
    <n v="391"/>
    <n v="20240610"/>
    <n v="2.4"/>
    <n v="11.4"/>
    <n v="806"/>
    <n v="6.9"/>
    <m/>
    <n v="84"/>
    <x v="33"/>
    <x v="161"/>
    <x v="23"/>
    <x v="5"/>
    <n v="6.6"/>
    <n v="5.28"/>
    <n v="0"/>
  </r>
  <r>
    <n v="391"/>
    <n v="20240611"/>
    <n v="1.6"/>
    <n v="12.6"/>
    <n v="2309"/>
    <n v="-0.1"/>
    <m/>
    <n v="71"/>
    <x v="33"/>
    <x v="162"/>
    <x v="23"/>
    <x v="5"/>
    <n v="5.4"/>
    <n v="4.32"/>
    <n v="0"/>
  </r>
  <r>
    <n v="391"/>
    <n v="20240612"/>
    <n v="0.9"/>
    <n v="12"/>
    <n v="1550"/>
    <n v="0"/>
    <m/>
    <n v="72"/>
    <x v="33"/>
    <x v="163"/>
    <x v="23"/>
    <x v="5"/>
    <n v="6"/>
    <n v="4.8000000000000007"/>
    <n v="0"/>
  </r>
  <r>
    <n v="391"/>
    <n v="20240613"/>
    <n v="1.5"/>
    <n v="15.1"/>
    <n v="2267"/>
    <n v="0"/>
    <m/>
    <n v="61"/>
    <x v="33"/>
    <x v="164"/>
    <x v="23"/>
    <x v="5"/>
    <n v="2.9000000000000004"/>
    <n v="2.3200000000000003"/>
    <n v="0"/>
  </r>
  <r>
    <n v="391"/>
    <n v="20240614"/>
    <n v="2.1"/>
    <n v="16.2"/>
    <n v="952"/>
    <n v="1.9"/>
    <m/>
    <n v="76"/>
    <x v="33"/>
    <x v="165"/>
    <x v="23"/>
    <x v="5"/>
    <n v="1.8000000000000007"/>
    <n v="1.4400000000000006"/>
    <n v="0"/>
  </r>
  <r>
    <n v="391"/>
    <n v="20240615"/>
    <n v="2.8"/>
    <n v="15.8"/>
    <n v="1836"/>
    <n v="0.3"/>
    <m/>
    <n v="66"/>
    <x v="33"/>
    <x v="166"/>
    <x v="23"/>
    <x v="5"/>
    <n v="2.1999999999999993"/>
    <n v="1.7599999999999996"/>
    <n v="0"/>
  </r>
  <r>
    <n v="391"/>
    <n v="20240616"/>
    <n v="2.1"/>
    <n v="15.3"/>
    <n v="1319"/>
    <n v="2"/>
    <m/>
    <n v="83"/>
    <x v="33"/>
    <x v="167"/>
    <x v="23"/>
    <x v="5"/>
    <n v="2.6999999999999993"/>
    <n v="2.1599999999999997"/>
    <n v="0"/>
  </r>
  <r>
    <n v="391"/>
    <n v="20240617"/>
    <n v="0.8"/>
    <n v="16.7"/>
    <n v="1308"/>
    <n v="0.9"/>
    <m/>
    <n v="81"/>
    <x v="33"/>
    <x v="168"/>
    <x v="24"/>
    <x v="5"/>
    <n v="1.3000000000000007"/>
    <n v="1.0400000000000007"/>
    <n v="0"/>
  </r>
  <r>
    <n v="391"/>
    <n v="20240618"/>
    <n v="1.9"/>
    <n v="15.4"/>
    <n v="641"/>
    <n v="12.7"/>
    <m/>
    <n v="95"/>
    <x v="33"/>
    <x v="169"/>
    <x v="24"/>
    <x v="5"/>
    <n v="2.5999999999999996"/>
    <n v="2.0799999999999996"/>
    <n v="0"/>
  </r>
  <r>
    <n v="391"/>
    <n v="20240619"/>
    <n v="2.2000000000000002"/>
    <n v="16.5"/>
    <n v="1984"/>
    <n v="0"/>
    <m/>
    <n v="77"/>
    <x v="33"/>
    <x v="170"/>
    <x v="24"/>
    <x v="5"/>
    <n v="1.5"/>
    <n v="1.2000000000000002"/>
    <n v="0"/>
  </r>
  <r>
    <n v="391"/>
    <n v="20240620"/>
    <n v="2.5"/>
    <n v="16.5"/>
    <n v="1228"/>
    <n v="1.2"/>
    <m/>
    <n v="79"/>
    <x v="33"/>
    <x v="171"/>
    <x v="24"/>
    <x v="5"/>
    <n v="1.5"/>
    <n v="1.2000000000000002"/>
    <n v="0"/>
  </r>
  <r>
    <n v="391"/>
    <n v="20240621"/>
    <n v="1"/>
    <n v="16.3"/>
    <n v="596"/>
    <n v="3"/>
    <m/>
    <n v="93"/>
    <x v="33"/>
    <x v="172"/>
    <x v="24"/>
    <x v="5"/>
    <n v="1.6999999999999993"/>
    <n v="1.3599999999999994"/>
    <n v="0"/>
  </r>
  <r>
    <n v="391"/>
    <n v="20240622"/>
    <n v="1.2"/>
    <n v="16.600000000000001"/>
    <n v="1899"/>
    <n v="0"/>
    <m/>
    <n v="79"/>
    <x v="33"/>
    <x v="173"/>
    <x v="24"/>
    <x v="5"/>
    <n v="1.3999999999999986"/>
    <n v="1.119999999999999"/>
    <n v="0"/>
  </r>
  <r>
    <n v="391"/>
    <n v="20240623"/>
    <n v="0.8"/>
    <n v="18.899999999999999"/>
    <n v="2450"/>
    <n v="0"/>
    <m/>
    <n v="74"/>
    <x v="33"/>
    <x v="174"/>
    <x v="24"/>
    <x v="5"/>
    <n v="0"/>
    <n v="0"/>
    <n v="0.89999999999999858"/>
  </r>
  <r>
    <n v="391"/>
    <n v="20240624"/>
    <n v="1.4"/>
    <n v="20.3"/>
    <n v="2311"/>
    <n v="0"/>
    <m/>
    <n v="68"/>
    <x v="33"/>
    <x v="175"/>
    <x v="25"/>
    <x v="5"/>
    <n v="0"/>
    <n v="0"/>
    <n v="2.3000000000000007"/>
  </r>
  <r>
    <n v="391"/>
    <n v="20240625"/>
    <n v="2.5"/>
    <n v="23.1"/>
    <n v="2951"/>
    <n v="0"/>
    <m/>
    <n v="60"/>
    <x v="33"/>
    <x v="176"/>
    <x v="25"/>
    <x v="5"/>
    <n v="0"/>
    <n v="0"/>
    <n v="5.1000000000000014"/>
  </r>
  <r>
    <n v="391"/>
    <n v="20240626"/>
    <n v="1.4"/>
    <n v="23.5"/>
    <n v="2800"/>
    <n v="0"/>
    <m/>
    <n v="66"/>
    <x v="33"/>
    <x v="177"/>
    <x v="25"/>
    <x v="5"/>
    <n v="0"/>
    <n v="0"/>
    <n v="5.5"/>
  </r>
  <r>
    <n v="391"/>
    <n v="20240627"/>
    <n v="0.9"/>
    <n v="23.8"/>
    <n v="2359"/>
    <n v="0"/>
    <m/>
    <n v="66"/>
    <x v="33"/>
    <x v="178"/>
    <x v="25"/>
    <x v="5"/>
    <n v="0"/>
    <n v="0"/>
    <n v="5.8000000000000007"/>
  </r>
  <r>
    <n v="391"/>
    <n v="20240628"/>
    <n v="1.4"/>
    <n v="18.5"/>
    <n v="2563"/>
    <n v="0"/>
    <m/>
    <n v="64"/>
    <x v="33"/>
    <x v="179"/>
    <x v="25"/>
    <x v="5"/>
    <n v="0"/>
    <n v="0"/>
    <n v="0.5"/>
  </r>
  <r>
    <n v="391"/>
    <n v="20240629"/>
    <n v="1.5"/>
    <n v="19.3"/>
    <n v="2397"/>
    <n v="5.6"/>
    <m/>
    <n v="69"/>
    <x v="33"/>
    <x v="180"/>
    <x v="25"/>
    <x v="5"/>
    <n v="0"/>
    <n v="0"/>
    <n v="1.3000000000000007"/>
  </r>
  <r>
    <n v="391"/>
    <n v="20240630"/>
    <n v="0.7"/>
    <n v="18.100000000000001"/>
    <n v="1191"/>
    <n v="13.8"/>
    <m/>
    <n v="84"/>
    <x v="33"/>
    <x v="181"/>
    <x v="25"/>
    <x v="5"/>
    <n v="0"/>
    <n v="0"/>
    <n v="0.10000000000000142"/>
  </r>
  <r>
    <n v="391"/>
    <n v="20240701"/>
    <n v="0.9"/>
    <n v="16.399999999999999"/>
    <n v="1818"/>
    <n v="0"/>
    <m/>
    <n v="74"/>
    <x v="33"/>
    <x v="182"/>
    <x v="26"/>
    <x v="6"/>
    <n v="1.6000000000000014"/>
    <n v="1.2800000000000011"/>
    <n v="0"/>
  </r>
  <r>
    <n v="391"/>
    <n v="20240702"/>
    <n v="0.9"/>
    <n v="15.4"/>
    <n v="841"/>
    <n v="4"/>
    <m/>
    <n v="82"/>
    <x v="33"/>
    <x v="183"/>
    <x v="26"/>
    <x v="6"/>
    <n v="2.5999999999999996"/>
    <n v="2.0799999999999996"/>
    <n v="0"/>
  </r>
  <r>
    <n v="391"/>
    <n v="20240703"/>
    <n v="1"/>
    <n v="13.6"/>
    <n v="1043"/>
    <n v="5.7"/>
    <m/>
    <n v="87"/>
    <x v="33"/>
    <x v="184"/>
    <x v="26"/>
    <x v="6"/>
    <n v="4.4000000000000004"/>
    <n v="3.5200000000000005"/>
    <n v="0"/>
  </r>
  <r>
    <n v="391"/>
    <n v="20240704"/>
    <n v="1.6"/>
    <n v="16"/>
    <n v="2237"/>
    <n v="3.4"/>
    <m/>
    <n v="73"/>
    <x v="33"/>
    <x v="185"/>
    <x v="26"/>
    <x v="6"/>
    <n v="2"/>
    <n v="1.6"/>
    <n v="0"/>
  </r>
  <r>
    <n v="391"/>
    <n v="20240705"/>
    <n v="2"/>
    <n v="15.9"/>
    <n v="1186"/>
    <n v="0.6"/>
    <m/>
    <n v="79"/>
    <x v="33"/>
    <x v="186"/>
    <x v="26"/>
    <x v="6"/>
    <n v="2.0999999999999996"/>
    <n v="1.6799999999999997"/>
    <n v="0"/>
  </r>
  <r>
    <n v="391"/>
    <n v="20240706"/>
    <n v="3"/>
    <n v="18.100000000000001"/>
    <n v="1683"/>
    <n v="0"/>
    <m/>
    <n v="64"/>
    <x v="33"/>
    <x v="187"/>
    <x v="26"/>
    <x v="6"/>
    <n v="0"/>
    <n v="0"/>
    <n v="0.10000000000000142"/>
  </r>
  <r>
    <n v="391"/>
    <n v="20240707"/>
    <n v="1.7"/>
    <n v="16.100000000000001"/>
    <n v="1751"/>
    <n v="0"/>
    <m/>
    <n v="65"/>
    <x v="33"/>
    <x v="188"/>
    <x v="26"/>
    <x v="6"/>
    <n v="1.8999999999999986"/>
    <n v="1.5199999999999989"/>
    <n v="0"/>
  </r>
  <r>
    <n v="391"/>
    <n v="20240708"/>
    <n v="1.1000000000000001"/>
    <n v="17.7"/>
    <n v="1891"/>
    <n v="0"/>
    <m/>
    <n v="71"/>
    <x v="33"/>
    <x v="189"/>
    <x v="27"/>
    <x v="6"/>
    <n v="0.30000000000000071"/>
    <n v="0.24000000000000057"/>
    <n v="0"/>
  </r>
  <r>
    <n v="391"/>
    <n v="20240709"/>
    <n v="2.4"/>
    <n v="22.6"/>
    <n v="2496"/>
    <n v="3.9"/>
    <m/>
    <n v="66"/>
    <x v="33"/>
    <x v="190"/>
    <x v="27"/>
    <x v="6"/>
    <n v="0"/>
    <n v="0"/>
    <n v="4.6000000000000014"/>
  </r>
  <r>
    <n v="391"/>
    <n v="20240710"/>
    <n v="1.3"/>
    <n v="20.3"/>
    <n v="1876"/>
    <n v="1.3"/>
    <m/>
    <n v="81"/>
    <x v="33"/>
    <x v="191"/>
    <x v="27"/>
    <x v="6"/>
    <n v="0"/>
    <n v="0"/>
    <n v="2.3000000000000007"/>
  </r>
  <r>
    <n v="391"/>
    <n v="20240711"/>
    <n v="1.3"/>
    <n v="18.899999999999999"/>
    <n v="2477"/>
    <n v="0"/>
    <m/>
    <n v="69"/>
    <x v="33"/>
    <x v="192"/>
    <x v="27"/>
    <x v="6"/>
    <n v="0"/>
    <n v="0"/>
    <n v="0.89999999999999858"/>
  </r>
  <r>
    <n v="391"/>
    <n v="20240712"/>
    <n v="2.2000000000000002"/>
    <n v="14.9"/>
    <n v="527"/>
    <n v="17.399999999999999"/>
    <m/>
    <n v="90"/>
    <x v="33"/>
    <x v="193"/>
    <x v="27"/>
    <x v="6"/>
    <n v="3.0999999999999996"/>
    <n v="2.48"/>
    <n v="0"/>
  </r>
  <r>
    <n v="391"/>
    <n v="20240713"/>
    <n v="1.7"/>
    <n v="14.9"/>
    <n v="893"/>
    <n v="-0.1"/>
    <m/>
    <n v="82"/>
    <x v="33"/>
    <x v="194"/>
    <x v="27"/>
    <x v="6"/>
    <n v="3.0999999999999996"/>
    <n v="2.48"/>
    <n v="0"/>
  </r>
  <r>
    <n v="391"/>
    <n v="20240714"/>
    <n v="1.1000000000000001"/>
    <n v="16.8"/>
    <n v="2125"/>
    <n v="0"/>
    <m/>
    <n v="74"/>
    <x v="33"/>
    <x v="195"/>
    <x v="27"/>
    <x v="6"/>
    <n v="1.1999999999999993"/>
    <n v="0.95999999999999952"/>
    <n v="0"/>
  </r>
  <r>
    <n v="391"/>
    <n v="20240715"/>
    <n v="1.7"/>
    <n v="20.3"/>
    <n v="2397"/>
    <n v="0.4"/>
    <m/>
    <n v="68"/>
    <x v="33"/>
    <x v="196"/>
    <x v="28"/>
    <x v="6"/>
    <n v="0"/>
    <n v="0"/>
    <n v="2.3000000000000007"/>
  </r>
  <r>
    <n v="391"/>
    <n v="20240716"/>
    <n v="2.2999999999999998"/>
    <n v="19.100000000000001"/>
    <n v="1938"/>
    <n v="1.1000000000000001"/>
    <m/>
    <n v="74"/>
    <x v="33"/>
    <x v="197"/>
    <x v="28"/>
    <x v="6"/>
    <n v="0"/>
    <n v="0"/>
    <n v="1.1000000000000014"/>
  </r>
  <r>
    <n v="391"/>
    <n v="20240717"/>
    <n v="1.1000000000000001"/>
    <n v="19"/>
    <n v="1838"/>
    <n v="0.1"/>
    <m/>
    <n v="78"/>
    <x v="33"/>
    <x v="198"/>
    <x v="28"/>
    <x v="6"/>
    <n v="0"/>
    <n v="0"/>
    <n v="1"/>
  </r>
  <r>
    <n v="391"/>
    <n v="20240718"/>
    <n v="1.2"/>
    <n v="21.1"/>
    <n v="2563"/>
    <n v="0"/>
    <m/>
    <n v="68"/>
    <x v="33"/>
    <x v="199"/>
    <x v="28"/>
    <x v="6"/>
    <n v="0"/>
    <n v="0"/>
    <n v="3.1000000000000014"/>
  </r>
  <r>
    <n v="391"/>
    <n v="20240719"/>
    <n v="1.5"/>
    <n v="23.1"/>
    <n v="2188"/>
    <n v="0"/>
    <m/>
    <n v="63"/>
    <x v="33"/>
    <x v="200"/>
    <x v="28"/>
    <x v="6"/>
    <n v="0"/>
    <n v="0"/>
    <n v="5.1000000000000014"/>
  </r>
  <r>
    <n v="391"/>
    <n v="20240720"/>
    <n v="1.3"/>
    <n v="23.3"/>
    <n v="2421"/>
    <n v="1.5"/>
    <m/>
    <n v="72"/>
    <x v="33"/>
    <x v="201"/>
    <x v="28"/>
    <x v="6"/>
    <n v="0"/>
    <n v="0"/>
    <n v="5.3000000000000007"/>
  </r>
  <r>
    <n v="391"/>
    <n v="20240721"/>
    <n v="1"/>
    <n v="20.6"/>
    <n v="886"/>
    <n v="0.3"/>
    <m/>
    <n v="89"/>
    <x v="33"/>
    <x v="202"/>
    <x v="28"/>
    <x v="6"/>
    <n v="0"/>
    <n v="0"/>
    <n v="2.6000000000000014"/>
  </r>
  <r>
    <n v="391"/>
    <n v="20240722"/>
    <n v="1.1000000000000001"/>
    <n v="20"/>
    <n v="1684"/>
    <n v="0"/>
    <m/>
    <n v="73"/>
    <x v="33"/>
    <x v="203"/>
    <x v="29"/>
    <x v="6"/>
    <n v="0"/>
    <n v="0"/>
    <n v="2"/>
  </r>
  <r>
    <n v="391"/>
    <n v="20240723"/>
    <n v="1.4"/>
    <n v="18.899999999999999"/>
    <n v="1252"/>
    <n v="8.3000000000000007"/>
    <m/>
    <n v="84"/>
    <x v="33"/>
    <x v="204"/>
    <x v="29"/>
    <x v="6"/>
    <n v="0"/>
    <n v="0"/>
    <n v="0.89999999999999858"/>
  </r>
  <r>
    <n v="391"/>
    <n v="20240724"/>
    <n v="1"/>
    <n v="17.899999999999999"/>
    <n v="2247"/>
    <n v="0"/>
    <m/>
    <n v="76"/>
    <x v="33"/>
    <x v="205"/>
    <x v="29"/>
    <x v="6"/>
    <n v="0.10000000000000142"/>
    <n v="8.000000000000114E-2"/>
    <n v="0"/>
  </r>
  <r>
    <n v="391"/>
    <n v="20240725"/>
    <n v="1"/>
    <n v="19.600000000000001"/>
    <n v="1483"/>
    <n v="0"/>
    <m/>
    <n v="72"/>
    <x v="33"/>
    <x v="206"/>
    <x v="29"/>
    <x v="6"/>
    <n v="0"/>
    <n v="0"/>
    <n v="1.6000000000000014"/>
  </r>
  <r>
    <n v="391"/>
    <n v="20240726"/>
    <n v="1.2"/>
    <n v="20.100000000000001"/>
    <n v="1433"/>
    <n v="2"/>
    <m/>
    <n v="78"/>
    <x v="33"/>
    <x v="207"/>
    <x v="29"/>
    <x v="6"/>
    <n v="0"/>
    <n v="0"/>
    <n v="2.1000000000000014"/>
  </r>
  <r>
    <n v="391"/>
    <n v="20240727"/>
    <n v="0.6"/>
    <n v="18.600000000000001"/>
    <n v="717"/>
    <n v="0"/>
    <m/>
    <n v="83"/>
    <x v="33"/>
    <x v="208"/>
    <x v="29"/>
    <x v="6"/>
    <n v="0"/>
    <n v="0"/>
    <n v="0.60000000000000142"/>
  </r>
  <r>
    <n v="391"/>
    <n v="20240728"/>
    <n v="1"/>
    <n v="19.100000000000001"/>
    <n v="2658"/>
    <n v="0"/>
    <m/>
    <n v="71"/>
    <x v="33"/>
    <x v="209"/>
    <x v="29"/>
    <x v="6"/>
    <n v="0"/>
    <n v="0"/>
    <n v="1.1000000000000014"/>
  </r>
  <r>
    <n v="391"/>
    <n v="20240729"/>
    <n v="1.9"/>
    <n v="20.7"/>
    <n v="2706"/>
    <n v="0"/>
    <m/>
    <n v="66"/>
    <x v="33"/>
    <x v="210"/>
    <x v="30"/>
    <x v="6"/>
    <n v="0"/>
    <n v="0"/>
    <n v="2.6999999999999993"/>
  </r>
  <r>
    <n v="391"/>
    <n v="20240730"/>
    <n v="1"/>
    <n v="23.4"/>
    <n v="2536"/>
    <n v="0"/>
    <m/>
    <n v="65"/>
    <x v="33"/>
    <x v="211"/>
    <x v="30"/>
    <x v="6"/>
    <n v="0"/>
    <n v="0"/>
    <n v="5.3999999999999986"/>
  </r>
  <r>
    <n v="391"/>
    <n v="20240731"/>
    <n v="0.9"/>
    <n v="20.9"/>
    <n v="980"/>
    <n v="0"/>
    <m/>
    <n v="80"/>
    <x v="33"/>
    <x v="212"/>
    <x v="30"/>
    <x v="6"/>
    <n v="0"/>
    <n v="0"/>
    <n v="2.8999999999999986"/>
  </r>
  <r>
    <n v="391"/>
    <n v="20240801"/>
    <n v="1.5"/>
    <n v="18.8"/>
    <n v="525"/>
    <n v="7.4"/>
    <m/>
    <n v="95"/>
    <x v="33"/>
    <x v="213"/>
    <x v="30"/>
    <x v="7"/>
    <n v="0"/>
    <n v="0"/>
    <n v="0.80000000000000071"/>
  </r>
  <r>
    <n v="391"/>
    <n v="20240802"/>
    <n v="0.8"/>
    <n v="19.600000000000001"/>
    <n v="2162"/>
    <n v="0"/>
    <m/>
    <n v="81"/>
    <x v="33"/>
    <x v="214"/>
    <x v="30"/>
    <x v="7"/>
    <n v="0"/>
    <n v="0"/>
    <n v="1.6000000000000014"/>
  </r>
  <r>
    <n v="391"/>
    <n v="20240803"/>
    <n v="1.2"/>
    <n v="19.3"/>
    <n v="1395"/>
    <n v="4.3"/>
    <m/>
    <n v="88"/>
    <x v="33"/>
    <x v="215"/>
    <x v="30"/>
    <x v="7"/>
    <n v="0"/>
    <n v="0"/>
    <n v="1.3000000000000007"/>
  </r>
  <r>
    <n v="391"/>
    <n v="20240804"/>
    <n v="0.8"/>
    <n v="18.600000000000001"/>
    <n v="1263"/>
    <n v="1.3"/>
    <m/>
    <n v="80"/>
    <x v="33"/>
    <x v="216"/>
    <x v="30"/>
    <x v="7"/>
    <n v="0"/>
    <n v="0"/>
    <n v="0.60000000000000142"/>
  </r>
  <r>
    <n v="391"/>
    <n v="20240805"/>
    <n v="1"/>
    <n v="19.600000000000001"/>
    <n v="2408"/>
    <n v="0"/>
    <m/>
    <n v="73"/>
    <x v="33"/>
    <x v="217"/>
    <x v="31"/>
    <x v="7"/>
    <n v="0"/>
    <n v="0"/>
    <n v="1.6000000000000014"/>
  </r>
  <r>
    <n v="391"/>
    <n v="20240806"/>
    <n v="0.8"/>
    <n v="21.9"/>
    <n v="2421"/>
    <n v="0"/>
    <m/>
    <n v="72"/>
    <x v="33"/>
    <x v="218"/>
    <x v="31"/>
    <x v="7"/>
    <n v="0"/>
    <n v="0"/>
    <n v="3.8999999999999986"/>
  </r>
  <r>
    <n v="391"/>
    <n v="20240807"/>
    <n v="0.4"/>
    <n v="19"/>
    <n v="995"/>
    <n v="10.3"/>
    <m/>
    <n v="87"/>
    <x v="33"/>
    <x v="219"/>
    <x v="31"/>
    <x v="7"/>
    <n v="0"/>
    <n v="0"/>
    <n v="1"/>
  </r>
  <r>
    <n v="391"/>
    <n v="20240808"/>
    <n v="1.2"/>
    <n v="19.7"/>
    <n v="1909"/>
    <n v="0"/>
    <m/>
    <n v="70"/>
    <x v="33"/>
    <x v="220"/>
    <x v="31"/>
    <x v="7"/>
    <n v="0"/>
    <n v="0"/>
    <n v="1.6999999999999993"/>
  </r>
  <r>
    <n v="391"/>
    <n v="20240809"/>
    <n v="1.4"/>
    <n v="20.399999999999999"/>
    <n v="977"/>
    <n v="1.6"/>
    <m/>
    <n v="80"/>
    <x v="33"/>
    <x v="221"/>
    <x v="31"/>
    <x v="7"/>
    <n v="0"/>
    <n v="0"/>
    <n v="2.3999999999999986"/>
  </r>
  <r>
    <n v="391"/>
    <n v="20240810"/>
    <n v="1.2"/>
    <n v="20"/>
    <n v="2336"/>
    <n v="0"/>
    <m/>
    <n v="75"/>
    <x v="33"/>
    <x v="222"/>
    <x v="31"/>
    <x v="7"/>
    <n v="0"/>
    <n v="0"/>
    <n v="2"/>
  </r>
  <r>
    <n v="391"/>
    <n v="20240811"/>
    <n v="1.5"/>
    <n v="22.2"/>
    <n v="2433"/>
    <n v="0"/>
    <m/>
    <n v="66"/>
    <x v="33"/>
    <x v="223"/>
    <x v="31"/>
    <x v="7"/>
    <n v="0"/>
    <n v="0"/>
    <n v="4.1999999999999993"/>
  </r>
  <r>
    <n v="391"/>
    <n v="20240812"/>
    <n v="1.9"/>
    <n v="24.6"/>
    <n v="2386"/>
    <n v="0"/>
    <m/>
    <n v="69"/>
    <x v="33"/>
    <x v="224"/>
    <x v="32"/>
    <x v="7"/>
    <n v="0"/>
    <n v="0"/>
    <n v="6.6000000000000014"/>
  </r>
  <r>
    <n v="391"/>
    <n v="20240813"/>
    <n v="1.4"/>
    <n v="25.2"/>
    <n v="2015"/>
    <n v="21"/>
    <m/>
    <n v="79"/>
    <x v="33"/>
    <x v="225"/>
    <x v="32"/>
    <x v="7"/>
    <n v="0"/>
    <n v="0"/>
    <n v="7.1999999999999993"/>
  </r>
  <r>
    <n v="391"/>
    <n v="20240814"/>
    <n v="0.9"/>
    <n v="20.3"/>
    <n v="842"/>
    <n v="-0.1"/>
    <m/>
    <n v="88"/>
    <x v="33"/>
    <x v="226"/>
    <x v="32"/>
    <x v="7"/>
    <n v="0"/>
    <n v="0"/>
    <n v="2.3000000000000007"/>
  </r>
  <r>
    <n v="391"/>
    <n v="20240815"/>
    <n v="1.2"/>
    <n v="21"/>
    <n v="1891"/>
    <n v="0"/>
    <m/>
    <n v="80"/>
    <x v="33"/>
    <x v="227"/>
    <x v="32"/>
    <x v="7"/>
    <n v="0"/>
    <n v="0"/>
    <n v="3"/>
  </r>
  <r>
    <n v="391"/>
    <n v="20240816"/>
    <n v="1.5"/>
    <n v="20.3"/>
    <n v="877"/>
    <n v="4.7"/>
    <m/>
    <n v="85"/>
    <x v="33"/>
    <x v="228"/>
    <x v="32"/>
    <x v="7"/>
    <n v="0"/>
    <n v="0"/>
    <n v="2.3000000000000007"/>
  </r>
  <r>
    <n v="391"/>
    <n v="20240817"/>
    <n v="1.2"/>
    <n v="20.399999999999999"/>
    <n v="1740"/>
    <n v="3.6"/>
    <m/>
    <n v="81"/>
    <x v="33"/>
    <x v="229"/>
    <x v="32"/>
    <x v="7"/>
    <n v="0"/>
    <n v="0"/>
    <n v="2.3999999999999986"/>
  </r>
  <r>
    <n v="391"/>
    <n v="20240818"/>
    <n v="1"/>
    <n v="19.399999999999999"/>
    <n v="1588"/>
    <n v="1.7"/>
    <m/>
    <n v="79"/>
    <x v="33"/>
    <x v="230"/>
    <x v="32"/>
    <x v="7"/>
    <n v="0"/>
    <n v="0"/>
    <n v="1.3999999999999986"/>
  </r>
  <r>
    <n v="391"/>
    <n v="20240819"/>
    <n v="0.7"/>
    <n v="17.3"/>
    <n v="1924"/>
    <n v="0"/>
    <m/>
    <n v="77"/>
    <x v="33"/>
    <x v="231"/>
    <x v="33"/>
    <x v="7"/>
    <n v="0.69999999999999929"/>
    <n v="0.5599999999999995"/>
    <n v="0"/>
  </r>
  <r>
    <n v="391"/>
    <n v="20240820"/>
    <n v="1.4"/>
    <n v="19.600000000000001"/>
    <n v="1840"/>
    <n v="2.9"/>
    <m/>
    <n v="78"/>
    <x v="33"/>
    <x v="232"/>
    <x v="33"/>
    <x v="7"/>
    <n v="0"/>
    <n v="0"/>
    <n v="1.6000000000000014"/>
  </r>
  <r>
    <n v="391"/>
    <n v="20240821"/>
    <n v="1.4"/>
    <n v="16.100000000000001"/>
    <n v="1636"/>
    <n v="0"/>
    <m/>
    <n v="76"/>
    <x v="33"/>
    <x v="233"/>
    <x v="33"/>
    <x v="7"/>
    <n v="1.8999999999999986"/>
    <n v="1.5199999999999989"/>
    <n v="0"/>
  </r>
  <r>
    <n v="391"/>
    <n v="20240822"/>
    <n v="2.2000000000000002"/>
    <n v="19.2"/>
    <n v="1939"/>
    <n v="0"/>
    <m/>
    <n v="63"/>
    <x v="33"/>
    <x v="234"/>
    <x v="33"/>
    <x v="7"/>
    <n v="0"/>
    <n v="0"/>
    <n v="1.1999999999999993"/>
  </r>
  <r>
    <n v="391"/>
    <n v="20240823"/>
    <n v="2.2999999999999998"/>
    <n v="19.8"/>
    <n v="1104"/>
    <n v="6.8"/>
    <m/>
    <n v="76"/>
    <x v="33"/>
    <x v="235"/>
    <x v="33"/>
    <x v="7"/>
    <n v="0"/>
    <n v="0"/>
    <n v="1.8000000000000007"/>
  </r>
  <r>
    <n v="391"/>
    <n v="20240824"/>
    <n v="2.2999999999999998"/>
    <n v="21.2"/>
    <n v="1578"/>
    <n v="1.5"/>
    <m/>
    <n v="81"/>
    <x v="33"/>
    <x v="236"/>
    <x v="33"/>
    <x v="7"/>
    <n v="0"/>
    <n v="0"/>
    <n v="3.1999999999999993"/>
  </r>
  <r>
    <n v="391"/>
    <n v="20240825"/>
    <n v="1.7"/>
    <n v="16.7"/>
    <n v="1856"/>
    <n v="0"/>
    <m/>
    <n v="72"/>
    <x v="33"/>
    <x v="237"/>
    <x v="33"/>
    <x v="7"/>
    <n v="1.3000000000000007"/>
    <n v="1.0400000000000007"/>
    <n v="0"/>
  </r>
  <r>
    <n v="391"/>
    <n v="20240826"/>
    <n v="1"/>
    <n v="16.7"/>
    <n v="1569"/>
    <n v="0"/>
    <m/>
    <n v="75"/>
    <x v="33"/>
    <x v="238"/>
    <x v="34"/>
    <x v="7"/>
    <n v="1.3000000000000007"/>
    <n v="1.0400000000000007"/>
    <n v="0"/>
  </r>
  <r>
    <n v="391"/>
    <n v="20240827"/>
    <n v="1.4"/>
    <n v="18.3"/>
    <n v="2096"/>
    <n v="0"/>
    <m/>
    <n v="72"/>
    <x v="33"/>
    <x v="239"/>
    <x v="34"/>
    <x v="7"/>
    <n v="0"/>
    <n v="0"/>
    <n v="0.30000000000000071"/>
  </r>
  <r>
    <n v="391"/>
    <n v="20240828"/>
    <n v="1.7"/>
    <n v="21.3"/>
    <n v="2131"/>
    <n v="0"/>
    <m/>
    <n v="73"/>
    <x v="33"/>
    <x v="240"/>
    <x v="34"/>
    <x v="7"/>
    <n v="0"/>
    <n v="0"/>
    <n v="3.3000000000000007"/>
  </r>
  <r>
    <n v="391"/>
    <n v="20240829"/>
    <n v="1"/>
    <n v="22"/>
    <n v="1738"/>
    <n v="0"/>
    <m/>
    <n v="75"/>
    <x v="33"/>
    <x v="241"/>
    <x v="34"/>
    <x v="7"/>
    <n v="0"/>
    <n v="0"/>
    <n v="4"/>
  </r>
  <r>
    <n v="391"/>
    <n v="20240830"/>
    <n v="2.4"/>
    <n v="17.7"/>
    <n v="653"/>
    <n v="0.9"/>
    <m/>
    <n v="83"/>
    <x v="33"/>
    <x v="242"/>
    <x v="34"/>
    <x v="7"/>
    <n v="0.30000000000000071"/>
    <n v="0.24000000000000057"/>
    <n v="0"/>
  </r>
  <r>
    <n v="391"/>
    <n v="20240831"/>
    <n v="4"/>
    <n v="19.600000000000001"/>
    <n v="1896"/>
    <n v="0"/>
    <m/>
    <n v="72"/>
    <x v="33"/>
    <x v="243"/>
    <x v="34"/>
    <x v="7"/>
    <n v="0"/>
    <n v="0"/>
    <n v="1.6000000000000014"/>
  </r>
  <r>
    <n v="391"/>
    <n v="20240901"/>
    <n v="2.9"/>
    <n v="23.3"/>
    <n v="1841"/>
    <n v="0"/>
    <m/>
    <n v="72"/>
    <x v="33"/>
    <x v="244"/>
    <x v="34"/>
    <x v="8"/>
    <n v="0"/>
    <n v="0"/>
    <n v="5.3000000000000007"/>
  </r>
  <r>
    <n v="391"/>
    <n v="20240902"/>
    <n v="1"/>
    <n v="22.2"/>
    <n v="1528"/>
    <n v="32.9"/>
    <m/>
    <n v="85"/>
    <x v="33"/>
    <x v="245"/>
    <x v="35"/>
    <x v="8"/>
    <n v="0"/>
    <n v="0"/>
    <n v="4.1999999999999993"/>
  </r>
  <r>
    <n v="391"/>
    <n v="20240903"/>
    <n v="0.8"/>
    <n v="21"/>
    <n v="1148"/>
    <n v="1.5"/>
    <m/>
    <n v="87"/>
    <x v="33"/>
    <x v="246"/>
    <x v="35"/>
    <x v="8"/>
    <n v="0"/>
    <n v="0"/>
    <n v="3"/>
  </r>
  <r>
    <n v="391"/>
    <n v="20240904"/>
    <n v="0.9"/>
    <n v="18.2"/>
    <n v="787"/>
    <n v="3.7"/>
    <m/>
    <n v="91"/>
    <x v="33"/>
    <x v="247"/>
    <x v="35"/>
    <x v="8"/>
    <n v="0"/>
    <n v="0"/>
    <n v="0.19999999999999929"/>
  </r>
  <r>
    <n v="391"/>
    <n v="20240905"/>
    <n v="3.5"/>
    <n v="21.8"/>
    <n v="1215"/>
    <n v="0"/>
    <m/>
    <n v="78"/>
    <x v="33"/>
    <x v="248"/>
    <x v="35"/>
    <x v="8"/>
    <n v="0"/>
    <n v="0"/>
    <n v="3.8000000000000007"/>
  </r>
  <r>
    <n v="391"/>
    <n v="20240906"/>
    <n v="0.9"/>
    <n v="19.899999999999999"/>
    <n v="1173"/>
    <n v="5.9"/>
    <m/>
    <n v="88"/>
    <x v="33"/>
    <x v="249"/>
    <x v="35"/>
    <x v="8"/>
    <n v="0"/>
    <n v="0"/>
    <n v="1.8999999999999986"/>
  </r>
  <r>
    <n v="391"/>
    <n v="20240907"/>
    <n v="1.5"/>
    <n v="20.9"/>
    <n v="1662"/>
    <n v="0"/>
    <m/>
    <n v="82"/>
    <x v="33"/>
    <x v="250"/>
    <x v="35"/>
    <x v="8"/>
    <n v="0"/>
    <n v="0"/>
    <n v="2.8999999999999986"/>
  </r>
  <r>
    <n v="391"/>
    <n v="20240908"/>
    <n v="1.4"/>
    <n v="18.899999999999999"/>
    <n v="1766"/>
    <n v="-0.1"/>
    <m/>
    <n v="73"/>
    <x v="33"/>
    <x v="251"/>
    <x v="35"/>
    <x v="8"/>
    <n v="0"/>
    <n v="0"/>
    <n v="0.89999999999999858"/>
  </r>
  <r>
    <n v="391"/>
    <n v="20240909"/>
    <n v="1"/>
    <n v="16.3"/>
    <n v="1125"/>
    <n v="3.4"/>
    <m/>
    <n v="87"/>
    <x v="33"/>
    <x v="252"/>
    <x v="36"/>
    <x v="8"/>
    <n v="1.6999999999999993"/>
    <n v="1.3599999999999994"/>
    <n v="0"/>
  </r>
  <r>
    <n v="391"/>
    <n v="20240910"/>
    <n v="2.6"/>
    <n v="15.1"/>
    <n v="831"/>
    <n v="5.0999999999999996"/>
    <m/>
    <n v="83"/>
    <x v="33"/>
    <x v="253"/>
    <x v="36"/>
    <x v="8"/>
    <n v="2.9000000000000004"/>
    <n v="2.3200000000000003"/>
    <n v="0"/>
  </r>
  <r>
    <n v="391"/>
    <n v="20240911"/>
    <n v="1.8"/>
    <n v="11.4"/>
    <n v="1203"/>
    <n v="9.4"/>
    <m/>
    <n v="85"/>
    <x v="33"/>
    <x v="254"/>
    <x v="36"/>
    <x v="8"/>
    <n v="6.6"/>
    <n v="5.28"/>
    <n v="0"/>
  </r>
  <r>
    <n v="391"/>
    <n v="20240912"/>
    <n v="1"/>
    <n v="10.6"/>
    <n v="1127"/>
    <n v="1.1000000000000001"/>
    <m/>
    <n v="84"/>
    <x v="33"/>
    <x v="255"/>
    <x v="36"/>
    <x v="8"/>
    <n v="7.4"/>
    <n v="5.9200000000000008"/>
    <n v="0"/>
  </r>
  <r>
    <n v="391"/>
    <n v="20240913"/>
    <n v="1.5"/>
    <n v="10.8"/>
    <n v="1407"/>
    <n v="0"/>
    <m/>
    <n v="82"/>
    <x v="33"/>
    <x v="256"/>
    <x v="36"/>
    <x v="8"/>
    <n v="7.1999999999999993"/>
    <n v="5.76"/>
    <n v="0"/>
  </r>
  <r>
    <n v="391"/>
    <n v="20240914"/>
    <n v="0.5"/>
    <n v="10.4"/>
    <n v="1571"/>
    <n v="0"/>
    <m/>
    <n v="79"/>
    <x v="33"/>
    <x v="257"/>
    <x v="36"/>
    <x v="8"/>
    <n v="7.6"/>
    <n v="6.08"/>
    <n v="0"/>
  </r>
  <r>
    <n v="391"/>
    <n v="20240915"/>
    <n v="0.5"/>
    <n v="13.3"/>
    <n v="1270"/>
    <n v="0"/>
    <m/>
    <n v="83"/>
    <x v="33"/>
    <x v="258"/>
    <x v="36"/>
    <x v="8"/>
    <n v="4.6999999999999993"/>
    <n v="3.76"/>
    <n v="0"/>
  </r>
  <r>
    <n v="391"/>
    <n v="20240916"/>
    <n v="1.8"/>
    <n v="15.7"/>
    <n v="1102"/>
    <n v="0"/>
    <m/>
    <n v="83"/>
    <x v="33"/>
    <x v="259"/>
    <x v="37"/>
    <x v="8"/>
    <n v="2.3000000000000007"/>
    <n v="1.8400000000000007"/>
    <n v="0"/>
  </r>
  <r>
    <n v="391"/>
    <n v="20240917"/>
    <n v="3.9"/>
    <n v="16"/>
    <n v="981"/>
    <n v="0"/>
    <m/>
    <n v="84"/>
    <x v="33"/>
    <x v="260"/>
    <x v="37"/>
    <x v="8"/>
    <n v="2"/>
    <n v="1.6"/>
    <n v="0"/>
  </r>
  <r>
    <n v="391"/>
    <n v="20240918"/>
    <n v="3.9"/>
    <n v="17.2"/>
    <n v="1262"/>
    <n v="0"/>
    <m/>
    <n v="85"/>
    <x v="33"/>
    <x v="261"/>
    <x v="37"/>
    <x v="8"/>
    <n v="0.80000000000000071"/>
    <n v="0.64000000000000057"/>
    <n v="0"/>
  </r>
  <r>
    <n v="391"/>
    <n v="20240919"/>
    <n v="3.9"/>
    <n v="17.5"/>
    <n v="1473"/>
    <n v="0"/>
    <m/>
    <n v="85"/>
    <x v="33"/>
    <x v="262"/>
    <x v="37"/>
    <x v="8"/>
    <n v="0.5"/>
    <n v="0.4"/>
    <n v="0"/>
  </r>
  <r>
    <n v="391"/>
    <n v="20240920"/>
    <n v="2.8"/>
    <n v="17.5"/>
    <n v="1569"/>
    <n v="0"/>
    <m/>
    <n v="75"/>
    <x v="33"/>
    <x v="263"/>
    <x v="37"/>
    <x v="8"/>
    <n v="0.5"/>
    <n v="0.4"/>
    <n v="0"/>
  </r>
  <r>
    <n v="391"/>
    <n v="20240921"/>
    <n v="1.4"/>
    <n v="17.3"/>
    <n v="1556"/>
    <n v="0"/>
    <m/>
    <n v="78"/>
    <x v="33"/>
    <x v="264"/>
    <x v="37"/>
    <x v="8"/>
    <n v="0.69999999999999929"/>
    <n v="0.5599999999999995"/>
    <n v="0"/>
  </r>
  <r>
    <n v="391"/>
    <n v="20240922"/>
    <n v="0.8"/>
    <n v="16.8"/>
    <n v="1261"/>
    <n v="0"/>
    <m/>
    <n v="84"/>
    <x v="33"/>
    <x v="265"/>
    <x v="37"/>
    <x v="8"/>
    <n v="1.1999999999999993"/>
    <n v="0.95999999999999952"/>
    <n v="0"/>
  </r>
  <r>
    <n v="391"/>
    <n v="20240923"/>
    <n v="1.5"/>
    <n v="16.899999999999999"/>
    <n v="948"/>
    <n v="0.3"/>
    <m/>
    <n v="80"/>
    <x v="33"/>
    <x v="266"/>
    <x v="38"/>
    <x v="8"/>
    <n v="1.1000000000000014"/>
    <n v="0.88000000000000123"/>
    <n v="0"/>
  </r>
  <r>
    <n v="391"/>
    <n v="20240924"/>
    <n v="1.4"/>
    <n v="15.2"/>
    <n v="831"/>
    <n v="4.2"/>
    <m/>
    <n v="85"/>
    <x v="33"/>
    <x v="267"/>
    <x v="38"/>
    <x v="8"/>
    <n v="2.8000000000000007"/>
    <n v="2.2400000000000007"/>
    <n v="0"/>
  </r>
  <r>
    <n v="391"/>
    <n v="20240925"/>
    <n v="2"/>
    <n v="14.9"/>
    <n v="480"/>
    <n v="4.4000000000000004"/>
    <m/>
    <n v="91"/>
    <x v="33"/>
    <x v="268"/>
    <x v="38"/>
    <x v="8"/>
    <n v="3.0999999999999996"/>
    <n v="2.48"/>
    <n v="0"/>
  </r>
  <r>
    <n v="391"/>
    <n v="20240926"/>
    <n v="2.7"/>
    <n v="15.9"/>
    <n v="658"/>
    <n v="9.8000000000000007"/>
    <m/>
    <n v="88"/>
    <x v="33"/>
    <x v="269"/>
    <x v="38"/>
    <x v="8"/>
    <n v="2.0999999999999996"/>
    <n v="1.6799999999999997"/>
    <n v="0"/>
  </r>
  <r>
    <n v="391"/>
    <n v="20240927"/>
    <n v="3.2"/>
    <n v="12.9"/>
    <n v="816"/>
    <n v="3.5"/>
    <m/>
    <n v="79"/>
    <x v="33"/>
    <x v="270"/>
    <x v="38"/>
    <x v="8"/>
    <n v="5.0999999999999996"/>
    <n v="4.08"/>
    <n v="0"/>
  </r>
  <r>
    <n v="391"/>
    <n v="20240928"/>
    <n v="0.9"/>
    <n v="9.8000000000000007"/>
    <n v="1202"/>
    <n v="1.4"/>
    <m/>
    <n v="88"/>
    <x v="33"/>
    <x v="271"/>
    <x v="38"/>
    <x v="8"/>
    <n v="8.1999999999999993"/>
    <n v="6.56"/>
    <n v="0"/>
  </r>
  <r>
    <n v="391"/>
    <n v="20240929"/>
    <n v="1.9"/>
    <n v="9.9"/>
    <n v="1056"/>
    <n v="0"/>
    <m/>
    <n v="79"/>
    <x v="33"/>
    <x v="272"/>
    <x v="38"/>
    <x v="8"/>
    <n v="8.1"/>
    <n v="6.48"/>
    <n v="0"/>
  </r>
  <r>
    <n v="391"/>
    <n v="20240930"/>
    <n v="3.2"/>
    <n v="12.4"/>
    <n v="396"/>
    <n v="7.9"/>
    <m/>
    <n v="86"/>
    <x v="33"/>
    <x v="273"/>
    <x v="39"/>
    <x v="8"/>
    <n v="5.6"/>
    <n v="4.479999999999999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5B4AEF-36ED-4A0E-B4B4-1900561225FD}" name="Draaitabel2" cacheId="28" applyNumberFormats="0" applyBorderFormats="0" applyFontFormats="0" applyPatternFormats="0" applyAlignmentFormats="0" applyWidthHeightFormats="1" dataCaption="Waarden" updatedVersion="8" minRefreshableVersion="5" useAutoFormatting="1" itemPrintTitles="1" createdVersion="8" indent="0" compact="0" compactData="0" gridDropZones="1" multipleFieldFilters="0" chartFormat="2">
  <location ref="A14:J260" firstHeaderRow="1" firstDataRow="2" firstDataCol="3"/>
  <pivotFields count="16">
    <pivotField compact="0" outline="0" showAll="0"/>
    <pivotField compact="0" outline="0" showAll="0"/>
    <pivotField dataField="1"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items count="35">
        <item h="1" x="33"/>
        <item h="1" x="4"/>
        <item h="1" x="26"/>
        <item x="7"/>
        <item h="1" x="1"/>
        <item h="1" x="12"/>
        <item h="1" x="16"/>
        <item h="1" x="29"/>
        <item h="1" x="31"/>
        <item h="1" x="27"/>
        <item h="1" x="14"/>
        <item h="1" x="28"/>
        <item h="1" x="23"/>
        <item h="1" x="15"/>
        <item h="1" x="5"/>
        <item h="1" x="17"/>
        <item h="1" x="13"/>
        <item h="1" x="10"/>
        <item h="1" x="9"/>
        <item h="1" x="32"/>
        <item h="1" x="11"/>
        <item h="1" x="18"/>
        <item h="1" x="25"/>
        <item h="1" x="2"/>
        <item h="1" x="8"/>
        <item h="1" x="19"/>
        <item h="1" x="3"/>
        <item h="1" x="20"/>
        <item h="1" x="30"/>
        <item h="1" x="0"/>
        <item h="1" x="21"/>
        <item h="1" x="6"/>
        <item h="1" x="22"/>
        <item h="1" x="24"/>
        <item t="default"/>
      </items>
    </pivotField>
    <pivotField compact="0" numFmtId="164" outline="0" showAll="0" defaultSubtotal="0">
      <items count="2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s>
    </pivotField>
    <pivotField axis="axisRow" compact="0" outline="0" showAll="0">
      <items count="42">
        <item m="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axis="axisRow" compact="0" outline="0" showAll="0" defaultSubtotal="0">
      <items count="9">
        <item x="0"/>
        <item x="1"/>
        <item x="2"/>
        <item x="3"/>
        <item x="4"/>
        <item x="5"/>
        <item x="6"/>
        <item x="7"/>
        <item x="8"/>
      </items>
    </pivotField>
    <pivotField dataField="1" compact="0" outline="0" showAll="0"/>
    <pivotField dataField="1" compact="0" outline="0" showAll="0"/>
    <pivotField dataField="1" compact="0" outline="0" showAll="0"/>
    <pivotField axis="axisRow" compact="0" outline="0"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s>
  <rowFields count="3">
    <field x="15"/>
    <field x="11"/>
    <field x="10"/>
  </rowFields>
  <rowItems count="245">
    <i>
      <x v="1"/>
      <x/>
      <x v="1"/>
    </i>
    <i>
      <x v="2"/>
      <x/>
      <x v="1"/>
    </i>
    <i>
      <x v="3"/>
      <x/>
      <x v="1"/>
    </i>
    <i>
      <x v="4"/>
      <x/>
      <x v="1"/>
    </i>
    <i>
      <x v="5"/>
      <x/>
      <x v="1"/>
    </i>
    <i>
      <x v="6"/>
      <x/>
      <x v="1"/>
    </i>
    <i>
      <x v="7"/>
      <x/>
      <x v="1"/>
    </i>
    <i>
      <x v="8"/>
      <x/>
      <x v="2"/>
    </i>
    <i>
      <x v="9"/>
      <x/>
      <x v="2"/>
    </i>
    <i>
      <x v="10"/>
      <x/>
      <x v="2"/>
    </i>
    <i>
      <x v="11"/>
      <x/>
      <x v="2"/>
    </i>
    <i>
      <x v="12"/>
      <x/>
      <x v="2"/>
    </i>
    <i>
      <x v="13"/>
      <x/>
      <x v="2"/>
    </i>
    <i>
      <x v="14"/>
      <x/>
      <x v="2"/>
    </i>
    <i>
      <x v="15"/>
      <x/>
      <x v="3"/>
    </i>
    <i>
      <x v="16"/>
      <x/>
      <x v="3"/>
    </i>
    <i>
      <x v="17"/>
      <x/>
      <x v="3"/>
    </i>
    <i>
      <x v="18"/>
      <x/>
      <x v="3"/>
    </i>
    <i>
      <x v="19"/>
      <x/>
      <x v="3"/>
    </i>
    <i>
      <x v="20"/>
      <x/>
      <x v="3"/>
    </i>
    <i>
      <x v="21"/>
      <x/>
      <x v="3"/>
    </i>
    <i>
      <x v="22"/>
      <x/>
      <x v="4"/>
    </i>
    <i>
      <x v="23"/>
      <x/>
      <x v="4"/>
    </i>
    <i>
      <x v="24"/>
      <x/>
      <x v="4"/>
    </i>
    <i>
      <x v="25"/>
      <x/>
      <x v="4"/>
    </i>
    <i>
      <x v="26"/>
      <x/>
      <x v="4"/>
    </i>
    <i>
      <x v="27"/>
      <x/>
      <x v="4"/>
    </i>
    <i>
      <x v="28"/>
      <x/>
      <x v="4"/>
    </i>
    <i>
      <x v="29"/>
      <x/>
      <x v="5"/>
    </i>
    <i>
      <x v="30"/>
      <x/>
      <x v="5"/>
    </i>
    <i>
      <x v="31"/>
      <x/>
      <x v="5"/>
    </i>
    <i>
      <x v="32"/>
      <x v="1"/>
      <x v="5"/>
    </i>
    <i>
      <x v="33"/>
      <x v="1"/>
      <x v="5"/>
    </i>
    <i>
      <x v="34"/>
      <x v="1"/>
      <x v="5"/>
    </i>
    <i>
      <x v="35"/>
      <x v="1"/>
      <x v="5"/>
    </i>
    <i>
      <x v="36"/>
      <x v="1"/>
      <x v="6"/>
    </i>
    <i>
      <x v="37"/>
      <x v="1"/>
      <x v="6"/>
    </i>
    <i>
      <x v="38"/>
      <x v="1"/>
      <x v="6"/>
    </i>
    <i>
      <x v="39"/>
      <x v="1"/>
      <x v="6"/>
    </i>
    <i>
      <x v="40"/>
      <x v="1"/>
      <x v="6"/>
    </i>
    <i>
      <x v="41"/>
      <x v="1"/>
      <x v="6"/>
    </i>
    <i>
      <x v="42"/>
      <x v="1"/>
      <x v="6"/>
    </i>
    <i>
      <x v="43"/>
      <x v="1"/>
      <x v="7"/>
    </i>
    <i>
      <x v="44"/>
      <x v="1"/>
      <x v="7"/>
    </i>
    <i>
      <x v="45"/>
      <x v="1"/>
      <x v="7"/>
    </i>
    <i>
      <x v="46"/>
      <x v="1"/>
      <x v="7"/>
    </i>
    <i>
      <x v="47"/>
      <x v="1"/>
      <x v="7"/>
    </i>
    <i>
      <x v="48"/>
      <x v="1"/>
      <x v="7"/>
    </i>
    <i>
      <x v="49"/>
      <x v="1"/>
      <x v="7"/>
    </i>
    <i>
      <x v="50"/>
      <x v="1"/>
      <x v="8"/>
    </i>
    <i>
      <x v="51"/>
      <x v="1"/>
      <x v="8"/>
    </i>
    <i>
      <x v="52"/>
      <x v="1"/>
      <x v="8"/>
    </i>
    <i>
      <x v="53"/>
      <x v="1"/>
      <x v="8"/>
    </i>
    <i>
      <x v="54"/>
      <x v="1"/>
      <x v="8"/>
    </i>
    <i>
      <x v="55"/>
      <x v="1"/>
      <x v="8"/>
    </i>
    <i>
      <x v="56"/>
      <x v="1"/>
      <x v="8"/>
    </i>
    <i>
      <x v="57"/>
      <x v="1"/>
      <x v="9"/>
    </i>
    <i>
      <x v="58"/>
      <x v="1"/>
      <x v="9"/>
    </i>
    <i>
      <x v="59"/>
      <x v="1"/>
      <x v="9"/>
    </i>
    <i>
      <x v="60"/>
      <x v="1"/>
      <x v="9"/>
    </i>
    <i>
      <x v="61"/>
      <x v="2"/>
      <x v="9"/>
    </i>
    <i>
      <x v="62"/>
      <x v="2"/>
      <x v="9"/>
    </i>
    <i>
      <x v="63"/>
      <x v="2"/>
      <x v="9"/>
    </i>
    <i>
      <x v="64"/>
      <x v="2"/>
      <x v="10"/>
    </i>
    <i>
      <x v="65"/>
      <x v="2"/>
      <x v="10"/>
    </i>
    <i>
      <x v="66"/>
      <x v="2"/>
      <x v="10"/>
    </i>
    <i>
      <x v="67"/>
      <x v="2"/>
      <x v="10"/>
    </i>
    <i>
      <x v="68"/>
      <x v="2"/>
      <x v="10"/>
    </i>
    <i>
      <x v="69"/>
      <x v="2"/>
      <x v="10"/>
    </i>
    <i>
      <x v="70"/>
      <x v="2"/>
      <x v="10"/>
    </i>
    <i>
      <x v="71"/>
      <x v="2"/>
      <x v="11"/>
    </i>
    <i>
      <x v="72"/>
      <x v="2"/>
      <x v="11"/>
    </i>
    <i>
      <x v="73"/>
      <x v="2"/>
      <x v="11"/>
    </i>
    <i>
      <x v="74"/>
      <x v="2"/>
      <x v="11"/>
    </i>
    <i>
      <x v="75"/>
      <x v="2"/>
      <x v="11"/>
    </i>
    <i>
      <x v="76"/>
      <x v="2"/>
      <x v="11"/>
    </i>
    <i>
      <x v="77"/>
      <x v="2"/>
      <x v="11"/>
    </i>
    <i>
      <x v="78"/>
      <x v="2"/>
      <x v="12"/>
    </i>
    <i>
      <x v="79"/>
      <x v="2"/>
      <x v="12"/>
    </i>
    <i>
      <x v="80"/>
      <x v="2"/>
      <x v="12"/>
    </i>
    <i>
      <x v="81"/>
      <x v="2"/>
      <x v="12"/>
    </i>
    <i>
      <x v="82"/>
      <x v="2"/>
      <x v="12"/>
    </i>
    <i>
      <x v="83"/>
      <x v="2"/>
      <x v="12"/>
    </i>
    <i>
      <x v="84"/>
      <x v="2"/>
      <x v="12"/>
    </i>
    <i>
      <x v="85"/>
      <x v="2"/>
      <x v="13"/>
    </i>
    <i>
      <x v="86"/>
      <x v="2"/>
      <x v="13"/>
    </i>
    <i>
      <x v="87"/>
      <x v="2"/>
      <x v="13"/>
    </i>
    <i>
      <x v="88"/>
      <x v="2"/>
      <x v="13"/>
    </i>
    <i>
      <x v="89"/>
      <x v="2"/>
      <x v="13"/>
    </i>
    <i>
      <x v="90"/>
      <x v="2"/>
      <x v="13"/>
    </i>
    <i>
      <x v="91"/>
      <x v="2"/>
      <x v="13"/>
    </i>
    <i>
      <x v="92"/>
      <x v="3"/>
      <x v="14"/>
    </i>
    <i>
      <x v="93"/>
      <x v="3"/>
      <x v="14"/>
    </i>
    <i>
      <x v="94"/>
      <x v="3"/>
      <x v="14"/>
    </i>
    <i>
      <x v="95"/>
      <x v="3"/>
      <x v="14"/>
    </i>
    <i>
      <x v="96"/>
      <x v="3"/>
      <x v="14"/>
    </i>
    <i>
      <x v="97"/>
      <x v="3"/>
      <x v="14"/>
    </i>
    <i>
      <x v="98"/>
      <x v="3"/>
      <x v="14"/>
    </i>
    <i>
      <x v="99"/>
      <x v="3"/>
      <x v="15"/>
    </i>
    <i>
      <x v="100"/>
      <x v="3"/>
      <x v="15"/>
    </i>
    <i>
      <x v="101"/>
      <x v="3"/>
      <x v="15"/>
    </i>
    <i>
      <x v="102"/>
      <x v="3"/>
      <x v="15"/>
    </i>
    <i>
      <x v="103"/>
      <x v="3"/>
      <x v="15"/>
    </i>
    <i>
      <x v="104"/>
      <x v="3"/>
      <x v="15"/>
    </i>
    <i>
      <x v="105"/>
      <x v="3"/>
      <x v="15"/>
    </i>
    <i>
      <x v="106"/>
      <x v="3"/>
      <x v="16"/>
    </i>
    <i>
      <x v="107"/>
      <x v="3"/>
      <x v="16"/>
    </i>
    <i>
      <x v="108"/>
      <x v="3"/>
      <x v="16"/>
    </i>
    <i>
      <x v="109"/>
      <x v="3"/>
      <x v="16"/>
    </i>
    <i>
      <x v="110"/>
      <x v="3"/>
      <x v="16"/>
    </i>
    <i>
      <x v="111"/>
      <x v="3"/>
      <x v="16"/>
    </i>
    <i>
      <x v="112"/>
      <x v="3"/>
      <x v="16"/>
    </i>
    <i>
      <x v="113"/>
      <x v="3"/>
      <x v="17"/>
    </i>
    <i>
      <x v="114"/>
      <x v="3"/>
      <x v="17"/>
    </i>
    <i>
      <x v="115"/>
      <x v="3"/>
      <x v="17"/>
    </i>
    <i>
      <x v="116"/>
      <x v="3"/>
      <x v="17"/>
    </i>
    <i>
      <x v="117"/>
      <x v="3"/>
      <x v="17"/>
    </i>
    <i>
      <x v="118"/>
      <x v="3"/>
      <x v="17"/>
    </i>
    <i>
      <x v="119"/>
      <x v="3"/>
      <x v="17"/>
    </i>
    <i>
      <x v="120"/>
      <x v="3"/>
      <x v="18"/>
    </i>
    <i>
      <x v="121"/>
      <x v="3"/>
      <x v="18"/>
    </i>
    <i>
      <x v="122"/>
      <x v="4"/>
      <x v="18"/>
    </i>
    <i>
      <x v="123"/>
      <x v="4"/>
      <x v="18"/>
    </i>
    <i>
      <x v="124"/>
      <x v="4"/>
      <x v="18"/>
    </i>
    <i>
      <x v="125"/>
      <x v="4"/>
      <x v="18"/>
    </i>
    <i>
      <x v="126"/>
      <x v="4"/>
      <x v="18"/>
    </i>
    <i>
      <x v="127"/>
      <x v="4"/>
      <x v="19"/>
    </i>
    <i>
      <x v="128"/>
      <x v="4"/>
      <x v="19"/>
    </i>
    <i>
      <x v="129"/>
      <x v="4"/>
      <x v="19"/>
    </i>
    <i>
      <x v="130"/>
      <x v="4"/>
      <x v="19"/>
    </i>
    <i>
      <x v="131"/>
      <x v="4"/>
      <x v="19"/>
    </i>
    <i>
      <x v="132"/>
      <x v="4"/>
      <x v="19"/>
    </i>
    <i>
      <x v="133"/>
      <x v="4"/>
      <x v="19"/>
    </i>
    <i>
      <x v="134"/>
      <x v="4"/>
      <x v="20"/>
    </i>
    <i>
      <x v="135"/>
      <x v="4"/>
      <x v="20"/>
    </i>
    <i>
      <x v="136"/>
      <x v="4"/>
      <x v="20"/>
    </i>
    <i>
      <x v="137"/>
      <x v="4"/>
      <x v="20"/>
    </i>
    <i>
      <x v="138"/>
      <x v="4"/>
      <x v="20"/>
    </i>
    <i>
      <x v="139"/>
      <x v="4"/>
      <x v="20"/>
    </i>
    <i>
      <x v="140"/>
      <x v="4"/>
      <x v="20"/>
    </i>
    <i>
      <x v="141"/>
      <x v="4"/>
      <x v="21"/>
    </i>
    <i>
      <x v="142"/>
      <x v="4"/>
      <x v="21"/>
    </i>
    <i>
      <x v="143"/>
      <x v="4"/>
      <x v="21"/>
    </i>
    <i>
      <x v="144"/>
      <x v="4"/>
      <x v="21"/>
    </i>
    <i>
      <x v="145"/>
      <x v="4"/>
      <x v="21"/>
    </i>
    <i>
      <x v="146"/>
      <x v="4"/>
      <x v="21"/>
    </i>
    <i>
      <x v="147"/>
      <x v="4"/>
      <x v="21"/>
    </i>
    <i>
      <x v="148"/>
      <x v="4"/>
      <x v="22"/>
    </i>
    <i>
      <x v="149"/>
      <x v="4"/>
      <x v="22"/>
    </i>
    <i>
      <x v="150"/>
      <x v="4"/>
      <x v="22"/>
    </i>
    <i>
      <x v="151"/>
      <x v="4"/>
      <x v="22"/>
    </i>
    <i>
      <x v="152"/>
      <x v="4"/>
      <x v="22"/>
    </i>
    <i>
      <x v="153"/>
      <x v="5"/>
      <x v="22"/>
    </i>
    <i>
      <x v="154"/>
      <x v="5"/>
      <x v="22"/>
    </i>
    <i>
      <x v="155"/>
      <x v="5"/>
      <x v="23"/>
    </i>
    <i>
      <x v="156"/>
      <x v="5"/>
      <x v="23"/>
    </i>
    <i>
      <x v="157"/>
      <x v="5"/>
      <x v="23"/>
    </i>
    <i>
      <x v="158"/>
      <x v="5"/>
      <x v="23"/>
    </i>
    <i>
      <x v="159"/>
      <x v="5"/>
      <x v="23"/>
    </i>
    <i>
      <x v="160"/>
      <x v="5"/>
      <x v="23"/>
    </i>
    <i>
      <x v="161"/>
      <x v="5"/>
      <x v="23"/>
    </i>
    <i>
      <x v="162"/>
      <x v="5"/>
      <x v="24"/>
    </i>
    <i>
      <x v="163"/>
      <x v="5"/>
      <x v="24"/>
    </i>
    <i>
      <x v="164"/>
      <x v="5"/>
      <x v="24"/>
    </i>
    <i>
      <x v="165"/>
      <x v="5"/>
      <x v="24"/>
    </i>
    <i>
      <x v="166"/>
      <x v="5"/>
      <x v="24"/>
    </i>
    <i>
      <x v="167"/>
      <x v="5"/>
      <x v="24"/>
    </i>
    <i>
      <x v="168"/>
      <x v="5"/>
      <x v="24"/>
    </i>
    <i>
      <x v="169"/>
      <x v="5"/>
      <x v="25"/>
    </i>
    <i>
      <x v="170"/>
      <x v="5"/>
      <x v="25"/>
    </i>
    <i>
      <x v="171"/>
      <x v="5"/>
      <x v="25"/>
    </i>
    <i>
      <x v="172"/>
      <x v="5"/>
      <x v="25"/>
    </i>
    <i>
      <x v="173"/>
      <x v="5"/>
      <x v="25"/>
    </i>
    <i>
      <x v="174"/>
      <x v="5"/>
      <x v="25"/>
    </i>
    <i>
      <x v="175"/>
      <x v="5"/>
      <x v="25"/>
    </i>
    <i>
      <x v="176"/>
      <x v="5"/>
      <x v="26"/>
    </i>
    <i>
      <x v="177"/>
      <x v="5"/>
      <x v="26"/>
    </i>
    <i>
      <x v="178"/>
      <x v="5"/>
      <x v="26"/>
    </i>
    <i>
      <x v="179"/>
      <x v="5"/>
      <x v="26"/>
    </i>
    <i>
      <x v="180"/>
      <x v="5"/>
      <x v="26"/>
    </i>
    <i>
      <x v="181"/>
      <x v="5"/>
      <x v="26"/>
    </i>
    <i>
      <x v="182"/>
      <x v="5"/>
      <x v="26"/>
    </i>
    <i>
      <x v="183"/>
      <x v="6"/>
      <x v="27"/>
    </i>
    <i>
      <x v="184"/>
      <x v="6"/>
      <x v="27"/>
    </i>
    <i>
      <x v="185"/>
      <x v="6"/>
      <x v="27"/>
    </i>
    <i>
      <x v="186"/>
      <x v="6"/>
      <x v="27"/>
    </i>
    <i>
      <x v="187"/>
      <x v="6"/>
      <x v="27"/>
    </i>
    <i>
      <x v="188"/>
      <x v="6"/>
      <x v="27"/>
    </i>
    <i>
      <x v="189"/>
      <x v="6"/>
      <x v="27"/>
    </i>
    <i>
      <x v="190"/>
      <x v="6"/>
      <x v="28"/>
    </i>
    <i>
      <x v="191"/>
      <x v="6"/>
      <x v="28"/>
    </i>
    <i>
      <x v="192"/>
      <x v="6"/>
      <x v="28"/>
    </i>
    <i>
      <x v="193"/>
      <x v="6"/>
      <x v="28"/>
    </i>
    <i>
      <x v="194"/>
      <x v="6"/>
      <x v="28"/>
    </i>
    <i>
      <x v="195"/>
      <x v="6"/>
      <x v="28"/>
    </i>
    <i>
      <x v="196"/>
      <x v="6"/>
      <x v="28"/>
    </i>
    <i>
      <x v="197"/>
      <x v="6"/>
      <x v="29"/>
    </i>
    <i>
      <x v="198"/>
      <x v="6"/>
      <x v="29"/>
    </i>
    <i>
      <x v="199"/>
      <x v="6"/>
      <x v="29"/>
    </i>
    <i>
      <x v="200"/>
      <x v="6"/>
      <x v="29"/>
    </i>
    <i>
      <x v="201"/>
      <x v="6"/>
      <x v="29"/>
    </i>
    <i>
      <x v="202"/>
      <x v="6"/>
      <x v="29"/>
    </i>
    <i>
      <x v="203"/>
      <x v="6"/>
      <x v="29"/>
    </i>
    <i>
      <x v="204"/>
      <x v="6"/>
      <x v="30"/>
    </i>
    <i>
      <x v="205"/>
      <x v="6"/>
      <x v="30"/>
    </i>
    <i>
      <x v="206"/>
      <x v="6"/>
      <x v="30"/>
    </i>
    <i>
      <x v="207"/>
      <x v="6"/>
      <x v="30"/>
    </i>
    <i>
      <x v="208"/>
      <x v="6"/>
      <x v="30"/>
    </i>
    <i>
      <x v="209"/>
      <x v="6"/>
      <x v="30"/>
    </i>
    <i>
      <x v="210"/>
      <x v="6"/>
      <x v="30"/>
    </i>
    <i>
      <x v="211"/>
      <x v="6"/>
      <x v="31"/>
    </i>
    <i>
      <x v="212"/>
      <x v="6"/>
      <x v="31"/>
    </i>
    <i>
      <x v="213"/>
      <x v="6"/>
      <x v="31"/>
    </i>
    <i>
      <x v="214"/>
      <x v="7"/>
      <x v="31"/>
    </i>
    <i>
      <x v="215"/>
      <x v="7"/>
      <x v="31"/>
    </i>
    <i>
      <x v="216"/>
      <x v="7"/>
      <x v="31"/>
    </i>
    <i>
      <x v="217"/>
      <x v="7"/>
      <x v="31"/>
    </i>
    <i>
      <x v="218"/>
      <x v="7"/>
      <x v="32"/>
    </i>
    <i>
      <x v="219"/>
      <x v="7"/>
      <x v="32"/>
    </i>
    <i>
      <x v="220"/>
      <x v="7"/>
      <x v="32"/>
    </i>
    <i>
      <x v="221"/>
      <x v="7"/>
      <x v="32"/>
    </i>
    <i>
      <x v="222"/>
      <x v="7"/>
      <x v="32"/>
    </i>
    <i>
      <x v="223"/>
      <x v="7"/>
      <x v="32"/>
    </i>
    <i>
      <x v="224"/>
      <x v="7"/>
      <x v="32"/>
    </i>
    <i>
      <x v="225"/>
      <x v="7"/>
      <x v="33"/>
    </i>
    <i>
      <x v="226"/>
      <x v="7"/>
      <x v="33"/>
    </i>
    <i>
      <x v="227"/>
      <x v="7"/>
      <x v="33"/>
    </i>
    <i>
      <x v="228"/>
      <x v="7"/>
      <x v="33"/>
    </i>
    <i>
      <x v="229"/>
      <x v="7"/>
      <x v="33"/>
    </i>
    <i>
      <x v="230"/>
      <x v="7"/>
      <x v="33"/>
    </i>
    <i>
      <x v="231"/>
      <x v="7"/>
      <x v="33"/>
    </i>
    <i>
      <x v="232"/>
      <x v="7"/>
      <x v="34"/>
    </i>
    <i>
      <x v="233"/>
      <x v="7"/>
      <x v="34"/>
    </i>
    <i>
      <x v="234"/>
      <x v="7"/>
      <x v="34"/>
    </i>
    <i>
      <x v="235"/>
      <x v="7"/>
      <x v="34"/>
    </i>
    <i>
      <x v="236"/>
      <x v="7"/>
      <x v="34"/>
    </i>
    <i>
      <x v="237"/>
      <x v="7"/>
      <x v="34"/>
    </i>
    <i>
      <x v="238"/>
      <x v="7"/>
      <x v="34"/>
    </i>
    <i>
      <x v="239"/>
      <x v="7"/>
      <x v="35"/>
    </i>
    <i>
      <x v="240"/>
      <x v="7"/>
      <x v="35"/>
    </i>
    <i>
      <x v="241"/>
      <x v="7"/>
      <x v="35"/>
    </i>
    <i>
      <x v="242"/>
      <x v="7"/>
      <x v="35"/>
    </i>
    <i>
      <x v="243"/>
      <x v="7"/>
      <x v="35"/>
    </i>
    <i>
      <x v="244"/>
      <x v="7"/>
      <x v="35"/>
    </i>
    <i t="grand">
      <x/>
    </i>
  </rowItems>
  <colFields count="1">
    <field x="-2"/>
  </colFields>
  <colItems count="7">
    <i>
      <x/>
    </i>
    <i i="1">
      <x v="1"/>
    </i>
    <i i="2">
      <x v="2"/>
    </i>
    <i i="3">
      <x v="3"/>
    </i>
    <i i="4">
      <x v="4"/>
    </i>
    <i i="5">
      <x v="5"/>
    </i>
    <i i="6">
      <x v="6"/>
    </i>
  </colItems>
  <dataFields count="7">
    <dataField name="gem. etm. temperatuur" fld="3" subtotal="average" baseField="10" baseItem="0" numFmtId="165"/>
    <dataField name="gem. windsnelheid" fld="2" subtotal="average" baseField="10" baseItem="0" numFmtId="165"/>
    <dataField name="som neerslag" fld="5" baseField="10" baseItem="0" numFmtId="165"/>
    <dataField name="gem. luchtdruk" fld="6" subtotal="average" baseField="10" baseItem="0" numFmtId="3"/>
    <dataField name="som graaddagen" fld="12" baseField="10" baseItem="0" numFmtId="165"/>
    <dataField name="som gew. grddgn" fld="13" baseField="10" baseItem="0" numFmtId="165"/>
    <dataField name="som koeldagen" fld="14" baseField="10" baseItem="0" numFmtId="165"/>
  </dataFields>
  <chartFormats count="7">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4"/>
          </reference>
        </references>
      </pivotArea>
    </chartFormat>
    <chartFormat chart="1" format="6" series="1">
      <pivotArea type="data" outline="0" fieldPosition="0">
        <references count="1">
          <reference field="4294967294" count="1" selected="0">
            <x v="5"/>
          </reference>
        </references>
      </pivotArea>
    </chartFormat>
    <chartFormat chart="1" format="7" series="1">
      <pivotArea type="data" outline="0" fieldPosition="0">
        <references count="1">
          <reference field="4294967294" count="1" selected="0">
            <x v="6"/>
          </reference>
        </references>
      </pivotArea>
    </chartFormat>
  </chartFormats>
  <pivotTableStyleInfo name="PivotStyleMedium12" showRowHeaders="1" showColHeaders="1" showRowStripes="0" showColStripes="0" showLastColumn="1"/>
  <filters count="1">
    <filter fld="9" type="dateBetween" evalOrder="-1" id="183" name="Datum">
      <autoFilter ref="A1">
        <filterColumn colId="0">
          <customFilters and="1">
            <customFilter operator="greaterThanOrEqual" val="45292"/>
            <customFilter operator="lessThanOrEqual" val="4553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EFF9D7C-6A64-4AA0-B14B-AD98C1CCC173}"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280"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compact="0" outline="0" showAll="0"/>
    <pivotField compact="0" outline="0" showAll="0"/>
    <pivotField dataField="1" compact="0" outline="0" showAll="0"/>
    <pivotField compact="0" outline="0" showAll="0"/>
    <pivotField name="dagen" axis="axisRow"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5"/>
  </rowFields>
  <rowItems count="275">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gewogen graaddagen" fld="13" baseField="15"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225801D-6A9B-4BA7-AA9E-AA963C1D6108}"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46"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axis="axisRow" compact="0" outline="0" showAll="0">
      <items count="42">
        <item m="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compact="0" outline="0" showAll="0"/>
    <pivotField compact="0" outline="0" showAll="0"/>
    <pivotField dataField="1" compact="0" outline="0" showAll="0"/>
    <pivotField compact="0" outline="0" showAll="0"/>
    <pivotField name="dagen"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0"/>
  </rowFields>
  <rowItems count="41">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gewogen graaddagen" fld="13" baseField="10"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CFC836B-CCB4-4AC3-88C5-EDA0800DBFD8}"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15"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axis="axisRow" compact="0" outline="0" showAll="0">
      <items count="10">
        <item x="0"/>
        <item x="1"/>
        <item x="2"/>
        <item x="3"/>
        <item x="4"/>
        <item x="5"/>
        <item x="6"/>
        <item x="7"/>
        <item x="8"/>
        <item t="default"/>
      </items>
    </pivotField>
    <pivotField compact="0" outline="0" showAll="0"/>
    <pivotField dataField="1" compact="0" outline="0" showAll="0"/>
    <pivotField compact="0" outline="0" showAll="0"/>
    <pivotField name="dagen"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1"/>
  </rowFields>
  <rowItems count="10">
    <i>
      <x/>
    </i>
    <i>
      <x v="1"/>
    </i>
    <i>
      <x v="2"/>
    </i>
    <i>
      <x v="3"/>
    </i>
    <i>
      <x v="4"/>
    </i>
    <i>
      <x v="5"/>
    </i>
    <i>
      <x v="6"/>
    </i>
    <i>
      <x v="7"/>
    </i>
    <i>
      <x v="8"/>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gewogen graaddagen" fld="13" baseField="11" baseItem="0"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56494BD-4795-4BA0-8E84-21B69137DD16}"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280"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compact="0" outline="0" showAll="0"/>
    <pivotField compact="0" outline="0" showAll="0"/>
    <pivotField compact="0" outline="0" showAll="0"/>
    <pivotField dataField="1" compact="0" outline="0" showAll="0"/>
    <pivotField name="dagen" axis="axisRow"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5"/>
  </rowFields>
  <rowItems count="275">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koeldagen" fld="14" baseField="15" baseItem="4"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9009606-8660-4622-B355-D82EFBE88C0A}"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46"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axis="axisRow" compact="0" outline="0" showAll="0">
      <items count="42">
        <item m="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compact="0" outline="0" showAll="0"/>
    <pivotField compact="0" outline="0" showAll="0"/>
    <pivotField compact="0" outline="0" showAll="0"/>
    <pivotField dataField="1" compact="0" outline="0" showAll="0"/>
    <pivotField name="dagen"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0"/>
  </rowFields>
  <rowItems count="41">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koeldagen" fld="14" baseField="10"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C90598D-A400-41F6-955C-54F9E2E03F06}"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15"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axis="axisRow" compact="0" outline="0" showAll="0">
      <items count="10">
        <item x="0"/>
        <item x="1"/>
        <item x="2"/>
        <item x="3"/>
        <item x="4"/>
        <item x="5"/>
        <item x="6"/>
        <item x="7"/>
        <item x="8"/>
        <item t="default"/>
      </items>
    </pivotField>
    <pivotField compact="0" outline="0" showAll="0"/>
    <pivotField compact="0" outline="0" showAll="0"/>
    <pivotField dataField="1" compact="0" outline="0" showAll="0"/>
    <pivotField name="dagen"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1"/>
  </rowFields>
  <rowItems count="10">
    <i>
      <x/>
    </i>
    <i>
      <x v="1"/>
    </i>
    <i>
      <x v="2"/>
    </i>
    <i>
      <x v="3"/>
    </i>
    <i>
      <x v="4"/>
    </i>
    <i>
      <x v="5"/>
    </i>
    <i>
      <x v="6"/>
    </i>
    <i>
      <x v="7"/>
    </i>
    <i>
      <x v="8"/>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koeldagen" fld="14" baseField="11" baseItem="0"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016427-A09B-4DE1-910A-2F57DC9316F1}"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46"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axis="axisRow" compact="0" outline="0" showAll="0">
      <items count="42">
        <item m="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compact="0" outline="0" showAll="0"/>
    <pivotField compact="0" outline="0" showAll="0"/>
    <pivotField compact="0" outline="0" showAll="0"/>
    <pivotField compact="0" outline="0" showAll="0"/>
    <pivotField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0"/>
  </rowFields>
  <rowItems count="41">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Gemiddelde relatieve vochtigheid" fld="7" subtotal="average" baseField="10"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F2A6CF5-4D3E-4EC3-B53A-321593191A03}"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15"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axis="axisRow" compact="0" outline="0" showAll="0">
      <items count="10">
        <item x="0"/>
        <item x="1"/>
        <item x="2"/>
        <item x="3"/>
        <item x="4"/>
        <item x="5"/>
        <item x="6"/>
        <item x="7"/>
        <item x="8"/>
        <item t="default"/>
      </items>
    </pivotField>
    <pivotField compact="0" outline="0" showAll="0"/>
    <pivotField compact="0" outline="0" showAll="0"/>
    <pivotField compact="0" outline="0" showAll="0"/>
    <pivotField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1"/>
  </rowFields>
  <rowItems count="10">
    <i>
      <x/>
    </i>
    <i>
      <x v="1"/>
    </i>
    <i>
      <x v="2"/>
    </i>
    <i>
      <x v="3"/>
    </i>
    <i>
      <x v="4"/>
    </i>
    <i>
      <x v="5"/>
    </i>
    <i>
      <x v="6"/>
    </i>
    <i>
      <x v="7"/>
    </i>
    <i>
      <x v="8"/>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Gemiddelde relatieve vochtigheid" fld="7" subtotal="average" baseField="10"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042EB0B-260F-4B56-B12C-CF55BC98294B}"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280" firstHeaderRow="1" firstDataRow="2" firstDataCol="1"/>
  <pivotFields count="16">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axis="axisRow"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compact="0" outline="0" showAll="0"/>
    <pivotField compact="0" outline="0" showAll="0"/>
    <pivotField compact="0" outline="0" showAll="0"/>
    <pivotField compact="0" outline="0" showAll="0"/>
    <pivotField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9"/>
  </rowFields>
  <rowItems count="27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Gemiddelde van etmaaltemperatuur" fld="3" subtotal="average" baseField="10"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251DC15-4AE6-4493-98C5-C05DA5DE17D0}"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46" firstHeaderRow="1" firstDataRow="2" firstDataCol="1"/>
  <pivotFields count="16">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axis="axisRow" compact="0" outline="0" showAll="0">
      <items count="42">
        <item m="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compact="0" outline="0" showAll="0"/>
    <pivotField compact="0" outline="0" showAll="0"/>
    <pivotField compact="0" outline="0" showAll="0"/>
    <pivotField compact="0" outline="0" showAll="0"/>
    <pivotField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0"/>
  </rowFields>
  <rowItems count="41">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Gemiddelde van etmaaltemperatuur" fld="3" subtotal="average" baseField="10"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F4DF92A-6553-49F5-8980-DE4CEE39E251}"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15" firstHeaderRow="1" firstDataRow="2" firstDataCol="1"/>
  <pivotFields count="16">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axis="axisRow" compact="0" outline="0" showAll="0">
      <items count="10">
        <item x="0"/>
        <item x="1"/>
        <item x="2"/>
        <item x="3"/>
        <item x="4"/>
        <item x="5"/>
        <item x="6"/>
        <item x="7"/>
        <item x="8"/>
        <item t="default"/>
      </items>
    </pivotField>
    <pivotField compact="0" outline="0" showAll="0"/>
    <pivotField compact="0" outline="0" showAll="0"/>
    <pivotField compact="0" outline="0" showAll="0"/>
    <pivotField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1"/>
  </rowFields>
  <rowItems count="10">
    <i>
      <x/>
    </i>
    <i>
      <x v="1"/>
    </i>
    <i>
      <x v="2"/>
    </i>
    <i>
      <x v="3"/>
    </i>
    <i>
      <x v="4"/>
    </i>
    <i>
      <x v="5"/>
    </i>
    <i>
      <x v="6"/>
    </i>
    <i>
      <x v="7"/>
    </i>
    <i>
      <x v="8"/>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Gemiddelde van etmaaltemperatuur" fld="3" subtotal="average" baseField="10"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487867F-5A58-4BDF-8FCC-3B49ECA39E8D}"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280"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compact="0" outline="0" showAll="0"/>
    <pivotField dataField="1" compact="0" outline="0" showAll="0"/>
    <pivotField compact="0" outline="0" showAll="0"/>
    <pivotField compact="0" outline="0" showAll="0"/>
    <pivotField name="dagen" axis="axisRow"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5"/>
  </rowFields>
  <rowItems count="275">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graaddagen" fld="12" baseField="15"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5A37841-6B24-40FE-877B-1903945DDEDE}"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46"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axis="axisRow" compact="0" outline="0" showAll="0">
      <items count="42">
        <item m="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compact="0" outline="0" showAll="0"/>
    <pivotField dataField="1" compact="0" outline="0" showAll="0"/>
    <pivotField compact="0" outline="0" showAll="0"/>
    <pivotField compact="0" outline="0" showAll="0"/>
    <pivotField name="dagen"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0"/>
  </rowFields>
  <rowItems count="41">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graaddagen" fld="12" baseField="15"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10A4246-0136-47A0-9560-4911CB19E241}" name="Draaitabel1" cacheId="28"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location ref="A4:AJ15" firstHeaderRow="1" firstDataRow="2" firstDataCol="1"/>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Weerstation" axis="axisCol" compact="0" outline="0" showAll="0">
      <items count="35">
        <item x="33"/>
        <item x="4"/>
        <item x="26"/>
        <item x="7"/>
        <item x="1"/>
        <item x="12"/>
        <item x="16"/>
        <item x="29"/>
        <item x="31"/>
        <item x="27"/>
        <item x="14"/>
        <item x="28"/>
        <item x="23"/>
        <item x="15"/>
        <item x="5"/>
        <item x="17"/>
        <item x="13"/>
        <item x="10"/>
        <item x="9"/>
        <item x="32"/>
        <item x="11"/>
        <item x="18"/>
        <item x="25"/>
        <item x="2"/>
        <item x="8"/>
        <item x="19"/>
        <item x="3"/>
        <item x="20"/>
        <item x="30"/>
        <item x="0"/>
        <item x="21"/>
        <item x="6"/>
        <item x="22"/>
        <item x="24"/>
        <item t="default"/>
      </items>
    </pivotField>
    <pivotField compact="0" numFmtId="164" outline="0" showAll="0">
      <items count="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t="default"/>
      </items>
    </pivotField>
    <pivotField name="weeknummer" compact="0" outline="0" showAll="0"/>
    <pivotField axis="axisRow" compact="0" outline="0" showAll="0">
      <items count="10">
        <item x="0"/>
        <item x="1"/>
        <item x="2"/>
        <item x="3"/>
        <item x="4"/>
        <item x="5"/>
        <item x="6"/>
        <item x="7"/>
        <item x="8"/>
        <item t="default"/>
      </items>
    </pivotField>
    <pivotField dataField="1" compact="0" outline="0" showAll="0"/>
    <pivotField compact="0" outline="0" showAll="0"/>
    <pivotField compact="0" outline="0" showAll="0"/>
    <pivotField name="dagen"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11"/>
  </rowFields>
  <rowItems count="10">
    <i>
      <x/>
    </i>
    <i>
      <x v="1"/>
    </i>
    <i>
      <x v="2"/>
    </i>
    <i>
      <x v="3"/>
    </i>
    <i>
      <x v="4"/>
    </i>
    <i>
      <x v="5"/>
    </i>
    <i>
      <x v="6"/>
    </i>
    <i>
      <x v="7"/>
    </i>
    <i>
      <x v="8"/>
    </i>
    <i t="grand">
      <x/>
    </i>
  </rowItems>
  <colFields count="1">
    <field x="8"/>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om graaddagen" fld="12" baseField="15" baseItem="1"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1" xr16:uid="{EAC669FC-F27C-4BA6-84DF-F2CF7AF8C8C8}" autoFormatId="16" applyNumberFormats="0" applyBorderFormats="0" applyFontFormats="0" applyPatternFormats="0" applyAlignmentFormats="0" applyWidthHeightFormats="0">
  <queryTableRefresh nextId="35" unboundColumnsRight="6">
    <queryTableFields count="15">
      <queryTableField id="10" name="# STN" tableColumnId="10"/>
      <queryTableField id="11" name="YYYYMMDD" tableColumnId="11"/>
      <queryTableField id="23" name="windsnelheid" tableColumnId="23"/>
      <queryTableField id="24" name="etmaaltemperatuur" tableColumnId="24"/>
      <queryTableField id="31" name="globale_straling" tableColumnId="2"/>
      <queryTableField id="26" name="neerslag" tableColumnId="26"/>
      <queryTableField id="27" name="luchtdruk" tableColumnId="27"/>
      <queryTableField id="32" name="rel._vochtigheid" tableColumnId="3"/>
      <queryTableField id="33" name="KNMI_Stations.Naam_weerstation" tableColumnId="4"/>
      <queryTableField id="18" dataBound="0" tableColumnId="18"/>
      <queryTableField id="19" dataBound="0" tableColumnId="19"/>
      <queryTableField id="30" dataBound="0" tableColumnId="1"/>
      <queryTableField id="20" dataBound="0" tableColumnId="20"/>
      <queryTableField id="21" dataBound="0" tableColumnId="21"/>
      <queryTableField id="22" dataBound="0" tableColumnId="22"/>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NMI_Stations.Naam_weerstation" xr10:uid="{4784F16F-F779-4EE8-9409-BC123088A0EC}" sourceName="KNMI_Stations.Naam_weerstation">
  <pivotTables>
    <pivotTable tabId="14" name="Draaitabel2"/>
  </pivotTables>
  <data>
    <tabular pivotCacheId="2402436">
      <items count="34">
        <i x="33"/>
        <i x="4"/>
        <i x="26"/>
        <i x="7" s="1"/>
        <i x="1"/>
        <i x="12"/>
        <i x="16"/>
        <i x="29"/>
        <i x="31"/>
        <i x="27"/>
        <i x="14"/>
        <i x="28"/>
        <i x="23"/>
        <i x="15"/>
        <i x="5"/>
        <i x="17"/>
        <i x="13"/>
        <i x="10"/>
        <i x="9"/>
        <i x="32"/>
        <i x="11"/>
        <i x="18"/>
        <i x="25"/>
        <i x="2"/>
        <i x="8"/>
        <i x="19"/>
        <i x="3"/>
        <i x="20"/>
        <i x="30"/>
        <i x="0"/>
        <i x="21"/>
        <i x="6"/>
        <i x="22"/>
        <i x="24"/>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eerstation" xr10:uid="{AB0ADCF1-B4B3-4002-BEC1-8E7024A487AA}" cache="Slicer_KNMI_Stations.Naam_weerstation" caption="weerstation" startItem="2" rowHeight="25717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34EEBF-8CBC-40C6-8F77-A615C8E513D5}" name="jaar_zip" displayName="jaar_zip" ref="A1:O9317" tableType="queryTable" totalsRowShown="0">
  <autoFilter ref="A1:O9317" xr:uid="{5734EEBF-8CBC-40C6-8F77-A615C8E513D5}"/>
  <tableColumns count="15">
    <tableColumn id="10" xr3:uid="{D23A6D72-2F02-4BDC-8910-83CF99AB8E93}" uniqueName="10" name="# STN" queryTableFieldId="10"/>
    <tableColumn id="11" xr3:uid="{A2375FB5-BCC0-46A9-90D0-3C8B562089E4}" uniqueName="11" name="YYYYMMDD" queryTableFieldId="11"/>
    <tableColumn id="23" xr3:uid="{DC0DFACF-2AF7-48A0-9372-C6969BA08CCB}" uniqueName="23" name="windsnelheid" queryTableFieldId="23"/>
    <tableColumn id="24" xr3:uid="{BFDA0483-A312-4F23-83EC-08CA6A4A172F}" uniqueName="24" name="etmaaltemperatuur" queryTableFieldId="24"/>
    <tableColumn id="2" xr3:uid="{2A041396-4A4F-45B3-917F-DBE9B4D5AFC8}" uniqueName="2" name="globale_straling" queryTableFieldId="31"/>
    <tableColumn id="26" xr3:uid="{ADCA5510-9586-46D5-BAFB-3A3F0C4550E0}" uniqueName="26" name="neerslag" queryTableFieldId="26"/>
    <tableColumn id="27" xr3:uid="{16EB7A15-303B-425F-A28E-BF74F1B813FB}" uniqueName="27" name="luchtdruk" queryTableFieldId="27"/>
    <tableColumn id="3" xr3:uid="{AB6125AB-0C08-400E-AB2D-A1CEF142D9BA}" uniqueName="3" name="rel._vochtigheid" queryTableFieldId="32"/>
    <tableColumn id="4" xr3:uid="{53C50FD5-514F-4355-9604-2A89C9EC92D9}" uniqueName="4" name="KNMI_Stations.Naam_weerstation" queryTableFieldId="33" dataDxfId="6"/>
    <tableColumn id="18" xr3:uid="{8DAAA321-826C-4DAC-9858-1C589C182E5A}" uniqueName="18" name="Datum" queryTableFieldId="18" dataDxfId="5">
      <calculatedColumnFormula>DATEVALUE(RIGHT(jaar_zip[[#This Row],[YYYYMMDD]],2)&amp;"-"&amp;MID(jaar_zip[[#This Row],[YYYYMMDD]],5,2)&amp;"-"&amp;LEFT(jaar_zip[[#This Row],[YYYYMMDD]],4))</calculatedColumnFormula>
    </tableColumn>
    <tableColumn id="19" xr3:uid="{43EF9CFE-8C2C-4AAE-BF0D-02A23F39EF2F}" uniqueName="19" name="weeknr" queryTableFieldId="19" dataDxfId="4">
      <calculatedColumnFormula>IF(AND(VALUE(MONTH(jaar_zip[[#This Row],[Datum]]))=1,VALUE(WEEKNUM(jaar_zip[[#This Row],[Datum]],21))&gt;51),RIGHT(YEAR(jaar_zip[[#This Row],[Datum]])-1,2),RIGHT(YEAR(jaar_zip[[#This Row],[Datum]]),2))&amp;"-"&amp; TEXT(WEEKNUM(jaar_zip[[#This Row],[Datum]],21),"00")</calculatedColumnFormula>
    </tableColumn>
    <tableColumn id="1" xr3:uid="{A2450428-91AC-426D-8E06-09A1B7E6D3ED}" uniqueName="1" name="maand" queryTableFieldId="30" dataDxfId="3">
      <calculatedColumnFormula>MONTH(jaar_zip[[#This Row],[Datum]])</calculatedColumnFormula>
    </tableColumn>
    <tableColumn id="20" xr3:uid="{61680EF4-084E-4CCB-9C0A-FF59CE0C4538}" uniqueName="20" name="graaddagen" queryTableFieldId="20" dataDxfId="2">
      <calculatedColumnFormula>IF(ISNUMBER(jaar_zip[[#This Row],[etmaaltemperatuur]]),IF(jaar_zip[[#This Row],[etmaaltemperatuur]]&lt;stookgrens,stookgrens-jaar_zip[[#This Row],[etmaaltemperatuur]],0),"")</calculatedColumnFormula>
    </tableColumn>
    <tableColumn id="21" xr3:uid="{F7B17CAB-22F3-4DE0-9835-18E09FB3BC58}" uniqueName="21" name="gew. Graaddagen" queryTableFieldId="21" dataDxfId="1">
      <calculatedColumnFormula>IF(ISNUMBER(jaar_zip[[#This Row],[graaddagen]]),IF(OR(MONTH(jaar_zip[[#This Row],[Datum]])=1,MONTH(jaar_zip[[#This Row],[Datum]])=2,MONTH(jaar_zip[[#This Row],[Datum]])=11,MONTH(jaar_zip[[#This Row],[Datum]])=12),1.1,IF(OR(MONTH(jaar_zip[[#This Row],[Datum]])=3,MONTH(jaar_zip[[#This Row],[Datum]])=10),1,0.8))*jaar_zip[[#This Row],[graaddagen]],"")</calculatedColumnFormula>
    </tableColumn>
    <tableColumn id="22" xr3:uid="{19A87B53-4A9E-4F26-B213-20ED286BDFC9}" uniqueName="22" name="koeldagen" queryTableFieldId="22" dataDxfId="0">
      <calculatedColumnFormula>IF(ISNUMBER(jaar_zip[[#This Row],[etmaaltemperatuur]]),IF(jaar_zip[[#This Row],[etmaaltemperatuur]]&gt;stookgrens,jaar_zip[[#This Row],[etmaaltemperatuur]]-stookgrens,0),"")</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0" dT="2024-02-26T10:50:50.33" personId="{58C87F39-F2CF-4C86-841A-D942DD51F22A}" id="{D918CBF9-DC35-4184-BC98-49868F38F5A8}">
    <text>Bij het wijzigen van de stookgrens dient minimaal 1 draaitabel te worden vernieuwd. Hiermee worden alle tabellen berekend met de nieuwe stookgrens.
Vernieuwen draaittabel: 
Ga in de tabel staan met graaddagen. Druk op de rechtermuisknop en kies Vernieuwen /Refresh</text>
  </threadedComment>
</ThreadedComments>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OorspronkelijkeTijdlijn_Datum" xr10:uid="{6B4A4CF4-F82D-4CE9-B6A8-88783D5EB69A}" sourceName="Datum">
  <pivotTables>
    <pivotTable tabId="14" name="Draaitabel2"/>
  </pivotTables>
  <state minimalRefreshVersion="6" lastRefreshVersion="6" pivotCacheId="2402436" filterType="dateBetween">
    <selection startDate="2024-01-01T00:00:00" endDate="2024-08-31T00:00:00"/>
    <bounds startDate="2024-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um" xr10:uid="{1DFC3CD5-40C2-472F-9CA7-EE7E8A70C963}" cache="OorspronkelijkeTijdlijn_Datum" caption="Datum" showHeader="0" level="2" selectionLevel="2" scrollPosition="2024-01-01T00:00:00"/>
</timeline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 Id="rId4" Type="http://schemas.microsoft.com/office/2011/relationships/timeline" Target="../timelines/timelin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BF8C8-5B9E-46E3-9D1A-DE6E23935B99}">
  <sheetPr codeName="Blad1"/>
  <dimension ref="A1:Q9317"/>
  <sheetViews>
    <sheetView workbookViewId="0">
      <selection activeCell="N20" sqref="N20"/>
    </sheetView>
  </sheetViews>
  <sheetFormatPr defaultRowHeight="15" x14ac:dyDescent="0.25"/>
  <cols>
    <col min="1" max="1" width="8.140625" bestFit="1" customWidth="1"/>
    <col min="2" max="2" width="14.140625" bestFit="1" customWidth="1"/>
    <col min="3" max="3" width="15.5703125" bestFit="1" customWidth="1"/>
    <col min="4" max="4" width="21" bestFit="1" customWidth="1"/>
    <col min="5" max="5" width="17.5703125" bestFit="1" customWidth="1"/>
    <col min="6" max="6" width="10.85546875" bestFit="1" customWidth="1"/>
    <col min="7" max="7" width="11.7109375" bestFit="1" customWidth="1"/>
    <col min="8" max="8" width="17.85546875" bestFit="1" customWidth="1"/>
    <col min="9" max="9" width="34.5703125" bestFit="1" customWidth="1"/>
    <col min="10" max="10" width="9.140625" bestFit="1" customWidth="1"/>
    <col min="11" max="11" width="10" bestFit="1" customWidth="1"/>
    <col min="12" max="12" width="9.28515625" bestFit="1" customWidth="1"/>
    <col min="13" max="13" width="13.5703125" bestFit="1" customWidth="1"/>
    <col min="14" max="14" width="18.85546875" bestFit="1" customWidth="1"/>
    <col min="15" max="15" width="12.5703125" bestFit="1" customWidth="1"/>
    <col min="16" max="16" width="13.5703125" bestFit="1" customWidth="1"/>
    <col min="17" max="17" width="18.7109375" bestFit="1" customWidth="1"/>
    <col min="18" max="18" width="12.5703125" bestFit="1" customWidth="1"/>
    <col min="19" max="19" width="7.28515625" bestFit="1" customWidth="1"/>
    <col min="20" max="20" width="13" customWidth="1"/>
    <col min="21" max="21" width="8.28515625" bestFit="1" customWidth="1"/>
    <col min="22" max="22" width="13.85546875" bestFit="1" customWidth="1"/>
    <col min="23" max="23" width="20" bestFit="1" customWidth="1"/>
    <col min="24" max="24" width="7" bestFit="1" customWidth="1"/>
    <col min="25" max="25" width="6.42578125" bestFit="1" customWidth="1"/>
    <col min="26" max="26" width="7.28515625" bestFit="1" customWidth="1"/>
    <col min="27" max="27" width="7.140625" bestFit="1" customWidth="1"/>
    <col min="28" max="28" width="7.28515625" bestFit="1" customWidth="1"/>
  </cols>
  <sheetData>
    <row r="1" spans="1:17" x14ac:dyDescent="0.25">
      <c r="A1" t="s">
        <v>0</v>
      </c>
      <c r="B1" t="s">
        <v>1</v>
      </c>
      <c r="C1" t="s">
        <v>7</v>
      </c>
      <c r="D1" t="s">
        <v>8</v>
      </c>
      <c r="E1" t="s">
        <v>77</v>
      </c>
      <c r="F1" t="s">
        <v>9</v>
      </c>
      <c r="G1" t="s">
        <v>10</v>
      </c>
      <c r="H1" t="s">
        <v>78</v>
      </c>
      <c r="I1" t="s">
        <v>79</v>
      </c>
      <c r="J1" t="s">
        <v>2</v>
      </c>
      <c r="K1" t="s">
        <v>3</v>
      </c>
      <c r="L1" t="s">
        <v>64</v>
      </c>
      <c r="M1" t="s">
        <v>4</v>
      </c>
      <c r="N1" t="s">
        <v>5</v>
      </c>
      <c r="O1" t="s">
        <v>6</v>
      </c>
    </row>
    <row r="2" spans="1:17" x14ac:dyDescent="0.25">
      <c r="A2">
        <v>215</v>
      </c>
      <c r="B2">
        <v>20240101</v>
      </c>
      <c r="C2">
        <v>7.3</v>
      </c>
      <c r="D2">
        <v>8.1999999999999993</v>
      </c>
      <c r="E2">
        <v>278</v>
      </c>
      <c r="F2">
        <v>5.0999999999999996</v>
      </c>
      <c r="G2">
        <v>1000.7</v>
      </c>
      <c r="H2">
        <v>79</v>
      </c>
      <c r="I2" s="101" t="s">
        <v>12</v>
      </c>
      <c r="J2" s="1">
        <f>DATEVALUE(RIGHT(jaar_zip[[#This Row],[YYYYMMDD]],2)&amp;"-"&amp;MID(jaar_zip[[#This Row],[YYYYMMDD]],5,2)&amp;"-"&amp;LEFT(jaar_zip[[#This Row],[YYYYMMDD]],4))</f>
        <v>45292</v>
      </c>
      <c r="K2" s="102" t="str">
        <f>IF(AND(VALUE(MONTH(jaar_zip[[#This Row],[Datum]]))=1,VALUE(WEEKNUM(jaar_zip[[#This Row],[Datum]],21))&gt;51),RIGHT(YEAR(jaar_zip[[#This Row],[Datum]])-1,2),RIGHT(YEAR(jaar_zip[[#This Row],[Datum]]),2))&amp;"-"&amp; TEXT(WEEKNUM(jaar_zip[[#This Row],[Datum]],21),"00")</f>
        <v>24-01</v>
      </c>
      <c r="L2" s="102">
        <f>MONTH(jaar_zip[[#This Row],[Datum]])</f>
        <v>1</v>
      </c>
      <c r="M2" s="101">
        <f>IF(ISNUMBER(jaar_zip[[#This Row],[etmaaltemperatuur]]),IF(jaar_zip[[#This Row],[etmaaltemperatuur]]&lt;stookgrens,stookgrens-jaar_zip[[#This Row],[etmaaltemperatuur]],0),"")</f>
        <v>9.8000000000000007</v>
      </c>
      <c r="N2" s="101">
        <f>IF(ISNUMBER(jaar_zip[[#This Row],[graaddagen]]),IF(OR(MONTH(jaar_zip[[#This Row],[Datum]])=1,MONTH(jaar_zip[[#This Row],[Datum]])=2,MONTH(jaar_zip[[#This Row],[Datum]])=11,MONTH(jaar_zip[[#This Row],[Datum]])=12),1.1,IF(OR(MONTH(jaar_zip[[#This Row],[Datum]])=3,MONTH(jaar_zip[[#This Row],[Datum]])=10),1,0.8))*jaar_zip[[#This Row],[graaddagen]],"")</f>
        <v>10.780000000000001</v>
      </c>
      <c r="O2" s="101">
        <f>IF(ISNUMBER(jaar_zip[[#This Row],[etmaaltemperatuur]]),IF(jaar_zip[[#This Row],[etmaaltemperatuur]]&gt;stookgrens,jaar_zip[[#This Row],[etmaaltemperatuur]]-stookgrens,0),"")</f>
        <v>0</v>
      </c>
      <c r="Q2" s="7"/>
    </row>
    <row r="3" spans="1:17" x14ac:dyDescent="0.25">
      <c r="A3">
        <v>215</v>
      </c>
      <c r="B3">
        <v>20240102</v>
      </c>
      <c r="C3">
        <v>9.6999999999999993</v>
      </c>
      <c r="D3">
        <v>10.9</v>
      </c>
      <c r="E3">
        <v>64</v>
      </c>
      <c r="F3">
        <v>19.600000000000001</v>
      </c>
      <c r="G3">
        <v>986.7</v>
      </c>
      <c r="H3">
        <v>87</v>
      </c>
      <c r="I3" s="101" t="s">
        <v>12</v>
      </c>
      <c r="J3" s="1">
        <f>DATEVALUE(RIGHT(jaar_zip[[#This Row],[YYYYMMDD]],2)&amp;"-"&amp;MID(jaar_zip[[#This Row],[YYYYMMDD]],5,2)&amp;"-"&amp;LEFT(jaar_zip[[#This Row],[YYYYMMDD]],4))</f>
        <v>45293</v>
      </c>
      <c r="K3" s="101" t="str">
        <f>IF(AND(VALUE(MONTH(jaar_zip[[#This Row],[Datum]]))=1,VALUE(WEEKNUM(jaar_zip[[#This Row],[Datum]],21))&gt;51),RIGHT(YEAR(jaar_zip[[#This Row],[Datum]])-1,2),RIGHT(YEAR(jaar_zip[[#This Row],[Datum]]),2))&amp;"-"&amp; TEXT(WEEKNUM(jaar_zip[[#This Row],[Datum]],21),"00")</f>
        <v>24-01</v>
      </c>
      <c r="L3" s="101">
        <f>MONTH(jaar_zip[[#This Row],[Datum]])</f>
        <v>1</v>
      </c>
      <c r="M3" s="101">
        <f>IF(ISNUMBER(jaar_zip[[#This Row],[etmaaltemperatuur]]),IF(jaar_zip[[#This Row],[etmaaltemperatuur]]&lt;stookgrens,stookgrens-jaar_zip[[#This Row],[etmaaltemperatuur]],0),"")</f>
        <v>7.1</v>
      </c>
      <c r="N3" s="101">
        <f>IF(ISNUMBER(jaar_zip[[#This Row],[graaddagen]]),IF(OR(MONTH(jaar_zip[[#This Row],[Datum]])=1,MONTH(jaar_zip[[#This Row],[Datum]])=2,MONTH(jaar_zip[[#This Row],[Datum]])=11,MONTH(jaar_zip[[#This Row],[Datum]])=12),1.1,IF(OR(MONTH(jaar_zip[[#This Row],[Datum]])=3,MONTH(jaar_zip[[#This Row],[Datum]])=10),1,0.8))*jaar_zip[[#This Row],[graaddagen]],"")</f>
        <v>7.8100000000000005</v>
      </c>
      <c r="O3" s="101">
        <f>IF(ISNUMBER(jaar_zip[[#This Row],[etmaaltemperatuur]]),IF(jaar_zip[[#This Row],[etmaaltemperatuur]]&gt;stookgrens,jaar_zip[[#This Row],[etmaaltemperatuur]]-stookgrens,0),"")</f>
        <v>0</v>
      </c>
    </row>
    <row r="4" spans="1:17" x14ac:dyDescent="0.25">
      <c r="A4">
        <v>215</v>
      </c>
      <c r="B4">
        <v>20240103</v>
      </c>
      <c r="C4">
        <v>7.2</v>
      </c>
      <c r="D4">
        <v>9.6</v>
      </c>
      <c r="E4">
        <v>179</v>
      </c>
      <c r="F4">
        <v>12</v>
      </c>
      <c r="G4">
        <v>989.3</v>
      </c>
      <c r="H4">
        <v>85</v>
      </c>
      <c r="I4" s="101" t="s">
        <v>12</v>
      </c>
      <c r="J4" s="1">
        <f>DATEVALUE(RIGHT(jaar_zip[[#This Row],[YYYYMMDD]],2)&amp;"-"&amp;MID(jaar_zip[[#This Row],[YYYYMMDD]],5,2)&amp;"-"&amp;LEFT(jaar_zip[[#This Row],[YYYYMMDD]],4))</f>
        <v>45294</v>
      </c>
      <c r="K4" s="101" t="str">
        <f>IF(AND(VALUE(MONTH(jaar_zip[[#This Row],[Datum]]))=1,VALUE(WEEKNUM(jaar_zip[[#This Row],[Datum]],21))&gt;51),RIGHT(YEAR(jaar_zip[[#This Row],[Datum]])-1,2),RIGHT(YEAR(jaar_zip[[#This Row],[Datum]]),2))&amp;"-"&amp; TEXT(WEEKNUM(jaar_zip[[#This Row],[Datum]],21),"00")</f>
        <v>24-01</v>
      </c>
      <c r="L4" s="101">
        <f>MONTH(jaar_zip[[#This Row],[Datum]])</f>
        <v>1</v>
      </c>
      <c r="M4" s="101">
        <f>IF(ISNUMBER(jaar_zip[[#This Row],[etmaaltemperatuur]]),IF(jaar_zip[[#This Row],[etmaaltemperatuur]]&lt;stookgrens,stookgrens-jaar_zip[[#This Row],[etmaaltemperatuur]],0),"")</f>
        <v>8.4</v>
      </c>
      <c r="N4" s="101">
        <f>IF(ISNUMBER(jaar_zip[[#This Row],[graaddagen]]),IF(OR(MONTH(jaar_zip[[#This Row],[Datum]])=1,MONTH(jaar_zip[[#This Row],[Datum]])=2,MONTH(jaar_zip[[#This Row],[Datum]])=11,MONTH(jaar_zip[[#This Row],[Datum]])=12),1.1,IF(OR(MONTH(jaar_zip[[#This Row],[Datum]])=3,MONTH(jaar_zip[[#This Row],[Datum]])=10),1,0.8))*jaar_zip[[#This Row],[graaddagen]],"")</f>
        <v>9.240000000000002</v>
      </c>
      <c r="O4" s="101">
        <f>IF(ISNUMBER(jaar_zip[[#This Row],[etmaaltemperatuur]]),IF(jaar_zip[[#This Row],[etmaaltemperatuur]]&gt;stookgrens,jaar_zip[[#This Row],[etmaaltemperatuur]]-stookgrens,0),"")</f>
        <v>0</v>
      </c>
    </row>
    <row r="5" spans="1:17" x14ac:dyDescent="0.25">
      <c r="A5">
        <v>215</v>
      </c>
      <c r="B5">
        <v>20240104</v>
      </c>
      <c r="C5">
        <v>4.0999999999999996</v>
      </c>
      <c r="D5">
        <v>8.1</v>
      </c>
      <c r="E5">
        <v>149</v>
      </c>
      <c r="F5">
        <v>9.9</v>
      </c>
      <c r="G5">
        <v>1000.8</v>
      </c>
      <c r="H5">
        <v>90</v>
      </c>
      <c r="I5" s="101" t="s">
        <v>12</v>
      </c>
      <c r="J5" s="1">
        <f>DATEVALUE(RIGHT(jaar_zip[[#This Row],[YYYYMMDD]],2)&amp;"-"&amp;MID(jaar_zip[[#This Row],[YYYYMMDD]],5,2)&amp;"-"&amp;LEFT(jaar_zip[[#This Row],[YYYYMMDD]],4))</f>
        <v>45295</v>
      </c>
      <c r="K5" s="101" t="str">
        <f>IF(AND(VALUE(MONTH(jaar_zip[[#This Row],[Datum]]))=1,VALUE(WEEKNUM(jaar_zip[[#This Row],[Datum]],21))&gt;51),RIGHT(YEAR(jaar_zip[[#This Row],[Datum]])-1,2),RIGHT(YEAR(jaar_zip[[#This Row],[Datum]]),2))&amp;"-"&amp; TEXT(WEEKNUM(jaar_zip[[#This Row],[Datum]],21),"00")</f>
        <v>24-01</v>
      </c>
      <c r="L5" s="101">
        <f>MONTH(jaar_zip[[#This Row],[Datum]])</f>
        <v>1</v>
      </c>
      <c r="M5" s="101">
        <f>IF(ISNUMBER(jaar_zip[[#This Row],[etmaaltemperatuur]]),IF(jaar_zip[[#This Row],[etmaaltemperatuur]]&lt;stookgrens,stookgrens-jaar_zip[[#This Row],[etmaaltemperatuur]],0),"")</f>
        <v>9.9</v>
      </c>
      <c r="N5" s="101">
        <f>IF(ISNUMBER(jaar_zip[[#This Row],[graaddagen]]),IF(OR(MONTH(jaar_zip[[#This Row],[Datum]])=1,MONTH(jaar_zip[[#This Row],[Datum]])=2,MONTH(jaar_zip[[#This Row],[Datum]])=11,MONTH(jaar_zip[[#This Row],[Datum]])=12),1.1,IF(OR(MONTH(jaar_zip[[#This Row],[Datum]])=3,MONTH(jaar_zip[[#This Row],[Datum]])=10),1,0.8))*jaar_zip[[#This Row],[graaddagen]],"")</f>
        <v>10.89</v>
      </c>
      <c r="O5" s="101">
        <f>IF(ISNUMBER(jaar_zip[[#This Row],[etmaaltemperatuur]]),IF(jaar_zip[[#This Row],[etmaaltemperatuur]]&gt;stookgrens,jaar_zip[[#This Row],[etmaaltemperatuur]]-stookgrens,0),"")</f>
        <v>0</v>
      </c>
    </row>
    <row r="6" spans="1:17" x14ac:dyDescent="0.25">
      <c r="A6">
        <v>215</v>
      </c>
      <c r="B6">
        <v>20240105</v>
      </c>
      <c r="C6">
        <v>4.2</v>
      </c>
      <c r="D6">
        <v>7.4</v>
      </c>
      <c r="E6">
        <v>86</v>
      </c>
      <c r="F6">
        <v>4.4000000000000004</v>
      </c>
      <c r="G6">
        <v>996.7</v>
      </c>
      <c r="H6">
        <v>90</v>
      </c>
      <c r="I6" s="101" t="s">
        <v>12</v>
      </c>
      <c r="J6" s="1">
        <f>DATEVALUE(RIGHT(jaar_zip[[#This Row],[YYYYMMDD]],2)&amp;"-"&amp;MID(jaar_zip[[#This Row],[YYYYMMDD]],5,2)&amp;"-"&amp;LEFT(jaar_zip[[#This Row],[YYYYMMDD]],4))</f>
        <v>45296</v>
      </c>
      <c r="K6" s="101" t="str">
        <f>IF(AND(VALUE(MONTH(jaar_zip[[#This Row],[Datum]]))=1,VALUE(WEEKNUM(jaar_zip[[#This Row],[Datum]],21))&gt;51),RIGHT(YEAR(jaar_zip[[#This Row],[Datum]])-1,2),RIGHT(YEAR(jaar_zip[[#This Row],[Datum]]),2))&amp;"-"&amp; TEXT(WEEKNUM(jaar_zip[[#This Row],[Datum]],21),"00")</f>
        <v>24-01</v>
      </c>
      <c r="L6" s="101">
        <f>MONTH(jaar_zip[[#This Row],[Datum]])</f>
        <v>1</v>
      </c>
      <c r="M6" s="101">
        <f>IF(ISNUMBER(jaar_zip[[#This Row],[etmaaltemperatuur]]),IF(jaar_zip[[#This Row],[etmaaltemperatuur]]&lt;stookgrens,stookgrens-jaar_zip[[#This Row],[etmaaltemperatuur]],0),"")</f>
        <v>10.6</v>
      </c>
      <c r="N6" s="101">
        <f>IF(ISNUMBER(jaar_zip[[#This Row],[graaddagen]]),IF(OR(MONTH(jaar_zip[[#This Row],[Datum]])=1,MONTH(jaar_zip[[#This Row],[Datum]])=2,MONTH(jaar_zip[[#This Row],[Datum]])=11,MONTH(jaar_zip[[#This Row],[Datum]])=12),1.1,IF(OR(MONTH(jaar_zip[[#This Row],[Datum]])=3,MONTH(jaar_zip[[#This Row],[Datum]])=10),1,0.8))*jaar_zip[[#This Row],[graaddagen]],"")</f>
        <v>11.66</v>
      </c>
      <c r="O6" s="101">
        <f>IF(ISNUMBER(jaar_zip[[#This Row],[etmaaltemperatuur]]),IF(jaar_zip[[#This Row],[etmaaltemperatuur]]&gt;stookgrens,jaar_zip[[#This Row],[etmaaltemperatuur]]-stookgrens,0),"")</f>
        <v>0</v>
      </c>
      <c r="P6" s="2"/>
    </row>
    <row r="7" spans="1:17" x14ac:dyDescent="0.25">
      <c r="A7">
        <v>215</v>
      </c>
      <c r="B7">
        <v>20240106</v>
      </c>
      <c r="C7">
        <v>5</v>
      </c>
      <c r="D7">
        <v>3.7</v>
      </c>
      <c r="E7">
        <v>190</v>
      </c>
      <c r="F7">
        <v>0</v>
      </c>
      <c r="G7">
        <v>1012.6</v>
      </c>
      <c r="H7">
        <v>83</v>
      </c>
      <c r="I7" s="101" t="s">
        <v>12</v>
      </c>
      <c r="J7" s="1">
        <f>DATEVALUE(RIGHT(jaar_zip[[#This Row],[YYYYMMDD]],2)&amp;"-"&amp;MID(jaar_zip[[#This Row],[YYYYMMDD]],5,2)&amp;"-"&amp;LEFT(jaar_zip[[#This Row],[YYYYMMDD]],4))</f>
        <v>45297</v>
      </c>
      <c r="K7" s="101" t="str">
        <f>IF(AND(VALUE(MONTH(jaar_zip[[#This Row],[Datum]]))=1,VALUE(WEEKNUM(jaar_zip[[#This Row],[Datum]],21))&gt;51),RIGHT(YEAR(jaar_zip[[#This Row],[Datum]])-1,2),RIGHT(YEAR(jaar_zip[[#This Row],[Datum]]),2))&amp;"-"&amp; TEXT(WEEKNUM(jaar_zip[[#This Row],[Datum]],21),"00")</f>
        <v>24-01</v>
      </c>
      <c r="L7" s="101">
        <f>MONTH(jaar_zip[[#This Row],[Datum]])</f>
        <v>1</v>
      </c>
      <c r="M7" s="101">
        <f>IF(ISNUMBER(jaar_zip[[#This Row],[etmaaltemperatuur]]),IF(jaar_zip[[#This Row],[etmaaltemperatuur]]&lt;stookgrens,stookgrens-jaar_zip[[#This Row],[etmaaltemperatuur]],0),"")</f>
        <v>14.3</v>
      </c>
      <c r="N7" s="101">
        <f>IF(ISNUMBER(jaar_zip[[#This Row],[graaddagen]]),IF(OR(MONTH(jaar_zip[[#This Row],[Datum]])=1,MONTH(jaar_zip[[#This Row],[Datum]])=2,MONTH(jaar_zip[[#This Row],[Datum]])=11,MONTH(jaar_zip[[#This Row],[Datum]])=12),1.1,IF(OR(MONTH(jaar_zip[[#This Row],[Datum]])=3,MONTH(jaar_zip[[#This Row],[Datum]])=10),1,0.8))*jaar_zip[[#This Row],[graaddagen]],"")</f>
        <v>15.730000000000002</v>
      </c>
      <c r="O7" s="101">
        <f>IF(ISNUMBER(jaar_zip[[#This Row],[etmaaltemperatuur]]),IF(jaar_zip[[#This Row],[etmaaltemperatuur]]&gt;stookgrens,jaar_zip[[#This Row],[etmaaltemperatuur]]-stookgrens,0),"")</f>
        <v>0</v>
      </c>
    </row>
    <row r="8" spans="1:17" x14ac:dyDescent="0.25">
      <c r="A8">
        <v>215</v>
      </c>
      <c r="B8">
        <v>20240107</v>
      </c>
      <c r="C8">
        <v>5.2</v>
      </c>
      <c r="D8">
        <v>0.4</v>
      </c>
      <c r="E8">
        <v>329</v>
      </c>
      <c r="F8">
        <v>0</v>
      </c>
      <c r="G8">
        <v>1025.9000000000001</v>
      </c>
      <c r="H8">
        <v>78</v>
      </c>
      <c r="I8" s="101" t="s">
        <v>12</v>
      </c>
      <c r="J8" s="1">
        <f>DATEVALUE(RIGHT(jaar_zip[[#This Row],[YYYYMMDD]],2)&amp;"-"&amp;MID(jaar_zip[[#This Row],[YYYYMMDD]],5,2)&amp;"-"&amp;LEFT(jaar_zip[[#This Row],[YYYYMMDD]],4))</f>
        <v>45298</v>
      </c>
      <c r="K8" s="101" t="str">
        <f>IF(AND(VALUE(MONTH(jaar_zip[[#This Row],[Datum]]))=1,VALUE(WEEKNUM(jaar_zip[[#This Row],[Datum]],21))&gt;51),RIGHT(YEAR(jaar_zip[[#This Row],[Datum]])-1,2),RIGHT(YEAR(jaar_zip[[#This Row],[Datum]]),2))&amp;"-"&amp; TEXT(WEEKNUM(jaar_zip[[#This Row],[Datum]],21),"00")</f>
        <v>24-01</v>
      </c>
      <c r="L8" s="101">
        <f>MONTH(jaar_zip[[#This Row],[Datum]])</f>
        <v>1</v>
      </c>
      <c r="M8" s="101">
        <f>IF(ISNUMBER(jaar_zip[[#This Row],[etmaaltemperatuur]]),IF(jaar_zip[[#This Row],[etmaaltemperatuur]]&lt;stookgrens,stookgrens-jaar_zip[[#This Row],[etmaaltemperatuur]],0),"")</f>
        <v>17.600000000000001</v>
      </c>
      <c r="N8" s="101">
        <f>IF(ISNUMBER(jaar_zip[[#This Row],[graaddagen]]),IF(OR(MONTH(jaar_zip[[#This Row],[Datum]])=1,MONTH(jaar_zip[[#This Row],[Datum]])=2,MONTH(jaar_zip[[#This Row],[Datum]])=11,MONTH(jaar_zip[[#This Row],[Datum]])=12),1.1,IF(OR(MONTH(jaar_zip[[#This Row],[Datum]])=3,MONTH(jaar_zip[[#This Row],[Datum]])=10),1,0.8))*jaar_zip[[#This Row],[graaddagen]],"")</f>
        <v>19.360000000000003</v>
      </c>
      <c r="O8" s="101">
        <f>IF(ISNUMBER(jaar_zip[[#This Row],[etmaaltemperatuur]]),IF(jaar_zip[[#This Row],[etmaaltemperatuur]]&gt;stookgrens,jaar_zip[[#This Row],[etmaaltemperatuur]]-stookgrens,0),"")</f>
        <v>0</v>
      </c>
      <c r="P8" s="2"/>
    </row>
    <row r="9" spans="1:17" x14ac:dyDescent="0.25">
      <c r="A9">
        <v>215</v>
      </c>
      <c r="B9">
        <v>20240108</v>
      </c>
      <c r="C9">
        <v>6.3</v>
      </c>
      <c r="D9">
        <v>-1.1000000000000001</v>
      </c>
      <c r="E9">
        <v>191</v>
      </c>
      <c r="F9">
        <v>-0.1</v>
      </c>
      <c r="G9">
        <v>1032.9000000000001</v>
      </c>
      <c r="H9">
        <v>70</v>
      </c>
      <c r="I9" s="101" t="s">
        <v>12</v>
      </c>
      <c r="J9" s="1">
        <f>DATEVALUE(RIGHT(jaar_zip[[#This Row],[YYYYMMDD]],2)&amp;"-"&amp;MID(jaar_zip[[#This Row],[YYYYMMDD]],5,2)&amp;"-"&amp;LEFT(jaar_zip[[#This Row],[YYYYMMDD]],4))</f>
        <v>45299</v>
      </c>
      <c r="K9" s="101" t="str">
        <f>IF(AND(VALUE(MONTH(jaar_zip[[#This Row],[Datum]]))=1,VALUE(WEEKNUM(jaar_zip[[#This Row],[Datum]],21))&gt;51),RIGHT(YEAR(jaar_zip[[#This Row],[Datum]])-1,2),RIGHT(YEAR(jaar_zip[[#This Row],[Datum]]),2))&amp;"-"&amp; TEXT(WEEKNUM(jaar_zip[[#This Row],[Datum]],21),"00")</f>
        <v>24-02</v>
      </c>
      <c r="L9" s="101">
        <f>MONTH(jaar_zip[[#This Row],[Datum]])</f>
        <v>1</v>
      </c>
      <c r="M9" s="101">
        <f>IF(ISNUMBER(jaar_zip[[#This Row],[etmaaltemperatuur]]),IF(jaar_zip[[#This Row],[etmaaltemperatuur]]&lt;stookgrens,stookgrens-jaar_zip[[#This Row],[etmaaltemperatuur]],0),"")</f>
        <v>19.100000000000001</v>
      </c>
      <c r="N9" s="101">
        <f>IF(ISNUMBER(jaar_zip[[#This Row],[graaddagen]]),IF(OR(MONTH(jaar_zip[[#This Row],[Datum]])=1,MONTH(jaar_zip[[#This Row],[Datum]])=2,MONTH(jaar_zip[[#This Row],[Datum]])=11,MONTH(jaar_zip[[#This Row],[Datum]])=12),1.1,IF(OR(MONTH(jaar_zip[[#This Row],[Datum]])=3,MONTH(jaar_zip[[#This Row],[Datum]])=10),1,0.8))*jaar_zip[[#This Row],[graaddagen]],"")</f>
        <v>21.01</v>
      </c>
      <c r="O9" s="101">
        <f>IF(ISNUMBER(jaar_zip[[#This Row],[etmaaltemperatuur]]),IF(jaar_zip[[#This Row],[etmaaltemperatuur]]&gt;stookgrens,jaar_zip[[#This Row],[etmaaltemperatuur]]-stookgrens,0),"")</f>
        <v>0</v>
      </c>
      <c r="P9" s="3"/>
    </row>
    <row r="10" spans="1:17" x14ac:dyDescent="0.25">
      <c r="A10">
        <v>215</v>
      </c>
      <c r="B10">
        <v>20240109</v>
      </c>
      <c r="C10">
        <v>6.5</v>
      </c>
      <c r="D10">
        <v>-2.2000000000000002</v>
      </c>
      <c r="E10">
        <v>471</v>
      </c>
      <c r="F10">
        <v>0</v>
      </c>
      <c r="G10">
        <v>1033.4000000000001</v>
      </c>
      <c r="H10">
        <v>59</v>
      </c>
      <c r="I10" s="101" t="s">
        <v>12</v>
      </c>
      <c r="J10" s="1">
        <f>DATEVALUE(RIGHT(jaar_zip[[#This Row],[YYYYMMDD]],2)&amp;"-"&amp;MID(jaar_zip[[#This Row],[YYYYMMDD]],5,2)&amp;"-"&amp;LEFT(jaar_zip[[#This Row],[YYYYMMDD]],4))</f>
        <v>45300</v>
      </c>
      <c r="K10" s="101" t="str">
        <f>IF(AND(VALUE(MONTH(jaar_zip[[#This Row],[Datum]]))=1,VALUE(WEEKNUM(jaar_zip[[#This Row],[Datum]],21))&gt;51),RIGHT(YEAR(jaar_zip[[#This Row],[Datum]])-1,2),RIGHT(YEAR(jaar_zip[[#This Row],[Datum]]),2))&amp;"-"&amp; TEXT(WEEKNUM(jaar_zip[[#This Row],[Datum]],21),"00")</f>
        <v>24-02</v>
      </c>
      <c r="L10" s="101">
        <f>MONTH(jaar_zip[[#This Row],[Datum]])</f>
        <v>1</v>
      </c>
      <c r="M10" s="101">
        <f>IF(ISNUMBER(jaar_zip[[#This Row],[etmaaltemperatuur]]),IF(jaar_zip[[#This Row],[etmaaltemperatuur]]&lt;stookgrens,stookgrens-jaar_zip[[#This Row],[etmaaltemperatuur]],0),"")</f>
        <v>20.2</v>
      </c>
      <c r="N10" s="101">
        <f>IF(ISNUMBER(jaar_zip[[#This Row],[graaddagen]]),IF(OR(MONTH(jaar_zip[[#This Row],[Datum]])=1,MONTH(jaar_zip[[#This Row],[Datum]])=2,MONTH(jaar_zip[[#This Row],[Datum]])=11,MONTH(jaar_zip[[#This Row],[Datum]])=12),1.1,IF(OR(MONTH(jaar_zip[[#This Row],[Datum]])=3,MONTH(jaar_zip[[#This Row],[Datum]])=10),1,0.8))*jaar_zip[[#This Row],[graaddagen]],"")</f>
        <v>22.220000000000002</v>
      </c>
      <c r="O10" s="101">
        <f>IF(ISNUMBER(jaar_zip[[#This Row],[etmaaltemperatuur]]),IF(jaar_zip[[#This Row],[etmaaltemperatuur]]&gt;stookgrens,jaar_zip[[#This Row],[etmaaltemperatuur]]-stookgrens,0),"")</f>
        <v>0</v>
      </c>
      <c r="P10" s="3"/>
    </row>
    <row r="11" spans="1:17" x14ac:dyDescent="0.25">
      <c r="A11">
        <v>215</v>
      </c>
      <c r="B11">
        <v>20240110</v>
      </c>
      <c r="C11">
        <v>4.4000000000000004</v>
      </c>
      <c r="D11">
        <v>-2</v>
      </c>
      <c r="E11">
        <v>451</v>
      </c>
      <c r="F11">
        <v>0</v>
      </c>
      <c r="G11">
        <v>1031</v>
      </c>
      <c r="H11">
        <v>58</v>
      </c>
      <c r="I11" s="101" t="s">
        <v>12</v>
      </c>
      <c r="J11" s="1">
        <f>DATEVALUE(RIGHT(jaar_zip[[#This Row],[YYYYMMDD]],2)&amp;"-"&amp;MID(jaar_zip[[#This Row],[YYYYMMDD]],5,2)&amp;"-"&amp;LEFT(jaar_zip[[#This Row],[YYYYMMDD]],4))</f>
        <v>45301</v>
      </c>
      <c r="K11" s="101" t="str">
        <f>IF(AND(VALUE(MONTH(jaar_zip[[#This Row],[Datum]]))=1,VALUE(WEEKNUM(jaar_zip[[#This Row],[Datum]],21))&gt;51),RIGHT(YEAR(jaar_zip[[#This Row],[Datum]])-1,2),RIGHT(YEAR(jaar_zip[[#This Row],[Datum]]),2))&amp;"-"&amp; TEXT(WEEKNUM(jaar_zip[[#This Row],[Datum]],21),"00")</f>
        <v>24-02</v>
      </c>
      <c r="L11" s="101">
        <f>MONTH(jaar_zip[[#This Row],[Datum]])</f>
        <v>1</v>
      </c>
      <c r="M11" s="101">
        <f>IF(ISNUMBER(jaar_zip[[#This Row],[etmaaltemperatuur]]),IF(jaar_zip[[#This Row],[etmaaltemperatuur]]&lt;stookgrens,stookgrens-jaar_zip[[#This Row],[etmaaltemperatuur]],0),"")</f>
        <v>20</v>
      </c>
      <c r="N11" s="101">
        <f>IF(ISNUMBER(jaar_zip[[#This Row],[graaddagen]]),IF(OR(MONTH(jaar_zip[[#This Row],[Datum]])=1,MONTH(jaar_zip[[#This Row],[Datum]])=2,MONTH(jaar_zip[[#This Row],[Datum]])=11,MONTH(jaar_zip[[#This Row],[Datum]])=12),1.1,IF(OR(MONTH(jaar_zip[[#This Row],[Datum]])=3,MONTH(jaar_zip[[#This Row],[Datum]])=10),1,0.8))*jaar_zip[[#This Row],[graaddagen]],"")</f>
        <v>22</v>
      </c>
      <c r="O11" s="101">
        <f>IF(ISNUMBER(jaar_zip[[#This Row],[etmaaltemperatuur]]),IF(jaar_zip[[#This Row],[etmaaltemperatuur]]&gt;stookgrens,jaar_zip[[#This Row],[etmaaltemperatuur]]-stookgrens,0),"")</f>
        <v>0</v>
      </c>
      <c r="P11" s="3"/>
    </row>
    <row r="12" spans="1:17" x14ac:dyDescent="0.25">
      <c r="A12">
        <v>215</v>
      </c>
      <c r="B12">
        <v>20240111</v>
      </c>
      <c r="C12">
        <v>2.4</v>
      </c>
      <c r="D12">
        <v>0.1</v>
      </c>
      <c r="E12">
        <v>191</v>
      </c>
      <c r="F12">
        <v>0</v>
      </c>
      <c r="G12">
        <v>1034.7</v>
      </c>
      <c r="H12">
        <v>84</v>
      </c>
      <c r="I12" s="101" t="s">
        <v>12</v>
      </c>
      <c r="J12" s="1">
        <f>DATEVALUE(RIGHT(jaar_zip[[#This Row],[YYYYMMDD]],2)&amp;"-"&amp;MID(jaar_zip[[#This Row],[YYYYMMDD]],5,2)&amp;"-"&amp;LEFT(jaar_zip[[#This Row],[YYYYMMDD]],4))</f>
        <v>45302</v>
      </c>
      <c r="K12" s="101" t="str">
        <f>IF(AND(VALUE(MONTH(jaar_zip[[#This Row],[Datum]]))=1,VALUE(WEEKNUM(jaar_zip[[#This Row],[Datum]],21))&gt;51),RIGHT(YEAR(jaar_zip[[#This Row],[Datum]])-1,2),RIGHT(YEAR(jaar_zip[[#This Row],[Datum]]),2))&amp;"-"&amp; TEXT(WEEKNUM(jaar_zip[[#This Row],[Datum]],21),"00")</f>
        <v>24-02</v>
      </c>
      <c r="L12" s="101">
        <f>MONTH(jaar_zip[[#This Row],[Datum]])</f>
        <v>1</v>
      </c>
      <c r="M12" s="101">
        <f>IF(ISNUMBER(jaar_zip[[#This Row],[etmaaltemperatuur]]),IF(jaar_zip[[#This Row],[etmaaltemperatuur]]&lt;stookgrens,stookgrens-jaar_zip[[#This Row],[etmaaltemperatuur]],0),"")</f>
        <v>17.899999999999999</v>
      </c>
      <c r="N12" s="101">
        <f>IF(ISNUMBER(jaar_zip[[#This Row],[graaddagen]]),IF(OR(MONTH(jaar_zip[[#This Row],[Datum]])=1,MONTH(jaar_zip[[#This Row],[Datum]])=2,MONTH(jaar_zip[[#This Row],[Datum]])=11,MONTH(jaar_zip[[#This Row],[Datum]])=12),1.1,IF(OR(MONTH(jaar_zip[[#This Row],[Datum]])=3,MONTH(jaar_zip[[#This Row],[Datum]])=10),1,0.8))*jaar_zip[[#This Row],[graaddagen]],"")</f>
        <v>19.690000000000001</v>
      </c>
      <c r="O12" s="101">
        <f>IF(ISNUMBER(jaar_zip[[#This Row],[etmaaltemperatuur]]),IF(jaar_zip[[#This Row],[etmaaltemperatuur]]&gt;stookgrens,jaar_zip[[#This Row],[etmaaltemperatuur]]-stookgrens,0),"")</f>
        <v>0</v>
      </c>
      <c r="P12" s="3"/>
    </row>
    <row r="13" spans="1:17" x14ac:dyDescent="0.25">
      <c r="A13">
        <v>215</v>
      </c>
      <c r="B13">
        <v>20240112</v>
      </c>
      <c r="C13">
        <v>2</v>
      </c>
      <c r="D13">
        <v>3.8</v>
      </c>
      <c r="E13">
        <v>174</v>
      </c>
      <c r="F13">
        <v>-0.1</v>
      </c>
      <c r="G13">
        <v>1032.9000000000001</v>
      </c>
      <c r="H13">
        <v>89</v>
      </c>
      <c r="I13" s="101" t="s">
        <v>12</v>
      </c>
      <c r="J13" s="1">
        <f>DATEVALUE(RIGHT(jaar_zip[[#This Row],[YYYYMMDD]],2)&amp;"-"&amp;MID(jaar_zip[[#This Row],[YYYYMMDD]],5,2)&amp;"-"&amp;LEFT(jaar_zip[[#This Row],[YYYYMMDD]],4))</f>
        <v>45303</v>
      </c>
      <c r="K13" s="101" t="str">
        <f>IF(AND(VALUE(MONTH(jaar_zip[[#This Row],[Datum]]))=1,VALUE(WEEKNUM(jaar_zip[[#This Row],[Datum]],21))&gt;51),RIGHT(YEAR(jaar_zip[[#This Row],[Datum]])-1,2),RIGHT(YEAR(jaar_zip[[#This Row],[Datum]]),2))&amp;"-"&amp; TEXT(WEEKNUM(jaar_zip[[#This Row],[Datum]],21),"00")</f>
        <v>24-02</v>
      </c>
      <c r="L13" s="101">
        <f>MONTH(jaar_zip[[#This Row],[Datum]])</f>
        <v>1</v>
      </c>
      <c r="M13" s="101">
        <f>IF(ISNUMBER(jaar_zip[[#This Row],[etmaaltemperatuur]]),IF(jaar_zip[[#This Row],[etmaaltemperatuur]]&lt;stookgrens,stookgrens-jaar_zip[[#This Row],[etmaaltemperatuur]],0),"")</f>
        <v>14.2</v>
      </c>
      <c r="N13" s="101">
        <f>IF(ISNUMBER(jaar_zip[[#This Row],[graaddagen]]),IF(OR(MONTH(jaar_zip[[#This Row],[Datum]])=1,MONTH(jaar_zip[[#This Row],[Datum]])=2,MONTH(jaar_zip[[#This Row],[Datum]])=11,MONTH(jaar_zip[[#This Row],[Datum]])=12),1.1,IF(OR(MONTH(jaar_zip[[#This Row],[Datum]])=3,MONTH(jaar_zip[[#This Row],[Datum]])=10),1,0.8))*jaar_zip[[#This Row],[graaddagen]],"")</f>
        <v>15.620000000000001</v>
      </c>
      <c r="O13" s="101">
        <f>IF(ISNUMBER(jaar_zip[[#This Row],[etmaaltemperatuur]]),IF(jaar_zip[[#This Row],[etmaaltemperatuur]]&gt;stookgrens,jaar_zip[[#This Row],[etmaaltemperatuur]]-stookgrens,0),"")</f>
        <v>0</v>
      </c>
    </row>
    <row r="14" spans="1:17" x14ac:dyDescent="0.25">
      <c r="A14">
        <v>215</v>
      </c>
      <c r="B14">
        <v>20240113</v>
      </c>
      <c r="C14">
        <v>5</v>
      </c>
      <c r="D14">
        <v>4.9000000000000004</v>
      </c>
      <c r="E14">
        <v>69</v>
      </c>
      <c r="F14">
        <v>0.1</v>
      </c>
      <c r="G14">
        <v>1022</v>
      </c>
      <c r="H14">
        <v>86</v>
      </c>
      <c r="I14" s="101" t="s">
        <v>12</v>
      </c>
      <c r="J14" s="1">
        <f>DATEVALUE(RIGHT(jaar_zip[[#This Row],[YYYYMMDD]],2)&amp;"-"&amp;MID(jaar_zip[[#This Row],[YYYYMMDD]],5,2)&amp;"-"&amp;LEFT(jaar_zip[[#This Row],[YYYYMMDD]],4))</f>
        <v>45304</v>
      </c>
      <c r="K14" s="101" t="str">
        <f>IF(AND(VALUE(MONTH(jaar_zip[[#This Row],[Datum]]))=1,VALUE(WEEKNUM(jaar_zip[[#This Row],[Datum]],21))&gt;51),RIGHT(YEAR(jaar_zip[[#This Row],[Datum]])-1,2),RIGHT(YEAR(jaar_zip[[#This Row],[Datum]]),2))&amp;"-"&amp; TEXT(WEEKNUM(jaar_zip[[#This Row],[Datum]],21),"00")</f>
        <v>24-02</v>
      </c>
      <c r="L14" s="101">
        <f>MONTH(jaar_zip[[#This Row],[Datum]])</f>
        <v>1</v>
      </c>
      <c r="M14" s="101">
        <f>IF(ISNUMBER(jaar_zip[[#This Row],[etmaaltemperatuur]]),IF(jaar_zip[[#This Row],[etmaaltemperatuur]]&lt;stookgrens,stookgrens-jaar_zip[[#This Row],[etmaaltemperatuur]],0),"")</f>
        <v>13.1</v>
      </c>
      <c r="N14" s="101">
        <f>IF(ISNUMBER(jaar_zip[[#This Row],[graaddagen]]),IF(OR(MONTH(jaar_zip[[#This Row],[Datum]])=1,MONTH(jaar_zip[[#This Row],[Datum]])=2,MONTH(jaar_zip[[#This Row],[Datum]])=11,MONTH(jaar_zip[[#This Row],[Datum]])=12),1.1,IF(OR(MONTH(jaar_zip[[#This Row],[Datum]])=3,MONTH(jaar_zip[[#This Row],[Datum]])=10),1,0.8))*jaar_zip[[#This Row],[graaddagen]],"")</f>
        <v>14.41</v>
      </c>
      <c r="O14" s="101">
        <f>IF(ISNUMBER(jaar_zip[[#This Row],[etmaaltemperatuur]]),IF(jaar_zip[[#This Row],[etmaaltemperatuur]]&gt;stookgrens,jaar_zip[[#This Row],[etmaaltemperatuur]]-stookgrens,0),"")</f>
        <v>0</v>
      </c>
      <c r="P14" s="2"/>
    </row>
    <row r="15" spans="1:17" x14ac:dyDescent="0.25">
      <c r="A15">
        <v>215</v>
      </c>
      <c r="B15">
        <v>20240114</v>
      </c>
      <c r="C15">
        <v>5.2</v>
      </c>
      <c r="D15">
        <v>4.8</v>
      </c>
      <c r="E15">
        <v>158</v>
      </c>
      <c r="F15">
        <v>2.7</v>
      </c>
      <c r="G15">
        <v>1008.8</v>
      </c>
      <c r="H15">
        <v>79</v>
      </c>
      <c r="I15" s="101" t="s">
        <v>12</v>
      </c>
      <c r="J15" s="1">
        <f>DATEVALUE(RIGHT(jaar_zip[[#This Row],[YYYYMMDD]],2)&amp;"-"&amp;MID(jaar_zip[[#This Row],[YYYYMMDD]],5,2)&amp;"-"&amp;LEFT(jaar_zip[[#This Row],[YYYYMMDD]],4))</f>
        <v>45305</v>
      </c>
      <c r="K15" s="101" t="str">
        <f>IF(AND(VALUE(MONTH(jaar_zip[[#This Row],[Datum]]))=1,VALUE(WEEKNUM(jaar_zip[[#This Row],[Datum]],21))&gt;51),RIGHT(YEAR(jaar_zip[[#This Row],[Datum]])-1,2),RIGHT(YEAR(jaar_zip[[#This Row],[Datum]]),2))&amp;"-"&amp; TEXT(WEEKNUM(jaar_zip[[#This Row],[Datum]],21),"00")</f>
        <v>24-02</v>
      </c>
      <c r="L15" s="101">
        <f>MONTH(jaar_zip[[#This Row],[Datum]])</f>
        <v>1</v>
      </c>
      <c r="M15" s="101">
        <f>IF(ISNUMBER(jaar_zip[[#This Row],[etmaaltemperatuur]]),IF(jaar_zip[[#This Row],[etmaaltemperatuur]]&lt;stookgrens,stookgrens-jaar_zip[[#This Row],[etmaaltemperatuur]],0),"")</f>
        <v>13.2</v>
      </c>
      <c r="N15" s="101">
        <f>IF(ISNUMBER(jaar_zip[[#This Row],[graaddagen]]),IF(OR(MONTH(jaar_zip[[#This Row],[Datum]])=1,MONTH(jaar_zip[[#This Row],[Datum]])=2,MONTH(jaar_zip[[#This Row],[Datum]])=11,MONTH(jaar_zip[[#This Row],[Datum]])=12),1.1,IF(OR(MONTH(jaar_zip[[#This Row],[Datum]])=3,MONTH(jaar_zip[[#This Row],[Datum]])=10),1,0.8))*jaar_zip[[#This Row],[graaddagen]],"")</f>
        <v>14.52</v>
      </c>
      <c r="O15" s="101">
        <f>IF(ISNUMBER(jaar_zip[[#This Row],[etmaaltemperatuur]]),IF(jaar_zip[[#This Row],[etmaaltemperatuur]]&gt;stookgrens,jaar_zip[[#This Row],[etmaaltemperatuur]]-stookgrens,0),"")</f>
        <v>0</v>
      </c>
    </row>
    <row r="16" spans="1:17" x14ac:dyDescent="0.25">
      <c r="A16">
        <v>215</v>
      </c>
      <c r="B16">
        <v>20240115</v>
      </c>
      <c r="C16">
        <v>6.6</v>
      </c>
      <c r="D16">
        <v>2.6</v>
      </c>
      <c r="E16">
        <v>238</v>
      </c>
      <c r="F16">
        <v>7</v>
      </c>
      <c r="G16">
        <v>1004.5</v>
      </c>
      <c r="H16">
        <v>80</v>
      </c>
      <c r="I16" s="101" t="s">
        <v>12</v>
      </c>
      <c r="J16" s="1">
        <f>DATEVALUE(RIGHT(jaar_zip[[#This Row],[YYYYMMDD]],2)&amp;"-"&amp;MID(jaar_zip[[#This Row],[YYYYMMDD]],5,2)&amp;"-"&amp;LEFT(jaar_zip[[#This Row],[YYYYMMDD]],4))</f>
        <v>45306</v>
      </c>
      <c r="K16" s="101" t="str">
        <f>IF(AND(VALUE(MONTH(jaar_zip[[#This Row],[Datum]]))=1,VALUE(WEEKNUM(jaar_zip[[#This Row],[Datum]],21))&gt;51),RIGHT(YEAR(jaar_zip[[#This Row],[Datum]])-1,2),RIGHT(YEAR(jaar_zip[[#This Row],[Datum]]),2))&amp;"-"&amp; TEXT(WEEKNUM(jaar_zip[[#This Row],[Datum]],21),"00")</f>
        <v>24-03</v>
      </c>
      <c r="L16" s="101">
        <f>MONTH(jaar_zip[[#This Row],[Datum]])</f>
        <v>1</v>
      </c>
      <c r="M16" s="101">
        <f>IF(ISNUMBER(jaar_zip[[#This Row],[etmaaltemperatuur]]),IF(jaar_zip[[#This Row],[etmaaltemperatuur]]&lt;stookgrens,stookgrens-jaar_zip[[#This Row],[etmaaltemperatuur]],0),"")</f>
        <v>15.4</v>
      </c>
      <c r="N16" s="101">
        <f>IF(ISNUMBER(jaar_zip[[#This Row],[graaddagen]]),IF(OR(MONTH(jaar_zip[[#This Row],[Datum]])=1,MONTH(jaar_zip[[#This Row],[Datum]])=2,MONTH(jaar_zip[[#This Row],[Datum]])=11,MONTH(jaar_zip[[#This Row],[Datum]])=12),1.1,IF(OR(MONTH(jaar_zip[[#This Row],[Datum]])=3,MONTH(jaar_zip[[#This Row],[Datum]])=10),1,0.8))*jaar_zip[[#This Row],[graaddagen]],"")</f>
        <v>16.940000000000001</v>
      </c>
      <c r="O16" s="101">
        <f>IF(ISNUMBER(jaar_zip[[#This Row],[etmaaltemperatuur]]),IF(jaar_zip[[#This Row],[etmaaltemperatuur]]&gt;stookgrens,jaar_zip[[#This Row],[etmaaltemperatuur]]-stookgrens,0),"")</f>
        <v>0</v>
      </c>
    </row>
    <row r="17" spans="1:15" x14ac:dyDescent="0.25">
      <c r="A17">
        <v>215</v>
      </c>
      <c r="B17">
        <v>20240116</v>
      </c>
      <c r="C17">
        <v>5.0999999999999996</v>
      </c>
      <c r="D17">
        <v>1.8</v>
      </c>
      <c r="E17">
        <v>401</v>
      </c>
      <c r="F17">
        <v>0.9</v>
      </c>
      <c r="G17">
        <v>1006.4</v>
      </c>
      <c r="H17">
        <v>72</v>
      </c>
      <c r="I17" s="101" t="s">
        <v>12</v>
      </c>
      <c r="J17" s="1">
        <f>DATEVALUE(RIGHT(jaar_zip[[#This Row],[YYYYMMDD]],2)&amp;"-"&amp;MID(jaar_zip[[#This Row],[YYYYMMDD]],5,2)&amp;"-"&amp;LEFT(jaar_zip[[#This Row],[YYYYMMDD]],4))</f>
        <v>45307</v>
      </c>
      <c r="K17" s="101" t="str">
        <f>IF(AND(VALUE(MONTH(jaar_zip[[#This Row],[Datum]]))=1,VALUE(WEEKNUM(jaar_zip[[#This Row],[Datum]],21))&gt;51),RIGHT(YEAR(jaar_zip[[#This Row],[Datum]])-1,2),RIGHT(YEAR(jaar_zip[[#This Row],[Datum]]),2))&amp;"-"&amp; TEXT(WEEKNUM(jaar_zip[[#This Row],[Datum]],21),"00")</f>
        <v>24-03</v>
      </c>
      <c r="L17" s="101">
        <f>MONTH(jaar_zip[[#This Row],[Datum]])</f>
        <v>1</v>
      </c>
      <c r="M17" s="101">
        <f>IF(ISNUMBER(jaar_zip[[#This Row],[etmaaltemperatuur]]),IF(jaar_zip[[#This Row],[etmaaltemperatuur]]&lt;stookgrens,stookgrens-jaar_zip[[#This Row],[etmaaltemperatuur]],0),"")</f>
        <v>16.2</v>
      </c>
      <c r="N17" s="101">
        <f>IF(ISNUMBER(jaar_zip[[#This Row],[graaddagen]]),IF(OR(MONTH(jaar_zip[[#This Row],[Datum]])=1,MONTH(jaar_zip[[#This Row],[Datum]])=2,MONTH(jaar_zip[[#This Row],[Datum]])=11,MONTH(jaar_zip[[#This Row],[Datum]])=12),1.1,IF(OR(MONTH(jaar_zip[[#This Row],[Datum]])=3,MONTH(jaar_zip[[#This Row],[Datum]])=10),1,0.8))*jaar_zip[[#This Row],[graaddagen]],"")</f>
        <v>17.82</v>
      </c>
      <c r="O17" s="101">
        <f>IF(ISNUMBER(jaar_zip[[#This Row],[etmaaltemperatuur]]),IF(jaar_zip[[#This Row],[etmaaltemperatuur]]&gt;stookgrens,jaar_zip[[#This Row],[etmaaltemperatuur]]-stookgrens,0),"")</f>
        <v>0</v>
      </c>
    </row>
    <row r="18" spans="1:15" x14ac:dyDescent="0.25">
      <c r="A18">
        <v>215</v>
      </c>
      <c r="B18">
        <v>20240117</v>
      </c>
      <c r="C18">
        <v>2.6</v>
      </c>
      <c r="D18">
        <v>-0.2</v>
      </c>
      <c r="E18">
        <v>188</v>
      </c>
      <c r="F18">
        <v>-0.1</v>
      </c>
      <c r="G18">
        <v>993</v>
      </c>
      <c r="H18">
        <v>82</v>
      </c>
      <c r="I18" s="101" t="s">
        <v>12</v>
      </c>
      <c r="J18" s="1">
        <f>DATEVALUE(RIGHT(jaar_zip[[#This Row],[YYYYMMDD]],2)&amp;"-"&amp;MID(jaar_zip[[#This Row],[YYYYMMDD]],5,2)&amp;"-"&amp;LEFT(jaar_zip[[#This Row],[YYYYMMDD]],4))</f>
        <v>45308</v>
      </c>
      <c r="K18" s="101" t="str">
        <f>IF(AND(VALUE(MONTH(jaar_zip[[#This Row],[Datum]]))=1,VALUE(WEEKNUM(jaar_zip[[#This Row],[Datum]],21))&gt;51),RIGHT(YEAR(jaar_zip[[#This Row],[Datum]])-1,2),RIGHT(YEAR(jaar_zip[[#This Row],[Datum]]),2))&amp;"-"&amp; TEXT(WEEKNUM(jaar_zip[[#This Row],[Datum]],21),"00")</f>
        <v>24-03</v>
      </c>
      <c r="L18" s="101">
        <f>MONTH(jaar_zip[[#This Row],[Datum]])</f>
        <v>1</v>
      </c>
      <c r="M18" s="101">
        <f>IF(ISNUMBER(jaar_zip[[#This Row],[etmaaltemperatuur]]),IF(jaar_zip[[#This Row],[etmaaltemperatuur]]&lt;stookgrens,stookgrens-jaar_zip[[#This Row],[etmaaltemperatuur]],0),"")</f>
        <v>18.2</v>
      </c>
      <c r="N18" s="101">
        <f>IF(ISNUMBER(jaar_zip[[#This Row],[graaddagen]]),IF(OR(MONTH(jaar_zip[[#This Row],[Datum]])=1,MONTH(jaar_zip[[#This Row],[Datum]])=2,MONTH(jaar_zip[[#This Row],[Datum]])=11,MONTH(jaar_zip[[#This Row],[Datum]])=12),1.1,IF(OR(MONTH(jaar_zip[[#This Row],[Datum]])=3,MONTH(jaar_zip[[#This Row],[Datum]])=10),1,0.8))*jaar_zip[[#This Row],[graaddagen]],"")</f>
        <v>20.02</v>
      </c>
      <c r="O18" s="101">
        <f>IF(ISNUMBER(jaar_zip[[#This Row],[etmaaltemperatuur]]),IF(jaar_zip[[#This Row],[etmaaltemperatuur]]&gt;stookgrens,jaar_zip[[#This Row],[etmaaltemperatuur]]-stookgrens,0),"")</f>
        <v>0</v>
      </c>
    </row>
    <row r="19" spans="1:15" x14ac:dyDescent="0.25">
      <c r="A19">
        <v>215</v>
      </c>
      <c r="B19">
        <v>20240118</v>
      </c>
      <c r="C19">
        <v>1.9</v>
      </c>
      <c r="D19">
        <v>-0.5</v>
      </c>
      <c r="E19">
        <v>411</v>
      </c>
      <c r="F19">
        <v>3.6</v>
      </c>
      <c r="G19">
        <v>1003.4</v>
      </c>
      <c r="H19">
        <v>86</v>
      </c>
      <c r="I19" s="101" t="s">
        <v>12</v>
      </c>
      <c r="J19" s="1">
        <f>DATEVALUE(RIGHT(jaar_zip[[#This Row],[YYYYMMDD]],2)&amp;"-"&amp;MID(jaar_zip[[#This Row],[YYYYMMDD]],5,2)&amp;"-"&amp;LEFT(jaar_zip[[#This Row],[YYYYMMDD]],4))</f>
        <v>45309</v>
      </c>
      <c r="K19" s="101" t="str">
        <f>IF(AND(VALUE(MONTH(jaar_zip[[#This Row],[Datum]]))=1,VALUE(WEEKNUM(jaar_zip[[#This Row],[Datum]],21))&gt;51),RIGHT(YEAR(jaar_zip[[#This Row],[Datum]])-1,2),RIGHT(YEAR(jaar_zip[[#This Row],[Datum]]),2))&amp;"-"&amp; TEXT(WEEKNUM(jaar_zip[[#This Row],[Datum]],21),"00")</f>
        <v>24-03</v>
      </c>
      <c r="L19" s="101">
        <f>MONTH(jaar_zip[[#This Row],[Datum]])</f>
        <v>1</v>
      </c>
      <c r="M19" s="101">
        <f>IF(ISNUMBER(jaar_zip[[#This Row],[etmaaltemperatuur]]),IF(jaar_zip[[#This Row],[etmaaltemperatuur]]&lt;stookgrens,stookgrens-jaar_zip[[#This Row],[etmaaltemperatuur]],0),"")</f>
        <v>18.5</v>
      </c>
      <c r="N19" s="101">
        <f>IF(ISNUMBER(jaar_zip[[#This Row],[graaddagen]]),IF(OR(MONTH(jaar_zip[[#This Row],[Datum]])=1,MONTH(jaar_zip[[#This Row],[Datum]])=2,MONTH(jaar_zip[[#This Row],[Datum]])=11,MONTH(jaar_zip[[#This Row],[Datum]])=12),1.1,IF(OR(MONTH(jaar_zip[[#This Row],[Datum]])=3,MONTH(jaar_zip[[#This Row],[Datum]])=10),1,0.8))*jaar_zip[[#This Row],[graaddagen]],"")</f>
        <v>20.350000000000001</v>
      </c>
      <c r="O19" s="101">
        <f>IF(ISNUMBER(jaar_zip[[#This Row],[etmaaltemperatuur]]),IF(jaar_zip[[#This Row],[etmaaltemperatuur]]&gt;stookgrens,jaar_zip[[#This Row],[etmaaltemperatuur]]-stookgrens,0),"")</f>
        <v>0</v>
      </c>
    </row>
    <row r="20" spans="1:15" x14ac:dyDescent="0.25">
      <c r="A20">
        <v>215</v>
      </c>
      <c r="B20">
        <v>20240119</v>
      </c>
      <c r="C20">
        <v>4.8</v>
      </c>
      <c r="D20">
        <v>2.8</v>
      </c>
      <c r="E20">
        <v>475</v>
      </c>
      <c r="F20">
        <v>0.1</v>
      </c>
      <c r="G20">
        <v>1020</v>
      </c>
      <c r="H20">
        <v>76</v>
      </c>
      <c r="I20" s="101" t="s">
        <v>12</v>
      </c>
      <c r="J20" s="1">
        <f>DATEVALUE(RIGHT(jaar_zip[[#This Row],[YYYYMMDD]],2)&amp;"-"&amp;MID(jaar_zip[[#This Row],[YYYYMMDD]],5,2)&amp;"-"&amp;LEFT(jaar_zip[[#This Row],[YYYYMMDD]],4))</f>
        <v>45310</v>
      </c>
      <c r="K20" s="101" t="str">
        <f>IF(AND(VALUE(MONTH(jaar_zip[[#This Row],[Datum]]))=1,VALUE(WEEKNUM(jaar_zip[[#This Row],[Datum]],21))&gt;51),RIGHT(YEAR(jaar_zip[[#This Row],[Datum]])-1,2),RIGHT(YEAR(jaar_zip[[#This Row],[Datum]]),2))&amp;"-"&amp; TEXT(WEEKNUM(jaar_zip[[#This Row],[Datum]],21),"00")</f>
        <v>24-03</v>
      </c>
      <c r="L20" s="101">
        <f>MONTH(jaar_zip[[#This Row],[Datum]])</f>
        <v>1</v>
      </c>
      <c r="M20" s="101">
        <f>IF(ISNUMBER(jaar_zip[[#This Row],[etmaaltemperatuur]]),IF(jaar_zip[[#This Row],[etmaaltemperatuur]]&lt;stookgrens,stookgrens-jaar_zip[[#This Row],[etmaaltemperatuur]],0),"")</f>
        <v>15.2</v>
      </c>
      <c r="N20" s="101">
        <f>IF(ISNUMBER(jaar_zip[[#This Row],[graaddagen]]),IF(OR(MONTH(jaar_zip[[#This Row],[Datum]])=1,MONTH(jaar_zip[[#This Row],[Datum]])=2,MONTH(jaar_zip[[#This Row],[Datum]])=11,MONTH(jaar_zip[[#This Row],[Datum]])=12),1.1,IF(OR(MONTH(jaar_zip[[#This Row],[Datum]])=3,MONTH(jaar_zip[[#This Row],[Datum]])=10),1,0.8))*jaar_zip[[#This Row],[graaddagen]],"")</f>
        <v>16.72</v>
      </c>
      <c r="O20" s="101">
        <f>IF(ISNUMBER(jaar_zip[[#This Row],[etmaaltemperatuur]]),IF(jaar_zip[[#This Row],[etmaaltemperatuur]]&gt;stookgrens,jaar_zip[[#This Row],[etmaaltemperatuur]]-stookgrens,0),"")</f>
        <v>0</v>
      </c>
    </row>
    <row r="21" spans="1:15" x14ac:dyDescent="0.25">
      <c r="A21">
        <v>215</v>
      </c>
      <c r="B21">
        <v>20240120</v>
      </c>
      <c r="C21">
        <v>5.8</v>
      </c>
      <c r="D21">
        <v>0.5</v>
      </c>
      <c r="E21">
        <v>414</v>
      </c>
      <c r="F21">
        <v>0</v>
      </c>
      <c r="G21">
        <v>1025.8</v>
      </c>
      <c r="H21">
        <v>76</v>
      </c>
      <c r="I21" s="101" t="s">
        <v>12</v>
      </c>
      <c r="J21" s="1">
        <f>DATEVALUE(RIGHT(jaar_zip[[#This Row],[YYYYMMDD]],2)&amp;"-"&amp;MID(jaar_zip[[#This Row],[YYYYMMDD]],5,2)&amp;"-"&amp;LEFT(jaar_zip[[#This Row],[YYYYMMDD]],4))</f>
        <v>45311</v>
      </c>
      <c r="K21" s="101" t="str">
        <f>IF(AND(VALUE(MONTH(jaar_zip[[#This Row],[Datum]]))=1,VALUE(WEEKNUM(jaar_zip[[#This Row],[Datum]],21))&gt;51),RIGHT(YEAR(jaar_zip[[#This Row],[Datum]])-1,2),RIGHT(YEAR(jaar_zip[[#This Row],[Datum]]),2))&amp;"-"&amp; TEXT(WEEKNUM(jaar_zip[[#This Row],[Datum]],21),"00")</f>
        <v>24-03</v>
      </c>
      <c r="L21" s="101">
        <f>MONTH(jaar_zip[[#This Row],[Datum]])</f>
        <v>1</v>
      </c>
      <c r="M21" s="101">
        <f>IF(ISNUMBER(jaar_zip[[#This Row],[etmaaltemperatuur]]),IF(jaar_zip[[#This Row],[etmaaltemperatuur]]&lt;stookgrens,stookgrens-jaar_zip[[#This Row],[etmaaltemperatuur]],0),"")</f>
        <v>17.5</v>
      </c>
      <c r="N21" s="101">
        <f>IF(ISNUMBER(jaar_zip[[#This Row],[graaddagen]]),IF(OR(MONTH(jaar_zip[[#This Row],[Datum]])=1,MONTH(jaar_zip[[#This Row],[Datum]])=2,MONTH(jaar_zip[[#This Row],[Datum]])=11,MONTH(jaar_zip[[#This Row],[Datum]])=12),1.1,IF(OR(MONTH(jaar_zip[[#This Row],[Datum]])=3,MONTH(jaar_zip[[#This Row],[Datum]])=10),1,0.8))*jaar_zip[[#This Row],[graaddagen]],"")</f>
        <v>19.25</v>
      </c>
      <c r="O21" s="101">
        <f>IF(ISNUMBER(jaar_zip[[#This Row],[etmaaltemperatuur]]),IF(jaar_zip[[#This Row],[etmaaltemperatuur]]&gt;stookgrens,jaar_zip[[#This Row],[etmaaltemperatuur]]-stookgrens,0),"")</f>
        <v>0</v>
      </c>
    </row>
    <row r="22" spans="1:15" x14ac:dyDescent="0.25">
      <c r="A22">
        <v>215</v>
      </c>
      <c r="B22">
        <v>20240121</v>
      </c>
      <c r="C22">
        <v>9.5</v>
      </c>
      <c r="D22">
        <v>4.3</v>
      </c>
      <c r="E22">
        <v>141</v>
      </c>
      <c r="F22">
        <v>0.2</v>
      </c>
      <c r="G22">
        <v>1014.8</v>
      </c>
      <c r="H22">
        <v>75</v>
      </c>
      <c r="I22" s="101" t="s">
        <v>12</v>
      </c>
      <c r="J22" s="1">
        <f>DATEVALUE(RIGHT(jaar_zip[[#This Row],[YYYYMMDD]],2)&amp;"-"&amp;MID(jaar_zip[[#This Row],[YYYYMMDD]],5,2)&amp;"-"&amp;LEFT(jaar_zip[[#This Row],[YYYYMMDD]],4))</f>
        <v>45312</v>
      </c>
      <c r="K22" s="101" t="str">
        <f>IF(AND(VALUE(MONTH(jaar_zip[[#This Row],[Datum]]))=1,VALUE(WEEKNUM(jaar_zip[[#This Row],[Datum]],21))&gt;51),RIGHT(YEAR(jaar_zip[[#This Row],[Datum]])-1,2),RIGHT(YEAR(jaar_zip[[#This Row],[Datum]]),2))&amp;"-"&amp; TEXT(WEEKNUM(jaar_zip[[#This Row],[Datum]],21),"00")</f>
        <v>24-03</v>
      </c>
      <c r="L22" s="101">
        <f>MONTH(jaar_zip[[#This Row],[Datum]])</f>
        <v>1</v>
      </c>
      <c r="M22" s="101">
        <f>IF(ISNUMBER(jaar_zip[[#This Row],[etmaaltemperatuur]]),IF(jaar_zip[[#This Row],[etmaaltemperatuur]]&lt;stookgrens,stookgrens-jaar_zip[[#This Row],[etmaaltemperatuur]],0),"")</f>
        <v>13.7</v>
      </c>
      <c r="N22" s="101">
        <f>IF(ISNUMBER(jaar_zip[[#This Row],[graaddagen]]),IF(OR(MONTH(jaar_zip[[#This Row],[Datum]])=1,MONTH(jaar_zip[[#This Row],[Datum]])=2,MONTH(jaar_zip[[#This Row],[Datum]])=11,MONTH(jaar_zip[[#This Row],[Datum]])=12),1.1,IF(OR(MONTH(jaar_zip[[#This Row],[Datum]])=3,MONTH(jaar_zip[[#This Row],[Datum]])=10),1,0.8))*jaar_zip[[#This Row],[graaddagen]],"")</f>
        <v>15.07</v>
      </c>
      <c r="O22" s="101">
        <f>IF(ISNUMBER(jaar_zip[[#This Row],[etmaaltemperatuur]]),IF(jaar_zip[[#This Row],[etmaaltemperatuur]]&gt;stookgrens,jaar_zip[[#This Row],[etmaaltemperatuur]]-stookgrens,0),"")</f>
        <v>0</v>
      </c>
    </row>
    <row r="23" spans="1:15" x14ac:dyDescent="0.25">
      <c r="A23">
        <v>215</v>
      </c>
      <c r="B23">
        <v>20240122</v>
      </c>
      <c r="C23">
        <v>11</v>
      </c>
      <c r="D23">
        <v>9.5</v>
      </c>
      <c r="E23">
        <v>443</v>
      </c>
      <c r="F23">
        <v>3.9</v>
      </c>
      <c r="G23">
        <v>1007.2</v>
      </c>
      <c r="H23">
        <v>79</v>
      </c>
      <c r="I23" s="101" t="s">
        <v>12</v>
      </c>
      <c r="J23" s="1">
        <f>DATEVALUE(RIGHT(jaar_zip[[#This Row],[YYYYMMDD]],2)&amp;"-"&amp;MID(jaar_zip[[#This Row],[YYYYMMDD]],5,2)&amp;"-"&amp;LEFT(jaar_zip[[#This Row],[YYYYMMDD]],4))</f>
        <v>45313</v>
      </c>
      <c r="K23" s="101" t="str">
        <f>IF(AND(VALUE(MONTH(jaar_zip[[#This Row],[Datum]]))=1,VALUE(WEEKNUM(jaar_zip[[#This Row],[Datum]],21))&gt;51),RIGHT(YEAR(jaar_zip[[#This Row],[Datum]])-1,2),RIGHT(YEAR(jaar_zip[[#This Row],[Datum]]),2))&amp;"-"&amp; TEXT(WEEKNUM(jaar_zip[[#This Row],[Datum]],21),"00")</f>
        <v>24-04</v>
      </c>
      <c r="L23" s="101">
        <f>MONTH(jaar_zip[[#This Row],[Datum]])</f>
        <v>1</v>
      </c>
      <c r="M23" s="101">
        <f>IF(ISNUMBER(jaar_zip[[#This Row],[etmaaltemperatuur]]),IF(jaar_zip[[#This Row],[etmaaltemperatuur]]&lt;stookgrens,stookgrens-jaar_zip[[#This Row],[etmaaltemperatuur]],0),"")</f>
        <v>8.5</v>
      </c>
      <c r="N23" s="101">
        <f>IF(ISNUMBER(jaar_zip[[#This Row],[graaddagen]]),IF(OR(MONTH(jaar_zip[[#This Row],[Datum]])=1,MONTH(jaar_zip[[#This Row],[Datum]])=2,MONTH(jaar_zip[[#This Row],[Datum]])=11,MONTH(jaar_zip[[#This Row],[Datum]])=12),1.1,IF(OR(MONTH(jaar_zip[[#This Row],[Datum]])=3,MONTH(jaar_zip[[#This Row],[Datum]])=10),1,0.8))*jaar_zip[[#This Row],[graaddagen]],"")</f>
        <v>9.3500000000000014</v>
      </c>
      <c r="O23" s="101">
        <f>IF(ISNUMBER(jaar_zip[[#This Row],[etmaaltemperatuur]]),IF(jaar_zip[[#This Row],[etmaaltemperatuur]]&gt;stookgrens,jaar_zip[[#This Row],[etmaaltemperatuur]]-stookgrens,0),"")</f>
        <v>0</v>
      </c>
    </row>
    <row r="24" spans="1:15" x14ac:dyDescent="0.25">
      <c r="A24">
        <v>215</v>
      </c>
      <c r="B24">
        <v>20240123</v>
      </c>
      <c r="C24">
        <v>9.3000000000000007</v>
      </c>
      <c r="D24">
        <v>8.5</v>
      </c>
      <c r="E24">
        <v>305</v>
      </c>
      <c r="F24">
        <v>6.5</v>
      </c>
      <c r="G24">
        <v>1018.6</v>
      </c>
      <c r="H24">
        <v>83</v>
      </c>
      <c r="I24" s="101" t="s">
        <v>12</v>
      </c>
      <c r="J24" s="1">
        <f>DATEVALUE(RIGHT(jaar_zip[[#This Row],[YYYYMMDD]],2)&amp;"-"&amp;MID(jaar_zip[[#This Row],[YYYYMMDD]],5,2)&amp;"-"&amp;LEFT(jaar_zip[[#This Row],[YYYYMMDD]],4))</f>
        <v>45314</v>
      </c>
      <c r="K24" s="101" t="str">
        <f>IF(AND(VALUE(MONTH(jaar_zip[[#This Row],[Datum]]))=1,VALUE(WEEKNUM(jaar_zip[[#This Row],[Datum]],21))&gt;51),RIGHT(YEAR(jaar_zip[[#This Row],[Datum]])-1,2),RIGHT(YEAR(jaar_zip[[#This Row],[Datum]]),2))&amp;"-"&amp; TEXT(WEEKNUM(jaar_zip[[#This Row],[Datum]],21),"00")</f>
        <v>24-04</v>
      </c>
      <c r="L24" s="101">
        <f>MONTH(jaar_zip[[#This Row],[Datum]])</f>
        <v>1</v>
      </c>
      <c r="M24" s="101">
        <f>IF(ISNUMBER(jaar_zip[[#This Row],[etmaaltemperatuur]]),IF(jaar_zip[[#This Row],[etmaaltemperatuur]]&lt;stookgrens,stookgrens-jaar_zip[[#This Row],[etmaaltemperatuur]],0),"")</f>
        <v>9.5</v>
      </c>
      <c r="N24" s="101">
        <f>IF(ISNUMBER(jaar_zip[[#This Row],[graaddagen]]),IF(OR(MONTH(jaar_zip[[#This Row],[Datum]])=1,MONTH(jaar_zip[[#This Row],[Datum]])=2,MONTH(jaar_zip[[#This Row],[Datum]])=11,MONTH(jaar_zip[[#This Row],[Datum]])=12),1.1,IF(OR(MONTH(jaar_zip[[#This Row],[Datum]])=3,MONTH(jaar_zip[[#This Row],[Datum]])=10),1,0.8))*jaar_zip[[#This Row],[graaddagen]],"")</f>
        <v>10.450000000000001</v>
      </c>
      <c r="O24" s="101">
        <f>IF(ISNUMBER(jaar_zip[[#This Row],[etmaaltemperatuur]]),IF(jaar_zip[[#This Row],[etmaaltemperatuur]]&gt;stookgrens,jaar_zip[[#This Row],[etmaaltemperatuur]]-stookgrens,0),"")</f>
        <v>0</v>
      </c>
    </row>
    <row r="25" spans="1:15" x14ac:dyDescent="0.25">
      <c r="A25">
        <v>215</v>
      </c>
      <c r="B25">
        <v>20240124</v>
      </c>
      <c r="C25">
        <v>9.9</v>
      </c>
      <c r="D25">
        <v>9.6999999999999993</v>
      </c>
      <c r="E25">
        <v>302</v>
      </c>
      <c r="F25">
        <v>0.1</v>
      </c>
      <c r="G25">
        <v>1020.5</v>
      </c>
      <c r="H25">
        <v>77</v>
      </c>
      <c r="I25" s="101" t="s">
        <v>12</v>
      </c>
      <c r="J25" s="1">
        <f>DATEVALUE(RIGHT(jaar_zip[[#This Row],[YYYYMMDD]],2)&amp;"-"&amp;MID(jaar_zip[[#This Row],[YYYYMMDD]],5,2)&amp;"-"&amp;LEFT(jaar_zip[[#This Row],[YYYYMMDD]],4))</f>
        <v>45315</v>
      </c>
      <c r="K25" s="101" t="str">
        <f>IF(AND(VALUE(MONTH(jaar_zip[[#This Row],[Datum]]))=1,VALUE(WEEKNUM(jaar_zip[[#This Row],[Datum]],21))&gt;51),RIGHT(YEAR(jaar_zip[[#This Row],[Datum]])-1,2),RIGHT(YEAR(jaar_zip[[#This Row],[Datum]]),2))&amp;"-"&amp; TEXT(WEEKNUM(jaar_zip[[#This Row],[Datum]],21),"00")</f>
        <v>24-04</v>
      </c>
      <c r="L25" s="101">
        <f>MONTH(jaar_zip[[#This Row],[Datum]])</f>
        <v>1</v>
      </c>
      <c r="M25" s="101">
        <f>IF(ISNUMBER(jaar_zip[[#This Row],[etmaaltemperatuur]]),IF(jaar_zip[[#This Row],[etmaaltemperatuur]]&lt;stookgrens,stookgrens-jaar_zip[[#This Row],[etmaaltemperatuur]],0),"")</f>
        <v>8.3000000000000007</v>
      </c>
      <c r="N25" s="101">
        <f>IF(ISNUMBER(jaar_zip[[#This Row],[graaddagen]]),IF(OR(MONTH(jaar_zip[[#This Row],[Datum]])=1,MONTH(jaar_zip[[#This Row],[Datum]])=2,MONTH(jaar_zip[[#This Row],[Datum]])=11,MONTH(jaar_zip[[#This Row],[Datum]])=12),1.1,IF(OR(MONTH(jaar_zip[[#This Row],[Datum]])=3,MONTH(jaar_zip[[#This Row],[Datum]])=10),1,0.8))*jaar_zip[[#This Row],[graaddagen]],"")</f>
        <v>9.1300000000000008</v>
      </c>
      <c r="O25" s="101">
        <f>IF(ISNUMBER(jaar_zip[[#This Row],[etmaaltemperatuur]]),IF(jaar_zip[[#This Row],[etmaaltemperatuur]]&gt;stookgrens,jaar_zip[[#This Row],[etmaaltemperatuur]]-stookgrens,0),"")</f>
        <v>0</v>
      </c>
    </row>
    <row r="26" spans="1:15" x14ac:dyDescent="0.25">
      <c r="A26">
        <v>215</v>
      </c>
      <c r="B26">
        <v>20240125</v>
      </c>
      <c r="C26">
        <v>3.8</v>
      </c>
      <c r="D26">
        <v>7.2</v>
      </c>
      <c r="E26">
        <v>191</v>
      </c>
      <c r="F26">
        <v>2.1</v>
      </c>
      <c r="G26">
        <v>1026.3</v>
      </c>
      <c r="H26">
        <v>91</v>
      </c>
      <c r="I26" s="101" t="s">
        <v>12</v>
      </c>
      <c r="J26" s="1">
        <f>DATEVALUE(RIGHT(jaar_zip[[#This Row],[YYYYMMDD]],2)&amp;"-"&amp;MID(jaar_zip[[#This Row],[YYYYMMDD]],5,2)&amp;"-"&amp;LEFT(jaar_zip[[#This Row],[YYYYMMDD]],4))</f>
        <v>45316</v>
      </c>
      <c r="K26" s="101" t="str">
        <f>IF(AND(VALUE(MONTH(jaar_zip[[#This Row],[Datum]]))=1,VALUE(WEEKNUM(jaar_zip[[#This Row],[Datum]],21))&gt;51),RIGHT(YEAR(jaar_zip[[#This Row],[Datum]])-1,2),RIGHT(YEAR(jaar_zip[[#This Row],[Datum]]),2))&amp;"-"&amp; TEXT(WEEKNUM(jaar_zip[[#This Row],[Datum]],21),"00")</f>
        <v>24-04</v>
      </c>
      <c r="L26" s="101">
        <f>MONTH(jaar_zip[[#This Row],[Datum]])</f>
        <v>1</v>
      </c>
      <c r="M26" s="101">
        <f>IF(ISNUMBER(jaar_zip[[#This Row],[etmaaltemperatuur]]),IF(jaar_zip[[#This Row],[etmaaltemperatuur]]&lt;stookgrens,stookgrens-jaar_zip[[#This Row],[etmaaltemperatuur]],0),"")</f>
        <v>10.8</v>
      </c>
      <c r="N26" s="101">
        <f>IF(ISNUMBER(jaar_zip[[#This Row],[graaddagen]]),IF(OR(MONTH(jaar_zip[[#This Row],[Datum]])=1,MONTH(jaar_zip[[#This Row],[Datum]])=2,MONTH(jaar_zip[[#This Row],[Datum]])=11,MONTH(jaar_zip[[#This Row],[Datum]])=12),1.1,IF(OR(MONTH(jaar_zip[[#This Row],[Datum]])=3,MONTH(jaar_zip[[#This Row],[Datum]])=10),1,0.8))*jaar_zip[[#This Row],[graaddagen]],"")</f>
        <v>11.880000000000003</v>
      </c>
      <c r="O26" s="101">
        <f>IF(ISNUMBER(jaar_zip[[#This Row],[etmaaltemperatuur]]),IF(jaar_zip[[#This Row],[etmaaltemperatuur]]&gt;stookgrens,jaar_zip[[#This Row],[etmaaltemperatuur]]-stookgrens,0),"")</f>
        <v>0</v>
      </c>
    </row>
    <row r="27" spans="1:15" x14ac:dyDescent="0.25">
      <c r="A27">
        <v>215</v>
      </c>
      <c r="B27">
        <v>20240126</v>
      </c>
      <c r="C27">
        <v>7.5</v>
      </c>
      <c r="D27">
        <v>8.3000000000000007</v>
      </c>
      <c r="E27">
        <v>537</v>
      </c>
      <c r="F27">
        <v>5</v>
      </c>
      <c r="G27">
        <v>1025.5999999999999</v>
      </c>
      <c r="H27">
        <v>80</v>
      </c>
      <c r="I27" s="101" t="s">
        <v>12</v>
      </c>
      <c r="J27" s="1">
        <f>DATEVALUE(RIGHT(jaar_zip[[#This Row],[YYYYMMDD]],2)&amp;"-"&amp;MID(jaar_zip[[#This Row],[YYYYMMDD]],5,2)&amp;"-"&amp;LEFT(jaar_zip[[#This Row],[YYYYMMDD]],4))</f>
        <v>45317</v>
      </c>
      <c r="K27" s="101" t="str">
        <f>IF(AND(VALUE(MONTH(jaar_zip[[#This Row],[Datum]]))=1,VALUE(WEEKNUM(jaar_zip[[#This Row],[Datum]],21))&gt;51),RIGHT(YEAR(jaar_zip[[#This Row],[Datum]])-1,2),RIGHT(YEAR(jaar_zip[[#This Row],[Datum]]),2))&amp;"-"&amp; TEXT(WEEKNUM(jaar_zip[[#This Row],[Datum]],21),"00")</f>
        <v>24-04</v>
      </c>
      <c r="L27" s="101">
        <f>MONTH(jaar_zip[[#This Row],[Datum]])</f>
        <v>1</v>
      </c>
      <c r="M27" s="101">
        <f>IF(ISNUMBER(jaar_zip[[#This Row],[etmaaltemperatuur]]),IF(jaar_zip[[#This Row],[etmaaltemperatuur]]&lt;stookgrens,stookgrens-jaar_zip[[#This Row],[etmaaltemperatuur]],0),"")</f>
        <v>9.6999999999999993</v>
      </c>
      <c r="N27" s="101">
        <f>IF(ISNUMBER(jaar_zip[[#This Row],[graaddagen]]),IF(OR(MONTH(jaar_zip[[#This Row],[Datum]])=1,MONTH(jaar_zip[[#This Row],[Datum]])=2,MONTH(jaar_zip[[#This Row],[Datum]])=11,MONTH(jaar_zip[[#This Row],[Datum]])=12),1.1,IF(OR(MONTH(jaar_zip[[#This Row],[Datum]])=3,MONTH(jaar_zip[[#This Row],[Datum]])=10),1,0.8))*jaar_zip[[#This Row],[graaddagen]],"")</f>
        <v>10.67</v>
      </c>
      <c r="O27" s="101">
        <f>IF(ISNUMBER(jaar_zip[[#This Row],[etmaaltemperatuur]]),IF(jaar_zip[[#This Row],[etmaaltemperatuur]]&gt;stookgrens,jaar_zip[[#This Row],[etmaaltemperatuur]]-stookgrens,0),"")</f>
        <v>0</v>
      </c>
    </row>
    <row r="28" spans="1:15" x14ac:dyDescent="0.25">
      <c r="A28">
        <v>215</v>
      </c>
      <c r="B28">
        <v>20240127</v>
      </c>
      <c r="C28">
        <v>3.2</v>
      </c>
      <c r="D28">
        <v>3.5</v>
      </c>
      <c r="E28">
        <v>531</v>
      </c>
      <c r="F28">
        <v>0</v>
      </c>
      <c r="G28">
        <v>1034.4000000000001</v>
      </c>
      <c r="H28">
        <v>88</v>
      </c>
      <c r="I28" s="101" t="s">
        <v>12</v>
      </c>
      <c r="J28" s="1">
        <f>DATEVALUE(RIGHT(jaar_zip[[#This Row],[YYYYMMDD]],2)&amp;"-"&amp;MID(jaar_zip[[#This Row],[YYYYMMDD]],5,2)&amp;"-"&amp;LEFT(jaar_zip[[#This Row],[YYYYMMDD]],4))</f>
        <v>45318</v>
      </c>
      <c r="K28" s="101" t="str">
        <f>IF(AND(VALUE(MONTH(jaar_zip[[#This Row],[Datum]]))=1,VALUE(WEEKNUM(jaar_zip[[#This Row],[Datum]],21))&gt;51),RIGHT(YEAR(jaar_zip[[#This Row],[Datum]])-1,2),RIGHT(YEAR(jaar_zip[[#This Row],[Datum]]),2))&amp;"-"&amp; TEXT(WEEKNUM(jaar_zip[[#This Row],[Datum]],21),"00")</f>
        <v>24-04</v>
      </c>
      <c r="L28" s="101">
        <f>MONTH(jaar_zip[[#This Row],[Datum]])</f>
        <v>1</v>
      </c>
      <c r="M28" s="101">
        <f>IF(ISNUMBER(jaar_zip[[#This Row],[etmaaltemperatuur]]),IF(jaar_zip[[#This Row],[etmaaltemperatuur]]&lt;stookgrens,stookgrens-jaar_zip[[#This Row],[etmaaltemperatuur]],0),"")</f>
        <v>14.5</v>
      </c>
      <c r="N28" s="101">
        <f>IF(ISNUMBER(jaar_zip[[#This Row],[graaddagen]]),IF(OR(MONTH(jaar_zip[[#This Row],[Datum]])=1,MONTH(jaar_zip[[#This Row],[Datum]])=2,MONTH(jaar_zip[[#This Row],[Datum]])=11,MONTH(jaar_zip[[#This Row],[Datum]])=12),1.1,IF(OR(MONTH(jaar_zip[[#This Row],[Datum]])=3,MONTH(jaar_zip[[#This Row],[Datum]])=10),1,0.8))*jaar_zip[[#This Row],[graaddagen]],"")</f>
        <v>15.950000000000001</v>
      </c>
      <c r="O28" s="101">
        <f>IF(ISNUMBER(jaar_zip[[#This Row],[etmaaltemperatuur]]),IF(jaar_zip[[#This Row],[etmaaltemperatuur]]&gt;stookgrens,jaar_zip[[#This Row],[etmaaltemperatuur]]-stookgrens,0),"")</f>
        <v>0</v>
      </c>
    </row>
    <row r="29" spans="1:15" x14ac:dyDescent="0.25">
      <c r="A29">
        <v>215</v>
      </c>
      <c r="B29">
        <v>20240128</v>
      </c>
      <c r="C29">
        <v>3.6</v>
      </c>
      <c r="D29">
        <v>3.8</v>
      </c>
      <c r="E29">
        <v>578</v>
      </c>
      <c r="F29">
        <v>0</v>
      </c>
      <c r="G29">
        <v>1026.5999999999999</v>
      </c>
      <c r="H29">
        <v>77</v>
      </c>
      <c r="I29" s="101" t="s">
        <v>12</v>
      </c>
      <c r="J29" s="1">
        <f>DATEVALUE(RIGHT(jaar_zip[[#This Row],[YYYYMMDD]],2)&amp;"-"&amp;MID(jaar_zip[[#This Row],[YYYYMMDD]],5,2)&amp;"-"&amp;LEFT(jaar_zip[[#This Row],[YYYYMMDD]],4))</f>
        <v>45319</v>
      </c>
      <c r="K29" s="101" t="str">
        <f>IF(AND(VALUE(MONTH(jaar_zip[[#This Row],[Datum]]))=1,VALUE(WEEKNUM(jaar_zip[[#This Row],[Datum]],21))&gt;51),RIGHT(YEAR(jaar_zip[[#This Row],[Datum]])-1,2),RIGHT(YEAR(jaar_zip[[#This Row],[Datum]]),2))&amp;"-"&amp; TEXT(WEEKNUM(jaar_zip[[#This Row],[Datum]],21),"00")</f>
        <v>24-04</v>
      </c>
      <c r="L29" s="101">
        <f>MONTH(jaar_zip[[#This Row],[Datum]])</f>
        <v>1</v>
      </c>
      <c r="M29" s="101">
        <f>IF(ISNUMBER(jaar_zip[[#This Row],[etmaaltemperatuur]]),IF(jaar_zip[[#This Row],[etmaaltemperatuur]]&lt;stookgrens,stookgrens-jaar_zip[[#This Row],[etmaaltemperatuur]],0),"")</f>
        <v>14.2</v>
      </c>
      <c r="N29" s="101">
        <f>IF(ISNUMBER(jaar_zip[[#This Row],[graaddagen]]),IF(OR(MONTH(jaar_zip[[#This Row],[Datum]])=1,MONTH(jaar_zip[[#This Row],[Datum]])=2,MONTH(jaar_zip[[#This Row],[Datum]])=11,MONTH(jaar_zip[[#This Row],[Datum]])=12),1.1,IF(OR(MONTH(jaar_zip[[#This Row],[Datum]])=3,MONTH(jaar_zip[[#This Row],[Datum]])=10),1,0.8))*jaar_zip[[#This Row],[graaddagen]],"")</f>
        <v>15.620000000000001</v>
      </c>
      <c r="O29" s="101">
        <f>IF(ISNUMBER(jaar_zip[[#This Row],[etmaaltemperatuur]]),IF(jaar_zip[[#This Row],[etmaaltemperatuur]]&gt;stookgrens,jaar_zip[[#This Row],[etmaaltemperatuur]]-stookgrens,0),"")</f>
        <v>0</v>
      </c>
    </row>
    <row r="30" spans="1:15" x14ac:dyDescent="0.25">
      <c r="A30">
        <v>215</v>
      </c>
      <c r="B30">
        <v>20240129</v>
      </c>
      <c r="C30">
        <v>3.3</v>
      </c>
      <c r="D30">
        <v>7.1</v>
      </c>
      <c r="E30">
        <v>467</v>
      </c>
      <c r="F30">
        <v>0</v>
      </c>
      <c r="G30">
        <v>1025.0999999999999</v>
      </c>
      <c r="H30">
        <v>85</v>
      </c>
      <c r="I30" s="101" t="s">
        <v>12</v>
      </c>
      <c r="J30" s="1">
        <f>DATEVALUE(RIGHT(jaar_zip[[#This Row],[YYYYMMDD]],2)&amp;"-"&amp;MID(jaar_zip[[#This Row],[YYYYMMDD]],5,2)&amp;"-"&amp;LEFT(jaar_zip[[#This Row],[YYYYMMDD]],4))</f>
        <v>45320</v>
      </c>
      <c r="K30" s="101" t="str">
        <f>IF(AND(VALUE(MONTH(jaar_zip[[#This Row],[Datum]]))=1,VALUE(WEEKNUM(jaar_zip[[#This Row],[Datum]],21))&gt;51),RIGHT(YEAR(jaar_zip[[#This Row],[Datum]])-1,2),RIGHT(YEAR(jaar_zip[[#This Row],[Datum]]),2))&amp;"-"&amp; TEXT(WEEKNUM(jaar_zip[[#This Row],[Datum]],21),"00")</f>
        <v>24-05</v>
      </c>
      <c r="L30" s="101">
        <f>MONTH(jaar_zip[[#This Row],[Datum]])</f>
        <v>1</v>
      </c>
      <c r="M30" s="101">
        <f>IF(ISNUMBER(jaar_zip[[#This Row],[etmaaltemperatuur]]),IF(jaar_zip[[#This Row],[etmaaltemperatuur]]&lt;stookgrens,stookgrens-jaar_zip[[#This Row],[etmaaltemperatuur]],0),"")</f>
        <v>10.9</v>
      </c>
      <c r="N30" s="101">
        <f>IF(ISNUMBER(jaar_zip[[#This Row],[graaddagen]]),IF(OR(MONTH(jaar_zip[[#This Row],[Datum]])=1,MONTH(jaar_zip[[#This Row],[Datum]])=2,MONTH(jaar_zip[[#This Row],[Datum]])=11,MONTH(jaar_zip[[#This Row],[Datum]])=12),1.1,IF(OR(MONTH(jaar_zip[[#This Row],[Datum]])=3,MONTH(jaar_zip[[#This Row],[Datum]])=10),1,0.8))*jaar_zip[[#This Row],[graaddagen]],"")</f>
        <v>11.990000000000002</v>
      </c>
      <c r="O30" s="101">
        <f>IF(ISNUMBER(jaar_zip[[#This Row],[etmaaltemperatuur]]),IF(jaar_zip[[#This Row],[etmaaltemperatuur]]&gt;stookgrens,jaar_zip[[#This Row],[etmaaltemperatuur]]-stookgrens,0),"")</f>
        <v>0</v>
      </c>
    </row>
    <row r="31" spans="1:15" x14ac:dyDescent="0.25">
      <c r="A31">
        <v>215</v>
      </c>
      <c r="B31">
        <v>20240130</v>
      </c>
      <c r="C31">
        <v>4.8</v>
      </c>
      <c r="D31">
        <v>8</v>
      </c>
      <c r="E31">
        <v>139</v>
      </c>
      <c r="F31">
        <v>1.5</v>
      </c>
      <c r="G31">
        <v>1027.7</v>
      </c>
      <c r="H31">
        <v>89</v>
      </c>
      <c r="I31" s="101" t="s">
        <v>12</v>
      </c>
      <c r="J31" s="1">
        <f>DATEVALUE(RIGHT(jaar_zip[[#This Row],[YYYYMMDD]],2)&amp;"-"&amp;MID(jaar_zip[[#This Row],[YYYYMMDD]],5,2)&amp;"-"&amp;LEFT(jaar_zip[[#This Row],[YYYYMMDD]],4))</f>
        <v>45321</v>
      </c>
      <c r="K31" s="101" t="str">
        <f>IF(AND(VALUE(MONTH(jaar_zip[[#This Row],[Datum]]))=1,VALUE(WEEKNUM(jaar_zip[[#This Row],[Datum]],21))&gt;51),RIGHT(YEAR(jaar_zip[[#This Row],[Datum]])-1,2),RIGHT(YEAR(jaar_zip[[#This Row],[Datum]]),2))&amp;"-"&amp; TEXT(WEEKNUM(jaar_zip[[#This Row],[Datum]],21),"00")</f>
        <v>24-05</v>
      </c>
      <c r="L31" s="101">
        <f>MONTH(jaar_zip[[#This Row],[Datum]])</f>
        <v>1</v>
      </c>
      <c r="M31" s="101">
        <f>IF(ISNUMBER(jaar_zip[[#This Row],[etmaaltemperatuur]]),IF(jaar_zip[[#This Row],[etmaaltemperatuur]]&lt;stookgrens,stookgrens-jaar_zip[[#This Row],[etmaaltemperatuur]],0),"")</f>
        <v>10</v>
      </c>
      <c r="N31" s="101">
        <f>IF(ISNUMBER(jaar_zip[[#This Row],[graaddagen]]),IF(OR(MONTH(jaar_zip[[#This Row],[Datum]])=1,MONTH(jaar_zip[[#This Row],[Datum]])=2,MONTH(jaar_zip[[#This Row],[Datum]])=11,MONTH(jaar_zip[[#This Row],[Datum]])=12),1.1,IF(OR(MONTH(jaar_zip[[#This Row],[Datum]])=3,MONTH(jaar_zip[[#This Row],[Datum]])=10),1,0.8))*jaar_zip[[#This Row],[graaddagen]],"")</f>
        <v>11</v>
      </c>
      <c r="O31" s="101">
        <f>IF(ISNUMBER(jaar_zip[[#This Row],[etmaaltemperatuur]]),IF(jaar_zip[[#This Row],[etmaaltemperatuur]]&gt;stookgrens,jaar_zip[[#This Row],[etmaaltemperatuur]]-stookgrens,0),"")</f>
        <v>0</v>
      </c>
    </row>
    <row r="32" spans="1:15" x14ac:dyDescent="0.25">
      <c r="A32">
        <v>215</v>
      </c>
      <c r="B32">
        <v>20240131</v>
      </c>
      <c r="C32">
        <v>5.8</v>
      </c>
      <c r="D32">
        <v>7</v>
      </c>
      <c r="E32">
        <v>188</v>
      </c>
      <c r="F32">
        <v>3.3</v>
      </c>
      <c r="G32">
        <v>1029.7</v>
      </c>
      <c r="H32">
        <v>79</v>
      </c>
      <c r="I32" s="101" t="s">
        <v>12</v>
      </c>
      <c r="J32" s="1">
        <f>DATEVALUE(RIGHT(jaar_zip[[#This Row],[YYYYMMDD]],2)&amp;"-"&amp;MID(jaar_zip[[#This Row],[YYYYMMDD]],5,2)&amp;"-"&amp;LEFT(jaar_zip[[#This Row],[YYYYMMDD]],4))</f>
        <v>45322</v>
      </c>
      <c r="K32" s="101" t="str">
        <f>IF(AND(VALUE(MONTH(jaar_zip[[#This Row],[Datum]]))=1,VALUE(WEEKNUM(jaar_zip[[#This Row],[Datum]],21))&gt;51),RIGHT(YEAR(jaar_zip[[#This Row],[Datum]])-1,2),RIGHT(YEAR(jaar_zip[[#This Row],[Datum]]),2))&amp;"-"&amp; TEXT(WEEKNUM(jaar_zip[[#This Row],[Datum]],21),"00")</f>
        <v>24-05</v>
      </c>
      <c r="L32" s="101">
        <f>MONTH(jaar_zip[[#This Row],[Datum]])</f>
        <v>1</v>
      </c>
      <c r="M32" s="101">
        <f>IF(ISNUMBER(jaar_zip[[#This Row],[etmaaltemperatuur]]),IF(jaar_zip[[#This Row],[etmaaltemperatuur]]&lt;stookgrens,stookgrens-jaar_zip[[#This Row],[etmaaltemperatuur]],0),"")</f>
        <v>11</v>
      </c>
      <c r="N32" s="101">
        <f>IF(ISNUMBER(jaar_zip[[#This Row],[graaddagen]]),IF(OR(MONTH(jaar_zip[[#This Row],[Datum]])=1,MONTH(jaar_zip[[#This Row],[Datum]])=2,MONTH(jaar_zip[[#This Row],[Datum]])=11,MONTH(jaar_zip[[#This Row],[Datum]])=12),1.1,IF(OR(MONTH(jaar_zip[[#This Row],[Datum]])=3,MONTH(jaar_zip[[#This Row],[Datum]])=10),1,0.8))*jaar_zip[[#This Row],[graaddagen]],"")</f>
        <v>12.100000000000001</v>
      </c>
      <c r="O32" s="101">
        <f>IF(ISNUMBER(jaar_zip[[#This Row],[etmaaltemperatuur]]),IF(jaar_zip[[#This Row],[etmaaltemperatuur]]&gt;stookgrens,jaar_zip[[#This Row],[etmaaltemperatuur]]-stookgrens,0),"")</f>
        <v>0</v>
      </c>
    </row>
    <row r="33" spans="1:15" x14ac:dyDescent="0.25">
      <c r="A33">
        <v>215</v>
      </c>
      <c r="B33">
        <v>20240201</v>
      </c>
      <c r="C33">
        <v>4.4000000000000004</v>
      </c>
      <c r="D33">
        <v>6.6</v>
      </c>
      <c r="E33">
        <v>618</v>
      </c>
      <c r="F33">
        <v>0.6</v>
      </c>
      <c r="G33">
        <v>1030.3</v>
      </c>
      <c r="H33">
        <v>84</v>
      </c>
      <c r="I33" s="101" t="s">
        <v>12</v>
      </c>
      <c r="J33" s="1">
        <f>DATEVALUE(RIGHT(jaar_zip[[#This Row],[YYYYMMDD]],2)&amp;"-"&amp;MID(jaar_zip[[#This Row],[YYYYMMDD]],5,2)&amp;"-"&amp;LEFT(jaar_zip[[#This Row],[YYYYMMDD]],4))</f>
        <v>45323</v>
      </c>
      <c r="K33" s="101" t="str">
        <f>IF(AND(VALUE(MONTH(jaar_zip[[#This Row],[Datum]]))=1,VALUE(WEEKNUM(jaar_zip[[#This Row],[Datum]],21))&gt;51),RIGHT(YEAR(jaar_zip[[#This Row],[Datum]])-1,2),RIGHT(YEAR(jaar_zip[[#This Row],[Datum]]),2))&amp;"-"&amp; TEXT(WEEKNUM(jaar_zip[[#This Row],[Datum]],21),"00")</f>
        <v>24-05</v>
      </c>
      <c r="L33" s="101">
        <f>MONTH(jaar_zip[[#This Row],[Datum]])</f>
        <v>2</v>
      </c>
      <c r="M33" s="101">
        <f>IF(ISNUMBER(jaar_zip[[#This Row],[etmaaltemperatuur]]),IF(jaar_zip[[#This Row],[etmaaltemperatuur]]&lt;stookgrens,stookgrens-jaar_zip[[#This Row],[etmaaltemperatuur]],0),"")</f>
        <v>11.4</v>
      </c>
      <c r="N33" s="101">
        <f>IF(ISNUMBER(jaar_zip[[#This Row],[graaddagen]]),IF(OR(MONTH(jaar_zip[[#This Row],[Datum]])=1,MONTH(jaar_zip[[#This Row],[Datum]])=2,MONTH(jaar_zip[[#This Row],[Datum]])=11,MONTH(jaar_zip[[#This Row],[Datum]])=12),1.1,IF(OR(MONTH(jaar_zip[[#This Row],[Datum]])=3,MONTH(jaar_zip[[#This Row],[Datum]])=10),1,0.8))*jaar_zip[[#This Row],[graaddagen]],"")</f>
        <v>12.540000000000001</v>
      </c>
      <c r="O33" s="101">
        <f>IF(ISNUMBER(jaar_zip[[#This Row],[etmaaltemperatuur]]),IF(jaar_zip[[#This Row],[etmaaltemperatuur]]&gt;stookgrens,jaar_zip[[#This Row],[etmaaltemperatuur]]-stookgrens,0),"")</f>
        <v>0</v>
      </c>
    </row>
    <row r="34" spans="1:15" x14ac:dyDescent="0.25">
      <c r="A34">
        <v>215</v>
      </c>
      <c r="B34">
        <v>20240202</v>
      </c>
      <c r="C34">
        <v>7.1</v>
      </c>
      <c r="D34">
        <v>8.3000000000000007</v>
      </c>
      <c r="E34">
        <v>363</v>
      </c>
      <c r="F34">
        <v>0</v>
      </c>
      <c r="G34">
        <v>1026.9000000000001</v>
      </c>
      <c r="H34">
        <v>86</v>
      </c>
      <c r="I34" s="101" t="s">
        <v>12</v>
      </c>
      <c r="J34" s="1">
        <f>DATEVALUE(RIGHT(jaar_zip[[#This Row],[YYYYMMDD]],2)&amp;"-"&amp;MID(jaar_zip[[#This Row],[YYYYMMDD]],5,2)&amp;"-"&amp;LEFT(jaar_zip[[#This Row],[YYYYMMDD]],4))</f>
        <v>45324</v>
      </c>
      <c r="K34" s="101" t="str">
        <f>IF(AND(VALUE(MONTH(jaar_zip[[#This Row],[Datum]]))=1,VALUE(WEEKNUM(jaar_zip[[#This Row],[Datum]],21))&gt;51),RIGHT(YEAR(jaar_zip[[#This Row],[Datum]])-1,2),RIGHT(YEAR(jaar_zip[[#This Row],[Datum]]),2))&amp;"-"&amp; TEXT(WEEKNUM(jaar_zip[[#This Row],[Datum]],21),"00")</f>
        <v>24-05</v>
      </c>
      <c r="L34" s="101">
        <f>MONTH(jaar_zip[[#This Row],[Datum]])</f>
        <v>2</v>
      </c>
      <c r="M34" s="101">
        <f>IF(ISNUMBER(jaar_zip[[#This Row],[etmaaltemperatuur]]),IF(jaar_zip[[#This Row],[etmaaltemperatuur]]&lt;stookgrens,stookgrens-jaar_zip[[#This Row],[etmaaltemperatuur]],0),"")</f>
        <v>9.6999999999999993</v>
      </c>
      <c r="N34" s="101">
        <f>IF(ISNUMBER(jaar_zip[[#This Row],[graaddagen]]),IF(OR(MONTH(jaar_zip[[#This Row],[Datum]])=1,MONTH(jaar_zip[[#This Row],[Datum]])=2,MONTH(jaar_zip[[#This Row],[Datum]])=11,MONTH(jaar_zip[[#This Row],[Datum]])=12),1.1,IF(OR(MONTH(jaar_zip[[#This Row],[Datum]])=3,MONTH(jaar_zip[[#This Row],[Datum]])=10),1,0.8))*jaar_zip[[#This Row],[graaddagen]],"")</f>
        <v>10.67</v>
      </c>
      <c r="O34" s="101">
        <f>IF(ISNUMBER(jaar_zip[[#This Row],[etmaaltemperatuur]]),IF(jaar_zip[[#This Row],[etmaaltemperatuur]]&gt;stookgrens,jaar_zip[[#This Row],[etmaaltemperatuur]]-stookgrens,0),"")</f>
        <v>0</v>
      </c>
    </row>
    <row r="35" spans="1:15" x14ac:dyDescent="0.25">
      <c r="A35">
        <v>215</v>
      </c>
      <c r="B35">
        <v>20240203</v>
      </c>
      <c r="C35">
        <v>8.3000000000000007</v>
      </c>
      <c r="D35">
        <v>10.199999999999999</v>
      </c>
      <c r="E35">
        <v>350</v>
      </c>
      <c r="F35">
        <v>2.9</v>
      </c>
      <c r="G35">
        <v>1024.8</v>
      </c>
      <c r="H35">
        <v>87</v>
      </c>
      <c r="I35" s="101" t="s">
        <v>12</v>
      </c>
      <c r="J35" s="1">
        <f>DATEVALUE(RIGHT(jaar_zip[[#This Row],[YYYYMMDD]],2)&amp;"-"&amp;MID(jaar_zip[[#This Row],[YYYYMMDD]],5,2)&amp;"-"&amp;LEFT(jaar_zip[[#This Row],[YYYYMMDD]],4))</f>
        <v>45325</v>
      </c>
      <c r="K35" s="101" t="str">
        <f>IF(AND(VALUE(MONTH(jaar_zip[[#This Row],[Datum]]))=1,VALUE(WEEKNUM(jaar_zip[[#This Row],[Datum]],21))&gt;51),RIGHT(YEAR(jaar_zip[[#This Row],[Datum]])-1,2),RIGHT(YEAR(jaar_zip[[#This Row],[Datum]]),2))&amp;"-"&amp; TEXT(WEEKNUM(jaar_zip[[#This Row],[Datum]],21),"00")</f>
        <v>24-05</v>
      </c>
      <c r="L35" s="101">
        <f>MONTH(jaar_zip[[#This Row],[Datum]])</f>
        <v>2</v>
      </c>
      <c r="M35" s="101">
        <f>IF(ISNUMBER(jaar_zip[[#This Row],[etmaaltemperatuur]]),IF(jaar_zip[[#This Row],[etmaaltemperatuur]]&lt;stookgrens,stookgrens-jaar_zip[[#This Row],[etmaaltemperatuur]],0),"")</f>
        <v>7.8000000000000007</v>
      </c>
      <c r="N35" s="101">
        <f>IF(ISNUMBER(jaar_zip[[#This Row],[graaddagen]]),IF(OR(MONTH(jaar_zip[[#This Row],[Datum]])=1,MONTH(jaar_zip[[#This Row],[Datum]])=2,MONTH(jaar_zip[[#This Row],[Datum]])=11,MONTH(jaar_zip[[#This Row],[Datum]])=12),1.1,IF(OR(MONTH(jaar_zip[[#This Row],[Datum]])=3,MONTH(jaar_zip[[#This Row],[Datum]])=10),1,0.8))*jaar_zip[[#This Row],[graaddagen]],"")</f>
        <v>8.5800000000000018</v>
      </c>
      <c r="O35" s="101">
        <f>IF(ISNUMBER(jaar_zip[[#This Row],[etmaaltemperatuur]]),IF(jaar_zip[[#This Row],[etmaaltemperatuur]]&gt;stookgrens,jaar_zip[[#This Row],[etmaaltemperatuur]]-stookgrens,0),"")</f>
        <v>0</v>
      </c>
    </row>
    <row r="36" spans="1:15" x14ac:dyDescent="0.25">
      <c r="A36">
        <v>215</v>
      </c>
      <c r="B36">
        <v>20240204</v>
      </c>
      <c r="C36">
        <v>8.8000000000000007</v>
      </c>
      <c r="D36">
        <v>10.1</v>
      </c>
      <c r="E36">
        <v>265</v>
      </c>
      <c r="F36">
        <v>-0.1</v>
      </c>
      <c r="G36">
        <v>1021</v>
      </c>
      <c r="H36">
        <v>89</v>
      </c>
      <c r="I36" s="101" t="s">
        <v>12</v>
      </c>
      <c r="J36" s="1">
        <f>DATEVALUE(RIGHT(jaar_zip[[#This Row],[YYYYMMDD]],2)&amp;"-"&amp;MID(jaar_zip[[#This Row],[YYYYMMDD]],5,2)&amp;"-"&amp;LEFT(jaar_zip[[#This Row],[YYYYMMDD]],4))</f>
        <v>45326</v>
      </c>
      <c r="K36" s="101" t="str">
        <f>IF(AND(VALUE(MONTH(jaar_zip[[#This Row],[Datum]]))=1,VALUE(WEEKNUM(jaar_zip[[#This Row],[Datum]],21))&gt;51),RIGHT(YEAR(jaar_zip[[#This Row],[Datum]])-1,2),RIGHT(YEAR(jaar_zip[[#This Row],[Datum]]),2))&amp;"-"&amp; TEXT(WEEKNUM(jaar_zip[[#This Row],[Datum]],21),"00")</f>
        <v>24-05</v>
      </c>
      <c r="L36" s="101">
        <f>MONTH(jaar_zip[[#This Row],[Datum]])</f>
        <v>2</v>
      </c>
      <c r="M36" s="101">
        <f>IF(ISNUMBER(jaar_zip[[#This Row],[etmaaltemperatuur]]),IF(jaar_zip[[#This Row],[etmaaltemperatuur]]&lt;stookgrens,stookgrens-jaar_zip[[#This Row],[etmaaltemperatuur]],0),"")</f>
        <v>7.9</v>
      </c>
      <c r="N36" s="101">
        <f>IF(ISNUMBER(jaar_zip[[#This Row],[graaddagen]]),IF(OR(MONTH(jaar_zip[[#This Row],[Datum]])=1,MONTH(jaar_zip[[#This Row],[Datum]])=2,MONTH(jaar_zip[[#This Row],[Datum]])=11,MONTH(jaar_zip[[#This Row],[Datum]])=12),1.1,IF(OR(MONTH(jaar_zip[[#This Row],[Datum]])=3,MONTH(jaar_zip[[#This Row],[Datum]])=10),1,0.8))*jaar_zip[[#This Row],[graaddagen]],"")</f>
        <v>8.6900000000000013</v>
      </c>
      <c r="O36" s="101">
        <f>IF(ISNUMBER(jaar_zip[[#This Row],[etmaaltemperatuur]]),IF(jaar_zip[[#This Row],[etmaaltemperatuur]]&gt;stookgrens,jaar_zip[[#This Row],[etmaaltemperatuur]]-stookgrens,0),"")</f>
        <v>0</v>
      </c>
    </row>
    <row r="37" spans="1:15" x14ac:dyDescent="0.25">
      <c r="A37">
        <v>215</v>
      </c>
      <c r="B37">
        <v>20240205</v>
      </c>
      <c r="C37">
        <v>9.8000000000000007</v>
      </c>
      <c r="D37">
        <v>9.3000000000000007</v>
      </c>
      <c r="E37">
        <v>295</v>
      </c>
      <c r="F37">
        <v>0</v>
      </c>
      <c r="G37">
        <v>1017.4</v>
      </c>
      <c r="H37">
        <v>84</v>
      </c>
      <c r="I37" s="101" t="s">
        <v>12</v>
      </c>
      <c r="J37" s="1">
        <f>DATEVALUE(RIGHT(jaar_zip[[#This Row],[YYYYMMDD]],2)&amp;"-"&amp;MID(jaar_zip[[#This Row],[YYYYMMDD]],5,2)&amp;"-"&amp;LEFT(jaar_zip[[#This Row],[YYYYMMDD]],4))</f>
        <v>45327</v>
      </c>
      <c r="K37" s="101" t="str">
        <f>IF(AND(VALUE(MONTH(jaar_zip[[#This Row],[Datum]]))=1,VALUE(WEEKNUM(jaar_zip[[#This Row],[Datum]],21))&gt;51),RIGHT(YEAR(jaar_zip[[#This Row],[Datum]])-1,2),RIGHT(YEAR(jaar_zip[[#This Row],[Datum]]),2))&amp;"-"&amp; TEXT(WEEKNUM(jaar_zip[[#This Row],[Datum]],21),"00")</f>
        <v>24-06</v>
      </c>
      <c r="L37" s="101">
        <f>MONTH(jaar_zip[[#This Row],[Datum]])</f>
        <v>2</v>
      </c>
      <c r="M37" s="101">
        <f>IF(ISNUMBER(jaar_zip[[#This Row],[etmaaltemperatuur]]),IF(jaar_zip[[#This Row],[etmaaltemperatuur]]&lt;stookgrens,stookgrens-jaar_zip[[#This Row],[etmaaltemperatuur]],0),"")</f>
        <v>8.6999999999999993</v>
      </c>
      <c r="N37" s="101">
        <f>IF(ISNUMBER(jaar_zip[[#This Row],[graaddagen]]),IF(OR(MONTH(jaar_zip[[#This Row],[Datum]])=1,MONTH(jaar_zip[[#This Row],[Datum]])=2,MONTH(jaar_zip[[#This Row],[Datum]])=11,MONTH(jaar_zip[[#This Row],[Datum]])=12),1.1,IF(OR(MONTH(jaar_zip[[#This Row],[Datum]])=3,MONTH(jaar_zip[[#This Row],[Datum]])=10),1,0.8))*jaar_zip[[#This Row],[graaddagen]],"")</f>
        <v>9.57</v>
      </c>
      <c r="O37" s="101">
        <f>IF(ISNUMBER(jaar_zip[[#This Row],[etmaaltemperatuur]]),IF(jaar_zip[[#This Row],[etmaaltemperatuur]]&gt;stookgrens,jaar_zip[[#This Row],[etmaaltemperatuur]]-stookgrens,0),"")</f>
        <v>0</v>
      </c>
    </row>
    <row r="38" spans="1:15" x14ac:dyDescent="0.25">
      <c r="A38">
        <v>215</v>
      </c>
      <c r="B38">
        <v>20240206</v>
      </c>
      <c r="C38">
        <v>10.6</v>
      </c>
      <c r="D38">
        <v>10.1</v>
      </c>
      <c r="E38">
        <v>308</v>
      </c>
      <c r="F38">
        <v>13.7</v>
      </c>
      <c r="G38">
        <v>1007.5</v>
      </c>
      <c r="H38">
        <v>84</v>
      </c>
      <c r="I38" s="101" t="s">
        <v>12</v>
      </c>
      <c r="J38" s="1">
        <f>DATEVALUE(RIGHT(jaar_zip[[#This Row],[YYYYMMDD]],2)&amp;"-"&amp;MID(jaar_zip[[#This Row],[YYYYMMDD]],5,2)&amp;"-"&amp;LEFT(jaar_zip[[#This Row],[YYYYMMDD]],4))</f>
        <v>45328</v>
      </c>
      <c r="K38" s="101" t="str">
        <f>IF(AND(VALUE(MONTH(jaar_zip[[#This Row],[Datum]]))=1,VALUE(WEEKNUM(jaar_zip[[#This Row],[Datum]],21))&gt;51),RIGHT(YEAR(jaar_zip[[#This Row],[Datum]])-1,2),RIGHT(YEAR(jaar_zip[[#This Row],[Datum]]),2))&amp;"-"&amp; TEXT(WEEKNUM(jaar_zip[[#This Row],[Datum]],21),"00")</f>
        <v>24-06</v>
      </c>
      <c r="L38" s="101">
        <f>MONTH(jaar_zip[[#This Row],[Datum]])</f>
        <v>2</v>
      </c>
      <c r="M38" s="101">
        <f>IF(ISNUMBER(jaar_zip[[#This Row],[etmaaltemperatuur]]),IF(jaar_zip[[#This Row],[etmaaltemperatuur]]&lt;stookgrens,stookgrens-jaar_zip[[#This Row],[etmaaltemperatuur]],0),"")</f>
        <v>7.9</v>
      </c>
      <c r="N38" s="101">
        <f>IF(ISNUMBER(jaar_zip[[#This Row],[graaddagen]]),IF(OR(MONTH(jaar_zip[[#This Row],[Datum]])=1,MONTH(jaar_zip[[#This Row],[Datum]])=2,MONTH(jaar_zip[[#This Row],[Datum]])=11,MONTH(jaar_zip[[#This Row],[Datum]])=12),1.1,IF(OR(MONTH(jaar_zip[[#This Row],[Datum]])=3,MONTH(jaar_zip[[#This Row],[Datum]])=10),1,0.8))*jaar_zip[[#This Row],[graaddagen]],"")</f>
        <v>8.6900000000000013</v>
      </c>
      <c r="O38" s="101">
        <f>IF(ISNUMBER(jaar_zip[[#This Row],[etmaaltemperatuur]]),IF(jaar_zip[[#This Row],[etmaaltemperatuur]]&gt;stookgrens,jaar_zip[[#This Row],[etmaaltemperatuur]]-stookgrens,0),"")</f>
        <v>0</v>
      </c>
    </row>
    <row r="39" spans="1:15" x14ac:dyDescent="0.25">
      <c r="A39">
        <v>215</v>
      </c>
      <c r="B39">
        <v>20240207</v>
      </c>
      <c r="C39">
        <v>2</v>
      </c>
      <c r="D39">
        <v>4.5999999999999996</v>
      </c>
      <c r="E39">
        <v>473</v>
      </c>
      <c r="F39">
        <v>3.6</v>
      </c>
      <c r="G39">
        <v>1005.4</v>
      </c>
      <c r="H39">
        <v>82</v>
      </c>
      <c r="I39" s="101" t="s">
        <v>12</v>
      </c>
      <c r="J39" s="1">
        <f>DATEVALUE(RIGHT(jaar_zip[[#This Row],[YYYYMMDD]],2)&amp;"-"&amp;MID(jaar_zip[[#This Row],[YYYYMMDD]],5,2)&amp;"-"&amp;LEFT(jaar_zip[[#This Row],[YYYYMMDD]],4))</f>
        <v>45329</v>
      </c>
      <c r="K39" s="101" t="str">
        <f>IF(AND(VALUE(MONTH(jaar_zip[[#This Row],[Datum]]))=1,VALUE(WEEKNUM(jaar_zip[[#This Row],[Datum]],21))&gt;51),RIGHT(YEAR(jaar_zip[[#This Row],[Datum]])-1,2),RIGHT(YEAR(jaar_zip[[#This Row],[Datum]]),2))&amp;"-"&amp; TEXT(WEEKNUM(jaar_zip[[#This Row],[Datum]],21),"00")</f>
        <v>24-06</v>
      </c>
      <c r="L39" s="101">
        <f>MONTH(jaar_zip[[#This Row],[Datum]])</f>
        <v>2</v>
      </c>
      <c r="M39" s="101">
        <f>IF(ISNUMBER(jaar_zip[[#This Row],[etmaaltemperatuur]]),IF(jaar_zip[[#This Row],[etmaaltemperatuur]]&lt;stookgrens,stookgrens-jaar_zip[[#This Row],[etmaaltemperatuur]],0),"")</f>
        <v>13.4</v>
      </c>
      <c r="N39" s="101">
        <f>IF(ISNUMBER(jaar_zip[[#This Row],[graaddagen]]),IF(OR(MONTH(jaar_zip[[#This Row],[Datum]])=1,MONTH(jaar_zip[[#This Row],[Datum]])=2,MONTH(jaar_zip[[#This Row],[Datum]])=11,MONTH(jaar_zip[[#This Row],[Datum]])=12),1.1,IF(OR(MONTH(jaar_zip[[#This Row],[Datum]])=3,MONTH(jaar_zip[[#This Row],[Datum]])=10),1,0.8))*jaar_zip[[#This Row],[graaddagen]],"")</f>
        <v>14.740000000000002</v>
      </c>
      <c r="O39" s="101">
        <f>IF(ISNUMBER(jaar_zip[[#This Row],[etmaaltemperatuur]]),IF(jaar_zip[[#This Row],[etmaaltemperatuur]]&gt;stookgrens,jaar_zip[[#This Row],[etmaaltemperatuur]]-stookgrens,0),"")</f>
        <v>0</v>
      </c>
    </row>
    <row r="40" spans="1:15" x14ac:dyDescent="0.25">
      <c r="A40">
        <v>215</v>
      </c>
      <c r="B40">
        <v>20240208</v>
      </c>
      <c r="C40">
        <v>3.5</v>
      </c>
      <c r="D40">
        <v>3.2</v>
      </c>
      <c r="E40">
        <v>142</v>
      </c>
      <c r="F40">
        <v>17.3</v>
      </c>
      <c r="G40">
        <v>995.8</v>
      </c>
      <c r="H40">
        <v>94</v>
      </c>
      <c r="I40" s="101" t="s">
        <v>12</v>
      </c>
      <c r="J40" s="1">
        <f>DATEVALUE(RIGHT(jaar_zip[[#This Row],[YYYYMMDD]],2)&amp;"-"&amp;MID(jaar_zip[[#This Row],[YYYYMMDD]],5,2)&amp;"-"&amp;LEFT(jaar_zip[[#This Row],[YYYYMMDD]],4))</f>
        <v>45330</v>
      </c>
      <c r="K40" s="101" t="str">
        <f>IF(AND(VALUE(MONTH(jaar_zip[[#This Row],[Datum]]))=1,VALUE(WEEKNUM(jaar_zip[[#This Row],[Datum]],21))&gt;51),RIGHT(YEAR(jaar_zip[[#This Row],[Datum]])-1,2),RIGHT(YEAR(jaar_zip[[#This Row],[Datum]]),2))&amp;"-"&amp; TEXT(WEEKNUM(jaar_zip[[#This Row],[Datum]],21),"00")</f>
        <v>24-06</v>
      </c>
      <c r="L40" s="101">
        <f>MONTH(jaar_zip[[#This Row],[Datum]])</f>
        <v>2</v>
      </c>
      <c r="M40" s="101">
        <f>IF(ISNUMBER(jaar_zip[[#This Row],[etmaaltemperatuur]]),IF(jaar_zip[[#This Row],[etmaaltemperatuur]]&lt;stookgrens,stookgrens-jaar_zip[[#This Row],[etmaaltemperatuur]],0),"")</f>
        <v>14.8</v>
      </c>
      <c r="N40" s="101">
        <f>IF(ISNUMBER(jaar_zip[[#This Row],[graaddagen]]),IF(OR(MONTH(jaar_zip[[#This Row],[Datum]])=1,MONTH(jaar_zip[[#This Row],[Datum]])=2,MONTH(jaar_zip[[#This Row],[Datum]])=11,MONTH(jaar_zip[[#This Row],[Datum]])=12),1.1,IF(OR(MONTH(jaar_zip[[#This Row],[Datum]])=3,MONTH(jaar_zip[[#This Row],[Datum]])=10),1,0.8))*jaar_zip[[#This Row],[graaddagen]],"")</f>
        <v>16.28</v>
      </c>
      <c r="O40" s="101">
        <f>IF(ISNUMBER(jaar_zip[[#This Row],[etmaaltemperatuur]]),IF(jaar_zip[[#This Row],[etmaaltemperatuur]]&gt;stookgrens,jaar_zip[[#This Row],[etmaaltemperatuur]]-stookgrens,0),"")</f>
        <v>0</v>
      </c>
    </row>
    <row r="41" spans="1:15" x14ac:dyDescent="0.25">
      <c r="A41">
        <v>215</v>
      </c>
      <c r="B41">
        <v>20240209</v>
      </c>
      <c r="C41">
        <v>5.5</v>
      </c>
      <c r="D41">
        <v>11</v>
      </c>
      <c r="E41">
        <v>291</v>
      </c>
      <c r="F41">
        <v>6.9</v>
      </c>
      <c r="G41">
        <v>982.9</v>
      </c>
      <c r="H41">
        <v>86</v>
      </c>
      <c r="I41" s="101" t="s">
        <v>12</v>
      </c>
      <c r="J41" s="1">
        <f>DATEVALUE(RIGHT(jaar_zip[[#This Row],[YYYYMMDD]],2)&amp;"-"&amp;MID(jaar_zip[[#This Row],[YYYYMMDD]],5,2)&amp;"-"&amp;LEFT(jaar_zip[[#This Row],[YYYYMMDD]],4))</f>
        <v>45331</v>
      </c>
      <c r="K41" s="101" t="str">
        <f>IF(AND(VALUE(MONTH(jaar_zip[[#This Row],[Datum]]))=1,VALUE(WEEKNUM(jaar_zip[[#This Row],[Datum]],21))&gt;51),RIGHT(YEAR(jaar_zip[[#This Row],[Datum]])-1,2),RIGHT(YEAR(jaar_zip[[#This Row],[Datum]]),2))&amp;"-"&amp; TEXT(WEEKNUM(jaar_zip[[#This Row],[Datum]],21),"00")</f>
        <v>24-06</v>
      </c>
      <c r="L41" s="101">
        <f>MONTH(jaar_zip[[#This Row],[Datum]])</f>
        <v>2</v>
      </c>
      <c r="M41" s="101">
        <f>IF(ISNUMBER(jaar_zip[[#This Row],[etmaaltemperatuur]]),IF(jaar_zip[[#This Row],[etmaaltemperatuur]]&lt;stookgrens,stookgrens-jaar_zip[[#This Row],[etmaaltemperatuur]],0),"")</f>
        <v>7</v>
      </c>
      <c r="N41" s="101">
        <f>IF(ISNUMBER(jaar_zip[[#This Row],[graaddagen]]),IF(OR(MONTH(jaar_zip[[#This Row],[Datum]])=1,MONTH(jaar_zip[[#This Row],[Datum]])=2,MONTH(jaar_zip[[#This Row],[Datum]])=11,MONTH(jaar_zip[[#This Row],[Datum]])=12),1.1,IF(OR(MONTH(jaar_zip[[#This Row],[Datum]])=3,MONTH(jaar_zip[[#This Row],[Datum]])=10),1,0.8))*jaar_zip[[#This Row],[graaddagen]],"")</f>
        <v>7.7000000000000011</v>
      </c>
      <c r="O41" s="101">
        <f>IF(ISNUMBER(jaar_zip[[#This Row],[etmaaltemperatuur]]),IF(jaar_zip[[#This Row],[etmaaltemperatuur]]&gt;stookgrens,jaar_zip[[#This Row],[etmaaltemperatuur]]-stookgrens,0),"")</f>
        <v>0</v>
      </c>
    </row>
    <row r="42" spans="1:15" x14ac:dyDescent="0.25">
      <c r="A42">
        <v>215</v>
      </c>
      <c r="B42">
        <v>20240210</v>
      </c>
      <c r="C42">
        <v>3.3</v>
      </c>
      <c r="D42">
        <v>10.6</v>
      </c>
      <c r="E42">
        <v>405</v>
      </c>
      <c r="F42">
        <v>0.4</v>
      </c>
      <c r="G42">
        <v>985.9</v>
      </c>
      <c r="H42">
        <v>88</v>
      </c>
      <c r="I42" s="101" t="s">
        <v>12</v>
      </c>
      <c r="J42" s="1">
        <f>DATEVALUE(RIGHT(jaar_zip[[#This Row],[YYYYMMDD]],2)&amp;"-"&amp;MID(jaar_zip[[#This Row],[YYYYMMDD]],5,2)&amp;"-"&amp;LEFT(jaar_zip[[#This Row],[YYYYMMDD]],4))</f>
        <v>45332</v>
      </c>
      <c r="K42" s="101" t="str">
        <f>IF(AND(VALUE(MONTH(jaar_zip[[#This Row],[Datum]]))=1,VALUE(WEEKNUM(jaar_zip[[#This Row],[Datum]],21))&gt;51),RIGHT(YEAR(jaar_zip[[#This Row],[Datum]])-1,2),RIGHT(YEAR(jaar_zip[[#This Row],[Datum]]),2))&amp;"-"&amp; TEXT(WEEKNUM(jaar_zip[[#This Row],[Datum]],21),"00")</f>
        <v>24-06</v>
      </c>
      <c r="L42" s="101">
        <f>MONTH(jaar_zip[[#This Row],[Datum]])</f>
        <v>2</v>
      </c>
      <c r="M42" s="101">
        <f>IF(ISNUMBER(jaar_zip[[#This Row],[etmaaltemperatuur]]),IF(jaar_zip[[#This Row],[etmaaltemperatuur]]&lt;stookgrens,stookgrens-jaar_zip[[#This Row],[etmaaltemperatuur]],0),"")</f>
        <v>7.4</v>
      </c>
      <c r="N42" s="101">
        <f>IF(ISNUMBER(jaar_zip[[#This Row],[graaddagen]]),IF(OR(MONTH(jaar_zip[[#This Row],[Datum]])=1,MONTH(jaar_zip[[#This Row],[Datum]])=2,MONTH(jaar_zip[[#This Row],[Datum]])=11,MONTH(jaar_zip[[#This Row],[Datum]])=12),1.1,IF(OR(MONTH(jaar_zip[[#This Row],[Datum]])=3,MONTH(jaar_zip[[#This Row],[Datum]])=10),1,0.8))*jaar_zip[[#This Row],[graaddagen]],"")</f>
        <v>8.14</v>
      </c>
      <c r="O42" s="101">
        <f>IF(ISNUMBER(jaar_zip[[#This Row],[etmaaltemperatuur]]),IF(jaar_zip[[#This Row],[etmaaltemperatuur]]&gt;stookgrens,jaar_zip[[#This Row],[etmaaltemperatuur]]-stookgrens,0),"")</f>
        <v>0</v>
      </c>
    </row>
    <row r="43" spans="1:15" x14ac:dyDescent="0.25">
      <c r="A43">
        <v>215</v>
      </c>
      <c r="B43">
        <v>20240211</v>
      </c>
      <c r="C43">
        <v>3.1</v>
      </c>
      <c r="D43">
        <v>8.6</v>
      </c>
      <c r="E43">
        <v>289</v>
      </c>
      <c r="F43">
        <v>4.9000000000000004</v>
      </c>
      <c r="G43">
        <v>990.7</v>
      </c>
      <c r="H43">
        <v>91</v>
      </c>
      <c r="I43" s="101" t="s">
        <v>12</v>
      </c>
      <c r="J43" s="1">
        <f>DATEVALUE(RIGHT(jaar_zip[[#This Row],[YYYYMMDD]],2)&amp;"-"&amp;MID(jaar_zip[[#This Row],[YYYYMMDD]],5,2)&amp;"-"&amp;LEFT(jaar_zip[[#This Row],[YYYYMMDD]],4))</f>
        <v>45333</v>
      </c>
      <c r="K43" s="101" t="str">
        <f>IF(AND(VALUE(MONTH(jaar_zip[[#This Row],[Datum]]))=1,VALUE(WEEKNUM(jaar_zip[[#This Row],[Datum]],21))&gt;51),RIGHT(YEAR(jaar_zip[[#This Row],[Datum]])-1,2),RIGHT(YEAR(jaar_zip[[#This Row],[Datum]]),2))&amp;"-"&amp; TEXT(WEEKNUM(jaar_zip[[#This Row],[Datum]],21),"00")</f>
        <v>24-06</v>
      </c>
      <c r="L43" s="101">
        <f>MONTH(jaar_zip[[#This Row],[Datum]])</f>
        <v>2</v>
      </c>
      <c r="M43" s="101">
        <f>IF(ISNUMBER(jaar_zip[[#This Row],[etmaaltemperatuur]]),IF(jaar_zip[[#This Row],[etmaaltemperatuur]]&lt;stookgrens,stookgrens-jaar_zip[[#This Row],[etmaaltemperatuur]],0),"")</f>
        <v>9.4</v>
      </c>
      <c r="N43" s="101">
        <f>IF(ISNUMBER(jaar_zip[[#This Row],[graaddagen]]),IF(OR(MONTH(jaar_zip[[#This Row],[Datum]])=1,MONTH(jaar_zip[[#This Row],[Datum]])=2,MONTH(jaar_zip[[#This Row],[Datum]])=11,MONTH(jaar_zip[[#This Row],[Datum]])=12),1.1,IF(OR(MONTH(jaar_zip[[#This Row],[Datum]])=3,MONTH(jaar_zip[[#This Row],[Datum]])=10),1,0.8))*jaar_zip[[#This Row],[graaddagen]],"")</f>
        <v>10.340000000000002</v>
      </c>
      <c r="O43" s="101">
        <f>IF(ISNUMBER(jaar_zip[[#This Row],[etmaaltemperatuur]]),IF(jaar_zip[[#This Row],[etmaaltemperatuur]]&gt;stookgrens,jaar_zip[[#This Row],[etmaaltemperatuur]]-stookgrens,0),"")</f>
        <v>0</v>
      </c>
    </row>
    <row r="44" spans="1:15" x14ac:dyDescent="0.25">
      <c r="A44">
        <v>215</v>
      </c>
      <c r="B44">
        <v>20240212</v>
      </c>
      <c r="C44">
        <v>4.2</v>
      </c>
      <c r="D44">
        <v>6.7</v>
      </c>
      <c r="E44">
        <v>597</v>
      </c>
      <c r="F44">
        <v>-0.1</v>
      </c>
      <c r="G44">
        <v>1005.1</v>
      </c>
      <c r="H44">
        <v>86</v>
      </c>
      <c r="I44" s="101" t="s">
        <v>12</v>
      </c>
      <c r="J44" s="1">
        <f>DATEVALUE(RIGHT(jaar_zip[[#This Row],[YYYYMMDD]],2)&amp;"-"&amp;MID(jaar_zip[[#This Row],[YYYYMMDD]],5,2)&amp;"-"&amp;LEFT(jaar_zip[[#This Row],[YYYYMMDD]],4))</f>
        <v>45334</v>
      </c>
      <c r="K44" s="101" t="str">
        <f>IF(AND(VALUE(MONTH(jaar_zip[[#This Row],[Datum]]))=1,VALUE(WEEKNUM(jaar_zip[[#This Row],[Datum]],21))&gt;51),RIGHT(YEAR(jaar_zip[[#This Row],[Datum]])-1,2),RIGHT(YEAR(jaar_zip[[#This Row],[Datum]]),2))&amp;"-"&amp; TEXT(WEEKNUM(jaar_zip[[#This Row],[Datum]],21),"00")</f>
        <v>24-07</v>
      </c>
      <c r="L44" s="101">
        <f>MONTH(jaar_zip[[#This Row],[Datum]])</f>
        <v>2</v>
      </c>
      <c r="M44" s="101">
        <f>IF(ISNUMBER(jaar_zip[[#This Row],[etmaaltemperatuur]]),IF(jaar_zip[[#This Row],[etmaaltemperatuur]]&lt;stookgrens,stookgrens-jaar_zip[[#This Row],[etmaaltemperatuur]],0),"")</f>
        <v>11.3</v>
      </c>
      <c r="N44" s="101">
        <f>IF(ISNUMBER(jaar_zip[[#This Row],[graaddagen]]),IF(OR(MONTH(jaar_zip[[#This Row],[Datum]])=1,MONTH(jaar_zip[[#This Row],[Datum]])=2,MONTH(jaar_zip[[#This Row],[Datum]])=11,MONTH(jaar_zip[[#This Row],[Datum]])=12),1.1,IF(OR(MONTH(jaar_zip[[#This Row],[Datum]])=3,MONTH(jaar_zip[[#This Row],[Datum]])=10),1,0.8))*jaar_zip[[#This Row],[graaddagen]],"")</f>
        <v>12.430000000000001</v>
      </c>
      <c r="O44" s="101">
        <f>IF(ISNUMBER(jaar_zip[[#This Row],[etmaaltemperatuur]]),IF(jaar_zip[[#This Row],[etmaaltemperatuur]]&gt;stookgrens,jaar_zip[[#This Row],[etmaaltemperatuur]]-stookgrens,0),"")</f>
        <v>0</v>
      </c>
    </row>
    <row r="45" spans="1:15" x14ac:dyDescent="0.25">
      <c r="A45">
        <v>215</v>
      </c>
      <c r="B45">
        <v>20240213</v>
      </c>
      <c r="C45">
        <v>5.5</v>
      </c>
      <c r="D45">
        <v>7</v>
      </c>
      <c r="E45">
        <v>492</v>
      </c>
      <c r="F45">
        <v>3.5</v>
      </c>
      <c r="G45">
        <v>1014.2</v>
      </c>
      <c r="H45">
        <v>85</v>
      </c>
      <c r="I45" s="101" t="s">
        <v>12</v>
      </c>
      <c r="J45" s="1">
        <f>DATEVALUE(RIGHT(jaar_zip[[#This Row],[YYYYMMDD]],2)&amp;"-"&amp;MID(jaar_zip[[#This Row],[YYYYMMDD]],5,2)&amp;"-"&amp;LEFT(jaar_zip[[#This Row],[YYYYMMDD]],4))</f>
        <v>45335</v>
      </c>
      <c r="K45" s="101" t="str">
        <f>IF(AND(VALUE(MONTH(jaar_zip[[#This Row],[Datum]]))=1,VALUE(WEEKNUM(jaar_zip[[#This Row],[Datum]],21))&gt;51),RIGHT(YEAR(jaar_zip[[#This Row],[Datum]])-1,2),RIGHT(YEAR(jaar_zip[[#This Row],[Datum]]),2))&amp;"-"&amp; TEXT(WEEKNUM(jaar_zip[[#This Row],[Datum]],21),"00")</f>
        <v>24-07</v>
      </c>
      <c r="L45" s="101">
        <f>MONTH(jaar_zip[[#This Row],[Datum]])</f>
        <v>2</v>
      </c>
      <c r="M45" s="101">
        <f>IF(ISNUMBER(jaar_zip[[#This Row],[etmaaltemperatuur]]),IF(jaar_zip[[#This Row],[etmaaltemperatuur]]&lt;stookgrens,stookgrens-jaar_zip[[#This Row],[etmaaltemperatuur]],0),"")</f>
        <v>11</v>
      </c>
      <c r="N45" s="101">
        <f>IF(ISNUMBER(jaar_zip[[#This Row],[graaddagen]]),IF(OR(MONTH(jaar_zip[[#This Row],[Datum]])=1,MONTH(jaar_zip[[#This Row],[Datum]])=2,MONTH(jaar_zip[[#This Row],[Datum]])=11,MONTH(jaar_zip[[#This Row],[Datum]])=12),1.1,IF(OR(MONTH(jaar_zip[[#This Row],[Datum]])=3,MONTH(jaar_zip[[#This Row],[Datum]])=10),1,0.8))*jaar_zip[[#This Row],[graaddagen]],"")</f>
        <v>12.100000000000001</v>
      </c>
      <c r="O45" s="101">
        <f>IF(ISNUMBER(jaar_zip[[#This Row],[etmaaltemperatuur]]),IF(jaar_zip[[#This Row],[etmaaltemperatuur]]&gt;stookgrens,jaar_zip[[#This Row],[etmaaltemperatuur]]-stookgrens,0),"")</f>
        <v>0</v>
      </c>
    </row>
    <row r="46" spans="1:15" x14ac:dyDescent="0.25">
      <c r="A46">
        <v>215</v>
      </c>
      <c r="B46">
        <v>20240214</v>
      </c>
      <c r="C46">
        <v>7.3</v>
      </c>
      <c r="D46">
        <v>11.2</v>
      </c>
      <c r="E46">
        <v>131</v>
      </c>
      <c r="F46">
        <v>11.3</v>
      </c>
      <c r="G46">
        <v>1014</v>
      </c>
      <c r="H46">
        <v>94</v>
      </c>
      <c r="I46" s="101" t="s">
        <v>12</v>
      </c>
      <c r="J46" s="1">
        <f>DATEVALUE(RIGHT(jaar_zip[[#This Row],[YYYYMMDD]],2)&amp;"-"&amp;MID(jaar_zip[[#This Row],[YYYYMMDD]],5,2)&amp;"-"&amp;LEFT(jaar_zip[[#This Row],[YYYYMMDD]],4))</f>
        <v>45336</v>
      </c>
      <c r="K46" s="101" t="str">
        <f>IF(AND(VALUE(MONTH(jaar_zip[[#This Row],[Datum]]))=1,VALUE(WEEKNUM(jaar_zip[[#This Row],[Datum]],21))&gt;51),RIGHT(YEAR(jaar_zip[[#This Row],[Datum]])-1,2),RIGHT(YEAR(jaar_zip[[#This Row],[Datum]]),2))&amp;"-"&amp; TEXT(WEEKNUM(jaar_zip[[#This Row],[Datum]],21),"00")</f>
        <v>24-07</v>
      </c>
      <c r="L46" s="101">
        <f>MONTH(jaar_zip[[#This Row],[Datum]])</f>
        <v>2</v>
      </c>
      <c r="M46" s="101">
        <f>IF(ISNUMBER(jaar_zip[[#This Row],[etmaaltemperatuur]]),IF(jaar_zip[[#This Row],[etmaaltemperatuur]]&lt;stookgrens,stookgrens-jaar_zip[[#This Row],[etmaaltemperatuur]],0),"")</f>
        <v>6.8000000000000007</v>
      </c>
      <c r="N46" s="101">
        <f>IF(ISNUMBER(jaar_zip[[#This Row],[graaddagen]]),IF(OR(MONTH(jaar_zip[[#This Row],[Datum]])=1,MONTH(jaar_zip[[#This Row],[Datum]])=2,MONTH(jaar_zip[[#This Row],[Datum]])=11,MONTH(jaar_zip[[#This Row],[Datum]])=12),1.1,IF(OR(MONTH(jaar_zip[[#This Row],[Datum]])=3,MONTH(jaar_zip[[#This Row],[Datum]])=10),1,0.8))*jaar_zip[[#This Row],[graaddagen]],"")</f>
        <v>7.4800000000000013</v>
      </c>
      <c r="O46" s="101">
        <f>IF(ISNUMBER(jaar_zip[[#This Row],[etmaaltemperatuur]]),IF(jaar_zip[[#This Row],[etmaaltemperatuur]]&gt;stookgrens,jaar_zip[[#This Row],[etmaaltemperatuur]]-stookgrens,0),"")</f>
        <v>0</v>
      </c>
    </row>
    <row r="47" spans="1:15" x14ac:dyDescent="0.25">
      <c r="A47">
        <v>215</v>
      </c>
      <c r="B47">
        <v>20240215</v>
      </c>
      <c r="C47">
        <v>4.7</v>
      </c>
      <c r="D47">
        <v>13.2</v>
      </c>
      <c r="E47">
        <v>441</v>
      </c>
      <c r="F47">
        <v>8.4</v>
      </c>
      <c r="G47">
        <v>1011.8</v>
      </c>
      <c r="H47">
        <v>85</v>
      </c>
      <c r="I47" s="101" t="s">
        <v>12</v>
      </c>
      <c r="J47" s="1">
        <f>DATEVALUE(RIGHT(jaar_zip[[#This Row],[YYYYMMDD]],2)&amp;"-"&amp;MID(jaar_zip[[#This Row],[YYYYMMDD]],5,2)&amp;"-"&amp;LEFT(jaar_zip[[#This Row],[YYYYMMDD]],4))</f>
        <v>45337</v>
      </c>
      <c r="K47" s="101" t="str">
        <f>IF(AND(VALUE(MONTH(jaar_zip[[#This Row],[Datum]]))=1,VALUE(WEEKNUM(jaar_zip[[#This Row],[Datum]],21))&gt;51),RIGHT(YEAR(jaar_zip[[#This Row],[Datum]])-1,2),RIGHT(YEAR(jaar_zip[[#This Row],[Datum]]),2))&amp;"-"&amp; TEXT(WEEKNUM(jaar_zip[[#This Row],[Datum]],21),"00")</f>
        <v>24-07</v>
      </c>
      <c r="L47" s="101">
        <f>MONTH(jaar_zip[[#This Row],[Datum]])</f>
        <v>2</v>
      </c>
      <c r="M47" s="101">
        <f>IF(ISNUMBER(jaar_zip[[#This Row],[etmaaltemperatuur]]),IF(jaar_zip[[#This Row],[etmaaltemperatuur]]&lt;stookgrens,stookgrens-jaar_zip[[#This Row],[etmaaltemperatuur]],0),"")</f>
        <v>4.8000000000000007</v>
      </c>
      <c r="N47" s="101">
        <f>IF(ISNUMBER(jaar_zip[[#This Row],[graaddagen]]),IF(OR(MONTH(jaar_zip[[#This Row],[Datum]])=1,MONTH(jaar_zip[[#This Row],[Datum]])=2,MONTH(jaar_zip[[#This Row],[Datum]])=11,MONTH(jaar_zip[[#This Row],[Datum]])=12),1.1,IF(OR(MONTH(jaar_zip[[#This Row],[Datum]])=3,MONTH(jaar_zip[[#This Row],[Datum]])=10),1,0.8))*jaar_zip[[#This Row],[graaddagen]],"")</f>
        <v>5.2800000000000011</v>
      </c>
      <c r="O47" s="101">
        <f>IF(ISNUMBER(jaar_zip[[#This Row],[etmaaltemperatuur]]),IF(jaar_zip[[#This Row],[etmaaltemperatuur]]&gt;stookgrens,jaar_zip[[#This Row],[etmaaltemperatuur]]-stookgrens,0),"")</f>
        <v>0</v>
      </c>
    </row>
    <row r="48" spans="1:15" x14ac:dyDescent="0.25">
      <c r="A48">
        <v>215</v>
      </c>
      <c r="B48">
        <v>20240216</v>
      </c>
      <c r="C48">
        <v>4.5</v>
      </c>
      <c r="D48">
        <v>10.7</v>
      </c>
      <c r="E48">
        <v>358</v>
      </c>
      <c r="F48">
        <v>2.4</v>
      </c>
      <c r="G48">
        <v>1014.4</v>
      </c>
      <c r="H48">
        <v>87</v>
      </c>
      <c r="I48" s="101" t="s">
        <v>12</v>
      </c>
      <c r="J48" s="1">
        <f>DATEVALUE(RIGHT(jaar_zip[[#This Row],[YYYYMMDD]],2)&amp;"-"&amp;MID(jaar_zip[[#This Row],[YYYYMMDD]],5,2)&amp;"-"&amp;LEFT(jaar_zip[[#This Row],[YYYYMMDD]],4))</f>
        <v>45338</v>
      </c>
      <c r="K48" s="101" t="str">
        <f>IF(AND(VALUE(MONTH(jaar_zip[[#This Row],[Datum]]))=1,VALUE(WEEKNUM(jaar_zip[[#This Row],[Datum]],21))&gt;51),RIGHT(YEAR(jaar_zip[[#This Row],[Datum]])-1,2),RIGHT(YEAR(jaar_zip[[#This Row],[Datum]]),2))&amp;"-"&amp; TEXT(WEEKNUM(jaar_zip[[#This Row],[Datum]],21),"00")</f>
        <v>24-07</v>
      </c>
      <c r="L48" s="101">
        <f>MONTH(jaar_zip[[#This Row],[Datum]])</f>
        <v>2</v>
      </c>
      <c r="M48" s="101">
        <f>IF(ISNUMBER(jaar_zip[[#This Row],[etmaaltemperatuur]]),IF(jaar_zip[[#This Row],[etmaaltemperatuur]]&lt;stookgrens,stookgrens-jaar_zip[[#This Row],[etmaaltemperatuur]],0),"")</f>
        <v>7.3000000000000007</v>
      </c>
      <c r="N48" s="101">
        <f>IF(ISNUMBER(jaar_zip[[#This Row],[graaddagen]]),IF(OR(MONTH(jaar_zip[[#This Row],[Datum]])=1,MONTH(jaar_zip[[#This Row],[Datum]])=2,MONTH(jaar_zip[[#This Row],[Datum]])=11,MONTH(jaar_zip[[#This Row],[Datum]])=12),1.1,IF(OR(MONTH(jaar_zip[[#This Row],[Datum]])=3,MONTH(jaar_zip[[#This Row],[Datum]])=10),1,0.8))*jaar_zip[[#This Row],[graaddagen]],"")</f>
        <v>8.0300000000000011</v>
      </c>
      <c r="O48" s="101">
        <f>IF(ISNUMBER(jaar_zip[[#This Row],[etmaaltemperatuur]]),IF(jaar_zip[[#This Row],[etmaaltemperatuur]]&gt;stookgrens,jaar_zip[[#This Row],[etmaaltemperatuur]]-stookgrens,0),"")</f>
        <v>0</v>
      </c>
    </row>
    <row r="49" spans="1:15" x14ac:dyDescent="0.25">
      <c r="A49">
        <v>215</v>
      </c>
      <c r="B49">
        <v>20240217</v>
      </c>
      <c r="C49">
        <v>3.4</v>
      </c>
      <c r="D49">
        <v>10.199999999999999</v>
      </c>
      <c r="E49">
        <v>348</v>
      </c>
      <c r="F49">
        <v>-0.1</v>
      </c>
      <c r="G49">
        <v>1030</v>
      </c>
      <c r="H49">
        <v>86</v>
      </c>
      <c r="I49" s="101" t="s">
        <v>12</v>
      </c>
      <c r="J49" s="1">
        <f>DATEVALUE(RIGHT(jaar_zip[[#This Row],[YYYYMMDD]],2)&amp;"-"&amp;MID(jaar_zip[[#This Row],[YYYYMMDD]],5,2)&amp;"-"&amp;LEFT(jaar_zip[[#This Row],[YYYYMMDD]],4))</f>
        <v>45339</v>
      </c>
      <c r="K49" s="101" t="str">
        <f>IF(AND(VALUE(MONTH(jaar_zip[[#This Row],[Datum]]))=1,VALUE(WEEKNUM(jaar_zip[[#This Row],[Datum]],21))&gt;51),RIGHT(YEAR(jaar_zip[[#This Row],[Datum]])-1,2),RIGHT(YEAR(jaar_zip[[#This Row],[Datum]]),2))&amp;"-"&amp; TEXT(WEEKNUM(jaar_zip[[#This Row],[Datum]],21),"00")</f>
        <v>24-07</v>
      </c>
      <c r="L49" s="101">
        <f>MONTH(jaar_zip[[#This Row],[Datum]])</f>
        <v>2</v>
      </c>
      <c r="M49" s="101">
        <f>IF(ISNUMBER(jaar_zip[[#This Row],[etmaaltemperatuur]]),IF(jaar_zip[[#This Row],[etmaaltemperatuur]]&lt;stookgrens,stookgrens-jaar_zip[[#This Row],[etmaaltemperatuur]],0),"")</f>
        <v>7.8000000000000007</v>
      </c>
      <c r="N49" s="101">
        <f>IF(ISNUMBER(jaar_zip[[#This Row],[graaddagen]]),IF(OR(MONTH(jaar_zip[[#This Row],[Datum]])=1,MONTH(jaar_zip[[#This Row],[Datum]])=2,MONTH(jaar_zip[[#This Row],[Datum]])=11,MONTH(jaar_zip[[#This Row],[Datum]])=12),1.1,IF(OR(MONTH(jaar_zip[[#This Row],[Datum]])=3,MONTH(jaar_zip[[#This Row],[Datum]])=10),1,0.8))*jaar_zip[[#This Row],[graaddagen]],"")</f>
        <v>8.5800000000000018</v>
      </c>
      <c r="O49" s="101">
        <f>IF(ISNUMBER(jaar_zip[[#This Row],[etmaaltemperatuur]]),IF(jaar_zip[[#This Row],[etmaaltemperatuur]]&gt;stookgrens,jaar_zip[[#This Row],[etmaaltemperatuur]]-stookgrens,0),"")</f>
        <v>0</v>
      </c>
    </row>
    <row r="50" spans="1:15" x14ac:dyDescent="0.25">
      <c r="A50">
        <v>215</v>
      </c>
      <c r="B50">
        <v>20240218</v>
      </c>
      <c r="C50">
        <v>6.9</v>
      </c>
      <c r="D50">
        <v>9.4</v>
      </c>
      <c r="E50">
        <v>133</v>
      </c>
      <c r="F50">
        <v>18.8</v>
      </c>
      <c r="G50">
        <v>1023.9</v>
      </c>
      <c r="H50">
        <v>92</v>
      </c>
      <c r="I50" s="101" t="s">
        <v>12</v>
      </c>
      <c r="J50" s="1">
        <f>DATEVALUE(RIGHT(jaar_zip[[#This Row],[YYYYMMDD]],2)&amp;"-"&amp;MID(jaar_zip[[#This Row],[YYYYMMDD]],5,2)&amp;"-"&amp;LEFT(jaar_zip[[#This Row],[YYYYMMDD]],4))</f>
        <v>45340</v>
      </c>
      <c r="K50" s="101" t="str">
        <f>IF(AND(VALUE(MONTH(jaar_zip[[#This Row],[Datum]]))=1,VALUE(WEEKNUM(jaar_zip[[#This Row],[Datum]],21))&gt;51),RIGHT(YEAR(jaar_zip[[#This Row],[Datum]])-1,2),RIGHT(YEAR(jaar_zip[[#This Row],[Datum]]),2))&amp;"-"&amp; TEXT(WEEKNUM(jaar_zip[[#This Row],[Datum]],21),"00")</f>
        <v>24-07</v>
      </c>
      <c r="L50" s="101">
        <f>MONTH(jaar_zip[[#This Row],[Datum]])</f>
        <v>2</v>
      </c>
      <c r="M50" s="101">
        <f>IF(ISNUMBER(jaar_zip[[#This Row],[etmaaltemperatuur]]),IF(jaar_zip[[#This Row],[etmaaltemperatuur]]&lt;stookgrens,stookgrens-jaar_zip[[#This Row],[etmaaltemperatuur]],0),"")</f>
        <v>8.6</v>
      </c>
      <c r="N50" s="101">
        <f>IF(ISNUMBER(jaar_zip[[#This Row],[graaddagen]]),IF(OR(MONTH(jaar_zip[[#This Row],[Datum]])=1,MONTH(jaar_zip[[#This Row],[Datum]])=2,MONTH(jaar_zip[[#This Row],[Datum]])=11,MONTH(jaar_zip[[#This Row],[Datum]])=12),1.1,IF(OR(MONTH(jaar_zip[[#This Row],[Datum]])=3,MONTH(jaar_zip[[#This Row],[Datum]])=10),1,0.8))*jaar_zip[[#This Row],[graaddagen]],"")</f>
        <v>9.4600000000000009</v>
      </c>
      <c r="O50" s="101">
        <f>IF(ISNUMBER(jaar_zip[[#This Row],[etmaaltemperatuur]]),IF(jaar_zip[[#This Row],[etmaaltemperatuur]]&gt;stookgrens,jaar_zip[[#This Row],[etmaaltemperatuur]]-stookgrens,0),"")</f>
        <v>0</v>
      </c>
    </row>
    <row r="51" spans="1:15" x14ac:dyDescent="0.25">
      <c r="A51">
        <v>215</v>
      </c>
      <c r="B51">
        <v>20240219</v>
      </c>
      <c r="C51">
        <v>5.3</v>
      </c>
      <c r="D51">
        <v>8.8000000000000007</v>
      </c>
      <c r="E51">
        <v>248</v>
      </c>
      <c r="F51">
        <v>1.4</v>
      </c>
      <c r="G51">
        <v>1026.7</v>
      </c>
      <c r="H51">
        <v>88</v>
      </c>
      <c r="I51" s="101" t="s">
        <v>12</v>
      </c>
      <c r="J51" s="1">
        <f>DATEVALUE(RIGHT(jaar_zip[[#This Row],[YYYYMMDD]],2)&amp;"-"&amp;MID(jaar_zip[[#This Row],[YYYYMMDD]],5,2)&amp;"-"&amp;LEFT(jaar_zip[[#This Row],[YYYYMMDD]],4))</f>
        <v>45341</v>
      </c>
      <c r="K51" s="101" t="str">
        <f>IF(AND(VALUE(MONTH(jaar_zip[[#This Row],[Datum]]))=1,VALUE(WEEKNUM(jaar_zip[[#This Row],[Datum]],21))&gt;51),RIGHT(YEAR(jaar_zip[[#This Row],[Datum]])-1,2),RIGHT(YEAR(jaar_zip[[#This Row],[Datum]]),2))&amp;"-"&amp; TEXT(WEEKNUM(jaar_zip[[#This Row],[Datum]],21),"00")</f>
        <v>24-08</v>
      </c>
      <c r="L51" s="101">
        <f>MONTH(jaar_zip[[#This Row],[Datum]])</f>
        <v>2</v>
      </c>
      <c r="M51" s="101">
        <f>IF(ISNUMBER(jaar_zip[[#This Row],[etmaaltemperatuur]]),IF(jaar_zip[[#This Row],[etmaaltemperatuur]]&lt;stookgrens,stookgrens-jaar_zip[[#This Row],[etmaaltemperatuur]],0),"")</f>
        <v>9.1999999999999993</v>
      </c>
      <c r="N51" s="101">
        <f>IF(ISNUMBER(jaar_zip[[#This Row],[graaddagen]]),IF(OR(MONTH(jaar_zip[[#This Row],[Datum]])=1,MONTH(jaar_zip[[#This Row],[Datum]])=2,MONTH(jaar_zip[[#This Row],[Datum]])=11,MONTH(jaar_zip[[#This Row],[Datum]])=12),1.1,IF(OR(MONTH(jaar_zip[[#This Row],[Datum]])=3,MONTH(jaar_zip[[#This Row],[Datum]])=10),1,0.8))*jaar_zip[[#This Row],[graaddagen]],"")</f>
        <v>10.119999999999999</v>
      </c>
      <c r="O51" s="101">
        <f>IF(ISNUMBER(jaar_zip[[#This Row],[etmaaltemperatuur]]),IF(jaar_zip[[#This Row],[etmaaltemperatuur]]&gt;stookgrens,jaar_zip[[#This Row],[etmaaltemperatuur]]-stookgrens,0),"")</f>
        <v>0</v>
      </c>
    </row>
    <row r="52" spans="1:15" x14ac:dyDescent="0.25">
      <c r="A52">
        <v>215</v>
      </c>
      <c r="B52">
        <v>20240220</v>
      </c>
      <c r="C52">
        <v>6.2</v>
      </c>
      <c r="D52">
        <v>8.9</v>
      </c>
      <c r="E52">
        <v>540</v>
      </c>
      <c r="F52">
        <v>-0.1</v>
      </c>
      <c r="G52">
        <v>1025.3</v>
      </c>
      <c r="H52">
        <v>86</v>
      </c>
      <c r="I52" s="101" t="s">
        <v>12</v>
      </c>
      <c r="J52" s="1">
        <f>DATEVALUE(RIGHT(jaar_zip[[#This Row],[YYYYMMDD]],2)&amp;"-"&amp;MID(jaar_zip[[#This Row],[YYYYMMDD]],5,2)&amp;"-"&amp;LEFT(jaar_zip[[#This Row],[YYYYMMDD]],4))</f>
        <v>45342</v>
      </c>
      <c r="K52" s="101" t="str">
        <f>IF(AND(VALUE(MONTH(jaar_zip[[#This Row],[Datum]]))=1,VALUE(WEEKNUM(jaar_zip[[#This Row],[Datum]],21))&gt;51),RIGHT(YEAR(jaar_zip[[#This Row],[Datum]])-1,2),RIGHT(YEAR(jaar_zip[[#This Row],[Datum]]),2))&amp;"-"&amp; TEXT(WEEKNUM(jaar_zip[[#This Row],[Datum]],21),"00")</f>
        <v>24-08</v>
      </c>
      <c r="L52" s="101">
        <f>MONTH(jaar_zip[[#This Row],[Datum]])</f>
        <v>2</v>
      </c>
      <c r="M52" s="101">
        <f>IF(ISNUMBER(jaar_zip[[#This Row],[etmaaltemperatuur]]),IF(jaar_zip[[#This Row],[etmaaltemperatuur]]&lt;stookgrens,stookgrens-jaar_zip[[#This Row],[etmaaltemperatuur]],0),"")</f>
        <v>9.1</v>
      </c>
      <c r="N52" s="101">
        <f>IF(ISNUMBER(jaar_zip[[#This Row],[graaddagen]]),IF(OR(MONTH(jaar_zip[[#This Row],[Datum]])=1,MONTH(jaar_zip[[#This Row],[Datum]])=2,MONTH(jaar_zip[[#This Row],[Datum]])=11,MONTH(jaar_zip[[#This Row],[Datum]])=12),1.1,IF(OR(MONTH(jaar_zip[[#This Row],[Datum]])=3,MONTH(jaar_zip[[#This Row],[Datum]])=10),1,0.8))*jaar_zip[[#This Row],[graaddagen]],"")</f>
        <v>10.01</v>
      </c>
      <c r="O52" s="101">
        <f>IF(ISNUMBER(jaar_zip[[#This Row],[etmaaltemperatuur]]),IF(jaar_zip[[#This Row],[etmaaltemperatuur]]&gt;stookgrens,jaar_zip[[#This Row],[etmaaltemperatuur]]-stookgrens,0),"")</f>
        <v>0</v>
      </c>
    </row>
    <row r="53" spans="1:15" x14ac:dyDescent="0.25">
      <c r="A53">
        <v>215</v>
      </c>
      <c r="B53">
        <v>20240221</v>
      </c>
      <c r="C53">
        <v>7.5</v>
      </c>
      <c r="D53">
        <v>9.4</v>
      </c>
      <c r="E53">
        <v>235</v>
      </c>
      <c r="F53">
        <v>7.9</v>
      </c>
      <c r="G53">
        <v>1009.3</v>
      </c>
      <c r="H53">
        <v>88</v>
      </c>
      <c r="I53" s="101" t="s">
        <v>12</v>
      </c>
      <c r="J53" s="1">
        <f>DATEVALUE(RIGHT(jaar_zip[[#This Row],[YYYYMMDD]],2)&amp;"-"&amp;MID(jaar_zip[[#This Row],[YYYYMMDD]],5,2)&amp;"-"&amp;LEFT(jaar_zip[[#This Row],[YYYYMMDD]],4))</f>
        <v>45343</v>
      </c>
      <c r="K53" s="101" t="str">
        <f>IF(AND(VALUE(MONTH(jaar_zip[[#This Row],[Datum]]))=1,VALUE(WEEKNUM(jaar_zip[[#This Row],[Datum]],21))&gt;51),RIGHT(YEAR(jaar_zip[[#This Row],[Datum]])-1,2),RIGHT(YEAR(jaar_zip[[#This Row],[Datum]]),2))&amp;"-"&amp; TEXT(WEEKNUM(jaar_zip[[#This Row],[Datum]],21),"00")</f>
        <v>24-08</v>
      </c>
      <c r="L53" s="101">
        <f>MONTH(jaar_zip[[#This Row],[Datum]])</f>
        <v>2</v>
      </c>
      <c r="M53" s="101">
        <f>IF(ISNUMBER(jaar_zip[[#This Row],[etmaaltemperatuur]]),IF(jaar_zip[[#This Row],[etmaaltemperatuur]]&lt;stookgrens,stookgrens-jaar_zip[[#This Row],[etmaaltemperatuur]],0),"")</f>
        <v>8.6</v>
      </c>
      <c r="N53" s="101">
        <f>IF(ISNUMBER(jaar_zip[[#This Row],[graaddagen]]),IF(OR(MONTH(jaar_zip[[#This Row],[Datum]])=1,MONTH(jaar_zip[[#This Row],[Datum]])=2,MONTH(jaar_zip[[#This Row],[Datum]])=11,MONTH(jaar_zip[[#This Row],[Datum]])=12),1.1,IF(OR(MONTH(jaar_zip[[#This Row],[Datum]])=3,MONTH(jaar_zip[[#This Row],[Datum]])=10),1,0.8))*jaar_zip[[#This Row],[graaddagen]],"")</f>
        <v>9.4600000000000009</v>
      </c>
      <c r="O53" s="101">
        <f>IF(ISNUMBER(jaar_zip[[#This Row],[etmaaltemperatuur]]),IF(jaar_zip[[#This Row],[etmaaltemperatuur]]&gt;stookgrens,jaar_zip[[#This Row],[etmaaltemperatuur]]-stookgrens,0),"")</f>
        <v>0</v>
      </c>
    </row>
    <row r="54" spans="1:15" x14ac:dyDescent="0.25">
      <c r="A54">
        <v>215</v>
      </c>
      <c r="B54">
        <v>20240222</v>
      </c>
      <c r="C54">
        <v>7.4</v>
      </c>
      <c r="D54">
        <v>9.6999999999999993</v>
      </c>
      <c r="E54">
        <v>281</v>
      </c>
      <c r="F54">
        <v>12.9</v>
      </c>
      <c r="G54">
        <v>985.4</v>
      </c>
      <c r="H54">
        <v>89</v>
      </c>
      <c r="I54" s="101" t="s">
        <v>12</v>
      </c>
      <c r="J54" s="1">
        <f>DATEVALUE(RIGHT(jaar_zip[[#This Row],[YYYYMMDD]],2)&amp;"-"&amp;MID(jaar_zip[[#This Row],[YYYYMMDD]],5,2)&amp;"-"&amp;LEFT(jaar_zip[[#This Row],[YYYYMMDD]],4))</f>
        <v>45344</v>
      </c>
      <c r="K54" s="101" t="str">
        <f>IF(AND(VALUE(MONTH(jaar_zip[[#This Row],[Datum]]))=1,VALUE(WEEKNUM(jaar_zip[[#This Row],[Datum]],21))&gt;51),RIGHT(YEAR(jaar_zip[[#This Row],[Datum]])-1,2),RIGHT(YEAR(jaar_zip[[#This Row],[Datum]]),2))&amp;"-"&amp; TEXT(WEEKNUM(jaar_zip[[#This Row],[Datum]],21),"00")</f>
        <v>24-08</v>
      </c>
      <c r="L54" s="101">
        <f>MONTH(jaar_zip[[#This Row],[Datum]])</f>
        <v>2</v>
      </c>
      <c r="M54" s="101">
        <f>IF(ISNUMBER(jaar_zip[[#This Row],[etmaaltemperatuur]]),IF(jaar_zip[[#This Row],[etmaaltemperatuur]]&lt;stookgrens,stookgrens-jaar_zip[[#This Row],[etmaaltemperatuur]],0),"")</f>
        <v>8.3000000000000007</v>
      </c>
      <c r="N54" s="101">
        <f>IF(ISNUMBER(jaar_zip[[#This Row],[graaddagen]]),IF(OR(MONTH(jaar_zip[[#This Row],[Datum]])=1,MONTH(jaar_zip[[#This Row],[Datum]])=2,MONTH(jaar_zip[[#This Row],[Datum]])=11,MONTH(jaar_zip[[#This Row],[Datum]])=12),1.1,IF(OR(MONTH(jaar_zip[[#This Row],[Datum]])=3,MONTH(jaar_zip[[#This Row],[Datum]])=10),1,0.8))*jaar_zip[[#This Row],[graaddagen]],"")</f>
        <v>9.1300000000000008</v>
      </c>
      <c r="O54" s="101">
        <f>IF(ISNUMBER(jaar_zip[[#This Row],[etmaaltemperatuur]]),IF(jaar_zip[[#This Row],[etmaaltemperatuur]]&gt;stookgrens,jaar_zip[[#This Row],[etmaaltemperatuur]]-stookgrens,0),"")</f>
        <v>0</v>
      </c>
    </row>
    <row r="55" spans="1:15" x14ac:dyDescent="0.25">
      <c r="A55">
        <v>215</v>
      </c>
      <c r="B55">
        <v>20240223</v>
      </c>
      <c r="C55">
        <v>7.5</v>
      </c>
      <c r="D55">
        <v>6.2</v>
      </c>
      <c r="E55">
        <v>476</v>
      </c>
      <c r="F55">
        <v>3.9</v>
      </c>
      <c r="G55">
        <v>989.3</v>
      </c>
      <c r="H55">
        <v>80</v>
      </c>
      <c r="I55" s="101" t="s">
        <v>12</v>
      </c>
      <c r="J55" s="1">
        <f>DATEVALUE(RIGHT(jaar_zip[[#This Row],[YYYYMMDD]],2)&amp;"-"&amp;MID(jaar_zip[[#This Row],[YYYYMMDD]],5,2)&amp;"-"&amp;LEFT(jaar_zip[[#This Row],[YYYYMMDD]],4))</f>
        <v>45345</v>
      </c>
      <c r="K55" s="101" t="str">
        <f>IF(AND(VALUE(MONTH(jaar_zip[[#This Row],[Datum]]))=1,VALUE(WEEKNUM(jaar_zip[[#This Row],[Datum]],21))&gt;51),RIGHT(YEAR(jaar_zip[[#This Row],[Datum]])-1,2),RIGHT(YEAR(jaar_zip[[#This Row],[Datum]]),2))&amp;"-"&amp; TEXT(WEEKNUM(jaar_zip[[#This Row],[Datum]],21),"00")</f>
        <v>24-08</v>
      </c>
      <c r="L55" s="101">
        <f>MONTH(jaar_zip[[#This Row],[Datum]])</f>
        <v>2</v>
      </c>
      <c r="M55" s="101">
        <f>IF(ISNUMBER(jaar_zip[[#This Row],[etmaaltemperatuur]]),IF(jaar_zip[[#This Row],[etmaaltemperatuur]]&lt;stookgrens,stookgrens-jaar_zip[[#This Row],[etmaaltemperatuur]],0),"")</f>
        <v>11.8</v>
      </c>
      <c r="N55" s="101">
        <f>IF(ISNUMBER(jaar_zip[[#This Row],[graaddagen]]),IF(OR(MONTH(jaar_zip[[#This Row],[Datum]])=1,MONTH(jaar_zip[[#This Row],[Datum]])=2,MONTH(jaar_zip[[#This Row],[Datum]])=11,MONTH(jaar_zip[[#This Row],[Datum]])=12),1.1,IF(OR(MONTH(jaar_zip[[#This Row],[Datum]])=3,MONTH(jaar_zip[[#This Row],[Datum]])=10),1,0.8))*jaar_zip[[#This Row],[graaddagen]],"")</f>
        <v>12.980000000000002</v>
      </c>
      <c r="O55" s="101">
        <f>IF(ISNUMBER(jaar_zip[[#This Row],[etmaaltemperatuur]]),IF(jaar_zip[[#This Row],[etmaaltemperatuur]]&gt;stookgrens,jaar_zip[[#This Row],[etmaaltemperatuur]]-stookgrens,0),"")</f>
        <v>0</v>
      </c>
    </row>
    <row r="56" spans="1:15" x14ac:dyDescent="0.25">
      <c r="A56">
        <v>215</v>
      </c>
      <c r="B56">
        <v>20240224</v>
      </c>
      <c r="C56">
        <v>4</v>
      </c>
      <c r="D56">
        <v>4.8</v>
      </c>
      <c r="E56">
        <v>305</v>
      </c>
      <c r="F56">
        <v>8.3000000000000007</v>
      </c>
      <c r="G56">
        <v>997.2</v>
      </c>
      <c r="H56">
        <v>87</v>
      </c>
      <c r="I56" s="101" t="s">
        <v>12</v>
      </c>
      <c r="J56" s="1">
        <f>DATEVALUE(RIGHT(jaar_zip[[#This Row],[YYYYMMDD]],2)&amp;"-"&amp;MID(jaar_zip[[#This Row],[YYYYMMDD]],5,2)&amp;"-"&amp;LEFT(jaar_zip[[#This Row],[YYYYMMDD]],4))</f>
        <v>45346</v>
      </c>
      <c r="K56" s="101" t="str">
        <f>IF(AND(VALUE(MONTH(jaar_zip[[#This Row],[Datum]]))=1,VALUE(WEEKNUM(jaar_zip[[#This Row],[Datum]],21))&gt;51),RIGHT(YEAR(jaar_zip[[#This Row],[Datum]])-1,2),RIGHT(YEAR(jaar_zip[[#This Row],[Datum]]),2))&amp;"-"&amp; TEXT(WEEKNUM(jaar_zip[[#This Row],[Datum]],21),"00")</f>
        <v>24-08</v>
      </c>
      <c r="L56" s="101">
        <f>MONTH(jaar_zip[[#This Row],[Datum]])</f>
        <v>2</v>
      </c>
      <c r="M56" s="101">
        <f>IF(ISNUMBER(jaar_zip[[#This Row],[etmaaltemperatuur]]),IF(jaar_zip[[#This Row],[etmaaltemperatuur]]&lt;stookgrens,stookgrens-jaar_zip[[#This Row],[etmaaltemperatuur]],0),"")</f>
        <v>13.2</v>
      </c>
      <c r="N56" s="101">
        <f>IF(ISNUMBER(jaar_zip[[#This Row],[graaddagen]]),IF(OR(MONTH(jaar_zip[[#This Row],[Datum]])=1,MONTH(jaar_zip[[#This Row],[Datum]])=2,MONTH(jaar_zip[[#This Row],[Datum]])=11,MONTH(jaar_zip[[#This Row],[Datum]])=12),1.1,IF(OR(MONTH(jaar_zip[[#This Row],[Datum]])=3,MONTH(jaar_zip[[#This Row],[Datum]])=10),1,0.8))*jaar_zip[[#This Row],[graaddagen]],"")</f>
        <v>14.52</v>
      </c>
      <c r="O56" s="101">
        <f>IF(ISNUMBER(jaar_zip[[#This Row],[etmaaltemperatuur]]),IF(jaar_zip[[#This Row],[etmaaltemperatuur]]&gt;stookgrens,jaar_zip[[#This Row],[etmaaltemperatuur]]-stookgrens,0),"")</f>
        <v>0</v>
      </c>
    </row>
    <row r="57" spans="1:15" x14ac:dyDescent="0.25">
      <c r="A57">
        <v>215</v>
      </c>
      <c r="B57">
        <v>20240225</v>
      </c>
      <c r="C57">
        <v>4.0999999999999996</v>
      </c>
      <c r="D57">
        <v>6.8</v>
      </c>
      <c r="E57">
        <v>878</v>
      </c>
      <c r="F57">
        <v>0.4</v>
      </c>
      <c r="G57">
        <v>999.3</v>
      </c>
      <c r="H57">
        <v>83</v>
      </c>
      <c r="I57" s="101" t="s">
        <v>12</v>
      </c>
      <c r="J57" s="1">
        <f>DATEVALUE(RIGHT(jaar_zip[[#This Row],[YYYYMMDD]],2)&amp;"-"&amp;MID(jaar_zip[[#This Row],[YYYYMMDD]],5,2)&amp;"-"&amp;LEFT(jaar_zip[[#This Row],[YYYYMMDD]],4))</f>
        <v>45347</v>
      </c>
      <c r="K57" s="101" t="str">
        <f>IF(AND(VALUE(MONTH(jaar_zip[[#This Row],[Datum]]))=1,VALUE(WEEKNUM(jaar_zip[[#This Row],[Datum]],21))&gt;51),RIGHT(YEAR(jaar_zip[[#This Row],[Datum]])-1,2),RIGHT(YEAR(jaar_zip[[#This Row],[Datum]]),2))&amp;"-"&amp; TEXT(WEEKNUM(jaar_zip[[#This Row],[Datum]],21),"00")</f>
        <v>24-08</v>
      </c>
      <c r="L57" s="101">
        <f>MONTH(jaar_zip[[#This Row],[Datum]])</f>
        <v>2</v>
      </c>
      <c r="M57" s="101">
        <f>IF(ISNUMBER(jaar_zip[[#This Row],[etmaaltemperatuur]]),IF(jaar_zip[[#This Row],[etmaaltemperatuur]]&lt;stookgrens,stookgrens-jaar_zip[[#This Row],[etmaaltemperatuur]],0),"")</f>
        <v>11.2</v>
      </c>
      <c r="N57" s="101">
        <f>IF(ISNUMBER(jaar_zip[[#This Row],[graaddagen]]),IF(OR(MONTH(jaar_zip[[#This Row],[Datum]])=1,MONTH(jaar_zip[[#This Row],[Datum]])=2,MONTH(jaar_zip[[#This Row],[Datum]])=11,MONTH(jaar_zip[[#This Row],[Datum]])=12),1.1,IF(OR(MONTH(jaar_zip[[#This Row],[Datum]])=3,MONTH(jaar_zip[[#This Row],[Datum]])=10),1,0.8))*jaar_zip[[#This Row],[graaddagen]],"")</f>
        <v>12.32</v>
      </c>
      <c r="O57" s="101">
        <f>IF(ISNUMBER(jaar_zip[[#This Row],[etmaaltemperatuur]]),IF(jaar_zip[[#This Row],[etmaaltemperatuur]]&gt;stookgrens,jaar_zip[[#This Row],[etmaaltemperatuur]]-stookgrens,0),"")</f>
        <v>0</v>
      </c>
    </row>
    <row r="58" spans="1:15" x14ac:dyDescent="0.25">
      <c r="A58">
        <v>215</v>
      </c>
      <c r="B58">
        <v>20240226</v>
      </c>
      <c r="C58">
        <v>7.3</v>
      </c>
      <c r="D58">
        <v>5.7</v>
      </c>
      <c r="E58">
        <v>418</v>
      </c>
      <c r="F58">
        <v>0</v>
      </c>
      <c r="G58">
        <v>1007.7</v>
      </c>
      <c r="H58">
        <v>79</v>
      </c>
      <c r="I58" s="101" t="s">
        <v>12</v>
      </c>
      <c r="J58" s="1">
        <f>DATEVALUE(RIGHT(jaar_zip[[#This Row],[YYYYMMDD]],2)&amp;"-"&amp;MID(jaar_zip[[#This Row],[YYYYMMDD]],5,2)&amp;"-"&amp;LEFT(jaar_zip[[#This Row],[YYYYMMDD]],4))</f>
        <v>45348</v>
      </c>
      <c r="K58" s="101" t="str">
        <f>IF(AND(VALUE(MONTH(jaar_zip[[#This Row],[Datum]]))=1,VALUE(WEEKNUM(jaar_zip[[#This Row],[Datum]],21))&gt;51),RIGHT(YEAR(jaar_zip[[#This Row],[Datum]])-1,2),RIGHT(YEAR(jaar_zip[[#This Row],[Datum]]),2))&amp;"-"&amp; TEXT(WEEKNUM(jaar_zip[[#This Row],[Datum]],21),"00")</f>
        <v>24-09</v>
      </c>
      <c r="L58" s="101">
        <f>MONTH(jaar_zip[[#This Row],[Datum]])</f>
        <v>2</v>
      </c>
      <c r="M58" s="101">
        <f>IF(ISNUMBER(jaar_zip[[#This Row],[etmaaltemperatuur]]),IF(jaar_zip[[#This Row],[etmaaltemperatuur]]&lt;stookgrens,stookgrens-jaar_zip[[#This Row],[etmaaltemperatuur]],0),"")</f>
        <v>12.3</v>
      </c>
      <c r="N58" s="101">
        <f>IF(ISNUMBER(jaar_zip[[#This Row],[graaddagen]]),IF(OR(MONTH(jaar_zip[[#This Row],[Datum]])=1,MONTH(jaar_zip[[#This Row],[Datum]])=2,MONTH(jaar_zip[[#This Row],[Datum]])=11,MONTH(jaar_zip[[#This Row],[Datum]])=12),1.1,IF(OR(MONTH(jaar_zip[[#This Row],[Datum]])=3,MONTH(jaar_zip[[#This Row],[Datum]])=10),1,0.8))*jaar_zip[[#This Row],[graaddagen]],"")</f>
        <v>13.530000000000001</v>
      </c>
      <c r="O58" s="101">
        <f>IF(ISNUMBER(jaar_zip[[#This Row],[etmaaltemperatuur]]),IF(jaar_zip[[#This Row],[etmaaltemperatuur]]&gt;stookgrens,jaar_zip[[#This Row],[etmaaltemperatuur]]-stookgrens,0),"")</f>
        <v>0</v>
      </c>
    </row>
    <row r="59" spans="1:15" x14ac:dyDescent="0.25">
      <c r="A59">
        <v>215</v>
      </c>
      <c r="B59">
        <v>20240227</v>
      </c>
      <c r="C59">
        <v>3</v>
      </c>
      <c r="D59">
        <v>4.4000000000000004</v>
      </c>
      <c r="E59">
        <v>1100</v>
      </c>
      <c r="F59">
        <v>0</v>
      </c>
      <c r="G59">
        <v>1019.1</v>
      </c>
      <c r="H59">
        <v>81</v>
      </c>
      <c r="I59" s="101" t="s">
        <v>12</v>
      </c>
      <c r="J59" s="1">
        <f>DATEVALUE(RIGHT(jaar_zip[[#This Row],[YYYYMMDD]],2)&amp;"-"&amp;MID(jaar_zip[[#This Row],[YYYYMMDD]],5,2)&amp;"-"&amp;LEFT(jaar_zip[[#This Row],[YYYYMMDD]],4))</f>
        <v>45349</v>
      </c>
      <c r="K59" s="101" t="str">
        <f>IF(AND(VALUE(MONTH(jaar_zip[[#This Row],[Datum]]))=1,VALUE(WEEKNUM(jaar_zip[[#This Row],[Datum]],21))&gt;51),RIGHT(YEAR(jaar_zip[[#This Row],[Datum]])-1,2),RIGHT(YEAR(jaar_zip[[#This Row],[Datum]]),2))&amp;"-"&amp; TEXT(WEEKNUM(jaar_zip[[#This Row],[Datum]],21),"00")</f>
        <v>24-09</v>
      </c>
      <c r="L59" s="101">
        <f>MONTH(jaar_zip[[#This Row],[Datum]])</f>
        <v>2</v>
      </c>
      <c r="M59" s="101">
        <f>IF(ISNUMBER(jaar_zip[[#This Row],[etmaaltemperatuur]]),IF(jaar_zip[[#This Row],[etmaaltemperatuur]]&lt;stookgrens,stookgrens-jaar_zip[[#This Row],[etmaaltemperatuur]],0),"")</f>
        <v>13.6</v>
      </c>
      <c r="N59" s="101">
        <f>IF(ISNUMBER(jaar_zip[[#This Row],[graaddagen]]),IF(OR(MONTH(jaar_zip[[#This Row],[Datum]])=1,MONTH(jaar_zip[[#This Row],[Datum]])=2,MONTH(jaar_zip[[#This Row],[Datum]])=11,MONTH(jaar_zip[[#This Row],[Datum]])=12),1.1,IF(OR(MONTH(jaar_zip[[#This Row],[Datum]])=3,MONTH(jaar_zip[[#This Row],[Datum]])=10),1,0.8))*jaar_zip[[#This Row],[graaddagen]],"")</f>
        <v>14.96</v>
      </c>
      <c r="O59" s="101">
        <f>IF(ISNUMBER(jaar_zip[[#This Row],[etmaaltemperatuur]]),IF(jaar_zip[[#This Row],[etmaaltemperatuur]]&gt;stookgrens,jaar_zip[[#This Row],[etmaaltemperatuur]]-stookgrens,0),"")</f>
        <v>0</v>
      </c>
    </row>
    <row r="60" spans="1:15" x14ac:dyDescent="0.25">
      <c r="A60">
        <v>215</v>
      </c>
      <c r="B60">
        <v>20240228</v>
      </c>
      <c r="C60">
        <v>4.4000000000000004</v>
      </c>
      <c r="D60">
        <v>7.4</v>
      </c>
      <c r="E60">
        <v>273</v>
      </c>
      <c r="F60">
        <v>0.1</v>
      </c>
      <c r="G60">
        <v>1018.7</v>
      </c>
      <c r="H60">
        <v>88</v>
      </c>
      <c r="I60" s="101" t="s">
        <v>12</v>
      </c>
      <c r="J60" s="1">
        <f>DATEVALUE(RIGHT(jaar_zip[[#This Row],[YYYYMMDD]],2)&amp;"-"&amp;MID(jaar_zip[[#This Row],[YYYYMMDD]],5,2)&amp;"-"&amp;LEFT(jaar_zip[[#This Row],[YYYYMMDD]],4))</f>
        <v>45350</v>
      </c>
      <c r="K60" s="101" t="str">
        <f>IF(AND(VALUE(MONTH(jaar_zip[[#This Row],[Datum]]))=1,VALUE(WEEKNUM(jaar_zip[[#This Row],[Datum]],21))&gt;51),RIGHT(YEAR(jaar_zip[[#This Row],[Datum]])-1,2),RIGHT(YEAR(jaar_zip[[#This Row],[Datum]]),2))&amp;"-"&amp; TEXT(WEEKNUM(jaar_zip[[#This Row],[Datum]],21),"00")</f>
        <v>24-09</v>
      </c>
      <c r="L60" s="101">
        <f>MONTH(jaar_zip[[#This Row],[Datum]])</f>
        <v>2</v>
      </c>
      <c r="M60" s="101">
        <f>IF(ISNUMBER(jaar_zip[[#This Row],[etmaaltemperatuur]]),IF(jaar_zip[[#This Row],[etmaaltemperatuur]]&lt;stookgrens,stookgrens-jaar_zip[[#This Row],[etmaaltemperatuur]],0),"")</f>
        <v>10.6</v>
      </c>
      <c r="N60" s="101">
        <f>IF(ISNUMBER(jaar_zip[[#This Row],[graaddagen]]),IF(OR(MONTH(jaar_zip[[#This Row],[Datum]])=1,MONTH(jaar_zip[[#This Row],[Datum]])=2,MONTH(jaar_zip[[#This Row],[Datum]])=11,MONTH(jaar_zip[[#This Row],[Datum]])=12),1.1,IF(OR(MONTH(jaar_zip[[#This Row],[Datum]])=3,MONTH(jaar_zip[[#This Row],[Datum]])=10),1,0.8))*jaar_zip[[#This Row],[graaddagen]],"")</f>
        <v>11.66</v>
      </c>
      <c r="O60" s="101">
        <f>IF(ISNUMBER(jaar_zip[[#This Row],[etmaaltemperatuur]]),IF(jaar_zip[[#This Row],[etmaaltemperatuur]]&gt;stookgrens,jaar_zip[[#This Row],[etmaaltemperatuur]]-stookgrens,0),"")</f>
        <v>0</v>
      </c>
    </row>
    <row r="61" spans="1:15" x14ac:dyDescent="0.25">
      <c r="A61">
        <v>215</v>
      </c>
      <c r="B61">
        <v>20240229</v>
      </c>
      <c r="C61">
        <v>6</v>
      </c>
      <c r="D61">
        <v>8.6</v>
      </c>
      <c r="E61">
        <v>182</v>
      </c>
      <c r="F61">
        <v>4.3</v>
      </c>
      <c r="G61">
        <v>1006.5</v>
      </c>
      <c r="H61">
        <v>93</v>
      </c>
      <c r="I61" s="101" t="s">
        <v>12</v>
      </c>
      <c r="J61" s="1">
        <f>DATEVALUE(RIGHT(jaar_zip[[#This Row],[YYYYMMDD]],2)&amp;"-"&amp;MID(jaar_zip[[#This Row],[YYYYMMDD]],5,2)&amp;"-"&amp;LEFT(jaar_zip[[#This Row],[YYYYMMDD]],4))</f>
        <v>45351</v>
      </c>
      <c r="K61" s="101" t="str">
        <f>IF(AND(VALUE(MONTH(jaar_zip[[#This Row],[Datum]]))=1,VALUE(WEEKNUM(jaar_zip[[#This Row],[Datum]],21))&gt;51),RIGHT(YEAR(jaar_zip[[#This Row],[Datum]])-1,2),RIGHT(YEAR(jaar_zip[[#This Row],[Datum]]),2))&amp;"-"&amp; TEXT(WEEKNUM(jaar_zip[[#This Row],[Datum]],21),"00")</f>
        <v>24-09</v>
      </c>
      <c r="L61" s="101">
        <f>MONTH(jaar_zip[[#This Row],[Datum]])</f>
        <v>2</v>
      </c>
      <c r="M61" s="101">
        <f>IF(ISNUMBER(jaar_zip[[#This Row],[etmaaltemperatuur]]),IF(jaar_zip[[#This Row],[etmaaltemperatuur]]&lt;stookgrens,stookgrens-jaar_zip[[#This Row],[etmaaltemperatuur]],0),"")</f>
        <v>9.4</v>
      </c>
      <c r="N61" s="101">
        <f>IF(ISNUMBER(jaar_zip[[#This Row],[graaddagen]]),IF(OR(MONTH(jaar_zip[[#This Row],[Datum]])=1,MONTH(jaar_zip[[#This Row],[Datum]])=2,MONTH(jaar_zip[[#This Row],[Datum]])=11,MONTH(jaar_zip[[#This Row],[Datum]])=12),1.1,IF(OR(MONTH(jaar_zip[[#This Row],[Datum]])=3,MONTH(jaar_zip[[#This Row],[Datum]])=10),1,0.8))*jaar_zip[[#This Row],[graaddagen]],"")</f>
        <v>10.340000000000002</v>
      </c>
      <c r="O61" s="101">
        <f>IF(ISNUMBER(jaar_zip[[#This Row],[etmaaltemperatuur]]),IF(jaar_zip[[#This Row],[etmaaltemperatuur]]&gt;stookgrens,jaar_zip[[#This Row],[etmaaltemperatuur]]-stookgrens,0),"")</f>
        <v>0</v>
      </c>
    </row>
    <row r="62" spans="1:15" x14ac:dyDescent="0.25">
      <c r="A62">
        <v>215</v>
      </c>
      <c r="B62">
        <v>20240301</v>
      </c>
      <c r="C62">
        <v>6.1</v>
      </c>
      <c r="D62">
        <v>7.2</v>
      </c>
      <c r="E62">
        <v>531</v>
      </c>
      <c r="F62">
        <v>2.4</v>
      </c>
      <c r="G62">
        <v>999.3</v>
      </c>
      <c r="H62">
        <v>84</v>
      </c>
      <c r="I62" s="101" t="s">
        <v>12</v>
      </c>
      <c r="J62" s="1">
        <f>DATEVALUE(RIGHT(jaar_zip[[#This Row],[YYYYMMDD]],2)&amp;"-"&amp;MID(jaar_zip[[#This Row],[YYYYMMDD]],5,2)&amp;"-"&amp;LEFT(jaar_zip[[#This Row],[YYYYMMDD]],4))</f>
        <v>45352</v>
      </c>
      <c r="K62" s="101" t="str">
        <f>IF(AND(VALUE(MONTH(jaar_zip[[#This Row],[Datum]]))=1,VALUE(WEEKNUM(jaar_zip[[#This Row],[Datum]],21))&gt;51),RIGHT(YEAR(jaar_zip[[#This Row],[Datum]])-1,2),RIGHT(YEAR(jaar_zip[[#This Row],[Datum]]),2))&amp;"-"&amp; TEXT(WEEKNUM(jaar_zip[[#This Row],[Datum]],21),"00")</f>
        <v>24-09</v>
      </c>
      <c r="L62" s="101">
        <f>MONTH(jaar_zip[[#This Row],[Datum]])</f>
        <v>3</v>
      </c>
      <c r="M62" s="101">
        <f>IF(ISNUMBER(jaar_zip[[#This Row],[etmaaltemperatuur]]),IF(jaar_zip[[#This Row],[etmaaltemperatuur]]&lt;stookgrens,stookgrens-jaar_zip[[#This Row],[etmaaltemperatuur]],0),"")</f>
        <v>10.8</v>
      </c>
      <c r="N62" s="101">
        <f>IF(ISNUMBER(jaar_zip[[#This Row],[graaddagen]]),IF(OR(MONTH(jaar_zip[[#This Row],[Datum]])=1,MONTH(jaar_zip[[#This Row],[Datum]])=2,MONTH(jaar_zip[[#This Row],[Datum]])=11,MONTH(jaar_zip[[#This Row],[Datum]])=12),1.1,IF(OR(MONTH(jaar_zip[[#This Row],[Datum]])=3,MONTH(jaar_zip[[#This Row],[Datum]])=10),1,0.8))*jaar_zip[[#This Row],[graaddagen]],"")</f>
        <v>10.8</v>
      </c>
      <c r="O62" s="101">
        <f>IF(ISNUMBER(jaar_zip[[#This Row],[etmaaltemperatuur]]),IF(jaar_zip[[#This Row],[etmaaltemperatuur]]&gt;stookgrens,jaar_zip[[#This Row],[etmaaltemperatuur]]-stookgrens,0),"")</f>
        <v>0</v>
      </c>
    </row>
    <row r="63" spans="1:15" x14ac:dyDescent="0.25">
      <c r="A63">
        <v>215</v>
      </c>
      <c r="B63">
        <v>20240302</v>
      </c>
      <c r="C63">
        <v>5.6</v>
      </c>
      <c r="D63">
        <v>9</v>
      </c>
      <c r="E63">
        <v>973</v>
      </c>
      <c r="F63">
        <v>0.6</v>
      </c>
      <c r="G63">
        <v>998.2</v>
      </c>
      <c r="H63">
        <v>73</v>
      </c>
      <c r="I63" s="101" t="s">
        <v>12</v>
      </c>
      <c r="J63" s="1">
        <f>DATEVALUE(RIGHT(jaar_zip[[#This Row],[YYYYMMDD]],2)&amp;"-"&amp;MID(jaar_zip[[#This Row],[YYYYMMDD]],5,2)&amp;"-"&amp;LEFT(jaar_zip[[#This Row],[YYYYMMDD]],4))</f>
        <v>45353</v>
      </c>
      <c r="K63" s="101" t="str">
        <f>IF(AND(VALUE(MONTH(jaar_zip[[#This Row],[Datum]]))=1,VALUE(WEEKNUM(jaar_zip[[#This Row],[Datum]],21))&gt;51),RIGHT(YEAR(jaar_zip[[#This Row],[Datum]])-1,2),RIGHT(YEAR(jaar_zip[[#This Row],[Datum]]),2))&amp;"-"&amp; TEXT(WEEKNUM(jaar_zip[[#This Row],[Datum]],21),"00")</f>
        <v>24-09</v>
      </c>
      <c r="L63" s="101">
        <f>MONTH(jaar_zip[[#This Row],[Datum]])</f>
        <v>3</v>
      </c>
      <c r="M63" s="101">
        <f>IF(ISNUMBER(jaar_zip[[#This Row],[etmaaltemperatuur]]),IF(jaar_zip[[#This Row],[etmaaltemperatuur]]&lt;stookgrens,stookgrens-jaar_zip[[#This Row],[etmaaltemperatuur]],0),"")</f>
        <v>9</v>
      </c>
      <c r="N63" s="101">
        <f>IF(ISNUMBER(jaar_zip[[#This Row],[graaddagen]]),IF(OR(MONTH(jaar_zip[[#This Row],[Datum]])=1,MONTH(jaar_zip[[#This Row],[Datum]])=2,MONTH(jaar_zip[[#This Row],[Datum]])=11,MONTH(jaar_zip[[#This Row],[Datum]])=12),1.1,IF(OR(MONTH(jaar_zip[[#This Row],[Datum]])=3,MONTH(jaar_zip[[#This Row],[Datum]])=10),1,0.8))*jaar_zip[[#This Row],[graaddagen]],"")</f>
        <v>9</v>
      </c>
      <c r="O63" s="101">
        <f>IF(ISNUMBER(jaar_zip[[#This Row],[etmaaltemperatuur]]),IF(jaar_zip[[#This Row],[etmaaltemperatuur]]&gt;stookgrens,jaar_zip[[#This Row],[etmaaltemperatuur]]-stookgrens,0),"")</f>
        <v>0</v>
      </c>
    </row>
    <row r="64" spans="1:15" x14ac:dyDescent="0.25">
      <c r="A64">
        <v>215</v>
      </c>
      <c r="B64">
        <v>20240303</v>
      </c>
      <c r="C64">
        <v>3.1</v>
      </c>
      <c r="D64">
        <v>9.1</v>
      </c>
      <c r="E64">
        <v>666</v>
      </c>
      <c r="F64">
        <v>-0.1</v>
      </c>
      <c r="G64">
        <v>1002</v>
      </c>
      <c r="H64">
        <v>84</v>
      </c>
      <c r="I64" s="101" t="s">
        <v>12</v>
      </c>
      <c r="J64" s="1">
        <f>DATEVALUE(RIGHT(jaar_zip[[#This Row],[YYYYMMDD]],2)&amp;"-"&amp;MID(jaar_zip[[#This Row],[YYYYMMDD]],5,2)&amp;"-"&amp;LEFT(jaar_zip[[#This Row],[YYYYMMDD]],4))</f>
        <v>45354</v>
      </c>
      <c r="K64" s="101" t="str">
        <f>IF(AND(VALUE(MONTH(jaar_zip[[#This Row],[Datum]]))=1,VALUE(WEEKNUM(jaar_zip[[#This Row],[Datum]],21))&gt;51),RIGHT(YEAR(jaar_zip[[#This Row],[Datum]])-1,2),RIGHT(YEAR(jaar_zip[[#This Row],[Datum]]),2))&amp;"-"&amp; TEXT(WEEKNUM(jaar_zip[[#This Row],[Datum]],21),"00")</f>
        <v>24-09</v>
      </c>
      <c r="L64" s="101">
        <f>MONTH(jaar_zip[[#This Row],[Datum]])</f>
        <v>3</v>
      </c>
      <c r="M64" s="101">
        <f>IF(ISNUMBER(jaar_zip[[#This Row],[etmaaltemperatuur]]),IF(jaar_zip[[#This Row],[etmaaltemperatuur]]&lt;stookgrens,stookgrens-jaar_zip[[#This Row],[etmaaltemperatuur]],0),"")</f>
        <v>8.9</v>
      </c>
      <c r="N64" s="101">
        <f>IF(ISNUMBER(jaar_zip[[#This Row],[graaddagen]]),IF(OR(MONTH(jaar_zip[[#This Row],[Datum]])=1,MONTH(jaar_zip[[#This Row],[Datum]])=2,MONTH(jaar_zip[[#This Row],[Datum]])=11,MONTH(jaar_zip[[#This Row],[Datum]])=12),1.1,IF(OR(MONTH(jaar_zip[[#This Row],[Datum]])=3,MONTH(jaar_zip[[#This Row],[Datum]])=10),1,0.8))*jaar_zip[[#This Row],[graaddagen]],"")</f>
        <v>8.9</v>
      </c>
      <c r="O64" s="101">
        <f>IF(ISNUMBER(jaar_zip[[#This Row],[etmaaltemperatuur]]),IF(jaar_zip[[#This Row],[etmaaltemperatuur]]&gt;stookgrens,jaar_zip[[#This Row],[etmaaltemperatuur]]-stookgrens,0),"")</f>
        <v>0</v>
      </c>
    </row>
    <row r="65" spans="1:15" x14ac:dyDescent="0.25">
      <c r="A65">
        <v>215</v>
      </c>
      <c r="B65">
        <v>20240304</v>
      </c>
      <c r="C65">
        <v>2.2999999999999998</v>
      </c>
      <c r="D65">
        <v>7</v>
      </c>
      <c r="E65">
        <v>1035</v>
      </c>
      <c r="F65">
        <v>0</v>
      </c>
      <c r="G65">
        <v>1011.7</v>
      </c>
      <c r="H65">
        <v>79</v>
      </c>
      <c r="I65" s="101" t="s">
        <v>12</v>
      </c>
      <c r="J65" s="1">
        <f>DATEVALUE(RIGHT(jaar_zip[[#This Row],[YYYYMMDD]],2)&amp;"-"&amp;MID(jaar_zip[[#This Row],[YYYYMMDD]],5,2)&amp;"-"&amp;LEFT(jaar_zip[[#This Row],[YYYYMMDD]],4))</f>
        <v>45355</v>
      </c>
      <c r="K65" s="101" t="str">
        <f>IF(AND(VALUE(MONTH(jaar_zip[[#This Row],[Datum]]))=1,VALUE(WEEKNUM(jaar_zip[[#This Row],[Datum]],21))&gt;51),RIGHT(YEAR(jaar_zip[[#This Row],[Datum]])-1,2),RIGHT(YEAR(jaar_zip[[#This Row],[Datum]]),2))&amp;"-"&amp; TEXT(WEEKNUM(jaar_zip[[#This Row],[Datum]],21),"00")</f>
        <v>24-10</v>
      </c>
      <c r="L65" s="101">
        <f>MONTH(jaar_zip[[#This Row],[Datum]])</f>
        <v>3</v>
      </c>
      <c r="M65" s="101">
        <f>IF(ISNUMBER(jaar_zip[[#This Row],[etmaaltemperatuur]]),IF(jaar_zip[[#This Row],[etmaaltemperatuur]]&lt;stookgrens,stookgrens-jaar_zip[[#This Row],[etmaaltemperatuur]],0),"")</f>
        <v>11</v>
      </c>
      <c r="N65" s="101">
        <f>IF(ISNUMBER(jaar_zip[[#This Row],[graaddagen]]),IF(OR(MONTH(jaar_zip[[#This Row],[Datum]])=1,MONTH(jaar_zip[[#This Row],[Datum]])=2,MONTH(jaar_zip[[#This Row],[Datum]])=11,MONTH(jaar_zip[[#This Row],[Datum]])=12),1.1,IF(OR(MONTH(jaar_zip[[#This Row],[Datum]])=3,MONTH(jaar_zip[[#This Row],[Datum]])=10),1,0.8))*jaar_zip[[#This Row],[graaddagen]],"")</f>
        <v>11</v>
      </c>
      <c r="O65" s="101">
        <f>IF(ISNUMBER(jaar_zip[[#This Row],[etmaaltemperatuur]]),IF(jaar_zip[[#This Row],[etmaaltemperatuur]]&gt;stookgrens,jaar_zip[[#This Row],[etmaaltemperatuur]]-stookgrens,0),"")</f>
        <v>0</v>
      </c>
    </row>
    <row r="66" spans="1:15" x14ac:dyDescent="0.25">
      <c r="A66">
        <v>215</v>
      </c>
      <c r="B66">
        <v>20240305</v>
      </c>
      <c r="C66">
        <v>1.5</v>
      </c>
      <c r="D66">
        <v>6.4</v>
      </c>
      <c r="E66">
        <v>344</v>
      </c>
      <c r="F66">
        <v>0.3</v>
      </c>
      <c r="G66">
        <v>1014.5</v>
      </c>
      <c r="H66">
        <v>90</v>
      </c>
      <c r="I66" s="101" t="s">
        <v>12</v>
      </c>
      <c r="J66" s="1">
        <f>DATEVALUE(RIGHT(jaar_zip[[#This Row],[YYYYMMDD]],2)&amp;"-"&amp;MID(jaar_zip[[#This Row],[YYYYMMDD]],5,2)&amp;"-"&amp;LEFT(jaar_zip[[#This Row],[YYYYMMDD]],4))</f>
        <v>45356</v>
      </c>
      <c r="K66" s="101" t="str">
        <f>IF(AND(VALUE(MONTH(jaar_zip[[#This Row],[Datum]]))=1,VALUE(WEEKNUM(jaar_zip[[#This Row],[Datum]],21))&gt;51),RIGHT(YEAR(jaar_zip[[#This Row],[Datum]])-1,2),RIGHT(YEAR(jaar_zip[[#This Row],[Datum]]),2))&amp;"-"&amp; TEXT(WEEKNUM(jaar_zip[[#This Row],[Datum]],21),"00")</f>
        <v>24-10</v>
      </c>
      <c r="L66" s="101">
        <f>MONTH(jaar_zip[[#This Row],[Datum]])</f>
        <v>3</v>
      </c>
      <c r="M66" s="101">
        <f>IF(ISNUMBER(jaar_zip[[#This Row],[etmaaltemperatuur]]),IF(jaar_zip[[#This Row],[etmaaltemperatuur]]&lt;stookgrens,stookgrens-jaar_zip[[#This Row],[etmaaltemperatuur]],0),"")</f>
        <v>11.6</v>
      </c>
      <c r="N66" s="101">
        <f>IF(ISNUMBER(jaar_zip[[#This Row],[graaddagen]]),IF(OR(MONTH(jaar_zip[[#This Row],[Datum]])=1,MONTH(jaar_zip[[#This Row],[Datum]])=2,MONTH(jaar_zip[[#This Row],[Datum]])=11,MONTH(jaar_zip[[#This Row],[Datum]])=12),1.1,IF(OR(MONTH(jaar_zip[[#This Row],[Datum]])=3,MONTH(jaar_zip[[#This Row],[Datum]])=10),1,0.8))*jaar_zip[[#This Row],[graaddagen]],"")</f>
        <v>11.6</v>
      </c>
      <c r="O66" s="101">
        <f>IF(ISNUMBER(jaar_zip[[#This Row],[etmaaltemperatuur]]),IF(jaar_zip[[#This Row],[etmaaltemperatuur]]&gt;stookgrens,jaar_zip[[#This Row],[etmaaltemperatuur]]-stookgrens,0),"")</f>
        <v>0</v>
      </c>
    </row>
    <row r="67" spans="1:15" x14ac:dyDescent="0.25">
      <c r="A67">
        <v>215</v>
      </c>
      <c r="B67">
        <v>20240306</v>
      </c>
      <c r="C67">
        <v>2.2000000000000002</v>
      </c>
      <c r="D67">
        <v>7.2</v>
      </c>
      <c r="E67">
        <v>1070</v>
      </c>
      <c r="F67">
        <v>0</v>
      </c>
      <c r="G67">
        <v>1022.7</v>
      </c>
      <c r="H67">
        <v>88</v>
      </c>
      <c r="I67" s="101" t="s">
        <v>12</v>
      </c>
      <c r="J67" s="1">
        <f>DATEVALUE(RIGHT(jaar_zip[[#This Row],[YYYYMMDD]],2)&amp;"-"&amp;MID(jaar_zip[[#This Row],[YYYYMMDD]],5,2)&amp;"-"&amp;LEFT(jaar_zip[[#This Row],[YYYYMMDD]],4))</f>
        <v>45357</v>
      </c>
      <c r="K67" s="101" t="str">
        <f>IF(AND(VALUE(MONTH(jaar_zip[[#This Row],[Datum]]))=1,VALUE(WEEKNUM(jaar_zip[[#This Row],[Datum]],21))&gt;51),RIGHT(YEAR(jaar_zip[[#This Row],[Datum]])-1,2),RIGHT(YEAR(jaar_zip[[#This Row],[Datum]]),2))&amp;"-"&amp; TEXT(WEEKNUM(jaar_zip[[#This Row],[Datum]],21),"00")</f>
        <v>24-10</v>
      </c>
      <c r="L67" s="101">
        <f>MONTH(jaar_zip[[#This Row],[Datum]])</f>
        <v>3</v>
      </c>
      <c r="M67" s="101">
        <f>IF(ISNUMBER(jaar_zip[[#This Row],[etmaaltemperatuur]]),IF(jaar_zip[[#This Row],[etmaaltemperatuur]]&lt;stookgrens,stookgrens-jaar_zip[[#This Row],[etmaaltemperatuur]],0),"")</f>
        <v>10.8</v>
      </c>
      <c r="N67" s="101">
        <f>IF(ISNUMBER(jaar_zip[[#This Row],[graaddagen]]),IF(OR(MONTH(jaar_zip[[#This Row],[Datum]])=1,MONTH(jaar_zip[[#This Row],[Datum]])=2,MONTH(jaar_zip[[#This Row],[Datum]])=11,MONTH(jaar_zip[[#This Row],[Datum]])=12),1.1,IF(OR(MONTH(jaar_zip[[#This Row],[Datum]])=3,MONTH(jaar_zip[[#This Row],[Datum]])=10),1,0.8))*jaar_zip[[#This Row],[graaddagen]],"")</f>
        <v>10.8</v>
      </c>
      <c r="O67" s="101">
        <f>IF(ISNUMBER(jaar_zip[[#This Row],[etmaaltemperatuur]]),IF(jaar_zip[[#This Row],[etmaaltemperatuur]]&gt;stookgrens,jaar_zip[[#This Row],[etmaaltemperatuur]]-stookgrens,0),"")</f>
        <v>0</v>
      </c>
    </row>
    <row r="68" spans="1:15" x14ac:dyDescent="0.25">
      <c r="A68">
        <v>215</v>
      </c>
      <c r="B68">
        <v>20240307</v>
      </c>
      <c r="C68">
        <v>5.3</v>
      </c>
      <c r="D68">
        <v>6</v>
      </c>
      <c r="E68">
        <v>1159</v>
      </c>
      <c r="F68">
        <v>0</v>
      </c>
      <c r="G68">
        <v>1022.7</v>
      </c>
      <c r="H68">
        <v>79</v>
      </c>
      <c r="I68" s="101" t="s">
        <v>12</v>
      </c>
      <c r="J68" s="1">
        <f>DATEVALUE(RIGHT(jaar_zip[[#This Row],[YYYYMMDD]],2)&amp;"-"&amp;MID(jaar_zip[[#This Row],[YYYYMMDD]],5,2)&amp;"-"&amp;LEFT(jaar_zip[[#This Row],[YYYYMMDD]],4))</f>
        <v>45358</v>
      </c>
      <c r="K68" s="101" t="str">
        <f>IF(AND(VALUE(MONTH(jaar_zip[[#This Row],[Datum]]))=1,VALUE(WEEKNUM(jaar_zip[[#This Row],[Datum]],21))&gt;51),RIGHT(YEAR(jaar_zip[[#This Row],[Datum]])-1,2),RIGHT(YEAR(jaar_zip[[#This Row],[Datum]]),2))&amp;"-"&amp; TEXT(WEEKNUM(jaar_zip[[#This Row],[Datum]],21),"00")</f>
        <v>24-10</v>
      </c>
      <c r="L68" s="101">
        <f>MONTH(jaar_zip[[#This Row],[Datum]])</f>
        <v>3</v>
      </c>
      <c r="M68" s="101">
        <f>IF(ISNUMBER(jaar_zip[[#This Row],[etmaaltemperatuur]]),IF(jaar_zip[[#This Row],[etmaaltemperatuur]]&lt;stookgrens,stookgrens-jaar_zip[[#This Row],[etmaaltemperatuur]],0),"")</f>
        <v>12</v>
      </c>
      <c r="N68" s="101">
        <f>IF(ISNUMBER(jaar_zip[[#This Row],[graaddagen]]),IF(OR(MONTH(jaar_zip[[#This Row],[Datum]])=1,MONTH(jaar_zip[[#This Row],[Datum]])=2,MONTH(jaar_zip[[#This Row],[Datum]])=11,MONTH(jaar_zip[[#This Row],[Datum]])=12),1.1,IF(OR(MONTH(jaar_zip[[#This Row],[Datum]])=3,MONTH(jaar_zip[[#This Row],[Datum]])=10),1,0.8))*jaar_zip[[#This Row],[graaddagen]],"")</f>
        <v>12</v>
      </c>
      <c r="O68" s="101">
        <f>IF(ISNUMBER(jaar_zip[[#This Row],[etmaaltemperatuur]]),IF(jaar_zip[[#This Row],[etmaaltemperatuur]]&gt;stookgrens,jaar_zip[[#This Row],[etmaaltemperatuur]]-stookgrens,0),"")</f>
        <v>0</v>
      </c>
    </row>
    <row r="69" spans="1:15" x14ac:dyDescent="0.25">
      <c r="A69">
        <v>215</v>
      </c>
      <c r="B69">
        <v>20240308</v>
      </c>
      <c r="C69">
        <v>6.1</v>
      </c>
      <c r="D69">
        <v>5.4</v>
      </c>
      <c r="E69">
        <v>1333</v>
      </c>
      <c r="F69">
        <v>0</v>
      </c>
      <c r="G69">
        <v>1010.9</v>
      </c>
      <c r="H69">
        <v>70</v>
      </c>
      <c r="I69" s="101" t="s">
        <v>12</v>
      </c>
      <c r="J69" s="1">
        <f>DATEVALUE(RIGHT(jaar_zip[[#This Row],[YYYYMMDD]],2)&amp;"-"&amp;MID(jaar_zip[[#This Row],[YYYYMMDD]],5,2)&amp;"-"&amp;LEFT(jaar_zip[[#This Row],[YYYYMMDD]],4))</f>
        <v>45359</v>
      </c>
      <c r="K69" s="101" t="str">
        <f>IF(AND(VALUE(MONTH(jaar_zip[[#This Row],[Datum]]))=1,VALUE(WEEKNUM(jaar_zip[[#This Row],[Datum]],21))&gt;51),RIGHT(YEAR(jaar_zip[[#This Row],[Datum]])-1,2),RIGHT(YEAR(jaar_zip[[#This Row],[Datum]]),2))&amp;"-"&amp; TEXT(WEEKNUM(jaar_zip[[#This Row],[Datum]],21),"00")</f>
        <v>24-10</v>
      </c>
      <c r="L69" s="101">
        <f>MONTH(jaar_zip[[#This Row],[Datum]])</f>
        <v>3</v>
      </c>
      <c r="M69" s="101">
        <f>IF(ISNUMBER(jaar_zip[[#This Row],[etmaaltemperatuur]]),IF(jaar_zip[[#This Row],[etmaaltemperatuur]]&lt;stookgrens,stookgrens-jaar_zip[[#This Row],[etmaaltemperatuur]],0),"")</f>
        <v>12.6</v>
      </c>
      <c r="N69" s="101">
        <f>IF(ISNUMBER(jaar_zip[[#This Row],[graaddagen]]),IF(OR(MONTH(jaar_zip[[#This Row],[Datum]])=1,MONTH(jaar_zip[[#This Row],[Datum]])=2,MONTH(jaar_zip[[#This Row],[Datum]])=11,MONTH(jaar_zip[[#This Row],[Datum]])=12),1.1,IF(OR(MONTH(jaar_zip[[#This Row],[Datum]])=3,MONTH(jaar_zip[[#This Row],[Datum]])=10),1,0.8))*jaar_zip[[#This Row],[graaddagen]],"")</f>
        <v>12.6</v>
      </c>
      <c r="O69" s="101">
        <f>IF(ISNUMBER(jaar_zip[[#This Row],[etmaaltemperatuur]]),IF(jaar_zip[[#This Row],[etmaaltemperatuur]]&gt;stookgrens,jaar_zip[[#This Row],[etmaaltemperatuur]]-stookgrens,0),"")</f>
        <v>0</v>
      </c>
    </row>
    <row r="70" spans="1:15" x14ac:dyDescent="0.25">
      <c r="A70">
        <v>215</v>
      </c>
      <c r="B70">
        <v>20240309</v>
      </c>
      <c r="C70">
        <v>5.6</v>
      </c>
      <c r="D70">
        <v>8.4</v>
      </c>
      <c r="E70">
        <v>995</v>
      </c>
      <c r="F70">
        <v>0</v>
      </c>
      <c r="G70">
        <v>1000.3</v>
      </c>
      <c r="H70">
        <v>70</v>
      </c>
      <c r="I70" s="101" t="s">
        <v>12</v>
      </c>
      <c r="J70" s="1">
        <f>DATEVALUE(RIGHT(jaar_zip[[#This Row],[YYYYMMDD]],2)&amp;"-"&amp;MID(jaar_zip[[#This Row],[YYYYMMDD]],5,2)&amp;"-"&amp;LEFT(jaar_zip[[#This Row],[YYYYMMDD]],4))</f>
        <v>45360</v>
      </c>
      <c r="K70" s="101" t="str">
        <f>IF(AND(VALUE(MONTH(jaar_zip[[#This Row],[Datum]]))=1,VALUE(WEEKNUM(jaar_zip[[#This Row],[Datum]],21))&gt;51),RIGHT(YEAR(jaar_zip[[#This Row],[Datum]])-1,2),RIGHT(YEAR(jaar_zip[[#This Row],[Datum]]),2))&amp;"-"&amp; TEXT(WEEKNUM(jaar_zip[[#This Row],[Datum]],21),"00")</f>
        <v>24-10</v>
      </c>
      <c r="L70" s="101">
        <f>MONTH(jaar_zip[[#This Row],[Datum]])</f>
        <v>3</v>
      </c>
      <c r="M70" s="101">
        <f>IF(ISNUMBER(jaar_zip[[#This Row],[etmaaltemperatuur]]),IF(jaar_zip[[#This Row],[etmaaltemperatuur]]&lt;stookgrens,stookgrens-jaar_zip[[#This Row],[etmaaltemperatuur]],0),"")</f>
        <v>9.6</v>
      </c>
      <c r="N70" s="101">
        <f>IF(ISNUMBER(jaar_zip[[#This Row],[graaddagen]]),IF(OR(MONTH(jaar_zip[[#This Row],[Datum]])=1,MONTH(jaar_zip[[#This Row],[Datum]])=2,MONTH(jaar_zip[[#This Row],[Datum]])=11,MONTH(jaar_zip[[#This Row],[Datum]])=12),1.1,IF(OR(MONTH(jaar_zip[[#This Row],[Datum]])=3,MONTH(jaar_zip[[#This Row],[Datum]])=10),1,0.8))*jaar_zip[[#This Row],[graaddagen]],"")</f>
        <v>9.6</v>
      </c>
      <c r="O70" s="101">
        <f>IF(ISNUMBER(jaar_zip[[#This Row],[etmaaltemperatuur]]),IF(jaar_zip[[#This Row],[etmaaltemperatuur]]&gt;stookgrens,jaar_zip[[#This Row],[etmaaltemperatuur]]-stookgrens,0),"")</f>
        <v>0</v>
      </c>
    </row>
    <row r="71" spans="1:15" x14ac:dyDescent="0.25">
      <c r="A71">
        <v>215</v>
      </c>
      <c r="B71">
        <v>20240310</v>
      </c>
      <c r="C71">
        <v>4.3</v>
      </c>
      <c r="D71">
        <v>8.9</v>
      </c>
      <c r="E71">
        <v>461</v>
      </c>
      <c r="F71">
        <v>0</v>
      </c>
      <c r="G71">
        <v>996.9</v>
      </c>
      <c r="H71">
        <v>73</v>
      </c>
      <c r="I71" s="101" t="s">
        <v>12</v>
      </c>
      <c r="J71" s="1">
        <f>DATEVALUE(RIGHT(jaar_zip[[#This Row],[YYYYMMDD]],2)&amp;"-"&amp;MID(jaar_zip[[#This Row],[YYYYMMDD]],5,2)&amp;"-"&amp;LEFT(jaar_zip[[#This Row],[YYYYMMDD]],4))</f>
        <v>45361</v>
      </c>
      <c r="K71" s="101" t="str">
        <f>IF(AND(VALUE(MONTH(jaar_zip[[#This Row],[Datum]]))=1,VALUE(WEEKNUM(jaar_zip[[#This Row],[Datum]],21))&gt;51),RIGHT(YEAR(jaar_zip[[#This Row],[Datum]])-1,2),RIGHT(YEAR(jaar_zip[[#This Row],[Datum]]),2))&amp;"-"&amp; TEXT(WEEKNUM(jaar_zip[[#This Row],[Datum]],21),"00")</f>
        <v>24-10</v>
      </c>
      <c r="L71" s="101">
        <f>MONTH(jaar_zip[[#This Row],[Datum]])</f>
        <v>3</v>
      </c>
      <c r="M71" s="101">
        <f>IF(ISNUMBER(jaar_zip[[#This Row],[etmaaltemperatuur]]),IF(jaar_zip[[#This Row],[etmaaltemperatuur]]&lt;stookgrens,stookgrens-jaar_zip[[#This Row],[etmaaltemperatuur]],0),"")</f>
        <v>9.1</v>
      </c>
      <c r="N71" s="101">
        <f>IF(ISNUMBER(jaar_zip[[#This Row],[graaddagen]]),IF(OR(MONTH(jaar_zip[[#This Row],[Datum]])=1,MONTH(jaar_zip[[#This Row],[Datum]])=2,MONTH(jaar_zip[[#This Row],[Datum]])=11,MONTH(jaar_zip[[#This Row],[Datum]])=12),1.1,IF(OR(MONTH(jaar_zip[[#This Row],[Datum]])=3,MONTH(jaar_zip[[#This Row],[Datum]])=10),1,0.8))*jaar_zip[[#This Row],[graaddagen]],"")</f>
        <v>9.1</v>
      </c>
      <c r="O71" s="101">
        <f>IF(ISNUMBER(jaar_zip[[#This Row],[etmaaltemperatuur]]),IF(jaar_zip[[#This Row],[etmaaltemperatuur]]&gt;stookgrens,jaar_zip[[#This Row],[etmaaltemperatuur]]-stookgrens,0),"")</f>
        <v>0</v>
      </c>
    </row>
    <row r="72" spans="1:15" x14ac:dyDescent="0.25">
      <c r="A72">
        <v>215</v>
      </c>
      <c r="B72">
        <v>20240311</v>
      </c>
      <c r="C72">
        <v>2.6</v>
      </c>
      <c r="D72">
        <v>7.2</v>
      </c>
      <c r="E72">
        <v>280</v>
      </c>
      <c r="F72">
        <v>3.4</v>
      </c>
      <c r="G72">
        <v>1003.2</v>
      </c>
      <c r="H72">
        <v>92</v>
      </c>
      <c r="I72" s="101" t="s">
        <v>12</v>
      </c>
      <c r="J72" s="1">
        <f>DATEVALUE(RIGHT(jaar_zip[[#This Row],[YYYYMMDD]],2)&amp;"-"&amp;MID(jaar_zip[[#This Row],[YYYYMMDD]],5,2)&amp;"-"&amp;LEFT(jaar_zip[[#This Row],[YYYYMMDD]],4))</f>
        <v>45362</v>
      </c>
      <c r="K72" s="101" t="str">
        <f>IF(AND(VALUE(MONTH(jaar_zip[[#This Row],[Datum]]))=1,VALUE(WEEKNUM(jaar_zip[[#This Row],[Datum]],21))&gt;51),RIGHT(YEAR(jaar_zip[[#This Row],[Datum]])-1,2),RIGHT(YEAR(jaar_zip[[#This Row],[Datum]]),2))&amp;"-"&amp; TEXT(WEEKNUM(jaar_zip[[#This Row],[Datum]],21),"00")</f>
        <v>24-11</v>
      </c>
      <c r="L72" s="101">
        <f>MONTH(jaar_zip[[#This Row],[Datum]])</f>
        <v>3</v>
      </c>
      <c r="M72" s="101">
        <f>IF(ISNUMBER(jaar_zip[[#This Row],[etmaaltemperatuur]]),IF(jaar_zip[[#This Row],[etmaaltemperatuur]]&lt;stookgrens,stookgrens-jaar_zip[[#This Row],[etmaaltemperatuur]],0),"")</f>
        <v>10.8</v>
      </c>
      <c r="N72" s="101">
        <f>IF(ISNUMBER(jaar_zip[[#This Row],[graaddagen]]),IF(OR(MONTH(jaar_zip[[#This Row],[Datum]])=1,MONTH(jaar_zip[[#This Row],[Datum]])=2,MONTH(jaar_zip[[#This Row],[Datum]])=11,MONTH(jaar_zip[[#This Row],[Datum]])=12),1.1,IF(OR(MONTH(jaar_zip[[#This Row],[Datum]])=3,MONTH(jaar_zip[[#This Row],[Datum]])=10),1,0.8))*jaar_zip[[#This Row],[graaddagen]],"")</f>
        <v>10.8</v>
      </c>
      <c r="O72" s="101">
        <f>IF(ISNUMBER(jaar_zip[[#This Row],[etmaaltemperatuur]]),IF(jaar_zip[[#This Row],[etmaaltemperatuur]]&gt;stookgrens,jaar_zip[[#This Row],[etmaaltemperatuur]]-stookgrens,0),"")</f>
        <v>0</v>
      </c>
    </row>
    <row r="73" spans="1:15" x14ac:dyDescent="0.25">
      <c r="A73">
        <v>215</v>
      </c>
      <c r="B73">
        <v>20240312</v>
      </c>
      <c r="C73">
        <v>4.3</v>
      </c>
      <c r="D73">
        <v>8.6999999999999993</v>
      </c>
      <c r="E73">
        <v>543</v>
      </c>
      <c r="F73">
        <v>4.8</v>
      </c>
      <c r="G73">
        <v>1012.2</v>
      </c>
      <c r="H73">
        <v>88</v>
      </c>
      <c r="I73" s="101" t="s">
        <v>12</v>
      </c>
      <c r="J73" s="1">
        <f>DATEVALUE(RIGHT(jaar_zip[[#This Row],[YYYYMMDD]],2)&amp;"-"&amp;MID(jaar_zip[[#This Row],[YYYYMMDD]],5,2)&amp;"-"&amp;LEFT(jaar_zip[[#This Row],[YYYYMMDD]],4))</f>
        <v>45363</v>
      </c>
      <c r="K73" s="101" t="str">
        <f>IF(AND(VALUE(MONTH(jaar_zip[[#This Row],[Datum]]))=1,VALUE(WEEKNUM(jaar_zip[[#This Row],[Datum]],21))&gt;51),RIGHT(YEAR(jaar_zip[[#This Row],[Datum]])-1,2),RIGHT(YEAR(jaar_zip[[#This Row],[Datum]]),2))&amp;"-"&amp; TEXT(WEEKNUM(jaar_zip[[#This Row],[Datum]],21),"00")</f>
        <v>24-11</v>
      </c>
      <c r="L73" s="101">
        <f>MONTH(jaar_zip[[#This Row],[Datum]])</f>
        <v>3</v>
      </c>
      <c r="M73" s="101">
        <f>IF(ISNUMBER(jaar_zip[[#This Row],[etmaaltemperatuur]]),IF(jaar_zip[[#This Row],[etmaaltemperatuur]]&lt;stookgrens,stookgrens-jaar_zip[[#This Row],[etmaaltemperatuur]],0),"")</f>
        <v>9.3000000000000007</v>
      </c>
      <c r="N73" s="101">
        <f>IF(ISNUMBER(jaar_zip[[#This Row],[graaddagen]]),IF(OR(MONTH(jaar_zip[[#This Row],[Datum]])=1,MONTH(jaar_zip[[#This Row],[Datum]])=2,MONTH(jaar_zip[[#This Row],[Datum]])=11,MONTH(jaar_zip[[#This Row],[Datum]])=12),1.1,IF(OR(MONTH(jaar_zip[[#This Row],[Datum]])=3,MONTH(jaar_zip[[#This Row],[Datum]])=10),1,0.8))*jaar_zip[[#This Row],[graaddagen]],"")</f>
        <v>9.3000000000000007</v>
      </c>
      <c r="O73" s="101">
        <f>IF(ISNUMBER(jaar_zip[[#This Row],[etmaaltemperatuur]]),IF(jaar_zip[[#This Row],[etmaaltemperatuur]]&gt;stookgrens,jaar_zip[[#This Row],[etmaaltemperatuur]]-stookgrens,0),"")</f>
        <v>0</v>
      </c>
    </row>
    <row r="74" spans="1:15" x14ac:dyDescent="0.25">
      <c r="A74">
        <v>215</v>
      </c>
      <c r="B74">
        <v>20240313</v>
      </c>
      <c r="C74">
        <v>6.2</v>
      </c>
      <c r="D74">
        <v>11.3</v>
      </c>
      <c r="E74">
        <v>483</v>
      </c>
      <c r="F74">
        <v>0.2</v>
      </c>
      <c r="G74">
        <v>1013.6</v>
      </c>
      <c r="H74">
        <v>85</v>
      </c>
      <c r="I74" s="101" t="s">
        <v>12</v>
      </c>
      <c r="J74" s="1">
        <f>DATEVALUE(RIGHT(jaar_zip[[#This Row],[YYYYMMDD]],2)&amp;"-"&amp;MID(jaar_zip[[#This Row],[YYYYMMDD]],5,2)&amp;"-"&amp;LEFT(jaar_zip[[#This Row],[YYYYMMDD]],4))</f>
        <v>45364</v>
      </c>
      <c r="K74" s="101" t="str">
        <f>IF(AND(VALUE(MONTH(jaar_zip[[#This Row],[Datum]]))=1,VALUE(WEEKNUM(jaar_zip[[#This Row],[Datum]],21))&gt;51),RIGHT(YEAR(jaar_zip[[#This Row],[Datum]])-1,2),RIGHT(YEAR(jaar_zip[[#This Row],[Datum]]),2))&amp;"-"&amp; TEXT(WEEKNUM(jaar_zip[[#This Row],[Datum]],21),"00")</f>
        <v>24-11</v>
      </c>
      <c r="L74" s="101">
        <f>MONTH(jaar_zip[[#This Row],[Datum]])</f>
        <v>3</v>
      </c>
      <c r="M74" s="101">
        <f>IF(ISNUMBER(jaar_zip[[#This Row],[etmaaltemperatuur]]),IF(jaar_zip[[#This Row],[etmaaltemperatuur]]&lt;stookgrens,stookgrens-jaar_zip[[#This Row],[etmaaltemperatuur]],0),"")</f>
        <v>6.6999999999999993</v>
      </c>
      <c r="N74" s="101">
        <f>IF(ISNUMBER(jaar_zip[[#This Row],[graaddagen]]),IF(OR(MONTH(jaar_zip[[#This Row],[Datum]])=1,MONTH(jaar_zip[[#This Row],[Datum]])=2,MONTH(jaar_zip[[#This Row],[Datum]])=11,MONTH(jaar_zip[[#This Row],[Datum]])=12),1.1,IF(OR(MONTH(jaar_zip[[#This Row],[Datum]])=3,MONTH(jaar_zip[[#This Row],[Datum]])=10),1,0.8))*jaar_zip[[#This Row],[graaddagen]],"")</f>
        <v>6.6999999999999993</v>
      </c>
      <c r="O74" s="101">
        <f>IF(ISNUMBER(jaar_zip[[#This Row],[etmaaltemperatuur]]),IF(jaar_zip[[#This Row],[etmaaltemperatuur]]&gt;stookgrens,jaar_zip[[#This Row],[etmaaltemperatuur]]-stookgrens,0),"")</f>
        <v>0</v>
      </c>
    </row>
    <row r="75" spans="1:15" x14ac:dyDescent="0.25">
      <c r="A75">
        <v>215</v>
      </c>
      <c r="B75">
        <v>20240314</v>
      </c>
      <c r="C75">
        <v>5.2</v>
      </c>
      <c r="D75">
        <v>12.9</v>
      </c>
      <c r="E75">
        <v>1363</v>
      </c>
      <c r="F75">
        <v>0</v>
      </c>
      <c r="G75">
        <v>1009.7</v>
      </c>
      <c r="H75">
        <v>75</v>
      </c>
      <c r="I75" s="101" t="s">
        <v>12</v>
      </c>
      <c r="J75" s="1">
        <f>DATEVALUE(RIGHT(jaar_zip[[#This Row],[YYYYMMDD]],2)&amp;"-"&amp;MID(jaar_zip[[#This Row],[YYYYMMDD]],5,2)&amp;"-"&amp;LEFT(jaar_zip[[#This Row],[YYYYMMDD]],4))</f>
        <v>45365</v>
      </c>
      <c r="K75" s="101" t="str">
        <f>IF(AND(VALUE(MONTH(jaar_zip[[#This Row],[Datum]]))=1,VALUE(WEEKNUM(jaar_zip[[#This Row],[Datum]],21))&gt;51),RIGHT(YEAR(jaar_zip[[#This Row],[Datum]])-1,2),RIGHT(YEAR(jaar_zip[[#This Row],[Datum]]),2))&amp;"-"&amp; TEXT(WEEKNUM(jaar_zip[[#This Row],[Datum]],21),"00")</f>
        <v>24-11</v>
      </c>
      <c r="L75" s="101">
        <f>MONTH(jaar_zip[[#This Row],[Datum]])</f>
        <v>3</v>
      </c>
      <c r="M75" s="101">
        <f>IF(ISNUMBER(jaar_zip[[#This Row],[etmaaltemperatuur]]),IF(jaar_zip[[#This Row],[etmaaltemperatuur]]&lt;stookgrens,stookgrens-jaar_zip[[#This Row],[etmaaltemperatuur]],0),"")</f>
        <v>5.0999999999999996</v>
      </c>
      <c r="N75" s="101">
        <f>IF(ISNUMBER(jaar_zip[[#This Row],[graaddagen]]),IF(OR(MONTH(jaar_zip[[#This Row],[Datum]])=1,MONTH(jaar_zip[[#This Row],[Datum]])=2,MONTH(jaar_zip[[#This Row],[Datum]])=11,MONTH(jaar_zip[[#This Row],[Datum]])=12),1.1,IF(OR(MONTH(jaar_zip[[#This Row],[Datum]])=3,MONTH(jaar_zip[[#This Row],[Datum]])=10),1,0.8))*jaar_zip[[#This Row],[graaddagen]],"")</f>
        <v>5.0999999999999996</v>
      </c>
      <c r="O75" s="101">
        <f>IF(ISNUMBER(jaar_zip[[#This Row],[etmaaltemperatuur]]),IF(jaar_zip[[#This Row],[etmaaltemperatuur]]&gt;stookgrens,jaar_zip[[#This Row],[etmaaltemperatuur]]-stookgrens,0),"")</f>
        <v>0</v>
      </c>
    </row>
    <row r="76" spans="1:15" x14ac:dyDescent="0.25">
      <c r="A76">
        <v>215</v>
      </c>
      <c r="B76">
        <v>20240315</v>
      </c>
      <c r="C76">
        <v>8.1</v>
      </c>
      <c r="D76">
        <v>12.3</v>
      </c>
      <c r="E76">
        <v>934</v>
      </c>
      <c r="F76">
        <v>1.7</v>
      </c>
      <c r="G76">
        <v>1006.6</v>
      </c>
      <c r="H76">
        <v>83</v>
      </c>
      <c r="I76" s="101" t="s">
        <v>12</v>
      </c>
      <c r="J76" s="1">
        <f>DATEVALUE(RIGHT(jaar_zip[[#This Row],[YYYYMMDD]],2)&amp;"-"&amp;MID(jaar_zip[[#This Row],[YYYYMMDD]],5,2)&amp;"-"&amp;LEFT(jaar_zip[[#This Row],[YYYYMMDD]],4))</f>
        <v>45366</v>
      </c>
      <c r="K76" s="101" t="str">
        <f>IF(AND(VALUE(MONTH(jaar_zip[[#This Row],[Datum]]))=1,VALUE(WEEKNUM(jaar_zip[[#This Row],[Datum]],21))&gt;51),RIGHT(YEAR(jaar_zip[[#This Row],[Datum]])-1,2),RIGHT(YEAR(jaar_zip[[#This Row],[Datum]]),2))&amp;"-"&amp; TEXT(WEEKNUM(jaar_zip[[#This Row],[Datum]],21),"00")</f>
        <v>24-11</v>
      </c>
      <c r="L76" s="101">
        <f>MONTH(jaar_zip[[#This Row],[Datum]])</f>
        <v>3</v>
      </c>
      <c r="M76" s="101">
        <f>IF(ISNUMBER(jaar_zip[[#This Row],[etmaaltemperatuur]]),IF(jaar_zip[[#This Row],[etmaaltemperatuur]]&lt;stookgrens,stookgrens-jaar_zip[[#This Row],[etmaaltemperatuur]],0),"")</f>
        <v>5.6999999999999993</v>
      </c>
      <c r="N76" s="101">
        <f>IF(ISNUMBER(jaar_zip[[#This Row],[graaddagen]]),IF(OR(MONTH(jaar_zip[[#This Row],[Datum]])=1,MONTH(jaar_zip[[#This Row],[Datum]])=2,MONTH(jaar_zip[[#This Row],[Datum]])=11,MONTH(jaar_zip[[#This Row],[Datum]])=12),1.1,IF(OR(MONTH(jaar_zip[[#This Row],[Datum]])=3,MONTH(jaar_zip[[#This Row],[Datum]])=10),1,0.8))*jaar_zip[[#This Row],[graaddagen]],"")</f>
        <v>5.6999999999999993</v>
      </c>
      <c r="O76" s="101">
        <f>IF(ISNUMBER(jaar_zip[[#This Row],[etmaaltemperatuur]]),IF(jaar_zip[[#This Row],[etmaaltemperatuur]]&gt;stookgrens,jaar_zip[[#This Row],[etmaaltemperatuur]]-stookgrens,0),"")</f>
        <v>0</v>
      </c>
    </row>
    <row r="77" spans="1:15" x14ac:dyDescent="0.25">
      <c r="A77">
        <v>215</v>
      </c>
      <c r="B77">
        <v>20240316</v>
      </c>
      <c r="C77">
        <v>3.8</v>
      </c>
      <c r="D77">
        <v>7.5</v>
      </c>
      <c r="E77">
        <v>1025</v>
      </c>
      <c r="F77">
        <v>0.8</v>
      </c>
      <c r="G77">
        <v>1019.9</v>
      </c>
      <c r="H77">
        <v>79</v>
      </c>
      <c r="I77" s="101" t="s">
        <v>12</v>
      </c>
      <c r="J77" s="1">
        <f>DATEVALUE(RIGHT(jaar_zip[[#This Row],[YYYYMMDD]],2)&amp;"-"&amp;MID(jaar_zip[[#This Row],[YYYYMMDD]],5,2)&amp;"-"&amp;LEFT(jaar_zip[[#This Row],[YYYYMMDD]],4))</f>
        <v>45367</v>
      </c>
      <c r="K77" s="101" t="str">
        <f>IF(AND(VALUE(MONTH(jaar_zip[[#This Row],[Datum]]))=1,VALUE(WEEKNUM(jaar_zip[[#This Row],[Datum]],21))&gt;51),RIGHT(YEAR(jaar_zip[[#This Row],[Datum]])-1,2),RIGHT(YEAR(jaar_zip[[#This Row],[Datum]]),2))&amp;"-"&amp; TEXT(WEEKNUM(jaar_zip[[#This Row],[Datum]],21),"00")</f>
        <v>24-11</v>
      </c>
      <c r="L77" s="101">
        <f>MONTH(jaar_zip[[#This Row],[Datum]])</f>
        <v>3</v>
      </c>
      <c r="M77" s="101">
        <f>IF(ISNUMBER(jaar_zip[[#This Row],[etmaaltemperatuur]]),IF(jaar_zip[[#This Row],[etmaaltemperatuur]]&lt;stookgrens,stookgrens-jaar_zip[[#This Row],[etmaaltemperatuur]],0),"")</f>
        <v>10.5</v>
      </c>
      <c r="N77" s="101">
        <f>IF(ISNUMBER(jaar_zip[[#This Row],[graaddagen]]),IF(OR(MONTH(jaar_zip[[#This Row],[Datum]])=1,MONTH(jaar_zip[[#This Row],[Datum]])=2,MONTH(jaar_zip[[#This Row],[Datum]])=11,MONTH(jaar_zip[[#This Row],[Datum]])=12),1.1,IF(OR(MONTH(jaar_zip[[#This Row],[Datum]])=3,MONTH(jaar_zip[[#This Row],[Datum]])=10),1,0.8))*jaar_zip[[#This Row],[graaddagen]],"")</f>
        <v>10.5</v>
      </c>
      <c r="O77" s="101">
        <f>IF(ISNUMBER(jaar_zip[[#This Row],[etmaaltemperatuur]]),IF(jaar_zip[[#This Row],[etmaaltemperatuur]]&gt;stookgrens,jaar_zip[[#This Row],[etmaaltemperatuur]]-stookgrens,0),"")</f>
        <v>0</v>
      </c>
    </row>
    <row r="78" spans="1:15" x14ac:dyDescent="0.25">
      <c r="A78">
        <v>215</v>
      </c>
      <c r="B78">
        <v>20240317</v>
      </c>
      <c r="C78">
        <v>3.9</v>
      </c>
      <c r="D78">
        <v>9.8000000000000007</v>
      </c>
      <c r="E78">
        <v>510</v>
      </c>
      <c r="F78">
        <v>4</v>
      </c>
      <c r="G78">
        <v>1018.2</v>
      </c>
      <c r="H78">
        <v>86</v>
      </c>
      <c r="I78" s="101" t="s">
        <v>12</v>
      </c>
      <c r="J78" s="1">
        <f>DATEVALUE(RIGHT(jaar_zip[[#This Row],[YYYYMMDD]],2)&amp;"-"&amp;MID(jaar_zip[[#This Row],[YYYYMMDD]],5,2)&amp;"-"&amp;LEFT(jaar_zip[[#This Row],[YYYYMMDD]],4))</f>
        <v>45368</v>
      </c>
      <c r="K78" s="101" t="str">
        <f>IF(AND(VALUE(MONTH(jaar_zip[[#This Row],[Datum]]))=1,VALUE(WEEKNUM(jaar_zip[[#This Row],[Datum]],21))&gt;51),RIGHT(YEAR(jaar_zip[[#This Row],[Datum]])-1,2),RIGHT(YEAR(jaar_zip[[#This Row],[Datum]]),2))&amp;"-"&amp; TEXT(WEEKNUM(jaar_zip[[#This Row],[Datum]],21),"00")</f>
        <v>24-11</v>
      </c>
      <c r="L78" s="101">
        <f>MONTH(jaar_zip[[#This Row],[Datum]])</f>
        <v>3</v>
      </c>
      <c r="M78" s="101">
        <f>IF(ISNUMBER(jaar_zip[[#This Row],[etmaaltemperatuur]]),IF(jaar_zip[[#This Row],[etmaaltemperatuur]]&lt;stookgrens,stookgrens-jaar_zip[[#This Row],[etmaaltemperatuur]],0),"")</f>
        <v>8.1999999999999993</v>
      </c>
      <c r="N78" s="101">
        <f>IF(ISNUMBER(jaar_zip[[#This Row],[graaddagen]]),IF(OR(MONTH(jaar_zip[[#This Row],[Datum]])=1,MONTH(jaar_zip[[#This Row],[Datum]])=2,MONTH(jaar_zip[[#This Row],[Datum]])=11,MONTH(jaar_zip[[#This Row],[Datum]])=12),1.1,IF(OR(MONTH(jaar_zip[[#This Row],[Datum]])=3,MONTH(jaar_zip[[#This Row],[Datum]])=10),1,0.8))*jaar_zip[[#This Row],[graaddagen]],"")</f>
        <v>8.1999999999999993</v>
      </c>
      <c r="O78" s="101">
        <f>IF(ISNUMBER(jaar_zip[[#This Row],[etmaaltemperatuur]]),IF(jaar_zip[[#This Row],[etmaaltemperatuur]]&gt;stookgrens,jaar_zip[[#This Row],[etmaaltemperatuur]]-stookgrens,0),"")</f>
        <v>0</v>
      </c>
    </row>
    <row r="79" spans="1:15" x14ac:dyDescent="0.25">
      <c r="A79">
        <v>215</v>
      </c>
      <c r="B79">
        <v>20240318</v>
      </c>
      <c r="C79">
        <v>2.9</v>
      </c>
      <c r="D79">
        <v>10.3</v>
      </c>
      <c r="E79">
        <v>1326</v>
      </c>
      <c r="F79">
        <v>0</v>
      </c>
      <c r="G79">
        <v>1015.9</v>
      </c>
      <c r="H79">
        <v>86</v>
      </c>
      <c r="I79" s="101" t="s">
        <v>12</v>
      </c>
      <c r="J79" s="1">
        <f>DATEVALUE(RIGHT(jaar_zip[[#This Row],[YYYYMMDD]],2)&amp;"-"&amp;MID(jaar_zip[[#This Row],[YYYYMMDD]],5,2)&amp;"-"&amp;LEFT(jaar_zip[[#This Row],[YYYYMMDD]],4))</f>
        <v>45369</v>
      </c>
      <c r="K79" s="101" t="str">
        <f>IF(AND(VALUE(MONTH(jaar_zip[[#This Row],[Datum]]))=1,VALUE(WEEKNUM(jaar_zip[[#This Row],[Datum]],21))&gt;51),RIGHT(YEAR(jaar_zip[[#This Row],[Datum]])-1,2),RIGHT(YEAR(jaar_zip[[#This Row],[Datum]]),2))&amp;"-"&amp; TEXT(WEEKNUM(jaar_zip[[#This Row],[Datum]],21),"00")</f>
        <v>24-12</v>
      </c>
      <c r="L79" s="101">
        <f>MONTH(jaar_zip[[#This Row],[Datum]])</f>
        <v>3</v>
      </c>
      <c r="M79" s="101">
        <f>IF(ISNUMBER(jaar_zip[[#This Row],[etmaaltemperatuur]]),IF(jaar_zip[[#This Row],[etmaaltemperatuur]]&lt;stookgrens,stookgrens-jaar_zip[[#This Row],[etmaaltemperatuur]],0),"")</f>
        <v>7.6999999999999993</v>
      </c>
      <c r="N79" s="101">
        <f>IF(ISNUMBER(jaar_zip[[#This Row],[graaddagen]]),IF(OR(MONTH(jaar_zip[[#This Row],[Datum]])=1,MONTH(jaar_zip[[#This Row],[Datum]])=2,MONTH(jaar_zip[[#This Row],[Datum]])=11,MONTH(jaar_zip[[#This Row],[Datum]])=12),1.1,IF(OR(MONTH(jaar_zip[[#This Row],[Datum]])=3,MONTH(jaar_zip[[#This Row],[Datum]])=10),1,0.8))*jaar_zip[[#This Row],[graaddagen]],"")</f>
        <v>7.6999999999999993</v>
      </c>
      <c r="O79" s="101">
        <f>IF(ISNUMBER(jaar_zip[[#This Row],[etmaaltemperatuur]]),IF(jaar_zip[[#This Row],[etmaaltemperatuur]]&gt;stookgrens,jaar_zip[[#This Row],[etmaaltemperatuur]]-stookgrens,0),"")</f>
        <v>0</v>
      </c>
    </row>
    <row r="80" spans="1:15" x14ac:dyDescent="0.25">
      <c r="A80">
        <v>215</v>
      </c>
      <c r="B80">
        <v>20240319</v>
      </c>
      <c r="C80">
        <v>3.7</v>
      </c>
      <c r="D80">
        <v>11.3</v>
      </c>
      <c r="E80">
        <v>1057</v>
      </c>
      <c r="F80">
        <v>0</v>
      </c>
      <c r="G80">
        <v>1017.8</v>
      </c>
      <c r="H80">
        <v>80</v>
      </c>
      <c r="I80" s="101" t="s">
        <v>12</v>
      </c>
      <c r="J80" s="1">
        <f>DATEVALUE(RIGHT(jaar_zip[[#This Row],[YYYYMMDD]],2)&amp;"-"&amp;MID(jaar_zip[[#This Row],[YYYYMMDD]],5,2)&amp;"-"&amp;LEFT(jaar_zip[[#This Row],[YYYYMMDD]],4))</f>
        <v>45370</v>
      </c>
      <c r="K80" s="101" t="str">
        <f>IF(AND(VALUE(MONTH(jaar_zip[[#This Row],[Datum]]))=1,VALUE(WEEKNUM(jaar_zip[[#This Row],[Datum]],21))&gt;51),RIGHT(YEAR(jaar_zip[[#This Row],[Datum]])-1,2),RIGHT(YEAR(jaar_zip[[#This Row],[Datum]]),2))&amp;"-"&amp; TEXT(WEEKNUM(jaar_zip[[#This Row],[Datum]],21),"00")</f>
        <v>24-12</v>
      </c>
      <c r="L80" s="101">
        <f>MONTH(jaar_zip[[#This Row],[Datum]])</f>
        <v>3</v>
      </c>
      <c r="M80" s="101">
        <f>IF(ISNUMBER(jaar_zip[[#This Row],[etmaaltemperatuur]]),IF(jaar_zip[[#This Row],[etmaaltemperatuur]]&lt;stookgrens,stookgrens-jaar_zip[[#This Row],[etmaaltemperatuur]],0),"")</f>
        <v>6.6999999999999993</v>
      </c>
      <c r="N80" s="101">
        <f>IF(ISNUMBER(jaar_zip[[#This Row],[graaddagen]]),IF(OR(MONTH(jaar_zip[[#This Row],[Datum]])=1,MONTH(jaar_zip[[#This Row],[Datum]])=2,MONTH(jaar_zip[[#This Row],[Datum]])=11,MONTH(jaar_zip[[#This Row],[Datum]])=12),1.1,IF(OR(MONTH(jaar_zip[[#This Row],[Datum]])=3,MONTH(jaar_zip[[#This Row],[Datum]])=10),1,0.8))*jaar_zip[[#This Row],[graaddagen]],"")</f>
        <v>6.6999999999999993</v>
      </c>
      <c r="O80" s="101">
        <f>IF(ISNUMBER(jaar_zip[[#This Row],[etmaaltemperatuur]]),IF(jaar_zip[[#This Row],[etmaaltemperatuur]]&gt;stookgrens,jaar_zip[[#This Row],[etmaaltemperatuur]]-stookgrens,0),"")</f>
        <v>0</v>
      </c>
    </row>
    <row r="81" spans="1:15" x14ac:dyDescent="0.25">
      <c r="A81">
        <v>215</v>
      </c>
      <c r="B81">
        <v>20240320</v>
      </c>
      <c r="C81">
        <v>1.6</v>
      </c>
      <c r="D81">
        <v>10.7</v>
      </c>
      <c r="E81">
        <v>945</v>
      </c>
      <c r="F81">
        <v>-0.1</v>
      </c>
      <c r="G81">
        <v>1019.2</v>
      </c>
      <c r="H81">
        <v>86</v>
      </c>
      <c r="I81" s="101" t="s">
        <v>12</v>
      </c>
      <c r="J81" s="1">
        <f>DATEVALUE(RIGHT(jaar_zip[[#This Row],[YYYYMMDD]],2)&amp;"-"&amp;MID(jaar_zip[[#This Row],[YYYYMMDD]],5,2)&amp;"-"&amp;LEFT(jaar_zip[[#This Row],[YYYYMMDD]],4))</f>
        <v>45371</v>
      </c>
      <c r="K81" s="101" t="str">
        <f>IF(AND(VALUE(MONTH(jaar_zip[[#This Row],[Datum]]))=1,VALUE(WEEKNUM(jaar_zip[[#This Row],[Datum]],21))&gt;51),RIGHT(YEAR(jaar_zip[[#This Row],[Datum]])-1,2),RIGHT(YEAR(jaar_zip[[#This Row],[Datum]]),2))&amp;"-"&amp; TEXT(WEEKNUM(jaar_zip[[#This Row],[Datum]],21),"00")</f>
        <v>24-12</v>
      </c>
      <c r="L81" s="101">
        <f>MONTH(jaar_zip[[#This Row],[Datum]])</f>
        <v>3</v>
      </c>
      <c r="M81" s="101">
        <f>IF(ISNUMBER(jaar_zip[[#This Row],[etmaaltemperatuur]]),IF(jaar_zip[[#This Row],[etmaaltemperatuur]]&lt;stookgrens,stookgrens-jaar_zip[[#This Row],[etmaaltemperatuur]],0),"")</f>
        <v>7.3000000000000007</v>
      </c>
      <c r="N81" s="101">
        <f>IF(ISNUMBER(jaar_zip[[#This Row],[graaddagen]]),IF(OR(MONTH(jaar_zip[[#This Row],[Datum]])=1,MONTH(jaar_zip[[#This Row],[Datum]])=2,MONTH(jaar_zip[[#This Row],[Datum]])=11,MONTH(jaar_zip[[#This Row],[Datum]])=12),1.1,IF(OR(MONTH(jaar_zip[[#This Row],[Datum]])=3,MONTH(jaar_zip[[#This Row],[Datum]])=10),1,0.8))*jaar_zip[[#This Row],[graaddagen]],"")</f>
        <v>7.3000000000000007</v>
      </c>
      <c r="O81" s="101">
        <f>IF(ISNUMBER(jaar_zip[[#This Row],[etmaaltemperatuur]]),IF(jaar_zip[[#This Row],[etmaaltemperatuur]]&gt;stookgrens,jaar_zip[[#This Row],[etmaaltemperatuur]]-stookgrens,0),"")</f>
        <v>0</v>
      </c>
    </row>
    <row r="82" spans="1:15" x14ac:dyDescent="0.25">
      <c r="A82">
        <v>215</v>
      </c>
      <c r="B82">
        <v>20240321</v>
      </c>
      <c r="C82">
        <v>4.3</v>
      </c>
      <c r="D82">
        <v>9.3000000000000007</v>
      </c>
      <c r="E82">
        <v>569</v>
      </c>
      <c r="F82">
        <v>0</v>
      </c>
      <c r="G82">
        <v>1023.7</v>
      </c>
      <c r="H82">
        <v>86</v>
      </c>
      <c r="I82" s="101" t="s">
        <v>12</v>
      </c>
      <c r="J82" s="1">
        <f>DATEVALUE(RIGHT(jaar_zip[[#This Row],[YYYYMMDD]],2)&amp;"-"&amp;MID(jaar_zip[[#This Row],[YYYYMMDD]],5,2)&amp;"-"&amp;LEFT(jaar_zip[[#This Row],[YYYYMMDD]],4))</f>
        <v>45372</v>
      </c>
      <c r="K82" s="101" t="str">
        <f>IF(AND(VALUE(MONTH(jaar_zip[[#This Row],[Datum]]))=1,VALUE(WEEKNUM(jaar_zip[[#This Row],[Datum]],21))&gt;51),RIGHT(YEAR(jaar_zip[[#This Row],[Datum]])-1,2),RIGHT(YEAR(jaar_zip[[#This Row],[Datum]]),2))&amp;"-"&amp; TEXT(WEEKNUM(jaar_zip[[#This Row],[Datum]],21),"00")</f>
        <v>24-12</v>
      </c>
      <c r="L82" s="101">
        <f>MONTH(jaar_zip[[#This Row],[Datum]])</f>
        <v>3</v>
      </c>
      <c r="M82" s="101">
        <f>IF(ISNUMBER(jaar_zip[[#This Row],[etmaaltemperatuur]]),IF(jaar_zip[[#This Row],[etmaaltemperatuur]]&lt;stookgrens,stookgrens-jaar_zip[[#This Row],[etmaaltemperatuur]],0),"")</f>
        <v>8.6999999999999993</v>
      </c>
      <c r="N82" s="101">
        <f>IF(ISNUMBER(jaar_zip[[#This Row],[graaddagen]]),IF(OR(MONTH(jaar_zip[[#This Row],[Datum]])=1,MONTH(jaar_zip[[#This Row],[Datum]])=2,MONTH(jaar_zip[[#This Row],[Datum]])=11,MONTH(jaar_zip[[#This Row],[Datum]])=12),1.1,IF(OR(MONTH(jaar_zip[[#This Row],[Datum]])=3,MONTH(jaar_zip[[#This Row],[Datum]])=10),1,0.8))*jaar_zip[[#This Row],[graaddagen]],"")</f>
        <v>8.6999999999999993</v>
      </c>
      <c r="O82" s="101">
        <f>IF(ISNUMBER(jaar_zip[[#This Row],[etmaaltemperatuur]]),IF(jaar_zip[[#This Row],[etmaaltemperatuur]]&gt;stookgrens,jaar_zip[[#This Row],[etmaaltemperatuur]]-stookgrens,0),"")</f>
        <v>0</v>
      </c>
    </row>
    <row r="83" spans="1:15" x14ac:dyDescent="0.25">
      <c r="A83">
        <v>215</v>
      </c>
      <c r="B83">
        <v>20240322</v>
      </c>
      <c r="C83">
        <v>4.4000000000000004</v>
      </c>
      <c r="D83">
        <v>9.1999999999999993</v>
      </c>
      <c r="E83">
        <v>358</v>
      </c>
      <c r="F83">
        <v>1.8</v>
      </c>
      <c r="G83">
        <v>1015.8</v>
      </c>
      <c r="H83">
        <v>89</v>
      </c>
      <c r="I83" s="101" t="s">
        <v>12</v>
      </c>
      <c r="J83" s="1">
        <f>DATEVALUE(RIGHT(jaar_zip[[#This Row],[YYYYMMDD]],2)&amp;"-"&amp;MID(jaar_zip[[#This Row],[YYYYMMDD]],5,2)&amp;"-"&amp;LEFT(jaar_zip[[#This Row],[YYYYMMDD]],4))</f>
        <v>45373</v>
      </c>
      <c r="K83" s="101" t="str">
        <f>IF(AND(VALUE(MONTH(jaar_zip[[#This Row],[Datum]]))=1,VALUE(WEEKNUM(jaar_zip[[#This Row],[Datum]],21))&gt;51),RIGHT(YEAR(jaar_zip[[#This Row],[Datum]])-1,2),RIGHT(YEAR(jaar_zip[[#This Row],[Datum]]),2))&amp;"-"&amp; TEXT(WEEKNUM(jaar_zip[[#This Row],[Datum]],21),"00")</f>
        <v>24-12</v>
      </c>
      <c r="L83" s="101">
        <f>MONTH(jaar_zip[[#This Row],[Datum]])</f>
        <v>3</v>
      </c>
      <c r="M83" s="101">
        <f>IF(ISNUMBER(jaar_zip[[#This Row],[etmaaltemperatuur]]),IF(jaar_zip[[#This Row],[etmaaltemperatuur]]&lt;stookgrens,stookgrens-jaar_zip[[#This Row],[etmaaltemperatuur]],0),"")</f>
        <v>8.8000000000000007</v>
      </c>
      <c r="N83" s="101">
        <f>IF(ISNUMBER(jaar_zip[[#This Row],[graaddagen]]),IF(OR(MONTH(jaar_zip[[#This Row],[Datum]])=1,MONTH(jaar_zip[[#This Row],[Datum]])=2,MONTH(jaar_zip[[#This Row],[Datum]])=11,MONTH(jaar_zip[[#This Row],[Datum]])=12),1.1,IF(OR(MONTH(jaar_zip[[#This Row],[Datum]])=3,MONTH(jaar_zip[[#This Row],[Datum]])=10),1,0.8))*jaar_zip[[#This Row],[graaddagen]],"")</f>
        <v>8.8000000000000007</v>
      </c>
      <c r="O83" s="101">
        <f>IF(ISNUMBER(jaar_zip[[#This Row],[etmaaltemperatuur]]),IF(jaar_zip[[#This Row],[etmaaltemperatuur]]&gt;stookgrens,jaar_zip[[#This Row],[etmaaltemperatuur]]-stookgrens,0),"")</f>
        <v>0</v>
      </c>
    </row>
    <row r="84" spans="1:15" x14ac:dyDescent="0.25">
      <c r="A84">
        <v>215</v>
      </c>
      <c r="B84">
        <v>20240323</v>
      </c>
      <c r="C84">
        <v>7.3</v>
      </c>
      <c r="D84">
        <v>7.5</v>
      </c>
      <c r="E84">
        <v>1347</v>
      </c>
      <c r="F84">
        <v>0.5</v>
      </c>
      <c r="G84">
        <v>1008</v>
      </c>
      <c r="H84">
        <v>71</v>
      </c>
      <c r="I84" s="101" t="s">
        <v>12</v>
      </c>
      <c r="J84" s="1">
        <f>DATEVALUE(RIGHT(jaar_zip[[#This Row],[YYYYMMDD]],2)&amp;"-"&amp;MID(jaar_zip[[#This Row],[YYYYMMDD]],5,2)&amp;"-"&amp;LEFT(jaar_zip[[#This Row],[YYYYMMDD]],4))</f>
        <v>45374</v>
      </c>
      <c r="K84" s="101" t="str">
        <f>IF(AND(VALUE(MONTH(jaar_zip[[#This Row],[Datum]]))=1,VALUE(WEEKNUM(jaar_zip[[#This Row],[Datum]],21))&gt;51),RIGHT(YEAR(jaar_zip[[#This Row],[Datum]])-1,2),RIGHT(YEAR(jaar_zip[[#This Row],[Datum]]),2))&amp;"-"&amp; TEXT(WEEKNUM(jaar_zip[[#This Row],[Datum]],21),"00")</f>
        <v>24-12</v>
      </c>
      <c r="L84" s="101">
        <f>MONTH(jaar_zip[[#This Row],[Datum]])</f>
        <v>3</v>
      </c>
      <c r="M84" s="101">
        <f>IF(ISNUMBER(jaar_zip[[#This Row],[etmaaltemperatuur]]),IF(jaar_zip[[#This Row],[etmaaltemperatuur]]&lt;stookgrens,stookgrens-jaar_zip[[#This Row],[etmaaltemperatuur]],0),"")</f>
        <v>10.5</v>
      </c>
      <c r="N84" s="101">
        <f>IF(ISNUMBER(jaar_zip[[#This Row],[graaddagen]]),IF(OR(MONTH(jaar_zip[[#This Row],[Datum]])=1,MONTH(jaar_zip[[#This Row],[Datum]])=2,MONTH(jaar_zip[[#This Row],[Datum]])=11,MONTH(jaar_zip[[#This Row],[Datum]])=12),1.1,IF(OR(MONTH(jaar_zip[[#This Row],[Datum]])=3,MONTH(jaar_zip[[#This Row],[Datum]])=10),1,0.8))*jaar_zip[[#This Row],[graaddagen]],"")</f>
        <v>10.5</v>
      </c>
      <c r="O84" s="101">
        <f>IF(ISNUMBER(jaar_zip[[#This Row],[etmaaltemperatuur]]),IF(jaar_zip[[#This Row],[etmaaltemperatuur]]&gt;stookgrens,jaar_zip[[#This Row],[etmaaltemperatuur]]-stookgrens,0),"")</f>
        <v>0</v>
      </c>
    </row>
    <row r="85" spans="1:15" x14ac:dyDescent="0.25">
      <c r="A85">
        <v>215</v>
      </c>
      <c r="B85">
        <v>20240324</v>
      </c>
      <c r="C85">
        <v>8.4</v>
      </c>
      <c r="D85">
        <v>7.3</v>
      </c>
      <c r="E85">
        <v>601</v>
      </c>
      <c r="F85">
        <v>8.6999999999999993</v>
      </c>
      <c r="G85">
        <v>1005.3</v>
      </c>
      <c r="H85">
        <v>80</v>
      </c>
      <c r="I85" s="101" t="s">
        <v>12</v>
      </c>
      <c r="J85" s="1">
        <f>DATEVALUE(RIGHT(jaar_zip[[#This Row],[YYYYMMDD]],2)&amp;"-"&amp;MID(jaar_zip[[#This Row],[YYYYMMDD]],5,2)&amp;"-"&amp;LEFT(jaar_zip[[#This Row],[YYYYMMDD]],4))</f>
        <v>45375</v>
      </c>
      <c r="K85" s="101" t="str">
        <f>IF(AND(VALUE(MONTH(jaar_zip[[#This Row],[Datum]]))=1,VALUE(WEEKNUM(jaar_zip[[#This Row],[Datum]],21))&gt;51),RIGHT(YEAR(jaar_zip[[#This Row],[Datum]])-1,2),RIGHT(YEAR(jaar_zip[[#This Row],[Datum]]),2))&amp;"-"&amp; TEXT(WEEKNUM(jaar_zip[[#This Row],[Datum]],21),"00")</f>
        <v>24-12</v>
      </c>
      <c r="L85" s="101">
        <f>MONTH(jaar_zip[[#This Row],[Datum]])</f>
        <v>3</v>
      </c>
      <c r="M85" s="101">
        <f>IF(ISNUMBER(jaar_zip[[#This Row],[etmaaltemperatuur]]),IF(jaar_zip[[#This Row],[etmaaltemperatuur]]&lt;stookgrens,stookgrens-jaar_zip[[#This Row],[etmaaltemperatuur]],0),"")</f>
        <v>10.7</v>
      </c>
      <c r="N85" s="101">
        <f>IF(ISNUMBER(jaar_zip[[#This Row],[graaddagen]]),IF(OR(MONTH(jaar_zip[[#This Row],[Datum]])=1,MONTH(jaar_zip[[#This Row],[Datum]])=2,MONTH(jaar_zip[[#This Row],[Datum]])=11,MONTH(jaar_zip[[#This Row],[Datum]])=12),1.1,IF(OR(MONTH(jaar_zip[[#This Row],[Datum]])=3,MONTH(jaar_zip[[#This Row],[Datum]])=10),1,0.8))*jaar_zip[[#This Row],[graaddagen]],"")</f>
        <v>10.7</v>
      </c>
      <c r="O85" s="101">
        <f>IF(ISNUMBER(jaar_zip[[#This Row],[etmaaltemperatuur]]),IF(jaar_zip[[#This Row],[etmaaltemperatuur]]&gt;stookgrens,jaar_zip[[#This Row],[etmaaltemperatuur]]-stookgrens,0),"")</f>
        <v>0</v>
      </c>
    </row>
    <row r="86" spans="1:15" x14ac:dyDescent="0.25">
      <c r="A86">
        <v>215</v>
      </c>
      <c r="B86">
        <v>20240325</v>
      </c>
      <c r="C86">
        <v>3.7</v>
      </c>
      <c r="D86">
        <v>7.4</v>
      </c>
      <c r="E86">
        <v>1596</v>
      </c>
      <c r="F86">
        <v>0</v>
      </c>
      <c r="G86">
        <v>1003.8</v>
      </c>
      <c r="H86">
        <v>72</v>
      </c>
      <c r="I86" s="101" t="s">
        <v>12</v>
      </c>
      <c r="J86" s="1">
        <f>DATEVALUE(RIGHT(jaar_zip[[#This Row],[YYYYMMDD]],2)&amp;"-"&amp;MID(jaar_zip[[#This Row],[YYYYMMDD]],5,2)&amp;"-"&amp;LEFT(jaar_zip[[#This Row],[YYYYMMDD]],4))</f>
        <v>45376</v>
      </c>
      <c r="K86" s="101" t="str">
        <f>IF(AND(VALUE(MONTH(jaar_zip[[#This Row],[Datum]]))=1,VALUE(WEEKNUM(jaar_zip[[#This Row],[Datum]],21))&gt;51),RIGHT(YEAR(jaar_zip[[#This Row],[Datum]])-1,2),RIGHT(YEAR(jaar_zip[[#This Row],[Datum]]),2))&amp;"-"&amp; TEXT(WEEKNUM(jaar_zip[[#This Row],[Datum]],21),"00")</f>
        <v>24-13</v>
      </c>
      <c r="L86" s="101">
        <f>MONTH(jaar_zip[[#This Row],[Datum]])</f>
        <v>3</v>
      </c>
      <c r="M86" s="101">
        <f>IF(ISNUMBER(jaar_zip[[#This Row],[etmaaltemperatuur]]),IF(jaar_zip[[#This Row],[etmaaltemperatuur]]&lt;stookgrens,stookgrens-jaar_zip[[#This Row],[etmaaltemperatuur]],0),"")</f>
        <v>10.6</v>
      </c>
      <c r="N86" s="101">
        <f>IF(ISNUMBER(jaar_zip[[#This Row],[graaddagen]]),IF(OR(MONTH(jaar_zip[[#This Row],[Datum]])=1,MONTH(jaar_zip[[#This Row],[Datum]])=2,MONTH(jaar_zip[[#This Row],[Datum]])=11,MONTH(jaar_zip[[#This Row],[Datum]])=12),1.1,IF(OR(MONTH(jaar_zip[[#This Row],[Datum]])=3,MONTH(jaar_zip[[#This Row],[Datum]])=10),1,0.8))*jaar_zip[[#This Row],[graaddagen]],"")</f>
        <v>10.6</v>
      </c>
      <c r="O86" s="101">
        <f>IF(ISNUMBER(jaar_zip[[#This Row],[etmaaltemperatuur]]),IF(jaar_zip[[#This Row],[etmaaltemperatuur]]&gt;stookgrens,jaar_zip[[#This Row],[etmaaltemperatuur]]-stookgrens,0),"")</f>
        <v>0</v>
      </c>
    </row>
    <row r="87" spans="1:15" x14ac:dyDescent="0.25">
      <c r="A87">
        <v>215</v>
      </c>
      <c r="B87">
        <v>20240326</v>
      </c>
      <c r="C87">
        <v>4.3</v>
      </c>
      <c r="D87">
        <v>8.4</v>
      </c>
      <c r="E87">
        <v>992</v>
      </c>
      <c r="F87">
        <v>-0.1</v>
      </c>
      <c r="G87">
        <v>990.3</v>
      </c>
      <c r="H87">
        <v>74</v>
      </c>
      <c r="I87" s="101" t="s">
        <v>12</v>
      </c>
      <c r="J87" s="1">
        <f>DATEVALUE(RIGHT(jaar_zip[[#This Row],[YYYYMMDD]],2)&amp;"-"&amp;MID(jaar_zip[[#This Row],[YYYYMMDD]],5,2)&amp;"-"&amp;LEFT(jaar_zip[[#This Row],[YYYYMMDD]],4))</f>
        <v>45377</v>
      </c>
      <c r="K87" s="101" t="str">
        <f>IF(AND(VALUE(MONTH(jaar_zip[[#This Row],[Datum]]))=1,VALUE(WEEKNUM(jaar_zip[[#This Row],[Datum]],21))&gt;51),RIGHT(YEAR(jaar_zip[[#This Row],[Datum]])-1,2),RIGHT(YEAR(jaar_zip[[#This Row],[Datum]]),2))&amp;"-"&amp; TEXT(WEEKNUM(jaar_zip[[#This Row],[Datum]],21),"00")</f>
        <v>24-13</v>
      </c>
      <c r="L87" s="101">
        <f>MONTH(jaar_zip[[#This Row],[Datum]])</f>
        <v>3</v>
      </c>
      <c r="M87" s="101">
        <f>IF(ISNUMBER(jaar_zip[[#This Row],[etmaaltemperatuur]]),IF(jaar_zip[[#This Row],[etmaaltemperatuur]]&lt;stookgrens,stookgrens-jaar_zip[[#This Row],[etmaaltemperatuur]],0),"")</f>
        <v>9.6</v>
      </c>
      <c r="N87" s="101">
        <f>IF(ISNUMBER(jaar_zip[[#This Row],[graaddagen]]),IF(OR(MONTH(jaar_zip[[#This Row],[Datum]])=1,MONTH(jaar_zip[[#This Row],[Datum]])=2,MONTH(jaar_zip[[#This Row],[Datum]])=11,MONTH(jaar_zip[[#This Row],[Datum]])=12),1.1,IF(OR(MONTH(jaar_zip[[#This Row],[Datum]])=3,MONTH(jaar_zip[[#This Row],[Datum]])=10),1,0.8))*jaar_zip[[#This Row],[graaddagen]],"")</f>
        <v>9.6</v>
      </c>
      <c r="O87" s="101">
        <f>IF(ISNUMBER(jaar_zip[[#This Row],[etmaaltemperatuur]]),IF(jaar_zip[[#This Row],[etmaaltemperatuur]]&gt;stookgrens,jaar_zip[[#This Row],[etmaaltemperatuur]]-stookgrens,0),"")</f>
        <v>0</v>
      </c>
    </row>
    <row r="88" spans="1:15" x14ac:dyDescent="0.25">
      <c r="A88">
        <v>215</v>
      </c>
      <c r="B88">
        <v>20240327</v>
      </c>
      <c r="C88">
        <v>4.8</v>
      </c>
      <c r="D88">
        <v>9.8000000000000007</v>
      </c>
      <c r="E88">
        <v>1026</v>
      </c>
      <c r="F88">
        <v>0.4</v>
      </c>
      <c r="G88">
        <v>985.6</v>
      </c>
      <c r="H88">
        <v>74</v>
      </c>
      <c r="I88" s="101" t="s">
        <v>12</v>
      </c>
      <c r="J88" s="1">
        <f>DATEVALUE(RIGHT(jaar_zip[[#This Row],[YYYYMMDD]],2)&amp;"-"&amp;MID(jaar_zip[[#This Row],[YYYYMMDD]],5,2)&amp;"-"&amp;LEFT(jaar_zip[[#This Row],[YYYYMMDD]],4))</f>
        <v>45378</v>
      </c>
      <c r="K88" s="101" t="str">
        <f>IF(AND(VALUE(MONTH(jaar_zip[[#This Row],[Datum]]))=1,VALUE(WEEKNUM(jaar_zip[[#This Row],[Datum]],21))&gt;51),RIGHT(YEAR(jaar_zip[[#This Row],[Datum]])-1,2),RIGHT(YEAR(jaar_zip[[#This Row],[Datum]]),2))&amp;"-"&amp; TEXT(WEEKNUM(jaar_zip[[#This Row],[Datum]],21),"00")</f>
        <v>24-13</v>
      </c>
      <c r="L88" s="101">
        <f>MONTH(jaar_zip[[#This Row],[Datum]])</f>
        <v>3</v>
      </c>
      <c r="M88" s="101">
        <f>IF(ISNUMBER(jaar_zip[[#This Row],[etmaaltemperatuur]]),IF(jaar_zip[[#This Row],[etmaaltemperatuur]]&lt;stookgrens,stookgrens-jaar_zip[[#This Row],[etmaaltemperatuur]],0),"")</f>
        <v>8.1999999999999993</v>
      </c>
      <c r="N88" s="101">
        <f>IF(ISNUMBER(jaar_zip[[#This Row],[graaddagen]]),IF(OR(MONTH(jaar_zip[[#This Row],[Datum]])=1,MONTH(jaar_zip[[#This Row],[Datum]])=2,MONTH(jaar_zip[[#This Row],[Datum]])=11,MONTH(jaar_zip[[#This Row],[Datum]])=12),1.1,IF(OR(MONTH(jaar_zip[[#This Row],[Datum]])=3,MONTH(jaar_zip[[#This Row],[Datum]])=10),1,0.8))*jaar_zip[[#This Row],[graaddagen]],"")</f>
        <v>8.1999999999999993</v>
      </c>
      <c r="O88" s="101">
        <f>IF(ISNUMBER(jaar_zip[[#This Row],[etmaaltemperatuur]]),IF(jaar_zip[[#This Row],[etmaaltemperatuur]]&gt;stookgrens,jaar_zip[[#This Row],[etmaaltemperatuur]]-stookgrens,0),"")</f>
        <v>0</v>
      </c>
    </row>
    <row r="89" spans="1:15" x14ac:dyDescent="0.25">
      <c r="A89">
        <v>215</v>
      </c>
      <c r="B89">
        <v>20240328</v>
      </c>
      <c r="C89">
        <v>7</v>
      </c>
      <c r="D89">
        <v>9.1</v>
      </c>
      <c r="E89">
        <v>950</v>
      </c>
      <c r="F89">
        <v>1.8</v>
      </c>
      <c r="G89">
        <v>985.1</v>
      </c>
      <c r="H89">
        <v>71</v>
      </c>
      <c r="I89" s="101" t="s">
        <v>12</v>
      </c>
      <c r="J89" s="1">
        <f>DATEVALUE(RIGHT(jaar_zip[[#This Row],[YYYYMMDD]],2)&amp;"-"&amp;MID(jaar_zip[[#This Row],[YYYYMMDD]],5,2)&amp;"-"&amp;LEFT(jaar_zip[[#This Row],[YYYYMMDD]],4))</f>
        <v>45379</v>
      </c>
      <c r="K89" s="101" t="str">
        <f>IF(AND(VALUE(MONTH(jaar_zip[[#This Row],[Datum]]))=1,VALUE(WEEKNUM(jaar_zip[[#This Row],[Datum]],21))&gt;51),RIGHT(YEAR(jaar_zip[[#This Row],[Datum]])-1,2),RIGHT(YEAR(jaar_zip[[#This Row],[Datum]]),2))&amp;"-"&amp; TEXT(WEEKNUM(jaar_zip[[#This Row],[Datum]],21),"00")</f>
        <v>24-13</v>
      </c>
      <c r="L89" s="101">
        <f>MONTH(jaar_zip[[#This Row],[Datum]])</f>
        <v>3</v>
      </c>
      <c r="M89" s="101">
        <f>IF(ISNUMBER(jaar_zip[[#This Row],[etmaaltemperatuur]]),IF(jaar_zip[[#This Row],[etmaaltemperatuur]]&lt;stookgrens,stookgrens-jaar_zip[[#This Row],[etmaaltemperatuur]],0),"")</f>
        <v>8.9</v>
      </c>
      <c r="N89" s="101">
        <f>IF(ISNUMBER(jaar_zip[[#This Row],[graaddagen]]),IF(OR(MONTH(jaar_zip[[#This Row],[Datum]])=1,MONTH(jaar_zip[[#This Row],[Datum]])=2,MONTH(jaar_zip[[#This Row],[Datum]])=11,MONTH(jaar_zip[[#This Row],[Datum]])=12),1.1,IF(OR(MONTH(jaar_zip[[#This Row],[Datum]])=3,MONTH(jaar_zip[[#This Row],[Datum]])=10),1,0.8))*jaar_zip[[#This Row],[graaddagen]],"")</f>
        <v>8.9</v>
      </c>
      <c r="O89" s="101">
        <f>IF(ISNUMBER(jaar_zip[[#This Row],[etmaaltemperatuur]]),IF(jaar_zip[[#This Row],[etmaaltemperatuur]]&gt;stookgrens,jaar_zip[[#This Row],[etmaaltemperatuur]]-stookgrens,0),"")</f>
        <v>0</v>
      </c>
    </row>
    <row r="90" spans="1:15" x14ac:dyDescent="0.25">
      <c r="A90">
        <v>215</v>
      </c>
      <c r="B90">
        <v>20240329</v>
      </c>
      <c r="C90">
        <v>6.1</v>
      </c>
      <c r="D90">
        <v>11</v>
      </c>
      <c r="E90">
        <v>1226</v>
      </c>
      <c r="F90">
        <v>0.1</v>
      </c>
      <c r="G90">
        <v>992.4</v>
      </c>
      <c r="H90">
        <v>69</v>
      </c>
      <c r="I90" s="101" t="s">
        <v>12</v>
      </c>
      <c r="J90" s="1">
        <f>DATEVALUE(RIGHT(jaar_zip[[#This Row],[YYYYMMDD]],2)&amp;"-"&amp;MID(jaar_zip[[#This Row],[YYYYMMDD]],5,2)&amp;"-"&amp;LEFT(jaar_zip[[#This Row],[YYYYMMDD]],4))</f>
        <v>45380</v>
      </c>
      <c r="K90" s="101" t="str">
        <f>IF(AND(VALUE(MONTH(jaar_zip[[#This Row],[Datum]]))=1,VALUE(WEEKNUM(jaar_zip[[#This Row],[Datum]],21))&gt;51),RIGHT(YEAR(jaar_zip[[#This Row],[Datum]])-1,2),RIGHT(YEAR(jaar_zip[[#This Row],[Datum]]),2))&amp;"-"&amp; TEXT(WEEKNUM(jaar_zip[[#This Row],[Datum]],21),"00")</f>
        <v>24-13</v>
      </c>
      <c r="L90" s="101">
        <f>MONTH(jaar_zip[[#This Row],[Datum]])</f>
        <v>3</v>
      </c>
      <c r="M90" s="101">
        <f>IF(ISNUMBER(jaar_zip[[#This Row],[etmaaltemperatuur]]),IF(jaar_zip[[#This Row],[etmaaltemperatuur]]&lt;stookgrens,stookgrens-jaar_zip[[#This Row],[etmaaltemperatuur]],0),"")</f>
        <v>7</v>
      </c>
      <c r="N90" s="101">
        <f>IF(ISNUMBER(jaar_zip[[#This Row],[graaddagen]]),IF(OR(MONTH(jaar_zip[[#This Row],[Datum]])=1,MONTH(jaar_zip[[#This Row],[Datum]])=2,MONTH(jaar_zip[[#This Row],[Datum]])=11,MONTH(jaar_zip[[#This Row],[Datum]])=12),1.1,IF(OR(MONTH(jaar_zip[[#This Row],[Datum]])=3,MONTH(jaar_zip[[#This Row],[Datum]])=10),1,0.8))*jaar_zip[[#This Row],[graaddagen]],"")</f>
        <v>7</v>
      </c>
      <c r="O90" s="101">
        <f>IF(ISNUMBER(jaar_zip[[#This Row],[etmaaltemperatuur]]),IF(jaar_zip[[#This Row],[etmaaltemperatuur]]&gt;stookgrens,jaar_zip[[#This Row],[etmaaltemperatuur]]-stookgrens,0),"")</f>
        <v>0</v>
      </c>
    </row>
    <row r="91" spans="1:15" x14ac:dyDescent="0.25">
      <c r="A91">
        <v>215</v>
      </c>
      <c r="B91">
        <v>20240330</v>
      </c>
      <c r="C91">
        <v>2.2000000000000002</v>
      </c>
      <c r="D91">
        <v>8</v>
      </c>
      <c r="E91">
        <v>288</v>
      </c>
      <c r="F91">
        <v>5.6</v>
      </c>
      <c r="G91">
        <v>997.2</v>
      </c>
      <c r="H91">
        <v>93</v>
      </c>
      <c r="I91" s="101" t="s">
        <v>12</v>
      </c>
      <c r="J91" s="1">
        <f>DATEVALUE(RIGHT(jaar_zip[[#This Row],[YYYYMMDD]],2)&amp;"-"&amp;MID(jaar_zip[[#This Row],[YYYYMMDD]],5,2)&amp;"-"&amp;LEFT(jaar_zip[[#This Row],[YYYYMMDD]],4))</f>
        <v>45381</v>
      </c>
      <c r="K91" s="101" t="str">
        <f>IF(AND(VALUE(MONTH(jaar_zip[[#This Row],[Datum]]))=1,VALUE(WEEKNUM(jaar_zip[[#This Row],[Datum]],21))&gt;51),RIGHT(YEAR(jaar_zip[[#This Row],[Datum]])-1,2),RIGHT(YEAR(jaar_zip[[#This Row],[Datum]]),2))&amp;"-"&amp; TEXT(WEEKNUM(jaar_zip[[#This Row],[Datum]],21),"00")</f>
        <v>24-13</v>
      </c>
      <c r="L91" s="101">
        <f>MONTH(jaar_zip[[#This Row],[Datum]])</f>
        <v>3</v>
      </c>
      <c r="M91" s="101">
        <f>IF(ISNUMBER(jaar_zip[[#This Row],[etmaaltemperatuur]]),IF(jaar_zip[[#This Row],[etmaaltemperatuur]]&lt;stookgrens,stookgrens-jaar_zip[[#This Row],[etmaaltemperatuur]],0),"")</f>
        <v>10</v>
      </c>
      <c r="N91" s="101">
        <f>IF(ISNUMBER(jaar_zip[[#This Row],[graaddagen]]),IF(OR(MONTH(jaar_zip[[#This Row],[Datum]])=1,MONTH(jaar_zip[[#This Row],[Datum]])=2,MONTH(jaar_zip[[#This Row],[Datum]])=11,MONTH(jaar_zip[[#This Row],[Datum]])=12),1.1,IF(OR(MONTH(jaar_zip[[#This Row],[Datum]])=3,MONTH(jaar_zip[[#This Row],[Datum]])=10),1,0.8))*jaar_zip[[#This Row],[graaddagen]],"")</f>
        <v>10</v>
      </c>
      <c r="O91" s="101">
        <f>IF(ISNUMBER(jaar_zip[[#This Row],[etmaaltemperatuur]]),IF(jaar_zip[[#This Row],[etmaaltemperatuur]]&gt;stookgrens,jaar_zip[[#This Row],[etmaaltemperatuur]]-stookgrens,0),"")</f>
        <v>0</v>
      </c>
    </row>
    <row r="92" spans="1:15" x14ac:dyDescent="0.25">
      <c r="A92">
        <v>215</v>
      </c>
      <c r="B92">
        <v>20240331</v>
      </c>
      <c r="C92">
        <v>3.8</v>
      </c>
      <c r="D92">
        <v>9.6</v>
      </c>
      <c r="E92">
        <v>801</v>
      </c>
      <c r="F92">
        <v>4.5999999999999996</v>
      </c>
      <c r="G92">
        <v>996.1</v>
      </c>
      <c r="H92">
        <v>90</v>
      </c>
      <c r="I92" s="101" t="s">
        <v>12</v>
      </c>
      <c r="J92" s="1">
        <f>DATEVALUE(RIGHT(jaar_zip[[#This Row],[YYYYMMDD]],2)&amp;"-"&amp;MID(jaar_zip[[#This Row],[YYYYMMDD]],5,2)&amp;"-"&amp;LEFT(jaar_zip[[#This Row],[YYYYMMDD]],4))</f>
        <v>45382</v>
      </c>
      <c r="K92" s="101" t="str">
        <f>IF(AND(VALUE(MONTH(jaar_zip[[#This Row],[Datum]]))=1,VALUE(WEEKNUM(jaar_zip[[#This Row],[Datum]],21))&gt;51),RIGHT(YEAR(jaar_zip[[#This Row],[Datum]])-1,2),RIGHT(YEAR(jaar_zip[[#This Row],[Datum]]),2))&amp;"-"&amp; TEXT(WEEKNUM(jaar_zip[[#This Row],[Datum]],21),"00")</f>
        <v>24-13</v>
      </c>
      <c r="L92" s="101">
        <f>MONTH(jaar_zip[[#This Row],[Datum]])</f>
        <v>3</v>
      </c>
      <c r="M92" s="101">
        <f>IF(ISNUMBER(jaar_zip[[#This Row],[etmaaltemperatuur]]),IF(jaar_zip[[#This Row],[etmaaltemperatuur]]&lt;stookgrens,stookgrens-jaar_zip[[#This Row],[etmaaltemperatuur]],0),"")</f>
        <v>8.4</v>
      </c>
      <c r="N92" s="101">
        <f>IF(ISNUMBER(jaar_zip[[#This Row],[graaddagen]]),IF(OR(MONTH(jaar_zip[[#This Row],[Datum]])=1,MONTH(jaar_zip[[#This Row],[Datum]])=2,MONTH(jaar_zip[[#This Row],[Datum]])=11,MONTH(jaar_zip[[#This Row],[Datum]])=12),1.1,IF(OR(MONTH(jaar_zip[[#This Row],[Datum]])=3,MONTH(jaar_zip[[#This Row],[Datum]])=10),1,0.8))*jaar_zip[[#This Row],[graaddagen]],"")</f>
        <v>8.4</v>
      </c>
      <c r="O92" s="101">
        <f>IF(ISNUMBER(jaar_zip[[#This Row],[etmaaltemperatuur]]),IF(jaar_zip[[#This Row],[etmaaltemperatuur]]&gt;stookgrens,jaar_zip[[#This Row],[etmaaltemperatuur]]-stookgrens,0),"")</f>
        <v>0</v>
      </c>
    </row>
    <row r="93" spans="1:15" x14ac:dyDescent="0.25">
      <c r="A93">
        <v>215</v>
      </c>
      <c r="B93">
        <v>20240401</v>
      </c>
      <c r="C93">
        <v>4</v>
      </c>
      <c r="D93">
        <v>9.5</v>
      </c>
      <c r="E93">
        <v>1075</v>
      </c>
      <c r="F93">
        <v>0</v>
      </c>
      <c r="G93">
        <v>996.4</v>
      </c>
      <c r="H93">
        <v>83</v>
      </c>
      <c r="I93" s="101" t="s">
        <v>12</v>
      </c>
      <c r="J93" s="1">
        <f>DATEVALUE(RIGHT(jaar_zip[[#This Row],[YYYYMMDD]],2)&amp;"-"&amp;MID(jaar_zip[[#This Row],[YYYYMMDD]],5,2)&amp;"-"&amp;LEFT(jaar_zip[[#This Row],[YYYYMMDD]],4))</f>
        <v>45383</v>
      </c>
      <c r="K93" s="101" t="str">
        <f>IF(AND(VALUE(MONTH(jaar_zip[[#This Row],[Datum]]))=1,VALUE(WEEKNUM(jaar_zip[[#This Row],[Datum]],21))&gt;51),RIGHT(YEAR(jaar_zip[[#This Row],[Datum]])-1,2),RIGHT(YEAR(jaar_zip[[#This Row],[Datum]]),2))&amp;"-"&amp; TEXT(WEEKNUM(jaar_zip[[#This Row],[Datum]],21),"00")</f>
        <v>24-14</v>
      </c>
      <c r="L93" s="101">
        <f>MONTH(jaar_zip[[#This Row],[Datum]])</f>
        <v>4</v>
      </c>
      <c r="M93" s="101">
        <f>IF(ISNUMBER(jaar_zip[[#This Row],[etmaaltemperatuur]]),IF(jaar_zip[[#This Row],[etmaaltemperatuur]]&lt;stookgrens,stookgrens-jaar_zip[[#This Row],[etmaaltemperatuur]],0),"")</f>
        <v>8.5</v>
      </c>
      <c r="N93" s="101">
        <f>IF(ISNUMBER(jaar_zip[[#This Row],[graaddagen]]),IF(OR(MONTH(jaar_zip[[#This Row],[Datum]])=1,MONTH(jaar_zip[[#This Row],[Datum]])=2,MONTH(jaar_zip[[#This Row],[Datum]])=11,MONTH(jaar_zip[[#This Row],[Datum]])=12),1.1,IF(OR(MONTH(jaar_zip[[#This Row],[Datum]])=3,MONTH(jaar_zip[[#This Row],[Datum]])=10),1,0.8))*jaar_zip[[#This Row],[graaddagen]],"")</f>
        <v>6.8000000000000007</v>
      </c>
      <c r="O93" s="101">
        <f>IF(ISNUMBER(jaar_zip[[#This Row],[etmaaltemperatuur]]),IF(jaar_zip[[#This Row],[etmaaltemperatuur]]&gt;stookgrens,jaar_zip[[#This Row],[etmaaltemperatuur]]-stookgrens,0),"")</f>
        <v>0</v>
      </c>
    </row>
    <row r="94" spans="1:15" x14ac:dyDescent="0.25">
      <c r="A94">
        <v>215</v>
      </c>
      <c r="B94">
        <v>20240402</v>
      </c>
      <c r="C94">
        <v>5.2</v>
      </c>
      <c r="D94">
        <v>9.6999999999999993</v>
      </c>
      <c r="E94">
        <v>836</v>
      </c>
      <c r="F94">
        <v>1.8</v>
      </c>
      <c r="G94">
        <v>1004.7</v>
      </c>
      <c r="H94">
        <v>84</v>
      </c>
      <c r="I94" s="101" t="s">
        <v>12</v>
      </c>
      <c r="J94" s="1">
        <f>DATEVALUE(RIGHT(jaar_zip[[#This Row],[YYYYMMDD]],2)&amp;"-"&amp;MID(jaar_zip[[#This Row],[YYYYMMDD]],5,2)&amp;"-"&amp;LEFT(jaar_zip[[#This Row],[YYYYMMDD]],4))</f>
        <v>45384</v>
      </c>
      <c r="K94" s="101" t="str">
        <f>IF(AND(VALUE(MONTH(jaar_zip[[#This Row],[Datum]]))=1,VALUE(WEEKNUM(jaar_zip[[#This Row],[Datum]],21))&gt;51),RIGHT(YEAR(jaar_zip[[#This Row],[Datum]])-1,2),RIGHT(YEAR(jaar_zip[[#This Row],[Datum]]),2))&amp;"-"&amp; TEXT(WEEKNUM(jaar_zip[[#This Row],[Datum]],21),"00")</f>
        <v>24-14</v>
      </c>
      <c r="L94" s="101">
        <f>MONTH(jaar_zip[[#This Row],[Datum]])</f>
        <v>4</v>
      </c>
      <c r="M94" s="101">
        <f>IF(ISNUMBER(jaar_zip[[#This Row],[etmaaltemperatuur]]),IF(jaar_zip[[#This Row],[etmaaltemperatuur]]&lt;stookgrens,stookgrens-jaar_zip[[#This Row],[etmaaltemperatuur]],0),"")</f>
        <v>8.3000000000000007</v>
      </c>
      <c r="N94" s="101">
        <f>IF(ISNUMBER(jaar_zip[[#This Row],[graaddagen]]),IF(OR(MONTH(jaar_zip[[#This Row],[Datum]])=1,MONTH(jaar_zip[[#This Row],[Datum]])=2,MONTH(jaar_zip[[#This Row],[Datum]])=11,MONTH(jaar_zip[[#This Row],[Datum]])=12),1.1,IF(OR(MONTH(jaar_zip[[#This Row],[Datum]])=3,MONTH(jaar_zip[[#This Row],[Datum]])=10),1,0.8))*jaar_zip[[#This Row],[graaddagen]],"")</f>
        <v>6.6400000000000006</v>
      </c>
      <c r="O94" s="101">
        <f>IF(ISNUMBER(jaar_zip[[#This Row],[etmaaltemperatuur]]),IF(jaar_zip[[#This Row],[etmaaltemperatuur]]&gt;stookgrens,jaar_zip[[#This Row],[etmaaltemperatuur]]-stookgrens,0),"")</f>
        <v>0</v>
      </c>
    </row>
    <row r="95" spans="1:15" x14ac:dyDescent="0.25">
      <c r="A95">
        <v>215</v>
      </c>
      <c r="B95">
        <v>20240403</v>
      </c>
      <c r="C95">
        <v>6.3</v>
      </c>
      <c r="D95">
        <v>11</v>
      </c>
      <c r="E95">
        <v>718</v>
      </c>
      <c r="F95">
        <v>4.4000000000000004</v>
      </c>
      <c r="G95">
        <v>1003.2</v>
      </c>
      <c r="H95">
        <v>86</v>
      </c>
      <c r="I95" s="101" t="s">
        <v>12</v>
      </c>
      <c r="J95" s="1">
        <f>DATEVALUE(RIGHT(jaar_zip[[#This Row],[YYYYMMDD]],2)&amp;"-"&amp;MID(jaar_zip[[#This Row],[YYYYMMDD]],5,2)&amp;"-"&amp;LEFT(jaar_zip[[#This Row],[YYYYMMDD]],4))</f>
        <v>45385</v>
      </c>
      <c r="K95" s="101" t="str">
        <f>IF(AND(VALUE(MONTH(jaar_zip[[#This Row],[Datum]]))=1,VALUE(WEEKNUM(jaar_zip[[#This Row],[Datum]],21))&gt;51),RIGHT(YEAR(jaar_zip[[#This Row],[Datum]])-1,2),RIGHT(YEAR(jaar_zip[[#This Row],[Datum]]),2))&amp;"-"&amp; TEXT(WEEKNUM(jaar_zip[[#This Row],[Datum]],21),"00")</f>
        <v>24-14</v>
      </c>
      <c r="L95" s="101">
        <f>MONTH(jaar_zip[[#This Row],[Datum]])</f>
        <v>4</v>
      </c>
      <c r="M95" s="101">
        <f>IF(ISNUMBER(jaar_zip[[#This Row],[etmaaltemperatuur]]),IF(jaar_zip[[#This Row],[etmaaltemperatuur]]&lt;stookgrens,stookgrens-jaar_zip[[#This Row],[etmaaltemperatuur]],0),"")</f>
        <v>7</v>
      </c>
      <c r="N95" s="101">
        <f>IF(ISNUMBER(jaar_zip[[#This Row],[graaddagen]]),IF(OR(MONTH(jaar_zip[[#This Row],[Datum]])=1,MONTH(jaar_zip[[#This Row],[Datum]])=2,MONTH(jaar_zip[[#This Row],[Datum]])=11,MONTH(jaar_zip[[#This Row],[Datum]])=12),1.1,IF(OR(MONTH(jaar_zip[[#This Row],[Datum]])=3,MONTH(jaar_zip[[#This Row],[Datum]])=10),1,0.8))*jaar_zip[[#This Row],[graaddagen]],"")</f>
        <v>5.6000000000000005</v>
      </c>
      <c r="O95" s="101">
        <f>IF(ISNUMBER(jaar_zip[[#This Row],[etmaaltemperatuur]]),IF(jaar_zip[[#This Row],[etmaaltemperatuur]]&gt;stookgrens,jaar_zip[[#This Row],[etmaaltemperatuur]]-stookgrens,0),"")</f>
        <v>0</v>
      </c>
    </row>
    <row r="96" spans="1:15" x14ac:dyDescent="0.25">
      <c r="A96">
        <v>215</v>
      </c>
      <c r="B96">
        <v>20240404</v>
      </c>
      <c r="C96">
        <v>7.3</v>
      </c>
      <c r="D96">
        <v>12</v>
      </c>
      <c r="E96">
        <v>1400</v>
      </c>
      <c r="F96">
        <v>5.5</v>
      </c>
      <c r="G96">
        <v>1004.7</v>
      </c>
      <c r="H96">
        <v>83</v>
      </c>
      <c r="I96" s="101" t="s">
        <v>12</v>
      </c>
      <c r="J96" s="1">
        <f>DATEVALUE(RIGHT(jaar_zip[[#This Row],[YYYYMMDD]],2)&amp;"-"&amp;MID(jaar_zip[[#This Row],[YYYYMMDD]],5,2)&amp;"-"&amp;LEFT(jaar_zip[[#This Row],[YYYYMMDD]],4))</f>
        <v>45386</v>
      </c>
      <c r="K96" s="101" t="str">
        <f>IF(AND(VALUE(MONTH(jaar_zip[[#This Row],[Datum]]))=1,VALUE(WEEKNUM(jaar_zip[[#This Row],[Datum]],21))&gt;51),RIGHT(YEAR(jaar_zip[[#This Row],[Datum]])-1,2),RIGHT(YEAR(jaar_zip[[#This Row],[Datum]]),2))&amp;"-"&amp; TEXT(WEEKNUM(jaar_zip[[#This Row],[Datum]],21),"00")</f>
        <v>24-14</v>
      </c>
      <c r="L96" s="101">
        <f>MONTH(jaar_zip[[#This Row],[Datum]])</f>
        <v>4</v>
      </c>
      <c r="M96" s="101">
        <f>IF(ISNUMBER(jaar_zip[[#This Row],[etmaaltemperatuur]]),IF(jaar_zip[[#This Row],[etmaaltemperatuur]]&lt;stookgrens,stookgrens-jaar_zip[[#This Row],[etmaaltemperatuur]],0),"")</f>
        <v>6</v>
      </c>
      <c r="N96" s="101">
        <f>IF(ISNUMBER(jaar_zip[[#This Row],[graaddagen]]),IF(OR(MONTH(jaar_zip[[#This Row],[Datum]])=1,MONTH(jaar_zip[[#This Row],[Datum]])=2,MONTH(jaar_zip[[#This Row],[Datum]])=11,MONTH(jaar_zip[[#This Row],[Datum]])=12),1.1,IF(OR(MONTH(jaar_zip[[#This Row],[Datum]])=3,MONTH(jaar_zip[[#This Row],[Datum]])=10),1,0.8))*jaar_zip[[#This Row],[graaddagen]],"")</f>
        <v>4.8000000000000007</v>
      </c>
      <c r="O96" s="101">
        <f>IF(ISNUMBER(jaar_zip[[#This Row],[etmaaltemperatuur]]),IF(jaar_zip[[#This Row],[etmaaltemperatuur]]&gt;stookgrens,jaar_zip[[#This Row],[etmaaltemperatuur]]-stookgrens,0),"")</f>
        <v>0</v>
      </c>
    </row>
    <row r="97" spans="1:15" x14ac:dyDescent="0.25">
      <c r="A97">
        <v>215</v>
      </c>
      <c r="B97">
        <v>20240405</v>
      </c>
      <c r="C97">
        <v>6.5</v>
      </c>
      <c r="D97">
        <v>13.6</v>
      </c>
      <c r="E97">
        <v>1209</v>
      </c>
      <c r="F97">
        <v>2.1</v>
      </c>
      <c r="G97">
        <v>1007.6</v>
      </c>
      <c r="H97">
        <v>80</v>
      </c>
      <c r="I97" s="101" t="s">
        <v>12</v>
      </c>
      <c r="J97" s="1">
        <f>DATEVALUE(RIGHT(jaar_zip[[#This Row],[YYYYMMDD]],2)&amp;"-"&amp;MID(jaar_zip[[#This Row],[YYYYMMDD]],5,2)&amp;"-"&amp;LEFT(jaar_zip[[#This Row],[YYYYMMDD]],4))</f>
        <v>45387</v>
      </c>
      <c r="K97" s="101" t="str">
        <f>IF(AND(VALUE(MONTH(jaar_zip[[#This Row],[Datum]]))=1,VALUE(WEEKNUM(jaar_zip[[#This Row],[Datum]],21))&gt;51),RIGHT(YEAR(jaar_zip[[#This Row],[Datum]])-1,2),RIGHT(YEAR(jaar_zip[[#This Row],[Datum]]),2))&amp;"-"&amp; TEXT(WEEKNUM(jaar_zip[[#This Row],[Datum]],21),"00")</f>
        <v>24-14</v>
      </c>
      <c r="L97" s="101">
        <f>MONTH(jaar_zip[[#This Row],[Datum]])</f>
        <v>4</v>
      </c>
      <c r="M97" s="101">
        <f>IF(ISNUMBER(jaar_zip[[#This Row],[etmaaltemperatuur]]),IF(jaar_zip[[#This Row],[etmaaltemperatuur]]&lt;stookgrens,stookgrens-jaar_zip[[#This Row],[etmaaltemperatuur]],0),"")</f>
        <v>4.4000000000000004</v>
      </c>
      <c r="N97" s="101">
        <f>IF(ISNUMBER(jaar_zip[[#This Row],[graaddagen]]),IF(OR(MONTH(jaar_zip[[#This Row],[Datum]])=1,MONTH(jaar_zip[[#This Row],[Datum]])=2,MONTH(jaar_zip[[#This Row],[Datum]])=11,MONTH(jaar_zip[[#This Row],[Datum]])=12),1.1,IF(OR(MONTH(jaar_zip[[#This Row],[Datum]])=3,MONTH(jaar_zip[[#This Row],[Datum]])=10),1,0.8))*jaar_zip[[#This Row],[graaddagen]],"")</f>
        <v>3.5200000000000005</v>
      </c>
      <c r="O97" s="101">
        <f>IF(ISNUMBER(jaar_zip[[#This Row],[etmaaltemperatuur]]),IF(jaar_zip[[#This Row],[etmaaltemperatuur]]&gt;stookgrens,jaar_zip[[#This Row],[etmaaltemperatuur]]-stookgrens,0),"")</f>
        <v>0</v>
      </c>
    </row>
    <row r="98" spans="1:15" x14ac:dyDescent="0.25">
      <c r="A98">
        <v>215</v>
      </c>
      <c r="B98">
        <v>20240406</v>
      </c>
      <c r="C98">
        <v>5.4</v>
      </c>
      <c r="D98">
        <v>16.899999999999999</v>
      </c>
      <c r="E98">
        <v>1451</v>
      </c>
      <c r="F98">
        <v>-0.1</v>
      </c>
      <c r="G98">
        <v>1007.9</v>
      </c>
      <c r="H98">
        <v>69</v>
      </c>
      <c r="I98" s="101" t="s">
        <v>12</v>
      </c>
      <c r="J98" s="1">
        <f>DATEVALUE(RIGHT(jaar_zip[[#This Row],[YYYYMMDD]],2)&amp;"-"&amp;MID(jaar_zip[[#This Row],[YYYYMMDD]],5,2)&amp;"-"&amp;LEFT(jaar_zip[[#This Row],[YYYYMMDD]],4))</f>
        <v>45388</v>
      </c>
      <c r="K98" s="101" t="str">
        <f>IF(AND(VALUE(MONTH(jaar_zip[[#This Row],[Datum]]))=1,VALUE(WEEKNUM(jaar_zip[[#This Row],[Datum]],21))&gt;51),RIGHT(YEAR(jaar_zip[[#This Row],[Datum]])-1,2),RIGHT(YEAR(jaar_zip[[#This Row],[Datum]]),2))&amp;"-"&amp; TEXT(WEEKNUM(jaar_zip[[#This Row],[Datum]],21),"00")</f>
        <v>24-14</v>
      </c>
      <c r="L98" s="101">
        <f>MONTH(jaar_zip[[#This Row],[Datum]])</f>
        <v>4</v>
      </c>
      <c r="M98" s="101">
        <f>IF(ISNUMBER(jaar_zip[[#This Row],[etmaaltemperatuur]]),IF(jaar_zip[[#This Row],[etmaaltemperatuur]]&lt;stookgrens,stookgrens-jaar_zip[[#This Row],[etmaaltemperatuur]],0),"")</f>
        <v>1.1000000000000014</v>
      </c>
      <c r="N98" s="101">
        <f>IF(ISNUMBER(jaar_zip[[#This Row],[graaddagen]]),IF(OR(MONTH(jaar_zip[[#This Row],[Datum]])=1,MONTH(jaar_zip[[#This Row],[Datum]])=2,MONTH(jaar_zip[[#This Row],[Datum]])=11,MONTH(jaar_zip[[#This Row],[Datum]])=12),1.1,IF(OR(MONTH(jaar_zip[[#This Row],[Datum]])=3,MONTH(jaar_zip[[#This Row],[Datum]])=10),1,0.8))*jaar_zip[[#This Row],[graaddagen]],"")</f>
        <v>0.88000000000000123</v>
      </c>
      <c r="O98" s="101">
        <f>IF(ISNUMBER(jaar_zip[[#This Row],[etmaaltemperatuur]]),IF(jaar_zip[[#This Row],[etmaaltemperatuur]]&gt;stookgrens,jaar_zip[[#This Row],[etmaaltemperatuur]]-stookgrens,0),"")</f>
        <v>0</v>
      </c>
    </row>
    <row r="99" spans="1:15" x14ac:dyDescent="0.25">
      <c r="A99">
        <v>215</v>
      </c>
      <c r="B99">
        <v>20240407</v>
      </c>
      <c r="C99">
        <v>5.7</v>
      </c>
      <c r="D99">
        <v>14.4</v>
      </c>
      <c r="E99">
        <v>1788</v>
      </c>
      <c r="F99">
        <v>0.9</v>
      </c>
      <c r="G99">
        <v>1011.6</v>
      </c>
      <c r="H99">
        <v>72</v>
      </c>
      <c r="I99" s="101" t="s">
        <v>12</v>
      </c>
      <c r="J99" s="1">
        <f>DATEVALUE(RIGHT(jaar_zip[[#This Row],[YYYYMMDD]],2)&amp;"-"&amp;MID(jaar_zip[[#This Row],[YYYYMMDD]],5,2)&amp;"-"&amp;LEFT(jaar_zip[[#This Row],[YYYYMMDD]],4))</f>
        <v>45389</v>
      </c>
      <c r="K99" s="101" t="str">
        <f>IF(AND(VALUE(MONTH(jaar_zip[[#This Row],[Datum]]))=1,VALUE(WEEKNUM(jaar_zip[[#This Row],[Datum]],21))&gt;51),RIGHT(YEAR(jaar_zip[[#This Row],[Datum]])-1,2),RIGHT(YEAR(jaar_zip[[#This Row],[Datum]]),2))&amp;"-"&amp; TEXT(WEEKNUM(jaar_zip[[#This Row],[Datum]],21),"00")</f>
        <v>24-14</v>
      </c>
      <c r="L99" s="101">
        <f>MONTH(jaar_zip[[#This Row],[Datum]])</f>
        <v>4</v>
      </c>
      <c r="M99" s="101">
        <f>IF(ISNUMBER(jaar_zip[[#This Row],[etmaaltemperatuur]]),IF(jaar_zip[[#This Row],[etmaaltemperatuur]]&lt;stookgrens,stookgrens-jaar_zip[[#This Row],[etmaaltemperatuur]],0),"")</f>
        <v>3.5999999999999996</v>
      </c>
      <c r="N99" s="101">
        <f>IF(ISNUMBER(jaar_zip[[#This Row],[graaddagen]]),IF(OR(MONTH(jaar_zip[[#This Row],[Datum]])=1,MONTH(jaar_zip[[#This Row],[Datum]])=2,MONTH(jaar_zip[[#This Row],[Datum]])=11,MONTH(jaar_zip[[#This Row],[Datum]])=12),1.1,IF(OR(MONTH(jaar_zip[[#This Row],[Datum]])=3,MONTH(jaar_zip[[#This Row],[Datum]])=10),1,0.8))*jaar_zip[[#This Row],[graaddagen]],"")</f>
        <v>2.88</v>
      </c>
      <c r="O99" s="101">
        <f>IF(ISNUMBER(jaar_zip[[#This Row],[etmaaltemperatuur]]),IF(jaar_zip[[#This Row],[etmaaltemperatuur]]&gt;stookgrens,jaar_zip[[#This Row],[etmaaltemperatuur]]-stookgrens,0),"")</f>
        <v>0</v>
      </c>
    </row>
    <row r="100" spans="1:15" x14ac:dyDescent="0.25">
      <c r="A100">
        <v>215</v>
      </c>
      <c r="B100">
        <v>20240408</v>
      </c>
      <c r="C100">
        <v>3</v>
      </c>
      <c r="D100">
        <v>14.3</v>
      </c>
      <c r="E100">
        <v>1264</v>
      </c>
      <c r="F100">
        <v>2.2000000000000002</v>
      </c>
      <c r="G100">
        <v>1007</v>
      </c>
      <c r="H100">
        <v>82</v>
      </c>
      <c r="I100" s="101" t="s">
        <v>12</v>
      </c>
      <c r="J100" s="1">
        <f>DATEVALUE(RIGHT(jaar_zip[[#This Row],[YYYYMMDD]],2)&amp;"-"&amp;MID(jaar_zip[[#This Row],[YYYYMMDD]],5,2)&amp;"-"&amp;LEFT(jaar_zip[[#This Row],[YYYYMMDD]],4))</f>
        <v>45390</v>
      </c>
      <c r="K100" s="101" t="str">
        <f>IF(AND(VALUE(MONTH(jaar_zip[[#This Row],[Datum]]))=1,VALUE(WEEKNUM(jaar_zip[[#This Row],[Datum]],21))&gt;51),RIGHT(YEAR(jaar_zip[[#This Row],[Datum]])-1,2),RIGHT(YEAR(jaar_zip[[#This Row],[Datum]]),2))&amp;"-"&amp; TEXT(WEEKNUM(jaar_zip[[#This Row],[Datum]],21),"00")</f>
        <v>24-15</v>
      </c>
      <c r="L100" s="101">
        <f>MONTH(jaar_zip[[#This Row],[Datum]])</f>
        <v>4</v>
      </c>
      <c r="M100" s="101">
        <f>IF(ISNUMBER(jaar_zip[[#This Row],[etmaaltemperatuur]]),IF(jaar_zip[[#This Row],[etmaaltemperatuur]]&lt;stookgrens,stookgrens-jaar_zip[[#This Row],[etmaaltemperatuur]],0),"")</f>
        <v>3.6999999999999993</v>
      </c>
      <c r="N100" s="101">
        <f>IF(ISNUMBER(jaar_zip[[#This Row],[graaddagen]]),IF(OR(MONTH(jaar_zip[[#This Row],[Datum]])=1,MONTH(jaar_zip[[#This Row],[Datum]])=2,MONTH(jaar_zip[[#This Row],[Datum]])=11,MONTH(jaar_zip[[#This Row],[Datum]])=12),1.1,IF(OR(MONTH(jaar_zip[[#This Row],[Datum]])=3,MONTH(jaar_zip[[#This Row],[Datum]])=10),1,0.8))*jaar_zip[[#This Row],[graaddagen]],"")</f>
        <v>2.9599999999999995</v>
      </c>
      <c r="O100" s="101">
        <f>IF(ISNUMBER(jaar_zip[[#This Row],[etmaaltemperatuur]]),IF(jaar_zip[[#This Row],[etmaaltemperatuur]]&gt;stookgrens,jaar_zip[[#This Row],[etmaaltemperatuur]]-stookgrens,0),"")</f>
        <v>0</v>
      </c>
    </row>
    <row r="101" spans="1:15" x14ac:dyDescent="0.25">
      <c r="A101">
        <v>215</v>
      </c>
      <c r="B101">
        <v>20240409</v>
      </c>
      <c r="C101">
        <v>8.5</v>
      </c>
      <c r="D101">
        <v>11</v>
      </c>
      <c r="E101">
        <v>732</v>
      </c>
      <c r="F101">
        <v>1.1000000000000001</v>
      </c>
      <c r="G101">
        <v>1009.5</v>
      </c>
      <c r="H101">
        <v>73</v>
      </c>
      <c r="I101" s="101" t="s">
        <v>12</v>
      </c>
      <c r="J101" s="1">
        <f>DATEVALUE(RIGHT(jaar_zip[[#This Row],[YYYYMMDD]],2)&amp;"-"&amp;MID(jaar_zip[[#This Row],[YYYYMMDD]],5,2)&amp;"-"&amp;LEFT(jaar_zip[[#This Row],[YYYYMMDD]],4))</f>
        <v>45391</v>
      </c>
      <c r="K101" s="101" t="str">
        <f>IF(AND(VALUE(MONTH(jaar_zip[[#This Row],[Datum]]))=1,VALUE(WEEKNUM(jaar_zip[[#This Row],[Datum]],21))&gt;51),RIGHT(YEAR(jaar_zip[[#This Row],[Datum]])-1,2),RIGHT(YEAR(jaar_zip[[#This Row],[Datum]]),2))&amp;"-"&amp; TEXT(WEEKNUM(jaar_zip[[#This Row],[Datum]],21),"00")</f>
        <v>24-15</v>
      </c>
      <c r="L101" s="101">
        <f>MONTH(jaar_zip[[#This Row],[Datum]])</f>
        <v>4</v>
      </c>
      <c r="M101" s="101">
        <f>IF(ISNUMBER(jaar_zip[[#This Row],[etmaaltemperatuur]]),IF(jaar_zip[[#This Row],[etmaaltemperatuur]]&lt;stookgrens,stookgrens-jaar_zip[[#This Row],[etmaaltemperatuur]],0),"")</f>
        <v>7</v>
      </c>
      <c r="N101" s="101">
        <f>IF(ISNUMBER(jaar_zip[[#This Row],[graaddagen]]),IF(OR(MONTH(jaar_zip[[#This Row],[Datum]])=1,MONTH(jaar_zip[[#This Row],[Datum]])=2,MONTH(jaar_zip[[#This Row],[Datum]])=11,MONTH(jaar_zip[[#This Row],[Datum]])=12),1.1,IF(OR(MONTH(jaar_zip[[#This Row],[Datum]])=3,MONTH(jaar_zip[[#This Row],[Datum]])=10),1,0.8))*jaar_zip[[#This Row],[graaddagen]],"")</f>
        <v>5.6000000000000005</v>
      </c>
      <c r="O101" s="101">
        <f>IF(ISNUMBER(jaar_zip[[#This Row],[etmaaltemperatuur]]),IF(jaar_zip[[#This Row],[etmaaltemperatuur]]&gt;stookgrens,jaar_zip[[#This Row],[etmaaltemperatuur]]-stookgrens,0),"")</f>
        <v>0</v>
      </c>
    </row>
    <row r="102" spans="1:15" x14ac:dyDescent="0.25">
      <c r="A102">
        <v>215</v>
      </c>
      <c r="B102">
        <v>20240410</v>
      </c>
      <c r="C102">
        <v>5.6</v>
      </c>
      <c r="D102">
        <v>11.4</v>
      </c>
      <c r="E102">
        <v>2056</v>
      </c>
      <c r="F102">
        <v>-0.1</v>
      </c>
      <c r="G102">
        <v>1026.7</v>
      </c>
      <c r="H102">
        <v>64</v>
      </c>
      <c r="I102" s="101" t="s">
        <v>12</v>
      </c>
      <c r="J102" s="1">
        <f>DATEVALUE(RIGHT(jaar_zip[[#This Row],[YYYYMMDD]],2)&amp;"-"&amp;MID(jaar_zip[[#This Row],[YYYYMMDD]],5,2)&amp;"-"&amp;LEFT(jaar_zip[[#This Row],[YYYYMMDD]],4))</f>
        <v>45392</v>
      </c>
      <c r="K102" s="101" t="str">
        <f>IF(AND(VALUE(MONTH(jaar_zip[[#This Row],[Datum]]))=1,VALUE(WEEKNUM(jaar_zip[[#This Row],[Datum]],21))&gt;51),RIGHT(YEAR(jaar_zip[[#This Row],[Datum]])-1,2),RIGHT(YEAR(jaar_zip[[#This Row],[Datum]]),2))&amp;"-"&amp; TEXT(WEEKNUM(jaar_zip[[#This Row],[Datum]],21),"00")</f>
        <v>24-15</v>
      </c>
      <c r="L102" s="101">
        <f>MONTH(jaar_zip[[#This Row],[Datum]])</f>
        <v>4</v>
      </c>
      <c r="M102" s="101">
        <f>IF(ISNUMBER(jaar_zip[[#This Row],[etmaaltemperatuur]]),IF(jaar_zip[[#This Row],[etmaaltemperatuur]]&lt;stookgrens,stookgrens-jaar_zip[[#This Row],[etmaaltemperatuur]],0),"")</f>
        <v>6.6</v>
      </c>
      <c r="N102" s="101">
        <f>IF(ISNUMBER(jaar_zip[[#This Row],[graaddagen]]),IF(OR(MONTH(jaar_zip[[#This Row],[Datum]])=1,MONTH(jaar_zip[[#This Row],[Datum]])=2,MONTH(jaar_zip[[#This Row],[Datum]])=11,MONTH(jaar_zip[[#This Row],[Datum]])=12),1.1,IF(OR(MONTH(jaar_zip[[#This Row],[Datum]])=3,MONTH(jaar_zip[[#This Row],[Datum]])=10),1,0.8))*jaar_zip[[#This Row],[graaddagen]],"")</f>
        <v>5.28</v>
      </c>
      <c r="O102" s="101">
        <f>IF(ISNUMBER(jaar_zip[[#This Row],[etmaaltemperatuur]]),IF(jaar_zip[[#This Row],[etmaaltemperatuur]]&gt;stookgrens,jaar_zip[[#This Row],[etmaaltemperatuur]]-stookgrens,0),"")</f>
        <v>0</v>
      </c>
    </row>
    <row r="103" spans="1:15" x14ac:dyDescent="0.25">
      <c r="A103">
        <v>215</v>
      </c>
      <c r="B103">
        <v>20240411</v>
      </c>
      <c r="C103">
        <v>5.5</v>
      </c>
      <c r="D103">
        <v>13</v>
      </c>
      <c r="E103">
        <v>521</v>
      </c>
      <c r="F103">
        <v>0.3</v>
      </c>
      <c r="G103">
        <v>1029.9000000000001</v>
      </c>
      <c r="H103">
        <v>87</v>
      </c>
      <c r="I103" s="101" t="s">
        <v>12</v>
      </c>
      <c r="J103" s="1">
        <f>DATEVALUE(RIGHT(jaar_zip[[#This Row],[YYYYMMDD]],2)&amp;"-"&amp;MID(jaar_zip[[#This Row],[YYYYMMDD]],5,2)&amp;"-"&amp;LEFT(jaar_zip[[#This Row],[YYYYMMDD]],4))</f>
        <v>45393</v>
      </c>
      <c r="K103" s="101" t="str">
        <f>IF(AND(VALUE(MONTH(jaar_zip[[#This Row],[Datum]]))=1,VALUE(WEEKNUM(jaar_zip[[#This Row],[Datum]],21))&gt;51),RIGHT(YEAR(jaar_zip[[#This Row],[Datum]])-1,2),RIGHT(YEAR(jaar_zip[[#This Row],[Datum]]),2))&amp;"-"&amp; TEXT(WEEKNUM(jaar_zip[[#This Row],[Datum]],21),"00")</f>
        <v>24-15</v>
      </c>
      <c r="L103" s="101">
        <f>MONTH(jaar_zip[[#This Row],[Datum]])</f>
        <v>4</v>
      </c>
      <c r="M103" s="101">
        <f>IF(ISNUMBER(jaar_zip[[#This Row],[etmaaltemperatuur]]),IF(jaar_zip[[#This Row],[etmaaltemperatuur]]&lt;stookgrens,stookgrens-jaar_zip[[#This Row],[etmaaltemperatuur]],0),"")</f>
        <v>5</v>
      </c>
      <c r="N103" s="101">
        <f>IF(ISNUMBER(jaar_zip[[#This Row],[graaddagen]]),IF(OR(MONTH(jaar_zip[[#This Row],[Datum]])=1,MONTH(jaar_zip[[#This Row],[Datum]])=2,MONTH(jaar_zip[[#This Row],[Datum]])=11,MONTH(jaar_zip[[#This Row],[Datum]])=12),1.1,IF(OR(MONTH(jaar_zip[[#This Row],[Datum]])=3,MONTH(jaar_zip[[#This Row],[Datum]])=10),1,0.8))*jaar_zip[[#This Row],[graaddagen]],"")</f>
        <v>4</v>
      </c>
      <c r="O103" s="101">
        <f>IF(ISNUMBER(jaar_zip[[#This Row],[etmaaltemperatuur]]),IF(jaar_zip[[#This Row],[etmaaltemperatuur]]&gt;stookgrens,jaar_zip[[#This Row],[etmaaltemperatuur]]-stookgrens,0),"")</f>
        <v>0</v>
      </c>
    </row>
    <row r="104" spans="1:15" x14ac:dyDescent="0.25">
      <c r="A104">
        <v>215</v>
      </c>
      <c r="B104">
        <v>20240412</v>
      </c>
      <c r="C104">
        <v>6.8</v>
      </c>
      <c r="D104">
        <v>15.5</v>
      </c>
      <c r="E104">
        <v>1811</v>
      </c>
      <c r="F104">
        <v>0</v>
      </c>
      <c r="G104">
        <v>1028.7</v>
      </c>
      <c r="H104">
        <v>72</v>
      </c>
      <c r="I104" s="101" t="s">
        <v>12</v>
      </c>
      <c r="J104" s="1">
        <f>DATEVALUE(RIGHT(jaar_zip[[#This Row],[YYYYMMDD]],2)&amp;"-"&amp;MID(jaar_zip[[#This Row],[YYYYMMDD]],5,2)&amp;"-"&amp;LEFT(jaar_zip[[#This Row],[YYYYMMDD]],4))</f>
        <v>45394</v>
      </c>
      <c r="K104" s="101" t="str">
        <f>IF(AND(VALUE(MONTH(jaar_zip[[#This Row],[Datum]]))=1,VALUE(WEEKNUM(jaar_zip[[#This Row],[Datum]],21))&gt;51),RIGHT(YEAR(jaar_zip[[#This Row],[Datum]])-1,2),RIGHT(YEAR(jaar_zip[[#This Row],[Datum]]),2))&amp;"-"&amp; TEXT(WEEKNUM(jaar_zip[[#This Row],[Datum]],21),"00")</f>
        <v>24-15</v>
      </c>
      <c r="L104" s="101">
        <f>MONTH(jaar_zip[[#This Row],[Datum]])</f>
        <v>4</v>
      </c>
      <c r="M104" s="101">
        <f>IF(ISNUMBER(jaar_zip[[#This Row],[etmaaltemperatuur]]),IF(jaar_zip[[#This Row],[etmaaltemperatuur]]&lt;stookgrens,stookgrens-jaar_zip[[#This Row],[etmaaltemperatuur]],0),"")</f>
        <v>2.5</v>
      </c>
      <c r="N104" s="101">
        <f>IF(ISNUMBER(jaar_zip[[#This Row],[graaddagen]]),IF(OR(MONTH(jaar_zip[[#This Row],[Datum]])=1,MONTH(jaar_zip[[#This Row],[Datum]])=2,MONTH(jaar_zip[[#This Row],[Datum]])=11,MONTH(jaar_zip[[#This Row],[Datum]])=12),1.1,IF(OR(MONTH(jaar_zip[[#This Row],[Datum]])=3,MONTH(jaar_zip[[#This Row],[Datum]])=10),1,0.8))*jaar_zip[[#This Row],[graaddagen]],"")</f>
        <v>2</v>
      </c>
      <c r="O104" s="101">
        <f>IF(ISNUMBER(jaar_zip[[#This Row],[etmaaltemperatuur]]),IF(jaar_zip[[#This Row],[etmaaltemperatuur]]&gt;stookgrens,jaar_zip[[#This Row],[etmaaltemperatuur]]-stookgrens,0),"")</f>
        <v>0</v>
      </c>
    </row>
    <row r="105" spans="1:15" x14ac:dyDescent="0.25">
      <c r="A105">
        <v>215</v>
      </c>
      <c r="B105">
        <v>20240413</v>
      </c>
      <c r="C105">
        <v>6.5</v>
      </c>
      <c r="D105">
        <v>16.3</v>
      </c>
      <c r="E105">
        <v>1774</v>
      </c>
      <c r="F105">
        <v>0</v>
      </c>
      <c r="G105">
        <v>1022.1</v>
      </c>
      <c r="H105">
        <v>70</v>
      </c>
      <c r="I105" s="101" t="s">
        <v>12</v>
      </c>
      <c r="J105" s="1">
        <f>DATEVALUE(RIGHT(jaar_zip[[#This Row],[YYYYMMDD]],2)&amp;"-"&amp;MID(jaar_zip[[#This Row],[YYYYMMDD]],5,2)&amp;"-"&amp;LEFT(jaar_zip[[#This Row],[YYYYMMDD]],4))</f>
        <v>45395</v>
      </c>
      <c r="K105" s="101" t="str">
        <f>IF(AND(VALUE(MONTH(jaar_zip[[#This Row],[Datum]]))=1,VALUE(WEEKNUM(jaar_zip[[#This Row],[Datum]],21))&gt;51),RIGHT(YEAR(jaar_zip[[#This Row],[Datum]])-1,2),RIGHT(YEAR(jaar_zip[[#This Row],[Datum]]),2))&amp;"-"&amp; TEXT(WEEKNUM(jaar_zip[[#This Row],[Datum]],21),"00")</f>
        <v>24-15</v>
      </c>
      <c r="L105" s="101">
        <f>MONTH(jaar_zip[[#This Row],[Datum]])</f>
        <v>4</v>
      </c>
      <c r="M105" s="101">
        <f>IF(ISNUMBER(jaar_zip[[#This Row],[etmaaltemperatuur]]),IF(jaar_zip[[#This Row],[etmaaltemperatuur]]&lt;stookgrens,stookgrens-jaar_zip[[#This Row],[etmaaltemperatuur]],0),"")</f>
        <v>1.6999999999999993</v>
      </c>
      <c r="N105" s="101">
        <f>IF(ISNUMBER(jaar_zip[[#This Row],[graaddagen]]),IF(OR(MONTH(jaar_zip[[#This Row],[Datum]])=1,MONTH(jaar_zip[[#This Row],[Datum]])=2,MONTH(jaar_zip[[#This Row],[Datum]])=11,MONTH(jaar_zip[[#This Row],[Datum]])=12),1.1,IF(OR(MONTH(jaar_zip[[#This Row],[Datum]])=3,MONTH(jaar_zip[[#This Row],[Datum]])=10),1,0.8))*jaar_zip[[#This Row],[graaddagen]],"")</f>
        <v>1.3599999999999994</v>
      </c>
      <c r="O105" s="101">
        <f>IF(ISNUMBER(jaar_zip[[#This Row],[etmaaltemperatuur]]),IF(jaar_zip[[#This Row],[etmaaltemperatuur]]&gt;stookgrens,jaar_zip[[#This Row],[etmaaltemperatuur]]-stookgrens,0),"")</f>
        <v>0</v>
      </c>
    </row>
    <row r="106" spans="1:15" x14ac:dyDescent="0.25">
      <c r="A106">
        <v>215</v>
      </c>
      <c r="B106">
        <v>20240414</v>
      </c>
      <c r="C106">
        <v>3.6</v>
      </c>
      <c r="D106">
        <v>10.4</v>
      </c>
      <c r="E106">
        <v>1778</v>
      </c>
      <c r="F106">
        <v>0</v>
      </c>
      <c r="G106">
        <v>1021.1</v>
      </c>
      <c r="H106">
        <v>70</v>
      </c>
      <c r="I106" s="101" t="s">
        <v>12</v>
      </c>
      <c r="J106" s="1">
        <f>DATEVALUE(RIGHT(jaar_zip[[#This Row],[YYYYMMDD]],2)&amp;"-"&amp;MID(jaar_zip[[#This Row],[YYYYMMDD]],5,2)&amp;"-"&amp;LEFT(jaar_zip[[#This Row],[YYYYMMDD]],4))</f>
        <v>45396</v>
      </c>
      <c r="K106" s="101" t="str">
        <f>IF(AND(VALUE(MONTH(jaar_zip[[#This Row],[Datum]]))=1,VALUE(WEEKNUM(jaar_zip[[#This Row],[Datum]],21))&gt;51),RIGHT(YEAR(jaar_zip[[#This Row],[Datum]])-1,2),RIGHT(YEAR(jaar_zip[[#This Row],[Datum]]),2))&amp;"-"&amp; TEXT(WEEKNUM(jaar_zip[[#This Row],[Datum]],21),"00")</f>
        <v>24-15</v>
      </c>
      <c r="L106" s="101">
        <f>MONTH(jaar_zip[[#This Row],[Datum]])</f>
        <v>4</v>
      </c>
      <c r="M106" s="101">
        <f>IF(ISNUMBER(jaar_zip[[#This Row],[etmaaltemperatuur]]),IF(jaar_zip[[#This Row],[etmaaltemperatuur]]&lt;stookgrens,stookgrens-jaar_zip[[#This Row],[etmaaltemperatuur]],0),"")</f>
        <v>7.6</v>
      </c>
      <c r="N106" s="101">
        <f>IF(ISNUMBER(jaar_zip[[#This Row],[graaddagen]]),IF(OR(MONTH(jaar_zip[[#This Row],[Datum]])=1,MONTH(jaar_zip[[#This Row],[Datum]])=2,MONTH(jaar_zip[[#This Row],[Datum]])=11,MONTH(jaar_zip[[#This Row],[Datum]])=12),1.1,IF(OR(MONTH(jaar_zip[[#This Row],[Datum]])=3,MONTH(jaar_zip[[#This Row],[Datum]])=10),1,0.8))*jaar_zip[[#This Row],[graaddagen]],"")</f>
        <v>6.08</v>
      </c>
      <c r="O106" s="101">
        <f>IF(ISNUMBER(jaar_zip[[#This Row],[etmaaltemperatuur]]),IF(jaar_zip[[#This Row],[etmaaltemperatuur]]&gt;stookgrens,jaar_zip[[#This Row],[etmaaltemperatuur]]-stookgrens,0),"")</f>
        <v>0</v>
      </c>
    </row>
    <row r="107" spans="1:15" x14ac:dyDescent="0.25">
      <c r="A107">
        <v>215</v>
      </c>
      <c r="B107">
        <v>20240415</v>
      </c>
      <c r="C107">
        <v>7.9</v>
      </c>
      <c r="D107">
        <v>8.5</v>
      </c>
      <c r="E107">
        <v>780</v>
      </c>
      <c r="F107">
        <v>11.8</v>
      </c>
      <c r="G107">
        <v>1004.8</v>
      </c>
      <c r="H107">
        <v>75</v>
      </c>
      <c r="I107" s="101" t="s">
        <v>12</v>
      </c>
      <c r="J107" s="1">
        <f>DATEVALUE(RIGHT(jaar_zip[[#This Row],[YYYYMMDD]],2)&amp;"-"&amp;MID(jaar_zip[[#This Row],[YYYYMMDD]],5,2)&amp;"-"&amp;LEFT(jaar_zip[[#This Row],[YYYYMMDD]],4))</f>
        <v>45397</v>
      </c>
      <c r="K107" s="101" t="str">
        <f>IF(AND(VALUE(MONTH(jaar_zip[[#This Row],[Datum]]))=1,VALUE(WEEKNUM(jaar_zip[[#This Row],[Datum]],21))&gt;51),RIGHT(YEAR(jaar_zip[[#This Row],[Datum]])-1,2),RIGHT(YEAR(jaar_zip[[#This Row],[Datum]]),2))&amp;"-"&amp; TEXT(WEEKNUM(jaar_zip[[#This Row],[Datum]],21),"00")</f>
        <v>24-16</v>
      </c>
      <c r="L107" s="101">
        <f>MONTH(jaar_zip[[#This Row],[Datum]])</f>
        <v>4</v>
      </c>
      <c r="M107" s="101">
        <f>IF(ISNUMBER(jaar_zip[[#This Row],[etmaaltemperatuur]]),IF(jaar_zip[[#This Row],[etmaaltemperatuur]]&lt;stookgrens,stookgrens-jaar_zip[[#This Row],[etmaaltemperatuur]],0),"")</f>
        <v>9.5</v>
      </c>
      <c r="N107" s="101">
        <f>IF(ISNUMBER(jaar_zip[[#This Row],[graaddagen]]),IF(OR(MONTH(jaar_zip[[#This Row],[Datum]])=1,MONTH(jaar_zip[[#This Row],[Datum]])=2,MONTH(jaar_zip[[#This Row],[Datum]])=11,MONTH(jaar_zip[[#This Row],[Datum]])=12),1.1,IF(OR(MONTH(jaar_zip[[#This Row],[Datum]])=3,MONTH(jaar_zip[[#This Row],[Datum]])=10),1,0.8))*jaar_zip[[#This Row],[graaddagen]],"")</f>
        <v>7.6000000000000005</v>
      </c>
      <c r="O107" s="101">
        <f>IF(ISNUMBER(jaar_zip[[#This Row],[etmaaltemperatuur]]),IF(jaar_zip[[#This Row],[etmaaltemperatuur]]&gt;stookgrens,jaar_zip[[#This Row],[etmaaltemperatuur]]-stookgrens,0),"")</f>
        <v>0</v>
      </c>
    </row>
    <row r="108" spans="1:15" x14ac:dyDescent="0.25">
      <c r="A108">
        <v>215</v>
      </c>
      <c r="B108">
        <v>20240416</v>
      </c>
      <c r="C108">
        <v>8.3000000000000007</v>
      </c>
      <c r="D108">
        <v>8.3000000000000007</v>
      </c>
      <c r="E108">
        <v>775</v>
      </c>
      <c r="F108">
        <v>17.8</v>
      </c>
      <c r="G108">
        <v>1005.7</v>
      </c>
      <c r="H108">
        <v>80</v>
      </c>
      <c r="I108" s="101" t="s">
        <v>12</v>
      </c>
      <c r="J108" s="1">
        <f>DATEVALUE(RIGHT(jaar_zip[[#This Row],[YYYYMMDD]],2)&amp;"-"&amp;MID(jaar_zip[[#This Row],[YYYYMMDD]],5,2)&amp;"-"&amp;LEFT(jaar_zip[[#This Row],[YYYYMMDD]],4))</f>
        <v>45398</v>
      </c>
      <c r="K108" s="101" t="str">
        <f>IF(AND(VALUE(MONTH(jaar_zip[[#This Row],[Datum]]))=1,VALUE(WEEKNUM(jaar_zip[[#This Row],[Datum]],21))&gt;51),RIGHT(YEAR(jaar_zip[[#This Row],[Datum]])-1,2),RIGHT(YEAR(jaar_zip[[#This Row],[Datum]]),2))&amp;"-"&amp; TEXT(WEEKNUM(jaar_zip[[#This Row],[Datum]],21),"00")</f>
        <v>24-16</v>
      </c>
      <c r="L108" s="101">
        <f>MONTH(jaar_zip[[#This Row],[Datum]])</f>
        <v>4</v>
      </c>
      <c r="M108" s="101">
        <f>IF(ISNUMBER(jaar_zip[[#This Row],[etmaaltemperatuur]]),IF(jaar_zip[[#This Row],[etmaaltemperatuur]]&lt;stookgrens,stookgrens-jaar_zip[[#This Row],[etmaaltemperatuur]],0),"")</f>
        <v>9.6999999999999993</v>
      </c>
      <c r="N108" s="101">
        <f>IF(ISNUMBER(jaar_zip[[#This Row],[graaddagen]]),IF(OR(MONTH(jaar_zip[[#This Row],[Datum]])=1,MONTH(jaar_zip[[#This Row],[Datum]])=2,MONTH(jaar_zip[[#This Row],[Datum]])=11,MONTH(jaar_zip[[#This Row],[Datum]])=12),1.1,IF(OR(MONTH(jaar_zip[[#This Row],[Datum]])=3,MONTH(jaar_zip[[#This Row],[Datum]])=10),1,0.8))*jaar_zip[[#This Row],[graaddagen]],"")</f>
        <v>7.76</v>
      </c>
      <c r="O108" s="101">
        <f>IF(ISNUMBER(jaar_zip[[#This Row],[etmaaltemperatuur]]),IF(jaar_zip[[#This Row],[etmaaltemperatuur]]&gt;stookgrens,jaar_zip[[#This Row],[etmaaltemperatuur]]-stookgrens,0),"")</f>
        <v>0</v>
      </c>
    </row>
    <row r="109" spans="1:15" x14ac:dyDescent="0.25">
      <c r="A109">
        <v>215</v>
      </c>
      <c r="B109">
        <v>20240417</v>
      </c>
      <c r="C109">
        <v>4</v>
      </c>
      <c r="D109">
        <v>6</v>
      </c>
      <c r="E109">
        <v>1195</v>
      </c>
      <c r="F109">
        <v>2.7</v>
      </c>
      <c r="G109">
        <v>1012.7</v>
      </c>
      <c r="H109">
        <v>80</v>
      </c>
      <c r="I109" s="101" t="s">
        <v>12</v>
      </c>
      <c r="J109" s="1">
        <f>DATEVALUE(RIGHT(jaar_zip[[#This Row],[YYYYMMDD]],2)&amp;"-"&amp;MID(jaar_zip[[#This Row],[YYYYMMDD]],5,2)&amp;"-"&amp;LEFT(jaar_zip[[#This Row],[YYYYMMDD]],4))</f>
        <v>45399</v>
      </c>
      <c r="K109" s="101" t="str">
        <f>IF(AND(VALUE(MONTH(jaar_zip[[#This Row],[Datum]]))=1,VALUE(WEEKNUM(jaar_zip[[#This Row],[Datum]],21))&gt;51),RIGHT(YEAR(jaar_zip[[#This Row],[Datum]])-1,2),RIGHT(YEAR(jaar_zip[[#This Row],[Datum]]),2))&amp;"-"&amp; TEXT(WEEKNUM(jaar_zip[[#This Row],[Datum]],21),"00")</f>
        <v>24-16</v>
      </c>
      <c r="L109" s="101">
        <f>MONTH(jaar_zip[[#This Row],[Datum]])</f>
        <v>4</v>
      </c>
      <c r="M109" s="101">
        <f>IF(ISNUMBER(jaar_zip[[#This Row],[etmaaltemperatuur]]),IF(jaar_zip[[#This Row],[etmaaltemperatuur]]&lt;stookgrens,stookgrens-jaar_zip[[#This Row],[etmaaltemperatuur]],0),"")</f>
        <v>12</v>
      </c>
      <c r="N109" s="101">
        <f>IF(ISNUMBER(jaar_zip[[#This Row],[graaddagen]]),IF(OR(MONTH(jaar_zip[[#This Row],[Datum]])=1,MONTH(jaar_zip[[#This Row],[Datum]])=2,MONTH(jaar_zip[[#This Row],[Datum]])=11,MONTH(jaar_zip[[#This Row],[Datum]])=12),1.1,IF(OR(MONTH(jaar_zip[[#This Row],[Datum]])=3,MONTH(jaar_zip[[#This Row],[Datum]])=10),1,0.8))*jaar_zip[[#This Row],[graaddagen]],"")</f>
        <v>9.6000000000000014</v>
      </c>
      <c r="O109" s="101">
        <f>IF(ISNUMBER(jaar_zip[[#This Row],[etmaaltemperatuur]]),IF(jaar_zip[[#This Row],[etmaaltemperatuur]]&gt;stookgrens,jaar_zip[[#This Row],[etmaaltemperatuur]]-stookgrens,0),"")</f>
        <v>0</v>
      </c>
    </row>
    <row r="110" spans="1:15" x14ac:dyDescent="0.25">
      <c r="A110">
        <v>215</v>
      </c>
      <c r="B110">
        <v>20240418</v>
      </c>
      <c r="C110">
        <v>4</v>
      </c>
      <c r="D110">
        <v>7.3</v>
      </c>
      <c r="E110">
        <v>1675</v>
      </c>
      <c r="F110">
        <v>1.2</v>
      </c>
      <c r="G110">
        <v>1018.8</v>
      </c>
      <c r="H110">
        <v>77</v>
      </c>
      <c r="I110" s="101" t="s">
        <v>12</v>
      </c>
      <c r="J110" s="1">
        <f>DATEVALUE(RIGHT(jaar_zip[[#This Row],[YYYYMMDD]],2)&amp;"-"&amp;MID(jaar_zip[[#This Row],[YYYYMMDD]],5,2)&amp;"-"&amp;LEFT(jaar_zip[[#This Row],[YYYYMMDD]],4))</f>
        <v>45400</v>
      </c>
      <c r="K110" s="101" t="str">
        <f>IF(AND(VALUE(MONTH(jaar_zip[[#This Row],[Datum]]))=1,VALUE(WEEKNUM(jaar_zip[[#This Row],[Datum]],21))&gt;51),RIGHT(YEAR(jaar_zip[[#This Row],[Datum]])-1,2),RIGHT(YEAR(jaar_zip[[#This Row],[Datum]]),2))&amp;"-"&amp; TEXT(WEEKNUM(jaar_zip[[#This Row],[Datum]],21),"00")</f>
        <v>24-16</v>
      </c>
      <c r="L110" s="101">
        <f>MONTH(jaar_zip[[#This Row],[Datum]])</f>
        <v>4</v>
      </c>
      <c r="M110" s="101">
        <f>IF(ISNUMBER(jaar_zip[[#This Row],[etmaaltemperatuur]]),IF(jaar_zip[[#This Row],[etmaaltemperatuur]]&lt;stookgrens,stookgrens-jaar_zip[[#This Row],[etmaaltemperatuur]],0),"")</f>
        <v>10.7</v>
      </c>
      <c r="N110" s="101">
        <f>IF(ISNUMBER(jaar_zip[[#This Row],[graaddagen]]),IF(OR(MONTH(jaar_zip[[#This Row],[Datum]])=1,MONTH(jaar_zip[[#This Row],[Datum]])=2,MONTH(jaar_zip[[#This Row],[Datum]])=11,MONTH(jaar_zip[[#This Row],[Datum]])=12),1.1,IF(OR(MONTH(jaar_zip[[#This Row],[Datum]])=3,MONTH(jaar_zip[[#This Row],[Datum]])=10),1,0.8))*jaar_zip[[#This Row],[graaddagen]],"")</f>
        <v>8.56</v>
      </c>
      <c r="O110" s="101">
        <f>IF(ISNUMBER(jaar_zip[[#This Row],[etmaaltemperatuur]]),IF(jaar_zip[[#This Row],[etmaaltemperatuur]]&gt;stookgrens,jaar_zip[[#This Row],[etmaaltemperatuur]]-stookgrens,0),"")</f>
        <v>0</v>
      </c>
    </row>
    <row r="111" spans="1:15" x14ac:dyDescent="0.25">
      <c r="A111">
        <v>215</v>
      </c>
      <c r="B111">
        <v>20240419</v>
      </c>
      <c r="C111">
        <v>9.5</v>
      </c>
      <c r="D111">
        <v>8.8000000000000007</v>
      </c>
      <c r="E111">
        <v>1257</v>
      </c>
      <c r="F111">
        <v>7.2</v>
      </c>
      <c r="G111">
        <v>1012.1</v>
      </c>
      <c r="H111">
        <v>80</v>
      </c>
      <c r="I111" s="101" t="s">
        <v>12</v>
      </c>
      <c r="J111" s="1">
        <f>DATEVALUE(RIGHT(jaar_zip[[#This Row],[YYYYMMDD]],2)&amp;"-"&amp;MID(jaar_zip[[#This Row],[YYYYMMDD]],5,2)&amp;"-"&amp;LEFT(jaar_zip[[#This Row],[YYYYMMDD]],4))</f>
        <v>45401</v>
      </c>
      <c r="K111" s="101" t="str">
        <f>IF(AND(VALUE(MONTH(jaar_zip[[#This Row],[Datum]]))=1,VALUE(WEEKNUM(jaar_zip[[#This Row],[Datum]],21))&gt;51),RIGHT(YEAR(jaar_zip[[#This Row],[Datum]])-1,2),RIGHT(YEAR(jaar_zip[[#This Row],[Datum]]),2))&amp;"-"&amp; TEXT(WEEKNUM(jaar_zip[[#This Row],[Datum]],21),"00")</f>
        <v>24-16</v>
      </c>
      <c r="L111" s="101">
        <f>MONTH(jaar_zip[[#This Row],[Datum]])</f>
        <v>4</v>
      </c>
      <c r="M111" s="101">
        <f>IF(ISNUMBER(jaar_zip[[#This Row],[etmaaltemperatuur]]),IF(jaar_zip[[#This Row],[etmaaltemperatuur]]&lt;stookgrens,stookgrens-jaar_zip[[#This Row],[etmaaltemperatuur]],0),"")</f>
        <v>9.1999999999999993</v>
      </c>
      <c r="N111" s="101">
        <f>IF(ISNUMBER(jaar_zip[[#This Row],[graaddagen]]),IF(OR(MONTH(jaar_zip[[#This Row],[Datum]])=1,MONTH(jaar_zip[[#This Row],[Datum]])=2,MONTH(jaar_zip[[#This Row],[Datum]])=11,MONTH(jaar_zip[[#This Row],[Datum]])=12),1.1,IF(OR(MONTH(jaar_zip[[#This Row],[Datum]])=3,MONTH(jaar_zip[[#This Row],[Datum]])=10),1,0.8))*jaar_zip[[#This Row],[graaddagen]],"")</f>
        <v>7.3599999999999994</v>
      </c>
      <c r="O111" s="101">
        <f>IF(ISNUMBER(jaar_zip[[#This Row],[etmaaltemperatuur]]),IF(jaar_zip[[#This Row],[etmaaltemperatuur]]&gt;stookgrens,jaar_zip[[#This Row],[etmaaltemperatuur]]-stookgrens,0),"")</f>
        <v>0</v>
      </c>
    </row>
    <row r="112" spans="1:15" x14ac:dyDescent="0.25">
      <c r="A112">
        <v>215</v>
      </c>
      <c r="B112">
        <v>20240420</v>
      </c>
      <c r="C112">
        <v>7.9</v>
      </c>
      <c r="D112">
        <v>7.4</v>
      </c>
      <c r="E112">
        <v>1603</v>
      </c>
      <c r="F112">
        <v>0.7</v>
      </c>
      <c r="G112">
        <v>1022.6</v>
      </c>
      <c r="H112">
        <v>72</v>
      </c>
      <c r="I112" s="101" t="s">
        <v>12</v>
      </c>
      <c r="J112" s="1">
        <f>DATEVALUE(RIGHT(jaar_zip[[#This Row],[YYYYMMDD]],2)&amp;"-"&amp;MID(jaar_zip[[#This Row],[YYYYMMDD]],5,2)&amp;"-"&amp;LEFT(jaar_zip[[#This Row],[YYYYMMDD]],4))</f>
        <v>45402</v>
      </c>
      <c r="K112" s="101" t="str">
        <f>IF(AND(VALUE(MONTH(jaar_zip[[#This Row],[Datum]]))=1,VALUE(WEEKNUM(jaar_zip[[#This Row],[Datum]],21))&gt;51),RIGHT(YEAR(jaar_zip[[#This Row],[Datum]])-1,2),RIGHT(YEAR(jaar_zip[[#This Row],[Datum]]),2))&amp;"-"&amp; TEXT(WEEKNUM(jaar_zip[[#This Row],[Datum]],21),"00")</f>
        <v>24-16</v>
      </c>
      <c r="L112" s="101">
        <f>MONTH(jaar_zip[[#This Row],[Datum]])</f>
        <v>4</v>
      </c>
      <c r="M112" s="101">
        <f>IF(ISNUMBER(jaar_zip[[#This Row],[etmaaltemperatuur]]),IF(jaar_zip[[#This Row],[etmaaltemperatuur]]&lt;stookgrens,stookgrens-jaar_zip[[#This Row],[etmaaltemperatuur]],0),"")</f>
        <v>10.6</v>
      </c>
      <c r="N112" s="101">
        <f>IF(ISNUMBER(jaar_zip[[#This Row],[graaddagen]]),IF(OR(MONTH(jaar_zip[[#This Row],[Datum]])=1,MONTH(jaar_zip[[#This Row],[Datum]])=2,MONTH(jaar_zip[[#This Row],[Datum]])=11,MONTH(jaar_zip[[#This Row],[Datum]])=12),1.1,IF(OR(MONTH(jaar_zip[[#This Row],[Datum]])=3,MONTH(jaar_zip[[#This Row],[Datum]])=10),1,0.8))*jaar_zip[[#This Row],[graaddagen]],"")</f>
        <v>8.48</v>
      </c>
      <c r="O112" s="101">
        <f>IF(ISNUMBER(jaar_zip[[#This Row],[etmaaltemperatuur]]),IF(jaar_zip[[#This Row],[etmaaltemperatuur]]&gt;stookgrens,jaar_zip[[#This Row],[etmaaltemperatuur]]-stookgrens,0),"")</f>
        <v>0</v>
      </c>
    </row>
    <row r="113" spans="1:15" x14ac:dyDescent="0.25">
      <c r="A113">
        <v>215</v>
      </c>
      <c r="B113">
        <v>20240421</v>
      </c>
      <c r="C113">
        <v>5.3</v>
      </c>
      <c r="D113">
        <v>6.5</v>
      </c>
      <c r="E113">
        <v>1931</v>
      </c>
      <c r="F113">
        <v>2.2999999999999998</v>
      </c>
      <c r="G113">
        <v>1025.9000000000001</v>
      </c>
      <c r="H113">
        <v>73</v>
      </c>
      <c r="I113" s="101" t="s">
        <v>12</v>
      </c>
      <c r="J113" s="1">
        <f>DATEVALUE(RIGHT(jaar_zip[[#This Row],[YYYYMMDD]],2)&amp;"-"&amp;MID(jaar_zip[[#This Row],[YYYYMMDD]],5,2)&amp;"-"&amp;LEFT(jaar_zip[[#This Row],[YYYYMMDD]],4))</f>
        <v>45403</v>
      </c>
      <c r="K113" s="101" t="str">
        <f>IF(AND(VALUE(MONTH(jaar_zip[[#This Row],[Datum]]))=1,VALUE(WEEKNUM(jaar_zip[[#This Row],[Datum]],21))&gt;51),RIGHT(YEAR(jaar_zip[[#This Row],[Datum]])-1,2),RIGHT(YEAR(jaar_zip[[#This Row],[Datum]]),2))&amp;"-"&amp; TEXT(WEEKNUM(jaar_zip[[#This Row],[Datum]],21),"00")</f>
        <v>24-16</v>
      </c>
      <c r="L113" s="101">
        <f>MONTH(jaar_zip[[#This Row],[Datum]])</f>
        <v>4</v>
      </c>
      <c r="M113" s="101">
        <f>IF(ISNUMBER(jaar_zip[[#This Row],[etmaaltemperatuur]]),IF(jaar_zip[[#This Row],[etmaaltemperatuur]]&lt;stookgrens,stookgrens-jaar_zip[[#This Row],[etmaaltemperatuur]],0),"")</f>
        <v>11.5</v>
      </c>
      <c r="N113" s="101">
        <f>IF(ISNUMBER(jaar_zip[[#This Row],[graaddagen]]),IF(OR(MONTH(jaar_zip[[#This Row],[Datum]])=1,MONTH(jaar_zip[[#This Row],[Datum]])=2,MONTH(jaar_zip[[#This Row],[Datum]])=11,MONTH(jaar_zip[[#This Row],[Datum]])=12),1.1,IF(OR(MONTH(jaar_zip[[#This Row],[Datum]])=3,MONTH(jaar_zip[[#This Row],[Datum]])=10),1,0.8))*jaar_zip[[#This Row],[graaddagen]],"")</f>
        <v>9.2000000000000011</v>
      </c>
      <c r="O113" s="101">
        <f>IF(ISNUMBER(jaar_zip[[#This Row],[etmaaltemperatuur]]),IF(jaar_zip[[#This Row],[etmaaltemperatuur]]&gt;stookgrens,jaar_zip[[#This Row],[etmaaltemperatuur]]-stookgrens,0),"")</f>
        <v>0</v>
      </c>
    </row>
    <row r="114" spans="1:15" x14ac:dyDescent="0.25">
      <c r="A114">
        <v>215</v>
      </c>
      <c r="B114">
        <v>20240422</v>
      </c>
      <c r="C114">
        <v>3.3</v>
      </c>
      <c r="D114">
        <v>5.6</v>
      </c>
      <c r="E114">
        <v>1259</v>
      </c>
      <c r="F114">
        <v>1</v>
      </c>
      <c r="G114">
        <v>1025.7</v>
      </c>
      <c r="H114">
        <v>70</v>
      </c>
      <c r="I114" s="101" t="s">
        <v>12</v>
      </c>
      <c r="J114" s="1">
        <f>DATEVALUE(RIGHT(jaar_zip[[#This Row],[YYYYMMDD]],2)&amp;"-"&amp;MID(jaar_zip[[#This Row],[YYYYMMDD]],5,2)&amp;"-"&amp;LEFT(jaar_zip[[#This Row],[YYYYMMDD]],4))</f>
        <v>45404</v>
      </c>
      <c r="K114" s="101" t="str">
        <f>IF(AND(VALUE(MONTH(jaar_zip[[#This Row],[Datum]]))=1,VALUE(WEEKNUM(jaar_zip[[#This Row],[Datum]],21))&gt;51),RIGHT(YEAR(jaar_zip[[#This Row],[Datum]])-1,2),RIGHT(YEAR(jaar_zip[[#This Row],[Datum]]),2))&amp;"-"&amp; TEXT(WEEKNUM(jaar_zip[[#This Row],[Datum]],21),"00")</f>
        <v>24-17</v>
      </c>
      <c r="L114" s="101">
        <f>MONTH(jaar_zip[[#This Row],[Datum]])</f>
        <v>4</v>
      </c>
      <c r="M114" s="101">
        <f>IF(ISNUMBER(jaar_zip[[#This Row],[etmaaltemperatuur]]),IF(jaar_zip[[#This Row],[etmaaltemperatuur]]&lt;stookgrens,stookgrens-jaar_zip[[#This Row],[etmaaltemperatuur]],0),"")</f>
        <v>12.4</v>
      </c>
      <c r="N114" s="101">
        <f>IF(ISNUMBER(jaar_zip[[#This Row],[graaddagen]]),IF(OR(MONTH(jaar_zip[[#This Row],[Datum]])=1,MONTH(jaar_zip[[#This Row],[Datum]])=2,MONTH(jaar_zip[[#This Row],[Datum]])=11,MONTH(jaar_zip[[#This Row],[Datum]])=12),1.1,IF(OR(MONTH(jaar_zip[[#This Row],[Datum]])=3,MONTH(jaar_zip[[#This Row],[Datum]])=10),1,0.8))*jaar_zip[[#This Row],[graaddagen]],"")</f>
        <v>9.9200000000000017</v>
      </c>
      <c r="O114" s="101">
        <f>IF(ISNUMBER(jaar_zip[[#This Row],[etmaaltemperatuur]]),IF(jaar_zip[[#This Row],[etmaaltemperatuur]]&gt;stookgrens,jaar_zip[[#This Row],[etmaaltemperatuur]]-stookgrens,0),"")</f>
        <v>0</v>
      </c>
    </row>
    <row r="115" spans="1:15" x14ac:dyDescent="0.25">
      <c r="A115">
        <v>215</v>
      </c>
      <c r="B115">
        <v>20240423</v>
      </c>
      <c r="C115">
        <v>3.8</v>
      </c>
      <c r="D115">
        <v>5.6</v>
      </c>
      <c r="E115">
        <v>1989</v>
      </c>
      <c r="F115">
        <v>1.8</v>
      </c>
      <c r="G115">
        <v>1019.6</v>
      </c>
      <c r="H115">
        <v>74</v>
      </c>
      <c r="I115" s="101" t="s">
        <v>12</v>
      </c>
      <c r="J115" s="1">
        <f>DATEVALUE(RIGHT(jaar_zip[[#This Row],[YYYYMMDD]],2)&amp;"-"&amp;MID(jaar_zip[[#This Row],[YYYYMMDD]],5,2)&amp;"-"&amp;LEFT(jaar_zip[[#This Row],[YYYYMMDD]],4))</f>
        <v>45405</v>
      </c>
      <c r="K115" s="101" t="str">
        <f>IF(AND(VALUE(MONTH(jaar_zip[[#This Row],[Datum]]))=1,VALUE(WEEKNUM(jaar_zip[[#This Row],[Datum]],21))&gt;51),RIGHT(YEAR(jaar_zip[[#This Row],[Datum]])-1,2),RIGHT(YEAR(jaar_zip[[#This Row],[Datum]]),2))&amp;"-"&amp; TEXT(WEEKNUM(jaar_zip[[#This Row],[Datum]],21),"00")</f>
        <v>24-17</v>
      </c>
      <c r="L115" s="101">
        <f>MONTH(jaar_zip[[#This Row],[Datum]])</f>
        <v>4</v>
      </c>
      <c r="M115" s="101">
        <f>IF(ISNUMBER(jaar_zip[[#This Row],[etmaaltemperatuur]]),IF(jaar_zip[[#This Row],[etmaaltemperatuur]]&lt;stookgrens,stookgrens-jaar_zip[[#This Row],[etmaaltemperatuur]],0),"")</f>
        <v>12.4</v>
      </c>
      <c r="N115" s="101">
        <f>IF(ISNUMBER(jaar_zip[[#This Row],[graaddagen]]),IF(OR(MONTH(jaar_zip[[#This Row],[Datum]])=1,MONTH(jaar_zip[[#This Row],[Datum]])=2,MONTH(jaar_zip[[#This Row],[Datum]])=11,MONTH(jaar_zip[[#This Row],[Datum]])=12),1.1,IF(OR(MONTH(jaar_zip[[#This Row],[Datum]])=3,MONTH(jaar_zip[[#This Row],[Datum]])=10),1,0.8))*jaar_zip[[#This Row],[graaddagen]],"")</f>
        <v>9.9200000000000017</v>
      </c>
      <c r="O115" s="101">
        <f>IF(ISNUMBER(jaar_zip[[#This Row],[etmaaltemperatuur]]),IF(jaar_zip[[#This Row],[etmaaltemperatuur]]&gt;stookgrens,jaar_zip[[#This Row],[etmaaltemperatuur]]-stookgrens,0),"")</f>
        <v>0</v>
      </c>
    </row>
    <row r="116" spans="1:15" x14ac:dyDescent="0.25">
      <c r="A116">
        <v>215</v>
      </c>
      <c r="B116">
        <v>20240424</v>
      </c>
      <c r="C116">
        <v>7</v>
      </c>
      <c r="D116">
        <v>7</v>
      </c>
      <c r="E116">
        <v>1812</v>
      </c>
      <c r="F116">
        <v>1.1000000000000001</v>
      </c>
      <c r="G116">
        <v>1010.5</v>
      </c>
      <c r="H116">
        <v>72</v>
      </c>
      <c r="I116" s="101" t="s">
        <v>12</v>
      </c>
      <c r="J116" s="1">
        <f>DATEVALUE(RIGHT(jaar_zip[[#This Row],[YYYYMMDD]],2)&amp;"-"&amp;MID(jaar_zip[[#This Row],[YYYYMMDD]],5,2)&amp;"-"&amp;LEFT(jaar_zip[[#This Row],[YYYYMMDD]],4))</f>
        <v>45406</v>
      </c>
      <c r="K116" s="101" t="str">
        <f>IF(AND(VALUE(MONTH(jaar_zip[[#This Row],[Datum]]))=1,VALUE(WEEKNUM(jaar_zip[[#This Row],[Datum]],21))&gt;51),RIGHT(YEAR(jaar_zip[[#This Row],[Datum]])-1,2),RIGHT(YEAR(jaar_zip[[#This Row],[Datum]]),2))&amp;"-"&amp; TEXT(WEEKNUM(jaar_zip[[#This Row],[Datum]],21),"00")</f>
        <v>24-17</v>
      </c>
      <c r="L116" s="101">
        <f>MONTH(jaar_zip[[#This Row],[Datum]])</f>
        <v>4</v>
      </c>
      <c r="M116" s="101">
        <f>IF(ISNUMBER(jaar_zip[[#This Row],[etmaaltemperatuur]]),IF(jaar_zip[[#This Row],[etmaaltemperatuur]]&lt;stookgrens,stookgrens-jaar_zip[[#This Row],[etmaaltemperatuur]],0),"")</f>
        <v>11</v>
      </c>
      <c r="N116" s="101">
        <f>IF(ISNUMBER(jaar_zip[[#This Row],[graaddagen]]),IF(OR(MONTH(jaar_zip[[#This Row],[Datum]])=1,MONTH(jaar_zip[[#This Row],[Datum]])=2,MONTH(jaar_zip[[#This Row],[Datum]])=11,MONTH(jaar_zip[[#This Row],[Datum]])=12),1.1,IF(OR(MONTH(jaar_zip[[#This Row],[Datum]])=3,MONTH(jaar_zip[[#This Row],[Datum]])=10),1,0.8))*jaar_zip[[#This Row],[graaddagen]],"")</f>
        <v>8.8000000000000007</v>
      </c>
      <c r="O116" s="101">
        <f>IF(ISNUMBER(jaar_zip[[#This Row],[etmaaltemperatuur]]),IF(jaar_zip[[#This Row],[etmaaltemperatuur]]&gt;stookgrens,jaar_zip[[#This Row],[etmaaltemperatuur]]-stookgrens,0),"")</f>
        <v>0</v>
      </c>
    </row>
    <row r="117" spans="1:15" x14ac:dyDescent="0.25">
      <c r="A117">
        <v>215</v>
      </c>
      <c r="B117">
        <v>20240425</v>
      </c>
      <c r="C117">
        <v>3.6</v>
      </c>
      <c r="D117">
        <v>6.3</v>
      </c>
      <c r="E117">
        <v>867</v>
      </c>
      <c r="F117">
        <v>5.5</v>
      </c>
      <c r="G117">
        <v>1004.1</v>
      </c>
      <c r="H117">
        <v>80</v>
      </c>
      <c r="I117" s="101" t="s">
        <v>12</v>
      </c>
      <c r="J117" s="1">
        <f>DATEVALUE(RIGHT(jaar_zip[[#This Row],[YYYYMMDD]],2)&amp;"-"&amp;MID(jaar_zip[[#This Row],[YYYYMMDD]],5,2)&amp;"-"&amp;LEFT(jaar_zip[[#This Row],[YYYYMMDD]],4))</f>
        <v>45407</v>
      </c>
      <c r="K117" s="101" t="str">
        <f>IF(AND(VALUE(MONTH(jaar_zip[[#This Row],[Datum]]))=1,VALUE(WEEKNUM(jaar_zip[[#This Row],[Datum]],21))&gt;51),RIGHT(YEAR(jaar_zip[[#This Row],[Datum]])-1,2),RIGHT(YEAR(jaar_zip[[#This Row],[Datum]]),2))&amp;"-"&amp; TEXT(WEEKNUM(jaar_zip[[#This Row],[Datum]],21),"00")</f>
        <v>24-17</v>
      </c>
      <c r="L117" s="101">
        <f>MONTH(jaar_zip[[#This Row],[Datum]])</f>
        <v>4</v>
      </c>
      <c r="M117" s="101">
        <f>IF(ISNUMBER(jaar_zip[[#This Row],[etmaaltemperatuur]]),IF(jaar_zip[[#This Row],[etmaaltemperatuur]]&lt;stookgrens,stookgrens-jaar_zip[[#This Row],[etmaaltemperatuur]],0),"")</f>
        <v>11.7</v>
      </c>
      <c r="N117" s="101">
        <f>IF(ISNUMBER(jaar_zip[[#This Row],[graaddagen]]),IF(OR(MONTH(jaar_zip[[#This Row],[Datum]])=1,MONTH(jaar_zip[[#This Row],[Datum]])=2,MONTH(jaar_zip[[#This Row],[Datum]])=11,MONTH(jaar_zip[[#This Row],[Datum]])=12),1.1,IF(OR(MONTH(jaar_zip[[#This Row],[Datum]])=3,MONTH(jaar_zip[[#This Row],[Datum]])=10),1,0.8))*jaar_zip[[#This Row],[graaddagen]],"")</f>
        <v>9.36</v>
      </c>
      <c r="O117" s="101">
        <f>IF(ISNUMBER(jaar_zip[[#This Row],[etmaaltemperatuur]]),IF(jaar_zip[[#This Row],[etmaaltemperatuur]]&gt;stookgrens,jaar_zip[[#This Row],[etmaaltemperatuur]]-stookgrens,0),"")</f>
        <v>0</v>
      </c>
    </row>
    <row r="118" spans="1:15" x14ac:dyDescent="0.25">
      <c r="A118">
        <v>215</v>
      </c>
      <c r="B118">
        <v>20240426</v>
      </c>
      <c r="C118">
        <v>2.7</v>
      </c>
      <c r="D118">
        <v>7.4</v>
      </c>
      <c r="E118">
        <v>1946</v>
      </c>
      <c r="F118">
        <v>0.5</v>
      </c>
      <c r="G118">
        <v>1004</v>
      </c>
      <c r="H118">
        <v>80</v>
      </c>
      <c r="I118" s="101" t="s">
        <v>12</v>
      </c>
      <c r="J118" s="1">
        <f>DATEVALUE(RIGHT(jaar_zip[[#This Row],[YYYYMMDD]],2)&amp;"-"&amp;MID(jaar_zip[[#This Row],[YYYYMMDD]],5,2)&amp;"-"&amp;LEFT(jaar_zip[[#This Row],[YYYYMMDD]],4))</f>
        <v>45408</v>
      </c>
      <c r="K118" s="101" t="str">
        <f>IF(AND(VALUE(MONTH(jaar_zip[[#This Row],[Datum]]))=1,VALUE(WEEKNUM(jaar_zip[[#This Row],[Datum]],21))&gt;51),RIGHT(YEAR(jaar_zip[[#This Row],[Datum]])-1,2),RIGHT(YEAR(jaar_zip[[#This Row],[Datum]]),2))&amp;"-"&amp; TEXT(WEEKNUM(jaar_zip[[#This Row],[Datum]],21),"00")</f>
        <v>24-17</v>
      </c>
      <c r="L118" s="101">
        <f>MONTH(jaar_zip[[#This Row],[Datum]])</f>
        <v>4</v>
      </c>
      <c r="M118" s="101">
        <f>IF(ISNUMBER(jaar_zip[[#This Row],[etmaaltemperatuur]]),IF(jaar_zip[[#This Row],[etmaaltemperatuur]]&lt;stookgrens,stookgrens-jaar_zip[[#This Row],[etmaaltemperatuur]],0),"")</f>
        <v>10.6</v>
      </c>
      <c r="N118" s="101">
        <f>IF(ISNUMBER(jaar_zip[[#This Row],[graaddagen]]),IF(OR(MONTH(jaar_zip[[#This Row],[Datum]])=1,MONTH(jaar_zip[[#This Row],[Datum]])=2,MONTH(jaar_zip[[#This Row],[Datum]])=11,MONTH(jaar_zip[[#This Row],[Datum]])=12),1.1,IF(OR(MONTH(jaar_zip[[#This Row],[Datum]])=3,MONTH(jaar_zip[[#This Row],[Datum]])=10),1,0.8))*jaar_zip[[#This Row],[graaddagen]],"")</f>
        <v>8.48</v>
      </c>
      <c r="O118" s="101">
        <f>IF(ISNUMBER(jaar_zip[[#This Row],[etmaaltemperatuur]]),IF(jaar_zip[[#This Row],[etmaaltemperatuur]]&gt;stookgrens,jaar_zip[[#This Row],[etmaaltemperatuur]]-stookgrens,0),"")</f>
        <v>0</v>
      </c>
    </row>
    <row r="119" spans="1:15" x14ac:dyDescent="0.25">
      <c r="A119">
        <v>215</v>
      </c>
      <c r="B119">
        <v>20240427</v>
      </c>
      <c r="C119">
        <v>3.3</v>
      </c>
      <c r="D119">
        <v>11.4</v>
      </c>
      <c r="E119">
        <v>1025</v>
      </c>
      <c r="F119">
        <v>4.4000000000000004</v>
      </c>
      <c r="G119">
        <v>1004.3</v>
      </c>
      <c r="H119">
        <v>82</v>
      </c>
      <c r="I119" s="101" t="s">
        <v>12</v>
      </c>
      <c r="J119" s="1">
        <f>DATEVALUE(RIGHT(jaar_zip[[#This Row],[YYYYMMDD]],2)&amp;"-"&amp;MID(jaar_zip[[#This Row],[YYYYMMDD]],5,2)&amp;"-"&amp;LEFT(jaar_zip[[#This Row],[YYYYMMDD]],4))</f>
        <v>45409</v>
      </c>
      <c r="K119" s="101" t="str">
        <f>IF(AND(VALUE(MONTH(jaar_zip[[#This Row],[Datum]]))=1,VALUE(WEEKNUM(jaar_zip[[#This Row],[Datum]],21))&gt;51),RIGHT(YEAR(jaar_zip[[#This Row],[Datum]])-1,2),RIGHT(YEAR(jaar_zip[[#This Row],[Datum]]),2))&amp;"-"&amp; TEXT(WEEKNUM(jaar_zip[[#This Row],[Datum]],21),"00")</f>
        <v>24-17</v>
      </c>
      <c r="L119" s="101">
        <f>MONTH(jaar_zip[[#This Row],[Datum]])</f>
        <v>4</v>
      </c>
      <c r="M119" s="101">
        <f>IF(ISNUMBER(jaar_zip[[#This Row],[etmaaltemperatuur]]),IF(jaar_zip[[#This Row],[etmaaltemperatuur]]&lt;stookgrens,stookgrens-jaar_zip[[#This Row],[etmaaltemperatuur]],0),"")</f>
        <v>6.6</v>
      </c>
      <c r="N119" s="101">
        <f>IF(ISNUMBER(jaar_zip[[#This Row],[graaddagen]]),IF(OR(MONTH(jaar_zip[[#This Row],[Datum]])=1,MONTH(jaar_zip[[#This Row],[Datum]])=2,MONTH(jaar_zip[[#This Row],[Datum]])=11,MONTH(jaar_zip[[#This Row],[Datum]])=12),1.1,IF(OR(MONTH(jaar_zip[[#This Row],[Datum]])=3,MONTH(jaar_zip[[#This Row],[Datum]])=10),1,0.8))*jaar_zip[[#This Row],[graaddagen]],"")</f>
        <v>5.28</v>
      </c>
      <c r="O119" s="101">
        <f>IF(ISNUMBER(jaar_zip[[#This Row],[etmaaltemperatuur]]),IF(jaar_zip[[#This Row],[etmaaltemperatuur]]&gt;stookgrens,jaar_zip[[#This Row],[etmaaltemperatuur]]-stookgrens,0),"")</f>
        <v>0</v>
      </c>
    </row>
    <row r="120" spans="1:15" x14ac:dyDescent="0.25">
      <c r="A120">
        <v>215</v>
      </c>
      <c r="B120">
        <v>20240428</v>
      </c>
      <c r="C120">
        <v>6.8</v>
      </c>
      <c r="D120">
        <v>11.3</v>
      </c>
      <c r="E120">
        <v>1034</v>
      </c>
      <c r="F120">
        <v>0.2</v>
      </c>
      <c r="G120">
        <v>1007.6</v>
      </c>
      <c r="H120">
        <v>76</v>
      </c>
      <c r="I120" s="101" t="s">
        <v>12</v>
      </c>
      <c r="J120" s="1">
        <f>DATEVALUE(RIGHT(jaar_zip[[#This Row],[YYYYMMDD]],2)&amp;"-"&amp;MID(jaar_zip[[#This Row],[YYYYMMDD]],5,2)&amp;"-"&amp;LEFT(jaar_zip[[#This Row],[YYYYMMDD]],4))</f>
        <v>45410</v>
      </c>
      <c r="K120" s="101" t="str">
        <f>IF(AND(VALUE(MONTH(jaar_zip[[#This Row],[Datum]]))=1,VALUE(WEEKNUM(jaar_zip[[#This Row],[Datum]],21))&gt;51),RIGHT(YEAR(jaar_zip[[#This Row],[Datum]])-1,2),RIGHT(YEAR(jaar_zip[[#This Row],[Datum]]),2))&amp;"-"&amp; TEXT(WEEKNUM(jaar_zip[[#This Row],[Datum]],21),"00")</f>
        <v>24-17</v>
      </c>
      <c r="L120" s="101">
        <f>MONTH(jaar_zip[[#This Row],[Datum]])</f>
        <v>4</v>
      </c>
      <c r="M120" s="101">
        <f>IF(ISNUMBER(jaar_zip[[#This Row],[etmaaltemperatuur]]),IF(jaar_zip[[#This Row],[etmaaltemperatuur]]&lt;stookgrens,stookgrens-jaar_zip[[#This Row],[etmaaltemperatuur]],0),"")</f>
        <v>6.6999999999999993</v>
      </c>
      <c r="N120" s="101">
        <f>IF(ISNUMBER(jaar_zip[[#This Row],[graaddagen]]),IF(OR(MONTH(jaar_zip[[#This Row],[Datum]])=1,MONTH(jaar_zip[[#This Row],[Datum]])=2,MONTH(jaar_zip[[#This Row],[Datum]])=11,MONTH(jaar_zip[[#This Row],[Datum]])=12),1.1,IF(OR(MONTH(jaar_zip[[#This Row],[Datum]])=3,MONTH(jaar_zip[[#This Row],[Datum]])=10),1,0.8))*jaar_zip[[#This Row],[graaddagen]],"")</f>
        <v>5.3599999999999994</v>
      </c>
      <c r="O120" s="101">
        <f>IF(ISNUMBER(jaar_zip[[#This Row],[etmaaltemperatuur]]),IF(jaar_zip[[#This Row],[etmaaltemperatuur]]&gt;stookgrens,jaar_zip[[#This Row],[etmaaltemperatuur]]-stookgrens,0),"")</f>
        <v>0</v>
      </c>
    </row>
    <row r="121" spans="1:15" x14ac:dyDescent="0.25">
      <c r="A121">
        <v>215</v>
      </c>
      <c r="B121">
        <v>20240429</v>
      </c>
      <c r="C121">
        <v>3.2</v>
      </c>
      <c r="D121">
        <v>12.3</v>
      </c>
      <c r="E121">
        <v>2328</v>
      </c>
      <c r="F121">
        <v>0</v>
      </c>
      <c r="G121">
        <v>1018.3</v>
      </c>
      <c r="H121">
        <v>76</v>
      </c>
      <c r="I121" s="101" t="s">
        <v>12</v>
      </c>
      <c r="J121" s="1">
        <f>DATEVALUE(RIGHT(jaar_zip[[#This Row],[YYYYMMDD]],2)&amp;"-"&amp;MID(jaar_zip[[#This Row],[YYYYMMDD]],5,2)&amp;"-"&amp;LEFT(jaar_zip[[#This Row],[YYYYMMDD]],4))</f>
        <v>45411</v>
      </c>
      <c r="K121" s="101" t="str">
        <f>IF(AND(VALUE(MONTH(jaar_zip[[#This Row],[Datum]]))=1,VALUE(WEEKNUM(jaar_zip[[#This Row],[Datum]],21))&gt;51),RIGHT(YEAR(jaar_zip[[#This Row],[Datum]])-1,2),RIGHT(YEAR(jaar_zip[[#This Row],[Datum]]),2))&amp;"-"&amp; TEXT(WEEKNUM(jaar_zip[[#This Row],[Datum]],21),"00")</f>
        <v>24-18</v>
      </c>
      <c r="L121" s="101">
        <f>MONTH(jaar_zip[[#This Row],[Datum]])</f>
        <v>4</v>
      </c>
      <c r="M121" s="101">
        <f>IF(ISNUMBER(jaar_zip[[#This Row],[etmaaltemperatuur]]),IF(jaar_zip[[#This Row],[etmaaltemperatuur]]&lt;stookgrens,stookgrens-jaar_zip[[#This Row],[etmaaltemperatuur]],0),"")</f>
        <v>5.6999999999999993</v>
      </c>
      <c r="N121" s="101">
        <f>IF(ISNUMBER(jaar_zip[[#This Row],[graaddagen]]),IF(OR(MONTH(jaar_zip[[#This Row],[Datum]])=1,MONTH(jaar_zip[[#This Row],[Datum]])=2,MONTH(jaar_zip[[#This Row],[Datum]])=11,MONTH(jaar_zip[[#This Row],[Datum]])=12),1.1,IF(OR(MONTH(jaar_zip[[#This Row],[Datum]])=3,MONTH(jaar_zip[[#This Row],[Datum]])=10),1,0.8))*jaar_zip[[#This Row],[graaddagen]],"")</f>
        <v>4.5599999999999996</v>
      </c>
      <c r="O121" s="101">
        <f>IF(ISNUMBER(jaar_zip[[#This Row],[etmaaltemperatuur]]),IF(jaar_zip[[#This Row],[etmaaltemperatuur]]&gt;stookgrens,jaar_zip[[#This Row],[etmaaltemperatuur]]-stookgrens,0),"")</f>
        <v>0</v>
      </c>
    </row>
    <row r="122" spans="1:15" x14ac:dyDescent="0.25">
      <c r="A122">
        <v>215</v>
      </c>
      <c r="B122">
        <v>20240430</v>
      </c>
      <c r="C122">
        <v>2.4</v>
      </c>
      <c r="D122">
        <v>15.6</v>
      </c>
      <c r="E122">
        <v>1565</v>
      </c>
      <c r="F122">
        <v>-0.1</v>
      </c>
      <c r="G122">
        <v>1014.6</v>
      </c>
      <c r="H122">
        <v>81</v>
      </c>
      <c r="I122" s="101" t="s">
        <v>12</v>
      </c>
      <c r="J122" s="1">
        <f>DATEVALUE(RIGHT(jaar_zip[[#This Row],[YYYYMMDD]],2)&amp;"-"&amp;MID(jaar_zip[[#This Row],[YYYYMMDD]],5,2)&amp;"-"&amp;LEFT(jaar_zip[[#This Row],[YYYYMMDD]],4))</f>
        <v>45412</v>
      </c>
      <c r="K122" s="101" t="str">
        <f>IF(AND(VALUE(MONTH(jaar_zip[[#This Row],[Datum]]))=1,VALUE(WEEKNUM(jaar_zip[[#This Row],[Datum]],21))&gt;51),RIGHT(YEAR(jaar_zip[[#This Row],[Datum]])-1,2),RIGHT(YEAR(jaar_zip[[#This Row],[Datum]]),2))&amp;"-"&amp; TEXT(WEEKNUM(jaar_zip[[#This Row],[Datum]],21),"00")</f>
        <v>24-18</v>
      </c>
      <c r="L122" s="101">
        <f>MONTH(jaar_zip[[#This Row],[Datum]])</f>
        <v>4</v>
      </c>
      <c r="M122" s="101">
        <f>IF(ISNUMBER(jaar_zip[[#This Row],[etmaaltemperatuur]]),IF(jaar_zip[[#This Row],[etmaaltemperatuur]]&lt;stookgrens,stookgrens-jaar_zip[[#This Row],[etmaaltemperatuur]],0),"")</f>
        <v>2.4000000000000004</v>
      </c>
      <c r="N122" s="101">
        <f>IF(ISNUMBER(jaar_zip[[#This Row],[graaddagen]]),IF(OR(MONTH(jaar_zip[[#This Row],[Datum]])=1,MONTH(jaar_zip[[#This Row],[Datum]])=2,MONTH(jaar_zip[[#This Row],[Datum]])=11,MONTH(jaar_zip[[#This Row],[Datum]])=12),1.1,IF(OR(MONTH(jaar_zip[[#This Row],[Datum]])=3,MONTH(jaar_zip[[#This Row],[Datum]])=10),1,0.8))*jaar_zip[[#This Row],[graaddagen]],"")</f>
        <v>1.9200000000000004</v>
      </c>
      <c r="O122" s="101">
        <f>IF(ISNUMBER(jaar_zip[[#This Row],[etmaaltemperatuur]]),IF(jaar_zip[[#This Row],[etmaaltemperatuur]]&gt;stookgrens,jaar_zip[[#This Row],[etmaaltemperatuur]]-stookgrens,0),"")</f>
        <v>0</v>
      </c>
    </row>
    <row r="123" spans="1:15" x14ac:dyDescent="0.25">
      <c r="A123">
        <v>215</v>
      </c>
      <c r="B123">
        <v>20240501</v>
      </c>
      <c r="C123">
        <v>4</v>
      </c>
      <c r="D123">
        <v>16.899999999999999</v>
      </c>
      <c r="E123">
        <v>2324</v>
      </c>
      <c r="F123">
        <v>0.4</v>
      </c>
      <c r="G123">
        <v>1006.6</v>
      </c>
      <c r="H123">
        <v>82</v>
      </c>
      <c r="I123" s="101" t="s">
        <v>12</v>
      </c>
      <c r="J123" s="1">
        <f>DATEVALUE(RIGHT(jaar_zip[[#This Row],[YYYYMMDD]],2)&amp;"-"&amp;MID(jaar_zip[[#This Row],[YYYYMMDD]],5,2)&amp;"-"&amp;LEFT(jaar_zip[[#This Row],[YYYYMMDD]],4))</f>
        <v>45413</v>
      </c>
      <c r="K123" s="101" t="str">
        <f>IF(AND(VALUE(MONTH(jaar_zip[[#This Row],[Datum]]))=1,VALUE(WEEKNUM(jaar_zip[[#This Row],[Datum]],21))&gt;51),RIGHT(YEAR(jaar_zip[[#This Row],[Datum]])-1,2),RIGHT(YEAR(jaar_zip[[#This Row],[Datum]]),2))&amp;"-"&amp; TEXT(WEEKNUM(jaar_zip[[#This Row],[Datum]],21),"00")</f>
        <v>24-18</v>
      </c>
      <c r="L123" s="101">
        <f>MONTH(jaar_zip[[#This Row],[Datum]])</f>
        <v>5</v>
      </c>
      <c r="M123" s="101">
        <f>IF(ISNUMBER(jaar_zip[[#This Row],[etmaaltemperatuur]]),IF(jaar_zip[[#This Row],[etmaaltemperatuur]]&lt;stookgrens,stookgrens-jaar_zip[[#This Row],[etmaaltemperatuur]],0),"")</f>
        <v>1.1000000000000014</v>
      </c>
      <c r="N123" s="101">
        <f>IF(ISNUMBER(jaar_zip[[#This Row],[graaddagen]]),IF(OR(MONTH(jaar_zip[[#This Row],[Datum]])=1,MONTH(jaar_zip[[#This Row],[Datum]])=2,MONTH(jaar_zip[[#This Row],[Datum]])=11,MONTH(jaar_zip[[#This Row],[Datum]])=12),1.1,IF(OR(MONTH(jaar_zip[[#This Row],[Datum]])=3,MONTH(jaar_zip[[#This Row],[Datum]])=10),1,0.8))*jaar_zip[[#This Row],[graaddagen]],"")</f>
        <v>0.88000000000000123</v>
      </c>
      <c r="O123" s="101">
        <f>IF(ISNUMBER(jaar_zip[[#This Row],[etmaaltemperatuur]]),IF(jaar_zip[[#This Row],[etmaaltemperatuur]]&gt;stookgrens,jaar_zip[[#This Row],[etmaaltemperatuur]]-stookgrens,0),"")</f>
        <v>0</v>
      </c>
    </row>
    <row r="124" spans="1:15" x14ac:dyDescent="0.25">
      <c r="A124">
        <v>215</v>
      </c>
      <c r="B124">
        <v>20240502</v>
      </c>
      <c r="C124">
        <v>4.7</v>
      </c>
      <c r="D124">
        <v>16.600000000000001</v>
      </c>
      <c r="E124">
        <v>2390</v>
      </c>
      <c r="F124">
        <v>6.6</v>
      </c>
      <c r="G124">
        <v>1000.5</v>
      </c>
      <c r="H124">
        <v>80</v>
      </c>
      <c r="I124" s="101" t="s">
        <v>12</v>
      </c>
      <c r="J124" s="1">
        <f>DATEVALUE(RIGHT(jaar_zip[[#This Row],[YYYYMMDD]],2)&amp;"-"&amp;MID(jaar_zip[[#This Row],[YYYYMMDD]],5,2)&amp;"-"&amp;LEFT(jaar_zip[[#This Row],[YYYYMMDD]],4))</f>
        <v>45414</v>
      </c>
      <c r="K124" s="101" t="str">
        <f>IF(AND(VALUE(MONTH(jaar_zip[[#This Row],[Datum]]))=1,VALUE(WEEKNUM(jaar_zip[[#This Row],[Datum]],21))&gt;51),RIGHT(YEAR(jaar_zip[[#This Row],[Datum]])-1,2),RIGHT(YEAR(jaar_zip[[#This Row],[Datum]]),2))&amp;"-"&amp; TEXT(WEEKNUM(jaar_zip[[#This Row],[Datum]],21),"00")</f>
        <v>24-18</v>
      </c>
      <c r="L124" s="101">
        <f>MONTH(jaar_zip[[#This Row],[Datum]])</f>
        <v>5</v>
      </c>
      <c r="M124" s="101">
        <f>IF(ISNUMBER(jaar_zip[[#This Row],[etmaaltemperatuur]]),IF(jaar_zip[[#This Row],[etmaaltemperatuur]]&lt;stookgrens,stookgrens-jaar_zip[[#This Row],[etmaaltemperatuur]],0),"")</f>
        <v>1.3999999999999986</v>
      </c>
      <c r="N124" s="101">
        <f>IF(ISNUMBER(jaar_zip[[#This Row],[graaddagen]]),IF(OR(MONTH(jaar_zip[[#This Row],[Datum]])=1,MONTH(jaar_zip[[#This Row],[Datum]])=2,MONTH(jaar_zip[[#This Row],[Datum]])=11,MONTH(jaar_zip[[#This Row],[Datum]])=12),1.1,IF(OR(MONTH(jaar_zip[[#This Row],[Datum]])=3,MONTH(jaar_zip[[#This Row],[Datum]])=10),1,0.8))*jaar_zip[[#This Row],[graaddagen]],"")</f>
        <v>1.119999999999999</v>
      </c>
      <c r="O124" s="101">
        <f>IF(ISNUMBER(jaar_zip[[#This Row],[etmaaltemperatuur]]),IF(jaar_zip[[#This Row],[etmaaltemperatuur]]&gt;stookgrens,jaar_zip[[#This Row],[etmaaltemperatuur]]-stookgrens,0),"")</f>
        <v>0</v>
      </c>
    </row>
    <row r="125" spans="1:15" x14ac:dyDescent="0.25">
      <c r="A125">
        <v>215</v>
      </c>
      <c r="B125">
        <v>20240503</v>
      </c>
      <c r="C125">
        <v>5.2</v>
      </c>
      <c r="D125">
        <v>10.7</v>
      </c>
      <c r="E125">
        <v>483</v>
      </c>
      <c r="F125">
        <v>7</v>
      </c>
      <c r="G125">
        <v>1008.7</v>
      </c>
      <c r="H125">
        <v>91</v>
      </c>
      <c r="I125" s="101" t="s">
        <v>12</v>
      </c>
      <c r="J125" s="1">
        <f>DATEVALUE(RIGHT(jaar_zip[[#This Row],[YYYYMMDD]],2)&amp;"-"&amp;MID(jaar_zip[[#This Row],[YYYYMMDD]],5,2)&amp;"-"&amp;LEFT(jaar_zip[[#This Row],[YYYYMMDD]],4))</f>
        <v>45415</v>
      </c>
      <c r="K125" s="101" t="str">
        <f>IF(AND(VALUE(MONTH(jaar_zip[[#This Row],[Datum]]))=1,VALUE(WEEKNUM(jaar_zip[[#This Row],[Datum]],21))&gt;51),RIGHT(YEAR(jaar_zip[[#This Row],[Datum]])-1,2),RIGHT(YEAR(jaar_zip[[#This Row],[Datum]]),2))&amp;"-"&amp; TEXT(WEEKNUM(jaar_zip[[#This Row],[Datum]],21),"00")</f>
        <v>24-18</v>
      </c>
      <c r="L125" s="101">
        <f>MONTH(jaar_zip[[#This Row],[Datum]])</f>
        <v>5</v>
      </c>
      <c r="M125" s="101">
        <f>IF(ISNUMBER(jaar_zip[[#This Row],[etmaaltemperatuur]]),IF(jaar_zip[[#This Row],[etmaaltemperatuur]]&lt;stookgrens,stookgrens-jaar_zip[[#This Row],[etmaaltemperatuur]],0),"")</f>
        <v>7.3000000000000007</v>
      </c>
      <c r="N125" s="101">
        <f>IF(ISNUMBER(jaar_zip[[#This Row],[graaddagen]]),IF(OR(MONTH(jaar_zip[[#This Row],[Datum]])=1,MONTH(jaar_zip[[#This Row],[Datum]])=2,MONTH(jaar_zip[[#This Row],[Datum]])=11,MONTH(jaar_zip[[#This Row],[Datum]])=12),1.1,IF(OR(MONTH(jaar_zip[[#This Row],[Datum]])=3,MONTH(jaar_zip[[#This Row],[Datum]])=10),1,0.8))*jaar_zip[[#This Row],[graaddagen]],"")</f>
        <v>5.8400000000000007</v>
      </c>
      <c r="O125" s="101">
        <f>IF(ISNUMBER(jaar_zip[[#This Row],[etmaaltemperatuur]]),IF(jaar_zip[[#This Row],[etmaaltemperatuur]]&gt;stookgrens,jaar_zip[[#This Row],[etmaaltemperatuur]]-stookgrens,0),"")</f>
        <v>0</v>
      </c>
    </row>
    <row r="126" spans="1:15" x14ac:dyDescent="0.25">
      <c r="A126">
        <v>215</v>
      </c>
      <c r="B126">
        <v>20240504</v>
      </c>
      <c r="C126">
        <v>2.5</v>
      </c>
      <c r="D126">
        <v>11.2</v>
      </c>
      <c r="E126">
        <v>1654</v>
      </c>
      <c r="F126">
        <v>6.5</v>
      </c>
      <c r="G126">
        <v>1012.5</v>
      </c>
      <c r="H126">
        <v>84</v>
      </c>
      <c r="I126" s="101" t="s">
        <v>12</v>
      </c>
      <c r="J126" s="1">
        <f>DATEVALUE(RIGHT(jaar_zip[[#This Row],[YYYYMMDD]],2)&amp;"-"&amp;MID(jaar_zip[[#This Row],[YYYYMMDD]],5,2)&amp;"-"&amp;LEFT(jaar_zip[[#This Row],[YYYYMMDD]],4))</f>
        <v>45416</v>
      </c>
      <c r="K126" s="101" t="str">
        <f>IF(AND(VALUE(MONTH(jaar_zip[[#This Row],[Datum]]))=1,VALUE(WEEKNUM(jaar_zip[[#This Row],[Datum]],21))&gt;51),RIGHT(YEAR(jaar_zip[[#This Row],[Datum]])-1,2),RIGHT(YEAR(jaar_zip[[#This Row],[Datum]]),2))&amp;"-"&amp; TEXT(WEEKNUM(jaar_zip[[#This Row],[Datum]],21),"00")</f>
        <v>24-18</v>
      </c>
      <c r="L126" s="101">
        <f>MONTH(jaar_zip[[#This Row],[Datum]])</f>
        <v>5</v>
      </c>
      <c r="M126" s="101">
        <f>IF(ISNUMBER(jaar_zip[[#This Row],[etmaaltemperatuur]]),IF(jaar_zip[[#This Row],[etmaaltemperatuur]]&lt;stookgrens,stookgrens-jaar_zip[[#This Row],[etmaaltemperatuur]],0),"")</f>
        <v>6.8000000000000007</v>
      </c>
      <c r="N126" s="101">
        <f>IF(ISNUMBER(jaar_zip[[#This Row],[graaddagen]]),IF(OR(MONTH(jaar_zip[[#This Row],[Datum]])=1,MONTH(jaar_zip[[#This Row],[Datum]])=2,MONTH(jaar_zip[[#This Row],[Datum]])=11,MONTH(jaar_zip[[#This Row],[Datum]])=12),1.1,IF(OR(MONTH(jaar_zip[[#This Row],[Datum]])=3,MONTH(jaar_zip[[#This Row],[Datum]])=10),1,0.8))*jaar_zip[[#This Row],[graaddagen]],"")</f>
        <v>5.4400000000000013</v>
      </c>
      <c r="O126" s="101">
        <f>IF(ISNUMBER(jaar_zip[[#This Row],[etmaaltemperatuur]]),IF(jaar_zip[[#This Row],[etmaaltemperatuur]]&gt;stookgrens,jaar_zip[[#This Row],[etmaaltemperatuur]]-stookgrens,0),"")</f>
        <v>0</v>
      </c>
    </row>
    <row r="127" spans="1:15" x14ac:dyDescent="0.25">
      <c r="A127">
        <v>215</v>
      </c>
      <c r="B127">
        <v>20240505</v>
      </c>
      <c r="C127">
        <v>2.5</v>
      </c>
      <c r="D127">
        <v>12.4</v>
      </c>
      <c r="E127">
        <v>2528</v>
      </c>
      <c r="F127">
        <v>1</v>
      </c>
      <c r="G127">
        <v>1009.1</v>
      </c>
      <c r="H127">
        <v>81</v>
      </c>
      <c r="I127" s="101" t="s">
        <v>12</v>
      </c>
      <c r="J127" s="1">
        <f>DATEVALUE(RIGHT(jaar_zip[[#This Row],[YYYYMMDD]],2)&amp;"-"&amp;MID(jaar_zip[[#This Row],[YYYYMMDD]],5,2)&amp;"-"&amp;LEFT(jaar_zip[[#This Row],[YYYYMMDD]],4))</f>
        <v>45417</v>
      </c>
      <c r="K127" s="101" t="str">
        <f>IF(AND(VALUE(MONTH(jaar_zip[[#This Row],[Datum]]))=1,VALUE(WEEKNUM(jaar_zip[[#This Row],[Datum]],21))&gt;51),RIGHT(YEAR(jaar_zip[[#This Row],[Datum]])-1,2),RIGHT(YEAR(jaar_zip[[#This Row],[Datum]]),2))&amp;"-"&amp; TEXT(WEEKNUM(jaar_zip[[#This Row],[Datum]],21),"00")</f>
        <v>24-18</v>
      </c>
      <c r="L127" s="101">
        <f>MONTH(jaar_zip[[#This Row],[Datum]])</f>
        <v>5</v>
      </c>
      <c r="M127" s="101">
        <f>IF(ISNUMBER(jaar_zip[[#This Row],[etmaaltemperatuur]]),IF(jaar_zip[[#This Row],[etmaaltemperatuur]]&lt;stookgrens,stookgrens-jaar_zip[[#This Row],[etmaaltemperatuur]],0),"")</f>
        <v>5.6</v>
      </c>
      <c r="N127" s="101">
        <f>IF(ISNUMBER(jaar_zip[[#This Row],[graaddagen]]),IF(OR(MONTH(jaar_zip[[#This Row],[Datum]])=1,MONTH(jaar_zip[[#This Row],[Datum]])=2,MONTH(jaar_zip[[#This Row],[Datum]])=11,MONTH(jaar_zip[[#This Row],[Datum]])=12),1.1,IF(OR(MONTH(jaar_zip[[#This Row],[Datum]])=3,MONTH(jaar_zip[[#This Row],[Datum]])=10),1,0.8))*jaar_zip[[#This Row],[graaddagen]],"")</f>
        <v>4.4799999999999995</v>
      </c>
      <c r="O127" s="101">
        <f>IF(ISNUMBER(jaar_zip[[#This Row],[etmaaltemperatuur]]),IF(jaar_zip[[#This Row],[etmaaltemperatuur]]&gt;stookgrens,jaar_zip[[#This Row],[etmaaltemperatuur]]-stookgrens,0),"")</f>
        <v>0</v>
      </c>
    </row>
    <row r="128" spans="1:15" x14ac:dyDescent="0.25">
      <c r="A128">
        <v>215</v>
      </c>
      <c r="B128">
        <v>20240506</v>
      </c>
      <c r="C128">
        <v>3.5</v>
      </c>
      <c r="D128">
        <v>15.2</v>
      </c>
      <c r="E128">
        <v>1803</v>
      </c>
      <c r="F128">
        <v>0</v>
      </c>
      <c r="G128">
        <v>1009.1</v>
      </c>
      <c r="H128">
        <v>70</v>
      </c>
      <c r="I128" s="101" t="s">
        <v>12</v>
      </c>
      <c r="J128" s="1">
        <f>DATEVALUE(RIGHT(jaar_zip[[#This Row],[YYYYMMDD]],2)&amp;"-"&amp;MID(jaar_zip[[#This Row],[YYYYMMDD]],5,2)&amp;"-"&amp;LEFT(jaar_zip[[#This Row],[YYYYMMDD]],4))</f>
        <v>45418</v>
      </c>
      <c r="K128" s="101" t="str">
        <f>IF(AND(VALUE(MONTH(jaar_zip[[#This Row],[Datum]]))=1,VALUE(WEEKNUM(jaar_zip[[#This Row],[Datum]],21))&gt;51),RIGHT(YEAR(jaar_zip[[#This Row],[Datum]])-1,2),RIGHT(YEAR(jaar_zip[[#This Row],[Datum]]),2))&amp;"-"&amp; TEXT(WEEKNUM(jaar_zip[[#This Row],[Datum]],21),"00")</f>
        <v>24-19</v>
      </c>
      <c r="L128" s="101">
        <f>MONTH(jaar_zip[[#This Row],[Datum]])</f>
        <v>5</v>
      </c>
      <c r="M128" s="101">
        <f>IF(ISNUMBER(jaar_zip[[#This Row],[etmaaltemperatuur]]),IF(jaar_zip[[#This Row],[etmaaltemperatuur]]&lt;stookgrens,stookgrens-jaar_zip[[#This Row],[etmaaltemperatuur]],0),"")</f>
        <v>2.8000000000000007</v>
      </c>
      <c r="N128" s="101">
        <f>IF(ISNUMBER(jaar_zip[[#This Row],[graaddagen]]),IF(OR(MONTH(jaar_zip[[#This Row],[Datum]])=1,MONTH(jaar_zip[[#This Row],[Datum]])=2,MONTH(jaar_zip[[#This Row],[Datum]])=11,MONTH(jaar_zip[[#This Row],[Datum]])=12),1.1,IF(OR(MONTH(jaar_zip[[#This Row],[Datum]])=3,MONTH(jaar_zip[[#This Row],[Datum]])=10),1,0.8))*jaar_zip[[#This Row],[graaddagen]],"")</f>
        <v>2.2400000000000007</v>
      </c>
      <c r="O128" s="101">
        <f>IF(ISNUMBER(jaar_zip[[#This Row],[etmaaltemperatuur]]),IF(jaar_zip[[#This Row],[etmaaltemperatuur]]&gt;stookgrens,jaar_zip[[#This Row],[etmaaltemperatuur]]-stookgrens,0),"")</f>
        <v>0</v>
      </c>
    </row>
    <row r="129" spans="1:15" x14ac:dyDescent="0.25">
      <c r="A129">
        <v>215</v>
      </c>
      <c r="B129">
        <v>20240507</v>
      </c>
      <c r="C129">
        <v>4.5</v>
      </c>
      <c r="D129">
        <v>13.8</v>
      </c>
      <c r="E129">
        <v>2621</v>
      </c>
      <c r="F129">
        <v>0</v>
      </c>
      <c r="G129">
        <v>1020.7</v>
      </c>
      <c r="H129">
        <v>75</v>
      </c>
      <c r="I129" s="101" t="s">
        <v>12</v>
      </c>
      <c r="J129" s="1">
        <f>DATEVALUE(RIGHT(jaar_zip[[#This Row],[YYYYMMDD]],2)&amp;"-"&amp;MID(jaar_zip[[#This Row],[YYYYMMDD]],5,2)&amp;"-"&amp;LEFT(jaar_zip[[#This Row],[YYYYMMDD]],4))</f>
        <v>45419</v>
      </c>
      <c r="K129" s="101" t="str">
        <f>IF(AND(VALUE(MONTH(jaar_zip[[#This Row],[Datum]]))=1,VALUE(WEEKNUM(jaar_zip[[#This Row],[Datum]],21))&gt;51),RIGHT(YEAR(jaar_zip[[#This Row],[Datum]])-1,2),RIGHT(YEAR(jaar_zip[[#This Row],[Datum]]),2))&amp;"-"&amp; TEXT(WEEKNUM(jaar_zip[[#This Row],[Datum]],21),"00")</f>
        <v>24-19</v>
      </c>
      <c r="L129" s="101">
        <f>MONTH(jaar_zip[[#This Row],[Datum]])</f>
        <v>5</v>
      </c>
      <c r="M129" s="101">
        <f>IF(ISNUMBER(jaar_zip[[#This Row],[etmaaltemperatuur]]),IF(jaar_zip[[#This Row],[etmaaltemperatuur]]&lt;stookgrens,stookgrens-jaar_zip[[#This Row],[etmaaltemperatuur]],0),"")</f>
        <v>4.1999999999999993</v>
      </c>
      <c r="N129" s="101">
        <f>IF(ISNUMBER(jaar_zip[[#This Row],[graaddagen]]),IF(OR(MONTH(jaar_zip[[#This Row],[Datum]])=1,MONTH(jaar_zip[[#This Row],[Datum]])=2,MONTH(jaar_zip[[#This Row],[Datum]])=11,MONTH(jaar_zip[[#This Row],[Datum]])=12),1.1,IF(OR(MONTH(jaar_zip[[#This Row],[Datum]])=3,MONTH(jaar_zip[[#This Row],[Datum]])=10),1,0.8))*jaar_zip[[#This Row],[graaddagen]],"")</f>
        <v>3.3599999999999994</v>
      </c>
      <c r="O129" s="101">
        <f>IF(ISNUMBER(jaar_zip[[#This Row],[etmaaltemperatuur]]),IF(jaar_zip[[#This Row],[etmaaltemperatuur]]&gt;stookgrens,jaar_zip[[#This Row],[etmaaltemperatuur]]-stookgrens,0),"")</f>
        <v>0</v>
      </c>
    </row>
    <row r="130" spans="1:15" x14ac:dyDescent="0.25">
      <c r="A130">
        <v>215</v>
      </c>
      <c r="B130">
        <v>20240508</v>
      </c>
      <c r="C130">
        <v>3.7</v>
      </c>
      <c r="D130">
        <v>11.3</v>
      </c>
      <c r="E130">
        <v>816</v>
      </c>
      <c r="F130">
        <v>-0.1</v>
      </c>
      <c r="G130">
        <v>1028.0999999999999</v>
      </c>
      <c r="H130">
        <v>89</v>
      </c>
      <c r="I130" s="101" t="s">
        <v>12</v>
      </c>
      <c r="J130" s="1">
        <f>DATEVALUE(RIGHT(jaar_zip[[#This Row],[YYYYMMDD]],2)&amp;"-"&amp;MID(jaar_zip[[#This Row],[YYYYMMDD]],5,2)&amp;"-"&amp;LEFT(jaar_zip[[#This Row],[YYYYMMDD]],4))</f>
        <v>45420</v>
      </c>
      <c r="K130" s="101" t="str">
        <f>IF(AND(VALUE(MONTH(jaar_zip[[#This Row],[Datum]]))=1,VALUE(WEEKNUM(jaar_zip[[#This Row],[Datum]],21))&gt;51),RIGHT(YEAR(jaar_zip[[#This Row],[Datum]])-1,2),RIGHT(YEAR(jaar_zip[[#This Row],[Datum]]),2))&amp;"-"&amp; TEXT(WEEKNUM(jaar_zip[[#This Row],[Datum]],21),"00")</f>
        <v>24-19</v>
      </c>
      <c r="L130" s="101">
        <f>MONTH(jaar_zip[[#This Row],[Datum]])</f>
        <v>5</v>
      </c>
      <c r="M130" s="101">
        <f>IF(ISNUMBER(jaar_zip[[#This Row],[etmaaltemperatuur]]),IF(jaar_zip[[#This Row],[etmaaltemperatuur]]&lt;stookgrens,stookgrens-jaar_zip[[#This Row],[etmaaltemperatuur]],0),"")</f>
        <v>6.6999999999999993</v>
      </c>
      <c r="N130" s="101">
        <f>IF(ISNUMBER(jaar_zip[[#This Row],[graaddagen]]),IF(OR(MONTH(jaar_zip[[#This Row],[Datum]])=1,MONTH(jaar_zip[[#This Row],[Datum]])=2,MONTH(jaar_zip[[#This Row],[Datum]])=11,MONTH(jaar_zip[[#This Row],[Datum]])=12),1.1,IF(OR(MONTH(jaar_zip[[#This Row],[Datum]])=3,MONTH(jaar_zip[[#This Row],[Datum]])=10),1,0.8))*jaar_zip[[#This Row],[graaddagen]],"")</f>
        <v>5.3599999999999994</v>
      </c>
      <c r="O130" s="101">
        <f>IF(ISNUMBER(jaar_zip[[#This Row],[etmaaltemperatuur]]),IF(jaar_zip[[#This Row],[etmaaltemperatuur]]&gt;stookgrens,jaar_zip[[#This Row],[etmaaltemperatuur]]-stookgrens,0),"")</f>
        <v>0</v>
      </c>
    </row>
    <row r="131" spans="1:15" x14ac:dyDescent="0.25">
      <c r="A131">
        <v>215</v>
      </c>
      <c r="B131">
        <v>20240509</v>
      </c>
      <c r="C131">
        <v>1.8</v>
      </c>
      <c r="D131">
        <v>11.7</v>
      </c>
      <c r="E131">
        <v>2032</v>
      </c>
      <c r="F131">
        <v>0</v>
      </c>
      <c r="G131">
        <v>1027.3</v>
      </c>
      <c r="H131">
        <v>86</v>
      </c>
      <c r="I131" s="101" t="s">
        <v>12</v>
      </c>
      <c r="J131" s="1">
        <f>DATEVALUE(RIGHT(jaar_zip[[#This Row],[YYYYMMDD]],2)&amp;"-"&amp;MID(jaar_zip[[#This Row],[YYYYMMDD]],5,2)&amp;"-"&amp;LEFT(jaar_zip[[#This Row],[YYYYMMDD]],4))</f>
        <v>45421</v>
      </c>
      <c r="K131" s="101" t="str">
        <f>IF(AND(VALUE(MONTH(jaar_zip[[#This Row],[Datum]]))=1,VALUE(WEEKNUM(jaar_zip[[#This Row],[Datum]],21))&gt;51),RIGHT(YEAR(jaar_zip[[#This Row],[Datum]])-1,2),RIGHT(YEAR(jaar_zip[[#This Row],[Datum]]),2))&amp;"-"&amp; TEXT(WEEKNUM(jaar_zip[[#This Row],[Datum]],21),"00")</f>
        <v>24-19</v>
      </c>
      <c r="L131" s="101">
        <f>MONTH(jaar_zip[[#This Row],[Datum]])</f>
        <v>5</v>
      </c>
      <c r="M131" s="101">
        <f>IF(ISNUMBER(jaar_zip[[#This Row],[etmaaltemperatuur]]),IF(jaar_zip[[#This Row],[etmaaltemperatuur]]&lt;stookgrens,stookgrens-jaar_zip[[#This Row],[etmaaltemperatuur]],0),"")</f>
        <v>6.3000000000000007</v>
      </c>
      <c r="N131" s="101">
        <f>IF(ISNUMBER(jaar_zip[[#This Row],[graaddagen]]),IF(OR(MONTH(jaar_zip[[#This Row],[Datum]])=1,MONTH(jaar_zip[[#This Row],[Datum]])=2,MONTH(jaar_zip[[#This Row],[Datum]])=11,MONTH(jaar_zip[[#This Row],[Datum]])=12),1.1,IF(OR(MONTH(jaar_zip[[#This Row],[Datum]])=3,MONTH(jaar_zip[[#This Row],[Datum]])=10),1,0.8))*jaar_zip[[#This Row],[graaddagen]],"")</f>
        <v>5.0400000000000009</v>
      </c>
      <c r="O131" s="101">
        <f>IF(ISNUMBER(jaar_zip[[#This Row],[etmaaltemperatuur]]),IF(jaar_zip[[#This Row],[etmaaltemperatuur]]&gt;stookgrens,jaar_zip[[#This Row],[etmaaltemperatuur]]-stookgrens,0),"")</f>
        <v>0</v>
      </c>
    </row>
    <row r="132" spans="1:15" x14ac:dyDescent="0.25">
      <c r="A132">
        <v>215</v>
      </c>
      <c r="B132">
        <v>20240510</v>
      </c>
      <c r="C132">
        <v>2.5</v>
      </c>
      <c r="D132">
        <v>14.6</v>
      </c>
      <c r="E132">
        <v>2410</v>
      </c>
      <c r="F132">
        <v>0</v>
      </c>
      <c r="G132">
        <v>1024.3</v>
      </c>
      <c r="H132">
        <v>81</v>
      </c>
      <c r="I132" s="101" t="s">
        <v>12</v>
      </c>
      <c r="J132" s="1">
        <f>DATEVALUE(RIGHT(jaar_zip[[#This Row],[YYYYMMDD]],2)&amp;"-"&amp;MID(jaar_zip[[#This Row],[YYYYMMDD]],5,2)&amp;"-"&amp;LEFT(jaar_zip[[#This Row],[YYYYMMDD]],4))</f>
        <v>45422</v>
      </c>
      <c r="K132" s="101" t="str">
        <f>IF(AND(VALUE(MONTH(jaar_zip[[#This Row],[Datum]]))=1,VALUE(WEEKNUM(jaar_zip[[#This Row],[Datum]],21))&gt;51),RIGHT(YEAR(jaar_zip[[#This Row],[Datum]])-1,2),RIGHT(YEAR(jaar_zip[[#This Row],[Datum]]),2))&amp;"-"&amp; TEXT(WEEKNUM(jaar_zip[[#This Row],[Datum]],21),"00")</f>
        <v>24-19</v>
      </c>
      <c r="L132" s="101">
        <f>MONTH(jaar_zip[[#This Row],[Datum]])</f>
        <v>5</v>
      </c>
      <c r="M132" s="101">
        <f>IF(ISNUMBER(jaar_zip[[#This Row],[etmaaltemperatuur]]),IF(jaar_zip[[#This Row],[etmaaltemperatuur]]&lt;stookgrens,stookgrens-jaar_zip[[#This Row],[etmaaltemperatuur]],0),"")</f>
        <v>3.4000000000000004</v>
      </c>
      <c r="N132" s="101">
        <f>IF(ISNUMBER(jaar_zip[[#This Row],[graaddagen]]),IF(OR(MONTH(jaar_zip[[#This Row],[Datum]])=1,MONTH(jaar_zip[[#This Row],[Datum]])=2,MONTH(jaar_zip[[#This Row],[Datum]])=11,MONTH(jaar_zip[[#This Row],[Datum]])=12),1.1,IF(OR(MONTH(jaar_zip[[#This Row],[Datum]])=3,MONTH(jaar_zip[[#This Row],[Datum]])=10),1,0.8))*jaar_zip[[#This Row],[graaddagen]],"")</f>
        <v>2.7200000000000006</v>
      </c>
      <c r="O132" s="101">
        <f>IF(ISNUMBER(jaar_zip[[#This Row],[etmaaltemperatuur]]),IF(jaar_zip[[#This Row],[etmaaltemperatuur]]&gt;stookgrens,jaar_zip[[#This Row],[etmaaltemperatuur]]-stookgrens,0),"")</f>
        <v>0</v>
      </c>
    </row>
    <row r="133" spans="1:15" x14ac:dyDescent="0.25">
      <c r="A133">
        <v>215</v>
      </c>
      <c r="B133">
        <v>20240511</v>
      </c>
      <c r="C133">
        <v>3.8</v>
      </c>
      <c r="D133">
        <v>17.100000000000001</v>
      </c>
      <c r="E133">
        <v>2568</v>
      </c>
      <c r="F133">
        <v>0</v>
      </c>
      <c r="G133">
        <v>1021.9</v>
      </c>
      <c r="H133">
        <v>70</v>
      </c>
      <c r="I133" s="101" t="s">
        <v>12</v>
      </c>
      <c r="J133" s="1">
        <f>DATEVALUE(RIGHT(jaar_zip[[#This Row],[YYYYMMDD]],2)&amp;"-"&amp;MID(jaar_zip[[#This Row],[YYYYMMDD]],5,2)&amp;"-"&amp;LEFT(jaar_zip[[#This Row],[YYYYMMDD]],4))</f>
        <v>45423</v>
      </c>
      <c r="K133" s="101" t="str">
        <f>IF(AND(VALUE(MONTH(jaar_zip[[#This Row],[Datum]]))=1,VALUE(WEEKNUM(jaar_zip[[#This Row],[Datum]],21))&gt;51),RIGHT(YEAR(jaar_zip[[#This Row],[Datum]])-1,2),RIGHT(YEAR(jaar_zip[[#This Row],[Datum]]),2))&amp;"-"&amp; TEXT(WEEKNUM(jaar_zip[[#This Row],[Datum]],21),"00")</f>
        <v>24-19</v>
      </c>
      <c r="L133" s="101">
        <f>MONTH(jaar_zip[[#This Row],[Datum]])</f>
        <v>5</v>
      </c>
      <c r="M133" s="101">
        <f>IF(ISNUMBER(jaar_zip[[#This Row],[etmaaltemperatuur]]),IF(jaar_zip[[#This Row],[etmaaltemperatuur]]&lt;stookgrens,stookgrens-jaar_zip[[#This Row],[etmaaltemperatuur]],0),"")</f>
        <v>0.89999999999999858</v>
      </c>
      <c r="N133" s="101">
        <f>IF(ISNUMBER(jaar_zip[[#This Row],[graaddagen]]),IF(OR(MONTH(jaar_zip[[#This Row],[Datum]])=1,MONTH(jaar_zip[[#This Row],[Datum]])=2,MONTH(jaar_zip[[#This Row],[Datum]])=11,MONTH(jaar_zip[[#This Row],[Datum]])=12),1.1,IF(OR(MONTH(jaar_zip[[#This Row],[Datum]])=3,MONTH(jaar_zip[[#This Row],[Datum]])=10),1,0.8))*jaar_zip[[#This Row],[graaddagen]],"")</f>
        <v>0.71999999999999886</v>
      </c>
      <c r="O133" s="101">
        <f>IF(ISNUMBER(jaar_zip[[#This Row],[etmaaltemperatuur]]),IF(jaar_zip[[#This Row],[etmaaltemperatuur]]&gt;stookgrens,jaar_zip[[#This Row],[etmaaltemperatuur]]-stookgrens,0),"")</f>
        <v>0</v>
      </c>
    </row>
    <row r="134" spans="1:15" x14ac:dyDescent="0.25">
      <c r="A134">
        <v>215</v>
      </c>
      <c r="B134">
        <v>20240512</v>
      </c>
      <c r="C134">
        <v>4.7</v>
      </c>
      <c r="D134">
        <v>19.7</v>
      </c>
      <c r="E134">
        <v>2519</v>
      </c>
      <c r="F134">
        <v>-0.1</v>
      </c>
      <c r="G134">
        <v>1014.7</v>
      </c>
      <c r="H134">
        <v>59</v>
      </c>
      <c r="I134" s="101" t="s">
        <v>12</v>
      </c>
      <c r="J134" s="1">
        <f>DATEVALUE(RIGHT(jaar_zip[[#This Row],[YYYYMMDD]],2)&amp;"-"&amp;MID(jaar_zip[[#This Row],[YYYYMMDD]],5,2)&amp;"-"&amp;LEFT(jaar_zip[[#This Row],[YYYYMMDD]],4))</f>
        <v>45424</v>
      </c>
      <c r="K134" s="101" t="str">
        <f>IF(AND(VALUE(MONTH(jaar_zip[[#This Row],[Datum]]))=1,VALUE(WEEKNUM(jaar_zip[[#This Row],[Datum]],21))&gt;51),RIGHT(YEAR(jaar_zip[[#This Row],[Datum]])-1,2),RIGHT(YEAR(jaar_zip[[#This Row],[Datum]]),2))&amp;"-"&amp; TEXT(WEEKNUM(jaar_zip[[#This Row],[Datum]],21),"00")</f>
        <v>24-19</v>
      </c>
      <c r="L134" s="101">
        <f>MONTH(jaar_zip[[#This Row],[Datum]])</f>
        <v>5</v>
      </c>
      <c r="M134" s="101">
        <f>IF(ISNUMBER(jaar_zip[[#This Row],[etmaaltemperatuur]]),IF(jaar_zip[[#This Row],[etmaaltemperatuur]]&lt;stookgrens,stookgrens-jaar_zip[[#This Row],[etmaaltemperatuur]],0),"")</f>
        <v>0</v>
      </c>
      <c r="N134" s="101">
        <f>IF(ISNUMBER(jaar_zip[[#This Row],[graaddagen]]),IF(OR(MONTH(jaar_zip[[#This Row],[Datum]])=1,MONTH(jaar_zip[[#This Row],[Datum]])=2,MONTH(jaar_zip[[#This Row],[Datum]])=11,MONTH(jaar_zip[[#This Row],[Datum]])=12),1.1,IF(OR(MONTH(jaar_zip[[#This Row],[Datum]])=3,MONTH(jaar_zip[[#This Row],[Datum]])=10),1,0.8))*jaar_zip[[#This Row],[graaddagen]],"")</f>
        <v>0</v>
      </c>
      <c r="O134" s="101">
        <f>IF(ISNUMBER(jaar_zip[[#This Row],[etmaaltemperatuur]]),IF(jaar_zip[[#This Row],[etmaaltemperatuur]]&gt;stookgrens,jaar_zip[[#This Row],[etmaaltemperatuur]]-stookgrens,0),"")</f>
        <v>1.6999999999999993</v>
      </c>
    </row>
    <row r="135" spans="1:15" x14ac:dyDescent="0.25">
      <c r="A135">
        <v>215</v>
      </c>
      <c r="B135">
        <v>20240513</v>
      </c>
      <c r="C135">
        <v>2.8</v>
      </c>
      <c r="D135">
        <v>18.600000000000001</v>
      </c>
      <c r="E135">
        <v>2078</v>
      </c>
      <c r="F135">
        <v>0</v>
      </c>
      <c r="G135">
        <v>1009.4</v>
      </c>
      <c r="H135">
        <v>81</v>
      </c>
      <c r="I135" s="101" t="s">
        <v>12</v>
      </c>
      <c r="J135" s="1">
        <f>DATEVALUE(RIGHT(jaar_zip[[#This Row],[YYYYMMDD]],2)&amp;"-"&amp;MID(jaar_zip[[#This Row],[YYYYMMDD]],5,2)&amp;"-"&amp;LEFT(jaar_zip[[#This Row],[YYYYMMDD]],4))</f>
        <v>45425</v>
      </c>
      <c r="K135" s="101" t="str">
        <f>IF(AND(VALUE(MONTH(jaar_zip[[#This Row],[Datum]]))=1,VALUE(WEEKNUM(jaar_zip[[#This Row],[Datum]],21))&gt;51),RIGHT(YEAR(jaar_zip[[#This Row],[Datum]])-1,2),RIGHT(YEAR(jaar_zip[[#This Row],[Datum]]),2))&amp;"-"&amp; TEXT(WEEKNUM(jaar_zip[[#This Row],[Datum]],21),"00")</f>
        <v>24-20</v>
      </c>
      <c r="L135" s="101">
        <f>MONTH(jaar_zip[[#This Row],[Datum]])</f>
        <v>5</v>
      </c>
      <c r="M135" s="101">
        <f>IF(ISNUMBER(jaar_zip[[#This Row],[etmaaltemperatuur]]),IF(jaar_zip[[#This Row],[etmaaltemperatuur]]&lt;stookgrens,stookgrens-jaar_zip[[#This Row],[etmaaltemperatuur]],0),"")</f>
        <v>0</v>
      </c>
      <c r="N135" s="101">
        <f>IF(ISNUMBER(jaar_zip[[#This Row],[graaddagen]]),IF(OR(MONTH(jaar_zip[[#This Row],[Datum]])=1,MONTH(jaar_zip[[#This Row],[Datum]])=2,MONTH(jaar_zip[[#This Row],[Datum]])=11,MONTH(jaar_zip[[#This Row],[Datum]])=12),1.1,IF(OR(MONTH(jaar_zip[[#This Row],[Datum]])=3,MONTH(jaar_zip[[#This Row],[Datum]])=10),1,0.8))*jaar_zip[[#This Row],[graaddagen]],"")</f>
        <v>0</v>
      </c>
      <c r="O135" s="101">
        <f>IF(ISNUMBER(jaar_zip[[#This Row],[etmaaltemperatuur]]),IF(jaar_zip[[#This Row],[etmaaltemperatuur]]&gt;stookgrens,jaar_zip[[#This Row],[etmaaltemperatuur]]-stookgrens,0),"")</f>
        <v>0.60000000000000142</v>
      </c>
    </row>
    <row r="136" spans="1:15" x14ac:dyDescent="0.25">
      <c r="A136">
        <v>215</v>
      </c>
      <c r="B136">
        <v>20240514</v>
      </c>
      <c r="C136">
        <v>4.3</v>
      </c>
      <c r="D136">
        <v>18.899999999999999</v>
      </c>
      <c r="E136">
        <v>2145</v>
      </c>
      <c r="F136">
        <v>3.4</v>
      </c>
      <c r="G136">
        <v>1004.7</v>
      </c>
      <c r="H136">
        <v>77</v>
      </c>
      <c r="I136" s="101" t="s">
        <v>12</v>
      </c>
      <c r="J136" s="1">
        <f>DATEVALUE(RIGHT(jaar_zip[[#This Row],[YYYYMMDD]],2)&amp;"-"&amp;MID(jaar_zip[[#This Row],[YYYYMMDD]],5,2)&amp;"-"&amp;LEFT(jaar_zip[[#This Row],[YYYYMMDD]],4))</f>
        <v>45426</v>
      </c>
      <c r="K136" s="101" t="str">
        <f>IF(AND(VALUE(MONTH(jaar_zip[[#This Row],[Datum]]))=1,VALUE(WEEKNUM(jaar_zip[[#This Row],[Datum]],21))&gt;51),RIGHT(YEAR(jaar_zip[[#This Row],[Datum]])-1,2),RIGHT(YEAR(jaar_zip[[#This Row],[Datum]]),2))&amp;"-"&amp; TEXT(WEEKNUM(jaar_zip[[#This Row],[Datum]],21),"00")</f>
        <v>24-20</v>
      </c>
      <c r="L136" s="101">
        <f>MONTH(jaar_zip[[#This Row],[Datum]])</f>
        <v>5</v>
      </c>
      <c r="M136" s="101">
        <f>IF(ISNUMBER(jaar_zip[[#This Row],[etmaaltemperatuur]]),IF(jaar_zip[[#This Row],[etmaaltemperatuur]]&lt;stookgrens,stookgrens-jaar_zip[[#This Row],[etmaaltemperatuur]],0),"")</f>
        <v>0</v>
      </c>
      <c r="N136" s="101">
        <f>IF(ISNUMBER(jaar_zip[[#This Row],[graaddagen]]),IF(OR(MONTH(jaar_zip[[#This Row],[Datum]])=1,MONTH(jaar_zip[[#This Row],[Datum]])=2,MONTH(jaar_zip[[#This Row],[Datum]])=11,MONTH(jaar_zip[[#This Row],[Datum]])=12),1.1,IF(OR(MONTH(jaar_zip[[#This Row],[Datum]])=3,MONTH(jaar_zip[[#This Row],[Datum]])=10),1,0.8))*jaar_zip[[#This Row],[graaddagen]],"")</f>
        <v>0</v>
      </c>
      <c r="O136" s="101">
        <f>IF(ISNUMBER(jaar_zip[[#This Row],[etmaaltemperatuur]]),IF(jaar_zip[[#This Row],[etmaaltemperatuur]]&gt;stookgrens,jaar_zip[[#This Row],[etmaaltemperatuur]]-stookgrens,0),"")</f>
        <v>0.89999999999999858</v>
      </c>
    </row>
    <row r="137" spans="1:15" x14ac:dyDescent="0.25">
      <c r="A137">
        <v>215</v>
      </c>
      <c r="B137">
        <v>20240515</v>
      </c>
      <c r="C137">
        <v>2</v>
      </c>
      <c r="D137">
        <v>15.6</v>
      </c>
      <c r="E137">
        <v>1002</v>
      </c>
      <c r="F137">
        <v>4.8</v>
      </c>
      <c r="G137">
        <v>1006.4</v>
      </c>
      <c r="H137">
        <v>92</v>
      </c>
      <c r="I137" s="101" t="s">
        <v>12</v>
      </c>
      <c r="J137" s="1">
        <f>DATEVALUE(RIGHT(jaar_zip[[#This Row],[YYYYMMDD]],2)&amp;"-"&amp;MID(jaar_zip[[#This Row],[YYYYMMDD]],5,2)&amp;"-"&amp;LEFT(jaar_zip[[#This Row],[YYYYMMDD]],4))</f>
        <v>45427</v>
      </c>
      <c r="K137" s="101" t="str">
        <f>IF(AND(VALUE(MONTH(jaar_zip[[#This Row],[Datum]]))=1,VALUE(WEEKNUM(jaar_zip[[#This Row],[Datum]],21))&gt;51),RIGHT(YEAR(jaar_zip[[#This Row],[Datum]])-1,2),RIGHT(YEAR(jaar_zip[[#This Row],[Datum]]),2))&amp;"-"&amp; TEXT(WEEKNUM(jaar_zip[[#This Row],[Datum]],21),"00")</f>
        <v>24-20</v>
      </c>
      <c r="L137" s="101">
        <f>MONTH(jaar_zip[[#This Row],[Datum]])</f>
        <v>5</v>
      </c>
      <c r="M137" s="101">
        <f>IF(ISNUMBER(jaar_zip[[#This Row],[etmaaltemperatuur]]),IF(jaar_zip[[#This Row],[etmaaltemperatuur]]&lt;stookgrens,stookgrens-jaar_zip[[#This Row],[etmaaltemperatuur]],0),"")</f>
        <v>2.4000000000000004</v>
      </c>
      <c r="N137" s="101">
        <f>IF(ISNUMBER(jaar_zip[[#This Row],[graaddagen]]),IF(OR(MONTH(jaar_zip[[#This Row],[Datum]])=1,MONTH(jaar_zip[[#This Row],[Datum]])=2,MONTH(jaar_zip[[#This Row],[Datum]])=11,MONTH(jaar_zip[[#This Row],[Datum]])=12),1.1,IF(OR(MONTH(jaar_zip[[#This Row],[Datum]])=3,MONTH(jaar_zip[[#This Row],[Datum]])=10),1,0.8))*jaar_zip[[#This Row],[graaddagen]],"")</f>
        <v>1.9200000000000004</v>
      </c>
      <c r="O137" s="101">
        <f>IF(ISNUMBER(jaar_zip[[#This Row],[etmaaltemperatuur]]),IF(jaar_zip[[#This Row],[etmaaltemperatuur]]&gt;stookgrens,jaar_zip[[#This Row],[etmaaltemperatuur]]-stookgrens,0),"")</f>
        <v>0</v>
      </c>
    </row>
    <row r="138" spans="1:15" x14ac:dyDescent="0.25">
      <c r="A138">
        <v>215</v>
      </c>
      <c r="B138">
        <v>20240516</v>
      </c>
      <c r="C138">
        <v>2.9</v>
      </c>
      <c r="D138">
        <v>15.3</v>
      </c>
      <c r="E138">
        <v>1460</v>
      </c>
      <c r="F138">
        <v>0.5</v>
      </c>
      <c r="G138">
        <v>1005.1</v>
      </c>
      <c r="H138">
        <v>89</v>
      </c>
      <c r="I138" s="101" t="s">
        <v>12</v>
      </c>
      <c r="J138" s="1">
        <f>DATEVALUE(RIGHT(jaar_zip[[#This Row],[YYYYMMDD]],2)&amp;"-"&amp;MID(jaar_zip[[#This Row],[YYYYMMDD]],5,2)&amp;"-"&amp;LEFT(jaar_zip[[#This Row],[YYYYMMDD]],4))</f>
        <v>45428</v>
      </c>
      <c r="K138" s="101" t="str">
        <f>IF(AND(VALUE(MONTH(jaar_zip[[#This Row],[Datum]]))=1,VALUE(WEEKNUM(jaar_zip[[#This Row],[Datum]],21))&gt;51),RIGHT(YEAR(jaar_zip[[#This Row],[Datum]])-1,2),RIGHT(YEAR(jaar_zip[[#This Row],[Datum]]),2))&amp;"-"&amp; TEXT(WEEKNUM(jaar_zip[[#This Row],[Datum]],21),"00")</f>
        <v>24-20</v>
      </c>
      <c r="L138" s="101">
        <f>MONTH(jaar_zip[[#This Row],[Datum]])</f>
        <v>5</v>
      </c>
      <c r="M138" s="101">
        <f>IF(ISNUMBER(jaar_zip[[#This Row],[etmaaltemperatuur]]),IF(jaar_zip[[#This Row],[etmaaltemperatuur]]&lt;stookgrens,stookgrens-jaar_zip[[#This Row],[etmaaltemperatuur]],0),"")</f>
        <v>2.6999999999999993</v>
      </c>
      <c r="N138" s="101">
        <f>IF(ISNUMBER(jaar_zip[[#This Row],[graaddagen]]),IF(OR(MONTH(jaar_zip[[#This Row],[Datum]])=1,MONTH(jaar_zip[[#This Row],[Datum]])=2,MONTH(jaar_zip[[#This Row],[Datum]])=11,MONTH(jaar_zip[[#This Row],[Datum]])=12),1.1,IF(OR(MONTH(jaar_zip[[#This Row],[Datum]])=3,MONTH(jaar_zip[[#This Row],[Datum]])=10),1,0.8))*jaar_zip[[#This Row],[graaddagen]],"")</f>
        <v>2.1599999999999997</v>
      </c>
      <c r="O138" s="101">
        <f>IF(ISNUMBER(jaar_zip[[#This Row],[etmaaltemperatuur]]),IF(jaar_zip[[#This Row],[etmaaltemperatuur]]&gt;stookgrens,jaar_zip[[#This Row],[etmaaltemperatuur]]-stookgrens,0),"")</f>
        <v>0</v>
      </c>
    </row>
    <row r="139" spans="1:15" x14ac:dyDescent="0.25">
      <c r="A139">
        <v>215</v>
      </c>
      <c r="B139">
        <v>20240517</v>
      </c>
      <c r="C139">
        <v>4.2</v>
      </c>
      <c r="D139">
        <v>13.7</v>
      </c>
      <c r="E139">
        <v>1053</v>
      </c>
      <c r="F139">
        <v>1.1000000000000001</v>
      </c>
      <c r="G139">
        <v>1009.2</v>
      </c>
      <c r="H139">
        <v>93</v>
      </c>
      <c r="I139" s="101" t="s">
        <v>12</v>
      </c>
      <c r="J139" s="1">
        <f>DATEVALUE(RIGHT(jaar_zip[[#This Row],[YYYYMMDD]],2)&amp;"-"&amp;MID(jaar_zip[[#This Row],[YYYYMMDD]],5,2)&amp;"-"&amp;LEFT(jaar_zip[[#This Row],[YYYYMMDD]],4))</f>
        <v>45429</v>
      </c>
      <c r="K139" s="101" t="str">
        <f>IF(AND(VALUE(MONTH(jaar_zip[[#This Row],[Datum]]))=1,VALUE(WEEKNUM(jaar_zip[[#This Row],[Datum]],21))&gt;51),RIGHT(YEAR(jaar_zip[[#This Row],[Datum]])-1,2),RIGHT(YEAR(jaar_zip[[#This Row],[Datum]]),2))&amp;"-"&amp; TEXT(WEEKNUM(jaar_zip[[#This Row],[Datum]],21),"00")</f>
        <v>24-20</v>
      </c>
      <c r="L139" s="101">
        <f>MONTH(jaar_zip[[#This Row],[Datum]])</f>
        <v>5</v>
      </c>
      <c r="M139" s="101">
        <f>IF(ISNUMBER(jaar_zip[[#This Row],[etmaaltemperatuur]]),IF(jaar_zip[[#This Row],[etmaaltemperatuur]]&lt;stookgrens,stookgrens-jaar_zip[[#This Row],[etmaaltemperatuur]],0),"")</f>
        <v>4.3000000000000007</v>
      </c>
      <c r="N139" s="101">
        <f>IF(ISNUMBER(jaar_zip[[#This Row],[graaddagen]]),IF(OR(MONTH(jaar_zip[[#This Row],[Datum]])=1,MONTH(jaar_zip[[#This Row],[Datum]])=2,MONTH(jaar_zip[[#This Row],[Datum]])=11,MONTH(jaar_zip[[#This Row],[Datum]])=12),1.1,IF(OR(MONTH(jaar_zip[[#This Row],[Datum]])=3,MONTH(jaar_zip[[#This Row],[Datum]])=10),1,0.8))*jaar_zip[[#This Row],[graaddagen]],"")</f>
        <v>3.4400000000000008</v>
      </c>
      <c r="O139" s="101">
        <f>IF(ISNUMBER(jaar_zip[[#This Row],[etmaaltemperatuur]]),IF(jaar_zip[[#This Row],[etmaaltemperatuur]]&gt;stookgrens,jaar_zip[[#This Row],[etmaaltemperatuur]]-stookgrens,0),"")</f>
        <v>0</v>
      </c>
    </row>
    <row r="140" spans="1:15" x14ac:dyDescent="0.25">
      <c r="A140">
        <v>215</v>
      </c>
      <c r="B140">
        <v>20240518</v>
      </c>
      <c r="C140">
        <v>2.8</v>
      </c>
      <c r="D140">
        <v>16.100000000000001</v>
      </c>
      <c r="E140">
        <v>2661</v>
      </c>
      <c r="F140">
        <v>0</v>
      </c>
      <c r="G140">
        <v>1010.9</v>
      </c>
      <c r="H140">
        <v>88</v>
      </c>
      <c r="I140" s="101" t="s">
        <v>12</v>
      </c>
      <c r="J140" s="1">
        <f>DATEVALUE(RIGHT(jaar_zip[[#This Row],[YYYYMMDD]],2)&amp;"-"&amp;MID(jaar_zip[[#This Row],[YYYYMMDD]],5,2)&amp;"-"&amp;LEFT(jaar_zip[[#This Row],[YYYYMMDD]],4))</f>
        <v>45430</v>
      </c>
      <c r="K140" s="101" t="str">
        <f>IF(AND(VALUE(MONTH(jaar_zip[[#This Row],[Datum]]))=1,VALUE(WEEKNUM(jaar_zip[[#This Row],[Datum]],21))&gt;51),RIGHT(YEAR(jaar_zip[[#This Row],[Datum]])-1,2),RIGHT(YEAR(jaar_zip[[#This Row],[Datum]]),2))&amp;"-"&amp; TEXT(WEEKNUM(jaar_zip[[#This Row],[Datum]],21),"00")</f>
        <v>24-20</v>
      </c>
      <c r="L140" s="101">
        <f>MONTH(jaar_zip[[#This Row],[Datum]])</f>
        <v>5</v>
      </c>
      <c r="M140" s="101">
        <f>IF(ISNUMBER(jaar_zip[[#This Row],[etmaaltemperatuur]]),IF(jaar_zip[[#This Row],[etmaaltemperatuur]]&lt;stookgrens,stookgrens-jaar_zip[[#This Row],[etmaaltemperatuur]],0),"")</f>
        <v>1.8999999999999986</v>
      </c>
      <c r="N140" s="101">
        <f>IF(ISNUMBER(jaar_zip[[#This Row],[graaddagen]]),IF(OR(MONTH(jaar_zip[[#This Row],[Datum]])=1,MONTH(jaar_zip[[#This Row],[Datum]])=2,MONTH(jaar_zip[[#This Row],[Datum]])=11,MONTH(jaar_zip[[#This Row],[Datum]])=12),1.1,IF(OR(MONTH(jaar_zip[[#This Row],[Datum]])=3,MONTH(jaar_zip[[#This Row],[Datum]])=10),1,0.8))*jaar_zip[[#This Row],[graaddagen]],"")</f>
        <v>1.5199999999999989</v>
      </c>
      <c r="O140" s="101">
        <f>IF(ISNUMBER(jaar_zip[[#This Row],[etmaaltemperatuur]]),IF(jaar_zip[[#This Row],[etmaaltemperatuur]]&gt;stookgrens,jaar_zip[[#This Row],[etmaaltemperatuur]]-stookgrens,0),"")</f>
        <v>0</v>
      </c>
    </row>
    <row r="141" spans="1:15" x14ac:dyDescent="0.25">
      <c r="A141">
        <v>215</v>
      </c>
      <c r="B141">
        <v>20240519</v>
      </c>
      <c r="C141">
        <v>4.4000000000000004</v>
      </c>
      <c r="D141">
        <v>16.399999999999999</v>
      </c>
      <c r="E141">
        <v>2393</v>
      </c>
      <c r="F141">
        <v>-0.1</v>
      </c>
      <c r="G141">
        <v>1011.8</v>
      </c>
      <c r="H141">
        <v>82</v>
      </c>
      <c r="I141" s="101" t="s">
        <v>12</v>
      </c>
      <c r="J141" s="1">
        <f>DATEVALUE(RIGHT(jaar_zip[[#This Row],[YYYYMMDD]],2)&amp;"-"&amp;MID(jaar_zip[[#This Row],[YYYYMMDD]],5,2)&amp;"-"&amp;LEFT(jaar_zip[[#This Row],[YYYYMMDD]],4))</f>
        <v>45431</v>
      </c>
      <c r="K141" s="101" t="str">
        <f>IF(AND(VALUE(MONTH(jaar_zip[[#This Row],[Datum]]))=1,VALUE(WEEKNUM(jaar_zip[[#This Row],[Datum]],21))&gt;51),RIGHT(YEAR(jaar_zip[[#This Row],[Datum]])-1,2),RIGHT(YEAR(jaar_zip[[#This Row],[Datum]]),2))&amp;"-"&amp; TEXT(WEEKNUM(jaar_zip[[#This Row],[Datum]],21),"00")</f>
        <v>24-20</v>
      </c>
      <c r="L141" s="101">
        <f>MONTH(jaar_zip[[#This Row],[Datum]])</f>
        <v>5</v>
      </c>
      <c r="M141" s="101">
        <f>IF(ISNUMBER(jaar_zip[[#This Row],[etmaaltemperatuur]]),IF(jaar_zip[[#This Row],[etmaaltemperatuur]]&lt;stookgrens,stookgrens-jaar_zip[[#This Row],[etmaaltemperatuur]],0),"")</f>
        <v>1.6000000000000014</v>
      </c>
      <c r="N141" s="101">
        <f>IF(ISNUMBER(jaar_zip[[#This Row],[graaddagen]]),IF(OR(MONTH(jaar_zip[[#This Row],[Datum]])=1,MONTH(jaar_zip[[#This Row],[Datum]])=2,MONTH(jaar_zip[[#This Row],[Datum]])=11,MONTH(jaar_zip[[#This Row],[Datum]])=12),1.1,IF(OR(MONTH(jaar_zip[[#This Row],[Datum]])=3,MONTH(jaar_zip[[#This Row],[Datum]])=10),1,0.8))*jaar_zip[[#This Row],[graaddagen]],"")</f>
        <v>1.2800000000000011</v>
      </c>
      <c r="O141" s="101">
        <f>IF(ISNUMBER(jaar_zip[[#This Row],[etmaaltemperatuur]]),IF(jaar_zip[[#This Row],[etmaaltemperatuur]]&gt;stookgrens,jaar_zip[[#This Row],[etmaaltemperatuur]]-stookgrens,0),"")</f>
        <v>0</v>
      </c>
    </row>
    <row r="142" spans="1:15" x14ac:dyDescent="0.25">
      <c r="A142">
        <v>215</v>
      </c>
      <c r="B142">
        <v>20240520</v>
      </c>
      <c r="C142">
        <v>3.5</v>
      </c>
      <c r="D142">
        <v>14</v>
      </c>
      <c r="E142">
        <v>844</v>
      </c>
      <c r="F142">
        <v>2.6</v>
      </c>
      <c r="G142">
        <v>1011.6</v>
      </c>
      <c r="H142">
        <v>94</v>
      </c>
      <c r="I142" s="101" t="s">
        <v>12</v>
      </c>
      <c r="J142" s="1">
        <f>DATEVALUE(RIGHT(jaar_zip[[#This Row],[YYYYMMDD]],2)&amp;"-"&amp;MID(jaar_zip[[#This Row],[YYYYMMDD]],5,2)&amp;"-"&amp;LEFT(jaar_zip[[#This Row],[YYYYMMDD]],4))</f>
        <v>45432</v>
      </c>
      <c r="K142" s="101" t="str">
        <f>IF(AND(VALUE(MONTH(jaar_zip[[#This Row],[Datum]]))=1,VALUE(WEEKNUM(jaar_zip[[#This Row],[Datum]],21))&gt;51),RIGHT(YEAR(jaar_zip[[#This Row],[Datum]])-1,2),RIGHT(YEAR(jaar_zip[[#This Row],[Datum]]),2))&amp;"-"&amp; TEXT(WEEKNUM(jaar_zip[[#This Row],[Datum]],21),"00")</f>
        <v>24-21</v>
      </c>
      <c r="L142" s="101">
        <f>MONTH(jaar_zip[[#This Row],[Datum]])</f>
        <v>5</v>
      </c>
      <c r="M142" s="101">
        <f>IF(ISNUMBER(jaar_zip[[#This Row],[etmaaltemperatuur]]),IF(jaar_zip[[#This Row],[etmaaltemperatuur]]&lt;stookgrens,stookgrens-jaar_zip[[#This Row],[etmaaltemperatuur]],0),"")</f>
        <v>4</v>
      </c>
      <c r="N142" s="101">
        <f>IF(ISNUMBER(jaar_zip[[#This Row],[graaddagen]]),IF(OR(MONTH(jaar_zip[[#This Row],[Datum]])=1,MONTH(jaar_zip[[#This Row],[Datum]])=2,MONTH(jaar_zip[[#This Row],[Datum]])=11,MONTH(jaar_zip[[#This Row],[Datum]])=12),1.1,IF(OR(MONTH(jaar_zip[[#This Row],[Datum]])=3,MONTH(jaar_zip[[#This Row],[Datum]])=10),1,0.8))*jaar_zip[[#This Row],[graaddagen]],"")</f>
        <v>3.2</v>
      </c>
      <c r="O142" s="101">
        <f>IF(ISNUMBER(jaar_zip[[#This Row],[etmaaltemperatuur]]),IF(jaar_zip[[#This Row],[etmaaltemperatuur]]&gt;stookgrens,jaar_zip[[#This Row],[etmaaltemperatuur]]-stookgrens,0),"")</f>
        <v>0</v>
      </c>
    </row>
    <row r="143" spans="1:15" x14ac:dyDescent="0.25">
      <c r="A143">
        <v>215</v>
      </c>
      <c r="B143">
        <v>20240521</v>
      </c>
      <c r="C143">
        <v>3</v>
      </c>
      <c r="D143">
        <v>16.600000000000001</v>
      </c>
      <c r="E143">
        <v>1659</v>
      </c>
      <c r="F143">
        <v>28.8</v>
      </c>
      <c r="G143">
        <v>1007.6</v>
      </c>
      <c r="H143">
        <v>85</v>
      </c>
      <c r="I143" s="101" t="s">
        <v>12</v>
      </c>
      <c r="J143" s="1">
        <f>DATEVALUE(RIGHT(jaar_zip[[#This Row],[YYYYMMDD]],2)&amp;"-"&amp;MID(jaar_zip[[#This Row],[YYYYMMDD]],5,2)&amp;"-"&amp;LEFT(jaar_zip[[#This Row],[YYYYMMDD]],4))</f>
        <v>45433</v>
      </c>
      <c r="K143" s="101" t="str">
        <f>IF(AND(VALUE(MONTH(jaar_zip[[#This Row],[Datum]]))=1,VALUE(WEEKNUM(jaar_zip[[#This Row],[Datum]],21))&gt;51),RIGHT(YEAR(jaar_zip[[#This Row],[Datum]])-1,2),RIGHT(YEAR(jaar_zip[[#This Row],[Datum]]),2))&amp;"-"&amp; TEXT(WEEKNUM(jaar_zip[[#This Row],[Datum]],21),"00")</f>
        <v>24-21</v>
      </c>
      <c r="L143" s="101">
        <f>MONTH(jaar_zip[[#This Row],[Datum]])</f>
        <v>5</v>
      </c>
      <c r="M143" s="101">
        <f>IF(ISNUMBER(jaar_zip[[#This Row],[etmaaltemperatuur]]),IF(jaar_zip[[#This Row],[etmaaltemperatuur]]&lt;stookgrens,stookgrens-jaar_zip[[#This Row],[etmaaltemperatuur]],0),"")</f>
        <v>1.3999999999999986</v>
      </c>
      <c r="N143" s="101">
        <f>IF(ISNUMBER(jaar_zip[[#This Row],[graaddagen]]),IF(OR(MONTH(jaar_zip[[#This Row],[Datum]])=1,MONTH(jaar_zip[[#This Row],[Datum]])=2,MONTH(jaar_zip[[#This Row],[Datum]])=11,MONTH(jaar_zip[[#This Row],[Datum]])=12),1.1,IF(OR(MONTH(jaar_zip[[#This Row],[Datum]])=3,MONTH(jaar_zip[[#This Row],[Datum]])=10),1,0.8))*jaar_zip[[#This Row],[graaddagen]],"")</f>
        <v>1.119999999999999</v>
      </c>
      <c r="O143" s="101">
        <f>IF(ISNUMBER(jaar_zip[[#This Row],[etmaaltemperatuur]]),IF(jaar_zip[[#This Row],[etmaaltemperatuur]]&gt;stookgrens,jaar_zip[[#This Row],[etmaaltemperatuur]]-stookgrens,0),"")</f>
        <v>0</v>
      </c>
    </row>
    <row r="144" spans="1:15" x14ac:dyDescent="0.25">
      <c r="A144">
        <v>215</v>
      </c>
      <c r="B144">
        <v>20240522</v>
      </c>
      <c r="C144">
        <v>5.2</v>
      </c>
      <c r="D144">
        <v>15.3</v>
      </c>
      <c r="E144">
        <v>1071</v>
      </c>
      <c r="F144">
        <v>2.1</v>
      </c>
      <c r="G144">
        <v>1007.6</v>
      </c>
      <c r="H144">
        <v>83</v>
      </c>
      <c r="I144" s="101" t="s">
        <v>12</v>
      </c>
      <c r="J144" s="1">
        <f>DATEVALUE(RIGHT(jaar_zip[[#This Row],[YYYYMMDD]],2)&amp;"-"&amp;MID(jaar_zip[[#This Row],[YYYYMMDD]],5,2)&amp;"-"&amp;LEFT(jaar_zip[[#This Row],[YYYYMMDD]],4))</f>
        <v>45434</v>
      </c>
      <c r="K144" s="101" t="str">
        <f>IF(AND(VALUE(MONTH(jaar_zip[[#This Row],[Datum]]))=1,VALUE(WEEKNUM(jaar_zip[[#This Row],[Datum]],21))&gt;51),RIGHT(YEAR(jaar_zip[[#This Row],[Datum]])-1,2),RIGHT(YEAR(jaar_zip[[#This Row],[Datum]]),2))&amp;"-"&amp; TEXT(WEEKNUM(jaar_zip[[#This Row],[Datum]],21),"00")</f>
        <v>24-21</v>
      </c>
      <c r="L144" s="101">
        <f>MONTH(jaar_zip[[#This Row],[Datum]])</f>
        <v>5</v>
      </c>
      <c r="M144" s="101">
        <f>IF(ISNUMBER(jaar_zip[[#This Row],[etmaaltemperatuur]]),IF(jaar_zip[[#This Row],[etmaaltemperatuur]]&lt;stookgrens,stookgrens-jaar_zip[[#This Row],[etmaaltemperatuur]],0),"")</f>
        <v>2.6999999999999993</v>
      </c>
      <c r="N144" s="101">
        <f>IF(ISNUMBER(jaar_zip[[#This Row],[graaddagen]]),IF(OR(MONTH(jaar_zip[[#This Row],[Datum]])=1,MONTH(jaar_zip[[#This Row],[Datum]])=2,MONTH(jaar_zip[[#This Row],[Datum]])=11,MONTH(jaar_zip[[#This Row],[Datum]])=12),1.1,IF(OR(MONTH(jaar_zip[[#This Row],[Datum]])=3,MONTH(jaar_zip[[#This Row],[Datum]])=10),1,0.8))*jaar_zip[[#This Row],[graaddagen]],"")</f>
        <v>2.1599999999999997</v>
      </c>
      <c r="O144" s="101">
        <f>IF(ISNUMBER(jaar_zip[[#This Row],[etmaaltemperatuur]]),IF(jaar_zip[[#This Row],[etmaaltemperatuur]]&gt;stookgrens,jaar_zip[[#This Row],[etmaaltemperatuur]]-stookgrens,0),"")</f>
        <v>0</v>
      </c>
    </row>
    <row r="145" spans="1:15" x14ac:dyDescent="0.25">
      <c r="A145">
        <v>215</v>
      </c>
      <c r="B145">
        <v>20240523</v>
      </c>
      <c r="C145">
        <v>4.4000000000000004</v>
      </c>
      <c r="D145">
        <v>15.2</v>
      </c>
      <c r="E145">
        <v>2046</v>
      </c>
      <c r="F145">
        <v>-0.1</v>
      </c>
      <c r="G145">
        <v>1014.3</v>
      </c>
      <c r="H145">
        <v>78</v>
      </c>
      <c r="I145" s="101" t="s">
        <v>12</v>
      </c>
      <c r="J145" s="1">
        <f>DATEVALUE(RIGHT(jaar_zip[[#This Row],[YYYYMMDD]],2)&amp;"-"&amp;MID(jaar_zip[[#This Row],[YYYYMMDD]],5,2)&amp;"-"&amp;LEFT(jaar_zip[[#This Row],[YYYYMMDD]],4))</f>
        <v>45435</v>
      </c>
      <c r="K145" s="101" t="str">
        <f>IF(AND(VALUE(MONTH(jaar_zip[[#This Row],[Datum]]))=1,VALUE(WEEKNUM(jaar_zip[[#This Row],[Datum]],21))&gt;51),RIGHT(YEAR(jaar_zip[[#This Row],[Datum]])-1,2),RIGHT(YEAR(jaar_zip[[#This Row],[Datum]]),2))&amp;"-"&amp; TEXT(WEEKNUM(jaar_zip[[#This Row],[Datum]],21),"00")</f>
        <v>24-21</v>
      </c>
      <c r="L145" s="101">
        <f>MONTH(jaar_zip[[#This Row],[Datum]])</f>
        <v>5</v>
      </c>
      <c r="M145" s="101">
        <f>IF(ISNUMBER(jaar_zip[[#This Row],[etmaaltemperatuur]]),IF(jaar_zip[[#This Row],[etmaaltemperatuur]]&lt;stookgrens,stookgrens-jaar_zip[[#This Row],[etmaaltemperatuur]],0),"")</f>
        <v>2.8000000000000007</v>
      </c>
      <c r="N145" s="101">
        <f>IF(ISNUMBER(jaar_zip[[#This Row],[graaddagen]]),IF(OR(MONTH(jaar_zip[[#This Row],[Datum]])=1,MONTH(jaar_zip[[#This Row],[Datum]])=2,MONTH(jaar_zip[[#This Row],[Datum]])=11,MONTH(jaar_zip[[#This Row],[Datum]])=12),1.1,IF(OR(MONTH(jaar_zip[[#This Row],[Datum]])=3,MONTH(jaar_zip[[#This Row],[Datum]])=10),1,0.8))*jaar_zip[[#This Row],[graaddagen]],"")</f>
        <v>2.2400000000000007</v>
      </c>
      <c r="O145" s="101">
        <f>IF(ISNUMBER(jaar_zip[[#This Row],[etmaaltemperatuur]]),IF(jaar_zip[[#This Row],[etmaaltemperatuur]]&gt;stookgrens,jaar_zip[[#This Row],[etmaaltemperatuur]]-stookgrens,0),"")</f>
        <v>0</v>
      </c>
    </row>
    <row r="146" spans="1:15" x14ac:dyDescent="0.25">
      <c r="A146">
        <v>215</v>
      </c>
      <c r="B146">
        <v>20240524</v>
      </c>
      <c r="C146">
        <v>2.5</v>
      </c>
      <c r="D146">
        <v>14</v>
      </c>
      <c r="E146">
        <v>1006</v>
      </c>
      <c r="F146">
        <v>8.3000000000000007</v>
      </c>
      <c r="G146">
        <v>1018.6</v>
      </c>
      <c r="H146">
        <v>93</v>
      </c>
      <c r="I146" s="101" t="s">
        <v>12</v>
      </c>
      <c r="J146" s="1">
        <f>DATEVALUE(RIGHT(jaar_zip[[#This Row],[YYYYMMDD]],2)&amp;"-"&amp;MID(jaar_zip[[#This Row],[YYYYMMDD]],5,2)&amp;"-"&amp;LEFT(jaar_zip[[#This Row],[YYYYMMDD]],4))</f>
        <v>45436</v>
      </c>
      <c r="K146" s="101" t="str">
        <f>IF(AND(VALUE(MONTH(jaar_zip[[#This Row],[Datum]]))=1,VALUE(WEEKNUM(jaar_zip[[#This Row],[Datum]],21))&gt;51),RIGHT(YEAR(jaar_zip[[#This Row],[Datum]])-1,2),RIGHT(YEAR(jaar_zip[[#This Row],[Datum]]),2))&amp;"-"&amp; TEXT(WEEKNUM(jaar_zip[[#This Row],[Datum]],21),"00")</f>
        <v>24-21</v>
      </c>
      <c r="L146" s="101">
        <f>MONTH(jaar_zip[[#This Row],[Datum]])</f>
        <v>5</v>
      </c>
      <c r="M146" s="101">
        <f>IF(ISNUMBER(jaar_zip[[#This Row],[etmaaltemperatuur]]),IF(jaar_zip[[#This Row],[etmaaltemperatuur]]&lt;stookgrens,stookgrens-jaar_zip[[#This Row],[etmaaltemperatuur]],0),"")</f>
        <v>4</v>
      </c>
      <c r="N146" s="101">
        <f>IF(ISNUMBER(jaar_zip[[#This Row],[graaddagen]]),IF(OR(MONTH(jaar_zip[[#This Row],[Datum]])=1,MONTH(jaar_zip[[#This Row],[Datum]])=2,MONTH(jaar_zip[[#This Row],[Datum]])=11,MONTH(jaar_zip[[#This Row],[Datum]])=12),1.1,IF(OR(MONTH(jaar_zip[[#This Row],[Datum]])=3,MONTH(jaar_zip[[#This Row],[Datum]])=10),1,0.8))*jaar_zip[[#This Row],[graaddagen]],"")</f>
        <v>3.2</v>
      </c>
      <c r="O146" s="101">
        <f>IF(ISNUMBER(jaar_zip[[#This Row],[etmaaltemperatuur]]),IF(jaar_zip[[#This Row],[etmaaltemperatuur]]&gt;stookgrens,jaar_zip[[#This Row],[etmaaltemperatuur]]-stookgrens,0),"")</f>
        <v>0</v>
      </c>
    </row>
    <row r="147" spans="1:15" x14ac:dyDescent="0.25">
      <c r="A147">
        <v>215</v>
      </c>
      <c r="B147">
        <v>20240525</v>
      </c>
      <c r="C147">
        <v>2.8</v>
      </c>
      <c r="D147">
        <v>14.4</v>
      </c>
      <c r="E147">
        <v>1367</v>
      </c>
      <c r="F147">
        <v>6.2</v>
      </c>
      <c r="G147">
        <v>1016.3</v>
      </c>
      <c r="H147">
        <v>90</v>
      </c>
      <c r="I147" s="101" t="s">
        <v>12</v>
      </c>
      <c r="J147" s="1">
        <f>DATEVALUE(RIGHT(jaar_zip[[#This Row],[YYYYMMDD]],2)&amp;"-"&amp;MID(jaar_zip[[#This Row],[YYYYMMDD]],5,2)&amp;"-"&amp;LEFT(jaar_zip[[#This Row],[YYYYMMDD]],4))</f>
        <v>45437</v>
      </c>
      <c r="K147" s="101" t="str">
        <f>IF(AND(VALUE(MONTH(jaar_zip[[#This Row],[Datum]]))=1,VALUE(WEEKNUM(jaar_zip[[#This Row],[Datum]],21))&gt;51),RIGHT(YEAR(jaar_zip[[#This Row],[Datum]])-1,2),RIGHT(YEAR(jaar_zip[[#This Row],[Datum]]),2))&amp;"-"&amp; TEXT(WEEKNUM(jaar_zip[[#This Row],[Datum]],21),"00")</f>
        <v>24-21</v>
      </c>
      <c r="L147" s="101">
        <f>MONTH(jaar_zip[[#This Row],[Datum]])</f>
        <v>5</v>
      </c>
      <c r="M147" s="101">
        <f>IF(ISNUMBER(jaar_zip[[#This Row],[etmaaltemperatuur]]),IF(jaar_zip[[#This Row],[etmaaltemperatuur]]&lt;stookgrens,stookgrens-jaar_zip[[#This Row],[etmaaltemperatuur]],0),"")</f>
        <v>3.5999999999999996</v>
      </c>
      <c r="N147" s="101">
        <f>IF(ISNUMBER(jaar_zip[[#This Row],[graaddagen]]),IF(OR(MONTH(jaar_zip[[#This Row],[Datum]])=1,MONTH(jaar_zip[[#This Row],[Datum]])=2,MONTH(jaar_zip[[#This Row],[Datum]])=11,MONTH(jaar_zip[[#This Row],[Datum]])=12),1.1,IF(OR(MONTH(jaar_zip[[#This Row],[Datum]])=3,MONTH(jaar_zip[[#This Row],[Datum]])=10),1,0.8))*jaar_zip[[#This Row],[graaddagen]],"")</f>
        <v>2.88</v>
      </c>
      <c r="O147" s="101">
        <f>IF(ISNUMBER(jaar_zip[[#This Row],[etmaaltemperatuur]]),IF(jaar_zip[[#This Row],[etmaaltemperatuur]]&gt;stookgrens,jaar_zip[[#This Row],[etmaaltemperatuur]]-stookgrens,0),"")</f>
        <v>0</v>
      </c>
    </row>
    <row r="148" spans="1:15" x14ac:dyDescent="0.25">
      <c r="A148">
        <v>215</v>
      </c>
      <c r="B148">
        <v>20240526</v>
      </c>
      <c r="C148">
        <v>3.5</v>
      </c>
      <c r="D148">
        <v>15</v>
      </c>
      <c r="E148">
        <v>1256</v>
      </c>
      <c r="F148">
        <v>7</v>
      </c>
      <c r="G148">
        <v>1014.4</v>
      </c>
      <c r="H148">
        <v>84</v>
      </c>
      <c r="I148" s="101" t="s">
        <v>12</v>
      </c>
      <c r="J148" s="1">
        <f>DATEVALUE(RIGHT(jaar_zip[[#This Row],[YYYYMMDD]],2)&amp;"-"&amp;MID(jaar_zip[[#This Row],[YYYYMMDD]],5,2)&amp;"-"&amp;LEFT(jaar_zip[[#This Row],[YYYYMMDD]],4))</f>
        <v>45438</v>
      </c>
      <c r="K148" s="101" t="str">
        <f>IF(AND(VALUE(MONTH(jaar_zip[[#This Row],[Datum]]))=1,VALUE(WEEKNUM(jaar_zip[[#This Row],[Datum]],21))&gt;51),RIGHT(YEAR(jaar_zip[[#This Row],[Datum]])-1,2),RIGHT(YEAR(jaar_zip[[#This Row],[Datum]]),2))&amp;"-"&amp; TEXT(WEEKNUM(jaar_zip[[#This Row],[Datum]],21),"00")</f>
        <v>24-21</v>
      </c>
      <c r="L148" s="101">
        <f>MONTH(jaar_zip[[#This Row],[Datum]])</f>
        <v>5</v>
      </c>
      <c r="M148" s="101">
        <f>IF(ISNUMBER(jaar_zip[[#This Row],[etmaaltemperatuur]]),IF(jaar_zip[[#This Row],[etmaaltemperatuur]]&lt;stookgrens,stookgrens-jaar_zip[[#This Row],[etmaaltemperatuur]],0),"")</f>
        <v>3</v>
      </c>
      <c r="N148" s="101">
        <f>IF(ISNUMBER(jaar_zip[[#This Row],[graaddagen]]),IF(OR(MONTH(jaar_zip[[#This Row],[Datum]])=1,MONTH(jaar_zip[[#This Row],[Datum]])=2,MONTH(jaar_zip[[#This Row],[Datum]])=11,MONTH(jaar_zip[[#This Row],[Datum]])=12),1.1,IF(OR(MONTH(jaar_zip[[#This Row],[Datum]])=3,MONTH(jaar_zip[[#This Row],[Datum]])=10),1,0.8))*jaar_zip[[#This Row],[graaddagen]],"")</f>
        <v>2.4000000000000004</v>
      </c>
      <c r="O148" s="101">
        <f>IF(ISNUMBER(jaar_zip[[#This Row],[etmaaltemperatuur]]),IF(jaar_zip[[#This Row],[etmaaltemperatuur]]&gt;stookgrens,jaar_zip[[#This Row],[etmaaltemperatuur]]-stookgrens,0),"")</f>
        <v>0</v>
      </c>
    </row>
    <row r="149" spans="1:15" x14ac:dyDescent="0.25">
      <c r="A149">
        <v>215</v>
      </c>
      <c r="B149">
        <v>20240527</v>
      </c>
      <c r="C149">
        <v>4</v>
      </c>
      <c r="D149">
        <v>14.2</v>
      </c>
      <c r="E149">
        <v>2093</v>
      </c>
      <c r="F149">
        <v>0</v>
      </c>
      <c r="G149">
        <v>1016.4</v>
      </c>
      <c r="H149">
        <v>74</v>
      </c>
      <c r="I149" s="101" t="s">
        <v>12</v>
      </c>
      <c r="J149" s="1">
        <f>DATEVALUE(RIGHT(jaar_zip[[#This Row],[YYYYMMDD]],2)&amp;"-"&amp;MID(jaar_zip[[#This Row],[YYYYMMDD]],5,2)&amp;"-"&amp;LEFT(jaar_zip[[#This Row],[YYYYMMDD]],4))</f>
        <v>45439</v>
      </c>
      <c r="K149" s="101" t="str">
        <f>IF(AND(VALUE(MONTH(jaar_zip[[#This Row],[Datum]]))=1,VALUE(WEEKNUM(jaar_zip[[#This Row],[Datum]],21))&gt;51),RIGHT(YEAR(jaar_zip[[#This Row],[Datum]])-1,2),RIGHT(YEAR(jaar_zip[[#This Row],[Datum]]),2))&amp;"-"&amp; TEXT(WEEKNUM(jaar_zip[[#This Row],[Datum]],21),"00")</f>
        <v>24-22</v>
      </c>
      <c r="L149" s="101">
        <f>MONTH(jaar_zip[[#This Row],[Datum]])</f>
        <v>5</v>
      </c>
      <c r="M149" s="101">
        <f>IF(ISNUMBER(jaar_zip[[#This Row],[etmaaltemperatuur]]),IF(jaar_zip[[#This Row],[etmaaltemperatuur]]&lt;stookgrens,stookgrens-jaar_zip[[#This Row],[etmaaltemperatuur]],0),"")</f>
        <v>3.8000000000000007</v>
      </c>
      <c r="N149" s="101">
        <f>IF(ISNUMBER(jaar_zip[[#This Row],[graaddagen]]),IF(OR(MONTH(jaar_zip[[#This Row],[Datum]])=1,MONTH(jaar_zip[[#This Row],[Datum]])=2,MONTH(jaar_zip[[#This Row],[Datum]])=11,MONTH(jaar_zip[[#This Row],[Datum]])=12),1.1,IF(OR(MONTH(jaar_zip[[#This Row],[Datum]])=3,MONTH(jaar_zip[[#This Row],[Datum]])=10),1,0.8))*jaar_zip[[#This Row],[graaddagen]],"")</f>
        <v>3.0400000000000009</v>
      </c>
      <c r="O149" s="101">
        <f>IF(ISNUMBER(jaar_zip[[#This Row],[etmaaltemperatuur]]),IF(jaar_zip[[#This Row],[etmaaltemperatuur]]&gt;stookgrens,jaar_zip[[#This Row],[etmaaltemperatuur]]-stookgrens,0),"")</f>
        <v>0</v>
      </c>
    </row>
    <row r="150" spans="1:15" x14ac:dyDescent="0.25">
      <c r="A150">
        <v>215</v>
      </c>
      <c r="B150">
        <v>20240528</v>
      </c>
      <c r="C150">
        <v>5</v>
      </c>
      <c r="D150">
        <v>14.4</v>
      </c>
      <c r="E150">
        <v>1677</v>
      </c>
      <c r="F150">
        <v>18.600000000000001</v>
      </c>
      <c r="G150">
        <v>1014.6</v>
      </c>
      <c r="H150">
        <v>84</v>
      </c>
      <c r="I150" s="101" t="s">
        <v>12</v>
      </c>
      <c r="J150" s="1">
        <f>DATEVALUE(RIGHT(jaar_zip[[#This Row],[YYYYMMDD]],2)&amp;"-"&amp;MID(jaar_zip[[#This Row],[YYYYMMDD]],5,2)&amp;"-"&amp;LEFT(jaar_zip[[#This Row],[YYYYMMDD]],4))</f>
        <v>45440</v>
      </c>
      <c r="K150" s="101" t="str">
        <f>IF(AND(VALUE(MONTH(jaar_zip[[#This Row],[Datum]]))=1,VALUE(WEEKNUM(jaar_zip[[#This Row],[Datum]],21))&gt;51),RIGHT(YEAR(jaar_zip[[#This Row],[Datum]])-1,2),RIGHT(YEAR(jaar_zip[[#This Row],[Datum]]),2))&amp;"-"&amp; TEXT(WEEKNUM(jaar_zip[[#This Row],[Datum]],21),"00")</f>
        <v>24-22</v>
      </c>
      <c r="L150" s="101">
        <f>MONTH(jaar_zip[[#This Row],[Datum]])</f>
        <v>5</v>
      </c>
      <c r="M150" s="101">
        <f>IF(ISNUMBER(jaar_zip[[#This Row],[etmaaltemperatuur]]),IF(jaar_zip[[#This Row],[etmaaltemperatuur]]&lt;stookgrens,stookgrens-jaar_zip[[#This Row],[etmaaltemperatuur]],0),"")</f>
        <v>3.5999999999999996</v>
      </c>
      <c r="N150" s="101">
        <f>IF(ISNUMBER(jaar_zip[[#This Row],[graaddagen]]),IF(OR(MONTH(jaar_zip[[#This Row],[Datum]])=1,MONTH(jaar_zip[[#This Row],[Datum]])=2,MONTH(jaar_zip[[#This Row],[Datum]])=11,MONTH(jaar_zip[[#This Row],[Datum]])=12),1.1,IF(OR(MONTH(jaar_zip[[#This Row],[Datum]])=3,MONTH(jaar_zip[[#This Row],[Datum]])=10),1,0.8))*jaar_zip[[#This Row],[graaddagen]],"")</f>
        <v>2.88</v>
      </c>
      <c r="O150" s="101">
        <f>IF(ISNUMBER(jaar_zip[[#This Row],[etmaaltemperatuur]]),IF(jaar_zip[[#This Row],[etmaaltemperatuur]]&gt;stookgrens,jaar_zip[[#This Row],[etmaaltemperatuur]]-stookgrens,0),"")</f>
        <v>0</v>
      </c>
    </row>
    <row r="151" spans="1:15" x14ac:dyDescent="0.25">
      <c r="A151">
        <v>215</v>
      </c>
      <c r="B151">
        <v>20240529</v>
      </c>
      <c r="C151">
        <v>5.6</v>
      </c>
      <c r="D151">
        <v>14.9</v>
      </c>
      <c r="E151">
        <v>1750</v>
      </c>
      <c r="F151">
        <v>13</v>
      </c>
      <c r="G151">
        <v>1007.9</v>
      </c>
      <c r="H151">
        <v>85</v>
      </c>
      <c r="I151" s="101" t="s">
        <v>12</v>
      </c>
      <c r="J151" s="1">
        <f>DATEVALUE(RIGHT(jaar_zip[[#This Row],[YYYYMMDD]],2)&amp;"-"&amp;MID(jaar_zip[[#This Row],[YYYYMMDD]],5,2)&amp;"-"&amp;LEFT(jaar_zip[[#This Row],[YYYYMMDD]],4))</f>
        <v>45441</v>
      </c>
      <c r="K151" s="101" t="str">
        <f>IF(AND(VALUE(MONTH(jaar_zip[[#This Row],[Datum]]))=1,VALUE(WEEKNUM(jaar_zip[[#This Row],[Datum]],21))&gt;51),RIGHT(YEAR(jaar_zip[[#This Row],[Datum]])-1,2),RIGHT(YEAR(jaar_zip[[#This Row],[Datum]]),2))&amp;"-"&amp; TEXT(WEEKNUM(jaar_zip[[#This Row],[Datum]],21),"00")</f>
        <v>24-22</v>
      </c>
      <c r="L151" s="101">
        <f>MONTH(jaar_zip[[#This Row],[Datum]])</f>
        <v>5</v>
      </c>
      <c r="M151" s="101">
        <f>IF(ISNUMBER(jaar_zip[[#This Row],[etmaaltemperatuur]]),IF(jaar_zip[[#This Row],[etmaaltemperatuur]]&lt;stookgrens,stookgrens-jaar_zip[[#This Row],[etmaaltemperatuur]],0),"")</f>
        <v>3.0999999999999996</v>
      </c>
      <c r="N151" s="101">
        <f>IF(ISNUMBER(jaar_zip[[#This Row],[graaddagen]]),IF(OR(MONTH(jaar_zip[[#This Row],[Datum]])=1,MONTH(jaar_zip[[#This Row],[Datum]])=2,MONTH(jaar_zip[[#This Row],[Datum]])=11,MONTH(jaar_zip[[#This Row],[Datum]])=12),1.1,IF(OR(MONTH(jaar_zip[[#This Row],[Datum]])=3,MONTH(jaar_zip[[#This Row],[Datum]])=10),1,0.8))*jaar_zip[[#This Row],[graaddagen]],"")</f>
        <v>2.48</v>
      </c>
      <c r="O151" s="101">
        <f>IF(ISNUMBER(jaar_zip[[#This Row],[etmaaltemperatuur]]),IF(jaar_zip[[#This Row],[etmaaltemperatuur]]&gt;stookgrens,jaar_zip[[#This Row],[etmaaltemperatuur]]-stookgrens,0),"")</f>
        <v>0</v>
      </c>
    </row>
    <row r="152" spans="1:15" x14ac:dyDescent="0.25">
      <c r="A152">
        <v>215</v>
      </c>
      <c r="B152">
        <v>20240530</v>
      </c>
      <c r="C152">
        <v>3.7</v>
      </c>
      <c r="D152">
        <v>13.7</v>
      </c>
      <c r="E152">
        <v>1440</v>
      </c>
      <c r="F152">
        <v>0.9</v>
      </c>
      <c r="G152">
        <v>1007.3</v>
      </c>
      <c r="H152">
        <v>88</v>
      </c>
      <c r="I152" s="101" t="s">
        <v>12</v>
      </c>
      <c r="J152" s="1">
        <f>DATEVALUE(RIGHT(jaar_zip[[#This Row],[YYYYMMDD]],2)&amp;"-"&amp;MID(jaar_zip[[#This Row],[YYYYMMDD]],5,2)&amp;"-"&amp;LEFT(jaar_zip[[#This Row],[YYYYMMDD]],4))</f>
        <v>45442</v>
      </c>
      <c r="K152" s="101" t="str">
        <f>IF(AND(VALUE(MONTH(jaar_zip[[#This Row],[Datum]]))=1,VALUE(WEEKNUM(jaar_zip[[#This Row],[Datum]],21))&gt;51),RIGHT(YEAR(jaar_zip[[#This Row],[Datum]])-1,2),RIGHT(YEAR(jaar_zip[[#This Row],[Datum]]),2))&amp;"-"&amp; TEXT(WEEKNUM(jaar_zip[[#This Row],[Datum]],21),"00")</f>
        <v>24-22</v>
      </c>
      <c r="L152" s="101">
        <f>MONTH(jaar_zip[[#This Row],[Datum]])</f>
        <v>5</v>
      </c>
      <c r="M152" s="101">
        <f>IF(ISNUMBER(jaar_zip[[#This Row],[etmaaltemperatuur]]),IF(jaar_zip[[#This Row],[etmaaltemperatuur]]&lt;stookgrens,stookgrens-jaar_zip[[#This Row],[etmaaltemperatuur]],0),"")</f>
        <v>4.3000000000000007</v>
      </c>
      <c r="N152" s="101">
        <f>IF(ISNUMBER(jaar_zip[[#This Row],[graaddagen]]),IF(OR(MONTH(jaar_zip[[#This Row],[Datum]])=1,MONTH(jaar_zip[[#This Row],[Datum]])=2,MONTH(jaar_zip[[#This Row],[Datum]])=11,MONTH(jaar_zip[[#This Row],[Datum]])=12),1.1,IF(OR(MONTH(jaar_zip[[#This Row],[Datum]])=3,MONTH(jaar_zip[[#This Row],[Datum]])=10),1,0.8))*jaar_zip[[#This Row],[graaddagen]],"")</f>
        <v>3.4400000000000008</v>
      </c>
      <c r="O152" s="101">
        <f>IF(ISNUMBER(jaar_zip[[#This Row],[etmaaltemperatuur]]),IF(jaar_zip[[#This Row],[etmaaltemperatuur]]&gt;stookgrens,jaar_zip[[#This Row],[etmaaltemperatuur]]-stookgrens,0),"")</f>
        <v>0</v>
      </c>
    </row>
    <row r="153" spans="1:15" x14ac:dyDescent="0.25">
      <c r="A153">
        <v>215</v>
      </c>
      <c r="B153">
        <v>20240531</v>
      </c>
      <c r="C153">
        <v>5</v>
      </c>
      <c r="D153">
        <v>14.9</v>
      </c>
      <c r="E153">
        <v>1470</v>
      </c>
      <c r="F153">
        <v>0.9</v>
      </c>
      <c r="G153">
        <v>1012.8</v>
      </c>
      <c r="H153">
        <v>87</v>
      </c>
      <c r="I153" s="101" t="s">
        <v>12</v>
      </c>
      <c r="J153" s="1">
        <f>DATEVALUE(RIGHT(jaar_zip[[#This Row],[YYYYMMDD]],2)&amp;"-"&amp;MID(jaar_zip[[#This Row],[YYYYMMDD]],5,2)&amp;"-"&amp;LEFT(jaar_zip[[#This Row],[YYYYMMDD]],4))</f>
        <v>45443</v>
      </c>
      <c r="K153" s="101" t="str">
        <f>IF(AND(VALUE(MONTH(jaar_zip[[#This Row],[Datum]]))=1,VALUE(WEEKNUM(jaar_zip[[#This Row],[Datum]],21))&gt;51),RIGHT(YEAR(jaar_zip[[#This Row],[Datum]])-1,2),RIGHT(YEAR(jaar_zip[[#This Row],[Datum]]),2))&amp;"-"&amp; TEXT(WEEKNUM(jaar_zip[[#This Row],[Datum]],21),"00")</f>
        <v>24-22</v>
      </c>
      <c r="L153" s="101">
        <f>MONTH(jaar_zip[[#This Row],[Datum]])</f>
        <v>5</v>
      </c>
      <c r="M153" s="101">
        <f>IF(ISNUMBER(jaar_zip[[#This Row],[etmaaltemperatuur]]),IF(jaar_zip[[#This Row],[etmaaltemperatuur]]&lt;stookgrens,stookgrens-jaar_zip[[#This Row],[etmaaltemperatuur]],0),"")</f>
        <v>3.0999999999999996</v>
      </c>
      <c r="N153" s="101">
        <f>IF(ISNUMBER(jaar_zip[[#This Row],[graaddagen]]),IF(OR(MONTH(jaar_zip[[#This Row],[Datum]])=1,MONTH(jaar_zip[[#This Row],[Datum]])=2,MONTH(jaar_zip[[#This Row],[Datum]])=11,MONTH(jaar_zip[[#This Row],[Datum]])=12),1.1,IF(OR(MONTH(jaar_zip[[#This Row],[Datum]])=3,MONTH(jaar_zip[[#This Row],[Datum]])=10),1,0.8))*jaar_zip[[#This Row],[graaddagen]],"")</f>
        <v>2.48</v>
      </c>
      <c r="O153" s="101">
        <f>IF(ISNUMBER(jaar_zip[[#This Row],[etmaaltemperatuur]]),IF(jaar_zip[[#This Row],[etmaaltemperatuur]]&gt;stookgrens,jaar_zip[[#This Row],[etmaaltemperatuur]]-stookgrens,0),"")</f>
        <v>0</v>
      </c>
    </row>
    <row r="154" spans="1:15" x14ac:dyDescent="0.25">
      <c r="A154">
        <v>215</v>
      </c>
      <c r="B154">
        <v>20240601</v>
      </c>
      <c r="C154">
        <v>7.7</v>
      </c>
      <c r="D154">
        <v>14.3</v>
      </c>
      <c r="E154">
        <v>586</v>
      </c>
      <c r="F154">
        <v>0.9</v>
      </c>
      <c r="G154">
        <v>1019.5</v>
      </c>
      <c r="H154">
        <v>90</v>
      </c>
      <c r="I154" s="101" t="s">
        <v>12</v>
      </c>
      <c r="J154" s="1">
        <f>DATEVALUE(RIGHT(jaar_zip[[#This Row],[YYYYMMDD]],2)&amp;"-"&amp;MID(jaar_zip[[#This Row],[YYYYMMDD]],5,2)&amp;"-"&amp;LEFT(jaar_zip[[#This Row],[YYYYMMDD]],4))</f>
        <v>45444</v>
      </c>
      <c r="K154" s="101" t="str">
        <f>IF(AND(VALUE(MONTH(jaar_zip[[#This Row],[Datum]]))=1,VALUE(WEEKNUM(jaar_zip[[#This Row],[Datum]],21))&gt;51),RIGHT(YEAR(jaar_zip[[#This Row],[Datum]])-1,2),RIGHT(YEAR(jaar_zip[[#This Row],[Datum]]),2))&amp;"-"&amp; TEXT(WEEKNUM(jaar_zip[[#This Row],[Datum]],21),"00")</f>
        <v>24-22</v>
      </c>
      <c r="L154" s="101">
        <f>MONTH(jaar_zip[[#This Row],[Datum]])</f>
        <v>6</v>
      </c>
      <c r="M154" s="101">
        <f>IF(ISNUMBER(jaar_zip[[#This Row],[etmaaltemperatuur]]),IF(jaar_zip[[#This Row],[etmaaltemperatuur]]&lt;stookgrens,stookgrens-jaar_zip[[#This Row],[etmaaltemperatuur]],0),"")</f>
        <v>3.6999999999999993</v>
      </c>
      <c r="N154" s="101">
        <f>IF(ISNUMBER(jaar_zip[[#This Row],[graaddagen]]),IF(OR(MONTH(jaar_zip[[#This Row],[Datum]])=1,MONTH(jaar_zip[[#This Row],[Datum]])=2,MONTH(jaar_zip[[#This Row],[Datum]])=11,MONTH(jaar_zip[[#This Row],[Datum]])=12),1.1,IF(OR(MONTH(jaar_zip[[#This Row],[Datum]])=3,MONTH(jaar_zip[[#This Row],[Datum]])=10),1,0.8))*jaar_zip[[#This Row],[graaddagen]],"")</f>
        <v>2.9599999999999995</v>
      </c>
      <c r="O154" s="101">
        <f>IF(ISNUMBER(jaar_zip[[#This Row],[etmaaltemperatuur]]),IF(jaar_zip[[#This Row],[etmaaltemperatuur]]&gt;stookgrens,jaar_zip[[#This Row],[etmaaltemperatuur]]-stookgrens,0),"")</f>
        <v>0</v>
      </c>
    </row>
    <row r="155" spans="1:15" x14ac:dyDescent="0.25">
      <c r="A155">
        <v>215</v>
      </c>
      <c r="B155">
        <v>20240602</v>
      </c>
      <c r="C155">
        <v>5.2</v>
      </c>
      <c r="D155">
        <v>13.2</v>
      </c>
      <c r="E155">
        <v>1655</v>
      </c>
      <c r="F155">
        <v>0</v>
      </c>
      <c r="G155">
        <v>1024</v>
      </c>
      <c r="H155">
        <v>77</v>
      </c>
      <c r="I155" s="101" t="s">
        <v>12</v>
      </c>
      <c r="J155" s="1">
        <f>DATEVALUE(RIGHT(jaar_zip[[#This Row],[YYYYMMDD]],2)&amp;"-"&amp;MID(jaar_zip[[#This Row],[YYYYMMDD]],5,2)&amp;"-"&amp;LEFT(jaar_zip[[#This Row],[YYYYMMDD]],4))</f>
        <v>45445</v>
      </c>
      <c r="K155" s="101" t="str">
        <f>IF(AND(VALUE(MONTH(jaar_zip[[#This Row],[Datum]]))=1,VALUE(WEEKNUM(jaar_zip[[#This Row],[Datum]],21))&gt;51),RIGHT(YEAR(jaar_zip[[#This Row],[Datum]])-1,2),RIGHT(YEAR(jaar_zip[[#This Row],[Datum]]),2))&amp;"-"&amp; TEXT(WEEKNUM(jaar_zip[[#This Row],[Datum]],21),"00")</f>
        <v>24-22</v>
      </c>
      <c r="L155" s="101">
        <f>MONTH(jaar_zip[[#This Row],[Datum]])</f>
        <v>6</v>
      </c>
      <c r="M155" s="101">
        <f>IF(ISNUMBER(jaar_zip[[#This Row],[etmaaltemperatuur]]),IF(jaar_zip[[#This Row],[etmaaltemperatuur]]&lt;stookgrens,stookgrens-jaar_zip[[#This Row],[etmaaltemperatuur]],0),"")</f>
        <v>4.8000000000000007</v>
      </c>
      <c r="N155" s="101">
        <f>IF(ISNUMBER(jaar_zip[[#This Row],[graaddagen]]),IF(OR(MONTH(jaar_zip[[#This Row],[Datum]])=1,MONTH(jaar_zip[[#This Row],[Datum]])=2,MONTH(jaar_zip[[#This Row],[Datum]])=11,MONTH(jaar_zip[[#This Row],[Datum]])=12),1.1,IF(OR(MONTH(jaar_zip[[#This Row],[Datum]])=3,MONTH(jaar_zip[[#This Row],[Datum]])=10),1,0.8))*jaar_zip[[#This Row],[graaddagen]],"")</f>
        <v>3.8400000000000007</v>
      </c>
      <c r="O155" s="101">
        <f>IF(ISNUMBER(jaar_zip[[#This Row],[etmaaltemperatuur]]),IF(jaar_zip[[#This Row],[etmaaltemperatuur]]&gt;stookgrens,jaar_zip[[#This Row],[etmaaltemperatuur]]-stookgrens,0),"")</f>
        <v>0</v>
      </c>
    </row>
    <row r="156" spans="1:15" x14ac:dyDescent="0.25">
      <c r="A156">
        <v>215</v>
      </c>
      <c r="B156">
        <v>20240603</v>
      </c>
      <c r="C156">
        <v>2.4</v>
      </c>
      <c r="D156">
        <v>13.8</v>
      </c>
      <c r="E156">
        <v>1741</v>
      </c>
      <c r="F156">
        <v>0</v>
      </c>
      <c r="G156">
        <v>1020.3</v>
      </c>
      <c r="H156">
        <v>85</v>
      </c>
      <c r="I156" s="101" t="s">
        <v>12</v>
      </c>
      <c r="J156" s="1">
        <f>DATEVALUE(RIGHT(jaar_zip[[#This Row],[YYYYMMDD]],2)&amp;"-"&amp;MID(jaar_zip[[#This Row],[YYYYMMDD]],5,2)&amp;"-"&amp;LEFT(jaar_zip[[#This Row],[YYYYMMDD]],4))</f>
        <v>45446</v>
      </c>
      <c r="K156" s="101" t="str">
        <f>IF(AND(VALUE(MONTH(jaar_zip[[#This Row],[Datum]]))=1,VALUE(WEEKNUM(jaar_zip[[#This Row],[Datum]],21))&gt;51),RIGHT(YEAR(jaar_zip[[#This Row],[Datum]])-1,2),RIGHT(YEAR(jaar_zip[[#This Row],[Datum]]),2))&amp;"-"&amp; TEXT(WEEKNUM(jaar_zip[[#This Row],[Datum]],21),"00")</f>
        <v>24-23</v>
      </c>
      <c r="L156" s="101">
        <f>MONTH(jaar_zip[[#This Row],[Datum]])</f>
        <v>6</v>
      </c>
      <c r="M156" s="101">
        <f>IF(ISNUMBER(jaar_zip[[#This Row],[etmaaltemperatuur]]),IF(jaar_zip[[#This Row],[etmaaltemperatuur]]&lt;stookgrens,stookgrens-jaar_zip[[#This Row],[etmaaltemperatuur]],0),"")</f>
        <v>4.1999999999999993</v>
      </c>
      <c r="N156" s="101">
        <f>IF(ISNUMBER(jaar_zip[[#This Row],[graaddagen]]),IF(OR(MONTH(jaar_zip[[#This Row],[Datum]])=1,MONTH(jaar_zip[[#This Row],[Datum]])=2,MONTH(jaar_zip[[#This Row],[Datum]])=11,MONTH(jaar_zip[[#This Row],[Datum]])=12),1.1,IF(OR(MONTH(jaar_zip[[#This Row],[Datum]])=3,MONTH(jaar_zip[[#This Row],[Datum]])=10),1,0.8))*jaar_zip[[#This Row],[graaddagen]],"")</f>
        <v>3.3599999999999994</v>
      </c>
      <c r="O156" s="101">
        <f>IF(ISNUMBER(jaar_zip[[#This Row],[etmaaltemperatuur]]),IF(jaar_zip[[#This Row],[etmaaltemperatuur]]&gt;stookgrens,jaar_zip[[#This Row],[etmaaltemperatuur]]-stookgrens,0),"")</f>
        <v>0</v>
      </c>
    </row>
    <row r="157" spans="1:15" x14ac:dyDescent="0.25">
      <c r="A157">
        <v>215</v>
      </c>
      <c r="B157">
        <v>20240604</v>
      </c>
      <c r="C157">
        <v>4.2</v>
      </c>
      <c r="D157">
        <v>16.100000000000001</v>
      </c>
      <c r="E157">
        <v>1160</v>
      </c>
      <c r="F157">
        <v>2.9</v>
      </c>
      <c r="G157">
        <v>1011.4</v>
      </c>
      <c r="H157">
        <v>82</v>
      </c>
      <c r="I157" s="101" t="s">
        <v>12</v>
      </c>
      <c r="J157" s="1">
        <f>DATEVALUE(RIGHT(jaar_zip[[#This Row],[YYYYMMDD]],2)&amp;"-"&amp;MID(jaar_zip[[#This Row],[YYYYMMDD]],5,2)&amp;"-"&amp;LEFT(jaar_zip[[#This Row],[YYYYMMDD]],4))</f>
        <v>45447</v>
      </c>
      <c r="K157" s="101" t="str">
        <f>IF(AND(VALUE(MONTH(jaar_zip[[#This Row],[Datum]]))=1,VALUE(WEEKNUM(jaar_zip[[#This Row],[Datum]],21))&gt;51),RIGHT(YEAR(jaar_zip[[#This Row],[Datum]])-1,2),RIGHT(YEAR(jaar_zip[[#This Row],[Datum]]),2))&amp;"-"&amp; TEXT(WEEKNUM(jaar_zip[[#This Row],[Datum]],21),"00")</f>
        <v>24-23</v>
      </c>
      <c r="L157" s="101">
        <f>MONTH(jaar_zip[[#This Row],[Datum]])</f>
        <v>6</v>
      </c>
      <c r="M157" s="101">
        <f>IF(ISNUMBER(jaar_zip[[#This Row],[etmaaltemperatuur]]),IF(jaar_zip[[#This Row],[etmaaltemperatuur]]&lt;stookgrens,stookgrens-jaar_zip[[#This Row],[etmaaltemperatuur]],0),"")</f>
        <v>1.8999999999999986</v>
      </c>
      <c r="N157" s="101">
        <f>IF(ISNUMBER(jaar_zip[[#This Row],[graaddagen]]),IF(OR(MONTH(jaar_zip[[#This Row],[Datum]])=1,MONTH(jaar_zip[[#This Row],[Datum]])=2,MONTH(jaar_zip[[#This Row],[Datum]])=11,MONTH(jaar_zip[[#This Row],[Datum]])=12),1.1,IF(OR(MONTH(jaar_zip[[#This Row],[Datum]])=3,MONTH(jaar_zip[[#This Row],[Datum]])=10),1,0.8))*jaar_zip[[#This Row],[graaddagen]],"")</f>
        <v>1.5199999999999989</v>
      </c>
      <c r="O157" s="101">
        <f>IF(ISNUMBER(jaar_zip[[#This Row],[etmaaltemperatuur]]),IF(jaar_zip[[#This Row],[etmaaltemperatuur]]&gt;stookgrens,jaar_zip[[#This Row],[etmaaltemperatuur]]-stookgrens,0),"")</f>
        <v>0</v>
      </c>
    </row>
    <row r="158" spans="1:15" x14ac:dyDescent="0.25">
      <c r="A158">
        <v>215</v>
      </c>
      <c r="B158">
        <v>20240605</v>
      </c>
      <c r="C158">
        <v>4.0999999999999996</v>
      </c>
      <c r="D158">
        <v>12.2</v>
      </c>
      <c r="E158">
        <v>2977</v>
      </c>
      <c r="F158">
        <v>-0.1</v>
      </c>
      <c r="G158">
        <v>1013.4</v>
      </c>
      <c r="H158">
        <v>72</v>
      </c>
      <c r="I158" s="101" t="s">
        <v>12</v>
      </c>
      <c r="J158" s="1">
        <f>DATEVALUE(RIGHT(jaar_zip[[#This Row],[YYYYMMDD]],2)&amp;"-"&amp;MID(jaar_zip[[#This Row],[YYYYMMDD]],5,2)&amp;"-"&amp;LEFT(jaar_zip[[#This Row],[YYYYMMDD]],4))</f>
        <v>45448</v>
      </c>
      <c r="K158" s="101" t="str">
        <f>IF(AND(VALUE(MONTH(jaar_zip[[#This Row],[Datum]]))=1,VALUE(WEEKNUM(jaar_zip[[#This Row],[Datum]],21))&gt;51),RIGHT(YEAR(jaar_zip[[#This Row],[Datum]])-1,2),RIGHT(YEAR(jaar_zip[[#This Row],[Datum]]),2))&amp;"-"&amp; TEXT(WEEKNUM(jaar_zip[[#This Row],[Datum]],21),"00")</f>
        <v>24-23</v>
      </c>
      <c r="L158" s="101">
        <f>MONTH(jaar_zip[[#This Row],[Datum]])</f>
        <v>6</v>
      </c>
      <c r="M158" s="101">
        <f>IF(ISNUMBER(jaar_zip[[#This Row],[etmaaltemperatuur]]),IF(jaar_zip[[#This Row],[etmaaltemperatuur]]&lt;stookgrens,stookgrens-jaar_zip[[#This Row],[etmaaltemperatuur]],0),"")</f>
        <v>5.8000000000000007</v>
      </c>
      <c r="N158" s="101">
        <f>IF(ISNUMBER(jaar_zip[[#This Row],[graaddagen]]),IF(OR(MONTH(jaar_zip[[#This Row],[Datum]])=1,MONTH(jaar_zip[[#This Row],[Datum]])=2,MONTH(jaar_zip[[#This Row],[Datum]])=11,MONTH(jaar_zip[[#This Row],[Datum]])=12),1.1,IF(OR(MONTH(jaar_zip[[#This Row],[Datum]])=3,MONTH(jaar_zip[[#This Row],[Datum]])=10),1,0.8))*jaar_zip[[#This Row],[graaddagen]],"")</f>
        <v>4.6400000000000006</v>
      </c>
      <c r="O158" s="101">
        <f>IF(ISNUMBER(jaar_zip[[#This Row],[etmaaltemperatuur]]),IF(jaar_zip[[#This Row],[etmaaltemperatuur]]&gt;stookgrens,jaar_zip[[#This Row],[etmaaltemperatuur]]-stookgrens,0),"")</f>
        <v>0</v>
      </c>
    </row>
    <row r="159" spans="1:15" x14ac:dyDescent="0.25">
      <c r="A159">
        <v>215</v>
      </c>
      <c r="B159">
        <v>20240606</v>
      </c>
      <c r="C159">
        <v>2.8</v>
      </c>
      <c r="D159">
        <v>12.6</v>
      </c>
      <c r="E159">
        <v>1971</v>
      </c>
      <c r="F159">
        <v>0</v>
      </c>
      <c r="G159">
        <v>1017.3</v>
      </c>
      <c r="H159">
        <v>75</v>
      </c>
      <c r="I159" s="101" t="s">
        <v>12</v>
      </c>
      <c r="J159" s="1">
        <f>DATEVALUE(RIGHT(jaar_zip[[#This Row],[YYYYMMDD]],2)&amp;"-"&amp;MID(jaar_zip[[#This Row],[YYYYMMDD]],5,2)&amp;"-"&amp;LEFT(jaar_zip[[#This Row],[YYYYMMDD]],4))</f>
        <v>45449</v>
      </c>
      <c r="K159" s="101" t="str">
        <f>IF(AND(VALUE(MONTH(jaar_zip[[#This Row],[Datum]]))=1,VALUE(WEEKNUM(jaar_zip[[#This Row],[Datum]],21))&gt;51),RIGHT(YEAR(jaar_zip[[#This Row],[Datum]])-1,2),RIGHT(YEAR(jaar_zip[[#This Row],[Datum]]),2))&amp;"-"&amp; TEXT(WEEKNUM(jaar_zip[[#This Row],[Datum]],21),"00")</f>
        <v>24-23</v>
      </c>
      <c r="L159" s="101">
        <f>MONTH(jaar_zip[[#This Row],[Datum]])</f>
        <v>6</v>
      </c>
      <c r="M159" s="101">
        <f>IF(ISNUMBER(jaar_zip[[#This Row],[etmaaltemperatuur]]),IF(jaar_zip[[#This Row],[etmaaltemperatuur]]&lt;stookgrens,stookgrens-jaar_zip[[#This Row],[etmaaltemperatuur]],0),"")</f>
        <v>5.4</v>
      </c>
      <c r="N159" s="101">
        <f>IF(ISNUMBER(jaar_zip[[#This Row],[graaddagen]]),IF(OR(MONTH(jaar_zip[[#This Row],[Datum]])=1,MONTH(jaar_zip[[#This Row],[Datum]])=2,MONTH(jaar_zip[[#This Row],[Datum]])=11,MONTH(jaar_zip[[#This Row],[Datum]])=12),1.1,IF(OR(MONTH(jaar_zip[[#This Row],[Datum]])=3,MONTH(jaar_zip[[#This Row],[Datum]])=10),1,0.8))*jaar_zip[[#This Row],[graaddagen]],"")</f>
        <v>4.32</v>
      </c>
      <c r="O159" s="101">
        <f>IF(ISNUMBER(jaar_zip[[#This Row],[etmaaltemperatuur]]),IF(jaar_zip[[#This Row],[etmaaltemperatuur]]&gt;stookgrens,jaar_zip[[#This Row],[etmaaltemperatuur]]-stookgrens,0),"")</f>
        <v>0</v>
      </c>
    </row>
    <row r="160" spans="1:15" x14ac:dyDescent="0.25">
      <c r="A160">
        <v>215</v>
      </c>
      <c r="B160">
        <v>20240607</v>
      </c>
      <c r="C160">
        <v>3.5</v>
      </c>
      <c r="D160">
        <v>13.8</v>
      </c>
      <c r="E160">
        <v>2637</v>
      </c>
      <c r="F160">
        <v>0</v>
      </c>
      <c r="G160">
        <v>1017.8</v>
      </c>
      <c r="H160">
        <v>74</v>
      </c>
      <c r="I160" s="101" t="s">
        <v>12</v>
      </c>
      <c r="J160" s="1">
        <f>DATEVALUE(RIGHT(jaar_zip[[#This Row],[YYYYMMDD]],2)&amp;"-"&amp;MID(jaar_zip[[#This Row],[YYYYMMDD]],5,2)&amp;"-"&amp;LEFT(jaar_zip[[#This Row],[YYYYMMDD]],4))</f>
        <v>45450</v>
      </c>
      <c r="K160" s="101" t="str">
        <f>IF(AND(VALUE(MONTH(jaar_zip[[#This Row],[Datum]]))=1,VALUE(WEEKNUM(jaar_zip[[#This Row],[Datum]],21))&gt;51),RIGHT(YEAR(jaar_zip[[#This Row],[Datum]])-1,2),RIGHT(YEAR(jaar_zip[[#This Row],[Datum]]),2))&amp;"-"&amp; TEXT(WEEKNUM(jaar_zip[[#This Row],[Datum]],21),"00")</f>
        <v>24-23</v>
      </c>
      <c r="L160" s="101">
        <f>MONTH(jaar_zip[[#This Row],[Datum]])</f>
        <v>6</v>
      </c>
      <c r="M160" s="101">
        <f>IF(ISNUMBER(jaar_zip[[#This Row],[etmaaltemperatuur]]),IF(jaar_zip[[#This Row],[etmaaltemperatuur]]&lt;stookgrens,stookgrens-jaar_zip[[#This Row],[etmaaltemperatuur]],0),"")</f>
        <v>4.1999999999999993</v>
      </c>
      <c r="N160" s="101">
        <f>IF(ISNUMBER(jaar_zip[[#This Row],[graaddagen]]),IF(OR(MONTH(jaar_zip[[#This Row],[Datum]])=1,MONTH(jaar_zip[[#This Row],[Datum]])=2,MONTH(jaar_zip[[#This Row],[Datum]])=11,MONTH(jaar_zip[[#This Row],[Datum]])=12),1.1,IF(OR(MONTH(jaar_zip[[#This Row],[Datum]])=3,MONTH(jaar_zip[[#This Row],[Datum]])=10),1,0.8))*jaar_zip[[#This Row],[graaddagen]],"")</f>
        <v>3.3599999999999994</v>
      </c>
      <c r="O160" s="101">
        <f>IF(ISNUMBER(jaar_zip[[#This Row],[etmaaltemperatuur]]),IF(jaar_zip[[#This Row],[etmaaltemperatuur]]&gt;stookgrens,jaar_zip[[#This Row],[etmaaltemperatuur]]-stookgrens,0),"")</f>
        <v>0</v>
      </c>
    </row>
    <row r="161" spans="1:15" x14ac:dyDescent="0.25">
      <c r="A161">
        <v>215</v>
      </c>
      <c r="B161">
        <v>20240608</v>
      </c>
      <c r="C161">
        <v>4.2</v>
      </c>
      <c r="D161">
        <v>12.6</v>
      </c>
      <c r="E161">
        <v>1827</v>
      </c>
      <c r="F161">
        <v>1.1000000000000001</v>
      </c>
      <c r="G161">
        <v>1012.5</v>
      </c>
      <c r="H161">
        <v>85</v>
      </c>
      <c r="I161" s="101" t="s">
        <v>12</v>
      </c>
      <c r="J161" s="1">
        <f>DATEVALUE(RIGHT(jaar_zip[[#This Row],[YYYYMMDD]],2)&amp;"-"&amp;MID(jaar_zip[[#This Row],[YYYYMMDD]],5,2)&amp;"-"&amp;LEFT(jaar_zip[[#This Row],[YYYYMMDD]],4))</f>
        <v>45451</v>
      </c>
      <c r="K161" s="101" t="str">
        <f>IF(AND(VALUE(MONTH(jaar_zip[[#This Row],[Datum]]))=1,VALUE(WEEKNUM(jaar_zip[[#This Row],[Datum]],21))&gt;51),RIGHT(YEAR(jaar_zip[[#This Row],[Datum]])-1,2),RIGHT(YEAR(jaar_zip[[#This Row],[Datum]]),2))&amp;"-"&amp; TEXT(WEEKNUM(jaar_zip[[#This Row],[Datum]],21),"00")</f>
        <v>24-23</v>
      </c>
      <c r="L161" s="101">
        <f>MONTH(jaar_zip[[#This Row],[Datum]])</f>
        <v>6</v>
      </c>
      <c r="M161" s="101">
        <f>IF(ISNUMBER(jaar_zip[[#This Row],[etmaaltemperatuur]]),IF(jaar_zip[[#This Row],[etmaaltemperatuur]]&lt;stookgrens,stookgrens-jaar_zip[[#This Row],[etmaaltemperatuur]],0),"")</f>
        <v>5.4</v>
      </c>
      <c r="N161" s="101">
        <f>IF(ISNUMBER(jaar_zip[[#This Row],[graaddagen]]),IF(OR(MONTH(jaar_zip[[#This Row],[Datum]])=1,MONTH(jaar_zip[[#This Row],[Datum]])=2,MONTH(jaar_zip[[#This Row],[Datum]])=11,MONTH(jaar_zip[[#This Row],[Datum]])=12),1.1,IF(OR(MONTH(jaar_zip[[#This Row],[Datum]])=3,MONTH(jaar_zip[[#This Row],[Datum]])=10),1,0.8))*jaar_zip[[#This Row],[graaddagen]],"")</f>
        <v>4.32</v>
      </c>
      <c r="O161" s="101">
        <f>IF(ISNUMBER(jaar_zip[[#This Row],[etmaaltemperatuur]]),IF(jaar_zip[[#This Row],[etmaaltemperatuur]]&gt;stookgrens,jaar_zip[[#This Row],[etmaaltemperatuur]]-stookgrens,0),"")</f>
        <v>0</v>
      </c>
    </row>
    <row r="162" spans="1:15" x14ac:dyDescent="0.25">
      <c r="A162">
        <v>215</v>
      </c>
      <c r="B162">
        <v>20240609</v>
      </c>
      <c r="C162">
        <v>4.5999999999999996</v>
      </c>
      <c r="D162">
        <v>12.9</v>
      </c>
      <c r="E162">
        <v>2667</v>
      </c>
      <c r="F162">
        <v>0.9</v>
      </c>
      <c r="G162">
        <v>1010.8</v>
      </c>
      <c r="H162">
        <v>75</v>
      </c>
      <c r="I162" s="101" t="s">
        <v>12</v>
      </c>
      <c r="J162" s="1">
        <f>DATEVALUE(RIGHT(jaar_zip[[#This Row],[YYYYMMDD]],2)&amp;"-"&amp;MID(jaar_zip[[#This Row],[YYYYMMDD]],5,2)&amp;"-"&amp;LEFT(jaar_zip[[#This Row],[YYYYMMDD]],4))</f>
        <v>45452</v>
      </c>
      <c r="K162" s="101" t="str">
        <f>IF(AND(VALUE(MONTH(jaar_zip[[#This Row],[Datum]]))=1,VALUE(WEEKNUM(jaar_zip[[#This Row],[Datum]],21))&gt;51),RIGHT(YEAR(jaar_zip[[#This Row],[Datum]])-1,2),RIGHT(YEAR(jaar_zip[[#This Row],[Datum]]),2))&amp;"-"&amp; TEXT(WEEKNUM(jaar_zip[[#This Row],[Datum]],21),"00")</f>
        <v>24-23</v>
      </c>
      <c r="L162" s="101">
        <f>MONTH(jaar_zip[[#This Row],[Datum]])</f>
        <v>6</v>
      </c>
      <c r="M162" s="101">
        <f>IF(ISNUMBER(jaar_zip[[#This Row],[etmaaltemperatuur]]),IF(jaar_zip[[#This Row],[etmaaltemperatuur]]&lt;stookgrens,stookgrens-jaar_zip[[#This Row],[etmaaltemperatuur]],0),"")</f>
        <v>5.0999999999999996</v>
      </c>
      <c r="N162" s="101">
        <f>IF(ISNUMBER(jaar_zip[[#This Row],[graaddagen]]),IF(OR(MONTH(jaar_zip[[#This Row],[Datum]])=1,MONTH(jaar_zip[[#This Row],[Datum]])=2,MONTH(jaar_zip[[#This Row],[Datum]])=11,MONTH(jaar_zip[[#This Row],[Datum]])=12),1.1,IF(OR(MONTH(jaar_zip[[#This Row],[Datum]])=3,MONTH(jaar_zip[[#This Row],[Datum]])=10),1,0.8))*jaar_zip[[#This Row],[graaddagen]],"")</f>
        <v>4.08</v>
      </c>
      <c r="O162" s="101">
        <f>IF(ISNUMBER(jaar_zip[[#This Row],[etmaaltemperatuur]]),IF(jaar_zip[[#This Row],[etmaaltemperatuur]]&gt;stookgrens,jaar_zip[[#This Row],[etmaaltemperatuur]]-stookgrens,0),"")</f>
        <v>0</v>
      </c>
    </row>
    <row r="163" spans="1:15" x14ac:dyDescent="0.25">
      <c r="A163">
        <v>215</v>
      </c>
      <c r="B163">
        <v>20240610</v>
      </c>
      <c r="C163">
        <v>5</v>
      </c>
      <c r="D163">
        <v>11.6</v>
      </c>
      <c r="E163">
        <v>826</v>
      </c>
      <c r="F163">
        <v>32.200000000000003</v>
      </c>
      <c r="G163">
        <v>1006.5</v>
      </c>
      <c r="H163">
        <v>87</v>
      </c>
      <c r="I163" s="101" t="s">
        <v>12</v>
      </c>
      <c r="J163" s="1">
        <f>DATEVALUE(RIGHT(jaar_zip[[#This Row],[YYYYMMDD]],2)&amp;"-"&amp;MID(jaar_zip[[#This Row],[YYYYMMDD]],5,2)&amp;"-"&amp;LEFT(jaar_zip[[#This Row],[YYYYMMDD]],4))</f>
        <v>45453</v>
      </c>
      <c r="K163" s="101" t="str">
        <f>IF(AND(VALUE(MONTH(jaar_zip[[#This Row],[Datum]]))=1,VALUE(WEEKNUM(jaar_zip[[#This Row],[Datum]],21))&gt;51),RIGHT(YEAR(jaar_zip[[#This Row],[Datum]])-1,2),RIGHT(YEAR(jaar_zip[[#This Row],[Datum]]),2))&amp;"-"&amp; TEXT(WEEKNUM(jaar_zip[[#This Row],[Datum]],21),"00")</f>
        <v>24-24</v>
      </c>
      <c r="L163" s="101">
        <f>MONTH(jaar_zip[[#This Row],[Datum]])</f>
        <v>6</v>
      </c>
      <c r="M163" s="101">
        <f>IF(ISNUMBER(jaar_zip[[#This Row],[etmaaltemperatuur]]),IF(jaar_zip[[#This Row],[etmaaltemperatuur]]&lt;stookgrens,stookgrens-jaar_zip[[#This Row],[etmaaltemperatuur]],0),"")</f>
        <v>6.4</v>
      </c>
      <c r="N163" s="101">
        <f>IF(ISNUMBER(jaar_zip[[#This Row],[graaddagen]]),IF(OR(MONTH(jaar_zip[[#This Row],[Datum]])=1,MONTH(jaar_zip[[#This Row],[Datum]])=2,MONTH(jaar_zip[[#This Row],[Datum]])=11,MONTH(jaar_zip[[#This Row],[Datum]])=12),1.1,IF(OR(MONTH(jaar_zip[[#This Row],[Datum]])=3,MONTH(jaar_zip[[#This Row],[Datum]])=10),1,0.8))*jaar_zip[[#This Row],[graaddagen]],"")</f>
        <v>5.120000000000001</v>
      </c>
      <c r="O163" s="101">
        <f>IF(ISNUMBER(jaar_zip[[#This Row],[etmaaltemperatuur]]),IF(jaar_zip[[#This Row],[etmaaltemperatuur]]&gt;stookgrens,jaar_zip[[#This Row],[etmaaltemperatuur]]-stookgrens,0),"")</f>
        <v>0</v>
      </c>
    </row>
    <row r="164" spans="1:15" x14ac:dyDescent="0.25">
      <c r="A164">
        <v>215</v>
      </c>
      <c r="B164">
        <v>20240611</v>
      </c>
      <c r="C164">
        <v>5.4</v>
      </c>
      <c r="D164">
        <v>12.3</v>
      </c>
      <c r="E164">
        <v>2407</v>
      </c>
      <c r="F164">
        <v>1</v>
      </c>
      <c r="G164">
        <v>1016.1</v>
      </c>
      <c r="H164">
        <v>75</v>
      </c>
      <c r="I164" s="101" t="s">
        <v>12</v>
      </c>
      <c r="J164" s="1">
        <f>DATEVALUE(RIGHT(jaar_zip[[#This Row],[YYYYMMDD]],2)&amp;"-"&amp;MID(jaar_zip[[#This Row],[YYYYMMDD]],5,2)&amp;"-"&amp;LEFT(jaar_zip[[#This Row],[YYYYMMDD]],4))</f>
        <v>45454</v>
      </c>
      <c r="K164" s="101" t="str">
        <f>IF(AND(VALUE(MONTH(jaar_zip[[#This Row],[Datum]]))=1,VALUE(WEEKNUM(jaar_zip[[#This Row],[Datum]],21))&gt;51),RIGHT(YEAR(jaar_zip[[#This Row],[Datum]])-1,2),RIGHT(YEAR(jaar_zip[[#This Row],[Datum]]),2))&amp;"-"&amp; TEXT(WEEKNUM(jaar_zip[[#This Row],[Datum]],21),"00")</f>
        <v>24-24</v>
      </c>
      <c r="L164" s="101">
        <f>MONTH(jaar_zip[[#This Row],[Datum]])</f>
        <v>6</v>
      </c>
      <c r="M164" s="101">
        <f>IF(ISNUMBER(jaar_zip[[#This Row],[etmaaltemperatuur]]),IF(jaar_zip[[#This Row],[etmaaltemperatuur]]&lt;stookgrens,stookgrens-jaar_zip[[#This Row],[etmaaltemperatuur]],0),"")</f>
        <v>5.6999999999999993</v>
      </c>
      <c r="N164" s="101">
        <f>IF(ISNUMBER(jaar_zip[[#This Row],[graaddagen]]),IF(OR(MONTH(jaar_zip[[#This Row],[Datum]])=1,MONTH(jaar_zip[[#This Row],[Datum]])=2,MONTH(jaar_zip[[#This Row],[Datum]])=11,MONTH(jaar_zip[[#This Row],[Datum]])=12),1.1,IF(OR(MONTH(jaar_zip[[#This Row],[Datum]])=3,MONTH(jaar_zip[[#This Row],[Datum]])=10),1,0.8))*jaar_zip[[#This Row],[graaddagen]],"")</f>
        <v>4.5599999999999996</v>
      </c>
      <c r="O164" s="101">
        <f>IF(ISNUMBER(jaar_zip[[#This Row],[etmaaltemperatuur]]),IF(jaar_zip[[#This Row],[etmaaltemperatuur]]&gt;stookgrens,jaar_zip[[#This Row],[etmaaltemperatuur]]-stookgrens,0),"")</f>
        <v>0</v>
      </c>
    </row>
    <row r="165" spans="1:15" x14ac:dyDescent="0.25">
      <c r="A165">
        <v>215</v>
      </c>
      <c r="B165">
        <v>20240612</v>
      </c>
      <c r="C165">
        <v>4.2</v>
      </c>
      <c r="D165">
        <v>11.8</v>
      </c>
      <c r="E165">
        <v>1803</v>
      </c>
      <c r="F165">
        <v>0.8</v>
      </c>
      <c r="G165">
        <v>1019.9</v>
      </c>
      <c r="H165">
        <v>76</v>
      </c>
      <c r="I165" s="101" t="s">
        <v>12</v>
      </c>
      <c r="J165" s="1">
        <f>DATEVALUE(RIGHT(jaar_zip[[#This Row],[YYYYMMDD]],2)&amp;"-"&amp;MID(jaar_zip[[#This Row],[YYYYMMDD]],5,2)&amp;"-"&amp;LEFT(jaar_zip[[#This Row],[YYYYMMDD]],4))</f>
        <v>45455</v>
      </c>
      <c r="K165" s="101" t="str">
        <f>IF(AND(VALUE(MONTH(jaar_zip[[#This Row],[Datum]]))=1,VALUE(WEEKNUM(jaar_zip[[#This Row],[Datum]],21))&gt;51),RIGHT(YEAR(jaar_zip[[#This Row],[Datum]])-1,2),RIGHT(YEAR(jaar_zip[[#This Row],[Datum]]),2))&amp;"-"&amp; TEXT(WEEKNUM(jaar_zip[[#This Row],[Datum]],21),"00")</f>
        <v>24-24</v>
      </c>
      <c r="L165" s="101">
        <f>MONTH(jaar_zip[[#This Row],[Datum]])</f>
        <v>6</v>
      </c>
      <c r="M165" s="101">
        <f>IF(ISNUMBER(jaar_zip[[#This Row],[etmaaltemperatuur]]),IF(jaar_zip[[#This Row],[etmaaltemperatuur]]&lt;stookgrens,stookgrens-jaar_zip[[#This Row],[etmaaltemperatuur]],0),"")</f>
        <v>6.1999999999999993</v>
      </c>
      <c r="N165" s="101">
        <f>IF(ISNUMBER(jaar_zip[[#This Row],[graaddagen]]),IF(OR(MONTH(jaar_zip[[#This Row],[Datum]])=1,MONTH(jaar_zip[[#This Row],[Datum]])=2,MONTH(jaar_zip[[#This Row],[Datum]])=11,MONTH(jaar_zip[[#This Row],[Datum]])=12),1.1,IF(OR(MONTH(jaar_zip[[#This Row],[Datum]])=3,MONTH(jaar_zip[[#This Row],[Datum]])=10),1,0.8))*jaar_zip[[#This Row],[graaddagen]],"")</f>
        <v>4.96</v>
      </c>
      <c r="O165" s="101">
        <f>IF(ISNUMBER(jaar_zip[[#This Row],[etmaaltemperatuur]]),IF(jaar_zip[[#This Row],[etmaaltemperatuur]]&gt;stookgrens,jaar_zip[[#This Row],[etmaaltemperatuur]]-stookgrens,0),"")</f>
        <v>0</v>
      </c>
    </row>
    <row r="166" spans="1:15" x14ac:dyDescent="0.25">
      <c r="A166">
        <v>215</v>
      </c>
      <c r="B166">
        <v>20240613</v>
      </c>
      <c r="C166">
        <v>3.2</v>
      </c>
      <c r="D166">
        <v>13.7</v>
      </c>
      <c r="E166">
        <v>1926</v>
      </c>
      <c r="F166">
        <v>-0.1</v>
      </c>
      <c r="G166">
        <v>1014.7</v>
      </c>
      <c r="H166">
        <v>75</v>
      </c>
      <c r="I166" s="101" t="s">
        <v>12</v>
      </c>
      <c r="J166" s="1">
        <f>DATEVALUE(RIGHT(jaar_zip[[#This Row],[YYYYMMDD]],2)&amp;"-"&amp;MID(jaar_zip[[#This Row],[YYYYMMDD]],5,2)&amp;"-"&amp;LEFT(jaar_zip[[#This Row],[YYYYMMDD]],4))</f>
        <v>45456</v>
      </c>
      <c r="K166" s="101" t="str">
        <f>IF(AND(VALUE(MONTH(jaar_zip[[#This Row],[Datum]]))=1,VALUE(WEEKNUM(jaar_zip[[#This Row],[Datum]],21))&gt;51),RIGHT(YEAR(jaar_zip[[#This Row],[Datum]])-1,2),RIGHT(YEAR(jaar_zip[[#This Row],[Datum]]),2))&amp;"-"&amp; TEXT(WEEKNUM(jaar_zip[[#This Row],[Datum]],21),"00")</f>
        <v>24-24</v>
      </c>
      <c r="L166" s="101">
        <f>MONTH(jaar_zip[[#This Row],[Datum]])</f>
        <v>6</v>
      </c>
      <c r="M166" s="101">
        <f>IF(ISNUMBER(jaar_zip[[#This Row],[etmaaltemperatuur]]),IF(jaar_zip[[#This Row],[etmaaltemperatuur]]&lt;stookgrens,stookgrens-jaar_zip[[#This Row],[etmaaltemperatuur]],0),"")</f>
        <v>4.3000000000000007</v>
      </c>
      <c r="N166" s="101">
        <f>IF(ISNUMBER(jaar_zip[[#This Row],[graaddagen]]),IF(OR(MONTH(jaar_zip[[#This Row],[Datum]])=1,MONTH(jaar_zip[[#This Row],[Datum]])=2,MONTH(jaar_zip[[#This Row],[Datum]])=11,MONTH(jaar_zip[[#This Row],[Datum]])=12),1.1,IF(OR(MONTH(jaar_zip[[#This Row],[Datum]])=3,MONTH(jaar_zip[[#This Row],[Datum]])=10),1,0.8))*jaar_zip[[#This Row],[graaddagen]],"")</f>
        <v>3.4400000000000008</v>
      </c>
      <c r="O166" s="101">
        <f>IF(ISNUMBER(jaar_zip[[#This Row],[etmaaltemperatuur]]),IF(jaar_zip[[#This Row],[etmaaltemperatuur]]&gt;stookgrens,jaar_zip[[#This Row],[etmaaltemperatuur]]-stookgrens,0),"")</f>
        <v>0</v>
      </c>
    </row>
    <row r="167" spans="1:15" x14ac:dyDescent="0.25">
      <c r="A167">
        <v>215</v>
      </c>
      <c r="B167">
        <v>20240614</v>
      </c>
      <c r="C167">
        <v>4.5</v>
      </c>
      <c r="D167">
        <v>14.8</v>
      </c>
      <c r="E167">
        <v>1114</v>
      </c>
      <c r="F167">
        <v>3.5</v>
      </c>
      <c r="G167">
        <v>1004.5</v>
      </c>
      <c r="H167">
        <v>84</v>
      </c>
      <c r="I167" s="101" t="s">
        <v>12</v>
      </c>
      <c r="J167" s="1">
        <f>DATEVALUE(RIGHT(jaar_zip[[#This Row],[YYYYMMDD]],2)&amp;"-"&amp;MID(jaar_zip[[#This Row],[YYYYMMDD]],5,2)&amp;"-"&amp;LEFT(jaar_zip[[#This Row],[YYYYMMDD]],4))</f>
        <v>45457</v>
      </c>
      <c r="K167" s="101" t="str">
        <f>IF(AND(VALUE(MONTH(jaar_zip[[#This Row],[Datum]]))=1,VALUE(WEEKNUM(jaar_zip[[#This Row],[Datum]],21))&gt;51),RIGHT(YEAR(jaar_zip[[#This Row],[Datum]])-1,2),RIGHT(YEAR(jaar_zip[[#This Row],[Datum]]),2))&amp;"-"&amp; TEXT(WEEKNUM(jaar_zip[[#This Row],[Datum]],21),"00")</f>
        <v>24-24</v>
      </c>
      <c r="L167" s="101">
        <f>MONTH(jaar_zip[[#This Row],[Datum]])</f>
        <v>6</v>
      </c>
      <c r="M167" s="101">
        <f>IF(ISNUMBER(jaar_zip[[#This Row],[etmaaltemperatuur]]),IF(jaar_zip[[#This Row],[etmaaltemperatuur]]&lt;stookgrens,stookgrens-jaar_zip[[#This Row],[etmaaltemperatuur]],0),"")</f>
        <v>3.1999999999999993</v>
      </c>
      <c r="N167" s="101">
        <f>IF(ISNUMBER(jaar_zip[[#This Row],[graaddagen]]),IF(OR(MONTH(jaar_zip[[#This Row],[Datum]])=1,MONTH(jaar_zip[[#This Row],[Datum]])=2,MONTH(jaar_zip[[#This Row],[Datum]])=11,MONTH(jaar_zip[[#This Row],[Datum]])=12),1.1,IF(OR(MONTH(jaar_zip[[#This Row],[Datum]])=3,MONTH(jaar_zip[[#This Row],[Datum]])=10),1,0.8))*jaar_zip[[#This Row],[graaddagen]],"")</f>
        <v>2.5599999999999996</v>
      </c>
      <c r="O167" s="101">
        <f>IF(ISNUMBER(jaar_zip[[#This Row],[etmaaltemperatuur]]),IF(jaar_zip[[#This Row],[etmaaltemperatuur]]&gt;stookgrens,jaar_zip[[#This Row],[etmaaltemperatuur]]-stookgrens,0),"")</f>
        <v>0</v>
      </c>
    </row>
    <row r="168" spans="1:15" x14ac:dyDescent="0.25">
      <c r="A168">
        <v>215</v>
      </c>
      <c r="B168">
        <v>20240615</v>
      </c>
      <c r="C168">
        <v>6.8</v>
      </c>
      <c r="D168">
        <v>14</v>
      </c>
      <c r="E168">
        <v>1415</v>
      </c>
      <c r="F168">
        <v>5</v>
      </c>
      <c r="G168">
        <v>1001.9</v>
      </c>
      <c r="H168">
        <v>80</v>
      </c>
      <c r="I168" s="101" t="s">
        <v>12</v>
      </c>
      <c r="J168" s="1">
        <f>DATEVALUE(RIGHT(jaar_zip[[#This Row],[YYYYMMDD]],2)&amp;"-"&amp;MID(jaar_zip[[#This Row],[YYYYMMDD]],5,2)&amp;"-"&amp;LEFT(jaar_zip[[#This Row],[YYYYMMDD]],4))</f>
        <v>45458</v>
      </c>
      <c r="K168" s="101" t="str">
        <f>IF(AND(VALUE(MONTH(jaar_zip[[#This Row],[Datum]]))=1,VALUE(WEEKNUM(jaar_zip[[#This Row],[Datum]],21))&gt;51),RIGHT(YEAR(jaar_zip[[#This Row],[Datum]])-1,2),RIGHT(YEAR(jaar_zip[[#This Row],[Datum]]),2))&amp;"-"&amp; TEXT(WEEKNUM(jaar_zip[[#This Row],[Datum]],21),"00")</f>
        <v>24-24</v>
      </c>
      <c r="L168" s="101">
        <f>MONTH(jaar_zip[[#This Row],[Datum]])</f>
        <v>6</v>
      </c>
      <c r="M168" s="101">
        <f>IF(ISNUMBER(jaar_zip[[#This Row],[etmaaltemperatuur]]),IF(jaar_zip[[#This Row],[etmaaltemperatuur]]&lt;stookgrens,stookgrens-jaar_zip[[#This Row],[etmaaltemperatuur]],0),"")</f>
        <v>4</v>
      </c>
      <c r="N168" s="101">
        <f>IF(ISNUMBER(jaar_zip[[#This Row],[graaddagen]]),IF(OR(MONTH(jaar_zip[[#This Row],[Datum]])=1,MONTH(jaar_zip[[#This Row],[Datum]])=2,MONTH(jaar_zip[[#This Row],[Datum]])=11,MONTH(jaar_zip[[#This Row],[Datum]])=12),1.1,IF(OR(MONTH(jaar_zip[[#This Row],[Datum]])=3,MONTH(jaar_zip[[#This Row],[Datum]])=10),1,0.8))*jaar_zip[[#This Row],[graaddagen]],"")</f>
        <v>3.2</v>
      </c>
      <c r="O168" s="101">
        <f>IF(ISNUMBER(jaar_zip[[#This Row],[etmaaltemperatuur]]),IF(jaar_zip[[#This Row],[etmaaltemperatuur]]&gt;stookgrens,jaar_zip[[#This Row],[etmaaltemperatuur]]-stookgrens,0),"")</f>
        <v>0</v>
      </c>
    </row>
    <row r="169" spans="1:15" x14ac:dyDescent="0.25">
      <c r="A169">
        <v>215</v>
      </c>
      <c r="B169">
        <v>20240616</v>
      </c>
      <c r="C169">
        <v>5.6</v>
      </c>
      <c r="D169">
        <v>14.8</v>
      </c>
      <c r="E169">
        <v>1748</v>
      </c>
      <c r="F169">
        <v>3.8</v>
      </c>
      <c r="G169">
        <v>1005</v>
      </c>
      <c r="H169">
        <v>79</v>
      </c>
      <c r="I169" s="101" t="s">
        <v>12</v>
      </c>
      <c r="J169" s="1">
        <f>DATEVALUE(RIGHT(jaar_zip[[#This Row],[YYYYMMDD]],2)&amp;"-"&amp;MID(jaar_zip[[#This Row],[YYYYMMDD]],5,2)&amp;"-"&amp;LEFT(jaar_zip[[#This Row],[YYYYMMDD]],4))</f>
        <v>45459</v>
      </c>
      <c r="K169" s="101" t="str">
        <f>IF(AND(VALUE(MONTH(jaar_zip[[#This Row],[Datum]]))=1,VALUE(WEEKNUM(jaar_zip[[#This Row],[Datum]],21))&gt;51),RIGHT(YEAR(jaar_zip[[#This Row],[Datum]])-1,2),RIGHT(YEAR(jaar_zip[[#This Row],[Datum]]),2))&amp;"-"&amp; TEXT(WEEKNUM(jaar_zip[[#This Row],[Datum]],21),"00")</f>
        <v>24-24</v>
      </c>
      <c r="L169" s="101">
        <f>MONTH(jaar_zip[[#This Row],[Datum]])</f>
        <v>6</v>
      </c>
      <c r="M169" s="101">
        <f>IF(ISNUMBER(jaar_zip[[#This Row],[etmaaltemperatuur]]),IF(jaar_zip[[#This Row],[etmaaltemperatuur]]&lt;stookgrens,stookgrens-jaar_zip[[#This Row],[etmaaltemperatuur]],0),"")</f>
        <v>3.1999999999999993</v>
      </c>
      <c r="N169" s="101">
        <f>IF(ISNUMBER(jaar_zip[[#This Row],[graaddagen]]),IF(OR(MONTH(jaar_zip[[#This Row],[Datum]])=1,MONTH(jaar_zip[[#This Row],[Datum]])=2,MONTH(jaar_zip[[#This Row],[Datum]])=11,MONTH(jaar_zip[[#This Row],[Datum]])=12),1.1,IF(OR(MONTH(jaar_zip[[#This Row],[Datum]])=3,MONTH(jaar_zip[[#This Row],[Datum]])=10),1,0.8))*jaar_zip[[#This Row],[graaddagen]],"")</f>
        <v>2.5599999999999996</v>
      </c>
      <c r="O169" s="101">
        <f>IF(ISNUMBER(jaar_zip[[#This Row],[etmaaltemperatuur]]),IF(jaar_zip[[#This Row],[etmaaltemperatuur]]&gt;stookgrens,jaar_zip[[#This Row],[etmaaltemperatuur]]-stookgrens,0),"")</f>
        <v>0</v>
      </c>
    </row>
    <row r="170" spans="1:15" x14ac:dyDescent="0.25">
      <c r="A170">
        <v>215</v>
      </c>
      <c r="B170">
        <v>20240617</v>
      </c>
      <c r="C170">
        <v>3.7</v>
      </c>
      <c r="D170">
        <v>15.5</v>
      </c>
      <c r="E170">
        <v>2933</v>
      </c>
      <c r="F170">
        <v>0</v>
      </c>
      <c r="G170">
        <v>1011.3</v>
      </c>
      <c r="H170">
        <v>75</v>
      </c>
      <c r="I170" s="101" t="s">
        <v>12</v>
      </c>
      <c r="J170" s="1">
        <f>DATEVALUE(RIGHT(jaar_zip[[#This Row],[YYYYMMDD]],2)&amp;"-"&amp;MID(jaar_zip[[#This Row],[YYYYMMDD]],5,2)&amp;"-"&amp;LEFT(jaar_zip[[#This Row],[YYYYMMDD]],4))</f>
        <v>45460</v>
      </c>
      <c r="K170" s="101" t="str">
        <f>IF(AND(VALUE(MONTH(jaar_zip[[#This Row],[Datum]]))=1,VALUE(WEEKNUM(jaar_zip[[#This Row],[Datum]],21))&gt;51),RIGHT(YEAR(jaar_zip[[#This Row],[Datum]])-1,2),RIGHT(YEAR(jaar_zip[[#This Row],[Datum]]),2))&amp;"-"&amp; TEXT(WEEKNUM(jaar_zip[[#This Row],[Datum]],21),"00")</f>
        <v>24-25</v>
      </c>
      <c r="L170" s="101">
        <f>MONTH(jaar_zip[[#This Row],[Datum]])</f>
        <v>6</v>
      </c>
      <c r="M170" s="101">
        <f>IF(ISNUMBER(jaar_zip[[#This Row],[etmaaltemperatuur]]),IF(jaar_zip[[#This Row],[etmaaltemperatuur]]&lt;stookgrens,stookgrens-jaar_zip[[#This Row],[etmaaltemperatuur]],0),"")</f>
        <v>2.5</v>
      </c>
      <c r="N170" s="101">
        <f>IF(ISNUMBER(jaar_zip[[#This Row],[graaddagen]]),IF(OR(MONTH(jaar_zip[[#This Row],[Datum]])=1,MONTH(jaar_zip[[#This Row],[Datum]])=2,MONTH(jaar_zip[[#This Row],[Datum]])=11,MONTH(jaar_zip[[#This Row],[Datum]])=12),1.1,IF(OR(MONTH(jaar_zip[[#This Row],[Datum]])=3,MONTH(jaar_zip[[#This Row],[Datum]])=10),1,0.8))*jaar_zip[[#This Row],[graaddagen]],"")</f>
        <v>2</v>
      </c>
      <c r="O170" s="101">
        <f>IF(ISNUMBER(jaar_zip[[#This Row],[etmaaltemperatuur]]),IF(jaar_zip[[#This Row],[etmaaltemperatuur]]&gt;stookgrens,jaar_zip[[#This Row],[etmaaltemperatuur]]-stookgrens,0),"")</f>
        <v>0</v>
      </c>
    </row>
    <row r="171" spans="1:15" x14ac:dyDescent="0.25">
      <c r="A171">
        <v>215</v>
      </c>
      <c r="B171">
        <v>20240618</v>
      </c>
      <c r="C171">
        <v>1.3</v>
      </c>
      <c r="D171">
        <v>15.2</v>
      </c>
      <c r="E171">
        <v>858</v>
      </c>
      <c r="F171">
        <v>0.4</v>
      </c>
      <c r="G171">
        <v>1014.1</v>
      </c>
      <c r="H171">
        <v>86</v>
      </c>
      <c r="I171" s="101" t="s">
        <v>12</v>
      </c>
      <c r="J171" s="1">
        <f>DATEVALUE(RIGHT(jaar_zip[[#This Row],[YYYYMMDD]],2)&amp;"-"&amp;MID(jaar_zip[[#This Row],[YYYYMMDD]],5,2)&amp;"-"&amp;LEFT(jaar_zip[[#This Row],[YYYYMMDD]],4))</f>
        <v>45461</v>
      </c>
      <c r="K171" s="101" t="str">
        <f>IF(AND(VALUE(MONTH(jaar_zip[[#This Row],[Datum]]))=1,VALUE(WEEKNUM(jaar_zip[[#This Row],[Datum]],21))&gt;51),RIGHT(YEAR(jaar_zip[[#This Row],[Datum]])-1,2),RIGHT(YEAR(jaar_zip[[#This Row],[Datum]]),2))&amp;"-"&amp; TEXT(WEEKNUM(jaar_zip[[#This Row],[Datum]],21),"00")</f>
        <v>24-25</v>
      </c>
      <c r="L171" s="101">
        <f>MONTH(jaar_zip[[#This Row],[Datum]])</f>
        <v>6</v>
      </c>
      <c r="M171" s="101">
        <f>IF(ISNUMBER(jaar_zip[[#This Row],[etmaaltemperatuur]]),IF(jaar_zip[[#This Row],[etmaaltemperatuur]]&lt;stookgrens,stookgrens-jaar_zip[[#This Row],[etmaaltemperatuur]],0),"")</f>
        <v>2.8000000000000007</v>
      </c>
      <c r="N171" s="101">
        <f>IF(ISNUMBER(jaar_zip[[#This Row],[graaddagen]]),IF(OR(MONTH(jaar_zip[[#This Row],[Datum]])=1,MONTH(jaar_zip[[#This Row],[Datum]])=2,MONTH(jaar_zip[[#This Row],[Datum]])=11,MONTH(jaar_zip[[#This Row],[Datum]])=12),1.1,IF(OR(MONTH(jaar_zip[[#This Row],[Datum]])=3,MONTH(jaar_zip[[#This Row],[Datum]])=10),1,0.8))*jaar_zip[[#This Row],[graaddagen]],"")</f>
        <v>2.2400000000000007</v>
      </c>
      <c r="O171" s="101">
        <f>IF(ISNUMBER(jaar_zip[[#This Row],[etmaaltemperatuur]]),IF(jaar_zip[[#This Row],[etmaaltemperatuur]]&gt;stookgrens,jaar_zip[[#This Row],[etmaaltemperatuur]]-stookgrens,0),"")</f>
        <v>0</v>
      </c>
    </row>
    <row r="172" spans="1:15" x14ac:dyDescent="0.25">
      <c r="A172">
        <v>215</v>
      </c>
      <c r="B172">
        <v>20240619</v>
      </c>
      <c r="C172">
        <v>4.5</v>
      </c>
      <c r="D172">
        <v>14.8</v>
      </c>
      <c r="E172">
        <v>2921</v>
      </c>
      <c r="F172">
        <v>0</v>
      </c>
      <c r="G172">
        <v>1020.2</v>
      </c>
      <c r="H172">
        <v>81</v>
      </c>
      <c r="I172" s="101" t="s">
        <v>12</v>
      </c>
      <c r="J172" s="1">
        <f>DATEVALUE(RIGHT(jaar_zip[[#This Row],[YYYYMMDD]],2)&amp;"-"&amp;MID(jaar_zip[[#This Row],[YYYYMMDD]],5,2)&amp;"-"&amp;LEFT(jaar_zip[[#This Row],[YYYYMMDD]],4))</f>
        <v>45462</v>
      </c>
      <c r="K172" s="101" t="str">
        <f>IF(AND(VALUE(MONTH(jaar_zip[[#This Row],[Datum]]))=1,VALUE(WEEKNUM(jaar_zip[[#This Row],[Datum]],21))&gt;51),RIGHT(YEAR(jaar_zip[[#This Row],[Datum]])-1,2),RIGHT(YEAR(jaar_zip[[#This Row],[Datum]]),2))&amp;"-"&amp; TEXT(WEEKNUM(jaar_zip[[#This Row],[Datum]],21),"00")</f>
        <v>24-25</v>
      </c>
      <c r="L172" s="101">
        <f>MONTH(jaar_zip[[#This Row],[Datum]])</f>
        <v>6</v>
      </c>
      <c r="M172" s="101">
        <f>IF(ISNUMBER(jaar_zip[[#This Row],[etmaaltemperatuur]]),IF(jaar_zip[[#This Row],[etmaaltemperatuur]]&lt;stookgrens,stookgrens-jaar_zip[[#This Row],[etmaaltemperatuur]],0),"")</f>
        <v>3.1999999999999993</v>
      </c>
      <c r="N172" s="101">
        <f>IF(ISNUMBER(jaar_zip[[#This Row],[graaddagen]]),IF(OR(MONTH(jaar_zip[[#This Row],[Datum]])=1,MONTH(jaar_zip[[#This Row],[Datum]])=2,MONTH(jaar_zip[[#This Row],[Datum]])=11,MONTH(jaar_zip[[#This Row],[Datum]])=12),1.1,IF(OR(MONTH(jaar_zip[[#This Row],[Datum]])=3,MONTH(jaar_zip[[#This Row],[Datum]])=10),1,0.8))*jaar_zip[[#This Row],[graaddagen]],"")</f>
        <v>2.5599999999999996</v>
      </c>
      <c r="O172" s="101">
        <f>IF(ISNUMBER(jaar_zip[[#This Row],[etmaaltemperatuur]]),IF(jaar_zip[[#This Row],[etmaaltemperatuur]]&gt;stookgrens,jaar_zip[[#This Row],[etmaaltemperatuur]]-stookgrens,0),"")</f>
        <v>0</v>
      </c>
    </row>
    <row r="173" spans="1:15" x14ac:dyDescent="0.25">
      <c r="A173">
        <v>215</v>
      </c>
      <c r="B173">
        <v>20240620</v>
      </c>
      <c r="C173">
        <v>2.7</v>
      </c>
      <c r="D173">
        <v>15.8</v>
      </c>
      <c r="E173">
        <v>1923</v>
      </c>
      <c r="F173">
        <v>0</v>
      </c>
      <c r="G173">
        <v>1019.6</v>
      </c>
      <c r="H173">
        <v>78</v>
      </c>
      <c r="I173" s="101" t="s">
        <v>12</v>
      </c>
      <c r="J173" s="1">
        <f>DATEVALUE(RIGHT(jaar_zip[[#This Row],[YYYYMMDD]],2)&amp;"-"&amp;MID(jaar_zip[[#This Row],[YYYYMMDD]],5,2)&amp;"-"&amp;LEFT(jaar_zip[[#This Row],[YYYYMMDD]],4))</f>
        <v>45463</v>
      </c>
      <c r="K173" s="101" t="str">
        <f>IF(AND(VALUE(MONTH(jaar_zip[[#This Row],[Datum]]))=1,VALUE(WEEKNUM(jaar_zip[[#This Row],[Datum]],21))&gt;51),RIGHT(YEAR(jaar_zip[[#This Row],[Datum]])-1,2),RIGHT(YEAR(jaar_zip[[#This Row],[Datum]]),2))&amp;"-"&amp; TEXT(WEEKNUM(jaar_zip[[#This Row],[Datum]],21),"00")</f>
        <v>24-25</v>
      </c>
      <c r="L173" s="101">
        <f>MONTH(jaar_zip[[#This Row],[Datum]])</f>
        <v>6</v>
      </c>
      <c r="M173" s="101">
        <f>IF(ISNUMBER(jaar_zip[[#This Row],[etmaaltemperatuur]]),IF(jaar_zip[[#This Row],[etmaaltemperatuur]]&lt;stookgrens,stookgrens-jaar_zip[[#This Row],[etmaaltemperatuur]],0),"")</f>
        <v>2.1999999999999993</v>
      </c>
      <c r="N173" s="101">
        <f>IF(ISNUMBER(jaar_zip[[#This Row],[graaddagen]]),IF(OR(MONTH(jaar_zip[[#This Row],[Datum]])=1,MONTH(jaar_zip[[#This Row],[Datum]])=2,MONTH(jaar_zip[[#This Row],[Datum]])=11,MONTH(jaar_zip[[#This Row],[Datum]])=12),1.1,IF(OR(MONTH(jaar_zip[[#This Row],[Datum]])=3,MONTH(jaar_zip[[#This Row],[Datum]])=10),1,0.8))*jaar_zip[[#This Row],[graaddagen]],"")</f>
        <v>1.7599999999999996</v>
      </c>
      <c r="O173" s="101">
        <f>IF(ISNUMBER(jaar_zip[[#This Row],[etmaaltemperatuur]]),IF(jaar_zip[[#This Row],[etmaaltemperatuur]]&gt;stookgrens,jaar_zip[[#This Row],[etmaaltemperatuur]]-stookgrens,0),"")</f>
        <v>0</v>
      </c>
    </row>
    <row r="174" spans="1:15" x14ac:dyDescent="0.25">
      <c r="A174">
        <v>215</v>
      </c>
      <c r="B174">
        <v>20240621</v>
      </c>
      <c r="C174">
        <v>2.2999999999999998</v>
      </c>
      <c r="D174">
        <v>15</v>
      </c>
      <c r="E174">
        <v>642</v>
      </c>
      <c r="F174">
        <v>3</v>
      </c>
      <c r="G174">
        <v>1012.9</v>
      </c>
      <c r="H174">
        <v>91</v>
      </c>
      <c r="I174" s="101" t="s">
        <v>12</v>
      </c>
      <c r="J174" s="1">
        <f>DATEVALUE(RIGHT(jaar_zip[[#This Row],[YYYYMMDD]],2)&amp;"-"&amp;MID(jaar_zip[[#This Row],[YYYYMMDD]],5,2)&amp;"-"&amp;LEFT(jaar_zip[[#This Row],[YYYYMMDD]],4))</f>
        <v>45464</v>
      </c>
      <c r="K174" s="101" t="str">
        <f>IF(AND(VALUE(MONTH(jaar_zip[[#This Row],[Datum]]))=1,VALUE(WEEKNUM(jaar_zip[[#This Row],[Datum]],21))&gt;51),RIGHT(YEAR(jaar_zip[[#This Row],[Datum]])-1,2),RIGHT(YEAR(jaar_zip[[#This Row],[Datum]]),2))&amp;"-"&amp; TEXT(WEEKNUM(jaar_zip[[#This Row],[Datum]],21),"00")</f>
        <v>24-25</v>
      </c>
      <c r="L174" s="101">
        <f>MONTH(jaar_zip[[#This Row],[Datum]])</f>
        <v>6</v>
      </c>
      <c r="M174" s="101">
        <f>IF(ISNUMBER(jaar_zip[[#This Row],[etmaaltemperatuur]]),IF(jaar_zip[[#This Row],[etmaaltemperatuur]]&lt;stookgrens,stookgrens-jaar_zip[[#This Row],[etmaaltemperatuur]],0),"")</f>
        <v>3</v>
      </c>
      <c r="N174" s="101">
        <f>IF(ISNUMBER(jaar_zip[[#This Row],[graaddagen]]),IF(OR(MONTH(jaar_zip[[#This Row],[Datum]])=1,MONTH(jaar_zip[[#This Row],[Datum]])=2,MONTH(jaar_zip[[#This Row],[Datum]])=11,MONTH(jaar_zip[[#This Row],[Datum]])=12),1.1,IF(OR(MONTH(jaar_zip[[#This Row],[Datum]])=3,MONTH(jaar_zip[[#This Row],[Datum]])=10),1,0.8))*jaar_zip[[#This Row],[graaddagen]],"")</f>
        <v>2.4000000000000004</v>
      </c>
      <c r="O174" s="101">
        <f>IF(ISNUMBER(jaar_zip[[#This Row],[etmaaltemperatuur]]),IF(jaar_zip[[#This Row],[etmaaltemperatuur]]&gt;stookgrens,jaar_zip[[#This Row],[etmaaltemperatuur]]-stookgrens,0),"")</f>
        <v>0</v>
      </c>
    </row>
    <row r="175" spans="1:15" x14ac:dyDescent="0.25">
      <c r="A175">
        <v>215</v>
      </c>
      <c r="B175">
        <v>20240622</v>
      </c>
      <c r="C175">
        <v>4.3</v>
      </c>
      <c r="D175">
        <v>16.3</v>
      </c>
      <c r="E175">
        <v>2602</v>
      </c>
      <c r="F175">
        <v>-0.1</v>
      </c>
      <c r="G175">
        <v>1013.5</v>
      </c>
      <c r="H175">
        <v>82</v>
      </c>
      <c r="I175" s="101" t="s">
        <v>12</v>
      </c>
      <c r="J175" s="1">
        <f>DATEVALUE(RIGHT(jaar_zip[[#This Row],[YYYYMMDD]],2)&amp;"-"&amp;MID(jaar_zip[[#This Row],[YYYYMMDD]],5,2)&amp;"-"&amp;LEFT(jaar_zip[[#This Row],[YYYYMMDD]],4))</f>
        <v>45465</v>
      </c>
      <c r="K175" s="101" t="str">
        <f>IF(AND(VALUE(MONTH(jaar_zip[[#This Row],[Datum]]))=1,VALUE(WEEKNUM(jaar_zip[[#This Row],[Datum]],21))&gt;51),RIGHT(YEAR(jaar_zip[[#This Row],[Datum]])-1,2),RIGHT(YEAR(jaar_zip[[#This Row],[Datum]]),2))&amp;"-"&amp; TEXT(WEEKNUM(jaar_zip[[#This Row],[Datum]],21),"00")</f>
        <v>24-25</v>
      </c>
      <c r="L175" s="101">
        <f>MONTH(jaar_zip[[#This Row],[Datum]])</f>
        <v>6</v>
      </c>
      <c r="M175" s="101">
        <f>IF(ISNUMBER(jaar_zip[[#This Row],[etmaaltemperatuur]]),IF(jaar_zip[[#This Row],[etmaaltemperatuur]]&lt;stookgrens,stookgrens-jaar_zip[[#This Row],[etmaaltemperatuur]],0),"")</f>
        <v>1.6999999999999993</v>
      </c>
      <c r="N175" s="101">
        <f>IF(ISNUMBER(jaar_zip[[#This Row],[graaddagen]]),IF(OR(MONTH(jaar_zip[[#This Row],[Datum]])=1,MONTH(jaar_zip[[#This Row],[Datum]])=2,MONTH(jaar_zip[[#This Row],[Datum]])=11,MONTH(jaar_zip[[#This Row],[Datum]])=12),1.1,IF(OR(MONTH(jaar_zip[[#This Row],[Datum]])=3,MONTH(jaar_zip[[#This Row],[Datum]])=10),1,0.8))*jaar_zip[[#This Row],[graaddagen]],"")</f>
        <v>1.3599999999999994</v>
      </c>
      <c r="O175" s="101">
        <f>IF(ISNUMBER(jaar_zip[[#This Row],[etmaaltemperatuur]]),IF(jaar_zip[[#This Row],[etmaaltemperatuur]]&gt;stookgrens,jaar_zip[[#This Row],[etmaaltemperatuur]]-stookgrens,0),"")</f>
        <v>0</v>
      </c>
    </row>
    <row r="176" spans="1:15" x14ac:dyDescent="0.25">
      <c r="A176">
        <v>215</v>
      </c>
      <c r="B176">
        <v>20240623</v>
      </c>
      <c r="C176">
        <v>2.5</v>
      </c>
      <c r="D176">
        <v>17.100000000000001</v>
      </c>
      <c r="E176">
        <v>3017</v>
      </c>
      <c r="F176">
        <v>0</v>
      </c>
      <c r="G176">
        <v>1019.8</v>
      </c>
      <c r="H176">
        <v>81</v>
      </c>
      <c r="I176" s="101" t="s">
        <v>12</v>
      </c>
      <c r="J176" s="1">
        <f>DATEVALUE(RIGHT(jaar_zip[[#This Row],[YYYYMMDD]],2)&amp;"-"&amp;MID(jaar_zip[[#This Row],[YYYYMMDD]],5,2)&amp;"-"&amp;LEFT(jaar_zip[[#This Row],[YYYYMMDD]],4))</f>
        <v>45466</v>
      </c>
      <c r="K176" s="101" t="str">
        <f>IF(AND(VALUE(MONTH(jaar_zip[[#This Row],[Datum]]))=1,VALUE(WEEKNUM(jaar_zip[[#This Row],[Datum]],21))&gt;51),RIGHT(YEAR(jaar_zip[[#This Row],[Datum]])-1,2),RIGHT(YEAR(jaar_zip[[#This Row],[Datum]]),2))&amp;"-"&amp; TEXT(WEEKNUM(jaar_zip[[#This Row],[Datum]],21),"00")</f>
        <v>24-25</v>
      </c>
      <c r="L176" s="101">
        <f>MONTH(jaar_zip[[#This Row],[Datum]])</f>
        <v>6</v>
      </c>
      <c r="M176" s="101">
        <f>IF(ISNUMBER(jaar_zip[[#This Row],[etmaaltemperatuur]]),IF(jaar_zip[[#This Row],[etmaaltemperatuur]]&lt;stookgrens,stookgrens-jaar_zip[[#This Row],[etmaaltemperatuur]],0),"")</f>
        <v>0.89999999999999858</v>
      </c>
      <c r="N176" s="101">
        <f>IF(ISNUMBER(jaar_zip[[#This Row],[graaddagen]]),IF(OR(MONTH(jaar_zip[[#This Row],[Datum]])=1,MONTH(jaar_zip[[#This Row],[Datum]])=2,MONTH(jaar_zip[[#This Row],[Datum]])=11,MONTH(jaar_zip[[#This Row],[Datum]])=12),1.1,IF(OR(MONTH(jaar_zip[[#This Row],[Datum]])=3,MONTH(jaar_zip[[#This Row],[Datum]])=10),1,0.8))*jaar_zip[[#This Row],[graaddagen]],"")</f>
        <v>0.71999999999999886</v>
      </c>
      <c r="O176" s="101">
        <f>IF(ISNUMBER(jaar_zip[[#This Row],[etmaaltemperatuur]]),IF(jaar_zip[[#This Row],[etmaaltemperatuur]]&gt;stookgrens,jaar_zip[[#This Row],[etmaaltemperatuur]]-stookgrens,0),"")</f>
        <v>0</v>
      </c>
    </row>
    <row r="177" spans="1:15" x14ac:dyDescent="0.25">
      <c r="A177">
        <v>215</v>
      </c>
      <c r="B177">
        <v>20240624</v>
      </c>
      <c r="C177">
        <v>2.1</v>
      </c>
      <c r="D177">
        <v>18.3</v>
      </c>
      <c r="E177">
        <v>2967</v>
      </c>
      <c r="F177">
        <v>0</v>
      </c>
      <c r="G177">
        <v>1020.1</v>
      </c>
      <c r="H177">
        <v>79</v>
      </c>
      <c r="I177" s="101" t="s">
        <v>12</v>
      </c>
      <c r="J177" s="1">
        <f>DATEVALUE(RIGHT(jaar_zip[[#This Row],[YYYYMMDD]],2)&amp;"-"&amp;MID(jaar_zip[[#This Row],[YYYYMMDD]],5,2)&amp;"-"&amp;LEFT(jaar_zip[[#This Row],[YYYYMMDD]],4))</f>
        <v>45467</v>
      </c>
      <c r="K177" s="101" t="str">
        <f>IF(AND(VALUE(MONTH(jaar_zip[[#This Row],[Datum]]))=1,VALUE(WEEKNUM(jaar_zip[[#This Row],[Datum]],21))&gt;51),RIGHT(YEAR(jaar_zip[[#This Row],[Datum]])-1,2),RIGHT(YEAR(jaar_zip[[#This Row],[Datum]]),2))&amp;"-"&amp; TEXT(WEEKNUM(jaar_zip[[#This Row],[Datum]],21),"00")</f>
        <v>24-26</v>
      </c>
      <c r="L177" s="101">
        <f>MONTH(jaar_zip[[#This Row],[Datum]])</f>
        <v>6</v>
      </c>
      <c r="M177" s="101">
        <f>IF(ISNUMBER(jaar_zip[[#This Row],[etmaaltemperatuur]]),IF(jaar_zip[[#This Row],[etmaaltemperatuur]]&lt;stookgrens,stookgrens-jaar_zip[[#This Row],[etmaaltemperatuur]],0),"")</f>
        <v>0</v>
      </c>
      <c r="N177" s="101">
        <f>IF(ISNUMBER(jaar_zip[[#This Row],[graaddagen]]),IF(OR(MONTH(jaar_zip[[#This Row],[Datum]])=1,MONTH(jaar_zip[[#This Row],[Datum]])=2,MONTH(jaar_zip[[#This Row],[Datum]])=11,MONTH(jaar_zip[[#This Row],[Datum]])=12),1.1,IF(OR(MONTH(jaar_zip[[#This Row],[Datum]])=3,MONTH(jaar_zip[[#This Row],[Datum]])=10),1,0.8))*jaar_zip[[#This Row],[graaddagen]],"")</f>
        <v>0</v>
      </c>
      <c r="O177" s="101">
        <f>IF(ISNUMBER(jaar_zip[[#This Row],[etmaaltemperatuur]]),IF(jaar_zip[[#This Row],[etmaaltemperatuur]]&gt;stookgrens,jaar_zip[[#This Row],[etmaaltemperatuur]]-stookgrens,0),"")</f>
        <v>0.30000000000000071</v>
      </c>
    </row>
    <row r="178" spans="1:15" x14ac:dyDescent="0.25">
      <c r="A178">
        <v>215</v>
      </c>
      <c r="B178">
        <v>20240625</v>
      </c>
      <c r="C178">
        <v>3.4</v>
      </c>
      <c r="D178">
        <v>22.3</v>
      </c>
      <c r="E178">
        <v>2893</v>
      </c>
      <c r="F178">
        <v>0</v>
      </c>
      <c r="G178">
        <v>1015.6</v>
      </c>
      <c r="H178">
        <v>71</v>
      </c>
      <c r="I178" s="101" t="s">
        <v>12</v>
      </c>
      <c r="J178" s="1">
        <f>DATEVALUE(RIGHT(jaar_zip[[#This Row],[YYYYMMDD]],2)&amp;"-"&amp;MID(jaar_zip[[#This Row],[YYYYMMDD]],5,2)&amp;"-"&amp;LEFT(jaar_zip[[#This Row],[YYYYMMDD]],4))</f>
        <v>45468</v>
      </c>
      <c r="K178" s="101" t="str">
        <f>IF(AND(VALUE(MONTH(jaar_zip[[#This Row],[Datum]]))=1,VALUE(WEEKNUM(jaar_zip[[#This Row],[Datum]],21))&gt;51),RIGHT(YEAR(jaar_zip[[#This Row],[Datum]])-1,2),RIGHT(YEAR(jaar_zip[[#This Row],[Datum]]),2))&amp;"-"&amp; TEXT(WEEKNUM(jaar_zip[[#This Row],[Datum]],21),"00")</f>
        <v>24-26</v>
      </c>
      <c r="L178" s="101">
        <f>MONTH(jaar_zip[[#This Row],[Datum]])</f>
        <v>6</v>
      </c>
      <c r="M178" s="101">
        <f>IF(ISNUMBER(jaar_zip[[#This Row],[etmaaltemperatuur]]),IF(jaar_zip[[#This Row],[etmaaltemperatuur]]&lt;stookgrens,stookgrens-jaar_zip[[#This Row],[etmaaltemperatuur]],0),"")</f>
        <v>0</v>
      </c>
      <c r="N178" s="101">
        <f>IF(ISNUMBER(jaar_zip[[#This Row],[graaddagen]]),IF(OR(MONTH(jaar_zip[[#This Row],[Datum]])=1,MONTH(jaar_zip[[#This Row],[Datum]])=2,MONTH(jaar_zip[[#This Row],[Datum]])=11,MONTH(jaar_zip[[#This Row],[Datum]])=12),1.1,IF(OR(MONTH(jaar_zip[[#This Row],[Datum]])=3,MONTH(jaar_zip[[#This Row],[Datum]])=10),1,0.8))*jaar_zip[[#This Row],[graaddagen]],"")</f>
        <v>0</v>
      </c>
      <c r="O178" s="101">
        <f>IF(ISNUMBER(jaar_zip[[#This Row],[etmaaltemperatuur]]),IF(jaar_zip[[#This Row],[etmaaltemperatuur]]&gt;stookgrens,jaar_zip[[#This Row],[etmaaltemperatuur]]-stookgrens,0),"")</f>
        <v>4.3000000000000007</v>
      </c>
    </row>
    <row r="179" spans="1:15" x14ac:dyDescent="0.25">
      <c r="A179">
        <v>215</v>
      </c>
      <c r="B179">
        <v>20240626</v>
      </c>
      <c r="C179">
        <v>2.5</v>
      </c>
      <c r="D179">
        <v>23.4</v>
      </c>
      <c r="E179">
        <v>2949</v>
      </c>
      <c r="F179">
        <v>0</v>
      </c>
      <c r="G179">
        <v>1011</v>
      </c>
      <c r="H179">
        <v>70</v>
      </c>
      <c r="I179" s="101" t="s">
        <v>12</v>
      </c>
      <c r="J179" s="1">
        <f>DATEVALUE(RIGHT(jaar_zip[[#This Row],[YYYYMMDD]],2)&amp;"-"&amp;MID(jaar_zip[[#This Row],[YYYYMMDD]],5,2)&amp;"-"&amp;LEFT(jaar_zip[[#This Row],[YYYYMMDD]],4))</f>
        <v>45469</v>
      </c>
      <c r="K179" s="101" t="str">
        <f>IF(AND(VALUE(MONTH(jaar_zip[[#This Row],[Datum]]))=1,VALUE(WEEKNUM(jaar_zip[[#This Row],[Datum]],21))&gt;51),RIGHT(YEAR(jaar_zip[[#This Row],[Datum]])-1,2),RIGHT(YEAR(jaar_zip[[#This Row],[Datum]]),2))&amp;"-"&amp; TEXT(WEEKNUM(jaar_zip[[#This Row],[Datum]],21),"00")</f>
        <v>24-26</v>
      </c>
      <c r="L179" s="101">
        <f>MONTH(jaar_zip[[#This Row],[Datum]])</f>
        <v>6</v>
      </c>
      <c r="M179" s="101">
        <f>IF(ISNUMBER(jaar_zip[[#This Row],[etmaaltemperatuur]]),IF(jaar_zip[[#This Row],[etmaaltemperatuur]]&lt;stookgrens,stookgrens-jaar_zip[[#This Row],[etmaaltemperatuur]],0),"")</f>
        <v>0</v>
      </c>
      <c r="N179" s="101">
        <f>IF(ISNUMBER(jaar_zip[[#This Row],[graaddagen]]),IF(OR(MONTH(jaar_zip[[#This Row],[Datum]])=1,MONTH(jaar_zip[[#This Row],[Datum]])=2,MONTH(jaar_zip[[#This Row],[Datum]])=11,MONTH(jaar_zip[[#This Row],[Datum]])=12),1.1,IF(OR(MONTH(jaar_zip[[#This Row],[Datum]])=3,MONTH(jaar_zip[[#This Row],[Datum]])=10),1,0.8))*jaar_zip[[#This Row],[graaddagen]],"")</f>
        <v>0</v>
      </c>
      <c r="O179" s="101">
        <f>IF(ISNUMBER(jaar_zip[[#This Row],[etmaaltemperatuur]]),IF(jaar_zip[[#This Row],[etmaaltemperatuur]]&gt;stookgrens,jaar_zip[[#This Row],[etmaaltemperatuur]]-stookgrens,0),"")</f>
        <v>5.3999999999999986</v>
      </c>
    </row>
    <row r="180" spans="1:15" x14ac:dyDescent="0.25">
      <c r="A180">
        <v>215</v>
      </c>
      <c r="B180">
        <v>20240627</v>
      </c>
      <c r="C180">
        <v>4</v>
      </c>
      <c r="D180">
        <v>21.1</v>
      </c>
      <c r="E180">
        <v>2698</v>
      </c>
      <c r="F180">
        <v>0</v>
      </c>
      <c r="G180">
        <v>1008.8</v>
      </c>
      <c r="H180">
        <v>71</v>
      </c>
      <c r="I180" s="101" t="s">
        <v>12</v>
      </c>
      <c r="J180" s="1">
        <f>DATEVALUE(RIGHT(jaar_zip[[#This Row],[YYYYMMDD]],2)&amp;"-"&amp;MID(jaar_zip[[#This Row],[YYYYMMDD]],5,2)&amp;"-"&amp;LEFT(jaar_zip[[#This Row],[YYYYMMDD]],4))</f>
        <v>45470</v>
      </c>
      <c r="K180" s="101" t="str">
        <f>IF(AND(VALUE(MONTH(jaar_zip[[#This Row],[Datum]]))=1,VALUE(WEEKNUM(jaar_zip[[#This Row],[Datum]],21))&gt;51),RIGHT(YEAR(jaar_zip[[#This Row],[Datum]])-1,2),RIGHT(YEAR(jaar_zip[[#This Row],[Datum]]),2))&amp;"-"&amp; TEXT(WEEKNUM(jaar_zip[[#This Row],[Datum]],21),"00")</f>
        <v>24-26</v>
      </c>
      <c r="L180" s="101">
        <f>MONTH(jaar_zip[[#This Row],[Datum]])</f>
        <v>6</v>
      </c>
      <c r="M180" s="101">
        <f>IF(ISNUMBER(jaar_zip[[#This Row],[etmaaltemperatuur]]),IF(jaar_zip[[#This Row],[etmaaltemperatuur]]&lt;stookgrens,stookgrens-jaar_zip[[#This Row],[etmaaltemperatuur]],0),"")</f>
        <v>0</v>
      </c>
      <c r="N180" s="101">
        <f>IF(ISNUMBER(jaar_zip[[#This Row],[graaddagen]]),IF(OR(MONTH(jaar_zip[[#This Row],[Datum]])=1,MONTH(jaar_zip[[#This Row],[Datum]])=2,MONTH(jaar_zip[[#This Row],[Datum]])=11,MONTH(jaar_zip[[#This Row],[Datum]])=12),1.1,IF(OR(MONTH(jaar_zip[[#This Row],[Datum]])=3,MONTH(jaar_zip[[#This Row],[Datum]])=10),1,0.8))*jaar_zip[[#This Row],[graaddagen]],"")</f>
        <v>0</v>
      </c>
      <c r="O180" s="101">
        <f>IF(ISNUMBER(jaar_zip[[#This Row],[etmaaltemperatuur]]),IF(jaar_zip[[#This Row],[etmaaltemperatuur]]&gt;stookgrens,jaar_zip[[#This Row],[etmaaltemperatuur]]-stookgrens,0),"")</f>
        <v>3.1000000000000014</v>
      </c>
    </row>
    <row r="181" spans="1:15" x14ac:dyDescent="0.25">
      <c r="A181">
        <v>215</v>
      </c>
      <c r="B181">
        <v>20240628</v>
      </c>
      <c r="C181">
        <v>4.8</v>
      </c>
      <c r="D181">
        <v>16.7</v>
      </c>
      <c r="E181">
        <v>2797</v>
      </c>
      <c r="F181">
        <v>0</v>
      </c>
      <c r="G181">
        <v>1015.8</v>
      </c>
      <c r="H181">
        <v>73</v>
      </c>
      <c r="I181" s="101" t="s">
        <v>12</v>
      </c>
      <c r="J181" s="1">
        <f>DATEVALUE(RIGHT(jaar_zip[[#This Row],[YYYYMMDD]],2)&amp;"-"&amp;MID(jaar_zip[[#This Row],[YYYYMMDD]],5,2)&amp;"-"&amp;LEFT(jaar_zip[[#This Row],[YYYYMMDD]],4))</f>
        <v>45471</v>
      </c>
      <c r="K181" s="101" t="str">
        <f>IF(AND(VALUE(MONTH(jaar_zip[[#This Row],[Datum]]))=1,VALUE(WEEKNUM(jaar_zip[[#This Row],[Datum]],21))&gt;51),RIGHT(YEAR(jaar_zip[[#This Row],[Datum]])-1,2),RIGHT(YEAR(jaar_zip[[#This Row],[Datum]]),2))&amp;"-"&amp; TEXT(WEEKNUM(jaar_zip[[#This Row],[Datum]],21),"00")</f>
        <v>24-26</v>
      </c>
      <c r="L181" s="101">
        <f>MONTH(jaar_zip[[#This Row],[Datum]])</f>
        <v>6</v>
      </c>
      <c r="M181" s="101">
        <f>IF(ISNUMBER(jaar_zip[[#This Row],[etmaaltemperatuur]]),IF(jaar_zip[[#This Row],[etmaaltemperatuur]]&lt;stookgrens,stookgrens-jaar_zip[[#This Row],[etmaaltemperatuur]],0),"")</f>
        <v>1.3000000000000007</v>
      </c>
      <c r="N181" s="101">
        <f>IF(ISNUMBER(jaar_zip[[#This Row],[graaddagen]]),IF(OR(MONTH(jaar_zip[[#This Row],[Datum]])=1,MONTH(jaar_zip[[#This Row],[Datum]])=2,MONTH(jaar_zip[[#This Row],[Datum]])=11,MONTH(jaar_zip[[#This Row],[Datum]])=12),1.1,IF(OR(MONTH(jaar_zip[[#This Row],[Datum]])=3,MONTH(jaar_zip[[#This Row],[Datum]])=10),1,0.8))*jaar_zip[[#This Row],[graaddagen]],"")</f>
        <v>1.0400000000000007</v>
      </c>
      <c r="O181" s="101">
        <f>IF(ISNUMBER(jaar_zip[[#This Row],[etmaaltemperatuur]]),IF(jaar_zip[[#This Row],[etmaaltemperatuur]]&gt;stookgrens,jaar_zip[[#This Row],[etmaaltemperatuur]]-stookgrens,0),"")</f>
        <v>0</v>
      </c>
    </row>
    <row r="182" spans="1:15" x14ac:dyDescent="0.25">
      <c r="A182">
        <v>215</v>
      </c>
      <c r="B182">
        <v>20240629</v>
      </c>
      <c r="C182">
        <v>2.9</v>
      </c>
      <c r="D182">
        <v>17.2</v>
      </c>
      <c r="E182">
        <v>2658</v>
      </c>
      <c r="F182">
        <v>-0.1</v>
      </c>
      <c r="G182">
        <v>1013.7</v>
      </c>
      <c r="H182">
        <v>78</v>
      </c>
      <c r="I182" s="101" t="s">
        <v>12</v>
      </c>
      <c r="J182" s="1">
        <f>DATEVALUE(RIGHT(jaar_zip[[#This Row],[YYYYMMDD]],2)&amp;"-"&amp;MID(jaar_zip[[#This Row],[YYYYMMDD]],5,2)&amp;"-"&amp;LEFT(jaar_zip[[#This Row],[YYYYMMDD]],4))</f>
        <v>45472</v>
      </c>
      <c r="K182" s="101" t="str">
        <f>IF(AND(VALUE(MONTH(jaar_zip[[#This Row],[Datum]]))=1,VALUE(WEEKNUM(jaar_zip[[#This Row],[Datum]],21))&gt;51),RIGHT(YEAR(jaar_zip[[#This Row],[Datum]])-1,2),RIGHT(YEAR(jaar_zip[[#This Row],[Datum]]),2))&amp;"-"&amp; TEXT(WEEKNUM(jaar_zip[[#This Row],[Datum]],21),"00")</f>
        <v>24-26</v>
      </c>
      <c r="L182" s="101">
        <f>MONTH(jaar_zip[[#This Row],[Datum]])</f>
        <v>6</v>
      </c>
      <c r="M182" s="101">
        <f>IF(ISNUMBER(jaar_zip[[#This Row],[etmaaltemperatuur]]),IF(jaar_zip[[#This Row],[etmaaltemperatuur]]&lt;stookgrens,stookgrens-jaar_zip[[#This Row],[etmaaltemperatuur]],0),"")</f>
        <v>0.80000000000000071</v>
      </c>
      <c r="N182" s="101">
        <f>IF(ISNUMBER(jaar_zip[[#This Row],[graaddagen]]),IF(OR(MONTH(jaar_zip[[#This Row],[Datum]])=1,MONTH(jaar_zip[[#This Row],[Datum]])=2,MONTH(jaar_zip[[#This Row],[Datum]])=11,MONTH(jaar_zip[[#This Row],[Datum]])=12),1.1,IF(OR(MONTH(jaar_zip[[#This Row],[Datum]])=3,MONTH(jaar_zip[[#This Row],[Datum]])=10),1,0.8))*jaar_zip[[#This Row],[graaddagen]],"")</f>
        <v>0.64000000000000057</v>
      </c>
      <c r="O182" s="101">
        <f>IF(ISNUMBER(jaar_zip[[#This Row],[etmaaltemperatuur]]),IF(jaar_zip[[#This Row],[etmaaltemperatuur]]&gt;stookgrens,jaar_zip[[#This Row],[etmaaltemperatuur]]-stookgrens,0),"")</f>
        <v>0</v>
      </c>
    </row>
    <row r="183" spans="1:15" x14ac:dyDescent="0.25">
      <c r="A183">
        <v>215</v>
      </c>
      <c r="B183">
        <v>20240630</v>
      </c>
      <c r="C183">
        <v>4.3</v>
      </c>
      <c r="D183">
        <v>16.899999999999999</v>
      </c>
      <c r="E183">
        <v>1910</v>
      </c>
      <c r="F183">
        <v>0.1</v>
      </c>
      <c r="G183">
        <v>1011</v>
      </c>
      <c r="H183">
        <v>79</v>
      </c>
      <c r="I183" s="101" t="s">
        <v>12</v>
      </c>
      <c r="J183" s="1">
        <f>DATEVALUE(RIGHT(jaar_zip[[#This Row],[YYYYMMDD]],2)&amp;"-"&amp;MID(jaar_zip[[#This Row],[YYYYMMDD]],5,2)&amp;"-"&amp;LEFT(jaar_zip[[#This Row],[YYYYMMDD]],4))</f>
        <v>45473</v>
      </c>
      <c r="K183" s="101" t="str">
        <f>IF(AND(VALUE(MONTH(jaar_zip[[#This Row],[Datum]]))=1,VALUE(WEEKNUM(jaar_zip[[#This Row],[Datum]],21))&gt;51),RIGHT(YEAR(jaar_zip[[#This Row],[Datum]])-1,2),RIGHT(YEAR(jaar_zip[[#This Row],[Datum]]),2))&amp;"-"&amp; TEXT(WEEKNUM(jaar_zip[[#This Row],[Datum]],21),"00")</f>
        <v>24-26</v>
      </c>
      <c r="L183" s="101">
        <f>MONTH(jaar_zip[[#This Row],[Datum]])</f>
        <v>6</v>
      </c>
      <c r="M183" s="101">
        <f>IF(ISNUMBER(jaar_zip[[#This Row],[etmaaltemperatuur]]),IF(jaar_zip[[#This Row],[etmaaltemperatuur]]&lt;stookgrens,stookgrens-jaar_zip[[#This Row],[etmaaltemperatuur]],0),"")</f>
        <v>1.1000000000000014</v>
      </c>
      <c r="N183" s="101">
        <f>IF(ISNUMBER(jaar_zip[[#This Row],[graaddagen]]),IF(OR(MONTH(jaar_zip[[#This Row],[Datum]])=1,MONTH(jaar_zip[[#This Row],[Datum]])=2,MONTH(jaar_zip[[#This Row],[Datum]])=11,MONTH(jaar_zip[[#This Row],[Datum]])=12),1.1,IF(OR(MONTH(jaar_zip[[#This Row],[Datum]])=3,MONTH(jaar_zip[[#This Row],[Datum]])=10),1,0.8))*jaar_zip[[#This Row],[graaddagen]],"")</f>
        <v>0.88000000000000123</v>
      </c>
      <c r="O183" s="101">
        <f>IF(ISNUMBER(jaar_zip[[#This Row],[etmaaltemperatuur]]),IF(jaar_zip[[#This Row],[etmaaltemperatuur]]&gt;stookgrens,jaar_zip[[#This Row],[etmaaltemperatuur]]-stookgrens,0),"")</f>
        <v>0</v>
      </c>
    </row>
    <row r="184" spans="1:15" x14ac:dyDescent="0.25">
      <c r="A184">
        <v>215</v>
      </c>
      <c r="B184">
        <v>20240701</v>
      </c>
      <c r="C184">
        <v>4.9000000000000004</v>
      </c>
      <c r="D184">
        <v>16.3</v>
      </c>
      <c r="E184">
        <v>2090</v>
      </c>
      <c r="F184">
        <v>-0.1</v>
      </c>
      <c r="G184">
        <v>1015.9</v>
      </c>
      <c r="H184">
        <v>73</v>
      </c>
      <c r="I184" s="101" t="s">
        <v>12</v>
      </c>
      <c r="J184" s="1">
        <f>DATEVALUE(RIGHT(jaar_zip[[#This Row],[YYYYMMDD]],2)&amp;"-"&amp;MID(jaar_zip[[#This Row],[YYYYMMDD]],5,2)&amp;"-"&amp;LEFT(jaar_zip[[#This Row],[YYYYMMDD]],4))</f>
        <v>45474</v>
      </c>
      <c r="K184" s="101" t="str">
        <f>IF(AND(VALUE(MONTH(jaar_zip[[#This Row],[Datum]]))=1,VALUE(WEEKNUM(jaar_zip[[#This Row],[Datum]],21))&gt;51),RIGHT(YEAR(jaar_zip[[#This Row],[Datum]])-1,2),RIGHT(YEAR(jaar_zip[[#This Row],[Datum]]),2))&amp;"-"&amp; TEXT(WEEKNUM(jaar_zip[[#This Row],[Datum]],21),"00")</f>
        <v>24-27</v>
      </c>
      <c r="L184" s="101">
        <f>MONTH(jaar_zip[[#This Row],[Datum]])</f>
        <v>7</v>
      </c>
      <c r="M184" s="101">
        <f>IF(ISNUMBER(jaar_zip[[#This Row],[etmaaltemperatuur]]),IF(jaar_zip[[#This Row],[etmaaltemperatuur]]&lt;stookgrens,stookgrens-jaar_zip[[#This Row],[etmaaltemperatuur]],0),"")</f>
        <v>1.6999999999999993</v>
      </c>
      <c r="N184" s="101">
        <f>IF(ISNUMBER(jaar_zip[[#This Row],[graaddagen]]),IF(OR(MONTH(jaar_zip[[#This Row],[Datum]])=1,MONTH(jaar_zip[[#This Row],[Datum]])=2,MONTH(jaar_zip[[#This Row],[Datum]])=11,MONTH(jaar_zip[[#This Row],[Datum]])=12),1.1,IF(OR(MONTH(jaar_zip[[#This Row],[Datum]])=3,MONTH(jaar_zip[[#This Row],[Datum]])=10),1,0.8))*jaar_zip[[#This Row],[graaddagen]],"")</f>
        <v>1.3599999999999994</v>
      </c>
      <c r="O184" s="101">
        <f>IF(ISNUMBER(jaar_zip[[#This Row],[etmaaltemperatuur]]),IF(jaar_zip[[#This Row],[etmaaltemperatuur]]&gt;stookgrens,jaar_zip[[#This Row],[etmaaltemperatuur]]-stookgrens,0),"")</f>
        <v>0</v>
      </c>
    </row>
    <row r="185" spans="1:15" x14ac:dyDescent="0.25">
      <c r="A185">
        <v>215</v>
      </c>
      <c r="B185">
        <v>20240702</v>
      </c>
      <c r="C185">
        <v>4.3</v>
      </c>
      <c r="D185">
        <v>14.9</v>
      </c>
      <c r="E185">
        <v>1729</v>
      </c>
      <c r="F185">
        <v>5.4</v>
      </c>
      <c r="G185">
        <v>1015.1</v>
      </c>
      <c r="H185">
        <v>80</v>
      </c>
      <c r="I185" s="101" t="s">
        <v>12</v>
      </c>
      <c r="J185" s="1">
        <f>DATEVALUE(RIGHT(jaar_zip[[#This Row],[YYYYMMDD]],2)&amp;"-"&amp;MID(jaar_zip[[#This Row],[YYYYMMDD]],5,2)&amp;"-"&amp;LEFT(jaar_zip[[#This Row],[YYYYMMDD]],4))</f>
        <v>45475</v>
      </c>
      <c r="K185" s="101" t="str">
        <f>IF(AND(VALUE(MONTH(jaar_zip[[#This Row],[Datum]]))=1,VALUE(WEEKNUM(jaar_zip[[#This Row],[Datum]],21))&gt;51),RIGHT(YEAR(jaar_zip[[#This Row],[Datum]])-1,2),RIGHT(YEAR(jaar_zip[[#This Row],[Datum]]),2))&amp;"-"&amp; TEXT(WEEKNUM(jaar_zip[[#This Row],[Datum]],21),"00")</f>
        <v>24-27</v>
      </c>
      <c r="L185" s="101">
        <f>MONTH(jaar_zip[[#This Row],[Datum]])</f>
        <v>7</v>
      </c>
      <c r="M185" s="101">
        <f>IF(ISNUMBER(jaar_zip[[#This Row],[etmaaltemperatuur]]),IF(jaar_zip[[#This Row],[etmaaltemperatuur]]&lt;stookgrens,stookgrens-jaar_zip[[#This Row],[etmaaltemperatuur]],0),"")</f>
        <v>3.0999999999999996</v>
      </c>
      <c r="N185" s="101">
        <f>IF(ISNUMBER(jaar_zip[[#This Row],[graaddagen]]),IF(OR(MONTH(jaar_zip[[#This Row],[Datum]])=1,MONTH(jaar_zip[[#This Row],[Datum]])=2,MONTH(jaar_zip[[#This Row],[Datum]])=11,MONTH(jaar_zip[[#This Row],[Datum]])=12),1.1,IF(OR(MONTH(jaar_zip[[#This Row],[Datum]])=3,MONTH(jaar_zip[[#This Row],[Datum]])=10),1,0.8))*jaar_zip[[#This Row],[graaddagen]],"")</f>
        <v>2.48</v>
      </c>
      <c r="O185" s="101">
        <f>IF(ISNUMBER(jaar_zip[[#This Row],[etmaaltemperatuur]]),IF(jaar_zip[[#This Row],[etmaaltemperatuur]]&gt;stookgrens,jaar_zip[[#This Row],[etmaaltemperatuur]]-stookgrens,0),"")</f>
        <v>0</v>
      </c>
    </row>
    <row r="186" spans="1:15" x14ac:dyDescent="0.25">
      <c r="A186">
        <v>215</v>
      </c>
      <c r="B186">
        <v>20240703</v>
      </c>
      <c r="C186">
        <v>3.8</v>
      </c>
      <c r="D186">
        <v>13.8</v>
      </c>
      <c r="E186">
        <v>1227</v>
      </c>
      <c r="F186">
        <v>14.9</v>
      </c>
      <c r="G186">
        <v>1008.8</v>
      </c>
      <c r="H186">
        <v>85</v>
      </c>
      <c r="I186" s="101" t="s">
        <v>12</v>
      </c>
      <c r="J186" s="1">
        <f>DATEVALUE(RIGHT(jaar_zip[[#This Row],[YYYYMMDD]],2)&amp;"-"&amp;MID(jaar_zip[[#This Row],[YYYYMMDD]],5,2)&amp;"-"&amp;LEFT(jaar_zip[[#This Row],[YYYYMMDD]],4))</f>
        <v>45476</v>
      </c>
      <c r="K186" s="101" t="str">
        <f>IF(AND(VALUE(MONTH(jaar_zip[[#This Row],[Datum]]))=1,VALUE(WEEKNUM(jaar_zip[[#This Row],[Datum]],21))&gt;51),RIGHT(YEAR(jaar_zip[[#This Row],[Datum]])-1,2),RIGHT(YEAR(jaar_zip[[#This Row],[Datum]]),2))&amp;"-"&amp; TEXT(WEEKNUM(jaar_zip[[#This Row],[Datum]],21),"00")</f>
        <v>24-27</v>
      </c>
      <c r="L186" s="101">
        <f>MONTH(jaar_zip[[#This Row],[Datum]])</f>
        <v>7</v>
      </c>
      <c r="M186" s="101">
        <f>IF(ISNUMBER(jaar_zip[[#This Row],[etmaaltemperatuur]]),IF(jaar_zip[[#This Row],[etmaaltemperatuur]]&lt;stookgrens,stookgrens-jaar_zip[[#This Row],[etmaaltemperatuur]],0),"")</f>
        <v>4.1999999999999993</v>
      </c>
      <c r="N186" s="101">
        <f>IF(ISNUMBER(jaar_zip[[#This Row],[graaddagen]]),IF(OR(MONTH(jaar_zip[[#This Row],[Datum]])=1,MONTH(jaar_zip[[#This Row],[Datum]])=2,MONTH(jaar_zip[[#This Row],[Datum]])=11,MONTH(jaar_zip[[#This Row],[Datum]])=12),1.1,IF(OR(MONTH(jaar_zip[[#This Row],[Datum]])=3,MONTH(jaar_zip[[#This Row],[Datum]])=10),1,0.8))*jaar_zip[[#This Row],[graaddagen]],"")</f>
        <v>3.3599999999999994</v>
      </c>
      <c r="O186" s="101">
        <f>IF(ISNUMBER(jaar_zip[[#This Row],[etmaaltemperatuur]]),IF(jaar_zip[[#This Row],[etmaaltemperatuur]]&gt;stookgrens,jaar_zip[[#This Row],[etmaaltemperatuur]]-stookgrens,0),"")</f>
        <v>0</v>
      </c>
    </row>
    <row r="187" spans="1:15" x14ac:dyDescent="0.25">
      <c r="A187">
        <v>215</v>
      </c>
      <c r="B187">
        <v>20240704</v>
      </c>
      <c r="C187">
        <v>6.5</v>
      </c>
      <c r="D187">
        <v>15.9</v>
      </c>
      <c r="E187">
        <v>2742</v>
      </c>
      <c r="F187">
        <v>0.5</v>
      </c>
      <c r="G187">
        <v>1007.6</v>
      </c>
      <c r="H187">
        <v>70</v>
      </c>
      <c r="I187" s="101" t="s">
        <v>12</v>
      </c>
      <c r="J187" s="1">
        <f>DATEVALUE(RIGHT(jaar_zip[[#This Row],[YYYYMMDD]],2)&amp;"-"&amp;MID(jaar_zip[[#This Row],[YYYYMMDD]],5,2)&amp;"-"&amp;LEFT(jaar_zip[[#This Row],[YYYYMMDD]],4))</f>
        <v>45477</v>
      </c>
      <c r="K187" s="101" t="str">
        <f>IF(AND(VALUE(MONTH(jaar_zip[[#This Row],[Datum]]))=1,VALUE(WEEKNUM(jaar_zip[[#This Row],[Datum]],21))&gt;51),RIGHT(YEAR(jaar_zip[[#This Row],[Datum]])-1,2),RIGHT(YEAR(jaar_zip[[#This Row],[Datum]]),2))&amp;"-"&amp; TEXT(WEEKNUM(jaar_zip[[#This Row],[Datum]],21),"00")</f>
        <v>24-27</v>
      </c>
      <c r="L187" s="101">
        <f>MONTH(jaar_zip[[#This Row],[Datum]])</f>
        <v>7</v>
      </c>
      <c r="M187" s="101">
        <f>IF(ISNUMBER(jaar_zip[[#This Row],[etmaaltemperatuur]]),IF(jaar_zip[[#This Row],[etmaaltemperatuur]]&lt;stookgrens,stookgrens-jaar_zip[[#This Row],[etmaaltemperatuur]],0),"")</f>
        <v>2.0999999999999996</v>
      </c>
      <c r="N187" s="101">
        <f>IF(ISNUMBER(jaar_zip[[#This Row],[graaddagen]]),IF(OR(MONTH(jaar_zip[[#This Row],[Datum]])=1,MONTH(jaar_zip[[#This Row],[Datum]])=2,MONTH(jaar_zip[[#This Row],[Datum]])=11,MONTH(jaar_zip[[#This Row],[Datum]])=12),1.1,IF(OR(MONTH(jaar_zip[[#This Row],[Datum]])=3,MONTH(jaar_zip[[#This Row],[Datum]])=10),1,0.8))*jaar_zip[[#This Row],[graaddagen]],"")</f>
        <v>1.6799999999999997</v>
      </c>
      <c r="O187" s="101">
        <f>IF(ISNUMBER(jaar_zip[[#This Row],[etmaaltemperatuur]]),IF(jaar_zip[[#This Row],[etmaaltemperatuur]]&gt;stookgrens,jaar_zip[[#This Row],[etmaaltemperatuur]]-stookgrens,0),"")</f>
        <v>0</v>
      </c>
    </row>
    <row r="188" spans="1:15" x14ac:dyDescent="0.25">
      <c r="A188">
        <v>215</v>
      </c>
      <c r="B188">
        <v>20240705</v>
      </c>
      <c r="C188">
        <v>5.3</v>
      </c>
      <c r="D188">
        <v>16.3</v>
      </c>
      <c r="E188">
        <v>703</v>
      </c>
      <c r="F188">
        <v>3.3</v>
      </c>
      <c r="G188">
        <v>1007.3</v>
      </c>
      <c r="H188">
        <v>82</v>
      </c>
      <c r="I188" s="101" t="s">
        <v>12</v>
      </c>
      <c r="J188" s="1">
        <f>DATEVALUE(RIGHT(jaar_zip[[#This Row],[YYYYMMDD]],2)&amp;"-"&amp;MID(jaar_zip[[#This Row],[YYYYMMDD]],5,2)&amp;"-"&amp;LEFT(jaar_zip[[#This Row],[YYYYMMDD]],4))</f>
        <v>45478</v>
      </c>
      <c r="K188" s="101" t="str">
        <f>IF(AND(VALUE(MONTH(jaar_zip[[#This Row],[Datum]]))=1,VALUE(WEEKNUM(jaar_zip[[#This Row],[Datum]],21))&gt;51),RIGHT(YEAR(jaar_zip[[#This Row],[Datum]])-1,2),RIGHT(YEAR(jaar_zip[[#This Row],[Datum]]),2))&amp;"-"&amp; TEXT(WEEKNUM(jaar_zip[[#This Row],[Datum]],21),"00")</f>
        <v>24-27</v>
      </c>
      <c r="L188" s="101">
        <f>MONTH(jaar_zip[[#This Row],[Datum]])</f>
        <v>7</v>
      </c>
      <c r="M188" s="101">
        <f>IF(ISNUMBER(jaar_zip[[#This Row],[etmaaltemperatuur]]),IF(jaar_zip[[#This Row],[etmaaltemperatuur]]&lt;stookgrens,stookgrens-jaar_zip[[#This Row],[etmaaltemperatuur]],0),"")</f>
        <v>1.6999999999999993</v>
      </c>
      <c r="N188" s="101">
        <f>IF(ISNUMBER(jaar_zip[[#This Row],[graaddagen]]),IF(OR(MONTH(jaar_zip[[#This Row],[Datum]])=1,MONTH(jaar_zip[[#This Row],[Datum]])=2,MONTH(jaar_zip[[#This Row],[Datum]])=11,MONTH(jaar_zip[[#This Row],[Datum]])=12),1.1,IF(OR(MONTH(jaar_zip[[#This Row],[Datum]])=3,MONTH(jaar_zip[[#This Row],[Datum]])=10),1,0.8))*jaar_zip[[#This Row],[graaddagen]],"")</f>
        <v>1.3599999999999994</v>
      </c>
      <c r="O188" s="101">
        <f>IF(ISNUMBER(jaar_zip[[#This Row],[etmaaltemperatuur]]),IF(jaar_zip[[#This Row],[etmaaltemperatuur]]&gt;stookgrens,jaar_zip[[#This Row],[etmaaltemperatuur]]-stookgrens,0),"")</f>
        <v>0</v>
      </c>
    </row>
    <row r="189" spans="1:15" x14ac:dyDescent="0.25">
      <c r="A189">
        <v>215</v>
      </c>
      <c r="B189">
        <v>20240706</v>
      </c>
      <c r="C189">
        <v>6.8</v>
      </c>
      <c r="D189">
        <v>15.6</v>
      </c>
      <c r="E189">
        <v>1705</v>
      </c>
      <c r="F189">
        <v>14.4</v>
      </c>
      <c r="G189">
        <v>1002.1</v>
      </c>
      <c r="H189">
        <v>82</v>
      </c>
      <c r="I189" s="101" t="s">
        <v>12</v>
      </c>
      <c r="J189" s="1">
        <f>DATEVALUE(RIGHT(jaar_zip[[#This Row],[YYYYMMDD]],2)&amp;"-"&amp;MID(jaar_zip[[#This Row],[YYYYMMDD]],5,2)&amp;"-"&amp;LEFT(jaar_zip[[#This Row],[YYYYMMDD]],4))</f>
        <v>45479</v>
      </c>
      <c r="K189" s="101" t="str">
        <f>IF(AND(VALUE(MONTH(jaar_zip[[#This Row],[Datum]]))=1,VALUE(WEEKNUM(jaar_zip[[#This Row],[Datum]],21))&gt;51),RIGHT(YEAR(jaar_zip[[#This Row],[Datum]])-1,2),RIGHT(YEAR(jaar_zip[[#This Row],[Datum]]),2))&amp;"-"&amp; TEXT(WEEKNUM(jaar_zip[[#This Row],[Datum]],21),"00")</f>
        <v>24-27</v>
      </c>
      <c r="L189" s="101">
        <f>MONTH(jaar_zip[[#This Row],[Datum]])</f>
        <v>7</v>
      </c>
      <c r="M189" s="101">
        <f>IF(ISNUMBER(jaar_zip[[#This Row],[etmaaltemperatuur]]),IF(jaar_zip[[#This Row],[etmaaltemperatuur]]&lt;stookgrens,stookgrens-jaar_zip[[#This Row],[etmaaltemperatuur]],0),"")</f>
        <v>2.4000000000000004</v>
      </c>
      <c r="N189" s="101">
        <f>IF(ISNUMBER(jaar_zip[[#This Row],[graaddagen]]),IF(OR(MONTH(jaar_zip[[#This Row],[Datum]])=1,MONTH(jaar_zip[[#This Row],[Datum]])=2,MONTH(jaar_zip[[#This Row],[Datum]])=11,MONTH(jaar_zip[[#This Row],[Datum]])=12),1.1,IF(OR(MONTH(jaar_zip[[#This Row],[Datum]])=3,MONTH(jaar_zip[[#This Row],[Datum]])=10),1,0.8))*jaar_zip[[#This Row],[graaddagen]],"")</f>
        <v>1.9200000000000004</v>
      </c>
      <c r="O189" s="101">
        <f>IF(ISNUMBER(jaar_zip[[#This Row],[etmaaltemperatuur]]),IF(jaar_zip[[#This Row],[etmaaltemperatuur]]&gt;stookgrens,jaar_zip[[#This Row],[etmaaltemperatuur]]-stookgrens,0),"")</f>
        <v>0</v>
      </c>
    </row>
    <row r="190" spans="1:15" x14ac:dyDescent="0.25">
      <c r="A190">
        <v>215</v>
      </c>
      <c r="B190">
        <v>20240707</v>
      </c>
      <c r="C190">
        <v>4.7</v>
      </c>
      <c r="D190">
        <v>14.6</v>
      </c>
      <c r="E190">
        <v>1603</v>
      </c>
      <c r="F190">
        <v>5.5</v>
      </c>
      <c r="G190">
        <v>1011.8</v>
      </c>
      <c r="H190">
        <v>82</v>
      </c>
      <c r="I190" s="101" t="s">
        <v>12</v>
      </c>
      <c r="J190" s="1">
        <f>DATEVALUE(RIGHT(jaar_zip[[#This Row],[YYYYMMDD]],2)&amp;"-"&amp;MID(jaar_zip[[#This Row],[YYYYMMDD]],5,2)&amp;"-"&amp;LEFT(jaar_zip[[#This Row],[YYYYMMDD]],4))</f>
        <v>45480</v>
      </c>
      <c r="K190" s="101" t="str">
        <f>IF(AND(VALUE(MONTH(jaar_zip[[#This Row],[Datum]]))=1,VALUE(WEEKNUM(jaar_zip[[#This Row],[Datum]],21))&gt;51),RIGHT(YEAR(jaar_zip[[#This Row],[Datum]])-1,2),RIGHT(YEAR(jaar_zip[[#This Row],[Datum]]),2))&amp;"-"&amp; TEXT(WEEKNUM(jaar_zip[[#This Row],[Datum]],21),"00")</f>
        <v>24-27</v>
      </c>
      <c r="L190" s="101">
        <f>MONTH(jaar_zip[[#This Row],[Datum]])</f>
        <v>7</v>
      </c>
      <c r="M190" s="101">
        <f>IF(ISNUMBER(jaar_zip[[#This Row],[etmaaltemperatuur]]),IF(jaar_zip[[#This Row],[etmaaltemperatuur]]&lt;stookgrens,stookgrens-jaar_zip[[#This Row],[etmaaltemperatuur]],0),"")</f>
        <v>3.4000000000000004</v>
      </c>
      <c r="N190" s="101">
        <f>IF(ISNUMBER(jaar_zip[[#This Row],[graaddagen]]),IF(OR(MONTH(jaar_zip[[#This Row],[Datum]])=1,MONTH(jaar_zip[[#This Row],[Datum]])=2,MONTH(jaar_zip[[#This Row],[Datum]])=11,MONTH(jaar_zip[[#This Row],[Datum]])=12),1.1,IF(OR(MONTH(jaar_zip[[#This Row],[Datum]])=3,MONTH(jaar_zip[[#This Row],[Datum]])=10),1,0.8))*jaar_zip[[#This Row],[graaddagen]],"")</f>
        <v>2.7200000000000006</v>
      </c>
      <c r="O190" s="101">
        <f>IF(ISNUMBER(jaar_zip[[#This Row],[etmaaltemperatuur]]),IF(jaar_zip[[#This Row],[etmaaltemperatuur]]&gt;stookgrens,jaar_zip[[#This Row],[etmaaltemperatuur]]-stookgrens,0),"")</f>
        <v>0</v>
      </c>
    </row>
    <row r="191" spans="1:15" x14ac:dyDescent="0.25">
      <c r="A191">
        <v>215</v>
      </c>
      <c r="B191">
        <v>20240708</v>
      </c>
      <c r="C191">
        <v>3</v>
      </c>
      <c r="D191">
        <v>16.5</v>
      </c>
      <c r="E191">
        <v>1895</v>
      </c>
      <c r="F191">
        <v>-0.1</v>
      </c>
      <c r="G191">
        <v>1016.9</v>
      </c>
      <c r="H191">
        <v>78</v>
      </c>
      <c r="I191" s="101" t="s">
        <v>12</v>
      </c>
      <c r="J191" s="1">
        <f>DATEVALUE(RIGHT(jaar_zip[[#This Row],[YYYYMMDD]],2)&amp;"-"&amp;MID(jaar_zip[[#This Row],[YYYYMMDD]],5,2)&amp;"-"&amp;LEFT(jaar_zip[[#This Row],[YYYYMMDD]],4))</f>
        <v>45481</v>
      </c>
      <c r="K191" s="101" t="str">
        <f>IF(AND(VALUE(MONTH(jaar_zip[[#This Row],[Datum]]))=1,VALUE(WEEKNUM(jaar_zip[[#This Row],[Datum]],21))&gt;51),RIGHT(YEAR(jaar_zip[[#This Row],[Datum]])-1,2),RIGHT(YEAR(jaar_zip[[#This Row],[Datum]]),2))&amp;"-"&amp; TEXT(WEEKNUM(jaar_zip[[#This Row],[Datum]],21),"00")</f>
        <v>24-28</v>
      </c>
      <c r="L191" s="101">
        <f>MONTH(jaar_zip[[#This Row],[Datum]])</f>
        <v>7</v>
      </c>
      <c r="M191" s="101">
        <f>IF(ISNUMBER(jaar_zip[[#This Row],[etmaaltemperatuur]]),IF(jaar_zip[[#This Row],[etmaaltemperatuur]]&lt;stookgrens,stookgrens-jaar_zip[[#This Row],[etmaaltemperatuur]],0),"")</f>
        <v>1.5</v>
      </c>
      <c r="N191" s="101">
        <f>IF(ISNUMBER(jaar_zip[[#This Row],[graaddagen]]),IF(OR(MONTH(jaar_zip[[#This Row],[Datum]])=1,MONTH(jaar_zip[[#This Row],[Datum]])=2,MONTH(jaar_zip[[#This Row],[Datum]])=11,MONTH(jaar_zip[[#This Row],[Datum]])=12),1.1,IF(OR(MONTH(jaar_zip[[#This Row],[Datum]])=3,MONTH(jaar_zip[[#This Row],[Datum]])=10),1,0.8))*jaar_zip[[#This Row],[graaddagen]],"")</f>
        <v>1.2000000000000002</v>
      </c>
      <c r="O191" s="101">
        <f>IF(ISNUMBER(jaar_zip[[#This Row],[etmaaltemperatuur]]),IF(jaar_zip[[#This Row],[etmaaltemperatuur]]&gt;stookgrens,jaar_zip[[#This Row],[etmaaltemperatuur]]-stookgrens,0),"")</f>
        <v>0</v>
      </c>
    </row>
    <row r="192" spans="1:15" x14ac:dyDescent="0.25">
      <c r="A192">
        <v>215</v>
      </c>
      <c r="B192">
        <v>20240709</v>
      </c>
      <c r="C192">
        <v>3.4</v>
      </c>
      <c r="D192">
        <v>19.600000000000001</v>
      </c>
      <c r="E192">
        <v>1681</v>
      </c>
      <c r="F192">
        <v>13.6</v>
      </c>
      <c r="G192">
        <v>1013</v>
      </c>
      <c r="H192">
        <v>79</v>
      </c>
      <c r="I192" s="101" t="s">
        <v>12</v>
      </c>
      <c r="J192" s="1">
        <f>DATEVALUE(RIGHT(jaar_zip[[#This Row],[YYYYMMDD]],2)&amp;"-"&amp;MID(jaar_zip[[#This Row],[YYYYMMDD]],5,2)&amp;"-"&amp;LEFT(jaar_zip[[#This Row],[YYYYMMDD]],4))</f>
        <v>45482</v>
      </c>
      <c r="K192" s="101" t="str">
        <f>IF(AND(VALUE(MONTH(jaar_zip[[#This Row],[Datum]]))=1,VALUE(WEEKNUM(jaar_zip[[#This Row],[Datum]],21))&gt;51),RIGHT(YEAR(jaar_zip[[#This Row],[Datum]])-1,2),RIGHT(YEAR(jaar_zip[[#This Row],[Datum]]),2))&amp;"-"&amp; TEXT(WEEKNUM(jaar_zip[[#This Row],[Datum]],21),"00")</f>
        <v>24-28</v>
      </c>
      <c r="L192" s="101">
        <f>MONTH(jaar_zip[[#This Row],[Datum]])</f>
        <v>7</v>
      </c>
      <c r="M192" s="101">
        <f>IF(ISNUMBER(jaar_zip[[#This Row],[etmaaltemperatuur]]),IF(jaar_zip[[#This Row],[etmaaltemperatuur]]&lt;stookgrens,stookgrens-jaar_zip[[#This Row],[etmaaltemperatuur]],0),"")</f>
        <v>0</v>
      </c>
      <c r="N192" s="101">
        <f>IF(ISNUMBER(jaar_zip[[#This Row],[graaddagen]]),IF(OR(MONTH(jaar_zip[[#This Row],[Datum]])=1,MONTH(jaar_zip[[#This Row],[Datum]])=2,MONTH(jaar_zip[[#This Row],[Datum]])=11,MONTH(jaar_zip[[#This Row],[Datum]])=12),1.1,IF(OR(MONTH(jaar_zip[[#This Row],[Datum]])=3,MONTH(jaar_zip[[#This Row],[Datum]])=10),1,0.8))*jaar_zip[[#This Row],[graaddagen]],"")</f>
        <v>0</v>
      </c>
      <c r="O192" s="101">
        <f>IF(ISNUMBER(jaar_zip[[#This Row],[etmaaltemperatuur]]),IF(jaar_zip[[#This Row],[etmaaltemperatuur]]&gt;stookgrens,jaar_zip[[#This Row],[etmaaltemperatuur]]-stookgrens,0),"")</f>
        <v>1.6000000000000014</v>
      </c>
    </row>
    <row r="193" spans="1:15" x14ac:dyDescent="0.25">
      <c r="A193">
        <v>215</v>
      </c>
      <c r="B193">
        <v>20240710</v>
      </c>
      <c r="C193">
        <v>4.5999999999999996</v>
      </c>
      <c r="D193">
        <v>18.3</v>
      </c>
      <c r="E193">
        <v>2079</v>
      </c>
      <c r="F193">
        <v>2</v>
      </c>
      <c r="G193">
        <v>1014.3</v>
      </c>
      <c r="H193">
        <v>82</v>
      </c>
      <c r="I193" s="101" t="s">
        <v>12</v>
      </c>
      <c r="J193" s="1">
        <f>DATEVALUE(RIGHT(jaar_zip[[#This Row],[YYYYMMDD]],2)&amp;"-"&amp;MID(jaar_zip[[#This Row],[YYYYMMDD]],5,2)&amp;"-"&amp;LEFT(jaar_zip[[#This Row],[YYYYMMDD]],4))</f>
        <v>45483</v>
      </c>
      <c r="K193" s="101" t="str">
        <f>IF(AND(VALUE(MONTH(jaar_zip[[#This Row],[Datum]]))=1,VALUE(WEEKNUM(jaar_zip[[#This Row],[Datum]],21))&gt;51),RIGHT(YEAR(jaar_zip[[#This Row],[Datum]])-1,2),RIGHT(YEAR(jaar_zip[[#This Row],[Datum]]),2))&amp;"-"&amp; TEXT(WEEKNUM(jaar_zip[[#This Row],[Datum]],21),"00")</f>
        <v>24-28</v>
      </c>
      <c r="L193" s="101">
        <f>MONTH(jaar_zip[[#This Row],[Datum]])</f>
        <v>7</v>
      </c>
      <c r="M193" s="101">
        <f>IF(ISNUMBER(jaar_zip[[#This Row],[etmaaltemperatuur]]),IF(jaar_zip[[#This Row],[etmaaltemperatuur]]&lt;stookgrens,stookgrens-jaar_zip[[#This Row],[etmaaltemperatuur]],0),"")</f>
        <v>0</v>
      </c>
      <c r="N193" s="101">
        <f>IF(ISNUMBER(jaar_zip[[#This Row],[graaddagen]]),IF(OR(MONTH(jaar_zip[[#This Row],[Datum]])=1,MONTH(jaar_zip[[#This Row],[Datum]])=2,MONTH(jaar_zip[[#This Row],[Datum]])=11,MONTH(jaar_zip[[#This Row],[Datum]])=12),1.1,IF(OR(MONTH(jaar_zip[[#This Row],[Datum]])=3,MONTH(jaar_zip[[#This Row],[Datum]])=10),1,0.8))*jaar_zip[[#This Row],[graaddagen]],"")</f>
        <v>0</v>
      </c>
      <c r="O193" s="101">
        <f>IF(ISNUMBER(jaar_zip[[#This Row],[etmaaltemperatuur]]),IF(jaar_zip[[#This Row],[etmaaltemperatuur]]&gt;stookgrens,jaar_zip[[#This Row],[etmaaltemperatuur]]-stookgrens,0),"")</f>
        <v>0.30000000000000071</v>
      </c>
    </row>
    <row r="194" spans="1:15" x14ac:dyDescent="0.25">
      <c r="A194">
        <v>215</v>
      </c>
      <c r="B194">
        <v>20240711</v>
      </c>
      <c r="C194">
        <v>3.3</v>
      </c>
      <c r="D194">
        <v>16.600000000000001</v>
      </c>
      <c r="E194">
        <v>2012</v>
      </c>
      <c r="F194">
        <v>0</v>
      </c>
      <c r="G194">
        <v>1017.3</v>
      </c>
      <c r="H194">
        <v>82</v>
      </c>
      <c r="I194" s="101" t="s">
        <v>12</v>
      </c>
      <c r="J194" s="1">
        <f>DATEVALUE(RIGHT(jaar_zip[[#This Row],[YYYYMMDD]],2)&amp;"-"&amp;MID(jaar_zip[[#This Row],[YYYYMMDD]],5,2)&amp;"-"&amp;LEFT(jaar_zip[[#This Row],[YYYYMMDD]],4))</f>
        <v>45484</v>
      </c>
      <c r="K194" s="101" t="str">
        <f>IF(AND(VALUE(MONTH(jaar_zip[[#This Row],[Datum]]))=1,VALUE(WEEKNUM(jaar_zip[[#This Row],[Datum]],21))&gt;51),RIGHT(YEAR(jaar_zip[[#This Row],[Datum]])-1,2),RIGHT(YEAR(jaar_zip[[#This Row],[Datum]]),2))&amp;"-"&amp; TEXT(WEEKNUM(jaar_zip[[#This Row],[Datum]],21),"00")</f>
        <v>24-28</v>
      </c>
      <c r="L194" s="101">
        <f>MONTH(jaar_zip[[#This Row],[Datum]])</f>
        <v>7</v>
      </c>
      <c r="M194" s="101">
        <f>IF(ISNUMBER(jaar_zip[[#This Row],[etmaaltemperatuur]]),IF(jaar_zip[[#This Row],[etmaaltemperatuur]]&lt;stookgrens,stookgrens-jaar_zip[[#This Row],[etmaaltemperatuur]],0),"")</f>
        <v>1.3999999999999986</v>
      </c>
      <c r="N194" s="101">
        <f>IF(ISNUMBER(jaar_zip[[#This Row],[graaddagen]]),IF(OR(MONTH(jaar_zip[[#This Row],[Datum]])=1,MONTH(jaar_zip[[#This Row],[Datum]])=2,MONTH(jaar_zip[[#This Row],[Datum]])=11,MONTH(jaar_zip[[#This Row],[Datum]])=12),1.1,IF(OR(MONTH(jaar_zip[[#This Row],[Datum]])=3,MONTH(jaar_zip[[#This Row],[Datum]])=10),1,0.8))*jaar_zip[[#This Row],[graaddagen]],"")</f>
        <v>1.119999999999999</v>
      </c>
      <c r="O194" s="101">
        <f>IF(ISNUMBER(jaar_zip[[#This Row],[etmaaltemperatuur]]),IF(jaar_zip[[#This Row],[etmaaltemperatuur]]&gt;stookgrens,jaar_zip[[#This Row],[etmaaltemperatuur]]-stookgrens,0),"")</f>
        <v>0</v>
      </c>
    </row>
    <row r="195" spans="1:15" x14ac:dyDescent="0.25">
      <c r="A195">
        <v>215</v>
      </c>
      <c r="B195">
        <v>20240712</v>
      </c>
      <c r="C195">
        <v>4.4000000000000004</v>
      </c>
      <c r="D195">
        <v>14.8</v>
      </c>
      <c r="E195">
        <v>645</v>
      </c>
      <c r="F195">
        <v>10.7</v>
      </c>
      <c r="G195">
        <v>1013.4</v>
      </c>
      <c r="H195">
        <v>88</v>
      </c>
      <c r="I195" s="101" t="s">
        <v>12</v>
      </c>
      <c r="J195" s="1">
        <f>DATEVALUE(RIGHT(jaar_zip[[#This Row],[YYYYMMDD]],2)&amp;"-"&amp;MID(jaar_zip[[#This Row],[YYYYMMDD]],5,2)&amp;"-"&amp;LEFT(jaar_zip[[#This Row],[YYYYMMDD]],4))</f>
        <v>45485</v>
      </c>
      <c r="K195" s="101" t="str">
        <f>IF(AND(VALUE(MONTH(jaar_zip[[#This Row],[Datum]]))=1,VALUE(WEEKNUM(jaar_zip[[#This Row],[Datum]],21))&gt;51),RIGHT(YEAR(jaar_zip[[#This Row],[Datum]])-1,2),RIGHT(YEAR(jaar_zip[[#This Row],[Datum]]),2))&amp;"-"&amp; TEXT(WEEKNUM(jaar_zip[[#This Row],[Datum]],21),"00")</f>
        <v>24-28</v>
      </c>
      <c r="L195" s="101">
        <f>MONTH(jaar_zip[[#This Row],[Datum]])</f>
        <v>7</v>
      </c>
      <c r="M195" s="101">
        <f>IF(ISNUMBER(jaar_zip[[#This Row],[etmaaltemperatuur]]),IF(jaar_zip[[#This Row],[etmaaltemperatuur]]&lt;stookgrens,stookgrens-jaar_zip[[#This Row],[etmaaltemperatuur]],0),"")</f>
        <v>3.1999999999999993</v>
      </c>
      <c r="N195" s="101">
        <f>IF(ISNUMBER(jaar_zip[[#This Row],[graaddagen]]),IF(OR(MONTH(jaar_zip[[#This Row],[Datum]])=1,MONTH(jaar_zip[[#This Row],[Datum]])=2,MONTH(jaar_zip[[#This Row],[Datum]])=11,MONTH(jaar_zip[[#This Row],[Datum]])=12),1.1,IF(OR(MONTH(jaar_zip[[#This Row],[Datum]])=3,MONTH(jaar_zip[[#This Row],[Datum]])=10),1,0.8))*jaar_zip[[#This Row],[graaddagen]],"")</f>
        <v>2.5599999999999996</v>
      </c>
      <c r="O195" s="101">
        <f>IF(ISNUMBER(jaar_zip[[#This Row],[etmaaltemperatuur]]),IF(jaar_zip[[#This Row],[etmaaltemperatuur]]&gt;stookgrens,jaar_zip[[#This Row],[etmaaltemperatuur]]-stookgrens,0),"")</f>
        <v>0</v>
      </c>
    </row>
    <row r="196" spans="1:15" x14ac:dyDescent="0.25">
      <c r="A196">
        <v>215</v>
      </c>
      <c r="B196">
        <v>20240713</v>
      </c>
      <c r="C196">
        <v>4.9000000000000004</v>
      </c>
      <c r="D196">
        <v>14.5</v>
      </c>
      <c r="E196">
        <v>965</v>
      </c>
      <c r="F196">
        <v>9.4</v>
      </c>
      <c r="G196">
        <v>1011.5</v>
      </c>
      <c r="H196">
        <v>87</v>
      </c>
      <c r="I196" s="101" t="s">
        <v>12</v>
      </c>
      <c r="J196" s="1">
        <f>DATEVALUE(RIGHT(jaar_zip[[#This Row],[YYYYMMDD]],2)&amp;"-"&amp;MID(jaar_zip[[#This Row],[YYYYMMDD]],5,2)&amp;"-"&amp;LEFT(jaar_zip[[#This Row],[YYYYMMDD]],4))</f>
        <v>45486</v>
      </c>
      <c r="K196" s="101" t="str">
        <f>IF(AND(VALUE(MONTH(jaar_zip[[#This Row],[Datum]]))=1,VALUE(WEEKNUM(jaar_zip[[#This Row],[Datum]],21))&gt;51),RIGHT(YEAR(jaar_zip[[#This Row],[Datum]])-1,2),RIGHT(YEAR(jaar_zip[[#This Row],[Datum]]),2))&amp;"-"&amp; TEXT(WEEKNUM(jaar_zip[[#This Row],[Datum]],21),"00")</f>
        <v>24-28</v>
      </c>
      <c r="L196" s="101">
        <f>MONTH(jaar_zip[[#This Row],[Datum]])</f>
        <v>7</v>
      </c>
      <c r="M196" s="101">
        <f>IF(ISNUMBER(jaar_zip[[#This Row],[etmaaltemperatuur]]),IF(jaar_zip[[#This Row],[etmaaltemperatuur]]&lt;stookgrens,stookgrens-jaar_zip[[#This Row],[etmaaltemperatuur]],0),"")</f>
        <v>3.5</v>
      </c>
      <c r="N196" s="101">
        <f>IF(ISNUMBER(jaar_zip[[#This Row],[graaddagen]]),IF(OR(MONTH(jaar_zip[[#This Row],[Datum]])=1,MONTH(jaar_zip[[#This Row],[Datum]])=2,MONTH(jaar_zip[[#This Row],[Datum]])=11,MONTH(jaar_zip[[#This Row],[Datum]])=12),1.1,IF(OR(MONTH(jaar_zip[[#This Row],[Datum]])=3,MONTH(jaar_zip[[#This Row],[Datum]])=10),1,0.8))*jaar_zip[[#This Row],[graaddagen]],"")</f>
        <v>2.8000000000000003</v>
      </c>
      <c r="O196" s="101">
        <f>IF(ISNUMBER(jaar_zip[[#This Row],[etmaaltemperatuur]]),IF(jaar_zip[[#This Row],[etmaaltemperatuur]]&gt;stookgrens,jaar_zip[[#This Row],[etmaaltemperatuur]]-stookgrens,0),"")</f>
        <v>0</v>
      </c>
    </row>
    <row r="197" spans="1:15" x14ac:dyDescent="0.25">
      <c r="A197">
        <v>215</v>
      </c>
      <c r="B197">
        <v>20240714</v>
      </c>
      <c r="C197">
        <v>4.8</v>
      </c>
      <c r="D197">
        <v>16.2</v>
      </c>
      <c r="E197">
        <v>2412</v>
      </c>
      <c r="F197">
        <v>0</v>
      </c>
      <c r="G197">
        <v>1012</v>
      </c>
      <c r="H197">
        <v>77</v>
      </c>
      <c r="I197" s="101" t="s">
        <v>12</v>
      </c>
      <c r="J197" s="1">
        <f>DATEVALUE(RIGHT(jaar_zip[[#This Row],[YYYYMMDD]],2)&amp;"-"&amp;MID(jaar_zip[[#This Row],[YYYYMMDD]],5,2)&amp;"-"&amp;LEFT(jaar_zip[[#This Row],[YYYYMMDD]],4))</f>
        <v>45487</v>
      </c>
      <c r="K197" s="101" t="str">
        <f>IF(AND(VALUE(MONTH(jaar_zip[[#This Row],[Datum]]))=1,VALUE(WEEKNUM(jaar_zip[[#This Row],[Datum]],21))&gt;51),RIGHT(YEAR(jaar_zip[[#This Row],[Datum]])-1,2),RIGHT(YEAR(jaar_zip[[#This Row],[Datum]]),2))&amp;"-"&amp; TEXT(WEEKNUM(jaar_zip[[#This Row],[Datum]],21),"00")</f>
        <v>24-28</v>
      </c>
      <c r="L197" s="101">
        <f>MONTH(jaar_zip[[#This Row],[Datum]])</f>
        <v>7</v>
      </c>
      <c r="M197" s="101">
        <f>IF(ISNUMBER(jaar_zip[[#This Row],[etmaaltemperatuur]]),IF(jaar_zip[[#This Row],[etmaaltemperatuur]]&lt;stookgrens,stookgrens-jaar_zip[[#This Row],[etmaaltemperatuur]],0),"")</f>
        <v>1.8000000000000007</v>
      </c>
      <c r="N197" s="101">
        <f>IF(ISNUMBER(jaar_zip[[#This Row],[graaddagen]]),IF(OR(MONTH(jaar_zip[[#This Row],[Datum]])=1,MONTH(jaar_zip[[#This Row],[Datum]])=2,MONTH(jaar_zip[[#This Row],[Datum]])=11,MONTH(jaar_zip[[#This Row],[Datum]])=12),1.1,IF(OR(MONTH(jaar_zip[[#This Row],[Datum]])=3,MONTH(jaar_zip[[#This Row],[Datum]])=10),1,0.8))*jaar_zip[[#This Row],[graaddagen]],"")</f>
        <v>1.4400000000000006</v>
      </c>
      <c r="O197" s="101">
        <f>IF(ISNUMBER(jaar_zip[[#This Row],[etmaaltemperatuur]]),IF(jaar_zip[[#This Row],[etmaaltemperatuur]]&gt;stookgrens,jaar_zip[[#This Row],[etmaaltemperatuur]]-stookgrens,0),"")</f>
        <v>0</v>
      </c>
    </row>
    <row r="198" spans="1:15" x14ac:dyDescent="0.25">
      <c r="A198">
        <v>215</v>
      </c>
      <c r="B198">
        <v>20240715</v>
      </c>
      <c r="C198">
        <v>2.2999999999999998</v>
      </c>
      <c r="D198">
        <v>18.7</v>
      </c>
      <c r="E198">
        <v>2058</v>
      </c>
      <c r="F198">
        <v>0.6</v>
      </c>
      <c r="G198">
        <v>1010</v>
      </c>
      <c r="H198">
        <v>75</v>
      </c>
      <c r="I198" s="101" t="s">
        <v>12</v>
      </c>
      <c r="J198" s="1">
        <f>DATEVALUE(RIGHT(jaar_zip[[#This Row],[YYYYMMDD]],2)&amp;"-"&amp;MID(jaar_zip[[#This Row],[YYYYMMDD]],5,2)&amp;"-"&amp;LEFT(jaar_zip[[#This Row],[YYYYMMDD]],4))</f>
        <v>45488</v>
      </c>
      <c r="K198" s="101" t="str">
        <f>IF(AND(VALUE(MONTH(jaar_zip[[#This Row],[Datum]]))=1,VALUE(WEEKNUM(jaar_zip[[#This Row],[Datum]],21))&gt;51),RIGHT(YEAR(jaar_zip[[#This Row],[Datum]])-1,2),RIGHT(YEAR(jaar_zip[[#This Row],[Datum]]),2))&amp;"-"&amp; TEXT(WEEKNUM(jaar_zip[[#This Row],[Datum]],21),"00")</f>
        <v>24-29</v>
      </c>
      <c r="L198" s="101">
        <f>MONTH(jaar_zip[[#This Row],[Datum]])</f>
        <v>7</v>
      </c>
      <c r="M198" s="101">
        <f>IF(ISNUMBER(jaar_zip[[#This Row],[etmaaltemperatuur]]),IF(jaar_zip[[#This Row],[etmaaltemperatuur]]&lt;stookgrens,stookgrens-jaar_zip[[#This Row],[etmaaltemperatuur]],0),"")</f>
        <v>0</v>
      </c>
      <c r="N198" s="101">
        <f>IF(ISNUMBER(jaar_zip[[#This Row],[graaddagen]]),IF(OR(MONTH(jaar_zip[[#This Row],[Datum]])=1,MONTH(jaar_zip[[#This Row],[Datum]])=2,MONTH(jaar_zip[[#This Row],[Datum]])=11,MONTH(jaar_zip[[#This Row],[Datum]])=12),1.1,IF(OR(MONTH(jaar_zip[[#This Row],[Datum]])=3,MONTH(jaar_zip[[#This Row],[Datum]])=10),1,0.8))*jaar_zip[[#This Row],[graaddagen]],"")</f>
        <v>0</v>
      </c>
      <c r="O198" s="101">
        <f>IF(ISNUMBER(jaar_zip[[#This Row],[etmaaltemperatuur]]),IF(jaar_zip[[#This Row],[etmaaltemperatuur]]&gt;stookgrens,jaar_zip[[#This Row],[etmaaltemperatuur]]-stookgrens,0),"")</f>
        <v>0.69999999999999929</v>
      </c>
    </row>
    <row r="199" spans="1:15" x14ac:dyDescent="0.25">
      <c r="A199">
        <v>215</v>
      </c>
      <c r="B199">
        <v>20240716</v>
      </c>
      <c r="C199">
        <v>6.1</v>
      </c>
      <c r="D199">
        <v>17.8</v>
      </c>
      <c r="E199">
        <v>1597</v>
      </c>
      <c r="F199">
        <v>3.5</v>
      </c>
      <c r="G199">
        <v>1009.9</v>
      </c>
      <c r="H199">
        <v>82</v>
      </c>
      <c r="I199" s="101" t="s">
        <v>12</v>
      </c>
      <c r="J199" s="1">
        <f>DATEVALUE(RIGHT(jaar_zip[[#This Row],[YYYYMMDD]],2)&amp;"-"&amp;MID(jaar_zip[[#This Row],[YYYYMMDD]],5,2)&amp;"-"&amp;LEFT(jaar_zip[[#This Row],[YYYYMMDD]],4))</f>
        <v>45489</v>
      </c>
      <c r="K199" s="101" t="str">
        <f>IF(AND(VALUE(MONTH(jaar_zip[[#This Row],[Datum]]))=1,VALUE(WEEKNUM(jaar_zip[[#This Row],[Datum]],21))&gt;51),RIGHT(YEAR(jaar_zip[[#This Row],[Datum]])-1,2),RIGHT(YEAR(jaar_zip[[#This Row],[Datum]]),2))&amp;"-"&amp; TEXT(WEEKNUM(jaar_zip[[#This Row],[Datum]],21),"00")</f>
        <v>24-29</v>
      </c>
      <c r="L199" s="101">
        <f>MONTH(jaar_zip[[#This Row],[Datum]])</f>
        <v>7</v>
      </c>
      <c r="M199" s="101">
        <f>IF(ISNUMBER(jaar_zip[[#This Row],[etmaaltemperatuur]]),IF(jaar_zip[[#This Row],[etmaaltemperatuur]]&lt;stookgrens,stookgrens-jaar_zip[[#This Row],[etmaaltemperatuur]],0),"")</f>
        <v>0.19999999999999929</v>
      </c>
      <c r="N199" s="101">
        <f>IF(ISNUMBER(jaar_zip[[#This Row],[graaddagen]]),IF(OR(MONTH(jaar_zip[[#This Row],[Datum]])=1,MONTH(jaar_zip[[#This Row],[Datum]])=2,MONTH(jaar_zip[[#This Row],[Datum]])=11,MONTH(jaar_zip[[#This Row],[Datum]])=12),1.1,IF(OR(MONTH(jaar_zip[[#This Row],[Datum]])=3,MONTH(jaar_zip[[#This Row],[Datum]])=10),1,0.8))*jaar_zip[[#This Row],[graaddagen]],"")</f>
        <v>0.15999999999999945</v>
      </c>
      <c r="O199" s="101">
        <f>IF(ISNUMBER(jaar_zip[[#This Row],[etmaaltemperatuur]]),IF(jaar_zip[[#This Row],[etmaaltemperatuur]]&gt;stookgrens,jaar_zip[[#This Row],[etmaaltemperatuur]]-stookgrens,0),"")</f>
        <v>0</v>
      </c>
    </row>
    <row r="200" spans="1:15" x14ac:dyDescent="0.25">
      <c r="A200">
        <v>215</v>
      </c>
      <c r="B200">
        <v>20240717</v>
      </c>
      <c r="C200">
        <v>3.2</v>
      </c>
      <c r="D200">
        <v>17.100000000000001</v>
      </c>
      <c r="E200">
        <v>2447</v>
      </c>
      <c r="F200">
        <v>0</v>
      </c>
      <c r="G200">
        <v>1020.5</v>
      </c>
      <c r="H200">
        <v>84</v>
      </c>
      <c r="I200" s="101" t="s">
        <v>12</v>
      </c>
      <c r="J200" s="1">
        <f>DATEVALUE(RIGHT(jaar_zip[[#This Row],[YYYYMMDD]],2)&amp;"-"&amp;MID(jaar_zip[[#This Row],[YYYYMMDD]],5,2)&amp;"-"&amp;LEFT(jaar_zip[[#This Row],[YYYYMMDD]],4))</f>
        <v>45490</v>
      </c>
      <c r="K200" s="101" t="str">
        <f>IF(AND(VALUE(MONTH(jaar_zip[[#This Row],[Datum]]))=1,VALUE(WEEKNUM(jaar_zip[[#This Row],[Datum]],21))&gt;51),RIGHT(YEAR(jaar_zip[[#This Row],[Datum]])-1,2),RIGHT(YEAR(jaar_zip[[#This Row],[Datum]]),2))&amp;"-"&amp; TEXT(WEEKNUM(jaar_zip[[#This Row],[Datum]],21),"00")</f>
        <v>24-29</v>
      </c>
      <c r="L200" s="101">
        <f>MONTH(jaar_zip[[#This Row],[Datum]])</f>
        <v>7</v>
      </c>
      <c r="M200" s="101">
        <f>IF(ISNUMBER(jaar_zip[[#This Row],[etmaaltemperatuur]]),IF(jaar_zip[[#This Row],[etmaaltemperatuur]]&lt;stookgrens,stookgrens-jaar_zip[[#This Row],[etmaaltemperatuur]],0),"")</f>
        <v>0.89999999999999858</v>
      </c>
      <c r="N200" s="101">
        <f>IF(ISNUMBER(jaar_zip[[#This Row],[graaddagen]]),IF(OR(MONTH(jaar_zip[[#This Row],[Datum]])=1,MONTH(jaar_zip[[#This Row],[Datum]])=2,MONTH(jaar_zip[[#This Row],[Datum]])=11,MONTH(jaar_zip[[#This Row],[Datum]])=12),1.1,IF(OR(MONTH(jaar_zip[[#This Row],[Datum]])=3,MONTH(jaar_zip[[#This Row],[Datum]])=10),1,0.8))*jaar_zip[[#This Row],[graaddagen]],"")</f>
        <v>0.71999999999999886</v>
      </c>
      <c r="O200" s="101">
        <f>IF(ISNUMBER(jaar_zip[[#This Row],[etmaaltemperatuur]]),IF(jaar_zip[[#This Row],[etmaaltemperatuur]]&gt;stookgrens,jaar_zip[[#This Row],[etmaaltemperatuur]]-stookgrens,0),"")</f>
        <v>0</v>
      </c>
    </row>
    <row r="201" spans="1:15" x14ac:dyDescent="0.25">
      <c r="A201">
        <v>215</v>
      </c>
      <c r="B201">
        <v>20240718</v>
      </c>
      <c r="C201">
        <v>2</v>
      </c>
      <c r="D201">
        <v>19.899999999999999</v>
      </c>
      <c r="E201">
        <v>2558</v>
      </c>
      <c r="F201">
        <v>0</v>
      </c>
      <c r="G201">
        <v>1022.1</v>
      </c>
      <c r="H201">
        <v>73</v>
      </c>
      <c r="I201" s="101" t="s">
        <v>12</v>
      </c>
      <c r="J201" s="1">
        <f>DATEVALUE(RIGHT(jaar_zip[[#This Row],[YYYYMMDD]],2)&amp;"-"&amp;MID(jaar_zip[[#This Row],[YYYYMMDD]],5,2)&amp;"-"&amp;LEFT(jaar_zip[[#This Row],[YYYYMMDD]],4))</f>
        <v>45491</v>
      </c>
      <c r="K201" s="101" t="str">
        <f>IF(AND(VALUE(MONTH(jaar_zip[[#This Row],[Datum]]))=1,VALUE(WEEKNUM(jaar_zip[[#This Row],[Datum]],21))&gt;51),RIGHT(YEAR(jaar_zip[[#This Row],[Datum]])-1,2),RIGHT(YEAR(jaar_zip[[#This Row],[Datum]]),2))&amp;"-"&amp; TEXT(WEEKNUM(jaar_zip[[#This Row],[Datum]],21),"00")</f>
        <v>24-29</v>
      </c>
      <c r="L201" s="101">
        <f>MONTH(jaar_zip[[#This Row],[Datum]])</f>
        <v>7</v>
      </c>
      <c r="M201" s="101">
        <f>IF(ISNUMBER(jaar_zip[[#This Row],[etmaaltemperatuur]]),IF(jaar_zip[[#This Row],[etmaaltemperatuur]]&lt;stookgrens,stookgrens-jaar_zip[[#This Row],[etmaaltemperatuur]],0),"")</f>
        <v>0</v>
      </c>
      <c r="N201" s="101">
        <f>IF(ISNUMBER(jaar_zip[[#This Row],[graaddagen]]),IF(OR(MONTH(jaar_zip[[#This Row],[Datum]])=1,MONTH(jaar_zip[[#This Row],[Datum]])=2,MONTH(jaar_zip[[#This Row],[Datum]])=11,MONTH(jaar_zip[[#This Row],[Datum]])=12),1.1,IF(OR(MONTH(jaar_zip[[#This Row],[Datum]])=3,MONTH(jaar_zip[[#This Row],[Datum]])=10),1,0.8))*jaar_zip[[#This Row],[graaddagen]],"")</f>
        <v>0</v>
      </c>
      <c r="O201" s="101">
        <f>IF(ISNUMBER(jaar_zip[[#This Row],[etmaaltemperatuur]]),IF(jaar_zip[[#This Row],[etmaaltemperatuur]]&gt;stookgrens,jaar_zip[[#This Row],[etmaaltemperatuur]]-stookgrens,0),"")</f>
        <v>1.8999999999999986</v>
      </c>
    </row>
    <row r="202" spans="1:15" x14ac:dyDescent="0.25">
      <c r="A202">
        <v>215</v>
      </c>
      <c r="B202">
        <v>20240719</v>
      </c>
      <c r="C202">
        <v>2.5</v>
      </c>
      <c r="D202">
        <v>22.9</v>
      </c>
      <c r="E202">
        <v>1981</v>
      </c>
      <c r="F202">
        <v>0</v>
      </c>
      <c r="G202">
        <v>1017.5</v>
      </c>
      <c r="H202">
        <v>72</v>
      </c>
      <c r="I202" s="101" t="s">
        <v>12</v>
      </c>
      <c r="J202" s="1">
        <f>DATEVALUE(RIGHT(jaar_zip[[#This Row],[YYYYMMDD]],2)&amp;"-"&amp;MID(jaar_zip[[#This Row],[YYYYMMDD]],5,2)&amp;"-"&amp;LEFT(jaar_zip[[#This Row],[YYYYMMDD]],4))</f>
        <v>45492</v>
      </c>
      <c r="K202" s="101" t="str">
        <f>IF(AND(VALUE(MONTH(jaar_zip[[#This Row],[Datum]]))=1,VALUE(WEEKNUM(jaar_zip[[#This Row],[Datum]],21))&gt;51),RIGHT(YEAR(jaar_zip[[#This Row],[Datum]])-1,2),RIGHT(YEAR(jaar_zip[[#This Row],[Datum]]),2))&amp;"-"&amp; TEXT(WEEKNUM(jaar_zip[[#This Row],[Datum]],21),"00")</f>
        <v>24-29</v>
      </c>
      <c r="L202" s="101">
        <f>MONTH(jaar_zip[[#This Row],[Datum]])</f>
        <v>7</v>
      </c>
      <c r="M202" s="101">
        <f>IF(ISNUMBER(jaar_zip[[#This Row],[etmaaltemperatuur]]),IF(jaar_zip[[#This Row],[etmaaltemperatuur]]&lt;stookgrens,stookgrens-jaar_zip[[#This Row],[etmaaltemperatuur]],0),"")</f>
        <v>0</v>
      </c>
      <c r="N202" s="101">
        <f>IF(ISNUMBER(jaar_zip[[#This Row],[graaddagen]]),IF(OR(MONTH(jaar_zip[[#This Row],[Datum]])=1,MONTH(jaar_zip[[#This Row],[Datum]])=2,MONTH(jaar_zip[[#This Row],[Datum]])=11,MONTH(jaar_zip[[#This Row],[Datum]])=12),1.1,IF(OR(MONTH(jaar_zip[[#This Row],[Datum]])=3,MONTH(jaar_zip[[#This Row],[Datum]])=10),1,0.8))*jaar_zip[[#This Row],[graaddagen]],"")</f>
        <v>0</v>
      </c>
      <c r="O202" s="101">
        <f>IF(ISNUMBER(jaar_zip[[#This Row],[etmaaltemperatuur]]),IF(jaar_zip[[#This Row],[etmaaltemperatuur]]&gt;stookgrens,jaar_zip[[#This Row],[etmaaltemperatuur]]-stookgrens,0),"")</f>
        <v>4.8999999999999986</v>
      </c>
    </row>
    <row r="203" spans="1:15" x14ac:dyDescent="0.25">
      <c r="A203">
        <v>215</v>
      </c>
      <c r="B203">
        <v>20240720</v>
      </c>
      <c r="C203">
        <v>2.8</v>
      </c>
      <c r="D203">
        <v>21.9</v>
      </c>
      <c r="E203">
        <v>2384</v>
      </c>
      <c r="F203">
        <v>0</v>
      </c>
      <c r="G203">
        <v>1008.8</v>
      </c>
      <c r="H203">
        <v>76</v>
      </c>
      <c r="I203" s="101" t="s">
        <v>12</v>
      </c>
      <c r="J203" s="1">
        <f>DATEVALUE(RIGHT(jaar_zip[[#This Row],[YYYYMMDD]],2)&amp;"-"&amp;MID(jaar_zip[[#This Row],[YYYYMMDD]],5,2)&amp;"-"&amp;LEFT(jaar_zip[[#This Row],[YYYYMMDD]],4))</f>
        <v>45493</v>
      </c>
      <c r="K203" s="101" t="str">
        <f>IF(AND(VALUE(MONTH(jaar_zip[[#This Row],[Datum]]))=1,VALUE(WEEKNUM(jaar_zip[[#This Row],[Datum]],21))&gt;51),RIGHT(YEAR(jaar_zip[[#This Row],[Datum]])-1,2),RIGHT(YEAR(jaar_zip[[#This Row],[Datum]]),2))&amp;"-"&amp; TEXT(WEEKNUM(jaar_zip[[#This Row],[Datum]],21),"00")</f>
        <v>24-29</v>
      </c>
      <c r="L203" s="101">
        <f>MONTH(jaar_zip[[#This Row],[Datum]])</f>
        <v>7</v>
      </c>
      <c r="M203" s="101">
        <f>IF(ISNUMBER(jaar_zip[[#This Row],[etmaaltemperatuur]]),IF(jaar_zip[[#This Row],[etmaaltemperatuur]]&lt;stookgrens,stookgrens-jaar_zip[[#This Row],[etmaaltemperatuur]],0),"")</f>
        <v>0</v>
      </c>
      <c r="N203" s="101">
        <f>IF(ISNUMBER(jaar_zip[[#This Row],[graaddagen]]),IF(OR(MONTH(jaar_zip[[#This Row],[Datum]])=1,MONTH(jaar_zip[[#This Row],[Datum]])=2,MONTH(jaar_zip[[#This Row],[Datum]])=11,MONTH(jaar_zip[[#This Row],[Datum]])=12),1.1,IF(OR(MONTH(jaar_zip[[#This Row],[Datum]])=3,MONTH(jaar_zip[[#This Row],[Datum]])=10),1,0.8))*jaar_zip[[#This Row],[graaddagen]],"")</f>
        <v>0</v>
      </c>
      <c r="O203" s="101">
        <f>IF(ISNUMBER(jaar_zip[[#This Row],[etmaaltemperatuur]]),IF(jaar_zip[[#This Row],[etmaaltemperatuur]]&gt;stookgrens,jaar_zip[[#This Row],[etmaaltemperatuur]]-stookgrens,0),"")</f>
        <v>3.8999999999999986</v>
      </c>
    </row>
    <row r="204" spans="1:15" x14ac:dyDescent="0.25">
      <c r="A204">
        <v>215</v>
      </c>
      <c r="B204">
        <v>20240721</v>
      </c>
      <c r="C204">
        <v>3</v>
      </c>
      <c r="D204">
        <v>18.5</v>
      </c>
      <c r="E204">
        <v>1406</v>
      </c>
      <c r="F204">
        <v>8</v>
      </c>
      <c r="G204">
        <v>1009.6</v>
      </c>
      <c r="H204">
        <v>89</v>
      </c>
      <c r="I204" s="101" t="s">
        <v>12</v>
      </c>
      <c r="J204" s="1">
        <f>DATEVALUE(RIGHT(jaar_zip[[#This Row],[YYYYMMDD]],2)&amp;"-"&amp;MID(jaar_zip[[#This Row],[YYYYMMDD]],5,2)&amp;"-"&amp;LEFT(jaar_zip[[#This Row],[YYYYMMDD]],4))</f>
        <v>45494</v>
      </c>
      <c r="K204" s="101" t="str">
        <f>IF(AND(VALUE(MONTH(jaar_zip[[#This Row],[Datum]]))=1,VALUE(WEEKNUM(jaar_zip[[#This Row],[Datum]],21))&gt;51),RIGHT(YEAR(jaar_zip[[#This Row],[Datum]])-1,2),RIGHT(YEAR(jaar_zip[[#This Row],[Datum]]),2))&amp;"-"&amp; TEXT(WEEKNUM(jaar_zip[[#This Row],[Datum]],21),"00")</f>
        <v>24-29</v>
      </c>
      <c r="L204" s="101">
        <f>MONTH(jaar_zip[[#This Row],[Datum]])</f>
        <v>7</v>
      </c>
      <c r="M204" s="101">
        <f>IF(ISNUMBER(jaar_zip[[#This Row],[etmaaltemperatuur]]),IF(jaar_zip[[#This Row],[etmaaltemperatuur]]&lt;stookgrens,stookgrens-jaar_zip[[#This Row],[etmaaltemperatuur]],0),"")</f>
        <v>0</v>
      </c>
      <c r="N204" s="101">
        <f>IF(ISNUMBER(jaar_zip[[#This Row],[graaddagen]]),IF(OR(MONTH(jaar_zip[[#This Row],[Datum]])=1,MONTH(jaar_zip[[#This Row],[Datum]])=2,MONTH(jaar_zip[[#This Row],[Datum]])=11,MONTH(jaar_zip[[#This Row],[Datum]])=12),1.1,IF(OR(MONTH(jaar_zip[[#This Row],[Datum]])=3,MONTH(jaar_zip[[#This Row],[Datum]])=10),1,0.8))*jaar_zip[[#This Row],[graaddagen]],"")</f>
        <v>0</v>
      </c>
      <c r="O204" s="101">
        <f>IF(ISNUMBER(jaar_zip[[#This Row],[etmaaltemperatuur]]),IF(jaar_zip[[#This Row],[etmaaltemperatuur]]&gt;stookgrens,jaar_zip[[#This Row],[etmaaltemperatuur]]-stookgrens,0),"")</f>
        <v>0.5</v>
      </c>
    </row>
    <row r="205" spans="1:15" x14ac:dyDescent="0.25">
      <c r="A205">
        <v>215</v>
      </c>
      <c r="B205">
        <v>20240722</v>
      </c>
      <c r="C205">
        <v>3.7</v>
      </c>
      <c r="D205">
        <v>18.3</v>
      </c>
      <c r="E205">
        <v>1823</v>
      </c>
      <c r="F205">
        <v>-0.1</v>
      </c>
      <c r="G205">
        <v>1016.1</v>
      </c>
      <c r="H205">
        <v>82</v>
      </c>
      <c r="I205" s="101" t="s">
        <v>12</v>
      </c>
      <c r="J205" s="1">
        <f>DATEVALUE(RIGHT(jaar_zip[[#This Row],[YYYYMMDD]],2)&amp;"-"&amp;MID(jaar_zip[[#This Row],[YYYYMMDD]],5,2)&amp;"-"&amp;LEFT(jaar_zip[[#This Row],[YYYYMMDD]],4))</f>
        <v>45495</v>
      </c>
      <c r="K205" s="101" t="str">
        <f>IF(AND(VALUE(MONTH(jaar_zip[[#This Row],[Datum]]))=1,VALUE(WEEKNUM(jaar_zip[[#This Row],[Datum]],21))&gt;51),RIGHT(YEAR(jaar_zip[[#This Row],[Datum]])-1,2),RIGHT(YEAR(jaar_zip[[#This Row],[Datum]]),2))&amp;"-"&amp; TEXT(WEEKNUM(jaar_zip[[#This Row],[Datum]],21),"00")</f>
        <v>24-30</v>
      </c>
      <c r="L205" s="101">
        <f>MONTH(jaar_zip[[#This Row],[Datum]])</f>
        <v>7</v>
      </c>
      <c r="M205" s="101">
        <f>IF(ISNUMBER(jaar_zip[[#This Row],[etmaaltemperatuur]]),IF(jaar_zip[[#This Row],[etmaaltemperatuur]]&lt;stookgrens,stookgrens-jaar_zip[[#This Row],[etmaaltemperatuur]],0),"")</f>
        <v>0</v>
      </c>
      <c r="N205" s="101">
        <f>IF(ISNUMBER(jaar_zip[[#This Row],[graaddagen]]),IF(OR(MONTH(jaar_zip[[#This Row],[Datum]])=1,MONTH(jaar_zip[[#This Row],[Datum]])=2,MONTH(jaar_zip[[#This Row],[Datum]])=11,MONTH(jaar_zip[[#This Row],[Datum]])=12),1.1,IF(OR(MONTH(jaar_zip[[#This Row],[Datum]])=3,MONTH(jaar_zip[[#This Row],[Datum]])=10),1,0.8))*jaar_zip[[#This Row],[graaddagen]],"")</f>
        <v>0</v>
      </c>
      <c r="O205" s="101">
        <f>IF(ISNUMBER(jaar_zip[[#This Row],[etmaaltemperatuur]]),IF(jaar_zip[[#This Row],[etmaaltemperatuur]]&gt;stookgrens,jaar_zip[[#This Row],[etmaaltemperatuur]]-stookgrens,0),"")</f>
        <v>0.30000000000000071</v>
      </c>
    </row>
    <row r="206" spans="1:15" x14ac:dyDescent="0.25">
      <c r="A206">
        <v>215</v>
      </c>
      <c r="B206">
        <v>20240723</v>
      </c>
      <c r="C206">
        <v>4.8</v>
      </c>
      <c r="D206">
        <v>18.600000000000001</v>
      </c>
      <c r="E206">
        <v>1640</v>
      </c>
      <c r="F206">
        <v>-0.1</v>
      </c>
      <c r="G206">
        <v>1017</v>
      </c>
      <c r="H206">
        <v>84</v>
      </c>
      <c r="I206" s="101" t="s">
        <v>12</v>
      </c>
      <c r="J206" s="1">
        <f>DATEVALUE(RIGHT(jaar_zip[[#This Row],[YYYYMMDD]],2)&amp;"-"&amp;MID(jaar_zip[[#This Row],[YYYYMMDD]],5,2)&amp;"-"&amp;LEFT(jaar_zip[[#This Row],[YYYYMMDD]],4))</f>
        <v>45496</v>
      </c>
      <c r="K206" s="101" t="str">
        <f>IF(AND(VALUE(MONTH(jaar_zip[[#This Row],[Datum]]))=1,VALUE(WEEKNUM(jaar_zip[[#This Row],[Datum]],21))&gt;51),RIGHT(YEAR(jaar_zip[[#This Row],[Datum]])-1,2),RIGHT(YEAR(jaar_zip[[#This Row],[Datum]]),2))&amp;"-"&amp; TEXT(WEEKNUM(jaar_zip[[#This Row],[Datum]],21),"00")</f>
        <v>24-30</v>
      </c>
      <c r="L206" s="101">
        <f>MONTH(jaar_zip[[#This Row],[Datum]])</f>
        <v>7</v>
      </c>
      <c r="M206" s="101">
        <f>IF(ISNUMBER(jaar_zip[[#This Row],[etmaaltemperatuur]]),IF(jaar_zip[[#This Row],[etmaaltemperatuur]]&lt;stookgrens,stookgrens-jaar_zip[[#This Row],[etmaaltemperatuur]],0),"")</f>
        <v>0</v>
      </c>
      <c r="N206" s="101">
        <f>IF(ISNUMBER(jaar_zip[[#This Row],[graaddagen]]),IF(OR(MONTH(jaar_zip[[#This Row],[Datum]])=1,MONTH(jaar_zip[[#This Row],[Datum]])=2,MONTH(jaar_zip[[#This Row],[Datum]])=11,MONTH(jaar_zip[[#This Row],[Datum]])=12),1.1,IF(OR(MONTH(jaar_zip[[#This Row],[Datum]])=3,MONTH(jaar_zip[[#This Row],[Datum]])=10),1,0.8))*jaar_zip[[#This Row],[graaddagen]],"")</f>
        <v>0</v>
      </c>
      <c r="O206" s="101">
        <f>IF(ISNUMBER(jaar_zip[[#This Row],[etmaaltemperatuur]]),IF(jaar_zip[[#This Row],[etmaaltemperatuur]]&gt;stookgrens,jaar_zip[[#This Row],[etmaaltemperatuur]]-stookgrens,0),"")</f>
        <v>0.60000000000000142</v>
      </c>
    </row>
    <row r="207" spans="1:15" x14ac:dyDescent="0.25">
      <c r="A207">
        <v>215</v>
      </c>
      <c r="B207">
        <v>20240724</v>
      </c>
      <c r="C207">
        <v>2.8</v>
      </c>
      <c r="D207">
        <v>17.2</v>
      </c>
      <c r="E207">
        <v>2596</v>
      </c>
      <c r="F207">
        <v>-0.1</v>
      </c>
      <c r="G207">
        <v>1020.9</v>
      </c>
      <c r="H207">
        <v>78</v>
      </c>
      <c r="I207" s="101" t="s">
        <v>12</v>
      </c>
      <c r="J207" s="1">
        <f>DATEVALUE(RIGHT(jaar_zip[[#This Row],[YYYYMMDD]],2)&amp;"-"&amp;MID(jaar_zip[[#This Row],[YYYYMMDD]],5,2)&amp;"-"&amp;LEFT(jaar_zip[[#This Row],[YYYYMMDD]],4))</f>
        <v>45497</v>
      </c>
      <c r="K207" s="101" t="str">
        <f>IF(AND(VALUE(MONTH(jaar_zip[[#This Row],[Datum]]))=1,VALUE(WEEKNUM(jaar_zip[[#This Row],[Datum]],21))&gt;51),RIGHT(YEAR(jaar_zip[[#This Row],[Datum]])-1,2),RIGHT(YEAR(jaar_zip[[#This Row],[Datum]]),2))&amp;"-"&amp; TEXT(WEEKNUM(jaar_zip[[#This Row],[Datum]],21),"00")</f>
        <v>24-30</v>
      </c>
      <c r="L207" s="101">
        <f>MONTH(jaar_zip[[#This Row],[Datum]])</f>
        <v>7</v>
      </c>
      <c r="M207" s="101">
        <f>IF(ISNUMBER(jaar_zip[[#This Row],[etmaaltemperatuur]]),IF(jaar_zip[[#This Row],[etmaaltemperatuur]]&lt;stookgrens,stookgrens-jaar_zip[[#This Row],[etmaaltemperatuur]],0),"")</f>
        <v>0.80000000000000071</v>
      </c>
      <c r="N207" s="101">
        <f>IF(ISNUMBER(jaar_zip[[#This Row],[graaddagen]]),IF(OR(MONTH(jaar_zip[[#This Row],[Datum]])=1,MONTH(jaar_zip[[#This Row],[Datum]])=2,MONTH(jaar_zip[[#This Row],[Datum]])=11,MONTH(jaar_zip[[#This Row],[Datum]])=12),1.1,IF(OR(MONTH(jaar_zip[[#This Row],[Datum]])=3,MONTH(jaar_zip[[#This Row],[Datum]])=10),1,0.8))*jaar_zip[[#This Row],[graaddagen]],"")</f>
        <v>0.64000000000000057</v>
      </c>
      <c r="O207" s="101">
        <f>IF(ISNUMBER(jaar_zip[[#This Row],[etmaaltemperatuur]]),IF(jaar_zip[[#This Row],[etmaaltemperatuur]]&gt;stookgrens,jaar_zip[[#This Row],[etmaaltemperatuur]]-stookgrens,0),"")</f>
        <v>0</v>
      </c>
    </row>
    <row r="208" spans="1:15" x14ac:dyDescent="0.25">
      <c r="A208">
        <v>215</v>
      </c>
      <c r="B208">
        <v>20240725</v>
      </c>
      <c r="C208">
        <v>4</v>
      </c>
      <c r="D208">
        <v>18.899999999999999</v>
      </c>
      <c r="E208">
        <v>1142</v>
      </c>
      <c r="F208">
        <v>0.9</v>
      </c>
      <c r="G208">
        <v>1012.7</v>
      </c>
      <c r="H208">
        <v>81</v>
      </c>
      <c r="I208" s="101" t="s">
        <v>12</v>
      </c>
      <c r="J208" s="1">
        <f>DATEVALUE(RIGHT(jaar_zip[[#This Row],[YYYYMMDD]],2)&amp;"-"&amp;MID(jaar_zip[[#This Row],[YYYYMMDD]],5,2)&amp;"-"&amp;LEFT(jaar_zip[[#This Row],[YYYYMMDD]],4))</f>
        <v>45498</v>
      </c>
      <c r="K208" s="101" t="str">
        <f>IF(AND(VALUE(MONTH(jaar_zip[[#This Row],[Datum]]))=1,VALUE(WEEKNUM(jaar_zip[[#This Row],[Datum]],21))&gt;51),RIGHT(YEAR(jaar_zip[[#This Row],[Datum]])-1,2),RIGHT(YEAR(jaar_zip[[#This Row],[Datum]]),2))&amp;"-"&amp; TEXT(WEEKNUM(jaar_zip[[#This Row],[Datum]],21),"00")</f>
        <v>24-30</v>
      </c>
      <c r="L208" s="101">
        <f>MONTH(jaar_zip[[#This Row],[Datum]])</f>
        <v>7</v>
      </c>
      <c r="M208" s="101">
        <f>IF(ISNUMBER(jaar_zip[[#This Row],[etmaaltemperatuur]]),IF(jaar_zip[[#This Row],[etmaaltemperatuur]]&lt;stookgrens,stookgrens-jaar_zip[[#This Row],[etmaaltemperatuur]],0),"")</f>
        <v>0</v>
      </c>
      <c r="N208" s="101">
        <f>IF(ISNUMBER(jaar_zip[[#This Row],[graaddagen]]),IF(OR(MONTH(jaar_zip[[#This Row],[Datum]])=1,MONTH(jaar_zip[[#This Row],[Datum]])=2,MONTH(jaar_zip[[#This Row],[Datum]])=11,MONTH(jaar_zip[[#This Row],[Datum]])=12),1.1,IF(OR(MONTH(jaar_zip[[#This Row],[Datum]])=3,MONTH(jaar_zip[[#This Row],[Datum]])=10),1,0.8))*jaar_zip[[#This Row],[graaddagen]],"")</f>
        <v>0</v>
      </c>
      <c r="O208" s="101">
        <f>IF(ISNUMBER(jaar_zip[[#This Row],[etmaaltemperatuur]]),IF(jaar_zip[[#This Row],[etmaaltemperatuur]]&gt;stookgrens,jaar_zip[[#This Row],[etmaaltemperatuur]]-stookgrens,0),"")</f>
        <v>0.89999999999999858</v>
      </c>
    </row>
    <row r="209" spans="1:15" x14ac:dyDescent="0.25">
      <c r="A209">
        <v>215</v>
      </c>
      <c r="B209">
        <v>20240726</v>
      </c>
      <c r="C209">
        <v>4</v>
      </c>
      <c r="D209">
        <v>17.8</v>
      </c>
      <c r="E209">
        <v>2116</v>
      </c>
      <c r="F209">
        <v>4</v>
      </c>
      <c r="G209">
        <v>1011</v>
      </c>
      <c r="H209">
        <v>85</v>
      </c>
      <c r="I209" s="101" t="s">
        <v>12</v>
      </c>
      <c r="J209" s="1">
        <f>DATEVALUE(RIGHT(jaar_zip[[#This Row],[YYYYMMDD]],2)&amp;"-"&amp;MID(jaar_zip[[#This Row],[YYYYMMDD]],5,2)&amp;"-"&amp;LEFT(jaar_zip[[#This Row],[YYYYMMDD]],4))</f>
        <v>45499</v>
      </c>
      <c r="K209" s="101" t="str">
        <f>IF(AND(VALUE(MONTH(jaar_zip[[#This Row],[Datum]]))=1,VALUE(WEEKNUM(jaar_zip[[#This Row],[Datum]],21))&gt;51),RIGHT(YEAR(jaar_zip[[#This Row],[Datum]])-1,2),RIGHT(YEAR(jaar_zip[[#This Row],[Datum]]),2))&amp;"-"&amp; TEXT(WEEKNUM(jaar_zip[[#This Row],[Datum]],21),"00")</f>
        <v>24-30</v>
      </c>
      <c r="L209" s="101">
        <f>MONTH(jaar_zip[[#This Row],[Datum]])</f>
        <v>7</v>
      </c>
      <c r="M209" s="101">
        <f>IF(ISNUMBER(jaar_zip[[#This Row],[etmaaltemperatuur]]),IF(jaar_zip[[#This Row],[etmaaltemperatuur]]&lt;stookgrens,stookgrens-jaar_zip[[#This Row],[etmaaltemperatuur]],0),"")</f>
        <v>0.19999999999999929</v>
      </c>
      <c r="N209" s="101">
        <f>IF(ISNUMBER(jaar_zip[[#This Row],[graaddagen]]),IF(OR(MONTH(jaar_zip[[#This Row],[Datum]])=1,MONTH(jaar_zip[[#This Row],[Datum]])=2,MONTH(jaar_zip[[#This Row],[Datum]])=11,MONTH(jaar_zip[[#This Row],[Datum]])=12),1.1,IF(OR(MONTH(jaar_zip[[#This Row],[Datum]])=3,MONTH(jaar_zip[[#This Row],[Datum]])=10),1,0.8))*jaar_zip[[#This Row],[graaddagen]],"")</f>
        <v>0.15999999999999945</v>
      </c>
      <c r="O209" s="101">
        <f>IF(ISNUMBER(jaar_zip[[#This Row],[etmaaltemperatuur]]),IF(jaar_zip[[#This Row],[etmaaltemperatuur]]&gt;stookgrens,jaar_zip[[#This Row],[etmaaltemperatuur]]-stookgrens,0),"")</f>
        <v>0</v>
      </c>
    </row>
    <row r="210" spans="1:15" x14ac:dyDescent="0.25">
      <c r="A210">
        <v>215</v>
      </c>
      <c r="B210">
        <v>20240727</v>
      </c>
      <c r="C210">
        <v>2.2999999999999998</v>
      </c>
      <c r="D210">
        <v>17.399999999999999</v>
      </c>
      <c r="E210">
        <v>2179</v>
      </c>
      <c r="F210">
        <v>0</v>
      </c>
      <c r="G210">
        <v>1014.8</v>
      </c>
      <c r="H210">
        <v>83</v>
      </c>
      <c r="I210" s="101" t="s">
        <v>12</v>
      </c>
      <c r="J210" s="1">
        <f>DATEVALUE(RIGHT(jaar_zip[[#This Row],[YYYYMMDD]],2)&amp;"-"&amp;MID(jaar_zip[[#This Row],[YYYYMMDD]],5,2)&amp;"-"&amp;LEFT(jaar_zip[[#This Row],[YYYYMMDD]],4))</f>
        <v>45500</v>
      </c>
      <c r="K210" s="101" t="str">
        <f>IF(AND(VALUE(MONTH(jaar_zip[[#This Row],[Datum]]))=1,VALUE(WEEKNUM(jaar_zip[[#This Row],[Datum]],21))&gt;51),RIGHT(YEAR(jaar_zip[[#This Row],[Datum]])-1,2),RIGHT(YEAR(jaar_zip[[#This Row],[Datum]]),2))&amp;"-"&amp; TEXT(WEEKNUM(jaar_zip[[#This Row],[Datum]],21),"00")</f>
        <v>24-30</v>
      </c>
      <c r="L210" s="101">
        <f>MONTH(jaar_zip[[#This Row],[Datum]])</f>
        <v>7</v>
      </c>
      <c r="M210" s="101">
        <f>IF(ISNUMBER(jaar_zip[[#This Row],[etmaaltemperatuur]]),IF(jaar_zip[[#This Row],[etmaaltemperatuur]]&lt;stookgrens,stookgrens-jaar_zip[[#This Row],[etmaaltemperatuur]],0),"")</f>
        <v>0.60000000000000142</v>
      </c>
      <c r="N210" s="101">
        <f>IF(ISNUMBER(jaar_zip[[#This Row],[graaddagen]]),IF(OR(MONTH(jaar_zip[[#This Row],[Datum]])=1,MONTH(jaar_zip[[#This Row],[Datum]])=2,MONTH(jaar_zip[[#This Row],[Datum]])=11,MONTH(jaar_zip[[#This Row],[Datum]])=12),1.1,IF(OR(MONTH(jaar_zip[[#This Row],[Datum]])=3,MONTH(jaar_zip[[#This Row],[Datum]])=10),1,0.8))*jaar_zip[[#This Row],[graaddagen]],"")</f>
        <v>0.48000000000000115</v>
      </c>
      <c r="O210" s="101">
        <f>IF(ISNUMBER(jaar_zip[[#This Row],[etmaaltemperatuur]]),IF(jaar_zip[[#This Row],[etmaaltemperatuur]]&gt;stookgrens,jaar_zip[[#This Row],[etmaaltemperatuur]]-stookgrens,0),"")</f>
        <v>0</v>
      </c>
    </row>
    <row r="211" spans="1:15" x14ac:dyDescent="0.25">
      <c r="A211">
        <v>215</v>
      </c>
      <c r="B211">
        <v>20240728</v>
      </c>
      <c r="C211">
        <v>2.8</v>
      </c>
      <c r="D211">
        <v>17.7</v>
      </c>
      <c r="E211">
        <v>2672</v>
      </c>
      <c r="F211">
        <v>0</v>
      </c>
      <c r="G211">
        <v>1025.2</v>
      </c>
      <c r="H211">
        <v>76</v>
      </c>
      <c r="I211" s="101" t="s">
        <v>12</v>
      </c>
      <c r="J211" s="1">
        <f>DATEVALUE(RIGHT(jaar_zip[[#This Row],[YYYYMMDD]],2)&amp;"-"&amp;MID(jaar_zip[[#This Row],[YYYYMMDD]],5,2)&amp;"-"&amp;LEFT(jaar_zip[[#This Row],[YYYYMMDD]],4))</f>
        <v>45501</v>
      </c>
      <c r="K211" s="101" t="str">
        <f>IF(AND(VALUE(MONTH(jaar_zip[[#This Row],[Datum]]))=1,VALUE(WEEKNUM(jaar_zip[[#This Row],[Datum]],21))&gt;51),RIGHT(YEAR(jaar_zip[[#This Row],[Datum]])-1,2),RIGHT(YEAR(jaar_zip[[#This Row],[Datum]]),2))&amp;"-"&amp; TEXT(WEEKNUM(jaar_zip[[#This Row],[Datum]],21),"00")</f>
        <v>24-30</v>
      </c>
      <c r="L211" s="101">
        <f>MONTH(jaar_zip[[#This Row],[Datum]])</f>
        <v>7</v>
      </c>
      <c r="M211" s="101">
        <f>IF(ISNUMBER(jaar_zip[[#This Row],[etmaaltemperatuur]]),IF(jaar_zip[[#This Row],[etmaaltemperatuur]]&lt;stookgrens,stookgrens-jaar_zip[[#This Row],[etmaaltemperatuur]],0),"")</f>
        <v>0.30000000000000071</v>
      </c>
      <c r="N211" s="101">
        <f>IF(ISNUMBER(jaar_zip[[#This Row],[graaddagen]]),IF(OR(MONTH(jaar_zip[[#This Row],[Datum]])=1,MONTH(jaar_zip[[#This Row],[Datum]])=2,MONTH(jaar_zip[[#This Row],[Datum]])=11,MONTH(jaar_zip[[#This Row],[Datum]])=12),1.1,IF(OR(MONTH(jaar_zip[[#This Row],[Datum]])=3,MONTH(jaar_zip[[#This Row],[Datum]])=10),1,0.8))*jaar_zip[[#This Row],[graaddagen]],"")</f>
        <v>0.24000000000000057</v>
      </c>
      <c r="O211" s="101">
        <f>IF(ISNUMBER(jaar_zip[[#This Row],[etmaaltemperatuur]]),IF(jaar_zip[[#This Row],[etmaaltemperatuur]]&gt;stookgrens,jaar_zip[[#This Row],[etmaaltemperatuur]]-stookgrens,0),"")</f>
        <v>0</v>
      </c>
    </row>
    <row r="212" spans="1:15" x14ac:dyDescent="0.25">
      <c r="A212">
        <v>215</v>
      </c>
      <c r="B212">
        <v>20240729</v>
      </c>
      <c r="C212">
        <v>2.8</v>
      </c>
      <c r="D212">
        <v>20.3</v>
      </c>
      <c r="E212">
        <v>2699</v>
      </c>
      <c r="F212">
        <v>0</v>
      </c>
      <c r="G212">
        <v>1022.5</v>
      </c>
      <c r="H212">
        <v>69</v>
      </c>
      <c r="I212" s="101" t="s">
        <v>12</v>
      </c>
      <c r="J212" s="1">
        <f>DATEVALUE(RIGHT(jaar_zip[[#This Row],[YYYYMMDD]],2)&amp;"-"&amp;MID(jaar_zip[[#This Row],[YYYYMMDD]],5,2)&amp;"-"&amp;LEFT(jaar_zip[[#This Row],[YYYYMMDD]],4))</f>
        <v>45502</v>
      </c>
      <c r="K212" s="101" t="str">
        <f>IF(AND(VALUE(MONTH(jaar_zip[[#This Row],[Datum]]))=1,VALUE(WEEKNUM(jaar_zip[[#This Row],[Datum]],21))&gt;51),RIGHT(YEAR(jaar_zip[[#This Row],[Datum]])-1,2),RIGHT(YEAR(jaar_zip[[#This Row],[Datum]]),2))&amp;"-"&amp; TEXT(WEEKNUM(jaar_zip[[#This Row],[Datum]],21),"00")</f>
        <v>24-31</v>
      </c>
      <c r="L212" s="101">
        <f>MONTH(jaar_zip[[#This Row],[Datum]])</f>
        <v>7</v>
      </c>
      <c r="M212" s="101">
        <f>IF(ISNUMBER(jaar_zip[[#This Row],[etmaaltemperatuur]]),IF(jaar_zip[[#This Row],[etmaaltemperatuur]]&lt;stookgrens,stookgrens-jaar_zip[[#This Row],[etmaaltemperatuur]],0),"")</f>
        <v>0</v>
      </c>
      <c r="N212" s="101">
        <f>IF(ISNUMBER(jaar_zip[[#This Row],[graaddagen]]),IF(OR(MONTH(jaar_zip[[#This Row],[Datum]])=1,MONTH(jaar_zip[[#This Row],[Datum]])=2,MONTH(jaar_zip[[#This Row],[Datum]])=11,MONTH(jaar_zip[[#This Row],[Datum]])=12),1.1,IF(OR(MONTH(jaar_zip[[#This Row],[Datum]])=3,MONTH(jaar_zip[[#This Row],[Datum]])=10),1,0.8))*jaar_zip[[#This Row],[graaddagen]],"")</f>
        <v>0</v>
      </c>
      <c r="O212" s="101">
        <f>IF(ISNUMBER(jaar_zip[[#This Row],[etmaaltemperatuur]]),IF(jaar_zip[[#This Row],[etmaaltemperatuur]]&gt;stookgrens,jaar_zip[[#This Row],[etmaaltemperatuur]]-stookgrens,0),"")</f>
        <v>2.3000000000000007</v>
      </c>
    </row>
    <row r="213" spans="1:15" x14ac:dyDescent="0.25">
      <c r="A213">
        <v>215</v>
      </c>
      <c r="B213">
        <v>20240730</v>
      </c>
      <c r="C213">
        <v>2.6</v>
      </c>
      <c r="D213">
        <v>22.3</v>
      </c>
      <c r="E213">
        <v>2539</v>
      </c>
      <c r="F213">
        <v>0</v>
      </c>
      <c r="G213">
        <v>1016.8</v>
      </c>
      <c r="H213">
        <v>71</v>
      </c>
      <c r="I213" s="101" t="s">
        <v>12</v>
      </c>
      <c r="J213" s="1">
        <f>DATEVALUE(RIGHT(jaar_zip[[#This Row],[YYYYMMDD]],2)&amp;"-"&amp;MID(jaar_zip[[#This Row],[YYYYMMDD]],5,2)&amp;"-"&amp;LEFT(jaar_zip[[#This Row],[YYYYMMDD]],4))</f>
        <v>45503</v>
      </c>
      <c r="K213" s="101" t="str">
        <f>IF(AND(VALUE(MONTH(jaar_zip[[#This Row],[Datum]]))=1,VALUE(WEEKNUM(jaar_zip[[#This Row],[Datum]],21))&gt;51),RIGHT(YEAR(jaar_zip[[#This Row],[Datum]])-1,2),RIGHT(YEAR(jaar_zip[[#This Row],[Datum]]),2))&amp;"-"&amp; TEXT(WEEKNUM(jaar_zip[[#This Row],[Datum]],21),"00")</f>
        <v>24-31</v>
      </c>
      <c r="L213" s="101">
        <f>MONTH(jaar_zip[[#This Row],[Datum]])</f>
        <v>7</v>
      </c>
      <c r="M213" s="101">
        <f>IF(ISNUMBER(jaar_zip[[#This Row],[etmaaltemperatuur]]),IF(jaar_zip[[#This Row],[etmaaltemperatuur]]&lt;stookgrens,stookgrens-jaar_zip[[#This Row],[etmaaltemperatuur]],0),"")</f>
        <v>0</v>
      </c>
      <c r="N213" s="101">
        <f>IF(ISNUMBER(jaar_zip[[#This Row],[graaddagen]]),IF(OR(MONTH(jaar_zip[[#This Row],[Datum]])=1,MONTH(jaar_zip[[#This Row],[Datum]])=2,MONTH(jaar_zip[[#This Row],[Datum]])=11,MONTH(jaar_zip[[#This Row],[Datum]])=12),1.1,IF(OR(MONTH(jaar_zip[[#This Row],[Datum]])=3,MONTH(jaar_zip[[#This Row],[Datum]])=10),1,0.8))*jaar_zip[[#This Row],[graaddagen]],"")</f>
        <v>0</v>
      </c>
      <c r="O213" s="101">
        <f>IF(ISNUMBER(jaar_zip[[#This Row],[etmaaltemperatuur]]),IF(jaar_zip[[#This Row],[etmaaltemperatuur]]&gt;stookgrens,jaar_zip[[#This Row],[etmaaltemperatuur]]-stookgrens,0),"")</f>
        <v>4.3000000000000007</v>
      </c>
    </row>
    <row r="214" spans="1:15" x14ac:dyDescent="0.25">
      <c r="A214">
        <v>215</v>
      </c>
      <c r="B214">
        <v>20240731</v>
      </c>
      <c r="C214">
        <v>3.3</v>
      </c>
      <c r="D214">
        <v>21.7</v>
      </c>
      <c r="E214">
        <v>2236</v>
      </c>
      <c r="F214">
        <v>0</v>
      </c>
      <c r="G214">
        <v>1015.2</v>
      </c>
      <c r="H214">
        <v>67</v>
      </c>
      <c r="I214" s="101" t="s">
        <v>12</v>
      </c>
      <c r="J214" s="1">
        <f>DATEVALUE(RIGHT(jaar_zip[[#This Row],[YYYYMMDD]],2)&amp;"-"&amp;MID(jaar_zip[[#This Row],[YYYYMMDD]],5,2)&amp;"-"&amp;LEFT(jaar_zip[[#This Row],[YYYYMMDD]],4))</f>
        <v>45504</v>
      </c>
      <c r="K214" s="101" t="str">
        <f>IF(AND(VALUE(MONTH(jaar_zip[[#This Row],[Datum]]))=1,VALUE(WEEKNUM(jaar_zip[[#This Row],[Datum]],21))&gt;51),RIGHT(YEAR(jaar_zip[[#This Row],[Datum]])-1,2),RIGHT(YEAR(jaar_zip[[#This Row],[Datum]]),2))&amp;"-"&amp; TEXT(WEEKNUM(jaar_zip[[#This Row],[Datum]],21),"00")</f>
        <v>24-31</v>
      </c>
      <c r="L214" s="101">
        <f>MONTH(jaar_zip[[#This Row],[Datum]])</f>
        <v>7</v>
      </c>
      <c r="M214" s="101">
        <f>IF(ISNUMBER(jaar_zip[[#This Row],[etmaaltemperatuur]]),IF(jaar_zip[[#This Row],[etmaaltemperatuur]]&lt;stookgrens,stookgrens-jaar_zip[[#This Row],[etmaaltemperatuur]],0),"")</f>
        <v>0</v>
      </c>
      <c r="N214" s="101">
        <f>IF(ISNUMBER(jaar_zip[[#This Row],[graaddagen]]),IF(OR(MONTH(jaar_zip[[#This Row],[Datum]])=1,MONTH(jaar_zip[[#This Row],[Datum]])=2,MONTH(jaar_zip[[#This Row],[Datum]])=11,MONTH(jaar_zip[[#This Row],[Datum]])=12),1.1,IF(OR(MONTH(jaar_zip[[#This Row],[Datum]])=3,MONTH(jaar_zip[[#This Row],[Datum]])=10),1,0.8))*jaar_zip[[#This Row],[graaddagen]],"")</f>
        <v>0</v>
      </c>
      <c r="O214" s="101">
        <f>IF(ISNUMBER(jaar_zip[[#This Row],[etmaaltemperatuur]]),IF(jaar_zip[[#This Row],[etmaaltemperatuur]]&gt;stookgrens,jaar_zip[[#This Row],[etmaaltemperatuur]]-stookgrens,0),"")</f>
        <v>3.6999999999999993</v>
      </c>
    </row>
    <row r="215" spans="1:15" x14ac:dyDescent="0.25">
      <c r="A215">
        <v>215</v>
      </c>
      <c r="B215">
        <v>20240801</v>
      </c>
      <c r="C215">
        <v>2.9</v>
      </c>
      <c r="D215">
        <v>19.8</v>
      </c>
      <c r="E215">
        <v>1148</v>
      </c>
      <c r="F215">
        <v>0</v>
      </c>
      <c r="G215">
        <v>1012.9</v>
      </c>
      <c r="H215">
        <v>79</v>
      </c>
      <c r="I215" s="101" t="s">
        <v>12</v>
      </c>
      <c r="J215" s="1">
        <f>DATEVALUE(RIGHT(jaar_zip[[#This Row],[YYYYMMDD]],2)&amp;"-"&amp;MID(jaar_zip[[#This Row],[YYYYMMDD]],5,2)&amp;"-"&amp;LEFT(jaar_zip[[#This Row],[YYYYMMDD]],4))</f>
        <v>45505</v>
      </c>
      <c r="K215" s="101" t="str">
        <f>IF(AND(VALUE(MONTH(jaar_zip[[#This Row],[Datum]]))=1,VALUE(WEEKNUM(jaar_zip[[#This Row],[Datum]],21))&gt;51),RIGHT(YEAR(jaar_zip[[#This Row],[Datum]])-1,2),RIGHT(YEAR(jaar_zip[[#This Row],[Datum]]),2))&amp;"-"&amp; TEXT(WEEKNUM(jaar_zip[[#This Row],[Datum]],21),"00")</f>
        <v>24-31</v>
      </c>
      <c r="L215" s="101">
        <f>MONTH(jaar_zip[[#This Row],[Datum]])</f>
        <v>8</v>
      </c>
      <c r="M215" s="101">
        <f>IF(ISNUMBER(jaar_zip[[#This Row],[etmaaltemperatuur]]),IF(jaar_zip[[#This Row],[etmaaltemperatuur]]&lt;stookgrens,stookgrens-jaar_zip[[#This Row],[etmaaltemperatuur]],0),"")</f>
        <v>0</v>
      </c>
      <c r="N215" s="101">
        <f>IF(ISNUMBER(jaar_zip[[#This Row],[graaddagen]]),IF(OR(MONTH(jaar_zip[[#This Row],[Datum]])=1,MONTH(jaar_zip[[#This Row],[Datum]])=2,MONTH(jaar_zip[[#This Row],[Datum]])=11,MONTH(jaar_zip[[#This Row],[Datum]])=12),1.1,IF(OR(MONTH(jaar_zip[[#This Row],[Datum]])=3,MONTH(jaar_zip[[#This Row],[Datum]])=10),1,0.8))*jaar_zip[[#This Row],[graaddagen]],"")</f>
        <v>0</v>
      </c>
      <c r="O215" s="101">
        <f>IF(ISNUMBER(jaar_zip[[#This Row],[etmaaltemperatuur]]),IF(jaar_zip[[#This Row],[etmaaltemperatuur]]&gt;stookgrens,jaar_zip[[#This Row],[etmaaltemperatuur]]-stookgrens,0),"")</f>
        <v>1.8000000000000007</v>
      </c>
    </row>
    <row r="216" spans="1:15" x14ac:dyDescent="0.25">
      <c r="A216">
        <v>215</v>
      </c>
      <c r="B216">
        <v>20240802</v>
      </c>
      <c r="C216">
        <v>2.2000000000000002</v>
      </c>
      <c r="D216">
        <v>20.100000000000001</v>
      </c>
      <c r="E216">
        <v>2231</v>
      </c>
      <c r="F216">
        <v>0</v>
      </c>
      <c r="G216">
        <v>1012.4</v>
      </c>
      <c r="H216">
        <v>80</v>
      </c>
      <c r="I216" s="101" t="s">
        <v>12</v>
      </c>
      <c r="J216" s="1">
        <f>DATEVALUE(RIGHT(jaar_zip[[#This Row],[YYYYMMDD]],2)&amp;"-"&amp;MID(jaar_zip[[#This Row],[YYYYMMDD]],5,2)&amp;"-"&amp;LEFT(jaar_zip[[#This Row],[YYYYMMDD]],4))</f>
        <v>45506</v>
      </c>
      <c r="K216" s="101" t="str">
        <f>IF(AND(VALUE(MONTH(jaar_zip[[#This Row],[Datum]]))=1,VALUE(WEEKNUM(jaar_zip[[#This Row],[Datum]],21))&gt;51),RIGHT(YEAR(jaar_zip[[#This Row],[Datum]])-1,2),RIGHT(YEAR(jaar_zip[[#This Row],[Datum]]),2))&amp;"-"&amp; TEXT(WEEKNUM(jaar_zip[[#This Row],[Datum]],21),"00")</f>
        <v>24-31</v>
      </c>
      <c r="L216" s="101">
        <f>MONTH(jaar_zip[[#This Row],[Datum]])</f>
        <v>8</v>
      </c>
      <c r="M216" s="101">
        <f>IF(ISNUMBER(jaar_zip[[#This Row],[etmaaltemperatuur]]),IF(jaar_zip[[#This Row],[etmaaltemperatuur]]&lt;stookgrens,stookgrens-jaar_zip[[#This Row],[etmaaltemperatuur]],0),"")</f>
        <v>0</v>
      </c>
      <c r="N216" s="101">
        <f>IF(ISNUMBER(jaar_zip[[#This Row],[graaddagen]]),IF(OR(MONTH(jaar_zip[[#This Row],[Datum]])=1,MONTH(jaar_zip[[#This Row],[Datum]])=2,MONTH(jaar_zip[[#This Row],[Datum]])=11,MONTH(jaar_zip[[#This Row],[Datum]])=12),1.1,IF(OR(MONTH(jaar_zip[[#This Row],[Datum]])=3,MONTH(jaar_zip[[#This Row],[Datum]])=10),1,0.8))*jaar_zip[[#This Row],[graaddagen]],"")</f>
        <v>0</v>
      </c>
      <c r="O216" s="101">
        <f>IF(ISNUMBER(jaar_zip[[#This Row],[etmaaltemperatuur]]),IF(jaar_zip[[#This Row],[etmaaltemperatuur]]&gt;stookgrens,jaar_zip[[#This Row],[etmaaltemperatuur]]-stookgrens,0),"")</f>
        <v>2.1000000000000014</v>
      </c>
    </row>
    <row r="217" spans="1:15" x14ac:dyDescent="0.25">
      <c r="A217">
        <v>215</v>
      </c>
      <c r="B217">
        <v>20240803</v>
      </c>
      <c r="C217">
        <v>4.4000000000000004</v>
      </c>
      <c r="D217">
        <v>19.8</v>
      </c>
      <c r="E217">
        <v>1613</v>
      </c>
      <c r="F217">
        <v>0.9</v>
      </c>
      <c r="G217">
        <v>1011.5</v>
      </c>
      <c r="H217">
        <v>84</v>
      </c>
      <c r="I217" s="101" t="s">
        <v>12</v>
      </c>
      <c r="J217" s="1">
        <f>DATEVALUE(RIGHT(jaar_zip[[#This Row],[YYYYMMDD]],2)&amp;"-"&amp;MID(jaar_zip[[#This Row],[YYYYMMDD]],5,2)&amp;"-"&amp;LEFT(jaar_zip[[#This Row],[YYYYMMDD]],4))</f>
        <v>45507</v>
      </c>
      <c r="K217" s="101" t="str">
        <f>IF(AND(VALUE(MONTH(jaar_zip[[#This Row],[Datum]]))=1,VALUE(WEEKNUM(jaar_zip[[#This Row],[Datum]],21))&gt;51),RIGHT(YEAR(jaar_zip[[#This Row],[Datum]])-1,2),RIGHT(YEAR(jaar_zip[[#This Row],[Datum]]),2))&amp;"-"&amp; TEXT(WEEKNUM(jaar_zip[[#This Row],[Datum]],21),"00")</f>
        <v>24-31</v>
      </c>
      <c r="L217" s="101">
        <f>MONTH(jaar_zip[[#This Row],[Datum]])</f>
        <v>8</v>
      </c>
      <c r="M217" s="101">
        <f>IF(ISNUMBER(jaar_zip[[#This Row],[etmaaltemperatuur]]),IF(jaar_zip[[#This Row],[etmaaltemperatuur]]&lt;stookgrens,stookgrens-jaar_zip[[#This Row],[etmaaltemperatuur]],0),"")</f>
        <v>0</v>
      </c>
      <c r="N217" s="101">
        <f>IF(ISNUMBER(jaar_zip[[#This Row],[graaddagen]]),IF(OR(MONTH(jaar_zip[[#This Row],[Datum]])=1,MONTH(jaar_zip[[#This Row],[Datum]])=2,MONTH(jaar_zip[[#This Row],[Datum]])=11,MONTH(jaar_zip[[#This Row],[Datum]])=12),1.1,IF(OR(MONTH(jaar_zip[[#This Row],[Datum]])=3,MONTH(jaar_zip[[#This Row],[Datum]])=10),1,0.8))*jaar_zip[[#This Row],[graaddagen]],"")</f>
        <v>0</v>
      </c>
      <c r="O217" s="101">
        <f>IF(ISNUMBER(jaar_zip[[#This Row],[etmaaltemperatuur]]),IF(jaar_zip[[#This Row],[etmaaltemperatuur]]&gt;stookgrens,jaar_zip[[#This Row],[etmaaltemperatuur]]-stookgrens,0),"")</f>
        <v>1.8000000000000007</v>
      </c>
    </row>
    <row r="218" spans="1:15" x14ac:dyDescent="0.25">
      <c r="A218">
        <v>215</v>
      </c>
      <c r="B218">
        <v>20240804</v>
      </c>
      <c r="C218">
        <v>1.9</v>
      </c>
      <c r="D218">
        <v>17</v>
      </c>
      <c r="E218">
        <v>1527</v>
      </c>
      <c r="F218">
        <v>0</v>
      </c>
      <c r="G218">
        <v>1015.1</v>
      </c>
      <c r="H218">
        <v>79</v>
      </c>
      <c r="I218" s="101" t="s">
        <v>12</v>
      </c>
      <c r="J218" s="1">
        <f>DATEVALUE(RIGHT(jaar_zip[[#This Row],[YYYYMMDD]],2)&amp;"-"&amp;MID(jaar_zip[[#This Row],[YYYYMMDD]],5,2)&amp;"-"&amp;LEFT(jaar_zip[[#This Row],[YYYYMMDD]],4))</f>
        <v>45508</v>
      </c>
      <c r="K218" s="101" t="str">
        <f>IF(AND(VALUE(MONTH(jaar_zip[[#This Row],[Datum]]))=1,VALUE(WEEKNUM(jaar_zip[[#This Row],[Datum]],21))&gt;51),RIGHT(YEAR(jaar_zip[[#This Row],[Datum]])-1,2),RIGHT(YEAR(jaar_zip[[#This Row],[Datum]]),2))&amp;"-"&amp; TEXT(WEEKNUM(jaar_zip[[#This Row],[Datum]],21),"00")</f>
        <v>24-31</v>
      </c>
      <c r="L218" s="101">
        <f>MONTH(jaar_zip[[#This Row],[Datum]])</f>
        <v>8</v>
      </c>
      <c r="M218" s="101">
        <f>IF(ISNUMBER(jaar_zip[[#This Row],[etmaaltemperatuur]]),IF(jaar_zip[[#This Row],[etmaaltemperatuur]]&lt;stookgrens,stookgrens-jaar_zip[[#This Row],[etmaaltemperatuur]],0),"")</f>
        <v>1</v>
      </c>
      <c r="N218" s="101">
        <f>IF(ISNUMBER(jaar_zip[[#This Row],[graaddagen]]),IF(OR(MONTH(jaar_zip[[#This Row],[Datum]])=1,MONTH(jaar_zip[[#This Row],[Datum]])=2,MONTH(jaar_zip[[#This Row],[Datum]])=11,MONTH(jaar_zip[[#This Row],[Datum]])=12),1.1,IF(OR(MONTH(jaar_zip[[#This Row],[Datum]])=3,MONTH(jaar_zip[[#This Row],[Datum]])=10),1,0.8))*jaar_zip[[#This Row],[graaddagen]],"")</f>
        <v>0.8</v>
      </c>
      <c r="O218" s="101">
        <f>IF(ISNUMBER(jaar_zip[[#This Row],[etmaaltemperatuur]]),IF(jaar_zip[[#This Row],[etmaaltemperatuur]]&gt;stookgrens,jaar_zip[[#This Row],[etmaaltemperatuur]]-stookgrens,0),"")</f>
        <v>0</v>
      </c>
    </row>
    <row r="219" spans="1:15" x14ac:dyDescent="0.25">
      <c r="A219">
        <v>215</v>
      </c>
      <c r="B219">
        <v>20240805</v>
      </c>
      <c r="C219">
        <v>2.4</v>
      </c>
      <c r="D219">
        <v>18.7</v>
      </c>
      <c r="E219">
        <v>2452</v>
      </c>
      <c r="F219">
        <v>0</v>
      </c>
      <c r="G219">
        <v>1013.9</v>
      </c>
      <c r="H219">
        <v>80</v>
      </c>
      <c r="I219" s="101" t="s">
        <v>12</v>
      </c>
      <c r="J219" s="1">
        <f>DATEVALUE(RIGHT(jaar_zip[[#This Row],[YYYYMMDD]],2)&amp;"-"&amp;MID(jaar_zip[[#This Row],[YYYYMMDD]],5,2)&amp;"-"&amp;LEFT(jaar_zip[[#This Row],[YYYYMMDD]],4))</f>
        <v>45509</v>
      </c>
      <c r="K219" s="101" t="str">
        <f>IF(AND(VALUE(MONTH(jaar_zip[[#This Row],[Datum]]))=1,VALUE(WEEKNUM(jaar_zip[[#This Row],[Datum]],21))&gt;51),RIGHT(YEAR(jaar_zip[[#This Row],[Datum]])-1,2),RIGHT(YEAR(jaar_zip[[#This Row],[Datum]]),2))&amp;"-"&amp; TEXT(WEEKNUM(jaar_zip[[#This Row],[Datum]],21),"00")</f>
        <v>24-32</v>
      </c>
      <c r="L219" s="101">
        <f>MONTH(jaar_zip[[#This Row],[Datum]])</f>
        <v>8</v>
      </c>
      <c r="M219" s="101">
        <f>IF(ISNUMBER(jaar_zip[[#This Row],[etmaaltemperatuur]]),IF(jaar_zip[[#This Row],[etmaaltemperatuur]]&lt;stookgrens,stookgrens-jaar_zip[[#This Row],[etmaaltemperatuur]],0),"")</f>
        <v>0</v>
      </c>
      <c r="N219" s="101">
        <f>IF(ISNUMBER(jaar_zip[[#This Row],[graaddagen]]),IF(OR(MONTH(jaar_zip[[#This Row],[Datum]])=1,MONTH(jaar_zip[[#This Row],[Datum]])=2,MONTH(jaar_zip[[#This Row],[Datum]])=11,MONTH(jaar_zip[[#This Row],[Datum]])=12),1.1,IF(OR(MONTH(jaar_zip[[#This Row],[Datum]])=3,MONTH(jaar_zip[[#This Row],[Datum]])=10),1,0.8))*jaar_zip[[#This Row],[graaddagen]],"")</f>
        <v>0</v>
      </c>
      <c r="O219" s="101">
        <f>IF(ISNUMBER(jaar_zip[[#This Row],[etmaaltemperatuur]]),IF(jaar_zip[[#This Row],[etmaaltemperatuur]]&gt;stookgrens,jaar_zip[[#This Row],[etmaaltemperatuur]]-stookgrens,0),"")</f>
        <v>0.69999999999999929</v>
      </c>
    </row>
    <row r="220" spans="1:15" x14ac:dyDescent="0.25">
      <c r="A220">
        <v>215</v>
      </c>
      <c r="B220">
        <v>20240806</v>
      </c>
      <c r="C220">
        <v>3.1</v>
      </c>
      <c r="D220">
        <v>20.8</v>
      </c>
      <c r="E220">
        <v>2299</v>
      </c>
      <c r="F220">
        <v>0</v>
      </c>
      <c r="G220">
        <v>1010.4</v>
      </c>
      <c r="H220">
        <v>76</v>
      </c>
      <c r="I220" s="101" t="s">
        <v>12</v>
      </c>
      <c r="J220" s="1">
        <f>DATEVALUE(RIGHT(jaar_zip[[#This Row],[YYYYMMDD]],2)&amp;"-"&amp;MID(jaar_zip[[#This Row],[YYYYMMDD]],5,2)&amp;"-"&amp;LEFT(jaar_zip[[#This Row],[YYYYMMDD]],4))</f>
        <v>45510</v>
      </c>
      <c r="K220" s="101" t="str">
        <f>IF(AND(VALUE(MONTH(jaar_zip[[#This Row],[Datum]]))=1,VALUE(WEEKNUM(jaar_zip[[#This Row],[Datum]],21))&gt;51),RIGHT(YEAR(jaar_zip[[#This Row],[Datum]])-1,2),RIGHT(YEAR(jaar_zip[[#This Row],[Datum]]),2))&amp;"-"&amp; TEXT(WEEKNUM(jaar_zip[[#This Row],[Datum]],21),"00")</f>
        <v>24-32</v>
      </c>
      <c r="L220" s="101">
        <f>MONTH(jaar_zip[[#This Row],[Datum]])</f>
        <v>8</v>
      </c>
      <c r="M220" s="101">
        <f>IF(ISNUMBER(jaar_zip[[#This Row],[etmaaltemperatuur]]),IF(jaar_zip[[#This Row],[etmaaltemperatuur]]&lt;stookgrens,stookgrens-jaar_zip[[#This Row],[etmaaltemperatuur]],0),"")</f>
        <v>0</v>
      </c>
      <c r="N220" s="101">
        <f>IF(ISNUMBER(jaar_zip[[#This Row],[graaddagen]]),IF(OR(MONTH(jaar_zip[[#This Row],[Datum]])=1,MONTH(jaar_zip[[#This Row],[Datum]])=2,MONTH(jaar_zip[[#This Row],[Datum]])=11,MONTH(jaar_zip[[#This Row],[Datum]])=12),1.1,IF(OR(MONTH(jaar_zip[[#This Row],[Datum]])=3,MONTH(jaar_zip[[#This Row],[Datum]])=10),1,0.8))*jaar_zip[[#This Row],[graaddagen]],"")</f>
        <v>0</v>
      </c>
      <c r="O220" s="101">
        <f>IF(ISNUMBER(jaar_zip[[#This Row],[etmaaltemperatuur]]),IF(jaar_zip[[#This Row],[etmaaltemperatuur]]&gt;stookgrens,jaar_zip[[#This Row],[etmaaltemperatuur]]-stookgrens,0),"")</f>
        <v>2.8000000000000007</v>
      </c>
    </row>
    <row r="221" spans="1:15" x14ac:dyDescent="0.25">
      <c r="A221">
        <v>215</v>
      </c>
      <c r="B221">
        <v>20240807</v>
      </c>
      <c r="C221">
        <v>3.9</v>
      </c>
      <c r="D221">
        <v>19.100000000000001</v>
      </c>
      <c r="E221">
        <v>2469</v>
      </c>
      <c r="F221">
        <v>-0.1</v>
      </c>
      <c r="G221">
        <v>1012.6</v>
      </c>
      <c r="H221">
        <v>74</v>
      </c>
      <c r="I221" s="101" t="s">
        <v>12</v>
      </c>
      <c r="J221" s="1">
        <f>DATEVALUE(RIGHT(jaar_zip[[#This Row],[YYYYMMDD]],2)&amp;"-"&amp;MID(jaar_zip[[#This Row],[YYYYMMDD]],5,2)&amp;"-"&amp;LEFT(jaar_zip[[#This Row],[YYYYMMDD]],4))</f>
        <v>45511</v>
      </c>
      <c r="K221" s="101" t="str">
        <f>IF(AND(VALUE(MONTH(jaar_zip[[#This Row],[Datum]]))=1,VALUE(WEEKNUM(jaar_zip[[#This Row],[Datum]],21))&gt;51),RIGHT(YEAR(jaar_zip[[#This Row],[Datum]])-1,2),RIGHT(YEAR(jaar_zip[[#This Row],[Datum]]),2))&amp;"-"&amp; TEXT(WEEKNUM(jaar_zip[[#This Row],[Datum]],21),"00")</f>
        <v>24-32</v>
      </c>
      <c r="L221" s="101">
        <f>MONTH(jaar_zip[[#This Row],[Datum]])</f>
        <v>8</v>
      </c>
      <c r="M221" s="101">
        <f>IF(ISNUMBER(jaar_zip[[#This Row],[etmaaltemperatuur]]),IF(jaar_zip[[#This Row],[etmaaltemperatuur]]&lt;stookgrens,stookgrens-jaar_zip[[#This Row],[etmaaltemperatuur]],0),"")</f>
        <v>0</v>
      </c>
      <c r="N221" s="101">
        <f>IF(ISNUMBER(jaar_zip[[#This Row],[graaddagen]]),IF(OR(MONTH(jaar_zip[[#This Row],[Datum]])=1,MONTH(jaar_zip[[#This Row],[Datum]])=2,MONTH(jaar_zip[[#This Row],[Datum]])=11,MONTH(jaar_zip[[#This Row],[Datum]])=12),1.1,IF(OR(MONTH(jaar_zip[[#This Row],[Datum]])=3,MONTH(jaar_zip[[#This Row],[Datum]])=10),1,0.8))*jaar_zip[[#This Row],[graaddagen]],"")</f>
        <v>0</v>
      </c>
      <c r="O221" s="101">
        <f>IF(ISNUMBER(jaar_zip[[#This Row],[etmaaltemperatuur]]),IF(jaar_zip[[#This Row],[etmaaltemperatuur]]&gt;stookgrens,jaar_zip[[#This Row],[etmaaltemperatuur]]-stookgrens,0),"")</f>
        <v>1.1000000000000014</v>
      </c>
    </row>
    <row r="222" spans="1:15" x14ac:dyDescent="0.25">
      <c r="A222">
        <v>215</v>
      </c>
      <c r="B222">
        <v>20240808</v>
      </c>
      <c r="C222">
        <v>4.5</v>
      </c>
      <c r="D222">
        <v>20</v>
      </c>
      <c r="E222">
        <v>2312</v>
      </c>
      <c r="F222">
        <v>-0.1</v>
      </c>
      <c r="G222">
        <v>1014.9</v>
      </c>
      <c r="H222">
        <v>72</v>
      </c>
      <c r="I222" s="101" t="s">
        <v>12</v>
      </c>
      <c r="J222" s="1">
        <f>DATEVALUE(RIGHT(jaar_zip[[#This Row],[YYYYMMDD]],2)&amp;"-"&amp;MID(jaar_zip[[#This Row],[YYYYMMDD]],5,2)&amp;"-"&amp;LEFT(jaar_zip[[#This Row],[YYYYMMDD]],4))</f>
        <v>45512</v>
      </c>
      <c r="K222" s="101" t="str">
        <f>IF(AND(VALUE(MONTH(jaar_zip[[#This Row],[Datum]]))=1,VALUE(WEEKNUM(jaar_zip[[#This Row],[Datum]],21))&gt;51),RIGHT(YEAR(jaar_zip[[#This Row],[Datum]])-1,2),RIGHT(YEAR(jaar_zip[[#This Row],[Datum]]),2))&amp;"-"&amp; TEXT(WEEKNUM(jaar_zip[[#This Row],[Datum]],21),"00")</f>
        <v>24-32</v>
      </c>
      <c r="L222" s="101">
        <f>MONTH(jaar_zip[[#This Row],[Datum]])</f>
        <v>8</v>
      </c>
      <c r="M222" s="101">
        <f>IF(ISNUMBER(jaar_zip[[#This Row],[etmaaltemperatuur]]),IF(jaar_zip[[#This Row],[etmaaltemperatuur]]&lt;stookgrens,stookgrens-jaar_zip[[#This Row],[etmaaltemperatuur]],0),"")</f>
        <v>0</v>
      </c>
      <c r="N222" s="101">
        <f>IF(ISNUMBER(jaar_zip[[#This Row],[graaddagen]]),IF(OR(MONTH(jaar_zip[[#This Row],[Datum]])=1,MONTH(jaar_zip[[#This Row],[Datum]])=2,MONTH(jaar_zip[[#This Row],[Datum]])=11,MONTH(jaar_zip[[#This Row],[Datum]])=12),1.1,IF(OR(MONTH(jaar_zip[[#This Row],[Datum]])=3,MONTH(jaar_zip[[#This Row],[Datum]])=10),1,0.8))*jaar_zip[[#This Row],[graaddagen]],"")</f>
        <v>0</v>
      </c>
      <c r="O222" s="101">
        <f>IF(ISNUMBER(jaar_zip[[#This Row],[etmaaltemperatuur]]),IF(jaar_zip[[#This Row],[etmaaltemperatuur]]&gt;stookgrens,jaar_zip[[#This Row],[etmaaltemperatuur]]-stookgrens,0),"")</f>
        <v>2</v>
      </c>
    </row>
    <row r="223" spans="1:15" x14ac:dyDescent="0.25">
      <c r="A223">
        <v>215</v>
      </c>
      <c r="B223">
        <v>20240809</v>
      </c>
      <c r="C223">
        <v>6.2</v>
      </c>
      <c r="D223">
        <v>19.600000000000001</v>
      </c>
      <c r="E223">
        <v>1584</v>
      </c>
      <c r="F223">
        <v>0.2</v>
      </c>
      <c r="G223">
        <v>1013.9</v>
      </c>
      <c r="H223">
        <v>84</v>
      </c>
      <c r="I223" s="101" t="s">
        <v>12</v>
      </c>
      <c r="J223" s="1">
        <f>DATEVALUE(RIGHT(jaar_zip[[#This Row],[YYYYMMDD]],2)&amp;"-"&amp;MID(jaar_zip[[#This Row],[YYYYMMDD]],5,2)&amp;"-"&amp;LEFT(jaar_zip[[#This Row],[YYYYMMDD]],4))</f>
        <v>45513</v>
      </c>
      <c r="K223" s="101" t="str">
        <f>IF(AND(VALUE(MONTH(jaar_zip[[#This Row],[Datum]]))=1,VALUE(WEEKNUM(jaar_zip[[#This Row],[Datum]],21))&gt;51),RIGHT(YEAR(jaar_zip[[#This Row],[Datum]])-1,2),RIGHT(YEAR(jaar_zip[[#This Row],[Datum]]),2))&amp;"-"&amp; TEXT(WEEKNUM(jaar_zip[[#This Row],[Datum]],21),"00")</f>
        <v>24-32</v>
      </c>
      <c r="L223" s="101">
        <f>MONTH(jaar_zip[[#This Row],[Datum]])</f>
        <v>8</v>
      </c>
      <c r="M223" s="101">
        <f>IF(ISNUMBER(jaar_zip[[#This Row],[etmaaltemperatuur]]),IF(jaar_zip[[#This Row],[etmaaltemperatuur]]&lt;stookgrens,stookgrens-jaar_zip[[#This Row],[etmaaltemperatuur]],0),"")</f>
        <v>0</v>
      </c>
      <c r="N223" s="101">
        <f>IF(ISNUMBER(jaar_zip[[#This Row],[graaddagen]]),IF(OR(MONTH(jaar_zip[[#This Row],[Datum]])=1,MONTH(jaar_zip[[#This Row],[Datum]])=2,MONTH(jaar_zip[[#This Row],[Datum]])=11,MONTH(jaar_zip[[#This Row],[Datum]])=12),1.1,IF(OR(MONTH(jaar_zip[[#This Row],[Datum]])=3,MONTH(jaar_zip[[#This Row],[Datum]])=10),1,0.8))*jaar_zip[[#This Row],[graaddagen]],"")</f>
        <v>0</v>
      </c>
      <c r="O223" s="101">
        <f>IF(ISNUMBER(jaar_zip[[#This Row],[etmaaltemperatuur]]),IF(jaar_zip[[#This Row],[etmaaltemperatuur]]&gt;stookgrens,jaar_zip[[#This Row],[etmaaltemperatuur]]-stookgrens,0),"")</f>
        <v>1.6000000000000014</v>
      </c>
    </row>
    <row r="224" spans="1:15" x14ac:dyDescent="0.25">
      <c r="A224">
        <v>215</v>
      </c>
      <c r="B224">
        <v>20240810</v>
      </c>
      <c r="C224">
        <v>4</v>
      </c>
      <c r="D224">
        <v>19.100000000000001</v>
      </c>
      <c r="E224">
        <v>2096</v>
      </c>
      <c r="F224">
        <v>0</v>
      </c>
      <c r="G224">
        <v>1019.8</v>
      </c>
      <c r="H224">
        <v>79</v>
      </c>
      <c r="I224" s="101" t="s">
        <v>12</v>
      </c>
      <c r="J224" s="1">
        <f>DATEVALUE(RIGHT(jaar_zip[[#This Row],[YYYYMMDD]],2)&amp;"-"&amp;MID(jaar_zip[[#This Row],[YYYYMMDD]],5,2)&amp;"-"&amp;LEFT(jaar_zip[[#This Row],[YYYYMMDD]],4))</f>
        <v>45514</v>
      </c>
      <c r="K224" s="101" t="str">
        <f>IF(AND(VALUE(MONTH(jaar_zip[[#This Row],[Datum]]))=1,VALUE(WEEKNUM(jaar_zip[[#This Row],[Datum]],21))&gt;51),RIGHT(YEAR(jaar_zip[[#This Row],[Datum]])-1,2),RIGHT(YEAR(jaar_zip[[#This Row],[Datum]]),2))&amp;"-"&amp; TEXT(WEEKNUM(jaar_zip[[#This Row],[Datum]],21),"00")</f>
        <v>24-32</v>
      </c>
      <c r="L224" s="101">
        <f>MONTH(jaar_zip[[#This Row],[Datum]])</f>
        <v>8</v>
      </c>
      <c r="M224" s="101">
        <f>IF(ISNUMBER(jaar_zip[[#This Row],[etmaaltemperatuur]]),IF(jaar_zip[[#This Row],[etmaaltemperatuur]]&lt;stookgrens,stookgrens-jaar_zip[[#This Row],[etmaaltemperatuur]],0),"")</f>
        <v>0</v>
      </c>
      <c r="N224" s="101">
        <f>IF(ISNUMBER(jaar_zip[[#This Row],[graaddagen]]),IF(OR(MONTH(jaar_zip[[#This Row],[Datum]])=1,MONTH(jaar_zip[[#This Row],[Datum]])=2,MONTH(jaar_zip[[#This Row],[Datum]])=11,MONTH(jaar_zip[[#This Row],[Datum]])=12),1.1,IF(OR(MONTH(jaar_zip[[#This Row],[Datum]])=3,MONTH(jaar_zip[[#This Row],[Datum]])=10),1,0.8))*jaar_zip[[#This Row],[graaddagen]],"")</f>
        <v>0</v>
      </c>
      <c r="O224" s="101">
        <f>IF(ISNUMBER(jaar_zip[[#This Row],[etmaaltemperatuur]]),IF(jaar_zip[[#This Row],[etmaaltemperatuur]]&gt;stookgrens,jaar_zip[[#This Row],[etmaaltemperatuur]]-stookgrens,0),"")</f>
        <v>1.1000000000000014</v>
      </c>
    </row>
    <row r="225" spans="1:15" x14ac:dyDescent="0.25">
      <c r="A225">
        <v>215</v>
      </c>
      <c r="B225">
        <v>20240811</v>
      </c>
      <c r="C225">
        <v>3</v>
      </c>
      <c r="D225">
        <v>21.1</v>
      </c>
      <c r="E225">
        <v>2445</v>
      </c>
      <c r="F225">
        <v>0</v>
      </c>
      <c r="G225">
        <v>1020.7</v>
      </c>
      <c r="H225">
        <v>76</v>
      </c>
      <c r="I225" s="101" t="s">
        <v>12</v>
      </c>
      <c r="J225" s="1">
        <f>DATEVALUE(RIGHT(jaar_zip[[#This Row],[YYYYMMDD]],2)&amp;"-"&amp;MID(jaar_zip[[#This Row],[YYYYMMDD]],5,2)&amp;"-"&amp;LEFT(jaar_zip[[#This Row],[YYYYMMDD]],4))</f>
        <v>45515</v>
      </c>
      <c r="K225" s="101" t="str">
        <f>IF(AND(VALUE(MONTH(jaar_zip[[#This Row],[Datum]]))=1,VALUE(WEEKNUM(jaar_zip[[#This Row],[Datum]],21))&gt;51),RIGHT(YEAR(jaar_zip[[#This Row],[Datum]])-1,2),RIGHT(YEAR(jaar_zip[[#This Row],[Datum]]),2))&amp;"-"&amp; TEXT(WEEKNUM(jaar_zip[[#This Row],[Datum]],21),"00")</f>
        <v>24-32</v>
      </c>
      <c r="L225" s="101">
        <f>MONTH(jaar_zip[[#This Row],[Datum]])</f>
        <v>8</v>
      </c>
      <c r="M225" s="101">
        <f>IF(ISNUMBER(jaar_zip[[#This Row],[etmaaltemperatuur]]),IF(jaar_zip[[#This Row],[etmaaltemperatuur]]&lt;stookgrens,stookgrens-jaar_zip[[#This Row],[etmaaltemperatuur]],0),"")</f>
        <v>0</v>
      </c>
      <c r="N225" s="101">
        <f>IF(ISNUMBER(jaar_zip[[#This Row],[graaddagen]]),IF(OR(MONTH(jaar_zip[[#This Row],[Datum]])=1,MONTH(jaar_zip[[#This Row],[Datum]])=2,MONTH(jaar_zip[[#This Row],[Datum]])=11,MONTH(jaar_zip[[#This Row],[Datum]])=12),1.1,IF(OR(MONTH(jaar_zip[[#This Row],[Datum]])=3,MONTH(jaar_zip[[#This Row],[Datum]])=10),1,0.8))*jaar_zip[[#This Row],[graaddagen]],"")</f>
        <v>0</v>
      </c>
      <c r="O225" s="101">
        <f>IF(ISNUMBER(jaar_zip[[#This Row],[etmaaltemperatuur]]),IF(jaar_zip[[#This Row],[etmaaltemperatuur]]&gt;stookgrens,jaar_zip[[#This Row],[etmaaltemperatuur]]-stookgrens,0),"")</f>
        <v>3.1000000000000014</v>
      </c>
    </row>
    <row r="226" spans="1:15" x14ac:dyDescent="0.25">
      <c r="A226">
        <v>215</v>
      </c>
      <c r="B226">
        <v>20240812</v>
      </c>
      <c r="C226">
        <v>4.0999999999999996</v>
      </c>
      <c r="D226">
        <v>24.3</v>
      </c>
      <c r="E226">
        <v>2414</v>
      </c>
      <c r="F226">
        <v>-0.1</v>
      </c>
      <c r="G226">
        <v>1011</v>
      </c>
      <c r="H226">
        <v>70</v>
      </c>
      <c r="I226" s="101" t="s">
        <v>12</v>
      </c>
      <c r="J226" s="1">
        <f>DATEVALUE(RIGHT(jaar_zip[[#This Row],[YYYYMMDD]],2)&amp;"-"&amp;MID(jaar_zip[[#This Row],[YYYYMMDD]],5,2)&amp;"-"&amp;LEFT(jaar_zip[[#This Row],[YYYYMMDD]],4))</f>
        <v>45516</v>
      </c>
      <c r="K226" s="101" t="str">
        <f>IF(AND(VALUE(MONTH(jaar_zip[[#This Row],[Datum]]))=1,VALUE(WEEKNUM(jaar_zip[[#This Row],[Datum]],21))&gt;51),RIGHT(YEAR(jaar_zip[[#This Row],[Datum]])-1,2),RIGHT(YEAR(jaar_zip[[#This Row],[Datum]]),2))&amp;"-"&amp; TEXT(WEEKNUM(jaar_zip[[#This Row],[Datum]],21),"00")</f>
        <v>24-33</v>
      </c>
      <c r="L226" s="101">
        <f>MONTH(jaar_zip[[#This Row],[Datum]])</f>
        <v>8</v>
      </c>
      <c r="M226" s="101">
        <f>IF(ISNUMBER(jaar_zip[[#This Row],[etmaaltemperatuur]]),IF(jaar_zip[[#This Row],[etmaaltemperatuur]]&lt;stookgrens,stookgrens-jaar_zip[[#This Row],[etmaaltemperatuur]],0),"")</f>
        <v>0</v>
      </c>
      <c r="N226" s="101">
        <f>IF(ISNUMBER(jaar_zip[[#This Row],[graaddagen]]),IF(OR(MONTH(jaar_zip[[#This Row],[Datum]])=1,MONTH(jaar_zip[[#This Row],[Datum]])=2,MONTH(jaar_zip[[#This Row],[Datum]])=11,MONTH(jaar_zip[[#This Row],[Datum]])=12),1.1,IF(OR(MONTH(jaar_zip[[#This Row],[Datum]])=3,MONTH(jaar_zip[[#This Row],[Datum]])=10),1,0.8))*jaar_zip[[#This Row],[graaddagen]],"")</f>
        <v>0</v>
      </c>
      <c r="O226" s="101">
        <f>IF(ISNUMBER(jaar_zip[[#This Row],[etmaaltemperatuur]]),IF(jaar_zip[[#This Row],[etmaaltemperatuur]]&gt;stookgrens,jaar_zip[[#This Row],[etmaaltemperatuur]]-stookgrens,0),"")</f>
        <v>6.3000000000000007</v>
      </c>
    </row>
    <row r="227" spans="1:15" x14ac:dyDescent="0.25">
      <c r="A227">
        <v>215</v>
      </c>
      <c r="B227">
        <v>20240813</v>
      </c>
      <c r="C227">
        <v>2.4</v>
      </c>
      <c r="D227">
        <v>21.6</v>
      </c>
      <c r="E227">
        <v>1417</v>
      </c>
      <c r="F227">
        <v>-0.1</v>
      </c>
      <c r="G227">
        <v>1009.4</v>
      </c>
      <c r="H227">
        <v>85</v>
      </c>
      <c r="I227" s="101" t="s">
        <v>12</v>
      </c>
      <c r="J227" s="1">
        <f>DATEVALUE(RIGHT(jaar_zip[[#This Row],[YYYYMMDD]],2)&amp;"-"&amp;MID(jaar_zip[[#This Row],[YYYYMMDD]],5,2)&amp;"-"&amp;LEFT(jaar_zip[[#This Row],[YYYYMMDD]],4))</f>
        <v>45517</v>
      </c>
      <c r="K227" s="101" t="str">
        <f>IF(AND(VALUE(MONTH(jaar_zip[[#This Row],[Datum]]))=1,VALUE(WEEKNUM(jaar_zip[[#This Row],[Datum]],21))&gt;51),RIGHT(YEAR(jaar_zip[[#This Row],[Datum]])-1,2),RIGHT(YEAR(jaar_zip[[#This Row],[Datum]]),2))&amp;"-"&amp; TEXT(WEEKNUM(jaar_zip[[#This Row],[Datum]],21),"00")</f>
        <v>24-33</v>
      </c>
      <c r="L227" s="101">
        <f>MONTH(jaar_zip[[#This Row],[Datum]])</f>
        <v>8</v>
      </c>
      <c r="M227" s="101">
        <f>IF(ISNUMBER(jaar_zip[[#This Row],[etmaaltemperatuur]]),IF(jaar_zip[[#This Row],[etmaaltemperatuur]]&lt;stookgrens,stookgrens-jaar_zip[[#This Row],[etmaaltemperatuur]],0),"")</f>
        <v>0</v>
      </c>
      <c r="N227" s="101">
        <f>IF(ISNUMBER(jaar_zip[[#This Row],[graaddagen]]),IF(OR(MONTH(jaar_zip[[#This Row],[Datum]])=1,MONTH(jaar_zip[[#This Row],[Datum]])=2,MONTH(jaar_zip[[#This Row],[Datum]])=11,MONTH(jaar_zip[[#This Row],[Datum]])=12),1.1,IF(OR(MONTH(jaar_zip[[#This Row],[Datum]])=3,MONTH(jaar_zip[[#This Row],[Datum]])=10),1,0.8))*jaar_zip[[#This Row],[graaddagen]],"")</f>
        <v>0</v>
      </c>
      <c r="O227" s="101">
        <f>IF(ISNUMBER(jaar_zip[[#This Row],[etmaaltemperatuur]]),IF(jaar_zip[[#This Row],[etmaaltemperatuur]]&gt;stookgrens,jaar_zip[[#This Row],[etmaaltemperatuur]]-stookgrens,0),"")</f>
        <v>3.6000000000000014</v>
      </c>
    </row>
    <row r="228" spans="1:15" x14ac:dyDescent="0.25">
      <c r="A228">
        <v>215</v>
      </c>
      <c r="B228">
        <v>20240814</v>
      </c>
      <c r="C228">
        <v>1.6</v>
      </c>
      <c r="D228">
        <v>19.899999999999999</v>
      </c>
      <c r="E228">
        <v>850</v>
      </c>
      <c r="F228">
        <v>0.5</v>
      </c>
      <c r="G228">
        <v>1012.5</v>
      </c>
      <c r="H228">
        <v>89</v>
      </c>
      <c r="I228" s="101" t="s">
        <v>12</v>
      </c>
      <c r="J228" s="1">
        <f>DATEVALUE(RIGHT(jaar_zip[[#This Row],[YYYYMMDD]],2)&amp;"-"&amp;MID(jaar_zip[[#This Row],[YYYYMMDD]],5,2)&amp;"-"&amp;LEFT(jaar_zip[[#This Row],[YYYYMMDD]],4))</f>
        <v>45518</v>
      </c>
      <c r="K228" s="101" t="str">
        <f>IF(AND(VALUE(MONTH(jaar_zip[[#This Row],[Datum]]))=1,VALUE(WEEKNUM(jaar_zip[[#This Row],[Datum]],21))&gt;51),RIGHT(YEAR(jaar_zip[[#This Row],[Datum]])-1,2),RIGHT(YEAR(jaar_zip[[#This Row],[Datum]]),2))&amp;"-"&amp; TEXT(WEEKNUM(jaar_zip[[#This Row],[Datum]],21),"00")</f>
        <v>24-33</v>
      </c>
      <c r="L228" s="101">
        <f>MONTH(jaar_zip[[#This Row],[Datum]])</f>
        <v>8</v>
      </c>
      <c r="M228" s="101">
        <f>IF(ISNUMBER(jaar_zip[[#This Row],[etmaaltemperatuur]]),IF(jaar_zip[[#This Row],[etmaaltemperatuur]]&lt;stookgrens,stookgrens-jaar_zip[[#This Row],[etmaaltemperatuur]],0),"")</f>
        <v>0</v>
      </c>
      <c r="N228" s="101">
        <f>IF(ISNUMBER(jaar_zip[[#This Row],[graaddagen]]),IF(OR(MONTH(jaar_zip[[#This Row],[Datum]])=1,MONTH(jaar_zip[[#This Row],[Datum]])=2,MONTH(jaar_zip[[#This Row],[Datum]])=11,MONTH(jaar_zip[[#This Row],[Datum]])=12),1.1,IF(OR(MONTH(jaar_zip[[#This Row],[Datum]])=3,MONTH(jaar_zip[[#This Row],[Datum]])=10),1,0.8))*jaar_zip[[#This Row],[graaddagen]],"")</f>
        <v>0</v>
      </c>
      <c r="O228" s="101">
        <f>IF(ISNUMBER(jaar_zip[[#This Row],[etmaaltemperatuur]]),IF(jaar_zip[[#This Row],[etmaaltemperatuur]]&gt;stookgrens,jaar_zip[[#This Row],[etmaaltemperatuur]]-stookgrens,0),"")</f>
        <v>1.8999999999999986</v>
      </c>
    </row>
    <row r="229" spans="1:15" x14ac:dyDescent="0.25">
      <c r="A229">
        <v>215</v>
      </c>
      <c r="B229">
        <v>20240815</v>
      </c>
      <c r="C229">
        <v>4.7</v>
      </c>
      <c r="D229">
        <v>20.399999999999999</v>
      </c>
      <c r="E229">
        <v>1754</v>
      </c>
      <c r="F229">
        <v>0</v>
      </c>
      <c r="G229">
        <v>1015.3</v>
      </c>
      <c r="H229">
        <v>80</v>
      </c>
      <c r="I229" s="101" t="s">
        <v>12</v>
      </c>
      <c r="J229" s="1">
        <f>DATEVALUE(RIGHT(jaar_zip[[#This Row],[YYYYMMDD]],2)&amp;"-"&amp;MID(jaar_zip[[#This Row],[YYYYMMDD]],5,2)&amp;"-"&amp;LEFT(jaar_zip[[#This Row],[YYYYMMDD]],4))</f>
        <v>45519</v>
      </c>
      <c r="K229" s="101" t="str">
        <f>IF(AND(VALUE(MONTH(jaar_zip[[#This Row],[Datum]]))=1,VALUE(WEEKNUM(jaar_zip[[#This Row],[Datum]],21))&gt;51),RIGHT(YEAR(jaar_zip[[#This Row],[Datum]])-1,2),RIGHT(YEAR(jaar_zip[[#This Row],[Datum]]),2))&amp;"-"&amp; TEXT(WEEKNUM(jaar_zip[[#This Row],[Datum]],21),"00")</f>
        <v>24-33</v>
      </c>
      <c r="L229" s="101">
        <f>MONTH(jaar_zip[[#This Row],[Datum]])</f>
        <v>8</v>
      </c>
      <c r="M229" s="101">
        <f>IF(ISNUMBER(jaar_zip[[#This Row],[etmaaltemperatuur]]),IF(jaar_zip[[#This Row],[etmaaltemperatuur]]&lt;stookgrens,stookgrens-jaar_zip[[#This Row],[etmaaltemperatuur]],0),"")</f>
        <v>0</v>
      </c>
      <c r="N229" s="101">
        <f>IF(ISNUMBER(jaar_zip[[#This Row],[graaddagen]]),IF(OR(MONTH(jaar_zip[[#This Row],[Datum]])=1,MONTH(jaar_zip[[#This Row],[Datum]])=2,MONTH(jaar_zip[[#This Row],[Datum]])=11,MONTH(jaar_zip[[#This Row],[Datum]])=12),1.1,IF(OR(MONTH(jaar_zip[[#This Row],[Datum]])=3,MONTH(jaar_zip[[#This Row],[Datum]])=10),1,0.8))*jaar_zip[[#This Row],[graaddagen]],"")</f>
        <v>0</v>
      </c>
      <c r="O229" s="101">
        <f>IF(ISNUMBER(jaar_zip[[#This Row],[etmaaltemperatuur]]),IF(jaar_zip[[#This Row],[etmaaltemperatuur]]&gt;stookgrens,jaar_zip[[#This Row],[etmaaltemperatuur]]-stookgrens,0),"")</f>
        <v>2.3999999999999986</v>
      </c>
    </row>
    <row r="230" spans="1:15" x14ac:dyDescent="0.25">
      <c r="A230">
        <v>215</v>
      </c>
      <c r="B230">
        <v>20240816</v>
      </c>
      <c r="C230">
        <v>3.6</v>
      </c>
      <c r="D230">
        <v>19.2</v>
      </c>
      <c r="E230">
        <v>1450</v>
      </c>
      <c r="F230">
        <v>9.6</v>
      </c>
      <c r="G230">
        <v>1014.3</v>
      </c>
      <c r="H230">
        <v>88</v>
      </c>
      <c r="I230" s="101" t="s">
        <v>12</v>
      </c>
      <c r="J230" s="1">
        <f>DATEVALUE(RIGHT(jaar_zip[[#This Row],[YYYYMMDD]],2)&amp;"-"&amp;MID(jaar_zip[[#This Row],[YYYYMMDD]],5,2)&amp;"-"&amp;LEFT(jaar_zip[[#This Row],[YYYYMMDD]],4))</f>
        <v>45520</v>
      </c>
      <c r="K230" s="101" t="str">
        <f>IF(AND(VALUE(MONTH(jaar_zip[[#This Row],[Datum]]))=1,VALUE(WEEKNUM(jaar_zip[[#This Row],[Datum]],21))&gt;51),RIGHT(YEAR(jaar_zip[[#This Row],[Datum]])-1,2),RIGHT(YEAR(jaar_zip[[#This Row],[Datum]]),2))&amp;"-"&amp; TEXT(WEEKNUM(jaar_zip[[#This Row],[Datum]],21),"00")</f>
        <v>24-33</v>
      </c>
      <c r="L230" s="101">
        <f>MONTH(jaar_zip[[#This Row],[Datum]])</f>
        <v>8</v>
      </c>
      <c r="M230" s="101">
        <f>IF(ISNUMBER(jaar_zip[[#This Row],[etmaaltemperatuur]]),IF(jaar_zip[[#This Row],[etmaaltemperatuur]]&lt;stookgrens,stookgrens-jaar_zip[[#This Row],[etmaaltemperatuur]],0),"")</f>
        <v>0</v>
      </c>
      <c r="N230" s="101">
        <f>IF(ISNUMBER(jaar_zip[[#This Row],[graaddagen]]),IF(OR(MONTH(jaar_zip[[#This Row],[Datum]])=1,MONTH(jaar_zip[[#This Row],[Datum]])=2,MONTH(jaar_zip[[#This Row],[Datum]])=11,MONTH(jaar_zip[[#This Row],[Datum]])=12),1.1,IF(OR(MONTH(jaar_zip[[#This Row],[Datum]])=3,MONTH(jaar_zip[[#This Row],[Datum]])=10),1,0.8))*jaar_zip[[#This Row],[graaddagen]],"")</f>
        <v>0</v>
      </c>
      <c r="O230" s="101">
        <f>IF(ISNUMBER(jaar_zip[[#This Row],[etmaaltemperatuur]]),IF(jaar_zip[[#This Row],[etmaaltemperatuur]]&gt;stookgrens,jaar_zip[[#This Row],[etmaaltemperatuur]]-stookgrens,0),"")</f>
        <v>1.1999999999999993</v>
      </c>
    </row>
    <row r="231" spans="1:15" x14ac:dyDescent="0.25">
      <c r="A231">
        <v>215</v>
      </c>
      <c r="B231">
        <v>20240817</v>
      </c>
      <c r="C231">
        <v>1.7</v>
      </c>
      <c r="D231">
        <v>17.8</v>
      </c>
      <c r="E231">
        <v>2011</v>
      </c>
      <c r="F231">
        <v>0</v>
      </c>
      <c r="G231">
        <v>1013.1</v>
      </c>
      <c r="H231">
        <v>76</v>
      </c>
      <c r="I231" s="101" t="s">
        <v>12</v>
      </c>
      <c r="J231" s="1">
        <f>DATEVALUE(RIGHT(jaar_zip[[#This Row],[YYYYMMDD]],2)&amp;"-"&amp;MID(jaar_zip[[#This Row],[YYYYMMDD]],5,2)&amp;"-"&amp;LEFT(jaar_zip[[#This Row],[YYYYMMDD]],4))</f>
        <v>45521</v>
      </c>
      <c r="K231" s="101" t="str">
        <f>IF(AND(VALUE(MONTH(jaar_zip[[#This Row],[Datum]]))=1,VALUE(WEEKNUM(jaar_zip[[#This Row],[Datum]],21))&gt;51),RIGHT(YEAR(jaar_zip[[#This Row],[Datum]])-1,2),RIGHT(YEAR(jaar_zip[[#This Row],[Datum]]),2))&amp;"-"&amp; TEXT(WEEKNUM(jaar_zip[[#This Row],[Datum]],21),"00")</f>
        <v>24-33</v>
      </c>
      <c r="L231" s="101">
        <f>MONTH(jaar_zip[[#This Row],[Datum]])</f>
        <v>8</v>
      </c>
      <c r="M231" s="101">
        <f>IF(ISNUMBER(jaar_zip[[#This Row],[etmaaltemperatuur]]),IF(jaar_zip[[#This Row],[etmaaltemperatuur]]&lt;stookgrens,stookgrens-jaar_zip[[#This Row],[etmaaltemperatuur]],0),"")</f>
        <v>0.19999999999999929</v>
      </c>
      <c r="N231" s="101">
        <f>IF(ISNUMBER(jaar_zip[[#This Row],[graaddagen]]),IF(OR(MONTH(jaar_zip[[#This Row],[Datum]])=1,MONTH(jaar_zip[[#This Row],[Datum]])=2,MONTH(jaar_zip[[#This Row],[Datum]])=11,MONTH(jaar_zip[[#This Row],[Datum]])=12),1.1,IF(OR(MONTH(jaar_zip[[#This Row],[Datum]])=3,MONTH(jaar_zip[[#This Row],[Datum]])=10),1,0.8))*jaar_zip[[#This Row],[graaddagen]],"")</f>
        <v>0.15999999999999945</v>
      </c>
      <c r="O231" s="101">
        <f>IF(ISNUMBER(jaar_zip[[#This Row],[etmaaltemperatuur]]),IF(jaar_zip[[#This Row],[etmaaltemperatuur]]&gt;stookgrens,jaar_zip[[#This Row],[etmaaltemperatuur]]-stookgrens,0),"")</f>
        <v>0</v>
      </c>
    </row>
    <row r="232" spans="1:15" x14ac:dyDescent="0.25">
      <c r="A232">
        <v>215</v>
      </c>
      <c r="B232">
        <v>20240818</v>
      </c>
      <c r="C232">
        <v>2.5</v>
      </c>
      <c r="D232">
        <v>16.600000000000001</v>
      </c>
      <c r="E232">
        <v>1775</v>
      </c>
      <c r="F232">
        <v>0</v>
      </c>
      <c r="G232">
        <v>1013.6</v>
      </c>
      <c r="H232">
        <v>82</v>
      </c>
      <c r="I232" s="101" t="s">
        <v>12</v>
      </c>
      <c r="J232" s="1">
        <f>DATEVALUE(RIGHT(jaar_zip[[#This Row],[YYYYMMDD]],2)&amp;"-"&amp;MID(jaar_zip[[#This Row],[YYYYMMDD]],5,2)&amp;"-"&amp;LEFT(jaar_zip[[#This Row],[YYYYMMDD]],4))</f>
        <v>45522</v>
      </c>
      <c r="K232" s="101" t="str">
        <f>IF(AND(VALUE(MONTH(jaar_zip[[#This Row],[Datum]]))=1,VALUE(WEEKNUM(jaar_zip[[#This Row],[Datum]],21))&gt;51),RIGHT(YEAR(jaar_zip[[#This Row],[Datum]])-1,2),RIGHT(YEAR(jaar_zip[[#This Row],[Datum]]),2))&amp;"-"&amp; TEXT(WEEKNUM(jaar_zip[[#This Row],[Datum]],21),"00")</f>
        <v>24-33</v>
      </c>
      <c r="L232" s="101">
        <f>MONTH(jaar_zip[[#This Row],[Datum]])</f>
        <v>8</v>
      </c>
      <c r="M232" s="101">
        <f>IF(ISNUMBER(jaar_zip[[#This Row],[etmaaltemperatuur]]),IF(jaar_zip[[#This Row],[etmaaltemperatuur]]&lt;stookgrens,stookgrens-jaar_zip[[#This Row],[etmaaltemperatuur]],0),"")</f>
        <v>1.3999999999999986</v>
      </c>
      <c r="N232" s="101">
        <f>IF(ISNUMBER(jaar_zip[[#This Row],[graaddagen]]),IF(OR(MONTH(jaar_zip[[#This Row],[Datum]])=1,MONTH(jaar_zip[[#This Row],[Datum]])=2,MONTH(jaar_zip[[#This Row],[Datum]])=11,MONTH(jaar_zip[[#This Row],[Datum]])=12),1.1,IF(OR(MONTH(jaar_zip[[#This Row],[Datum]])=3,MONTH(jaar_zip[[#This Row],[Datum]])=10),1,0.8))*jaar_zip[[#This Row],[graaddagen]],"")</f>
        <v>1.119999999999999</v>
      </c>
      <c r="O232" s="101">
        <f>IF(ISNUMBER(jaar_zip[[#This Row],[etmaaltemperatuur]]),IF(jaar_zip[[#This Row],[etmaaltemperatuur]]&gt;stookgrens,jaar_zip[[#This Row],[etmaaltemperatuur]]-stookgrens,0),"")</f>
        <v>0</v>
      </c>
    </row>
    <row r="233" spans="1:15" x14ac:dyDescent="0.25">
      <c r="A233">
        <v>215</v>
      </c>
      <c r="B233">
        <v>20240819</v>
      </c>
      <c r="C233">
        <v>3.1</v>
      </c>
      <c r="D233">
        <v>17.899999999999999</v>
      </c>
      <c r="E233">
        <v>1937</v>
      </c>
      <c r="F233">
        <v>0</v>
      </c>
      <c r="G233">
        <v>1016.8</v>
      </c>
      <c r="H233">
        <v>74</v>
      </c>
      <c r="I233" s="101" t="s">
        <v>12</v>
      </c>
      <c r="J233" s="1">
        <f>DATEVALUE(RIGHT(jaar_zip[[#This Row],[YYYYMMDD]],2)&amp;"-"&amp;MID(jaar_zip[[#This Row],[YYYYMMDD]],5,2)&amp;"-"&amp;LEFT(jaar_zip[[#This Row],[YYYYMMDD]],4))</f>
        <v>45523</v>
      </c>
      <c r="K233" s="101" t="str">
        <f>IF(AND(VALUE(MONTH(jaar_zip[[#This Row],[Datum]]))=1,VALUE(WEEKNUM(jaar_zip[[#This Row],[Datum]],21))&gt;51),RIGHT(YEAR(jaar_zip[[#This Row],[Datum]])-1,2),RIGHT(YEAR(jaar_zip[[#This Row],[Datum]]),2))&amp;"-"&amp; TEXT(WEEKNUM(jaar_zip[[#This Row],[Datum]],21),"00")</f>
        <v>24-34</v>
      </c>
      <c r="L233" s="101">
        <f>MONTH(jaar_zip[[#This Row],[Datum]])</f>
        <v>8</v>
      </c>
      <c r="M233" s="101">
        <f>IF(ISNUMBER(jaar_zip[[#This Row],[etmaaltemperatuur]]),IF(jaar_zip[[#This Row],[etmaaltemperatuur]]&lt;stookgrens,stookgrens-jaar_zip[[#This Row],[etmaaltemperatuur]],0),"")</f>
        <v>0.10000000000000142</v>
      </c>
      <c r="N233" s="101">
        <f>IF(ISNUMBER(jaar_zip[[#This Row],[graaddagen]]),IF(OR(MONTH(jaar_zip[[#This Row],[Datum]])=1,MONTH(jaar_zip[[#This Row],[Datum]])=2,MONTH(jaar_zip[[#This Row],[Datum]])=11,MONTH(jaar_zip[[#This Row],[Datum]])=12),1.1,IF(OR(MONTH(jaar_zip[[#This Row],[Datum]])=3,MONTH(jaar_zip[[#This Row],[Datum]])=10),1,0.8))*jaar_zip[[#This Row],[graaddagen]],"")</f>
        <v>8.000000000000114E-2</v>
      </c>
      <c r="O233" s="101">
        <f>IF(ISNUMBER(jaar_zip[[#This Row],[etmaaltemperatuur]]),IF(jaar_zip[[#This Row],[etmaaltemperatuur]]&gt;stookgrens,jaar_zip[[#This Row],[etmaaltemperatuur]]-stookgrens,0),"")</f>
        <v>0</v>
      </c>
    </row>
    <row r="234" spans="1:15" x14ac:dyDescent="0.25">
      <c r="A234">
        <v>215</v>
      </c>
      <c r="B234">
        <v>20240820</v>
      </c>
      <c r="C234">
        <v>4</v>
      </c>
      <c r="D234">
        <v>17.8</v>
      </c>
      <c r="E234">
        <v>737</v>
      </c>
      <c r="F234">
        <v>12.9</v>
      </c>
      <c r="G234">
        <v>1010.5</v>
      </c>
      <c r="H234">
        <v>82</v>
      </c>
      <c r="I234" s="101" t="s">
        <v>12</v>
      </c>
      <c r="J234" s="1">
        <f>DATEVALUE(RIGHT(jaar_zip[[#This Row],[YYYYMMDD]],2)&amp;"-"&amp;MID(jaar_zip[[#This Row],[YYYYMMDD]],5,2)&amp;"-"&amp;LEFT(jaar_zip[[#This Row],[YYYYMMDD]],4))</f>
        <v>45524</v>
      </c>
      <c r="K234" s="101" t="str">
        <f>IF(AND(VALUE(MONTH(jaar_zip[[#This Row],[Datum]]))=1,VALUE(WEEKNUM(jaar_zip[[#This Row],[Datum]],21))&gt;51),RIGHT(YEAR(jaar_zip[[#This Row],[Datum]])-1,2),RIGHT(YEAR(jaar_zip[[#This Row],[Datum]]),2))&amp;"-"&amp; TEXT(WEEKNUM(jaar_zip[[#This Row],[Datum]],21),"00")</f>
        <v>24-34</v>
      </c>
      <c r="L234" s="101">
        <f>MONTH(jaar_zip[[#This Row],[Datum]])</f>
        <v>8</v>
      </c>
      <c r="M234" s="101">
        <f>IF(ISNUMBER(jaar_zip[[#This Row],[etmaaltemperatuur]]),IF(jaar_zip[[#This Row],[etmaaltemperatuur]]&lt;stookgrens,stookgrens-jaar_zip[[#This Row],[etmaaltemperatuur]],0),"")</f>
        <v>0.19999999999999929</v>
      </c>
      <c r="N234" s="101">
        <f>IF(ISNUMBER(jaar_zip[[#This Row],[graaddagen]]),IF(OR(MONTH(jaar_zip[[#This Row],[Datum]])=1,MONTH(jaar_zip[[#This Row],[Datum]])=2,MONTH(jaar_zip[[#This Row],[Datum]])=11,MONTH(jaar_zip[[#This Row],[Datum]])=12),1.1,IF(OR(MONTH(jaar_zip[[#This Row],[Datum]])=3,MONTH(jaar_zip[[#This Row],[Datum]])=10),1,0.8))*jaar_zip[[#This Row],[graaddagen]],"")</f>
        <v>0.15999999999999945</v>
      </c>
      <c r="O234" s="101">
        <f>IF(ISNUMBER(jaar_zip[[#This Row],[etmaaltemperatuur]]),IF(jaar_zip[[#This Row],[etmaaltemperatuur]]&gt;stookgrens,jaar_zip[[#This Row],[etmaaltemperatuur]]-stookgrens,0),"")</f>
        <v>0</v>
      </c>
    </row>
    <row r="235" spans="1:15" x14ac:dyDescent="0.25">
      <c r="A235">
        <v>215</v>
      </c>
      <c r="B235">
        <v>20240821</v>
      </c>
      <c r="C235">
        <v>6</v>
      </c>
      <c r="D235">
        <v>16.600000000000001</v>
      </c>
      <c r="E235">
        <v>1827</v>
      </c>
      <c r="F235">
        <v>-0.1</v>
      </c>
      <c r="G235">
        <v>1015.8</v>
      </c>
      <c r="H235">
        <v>67</v>
      </c>
      <c r="I235" s="101" t="s">
        <v>12</v>
      </c>
      <c r="J235" s="1">
        <f>DATEVALUE(RIGHT(jaar_zip[[#This Row],[YYYYMMDD]],2)&amp;"-"&amp;MID(jaar_zip[[#This Row],[YYYYMMDD]],5,2)&amp;"-"&amp;LEFT(jaar_zip[[#This Row],[YYYYMMDD]],4))</f>
        <v>45525</v>
      </c>
      <c r="K235" s="101" t="str">
        <f>IF(AND(VALUE(MONTH(jaar_zip[[#This Row],[Datum]]))=1,VALUE(WEEKNUM(jaar_zip[[#This Row],[Datum]],21))&gt;51),RIGHT(YEAR(jaar_zip[[#This Row],[Datum]])-1,2),RIGHT(YEAR(jaar_zip[[#This Row],[Datum]]),2))&amp;"-"&amp; TEXT(WEEKNUM(jaar_zip[[#This Row],[Datum]],21),"00")</f>
        <v>24-34</v>
      </c>
      <c r="L235" s="101">
        <f>MONTH(jaar_zip[[#This Row],[Datum]])</f>
        <v>8</v>
      </c>
      <c r="M235" s="101">
        <f>IF(ISNUMBER(jaar_zip[[#This Row],[etmaaltemperatuur]]),IF(jaar_zip[[#This Row],[etmaaltemperatuur]]&lt;stookgrens,stookgrens-jaar_zip[[#This Row],[etmaaltemperatuur]],0),"")</f>
        <v>1.3999999999999986</v>
      </c>
      <c r="N235" s="101">
        <f>IF(ISNUMBER(jaar_zip[[#This Row],[graaddagen]]),IF(OR(MONTH(jaar_zip[[#This Row],[Datum]])=1,MONTH(jaar_zip[[#This Row],[Datum]])=2,MONTH(jaar_zip[[#This Row],[Datum]])=11,MONTH(jaar_zip[[#This Row],[Datum]])=12),1.1,IF(OR(MONTH(jaar_zip[[#This Row],[Datum]])=3,MONTH(jaar_zip[[#This Row],[Datum]])=10),1,0.8))*jaar_zip[[#This Row],[graaddagen]],"")</f>
        <v>1.119999999999999</v>
      </c>
      <c r="O235" s="101">
        <f>IF(ISNUMBER(jaar_zip[[#This Row],[etmaaltemperatuur]]),IF(jaar_zip[[#This Row],[etmaaltemperatuur]]&gt;stookgrens,jaar_zip[[#This Row],[etmaaltemperatuur]]-stookgrens,0),"")</f>
        <v>0</v>
      </c>
    </row>
    <row r="236" spans="1:15" x14ac:dyDescent="0.25">
      <c r="A236">
        <v>215</v>
      </c>
      <c r="B236">
        <v>20240822</v>
      </c>
      <c r="C236">
        <v>7.2</v>
      </c>
      <c r="D236">
        <v>18.899999999999999</v>
      </c>
      <c r="E236">
        <v>1295</v>
      </c>
      <c r="F236">
        <v>-0.1</v>
      </c>
      <c r="G236">
        <v>1008.9</v>
      </c>
      <c r="H236">
        <v>67</v>
      </c>
      <c r="I236" s="101" t="s">
        <v>12</v>
      </c>
      <c r="J236" s="1">
        <f>DATEVALUE(RIGHT(jaar_zip[[#This Row],[YYYYMMDD]],2)&amp;"-"&amp;MID(jaar_zip[[#This Row],[YYYYMMDD]],5,2)&amp;"-"&amp;LEFT(jaar_zip[[#This Row],[YYYYMMDD]],4))</f>
        <v>45526</v>
      </c>
      <c r="K236" s="101" t="str">
        <f>IF(AND(VALUE(MONTH(jaar_zip[[#This Row],[Datum]]))=1,VALUE(WEEKNUM(jaar_zip[[#This Row],[Datum]],21))&gt;51),RIGHT(YEAR(jaar_zip[[#This Row],[Datum]])-1,2),RIGHT(YEAR(jaar_zip[[#This Row],[Datum]]),2))&amp;"-"&amp; TEXT(WEEKNUM(jaar_zip[[#This Row],[Datum]],21),"00")</f>
        <v>24-34</v>
      </c>
      <c r="L236" s="101">
        <f>MONTH(jaar_zip[[#This Row],[Datum]])</f>
        <v>8</v>
      </c>
      <c r="M236" s="101">
        <f>IF(ISNUMBER(jaar_zip[[#This Row],[etmaaltemperatuur]]),IF(jaar_zip[[#This Row],[etmaaltemperatuur]]&lt;stookgrens,stookgrens-jaar_zip[[#This Row],[etmaaltemperatuur]],0),"")</f>
        <v>0</v>
      </c>
      <c r="N236" s="101">
        <f>IF(ISNUMBER(jaar_zip[[#This Row],[graaddagen]]),IF(OR(MONTH(jaar_zip[[#This Row],[Datum]])=1,MONTH(jaar_zip[[#This Row],[Datum]])=2,MONTH(jaar_zip[[#This Row],[Datum]])=11,MONTH(jaar_zip[[#This Row],[Datum]])=12),1.1,IF(OR(MONTH(jaar_zip[[#This Row],[Datum]])=3,MONTH(jaar_zip[[#This Row],[Datum]])=10),1,0.8))*jaar_zip[[#This Row],[graaddagen]],"")</f>
        <v>0</v>
      </c>
      <c r="O236" s="101">
        <f>IF(ISNUMBER(jaar_zip[[#This Row],[etmaaltemperatuur]]),IF(jaar_zip[[#This Row],[etmaaltemperatuur]]&gt;stookgrens,jaar_zip[[#This Row],[etmaaltemperatuur]]-stookgrens,0),"")</f>
        <v>0.89999999999999858</v>
      </c>
    </row>
    <row r="237" spans="1:15" x14ac:dyDescent="0.25">
      <c r="A237">
        <v>215</v>
      </c>
      <c r="B237">
        <v>20240823</v>
      </c>
      <c r="C237">
        <v>6.5</v>
      </c>
      <c r="D237">
        <v>18.600000000000001</v>
      </c>
      <c r="E237">
        <v>1220</v>
      </c>
      <c r="F237">
        <v>2.2000000000000002</v>
      </c>
      <c r="G237">
        <v>1005.8</v>
      </c>
      <c r="H237">
        <v>77</v>
      </c>
      <c r="I237" s="101" t="s">
        <v>12</v>
      </c>
      <c r="J237" s="1">
        <f>DATEVALUE(RIGHT(jaar_zip[[#This Row],[YYYYMMDD]],2)&amp;"-"&amp;MID(jaar_zip[[#This Row],[YYYYMMDD]],5,2)&amp;"-"&amp;LEFT(jaar_zip[[#This Row],[YYYYMMDD]],4))</f>
        <v>45527</v>
      </c>
      <c r="K237" s="101" t="str">
        <f>IF(AND(VALUE(MONTH(jaar_zip[[#This Row],[Datum]]))=1,VALUE(WEEKNUM(jaar_zip[[#This Row],[Datum]],21))&gt;51),RIGHT(YEAR(jaar_zip[[#This Row],[Datum]])-1,2),RIGHT(YEAR(jaar_zip[[#This Row],[Datum]]),2))&amp;"-"&amp; TEXT(WEEKNUM(jaar_zip[[#This Row],[Datum]],21),"00")</f>
        <v>24-34</v>
      </c>
      <c r="L237" s="101">
        <f>MONTH(jaar_zip[[#This Row],[Datum]])</f>
        <v>8</v>
      </c>
      <c r="M237" s="101">
        <f>IF(ISNUMBER(jaar_zip[[#This Row],[etmaaltemperatuur]]),IF(jaar_zip[[#This Row],[etmaaltemperatuur]]&lt;stookgrens,stookgrens-jaar_zip[[#This Row],[etmaaltemperatuur]],0),"")</f>
        <v>0</v>
      </c>
      <c r="N237" s="101">
        <f>IF(ISNUMBER(jaar_zip[[#This Row],[graaddagen]]),IF(OR(MONTH(jaar_zip[[#This Row],[Datum]])=1,MONTH(jaar_zip[[#This Row],[Datum]])=2,MONTH(jaar_zip[[#This Row],[Datum]])=11,MONTH(jaar_zip[[#This Row],[Datum]])=12),1.1,IF(OR(MONTH(jaar_zip[[#This Row],[Datum]])=3,MONTH(jaar_zip[[#This Row],[Datum]])=10),1,0.8))*jaar_zip[[#This Row],[graaddagen]],"")</f>
        <v>0</v>
      </c>
      <c r="O237" s="101">
        <f>IF(ISNUMBER(jaar_zip[[#This Row],[etmaaltemperatuur]]),IF(jaar_zip[[#This Row],[etmaaltemperatuur]]&gt;stookgrens,jaar_zip[[#This Row],[etmaaltemperatuur]]-stookgrens,0),"")</f>
        <v>0.60000000000000142</v>
      </c>
    </row>
    <row r="238" spans="1:15" x14ac:dyDescent="0.25">
      <c r="A238">
        <v>215</v>
      </c>
      <c r="B238">
        <v>20240824</v>
      </c>
      <c r="C238">
        <v>4.8</v>
      </c>
      <c r="D238">
        <v>18.2</v>
      </c>
      <c r="E238">
        <v>909</v>
      </c>
      <c r="F238">
        <v>19.7</v>
      </c>
      <c r="G238">
        <v>1005.9</v>
      </c>
      <c r="H238">
        <v>87</v>
      </c>
      <c r="I238" s="101" t="s">
        <v>12</v>
      </c>
      <c r="J238" s="1">
        <f>DATEVALUE(RIGHT(jaar_zip[[#This Row],[YYYYMMDD]],2)&amp;"-"&amp;MID(jaar_zip[[#This Row],[YYYYMMDD]],5,2)&amp;"-"&amp;LEFT(jaar_zip[[#This Row],[YYYYMMDD]],4))</f>
        <v>45528</v>
      </c>
      <c r="K238" s="101" t="str">
        <f>IF(AND(VALUE(MONTH(jaar_zip[[#This Row],[Datum]]))=1,VALUE(WEEKNUM(jaar_zip[[#This Row],[Datum]],21))&gt;51),RIGHT(YEAR(jaar_zip[[#This Row],[Datum]])-1,2),RIGHT(YEAR(jaar_zip[[#This Row],[Datum]]),2))&amp;"-"&amp; TEXT(WEEKNUM(jaar_zip[[#This Row],[Datum]],21),"00")</f>
        <v>24-34</v>
      </c>
      <c r="L238" s="101">
        <f>MONTH(jaar_zip[[#This Row],[Datum]])</f>
        <v>8</v>
      </c>
      <c r="M238" s="101">
        <f>IF(ISNUMBER(jaar_zip[[#This Row],[etmaaltemperatuur]]),IF(jaar_zip[[#This Row],[etmaaltemperatuur]]&lt;stookgrens,stookgrens-jaar_zip[[#This Row],[etmaaltemperatuur]],0),"")</f>
        <v>0</v>
      </c>
      <c r="N238" s="101">
        <f>IF(ISNUMBER(jaar_zip[[#This Row],[graaddagen]]),IF(OR(MONTH(jaar_zip[[#This Row],[Datum]])=1,MONTH(jaar_zip[[#This Row],[Datum]])=2,MONTH(jaar_zip[[#This Row],[Datum]])=11,MONTH(jaar_zip[[#This Row],[Datum]])=12),1.1,IF(OR(MONTH(jaar_zip[[#This Row],[Datum]])=3,MONTH(jaar_zip[[#This Row],[Datum]])=10),1,0.8))*jaar_zip[[#This Row],[graaddagen]],"")</f>
        <v>0</v>
      </c>
      <c r="O238" s="101">
        <f>IF(ISNUMBER(jaar_zip[[#This Row],[etmaaltemperatuur]]),IF(jaar_zip[[#This Row],[etmaaltemperatuur]]&gt;stookgrens,jaar_zip[[#This Row],[etmaaltemperatuur]]-stookgrens,0),"")</f>
        <v>0.19999999999999929</v>
      </c>
    </row>
    <row r="239" spans="1:15" x14ac:dyDescent="0.25">
      <c r="A239">
        <v>215</v>
      </c>
      <c r="B239">
        <v>20240825</v>
      </c>
      <c r="C239">
        <v>5.4</v>
      </c>
      <c r="D239">
        <v>16.600000000000001</v>
      </c>
      <c r="E239">
        <v>1590</v>
      </c>
      <c r="F239">
        <v>0.5</v>
      </c>
      <c r="G239">
        <v>1018.6</v>
      </c>
      <c r="H239">
        <v>68</v>
      </c>
      <c r="I239" s="101" t="s">
        <v>12</v>
      </c>
      <c r="J239" s="1">
        <f>DATEVALUE(RIGHT(jaar_zip[[#This Row],[YYYYMMDD]],2)&amp;"-"&amp;MID(jaar_zip[[#This Row],[YYYYMMDD]],5,2)&amp;"-"&amp;LEFT(jaar_zip[[#This Row],[YYYYMMDD]],4))</f>
        <v>45529</v>
      </c>
      <c r="K239" s="101" t="str">
        <f>IF(AND(VALUE(MONTH(jaar_zip[[#This Row],[Datum]]))=1,VALUE(WEEKNUM(jaar_zip[[#This Row],[Datum]],21))&gt;51),RIGHT(YEAR(jaar_zip[[#This Row],[Datum]])-1,2),RIGHT(YEAR(jaar_zip[[#This Row],[Datum]]),2))&amp;"-"&amp; TEXT(WEEKNUM(jaar_zip[[#This Row],[Datum]],21),"00")</f>
        <v>24-34</v>
      </c>
      <c r="L239" s="101">
        <f>MONTH(jaar_zip[[#This Row],[Datum]])</f>
        <v>8</v>
      </c>
      <c r="M239" s="101">
        <f>IF(ISNUMBER(jaar_zip[[#This Row],[etmaaltemperatuur]]),IF(jaar_zip[[#This Row],[etmaaltemperatuur]]&lt;stookgrens,stookgrens-jaar_zip[[#This Row],[etmaaltemperatuur]],0),"")</f>
        <v>1.3999999999999986</v>
      </c>
      <c r="N239" s="101">
        <f>IF(ISNUMBER(jaar_zip[[#This Row],[graaddagen]]),IF(OR(MONTH(jaar_zip[[#This Row],[Datum]])=1,MONTH(jaar_zip[[#This Row],[Datum]])=2,MONTH(jaar_zip[[#This Row],[Datum]])=11,MONTH(jaar_zip[[#This Row],[Datum]])=12),1.1,IF(OR(MONTH(jaar_zip[[#This Row],[Datum]])=3,MONTH(jaar_zip[[#This Row],[Datum]])=10),1,0.8))*jaar_zip[[#This Row],[graaddagen]],"")</f>
        <v>1.119999999999999</v>
      </c>
      <c r="O239" s="101">
        <f>IF(ISNUMBER(jaar_zip[[#This Row],[etmaaltemperatuur]]),IF(jaar_zip[[#This Row],[etmaaltemperatuur]]&gt;stookgrens,jaar_zip[[#This Row],[etmaaltemperatuur]]-stookgrens,0),"")</f>
        <v>0</v>
      </c>
    </row>
    <row r="240" spans="1:15" x14ac:dyDescent="0.25">
      <c r="A240">
        <v>215</v>
      </c>
      <c r="B240">
        <v>20240826</v>
      </c>
      <c r="C240">
        <v>4.5</v>
      </c>
      <c r="D240">
        <v>16.7</v>
      </c>
      <c r="E240">
        <v>1563</v>
      </c>
      <c r="F240">
        <v>-0.1</v>
      </c>
      <c r="G240">
        <v>1021</v>
      </c>
      <c r="H240">
        <v>81</v>
      </c>
      <c r="I240" s="101" t="s">
        <v>12</v>
      </c>
      <c r="J240" s="1">
        <f>DATEVALUE(RIGHT(jaar_zip[[#This Row],[YYYYMMDD]],2)&amp;"-"&amp;MID(jaar_zip[[#This Row],[YYYYMMDD]],5,2)&amp;"-"&amp;LEFT(jaar_zip[[#This Row],[YYYYMMDD]],4))</f>
        <v>45530</v>
      </c>
      <c r="K240" s="101" t="str">
        <f>IF(AND(VALUE(MONTH(jaar_zip[[#This Row],[Datum]]))=1,VALUE(WEEKNUM(jaar_zip[[#This Row],[Datum]],21))&gt;51),RIGHT(YEAR(jaar_zip[[#This Row],[Datum]])-1,2),RIGHT(YEAR(jaar_zip[[#This Row],[Datum]]),2))&amp;"-"&amp; TEXT(WEEKNUM(jaar_zip[[#This Row],[Datum]],21),"00")</f>
        <v>24-35</v>
      </c>
      <c r="L240" s="101">
        <f>MONTH(jaar_zip[[#This Row],[Datum]])</f>
        <v>8</v>
      </c>
      <c r="M240" s="101">
        <f>IF(ISNUMBER(jaar_zip[[#This Row],[etmaaltemperatuur]]),IF(jaar_zip[[#This Row],[etmaaltemperatuur]]&lt;stookgrens,stookgrens-jaar_zip[[#This Row],[etmaaltemperatuur]],0),"")</f>
        <v>1.3000000000000007</v>
      </c>
      <c r="N240" s="101">
        <f>IF(ISNUMBER(jaar_zip[[#This Row],[graaddagen]]),IF(OR(MONTH(jaar_zip[[#This Row],[Datum]])=1,MONTH(jaar_zip[[#This Row],[Datum]])=2,MONTH(jaar_zip[[#This Row],[Datum]])=11,MONTH(jaar_zip[[#This Row],[Datum]])=12),1.1,IF(OR(MONTH(jaar_zip[[#This Row],[Datum]])=3,MONTH(jaar_zip[[#This Row],[Datum]])=10),1,0.8))*jaar_zip[[#This Row],[graaddagen]],"")</f>
        <v>1.0400000000000007</v>
      </c>
      <c r="O240" s="101">
        <f>IF(ISNUMBER(jaar_zip[[#This Row],[etmaaltemperatuur]]),IF(jaar_zip[[#This Row],[etmaaltemperatuur]]&gt;stookgrens,jaar_zip[[#This Row],[etmaaltemperatuur]]-stookgrens,0),"")</f>
        <v>0</v>
      </c>
    </row>
    <row r="241" spans="1:15" x14ac:dyDescent="0.25">
      <c r="A241">
        <v>215</v>
      </c>
      <c r="B241">
        <v>20240827</v>
      </c>
      <c r="C241">
        <v>1.9</v>
      </c>
      <c r="D241">
        <v>17.8</v>
      </c>
      <c r="E241">
        <v>2092</v>
      </c>
      <c r="F241">
        <v>0</v>
      </c>
      <c r="G241">
        <v>1020.2</v>
      </c>
      <c r="H241">
        <v>79</v>
      </c>
      <c r="I241" s="101" t="s">
        <v>12</v>
      </c>
      <c r="J241" s="1">
        <f>DATEVALUE(RIGHT(jaar_zip[[#This Row],[YYYYMMDD]],2)&amp;"-"&amp;MID(jaar_zip[[#This Row],[YYYYMMDD]],5,2)&amp;"-"&amp;LEFT(jaar_zip[[#This Row],[YYYYMMDD]],4))</f>
        <v>45531</v>
      </c>
      <c r="K241" s="101" t="str">
        <f>IF(AND(VALUE(MONTH(jaar_zip[[#This Row],[Datum]]))=1,VALUE(WEEKNUM(jaar_zip[[#This Row],[Datum]],21))&gt;51),RIGHT(YEAR(jaar_zip[[#This Row],[Datum]])-1,2),RIGHT(YEAR(jaar_zip[[#This Row],[Datum]]),2))&amp;"-"&amp; TEXT(WEEKNUM(jaar_zip[[#This Row],[Datum]],21),"00")</f>
        <v>24-35</v>
      </c>
      <c r="L241" s="101">
        <f>MONTH(jaar_zip[[#This Row],[Datum]])</f>
        <v>8</v>
      </c>
      <c r="M241" s="101">
        <f>IF(ISNUMBER(jaar_zip[[#This Row],[etmaaltemperatuur]]),IF(jaar_zip[[#This Row],[etmaaltemperatuur]]&lt;stookgrens,stookgrens-jaar_zip[[#This Row],[etmaaltemperatuur]],0),"")</f>
        <v>0.19999999999999929</v>
      </c>
      <c r="N241" s="101">
        <f>IF(ISNUMBER(jaar_zip[[#This Row],[graaddagen]]),IF(OR(MONTH(jaar_zip[[#This Row],[Datum]])=1,MONTH(jaar_zip[[#This Row],[Datum]])=2,MONTH(jaar_zip[[#This Row],[Datum]])=11,MONTH(jaar_zip[[#This Row],[Datum]])=12),1.1,IF(OR(MONTH(jaar_zip[[#This Row],[Datum]])=3,MONTH(jaar_zip[[#This Row],[Datum]])=10),1,0.8))*jaar_zip[[#This Row],[graaddagen]],"")</f>
        <v>0.15999999999999945</v>
      </c>
      <c r="O241" s="101">
        <f>IF(ISNUMBER(jaar_zip[[#This Row],[etmaaltemperatuur]]),IF(jaar_zip[[#This Row],[etmaaltemperatuur]]&gt;stookgrens,jaar_zip[[#This Row],[etmaaltemperatuur]]-stookgrens,0),"")</f>
        <v>0</v>
      </c>
    </row>
    <row r="242" spans="1:15" x14ac:dyDescent="0.25">
      <c r="A242">
        <v>215</v>
      </c>
      <c r="B242">
        <v>20240828</v>
      </c>
      <c r="C242">
        <v>1.8</v>
      </c>
      <c r="D242">
        <v>20.399999999999999</v>
      </c>
      <c r="E242">
        <v>2080</v>
      </c>
      <c r="F242">
        <v>0</v>
      </c>
      <c r="G242">
        <v>1014.5</v>
      </c>
      <c r="H242">
        <v>79</v>
      </c>
      <c r="I242" s="101" t="s">
        <v>12</v>
      </c>
      <c r="J242" s="1">
        <f>DATEVALUE(RIGHT(jaar_zip[[#This Row],[YYYYMMDD]],2)&amp;"-"&amp;MID(jaar_zip[[#This Row],[YYYYMMDD]],5,2)&amp;"-"&amp;LEFT(jaar_zip[[#This Row],[YYYYMMDD]],4))</f>
        <v>45532</v>
      </c>
      <c r="K242" s="101" t="str">
        <f>IF(AND(VALUE(MONTH(jaar_zip[[#This Row],[Datum]]))=1,VALUE(WEEKNUM(jaar_zip[[#This Row],[Datum]],21))&gt;51),RIGHT(YEAR(jaar_zip[[#This Row],[Datum]])-1,2),RIGHT(YEAR(jaar_zip[[#This Row],[Datum]]),2))&amp;"-"&amp; TEXT(WEEKNUM(jaar_zip[[#This Row],[Datum]],21),"00")</f>
        <v>24-35</v>
      </c>
      <c r="L242" s="101">
        <f>MONTH(jaar_zip[[#This Row],[Datum]])</f>
        <v>8</v>
      </c>
      <c r="M242" s="101">
        <f>IF(ISNUMBER(jaar_zip[[#This Row],[etmaaltemperatuur]]),IF(jaar_zip[[#This Row],[etmaaltemperatuur]]&lt;stookgrens,stookgrens-jaar_zip[[#This Row],[etmaaltemperatuur]],0),"")</f>
        <v>0</v>
      </c>
      <c r="N242" s="101">
        <f>IF(ISNUMBER(jaar_zip[[#This Row],[graaddagen]]),IF(OR(MONTH(jaar_zip[[#This Row],[Datum]])=1,MONTH(jaar_zip[[#This Row],[Datum]])=2,MONTH(jaar_zip[[#This Row],[Datum]])=11,MONTH(jaar_zip[[#This Row],[Datum]])=12),1.1,IF(OR(MONTH(jaar_zip[[#This Row],[Datum]])=3,MONTH(jaar_zip[[#This Row],[Datum]])=10),1,0.8))*jaar_zip[[#This Row],[graaddagen]],"")</f>
        <v>0</v>
      </c>
      <c r="O242" s="101">
        <f>IF(ISNUMBER(jaar_zip[[#This Row],[etmaaltemperatuur]]),IF(jaar_zip[[#This Row],[etmaaltemperatuur]]&gt;stookgrens,jaar_zip[[#This Row],[etmaaltemperatuur]]-stookgrens,0),"")</f>
        <v>2.3999999999999986</v>
      </c>
    </row>
    <row r="243" spans="1:15" x14ac:dyDescent="0.25">
      <c r="A243">
        <v>215</v>
      </c>
      <c r="B243">
        <v>20240829</v>
      </c>
      <c r="C243">
        <v>2.5</v>
      </c>
      <c r="D243">
        <v>17.8</v>
      </c>
      <c r="E243">
        <v>1644</v>
      </c>
      <c r="F243">
        <v>0</v>
      </c>
      <c r="G243">
        <v>1017.4</v>
      </c>
      <c r="H243">
        <v>87</v>
      </c>
      <c r="I243" s="101" t="s">
        <v>12</v>
      </c>
      <c r="J243" s="1">
        <f>DATEVALUE(RIGHT(jaar_zip[[#This Row],[YYYYMMDD]],2)&amp;"-"&amp;MID(jaar_zip[[#This Row],[YYYYMMDD]],5,2)&amp;"-"&amp;LEFT(jaar_zip[[#This Row],[YYYYMMDD]],4))</f>
        <v>45533</v>
      </c>
      <c r="K243" s="101" t="str">
        <f>IF(AND(VALUE(MONTH(jaar_zip[[#This Row],[Datum]]))=1,VALUE(WEEKNUM(jaar_zip[[#This Row],[Datum]],21))&gt;51),RIGHT(YEAR(jaar_zip[[#This Row],[Datum]])-1,2),RIGHT(YEAR(jaar_zip[[#This Row],[Datum]]),2))&amp;"-"&amp; TEXT(WEEKNUM(jaar_zip[[#This Row],[Datum]],21),"00")</f>
        <v>24-35</v>
      </c>
      <c r="L243" s="101">
        <f>MONTH(jaar_zip[[#This Row],[Datum]])</f>
        <v>8</v>
      </c>
      <c r="M243" s="101">
        <f>IF(ISNUMBER(jaar_zip[[#This Row],[etmaaltemperatuur]]),IF(jaar_zip[[#This Row],[etmaaltemperatuur]]&lt;stookgrens,stookgrens-jaar_zip[[#This Row],[etmaaltemperatuur]],0),"")</f>
        <v>0.19999999999999929</v>
      </c>
      <c r="N243" s="101">
        <f>IF(ISNUMBER(jaar_zip[[#This Row],[graaddagen]]),IF(OR(MONTH(jaar_zip[[#This Row],[Datum]])=1,MONTH(jaar_zip[[#This Row],[Datum]])=2,MONTH(jaar_zip[[#This Row],[Datum]])=11,MONTH(jaar_zip[[#This Row],[Datum]])=12),1.1,IF(OR(MONTH(jaar_zip[[#This Row],[Datum]])=3,MONTH(jaar_zip[[#This Row],[Datum]])=10),1,0.8))*jaar_zip[[#This Row],[graaddagen]],"")</f>
        <v>0.15999999999999945</v>
      </c>
      <c r="O243" s="101">
        <f>IF(ISNUMBER(jaar_zip[[#This Row],[etmaaltemperatuur]]),IF(jaar_zip[[#This Row],[etmaaltemperatuur]]&gt;stookgrens,jaar_zip[[#This Row],[etmaaltemperatuur]]-stookgrens,0),"")</f>
        <v>0</v>
      </c>
    </row>
    <row r="244" spans="1:15" x14ac:dyDescent="0.25">
      <c r="A244">
        <v>215</v>
      </c>
      <c r="B244">
        <v>20240830</v>
      </c>
      <c r="C244">
        <v>2.8</v>
      </c>
      <c r="D244">
        <v>17.100000000000001</v>
      </c>
      <c r="E244">
        <v>1769</v>
      </c>
      <c r="F244">
        <v>0</v>
      </c>
      <c r="G244">
        <v>1023.1</v>
      </c>
      <c r="H244">
        <v>78</v>
      </c>
      <c r="I244" s="101" t="s">
        <v>12</v>
      </c>
      <c r="J244" s="1">
        <f>DATEVALUE(RIGHT(jaar_zip[[#This Row],[YYYYMMDD]],2)&amp;"-"&amp;MID(jaar_zip[[#This Row],[YYYYMMDD]],5,2)&amp;"-"&amp;LEFT(jaar_zip[[#This Row],[YYYYMMDD]],4))</f>
        <v>45534</v>
      </c>
      <c r="K244" s="101" t="str">
        <f>IF(AND(VALUE(MONTH(jaar_zip[[#This Row],[Datum]]))=1,VALUE(WEEKNUM(jaar_zip[[#This Row],[Datum]],21))&gt;51),RIGHT(YEAR(jaar_zip[[#This Row],[Datum]])-1,2),RIGHT(YEAR(jaar_zip[[#This Row],[Datum]]),2))&amp;"-"&amp; TEXT(WEEKNUM(jaar_zip[[#This Row],[Datum]],21),"00")</f>
        <v>24-35</v>
      </c>
      <c r="L244" s="101">
        <f>MONTH(jaar_zip[[#This Row],[Datum]])</f>
        <v>8</v>
      </c>
      <c r="M244" s="101">
        <f>IF(ISNUMBER(jaar_zip[[#This Row],[etmaaltemperatuur]]),IF(jaar_zip[[#This Row],[etmaaltemperatuur]]&lt;stookgrens,stookgrens-jaar_zip[[#This Row],[etmaaltemperatuur]],0),"")</f>
        <v>0.89999999999999858</v>
      </c>
      <c r="N244" s="101">
        <f>IF(ISNUMBER(jaar_zip[[#This Row],[graaddagen]]),IF(OR(MONTH(jaar_zip[[#This Row],[Datum]])=1,MONTH(jaar_zip[[#This Row],[Datum]])=2,MONTH(jaar_zip[[#This Row],[Datum]])=11,MONTH(jaar_zip[[#This Row],[Datum]])=12),1.1,IF(OR(MONTH(jaar_zip[[#This Row],[Datum]])=3,MONTH(jaar_zip[[#This Row],[Datum]])=10),1,0.8))*jaar_zip[[#This Row],[graaddagen]],"")</f>
        <v>0.71999999999999886</v>
      </c>
      <c r="O244" s="101">
        <f>IF(ISNUMBER(jaar_zip[[#This Row],[etmaaltemperatuur]]),IF(jaar_zip[[#This Row],[etmaaltemperatuur]]&gt;stookgrens,jaar_zip[[#This Row],[etmaaltemperatuur]]-stookgrens,0),"")</f>
        <v>0</v>
      </c>
    </row>
    <row r="245" spans="1:15" x14ac:dyDescent="0.25">
      <c r="A245">
        <v>215</v>
      </c>
      <c r="B245">
        <v>20240831</v>
      </c>
      <c r="C245">
        <v>6</v>
      </c>
      <c r="D245">
        <v>18.7</v>
      </c>
      <c r="E245">
        <v>1750</v>
      </c>
      <c r="F245">
        <v>0</v>
      </c>
      <c r="G245">
        <v>1022.8</v>
      </c>
      <c r="H245">
        <v>69</v>
      </c>
      <c r="I245" s="101" t="s">
        <v>12</v>
      </c>
      <c r="J245" s="1">
        <f>DATEVALUE(RIGHT(jaar_zip[[#This Row],[YYYYMMDD]],2)&amp;"-"&amp;MID(jaar_zip[[#This Row],[YYYYMMDD]],5,2)&amp;"-"&amp;LEFT(jaar_zip[[#This Row],[YYYYMMDD]],4))</f>
        <v>45535</v>
      </c>
      <c r="K245" s="101" t="str">
        <f>IF(AND(VALUE(MONTH(jaar_zip[[#This Row],[Datum]]))=1,VALUE(WEEKNUM(jaar_zip[[#This Row],[Datum]],21))&gt;51),RIGHT(YEAR(jaar_zip[[#This Row],[Datum]])-1,2),RIGHT(YEAR(jaar_zip[[#This Row],[Datum]]),2))&amp;"-"&amp; TEXT(WEEKNUM(jaar_zip[[#This Row],[Datum]],21),"00")</f>
        <v>24-35</v>
      </c>
      <c r="L245" s="101">
        <f>MONTH(jaar_zip[[#This Row],[Datum]])</f>
        <v>8</v>
      </c>
      <c r="M245" s="101">
        <f>IF(ISNUMBER(jaar_zip[[#This Row],[etmaaltemperatuur]]),IF(jaar_zip[[#This Row],[etmaaltemperatuur]]&lt;stookgrens,stookgrens-jaar_zip[[#This Row],[etmaaltemperatuur]],0),"")</f>
        <v>0</v>
      </c>
      <c r="N245" s="101">
        <f>IF(ISNUMBER(jaar_zip[[#This Row],[graaddagen]]),IF(OR(MONTH(jaar_zip[[#This Row],[Datum]])=1,MONTH(jaar_zip[[#This Row],[Datum]])=2,MONTH(jaar_zip[[#This Row],[Datum]])=11,MONTH(jaar_zip[[#This Row],[Datum]])=12),1.1,IF(OR(MONTH(jaar_zip[[#This Row],[Datum]])=3,MONTH(jaar_zip[[#This Row],[Datum]])=10),1,0.8))*jaar_zip[[#This Row],[graaddagen]],"")</f>
        <v>0</v>
      </c>
      <c r="O245" s="101">
        <f>IF(ISNUMBER(jaar_zip[[#This Row],[etmaaltemperatuur]]),IF(jaar_zip[[#This Row],[etmaaltemperatuur]]&gt;stookgrens,jaar_zip[[#This Row],[etmaaltemperatuur]]-stookgrens,0),"")</f>
        <v>0.69999999999999929</v>
      </c>
    </row>
    <row r="246" spans="1:15" x14ac:dyDescent="0.25">
      <c r="A246">
        <v>215</v>
      </c>
      <c r="B246">
        <v>20240901</v>
      </c>
      <c r="C246">
        <v>4.2</v>
      </c>
      <c r="D246">
        <v>22.1</v>
      </c>
      <c r="E246">
        <v>1782</v>
      </c>
      <c r="F246">
        <v>-0.1</v>
      </c>
      <c r="G246">
        <v>1015</v>
      </c>
      <c r="H246">
        <v>74</v>
      </c>
      <c r="I246" s="101" t="s">
        <v>12</v>
      </c>
      <c r="J246" s="1">
        <f>DATEVALUE(RIGHT(jaar_zip[[#This Row],[YYYYMMDD]],2)&amp;"-"&amp;MID(jaar_zip[[#This Row],[YYYYMMDD]],5,2)&amp;"-"&amp;LEFT(jaar_zip[[#This Row],[YYYYMMDD]],4))</f>
        <v>45536</v>
      </c>
      <c r="K246" s="101" t="str">
        <f>IF(AND(VALUE(MONTH(jaar_zip[[#This Row],[Datum]]))=1,VALUE(WEEKNUM(jaar_zip[[#This Row],[Datum]],21))&gt;51),RIGHT(YEAR(jaar_zip[[#This Row],[Datum]])-1,2),RIGHT(YEAR(jaar_zip[[#This Row],[Datum]]),2))&amp;"-"&amp; TEXT(WEEKNUM(jaar_zip[[#This Row],[Datum]],21),"00")</f>
        <v>24-35</v>
      </c>
      <c r="L246" s="101">
        <f>MONTH(jaar_zip[[#This Row],[Datum]])</f>
        <v>9</v>
      </c>
      <c r="M246" s="101">
        <f>IF(ISNUMBER(jaar_zip[[#This Row],[etmaaltemperatuur]]),IF(jaar_zip[[#This Row],[etmaaltemperatuur]]&lt;stookgrens,stookgrens-jaar_zip[[#This Row],[etmaaltemperatuur]],0),"")</f>
        <v>0</v>
      </c>
      <c r="N246" s="101">
        <f>IF(ISNUMBER(jaar_zip[[#This Row],[graaddagen]]),IF(OR(MONTH(jaar_zip[[#This Row],[Datum]])=1,MONTH(jaar_zip[[#This Row],[Datum]])=2,MONTH(jaar_zip[[#This Row],[Datum]])=11,MONTH(jaar_zip[[#This Row],[Datum]])=12),1.1,IF(OR(MONTH(jaar_zip[[#This Row],[Datum]])=3,MONTH(jaar_zip[[#This Row],[Datum]])=10),1,0.8))*jaar_zip[[#This Row],[graaddagen]],"")</f>
        <v>0</v>
      </c>
      <c r="O246" s="101">
        <f>IF(ISNUMBER(jaar_zip[[#This Row],[etmaaltemperatuur]]),IF(jaar_zip[[#This Row],[etmaaltemperatuur]]&gt;stookgrens,jaar_zip[[#This Row],[etmaaltemperatuur]]-stookgrens,0),"")</f>
        <v>4.1000000000000014</v>
      </c>
    </row>
    <row r="247" spans="1:15" x14ac:dyDescent="0.25">
      <c r="A247">
        <v>215</v>
      </c>
      <c r="B247">
        <v>20240902</v>
      </c>
      <c r="C247">
        <v>2.1</v>
      </c>
      <c r="D247">
        <v>20.9</v>
      </c>
      <c r="E247">
        <v>1686</v>
      </c>
      <c r="F247">
        <v>0</v>
      </c>
      <c r="G247">
        <v>1012.1</v>
      </c>
      <c r="H247">
        <v>85</v>
      </c>
      <c r="I247" s="101" t="s">
        <v>12</v>
      </c>
      <c r="J247" s="1">
        <f>DATEVALUE(RIGHT(jaar_zip[[#This Row],[YYYYMMDD]],2)&amp;"-"&amp;MID(jaar_zip[[#This Row],[YYYYMMDD]],5,2)&amp;"-"&amp;LEFT(jaar_zip[[#This Row],[YYYYMMDD]],4))</f>
        <v>45537</v>
      </c>
      <c r="K247" s="101" t="str">
        <f>IF(AND(VALUE(MONTH(jaar_zip[[#This Row],[Datum]]))=1,VALUE(WEEKNUM(jaar_zip[[#This Row],[Datum]],21))&gt;51),RIGHT(YEAR(jaar_zip[[#This Row],[Datum]])-1,2),RIGHT(YEAR(jaar_zip[[#This Row],[Datum]]),2))&amp;"-"&amp; TEXT(WEEKNUM(jaar_zip[[#This Row],[Datum]],21),"00")</f>
        <v>24-36</v>
      </c>
      <c r="L247" s="101">
        <f>MONTH(jaar_zip[[#This Row],[Datum]])</f>
        <v>9</v>
      </c>
      <c r="M247" s="101">
        <f>IF(ISNUMBER(jaar_zip[[#This Row],[etmaaltemperatuur]]),IF(jaar_zip[[#This Row],[etmaaltemperatuur]]&lt;stookgrens,stookgrens-jaar_zip[[#This Row],[etmaaltemperatuur]],0),"")</f>
        <v>0</v>
      </c>
      <c r="N247" s="101">
        <f>IF(ISNUMBER(jaar_zip[[#This Row],[graaddagen]]),IF(OR(MONTH(jaar_zip[[#This Row],[Datum]])=1,MONTH(jaar_zip[[#This Row],[Datum]])=2,MONTH(jaar_zip[[#This Row],[Datum]])=11,MONTH(jaar_zip[[#This Row],[Datum]])=12),1.1,IF(OR(MONTH(jaar_zip[[#This Row],[Datum]])=3,MONTH(jaar_zip[[#This Row],[Datum]])=10),1,0.8))*jaar_zip[[#This Row],[graaddagen]],"")</f>
        <v>0</v>
      </c>
      <c r="O247" s="101">
        <f>IF(ISNUMBER(jaar_zip[[#This Row],[etmaaltemperatuur]]),IF(jaar_zip[[#This Row],[etmaaltemperatuur]]&gt;stookgrens,jaar_zip[[#This Row],[etmaaltemperatuur]]-stookgrens,0),"")</f>
        <v>2.8999999999999986</v>
      </c>
    </row>
    <row r="248" spans="1:15" x14ac:dyDescent="0.25">
      <c r="A248">
        <v>215</v>
      </c>
      <c r="B248">
        <v>20240903</v>
      </c>
      <c r="C248">
        <v>2.2000000000000002</v>
      </c>
      <c r="D248">
        <v>19.100000000000001</v>
      </c>
      <c r="E248">
        <v>731</v>
      </c>
      <c r="F248">
        <v>0.4</v>
      </c>
      <c r="G248">
        <v>1013.9</v>
      </c>
      <c r="H248">
        <v>89</v>
      </c>
      <c r="I248" s="101" t="s">
        <v>12</v>
      </c>
      <c r="J248" s="1">
        <f>DATEVALUE(RIGHT(jaar_zip[[#This Row],[YYYYMMDD]],2)&amp;"-"&amp;MID(jaar_zip[[#This Row],[YYYYMMDD]],5,2)&amp;"-"&amp;LEFT(jaar_zip[[#This Row],[YYYYMMDD]],4))</f>
        <v>45538</v>
      </c>
      <c r="K248" s="101" t="str">
        <f>IF(AND(VALUE(MONTH(jaar_zip[[#This Row],[Datum]]))=1,VALUE(WEEKNUM(jaar_zip[[#This Row],[Datum]],21))&gt;51),RIGHT(YEAR(jaar_zip[[#This Row],[Datum]])-1,2),RIGHT(YEAR(jaar_zip[[#This Row],[Datum]]),2))&amp;"-"&amp; TEXT(WEEKNUM(jaar_zip[[#This Row],[Datum]],21),"00")</f>
        <v>24-36</v>
      </c>
      <c r="L248" s="101">
        <f>MONTH(jaar_zip[[#This Row],[Datum]])</f>
        <v>9</v>
      </c>
      <c r="M248" s="101">
        <f>IF(ISNUMBER(jaar_zip[[#This Row],[etmaaltemperatuur]]),IF(jaar_zip[[#This Row],[etmaaltemperatuur]]&lt;stookgrens,stookgrens-jaar_zip[[#This Row],[etmaaltemperatuur]],0),"")</f>
        <v>0</v>
      </c>
      <c r="N248" s="101">
        <f>IF(ISNUMBER(jaar_zip[[#This Row],[graaddagen]]),IF(OR(MONTH(jaar_zip[[#This Row],[Datum]])=1,MONTH(jaar_zip[[#This Row],[Datum]])=2,MONTH(jaar_zip[[#This Row],[Datum]])=11,MONTH(jaar_zip[[#This Row],[Datum]])=12),1.1,IF(OR(MONTH(jaar_zip[[#This Row],[Datum]])=3,MONTH(jaar_zip[[#This Row],[Datum]])=10),1,0.8))*jaar_zip[[#This Row],[graaddagen]],"")</f>
        <v>0</v>
      </c>
      <c r="O248" s="101">
        <f>IF(ISNUMBER(jaar_zip[[#This Row],[etmaaltemperatuur]]),IF(jaar_zip[[#This Row],[etmaaltemperatuur]]&gt;stookgrens,jaar_zip[[#This Row],[etmaaltemperatuur]]-stookgrens,0),"")</f>
        <v>1.1000000000000014</v>
      </c>
    </row>
    <row r="249" spans="1:15" x14ac:dyDescent="0.25">
      <c r="A249">
        <v>215</v>
      </c>
      <c r="B249">
        <v>20240904</v>
      </c>
      <c r="C249">
        <v>2.2999999999999998</v>
      </c>
      <c r="D249">
        <v>17.399999999999999</v>
      </c>
      <c r="E249">
        <v>868</v>
      </c>
      <c r="F249">
        <v>0</v>
      </c>
      <c r="G249">
        <v>1015.9</v>
      </c>
      <c r="H249">
        <v>90</v>
      </c>
      <c r="I249" s="101" t="s">
        <v>12</v>
      </c>
      <c r="J249" s="1">
        <f>DATEVALUE(RIGHT(jaar_zip[[#This Row],[YYYYMMDD]],2)&amp;"-"&amp;MID(jaar_zip[[#This Row],[YYYYMMDD]],5,2)&amp;"-"&amp;LEFT(jaar_zip[[#This Row],[YYYYMMDD]],4))</f>
        <v>45539</v>
      </c>
      <c r="K249" s="101" t="str">
        <f>IF(AND(VALUE(MONTH(jaar_zip[[#This Row],[Datum]]))=1,VALUE(WEEKNUM(jaar_zip[[#This Row],[Datum]],21))&gt;51),RIGHT(YEAR(jaar_zip[[#This Row],[Datum]])-1,2),RIGHT(YEAR(jaar_zip[[#This Row],[Datum]]),2))&amp;"-"&amp; TEXT(WEEKNUM(jaar_zip[[#This Row],[Datum]],21),"00")</f>
        <v>24-36</v>
      </c>
      <c r="L249" s="101">
        <f>MONTH(jaar_zip[[#This Row],[Datum]])</f>
        <v>9</v>
      </c>
      <c r="M249" s="101">
        <f>IF(ISNUMBER(jaar_zip[[#This Row],[etmaaltemperatuur]]),IF(jaar_zip[[#This Row],[etmaaltemperatuur]]&lt;stookgrens,stookgrens-jaar_zip[[#This Row],[etmaaltemperatuur]],0),"")</f>
        <v>0.60000000000000142</v>
      </c>
      <c r="N249" s="101">
        <f>IF(ISNUMBER(jaar_zip[[#This Row],[graaddagen]]),IF(OR(MONTH(jaar_zip[[#This Row],[Datum]])=1,MONTH(jaar_zip[[#This Row],[Datum]])=2,MONTH(jaar_zip[[#This Row],[Datum]])=11,MONTH(jaar_zip[[#This Row],[Datum]])=12),1.1,IF(OR(MONTH(jaar_zip[[#This Row],[Datum]])=3,MONTH(jaar_zip[[#This Row],[Datum]])=10),1,0.8))*jaar_zip[[#This Row],[graaddagen]],"")</f>
        <v>0.48000000000000115</v>
      </c>
      <c r="O249" s="101">
        <f>IF(ISNUMBER(jaar_zip[[#This Row],[etmaaltemperatuur]]),IF(jaar_zip[[#This Row],[etmaaltemperatuur]]&gt;stookgrens,jaar_zip[[#This Row],[etmaaltemperatuur]]-stookgrens,0),"")</f>
        <v>0</v>
      </c>
    </row>
    <row r="250" spans="1:15" x14ac:dyDescent="0.25">
      <c r="A250">
        <v>215</v>
      </c>
      <c r="B250">
        <v>20240905</v>
      </c>
      <c r="C250">
        <v>4.2</v>
      </c>
      <c r="D250">
        <v>21.4</v>
      </c>
      <c r="E250">
        <v>1370</v>
      </c>
      <c r="F250">
        <v>0</v>
      </c>
      <c r="G250">
        <v>1010.9</v>
      </c>
      <c r="H250">
        <v>79</v>
      </c>
      <c r="I250" s="101" t="s">
        <v>12</v>
      </c>
      <c r="J250" s="1">
        <f>DATEVALUE(RIGHT(jaar_zip[[#This Row],[YYYYMMDD]],2)&amp;"-"&amp;MID(jaar_zip[[#This Row],[YYYYMMDD]],5,2)&amp;"-"&amp;LEFT(jaar_zip[[#This Row],[YYYYMMDD]],4))</f>
        <v>45540</v>
      </c>
      <c r="K250" s="101" t="str">
        <f>IF(AND(VALUE(MONTH(jaar_zip[[#This Row],[Datum]]))=1,VALUE(WEEKNUM(jaar_zip[[#This Row],[Datum]],21))&gt;51),RIGHT(YEAR(jaar_zip[[#This Row],[Datum]])-1,2),RIGHT(YEAR(jaar_zip[[#This Row],[Datum]]),2))&amp;"-"&amp; TEXT(WEEKNUM(jaar_zip[[#This Row],[Datum]],21),"00")</f>
        <v>24-36</v>
      </c>
      <c r="L250" s="101">
        <f>MONTH(jaar_zip[[#This Row],[Datum]])</f>
        <v>9</v>
      </c>
      <c r="M250" s="101">
        <f>IF(ISNUMBER(jaar_zip[[#This Row],[etmaaltemperatuur]]),IF(jaar_zip[[#This Row],[etmaaltemperatuur]]&lt;stookgrens,stookgrens-jaar_zip[[#This Row],[etmaaltemperatuur]],0),"")</f>
        <v>0</v>
      </c>
      <c r="N250" s="101">
        <f>IF(ISNUMBER(jaar_zip[[#This Row],[graaddagen]]),IF(OR(MONTH(jaar_zip[[#This Row],[Datum]])=1,MONTH(jaar_zip[[#This Row],[Datum]])=2,MONTH(jaar_zip[[#This Row],[Datum]])=11,MONTH(jaar_zip[[#This Row],[Datum]])=12),1.1,IF(OR(MONTH(jaar_zip[[#This Row],[Datum]])=3,MONTH(jaar_zip[[#This Row],[Datum]])=10),1,0.8))*jaar_zip[[#This Row],[graaddagen]],"")</f>
        <v>0</v>
      </c>
      <c r="O250" s="101">
        <f>IF(ISNUMBER(jaar_zip[[#This Row],[etmaaltemperatuur]]),IF(jaar_zip[[#This Row],[etmaaltemperatuur]]&gt;stookgrens,jaar_zip[[#This Row],[etmaaltemperatuur]]-stookgrens,0),"")</f>
        <v>3.3999999999999986</v>
      </c>
    </row>
    <row r="251" spans="1:15" x14ac:dyDescent="0.25">
      <c r="A251">
        <v>215</v>
      </c>
      <c r="B251">
        <v>20240906</v>
      </c>
      <c r="C251">
        <v>3.9</v>
      </c>
      <c r="D251">
        <v>21.3</v>
      </c>
      <c r="E251">
        <v>1588</v>
      </c>
      <c r="F251">
        <v>15.1</v>
      </c>
      <c r="G251">
        <v>1010.3</v>
      </c>
      <c r="H251">
        <v>75</v>
      </c>
      <c r="I251" s="101" t="s">
        <v>12</v>
      </c>
      <c r="J251" s="1">
        <f>DATEVALUE(RIGHT(jaar_zip[[#This Row],[YYYYMMDD]],2)&amp;"-"&amp;MID(jaar_zip[[#This Row],[YYYYMMDD]],5,2)&amp;"-"&amp;LEFT(jaar_zip[[#This Row],[YYYYMMDD]],4))</f>
        <v>45541</v>
      </c>
      <c r="K251" s="101" t="str">
        <f>IF(AND(VALUE(MONTH(jaar_zip[[#This Row],[Datum]]))=1,VALUE(WEEKNUM(jaar_zip[[#This Row],[Datum]],21))&gt;51),RIGHT(YEAR(jaar_zip[[#This Row],[Datum]])-1,2),RIGHT(YEAR(jaar_zip[[#This Row],[Datum]]),2))&amp;"-"&amp; TEXT(WEEKNUM(jaar_zip[[#This Row],[Datum]],21),"00")</f>
        <v>24-36</v>
      </c>
      <c r="L251" s="101">
        <f>MONTH(jaar_zip[[#This Row],[Datum]])</f>
        <v>9</v>
      </c>
      <c r="M251" s="101">
        <f>IF(ISNUMBER(jaar_zip[[#This Row],[etmaaltemperatuur]]),IF(jaar_zip[[#This Row],[etmaaltemperatuur]]&lt;stookgrens,stookgrens-jaar_zip[[#This Row],[etmaaltemperatuur]],0),"")</f>
        <v>0</v>
      </c>
      <c r="N251" s="101">
        <f>IF(ISNUMBER(jaar_zip[[#This Row],[graaddagen]]),IF(OR(MONTH(jaar_zip[[#This Row],[Datum]])=1,MONTH(jaar_zip[[#This Row],[Datum]])=2,MONTH(jaar_zip[[#This Row],[Datum]])=11,MONTH(jaar_zip[[#This Row],[Datum]])=12),1.1,IF(OR(MONTH(jaar_zip[[#This Row],[Datum]])=3,MONTH(jaar_zip[[#This Row],[Datum]])=10),1,0.8))*jaar_zip[[#This Row],[graaddagen]],"")</f>
        <v>0</v>
      </c>
      <c r="O251" s="101">
        <f>IF(ISNUMBER(jaar_zip[[#This Row],[etmaaltemperatuur]]),IF(jaar_zip[[#This Row],[etmaaltemperatuur]]&gt;stookgrens,jaar_zip[[#This Row],[etmaaltemperatuur]]-stookgrens,0),"")</f>
        <v>3.3000000000000007</v>
      </c>
    </row>
    <row r="252" spans="1:15" x14ac:dyDescent="0.25">
      <c r="A252">
        <v>215</v>
      </c>
      <c r="B252">
        <v>20240907</v>
      </c>
      <c r="C252">
        <v>2.8</v>
      </c>
      <c r="D252">
        <v>21</v>
      </c>
      <c r="E252">
        <v>1549</v>
      </c>
      <c r="F252">
        <v>1.3</v>
      </c>
      <c r="G252">
        <v>1010.6</v>
      </c>
      <c r="H252">
        <v>81</v>
      </c>
      <c r="I252" s="101" t="s">
        <v>12</v>
      </c>
      <c r="J252" s="1">
        <f>DATEVALUE(RIGHT(jaar_zip[[#This Row],[YYYYMMDD]],2)&amp;"-"&amp;MID(jaar_zip[[#This Row],[YYYYMMDD]],5,2)&amp;"-"&amp;LEFT(jaar_zip[[#This Row],[YYYYMMDD]],4))</f>
        <v>45542</v>
      </c>
      <c r="K252" s="101" t="str">
        <f>IF(AND(VALUE(MONTH(jaar_zip[[#This Row],[Datum]]))=1,VALUE(WEEKNUM(jaar_zip[[#This Row],[Datum]],21))&gt;51),RIGHT(YEAR(jaar_zip[[#This Row],[Datum]])-1,2),RIGHT(YEAR(jaar_zip[[#This Row],[Datum]]),2))&amp;"-"&amp; TEXT(WEEKNUM(jaar_zip[[#This Row],[Datum]],21),"00")</f>
        <v>24-36</v>
      </c>
      <c r="L252" s="101">
        <f>MONTH(jaar_zip[[#This Row],[Datum]])</f>
        <v>9</v>
      </c>
      <c r="M252" s="101">
        <f>IF(ISNUMBER(jaar_zip[[#This Row],[etmaaltemperatuur]]),IF(jaar_zip[[#This Row],[etmaaltemperatuur]]&lt;stookgrens,stookgrens-jaar_zip[[#This Row],[etmaaltemperatuur]],0),"")</f>
        <v>0</v>
      </c>
      <c r="N252" s="101">
        <f>IF(ISNUMBER(jaar_zip[[#This Row],[graaddagen]]),IF(OR(MONTH(jaar_zip[[#This Row],[Datum]])=1,MONTH(jaar_zip[[#This Row],[Datum]])=2,MONTH(jaar_zip[[#This Row],[Datum]])=11,MONTH(jaar_zip[[#This Row],[Datum]])=12),1.1,IF(OR(MONTH(jaar_zip[[#This Row],[Datum]])=3,MONTH(jaar_zip[[#This Row],[Datum]])=10),1,0.8))*jaar_zip[[#This Row],[graaddagen]],"")</f>
        <v>0</v>
      </c>
      <c r="O252" s="101">
        <f>IF(ISNUMBER(jaar_zip[[#This Row],[etmaaltemperatuur]]),IF(jaar_zip[[#This Row],[etmaaltemperatuur]]&gt;stookgrens,jaar_zip[[#This Row],[etmaaltemperatuur]]-stookgrens,0),"")</f>
        <v>3</v>
      </c>
    </row>
    <row r="253" spans="1:15" x14ac:dyDescent="0.25">
      <c r="A253">
        <v>215</v>
      </c>
      <c r="B253">
        <v>20240908</v>
      </c>
      <c r="C253">
        <v>4</v>
      </c>
      <c r="D253">
        <v>18.600000000000001</v>
      </c>
      <c r="E253">
        <v>1497</v>
      </c>
      <c r="F253">
        <v>2.1</v>
      </c>
      <c r="G253">
        <v>1006.9</v>
      </c>
      <c r="H253">
        <v>77</v>
      </c>
      <c r="I253" s="101" t="s">
        <v>12</v>
      </c>
      <c r="J253" s="1">
        <f>DATEVALUE(RIGHT(jaar_zip[[#This Row],[YYYYMMDD]],2)&amp;"-"&amp;MID(jaar_zip[[#This Row],[YYYYMMDD]],5,2)&amp;"-"&amp;LEFT(jaar_zip[[#This Row],[YYYYMMDD]],4))</f>
        <v>45543</v>
      </c>
      <c r="K253" s="101" t="str">
        <f>IF(AND(VALUE(MONTH(jaar_zip[[#This Row],[Datum]]))=1,VALUE(WEEKNUM(jaar_zip[[#This Row],[Datum]],21))&gt;51),RIGHT(YEAR(jaar_zip[[#This Row],[Datum]])-1,2),RIGHT(YEAR(jaar_zip[[#This Row],[Datum]]),2))&amp;"-"&amp; TEXT(WEEKNUM(jaar_zip[[#This Row],[Datum]],21),"00")</f>
        <v>24-36</v>
      </c>
      <c r="L253" s="101">
        <f>MONTH(jaar_zip[[#This Row],[Datum]])</f>
        <v>9</v>
      </c>
      <c r="M253" s="101">
        <f>IF(ISNUMBER(jaar_zip[[#This Row],[etmaaltemperatuur]]),IF(jaar_zip[[#This Row],[etmaaltemperatuur]]&lt;stookgrens,stookgrens-jaar_zip[[#This Row],[etmaaltemperatuur]],0),"")</f>
        <v>0</v>
      </c>
      <c r="N253" s="101">
        <f>IF(ISNUMBER(jaar_zip[[#This Row],[graaddagen]]),IF(OR(MONTH(jaar_zip[[#This Row],[Datum]])=1,MONTH(jaar_zip[[#This Row],[Datum]])=2,MONTH(jaar_zip[[#This Row],[Datum]])=11,MONTH(jaar_zip[[#This Row],[Datum]])=12),1.1,IF(OR(MONTH(jaar_zip[[#This Row],[Datum]])=3,MONTH(jaar_zip[[#This Row],[Datum]])=10),1,0.8))*jaar_zip[[#This Row],[graaddagen]],"")</f>
        <v>0</v>
      </c>
      <c r="O253" s="101">
        <f>IF(ISNUMBER(jaar_zip[[#This Row],[etmaaltemperatuur]]),IF(jaar_zip[[#This Row],[etmaaltemperatuur]]&gt;stookgrens,jaar_zip[[#This Row],[etmaaltemperatuur]]-stookgrens,0),"")</f>
        <v>0.60000000000000142</v>
      </c>
    </row>
    <row r="254" spans="1:15" x14ac:dyDescent="0.25">
      <c r="A254">
        <v>215</v>
      </c>
      <c r="B254">
        <v>20240909</v>
      </c>
      <c r="C254">
        <v>4.3</v>
      </c>
      <c r="D254">
        <v>16.8</v>
      </c>
      <c r="E254">
        <v>1236</v>
      </c>
      <c r="F254">
        <v>1.7</v>
      </c>
      <c r="G254">
        <v>1006.2</v>
      </c>
      <c r="H254">
        <v>81</v>
      </c>
      <c r="I254" s="101" t="s">
        <v>12</v>
      </c>
      <c r="J254" s="1">
        <f>DATEVALUE(RIGHT(jaar_zip[[#This Row],[YYYYMMDD]],2)&amp;"-"&amp;MID(jaar_zip[[#This Row],[YYYYMMDD]],5,2)&amp;"-"&amp;LEFT(jaar_zip[[#This Row],[YYYYMMDD]],4))</f>
        <v>45544</v>
      </c>
      <c r="K254" s="101" t="str">
        <f>IF(AND(VALUE(MONTH(jaar_zip[[#This Row],[Datum]]))=1,VALUE(WEEKNUM(jaar_zip[[#This Row],[Datum]],21))&gt;51),RIGHT(YEAR(jaar_zip[[#This Row],[Datum]])-1,2),RIGHT(YEAR(jaar_zip[[#This Row],[Datum]]),2))&amp;"-"&amp; TEXT(WEEKNUM(jaar_zip[[#This Row],[Datum]],21),"00")</f>
        <v>24-37</v>
      </c>
      <c r="L254" s="101">
        <f>MONTH(jaar_zip[[#This Row],[Datum]])</f>
        <v>9</v>
      </c>
      <c r="M254" s="101">
        <f>IF(ISNUMBER(jaar_zip[[#This Row],[etmaaltemperatuur]]),IF(jaar_zip[[#This Row],[etmaaltemperatuur]]&lt;stookgrens,stookgrens-jaar_zip[[#This Row],[etmaaltemperatuur]],0),"")</f>
        <v>1.1999999999999993</v>
      </c>
      <c r="N254" s="101">
        <f>IF(ISNUMBER(jaar_zip[[#This Row],[graaddagen]]),IF(OR(MONTH(jaar_zip[[#This Row],[Datum]])=1,MONTH(jaar_zip[[#This Row],[Datum]])=2,MONTH(jaar_zip[[#This Row],[Datum]])=11,MONTH(jaar_zip[[#This Row],[Datum]])=12),1.1,IF(OR(MONTH(jaar_zip[[#This Row],[Datum]])=3,MONTH(jaar_zip[[#This Row],[Datum]])=10),1,0.8))*jaar_zip[[#This Row],[graaddagen]],"")</f>
        <v>0.95999999999999952</v>
      </c>
      <c r="O254" s="101">
        <f>IF(ISNUMBER(jaar_zip[[#This Row],[etmaaltemperatuur]]),IF(jaar_zip[[#This Row],[etmaaltemperatuur]]&gt;stookgrens,jaar_zip[[#This Row],[etmaaltemperatuur]]-stookgrens,0),"")</f>
        <v>0</v>
      </c>
    </row>
    <row r="255" spans="1:15" x14ac:dyDescent="0.25">
      <c r="A255">
        <v>215</v>
      </c>
      <c r="B255">
        <v>20240910</v>
      </c>
      <c r="C255">
        <v>5.8</v>
      </c>
      <c r="D255">
        <v>14.8</v>
      </c>
      <c r="E255">
        <v>417</v>
      </c>
      <c r="F255">
        <v>30.4</v>
      </c>
      <c r="G255">
        <v>1006.6</v>
      </c>
      <c r="H255">
        <v>83</v>
      </c>
      <c r="I255" s="101" t="s">
        <v>12</v>
      </c>
      <c r="J255" s="1">
        <f>DATEVALUE(RIGHT(jaar_zip[[#This Row],[YYYYMMDD]],2)&amp;"-"&amp;MID(jaar_zip[[#This Row],[YYYYMMDD]],5,2)&amp;"-"&amp;LEFT(jaar_zip[[#This Row],[YYYYMMDD]],4))</f>
        <v>45545</v>
      </c>
      <c r="K255" s="101" t="str">
        <f>IF(AND(VALUE(MONTH(jaar_zip[[#This Row],[Datum]]))=1,VALUE(WEEKNUM(jaar_zip[[#This Row],[Datum]],21))&gt;51),RIGHT(YEAR(jaar_zip[[#This Row],[Datum]])-1,2),RIGHT(YEAR(jaar_zip[[#This Row],[Datum]]),2))&amp;"-"&amp; TEXT(WEEKNUM(jaar_zip[[#This Row],[Datum]],21),"00")</f>
        <v>24-37</v>
      </c>
      <c r="L255" s="101">
        <f>MONTH(jaar_zip[[#This Row],[Datum]])</f>
        <v>9</v>
      </c>
      <c r="M255" s="101">
        <f>IF(ISNUMBER(jaar_zip[[#This Row],[etmaaltemperatuur]]),IF(jaar_zip[[#This Row],[etmaaltemperatuur]]&lt;stookgrens,stookgrens-jaar_zip[[#This Row],[etmaaltemperatuur]],0),"")</f>
        <v>3.1999999999999993</v>
      </c>
      <c r="N255" s="101">
        <f>IF(ISNUMBER(jaar_zip[[#This Row],[graaddagen]]),IF(OR(MONTH(jaar_zip[[#This Row],[Datum]])=1,MONTH(jaar_zip[[#This Row],[Datum]])=2,MONTH(jaar_zip[[#This Row],[Datum]])=11,MONTH(jaar_zip[[#This Row],[Datum]])=12),1.1,IF(OR(MONTH(jaar_zip[[#This Row],[Datum]])=3,MONTH(jaar_zip[[#This Row],[Datum]])=10),1,0.8))*jaar_zip[[#This Row],[graaddagen]],"")</f>
        <v>2.5599999999999996</v>
      </c>
      <c r="O255" s="101">
        <f>IF(ISNUMBER(jaar_zip[[#This Row],[etmaaltemperatuur]]),IF(jaar_zip[[#This Row],[etmaaltemperatuur]]&gt;stookgrens,jaar_zip[[#This Row],[etmaaltemperatuur]]-stookgrens,0),"")</f>
        <v>0</v>
      </c>
    </row>
    <row r="256" spans="1:15" x14ac:dyDescent="0.25">
      <c r="A256">
        <v>215</v>
      </c>
      <c r="B256">
        <v>20240911</v>
      </c>
      <c r="C256">
        <v>5</v>
      </c>
      <c r="D256">
        <v>11.7</v>
      </c>
      <c r="E256">
        <v>1183</v>
      </c>
      <c r="F256">
        <v>12.5</v>
      </c>
      <c r="G256">
        <v>1005.6</v>
      </c>
      <c r="H256">
        <v>78</v>
      </c>
      <c r="I256" s="101" t="s">
        <v>12</v>
      </c>
      <c r="J256" s="1">
        <f>DATEVALUE(RIGHT(jaar_zip[[#This Row],[YYYYMMDD]],2)&amp;"-"&amp;MID(jaar_zip[[#This Row],[YYYYMMDD]],5,2)&amp;"-"&amp;LEFT(jaar_zip[[#This Row],[YYYYMMDD]],4))</f>
        <v>45546</v>
      </c>
      <c r="K256" s="101" t="str">
        <f>IF(AND(VALUE(MONTH(jaar_zip[[#This Row],[Datum]]))=1,VALUE(WEEKNUM(jaar_zip[[#This Row],[Datum]],21))&gt;51),RIGHT(YEAR(jaar_zip[[#This Row],[Datum]])-1,2),RIGHT(YEAR(jaar_zip[[#This Row],[Datum]]),2))&amp;"-"&amp; TEXT(WEEKNUM(jaar_zip[[#This Row],[Datum]],21),"00")</f>
        <v>24-37</v>
      </c>
      <c r="L256" s="101">
        <f>MONTH(jaar_zip[[#This Row],[Datum]])</f>
        <v>9</v>
      </c>
      <c r="M256" s="101">
        <f>IF(ISNUMBER(jaar_zip[[#This Row],[etmaaltemperatuur]]),IF(jaar_zip[[#This Row],[etmaaltemperatuur]]&lt;stookgrens,stookgrens-jaar_zip[[#This Row],[etmaaltemperatuur]],0),"")</f>
        <v>6.3000000000000007</v>
      </c>
      <c r="N256" s="101">
        <f>IF(ISNUMBER(jaar_zip[[#This Row],[graaddagen]]),IF(OR(MONTH(jaar_zip[[#This Row],[Datum]])=1,MONTH(jaar_zip[[#This Row],[Datum]])=2,MONTH(jaar_zip[[#This Row],[Datum]])=11,MONTH(jaar_zip[[#This Row],[Datum]])=12),1.1,IF(OR(MONTH(jaar_zip[[#This Row],[Datum]])=3,MONTH(jaar_zip[[#This Row],[Datum]])=10),1,0.8))*jaar_zip[[#This Row],[graaddagen]],"")</f>
        <v>5.0400000000000009</v>
      </c>
      <c r="O256" s="101">
        <f>IF(ISNUMBER(jaar_zip[[#This Row],[etmaaltemperatuur]]),IF(jaar_zip[[#This Row],[etmaaltemperatuur]]&gt;stookgrens,jaar_zip[[#This Row],[etmaaltemperatuur]]-stookgrens,0),"")</f>
        <v>0</v>
      </c>
    </row>
    <row r="257" spans="1:15" x14ac:dyDescent="0.25">
      <c r="A257">
        <v>215</v>
      </c>
      <c r="B257">
        <v>20240912</v>
      </c>
      <c r="C257">
        <v>2.9</v>
      </c>
      <c r="D257">
        <v>10.4</v>
      </c>
      <c r="E257">
        <v>1121</v>
      </c>
      <c r="F257">
        <v>12.4</v>
      </c>
      <c r="G257">
        <v>1013.6</v>
      </c>
      <c r="H257">
        <v>85</v>
      </c>
      <c r="I257" s="101" t="s">
        <v>12</v>
      </c>
      <c r="J257" s="1">
        <f>DATEVALUE(RIGHT(jaar_zip[[#This Row],[YYYYMMDD]],2)&amp;"-"&amp;MID(jaar_zip[[#This Row],[YYYYMMDD]],5,2)&amp;"-"&amp;LEFT(jaar_zip[[#This Row],[YYYYMMDD]],4))</f>
        <v>45547</v>
      </c>
      <c r="K257" s="101" t="str">
        <f>IF(AND(VALUE(MONTH(jaar_zip[[#This Row],[Datum]]))=1,VALUE(WEEKNUM(jaar_zip[[#This Row],[Datum]],21))&gt;51),RIGHT(YEAR(jaar_zip[[#This Row],[Datum]])-1,2),RIGHT(YEAR(jaar_zip[[#This Row],[Datum]]),2))&amp;"-"&amp; TEXT(WEEKNUM(jaar_zip[[#This Row],[Datum]],21),"00")</f>
        <v>24-37</v>
      </c>
      <c r="L257" s="101">
        <f>MONTH(jaar_zip[[#This Row],[Datum]])</f>
        <v>9</v>
      </c>
      <c r="M257" s="101">
        <f>IF(ISNUMBER(jaar_zip[[#This Row],[etmaaltemperatuur]]),IF(jaar_zip[[#This Row],[etmaaltemperatuur]]&lt;stookgrens,stookgrens-jaar_zip[[#This Row],[etmaaltemperatuur]],0),"")</f>
        <v>7.6</v>
      </c>
      <c r="N257" s="101">
        <f>IF(ISNUMBER(jaar_zip[[#This Row],[graaddagen]]),IF(OR(MONTH(jaar_zip[[#This Row],[Datum]])=1,MONTH(jaar_zip[[#This Row],[Datum]])=2,MONTH(jaar_zip[[#This Row],[Datum]])=11,MONTH(jaar_zip[[#This Row],[Datum]])=12),1.1,IF(OR(MONTH(jaar_zip[[#This Row],[Datum]])=3,MONTH(jaar_zip[[#This Row],[Datum]])=10),1,0.8))*jaar_zip[[#This Row],[graaddagen]],"")</f>
        <v>6.08</v>
      </c>
      <c r="O257" s="101">
        <f>IF(ISNUMBER(jaar_zip[[#This Row],[etmaaltemperatuur]]),IF(jaar_zip[[#This Row],[etmaaltemperatuur]]&gt;stookgrens,jaar_zip[[#This Row],[etmaaltemperatuur]]-stookgrens,0),"")</f>
        <v>0</v>
      </c>
    </row>
    <row r="258" spans="1:15" x14ac:dyDescent="0.25">
      <c r="A258">
        <v>215</v>
      </c>
      <c r="B258">
        <v>20240913</v>
      </c>
      <c r="C258">
        <v>3.2</v>
      </c>
      <c r="D258">
        <v>12</v>
      </c>
      <c r="E258">
        <v>1565</v>
      </c>
      <c r="F258">
        <v>0.4</v>
      </c>
      <c r="G258">
        <v>1025.8</v>
      </c>
      <c r="H258">
        <v>80</v>
      </c>
      <c r="I258" s="101" t="s">
        <v>12</v>
      </c>
      <c r="J258" s="1">
        <f>DATEVALUE(RIGHT(jaar_zip[[#This Row],[YYYYMMDD]],2)&amp;"-"&amp;MID(jaar_zip[[#This Row],[YYYYMMDD]],5,2)&amp;"-"&amp;LEFT(jaar_zip[[#This Row],[YYYYMMDD]],4))</f>
        <v>45548</v>
      </c>
      <c r="K258" s="101" t="str">
        <f>IF(AND(VALUE(MONTH(jaar_zip[[#This Row],[Datum]]))=1,VALUE(WEEKNUM(jaar_zip[[#This Row],[Datum]],21))&gt;51),RIGHT(YEAR(jaar_zip[[#This Row],[Datum]])-1,2),RIGHT(YEAR(jaar_zip[[#This Row],[Datum]]),2))&amp;"-"&amp; TEXT(WEEKNUM(jaar_zip[[#This Row],[Datum]],21),"00")</f>
        <v>24-37</v>
      </c>
      <c r="L258" s="101">
        <f>MONTH(jaar_zip[[#This Row],[Datum]])</f>
        <v>9</v>
      </c>
      <c r="M258" s="101">
        <f>IF(ISNUMBER(jaar_zip[[#This Row],[etmaaltemperatuur]]),IF(jaar_zip[[#This Row],[etmaaltemperatuur]]&lt;stookgrens,stookgrens-jaar_zip[[#This Row],[etmaaltemperatuur]],0),"")</f>
        <v>6</v>
      </c>
      <c r="N258" s="101">
        <f>IF(ISNUMBER(jaar_zip[[#This Row],[graaddagen]]),IF(OR(MONTH(jaar_zip[[#This Row],[Datum]])=1,MONTH(jaar_zip[[#This Row],[Datum]])=2,MONTH(jaar_zip[[#This Row],[Datum]])=11,MONTH(jaar_zip[[#This Row],[Datum]])=12),1.1,IF(OR(MONTH(jaar_zip[[#This Row],[Datum]])=3,MONTH(jaar_zip[[#This Row],[Datum]])=10),1,0.8))*jaar_zip[[#This Row],[graaddagen]],"")</f>
        <v>4.8000000000000007</v>
      </c>
      <c r="O258" s="101">
        <f>IF(ISNUMBER(jaar_zip[[#This Row],[etmaaltemperatuur]]),IF(jaar_zip[[#This Row],[etmaaltemperatuur]]&gt;stookgrens,jaar_zip[[#This Row],[etmaaltemperatuur]]-stookgrens,0),"")</f>
        <v>0</v>
      </c>
    </row>
    <row r="259" spans="1:15" x14ac:dyDescent="0.25">
      <c r="A259">
        <v>215</v>
      </c>
      <c r="B259">
        <v>20240914</v>
      </c>
      <c r="C259">
        <v>1.9</v>
      </c>
      <c r="D259">
        <v>11.8</v>
      </c>
      <c r="E259">
        <v>1468</v>
      </c>
      <c r="F259">
        <v>0</v>
      </c>
      <c r="G259">
        <v>1030.4000000000001</v>
      </c>
      <c r="H259">
        <v>81</v>
      </c>
      <c r="I259" s="101" t="s">
        <v>12</v>
      </c>
      <c r="J259" s="1">
        <f>DATEVALUE(RIGHT(jaar_zip[[#This Row],[YYYYMMDD]],2)&amp;"-"&amp;MID(jaar_zip[[#This Row],[YYYYMMDD]],5,2)&amp;"-"&amp;LEFT(jaar_zip[[#This Row],[YYYYMMDD]],4))</f>
        <v>45549</v>
      </c>
      <c r="K259" s="101" t="str">
        <f>IF(AND(VALUE(MONTH(jaar_zip[[#This Row],[Datum]]))=1,VALUE(WEEKNUM(jaar_zip[[#This Row],[Datum]],21))&gt;51),RIGHT(YEAR(jaar_zip[[#This Row],[Datum]])-1,2),RIGHT(YEAR(jaar_zip[[#This Row],[Datum]]),2))&amp;"-"&amp; TEXT(WEEKNUM(jaar_zip[[#This Row],[Datum]],21),"00")</f>
        <v>24-37</v>
      </c>
      <c r="L259" s="101">
        <f>MONTH(jaar_zip[[#This Row],[Datum]])</f>
        <v>9</v>
      </c>
      <c r="M259" s="101">
        <f>IF(ISNUMBER(jaar_zip[[#This Row],[etmaaltemperatuur]]),IF(jaar_zip[[#This Row],[etmaaltemperatuur]]&lt;stookgrens,stookgrens-jaar_zip[[#This Row],[etmaaltemperatuur]],0),"")</f>
        <v>6.1999999999999993</v>
      </c>
      <c r="N259" s="101">
        <f>IF(ISNUMBER(jaar_zip[[#This Row],[graaddagen]]),IF(OR(MONTH(jaar_zip[[#This Row],[Datum]])=1,MONTH(jaar_zip[[#This Row],[Datum]])=2,MONTH(jaar_zip[[#This Row],[Datum]])=11,MONTH(jaar_zip[[#This Row],[Datum]])=12),1.1,IF(OR(MONTH(jaar_zip[[#This Row],[Datum]])=3,MONTH(jaar_zip[[#This Row],[Datum]])=10),1,0.8))*jaar_zip[[#This Row],[graaddagen]],"")</f>
        <v>4.96</v>
      </c>
      <c r="O259" s="101">
        <f>IF(ISNUMBER(jaar_zip[[#This Row],[etmaaltemperatuur]]),IF(jaar_zip[[#This Row],[etmaaltemperatuur]]&gt;stookgrens,jaar_zip[[#This Row],[etmaaltemperatuur]]-stookgrens,0),"")</f>
        <v>0</v>
      </c>
    </row>
    <row r="260" spans="1:15" x14ac:dyDescent="0.25">
      <c r="A260">
        <v>215</v>
      </c>
      <c r="B260">
        <v>20240915</v>
      </c>
      <c r="C260">
        <v>2.6</v>
      </c>
      <c r="D260">
        <v>14.2</v>
      </c>
      <c r="E260">
        <v>1366</v>
      </c>
      <c r="F260">
        <v>-0.1</v>
      </c>
      <c r="G260">
        <v>1026.5999999999999</v>
      </c>
      <c r="H260">
        <v>84</v>
      </c>
      <c r="I260" s="101" t="s">
        <v>12</v>
      </c>
      <c r="J260" s="1">
        <f>DATEVALUE(RIGHT(jaar_zip[[#This Row],[YYYYMMDD]],2)&amp;"-"&amp;MID(jaar_zip[[#This Row],[YYYYMMDD]],5,2)&amp;"-"&amp;LEFT(jaar_zip[[#This Row],[YYYYMMDD]],4))</f>
        <v>45550</v>
      </c>
      <c r="K260" s="101" t="str">
        <f>IF(AND(VALUE(MONTH(jaar_zip[[#This Row],[Datum]]))=1,VALUE(WEEKNUM(jaar_zip[[#This Row],[Datum]],21))&gt;51),RIGHT(YEAR(jaar_zip[[#This Row],[Datum]])-1,2),RIGHT(YEAR(jaar_zip[[#This Row],[Datum]]),2))&amp;"-"&amp; TEXT(WEEKNUM(jaar_zip[[#This Row],[Datum]],21),"00")</f>
        <v>24-37</v>
      </c>
      <c r="L260" s="101">
        <f>MONTH(jaar_zip[[#This Row],[Datum]])</f>
        <v>9</v>
      </c>
      <c r="M260" s="101">
        <f>IF(ISNUMBER(jaar_zip[[#This Row],[etmaaltemperatuur]]),IF(jaar_zip[[#This Row],[etmaaltemperatuur]]&lt;stookgrens,stookgrens-jaar_zip[[#This Row],[etmaaltemperatuur]],0),"")</f>
        <v>3.8000000000000007</v>
      </c>
      <c r="N260" s="101">
        <f>IF(ISNUMBER(jaar_zip[[#This Row],[graaddagen]]),IF(OR(MONTH(jaar_zip[[#This Row],[Datum]])=1,MONTH(jaar_zip[[#This Row],[Datum]])=2,MONTH(jaar_zip[[#This Row],[Datum]])=11,MONTH(jaar_zip[[#This Row],[Datum]])=12),1.1,IF(OR(MONTH(jaar_zip[[#This Row],[Datum]])=3,MONTH(jaar_zip[[#This Row],[Datum]])=10),1,0.8))*jaar_zip[[#This Row],[graaddagen]],"")</f>
        <v>3.0400000000000009</v>
      </c>
      <c r="O260" s="101">
        <f>IF(ISNUMBER(jaar_zip[[#This Row],[etmaaltemperatuur]]),IF(jaar_zip[[#This Row],[etmaaltemperatuur]]&gt;stookgrens,jaar_zip[[#This Row],[etmaaltemperatuur]]-stookgrens,0),"")</f>
        <v>0</v>
      </c>
    </row>
    <row r="261" spans="1:15" x14ac:dyDescent="0.25">
      <c r="A261">
        <v>215</v>
      </c>
      <c r="B261">
        <v>20240916</v>
      </c>
      <c r="C261">
        <v>4.2</v>
      </c>
      <c r="D261">
        <v>15.3</v>
      </c>
      <c r="E261">
        <v>1397</v>
      </c>
      <c r="F261">
        <v>0</v>
      </c>
      <c r="G261">
        <v>1026.8</v>
      </c>
      <c r="H261">
        <v>84</v>
      </c>
      <c r="I261" s="101" t="s">
        <v>12</v>
      </c>
      <c r="J261" s="1">
        <f>DATEVALUE(RIGHT(jaar_zip[[#This Row],[YYYYMMDD]],2)&amp;"-"&amp;MID(jaar_zip[[#This Row],[YYYYMMDD]],5,2)&amp;"-"&amp;LEFT(jaar_zip[[#This Row],[YYYYMMDD]],4))</f>
        <v>45551</v>
      </c>
      <c r="K261" s="101" t="str">
        <f>IF(AND(VALUE(MONTH(jaar_zip[[#This Row],[Datum]]))=1,VALUE(WEEKNUM(jaar_zip[[#This Row],[Datum]],21))&gt;51),RIGHT(YEAR(jaar_zip[[#This Row],[Datum]])-1,2),RIGHT(YEAR(jaar_zip[[#This Row],[Datum]]),2))&amp;"-"&amp; TEXT(WEEKNUM(jaar_zip[[#This Row],[Datum]],21),"00")</f>
        <v>24-38</v>
      </c>
      <c r="L261" s="101">
        <f>MONTH(jaar_zip[[#This Row],[Datum]])</f>
        <v>9</v>
      </c>
      <c r="M261" s="101">
        <f>IF(ISNUMBER(jaar_zip[[#This Row],[etmaaltemperatuur]]),IF(jaar_zip[[#This Row],[etmaaltemperatuur]]&lt;stookgrens,stookgrens-jaar_zip[[#This Row],[etmaaltemperatuur]],0),"")</f>
        <v>2.6999999999999993</v>
      </c>
      <c r="N261" s="101">
        <f>IF(ISNUMBER(jaar_zip[[#This Row],[graaddagen]]),IF(OR(MONTH(jaar_zip[[#This Row],[Datum]])=1,MONTH(jaar_zip[[#This Row],[Datum]])=2,MONTH(jaar_zip[[#This Row],[Datum]])=11,MONTH(jaar_zip[[#This Row],[Datum]])=12),1.1,IF(OR(MONTH(jaar_zip[[#This Row],[Datum]])=3,MONTH(jaar_zip[[#This Row],[Datum]])=10),1,0.8))*jaar_zip[[#This Row],[graaddagen]],"")</f>
        <v>2.1599999999999997</v>
      </c>
      <c r="O261" s="101">
        <f>IF(ISNUMBER(jaar_zip[[#This Row],[etmaaltemperatuur]]),IF(jaar_zip[[#This Row],[etmaaltemperatuur]]&gt;stookgrens,jaar_zip[[#This Row],[etmaaltemperatuur]]-stookgrens,0),"")</f>
        <v>0</v>
      </c>
    </row>
    <row r="262" spans="1:15" x14ac:dyDescent="0.25">
      <c r="A262">
        <v>215</v>
      </c>
      <c r="B262">
        <v>20240917</v>
      </c>
      <c r="C262">
        <v>4.4000000000000004</v>
      </c>
      <c r="D262">
        <v>16.2</v>
      </c>
      <c r="E262">
        <v>989</v>
      </c>
      <c r="F262">
        <v>0</v>
      </c>
      <c r="G262">
        <v>1029.8</v>
      </c>
      <c r="H262">
        <v>83</v>
      </c>
      <c r="I262" s="101" t="s">
        <v>12</v>
      </c>
      <c r="J262" s="1">
        <f>DATEVALUE(RIGHT(jaar_zip[[#This Row],[YYYYMMDD]],2)&amp;"-"&amp;MID(jaar_zip[[#This Row],[YYYYMMDD]],5,2)&amp;"-"&amp;LEFT(jaar_zip[[#This Row],[YYYYMMDD]],4))</f>
        <v>45552</v>
      </c>
      <c r="K262" s="101" t="str">
        <f>IF(AND(VALUE(MONTH(jaar_zip[[#This Row],[Datum]]))=1,VALUE(WEEKNUM(jaar_zip[[#This Row],[Datum]],21))&gt;51),RIGHT(YEAR(jaar_zip[[#This Row],[Datum]])-1,2),RIGHT(YEAR(jaar_zip[[#This Row],[Datum]]),2))&amp;"-"&amp; TEXT(WEEKNUM(jaar_zip[[#This Row],[Datum]],21),"00")</f>
        <v>24-38</v>
      </c>
      <c r="L262" s="101">
        <f>MONTH(jaar_zip[[#This Row],[Datum]])</f>
        <v>9</v>
      </c>
      <c r="M262" s="101">
        <f>IF(ISNUMBER(jaar_zip[[#This Row],[etmaaltemperatuur]]),IF(jaar_zip[[#This Row],[etmaaltemperatuur]]&lt;stookgrens,stookgrens-jaar_zip[[#This Row],[etmaaltemperatuur]],0),"")</f>
        <v>1.8000000000000007</v>
      </c>
      <c r="N262" s="101">
        <f>IF(ISNUMBER(jaar_zip[[#This Row],[graaddagen]]),IF(OR(MONTH(jaar_zip[[#This Row],[Datum]])=1,MONTH(jaar_zip[[#This Row],[Datum]])=2,MONTH(jaar_zip[[#This Row],[Datum]])=11,MONTH(jaar_zip[[#This Row],[Datum]])=12),1.1,IF(OR(MONTH(jaar_zip[[#This Row],[Datum]])=3,MONTH(jaar_zip[[#This Row],[Datum]])=10),1,0.8))*jaar_zip[[#This Row],[graaddagen]],"")</f>
        <v>1.4400000000000006</v>
      </c>
      <c r="O262" s="101">
        <f>IF(ISNUMBER(jaar_zip[[#This Row],[etmaaltemperatuur]]),IF(jaar_zip[[#This Row],[etmaaltemperatuur]]&gt;stookgrens,jaar_zip[[#This Row],[etmaaltemperatuur]]-stookgrens,0),"")</f>
        <v>0</v>
      </c>
    </row>
    <row r="263" spans="1:15" x14ac:dyDescent="0.25">
      <c r="A263">
        <v>215</v>
      </c>
      <c r="B263">
        <v>20240918</v>
      </c>
      <c r="C263">
        <v>4.4000000000000004</v>
      </c>
      <c r="D263">
        <v>17.7</v>
      </c>
      <c r="E263">
        <v>1527</v>
      </c>
      <c r="F263">
        <v>0</v>
      </c>
      <c r="G263">
        <v>1027.9000000000001</v>
      </c>
      <c r="H263">
        <v>83</v>
      </c>
      <c r="I263" s="101" t="s">
        <v>12</v>
      </c>
      <c r="J263" s="1">
        <f>DATEVALUE(RIGHT(jaar_zip[[#This Row],[YYYYMMDD]],2)&amp;"-"&amp;MID(jaar_zip[[#This Row],[YYYYMMDD]],5,2)&amp;"-"&amp;LEFT(jaar_zip[[#This Row],[YYYYMMDD]],4))</f>
        <v>45553</v>
      </c>
      <c r="K263" s="101" t="str">
        <f>IF(AND(VALUE(MONTH(jaar_zip[[#This Row],[Datum]]))=1,VALUE(WEEKNUM(jaar_zip[[#This Row],[Datum]],21))&gt;51),RIGHT(YEAR(jaar_zip[[#This Row],[Datum]])-1,2),RIGHT(YEAR(jaar_zip[[#This Row],[Datum]]),2))&amp;"-"&amp; TEXT(WEEKNUM(jaar_zip[[#This Row],[Datum]],21),"00")</f>
        <v>24-38</v>
      </c>
      <c r="L263" s="101">
        <f>MONTH(jaar_zip[[#This Row],[Datum]])</f>
        <v>9</v>
      </c>
      <c r="M263" s="101">
        <f>IF(ISNUMBER(jaar_zip[[#This Row],[etmaaltemperatuur]]),IF(jaar_zip[[#This Row],[etmaaltemperatuur]]&lt;stookgrens,stookgrens-jaar_zip[[#This Row],[etmaaltemperatuur]],0),"")</f>
        <v>0.30000000000000071</v>
      </c>
      <c r="N263" s="101">
        <f>IF(ISNUMBER(jaar_zip[[#This Row],[graaddagen]]),IF(OR(MONTH(jaar_zip[[#This Row],[Datum]])=1,MONTH(jaar_zip[[#This Row],[Datum]])=2,MONTH(jaar_zip[[#This Row],[Datum]])=11,MONTH(jaar_zip[[#This Row],[Datum]])=12),1.1,IF(OR(MONTH(jaar_zip[[#This Row],[Datum]])=3,MONTH(jaar_zip[[#This Row],[Datum]])=10),1,0.8))*jaar_zip[[#This Row],[graaddagen]],"")</f>
        <v>0.24000000000000057</v>
      </c>
      <c r="O263" s="101">
        <f>IF(ISNUMBER(jaar_zip[[#This Row],[etmaaltemperatuur]]),IF(jaar_zip[[#This Row],[etmaaltemperatuur]]&gt;stookgrens,jaar_zip[[#This Row],[etmaaltemperatuur]]-stookgrens,0),"")</f>
        <v>0</v>
      </c>
    </row>
    <row r="264" spans="1:15" x14ac:dyDescent="0.25">
      <c r="A264">
        <v>215</v>
      </c>
      <c r="B264">
        <v>20240919</v>
      </c>
      <c r="C264">
        <v>4.5</v>
      </c>
      <c r="D264">
        <v>17.899999999999999</v>
      </c>
      <c r="E264">
        <v>1546</v>
      </c>
      <c r="F264">
        <v>0</v>
      </c>
      <c r="G264">
        <v>1024.9000000000001</v>
      </c>
      <c r="H264">
        <v>83</v>
      </c>
      <c r="I264" s="101" t="s">
        <v>12</v>
      </c>
      <c r="J264" s="1">
        <f>DATEVALUE(RIGHT(jaar_zip[[#This Row],[YYYYMMDD]],2)&amp;"-"&amp;MID(jaar_zip[[#This Row],[YYYYMMDD]],5,2)&amp;"-"&amp;LEFT(jaar_zip[[#This Row],[YYYYMMDD]],4))</f>
        <v>45554</v>
      </c>
      <c r="K264" s="101" t="str">
        <f>IF(AND(VALUE(MONTH(jaar_zip[[#This Row],[Datum]]))=1,VALUE(WEEKNUM(jaar_zip[[#This Row],[Datum]],21))&gt;51),RIGHT(YEAR(jaar_zip[[#This Row],[Datum]])-1,2),RIGHT(YEAR(jaar_zip[[#This Row],[Datum]]),2))&amp;"-"&amp; TEXT(WEEKNUM(jaar_zip[[#This Row],[Datum]],21),"00")</f>
        <v>24-38</v>
      </c>
      <c r="L264" s="101">
        <f>MONTH(jaar_zip[[#This Row],[Datum]])</f>
        <v>9</v>
      </c>
      <c r="M264" s="101">
        <f>IF(ISNUMBER(jaar_zip[[#This Row],[etmaaltemperatuur]]),IF(jaar_zip[[#This Row],[etmaaltemperatuur]]&lt;stookgrens,stookgrens-jaar_zip[[#This Row],[etmaaltemperatuur]],0),"")</f>
        <v>0.10000000000000142</v>
      </c>
      <c r="N264" s="101">
        <f>IF(ISNUMBER(jaar_zip[[#This Row],[graaddagen]]),IF(OR(MONTH(jaar_zip[[#This Row],[Datum]])=1,MONTH(jaar_zip[[#This Row],[Datum]])=2,MONTH(jaar_zip[[#This Row],[Datum]])=11,MONTH(jaar_zip[[#This Row],[Datum]])=12),1.1,IF(OR(MONTH(jaar_zip[[#This Row],[Datum]])=3,MONTH(jaar_zip[[#This Row],[Datum]])=10),1,0.8))*jaar_zip[[#This Row],[graaddagen]],"")</f>
        <v>8.000000000000114E-2</v>
      </c>
      <c r="O264" s="101">
        <f>IF(ISNUMBER(jaar_zip[[#This Row],[etmaaltemperatuur]]),IF(jaar_zip[[#This Row],[etmaaltemperatuur]]&gt;stookgrens,jaar_zip[[#This Row],[etmaaltemperatuur]]-stookgrens,0),"")</f>
        <v>0</v>
      </c>
    </row>
    <row r="265" spans="1:15" x14ac:dyDescent="0.25">
      <c r="A265">
        <v>215</v>
      </c>
      <c r="B265">
        <v>20240920</v>
      </c>
      <c r="C265">
        <v>4.5</v>
      </c>
      <c r="D265">
        <v>18.100000000000001</v>
      </c>
      <c r="E265">
        <v>1560</v>
      </c>
      <c r="F265">
        <v>0</v>
      </c>
      <c r="G265">
        <v>1021.7</v>
      </c>
      <c r="H265">
        <v>74</v>
      </c>
      <c r="I265" s="101" t="s">
        <v>12</v>
      </c>
      <c r="J265" s="1">
        <f>DATEVALUE(RIGHT(jaar_zip[[#This Row],[YYYYMMDD]],2)&amp;"-"&amp;MID(jaar_zip[[#This Row],[YYYYMMDD]],5,2)&amp;"-"&amp;LEFT(jaar_zip[[#This Row],[YYYYMMDD]],4))</f>
        <v>45555</v>
      </c>
      <c r="K265" s="101" t="str">
        <f>IF(AND(VALUE(MONTH(jaar_zip[[#This Row],[Datum]]))=1,VALUE(WEEKNUM(jaar_zip[[#This Row],[Datum]],21))&gt;51),RIGHT(YEAR(jaar_zip[[#This Row],[Datum]])-1,2),RIGHT(YEAR(jaar_zip[[#This Row],[Datum]]),2))&amp;"-"&amp; TEXT(WEEKNUM(jaar_zip[[#This Row],[Datum]],21),"00")</f>
        <v>24-38</v>
      </c>
      <c r="L265" s="101">
        <f>MONTH(jaar_zip[[#This Row],[Datum]])</f>
        <v>9</v>
      </c>
      <c r="M265" s="101">
        <f>IF(ISNUMBER(jaar_zip[[#This Row],[etmaaltemperatuur]]),IF(jaar_zip[[#This Row],[etmaaltemperatuur]]&lt;stookgrens,stookgrens-jaar_zip[[#This Row],[etmaaltemperatuur]],0),"")</f>
        <v>0</v>
      </c>
      <c r="N265" s="101">
        <f>IF(ISNUMBER(jaar_zip[[#This Row],[graaddagen]]),IF(OR(MONTH(jaar_zip[[#This Row],[Datum]])=1,MONTH(jaar_zip[[#This Row],[Datum]])=2,MONTH(jaar_zip[[#This Row],[Datum]])=11,MONTH(jaar_zip[[#This Row],[Datum]])=12),1.1,IF(OR(MONTH(jaar_zip[[#This Row],[Datum]])=3,MONTH(jaar_zip[[#This Row],[Datum]])=10),1,0.8))*jaar_zip[[#This Row],[graaddagen]],"")</f>
        <v>0</v>
      </c>
      <c r="O265" s="101">
        <f>IF(ISNUMBER(jaar_zip[[#This Row],[etmaaltemperatuur]]),IF(jaar_zip[[#This Row],[etmaaltemperatuur]]&gt;stookgrens,jaar_zip[[#This Row],[etmaaltemperatuur]]-stookgrens,0),"")</f>
        <v>0.10000000000000142</v>
      </c>
    </row>
    <row r="266" spans="1:15" x14ac:dyDescent="0.25">
      <c r="A266">
        <v>215</v>
      </c>
      <c r="B266">
        <v>20240921</v>
      </c>
      <c r="C266">
        <v>2.2000000000000002</v>
      </c>
      <c r="D266">
        <v>17</v>
      </c>
      <c r="E266">
        <v>1535</v>
      </c>
      <c r="F266">
        <v>0</v>
      </c>
      <c r="G266">
        <v>1019.3</v>
      </c>
      <c r="H266">
        <v>80</v>
      </c>
      <c r="I266" s="101" t="s">
        <v>12</v>
      </c>
      <c r="J266" s="1">
        <f>DATEVALUE(RIGHT(jaar_zip[[#This Row],[YYYYMMDD]],2)&amp;"-"&amp;MID(jaar_zip[[#This Row],[YYYYMMDD]],5,2)&amp;"-"&amp;LEFT(jaar_zip[[#This Row],[YYYYMMDD]],4))</f>
        <v>45556</v>
      </c>
      <c r="K266" s="101" t="str">
        <f>IF(AND(VALUE(MONTH(jaar_zip[[#This Row],[Datum]]))=1,VALUE(WEEKNUM(jaar_zip[[#This Row],[Datum]],21))&gt;51),RIGHT(YEAR(jaar_zip[[#This Row],[Datum]])-1,2),RIGHT(YEAR(jaar_zip[[#This Row],[Datum]]),2))&amp;"-"&amp; TEXT(WEEKNUM(jaar_zip[[#This Row],[Datum]],21),"00")</f>
        <v>24-38</v>
      </c>
      <c r="L266" s="101">
        <f>MONTH(jaar_zip[[#This Row],[Datum]])</f>
        <v>9</v>
      </c>
      <c r="M266" s="101">
        <f>IF(ISNUMBER(jaar_zip[[#This Row],[etmaaltemperatuur]]),IF(jaar_zip[[#This Row],[etmaaltemperatuur]]&lt;stookgrens,stookgrens-jaar_zip[[#This Row],[etmaaltemperatuur]],0),"")</f>
        <v>1</v>
      </c>
      <c r="N266" s="101">
        <f>IF(ISNUMBER(jaar_zip[[#This Row],[graaddagen]]),IF(OR(MONTH(jaar_zip[[#This Row],[Datum]])=1,MONTH(jaar_zip[[#This Row],[Datum]])=2,MONTH(jaar_zip[[#This Row],[Datum]])=11,MONTH(jaar_zip[[#This Row],[Datum]])=12),1.1,IF(OR(MONTH(jaar_zip[[#This Row],[Datum]])=3,MONTH(jaar_zip[[#This Row],[Datum]])=10),1,0.8))*jaar_zip[[#This Row],[graaddagen]],"")</f>
        <v>0.8</v>
      </c>
      <c r="O266" s="101">
        <f>IF(ISNUMBER(jaar_zip[[#This Row],[etmaaltemperatuur]]),IF(jaar_zip[[#This Row],[etmaaltemperatuur]]&gt;stookgrens,jaar_zip[[#This Row],[etmaaltemperatuur]]-stookgrens,0),"")</f>
        <v>0</v>
      </c>
    </row>
    <row r="267" spans="1:15" x14ac:dyDescent="0.25">
      <c r="A267">
        <v>215</v>
      </c>
      <c r="B267">
        <v>20240922</v>
      </c>
      <c r="C267">
        <v>2.2000000000000002</v>
      </c>
      <c r="D267">
        <v>17.7</v>
      </c>
      <c r="E267">
        <v>856</v>
      </c>
      <c r="F267">
        <v>0.1</v>
      </c>
      <c r="G267">
        <v>1013.9</v>
      </c>
      <c r="H267">
        <v>84</v>
      </c>
      <c r="I267" s="101" t="s">
        <v>12</v>
      </c>
      <c r="J267" s="1">
        <f>DATEVALUE(RIGHT(jaar_zip[[#This Row],[YYYYMMDD]],2)&amp;"-"&amp;MID(jaar_zip[[#This Row],[YYYYMMDD]],5,2)&amp;"-"&amp;LEFT(jaar_zip[[#This Row],[YYYYMMDD]],4))</f>
        <v>45557</v>
      </c>
      <c r="K267" s="101" t="str">
        <f>IF(AND(VALUE(MONTH(jaar_zip[[#This Row],[Datum]]))=1,VALUE(WEEKNUM(jaar_zip[[#This Row],[Datum]],21))&gt;51),RIGHT(YEAR(jaar_zip[[#This Row],[Datum]])-1,2),RIGHT(YEAR(jaar_zip[[#This Row],[Datum]]),2))&amp;"-"&amp; TEXT(WEEKNUM(jaar_zip[[#This Row],[Datum]],21),"00")</f>
        <v>24-38</v>
      </c>
      <c r="L267" s="101">
        <f>MONTH(jaar_zip[[#This Row],[Datum]])</f>
        <v>9</v>
      </c>
      <c r="M267" s="101">
        <f>IF(ISNUMBER(jaar_zip[[#This Row],[etmaaltemperatuur]]),IF(jaar_zip[[#This Row],[etmaaltemperatuur]]&lt;stookgrens,stookgrens-jaar_zip[[#This Row],[etmaaltemperatuur]],0),"")</f>
        <v>0.30000000000000071</v>
      </c>
      <c r="N267" s="101">
        <f>IF(ISNUMBER(jaar_zip[[#This Row],[graaddagen]]),IF(OR(MONTH(jaar_zip[[#This Row],[Datum]])=1,MONTH(jaar_zip[[#This Row],[Datum]])=2,MONTH(jaar_zip[[#This Row],[Datum]])=11,MONTH(jaar_zip[[#This Row],[Datum]])=12),1.1,IF(OR(MONTH(jaar_zip[[#This Row],[Datum]])=3,MONTH(jaar_zip[[#This Row],[Datum]])=10),1,0.8))*jaar_zip[[#This Row],[graaddagen]],"")</f>
        <v>0.24000000000000057</v>
      </c>
      <c r="O267" s="101">
        <f>IF(ISNUMBER(jaar_zip[[#This Row],[etmaaltemperatuur]]),IF(jaar_zip[[#This Row],[etmaaltemperatuur]]&gt;stookgrens,jaar_zip[[#This Row],[etmaaltemperatuur]]-stookgrens,0),"")</f>
        <v>0</v>
      </c>
    </row>
    <row r="268" spans="1:15" x14ac:dyDescent="0.25">
      <c r="A268">
        <v>215</v>
      </c>
      <c r="B268">
        <v>20240923</v>
      </c>
      <c r="C268">
        <v>3.5</v>
      </c>
      <c r="D268">
        <v>16.8</v>
      </c>
      <c r="E268">
        <v>1097</v>
      </c>
      <c r="F268">
        <v>0.2</v>
      </c>
      <c r="G268">
        <v>1006.5</v>
      </c>
      <c r="H268">
        <v>85</v>
      </c>
      <c r="I268" s="101" t="s">
        <v>12</v>
      </c>
      <c r="J268" s="1">
        <f>DATEVALUE(RIGHT(jaar_zip[[#This Row],[YYYYMMDD]],2)&amp;"-"&amp;MID(jaar_zip[[#This Row],[YYYYMMDD]],5,2)&amp;"-"&amp;LEFT(jaar_zip[[#This Row],[YYYYMMDD]],4))</f>
        <v>45558</v>
      </c>
      <c r="K268" s="101" t="str">
        <f>IF(AND(VALUE(MONTH(jaar_zip[[#This Row],[Datum]]))=1,VALUE(WEEKNUM(jaar_zip[[#This Row],[Datum]],21))&gt;51),RIGHT(YEAR(jaar_zip[[#This Row],[Datum]])-1,2),RIGHT(YEAR(jaar_zip[[#This Row],[Datum]]),2))&amp;"-"&amp; TEXT(WEEKNUM(jaar_zip[[#This Row],[Datum]],21),"00")</f>
        <v>24-39</v>
      </c>
      <c r="L268" s="101">
        <f>MONTH(jaar_zip[[#This Row],[Datum]])</f>
        <v>9</v>
      </c>
      <c r="M268" s="101">
        <f>IF(ISNUMBER(jaar_zip[[#This Row],[etmaaltemperatuur]]),IF(jaar_zip[[#This Row],[etmaaltemperatuur]]&lt;stookgrens,stookgrens-jaar_zip[[#This Row],[etmaaltemperatuur]],0),"")</f>
        <v>1.1999999999999993</v>
      </c>
      <c r="N268" s="101">
        <f>IF(ISNUMBER(jaar_zip[[#This Row],[graaddagen]]),IF(OR(MONTH(jaar_zip[[#This Row],[Datum]])=1,MONTH(jaar_zip[[#This Row],[Datum]])=2,MONTH(jaar_zip[[#This Row],[Datum]])=11,MONTH(jaar_zip[[#This Row],[Datum]])=12),1.1,IF(OR(MONTH(jaar_zip[[#This Row],[Datum]])=3,MONTH(jaar_zip[[#This Row],[Datum]])=10),1,0.8))*jaar_zip[[#This Row],[graaddagen]],"")</f>
        <v>0.95999999999999952</v>
      </c>
      <c r="O268" s="101">
        <f>IF(ISNUMBER(jaar_zip[[#This Row],[etmaaltemperatuur]]),IF(jaar_zip[[#This Row],[etmaaltemperatuur]]&gt;stookgrens,jaar_zip[[#This Row],[etmaaltemperatuur]]-stookgrens,0),"")</f>
        <v>0</v>
      </c>
    </row>
    <row r="269" spans="1:15" x14ac:dyDescent="0.25">
      <c r="A269">
        <v>215</v>
      </c>
      <c r="B269">
        <v>20240924</v>
      </c>
      <c r="C269">
        <v>4.2</v>
      </c>
      <c r="D269">
        <v>14.7</v>
      </c>
      <c r="E269">
        <v>571</v>
      </c>
      <c r="F269">
        <v>1.3</v>
      </c>
      <c r="G269">
        <v>1002.4</v>
      </c>
      <c r="H269">
        <v>86</v>
      </c>
      <c r="I269" s="101" t="s">
        <v>12</v>
      </c>
      <c r="J269" s="1">
        <f>DATEVALUE(RIGHT(jaar_zip[[#This Row],[YYYYMMDD]],2)&amp;"-"&amp;MID(jaar_zip[[#This Row],[YYYYMMDD]],5,2)&amp;"-"&amp;LEFT(jaar_zip[[#This Row],[YYYYMMDD]],4))</f>
        <v>45559</v>
      </c>
      <c r="K269" s="101" t="str">
        <f>IF(AND(VALUE(MONTH(jaar_zip[[#This Row],[Datum]]))=1,VALUE(WEEKNUM(jaar_zip[[#This Row],[Datum]],21))&gt;51),RIGHT(YEAR(jaar_zip[[#This Row],[Datum]])-1,2),RIGHT(YEAR(jaar_zip[[#This Row],[Datum]]),2))&amp;"-"&amp; TEXT(WEEKNUM(jaar_zip[[#This Row],[Datum]],21),"00")</f>
        <v>24-39</v>
      </c>
      <c r="L269" s="101">
        <f>MONTH(jaar_zip[[#This Row],[Datum]])</f>
        <v>9</v>
      </c>
      <c r="M269" s="101">
        <f>IF(ISNUMBER(jaar_zip[[#This Row],[etmaaltemperatuur]]),IF(jaar_zip[[#This Row],[etmaaltemperatuur]]&lt;stookgrens,stookgrens-jaar_zip[[#This Row],[etmaaltemperatuur]],0),"")</f>
        <v>3.3000000000000007</v>
      </c>
      <c r="N269" s="101">
        <f>IF(ISNUMBER(jaar_zip[[#This Row],[graaddagen]]),IF(OR(MONTH(jaar_zip[[#This Row],[Datum]])=1,MONTH(jaar_zip[[#This Row],[Datum]])=2,MONTH(jaar_zip[[#This Row],[Datum]])=11,MONTH(jaar_zip[[#This Row],[Datum]])=12),1.1,IF(OR(MONTH(jaar_zip[[#This Row],[Datum]])=3,MONTH(jaar_zip[[#This Row],[Datum]])=10),1,0.8))*jaar_zip[[#This Row],[graaddagen]],"")</f>
        <v>2.6400000000000006</v>
      </c>
      <c r="O269" s="101">
        <f>IF(ISNUMBER(jaar_zip[[#This Row],[etmaaltemperatuur]]),IF(jaar_zip[[#This Row],[etmaaltemperatuur]]&gt;stookgrens,jaar_zip[[#This Row],[etmaaltemperatuur]]-stookgrens,0),"")</f>
        <v>0</v>
      </c>
    </row>
    <row r="270" spans="1:15" x14ac:dyDescent="0.25">
      <c r="A270">
        <v>215</v>
      </c>
      <c r="B270">
        <v>20240925</v>
      </c>
      <c r="C270">
        <v>3</v>
      </c>
      <c r="D270">
        <v>14.8</v>
      </c>
      <c r="E270">
        <v>444</v>
      </c>
      <c r="F270">
        <v>8.3000000000000007</v>
      </c>
      <c r="G270">
        <v>1000.1</v>
      </c>
      <c r="H270">
        <v>85</v>
      </c>
      <c r="I270" s="101" t="s">
        <v>12</v>
      </c>
      <c r="J270" s="1">
        <f>DATEVALUE(RIGHT(jaar_zip[[#This Row],[YYYYMMDD]],2)&amp;"-"&amp;MID(jaar_zip[[#This Row],[YYYYMMDD]],5,2)&amp;"-"&amp;LEFT(jaar_zip[[#This Row],[YYYYMMDD]],4))</f>
        <v>45560</v>
      </c>
      <c r="K270" s="101" t="str">
        <f>IF(AND(VALUE(MONTH(jaar_zip[[#This Row],[Datum]]))=1,VALUE(WEEKNUM(jaar_zip[[#This Row],[Datum]],21))&gt;51),RIGHT(YEAR(jaar_zip[[#This Row],[Datum]])-1,2),RIGHT(YEAR(jaar_zip[[#This Row],[Datum]]),2))&amp;"-"&amp; TEXT(WEEKNUM(jaar_zip[[#This Row],[Datum]],21),"00")</f>
        <v>24-39</v>
      </c>
      <c r="L270" s="101">
        <f>MONTH(jaar_zip[[#This Row],[Datum]])</f>
        <v>9</v>
      </c>
      <c r="M270" s="101">
        <f>IF(ISNUMBER(jaar_zip[[#This Row],[etmaaltemperatuur]]),IF(jaar_zip[[#This Row],[etmaaltemperatuur]]&lt;stookgrens,stookgrens-jaar_zip[[#This Row],[etmaaltemperatuur]],0),"")</f>
        <v>3.1999999999999993</v>
      </c>
      <c r="N270" s="101">
        <f>IF(ISNUMBER(jaar_zip[[#This Row],[graaddagen]]),IF(OR(MONTH(jaar_zip[[#This Row],[Datum]])=1,MONTH(jaar_zip[[#This Row],[Datum]])=2,MONTH(jaar_zip[[#This Row],[Datum]])=11,MONTH(jaar_zip[[#This Row],[Datum]])=12),1.1,IF(OR(MONTH(jaar_zip[[#This Row],[Datum]])=3,MONTH(jaar_zip[[#This Row],[Datum]])=10),1,0.8))*jaar_zip[[#This Row],[graaddagen]],"")</f>
        <v>2.5599999999999996</v>
      </c>
      <c r="O270" s="101">
        <f>IF(ISNUMBER(jaar_zip[[#This Row],[etmaaltemperatuur]]),IF(jaar_zip[[#This Row],[etmaaltemperatuur]]&gt;stookgrens,jaar_zip[[#This Row],[etmaaltemperatuur]]-stookgrens,0),"")</f>
        <v>0</v>
      </c>
    </row>
    <row r="271" spans="1:15" x14ac:dyDescent="0.25">
      <c r="A271">
        <v>215</v>
      </c>
      <c r="B271">
        <v>20240926</v>
      </c>
      <c r="C271">
        <v>6.1</v>
      </c>
      <c r="D271">
        <v>15.7</v>
      </c>
      <c r="E271">
        <v>853</v>
      </c>
      <c r="F271">
        <v>12.6</v>
      </c>
      <c r="G271">
        <v>988.6</v>
      </c>
      <c r="H271">
        <v>87</v>
      </c>
      <c r="I271" s="101" t="s">
        <v>12</v>
      </c>
      <c r="J271" s="1">
        <f>DATEVALUE(RIGHT(jaar_zip[[#This Row],[YYYYMMDD]],2)&amp;"-"&amp;MID(jaar_zip[[#This Row],[YYYYMMDD]],5,2)&amp;"-"&amp;LEFT(jaar_zip[[#This Row],[YYYYMMDD]],4))</f>
        <v>45561</v>
      </c>
      <c r="K271" s="101" t="str">
        <f>IF(AND(VALUE(MONTH(jaar_zip[[#This Row],[Datum]]))=1,VALUE(WEEKNUM(jaar_zip[[#This Row],[Datum]],21))&gt;51),RIGHT(YEAR(jaar_zip[[#This Row],[Datum]])-1,2),RIGHT(YEAR(jaar_zip[[#This Row],[Datum]]),2))&amp;"-"&amp; TEXT(WEEKNUM(jaar_zip[[#This Row],[Datum]],21),"00")</f>
        <v>24-39</v>
      </c>
      <c r="L271" s="101">
        <f>MONTH(jaar_zip[[#This Row],[Datum]])</f>
        <v>9</v>
      </c>
      <c r="M271" s="101">
        <f>IF(ISNUMBER(jaar_zip[[#This Row],[etmaaltemperatuur]]),IF(jaar_zip[[#This Row],[etmaaltemperatuur]]&lt;stookgrens,stookgrens-jaar_zip[[#This Row],[etmaaltemperatuur]],0),"")</f>
        <v>2.3000000000000007</v>
      </c>
      <c r="N271" s="101">
        <f>IF(ISNUMBER(jaar_zip[[#This Row],[graaddagen]]),IF(OR(MONTH(jaar_zip[[#This Row],[Datum]])=1,MONTH(jaar_zip[[#This Row],[Datum]])=2,MONTH(jaar_zip[[#This Row],[Datum]])=11,MONTH(jaar_zip[[#This Row],[Datum]])=12),1.1,IF(OR(MONTH(jaar_zip[[#This Row],[Datum]])=3,MONTH(jaar_zip[[#This Row],[Datum]])=10),1,0.8))*jaar_zip[[#This Row],[graaddagen]],"")</f>
        <v>1.8400000000000007</v>
      </c>
      <c r="O271" s="101">
        <f>IF(ISNUMBER(jaar_zip[[#This Row],[etmaaltemperatuur]]),IF(jaar_zip[[#This Row],[etmaaltemperatuur]]&gt;stookgrens,jaar_zip[[#This Row],[etmaaltemperatuur]]-stookgrens,0),"")</f>
        <v>0</v>
      </c>
    </row>
    <row r="272" spans="1:15" x14ac:dyDescent="0.25">
      <c r="A272">
        <v>215</v>
      </c>
      <c r="B272">
        <v>20240927</v>
      </c>
      <c r="C272">
        <v>8.8000000000000007</v>
      </c>
      <c r="D272">
        <v>12.4</v>
      </c>
      <c r="E272">
        <v>256</v>
      </c>
      <c r="F272">
        <v>34.6</v>
      </c>
      <c r="G272">
        <v>997.5</v>
      </c>
      <c r="H272">
        <v>81</v>
      </c>
      <c r="I272" s="101" t="s">
        <v>12</v>
      </c>
      <c r="J272" s="1">
        <f>DATEVALUE(RIGHT(jaar_zip[[#This Row],[YYYYMMDD]],2)&amp;"-"&amp;MID(jaar_zip[[#This Row],[YYYYMMDD]],5,2)&amp;"-"&amp;LEFT(jaar_zip[[#This Row],[YYYYMMDD]],4))</f>
        <v>45562</v>
      </c>
      <c r="K272" s="101" t="str">
        <f>IF(AND(VALUE(MONTH(jaar_zip[[#This Row],[Datum]]))=1,VALUE(WEEKNUM(jaar_zip[[#This Row],[Datum]],21))&gt;51),RIGHT(YEAR(jaar_zip[[#This Row],[Datum]])-1,2),RIGHT(YEAR(jaar_zip[[#This Row],[Datum]]),2))&amp;"-"&amp; TEXT(WEEKNUM(jaar_zip[[#This Row],[Datum]],21),"00")</f>
        <v>24-39</v>
      </c>
      <c r="L272" s="101">
        <f>MONTH(jaar_zip[[#This Row],[Datum]])</f>
        <v>9</v>
      </c>
      <c r="M272" s="101">
        <f>IF(ISNUMBER(jaar_zip[[#This Row],[etmaaltemperatuur]]),IF(jaar_zip[[#This Row],[etmaaltemperatuur]]&lt;stookgrens,stookgrens-jaar_zip[[#This Row],[etmaaltemperatuur]],0),"")</f>
        <v>5.6</v>
      </c>
      <c r="N272" s="101">
        <f>IF(ISNUMBER(jaar_zip[[#This Row],[graaddagen]]),IF(OR(MONTH(jaar_zip[[#This Row],[Datum]])=1,MONTH(jaar_zip[[#This Row],[Datum]])=2,MONTH(jaar_zip[[#This Row],[Datum]])=11,MONTH(jaar_zip[[#This Row],[Datum]])=12),1.1,IF(OR(MONTH(jaar_zip[[#This Row],[Datum]])=3,MONTH(jaar_zip[[#This Row],[Datum]])=10),1,0.8))*jaar_zip[[#This Row],[graaddagen]],"")</f>
        <v>4.4799999999999995</v>
      </c>
      <c r="O272" s="101">
        <f>IF(ISNUMBER(jaar_zip[[#This Row],[etmaaltemperatuur]]),IF(jaar_zip[[#This Row],[etmaaltemperatuur]]&gt;stookgrens,jaar_zip[[#This Row],[etmaaltemperatuur]]-stookgrens,0),"")</f>
        <v>0</v>
      </c>
    </row>
    <row r="273" spans="1:15" x14ac:dyDescent="0.25">
      <c r="A273">
        <v>215</v>
      </c>
      <c r="B273">
        <v>20240928</v>
      </c>
      <c r="C273">
        <v>4.5</v>
      </c>
      <c r="D273">
        <v>10.5</v>
      </c>
      <c r="E273">
        <v>977</v>
      </c>
      <c r="F273">
        <v>8.3000000000000007</v>
      </c>
      <c r="G273">
        <v>1020.9</v>
      </c>
      <c r="H273">
        <v>76</v>
      </c>
      <c r="I273" s="101" t="s">
        <v>12</v>
      </c>
      <c r="J273" s="1">
        <f>DATEVALUE(RIGHT(jaar_zip[[#This Row],[YYYYMMDD]],2)&amp;"-"&amp;MID(jaar_zip[[#This Row],[YYYYMMDD]],5,2)&amp;"-"&amp;LEFT(jaar_zip[[#This Row],[YYYYMMDD]],4))</f>
        <v>45563</v>
      </c>
      <c r="K273" s="101" t="str">
        <f>IF(AND(VALUE(MONTH(jaar_zip[[#This Row],[Datum]]))=1,VALUE(WEEKNUM(jaar_zip[[#This Row],[Datum]],21))&gt;51),RIGHT(YEAR(jaar_zip[[#This Row],[Datum]])-1,2),RIGHT(YEAR(jaar_zip[[#This Row],[Datum]]),2))&amp;"-"&amp; TEXT(WEEKNUM(jaar_zip[[#This Row],[Datum]],21),"00")</f>
        <v>24-39</v>
      </c>
      <c r="L273" s="101">
        <f>MONTH(jaar_zip[[#This Row],[Datum]])</f>
        <v>9</v>
      </c>
      <c r="M273" s="101">
        <f>IF(ISNUMBER(jaar_zip[[#This Row],[etmaaltemperatuur]]),IF(jaar_zip[[#This Row],[etmaaltemperatuur]]&lt;stookgrens,stookgrens-jaar_zip[[#This Row],[etmaaltemperatuur]],0),"")</f>
        <v>7.5</v>
      </c>
      <c r="N273" s="101">
        <f>IF(ISNUMBER(jaar_zip[[#This Row],[graaddagen]]),IF(OR(MONTH(jaar_zip[[#This Row],[Datum]])=1,MONTH(jaar_zip[[#This Row],[Datum]])=2,MONTH(jaar_zip[[#This Row],[Datum]])=11,MONTH(jaar_zip[[#This Row],[Datum]])=12),1.1,IF(OR(MONTH(jaar_zip[[#This Row],[Datum]])=3,MONTH(jaar_zip[[#This Row],[Datum]])=10),1,0.8))*jaar_zip[[#This Row],[graaddagen]],"")</f>
        <v>6</v>
      </c>
      <c r="O273" s="101">
        <f>IF(ISNUMBER(jaar_zip[[#This Row],[etmaaltemperatuur]]),IF(jaar_zip[[#This Row],[etmaaltemperatuur]]&gt;stookgrens,jaar_zip[[#This Row],[etmaaltemperatuur]]-stookgrens,0),"")</f>
        <v>0</v>
      </c>
    </row>
    <row r="274" spans="1:15" x14ac:dyDescent="0.25">
      <c r="A274">
        <v>215</v>
      </c>
      <c r="B274">
        <v>20240929</v>
      </c>
      <c r="C274">
        <v>3.3</v>
      </c>
      <c r="D274">
        <v>9.6999999999999993</v>
      </c>
      <c r="E274">
        <v>991</v>
      </c>
      <c r="F274">
        <v>0</v>
      </c>
      <c r="G274">
        <v>1024</v>
      </c>
      <c r="H274">
        <v>81</v>
      </c>
      <c r="I274" s="101" t="s">
        <v>12</v>
      </c>
      <c r="J274" s="1">
        <f>DATEVALUE(RIGHT(jaar_zip[[#This Row],[YYYYMMDD]],2)&amp;"-"&amp;MID(jaar_zip[[#This Row],[YYYYMMDD]],5,2)&amp;"-"&amp;LEFT(jaar_zip[[#This Row],[YYYYMMDD]],4))</f>
        <v>45564</v>
      </c>
      <c r="K274" s="101" t="str">
        <f>IF(AND(VALUE(MONTH(jaar_zip[[#This Row],[Datum]]))=1,VALUE(WEEKNUM(jaar_zip[[#This Row],[Datum]],21))&gt;51),RIGHT(YEAR(jaar_zip[[#This Row],[Datum]])-1,2),RIGHT(YEAR(jaar_zip[[#This Row],[Datum]]),2))&amp;"-"&amp; TEXT(WEEKNUM(jaar_zip[[#This Row],[Datum]],21),"00")</f>
        <v>24-39</v>
      </c>
      <c r="L274" s="101">
        <f>MONTH(jaar_zip[[#This Row],[Datum]])</f>
        <v>9</v>
      </c>
      <c r="M274" s="101">
        <f>IF(ISNUMBER(jaar_zip[[#This Row],[etmaaltemperatuur]]),IF(jaar_zip[[#This Row],[etmaaltemperatuur]]&lt;stookgrens,stookgrens-jaar_zip[[#This Row],[etmaaltemperatuur]],0),"")</f>
        <v>8.3000000000000007</v>
      </c>
      <c r="N274" s="101">
        <f>IF(ISNUMBER(jaar_zip[[#This Row],[graaddagen]]),IF(OR(MONTH(jaar_zip[[#This Row],[Datum]])=1,MONTH(jaar_zip[[#This Row],[Datum]])=2,MONTH(jaar_zip[[#This Row],[Datum]])=11,MONTH(jaar_zip[[#This Row],[Datum]])=12),1.1,IF(OR(MONTH(jaar_zip[[#This Row],[Datum]])=3,MONTH(jaar_zip[[#This Row],[Datum]])=10),1,0.8))*jaar_zip[[#This Row],[graaddagen]],"")</f>
        <v>6.6400000000000006</v>
      </c>
      <c r="O274" s="101">
        <f>IF(ISNUMBER(jaar_zip[[#This Row],[etmaaltemperatuur]]),IF(jaar_zip[[#This Row],[etmaaltemperatuur]]&gt;stookgrens,jaar_zip[[#This Row],[etmaaltemperatuur]]-stookgrens,0),"")</f>
        <v>0</v>
      </c>
    </row>
    <row r="275" spans="1:15" x14ac:dyDescent="0.25">
      <c r="A275">
        <v>215</v>
      </c>
      <c r="B275">
        <v>20240930</v>
      </c>
      <c r="C275">
        <v>6.5</v>
      </c>
      <c r="D275">
        <v>11.9</v>
      </c>
      <c r="E275">
        <v>284</v>
      </c>
      <c r="F275">
        <v>11.1</v>
      </c>
      <c r="G275">
        <v>1007.1</v>
      </c>
      <c r="H275">
        <v>89</v>
      </c>
      <c r="I275" s="101" t="s">
        <v>12</v>
      </c>
      <c r="J275" s="1">
        <f>DATEVALUE(RIGHT(jaar_zip[[#This Row],[YYYYMMDD]],2)&amp;"-"&amp;MID(jaar_zip[[#This Row],[YYYYMMDD]],5,2)&amp;"-"&amp;LEFT(jaar_zip[[#This Row],[YYYYMMDD]],4))</f>
        <v>45565</v>
      </c>
      <c r="K275" s="101" t="str">
        <f>IF(AND(VALUE(MONTH(jaar_zip[[#This Row],[Datum]]))=1,VALUE(WEEKNUM(jaar_zip[[#This Row],[Datum]],21))&gt;51),RIGHT(YEAR(jaar_zip[[#This Row],[Datum]])-1,2),RIGHT(YEAR(jaar_zip[[#This Row],[Datum]]),2))&amp;"-"&amp; TEXT(WEEKNUM(jaar_zip[[#This Row],[Datum]],21),"00")</f>
        <v>24-40</v>
      </c>
      <c r="L275" s="101">
        <f>MONTH(jaar_zip[[#This Row],[Datum]])</f>
        <v>9</v>
      </c>
      <c r="M275" s="101">
        <f>IF(ISNUMBER(jaar_zip[[#This Row],[etmaaltemperatuur]]),IF(jaar_zip[[#This Row],[etmaaltemperatuur]]&lt;stookgrens,stookgrens-jaar_zip[[#This Row],[etmaaltemperatuur]],0),"")</f>
        <v>6.1</v>
      </c>
      <c r="N275" s="101">
        <f>IF(ISNUMBER(jaar_zip[[#This Row],[graaddagen]]),IF(OR(MONTH(jaar_zip[[#This Row],[Datum]])=1,MONTH(jaar_zip[[#This Row],[Datum]])=2,MONTH(jaar_zip[[#This Row],[Datum]])=11,MONTH(jaar_zip[[#This Row],[Datum]])=12),1.1,IF(OR(MONTH(jaar_zip[[#This Row],[Datum]])=3,MONTH(jaar_zip[[#This Row],[Datum]])=10),1,0.8))*jaar_zip[[#This Row],[graaddagen]],"")</f>
        <v>4.88</v>
      </c>
      <c r="O275" s="101">
        <f>IF(ISNUMBER(jaar_zip[[#This Row],[etmaaltemperatuur]]),IF(jaar_zip[[#This Row],[etmaaltemperatuur]]&gt;stookgrens,jaar_zip[[#This Row],[etmaaltemperatuur]]-stookgrens,0),"")</f>
        <v>0</v>
      </c>
    </row>
    <row r="276" spans="1:15" x14ac:dyDescent="0.25">
      <c r="A276">
        <v>235</v>
      </c>
      <c r="B276">
        <v>20240101</v>
      </c>
      <c r="C276">
        <v>8.8000000000000007</v>
      </c>
      <c r="D276">
        <v>8.1</v>
      </c>
      <c r="E276">
        <v>140</v>
      </c>
      <c r="F276">
        <v>5.7</v>
      </c>
      <c r="G276">
        <v>998.6</v>
      </c>
      <c r="H276">
        <v>80</v>
      </c>
      <c r="I276" s="101" t="s">
        <v>13</v>
      </c>
      <c r="J276" s="1">
        <f>DATEVALUE(RIGHT(jaar_zip[[#This Row],[YYYYMMDD]],2)&amp;"-"&amp;MID(jaar_zip[[#This Row],[YYYYMMDD]],5,2)&amp;"-"&amp;LEFT(jaar_zip[[#This Row],[YYYYMMDD]],4))</f>
        <v>45292</v>
      </c>
      <c r="K276" s="101" t="str">
        <f>IF(AND(VALUE(MONTH(jaar_zip[[#This Row],[Datum]]))=1,VALUE(WEEKNUM(jaar_zip[[#This Row],[Datum]],21))&gt;51),RIGHT(YEAR(jaar_zip[[#This Row],[Datum]])-1,2),RIGHT(YEAR(jaar_zip[[#This Row],[Datum]]),2))&amp;"-"&amp; TEXT(WEEKNUM(jaar_zip[[#This Row],[Datum]],21),"00")</f>
        <v>24-01</v>
      </c>
      <c r="L276" s="101">
        <f>MONTH(jaar_zip[[#This Row],[Datum]])</f>
        <v>1</v>
      </c>
      <c r="M276" s="101">
        <f>IF(ISNUMBER(jaar_zip[[#This Row],[etmaaltemperatuur]]),IF(jaar_zip[[#This Row],[etmaaltemperatuur]]&lt;stookgrens,stookgrens-jaar_zip[[#This Row],[etmaaltemperatuur]],0),"")</f>
        <v>9.9</v>
      </c>
      <c r="N276" s="101">
        <f>IF(ISNUMBER(jaar_zip[[#This Row],[graaddagen]]),IF(OR(MONTH(jaar_zip[[#This Row],[Datum]])=1,MONTH(jaar_zip[[#This Row],[Datum]])=2,MONTH(jaar_zip[[#This Row],[Datum]])=11,MONTH(jaar_zip[[#This Row],[Datum]])=12),1.1,IF(OR(MONTH(jaar_zip[[#This Row],[Datum]])=3,MONTH(jaar_zip[[#This Row],[Datum]])=10),1,0.8))*jaar_zip[[#This Row],[graaddagen]],"")</f>
        <v>10.89</v>
      </c>
      <c r="O276" s="101">
        <f>IF(ISNUMBER(jaar_zip[[#This Row],[etmaaltemperatuur]]),IF(jaar_zip[[#This Row],[etmaaltemperatuur]]&gt;stookgrens,jaar_zip[[#This Row],[etmaaltemperatuur]]-stookgrens,0),"")</f>
        <v>0</v>
      </c>
    </row>
    <row r="277" spans="1:15" x14ac:dyDescent="0.25">
      <c r="A277">
        <v>235</v>
      </c>
      <c r="B277">
        <v>20240102</v>
      </c>
      <c r="C277">
        <v>9.6999999999999993</v>
      </c>
      <c r="D277">
        <v>9.6</v>
      </c>
      <c r="E277">
        <v>106</v>
      </c>
      <c r="F277">
        <v>31.3</v>
      </c>
      <c r="G277">
        <v>984.4</v>
      </c>
      <c r="H277">
        <v>92</v>
      </c>
      <c r="I277" s="101" t="s">
        <v>13</v>
      </c>
      <c r="J277" s="1">
        <f>DATEVALUE(RIGHT(jaar_zip[[#This Row],[YYYYMMDD]],2)&amp;"-"&amp;MID(jaar_zip[[#This Row],[YYYYMMDD]],5,2)&amp;"-"&amp;LEFT(jaar_zip[[#This Row],[YYYYMMDD]],4))</f>
        <v>45293</v>
      </c>
      <c r="K277" s="101" t="str">
        <f>IF(AND(VALUE(MONTH(jaar_zip[[#This Row],[Datum]]))=1,VALUE(WEEKNUM(jaar_zip[[#This Row],[Datum]],21))&gt;51),RIGHT(YEAR(jaar_zip[[#This Row],[Datum]])-1,2),RIGHT(YEAR(jaar_zip[[#This Row],[Datum]]),2))&amp;"-"&amp; TEXT(WEEKNUM(jaar_zip[[#This Row],[Datum]],21),"00")</f>
        <v>24-01</v>
      </c>
      <c r="L277" s="101">
        <f>MONTH(jaar_zip[[#This Row],[Datum]])</f>
        <v>1</v>
      </c>
      <c r="M277" s="101">
        <f>IF(ISNUMBER(jaar_zip[[#This Row],[etmaaltemperatuur]]),IF(jaar_zip[[#This Row],[etmaaltemperatuur]]&lt;stookgrens,stookgrens-jaar_zip[[#This Row],[etmaaltemperatuur]],0),"")</f>
        <v>8.4</v>
      </c>
      <c r="N277" s="101">
        <f>IF(ISNUMBER(jaar_zip[[#This Row],[graaddagen]]),IF(OR(MONTH(jaar_zip[[#This Row],[Datum]])=1,MONTH(jaar_zip[[#This Row],[Datum]])=2,MONTH(jaar_zip[[#This Row],[Datum]])=11,MONTH(jaar_zip[[#This Row],[Datum]])=12),1.1,IF(OR(MONTH(jaar_zip[[#This Row],[Datum]])=3,MONTH(jaar_zip[[#This Row],[Datum]])=10),1,0.8))*jaar_zip[[#This Row],[graaddagen]],"")</f>
        <v>9.240000000000002</v>
      </c>
      <c r="O277" s="101">
        <f>IF(ISNUMBER(jaar_zip[[#This Row],[etmaaltemperatuur]]),IF(jaar_zip[[#This Row],[etmaaltemperatuur]]&gt;stookgrens,jaar_zip[[#This Row],[etmaaltemperatuur]]-stookgrens,0),"")</f>
        <v>0</v>
      </c>
    </row>
    <row r="278" spans="1:15" x14ac:dyDescent="0.25">
      <c r="A278">
        <v>235</v>
      </c>
      <c r="B278">
        <v>20240103</v>
      </c>
      <c r="C278">
        <v>8</v>
      </c>
      <c r="D278">
        <v>8.8000000000000007</v>
      </c>
      <c r="E278">
        <v>135</v>
      </c>
      <c r="F278">
        <v>4.4000000000000004</v>
      </c>
      <c r="G278">
        <v>987.2</v>
      </c>
      <c r="H278">
        <v>87</v>
      </c>
      <c r="I278" s="101" t="s">
        <v>13</v>
      </c>
      <c r="J278" s="1">
        <f>DATEVALUE(RIGHT(jaar_zip[[#This Row],[YYYYMMDD]],2)&amp;"-"&amp;MID(jaar_zip[[#This Row],[YYYYMMDD]],5,2)&amp;"-"&amp;LEFT(jaar_zip[[#This Row],[YYYYMMDD]],4))</f>
        <v>45294</v>
      </c>
      <c r="K278" s="101" t="str">
        <f>IF(AND(VALUE(MONTH(jaar_zip[[#This Row],[Datum]]))=1,VALUE(WEEKNUM(jaar_zip[[#This Row],[Datum]],21))&gt;51),RIGHT(YEAR(jaar_zip[[#This Row],[Datum]])-1,2),RIGHT(YEAR(jaar_zip[[#This Row],[Datum]]),2))&amp;"-"&amp; TEXT(WEEKNUM(jaar_zip[[#This Row],[Datum]],21),"00")</f>
        <v>24-01</v>
      </c>
      <c r="L278" s="101">
        <f>MONTH(jaar_zip[[#This Row],[Datum]])</f>
        <v>1</v>
      </c>
      <c r="M278" s="101">
        <f>IF(ISNUMBER(jaar_zip[[#This Row],[etmaaltemperatuur]]),IF(jaar_zip[[#This Row],[etmaaltemperatuur]]&lt;stookgrens,stookgrens-jaar_zip[[#This Row],[etmaaltemperatuur]],0),"")</f>
        <v>9.1999999999999993</v>
      </c>
      <c r="N278" s="101">
        <f>IF(ISNUMBER(jaar_zip[[#This Row],[graaddagen]]),IF(OR(MONTH(jaar_zip[[#This Row],[Datum]])=1,MONTH(jaar_zip[[#This Row],[Datum]])=2,MONTH(jaar_zip[[#This Row],[Datum]])=11,MONTH(jaar_zip[[#This Row],[Datum]])=12),1.1,IF(OR(MONTH(jaar_zip[[#This Row],[Datum]])=3,MONTH(jaar_zip[[#This Row],[Datum]])=10),1,0.8))*jaar_zip[[#This Row],[graaddagen]],"")</f>
        <v>10.119999999999999</v>
      </c>
      <c r="O278" s="101">
        <f>IF(ISNUMBER(jaar_zip[[#This Row],[etmaaltemperatuur]]),IF(jaar_zip[[#This Row],[etmaaltemperatuur]]&gt;stookgrens,jaar_zip[[#This Row],[etmaaltemperatuur]]-stookgrens,0),"")</f>
        <v>0</v>
      </c>
    </row>
    <row r="279" spans="1:15" x14ac:dyDescent="0.25">
      <c r="A279">
        <v>235</v>
      </c>
      <c r="B279">
        <v>20240104</v>
      </c>
      <c r="C279">
        <v>3.6</v>
      </c>
      <c r="D279">
        <v>6.1</v>
      </c>
      <c r="E279">
        <v>119</v>
      </c>
      <c r="F279">
        <v>2.7</v>
      </c>
      <c r="G279">
        <v>1000.7</v>
      </c>
      <c r="H279">
        <v>87</v>
      </c>
      <c r="I279" s="101" t="s">
        <v>13</v>
      </c>
      <c r="J279" s="1">
        <f>DATEVALUE(RIGHT(jaar_zip[[#This Row],[YYYYMMDD]],2)&amp;"-"&amp;MID(jaar_zip[[#This Row],[YYYYMMDD]],5,2)&amp;"-"&amp;LEFT(jaar_zip[[#This Row],[YYYYMMDD]],4))</f>
        <v>45295</v>
      </c>
      <c r="K279" s="101" t="str">
        <f>IF(AND(VALUE(MONTH(jaar_zip[[#This Row],[Datum]]))=1,VALUE(WEEKNUM(jaar_zip[[#This Row],[Datum]],21))&gt;51),RIGHT(YEAR(jaar_zip[[#This Row],[Datum]])-1,2),RIGHT(YEAR(jaar_zip[[#This Row],[Datum]]),2))&amp;"-"&amp; TEXT(WEEKNUM(jaar_zip[[#This Row],[Datum]],21),"00")</f>
        <v>24-01</v>
      </c>
      <c r="L279" s="101">
        <f>MONTH(jaar_zip[[#This Row],[Datum]])</f>
        <v>1</v>
      </c>
      <c r="M279" s="101">
        <f>IF(ISNUMBER(jaar_zip[[#This Row],[etmaaltemperatuur]]),IF(jaar_zip[[#This Row],[etmaaltemperatuur]]&lt;stookgrens,stookgrens-jaar_zip[[#This Row],[etmaaltemperatuur]],0),"")</f>
        <v>11.9</v>
      </c>
      <c r="N279" s="101">
        <f>IF(ISNUMBER(jaar_zip[[#This Row],[graaddagen]]),IF(OR(MONTH(jaar_zip[[#This Row],[Datum]])=1,MONTH(jaar_zip[[#This Row],[Datum]])=2,MONTH(jaar_zip[[#This Row],[Datum]])=11,MONTH(jaar_zip[[#This Row],[Datum]])=12),1.1,IF(OR(MONTH(jaar_zip[[#This Row],[Datum]])=3,MONTH(jaar_zip[[#This Row],[Datum]])=10),1,0.8))*jaar_zip[[#This Row],[graaddagen]],"")</f>
        <v>13.090000000000002</v>
      </c>
      <c r="O279" s="101">
        <f>IF(ISNUMBER(jaar_zip[[#This Row],[etmaaltemperatuur]]),IF(jaar_zip[[#This Row],[etmaaltemperatuur]]&gt;stookgrens,jaar_zip[[#This Row],[etmaaltemperatuur]]-stookgrens,0),"")</f>
        <v>0</v>
      </c>
    </row>
    <row r="280" spans="1:15" x14ac:dyDescent="0.25">
      <c r="A280">
        <v>235</v>
      </c>
      <c r="B280">
        <v>20240105</v>
      </c>
      <c r="C280">
        <v>4.5999999999999996</v>
      </c>
      <c r="D280">
        <v>6.1</v>
      </c>
      <c r="E280">
        <v>145</v>
      </c>
      <c r="F280">
        <v>7.2</v>
      </c>
      <c r="G280">
        <v>997.5</v>
      </c>
      <c r="H280">
        <v>91</v>
      </c>
      <c r="I280" s="101" t="s">
        <v>13</v>
      </c>
      <c r="J280" s="1">
        <f>DATEVALUE(RIGHT(jaar_zip[[#This Row],[YYYYMMDD]],2)&amp;"-"&amp;MID(jaar_zip[[#This Row],[YYYYMMDD]],5,2)&amp;"-"&amp;LEFT(jaar_zip[[#This Row],[YYYYMMDD]],4))</f>
        <v>45296</v>
      </c>
      <c r="K280" s="101" t="str">
        <f>IF(AND(VALUE(MONTH(jaar_zip[[#This Row],[Datum]]))=1,VALUE(WEEKNUM(jaar_zip[[#This Row],[Datum]],21))&gt;51),RIGHT(YEAR(jaar_zip[[#This Row],[Datum]])-1,2),RIGHT(YEAR(jaar_zip[[#This Row],[Datum]]),2))&amp;"-"&amp; TEXT(WEEKNUM(jaar_zip[[#This Row],[Datum]],21),"00")</f>
        <v>24-01</v>
      </c>
      <c r="L280" s="101">
        <f>MONTH(jaar_zip[[#This Row],[Datum]])</f>
        <v>1</v>
      </c>
      <c r="M280" s="101">
        <f>IF(ISNUMBER(jaar_zip[[#This Row],[etmaaltemperatuur]]),IF(jaar_zip[[#This Row],[etmaaltemperatuur]]&lt;stookgrens,stookgrens-jaar_zip[[#This Row],[etmaaltemperatuur]],0),"")</f>
        <v>11.9</v>
      </c>
      <c r="N280" s="101">
        <f>IF(ISNUMBER(jaar_zip[[#This Row],[graaddagen]]),IF(OR(MONTH(jaar_zip[[#This Row],[Datum]])=1,MONTH(jaar_zip[[#This Row],[Datum]])=2,MONTH(jaar_zip[[#This Row],[Datum]])=11,MONTH(jaar_zip[[#This Row],[Datum]])=12),1.1,IF(OR(MONTH(jaar_zip[[#This Row],[Datum]])=3,MONTH(jaar_zip[[#This Row],[Datum]])=10),1,0.8))*jaar_zip[[#This Row],[graaddagen]],"")</f>
        <v>13.090000000000002</v>
      </c>
      <c r="O280" s="101">
        <f>IF(ISNUMBER(jaar_zip[[#This Row],[etmaaltemperatuur]]),IF(jaar_zip[[#This Row],[etmaaltemperatuur]]&gt;stookgrens,jaar_zip[[#This Row],[etmaaltemperatuur]]-stookgrens,0),"")</f>
        <v>0</v>
      </c>
    </row>
    <row r="281" spans="1:15" x14ac:dyDescent="0.25">
      <c r="A281">
        <v>235</v>
      </c>
      <c r="B281">
        <v>20240106</v>
      </c>
      <c r="C281">
        <v>6.5</v>
      </c>
      <c r="D281">
        <v>3.5</v>
      </c>
      <c r="E281">
        <v>140</v>
      </c>
      <c r="F281">
        <v>0.2</v>
      </c>
      <c r="G281">
        <v>1013.1</v>
      </c>
      <c r="H281">
        <v>83</v>
      </c>
      <c r="I281" s="101" t="s">
        <v>13</v>
      </c>
      <c r="J281" s="1">
        <f>DATEVALUE(RIGHT(jaar_zip[[#This Row],[YYYYMMDD]],2)&amp;"-"&amp;MID(jaar_zip[[#This Row],[YYYYMMDD]],5,2)&amp;"-"&amp;LEFT(jaar_zip[[#This Row],[YYYYMMDD]],4))</f>
        <v>45297</v>
      </c>
      <c r="K281" s="101" t="str">
        <f>IF(AND(VALUE(MONTH(jaar_zip[[#This Row],[Datum]]))=1,VALUE(WEEKNUM(jaar_zip[[#This Row],[Datum]],21))&gt;51),RIGHT(YEAR(jaar_zip[[#This Row],[Datum]])-1,2),RIGHT(YEAR(jaar_zip[[#This Row],[Datum]]),2))&amp;"-"&amp; TEXT(WEEKNUM(jaar_zip[[#This Row],[Datum]],21),"00")</f>
        <v>24-01</v>
      </c>
      <c r="L281" s="101">
        <f>MONTH(jaar_zip[[#This Row],[Datum]])</f>
        <v>1</v>
      </c>
      <c r="M281" s="101">
        <f>IF(ISNUMBER(jaar_zip[[#This Row],[etmaaltemperatuur]]),IF(jaar_zip[[#This Row],[etmaaltemperatuur]]&lt;stookgrens,stookgrens-jaar_zip[[#This Row],[etmaaltemperatuur]],0),"")</f>
        <v>14.5</v>
      </c>
      <c r="N281" s="101">
        <f>IF(ISNUMBER(jaar_zip[[#This Row],[graaddagen]]),IF(OR(MONTH(jaar_zip[[#This Row],[Datum]])=1,MONTH(jaar_zip[[#This Row],[Datum]])=2,MONTH(jaar_zip[[#This Row],[Datum]])=11,MONTH(jaar_zip[[#This Row],[Datum]])=12),1.1,IF(OR(MONTH(jaar_zip[[#This Row],[Datum]])=3,MONTH(jaar_zip[[#This Row],[Datum]])=10),1,0.8))*jaar_zip[[#This Row],[graaddagen]],"")</f>
        <v>15.950000000000001</v>
      </c>
      <c r="O281" s="101">
        <f>IF(ISNUMBER(jaar_zip[[#This Row],[etmaaltemperatuur]]),IF(jaar_zip[[#This Row],[etmaaltemperatuur]]&gt;stookgrens,jaar_zip[[#This Row],[etmaaltemperatuur]]-stookgrens,0),"")</f>
        <v>0</v>
      </c>
    </row>
    <row r="282" spans="1:15" x14ac:dyDescent="0.25">
      <c r="A282">
        <v>235</v>
      </c>
      <c r="B282">
        <v>20240107</v>
      </c>
      <c r="C282">
        <v>8.4</v>
      </c>
      <c r="D282">
        <v>1.1000000000000001</v>
      </c>
      <c r="E282">
        <v>293</v>
      </c>
      <c r="F282">
        <v>0</v>
      </c>
      <c r="G282">
        <v>1027.2</v>
      </c>
      <c r="H282">
        <v>73</v>
      </c>
      <c r="I282" s="101" t="s">
        <v>13</v>
      </c>
      <c r="J282" s="1">
        <f>DATEVALUE(RIGHT(jaar_zip[[#This Row],[YYYYMMDD]],2)&amp;"-"&amp;MID(jaar_zip[[#This Row],[YYYYMMDD]],5,2)&amp;"-"&amp;LEFT(jaar_zip[[#This Row],[YYYYMMDD]],4))</f>
        <v>45298</v>
      </c>
      <c r="K282" s="101" t="str">
        <f>IF(AND(VALUE(MONTH(jaar_zip[[#This Row],[Datum]]))=1,VALUE(WEEKNUM(jaar_zip[[#This Row],[Datum]],21))&gt;51),RIGHT(YEAR(jaar_zip[[#This Row],[Datum]])-1,2),RIGHT(YEAR(jaar_zip[[#This Row],[Datum]]),2))&amp;"-"&amp; TEXT(WEEKNUM(jaar_zip[[#This Row],[Datum]],21),"00")</f>
        <v>24-01</v>
      </c>
      <c r="L282" s="101">
        <f>MONTH(jaar_zip[[#This Row],[Datum]])</f>
        <v>1</v>
      </c>
      <c r="M282" s="101">
        <f>IF(ISNUMBER(jaar_zip[[#This Row],[etmaaltemperatuur]]),IF(jaar_zip[[#This Row],[etmaaltemperatuur]]&lt;stookgrens,stookgrens-jaar_zip[[#This Row],[etmaaltemperatuur]],0),"")</f>
        <v>16.899999999999999</v>
      </c>
      <c r="N282" s="101">
        <f>IF(ISNUMBER(jaar_zip[[#This Row],[graaddagen]]),IF(OR(MONTH(jaar_zip[[#This Row],[Datum]])=1,MONTH(jaar_zip[[#This Row],[Datum]])=2,MONTH(jaar_zip[[#This Row],[Datum]])=11,MONTH(jaar_zip[[#This Row],[Datum]])=12),1.1,IF(OR(MONTH(jaar_zip[[#This Row],[Datum]])=3,MONTH(jaar_zip[[#This Row],[Datum]])=10),1,0.8))*jaar_zip[[#This Row],[graaddagen]],"")</f>
        <v>18.59</v>
      </c>
      <c r="O282" s="101">
        <f>IF(ISNUMBER(jaar_zip[[#This Row],[etmaaltemperatuur]]),IF(jaar_zip[[#This Row],[etmaaltemperatuur]]&gt;stookgrens,jaar_zip[[#This Row],[etmaaltemperatuur]]-stookgrens,0),"")</f>
        <v>0</v>
      </c>
    </row>
    <row r="283" spans="1:15" x14ac:dyDescent="0.25">
      <c r="A283">
        <v>235</v>
      </c>
      <c r="B283">
        <v>20240108</v>
      </c>
      <c r="C283">
        <v>9.1999999999999993</v>
      </c>
      <c r="D283">
        <v>-0.1</v>
      </c>
      <c r="E283">
        <v>186</v>
      </c>
      <c r="F283">
        <v>0</v>
      </c>
      <c r="G283">
        <v>1034.5999999999999</v>
      </c>
      <c r="H283">
        <v>71</v>
      </c>
      <c r="I283" s="101" t="s">
        <v>13</v>
      </c>
      <c r="J283" s="1">
        <f>DATEVALUE(RIGHT(jaar_zip[[#This Row],[YYYYMMDD]],2)&amp;"-"&amp;MID(jaar_zip[[#This Row],[YYYYMMDD]],5,2)&amp;"-"&amp;LEFT(jaar_zip[[#This Row],[YYYYMMDD]],4))</f>
        <v>45299</v>
      </c>
      <c r="K283" s="101" t="str">
        <f>IF(AND(VALUE(MONTH(jaar_zip[[#This Row],[Datum]]))=1,VALUE(WEEKNUM(jaar_zip[[#This Row],[Datum]],21))&gt;51),RIGHT(YEAR(jaar_zip[[#This Row],[Datum]])-1,2),RIGHT(YEAR(jaar_zip[[#This Row],[Datum]]),2))&amp;"-"&amp; TEXT(WEEKNUM(jaar_zip[[#This Row],[Datum]],21),"00")</f>
        <v>24-02</v>
      </c>
      <c r="L283" s="101">
        <f>MONTH(jaar_zip[[#This Row],[Datum]])</f>
        <v>1</v>
      </c>
      <c r="M283" s="101">
        <f>IF(ISNUMBER(jaar_zip[[#This Row],[etmaaltemperatuur]]),IF(jaar_zip[[#This Row],[etmaaltemperatuur]]&lt;stookgrens,stookgrens-jaar_zip[[#This Row],[etmaaltemperatuur]],0),"")</f>
        <v>18.100000000000001</v>
      </c>
      <c r="N283" s="101">
        <f>IF(ISNUMBER(jaar_zip[[#This Row],[graaddagen]]),IF(OR(MONTH(jaar_zip[[#This Row],[Datum]])=1,MONTH(jaar_zip[[#This Row],[Datum]])=2,MONTH(jaar_zip[[#This Row],[Datum]])=11,MONTH(jaar_zip[[#This Row],[Datum]])=12),1.1,IF(OR(MONTH(jaar_zip[[#This Row],[Datum]])=3,MONTH(jaar_zip[[#This Row],[Datum]])=10),1,0.8))*jaar_zip[[#This Row],[graaddagen]],"")</f>
        <v>19.910000000000004</v>
      </c>
      <c r="O283" s="101">
        <f>IF(ISNUMBER(jaar_zip[[#This Row],[etmaaltemperatuur]]),IF(jaar_zip[[#This Row],[etmaaltemperatuur]]&gt;stookgrens,jaar_zip[[#This Row],[etmaaltemperatuur]]-stookgrens,0),"")</f>
        <v>0</v>
      </c>
    </row>
    <row r="284" spans="1:15" x14ac:dyDescent="0.25">
      <c r="A284">
        <v>235</v>
      </c>
      <c r="B284">
        <v>20240109</v>
      </c>
      <c r="C284">
        <v>8.1999999999999993</v>
      </c>
      <c r="D284">
        <v>-1.1000000000000001</v>
      </c>
      <c r="E284">
        <v>443</v>
      </c>
      <c r="F284">
        <v>0</v>
      </c>
      <c r="G284">
        <v>1035.8</v>
      </c>
      <c r="H284">
        <v>65</v>
      </c>
      <c r="I284" s="101" t="s">
        <v>13</v>
      </c>
      <c r="J284" s="1">
        <f>DATEVALUE(RIGHT(jaar_zip[[#This Row],[YYYYMMDD]],2)&amp;"-"&amp;MID(jaar_zip[[#This Row],[YYYYMMDD]],5,2)&amp;"-"&amp;LEFT(jaar_zip[[#This Row],[YYYYMMDD]],4))</f>
        <v>45300</v>
      </c>
      <c r="K284" s="101" t="str">
        <f>IF(AND(VALUE(MONTH(jaar_zip[[#This Row],[Datum]]))=1,VALUE(WEEKNUM(jaar_zip[[#This Row],[Datum]],21))&gt;51),RIGHT(YEAR(jaar_zip[[#This Row],[Datum]])-1,2),RIGHT(YEAR(jaar_zip[[#This Row],[Datum]]),2))&amp;"-"&amp; TEXT(WEEKNUM(jaar_zip[[#This Row],[Datum]],21),"00")</f>
        <v>24-02</v>
      </c>
      <c r="L284" s="101">
        <f>MONTH(jaar_zip[[#This Row],[Datum]])</f>
        <v>1</v>
      </c>
      <c r="M284" s="101">
        <f>IF(ISNUMBER(jaar_zip[[#This Row],[etmaaltemperatuur]]),IF(jaar_zip[[#This Row],[etmaaltemperatuur]]&lt;stookgrens,stookgrens-jaar_zip[[#This Row],[etmaaltemperatuur]],0),"")</f>
        <v>19.100000000000001</v>
      </c>
      <c r="N284" s="101">
        <f>IF(ISNUMBER(jaar_zip[[#This Row],[graaddagen]]),IF(OR(MONTH(jaar_zip[[#This Row],[Datum]])=1,MONTH(jaar_zip[[#This Row],[Datum]])=2,MONTH(jaar_zip[[#This Row],[Datum]])=11,MONTH(jaar_zip[[#This Row],[Datum]])=12),1.1,IF(OR(MONTH(jaar_zip[[#This Row],[Datum]])=3,MONTH(jaar_zip[[#This Row],[Datum]])=10),1,0.8))*jaar_zip[[#This Row],[graaddagen]],"")</f>
        <v>21.01</v>
      </c>
      <c r="O284" s="101">
        <f>IF(ISNUMBER(jaar_zip[[#This Row],[etmaaltemperatuur]]),IF(jaar_zip[[#This Row],[etmaaltemperatuur]]&gt;stookgrens,jaar_zip[[#This Row],[etmaaltemperatuur]]-stookgrens,0),"")</f>
        <v>0</v>
      </c>
    </row>
    <row r="285" spans="1:15" x14ac:dyDescent="0.25">
      <c r="A285">
        <v>235</v>
      </c>
      <c r="B285">
        <v>20240110</v>
      </c>
      <c r="C285">
        <v>6.3</v>
      </c>
      <c r="D285">
        <v>-0.6</v>
      </c>
      <c r="E285">
        <v>439</v>
      </c>
      <c r="F285">
        <v>0</v>
      </c>
      <c r="G285">
        <v>1032.5</v>
      </c>
      <c r="H285">
        <v>62</v>
      </c>
      <c r="I285" s="101" t="s">
        <v>13</v>
      </c>
      <c r="J285" s="1">
        <f>DATEVALUE(RIGHT(jaar_zip[[#This Row],[YYYYMMDD]],2)&amp;"-"&amp;MID(jaar_zip[[#This Row],[YYYYMMDD]],5,2)&amp;"-"&amp;LEFT(jaar_zip[[#This Row],[YYYYMMDD]],4))</f>
        <v>45301</v>
      </c>
      <c r="K285" s="101" t="str">
        <f>IF(AND(VALUE(MONTH(jaar_zip[[#This Row],[Datum]]))=1,VALUE(WEEKNUM(jaar_zip[[#This Row],[Datum]],21))&gt;51),RIGHT(YEAR(jaar_zip[[#This Row],[Datum]])-1,2),RIGHT(YEAR(jaar_zip[[#This Row],[Datum]]),2))&amp;"-"&amp; TEXT(WEEKNUM(jaar_zip[[#This Row],[Datum]],21),"00")</f>
        <v>24-02</v>
      </c>
      <c r="L285" s="101">
        <f>MONTH(jaar_zip[[#This Row],[Datum]])</f>
        <v>1</v>
      </c>
      <c r="M285" s="101">
        <f>IF(ISNUMBER(jaar_zip[[#This Row],[etmaaltemperatuur]]),IF(jaar_zip[[#This Row],[etmaaltemperatuur]]&lt;stookgrens,stookgrens-jaar_zip[[#This Row],[etmaaltemperatuur]],0),"")</f>
        <v>18.600000000000001</v>
      </c>
      <c r="N285" s="101">
        <f>IF(ISNUMBER(jaar_zip[[#This Row],[graaddagen]]),IF(OR(MONTH(jaar_zip[[#This Row],[Datum]])=1,MONTH(jaar_zip[[#This Row],[Datum]])=2,MONTH(jaar_zip[[#This Row],[Datum]])=11,MONTH(jaar_zip[[#This Row],[Datum]])=12),1.1,IF(OR(MONTH(jaar_zip[[#This Row],[Datum]])=3,MONTH(jaar_zip[[#This Row],[Datum]])=10),1,0.8))*jaar_zip[[#This Row],[graaddagen]],"")</f>
        <v>20.460000000000004</v>
      </c>
      <c r="O285" s="101">
        <f>IF(ISNUMBER(jaar_zip[[#This Row],[etmaaltemperatuur]]),IF(jaar_zip[[#This Row],[etmaaltemperatuur]]&gt;stookgrens,jaar_zip[[#This Row],[etmaaltemperatuur]]-stookgrens,0),"")</f>
        <v>0</v>
      </c>
    </row>
    <row r="286" spans="1:15" x14ac:dyDescent="0.25">
      <c r="A286">
        <v>235</v>
      </c>
      <c r="B286">
        <v>20240111</v>
      </c>
      <c r="C286">
        <v>2.8</v>
      </c>
      <c r="D286">
        <v>2.8</v>
      </c>
      <c r="E286">
        <v>133</v>
      </c>
      <c r="F286">
        <v>0</v>
      </c>
      <c r="G286">
        <v>1034.5999999999999</v>
      </c>
      <c r="H286">
        <v>81</v>
      </c>
      <c r="I286" s="101" t="s">
        <v>13</v>
      </c>
      <c r="J286" s="1">
        <f>DATEVALUE(RIGHT(jaar_zip[[#This Row],[YYYYMMDD]],2)&amp;"-"&amp;MID(jaar_zip[[#This Row],[YYYYMMDD]],5,2)&amp;"-"&amp;LEFT(jaar_zip[[#This Row],[YYYYMMDD]],4))</f>
        <v>45302</v>
      </c>
      <c r="K286" s="101" t="str">
        <f>IF(AND(VALUE(MONTH(jaar_zip[[#This Row],[Datum]]))=1,VALUE(WEEKNUM(jaar_zip[[#This Row],[Datum]],21))&gt;51),RIGHT(YEAR(jaar_zip[[#This Row],[Datum]])-1,2),RIGHT(YEAR(jaar_zip[[#This Row],[Datum]]),2))&amp;"-"&amp; TEXT(WEEKNUM(jaar_zip[[#This Row],[Datum]],21),"00")</f>
        <v>24-02</v>
      </c>
      <c r="L286" s="101">
        <f>MONTH(jaar_zip[[#This Row],[Datum]])</f>
        <v>1</v>
      </c>
      <c r="M286" s="101">
        <f>IF(ISNUMBER(jaar_zip[[#This Row],[etmaaltemperatuur]]),IF(jaar_zip[[#This Row],[etmaaltemperatuur]]&lt;stookgrens,stookgrens-jaar_zip[[#This Row],[etmaaltemperatuur]],0),"")</f>
        <v>15.2</v>
      </c>
      <c r="N286" s="101">
        <f>IF(ISNUMBER(jaar_zip[[#This Row],[graaddagen]]),IF(OR(MONTH(jaar_zip[[#This Row],[Datum]])=1,MONTH(jaar_zip[[#This Row],[Datum]])=2,MONTH(jaar_zip[[#This Row],[Datum]])=11,MONTH(jaar_zip[[#This Row],[Datum]])=12),1.1,IF(OR(MONTH(jaar_zip[[#This Row],[Datum]])=3,MONTH(jaar_zip[[#This Row],[Datum]])=10),1,0.8))*jaar_zip[[#This Row],[graaddagen]],"")</f>
        <v>16.72</v>
      </c>
      <c r="O286" s="101">
        <f>IF(ISNUMBER(jaar_zip[[#This Row],[etmaaltemperatuur]]),IF(jaar_zip[[#This Row],[etmaaltemperatuur]]&gt;stookgrens,jaar_zip[[#This Row],[etmaaltemperatuur]]-stookgrens,0),"")</f>
        <v>0</v>
      </c>
    </row>
    <row r="287" spans="1:15" x14ac:dyDescent="0.25">
      <c r="A287">
        <v>235</v>
      </c>
      <c r="B287">
        <v>20240112</v>
      </c>
      <c r="C287">
        <v>2.6</v>
      </c>
      <c r="D287">
        <v>5</v>
      </c>
      <c r="E287">
        <v>153</v>
      </c>
      <c r="F287">
        <v>0.4</v>
      </c>
      <c r="G287">
        <v>1032.3</v>
      </c>
      <c r="H287">
        <v>86</v>
      </c>
      <c r="I287" s="101" t="s">
        <v>13</v>
      </c>
      <c r="J287" s="1">
        <f>DATEVALUE(RIGHT(jaar_zip[[#This Row],[YYYYMMDD]],2)&amp;"-"&amp;MID(jaar_zip[[#This Row],[YYYYMMDD]],5,2)&amp;"-"&amp;LEFT(jaar_zip[[#This Row],[YYYYMMDD]],4))</f>
        <v>45303</v>
      </c>
      <c r="K287" s="101" t="str">
        <f>IF(AND(VALUE(MONTH(jaar_zip[[#This Row],[Datum]]))=1,VALUE(WEEKNUM(jaar_zip[[#This Row],[Datum]],21))&gt;51),RIGHT(YEAR(jaar_zip[[#This Row],[Datum]])-1,2),RIGHT(YEAR(jaar_zip[[#This Row],[Datum]]),2))&amp;"-"&amp; TEXT(WEEKNUM(jaar_zip[[#This Row],[Datum]],21),"00")</f>
        <v>24-02</v>
      </c>
      <c r="L287" s="101">
        <f>MONTH(jaar_zip[[#This Row],[Datum]])</f>
        <v>1</v>
      </c>
      <c r="M287" s="101">
        <f>IF(ISNUMBER(jaar_zip[[#This Row],[etmaaltemperatuur]]),IF(jaar_zip[[#This Row],[etmaaltemperatuur]]&lt;stookgrens,stookgrens-jaar_zip[[#This Row],[etmaaltemperatuur]],0),"")</f>
        <v>13</v>
      </c>
      <c r="N287" s="101">
        <f>IF(ISNUMBER(jaar_zip[[#This Row],[graaddagen]]),IF(OR(MONTH(jaar_zip[[#This Row],[Datum]])=1,MONTH(jaar_zip[[#This Row],[Datum]])=2,MONTH(jaar_zip[[#This Row],[Datum]])=11,MONTH(jaar_zip[[#This Row],[Datum]])=12),1.1,IF(OR(MONTH(jaar_zip[[#This Row],[Datum]])=3,MONTH(jaar_zip[[#This Row],[Datum]])=10),1,0.8))*jaar_zip[[#This Row],[graaddagen]],"")</f>
        <v>14.3</v>
      </c>
      <c r="O287" s="101">
        <f>IF(ISNUMBER(jaar_zip[[#This Row],[etmaaltemperatuur]]),IF(jaar_zip[[#This Row],[etmaaltemperatuur]]&gt;stookgrens,jaar_zip[[#This Row],[etmaaltemperatuur]]-stookgrens,0),"")</f>
        <v>0</v>
      </c>
    </row>
    <row r="288" spans="1:15" x14ac:dyDescent="0.25">
      <c r="A288">
        <v>235</v>
      </c>
      <c r="B288">
        <v>20240113</v>
      </c>
      <c r="C288">
        <v>6</v>
      </c>
      <c r="D288">
        <v>5.5</v>
      </c>
      <c r="E288">
        <v>146</v>
      </c>
      <c r="F288">
        <v>0.9</v>
      </c>
      <c r="G288">
        <v>1020.2</v>
      </c>
      <c r="H288">
        <v>85</v>
      </c>
      <c r="I288" s="101" t="s">
        <v>13</v>
      </c>
      <c r="J288" s="1">
        <f>DATEVALUE(RIGHT(jaar_zip[[#This Row],[YYYYMMDD]],2)&amp;"-"&amp;MID(jaar_zip[[#This Row],[YYYYMMDD]],5,2)&amp;"-"&amp;LEFT(jaar_zip[[#This Row],[YYYYMMDD]],4))</f>
        <v>45304</v>
      </c>
      <c r="K288" s="101" t="str">
        <f>IF(AND(VALUE(MONTH(jaar_zip[[#This Row],[Datum]]))=1,VALUE(WEEKNUM(jaar_zip[[#This Row],[Datum]],21))&gt;51),RIGHT(YEAR(jaar_zip[[#This Row],[Datum]])-1,2),RIGHT(YEAR(jaar_zip[[#This Row],[Datum]]),2))&amp;"-"&amp; TEXT(WEEKNUM(jaar_zip[[#This Row],[Datum]],21),"00")</f>
        <v>24-02</v>
      </c>
      <c r="L288" s="101">
        <f>MONTH(jaar_zip[[#This Row],[Datum]])</f>
        <v>1</v>
      </c>
      <c r="M288" s="101">
        <f>IF(ISNUMBER(jaar_zip[[#This Row],[etmaaltemperatuur]]),IF(jaar_zip[[#This Row],[etmaaltemperatuur]]&lt;stookgrens,stookgrens-jaar_zip[[#This Row],[etmaaltemperatuur]],0),"")</f>
        <v>12.5</v>
      </c>
      <c r="N288" s="101">
        <f>IF(ISNUMBER(jaar_zip[[#This Row],[graaddagen]]),IF(OR(MONTH(jaar_zip[[#This Row],[Datum]])=1,MONTH(jaar_zip[[#This Row],[Datum]])=2,MONTH(jaar_zip[[#This Row],[Datum]])=11,MONTH(jaar_zip[[#This Row],[Datum]])=12),1.1,IF(OR(MONTH(jaar_zip[[#This Row],[Datum]])=3,MONTH(jaar_zip[[#This Row],[Datum]])=10),1,0.8))*jaar_zip[[#This Row],[graaddagen]],"")</f>
        <v>13.750000000000002</v>
      </c>
      <c r="O288" s="101">
        <f>IF(ISNUMBER(jaar_zip[[#This Row],[etmaaltemperatuur]]),IF(jaar_zip[[#This Row],[etmaaltemperatuur]]&gt;stookgrens,jaar_zip[[#This Row],[etmaaltemperatuur]]-stookgrens,0),"")</f>
        <v>0</v>
      </c>
    </row>
    <row r="289" spans="1:15" x14ac:dyDescent="0.25">
      <c r="A289">
        <v>235</v>
      </c>
      <c r="B289">
        <v>20240114</v>
      </c>
      <c r="C289">
        <v>5.8</v>
      </c>
      <c r="D289">
        <v>4.9000000000000004</v>
      </c>
      <c r="E289">
        <v>174</v>
      </c>
      <c r="F289">
        <v>5.3</v>
      </c>
      <c r="G289">
        <v>1007.1</v>
      </c>
      <c r="H289">
        <v>79</v>
      </c>
      <c r="I289" s="101" t="s">
        <v>13</v>
      </c>
      <c r="J289" s="1">
        <f>DATEVALUE(RIGHT(jaar_zip[[#This Row],[YYYYMMDD]],2)&amp;"-"&amp;MID(jaar_zip[[#This Row],[YYYYMMDD]],5,2)&amp;"-"&amp;LEFT(jaar_zip[[#This Row],[YYYYMMDD]],4))</f>
        <v>45305</v>
      </c>
      <c r="K289" s="101" t="str">
        <f>IF(AND(VALUE(MONTH(jaar_zip[[#This Row],[Datum]]))=1,VALUE(WEEKNUM(jaar_zip[[#This Row],[Datum]],21))&gt;51),RIGHT(YEAR(jaar_zip[[#This Row],[Datum]])-1,2),RIGHT(YEAR(jaar_zip[[#This Row],[Datum]]),2))&amp;"-"&amp; TEXT(WEEKNUM(jaar_zip[[#This Row],[Datum]],21),"00")</f>
        <v>24-02</v>
      </c>
      <c r="L289" s="101">
        <f>MONTH(jaar_zip[[#This Row],[Datum]])</f>
        <v>1</v>
      </c>
      <c r="M289" s="101">
        <f>IF(ISNUMBER(jaar_zip[[#This Row],[etmaaltemperatuur]]),IF(jaar_zip[[#This Row],[etmaaltemperatuur]]&lt;stookgrens,stookgrens-jaar_zip[[#This Row],[etmaaltemperatuur]],0),"")</f>
        <v>13.1</v>
      </c>
      <c r="N289" s="101">
        <f>IF(ISNUMBER(jaar_zip[[#This Row],[graaddagen]]),IF(OR(MONTH(jaar_zip[[#This Row],[Datum]])=1,MONTH(jaar_zip[[#This Row],[Datum]])=2,MONTH(jaar_zip[[#This Row],[Datum]])=11,MONTH(jaar_zip[[#This Row],[Datum]])=12),1.1,IF(OR(MONTH(jaar_zip[[#This Row],[Datum]])=3,MONTH(jaar_zip[[#This Row],[Datum]])=10),1,0.8))*jaar_zip[[#This Row],[graaddagen]],"")</f>
        <v>14.41</v>
      </c>
      <c r="O289" s="101">
        <f>IF(ISNUMBER(jaar_zip[[#This Row],[etmaaltemperatuur]]),IF(jaar_zip[[#This Row],[etmaaltemperatuur]]&gt;stookgrens,jaar_zip[[#This Row],[etmaaltemperatuur]]-stookgrens,0),"")</f>
        <v>0</v>
      </c>
    </row>
    <row r="290" spans="1:15" x14ac:dyDescent="0.25">
      <c r="A290">
        <v>235</v>
      </c>
      <c r="B290">
        <v>20240115</v>
      </c>
      <c r="C290">
        <v>7.4</v>
      </c>
      <c r="D290">
        <v>3.2</v>
      </c>
      <c r="E290">
        <v>246</v>
      </c>
      <c r="F290">
        <v>2.6</v>
      </c>
      <c r="G290">
        <v>1002.3</v>
      </c>
      <c r="H290">
        <v>73</v>
      </c>
      <c r="I290" s="101" t="s">
        <v>13</v>
      </c>
      <c r="J290" s="1">
        <f>DATEVALUE(RIGHT(jaar_zip[[#This Row],[YYYYMMDD]],2)&amp;"-"&amp;MID(jaar_zip[[#This Row],[YYYYMMDD]],5,2)&amp;"-"&amp;LEFT(jaar_zip[[#This Row],[YYYYMMDD]],4))</f>
        <v>45306</v>
      </c>
      <c r="K290" s="101" t="str">
        <f>IF(AND(VALUE(MONTH(jaar_zip[[#This Row],[Datum]]))=1,VALUE(WEEKNUM(jaar_zip[[#This Row],[Datum]],21))&gt;51),RIGHT(YEAR(jaar_zip[[#This Row],[Datum]])-1,2),RIGHT(YEAR(jaar_zip[[#This Row],[Datum]]),2))&amp;"-"&amp; TEXT(WEEKNUM(jaar_zip[[#This Row],[Datum]],21),"00")</f>
        <v>24-03</v>
      </c>
      <c r="L290" s="101">
        <f>MONTH(jaar_zip[[#This Row],[Datum]])</f>
        <v>1</v>
      </c>
      <c r="M290" s="101">
        <f>IF(ISNUMBER(jaar_zip[[#This Row],[etmaaltemperatuur]]),IF(jaar_zip[[#This Row],[etmaaltemperatuur]]&lt;stookgrens,stookgrens-jaar_zip[[#This Row],[etmaaltemperatuur]],0),"")</f>
        <v>14.8</v>
      </c>
      <c r="N290" s="101">
        <f>IF(ISNUMBER(jaar_zip[[#This Row],[graaddagen]]),IF(OR(MONTH(jaar_zip[[#This Row],[Datum]])=1,MONTH(jaar_zip[[#This Row],[Datum]])=2,MONTH(jaar_zip[[#This Row],[Datum]])=11,MONTH(jaar_zip[[#This Row],[Datum]])=12),1.1,IF(OR(MONTH(jaar_zip[[#This Row],[Datum]])=3,MONTH(jaar_zip[[#This Row],[Datum]])=10),1,0.8))*jaar_zip[[#This Row],[graaddagen]],"")</f>
        <v>16.28</v>
      </c>
      <c r="O290" s="101">
        <f>IF(ISNUMBER(jaar_zip[[#This Row],[etmaaltemperatuur]]),IF(jaar_zip[[#This Row],[etmaaltemperatuur]]&gt;stookgrens,jaar_zip[[#This Row],[etmaaltemperatuur]]-stookgrens,0),"")</f>
        <v>0</v>
      </c>
    </row>
    <row r="291" spans="1:15" x14ac:dyDescent="0.25">
      <c r="A291">
        <v>235</v>
      </c>
      <c r="B291">
        <v>20240116</v>
      </c>
      <c r="C291">
        <v>6.4</v>
      </c>
      <c r="D291">
        <v>3</v>
      </c>
      <c r="E291">
        <v>252</v>
      </c>
      <c r="F291">
        <v>0.5</v>
      </c>
      <c r="G291">
        <v>1004.4</v>
      </c>
      <c r="H291">
        <v>71</v>
      </c>
      <c r="I291" s="101" t="s">
        <v>13</v>
      </c>
      <c r="J291" s="1">
        <f>DATEVALUE(RIGHT(jaar_zip[[#This Row],[YYYYMMDD]],2)&amp;"-"&amp;MID(jaar_zip[[#This Row],[YYYYMMDD]],5,2)&amp;"-"&amp;LEFT(jaar_zip[[#This Row],[YYYYMMDD]],4))</f>
        <v>45307</v>
      </c>
      <c r="K291" s="101" t="str">
        <f>IF(AND(VALUE(MONTH(jaar_zip[[#This Row],[Datum]]))=1,VALUE(WEEKNUM(jaar_zip[[#This Row],[Datum]],21))&gt;51),RIGHT(YEAR(jaar_zip[[#This Row],[Datum]])-1,2),RIGHT(YEAR(jaar_zip[[#This Row],[Datum]]),2))&amp;"-"&amp; TEXT(WEEKNUM(jaar_zip[[#This Row],[Datum]],21),"00")</f>
        <v>24-03</v>
      </c>
      <c r="L291" s="101">
        <f>MONTH(jaar_zip[[#This Row],[Datum]])</f>
        <v>1</v>
      </c>
      <c r="M291" s="101">
        <f>IF(ISNUMBER(jaar_zip[[#This Row],[etmaaltemperatuur]]),IF(jaar_zip[[#This Row],[etmaaltemperatuur]]&lt;stookgrens,stookgrens-jaar_zip[[#This Row],[etmaaltemperatuur]],0),"")</f>
        <v>15</v>
      </c>
      <c r="N291" s="101">
        <f>IF(ISNUMBER(jaar_zip[[#This Row],[graaddagen]]),IF(OR(MONTH(jaar_zip[[#This Row],[Datum]])=1,MONTH(jaar_zip[[#This Row],[Datum]])=2,MONTH(jaar_zip[[#This Row],[Datum]])=11,MONTH(jaar_zip[[#This Row],[Datum]])=12),1.1,IF(OR(MONTH(jaar_zip[[#This Row],[Datum]])=3,MONTH(jaar_zip[[#This Row],[Datum]])=10),1,0.8))*jaar_zip[[#This Row],[graaddagen]],"")</f>
        <v>16.5</v>
      </c>
      <c r="O291" s="101">
        <f>IF(ISNUMBER(jaar_zip[[#This Row],[etmaaltemperatuur]]),IF(jaar_zip[[#This Row],[etmaaltemperatuur]]&gt;stookgrens,jaar_zip[[#This Row],[etmaaltemperatuur]]-stookgrens,0),"")</f>
        <v>0</v>
      </c>
    </row>
    <row r="292" spans="1:15" x14ac:dyDescent="0.25">
      <c r="A292">
        <v>235</v>
      </c>
      <c r="B292">
        <v>20240117</v>
      </c>
      <c r="C292">
        <v>4.2</v>
      </c>
      <c r="D292">
        <v>2.1</v>
      </c>
      <c r="E292">
        <v>91</v>
      </c>
      <c r="F292">
        <v>0.5</v>
      </c>
      <c r="G292">
        <v>992.2</v>
      </c>
      <c r="H292">
        <v>81</v>
      </c>
      <c r="I292" s="101" t="s">
        <v>13</v>
      </c>
      <c r="J292" s="1">
        <f>DATEVALUE(RIGHT(jaar_zip[[#This Row],[YYYYMMDD]],2)&amp;"-"&amp;MID(jaar_zip[[#This Row],[YYYYMMDD]],5,2)&amp;"-"&amp;LEFT(jaar_zip[[#This Row],[YYYYMMDD]],4))</f>
        <v>45308</v>
      </c>
      <c r="K292" s="101" t="str">
        <f>IF(AND(VALUE(MONTH(jaar_zip[[#This Row],[Datum]]))=1,VALUE(WEEKNUM(jaar_zip[[#This Row],[Datum]],21))&gt;51),RIGHT(YEAR(jaar_zip[[#This Row],[Datum]])-1,2),RIGHT(YEAR(jaar_zip[[#This Row],[Datum]]),2))&amp;"-"&amp; TEXT(WEEKNUM(jaar_zip[[#This Row],[Datum]],21),"00")</f>
        <v>24-03</v>
      </c>
      <c r="L292" s="101">
        <f>MONTH(jaar_zip[[#This Row],[Datum]])</f>
        <v>1</v>
      </c>
      <c r="M292" s="101">
        <f>IF(ISNUMBER(jaar_zip[[#This Row],[etmaaltemperatuur]]),IF(jaar_zip[[#This Row],[etmaaltemperatuur]]&lt;stookgrens,stookgrens-jaar_zip[[#This Row],[etmaaltemperatuur]],0),"")</f>
        <v>15.9</v>
      </c>
      <c r="N292" s="101">
        <f>IF(ISNUMBER(jaar_zip[[#This Row],[graaddagen]]),IF(OR(MONTH(jaar_zip[[#This Row],[Datum]])=1,MONTH(jaar_zip[[#This Row],[Datum]])=2,MONTH(jaar_zip[[#This Row],[Datum]])=11,MONTH(jaar_zip[[#This Row],[Datum]])=12),1.1,IF(OR(MONTH(jaar_zip[[#This Row],[Datum]])=3,MONTH(jaar_zip[[#This Row],[Datum]])=10),1,0.8))*jaar_zip[[#This Row],[graaddagen]],"")</f>
        <v>17.490000000000002</v>
      </c>
      <c r="O292" s="101">
        <f>IF(ISNUMBER(jaar_zip[[#This Row],[etmaaltemperatuur]]),IF(jaar_zip[[#This Row],[etmaaltemperatuur]]&gt;stookgrens,jaar_zip[[#This Row],[etmaaltemperatuur]]-stookgrens,0),"")</f>
        <v>0</v>
      </c>
    </row>
    <row r="293" spans="1:15" x14ac:dyDescent="0.25">
      <c r="A293">
        <v>235</v>
      </c>
      <c r="B293">
        <v>20240118</v>
      </c>
      <c r="C293">
        <v>3</v>
      </c>
      <c r="D293">
        <v>2.4</v>
      </c>
      <c r="E293">
        <v>424</v>
      </c>
      <c r="F293">
        <v>0.6</v>
      </c>
      <c r="G293">
        <v>1002.4</v>
      </c>
      <c r="H293">
        <v>70</v>
      </c>
      <c r="I293" s="101" t="s">
        <v>13</v>
      </c>
      <c r="J293" s="1">
        <f>DATEVALUE(RIGHT(jaar_zip[[#This Row],[YYYYMMDD]],2)&amp;"-"&amp;MID(jaar_zip[[#This Row],[YYYYMMDD]],5,2)&amp;"-"&amp;LEFT(jaar_zip[[#This Row],[YYYYMMDD]],4))</f>
        <v>45309</v>
      </c>
      <c r="K293" s="101" t="str">
        <f>IF(AND(VALUE(MONTH(jaar_zip[[#This Row],[Datum]]))=1,VALUE(WEEKNUM(jaar_zip[[#This Row],[Datum]],21))&gt;51),RIGHT(YEAR(jaar_zip[[#This Row],[Datum]])-1,2),RIGHT(YEAR(jaar_zip[[#This Row],[Datum]]),2))&amp;"-"&amp; TEXT(WEEKNUM(jaar_zip[[#This Row],[Datum]],21),"00")</f>
        <v>24-03</v>
      </c>
      <c r="L293" s="101">
        <f>MONTH(jaar_zip[[#This Row],[Datum]])</f>
        <v>1</v>
      </c>
      <c r="M293" s="101">
        <f>IF(ISNUMBER(jaar_zip[[#This Row],[etmaaltemperatuur]]),IF(jaar_zip[[#This Row],[etmaaltemperatuur]]&lt;stookgrens,stookgrens-jaar_zip[[#This Row],[etmaaltemperatuur]],0),"")</f>
        <v>15.6</v>
      </c>
      <c r="N293" s="101">
        <f>IF(ISNUMBER(jaar_zip[[#This Row],[graaddagen]]),IF(OR(MONTH(jaar_zip[[#This Row],[Datum]])=1,MONTH(jaar_zip[[#This Row],[Datum]])=2,MONTH(jaar_zip[[#This Row],[Datum]])=11,MONTH(jaar_zip[[#This Row],[Datum]])=12),1.1,IF(OR(MONTH(jaar_zip[[#This Row],[Datum]])=3,MONTH(jaar_zip[[#This Row],[Datum]])=10),1,0.8))*jaar_zip[[#This Row],[graaddagen]],"")</f>
        <v>17.16</v>
      </c>
      <c r="O293" s="101">
        <f>IF(ISNUMBER(jaar_zip[[#This Row],[etmaaltemperatuur]]),IF(jaar_zip[[#This Row],[etmaaltemperatuur]]&gt;stookgrens,jaar_zip[[#This Row],[etmaaltemperatuur]]-stookgrens,0),"")</f>
        <v>0</v>
      </c>
    </row>
    <row r="294" spans="1:15" x14ac:dyDescent="0.25">
      <c r="A294">
        <v>235</v>
      </c>
      <c r="B294">
        <v>20240119</v>
      </c>
      <c r="C294">
        <v>7.2</v>
      </c>
      <c r="D294">
        <v>4.3</v>
      </c>
      <c r="E294">
        <v>464</v>
      </c>
      <c r="F294">
        <v>-0.1</v>
      </c>
      <c r="G294">
        <v>1017.8</v>
      </c>
      <c r="H294">
        <v>69</v>
      </c>
      <c r="I294" s="101" t="s">
        <v>13</v>
      </c>
      <c r="J294" s="1">
        <f>DATEVALUE(RIGHT(jaar_zip[[#This Row],[YYYYMMDD]],2)&amp;"-"&amp;MID(jaar_zip[[#This Row],[YYYYMMDD]],5,2)&amp;"-"&amp;LEFT(jaar_zip[[#This Row],[YYYYMMDD]],4))</f>
        <v>45310</v>
      </c>
      <c r="K294" s="101" t="str">
        <f>IF(AND(VALUE(MONTH(jaar_zip[[#This Row],[Datum]]))=1,VALUE(WEEKNUM(jaar_zip[[#This Row],[Datum]],21))&gt;51),RIGHT(YEAR(jaar_zip[[#This Row],[Datum]])-1,2),RIGHT(YEAR(jaar_zip[[#This Row],[Datum]]),2))&amp;"-"&amp; TEXT(WEEKNUM(jaar_zip[[#This Row],[Datum]],21),"00")</f>
        <v>24-03</v>
      </c>
      <c r="L294" s="101">
        <f>MONTH(jaar_zip[[#This Row],[Datum]])</f>
        <v>1</v>
      </c>
      <c r="M294" s="101">
        <f>IF(ISNUMBER(jaar_zip[[#This Row],[etmaaltemperatuur]]),IF(jaar_zip[[#This Row],[etmaaltemperatuur]]&lt;stookgrens,stookgrens-jaar_zip[[#This Row],[etmaaltemperatuur]],0),"")</f>
        <v>13.7</v>
      </c>
      <c r="N294" s="101">
        <f>IF(ISNUMBER(jaar_zip[[#This Row],[graaddagen]]),IF(OR(MONTH(jaar_zip[[#This Row],[Datum]])=1,MONTH(jaar_zip[[#This Row],[Datum]])=2,MONTH(jaar_zip[[#This Row],[Datum]])=11,MONTH(jaar_zip[[#This Row],[Datum]])=12),1.1,IF(OR(MONTH(jaar_zip[[#This Row],[Datum]])=3,MONTH(jaar_zip[[#This Row],[Datum]])=10),1,0.8))*jaar_zip[[#This Row],[graaddagen]],"")</f>
        <v>15.07</v>
      </c>
      <c r="O294" s="101">
        <f>IF(ISNUMBER(jaar_zip[[#This Row],[etmaaltemperatuur]]),IF(jaar_zip[[#This Row],[etmaaltemperatuur]]&gt;stookgrens,jaar_zip[[#This Row],[etmaaltemperatuur]]-stookgrens,0),"")</f>
        <v>0</v>
      </c>
    </row>
    <row r="295" spans="1:15" x14ac:dyDescent="0.25">
      <c r="A295">
        <v>235</v>
      </c>
      <c r="B295">
        <v>20240120</v>
      </c>
      <c r="C295">
        <v>9.1</v>
      </c>
      <c r="D295">
        <v>3.7</v>
      </c>
      <c r="E295">
        <v>261</v>
      </c>
      <c r="F295">
        <v>0</v>
      </c>
      <c r="G295">
        <v>1023.5</v>
      </c>
      <c r="H295">
        <v>70</v>
      </c>
      <c r="I295" s="101" t="s">
        <v>13</v>
      </c>
      <c r="J295" s="1">
        <f>DATEVALUE(RIGHT(jaar_zip[[#This Row],[YYYYMMDD]],2)&amp;"-"&amp;MID(jaar_zip[[#This Row],[YYYYMMDD]],5,2)&amp;"-"&amp;LEFT(jaar_zip[[#This Row],[YYYYMMDD]],4))</f>
        <v>45311</v>
      </c>
      <c r="K295" s="101" t="str">
        <f>IF(AND(VALUE(MONTH(jaar_zip[[#This Row],[Datum]]))=1,VALUE(WEEKNUM(jaar_zip[[#This Row],[Datum]],21))&gt;51),RIGHT(YEAR(jaar_zip[[#This Row],[Datum]])-1,2),RIGHT(YEAR(jaar_zip[[#This Row],[Datum]]),2))&amp;"-"&amp; TEXT(WEEKNUM(jaar_zip[[#This Row],[Datum]],21),"00")</f>
        <v>24-03</v>
      </c>
      <c r="L295" s="101">
        <f>MONTH(jaar_zip[[#This Row],[Datum]])</f>
        <v>1</v>
      </c>
      <c r="M295" s="101">
        <f>IF(ISNUMBER(jaar_zip[[#This Row],[etmaaltemperatuur]]),IF(jaar_zip[[#This Row],[etmaaltemperatuur]]&lt;stookgrens,stookgrens-jaar_zip[[#This Row],[etmaaltemperatuur]],0),"")</f>
        <v>14.3</v>
      </c>
      <c r="N295" s="101">
        <f>IF(ISNUMBER(jaar_zip[[#This Row],[graaddagen]]),IF(OR(MONTH(jaar_zip[[#This Row],[Datum]])=1,MONTH(jaar_zip[[#This Row],[Datum]])=2,MONTH(jaar_zip[[#This Row],[Datum]])=11,MONTH(jaar_zip[[#This Row],[Datum]])=12),1.1,IF(OR(MONTH(jaar_zip[[#This Row],[Datum]])=3,MONTH(jaar_zip[[#This Row],[Datum]])=10),1,0.8))*jaar_zip[[#This Row],[graaddagen]],"")</f>
        <v>15.730000000000002</v>
      </c>
      <c r="O295" s="101">
        <f>IF(ISNUMBER(jaar_zip[[#This Row],[etmaaltemperatuur]]),IF(jaar_zip[[#This Row],[etmaaltemperatuur]]&gt;stookgrens,jaar_zip[[#This Row],[etmaaltemperatuur]]-stookgrens,0),"")</f>
        <v>0</v>
      </c>
    </row>
    <row r="296" spans="1:15" x14ac:dyDescent="0.25">
      <c r="A296">
        <v>235</v>
      </c>
      <c r="B296">
        <v>20240121</v>
      </c>
      <c r="C296">
        <v>12</v>
      </c>
      <c r="D296">
        <v>5</v>
      </c>
      <c r="E296">
        <v>101</v>
      </c>
      <c r="F296">
        <v>1.3</v>
      </c>
      <c r="G296">
        <v>1012.1</v>
      </c>
      <c r="H296">
        <v>77</v>
      </c>
      <c r="I296" s="101" t="s">
        <v>13</v>
      </c>
      <c r="J296" s="1">
        <f>DATEVALUE(RIGHT(jaar_zip[[#This Row],[YYYYMMDD]],2)&amp;"-"&amp;MID(jaar_zip[[#This Row],[YYYYMMDD]],5,2)&amp;"-"&amp;LEFT(jaar_zip[[#This Row],[YYYYMMDD]],4))</f>
        <v>45312</v>
      </c>
      <c r="K296" s="101" t="str">
        <f>IF(AND(VALUE(MONTH(jaar_zip[[#This Row],[Datum]]))=1,VALUE(WEEKNUM(jaar_zip[[#This Row],[Datum]],21))&gt;51),RIGHT(YEAR(jaar_zip[[#This Row],[Datum]])-1,2),RIGHT(YEAR(jaar_zip[[#This Row],[Datum]]),2))&amp;"-"&amp; TEXT(WEEKNUM(jaar_zip[[#This Row],[Datum]],21),"00")</f>
        <v>24-03</v>
      </c>
      <c r="L296" s="101">
        <f>MONTH(jaar_zip[[#This Row],[Datum]])</f>
        <v>1</v>
      </c>
      <c r="M296" s="101">
        <f>IF(ISNUMBER(jaar_zip[[#This Row],[etmaaltemperatuur]]),IF(jaar_zip[[#This Row],[etmaaltemperatuur]]&lt;stookgrens,stookgrens-jaar_zip[[#This Row],[etmaaltemperatuur]],0),"")</f>
        <v>13</v>
      </c>
      <c r="N296" s="101">
        <f>IF(ISNUMBER(jaar_zip[[#This Row],[graaddagen]]),IF(OR(MONTH(jaar_zip[[#This Row],[Datum]])=1,MONTH(jaar_zip[[#This Row],[Datum]])=2,MONTH(jaar_zip[[#This Row],[Datum]])=11,MONTH(jaar_zip[[#This Row],[Datum]])=12),1.1,IF(OR(MONTH(jaar_zip[[#This Row],[Datum]])=3,MONTH(jaar_zip[[#This Row],[Datum]])=10),1,0.8))*jaar_zip[[#This Row],[graaddagen]],"")</f>
        <v>14.3</v>
      </c>
      <c r="O296" s="101">
        <f>IF(ISNUMBER(jaar_zip[[#This Row],[etmaaltemperatuur]]),IF(jaar_zip[[#This Row],[etmaaltemperatuur]]&gt;stookgrens,jaar_zip[[#This Row],[etmaaltemperatuur]]-stookgrens,0),"")</f>
        <v>0</v>
      </c>
    </row>
    <row r="297" spans="1:15" x14ac:dyDescent="0.25">
      <c r="A297">
        <v>235</v>
      </c>
      <c r="B297">
        <v>20240122</v>
      </c>
      <c r="C297">
        <v>12.4</v>
      </c>
      <c r="D297">
        <v>8.5</v>
      </c>
      <c r="E297">
        <v>458</v>
      </c>
      <c r="F297">
        <v>3.6</v>
      </c>
      <c r="G297">
        <v>1003.8</v>
      </c>
      <c r="H297">
        <v>83</v>
      </c>
      <c r="I297" s="101" t="s">
        <v>13</v>
      </c>
      <c r="J297" s="1">
        <f>DATEVALUE(RIGHT(jaar_zip[[#This Row],[YYYYMMDD]],2)&amp;"-"&amp;MID(jaar_zip[[#This Row],[YYYYMMDD]],5,2)&amp;"-"&amp;LEFT(jaar_zip[[#This Row],[YYYYMMDD]],4))</f>
        <v>45313</v>
      </c>
      <c r="K297" s="101" t="str">
        <f>IF(AND(VALUE(MONTH(jaar_zip[[#This Row],[Datum]]))=1,VALUE(WEEKNUM(jaar_zip[[#This Row],[Datum]],21))&gt;51),RIGHT(YEAR(jaar_zip[[#This Row],[Datum]])-1,2),RIGHT(YEAR(jaar_zip[[#This Row],[Datum]]),2))&amp;"-"&amp; TEXT(WEEKNUM(jaar_zip[[#This Row],[Datum]],21),"00")</f>
        <v>24-04</v>
      </c>
      <c r="L297" s="101">
        <f>MONTH(jaar_zip[[#This Row],[Datum]])</f>
        <v>1</v>
      </c>
      <c r="M297" s="101">
        <f>IF(ISNUMBER(jaar_zip[[#This Row],[etmaaltemperatuur]]),IF(jaar_zip[[#This Row],[etmaaltemperatuur]]&lt;stookgrens,stookgrens-jaar_zip[[#This Row],[etmaaltemperatuur]],0),"")</f>
        <v>9.5</v>
      </c>
      <c r="N297" s="101">
        <f>IF(ISNUMBER(jaar_zip[[#This Row],[graaddagen]]),IF(OR(MONTH(jaar_zip[[#This Row],[Datum]])=1,MONTH(jaar_zip[[#This Row],[Datum]])=2,MONTH(jaar_zip[[#This Row],[Datum]])=11,MONTH(jaar_zip[[#This Row],[Datum]])=12),1.1,IF(OR(MONTH(jaar_zip[[#This Row],[Datum]])=3,MONTH(jaar_zip[[#This Row],[Datum]])=10),1,0.8))*jaar_zip[[#This Row],[graaddagen]],"")</f>
        <v>10.450000000000001</v>
      </c>
      <c r="O297" s="101">
        <f>IF(ISNUMBER(jaar_zip[[#This Row],[etmaaltemperatuur]]),IF(jaar_zip[[#This Row],[etmaaltemperatuur]]&gt;stookgrens,jaar_zip[[#This Row],[etmaaltemperatuur]]-stookgrens,0),"")</f>
        <v>0</v>
      </c>
    </row>
    <row r="298" spans="1:15" x14ac:dyDescent="0.25">
      <c r="A298">
        <v>235</v>
      </c>
      <c r="B298">
        <v>20240123</v>
      </c>
      <c r="C298">
        <v>11.1</v>
      </c>
      <c r="D298">
        <v>7.8</v>
      </c>
      <c r="E298">
        <v>320</v>
      </c>
      <c r="F298">
        <v>5.5</v>
      </c>
      <c r="G298">
        <v>1015.6</v>
      </c>
      <c r="H298">
        <v>84</v>
      </c>
      <c r="I298" s="101" t="s">
        <v>13</v>
      </c>
      <c r="J298" s="1">
        <f>DATEVALUE(RIGHT(jaar_zip[[#This Row],[YYYYMMDD]],2)&amp;"-"&amp;MID(jaar_zip[[#This Row],[YYYYMMDD]],5,2)&amp;"-"&amp;LEFT(jaar_zip[[#This Row],[YYYYMMDD]],4))</f>
        <v>45314</v>
      </c>
      <c r="K298" s="101" t="str">
        <f>IF(AND(VALUE(MONTH(jaar_zip[[#This Row],[Datum]]))=1,VALUE(WEEKNUM(jaar_zip[[#This Row],[Datum]],21))&gt;51),RIGHT(YEAR(jaar_zip[[#This Row],[Datum]])-1,2),RIGHT(YEAR(jaar_zip[[#This Row],[Datum]]),2))&amp;"-"&amp; TEXT(WEEKNUM(jaar_zip[[#This Row],[Datum]],21),"00")</f>
        <v>24-04</v>
      </c>
      <c r="L298" s="101">
        <f>MONTH(jaar_zip[[#This Row],[Datum]])</f>
        <v>1</v>
      </c>
      <c r="M298" s="101">
        <f>IF(ISNUMBER(jaar_zip[[#This Row],[etmaaltemperatuur]]),IF(jaar_zip[[#This Row],[etmaaltemperatuur]]&lt;stookgrens,stookgrens-jaar_zip[[#This Row],[etmaaltemperatuur]],0),"")</f>
        <v>10.199999999999999</v>
      </c>
      <c r="N298" s="101">
        <f>IF(ISNUMBER(jaar_zip[[#This Row],[graaddagen]]),IF(OR(MONTH(jaar_zip[[#This Row],[Datum]])=1,MONTH(jaar_zip[[#This Row],[Datum]])=2,MONTH(jaar_zip[[#This Row],[Datum]])=11,MONTH(jaar_zip[[#This Row],[Datum]])=12),1.1,IF(OR(MONTH(jaar_zip[[#This Row],[Datum]])=3,MONTH(jaar_zip[[#This Row],[Datum]])=10),1,0.8))*jaar_zip[[#This Row],[graaddagen]],"")</f>
        <v>11.22</v>
      </c>
      <c r="O298" s="101">
        <f>IF(ISNUMBER(jaar_zip[[#This Row],[etmaaltemperatuur]]),IF(jaar_zip[[#This Row],[etmaaltemperatuur]]&gt;stookgrens,jaar_zip[[#This Row],[etmaaltemperatuur]]-stookgrens,0),"")</f>
        <v>0</v>
      </c>
    </row>
    <row r="299" spans="1:15" x14ac:dyDescent="0.25">
      <c r="A299">
        <v>235</v>
      </c>
      <c r="B299">
        <v>20240124</v>
      </c>
      <c r="C299">
        <v>10.5</v>
      </c>
      <c r="D299">
        <v>8.8000000000000007</v>
      </c>
      <c r="E299">
        <v>394</v>
      </c>
      <c r="F299">
        <v>-0.1</v>
      </c>
      <c r="G299">
        <v>1017.1</v>
      </c>
      <c r="H299">
        <v>79</v>
      </c>
      <c r="I299" s="101" t="s">
        <v>13</v>
      </c>
      <c r="J299" s="1">
        <f>DATEVALUE(RIGHT(jaar_zip[[#This Row],[YYYYMMDD]],2)&amp;"-"&amp;MID(jaar_zip[[#This Row],[YYYYMMDD]],5,2)&amp;"-"&amp;LEFT(jaar_zip[[#This Row],[YYYYMMDD]],4))</f>
        <v>45315</v>
      </c>
      <c r="K299" s="101" t="str">
        <f>IF(AND(VALUE(MONTH(jaar_zip[[#This Row],[Datum]]))=1,VALUE(WEEKNUM(jaar_zip[[#This Row],[Datum]],21))&gt;51),RIGHT(YEAR(jaar_zip[[#This Row],[Datum]])-1,2),RIGHT(YEAR(jaar_zip[[#This Row],[Datum]]),2))&amp;"-"&amp; TEXT(WEEKNUM(jaar_zip[[#This Row],[Datum]],21),"00")</f>
        <v>24-04</v>
      </c>
      <c r="L299" s="101">
        <f>MONTH(jaar_zip[[#This Row],[Datum]])</f>
        <v>1</v>
      </c>
      <c r="M299" s="101">
        <f>IF(ISNUMBER(jaar_zip[[#This Row],[etmaaltemperatuur]]),IF(jaar_zip[[#This Row],[etmaaltemperatuur]]&lt;stookgrens,stookgrens-jaar_zip[[#This Row],[etmaaltemperatuur]],0),"")</f>
        <v>9.1999999999999993</v>
      </c>
      <c r="N299" s="101">
        <f>IF(ISNUMBER(jaar_zip[[#This Row],[graaddagen]]),IF(OR(MONTH(jaar_zip[[#This Row],[Datum]])=1,MONTH(jaar_zip[[#This Row],[Datum]])=2,MONTH(jaar_zip[[#This Row],[Datum]])=11,MONTH(jaar_zip[[#This Row],[Datum]])=12),1.1,IF(OR(MONTH(jaar_zip[[#This Row],[Datum]])=3,MONTH(jaar_zip[[#This Row],[Datum]])=10),1,0.8))*jaar_zip[[#This Row],[graaddagen]],"")</f>
        <v>10.119999999999999</v>
      </c>
      <c r="O299" s="101">
        <f>IF(ISNUMBER(jaar_zip[[#This Row],[etmaaltemperatuur]]),IF(jaar_zip[[#This Row],[etmaaltemperatuur]]&gt;stookgrens,jaar_zip[[#This Row],[etmaaltemperatuur]]-stookgrens,0),"")</f>
        <v>0</v>
      </c>
    </row>
    <row r="300" spans="1:15" x14ac:dyDescent="0.25">
      <c r="A300">
        <v>235</v>
      </c>
      <c r="B300">
        <v>20240125</v>
      </c>
      <c r="C300">
        <v>5.2</v>
      </c>
      <c r="D300">
        <v>7.2</v>
      </c>
      <c r="E300">
        <v>254</v>
      </c>
      <c r="F300">
        <v>1.6</v>
      </c>
      <c r="G300">
        <v>1025.0999999999999</v>
      </c>
      <c r="H300">
        <v>91</v>
      </c>
      <c r="I300" s="101" t="s">
        <v>13</v>
      </c>
      <c r="J300" s="1">
        <f>DATEVALUE(RIGHT(jaar_zip[[#This Row],[YYYYMMDD]],2)&amp;"-"&amp;MID(jaar_zip[[#This Row],[YYYYMMDD]],5,2)&amp;"-"&amp;LEFT(jaar_zip[[#This Row],[YYYYMMDD]],4))</f>
        <v>45316</v>
      </c>
      <c r="K300" s="101" t="str">
        <f>IF(AND(VALUE(MONTH(jaar_zip[[#This Row],[Datum]]))=1,VALUE(WEEKNUM(jaar_zip[[#This Row],[Datum]],21))&gt;51),RIGHT(YEAR(jaar_zip[[#This Row],[Datum]])-1,2),RIGHT(YEAR(jaar_zip[[#This Row],[Datum]]),2))&amp;"-"&amp; TEXT(WEEKNUM(jaar_zip[[#This Row],[Datum]],21),"00")</f>
        <v>24-04</v>
      </c>
      <c r="L300" s="101">
        <f>MONTH(jaar_zip[[#This Row],[Datum]])</f>
        <v>1</v>
      </c>
      <c r="M300" s="101">
        <f>IF(ISNUMBER(jaar_zip[[#This Row],[etmaaltemperatuur]]),IF(jaar_zip[[#This Row],[etmaaltemperatuur]]&lt;stookgrens,stookgrens-jaar_zip[[#This Row],[etmaaltemperatuur]],0),"")</f>
        <v>10.8</v>
      </c>
      <c r="N300" s="101">
        <f>IF(ISNUMBER(jaar_zip[[#This Row],[graaddagen]]),IF(OR(MONTH(jaar_zip[[#This Row],[Datum]])=1,MONTH(jaar_zip[[#This Row],[Datum]])=2,MONTH(jaar_zip[[#This Row],[Datum]])=11,MONTH(jaar_zip[[#This Row],[Datum]])=12),1.1,IF(OR(MONTH(jaar_zip[[#This Row],[Datum]])=3,MONTH(jaar_zip[[#This Row],[Datum]])=10),1,0.8))*jaar_zip[[#This Row],[graaddagen]],"")</f>
        <v>11.880000000000003</v>
      </c>
      <c r="O300" s="101">
        <f>IF(ISNUMBER(jaar_zip[[#This Row],[etmaaltemperatuur]]),IF(jaar_zip[[#This Row],[etmaaltemperatuur]]&gt;stookgrens,jaar_zip[[#This Row],[etmaaltemperatuur]]-stookgrens,0),"")</f>
        <v>0</v>
      </c>
    </row>
    <row r="301" spans="1:15" x14ac:dyDescent="0.25">
      <c r="A301">
        <v>235</v>
      </c>
      <c r="B301">
        <v>20240126</v>
      </c>
      <c r="C301">
        <v>9.3000000000000007</v>
      </c>
      <c r="D301">
        <v>7.8</v>
      </c>
      <c r="E301">
        <v>380</v>
      </c>
      <c r="F301">
        <v>3.2</v>
      </c>
      <c r="G301">
        <v>1023.3</v>
      </c>
      <c r="H301">
        <v>83</v>
      </c>
      <c r="I301" s="101" t="s">
        <v>13</v>
      </c>
      <c r="J301" s="1">
        <f>DATEVALUE(RIGHT(jaar_zip[[#This Row],[YYYYMMDD]],2)&amp;"-"&amp;MID(jaar_zip[[#This Row],[YYYYMMDD]],5,2)&amp;"-"&amp;LEFT(jaar_zip[[#This Row],[YYYYMMDD]],4))</f>
        <v>45317</v>
      </c>
      <c r="K301" s="101" t="str">
        <f>IF(AND(VALUE(MONTH(jaar_zip[[#This Row],[Datum]]))=1,VALUE(WEEKNUM(jaar_zip[[#This Row],[Datum]],21))&gt;51),RIGHT(YEAR(jaar_zip[[#This Row],[Datum]])-1,2),RIGHT(YEAR(jaar_zip[[#This Row],[Datum]]),2))&amp;"-"&amp; TEXT(WEEKNUM(jaar_zip[[#This Row],[Datum]],21),"00")</f>
        <v>24-04</v>
      </c>
      <c r="L301" s="101">
        <f>MONTH(jaar_zip[[#This Row],[Datum]])</f>
        <v>1</v>
      </c>
      <c r="M301" s="101">
        <f>IF(ISNUMBER(jaar_zip[[#This Row],[etmaaltemperatuur]]),IF(jaar_zip[[#This Row],[etmaaltemperatuur]]&lt;stookgrens,stookgrens-jaar_zip[[#This Row],[etmaaltemperatuur]],0),"")</f>
        <v>10.199999999999999</v>
      </c>
      <c r="N301" s="101">
        <f>IF(ISNUMBER(jaar_zip[[#This Row],[graaddagen]]),IF(OR(MONTH(jaar_zip[[#This Row],[Datum]])=1,MONTH(jaar_zip[[#This Row],[Datum]])=2,MONTH(jaar_zip[[#This Row],[Datum]])=11,MONTH(jaar_zip[[#This Row],[Datum]])=12),1.1,IF(OR(MONTH(jaar_zip[[#This Row],[Datum]])=3,MONTH(jaar_zip[[#This Row],[Datum]])=10),1,0.8))*jaar_zip[[#This Row],[graaddagen]],"")</f>
        <v>11.22</v>
      </c>
      <c r="O301" s="101">
        <f>IF(ISNUMBER(jaar_zip[[#This Row],[etmaaltemperatuur]]),IF(jaar_zip[[#This Row],[etmaaltemperatuur]]&gt;stookgrens,jaar_zip[[#This Row],[etmaaltemperatuur]]-stookgrens,0),"")</f>
        <v>0</v>
      </c>
    </row>
    <row r="302" spans="1:15" x14ac:dyDescent="0.25">
      <c r="A302">
        <v>235</v>
      </c>
      <c r="B302">
        <v>20240127</v>
      </c>
      <c r="C302">
        <v>4.9000000000000004</v>
      </c>
      <c r="D302">
        <v>5.5</v>
      </c>
      <c r="E302">
        <v>507</v>
      </c>
      <c r="F302">
        <v>0</v>
      </c>
      <c r="G302">
        <v>1033.2</v>
      </c>
      <c r="H302">
        <v>86</v>
      </c>
      <c r="I302" s="101" t="s">
        <v>13</v>
      </c>
      <c r="J302" s="1">
        <f>DATEVALUE(RIGHT(jaar_zip[[#This Row],[YYYYMMDD]],2)&amp;"-"&amp;MID(jaar_zip[[#This Row],[YYYYMMDD]],5,2)&amp;"-"&amp;LEFT(jaar_zip[[#This Row],[YYYYMMDD]],4))</f>
        <v>45318</v>
      </c>
      <c r="K302" s="101" t="str">
        <f>IF(AND(VALUE(MONTH(jaar_zip[[#This Row],[Datum]]))=1,VALUE(WEEKNUM(jaar_zip[[#This Row],[Datum]],21))&gt;51),RIGHT(YEAR(jaar_zip[[#This Row],[Datum]])-1,2),RIGHT(YEAR(jaar_zip[[#This Row],[Datum]]),2))&amp;"-"&amp; TEXT(WEEKNUM(jaar_zip[[#This Row],[Datum]],21),"00")</f>
        <v>24-04</v>
      </c>
      <c r="L302" s="101">
        <f>MONTH(jaar_zip[[#This Row],[Datum]])</f>
        <v>1</v>
      </c>
      <c r="M302" s="101">
        <f>IF(ISNUMBER(jaar_zip[[#This Row],[etmaaltemperatuur]]),IF(jaar_zip[[#This Row],[etmaaltemperatuur]]&lt;stookgrens,stookgrens-jaar_zip[[#This Row],[etmaaltemperatuur]],0),"")</f>
        <v>12.5</v>
      </c>
      <c r="N302" s="101">
        <f>IF(ISNUMBER(jaar_zip[[#This Row],[graaddagen]]),IF(OR(MONTH(jaar_zip[[#This Row],[Datum]])=1,MONTH(jaar_zip[[#This Row],[Datum]])=2,MONTH(jaar_zip[[#This Row],[Datum]])=11,MONTH(jaar_zip[[#This Row],[Datum]])=12),1.1,IF(OR(MONTH(jaar_zip[[#This Row],[Datum]])=3,MONTH(jaar_zip[[#This Row],[Datum]])=10),1,0.8))*jaar_zip[[#This Row],[graaddagen]],"")</f>
        <v>13.750000000000002</v>
      </c>
      <c r="O302" s="101">
        <f>IF(ISNUMBER(jaar_zip[[#This Row],[etmaaltemperatuur]]),IF(jaar_zip[[#This Row],[etmaaltemperatuur]]&gt;stookgrens,jaar_zip[[#This Row],[etmaaltemperatuur]]-stookgrens,0),"")</f>
        <v>0</v>
      </c>
    </row>
    <row r="303" spans="1:15" x14ac:dyDescent="0.25">
      <c r="A303">
        <v>235</v>
      </c>
      <c r="B303">
        <v>20240128</v>
      </c>
      <c r="C303">
        <v>4.9000000000000004</v>
      </c>
      <c r="D303">
        <v>4.5999999999999996</v>
      </c>
      <c r="E303">
        <v>577</v>
      </c>
      <c r="F303">
        <v>0</v>
      </c>
      <c r="G303">
        <v>1026</v>
      </c>
      <c r="H303">
        <v>73</v>
      </c>
      <c r="I303" s="101" t="s">
        <v>13</v>
      </c>
      <c r="J303" s="1">
        <f>DATEVALUE(RIGHT(jaar_zip[[#This Row],[YYYYMMDD]],2)&amp;"-"&amp;MID(jaar_zip[[#This Row],[YYYYMMDD]],5,2)&amp;"-"&amp;LEFT(jaar_zip[[#This Row],[YYYYMMDD]],4))</f>
        <v>45319</v>
      </c>
      <c r="K303" s="101" t="str">
        <f>IF(AND(VALUE(MONTH(jaar_zip[[#This Row],[Datum]]))=1,VALUE(WEEKNUM(jaar_zip[[#This Row],[Datum]],21))&gt;51),RIGHT(YEAR(jaar_zip[[#This Row],[Datum]])-1,2),RIGHT(YEAR(jaar_zip[[#This Row],[Datum]]),2))&amp;"-"&amp; TEXT(WEEKNUM(jaar_zip[[#This Row],[Datum]],21),"00")</f>
        <v>24-04</v>
      </c>
      <c r="L303" s="101">
        <f>MONTH(jaar_zip[[#This Row],[Datum]])</f>
        <v>1</v>
      </c>
      <c r="M303" s="101">
        <f>IF(ISNUMBER(jaar_zip[[#This Row],[etmaaltemperatuur]]),IF(jaar_zip[[#This Row],[etmaaltemperatuur]]&lt;stookgrens,stookgrens-jaar_zip[[#This Row],[etmaaltemperatuur]],0),"")</f>
        <v>13.4</v>
      </c>
      <c r="N303" s="101">
        <f>IF(ISNUMBER(jaar_zip[[#This Row],[graaddagen]]),IF(OR(MONTH(jaar_zip[[#This Row],[Datum]])=1,MONTH(jaar_zip[[#This Row],[Datum]])=2,MONTH(jaar_zip[[#This Row],[Datum]])=11,MONTH(jaar_zip[[#This Row],[Datum]])=12),1.1,IF(OR(MONTH(jaar_zip[[#This Row],[Datum]])=3,MONTH(jaar_zip[[#This Row],[Datum]])=10),1,0.8))*jaar_zip[[#This Row],[graaddagen]],"")</f>
        <v>14.740000000000002</v>
      </c>
      <c r="O303" s="101">
        <f>IF(ISNUMBER(jaar_zip[[#This Row],[etmaaltemperatuur]]),IF(jaar_zip[[#This Row],[etmaaltemperatuur]]&gt;stookgrens,jaar_zip[[#This Row],[etmaaltemperatuur]]-stookgrens,0),"")</f>
        <v>0</v>
      </c>
    </row>
    <row r="304" spans="1:15" x14ac:dyDescent="0.25">
      <c r="A304">
        <v>235</v>
      </c>
      <c r="B304">
        <v>20240129</v>
      </c>
      <c r="C304">
        <v>4.2</v>
      </c>
      <c r="D304">
        <v>6.5</v>
      </c>
      <c r="E304">
        <v>380</v>
      </c>
      <c r="F304">
        <v>0</v>
      </c>
      <c r="G304">
        <v>1024.4000000000001</v>
      </c>
      <c r="H304">
        <v>88</v>
      </c>
      <c r="I304" s="101" t="s">
        <v>13</v>
      </c>
      <c r="J304" s="1">
        <f>DATEVALUE(RIGHT(jaar_zip[[#This Row],[YYYYMMDD]],2)&amp;"-"&amp;MID(jaar_zip[[#This Row],[YYYYMMDD]],5,2)&amp;"-"&amp;LEFT(jaar_zip[[#This Row],[YYYYMMDD]],4))</f>
        <v>45320</v>
      </c>
      <c r="K304" s="101" t="str">
        <f>IF(AND(VALUE(MONTH(jaar_zip[[#This Row],[Datum]]))=1,VALUE(WEEKNUM(jaar_zip[[#This Row],[Datum]],21))&gt;51),RIGHT(YEAR(jaar_zip[[#This Row],[Datum]])-1,2),RIGHT(YEAR(jaar_zip[[#This Row],[Datum]]),2))&amp;"-"&amp; TEXT(WEEKNUM(jaar_zip[[#This Row],[Datum]],21),"00")</f>
        <v>24-05</v>
      </c>
      <c r="L304" s="101">
        <f>MONTH(jaar_zip[[#This Row],[Datum]])</f>
        <v>1</v>
      </c>
      <c r="M304" s="101">
        <f>IF(ISNUMBER(jaar_zip[[#This Row],[etmaaltemperatuur]]),IF(jaar_zip[[#This Row],[etmaaltemperatuur]]&lt;stookgrens,stookgrens-jaar_zip[[#This Row],[etmaaltemperatuur]],0),"")</f>
        <v>11.5</v>
      </c>
      <c r="N304" s="101">
        <f>IF(ISNUMBER(jaar_zip[[#This Row],[graaddagen]]),IF(OR(MONTH(jaar_zip[[#This Row],[Datum]])=1,MONTH(jaar_zip[[#This Row],[Datum]])=2,MONTH(jaar_zip[[#This Row],[Datum]])=11,MONTH(jaar_zip[[#This Row],[Datum]])=12),1.1,IF(OR(MONTH(jaar_zip[[#This Row],[Datum]])=3,MONTH(jaar_zip[[#This Row],[Datum]])=10),1,0.8))*jaar_zip[[#This Row],[graaddagen]],"")</f>
        <v>12.65</v>
      </c>
      <c r="O304" s="101">
        <f>IF(ISNUMBER(jaar_zip[[#This Row],[etmaaltemperatuur]]),IF(jaar_zip[[#This Row],[etmaaltemperatuur]]&gt;stookgrens,jaar_zip[[#This Row],[etmaaltemperatuur]]-stookgrens,0),"")</f>
        <v>0</v>
      </c>
    </row>
    <row r="305" spans="1:15" x14ac:dyDescent="0.25">
      <c r="A305">
        <v>235</v>
      </c>
      <c r="B305">
        <v>20240130</v>
      </c>
      <c r="C305">
        <v>6.3</v>
      </c>
      <c r="D305">
        <v>7.6</v>
      </c>
      <c r="E305">
        <v>163</v>
      </c>
      <c r="F305">
        <v>0.3</v>
      </c>
      <c r="G305">
        <v>1026.0999999999999</v>
      </c>
      <c r="H305">
        <v>90</v>
      </c>
      <c r="I305" s="101" t="s">
        <v>13</v>
      </c>
      <c r="J305" s="1">
        <f>DATEVALUE(RIGHT(jaar_zip[[#This Row],[YYYYMMDD]],2)&amp;"-"&amp;MID(jaar_zip[[#This Row],[YYYYMMDD]],5,2)&amp;"-"&amp;LEFT(jaar_zip[[#This Row],[YYYYMMDD]],4))</f>
        <v>45321</v>
      </c>
      <c r="K305" s="101" t="str">
        <f>IF(AND(VALUE(MONTH(jaar_zip[[#This Row],[Datum]]))=1,VALUE(WEEKNUM(jaar_zip[[#This Row],[Datum]],21))&gt;51),RIGHT(YEAR(jaar_zip[[#This Row],[Datum]])-1,2),RIGHT(YEAR(jaar_zip[[#This Row],[Datum]]),2))&amp;"-"&amp; TEXT(WEEKNUM(jaar_zip[[#This Row],[Datum]],21),"00")</f>
        <v>24-05</v>
      </c>
      <c r="L305" s="101">
        <f>MONTH(jaar_zip[[#This Row],[Datum]])</f>
        <v>1</v>
      </c>
      <c r="M305" s="101">
        <f>IF(ISNUMBER(jaar_zip[[#This Row],[etmaaltemperatuur]]),IF(jaar_zip[[#This Row],[etmaaltemperatuur]]&lt;stookgrens,stookgrens-jaar_zip[[#This Row],[etmaaltemperatuur]],0),"")</f>
        <v>10.4</v>
      </c>
      <c r="N305" s="101">
        <f>IF(ISNUMBER(jaar_zip[[#This Row],[graaddagen]]),IF(OR(MONTH(jaar_zip[[#This Row],[Datum]])=1,MONTH(jaar_zip[[#This Row],[Datum]])=2,MONTH(jaar_zip[[#This Row],[Datum]])=11,MONTH(jaar_zip[[#This Row],[Datum]])=12),1.1,IF(OR(MONTH(jaar_zip[[#This Row],[Datum]])=3,MONTH(jaar_zip[[#This Row],[Datum]])=10),1,0.8))*jaar_zip[[#This Row],[graaddagen]],"")</f>
        <v>11.440000000000001</v>
      </c>
      <c r="O305" s="101">
        <f>IF(ISNUMBER(jaar_zip[[#This Row],[etmaaltemperatuur]]),IF(jaar_zip[[#This Row],[etmaaltemperatuur]]&gt;stookgrens,jaar_zip[[#This Row],[etmaaltemperatuur]]-stookgrens,0),"")</f>
        <v>0</v>
      </c>
    </row>
    <row r="306" spans="1:15" x14ac:dyDescent="0.25">
      <c r="A306">
        <v>235</v>
      </c>
      <c r="B306">
        <v>20240131</v>
      </c>
      <c r="C306">
        <v>7.4</v>
      </c>
      <c r="D306">
        <v>6.6</v>
      </c>
      <c r="E306">
        <v>147</v>
      </c>
      <c r="F306">
        <v>4.3</v>
      </c>
      <c r="G306">
        <v>1027.8</v>
      </c>
      <c r="H306">
        <v>79</v>
      </c>
      <c r="I306" s="101" t="s">
        <v>13</v>
      </c>
      <c r="J306" s="1">
        <f>DATEVALUE(RIGHT(jaar_zip[[#This Row],[YYYYMMDD]],2)&amp;"-"&amp;MID(jaar_zip[[#This Row],[YYYYMMDD]],5,2)&amp;"-"&amp;LEFT(jaar_zip[[#This Row],[YYYYMMDD]],4))</f>
        <v>45322</v>
      </c>
      <c r="K306" s="101" t="str">
        <f>IF(AND(VALUE(MONTH(jaar_zip[[#This Row],[Datum]]))=1,VALUE(WEEKNUM(jaar_zip[[#This Row],[Datum]],21))&gt;51),RIGHT(YEAR(jaar_zip[[#This Row],[Datum]])-1,2),RIGHT(YEAR(jaar_zip[[#This Row],[Datum]]),2))&amp;"-"&amp; TEXT(WEEKNUM(jaar_zip[[#This Row],[Datum]],21),"00")</f>
        <v>24-05</v>
      </c>
      <c r="L306" s="101">
        <f>MONTH(jaar_zip[[#This Row],[Datum]])</f>
        <v>1</v>
      </c>
      <c r="M306" s="101">
        <f>IF(ISNUMBER(jaar_zip[[#This Row],[etmaaltemperatuur]]),IF(jaar_zip[[#This Row],[etmaaltemperatuur]]&lt;stookgrens,stookgrens-jaar_zip[[#This Row],[etmaaltemperatuur]],0),"")</f>
        <v>11.4</v>
      </c>
      <c r="N306" s="101">
        <f>IF(ISNUMBER(jaar_zip[[#This Row],[graaddagen]]),IF(OR(MONTH(jaar_zip[[#This Row],[Datum]])=1,MONTH(jaar_zip[[#This Row],[Datum]])=2,MONTH(jaar_zip[[#This Row],[Datum]])=11,MONTH(jaar_zip[[#This Row],[Datum]])=12),1.1,IF(OR(MONTH(jaar_zip[[#This Row],[Datum]])=3,MONTH(jaar_zip[[#This Row],[Datum]])=10),1,0.8))*jaar_zip[[#This Row],[graaddagen]],"")</f>
        <v>12.540000000000001</v>
      </c>
      <c r="O306" s="101">
        <f>IF(ISNUMBER(jaar_zip[[#This Row],[etmaaltemperatuur]]),IF(jaar_zip[[#This Row],[etmaaltemperatuur]]&gt;stookgrens,jaar_zip[[#This Row],[etmaaltemperatuur]]-stookgrens,0),"")</f>
        <v>0</v>
      </c>
    </row>
    <row r="307" spans="1:15" x14ac:dyDescent="0.25">
      <c r="A307">
        <v>235</v>
      </c>
      <c r="B307">
        <v>20240201</v>
      </c>
      <c r="C307">
        <v>5.5</v>
      </c>
      <c r="D307">
        <v>6.7</v>
      </c>
      <c r="E307">
        <v>599</v>
      </c>
      <c r="F307">
        <v>-0.1</v>
      </c>
      <c r="G307">
        <v>1028.7</v>
      </c>
      <c r="H307">
        <v>83</v>
      </c>
      <c r="I307" s="101" t="s">
        <v>13</v>
      </c>
      <c r="J307" s="1">
        <f>DATEVALUE(RIGHT(jaar_zip[[#This Row],[YYYYMMDD]],2)&amp;"-"&amp;MID(jaar_zip[[#This Row],[YYYYMMDD]],5,2)&amp;"-"&amp;LEFT(jaar_zip[[#This Row],[YYYYMMDD]],4))</f>
        <v>45323</v>
      </c>
      <c r="K307" s="101" t="str">
        <f>IF(AND(VALUE(MONTH(jaar_zip[[#This Row],[Datum]]))=1,VALUE(WEEKNUM(jaar_zip[[#This Row],[Datum]],21))&gt;51),RIGHT(YEAR(jaar_zip[[#This Row],[Datum]])-1,2),RIGHT(YEAR(jaar_zip[[#This Row],[Datum]]),2))&amp;"-"&amp; TEXT(WEEKNUM(jaar_zip[[#This Row],[Datum]],21),"00")</f>
        <v>24-05</v>
      </c>
      <c r="L307" s="101">
        <f>MONTH(jaar_zip[[#This Row],[Datum]])</f>
        <v>2</v>
      </c>
      <c r="M307" s="101">
        <f>IF(ISNUMBER(jaar_zip[[#This Row],[etmaaltemperatuur]]),IF(jaar_zip[[#This Row],[etmaaltemperatuur]]&lt;stookgrens,stookgrens-jaar_zip[[#This Row],[etmaaltemperatuur]],0),"")</f>
        <v>11.3</v>
      </c>
      <c r="N307" s="101">
        <f>IF(ISNUMBER(jaar_zip[[#This Row],[graaddagen]]),IF(OR(MONTH(jaar_zip[[#This Row],[Datum]])=1,MONTH(jaar_zip[[#This Row],[Datum]])=2,MONTH(jaar_zip[[#This Row],[Datum]])=11,MONTH(jaar_zip[[#This Row],[Datum]])=12),1.1,IF(OR(MONTH(jaar_zip[[#This Row],[Datum]])=3,MONTH(jaar_zip[[#This Row],[Datum]])=10),1,0.8))*jaar_zip[[#This Row],[graaddagen]],"")</f>
        <v>12.430000000000001</v>
      </c>
      <c r="O307" s="101">
        <f>IF(ISNUMBER(jaar_zip[[#This Row],[etmaaltemperatuur]]),IF(jaar_zip[[#This Row],[etmaaltemperatuur]]&gt;stookgrens,jaar_zip[[#This Row],[etmaaltemperatuur]]-stookgrens,0),"")</f>
        <v>0</v>
      </c>
    </row>
    <row r="308" spans="1:15" x14ac:dyDescent="0.25">
      <c r="A308">
        <v>235</v>
      </c>
      <c r="B308">
        <v>20240202</v>
      </c>
      <c r="C308">
        <v>8.1999999999999993</v>
      </c>
      <c r="D308">
        <v>7.7</v>
      </c>
      <c r="E308">
        <v>271</v>
      </c>
      <c r="F308">
        <v>-0.1</v>
      </c>
      <c r="G308">
        <v>1024.4000000000001</v>
      </c>
      <c r="H308">
        <v>88</v>
      </c>
      <c r="I308" s="101" t="s">
        <v>13</v>
      </c>
      <c r="J308" s="1">
        <f>DATEVALUE(RIGHT(jaar_zip[[#This Row],[YYYYMMDD]],2)&amp;"-"&amp;MID(jaar_zip[[#This Row],[YYYYMMDD]],5,2)&amp;"-"&amp;LEFT(jaar_zip[[#This Row],[YYYYMMDD]],4))</f>
        <v>45324</v>
      </c>
      <c r="K308" s="101" t="str">
        <f>IF(AND(VALUE(MONTH(jaar_zip[[#This Row],[Datum]]))=1,VALUE(WEEKNUM(jaar_zip[[#This Row],[Datum]],21))&gt;51),RIGHT(YEAR(jaar_zip[[#This Row],[Datum]])-1,2),RIGHT(YEAR(jaar_zip[[#This Row],[Datum]]),2))&amp;"-"&amp; TEXT(WEEKNUM(jaar_zip[[#This Row],[Datum]],21),"00")</f>
        <v>24-05</v>
      </c>
      <c r="L308" s="101">
        <f>MONTH(jaar_zip[[#This Row],[Datum]])</f>
        <v>2</v>
      </c>
      <c r="M308" s="101">
        <f>IF(ISNUMBER(jaar_zip[[#This Row],[etmaaltemperatuur]]),IF(jaar_zip[[#This Row],[etmaaltemperatuur]]&lt;stookgrens,stookgrens-jaar_zip[[#This Row],[etmaaltemperatuur]],0),"")</f>
        <v>10.3</v>
      </c>
      <c r="N308" s="101">
        <f>IF(ISNUMBER(jaar_zip[[#This Row],[graaddagen]]),IF(OR(MONTH(jaar_zip[[#This Row],[Datum]])=1,MONTH(jaar_zip[[#This Row],[Datum]])=2,MONTH(jaar_zip[[#This Row],[Datum]])=11,MONTH(jaar_zip[[#This Row],[Datum]])=12),1.1,IF(OR(MONTH(jaar_zip[[#This Row],[Datum]])=3,MONTH(jaar_zip[[#This Row],[Datum]])=10),1,0.8))*jaar_zip[[#This Row],[graaddagen]],"")</f>
        <v>11.330000000000002</v>
      </c>
      <c r="O308" s="101">
        <f>IF(ISNUMBER(jaar_zip[[#This Row],[etmaaltemperatuur]]),IF(jaar_zip[[#This Row],[etmaaltemperatuur]]&gt;stookgrens,jaar_zip[[#This Row],[etmaaltemperatuur]]-stookgrens,0),"")</f>
        <v>0</v>
      </c>
    </row>
    <row r="309" spans="1:15" x14ac:dyDescent="0.25">
      <c r="A309">
        <v>235</v>
      </c>
      <c r="B309">
        <v>20240203</v>
      </c>
      <c r="C309">
        <v>7.5</v>
      </c>
      <c r="D309">
        <v>8.9</v>
      </c>
      <c r="E309">
        <v>495</v>
      </c>
      <c r="F309">
        <v>0</v>
      </c>
      <c r="G309">
        <v>1022.6</v>
      </c>
      <c r="H309">
        <v>90</v>
      </c>
      <c r="I309" s="101" t="s">
        <v>13</v>
      </c>
      <c r="J309" s="1">
        <f>DATEVALUE(RIGHT(jaar_zip[[#This Row],[YYYYMMDD]],2)&amp;"-"&amp;MID(jaar_zip[[#This Row],[YYYYMMDD]],5,2)&amp;"-"&amp;LEFT(jaar_zip[[#This Row],[YYYYMMDD]],4))</f>
        <v>45325</v>
      </c>
      <c r="K309" s="101" t="str">
        <f>IF(AND(VALUE(MONTH(jaar_zip[[#This Row],[Datum]]))=1,VALUE(WEEKNUM(jaar_zip[[#This Row],[Datum]],21))&gt;51),RIGHT(YEAR(jaar_zip[[#This Row],[Datum]])-1,2),RIGHT(YEAR(jaar_zip[[#This Row],[Datum]]),2))&amp;"-"&amp; TEXT(WEEKNUM(jaar_zip[[#This Row],[Datum]],21),"00")</f>
        <v>24-05</v>
      </c>
      <c r="L309" s="101">
        <f>MONTH(jaar_zip[[#This Row],[Datum]])</f>
        <v>2</v>
      </c>
      <c r="M309" s="101">
        <f>IF(ISNUMBER(jaar_zip[[#This Row],[etmaaltemperatuur]]),IF(jaar_zip[[#This Row],[etmaaltemperatuur]]&lt;stookgrens,stookgrens-jaar_zip[[#This Row],[etmaaltemperatuur]],0),"")</f>
        <v>9.1</v>
      </c>
      <c r="N309" s="101">
        <f>IF(ISNUMBER(jaar_zip[[#This Row],[graaddagen]]),IF(OR(MONTH(jaar_zip[[#This Row],[Datum]])=1,MONTH(jaar_zip[[#This Row],[Datum]])=2,MONTH(jaar_zip[[#This Row],[Datum]])=11,MONTH(jaar_zip[[#This Row],[Datum]])=12),1.1,IF(OR(MONTH(jaar_zip[[#This Row],[Datum]])=3,MONTH(jaar_zip[[#This Row],[Datum]])=10),1,0.8))*jaar_zip[[#This Row],[graaddagen]],"")</f>
        <v>10.01</v>
      </c>
      <c r="O309" s="101">
        <f>IF(ISNUMBER(jaar_zip[[#This Row],[etmaaltemperatuur]]),IF(jaar_zip[[#This Row],[etmaaltemperatuur]]&gt;stookgrens,jaar_zip[[#This Row],[etmaaltemperatuur]]-stookgrens,0),"")</f>
        <v>0</v>
      </c>
    </row>
    <row r="310" spans="1:15" x14ac:dyDescent="0.25">
      <c r="A310">
        <v>235</v>
      </c>
      <c r="B310">
        <v>20240204</v>
      </c>
      <c r="C310">
        <v>8.4</v>
      </c>
      <c r="D310">
        <v>8.6</v>
      </c>
      <c r="E310">
        <v>189</v>
      </c>
      <c r="F310">
        <v>-0.1</v>
      </c>
      <c r="G310">
        <v>1018.3</v>
      </c>
      <c r="H310">
        <v>86</v>
      </c>
      <c r="I310" s="101" t="s">
        <v>13</v>
      </c>
      <c r="J310" s="1">
        <f>DATEVALUE(RIGHT(jaar_zip[[#This Row],[YYYYMMDD]],2)&amp;"-"&amp;MID(jaar_zip[[#This Row],[YYYYMMDD]],5,2)&amp;"-"&amp;LEFT(jaar_zip[[#This Row],[YYYYMMDD]],4))</f>
        <v>45326</v>
      </c>
      <c r="K310" s="101" t="str">
        <f>IF(AND(VALUE(MONTH(jaar_zip[[#This Row],[Datum]]))=1,VALUE(WEEKNUM(jaar_zip[[#This Row],[Datum]],21))&gt;51),RIGHT(YEAR(jaar_zip[[#This Row],[Datum]])-1,2),RIGHT(YEAR(jaar_zip[[#This Row],[Datum]]),2))&amp;"-"&amp; TEXT(WEEKNUM(jaar_zip[[#This Row],[Datum]],21),"00")</f>
        <v>24-05</v>
      </c>
      <c r="L310" s="101">
        <f>MONTH(jaar_zip[[#This Row],[Datum]])</f>
        <v>2</v>
      </c>
      <c r="M310" s="101">
        <f>IF(ISNUMBER(jaar_zip[[#This Row],[etmaaltemperatuur]]),IF(jaar_zip[[#This Row],[etmaaltemperatuur]]&lt;stookgrens,stookgrens-jaar_zip[[#This Row],[etmaaltemperatuur]],0),"")</f>
        <v>9.4</v>
      </c>
      <c r="N310" s="101">
        <f>IF(ISNUMBER(jaar_zip[[#This Row],[graaddagen]]),IF(OR(MONTH(jaar_zip[[#This Row],[Datum]])=1,MONTH(jaar_zip[[#This Row],[Datum]])=2,MONTH(jaar_zip[[#This Row],[Datum]])=11,MONTH(jaar_zip[[#This Row],[Datum]])=12),1.1,IF(OR(MONTH(jaar_zip[[#This Row],[Datum]])=3,MONTH(jaar_zip[[#This Row],[Datum]])=10),1,0.8))*jaar_zip[[#This Row],[graaddagen]],"")</f>
        <v>10.340000000000002</v>
      </c>
      <c r="O310" s="101">
        <f>IF(ISNUMBER(jaar_zip[[#This Row],[etmaaltemperatuur]]),IF(jaar_zip[[#This Row],[etmaaltemperatuur]]&gt;stookgrens,jaar_zip[[#This Row],[etmaaltemperatuur]]-stookgrens,0),"")</f>
        <v>0</v>
      </c>
    </row>
    <row r="311" spans="1:15" x14ac:dyDescent="0.25">
      <c r="A311">
        <v>235</v>
      </c>
      <c r="B311">
        <v>20240205</v>
      </c>
      <c r="C311">
        <v>10.199999999999999</v>
      </c>
      <c r="D311">
        <v>8.6</v>
      </c>
      <c r="E311">
        <v>409</v>
      </c>
      <c r="F311">
        <v>0</v>
      </c>
      <c r="G311">
        <v>1014.3</v>
      </c>
      <c r="H311">
        <v>86</v>
      </c>
      <c r="I311" s="101" t="s">
        <v>13</v>
      </c>
      <c r="J311" s="1">
        <f>DATEVALUE(RIGHT(jaar_zip[[#This Row],[YYYYMMDD]],2)&amp;"-"&amp;MID(jaar_zip[[#This Row],[YYYYMMDD]],5,2)&amp;"-"&amp;LEFT(jaar_zip[[#This Row],[YYYYMMDD]],4))</f>
        <v>45327</v>
      </c>
      <c r="K311" s="101" t="str">
        <f>IF(AND(VALUE(MONTH(jaar_zip[[#This Row],[Datum]]))=1,VALUE(WEEKNUM(jaar_zip[[#This Row],[Datum]],21))&gt;51),RIGHT(YEAR(jaar_zip[[#This Row],[Datum]])-1,2),RIGHT(YEAR(jaar_zip[[#This Row],[Datum]]),2))&amp;"-"&amp; TEXT(WEEKNUM(jaar_zip[[#This Row],[Datum]],21),"00")</f>
        <v>24-06</v>
      </c>
      <c r="L311" s="101">
        <f>MONTH(jaar_zip[[#This Row],[Datum]])</f>
        <v>2</v>
      </c>
      <c r="M311" s="101">
        <f>IF(ISNUMBER(jaar_zip[[#This Row],[etmaaltemperatuur]]),IF(jaar_zip[[#This Row],[etmaaltemperatuur]]&lt;stookgrens,stookgrens-jaar_zip[[#This Row],[etmaaltemperatuur]],0),"")</f>
        <v>9.4</v>
      </c>
      <c r="N311" s="101">
        <f>IF(ISNUMBER(jaar_zip[[#This Row],[graaddagen]]),IF(OR(MONTH(jaar_zip[[#This Row],[Datum]])=1,MONTH(jaar_zip[[#This Row],[Datum]])=2,MONTH(jaar_zip[[#This Row],[Datum]])=11,MONTH(jaar_zip[[#This Row],[Datum]])=12),1.1,IF(OR(MONTH(jaar_zip[[#This Row],[Datum]])=3,MONTH(jaar_zip[[#This Row],[Datum]])=10),1,0.8))*jaar_zip[[#This Row],[graaddagen]],"")</f>
        <v>10.340000000000002</v>
      </c>
      <c r="O311" s="101">
        <f>IF(ISNUMBER(jaar_zip[[#This Row],[etmaaltemperatuur]]),IF(jaar_zip[[#This Row],[etmaaltemperatuur]]&gt;stookgrens,jaar_zip[[#This Row],[etmaaltemperatuur]]-stookgrens,0),"")</f>
        <v>0</v>
      </c>
    </row>
    <row r="312" spans="1:15" x14ac:dyDescent="0.25">
      <c r="A312">
        <v>235</v>
      </c>
      <c r="B312">
        <v>20240206</v>
      </c>
      <c r="C312">
        <v>10.5</v>
      </c>
      <c r="D312">
        <v>8.5</v>
      </c>
      <c r="E312">
        <v>306</v>
      </c>
      <c r="F312">
        <v>8.3000000000000007</v>
      </c>
      <c r="G312">
        <v>1004.3</v>
      </c>
      <c r="H312">
        <v>84</v>
      </c>
      <c r="I312" s="101" t="s">
        <v>13</v>
      </c>
      <c r="J312" s="1">
        <f>DATEVALUE(RIGHT(jaar_zip[[#This Row],[YYYYMMDD]],2)&amp;"-"&amp;MID(jaar_zip[[#This Row],[YYYYMMDD]],5,2)&amp;"-"&amp;LEFT(jaar_zip[[#This Row],[YYYYMMDD]],4))</f>
        <v>45328</v>
      </c>
      <c r="K312" s="101" t="str">
        <f>IF(AND(VALUE(MONTH(jaar_zip[[#This Row],[Datum]]))=1,VALUE(WEEKNUM(jaar_zip[[#This Row],[Datum]],21))&gt;51),RIGHT(YEAR(jaar_zip[[#This Row],[Datum]])-1,2),RIGHT(YEAR(jaar_zip[[#This Row],[Datum]]),2))&amp;"-"&amp; TEXT(WEEKNUM(jaar_zip[[#This Row],[Datum]],21),"00")</f>
        <v>24-06</v>
      </c>
      <c r="L312" s="101">
        <f>MONTH(jaar_zip[[#This Row],[Datum]])</f>
        <v>2</v>
      </c>
      <c r="M312" s="101">
        <f>IF(ISNUMBER(jaar_zip[[#This Row],[etmaaltemperatuur]]),IF(jaar_zip[[#This Row],[etmaaltemperatuur]]&lt;stookgrens,stookgrens-jaar_zip[[#This Row],[etmaaltemperatuur]],0),"")</f>
        <v>9.5</v>
      </c>
      <c r="N312" s="101">
        <f>IF(ISNUMBER(jaar_zip[[#This Row],[graaddagen]]),IF(OR(MONTH(jaar_zip[[#This Row],[Datum]])=1,MONTH(jaar_zip[[#This Row],[Datum]])=2,MONTH(jaar_zip[[#This Row],[Datum]])=11,MONTH(jaar_zip[[#This Row],[Datum]])=12),1.1,IF(OR(MONTH(jaar_zip[[#This Row],[Datum]])=3,MONTH(jaar_zip[[#This Row],[Datum]])=10),1,0.8))*jaar_zip[[#This Row],[graaddagen]],"")</f>
        <v>10.450000000000001</v>
      </c>
      <c r="O312" s="101">
        <f>IF(ISNUMBER(jaar_zip[[#This Row],[etmaaltemperatuur]]),IF(jaar_zip[[#This Row],[etmaaltemperatuur]]&gt;stookgrens,jaar_zip[[#This Row],[etmaaltemperatuur]]-stookgrens,0),"")</f>
        <v>0</v>
      </c>
    </row>
    <row r="313" spans="1:15" x14ac:dyDescent="0.25">
      <c r="A313">
        <v>235</v>
      </c>
      <c r="B313">
        <v>20240207</v>
      </c>
      <c r="C313">
        <v>2.1</v>
      </c>
      <c r="D313">
        <v>4.3</v>
      </c>
      <c r="E313">
        <v>522</v>
      </c>
      <c r="F313">
        <v>0</v>
      </c>
      <c r="G313">
        <v>1005.1</v>
      </c>
      <c r="H313">
        <v>75</v>
      </c>
      <c r="I313" s="101" t="s">
        <v>13</v>
      </c>
      <c r="J313" s="1">
        <f>DATEVALUE(RIGHT(jaar_zip[[#This Row],[YYYYMMDD]],2)&amp;"-"&amp;MID(jaar_zip[[#This Row],[YYYYMMDD]],5,2)&amp;"-"&amp;LEFT(jaar_zip[[#This Row],[YYYYMMDD]],4))</f>
        <v>45329</v>
      </c>
      <c r="K313" s="101" t="str">
        <f>IF(AND(VALUE(MONTH(jaar_zip[[#This Row],[Datum]]))=1,VALUE(WEEKNUM(jaar_zip[[#This Row],[Datum]],21))&gt;51),RIGHT(YEAR(jaar_zip[[#This Row],[Datum]])-1,2),RIGHT(YEAR(jaar_zip[[#This Row],[Datum]]),2))&amp;"-"&amp; TEXT(WEEKNUM(jaar_zip[[#This Row],[Datum]],21),"00")</f>
        <v>24-06</v>
      </c>
      <c r="L313" s="101">
        <f>MONTH(jaar_zip[[#This Row],[Datum]])</f>
        <v>2</v>
      </c>
      <c r="M313" s="101">
        <f>IF(ISNUMBER(jaar_zip[[#This Row],[etmaaltemperatuur]]),IF(jaar_zip[[#This Row],[etmaaltemperatuur]]&lt;stookgrens,stookgrens-jaar_zip[[#This Row],[etmaaltemperatuur]],0),"")</f>
        <v>13.7</v>
      </c>
      <c r="N313" s="101">
        <f>IF(ISNUMBER(jaar_zip[[#This Row],[graaddagen]]),IF(OR(MONTH(jaar_zip[[#This Row],[Datum]])=1,MONTH(jaar_zip[[#This Row],[Datum]])=2,MONTH(jaar_zip[[#This Row],[Datum]])=11,MONTH(jaar_zip[[#This Row],[Datum]])=12),1.1,IF(OR(MONTH(jaar_zip[[#This Row],[Datum]])=3,MONTH(jaar_zip[[#This Row],[Datum]])=10),1,0.8))*jaar_zip[[#This Row],[graaddagen]],"")</f>
        <v>15.07</v>
      </c>
      <c r="O313" s="101">
        <f>IF(ISNUMBER(jaar_zip[[#This Row],[etmaaltemperatuur]]),IF(jaar_zip[[#This Row],[etmaaltemperatuur]]&gt;stookgrens,jaar_zip[[#This Row],[etmaaltemperatuur]]-stookgrens,0),"")</f>
        <v>0</v>
      </c>
    </row>
    <row r="314" spans="1:15" x14ac:dyDescent="0.25">
      <c r="A314">
        <v>235</v>
      </c>
      <c r="B314">
        <v>20240208</v>
      </c>
      <c r="C314">
        <v>5.3</v>
      </c>
      <c r="D314">
        <v>2.1</v>
      </c>
      <c r="E314">
        <v>124</v>
      </c>
      <c r="F314">
        <v>10.199999999999999</v>
      </c>
      <c r="G314">
        <v>996.8</v>
      </c>
      <c r="H314">
        <v>88</v>
      </c>
      <c r="I314" s="101" t="s">
        <v>13</v>
      </c>
      <c r="J314" s="1">
        <f>DATEVALUE(RIGHT(jaar_zip[[#This Row],[YYYYMMDD]],2)&amp;"-"&amp;MID(jaar_zip[[#This Row],[YYYYMMDD]],5,2)&amp;"-"&amp;LEFT(jaar_zip[[#This Row],[YYYYMMDD]],4))</f>
        <v>45330</v>
      </c>
      <c r="K314" s="101" t="str">
        <f>IF(AND(VALUE(MONTH(jaar_zip[[#This Row],[Datum]]))=1,VALUE(WEEKNUM(jaar_zip[[#This Row],[Datum]],21))&gt;51),RIGHT(YEAR(jaar_zip[[#This Row],[Datum]])-1,2),RIGHT(YEAR(jaar_zip[[#This Row],[Datum]]),2))&amp;"-"&amp; TEXT(WEEKNUM(jaar_zip[[#This Row],[Datum]],21),"00")</f>
        <v>24-06</v>
      </c>
      <c r="L314" s="101">
        <f>MONTH(jaar_zip[[#This Row],[Datum]])</f>
        <v>2</v>
      </c>
      <c r="M314" s="101">
        <f>IF(ISNUMBER(jaar_zip[[#This Row],[etmaaltemperatuur]]),IF(jaar_zip[[#This Row],[etmaaltemperatuur]]&lt;stookgrens,stookgrens-jaar_zip[[#This Row],[etmaaltemperatuur]],0),"")</f>
        <v>15.9</v>
      </c>
      <c r="N314" s="101">
        <f>IF(ISNUMBER(jaar_zip[[#This Row],[graaddagen]]),IF(OR(MONTH(jaar_zip[[#This Row],[Datum]])=1,MONTH(jaar_zip[[#This Row],[Datum]])=2,MONTH(jaar_zip[[#This Row],[Datum]])=11,MONTH(jaar_zip[[#This Row],[Datum]])=12),1.1,IF(OR(MONTH(jaar_zip[[#This Row],[Datum]])=3,MONTH(jaar_zip[[#This Row],[Datum]])=10),1,0.8))*jaar_zip[[#This Row],[graaddagen]],"")</f>
        <v>17.490000000000002</v>
      </c>
      <c r="O314" s="101">
        <f>IF(ISNUMBER(jaar_zip[[#This Row],[etmaaltemperatuur]]),IF(jaar_zip[[#This Row],[etmaaltemperatuur]]&gt;stookgrens,jaar_zip[[#This Row],[etmaaltemperatuur]]-stookgrens,0),"")</f>
        <v>0</v>
      </c>
    </row>
    <row r="315" spans="1:15" x14ac:dyDescent="0.25">
      <c r="A315">
        <v>235</v>
      </c>
      <c r="B315">
        <v>20240209</v>
      </c>
      <c r="C315">
        <v>6.4</v>
      </c>
      <c r="D315">
        <v>9</v>
      </c>
      <c r="E315">
        <v>325</v>
      </c>
      <c r="F315">
        <v>11.6</v>
      </c>
      <c r="G315">
        <v>982.4</v>
      </c>
      <c r="H315">
        <v>89</v>
      </c>
      <c r="I315" s="101" t="s">
        <v>13</v>
      </c>
      <c r="J315" s="1">
        <f>DATEVALUE(RIGHT(jaar_zip[[#This Row],[YYYYMMDD]],2)&amp;"-"&amp;MID(jaar_zip[[#This Row],[YYYYMMDD]],5,2)&amp;"-"&amp;LEFT(jaar_zip[[#This Row],[YYYYMMDD]],4))</f>
        <v>45331</v>
      </c>
      <c r="K315" s="101" t="str">
        <f>IF(AND(VALUE(MONTH(jaar_zip[[#This Row],[Datum]]))=1,VALUE(WEEKNUM(jaar_zip[[#This Row],[Datum]],21))&gt;51),RIGHT(YEAR(jaar_zip[[#This Row],[Datum]])-1,2),RIGHT(YEAR(jaar_zip[[#This Row],[Datum]]),2))&amp;"-"&amp; TEXT(WEEKNUM(jaar_zip[[#This Row],[Datum]],21),"00")</f>
        <v>24-06</v>
      </c>
      <c r="L315" s="101">
        <f>MONTH(jaar_zip[[#This Row],[Datum]])</f>
        <v>2</v>
      </c>
      <c r="M315" s="101">
        <f>IF(ISNUMBER(jaar_zip[[#This Row],[etmaaltemperatuur]]),IF(jaar_zip[[#This Row],[etmaaltemperatuur]]&lt;stookgrens,stookgrens-jaar_zip[[#This Row],[etmaaltemperatuur]],0),"")</f>
        <v>9</v>
      </c>
      <c r="N315" s="101">
        <f>IF(ISNUMBER(jaar_zip[[#This Row],[graaddagen]]),IF(OR(MONTH(jaar_zip[[#This Row],[Datum]])=1,MONTH(jaar_zip[[#This Row],[Datum]])=2,MONTH(jaar_zip[[#This Row],[Datum]])=11,MONTH(jaar_zip[[#This Row],[Datum]])=12),1.1,IF(OR(MONTH(jaar_zip[[#This Row],[Datum]])=3,MONTH(jaar_zip[[#This Row],[Datum]])=10),1,0.8))*jaar_zip[[#This Row],[graaddagen]],"")</f>
        <v>9.9</v>
      </c>
      <c r="O315" s="101">
        <f>IF(ISNUMBER(jaar_zip[[#This Row],[etmaaltemperatuur]]),IF(jaar_zip[[#This Row],[etmaaltemperatuur]]&gt;stookgrens,jaar_zip[[#This Row],[etmaaltemperatuur]]-stookgrens,0),"")</f>
        <v>0</v>
      </c>
    </row>
    <row r="316" spans="1:15" x14ac:dyDescent="0.25">
      <c r="A316">
        <v>235</v>
      </c>
      <c r="B316">
        <v>20240210</v>
      </c>
      <c r="C316">
        <v>3.4</v>
      </c>
      <c r="D316">
        <v>9.6999999999999993</v>
      </c>
      <c r="E316">
        <v>384</v>
      </c>
      <c r="F316">
        <v>0.3</v>
      </c>
      <c r="G316">
        <v>986.1</v>
      </c>
      <c r="H316">
        <v>91</v>
      </c>
      <c r="I316" s="101" t="s">
        <v>13</v>
      </c>
      <c r="J316" s="1">
        <f>DATEVALUE(RIGHT(jaar_zip[[#This Row],[YYYYMMDD]],2)&amp;"-"&amp;MID(jaar_zip[[#This Row],[YYYYMMDD]],5,2)&amp;"-"&amp;LEFT(jaar_zip[[#This Row],[YYYYMMDD]],4))</f>
        <v>45332</v>
      </c>
      <c r="K316" s="101" t="str">
        <f>IF(AND(VALUE(MONTH(jaar_zip[[#This Row],[Datum]]))=1,VALUE(WEEKNUM(jaar_zip[[#This Row],[Datum]],21))&gt;51),RIGHT(YEAR(jaar_zip[[#This Row],[Datum]])-1,2),RIGHT(YEAR(jaar_zip[[#This Row],[Datum]]),2))&amp;"-"&amp; TEXT(WEEKNUM(jaar_zip[[#This Row],[Datum]],21),"00")</f>
        <v>24-06</v>
      </c>
      <c r="L316" s="101">
        <f>MONTH(jaar_zip[[#This Row],[Datum]])</f>
        <v>2</v>
      </c>
      <c r="M316" s="101">
        <f>IF(ISNUMBER(jaar_zip[[#This Row],[etmaaltemperatuur]]),IF(jaar_zip[[#This Row],[etmaaltemperatuur]]&lt;stookgrens,stookgrens-jaar_zip[[#This Row],[etmaaltemperatuur]],0),"")</f>
        <v>8.3000000000000007</v>
      </c>
      <c r="N316" s="101">
        <f>IF(ISNUMBER(jaar_zip[[#This Row],[graaddagen]]),IF(OR(MONTH(jaar_zip[[#This Row],[Datum]])=1,MONTH(jaar_zip[[#This Row],[Datum]])=2,MONTH(jaar_zip[[#This Row],[Datum]])=11,MONTH(jaar_zip[[#This Row],[Datum]])=12),1.1,IF(OR(MONTH(jaar_zip[[#This Row],[Datum]])=3,MONTH(jaar_zip[[#This Row],[Datum]])=10),1,0.8))*jaar_zip[[#This Row],[graaddagen]],"")</f>
        <v>9.1300000000000008</v>
      </c>
      <c r="O316" s="101">
        <f>IF(ISNUMBER(jaar_zip[[#This Row],[etmaaltemperatuur]]),IF(jaar_zip[[#This Row],[etmaaltemperatuur]]&gt;stookgrens,jaar_zip[[#This Row],[etmaaltemperatuur]]-stookgrens,0),"")</f>
        <v>0</v>
      </c>
    </row>
    <row r="317" spans="1:15" x14ac:dyDescent="0.25">
      <c r="A317">
        <v>235</v>
      </c>
      <c r="B317">
        <v>20240211</v>
      </c>
      <c r="C317">
        <v>4.3</v>
      </c>
      <c r="D317">
        <v>8.1999999999999993</v>
      </c>
      <c r="E317">
        <v>307</v>
      </c>
      <c r="F317">
        <v>3</v>
      </c>
      <c r="G317">
        <v>990.1</v>
      </c>
      <c r="H317">
        <v>93</v>
      </c>
      <c r="I317" s="101" t="s">
        <v>13</v>
      </c>
      <c r="J317" s="1">
        <f>DATEVALUE(RIGHT(jaar_zip[[#This Row],[YYYYMMDD]],2)&amp;"-"&amp;MID(jaar_zip[[#This Row],[YYYYMMDD]],5,2)&amp;"-"&amp;LEFT(jaar_zip[[#This Row],[YYYYMMDD]],4))</f>
        <v>45333</v>
      </c>
      <c r="K317" s="101" t="str">
        <f>IF(AND(VALUE(MONTH(jaar_zip[[#This Row],[Datum]]))=1,VALUE(WEEKNUM(jaar_zip[[#This Row],[Datum]],21))&gt;51),RIGHT(YEAR(jaar_zip[[#This Row],[Datum]])-1,2),RIGHT(YEAR(jaar_zip[[#This Row],[Datum]]),2))&amp;"-"&amp; TEXT(WEEKNUM(jaar_zip[[#This Row],[Datum]],21),"00")</f>
        <v>24-06</v>
      </c>
      <c r="L317" s="101">
        <f>MONTH(jaar_zip[[#This Row],[Datum]])</f>
        <v>2</v>
      </c>
      <c r="M317" s="101">
        <f>IF(ISNUMBER(jaar_zip[[#This Row],[etmaaltemperatuur]]),IF(jaar_zip[[#This Row],[etmaaltemperatuur]]&lt;stookgrens,stookgrens-jaar_zip[[#This Row],[etmaaltemperatuur]],0),"")</f>
        <v>9.8000000000000007</v>
      </c>
      <c r="N317" s="101">
        <f>IF(ISNUMBER(jaar_zip[[#This Row],[graaddagen]]),IF(OR(MONTH(jaar_zip[[#This Row],[Datum]])=1,MONTH(jaar_zip[[#This Row],[Datum]])=2,MONTH(jaar_zip[[#This Row],[Datum]])=11,MONTH(jaar_zip[[#This Row],[Datum]])=12),1.1,IF(OR(MONTH(jaar_zip[[#This Row],[Datum]])=3,MONTH(jaar_zip[[#This Row],[Datum]])=10),1,0.8))*jaar_zip[[#This Row],[graaddagen]],"")</f>
        <v>10.780000000000001</v>
      </c>
      <c r="O317" s="101">
        <f>IF(ISNUMBER(jaar_zip[[#This Row],[etmaaltemperatuur]]),IF(jaar_zip[[#This Row],[etmaaltemperatuur]]&gt;stookgrens,jaar_zip[[#This Row],[etmaaltemperatuur]]-stookgrens,0),"")</f>
        <v>0</v>
      </c>
    </row>
    <row r="318" spans="1:15" x14ac:dyDescent="0.25">
      <c r="A318">
        <v>235</v>
      </c>
      <c r="B318">
        <v>20240212</v>
      </c>
      <c r="C318">
        <v>4.4000000000000004</v>
      </c>
      <c r="D318">
        <v>7</v>
      </c>
      <c r="E318">
        <v>518</v>
      </c>
      <c r="F318">
        <v>0</v>
      </c>
      <c r="G318">
        <v>1003.8</v>
      </c>
      <c r="H318">
        <v>87</v>
      </c>
      <c r="I318" s="101" t="s">
        <v>13</v>
      </c>
      <c r="J318" s="1">
        <f>DATEVALUE(RIGHT(jaar_zip[[#This Row],[YYYYMMDD]],2)&amp;"-"&amp;MID(jaar_zip[[#This Row],[YYYYMMDD]],5,2)&amp;"-"&amp;LEFT(jaar_zip[[#This Row],[YYYYMMDD]],4))</f>
        <v>45334</v>
      </c>
      <c r="K318" s="101" t="str">
        <f>IF(AND(VALUE(MONTH(jaar_zip[[#This Row],[Datum]]))=1,VALUE(WEEKNUM(jaar_zip[[#This Row],[Datum]],21))&gt;51),RIGHT(YEAR(jaar_zip[[#This Row],[Datum]])-1,2),RIGHT(YEAR(jaar_zip[[#This Row],[Datum]]),2))&amp;"-"&amp; TEXT(WEEKNUM(jaar_zip[[#This Row],[Datum]],21),"00")</f>
        <v>24-07</v>
      </c>
      <c r="L318" s="101">
        <f>MONTH(jaar_zip[[#This Row],[Datum]])</f>
        <v>2</v>
      </c>
      <c r="M318" s="101">
        <f>IF(ISNUMBER(jaar_zip[[#This Row],[etmaaltemperatuur]]),IF(jaar_zip[[#This Row],[etmaaltemperatuur]]&lt;stookgrens,stookgrens-jaar_zip[[#This Row],[etmaaltemperatuur]],0),"")</f>
        <v>11</v>
      </c>
      <c r="N318" s="101">
        <f>IF(ISNUMBER(jaar_zip[[#This Row],[graaddagen]]),IF(OR(MONTH(jaar_zip[[#This Row],[Datum]])=1,MONTH(jaar_zip[[#This Row],[Datum]])=2,MONTH(jaar_zip[[#This Row],[Datum]])=11,MONTH(jaar_zip[[#This Row],[Datum]])=12),1.1,IF(OR(MONTH(jaar_zip[[#This Row],[Datum]])=3,MONTH(jaar_zip[[#This Row],[Datum]])=10),1,0.8))*jaar_zip[[#This Row],[graaddagen]],"")</f>
        <v>12.100000000000001</v>
      </c>
      <c r="O318" s="101">
        <f>IF(ISNUMBER(jaar_zip[[#This Row],[etmaaltemperatuur]]),IF(jaar_zip[[#This Row],[etmaaltemperatuur]]&gt;stookgrens,jaar_zip[[#This Row],[etmaaltemperatuur]]-stookgrens,0),"")</f>
        <v>0</v>
      </c>
    </row>
    <row r="319" spans="1:15" x14ac:dyDescent="0.25">
      <c r="A319">
        <v>235</v>
      </c>
      <c r="B319">
        <v>20240213</v>
      </c>
      <c r="C319">
        <v>6.8</v>
      </c>
      <c r="D319">
        <v>7.4</v>
      </c>
      <c r="E319">
        <v>442</v>
      </c>
      <c r="F319">
        <v>7.4</v>
      </c>
      <c r="G319">
        <v>1012.8</v>
      </c>
      <c r="H319">
        <v>85</v>
      </c>
      <c r="I319" s="101" t="s">
        <v>13</v>
      </c>
      <c r="J319" s="1">
        <f>DATEVALUE(RIGHT(jaar_zip[[#This Row],[YYYYMMDD]],2)&amp;"-"&amp;MID(jaar_zip[[#This Row],[YYYYMMDD]],5,2)&amp;"-"&amp;LEFT(jaar_zip[[#This Row],[YYYYMMDD]],4))</f>
        <v>45335</v>
      </c>
      <c r="K319" s="101" t="str">
        <f>IF(AND(VALUE(MONTH(jaar_zip[[#This Row],[Datum]]))=1,VALUE(WEEKNUM(jaar_zip[[#This Row],[Datum]],21))&gt;51),RIGHT(YEAR(jaar_zip[[#This Row],[Datum]])-1,2),RIGHT(YEAR(jaar_zip[[#This Row],[Datum]]),2))&amp;"-"&amp; TEXT(WEEKNUM(jaar_zip[[#This Row],[Datum]],21),"00")</f>
        <v>24-07</v>
      </c>
      <c r="L319" s="101">
        <f>MONTH(jaar_zip[[#This Row],[Datum]])</f>
        <v>2</v>
      </c>
      <c r="M319" s="101">
        <f>IF(ISNUMBER(jaar_zip[[#This Row],[etmaaltemperatuur]]),IF(jaar_zip[[#This Row],[etmaaltemperatuur]]&lt;stookgrens,stookgrens-jaar_zip[[#This Row],[etmaaltemperatuur]],0),"")</f>
        <v>10.6</v>
      </c>
      <c r="N319" s="101">
        <f>IF(ISNUMBER(jaar_zip[[#This Row],[graaddagen]]),IF(OR(MONTH(jaar_zip[[#This Row],[Datum]])=1,MONTH(jaar_zip[[#This Row],[Datum]])=2,MONTH(jaar_zip[[#This Row],[Datum]])=11,MONTH(jaar_zip[[#This Row],[Datum]])=12),1.1,IF(OR(MONTH(jaar_zip[[#This Row],[Datum]])=3,MONTH(jaar_zip[[#This Row],[Datum]])=10),1,0.8))*jaar_zip[[#This Row],[graaddagen]],"")</f>
        <v>11.66</v>
      </c>
      <c r="O319" s="101">
        <f>IF(ISNUMBER(jaar_zip[[#This Row],[etmaaltemperatuur]]),IF(jaar_zip[[#This Row],[etmaaltemperatuur]]&gt;stookgrens,jaar_zip[[#This Row],[etmaaltemperatuur]]-stookgrens,0),"")</f>
        <v>0</v>
      </c>
    </row>
    <row r="320" spans="1:15" x14ac:dyDescent="0.25">
      <c r="A320">
        <v>235</v>
      </c>
      <c r="B320">
        <v>20240214</v>
      </c>
      <c r="C320">
        <v>8.1</v>
      </c>
      <c r="D320">
        <v>9.4</v>
      </c>
      <c r="E320">
        <v>232</v>
      </c>
      <c r="F320">
        <v>2.7</v>
      </c>
      <c r="G320">
        <v>1012.1</v>
      </c>
      <c r="H320">
        <v>96</v>
      </c>
      <c r="I320" s="101" t="s">
        <v>13</v>
      </c>
      <c r="J320" s="1">
        <f>DATEVALUE(RIGHT(jaar_zip[[#This Row],[YYYYMMDD]],2)&amp;"-"&amp;MID(jaar_zip[[#This Row],[YYYYMMDD]],5,2)&amp;"-"&amp;LEFT(jaar_zip[[#This Row],[YYYYMMDD]],4))</f>
        <v>45336</v>
      </c>
      <c r="K320" s="101" t="str">
        <f>IF(AND(VALUE(MONTH(jaar_zip[[#This Row],[Datum]]))=1,VALUE(WEEKNUM(jaar_zip[[#This Row],[Datum]],21))&gt;51),RIGHT(YEAR(jaar_zip[[#This Row],[Datum]])-1,2),RIGHT(YEAR(jaar_zip[[#This Row],[Datum]]),2))&amp;"-"&amp; TEXT(WEEKNUM(jaar_zip[[#This Row],[Datum]],21),"00")</f>
        <v>24-07</v>
      </c>
      <c r="L320" s="101">
        <f>MONTH(jaar_zip[[#This Row],[Datum]])</f>
        <v>2</v>
      </c>
      <c r="M320" s="101">
        <f>IF(ISNUMBER(jaar_zip[[#This Row],[etmaaltemperatuur]]),IF(jaar_zip[[#This Row],[etmaaltemperatuur]]&lt;stookgrens,stookgrens-jaar_zip[[#This Row],[etmaaltemperatuur]],0),"")</f>
        <v>8.6</v>
      </c>
      <c r="N320" s="101">
        <f>IF(ISNUMBER(jaar_zip[[#This Row],[graaddagen]]),IF(OR(MONTH(jaar_zip[[#This Row],[Datum]])=1,MONTH(jaar_zip[[#This Row],[Datum]])=2,MONTH(jaar_zip[[#This Row],[Datum]])=11,MONTH(jaar_zip[[#This Row],[Datum]])=12),1.1,IF(OR(MONTH(jaar_zip[[#This Row],[Datum]])=3,MONTH(jaar_zip[[#This Row],[Datum]])=10),1,0.8))*jaar_zip[[#This Row],[graaddagen]],"")</f>
        <v>9.4600000000000009</v>
      </c>
      <c r="O320" s="101">
        <f>IF(ISNUMBER(jaar_zip[[#This Row],[etmaaltemperatuur]]),IF(jaar_zip[[#This Row],[etmaaltemperatuur]]&gt;stookgrens,jaar_zip[[#This Row],[etmaaltemperatuur]]-stookgrens,0),"")</f>
        <v>0</v>
      </c>
    </row>
    <row r="321" spans="1:15" x14ac:dyDescent="0.25">
      <c r="A321">
        <v>235</v>
      </c>
      <c r="B321">
        <v>20240215</v>
      </c>
      <c r="C321">
        <v>6.6</v>
      </c>
      <c r="D321">
        <v>12.3</v>
      </c>
      <c r="E321">
        <v>284</v>
      </c>
      <c r="F321">
        <v>1</v>
      </c>
      <c r="G321">
        <v>1011.1</v>
      </c>
      <c r="H321">
        <v>90</v>
      </c>
      <c r="I321" s="101" t="s">
        <v>13</v>
      </c>
      <c r="J321" s="1">
        <f>DATEVALUE(RIGHT(jaar_zip[[#This Row],[YYYYMMDD]],2)&amp;"-"&amp;MID(jaar_zip[[#This Row],[YYYYMMDD]],5,2)&amp;"-"&amp;LEFT(jaar_zip[[#This Row],[YYYYMMDD]],4))</f>
        <v>45337</v>
      </c>
      <c r="K321" s="101" t="str">
        <f>IF(AND(VALUE(MONTH(jaar_zip[[#This Row],[Datum]]))=1,VALUE(WEEKNUM(jaar_zip[[#This Row],[Datum]],21))&gt;51),RIGHT(YEAR(jaar_zip[[#This Row],[Datum]])-1,2),RIGHT(YEAR(jaar_zip[[#This Row],[Datum]]),2))&amp;"-"&amp; TEXT(WEEKNUM(jaar_zip[[#This Row],[Datum]],21),"00")</f>
        <v>24-07</v>
      </c>
      <c r="L321" s="101">
        <f>MONTH(jaar_zip[[#This Row],[Datum]])</f>
        <v>2</v>
      </c>
      <c r="M321" s="101">
        <f>IF(ISNUMBER(jaar_zip[[#This Row],[etmaaltemperatuur]]),IF(jaar_zip[[#This Row],[etmaaltemperatuur]]&lt;stookgrens,stookgrens-jaar_zip[[#This Row],[etmaaltemperatuur]],0),"")</f>
        <v>5.6999999999999993</v>
      </c>
      <c r="N321" s="101">
        <f>IF(ISNUMBER(jaar_zip[[#This Row],[graaddagen]]),IF(OR(MONTH(jaar_zip[[#This Row],[Datum]])=1,MONTH(jaar_zip[[#This Row],[Datum]])=2,MONTH(jaar_zip[[#This Row],[Datum]])=11,MONTH(jaar_zip[[#This Row],[Datum]])=12),1.1,IF(OR(MONTH(jaar_zip[[#This Row],[Datum]])=3,MONTH(jaar_zip[[#This Row],[Datum]])=10),1,0.8))*jaar_zip[[#This Row],[graaddagen]],"")</f>
        <v>6.27</v>
      </c>
      <c r="O321" s="101">
        <f>IF(ISNUMBER(jaar_zip[[#This Row],[etmaaltemperatuur]]),IF(jaar_zip[[#This Row],[etmaaltemperatuur]]&gt;stookgrens,jaar_zip[[#This Row],[etmaaltemperatuur]]-stookgrens,0),"")</f>
        <v>0</v>
      </c>
    </row>
    <row r="322" spans="1:15" x14ac:dyDescent="0.25">
      <c r="A322">
        <v>235</v>
      </c>
      <c r="B322">
        <v>20240216</v>
      </c>
      <c r="C322">
        <v>4.9000000000000004</v>
      </c>
      <c r="D322">
        <v>9.6</v>
      </c>
      <c r="E322">
        <v>265</v>
      </c>
      <c r="F322">
        <v>1.7</v>
      </c>
      <c r="G322">
        <v>1013.1</v>
      </c>
      <c r="H322">
        <v>90</v>
      </c>
      <c r="I322" s="101" t="s">
        <v>13</v>
      </c>
      <c r="J322" s="1">
        <f>DATEVALUE(RIGHT(jaar_zip[[#This Row],[YYYYMMDD]],2)&amp;"-"&amp;MID(jaar_zip[[#This Row],[YYYYMMDD]],5,2)&amp;"-"&amp;LEFT(jaar_zip[[#This Row],[YYYYMMDD]],4))</f>
        <v>45338</v>
      </c>
      <c r="K322" s="101" t="str">
        <f>IF(AND(VALUE(MONTH(jaar_zip[[#This Row],[Datum]]))=1,VALUE(WEEKNUM(jaar_zip[[#This Row],[Datum]],21))&gt;51),RIGHT(YEAR(jaar_zip[[#This Row],[Datum]])-1,2),RIGHT(YEAR(jaar_zip[[#This Row],[Datum]]),2))&amp;"-"&amp; TEXT(WEEKNUM(jaar_zip[[#This Row],[Datum]],21),"00")</f>
        <v>24-07</v>
      </c>
      <c r="L322" s="101">
        <f>MONTH(jaar_zip[[#This Row],[Datum]])</f>
        <v>2</v>
      </c>
      <c r="M322" s="101">
        <f>IF(ISNUMBER(jaar_zip[[#This Row],[etmaaltemperatuur]]),IF(jaar_zip[[#This Row],[etmaaltemperatuur]]&lt;stookgrens,stookgrens-jaar_zip[[#This Row],[etmaaltemperatuur]],0),"")</f>
        <v>8.4</v>
      </c>
      <c r="N322" s="101">
        <f>IF(ISNUMBER(jaar_zip[[#This Row],[graaddagen]]),IF(OR(MONTH(jaar_zip[[#This Row],[Datum]])=1,MONTH(jaar_zip[[#This Row],[Datum]])=2,MONTH(jaar_zip[[#This Row],[Datum]])=11,MONTH(jaar_zip[[#This Row],[Datum]])=12),1.1,IF(OR(MONTH(jaar_zip[[#This Row],[Datum]])=3,MONTH(jaar_zip[[#This Row],[Datum]])=10),1,0.8))*jaar_zip[[#This Row],[graaddagen]],"")</f>
        <v>9.240000000000002</v>
      </c>
      <c r="O322" s="101">
        <f>IF(ISNUMBER(jaar_zip[[#This Row],[etmaaltemperatuur]]),IF(jaar_zip[[#This Row],[etmaaltemperatuur]]&gt;stookgrens,jaar_zip[[#This Row],[etmaaltemperatuur]]-stookgrens,0),"")</f>
        <v>0</v>
      </c>
    </row>
    <row r="323" spans="1:15" x14ac:dyDescent="0.25">
      <c r="A323">
        <v>235</v>
      </c>
      <c r="B323">
        <v>20240217</v>
      </c>
      <c r="C323">
        <v>3.3</v>
      </c>
      <c r="D323">
        <v>8.6999999999999993</v>
      </c>
      <c r="E323">
        <v>327</v>
      </c>
      <c r="F323">
        <v>0.4</v>
      </c>
      <c r="G323">
        <v>1029.2</v>
      </c>
      <c r="H323">
        <v>92</v>
      </c>
      <c r="I323" s="101" t="s">
        <v>13</v>
      </c>
      <c r="J323" s="1">
        <f>DATEVALUE(RIGHT(jaar_zip[[#This Row],[YYYYMMDD]],2)&amp;"-"&amp;MID(jaar_zip[[#This Row],[YYYYMMDD]],5,2)&amp;"-"&amp;LEFT(jaar_zip[[#This Row],[YYYYMMDD]],4))</f>
        <v>45339</v>
      </c>
      <c r="K323" s="101" t="str">
        <f>IF(AND(VALUE(MONTH(jaar_zip[[#This Row],[Datum]]))=1,VALUE(WEEKNUM(jaar_zip[[#This Row],[Datum]],21))&gt;51),RIGHT(YEAR(jaar_zip[[#This Row],[Datum]])-1,2),RIGHT(YEAR(jaar_zip[[#This Row],[Datum]]),2))&amp;"-"&amp; TEXT(WEEKNUM(jaar_zip[[#This Row],[Datum]],21),"00")</f>
        <v>24-07</v>
      </c>
      <c r="L323" s="101">
        <f>MONTH(jaar_zip[[#This Row],[Datum]])</f>
        <v>2</v>
      </c>
      <c r="M323" s="101">
        <f>IF(ISNUMBER(jaar_zip[[#This Row],[etmaaltemperatuur]]),IF(jaar_zip[[#This Row],[etmaaltemperatuur]]&lt;stookgrens,stookgrens-jaar_zip[[#This Row],[etmaaltemperatuur]],0),"")</f>
        <v>9.3000000000000007</v>
      </c>
      <c r="N323" s="101">
        <f>IF(ISNUMBER(jaar_zip[[#This Row],[graaddagen]]),IF(OR(MONTH(jaar_zip[[#This Row],[Datum]])=1,MONTH(jaar_zip[[#This Row],[Datum]])=2,MONTH(jaar_zip[[#This Row],[Datum]])=11,MONTH(jaar_zip[[#This Row],[Datum]])=12),1.1,IF(OR(MONTH(jaar_zip[[#This Row],[Datum]])=3,MONTH(jaar_zip[[#This Row],[Datum]])=10),1,0.8))*jaar_zip[[#This Row],[graaddagen]],"")</f>
        <v>10.230000000000002</v>
      </c>
      <c r="O323" s="101">
        <f>IF(ISNUMBER(jaar_zip[[#This Row],[etmaaltemperatuur]]),IF(jaar_zip[[#This Row],[etmaaltemperatuur]]&gt;stookgrens,jaar_zip[[#This Row],[etmaaltemperatuur]]-stookgrens,0),"")</f>
        <v>0</v>
      </c>
    </row>
    <row r="324" spans="1:15" x14ac:dyDescent="0.25">
      <c r="A324">
        <v>235</v>
      </c>
      <c r="B324">
        <v>20240218</v>
      </c>
      <c r="C324">
        <v>8.8000000000000007</v>
      </c>
      <c r="D324">
        <v>9</v>
      </c>
      <c r="E324">
        <v>109</v>
      </c>
      <c r="F324">
        <v>29.9</v>
      </c>
      <c r="G324">
        <v>1022.1</v>
      </c>
      <c r="H324">
        <v>93</v>
      </c>
      <c r="I324" s="101" t="s">
        <v>13</v>
      </c>
      <c r="J324" s="1">
        <f>DATEVALUE(RIGHT(jaar_zip[[#This Row],[YYYYMMDD]],2)&amp;"-"&amp;MID(jaar_zip[[#This Row],[YYYYMMDD]],5,2)&amp;"-"&amp;LEFT(jaar_zip[[#This Row],[YYYYMMDD]],4))</f>
        <v>45340</v>
      </c>
      <c r="K324" s="101" t="str">
        <f>IF(AND(VALUE(MONTH(jaar_zip[[#This Row],[Datum]]))=1,VALUE(WEEKNUM(jaar_zip[[#This Row],[Datum]],21))&gt;51),RIGHT(YEAR(jaar_zip[[#This Row],[Datum]])-1,2),RIGHT(YEAR(jaar_zip[[#This Row],[Datum]]),2))&amp;"-"&amp; TEXT(WEEKNUM(jaar_zip[[#This Row],[Datum]],21),"00")</f>
        <v>24-07</v>
      </c>
      <c r="L324" s="101">
        <f>MONTH(jaar_zip[[#This Row],[Datum]])</f>
        <v>2</v>
      </c>
      <c r="M324" s="101">
        <f>IF(ISNUMBER(jaar_zip[[#This Row],[etmaaltemperatuur]]),IF(jaar_zip[[#This Row],[etmaaltemperatuur]]&lt;stookgrens,stookgrens-jaar_zip[[#This Row],[etmaaltemperatuur]],0),"")</f>
        <v>9</v>
      </c>
      <c r="N324" s="101">
        <f>IF(ISNUMBER(jaar_zip[[#This Row],[graaddagen]]),IF(OR(MONTH(jaar_zip[[#This Row],[Datum]])=1,MONTH(jaar_zip[[#This Row],[Datum]])=2,MONTH(jaar_zip[[#This Row],[Datum]])=11,MONTH(jaar_zip[[#This Row],[Datum]])=12),1.1,IF(OR(MONTH(jaar_zip[[#This Row],[Datum]])=3,MONTH(jaar_zip[[#This Row],[Datum]])=10),1,0.8))*jaar_zip[[#This Row],[graaddagen]],"")</f>
        <v>9.9</v>
      </c>
      <c r="O324" s="101">
        <f>IF(ISNUMBER(jaar_zip[[#This Row],[etmaaltemperatuur]]),IF(jaar_zip[[#This Row],[etmaaltemperatuur]]&gt;stookgrens,jaar_zip[[#This Row],[etmaaltemperatuur]]-stookgrens,0),"")</f>
        <v>0</v>
      </c>
    </row>
    <row r="325" spans="1:15" x14ac:dyDescent="0.25">
      <c r="A325">
        <v>235</v>
      </c>
      <c r="B325">
        <v>20240219</v>
      </c>
      <c r="C325">
        <v>5.4</v>
      </c>
      <c r="D325">
        <v>8.3000000000000007</v>
      </c>
      <c r="E325">
        <v>254</v>
      </c>
      <c r="F325">
        <v>0.3</v>
      </c>
      <c r="G325">
        <v>1025</v>
      </c>
      <c r="H325">
        <v>90</v>
      </c>
      <c r="I325" s="101" t="s">
        <v>13</v>
      </c>
      <c r="J325" s="1">
        <f>DATEVALUE(RIGHT(jaar_zip[[#This Row],[YYYYMMDD]],2)&amp;"-"&amp;MID(jaar_zip[[#This Row],[YYYYMMDD]],5,2)&amp;"-"&amp;LEFT(jaar_zip[[#This Row],[YYYYMMDD]],4))</f>
        <v>45341</v>
      </c>
      <c r="K325" s="101" t="str">
        <f>IF(AND(VALUE(MONTH(jaar_zip[[#This Row],[Datum]]))=1,VALUE(WEEKNUM(jaar_zip[[#This Row],[Datum]],21))&gt;51),RIGHT(YEAR(jaar_zip[[#This Row],[Datum]])-1,2),RIGHT(YEAR(jaar_zip[[#This Row],[Datum]]),2))&amp;"-"&amp; TEXT(WEEKNUM(jaar_zip[[#This Row],[Datum]],21),"00")</f>
        <v>24-08</v>
      </c>
      <c r="L325" s="101">
        <f>MONTH(jaar_zip[[#This Row],[Datum]])</f>
        <v>2</v>
      </c>
      <c r="M325" s="101">
        <f>IF(ISNUMBER(jaar_zip[[#This Row],[etmaaltemperatuur]]),IF(jaar_zip[[#This Row],[etmaaltemperatuur]]&lt;stookgrens,stookgrens-jaar_zip[[#This Row],[etmaaltemperatuur]],0),"")</f>
        <v>9.6999999999999993</v>
      </c>
      <c r="N325" s="101">
        <f>IF(ISNUMBER(jaar_zip[[#This Row],[graaddagen]]),IF(OR(MONTH(jaar_zip[[#This Row],[Datum]])=1,MONTH(jaar_zip[[#This Row],[Datum]])=2,MONTH(jaar_zip[[#This Row],[Datum]])=11,MONTH(jaar_zip[[#This Row],[Datum]])=12),1.1,IF(OR(MONTH(jaar_zip[[#This Row],[Datum]])=3,MONTH(jaar_zip[[#This Row],[Datum]])=10),1,0.8))*jaar_zip[[#This Row],[graaddagen]],"")</f>
        <v>10.67</v>
      </c>
      <c r="O325" s="101">
        <f>IF(ISNUMBER(jaar_zip[[#This Row],[etmaaltemperatuur]]),IF(jaar_zip[[#This Row],[etmaaltemperatuur]]&gt;stookgrens,jaar_zip[[#This Row],[etmaaltemperatuur]]-stookgrens,0),"")</f>
        <v>0</v>
      </c>
    </row>
    <row r="326" spans="1:15" x14ac:dyDescent="0.25">
      <c r="A326">
        <v>235</v>
      </c>
      <c r="B326">
        <v>20240220</v>
      </c>
      <c r="C326">
        <v>6.5</v>
      </c>
      <c r="D326">
        <v>8.4</v>
      </c>
      <c r="E326">
        <v>387</v>
      </c>
      <c r="F326">
        <v>0.4</v>
      </c>
      <c r="G326">
        <v>1023.5</v>
      </c>
      <c r="H326">
        <v>90</v>
      </c>
      <c r="I326" s="101" t="s">
        <v>13</v>
      </c>
      <c r="J326" s="1">
        <f>DATEVALUE(RIGHT(jaar_zip[[#This Row],[YYYYMMDD]],2)&amp;"-"&amp;MID(jaar_zip[[#This Row],[YYYYMMDD]],5,2)&amp;"-"&amp;LEFT(jaar_zip[[#This Row],[YYYYMMDD]],4))</f>
        <v>45342</v>
      </c>
      <c r="K326" s="101" t="str">
        <f>IF(AND(VALUE(MONTH(jaar_zip[[#This Row],[Datum]]))=1,VALUE(WEEKNUM(jaar_zip[[#This Row],[Datum]],21))&gt;51),RIGHT(YEAR(jaar_zip[[#This Row],[Datum]])-1,2),RIGHT(YEAR(jaar_zip[[#This Row],[Datum]]),2))&amp;"-"&amp; TEXT(WEEKNUM(jaar_zip[[#This Row],[Datum]],21),"00")</f>
        <v>24-08</v>
      </c>
      <c r="L326" s="101">
        <f>MONTH(jaar_zip[[#This Row],[Datum]])</f>
        <v>2</v>
      </c>
      <c r="M326" s="101">
        <f>IF(ISNUMBER(jaar_zip[[#This Row],[etmaaltemperatuur]]),IF(jaar_zip[[#This Row],[etmaaltemperatuur]]&lt;stookgrens,stookgrens-jaar_zip[[#This Row],[etmaaltemperatuur]],0),"")</f>
        <v>9.6</v>
      </c>
      <c r="N326" s="101">
        <f>IF(ISNUMBER(jaar_zip[[#This Row],[graaddagen]]),IF(OR(MONTH(jaar_zip[[#This Row],[Datum]])=1,MONTH(jaar_zip[[#This Row],[Datum]])=2,MONTH(jaar_zip[[#This Row],[Datum]])=11,MONTH(jaar_zip[[#This Row],[Datum]])=12),1.1,IF(OR(MONTH(jaar_zip[[#This Row],[Datum]])=3,MONTH(jaar_zip[[#This Row],[Datum]])=10),1,0.8))*jaar_zip[[#This Row],[graaddagen]],"")</f>
        <v>10.56</v>
      </c>
      <c r="O326" s="101">
        <f>IF(ISNUMBER(jaar_zip[[#This Row],[etmaaltemperatuur]]),IF(jaar_zip[[#This Row],[etmaaltemperatuur]]&gt;stookgrens,jaar_zip[[#This Row],[etmaaltemperatuur]]-stookgrens,0),"")</f>
        <v>0</v>
      </c>
    </row>
    <row r="327" spans="1:15" x14ac:dyDescent="0.25">
      <c r="A327">
        <v>235</v>
      </c>
      <c r="B327">
        <v>20240221</v>
      </c>
      <c r="C327">
        <v>9</v>
      </c>
      <c r="D327">
        <v>9</v>
      </c>
      <c r="E327">
        <v>231</v>
      </c>
      <c r="F327">
        <v>6.1</v>
      </c>
      <c r="G327">
        <v>1007.6</v>
      </c>
      <c r="H327">
        <v>90</v>
      </c>
      <c r="I327" s="101" t="s">
        <v>13</v>
      </c>
      <c r="J327" s="1">
        <f>DATEVALUE(RIGHT(jaar_zip[[#This Row],[YYYYMMDD]],2)&amp;"-"&amp;MID(jaar_zip[[#This Row],[YYYYMMDD]],5,2)&amp;"-"&amp;LEFT(jaar_zip[[#This Row],[YYYYMMDD]],4))</f>
        <v>45343</v>
      </c>
      <c r="K327" s="101" t="str">
        <f>IF(AND(VALUE(MONTH(jaar_zip[[#This Row],[Datum]]))=1,VALUE(WEEKNUM(jaar_zip[[#This Row],[Datum]],21))&gt;51),RIGHT(YEAR(jaar_zip[[#This Row],[Datum]])-1,2),RIGHT(YEAR(jaar_zip[[#This Row],[Datum]]),2))&amp;"-"&amp; TEXT(WEEKNUM(jaar_zip[[#This Row],[Datum]],21),"00")</f>
        <v>24-08</v>
      </c>
      <c r="L327" s="101">
        <f>MONTH(jaar_zip[[#This Row],[Datum]])</f>
        <v>2</v>
      </c>
      <c r="M327" s="101">
        <f>IF(ISNUMBER(jaar_zip[[#This Row],[etmaaltemperatuur]]),IF(jaar_zip[[#This Row],[etmaaltemperatuur]]&lt;stookgrens,stookgrens-jaar_zip[[#This Row],[etmaaltemperatuur]],0),"")</f>
        <v>9</v>
      </c>
      <c r="N327" s="101">
        <f>IF(ISNUMBER(jaar_zip[[#This Row],[graaddagen]]),IF(OR(MONTH(jaar_zip[[#This Row],[Datum]])=1,MONTH(jaar_zip[[#This Row],[Datum]])=2,MONTH(jaar_zip[[#This Row],[Datum]])=11,MONTH(jaar_zip[[#This Row],[Datum]])=12),1.1,IF(OR(MONTH(jaar_zip[[#This Row],[Datum]])=3,MONTH(jaar_zip[[#This Row],[Datum]])=10),1,0.8))*jaar_zip[[#This Row],[graaddagen]],"")</f>
        <v>9.9</v>
      </c>
      <c r="O327" s="101">
        <f>IF(ISNUMBER(jaar_zip[[#This Row],[etmaaltemperatuur]]),IF(jaar_zip[[#This Row],[etmaaltemperatuur]]&gt;stookgrens,jaar_zip[[#This Row],[etmaaltemperatuur]]-stookgrens,0),"")</f>
        <v>0</v>
      </c>
    </row>
    <row r="328" spans="1:15" x14ac:dyDescent="0.25">
      <c r="A328">
        <v>235</v>
      </c>
      <c r="B328">
        <v>20240222</v>
      </c>
      <c r="C328">
        <v>8.1999999999999993</v>
      </c>
      <c r="D328">
        <v>9.1</v>
      </c>
      <c r="E328">
        <v>402</v>
      </c>
      <c r="F328">
        <v>13.9</v>
      </c>
      <c r="G328">
        <v>983.4</v>
      </c>
      <c r="H328">
        <v>90</v>
      </c>
      <c r="I328" s="101" t="s">
        <v>13</v>
      </c>
      <c r="J328" s="1">
        <f>DATEVALUE(RIGHT(jaar_zip[[#This Row],[YYYYMMDD]],2)&amp;"-"&amp;MID(jaar_zip[[#This Row],[YYYYMMDD]],5,2)&amp;"-"&amp;LEFT(jaar_zip[[#This Row],[YYYYMMDD]],4))</f>
        <v>45344</v>
      </c>
      <c r="K328" s="101" t="str">
        <f>IF(AND(VALUE(MONTH(jaar_zip[[#This Row],[Datum]]))=1,VALUE(WEEKNUM(jaar_zip[[#This Row],[Datum]],21))&gt;51),RIGHT(YEAR(jaar_zip[[#This Row],[Datum]])-1,2),RIGHT(YEAR(jaar_zip[[#This Row],[Datum]]),2))&amp;"-"&amp; TEXT(WEEKNUM(jaar_zip[[#This Row],[Datum]],21),"00")</f>
        <v>24-08</v>
      </c>
      <c r="L328" s="101">
        <f>MONTH(jaar_zip[[#This Row],[Datum]])</f>
        <v>2</v>
      </c>
      <c r="M328" s="101">
        <f>IF(ISNUMBER(jaar_zip[[#This Row],[etmaaltemperatuur]]),IF(jaar_zip[[#This Row],[etmaaltemperatuur]]&lt;stookgrens,stookgrens-jaar_zip[[#This Row],[etmaaltemperatuur]],0),"")</f>
        <v>8.9</v>
      </c>
      <c r="N328" s="101">
        <f>IF(ISNUMBER(jaar_zip[[#This Row],[graaddagen]]),IF(OR(MONTH(jaar_zip[[#This Row],[Datum]])=1,MONTH(jaar_zip[[#This Row],[Datum]])=2,MONTH(jaar_zip[[#This Row],[Datum]])=11,MONTH(jaar_zip[[#This Row],[Datum]])=12),1.1,IF(OR(MONTH(jaar_zip[[#This Row],[Datum]])=3,MONTH(jaar_zip[[#This Row],[Datum]])=10),1,0.8))*jaar_zip[[#This Row],[graaddagen]],"")</f>
        <v>9.7900000000000009</v>
      </c>
      <c r="O328" s="101">
        <f>IF(ISNUMBER(jaar_zip[[#This Row],[etmaaltemperatuur]]),IF(jaar_zip[[#This Row],[etmaaltemperatuur]]&gt;stookgrens,jaar_zip[[#This Row],[etmaaltemperatuur]]-stookgrens,0),"")</f>
        <v>0</v>
      </c>
    </row>
    <row r="329" spans="1:15" x14ac:dyDescent="0.25">
      <c r="A329">
        <v>235</v>
      </c>
      <c r="B329">
        <v>20240223</v>
      </c>
      <c r="C329">
        <v>8.6</v>
      </c>
      <c r="D329">
        <v>6.2</v>
      </c>
      <c r="E329">
        <v>467</v>
      </c>
      <c r="F329">
        <v>4.3</v>
      </c>
      <c r="G329">
        <v>987.8</v>
      </c>
      <c r="H329">
        <v>81</v>
      </c>
      <c r="I329" s="101" t="s">
        <v>13</v>
      </c>
      <c r="J329" s="1">
        <f>DATEVALUE(RIGHT(jaar_zip[[#This Row],[YYYYMMDD]],2)&amp;"-"&amp;MID(jaar_zip[[#This Row],[YYYYMMDD]],5,2)&amp;"-"&amp;LEFT(jaar_zip[[#This Row],[YYYYMMDD]],4))</f>
        <v>45345</v>
      </c>
      <c r="K329" s="101" t="str">
        <f>IF(AND(VALUE(MONTH(jaar_zip[[#This Row],[Datum]]))=1,VALUE(WEEKNUM(jaar_zip[[#This Row],[Datum]],21))&gt;51),RIGHT(YEAR(jaar_zip[[#This Row],[Datum]])-1,2),RIGHT(YEAR(jaar_zip[[#This Row],[Datum]]),2))&amp;"-"&amp; TEXT(WEEKNUM(jaar_zip[[#This Row],[Datum]],21),"00")</f>
        <v>24-08</v>
      </c>
      <c r="L329" s="101">
        <f>MONTH(jaar_zip[[#This Row],[Datum]])</f>
        <v>2</v>
      </c>
      <c r="M329" s="101">
        <f>IF(ISNUMBER(jaar_zip[[#This Row],[etmaaltemperatuur]]),IF(jaar_zip[[#This Row],[etmaaltemperatuur]]&lt;stookgrens,stookgrens-jaar_zip[[#This Row],[etmaaltemperatuur]],0),"")</f>
        <v>11.8</v>
      </c>
      <c r="N329" s="101">
        <f>IF(ISNUMBER(jaar_zip[[#This Row],[graaddagen]]),IF(OR(MONTH(jaar_zip[[#This Row],[Datum]])=1,MONTH(jaar_zip[[#This Row],[Datum]])=2,MONTH(jaar_zip[[#This Row],[Datum]])=11,MONTH(jaar_zip[[#This Row],[Datum]])=12),1.1,IF(OR(MONTH(jaar_zip[[#This Row],[Datum]])=3,MONTH(jaar_zip[[#This Row],[Datum]])=10),1,0.8))*jaar_zip[[#This Row],[graaddagen]],"")</f>
        <v>12.980000000000002</v>
      </c>
      <c r="O329" s="101">
        <f>IF(ISNUMBER(jaar_zip[[#This Row],[etmaaltemperatuur]]),IF(jaar_zip[[#This Row],[etmaaltemperatuur]]&gt;stookgrens,jaar_zip[[#This Row],[etmaaltemperatuur]]-stookgrens,0),"")</f>
        <v>0</v>
      </c>
    </row>
    <row r="330" spans="1:15" x14ac:dyDescent="0.25">
      <c r="A330">
        <v>235</v>
      </c>
      <c r="B330">
        <v>20240224</v>
      </c>
      <c r="C330">
        <v>5.2</v>
      </c>
      <c r="D330">
        <v>4.2</v>
      </c>
      <c r="E330">
        <v>480</v>
      </c>
      <c r="F330">
        <v>5.3</v>
      </c>
      <c r="G330">
        <v>996.6</v>
      </c>
      <c r="H330">
        <v>89</v>
      </c>
      <c r="I330" s="101" t="s">
        <v>13</v>
      </c>
      <c r="J330" s="1">
        <f>DATEVALUE(RIGHT(jaar_zip[[#This Row],[YYYYMMDD]],2)&amp;"-"&amp;MID(jaar_zip[[#This Row],[YYYYMMDD]],5,2)&amp;"-"&amp;LEFT(jaar_zip[[#This Row],[YYYYMMDD]],4))</f>
        <v>45346</v>
      </c>
      <c r="K330" s="101" t="str">
        <f>IF(AND(VALUE(MONTH(jaar_zip[[#This Row],[Datum]]))=1,VALUE(WEEKNUM(jaar_zip[[#This Row],[Datum]],21))&gt;51),RIGHT(YEAR(jaar_zip[[#This Row],[Datum]])-1,2),RIGHT(YEAR(jaar_zip[[#This Row],[Datum]]),2))&amp;"-"&amp; TEXT(WEEKNUM(jaar_zip[[#This Row],[Datum]],21),"00")</f>
        <v>24-08</v>
      </c>
      <c r="L330" s="101">
        <f>MONTH(jaar_zip[[#This Row],[Datum]])</f>
        <v>2</v>
      </c>
      <c r="M330" s="101">
        <f>IF(ISNUMBER(jaar_zip[[#This Row],[etmaaltemperatuur]]),IF(jaar_zip[[#This Row],[etmaaltemperatuur]]&lt;stookgrens,stookgrens-jaar_zip[[#This Row],[etmaaltemperatuur]],0),"")</f>
        <v>13.8</v>
      </c>
      <c r="N330" s="101">
        <f>IF(ISNUMBER(jaar_zip[[#This Row],[graaddagen]]),IF(OR(MONTH(jaar_zip[[#This Row],[Datum]])=1,MONTH(jaar_zip[[#This Row],[Datum]])=2,MONTH(jaar_zip[[#This Row],[Datum]])=11,MONTH(jaar_zip[[#This Row],[Datum]])=12),1.1,IF(OR(MONTH(jaar_zip[[#This Row],[Datum]])=3,MONTH(jaar_zip[[#This Row],[Datum]])=10),1,0.8))*jaar_zip[[#This Row],[graaddagen]],"")</f>
        <v>15.180000000000001</v>
      </c>
      <c r="O330" s="101">
        <f>IF(ISNUMBER(jaar_zip[[#This Row],[etmaaltemperatuur]]),IF(jaar_zip[[#This Row],[etmaaltemperatuur]]&gt;stookgrens,jaar_zip[[#This Row],[etmaaltemperatuur]]-stookgrens,0),"")</f>
        <v>0</v>
      </c>
    </row>
    <row r="331" spans="1:15" x14ac:dyDescent="0.25">
      <c r="A331">
        <v>235</v>
      </c>
      <c r="B331">
        <v>20240225</v>
      </c>
      <c r="C331">
        <v>3</v>
      </c>
      <c r="D331">
        <v>5.6</v>
      </c>
      <c r="E331">
        <v>494</v>
      </c>
      <c r="F331">
        <v>3.4</v>
      </c>
      <c r="G331">
        <v>999.9</v>
      </c>
      <c r="H331">
        <v>89</v>
      </c>
      <c r="I331" s="101" t="s">
        <v>13</v>
      </c>
      <c r="J331" s="1">
        <f>DATEVALUE(RIGHT(jaar_zip[[#This Row],[YYYYMMDD]],2)&amp;"-"&amp;MID(jaar_zip[[#This Row],[YYYYMMDD]],5,2)&amp;"-"&amp;LEFT(jaar_zip[[#This Row],[YYYYMMDD]],4))</f>
        <v>45347</v>
      </c>
      <c r="K331" s="101" t="str">
        <f>IF(AND(VALUE(MONTH(jaar_zip[[#This Row],[Datum]]))=1,VALUE(WEEKNUM(jaar_zip[[#This Row],[Datum]],21))&gt;51),RIGHT(YEAR(jaar_zip[[#This Row],[Datum]])-1,2),RIGHT(YEAR(jaar_zip[[#This Row],[Datum]]),2))&amp;"-"&amp; TEXT(WEEKNUM(jaar_zip[[#This Row],[Datum]],21),"00")</f>
        <v>24-08</v>
      </c>
      <c r="L331" s="101">
        <f>MONTH(jaar_zip[[#This Row],[Datum]])</f>
        <v>2</v>
      </c>
      <c r="M331" s="101">
        <f>IF(ISNUMBER(jaar_zip[[#This Row],[etmaaltemperatuur]]),IF(jaar_zip[[#This Row],[etmaaltemperatuur]]&lt;stookgrens,stookgrens-jaar_zip[[#This Row],[etmaaltemperatuur]],0),"")</f>
        <v>12.4</v>
      </c>
      <c r="N331" s="101">
        <f>IF(ISNUMBER(jaar_zip[[#This Row],[graaddagen]]),IF(OR(MONTH(jaar_zip[[#This Row],[Datum]])=1,MONTH(jaar_zip[[#This Row],[Datum]])=2,MONTH(jaar_zip[[#This Row],[Datum]])=11,MONTH(jaar_zip[[#This Row],[Datum]])=12),1.1,IF(OR(MONTH(jaar_zip[[#This Row],[Datum]])=3,MONTH(jaar_zip[[#This Row],[Datum]])=10),1,0.8))*jaar_zip[[#This Row],[graaddagen]],"")</f>
        <v>13.640000000000002</v>
      </c>
      <c r="O331" s="101">
        <f>IF(ISNUMBER(jaar_zip[[#This Row],[etmaaltemperatuur]]),IF(jaar_zip[[#This Row],[etmaaltemperatuur]]&gt;stookgrens,jaar_zip[[#This Row],[etmaaltemperatuur]]-stookgrens,0),"")</f>
        <v>0</v>
      </c>
    </row>
    <row r="332" spans="1:15" x14ac:dyDescent="0.25">
      <c r="A332">
        <v>235</v>
      </c>
      <c r="B332">
        <v>20240226</v>
      </c>
      <c r="C332">
        <v>9.3000000000000007</v>
      </c>
      <c r="D332">
        <v>5.8</v>
      </c>
      <c r="E332">
        <v>453</v>
      </c>
      <c r="F332">
        <v>0</v>
      </c>
      <c r="G332">
        <v>1009.8</v>
      </c>
      <c r="H332">
        <v>79</v>
      </c>
      <c r="I332" s="101" t="s">
        <v>13</v>
      </c>
      <c r="J332" s="1">
        <f>DATEVALUE(RIGHT(jaar_zip[[#This Row],[YYYYMMDD]],2)&amp;"-"&amp;MID(jaar_zip[[#This Row],[YYYYMMDD]],5,2)&amp;"-"&amp;LEFT(jaar_zip[[#This Row],[YYYYMMDD]],4))</f>
        <v>45348</v>
      </c>
      <c r="K332" s="101" t="str">
        <f>IF(AND(VALUE(MONTH(jaar_zip[[#This Row],[Datum]]))=1,VALUE(WEEKNUM(jaar_zip[[#This Row],[Datum]],21))&gt;51),RIGHT(YEAR(jaar_zip[[#This Row],[Datum]])-1,2),RIGHT(YEAR(jaar_zip[[#This Row],[Datum]]),2))&amp;"-"&amp; TEXT(WEEKNUM(jaar_zip[[#This Row],[Datum]],21),"00")</f>
        <v>24-09</v>
      </c>
      <c r="L332" s="101">
        <f>MONTH(jaar_zip[[#This Row],[Datum]])</f>
        <v>2</v>
      </c>
      <c r="M332" s="101">
        <f>IF(ISNUMBER(jaar_zip[[#This Row],[etmaaltemperatuur]]),IF(jaar_zip[[#This Row],[etmaaltemperatuur]]&lt;stookgrens,stookgrens-jaar_zip[[#This Row],[etmaaltemperatuur]],0),"")</f>
        <v>12.2</v>
      </c>
      <c r="N332" s="101">
        <f>IF(ISNUMBER(jaar_zip[[#This Row],[graaddagen]]),IF(OR(MONTH(jaar_zip[[#This Row],[Datum]])=1,MONTH(jaar_zip[[#This Row],[Datum]])=2,MONTH(jaar_zip[[#This Row],[Datum]])=11,MONTH(jaar_zip[[#This Row],[Datum]])=12),1.1,IF(OR(MONTH(jaar_zip[[#This Row],[Datum]])=3,MONTH(jaar_zip[[#This Row],[Datum]])=10),1,0.8))*jaar_zip[[#This Row],[graaddagen]],"")</f>
        <v>13.42</v>
      </c>
      <c r="O332" s="101">
        <f>IF(ISNUMBER(jaar_zip[[#This Row],[etmaaltemperatuur]]),IF(jaar_zip[[#This Row],[etmaaltemperatuur]]&gt;stookgrens,jaar_zip[[#This Row],[etmaaltemperatuur]]-stookgrens,0),"")</f>
        <v>0</v>
      </c>
    </row>
    <row r="333" spans="1:15" x14ac:dyDescent="0.25">
      <c r="A333">
        <v>235</v>
      </c>
      <c r="B333">
        <v>20240227</v>
      </c>
      <c r="C333">
        <v>3.2</v>
      </c>
      <c r="D333">
        <v>5.5</v>
      </c>
      <c r="E333">
        <v>836</v>
      </c>
      <c r="F333">
        <v>0</v>
      </c>
      <c r="G333">
        <v>1019</v>
      </c>
      <c r="H333">
        <v>74</v>
      </c>
      <c r="I333" s="101" t="s">
        <v>13</v>
      </c>
      <c r="J333" s="1">
        <f>DATEVALUE(RIGHT(jaar_zip[[#This Row],[YYYYMMDD]],2)&amp;"-"&amp;MID(jaar_zip[[#This Row],[YYYYMMDD]],5,2)&amp;"-"&amp;LEFT(jaar_zip[[#This Row],[YYYYMMDD]],4))</f>
        <v>45349</v>
      </c>
      <c r="K333" s="101" t="str">
        <f>IF(AND(VALUE(MONTH(jaar_zip[[#This Row],[Datum]]))=1,VALUE(WEEKNUM(jaar_zip[[#This Row],[Datum]],21))&gt;51),RIGHT(YEAR(jaar_zip[[#This Row],[Datum]])-1,2),RIGHT(YEAR(jaar_zip[[#This Row],[Datum]]),2))&amp;"-"&amp; TEXT(WEEKNUM(jaar_zip[[#This Row],[Datum]],21),"00")</f>
        <v>24-09</v>
      </c>
      <c r="L333" s="101">
        <f>MONTH(jaar_zip[[#This Row],[Datum]])</f>
        <v>2</v>
      </c>
      <c r="M333" s="101">
        <f>IF(ISNUMBER(jaar_zip[[#This Row],[etmaaltemperatuur]]),IF(jaar_zip[[#This Row],[etmaaltemperatuur]]&lt;stookgrens,stookgrens-jaar_zip[[#This Row],[etmaaltemperatuur]],0),"")</f>
        <v>12.5</v>
      </c>
      <c r="N333" s="101">
        <f>IF(ISNUMBER(jaar_zip[[#This Row],[graaddagen]]),IF(OR(MONTH(jaar_zip[[#This Row],[Datum]])=1,MONTH(jaar_zip[[#This Row],[Datum]])=2,MONTH(jaar_zip[[#This Row],[Datum]])=11,MONTH(jaar_zip[[#This Row],[Datum]])=12),1.1,IF(OR(MONTH(jaar_zip[[#This Row],[Datum]])=3,MONTH(jaar_zip[[#This Row],[Datum]])=10),1,0.8))*jaar_zip[[#This Row],[graaddagen]],"")</f>
        <v>13.750000000000002</v>
      </c>
      <c r="O333" s="101">
        <f>IF(ISNUMBER(jaar_zip[[#This Row],[etmaaltemperatuur]]),IF(jaar_zip[[#This Row],[etmaaltemperatuur]]&gt;stookgrens,jaar_zip[[#This Row],[etmaaltemperatuur]]-stookgrens,0),"")</f>
        <v>0</v>
      </c>
    </row>
    <row r="334" spans="1:15" x14ac:dyDescent="0.25">
      <c r="A334">
        <v>235</v>
      </c>
      <c r="B334">
        <v>20240228</v>
      </c>
      <c r="C334">
        <v>6</v>
      </c>
      <c r="D334">
        <v>8</v>
      </c>
      <c r="E334">
        <v>537</v>
      </c>
      <c r="F334">
        <v>0.2</v>
      </c>
      <c r="G334">
        <v>1017.6</v>
      </c>
      <c r="H334">
        <v>89</v>
      </c>
      <c r="I334" s="101" t="s">
        <v>13</v>
      </c>
      <c r="J334" s="1">
        <f>DATEVALUE(RIGHT(jaar_zip[[#This Row],[YYYYMMDD]],2)&amp;"-"&amp;MID(jaar_zip[[#This Row],[YYYYMMDD]],5,2)&amp;"-"&amp;LEFT(jaar_zip[[#This Row],[YYYYMMDD]],4))</f>
        <v>45350</v>
      </c>
      <c r="K334" s="101" t="str">
        <f>IF(AND(VALUE(MONTH(jaar_zip[[#This Row],[Datum]]))=1,VALUE(WEEKNUM(jaar_zip[[#This Row],[Datum]],21))&gt;51),RIGHT(YEAR(jaar_zip[[#This Row],[Datum]])-1,2),RIGHT(YEAR(jaar_zip[[#This Row],[Datum]]),2))&amp;"-"&amp; TEXT(WEEKNUM(jaar_zip[[#This Row],[Datum]],21),"00")</f>
        <v>24-09</v>
      </c>
      <c r="L334" s="101">
        <f>MONTH(jaar_zip[[#This Row],[Datum]])</f>
        <v>2</v>
      </c>
      <c r="M334" s="101">
        <f>IF(ISNUMBER(jaar_zip[[#This Row],[etmaaltemperatuur]]),IF(jaar_zip[[#This Row],[etmaaltemperatuur]]&lt;stookgrens,stookgrens-jaar_zip[[#This Row],[etmaaltemperatuur]],0),"")</f>
        <v>10</v>
      </c>
      <c r="N334" s="101">
        <f>IF(ISNUMBER(jaar_zip[[#This Row],[graaddagen]]),IF(OR(MONTH(jaar_zip[[#This Row],[Datum]])=1,MONTH(jaar_zip[[#This Row],[Datum]])=2,MONTH(jaar_zip[[#This Row],[Datum]])=11,MONTH(jaar_zip[[#This Row],[Datum]])=12),1.1,IF(OR(MONTH(jaar_zip[[#This Row],[Datum]])=3,MONTH(jaar_zip[[#This Row],[Datum]])=10),1,0.8))*jaar_zip[[#This Row],[graaddagen]],"")</f>
        <v>11</v>
      </c>
      <c r="O334" s="101">
        <f>IF(ISNUMBER(jaar_zip[[#This Row],[etmaaltemperatuur]]),IF(jaar_zip[[#This Row],[etmaaltemperatuur]]&gt;stookgrens,jaar_zip[[#This Row],[etmaaltemperatuur]]-stookgrens,0),"")</f>
        <v>0</v>
      </c>
    </row>
    <row r="335" spans="1:15" x14ac:dyDescent="0.25">
      <c r="A335">
        <v>235</v>
      </c>
      <c r="B335">
        <v>20240229</v>
      </c>
      <c r="C335">
        <v>8.1</v>
      </c>
      <c r="D335">
        <v>9.1</v>
      </c>
      <c r="E335">
        <v>231</v>
      </c>
      <c r="F335">
        <v>1.6</v>
      </c>
      <c r="G335">
        <v>1005.5</v>
      </c>
      <c r="H335">
        <v>93</v>
      </c>
      <c r="I335" s="101" t="s">
        <v>13</v>
      </c>
      <c r="J335" s="1">
        <f>DATEVALUE(RIGHT(jaar_zip[[#This Row],[YYYYMMDD]],2)&amp;"-"&amp;MID(jaar_zip[[#This Row],[YYYYMMDD]],5,2)&amp;"-"&amp;LEFT(jaar_zip[[#This Row],[YYYYMMDD]],4))</f>
        <v>45351</v>
      </c>
      <c r="K335" s="101" t="str">
        <f>IF(AND(VALUE(MONTH(jaar_zip[[#This Row],[Datum]]))=1,VALUE(WEEKNUM(jaar_zip[[#This Row],[Datum]],21))&gt;51),RIGHT(YEAR(jaar_zip[[#This Row],[Datum]])-1,2),RIGHT(YEAR(jaar_zip[[#This Row],[Datum]]),2))&amp;"-"&amp; TEXT(WEEKNUM(jaar_zip[[#This Row],[Datum]],21),"00")</f>
        <v>24-09</v>
      </c>
      <c r="L335" s="101">
        <f>MONTH(jaar_zip[[#This Row],[Datum]])</f>
        <v>2</v>
      </c>
      <c r="M335" s="101">
        <f>IF(ISNUMBER(jaar_zip[[#This Row],[etmaaltemperatuur]]),IF(jaar_zip[[#This Row],[etmaaltemperatuur]]&lt;stookgrens,stookgrens-jaar_zip[[#This Row],[etmaaltemperatuur]],0),"")</f>
        <v>8.9</v>
      </c>
      <c r="N335" s="101">
        <f>IF(ISNUMBER(jaar_zip[[#This Row],[graaddagen]]),IF(OR(MONTH(jaar_zip[[#This Row],[Datum]])=1,MONTH(jaar_zip[[#This Row],[Datum]])=2,MONTH(jaar_zip[[#This Row],[Datum]])=11,MONTH(jaar_zip[[#This Row],[Datum]])=12),1.1,IF(OR(MONTH(jaar_zip[[#This Row],[Datum]])=3,MONTH(jaar_zip[[#This Row],[Datum]])=10),1,0.8))*jaar_zip[[#This Row],[graaddagen]],"")</f>
        <v>9.7900000000000009</v>
      </c>
      <c r="O335" s="101">
        <f>IF(ISNUMBER(jaar_zip[[#This Row],[etmaaltemperatuur]]),IF(jaar_zip[[#This Row],[etmaaltemperatuur]]&gt;stookgrens,jaar_zip[[#This Row],[etmaaltemperatuur]]-stookgrens,0),"")</f>
        <v>0</v>
      </c>
    </row>
    <row r="336" spans="1:15" x14ac:dyDescent="0.25">
      <c r="A336">
        <v>235</v>
      </c>
      <c r="B336">
        <v>20240301</v>
      </c>
      <c r="C336">
        <v>6.5</v>
      </c>
      <c r="D336">
        <v>7.6</v>
      </c>
      <c r="E336">
        <v>773</v>
      </c>
      <c r="F336">
        <v>1.7</v>
      </c>
      <c r="G336">
        <v>998.9</v>
      </c>
      <c r="H336">
        <v>82</v>
      </c>
      <c r="I336" s="101" t="s">
        <v>13</v>
      </c>
      <c r="J336" s="1">
        <f>DATEVALUE(RIGHT(jaar_zip[[#This Row],[YYYYMMDD]],2)&amp;"-"&amp;MID(jaar_zip[[#This Row],[YYYYMMDD]],5,2)&amp;"-"&amp;LEFT(jaar_zip[[#This Row],[YYYYMMDD]],4))</f>
        <v>45352</v>
      </c>
      <c r="K336" s="101" t="str">
        <f>IF(AND(VALUE(MONTH(jaar_zip[[#This Row],[Datum]]))=1,VALUE(WEEKNUM(jaar_zip[[#This Row],[Datum]],21))&gt;51),RIGHT(YEAR(jaar_zip[[#This Row],[Datum]])-1,2),RIGHT(YEAR(jaar_zip[[#This Row],[Datum]]),2))&amp;"-"&amp; TEXT(WEEKNUM(jaar_zip[[#This Row],[Datum]],21),"00")</f>
        <v>24-09</v>
      </c>
      <c r="L336" s="101">
        <f>MONTH(jaar_zip[[#This Row],[Datum]])</f>
        <v>3</v>
      </c>
      <c r="M336" s="101">
        <f>IF(ISNUMBER(jaar_zip[[#This Row],[etmaaltemperatuur]]),IF(jaar_zip[[#This Row],[etmaaltemperatuur]]&lt;stookgrens,stookgrens-jaar_zip[[#This Row],[etmaaltemperatuur]],0),"")</f>
        <v>10.4</v>
      </c>
      <c r="N336" s="101">
        <f>IF(ISNUMBER(jaar_zip[[#This Row],[graaddagen]]),IF(OR(MONTH(jaar_zip[[#This Row],[Datum]])=1,MONTH(jaar_zip[[#This Row],[Datum]])=2,MONTH(jaar_zip[[#This Row],[Datum]])=11,MONTH(jaar_zip[[#This Row],[Datum]])=12),1.1,IF(OR(MONTH(jaar_zip[[#This Row],[Datum]])=3,MONTH(jaar_zip[[#This Row],[Datum]])=10),1,0.8))*jaar_zip[[#This Row],[graaddagen]],"")</f>
        <v>10.4</v>
      </c>
      <c r="O336" s="101">
        <f>IF(ISNUMBER(jaar_zip[[#This Row],[etmaaltemperatuur]]),IF(jaar_zip[[#This Row],[etmaaltemperatuur]]&gt;stookgrens,jaar_zip[[#This Row],[etmaaltemperatuur]]-stookgrens,0),"")</f>
        <v>0</v>
      </c>
    </row>
    <row r="337" spans="1:15" x14ac:dyDescent="0.25">
      <c r="A337">
        <v>235</v>
      </c>
      <c r="B337">
        <v>20240302</v>
      </c>
      <c r="C337">
        <v>6.3</v>
      </c>
      <c r="D337">
        <v>8.5</v>
      </c>
      <c r="E337">
        <v>1116</v>
      </c>
      <c r="F337">
        <v>0.2</v>
      </c>
      <c r="G337">
        <v>998.6</v>
      </c>
      <c r="H337">
        <v>73</v>
      </c>
      <c r="I337" s="101" t="s">
        <v>13</v>
      </c>
      <c r="J337" s="1">
        <f>DATEVALUE(RIGHT(jaar_zip[[#This Row],[YYYYMMDD]],2)&amp;"-"&amp;MID(jaar_zip[[#This Row],[YYYYMMDD]],5,2)&amp;"-"&amp;LEFT(jaar_zip[[#This Row],[YYYYMMDD]],4))</f>
        <v>45353</v>
      </c>
      <c r="K337" s="101" t="str">
        <f>IF(AND(VALUE(MONTH(jaar_zip[[#This Row],[Datum]]))=1,VALUE(WEEKNUM(jaar_zip[[#This Row],[Datum]],21))&gt;51),RIGHT(YEAR(jaar_zip[[#This Row],[Datum]])-1,2),RIGHT(YEAR(jaar_zip[[#This Row],[Datum]]),2))&amp;"-"&amp; TEXT(WEEKNUM(jaar_zip[[#This Row],[Datum]],21),"00")</f>
        <v>24-09</v>
      </c>
      <c r="L337" s="101">
        <f>MONTH(jaar_zip[[#This Row],[Datum]])</f>
        <v>3</v>
      </c>
      <c r="M337" s="101">
        <f>IF(ISNUMBER(jaar_zip[[#This Row],[etmaaltemperatuur]]),IF(jaar_zip[[#This Row],[etmaaltemperatuur]]&lt;stookgrens,stookgrens-jaar_zip[[#This Row],[etmaaltemperatuur]],0),"")</f>
        <v>9.5</v>
      </c>
      <c r="N337" s="101">
        <f>IF(ISNUMBER(jaar_zip[[#This Row],[graaddagen]]),IF(OR(MONTH(jaar_zip[[#This Row],[Datum]])=1,MONTH(jaar_zip[[#This Row],[Datum]])=2,MONTH(jaar_zip[[#This Row],[Datum]])=11,MONTH(jaar_zip[[#This Row],[Datum]])=12),1.1,IF(OR(MONTH(jaar_zip[[#This Row],[Datum]])=3,MONTH(jaar_zip[[#This Row],[Datum]])=10),1,0.8))*jaar_zip[[#This Row],[graaddagen]],"")</f>
        <v>9.5</v>
      </c>
      <c r="O337" s="101">
        <f>IF(ISNUMBER(jaar_zip[[#This Row],[etmaaltemperatuur]]),IF(jaar_zip[[#This Row],[etmaaltemperatuur]]&gt;stookgrens,jaar_zip[[#This Row],[etmaaltemperatuur]]-stookgrens,0),"")</f>
        <v>0</v>
      </c>
    </row>
    <row r="338" spans="1:15" x14ac:dyDescent="0.25">
      <c r="A338">
        <v>235</v>
      </c>
      <c r="B338">
        <v>20240303</v>
      </c>
      <c r="C338">
        <v>3.4</v>
      </c>
      <c r="D338">
        <v>9.1999999999999993</v>
      </c>
      <c r="E338">
        <v>589</v>
      </c>
      <c r="F338">
        <v>-0.1</v>
      </c>
      <c r="G338">
        <v>1002</v>
      </c>
      <c r="H338">
        <v>83</v>
      </c>
      <c r="I338" s="101" t="s">
        <v>13</v>
      </c>
      <c r="J338" s="1">
        <f>DATEVALUE(RIGHT(jaar_zip[[#This Row],[YYYYMMDD]],2)&amp;"-"&amp;MID(jaar_zip[[#This Row],[YYYYMMDD]],5,2)&amp;"-"&amp;LEFT(jaar_zip[[#This Row],[YYYYMMDD]],4))</f>
        <v>45354</v>
      </c>
      <c r="K338" s="101" t="str">
        <f>IF(AND(VALUE(MONTH(jaar_zip[[#This Row],[Datum]]))=1,VALUE(WEEKNUM(jaar_zip[[#This Row],[Datum]],21))&gt;51),RIGHT(YEAR(jaar_zip[[#This Row],[Datum]])-1,2),RIGHT(YEAR(jaar_zip[[#This Row],[Datum]]),2))&amp;"-"&amp; TEXT(WEEKNUM(jaar_zip[[#This Row],[Datum]],21),"00")</f>
        <v>24-09</v>
      </c>
      <c r="L338" s="101">
        <f>MONTH(jaar_zip[[#This Row],[Datum]])</f>
        <v>3</v>
      </c>
      <c r="M338" s="101">
        <f>IF(ISNUMBER(jaar_zip[[#This Row],[etmaaltemperatuur]]),IF(jaar_zip[[#This Row],[etmaaltemperatuur]]&lt;stookgrens,stookgrens-jaar_zip[[#This Row],[etmaaltemperatuur]],0),"")</f>
        <v>8.8000000000000007</v>
      </c>
      <c r="N338" s="101">
        <f>IF(ISNUMBER(jaar_zip[[#This Row],[graaddagen]]),IF(OR(MONTH(jaar_zip[[#This Row],[Datum]])=1,MONTH(jaar_zip[[#This Row],[Datum]])=2,MONTH(jaar_zip[[#This Row],[Datum]])=11,MONTH(jaar_zip[[#This Row],[Datum]])=12),1.1,IF(OR(MONTH(jaar_zip[[#This Row],[Datum]])=3,MONTH(jaar_zip[[#This Row],[Datum]])=10),1,0.8))*jaar_zip[[#This Row],[graaddagen]],"")</f>
        <v>8.8000000000000007</v>
      </c>
      <c r="O338" s="101">
        <f>IF(ISNUMBER(jaar_zip[[#This Row],[etmaaltemperatuur]]),IF(jaar_zip[[#This Row],[etmaaltemperatuur]]&gt;stookgrens,jaar_zip[[#This Row],[etmaaltemperatuur]]-stookgrens,0),"")</f>
        <v>0</v>
      </c>
    </row>
    <row r="339" spans="1:15" x14ac:dyDescent="0.25">
      <c r="A339">
        <v>235</v>
      </c>
      <c r="B339">
        <v>20240304</v>
      </c>
      <c r="C339">
        <v>3</v>
      </c>
      <c r="D339">
        <v>7</v>
      </c>
      <c r="E339">
        <v>1056</v>
      </c>
      <c r="F339">
        <v>0</v>
      </c>
      <c r="G339">
        <v>1011.4</v>
      </c>
      <c r="H339">
        <v>84</v>
      </c>
      <c r="I339" s="101" t="s">
        <v>13</v>
      </c>
      <c r="J339" s="1">
        <f>DATEVALUE(RIGHT(jaar_zip[[#This Row],[YYYYMMDD]],2)&amp;"-"&amp;MID(jaar_zip[[#This Row],[YYYYMMDD]],5,2)&amp;"-"&amp;LEFT(jaar_zip[[#This Row],[YYYYMMDD]],4))</f>
        <v>45355</v>
      </c>
      <c r="K339" s="101" t="str">
        <f>IF(AND(VALUE(MONTH(jaar_zip[[#This Row],[Datum]]))=1,VALUE(WEEKNUM(jaar_zip[[#This Row],[Datum]],21))&gt;51),RIGHT(YEAR(jaar_zip[[#This Row],[Datum]])-1,2),RIGHT(YEAR(jaar_zip[[#This Row],[Datum]]),2))&amp;"-"&amp; TEXT(WEEKNUM(jaar_zip[[#This Row],[Datum]],21),"00")</f>
        <v>24-10</v>
      </c>
      <c r="L339" s="101">
        <f>MONTH(jaar_zip[[#This Row],[Datum]])</f>
        <v>3</v>
      </c>
      <c r="M339" s="101">
        <f>IF(ISNUMBER(jaar_zip[[#This Row],[etmaaltemperatuur]]),IF(jaar_zip[[#This Row],[etmaaltemperatuur]]&lt;stookgrens,stookgrens-jaar_zip[[#This Row],[etmaaltemperatuur]],0),"")</f>
        <v>11</v>
      </c>
      <c r="N339" s="101">
        <f>IF(ISNUMBER(jaar_zip[[#This Row],[graaddagen]]),IF(OR(MONTH(jaar_zip[[#This Row],[Datum]])=1,MONTH(jaar_zip[[#This Row],[Datum]])=2,MONTH(jaar_zip[[#This Row],[Datum]])=11,MONTH(jaar_zip[[#This Row],[Datum]])=12),1.1,IF(OR(MONTH(jaar_zip[[#This Row],[Datum]])=3,MONTH(jaar_zip[[#This Row],[Datum]])=10),1,0.8))*jaar_zip[[#This Row],[graaddagen]],"")</f>
        <v>11</v>
      </c>
      <c r="O339" s="101">
        <f>IF(ISNUMBER(jaar_zip[[#This Row],[etmaaltemperatuur]]),IF(jaar_zip[[#This Row],[etmaaltemperatuur]]&gt;stookgrens,jaar_zip[[#This Row],[etmaaltemperatuur]]-stookgrens,0),"")</f>
        <v>0</v>
      </c>
    </row>
    <row r="340" spans="1:15" x14ac:dyDescent="0.25">
      <c r="A340">
        <v>235</v>
      </c>
      <c r="B340">
        <v>20240305</v>
      </c>
      <c r="C340">
        <v>2.2999999999999998</v>
      </c>
      <c r="D340">
        <v>7.1</v>
      </c>
      <c r="E340">
        <v>472</v>
      </c>
      <c r="F340">
        <v>0.5</v>
      </c>
      <c r="G340">
        <v>1014.6</v>
      </c>
      <c r="H340">
        <v>93</v>
      </c>
      <c r="I340" s="101" t="s">
        <v>13</v>
      </c>
      <c r="J340" s="1">
        <f>DATEVALUE(RIGHT(jaar_zip[[#This Row],[YYYYMMDD]],2)&amp;"-"&amp;MID(jaar_zip[[#This Row],[YYYYMMDD]],5,2)&amp;"-"&amp;LEFT(jaar_zip[[#This Row],[YYYYMMDD]],4))</f>
        <v>45356</v>
      </c>
      <c r="K340" s="101" t="str">
        <f>IF(AND(VALUE(MONTH(jaar_zip[[#This Row],[Datum]]))=1,VALUE(WEEKNUM(jaar_zip[[#This Row],[Datum]],21))&gt;51),RIGHT(YEAR(jaar_zip[[#This Row],[Datum]])-1,2),RIGHT(YEAR(jaar_zip[[#This Row],[Datum]]),2))&amp;"-"&amp; TEXT(WEEKNUM(jaar_zip[[#This Row],[Datum]],21),"00")</f>
        <v>24-10</v>
      </c>
      <c r="L340" s="101">
        <f>MONTH(jaar_zip[[#This Row],[Datum]])</f>
        <v>3</v>
      </c>
      <c r="M340" s="101">
        <f>IF(ISNUMBER(jaar_zip[[#This Row],[etmaaltemperatuur]]),IF(jaar_zip[[#This Row],[etmaaltemperatuur]]&lt;stookgrens,stookgrens-jaar_zip[[#This Row],[etmaaltemperatuur]],0),"")</f>
        <v>10.9</v>
      </c>
      <c r="N340" s="101">
        <f>IF(ISNUMBER(jaar_zip[[#This Row],[graaddagen]]),IF(OR(MONTH(jaar_zip[[#This Row],[Datum]])=1,MONTH(jaar_zip[[#This Row],[Datum]])=2,MONTH(jaar_zip[[#This Row],[Datum]])=11,MONTH(jaar_zip[[#This Row],[Datum]])=12),1.1,IF(OR(MONTH(jaar_zip[[#This Row],[Datum]])=3,MONTH(jaar_zip[[#This Row],[Datum]])=10),1,0.8))*jaar_zip[[#This Row],[graaddagen]],"")</f>
        <v>10.9</v>
      </c>
      <c r="O340" s="101">
        <f>IF(ISNUMBER(jaar_zip[[#This Row],[etmaaltemperatuur]]),IF(jaar_zip[[#This Row],[etmaaltemperatuur]]&gt;stookgrens,jaar_zip[[#This Row],[etmaaltemperatuur]]-stookgrens,0),"")</f>
        <v>0</v>
      </c>
    </row>
    <row r="341" spans="1:15" x14ac:dyDescent="0.25">
      <c r="A341">
        <v>235</v>
      </c>
      <c r="B341">
        <v>20240306</v>
      </c>
      <c r="C341">
        <v>3.6</v>
      </c>
      <c r="D341">
        <v>7.3</v>
      </c>
      <c r="E341">
        <v>721</v>
      </c>
      <c r="F341">
        <v>-0.1</v>
      </c>
      <c r="G341">
        <v>1023.1</v>
      </c>
      <c r="H341">
        <v>90</v>
      </c>
      <c r="I341" s="101" t="s">
        <v>13</v>
      </c>
      <c r="J341" s="1">
        <f>DATEVALUE(RIGHT(jaar_zip[[#This Row],[YYYYMMDD]],2)&amp;"-"&amp;MID(jaar_zip[[#This Row],[YYYYMMDD]],5,2)&amp;"-"&amp;LEFT(jaar_zip[[#This Row],[YYYYMMDD]],4))</f>
        <v>45357</v>
      </c>
      <c r="K341" s="101" t="str">
        <f>IF(AND(VALUE(MONTH(jaar_zip[[#This Row],[Datum]]))=1,VALUE(WEEKNUM(jaar_zip[[#This Row],[Datum]],21))&gt;51),RIGHT(YEAR(jaar_zip[[#This Row],[Datum]])-1,2),RIGHT(YEAR(jaar_zip[[#This Row],[Datum]]),2))&amp;"-"&amp; TEXT(WEEKNUM(jaar_zip[[#This Row],[Datum]],21),"00")</f>
        <v>24-10</v>
      </c>
      <c r="L341" s="101">
        <f>MONTH(jaar_zip[[#This Row],[Datum]])</f>
        <v>3</v>
      </c>
      <c r="M341" s="101">
        <f>IF(ISNUMBER(jaar_zip[[#This Row],[etmaaltemperatuur]]),IF(jaar_zip[[#This Row],[etmaaltemperatuur]]&lt;stookgrens,stookgrens-jaar_zip[[#This Row],[etmaaltemperatuur]],0),"")</f>
        <v>10.7</v>
      </c>
      <c r="N341" s="101">
        <f>IF(ISNUMBER(jaar_zip[[#This Row],[graaddagen]]),IF(OR(MONTH(jaar_zip[[#This Row],[Datum]])=1,MONTH(jaar_zip[[#This Row],[Datum]])=2,MONTH(jaar_zip[[#This Row],[Datum]])=11,MONTH(jaar_zip[[#This Row],[Datum]])=12),1.1,IF(OR(MONTH(jaar_zip[[#This Row],[Datum]])=3,MONTH(jaar_zip[[#This Row],[Datum]])=10),1,0.8))*jaar_zip[[#This Row],[graaddagen]],"")</f>
        <v>10.7</v>
      </c>
      <c r="O341" s="101">
        <f>IF(ISNUMBER(jaar_zip[[#This Row],[etmaaltemperatuur]]),IF(jaar_zip[[#This Row],[etmaaltemperatuur]]&gt;stookgrens,jaar_zip[[#This Row],[etmaaltemperatuur]]-stookgrens,0),"")</f>
        <v>0</v>
      </c>
    </row>
    <row r="342" spans="1:15" x14ac:dyDescent="0.25">
      <c r="A342">
        <v>235</v>
      </c>
      <c r="B342">
        <v>20240307</v>
      </c>
      <c r="C342">
        <v>6.1</v>
      </c>
      <c r="D342">
        <v>5.5</v>
      </c>
      <c r="E342">
        <v>1025</v>
      </c>
      <c r="F342">
        <v>0</v>
      </c>
      <c r="G342">
        <v>1024.3</v>
      </c>
      <c r="H342">
        <v>83</v>
      </c>
      <c r="I342" s="101" t="s">
        <v>13</v>
      </c>
      <c r="J342" s="1">
        <f>DATEVALUE(RIGHT(jaar_zip[[#This Row],[YYYYMMDD]],2)&amp;"-"&amp;MID(jaar_zip[[#This Row],[YYYYMMDD]],5,2)&amp;"-"&amp;LEFT(jaar_zip[[#This Row],[YYYYMMDD]],4))</f>
        <v>45358</v>
      </c>
      <c r="K342" s="101" t="str">
        <f>IF(AND(VALUE(MONTH(jaar_zip[[#This Row],[Datum]]))=1,VALUE(WEEKNUM(jaar_zip[[#This Row],[Datum]],21))&gt;51),RIGHT(YEAR(jaar_zip[[#This Row],[Datum]])-1,2),RIGHT(YEAR(jaar_zip[[#This Row],[Datum]]),2))&amp;"-"&amp; TEXT(WEEKNUM(jaar_zip[[#This Row],[Datum]],21),"00")</f>
        <v>24-10</v>
      </c>
      <c r="L342" s="101">
        <f>MONTH(jaar_zip[[#This Row],[Datum]])</f>
        <v>3</v>
      </c>
      <c r="M342" s="101">
        <f>IF(ISNUMBER(jaar_zip[[#This Row],[etmaaltemperatuur]]),IF(jaar_zip[[#This Row],[etmaaltemperatuur]]&lt;stookgrens,stookgrens-jaar_zip[[#This Row],[etmaaltemperatuur]],0),"")</f>
        <v>12.5</v>
      </c>
      <c r="N342" s="101">
        <f>IF(ISNUMBER(jaar_zip[[#This Row],[graaddagen]]),IF(OR(MONTH(jaar_zip[[#This Row],[Datum]])=1,MONTH(jaar_zip[[#This Row],[Datum]])=2,MONTH(jaar_zip[[#This Row],[Datum]])=11,MONTH(jaar_zip[[#This Row],[Datum]])=12),1.1,IF(OR(MONTH(jaar_zip[[#This Row],[Datum]])=3,MONTH(jaar_zip[[#This Row],[Datum]])=10),1,0.8))*jaar_zip[[#This Row],[graaddagen]],"")</f>
        <v>12.5</v>
      </c>
      <c r="O342" s="101">
        <f>IF(ISNUMBER(jaar_zip[[#This Row],[etmaaltemperatuur]]),IF(jaar_zip[[#This Row],[etmaaltemperatuur]]&gt;stookgrens,jaar_zip[[#This Row],[etmaaltemperatuur]]-stookgrens,0),"")</f>
        <v>0</v>
      </c>
    </row>
    <row r="343" spans="1:15" x14ac:dyDescent="0.25">
      <c r="A343">
        <v>235</v>
      </c>
      <c r="B343">
        <v>20240308</v>
      </c>
      <c r="C343">
        <v>7.1</v>
      </c>
      <c r="D343">
        <v>5.4</v>
      </c>
      <c r="E343">
        <v>1303</v>
      </c>
      <c r="F343">
        <v>0</v>
      </c>
      <c r="G343">
        <v>1012.7</v>
      </c>
      <c r="H343">
        <v>73</v>
      </c>
      <c r="I343" s="101" t="s">
        <v>13</v>
      </c>
      <c r="J343" s="1">
        <f>DATEVALUE(RIGHT(jaar_zip[[#This Row],[YYYYMMDD]],2)&amp;"-"&amp;MID(jaar_zip[[#This Row],[YYYYMMDD]],5,2)&amp;"-"&amp;LEFT(jaar_zip[[#This Row],[YYYYMMDD]],4))</f>
        <v>45359</v>
      </c>
      <c r="K343" s="101" t="str">
        <f>IF(AND(VALUE(MONTH(jaar_zip[[#This Row],[Datum]]))=1,VALUE(WEEKNUM(jaar_zip[[#This Row],[Datum]],21))&gt;51),RIGHT(YEAR(jaar_zip[[#This Row],[Datum]])-1,2),RIGHT(YEAR(jaar_zip[[#This Row],[Datum]]),2))&amp;"-"&amp; TEXT(WEEKNUM(jaar_zip[[#This Row],[Datum]],21),"00")</f>
        <v>24-10</v>
      </c>
      <c r="L343" s="101">
        <f>MONTH(jaar_zip[[#This Row],[Datum]])</f>
        <v>3</v>
      </c>
      <c r="M343" s="101">
        <f>IF(ISNUMBER(jaar_zip[[#This Row],[etmaaltemperatuur]]),IF(jaar_zip[[#This Row],[etmaaltemperatuur]]&lt;stookgrens,stookgrens-jaar_zip[[#This Row],[etmaaltemperatuur]],0),"")</f>
        <v>12.6</v>
      </c>
      <c r="N343" s="101">
        <f>IF(ISNUMBER(jaar_zip[[#This Row],[graaddagen]]),IF(OR(MONTH(jaar_zip[[#This Row],[Datum]])=1,MONTH(jaar_zip[[#This Row],[Datum]])=2,MONTH(jaar_zip[[#This Row],[Datum]])=11,MONTH(jaar_zip[[#This Row],[Datum]])=12),1.1,IF(OR(MONTH(jaar_zip[[#This Row],[Datum]])=3,MONTH(jaar_zip[[#This Row],[Datum]])=10),1,0.8))*jaar_zip[[#This Row],[graaddagen]],"")</f>
        <v>12.6</v>
      </c>
      <c r="O343" s="101">
        <f>IF(ISNUMBER(jaar_zip[[#This Row],[etmaaltemperatuur]]),IF(jaar_zip[[#This Row],[etmaaltemperatuur]]&gt;stookgrens,jaar_zip[[#This Row],[etmaaltemperatuur]]-stookgrens,0),"")</f>
        <v>0</v>
      </c>
    </row>
    <row r="344" spans="1:15" x14ac:dyDescent="0.25">
      <c r="A344">
        <v>235</v>
      </c>
      <c r="B344">
        <v>20240309</v>
      </c>
      <c r="C344">
        <v>6.2</v>
      </c>
      <c r="D344">
        <v>7</v>
      </c>
      <c r="E344">
        <v>1243</v>
      </c>
      <c r="F344">
        <v>0</v>
      </c>
      <c r="G344">
        <v>1001.8</v>
      </c>
      <c r="H344">
        <v>74</v>
      </c>
      <c r="I344" s="101" t="s">
        <v>13</v>
      </c>
      <c r="J344" s="1">
        <f>DATEVALUE(RIGHT(jaar_zip[[#This Row],[YYYYMMDD]],2)&amp;"-"&amp;MID(jaar_zip[[#This Row],[YYYYMMDD]],5,2)&amp;"-"&amp;LEFT(jaar_zip[[#This Row],[YYYYMMDD]],4))</f>
        <v>45360</v>
      </c>
      <c r="K344" s="101" t="str">
        <f>IF(AND(VALUE(MONTH(jaar_zip[[#This Row],[Datum]]))=1,VALUE(WEEKNUM(jaar_zip[[#This Row],[Datum]],21))&gt;51),RIGHT(YEAR(jaar_zip[[#This Row],[Datum]])-1,2),RIGHT(YEAR(jaar_zip[[#This Row],[Datum]]),2))&amp;"-"&amp; TEXT(WEEKNUM(jaar_zip[[#This Row],[Datum]],21),"00")</f>
        <v>24-10</v>
      </c>
      <c r="L344" s="101">
        <f>MONTH(jaar_zip[[#This Row],[Datum]])</f>
        <v>3</v>
      </c>
      <c r="M344" s="101">
        <f>IF(ISNUMBER(jaar_zip[[#This Row],[etmaaltemperatuur]]),IF(jaar_zip[[#This Row],[etmaaltemperatuur]]&lt;stookgrens,stookgrens-jaar_zip[[#This Row],[etmaaltemperatuur]],0),"")</f>
        <v>11</v>
      </c>
      <c r="N344" s="101">
        <f>IF(ISNUMBER(jaar_zip[[#This Row],[graaddagen]]),IF(OR(MONTH(jaar_zip[[#This Row],[Datum]])=1,MONTH(jaar_zip[[#This Row],[Datum]])=2,MONTH(jaar_zip[[#This Row],[Datum]])=11,MONTH(jaar_zip[[#This Row],[Datum]])=12),1.1,IF(OR(MONTH(jaar_zip[[#This Row],[Datum]])=3,MONTH(jaar_zip[[#This Row],[Datum]])=10),1,0.8))*jaar_zip[[#This Row],[graaddagen]],"")</f>
        <v>11</v>
      </c>
      <c r="O344" s="101">
        <f>IF(ISNUMBER(jaar_zip[[#This Row],[etmaaltemperatuur]]),IF(jaar_zip[[#This Row],[etmaaltemperatuur]]&gt;stookgrens,jaar_zip[[#This Row],[etmaaltemperatuur]]-stookgrens,0),"")</f>
        <v>0</v>
      </c>
    </row>
    <row r="345" spans="1:15" x14ac:dyDescent="0.25">
      <c r="A345">
        <v>235</v>
      </c>
      <c r="B345">
        <v>20240310</v>
      </c>
      <c r="C345">
        <v>7.5</v>
      </c>
      <c r="D345">
        <v>7.2</v>
      </c>
      <c r="E345">
        <v>658</v>
      </c>
      <c r="F345">
        <v>0</v>
      </c>
      <c r="G345">
        <v>998.8</v>
      </c>
      <c r="H345">
        <v>83</v>
      </c>
      <c r="I345" s="101" t="s">
        <v>13</v>
      </c>
      <c r="J345" s="1">
        <f>DATEVALUE(RIGHT(jaar_zip[[#This Row],[YYYYMMDD]],2)&amp;"-"&amp;MID(jaar_zip[[#This Row],[YYYYMMDD]],5,2)&amp;"-"&amp;LEFT(jaar_zip[[#This Row],[YYYYMMDD]],4))</f>
        <v>45361</v>
      </c>
      <c r="K345" s="101" t="str">
        <f>IF(AND(VALUE(MONTH(jaar_zip[[#This Row],[Datum]]))=1,VALUE(WEEKNUM(jaar_zip[[#This Row],[Datum]],21))&gt;51),RIGHT(YEAR(jaar_zip[[#This Row],[Datum]])-1,2),RIGHT(YEAR(jaar_zip[[#This Row],[Datum]]),2))&amp;"-"&amp; TEXT(WEEKNUM(jaar_zip[[#This Row],[Datum]],21),"00")</f>
        <v>24-10</v>
      </c>
      <c r="L345" s="101">
        <f>MONTH(jaar_zip[[#This Row],[Datum]])</f>
        <v>3</v>
      </c>
      <c r="M345" s="101">
        <f>IF(ISNUMBER(jaar_zip[[#This Row],[etmaaltemperatuur]]),IF(jaar_zip[[#This Row],[etmaaltemperatuur]]&lt;stookgrens,stookgrens-jaar_zip[[#This Row],[etmaaltemperatuur]],0),"")</f>
        <v>10.8</v>
      </c>
      <c r="N345" s="101">
        <f>IF(ISNUMBER(jaar_zip[[#This Row],[graaddagen]]),IF(OR(MONTH(jaar_zip[[#This Row],[Datum]])=1,MONTH(jaar_zip[[#This Row],[Datum]])=2,MONTH(jaar_zip[[#This Row],[Datum]])=11,MONTH(jaar_zip[[#This Row],[Datum]])=12),1.1,IF(OR(MONTH(jaar_zip[[#This Row],[Datum]])=3,MONTH(jaar_zip[[#This Row],[Datum]])=10),1,0.8))*jaar_zip[[#This Row],[graaddagen]],"")</f>
        <v>10.8</v>
      </c>
      <c r="O345" s="101">
        <f>IF(ISNUMBER(jaar_zip[[#This Row],[etmaaltemperatuur]]),IF(jaar_zip[[#This Row],[etmaaltemperatuur]]&gt;stookgrens,jaar_zip[[#This Row],[etmaaltemperatuur]]-stookgrens,0),"")</f>
        <v>0</v>
      </c>
    </row>
    <row r="346" spans="1:15" x14ac:dyDescent="0.25">
      <c r="A346">
        <v>235</v>
      </c>
      <c r="B346">
        <v>20240311</v>
      </c>
      <c r="C346">
        <v>4.0999999999999996</v>
      </c>
      <c r="D346">
        <v>6.7</v>
      </c>
      <c r="E346">
        <v>305</v>
      </c>
      <c r="F346">
        <v>0.7</v>
      </c>
      <c r="G346">
        <v>1003.3</v>
      </c>
      <c r="H346">
        <v>90</v>
      </c>
      <c r="I346" s="101" t="s">
        <v>13</v>
      </c>
      <c r="J346" s="1">
        <f>DATEVALUE(RIGHT(jaar_zip[[#This Row],[YYYYMMDD]],2)&amp;"-"&amp;MID(jaar_zip[[#This Row],[YYYYMMDD]],5,2)&amp;"-"&amp;LEFT(jaar_zip[[#This Row],[YYYYMMDD]],4))</f>
        <v>45362</v>
      </c>
      <c r="K346" s="101" t="str">
        <f>IF(AND(VALUE(MONTH(jaar_zip[[#This Row],[Datum]]))=1,VALUE(WEEKNUM(jaar_zip[[#This Row],[Datum]],21))&gt;51),RIGHT(YEAR(jaar_zip[[#This Row],[Datum]])-1,2),RIGHT(YEAR(jaar_zip[[#This Row],[Datum]]),2))&amp;"-"&amp; TEXT(WEEKNUM(jaar_zip[[#This Row],[Datum]],21),"00")</f>
        <v>24-11</v>
      </c>
      <c r="L346" s="101">
        <f>MONTH(jaar_zip[[#This Row],[Datum]])</f>
        <v>3</v>
      </c>
      <c r="M346" s="101">
        <f>IF(ISNUMBER(jaar_zip[[#This Row],[etmaaltemperatuur]]),IF(jaar_zip[[#This Row],[etmaaltemperatuur]]&lt;stookgrens,stookgrens-jaar_zip[[#This Row],[etmaaltemperatuur]],0),"")</f>
        <v>11.3</v>
      </c>
      <c r="N346" s="101">
        <f>IF(ISNUMBER(jaar_zip[[#This Row],[graaddagen]]),IF(OR(MONTH(jaar_zip[[#This Row],[Datum]])=1,MONTH(jaar_zip[[#This Row],[Datum]])=2,MONTH(jaar_zip[[#This Row],[Datum]])=11,MONTH(jaar_zip[[#This Row],[Datum]])=12),1.1,IF(OR(MONTH(jaar_zip[[#This Row],[Datum]])=3,MONTH(jaar_zip[[#This Row],[Datum]])=10),1,0.8))*jaar_zip[[#This Row],[graaddagen]],"")</f>
        <v>11.3</v>
      </c>
      <c r="O346" s="101">
        <f>IF(ISNUMBER(jaar_zip[[#This Row],[etmaaltemperatuur]]),IF(jaar_zip[[#This Row],[etmaaltemperatuur]]&gt;stookgrens,jaar_zip[[#This Row],[etmaaltemperatuur]]-stookgrens,0),"")</f>
        <v>0</v>
      </c>
    </row>
    <row r="347" spans="1:15" x14ac:dyDescent="0.25">
      <c r="A347">
        <v>235</v>
      </c>
      <c r="B347">
        <v>20240312</v>
      </c>
      <c r="C347">
        <v>4.4000000000000004</v>
      </c>
      <c r="D347">
        <v>8.1999999999999993</v>
      </c>
      <c r="E347">
        <v>581</v>
      </c>
      <c r="F347">
        <v>0.2</v>
      </c>
      <c r="G347">
        <v>1011.5</v>
      </c>
      <c r="H347">
        <v>88</v>
      </c>
      <c r="I347" s="101" t="s">
        <v>13</v>
      </c>
      <c r="J347" s="1">
        <f>DATEVALUE(RIGHT(jaar_zip[[#This Row],[YYYYMMDD]],2)&amp;"-"&amp;MID(jaar_zip[[#This Row],[YYYYMMDD]],5,2)&amp;"-"&amp;LEFT(jaar_zip[[#This Row],[YYYYMMDD]],4))</f>
        <v>45363</v>
      </c>
      <c r="K347" s="101" t="str">
        <f>IF(AND(VALUE(MONTH(jaar_zip[[#This Row],[Datum]]))=1,VALUE(WEEKNUM(jaar_zip[[#This Row],[Datum]],21))&gt;51),RIGHT(YEAR(jaar_zip[[#This Row],[Datum]])-1,2),RIGHT(YEAR(jaar_zip[[#This Row],[Datum]]),2))&amp;"-"&amp; TEXT(WEEKNUM(jaar_zip[[#This Row],[Datum]],21),"00")</f>
        <v>24-11</v>
      </c>
      <c r="L347" s="101">
        <f>MONTH(jaar_zip[[#This Row],[Datum]])</f>
        <v>3</v>
      </c>
      <c r="M347" s="101">
        <f>IF(ISNUMBER(jaar_zip[[#This Row],[etmaaltemperatuur]]),IF(jaar_zip[[#This Row],[etmaaltemperatuur]]&lt;stookgrens,stookgrens-jaar_zip[[#This Row],[etmaaltemperatuur]],0),"")</f>
        <v>9.8000000000000007</v>
      </c>
      <c r="N347" s="101">
        <f>IF(ISNUMBER(jaar_zip[[#This Row],[graaddagen]]),IF(OR(MONTH(jaar_zip[[#This Row],[Datum]])=1,MONTH(jaar_zip[[#This Row],[Datum]])=2,MONTH(jaar_zip[[#This Row],[Datum]])=11,MONTH(jaar_zip[[#This Row],[Datum]])=12),1.1,IF(OR(MONTH(jaar_zip[[#This Row],[Datum]])=3,MONTH(jaar_zip[[#This Row],[Datum]])=10),1,0.8))*jaar_zip[[#This Row],[graaddagen]],"")</f>
        <v>9.8000000000000007</v>
      </c>
      <c r="O347" s="101">
        <f>IF(ISNUMBER(jaar_zip[[#This Row],[etmaaltemperatuur]]),IF(jaar_zip[[#This Row],[etmaaltemperatuur]]&gt;stookgrens,jaar_zip[[#This Row],[etmaaltemperatuur]]-stookgrens,0),"")</f>
        <v>0</v>
      </c>
    </row>
    <row r="348" spans="1:15" x14ac:dyDescent="0.25">
      <c r="A348">
        <v>235</v>
      </c>
      <c r="B348">
        <v>20240313</v>
      </c>
      <c r="C348">
        <v>7</v>
      </c>
      <c r="D348">
        <v>10.199999999999999</v>
      </c>
      <c r="E348">
        <v>619</v>
      </c>
      <c r="F348">
        <v>0.4</v>
      </c>
      <c r="G348">
        <v>1012.1</v>
      </c>
      <c r="H348">
        <v>90</v>
      </c>
      <c r="I348" s="101" t="s">
        <v>13</v>
      </c>
      <c r="J348" s="1">
        <f>DATEVALUE(RIGHT(jaar_zip[[#This Row],[YYYYMMDD]],2)&amp;"-"&amp;MID(jaar_zip[[#This Row],[YYYYMMDD]],5,2)&amp;"-"&amp;LEFT(jaar_zip[[#This Row],[YYYYMMDD]],4))</f>
        <v>45364</v>
      </c>
      <c r="K348" s="101" t="str">
        <f>IF(AND(VALUE(MONTH(jaar_zip[[#This Row],[Datum]]))=1,VALUE(WEEKNUM(jaar_zip[[#This Row],[Datum]],21))&gt;51),RIGHT(YEAR(jaar_zip[[#This Row],[Datum]])-1,2),RIGHT(YEAR(jaar_zip[[#This Row],[Datum]]),2))&amp;"-"&amp; TEXT(WEEKNUM(jaar_zip[[#This Row],[Datum]],21),"00")</f>
        <v>24-11</v>
      </c>
      <c r="L348" s="101">
        <f>MONTH(jaar_zip[[#This Row],[Datum]])</f>
        <v>3</v>
      </c>
      <c r="M348" s="101">
        <f>IF(ISNUMBER(jaar_zip[[#This Row],[etmaaltemperatuur]]),IF(jaar_zip[[#This Row],[etmaaltemperatuur]]&lt;stookgrens,stookgrens-jaar_zip[[#This Row],[etmaaltemperatuur]],0),"")</f>
        <v>7.8000000000000007</v>
      </c>
      <c r="N348" s="101">
        <f>IF(ISNUMBER(jaar_zip[[#This Row],[graaddagen]]),IF(OR(MONTH(jaar_zip[[#This Row],[Datum]])=1,MONTH(jaar_zip[[#This Row],[Datum]])=2,MONTH(jaar_zip[[#This Row],[Datum]])=11,MONTH(jaar_zip[[#This Row],[Datum]])=12),1.1,IF(OR(MONTH(jaar_zip[[#This Row],[Datum]])=3,MONTH(jaar_zip[[#This Row],[Datum]])=10),1,0.8))*jaar_zip[[#This Row],[graaddagen]],"")</f>
        <v>7.8000000000000007</v>
      </c>
      <c r="O348" s="101">
        <f>IF(ISNUMBER(jaar_zip[[#This Row],[etmaaltemperatuur]]),IF(jaar_zip[[#This Row],[etmaaltemperatuur]]&gt;stookgrens,jaar_zip[[#This Row],[etmaaltemperatuur]]-stookgrens,0),"")</f>
        <v>0</v>
      </c>
    </row>
    <row r="349" spans="1:15" x14ac:dyDescent="0.25">
      <c r="A349">
        <v>235</v>
      </c>
      <c r="B349">
        <v>20240314</v>
      </c>
      <c r="C349">
        <v>7.1</v>
      </c>
      <c r="D349">
        <v>12.1</v>
      </c>
      <c r="E349">
        <v>1273</v>
      </c>
      <c r="F349">
        <v>-0.1</v>
      </c>
      <c r="G349">
        <v>1008.7</v>
      </c>
      <c r="H349">
        <v>77</v>
      </c>
      <c r="I349" s="101" t="s">
        <v>13</v>
      </c>
      <c r="J349" s="1">
        <f>DATEVALUE(RIGHT(jaar_zip[[#This Row],[YYYYMMDD]],2)&amp;"-"&amp;MID(jaar_zip[[#This Row],[YYYYMMDD]],5,2)&amp;"-"&amp;LEFT(jaar_zip[[#This Row],[YYYYMMDD]],4))</f>
        <v>45365</v>
      </c>
      <c r="K349" s="101" t="str">
        <f>IF(AND(VALUE(MONTH(jaar_zip[[#This Row],[Datum]]))=1,VALUE(WEEKNUM(jaar_zip[[#This Row],[Datum]],21))&gt;51),RIGHT(YEAR(jaar_zip[[#This Row],[Datum]])-1,2),RIGHT(YEAR(jaar_zip[[#This Row],[Datum]]),2))&amp;"-"&amp; TEXT(WEEKNUM(jaar_zip[[#This Row],[Datum]],21),"00")</f>
        <v>24-11</v>
      </c>
      <c r="L349" s="101">
        <f>MONTH(jaar_zip[[#This Row],[Datum]])</f>
        <v>3</v>
      </c>
      <c r="M349" s="101">
        <f>IF(ISNUMBER(jaar_zip[[#This Row],[etmaaltemperatuur]]),IF(jaar_zip[[#This Row],[etmaaltemperatuur]]&lt;stookgrens,stookgrens-jaar_zip[[#This Row],[etmaaltemperatuur]],0),"")</f>
        <v>5.9</v>
      </c>
      <c r="N349" s="101">
        <f>IF(ISNUMBER(jaar_zip[[#This Row],[graaddagen]]),IF(OR(MONTH(jaar_zip[[#This Row],[Datum]])=1,MONTH(jaar_zip[[#This Row],[Datum]])=2,MONTH(jaar_zip[[#This Row],[Datum]])=11,MONTH(jaar_zip[[#This Row],[Datum]])=12),1.1,IF(OR(MONTH(jaar_zip[[#This Row],[Datum]])=3,MONTH(jaar_zip[[#This Row],[Datum]])=10),1,0.8))*jaar_zip[[#This Row],[graaddagen]],"")</f>
        <v>5.9</v>
      </c>
      <c r="O349" s="101">
        <f>IF(ISNUMBER(jaar_zip[[#This Row],[etmaaltemperatuur]]),IF(jaar_zip[[#This Row],[etmaaltemperatuur]]&gt;stookgrens,jaar_zip[[#This Row],[etmaaltemperatuur]]-stookgrens,0),"")</f>
        <v>0</v>
      </c>
    </row>
    <row r="350" spans="1:15" x14ac:dyDescent="0.25">
      <c r="A350">
        <v>235</v>
      </c>
      <c r="B350">
        <v>20240315</v>
      </c>
      <c r="C350">
        <v>8.9</v>
      </c>
      <c r="D350">
        <v>11</v>
      </c>
      <c r="E350">
        <v>1116</v>
      </c>
      <c r="F350">
        <v>-0.1</v>
      </c>
      <c r="G350">
        <v>1004.9</v>
      </c>
      <c r="H350">
        <v>87</v>
      </c>
      <c r="I350" s="101" t="s">
        <v>13</v>
      </c>
      <c r="J350" s="1">
        <f>DATEVALUE(RIGHT(jaar_zip[[#This Row],[YYYYMMDD]],2)&amp;"-"&amp;MID(jaar_zip[[#This Row],[YYYYMMDD]],5,2)&amp;"-"&amp;LEFT(jaar_zip[[#This Row],[YYYYMMDD]],4))</f>
        <v>45366</v>
      </c>
      <c r="K350" s="101" t="str">
        <f>IF(AND(VALUE(MONTH(jaar_zip[[#This Row],[Datum]]))=1,VALUE(WEEKNUM(jaar_zip[[#This Row],[Datum]],21))&gt;51),RIGHT(YEAR(jaar_zip[[#This Row],[Datum]])-1,2),RIGHT(YEAR(jaar_zip[[#This Row],[Datum]]),2))&amp;"-"&amp; TEXT(WEEKNUM(jaar_zip[[#This Row],[Datum]],21),"00")</f>
        <v>24-11</v>
      </c>
      <c r="L350" s="101">
        <f>MONTH(jaar_zip[[#This Row],[Datum]])</f>
        <v>3</v>
      </c>
      <c r="M350" s="101">
        <f>IF(ISNUMBER(jaar_zip[[#This Row],[etmaaltemperatuur]]),IF(jaar_zip[[#This Row],[etmaaltemperatuur]]&lt;stookgrens,stookgrens-jaar_zip[[#This Row],[etmaaltemperatuur]],0),"")</f>
        <v>7</v>
      </c>
      <c r="N350" s="101">
        <f>IF(ISNUMBER(jaar_zip[[#This Row],[graaddagen]]),IF(OR(MONTH(jaar_zip[[#This Row],[Datum]])=1,MONTH(jaar_zip[[#This Row],[Datum]])=2,MONTH(jaar_zip[[#This Row],[Datum]])=11,MONTH(jaar_zip[[#This Row],[Datum]])=12),1.1,IF(OR(MONTH(jaar_zip[[#This Row],[Datum]])=3,MONTH(jaar_zip[[#This Row],[Datum]])=10),1,0.8))*jaar_zip[[#This Row],[graaddagen]],"")</f>
        <v>7</v>
      </c>
      <c r="O350" s="101">
        <f>IF(ISNUMBER(jaar_zip[[#This Row],[etmaaltemperatuur]]),IF(jaar_zip[[#This Row],[etmaaltemperatuur]]&gt;stookgrens,jaar_zip[[#This Row],[etmaaltemperatuur]]-stookgrens,0),"")</f>
        <v>0</v>
      </c>
    </row>
    <row r="351" spans="1:15" x14ac:dyDescent="0.25">
      <c r="A351">
        <v>235</v>
      </c>
      <c r="B351">
        <v>20240316</v>
      </c>
      <c r="C351">
        <v>4.2</v>
      </c>
      <c r="D351">
        <v>7</v>
      </c>
      <c r="E351">
        <v>930</v>
      </c>
      <c r="F351">
        <v>0.2</v>
      </c>
      <c r="G351">
        <v>1019</v>
      </c>
      <c r="H351">
        <v>75</v>
      </c>
      <c r="I351" s="101" t="s">
        <v>13</v>
      </c>
      <c r="J351" s="1">
        <f>DATEVALUE(RIGHT(jaar_zip[[#This Row],[YYYYMMDD]],2)&amp;"-"&amp;MID(jaar_zip[[#This Row],[YYYYMMDD]],5,2)&amp;"-"&amp;LEFT(jaar_zip[[#This Row],[YYYYMMDD]],4))</f>
        <v>45367</v>
      </c>
      <c r="K351" s="101" t="str">
        <f>IF(AND(VALUE(MONTH(jaar_zip[[#This Row],[Datum]]))=1,VALUE(WEEKNUM(jaar_zip[[#This Row],[Datum]],21))&gt;51),RIGHT(YEAR(jaar_zip[[#This Row],[Datum]])-1,2),RIGHT(YEAR(jaar_zip[[#This Row],[Datum]]),2))&amp;"-"&amp; TEXT(WEEKNUM(jaar_zip[[#This Row],[Datum]],21),"00")</f>
        <v>24-11</v>
      </c>
      <c r="L351" s="101">
        <f>MONTH(jaar_zip[[#This Row],[Datum]])</f>
        <v>3</v>
      </c>
      <c r="M351" s="101">
        <f>IF(ISNUMBER(jaar_zip[[#This Row],[etmaaltemperatuur]]),IF(jaar_zip[[#This Row],[etmaaltemperatuur]]&lt;stookgrens,stookgrens-jaar_zip[[#This Row],[etmaaltemperatuur]],0),"")</f>
        <v>11</v>
      </c>
      <c r="N351" s="101">
        <f>IF(ISNUMBER(jaar_zip[[#This Row],[graaddagen]]),IF(OR(MONTH(jaar_zip[[#This Row],[Datum]])=1,MONTH(jaar_zip[[#This Row],[Datum]])=2,MONTH(jaar_zip[[#This Row],[Datum]])=11,MONTH(jaar_zip[[#This Row],[Datum]])=12),1.1,IF(OR(MONTH(jaar_zip[[#This Row],[Datum]])=3,MONTH(jaar_zip[[#This Row],[Datum]])=10),1,0.8))*jaar_zip[[#This Row],[graaddagen]],"")</f>
        <v>11</v>
      </c>
      <c r="O351" s="101">
        <f>IF(ISNUMBER(jaar_zip[[#This Row],[etmaaltemperatuur]]),IF(jaar_zip[[#This Row],[etmaaltemperatuur]]&gt;stookgrens,jaar_zip[[#This Row],[etmaaltemperatuur]]-stookgrens,0),"")</f>
        <v>0</v>
      </c>
    </row>
    <row r="352" spans="1:15" x14ac:dyDescent="0.25">
      <c r="A352">
        <v>235</v>
      </c>
      <c r="B352">
        <v>20240317</v>
      </c>
      <c r="C352">
        <v>5</v>
      </c>
      <c r="D352">
        <v>9.3000000000000007</v>
      </c>
      <c r="E352">
        <v>589</v>
      </c>
      <c r="F352">
        <v>5.9</v>
      </c>
      <c r="G352">
        <v>1018.1</v>
      </c>
      <c r="H352">
        <v>82</v>
      </c>
      <c r="I352" s="101" t="s">
        <v>13</v>
      </c>
      <c r="J352" s="1">
        <f>DATEVALUE(RIGHT(jaar_zip[[#This Row],[YYYYMMDD]],2)&amp;"-"&amp;MID(jaar_zip[[#This Row],[YYYYMMDD]],5,2)&amp;"-"&amp;LEFT(jaar_zip[[#This Row],[YYYYMMDD]],4))</f>
        <v>45368</v>
      </c>
      <c r="K352" s="101" t="str">
        <f>IF(AND(VALUE(MONTH(jaar_zip[[#This Row],[Datum]]))=1,VALUE(WEEKNUM(jaar_zip[[#This Row],[Datum]],21))&gt;51),RIGHT(YEAR(jaar_zip[[#This Row],[Datum]])-1,2),RIGHT(YEAR(jaar_zip[[#This Row],[Datum]]),2))&amp;"-"&amp; TEXT(WEEKNUM(jaar_zip[[#This Row],[Datum]],21),"00")</f>
        <v>24-11</v>
      </c>
      <c r="L352" s="101">
        <f>MONTH(jaar_zip[[#This Row],[Datum]])</f>
        <v>3</v>
      </c>
      <c r="M352" s="101">
        <f>IF(ISNUMBER(jaar_zip[[#This Row],[etmaaltemperatuur]]),IF(jaar_zip[[#This Row],[etmaaltemperatuur]]&lt;stookgrens,stookgrens-jaar_zip[[#This Row],[etmaaltemperatuur]],0),"")</f>
        <v>8.6999999999999993</v>
      </c>
      <c r="N352" s="101">
        <f>IF(ISNUMBER(jaar_zip[[#This Row],[graaddagen]]),IF(OR(MONTH(jaar_zip[[#This Row],[Datum]])=1,MONTH(jaar_zip[[#This Row],[Datum]])=2,MONTH(jaar_zip[[#This Row],[Datum]])=11,MONTH(jaar_zip[[#This Row],[Datum]])=12),1.1,IF(OR(MONTH(jaar_zip[[#This Row],[Datum]])=3,MONTH(jaar_zip[[#This Row],[Datum]])=10),1,0.8))*jaar_zip[[#This Row],[graaddagen]],"")</f>
        <v>8.6999999999999993</v>
      </c>
      <c r="O352" s="101">
        <f>IF(ISNUMBER(jaar_zip[[#This Row],[etmaaltemperatuur]]),IF(jaar_zip[[#This Row],[etmaaltemperatuur]]&gt;stookgrens,jaar_zip[[#This Row],[etmaaltemperatuur]]-stookgrens,0),"")</f>
        <v>0</v>
      </c>
    </row>
    <row r="353" spans="1:15" x14ac:dyDescent="0.25">
      <c r="A353">
        <v>235</v>
      </c>
      <c r="B353">
        <v>20240318</v>
      </c>
      <c r="C353">
        <v>4.0999999999999996</v>
      </c>
      <c r="D353">
        <v>9.6</v>
      </c>
      <c r="E353">
        <v>1374</v>
      </c>
      <c r="F353">
        <v>-0.1</v>
      </c>
      <c r="G353">
        <v>1015.2</v>
      </c>
      <c r="H353">
        <v>90</v>
      </c>
      <c r="I353" s="101" t="s">
        <v>13</v>
      </c>
      <c r="J353" s="1">
        <f>DATEVALUE(RIGHT(jaar_zip[[#This Row],[YYYYMMDD]],2)&amp;"-"&amp;MID(jaar_zip[[#This Row],[YYYYMMDD]],5,2)&amp;"-"&amp;LEFT(jaar_zip[[#This Row],[YYYYMMDD]],4))</f>
        <v>45369</v>
      </c>
      <c r="K353" s="101" t="str">
        <f>IF(AND(VALUE(MONTH(jaar_zip[[#This Row],[Datum]]))=1,VALUE(WEEKNUM(jaar_zip[[#This Row],[Datum]],21))&gt;51),RIGHT(YEAR(jaar_zip[[#This Row],[Datum]])-1,2),RIGHT(YEAR(jaar_zip[[#This Row],[Datum]]),2))&amp;"-"&amp; TEXT(WEEKNUM(jaar_zip[[#This Row],[Datum]],21),"00")</f>
        <v>24-12</v>
      </c>
      <c r="L353" s="101">
        <f>MONTH(jaar_zip[[#This Row],[Datum]])</f>
        <v>3</v>
      </c>
      <c r="M353" s="101">
        <f>IF(ISNUMBER(jaar_zip[[#This Row],[etmaaltemperatuur]]),IF(jaar_zip[[#This Row],[etmaaltemperatuur]]&lt;stookgrens,stookgrens-jaar_zip[[#This Row],[etmaaltemperatuur]],0),"")</f>
        <v>8.4</v>
      </c>
      <c r="N353" s="101">
        <f>IF(ISNUMBER(jaar_zip[[#This Row],[graaddagen]]),IF(OR(MONTH(jaar_zip[[#This Row],[Datum]])=1,MONTH(jaar_zip[[#This Row],[Datum]])=2,MONTH(jaar_zip[[#This Row],[Datum]])=11,MONTH(jaar_zip[[#This Row],[Datum]])=12),1.1,IF(OR(MONTH(jaar_zip[[#This Row],[Datum]])=3,MONTH(jaar_zip[[#This Row],[Datum]])=10),1,0.8))*jaar_zip[[#This Row],[graaddagen]],"")</f>
        <v>8.4</v>
      </c>
      <c r="O353" s="101">
        <f>IF(ISNUMBER(jaar_zip[[#This Row],[etmaaltemperatuur]]),IF(jaar_zip[[#This Row],[etmaaltemperatuur]]&gt;stookgrens,jaar_zip[[#This Row],[etmaaltemperatuur]]-stookgrens,0),"")</f>
        <v>0</v>
      </c>
    </row>
    <row r="354" spans="1:15" x14ac:dyDescent="0.25">
      <c r="A354">
        <v>235</v>
      </c>
      <c r="B354">
        <v>20240319</v>
      </c>
      <c r="C354">
        <v>5.3</v>
      </c>
      <c r="D354">
        <v>10.5</v>
      </c>
      <c r="E354">
        <v>1060</v>
      </c>
      <c r="F354">
        <v>0</v>
      </c>
      <c r="G354">
        <v>1017</v>
      </c>
      <c r="H354">
        <v>85</v>
      </c>
      <c r="I354" s="101" t="s">
        <v>13</v>
      </c>
      <c r="J354" s="1">
        <f>DATEVALUE(RIGHT(jaar_zip[[#This Row],[YYYYMMDD]],2)&amp;"-"&amp;MID(jaar_zip[[#This Row],[YYYYMMDD]],5,2)&amp;"-"&amp;LEFT(jaar_zip[[#This Row],[YYYYMMDD]],4))</f>
        <v>45370</v>
      </c>
      <c r="K354" s="101" t="str">
        <f>IF(AND(VALUE(MONTH(jaar_zip[[#This Row],[Datum]]))=1,VALUE(WEEKNUM(jaar_zip[[#This Row],[Datum]],21))&gt;51),RIGHT(YEAR(jaar_zip[[#This Row],[Datum]])-1,2),RIGHT(YEAR(jaar_zip[[#This Row],[Datum]]),2))&amp;"-"&amp; TEXT(WEEKNUM(jaar_zip[[#This Row],[Datum]],21),"00")</f>
        <v>24-12</v>
      </c>
      <c r="L354" s="101">
        <f>MONTH(jaar_zip[[#This Row],[Datum]])</f>
        <v>3</v>
      </c>
      <c r="M354" s="101">
        <f>IF(ISNUMBER(jaar_zip[[#This Row],[etmaaltemperatuur]]),IF(jaar_zip[[#This Row],[etmaaltemperatuur]]&lt;stookgrens,stookgrens-jaar_zip[[#This Row],[etmaaltemperatuur]],0),"")</f>
        <v>7.5</v>
      </c>
      <c r="N354" s="101">
        <f>IF(ISNUMBER(jaar_zip[[#This Row],[graaddagen]]),IF(OR(MONTH(jaar_zip[[#This Row],[Datum]])=1,MONTH(jaar_zip[[#This Row],[Datum]])=2,MONTH(jaar_zip[[#This Row],[Datum]])=11,MONTH(jaar_zip[[#This Row],[Datum]])=12),1.1,IF(OR(MONTH(jaar_zip[[#This Row],[Datum]])=3,MONTH(jaar_zip[[#This Row],[Datum]])=10),1,0.8))*jaar_zip[[#This Row],[graaddagen]],"")</f>
        <v>7.5</v>
      </c>
      <c r="O354" s="101">
        <f>IF(ISNUMBER(jaar_zip[[#This Row],[etmaaltemperatuur]]),IF(jaar_zip[[#This Row],[etmaaltemperatuur]]&gt;stookgrens,jaar_zip[[#This Row],[etmaaltemperatuur]]-stookgrens,0),"")</f>
        <v>0</v>
      </c>
    </row>
    <row r="355" spans="1:15" x14ac:dyDescent="0.25">
      <c r="A355">
        <v>235</v>
      </c>
      <c r="B355">
        <v>20240320</v>
      </c>
      <c r="C355">
        <v>3.2</v>
      </c>
      <c r="D355">
        <v>10</v>
      </c>
      <c r="E355">
        <v>679</v>
      </c>
      <c r="F355">
        <v>1.7</v>
      </c>
      <c r="G355">
        <v>1018.9</v>
      </c>
      <c r="H355">
        <v>92</v>
      </c>
      <c r="I355" s="101" t="s">
        <v>13</v>
      </c>
      <c r="J355" s="1">
        <f>DATEVALUE(RIGHT(jaar_zip[[#This Row],[YYYYMMDD]],2)&amp;"-"&amp;MID(jaar_zip[[#This Row],[YYYYMMDD]],5,2)&amp;"-"&amp;LEFT(jaar_zip[[#This Row],[YYYYMMDD]],4))</f>
        <v>45371</v>
      </c>
      <c r="K355" s="101" t="str">
        <f>IF(AND(VALUE(MONTH(jaar_zip[[#This Row],[Datum]]))=1,VALUE(WEEKNUM(jaar_zip[[#This Row],[Datum]],21))&gt;51),RIGHT(YEAR(jaar_zip[[#This Row],[Datum]])-1,2),RIGHT(YEAR(jaar_zip[[#This Row],[Datum]]),2))&amp;"-"&amp; TEXT(WEEKNUM(jaar_zip[[#This Row],[Datum]],21),"00")</f>
        <v>24-12</v>
      </c>
      <c r="L355" s="101">
        <f>MONTH(jaar_zip[[#This Row],[Datum]])</f>
        <v>3</v>
      </c>
      <c r="M355" s="101">
        <f>IF(ISNUMBER(jaar_zip[[#This Row],[etmaaltemperatuur]]),IF(jaar_zip[[#This Row],[etmaaltemperatuur]]&lt;stookgrens,stookgrens-jaar_zip[[#This Row],[etmaaltemperatuur]],0),"")</f>
        <v>8</v>
      </c>
      <c r="N355" s="101">
        <f>IF(ISNUMBER(jaar_zip[[#This Row],[graaddagen]]),IF(OR(MONTH(jaar_zip[[#This Row],[Datum]])=1,MONTH(jaar_zip[[#This Row],[Datum]])=2,MONTH(jaar_zip[[#This Row],[Datum]])=11,MONTH(jaar_zip[[#This Row],[Datum]])=12),1.1,IF(OR(MONTH(jaar_zip[[#This Row],[Datum]])=3,MONTH(jaar_zip[[#This Row],[Datum]])=10),1,0.8))*jaar_zip[[#This Row],[graaddagen]],"")</f>
        <v>8</v>
      </c>
      <c r="O355" s="101">
        <f>IF(ISNUMBER(jaar_zip[[#This Row],[etmaaltemperatuur]]),IF(jaar_zip[[#This Row],[etmaaltemperatuur]]&gt;stookgrens,jaar_zip[[#This Row],[etmaaltemperatuur]]-stookgrens,0),"")</f>
        <v>0</v>
      </c>
    </row>
    <row r="356" spans="1:15" x14ac:dyDescent="0.25">
      <c r="A356">
        <v>235</v>
      </c>
      <c r="B356">
        <v>20240321</v>
      </c>
      <c r="C356">
        <v>4.9000000000000004</v>
      </c>
      <c r="D356">
        <v>8.1</v>
      </c>
      <c r="E356">
        <v>448</v>
      </c>
      <c r="F356">
        <v>0.3</v>
      </c>
      <c r="G356">
        <v>1022.7</v>
      </c>
      <c r="H356">
        <v>89</v>
      </c>
      <c r="I356" s="101" t="s">
        <v>13</v>
      </c>
      <c r="J356" s="1">
        <f>DATEVALUE(RIGHT(jaar_zip[[#This Row],[YYYYMMDD]],2)&amp;"-"&amp;MID(jaar_zip[[#This Row],[YYYYMMDD]],5,2)&amp;"-"&amp;LEFT(jaar_zip[[#This Row],[YYYYMMDD]],4))</f>
        <v>45372</v>
      </c>
      <c r="K356" s="101" t="str">
        <f>IF(AND(VALUE(MONTH(jaar_zip[[#This Row],[Datum]]))=1,VALUE(WEEKNUM(jaar_zip[[#This Row],[Datum]],21))&gt;51),RIGHT(YEAR(jaar_zip[[#This Row],[Datum]])-1,2),RIGHT(YEAR(jaar_zip[[#This Row],[Datum]]),2))&amp;"-"&amp; TEXT(WEEKNUM(jaar_zip[[#This Row],[Datum]],21),"00")</f>
        <v>24-12</v>
      </c>
      <c r="L356" s="101">
        <f>MONTH(jaar_zip[[#This Row],[Datum]])</f>
        <v>3</v>
      </c>
      <c r="M356" s="101">
        <f>IF(ISNUMBER(jaar_zip[[#This Row],[etmaaltemperatuur]]),IF(jaar_zip[[#This Row],[etmaaltemperatuur]]&lt;stookgrens,stookgrens-jaar_zip[[#This Row],[etmaaltemperatuur]],0),"")</f>
        <v>9.9</v>
      </c>
      <c r="N356" s="101">
        <f>IF(ISNUMBER(jaar_zip[[#This Row],[graaddagen]]),IF(OR(MONTH(jaar_zip[[#This Row],[Datum]])=1,MONTH(jaar_zip[[#This Row],[Datum]])=2,MONTH(jaar_zip[[#This Row],[Datum]])=11,MONTH(jaar_zip[[#This Row],[Datum]])=12),1.1,IF(OR(MONTH(jaar_zip[[#This Row],[Datum]])=3,MONTH(jaar_zip[[#This Row],[Datum]])=10),1,0.8))*jaar_zip[[#This Row],[graaddagen]],"")</f>
        <v>9.9</v>
      </c>
      <c r="O356" s="101">
        <f>IF(ISNUMBER(jaar_zip[[#This Row],[etmaaltemperatuur]]),IF(jaar_zip[[#This Row],[etmaaltemperatuur]]&gt;stookgrens,jaar_zip[[#This Row],[etmaaltemperatuur]]-stookgrens,0),"")</f>
        <v>0</v>
      </c>
    </row>
    <row r="357" spans="1:15" x14ac:dyDescent="0.25">
      <c r="A357">
        <v>235</v>
      </c>
      <c r="B357">
        <v>20240322</v>
      </c>
      <c r="C357">
        <v>5.5</v>
      </c>
      <c r="D357">
        <v>8.9</v>
      </c>
      <c r="E357">
        <v>400</v>
      </c>
      <c r="F357">
        <v>2.2999999999999998</v>
      </c>
      <c r="G357">
        <v>1014.4</v>
      </c>
      <c r="H357">
        <v>87</v>
      </c>
      <c r="I357" s="101" t="s">
        <v>13</v>
      </c>
      <c r="J357" s="1">
        <f>DATEVALUE(RIGHT(jaar_zip[[#This Row],[YYYYMMDD]],2)&amp;"-"&amp;MID(jaar_zip[[#This Row],[YYYYMMDD]],5,2)&amp;"-"&amp;LEFT(jaar_zip[[#This Row],[YYYYMMDD]],4))</f>
        <v>45373</v>
      </c>
      <c r="K357" s="101" t="str">
        <f>IF(AND(VALUE(MONTH(jaar_zip[[#This Row],[Datum]]))=1,VALUE(WEEKNUM(jaar_zip[[#This Row],[Datum]],21))&gt;51),RIGHT(YEAR(jaar_zip[[#This Row],[Datum]])-1,2),RIGHT(YEAR(jaar_zip[[#This Row],[Datum]]),2))&amp;"-"&amp; TEXT(WEEKNUM(jaar_zip[[#This Row],[Datum]],21),"00")</f>
        <v>24-12</v>
      </c>
      <c r="L357" s="101">
        <f>MONTH(jaar_zip[[#This Row],[Datum]])</f>
        <v>3</v>
      </c>
      <c r="M357" s="101">
        <f>IF(ISNUMBER(jaar_zip[[#This Row],[etmaaltemperatuur]]),IF(jaar_zip[[#This Row],[etmaaltemperatuur]]&lt;stookgrens,stookgrens-jaar_zip[[#This Row],[etmaaltemperatuur]],0),"")</f>
        <v>9.1</v>
      </c>
      <c r="N357" s="101">
        <f>IF(ISNUMBER(jaar_zip[[#This Row],[graaddagen]]),IF(OR(MONTH(jaar_zip[[#This Row],[Datum]])=1,MONTH(jaar_zip[[#This Row],[Datum]])=2,MONTH(jaar_zip[[#This Row],[Datum]])=11,MONTH(jaar_zip[[#This Row],[Datum]])=12),1.1,IF(OR(MONTH(jaar_zip[[#This Row],[Datum]])=3,MONTH(jaar_zip[[#This Row],[Datum]])=10),1,0.8))*jaar_zip[[#This Row],[graaddagen]],"")</f>
        <v>9.1</v>
      </c>
      <c r="O357" s="101">
        <f>IF(ISNUMBER(jaar_zip[[#This Row],[etmaaltemperatuur]]),IF(jaar_zip[[#This Row],[etmaaltemperatuur]]&gt;stookgrens,jaar_zip[[#This Row],[etmaaltemperatuur]]-stookgrens,0),"")</f>
        <v>0</v>
      </c>
    </row>
    <row r="358" spans="1:15" x14ac:dyDescent="0.25">
      <c r="A358">
        <v>235</v>
      </c>
      <c r="B358">
        <v>20240323</v>
      </c>
      <c r="C358">
        <v>8.3000000000000007</v>
      </c>
      <c r="D358">
        <v>7.1</v>
      </c>
      <c r="E358">
        <v>1083</v>
      </c>
      <c r="F358">
        <v>6.1</v>
      </c>
      <c r="G358">
        <v>1005.8</v>
      </c>
      <c r="H358">
        <v>74</v>
      </c>
      <c r="I358" s="101" t="s">
        <v>13</v>
      </c>
      <c r="J358" s="1">
        <f>DATEVALUE(RIGHT(jaar_zip[[#This Row],[YYYYMMDD]],2)&amp;"-"&amp;MID(jaar_zip[[#This Row],[YYYYMMDD]],5,2)&amp;"-"&amp;LEFT(jaar_zip[[#This Row],[YYYYMMDD]],4))</f>
        <v>45374</v>
      </c>
      <c r="K358" s="101" t="str">
        <f>IF(AND(VALUE(MONTH(jaar_zip[[#This Row],[Datum]]))=1,VALUE(WEEKNUM(jaar_zip[[#This Row],[Datum]],21))&gt;51),RIGHT(YEAR(jaar_zip[[#This Row],[Datum]])-1,2),RIGHT(YEAR(jaar_zip[[#This Row],[Datum]]),2))&amp;"-"&amp; TEXT(WEEKNUM(jaar_zip[[#This Row],[Datum]],21),"00")</f>
        <v>24-12</v>
      </c>
      <c r="L358" s="101">
        <f>MONTH(jaar_zip[[#This Row],[Datum]])</f>
        <v>3</v>
      </c>
      <c r="M358" s="101">
        <f>IF(ISNUMBER(jaar_zip[[#This Row],[etmaaltemperatuur]]),IF(jaar_zip[[#This Row],[etmaaltemperatuur]]&lt;stookgrens,stookgrens-jaar_zip[[#This Row],[etmaaltemperatuur]],0),"")</f>
        <v>10.9</v>
      </c>
      <c r="N358" s="101">
        <f>IF(ISNUMBER(jaar_zip[[#This Row],[graaddagen]]),IF(OR(MONTH(jaar_zip[[#This Row],[Datum]])=1,MONTH(jaar_zip[[#This Row],[Datum]])=2,MONTH(jaar_zip[[#This Row],[Datum]])=11,MONTH(jaar_zip[[#This Row],[Datum]])=12),1.1,IF(OR(MONTH(jaar_zip[[#This Row],[Datum]])=3,MONTH(jaar_zip[[#This Row],[Datum]])=10),1,0.8))*jaar_zip[[#This Row],[graaddagen]],"")</f>
        <v>10.9</v>
      </c>
      <c r="O358" s="101">
        <f>IF(ISNUMBER(jaar_zip[[#This Row],[etmaaltemperatuur]]),IF(jaar_zip[[#This Row],[etmaaltemperatuur]]&gt;stookgrens,jaar_zip[[#This Row],[etmaaltemperatuur]]-stookgrens,0),"")</f>
        <v>0</v>
      </c>
    </row>
    <row r="359" spans="1:15" x14ac:dyDescent="0.25">
      <c r="A359">
        <v>235</v>
      </c>
      <c r="B359">
        <v>20240324</v>
      </c>
      <c r="C359">
        <v>8.6999999999999993</v>
      </c>
      <c r="D359">
        <v>7.4</v>
      </c>
      <c r="E359">
        <v>864</v>
      </c>
      <c r="F359">
        <v>4.3</v>
      </c>
      <c r="G359">
        <v>1002.6</v>
      </c>
      <c r="H359">
        <v>79</v>
      </c>
      <c r="I359" s="101" t="s">
        <v>13</v>
      </c>
      <c r="J359" s="1">
        <f>DATEVALUE(RIGHT(jaar_zip[[#This Row],[YYYYMMDD]],2)&amp;"-"&amp;MID(jaar_zip[[#This Row],[YYYYMMDD]],5,2)&amp;"-"&amp;LEFT(jaar_zip[[#This Row],[YYYYMMDD]],4))</f>
        <v>45375</v>
      </c>
      <c r="K359" s="101" t="str">
        <f>IF(AND(VALUE(MONTH(jaar_zip[[#This Row],[Datum]]))=1,VALUE(WEEKNUM(jaar_zip[[#This Row],[Datum]],21))&gt;51),RIGHT(YEAR(jaar_zip[[#This Row],[Datum]])-1,2),RIGHT(YEAR(jaar_zip[[#This Row],[Datum]]),2))&amp;"-"&amp; TEXT(WEEKNUM(jaar_zip[[#This Row],[Datum]],21),"00")</f>
        <v>24-12</v>
      </c>
      <c r="L359" s="101">
        <f>MONTH(jaar_zip[[#This Row],[Datum]])</f>
        <v>3</v>
      </c>
      <c r="M359" s="101">
        <f>IF(ISNUMBER(jaar_zip[[#This Row],[etmaaltemperatuur]]),IF(jaar_zip[[#This Row],[etmaaltemperatuur]]&lt;stookgrens,stookgrens-jaar_zip[[#This Row],[etmaaltemperatuur]],0),"")</f>
        <v>10.6</v>
      </c>
      <c r="N359" s="101">
        <f>IF(ISNUMBER(jaar_zip[[#This Row],[graaddagen]]),IF(OR(MONTH(jaar_zip[[#This Row],[Datum]])=1,MONTH(jaar_zip[[#This Row],[Datum]])=2,MONTH(jaar_zip[[#This Row],[Datum]])=11,MONTH(jaar_zip[[#This Row],[Datum]])=12),1.1,IF(OR(MONTH(jaar_zip[[#This Row],[Datum]])=3,MONTH(jaar_zip[[#This Row],[Datum]])=10),1,0.8))*jaar_zip[[#This Row],[graaddagen]],"")</f>
        <v>10.6</v>
      </c>
      <c r="O359" s="101">
        <f>IF(ISNUMBER(jaar_zip[[#This Row],[etmaaltemperatuur]]),IF(jaar_zip[[#This Row],[etmaaltemperatuur]]&gt;stookgrens,jaar_zip[[#This Row],[etmaaltemperatuur]]-stookgrens,0),"")</f>
        <v>0</v>
      </c>
    </row>
    <row r="360" spans="1:15" x14ac:dyDescent="0.25">
      <c r="A360">
        <v>235</v>
      </c>
      <c r="B360">
        <v>20240325</v>
      </c>
      <c r="C360">
        <v>3.4</v>
      </c>
      <c r="D360">
        <v>8.1</v>
      </c>
      <c r="E360">
        <v>1190</v>
      </c>
      <c r="F360">
        <v>-0.1</v>
      </c>
      <c r="G360">
        <v>1003.9</v>
      </c>
      <c r="H360">
        <v>70</v>
      </c>
      <c r="I360" s="101" t="s">
        <v>13</v>
      </c>
      <c r="J360" s="1">
        <f>DATEVALUE(RIGHT(jaar_zip[[#This Row],[YYYYMMDD]],2)&amp;"-"&amp;MID(jaar_zip[[#This Row],[YYYYMMDD]],5,2)&amp;"-"&amp;LEFT(jaar_zip[[#This Row],[YYYYMMDD]],4))</f>
        <v>45376</v>
      </c>
      <c r="K360" s="101" t="str">
        <f>IF(AND(VALUE(MONTH(jaar_zip[[#This Row],[Datum]]))=1,VALUE(WEEKNUM(jaar_zip[[#This Row],[Datum]],21))&gt;51),RIGHT(YEAR(jaar_zip[[#This Row],[Datum]])-1,2),RIGHT(YEAR(jaar_zip[[#This Row],[Datum]]),2))&amp;"-"&amp; TEXT(WEEKNUM(jaar_zip[[#This Row],[Datum]],21),"00")</f>
        <v>24-13</v>
      </c>
      <c r="L360" s="101">
        <f>MONTH(jaar_zip[[#This Row],[Datum]])</f>
        <v>3</v>
      </c>
      <c r="M360" s="101">
        <f>IF(ISNUMBER(jaar_zip[[#This Row],[etmaaltemperatuur]]),IF(jaar_zip[[#This Row],[etmaaltemperatuur]]&lt;stookgrens,stookgrens-jaar_zip[[#This Row],[etmaaltemperatuur]],0),"")</f>
        <v>9.9</v>
      </c>
      <c r="N360" s="101">
        <f>IF(ISNUMBER(jaar_zip[[#This Row],[graaddagen]]),IF(OR(MONTH(jaar_zip[[#This Row],[Datum]])=1,MONTH(jaar_zip[[#This Row],[Datum]])=2,MONTH(jaar_zip[[#This Row],[Datum]])=11,MONTH(jaar_zip[[#This Row],[Datum]])=12),1.1,IF(OR(MONTH(jaar_zip[[#This Row],[Datum]])=3,MONTH(jaar_zip[[#This Row],[Datum]])=10),1,0.8))*jaar_zip[[#This Row],[graaddagen]],"")</f>
        <v>9.9</v>
      </c>
      <c r="O360" s="101">
        <f>IF(ISNUMBER(jaar_zip[[#This Row],[etmaaltemperatuur]]),IF(jaar_zip[[#This Row],[etmaaltemperatuur]]&gt;stookgrens,jaar_zip[[#This Row],[etmaaltemperatuur]]-stookgrens,0),"")</f>
        <v>0</v>
      </c>
    </row>
    <row r="361" spans="1:15" x14ac:dyDescent="0.25">
      <c r="A361">
        <v>235</v>
      </c>
      <c r="B361">
        <v>20240326</v>
      </c>
      <c r="C361">
        <v>4.2</v>
      </c>
      <c r="D361">
        <v>9</v>
      </c>
      <c r="E361">
        <v>1294</v>
      </c>
      <c r="F361">
        <v>0</v>
      </c>
      <c r="G361">
        <v>990.9</v>
      </c>
      <c r="H361">
        <v>70</v>
      </c>
      <c r="I361" s="101" t="s">
        <v>13</v>
      </c>
      <c r="J361" s="1">
        <f>DATEVALUE(RIGHT(jaar_zip[[#This Row],[YYYYMMDD]],2)&amp;"-"&amp;MID(jaar_zip[[#This Row],[YYYYMMDD]],5,2)&amp;"-"&amp;LEFT(jaar_zip[[#This Row],[YYYYMMDD]],4))</f>
        <v>45377</v>
      </c>
      <c r="K361" s="101" t="str">
        <f>IF(AND(VALUE(MONTH(jaar_zip[[#This Row],[Datum]]))=1,VALUE(WEEKNUM(jaar_zip[[#This Row],[Datum]],21))&gt;51),RIGHT(YEAR(jaar_zip[[#This Row],[Datum]])-1,2),RIGHT(YEAR(jaar_zip[[#This Row],[Datum]]),2))&amp;"-"&amp; TEXT(WEEKNUM(jaar_zip[[#This Row],[Datum]],21),"00")</f>
        <v>24-13</v>
      </c>
      <c r="L361" s="101">
        <f>MONTH(jaar_zip[[#This Row],[Datum]])</f>
        <v>3</v>
      </c>
      <c r="M361" s="101">
        <f>IF(ISNUMBER(jaar_zip[[#This Row],[etmaaltemperatuur]]),IF(jaar_zip[[#This Row],[etmaaltemperatuur]]&lt;stookgrens,stookgrens-jaar_zip[[#This Row],[etmaaltemperatuur]],0),"")</f>
        <v>9</v>
      </c>
      <c r="N361" s="101">
        <f>IF(ISNUMBER(jaar_zip[[#This Row],[graaddagen]]),IF(OR(MONTH(jaar_zip[[#This Row],[Datum]])=1,MONTH(jaar_zip[[#This Row],[Datum]])=2,MONTH(jaar_zip[[#This Row],[Datum]])=11,MONTH(jaar_zip[[#This Row],[Datum]])=12),1.1,IF(OR(MONTH(jaar_zip[[#This Row],[Datum]])=3,MONTH(jaar_zip[[#This Row],[Datum]])=10),1,0.8))*jaar_zip[[#This Row],[graaddagen]],"")</f>
        <v>9</v>
      </c>
      <c r="O361" s="101">
        <f>IF(ISNUMBER(jaar_zip[[#This Row],[etmaaltemperatuur]]),IF(jaar_zip[[#This Row],[etmaaltemperatuur]]&gt;stookgrens,jaar_zip[[#This Row],[etmaaltemperatuur]]-stookgrens,0),"")</f>
        <v>0</v>
      </c>
    </row>
    <row r="362" spans="1:15" x14ac:dyDescent="0.25">
      <c r="A362">
        <v>235</v>
      </c>
      <c r="B362">
        <v>20240327</v>
      </c>
      <c r="C362">
        <v>5.0999999999999996</v>
      </c>
      <c r="D362">
        <v>9.6</v>
      </c>
      <c r="E362">
        <v>990</v>
      </c>
      <c r="F362">
        <v>-0.1</v>
      </c>
      <c r="G362">
        <v>985.3</v>
      </c>
      <c r="H362">
        <v>79</v>
      </c>
      <c r="I362" s="101" t="s">
        <v>13</v>
      </c>
      <c r="J362" s="1">
        <f>DATEVALUE(RIGHT(jaar_zip[[#This Row],[YYYYMMDD]],2)&amp;"-"&amp;MID(jaar_zip[[#This Row],[YYYYMMDD]],5,2)&amp;"-"&amp;LEFT(jaar_zip[[#This Row],[YYYYMMDD]],4))</f>
        <v>45378</v>
      </c>
      <c r="K362" s="101" t="str">
        <f>IF(AND(VALUE(MONTH(jaar_zip[[#This Row],[Datum]]))=1,VALUE(WEEKNUM(jaar_zip[[#This Row],[Datum]],21))&gt;51),RIGHT(YEAR(jaar_zip[[#This Row],[Datum]])-1,2),RIGHT(YEAR(jaar_zip[[#This Row],[Datum]]),2))&amp;"-"&amp; TEXT(WEEKNUM(jaar_zip[[#This Row],[Datum]],21),"00")</f>
        <v>24-13</v>
      </c>
      <c r="L362" s="101">
        <f>MONTH(jaar_zip[[#This Row],[Datum]])</f>
        <v>3</v>
      </c>
      <c r="M362" s="101">
        <f>IF(ISNUMBER(jaar_zip[[#This Row],[etmaaltemperatuur]]),IF(jaar_zip[[#This Row],[etmaaltemperatuur]]&lt;stookgrens,stookgrens-jaar_zip[[#This Row],[etmaaltemperatuur]],0),"")</f>
        <v>8.4</v>
      </c>
      <c r="N362" s="101">
        <f>IF(ISNUMBER(jaar_zip[[#This Row],[graaddagen]]),IF(OR(MONTH(jaar_zip[[#This Row],[Datum]])=1,MONTH(jaar_zip[[#This Row],[Datum]])=2,MONTH(jaar_zip[[#This Row],[Datum]])=11,MONTH(jaar_zip[[#This Row],[Datum]])=12),1.1,IF(OR(MONTH(jaar_zip[[#This Row],[Datum]])=3,MONTH(jaar_zip[[#This Row],[Datum]])=10),1,0.8))*jaar_zip[[#This Row],[graaddagen]],"")</f>
        <v>8.4</v>
      </c>
      <c r="O362" s="101">
        <f>IF(ISNUMBER(jaar_zip[[#This Row],[etmaaltemperatuur]]),IF(jaar_zip[[#This Row],[etmaaltemperatuur]]&gt;stookgrens,jaar_zip[[#This Row],[etmaaltemperatuur]]-stookgrens,0),"")</f>
        <v>0</v>
      </c>
    </row>
    <row r="363" spans="1:15" x14ac:dyDescent="0.25">
      <c r="A363">
        <v>235</v>
      </c>
      <c r="B363">
        <v>20240328</v>
      </c>
      <c r="C363">
        <v>7.1</v>
      </c>
      <c r="D363">
        <v>9</v>
      </c>
      <c r="E363">
        <v>975</v>
      </c>
      <c r="F363">
        <v>2.1</v>
      </c>
      <c r="G363">
        <v>984.6</v>
      </c>
      <c r="H363">
        <v>74</v>
      </c>
      <c r="I363" s="101" t="s">
        <v>13</v>
      </c>
      <c r="J363" s="1">
        <f>DATEVALUE(RIGHT(jaar_zip[[#This Row],[YYYYMMDD]],2)&amp;"-"&amp;MID(jaar_zip[[#This Row],[YYYYMMDD]],5,2)&amp;"-"&amp;LEFT(jaar_zip[[#This Row],[YYYYMMDD]],4))</f>
        <v>45379</v>
      </c>
      <c r="K363" s="101" t="str">
        <f>IF(AND(VALUE(MONTH(jaar_zip[[#This Row],[Datum]]))=1,VALUE(WEEKNUM(jaar_zip[[#This Row],[Datum]],21))&gt;51),RIGHT(YEAR(jaar_zip[[#This Row],[Datum]])-1,2),RIGHT(YEAR(jaar_zip[[#This Row],[Datum]]),2))&amp;"-"&amp; TEXT(WEEKNUM(jaar_zip[[#This Row],[Datum]],21),"00")</f>
        <v>24-13</v>
      </c>
      <c r="L363" s="101">
        <f>MONTH(jaar_zip[[#This Row],[Datum]])</f>
        <v>3</v>
      </c>
      <c r="M363" s="101">
        <f>IF(ISNUMBER(jaar_zip[[#This Row],[etmaaltemperatuur]]),IF(jaar_zip[[#This Row],[etmaaltemperatuur]]&lt;stookgrens,stookgrens-jaar_zip[[#This Row],[etmaaltemperatuur]],0),"")</f>
        <v>9</v>
      </c>
      <c r="N363" s="101">
        <f>IF(ISNUMBER(jaar_zip[[#This Row],[graaddagen]]),IF(OR(MONTH(jaar_zip[[#This Row],[Datum]])=1,MONTH(jaar_zip[[#This Row],[Datum]])=2,MONTH(jaar_zip[[#This Row],[Datum]])=11,MONTH(jaar_zip[[#This Row],[Datum]])=12),1.1,IF(OR(MONTH(jaar_zip[[#This Row],[Datum]])=3,MONTH(jaar_zip[[#This Row],[Datum]])=10),1,0.8))*jaar_zip[[#This Row],[graaddagen]],"")</f>
        <v>9</v>
      </c>
      <c r="O363" s="101">
        <f>IF(ISNUMBER(jaar_zip[[#This Row],[etmaaltemperatuur]]),IF(jaar_zip[[#This Row],[etmaaltemperatuur]]&gt;stookgrens,jaar_zip[[#This Row],[etmaaltemperatuur]]-stookgrens,0),"")</f>
        <v>0</v>
      </c>
    </row>
    <row r="364" spans="1:15" x14ac:dyDescent="0.25">
      <c r="A364">
        <v>235</v>
      </c>
      <c r="B364">
        <v>20240329</v>
      </c>
      <c r="C364">
        <v>7.5</v>
      </c>
      <c r="D364">
        <v>10.8</v>
      </c>
      <c r="E364">
        <v>1539</v>
      </c>
      <c r="F364">
        <v>-0.1</v>
      </c>
      <c r="G364">
        <v>991.7</v>
      </c>
      <c r="H364">
        <v>67</v>
      </c>
      <c r="I364" s="101" t="s">
        <v>13</v>
      </c>
      <c r="J364" s="1">
        <f>DATEVALUE(RIGHT(jaar_zip[[#This Row],[YYYYMMDD]],2)&amp;"-"&amp;MID(jaar_zip[[#This Row],[YYYYMMDD]],5,2)&amp;"-"&amp;LEFT(jaar_zip[[#This Row],[YYYYMMDD]],4))</f>
        <v>45380</v>
      </c>
      <c r="K364" s="101" t="str">
        <f>IF(AND(VALUE(MONTH(jaar_zip[[#This Row],[Datum]]))=1,VALUE(WEEKNUM(jaar_zip[[#This Row],[Datum]],21))&gt;51),RIGHT(YEAR(jaar_zip[[#This Row],[Datum]])-1,2),RIGHT(YEAR(jaar_zip[[#This Row],[Datum]]),2))&amp;"-"&amp; TEXT(WEEKNUM(jaar_zip[[#This Row],[Datum]],21),"00")</f>
        <v>24-13</v>
      </c>
      <c r="L364" s="101">
        <f>MONTH(jaar_zip[[#This Row],[Datum]])</f>
        <v>3</v>
      </c>
      <c r="M364" s="101">
        <f>IF(ISNUMBER(jaar_zip[[#This Row],[etmaaltemperatuur]]),IF(jaar_zip[[#This Row],[etmaaltemperatuur]]&lt;stookgrens,stookgrens-jaar_zip[[#This Row],[etmaaltemperatuur]],0),"")</f>
        <v>7.1999999999999993</v>
      </c>
      <c r="N364" s="101">
        <f>IF(ISNUMBER(jaar_zip[[#This Row],[graaddagen]]),IF(OR(MONTH(jaar_zip[[#This Row],[Datum]])=1,MONTH(jaar_zip[[#This Row],[Datum]])=2,MONTH(jaar_zip[[#This Row],[Datum]])=11,MONTH(jaar_zip[[#This Row],[Datum]])=12),1.1,IF(OR(MONTH(jaar_zip[[#This Row],[Datum]])=3,MONTH(jaar_zip[[#This Row],[Datum]])=10),1,0.8))*jaar_zip[[#This Row],[graaddagen]],"")</f>
        <v>7.1999999999999993</v>
      </c>
      <c r="O364" s="101">
        <f>IF(ISNUMBER(jaar_zip[[#This Row],[etmaaltemperatuur]]),IF(jaar_zip[[#This Row],[etmaaltemperatuur]]&gt;stookgrens,jaar_zip[[#This Row],[etmaaltemperatuur]]-stookgrens,0),"")</f>
        <v>0</v>
      </c>
    </row>
    <row r="365" spans="1:15" x14ac:dyDescent="0.25">
      <c r="A365">
        <v>235</v>
      </c>
      <c r="B365">
        <v>20240330</v>
      </c>
      <c r="C365">
        <v>2.5</v>
      </c>
      <c r="D365">
        <v>8.1999999999999993</v>
      </c>
      <c r="E365">
        <v>261</v>
      </c>
      <c r="F365">
        <v>7.3</v>
      </c>
      <c r="G365">
        <v>997</v>
      </c>
      <c r="H365">
        <v>93</v>
      </c>
      <c r="I365" s="101" t="s">
        <v>13</v>
      </c>
      <c r="J365" s="1">
        <f>DATEVALUE(RIGHT(jaar_zip[[#This Row],[YYYYMMDD]],2)&amp;"-"&amp;MID(jaar_zip[[#This Row],[YYYYMMDD]],5,2)&amp;"-"&amp;LEFT(jaar_zip[[#This Row],[YYYYMMDD]],4))</f>
        <v>45381</v>
      </c>
      <c r="K365" s="101" t="str">
        <f>IF(AND(VALUE(MONTH(jaar_zip[[#This Row],[Datum]]))=1,VALUE(WEEKNUM(jaar_zip[[#This Row],[Datum]],21))&gt;51),RIGHT(YEAR(jaar_zip[[#This Row],[Datum]])-1,2),RIGHT(YEAR(jaar_zip[[#This Row],[Datum]]),2))&amp;"-"&amp; TEXT(WEEKNUM(jaar_zip[[#This Row],[Datum]],21),"00")</f>
        <v>24-13</v>
      </c>
      <c r="L365" s="101">
        <f>MONTH(jaar_zip[[#This Row],[Datum]])</f>
        <v>3</v>
      </c>
      <c r="M365" s="101">
        <f>IF(ISNUMBER(jaar_zip[[#This Row],[etmaaltemperatuur]]),IF(jaar_zip[[#This Row],[etmaaltemperatuur]]&lt;stookgrens,stookgrens-jaar_zip[[#This Row],[etmaaltemperatuur]],0),"")</f>
        <v>9.8000000000000007</v>
      </c>
      <c r="N365" s="101">
        <f>IF(ISNUMBER(jaar_zip[[#This Row],[graaddagen]]),IF(OR(MONTH(jaar_zip[[#This Row],[Datum]])=1,MONTH(jaar_zip[[#This Row],[Datum]])=2,MONTH(jaar_zip[[#This Row],[Datum]])=11,MONTH(jaar_zip[[#This Row],[Datum]])=12),1.1,IF(OR(MONTH(jaar_zip[[#This Row],[Datum]])=3,MONTH(jaar_zip[[#This Row],[Datum]])=10),1,0.8))*jaar_zip[[#This Row],[graaddagen]],"")</f>
        <v>9.8000000000000007</v>
      </c>
      <c r="O365" s="101">
        <f>IF(ISNUMBER(jaar_zip[[#This Row],[etmaaltemperatuur]]),IF(jaar_zip[[#This Row],[etmaaltemperatuur]]&gt;stookgrens,jaar_zip[[#This Row],[etmaaltemperatuur]]-stookgrens,0),"")</f>
        <v>0</v>
      </c>
    </row>
    <row r="366" spans="1:15" x14ac:dyDescent="0.25">
      <c r="A366">
        <v>235</v>
      </c>
      <c r="B366">
        <v>20240331</v>
      </c>
      <c r="C366">
        <v>5.0999999999999996</v>
      </c>
      <c r="D366">
        <v>9.5</v>
      </c>
      <c r="E366">
        <v>1035</v>
      </c>
      <c r="F366">
        <v>5.6</v>
      </c>
      <c r="G366">
        <v>997</v>
      </c>
      <c r="H366">
        <v>91</v>
      </c>
      <c r="I366" s="101" t="s">
        <v>13</v>
      </c>
      <c r="J366" s="1">
        <f>DATEVALUE(RIGHT(jaar_zip[[#This Row],[YYYYMMDD]],2)&amp;"-"&amp;MID(jaar_zip[[#This Row],[YYYYMMDD]],5,2)&amp;"-"&amp;LEFT(jaar_zip[[#This Row],[YYYYMMDD]],4))</f>
        <v>45382</v>
      </c>
      <c r="K366" s="101" t="str">
        <f>IF(AND(VALUE(MONTH(jaar_zip[[#This Row],[Datum]]))=1,VALUE(WEEKNUM(jaar_zip[[#This Row],[Datum]],21))&gt;51),RIGHT(YEAR(jaar_zip[[#This Row],[Datum]])-1,2),RIGHT(YEAR(jaar_zip[[#This Row],[Datum]]),2))&amp;"-"&amp; TEXT(WEEKNUM(jaar_zip[[#This Row],[Datum]],21),"00")</f>
        <v>24-13</v>
      </c>
      <c r="L366" s="101">
        <f>MONTH(jaar_zip[[#This Row],[Datum]])</f>
        <v>3</v>
      </c>
      <c r="M366" s="101">
        <f>IF(ISNUMBER(jaar_zip[[#This Row],[etmaaltemperatuur]]),IF(jaar_zip[[#This Row],[etmaaltemperatuur]]&lt;stookgrens,stookgrens-jaar_zip[[#This Row],[etmaaltemperatuur]],0),"")</f>
        <v>8.5</v>
      </c>
      <c r="N366" s="101">
        <f>IF(ISNUMBER(jaar_zip[[#This Row],[graaddagen]]),IF(OR(MONTH(jaar_zip[[#This Row],[Datum]])=1,MONTH(jaar_zip[[#This Row],[Datum]])=2,MONTH(jaar_zip[[#This Row],[Datum]])=11,MONTH(jaar_zip[[#This Row],[Datum]])=12),1.1,IF(OR(MONTH(jaar_zip[[#This Row],[Datum]])=3,MONTH(jaar_zip[[#This Row],[Datum]])=10),1,0.8))*jaar_zip[[#This Row],[graaddagen]],"")</f>
        <v>8.5</v>
      </c>
      <c r="O366" s="101">
        <f>IF(ISNUMBER(jaar_zip[[#This Row],[etmaaltemperatuur]]),IF(jaar_zip[[#This Row],[etmaaltemperatuur]]&gt;stookgrens,jaar_zip[[#This Row],[etmaaltemperatuur]]-stookgrens,0),"")</f>
        <v>0</v>
      </c>
    </row>
    <row r="367" spans="1:15" x14ac:dyDescent="0.25">
      <c r="A367">
        <v>235</v>
      </c>
      <c r="B367">
        <v>20240401</v>
      </c>
      <c r="C367">
        <v>4.7</v>
      </c>
      <c r="D367">
        <v>9.1999999999999993</v>
      </c>
      <c r="E367">
        <v>862</v>
      </c>
      <c r="F367">
        <v>0</v>
      </c>
      <c r="G367">
        <v>995.6</v>
      </c>
      <c r="H367">
        <v>89</v>
      </c>
      <c r="I367" s="101" t="s">
        <v>13</v>
      </c>
      <c r="J367" s="1">
        <f>DATEVALUE(RIGHT(jaar_zip[[#This Row],[YYYYMMDD]],2)&amp;"-"&amp;MID(jaar_zip[[#This Row],[YYYYMMDD]],5,2)&amp;"-"&amp;LEFT(jaar_zip[[#This Row],[YYYYMMDD]],4))</f>
        <v>45383</v>
      </c>
      <c r="K367" s="101" t="str">
        <f>IF(AND(VALUE(MONTH(jaar_zip[[#This Row],[Datum]]))=1,VALUE(WEEKNUM(jaar_zip[[#This Row],[Datum]],21))&gt;51),RIGHT(YEAR(jaar_zip[[#This Row],[Datum]])-1,2),RIGHT(YEAR(jaar_zip[[#This Row],[Datum]]),2))&amp;"-"&amp; TEXT(WEEKNUM(jaar_zip[[#This Row],[Datum]],21),"00")</f>
        <v>24-14</v>
      </c>
      <c r="L367" s="101">
        <f>MONTH(jaar_zip[[#This Row],[Datum]])</f>
        <v>4</v>
      </c>
      <c r="M367" s="101">
        <f>IF(ISNUMBER(jaar_zip[[#This Row],[etmaaltemperatuur]]),IF(jaar_zip[[#This Row],[etmaaltemperatuur]]&lt;stookgrens,stookgrens-jaar_zip[[#This Row],[etmaaltemperatuur]],0),"")</f>
        <v>8.8000000000000007</v>
      </c>
      <c r="N367" s="101">
        <f>IF(ISNUMBER(jaar_zip[[#This Row],[graaddagen]]),IF(OR(MONTH(jaar_zip[[#This Row],[Datum]])=1,MONTH(jaar_zip[[#This Row],[Datum]])=2,MONTH(jaar_zip[[#This Row],[Datum]])=11,MONTH(jaar_zip[[#This Row],[Datum]])=12),1.1,IF(OR(MONTH(jaar_zip[[#This Row],[Datum]])=3,MONTH(jaar_zip[[#This Row],[Datum]])=10),1,0.8))*jaar_zip[[#This Row],[graaddagen]],"")</f>
        <v>7.0400000000000009</v>
      </c>
      <c r="O367" s="101">
        <f>IF(ISNUMBER(jaar_zip[[#This Row],[etmaaltemperatuur]]),IF(jaar_zip[[#This Row],[etmaaltemperatuur]]&gt;stookgrens,jaar_zip[[#This Row],[etmaaltemperatuur]]-stookgrens,0),"")</f>
        <v>0</v>
      </c>
    </row>
    <row r="368" spans="1:15" x14ac:dyDescent="0.25">
      <c r="A368">
        <v>235</v>
      </c>
      <c r="B368">
        <v>20240402</v>
      </c>
      <c r="C368">
        <v>5.7</v>
      </c>
      <c r="D368">
        <v>9.9</v>
      </c>
      <c r="E368">
        <v>1198</v>
      </c>
      <c r="F368">
        <v>0.2</v>
      </c>
      <c r="G368">
        <v>1003.6</v>
      </c>
      <c r="H368">
        <v>87</v>
      </c>
      <c r="I368" s="101" t="s">
        <v>13</v>
      </c>
      <c r="J368" s="1">
        <f>DATEVALUE(RIGHT(jaar_zip[[#This Row],[YYYYMMDD]],2)&amp;"-"&amp;MID(jaar_zip[[#This Row],[YYYYMMDD]],5,2)&amp;"-"&amp;LEFT(jaar_zip[[#This Row],[YYYYMMDD]],4))</f>
        <v>45384</v>
      </c>
      <c r="K368" s="101" t="str">
        <f>IF(AND(VALUE(MONTH(jaar_zip[[#This Row],[Datum]]))=1,VALUE(WEEKNUM(jaar_zip[[#This Row],[Datum]],21))&gt;51),RIGHT(YEAR(jaar_zip[[#This Row],[Datum]])-1,2),RIGHT(YEAR(jaar_zip[[#This Row],[Datum]]),2))&amp;"-"&amp; TEXT(WEEKNUM(jaar_zip[[#This Row],[Datum]],21),"00")</f>
        <v>24-14</v>
      </c>
      <c r="L368" s="101">
        <f>MONTH(jaar_zip[[#This Row],[Datum]])</f>
        <v>4</v>
      </c>
      <c r="M368" s="101">
        <f>IF(ISNUMBER(jaar_zip[[#This Row],[etmaaltemperatuur]]),IF(jaar_zip[[#This Row],[etmaaltemperatuur]]&lt;stookgrens,stookgrens-jaar_zip[[#This Row],[etmaaltemperatuur]],0),"")</f>
        <v>8.1</v>
      </c>
      <c r="N368" s="101">
        <f>IF(ISNUMBER(jaar_zip[[#This Row],[graaddagen]]),IF(OR(MONTH(jaar_zip[[#This Row],[Datum]])=1,MONTH(jaar_zip[[#This Row],[Datum]])=2,MONTH(jaar_zip[[#This Row],[Datum]])=11,MONTH(jaar_zip[[#This Row],[Datum]])=12),1.1,IF(OR(MONTH(jaar_zip[[#This Row],[Datum]])=3,MONTH(jaar_zip[[#This Row],[Datum]])=10),1,0.8))*jaar_zip[[#This Row],[graaddagen]],"")</f>
        <v>6.48</v>
      </c>
      <c r="O368" s="101">
        <f>IF(ISNUMBER(jaar_zip[[#This Row],[etmaaltemperatuur]]),IF(jaar_zip[[#This Row],[etmaaltemperatuur]]&gt;stookgrens,jaar_zip[[#This Row],[etmaaltemperatuur]]-stookgrens,0),"")</f>
        <v>0</v>
      </c>
    </row>
    <row r="369" spans="1:15" x14ac:dyDescent="0.25">
      <c r="A369">
        <v>235</v>
      </c>
      <c r="B369">
        <v>20240403</v>
      </c>
      <c r="C369">
        <v>6.6</v>
      </c>
      <c r="D369">
        <v>10.6</v>
      </c>
      <c r="E369">
        <v>598</v>
      </c>
      <c r="F369">
        <v>5.7</v>
      </c>
      <c r="G369">
        <v>1002.2</v>
      </c>
      <c r="H369">
        <v>89</v>
      </c>
      <c r="I369" s="101" t="s">
        <v>13</v>
      </c>
      <c r="J369" s="1">
        <f>DATEVALUE(RIGHT(jaar_zip[[#This Row],[YYYYMMDD]],2)&amp;"-"&amp;MID(jaar_zip[[#This Row],[YYYYMMDD]],5,2)&amp;"-"&amp;LEFT(jaar_zip[[#This Row],[YYYYMMDD]],4))</f>
        <v>45385</v>
      </c>
      <c r="K369" s="101" t="str">
        <f>IF(AND(VALUE(MONTH(jaar_zip[[#This Row],[Datum]]))=1,VALUE(WEEKNUM(jaar_zip[[#This Row],[Datum]],21))&gt;51),RIGHT(YEAR(jaar_zip[[#This Row],[Datum]])-1,2),RIGHT(YEAR(jaar_zip[[#This Row],[Datum]]),2))&amp;"-"&amp; TEXT(WEEKNUM(jaar_zip[[#This Row],[Datum]],21),"00")</f>
        <v>24-14</v>
      </c>
      <c r="L369" s="101">
        <f>MONTH(jaar_zip[[#This Row],[Datum]])</f>
        <v>4</v>
      </c>
      <c r="M369" s="101">
        <f>IF(ISNUMBER(jaar_zip[[#This Row],[etmaaltemperatuur]]),IF(jaar_zip[[#This Row],[etmaaltemperatuur]]&lt;stookgrens,stookgrens-jaar_zip[[#This Row],[etmaaltemperatuur]],0),"")</f>
        <v>7.4</v>
      </c>
      <c r="N369" s="101">
        <f>IF(ISNUMBER(jaar_zip[[#This Row],[graaddagen]]),IF(OR(MONTH(jaar_zip[[#This Row],[Datum]])=1,MONTH(jaar_zip[[#This Row],[Datum]])=2,MONTH(jaar_zip[[#This Row],[Datum]])=11,MONTH(jaar_zip[[#This Row],[Datum]])=12),1.1,IF(OR(MONTH(jaar_zip[[#This Row],[Datum]])=3,MONTH(jaar_zip[[#This Row],[Datum]])=10),1,0.8))*jaar_zip[[#This Row],[graaddagen]],"")</f>
        <v>5.9200000000000008</v>
      </c>
      <c r="O369" s="101">
        <f>IF(ISNUMBER(jaar_zip[[#This Row],[etmaaltemperatuur]]),IF(jaar_zip[[#This Row],[etmaaltemperatuur]]&gt;stookgrens,jaar_zip[[#This Row],[etmaaltemperatuur]]-stookgrens,0),"")</f>
        <v>0</v>
      </c>
    </row>
    <row r="370" spans="1:15" x14ac:dyDescent="0.25">
      <c r="A370">
        <v>235</v>
      </c>
      <c r="B370">
        <v>20240404</v>
      </c>
      <c r="C370">
        <v>6.8</v>
      </c>
      <c r="D370">
        <v>10.5</v>
      </c>
      <c r="E370">
        <v>1033</v>
      </c>
      <c r="F370">
        <v>8</v>
      </c>
      <c r="G370">
        <v>1003.1</v>
      </c>
      <c r="H370">
        <v>90</v>
      </c>
      <c r="I370" s="101" t="s">
        <v>13</v>
      </c>
      <c r="J370" s="1">
        <f>DATEVALUE(RIGHT(jaar_zip[[#This Row],[YYYYMMDD]],2)&amp;"-"&amp;MID(jaar_zip[[#This Row],[YYYYMMDD]],5,2)&amp;"-"&amp;LEFT(jaar_zip[[#This Row],[YYYYMMDD]],4))</f>
        <v>45386</v>
      </c>
      <c r="K370" s="101" t="str">
        <f>IF(AND(VALUE(MONTH(jaar_zip[[#This Row],[Datum]]))=1,VALUE(WEEKNUM(jaar_zip[[#This Row],[Datum]],21))&gt;51),RIGHT(YEAR(jaar_zip[[#This Row],[Datum]])-1,2),RIGHT(YEAR(jaar_zip[[#This Row],[Datum]]),2))&amp;"-"&amp; TEXT(WEEKNUM(jaar_zip[[#This Row],[Datum]],21),"00")</f>
        <v>24-14</v>
      </c>
      <c r="L370" s="101">
        <f>MONTH(jaar_zip[[#This Row],[Datum]])</f>
        <v>4</v>
      </c>
      <c r="M370" s="101">
        <f>IF(ISNUMBER(jaar_zip[[#This Row],[etmaaltemperatuur]]),IF(jaar_zip[[#This Row],[etmaaltemperatuur]]&lt;stookgrens,stookgrens-jaar_zip[[#This Row],[etmaaltemperatuur]],0),"")</f>
        <v>7.5</v>
      </c>
      <c r="N370" s="101">
        <f>IF(ISNUMBER(jaar_zip[[#This Row],[graaddagen]]),IF(OR(MONTH(jaar_zip[[#This Row],[Datum]])=1,MONTH(jaar_zip[[#This Row],[Datum]])=2,MONTH(jaar_zip[[#This Row],[Datum]])=11,MONTH(jaar_zip[[#This Row],[Datum]])=12),1.1,IF(OR(MONTH(jaar_zip[[#This Row],[Datum]])=3,MONTH(jaar_zip[[#This Row],[Datum]])=10),1,0.8))*jaar_zip[[#This Row],[graaddagen]],"")</f>
        <v>6</v>
      </c>
      <c r="O370" s="101">
        <f>IF(ISNUMBER(jaar_zip[[#This Row],[etmaaltemperatuur]]),IF(jaar_zip[[#This Row],[etmaaltemperatuur]]&gt;stookgrens,jaar_zip[[#This Row],[etmaaltemperatuur]]-stookgrens,0),"")</f>
        <v>0</v>
      </c>
    </row>
    <row r="371" spans="1:15" x14ac:dyDescent="0.25">
      <c r="A371">
        <v>235</v>
      </c>
      <c r="B371">
        <v>20240405</v>
      </c>
      <c r="C371">
        <v>8.5</v>
      </c>
      <c r="D371">
        <v>12.4</v>
      </c>
      <c r="E371">
        <v>1137</v>
      </c>
      <c r="F371">
        <v>5</v>
      </c>
      <c r="G371">
        <v>1006.2</v>
      </c>
      <c r="H371">
        <v>86</v>
      </c>
      <c r="I371" s="101" t="s">
        <v>13</v>
      </c>
      <c r="J371" s="1">
        <f>DATEVALUE(RIGHT(jaar_zip[[#This Row],[YYYYMMDD]],2)&amp;"-"&amp;MID(jaar_zip[[#This Row],[YYYYMMDD]],5,2)&amp;"-"&amp;LEFT(jaar_zip[[#This Row],[YYYYMMDD]],4))</f>
        <v>45387</v>
      </c>
      <c r="K371" s="101" t="str">
        <f>IF(AND(VALUE(MONTH(jaar_zip[[#This Row],[Datum]]))=1,VALUE(WEEKNUM(jaar_zip[[#This Row],[Datum]],21))&gt;51),RIGHT(YEAR(jaar_zip[[#This Row],[Datum]])-1,2),RIGHT(YEAR(jaar_zip[[#This Row],[Datum]]),2))&amp;"-"&amp; TEXT(WEEKNUM(jaar_zip[[#This Row],[Datum]],21),"00")</f>
        <v>24-14</v>
      </c>
      <c r="L371" s="101">
        <f>MONTH(jaar_zip[[#This Row],[Datum]])</f>
        <v>4</v>
      </c>
      <c r="M371" s="101">
        <f>IF(ISNUMBER(jaar_zip[[#This Row],[etmaaltemperatuur]]),IF(jaar_zip[[#This Row],[etmaaltemperatuur]]&lt;stookgrens,stookgrens-jaar_zip[[#This Row],[etmaaltemperatuur]],0),"")</f>
        <v>5.6</v>
      </c>
      <c r="N371" s="101">
        <f>IF(ISNUMBER(jaar_zip[[#This Row],[graaddagen]]),IF(OR(MONTH(jaar_zip[[#This Row],[Datum]])=1,MONTH(jaar_zip[[#This Row],[Datum]])=2,MONTH(jaar_zip[[#This Row],[Datum]])=11,MONTH(jaar_zip[[#This Row],[Datum]])=12),1.1,IF(OR(MONTH(jaar_zip[[#This Row],[Datum]])=3,MONTH(jaar_zip[[#This Row],[Datum]])=10),1,0.8))*jaar_zip[[#This Row],[graaddagen]],"")</f>
        <v>4.4799999999999995</v>
      </c>
      <c r="O371" s="101">
        <f>IF(ISNUMBER(jaar_zip[[#This Row],[etmaaltemperatuur]]),IF(jaar_zip[[#This Row],[etmaaltemperatuur]]&gt;stookgrens,jaar_zip[[#This Row],[etmaaltemperatuur]]-stookgrens,0),"")</f>
        <v>0</v>
      </c>
    </row>
    <row r="372" spans="1:15" x14ac:dyDescent="0.25">
      <c r="A372">
        <v>235</v>
      </c>
      <c r="B372">
        <v>20240406</v>
      </c>
      <c r="C372">
        <v>7.2</v>
      </c>
      <c r="D372">
        <v>16.600000000000001</v>
      </c>
      <c r="E372">
        <v>1513</v>
      </c>
      <c r="F372">
        <v>-0.1</v>
      </c>
      <c r="G372">
        <v>1007.1</v>
      </c>
      <c r="H372">
        <v>68</v>
      </c>
      <c r="I372" s="101" t="s">
        <v>13</v>
      </c>
      <c r="J372" s="1">
        <f>DATEVALUE(RIGHT(jaar_zip[[#This Row],[YYYYMMDD]],2)&amp;"-"&amp;MID(jaar_zip[[#This Row],[YYYYMMDD]],5,2)&amp;"-"&amp;LEFT(jaar_zip[[#This Row],[YYYYMMDD]],4))</f>
        <v>45388</v>
      </c>
      <c r="K372" s="101" t="str">
        <f>IF(AND(VALUE(MONTH(jaar_zip[[#This Row],[Datum]]))=1,VALUE(WEEKNUM(jaar_zip[[#This Row],[Datum]],21))&gt;51),RIGHT(YEAR(jaar_zip[[#This Row],[Datum]])-1,2),RIGHT(YEAR(jaar_zip[[#This Row],[Datum]]),2))&amp;"-"&amp; TEXT(WEEKNUM(jaar_zip[[#This Row],[Datum]],21),"00")</f>
        <v>24-14</v>
      </c>
      <c r="L372" s="101">
        <f>MONTH(jaar_zip[[#This Row],[Datum]])</f>
        <v>4</v>
      </c>
      <c r="M372" s="101">
        <f>IF(ISNUMBER(jaar_zip[[#This Row],[etmaaltemperatuur]]),IF(jaar_zip[[#This Row],[etmaaltemperatuur]]&lt;stookgrens,stookgrens-jaar_zip[[#This Row],[etmaaltemperatuur]],0),"")</f>
        <v>1.3999999999999986</v>
      </c>
      <c r="N372" s="101">
        <f>IF(ISNUMBER(jaar_zip[[#This Row],[graaddagen]]),IF(OR(MONTH(jaar_zip[[#This Row],[Datum]])=1,MONTH(jaar_zip[[#This Row],[Datum]])=2,MONTH(jaar_zip[[#This Row],[Datum]])=11,MONTH(jaar_zip[[#This Row],[Datum]])=12),1.1,IF(OR(MONTH(jaar_zip[[#This Row],[Datum]])=3,MONTH(jaar_zip[[#This Row],[Datum]])=10),1,0.8))*jaar_zip[[#This Row],[graaddagen]],"")</f>
        <v>1.119999999999999</v>
      </c>
      <c r="O372" s="101">
        <f>IF(ISNUMBER(jaar_zip[[#This Row],[etmaaltemperatuur]]),IF(jaar_zip[[#This Row],[etmaaltemperatuur]]&gt;stookgrens,jaar_zip[[#This Row],[etmaaltemperatuur]]-stookgrens,0),"")</f>
        <v>0</v>
      </c>
    </row>
    <row r="373" spans="1:15" x14ac:dyDescent="0.25">
      <c r="A373">
        <v>235</v>
      </c>
      <c r="B373">
        <v>20240407</v>
      </c>
      <c r="C373">
        <v>8.5</v>
      </c>
      <c r="D373">
        <v>13</v>
      </c>
      <c r="E373">
        <v>2026</v>
      </c>
      <c r="F373">
        <v>1.1000000000000001</v>
      </c>
      <c r="G373">
        <v>1010.6</v>
      </c>
      <c r="H373">
        <v>74</v>
      </c>
      <c r="I373" s="101" t="s">
        <v>13</v>
      </c>
      <c r="J373" s="1">
        <f>DATEVALUE(RIGHT(jaar_zip[[#This Row],[YYYYMMDD]],2)&amp;"-"&amp;MID(jaar_zip[[#This Row],[YYYYMMDD]],5,2)&amp;"-"&amp;LEFT(jaar_zip[[#This Row],[YYYYMMDD]],4))</f>
        <v>45389</v>
      </c>
      <c r="K373" s="101" t="str">
        <f>IF(AND(VALUE(MONTH(jaar_zip[[#This Row],[Datum]]))=1,VALUE(WEEKNUM(jaar_zip[[#This Row],[Datum]],21))&gt;51),RIGHT(YEAR(jaar_zip[[#This Row],[Datum]])-1,2),RIGHT(YEAR(jaar_zip[[#This Row],[Datum]]),2))&amp;"-"&amp; TEXT(WEEKNUM(jaar_zip[[#This Row],[Datum]],21),"00")</f>
        <v>24-14</v>
      </c>
      <c r="L373" s="101">
        <f>MONTH(jaar_zip[[#This Row],[Datum]])</f>
        <v>4</v>
      </c>
      <c r="M373" s="101">
        <f>IF(ISNUMBER(jaar_zip[[#This Row],[etmaaltemperatuur]]),IF(jaar_zip[[#This Row],[etmaaltemperatuur]]&lt;stookgrens,stookgrens-jaar_zip[[#This Row],[etmaaltemperatuur]],0),"")</f>
        <v>5</v>
      </c>
      <c r="N373" s="101">
        <f>IF(ISNUMBER(jaar_zip[[#This Row],[graaddagen]]),IF(OR(MONTH(jaar_zip[[#This Row],[Datum]])=1,MONTH(jaar_zip[[#This Row],[Datum]])=2,MONTH(jaar_zip[[#This Row],[Datum]])=11,MONTH(jaar_zip[[#This Row],[Datum]])=12),1.1,IF(OR(MONTH(jaar_zip[[#This Row],[Datum]])=3,MONTH(jaar_zip[[#This Row],[Datum]])=10),1,0.8))*jaar_zip[[#This Row],[graaddagen]],"")</f>
        <v>4</v>
      </c>
      <c r="O373" s="101">
        <f>IF(ISNUMBER(jaar_zip[[#This Row],[etmaaltemperatuur]]),IF(jaar_zip[[#This Row],[etmaaltemperatuur]]&gt;stookgrens,jaar_zip[[#This Row],[etmaaltemperatuur]]-stookgrens,0),"")</f>
        <v>0</v>
      </c>
    </row>
    <row r="374" spans="1:15" x14ac:dyDescent="0.25">
      <c r="A374">
        <v>235</v>
      </c>
      <c r="B374">
        <v>20240408</v>
      </c>
      <c r="C374">
        <v>3.3</v>
      </c>
      <c r="D374">
        <v>13.5</v>
      </c>
      <c r="E374">
        <v>1140</v>
      </c>
      <c r="F374">
        <v>1.4</v>
      </c>
      <c r="G374">
        <v>1007.2</v>
      </c>
      <c r="H374">
        <v>80</v>
      </c>
      <c r="I374" s="101" t="s">
        <v>13</v>
      </c>
      <c r="J374" s="1">
        <f>DATEVALUE(RIGHT(jaar_zip[[#This Row],[YYYYMMDD]],2)&amp;"-"&amp;MID(jaar_zip[[#This Row],[YYYYMMDD]],5,2)&amp;"-"&amp;LEFT(jaar_zip[[#This Row],[YYYYMMDD]],4))</f>
        <v>45390</v>
      </c>
      <c r="K374" s="101" t="str">
        <f>IF(AND(VALUE(MONTH(jaar_zip[[#This Row],[Datum]]))=1,VALUE(WEEKNUM(jaar_zip[[#This Row],[Datum]],21))&gt;51),RIGHT(YEAR(jaar_zip[[#This Row],[Datum]])-1,2),RIGHT(YEAR(jaar_zip[[#This Row],[Datum]]),2))&amp;"-"&amp; TEXT(WEEKNUM(jaar_zip[[#This Row],[Datum]],21),"00")</f>
        <v>24-15</v>
      </c>
      <c r="L374" s="101">
        <f>MONTH(jaar_zip[[#This Row],[Datum]])</f>
        <v>4</v>
      </c>
      <c r="M374" s="101">
        <f>IF(ISNUMBER(jaar_zip[[#This Row],[etmaaltemperatuur]]),IF(jaar_zip[[#This Row],[etmaaltemperatuur]]&lt;stookgrens,stookgrens-jaar_zip[[#This Row],[etmaaltemperatuur]],0),"")</f>
        <v>4.5</v>
      </c>
      <c r="N374" s="101">
        <f>IF(ISNUMBER(jaar_zip[[#This Row],[graaddagen]]),IF(OR(MONTH(jaar_zip[[#This Row],[Datum]])=1,MONTH(jaar_zip[[#This Row],[Datum]])=2,MONTH(jaar_zip[[#This Row],[Datum]])=11,MONTH(jaar_zip[[#This Row],[Datum]])=12),1.1,IF(OR(MONTH(jaar_zip[[#This Row],[Datum]])=3,MONTH(jaar_zip[[#This Row],[Datum]])=10),1,0.8))*jaar_zip[[#This Row],[graaddagen]],"")</f>
        <v>3.6</v>
      </c>
      <c r="O374" s="101">
        <f>IF(ISNUMBER(jaar_zip[[#This Row],[etmaaltemperatuur]]),IF(jaar_zip[[#This Row],[etmaaltemperatuur]]&gt;stookgrens,jaar_zip[[#This Row],[etmaaltemperatuur]]-stookgrens,0),"")</f>
        <v>0</v>
      </c>
    </row>
    <row r="375" spans="1:15" x14ac:dyDescent="0.25">
      <c r="A375">
        <v>235</v>
      </c>
      <c r="B375">
        <v>20240409</v>
      </c>
      <c r="C375">
        <v>10.3</v>
      </c>
      <c r="D375">
        <v>10.7</v>
      </c>
      <c r="E375">
        <v>696</v>
      </c>
      <c r="F375">
        <v>0.6</v>
      </c>
      <c r="G375">
        <v>1007.4</v>
      </c>
      <c r="H375">
        <v>78</v>
      </c>
      <c r="I375" s="101" t="s">
        <v>13</v>
      </c>
      <c r="J375" s="1">
        <f>DATEVALUE(RIGHT(jaar_zip[[#This Row],[YYYYMMDD]],2)&amp;"-"&amp;MID(jaar_zip[[#This Row],[YYYYMMDD]],5,2)&amp;"-"&amp;LEFT(jaar_zip[[#This Row],[YYYYMMDD]],4))</f>
        <v>45391</v>
      </c>
      <c r="K375" s="101" t="str">
        <f>IF(AND(VALUE(MONTH(jaar_zip[[#This Row],[Datum]]))=1,VALUE(WEEKNUM(jaar_zip[[#This Row],[Datum]],21))&gt;51),RIGHT(YEAR(jaar_zip[[#This Row],[Datum]])-1,2),RIGHT(YEAR(jaar_zip[[#This Row],[Datum]]),2))&amp;"-"&amp; TEXT(WEEKNUM(jaar_zip[[#This Row],[Datum]],21),"00")</f>
        <v>24-15</v>
      </c>
      <c r="L375" s="101">
        <f>MONTH(jaar_zip[[#This Row],[Datum]])</f>
        <v>4</v>
      </c>
      <c r="M375" s="101">
        <f>IF(ISNUMBER(jaar_zip[[#This Row],[etmaaltemperatuur]]),IF(jaar_zip[[#This Row],[etmaaltemperatuur]]&lt;stookgrens,stookgrens-jaar_zip[[#This Row],[etmaaltemperatuur]],0),"")</f>
        <v>7.3000000000000007</v>
      </c>
      <c r="N375" s="101">
        <f>IF(ISNUMBER(jaar_zip[[#This Row],[graaddagen]]),IF(OR(MONTH(jaar_zip[[#This Row],[Datum]])=1,MONTH(jaar_zip[[#This Row],[Datum]])=2,MONTH(jaar_zip[[#This Row],[Datum]])=11,MONTH(jaar_zip[[#This Row],[Datum]])=12),1.1,IF(OR(MONTH(jaar_zip[[#This Row],[Datum]])=3,MONTH(jaar_zip[[#This Row],[Datum]])=10),1,0.8))*jaar_zip[[#This Row],[graaddagen]],"")</f>
        <v>5.8400000000000007</v>
      </c>
      <c r="O375" s="101">
        <f>IF(ISNUMBER(jaar_zip[[#This Row],[etmaaltemperatuur]]),IF(jaar_zip[[#This Row],[etmaaltemperatuur]]&gt;stookgrens,jaar_zip[[#This Row],[etmaaltemperatuur]]-stookgrens,0),"")</f>
        <v>0</v>
      </c>
    </row>
    <row r="376" spans="1:15" x14ac:dyDescent="0.25">
      <c r="A376">
        <v>235</v>
      </c>
      <c r="B376">
        <v>20240410</v>
      </c>
      <c r="C376">
        <v>7.3</v>
      </c>
      <c r="D376">
        <v>10.7</v>
      </c>
      <c r="E376">
        <v>1980</v>
      </c>
      <c r="F376">
        <v>-0.1</v>
      </c>
      <c r="G376">
        <v>1025.2</v>
      </c>
      <c r="H376">
        <v>71</v>
      </c>
      <c r="I376" s="101" t="s">
        <v>13</v>
      </c>
      <c r="J376" s="1">
        <f>DATEVALUE(RIGHT(jaar_zip[[#This Row],[YYYYMMDD]],2)&amp;"-"&amp;MID(jaar_zip[[#This Row],[YYYYMMDD]],5,2)&amp;"-"&amp;LEFT(jaar_zip[[#This Row],[YYYYMMDD]],4))</f>
        <v>45392</v>
      </c>
      <c r="K376" s="101" t="str">
        <f>IF(AND(VALUE(MONTH(jaar_zip[[#This Row],[Datum]]))=1,VALUE(WEEKNUM(jaar_zip[[#This Row],[Datum]],21))&gt;51),RIGHT(YEAR(jaar_zip[[#This Row],[Datum]])-1,2),RIGHT(YEAR(jaar_zip[[#This Row],[Datum]]),2))&amp;"-"&amp; TEXT(WEEKNUM(jaar_zip[[#This Row],[Datum]],21),"00")</f>
        <v>24-15</v>
      </c>
      <c r="L376" s="101">
        <f>MONTH(jaar_zip[[#This Row],[Datum]])</f>
        <v>4</v>
      </c>
      <c r="M376" s="101">
        <f>IF(ISNUMBER(jaar_zip[[#This Row],[etmaaltemperatuur]]),IF(jaar_zip[[#This Row],[etmaaltemperatuur]]&lt;stookgrens,stookgrens-jaar_zip[[#This Row],[etmaaltemperatuur]],0),"")</f>
        <v>7.3000000000000007</v>
      </c>
      <c r="N376" s="101">
        <f>IF(ISNUMBER(jaar_zip[[#This Row],[graaddagen]]),IF(OR(MONTH(jaar_zip[[#This Row],[Datum]])=1,MONTH(jaar_zip[[#This Row],[Datum]])=2,MONTH(jaar_zip[[#This Row],[Datum]])=11,MONTH(jaar_zip[[#This Row],[Datum]])=12),1.1,IF(OR(MONTH(jaar_zip[[#This Row],[Datum]])=3,MONTH(jaar_zip[[#This Row],[Datum]])=10),1,0.8))*jaar_zip[[#This Row],[graaddagen]],"")</f>
        <v>5.8400000000000007</v>
      </c>
      <c r="O376" s="101">
        <f>IF(ISNUMBER(jaar_zip[[#This Row],[etmaaltemperatuur]]),IF(jaar_zip[[#This Row],[etmaaltemperatuur]]&gt;stookgrens,jaar_zip[[#This Row],[etmaaltemperatuur]]-stookgrens,0),"")</f>
        <v>0</v>
      </c>
    </row>
    <row r="377" spans="1:15" x14ac:dyDescent="0.25">
      <c r="A377">
        <v>235</v>
      </c>
      <c r="B377">
        <v>20240411</v>
      </c>
      <c r="C377">
        <v>7.5</v>
      </c>
      <c r="D377">
        <v>12.3</v>
      </c>
      <c r="E377">
        <v>1325</v>
      </c>
      <c r="F377">
        <v>1</v>
      </c>
      <c r="G377">
        <v>1028.5</v>
      </c>
      <c r="H377">
        <v>90</v>
      </c>
      <c r="I377" s="101" t="s">
        <v>13</v>
      </c>
      <c r="J377" s="1">
        <f>DATEVALUE(RIGHT(jaar_zip[[#This Row],[YYYYMMDD]],2)&amp;"-"&amp;MID(jaar_zip[[#This Row],[YYYYMMDD]],5,2)&amp;"-"&amp;LEFT(jaar_zip[[#This Row],[YYYYMMDD]],4))</f>
        <v>45393</v>
      </c>
      <c r="K377" s="101" t="str">
        <f>IF(AND(VALUE(MONTH(jaar_zip[[#This Row],[Datum]]))=1,VALUE(WEEKNUM(jaar_zip[[#This Row],[Datum]],21))&gt;51),RIGHT(YEAR(jaar_zip[[#This Row],[Datum]])-1,2),RIGHT(YEAR(jaar_zip[[#This Row],[Datum]]),2))&amp;"-"&amp; TEXT(WEEKNUM(jaar_zip[[#This Row],[Datum]],21),"00")</f>
        <v>24-15</v>
      </c>
      <c r="L377" s="101">
        <f>MONTH(jaar_zip[[#This Row],[Datum]])</f>
        <v>4</v>
      </c>
      <c r="M377" s="101">
        <f>IF(ISNUMBER(jaar_zip[[#This Row],[etmaaltemperatuur]]),IF(jaar_zip[[#This Row],[etmaaltemperatuur]]&lt;stookgrens,stookgrens-jaar_zip[[#This Row],[etmaaltemperatuur]],0),"")</f>
        <v>5.6999999999999993</v>
      </c>
      <c r="N377" s="101">
        <f>IF(ISNUMBER(jaar_zip[[#This Row],[graaddagen]]),IF(OR(MONTH(jaar_zip[[#This Row],[Datum]])=1,MONTH(jaar_zip[[#This Row],[Datum]])=2,MONTH(jaar_zip[[#This Row],[Datum]])=11,MONTH(jaar_zip[[#This Row],[Datum]])=12),1.1,IF(OR(MONTH(jaar_zip[[#This Row],[Datum]])=3,MONTH(jaar_zip[[#This Row],[Datum]])=10),1,0.8))*jaar_zip[[#This Row],[graaddagen]],"")</f>
        <v>4.5599999999999996</v>
      </c>
      <c r="O377" s="101">
        <f>IF(ISNUMBER(jaar_zip[[#This Row],[etmaaltemperatuur]]),IF(jaar_zip[[#This Row],[etmaaltemperatuur]]&gt;stookgrens,jaar_zip[[#This Row],[etmaaltemperatuur]]-stookgrens,0),"")</f>
        <v>0</v>
      </c>
    </row>
    <row r="378" spans="1:15" x14ac:dyDescent="0.25">
      <c r="A378">
        <v>235</v>
      </c>
      <c r="B378">
        <v>20240412</v>
      </c>
      <c r="C378">
        <v>7.8</v>
      </c>
      <c r="D378">
        <v>12.5</v>
      </c>
      <c r="E378">
        <v>1777</v>
      </c>
      <c r="F378">
        <v>0</v>
      </c>
      <c r="G378">
        <v>1027.2</v>
      </c>
      <c r="H378">
        <v>85</v>
      </c>
      <c r="I378" s="101" t="s">
        <v>13</v>
      </c>
      <c r="J378" s="1">
        <f>DATEVALUE(RIGHT(jaar_zip[[#This Row],[YYYYMMDD]],2)&amp;"-"&amp;MID(jaar_zip[[#This Row],[YYYYMMDD]],5,2)&amp;"-"&amp;LEFT(jaar_zip[[#This Row],[YYYYMMDD]],4))</f>
        <v>45394</v>
      </c>
      <c r="K378" s="101" t="str">
        <f>IF(AND(VALUE(MONTH(jaar_zip[[#This Row],[Datum]]))=1,VALUE(WEEKNUM(jaar_zip[[#This Row],[Datum]],21))&gt;51),RIGHT(YEAR(jaar_zip[[#This Row],[Datum]])-1,2),RIGHT(YEAR(jaar_zip[[#This Row],[Datum]]),2))&amp;"-"&amp; TEXT(WEEKNUM(jaar_zip[[#This Row],[Datum]],21),"00")</f>
        <v>24-15</v>
      </c>
      <c r="L378" s="101">
        <f>MONTH(jaar_zip[[#This Row],[Datum]])</f>
        <v>4</v>
      </c>
      <c r="M378" s="101">
        <f>IF(ISNUMBER(jaar_zip[[#This Row],[etmaaltemperatuur]]),IF(jaar_zip[[#This Row],[etmaaltemperatuur]]&lt;stookgrens,stookgrens-jaar_zip[[#This Row],[etmaaltemperatuur]],0),"")</f>
        <v>5.5</v>
      </c>
      <c r="N378" s="101">
        <f>IF(ISNUMBER(jaar_zip[[#This Row],[graaddagen]]),IF(OR(MONTH(jaar_zip[[#This Row],[Datum]])=1,MONTH(jaar_zip[[#This Row],[Datum]])=2,MONTH(jaar_zip[[#This Row],[Datum]])=11,MONTH(jaar_zip[[#This Row],[Datum]])=12),1.1,IF(OR(MONTH(jaar_zip[[#This Row],[Datum]])=3,MONTH(jaar_zip[[#This Row],[Datum]])=10),1,0.8))*jaar_zip[[#This Row],[graaddagen]],"")</f>
        <v>4.4000000000000004</v>
      </c>
      <c r="O378" s="101">
        <f>IF(ISNUMBER(jaar_zip[[#This Row],[etmaaltemperatuur]]),IF(jaar_zip[[#This Row],[etmaaltemperatuur]]&gt;stookgrens,jaar_zip[[#This Row],[etmaaltemperatuur]]-stookgrens,0),"")</f>
        <v>0</v>
      </c>
    </row>
    <row r="379" spans="1:15" x14ac:dyDescent="0.25">
      <c r="A379">
        <v>235</v>
      </c>
      <c r="B379">
        <v>20240413</v>
      </c>
      <c r="C379">
        <v>7.2</v>
      </c>
      <c r="D379">
        <v>13.5</v>
      </c>
      <c r="E379">
        <v>1757</v>
      </c>
      <c r="F379">
        <v>-0.1</v>
      </c>
      <c r="G379">
        <v>1020.7</v>
      </c>
      <c r="H379">
        <v>80</v>
      </c>
      <c r="I379" s="101" t="s">
        <v>13</v>
      </c>
      <c r="J379" s="1">
        <f>DATEVALUE(RIGHT(jaar_zip[[#This Row],[YYYYMMDD]],2)&amp;"-"&amp;MID(jaar_zip[[#This Row],[YYYYMMDD]],5,2)&amp;"-"&amp;LEFT(jaar_zip[[#This Row],[YYYYMMDD]],4))</f>
        <v>45395</v>
      </c>
      <c r="K379" s="101" t="str">
        <f>IF(AND(VALUE(MONTH(jaar_zip[[#This Row],[Datum]]))=1,VALUE(WEEKNUM(jaar_zip[[#This Row],[Datum]],21))&gt;51),RIGHT(YEAR(jaar_zip[[#This Row],[Datum]])-1,2),RIGHT(YEAR(jaar_zip[[#This Row],[Datum]]),2))&amp;"-"&amp; TEXT(WEEKNUM(jaar_zip[[#This Row],[Datum]],21),"00")</f>
        <v>24-15</v>
      </c>
      <c r="L379" s="101">
        <f>MONTH(jaar_zip[[#This Row],[Datum]])</f>
        <v>4</v>
      </c>
      <c r="M379" s="101">
        <f>IF(ISNUMBER(jaar_zip[[#This Row],[etmaaltemperatuur]]),IF(jaar_zip[[#This Row],[etmaaltemperatuur]]&lt;stookgrens,stookgrens-jaar_zip[[#This Row],[etmaaltemperatuur]],0),"")</f>
        <v>4.5</v>
      </c>
      <c r="N379" s="101">
        <f>IF(ISNUMBER(jaar_zip[[#This Row],[graaddagen]]),IF(OR(MONTH(jaar_zip[[#This Row],[Datum]])=1,MONTH(jaar_zip[[#This Row],[Datum]])=2,MONTH(jaar_zip[[#This Row],[Datum]])=11,MONTH(jaar_zip[[#This Row],[Datum]])=12),1.1,IF(OR(MONTH(jaar_zip[[#This Row],[Datum]])=3,MONTH(jaar_zip[[#This Row],[Datum]])=10),1,0.8))*jaar_zip[[#This Row],[graaddagen]],"")</f>
        <v>3.6</v>
      </c>
      <c r="O379" s="101">
        <f>IF(ISNUMBER(jaar_zip[[#This Row],[etmaaltemperatuur]]),IF(jaar_zip[[#This Row],[etmaaltemperatuur]]&gt;stookgrens,jaar_zip[[#This Row],[etmaaltemperatuur]]-stookgrens,0),"")</f>
        <v>0</v>
      </c>
    </row>
    <row r="380" spans="1:15" x14ac:dyDescent="0.25">
      <c r="A380">
        <v>235</v>
      </c>
      <c r="B380">
        <v>20240414</v>
      </c>
      <c r="C380">
        <v>5</v>
      </c>
      <c r="D380">
        <v>9.6999999999999993</v>
      </c>
      <c r="E380">
        <v>2127</v>
      </c>
      <c r="F380">
        <v>0</v>
      </c>
      <c r="G380">
        <v>1020.1</v>
      </c>
      <c r="H380">
        <v>72</v>
      </c>
      <c r="I380" s="101" t="s">
        <v>13</v>
      </c>
      <c r="J380" s="1">
        <f>DATEVALUE(RIGHT(jaar_zip[[#This Row],[YYYYMMDD]],2)&amp;"-"&amp;MID(jaar_zip[[#This Row],[YYYYMMDD]],5,2)&amp;"-"&amp;LEFT(jaar_zip[[#This Row],[YYYYMMDD]],4))</f>
        <v>45396</v>
      </c>
      <c r="K380" s="101" t="str">
        <f>IF(AND(VALUE(MONTH(jaar_zip[[#This Row],[Datum]]))=1,VALUE(WEEKNUM(jaar_zip[[#This Row],[Datum]],21))&gt;51),RIGHT(YEAR(jaar_zip[[#This Row],[Datum]])-1,2),RIGHT(YEAR(jaar_zip[[#This Row],[Datum]]),2))&amp;"-"&amp; TEXT(WEEKNUM(jaar_zip[[#This Row],[Datum]],21),"00")</f>
        <v>24-15</v>
      </c>
      <c r="L380" s="101">
        <f>MONTH(jaar_zip[[#This Row],[Datum]])</f>
        <v>4</v>
      </c>
      <c r="M380" s="101">
        <f>IF(ISNUMBER(jaar_zip[[#This Row],[etmaaltemperatuur]]),IF(jaar_zip[[#This Row],[etmaaltemperatuur]]&lt;stookgrens,stookgrens-jaar_zip[[#This Row],[etmaaltemperatuur]],0),"")</f>
        <v>8.3000000000000007</v>
      </c>
      <c r="N380" s="101">
        <f>IF(ISNUMBER(jaar_zip[[#This Row],[graaddagen]]),IF(OR(MONTH(jaar_zip[[#This Row],[Datum]])=1,MONTH(jaar_zip[[#This Row],[Datum]])=2,MONTH(jaar_zip[[#This Row],[Datum]])=11,MONTH(jaar_zip[[#This Row],[Datum]])=12),1.1,IF(OR(MONTH(jaar_zip[[#This Row],[Datum]])=3,MONTH(jaar_zip[[#This Row],[Datum]])=10),1,0.8))*jaar_zip[[#This Row],[graaddagen]],"")</f>
        <v>6.6400000000000006</v>
      </c>
      <c r="O380" s="101">
        <f>IF(ISNUMBER(jaar_zip[[#This Row],[etmaaltemperatuur]]),IF(jaar_zip[[#This Row],[etmaaltemperatuur]]&gt;stookgrens,jaar_zip[[#This Row],[etmaaltemperatuur]]-stookgrens,0),"")</f>
        <v>0</v>
      </c>
    </row>
    <row r="381" spans="1:15" x14ac:dyDescent="0.25">
      <c r="A381">
        <v>235</v>
      </c>
      <c r="B381">
        <v>20240415</v>
      </c>
      <c r="C381">
        <v>8.8000000000000007</v>
      </c>
      <c r="D381">
        <v>8.3000000000000007</v>
      </c>
      <c r="E381">
        <v>756</v>
      </c>
      <c r="F381">
        <v>13.8</v>
      </c>
      <c r="G381">
        <v>1002.2</v>
      </c>
      <c r="H381">
        <v>78</v>
      </c>
      <c r="I381" s="101" t="s">
        <v>13</v>
      </c>
      <c r="J381" s="1">
        <f>DATEVALUE(RIGHT(jaar_zip[[#This Row],[YYYYMMDD]],2)&amp;"-"&amp;MID(jaar_zip[[#This Row],[YYYYMMDD]],5,2)&amp;"-"&amp;LEFT(jaar_zip[[#This Row],[YYYYMMDD]],4))</f>
        <v>45397</v>
      </c>
      <c r="K381" s="101" t="str">
        <f>IF(AND(VALUE(MONTH(jaar_zip[[#This Row],[Datum]]))=1,VALUE(WEEKNUM(jaar_zip[[#This Row],[Datum]],21))&gt;51),RIGHT(YEAR(jaar_zip[[#This Row],[Datum]])-1,2),RIGHT(YEAR(jaar_zip[[#This Row],[Datum]]),2))&amp;"-"&amp; TEXT(WEEKNUM(jaar_zip[[#This Row],[Datum]],21),"00")</f>
        <v>24-16</v>
      </c>
      <c r="L381" s="101">
        <f>MONTH(jaar_zip[[#This Row],[Datum]])</f>
        <v>4</v>
      </c>
      <c r="M381" s="101">
        <f>IF(ISNUMBER(jaar_zip[[#This Row],[etmaaltemperatuur]]),IF(jaar_zip[[#This Row],[etmaaltemperatuur]]&lt;stookgrens,stookgrens-jaar_zip[[#This Row],[etmaaltemperatuur]],0),"")</f>
        <v>9.6999999999999993</v>
      </c>
      <c r="N381" s="101">
        <f>IF(ISNUMBER(jaar_zip[[#This Row],[graaddagen]]),IF(OR(MONTH(jaar_zip[[#This Row],[Datum]])=1,MONTH(jaar_zip[[#This Row],[Datum]])=2,MONTH(jaar_zip[[#This Row],[Datum]])=11,MONTH(jaar_zip[[#This Row],[Datum]])=12),1.1,IF(OR(MONTH(jaar_zip[[#This Row],[Datum]])=3,MONTH(jaar_zip[[#This Row],[Datum]])=10),1,0.8))*jaar_zip[[#This Row],[graaddagen]],"")</f>
        <v>7.76</v>
      </c>
      <c r="O381" s="101">
        <f>IF(ISNUMBER(jaar_zip[[#This Row],[etmaaltemperatuur]]),IF(jaar_zip[[#This Row],[etmaaltemperatuur]]&gt;stookgrens,jaar_zip[[#This Row],[etmaaltemperatuur]]-stookgrens,0),"")</f>
        <v>0</v>
      </c>
    </row>
    <row r="382" spans="1:15" x14ac:dyDescent="0.25">
      <c r="A382">
        <v>235</v>
      </c>
      <c r="B382">
        <v>20240416</v>
      </c>
      <c r="C382">
        <v>6.8</v>
      </c>
      <c r="D382">
        <v>8.5</v>
      </c>
      <c r="E382">
        <v>1227</v>
      </c>
      <c r="F382">
        <v>3.1</v>
      </c>
      <c r="G382">
        <v>1004.1</v>
      </c>
      <c r="H382">
        <v>76</v>
      </c>
      <c r="I382" s="101" t="s">
        <v>13</v>
      </c>
      <c r="J382" s="1">
        <f>DATEVALUE(RIGHT(jaar_zip[[#This Row],[YYYYMMDD]],2)&amp;"-"&amp;MID(jaar_zip[[#This Row],[YYYYMMDD]],5,2)&amp;"-"&amp;LEFT(jaar_zip[[#This Row],[YYYYMMDD]],4))</f>
        <v>45398</v>
      </c>
      <c r="K382" s="101" t="str">
        <f>IF(AND(VALUE(MONTH(jaar_zip[[#This Row],[Datum]]))=1,VALUE(WEEKNUM(jaar_zip[[#This Row],[Datum]],21))&gt;51),RIGHT(YEAR(jaar_zip[[#This Row],[Datum]])-1,2),RIGHT(YEAR(jaar_zip[[#This Row],[Datum]]),2))&amp;"-"&amp; TEXT(WEEKNUM(jaar_zip[[#This Row],[Datum]],21),"00")</f>
        <v>24-16</v>
      </c>
      <c r="L382" s="101">
        <f>MONTH(jaar_zip[[#This Row],[Datum]])</f>
        <v>4</v>
      </c>
      <c r="M382" s="101">
        <f>IF(ISNUMBER(jaar_zip[[#This Row],[etmaaltemperatuur]]),IF(jaar_zip[[#This Row],[etmaaltemperatuur]]&lt;stookgrens,stookgrens-jaar_zip[[#This Row],[etmaaltemperatuur]],0),"")</f>
        <v>9.5</v>
      </c>
      <c r="N382" s="101">
        <f>IF(ISNUMBER(jaar_zip[[#This Row],[graaddagen]]),IF(OR(MONTH(jaar_zip[[#This Row],[Datum]])=1,MONTH(jaar_zip[[#This Row],[Datum]])=2,MONTH(jaar_zip[[#This Row],[Datum]])=11,MONTH(jaar_zip[[#This Row],[Datum]])=12),1.1,IF(OR(MONTH(jaar_zip[[#This Row],[Datum]])=3,MONTH(jaar_zip[[#This Row],[Datum]])=10),1,0.8))*jaar_zip[[#This Row],[graaddagen]],"")</f>
        <v>7.6000000000000005</v>
      </c>
      <c r="O382" s="101">
        <f>IF(ISNUMBER(jaar_zip[[#This Row],[etmaaltemperatuur]]),IF(jaar_zip[[#This Row],[etmaaltemperatuur]]&gt;stookgrens,jaar_zip[[#This Row],[etmaaltemperatuur]]-stookgrens,0),"")</f>
        <v>0</v>
      </c>
    </row>
    <row r="383" spans="1:15" x14ac:dyDescent="0.25">
      <c r="A383">
        <v>235</v>
      </c>
      <c r="B383">
        <v>20240417</v>
      </c>
      <c r="C383">
        <v>3.7</v>
      </c>
      <c r="D383">
        <v>6.6</v>
      </c>
      <c r="E383">
        <v>1324</v>
      </c>
      <c r="F383">
        <v>6.4</v>
      </c>
      <c r="G383">
        <v>1012.1</v>
      </c>
      <c r="H383">
        <v>77</v>
      </c>
      <c r="I383" s="101" t="s">
        <v>13</v>
      </c>
      <c r="J383" s="1">
        <f>DATEVALUE(RIGHT(jaar_zip[[#This Row],[YYYYMMDD]],2)&amp;"-"&amp;MID(jaar_zip[[#This Row],[YYYYMMDD]],5,2)&amp;"-"&amp;LEFT(jaar_zip[[#This Row],[YYYYMMDD]],4))</f>
        <v>45399</v>
      </c>
      <c r="K383" s="101" t="str">
        <f>IF(AND(VALUE(MONTH(jaar_zip[[#This Row],[Datum]]))=1,VALUE(WEEKNUM(jaar_zip[[#This Row],[Datum]],21))&gt;51),RIGHT(YEAR(jaar_zip[[#This Row],[Datum]])-1,2),RIGHT(YEAR(jaar_zip[[#This Row],[Datum]]),2))&amp;"-"&amp; TEXT(WEEKNUM(jaar_zip[[#This Row],[Datum]],21),"00")</f>
        <v>24-16</v>
      </c>
      <c r="L383" s="101">
        <f>MONTH(jaar_zip[[#This Row],[Datum]])</f>
        <v>4</v>
      </c>
      <c r="M383" s="101">
        <f>IF(ISNUMBER(jaar_zip[[#This Row],[etmaaltemperatuur]]),IF(jaar_zip[[#This Row],[etmaaltemperatuur]]&lt;stookgrens,stookgrens-jaar_zip[[#This Row],[etmaaltemperatuur]],0),"")</f>
        <v>11.4</v>
      </c>
      <c r="N383" s="101">
        <f>IF(ISNUMBER(jaar_zip[[#This Row],[graaddagen]]),IF(OR(MONTH(jaar_zip[[#This Row],[Datum]])=1,MONTH(jaar_zip[[#This Row],[Datum]])=2,MONTH(jaar_zip[[#This Row],[Datum]])=11,MONTH(jaar_zip[[#This Row],[Datum]])=12),1.1,IF(OR(MONTH(jaar_zip[[#This Row],[Datum]])=3,MONTH(jaar_zip[[#This Row],[Datum]])=10),1,0.8))*jaar_zip[[#This Row],[graaddagen]],"")</f>
        <v>9.120000000000001</v>
      </c>
      <c r="O383" s="101">
        <f>IF(ISNUMBER(jaar_zip[[#This Row],[etmaaltemperatuur]]),IF(jaar_zip[[#This Row],[etmaaltemperatuur]]&gt;stookgrens,jaar_zip[[#This Row],[etmaaltemperatuur]]-stookgrens,0),"")</f>
        <v>0</v>
      </c>
    </row>
    <row r="384" spans="1:15" x14ac:dyDescent="0.25">
      <c r="A384">
        <v>235</v>
      </c>
      <c r="B384">
        <v>20240418</v>
      </c>
      <c r="C384">
        <v>5.4</v>
      </c>
      <c r="D384">
        <v>7.9</v>
      </c>
      <c r="E384">
        <v>1517</v>
      </c>
      <c r="F384">
        <v>3.4</v>
      </c>
      <c r="G384">
        <v>1017.7</v>
      </c>
      <c r="H384">
        <v>73</v>
      </c>
      <c r="I384" s="101" t="s">
        <v>13</v>
      </c>
      <c r="J384" s="1">
        <f>DATEVALUE(RIGHT(jaar_zip[[#This Row],[YYYYMMDD]],2)&amp;"-"&amp;MID(jaar_zip[[#This Row],[YYYYMMDD]],5,2)&amp;"-"&amp;LEFT(jaar_zip[[#This Row],[YYYYMMDD]],4))</f>
        <v>45400</v>
      </c>
      <c r="K384" s="101" t="str">
        <f>IF(AND(VALUE(MONTH(jaar_zip[[#This Row],[Datum]]))=1,VALUE(WEEKNUM(jaar_zip[[#This Row],[Datum]],21))&gt;51),RIGHT(YEAR(jaar_zip[[#This Row],[Datum]])-1,2),RIGHT(YEAR(jaar_zip[[#This Row],[Datum]]),2))&amp;"-"&amp; TEXT(WEEKNUM(jaar_zip[[#This Row],[Datum]],21),"00")</f>
        <v>24-16</v>
      </c>
      <c r="L384" s="101">
        <f>MONTH(jaar_zip[[#This Row],[Datum]])</f>
        <v>4</v>
      </c>
      <c r="M384" s="101">
        <f>IF(ISNUMBER(jaar_zip[[#This Row],[etmaaltemperatuur]]),IF(jaar_zip[[#This Row],[etmaaltemperatuur]]&lt;stookgrens,stookgrens-jaar_zip[[#This Row],[etmaaltemperatuur]],0),"")</f>
        <v>10.1</v>
      </c>
      <c r="N384" s="101">
        <f>IF(ISNUMBER(jaar_zip[[#This Row],[graaddagen]]),IF(OR(MONTH(jaar_zip[[#This Row],[Datum]])=1,MONTH(jaar_zip[[#This Row],[Datum]])=2,MONTH(jaar_zip[[#This Row],[Datum]])=11,MONTH(jaar_zip[[#This Row],[Datum]])=12),1.1,IF(OR(MONTH(jaar_zip[[#This Row],[Datum]])=3,MONTH(jaar_zip[[#This Row],[Datum]])=10),1,0.8))*jaar_zip[[#This Row],[graaddagen]],"")</f>
        <v>8.08</v>
      </c>
      <c r="O384" s="101">
        <f>IF(ISNUMBER(jaar_zip[[#This Row],[etmaaltemperatuur]]),IF(jaar_zip[[#This Row],[etmaaltemperatuur]]&gt;stookgrens,jaar_zip[[#This Row],[etmaaltemperatuur]]-stookgrens,0),"")</f>
        <v>0</v>
      </c>
    </row>
    <row r="385" spans="1:15" x14ac:dyDescent="0.25">
      <c r="A385">
        <v>235</v>
      </c>
      <c r="B385">
        <v>20240419</v>
      </c>
      <c r="C385">
        <v>8</v>
      </c>
      <c r="D385">
        <v>8.6</v>
      </c>
      <c r="E385">
        <v>1280</v>
      </c>
      <c r="F385">
        <v>4.5999999999999996</v>
      </c>
      <c r="G385">
        <v>1010.4</v>
      </c>
      <c r="H385">
        <v>80</v>
      </c>
      <c r="I385" s="101" t="s">
        <v>13</v>
      </c>
      <c r="J385" s="1">
        <f>DATEVALUE(RIGHT(jaar_zip[[#This Row],[YYYYMMDD]],2)&amp;"-"&amp;MID(jaar_zip[[#This Row],[YYYYMMDD]],5,2)&amp;"-"&amp;LEFT(jaar_zip[[#This Row],[YYYYMMDD]],4))</f>
        <v>45401</v>
      </c>
      <c r="K385" s="101" t="str">
        <f>IF(AND(VALUE(MONTH(jaar_zip[[#This Row],[Datum]]))=1,VALUE(WEEKNUM(jaar_zip[[#This Row],[Datum]],21))&gt;51),RIGHT(YEAR(jaar_zip[[#This Row],[Datum]])-1,2),RIGHT(YEAR(jaar_zip[[#This Row],[Datum]]),2))&amp;"-"&amp; TEXT(WEEKNUM(jaar_zip[[#This Row],[Datum]],21),"00")</f>
        <v>24-16</v>
      </c>
      <c r="L385" s="101">
        <f>MONTH(jaar_zip[[#This Row],[Datum]])</f>
        <v>4</v>
      </c>
      <c r="M385" s="101">
        <f>IF(ISNUMBER(jaar_zip[[#This Row],[etmaaltemperatuur]]),IF(jaar_zip[[#This Row],[etmaaltemperatuur]]&lt;stookgrens,stookgrens-jaar_zip[[#This Row],[etmaaltemperatuur]],0),"")</f>
        <v>9.4</v>
      </c>
      <c r="N385" s="101">
        <f>IF(ISNUMBER(jaar_zip[[#This Row],[graaddagen]]),IF(OR(MONTH(jaar_zip[[#This Row],[Datum]])=1,MONTH(jaar_zip[[#This Row],[Datum]])=2,MONTH(jaar_zip[[#This Row],[Datum]])=11,MONTH(jaar_zip[[#This Row],[Datum]])=12),1.1,IF(OR(MONTH(jaar_zip[[#This Row],[Datum]])=3,MONTH(jaar_zip[[#This Row],[Datum]])=10),1,0.8))*jaar_zip[[#This Row],[graaddagen]],"")</f>
        <v>7.5200000000000005</v>
      </c>
      <c r="O385" s="101">
        <f>IF(ISNUMBER(jaar_zip[[#This Row],[etmaaltemperatuur]]),IF(jaar_zip[[#This Row],[etmaaltemperatuur]]&gt;stookgrens,jaar_zip[[#This Row],[etmaaltemperatuur]]-stookgrens,0),"")</f>
        <v>0</v>
      </c>
    </row>
    <row r="386" spans="1:15" x14ac:dyDescent="0.25">
      <c r="A386">
        <v>235</v>
      </c>
      <c r="B386">
        <v>20240420</v>
      </c>
      <c r="C386">
        <v>6.5</v>
      </c>
      <c r="D386">
        <v>7.4</v>
      </c>
      <c r="E386">
        <v>1548</v>
      </c>
      <c r="F386">
        <v>1.5</v>
      </c>
      <c r="G386">
        <v>1021.7</v>
      </c>
      <c r="H386">
        <v>71</v>
      </c>
      <c r="I386" s="101" t="s">
        <v>13</v>
      </c>
      <c r="J386" s="1">
        <f>DATEVALUE(RIGHT(jaar_zip[[#This Row],[YYYYMMDD]],2)&amp;"-"&amp;MID(jaar_zip[[#This Row],[YYYYMMDD]],5,2)&amp;"-"&amp;LEFT(jaar_zip[[#This Row],[YYYYMMDD]],4))</f>
        <v>45402</v>
      </c>
      <c r="K386" s="101" t="str">
        <f>IF(AND(VALUE(MONTH(jaar_zip[[#This Row],[Datum]]))=1,VALUE(WEEKNUM(jaar_zip[[#This Row],[Datum]],21))&gt;51),RIGHT(YEAR(jaar_zip[[#This Row],[Datum]])-1,2),RIGHT(YEAR(jaar_zip[[#This Row],[Datum]]),2))&amp;"-"&amp; TEXT(WEEKNUM(jaar_zip[[#This Row],[Datum]],21),"00")</f>
        <v>24-16</v>
      </c>
      <c r="L386" s="101">
        <f>MONTH(jaar_zip[[#This Row],[Datum]])</f>
        <v>4</v>
      </c>
      <c r="M386" s="101">
        <f>IF(ISNUMBER(jaar_zip[[#This Row],[etmaaltemperatuur]]),IF(jaar_zip[[#This Row],[etmaaltemperatuur]]&lt;stookgrens,stookgrens-jaar_zip[[#This Row],[etmaaltemperatuur]],0),"")</f>
        <v>10.6</v>
      </c>
      <c r="N386" s="101">
        <f>IF(ISNUMBER(jaar_zip[[#This Row],[graaddagen]]),IF(OR(MONTH(jaar_zip[[#This Row],[Datum]])=1,MONTH(jaar_zip[[#This Row],[Datum]])=2,MONTH(jaar_zip[[#This Row],[Datum]])=11,MONTH(jaar_zip[[#This Row],[Datum]])=12),1.1,IF(OR(MONTH(jaar_zip[[#This Row],[Datum]])=3,MONTH(jaar_zip[[#This Row],[Datum]])=10),1,0.8))*jaar_zip[[#This Row],[graaddagen]],"")</f>
        <v>8.48</v>
      </c>
      <c r="O386" s="101">
        <f>IF(ISNUMBER(jaar_zip[[#This Row],[etmaaltemperatuur]]),IF(jaar_zip[[#This Row],[etmaaltemperatuur]]&gt;stookgrens,jaar_zip[[#This Row],[etmaaltemperatuur]]-stookgrens,0),"")</f>
        <v>0</v>
      </c>
    </row>
    <row r="387" spans="1:15" x14ac:dyDescent="0.25">
      <c r="A387">
        <v>235</v>
      </c>
      <c r="B387">
        <v>20240421</v>
      </c>
      <c r="C387">
        <v>6.6</v>
      </c>
      <c r="D387">
        <v>7.7</v>
      </c>
      <c r="E387">
        <v>2154</v>
      </c>
      <c r="F387">
        <v>0.8</v>
      </c>
      <c r="G387">
        <v>1026.3</v>
      </c>
      <c r="H387">
        <v>69</v>
      </c>
      <c r="I387" s="101" t="s">
        <v>13</v>
      </c>
      <c r="J387" s="1">
        <f>DATEVALUE(RIGHT(jaar_zip[[#This Row],[YYYYMMDD]],2)&amp;"-"&amp;MID(jaar_zip[[#This Row],[YYYYMMDD]],5,2)&amp;"-"&amp;LEFT(jaar_zip[[#This Row],[YYYYMMDD]],4))</f>
        <v>45403</v>
      </c>
      <c r="K387" s="101" t="str">
        <f>IF(AND(VALUE(MONTH(jaar_zip[[#This Row],[Datum]]))=1,VALUE(WEEKNUM(jaar_zip[[#This Row],[Datum]],21))&gt;51),RIGHT(YEAR(jaar_zip[[#This Row],[Datum]])-1,2),RIGHT(YEAR(jaar_zip[[#This Row],[Datum]]),2))&amp;"-"&amp; TEXT(WEEKNUM(jaar_zip[[#This Row],[Datum]],21),"00")</f>
        <v>24-16</v>
      </c>
      <c r="L387" s="101">
        <f>MONTH(jaar_zip[[#This Row],[Datum]])</f>
        <v>4</v>
      </c>
      <c r="M387" s="101">
        <f>IF(ISNUMBER(jaar_zip[[#This Row],[etmaaltemperatuur]]),IF(jaar_zip[[#This Row],[etmaaltemperatuur]]&lt;stookgrens,stookgrens-jaar_zip[[#This Row],[etmaaltemperatuur]],0),"")</f>
        <v>10.3</v>
      </c>
      <c r="N387" s="101">
        <f>IF(ISNUMBER(jaar_zip[[#This Row],[graaddagen]]),IF(OR(MONTH(jaar_zip[[#This Row],[Datum]])=1,MONTH(jaar_zip[[#This Row],[Datum]])=2,MONTH(jaar_zip[[#This Row],[Datum]])=11,MONTH(jaar_zip[[#This Row],[Datum]])=12),1.1,IF(OR(MONTH(jaar_zip[[#This Row],[Datum]])=3,MONTH(jaar_zip[[#This Row],[Datum]])=10),1,0.8))*jaar_zip[[#This Row],[graaddagen]],"")</f>
        <v>8.24</v>
      </c>
      <c r="O387" s="101">
        <f>IF(ISNUMBER(jaar_zip[[#This Row],[etmaaltemperatuur]]),IF(jaar_zip[[#This Row],[etmaaltemperatuur]]&gt;stookgrens,jaar_zip[[#This Row],[etmaaltemperatuur]]-stookgrens,0),"")</f>
        <v>0</v>
      </c>
    </row>
    <row r="388" spans="1:15" x14ac:dyDescent="0.25">
      <c r="A388">
        <v>235</v>
      </c>
      <c r="B388">
        <v>20240422</v>
      </c>
      <c r="C388">
        <v>4.5999999999999996</v>
      </c>
      <c r="D388">
        <v>7</v>
      </c>
      <c r="E388">
        <v>1775</v>
      </c>
      <c r="F388">
        <v>0.2</v>
      </c>
      <c r="G388">
        <v>1025.9000000000001</v>
      </c>
      <c r="H388">
        <v>60</v>
      </c>
      <c r="I388" s="101" t="s">
        <v>13</v>
      </c>
      <c r="J388" s="1">
        <f>DATEVALUE(RIGHT(jaar_zip[[#This Row],[YYYYMMDD]],2)&amp;"-"&amp;MID(jaar_zip[[#This Row],[YYYYMMDD]],5,2)&amp;"-"&amp;LEFT(jaar_zip[[#This Row],[YYYYMMDD]],4))</f>
        <v>45404</v>
      </c>
      <c r="K388" s="101" t="str">
        <f>IF(AND(VALUE(MONTH(jaar_zip[[#This Row],[Datum]]))=1,VALUE(WEEKNUM(jaar_zip[[#This Row],[Datum]],21))&gt;51),RIGHT(YEAR(jaar_zip[[#This Row],[Datum]])-1,2),RIGHT(YEAR(jaar_zip[[#This Row],[Datum]]),2))&amp;"-"&amp; TEXT(WEEKNUM(jaar_zip[[#This Row],[Datum]],21),"00")</f>
        <v>24-17</v>
      </c>
      <c r="L388" s="101">
        <f>MONTH(jaar_zip[[#This Row],[Datum]])</f>
        <v>4</v>
      </c>
      <c r="M388" s="101">
        <f>IF(ISNUMBER(jaar_zip[[#This Row],[etmaaltemperatuur]]),IF(jaar_zip[[#This Row],[etmaaltemperatuur]]&lt;stookgrens,stookgrens-jaar_zip[[#This Row],[etmaaltemperatuur]],0),"")</f>
        <v>11</v>
      </c>
      <c r="N388" s="101">
        <f>IF(ISNUMBER(jaar_zip[[#This Row],[graaddagen]]),IF(OR(MONTH(jaar_zip[[#This Row],[Datum]])=1,MONTH(jaar_zip[[#This Row],[Datum]])=2,MONTH(jaar_zip[[#This Row],[Datum]])=11,MONTH(jaar_zip[[#This Row],[Datum]])=12),1.1,IF(OR(MONTH(jaar_zip[[#This Row],[Datum]])=3,MONTH(jaar_zip[[#This Row],[Datum]])=10),1,0.8))*jaar_zip[[#This Row],[graaddagen]],"")</f>
        <v>8.8000000000000007</v>
      </c>
      <c r="O388" s="101">
        <f>IF(ISNUMBER(jaar_zip[[#This Row],[etmaaltemperatuur]]),IF(jaar_zip[[#This Row],[etmaaltemperatuur]]&gt;stookgrens,jaar_zip[[#This Row],[etmaaltemperatuur]]-stookgrens,0),"")</f>
        <v>0</v>
      </c>
    </row>
    <row r="389" spans="1:15" x14ac:dyDescent="0.25">
      <c r="A389">
        <v>235</v>
      </c>
      <c r="B389">
        <v>20240423</v>
      </c>
      <c r="C389">
        <v>4</v>
      </c>
      <c r="D389">
        <v>5.6</v>
      </c>
      <c r="E389">
        <v>1513</v>
      </c>
      <c r="F389">
        <v>1.6</v>
      </c>
      <c r="G389">
        <v>1018.9</v>
      </c>
      <c r="H389">
        <v>72</v>
      </c>
      <c r="I389" s="101" t="s">
        <v>13</v>
      </c>
      <c r="J389" s="1">
        <f>DATEVALUE(RIGHT(jaar_zip[[#This Row],[YYYYMMDD]],2)&amp;"-"&amp;MID(jaar_zip[[#This Row],[YYYYMMDD]],5,2)&amp;"-"&amp;LEFT(jaar_zip[[#This Row],[YYYYMMDD]],4))</f>
        <v>45405</v>
      </c>
      <c r="K389" s="101" t="str">
        <f>IF(AND(VALUE(MONTH(jaar_zip[[#This Row],[Datum]]))=1,VALUE(WEEKNUM(jaar_zip[[#This Row],[Datum]],21))&gt;51),RIGHT(YEAR(jaar_zip[[#This Row],[Datum]])-1,2),RIGHT(YEAR(jaar_zip[[#This Row],[Datum]]),2))&amp;"-"&amp; TEXT(WEEKNUM(jaar_zip[[#This Row],[Datum]],21),"00")</f>
        <v>24-17</v>
      </c>
      <c r="L389" s="101">
        <f>MONTH(jaar_zip[[#This Row],[Datum]])</f>
        <v>4</v>
      </c>
      <c r="M389" s="101">
        <f>IF(ISNUMBER(jaar_zip[[#This Row],[etmaaltemperatuur]]),IF(jaar_zip[[#This Row],[etmaaltemperatuur]]&lt;stookgrens,stookgrens-jaar_zip[[#This Row],[etmaaltemperatuur]],0),"")</f>
        <v>12.4</v>
      </c>
      <c r="N389" s="101">
        <f>IF(ISNUMBER(jaar_zip[[#This Row],[graaddagen]]),IF(OR(MONTH(jaar_zip[[#This Row],[Datum]])=1,MONTH(jaar_zip[[#This Row],[Datum]])=2,MONTH(jaar_zip[[#This Row],[Datum]])=11,MONTH(jaar_zip[[#This Row],[Datum]])=12),1.1,IF(OR(MONTH(jaar_zip[[#This Row],[Datum]])=3,MONTH(jaar_zip[[#This Row],[Datum]])=10),1,0.8))*jaar_zip[[#This Row],[graaddagen]],"")</f>
        <v>9.9200000000000017</v>
      </c>
      <c r="O389" s="101">
        <f>IF(ISNUMBER(jaar_zip[[#This Row],[etmaaltemperatuur]]),IF(jaar_zip[[#This Row],[etmaaltemperatuur]]&gt;stookgrens,jaar_zip[[#This Row],[etmaaltemperatuur]]-stookgrens,0),"")</f>
        <v>0</v>
      </c>
    </row>
    <row r="390" spans="1:15" x14ac:dyDescent="0.25">
      <c r="A390">
        <v>235</v>
      </c>
      <c r="B390">
        <v>20240424</v>
      </c>
      <c r="C390">
        <v>5.6</v>
      </c>
      <c r="D390">
        <v>6.6</v>
      </c>
      <c r="E390">
        <v>1195</v>
      </c>
      <c r="F390">
        <v>7.3</v>
      </c>
      <c r="G390">
        <v>1009.3</v>
      </c>
      <c r="H390">
        <v>74</v>
      </c>
      <c r="I390" s="101" t="s">
        <v>13</v>
      </c>
      <c r="J390" s="1">
        <f>DATEVALUE(RIGHT(jaar_zip[[#This Row],[YYYYMMDD]],2)&amp;"-"&amp;MID(jaar_zip[[#This Row],[YYYYMMDD]],5,2)&amp;"-"&amp;LEFT(jaar_zip[[#This Row],[YYYYMMDD]],4))</f>
        <v>45406</v>
      </c>
      <c r="K390" s="101" t="str">
        <f>IF(AND(VALUE(MONTH(jaar_zip[[#This Row],[Datum]]))=1,VALUE(WEEKNUM(jaar_zip[[#This Row],[Datum]],21))&gt;51),RIGHT(YEAR(jaar_zip[[#This Row],[Datum]])-1,2),RIGHT(YEAR(jaar_zip[[#This Row],[Datum]]),2))&amp;"-"&amp; TEXT(WEEKNUM(jaar_zip[[#This Row],[Datum]],21),"00")</f>
        <v>24-17</v>
      </c>
      <c r="L390" s="101">
        <f>MONTH(jaar_zip[[#This Row],[Datum]])</f>
        <v>4</v>
      </c>
      <c r="M390" s="101">
        <f>IF(ISNUMBER(jaar_zip[[#This Row],[etmaaltemperatuur]]),IF(jaar_zip[[#This Row],[etmaaltemperatuur]]&lt;stookgrens,stookgrens-jaar_zip[[#This Row],[etmaaltemperatuur]],0),"")</f>
        <v>11.4</v>
      </c>
      <c r="N390" s="101">
        <f>IF(ISNUMBER(jaar_zip[[#This Row],[graaddagen]]),IF(OR(MONTH(jaar_zip[[#This Row],[Datum]])=1,MONTH(jaar_zip[[#This Row],[Datum]])=2,MONTH(jaar_zip[[#This Row],[Datum]])=11,MONTH(jaar_zip[[#This Row],[Datum]])=12),1.1,IF(OR(MONTH(jaar_zip[[#This Row],[Datum]])=3,MONTH(jaar_zip[[#This Row],[Datum]])=10),1,0.8))*jaar_zip[[#This Row],[graaddagen]],"")</f>
        <v>9.120000000000001</v>
      </c>
      <c r="O390" s="101">
        <f>IF(ISNUMBER(jaar_zip[[#This Row],[etmaaltemperatuur]]),IF(jaar_zip[[#This Row],[etmaaltemperatuur]]&gt;stookgrens,jaar_zip[[#This Row],[etmaaltemperatuur]]-stookgrens,0),"")</f>
        <v>0</v>
      </c>
    </row>
    <row r="391" spans="1:15" x14ac:dyDescent="0.25">
      <c r="A391">
        <v>235</v>
      </c>
      <c r="B391">
        <v>20240425</v>
      </c>
      <c r="C391">
        <v>4.3</v>
      </c>
      <c r="D391">
        <v>6</v>
      </c>
      <c r="E391">
        <v>1113</v>
      </c>
      <c r="F391">
        <v>5.5</v>
      </c>
      <c r="G391">
        <v>1002.9</v>
      </c>
      <c r="H391">
        <v>77</v>
      </c>
      <c r="I391" s="101" t="s">
        <v>13</v>
      </c>
      <c r="J391" s="1">
        <f>DATEVALUE(RIGHT(jaar_zip[[#This Row],[YYYYMMDD]],2)&amp;"-"&amp;MID(jaar_zip[[#This Row],[YYYYMMDD]],5,2)&amp;"-"&amp;LEFT(jaar_zip[[#This Row],[YYYYMMDD]],4))</f>
        <v>45407</v>
      </c>
      <c r="K391" s="101" t="str">
        <f>IF(AND(VALUE(MONTH(jaar_zip[[#This Row],[Datum]]))=1,VALUE(WEEKNUM(jaar_zip[[#This Row],[Datum]],21))&gt;51),RIGHT(YEAR(jaar_zip[[#This Row],[Datum]])-1,2),RIGHT(YEAR(jaar_zip[[#This Row],[Datum]]),2))&amp;"-"&amp; TEXT(WEEKNUM(jaar_zip[[#This Row],[Datum]],21),"00")</f>
        <v>24-17</v>
      </c>
      <c r="L391" s="101">
        <f>MONTH(jaar_zip[[#This Row],[Datum]])</f>
        <v>4</v>
      </c>
      <c r="M391" s="101">
        <f>IF(ISNUMBER(jaar_zip[[#This Row],[etmaaltemperatuur]]),IF(jaar_zip[[#This Row],[etmaaltemperatuur]]&lt;stookgrens,stookgrens-jaar_zip[[#This Row],[etmaaltemperatuur]],0),"")</f>
        <v>12</v>
      </c>
      <c r="N391" s="101">
        <f>IF(ISNUMBER(jaar_zip[[#This Row],[graaddagen]]),IF(OR(MONTH(jaar_zip[[#This Row],[Datum]])=1,MONTH(jaar_zip[[#This Row],[Datum]])=2,MONTH(jaar_zip[[#This Row],[Datum]])=11,MONTH(jaar_zip[[#This Row],[Datum]])=12),1.1,IF(OR(MONTH(jaar_zip[[#This Row],[Datum]])=3,MONTH(jaar_zip[[#This Row],[Datum]])=10),1,0.8))*jaar_zip[[#This Row],[graaddagen]],"")</f>
        <v>9.6000000000000014</v>
      </c>
      <c r="O391" s="101">
        <f>IF(ISNUMBER(jaar_zip[[#This Row],[etmaaltemperatuur]]),IF(jaar_zip[[#This Row],[etmaaltemperatuur]]&gt;stookgrens,jaar_zip[[#This Row],[etmaaltemperatuur]]-stookgrens,0),"")</f>
        <v>0</v>
      </c>
    </row>
    <row r="392" spans="1:15" x14ac:dyDescent="0.25">
      <c r="A392">
        <v>235</v>
      </c>
      <c r="B392">
        <v>20240426</v>
      </c>
      <c r="C392">
        <v>3.2</v>
      </c>
      <c r="D392">
        <v>7.2</v>
      </c>
      <c r="E392">
        <v>2057</v>
      </c>
      <c r="F392">
        <v>1.2</v>
      </c>
      <c r="G392">
        <v>1003.4</v>
      </c>
      <c r="H392">
        <v>74</v>
      </c>
      <c r="I392" s="101" t="s">
        <v>13</v>
      </c>
      <c r="J392" s="1">
        <f>DATEVALUE(RIGHT(jaar_zip[[#This Row],[YYYYMMDD]],2)&amp;"-"&amp;MID(jaar_zip[[#This Row],[YYYYMMDD]],5,2)&amp;"-"&amp;LEFT(jaar_zip[[#This Row],[YYYYMMDD]],4))</f>
        <v>45408</v>
      </c>
      <c r="K392" s="101" t="str">
        <f>IF(AND(VALUE(MONTH(jaar_zip[[#This Row],[Datum]]))=1,VALUE(WEEKNUM(jaar_zip[[#This Row],[Datum]],21))&gt;51),RIGHT(YEAR(jaar_zip[[#This Row],[Datum]])-1,2),RIGHT(YEAR(jaar_zip[[#This Row],[Datum]]),2))&amp;"-"&amp; TEXT(WEEKNUM(jaar_zip[[#This Row],[Datum]],21),"00")</f>
        <v>24-17</v>
      </c>
      <c r="L392" s="101">
        <f>MONTH(jaar_zip[[#This Row],[Datum]])</f>
        <v>4</v>
      </c>
      <c r="M392" s="101">
        <f>IF(ISNUMBER(jaar_zip[[#This Row],[etmaaltemperatuur]]),IF(jaar_zip[[#This Row],[etmaaltemperatuur]]&lt;stookgrens,stookgrens-jaar_zip[[#This Row],[etmaaltemperatuur]],0),"")</f>
        <v>10.8</v>
      </c>
      <c r="N392" s="101">
        <f>IF(ISNUMBER(jaar_zip[[#This Row],[graaddagen]]),IF(OR(MONTH(jaar_zip[[#This Row],[Datum]])=1,MONTH(jaar_zip[[#This Row],[Datum]])=2,MONTH(jaar_zip[[#This Row],[Datum]])=11,MONTH(jaar_zip[[#This Row],[Datum]])=12),1.1,IF(OR(MONTH(jaar_zip[[#This Row],[Datum]])=3,MONTH(jaar_zip[[#This Row],[Datum]])=10),1,0.8))*jaar_zip[[#This Row],[graaddagen]],"")</f>
        <v>8.64</v>
      </c>
      <c r="O392" s="101">
        <f>IF(ISNUMBER(jaar_zip[[#This Row],[etmaaltemperatuur]]),IF(jaar_zip[[#This Row],[etmaaltemperatuur]]&gt;stookgrens,jaar_zip[[#This Row],[etmaaltemperatuur]]-stookgrens,0),"")</f>
        <v>0</v>
      </c>
    </row>
    <row r="393" spans="1:15" x14ac:dyDescent="0.25">
      <c r="A393">
        <v>235</v>
      </c>
      <c r="B393">
        <v>20240427</v>
      </c>
      <c r="C393">
        <v>3.4</v>
      </c>
      <c r="D393">
        <v>10.4</v>
      </c>
      <c r="E393">
        <v>912</v>
      </c>
      <c r="F393">
        <v>3.6</v>
      </c>
      <c r="G393">
        <v>1005.1</v>
      </c>
      <c r="H393">
        <v>84</v>
      </c>
      <c r="I393" s="101" t="s">
        <v>13</v>
      </c>
      <c r="J393" s="1">
        <f>DATEVALUE(RIGHT(jaar_zip[[#This Row],[YYYYMMDD]],2)&amp;"-"&amp;MID(jaar_zip[[#This Row],[YYYYMMDD]],5,2)&amp;"-"&amp;LEFT(jaar_zip[[#This Row],[YYYYMMDD]],4))</f>
        <v>45409</v>
      </c>
      <c r="K393" s="101" t="str">
        <f>IF(AND(VALUE(MONTH(jaar_zip[[#This Row],[Datum]]))=1,VALUE(WEEKNUM(jaar_zip[[#This Row],[Datum]],21))&gt;51),RIGHT(YEAR(jaar_zip[[#This Row],[Datum]])-1,2),RIGHT(YEAR(jaar_zip[[#This Row],[Datum]]),2))&amp;"-"&amp; TEXT(WEEKNUM(jaar_zip[[#This Row],[Datum]],21),"00")</f>
        <v>24-17</v>
      </c>
      <c r="L393" s="101">
        <f>MONTH(jaar_zip[[#This Row],[Datum]])</f>
        <v>4</v>
      </c>
      <c r="M393" s="101">
        <f>IF(ISNUMBER(jaar_zip[[#This Row],[etmaaltemperatuur]]),IF(jaar_zip[[#This Row],[etmaaltemperatuur]]&lt;stookgrens,stookgrens-jaar_zip[[#This Row],[etmaaltemperatuur]],0),"")</f>
        <v>7.6</v>
      </c>
      <c r="N393" s="101">
        <f>IF(ISNUMBER(jaar_zip[[#This Row],[graaddagen]]),IF(OR(MONTH(jaar_zip[[#This Row],[Datum]])=1,MONTH(jaar_zip[[#This Row],[Datum]])=2,MONTH(jaar_zip[[#This Row],[Datum]])=11,MONTH(jaar_zip[[#This Row],[Datum]])=12),1.1,IF(OR(MONTH(jaar_zip[[#This Row],[Datum]])=3,MONTH(jaar_zip[[#This Row],[Datum]])=10),1,0.8))*jaar_zip[[#This Row],[graaddagen]],"")</f>
        <v>6.08</v>
      </c>
      <c r="O393" s="101">
        <f>IF(ISNUMBER(jaar_zip[[#This Row],[etmaaltemperatuur]]),IF(jaar_zip[[#This Row],[etmaaltemperatuur]]&gt;stookgrens,jaar_zip[[#This Row],[etmaaltemperatuur]]-stookgrens,0),"")</f>
        <v>0</v>
      </c>
    </row>
    <row r="394" spans="1:15" x14ac:dyDescent="0.25">
      <c r="A394">
        <v>235</v>
      </c>
      <c r="B394">
        <v>20240428</v>
      </c>
      <c r="C394">
        <v>7.9</v>
      </c>
      <c r="D394">
        <v>11.9</v>
      </c>
      <c r="E394">
        <v>900</v>
      </c>
      <c r="F394">
        <v>0.9</v>
      </c>
      <c r="G394">
        <v>1006.8</v>
      </c>
      <c r="H394">
        <v>75</v>
      </c>
      <c r="I394" s="101" t="s">
        <v>13</v>
      </c>
      <c r="J394" s="1">
        <f>DATEVALUE(RIGHT(jaar_zip[[#This Row],[YYYYMMDD]],2)&amp;"-"&amp;MID(jaar_zip[[#This Row],[YYYYMMDD]],5,2)&amp;"-"&amp;LEFT(jaar_zip[[#This Row],[YYYYMMDD]],4))</f>
        <v>45410</v>
      </c>
      <c r="K394" s="101" t="str">
        <f>IF(AND(VALUE(MONTH(jaar_zip[[#This Row],[Datum]]))=1,VALUE(WEEKNUM(jaar_zip[[#This Row],[Datum]],21))&gt;51),RIGHT(YEAR(jaar_zip[[#This Row],[Datum]])-1,2),RIGHT(YEAR(jaar_zip[[#This Row],[Datum]]),2))&amp;"-"&amp; TEXT(WEEKNUM(jaar_zip[[#This Row],[Datum]],21),"00")</f>
        <v>24-17</v>
      </c>
      <c r="L394" s="101">
        <f>MONTH(jaar_zip[[#This Row],[Datum]])</f>
        <v>4</v>
      </c>
      <c r="M394" s="101">
        <f>IF(ISNUMBER(jaar_zip[[#This Row],[etmaaltemperatuur]]),IF(jaar_zip[[#This Row],[etmaaltemperatuur]]&lt;stookgrens,stookgrens-jaar_zip[[#This Row],[etmaaltemperatuur]],0),"")</f>
        <v>6.1</v>
      </c>
      <c r="N394" s="101">
        <f>IF(ISNUMBER(jaar_zip[[#This Row],[graaddagen]]),IF(OR(MONTH(jaar_zip[[#This Row],[Datum]])=1,MONTH(jaar_zip[[#This Row],[Datum]])=2,MONTH(jaar_zip[[#This Row],[Datum]])=11,MONTH(jaar_zip[[#This Row],[Datum]])=12),1.1,IF(OR(MONTH(jaar_zip[[#This Row],[Datum]])=3,MONTH(jaar_zip[[#This Row],[Datum]])=10),1,0.8))*jaar_zip[[#This Row],[graaddagen]],"")</f>
        <v>4.88</v>
      </c>
      <c r="O394" s="101">
        <f>IF(ISNUMBER(jaar_zip[[#This Row],[etmaaltemperatuur]]),IF(jaar_zip[[#This Row],[etmaaltemperatuur]]&gt;stookgrens,jaar_zip[[#This Row],[etmaaltemperatuur]]-stookgrens,0),"")</f>
        <v>0</v>
      </c>
    </row>
    <row r="395" spans="1:15" x14ac:dyDescent="0.25">
      <c r="A395">
        <v>235</v>
      </c>
      <c r="B395">
        <v>20240429</v>
      </c>
      <c r="C395">
        <v>3.6</v>
      </c>
      <c r="D395">
        <v>12.2</v>
      </c>
      <c r="E395">
        <v>2475</v>
      </c>
      <c r="F395">
        <v>0</v>
      </c>
      <c r="G395">
        <v>1018.2</v>
      </c>
      <c r="H395">
        <v>73</v>
      </c>
      <c r="I395" s="101" t="s">
        <v>13</v>
      </c>
      <c r="J395" s="1">
        <f>DATEVALUE(RIGHT(jaar_zip[[#This Row],[YYYYMMDD]],2)&amp;"-"&amp;MID(jaar_zip[[#This Row],[YYYYMMDD]],5,2)&amp;"-"&amp;LEFT(jaar_zip[[#This Row],[YYYYMMDD]],4))</f>
        <v>45411</v>
      </c>
      <c r="K395" s="101" t="str">
        <f>IF(AND(VALUE(MONTH(jaar_zip[[#This Row],[Datum]]))=1,VALUE(WEEKNUM(jaar_zip[[#This Row],[Datum]],21))&gt;51),RIGHT(YEAR(jaar_zip[[#This Row],[Datum]])-1,2),RIGHT(YEAR(jaar_zip[[#This Row],[Datum]]),2))&amp;"-"&amp; TEXT(WEEKNUM(jaar_zip[[#This Row],[Datum]],21),"00")</f>
        <v>24-18</v>
      </c>
      <c r="L395" s="101">
        <f>MONTH(jaar_zip[[#This Row],[Datum]])</f>
        <v>4</v>
      </c>
      <c r="M395" s="101">
        <f>IF(ISNUMBER(jaar_zip[[#This Row],[etmaaltemperatuur]]),IF(jaar_zip[[#This Row],[etmaaltemperatuur]]&lt;stookgrens,stookgrens-jaar_zip[[#This Row],[etmaaltemperatuur]],0),"")</f>
        <v>5.8000000000000007</v>
      </c>
      <c r="N395" s="101">
        <f>IF(ISNUMBER(jaar_zip[[#This Row],[graaddagen]]),IF(OR(MONTH(jaar_zip[[#This Row],[Datum]])=1,MONTH(jaar_zip[[#This Row],[Datum]])=2,MONTH(jaar_zip[[#This Row],[Datum]])=11,MONTH(jaar_zip[[#This Row],[Datum]])=12),1.1,IF(OR(MONTH(jaar_zip[[#This Row],[Datum]])=3,MONTH(jaar_zip[[#This Row],[Datum]])=10),1,0.8))*jaar_zip[[#This Row],[graaddagen]],"")</f>
        <v>4.6400000000000006</v>
      </c>
      <c r="O395" s="101">
        <f>IF(ISNUMBER(jaar_zip[[#This Row],[etmaaltemperatuur]]),IF(jaar_zip[[#This Row],[etmaaltemperatuur]]&gt;stookgrens,jaar_zip[[#This Row],[etmaaltemperatuur]]-stookgrens,0),"")</f>
        <v>0</v>
      </c>
    </row>
    <row r="396" spans="1:15" x14ac:dyDescent="0.25">
      <c r="A396">
        <v>235</v>
      </c>
      <c r="B396">
        <v>20240430</v>
      </c>
      <c r="C396">
        <v>3.4</v>
      </c>
      <c r="D396">
        <v>15.5</v>
      </c>
      <c r="E396">
        <v>1727</v>
      </c>
      <c r="F396">
        <v>-0.1</v>
      </c>
      <c r="G396">
        <v>1014.9</v>
      </c>
      <c r="H396">
        <v>76</v>
      </c>
      <c r="I396" s="101" t="s">
        <v>13</v>
      </c>
      <c r="J396" s="1">
        <f>DATEVALUE(RIGHT(jaar_zip[[#This Row],[YYYYMMDD]],2)&amp;"-"&amp;MID(jaar_zip[[#This Row],[YYYYMMDD]],5,2)&amp;"-"&amp;LEFT(jaar_zip[[#This Row],[YYYYMMDD]],4))</f>
        <v>45412</v>
      </c>
      <c r="K396" s="101" t="str">
        <f>IF(AND(VALUE(MONTH(jaar_zip[[#This Row],[Datum]]))=1,VALUE(WEEKNUM(jaar_zip[[#This Row],[Datum]],21))&gt;51),RIGHT(YEAR(jaar_zip[[#This Row],[Datum]])-1,2),RIGHT(YEAR(jaar_zip[[#This Row],[Datum]]),2))&amp;"-"&amp; TEXT(WEEKNUM(jaar_zip[[#This Row],[Datum]],21),"00")</f>
        <v>24-18</v>
      </c>
      <c r="L396" s="101">
        <f>MONTH(jaar_zip[[#This Row],[Datum]])</f>
        <v>4</v>
      </c>
      <c r="M396" s="101">
        <f>IF(ISNUMBER(jaar_zip[[#This Row],[etmaaltemperatuur]]),IF(jaar_zip[[#This Row],[etmaaltemperatuur]]&lt;stookgrens,stookgrens-jaar_zip[[#This Row],[etmaaltemperatuur]],0),"")</f>
        <v>2.5</v>
      </c>
      <c r="N396" s="101">
        <f>IF(ISNUMBER(jaar_zip[[#This Row],[graaddagen]]),IF(OR(MONTH(jaar_zip[[#This Row],[Datum]])=1,MONTH(jaar_zip[[#This Row],[Datum]])=2,MONTH(jaar_zip[[#This Row],[Datum]])=11,MONTH(jaar_zip[[#This Row],[Datum]])=12),1.1,IF(OR(MONTH(jaar_zip[[#This Row],[Datum]])=3,MONTH(jaar_zip[[#This Row],[Datum]])=10),1,0.8))*jaar_zip[[#This Row],[graaddagen]],"")</f>
        <v>2</v>
      </c>
      <c r="O396" s="101">
        <f>IF(ISNUMBER(jaar_zip[[#This Row],[etmaaltemperatuur]]),IF(jaar_zip[[#This Row],[etmaaltemperatuur]]&gt;stookgrens,jaar_zip[[#This Row],[etmaaltemperatuur]]-stookgrens,0),"")</f>
        <v>0</v>
      </c>
    </row>
    <row r="397" spans="1:15" x14ac:dyDescent="0.25">
      <c r="A397">
        <v>235</v>
      </c>
      <c r="B397">
        <v>20240501</v>
      </c>
      <c r="C397">
        <v>4.5</v>
      </c>
      <c r="D397">
        <v>15.3</v>
      </c>
      <c r="E397">
        <v>2324</v>
      </c>
      <c r="F397">
        <v>1.8</v>
      </c>
      <c r="G397">
        <v>1007.3</v>
      </c>
      <c r="H397">
        <v>85</v>
      </c>
      <c r="I397" s="101" t="s">
        <v>13</v>
      </c>
      <c r="J397" s="1">
        <f>DATEVALUE(RIGHT(jaar_zip[[#This Row],[YYYYMMDD]],2)&amp;"-"&amp;MID(jaar_zip[[#This Row],[YYYYMMDD]],5,2)&amp;"-"&amp;LEFT(jaar_zip[[#This Row],[YYYYMMDD]],4))</f>
        <v>45413</v>
      </c>
      <c r="K397" s="101" t="str">
        <f>IF(AND(VALUE(MONTH(jaar_zip[[#This Row],[Datum]]))=1,VALUE(WEEKNUM(jaar_zip[[#This Row],[Datum]],21))&gt;51),RIGHT(YEAR(jaar_zip[[#This Row],[Datum]])-1,2),RIGHT(YEAR(jaar_zip[[#This Row],[Datum]]),2))&amp;"-"&amp; TEXT(WEEKNUM(jaar_zip[[#This Row],[Datum]],21),"00")</f>
        <v>24-18</v>
      </c>
      <c r="L397" s="101">
        <f>MONTH(jaar_zip[[#This Row],[Datum]])</f>
        <v>5</v>
      </c>
      <c r="M397" s="101">
        <f>IF(ISNUMBER(jaar_zip[[#This Row],[etmaaltemperatuur]]),IF(jaar_zip[[#This Row],[etmaaltemperatuur]]&lt;stookgrens,stookgrens-jaar_zip[[#This Row],[etmaaltemperatuur]],0),"")</f>
        <v>2.6999999999999993</v>
      </c>
      <c r="N397" s="101">
        <f>IF(ISNUMBER(jaar_zip[[#This Row],[graaddagen]]),IF(OR(MONTH(jaar_zip[[#This Row],[Datum]])=1,MONTH(jaar_zip[[#This Row],[Datum]])=2,MONTH(jaar_zip[[#This Row],[Datum]])=11,MONTH(jaar_zip[[#This Row],[Datum]])=12),1.1,IF(OR(MONTH(jaar_zip[[#This Row],[Datum]])=3,MONTH(jaar_zip[[#This Row],[Datum]])=10),1,0.8))*jaar_zip[[#This Row],[graaddagen]],"")</f>
        <v>2.1599999999999997</v>
      </c>
      <c r="O397" s="101">
        <f>IF(ISNUMBER(jaar_zip[[#This Row],[etmaaltemperatuur]]),IF(jaar_zip[[#This Row],[etmaaltemperatuur]]&gt;stookgrens,jaar_zip[[#This Row],[etmaaltemperatuur]]-stookgrens,0),"")</f>
        <v>0</v>
      </c>
    </row>
    <row r="398" spans="1:15" x14ac:dyDescent="0.25">
      <c r="A398">
        <v>235</v>
      </c>
      <c r="B398">
        <v>20240502</v>
      </c>
      <c r="C398">
        <v>5.2</v>
      </c>
      <c r="D398">
        <v>15.4</v>
      </c>
      <c r="E398">
        <v>2477</v>
      </c>
      <c r="F398">
        <v>0</v>
      </c>
      <c r="G398">
        <v>1000.6</v>
      </c>
      <c r="H398">
        <v>86</v>
      </c>
      <c r="I398" s="101" t="s">
        <v>13</v>
      </c>
      <c r="J398" s="1">
        <f>DATEVALUE(RIGHT(jaar_zip[[#This Row],[YYYYMMDD]],2)&amp;"-"&amp;MID(jaar_zip[[#This Row],[YYYYMMDD]],5,2)&amp;"-"&amp;LEFT(jaar_zip[[#This Row],[YYYYMMDD]],4))</f>
        <v>45414</v>
      </c>
      <c r="K398" s="101" t="str">
        <f>IF(AND(VALUE(MONTH(jaar_zip[[#This Row],[Datum]]))=1,VALUE(WEEKNUM(jaar_zip[[#This Row],[Datum]],21))&gt;51),RIGHT(YEAR(jaar_zip[[#This Row],[Datum]])-1,2),RIGHT(YEAR(jaar_zip[[#This Row],[Datum]]),2))&amp;"-"&amp; TEXT(WEEKNUM(jaar_zip[[#This Row],[Datum]],21),"00")</f>
        <v>24-18</v>
      </c>
      <c r="L398" s="101">
        <f>MONTH(jaar_zip[[#This Row],[Datum]])</f>
        <v>5</v>
      </c>
      <c r="M398" s="101">
        <f>IF(ISNUMBER(jaar_zip[[#This Row],[etmaaltemperatuur]]),IF(jaar_zip[[#This Row],[etmaaltemperatuur]]&lt;stookgrens,stookgrens-jaar_zip[[#This Row],[etmaaltemperatuur]],0),"")</f>
        <v>2.5999999999999996</v>
      </c>
      <c r="N398" s="101">
        <f>IF(ISNUMBER(jaar_zip[[#This Row],[graaddagen]]),IF(OR(MONTH(jaar_zip[[#This Row],[Datum]])=1,MONTH(jaar_zip[[#This Row],[Datum]])=2,MONTH(jaar_zip[[#This Row],[Datum]])=11,MONTH(jaar_zip[[#This Row],[Datum]])=12),1.1,IF(OR(MONTH(jaar_zip[[#This Row],[Datum]])=3,MONTH(jaar_zip[[#This Row],[Datum]])=10),1,0.8))*jaar_zip[[#This Row],[graaddagen]],"")</f>
        <v>2.0799999999999996</v>
      </c>
      <c r="O398" s="101">
        <f>IF(ISNUMBER(jaar_zip[[#This Row],[etmaaltemperatuur]]),IF(jaar_zip[[#This Row],[etmaaltemperatuur]]&gt;stookgrens,jaar_zip[[#This Row],[etmaaltemperatuur]]-stookgrens,0),"")</f>
        <v>0</v>
      </c>
    </row>
    <row r="399" spans="1:15" x14ac:dyDescent="0.25">
      <c r="A399">
        <v>235</v>
      </c>
      <c r="B399">
        <v>20240503</v>
      </c>
      <c r="C399">
        <v>5.9</v>
      </c>
      <c r="D399">
        <v>11.2</v>
      </c>
      <c r="E399">
        <v>499</v>
      </c>
      <c r="F399">
        <v>4.2</v>
      </c>
      <c r="G399">
        <v>1007.3</v>
      </c>
      <c r="H399">
        <v>91</v>
      </c>
      <c r="I399" s="101" t="s">
        <v>13</v>
      </c>
      <c r="J399" s="1">
        <f>DATEVALUE(RIGHT(jaar_zip[[#This Row],[YYYYMMDD]],2)&amp;"-"&amp;MID(jaar_zip[[#This Row],[YYYYMMDD]],5,2)&amp;"-"&amp;LEFT(jaar_zip[[#This Row],[YYYYMMDD]],4))</f>
        <v>45415</v>
      </c>
      <c r="K399" s="101" t="str">
        <f>IF(AND(VALUE(MONTH(jaar_zip[[#This Row],[Datum]]))=1,VALUE(WEEKNUM(jaar_zip[[#This Row],[Datum]],21))&gt;51),RIGHT(YEAR(jaar_zip[[#This Row],[Datum]])-1,2),RIGHT(YEAR(jaar_zip[[#This Row],[Datum]]),2))&amp;"-"&amp; TEXT(WEEKNUM(jaar_zip[[#This Row],[Datum]],21),"00")</f>
        <v>24-18</v>
      </c>
      <c r="L399" s="101">
        <f>MONTH(jaar_zip[[#This Row],[Datum]])</f>
        <v>5</v>
      </c>
      <c r="M399" s="101">
        <f>IF(ISNUMBER(jaar_zip[[#This Row],[etmaaltemperatuur]]),IF(jaar_zip[[#This Row],[etmaaltemperatuur]]&lt;stookgrens,stookgrens-jaar_zip[[#This Row],[etmaaltemperatuur]],0),"")</f>
        <v>6.8000000000000007</v>
      </c>
      <c r="N399" s="101">
        <f>IF(ISNUMBER(jaar_zip[[#This Row],[graaddagen]]),IF(OR(MONTH(jaar_zip[[#This Row],[Datum]])=1,MONTH(jaar_zip[[#This Row],[Datum]])=2,MONTH(jaar_zip[[#This Row],[Datum]])=11,MONTH(jaar_zip[[#This Row],[Datum]])=12),1.1,IF(OR(MONTH(jaar_zip[[#This Row],[Datum]])=3,MONTH(jaar_zip[[#This Row],[Datum]])=10),1,0.8))*jaar_zip[[#This Row],[graaddagen]],"")</f>
        <v>5.4400000000000013</v>
      </c>
      <c r="O399" s="101">
        <f>IF(ISNUMBER(jaar_zip[[#This Row],[etmaaltemperatuur]]),IF(jaar_zip[[#This Row],[etmaaltemperatuur]]&gt;stookgrens,jaar_zip[[#This Row],[etmaaltemperatuur]]-stookgrens,0),"")</f>
        <v>0</v>
      </c>
    </row>
    <row r="400" spans="1:15" x14ac:dyDescent="0.25">
      <c r="A400">
        <v>235</v>
      </c>
      <c r="B400">
        <v>20240504</v>
      </c>
      <c r="C400">
        <v>3</v>
      </c>
      <c r="D400">
        <v>12</v>
      </c>
      <c r="E400">
        <v>1611</v>
      </c>
      <c r="F400">
        <v>0.3</v>
      </c>
      <c r="G400">
        <v>1012.5</v>
      </c>
      <c r="H400">
        <v>77</v>
      </c>
      <c r="I400" s="101" t="s">
        <v>13</v>
      </c>
      <c r="J400" s="1">
        <f>DATEVALUE(RIGHT(jaar_zip[[#This Row],[YYYYMMDD]],2)&amp;"-"&amp;MID(jaar_zip[[#This Row],[YYYYMMDD]],5,2)&amp;"-"&amp;LEFT(jaar_zip[[#This Row],[YYYYMMDD]],4))</f>
        <v>45416</v>
      </c>
      <c r="K400" s="101" t="str">
        <f>IF(AND(VALUE(MONTH(jaar_zip[[#This Row],[Datum]]))=1,VALUE(WEEKNUM(jaar_zip[[#This Row],[Datum]],21))&gt;51),RIGHT(YEAR(jaar_zip[[#This Row],[Datum]])-1,2),RIGHT(YEAR(jaar_zip[[#This Row],[Datum]]),2))&amp;"-"&amp; TEXT(WEEKNUM(jaar_zip[[#This Row],[Datum]],21),"00")</f>
        <v>24-18</v>
      </c>
      <c r="L400" s="101">
        <f>MONTH(jaar_zip[[#This Row],[Datum]])</f>
        <v>5</v>
      </c>
      <c r="M400" s="101">
        <f>IF(ISNUMBER(jaar_zip[[#This Row],[etmaaltemperatuur]]),IF(jaar_zip[[#This Row],[etmaaltemperatuur]]&lt;stookgrens,stookgrens-jaar_zip[[#This Row],[etmaaltemperatuur]],0),"")</f>
        <v>6</v>
      </c>
      <c r="N400" s="101">
        <f>IF(ISNUMBER(jaar_zip[[#This Row],[graaddagen]]),IF(OR(MONTH(jaar_zip[[#This Row],[Datum]])=1,MONTH(jaar_zip[[#This Row],[Datum]])=2,MONTH(jaar_zip[[#This Row],[Datum]])=11,MONTH(jaar_zip[[#This Row],[Datum]])=12),1.1,IF(OR(MONTH(jaar_zip[[#This Row],[Datum]])=3,MONTH(jaar_zip[[#This Row],[Datum]])=10),1,0.8))*jaar_zip[[#This Row],[graaddagen]],"")</f>
        <v>4.8000000000000007</v>
      </c>
      <c r="O400" s="101">
        <f>IF(ISNUMBER(jaar_zip[[#This Row],[etmaaltemperatuur]]),IF(jaar_zip[[#This Row],[etmaaltemperatuur]]&gt;stookgrens,jaar_zip[[#This Row],[etmaaltemperatuur]]-stookgrens,0),"")</f>
        <v>0</v>
      </c>
    </row>
    <row r="401" spans="1:15" x14ac:dyDescent="0.25">
      <c r="A401">
        <v>235</v>
      </c>
      <c r="B401">
        <v>20240505</v>
      </c>
      <c r="C401">
        <v>3.6</v>
      </c>
      <c r="D401">
        <v>11.7</v>
      </c>
      <c r="E401">
        <v>2235</v>
      </c>
      <c r="F401">
        <v>5.4</v>
      </c>
      <c r="G401">
        <v>1008.8</v>
      </c>
      <c r="H401">
        <v>84</v>
      </c>
      <c r="I401" s="101" t="s">
        <v>13</v>
      </c>
      <c r="J401" s="1">
        <f>DATEVALUE(RIGHT(jaar_zip[[#This Row],[YYYYMMDD]],2)&amp;"-"&amp;MID(jaar_zip[[#This Row],[YYYYMMDD]],5,2)&amp;"-"&amp;LEFT(jaar_zip[[#This Row],[YYYYMMDD]],4))</f>
        <v>45417</v>
      </c>
      <c r="K401" s="101" t="str">
        <f>IF(AND(VALUE(MONTH(jaar_zip[[#This Row],[Datum]]))=1,VALUE(WEEKNUM(jaar_zip[[#This Row],[Datum]],21))&gt;51),RIGHT(YEAR(jaar_zip[[#This Row],[Datum]])-1,2),RIGHT(YEAR(jaar_zip[[#This Row],[Datum]]),2))&amp;"-"&amp; TEXT(WEEKNUM(jaar_zip[[#This Row],[Datum]],21),"00")</f>
        <v>24-18</v>
      </c>
      <c r="L401" s="101">
        <f>MONTH(jaar_zip[[#This Row],[Datum]])</f>
        <v>5</v>
      </c>
      <c r="M401" s="101">
        <f>IF(ISNUMBER(jaar_zip[[#This Row],[etmaaltemperatuur]]),IF(jaar_zip[[#This Row],[etmaaltemperatuur]]&lt;stookgrens,stookgrens-jaar_zip[[#This Row],[etmaaltemperatuur]],0),"")</f>
        <v>6.3000000000000007</v>
      </c>
      <c r="N401" s="101">
        <f>IF(ISNUMBER(jaar_zip[[#This Row],[graaddagen]]),IF(OR(MONTH(jaar_zip[[#This Row],[Datum]])=1,MONTH(jaar_zip[[#This Row],[Datum]])=2,MONTH(jaar_zip[[#This Row],[Datum]])=11,MONTH(jaar_zip[[#This Row],[Datum]])=12),1.1,IF(OR(MONTH(jaar_zip[[#This Row],[Datum]])=3,MONTH(jaar_zip[[#This Row],[Datum]])=10),1,0.8))*jaar_zip[[#This Row],[graaddagen]],"")</f>
        <v>5.0400000000000009</v>
      </c>
      <c r="O401" s="101">
        <f>IF(ISNUMBER(jaar_zip[[#This Row],[etmaaltemperatuur]]),IF(jaar_zip[[#This Row],[etmaaltemperatuur]]&gt;stookgrens,jaar_zip[[#This Row],[etmaaltemperatuur]]-stookgrens,0),"")</f>
        <v>0</v>
      </c>
    </row>
    <row r="402" spans="1:15" x14ac:dyDescent="0.25">
      <c r="A402">
        <v>235</v>
      </c>
      <c r="B402">
        <v>20240506</v>
      </c>
      <c r="C402">
        <v>4.0999999999999996</v>
      </c>
      <c r="D402">
        <v>13.9</v>
      </c>
      <c r="E402">
        <v>2369</v>
      </c>
      <c r="F402">
        <v>0</v>
      </c>
      <c r="G402">
        <v>1010</v>
      </c>
      <c r="H402">
        <v>79</v>
      </c>
      <c r="I402" s="101" t="s">
        <v>13</v>
      </c>
      <c r="J402" s="1">
        <f>DATEVALUE(RIGHT(jaar_zip[[#This Row],[YYYYMMDD]],2)&amp;"-"&amp;MID(jaar_zip[[#This Row],[YYYYMMDD]],5,2)&amp;"-"&amp;LEFT(jaar_zip[[#This Row],[YYYYMMDD]],4))</f>
        <v>45418</v>
      </c>
      <c r="K402" s="101" t="str">
        <f>IF(AND(VALUE(MONTH(jaar_zip[[#This Row],[Datum]]))=1,VALUE(WEEKNUM(jaar_zip[[#This Row],[Datum]],21))&gt;51),RIGHT(YEAR(jaar_zip[[#This Row],[Datum]])-1,2),RIGHT(YEAR(jaar_zip[[#This Row],[Datum]]),2))&amp;"-"&amp; TEXT(WEEKNUM(jaar_zip[[#This Row],[Datum]],21),"00")</f>
        <v>24-19</v>
      </c>
      <c r="L402" s="101">
        <f>MONTH(jaar_zip[[#This Row],[Datum]])</f>
        <v>5</v>
      </c>
      <c r="M402" s="101">
        <f>IF(ISNUMBER(jaar_zip[[#This Row],[etmaaltemperatuur]]),IF(jaar_zip[[#This Row],[etmaaltemperatuur]]&lt;stookgrens,stookgrens-jaar_zip[[#This Row],[etmaaltemperatuur]],0),"")</f>
        <v>4.0999999999999996</v>
      </c>
      <c r="N402" s="101">
        <f>IF(ISNUMBER(jaar_zip[[#This Row],[graaddagen]]),IF(OR(MONTH(jaar_zip[[#This Row],[Datum]])=1,MONTH(jaar_zip[[#This Row],[Datum]])=2,MONTH(jaar_zip[[#This Row],[Datum]])=11,MONTH(jaar_zip[[#This Row],[Datum]])=12),1.1,IF(OR(MONTH(jaar_zip[[#This Row],[Datum]])=3,MONTH(jaar_zip[[#This Row],[Datum]])=10),1,0.8))*jaar_zip[[#This Row],[graaddagen]],"")</f>
        <v>3.28</v>
      </c>
      <c r="O402" s="101">
        <f>IF(ISNUMBER(jaar_zip[[#This Row],[etmaaltemperatuur]]),IF(jaar_zip[[#This Row],[etmaaltemperatuur]]&gt;stookgrens,jaar_zip[[#This Row],[etmaaltemperatuur]]-stookgrens,0),"")</f>
        <v>0</v>
      </c>
    </row>
    <row r="403" spans="1:15" x14ac:dyDescent="0.25">
      <c r="A403">
        <v>235</v>
      </c>
      <c r="B403">
        <v>20240507</v>
      </c>
      <c r="C403">
        <v>3.4</v>
      </c>
      <c r="D403">
        <v>12.7</v>
      </c>
      <c r="E403">
        <v>2408</v>
      </c>
      <c r="F403">
        <v>0</v>
      </c>
      <c r="G403">
        <v>1021</v>
      </c>
      <c r="H403">
        <v>80</v>
      </c>
      <c r="I403" s="101" t="s">
        <v>13</v>
      </c>
      <c r="J403" s="1">
        <f>DATEVALUE(RIGHT(jaar_zip[[#This Row],[YYYYMMDD]],2)&amp;"-"&amp;MID(jaar_zip[[#This Row],[YYYYMMDD]],5,2)&amp;"-"&amp;LEFT(jaar_zip[[#This Row],[YYYYMMDD]],4))</f>
        <v>45419</v>
      </c>
      <c r="K403" s="101" t="str">
        <f>IF(AND(VALUE(MONTH(jaar_zip[[#This Row],[Datum]]))=1,VALUE(WEEKNUM(jaar_zip[[#This Row],[Datum]],21))&gt;51),RIGHT(YEAR(jaar_zip[[#This Row],[Datum]])-1,2),RIGHT(YEAR(jaar_zip[[#This Row],[Datum]]),2))&amp;"-"&amp; TEXT(WEEKNUM(jaar_zip[[#This Row],[Datum]],21),"00")</f>
        <v>24-19</v>
      </c>
      <c r="L403" s="101">
        <f>MONTH(jaar_zip[[#This Row],[Datum]])</f>
        <v>5</v>
      </c>
      <c r="M403" s="101">
        <f>IF(ISNUMBER(jaar_zip[[#This Row],[etmaaltemperatuur]]),IF(jaar_zip[[#This Row],[etmaaltemperatuur]]&lt;stookgrens,stookgrens-jaar_zip[[#This Row],[etmaaltemperatuur]],0),"")</f>
        <v>5.3000000000000007</v>
      </c>
      <c r="N403" s="101">
        <f>IF(ISNUMBER(jaar_zip[[#This Row],[graaddagen]]),IF(OR(MONTH(jaar_zip[[#This Row],[Datum]])=1,MONTH(jaar_zip[[#This Row],[Datum]])=2,MONTH(jaar_zip[[#This Row],[Datum]])=11,MONTH(jaar_zip[[#This Row],[Datum]])=12),1.1,IF(OR(MONTH(jaar_zip[[#This Row],[Datum]])=3,MONTH(jaar_zip[[#This Row],[Datum]])=10),1,0.8))*jaar_zip[[#This Row],[graaddagen]],"")</f>
        <v>4.2400000000000011</v>
      </c>
      <c r="O403" s="101">
        <f>IF(ISNUMBER(jaar_zip[[#This Row],[etmaaltemperatuur]]),IF(jaar_zip[[#This Row],[etmaaltemperatuur]]&gt;stookgrens,jaar_zip[[#This Row],[etmaaltemperatuur]]-stookgrens,0),"")</f>
        <v>0</v>
      </c>
    </row>
    <row r="404" spans="1:15" x14ac:dyDescent="0.25">
      <c r="A404">
        <v>235</v>
      </c>
      <c r="B404">
        <v>20240508</v>
      </c>
      <c r="C404">
        <v>3.1</v>
      </c>
      <c r="D404">
        <v>11.7</v>
      </c>
      <c r="E404">
        <v>1027</v>
      </c>
      <c r="F404">
        <v>-0.1</v>
      </c>
      <c r="G404">
        <v>1027.9000000000001</v>
      </c>
      <c r="H404">
        <v>84</v>
      </c>
      <c r="I404" s="101" t="s">
        <v>13</v>
      </c>
      <c r="J404" s="1">
        <f>DATEVALUE(RIGHT(jaar_zip[[#This Row],[YYYYMMDD]],2)&amp;"-"&amp;MID(jaar_zip[[#This Row],[YYYYMMDD]],5,2)&amp;"-"&amp;LEFT(jaar_zip[[#This Row],[YYYYMMDD]],4))</f>
        <v>45420</v>
      </c>
      <c r="K404" s="101" t="str">
        <f>IF(AND(VALUE(MONTH(jaar_zip[[#This Row],[Datum]]))=1,VALUE(WEEKNUM(jaar_zip[[#This Row],[Datum]],21))&gt;51),RIGHT(YEAR(jaar_zip[[#This Row],[Datum]])-1,2),RIGHT(YEAR(jaar_zip[[#This Row],[Datum]]),2))&amp;"-"&amp; TEXT(WEEKNUM(jaar_zip[[#This Row],[Datum]],21),"00")</f>
        <v>24-19</v>
      </c>
      <c r="L404" s="101">
        <f>MONTH(jaar_zip[[#This Row],[Datum]])</f>
        <v>5</v>
      </c>
      <c r="M404" s="101">
        <f>IF(ISNUMBER(jaar_zip[[#This Row],[etmaaltemperatuur]]),IF(jaar_zip[[#This Row],[etmaaltemperatuur]]&lt;stookgrens,stookgrens-jaar_zip[[#This Row],[etmaaltemperatuur]],0),"")</f>
        <v>6.3000000000000007</v>
      </c>
      <c r="N404" s="101">
        <f>IF(ISNUMBER(jaar_zip[[#This Row],[graaddagen]]),IF(OR(MONTH(jaar_zip[[#This Row],[Datum]])=1,MONTH(jaar_zip[[#This Row],[Datum]])=2,MONTH(jaar_zip[[#This Row],[Datum]])=11,MONTH(jaar_zip[[#This Row],[Datum]])=12),1.1,IF(OR(MONTH(jaar_zip[[#This Row],[Datum]])=3,MONTH(jaar_zip[[#This Row],[Datum]])=10),1,0.8))*jaar_zip[[#This Row],[graaddagen]],"")</f>
        <v>5.0400000000000009</v>
      </c>
      <c r="O404" s="101">
        <f>IF(ISNUMBER(jaar_zip[[#This Row],[etmaaltemperatuur]]),IF(jaar_zip[[#This Row],[etmaaltemperatuur]]&gt;stookgrens,jaar_zip[[#This Row],[etmaaltemperatuur]]-stookgrens,0),"")</f>
        <v>0</v>
      </c>
    </row>
    <row r="405" spans="1:15" x14ac:dyDescent="0.25">
      <c r="A405">
        <v>235</v>
      </c>
      <c r="B405">
        <v>20240509</v>
      </c>
      <c r="C405">
        <v>2.2999999999999998</v>
      </c>
      <c r="D405">
        <v>11.3</v>
      </c>
      <c r="E405">
        <v>2070</v>
      </c>
      <c r="F405">
        <v>0</v>
      </c>
      <c r="G405">
        <v>1027.2</v>
      </c>
      <c r="H405">
        <v>87</v>
      </c>
      <c r="I405" s="101" t="s">
        <v>13</v>
      </c>
      <c r="J405" s="1">
        <f>DATEVALUE(RIGHT(jaar_zip[[#This Row],[YYYYMMDD]],2)&amp;"-"&amp;MID(jaar_zip[[#This Row],[YYYYMMDD]],5,2)&amp;"-"&amp;LEFT(jaar_zip[[#This Row],[YYYYMMDD]],4))</f>
        <v>45421</v>
      </c>
      <c r="K405" s="101" t="str">
        <f>IF(AND(VALUE(MONTH(jaar_zip[[#This Row],[Datum]]))=1,VALUE(WEEKNUM(jaar_zip[[#This Row],[Datum]],21))&gt;51),RIGHT(YEAR(jaar_zip[[#This Row],[Datum]])-1,2),RIGHT(YEAR(jaar_zip[[#This Row],[Datum]]),2))&amp;"-"&amp; TEXT(WEEKNUM(jaar_zip[[#This Row],[Datum]],21),"00")</f>
        <v>24-19</v>
      </c>
      <c r="L405" s="101">
        <f>MONTH(jaar_zip[[#This Row],[Datum]])</f>
        <v>5</v>
      </c>
      <c r="M405" s="101">
        <f>IF(ISNUMBER(jaar_zip[[#This Row],[etmaaltemperatuur]]),IF(jaar_zip[[#This Row],[etmaaltemperatuur]]&lt;stookgrens,stookgrens-jaar_zip[[#This Row],[etmaaltemperatuur]],0),"")</f>
        <v>6.6999999999999993</v>
      </c>
      <c r="N405" s="101">
        <f>IF(ISNUMBER(jaar_zip[[#This Row],[graaddagen]]),IF(OR(MONTH(jaar_zip[[#This Row],[Datum]])=1,MONTH(jaar_zip[[#This Row],[Datum]])=2,MONTH(jaar_zip[[#This Row],[Datum]])=11,MONTH(jaar_zip[[#This Row],[Datum]])=12),1.1,IF(OR(MONTH(jaar_zip[[#This Row],[Datum]])=3,MONTH(jaar_zip[[#This Row],[Datum]])=10),1,0.8))*jaar_zip[[#This Row],[graaddagen]],"")</f>
        <v>5.3599999999999994</v>
      </c>
      <c r="O405" s="101">
        <f>IF(ISNUMBER(jaar_zip[[#This Row],[etmaaltemperatuur]]),IF(jaar_zip[[#This Row],[etmaaltemperatuur]]&gt;stookgrens,jaar_zip[[#This Row],[etmaaltemperatuur]]-stookgrens,0),"")</f>
        <v>0</v>
      </c>
    </row>
    <row r="406" spans="1:15" x14ac:dyDescent="0.25">
      <c r="A406">
        <v>235</v>
      </c>
      <c r="B406">
        <v>20240510</v>
      </c>
      <c r="C406">
        <v>3.4</v>
      </c>
      <c r="D406">
        <v>12.6</v>
      </c>
      <c r="E406">
        <v>2388</v>
      </c>
      <c r="F406">
        <v>0</v>
      </c>
      <c r="G406">
        <v>1024.9000000000001</v>
      </c>
      <c r="H406">
        <v>89</v>
      </c>
      <c r="I406" s="101" t="s">
        <v>13</v>
      </c>
      <c r="J406" s="1">
        <f>DATEVALUE(RIGHT(jaar_zip[[#This Row],[YYYYMMDD]],2)&amp;"-"&amp;MID(jaar_zip[[#This Row],[YYYYMMDD]],5,2)&amp;"-"&amp;LEFT(jaar_zip[[#This Row],[YYYYMMDD]],4))</f>
        <v>45422</v>
      </c>
      <c r="K406" s="101" t="str">
        <f>IF(AND(VALUE(MONTH(jaar_zip[[#This Row],[Datum]]))=1,VALUE(WEEKNUM(jaar_zip[[#This Row],[Datum]],21))&gt;51),RIGHT(YEAR(jaar_zip[[#This Row],[Datum]])-1,2),RIGHT(YEAR(jaar_zip[[#This Row],[Datum]]),2))&amp;"-"&amp; TEXT(WEEKNUM(jaar_zip[[#This Row],[Datum]],21),"00")</f>
        <v>24-19</v>
      </c>
      <c r="L406" s="101">
        <f>MONTH(jaar_zip[[#This Row],[Datum]])</f>
        <v>5</v>
      </c>
      <c r="M406" s="101">
        <f>IF(ISNUMBER(jaar_zip[[#This Row],[etmaaltemperatuur]]),IF(jaar_zip[[#This Row],[etmaaltemperatuur]]&lt;stookgrens,stookgrens-jaar_zip[[#This Row],[etmaaltemperatuur]],0),"")</f>
        <v>5.4</v>
      </c>
      <c r="N406" s="101">
        <f>IF(ISNUMBER(jaar_zip[[#This Row],[graaddagen]]),IF(OR(MONTH(jaar_zip[[#This Row],[Datum]])=1,MONTH(jaar_zip[[#This Row],[Datum]])=2,MONTH(jaar_zip[[#This Row],[Datum]])=11,MONTH(jaar_zip[[#This Row],[Datum]])=12),1.1,IF(OR(MONTH(jaar_zip[[#This Row],[Datum]])=3,MONTH(jaar_zip[[#This Row],[Datum]])=10),1,0.8))*jaar_zip[[#This Row],[graaddagen]],"")</f>
        <v>4.32</v>
      </c>
      <c r="O406" s="101">
        <f>IF(ISNUMBER(jaar_zip[[#This Row],[etmaaltemperatuur]]),IF(jaar_zip[[#This Row],[etmaaltemperatuur]]&gt;stookgrens,jaar_zip[[#This Row],[etmaaltemperatuur]]-stookgrens,0),"")</f>
        <v>0</v>
      </c>
    </row>
    <row r="407" spans="1:15" x14ac:dyDescent="0.25">
      <c r="A407">
        <v>235</v>
      </c>
      <c r="B407">
        <v>20240511</v>
      </c>
      <c r="C407">
        <v>5.6</v>
      </c>
      <c r="D407">
        <v>14.7</v>
      </c>
      <c r="E407">
        <v>2425</v>
      </c>
      <c r="F407">
        <v>0</v>
      </c>
      <c r="G407">
        <v>1023</v>
      </c>
      <c r="H407">
        <v>84</v>
      </c>
      <c r="I407" s="101" t="s">
        <v>13</v>
      </c>
      <c r="J407" s="1">
        <f>DATEVALUE(RIGHT(jaar_zip[[#This Row],[YYYYMMDD]],2)&amp;"-"&amp;MID(jaar_zip[[#This Row],[YYYYMMDD]],5,2)&amp;"-"&amp;LEFT(jaar_zip[[#This Row],[YYYYMMDD]],4))</f>
        <v>45423</v>
      </c>
      <c r="K407" s="101" t="str">
        <f>IF(AND(VALUE(MONTH(jaar_zip[[#This Row],[Datum]]))=1,VALUE(WEEKNUM(jaar_zip[[#This Row],[Datum]],21))&gt;51),RIGHT(YEAR(jaar_zip[[#This Row],[Datum]])-1,2),RIGHT(YEAR(jaar_zip[[#This Row],[Datum]]),2))&amp;"-"&amp; TEXT(WEEKNUM(jaar_zip[[#This Row],[Datum]],21),"00")</f>
        <v>24-19</v>
      </c>
      <c r="L407" s="101">
        <f>MONTH(jaar_zip[[#This Row],[Datum]])</f>
        <v>5</v>
      </c>
      <c r="M407" s="101">
        <f>IF(ISNUMBER(jaar_zip[[#This Row],[etmaaltemperatuur]]),IF(jaar_zip[[#This Row],[etmaaltemperatuur]]&lt;stookgrens,stookgrens-jaar_zip[[#This Row],[etmaaltemperatuur]],0),"")</f>
        <v>3.3000000000000007</v>
      </c>
      <c r="N407" s="101">
        <f>IF(ISNUMBER(jaar_zip[[#This Row],[graaddagen]]),IF(OR(MONTH(jaar_zip[[#This Row],[Datum]])=1,MONTH(jaar_zip[[#This Row],[Datum]])=2,MONTH(jaar_zip[[#This Row],[Datum]])=11,MONTH(jaar_zip[[#This Row],[Datum]])=12),1.1,IF(OR(MONTH(jaar_zip[[#This Row],[Datum]])=3,MONTH(jaar_zip[[#This Row],[Datum]])=10),1,0.8))*jaar_zip[[#This Row],[graaddagen]],"")</f>
        <v>2.6400000000000006</v>
      </c>
      <c r="O407" s="101">
        <f>IF(ISNUMBER(jaar_zip[[#This Row],[etmaaltemperatuur]]),IF(jaar_zip[[#This Row],[etmaaltemperatuur]]&gt;stookgrens,jaar_zip[[#This Row],[etmaaltemperatuur]]-stookgrens,0),"")</f>
        <v>0</v>
      </c>
    </row>
    <row r="408" spans="1:15" x14ac:dyDescent="0.25">
      <c r="A408">
        <v>235</v>
      </c>
      <c r="B408">
        <v>20240512</v>
      </c>
      <c r="C408">
        <v>5.3</v>
      </c>
      <c r="D408">
        <v>18.7</v>
      </c>
      <c r="E408">
        <v>2590</v>
      </c>
      <c r="F408">
        <v>0</v>
      </c>
      <c r="G408">
        <v>1015.9</v>
      </c>
      <c r="H408">
        <v>67</v>
      </c>
      <c r="I408" s="101" t="s">
        <v>13</v>
      </c>
      <c r="J408" s="1">
        <f>DATEVALUE(RIGHT(jaar_zip[[#This Row],[YYYYMMDD]],2)&amp;"-"&amp;MID(jaar_zip[[#This Row],[YYYYMMDD]],5,2)&amp;"-"&amp;LEFT(jaar_zip[[#This Row],[YYYYMMDD]],4))</f>
        <v>45424</v>
      </c>
      <c r="K408" s="101" t="str">
        <f>IF(AND(VALUE(MONTH(jaar_zip[[#This Row],[Datum]]))=1,VALUE(WEEKNUM(jaar_zip[[#This Row],[Datum]],21))&gt;51),RIGHT(YEAR(jaar_zip[[#This Row],[Datum]])-1,2),RIGHT(YEAR(jaar_zip[[#This Row],[Datum]]),2))&amp;"-"&amp; TEXT(WEEKNUM(jaar_zip[[#This Row],[Datum]],21),"00")</f>
        <v>24-19</v>
      </c>
      <c r="L408" s="101">
        <f>MONTH(jaar_zip[[#This Row],[Datum]])</f>
        <v>5</v>
      </c>
      <c r="M408" s="101">
        <f>IF(ISNUMBER(jaar_zip[[#This Row],[etmaaltemperatuur]]),IF(jaar_zip[[#This Row],[etmaaltemperatuur]]&lt;stookgrens,stookgrens-jaar_zip[[#This Row],[etmaaltemperatuur]],0),"")</f>
        <v>0</v>
      </c>
      <c r="N408" s="101">
        <f>IF(ISNUMBER(jaar_zip[[#This Row],[graaddagen]]),IF(OR(MONTH(jaar_zip[[#This Row],[Datum]])=1,MONTH(jaar_zip[[#This Row],[Datum]])=2,MONTH(jaar_zip[[#This Row],[Datum]])=11,MONTH(jaar_zip[[#This Row],[Datum]])=12),1.1,IF(OR(MONTH(jaar_zip[[#This Row],[Datum]])=3,MONTH(jaar_zip[[#This Row],[Datum]])=10),1,0.8))*jaar_zip[[#This Row],[graaddagen]],"")</f>
        <v>0</v>
      </c>
      <c r="O408" s="101">
        <f>IF(ISNUMBER(jaar_zip[[#This Row],[etmaaltemperatuur]]),IF(jaar_zip[[#This Row],[etmaaltemperatuur]]&gt;stookgrens,jaar_zip[[#This Row],[etmaaltemperatuur]]-stookgrens,0),"")</f>
        <v>0.69999999999999929</v>
      </c>
    </row>
    <row r="409" spans="1:15" x14ac:dyDescent="0.25">
      <c r="A409">
        <v>235</v>
      </c>
      <c r="B409">
        <v>20240513</v>
      </c>
      <c r="C409">
        <v>3.4</v>
      </c>
      <c r="D409">
        <v>18.5</v>
      </c>
      <c r="E409">
        <v>2402</v>
      </c>
      <c r="F409">
        <v>0.3</v>
      </c>
      <c r="G409">
        <v>1009.5</v>
      </c>
      <c r="H409">
        <v>79</v>
      </c>
      <c r="I409" s="101" t="s">
        <v>13</v>
      </c>
      <c r="J409" s="1">
        <f>DATEVALUE(RIGHT(jaar_zip[[#This Row],[YYYYMMDD]],2)&amp;"-"&amp;MID(jaar_zip[[#This Row],[YYYYMMDD]],5,2)&amp;"-"&amp;LEFT(jaar_zip[[#This Row],[YYYYMMDD]],4))</f>
        <v>45425</v>
      </c>
      <c r="K409" s="101" t="str">
        <f>IF(AND(VALUE(MONTH(jaar_zip[[#This Row],[Datum]]))=1,VALUE(WEEKNUM(jaar_zip[[#This Row],[Datum]],21))&gt;51),RIGHT(YEAR(jaar_zip[[#This Row],[Datum]])-1,2),RIGHT(YEAR(jaar_zip[[#This Row],[Datum]]),2))&amp;"-"&amp; TEXT(WEEKNUM(jaar_zip[[#This Row],[Datum]],21),"00")</f>
        <v>24-20</v>
      </c>
      <c r="L409" s="101">
        <f>MONTH(jaar_zip[[#This Row],[Datum]])</f>
        <v>5</v>
      </c>
      <c r="M409" s="101">
        <f>IF(ISNUMBER(jaar_zip[[#This Row],[etmaaltemperatuur]]),IF(jaar_zip[[#This Row],[etmaaltemperatuur]]&lt;stookgrens,stookgrens-jaar_zip[[#This Row],[etmaaltemperatuur]],0),"")</f>
        <v>0</v>
      </c>
      <c r="N409" s="101">
        <f>IF(ISNUMBER(jaar_zip[[#This Row],[graaddagen]]),IF(OR(MONTH(jaar_zip[[#This Row],[Datum]])=1,MONTH(jaar_zip[[#This Row],[Datum]])=2,MONTH(jaar_zip[[#This Row],[Datum]])=11,MONTH(jaar_zip[[#This Row],[Datum]])=12),1.1,IF(OR(MONTH(jaar_zip[[#This Row],[Datum]])=3,MONTH(jaar_zip[[#This Row],[Datum]])=10),1,0.8))*jaar_zip[[#This Row],[graaddagen]],"")</f>
        <v>0</v>
      </c>
      <c r="O409" s="101">
        <f>IF(ISNUMBER(jaar_zip[[#This Row],[etmaaltemperatuur]]),IF(jaar_zip[[#This Row],[etmaaltemperatuur]]&gt;stookgrens,jaar_zip[[#This Row],[etmaaltemperatuur]]-stookgrens,0),"")</f>
        <v>0.5</v>
      </c>
    </row>
    <row r="410" spans="1:15" x14ac:dyDescent="0.25">
      <c r="A410">
        <v>235</v>
      </c>
      <c r="B410">
        <v>20240514</v>
      </c>
      <c r="C410">
        <v>4.9000000000000004</v>
      </c>
      <c r="D410">
        <v>19.899999999999999</v>
      </c>
      <c r="E410">
        <v>2542</v>
      </c>
      <c r="F410">
        <v>-0.1</v>
      </c>
      <c r="G410">
        <v>1005</v>
      </c>
      <c r="H410">
        <v>71</v>
      </c>
      <c r="I410" s="101" t="s">
        <v>13</v>
      </c>
      <c r="J410" s="1">
        <f>DATEVALUE(RIGHT(jaar_zip[[#This Row],[YYYYMMDD]],2)&amp;"-"&amp;MID(jaar_zip[[#This Row],[YYYYMMDD]],5,2)&amp;"-"&amp;LEFT(jaar_zip[[#This Row],[YYYYMMDD]],4))</f>
        <v>45426</v>
      </c>
      <c r="K410" s="101" t="str">
        <f>IF(AND(VALUE(MONTH(jaar_zip[[#This Row],[Datum]]))=1,VALUE(WEEKNUM(jaar_zip[[#This Row],[Datum]],21))&gt;51),RIGHT(YEAR(jaar_zip[[#This Row],[Datum]])-1,2),RIGHT(YEAR(jaar_zip[[#This Row],[Datum]]),2))&amp;"-"&amp; TEXT(WEEKNUM(jaar_zip[[#This Row],[Datum]],21),"00")</f>
        <v>24-20</v>
      </c>
      <c r="L410" s="101">
        <f>MONTH(jaar_zip[[#This Row],[Datum]])</f>
        <v>5</v>
      </c>
      <c r="M410" s="101">
        <f>IF(ISNUMBER(jaar_zip[[#This Row],[etmaaltemperatuur]]),IF(jaar_zip[[#This Row],[etmaaltemperatuur]]&lt;stookgrens,stookgrens-jaar_zip[[#This Row],[etmaaltemperatuur]],0),"")</f>
        <v>0</v>
      </c>
      <c r="N410" s="101">
        <f>IF(ISNUMBER(jaar_zip[[#This Row],[graaddagen]]),IF(OR(MONTH(jaar_zip[[#This Row],[Datum]])=1,MONTH(jaar_zip[[#This Row],[Datum]])=2,MONTH(jaar_zip[[#This Row],[Datum]])=11,MONTH(jaar_zip[[#This Row],[Datum]])=12),1.1,IF(OR(MONTH(jaar_zip[[#This Row],[Datum]])=3,MONTH(jaar_zip[[#This Row],[Datum]])=10),1,0.8))*jaar_zip[[#This Row],[graaddagen]],"")</f>
        <v>0</v>
      </c>
      <c r="O410" s="101">
        <f>IF(ISNUMBER(jaar_zip[[#This Row],[etmaaltemperatuur]]),IF(jaar_zip[[#This Row],[etmaaltemperatuur]]&gt;stookgrens,jaar_zip[[#This Row],[etmaaltemperatuur]]-stookgrens,0),"")</f>
        <v>1.8999999999999986</v>
      </c>
    </row>
    <row r="411" spans="1:15" x14ac:dyDescent="0.25">
      <c r="A411">
        <v>235</v>
      </c>
      <c r="B411">
        <v>20240515</v>
      </c>
      <c r="C411">
        <v>2.9</v>
      </c>
      <c r="D411">
        <v>15.8</v>
      </c>
      <c r="E411">
        <v>2142</v>
      </c>
      <c r="F411">
        <v>0.1</v>
      </c>
      <c r="G411">
        <v>1006.1</v>
      </c>
      <c r="H411">
        <v>86</v>
      </c>
      <c r="I411" s="101" t="s">
        <v>13</v>
      </c>
      <c r="J411" s="1">
        <f>DATEVALUE(RIGHT(jaar_zip[[#This Row],[YYYYMMDD]],2)&amp;"-"&amp;MID(jaar_zip[[#This Row],[YYYYMMDD]],5,2)&amp;"-"&amp;LEFT(jaar_zip[[#This Row],[YYYYMMDD]],4))</f>
        <v>45427</v>
      </c>
      <c r="K411" s="101" t="str">
        <f>IF(AND(VALUE(MONTH(jaar_zip[[#This Row],[Datum]]))=1,VALUE(WEEKNUM(jaar_zip[[#This Row],[Datum]],21))&gt;51),RIGHT(YEAR(jaar_zip[[#This Row],[Datum]])-1,2),RIGHT(YEAR(jaar_zip[[#This Row],[Datum]]),2))&amp;"-"&amp; TEXT(WEEKNUM(jaar_zip[[#This Row],[Datum]],21),"00")</f>
        <v>24-20</v>
      </c>
      <c r="L411" s="101">
        <f>MONTH(jaar_zip[[#This Row],[Datum]])</f>
        <v>5</v>
      </c>
      <c r="M411" s="101">
        <f>IF(ISNUMBER(jaar_zip[[#This Row],[etmaaltemperatuur]]),IF(jaar_zip[[#This Row],[etmaaltemperatuur]]&lt;stookgrens,stookgrens-jaar_zip[[#This Row],[etmaaltemperatuur]],0),"")</f>
        <v>2.1999999999999993</v>
      </c>
      <c r="N411" s="101">
        <f>IF(ISNUMBER(jaar_zip[[#This Row],[graaddagen]]),IF(OR(MONTH(jaar_zip[[#This Row],[Datum]])=1,MONTH(jaar_zip[[#This Row],[Datum]])=2,MONTH(jaar_zip[[#This Row],[Datum]])=11,MONTH(jaar_zip[[#This Row],[Datum]])=12),1.1,IF(OR(MONTH(jaar_zip[[#This Row],[Datum]])=3,MONTH(jaar_zip[[#This Row],[Datum]])=10),1,0.8))*jaar_zip[[#This Row],[graaddagen]],"")</f>
        <v>1.7599999999999996</v>
      </c>
      <c r="O411" s="101">
        <f>IF(ISNUMBER(jaar_zip[[#This Row],[etmaaltemperatuur]]),IF(jaar_zip[[#This Row],[etmaaltemperatuur]]&gt;stookgrens,jaar_zip[[#This Row],[etmaaltemperatuur]]-stookgrens,0),"")</f>
        <v>0</v>
      </c>
    </row>
    <row r="412" spans="1:15" x14ac:dyDescent="0.25">
      <c r="A412">
        <v>235</v>
      </c>
      <c r="B412">
        <v>20240516</v>
      </c>
      <c r="C412">
        <v>4</v>
      </c>
      <c r="D412">
        <v>16.7</v>
      </c>
      <c r="E412">
        <v>1783</v>
      </c>
      <c r="F412">
        <v>2.9</v>
      </c>
      <c r="G412">
        <v>1004.8</v>
      </c>
      <c r="H412">
        <v>80</v>
      </c>
      <c r="I412" s="101" t="s">
        <v>13</v>
      </c>
      <c r="J412" s="1">
        <f>DATEVALUE(RIGHT(jaar_zip[[#This Row],[YYYYMMDD]],2)&amp;"-"&amp;MID(jaar_zip[[#This Row],[YYYYMMDD]],5,2)&amp;"-"&amp;LEFT(jaar_zip[[#This Row],[YYYYMMDD]],4))</f>
        <v>45428</v>
      </c>
      <c r="K412" s="101" t="str">
        <f>IF(AND(VALUE(MONTH(jaar_zip[[#This Row],[Datum]]))=1,VALUE(WEEKNUM(jaar_zip[[#This Row],[Datum]],21))&gt;51),RIGHT(YEAR(jaar_zip[[#This Row],[Datum]])-1,2),RIGHT(YEAR(jaar_zip[[#This Row],[Datum]]),2))&amp;"-"&amp; TEXT(WEEKNUM(jaar_zip[[#This Row],[Datum]],21),"00")</f>
        <v>24-20</v>
      </c>
      <c r="L412" s="101">
        <f>MONTH(jaar_zip[[#This Row],[Datum]])</f>
        <v>5</v>
      </c>
      <c r="M412" s="101">
        <f>IF(ISNUMBER(jaar_zip[[#This Row],[etmaaltemperatuur]]),IF(jaar_zip[[#This Row],[etmaaltemperatuur]]&lt;stookgrens,stookgrens-jaar_zip[[#This Row],[etmaaltemperatuur]],0),"")</f>
        <v>1.3000000000000007</v>
      </c>
      <c r="N412" s="101">
        <f>IF(ISNUMBER(jaar_zip[[#This Row],[graaddagen]]),IF(OR(MONTH(jaar_zip[[#This Row],[Datum]])=1,MONTH(jaar_zip[[#This Row],[Datum]])=2,MONTH(jaar_zip[[#This Row],[Datum]])=11,MONTH(jaar_zip[[#This Row],[Datum]])=12),1.1,IF(OR(MONTH(jaar_zip[[#This Row],[Datum]])=3,MONTH(jaar_zip[[#This Row],[Datum]])=10),1,0.8))*jaar_zip[[#This Row],[graaddagen]],"")</f>
        <v>1.0400000000000007</v>
      </c>
      <c r="O412" s="101">
        <f>IF(ISNUMBER(jaar_zip[[#This Row],[etmaaltemperatuur]]),IF(jaar_zip[[#This Row],[etmaaltemperatuur]]&gt;stookgrens,jaar_zip[[#This Row],[etmaaltemperatuur]]-stookgrens,0),"")</f>
        <v>0</v>
      </c>
    </row>
    <row r="413" spans="1:15" x14ac:dyDescent="0.25">
      <c r="A413">
        <v>235</v>
      </c>
      <c r="B413">
        <v>20240517</v>
      </c>
      <c r="C413">
        <v>3.2</v>
      </c>
      <c r="D413">
        <v>14.9</v>
      </c>
      <c r="E413">
        <v>1755</v>
      </c>
      <c r="F413">
        <v>0</v>
      </c>
      <c r="G413">
        <v>1008.7</v>
      </c>
      <c r="H413">
        <v>90</v>
      </c>
      <c r="I413" s="101" t="s">
        <v>13</v>
      </c>
      <c r="J413" s="1">
        <f>DATEVALUE(RIGHT(jaar_zip[[#This Row],[YYYYMMDD]],2)&amp;"-"&amp;MID(jaar_zip[[#This Row],[YYYYMMDD]],5,2)&amp;"-"&amp;LEFT(jaar_zip[[#This Row],[YYYYMMDD]],4))</f>
        <v>45429</v>
      </c>
      <c r="K413" s="101" t="str">
        <f>IF(AND(VALUE(MONTH(jaar_zip[[#This Row],[Datum]]))=1,VALUE(WEEKNUM(jaar_zip[[#This Row],[Datum]],21))&gt;51),RIGHT(YEAR(jaar_zip[[#This Row],[Datum]])-1,2),RIGHT(YEAR(jaar_zip[[#This Row],[Datum]]),2))&amp;"-"&amp; TEXT(WEEKNUM(jaar_zip[[#This Row],[Datum]],21),"00")</f>
        <v>24-20</v>
      </c>
      <c r="L413" s="101">
        <f>MONTH(jaar_zip[[#This Row],[Datum]])</f>
        <v>5</v>
      </c>
      <c r="M413" s="101">
        <f>IF(ISNUMBER(jaar_zip[[#This Row],[etmaaltemperatuur]]),IF(jaar_zip[[#This Row],[etmaaltemperatuur]]&lt;stookgrens,stookgrens-jaar_zip[[#This Row],[etmaaltemperatuur]],0),"")</f>
        <v>3.0999999999999996</v>
      </c>
      <c r="N413" s="101">
        <f>IF(ISNUMBER(jaar_zip[[#This Row],[graaddagen]]),IF(OR(MONTH(jaar_zip[[#This Row],[Datum]])=1,MONTH(jaar_zip[[#This Row],[Datum]])=2,MONTH(jaar_zip[[#This Row],[Datum]])=11,MONTH(jaar_zip[[#This Row],[Datum]])=12),1.1,IF(OR(MONTH(jaar_zip[[#This Row],[Datum]])=3,MONTH(jaar_zip[[#This Row],[Datum]])=10),1,0.8))*jaar_zip[[#This Row],[graaddagen]],"")</f>
        <v>2.48</v>
      </c>
      <c r="O413" s="101">
        <f>IF(ISNUMBER(jaar_zip[[#This Row],[etmaaltemperatuur]]),IF(jaar_zip[[#This Row],[etmaaltemperatuur]]&gt;stookgrens,jaar_zip[[#This Row],[etmaaltemperatuur]]-stookgrens,0),"")</f>
        <v>0</v>
      </c>
    </row>
    <row r="414" spans="1:15" x14ac:dyDescent="0.25">
      <c r="A414">
        <v>235</v>
      </c>
      <c r="B414">
        <v>20240518</v>
      </c>
      <c r="C414">
        <v>3</v>
      </c>
      <c r="D414">
        <v>18.8</v>
      </c>
      <c r="E414">
        <v>2607</v>
      </c>
      <c r="F414">
        <v>0</v>
      </c>
      <c r="G414">
        <v>1010.7</v>
      </c>
      <c r="H414">
        <v>73</v>
      </c>
      <c r="I414" s="101" t="s">
        <v>13</v>
      </c>
      <c r="J414" s="1">
        <f>DATEVALUE(RIGHT(jaar_zip[[#This Row],[YYYYMMDD]],2)&amp;"-"&amp;MID(jaar_zip[[#This Row],[YYYYMMDD]],5,2)&amp;"-"&amp;LEFT(jaar_zip[[#This Row],[YYYYMMDD]],4))</f>
        <v>45430</v>
      </c>
      <c r="K414" s="101" t="str">
        <f>IF(AND(VALUE(MONTH(jaar_zip[[#This Row],[Datum]]))=1,VALUE(WEEKNUM(jaar_zip[[#This Row],[Datum]],21))&gt;51),RIGHT(YEAR(jaar_zip[[#This Row],[Datum]])-1,2),RIGHT(YEAR(jaar_zip[[#This Row],[Datum]]),2))&amp;"-"&amp; TEXT(WEEKNUM(jaar_zip[[#This Row],[Datum]],21),"00")</f>
        <v>24-20</v>
      </c>
      <c r="L414" s="101">
        <f>MONTH(jaar_zip[[#This Row],[Datum]])</f>
        <v>5</v>
      </c>
      <c r="M414" s="101">
        <f>IF(ISNUMBER(jaar_zip[[#This Row],[etmaaltemperatuur]]),IF(jaar_zip[[#This Row],[etmaaltemperatuur]]&lt;stookgrens,stookgrens-jaar_zip[[#This Row],[etmaaltemperatuur]],0),"")</f>
        <v>0</v>
      </c>
      <c r="N414" s="101">
        <f>IF(ISNUMBER(jaar_zip[[#This Row],[graaddagen]]),IF(OR(MONTH(jaar_zip[[#This Row],[Datum]])=1,MONTH(jaar_zip[[#This Row],[Datum]])=2,MONTH(jaar_zip[[#This Row],[Datum]])=11,MONTH(jaar_zip[[#This Row],[Datum]])=12),1.1,IF(OR(MONTH(jaar_zip[[#This Row],[Datum]])=3,MONTH(jaar_zip[[#This Row],[Datum]])=10),1,0.8))*jaar_zip[[#This Row],[graaddagen]],"")</f>
        <v>0</v>
      </c>
      <c r="O414" s="101">
        <f>IF(ISNUMBER(jaar_zip[[#This Row],[etmaaltemperatuur]]),IF(jaar_zip[[#This Row],[etmaaltemperatuur]]&gt;stookgrens,jaar_zip[[#This Row],[etmaaltemperatuur]]-stookgrens,0),"")</f>
        <v>0.80000000000000071</v>
      </c>
    </row>
    <row r="415" spans="1:15" x14ac:dyDescent="0.25">
      <c r="A415">
        <v>235</v>
      </c>
      <c r="B415">
        <v>20240519</v>
      </c>
      <c r="C415">
        <v>4.3</v>
      </c>
      <c r="D415">
        <v>16.899999999999999</v>
      </c>
      <c r="E415">
        <v>2716</v>
      </c>
      <c r="F415">
        <v>0</v>
      </c>
      <c r="G415">
        <v>1012.1</v>
      </c>
      <c r="H415">
        <v>73</v>
      </c>
      <c r="I415" s="101" t="s">
        <v>13</v>
      </c>
      <c r="J415" s="1">
        <f>DATEVALUE(RIGHT(jaar_zip[[#This Row],[YYYYMMDD]],2)&amp;"-"&amp;MID(jaar_zip[[#This Row],[YYYYMMDD]],5,2)&amp;"-"&amp;LEFT(jaar_zip[[#This Row],[YYYYMMDD]],4))</f>
        <v>45431</v>
      </c>
      <c r="K415" s="101" t="str">
        <f>IF(AND(VALUE(MONTH(jaar_zip[[#This Row],[Datum]]))=1,VALUE(WEEKNUM(jaar_zip[[#This Row],[Datum]],21))&gt;51),RIGHT(YEAR(jaar_zip[[#This Row],[Datum]])-1,2),RIGHT(YEAR(jaar_zip[[#This Row],[Datum]]),2))&amp;"-"&amp; TEXT(WEEKNUM(jaar_zip[[#This Row],[Datum]],21),"00")</f>
        <v>24-20</v>
      </c>
      <c r="L415" s="101">
        <f>MONTH(jaar_zip[[#This Row],[Datum]])</f>
        <v>5</v>
      </c>
      <c r="M415" s="101">
        <f>IF(ISNUMBER(jaar_zip[[#This Row],[etmaaltemperatuur]]),IF(jaar_zip[[#This Row],[etmaaltemperatuur]]&lt;stookgrens,stookgrens-jaar_zip[[#This Row],[etmaaltemperatuur]],0),"")</f>
        <v>1.1000000000000014</v>
      </c>
      <c r="N415" s="101">
        <f>IF(ISNUMBER(jaar_zip[[#This Row],[graaddagen]]),IF(OR(MONTH(jaar_zip[[#This Row],[Datum]])=1,MONTH(jaar_zip[[#This Row],[Datum]])=2,MONTH(jaar_zip[[#This Row],[Datum]])=11,MONTH(jaar_zip[[#This Row],[Datum]])=12),1.1,IF(OR(MONTH(jaar_zip[[#This Row],[Datum]])=3,MONTH(jaar_zip[[#This Row],[Datum]])=10),1,0.8))*jaar_zip[[#This Row],[graaddagen]],"")</f>
        <v>0.88000000000000123</v>
      </c>
      <c r="O415" s="101">
        <f>IF(ISNUMBER(jaar_zip[[#This Row],[etmaaltemperatuur]]),IF(jaar_zip[[#This Row],[etmaaltemperatuur]]&gt;stookgrens,jaar_zip[[#This Row],[etmaaltemperatuur]]-stookgrens,0),"")</f>
        <v>0</v>
      </c>
    </row>
    <row r="416" spans="1:15" x14ac:dyDescent="0.25">
      <c r="A416">
        <v>235</v>
      </c>
      <c r="B416">
        <v>20240520</v>
      </c>
      <c r="C416">
        <v>4.7</v>
      </c>
      <c r="D416">
        <v>15.6</v>
      </c>
      <c r="E416">
        <v>1395</v>
      </c>
      <c r="F416">
        <v>0.7</v>
      </c>
      <c r="G416">
        <v>1011.8</v>
      </c>
      <c r="H416">
        <v>86</v>
      </c>
      <c r="I416" s="101" t="s">
        <v>13</v>
      </c>
      <c r="J416" s="1">
        <f>DATEVALUE(RIGHT(jaar_zip[[#This Row],[YYYYMMDD]],2)&amp;"-"&amp;MID(jaar_zip[[#This Row],[YYYYMMDD]],5,2)&amp;"-"&amp;LEFT(jaar_zip[[#This Row],[YYYYMMDD]],4))</f>
        <v>45432</v>
      </c>
      <c r="K416" s="101" t="str">
        <f>IF(AND(VALUE(MONTH(jaar_zip[[#This Row],[Datum]]))=1,VALUE(WEEKNUM(jaar_zip[[#This Row],[Datum]],21))&gt;51),RIGHT(YEAR(jaar_zip[[#This Row],[Datum]])-1,2),RIGHT(YEAR(jaar_zip[[#This Row],[Datum]]),2))&amp;"-"&amp; TEXT(WEEKNUM(jaar_zip[[#This Row],[Datum]],21),"00")</f>
        <v>24-21</v>
      </c>
      <c r="L416" s="101">
        <f>MONTH(jaar_zip[[#This Row],[Datum]])</f>
        <v>5</v>
      </c>
      <c r="M416" s="101">
        <f>IF(ISNUMBER(jaar_zip[[#This Row],[etmaaltemperatuur]]),IF(jaar_zip[[#This Row],[etmaaltemperatuur]]&lt;stookgrens,stookgrens-jaar_zip[[#This Row],[etmaaltemperatuur]],0),"")</f>
        <v>2.4000000000000004</v>
      </c>
      <c r="N416" s="101">
        <f>IF(ISNUMBER(jaar_zip[[#This Row],[graaddagen]]),IF(OR(MONTH(jaar_zip[[#This Row],[Datum]])=1,MONTH(jaar_zip[[#This Row],[Datum]])=2,MONTH(jaar_zip[[#This Row],[Datum]])=11,MONTH(jaar_zip[[#This Row],[Datum]])=12),1.1,IF(OR(MONTH(jaar_zip[[#This Row],[Datum]])=3,MONTH(jaar_zip[[#This Row],[Datum]])=10),1,0.8))*jaar_zip[[#This Row],[graaddagen]],"")</f>
        <v>1.9200000000000004</v>
      </c>
      <c r="O416" s="101">
        <f>IF(ISNUMBER(jaar_zip[[#This Row],[etmaaltemperatuur]]),IF(jaar_zip[[#This Row],[etmaaltemperatuur]]&gt;stookgrens,jaar_zip[[#This Row],[etmaaltemperatuur]]-stookgrens,0),"")</f>
        <v>0</v>
      </c>
    </row>
    <row r="417" spans="1:15" x14ac:dyDescent="0.25">
      <c r="A417">
        <v>235</v>
      </c>
      <c r="B417">
        <v>20240521</v>
      </c>
      <c r="C417">
        <v>4.5</v>
      </c>
      <c r="D417">
        <v>17.7</v>
      </c>
      <c r="E417">
        <v>2242</v>
      </c>
      <c r="F417">
        <v>9.9</v>
      </c>
      <c r="G417">
        <v>1007.9</v>
      </c>
      <c r="H417">
        <v>85</v>
      </c>
      <c r="I417" s="101" t="s">
        <v>13</v>
      </c>
      <c r="J417" s="1">
        <f>DATEVALUE(RIGHT(jaar_zip[[#This Row],[YYYYMMDD]],2)&amp;"-"&amp;MID(jaar_zip[[#This Row],[YYYYMMDD]],5,2)&amp;"-"&amp;LEFT(jaar_zip[[#This Row],[YYYYMMDD]],4))</f>
        <v>45433</v>
      </c>
      <c r="K417" s="101" t="str">
        <f>IF(AND(VALUE(MONTH(jaar_zip[[#This Row],[Datum]]))=1,VALUE(WEEKNUM(jaar_zip[[#This Row],[Datum]],21))&gt;51),RIGHT(YEAR(jaar_zip[[#This Row],[Datum]])-1,2),RIGHT(YEAR(jaar_zip[[#This Row],[Datum]]),2))&amp;"-"&amp; TEXT(WEEKNUM(jaar_zip[[#This Row],[Datum]],21),"00")</f>
        <v>24-21</v>
      </c>
      <c r="L417" s="101">
        <f>MONTH(jaar_zip[[#This Row],[Datum]])</f>
        <v>5</v>
      </c>
      <c r="M417" s="101">
        <f>IF(ISNUMBER(jaar_zip[[#This Row],[etmaaltemperatuur]]),IF(jaar_zip[[#This Row],[etmaaltemperatuur]]&lt;stookgrens,stookgrens-jaar_zip[[#This Row],[etmaaltemperatuur]],0),"")</f>
        <v>0.30000000000000071</v>
      </c>
      <c r="N417" s="101">
        <f>IF(ISNUMBER(jaar_zip[[#This Row],[graaddagen]]),IF(OR(MONTH(jaar_zip[[#This Row],[Datum]])=1,MONTH(jaar_zip[[#This Row],[Datum]])=2,MONTH(jaar_zip[[#This Row],[Datum]])=11,MONTH(jaar_zip[[#This Row],[Datum]])=12),1.1,IF(OR(MONTH(jaar_zip[[#This Row],[Datum]])=3,MONTH(jaar_zip[[#This Row],[Datum]])=10),1,0.8))*jaar_zip[[#This Row],[graaddagen]],"")</f>
        <v>0.24000000000000057</v>
      </c>
      <c r="O417" s="101">
        <f>IF(ISNUMBER(jaar_zip[[#This Row],[etmaaltemperatuur]]),IF(jaar_zip[[#This Row],[etmaaltemperatuur]]&gt;stookgrens,jaar_zip[[#This Row],[etmaaltemperatuur]]-stookgrens,0),"")</f>
        <v>0</v>
      </c>
    </row>
    <row r="418" spans="1:15" x14ac:dyDescent="0.25">
      <c r="A418">
        <v>235</v>
      </c>
      <c r="B418">
        <v>20240522</v>
      </c>
      <c r="C418">
        <v>7</v>
      </c>
      <c r="D418">
        <v>14.9</v>
      </c>
      <c r="E418">
        <v>1681</v>
      </c>
      <c r="F418">
        <v>31.4</v>
      </c>
      <c r="G418">
        <v>1006.3</v>
      </c>
      <c r="H418">
        <v>88</v>
      </c>
      <c r="I418" s="101" t="s">
        <v>13</v>
      </c>
      <c r="J418" s="1">
        <f>DATEVALUE(RIGHT(jaar_zip[[#This Row],[YYYYMMDD]],2)&amp;"-"&amp;MID(jaar_zip[[#This Row],[YYYYMMDD]],5,2)&amp;"-"&amp;LEFT(jaar_zip[[#This Row],[YYYYMMDD]],4))</f>
        <v>45434</v>
      </c>
      <c r="K418" s="101" t="str">
        <f>IF(AND(VALUE(MONTH(jaar_zip[[#This Row],[Datum]]))=1,VALUE(WEEKNUM(jaar_zip[[#This Row],[Datum]],21))&gt;51),RIGHT(YEAR(jaar_zip[[#This Row],[Datum]])-1,2),RIGHT(YEAR(jaar_zip[[#This Row],[Datum]]),2))&amp;"-"&amp; TEXT(WEEKNUM(jaar_zip[[#This Row],[Datum]],21),"00")</f>
        <v>24-21</v>
      </c>
      <c r="L418" s="101">
        <f>MONTH(jaar_zip[[#This Row],[Datum]])</f>
        <v>5</v>
      </c>
      <c r="M418" s="101">
        <f>IF(ISNUMBER(jaar_zip[[#This Row],[etmaaltemperatuur]]),IF(jaar_zip[[#This Row],[etmaaltemperatuur]]&lt;stookgrens,stookgrens-jaar_zip[[#This Row],[etmaaltemperatuur]],0),"")</f>
        <v>3.0999999999999996</v>
      </c>
      <c r="N418" s="101">
        <f>IF(ISNUMBER(jaar_zip[[#This Row],[graaddagen]]),IF(OR(MONTH(jaar_zip[[#This Row],[Datum]])=1,MONTH(jaar_zip[[#This Row],[Datum]])=2,MONTH(jaar_zip[[#This Row],[Datum]])=11,MONTH(jaar_zip[[#This Row],[Datum]])=12),1.1,IF(OR(MONTH(jaar_zip[[#This Row],[Datum]])=3,MONTH(jaar_zip[[#This Row],[Datum]])=10),1,0.8))*jaar_zip[[#This Row],[graaddagen]],"")</f>
        <v>2.48</v>
      </c>
      <c r="O418" s="101">
        <f>IF(ISNUMBER(jaar_zip[[#This Row],[etmaaltemperatuur]]),IF(jaar_zip[[#This Row],[etmaaltemperatuur]]&gt;stookgrens,jaar_zip[[#This Row],[etmaaltemperatuur]]-stookgrens,0),"")</f>
        <v>0</v>
      </c>
    </row>
    <row r="419" spans="1:15" x14ac:dyDescent="0.25">
      <c r="A419">
        <v>235</v>
      </c>
      <c r="B419">
        <v>20240523</v>
      </c>
      <c r="C419">
        <v>5.5</v>
      </c>
      <c r="D419">
        <v>14.2</v>
      </c>
      <c r="E419">
        <v>1724</v>
      </c>
      <c r="F419">
        <v>-0.1</v>
      </c>
      <c r="G419">
        <v>1013.7</v>
      </c>
      <c r="H419">
        <v>85</v>
      </c>
      <c r="I419" s="101" t="s">
        <v>13</v>
      </c>
      <c r="J419" s="1">
        <f>DATEVALUE(RIGHT(jaar_zip[[#This Row],[YYYYMMDD]],2)&amp;"-"&amp;MID(jaar_zip[[#This Row],[YYYYMMDD]],5,2)&amp;"-"&amp;LEFT(jaar_zip[[#This Row],[YYYYMMDD]],4))</f>
        <v>45435</v>
      </c>
      <c r="K419" s="101" t="str">
        <f>IF(AND(VALUE(MONTH(jaar_zip[[#This Row],[Datum]]))=1,VALUE(WEEKNUM(jaar_zip[[#This Row],[Datum]],21))&gt;51),RIGHT(YEAR(jaar_zip[[#This Row],[Datum]])-1,2),RIGHT(YEAR(jaar_zip[[#This Row],[Datum]]),2))&amp;"-"&amp; TEXT(WEEKNUM(jaar_zip[[#This Row],[Datum]],21),"00")</f>
        <v>24-21</v>
      </c>
      <c r="L419" s="101">
        <f>MONTH(jaar_zip[[#This Row],[Datum]])</f>
        <v>5</v>
      </c>
      <c r="M419" s="101">
        <f>IF(ISNUMBER(jaar_zip[[#This Row],[etmaaltemperatuur]]),IF(jaar_zip[[#This Row],[etmaaltemperatuur]]&lt;stookgrens,stookgrens-jaar_zip[[#This Row],[etmaaltemperatuur]],0),"")</f>
        <v>3.8000000000000007</v>
      </c>
      <c r="N419" s="101">
        <f>IF(ISNUMBER(jaar_zip[[#This Row],[graaddagen]]),IF(OR(MONTH(jaar_zip[[#This Row],[Datum]])=1,MONTH(jaar_zip[[#This Row],[Datum]])=2,MONTH(jaar_zip[[#This Row],[Datum]])=11,MONTH(jaar_zip[[#This Row],[Datum]])=12),1.1,IF(OR(MONTH(jaar_zip[[#This Row],[Datum]])=3,MONTH(jaar_zip[[#This Row],[Datum]])=10),1,0.8))*jaar_zip[[#This Row],[graaddagen]],"")</f>
        <v>3.0400000000000009</v>
      </c>
      <c r="O419" s="101">
        <f>IF(ISNUMBER(jaar_zip[[#This Row],[etmaaltemperatuur]]),IF(jaar_zip[[#This Row],[etmaaltemperatuur]]&gt;stookgrens,jaar_zip[[#This Row],[etmaaltemperatuur]]-stookgrens,0),"")</f>
        <v>0</v>
      </c>
    </row>
    <row r="420" spans="1:15" x14ac:dyDescent="0.25">
      <c r="A420">
        <v>235</v>
      </c>
      <c r="B420">
        <v>20240524</v>
      </c>
      <c r="C420">
        <v>2.7</v>
      </c>
      <c r="D420">
        <v>15.2</v>
      </c>
      <c r="E420">
        <v>1517</v>
      </c>
      <c r="F420">
        <v>8.5</v>
      </c>
      <c r="G420">
        <v>1018.6</v>
      </c>
      <c r="H420">
        <v>85</v>
      </c>
      <c r="I420" s="101" t="s">
        <v>13</v>
      </c>
      <c r="J420" s="1">
        <f>DATEVALUE(RIGHT(jaar_zip[[#This Row],[YYYYMMDD]],2)&amp;"-"&amp;MID(jaar_zip[[#This Row],[YYYYMMDD]],5,2)&amp;"-"&amp;LEFT(jaar_zip[[#This Row],[YYYYMMDD]],4))</f>
        <v>45436</v>
      </c>
      <c r="K420" s="101" t="str">
        <f>IF(AND(VALUE(MONTH(jaar_zip[[#This Row],[Datum]]))=1,VALUE(WEEKNUM(jaar_zip[[#This Row],[Datum]],21))&gt;51),RIGHT(YEAR(jaar_zip[[#This Row],[Datum]])-1,2),RIGHT(YEAR(jaar_zip[[#This Row],[Datum]]),2))&amp;"-"&amp; TEXT(WEEKNUM(jaar_zip[[#This Row],[Datum]],21),"00")</f>
        <v>24-21</v>
      </c>
      <c r="L420" s="101">
        <f>MONTH(jaar_zip[[#This Row],[Datum]])</f>
        <v>5</v>
      </c>
      <c r="M420" s="101">
        <f>IF(ISNUMBER(jaar_zip[[#This Row],[etmaaltemperatuur]]),IF(jaar_zip[[#This Row],[etmaaltemperatuur]]&lt;stookgrens,stookgrens-jaar_zip[[#This Row],[etmaaltemperatuur]],0),"")</f>
        <v>2.8000000000000007</v>
      </c>
      <c r="N420" s="101">
        <f>IF(ISNUMBER(jaar_zip[[#This Row],[graaddagen]]),IF(OR(MONTH(jaar_zip[[#This Row],[Datum]])=1,MONTH(jaar_zip[[#This Row],[Datum]])=2,MONTH(jaar_zip[[#This Row],[Datum]])=11,MONTH(jaar_zip[[#This Row],[Datum]])=12),1.1,IF(OR(MONTH(jaar_zip[[#This Row],[Datum]])=3,MONTH(jaar_zip[[#This Row],[Datum]])=10),1,0.8))*jaar_zip[[#This Row],[graaddagen]],"")</f>
        <v>2.2400000000000007</v>
      </c>
      <c r="O420" s="101">
        <f>IF(ISNUMBER(jaar_zip[[#This Row],[etmaaltemperatuur]]),IF(jaar_zip[[#This Row],[etmaaltemperatuur]]&gt;stookgrens,jaar_zip[[#This Row],[etmaaltemperatuur]]-stookgrens,0),"")</f>
        <v>0</v>
      </c>
    </row>
    <row r="421" spans="1:15" x14ac:dyDescent="0.25">
      <c r="A421">
        <v>235</v>
      </c>
      <c r="B421">
        <v>20240525</v>
      </c>
      <c r="C421">
        <v>4.5</v>
      </c>
      <c r="D421">
        <v>15.4</v>
      </c>
      <c r="E421">
        <v>1414</v>
      </c>
      <c r="F421">
        <v>5.4</v>
      </c>
      <c r="G421">
        <v>1016.1</v>
      </c>
      <c r="H421">
        <v>87</v>
      </c>
      <c r="I421" s="101" t="s">
        <v>13</v>
      </c>
      <c r="J421" s="1">
        <f>DATEVALUE(RIGHT(jaar_zip[[#This Row],[YYYYMMDD]],2)&amp;"-"&amp;MID(jaar_zip[[#This Row],[YYYYMMDD]],5,2)&amp;"-"&amp;LEFT(jaar_zip[[#This Row],[YYYYMMDD]],4))</f>
        <v>45437</v>
      </c>
      <c r="K421" s="101" t="str">
        <f>IF(AND(VALUE(MONTH(jaar_zip[[#This Row],[Datum]]))=1,VALUE(WEEKNUM(jaar_zip[[#This Row],[Datum]],21))&gt;51),RIGHT(YEAR(jaar_zip[[#This Row],[Datum]])-1,2),RIGHT(YEAR(jaar_zip[[#This Row],[Datum]]),2))&amp;"-"&amp; TEXT(WEEKNUM(jaar_zip[[#This Row],[Datum]],21),"00")</f>
        <v>24-21</v>
      </c>
      <c r="L421" s="101">
        <f>MONTH(jaar_zip[[#This Row],[Datum]])</f>
        <v>5</v>
      </c>
      <c r="M421" s="101">
        <f>IF(ISNUMBER(jaar_zip[[#This Row],[etmaaltemperatuur]]),IF(jaar_zip[[#This Row],[etmaaltemperatuur]]&lt;stookgrens,stookgrens-jaar_zip[[#This Row],[etmaaltemperatuur]],0),"")</f>
        <v>2.5999999999999996</v>
      </c>
      <c r="N421" s="101">
        <f>IF(ISNUMBER(jaar_zip[[#This Row],[graaddagen]]),IF(OR(MONTH(jaar_zip[[#This Row],[Datum]])=1,MONTH(jaar_zip[[#This Row],[Datum]])=2,MONTH(jaar_zip[[#This Row],[Datum]])=11,MONTH(jaar_zip[[#This Row],[Datum]])=12),1.1,IF(OR(MONTH(jaar_zip[[#This Row],[Datum]])=3,MONTH(jaar_zip[[#This Row],[Datum]])=10),1,0.8))*jaar_zip[[#This Row],[graaddagen]],"")</f>
        <v>2.0799999999999996</v>
      </c>
      <c r="O421" s="101">
        <f>IF(ISNUMBER(jaar_zip[[#This Row],[etmaaltemperatuur]]),IF(jaar_zip[[#This Row],[etmaaltemperatuur]]&gt;stookgrens,jaar_zip[[#This Row],[etmaaltemperatuur]]-stookgrens,0),"")</f>
        <v>0</v>
      </c>
    </row>
    <row r="422" spans="1:15" x14ac:dyDescent="0.25">
      <c r="A422">
        <v>235</v>
      </c>
      <c r="B422">
        <v>20240526</v>
      </c>
      <c r="C422">
        <v>3.8</v>
      </c>
      <c r="D422">
        <v>15.6</v>
      </c>
      <c r="E422">
        <v>1635</v>
      </c>
      <c r="F422">
        <v>12.3</v>
      </c>
      <c r="G422">
        <v>1014.2</v>
      </c>
      <c r="H422">
        <v>81</v>
      </c>
      <c r="I422" s="101" t="s">
        <v>13</v>
      </c>
      <c r="J422" s="1">
        <f>DATEVALUE(RIGHT(jaar_zip[[#This Row],[YYYYMMDD]],2)&amp;"-"&amp;MID(jaar_zip[[#This Row],[YYYYMMDD]],5,2)&amp;"-"&amp;LEFT(jaar_zip[[#This Row],[YYYYMMDD]],4))</f>
        <v>45438</v>
      </c>
      <c r="K422" s="101" t="str">
        <f>IF(AND(VALUE(MONTH(jaar_zip[[#This Row],[Datum]]))=1,VALUE(WEEKNUM(jaar_zip[[#This Row],[Datum]],21))&gt;51),RIGHT(YEAR(jaar_zip[[#This Row],[Datum]])-1,2),RIGHT(YEAR(jaar_zip[[#This Row],[Datum]]),2))&amp;"-"&amp; TEXT(WEEKNUM(jaar_zip[[#This Row],[Datum]],21),"00")</f>
        <v>24-21</v>
      </c>
      <c r="L422" s="101">
        <f>MONTH(jaar_zip[[#This Row],[Datum]])</f>
        <v>5</v>
      </c>
      <c r="M422" s="101">
        <f>IF(ISNUMBER(jaar_zip[[#This Row],[etmaaltemperatuur]]),IF(jaar_zip[[#This Row],[etmaaltemperatuur]]&lt;stookgrens,stookgrens-jaar_zip[[#This Row],[etmaaltemperatuur]],0),"")</f>
        <v>2.4000000000000004</v>
      </c>
      <c r="N422" s="101">
        <f>IF(ISNUMBER(jaar_zip[[#This Row],[graaddagen]]),IF(OR(MONTH(jaar_zip[[#This Row],[Datum]])=1,MONTH(jaar_zip[[#This Row],[Datum]])=2,MONTH(jaar_zip[[#This Row],[Datum]])=11,MONTH(jaar_zip[[#This Row],[Datum]])=12),1.1,IF(OR(MONTH(jaar_zip[[#This Row],[Datum]])=3,MONTH(jaar_zip[[#This Row],[Datum]])=10),1,0.8))*jaar_zip[[#This Row],[graaddagen]],"")</f>
        <v>1.9200000000000004</v>
      </c>
      <c r="O422" s="101">
        <f>IF(ISNUMBER(jaar_zip[[#This Row],[etmaaltemperatuur]]),IF(jaar_zip[[#This Row],[etmaaltemperatuur]]&gt;stookgrens,jaar_zip[[#This Row],[etmaaltemperatuur]]-stookgrens,0),"")</f>
        <v>0</v>
      </c>
    </row>
    <row r="423" spans="1:15" x14ac:dyDescent="0.25">
      <c r="A423">
        <v>235</v>
      </c>
      <c r="B423">
        <v>20240527</v>
      </c>
      <c r="C423">
        <v>5.4</v>
      </c>
      <c r="D423">
        <v>14.1</v>
      </c>
      <c r="E423">
        <v>2420</v>
      </c>
      <c r="F423">
        <v>0.2</v>
      </c>
      <c r="G423">
        <v>1015.7</v>
      </c>
      <c r="H423">
        <v>79</v>
      </c>
      <c r="I423" s="101" t="s">
        <v>13</v>
      </c>
      <c r="J423" s="1">
        <f>DATEVALUE(RIGHT(jaar_zip[[#This Row],[YYYYMMDD]],2)&amp;"-"&amp;MID(jaar_zip[[#This Row],[YYYYMMDD]],5,2)&amp;"-"&amp;LEFT(jaar_zip[[#This Row],[YYYYMMDD]],4))</f>
        <v>45439</v>
      </c>
      <c r="K423" s="101" t="str">
        <f>IF(AND(VALUE(MONTH(jaar_zip[[#This Row],[Datum]]))=1,VALUE(WEEKNUM(jaar_zip[[#This Row],[Datum]],21))&gt;51),RIGHT(YEAR(jaar_zip[[#This Row],[Datum]])-1,2),RIGHT(YEAR(jaar_zip[[#This Row],[Datum]]),2))&amp;"-"&amp; TEXT(WEEKNUM(jaar_zip[[#This Row],[Datum]],21),"00")</f>
        <v>24-22</v>
      </c>
      <c r="L423" s="101">
        <f>MONTH(jaar_zip[[#This Row],[Datum]])</f>
        <v>5</v>
      </c>
      <c r="M423" s="101">
        <f>IF(ISNUMBER(jaar_zip[[#This Row],[etmaaltemperatuur]]),IF(jaar_zip[[#This Row],[etmaaltemperatuur]]&lt;stookgrens,stookgrens-jaar_zip[[#This Row],[etmaaltemperatuur]],0),"")</f>
        <v>3.9000000000000004</v>
      </c>
      <c r="N423" s="101">
        <f>IF(ISNUMBER(jaar_zip[[#This Row],[graaddagen]]),IF(OR(MONTH(jaar_zip[[#This Row],[Datum]])=1,MONTH(jaar_zip[[#This Row],[Datum]])=2,MONTH(jaar_zip[[#This Row],[Datum]])=11,MONTH(jaar_zip[[#This Row],[Datum]])=12),1.1,IF(OR(MONTH(jaar_zip[[#This Row],[Datum]])=3,MONTH(jaar_zip[[#This Row],[Datum]])=10),1,0.8))*jaar_zip[[#This Row],[graaddagen]],"")</f>
        <v>3.1200000000000006</v>
      </c>
      <c r="O423" s="101">
        <f>IF(ISNUMBER(jaar_zip[[#This Row],[etmaaltemperatuur]]),IF(jaar_zip[[#This Row],[etmaaltemperatuur]]&gt;stookgrens,jaar_zip[[#This Row],[etmaaltemperatuur]]-stookgrens,0),"")</f>
        <v>0</v>
      </c>
    </row>
    <row r="424" spans="1:15" x14ac:dyDescent="0.25">
      <c r="A424">
        <v>235</v>
      </c>
      <c r="B424">
        <v>20240528</v>
      </c>
      <c r="C424">
        <v>5.5</v>
      </c>
      <c r="D424">
        <v>14.5</v>
      </c>
      <c r="E424">
        <v>2283</v>
      </c>
      <c r="F424">
        <v>4.5</v>
      </c>
      <c r="G424">
        <v>1013.7</v>
      </c>
      <c r="H424">
        <v>82</v>
      </c>
      <c r="I424" s="101" t="s">
        <v>13</v>
      </c>
      <c r="J424" s="1">
        <f>DATEVALUE(RIGHT(jaar_zip[[#This Row],[YYYYMMDD]],2)&amp;"-"&amp;MID(jaar_zip[[#This Row],[YYYYMMDD]],5,2)&amp;"-"&amp;LEFT(jaar_zip[[#This Row],[YYYYMMDD]],4))</f>
        <v>45440</v>
      </c>
      <c r="K424" s="101" t="str">
        <f>IF(AND(VALUE(MONTH(jaar_zip[[#This Row],[Datum]]))=1,VALUE(WEEKNUM(jaar_zip[[#This Row],[Datum]],21))&gt;51),RIGHT(YEAR(jaar_zip[[#This Row],[Datum]])-1,2),RIGHT(YEAR(jaar_zip[[#This Row],[Datum]]),2))&amp;"-"&amp; TEXT(WEEKNUM(jaar_zip[[#This Row],[Datum]],21),"00")</f>
        <v>24-22</v>
      </c>
      <c r="L424" s="101">
        <f>MONTH(jaar_zip[[#This Row],[Datum]])</f>
        <v>5</v>
      </c>
      <c r="M424" s="101">
        <f>IF(ISNUMBER(jaar_zip[[#This Row],[etmaaltemperatuur]]),IF(jaar_zip[[#This Row],[etmaaltemperatuur]]&lt;stookgrens,stookgrens-jaar_zip[[#This Row],[etmaaltemperatuur]],0),"")</f>
        <v>3.5</v>
      </c>
      <c r="N424" s="101">
        <f>IF(ISNUMBER(jaar_zip[[#This Row],[graaddagen]]),IF(OR(MONTH(jaar_zip[[#This Row],[Datum]])=1,MONTH(jaar_zip[[#This Row],[Datum]])=2,MONTH(jaar_zip[[#This Row],[Datum]])=11,MONTH(jaar_zip[[#This Row],[Datum]])=12),1.1,IF(OR(MONTH(jaar_zip[[#This Row],[Datum]])=3,MONTH(jaar_zip[[#This Row],[Datum]])=10),1,0.8))*jaar_zip[[#This Row],[graaddagen]],"")</f>
        <v>2.8000000000000003</v>
      </c>
      <c r="O424" s="101">
        <f>IF(ISNUMBER(jaar_zip[[#This Row],[etmaaltemperatuur]]),IF(jaar_zip[[#This Row],[etmaaltemperatuur]]&gt;stookgrens,jaar_zip[[#This Row],[etmaaltemperatuur]]-stookgrens,0),"")</f>
        <v>0</v>
      </c>
    </row>
    <row r="425" spans="1:15" x14ac:dyDescent="0.25">
      <c r="A425">
        <v>235</v>
      </c>
      <c r="B425">
        <v>20240529</v>
      </c>
      <c r="C425">
        <v>6.3</v>
      </c>
      <c r="D425">
        <v>14.7</v>
      </c>
      <c r="E425">
        <v>2201</v>
      </c>
      <c r="F425">
        <v>6.2</v>
      </c>
      <c r="G425">
        <v>1006.6</v>
      </c>
      <c r="H425">
        <v>87</v>
      </c>
      <c r="I425" s="101" t="s">
        <v>13</v>
      </c>
      <c r="J425" s="1">
        <f>DATEVALUE(RIGHT(jaar_zip[[#This Row],[YYYYMMDD]],2)&amp;"-"&amp;MID(jaar_zip[[#This Row],[YYYYMMDD]],5,2)&amp;"-"&amp;LEFT(jaar_zip[[#This Row],[YYYYMMDD]],4))</f>
        <v>45441</v>
      </c>
      <c r="K425" s="101" t="str">
        <f>IF(AND(VALUE(MONTH(jaar_zip[[#This Row],[Datum]]))=1,VALUE(WEEKNUM(jaar_zip[[#This Row],[Datum]],21))&gt;51),RIGHT(YEAR(jaar_zip[[#This Row],[Datum]])-1,2),RIGHT(YEAR(jaar_zip[[#This Row],[Datum]]),2))&amp;"-"&amp; TEXT(WEEKNUM(jaar_zip[[#This Row],[Datum]],21),"00")</f>
        <v>24-22</v>
      </c>
      <c r="L425" s="101">
        <f>MONTH(jaar_zip[[#This Row],[Datum]])</f>
        <v>5</v>
      </c>
      <c r="M425" s="101">
        <f>IF(ISNUMBER(jaar_zip[[#This Row],[etmaaltemperatuur]]),IF(jaar_zip[[#This Row],[etmaaltemperatuur]]&lt;stookgrens,stookgrens-jaar_zip[[#This Row],[etmaaltemperatuur]],0),"")</f>
        <v>3.3000000000000007</v>
      </c>
      <c r="N425" s="101">
        <f>IF(ISNUMBER(jaar_zip[[#This Row],[graaddagen]]),IF(OR(MONTH(jaar_zip[[#This Row],[Datum]])=1,MONTH(jaar_zip[[#This Row],[Datum]])=2,MONTH(jaar_zip[[#This Row],[Datum]])=11,MONTH(jaar_zip[[#This Row],[Datum]])=12),1.1,IF(OR(MONTH(jaar_zip[[#This Row],[Datum]])=3,MONTH(jaar_zip[[#This Row],[Datum]])=10),1,0.8))*jaar_zip[[#This Row],[graaddagen]],"")</f>
        <v>2.6400000000000006</v>
      </c>
      <c r="O425" s="101">
        <f>IF(ISNUMBER(jaar_zip[[#This Row],[etmaaltemperatuur]]),IF(jaar_zip[[#This Row],[etmaaltemperatuur]]&gt;stookgrens,jaar_zip[[#This Row],[etmaaltemperatuur]]-stookgrens,0),"")</f>
        <v>0</v>
      </c>
    </row>
    <row r="426" spans="1:15" x14ac:dyDescent="0.25">
      <c r="A426">
        <v>235</v>
      </c>
      <c r="B426">
        <v>20240530</v>
      </c>
      <c r="C426">
        <v>4.5</v>
      </c>
      <c r="D426">
        <v>14.3</v>
      </c>
      <c r="E426">
        <v>1875</v>
      </c>
      <c r="F426">
        <v>1.8</v>
      </c>
      <c r="G426">
        <v>1006.2</v>
      </c>
      <c r="H426">
        <v>85</v>
      </c>
      <c r="I426" s="101" t="s">
        <v>13</v>
      </c>
      <c r="J426" s="1">
        <f>DATEVALUE(RIGHT(jaar_zip[[#This Row],[YYYYMMDD]],2)&amp;"-"&amp;MID(jaar_zip[[#This Row],[YYYYMMDD]],5,2)&amp;"-"&amp;LEFT(jaar_zip[[#This Row],[YYYYMMDD]],4))</f>
        <v>45442</v>
      </c>
      <c r="K426" s="101" t="str">
        <f>IF(AND(VALUE(MONTH(jaar_zip[[#This Row],[Datum]]))=1,VALUE(WEEKNUM(jaar_zip[[#This Row],[Datum]],21))&gt;51),RIGHT(YEAR(jaar_zip[[#This Row],[Datum]])-1,2),RIGHT(YEAR(jaar_zip[[#This Row],[Datum]]),2))&amp;"-"&amp; TEXT(WEEKNUM(jaar_zip[[#This Row],[Datum]],21),"00")</f>
        <v>24-22</v>
      </c>
      <c r="L426" s="101">
        <f>MONTH(jaar_zip[[#This Row],[Datum]])</f>
        <v>5</v>
      </c>
      <c r="M426" s="101">
        <f>IF(ISNUMBER(jaar_zip[[#This Row],[etmaaltemperatuur]]),IF(jaar_zip[[#This Row],[etmaaltemperatuur]]&lt;stookgrens,stookgrens-jaar_zip[[#This Row],[etmaaltemperatuur]],0),"")</f>
        <v>3.6999999999999993</v>
      </c>
      <c r="N426" s="101">
        <f>IF(ISNUMBER(jaar_zip[[#This Row],[graaddagen]]),IF(OR(MONTH(jaar_zip[[#This Row],[Datum]])=1,MONTH(jaar_zip[[#This Row],[Datum]])=2,MONTH(jaar_zip[[#This Row],[Datum]])=11,MONTH(jaar_zip[[#This Row],[Datum]])=12),1.1,IF(OR(MONTH(jaar_zip[[#This Row],[Datum]])=3,MONTH(jaar_zip[[#This Row],[Datum]])=10),1,0.8))*jaar_zip[[#This Row],[graaddagen]],"")</f>
        <v>2.9599999999999995</v>
      </c>
      <c r="O426" s="101">
        <f>IF(ISNUMBER(jaar_zip[[#This Row],[etmaaltemperatuur]]),IF(jaar_zip[[#This Row],[etmaaltemperatuur]]&gt;stookgrens,jaar_zip[[#This Row],[etmaaltemperatuur]]-stookgrens,0),"")</f>
        <v>0</v>
      </c>
    </row>
    <row r="427" spans="1:15" x14ac:dyDescent="0.25">
      <c r="A427">
        <v>235</v>
      </c>
      <c r="B427">
        <v>20240531</v>
      </c>
      <c r="C427">
        <v>4.5</v>
      </c>
      <c r="D427">
        <v>15.1</v>
      </c>
      <c r="E427">
        <v>1778</v>
      </c>
      <c r="F427">
        <v>1.2</v>
      </c>
      <c r="G427">
        <v>1012.5</v>
      </c>
      <c r="H427">
        <v>86</v>
      </c>
      <c r="I427" s="101" t="s">
        <v>13</v>
      </c>
      <c r="J427" s="1">
        <f>DATEVALUE(RIGHT(jaar_zip[[#This Row],[YYYYMMDD]],2)&amp;"-"&amp;MID(jaar_zip[[#This Row],[YYYYMMDD]],5,2)&amp;"-"&amp;LEFT(jaar_zip[[#This Row],[YYYYMMDD]],4))</f>
        <v>45443</v>
      </c>
      <c r="K427" s="101" t="str">
        <f>IF(AND(VALUE(MONTH(jaar_zip[[#This Row],[Datum]]))=1,VALUE(WEEKNUM(jaar_zip[[#This Row],[Datum]],21))&gt;51),RIGHT(YEAR(jaar_zip[[#This Row],[Datum]])-1,2),RIGHT(YEAR(jaar_zip[[#This Row],[Datum]]),2))&amp;"-"&amp; TEXT(WEEKNUM(jaar_zip[[#This Row],[Datum]],21),"00")</f>
        <v>24-22</v>
      </c>
      <c r="L427" s="101">
        <f>MONTH(jaar_zip[[#This Row],[Datum]])</f>
        <v>5</v>
      </c>
      <c r="M427" s="101">
        <f>IF(ISNUMBER(jaar_zip[[#This Row],[etmaaltemperatuur]]),IF(jaar_zip[[#This Row],[etmaaltemperatuur]]&lt;stookgrens,stookgrens-jaar_zip[[#This Row],[etmaaltemperatuur]],0),"")</f>
        <v>2.9000000000000004</v>
      </c>
      <c r="N427" s="101">
        <f>IF(ISNUMBER(jaar_zip[[#This Row],[graaddagen]]),IF(OR(MONTH(jaar_zip[[#This Row],[Datum]])=1,MONTH(jaar_zip[[#This Row],[Datum]])=2,MONTH(jaar_zip[[#This Row],[Datum]])=11,MONTH(jaar_zip[[#This Row],[Datum]])=12),1.1,IF(OR(MONTH(jaar_zip[[#This Row],[Datum]])=3,MONTH(jaar_zip[[#This Row],[Datum]])=10),1,0.8))*jaar_zip[[#This Row],[graaddagen]],"")</f>
        <v>2.3200000000000003</v>
      </c>
      <c r="O427" s="101">
        <f>IF(ISNUMBER(jaar_zip[[#This Row],[etmaaltemperatuur]]),IF(jaar_zip[[#This Row],[etmaaltemperatuur]]&gt;stookgrens,jaar_zip[[#This Row],[etmaaltemperatuur]]-stookgrens,0),"")</f>
        <v>0</v>
      </c>
    </row>
    <row r="428" spans="1:15" x14ac:dyDescent="0.25">
      <c r="A428">
        <v>235</v>
      </c>
      <c r="B428">
        <v>20240601</v>
      </c>
      <c r="C428">
        <v>6</v>
      </c>
      <c r="D428">
        <v>14.3</v>
      </c>
      <c r="E428">
        <v>718</v>
      </c>
      <c r="F428">
        <v>0.7</v>
      </c>
      <c r="G428">
        <v>1019.5</v>
      </c>
      <c r="H428">
        <v>87</v>
      </c>
      <c r="I428" s="101" t="s">
        <v>13</v>
      </c>
      <c r="J428" s="1">
        <f>DATEVALUE(RIGHT(jaar_zip[[#This Row],[YYYYMMDD]],2)&amp;"-"&amp;MID(jaar_zip[[#This Row],[YYYYMMDD]],5,2)&amp;"-"&amp;LEFT(jaar_zip[[#This Row],[YYYYMMDD]],4))</f>
        <v>45444</v>
      </c>
      <c r="K428" s="101" t="str">
        <f>IF(AND(VALUE(MONTH(jaar_zip[[#This Row],[Datum]]))=1,VALUE(WEEKNUM(jaar_zip[[#This Row],[Datum]],21))&gt;51),RIGHT(YEAR(jaar_zip[[#This Row],[Datum]])-1,2),RIGHT(YEAR(jaar_zip[[#This Row],[Datum]]),2))&amp;"-"&amp; TEXT(WEEKNUM(jaar_zip[[#This Row],[Datum]],21),"00")</f>
        <v>24-22</v>
      </c>
      <c r="L428" s="101">
        <f>MONTH(jaar_zip[[#This Row],[Datum]])</f>
        <v>6</v>
      </c>
      <c r="M428" s="101">
        <f>IF(ISNUMBER(jaar_zip[[#This Row],[etmaaltemperatuur]]),IF(jaar_zip[[#This Row],[etmaaltemperatuur]]&lt;stookgrens,stookgrens-jaar_zip[[#This Row],[etmaaltemperatuur]],0),"")</f>
        <v>3.6999999999999993</v>
      </c>
      <c r="N428" s="101">
        <f>IF(ISNUMBER(jaar_zip[[#This Row],[graaddagen]]),IF(OR(MONTH(jaar_zip[[#This Row],[Datum]])=1,MONTH(jaar_zip[[#This Row],[Datum]])=2,MONTH(jaar_zip[[#This Row],[Datum]])=11,MONTH(jaar_zip[[#This Row],[Datum]])=12),1.1,IF(OR(MONTH(jaar_zip[[#This Row],[Datum]])=3,MONTH(jaar_zip[[#This Row],[Datum]])=10),1,0.8))*jaar_zip[[#This Row],[graaddagen]],"")</f>
        <v>2.9599999999999995</v>
      </c>
      <c r="O428" s="101">
        <f>IF(ISNUMBER(jaar_zip[[#This Row],[etmaaltemperatuur]]),IF(jaar_zip[[#This Row],[etmaaltemperatuur]]&gt;stookgrens,jaar_zip[[#This Row],[etmaaltemperatuur]]-stookgrens,0),"")</f>
        <v>0</v>
      </c>
    </row>
    <row r="429" spans="1:15" x14ac:dyDescent="0.25">
      <c r="A429">
        <v>235</v>
      </c>
      <c r="B429">
        <v>20240602</v>
      </c>
      <c r="C429">
        <v>4.3</v>
      </c>
      <c r="D429">
        <v>13.4</v>
      </c>
      <c r="E429">
        <v>1538</v>
      </c>
      <c r="F429">
        <v>-0.1</v>
      </c>
      <c r="G429">
        <v>1023.6</v>
      </c>
      <c r="H429">
        <v>72</v>
      </c>
      <c r="I429" s="101" t="s">
        <v>13</v>
      </c>
      <c r="J429" s="1">
        <f>DATEVALUE(RIGHT(jaar_zip[[#This Row],[YYYYMMDD]],2)&amp;"-"&amp;MID(jaar_zip[[#This Row],[YYYYMMDD]],5,2)&amp;"-"&amp;LEFT(jaar_zip[[#This Row],[YYYYMMDD]],4))</f>
        <v>45445</v>
      </c>
      <c r="K429" s="101" t="str">
        <f>IF(AND(VALUE(MONTH(jaar_zip[[#This Row],[Datum]]))=1,VALUE(WEEKNUM(jaar_zip[[#This Row],[Datum]],21))&gt;51),RIGHT(YEAR(jaar_zip[[#This Row],[Datum]])-1,2),RIGHT(YEAR(jaar_zip[[#This Row],[Datum]]),2))&amp;"-"&amp; TEXT(WEEKNUM(jaar_zip[[#This Row],[Datum]],21),"00")</f>
        <v>24-22</v>
      </c>
      <c r="L429" s="101">
        <f>MONTH(jaar_zip[[#This Row],[Datum]])</f>
        <v>6</v>
      </c>
      <c r="M429" s="101">
        <f>IF(ISNUMBER(jaar_zip[[#This Row],[etmaaltemperatuur]]),IF(jaar_zip[[#This Row],[etmaaltemperatuur]]&lt;stookgrens,stookgrens-jaar_zip[[#This Row],[etmaaltemperatuur]],0),"")</f>
        <v>4.5999999999999996</v>
      </c>
      <c r="N429" s="101">
        <f>IF(ISNUMBER(jaar_zip[[#This Row],[graaddagen]]),IF(OR(MONTH(jaar_zip[[#This Row],[Datum]])=1,MONTH(jaar_zip[[#This Row],[Datum]])=2,MONTH(jaar_zip[[#This Row],[Datum]])=11,MONTH(jaar_zip[[#This Row],[Datum]])=12),1.1,IF(OR(MONTH(jaar_zip[[#This Row],[Datum]])=3,MONTH(jaar_zip[[#This Row],[Datum]])=10),1,0.8))*jaar_zip[[#This Row],[graaddagen]],"")</f>
        <v>3.6799999999999997</v>
      </c>
      <c r="O429" s="101">
        <f>IF(ISNUMBER(jaar_zip[[#This Row],[etmaaltemperatuur]]),IF(jaar_zip[[#This Row],[etmaaltemperatuur]]&gt;stookgrens,jaar_zip[[#This Row],[etmaaltemperatuur]]-stookgrens,0),"")</f>
        <v>0</v>
      </c>
    </row>
    <row r="430" spans="1:15" x14ac:dyDescent="0.25">
      <c r="A430">
        <v>235</v>
      </c>
      <c r="B430">
        <v>20240603</v>
      </c>
      <c r="C430">
        <v>3.6</v>
      </c>
      <c r="D430">
        <v>13.9</v>
      </c>
      <c r="E430">
        <v>1502</v>
      </c>
      <c r="F430">
        <v>0.1</v>
      </c>
      <c r="G430">
        <v>1019.6</v>
      </c>
      <c r="H430">
        <v>83</v>
      </c>
      <c r="I430" s="101" t="s">
        <v>13</v>
      </c>
      <c r="J430" s="1">
        <f>DATEVALUE(RIGHT(jaar_zip[[#This Row],[YYYYMMDD]],2)&amp;"-"&amp;MID(jaar_zip[[#This Row],[YYYYMMDD]],5,2)&amp;"-"&amp;LEFT(jaar_zip[[#This Row],[YYYYMMDD]],4))</f>
        <v>45446</v>
      </c>
      <c r="K430" s="101" t="str">
        <f>IF(AND(VALUE(MONTH(jaar_zip[[#This Row],[Datum]]))=1,VALUE(WEEKNUM(jaar_zip[[#This Row],[Datum]],21))&gt;51),RIGHT(YEAR(jaar_zip[[#This Row],[Datum]])-1,2),RIGHT(YEAR(jaar_zip[[#This Row],[Datum]]),2))&amp;"-"&amp; TEXT(WEEKNUM(jaar_zip[[#This Row],[Datum]],21),"00")</f>
        <v>24-23</v>
      </c>
      <c r="L430" s="101">
        <f>MONTH(jaar_zip[[#This Row],[Datum]])</f>
        <v>6</v>
      </c>
      <c r="M430" s="101">
        <f>IF(ISNUMBER(jaar_zip[[#This Row],[etmaaltemperatuur]]),IF(jaar_zip[[#This Row],[etmaaltemperatuur]]&lt;stookgrens,stookgrens-jaar_zip[[#This Row],[etmaaltemperatuur]],0),"")</f>
        <v>4.0999999999999996</v>
      </c>
      <c r="N430" s="101">
        <f>IF(ISNUMBER(jaar_zip[[#This Row],[graaddagen]]),IF(OR(MONTH(jaar_zip[[#This Row],[Datum]])=1,MONTH(jaar_zip[[#This Row],[Datum]])=2,MONTH(jaar_zip[[#This Row],[Datum]])=11,MONTH(jaar_zip[[#This Row],[Datum]])=12),1.1,IF(OR(MONTH(jaar_zip[[#This Row],[Datum]])=3,MONTH(jaar_zip[[#This Row],[Datum]])=10),1,0.8))*jaar_zip[[#This Row],[graaddagen]],"")</f>
        <v>3.28</v>
      </c>
      <c r="O430" s="101">
        <f>IF(ISNUMBER(jaar_zip[[#This Row],[etmaaltemperatuur]]),IF(jaar_zip[[#This Row],[etmaaltemperatuur]]&gt;stookgrens,jaar_zip[[#This Row],[etmaaltemperatuur]]-stookgrens,0),"")</f>
        <v>0</v>
      </c>
    </row>
    <row r="431" spans="1:15" x14ac:dyDescent="0.25">
      <c r="A431">
        <v>235</v>
      </c>
      <c r="B431">
        <v>20240604</v>
      </c>
      <c r="C431">
        <v>5.8</v>
      </c>
      <c r="D431">
        <v>15.1</v>
      </c>
      <c r="E431">
        <v>1564</v>
      </c>
      <c r="F431">
        <v>2.1</v>
      </c>
      <c r="G431">
        <v>1010.5</v>
      </c>
      <c r="H431">
        <v>84</v>
      </c>
      <c r="I431" s="101" t="s">
        <v>13</v>
      </c>
      <c r="J431" s="1">
        <f>DATEVALUE(RIGHT(jaar_zip[[#This Row],[YYYYMMDD]],2)&amp;"-"&amp;MID(jaar_zip[[#This Row],[YYYYMMDD]],5,2)&amp;"-"&amp;LEFT(jaar_zip[[#This Row],[YYYYMMDD]],4))</f>
        <v>45447</v>
      </c>
      <c r="K431" s="101" t="str">
        <f>IF(AND(VALUE(MONTH(jaar_zip[[#This Row],[Datum]]))=1,VALUE(WEEKNUM(jaar_zip[[#This Row],[Datum]],21))&gt;51),RIGHT(YEAR(jaar_zip[[#This Row],[Datum]])-1,2),RIGHT(YEAR(jaar_zip[[#This Row],[Datum]]),2))&amp;"-"&amp; TEXT(WEEKNUM(jaar_zip[[#This Row],[Datum]],21),"00")</f>
        <v>24-23</v>
      </c>
      <c r="L431" s="101">
        <f>MONTH(jaar_zip[[#This Row],[Datum]])</f>
        <v>6</v>
      </c>
      <c r="M431" s="101">
        <f>IF(ISNUMBER(jaar_zip[[#This Row],[etmaaltemperatuur]]),IF(jaar_zip[[#This Row],[etmaaltemperatuur]]&lt;stookgrens,stookgrens-jaar_zip[[#This Row],[etmaaltemperatuur]],0),"")</f>
        <v>2.9000000000000004</v>
      </c>
      <c r="N431" s="101">
        <f>IF(ISNUMBER(jaar_zip[[#This Row],[graaddagen]]),IF(OR(MONTH(jaar_zip[[#This Row],[Datum]])=1,MONTH(jaar_zip[[#This Row],[Datum]])=2,MONTH(jaar_zip[[#This Row],[Datum]])=11,MONTH(jaar_zip[[#This Row],[Datum]])=12),1.1,IF(OR(MONTH(jaar_zip[[#This Row],[Datum]])=3,MONTH(jaar_zip[[#This Row],[Datum]])=10),1,0.8))*jaar_zip[[#This Row],[graaddagen]],"")</f>
        <v>2.3200000000000003</v>
      </c>
      <c r="O431" s="101">
        <f>IF(ISNUMBER(jaar_zip[[#This Row],[etmaaltemperatuur]]),IF(jaar_zip[[#This Row],[etmaaltemperatuur]]&gt;stookgrens,jaar_zip[[#This Row],[etmaaltemperatuur]]-stookgrens,0),"")</f>
        <v>0</v>
      </c>
    </row>
    <row r="432" spans="1:15" x14ac:dyDescent="0.25">
      <c r="A432">
        <v>235</v>
      </c>
      <c r="B432">
        <v>20240605</v>
      </c>
      <c r="C432">
        <v>5.6</v>
      </c>
      <c r="D432">
        <v>12.2</v>
      </c>
      <c r="E432">
        <v>2692</v>
      </c>
      <c r="F432">
        <v>2.6</v>
      </c>
      <c r="G432">
        <v>1012.3</v>
      </c>
      <c r="H432">
        <v>67</v>
      </c>
      <c r="I432" s="101" t="s">
        <v>13</v>
      </c>
      <c r="J432" s="1">
        <f>DATEVALUE(RIGHT(jaar_zip[[#This Row],[YYYYMMDD]],2)&amp;"-"&amp;MID(jaar_zip[[#This Row],[YYYYMMDD]],5,2)&amp;"-"&amp;LEFT(jaar_zip[[#This Row],[YYYYMMDD]],4))</f>
        <v>45448</v>
      </c>
      <c r="K432" s="101" t="str">
        <f>IF(AND(VALUE(MONTH(jaar_zip[[#This Row],[Datum]]))=1,VALUE(WEEKNUM(jaar_zip[[#This Row],[Datum]],21))&gt;51),RIGHT(YEAR(jaar_zip[[#This Row],[Datum]])-1,2),RIGHT(YEAR(jaar_zip[[#This Row],[Datum]]),2))&amp;"-"&amp; TEXT(WEEKNUM(jaar_zip[[#This Row],[Datum]],21),"00")</f>
        <v>24-23</v>
      </c>
      <c r="L432" s="101">
        <f>MONTH(jaar_zip[[#This Row],[Datum]])</f>
        <v>6</v>
      </c>
      <c r="M432" s="101">
        <f>IF(ISNUMBER(jaar_zip[[#This Row],[etmaaltemperatuur]]),IF(jaar_zip[[#This Row],[etmaaltemperatuur]]&lt;stookgrens,stookgrens-jaar_zip[[#This Row],[etmaaltemperatuur]],0),"")</f>
        <v>5.8000000000000007</v>
      </c>
      <c r="N432" s="101">
        <f>IF(ISNUMBER(jaar_zip[[#This Row],[graaddagen]]),IF(OR(MONTH(jaar_zip[[#This Row],[Datum]])=1,MONTH(jaar_zip[[#This Row],[Datum]])=2,MONTH(jaar_zip[[#This Row],[Datum]])=11,MONTH(jaar_zip[[#This Row],[Datum]])=12),1.1,IF(OR(MONTH(jaar_zip[[#This Row],[Datum]])=3,MONTH(jaar_zip[[#This Row],[Datum]])=10),1,0.8))*jaar_zip[[#This Row],[graaddagen]],"")</f>
        <v>4.6400000000000006</v>
      </c>
      <c r="O432" s="101">
        <f>IF(ISNUMBER(jaar_zip[[#This Row],[etmaaltemperatuur]]),IF(jaar_zip[[#This Row],[etmaaltemperatuur]]&gt;stookgrens,jaar_zip[[#This Row],[etmaaltemperatuur]]-stookgrens,0),"")</f>
        <v>0</v>
      </c>
    </row>
    <row r="433" spans="1:15" x14ac:dyDescent="0.25">
      <c r="A433">
        <v>235</v>
      </c>
      <c r="B433">
        <v>20240606</v>
      </c>
      <c r="C433">
        <v>3.6</v>
      </c>
      <c r="D433">
        <v>12.9</v>
      </c>
      <c r="E433">
        <v>2559</v>
      </c>
      <c r="F433">
        <v>0</v>
      </c>
      <c r="G433">
        <v>1016.6</v>
      </c>
      <c r="H433">
        <v>74</v>
      </c>
      <c r="I433" s="101" t="s">
        <v>13</v>
      </c>
      <c r="J433" s="1">
        <f>DATEVALUE(RIGHT(jaar_zip[[#This Row],[YYYYMMDD]],2)&amp;"-"&amp;MID(jaar_zip[[#This Row],[YYYYMMDD]],5,2)&amp;"-"&amp;LEFT(jaar_zip[[#This Row],[YYYYMMDD]],4))</f>
        <v>45449</v>
      </c>
      <c r="K433" s="101" t="str">
        <f>IF(AND(VALUE(MONTH(jaar_zip[[#This Row],[Datum]]))=1,VALUE(WEEKNUM(jaar_zip[[#This Row],[Datum]],21))&gt;51),RIGHT(YEAR(jaar_zip[[#This Row],[Datum]])-1,2),RIGHT(YEAR(jaar_zip[[#This Row],[Datum]]),2))&amp;"-"&amp; TEXT(WEEKNUM(jaar_zip[[#This Row],[Datum]],21),"00")</f>
        <v>24-23</v>
      </c>
      <c r="L433" s="101">
        <f>MONTH(jaar_zip[[#This Row],[Datum]])</f>
        <v>6</v>
      </c>
      <c r="M433" s="101">
        <f>IF(ISNUMBER(jaar_zip[[#This Row],[etmaaltemperatuur]]),IF(jaar_zip[[#This Row],[etmaaltemperatuur]]&lt;stookgrens,stookgrens-jaar_zip[[#This Row],[etmaaltemperatuur]],0),"")</f>
        <v>5.0999999999999996</v>
      </c>
      <c r="N433" s="101">
        <f>IF(ISNUMBER(jaar_zip[[#This Row],[graaddagen]]),IF(OR(MONTH(jaar_zip[[#This Row],[Datum]])=1,MONTH(jaar_zip[[#This Row],[Datum]])=2,MONTH(jaar_zip[[#This Row],[Datum]])=11,MONTH(jaar_zip[[#This Row],[Datum]])=12),1.1,IF(OR(MONTH(jaar_zip[[#This Row],[Datum]])=3,MONTH(jaar_zip[[#This Row],[Datum]])=10),1,0.8))*jaar_zip[[#This Row],[graaddagen]],"")</f>
        <v>4.08</v>
      </c>
      <c r="O433" s="101">
        <f>IF(ISNUMBER(jaar_zip[[#This Row],[etmaaltemperatuur]]),IF(jaar_zip[[#This Row],[etmaaltemperatuur]]&gt;stookgrens,jaar_zip[[#This Row],[etmaaltemperatuur]]-stookgrens,0),"")</f>
        <v>0</v>
      </c>
    </row>
    <row r="434" spans="1:15" x14ac:dyDescent="0.25">
      <c r="A434">
        <v>235</v>
      </c>
      <c r="B434">
        <v>20240607</v>
      </c>
      <c r="C434">
        <v>4.9000000000000004</v>
      </c>
      <c r="D434">
        <v>14.3</v>
      </c>
      <c r="E434">
        <v>2736</v>
      </c>
      <c r="F434">
        <v>0.8</v>
      </c>
      <c r="G434">
        <v>1016.8</v>
      </c>
      <c r="H434">
        <v>69</v>
      </c>
      <c r="I434" s="101" t="s">
        <v>13</v>
      </c>
      <c r="J434" s="1">
        <f>DATEVALUE(RIGHT(jaar_zip[[#This Row],[YYYYMMDD]],2)&amp;"-"&amp;MID(jaar_zip[[#This Row],[YYYYMMDD]],5,2)&amp;"-"&amp;LEFT(jaar_zip[[#This Row],[YYYYMMDD]],4))</f>
        <v>45450</v>
      </c>
      <c r="K434" s="101" t="str">
        <f>IF(AND(VALUE(MONTH(jaar_zip[[#This Row],[Datum]]))=1,VALUE(WEEKNUM(jaar_zip[[#This Row],[Datum]],21))&gt;51),RIGHT(YEAR(jaar_zip[[#This Row],[Datum]])-1,2),RIGHT(YEAR(jaar_zip[[#This Row],[Datum]]),2))&amp;"-"&amp; TEXT(WEEKNUM(jaar_zip[[#This Row],[Datum]],21),"00")</f>
        <v>24-23</v>
      </c>
      <c r="L434" s="101">
        <f>MONTH(jaar_zip[[#This Row],[Datum]])</f>
        <v>6</v>
      </c>
      <c r="M434" s="101">
        <f>IF(ISNUMBER(jaar_zip[[#This Row],[etmaaltemperatuur]]),IF(jaar_zip[[#This Row],[etmaaltemperatuur]]&lt;stookgrens,stookgrens-jaar_zip[[#This Row],[etmaaltemperatuur]],0),"")</f>
        <v>3.6999999999999993</v>
      </c>
      <c r="N434" s="101">
        <f>IF(ISNUMBER(jaar_zip[[#This Row],[graaddagen]]),IF(OR(MONTH(jaar_zip[[#This Row],[Datum]])=1,MONTH(jaar_zip[[#This Row],[Datum]])=2,MONTH(jaar_zip[[#This Row],[Datum]])=11,MONTH(jaar_zip[[#This Row],[Datum]])=12),1.1,IF(OR(MONTH(jaar_zip[[#This Row],[Datum]])=3,MONTH(jaar_zip[[#This Row],[Datum]])=10),1,0.8))*jaar_zip[[#This Row],[graaddagen]],"")</f>
        <v>2.9599999999999995</v>
      </c>
      <c r="O434" s="101">
        <f>IF(ISNUMBER(jaar_zip[[#This Row],[etmaaltemperatuur]]),IF(jaar_zip[[#This Row],[etmaaltemperatuur]]&gt;stookgrens,jaar_zip[[#This Row],[etmaaltemperatuur]]-stookgrens,0),"")</f>
        <v>0</v>
      </c>
    </row>
    <row r="435" spans="1:15" x14ac:dyDescent="0.25">
      <c r="A435">
        <v>235</v>
      </c>
      <c r="B435">
        <v>20240608</v>
      </c>
      <c r="C435">
        <v>5.6</v>
      </c>
      <c r="D435">
        <v>13.6</v>
      </c>
      <c r="E435">
        <v>1667</v>
      </c>
      <c r="F435">
        <v>0.6</v>
      </c>
      <c r="G435">
        <v>1011.3</v>
      </c>
      <c r="H435">
        <v>77</v>
      </c>
      <c r="I435" s="101" t="s">
        <v>13</v>
      </c>
      <c r="J435" s="1">
        <f>DATEVALUE(RIGHT(jaar_zip[[#This Row],[YYYYMMDD]],2)&amp;"-"&amp;MID(jaar_zip[[#This Row],[YYYYMMDD]],5,2)&amp;"-"&amp;LEFT(jaar_zip[[#This Row],[YYYYMMDD]],4))</f>
        <v>45451</v>
      </c>
      <c r="K435" s="101" t="str">
        <f>IF(AND(VALUE(MONTH(jaar_zip[[#This Row],[Datum]]))=1,VALUE(WEEKNUM(jaar_zip[[#This Row],[Datum]],21))&gt;51),RIGHT(YEAR(jaar_zip[[#This Row],[Datum]])-1,2),RIGHT(YEAR(jaar_zip[[#This Row],[Datum]]),2))&amp;"-"&amp; TEXT(WEEKNUM(jaar_zip[[#This Row],[Datum]],21),"00")</f>
        <v>24-23</v>
      </c>
      <c r="L435" s="101">
        <f>MONTH(jaar_zip[[#This Row],[Datum]])</f>
        <v>6</v>
      </c>
      <c r="M435" s="101">
        <f>IF(ISNUMBER(jaar_zip[[#This Row],[etmaaltemperatuur]]),IF(jaar_zip[[#This Row],[etmaaltemperatuur]]&lt;stookgrens,stookgrens-jaar_zip[[#This Row],[etmaaltemperatuur]],0),"")</f>
        <v>4.4000000000000004</v>
      </c>
      <c r="N435" s="101">
        <f>IF(ISNUMBER(jaar_zip[[#This Row],[graaddagen]]),IF(OR(MONTH(jaar_zip[[#This Row],[Datum]])=1,MONTH(jaar_zip[[#This Row],[Datum]])=2,MONTH(jaar_zip[[#This Row],[Datum]])=11,MONTH(jaar_zip[[#This Row],[Datum]])=12),1.1,IF(OR(MONTH(jaar_zip[[#This Row],[Datum]])=3,MONTH(jaar_zip[[#This Row],[Datum]])=10),1,0.8))*jaar_zip[[#This Row],[graaddagen]],"")</f>
        <v>3.5200000000000005</v>
      </c>
      <c r="O435" s="101">
        <f>IF(ISNUMBER(jaar_zip[[#This Row],[etmaaltemperatuur]]),IF(jaar_zip[[#This Row],[etmaaltemperatuur]]&gt;stookgrens,jaar_zip[[#This Row],[etmaaltemperatuur]]-stookgrens,0),"")</f>
        <v>0</v>
      </c>
    </row>
    <row r="436" spans="1:15" x14ac:dyDescent="0.25">
      <c r="A436">
        <v>235</v>
      </c>
      <c r="B436">
        <v>20240609</v>
      </c>
      <c r="C436">
        <v>6.5</v>
      </c>
      <c r="D436">
        <v>13</v>
      </c>
      <c r="E436">
        <v>1801</v>
      </c>
      <c r="F436">
        <v>-0.1</v>
      </c>
      <c r="G436">
        <v>1009.4</v>
      </c>
      <c r="H436">
        <v>70</v>
      </c>
      <c r="I436" s="101" t="s">
        <v>13</v>
      </c>
      <c r="J436" s="1">
        <f>DATEVALUE(RIGHT(jaar_zip[[#This Row],[YYYYMMDD]],2)&amp;"-"&amp;MID(jaar_zip[[#This Row],[YYYYMMDD]],5,2)&amp;"-"&amp;LEFT(jaar_zip[[#This Row],[YYYYMMDD]],4))</f>
        <v>45452</v>
      </c>
      <c r="K436" s="101" t="str">
        <f>IF(AND(VALUE(MONTH(jaar_zip[[#This Row],[Datum]]))=1,VALUE(WEEKNUM(jaar_zip[[#This Row],[Datum]],21))&gt;51),RIGHT(YEAR(jaar_zip[[#This Row],[Datum]])-1,2),RIGHT(YEAR(jaar_zip[[#This Row],[Datum]]),2))&amp;"-"&amp; TEXT(WEEKNUM(jaar_zip[[#This Row],[Datum]],21),"00")</f>
        <v>24-23</v>
      </c>
      <c r="L436" s="101">
        <f>MONTH(jaar_zip[[#This Row],[Datum]])</f>
        <v>6</v>
      </c>
      <c r="M436" s="101">
        <f>IF(ISNUMBER(jaar_zip[[#This Row],[etmaaltemperatuur]]),IF(jaar_zip[[#This Row],[etmaaltemperatuur]]&lt;stookgrens,stookgrens-jaar_zip[[#This Row],[etmaaltemperatuur]],0),"")</f>
        <v>5</v>
      </c>
      <c r="N436" s="101">
        <f>IF(ISNUMBER(jaar_zip[[#This Row],[graaddagen]]),IF(OR(MONTH(jaar_zip[[#This Row],[Datum]])=1,MONTH(jaar_zip[[#This Row],[Datum]])=2,MONTH(jaar_zip[[#This Row],[Datum]])=11,MONTH(jaar_zip[[#This Row],[Datum]])=12),1.1,IF(OR(MONTH(jaar_zip[[#This Row],[Datum]])=3,MONTH(jaar_zip[[#This Row],[Datum]])=10),1,0.8))*jaar_zip[[#This Row],[graaddagen]],"")</f>
        <v>4</v>
      </c>
      <c r="O436" s="101">
        <f>IF(ISNUMBER(jaar_zip[[#This Row],[etmaaltemperatuur]]),IF(jaar_zip[[#This Row],[etmaaltemperatuur]]&gt;stookgrens,jaar_zip[[#This Row],[etmaaltemperatuur]]-stookgrens,0),"")</f>
        <v>0</v>
      </c>
    </row>
    <row r="437" spans="1:15" x14ac:dyDescent="0.25">
      <c r="A437">
        <v>235</v>
      </c>
      <c r="B437">
        <v>20240610</v>
      </c>
      <c r="C437">
        <v>4.7</v>
      </c>
      <c r="D437">
        <v>11</v>
      </c>
      <c r="E437">
        <v>412</v>
      </c>
      <c r="F437">
        <v>41.2</v>
      </c>
      <c r="G437">
        <v>1005.8</v>
      </c>
      <c r="H437">
        <v>86</v>
      </c>
      <c r="I437" s="101" t="s">
        <v>13</v>
      </c>
      <c r="J437" s="1">
        <f>DATEVALUE(RIGHT(jaar_zip[[#This Row],[YYYYMMDD]],2)&amp;"-"&amp;MID(jaar_zip[[#This Row],[YYYYMMDD]],5,2)&amp;"-"&amp;LEFT(jaar_zip[[#This Row],[YYYYMMDD]],4))</f>
        <v>45453</v>
      </c>
      <c r="K437" s="101" t="str">
        <f>IF(AND(VALUE(MONTH(jaar_zip[[#This Row],[Datum]]))=1,VALUE(WEEKNUM(jaar_zip[[#This Row],[Datum]],21))&gt;51),RIGHT(YEAR(jaar_zip[[#This Row],[Datum]])-1,2),RIGHT(YEAR(jaar_zip[[#This Row],[Datum]]),2))&amp;"-"&amp; TEXT(WEEKNUM(jaar_zip[[#This Row],[Datum]],21),"00")</f>
        <v>24-24</v>
      </c>
      <c r="L437" s="101">
        <f>MONTH(jaar_zip[[#This Row],[Datum]])</f>
        <v>6</v>
      </c>
      <c r="M437" s="101">
        <f>IF(ISNUMBER(jaar_zip[[#This Row],[etmaaltemperatuur]]),IF(jaar_zip[[#This Row],[etmaaltemperatuur]]&lt;stookgrens,stookgrens-jaar_zip[[#This Row],[etmaaltemperatuur]],0),"")</f>
        <v>7</v>
      </c>
      <c r="N437" s="101">
        <f>IF(ISNUMBER(jaar_zip[[#This Row],[graaddagen]]),IF(OR(MONTH(jaar_zip[[#This Row],[Datum]])=1,MONTH(jaar_zip[[#This Row],[Datum]])=2,MONTH(jaar_zip[[#This Row],[Datum]])=11,MONTH(jaar_zip[[#This Row],[Datum]])=12),1.1,IF(OR(MONTH(jaar_zip[[#This Row],[Datum]])=3,MONTH(jaar_zip[[#This Row],[Datum]])=10),1,0.8))*jaar_zip[[#This Row],[graaddagen]],"")</f>
        <v>5.6000000000000005</v>
      </c>
      <c r="O437" s="101">
        <f>IF(ISNUMBER(jaar_zip[[#This Row],[etmaaltemperatuur]]),IF(jaar_zip[[#This Row],[etmaaltemperatuur]]&gt;stookgrens,jaar_zip[[#This Row],[etmaaltemperatuur]]-stookgrens,0),"")</f>
        <v>0</v>
      </c>
    </row>
    <row r="438" spans="1:15" x14ac:dyDescent="0.25">
      <c r="A438">
        <v>235</v>
      </c>
      <c r="B438">
        <v>20240611</v>
      </c>
      <c r="C438">
        <v>6</v>
      </c>
      <c r="D438">
        <v>12</v>
      </c>
      <c r="E438">
        <v>2390</v>
      </c>
      <c r="F438">
        <v>3.8</v>
      </c>
      <c r="G438">
        <v>1014.6</v>
      </c>
      <c r="H438">
        <v>74</v>
      </c>
      <c r="I438" s="101" t="s">
        <v>13</v>
      </c>
      <c r="J438" s="1">
        <f>DATEVALUE(RIGHT(jaar_zip[[#This Row],[YYYYMMDD]],2)&amp;"-"&amp;MID(jaar_zip[[#This Row],[YYYYMMDD]],5,2)&amp;"-"&amp;LEFT(jaar_zip[[#This Row],[YYYYMMDD]],4))</f>
        <v>45454</v>
      </c>
      <c r="K438" s="101" t="str">
        <f>IF(AND(VALUE(MONTH(jaar_zip[[#This Row],[Datum]]))=1,VALUE(WEEKNUM(jaar_zip[[#This Row],[Datum]],21))&gt;51),RIGHT(YEAR(jaar_zip[[#This Row],[Datum]])-1,2),RIGHT(YEAR(jaar_zip[[#This Row],[Datum]]),2))&amp;"-"&amp; TEXT(WEEKNUM(jaar_zip[[#This Row],[Datum]],21),"00")</f>
        <v>24-24</v>
      </c>
      <c r="L438" s="101">
        <f>MONTH(jaar_zip[[#This Row],[Datum]])</f>
        <v>6</v>
      </c>
      <c r="M438" s="101">
        <f>IF(ISNUMBER(jaar_zip[[#This Row],[etmaaltemperatuur]]),IF(jaar_zip[[#This Row],[etmaaltemperatuur]]&lt;stookgrens,stookgrens-jaar_zip[[#This Row],[etmaaltemperatuur]],0),"")</f>
        <v>6</v>
      </c>
      <c r="N438" s="101">
        <f>IF(ISNUMBER(jaar_zip[[#This Row],[graaddagen]]),IF(OR(MONTH(jaar_zip[[#This Row],[Datum]])=1,MONTH(jaar_zip[[#This Row],[Datum]])=2,MONTH(jaar_zip[[#This Row],[Datum]])=11,MONTH(jaar_zip[[#This Row],[Datum]])=12),1.1,IF(OR(MONTH(jaar_zip[[#This Row],[Datum]])=3,MONTH(jaar_zip[[#This Row],[Datum]])=10),1,0.8))*jaar_zip[[#This Row],[graaddagen]],"")</f>
        <v>4.8000000000000007</v>
      </c>
      <c r="O438" s="101">
        <f>IF(ISNUMBER(jaar_zip[[#This Row],[etmaaltemperatuur]]),IF(jaar_zip[[#This Row],[etmaaltemperatuur]]&gt;stookgrens,jaar_zip[[#This Row],[etmaaltemperatuur]]-stookgrens,0),"")</f>
        <v>0</v>
      </c>
    </row>
    <row r="439" spans="1:15" x14ac:dyDescent="0.25">
      <c r="A439">
        <v>235</v>
      </c>
      <c r="B439">
        <v>20240612</v>
      </c>
      <c r="C439">
        <v>4.9000000000000004</v>
      </c>
      <c r="D439">
        <v>11.6</v>
      </c>
      <c r="E439">
        <v>1973</v>
      </c>
      <c r="F439">
        <v>0.8</v>
      </c>
      <c r="G439">
        <v>1018.8</v>
      </c>
      <c r="H439">
        <v>72</v>
      </c>
      <c r="I439" s="101" t="s">
        <v>13</v>
      </c>
      <c r="J439" s="1">
        <f>DATEVALUE(RIGHT(jaar_zip[[#This Row],[YYYYMMDD]],2)&amp;"-"&amp;MID(jaar_zip[[#This Row],[YYYYMMDD]],5,2)&amp;"-"&amp;LEFT(jaar_zip[[#This Row],[YYYYMMDD]],4))</f>
        <v>45455</v>
      </c>
      <c r="K439" s="101" t="str">
        <f>IF(AND(VALUE(MONTH(jaar_zip[[#This Row],[Datum]]))=1,VALUE(WEEKNUM(jaar_zip[[#This Row],[Datum]],21))&gt;51),RIGHT(YEAR(jaar_zip[[#This Row],[Datum]])-1,2),RIGHT(YEAR(jaar_zip[[#This Row],[Datum]]),2))&amp;"-"&amp; TEXT(WEEKNUM(jaar_zip[[#This Row],[Datum]],21),"00")</f>
        <v>24-24</v>
      </c>
      <c r="L439" s="101">
        <f>MONTH(jaar_zip[[#This Row],[Datum]])</f>
        <v>6</v>
      </c>
      <c r="M439" s="101">
        <f>IF(ISNUMBER(jaar_zip[[#This Row],[etmaaltemperatuur]]),IF(jaar_zip[[#This Row],[etmaaltemperatuur]]&lt;stookgrens,stookgrens-jaar_zip[[#This Row],[etmaaltemperatuur]],0),"")</f>
        <v>6.4</v>
      </c>
      <c r="N439" s="101">
        <f>IF(ISNUMBER(jaar_zip[[#This Row],[graaddagen]]),IF(OR(MONTH(jaar_zip[[#This Row],[Datum]])=1,MONTH(jaar_zip[[#This Row],[Datum]])=2,MONTH(jaar_zip[[#This Row],[Datum]])=11,MONTH(jaar_zip[[#This Row],[Datum]])=12),1.1,IF(OR(MONTH(jaar_zip[[#This Row],[Datum]])=3,MONTH(jaar_zip[[#This Row],[Datum]])=10),1,0.8))*jaar_zip[[#This Row],[graaddagen]],"")</f>
        <v>5.120000000000001</v>
      </c>
      <c r="O439" s="101">
        <f>IF(ISNUMBER(jaar_zip[[#This Row],[etmaaltemperatuur]]),IF(jaar_zip[[#This Row],[etmaaltemperatuur]]&gt;stookgrens,jaar_zip[[#This Row],[etmaaltemperatuur]]-stookgrens,0),"")</f>
        <v>0</v>
      </c>
    </row>
    <row r="440" spans="1:15" x14ac:dyDescent="0.25">
      <c r="A440">
        <v>235</v>
      </c>
      <c r="B440">
        <v>20240613</v>
      </c>
      <c r="C440">
        <v>4.4000000000000004</v>
      </c>
      <c r="D440">
        <v>13.7</v>
      </c>
      <c r="E440">
        <v>2326</v>
      </c>
      <c r="F440">
        <v>3.5</v>
      </c>
      <c r="G440">
        <v>1014.2</v>
      </c>
      <c r="H440">
        <v>74</v>
      </c>
      <c r="I440" s="101" t="s">
        <v>13</v>
      </c>
      <c r="J440" s="1">
        <f>DATEVALUE(RIGHT(jaar_zip[[#This Row],[YYYYMMDD]],2)&amp;"-"&amp;MID(jaar_zip[[#This Row],[YYYYMMDD]],5,2)&amp;"-"&amp;LEFT(jaar_zip[[#This Row],[YYYYMMDD]],4))</f>
        <v>45456</v>
      </c>
      <c r="K440" s="101" t="str">
        <f>IF(AND(VALUE(MONTH(jaar_zip[[#This Row],[Datum]]))=1,VALUE(WEEKNUM(jaar_zip[[#This Row],[Datum]],21))&gt;51),RIGHT(YEAR(jaar_zip[[#This Row],[Datum]])-1,2),RIGHT(YEAR(jaar_zip[[#This Row],[Datum]]),2))&amp;"-"&amp; TEXT(WEEKNUM(jaar_zip[[#This Row],[Datum]],21),"00")</f>
        <v>24-24</v>
      </c>
      <c r="L440" s="101">
        <f>MONTH(jaar_zip[[#This Row],[Datum]])</f>
        <v>6</v>
      </c>
      <c r="M440" s="101">
        <f>IF(ISNUMBER(jaar_zip[[#This Row],[etmaaltemperatuur]]),IF(jaar_zip[[#This Row],[etmaaltemperatuur]]&lt;stookgrens,stookgrens-jaar_zip[[#This Row],[etmaaltemperatuur]],0),"")</f>
        <v>4.3000000000000007</v>
      </c>
      <c r="N440" s="101">
        <f>IF(ISNUMBER(jaar_zip[[#This Row],[graaddagen]]),IF(OR(MONTH(jaar_zip[[#This Row],[Datum]])=1,MONTH(jaar_zip[[#This Row],[Datum]])=2,MONTH(jaar_zip[[#This Row],[Datum]])=11,MONTH(jaar_zip[[#This Row],[Datum]])=12),1.1,IF(OR(MONTH(jaar_zip[[#This Row],[Datum]])=3,MONTH(jaar_zip[[#This Row],[Datum]])=10),1,0.8))*jaar_zip[[#This Row],[graaddagen]],"")</f>
        <v>3.4400000000000008</v>
      </c>
      <c r="O440" s="101">
        <f>IF(ISNUMBER(jaar_zip[[#This Row],[etmaaltemperatuur]]),IF(jaar_zip[[#This Row],[etmaaltemperatuur]]&gt;stookgrens,jaar_zip[[#This Row],[etmaaltemperatuur]]-stookgrens,0),"")</f>
        <v>0</v>
      </c>
    </row>
    <row r="441" spans="1:15" x14ac:dyDescent="0.25">
      <c r="A441">
        <v>235</v>
      </c>
      <c r="B441">
        <v>20240614</v>
      </c>
      <c r="C441">
        <v>5.7</v>
      </c>
      <c r="D441">
        <v>15.1</v>
      </c>
      <c r="E441">
        <v>1165</v>
      </c>
      <c r="F441">
        <v>1.7</v>
      </c>
      <c r="G441">
        <v>1004</v>
      </c>
      <c r="H441">
        <v>79</v>
      </c>
      <c r="I441" s="101" t="s">
        <v>13</v>
      </c>
      <c r="J441" s="1">
        <f>DATEVALUE(RIGHT(jaar_zip[[#This Row],[YYYYMMDD]],2)&amp;"-"&amp;MID(jaar_zip[[#This Row],[YYYYMMDD]],5,2)&amp;"-"&amp;LEFT(jaar_zip[[#This Row],[YYYYMMDD]],4))</f>
        <v>45457</v>
      </c>
      <c r="K441" s="101" t="str">
        <f>IF(AND(VALUE(MONTH(jaar_zip[[#This Row],[Datum]]))=1,VALUE(WEEKNUM(jaar_zip[[#This Row],[Datum]],21))&gt;51),RIGHT(YEAR(jaar_zip[[#This Row],[Datum]])-1,2),RIGHT(YEAR(jaar_zip[[#This Row],[Datum]]),2))&amp;"-"&amp; TEXT(WEEKNUM(jaar_zip[[#This Row],[Datum]],21),"00")</f>
        <v>24-24</v>
      </c>
      <c r="L441" s="101">
        <f>MONTH(jaar_zip[[#This Row],[Datum]])</f>
        <v>6</v>
      </c>
      <c r="M441" s="101">
        <f>IF(ISNUMBER(jaar_zip[[#This Row],[etmaaltemperatuur]]),IF(jaar_zip[[#This Row],[etmaaltemperatuur]]&lt;stookgrens,stookgrens-jaar_zip[[#This Row],[etmaaltemperatuur]],0),"")</f>
        <v>2.9000000000000004</v>
      </c>
      <c r="N441" s="101">
        <f>IF(ISNUMBER(jaar_zip[[#This Row],[graaddagen]]),IF(OR(MONTH(jaar_zip[[#This Row],[Datum]])=1,MONTH(jaar_zip[[#This Row],[Datum]])=2,MONTH(jaar_zip[[#This Row],[Datum]])=11,MONTH(jaar_zip[[#This Row],[Datum]])=12),1.1,IF(OR(MONTH(jaar_zip[[#This Row],[Datum]])=3,MONTH(jaar_zip[[#This Row],[Datum]])=10),1,0.8))*jaar_zip[[#This Row],[graaddagen]],"")</f>
        <v>2.3200000000000003</v>
      </c>
      <c r="O441" s="101">
        <f>IF(ISNUMBER(jaar_zip[[#This Row],[etmaaltemperatuur]]),IF(jaar_zip[[#This Row],[etmaaltemperatuur]]&gt;stookgrens,jaar_zip[[#This Row],[etmaaltemperatuur]]-stookgrens,0),"")</f>
        <v>0</v>
      </c>
    </row>
    <row r="442" spans="1:15" x14ac:dyDescent="0.25">
      <c r="A442">
        <v>235</v>
      </c>
      <c r="B442">
        <v>20240615</v>
      </c>
      <c r="C442">
        <v>8</v>
      </c>
      <c r="D442">
        <v>13.7</v>
      </c>
      <c r="E442">
        <v>1566</v>
      </c>
      <c r="F442">
        <v>23.1</v>
      </c>
      <c r="G442">
        <v>1000.5</v>
      </c>
      <c r="H442">
        <v>82</v>
      </c>
      <c r="I442" s="101" t="s">
        <v>13</v>
      </c>
      <c r="J442" s="1">
        <f>DATEVALUE(RIGHT(jaar_zip[[#This Row],[YYYYMMDD]],2)&amp;"-"&amp;MID(jaar_zip[[#This Row],[YYYYMMDD]],5,2)&amp;"-"&amp;LEFT(jaar_zip[[#This Row],[YYYYMMDD]],4))</f>
        <v>45458</v>
      </c>
      <c r="K442" s="101" t="str">
        <f>IF(AND(VALUE(MONTH(jaar_zip[[#This Row],[Datum]]))=1,VALUE(WEEKNUM(jaar_zip[[#This Row],[Datum]],21))&gt;51),RIGHT(YEAR(jaar_zip[[#This Row],[Datum]])-1,2),RIGHT(YEAR(jaar_zip[[#This Row],[Datum]]),2))&amp;"-"&amp; TEXT(WEEKNUM(jaar_zip[[#This Row],[Datum]],21),"00")</f>
        <v>24-24</v>
      </c>
      <c r="L442" s="101">
        <f>MONTH(jaar_zip[[#This Row],[Datum]])</f>
        <v>6</v>
      </c>
      <c r="M442" s="101">
        <f>IF(ISNUMBER(jaar_zip[[#This Row],[etmaaltemperatuur]]),IF(jaar_zip[[#This Row],[etmaaltemperatuur]]&lt;stookgrens,stookgrens-jaar_zip[[#This Row],[etmaaltemperatuur]],0),"")</f>
        <v>4.3000000000000007</v>
      </c>
      <c r="N442" s="101">
        <f>IF(ISNUMBER(jaar_zip[[#This Row],[graaddagen]]),IF(OR(MONTH(jaar_zip[[#This Row],[Datum]])=1,MONTH(jaar_zip[[#This Row],[Datum]])=2,MONTH(jaar_zip[[#This Row],[Datum]])=11,MONTH(jaar_zip[[#This Row],[Datum]])=12),1.1,IF(OR(MONTH(jaar_zip[[#This Row],[Datum]])=3,MONTH(jaar_zip[[#This Row],[Datum]])=10),1,0.8))*jaar_zip[[#This Row],[graaddagen]],"")</f>
        <v>3.4400000000000008</v>
      </c>
      <c r="O442" s="101">
        <f>IF(ISNUMBER(jaar_zip[[#This Row],[etmaaltemperatuur]]),IF(jaar_zip[[#This Row],[etmaaltemperatuur]]&gt;stookgrens,jaar_zip[[#This Row],[etmaaltemperatuur]]-stookgrens,0),"")</f>
        <v>0</v>
      </c>
    </row>
    <row r="443" spans="1:15" x14ac:dyDescent="0.25">
      <c r="A443">
        <v>235</v>
      </c>
      <c r="B443">
        <v>20240616</v>
      </c>
      <c r="C443">
        <v>7</v>
      </c>
      <c r="D443">
        <v>14.1</v>
      </c>
      <c r="E443">
        <v>2152</v>
      </c>
      <c r="F443">
        <v>8.6</v>
      </c>
      <c r="G443">
        <v>1004</v>
      </c>
      <c r="H443">
        <v>84</v>
      </c>
      <c r="I443" s="101" t="s">
        <v>13</v>
      </c>
      <c r="J443" s="1">
        <f>DATEVALUE(RIGHT(jaar_zip[[#This Row],[YYYYMMDD]],2)&amp;"-"&amp;MID(jaar_zip[[#This Row],[YYYYMMDD]],5,2)&amp;"-"&amp;LEFT(jaar_zip[[#This Row],[YYYYMMDD]],4))</f>
        <v>45459</v>
      </c>
      <c r="K443" s="101" t="str">
        <f>IF(AND(VALUE(MONTH(jaar_zip[[#This Row],[Datum]]))=1,VALUE(WEEKNUM(jaar_zip[[#This Row],[Datum]],21))&gt;51),RIGHT(YEAR(jaar_zip[[#This Row],[Datum]])-1,2),RIGHT(YEAR(jaar_zip[[#This Row],[Datum]]),2))&amp;"-"&amp; TEXT(WEEKNUM(jaar_zip[[#This Row],[Datum]],21),"00")</f>
        <v>24-24</v>
      </c>
      <c r="L443" s="101">
        <f>MONTH(jaar_zip[[#This Row],[Datum]])</f>
        <v>6</v>
      </c>
      <c r="M443" s="101">
        <f>IF(ISNUMBER(jaar_zip[[#This Row],[etmaaltemperatuur]]),IF(jaar_zip[[#This Row],[etmaaltemperatuur]]&lt;stookgrens,stookgrens-jaar_zip[[#This Row],[etmaaltemperatuur]],0),"")</f>
        <v>3.9000000000000004</v>
      </c>
      <c r="N443" s="101">
        <f>IF(ISNUMBER(jaar_zip[[#This Row],[graaddagen]]),IF(OR(MONTH(jaar_zip[[#This Row],[Datum]])=1,MONTH(jaar_zip[[#This Row],[Datum]])=2,MONTH(jaar_zip[[#This Row],[Datum]])=11,MONTH(jaar_zip[[#This Row],[Datum]])=12),1.1,IF(OR(MONTH(jaar_zip[[#This Row],[Datum]])=3,MONTH(jaar_zip[[#This Row],[Datum]])=10),1,0.8))*jaar_zip[[#This Row],[graaddagen]],"")</f>
        <v>3.1200000000000006</v>
      </c>
      <c r="O443" s="101">
        <f>IF(ISNUMBER(jaar_zip[[#This Row],[etmaaltemperatuur]]),IF(jaar_zip[[#This Row],[etmaaltemperatuur]]&gt;stookgrens,jaar_zip[[#This Row],[etmaaltemperatuur]]-stookgrens,0),"")</f>
        <v>0</v>
      </c>
    </row>
    <row r="444" spans="1:15" x14ac:dyDescent="0.25">
      <c r="A444">
        <v>235</v>
      </c>
      <c r="B444">
        <v>20240617</v>
      </c>
      <c r="C444">
        <v>4.8</v>
      </c>
      <c r="D444">
        <v>14.5</v>
      </c>
      <c r="E444">
        <v>2809</v>
      </c>
      <c r="F444">
        <v>0</v>
      </c>
      <c r="G444">
        <v>1010.6</v>
      </c>
      <c r="H444">
        <v>82</v>
      </c>
      <c r="I444" s="101" t="s">
        <v>13</v>
      </c>
      <c r="J444" s="1">
        <f>DATEVALUE(RIGHT(jaar_zip[[#This Row],[YYYYMMDD]],2)&amp;"-"&amp;MID(jaar_zip[[#This Row],[YYYYMMDD]],5,2)&amp;"-"&amp;LEFT(jaar_zip[[#This Row],[YYYYMMDD]],4))</f>
        <v>45460</v>
      </c>
      <c r="K444" s="101" t="str">
        <f>IF(AND(VALUE(MONTH(jaar_zip[[#This Row],[Datum]]))=1,VALUE(WEEKNUM(jaar_zip[[#This Row],[Datum]],21))&gt;51),RIGHT(YEAR(jaar_zip[[#This Row],[Datum]])-1,2),RIGHT(YEAR(jaar_zip[[#This Row],[Datum]]),2))&amp;"-"&amp; TEXT(WEEKNUM(jaar_zip[[#This Row],[Datum]],21),"00")</f>
        <v>24-25</v>
      </c>
      <c r="L444" s="101">
        <f>MONTH(jaar_zip[[#This Row],[Datum]])</f>
        <v>6</v>
      </c>
      <c r="M444" s="101">
        <f>IF(ISNUMBER(jaar_zip[[#This Row],[etmaaltemperatuur]]),IF(jaar_zip[[#This Row],[etmaaltemperatuur]]&lt;stookgrens,stookgrens-jaar_zip[[#This Row],[etmaaltemperatuur]],0),"")</f>
        <v>3.5</v>
      </c>
      <c r="N444" s="101">
        <f>IF(ISNUMBER(jaar_zip[[#This Row],[graaddagen]]),IF(OR(MONTH(jaar_zip[[#This Row],[Datum]])=1,MONTH(jaar_zip[[#This Row],[Datum]])=2,MONTH(jaar_zip[[#This Row],[Datum]])=11,MONTH(jaar_zip[[#This Row],[Datum]])=12),1.1,IF(OR(MONTH(jaar_zip[[#This Row],[Datum]])=3,MONTH(jaar_zip[[#This Row],[Datum]])=10),1,0.8))*jaar_zip[[#This Row],[graaddagen]],"")</f>
        <v>2.8000000000000003</v>
      </c>
      <c r="O444" s="101">
        <f>IF(ISNUMBER(jaar_zip[[#This Row],[etmaaltemperatuur]]),IF(jaar_zip[[#This Row],[etmaaltemperatuur]]&gt;stookgrens,jaar_zip[[#This Row],[etmaaltemperatuur]]-stookgrens,0),"")</f>
        <v>0</v>
      </c>
    </row>
    <row r="445" spans="1:15" x14ac:dyDescent="0.25">
      <c r="A445">
        <v>235</v>
      </c>
      <c r="B445">
        <v>20240618</v>
      </c>
      <c r="C445">
        <v>2.6</v>
      </c>
      <c r="D445">
        <v>15.7</v>
      </c>
      <c r="E445">
        <v>1877</v>
      </c>
      <c r="F445">
        <v>0</v>
      </c>
      <c r="G445">
        <v>1014.2</v>
      </c>
      <c r="H445">
        <v>80</v>
      </c>
      <c r="I445" s="101" t="s">
        <v>13</v>
      </c>
      <c r="J445" s="1">
        <f>DATEVALUE(RIGHT(jaar_zip[[#This Row],[YYYYMMDD]],2)&amp;"-"&amp;MID(jaar_zip[[#This Row],[YYYYMMDD]],5,2)&amp;"-"&amp;LEFT(jaar_zip[[#This Row],[YYYYMMDD]],4))</f>
        <v>45461</v>
      </c>
      <c r="K445" s="101" t="str">
        <f>IF(AND(VALUE(MONTH(jaar_zip[[#This Row],[Datum]]))=1,VALUE(WEEKNUM(jaar_zip[[#This Row],[Datum]],21))&gt;51),RIGHT(YEAR(jaar_zip[[#This Row],[Datum]])-1,2),RIGHT(YEAR(jaar_zip[[#This Row],[Datum]]),2))&amp;"-"&amp; TEXT(WEEKNUM(jaar_zip[[#This Row],[Datum]],21),"00")</f>
        <v>24-25</v>
      </c>
      <c r="L445" s="101">
        <f>MONTH(jaar_zip[[#This Row],[Datum]])</f>
        <v>6</v>
      </c>
      <c r="M445" s="101">
        <f>IF(ISNUMBER(jaar_zip[[#This Row],[etmaaltemperatuur]]),IF(jaar_zip[[#This Row],[etmaaltemperatuur]]&lt;stookgrens,stookgrens-jaar_zip[[#This Row],[etmaaltemperatuur]],0),"")</f>
        <v>2.3000000000000007</v>
      </c>
      <c r="N445" s="101">
        <f>IF(ISNUMBER(jaar_zip[[#This Row],[graaddagen]]),IF(OR(MONTH(jaar_zip[[#This Row],[Datum]])=1,MONTH(jaar_zip[[#This Row],[Datum]])=2,MONTH(jaar_zip[[#This Row],[Datum]])=11,MONTH(jaar_zip[[#This Row],[Datum]])=12),1.1,IF(OR(MONTH(jaar_zip[[#This Row],[Datum]])=3,MONTH(jaar_zip[[#This Row],[Datum]])=10),1,0.8))*jaar_zip[[#This Row],[graaddagen]],"")</f>
        <v>1.8400000000000007</v>
      </c>
      <c r="O445" s="101">
        <f>IF(ISNUMBER(jaar_zip[[#This Row],[etmaaltemperatuur]]),IF(jaar_zip[[#This Row],[etmaaltemperatuur]]&gt;stookgrens,jaar_zip[[#This Row],[etmaaltemperatuur]]-stookgrens,0),"")</f>
        <v>0</v>
      </c>
    </row>
    <row r="446" spans="1:15" x14ac:dyDescent="0.25">
      <c r="A446">
        <v>235</v>
      </c>
      <c r="B446">
        <v>20240619</v>
      </c>
      <c r="C446">
        <v>3.4</v>
      </c>
      <c r="D446">
        <v>14.6</v>
      </c>
      <c r="E446">
        <v>2791</v>
      </c>
      <c r="F446">
        <v>0</v>
      </c>
      <c r="G446">
        <v>1020.4</v>
      </c>
      <c r="H446">
        <v>75</v>
      </c>
      <c r="I446" s="101" t="s">
        <v>13</v>
      </c>
      <c r="J446" s="1">
        <f>DATEVALUE(RIGHT(jaar_zip[[#This Row],[YYYYMMDD]],2)&amp;"-"&amp;MID(jaar_zip[[#This Row],[YYYYMMDD]],5,2)&amp;"-"&amp;LEFT(jaar_zip[[#This Row],[YYYYMMDD]],4))</f>
        <v>45462</v>
      </c>
      <c r="K446" s="101" t="str">
        <f>IF(AND(VALUE(MONTH(jaar_zip[[#This Row],[Datum]]))=1,VALUE(WEEKNUM(jaar_zip[[#This Row],[Datum]],21))&gt;51),RIGHT(YEAR(jaar_zip[[#This Row],[Datum]])-1,2),RIGHT(YEAR(jaar_zip[[#This Row],[Datum]]),2))&amp;"-"&amp; TEXT(WEEKNUM(jaar_zip[[#This Row],[Datum]],21),"00")</f>
        <v>24-25</v>
      </c>
      <c r="L446" s="101">
        <f>MONTH(jaar_zip[[#This Row],[Datum]])</f>
        <v>6</v>
      </c>
      <c r="M446" s="101">
        <f>IF(ISNUMBER(jaar_zip[[#This Row],[etmaaltemperatuur]]),IF(jaar_zip[[#This Row],[etmaaltemperatuur]]&lt;stookgrens,stookgrens-jaar_zip[[#This Row],[etmaaltemperatuur]],0),"")</f>
        <v>3.4000000000000004</v>
      </c>
      <c r="N446" s="101">
        <f>IF(ISNUMBER(jaar_zip[[#This Row],[graaddagen]]),IF(OR(MONTH(jaar_zip[[#This Row],[Datum]])=1,MONTH(jaar_zip[[#This Row],[Datum]])=2,MONTH(jaar_zip[[#This Row],[Datum]])=11,MONTH(jaar_zip[[#This Row],[Datum]])=12),1.1,IF(OR(MONTH(jaar_zip[[#This Row],[Datum]])=3,MONTH(jaar_zip[[#This Row],[Datum]])=10),1,0.8))*jaar_zip[[#This Row],[graaddagen]],"")</f>
        <v>2.7200000000000006</v>
      </c>
      <c r="O446" s="101">
        <f>IF(ISNUMBER(jaar_zip[[#This Row],[etmaaltemperatuur]]),IF(jaar_zip[[#This Row],[etmaaltemperatuur]]&gt;stookgrens,jaar_zip[[#This Row],[etmaaltemperatuur]]-stookgrens,0),"")</f>
        <v>0</v>
      </c>
    </row>
    <row r="447" spans="1:15" x14ac:dyDescent="0.25">
      <c r="A447">
        <v>235</v>
      </c>
      <c r="B447">
        <v>20240620</v>
      </c>
      <c r="C447">
        <v>3.5</v>
      </c>
      <c r="D447">
        <v>14.8</v>
      </c>
      <c r="E447">
        <v>2273</v>
      </c>
      <c r="F447">
        <v>0</v>
      </c>
      <c r="G447">
        <v>1020.4</v>
      </c>
      <c r="H447">
        <v>78</v>
      </c>
      <c r="I447" s="101" t="s">
        <v>13</v>
      </c>
      <c r="J447" s="1">
        <f>DATEVALUE(RIGHT(jaar_zip[[#This Row],[YYYYMMDD]],2)&amp;"-"&amp;MID(jaar_zip[[#This Row],[YYYYMMDD]],5,2)&amp;"-"&amp;LEFT(jaar_zip[[#This Row],[YYYYMMDD]],4))</f>
        <v>45463</v>
      </c>
      <c r="K447" s="101" t="str">
        <f>IF(AND(VALUE(MONTH(jaar_zip[[#This Row],[Datum]]))=1,VALUE(WEEKNUM(jaar_zip[[#This Row],[Datum]],21))&gt;51),RIGHT(YEAR(jaar_zip[[#This Row],[Datum]])-1,2),RIGHT(YEAR(jaar_zip[[#This Row],[Datum]]),2))&amp;"-"&amp; TEXT(WEEKNUM(jaar_zip[[#This Row],[Datum]],21),"00")</f>
        <v>24-25</v>
      </c>
      <c r="L447" s="101">
        <f>MONTH(jaar_zip[[#This Row],[Datum]])</f>
        <v>6</v>
      </c>
      <c r="M447" s="101">
        <f>IF(ISNUMBER(jaar_zip[[#This Row],[etmaaltemperatuur]]),IF(jaar_zip[[#This Row],[etmaaltemperatuur]]&lt;stookgrens,stookgrens-jaar_zip[[#This Row],[etmaaltemperatuur]],0),"")</f>
        <v>3.1999999999999993</v>
      </c>
      <c r="N447" s="101">
        <f>IF(ISNUMBER(jaar_zip[[#This Row],[graaddagen]]),IF(OR(MONTH(jaar_zip[[#This Row],[Datum]])=1,MONTH(jaar_zip[[#This Row],[Datum]])=2,MONTH(jaar_zip[[#This Row],[Datum]])=11,MONTH(jaar_zip[[#This Row],[Datum]])=12),1.1,IF(OR(MONTH(jaar_zip[[#This Row],[Datum]])=3,MONTH(jaar_zip[[#This Row],[Datum]])=10),1,0.8))*jaar_zip[[#This Row],[graaddagen]],"")</f>
        <v>2.5599999999999996</v>
      </c>
      <c r="O447" s="101">
        <f>IF(ISNUMBER(jaar_zip[[#This Row],[etmaaltemperatuur]]),IF(jaar_zip[[#This Row],[etmaaltemperatuur]]&gt;stookgrens,jaar_zip[[#This Row],[etmaaltemperatuur]]-stookgrens,0),"")</f>
        <v>0</v>
      </c>
    </row>
    <row r="448" spans="1:15" x14ac:dyDescent="0.25">
      <c r="A448">
        <v>235</v>
      </c>
      <c r="B448">
        <v>20240621</v>
      </c>
      <c r="C448">
        <v>3.4</v>
      </c>
      <c r="D448">
        <v>15.7</v>
      </c>
      <c r="E448">
        <v>1130</v>
      </c>
      <c r="F448">
        <v>2.2000000000000002</v>
      </c>
      <c r="G448">
        <v>1012.6</v>
      </c>
      <c r="H448">
        <v>87</v>
      </c>
      <c r="I448" s="101" t="s">
        <v>13</v>
      </c>
      <c r="J448" s="1">
        <f>DATEVALUE(RIGHT(jaar_zip[[#This Row],[YYYYMMDD]],2)&amp;"-"&amp;MID(jaar_zip[[#This Row],[YYYYMMDD]],5,2)&amp;"-"&amp;LEFT(jaar_zip[[#This Row],[YYYYMMDD]],4))</f>
        <v>45464</v>
      </c>
      <c r="K448" s="101" t="str">
        <f>IF(AND(VALUE(MONTH(jaar_zip[[#This Row],[Datum]]))=1,VALUE(WEEKNUM(jaar_zip[[#This Row],[Datum]],21))&gt;51),RIGHT(YEAR(jaar_zip[[#This Row],[Datum]])-1,2),RIGHT(YEAR(jaar_zip[[#This Row],[Datum]]),2))&amp;"-"&amp; TEXT(WEEKNUM(jaar_zip[[#This Row],[Datum]],21),"00")</f>
        <v>24-25</v>
      </c>
      <c r="L448" s="101">
        <f>MONTH(jaar_zip[[#This Row],[Datum]])</f>
        <v>6</v>
      </c>
      <c r="M448" s="101">
        <f>IF(ISNUMBER(jaar_zip[[#This Row],[etmaaltemperatuur]]),IF(jaar_zip[[#This Row],[etmaaltemperatuur]]&lt;stookgrens,stookgrens-jaar_zip[[#This Row],[etmaaltemperatuur]],0),"")</f>
        <v>2.3000000000000007</v>
      </c>
      <c r="N448" s="101">
        <f>IF(ISNUMBER(jaar_zip[[#This Row],[graaddagen]]),IF(OR(MONTH(jaar_zip[[#This Row],[Datum]])=1,MONTH(jaar_zip[[#This Row],[Datum]])=2,MONTH(jaar_zip[[#This Row],[Datum]])=11,MONTH(jaar_zip[[#This Row],[Datum]])=12),1.1,IF(OR(MONTH(jaar_zip[[#This Row],[Datum]])=3,MONTH(jaar_zip[[#This Row],[Datum]])=10),1,0.8))*jaar_zip[[#This Row],[graaddagen]],"")</f>
        <v>1.8400000000000007</v>
      </c>
      <c r="O448" s="101">
        <f>IF(ISNUMBER(jaar_zip[[#This Row],[etmaaltemperatuur]]),IF(jaar_zip[[#This Row],[etmaaltemperatuur]]&gt;stookgrens,jaar_zip[[#This Row],[etmaaltemperatuur]]-stookgrens,0),"")</f>
        <v>0</v>
      </c>
    </row>
    <row r="449" spans="1:15" x14ac:dyDescent="0.25">
      <c r="A449">
        <v>235</v>
      </c>
      <c r="B449">
        <v>20240622</v>
      </c>
      <c r="C449">
        <v>5</v>
      </c>
      <c r="D449">
        <v>15.8</v>
      </c>
      <c r="E449">
        <v>2867</v>
      </c>
      <c r="F449">
        <v>0</v>
      </c>
      <c r="G449">
        <v>1012.4</v>
      </c>
      <c r="H449">
        <v>85</v>
      </c>
      <c r="I449" s="101" t="s">
        <v>13</v>
      </c>
      <c r="J449" s="1">
        <f>DATEVALUE(RIGHT(jaar_zip[[#This Row],[YYYYMMDD]],2)&amp;"-"&amp;MID(jaar_zip[[#This Row],[YYYYMMDD]],5,2)&amp;"-"&amp;LEFT(jaar_zip[[#This Row],[YYYYMMDD]],4))</f>
        <v>45465</v>
      </c>
      <c r="K449" s="101" t="str">
        <f>IF(AND(VALUE(MONTH(jaar_zip[[#This Row],[Datum]]))=1,VALUE(WEEKNUM(jaar_zip[[#This Row],[Datum]],21))&gt;51),RIGHT(YEAR(jaar_zip[[#This Row],[Datum]])-1,2),RIGHT(YEAR(jaar_zip[[#This Row],[Datum]]),2))&amp;"-"&amp; TEXT(WEEKNUM(jaar_zip[[#This Row],[Datum]],21),"00")</f>
        <v>24-25</v>
      </c>
      <c r="L449" s="101">
        <f>MONTH(jaar_zip[[#This Row],[Datum]])</f>
        <v>6</v>
      </c>
      <c r="M449" s="101">
        <f>IF(ISNUMBER(jaar_zip[[#This Row],[etmaaltemperatuur]]),IF(jaar_zip[[#This Row],[etmaaltemperatuur]]&lt;stookgrens,stookgrens-jaar_zip[[#This Row],[etmaaltemperatuur]],0),"")</f>
        <v>2.1999999999999993</v>
      </c>
      <c r="N449" s="101">
        <f>IF(ISNUMBER(jaar_zip[[#This Row],[graaddagen]]),IF(OR(MONTH(jaar_zip[[#This Row],[Datum]])=1,MONTH(jaar_zip[[#This Row],[Datum]])=2,MONTH(jaar_zip[[#This Row],[Datum]])=11,MONTH(jaar_zip[[#This Row],[Datum]])=12),1.1,IF(OR(MONTH(jaar_zip[[#This Row],[Datum]])=3,MONTH(jaar_zip[[#This Row],[Datum]])=10),1,0.8))*jaar_zip[[#This Row],[graaddagen]],"")</f>
        <v>1.7599999999999996</v>
      </c>
      <c r="O449" s="101">
        <f>IF(ISNUMBER(jaar_zip[[#This Row],[etmaaltemperatuur]]),IF(jaar_zip[[#This Row],[etmaaltemperatuur]]&gt;stookgrens,jaar_zip[[#This Row],[etmaaltemperatuur]]-stookgrens,0),"")</f>
        <v>0</v>
      </c>
    </row>
    <row r="450" spans="1:15" x14ac:dyDescent="0.25">
      <c r="A450">
        <v>235</v>
      </c>
      <c r="B450">
        <v>20240623</v>
      </c>
      <c r="C450">
        <v>3.1</v>
      </c>
      <c r="D450">
        <v>16.899999999999999</v>
      </c>
      <c r="E450">
        <v>3013</v>
      </c>
      <c r="F450">
        <v>0</v>
      </c>
      <c r="G450">
        <v>1019.4</v>
      </c>
      <c r="H450">
        <v>81</v>
      </c>
      <c r="I450" s="101" t="s">
        <v>13</v>
      </c>
      <c r="J450" s="1">
        <f>DATEVALUE(RIGHT(jaar_zip[[#This Row],[YYYYMMDD]],2)&amp;"-"&amp;MID(jaar_zip[[#This Row],[YYYYMMDD]],5,2)&amp;"-"&amp;LEFT(jaar_zip[[#This Row],[YYYYMMDD]],4))</f>
        <v>45466</v>
      </c>
      <c r="K450" s="101" t="str">
        <f>IF(AND(VALUE(MONTH(jaar_zip[[#This Row],[Datum]]))=1,VALUE(WEEKNUM(jaar_zip[[#This Row],[Datum]],21))&gt;51),RIGHT(YEAR(jaar_zip[[#This Row],[Datum]])-1,2),RIGHT(YEAR(jaar_zip[[#This Row],[Datum]]),2))&amp;"-"&amp; TEXT(WEEKNUM(jaar_zip[[#This Row],[Datum]],21),"00")</f>
        <v>24-25</v>
      </c>
      <c r="L450" s="101">
        <f>MONTH(jaar_zip[[#This Row],[Datum]])</f>
        <v>6</v>
      </c>
      <c r="M450" s="101">
        <f>IF(ISNUMBER(jaar_zip[[#This Row],[etmaaltemperatuur]]),IF(jaar_zip[[#This Row],[etmaaltemperatuur]]&lt;stookgrens,stookgrens-jaar_zip[[#This Row],[etmaaltemperatuur]],0),"")</f>
        <v>1.1000000000000014</v>
      </c>
      <c r="N450" s="101">
        <f>IF(ISNUMBER(jaar_zip[[#This Row],[graaddagen]]),IF(OR(MONTH(jaar_zip[[#This Row],[Datum]])=1,MONTH(jaar_zip[[#This Row],[Datum]])=2,MONTH(jaar_zip[[#This Row],[Datum]])=11,MONTH(jaar_zip[[#This Row],[Datum]])=12),1.1,IF(OR(MONTH(jaar_zip[[#This Row],[Datum]])=3,MONTH(jaar_zip[[#This Row],[Datum]])=10),1,0.8))*jaar_zip[[#This Row],[graaddagen]],"")</f>
        <v>0.88000000000000123</v>
      </c>
      <c r="O450" s="101">
        <f>IF(ISNUMBER(jaar_zip[[#This Row],[etmaaltemperatuur]]),IF(jaar_zip[[#This Row],[etmaaltemperatuur]]&gt;stookgrens,jaar_zip[[#This Row],[etmaaltemperatuur]]-stookgrens,0),"")</f>
        <v>0</v>
      </c>
    </row>
    <row r="451" spans="1:15" x14ac:dyDescent="0.25">
      <c r="A451">
        <v>235</v>
      </c>
      <c r="B451">
        <v>20240624</v>
      </c>
      <c r="C451">
        <v>3.3</v>
      </c>
      <c r="D451">
        <v>18.5</v>
      </c>
      <c r="E451">
        <v>3025</v>
      </c>
      <c r="F451">
        <v>0</v>
      </c>
      <c r="G451">
        <v>1020.4</v>
      </c>
      <c r="H451">
        <v>76</v>
      </c>
      <c r="I451" s="101" t="s">
        <v>13</v>
      </c>
      <c r="J451" s="1">
        <f>DATEVALUE(RIGHT(jaar_zip[[#This Row],[YYYYMMDD]],2)&amp;"-"&amp;MID(jaar_zip[[#This Row],[YYYYMMDD]],5,2)&amp;"-"&amp;LEFT(jaar_zip[[#This Row],[YYYYMMDD]],4))</f>
        <v>45467</v>
      </c>
      <c r="K451" s="101" t="str">
        <f>IF(AND(VALUE(MONTH(jaar_zip[[#This Row],[Datum]]))=1,VALUE(WEEKNUM(jaar_zip[[#This Row],[Datum]],21))&gt;51),RIGHT(YEAR(jaar_zip[[#This Row],[Datum]])-1,2),RIGHT(YEAR(jaar_zip[[#This Row],[Datum]]),2))&amp;"-"&amp; TEXT(WEEKNUM(jaar_zip[[#This Row],[Datum]],21),"00")</f>
        <v>24-26</v>
      </c>
      <c r="L451" s="101">
        <f>MONTH(jaar_zip[[#This Row],[Datum]])</f>
        <v>6</v>
      </c>
      <c r="M451" s="101">
        <f>IF(ISNUMBER(jaar_zip[[#This Row],[etmaaltemperatuur]]),IF(jaar_zip[[#This Row],[etmaaltemperatuur]]&lt;stookgrens,stookgrens-jaar_zip[[#This Row],[etmaaltemperatuur]],0),"")</f>
        <v>0</v>
      </c>
      <c r="N451" s="101">
        <f>IF(ISNUMBER(jaar_zip[[#This Row],[graaddagen]]),IF(OR(MONTH(jaar_zip[[#This Row],[Datum]])=1,MONTH(jaar_zip[[#This Row],[Datum]])=2,MONTH(jaar_zip[[#This Row],[Datum]])=11,MONTH(jaar_zip[[#This Row],[Datum]])=12),1.1,IF(OR(MONTH(jaar_zip[[#This Row],[Datum]])=3,MONTH(jaar_zip[[#This Row],[Datum]])=10),1,0.8))*jaar_zip[[#This Row],[graaddagen]],"")</f>
        <v>0</v>
      </c>
      <c r="O451" s="101">
        <f>IF(ISNUMBER(jaar_zip[[#This Row],[etmaaltemperatuur]]),IF(jaar_zip[[#This Row],[etmaaltemperatuur]]&gt;stookgrens,jaar_zip[[#This Row],[etmaaltemperatuur]]-stookgrens,0),"")</f>
        <v>0.5</v>
      </c>
    </row>
    <row r="452" spans="1:15" x14ac:dyDescent="0.25">
      <c r="A452">
        <v>235</v>
      </c>
      <c r="B452">
        <v>20240625</v>
      </c>
      <c r="C452">
        <v>4.5999999999999996</v>
      </c>
      <c r="D452">
        <v>20.100000000000001</v>
      </c>
      <c r="E452">
        <v>3008</v>
      </c>
      <c r="F452">
        <v>0</v>
      </c>
      <c r="G452">
        <v>1016.6</v>
      </c>
      <c r="H452">
        <v>81</v>
      </c>
      <c r="I452" s="101" t="s">
        <v>13</v>
      </c>
      <c r="J452" s="1">
        <f>DATEVALUE(RIGHT(jaar_zip[[#This Row],[YYYYMMDD]],2)&amp;"-"&amp;MID(jaar_zip[[#This Row],[YYYYMMDD]],5,2)&amp;"-"&amp;LEFT(jaar_zip[[#This Row],[YYYYMMDD]],4))</f>
        <v>45468</v>
      </c>
      <c r="K452" s="101" t="str">
        <f>IF(AND(VALUE(MONTH(jaar_zip[[#This Row],[Datum]]))=1,VALUE(WEEKNUM(jaar_zip[[#This Row],[Datum]],21))&gt;51),RIGHT(YEAR(jaar_zip[[#This Row],[Datum]])-1,2),RIGHT(YEAR(jaar_zip[[#This Row],[Datum]]),2))&amp;"-"&amp; TEXT(WEEKNUM(jaar_zip[[#This Row],[Datum]],21),"00")</f>
        <v>24-26</v>
      </c>
      <c r="L452" s="101">
        <f>MONTH(jaar_zip[[#This Row],[Datum]])</f>
        <v>6</v>
      </c>
      <c r="M452" s="101">
        <f>IF(ISNUMBER(jaar_zip[[#This Row],[etmaaltemperatuur]]),IF(jaar_zip[[#This Row],[etmaaltemperatuur]]&lt;stookgrens,stookgrens-jaar_zip[[#This Row],[etmaaltemperatuur]],0),"")</f>
        <v>0</v>
      </c>
      <c r="N452" s="101">
        <f>IF(ISNUMBER(jaar_zip[[#This Row],[graaddagen]]),IF(OR(MONTH(jaar_zip[[#This Row],[Datum]])=1,MONTH(jaar_zip[[#This Row],[Datum]])=2,MONTH(jaar_zip[[#This Row],[Datum]])=11,MONTH(jaar_zip[[#This Row],[Datum]])=12),1.1,IF(OR(MONTH(jaar_zip[[#This Row],[Datum]])=3,MONTH(jaar_zip[[#This Row],[Datum]])=10),1,0.8))*jaar_zip[[#This Row],[graaddagen]],"")</f>
        <v>0</v>
      </c>
      <c r="O452" s="101">
        <f>IF(ISNUMBER(jaar_zip[[#This Row],[etmaaltemperatuur]]),IF(jaar_zip[[#This Row],[etmaaltemperatuur]]&gt;stookgrens,jaar_zip[[#This Row],[etmaaltemperatuur]]-stookgrens,0),"")</f>
        <v>2.1000000000000014</v>
      </c>
    </row>
    <row r="453" spans="1:15" x14ac:dyDescent="0.25">
      <c r="A453">
        <v>235</v>
      </c>
      <c r="B453">
        <v>20240626</v>
      </c>
      <c r="C453">
        <v>3.9</v>
      </c>
      <c r="D453">
        <v>21.8</v>
      </c>
      <c r="E453">
        <v>2972</v>
      </c>
      <c r="F453">
        <v>0</v>
      </c>
      <c r="G453">
        <v>1011.5</v>
      </c>
      <c r="H453">
        <v>83</v>
      </c>
      <c r="I453" s="101" t="s">
        <v>13</v>
      </c>
      <c r="J453" s="1">
        <f>DATEVALUE(RIGHT(jaar_zip[[#This Row],[YYYYMMDD]],2)&amp;"-"&amp;MID(jaar_zip[[#This Row],[YYYYMMDD]],5,2)&amp;"-"&amp;LEFT(jaar_zip[[#This Row],[YYYYMMDD]],4))</f>
        <v>45469</v>
      </c>
      <c r="K453" s="101" t="str">
        <f>IF(AND(VALUE(MONTH(jaar_zip[[#This Row],[Datum]]))=1,VALUE(WEEKNUM(jaar_zip[[#This Row],[Datum]],21))&gt;51),RIGHT(YEAR(jaar_zip[[#This Row],[Datum]])-1,2),RIGHT(YEAR(jaar_zip[[#This Row],[Datum]]),2))&amp;"-"&amp; TEXT(WEEKNUM(jaar_zip[[#This Row],[Datum]],21),"00")</f>
        <v>24-26</v>
      </c>
      <c r="L453" s="101">
        <f>MONTH(jaar_zip[[#This Row],[Datum]])</f>
        <v>6</v>
      </c>
      <c r="M453" s="101">
        <f>IF(ISNUMBER(jaar_zip[[#This Row],[etmaaltemperatuur]]),IF(jaar_zip[[#This Row],[etmaaltemperatuur]]&lt;stookgrens,stookgrens-jaar_zip[[#This Row],[etmaaltemperatuur]],0),"")</f>
        <v>0</v>
      </c>
      <c r="N453" s="101">
        <f>IF(ISNUMBER(jaar_zip[[#This Row],[graaddagen]]),IF(OR(MONTH(jaar_zip[[#This Row],[Datum]])=1,MONTH(jaar_zip[[#This Row],[Datum]])=2,MONTH(jaar_zip[[#This Row],[Datum]])=11,MONTH(jaar_zip[[#This Row],[Datum]])=12),1.1,IF(OR(MONTH(jaar_zip[[#This Row],[Datum]])=3,MONTH(jaar_zip[[#This Row],[Datum]])=10),1,0.8))*jaar_zip[[#This Row],[graaddagen]],"")</f>
        <v>0</v>
      </c>
      <c r="O453" s="101">
        <f>IF(ISNUMBER(jaar_zip[[#This Row],[etmaaltemperatuur]]),IF(jaar_zip[[#This Row],[etmaaltemperatuur]]&gt;stookgrens,jaar_zip[[#This Row],[etmaaltemperatuur]]-stookgrens,0),"")</f>
        <v>3.8000000000000007</v>
      </c>
    </row>
    <row r="454" spans="1:15" x14ac:dyDescent="0.25">
      <c r="A454">
        <v>235</v>
      </c>
      <c r="B454">
        <v>20240627</v>
      </c>
      <c r="C454">
        <v>4.8</v>
      </c>
      <c r="D454">
        <v>20.2</v>
      </c>
      <c r="E454">
        <v>2728</v>
      </c>
      <c r="F454">
        <v>0</v>
      </c>
      <c r="G454">
        <v>1007.9</v>
      </c>
      <c r="H454">
        <v>77</v>
      </c>
      <c r="I454" s="101" t="s">
        <v>13</v>
      </c>
      <c r="J454" s="1">
        <f>DATEVALUE(RIGHT(jaar_zip[[#This Row],[YYYYMMDD]],2)&amp;"-"&amp;MID(jaar_zip[[#This Row],[YYYYMMDD]],5,2)&amp;"-"&amp;LEFT(jaar_zip[[#This Row],[YYYYMMDD]],4))</f>
        <v>45470</v>
      </c>
      <c r="K454" s="101" t="str">
        <f>IF(AND(VALUE(MONTH(jaar_zip[[#This Row],[Datum]]))=1,VALUE(WEEKNUM(jaar_zip[[#This Row],[Datum]],21))&gt;51),RIGHT(YEAR(jaar_zip[[#This Row],[Datum]])-1,2),RIGHT(YEAR(jaar_zip[[#This Row],[Datum]]),2))&amp;"-"&amp; TEXT(WEEKNUM(jaar_zip[[#This Row],[Datum]],21),"00")</f>
        <v>24-26</v>
      </c>
      <c r="L454" s="101">
        <f>MONTH(jaar_zip[[#This Row],[Datum]])</f>
        <v>6</v>
      </c>
      <c r="M454" s="101">
        <f>IF(ISNUMBER(jaar_zip[[#This Row],[etmaaltemperatuur]]),IF(jaar_zip[[#This Row],[etmaaltemperatuur]]&lt;stookgrens,stookgrens-jaar_zip[[#This Row],[etmaaltemperatuur]],0),"")</f>
        <v>0</v>
      </c>
      <c r="N454" s="101">
        <f>IF(ISNUMBER(jaar_zip[[#This Row],[graaddagen]]),IF(OR(MONTH(jaar_zip[[#This Row],[Datum]])=1,MONTH(jaar_zip[[#This Row],[Datum]])=2,MONTH(jaar_zip[[#This Row],[Datum]])=11,MONTH(jaar_zip[[#This Row],[Datum]])=12),1.1,IF(OR(MONTH(jaar_zip[[#This Row],[Datum]])=3,MONTH(jaar_zip[[#This Row],[Datum]])=10),1,0.8))*jaar_zip[[#This Row],[graaddagen]],"")</f>
        <v>0</v>
      </c>
      <c r="O454" s="101">
        <f>IF(ISNUMBER(jaar_zip[[#This Row],[etmaaltemperatuur]]),IF(jaar_zip[[#This Row],[etmaaltemperatuur]]&gt;stookgrens,jaar_zip[[#This Row],[etmaaltemperatuur]]-stookgrens,0),"")</f>
        <v>2.1999999999999993</v>
      </c>
    </row>
    <row r="455" spans="1:15" x14ac:dyDescent="0.25">
      <c r="A455">
        <v>235</v>
      </c>
      <c r="B455">
        <v>20240628</v>
      </c>
      <c r="C455">
        <v>6.2</v>
      </c>
      <c r="D455">
        <v>16.5</v>
      </c>
      <c r="E455">
        <v>2863</v>
      </c>
      <c r="F455">
        <v>0</v>
      </c>
      <c r="G455">
        <v>1014.6</v>
      </c>
      <c r="H455">
        <v>74</v>
      </c>
      <c r="I455" s="101" t="s">
        <v>13</v>
      </c>
      <c r="J455" s="1">
        <f>DATEVALUE(RIGHT(jaar_zip[[#This Row],[YYYYMMDD]],2)&amp;"-"&amp;MID(jaar_zip[[#This Row],[YYYYMMDD]],5,2)&amp;"-"&amp;LEFT(jaar_zip[[#This Row],[YYYYMMDD]],4))</f>
        <v>45471</v>
      </c>
      <c r="K455" s="101" t="str">
        <f>IF(AND(VALUE(MONTH(jaar_zip[[#This Row],[Datum]]))=1,VALUE(WEEKNUM(jaar_zip[[#This Row],[Datum]],21))&gt;51),RIGHT(YEAR(jaar_zip[[#This Row],[Datum]])-1,2),RIGHT(YEAR(jaar_zip[[#This Row],[Datum]]),2))&amp;"-"&amp; TEXT(WEEKNUM(jaar_zip[[#This Row],[Datum]],21),"00")</f>
        <v>24-26</v>
      </c>
      <c r="L455" s="101">
        <f>MONTH(jaar_zip[[#This Row],[Datum]])</f>
        <v>6</v>
      </c>
      <c r="M455" s="101">
        <f>IF(ISNUMBER(jaar_zip[[#This Row],[etmaaltemperatuur]]),IF(jaar_zip[[#This Row],[etmaaltemperatuur]]&lt;stookgrens,stookgrens-jaar_zip[[#This Row],[etmaaltemperatuur]],0),"")</f>
        <v>1.5</v>
      </c>
      <c r="N455" s="101">
        <f>IF(ISNUMBER(jaar_zip[[#This Row],[graaddagen]]),IF(OR(MONTH(jaar_zip[[#This Row],[Datum]])=1,MONTH(jaar_zip[[#This Row],[Datum]])=2,MONTH(jaar_zip[[#This Row],[Datum]])=11,MONTH(jaar_zip[[#This Row],[Datum]])=12),1.1,IF(OR(MONTH(jaar_zip[[#This Row],[Datum]])=3,MONTH(jaar_zip[[#This Row],[Datum]])=10),1,0.8))*jaar_zip[[#This Row],[graaddagen]],"")</f>
        <v>1.2000000000000002</v>
      </c>
      <c r="O455" s="101">
        <f>IF(ISNUMBER(jaar_zip[[#This Row],[etmaaltemperatuur]]),IF(jaar_zip[[#This Row],[etmaaltemperatuur]]&gt;stookgrens,jaar_zip[[#This Row],[etmaaltemperatuur]]-stookgrens,0),"")</f>
        <v>0</v>
      </c>
    </row>
    <row r="456" spans="1:15" x14ac:dyDescent="0.25">
      <c r="A456">
        <v>235</v>
      </c>
      <c r="B456">
        <v>20240629</v>
      </c>
      <c r="C456">
        <v>3.3</v>
      </c>
      <c r="D456">
        <v>17.8</v>
      </c>
      <c r="E456">
        <v>2634</v>
      </c>
      <c r="F456">
        <v>0</v>
      </c>
      <c r="G456">
        <v>1013.8</v>
      </c>
      <c r="H456">
        <v>72</v>
      </c>
      <c r="I456" s="101" t="s">
        <v>13</v>
      </c>
      <c r="J456" s="1">
        <f>DATEVALUE(RIGHT(jaar_zip[[#This Row],[YYYYMMDD]],2)&amp;"-"&amp;MID(jaar_zip[[#This Row],[YYYYMMDD]],5,2)&amp;"-"&amp;LEFT(jaar_zip[[#This Row],[YYYYMMDD]],4))</f>
        <v>45472</v>
      </c>
      <c r="K456" s="101" t="str">
        <f>IF(AND(VALUE(MONTH(jaar_zip[[#This Row],[Datum]]))=1,VALUE(WEEKNUM(jaar_zip[[#This Row],[Datum]],21))&gt;51),RIGHT(YEAR(jaar_zip[[#This Row],[Datum]])-1,2),RIGHT(YEAR(jaar_zip[[#This Row],[Datum]]),2))&amp;"-"&amp; TEXT(WEEKNUM(jaar_zip[[#This Row],[Datum]],21),"00")</f>
        <v>24-26</v>
      </c>
      <c r="L456" s="101">
        <f>MONTH(jaar_zip[[#This Row],[Datum]])</f>
        <v>6</v>
      </c>
      <c r="M456" s="101">
        <f>IF(ISNUMBER(jaar_zip[[#This Row],[etmaaltemperatuur]]),IF(jaar_zip[[#This Row],[etmaaltemperatuur]]&lt;stookgrens,stookgrens-jaar_zip[[#This Row],[etmaaltemperatuur]],0),"")</f>
        <v>0.19999999999999929</v>
      </c>
      <c r="N456" s="101">
        <f>IF(ISNUMBER(jaar_zip[[#This Row],[graaddagen]]),IF(OR(MONTH(jaar_zip[[#This Row],[Datum]])=1,MONTH(jaar_zip[[#This Row],[Datum]])=2,MONTH(jaar_zip[[#This Row],[Datum]])=11,MONTH(jaar_zip[[#This Row],[Datum]])=12),1.1,IF(OR(MONTH(jaar_zip[[#This Row],[Datum]])=3,MONTH(jaar_zip[[#This Row],[Datum]])=10),1,0.8))*jaar_zip[[#This Row],[graaddagen]],"")</f>
        <v>0.15999999999999945</v>
      </c>
      <c r="O456" s="101">
        <f>IF(ISNUMBER(jaar_zip[[#This Row],[etmaaltemperatuur]]),IF(jaar_zip[[#This Row],[etmaaltemperatuur]]&gt;stookgrens,jaar_zip[[#This Row],[etmaaltemperatuur]]-stookgrens,0),"")</f>
        <v>0</v>
      </c>
    </row>
    <row r="457" spans="1:15" x14ac:dyDescent="0.25">
      <c r="A457">
        <v>235</v>
      </c>
      <c r="B457">
        <v>20240630</v>
      </c>
      <c r="C457">
        <v>4</v>
      </c>
      <c r="D457">
        <v>16.8</v>
      </c>
      <c r="E457">
        <v>2275</v>
      </c>
      <c r="F457">
        <v>1.1000000000000001</v>
      </c>
      <c r="G457">
        <v>1010.2</v>
      </c>
      <c r="H457">
        <v>77</v>
      </c>
      <c r="I457" s="101" t="s">
        <v>13</v>
      </c>
      <c r="J457" s="1">
        <f>DATEVALUE(RIGHT(jaar_zip[[#This Row],[YYYYMMDD]],2)&amp;"-"&amp;MID(jaar_zip[[#This Row],[YYYYMMDD]],5,2)&amp;"-"&amp;LEFT(jaar_zip[[#This Row],[YYYYMMDD]],4))</f>
        <v>45473</v>
      </c>
      <c r="K457" s="101" t="str">
        <f>IF(AND(VALUE(MONTH(jaar_zip[[#This Row],[Datum]]))=1,VALUE(WEEKNUM(jaar_zip[[#This Row],[Datum]],21))&gt;51),RIGHT(YEAR(jaar_zip[[#This Row],[Datum]])-1,2),RIGHT(YEAR(jaar_zip[[#This Row],[Datum]]),2))&amp;"-"&amp; TEXT(WEEKNUM(jaar_zip[[#This Row],[Datum]],21),"00")</f>
        <v>24-26</v>
      </c>
      <c r="L457" s="101">
        <f>MONTH(jaar_zip[[#This Row],[Datum]])</f>
        <v>6</v>
      </c>
      <c r="M457" s="101">
        <f>IF(ISNUMBER(jaar_zip[[#This Row],[etmaaltemperatuur]]),IF(jaar_zip[[#This Row],[etmaaltemperatuur]]&lt;stookgrens,stookgrens-jaar_zip[[#This Row],[etmaaltemperatuur]],0),"")</f>
        <v>1.1999999999999993</v>
      </c>
      <c r="N457" s="101">
        <f>IF(ISNUMBER(jaar_zip[[#This Row],[graaddagen]]),IF(OR(MONTH(jaar_zip[[#This Row],[Datum]])=1,MONTH(jaar_zip[[#This Row],[Datum]])=2,MONTH(jaar_zip[[#This Row],[Datum]])=11,MONTH(jaar_zip[[#This Row],[Datum]])=12),1.1,IF(OR(MONTH(jaar_zip[[#This Row],[Datum]])=3,MONTH(jaar_zip[[#This Row],[Datum]])=10),1,0.8))*jaar_zip[[#This Row],[graaddagen]],"")</f>
        <v>0.95999999999999952</v>
      </c>
      <c r="O457" s="101">
        <f>IF(ISNUMBER(jaar_zip[[#This Row],[etmaaltemperatuur]]),IF(jaar_zip[[#This Row],[etmaaltemperatuur]]&gt;stookgrens,jaar_zip[[#This Row],[etmaaltemperatuur]]-stookgrens,0),"")</f>
        <v>0</v>
      </c>
    </row>
    <row r="458" spans="1:15" x14ac:dyDescent="0.25">
      <c r="A458">
        <v>235</v>
      </c>
      <c r="B458">
        <v>20240701</v>
      </c>
      <c r="C458">
        <v>5.9</v>
      </c>
      <c r="D458">
        <v>15.6</v>
      </c>
      <c r="E458">
        <v>1492</v>
      </c>
      <c r="F458">
        <v>-0.1</v>
      </c>
      <c r="G458">
        <v>1014.7</v>
      </c>
      <c r="H458">
        <v>76</v>
      </c>
      <c r="I458" s="101" t="s">
        <v>13</v>
      </c>
      <c r="J458" s="1">
        <f>DATEVALUE(RIGHT(jaar_zip[[#This Row],[YYYYMMDD]],2)&amp;"-"&amp;MID(jaar_zip[[#This Row],[YYYYMMDD]],5,2)&amp;"-"&amp;LEFT(jaar_zip[[#This Row],[YYYYMMDD]],4))</f>
        <v>45474</v>
      </c>
      <c r="K458" s="101" t="str">
        <f>IF(AND(VALUE(MONTH(jaar_zip[[#This Row],[Datum]]))=1,VALUE(WEEKNUM(jaar_zip[[#This Row],[Datum]],21))&gt;51),RIGHT(YEAR(jaar_zip[[#This Row],[Datum]])-1,2),RIGHT(YEAR(jaar_zip[[#This Row],[Datum]]),2))&amp;"-"&amp; TEXT(WEEKNUM(jaar_zip[[#This Row],[Datum]],21),"00")</f>
        <v>24-27</v>
      </c>
      <c r="L458" s="101">
        <f>MONTH(jaar_zip[[#This Row],[Datum]])</f>
        <v>7</v>
      </c>
      <c r="M458" s="101">
        <f>IF(ISNUMBER(jaar_zip[[#This Row],[etmaaltemperatuur]]),IF(jaar_zip[[#This Row],[etmaaltemperatuur]]&lt;stookgrens,stookgrens-jaar_zip[[#This Row],[etmaaltemperatuur]],0),"")</f>
        <v>2.4000000000000004</v>
      </c>
      <c r="N458" s="101">
        <f>IF(ISNUMBER(jaar_zip[[#This Row],[graaddagen]]),IF(OR(MONTH(jaar_zip[[#This Row],[Datum]])=1,MONTH(jaar_zip[[#This Row],[Datum]])=2,MONTH(jaar_zip[[#This Row],[Datum]])=11,MONTH(jaar_zip[[#This Row],[Datum]])=12),1.1,IF(OR(MONTH(jaar_zip[[#This Row],[Datum]])=3,MONTH(jaar_zip[[#This Row],[Datum]])=10),1,0.8))*jaar_zip[[#This Row],[graaddagen]],"")</f>
        <v>1.9200000000000004</v>
      </c>
      <c r="O458" s="101">
        <f>IF(ISNUMBER(jaar_zip[[#This Row],[etmaaltemperatuur]]),IF(jaar_zip[[#This Row],[etmaaltemperatuur]]&gt;stookgrens,jaar_zip[[#This Row],[etmaaltemperatuur]]-stookgrens,0),"")</f>
        <v>0</v>
      </c>
    </row>
    <row r="459" spans="1:15" x14ac:dyDescent="0.25">
      <c r="A459">
        <v>235</v>
      </c>
      <c r="B459">
        <v>20240702</v>
      </c>
      <c r="C459">
        <v>4.5999999999999996</v>
      </c>
      <c r="D459">
        <v>14.8</v>
      </c>
      <c r="E459">
        <v>1589</v>
      </c>
      <c r="F459">
        <v>3.5</v>
      </c>
      <c r="G459">
        <v>1014.2</v>
      </c>
      <c r="H459">
        <v>75</v>
      </c>
      <c r="I459" s="101" t="s">
        <v>13</v>
      </c>
      <c r="J459" s="1">
        <f>DATEVALUE(RIGHT(jaar_zip[[#This Row],[YYYYMMDD]],2)&amp;"-"&amp;MID(jaar_zip[[#This Row],[YYYYMMDD]],5,2)&amp;"-"&amp;LEFT(jaar_zip[[#This Row],[YYYYMMDD]],4))</f>
        <v>45475</v>
      </c>
      <c r="K459" s="101" t="str">
        <f>IF(AND(VALUE(MONTH(jaar_zip[[#This Row],[Datum]]))=1,VALUE(WEEKNUM(jaar_zip[[#This Row],[Datum]],21))&gt;51),RIGHT(YEAR(jaar_zip[[#This Row],[Datum]])-1,2),RIGHT(YEAR(jaar_zip[[#This Row],[Datum]]),2))&amp;"-"&amp; TEXT(WEEKNUM(jaar_zip[[#This Row],[Datum]],21),"00")</f>
        <v>24-27</v>
      </c>
      <c r="L459" s="101">
        <f>MONTH(jaar_zip[[#This Row],[Datum]])</f>
        <v>7</v>
      </c>
      <c r="M459" s="101">
        <f>IF(ISNUMBER(jaar_zip[[#This Row],[etmaaltemperatuur]]),IF(jaar_zip[[#This Row],[etmaaltemperatuur]]&lt;stookgrens,stookgrens-jaar_zip[[#This Row],[etmaaltemperatuur]],0),"")</f>
        <v>3.1999999999999993</v>
      </c>
      <c r="N459" s="101">
        <f>IF(ISNUMBER(jaar_zip[[#This Row],[graaddagen]]),IF(OR(MONTH(jaar_zip[[#This Row],[Datum]])=1,MONTH(jaar_zip[[#This Row],[Datum]])=2,MONTH(jaar_zip[[#This Row],[Datum]])=11,MONTH(jaar_zip[[#This Row],[Datum]])=12),1.1,IF(OR(MONTH(jaar_zip[[#This Row],[Datum]])=3,MONTH(jaar_zip[[#This Row],[Datum]])=10),1,0.8))*jaar_zip[[#This Row],[graaddagen]],"")</f>
        <v>2.5599999999999996</v>
      </c>
      <c r="O459" s="101">
        <f>IF(ISNUMBER(jaar_zip[[#This Row],[etmaaltemperatuur]]),IF(jaar_zip[[#This Row],[etmaaltemperatuur]]&gt;stookgrens,jaar_zip[[#This Row],[etmaaltemperatuur]]-stookgrens,0),"")</f>
        <v>0</v>
      </c>
    </row>
    <row r="460" spans="1:15" x14ac:dyDescent="0.25">
      <c r="A460">
        <v>235</v>
      </c>
      <c r="B460">
        <v>20240703</v>
      </c>
      <c r="C460">
        <v>5.5</v>
      </c>
      <c r="D460">
        <v>14.4</v>
      </c>
      <c r="E460">
        <v>1374</v>
      </c>
      <c r="F460">
        <v>5.8</v>
      </c>
      <c r="G460">
        <v>1007.6</v>
      </c>
      <c r="H460">
        <v>78</v>
      </c>
      <c r="I460" s="101" t="s">
        <v>13</v>
      </c>
      <c r="J460" s="1">
        <f>DATEVALUE(RIGHT(jaar_zip[[#This Row],[YYYYMMDD]],2)&amp;"-"&amp;MID(jaar_zip[[#This Row],[YYYYMMDD]],5,2)&amp;"-"&amp;LEFT(jaar_zip[[#This Row],[YYYYMMDD]],4))</f>
        <v>45476</v>
      </c>
      <c r="K460" s="101" t="str">
        <f>IF(AND(VALUE(MONTH(jaar_zip[[#This Row],[Datum]]))=1,VALUE(WEEKNUM(jaar_zip[[#This Row],[Datum]],21))&gt;51),RIGHT(YEAR(jaar_zip[[#This Row],[Datum]])-1,2),RIGHT(YEAR(jaar_zip[[#This Row],[Datum]]),2))&amp;"-"&amp; TEXT(WEEKNUM(jaar_zip[[#This Row],[Datum]],21),"00")</f>
        <v>24-27</v>
      </c>
      <c r="L460" s="101">
        <f>MONTH(jaar_zip[[#This Row],[Datum]])</f>
        <v>7</v>
      </c>
      <c r="M460" s="101">
        <f>IF(ISNUMBER(jaar_zip[[#This Row],[etmaaltemperatuur]]),IF(jaar_zip[[#This Row],[etmaaltemperatuur]]&lt;stookgrens,stookgrens-jaar_zip[[#This Row],[etmaaltemperatuur]],0),"")</f>
        <v>3.5999999999999996</v>
      </c>
      <c r="N460" s="101">
        <f>IF(ISNUMBER(jaar_zip[[#This Row],[graaddagen]]),IF(OR(MONTH(jaar_zip[[#This Row],[Datum]])=1,MONTH(jaar_zip[[#This Row],[Datum]])=2,MONTH(jaar_zip[[#This Row],[Datum]])=11,MONTH(jaar_zip[[#This Row],[Datum]])=12),1.1,IF(OR(MONTH(jaar_zip[[#This Row],[Datum]])=3,MONTH(jaar_zip[[#This Row],[Datum]])=10),1,0.8))*jaar_zip[[#This Row],[graaddagen]],"")</f>
        <v>2.88</v>
      </c>
      <c r="O460" s="101">
        <f>IF(ISNUMBER(jaar_zip[[#This Row],[etmaaltemperatuur]]),IF(jaar_zip[[#This Row],[etmaaltemperatuur]]&gt;stookgrens,jaar_zip[[#This Row],[etmaaltemperatuur]]-stookgrens,0),"")</f>
        <v>0</v>
      </c>
    </row>
    <row r="461" spans="1:15" x14ac:dyDescent="0.25">
      <c r="A461">
        <v>235</v>
      </c>
      <c r="B461">
        <v>20240704</v>
      </c>
      <c r="C461">
        <v>8.1999999999999993</v>
      </c>
      <c r="D461">
        <v>15.7</v>
      </c>
      <c r="E461">
        <v>2237</v>
      </c>
      <c r="F461">
        <v>1.1000000000000001</v>
      </c>
      <c r="G461">
        <v>1005.8</v>
      </c>
      <c r="H461">
        <v>67</v>
      </c>
      <c r="I461" s="101" t="s">
        <v>13</v>
      </c>
      <c r="J461" s="1">
        <f>DATEVALUE(RIGHT(jaar_zip[[#This Row],[YYYYMMDD]],2)&amp;"-"&amp;MID(jaar_zip[[#This Row],[YYYYMMDD]],5,2)&amp;"-"&amp;LEFT(jaar_zip[[#This Row],[YYYYMMDD]],4))</f>
        <v>45477</v>
      </c>
      <c r="K461" s="101" t="str">
        <f>IF(AND(VALUE(MONTH(jaar_zip[[#This Row],[Datum]]))=1,VALUE(WEEKNUM(jaar_zip[[#This Row],[Datum]],21))&gt;51),RIGHT(YEAR(jaar_zip[[#This Row],[Datum]])-1,2),RIGHT(YEAR(jaar_zip[[#This Row],[Datum]]),2))&amp;"-"&amp; TEXT(WEEKNUM(jaar_zip[[#This Row],[Datum]],21),"00")</f>
        <v>24-27</v>
      </c>
      <c r="L461" s="101">
        <f>MONTH(jaar_zip[[#This Row],[Datum]])</f>
        <v>7</v>
      </c>
      <c r="M461" s="101">
        <f>IF(ISNUMBER(jaar_zip[[#This Row],[etmaaltemperatuur]]),IF(jaar_zip[[#This Row],[etmaaltemperatuur]]&lt;stookgrens,stookgrens-jaar_zip[[#This Row],[etmaaltemperatuur]],0),"")</f>
        <v>2.3000000000000007</v>
      </c>
      <c r="N461" s="101">
        <f>IF(ISNUMBER(jaar_zip[[#This Row],[graaddagen]]),IF(OR(MONTH(jaar_zip[[#This Row],[Datum]])=1,MONTH(jaar_zip[[#This Row],[Datum]])=2,MONTH(jaar_zip[[#This Row],[Datum]])=11,MONTH(jaar_zip[[#This Row],[Datum]])=12),1.1,IF(OR(MONTH(jaar_zip[[#This Row],[Datum]])=3,MONTH(jaar_zip[[#This Row],[Datum]])=10),1,0.8))*jaar_zip[[#This Row],[graaddagen]],"")</f>
        <v>1.8400000000000007</v>
      </c>
      <c r="O461" s="101">
        <f>IF(ISNUMBER(jaar_zip[[#This Row],[etmaaltemperatuur]]),IF(jaar_zip[[#This Row],[etmaaltemperatuur]]&gt;stookgrens,jaar_zip[[#This Row],[etmaaltemperatuur]]-stookgrens,0),"")</f>
        <v>0</v>
      </c>
    </row>
    <row r="462" spans="1:15" x14ac:dyDescent="0.25">
      <c r="A462">
        <v>235</v>
      </c>
      <c r="B462">
        <v>20240705</v>
      </c>
      <c r="C462">
        <v>7.4</v>
      </c>
      <c r="D462">
        <v>16.2</v>
      </c>
      <c r="E462">
        <v>1242</v>
      </c>
      <c r="F462">
        <v>2.7</v>
      </c>
      <c r="G462">
        <v>1006</v>
      </c>
      <c r="H462">
        <v>82</v>
      </c>
      <c r="I462" s="101" t="s">
        <v>13</v>
      </c>
      <c r="J462" s="1">
        <f>DATEVALUE(RIGHT(jaar_zip[[#This Row],[YYYYMMDD]],2)&amp;"-"&amp;MID(jaar_zip[[#This Row],[YYYYMMDD]],5,2)&amp;"-"&amp;LEFT(jaar_zip[[#This Row],[YYYYMMDD]],4))</f>
        <v>45478</v>
      </c>
      <c r="K462" s="101" t="str">
        <f>IF(AND(VALUE(MONTH(jaar_zip[[#This Row],[Datum]]))=1,VALUE(WEEKNUM(jaar_zip[[#This Row],[Datum]],21))&gt;51),RIGHT(YEAR(jaar_zip[[#This Row],[Datum]])-1,2),RIGHT(YEAR(jaar_zip[[#This Row],[Datum]]),2))&amp;"-"&amp; TEXT(WEEKNUM(jaar_zip[[#This Row],[Datum]],21),"00")</f>
        <v>24-27</v>
      </c>
      <c r="L462" s="101">
        <f>MONTH(jaar_zip[[#This Row],[Datum]])</f>
        <v>7</v>
      </c>
      <c r="M462" s="101">
        <f>IF(ISNUMBER(jaar_zip[[#This Row],[etmaaltemperatuur]]),IF(jaar_zip[[#This Row],[etmaaltemperatuur]]&lt;stookgrens,stookgrens-jaar_zip[[#This Row],[etmaaltemperatuur]],0),"")</f>
        <v>1.8000000000000007</v>
      </c>
      <c r="N462" s="101">
        <f>IF(ISNUMBER(jaar_zip[[#This Row],[graaddagen]]),IF(OR(MONTH(jaar_zip[[#This Row],[Datum]])=1,MONTH(jaar_zip[[#This Row],[Datum]])=2,MONTH(jaar_zip[[#This Row],[Datum]])=11,MONTH(jaar_zip[[#This Row],[Datum]])=12),1.1,IF(OR(MONTH(jaar_zip[[#This Row],[Datum]])=3,MONTH(jaar_zip[[#This Row],[Datum]])=10),1,0.8))*jaar_zip[[#This Row],[graaddagen]],"")</f>
        <v>1.4400000000000006</v>
      </c>
      <c r="O462" s="101">
        <f>IF(ISNUMBER(jaar_zip[[#This Row],[etmaaltemperatuur]]),IF(jaar_zip[[#This Row],[etmaaltemperatuur]]&gt;stookgrens,jaar_zip[[#This Row],[etmaaltemperatuur]]-stookgrens,0),"")</f>
        <v>0</v>
      </c>
    </row>
    <row r="463" spans="1:15" x14ac:dyDescent="0.25">
      <c r="A463">
        <v>235</v>
      </c>
      <c r="B463">
        <v>20240706</v>
      </c>
      <c r="C463">
        <v>9.5</v>
      </c>
      <c r="D463">
        <v>15.8</v>
      </c>
      <c r="E463">
        <v>1723</v>
      </c>
      <c r="F463">
        <v>14.3</v>
      </c>
      <c r="G463">
        <v>1000</v>
      </c>
      <c r="H463">
        <v>81</v>
      </c>
      <c r="I463" s="101" t="s">
        <v>13</v>
      </c>
      <c r="J463" s="1">
        <f>DATEVALUE(RIGHT(jaar_zip[[#This Row],[YYYYMMDD]],2)&amp;"-"&amp;MID(jaar_zip[[#This Row],[YYYYMMDD]],5,2)&amp;"-"&amp;LEFT(jaar_zip[[#This Row],[YYYYMMDD]],4))</f>
        <v>45479</v>
      </c>
      <c r="K463" s="101" t="str">
        <f>IF(AND(VALUE(MONTH(jaar_zip[[#This Row],[Datum]]))=1,VALUE(WEEKNUM(jaar_zip[[#This Row],[Datum]],21))&gt;51),RIGHT(YEAR(jaar_zip[[#This Row],[Datum]])-1,2),RIGHT(YEAR(jaar_zip[[#This Row],[Datum]]),2))&amp;"-"&amp; TEXT(WEEKNUM(jaar_zip[[#This Row],[Datum]],21),"00")</f>
        <v>24-27</v>
      </c>
      <c r="L463" s="101">
        <f>MONTH(jaar_zip[[#This Row],[Datum]])</f>
        <v>7</v>
      </c>
      <c r="M463" s="101">
        <f>IF(ISNUMBER(jaar_zip[[#This Row],[etmaaltemperatuur]]),IF(jaar_zip[[#This Row],[etmaaltemperatuur]]&lt;stookgrens,stookgrens-jaar_zip[[#This Row],[etmaaltemperatuur]],0),"")</f>
        <v>2.1999999999999993</v>
      </c>
      <c r="N463" s="101">
        <f>IF(ISNUMBER(jaar_zip[[#This Row],[graaddagen]]),IF(OR(MONTH(jaar_zip[[#This Row],[Datum]])=1,MONTH(jaar_zip[[#This Row],[Datum]])=2,MONTH(jaar_zip[[#This Row],[Datum]])=11,MONTH(jaar_zip[[#This Row],[Datum]])=12),1.1,IF(OR(MONTH(jaar_zip[[#This Row],[Datum]])=3,MONTH(jaar_zip[[#This Row],[Datum]])=10),1,0.8))*jaar_zip[[#This Row],[graaddagen]],"")</f>
        <v>1.7599999999999996</v>
      </c>
      <c r="O463" s="101">
        <f>IF(ISNUMBER(jaar_zip[[#This Row],[etmaaltemperatuur]]),IF(jaar_zip[[#This Row],[etmaaltemperatuur]]&gt;stookgrens,jaar_zip[[#This Row],[etmaaltemperatuur]]-stookgrens,0),"")</f>
        <v>0</v>
      </c>
    </row>
    <row r="464" spans="1:15" x14ac:dyDescent="0.25">
      <c r="A464">
        <v>235</v>
      </c>
      <c r="B464">
        <v>20240707</v>
      </c>
      <c r="C464">
        <v>7</v>
      </c>
      <c r="D464">
        <v>15.5</v>
      </c>
      <c r="E464">
        <v>1920</v>
      </c>
      <c r="F464">
        <v>1.9</v>
      </c>
      <c r="G464">
        <v>1010.5</v>
      </c>
      <c r="H464">
        <v>73</v>
      </c>
      <c r="I464" s="101" t="s">
        <v>13</v>
      </c>
      <c r="J464" s="1">
        <f>DATEVALUE(RIGHT(jaar_zip[[#This Row],[YYYYMMDD]],2)&amp;"-"&amp;MID(jaar_zip[[#This Row],[YYYYMMDD]],5,2)&amp;"-"&amp;LEFT(jaar_zip[[#This Row],[YYYYMMDD]],4))</f>
        <v>45480</v>
      </c>
      <c r="K464" s="101" t="str">
        <f>IF(AND(VALUE(MONTH(jaar_zip[[#This Row],[Datum]]))=1,VALUE(WEEKNUM(jaar_zip[[#This Row],[Datum]],21))&gt;51),RIGHT(YEAR(jaar_zip[[#This Row],[Datum]])-1,2),RIGHT(YEAR(jaar_zip[[#This Row],[Datum]]),2))&amp;"-"&amp; TEXT(WEEKNUM(jaar_zip[[#This Row],[Datum]],21),"00")</f>
        <v>24-27</v>
      </c>
      <c r="L464" s="101">
        <f>MONTH(jaar_zip[[#This Row],[Datum]])</f>
        <v>7</v>
      </c>
      <c r="M464" s="101">
        <f>IF(ISNUMBER(jaar_zip[[#This Row],[etmaaltemperatuur]]),IF(jaar_zip[[#This Row],[etmaaltemperatuur]]&lt;stookgrens,stookgrens-jaar_zip[[#This Row],[etmaaltemperatuur]],0),"")</f>
        <v>2.5</v>
      </c>
      <c r="N464" s="101">
        <f>IF(ISNUMBER(jaar_zip[[#This Row],[graaddagen]]),IF(OR(MONTH(jaar_zip[[#This Row],[Datum]])=1,MONTH(jaar_zip[[#This Row],[Datum]])=2,MONTH(jaar_zip[[#This Row],[Datum]])=11,MONTH(jaar_zip[[#This Row],[Datum]])=12),1.1,IF(OR(MONTH(jaar_zip[[#This Row],[Datum]])=3,MONTH(jaar_zip[[#This Row],[Datum]])=10),1,0.8))*jaar_zip[[#This Row],[graaddagen]],"")</f>
        <v>2</v>
      </c>
      <c r="O464" s="101">
        <f>IF(ISNUMBER(jaar_zip[[#This Row],[etmaaltemperatuur]]),IF(jaar_zip[[#This Row],[etmaaltemperatuur]]&gt;stookgrens,jaar_zip[[#This Row],[etmaaltemperatuur]]-stookgrens,0),"")</f>
        <v>0</v>
      </c>
    </row>
    <row r="465" spans="1:15" x14ac:dyDescent="0.25">
      <c r="A465">
        <v>235</v>
      </c>
      <c r="B465">
        <v>20240708</v>
      </c>
      <c r="C465">
        <v>4</v>
      </c>
      <c r="D465">
        <v>17.100000000000001</v>
      </c>
      <c r="E465">
        <v>2707</v>
      </c>
      <c r="F465">
        <v>-0.1</v>
      </c>
      <c r="G465">
        <v>1016.7</v>
      </c>
      <c r="H465">
        <v>74</v>
      </c>
      <c r="I465" s="101" t="s">
        <v>13</v>
      </c>
      <c r="J465" s="1">
        <f>DATEVALUE(RIGHT(jaar_zip[[#This Row],[YYYYMMDD]],2)&amp;"-"&amp;MID(jaar_zip[[#This Row],[YYYYMMDD]],5,2)&amp;"-"&amp;LEFT(jaar_zip[[#This Row],[YYYYMMDD]],4))</f>
        <v>45481</v>
      </c>
      <c r="K465" s="101" t="str">
        <f>IF(AND(VALUE(MONTH(jaar_zip[[#This Row],[Datum]]))=1,VALUE(WEEKNUM(jaar_zip[[#This Row],[Datum]],21))&gt;51),RIGHT(YEAR(jaar_zip[[#This Row],[Datum]])-1,2),RIGHT(YEAR(jaar_zip[[#This Row],[Datum]]),2))&amp;"-"&amp; TEXT(WEEKNUM(jaar_zip[[#This Row],[Datum]],21),"00")</f>
        <v>24-28</v>
      </c>
      <c r="L465" s="101">
        <f>MONTH(jaar_zip[[#This Row],[Datum]])</f>
        <v>7</v>
      </c>
      <c r="M465" s="101">
        <f>IF(ISNUMBER(jaar_zip[[#This Row],[etmaaltemperatuur]]),IF(jaar_zip[[#This Row],[etmaaltemperatuur]]&lt;stookgrens,stookgrens-jaar_zip[[#This Row],[etmaaltemperatuur]],0),"")</f>
        <v>0.89999999999999858</v>
      </c>
      <c r="N465" s="101">
        <f>IF(ISNUMBER(jaar_zip[[#This Row],[graaddagen]]),IF(OR(MONTH(jaar_zip[[#This Row],[Datum]])=1,MONTH(jaar_zip[[#This Row],[Datum]])=2,MONTH(jaar_zip[[#This Row],[Datum]])=11,MONTH(jaar_zip[[#This Row],[Datum]])=12),1.1,IF(OR(MONTH(jaar_zip[[#This Row],[Datum]])=3,MONTH(jaar_zip[[#This Row],[Datum]])=10),1,0.8))*jaar_zip[[#This Row],[graaddagen]],"")</f>
        <v>0.71999999999999886</v>
      </c>
      <c r="O465" s="101">
        <f>IF(ISNUMBER(jaar_zip[[#This Row],[etmaaltemperatuur]]),IF(jaar_zip[[#This Row],[etmaaltemperatuur]]&gt;stookgrens,jaar_zip[[#This Row],[etmaaltemperatuur]]-stookgrens,0),"")</f>
        <v>0</v>
      </c>
    </row>
    <row r="466" spans="1:15" x14ac:dyDescent="0.25">
      <c r="A466">
        <v>235</v>
      </c>
      <c r="B466">
        <v>20240709</v>
      </c>
      <c r="C466">
        <v>4.2</v>
      </c>
      <c r="D466">
        <v>19.7</v>
      </c>
      <c r="E466">
        <v>1661</v>
      </c>
      <c r="F466">
        <v>23.2</v>
      </c>
      <c r="G466">
        <v>1013.2</v>
      </c>
      <c r="H466">
        <v>80</v>
      </c>
      <c r="I466" s="101" t="s">
        <v>13</v>
      </c>
      <c r="J466" s="1">
        <f>DATEVALUE(RIGHT(jaar_zip[[#This Row],[YYYYMMDD]],2)&amp;"-"&amp;MID(jaar_zip[[#This Row],[YYYYMMDD]],5,2)&amp;"-"&amp;LEFT(jaar_zip[[#This Row],[YYYYMMDD]],4))</f>
        <v>45482</v>
      </c>
      <c r="K466" s="101" t="str">
        <f>IF(AND(VALUE(MONTH(jaar_zip[[#This Row],[Datum]]))=1,VALUE(WEEKNUM(jaar_zip[[#This Row],[Datum]],21))&gt;51),RIGHT(YEAR(jaar_zip[[#This Row],[Datum]])-1,2),RIGHT(YEAR(jaar_zip[[#This Row],[Datum]]),2))&amp;"-"&amp; TEXT(WEEKNUM(jaar_zip[[#This Row],[Datum]],21),"00")</f>
        <v>24-28</v>
      </c>
      <c r="L466" s="101">
        <f>MONTH(jaar_zip[[#This Row],[Datum]])</f>
        <v>7</v>
      </c>
      <c r="M466" s="101">
        <f>IF(ISNUMBER(jaar_zip[[#This Row],[etmaaltemperatuur]]),IF(jaar_zip[[#This Row],[etmaaltemperatuur]]&lt;stookgrens,stookgrens-jaar_zip[[#This Row],[etmaaltemperatuur]],0),"")</f>
        <v>0</v>
      </c>
      <c r="N466" s="101">
        <f>IF(ISNUMBER(jaar_zip[[#This Row],[graaddagen]]),IF(OR(MONTH(jaar_zip[[#This Row],[Datum]])=1,MONTH(jaar_zip[[#This Row],[Datum]])=2,MONTH(jaar_zip[[#This Row],[Datum]])=11,MONTH(jaar_zip[[#This Row],[Datum]])=12),1.1,IF(OR(MONTH(jaar_zip[[#This Row],[Datum]])=3,MONTH(jaar_zip[[#This Row],[Datum]])=10),1,0.8))*jaar_zip[[#This Row],[graaddagen]],"")</f>
        <v>0</v>
      </c>
      <c r="O466" s="101">
        <f>IF(ISNUMBER(jaar_zip[[#This Row],[etmaaltemperatuur]]),IF(jaar_zip[[#This Row],[etmaaltemperatuur]]&gt;stookgrens,jaar_zip[[#This Row],[etmaaltemperatuur]]-stookgrens,0),"")</f>
        <v>1.6999999999999993</v>
      </c>
    </row>
    <row r="467" spans="1:15" x14ac:dyDescent="0.25">
      <c r="A467">
        <v>235</v>
      </c>
      <c r="B467">
        <v>20240710</v>
      </c>
      <c r="C467">
        <v>5.9</v>
      </c>
      <c r="D467">
        <v>18</v>
      </c>
      <c r="E467">
        <v>2068</v>
      </c>
      <c r="F467">
        <v>6.3</v>
      </c>
      <c r="G467">
        <v>1013.3</v>
      </c>
      <c r="H467">
        <v>86</v>
      </c>
      <c r="I467" s="101" t="s">
        <v>13</v>
      </c>
      <c r="J467" s="1">
        <f>DATEVALUE(RIGHT(jaar_zip[[#This Row],[YYYYMMDD]],2)&amp;"-"&amp;MID(jaar_zip[[#This Row],[YYYYMMDD]],5,2)&amp;"-"&amp;LEFT(jaar_zip[[#This Row],[YYYYMMDD]],4))</f>
        <v>45483</v>
      </c>
      <c r="K467" s="101" t="str">
        <f>IF(AND(VALUE(MONTH(jaar_zip[[#This Row],[Datum]]))=1,VALUE(WEEKNUM(jaar_zip[[#This Row],[Datum]],21))&gt;51),RIGHT(YEAR(jaar_zip[[#This Row],[Datum]])-1,2),RIGHT(YEAR(jaar_zip[[#This Row],[Datum]]),2))&amp;"-"&amp; TEXT(WEEKNUM(jaar_zip[[#This Row],[Datum]],21),"00")</f>
        <v>24-28</v>
      </c>
      <c r="L467" s="101">
        <f>MONTH(jaar_zip[[#This Row],[Datum]])</f>
        <v>7</v>
      </c>
      <c r="M467" s="101">
        <f>IF(ISNUMBER(jaar_zip[[#This Row],[etmaaltemperatuur]]),IF(jaar_zip[[#This Row],[etmaaltemperatuur]]&lt;stookgrens,stookgrens-jaar_zip[[#This Row],[etmaaltemperatuur]],0),"")</f>
        <v>0</v>
      </c>
      <c r="N467" s="101">
        <f>IF(ISNUMBER(jaar_zip[[#This Row],[graaddagen]]),IF(OR(MONTH(jaar_zip[[#This Row],[Datum]])=1,MONTH(jaar_zip[[#This Row],[Datum]])=2,MONTH(jaar_zip[[#This Row],[Datum]])=11,MONTH(jaar_zip[[#This Row],[Datum]])=12),1.1,IF(OR(MONTH(jaar_zip[[#This Row],[Datum]])=3,MONTH(jaar_zip[[#This Row],[Datum]])=10),1,0.8))*jaar_zip[[#This Row],[graaddagen]],"")</f>
        <v>0</v>
      </c>
      <c r="O467" s="101">
        <f>IF(ISNUMBER(jaar_zip[[#This Row],[etmaaltemperatuur]]),IF(jaar_zip[[#This Row],[etmaaltemperatuur]]&gt;stookgrens,jaar_zip[[#This Row],[etmaaltemperatuur]]-stookgrens,0),"")</f>
        <v>0</v>
      </c>
    </row>
    <row r="468" spans="1:15" x14ac:dyDescent="0.25">
      <c r="A468">
        <v>235</v>
      </c>
      <c r="B468">
        <v>20240711</v>
      </c>
      <c r="C468">
        <v>4.7</v>
      </c>
      <c r="D468">
        <v>16.899999999999999</v>
      </c>
      <c r="E468">
        <v>2501</v>
      </c>
      <c r="F468">
        <v>0</v>
      </c>
      <c r="G468">
        <v>1016.7</v>
      </c>
      <c r="H468">
        <v>81</v>
      </c>
      <c r="I468" s="101" t="s">
        <v>13</v>
      </c>
      <c r="J468" s="1">
        <f>DATEVALUE(RIGHT(jaar_zip[[#This Row],[YYYYMMDD]],2)&amp;"-"&amp;MID(jaar_zip[[#This Row],[YYYYMMDD]],5,2)&amp;"-"&amp;LEFT(jaar_zip[[#This Row],[YYYYMMDD]],4))</f>
        <v>45484</v>
      </c>
      <c r="K468" s="101" t="str">
        <f>IF(AND(VALUE(MONTH(jaar_zip[[#This Row],[Datum]]))=1,VALUE(WEEKNUM(jaar_zip[[#This Row],[Datum]],21))&gt;51),RIGHT(YEAR(jaar_zip[[#This Row],[Datum]])-1,2),RIGHT(YEAR(jaar_zip[[#This Row],[Datum]]),2))&amp;"-"&amp; TEXT(WEEKNUM(jaar_zip[[#This Row],[Datum]],21),"00")</f>
        <v>24-28</v>
      </c>
      <c r="L468" s="101">
        <f>MONTH(jaar_zip[[#This Row],[Datum]])</f>
        <v>7</v>
      </c>
      <c r="M468" s="101">
        <f>IF(ISNUMBER(jaar_zip[[#This Row],[etmaaltemperatuur]]),IF(jaar_zip[[#This Row],[etmaaltemperatuur]]&lt;stookgrens,stookgrens-jaar_zip[[#This Row],[etmaaltemperatuur]],0),"")</f>
        <v>1.1000000000000014</v>
      </c>
      <c r="N468" s="101">
        <f>IF(ISNUMBER(jaar_zip[[#This Row],[graaddagen]]),IF(OR(MONTH(jaar_zip[[#This Row],[Datum]])=1,MONTH(jaar_zip[[#This Row],[Datum]])=2,MONTH(jaar_zip[[#This Row],[Datum]])=11,MONTH(jaar_zip[[#This Row],[Datum]])=12),1.1,IF(OR(MONTH(jaar_zip[[#This Row],[Datum]])=3,MONTH(jaar_zip[[#This Row],[Datum]])=10),1,0.8))*jaar_zip[[#This Row],[graaddagen]],"")</f>
        <v>0.88000000000000123</v>
      </c>
      <c r="O468" s="101">
        <f>IF(ISNUMBER(jaar_zip[[#This Row],[etmaaltemperatuur]]),IF(jaar_zip[[#This Row],[etmaaltemperatuur]]&gt;stookgrens,jaar_zip[[#This Row],[etmaaltemperatuur]]-stookgrens,0),"")</f>
        <v>0</v>
      </c>
    </row>
    <row r="469" spans="1:15" x14ac:dyDescent="0.25">
      <c r="A469">
        <v>235</v>
      </c>
      <c r="B469">
        <v>20240712</v>
      </c>
      <c r="C469">
        <v>3.2</v>
      </c>
      <c r="D469">
        <v>14.8</v>
      </c>
      <c r="E469">
        <v>516</v>
      </c>
      <c r="F469">
        <v>13.4</v>
      </c>
      <c r="G469">
        <v>1013.1</v>
      </c>
      <c r="H469">
        <v>83</v>
      </c>
      <c r="I469" s="101" t="s">
        <v>13</v>
      </c>
      <c r="J469" s="1">
        <f>DATEVALUE(RIGHT(jaar_zip[[#This Row],[YYYYMMDD]],2)&amp;"-"&amp;MID(jaar_zip[[#This Row],[YYYYMMDD]],5,2)&amp;"-"&amp;LEFT(jaar_zip[[#This Row],[YYYYMMDD]],4))</f>
        <v>45485</v>
      </c>
      <c r="K469" s="101" t="str">
        <f>IF(AND(VALUE(MONTH(jaar_zip[[#This Row],[Datum]]))=1,VALUE(WEEKNUM(jaar_zip[[#This Row],[Datum]],21))&gt;51),RIGHT(YEAR(jaar_zip[[#This Row],[Datum]])-1,2),RIGHT(YEAR(jaar_zip[[#This Row],[Datum]]),2))&amp;"-"&amp; TEXT(WEEKNUM(jaar_zip[[#This Row],[Datum]],21),"00")</f>
        <v>24-28</v>
      </c>
      <c r="L469" s="101">
        <f>MONTH(jaar_zip[[#This Row],[Datum]])</f>
        <v>7</v>
      </c>
      <c r="M469" s="101">
        <f>IF(ISNUMBER(jaar_zip[[#This Row],[etmaaltemperatuur]]),IF(jaar_zip[[#This Row],[etmaaltemperatuur]]&lt;stookgrens,stookgrens-jaar_zip[[#This Row],[etmaaltemperatuur]],0),"")</f>
        <v>3.1999999999999993</v>
      </c>
      <c r="N469" s="101">
        <f>IF(ISNUMBER(jaar_zip[[#This Row],[graaddagen]]),IF(OR(MONTH(jaar_zip[[#This Row],[Datum]])=1,MONTH(jaar_zip[[#This Row],[Datum]])=2,MONTH(jaar_zip[[#This Row],[Datum]])=11,MONTH(jaar_zip[[#This Row],[Datum]])=12),1.1,IF(OR(MONTH(jaar_zip[[#This Row],[Datum]])=3,MONTH(jaar_zip[[#This Row],[Datum]])=10),1,0.8))*jaar_zip[[#This Row],[graaddagen]],"")</f>
        <v>2.5599999999999996</v>
      </c>
      <c r="O469" s="101">
        <f>IF(ISNUMBER(jaar_zip[[#This Row],[etmaaltemperatuur]]),IF(jaar_zip[[#This Row],[etmaaltemperatuur]]&gt;stookgrens,jaar_zip[[#This Row],[etmaaltemperatuur]]-stookgrens,0),"")</f>
        <v>0</v>
      </c>
    </row>
    <row r="470" spans="1:15" x14ac:dyDescent="0.25">
      <c r="A470">
        <v>235</v>
      </c>
      <c r="B470">
        <v>20240713</v>
      </c>
      <c r="C470">
        <v>6.6</v>
      </c>
      <c r="D470">
        <v>15.2</v>
      </c>
      <c r="E470">
        <v>1230</v>
      </c>
      <c r="F470">
        <v>7</v>
      </c>
      <c r="G470">
        <v>1009.4</v>
      </c>
      <c r="H470">
        <v>87</v>
      </c>
      <c r="I470" s="101" t="s">
        <v>13</v>
      </c>
      <c r="J470" s="1">
        <f>DATEVALUE(RIGHT(jaar_zip[[#This Row],[YYYYMMDD]],2)&amp;"-"&amp;MID(jaar_zip[[#This Row],[YYYYMMDD]],5,2)&amp;"-"&amp;LEFT(jaar_zip[[#This Row],[YYYYMMDD]],4))</f>
        <v>45486</v>
      </c>
      <c r="K470" s="101" t="str">
        <f>IF(AND(VALUE(MONTH(jaar_zip[[#This Row],[Datum]]))=1,VALUE(WEEKNUM(jaar_zip[[#This Row],[Datum]],21))&gt;51),RIGHT(YEAR(jaar_zip[[#This Row],[Datum]])-1,2),RIGHT(YEAR(jaar_zip[[#This Row],[Datum]]),2))&amp;"-"&amp; TEXT(WEEKNUM(jaar_zip[[#This Row],[Datum]],21),"00")</f>
        <v>24-28</v>
      </c>
      <c r="L470" s="101">
        <f>MONTH(jaar_zip[[#This Row],[Datum]])</f>
        <v>7</v>
      </c>
      <c r="M470" s="101">
        <f>IF(ISNUMBER(jaar_zip[[#This Row],[etmaaltemperatuur]]),IF(jaar_zip[[#This Row],[etmaaltemperatuur]]&lt;stookgrens,stookgrens-jaar_zip[[#This Row],[etmaaltemperatuur]],0),"")</f>
        <v>2.8000000000000007</v>
      </c>
      <c r="N470" s="101">
        <f>IF(ISNUMBER(jaar_zip[[#This Row],[graaddagen]]),IF(OR(MONTH(jaar_zip[[#This Row],[Datum]])=1,MONTH(jaar_zip[[#This Row],[Datum]])=2,MONTH(jaar_zip[[#This Row],[Datum]])=11,MONTH(jaar_zip[[#This Row],[Datum]])=12),1.1,IF(OR(MONTH(jaar_zip[[#This Row],[Datum]])=3,MONTH(jaar_zip[[#This Row],[Datum]])=10),1,0.8))*jaar_zip[[#This Row],[graaddagen]],"")</f>
        <v>2.2400000000000007</v>
      </c>
      <c r="O470" s="101">
        <f>IF(ISNUMBER(jaar_zip[[#This Row],[etmaaltemperatuur]]),IF(jaar_zip[[#This Row],[etmaaltemperatuur]]&gt;stookgrens,jaar_zip[[#This Row],[etmaaltemperatuur]]-stookgrens,0),"")</f>
        <v>0</v>
      </c>
    </row>
    <row r="471" spans="1:15" x14ac:dyDescent="0.25">
      <c r="A471">
        <v>235</v>
      </c>
      <c r="B471">
        <v>20240714</v>
      </c>
      <c r="C471">
        <v>7.3</v>
      </c>
      <c r="D471">
        <v>16.399999999999999</v>
      </c>
      <c r="E471">
        <v>1700</v>
      </c>
      <c r="F471">
        <v>0.1</v>
      </c>
      <c r="G471">
        <v>1010.6</v>
      </c>
      <c r="H471">
        <v>79</v>
      </c>
      <c r="I471" s="101" t="s">
        <v>13</v>
      </c>
      <c r="J471" s="1">
        <f>DATEVALUE(RIGHT(jaar_zip[[#This Row],[YYYYMMDD]],2)&amp;"-"&amp;MID(jaar_zip[[#This Row],[YYYYMMDD]],5,2)&amp;"-"&amp;LEFT(jaar_zip[[#This Row],[YYYYMMDD]],4))</f>
        <v>45487</v>
      </c>
      <c r="K471" s="101" t="str">
        <f>IF(AND(VALUE(MONTH(jaar_zip[[#This Row],[Datum]]))=1,VALUE(WEEKNUM(jaar_zip[[#This Row],[Datum]],21))&gt;51),RIGHT(YEAR(jaar_zip[[#This Row],[Datum]])-1,2),RIGHT(YEAR(jaar_zip[[#This Row],[Datum]]),2))&amp;"-"&amp; TEXT(WEEKNUM(jaar_zip[[#This Row],[Datum]],21),"00")</f>
        <v>24-28</v>
      </c>
      <c r="L471" s="101">
        <f>MONTH(jaar_zip[[#This Row],[Datum]])</f>
        <v>7</v>
      </c>
      <c r="M471" s="101">
        <f>IF(ISNUMBER(jaar_zip[[#This Row],[etmaaltemperatuur]]),IF(jaar_zip[[#This Row],[etmaaltemperatuur]]&lt;stookgrens,stookgrens-jaar_zip[[#This Row],[etmaaltemperatuur]],0),"")</f>
        <v>1.6000000000000014</v>
      </c>
      <c r="N471" s="101">
        <f>IF(ISNUMBER(jaar_zip[[#This Row],[graaddagen]]),IF(OR(MONTH(jaar_zip[[#This Row],[Datum]])=1,MONTH(jaar_zip[[#This Row],[Datum]])=2,MONTH(jaar_zip[[#This Row],[Datum]])=11,MONTH(jaar_zip[[#This Row],[Datum]])=12),1.1,IF(OR(MONTH(jaar_zip[[#This Row],[Datum]])=3,MONTH(jaar_zip[[#This Row],[Datum]])=10),1,0.8))*jaar_zip[[#This Row],[graaddagen]],"")</f>
        <v>1.2800000000000011</v>
      </c>
      <c r="O471" s="101">
        <f>IF(ISNUMBER(jaar_zip[[#This Row],[etmaaltemperatuur]]),IF(jaar_zip[[#This Row],[etmaaltemperatuur]]&gt;stookgrens,jaar_zip[[#This Row],[etmaaltemperatuur]]-stookgrens,0),"")</f>
        <v>0</v>
      </c>
    </row>
    <row r="472" spans="1:15" x14ac:dyDescent="0.25">
      <c r="A472">
        <v>235</v>
      </c>
      <c r="B472">
        <v>20240715</v>
      </c>
      <c r="C472">
        <v>3.9</v>
      </c>
      <c r="D472">
        <v>17.8</v>
      </c>
      <c r="E472">
        <v>2312</v>
      </c>
      <c r="F472">
        <v>0.5</v>
      </c>
      <c r="G472">
        <v>1010.3</v>
      </c>
      <c r="H472">
        <v>84</v>
      </c>
      <c r="I472" s="101" t="s">
        <v>13</v>
      </c>
      <c r="J472" s="1">
        <f>DATEVALUE(RIGHT(jaar_zip[[#This Row],[YYYYMMDD]],2)&amp;"-"&amp;MID(jaar_zip[[#This Row],[YYYYMMDD]],5,2)&amp;"-"&amp;LEFT(jaar_zip[[#This Row],[YYYYMMDD]],4))</f>
        <v>45488</v>
      </c>
      <c r="K472" s="101" t="str">
        <f>IF(AND(VALUE(MONTH(jaar_zip[[#This Row],[Datum]]))=1,VALUE(WEEKNUM(jaar_zip[[#This Row],[Datum]],21))&gt;51),RIGHT(YEAR(jaar_zip[[#This Row],[Datum]])-1,2),RIGHT(YEAR(jaar_zip[[#This Row],[Datum]]),2))&amp;"-"&amp; TEXT(WEEKNUM(jaar_zip[[#This Row],[Datum]],21),"00")</f>
        <v>24-29</v>
      </c>
      <c r="L472" s="101">
        <f>MONTH(jaar_zip[[#This Row],[Datum]])</f>
        <v>7</v>
      </c>
      <c r="M472" s="101">
        <f>IF(ISNUMBER(jaar_zip[[#This Row],[etmaaltemperatuur]]),IF(jaar_zip[[#This Row],[etmaaltemperatuur]]&lt;stookgrens,stookgrens-jaar_zip[[#This Row],[etmaaltemperatuur]],0),"")</f>
        <v>0.19999999999999929</v>
      </c>
      <c r="N472" s="101">
        <f>IF(ISNUMBER(jaar_zip[[#This Row],[graaddagen]]),IF(OR(MONTH(jaar_zip[[#This Row],[Datum]])=1,MONTH(jaar_zip[[#This Row],[Datum]])=2,MONTH(jaar_zip[[#This Row],[Datum]])=11,MONTH(jaar_zip[[#This Row],[Datum]])=12),1.1,IF(OR(MONTH(jaar_zip[[#This Row],[Datum]])=3,MONTH(jaar_zip[[#This Row],[Datum]])=10),1,0.8))*jaar_zip[[#This Row],[graaddagen]],"")</f>
        <v>0.15999999999999945</v>
      </c>
      <c r="O472" s="101">
        <f>IF(ISNUMBER(jaar_zip[[#This Row],[etmaaltemperatuur]]),IF(jaar_zip[[#This Row],[etmaaltemperatuur]]&gt;stookgrens,jaar_zip[[#This Row],[etmaaltemperatuur]]-stookgrens,0),"")</f>
        <v>0</v>
      </c>
    </row>
    <row r="473" spans="1:15" x14ac:dyDescent="0.25">
      <c r="A473">
        <v>235</v>
      </c>
      <c r="B473">
        <v>20240716</v>
      </c>
      <c r="C473">
        <v>7.7</v>
      </c>
      <c r="D473">
        <v>17.5</v>
      </c>
      <c r="E473">
        <v>2180</v>
      </c>
      <c r="F473">
        <v>1.9</v>
      </c>
      <c r="G473">
        <v>1008.4</v>
      </c>
      <c r="H473">
        <v>84</v>
      </c>
      <c r="I473" s="101" t="s">
        <v>13</v>
      </c>
      <c r="J473" s="1">
        <f>DATEVALUE(RIGHT(jaar_zip[[#This Row],[YYYYMMDD]],2)&amp;"-"&amp;MID(jaar_zip[[#This Row],[YYYYMMDD]],5,2)&amp;"-"&amp;LEFT(jaar_zip[[#This Row],[YYYYMMDD]],4))</f>
        <v>45489</v>
      </c>
      <c r="K473" s="101" t="str">
        <f>IF(AND(VALUE(MONTH(jaar_zip[[#This Row],[Datum]]))=1,VALUE(WEEKNUM(jaar_zip[[#This Row],[Datum]],21))&gt;51),RIGHT(YEAR(jaar_zip[[#This Row],[Datum]])-1,2),RIGHT(YEAR(jaar_zip[[#This Row],[Datum]]),2))&amp;"-"&amp; TEXT(WEEKNUM(jaar_zip[[#This Row],[Datum]],21),"00")</f>
        <v>24-29</v>
      </c>
      <c r="L473" s="101">
        <f>MONTH(jaar_zip[[#This Row],[Datum]])</f>
        <v>7</v>
      </c>
      <c r="M473" s="101">
        <f>IF(ISNUMBER(jaar_zip[[#This Row],[etmaaltemperatuur]]),IF(jaar_zip[[#This Row],[etmaaltemperatuur]]&lt;stookgrens,stookgrens-jaar_zip[[#This Row],[etmaaltemperatuur]],0),"")</f>
        <v>0.5</v>
      </c>
      <c r="N473" s="101">
        <f>IF(ISNUMBER(jaar_zip[[#This Row],[graaddagen]]),IF(OR(MONTH(jaar_zip[[#This Row],[Datum]])=1,MONTH(jaar_zip[[#This Row],[Datum]])=2,MONTH(jaar_zip[[#This Row],[Datum]])=11,MONTH(jaar_zip[[#This Row],[Datum]])=12),1.1,IF(OR(MONTH(jaar_zip[[#This Row],[Datum]])=3,MONTH(jaar_zip[[#This Row],[Datum]])=10),1,0.8))*jaar_zip[[#This Row],[graaddagen]],"")</f>
        <v>0.4</v>
      </c>
      <c r="O473" s="101">
        <f>IF(ISNUMBER(jaar_zip[[#This Row],[etmaaltemperatuur]]),IF(jaar_zip[[#This Row],[etmaaltemperatuur]]&gt;stookgrens,jaar_zip[[#This Row],[etmaaltemperatuur]]-stookgrens,0),"")</f>
        <v>0</v>
      </c>
    </row>
    <row r="474" spans="1:15" x14ac:dyDescent="0.25">
      <c r="A474">
        <v>235</v>
      </c>
      <c r="B474">
        <v>20240717</v>
      </c>
      <c r="C474">
        <v>4</v>
      </c>
      <c r="D474">
        <v>16.3</v>
      </c>
      <c r="E474">
        <v>1711</v>
      </c>
      <c r="F474">
        <v>0.4</v>
      </c>
      <c r="G474">
        <v>1019.8</v>
      </c>
      <c r="H474">
        <v>86</v>
      </c>
      <c r="I474" s="101" t="s">
        <v>13</v>
      </c>
      <c r="J474" s="1">
        <f>DATEVALUE(RIGHT(jaar_zip[[#This Row],[YYYYMMDD]],2)&amp;"-"&amp;MID(jaar_zip[[#This Row],[YYYYMMDD]],5,2)&amp;"-"&amp;LEFT(jaar_zip[[#This Row],[YYYYMMDD]],4))</f>
        <v>45490</v>
      </c>
      <c r="K474" s="101" t="str">
        <f>IF(AND(VALUE(MONTH(jaar_zip[[#This Row],[Datum]]))=1,VALUE(WEEKNUM(jaar_zip[[#This Row],[Datum]],21))&gt;51),RIGHT(YEAR(jaar_zip[[#This Row],[Datum]])-1,2),RIGHT(YEAR(jaar_zip[[#This Row],[Datum]]),2))&amp;"-"&amp; TEXT(WEEKNUM(jaar_zip[[#This Row],[Datum]],21),"00")</f>
        <v>24-29</v>
      </c>
      <c r="L474" s="101">
        <f>MONTH(jaar_zip[[#This Row],[Datum]])</f>
        <v>7</v>
      </c>
      <c r="M474" s="101">
        <f>IF(ISNUMBER(jaar_zip[[#This Row],[etmaaltemperatuur]]),IF(jaar_zip[[#This Row],[etmaaltemperatuur]]&lt;stookgrens,stookgrens-jaar_zip[[#This Row],[etmaaltemperatuur]],0),"")</f>
        <v>1.6999999999999993</v>
      </c>
      <c r="N474" s="101">
        <f>IF(ISNUMBER(jaar_zip[[#This Row],[graaddagen]]),IF(OR(MONTH(jaar_zip[[#This Row],[Datum]])=1,MONTH(jaar_zip[[#This Row],[Datum]])=2,MONTH(jaar_zip[[#This Row],[Datum]])=11,MONTH(jaar_zip[[#This Row],[Datum]])=12),1.1,IF(OR(MONTH(jaar_zip[[#This Row],[Datum]])=3,MONTH(jaar_zip[[#This Row],[Datum]])=10),1,0.8))*jaar_zip[[#This Row],[graaddagen]],"")</f>
        <v>1.3599999999999994</v>
      </c>
      <c r="O474" s="101">
        <f>IF(ISNUMBER(jaar_zip[[#This Row],[etmaaltemperatuur]]),IF(jaar_zip[[#This Row],[etmaaltemperatuur]]&gt;stookgrens,jaar_zip[[#This Row],[etmaaltemperatuur]]-stookgrens,0),"")</f>
        <v>0</v>
      </c>
    </row>
    <row r="475" spans="1:15" x14ac:dyDescent="0.25">
      <c r="A475">
        <v>235</v>
      </c>
      <c r="B475">
        <v>20240718</v>
      </c>
      <c r="C475">
        <v>2.5</v>
      </c>
      <c r="D475">
        <v>18.8</v>
      </c>
      <c r="E475">
        <v>2476</v>
      </c>
      <c r="F475">
        <v>0</v>
      </c>
      <c r="G475">
        <v>1022.4</v>
      </c>
      <c r="H475">
        <v>81</v>
      </c>
      <c r="I475" s="101" t="s">
        <v>13</v>
      </c>
      <c r="J475" s="1">
        <f>DATEVALUE(RIGHT(jaar_zip[[#This Row],[YYYYMMDD]],2)&amp;"-"&amp;MID(jaar_zip[[#This Row],[YYYYMMDD]],5,2)&amp;"-"&amp;LEFT(jaar_zip[[#This Row],[YYYYMMDD]],4))</f>
        <v>45491</v>
      </c>
      <c r="K475" s="101" t="str">
        <f>IF(AND(VALUE(MONTH(jaar_zip[[#This Row],[Datum]]))=1,VALUE(WEEKNUM(jaar_zip[[#This Row],[Datum]],21))&gt;51),RIGHT(YEAR(jaar_zip[[#This Row],[Datum]])-1,2),RIGHT(YEAR(jaar_zip[[#This Row],[Datum]]),2))&amp;"-"&amp; TEXT(WEEKNUM(jaar_zip[[#This Row],[Datum]],21),"00")</f>
        <v>24-29</v>
      </c>
      <c r="L475" s="101">
        <f>MONTH(jaar_zip[[#This Row],[Datum]])</f>
        <v>7</v>
      </c>
      <c r="M475" s="101">
        <f>IF(ISNUMBER(jaar_zip[[#This Row],[etmaaltemperatuur]]),IF(jaar_zip[[#This Row],[etmaaltemperatuur]]&lt;stookgrens,stookgrens-jaar_zip[[#This Row],[etmaaltemperatuur]],0),"")</f>
        <v>0</v>
      </c>
      <c r="N475" s="101">
        <f>IF(ISNUMBER(jaar_zip[[#This Row],[graaddagen]]),IF(OR(MONTH(jaar_zip[[#This Row],[Datum]])=1,MONTH(jaar_zip[[#This Row],[Datum]])=2,MONTH(jaar_zip[[#This Row],[Datum]])=11,MONTH(jaar_zip[[#This Row],[Datum]])=12),1.1,IF(OR(MONTH(jaar_zip[[#This Row],[Datum]])=3,MONTH(jaar_zip[[#This Row],[Datum]])=10),1,0.8))*jaar_zip[[#This Row],[graaddagen]],"")</f>
        <v>0</v>
      </c>
      <c r="O475" s="101">
        <f>IF(ISNUMBER(jaar_zip[[#This Row],[etmaaltemperatuur]]),IF(jaar_zip[[#This Row],[etmaaltemperatuur]]&gt;stookgrens,jaar_zip[[#This Row],[etmaaltemperatuur]]-stookgrens,0),"")</f>
        <v>0.80000000000000071</v>
      </c>
    </row>
    <row r="476" spans="1:15" x14ac:dyDescent="0.25">
      <c r="A476">
        <v>235</v>
      </c>
      <c r="B476">
        <v>20240719</v>
      </c>
      <c r="C476">
        <v>3.5</v>
      </c>
      <c r="D476">
        <v>23.5</v>
      </c>
      <c r="E476">
        <v>2643</v>
      </c>
      <c r="F476">
        <v>0</v>
      </c>
      <c r="G476">
        <v>1017.8</v>
      </c>
      <c r="H476">
        <v>70</v>
      </c>
      <c r="I476" s="101" t="s">
        <v>13</v>
      </c>
      <c r="J476" s="1">
        <f>DATEVALUE(RIGHT(jaar_zip[[#This Row],[YYYYMMDD]],2)&amp;"-"&amp;MID(jaar_zip[[#This Row],[YYYYMMDD]],5,2)&amp;"-"&amp;LEFT(jaar_zip[[#This Row],[YYYYMMDD]],4))</f>
        <v>45492</v>
      </c>
      <c r="K476" s="101" t="str">
        <f>IF(AND(VALUE(MONTH(jaar_zip[[#This Row],[Datum]]))=1,VALUE(WEEKNUM(jaar_zip[[#This Row],[Datum]],21))&gt;51),RIGHT(YEAR(jaar_zip[[#This Row],[Datum]])-1,2),RIGHT(YEAR(jaar_zip[[#This Row],[Datum]]),2))&amp;"-"&amp; TEXT(WEEKNUM(jaar_zip[[#This Row],[Datum]],21),"00")</f>
        <v>24-29</v>
      </c>
      <c r="L476" s="101">
        <f>MONTH(jaar_zip[[#This Row],[Datum]])</f>
        <v>7</v>
      </c>
      <c r="M476" s="101">
        <f>IF(ISNUMBER(jaar_zip[[#This Row],[etmaaltemperatuur]]),IF(jaar_zip[[#This Row],[etmaaltemperatuur]]&lt;stookgrens,stookgrens-jaar_zip[[#This Row],[etmaaltemperatuur]],0),"")</f>
        <v>0</v>
      </c>
      <c r="N476" s="101">
        <f>IF(ISNUMBER(jaar_zip[[#This Row],[graaddagen]]),IF(OR(MONTH(jaar_zip[[#This Row],[Datum]])=1,MONTH(jaar_zip[[#This Row],[Datum]])=2,MONTH(jaar_zip[[#This Row],[Datum]])=11,MONTH(jaar_zip[[#This Row],[Datum]])=12),1.1,IF(OR(MONTH(jaar_zip[[#This Row],[Datum]])=3,MONTH(jaar_zip[[#This Row],[Datum]])=10),1,0.8))*jaar_zip[[#This Row],[graaddagen]],"")</f>
        <v>0</v>
      </c>
      <c r="O476" s="101">
        <f>IF(ISNUMBER(jaar_zip[[#This Row],[etmaaltemperatuur]]),IF(jaar_zip[[#This Row],[etmaaltemperatuur]]&gt;stookgrens,jaar_zip[[#This Row],[etmaaltemperatuur]]-stookgrens,0),"")</f>
        <v>5.5</v>
      </c>
    </row>
    <row r="477" spans="1:15" x14ac:dyDescent="0.25">
      <c r="A477">
        <v>235</v>
      </c>
      <c r="B477">
        <v>20240720</v>
      </c>
      <c r="C477">
        <v>3.4</v>
      </c>
      <c r="D477">
        <v>22.9</v>
      </c>
      <c r="E477">
        <v>2580</v>
      </c>
      <c r="F477">
        <v>0</v>
      </c>
      <c r="G477">
        <v>1008.8</v>
      </c>
      <c r="H477">
        <v>71</v>
      </c>
      <c r="I477" s="101" t="s">
        <v>13</v>
      </c>
      <c r="J477" s="1">
        <f>DATEVALUE(RIGHT(jaar_zip[[#This Row],[YYYYMMDD]],2)&amp;"-"&amp;MID(jaar_zip[[#This Row],[YYYYMMDD]],5,2)&amp;"-"&amp;LEFT(jaar_zip[[#This Row],[YYYYMMDD]],4))</f>
        <v>45493</v>
      </c>
      <c r="K477" s="101" t="str">
        <f>IF(AND(VALUE(MONTH(jaar_zip[[#This Row],[Datum]]))=1,VALUE(WEEKNUM(jaar_zip[[#This Row],[Datum]],21))&gt;51),RIGHT(YEAR(jaar_zip[[#This Row],[Datum]])-1,2),RIGHT(YEAR(jaar_zip[[#This Row],[Datum]]),2))&amp;"-"&amp; TEXT(WEEKNUM(jaar_zip[[#This Row],[Datum]],21),"00")</f>
        <v>24-29</v>
      </c>
      <c r="L477" s="101">
        <f>MONTH(jaar_zip[[#This Row],[Datum]])</f>
        <v>7</v>
      </c>
      <c r="M477" s="101">
        <f>IF(ISNUMBER(jaar_zip[[#This Row],[etmaaltemperatuur]]),IF(jaar_zip[[#This Row],[etmaaltemperatuur]]&lt;stookgrens,stookgrens-jaar_zip[[#This Row],[etmaaltemperatuur]],0),"")</f>
        <v>0</v>
      </c>
      <c r="N477" s="101">
        <f>IF(ISNUMBER(jaar_zip[[#This Row],[graaddagen]]),IF(OR(MONTH(jaar_zip[[#This Row],[Datum]])=1,MONTH(jaar_zip[[#This Row],[Datum]])=2,MONTH(jaar_zip[[#This Row],[Datum]])=11,MONTH(jaar_zip[[#This Row],[Datum]])=12),1.1,IF(OR(MONTH(jaar_zip[[#This Row],[Datum]])=3,MONTH(jaar_zip[[#This Row],[Datum]])=10),1,0.8))*jaar_zip[[#This Row],[graaddagen]],"")</f>
        <v>0</v>
      </c>
      <c r="O477" s="101">
        <f>IF(ISNUMBER(jaar_zip[[#This Row],[etmaaltemperatuur]]),IF(jaar_zip[[#This Row],[etmaaltemperatuur]]&gt;stookgrens,jaar_zip[[#This Row],[etmaaltemperatuur]]-stookgrens,0),"")</f>
        <v>4.8999999999999986</v>
      </c>
    </row>
    <row r="478" spans="1:15" x14ac:dyDescent="0.25">
      <c r="A478">
        <v>235</v>
      </c>
      <c r="B478">
        <v>20240721</v>
      </c>
      <c r="C478">
        <v>3.4</v>
      </c>
      <c r="D478">
        <v>18.600000000000001</v>
      </c>
      <c r="E478">
        <v>1232</v>
      </c>
      <c r="F478">
        <v>12.5</v>
      </c>
      <c r="G478">
        <v>1009</v>
      </c>
      <c r="H478">
        <v>88</v>
      </c>
      <c r="I478" s="101" t="s">
        <v>13</v>
      </c>
      <c r="J478" s="1">
        <f>DATEVALUE(RIGHT(jaar_zip[[#This Row],[YYYYMMDD]],2)&amp;"-"&amp;MID(jaar_zip[[#This Row],[YYYYMMDD]],5,2)&amp;"-"&amp;LEFT(jaar_zip[[#This Row],[YYYYMMDD]],4))</f>
        <v>45494</v>
      </c>
      <c r="K478" s="101" t="str">
        <f>IF(AND(VALUE(MONTH(jaar_zip[[#This Row],[Datum]]))=1,VALUE(WEEKNUM(jaar_zip[[#This Row],[Datum]],21))&gt;51),RIGHT(YEAR(jaar_zip[[#This Row],[Datum]])-1,2),RIGHT(YEAR(jaar_zip[[#This Row],[Datum]]),2))&amp;"-"&amp; TEXT(WEEKNUM(jaar_zip[[#This Row],[Datum]],21),"00")</f>
        <v>24-29</v>
      </c>
      <c r="L478" s="101">
        <f>MONTH(jaar_zip[[#This Row],[Datum]])</f>
        <v>7</v>
      </c>
      <c r="M478" s="101">
        <f>IF(ISNUMBER(jaar_zip[[#This Row],[etmaaltemperatuur]]),IF(jaar_zip[[#This Row],[etmaaltemperatuur]]&lt;stookgrens,stookgrens-jaar_zip[[#This Row],[etmaaltemperatuur]],0),"")</f>
        <v>0</v>
      </c>
      <c r="N478" s="101">
        <f>IF(ISNUMBER(jaar_zip[[#This Row],[graaddagen]]),IF(OR(MONTH(jaar_zip[[#This Row],[Datum]])=1,MONTH(jaar_zip[[#This Row],[Datum]])=2,MONTH(jaar_zip[[#This Row],[Datum]])=11,MONTH(jaar_zip[[#This Row],[Datum]])=12),1.1,IF(OR(MONTH(jaar_zip[[#This Row],[Datum]])=3,MONTH(jaar_zip[[#This Row],[Datum]])=10),1,0.8))*jaar_zip[[#This Row],[graaddagen]],"")</f>
        <v>0</v>
      </c>
      <c r="O478" s="101">
        <f>IF(ISNUMBER(jaar_zip[[#This Row],[etmaaltemperatuur]]),IF(jaar_zip[[#This Row],[etmaaltemperatuur]]&gt;stookgrens,jaar_zip[[#This Row],[etmaaltemperatuur]]-stookgrens,0),"")</f>
        <v>0.60000000000000142</v>
      </c>
    </row>
    <row r="479" spans="1:15" x14ac:dyDescent="0.25">
      <c r="A479">
        <v>235</v>
      </c>
      <c r="B479">
        <v>20240722</v>
      </c>
      <c r="C479">
        <v>5.5</v>
      </c>
      <c r="D479">
        <v>18.3</v>
      </c>
      <c r="E479">
        <v>2283</v>
      </c>
      <c r="F479">
        <v>0</v>
      </c>
      <c r="G479">
        <v>1015.3</v>
      </c>
      <c r="H479">
        <v>78</v>
      </c>
      <c r="I479" s="101" t="s">
        <v>13</v>
      </c>
      <c r="J479" s="1">
        <f>DATEVALUE(RIGHT(jaar_zip[[#This Row],[YYYYMMDD]],2)&amp;"-"&amp;MID(jaar_zip[[#This Row],[YYYYMMDD]],5,2)&amp;"-"&amp;LEFT(jaar_zip[[#This Row],[YYYYMMDD]],4))</f>
        <v>45495</v>
      </c>
      <c r="K479" s="101" t="str">
        <f>IF(AND(VALUE(MONTH(jaar_zip[[#This Row],[Datum]]))=1,VALUE(WEEKNUM(jaar_zip[[#This Row],[Datum]],21))&gt;51),RIGHT(YEAR(jaar_zip[[#This Row],[Datum]])-1,2),RIGHT(YEAR(jaar_zip[[#This Row],[Datum]]),2))&amp;"-"&amp; TEXT(WEEKNUM(jaar_zip[[#This Row],[Datum]],21),"00")</f>
        <v>24-30</v>
      </c>
      <c r="L479" s="101">
        <f>MONTH(jaar_zip[[#This Row],[Datum]])</f>
        <v>7</v>
      </c>
      <c r="M479" s="101">
        <f>IF(ISNUMBER(jaar_zip[[#This Row],[etmaaltemperatuur]]),IF(jaar_zip[[#This Row],[etmaaltemperatuur]]&lt;stookgrens,stookgrens-jaar_zip[[#This Row],[etmaaltemperatuur]],0),"")</f>
        <v>0</v>
      </c>
      <c r="N479" s="101">
        <f>IF(ISNUMBER(jaar_zip[[#This Row],[graaddagen]]),IF(OR(MONTH(jaar_zip[[#This Row],[Datum]])=1,MONTH(jaar_zip[[#This Row],[Datum]])=2,MONTH(jaar_zip[[#This Row],[Datum]])=11,MONTH(jaar_zip[[#This Row],[Datum]])=12),1.1,IF(OR(MONTH(jaar_zip[[#This Row],[Datum]])=3,MONTH(jaar_zip[[#This Row],[Datum]])=10),1,0.8))*jaar_zip[[#This Row],[graaddagen]],"")</f>
        <v>0</v>
      </c>
      <c r="O479" s="101">
        <f>IF(ISNUMBER(jaar_zip[[#This Row],[etmaaltemperatuur]]),IF(jaar_zip[[#This Row],[etmaaltemperatuur]]&gt;stookgrens,jaar_zip[[#This Row],[etmaaltemperatuur]]-stookgrens,0),"")</f>
        <v>0.30000000000000071</v>
      </c>
    </row>
    <row r="480" spans="1:15" x14ac:dyDescent="0.25">
      <c r="A480">
        <v>235</v>
      </c>
      <c r="B480">
        <v>20240723</v>
      </c>
      <c r="C480">
        <v>5.2</v>
      </c>
      <c r="D480">
        <v>18.3</v>
      </c>
      <c r="E480">
        <v>2128</v>
      </c>
      <c r="F480">
        <v>0.2</v>
      </c>
      <c r="G480">
        <v>1016.1</v>
      </c>
      <c r="H480">
        <v>84</v>
      </c>
      <c r="I480" s="101" t="s">
        <v>13</v>
      </c>
      <c r="J480" s="1">
        <f>DATEVALUE(RIGHT(jaar_zip[[#This Row],[YYYYMMDD]],2)&amp;"-"&amp;MID(jaar_zip[[#This Row],[YYYYMMDD]],5,2)&amp;"-"&amp;LEFT(jaar_zip[[#This Row],[YYYYMMDD]],4))</f>
        <v>45496</v>
      </c>
      <c r="K480" s="101" t="str">
        <f>IF(AND(VALUE(MONTH(jaar_zip[[#This Row],[Datum]]))=1,VALUE(WEEKNUM(jaar_zip[[#This Row],[Datum]],21))&gt;51),RIGHT(YEAR(jaar_zip[[#This Row],[Datum]])-1,2),RIGHT(YEAR(jaar_zip[[#This Row],[Datum]]),2))&amp;"-"&amp; TEXT(WEEKNUM(jaar_zip[[#This Row],[Datum]],21),"00")</f>
        <v>24-30</v>
      </c>
      <c r="L480" s="101">
        <f>MONTH(jaar_zip[[#This Row],[Datum]])</f>
        <v>7</v>
      </c>
      <c r="M480" s="101">
        <f>IF(ISNUMBER(jaar_zip[[#This Row],[etmaaltemperatuur]]),IF(jaar_zip[[#This Row],[etmaaltemperatuur]]&lt;stookgrens,stookgrens-jaar_zip[[#This Row],[etmaaltemperatuur]],0),"")</f>
        <v>0</v>
      </c>
      <c r="N480" s="101">
        <f>IF(ISNUMBER(jaar_zip[[#This Row],[graaddagen]]),IF(OR(MONTH(jaar_zip[[#This Row],[Datum]])=1,MONTH(jaar_zip[[#This Row],[Datum]])=2,MONTH(jaar_zip[[#This Row],[Datum]])=11,MONTH(jaar_zip[[#This Row],[Datum]])=12),1.1,IF(OR(MONTH(jaar_zip[[#This Row],[Datum]])=3,MONTH(jaar_zip[[#This Row],[Datum]])=10),1,0.8))*jaar_zip[[#This Row],[graaddagen]],"")</f>
        <v>0</v>
      </c>
      <c r="O480" s="101">
        <f>IF(ISNUMBER(jaar_zip[[#This Row],[etmaaltemperatuur]]),IF(jaar_zip[[#This Row],[etmaaltemperatuur]]&gt;stookgrens,jaar_zip[[#This Row],[etmaaltemperatuur]]-stookgrens,0),"")</f>
        <v>0.30000000000000071</v>
      </c>
    </row>
    <row r="481" spans="1:15" x14ac:dyDescent="0.25">
      <c r="A481">
        <v>235</v>
      </c>
      <c r="B481">
        <v>20240724</v>
      </c>
      <c r="C481">
        <v>3</v>
      </c>
      <c r="D481">
        <v>16.8</v>
      </c>
      <c r="E481">
        <v>2445</v>
      </c>
      <c r="F481">
        <v>0</v>
      </c>
      <c r="G481">
        <v>1020.4</v>
      </c>
      <c r="H481">
        <v>74</v>
      </c>
      <c r="I481" s="101" t="s">
        <v>13</v>
      </c>
      <c r="J481" s="1">
        <f>DATEVALUE(RIGHT(jaar_zip[[#This Row],[YYYYMMDD]],2)&amp;"-"&amp;MID(jaar_zip[[#This Row],[YYYYMMDD]],5,2)&amp;"-"&amp;LEFT(jaar_zip[[#This Row],[YYYYMMDD]],4))</f>
        <v>45497</v>
      </c>
      <c r="K481" s="101" t="str">
        <f>IF(AND(VALUE(MONTH(jaar_zip[[#This Row],[Datum]]))=1,VALUE(WEEKNUM(jaar_zip[[#This Row],[Datum]],21))&gt;51),RIGHT(YEAR(jaar_zip[[#This Row],[Datum]])-1,2),RIGHT(YEAR(jaar_zip[[#This Row],[Datum]]),2))&amp;"-"&amp; TEXT(WEEKNUM(jaar_zip[[#This Row],[Datum]],21),"00")</f>
        <v>24-30</v>
      </c>
      <c r="L481" s="101">
        <f>MONTH(jaar_zip[[#This Row],[Datum]])</f>
        <v>7</v>
      </c>
      <c r="M481" s="101">
        <f>IF(ISNUMBER(jaar_zip[[#This Row],[etmaaltemperatuur]]),IF(jaar_zip[[#This Row],[etmaaltemperatuur]]&lt;stookgrens,stookgrens-jaar_zip[[#This Row],[etmaaltemperatuur]],0),"")</f>
        <v>1.1999999999999993</v>
      </c>
      <c r="N481" s="101">
        <f>IF(ISNUMBER(jaar_zip[[#This Row],[graaddagen]]),IF(OR(MONTH(jaar_zip[[#This Row],[Datum]])=1,MONTH(jaar_zip[[#This Row],[Datum]])=2,MONTH(jaar_zip[[#This Row],[Datum]])=11,MONTH(jaar_zip[[#This Row],[Datum]])=12),1.1,IF(OR(MONTH(jaar_zip[[#This Row],[Datum]])=3,MONTH(jaar_zip[[#This Row],[Datum]])=10),1,0.8))*jaar_zip[[#This Row],[graaddagen]],"")</f>
        <v>0.95999999999999952</v>
      </c>
      <c r="O481" s="101">
        <f>IF(ISNUMBER(jaar_zip[[#This Row],[etmaaltemperatuur]]),IF(jaar_zip[[#This Row],[etmaaltemperatuur]]&gt;stookgrens,jaar_zip[[#This Row],[etmaaltemperatuur]]-stookgrens,0),"")</f>
        <v>0</v>
      </c>
    </row>
    <row r="482" spans="1:15" x14ac:dyDescent="0.25">
      <c r="A482">
        <v>235</v>
      </c>
      <c r="B482">
        <v>20240725</v>
      </c>
      <c r="C482">
        <v>6</v>
      </c>
      <c r="D482">
        <v>18.100000000000001</v>
      </c>
      <c r="E482">
        <v>1148</v>
      </c>
      <c r="F482">
        <v>2</v>
      </c>
      <c r="G482">
        <v>1011.9</v>
      </c>
      <c r="H482">
        <v>82</v>
      </c>
      <c r="I482" s="101" t="s">
        <v>13</v>
      </c>
      <c r="J482" s="1">
        <f>DATEVALUE(RIGHT(jaar_zip[[#This Row],[YYYYMMDD]],2)&amp;"-"&amp;MID(jaar_zip[[#This Row],[YYYYMMDD]],5,2)&amp;"-"&amp;LEFT(jaar_zip[[#This Row],[YYYYMMDD]],4))</f>
        <v>45498</v>
      </c>
      <c r="K482" s="101" t="str">
        <f>IF(AND(VALUE(MONTH(jaar_zip[[#This Row],[Datum]]))=1,VALUE(WEEKNUM(jaar_zip[[#This Row],[Datum]],21))&gt;51),RIGHT(YEAR(jaar_zip[[#This Row],[Datum]])-1,2),RIGHT(YEAR(jaar_zip[[#This Row],[Datum]]),2))&amp;"-"&amp; TEXT(WEEKNUM(jaar_zip[[#This Row],[Datum]],21),"00")</f>
        <v>24-30</v>
      </c>
      <c r="L482" s="101">
        <f>MONTH(jaar_zip[[#This Row],[Datum]])</f>
        <v>7</v>
      </c>
      <c r="M482" s="101">
        <f>IF(ISNUMBER(jaar_zip[[#This Row],[etmaaltemperatuur]]),IF(jaar_zip[[#This Row],[etmaaltemperatuur]]&lt;stookgrens,stookgrens-jaar_zip[[#This Row],[etmaaltemperatuur]],0),"")</f>
        <v>0</v>
      </c>
      <c r="N482" s="101">
        <f>IF(ISNUMBER(jaar_zip[[#This Row],[graaddagen]]),IF(OR(MONTH(jaar_zip[[#This Row],[Datum]])=1,MONTH(jaar_zip[[#This Row],[Datum]])=2,MONTH(jaar_zip[[#This Row],[Datum]])=11,MONTH(jaar_zip[[#This Row],[Datum]])=12),1.1,IF(OR(MONTH(jaar_zip[[#This Row],[Datum]])=3,MONTH(jaar_zip[[#This Row],[Datum]])=10),1,0.8))*jaar_zip[[#This Row],[graaddagen]],"")</f>
        <v>0</v>
      </c>
      <c r="O482" s="101">
        <f>IF(ISNUMBER(jaar_zip[[#This Row],[etmaaltemperatuur]]),IF(jaar_zip[[#This Row],[etmaaltemperatuur]]&gt;stookgrens,jaar_zip[[#This Row],[etmaaltemperatuur]]-stookgrens,0),"")</f>
        <v>0.10000000000000142</v>
      </c>
    </row>
    <row r="483" spans="1:15" x14ac:dyDescent="0.25">
      <c r="A483">
        <v>235</v>
      </c>
      <c r="B483">
        <v>20240726</v>
      </c>
      <c r="C483">
        <v>4.4000000000000004</v>
      </c>
      <c r="D483">
        <v>17.600000000000001</v>
      </c>
      <c r="E483">
        <v>2113</v>
      </c>
      <c r="F483">
        <v>5.8</v>
      </c>
      <c r="G483">
        <v>1010.1</v>
      </c>
      <c r="H483">
        <v>86</v>
      </c>
      <c r="I483" s="101" t="s">
        <v>13</v>
      </c>
      <c r="J483" s="1">
        <f>DATEVALUE(RIGHT(jaar_zip[[#This Row],[YYYYMMDD]],2)&amp;"-"&amp;MID(jaar_zip[[#This Row],[YYYYMMDD]],5,2)&amp;"-"&amp;LEFT(jaar_zip[[#This Row],[YYYYMMDD]],4))</f>
        <v>45499</v>
      </c>
      <c r="K483" s="101" t="str">
        <f>IF(AND(VALUE(MONTH(jaar_zip[[#This Row],[Datum]]))=1,VALUE(WEEKNUM(jaar_zip[[#This Row],[Datum]],21))&gt;51),RIGHT(YEAR(jaar_zip[[#This Row],[Datum]])-1,2),RIGHT(YEAR(jaar_zip[[#This Row],[Datum]]),2))&amp;"-"&amp; TEXT(WEEKNUM(jaar_zip[[#This Row],[Datum]],21),"00")</f>
        <v>24-30</v>
      </c>
      <c r="L483" s="101">
        <f>MONTH(jaar_zip[[#This Row],[Datum]])</f>
        <v>7</v>
      </c>
      <c r="M483" s="101">
        <f>IF(ISNUMBER(jaar_zip[[#This Row],[etmaaltemperatuur]]),IF(jaar_zip[[#This Row],[etmaaltemperatuur]]&lt;stookgrens,stookgrens-jaar_zip[[#This Row],[etmaaltemperatuur]],0),"")</f>
        <v>0.39999999999999858</v>
      </c>
      <c r="N483" s="101">
        <f>IF(ISNUMBER(jaar_zip[[#This Row],[graaddagen]]),IF(OR(MONTH(jaar_zip[[#This Row],[Datum]])=1,MONTH(jaar_zip[[#This Row],[Datum]])=2,MONTH(jaar_zip[[#This Row],[Datum]])=11,MONTH(jaar_zip[[#This Row],[Datum]])=12),1.1,IF(OR(MONTH(jaar_zip[[#This Row],[Datum]])=3,MONTH(jaar_zip[[#This Row],[Datum]])=10),1,0.8))*jaar_zip[[#This Row],[graaddagen]],"")</f>
        <v>0.3199999999999989</v>
      </c>
      <c r="O483" s="101">
        <f>IF(ISNUMBER(jaar_zip[[#This Row],[etmaaltemperatuur]]),IF(jaar_zip[[#This Row],[etmaaltemperatuur]]&gt;stookgrens,jaar_zip[[#This Row],[etmaaltemperatuur]]-stookgrens,0),"")</f>
        <v>0</v>
      </c>
    </row>
    <row r="484" spans="1:15" x14ac:dyDescent="0.25">
      <c r="A484">
        <v>235</v>
      </c>
      <c r="B484">
        <v>20240727</v>
      </c>
      <c r="C484">
        <v>2.8</v>
      </c>
      <c r="D484">
        <v>18.100000000000001</v>
      </c>
      <c r="E484">
        <v>2501</v>
      </c>
      <c r="F484">
        <v>-0.1</v>
      </c>
      <c r="G484">
        <v>1014.4</v>
      </c>
      <c r="H484">
        <v>81</v>
      </c>
      <c r="I484" s="101" t="s">
        <v>13</v>
      </c>
      <c r="J484" s="1">
        <f>DATEVALUE(RIGHT(jaar_zip[[#This Row],[YYYYMMDD]],2)&amp;"-"&amp;MID(jaar_zip[[#This Row],[YYYYMMDD]],5,2)&amp;"-"&amp;LEFT(jaar_zip[[#This Row],[YYYYMMDD]],4))</f>
        <v>45500</v>
      </c>
      <c r="K484" s="101" t="str">
        <f>IF(AND(VALUE(MONTH(jaar_zip[[#This Row],[Datum]]))=1,VALUE(WEEKNUM(jaar_zip[[#This Row],[Datum]],21))&gt;51),RIGHT(YEAR(jaar_zip[[#This Row],[Datum]])-1,2),RIGHT(YEAR(jaar_zip[[#This Row],[Datum]]),2))&amp;"-"&amp; TEXT(WEEKNUM(jaar_zip[[#This Row],[Datum]],21),"00")</f>
        <v>24-30</v>
      </c>
      <c r="L484" s="101">
        <f>MONTH(jaar_zip[[#This Row],[Datum]])</f>
        <v>7</v>
      </c>
      <c r="M484" s="101">
        <f>IF(ISNUMBER(jaar_zip[[#This Row],[etmaaltemperatuur]]),IF(jaar_zip[[#This Row],[etmaaltemperatuur]]&lt;stookgrens,stookgrens-jaar_zip[[#This Row],[etmaaltemperatuur]],0),"")</f>
        <v>0</v>
      </c>
      <c r="N484" s="101">
        <f>IF(ISNUMBER(jaar_zip[[#This Row],[graaddagen]]),IF(OR(MONTH(jaar_zip[[#This Row],[Datum]])=1,MONTH(jaar_zip[[#This Row],[Datum]])=2,MONTH(jaar_zip[[#This Row],[Datum]])=11,MONTH(jaar_zip[[#This Row],[Datum]])=12),1.1,IF(OR(MONTH(jaar_zip[[#This Row],[Datum]])=3,MONTH(jaar_zip[[#This Row],[Datum]])=10),1,0.8))*jaar_zip[[#This Row],[graaddagen]],"")</f>
        <v>0</v>
      </c>
      <c r="O484" s="101">
        <f>IF(ISNUMBER(jaar_zip[[#This Row],[etmaaltemperatuur]]),IF(jaar_zip[[#This Row],[etmaaltemperatuur]]&gt;stookgrens,jaar_zip[[#This Row],[etmaaltemperatuur]]-stookgrens,0),"")</f>
        <v>0.10000000000000142</v>
      </c>
    </row>
    <row r="485" spans="1:15" x14ac:dyDescent="0.25">
      <c r="A485">
        <v>235</v>
      </c>
      <c r="B485">
        <v>20240728</v>
      </c>
      <c r="C485">
        <v>3</v>
      </c>
      <c r="D485">
        <v>18.100000000000001</v>
      </c>
      <c r="E485">
        <v>2648</v>
      </c>
      <c r="F485">
        <v>0</v>
      </c>
      <c r="G485">
        <v>1024.8</v>
      </c>
      <c r="H485">
        <v>72</v>
      </c>
      <c r="I485" s="101" t="s">
        <v>13</v>
      </c>
      <c r="J485" s="1">
        <f>DATEVALUE(RIGHT(jaar_zip[[#This Row],[YYYYMMDD]],2)&amp;"-"&amp;MID(jaar_zip[[#This Row],[YYYYMMDD]],5,2)&amp;"-"&amp;LEFT(jaar_zip[[#This Row],[YYYYMMDD]],4))</f>
        <v>45501</v>
      </c>
      <c r="K485" s="101" t="str">
        <f>IF(AND(VALUE(MONTH(jaar_zip[[#This Row],[Datum]]))=1,VALUE(WEEKNUM(jaar_zip[[#This Row],[Datum]],21))&gt;51),RIGHT(YEAR(jaar_zip[[#This Row],[Datum]])-1,2),RIGHT(YEAR(jaar_zip[[#This Row],[Datum]]),2))&amp;"-"&amp; TEXT(WEEKNUM(jaar_zip[[#This Row],[Datum]],21),"00")</f>
        <v>24-30</v>
      </c>
      <c r="L485" s="101">
        <f>MONTH(jaar_zip[[#This Row],[Datum]])</f>
        <v>7</v>
      </c>
      <c r="M485" s="101">
        <f>IF(ISNUMBER(jaar_zip[[#This Row],[etmaaltemperatuur]]),IF(jaar_zip[[#This Row],[etmaaltemperatuur]]&lt;stookgrens,stookgrens-jaar_zip[[#This Row],[etmaaltemperatuur]],0),"")</f>
        <v>0</v>
      </c>
      <c r="N485" s="101">
        <f>IF(ISNUMBER(jaar_zip[[#This Row],[graaddagen]]),IF(OR(MONTH(jaar_zip[[#This Row],[Datum]])=1,MONTH(jaar_zip[[#This Row],[Datum]])=2,MONTH(jaar_zip[[#This Row],[Datum]])=11,MONTH(jaar_zip[[#This Row],[Datum]])=12),1.1,IF(OR(MONTH(jaar_zip[[#This Row],[Datum]])=3,MONTH(jaar_zip[[#This Row],[Datum]])=10),1,0.8))*jaar_zip[[#This Row],[graaddagen]],"")</f>
        <v>0</v>
      </c>
      <c r="O485" s="101">
        <f>IF(ISNUMBER(jaar_zip[[#This Row],[etmaaltemperatuur]]),IF(jaar_zip[[#This Row],[etmaaltemperatuur]]&gt;stookgrens,jaar_zip[[#This Row],[etmaaltemperatuur]]-stookgrens,0),"")</f>
        <v>0.10000000000000142</v>
      </c>
    </row>
    <row r="486" spans="1:15" x14ac:dyDescent="0.25">
      <c r="A486">
        <v>235</v>
      </c>
      <c r="B486">
        <v>20240729</v>
      </c>
      <c r="C486">
        <v>3.8</v>
      </c>
      <c r="D486">
        <v>20</v>
      </c>
      <c r="E486">
        <v>2674</v>
      </c>
      <c r="F486">
        <v>0</v>
      </c>
      <c r="G486">
        <v>1022.9</v>
      </c>
      <c r="H486">
        <v>73</v>
      </c>
      <c r="I486" s="101" t="s">
        <v>13</v>
      </c>
      <c r="J486" s="1">
        <f>DATEVALUE(RIGHT(jaar_zip[[#This Row],[YYYYMMDD]],2)&amp;"-"&amp;MID(jaar_zip[[#This Row],[YYYYMMDD]],5,2)&amp;"-"&amp;LEFT(jaar_zip[[#This Row],[YYYYMMDD]],4))</f>
        <v>45502</v>
      </c>
      <c r="K486" s="101" t="str">
        <f>IF(AND(VALUE(MONTH(jaar_zip[[#This Row],[Datum]]))=1,VALUE(WEEKNUM(jaar_zip[[#This Row],[Datum]],21))&gt;51),RIGHT(YEAR(jaar_zip[[#This Row],[Datum]])-1,2),RIGHT(YEAR(jaar_zip[[#This Row],[Datum]]),2))&amp;"-"&amp; TEXT(WEEKNUM(jaar_zip[[#This Row],[Datum]],21),"00")</f>
        <v>24-31</v>
      </c>
      <c r="L486" s="101">
        <f>MONTH(jaar_zip[[#This Row],[Datum]])</f>
        <v>7</v>
      </c>
      <c r="M486" s="101">
        <f>IF(ISNUMBER(jaar_zip[[#This Row],[etmaaltemperatuur]]),IF(jaar_zip[[#This Row],[etmaaltemperatuur]]&lt;stookgrens,stookgrens-jaar_zip[[#This Row],[etmaaltemperatuur]],0),"")</f>
        <v>0</v>
      </c>
      <c r="N486" s="101">
        <f>IF(ISNUMBER(jaar_zip[[#This Row],[graaddagen]]),IF(OR(MONTH(jaar_zip[[#This Row],[Datum]])=1,MONTH(jaar_zip[[#This Row],[Datum]])=2,MONTH(jaar_zip[[#This Row],[Datum]])=11,MONTH(jaar_zip[[#This Row],[Datum]])=12),1.1,IF(OR(MONTH(jaar_zip[[#This Row],[Datum]])=3,MONTH(jaar_zip[[#This Row],[Datum]])=10),1,0.8))*jaar_zip[[#This Row],[graaddagen]],"")</f>
        <v>0</v>
      </c>
      <c r="O486" s="101">
        <f>IF(ISNUMBER(jaar_zip[[#This Row],[etmaaltemperatuur]]),IF(jaar_zip[[#This Row],[etmaaltemperatuur]]&gt;stookgrens,jaar_zip[[#This Row],[etmaaltemperatuur]]-stookgrens,0),"")</f>
        <v>2</v>
      </c>
    </row>
    <row r="487" spans="1:15" x14ac:dyDescent="0.25">
      <c r="A487">
        <v>235</v>
      </c>
      <c r="B487">
        <v>20240730</v>
      </c>
      <c r="C487">
        <v>3.3</v>
      </c>
      <c r="D487">
        <v>21.8</v>
      </c>
      <c r="E487">
        <v>2434</v>
      </c>
      <c r="F487">
        <v>0</v>
      </c>
      <c r="G487">
        <v>1017.3</v>
      </c>
      <c r="H487">
        <v>73</v>
      </c>
      <c r="I487" s="101" t="s">
        <v>13</v>
      </c>
      <c r="J487" s="1">
        <f>DATEVALUE(RIGHT(jaar_zip[[#This Row],[YYYYMMDD]],2)&amp;"-"&amp;MID(jaar_zip[[#This Row],[YYYYMMDD]],5,2)&amp;"-"&amp;LEFT(jaar_zip[[#This Row],[YYYYMMDD]],4))</f>
        <v>45503</v>
      </c>
      <c r="K487" s="101" t="str">
        <f>IF(AND(VALUE(MONTH(jaar_zip[[#This Row],[Datum]]))=1,VALUE(WEEKNUM(jaar_zip[[#This Row],[Datum]],21))&gt;51),RIGHT(YEAR(jaar_zip[[#This Row],[Datum]])-1,2),RIGHT(YEAR(jaar_zip[[#This Row],[Datum]]),2))&amp;"-"&amp; TEXT(WEEKNUM(jaar_zip[[#This Row],[Datum]],21),"00")</f>
        <v>24-31</v>
      </c>
      <c r="L487" s="101">
        <f>MONTH(jaar_zip[[#This Row],[Datum]])</f>
        <v>7</v>
      </c>
      <c r="M487" s="101">
        <f>IF(ISNUMBER(jaar_zip[[#This Row],[etmaaltemperatuur]]),IF(jaar_zip[[#This Row],[etmaaltemperatuur]]&lt;stookgrens,stookgrens-jaar_zip[[#This Row],[etmaaltemperatuur]],0),"")</f>
        <v>0</v>
      </c>
      <c r="N487" s="101">
        <f>IF(ISNUMBER(jaar_zip[[#This Row],[graaddagen]]),IF(OR(MONTH(jaar_zip[[#This Row],[Datum]])=1,MONTH(jaar_zip[[#This Row],[Datum]])=2,MONTH(jaar_zip[[#This Row],[Datum]])=11,MONTH(jaar_zip[[#This Row],[Datum]])=12),1.1,IF(OR(MONTH(jaar_zip[[#This Row],[Datum]])=3,MONTH(jaar_zip[[#This Row],[Datum]])=10),1,0.8))*jaar_zip[[#This Row],[graaddagen]],"")</f>
        <v>0</v>
      </c>
      <c r="O487" s="101">
        <f>IF(ISNUMBER(jaar_zip[[#This Row],[etmaaltemperatuur]]),IF(jaar_zip[[#This Row],[etmaaltemperatuur]]&gt;stookgrens,jaar_zip[[#This Row],[etmaaltemperatuur]]-stookgrens,0),"")</f>
        <v>3.8000000000000007</v>
      </c>
    </row>
    <row r="488" spans="1:15" x14ac:dyDescent="0.25">
      <c r="A488">
        <v>235</v>
      </c>
      <c r="B488">
        <v>20240731</v>
      </c>
      <c r="C488">
        <v>4.8</v>
      </c>
      <c r="D488">
        <v>20.2</v>
      </c>
      <c r="E488">
        <v>2446</v>
      </c>
      <c r="F488">
        <v>0</v>
      </c>
      <c r="G488">
        <v>1016</v>
      </c>
      <c r="H488">
        <v>80</v>
      </c>
      <c r="I488" s="101" t="s">
        <v>13</v>
      </c>
      <c r="J488" s="1">
        <f>DATEVALUE(RIGHT(jaar_zip[[#This Row],[YYYYMMDD]],2)&amp;"-"&amp;MID(jaar_zip[[#This Row],[YYYYMMDD]],5,2)&amp;"-"&amp;LEFT(jaar_zip[[#This Row],[YYYYMMDD]],4))</f>
        <v>45504</v>
      </c>
      <c r="K488" s="101" t="str">
        <f>IF(AND(VALUE(MONTH(jaar_zip[[#This Row],[Datum]]))=1,VALUE(WEEKNUM(jaar_zip[[#This Row],[Datum]],21))&gt;51),RIGHT(YEAR(jaar_zip[[#This Row],[Datum]])-1,2),RIGHT(YEAR(jaar_zip[[#This Row],[Datum]]),2))&amp;"-"&amp; TEXT(WEEKNUM(jaar_zip[[#This Row],[Datum]],21),"00")</f>
        <v>24-31</v>
      </c>
      <c r="L488" s="101">
        <f>MONTH(jaar_zip[[#This Row],[Datum]])</f>
        <v>7</v>
      </c>
      <c r="M488" s="101">
        <f>IF(ISNUMBER(jaar_zip[[#This Row],[etmaaltemperatuur]]),IF(jaar_zip[[#This Row],[etmaaltemperatuur]]&lt;stookgrens,stookgrens-jaar_zip[[#This Row],[etmaaltemperatuur]],0),"")</f>
        <v>0</v>
      </c>
      <c r="N488" s="101">
        <f>IF(ISNUMBER(jaar_zip[[#This Row],[graaddagen]]),IF(OR(MONTH(jaar_zip[[#This Row],[Datum]])=1,MONTH(jaar_zip[[#This Row],[Datum]])=2,MONTH(jaar_zip[[#This Row],[Datum]])=11,MONTH(jaar_zip[[#This Row],[Datum]])=12),1.1,IF(OR(MONTH(jaar_zip[[#This Row],[Datum]])=3,MONTH(jaar_zip[[#This Row],[Datum]])=10),1,0.8))*jaar_zip[[#This Row],[graaddagen]],"")</f>
        <v>0</v>
      </c>
      <c r="O488" s="101">
        <f>IF(ISNUMBER(jaar_zip[[#This Row],[etmaaltemperatuur]]),IF(jaar_zip[[#This Row],[etmaaltemperatuur]]&gt;stookgrens,jaar_zip[[#This Row],[etmaaltemperatuur]]-stookgrens,0),"")</f>
        <v>2.1999999999999993</v>
      </c>
    </row>
    <row r="489" spans="1:15" x14ac:dyDescent="0.25">
      <c r="A489">
        <v>235</v>
      </c>
      <c r="B489">
        <v>20240801</v>
      </c>
      <c r="C489">
        <v>5.9</v>
      </c>
      <c r="D489">
        <v>18.5</v>
      </c>
      <c r="E489">
        <v>1550</v>
      </c>
      <c r="F489">
        <v>-0.1</v>
      </c>
      <c r="G489">
        <v>1013.7</v>
      </c>
      <c r="H489">
        <v>76</v>
      </c>
      <c r="I489" s="101" t="s">
        <v>13</v>
      </c>
      <c r="J489" s="1">
        <f>DATEVALUE(RIGHT(jaar_zip[[#This Row],[YYYYMMDD]],2)&amp;"-"&amp;MID(jaar_zip[[#This Row],[YYYYMMDD]],5,2)&amp;"-"&amp;LEFT(jaar_zip[[#This Row],[YYYYMMDD]],4))</f>
        <v>45505</v>
      </c>
      <c r="K489" s="101" t="str">
        <f>IF(AND(VALUE(MONTH(jaar_zip[[#This Row],[Datum]]))=1,VALUE(WEEKNUM(jaar_zip[[#This Row],[Datum]],21))&gt;51),RIGHT(YEAR(jaar_zip[[#This Row],[Datum]])-1,2),RIGHT(YEAR(jaar_zip[[#This Row],[Datum]]),2))&amp;"-"&amp; TEXT(WEEKNUM(jaar_zip[[#This Row],[Datum]],21),"00")</f>
        <v>24-31</v>
      </c>
      <c r="L489" s="101">
        <f>MONTH(jaar_zip[[#This Row],[Datum]])</f>
        <v>8</v>
      </c>
      <c r="M489" s="101">
        <f>IF(ISNUMBER(jaar_zip[[#This Row],[etmaaltemperatuur]]),IF(jaar_zip[[#This Row],[etmaaltemperatuur]]&lt;stookgrens,stookgrens-jaar_zip[[#This Row],[etmaaltemperatuur]],0),"")</f>
        <v>0</v>
      </c>
      <c r="N489" s="101">
        <f>IF(ISNUMBER(jaar_zip[[#This Row],[graaddagen]]),IF(OR(MONTH(jaar_zip[[#This Row],[Datum]])=1,MONTH(jaar_zip[[#This Row],[Datum]])=2,MONTH(jaar_zip[[#This Row],[Datum]])=11,MONTH(jaar_zip[[#This Row],[Datum]])=12),1.1,IF(OR(MONTH(jaar_zip[[#This Row],[Datum]])=3,MONTH(jaar_zip[[#This Row],[Datum]])=10),1,0.8))*jaar_zip[[#This Row],[graaddagen]],"")</f>
        <v>0</v>
      </c>
      <c r="O489" s="101">
        <f>IF(ISNUMBER(jaar_zip[[#This Row],[etmaaltemperatuur]]),IF(jaar_zip[[#This Row],[etmaaltemperatuur]]&gt;stookgrens,jaar_zip[[#This Row],[etmaaltemperatuur]]-stookgrens,0),"")</f>
        <v>0.5</v>
      </c>
    </row>
    <row r="490" spans="1:15" x14ac:dyDescent="0.25">
      <c r="A490">
        <v>235</v>
      </c>
      <c r="B490">
        <v>20240802</v>
      </c>
      <c r="C490">
        <v>3.1</v>
      </c>
      <c r="D490">
        <v>19.5</v>
      </c>
      <c r="E490">
        <v>2396</v>
      </c>
      <c r="F490">
        <v>0</v>
      </c>
      <c r="G490">
        <v>1012.5</v>
      </c>
      <c r="H490">
        <v>70</v>
      </c>
      <c r="I490" s="101" t="s">
        <v>13</v>
      </c>
      <c r="J490" s="1">
        <f>DATEVALUE(RIGHT(jaar_zip[[#This Row],[YYYYMMDD]],2)&amp;"-"&amp;MID(jaar_zip[[#This Row],[YYYYMMDD]],5,2)&amp;"-"&amp;LEFT(jaar_zip[[#This Row],[YYYYMMDD]],4))</f>
        <v>45506</v>
      </c>
      <c r="K490" s="101" t="str">
        <f>IF(AND(VALUE(MONTH(jaar_zip[[#This Row],[Datum]]))=1,VALUE(WEEKNUM(jaar_zip[[#This Row],[Datum]],21))&gt;51),RIGHT(YEAR(jaar_zip[[#This Row],[Datum]])-1,2),RIGHT(YEAR(jaar_zip[[#This Row],[Datum]]),2))&amp;"-"&amp; TEXT(WEEKNUM(jaar_zip[[#This Row],[Datum]],21),"00")</f>
        <v>24-31</v>
      </c>
      <c r="L490" s="101">
        <f>MONTH(jaar_zip[[#This Row],[Datum]])</f>
        <v>8</v>
      </c>
      <c r="M490" s="101">
        <f>IF(ISNUMBER(jaar_zip[[#This Row],[etmaaltemperatuur]]),IF(jaar_zip[[#This Row],[etmaaltemperatuur]]&lt;stookgrens,stookgrens-jaar_zip[[#This Row],[etmaaltemperatuur]],0),"")</f>
        <v>0</v>
      </c>
      <c r="N490" s="101">
        <f>IF(ISNUMBER(jaar_zip[[#This Row],[graaddagen]]),IF(OR(MONTH(jaar_zip[[#This Row],[Datum]])=1,MONTH(jaar_zip[[#This Row],[Datum]])=2,MONTH(jaar_zip[[#This Row],[Datum]])=11,MONTH(jaar_zip[[#This Row],[Datum]])=12),1.1,IF(OR(MONTH(jaar_zip[[#This Row],[Datum]])=3,MONTH(jaar_zip[[#This Row],[Datum]])=10),1,0.8))*jaar_zip[[#This Row],[graaddagen]],"")</f>
        <v>0</v>
      </c>
      <c r="O490" s="101">
        <f>IF(ISNUMBER(jaar_zip[[#This Row],[etmaaltemperatuur]]),IF(jaar_zip[[#This Row],[etmaaltemperatuur]]&gt;stookgrens,jaar_zip[[#This Row],[etmaaltemperatuur]]-stookgrens,0),"")</f>
        <v>1.5</v>
      </c>
    </row>
    <row r="491" spans="1:15" x14ac:dyDescent="0.25">
      <c r="A491">
        <v>235</v>
      </c>
      <c r="B491">
        <v>20240803</v>
      </c>
      <c r="C491">
        <v>5</v>
      </c>
      <c r="D491">
        <v>19.2</v>
      </c>
      <c r="E491">
        <v>1561</v>
      </c>
      <c r="F491">
        <v>0</v>
      </c>
      <c r="G491">
        <v>1010.5</v>
      </c>
      <c r="H491">
        <v>85</v>
      </c>
      <c r="I491" s="101" t="s">
        <v>13</v>
      </c>
      <c r="J491" s="1">
        <f>DATEVALUE(RIGHT(jaar_zip[[#This Row],[YYYYMMDD]],2)&amp;"-"&amp;MID(jaar_zip[[#This Row],[YYYYMMDD]],5,2)&amp;"-"&amp;LEFT(jaar_zip[[#This Row],[YYYYMMDD]],4))</f>
        <v>45507</v>
      </c>
      <c r="K491" s="101" t="str">
        <f>IF(AND(VALUE(MONTH(jaar_zip[[#This Row],[Datum]]))=1,VALUE(WEEKNUM(jaar_zip[[#This Row],[Datum]],21))&gt;51),RIGHT(YEAR(jaar_zip[[#This Row],[Datum]])-1,2),RIGHT(YEAR(jaar_zip[[#This Row],[Datum]]),2))&amp;"-"&amp; TEXT(WEEKNUM(jaar_zip[[#This Row],[Datum]],21),"00")</f>
        <v>24-31</v>
      </c>
      <c r="L491" s="101">
        <f>MONTH(jaar_zip[[#This Row],[Datum]])</f>
        <v>8</v>
      </c>
      <c r="M491" s="101">
        <f>IF(ISNUMBER(jaar_zip[[#This Row],[etmaaltemperatuur]]),IF(jaar_zip[[#This Row],[etmaaltemperatuur]]&lt;stookgrens,stookgrens-jaar_zip[[#This Row],[etmaaltemperatuur]],0),"")</f>
        <v>0</v>
      </c>
      <c r="N491" s="101">
        <f>IF(ISNUMBER(jaar_zip[[#This Row],[graaddagen]]),IF(OR(MONTH(jaar_zip[[#This Row],[Datum]])=1,MONTH(jaar_zip[[#This Row],[Datum]])=2,MONTH(jaar_zip[[#This Row],[Datum]])=11,MONTH(jaar_zip[[#This Row],[Datum]])=12),1.1,IF(OR(MONTH(jaar_zip[[#This Row],[Datum]])=3,MONTH(jaar_zip[[#This Row],[Datum]])=10),1,0.8))*jaar_zip[[#This Row],[graaddagen]],"")</f>
        <v>0</v>
      </c>
      <c r="O491" s="101">
        <f>IF(ISNUMBER(jaar_zip[[#This Row],[etmaaltemperatuur]]),IF(jaar_zip[[#This Row],[etmaaltemperatuur]]&gt;stookgrens,jaar_zip[[#This Row],[etmaaltemperatuur]]-stookgrens,0),"")</f>
        <v>1.1999999999999993</v>
      </c>
    </row>
    <row r="492" spans="1:15" x14ac:dyDescent="0.25">
      <c r="A492">
        <v>235</v>
      </c>
      <c r="B492">
        <v>20240804</v>
      </c>
      <c r="C492">
        <v>3.3</v>
      </c>
      <c r="D492">
        <v>17.399999999999999</v>
      </c>
      <c r="E492">
        <v>1768</v>
      </c>
      <c r="F492">
        <v>0</v>
      </c>
      <c r="G492">
        <v>1014.5</v>
      </c>
      <c r="H492">
        <v>72</v>
      </c>
      <c r="I492" s="101" t="s">
        <v>13</v>
      </c>
      <c r="J492" s="1">
        <f>DATEVALUE(RIGHT(jaar_zip[[#This Row],[YYYYMMDD]],2)&amp;"-"&amp;MID(jaar_zip[[#This Row],[YYYYMMDD]],5,2)&amp;"-"&amp;LEFT(jaar_zip[[#This Row],[YYYYMMDD]],4))</f>
        <v>45508</v>
      </c>
      <c r="K492" s="101" t="str">
        <f>IF(AND(VALUE(MONTH(jaar_zip[[#This Row],[Datum]]))=1,VALUE(WEEKNUM(jaar_zip[[#This Row],[Datum]],21))&gt;51),RIGHT(YEAR(jaar_zip[[#This Row],[Datum]])-1,2),RIGHT(YEAR(jaar_zip[[#This Row],[Datum]]),2))&amp;"-"&amp; TEXT(WEEKNUM(jaar_zip[[#This Row],[Datum]],21),"00")</f>
        <v>24-31</v>
      </c>
      <c r="L492" s="101">
        <f>MONTH(jaar_zip[[#This Row],[Datum]])</f>
        <v>8</v>
      </c>
      <c r="M492" s="101">
        <f>IF(ISNUMBER(jaar_zip[[#This Row],[etmaaltemperatuur]]),IF(jaar_zip[[#This Row],[etmaaltemperatuur]]&lt;stookgrens,stookgrens-jaar_zip[[#This Row],[etmaaltemperatuur]],0),"")</f>
        <v>0.60000000000000142</v>
      </c>
      <c r="N492" s="101">
        <f>IF(ISNUMBER(jaar_zip[[#This Row],[graaddagen]]),IF(OR(MONTH(jaar_zip[[#This Row],[Datum]])=1,MONTH(jaar_zip[[#This Row],[Datum]])=2,MONTH(jaar_zip[[#This Row],[Datum]])=11,MONTH(jaar_zip[[#This Row],[Datum]])=12),1.1,IF(OR(MONTH(jaar_zip[[#This Row],[Datum]])=3,MONTH(jaar_zip[[#This Row],[Datum]])=10),1,0.8))*jaar_zip[[#This Row],[graaddagen]],"")</f>
        <v>0.48000000000000115</v>
      </c>
      <c r="O492" s="101">
        <f>IF(ISNUMBER(jaar_zip[[#This Row],[etmaaltemperatuur]]),IF(jaar_zip[[#This Row],[etmaaltemperatuur]]&gt;stookgrens,jaar_zip[[#This Row],[etmaaltemperatuur]]-stookgrens,0),"")</f>
        <v>0</v>
      </c>
    </row>
    <row r="493" spans="1:15" x14ac:dyDescent="0.25">
      <c r="A493">
        <v>235</v>
      </c>
      <c r="B493">
        <v>20240805</v>
      </c>
      <c r="C493">
        <v>3.5</v>
      </c>
      <c r="D493">
        <v>18.2</v>
      </c>
      <c r="E493">
        <v>2341</v>
      </c>
      <c r="F493">
        <v>0</v>
      </c>
      <c r="G493">
        <v>1013.6</v>
      </c>
      <c r="H493">
        <v>76</v>
      </c>
      <c r="I493" s="101" t="s">
        <v>13</v>
      </c>
      <c r="J493" s="1">
        <f>DATEVALUE(RIGHT(jaar_zip[[#This Row],[YYYYMMDD]],2)&amp;"-"&amp;MID(jaar_zip[[#This Row],[YYYYMMDD]],5,2)&amp;"-"&amp;LEFT(jaar_zip[[#This Row],[YYYYMMDD]],4))</f>
        <v>45509</v>
      </c>
      <c r="K493" s="101" t="str">
        <f>IF(AND(VALUE(MONTH(jaar_zip[[#This Row],[Datum]]))=1,VALUE(WEEKNUM(jaar_zip[[#This Row],[Datum]],21))&gt;51),RIGHT(YEAR(jaar_zip[[#This Row],[Datum]])-1,2),RIGHT(YEAR(jaar_zip[[#This Row],[Datum]]),2))&amp;"-"&amp; TEXT(WEEKNUM(jaar_zip[[#This Row],[Datum]],21),"00")</f>
        <v>24-32</v>
      </c>
      <c r="L493" s="101">
        <f>MONTH(jaar_zip[[#This Row],[Datum]])</f>
        <v>8</v>
      </c>
      <c r="M493" s="101">
        <f>IF(ISNUMBER(jaar_zip[[#This Row],[etmaaltemperatuur]]),IF(jaar_zip[[#This Row],[etmaaltemperatuur]]&lt;stookgrens,stookgrens-jaar_zip[[#This Row],[etmaaltemperatuur]],0),"")</f>
        <v>0</v>
      </c>
      <c r="N493" s="101">
        <f>IF(ISNUMBER(jaar_zip[[#This Row],[graaddagen]]),IF(OR(MONTH(jaar_zip[[#This Row],[Datum]])=1,MONTH(jaar_zip[[#This Row],[Datum]])=2,MONTH(jaar_zip[[#This Row],[Datum]])=11,MONTH(jaar_zip[[#This Row],[Datum]])=12),1.1,IF(OR(MONTH(jaar_zip[[#This Row],[Datum]])=3,MONTH(jaar_zip[[#This Row],[Datum]])=10),1,0.8))*jaar_zip[[#This Row],[graaddagen]],"")</f>
        <v>0</v>
      </c>
      <c r="O493" s="101">
        <f>IF(ISNUMBER(jaar_zip[[#This Row],[etmaaltemperatuur]]),IF(jaar_zip[[#This Row],[etmaaltemperatuur]]&gt;stookgrens,jaar_zip[[#This Row],[etmaaltemperatuur]]-stookgrens,0),"")</f>
        <v>0.19999999999999929</v>
      </c>
    </row>
    <row r="494" spans="1:15" x14ac:dyDescent="0.25">
      <c r="A494">
        <v>235</v>
      </c>
      <c r="B494">
        <v>20240806</v>
      </c>
      <c r="C494">
        <v>3.5</v>
      </c>
      <c r="D494">
        <v>20.8</v>
      </c>
      <c r="E494">
        <v>2418</v>
      </c>
      <c r="F494">
        <v>-0.1</v>
      </c>
      <c r="G494">
        <v>1010.1</v>
      </c>
      <c r="H494">
        <v>75</v>
      </c>
      <c r="I494" s="101" t="s">
        <v>13</v>
      </c>
      <c r="J494" s="1">
        <f>DATEVALUE(RIGHT(jaar_zip[[#This Row],[YYYYMMDD]],2)&amp;"-"&amp;MID(jaar_zip[[#This Row],[YYYYMMDD]],5,2)&amp;"-"&amp;LEFT(jaar_zip[[#This Row],[YYYYMMDD]],4))</f>
        <v>45510</v>
      </c>
      <c r="K494" s="101" t="str">
        <f>IF(AND(VALUE(MONTH(jaar_zip[[#This Row],[Datum]]))=1,VALUE(WEEKNUM(jaar_zip[[#This Row],[Datum]],21))&gt;51),RIGHT(YEAR(jaar_zip[[#This Row],[Datum]])-1,2),RIGHT(YEAR(jaar_zip[[#This Row],[Datum]]),2))&amp;"-"&amp; TEXT(WEEKNUM(jaar_zip[[#This Row],[Datum]],21),"00")</f>
        <v>24-32</v>
      </c>
      <c r="L494" s="101">
        <f>MONTH(jaar_zip[[#This Row],[Datum]])</f>
        <v>8</v>
      </c>
      <c r="M494" s="101">
        <f>IF(ISNUMBER(jaar_zip[[#This Row],[etmaaltemperatuur]]),IF(jaar_zip[[#This Row],[etmaaltemperatuur]]&lt;stookgrens,stookgrens-jaar_zip[[#This Row],[etmaaltemperatuur]],0),"")</f>
        <v>0</v>
      </c>
      <c r="N494" s="101">
        <f>IF(ISNUMBER(jaar_zip[[#This Row],[graaddagen]]),IF(OR(MONTH(jaar_zip[[#This Row],[Datum]])=1,MONTH(jaar_zip[[#This Row],[Datum]])=2,MONTH(jaar_zip[[#This Row],[Datum]])=11,MONTH(jaar_zip[[#This Row],[Datum]])=12),1.1,IF(OR(MONTH(jaar_zip[[#This Row],[Datum]])=3,MONTH(jaar_zip[[#This Row],[Datum]])=10),1,0.8))*jaar_zip[[#This Row],[graaddagen]],"")</f>
        <v>0</v>
      </c>
      <c r="O494" s="101">
        <f>IF(ISNUMBER(jaar_zip[[#This Row],[etmaaltemperatuur]]),IF(jaar_zip[[#This Row],[etmaaltemperatuur]]&gt;stookgrens,jaar_zip[[#This Row],[etmaaltemperatuur]]-stookgrens,0),"")</f>
        <v>2.8000000000000007</v>
      </c>
    </row>
    <row r="495" spans="1:15" x14ac:dyDescent="0.25">
      <c r="A495">
        <v>235</v>
      </c>
      <c r="B495">
        <v>20240807</v>
      </c>
      <c r="C495">
        <v>4.7</v>
      </c>
      <c r="D495">
        <v>19</v>
      </c>
      <c r="E495">
        <v>2423</v>
      </c>
      <c r="F495">
        <v>0.2</v>
      </c>
      <c r="G495">
        <v>1011.7</v>
      </c>
      <c r="H495">
        <v>76</v>
      </c>
      <c r="I495" s="101" t="s">
        <v>13</v>
      </c>
      <c r="J495" s="1">
        <f>DATEVALUE(RIGHT(jaar_zip[[#This Row],[YYYYMMDD]],2)&amp;"-"&amp;MID(jaar_zip[[#This Row],[YYYYMMDD]],5,2)&amp;"-"&amp;LEFT(jaar_zip[[#This Row],[YYYYMMDD]],4))</f>
        <v>45511</v>
      </c>
      <c r="K495" s="101" t="str">
        <f>IF(AND(VALUE(MONTH(jaar_zip[[#This Row],[Datum]]))=1,VALUE(WEEKNUM(jaar_zip[[#This Row],[Datum]],21))&gt;51),RIGHT(YEAR(jaar_zip[[#This Row],[Datum]])-1,2),RIGHT(YEAR(jaar_zip[[#This Row],[Datum]]),2))&amp;"-"&amp; TEXT(WEEKNUM(jaar_zip[[#This Row],[Datum]],21),"00")</f>
        <v>24-32</v>
      </c>
      <c r="L495" s="101">
        <f>MONTH(jaar_zip[[#This Row],[Datum]])</f>
        <v>8</v>
      </c>
      <c r="M495" s="101">
        <f>IF(ISNUMBER(jaar_zip[[#This Row],[etmaaltemperatuur]]),IF(jaar_zip[[#This Row],[etmaaltemperatuur]]&lt;stookgrens,stookgrens-jaar_zip[[#This Row],[etmaaltemperatuur]],0),"")</f>
        <v>0</v>
      </c>
      <c r="N495" s="101">
        <f>IF(ISNUMBER(jaar_zip[[#This Row],[graaddagen]]),IF(OR(MONTH(jaar_zip[[#This Row],[Datum]])=1,MONTH(jaar_zip[[#This Row],[Datum]])=2,MONTH(jaar_zip[[#This Row],[Datum]])=11,MONTH(jaar_zip[[#This Row],[Datum]])=12),1.1,IF(OR(MONTH(jaar_zip[[#This Row],[Datum]])=3,MONTH(jaar_zip[[#This Row],[Datum]])=10),1,0.8))*jaar_zip[[#This Row],[graaddagen]],"")</f>
        <v>0</v>
      </c>
      <c r="O495" s="101">
        <f>IF(ISNUMBER(jaar_zip[[#This Row],[etmaaltemperatuur]]),IF(jaar_zip[[#This Row],[etmaaltemperatuur]]&gt;stookgrens,jaar_zip[[#This Row],[etmaaltemperatuur]]-stookgrens,0),"")</f>
        <v>1</v>
      </c>
    </row>
    <row r="496" spans="1:15" x14ac:dyDescent="0.25">
      <c r="A496">
        <v>235</v>
      </c>
      <c r="B496">
        <v>20240808</v>
      </c>
      <c r="C496">
        <v>5.4</v>
      </c>
      <c r="D496">
        <v>19.5</v>
      </c>
      <c r="E496">
        <v>2300</v>
      </c>
      <c r="F496">
        <v>0.6</v>
      </c>
      <c r="G496">
        <v>1013.9</v>
      </c>
      <c r="H496">
        <v>72</v>
      </c>
      <c r="I496" s="101" t="s">
        <v>13</v>
      </c>
      <c r="J496" s="1">
        <f>DATEVALUE(RIGHT(jaar_zip[[#This Row],[YYYYMMDD]],2)&amp;"-"&amp;MID(jaar_zip[[#This Row],[YYYYMMDD]],5,2)&amp;"-"&amp;LEFT(jaar_zip[[#This Row],[YYYYMMDD]],4))</f>
        <v>45512</v>
      </c>
      <c r="K496" s="101" t="str">
        <f>IF(AND(VALUE(MONTH(jaar_zip[[#This Row],[Datum]]))=1,VALUE(WEEKNUM(jaar_zip[[#This Row],[Datum]],21))&gt;51),RIGHT(YEAR(jaar_zip[[#This Row],[Datum]])-1,2),RIGHT(YEAR(jaar_zip[[#This Row],[Datum]]),2))&amp;"-"&amp; TEXT(WEEKNUM(jaar_zip[[#This Row],[Datum]],21),"00")</f>
        <v>24-32</v>
      </c>
      <c r="L496" s="101">
        <f>MONTH(jaar_zip[[#This Row],[Datum]])</f>
        <v>8</v>
      </c>
      <c r="M496" s="101">
        <f>IF(ISNUMBER(jaar_zip[[#This Row],[etmaaltemperatuur]]),IF(jaar_zip[[#This Row],[etmaaltemperatuur]]&lt;stookgrens,stookgrens-jaar_zip[[#This Row],[etmaaltemperatuur]],0),"")</f>
        <v>0</v>
      </c>
      <c r="N496" s="101">
        <f>IF(ISNUMBER(jaar_zip[[#This Row],[graaddagen]]),IF(OR(MONTH(jaar_zip[[#This Row],[Datum]])=1,MONTH(jaar_zip[[#This Row],[Datum]])=2,MONTH(jaar_zip[[#This Row],[Datum]])=11,MONTH(jaar_zip[[#This Row],[Datum]])=12),1.1,IF(OR(MONTH(jaar_zip[[#This Row],[Datum]])=3,MONTH(jaar_zip[[#This Row],[Datum]])=10),1,0.8))*jaar_zip[[#This Row],[graaddagen]],"")</f>
        <v>0</v>
      </c>
      <c r="O496" s="101">
        <f>IF(ISNUMBER(jaar_zip[[#This Row],[etmaaltemperatuur]]),IF(jaar_zip[[#This Row],[etmaaltemperatuur]]&gt;stookgrens,jaar_zip[[#This Row],[etmaaltemperatuur]]-stookgrens,0),"")</f>
        <v>1.5</v>
      </c>
    </row>
    <row r="497" spans="1:15" x14ac:dyDescent="0.25">
      <c r="A497">
        <v>235</v>
      </c>
      <c r="B497">
        <v>20240809</v>
      </c>
      <c r="C497">
        <v>6.9</v>
      </c>
      <c r="D497">
        <v>19</v>
      </c>
      <c r="E497">
        <v>1452</v>
      </c>
      <c r="F497">
        <v>0.5</v>
      </c>
      <c r="G497">
        <v>1012.5</v>
      </c>
      <c r="H497">
        <v>81</v>
      </c>
      <c r="I497" s="101" t="s">
        <v>13</v>
      </c>
      <c r="J497" s="1">
        <f>DATEVALUE(RIGHT(jaar_zip[[#This Row],[YYYYMMDD]],2)&amp;"-"&amp;MID(jaar_zip[[#This Row],[YYYYMMDD]],5,2)&amp;"-"&amp;LEFT(jaar_zip[[#This Row],[YYYYMMDD]],4))</f>
        <v>45513</v>
      </c>
      <c r="K497" s="101" t="str">
        <f>IF(AND(VALUE(MONTH(jaar_zip[[#This Row],[Datum]]))=1,VALUE(WEEKNUM(jaar_zip[[#This Row],[Datum]],21))&gt;51),RIGHT(YEAR(jaar_zip[[#This Row],[Datum]])-1,2),RIGHT(YEAR(jaar_zip[[#This Row],[Datum]]),2))&amp;"-"&amp; TEXT(WEEKNUM(jaar_zip[[#This Row],[Datum]],21),"00")</f>
        <v>24-32</v>
      </c>
      <c r="L497" s="101">
        <f>MONTH(jaar_zip[[#This Row],[Datum]])</f>
        <v>8</v>
      </c>
      <c r="M497" s="101">
        <f>IF(ISNUMBER(jaar_zip[[#This Row],[etmaaltemperatuur]]),IF(jaar_zip[[#This Row],[etmaaltemperatuur]]&lt;stookgrens,stookgrens-jaar_zip[[#This Row],[etmaaltemperatuur]],0),"")</f>
        <v>0</v>
      </c>
      <c r="N497" s="101">
        <f>IF(ISNUMBER(jaar_zip[[#This Row],[graaddagen]]),IF(OR(MONTH(jaar_zip[[#This Row],[Datum]])=1,MONTH(jaar_zip[[#This Row],[Datum]])=2,MONTH(jaar_zip[[#This Row],[Datum]])=11,MONTH(jaar_zip[[#This Row],[Datum]])=12),1.1,IF(OR(MONTH(jaar_zip[[#This Row],[Datum]])=3,MONTH(jaar_zip[[#This Row],[Datum]])=10),1,0.8))*jaar_zip[[#This Row],[graaddagen]],"")</f>
        <v>0</v>
      </c>
      <c r="O497" s="101">
        <f>IF(ISNUMBER(jaar_zip[[#This Row],[etmaaltemperatuur]]),IF(jaar_zip[[#This Row],[etmaaltemperatuur]]&gt;stookgrens,jaar_zip[[#This Row],[etmaaltemperatuur]]-stookgrens,0),"")</f>
        <v>1</v>
      </c>
    </row>
    <row r="498" spans="1:15" x14ac:dyDescent="0.25">
      <c r="A498">
        <v>235</v>
      </c>
      <c r="B498">
        <v>20240810</v>
      </c>
      <c r="C498">
        <v>4.7</v>
      </c>
      <c r="D498">
        <v>18.8</v>
      </c>
      <c r="E498">
        <v>1984</v>
      </c>
      <c r="F498">
        <v>0</v>
      </c>
      <c r="G498">
        <v>1018.8</v>
      </c>
      <c r="H498">
        <v>79</v>
      </c>
      <c r="I498" s="101" t="s">
        <v>13</v>
      </c>
      <c r="J498" s="1">
        <f>DATEVALUE(RIGHT(jaar_zip[[#This Row],[YYYYMMDD]],2)&amp;"-"&amp;MID(jaar_zip[[#This Row],[YYYYMMDD]],5,2)&amp;"-"&amp;LEFT(jaar_zip[[#This Row],[YYYYMMDD]],4))</f>
        <v>45514</v>
      </c>
      <c r="K498" s="101" t="str">
        <f>IF(AND(VALUE(MONTH(jaar_zip[[#This Row],[Datum]]))=1,VALUE(WEEKNUM(jaar_zip[[#This Row],[Datum]],21))&gt;51),RIGHT(YEAR(jaar_zip[[#This Row],[Datum]])-1,2),RIGHT(YEAR(jaar_zip[[#This Row],[Datum]]),2))&amp;"-"&amp; TEXT(WEEKNUM(jaar_zip[[#This Row],[Datum]],21),"00")</f>
        <v>24-32</v>
      </c>
      <c r="L498" s="101">
        <f>MONTH(jaar_zip[[#This Row],[Datum]])</f>
        <v>8</v>
      </c>
      <c r="M498" s="101">
        <f>IF(ISNUMBER(jaar_zip[[#This Row],[etmaaltemperatuur]]),IF(jaar_zip[[#This Row],[etmaaltemperatuur]]&lt;stookgrens,stookgrens-jaar_zip[[#This Row],[etmaaltemperatuur]],0),"")</f>
        <v>0</v>
      </c>
      <c r="N498" s="101">
        <f>IF(ISNUMBER(jaar_zip[[#This Row],[graaddagen]]),IF(OR(MONTH(jaar_zip[[#This Row],[Datum]])=1,MONTH(jaar_zip[[#This Row],[Datum]])=2,MONTH(jaar_zip[[#This Row],[Datum]])=11,MONTH(jaar_zip[[#This Row],[Datum]])=12),1.1,IF(OR(MONTH(jaar_zip[[#This Row],[Datum]])=3,MONTH(jaar_zip[[#This Row],[Datum]])=10),1,0.8))*jaar_zip[[#This Row],[graaddagen]],"")</f>
        <v>0</v>
      </c>
      <c r="O498" s="101">
        <f>IF(ISNUMBER(jaar_zip[[#This Row],[etmaaltemperatuur]]),IF(jaar_zip[[#This Row],[etmaaltemperatuur]]&gt;stookgrens,jaar_zip[[#This Row],[etmaaltemperatuur]]-stookgrens,0),"")</f>
        <v>0.80000000000000071</v>
      </c>
    </row>
    <row r="499" spans="1:15" x14ac:dyDescent="0.25">
      <c r="A499">
        <v>235</v>
      </c>
      <c r="B499">
        <v>20240811</v>
      </c>
      <c r="C499">
        <v>3.4</v>
      </c>
      <c r="D499">
        <v>20</v>
      </c>
      <c r="E499">
        <v>2042</v>
      </c>
      <c r="F499">
        <v>0</v>
      </c>
      <c r="G499">
        <v>1021.2</v>
      </c>
      <c r="H499">
        <v>79</v>
      </c>
      <c r="I499" s="101" t="s">
        <v>13</v>
      </c>
      <c r="J499" s="1">
        <f>DATEVALUE(RIGHT(jaar_zip[[#This Row],[YYYYMMDD]],2)&amp;"-"&amp;MID(jaar_zip[[#This Row],[YYYYMMDD]],5,2)&amp;"-"&amp;LEFT(jaar_zip[[#This Row],[YYYYMMDD]],4))</f>
        <v>45515</v>
      </c>
      <c r="K499" s="101" t="str">
        <f>IF(AND(VALUE(MONTH(jaar_zip[[#This Row],[Datum]]))=1,VALUE(WEEKNUM(jaar_zip[[#This Row],[Datum]],21))&gt;51),RIGHT(YEAR(jaar_zip[[#This Row],[Datum]])-1,2),RIGHT(YEAR(jaar_zip[[#This Row],[Datum]]),2))&amp;"-"&amp; TEXT(WEEKNUM(jaar_zip[[#This Row],[Datum]],21),"00")</f>
        <v>24-32</v>
      </c>
      <c r="L499" s="101">
        <f>MONTH(jaar_zip[[#This Row],[Datum]])</f>
        <v>8</v>
      </c>
      <c r="M499" s="101">
        <f>IF(ISNUMBER(jaar_zip[[#This Row],[etmaaltemperatuur]]),IF(jaar_zip[[#This Row],[etmaaltemperatuur]]&lt;stookgrens,stookgrens-jaar_zip[[#This Row],[etmaaltemperatuur]],0),"")</f>
        <v>0</v>
      </c>
      <c r="N499" s="101">
        <f>IF(ISNUMBER(jaar_zip[[#This Row],[graaddagen]]),IF(OR(MONTH(jaar_zip[[#This Row],[Datum]])=1,MONTH(jaar_zip[[#This Row],[Datum]])=2,MONTH(jaar_zip[[#This Row],[Datum]])=11,MONTH(jaar_zip[[#This Row],[Datum]])=12),1.1,IF(OR(MONTH(jaar_zip[[#This Row],[Datum]])=3,MONTH(jaar_zip[[#This Row],[Datum]])=10),1,0.8))*jaar_zip[[#This Row],[graaddagen]],"")</f>
        <v>0</v>
      </c>
      <c r="O499" s="101">
        <f>IF(ISNUMBER(jaar_zip[[#This Row],[etmaaltemperatuur]]),IF(jaar_zip[[#This Row],[etmaaltemperatuur]]&gt;stookgrens,jaar_zip[[#This Row],[etmaaltemperatuur]]-stookgrens,0),"")</f>
        <v>2</v>
      </c>
    </row>
    <row r="500" spans="1:15" x14ac:dyDescent="0.25">
      <c r="A500">
        <v>235</v>
      </c>
      <c r="B500">
        <v>20240812</v>
      </c>
      <c r="C500">
        <v>5</v>
      </c>
      <c r="D500">
        <v>23.2</v>
      </c>
      <c r="E500">
        <v>2408</v>
      </c>
      <c r="F500">
        <v>0</v>
      </c>
      <c r="G500">
        <v>1011.7</v>
      </c>
      <c r="H500">
        <v>69</v>
      </c>
      <c r="I500" s="101" t="s">
        <v>13</v>
      </c>
      <c r="J500" s="1">
        <f>DATEVALUE(RIGHT(jaar_zip[[#This Row],[YYYYMMDD]],2)&amp;"-"&amp;MID(jaar_zip[[#This Row],[YYYYMMDD]],5,2)&amp;"-"&amp;LEFT(jaar_zip[[#This Row],[YYYYMMDD]],4))</f>
        <v>45516</v>
      </c>
      <c r="K500" s="101" t="str">
        <f>IF(AND(VALUE(MONTH(jaar_zip[[#This Row],[Datum]]))=1,VALUE(WEEKNUM(jaar_zip[[#This Row],[Datum]],21))&gt;51),RIGHT(YEAR(jaar_zip[[#This Row],[Datum]])-1,2),RIGHT(YEAR(jaar_zip[[#This Row],[Datum]]),2))&amp;"-"&amp; TEXT(WEEKNUM(jaar_zip[[#This Row],[Datum]],21),"00")</f>
        <v>24-33</v>
      </c>
      <c r="L500" s="101">
        <f>MONTH(jaar_zip[[#This Row],[Datum]])</f>
        <v>8</v>
      </c>
      <c r="M500" s="101">
        <f>IF(ISNUMBER(jaar_zip[[#This Row],[etmaaltemperatuur]]),IF(jaar_zip[[#This Row],[etmaaltemperatuur]]&lt;stookgrens,stookgrens-jaar_zip[[#This Row],[etmaaltemperatuur]],0),"")</f>
        <v>0</v>
      </c>
      <c r="N500" s="101">
        <f>IF(ISNUMBER(jaar_zip[[#This Row],[graaddagen]]),IF(OR(MONTH(jaar_zip[[#This Row],[Datum]])=1,MONTH(jaar_zip[[#This Row],[Datum]])=2,MONTH(jaar_zip[[#This Row],[Datum]])=11,MONTH(jaar_zip[[#This Row],[Datum]])=12),1.1,IF(OR(MONTH(jaar_zip[[#This Row],[Datum]])=3,MONTH(jaar_zip[[#This Row],[Datum]])=10),1,0.8))*jaar_zip[[#This Row],[graaddagen]],"")</f>
        <v>0</v>
      </c>
      <c r="O500" s="101">
        <f>IF(ISNUMBER(jaar_zip[[#This Row],[etmaaltemperatuur]]),IF(jaar_zip[[#This Row],[etmaaltemperatuur]]&gt;stookgrens,jaar_zip[[#This Row],[etmaaltemperatuur]]-stookgrens,0),"")</f>
        <v>5.1999999999999993</v>
      </c>
    </row>
    <row r="501" spans="1:15" x14ac:dyDescent="0.25">
      <c r="A501">
        <v>235</v>
      </c>
      <c r="B501">
        <v>20240813</v>
      </c>
      <c r="C501">
        <v>3.3</v>
      </c>
      <c r="D501">
        <v>21.4</v>
      </c>
      <c r="E501">
        <v>1259</v>
      </c>
      <c r="F501">
        <v>-0.1</v>
      </c>
      <c r="G501">
        <v>1008.9</v>
      </c>
      <c r="H501">
        <v>85</v>
      </c>
      <c r="I501" s="101" t="s">
        <v>13</v>
      </c>
      <c r="J501" s="1">
        <f>DATEVALUE(RIGHT(jaar_zip[[#This Row],[YYYYMMDD]],2)&amp;"-"&amp;MID(jaar_zip[[#This Row],[YYYYMMDD]],5,2)&amp;"-"&amp;LEFT(jaar_zip[[#This Row],[YYYYMMDD]],4))</f>
        <v>45517</v>
      </c>
      <c r="K501" s="101" t="str">
        <f>IF(AND(VALUE(MONTH(jaar_zip[[#This Row],[Datum]]))=1,VALUE(WEEKNUM(jaar_zip[[#This Row],[Datum]],21))&gt;51),RIGHT(YEAR(jaar_zip[[#This Row],[Datum]])-1,2),RIGHT(YEAR(jaar_zip[[#This Row],[Datum]]),2))&amp;"-"&amp; TEXT(WEEKNUM(jaar_zip[[#This Row],[Datum]],21),"00")</f>
        <v>24-33</v>
      </c>
      <c r="L501" s="101">
        <f>MONTH(jaar_zip[[#This Row],[Datum]])</f>
        <v>8</v>
      </c>
      <c r="M501" s="101">
        <f>IF(ISNUMBER(jaar_zip[[#This Row],[etmaaltemperatuur]]),IF(jaar_zip[[#This Row],[etmaaltemperatuur]]&lt;stookgrens,stookgrens-jaar_zip[[#This Row],[etmaaltemperatuur]],0),"")</f>
        <v>0</v>
      </c>
      <c r="N501" s="101">
        <f>IF(ISNUMBER(jaar_zip[[#This Row],[graaddagen]]),IF(OR(MONTH(jaar_zip[[#This Row],[Datum]])=1,MONTH(jaar_zip[[#This Row],[Datum]])=2,MONTH(jaar_zip[[#This Row],[Datum]])=11,MONTH(jaar_zip[[#This Row],[Datum]])=12),1.1,IF(OR(MONTH(jaar_zip[[#This Row],[Datum]])=3,MONTH(jaar_zip[[#This Row],[Datum]])=10),1,0.8))*jaar_zip[[#This Row],[graaddagen]],"")</f>
        <v>0</v>
      </c>
      <c r="O501" s="101">
        <f>IF(ISNUMBER(jaar_zip[[#This Row],[etmaaltemperatuur]]),IF(jaar_zip[[#This Row],[etmaaltemperatuur]]&gt;stookgrens,jaar_zip[[#This Row],[etmaaltemperatuur]]-stookgrens,0),"")</f>
        <v>3.3999999999999986</v>
      </c>
    </row>
    <row r="502" spans="1:15" x14ac:dyDescent="0.25">
      <c r="A502">
        <v>235</v>
      </c>
      <c r="B502">
        <v>20240814</v>
      </c>
      <c r="C502">
        <v>2</v>
      </c>
      <c r="D502">
        <v>19.7</v>
      </c>
      <c r="E502">
        <v>791</v>
      </c>
      <c r="F502">
        <v>3.3</v>
      </c>
      <c r="G502">
        <v>1012.2</v>
      </c>
      <c r="H502">
        <v>86</v>
      </c>
      <c r="I502" s="101" t="s">
        <v>13</v>
      </c>
      <c r="J502" s="1">
        <f>DATEVALUE(RIGHT(jaar_zip[[#This Row],[YYYYMMDD]],2)&amp;"-"&amp;MID(jaar_zip[[#This Row],[YYYYMMDD]],5,2)&amp;"-"&amp;LEFT(jaar_zip[[#This Row],[YYYYMMDD]],4))</f>
        <v>45518</v>
      </c>
      <c r="K502" s="101" t="str">
        <f>IF(AND(VALUE(MONTH(jaar_zip[[#This Row],[Datum]]))=1,VALUE(WEEKNUM(jaar_zip[[#This Row],[Datum]],21))&gt;51),RIGHT(YEAR(jaar_zip[[#This Row],[Datum]])-1,2),RIGHT(YEAR(jaar_zip[[#This Row],[Datum]]),2))&amp;"-"&amp; TEXT(WEEKNUM(jaar_zip[[#This Row],[Datum]],21),"00")</f>
        <v>24-33</v>
      </c>
      <c r="L502" s="101">
        <f>MONTH(jaar_zip[[#This Row],[Datum]])</f>
        <v>8</v>
      </c>
      <c r="M502" s="101">
        <f>IF(ISNUMBER(jaar_zip[[#This Row],[etmaaltemperatuur]]),IF(jaar_zip[[#This Row],[etmaaltemperatuur]]&lt;stookgrens,stookgrens-jaar_zip[[#This Row],[etmaaltemperatuur]],0),"")</f>
        <v>0</v>
      </c>
      <c r="N502" s="101">
        <f>IF(ISNUMBER(jaar_zip[[#This Row],[graaddagen]]),IF(OR(MONTH(jaar_zip[[#This Row],[Datum]])=1,MONTH(jaar_zip[[#This Row],[Datum]])=2,MONTH(jaar_zip[[#This Row],[Datum]])=11,MONTH(jaar_zip[[#This Row],[Datum]])=12),1.1,IF(OR(MONTH(jaar_zip[[#This Row],[Datum]])=3,MONTH(jaar_zip[[#This Row],[Datum]])=10),1,0.8))*jaar_zip[[#This Row],[graaddagen]],"")</f>
        <v>0</v>
      </c>
      <c r="O502" s="101">
        <f>IF(ISNUMBER(jaar_zip[[#This Row],[etmaaltemperatuur]]),IF(jaar_zip[[#This Row],[etmaaltemperatuur]]&gt;stookgrens,jaar_zip[[#This Row],[etmaaltemperatuur]]-stookgrens,0),"")</f>
        <v>1.6999999999999993</v>
      </c>
    </row>
    <row r="503" spans="1:15" x14ac:dyDescent="0.25">
      <c r="A503">
        <v>235</v>
      </c>
      <c r="B503">
        <v>20240815</v>
      </c>
      <c r="C503">
        <v>6.3</v>
      </c>
      <c r="D503">
        <v>19.600000000000001</v>
      </c>
      <c r="E503">
        <v>1784</v>
      </c>
      <c r="F503">
        <v>0</v>
      </c>
      <c r="G503">
        <v>1014.2</v>
      </c>
      <c r="H503">
        <v>83</v>
      </c>
      <c r="I503" s="101" t="s">
        <v>13</v>
      </c>
      <c r="J503" s="1">
        <f>DATEVALUE(RIGHT(jaar_zip[[#This Row],[YYYYMMDD]],2)&amp;"-"&amp;MID(jaar_zip[[#This Row],[YYYYMMDD]],5,2)&amp;"-"&amp;LEFT(jaar_zip[[#This Row],[YYYYMMDD]],4))</f>
        <v>45519</v>
      </c>
      <c r="K503" s="101" t="str">
        <f>IF(AND(VALUE(MONTH(jaar_zip[[#This Row],[Datum]]))=1,VALUE(WEEKNUM(jaar_zip[[#This Row],[Datum]],21))&gt;51),RIGHT(YEAR(jaar_zip[[#This Row],[Datum]])-1,2),RIGHT(YEAR(jaar_zip[[#This Row],[Datum]]),2))&amp;"-"&amp; TEXT(WEEKNUM(jaar_zip[[#This Row],[Datum]],21),"00")</f>
        <v>24-33</v>
      </c>
      <c r="L503" s="101">
        <f>MONTH(jaar_zip[[#This Row],[Datum]])</f>
        <v>8</v>
      </c>
      <c r="M503" s="101">
        <f>IF(ISNUMBER(jaar_zip[[#This Row],[etmaaltemperatuur]]),IF(jaar_zip[[#This Row],[etmaaltemperatuur]]&lt;stookgrens,stookgrens-jaar_zip[[#This Row],[etmaaltemperatuur]],0),"")</f>
        <v>0</v>
      </c>
      <c r="N503" s="101">
        <f>IF(ISNUMBER(jaar_zip[[#This Row],[graaddagen]]),IF(OR(MONTH(jaar_zip[[#This Row],[Datum]])=1,MONTH(jaar_zip[[#This Row],[Datum]])=2,MONTH(jaar_zip[[#This Row],[Datum]])=11,MONTH(jaar_zip[[#This Row],[Datum]])=12),1.1,IF(OR(MONTH(jaar_zip[[#This Row],[Datum]])=3,MONTH(jaar_zip[[#This Row],[Datum]])=10),1,0.8))*jaar_zip[[#This Row],[graaddagen]],"")</f>
        <v>0</v>
      </c>
      <c r="O503" s="101">
        <f>IF(ISNUMBER(jaar_zip[[#This Row],[etmaaltemperatuur]]),IF(jaar_zip[[#This Row],[etmaaltemperatuur]]&gt;stookgrens,jaar_zip[[#This Row],[etmaaltemperatuur]]-stookgrens,0),"")</f>
        <v>1.6000000000000014</v>
      </c>
    </row>
    <row r="504" spans="1:15" x14ac:dyDescent="0.25">
      <c r="A504">
        <v>235</v>
      </c>
      <c r="B504">
        <v>20240816</v>
      </c>
      <c r="C504">
        <v>3.2</v>
      </c>
      <c r="D504">
        <v>18.3</v>
      </c>
      <c r="E504">
        <v>1351</v>
      </c>
      <c r="F504">
        <v>12.6</v>
      </c>
      <c r="G504">
        <v>1013.9</v>
      </c>
      <c r="H504">
        <v>82</v>
      </c>
      <c r="I504" s="101" t="s">
        <v>13</v>
      </c>
      <c r="J504" s="1">
        <f>DATEVALUE(RIGHT(jaar_zip[[#This Row],[YYYYMMDD]],2)&amp;"-"&amp;MID(jaar_zip[[#This Row],[YYYYMMDD]],5,2)&amp;"-"&amp;LEFT(jaar_zip[[#This Row],[YYYYMMDD]],4))</f>
        <v>45520</v>
      </c>
      <c r="K504" s="101" t="str">
        <f>IF(AND(VALUE(MONTH(jaar_zip[[#This Row],[Datum]]))=1,VALUE(WEEKNUM(jaar_zip[[#This Row],[Datum]],21))&gt;51),RIGHT(YEAR(jaar_zip[[#This Row],[Datum]])-1,2),RIGHT(YEAR(jaar_zip[[#This Row],[Datum]]),2))&amp;"-"&amp; TEXT(WEEKNUM(jaar_zip[[#This Row],[Datum]],21),"00")</f>
        <v>24-33</v>
      </c>
      <c r="L504" s="101">
        <f>MONTH(jaar_zip[[#This Row],[Datum]])</f>
        <v>8</v>
      </c>
      <c r="M504" s="101">
        <f>IF(ISNUMBER(jaar_zip[[#This Row],[etmaaltemperatuur]]),IF(jaar_zip[[#This Row],[etmaaltemperatuur]]&lt;stookgrens,stookgrens-jaar_zip[[#This Row],[etmaaltemperatuur]],0),"")</f>
        <v>0</v>
      </c>
      <c r="N504" s="101">
        <f>IF(ISNUMBER(jaar_zip[[#This Row],[graaddagen]]),IF(OR(MONTH(jaar_zip[[#This Row],[Datum]])=1,MONTH(jaar_zip[[#This Row],[Datum]])=2,MONTH(jaar_zip[[#This Row],[Datum]])=11,MONTH(jaar_zip[[#This Row],[Datum]])=12),1.1,IF(OR(MONTH(jaar_zip[[#This Row],[Datum]])=3,MONTH(jaar_zip[[#This Row],[Datum]])=10),1,0.8))*jaar_zip[[#This Row],[graaddagen]],"")</f>
        <v>0</v>
      </c>
      <c r="O504" s="101">
        <f>IF(ISNUMBER(jaar_zip[[#This Row],[etmaaltemperatuur]]),IF(jaar_zip[[#This Row],[etmaaltemperatuur]]&gt;stookgrens,jaar_zip[[#This Row],[etmaaltemperatuur]]-stookgrens,0),"")</f>
        <v>0.30000000000000071</v>
      </c>
    </row>
    <row r="505" spans="1:15" x14ac:dyDescent="0.25">
      <c r="A505">
        <v>235</v>
      </c>
      <c r="B505">
        <v>20240817</v>
      </c>
      <c r="C505">
        <v>1.8</v>
      </c>
      <c r="D505">
        <v>17.3</v>
      </c>
      <c r="E505">
        <v>2068</v>
      </c>
      <c r="F505">
        <v>0</v>
      </c>
      <c r="G505">
        <v>1013.2</v>
      </c>
      <c r="H505">
        <v>76</v>
      </c>
      <c r="I505" s="101" t="s">
        <v>13</v>
      </c>
      <c r="J505" s="1">
        <f>DATEVALUE(RIGHT(jaar_zip[[#This Row],[YYYYMMDD]],2)&amp;"-"&amp;MID(jaar_zip[[#This Row],[YYYYMMDD]],5,2)&amp;"-"&amp;LEFT(jaar_zip[[#This Row],[YYYYMMDD]],4))</f>
        <v>45521</v>
      </c>
      <c r="K505" s="101" t="str">
        <f>IF(AND(VALUE(MONTH(jaar_zip[[#This Row],[Datum]]))=1,VALUE(WEEKNUM(jaar_zip[[#This Row],[Datum]],21))&gt;51),RIGHT(YEAR(jaar_zip[[#This Row],[Datum]])-1,2),RIGHT(YEAR(jaar_zip[[#This Row],[Datum]]),2))&amp;"-"&amp; TEXT(WEEKNUM(jaar_zip[[#This Row],[Datum]],21),"00")</f>
        <v>24-33</v>
      </c>
      <c r="L505" s="101">
        <f>MONTH(jaar_zip[[#This Row],[Datum]])</f>
        <v>8</v>
      </c>
      <c r="M505" s="101">
        <f>IF(ISNUMBER(jaar_zip[[#This Row],[etmaaltemperatuur]]),IF(jaar_zip[[#This Row],[etmaaltemperatuur]]&lt;stookgrens,stookgrens-jaar_zip[[#This Row],[etmaaltemperatuur]],0),"")</f>
        <v>0.69999999999999929</v>
      </c>
      <c r="N505" s="101">
        <f>IF(ISNUMBER(jaar_zip[[#This Row],[graaddagen]]),IF(OR(MONTH(jaar_zip[[#This Row],[Datum]])=1,MONTH(jaar_zip[[#This Row],[Datum]])=2,MONTH(jaar_zip[[#This Row],[Datum]])=11,MONTH(jaar_zip[[#This Row],[Datum]])=12),1.1,IF(OR(MONTH(jaar_zip[[#This Row],[Datum]])=3,MONTH(jaar_zip[[#This Row],[Datum]])=10),1,0.8))*jaar_zip[[#This Row],[graaddagen]],"")</f>
        <v>0.5599999999999995</v>
      </c>
      <c r="O505" s="101">
        <f>IF(ISNUMBER(jaar_zip[[#This Row],[etmaaltemperatuur]]),IF(jaar_zip[[#This Row],[etmaaltemperatuur]]&gt;stookgrens,jaar_zip[[#This Row],[etmaaltemperatuur]]-stookgrens,0),"")</f>
        <v>0</v>
      </c>
    </row>
    <row r="506" spans="1:15" x14ac:dyDescent="0.25">
      <c r="A506">
        <v>235</v>
      </c>
      <c r="B506">
        <v>20240818</v>
      </c>
      <c r="C506">
        <v>2.9</v>
      </c>
      <c r="D506">
        <v>18.3</v>
      </c>
      <c r="E506">
        <v>1580</v>
      </c>
      <c r="F506">
        <v>0</v>
      </c>
      <c r="G506">
        <v>1013.2</v>
      </c>
      <c r="H506">
        <v>69</v>
      </c>
      <c r="I506" s="101" t="s">
        <v>13</v>
      </c>
      <c r="J506" s="1">
        <f>DATEVALUE(RIGHT(jaar_zip[[#This Row],[YYYYMMDD]],2)&amp;"-"&amp;MID(jaar_zip[[#This Row],[YYYYMMDD]],5,2)&amp;"-"&amp;LEFT(jaar_zip[[#This Row],[YYYYMMDD]],4))</f>
        <v>45522</v>
      </c>
      <c r="K506" s="101" t="str">
        <f>IF(AND(VALUE(MONTH(jaar_zip[[#This Row],[Datum]]))=1,VALUE(WEEKNUM(jaar_zip[[#This Row],[Datum]],21))&gt;51),RIGHT(YEAR(jaar_zip[[#This Row],[Datum]])-1,2),RIGHT(YEAR(jaar_zip[[#This Row],[Datum]]),2))&amp;"-"&amp; TEXT(WEEKNUM(jaar_zip[[#This Row],[Datum]],21),"00")</f>
        <v>24-33</v>
      </c>
      <c r="L506" s="101">
        <f>MONTH(jaar_zip[[#This Row],[Datum]])</f>
        <v>8</v>
      </c>
      <c r="M506" s="101">
        <f>IF(ISNUMBER(jaar_zip[[#This Row],[etmaaltemperatuur]]),IF(jaar_zip[[#This Row],[etmaaltemperatuur]]&lt;stookgrens,stookgrens-jaar_zip[[#This Row],[etmaaltemperatuur]],0),"")</f>
        <v>0</v>
      </c>
      <c r="N506" s="101">
        <f>IF(ISNUMBER(jaar_zip[[#This Row],[graaddagen]]),IF(OR(MONTH(jaar_zip[[#This Row],[Datum]])=1,MONTH(jaar_zip[[#This Row],[Datum]])=2,MONTH(jaar_zip[[#This Row],[Datum]])=11,MONTH(jaar_zip[[#This Row],[Datum]])=12),1.1,IF(OR(MONTH(jaar_zip[[#This Row],[Datum]])=3,MONTH(jaar_zip[[#This Row],[Datum]])=10),1,0.8))*jaar_zip[[#This Row],[graaddagen]],"")</f>
        <v>0</v>
      </c>
      <c r="O506" s="101">
        <f>IF(ISNUMBER(jaar_zip[[#This Row],[etmaaltemperatuur]]),IF(jaar_zip[[#This Row],[etmaaltemperatuur]]&gt;stookgrens,jaar_zip[[#This Row],[etmaaltemperatuur]]-stookgrens,0),"")</f>
        <v>0.30000000000000071</v>
      </c>
    </row>
    <row r="507" spans="1:15" x14ac:dyDescent="0.25">
      <c r="A507">
        <v>235</v>
      </c>
      <c r="B507">
        <v>20240819</v>
      </c>
      <c r="C507">
        <v>4</v>
      </c>
      <c r="D507">
        <v>18.2</v>
      </c>
      <c r="E507">
        <v>1875</v>
      </c>
      <c r="F507">
        <v>0</v>
      </c>
      <c r="G507">
        <v>1016.3</v>
      </c>
      <c r="H507">
        <v>72</v>
      </c>
      <c r="I507" s="101" t="s">
        <v>13</v>
      </c>
      <c r="J507" s="1">
        <f>DATEVALUE(RIGHT(jaar_zip[[#This Row],[YYYYMMDD]],2)&amp;"-"&amp;MID(jaar_zip[[#This Row],[YYYYMMDD]],5,2)&amp;"-"&amp;LEFT(jaar_zip[[#This Row],[YYYYMMDD]],4))</f>
        <v>45523</v>
      </c>
      <c r="K507" s="101" t="str">
        <f>IF(AND(VALUE(MONTH(jaar_zip[[#This Row],[Datum]]))=1,VALUE(WEEKNUM(jaar_zip[[#This Row],[Datum]],21))&gt;51),RIGHT(YEAR(jaar_zip[[#This Row],[Datum]])-1,2),RIGHT(YEAR(jaar_zip[[#This Row],[Datum]]),2))&amp;"-"&amp; TEXT(WEEKNUM(jaar_zip[[#This Row],[Datum]],21),"00")</f>
        <v>24-34</v>
      </c>
      <c r="L507" s="101">
        <f>MONTH(jaar_zip[[#This Row],[Datum]])</f>
        <v>8</v>
      </c>
      <c r="M507" s="101">
        <f>IF(ISNUMBER(jaar_zip[[#This Row],[etmaaltemperatuur]]),IF(jaar_zip[[#This Row],[etmaaltemperatuur]]&lt;stookgrens,stookgrens-jaar_zip[[#This Row],[etmaaltemperatuur]],0),"")</f>
        <v>0</v>
      </c>
      <c r="N507" s="101">
        <f>IF(ISNUMBER(jaar_zip[[#This Row],[graaddagen]]),IF(OR(MONTH(jaar_zip[[#This Row],[Datum]])=1,MONTH(jaar_zip[[#This Row],[Datum]])=2,MONTH(jaar_zip[[#This Row],[Datum]])=11,MONTH(jaar_zip[[#This Row],[Datum]])=12),1.1,IF(OR(MONTH(jaar_zip[[#This Row],[Datum]])=3,MONTH(jaar_zip[[#This Row],[Datum]])=10),1,0.8))*jaar_zip[[#This Row],[graaddagen]],"")</f>
        <v>0</v>
      </c>
      <c r="O507" s="101">
        <f>IF(ISNUMBER(jaar_zip[[#This Row],[etmaaltemperatuur]]),IF(jaar_zip[[#This Row],[etmaaltemperatuur]]&gt;stookgrens,jaar_zip[[#This Row],[etmaaltemperatuur]]-stookgrens,0),"")</f>
        <v>0.19999999999999929</v>
      </c>
    </row>
    <row r="508" spans="1:15" x14ac:dyDescent="0.25">
      <c r="A508">
        <v>235</v>
      </c>
      <c r="B508">
        <v>20240820</v>
      </c>
      <c r="C508">
        <v>5.5</v>
      </c>
      <c r="D508">
        <v>18</v>
      </c>
      <c r="E508">
        <v>736</v>
      </c>
      <c r="F508">
        <v>8.5</v>
      </c>
      <c r="G508">
        <v>1009.5</v>
      </c>
      <c r="H508">
        <v>81</v>
      </c>
      <c r="I508" s="101" t="s">
        <v>13</v>
      </c>
      <c r="J508" s="1">
        <f>DATEVALUE(RIGHT(jaar_zip[[#This Row],[YYYYMMDD]],2)&amp;"-"&amp;MID(jaar_zip[[#This Row],[YYYYMMDD]],5,2)&amp;"-"&amp;LEFT(jaar_zip[[#This Row],[YYYYMMDD]],4))</f>
        <v>45524</v>
      </c>
      <c r="K508" s="101" t="str">
        <f>IF(AND(VALUE(MONTH(jaar_zip[[#This Row],[Datum]]))=1,VALUE(WEEKNUM(jaar_zip[[#This Row],[Datum]],21))&gt;51),RIGHT(YEAR(jaar_zip[[#This Row],[Datum]])-1,2),RIGHT(YEAR(jaar_zip[[#This Row],[Datum]]),2))&amp;"-"&amp; TEXT(WEEKNUM(jaar_zip[[#This Row],[Datum]],21),"00")</f>
        <v>24-34</v>
      </c>
      <c r="L508" s="101">
        <f>MONTH(jaar_zip[[#This Row],[Datum]])</f>
        <v>8</v>
      </c>
      <c r="M508" s="101">
        <f>IF(ISNUMBER(jaar_zip[[#This Row],[etmaaltemperatuur]]),IF(jaar_zip[[#This Row],[etmaaltemperatuur]]&lt;stookgrens,stookgrens-jaar_zip[[#This Row],[etmaaltemperatuur]],0),"")</f>
        <v>0</v>
      </c>
      <c r="N508" s="101">
        <f>IF(ISNUMBER(jaar_zip[[#This Row],[graaddagen]]),IF(OR(MONTH(jaar_zip[[#This Row],[Datum]])=1,MONTH(jaar_zip[[#This Row],[Datum]])=2,MONTH(jaar_zip[[#This Row],[Datum]])=11,MONTH(jaar_zip[[#This Row],[Datum]])=12),1.1,IF(OR(MONTH(jaar_zip[[#This Row],[Datum]])=3,MONTH(jaar_zip[[#This Row],[Datum]])=10),1,0.8))*jaar_zip[[#This Row],[graaddagen]],"")</f>
        <v>0</v>
      </c>
      <c r="O508" s="101">
        <f>IF(ISNUMBER(jaar_zip[[#This Row],[etmaaltemperatuur]]),IF(jaar_zip[[#This Row],[etmaaltemperatuur]]&gt;stookgrens,jaar_zip[[#This Row],[etmaaltemperatuur]]-stookgrens,0),"")</f>
        <v>0</v>
      </c>
    </row>
    <row r="509" spans="1:15" x14ac:dyDescent="0.25">
      <c r="A509">
        <v>235</v>
      </c>
      <c r="B509">
        <v>20240821</v>
      </c>
      <c r="C509">
        <v>7.6</v>
      </c>
      <c r="D509">
        <v>17.2</v>
      </c>
      <c r="E509">
        <v>1862</v>
      </c>
      <c r="F509">
        <v>-0.1</v>
      </c>
      <c r="G509">
        <v>1014</v>
      </c>
      <c r="H509">
        <v>64</v>
      </c>
      <c r="I509" s="101" t="s">
        <v>13</v>
      </c>
      <c r="J509" s="1">
        <f>DATEVALUE(RIGHT(jaar_zip[[#This Row],[YYYYMMDD]],2)&amp;"-"&amp;MID(jaar_zip[[#This Row],[YYYYMMDD]],5,2)&amp;"-"&amp;LEFT(jaar_zip[[#This Row],[YYYYMMDD]],4))</f>
        <v>45525</v>
      </c>
      <c r="K509" s="101" t="str">
        <f>IF(AND(VALUE(MONTH(jaar_zip[[#This Row],[Datum]]))=1,VALUE(WEEKNUM(jaar_zip[[#This Row],[Datum]],21))&gt;51),RIGHT(YEAR(jaar_zip[[#This Row],[Datum]])-1,2),RIGHT(YEAR(jaar_zip[[#This Row],[Datum]]),2))&amp;"-"&amp; TEXT(WEEKNUM(jaar_zip[[#This Row],[Datum]],21),"00")</f>
        <v>24-34</v>
      </c>
      <c r="L509" s="101">
        <f>MONTH(jaar_zip[[#This Row],[Datum]])</f>
        <v>8</v>
      </c>
      <c r="M509" s="101">
        <f>IF(ISNUMBER(jaar_zip[[#This Row],[etmaaltemperatuur]]),IF(jaar_zip[[#This Row],[etmaaltemperatuur]]&lt;stookgrens,stookgrens-jaar_zip[[#This Row],[etmaaltemperatuur]],0),"")</f>
        <v>0.80000000000000071</v>
      </c>
      <c r="N509" s="101">
        <f>IF(ISNUMBER(jaar_zip[[#This Row],[graaddagen]]),IF(OR(MONTH(jaar_zip[[#This Row],[Datum]])=1,MONTH(jaar_zip[[#This Row],[Datum]])=2,MONTH(jaar_zip[[#This Row],[Datum]])=11,MONTH(jaar_zip[[#This Row],[Datum]])=12),1.1,IF(OR(MONTH(jaar_zip[[#This Row],[Datum]])=3,MONTH(jaar_zip[[#This Row],[Datum]])=10),1,0.8))*jaar_zip[[#This Row],[graaddagen]],"")</f>
        <v>0.64000000000000057</v>
      </c>
      <c r="O509" s="101">
        <f>IF(ISNUMBER(jaar_zip[[#This Row],[etmaaltemperatuur]]),IF(jaar_zip[[#This Row],[etmaaltemperatuur]]&gt;stookgrens,jaar_zip[[#This Row],[etmaaltemperatuur]]-stookgrens,0),"")</f>
        <v>0</v>
      </c>
    </row>
    <row r="510" spans="1:15" x14ac:dyDescent="0.25">
      <c r="A510">
        <v>235</v>
      </c>
      <c r="B510">
        <v>20240822</v>
      </c>
      <c r="C510">
        <v>10.1</v>
      </c>
      <c r="D510">
        <v>18.7</v>
      </c>
      <c r="E510">
        <v>793</v>
      </c>
      <c r="F510">
        <v>0.1</v>
      </c>
      <c r="G510">
        <v>1007</v>
      </c>
      <c r="H510">
        <v>76</v>
      </c>
      <c r="I510" s="101" t="s">
        <v>13</v>
      </c>
      <c r="J510" s="1">
        <f>DATEVALUE(RIGHT(jaar_zip[[#This Row],[YYYYMMDD]],2)&amp;"-"&amp;MID(jaar_zip[[#This Row],[YYYYMMDD]],5,2)&amp;"-"&amp;LEFT(jaar_zip[[#This Row],[YYYYMMDD]],4))</f>
        <v>45526</v>
      </c>
      <c r="K510" s="101" t="str">
        <f>IF(AND(VALUE(MONTH(jaar_zip[[#This Row],[Datum]]))=1,VALUE(WEEKNUM(jaar_zip[[#This Row],[Datum]],21))&gt;51),RIGHT(YEAR(jaar_zip[[#This Row],[Datum]])-1,2),RIGHT(YEAR(jaar_zip[[#This Row],[Datum]]),2))&amp;"-"&amp; TEXT(WEEKNUM(jaar_zip[[#This Row],[Datum]],21),"00")</f>
        <v>24-34</v>
      </c>
      <c r="L510" s="101">
        <f>MONTH(jaar_zip[[#This Row],[Datum]])</f>
        <v>8</v>
      </c>
      <c r="M510" s="101">
        <f>IF(ISNUMBER(jaar_zip[[#This Row],[etmaaltemperatuur]]),IF(jaar_zip[[#This Row],[etmaaltemperatuur]]&lt;stookgrens,stookgrens-jaar_zip[[#This Row],[etmaaltemperatuur]],0),"")</f>
        <v>0</v>
      </c>
      <c r="N510" s="101">
        <f>IF(ISNUMBER(jaar_zip[[#This Row],[graaddagen]]),IF(OR(MONTH(jaar_zip[[#This Row],[Datum]])=1,MONTH(jaar_zip[[#This Row],[Datum]])=2,MONTH(jaar_zip[[#This Row],[Datum]])=11,MONTH(jaar_zip[[#This Row],[Datum]])=12),1.1,IF(OR(MONTH(jaar_zip[[#This Row],[Datum]])=3,MONTH(jaar_zip[[#This Row],[Datum]])=10),1,0.8))*jaar_zip[[#This Row],[graaddagen]],"")</f>
        <v>0</v>
      </c>
      <c r="O510" s="101">
        <f>IF(ISNUMBER(jaar_zip[[#This Row],[etmaaltemperatuur]]),IF(jaar_zip[[#This Row],[etmaaltemperatuur]]&gt;stookgrens,jaar_zip[[#This Row],[etmaaltemperatuur]]-stookgrens,0),"")</f>
        <v>0.69999999999999929</v>
      </c>
    </row>
    <row r="511" spans="1:15" x14ac:dyDescent="0.25">
      <c r="A511">
        <v>235</v>
      </c>
      <c r="B511">
        <v>20240823</v>
      </c>
      <c r="C511">
        <v>7.9</v>
      </c>
      <c r="D511">
        <v>18.600000000000001</v>
      </c>
      <c r="E511">
        <v>1430</v>
      </c>
      <c r="F511">
        <v>0.8</v>
      </c>
      <c r="G511">
        <v>1004.1</v>
      </c>
      <c r="H511">
        <v>79</v>
      </c>
      <c r="I511" s="101" t="s">
        <v>13</v>
      </c>
      <c r="J511" s="1">
        <f>DATEVALUE(RIGHT(jaar_zip[[#This Row],[YYYYMMDD]],2)&amp;"-"&amp;MID(jaar_zip[[#This Row],[YYYYMMDD]],5,2)&amp;"-"&amp;LEFT(jaar_zip[[#This Row],[YYYYMMDD]],4))</f>
        <v>45527</v>
      </c>
      <c r="K511" s="101" t="str">
        <f>IF(AND(VALUE(MONTH(jaar_zip[[#This Row],[Datum]]))=1,VALUE(WEEKNUM(jaar_zip[[#This Row],[Datum]],21))&gt;51),RIGHT(YEAR(jaar_zip[[#This Row],[Datum]])-1,2),RIGHT(YEAR(jaar_zip[[#This Row],[Datum]]),2))&amp;"-"&amp; TEXT(WEEKNUM(jaar_zip[[#This Row],[Datum]],21),"00")</f>
        <v>24-34</v>
      </c>
      <c r="L511" s="101">
        <f>MONTH(jaar_zip[[#This Row],[Datum]])</f>
        <v>8</v>
      </c>
      <c r="M511" s="101">
        <f>IF(ISNUMBER(jaar_zip[[#This Row],[etmaaltemperatuur]]),IF(jaar_zip[[#This Row],[etmaaltemperatuur]]&lt;stookgrens,stookgrens-jaar_zip[[#This Row],[etmaaltemperatuur]],0),"")</f>
        <v>0</v>
      </c>
      <c r="N511" s="101">
        <f>IF(ISNUMBER(jaar_zip[[#This Row],[graaddagen]]),IF(OR(MONTH(jaar_zip[[#This Row],[Datum]])=1,MONTH(jaar_zip[[#This Row],[Datum]])=2,MONTH(jaar_zip[[#This Row],[Datum]])=11,MONTH(jaar_zip[[#This Row],[Datum]])=12),1.1,IF(OR(MONTH(jaar_zip[[#This Row],[Datum]])=3,MONTH(jaar_zip[[#This Row],[Datum]])=10),1,0.8))*jaar_zip[[#This Row],[graaddagen]],"")</f>
        <v>0</v>
      </c>
      <c r="O511" s="101">
        <f>IF(ISNUMBER(jaar_zip[[#This Row],[etmaaltemperatuur]]),IF(jaar_zip[[#This Row],[etmaaltemperatuur]]&gt;stookgrens,jaar_zip[[#This Row],[etmaaltemperatuur]]-stookgrens,0),"")</f>
        <v>0.60000000000000142</v>
      </c>
    </row>
    <row r="512" spans="1:15" x14ac:dyDescent="0.25">
      <c r="A512">
        <v>235</v>
      </c>
      <c r="B512">
        <v>20240824</v>
      </c>
      <c r="C512">
        <v>4.4000000000000004</v>
      </c>
      <c r="D512">
        <v>17</v>
      </c>
      <c r="E512">
        <v>469</v>
      </c>
      <c r="F512">
        <v>5.9</v>
      </c>
      <c r="G512">
        <v>1005.1</v>
      </c>
      <c r="H512">
        <v>88</v>
      </c>
      <c r="I512" s="101" t="s">
        <v>13</v>
      </c>
      <c r="J512" s="1">
        <f>DATEVALUE(RIGHT(jaar_zip[[#This Row],[YYYYMMDD]],2)&amp;"-"&amp;MID(jaar_zip[[#This Row],[YYYYMMDD]],5,2)&amp;"-"&amp;LEFT(jaar_zip[[#This Row],[YYYYMMDD]],4))</f>
        <v>45528</v>
      </c>
      <c r="K512" s="101" t="str">
        <f>IF(AND(VALUE(MONTH(jaar_zip[[#This Row],[Datum]]))=1,VALUE(WEEKNUM(jaar_zip[[#This Row],[Datum]],21))&gt;51),RIGHT(YEAR(jaar_zip[[#This Row],[Datum]])-1,2),RIGHT(YEAR(jaar_zip[[#This Row],[Datum]]),2))&amp;"-"&amp; TEXT(WEEKNUM(jaar_zip[[#This Row],[Datum]],21),"00")</f>
        <v>24-34</v>
      </c>
      <c r="L512" s="101">
        <f>MONTH(jaar_zip[[#This Row],[Datum]])</f>
        <v>8</v>
      </c>
      <c r="M512" s="101">
        <f>IF(ISNUMBER(jaar_zip[[#This Row],[etmaaltemperatuur]]),IF(jaar_zip[[#This Row],[etmaaltemperatuur]]&lt;stookgrens,stookgrens-jaar_zip[[#This Row],[etmaaltemperatuur]],0),"")</f>
        <v>1</v>
      </c>
      <c r="N512" s="101">
        <f>IF(ISNUMBER(jaar_zip[[#This Row],[graaddagen]]),IF(OR(MONTH(jaar_zip[[#This Row],[Datum]])=1,MONTH(jaar_zip[[#This Row],[Datum]])=2,MONTH(jaar_zip[[#This Row],[Datum]])=11,MONTH(jaar_zip[[#This Row],[Datum]])=12),1.1,IF(OR(MONTH(jaar_zip[[#This Row],[Datum]])=3,MONTH(jaar_zip[[#This Row],[Datum]])=10),1,0.8))*jaar_zip[[#This Row],[graaddagen]],"")</f>
        <v>0.8</v>
      </c>
      <c r="O512" s="101">
        <f>IF(ISNUMBER(jaar_zip[[#This Row],[etmaaltemperatuur]]),IF(jaar_zip[[#This Row],[etmaaltemperatuur]]&gt;stookgrens,jaar_zip[[#This Row],[etmaaltemperatuur]]-stookgrens,0),"")</f>
        <v>0</v>
      </c>
    </row>
    <row r="513" spans="1:15" x14ac:dyDescent="0.25">
      <c r="A513">
        <v>235</v>
      </c>
      <c r="B513">
        <v>20240825</v>
      </c>
      <c r="C513">
        <v>7.8</v>
      </c>
      <c r="D513">
        <v>17.3</v>
      </c>
      <c r="E513">
        <v>2081</v>
      </c>
      <c r="F513">
        <v>0.1</v>
      </c>
      <c r="G513">
        <v>1017</v>
      </c>
      <c r="H513">
        <v>65</v>
      </c>
      <c r="I513" s="101" t="s">
        <v>13</v>
      </c>
      <c r="J513" s="1">
        <f>DATEVALUE(RIGHT(jaar_zip[[#This Row],[YYYYMMDD]],2)&amp;"-"&amp;MID(jaar_zip[[#This Row],[YYYYMMDD]],5,2)&amp;"-"&amp;LEFT(jaar_zip[[#This Row],[YYYYMMDD]],4))</f>
        <v>45529</v>
      </c>
      <c r="K513" s="101" t="str">
        <f>IF(AND(VALUE(MONTH(jaar_zip[[#This Row],[Datum]]))=1,VALUE(WEEKNUM(jaar_zip[[#This Row],[Datum]],21))&gt;51),RIGHT(YEAR(jaar_zip[[#This Row],[Datum]])-1,2),RIGHT(YEAR(jaar_zip[[#This Row],[Datum]]),2))&amp;"-"&amp; TEXT(WEEKNUM(jaar_zip[[#This Row],[Datum]],21),"00")</f>
        <v>24-34</v>
      </c>
      <c r="L513" s="101">
        <f>MONTH(jaar_zip[[#This Row],[Datum]])</f>
        <v>8</v>
      </c>
      <c r="M513" s="101">
        <f>IF(ISNUMBER(jaar_zip[[#This Row],[etmaaltemperatuur]]),IF(jaar_zip[[#This Row],[etmaaltemperatuur]]&lt;stookgrens,stookgrens-jaar_zip[[#This Row],[etmaaltemperatuur]],0),"")</f>
        <v>0.69999999999999929</v>
      </c>
      <c r="N513" s="101">
        <f>IF(ISNUMBER(jaar_zip[[#This Row],[graaddagen]]),IF(OR(MONTH(jaar_zip[[#This Row],[Datum]])=1,MONTH(jaar_zip[[#This Row],[Datum]])=2,MONTH(jaar_zip[[#This Row],[Datum]])=11,MONTH(jaar_zip[[#This Row],[Datum]])=12),1.1,IF(OR(MONTH(jaar_zip[[#This Row],[Datum]])=3,MONTH(jaar_zip[[#This Row],[Datum]])=10),1,0.8))*jaar_zip[[#This Row],[graaddagen]],"")</f>
        <v>0.5599999999999995</v>
      </c>
      <c r="O513" s="101">
        <f>IF(ISNUMBER(jaar_zip[[#This Row],[etmaaltemperatuur]]),IF(jaar_zip[[#This Row],[etmaaltemperatuur]]&gt;stookgrens,jaar_zip[[#This Row],[etmaaltemperatuur]]-stookgrens,0),"")</f>
        <v>0</v>
      </c>
    </row>
    <row r="514" spans="1:15" x14ac:dyDescent="0.25">
      <c r="A514">
        <v>235</v>
      </c>
      <c r="B514">
        <v>20240826</v>
      </c>
      <c r="C514">
        <v>5.8</v>
      </c>
      <c r="D514">
        <v>17.8</v>
      </c>
      <c r="E514">
        <v>1747</v>
      </c>
      <c r="F514">
        <v>0.2</v>
      </c>
      <c r="G514">
        <v>1019.8</v>
      </c>
      <c r="H514">
        <v>78</v>
      </c>
      <c r="I514" s="101" t="s">
        <v>13</v>
      </c>
      <c r="J514" s="1">
        <f>DATEVALUE(RIGHT(jaar_zip[[#This Row],[YYYYMMDD]],2)&amp;"-"&amp;MID(jaar_zip[[#This Row],[YYYYMMDD]],5,2)&amp;"-"&amp;LEFT(jaar_zip[[#This Row],[YYYYMMDD]],4))</f>
        <v>45530</v>
      </c>
      <c r="K514" s="101" t="str">
        <f>IF(AND(VALUE(MONTH(jaar_zip[[#This Row],[Datum]]))=1,VALUE(WEEKNUM(jaar_zip[[#This Row],[Datum]],21))&gt;51),RIGHT(YEAR(jaar_zip[[#This Row],[Datum]])-1,2),RIGHT(YEAR(jaar_zip[[#This Row],[Datum]]),2))&amp;"-"&amp; TEXT(WEEKNUM(jaar_zip[[#This Row],[Datum]],21),"00")</f>
        <v>24-35</v>
      </c>
      <c r="L514" s="101">
        <f>MONTH(jaar_zip[[#This Row],[Datum]])</f>
        <v>8</v>
      </c>
      <c r="M514" s="101">
        <f>IF(ISNUMBER(jaar_zip[[#This Row],[etmaaltemperatuur]]),IF(jaar_zip[[#This Row],[etmaaltemperatuur]]&lt;stookgrens,stookgrens-jaar_zip[[#This Row],[etmaaltemperatuur]],0),"")</f>
        <v>0.19999999999999929</v>
      </c>
      <c r="N514" s="101">
        <f>IF(ISNUMBER(jaar_zip[[#This Row],[graaddagen]]),IF(OR(MONTH(jaar_zip[[#This Row],[Datum]])=1,MONTH(jaar_zip[[#This Row],[Datum]])=2,MONTH(jaar_zip[[#This Row],[Datum]])=11,MONTH(jaar_zip[[#This Row],[Datum]])=12),1.1,IF(OR(MONTH(jaar_zip[[#This Row],[Datum]])=3,MONTH(jaar_zip[[#This Row],[Datum]])=10),1,0.8))*jaar_zip[[#This Row],[graaddagen]],"")</f>
        <v>0.15999999999999945</v>
      </c>
      <c r="O514" s="101">
        <f>IF(ISNUMBER(jaar_zip[[#This Row],[etmaaltemperatuur]]),IF(jaar_zip[[#This Row],[etmaaltemperatuur]]&gt;stookgrens,jaar_zip[[#This Row],[etmaaltemperatuur]]-stookgrens,0),"")</f>
        <v>0</v>
      </c>
    </row>
    <row r="515" spans="1:15" x14ac:dyDescent="0.25">
      <c r="A515">
        <v>235</v>
      </c>
      <c r="B515">
        <v>20240827</v>
      </c>
      <c r="C515">
        <v>3.4</v>
      </c>
      <c r="D515">
        <v>18.2</v>
      </c>
      <c r="E515">
        <v>2048</v>
      </c>
      <c r="F515">
        <v>0</v>
      </c>
      <c r="G515">
        <v>1020</v>
      </c>
      <c r="H515">
        <v>76</v>
      </c>
      <c r="I515" s="101" t="s">
        <v>13</v>
      </c>
      <c r="J515" s="1">
        <f>DATEVALUE(RIGHT(jaar_zip[[#This Row],[YYYYMMDD]],2)&amp;"-"&amp;MID(jaar_zip[[#This Row],[YYYYMMDD]],5,2)&amp;"-"&amp;LEFT(jaar_zip[[#This Row],[YYYYMMDD]],4))</f>
        <v>45531</v>
      </c>
      <c r="K515" s="101" t="str">
        <f>IF(AND(VALUE(MONTH(jaar_zip[[#This Row],[Datum]]))=1,VALUE(WEEKNUM(jaar_zip[[#This Row],[Datum]],21))&gt;51),RIGHT(YEAR(jaar_zip[[#This Row],[Datum]])-1,2),RIGHT(YEAR(jaar_zip[[#This Row],[Datum]]),2))&amp;"-"&amp; TEXT(WEEKNUM(jaar_zip[[#This Row],[Datum]],21),"00")</f>
        <v>24-35</v>
      </c>
      <c r="L515" s="101">
        <f>MONTH(jaar_zip[[#This Row],[Datum]])</f>
        <v>8</v>
      </c>
      <c r="M515" s="101">
        <f>IF(ISNUMBER(jaar_zip[[#This Row],[etmaaltemperatuur]]),IF(jaar_zip[[#This Row],[etmaaltemperatuur]]&lt;stookgrens,stookgrens-jaar_zip[[#This Row],[etmaaltemperatuur]],0),"")</f>
        <v>0</v>
      </c>
      <c r="N515" s="101">
        <f>IF(ISNUMBER(jaar_zip[[#This Row],[graaddagen]]),IF(OR(MONTH(jaar_zip[[#This Row],[Datum]])=1,MONTH(jaar_zip[[#This Row],[Datum]])=2,MONTH(jaar_zip[[#This Row],[Datum]])=11,MONTH(jaar_zip[[#This Row],[Datum]])=12),1.1,IF(OR(MONTH(jaar_zip[[#This Row],[Datum]])=3,MONTH(jaar_zip[[#This Row],[Datum]])=10),1,0.8))*jaar_zip[[#This Row],[graaddagen]],"")</f>
        <v>0</v>
      </c>
      <c r="O515" s="101">
        <f>IF(ISNUMBER(jaar_zip[[#This Row],[etmaaltemperatuur]]),IF(jaar_zip[[#This Row],[etmaaltemperatuur]]&gt;stookgrens,jaar_zip[[#This Row],[etmaaltemperatuur]]-stookgrens,0),"")</f>
        <v>0.19999999999999929</v>
      </c>
    </row>
    <row r="516" spans="1:15" x14ac:dyDescent="0.25">
      <c r="A516">
        <v>235</v>
      </c>
      <c r="B516">
        <v>20240828</v>
      </c>
      <c r="C516">
        <v>2.2999999999999998</v>
      </c>
      <c r="D516">
        <v>20.8</v>
      </c>
      <c r="E516">
        <v>2073</v>
      </c>
      <c r="F516">
        <v>0</v>
      </c>
      <c r="G516">
        <v>1014.7</v>
      </c>
      <c r="H516">
        <v>78</v>
      </c>
      <c r="I516" s="101" t="s">
        <v>13</v>
      </c>
      <c r="J516" s="1">
        <f>DATEVALUE(RIGHT(jaar_zip[[#This Row],[YYYYMMDD]],2)&amp;"-"&amp;MID(jaar_zip[[#This Row],[YYYYMMDD]],5,2)&amp;"-"&amp;LEFT(jaar_zip[[#This Row],[YYYYMMDD]],4))</f>
        <v>45532</v>
      </c>
      <c r="K516" s="101" t="str">
        <f>IF(AND(VALUE(MONTH(jaar_zip[[#This Row],[Datum]]))=1,VALUE(WEEKNUM(jaar_zip[[#This Row],[Datum]],21))&gt;51),RIGHT(YEAR(jaar_zip[[#This Row],[Datum]])-1,2),RIGHT(YEAR(jaar_zip[[#This Row],[Datum]]),2))&amp;"-"&amp; TEXT(WEEKNUM(jaar_zip[[#This Row],[Datum]],21),"00")</f>
        <v>24-35</v>
      </c>
      <c r="L516" s="101">
        <f>MONTH(jaar_zip[[#This Row],[Datum]])</f>
        <v>8</v>
      </c>
      <c r="M516" s="101">
        <f>IF(ISNUMBER(jaar_zip[[#This Row],[etmaaltemperatuur]]),IF(jaar_zip[[#This Row],[etmaaltemperatuur]]&lt;stookgrens,stookgrens-jaar_zip[[#This Row],[etmaaltemperatuur]],0),"")</f>
        <v>0</v>
      </c>
      <c r="N516" s="101">
        <f>IF(ISNUMBER(jaar_zip[[#This Row],[graaddagen]]),IF(OR(MONTH(jaar_zip[[#This Row],[Datum]])=1,MONTH(jaar_zip[[#This Row],[Datum]])=2,MONTH(jaar_zip[[#This Row],[Datum]])=11,MONTH(jaar_zip[[#This Row],[Datum]])=12),1.1,IF(OR(MONTH(jaar_zip[[#This Row],[Datum]])=3,MONTH(jaar_zip[[#This Row],[Datum]])=10),1,0.8))*jaar_zip[[#This Row],[graaddagen]],"")</f>
        <v>0</v>
      </c>
      <c r="O516" s="101">
        <f>IF(ISNUMBER(jaar_zip[[#This Row],[etmaaltemperatuur]]),IF(jaar_zip[[#This Row],[etmaaltemperatuur]]&gt;stookgrens,jaar_zip[[#This Row],[etmaaltemperatuur]]-stookgrens,0),"")</f>
        <v>2.8000000000000007</v>
      </c>
    </row>
    <row r="517" spans="1:15" x14ac:dyDescent="0.25">
      <c r="A517">
        <v>235</v>
      </c>
      <c r="B517">
        <v>20240829</v>
      </c>
      <c r="C517">
        <v>2.8</v>
      </c>
      <c r="D517">
        <v>18</v>
      </c>
      <c r="E517">
        <v>1554</v>
      </c>
      <c r="F517">
        <v>0</v>
      </c>
      <c r="G517">
        <v>1016.8</v>
      </c>
      <c r="H517">
        <v>84</v>
      </c>
      <c r="I517" s="101" t="s">
        <v>13</v>
      </c>
      <c r="J517" s="1">
        <f>DATEVALUE(RIGHT(jaar_zip[[#This Row],[YYYYMMDD]],2)&amp;"-"&amp;MID(jaar_zip[[#This Row],[YYYYMMDD]],5,2)&amp;"-"&amp;LEFT(jaar_zip[[#This Row],[YYYYMMDD]],4))</f>
        <v>45533</v>
      </c>
      <c r="K517" s="101" t="str">
        <f>IF(AND(VALUE(MONTH(jaar_zip[[#This Row],[Datum]]))=1,VALUE(WEEKNUM(jaar_zip[[#This Row],[Datum]],21))&gt;51),RIGHT(YEAR(jaar_zip[[#This Row],[Datum]])-1,2),RIGHT(YEAR(jaar_zip[[#This Row],[Datum]]),2))&amp;"-"&amp; TEXT(WEEKNUM(jaar_zip[[#This Row],[Datum]],21),"00")</f>
        <v>24-35</v>
      </c>
      <c r="L517" s="101">
        <f>MONTH(jaar_zip[[#This Row],[Datum]])</f>
        <v>8</v>
      </c>
      <c r="M517" s="101">
        <f>IF(ISNUMBER(jaar_zip[[#This Row],[etmaaltemperatuur]]),IF(jaar_zip[[#This Row],[etmaaltemperatuur]]&lt;stookgrens,stookgrens-jaar_zip[[#This Row],[etmaaltemperatuur]],0),"")</f>
        <v>0</v>
      </c>
      <c r="N517" s="101">
        <f>IF(ISNUMBER(jaar_zip[[#This Row],[graaddagen]]),IF(OR(MONTH(jaar_zip[[#This Row],[Datum]])=1,MONTH(jaar_zip[[#This Row],[Datum]])=2,MONTH(jaar_zip[[#This Row],[Datum]])=11,MONTH(jaar_zip[[#This Row],[Datum]])=12),1.1,IF(OR(MONTH(jaar_zip[[#This Row],[Datum]])=3,MONTH(jaar_zip[[#This Row],[Datum]])=10),1,0.8))*jaar_zip[[#This Row],[graaddagen]],"")</f>
        <v>0</v>
      </c>
      <c r="O517" s="101">
        <f>IF(ISNUMBER(jaar_zip[[#This Row],[etmaaltemperatuur]]),IF(jaar_zip[[#This Row],[etmaaltemperatuur]]&gt;stookgrens,jaar_zip[[#This Row],[etmaaltemperatuur]]-stookgrens,0),"")</f>
        <v>0</v>
      </c>
    </row>
    <row r="518" spans="1:15" x14ac:dyDescent="0.25">
      <c r="A518">
        <v>235</v>
      </c>
      <c r="B518">
        <v>20240830</v>
      </c>
      <c r="C518">
        <v>2.6</v>
      </c>
      <c r="D518">
        <v>17.100000000000001</v>
      </c>
      <c r="E518">
        <v>1658</v>
      </c>
      <c r="F518">
        <v>0</v>
      </c>
      <c r="G518">
        <v>1023.5</v>
      </c>
      <c r="H518">
        <v>77</v>
      </c>
      <c r="I518" s="101" t="s">
        <v>13</v>
      </c>
      <c r="J518" s="1">
        <f>DATEVALUE(RIGHT(jaar_zip[[#This Row],[YYYYMMDD]],2)&amp;"-"&amp;MID(jaar_zip[[#This Row],[YYYYMMDD]],5,2)&amp;"-"&amp;LEFT(jaar_zip[[#This Row],[YYYYMMDD]],4))</f>
        <v>45534</v>
      </c>
      <c r="K518" s="101" t="str">
        <f>IF(AND(VALUE(MONTH(jaar_zip[[#This Row],[Datum]]))=1,VALUE(WEEKNUM(jaar_zip[[#This Row],[Datum]],21))&gt;51),RIGHT(YEAR(jaar_zip[[#This Row],[Datum]])-1,2),RIGHT(YEAR(jaar_zip[[#This Row],[Datum]]),2))&amp;"-"&amp; TEXT(WEEKNUM(jaar_zip[[#This Row],[Datum]],21),"00")</f>
        <v>24-35</v>
      </c>
      <c r="L518" s="101">
        <f>MONTH(jaar_zip[[#This Row],[Datum]])</f>
        <v>8</v>
      </c>
      <c r="M518" s="101">
        <f>IF(ISNUMBER(jaar_zip[[#This Row],[etmaaltemperatuur]]),IF(jaar_zip[[#This Row],[etmaaltemperatuur]]&lt;stookgrens,stookgrens-jaar_zip[[#This Row],[etmaaltemperatuur]],0),"")</f>
        <v>0.89999999999999858</v>
      </c>
      <c r="N518" s="101">
        <f>IF(ISNUMBER(jaar_zip[[#This Row],[graaddagen]]),IF(OR(MONTH(jaar_zip[[#This Row],[Datum]])=1,MONTH(jaar_zip[[#This Row],[Datum]])=2,MONTH(jaar_zip[[#This Row],[Datum]])=11,MONTH(jaar_zip[[#This Row],[Datum]])=12),1.1,IF(OR(MONTH(jaar_zip[[#This Row],[Datum]])=3,MONTH(jaar_zip[[#This Row],[Datum]])=10),1,0.8))*jaar_zip[[#This Row],[graaddagen]],"")</f>
        <v>0.71999999999999886</v>
      </c>
      <c r="O518" s="101">
        <f>IF(ISNUMBER(jaar_zip[[#This Row],[etmaaltemperatuur]]),IF(jaar_zip[[#This Row],[etmaaltemperatuur]]&gt;stookgrens,jaar_zip[[#This Row],[etmaaltemperatuur]]-stookgrens,0),"")</f>
        <v>0</v>
      </c>
    </row>
    <row r="519" spans="1:15" x14ac:dyDescent="0.25">
      <c r="A519">
        <v>235</v>
      </c>
      <c r="B519">
        <v>20240831</v>
      </c>
      <c r="C519">
        <v>8.1</v>
      </c>
      <c r="D519">
        <v>18.2</v>
      </c>
      <c r="E519">
        <v>1964</v>
      </c>
      <c r="F519">
        <v>0</v>
      </c>
      <c r="G519">
        <v>1024.3</v>
      </c>
      <c r="H519">
        <v>68</v>
      </c>
      <c r="I519" s="101" t="s">
        <v>13</v>
      </c>
      <c r="J519" s="1">
        <f>DATEVALUE(RIGHT(jaar_zip[[#This Row],[YYYYMMDD]],2)&amp;"-"&amp;MID(jaar_zip[[#This Row],[YYYYMMDD]],5,2)&amp;"-"&amp;LEFT(jaar_zip[[#This Row],[YYYYMMDD]],4))</f>
        <v>45535</v>
      </c>
      <c r="K519" s="101" t="str">
        <f>IF(AND(VALUE(MONTH(jaar_zip[[#This Row],[Datum]]))=1,VALUE(WEEKNUM(jaar_zip[[#This Row],[Datum]],21))&gt;51),RIGHT(YEAR(jaar_zip[[#This Row],[Datum]])-1,2),RIGHT(YEAR(jaar_zip[[#This Row],[Datum]]),2))&amp;"-"&amp; TEXT(WEEKNUM(jaar_zip[[#This Row],[Datum]],21),"00")</f>
        <v>24-35</v>
      </c>
      <c r="L519" s="101">
        <f>MONTH(jaar_zip[[#This Row],[Datum]])</f>
        <v>8</v>
      </c>
      <c r="M519" s="101">
        <f>IF(ISNUMBER(jaar_zip[[#This Row],[etmaaltemperatuur]]),IF(jaar_zip[[#This Row],[etmaaltemperatuur]]&lt;stookgrens,stookgrens-jaar_zip[[#This Row],[etmaaltemperatuur]],0),"")</f>
        <v>0</v>
      </c>
      <c r="N519" s="101">
        <f>IF(ISNUMBER(jaar_zip[[#This Row],[graaddagen]]),IF(OR(MONTH(jaar_zip[[#This Row],[Datum]])=1,MONTH(jaar_zip[[#This Row],[Datum]])=2,MONTH(jaar_zip[[#This Row],[Datum]])=11,MONTH(jaar_zip[[#This Row],[Datum]])=12),1.1,IF(OR(MONTH(jaar_zip[[#This Row],[Datum]])=3,MONTH(jaar_zip[[#This Row],[Datum]])=10),1,0.8))*jaar_zip[[#This Row],[graaddagen]],"")</f>
        <v>0</v>
      </c>
      <c r="O519" s="101">
        <f>IF(ISNUMBER(jaar_zip[[#This Row],[etmaaltemperatuur]]),IF(jaar_zip[[#This Row],[etmaaltemperatuur]]&gt;stookgrens,jaar_zip[[#This Row],[etmaaltemperatuur]]-stookgrens,0),"")</f>
        <v>0.19999999999999929</v>
      </c>
    </row>
    <row r="520" spans="1:15" x14ac:dyDescent="0.25">
      <c r="A520">
        <v>235</v>
      </c>
      <c r="B520">
        <v>20240901</v>
      </c>
      <c r="C520">
        <v>5.9</v>
      </c>
      <c r="D520">
        <v>20.8</v>
      </c>
      <c r="E520">
        <v>1606</v>
      </c>
      <c r="F520">
        <v>0</v>
      </c>
      <c r="G520">
        <v>1016.2</v>
      </c>
      <c r="H520">
        <v>73</v>
      </c>
      <c r="I520" s="101" t="s">
        <v>13</v>
      </c>
      <c r="J520" s="1">
        <f>DATEVALUE(RIGHT(jaar_zip[[#This Row],[YYYYMMDD]],2)&amp;"-"&amp;MID(jaar_zip[[#This Row],[YYYYMMDD]],5,2)&amp;"-"&amp;LEFT(jaar_zip[[#This Row],[YYYYMMDD]],4))</f>
        <v>45536</v>
      </c>
      <c r="K520" s="101" t="str">
        <f>IF(AND(VALUE(MONTH(jaar_zip[[#This Row],[Datum]]))=1,VALUE(WEEKNUM(jaar_zip[[#This Row],[Datum]],21))&gt;51),RIGHT(YEAR(jaar_zip[[#This Row],[Datum]])-1,2),RIGHT(YEAR(jaar_zip[[#This Row],[Datum]]),2))&amp;"-"&amp; TEXT(WEEKNUM(jaar_zip[[#This Row],[Datum]],21),"00")</f>
        <v>24-35</v>
      </c>
      <c r="L520" s="101">
        <f>MONTH(jaar_zip[[#This Row],[Datum]])</f>
        <v>9</v>
      </c>
      <c r="M520" s="101">
        <f>IF(ISNUMBER(jaar_zip[[#This Row],[etmaaltemperatuur]]),IF(jaar_zip[[#This Row],[etmaaltemperatuur]]&lt;stookgrens,stookgrens-jaar_zip[[#This Row],[etmaaltemperatuur]],0),"")</f>
        <v>0</v>
      </c>
      <c r="N520" s="101">
        <f>IF(ISNUMBER(jaar_zip[[#This Row],[graaddagen]]),IF(OR(MONTH(jaar_zip[[#This Row],[Datum]])=1,MONTH(jaar_zip[[#This Row],[Datum]])=2,MONTH(jaar_zip[[#This Row],[Datum]])=11,MONTH(jaar_zip[[#This Row],[Datum]])=12),1.1,IF(OR(MONTH(jaar_zip[[#This Row],[Datum]])=3,MONTH(jaar_zip[[#This Row],[Datum]])=10),1,0.8))*jaar_zip[[#This Row],[graaddagen]],"")</f>
        <v>0</v>
      </c>
      <c r="O520" s="101">
        <f>IF(ISNUMBER(jaar_zip[[#This Row],[etmaaltemperatuur]]),IF(jaar_zip[[#This Row],[etmaaltemperatuur]]&gt;stookgrens,jaar_zip[[#This Row],[etmaaltemperatuur]]-stookgrens,0),"")</f>
        <v>2.8000000000000007</v>
      </c>
    </row>
    <row r="521" spans="1:15" x14ac:dyDescent="0.25">
      <c r="A521">
        <v>235</v>
      </c>
      <c r="B521">
        <v>20240902</v>
      </c>
      <c r="C521">
        <v>3.2</v>
      </c>
      <c r="D521">
        <v>21.3</v>
      </c>
      <c r="E521">
        <v>1748</v>
      </c>
      <c r="F521">
        <v>0</v>
      </c>
      <c r="G521">
        <v>1011.8</v>
      </c>
      <c r="H521">
        <v>80</v>
      </c>
      <c r="I521" s="101" t="s">
        <v>13</v>
      </c>
      <c r="J521" s="1">
        <f>DATEVALUE(RIGHT(jaar_zip[[#This Row],[YYYYMMDD]],2)&amp;"-"&amp;MID(jaar_zip[[#This Row],[YYYYMMDD]],5,2)&amp;"-"&amp;LEFT(jaar_zip[[#This Row],[YYYYMMDD]],4))</f>
        <v>45537</v>
      </c>
      <c r="K521" s="101" t="str">
        <f>IF(AND(VALUE(MONTH(jaar_zip[[#This Row],[Datum]]))=1,VALUE(WEEKNUM(jaar_zip[[#This Row],[Datum]],21))&gt;51),RIGHT(YEAR(jaar_zip[[#This Row],[Datum]])-1,2),RIGHT(YEAR(jaar_zip[[#This Row],[Datum]]),2))&amp;"-"&amp; TEXT(WEEKNUM(jaar_zip[[#This Row],[Datum]],21),"00")</f>
        <v>24-36</v>
      </c>
      <c r="L521" s="101">
        <f>MONTH(jaar_zip[[#This Row],[Datum]])</f>
        <v>9</v>
      </c>
      <c r="M521" s="101">
        <f>IF(ISNUMBER(jaar_zip[[#This Row],[etmaaltemperatuur]]),IF(jaar_zip[[#This Row],[etmaaltemperatuur]]&lt;stookgrens,stookgrens-jaar_zip[[#This Row],[etmaaltemperatuur]],0),"")</f>
        <v>0</v>
      </c>
      <c r="N521" s="101">
        <f>IF(ISNUMBER(jaar_zip[[#This Row],[graaddagen]]),IF(OR(MONTH(jaar_zip[[#This Row],[Datum]])=1,MONTH(jaar_zip[[#This Row],[Datum]])=2,MONTH(jaar_zip[[#This Row],[Datum]])=11,MONTH(jaar_zip[[#This Row],[Datum]])=12),1.1,IF(OR(MONTH(jaar_zip[[#This Row],[Datum]])=3,MONTH(jaar_zip[[#This Row],[Datum]])=10),1,0.8))*jaar_zip[[#This Row],[graaddagen]],"")</f>
        <v>0</v>
      </c>
      <c r="O521" s="101">
        <f>IF(ISNUMBER(jaar_zip[[#This Row],[etmaaltemperatuur]]),IF(jaar_zip[[#This Row],[etmaaltemperatuur]]&gt;stookgrens,jaar_zip[[#This Row],[etmaaltemperatuur]]-stookgrens,0),"")</f>
        <v>3.3000000000000007</v>
      </c>
    </row>
    <row r="522" spans="1:15" x14ac:dyDescent="0.25">
      <c r="A522">
        <v>235</v>
      </c>
      <c r="B522">
        <v>20240903</v>
      </c>
      <c r="C522">
        <v>3.3</v>
      </c>
      <c r="D522">
        <v>19.100000000000001</v>
      </c>
      <c r="E522">
        <v>784</v>
      </c>
      <c r="F522">
        <v>4.8</v>
      </c>
      <c r="G522">
        <v>1013.4</v>
      </c>
      <c r="H522">
        <v>85</v>
      </c>
      <c r="I522" s="101" t="s">
        <v>13</v>
      </c>
      <c r="J522" s="1">
        <f>DATEVALUE(RIGHT(jaar_zip[[#This Row],[YYYYMMDD]],2)&amp;"-"&amp;MID(jaar_zip[[#This Row],[YYYYMMDD]],5,2)&amp;"-"&amp;LEFT(jaar_zip[[#This Row],[YYYYMMDD]],4))</f>
        <v>45538</v>
      </c>
      <c r="K522" s="101" t="str">
        <f>IF(AND(VALUE(MONTH(jaar_zip[[#This Row],[Datum]]))=1,VALUE(WEEKNUM(jaar_zip[[#This Row],[Datum]],21))&gt;51),RIGHT(YEAR(jaar_zip[[#This Row],[Datum]])-1,2),RIGHT(YEAR(jaar_zip[[#This Row],[Datum]]),2))&amp;"-"&amp; TEXT(WEEKNUM(jaar_zip[[#This Row],[Datum]],21),"00")</f>
        <v>24-36</v>
      </c>
      <c r="L522" s="101">
        <f>MONTH(jaar_zip[[#This Row],[Datum]])</f>
        <v>9</v>
      </c>
      <c r="M522" s="101">
        <f>IF(ISNUMBER(jaar_zip[[#This Row],[etmaaltemperatuur]]),IF(jaar_zip[[#This Row],[etmaaltemperatuur]]&lt;stookgrens,stookgrens-jaar_zip[[#This Row],[etmaaltemperatuur]],0),"")</f>
        <v>0</v>
      </c>
      <c r="N522" s="101">
        <f>IF(ISNUMBER(jaar_zip[[#This Row],[graaddagen]]),IF(OR(MONTH(jaar_zip[[#This Row],[Datum]])=1,MONTH(jaar_zip[[#This Row],[Datum]])=2,MONTH(jaar_zip[[#This Row],[Datum]])=11,MONTH(jaar_zip[[#This Row],[Datum]])=12),1.1,IF(OR(MONTH(jaar_zip[[#This Row],[Datum]])=3,MONTH(jaar_zip[[#This Row],[Datum]])=10),1,0.8))*jaar_zip[[#This Row],[graaddagen]],"")</f>
        <v>0</v>
      </c>
      <c r="O522" s="101">
        <f>IF(ISNUMBER(jaar_zip[[#This Row],[etmaaltemperatuur]]),IF(jaar_zip[[#This Row],[etmaaltemperatuur]]&gt;stookgrens,jaar_zip[[#This Row],[etmaaltemperatuur]]-stookgrens,0),"")</f>
        <v>1.1000000000000014</v>
      </c>
    </row>
    <row r="523" spans="1:15" x14ac:dyDescent="0.25">
      <c r="A523">
        <v>235</v>
      </c>
      <c r="B523">
        <v>20240904</v>
      </c>
      <c r="C523">
        <v>2.4</v>
      </c>
      <c r="D523">
        <v>18.3</v>
      </c>
      <c r="E523">
        <v>766</v>
      </c>
      <c r="F523">
        <v>0.3</v>
      </c>
      <c r="G523">
        <v>1015.6</v>
      </c>
      <c r="H523">
        <v>89</v>
      </c>
      <c r="I523" s="101" t="s">
        <v>13</v>
      </c>
      <c r="J523" s="1">
        <f>DATEVALUE(RIGHT(jaar_zip[[#This Row],[YYYYMMDD]],2)&amp;"-"&amp;MID(jaar_zip[[#This Row],[YYYYMMDD]],5,2)&amp;"-"&amp;LEFT(jaar_zip[[#This Row],[YYYYMMDD]],4))</f>
        <v>45539</v>
      </c>
      <c r="K523" s="101" t="str">
        <f>IF(AND(VALUE(MONTH(jaar_zip[[#This Row],[Datum]]))=1,VALUE(WEEKNUM(jaar_zip[[#This Row],[Datum]],21))&gt;51),RIGHT(YEAR(jaar_zip[[#This Row],[Datum]])-1,2),RIGHT(YEAR(jaar_zip[[#This Row],[Datum]]),2))&amp;"-"&amp; TEXT(WEEKNUM(jaar_zip[[#This Row],[Datum]],21),"00")</f>
        <v>24-36</v>
      </c>
      <c r="L523" s="101">
        <f>MONTH(jaar_zip[[#This Row],[Datum]])</f>
        <v>9</v>
      </c>
      <c r="M523" s="101">
        <f>IF(ISNUMBER(jaar_zip[[#This Row],[etmaaltemperatuur]]),IF(jaar_zip[[#This Row],[etmaaltemperatuur]]&lt;stookgrens,stookgrens-jaar_zip[[#This Row],[etmaaltemperatuur]],0),"")</f>
        <v>0</v>
      </c>
      <c r="N523" s="101">
        <f>IF(ISNUMBER(jaar_zip[[#This Row],[graaddagen]]),IF(OR(MONTH(jaar_zip[[#This Row],[Datum]])=1,MONTH(jaar_zip[[#This Row],[Datum]])=2,MONTH(jaar_zip[[#This Row],[Datum]])=11,MONTH(jaar_zip[[#This Row],[Datum]])=12),1.1,IF(OR(MONTH(jaar_zip[[#This Row],[Datum]])=3,MONTH(jaar_zip[[#This Row],[Datum]])=10),1,0.8))*jaar_zip[[#This Row],[graaddagen]],"")</f>
        <v>0</v>
      </c>
      <c r="O523" s="101">
        <f>IF(ISNUMBER(jaar_zip[[#This Row],[etmaaltemperatuur]]),IF(jaar_zip[[#This Row],[etmaaltemperatuur]]&gt;stookgrens,jaar_zip[[#This Row],[etmaaltemperatuur]]-stookgrens,0),"")</f>
        <v>0.30000000000000071</v>
      </c>
    </row>
    <row r="524" spans="1:15" x14ac:dyDescent="0.25">
      <c r="A524">
        <v>235</v>
      </c>
      <c r="B524">
        <v>20240905</v>
      </c>
      <c r="C524">
        <v>6.2</v>
      </c>
      <c r="D524">
        <v>21.4</v>
      </c>
      <c r="E524">
        <v>1528</v>
      </c>
      <c r="F524">
        <v>0</v>
      </c>
      <c r="G524">
        <v>1012.2</v>
      </c>
      <c r="H524">
        <v>83</v>
      </c>
      <c r="I524" s="101" t="s">
        <v>13</v>
      </c>
      <c r="J524" s="1">
        <f>DATEVALUE(RIGHT(jaar_zip[[#This Row],[YYYYMMDD]],2)&amp;"-"&amp;MID(jaar_zip[[#This Row],[YYYYMMDD]],5,2)&amp;"-"&amp;LEFT(jaar_zip[[#This Row],[YYYYMMDD]],4))</f>
        <v>45540</v>
      </c>
      <c r="K524" s="101" t="str">
        <f>IF(AND(VALUE(MONTH(jaar_zip[[#This Row],[Datum]]))=1,VALUE(WEEKNUM(jaar_zip[[#This Row],[Datum]],21))&gt;51),RIGHT(YEAR(jaar_zip[[#This Row],[Datum]])-1,2),RIGHT(YEAR(jaar_zip[[#This Row],[Datum]]),2))&amp;"-"&amp; TEXT(WEEKNUM(jaar_zip[[#This Row],[Datum]],21),"00")</f>
        <v>24-36</v>
      </c>
      <c r="L524" s="101">
        <f>MONTH(jaar_zip[[#This Row],[Datum]])</f>
        <v>9</v>
      </c>
      <c r="M524" s="101">
        <f>IF(ISNUMBER(jaar_zip[[#This Row],[etmaaltemperatuur]]),IF(jaar_zip[[#This Row],[etmaaltemperatuur]]&lt;stookgrens,stookgrens-jaar_zip[[#This Row],[etmaaltemperatuur]],0),"")</f>
        <v>0</v>
      </c>
      <c r="N524" s="101">
        <f>IF(ISNUMBER(jaar_zip[[#This Row],[graaddagen]]),IF(OR(MONTH(jaar_zip[[#This Row],[Datum]])=1,MONTH(jaar_zip[[#This Row],[Datum]])=2,MONTH(jaar_zip[[#This Row],[Datum]])=11,MONTH(jaar_zip[[#This Row],[Datum]])=12),1.1,IF(OR(MONTH(jaar_zip[[#This Row],[Datum]])=3,MONTH(jaar_zip[[#This Row],[Datum]])=10),1,0.8))*jaar_zip[[#This Row],[graaddagen]],"")</f>
        <v>0</v>
      </c>
      <c r="O524" s="101">
        <f>IF(ISNUMBER(jaar_zip[[#This Row],[etmaaltemperatuur]]),IF(jaar_zip[[#This Row],[etmaaltemperatuur]]&gt;stookgrens,jaar_zip[[#This Row],[etmaaltemperatuur]]-stookgrens,0),"")</f>
        <v>3.3999999999999986</v>
      </c>
    </row>
    <row r="525" spans="1:15" x14ac:dyDescent="0.25">
      <c r="A525">
        <v>235</v>
      </c>
      <c r="B525">
        <v>20240906</v>
      </c>
      <c r="C525">
        <v>5.5</v>
      </c>
      <c r="D525">
        <v>21.6</v>
      </c>
      <c r="E525">
        <v>1680</v>
      </c>
      <c r="F525">
        <v>3</v>
      </c>
      <c r="G525">
        <v>1011.3</v>
      </c>
      <c r="H525">
        <v>72</v>
      </c>
      <c r="I525" s="101" t="s">
        <v>13</v>
      </c>
      <c r="J525" s="1">
        <f>DATEVALUE(RIGHT(jaar_zip[[#This Row],[YYYYMMDD]],2)&amp;"-"&amp;MID(jaar_zip[[#This Row],[YYYYMMDD]],5,2)&amp;"-"&amp;LEFT(jaar_zip[[#This Row],[YYYYMMDD]],4))</f>
        <v>45541</v>
      </c>
      <c r="K525" s="101" t="str">
        <f>IF(AND(VALUE(MONTH(jaar_zip[[#This Row],[Datum]]))=1,VALUE(WEEKNUM(jaar_zip[[#This Row],[Datum]],21))&gt;51),RIGHT(YEAR(jaar_zip[[#This Row],[Datum]])-1,2),RIGHT(YEAR(jaar_zip[[#This Row],[Datum]]),2))&amp;"-"&amp; TEXT(WEEKNUM(jaar_zip[[#This Row],[Datum]],21),"00")</f>
        <v>24-36</v>
      </c>
      <c r="L525" s="101">
        <f>MONTH(jaar_zip[[#This Row],[Datum]])</f>
        <v>9</v>
      </c>
      <c r="M525" s="101">
        <f>IF(ISNUMBER(jaar_zip[[#This Row],[etmaaltemperatuur]]),IF(jaar_zip[[#This Row],[etmaaltemperatuur]]&lt;stookgrens,stookgrens-jaar_zip[[#This Row],[etmaaltemperatuur]],0),"")</f>
        <v>0</v>
      </c>
      <c r="N525" s="101">
        <f>IF(ISNUMBER(jaar_zip[[#This Row],[graaddagen]]),IF(OR(MONTH(jaar_zip[[#This Row],[Datum]])=1,MONTH(jaar_zip[[#This Row],[Datum]])=2,MONTH(jaar_zip[[#This Row],[Datum]])=11,MONTH(jaar_zip[[#This Row],[Datum]])=12),1.1,IF(OR(MONTH(jaar_zip[[#This Row],[Datum]])=3,MONTH(jaar_zip[[#This Row],[Datum]])=10),1,0.8))*jaar_zip[[#This Row],[graaddagen]],"")</f>
        <v>0</v>
      </c>
      <c r="O525" s="101">
        <f>IF(ISNUMBER(jaar_zip[[#This Row],[etmaaltemperatuur]]),IF(jaar_zip[[#This Row],[etmaaltemperatuur]]&gt;stookgrens,jaar_zip[[#This Row],[etmaaltemperatuur]]-stookgrens,0),"")</f>
        <v>3.6000000000000014</v>
      </c>
    </row>
    <row r="526" spans="1:15" x14ac:dyDescent="0.25">
      <c r="A526">
        <v>235</v>
      </c>
      <c r="B526">
        <v>20240907</v>
      </c>
      <c r="C526">
        <v>2.8</v>
      </c>
      <c r="D526">
        <v>20.7</v>
      </c>
      <c r="E526">
        <v>1340</v>
      </c>
      <c r="F526">
        <v>0</v>
      </c>
      <c r="G526">
        <v>1010.9</v>
      </c>
      <c r="H526">
        <v>82</v>
      </c>
      <c r="I526" s="101" t="s">
        <v>13</v>
      </c>
      <c r="J526" s="1">
        <f>DATEVALUE(RIGHT(jaar_zip[[#This Row],[YYYYMMDD]],2)&amp;"-"&amp;MID(jaar_zip[[#This Row],[YYYYMMDD]],5,2)&amp;"-"&amp;LEFT(jaar_zip[[#This Row],[YYYYMMDD]],4))</f>
        <v>45542</v>
      </c>
      <c r="K526" s="101" t="str">
        <f>IF(AND(VALUE(MONTH(jaar_zip[[#This Row],[Datum]]))=1,VALUE(WEEKNUM(jaar_zip[[#This Row],[Datum]],21))&gt;51),RIGHT(YEAR(jaar_zip[[#This Row],[Datum]])-1,2),RIGHT(YEAR(jaar_zip[[#This Row],[Datum]]),2))&amp;"-"&amp; TEXT(WEEKNUM(jaar_zip[[#This Row],[Datum]],21),"00")</f>
        <v>24-36</v>
      </c>
      <c r="L526" s="101">
        <f>MONTH(jaar_zip[[#This Row],[Datum]])</f>
        <v>9</v>
      </c>
      <c r="M526" s="101">
        <f>IF(ISNUMBER(jaar_zip[[#This Row],[etmaaltemperatuur]]),IF(jaar_zip[[#This Row],[etmaaltemperatuur]]&lt;stookgrens,stookgrens-jaar_zip[[#This Row],[etmaaltemperatuur]],0),"")</f>
        <v>0</v>
      </c>
      <c r="N526" s="101">
        <f>IF(ISNUMBER(jaar_zip[[#This Row],[graaddagen]]),IF(OR(MONTH(jaar_zip[[#This Row],[Datum]])=1,MONTH(jaar_zip[[#This Row],[Datum]])=2,MONTH(jaar_zip[[#This Row],[Datum]])=11,MONTH(jaar_zip[[#This Row],[Datum]])=12),1.1,IF(OR(MONTH(jaar_zip[[#This Row],[Datum]])=3,MONTH(jaar_zip[[#This Row],[Datum]])=10),1,0.8))*jaar_zip[[#This Row],[graaddagen]],"")</f>
        <v>0</v>
      </c>
      <c r="O526" s="101">
        <f>IF(ISNUMBER(jaar_zip[[#This Row],[etmaaltemperatuur]]),IF(jaar_zip[[#This Row],[etmaaltemperatuur]]&gt;stookgrens,jaar_zip[[#This Row],[etmaaltemperatuur]]-stookgrens,0),"")</f>
        <v>2.6999999999999993</v>
      </c>
    </row>
    <row r="527" spans="1:15" x14ac:dyDescent="0.25">
      <c r="A527">
        <v>235</v>
      </c>
      <c r="B527">
        <v>20240908</v>
      </c>
      <c r="C527">
        <v>3.9</v>
      </c>
      <c r="D527">
        <v>19</v>
      </c>
      <c r="E527">
        <v>1251</v>
      </c>
      <c r="F527">
        <v>0.6</v>
      </c>
      <c r="G527">
        <v>1006.6</v>
      </c>
      <c r="H527">
        <v>77</v>
      </c>
      <c r="I527" s="101" t="s">
        <v>13</v>
      </c>
      <c r="J527" s="1">
        <f>DATEVALUE(RIGHT(jaar_zip[[#This Row],[YYYYMMDD]],2)&amp;"-"&amp;MID(jaar_zip[[#This Row],[YYYYMMDD]],5,2)&amp;"-"&amp;LEFT(jaar_zip[[#This Row],[YYYYMMDD]],4))</f>
        <v>45543</v>
      </c>
      <c r="K527" s="101" t="str">
        <f>IF(AND(VALUE(MONTH(jaar_zip[[#This Row],[Datum]]))=1,VALUE(WEEKNUM(jaar_zip[[#This Row],[Datum]],21))&gt;51),RIGHT(YEAR(jaar_zip[[#This Row],[Datum]])-1,2),RIGHT(YEAR(jaar_zip[[#This Row],[Datum]]),2))&amp;"-"&amp; TEXT(WEEKNUM(jaar_zip[[#This Row],[Datum]],21),"00")</f>
        <v>24-36</v>
      </c>
      <c r="L527" s="101">
        <f>MONTH(jaar_zip[[#This Row],[Datum]])</f>
        <v>9</v>
      </c>
      <c r="M527" s="101">
        <f>IF(ISNUMBER(jaar_zip[[#This Row],[etmaaltemperatuur]]),IF(jaar_zip[[#This Row],[etmaaltemperatuur]]&lt;stookgrens,stookgrens-jaar_zip[[#This Row],[etmaaltemperatuur]],0),"")</f>
        <v>0</v>
      </c>
      <c r="N527" s="101">
        <f>IF(ISNUMBER(jaar_zip[[#This Row],[graaddagen]]),IF(OR(MONTH(jaar_zip[[#This Row],[Datum]])=1,MONTH(jaar_zip[[#This Row],[Datum]])=2,MONTH(jaar_zip[[#This Row],[Datum]])=11,MONTH(jaar_zip[[#This Row],[Datum]])=12),1.1,IF(OR(MONTH(jaar_zip[[#This Row],[Datum]])=3,MONTH(jaar_zip[[#This Row],[Datum]])=10),1,0.8))*jaar_zip[[#This Row],[graaddagen]],"")</f>
        <v>0</v>
      </c>
      <c r="O527" s="101">
        <f>IF(ISNUMBER(jaar_zip[[#This Row],[etmaaltemperatuur]]),IF(jaar_zip[[#This Row],[etmaaltemperatuur]]&gt;stookgrens,jaar_zip[[#This Row],[etmaaltemperatuur]]-stookgrens,0),"")</f>
        <v>1</v>
      </c>
    </row>
    <row r="528" spans="1:15" x14ac:dyDescent="0.25">
      <c r="A528">
        <v>235</v>
      </c>
      <c r="B528">
        <v>20240909</v>
      </c>
      <c r="C528">
        <v>4.3</v>
      </c>
      <c r="D528">
        <v>16.7</v>
      </c>
      <c r="E528">
        <v>1297</v>
      </c>
      <c r="F528">
        <v>0.6</v>
      </c>
      <c r="G528">
        <v>1005.5</v>
      </c>
      <c r="H528">
        <v>75</v>
      </c>
      <c r="I528" s="101" t="s">
        <v>13</v>
      </c>
      <c r="J528" s="1">
        <f>DATEVALUE(RIGHT(jaar_zip[[#This Row],[YYYYMMDD]],2)&amp;"-"&amp;MID(jaar_zip[[#This Row],[YYYYMMDD]],5,2)&amp;"-"&amp;LEFT(jaar_zip[[#This Row],[YYYYMMDD]],4))</f>
        <v>45544</v>
      </c>
      <c r="K528" s="101" t="str">
        <f>IF(AND(VALUE(MONTH(jaar_zip[[#This Row],[Datum]]))=1,VALUE(WEEKNUM(jaar_zip[[#This Row],[Datum]],21))&gt;51),RIGHT(YEAR(jaar_zip[[#This Row],[Datum]])-1,2),RIGHT(YEAR(jaar_zip[[#This Row],[Datum]]),2))&amp;"-"&amp; TEXT(WEEKNUM(jaar_zip[[#This Row],[Datum]],21),"00")</f>
        <v>24-37</v>
      </c>
      <c r="L528" s="101">
        <f>MONTH(jaar_zip[[#This Row],[Datum]])</f>
        <v>9</v>
      </c>
      <c r="M528" s="101">
        <f>IF(ISNUMBER(jaar_zip[[#This Row],[etmaaltemperatuur]]),IF(jaar_zip[[#This Row],[etmaaltemperatuur]]&lt;stookgrens,stookgrens-jaar_zip[[#This Row],[etmaaltemperatuur]],0),"")</f>
        <v>1.3000000000000007</v>
      </c>
      <c r="N528" s="101">
        <f>IF(ISNUMBER(jaar_zip[[#This Row],[graaddagen]]),IF(OR(MONTH(jaar_zip[[#This Row],[Datum]])=1,MONTH(jaar_zip[[#This Row],[Datum]])=2,MONTH(jaar_zip[[#This Row],[Datum]])=11,MONTH(jaar_zip[[#This Row],[Datum]])=12),1.1,IF(OR(MONTH(jaar_zip[[#This Row],[Datum]])=3,MONTH(jaar_zip[[#This Row],[Datum]])=10),1,0.8))*jaar_zip[[#This Row],[graaddagen]],"")</f>
        <v>1.0400000000000007</v>
      </c>
      <c r="O528" s="101">
        <f>IF(ISNUMBER(jaar_zip[[#This Row],[etmaaltemperatuur]]),IF(jaar_zip[[#This Row],[etmaaltemperatuur]]&gt;stookgrens,jaar_zip[[#This Row],[etmaaltemperatuur]]-stookgrens,0),"")</f>
        <v>0</v>
      </c>
    </row>
    <row r="529" spans="1:15" x14ac:dyDescent="0.25">
      <c r="A529">
        <v>235</v>
      </c>
      <c r="B529">
        <v>20240910</v>
      </c>
      <c r="C529">
        <v>7.3</v>
      </c>
      <c r="D529">
        <v>15</v>
      </c>
      <c r="E529">
        <v>467</v>
      </c>
      <c r="F529">
        <v>13</v>
      </c>
      <c r="G529">
        <v>1004.7</v>
      </c>
      <c r="H529">
        <v>78</v>
      </c>
      <c r="I529" s="101" t="s">
        <v>13</v>
      </c>
      <c r="J529" s="1">
        <f>DATEVALUE(RIGHT(jaar_zip[[#This Row],[YYYYMMDD]],2)&amp;"-"&amp;MID(jaar_zip[[#This Row],[YYYYMMDD]],5,2)&amp;"-"&amp;LEFT(jaar_zip[[#This Row],[YYYYMMDD]],4))</f>
        <v>45545</v>
      </c>
      <c r="K529" s="101" t="str">
        <f>IF(AND(VALUE(MONTH(jaar_zip[[#This Row],[Datum]]))=1,VALUE(WEEKNUM(jaar_zip[[#This Row],[Datum]],21))&gt;51),RIGHT(YEAR(jaar_zip[[#This Row],[Datum]])-1,2),RIGHT(YEAR(jaar_zip[[#This Row],[Datum]]),2))&amp;"-"&amp; TEXT(WEEKNUM(jaar_zip[[#This Row],[Datum]],21),"00")</f>
        <v>24-37</v>
      </c>
      <c r="L529" s="101">
        <f>MONTH(jaar_zip[[#This Row],[Datum]])</f>
        <v>9</v>
      </c>
      <c r="M529" s="101">
        <f>IF(ISNUMBER(jaar_zip[[#This Row],[etmaaltemperatuur]]),IF(jaar_zip[[#This Row],[etmaaltemperatuur]]&lt;stookgrens,stookgrens-jaar_zip[[#This Row],[etmaaltemperatuur]],0),"")</f>
        <v>3</v>
      </c>
      <c r="N529" s="101">
        <f>IF(ISNUMBER(jaar_zip[[#This Row],[graaddagen]]),IF(OR(MONTH(jaar_zip[[#This Row],[Datum]])=1,MONTH(jaar_zip[[#This Row],[Datum]])=2,MONTH(jaar_zip[[#This Row],[Datum]])=11,MONTH(jaar_zip[[#This Row],[Datum]])=12),1.1,IF(OR(MONTH(jaar_zip[[#This Row],[Datum]])=3,MONTH(jaar_zip[[#This Row],[Datum]])=10),1,0.8))*jaar_zip[[#This Row],[graaddagen]],"")</f>
        <v>2.4000000000000004</v>
      </c>
      <c r="O529" s="101">
        <f>IF(ISNUMBER(jaar_zip[[#This Row],[etmaaltemperatuur]]),IF(jaar_zip[[#This Row],[etmaaltemperatuur]]&gt;stookgrens,jaar_zip[[#This Row],[etmaaltemperatuur]]-stookgrens,0),"")</f>
        <v>0</v>
      </c>
    </row>
    <row r="530" spans="1:15" x14ac:dyDescent="0.25">
      <c r="A530">
        <v>235</v>
      </c>
      <c r="B530">
        <v>20240911</v>
      </c>
      <c r="C530">
        <v>5.4</v>
      </c>
      <c r="D530">
        <v>11.7</v>
      </c>
      <c r="E530">
        <v>729</v>
      </c>
      <c r="F530">
        <v>15.6</v>
      </c>
      <c r="G530">
        <v>1004.1</v>
      </c>
      <c r="H530">
        <v>71</v>
      </c>
      <c r="I530" s="101" t="s">
        <v>13</v>
      </c>
      <c r="J530" s="1">
        <f>DATEVALUE(RIGHT(jaar_zip[[#This Row],[YYYYMMDD]],2)&amp;"-"&amp;MID(jaar_zip[[#This Row],[YYYYMMDD]],5,2)&amp;"-"&amp;LEFT(jaar_zip[[#This Row],[YYYYMMDD]],4))</f>
        <v>45546</v>
      </c>
      <c r="K530" s="101" t="str">
        <f>IF(AND(VALUE(MONTH(jaar_zip[[#This Row],[Datum]]))=1,VALUE(WEEKNUM(jaar_zip[[#This Row],[Datum]],21))&gt;51),RIGHT(YEAR(jaar_zip[[#This Row],[Datum]])-1,2),RIGHT(YEAR(jaar_zip[[#This Row],[Datum]]),2))&amp;"-"&amp; TEXT(WEEKNUM(jaar_zip[[#This Row],[Datum]],21),"00")</f>
        <v>24-37</v>
      </c>
      <c r="L530" s="101">
        <f>MONTH(jaar_zip[[#This Row],[Datum]])</f>
        <v>9</v>
      </c>
      <c r="M530" s="101">
        <f>IF(ISNUMBER(jaar_zip[[#This Row],[etmaaltemperatuur]]),IF(jaar_zip[[#This Row],[etmaaltemperatuur]]&lt;stookgrens,stookgrens-jaar_zip[[#This Row],[etmaaltemperatuur]],0),"")</f>
        <v>6.3000000000000007</v>
      </c>
      <c r="N530" s="101">
        <f>IF(ISNUMBER(jaar_zip[[#This Row],[graaddagen]]),IF(OR(MONTH(jaar_zip[[#This Row],[Datum]])=1,MONTH(jaar_zip[[#This Row],[Datum]])=2,MONTH(jaar_zip[[#This Row],[Datum]])=11,MONTH(jaar_zip[[#This Row],[Datum]])=12),1.1,IF(OR(MONTH(jaar_zip[[#This Row],[Datum]])=3,MONTH(jaar_zip[[#This Row],[Datum]])=10),1,0.8))*jaar_zip[[#This Row],[graaddagen]],"")</f>
        <v>5.0400000000000009</v>
      </c>
      <c r="O530" s="101">
        <f>IF(ISNUMBER(jaar_zip[[#This Row],[etmaaltemperatuur]]),IF(jaar_zip[[#This Row],[etmaaltemperatuur]]&gt;stookgrens,jaar_zip[[#This Row],[etmaaltemperatuur]]-stookgrens,0),"")</f>
        <v>0</v>
      </c>
    </row>
    <row r="531" spans="1:15" x14ac:dyDescent="0.25">
      <c r="A531">
        <v>235</v>
      </c>
      <c r="B531">
        <v>20240912</v>
      </c>
      <c r="C531">
        <v>3</v>
      </c>
      <c r="D531">
        <v>11.7</v>
      </c>
      <c r="E531">
        <v>1423</v>
      </c>
      <c r="F531">
        <v>17.2</v>
      </c>
      <c r="G531">
        <v>1012.7</v>
      </c>
      <c r="H531">
        <v>79</v>
      </c>
      <c r="I531" s="101" t="s">
        <v>13</v>
      </c>
      <c r="J531" s="1">
        <f>DATEVALUE(RIGHT(jaar_zip[[#This Row],[YYYYMMDD]],2)&amp;"-"&amp;MID(jaar_zip[[#This Row],[YYYYMMDD]],5,2)&amp;"-"&amp;LEFT(jaar_zip[[#This Row],[YYYYMMDD]],4))</f>
        <v>45547</v>
      </c>
      <c r="K531" s="101" t="str">
        <f>IF(AND(VALUE(MONTH(jaar_zip[[#This Row],[Datum]]))=1,VALUE(WEEKNUM(jaar_zip[[#This Row],[Datum]],21))&gt;51),RIGHT(YEAR(jaar_zip[[#This Row],[Datum]])-1,2),RIGHT(YEAR(jaar_zip[[#This Row],[Datum]]),2))&amp;"-"&amp; TEXT(WEEKNUM(jaar_zip[[#This Row],[Datum]],21),"00")</f>
        <v>24-37</v>
      </c>
      <c r="L531" s="101">
        <f>MONTH(jaar_zip[[#This Row],[Datum]])</f>
        <v>9</v>
      </c>
      <c r="M531" s="101">
        <f>IF(ISNUMBER(jaar_zip[[#This Row],[etmaaltemperatuur]]),IF(jaar_zip[[#This Row],[etmaaltemperatuur]]&lt;stookgrens,stookgrens-jaar_zip[[#This Row],[etmaaltemperatuur]],0),"")</f>
        <v>6.3000000000000007</v>
      </c>
      <c r="N531" s="101">
        <f>IF(ISNUMBER(jaar_zip[[#This Row],[graaddagen]]),IF(OR(MONTH(jaar_zip[[#This Row],[Datum]])=1,MONTH(jaar_zip[[#This Row],[Datum]])=2,MONTH(jaar_zip[[#This Row],[Datum]])=11,MONTH(jaar_zip[[#This Row],[Datum]])=12),1.1,IF(OR(MONTH(jaar_zip[[#This Row],[Datum]])=3,MONTH(jaar_zip[[#This Row],[Datum]])=10),1,0.8))*jaar_zip[[#This Row],[graaddagen]],"")</f>
        <v>5.0400000000000009</v>
      </c>
      <c r="O531" s="101">
        <f>IF(ISNUMBER(jaar_zip[[#This Row],[etmaaltemperatuur]]),IF(jaar_zip[[#This Row],[etmaaltemperatuur]]&gt;stookgrens,jaar_zip[[#This Row],[etmaaltemperatuur]]-stookgrens,0),"")</f>
        <v>0</v>
      </c>
    </row>
    <row r="532" spans="1:15" x14ac:dyDescent="0.25">
      <c r="A532">
        <v>235</v>
      </c>
      <c r="B532">
        <v>20240913</v>
      </c>
      <c r="C532">
        <v>3.5</v>
      </c>
      <c r="D532">
        <v>13.4</v>
      </c>
      <c r="E532">
        <v>1557</v>
      </c>
      <c r="F532">
        <v>2.5</v>
      </c>
      <c r="G532">
        <v>1025.5</v>
      </c>
      <c r="H532">
        <v>65</v>
      </c>
      <c r="I532" s="101" t="s">
        <v>13</v>
      </c>
      <c r="J532" s="1">
        <f>DATEVALUE(RIGHT(jaar_zip[[#This Row],[YYYYMMDD]],2)&amp;"-"&amp;MID(jaar_zip[[#This Row],[YYYYMMDD]],5,2)&amp;"-"&amp;LEFT(jaar_zip[[#This Row],[YYYYMMDD]],4))</f>
        <v>45548</v>
      </c>
      <c r="K532" s="101" t="str">
        <f>IF(AND(VALUE(MONTH(jaar_zip[[#This Row],[Datum]]))=1,VALUE(WEEKNUM(jaar_zip[[#This Row],[Datum]],21))&gt;51),RIGHT(YEAR(jaar_zip[[#This Row],[Datum]])-1,2),RIGHT(YEAR(jaar_zip[[#This Row],[Datum]]),2))&amp;"-"&amp; TEXT(WEEKNUM(jaar_zip[[#This Row],[Datum]],21),"00")</f>
        <v>24-37</v>
      </c>
      <c r="L532" s="101">
        <f>MONTH(jaar_zip[[#This Row],[Datum]])</f>
        <v>9</v>
      </c>
      <c r="M532" s="101">
        <f>IF(ISNUMBER(jaar_zip[[#This Row],[etmaaltemperatuur]]),IF(jaar_zip[[#This Row],[etmaaltemperatuur]]&lt;stookgrens,stookgrens-jaar_zip[[#This Row],[etmaaltemperatuur]],0),"")</f>
        <v>4.5999999999999996</v>
      </c>
      <c r="N532" s="101">
        <f>IF(ISNUMBER(jaar_zip[[#This Row],[graaddagen]]),IF(OR(MONTH(jaar_zip[[#This Row],[Datum]])=1,MONTH(jaar_zip[[#This Row],[Datum]])=2,MONTH(jaar_zip[[#This Row],[Datum]])=11,MONTH(jaar_zip[[#This Row],[Datum]])=12),1.1,IF(OR(MONTH(jaar_zip[[#This Row],[Datum]])=3,MONTH(jaar_zip[[#This Row],[Datum]])=10),1,0.8))*jaar_zip[[#This Row],[graaddagen]],"")</f>
        <v>3.6799999999999997</v>
      </c>
      <c r="O532" s="101">
        <f>IF(ISNUMBER(jaar_zip[[#This Row],[etmaaltemperatuur]]),IF(jaar_zip[[#This Row],[etmaaltemperatuur]]&gt;stookgrens,jaar_zip[[#This Row],[etmaaltemperatuur]]-stookgrens,0),"")</f>
        <v>0</v>
      </c>
    </row>
    <row r="533" spans="1:15" x14ac:dyDescent="0.25">
      <c r="A533">
        <v>235</v>
      </c>
      <c r="B533">
        <v>20240914</v>
      </c>
      <c r="C533">
        <v>2.6</v>
      </c>
      <c r="D533">
        <v>13.1</v>
      </c>
      <c r="E533">
        <v>1574</v>
      </c>
      <c r="F533">
        <v>0</v>
      </c>
      <c r="G533">
        <v>1029.7</v>
      </c>
      <c r="H533">
        <v>68</v>
      </c>
      <c r="I533" s="101" t="s">
        <v>13</v>
      </c>
      <c r="J533" s="1">
        <f>DATEVALUE(RIGHT(jaar_zip[[#This Row],[YYYYMMDD]],2)&amp;"-"&amp;MID(jaar_zip[[#This Row],[YYYYMMDD]],5,2)&amp;"-"&amp;LEFT(jaar_zip[[#This Row],[YYYYMMDD]],4))</f>
        <v>45549</v>
      </c>
      <c r="K533" s="101" t="str">
        <f>IF(AND(VALUE(MONTH(jaar_zip[[#This Row],[Datum]]))=1,VALUE(WEEKNUM(jaar_zip[[#This Row],[Datum]],21))&gt;51),RIGHT(YEAR(jaar_zip[[#This Row],[Datum]])-1,2),RIGHT(YEAR(jaar_zip[[#This Row],[Datum]]),2))&amp;"-"&amp; TEXT(WEEKNUM(jaar_zip[[#This Row],[Datum]],21),"00")</f>
        <v>24-37</v>
      </c>
      <c r="L533" s="101">
        <f>MONTH(jaar_zip[[#This Row],[Datum]])</f>
        <v>9</v>
      </c>
      <c r="M533" s="101">
        <f>IF(ISNUMBER(jaar_zip[[#This Row],[etmaaltemperatuur]]),IF(jaar_zip[[#This Row],[etmaaltemperatuur]]&lt;stookgrens,stookgrens-jaar_zip[[#This Row],[etmaaltemperatuur]],0),"")</f>
        <v>4.9000000000000004</v>
      </c>
      <c r="N533" s="101">
        <f>IF(ISNUMBER(jaar_zip[[#This Row],[graaddagen]]),IF(OR(MONTH(jaar_zip[[#This Row],[Datum]])=1,MONTH(jaar_zip[[#This Row],[Datum]])=2,MONTH(jaar_zip[[#This Row],[Datum]])=11,MONTH(jaar_zip[[#This Row],[Datum]])=12),1.1,IF(OR(MONTH(jaar_zip[[#This Row],[Datum]])=3,MONTH(jaar_zip[[#This Row],[Datum]])=10),1,0.8))*jaar_zip[[#This Row],[graaddagen]],"")</f>
        <v>3.9200000000000004</v>
      </c>
      <c r="O533" s="101">
        <f>IF(ISNUMBER(jaar_zip[[#This Row],[etmaaltemperatuur]]),IF(jaar_zip[[#This Row],[etmaaltemperatuur]]&gt;stookgrens,jaar_zip[[#This Row],[etmaaltemperatuur]]-stookgrens,0),"")</f>
        <v>0</v>
      </c>
    </row>
    <row r="534" spans="1:15" x14ac:dyDescent="0.25">
      <c r="A534">
        <v>235</v>
      </c>
      <c r="B534">
        <v>20240915</v>
      </c>
      <c r="C534">
        <v>3.3</v>
      </c>
      <c r="D534">
        <v>15</v>
      </c>
      <c r="E534">
        <v>1631</v>
      </c>
      <c r="F534">
        <v>0.8</v>
      </c>
      <c r="G534">
        <v>1025.8</v>
      </c>
      <c r="H534">
        <v>79</v>
      </c>
      <c r="I534" s="101" t="s">
        <v>13</v>
      </c>
      <c r="J534" s="1">
        <f>DATEVALUE(RIGHT(jaar_zip[[#This Row],[YYYYMMDD]],2)&amp;"-"&amp;MID(jaar_zip[[#This Row],[YYYYMMDD]],5,2)&amp;"-"&amp;LEFT(jaar_zip[[#This Row],[YYYYMMDD]],4))</f>
        <v>45550</v>
      </c>
      <c r="K534" s="101" t="str">
        <f>IF(AND(VALUE(MONTH(jaar_zip[[#This Row],[Datum]]))=1,VALUE(WEEKNUM(jaar_zip[[#This Row],[Datum]],21))&gt;51),RIGHT(YEAR(jaar_zip[[#This Row],[Datum]])-1,2),RIGHT(YEAR(jaar_zip[[#This Row],[Datum]]),2))&amp;"-"&amp; TEXT(WEEKNUM(jaar_zip[[#This Row],[Datum]],21),"00")</f>
        <v>24-37</v>
      </c>
      <c r="L534" s="101">
        <f>MONTH(jaar_zip[[#This Row],[Datum]])</f>
        <v>9</v>
      </c>
      <c r="M534" s="101">
        <f>IF(ISNUMBER(jaar_zip[[#This Row],[etmaaltemperatuur]]),IF(jaar_zip[[#This Row],[etmaaltemperatuur]]&lt;stookgrens,stookgrens-jaar_zip[[#This Row],[etmaaltemperatuur]],0),"")</f>
        <v>3</v>
      </c>
      <c r="N534" s="101">
        <f>IF(ISNUMBER(jaar_zip[[#This Row],[graaddagen]]),IF(OR(MONTH(jaar_zip[[#This Row],[Datum]])=1,MONTH(jaar_zip[[#This Row],[Datum]])=2,MONTH(jaar_zip[[#This Row],[Datum]])=11,MONTH(jaar_zip[[#This Row],[Datum]])=12),1.1,IF(OR(MONTH(jaar_zip[[#This Row],[Datum]])=3,MONTH(jaar_zip[[#This Row],[Datum]])=10),1,0.8))*jaar_zip[[#This Row],[graaddagen]],"")</f>
        <v>2.4000000000000004</v>
      </c>
      <c r="O534" s="101">
        <f>IF(ISNUMBER(jaar_zip[[#This Row],[etmaaltemperatuur]]),IF(jaar_zip[[#This Row],[etmaaltemperatuur]]&gt;stookgrens,jaar_zip[[#This Row],[etmaaltemperatuur]]-stookgrens,0),"")</f>
        <v>0</v>
      </c>
    </row>
    <row r="535" spans="1:15" x14ac:dyDescent="0.25">
      <c r="A535">
        <v>235</v>
      </c>
      <c r="B535">
        <v>20240916</v>
      </c>
      <c r="C535">
        <v>3.6</v>
      </c>
      <c r="D535">
        <v>16.2</v>
      </c>
      <c r="E535">
        <v>1238</v>
      </c>
      <c r="F535">
        <v>0.3</v>
      </c>
      <c r="G535">
        <v>1026.8</v>
      </c>
      <c r="H535">
        <v>80</v>
      </c>
      <c r="I535" s="101" t="s">
        <v>13</v>
      </c>
      <c r="J535" s="1">
        <f>DATEVALUE(RIGHT(jaar_zip[[#This Row],[YYYYMMDD]],2)&amp;"-"&amp;MID(jaar_zip[[#This Row],[YYYYMMDD]],5,2)&amp;"-"&amp;LEFT(jaar_zip[[#This Row],[YYYYMMDD]],4))</f>
        <v>45551</v>
      </c>
      <c r="K535" s="101" t="str">
        <f>IF(AND(VALUE(MONTH(jaar_zip[[#This Row],[Datum]]))=1,VALUE(WEEKNUM(jaar_zip[[#This Row],[Datum]],21))&gt;51),RIGHT(YEAR(jaar_zip[[#This Row],[Datum]])-1,2),RIGHT(YEAR(jaar_zip[[#This Row],[Datum]]),2))&amp;"-"&amp; TEXT(WEEKNUM(jaar_zip[[#This Row],[Datum]],21),"00")</f>
        <v>24-38</v>
      </c>
      <c r="L535" s="101">
        <f>MONTH(jaar_zip[[#This Row],[Datum]])</f>
        <v>9</v>
      </c>
      <c r="M535" s="101">
        <f>IF(ISNUMBER(jaar_zip[[#This Row],[etmaaltemperatuur]]),IF(jaar_zip[[#This Row],[etmaaltemperatuur]]&lt;stookgrens,stookgrens-jaar_zip[[#This Row],[etmaaltemperatuur]],0),"")</f>
        <v>1.8000000000000007</v>
      </c>
      <c r="N535" s="101">
        <f>IF(ISNUMBER(jaar_zip[[#This Row],[graaddagen]]),IF(OR(MONTH(jaar_zip[[#This Row],[Datum]])=1,MONTH(jaar_zip[[#This Row],[Datum]])=2,MONTH(jaar_zip[[#This Row],[Datum]])=11,MONTH(jaar_zip[[#This Row],[Datum]])=12),1.1,IF(OR(MONTH(jaar_zip[[#This Row],[Datum]])=3,MONTH(jaar_zip[[#This Row],[Datum]])=10),1,0.8))*jaar_zip[[#This Row],[graaddagen]],"")</f>
        <v>1.4400000000000006</v>
      </c>
      <c r="O535" s="101">
        <f>IF(ISNUMBER(jaar_zip[[#This Row],[etmaaltemperatuur]]),IF(jaar_zip[[#This Row],[etmaaltemperatuur]]&gt;stookgrens,jaar_zip[[#This Row],[etmaaltemperatuur]]-stookgrens,0),"")</f>
        <v>0</v>
      </c>
    </row>
    <row r="536" spans="1:15" x14ac:dyDescent="0.25">
      <c r="A536">
        <v>235</v>
      </c>
      <c r="B536">
        <v>20240917</v>
      </c>
      <c r="C536">
        <v>6.5</v>
      </c>
      <c r="D536">
        <v>16.899999999999999</v>
      </c>
      <c r="E536">
        <v>1335</v>
      </c>
      <c r="F536">
        <v>0</v>
      </c>
      <c r="G536">
        <v>1030.8</v>
      </c>
      <c r="H536">
        <v>80</v>
      </c>
      <c r="I536" s="101" t="s">
        <v>13</v>
      </c>
      <c r="J536" s="1">
        <f>DATEVALUE(RIGHT(jaar_zip[[#This Row],[YYYYMMDD]],2)&amp;"-"&amp;MID(jaar_zip[[#This Row],[YYYYMMDD]],5,2)&amp;"-"&amp;LEFT(jaar_zip[[#This Row],[YYYYMMDD]],4))</f>
        <v>45552</v>
      </c>
      <c r="K536" s="101" t="str">
        <f>IF(AND(VALUE(MONTH(jaar_zip[[#This Row],[Datum]]))=1,VALUE(WEEKNUM(jaar_zip[[#This Row],[Datum]],21))&gt;51),RIGHT(YEAR(jaar_zip[[#This Row],[Datum]])-1,2),RIGHT(YEAR(jaar_zip[[#This Row],[Datum]]),2))&amp;"-"&amp; TEXT(WEEKNUM(jaar_zip[[#This Row],[Datum]],21),"00")</f>
        <v>24-38</v>
      </c>
      <c r="L536" s="101">
        <f>MONTH(jaar_zip[[#This Row],[Datum]])</f>
        <v>9</v>
      </c>
      <c r="M536" s="101">
        <f>IF(ISNUMBER(jaar_zip[[#This Row],[etmaaltemperatuur]]),IF(jaar_zip[[#This Row],[etmaaltemperatuur]]&lt;stookgrens,stookgrens-jaar_zip[[#This Row],[etmaaltemperatuur]],0),"")</f>
        <v>1.1000000000000014</v>
      </c>
      <c r="N536" s="101">
        <f>IF(ISNUMBER(jaar_zip[[#This Row],[graaddagen]]),IF(OR(MONTH(jaar_zip[[#This Row],[Datum]])=1,MONTH(jaar_zip[[#This Row],[Datum]])=2,MONTH(jaar_zip[[#This Row],[Datum]])=11,MONTH(jaar_zip[[#This Row],[Datum]])=12),1.1,IF(OR(MONTH(jaar_zip[[#This Row],[Datum]])=3,MONTH(jaar_zip[[#This Row],[Datum]])=10),1,0.8))*jaar_zip[[#This Row],[graaddagen]],"")</f>
        <v>0.88000000000000123</v>
      </c>
      <c r="O536" s="101">
        <f>IF(ISNUMBER(jaar_zip[[#This Row],[etmaaltemperatuur]]),IF(jaar_zip[[#This Row],[etmaaltemperatuur]]&gt;stookgrens,jaar_zip[[#This Row],[etmaaltemperatuur]]-stookgrens,0),"")</f>
        <v>0</v>
      </c>
    </row>
    <row r="537" spans="1:15" x14ac:dyDescent="0.25">
      <c r="A537">
        <v>235</v>
      </c>
      <c r="B537">
        <v>20240918</v>
      </c>
      <c r="C537">
        <v>6.2</v>
      </c>
      <c r="D537">
        <v>17</v>
      </c>
      <c r="E537">
        <v>1374</v>
      </c>
      <c r="F537">
        <v>0</v>
      </c>
      <c r="G537">
        <v>1029.4000000000001</v>
      </c>
      <c r="H537">
        <v>89</v>
      </c>
      <c r="I537" s="101" t="s">
        <v>13</v>
      </c>
      <c r="J537" s="1">
        <f>DATEVALUE(RIGHT(jaar_zip[[#This Row],[YYYYMMDD]],2)&amp;"-"&amp;MID(jaar_zip[[#This Row],[YYYYMMDD]],5,2)&amp;"-"&amp;LEFT(jaar_zip[[#This Row],[YYYYMMDD]],4))</f>
        <v>45553</v>
      </c>
      <c r="K537" s="101" t="str">
        <f>IF(AND(VALUE(MONTH(jaar_zip[[#This Row],[Datum]]))=1,VALUE(WEEKNUM(jaar_zip[[#This Row],[Datum]],21))&gt;51),RIGHT(YEAR(jaar_zip[[#This Row],[Datum]])-1,2),RIGHT(YEAR(jaar_zip[[#This Row],[Datum]]),2))&amp;"-"&amp; TEXT(WEEKNUM(jaar_zip[[#This Row],[Datum]],21),"00")</f>
        <v>24-38</v>
      </c>
      <c r="L537" s="101">
        <f>MONTH(jaar_zip[[#This Row],[Datum]])</f>
        <v>9</v>
      </c>
      <c r="M537" s="101">
        <f>IF(ISNUMBER(jaar_zip[[#This Row],[etmaaltemperatuur]]),IF(jaar_zip[[#This Row],[etmaaltemperatuur]]&lt;stookgrens,stookgrens-jaar_zip[[#This Row],[etmaaltemperatuur]],0),"")</f>
        <v>1</v>
      </c>
      <c r="N537" s="101">
        <f>IF(ISNUMBER(jaar_zip[[#This Row],[graaddagen]]),IF(OR(MONTH(jaar_zip[[#This Row],[Datum]])=1,MONTH(jaar_zip[[#This Row],[Datum]])=2,MONTH(jaar_zip[[#This Row],[Datum]])=11,MONTH(jaar_zip[[#This Row],[Datum]])=12),1.1,IF(OR(MONTH(jaar_zip[[#This Row],[Datum]])=3,MONTH(jaar_zip[[#This Row],[Datum]])=10),1,0.8))*jaar_zip[[#This Row],[graaddagen]],"")</f>
        <v>0.8</v>
      </c>
      <c r="O537" s="101">
        <f>IF(ISNUMBER(jaar_zip[[#This Row],[etmaaltemperatuur]]),IF(jaar_zip[[#This Row],[etmaaltemperatuur]]&gt;stookgrens,jaar_zip[[#This Row],[etmaaltemperatuur]]-stookgrens,0),"")</f>
        <v>0</v>
      </c>
    </row>
    <row r="538" spans="1:15" x14ac:dyDescent="0.25">
      <c r="A538">
        <v>235</v>
      </c>
      <c r="B538">
        <v>20240919</v>
      </c>
      <c r="C538">
        <v>4.8</v>
      </c>
      <c r="D538">
        <v>16.600000000000001</v>
      </c>
      <c r="E538">
        <v>1167</v>
      </c>
      <c r="F538">
        <v>0</v>
      </c>
      <c r="G538">
        <v>1026.3</v>
      </c>
      <c r="H538">
        <v>92</v>
      </c>
      <c r="I538" s="101" t="s">
        <v>13</v>
      </c>
      <c r="J538" s="1">
        <f>DATEVALUE(RIGHT(jaar_zip[[#This Row],[YYYYMMDD]],2)&amp;"-"&amp;MID(jaar_zip[[#This Row],[YYYYMMDD]],5,2)&amp;"-"&amp;LEFT(jaar_zip[[#This Row],[YYYYMMDD]],4))</f>
        <v>45554</v>
      </c>
      <c r="K538" s="101" t="str">
        <f>IF(AND(VALUE(MONTH(jaar_zip[[#This Row],[Datum]]))=1,VALUE(WEEKNUM(jaar_zip[[#This Row],[Datum]],21))&gt;51),RIGHT(YEAR(jaar_zip[[#This Row],[Datum]])-1,2),RIGHT(YEAR(jaar_zip[[#This Row],[Datum]]),2))&amp;"-"&amp; TEXT(WEEKNUM(jaar_zip[[#This Row],[Datum]],21),"00")</f>
        <v>24-38</v>
      </c>
      <c r="L538" s="101">
        <f>MONTH(jaar_zip[[#This Row],[Datum]])</f>
        <v>9</v>
      </c>
      <c r="M538" s="101">
        <f>IF(ISNUMBER(jaar_zip[[#This Row],[etmaaltemperatuur]]),IF(jaar_zip[[#This Row],[etmaaltemperatuur]]&lt;stookgrens,stookgrens-jaar_zip[[#This Row],[etmaaltemperatuur]],0),"")</f>
        <v>1.3999999999999986</v>
      </c>
      <c r="N538" s="101">
        <f>IF(ISNUMBER(jaar_zip[[#This Row],[graaddagen]]),IF(OR(MONTH(jaar_zip[[#This Row],[Datum]])=1,MONTH(jaar_zip[[#This Row],[Datum]])=2,MONTH(jaar_zip[[#This Row],[Datum]])=11,MONTH(jaar_zip[[#This Row],[Datum]])=12),1.1,IF(OR(MONTH(jaar_zip[[#This Row],[Datum]])=3,MONTH(jaar_zip[[#This Row],[Datum]])=10),1,0.8))*jaar_zip[[#This Row],[graaddagen]],"")</f>
        <v>1.119999999999999</v>
      </c>
      <c r="O538" s="101">
        <f>IF(ISNUMBER(jaar_zip[[#This Row],[etmaaltemperatuur]]),IF(jaar_zip[[#This Row],[etmaaltemperatuur]]&gt;stookgrens,jaar_zip[[#This Row],[etmaaltemperatuur]]-stookgrens,0),"")</f>
        <v>0</v>
      </c>
    </row>
    <row r="539" spans="1:15" x14ac:dyDescent="0.25">
      <c r="A539">
        <v>235</v>
      </c>
      <c r="B539">
        <v>20240920</v>
      </c>
      <c r="C539">
        <v>5.4</v>
      </c>
      <c r="D539">
        <v>18</v>
      </c>
      <c r="E539">
        <v>1510</v>
      </c>
      <c r="F539">
        <v>0</v>
      </c>
      <c r="G539">
        <v>1023</v>
      </c>
      <c r="H539">
        <v>82</v>
      </c>
      <c r="I539" s="101" t="s">
        <v>13</v>
      </c>
      <c r="J539" s="1">
        <f>DATEVALUE(RIGHT(jaar_zip[[#This Row],[YYYYMMDD]],2)&amp;"-"&amp;MID(jaar_zip[[#This Row],[YYYYMMDD]],5,2)&amp;"-"&amp;LEFT(jaar_zip[[#This Row],[YYYYMMDD]],4))</f>
        <v>45555</v>
      </c>
      <c r="K539" s="101" t="str">
        <f>IF(AND(VALUE(MONTH(jaar_zip[[#This Row],[Datum]]))=1,VALUE(WEEKNUM(jaar_zip[[#This Row],[Datum]],21))&gt;51),RIGHT(YEAR(jaar_zip[[#This Row],[Datum]])-1,2),RIGHT(YEAR(jaar_zip[[#This Row],[Datum]]),2))&amp;"-"&amp; TEXT(WEEKNUM(jaar_zip[[#This Row],[Datum]],21),"00")</f>
        <v>24-38</v>
      </c>
      <c r="L539" s="101">
        <f>MONTH(jaar_zip[[#This Row],[Datum]])</f>
        <v>9</v>
      </c>
      <c r="M539" s="101">
        <f>IF(ISNUMBER(jaar_zip[[#This Row],[etmaaltemperatuur]]),IF(jaar_zip[[#This Row],[etmaaltemperatuur]]&lt;stookgrens,stookgrens-jaar_zip[[#This Row],[etmaaltemperatuur]],0),"")</f>
        <v>0</v>
      </c>
      <c r="N539" s="101">
        <f>IF(ISNUMBER(jaar_zip[[#This Row],[graaddagen]]),IF(OR(MONTH(jaar_zip[[#This Row],[Datum]])=1,MONTH(jaar_zip[[#This Row],[Datum]])=2,MONTH(jaar_zip[[#This Row],[Datum]])=11,MONTH(jaar_zip[[#This Row],[Datum]])=12),1.1,IF(OR(MONTH(jaar_zip[[#This Row],[Datum]])=3,MONTH(jaar_zip[[#This Row],[Datum]])=10),1,0.8))*jaar_zip[[#This Row],[graaddagen]],"")</f>
        <v>0</v>
      </c>
      <c r="O539" s="101">
        <f>IF(ISNUMBER(jaar_zip[[#This Row],[etmaaltemperatuur]]),IF(jaar_zip[[#This Row],[etmaaltemperatuur]]&gt;stookgrens,jaar_zip[[#This Row],[etmaaltemperatuur]]-stookgrens,0),"")</f>
        <v>0</v>
      </c>
    </row>
    <row r="540" spans="1:15" x14ac:dyDescent="0.25">
      <c r="A540">
        <v>235</v>
      </c>
      <c r="B540">
        <v>20240921</v>
      </c>
      <c r="C540">
        <v>3.3</v>
      </c>
      <c r="D540">
        <v>16.899999999999999</v>
      </c>
      <c r="E540">
        <v>1505</v>
      </c>
      <c r="F540">
        <v>0</v>
      </c>
      <c r="G540">
        <v>1020</v>
      </c>
      <c r="H540">
        <v>81</v>
      </c>
      <c r="I540" s="101" t="s">
        <v>13</v>
      </c>
      <c r="J540" s="1">
        <f>DATEVALUE(RIGHT(jaar_zip[[#This Row],[YYYYMMDD]],2)&amp;"-"&amp;MID(jaar_zip[[#This Row],[YYYYMMDD]],5,2)&amp;"-"&amp;LEFT(jaar_zip[[#This Row],[YYYYMMDD]],4))</f>
        <v>45556</v>
      </c>
      <c r="K540" s="101" t="str">
        <f>IF(AND(VALUE(MONTH(jaar_zip[[#This Row],[Datum]]))=1,VALUE(WEEKNUM(jaar_zip[[#This Row],[Datum]],21))&gt;51),RIGHT(YEAR(jaar_zip[[#This Row],[Datum]])-1,2),RIGHT(YEAR(jaar_zip[[#This Row],[Datum]]),2))&amp;"-"&amp; TEXT(WEEKNUM(jaar_zip[[#This Row],[Datum]],21),"00")</f>
        <v>24-38</v>
      </c>
      <c r="L540" s="101">
        <f>MONTH(jaar_zip[[#This Row],[Datum]])</f>
        <v>9</v>
      </c>
      <c r="M540" s="101">
        <f>IF(ISNUMBER(jaar_zip[[#This Row],[etmaaltemperatuur]]),IF(jaar_zip[[#This Row],[etmaaltemperatuur]]&lt;stookgrens,stookgrens-jaar_zip[[#This Row],[etmaaltemperatuur]],0),"")</f>
        <v>1.1000000000000014</v>
      </c>
      <c r="N540" s="101">
        <f>IF(ISNUMBER(jaar_zip[[#This Row],[graaddagen]]),IF(OR(MONTH(jaar_zip[[#This Row],[Datum]])=1,MONTH(jaar_zip[[#This Row],[Datum]])=2,MONTH(jaar_zip[[#This Row],[Datum]])=11,MONTH(jaar_zip[[#This Row],[Datum]])=12),1.1,IF(OR(MONTH(jaar_zip[[#This Row],[Datum]])=3,MONTH(jaar_zip[[#This Row],[Datum]])=10),1,0.8))*jaar_zip[[#This Row],[graaddagen]],"")</f>
        <v>0.88000000000000123</v>
      </c>
      <c r="O540" s="101">
        <f>IF(ISNUMBER(jaar_zip[[#This Row],[etmaaltemperatuur]]),IF(jaar_zip[[#This Row],[etmaaltemperatuur]]&gt;stookgrens,jaar_zip[[#This Row],[etmaaltemperatuur]]-stookgrens,0),"")</f>
        <v>0</v>
      </c>
    </row>
    <row r="541" spans="1:15" x14ac:dyDescent="0.25">
      <c r="A541">
        <v>235</v>
      </c>
      <c r="B541">
        <v>20240922</v>
      </c>
      <c r="C541">
        <v>2.8</v>
      </c>
      <c r="D541">
        <v>17.600000000000001</v>
      </c>
      <c r="E541">
        <v>1194</v>
      </c>
      <c r="F541">
        <v>-0.1</v>
      </c>
      <c r="G541">
        <v>1014.3</v>
      </c>
      <c r="H541">
        <v>88</v>
      </c>
      <c r="I541" s="101" t="s">
        <v>13</v>
      </c>
      <c r="J541" s="1">
        <f>DATEVALUE(RIGHT(jaar_zip[[#This Row],[YYYYMMDD]],2)&amp;"-"&amp;MID(jaar_zip[[#This Row],[YYYYMMDD]],5,2)&amp;"-"&amp;LEFT(jaar_zip[[#This Row],[YYYYMMDD]],4))</f>
        <v>45557</v>
      </c>
      <c r="K541" s="101" t="str">
        <f>IF(AND(VALUE(MONTH(jaar_zip[[#This Row],[Datum]]))=1,VALUE(WEEKNUM(jaar_zip[[#This Row],[Datum]],21))&gt;51),RIGHT(YEAR(jaar_zip[[#This Row],[Datum]])-1,2),RIGHT(YEAR(jaar_zip[[#This Row],[Datum]]),2))&amp;"-"&amp; TEXT(WEEKNUM(jaar_zip[[#This Row],[Datum]],21),"00")</f>
        <v>24-38</v>
      </c>
      <c r="L541" s="101">
        <f>MONTH(jaar_zip[[#This Row],[Datum]])</f>
        <v>9</v>
      </c>
      <c r="M541" s="101">
        <f>IF(ISNUMBER(jaar_zip[[#This Row],[etmaaltemperatuur]]),IF(jaar_zip[[#This Row],[etmaaltemperatuur]]&lt;stookgrens,stookgrens-jaar_zip[[#This Row],[etmaaltemperatuur]],0),"")</f>
        <v>0.39999999999999858</v>
      </c>
      <c r="N541" s="101">
        <f>IF(ISNUMBER(jaar_zip[[#This Row],[graaddagen]]),IF(OR(MONTH(jaar_zip[[#This Row],[Datum]])=1,MONTH(jaar_zip[[#This Row],[Datum]])=2,MONTH(jaar_zip[[#This Row],[Datum]])=11,MONTH(jaar_zip[[#This Row],[Datum]])=12),1.1,IF(OR(MONTH(jaar_zip[[#This Row],[Datum]])=3,MONTH(jaar_zip[[#This Row],[Datum]])=10),1,0.8))*jaar_zip[[#This Row],[graaddagen]],"")</f>
        <v>0.3199999999999989</v>
      </c>
      <c r="O541" s="101">
        <f>IF(ISNUMBER(jaar_zip[[#This Row],[etmaaltemperatuur]]),IF(jaar_zip[[#This Row],[etmaaltemperatuur]]&gt;stookgrens,jaar_zip[[#This Row],[etmaaltemperatuur]]-stookgrens,0),"")</f>
        <v>0</v>
      </c>
    </row>
    <row r="542" spans="1:15" x14ac:dyDescent="0.25">
      <c r="A542">
        <v>235</v>
      </c>
      <c r="B542">
        <v>20240923</v>
      </c>
      <c r="C542">
        <v>3.9</v>
      </c>
      <c r="D542">
        <v>17.2</v>
      </c>
      <c r="E542">
        <v>1120</v>
      </c>
      <c r="F542">
        <v>0.4</v>
      </c>
      <c r="G542">
        <v>1006.2</v>
      </c>
      <c r="H542">
        <v>85</v>
      </c>
      <c r="I542" s="101" t="s">
        <v>13</v>
      </c>
      <c r="J542" s="1">
        <f>DATEVALUE(RIGHT(jaar_zip[[#This Row],[YYYYMMDD]],2)&amp;"-"&amp;MID(jaar_zip[[#This Row],[YYYYMMDD]],5,2)&amp;"-"&amp;LEFT(jaar_zip[[#This Row],[YYYYMMDD]],4))</f>
        <v>45558</v>
      </c>
      <c r="K542" s="101" t="str">
        <f>IF(AND(VALUE(MONTH(jaar_zip[[#This Row],[Datum]]))=1,VALUE(WEEKNUM(jaar_zip[[#This Row],[Datum]],21))&gt;51),RIGHT(YEAR(jaar_zip[[#This Row],[Datum]])-1,2),RIGHT(YEAR(jaar_zip[[#This Row],[Datum]]),2))&amp;"-"&amp; TEXT(WEEKNUM(jaar_zip[[#This Row],[Datum]],21),"00")</f>
        <v>24-39</v>
      </c>
      <c r="L542" s="101">
        <f>MONTH(jaar_zip[[#This Row],[Datum]])</f>
        <v>9</v>
      </c>
      <c r="M542" s="101">
        <f>IF(ISNUMBER(jaar_zip[[#This Row],[etmaaltemperatuur]]),IF(jaar_zip[[#This Row],[etmaaltemperatuur]]&lt;stookgrens,stookgrens-jaar_zip[[#This Row],[etmaaltemperatuur]],0),"")</f>
        <v>0.80000000000000071</v>
      </c>
      <c r="N542" s="101">
        <f>IF(ISNUMBER(jaar_zip[[#This Row],[graaddagen]]),IF(OR(MONTH(jaar_zip[[#This Row],[Datum]])=1,MONTH(jaar_zip[[#This Row],[Datum]])=2,MONTH(jaar_zip[[#This Row],[Datum]])=11,MONTH(jaar_zip[[#This Row],[Datum]])=12),1.1,IF(OR(MONTH(jaar_zip[[#This Row],[Datum]])=3,MONTH(jaar_zip[[#This Row],[Datum]])=10),1,0.8))*jaar_zip[[#This Row],[graaddagen]],"")</f>
        <v>0.64000000000000057</v>
      </c>
      <c r="O542" s="101">
        <f>IF(ISNUMBER(jaar_zip[[#This Row],[etmaaltemperatuur]]),IF(jaar_zip[[#This Row],[etmaaltemperatuur]]&gt;stookgrens,jaar_zip[[#This Row],[etmaaltemperatuur]]-stookgrens,0),"")</f>
        <v>0</v>
      </c>
    </row>
    <row r="543" spans="1:15" x14ac:dyDescent="0.25">
      <c r="A543">
        <v>235</v>
      </c>
      <c r="B543">
        <v>20240924</v>
      </c>
      <c r="C543">
        <v>5.6</v>
      </c>
      <c r="D543">
        <v>14.7</v>
      </c>
      <c r="E543">
        <v>728</v>
      </c>
      <c r="F543">
        <v>0.9</v>
      </c>
      <c r="G543">
        <v>1001.3</v>
      </c>
      <c r="H543">
        <v>85</v>
      </c>
      <c r="I543" s="101" t="s">
        <v>13</v>
      </c>
      <c r="J543" s="1">
        <f>DATEVALUE(RIGHT(jaar_zip[[#This Row],[YYYYMMDD]],2)&amp;"-"&amp;MID(jaar_zip[[#This Row],[YYYYMMDD]],5,2)&amp;"-"&amp;LEFT(jaar_zip[[#This Row],[YYYYMMDD]],4))</f>
        <v>45559</v>
      </c>
      <c r="K543" s="101" t="str">
        <f>IF(AND(VALUE(MONTH(jaar_zip[[#This Row],[Datum]]))=1,VALUE(WEEKNUM(jaar_zip[[#This Row],[Datum]],21))&gt;51),RIGHT(YEAR(jaar_zip[[#This Row],[Datum]])-1,2),RIGHT(YEAR(jaar_zip[[#This Row],[Datum]]),2))&amp;"-"&amp; TEXT(WEEKNUM(jaar_zip[[#This Row],[Datum]],21),"00")</f>
        <v>24-39</v>
      </c>
      <c r="L543" s="101">
        <f>MONTH(jaar_zip[[#This Row],[Datum]])</f>
        <v>9</v>
      </c>
      <c r="M543" s="101">
        <f>IF(ISNUMBER(jaar_zip[[#This Row],[etmaaltemperatuur]]),IF(jaar_zip[[#This Row],[etmaaltemperatuur]]&lt;stookgrens,stookgrens-jaar_zip[[#This Row],[etmaaltemperatuur]],0),"")</f>
        <v>3.3000000000000007</v>
      </c>
      <c r="N543" s="101">
        <f>IF(ISNUMBER(jaar_zip[[#This Row],[graaddagen]]),IF(OR(MONTH(jaar_zip[[#This Row],[Datum]])=1,MONTH(jaar_zip[[#This Row],[Datum]])=2,MONTH(jaar_zip[[#This Row],[Datum]])=11,MONTH(jaar_zip[[#This Row],[Datum]])=12),1.1,IF(OR(MONTH(jaar_zip[[#This Row],[Datum]])=3,MONTH(jaar_zip[[#This Row],[Datum]])=10),1,0.8))*jaar_zip[[#This Row],[graaddagen]],"")</f>
        <v>2.6400000000000006</v>
      </c>
      <c r="O543" s="101">
        <f>IF(ISNUMBER(jaar_zip[[#This Row],[etmaaltemperatuur]]),IF(jaar_zip[[#This Row],[etmaaltemperatuur]]&gt;stookgrens,jaar_zip[[#This Row],[etmaaltemperatuur]]-stookgrens,0),"")</f>
        <v>0</v>
      </c>
    </row>
    <row r="544" spans="1:15" x14ac:dyDescent="0.25">
      <c r="A544">
        <v>235</v>
      </c>
      <c r="B544">
        <v>20240925</v>
      </c>
      <c r="C544">
        <v>4.8</v>
      </c>
      <c r="D544">
        <v>14.7</v>
      </c>
      <c r="E544">
        <v>630</v>
      </c>
      <c r="F544">
        <v>1.5</v>
      </c>
      <c r="G544">
        <v>999.6</v>
      </c>
      <c r="H544">
        <v>74</v>
      </c>
      <c r="I544" s="101" t="s">
        <v>13</v>
      </c>
      <c r="J544" s="1">
        <f>DATEVALUE(RIGHT(jaar_zip[[#This Row],[YYYYMMDD]],2)&amp;"-"&amp;MID(jaar_zip[[#This Row],[YYYYMMDD]],5,2)&amp;"-"&amp;LEFT(jaar_zip[[#This Row],[YYYYMMDD]],4))</f>
        <v>45560</v>
      </c>
      <c r="K544" s="101" t="str">
        <f>IF(AND(VALUE(MONTH(jaar_zip[[#This Row],[Datum]]))=1,VALUE(WEEKNUM(jaar_zip[[#This Row],[Datum]],21))&gt;51),RIGHT(YEAR(jaar_zip[[#This Row],[Datum]])-1,2),RIGHT(YEAR(jaar_zip[[#This Row],[Datum]]),2))&amp;"-"&amp; TEXT(WEEKNUM(jaar_zip[[#This Row],[Datum]],21),"00")</f>
        <v>24-39</v>
      </c>
      <c r="L544" s="101">
        <f>MONTH(jaar_zip[[#This Row],[Datum]])</f>
        <v>9</v>
      </c>
      <c r="M544" s="101">
        <f>IF(ISNUMBER(jaar_zip[[#This Row],[etmaaltemperatuur]]),IF(jaar_zip[[#This Row],[etmaaltemperatuur]]&lt;stookgrens,stookgrens-jaar_zip[[#This Row],[etmaaltemperatuur]],0),"")</f>
        <v>3.3000000000000007</v>
      </c>
      <c r="N544" s="101">
        <f>IF(ISNUMBER(jaar_zip[[#This Row],[graaddagen]]),IF(OR(MONTH(jaar_zip[[#This Row],[Datum]])=1,MONTH(jaar_zip[[#This Row],[Datum]])=2,MONTH(jaar_zip[[#This Row],[Datum]])=11,MONTH(jaar_zip[[#This Row],[Datum]])=12),1.1,IF(OR(MONTH(jaar_zip[[#This Row],[Datum]])=3,MONTH(jaar_zip[[#This Row],[Datum]])=10),1,0.8))*jaar_zip[[#This Row],[graaddagen]],"")</f>
        <v>2.6400000000000006</v>
      </c>
      <c r="O544" s="101">
        <f>IF(ISNUMBER(jaar_zip[[#This Row],[etmaaltemperatuur]]),IF(jaar_zip[[#This Row],[etmaaltemperatuur]]&gt;stookgrens,jaar_zip[[#This Row],[etmaaltemperatuur]]-stookgrens,0),"")</f>
        <v>0</v>
      </c>
    </row>
    <row r="545" spans="1:15" x14ac:dyDescent="0.25">
      <c r="A545">
        <v>235</v>
      </c>
      <c r="B545">
        <v>20240926</v>
      </c>
      <c r="C545">
        <v>6.3</v>
      </c>
      <c r="D545">
        <v>15.7</v>
      </c>
      <c r="E545">
        <v>931</v>
      </c>
      <c r="F545">
        <v>14.5</v>
      </c>
      <c r="G545">
        <v>987.4</v>
      </c>
      <c r="H545">
        <v>86</v>
      </c>
      <c r="I545" s="101" t="s">
        <v>13</v>
      </c>
      <c r="J545" s="1">
        <f>DATEVALUE(RIGHT(jaar_zip[[#This Row],[YYYYMMDD]],2)&amp;"-"&amp;MID(jaar_zip[[#This Row],[YYYYMMDD]],5,2)&amp;"-"&amp;LEFT(jaar_zip[[#This Row],[YYYYMMDD]],4))</f>
        <v>45561</v>
      </c>
      <c r="K545" s="101" t="str">
        <f>IF(AND(VALUE(MONTH(jaar_zip[[#This Row],[Datum]]))=1,VALUE(WEEKNUM(jaar_zip[[#This Row],[Datum]],21))&gt;51),RIGHT(YEAR(jaar_zip[[#This Row],[Datum]])-1,2),RIGHT(YEAR(jaar_zip[[#This Row],[Datum]]),2))&amp;"-"&amp; TEXT(WEEKNUM(jaar_zip[[#This Row],[Datum]],21),"00")</f>
        <v>24-39</v>
      </c>
      <c r="L545" s="101">
        <f>MONTH(jaar_zip[[#This Row],[Datum]])</f>
        <v>9</v>
      </c>
      <c r="M545" s="101">
        <f>IF(ISNUMBER(jaar_zip[[#This Row],[etmaaltemperatuur]]),IF(jaar_zip[[#This Row],[etmaaltemperatuur]]&lt;stookgrens,stookgrens-jaar_zip[[#This Row],[etmaaltemperatuur]],0),"")</f>
        <v>2.3000000000000007</v>
      </c>
      <c r="N545" s="101">
        <f>IF(ISNUMBER(jaar_zip[[#This Row],[graaddagen]]),IF(OR(MONTH(jaar_zip[[#This Row],[Datum]])=1,MONTH(jaar_zip[[#This Row],[Datum]])=2,MONTH(jaar_zip[[#This Row],[Datum]])=11,MONTH(jaar_zip[[#This Row],[Datum]])=12),1.1,IF(OR(MONTH(jaar_zip[[#This Row],[Datum]])=3,MONTH(jaar_zip[[#This Row],[Datum]])=10),1,0.8))*jaar_zip[[#This Row],[graaddagen]],"")</f>
        <v>1.8400000000000007</v>
      </c>
      <c r="O545" s="101">
        <f>IF(ISNUMBER(jaar_zip[[#This Row],[etmaaltemperatuur]]),IF(jaar_zip[[#This Row],[etmaaltemperatuur]]&gt;stookgrens,jaar_zip[[#This Row],[etmaaltemperatuur]]-stookgrens,0),"")</f>
        <v>0</v>
      </c>
    </row>
    <row r="546" spans="1:15" x14ac:dyDescent="0.25">
      <c r="A546">
        <v>235</v>
      </c>
      <c r="B546">
        <v>20240927</v>
      </c>
      <c r="C546">
        <v>9.8000000000000007</v>
      </c>
      <c r="D546">
        <v>13.7</v>
      </c>
      <c r="E546">
        <v>249</v>
      </c>
      <c r="F546">
        <v>27.1</v>
      </c>
      <c r="G546">
        <v>994.7</v>
      </c>
      <c r="H546">
        <v>75</v>
      </c>
      <c r="I546" s="101" t="s">
        <v>13</v>
      </c>
      <c r="J546" s="1">
        <f>DATEVALUE(RIGHT(jaar_zip[[#This Row],[YYYYMMDD]],2)&amp;"-"&amp;MID(jaar_zip[[#This Row],[YYYYMMDD]],5,2)&amp;"-"&amp;LEFT(jaar_zip[[#This Row],[YYYYMMDD]],4))</f>
        <v>45562</v>
      </c>
      <c r="K546" s="101" t="str">
        <f>IF(AND(VALUE(MONTH(jaar_zip[[#This Row],[Datum]]))=1,VALUE(WEEKNUM(jaar_zip[[#This Row],[Datum]],21))&gt;51),RIGHT(YEAR(jaar_zip[[#This Row],[Datum]])-1,2),RIGHT(YEAR(jaar_zip[[#This Row],[Datum]]),2))&amp;"-"&amp; TEXT(WEEKNUM(jaar_zip[[#This Row],[Datum]],21),"00")</f>
        <v>24-39</v>
      </c>
      <c r="L546" s="101">
        <f>MONTH(jaar_zip[[#This Row],[Datum]])</f>
        <v>9</v>
      </c>
      <c r="M546" s="101">
        <f>IF(ISNUMBER(jaar_zip[[#This Row],[etmaaltemperatuur]]),IF(jaar_zip[[#This Row],[etmaaltemperatuur]]&lt;stookgrens,stookgrens-jaar_zip[[#This Row],[etmaaltemperatuur]],0),"")</f>
        <v>4.3000000000000007</v>
      </c>
      <c r="N546" s="101">
        <f>IF(ISNUMBER(jaar_zip[[#This Row],[graaddagen]]),IF(OR(MONTH(jaar_zip[[#This Row],[Datum]])=1,MONTH(jaar_zip[[#This Row],[Datum]])=2,MONTH(jaar_zip[[#This Row],[Datum]])=11,MONTH(jaar_zip[[#This Row],[Datum]])=12),1.1,IF(OR(MONTH(jaar_zip[[#This Row],[Datum]])=3,MONTH(jaar_zip[[#This Row],[Datum]])=10),1,0.8))*jaar_zip[[#This Row],[graaddagen]],"")</f>
        <v>3.4400000000000008</v>
      </c>
      <c r="O546" s="101">
        <f>IF(ISNUMBER(jaar_zip[[#This Row],[etmaaltemperatuur]]),IF(jaar_zip[[#This Row],[etmaaltemperatuur]]&gt;stookgrens,jaar_zip[[#This Row],[etmaaltemperatuur]]-stookgrens,0),"")</f>
        <v>0</v>
      </c>
    </row>
    <row r="547" spans="1:15" x14ac:dyDescent="0.25">
      <c r="A547">
        <v>235</v>
      </c>
      <c r="B547">
        <v>20240928</v>
      </c>
      <c r="C547">
        <v>4.8</v>
      </c>
      <c r="D547">
        <v>11.5</v>
      </c>
      <c r="E547">
        <v>1014</v>
      </c>
      <c r="F547">
        <v>8.4</v>
      </c>
      <c r="G547">
        <v>1019.7</v>
      </c>
      <c r="H547">
        <v>69</v>
      </c>
      <c r="I547" s="101" t="s">
        <v>13</v>
      </c>
      <c r="J547" s="1">
        <f>DATEVALUE(RIGHT(jaar_zip[[#This Row],[YYYYMMDD]],2)&amp;"-"&amp;MID(jaar_zip[[#This Row],[YYYYMMDD]],5,2)&amp;"-"&amp;LEFT(jaar_zip[[#This Row],[YYYYMMDD]],4))</f>
        <v>45563</v>
      </c>
      <c r="K547" s="101" t="str">
        <f>IF(AND(VALUE(MONTH(jaar_zip[[#This Row],[Datum]]))=1,VALUE(WEEKNUM(jaar_zip[[#This Row],[Datum]],21))&gt;51),RIGHT(YEAR(jaar_zip[[#This Row],[Datum]])-1,2),RIGHT(YEAR(jaar_zip[[#This Row],[Datum]]),2))&amp;"-"&amp; TEXT(WEEKNUM(jaar_zip[[#This Row],[Datum]],21),"00")</f>
        <v>24-39</v>
      </c>
      <c r="L547" s="101">
        <f>MONTH(jaar_zip[[#This Row],[Datum]])</f>
        <v>9</v>
      </c>
      <c r="M547" s="101">
        <f>IF(ISNUMBER(jaar_zip[[#This Row],[etmaaltemperatuur]]),IF(jaar_zip[[#This Row],[etmaaltemperatuur]]&lt;stookgrens,stookgrens-jaar_zip[[#This Row],[etmaaltemperatuur]],0),"")</f>
        <v>6.5</v>
      </c>
      <c r="N547" s="101">
        <f>IF(ISNUMBER(jaar_zip[[#This Row],[graaddagen]]),IF(OR(MONTH(jaar_zip[[#This Row],[Datum]])=1,MONTH(jaar_zip[[#This Row],[Datum]])=2,MONTH(jaar_zip[[#This Row],[Datum]])=11,MONTH(jaar_zip[[#This Row],[Datum]])=12),1.1,IF(OR(MONTH(jaar_zip[[#This Row],[Datum]])=3,MONTH(jaar_zip[[#This Row],[Datum]])=10),1,0.8))*jaar_zip[[#This Row],[graaddagen]],"")</f>
        <v>5.2</v>
      </c>
      <c r="O547" s="101">
        <f>IF(ISNUMBER(jaar_zip[[#This Row],[etmaaltemperatuur]]),IF(jaar_zip[[#This Row],[etmaaltemperatuur]]&gt;stookgrens,jaar_zip[[#This Row],[etmaaltemperatuur]]-stookgrens,0),"")</f>
        <v>0</v>
      </c>
    </row>
    <row r="548" spans="1:15" x14ac:dyDescent="0.25">
      <c r="A548">
        <v>235</v>
      </c>
      <c r="B548">
        <v>20240929</v>
      </c>
      <c r="C548">
        <v>4</v>
      </c>
      <c r="D548">
        <v>11.1</v>
      </c>
      <c r="E548">
        <v>1177</v>
      </c>
      <c r="F548">
        <v>0</v>
      </c>
      <c r="G548">
        <v>1024</v>
      </c>
      <c r="H548">
        <v>74</v>
      </c>
      <c r="I548" s="101" t="s">
        <v>13</v>
      </c>
      <c r="J548" s="1">
        <f>DATEVALUE(RIGHT(jaar_zip[[#This Row],[YYYYMMDD]],2)&amp;"-"&amp;MID(jaar_zip[[#This Row],[YYYYMMDD]],5,2)&amp;"-"&amp;LEFT(jaar_zip[[#This Row],[YYYYMMDD]],4))</f>
        <v>45564</v>
      </c>
      <c r="K548" s="101" t="str">
        <f>IF(AND(VALUE(MONTH(jaar_zip[[#This Row],[Datum]]))=1,VALUE(WEEKNUM(jaar_zip[[#This Row],[Datum]],21))&gt;51),RIGHT(YEAR(jaar_zip[[#This Row],[Datum]])-1,2),RIGHT(YEAR(jaar_zip[[#This Row],[Datum]]),2))&amp;"-"&amp; TEXT(WEEKNUM(jaar_zip[[#This Row],[Datum]],21),"00")</f>
        <v>24-39</v>
      </c>
      <c r="L548" s="101">
        <f>MONTH(jaar_zip[[#This Row],[Datum]])</f>
        <v>9</v>
      </c>
      <c r="M548" s="101">
        <f>IF(ISNUMBER(jaar_zip[[#This Row],[etmaaltemperatuur]]),IF(jaar_zip[[#This Row],[etmaaltemperatuur]]&lt;stookgrens,stookgrens-jaar_zip[[#This Row],[etmaaltemperatuur]],0),"")</f>
        <v>6.9</v>
      </c>
      <c r="N548" s="101">
        <f>IF(ISNUMBER(jaar_zip[[#This Row],[graaddagen]]),IF(OR(MONTH(jaar_zip[[#This Row],[Datum]])=1,MONTH(jaar_zip[[#This Row],[Datum]])=2,MONTH(jaar_zip[[#This Row],[Datum]])=11,MONTH(jaar_zip[[#This Row],[Datum]])=12),1.1,IF(OR(MONTH(jaar_zip[[#This Row],[Datum]])=3,MONTH(jaar_zip[[#This Row],[Datum]])=10),1,0.8))*jaar_zip[[#This Row],[graaddagen]],"")</f>
        <v>5.5200000000000005</v>
      </c>
      <c r="O548" s="101">
        <f>IF(ISNUMBER(jaar_zip[[#This Row],[etmaaltemperatuur]]),IF(jaar_zip[[#This Row],[etmaaltemperatuur]]&gt;stookgrens,jaar_zip[[#This Row],[etmaaltemperatuur]]-stookgrens,0),"")</f>
        <v>0</v>
      </c>
    </row>
    <row r="549" spans="1:15" x14ac:dyDescent="0.25">
      <c r="A549">
        <v>235</v>
      </c>
      <c r="B549">
        <v>20240930</v>
      </c>
      <c r="C549">
        <v>7.8</v>
      </c>
      <c r="D549">
        <v>12.1</v>
      </c>
      <c r="E549">
        <v>594</v>
      </c>
      <c r="F549">
        <v>18.7</v>
      </c>
      <c r="G549">
        <v>1007.5</v>
      </c>
      <c r="H549">
        <v>83</v>
      </c>
      <c r="I549" s="101" t="s">
        <v>13</v>
      </c>
      <c r="J549" s="1">
        <f>DATEVALUE(RIGHT(jaar_zip[[#This Row],[YYYYMMDD]],2)&amp;"-"&amp;MID(jaar_zip[[#This Row],[YYYYMMDD]],5,2)&amp;"-"&amp;LEFT(jaar_zip[[#This Row],[YYYYMMDD]],4))</f>
        <v>45565</v>
      </c>
      <c r="K549" s="101" t="str">
        <f>IF(AND(VALUE(MONTH(jaar_zip[[#This Row],[Datum]]))=1,VALUE(WEEKNUM(jaar_zip[[#This Row],[Datum]],21))&gt;51),RIGHT(YEAR(jaar_zip[[#This Row],[Datum]])-1,2),RIGHT(YEAR(jaar_zip[[#This Row],[Datum]]),2))&amp;"-"&amp; TEXT(WEEKNUM(jaar_zip[[#This Row],[Datum]],21),"00")</f>
        <v>24-40</v>
      </c>
      <c r="L549" s="101">
        <f>MONTH(jaar_zip[[#This Row],[Datum]])</f>
        <v>9</v>
      </c>
      <c r="M549" s="101">
        <f>IF(ISNUMBER(jaar_zip[[#This Row],[etmaaltemperatuur]]),IF(jaar_zip[[#This Row],[etmaaltemperatuur]]&lt;stookgrens,stookgrens-jaar_zip[[#This Row],[etmaaltemperatuur]],0),"")</f>
        <v>5.9</v>
      </c>
      <c r="N549" s="101">
        <f>IF(ISNUMBER(jaar_zip[[#This Row],[graaddagen]]),IF(OR(MONTH(jaar_zip[[#This Row],[Datum]])=1,MONTH(jaar_zip[[#This Row],[Datum]])=2,MONTH(jaar_zip[[#This Row],[Datum]])=11,MONTH(jaar_zip[[#This Row],[Datum]])=12),1.1,IF(OR(MONTH(jaar_zip[[#This Row],[Datum]])=3,MONTH(jaar_zip[[#This Row],[Datum]])=10),1,0.8))*jaar_zip[[#This Row],[graaddagen]],"")</f>
        <v>4.7200000000000006</v>
      </c>
      <c r="O549" s="101">
        <f>IF(ISNUMBER(jaar_zip[[#This Row],[etmaaltemperatuur]]),IF(jaar_zip[[#This Row],[etmaaltemperatuur]]&gt;stookgrens,jaar_zip[[#This Row],[etmaaltemperatuur]]-stookgrens,0),"")</f>
        <v>0</v>
      </c>
    </row>
    <row r="550" spans="1:15" x14ac:dyDescent="0.25">
      <c r="A550">
        <v>240</v>
      </c>
      <c r="B550">
        <v>20240101</v>
      </c>
      <c r="C550">
        <v>8.1</v>
      </c>
      <c r="D550">
        <v>7.9</v>
      </c>
      <c r="E550">
        <v>205</v>
      </c>
      <c r="F550">
        <v>7</v>
      </c>
      <c r="G550">
        <v>1000.3</v>
      </c>
      <c r="H550">
        <v>83</v>
      </c>
      <c r="I550" s="101" t="s">
        <v>14</v>
      </c>
      <c r="J550" s="1">
        <f>DATEVALUE(RIGHT(jaar_zip[[#This Row],[YYYYMMDD]],2)&amp;"-"&amp;MID(jaar_zip[[#This Row],[YYYYMMDD]],5,2)&amp;"-"&amp;LEFT(jaar_zip[[#This Row],[YYYYMMDD]],4))</f>
        <v>45292</v>
      </c>
      <c r="K550" s="101" t="str">
        <f>IF(AND(VALUE(MONTH(jaar_zip[[#This Row],[Datum]]))=1,VALUE(WEEKNUM(jaar_zip[[#This Row],[Datum]],21))&gt;51),RIGHT(YEAR(jaar_zip[[#This Row],[Datum]])-1,2),RIGHT(YEAR(jaar_zip[[#This Row],[Datum]]),2))&amp;"-"&amp; TEXT(WEEKNUM(jaar_zip[[#This Row],[Datum]],21),"00")</f>
        <v>24-01</v>
      </c>
      <c r="L550" s="101">
        <f>MONTH(jaar_zip[[#This Row],[Datum]])</f>
        <v>1</v>
      </c>
      <c r="M550" s="101">
        <f>IF(ISNUMBER(jaar_zip[[#This Row],[etmaaltemperatuur]]),IF(jaar_zip[[#This Row],[etmaaltemperatuur]]&lt;stookgrens,stookgrens-jaar_zip[[#This Row],[etmaaltemperatuur]],0),"")</f>
        <v>10.1</v>
      </c>
      <c r="N550" s="101">
        <f>IF(ISNUMBER(jaar_zip[[#This Row],[graaddagen]]),IF(OR(MONTH(jaar_zip[[#This Row],[Datum]])=1,MONTH(jaar_zip[[#This Row],[Datum]])=2,MONTH(jaar_zip[[#This Row],[Datum]])=11,MONTH(jaar_zip[[#This Row],[Datum]])=12),1.1,IF(OR(MONTH(jaar_zip[[#This Row],[Datum]])=3,MONTH(jaar_zip[[#This Row],[Datum]])=10),1,0.8))*jaar_zip[[#This Row],[graaddagen]],"")</f>
        <v>11.110000000000001</v>
      </c>
      <c r="O550" s="101">
        <f>IF(ISNUMBER(jaar_zip[[#This Row],[etmaaltemperatuur]]),IF(jaar_zip[[#This Row],[etmaaltemperatuur]]&gt;stookgrens,jaar_zip[[#This Row],[etmaaltemperatuur]]-stookgrens,0),"")</f>
        <v>0</v>
      </c>
    </row>
    <row r="551" spans="1:15" x14ac:dyDescent="0.25">
      <c r="A551">
        <v>240</v>
      </c>
      <c r="B551">
        <v>20240102</v>
      </c>
      <c r="C551">
        <v>10.7</v>
      </c>
      <c r="D551">
        <v>10.6</v>
      </c>
      <c r="E551">
        <v>73</v>
      </c>
      <c r="F551">
        <v>18.7</v>
      </c>
      <c r="G551">
        <v>986.4</v>
      </c>
      <c r="H551">
        <v>90</v>
      </c>
      <c r="I551" s="101" t="s">
        <v>14</v>
      </c>
      <c r="J551" s="1">
        <f>DATEVALUE(RIGHT(jaar_zip[[#This Row],[YYYYMMDD]],2)&amp;"-"&amp;MID(jaar_zip[[#This Row],[YYYYMMDD]],5,2)&amp;"-"&amp;LEFT(jaar_zip[[#This Row],[YYYYMMDD]],4))</f>
        <v>45293</v>
      </c>
      <c r="K551" s="101" t="str">
        <f>IF(AND(VALUE(MONTH(jaar_zip[[#This Row],[Datum]]))=1,VALUE(WEEKNUM(jaar_zip[[#This Row],[Datum]],21))&gt;51),RIGHT(YEAR(jaar_zip[[#This Row],[Datum]])-1,2),RIGHT(YEAR(jaar_zip[[#This Row],[Datum]]),2))&amp;"-"&amp; TEXT(WEEKNUM(jaar_zip[[#This Row],[Datum]],21),"00")</f>
        <v>24-01</v>
      </c>
      <c r="L551" s="101">
        <f>MONTH(jaar_zip[[#This Row],[Datum]])</f>
        <v>1</v>
      </c>
      <c r="M551" s="101">
        <f>IF(ISNUMBER(jaar_zip[[#This Row],[etmaaltemperatuur]]),IF(jaar_zip[[#This Row],[etmaaltemperatuur]]&lt;stookgrens,stookgrens-jaar_zip[[#This Row],[etmaaltemperatuur]],0),"")</f>
        <v>7.4</v>
      </c>
      <c r="N551" s="101">
        <f>IF(ISNUMBER(jaar_zip[[#This Row],[graaddagen]]),IF(OR(MONTH(jaar_zip[[#This Row],[Datum]])=1,MONTH(jaar_zip[[#This Row],[Datum]])=2,MONTH(jaar_zip[[#This Row],[Datum]])=11,MONTH(jaar_zip[[#This Row],[Datum]])=12),1.1,IF(OR(MONTH(jaar_zip[[#This Row],[Datum]])=3,MONTH(jaar_zip[[#This Row],[Datum]])=10),1,0.8))*jaar_zip[[#This Row],[graaddagen]],"")</f>
        <v>8.14</v>
      </c>
      <c r="O551" s="101">
        <f>IF(ISNUMBER(jaar_zip[[#This Row],[etmaaltemperatuur]]),IF(jaar_zip[[#This Row],[etmaaltemperatuur]]&gt;stookgrens,jaar_zip[[#This Row],[etmaaltemperatuur]]-stookgrens,0),"")</f>
        <v>0</v>
      </c>
    </row>
    <row r="552" spans="1:15" x14ac:dyDescent="0.25">
      <c r="A552">
        <v>240</v>
      </c>
      <c r="B552">
        <v>20240103</v>
      </c>
      <c r="C552">
        <v>8.3000000000000007</v>
      </c>
      <c r="D552">
        <v>9.5</v>
      </c>
      <c r="E552">
        <v>127</v>
      </c>
      <c r="F552">
        <v>10.4</v>
      </c>
      <c r="G552">
        <v>988.6</v>
      </c>
      <c r="H552">
        <v>89</v>
      </c>
      <c r="I552" s="101" t="s">
        <v>14</v>
      </c>
      <c r="J552" s="1">
        <f>DATEVALUE(RIGHT(jaar_zip[[#This Row],[YYYYMMDD]],2)&amp;"-"&amp;MID(jaar_zip[[#This Row],[YYYYMMDD]],5,2)&amp;"-"&amp;LEFT(jaar_zip[[#This Row],[YYYYMMDD]],4))</f>
        <v>45294</v>
      </c>
      <c r="K552" s="101" t="str">
        <f>IF(AND(VALUE(MONTH(jaar_zip[[#This Row],[Datum]]))=1,VALUE(WEEKNUM(jaar_zip[[#This Row],[Datum]],21))&gt;51),RIGHT(YEAR(jaar_zip[[#This Row],[Datum]])-1,2),RIGHT(YEAR(jaar_zip[[#This Row],[Datum]]),2))&amp;"-"&amp; TEXT(WEEKNUM(jaar_zip[[#This Row],[Datum]],21),"00")</f>
        <v>24-01</v>
      </c>
      <c r="L552" s="101">
        <f>MONTH(jaar_zip[[#This Row],[Datum]])</f>
        <v>1</v>
      </c>
      <c r="M552" s="101">
        <f>IF(ISNUMBER(jaar_zip[[#This Row],[etmaaltemperatuur]]),IF(jaar_zip[[#This Row],[etmaaltemperatuur]]&lt;stookgrens,stookgrens-jaar_zip[[#This Row],[etmaaltemperatuur]],0),"")</f>
        <v>8.5</v>
      </c>
      <c r="N552" s="101">
        <f>IF(ISNUMBER(jaar_zip[[#This Row],[graaddagen]]),IF(OR(MONTH(jaar_zip[[#This Row],[Datum]])=1,MONTH(jaar_zip[[#This Row],[Datum]])=2,MONTH(jaar_zip[[#This Row],[Datum]])=11,MONTH(jaar_zip[[#This Row],[Datum]])=12),1.1,IF(OR(MONTH(jaar_zip[[#This Row],[Datum]])=3,MONTH(jaar_zip[[#This Row],[Datum]])=10),1,0.8))*jaar_zip[[#This Row],[graaddagen]],"")</f>
        <v>9.3500000000000014</v>
      </c>
      <c r="O552" s="101">
        <f>IF(ISNUMBER(jaar_zip[[#This Row],[etmaaltemperatuur]]),IF(jaar_zip[[#This Row],[etmaaltemperatuur]]&gt;stookgrens,jaar_zip[[#This Row],[etmaaltemperatuur]]-stookgrens,0),"")</f>
        <v>0</v>
      </c>
    </row>
    <row r="553" spans="1:15" x14ac:dyDescent="0.25">
      <c r="A553">
        <v>240</v>
      </c>
      <c r="B553">
        <v>20240104</v>
      </c>
      <c r="C553">
        <v>3.1</v>
      </c>
      <c r="D553">
        <v>7.4</v>
      </c>
      <c r="E553">
        <v>137</v>
      </c>
      <c r="F553">
        <v>9.5</v>
      </c>
      <c r="G553">
        <v>1000.8</v>
      </c>
      <c r="H553">
        <v>95</v>
      </c>
      <c r="I553" s="101" t="s">
        <v>14</v>
      </c>
      <c r="J553" s="1">
        <f>DATEVALUE(RIGHT(jaar_zip[[#This Row],[YYYYMMDD]],2)&amp;"-"&amp;MID(jaar_zip[[#This Row],[YYYYMMDD]],5,2)&amp;"-"&amp;LEFT(jaar_zip[[#This Row],[YYYYMMDD]],4))</f>
        <v>45295</v>
      </c>
      <c r="K553" s="101" t="str">
        <f>IF(AND(VALUE(MONTH(jaar_zip[[#This Row],[Datum]]))=1,VALUE(WEEKNUM(jaar_zip[[#This Row],[Datum]],21))&gt;51),RIGHT(YEAR(jaar_zip[[#This Row],[Datum]])-1,2),RIGHT(YEAR(jaar_zip[[#This Row],[Datum]]),2))&amp;"-"&amp; TEXT(WEEKNUM(jaar_zip[[#This Row],[Datum]],21),"00")</f>
        <v>24-01</v>
      </c>
      <c r="L553" s="101">
        <f>MONTH(jaar_zip[[#This Row],[Datum]])</f>
        <v>1</v>
      </c>
      <c r="M553" s="101">
        <f>IF(ISNUMBER(jaar_zip[[#This Row],[etmaaltemperatuur]]),IF(jaar_zip[[#This Row],[etmaaltemperatuur]]&lt;stookgrens,stookgrens-jaar_zip[[#This Row],[etmaaltemperatuur]],0),"")</f>
        <v>10.6</v>
      </c>
      <c r="N553" s="101">
        <f>IF(ISNUMBER(jaar_zip[[#This Row],[graaddagen]]),IF(OR(MONTH(jaar_zip[[#This Row],[Datum]])=1,MONTH(jaar_zip[[#This Row],[Datum]])=2,MONTH(jaar_zip[[#This Row],[Datum]])=11,MONTH(jaar_zip[[#This Row],[Datum]])=12),1.1,IF(OR(MONTH(jaar_zip[[#This Row],[Datum]])=3,MONTH(jaar_zip[[#This Row],[Datum]])=10),1,0.8))*jaar_zip[[#This Row],[graaddagen]],"")</f>
        <v>11.66</v>
      </c>
      <c r="O553" s="101">
        <f>IF(ISNUMBER(jaar_zip[[#This Row],[etmaaltemperatuur]]),IF(jaar_zip[[#This Row],[etmaaltemperatuur]]&gt;stookgrens,jaar_zip[[#This Row],[etmaaltemperatuur]]-stookgrens,0),"")</f>
        <v>0</v>
      </c>
    </row>
    <row r="554" spans="1:15" x14ac:dyDescent="0.25">
      <c r="A554">
        <v>240</v>
      </c>
      <c r="B554">
        <v>20240105</v>
      </c>
      <c r="C554">
        <v>4.4000000000000004</v>
      </c>
      <c r="D554">
        <v>7</v>
      </c>
      <c r="E554">
        <v>80</v>
      </c>
      <c r="F554">
        <v>5.0999999999999996</v>
      </c>
      <c r="G554">
        <v>996.9</v>
      </c>
      <c r="H554">
        <v>93</v>
      </c>
      <c r="I554" s="101" t="s">
        <v>14</v>
      </c>
      <c r="J554" s="1">
        <f>DATEVALUE(RIGHT(jaar_zip[[#This Row],[YYYYMMDD]],2)&amp;"-"&amp;MID(jaar_zip[[#This Row],[YYYYMMDD]],5,2)&amp;"-"&amp;LEFT(jaar_zip[[#This Row],[YYYYMMDD]],4))</f>
        <v>45296</v>
      </c>
      <c r="K554" s="101" t="str">
        <f>IF(AND(VALUE(MONTH(jaar_zip[[#This Row],[Datum]]))=1,VALUE(WEEKNUM(jaar_zip[[#This Row],[Datum]],21))&gt;51),RIGHT(YEAR(jaar_zip[[#This Row],[Datum]])-1,2),RIGHT(YEAR(jaar_zip[[#This Row],[Datum]]),2))&amp;"-"&amp; TEXT(WEEKNUM(jaar_zip[[#This Row],[Datum]],21),"00")</f>
        <v>24-01</v>
      </c>
      <c r="L554" s="101">
        <f>MONTH(jaar_zip[[#This Row],[Datum]])</f>
        <v>1</v>
      </c>
      <c r="M554" s="101">
        <f>IF(ISNUMBER(jaar_zip[[#This Row],[etmaaltemperatuur]]),IF(jaar_zip[[#This Row],[etmaaltemperatuur]]&lt;stookgrens,stookgrens-jaar_zip[[#This Row],[etmaaltemperatuur]],0),"")</f>
        <v>11</v>
      </c>
      <c r="N554" s="101">
        <f>IF(ISNUMBER(jaar_zip[[#This Row],[graaddagen]]),IF(OR(MONTH(jaar_zip[[#This Row],[Datum]])=1,MONTH(jaar_zip[[#This Row],[Datum]])=2,MONTH(jaar_zip[[#This Row],[Datum]])=11,MONTH(jaar_zip[[#This Row],[Datum]])=12),1.1,IF(OR(MONTH(jaar_zip[[#This Row],[Datum]])=3,MONTH(jaar_zip[[#This Row],[Datum]])=10),1,0.8))*jaar_zip[[#This Row],[graaddagen]],"")</f>
        <v>12.100000000000001</v>
      </c>
      <c r="O554" s="101">
        <f>IF(ISNUMBER(jaar_zip[[#This Row],[etmaaltemperatuur]]),IF(jaar_zip[[#This Row],[etmaaltemperatuur]]&gt;stookgrens,jaar_zip[[#This Row],[etmaaltemperatuur]]-stookgrens,0),"")</f>
        <v>0</v>
      </c>
    </row>
    <row r="555" spans="1:15" x14ac:dyDescent="0.25">
      <c r="A555">
        <v>240</v>
      </c>
      <c r="B555">
        <v>20240106</v>
      </c>
      <c r="C555">
        <v>4.8</v>
      </c>
      <c r="D555">
        <v>3.5</v>
      </c>
      <c r="E555">
        <v>124</v>
      </c>
      <c r="F555">
        <v>-0.1</v>
      </c>
      <c r="G555">
        <v>1012.4</v>
      </c>
      <c r="H555">
        <v>87</v>
      </c>
      <c r="I555" s="101" t="s">
        <v>14</v>
      </c>
      <c r="J555" s="1">
        <f>DATEVALUE(RIGHT(jaar_zip[[#This Row],[YYYYMMDD]],2)&amp;"-"&amp;MID(jaar_zip[[#This Row],[YYYYMMDD]],5,2)&amp;"-"&amp;LEFT(jaar_zip[[#This Row],[YYYYMMDD]],4))</f>
        <v>45297</v>
      </c>
      <c r="K555" s="101" t="str">
        <f>IF(AND(VALUE(MONTH(jaar_zip[[#This Row],[Datum]]))=1,VALUE(WEEKNUM(jaar_zip[[#This Row],[Datum]],21))&gt;51),RIGHT(YEAR(jaar_zip[[#This Row],[Datum]])-1,2),RIGHT(YEAR(jaar_zip[[#This Row],[Datum]]),2))&amp;"-"&amp; TEXT(WEEKNUM(jaar_zip[[#This Row],[Datum]],21),"00")</f>
        <v>24-01</v>
      </c>
      <c r="L555" s="101">
        <f>MONTH(jaar_zip[[#This Row],[Datum]])</f>
        <v>1</v>
      </c>
      <c r="M555" s="101">
        <f>IF(ISNUMBER(jaar_zip[[#This Row],[etmaaltemperatuur]]),IF(jaar_zip[[#This Row],[etmaaltemperatuur]]&lt;stookgrens,stookgrens-jaar_zip[[#This Row],[etmaaltemperatuur]],0),"")</f>
        <v>14.5</v>
      </c>
      <c r="N555" s="101">
        <f>IF(ISNUMBER(jaar_zip[[#This Row],[graaddagen]]),IF(OR(MONTH(jaar_zip[[#This Row],[Datum]])=1,MONTH(jaar_zip[[#This Row],[Datum]])=2,MONTH(jaar_zip[[#This Row],[Datum]])=11,MONTH(jaar_zip[[#This Row],[Datum]])=12),1.1,IF(OR(MONTH(jaar_zip[[#This Row],[Datum]])=3,MONTH(jaar_zip[[#This Row],[Datum]])=10),1,0.8))*jaar_zip[[#This Row],[graaddagen]],"")</f>
        <v>15.950000000000001</v>
      </c>
      <c r="O555" s="101">
        <f>IF(ISNUMBER(jaar_zip[[#This Row],[etmaaltemperatuur]]),IF(jaar_zip[[#This Row],[etmaaltemperatuur]]&gt;stookgrens,jaar_zip[[#This Row],[etmaaltemperatuur]]-stookgrens,0),"")</f>
        <v>0</v>
      </c>
    </row>
    <row r="556" spans="1:15" x14ac:dyDescent="0.25">
      <c r="A556">
        <v>240</v>
      </c>
      <c r="B556">
        <v>20240107</v>
      </c>
      <c r="C556">
        <v>6.5</v>
      </c>
      <c r="D556">
        <v>0.5</v>
      </c>
      <c r="E556">
        <v>366</v>
      </c>
      <c r="F556">
        <v>-0.1</v>
      </c>
      <c r="G556">
        <v>1026</v>
      </c>
      <c r="H556">
        <v>78</v>
      </c>
      <c r="I556" s="101" t="s">
        <v>14</v>
      </c>
      <c r="J556" s="1">
        <f>DATEVALUE(RIGHT(jaar_zip[[#This Row],[YYYYMMDD]],2)&amp;"-"&amp;MID(jaar_zip[[#This Row],[YYYYMMDD]],5,2)&amp;"-"&amp;LEFT(jaar_zip[[#This Row],[YYYYMMDD]],4))</f>
        <v>45298</v>
      </c>
      <c r="K556" s="101" t="str">
        <f>IF(AND(VALUE(MONTH(jaar_zip[[#This Row],[Datum]]))=1,VALUE(WEEKNUM(jaar_zip[[#This Row],[Datum]],21))&gt;51),RIGHT(YEAR(jaar_zip[[#This Row],[Datum]])-1,2),RIGHT(YEAR(jaar_zip[[#This Row],[Datum]]),2))&amp;"-"&amp; TEXT(WEEKNUM(jaar_zip[[#This Row],[Datum]],21),"00")</f>
        <v>24-01</v>
      </c>
      <c r="L556" s="101">
        <f>MONTH(jaar_zip[[#This Row],[Datum]])</f>
        <v>1</v>
      </c>
      <c r="M556" s="101">
        <f>IF(ISNUMBER(jaar_zip[[#This Row],[etmaaltemperatuur]]),IF(jaar_zip[[#This Row],[etmaaltemperatuur]]&lt;stookgrens,stookgrens-jaar_zip[[#This Row],[etmaaltemperatuur]],0),"")</f>
        <v>17.5</v>
      </c>
      <c r="N556" s="101">
        <f>IF(ISNUMBER(jaar_zip[[#This Row],[graaddagen]]),IF(OR(MONTH(jaar_zip[[#This Row],[Datum]])=1,MONTH(jaar_zip[[#This Row],[Datum]])=2,MONTH(jaar_zip[[#This Row],[Datum]])=11,MONTH(jaar_zip[[#This Row],[Datum]])=12),1.1,IF(OR(MONTH(jaar_zip[[#This Row],[Datum]])=3,MONTH(jaar_zip[[#This Row],[Datum]])=10),1,0.8))*jaar_zip[[#This Row],[graaddagen]],"")</f>
        <v>19.25</v>
      </c>
      <c r="O556" s="101">
        <f>IF(ISNUMBER(jaar_zip[[#This Row],[etmaaltemperatuur]]),IF(jaar_zip[[#This Row],[etmaaltemperatuur]]&gt;stookgrens,jaar_zip[[#This Row],[etmaaltemperatuur]]-stookgrens,0),"")</f>
        <v>0</v>
      </c>
    </row>
    <row r="557" spans="1:15" x14ac:dyDescent="0.25">
      <c r="A557">
        <v>240</v>
      </c>
      <c r="B557">
        <v>20240108</v>
      </c>
      <c r="C557">
        <v>8.1</v>
      </c>
      <c r="D557">
        <v>-0.8</v>
      </c>
      <c r="E557">
        <v>209</v>
      </c>
      <c r="F557">
        <v>-0.1</v>
      </c>
      <c r="G557">
        <v>1033.0999999999999</v>
      </c>
      <c r="H557">
        <v>70</v>
      </c>
      <c r="I557" s="101" t="s">
        <v>14</v>
      </c>
      <c r="J557" s="1">
        <f>DATEVALUE(RIGHT(jaar_zip[[#This Row],[YYYYMMDD]],2)&amp;"-"&amp;MID(jaar_zip[[#This Row],[YYYYMMDD]],5,2)&amp;"-"&amp;LEFT(jaar_zip[[#This Row],[YYYYMMDD]],4))</f>
        <v>45299</v>
      </c>
      <c r="K557" s="101" t="str">
        <f>IF(AND(VALUE(MONTH(jaar_zip[[#This Row],[Datum]]))=1,VALUE(WEEKNUM(jaar_zip[[#This Row],[Datum]],21))&gt;51),RIGHT(YEAR(jaar_zip[[#This Row],[Datum]])-1,2),RIGHT(YEAR(jaar_zip[[#This Row],[Datum]]),2))&amp;"-"&amp; TEXT(WEEKNUM(jaar_zip[[#This Row],[Datum]],21),"00")</f>
        <v>24-02</v>
      </c>
      <c r="L557" s="101">
        <f>MONTH(jaar_zip[[#This Row],[Datum]])</f>
        <v>1</v>
      </c>
      <c r="M557" s="101">
        <f>IF(ISNUMBER(jaar_zip[[#This Row],[etmaaltemperatuur]]),IF(jaar_zip[[#This Row],[etmaaltemperatuur]]&lt;stookgrens,stookgrens-jaar_zip[[#This Row],[etmaaltemperatuur]],0),"")</f>
        <v>18.8</v>
      </c>
      <c r="N557" s="101">
        <f>IF(ISNUMBER(jaar_zip[[#This Row],[graaddagen]]),IF(OR(MONTH(jaar_zip[[#This Row],[Datum]])=1,MONTH(jaar_zip[[#This Row],[Datum]])=2,MONTH(jaar_zip[[#This Row],[Datum]])=11,MONTH(jaar_zip[[#This Row],[Datum]])=12),1.1,IF(OR(MONTH(jaar_zip[[#This Row],[Datum]])=3,MONTH(jaar_zip[[#This Row],[Datum]])=10),1,0.8))*jaar_zip[[#This Row],[graaddagen]],"")</f>
        <v>20.680000000000003</v>
      </c>
      <c r="O557" s="101">
        <f>IF(ISNUMBER(jaar_zip[[#This Row],[etmaaltemperatuur]]),IF(jaar_zip[[#This Row],[etmaaltemperatuur]]&gt;stookgrens,jaar_zip[[#This Row],[etmaaltemperatuur]]-stookgrens,0),"")</f>
        <v>0</v>
      </c>
    </row>
    <row r="558" spans="1:15" x14ac:dyDescent="0.25">
      <c r="A558">
        <v>240</v>
      </c>
      <c r="B558">
        <v>20240109</v>
      </c>
      <c r="C558">
        <v>7.9</v>
      </c>
      <c r="D558">
        <v>-2.2000000000000002</v>
      </c>
      <c r="E558">
        <v>487</v>
      </c>
      <c r="F558">
        <v>0</v>
      </c>
      <c r="G558">
        <v>1033.9000000000001</v>
      </c>
      <c r="H558">
        <v>62</v>
      </c>
      <c r="I558" s="101" t="s">
        <v>14</v>
      </c>
      <c r="J558" s="1">
        <f>DATEVALUE(RIGHT(jaar_zip[[#This Row],[YYYYMMDD]],2)&amp;"-"&amp;MID(jaar_zip[[#This Row],[YYYYMMDD]],5,2)&amp;"-"&amp;LEFT(jaar_zip[[#This Row],[YYYYMMDD]],4))</f>
        <v>45300</v>
      </c>
      <c r="K558" s="101" t="str">
        <f>IF(AND(VALUE(MONTH(jaar_zip[[#This Row],[Datum]]))=1,VALUE(WEEKNUM(jaar_zip[[#This Row],[Datum]],21))&gt;51),RIGHT(YEAR(jaar_zip[[#This Row],[Datum]])-1,2),RIGHT(YEAR(jaar_zip[[#This Row],[Datum]]),2))&amp;"-"&amp; TEXT(WEEKNUM(jaar_zip[[#This Row],[Datum]],21),"00")</f>
        <v>24-02</v>
      </c>
      <c r="L558" s="101">
        <f>MONTH(jaar_zip[[#This Row],[Datum]])</f>
        <v>1</v>
      </c>
      <c r="M558" s="101">
        <f>IF(ISNUMBER(jaar_zip[[#This Row],[etmaaltemperatuur]]),IF(jaar_zip[[#This Row],[etmaaltemperatuur]]&lt;stookgrens,stookgrens-jaar_zip[[#This Row],[etmaaltemperatuur]],0),"")</f>
        <v>20.2</v>
      </c>
      <c r="N558" s="101">
        <f>IF(ISNUMBER(jaar_zip[[#This Row],[graaddagen]]),IF(OR(MONTH(jaar_zip[[#This Row],[Datum]])=1,MONTH(jaar_zip[[#This Row],[Datum]])=2,MONTH(jaar_zip[[#This Row],[Datum]])=11,MONTH(jaar_zip[[#This Row],[Datum]])=12),1.1,IF(OR(MONTH(jaar_zip[[#This Row],[Datum]])=3,MONTH(jaar_zip[[#This Row],[Datum]])=10),1,0.8))*jaar_zip[[#This Row],[graaddagen]],"")</f>
        <v>22.220000000000002</v>
      </c>
      <c r="O558" s="101">
        <f>IF(ISNUMBER(jaar_zip[[#This Row],[etmaaltemperatuur]]),IF(jaar_zip[[#This Row],[etmaaltemperatuur]]&gt;stookgrens,jaar_zip[[#This Row],[etmaaltemperatuur]]-stookgrens,0),"")</f>
        <v>0</v>
      </c>
    </row>
    <row r="559" spans="1:15" x14ac:dyDescent="0.25">
      <c r="A559">
        <v>240</v>
      </c>
      <c r="B559">
        <v>20240110</v>
      </c>
      <c r="C559">
        <v>5.5</v>
      </c>
      <c r="D559">
        <v>-2</v>
      </c>
      <c r="E559">
        <v>472</v>
      </c>
      <c r="F559">
        <v>0</v>
      </c>
      <c r="G559">
        <v>1031.2</v>
      </c>
      <c r="H559">
        <v>61</v>
      </c>
      <c r="I559" s="101" t="s">
        <v>14</v>
      </c>
      <c r="J559" s="1">
        <f>DATEVALUE(RIGHT(jaar_zip[[#This Row],[YYYYMMDD]],2)&amp;"-"&amp;MID(jaar_zip[[#This Row],[YYYYMMDD]],5,2)&amp;"-"&amp;LEFT(jaar_zip[[#This Row],[YYYYMMDD]],4))</f>
        <v>45301</v>
      </c>
      <c r="K559" s="101" t="str">
        <f>IF(AND(VALUE(MONTH(jaar_zip[[#This Row],[Datum]]))=1,VALUE(WEEKNUM(jaar_zip[[#This Row],[Datum]],21))&gt;51),RIGHT(YEAR(jaar_zip[[#This Row],[Datum]])-1,2),RIGHT(YEAR(jaar_zip[[#This Row],[Datum]]),2))&amp;"-"&amp; TEXT(WEEKNUM(jaar_zip[[#This Row],[Datum]],21),"00")</f>
        <v>24-02</v>
      </c>
      <c r="L559" s="101">
        <f>MONTH(jaar_zip[[#This Row],[Datum]])</f>
        <v>1</v>
      </c>
      <c r="M559" s="101">
        <f>IF(ISNUMBER(jaar_zip[[#This Row],[etmaaltemperatuur]]),IF(jaar_zip[[#This Row],[etmaaltemperatuur]]&lt;stookgrens,stookgrens-jaar_zip[[#This Row],[etmaaltemperatuur]],0),"")</f>
        <v>20</v>
      </c>
      <c r="N559" s="101">
        <f>IF(ISNUMBER(jaar_zip[[#This Row],[graaddagen]]),IF(OR(MONTH(jaar_zip[[#This Row],[Datum]])=1,MONTH(jaar_zip[[#This Row],[Datum]])=2,MONTH(jaar_zip[[#This Row],[Datum]])=11,MONTH(jaar_zip[[#This Row],[Datum]])=12),1.1,IF(OR(MONTH(jaar_zip[[#This Row],[Datum]])=3,MONTH(jaar_zip[[#This Row],[Datum]])=10),1,0.8))*jaar_zip[[#This Row],[graaddagen]],"")</f>
        <v>22</v>
      </c>
      <c r="O559" s="101">
        <f>IF(ISNUMBER(jaar_zip[[#This Row],[etmaaltemperatuur]]),IF(jaar_zip[[#This Row],[etmaaltemperatuur]]&gt;stookgrens,jaar_zip[[#This Row],[etmaaltemperatuur]]-stookgrens,0),"")</f>
        <v>0</v>
      </c>
    </row>
    <row r="560" spans="1:15" x14ac:dyDescent="0.25">
      <c r="A560">
        <v>240</v>
      </c>
      <c r="B560">
        <v>20240111</v>
      </c>
      <c r="C560">
        <v>2</v>
      </c>
      <c r="D560">
        <v>0.5</v>
      </c>
      <c r="E560">
        <v>152</v>
      </c>
      <c r="F560">
        <v>0</v>
      </c>
      <c r="G560">
        <v>1034.5999999999999</v>
      </c>
      <c r="H560">
        <v>86</v>
      </c>
      <c r="I560" s="101" t="s">
        <v>14</v>
      </c>
      <c r="J560" s="1">
        <f>DATEVALUE(RIGHT(jaar_zip[[#This Row],[YYYYMMDD]],2)&amp;"-"&amp;MID(jaar_zip[[#This Row],[YYYYMMDD]],5,2)&amp;"-"&amp;LEFT(jaar_zip[[#This Row],[YYYYMMDD]],4))</f>
        <v>45302</v>
      </c>
      <c r="K560" s="101" t="str">
        <f>IF(AND(VALUE(MONTH(jaar_zip[[#This Row],[Datum]]))=1,VALUE(WEEKNUM(jaar_zip[[#This Row],[Datum]],21))&gt;51),RIGHT(YEAR(jaar_zip[[#This Row],[Datum]])-1,2),RIGHT(YEAR(jaar_zip[[#This Row],[Datum]]),2))&amp;"-"&amp; TEXT(WEEKNUM(jaar_zip[[#This Row],[Datum]],21),"00")</f>
        <v>24-02</v>
      </c>
      <c r="L560" s="101">
        <f>MONTH(jaar_zip[[#This Row],[Datum]])</f>
        <v>1</v>
      </c>
      <c r="M560" s="101">
        <f>IF(ISNUMBER(jaar_zip[[#This Row],[etmaaltemperatuur]]),IF(jaar_zip[[#This Row],[etmaaltemperatuur]]&lt;stookgrens,stookgrens-jaar_zip[[#This Row],[etmaaltemperatuur]],0),"")</f>
        <v>17.5</v>
      </c>
      <c r="N560" s="101">
        <f>IF(ISNUMBER(jaar_zip[[#This Row],[graaddagen]]),IF(OR(MONTH(jaar_zip[[#This Row],[Datum]])=1,MONTH(jaar_zip[[#This Row],[Datum]])=2,MONTH(jaar_zip[[#This Row],[Datum]])=11,MONTH(jaar_zip[[#This Row],[Datum]])=12),1.1,IF(OR(MONTH(jaar_zip[[#This Row],[Datum]])=3,MONTH(jaar_zip[[#This Row],[Datum]])=10),1,0.8))*jaar_zip[[#This Row],[graaddagen]],"")</f>
        <v>19.25</v>
      </c>
      <c r="O560" s="101">
        <f>IF(ISNUMBER(jaar_zip[[#This Row],[etmaaltemperatuur]]),IF(jaar_zip[[#This Row],[etmaaltemperatuur]]&gt;stookgrens,jaar_zip[[#This Row],[etmaaltemperatuur]]-stookgrens,0),"")</f>
        <v>0</v>
      </c>
    </row>
    <row r="561" spans="1:15" x14ac:dyDescent="0.25">
      <c r="A561">
        <v>240</v>
      </c>
      <c r="B561">
        <v>20240112</v>
      </c>
      <c r="C561">
        <v>2</v>
      </c>
      <c r="D561">
        <v>4</v>
      </c>
      <c r="E561">
        <v>185</v>
      </c>
      <c r="F561">
        <v>0.1</v>
      </c>
      <c r="G561">
        <v>1032.7</v>
      </c>
      <c r="H561">
        <v>92</v>
      </c>
      <c r="I561" s="101" t="s">
        <v>14</v>
      </c>
      <c r="J561" s="1">
        <f>DATEVALUE(RIGHT(jaar_zip[[#This Row],[YYYYMMDD]],2)&amp;"-"&amp;MID(jaar_zip[[#This Row],[YYYYMMDD]],5,2)&amp;"-"&amp;LEFT(jaar_zip[[#This Row],[YYYYMMDD]],4))</f>
        <v>45303</v>
      </c>
      <c r="K561" s="101" t="str">
        <f>IF(AND(VALUE(MONTH(jaar_zip[[#This Row],[Datum]]))=1,VALUE(WEEKNUM(jaar_zip[[#This Row],[Datum]],21))&gt;51),RIGHT(YEAR(jaar_zip[[#This Row],[Datum]])-1,2),RIGHT(YEAR(jaar_zip[[#This Row],[Datum]]),2))&amp;"-"&amp; TEXT(WEEKNUM(jaar_zip[[#This Row],[Datum]],21),"00")</f>
        <v>24-02</v>
      </c>
      <c r="L561" s="101">
        <f>MONTH(jaar_zip[[#This Row],[Datum]])</f>
        <v>1</v>
      </c>
      <c r="M561" s="101">
        <f>IF(ISNUMBER(jaar_zip[[#This Row],[etmaaltemperatuur]]),IF(jaar_zip[[#This Row],[etmaaltemperatuur]]&lt;stookgrens,stookgrens-jaar_zip[[#This Row],[etmaaltemperatuur]],0),"")</f>
        <v>14</v>
      </c>
      <c r="N561" s="101">
        <f>IF(ISNUMBER(jaar_zip[[#This Row],[graaddagen]]),IF(OR(MONTH(jaar_zip[[#This Row],[Datum]])=1,MONTH(jaar_zip[[#This Row],[Datum]])=2,MONTH(jaar_zip[[#This Row],[Datum]])=11,MONTH(jaar_zip[[#This Row],[Datum]])=12),1.1,IF(OR(MONTH(jaar_zip[[#This Row],[Datum]])=3,MONTH(jaar_zip[[#This Row],[Datum]])=10),1,0.8))*jaar_zip[[#This Row],[graaddagen]],"")</f>
        <v>15.400000000000002</v>
      </c>
      <c r="O561" s="101">
        <f>IF(ISNUMBER(jaar_zip[[#This Row],[etmaaltemperatuur]]),IF(jaar_zip[[#This Row],[etmaaltemperatuur]]&gt;stookgrens,jaar_zip[[#This Row],[etmaaltemperatuur]]-stookgrens,0),"")</f>
        <v>0</v>
      </c>
    </row>
    <row r="562" spans="1:15" x14ac:dyDescent="0.25">
      <c r="A562">
        <v>240</v>
      </c>
      <c r="B562">
        <v>20240113</v>
      </c>
      <c r="C562">
        <v>5.0999999999999996</v>
      </c>
      <c r="D562">
        <v>4.8</v>
      </c>
      <c r="E562">
        <v>103</v>
      </c>
      <c r="F562">
        <v>2</v>
      </c>
      <c r="G562">
        <v>1021.4</v>
      </c>
      <c r="H562">
        <v>91</v>
      </c>
      <c r="I562" s="101" t="s">
        <v>14</v>
      </c>
      <c r="J562" s="1">
        <f>DATEVALUE(RIGHT(jaar_zip[[#This Row],[YYYYMMDD]],2)&amp;"-"&amp;MID(jaar_zip[[#This Row],[YYYYMMDD]],5,2)&amp;"-"&amp;LEFT(jaar_zip[[#This Row],[YYYYMMDD]],4))</f>
        <v>45304</v>
      </c>
      <c r="K562" s="101" t="str">
        <f>IF(AND(VALUE(MONTH(jaar_zip[[#This Row],[Datum]]))=1,VALUE(WEEKNUM(jaar_zip[[#This Row],[Datum]],21))&gt;51),RIGHT(YEAR(jaar_zip[[#This Row],[Datum]])-1,2),RIGHT(YEAR(jaar_zip[[#This Row],[Datum]]),2))&amp;"-"&amp; TEXT(WEEKNUM(jaar_zip[[#This Row],[Datum]],21),"00")</f>
        <v>24-02</v>
      </c>
      <c r="L562" s="101">
        <f>MONTH(jaar_zip[[#This Row],[Datum]])</f>
        <v>1</v>
      </c>
      <c r="M562" s="101">
        <f>IF(ISNUMBER(jaar_zip[[#This Row],[etmaaltemperatuur]]),IF(jaar_zip[[#This Row],[etmaaltemperatuur]]&lt;stookgrens,stookgrens-jaar_zip[[#This Row],[etmaaltemperatuur]],0),"")</f>
        <v>13.2</v>
      </c>
      <c r="N562" s="101">
        <f>IF(ISNUMBER(jaar_zip[[#This Row],[graaddagen]]),IF(OR(MONTH(jaar_zip[[#This Row],[Datum]])=1,MONTH(jaar_zip[[#This Row],[Datum]])=2,MONTH(jaar_zip[[#This Row],[Datum]])=11,MONTH(jaar_zip[[#This Row],[Datum]])=12),1.1,IF(OR(MONTH(jaar_zip[[#This Row],[Datum]])=3,MONTH(jaar_zip[[#This Row],[Datum]])=10),1,0.8))*jaar_zip[[#This Row],[graaddagen]],"")</f>
        <v>14.52</v>
      </c>
      <c r="O562" s="101">
        <f>IF(ISNUMBER(jaar_zip[[#This Row],[etmaaltemperatuur]]),IF(jaar_zip[[#This Row],[etmaaltemperatuur]]&gt;stookgrens,jaar_zip[[#This Row],[etmaaltemperatuur]]-stookgrens,0),"")</f>
        <v>0</v>
      </c>
    </row>
    <row r="563" spans="1:15" x14ac:dyDescent="0.25">
      <c r="A563">
        <v>240</v>
      </c>
      <c r="B563">
        <v>20240114</v>
      </c>
      <c r="C563">
        <v>5.2</v>
      </c>
      <c r="D563">
        <v>4.2</v>
      </c>
      <c r="E563">
        <v>157</v>
      </c>
      <c r="F563">
        <v>2.4</v>
      </c>
      <c r="G563">
        <v>1008.2</v>
      </c>
      <c r="H563">
        <v>86</v>
      </c>
      <c r="I563" s="101" t="s">
        <v>14</v>
      </c>
      <c r="J563" s="1">
        <f>DATEVALUE(RIGHT(jaar_zip[[#This Row],[YYYYMMDD]],2)&amp;"-"&amp;MID(jaar_zip[[#This Row],[YYYYMMDD]],5,2)&amp;"-"&amp;LEFT(jaar_zip[[#This Row],[YYYYMMDD]],4))</f>
        <v>45305</v>
      </c>
      <c r="K563" s="101" t="str">
        <f>IF(AND(VALUE(MONTH(jaar_zip[[#This Row],[Datum]]))=1,VALUE(WEEKNUM(jaar_zip[[#This Row],[Datum]],21))&gt;51),RIGHT(YEAR(jaar_zip[[#This Row],[Datum]])-1,2),RIGHT(YEAR(jaar_zip[[#This Row],[Datum]]),2))&amp;"-"&amp; TEXT(WEEKNUM(jaar_zip[[#This Row],[Datum]],21),"00")</f>
        <v>24-02</v>
      </c>
      <c r="L563" s="101">
        <f>MONTH(jaar_zip[[#This Row],[Datum]])</f>
        <v>1</v>
      </c>
      <c r="M563" s="101">
        <f>IF(ISNUMBER(jaar_zip[[#This Row],[etmaaltemperatuur]]),IF(jaar_zip[[#This Row],[etmaaltemperatuur]]&lt;stookgrens,stookgrens-jaar_zip[[#This Row],[etmaaltemperatuur]],0),"")</f>
        <v>13.8</v>
      </c>
      <c r="N563" s="101">
        <f>IF(ISNUMBER(jaar_zip[[#This Row],[graaddagen]]),IF(OR(MONTH(jaar_zip[[#This Row],[Datum]])=1,MONTH(jaar_zip[[#This Row],[Datum]])=2,MONTH(jaar_zip[[#This Row],[Datum]])=11,MONTH(jaar_zip[[#This Row],[Datum]])=12),1.1,IF(OR(MONTH(jaar_zip[[#This Row],[Datum]])=3,MONTH(jaar_zip[[#This Row],[Datum]])=10),1,0.8))*jaar_zip[[#This Row],[graaddagen]],"")</f>
        <v>15.180000000000001</v>
      </c>
      <c r="O563" s="101">
        <f>IF(ISNUMBER(jaar_zip[[#This Row],[etmaaltemperatuur]]),IF(jaar_zip[[#This Row],[etmaaltemperatuur]]&gt;stookgrens,jaar_zip[[#This Row],[etmaaltemperatuur]]-stookgrens,0),"")</f>
        <v>0</v>
      </c>
    </row>
    <row r="564" spans="1:15" x14ac:dyDescent="0.25">
      <c r="A564">
        <v>240</v>
      </c>
      <c r="B564">
        <v>20240115</v>
      </c>
      <c r="C564">
        <v>6</v>
      </c>
      <c r="D564">
        <v>2.2999999999999998</v>
      </c>
      <c r="E564">
        <v>242</v>
      </c>
      <c r="F564">
        <v>2.6</v>
      </c>
      <c r="G564">
        <v>1003.6</v>
      </c>
      <c r="H564">
        <v>82</v>
      </c>
      <c r="I564" s="101" t="s">
        <v>14</v>
      </c>
      <c r="J564" s="1">
        <f>DATEVALUE(RIGHT(jaar_zip[[#This Row],[YYYYMMDD]],2)&amp;"-"&amp;MID(jaar_zip[[#This Row],[YYYYMMDD]],5,2)&amp;"-"&amp;LEFT(jaar_zip[[#This Row],[YYYYMMDD]],4))</f>
        <v>45306</v>
      </c>
      <c r="K564" s="101" t="str">
        <f>IF(AND(VALUE(MONTH(jaar_zip[[#This Row],[Datum]]))=1,VALUE(WEEKNUM(jaar_zip[[#This Row],[Datum]],21))&gt;51),RIGHT(YEAR(jaar_zip[[#This Row],[Datum]])-1,2),RIGHT(YEAR(jaar_zip[[#This Row],[Datum]]),2))&amp;"-"&amp; TEXT(WEEKNUM(jaar_zip[[#This Row],[Datum]],21),"00")</f>
        <v>24-03</v>
      </c>
      <c r="L564" s="101">
        <f>MONTH(jaar_zip[[#This Row],[Datum]])</f>
        <v>1</v>
      </c>
      <c r="M564" s="101">
        <f>IF(ISNUMBER(jaar_zip[[#This Row],[etmaaltemperatuur]]),IF(jaar_zip[[#This Row],[etmaaltemperatuur]]&lt;stookgrens,stookgrens-jaar_zip[[#This Row],[etmaaltemperatuur]],0),"")</f>
        <v>15.7</v>
      </c>
      <c r="N564" s="101">
        <f>IF(ISNUMBER(jaar_zip[[#This Row],[graaddagen]]),IF(OR(MONTH(jaar_zip[[#This Row],[Datum]])=1,MONTH(jaar_zip[[#This Row],[Datum]])=2,MONTH(jaar_zip[[#This Row],[Datum]])=11,MONTH(jaar_zip[[#This Row],[Datum]])=12),1.1,IF(OR(MONTH(jaar_zip[[#This Row],[Datum]])=3,MONTH(jaar_zip[[#This Row],[Datum]])=10),1,0.8))*jaar_zip[[#This Row],[graaddagen]],"")</f>
        <v>17.27</v>
      </c>
      <c r="O564" s="101">
        <f>IF(ISNUMBER(jaar_zip[[#This Row],[etmaaltemperatuur]]),IF(jaar_zip[[#This Row],[etmaaltemperatuur]]&gt;stookgrens,jaar_zip[[#This Row],[etmaaltemperatuur]]-stookgrens,0),"")</f>
        <v>0</v>
      </c>
    </row>
    <row r="565" spans="1:15" x14ac:dyDescent="0.25">
      <c r="A565">
        <v>240</v>
      </c>
      <c r="B565">
        <v>20240116</v>
      </c>
      <c r="C565">
        <v>5</v>
      </c>
      <c r="D565">
        <v>1</v>
      </c>
      <c r="E565">
        <v>442</v>
      </c>
      <c r="F565">
        <v>3</v>
      </c>
      <c r="G565">
        <v>1006</v>
      </c>
      <c r="H565">
        <v>82</v>
      </c>
      <c r="I565" s="101" t="s">
        <v>14</v>
      </c>
      <c r="J565" s="1">
        <f>DATEVALUE(RIGHT(jaar_zip[[#This Row],[YYYYMMDD]],2)&amp;"-"&amp;MID(jaar_zip[[#This Row],[YYYYMMDD]],5,2)&amp;"-"&amp;LEFT(jaar_zip[[#This Row],[YYYYMMDD]],4))</f>
        <v>45307</v>
      </c>
      <c r="K565" s="101" t="str">
        <f>IF(AND(VALUE(MONTH(jaar_zip[[#This Row],[Datum]]))=1,VALUE(WEEKNUM(jaar_zip[[#This Row],[Datum]],21))&gt;51),RIGHT(YEAR(jaar_zip[[#This Row],[Datum]])-1,2),RIGHT(YEAR(jaar_zip[[#This Row],[Datum]]),2))&amp;"-"&amp; TEXT(WEEKNUM(jaar_zip[[#This Row],[Datum]],21),"00")</f>
        <v>24-03</v>
      </c>
      <c r="L565" s="101">
        <f>MONTH(jaar_zip[[#This Row],[Datum]])</f>
        <v>1</v>
      </c>
      <c r="M565" s="101">
        <f>IF(ISNUMBER(jaar_zip[[#This Row],[etmaaltemperatuur]]),IF(jaar_zip[[#This Row],[etmaaltemperatuur]]&lt;stookgrens,stookgrens-jaar_zip[[#This Row],[etmaaltemperatuur]],0),"")</f>
        <v>17</v>
      </c>
      <c r="N565" s="101">
        <f>IF(ISNUMBER(jaar_zip[[#This Row],[graaddagen]]),IF(OR(MONTH(jaar_zip[[#This Row],[Datum]])=1,MONTH(jaar_zip[[#This Row],[Datum]])=2,MONTH(jaar_zip[[#This Row],[Datum]])=11,MONTH(jaar_zip[[#This Row],[Datum]])=12),1.1,IF(OR(MONTH(jaar_zip[[#This Row],[Datum]])=3,MONTH(jaar_zip[[#This Row],[Datum]])=10),1,0.8))*jaar_zip[[#This Row],[graaddagen]],"")</f>
        <v>18.700000000000003</v>
      </c>
      <c r="O565" s="101">
        <f>IF(ISNUMBER(jaar_zip[[#This Row],[etmaaltemperatuur]]),IF(jaar_zip[[#This Row],[etmaaltemperatuur]]&gt;stookgrens,jaar_zip[[#This Row],[etmaaltemperatuur]]-stookgrens,0),"")</f>
        <v>0</v>
      </c>
    </row>
    <row r="566" spans="1:15" x14ac:dyDescent="0.25">
      <c r="A566">
        <v>240</v>
      </c>
      <c r="B566">
        <v>20240117</v>
      </c>
      <c r="C566">
        <v>3</v>
      </c>
      <c r="D566">
        <v>-0.8</v>
      </c>
      <c r="E566">
        <v>201</v>
      </c>
      <c r="F566">
        <v>-0.1</v>
      </c>
      <c r="G566">
        <v>992.9</v>
      </c>
      <c r="H566">
        <v>86</v>
      </c>
      <c r="I566" s="101" t="s">
        <v>14</v>
      </c>
      <c r="J566" s="1">
        <f>DATEVALUE(RIGHT(jaar_zip[[#This Row],[YYYYMMDD]],2)&amp;"-"&amp;MID(jaar_zip[[#This Row],[YYYYMMDD]],5,2)&amp;"-"&amp;LEFT(jaar_zip[[#This Row],[YYYYMMDD]],4))</f>
        <v>45308</v>
      </c>
      <c r="K566" s="101" t="str">
        <f>IF(AND(VALUE(MONTH(jaar_zip[[#This Row],[Datum]]))=1,VALUE(WEEKNUM(jaar_zip[[#This Row],[Datum]],21))&gt;51),RIGHT(YEAR(jaar_zip[[#This Row],[Datum]])-1,2),RIGHT(YEAR(jaar_zip[[#This Row],[Datum]]),2))&amp;"-"&amp; TEXT(WEEKNUM(jaar_zip[[#This Row],[Datum]],21),"00")</f>
        <v>24-03</v>
      </c>
      <c r="L566" s="101">
        <f>MONTH(jaar_zip[[#This Row],[Datum]])</f>
        <v>1</v>
      </c>
      <c r="M566" s="101">
        <f>IF(ISNUMBER(jaar_zip[[#This Row],[etmaaltemperatuur]]),IF(jaar_zip[[#This Row],[etmaaltemperatuur]]&lt;stookgrens,stookgrens-jaar_zip[[#This Row],[etmaaltemperatuur]],0),"")</f>
        <v>18.8</v>
      </c>
      <c r="N566" s="101">
        <f>IF(ISNUMBER(jaar_zip[[#This Row],[graaddagen]]),IF(OR(MONTH(jaar_zip[[#This Row],[Datum]])=1,MONTH(jaar_zip[[#This Row],[Datum]])=2,MONTH(jaar_zip[[#This Row],[Datum]])=11,MONTH(jaar_zip[[#This Row],[Datum]])=12),1.1,IF(OR(MONTH(jaar_zip[[#This Row],[Datum]])=3,MONTH(jaar_zip[[#This Row],[Datum]])=10),1,0.8))*jaar_zip[[#This Row],[graaddagen]],"")</f>
        <v>20.680000000000003</v>
      </c>
      <c r="O566" s="101">
        <f>IF(ISNUMBER(jaar_zip[[#This Row],[etmaaltemperatuur]]),IF(jaar_zip[[#This Row],[etmaaltemperatuur]]&gt;stookgrens,jaar_zip[[#This Row],[etmaaltemperatuur]]-stookgrens,0),"")</f>
        <v>0</v>
      </c>
    </row>
    <row r="567" spans="1:15" x14ac:dyDescent="0.25">
      <c r="A567">
        <v>240</v>
      </c>
      <c r="B567">
        <v>20240118</v>
      </c>
      <c r="C567">
        <v>2.1</v>
      </c>
      <c r="D567">
        <v>-0.3</v>
      </c>
      <c r="E567">
        <v>449</v>
      </c>
      <c r="F567">
        <v>0.4</v>
      </c>
      <c r="G567">
        <v>1003.1</v>
      </c>
      <c r="H567">
        <v>87</v>
      </c>
      <c r="I567" s="101" t="s">
        <v>14</v>
      </c>
      <c r="J567" s="1">
        <f>DATEVALUE(RIGHT(jaar_zip[[#This Row],[YYYYMMDD]],2)&amp;"-"&amp;MID(jaar_zip[[#This Row],[YYYYMMDD]],5,2)&amp;"-"&amp;LEFT(jaar_zip[[#This Row],[YYYYMMDD]],4))</f>
        <v>45309</v>
      </c>
      <c r="K567" s="101" t="str">
        <f>IF(AND(VALUE(MONTH(jaar_zip[[#This Row],[Datum]]))=1,VALUE(WEEKNUM(jaar_zip[[#This Row],[Datum]],21))&gt;51),RIGHT(YEAR(jaar_zip[[#This Row],[Datum]])-1,2),RIGHT(YEAR(jaar_zip[[#This Row],[Datum]]),2))&amp;"-"&amp; TEXT(WEEKNUM(jaar_zip[[#This Row],[Datum]],21),"00")</f>
        <v>24-03</v>
      </c>
      <c r="L567" s="101">
        <f>MONTH(jaar_zip[[#This Row],[Datum]])</f>
        <v>1</v>
      </c>
      <c r="M567" s="101">
        <f>IF(ISNUMBER(jaar_zip[[#This Row],[etmaaltemperatuur]]),IF(jaar_zip[[#This Row],[etmaaltemperatuur]]&lt;stookgrens,stookgrens-jaar_zip[[#This Row],[etmaaltemperatuur]],0),"")</f>
        <v>18.3</v>
      </c>
      <c r="N567" s="101">
        <f>IF(ISNUMBER(jaar_zip[[#This Row],[graaddagen]]),IF(OR(MONTH(jaar_zip[[#This Row],[Datum]])=1,MONTH(jaar_zip[[#This Row],[Datum]])=2,MONTH(jaar_zip[[#This Row],[Datum]])=11,MONTH(jaar_zip[[#This Row],[Datum]])=12),1.1,IF(OR(MONTH(jaar_zip[[#This Row],[Datum]])=3,MONTH(jaar_zip[[#This Row],[Datum]])=10),1,0.8))*jaar_zip[[#This Row],[graaddagen]],"")</f>
        <v>20.130000000000003</v>
      </c>
      <c r="O567" s="101">
        <f>IF(ISNUMBER(jaar_zip[[#This Row],[etmaaltemperatuur]]),IF(jaar_zip[[#This Row],[etmaaltemperatuur]]&gt;stookgrens,jaar_zip[[#This Row],[etmaaltemperatuur]]-stookgrens,0),"")</f>
        <v>0</v>
      </c>
    </row>
    <row r="568" spans="1:15" x14ac:dyDescent="0.25">
      <c r="A568">
        <v>240</v>
      </c>
      <c r="B568">
        <v>20240119</v>
      </c>
      <c r="C568">
        <v>5.0999999999999996</v>
      </c>
      <c r="D568">
        <v>1.7</v>
      </c>
      <c r="E568">
        <v>514</v>
      </c>
      <c r="F568">
        <v>0.3</v>
      </c>
      <c r="G568">
        <v>1019.4</v>
      </c>
      <c r="H568">
        <v>82</v>
      </c>
      <c r="I568" s="101" t="s">
        <v>14</v>
      </c>
      <c r="J568" s="1">
        <f>DATEVALUE(RIGHT(jaar_zip[[#This Row],[YYYYMMDD]],2)&amp;"-"&amp;MID(jaar_zip[[#This Row],[YYYYMMDD]],5,2)&amp;"-"&amp;LEFT(jaar_zip[[#This Row],[YYYYMMDD]],4))</f>
        <v>45310</v>
      </c>
      <c r="K568" s="101" t="str">
        <f>IF(AND(VALUE(MONTH(jaar_zip[[#This Row],[Datum]]))=1,VALUE(WEEKNUM(jaar_zip[[#This Row],[Datum]],21))&gt;51),RIGHT(YEAR(jaar_zip[[#This Row],[Datum]])-1,2),RIGHT(YEAR(jaar_zip[[#This Row],[Datum]]),2))&amp;"-"&amp; TEXT(WEEKNUM(jaar_zip[[#This Row],[Datum]],21),"00")</f>
        <v>24-03</v>
      </c>
      <c r="L568" s="101">
        <f>MONTH(jaar_zip[[#This Row],[Datum]])</f>
        <v>1</v>
      </c>
      <c r="M568" s="101">
        <f>IF(ISNUMBER(jaar_zip[[#This Row],[etmaaltemperatuur]]),IF(jaar_zip[[#This Row],[etmaaltemperatuur]]&lt;stookgrens,stookgrens-jaar_zip[[#This Row],[etmaaltemperatuur]],0),"")</f>
        <v>16.3</v>
      </c>
      <c r="N568" s="101">
        <f>IF(ISNUMBER(jaar_zip[[#This Row],[graaddagen]]),IF(OR(MONTH(jaar_zip[[#This Row],[Datum]])=1,MONTH(jaar_zip[[#This Row],[Datum]])=2,MONTH(jaar_zip[[#This Row],[Datum]])=11,MONTH(jaar_zip[[#This Row],[Datum]])=12),1.1,IF(OR(MONTH(jaar_zip[[#This Row],[Datum]])=3,MONTH(jaar_zip[[#This Row],[Datum]])=10),1,0.8))*jaar_zip[[#This Row],[graaddagen]],"")</f>
        <v>17.930000000000003</v>
      </c>
      <c r="O568" s="101">
        <f>IF(ISNUMBER(jaar_zip[[#This Row],[etmaaltemperatuur]]),IF(jaar_zip[[#This Row],[etmaaltemperatuur]]&gt;stookgrens,jaar_zip[[#This Row],[etmaaltemperatuur]]-stookgrens,0),"")</f>
        <v>0</v>
      </c>
    </row>
    <row r="569" spans="1:15" x14ac:dyDescent="0.25">
      <c r="A569">
        <v>240</v>
      </c>
      <c r="B569">
        <v>20240120</v>
      </c>
      <c r="C569">
        <v>6.7</v>
      </c>
      <c r="D569">
        <v>0.4</v>
      </c>
      <c r="E569">
        <v>400</v>
      </c>
      <c r="F569">
        <v>0</v>
      </c>
      <c r="G569">
        <v>1025.5999999999999</v>
      </c>
      <c r="H569">
        <v>81</v>
      </c>
      <c r="I569" s="101" t="s">
        <v>14</v>
      </c>
      <c r="J569" s="1">
        <f>DATEVALUE(RIGHT(jaar_zip[[#This Row],[YYYYMMDD]],2)&amp;"-"&amp;MID(jaar_zip[[#This Row],[YYYYMMDD]],5,2)&amp;"-"&amp;LEFT(jaar_zip[[#This Row],[YYYYMMDD]],4))</f>
        <v>45311</v>
      </c>
      <c r="K569" s="101" t="str">
        <f>IF(AND(VALUE(MONTH(jaar_zip[[#This Row],[Datum]]))=1,VALUE(WEEKNUM(jaar_zip[[#This Row],[Datum]],21))&gt;51),RIGHT(YEAR(jaar_zip[[#This Row],[Datum]])-1,2),RIGHT(YEAR(jaar_zip[[#This Row],[Datum]]),2))&amp;"-"&amp; TEXT(WEEKNUM(jaar_zip[[#This Row],[Datum]],21),"00")</f>
        <v>24-03</v>
      </c>
      <c r="L569" s="101">
        <f>MONTH(jaar_zip[[#This Row],[Datum]])</f>
        <v>1</v>
      </c>
      <c r="M569" s="101">
        <f>IF(ISNUMBER(jaar_zip[[#This Row],[etmaaltemperatuur]]),IF(jaar_zip[[#This Row],[etmaaltemperatuur]]&lt;stookgrens,stookgrens-jaar_zip[[#This Row],[etmaaltemperatuur]],0),"")</f>
        <v>17.600000000000001</v>
      </c>
      <c r="N569" s="101">
        <f>IF(ISNUMBER(jaar_zip[[#This Row],[graaddagen]]),IF(OR(MONTH(jaar_zip[[#This Row],[Datum]])=1,MONTH(jaar_zip[[#This Row],[Datum]])=2,MONTH(jaar_zip[[#This Row],[Datum]])=11,MONTH(jaar_zip[[#This Row],[Datum]])=12),1.1,IF(OR(MONTH(jaar_zip[[#This Row],[Datum]])=3,MONTH(jaar_zip[[#This Row],[Datum]])=10),1,0.8))*jaar_zip[[#This Row],[graaddagen]],"")</f>
        <v>19.360000000000003</v>
      </c>
      <c r="O569" s="101">
        <f>IF(ISNUMBER(jaar_zip[[#This Row],[etmaaltemperatuur]]),IF(jaar_zip[[#This Row],[etmaaltemperatuur]]&gt;stookgrens,jaar_zip[[#This Row],[etmaaltemperatuur]]-stookgrens,0),"")</f>
        <v>0</v>
      </c>
    </row>
    <row r="570" spans="1:15" x14ac:dyDescent="0.25">
      <c r="A570">
        <v>240</v>
      </c>
      <c r="B570">
        <v>20240121</v>
      </c>
      <c r="C570">
        <v>9.4</v>
      </c>
      <c r="D570">
        <v>4</v>
      </c>
      <c r="E570">
        <v>111</v>
      </c>
      <c r="F570">
        <v>0.3</v>
      </c>
      <c r="G570">
        <v>1014.8</v>
      </c>
      <c r="H570">
        <v>78</v>
      </c>
      <c r="I570" s="101" t="s">
        <v>14</v>
      </c>
      <c r="J570" s="1">
        <f>DATEVALUE(RIGHT(jaar_zip[[#This Row],[YYYYMMDD]],2)&amp;"-"&amp;MID(jaar_zip[[#This Row],[YYYYMMDD]],5,2)&amp;"-"&amp;LEFT(jaar_zip[[#This Row],[YYYYMMDD]],4))</f>
        <v>45312</v>
      </c>
      <c r="K570" s="101" t="str">
        <f>IF(AND(VALUE(MONTH(jaar_zip[[#This Row],[Datum]]))=1,VALUE(WEEKNUM(jaar_zip[[#This Row],[Datum]],21))&gt;51),RIGHT(YEAR(jaar_zip[[#This Row],[Datum]])-1,2),RIGHT(YEAR(jaar_zip[[#This Row],[Datum]]),2))&amp;"-"&amp; TEXT(WEEKNUM(jaar_zip[[#This Row],[Datum]],21),"00")</f>
        <v>24-03</v>
      </c>
      <c r="L570" s="101">
        <f>MONTH(jaar_zip[[#This Row],[Datum]])</f>
        <v>1</v>
      </c>
      <c r="M570" s="101">
        <f>IF(ISNUMBER(jaar_zip[[#This Row],[etmaaltemperatuur]]),IF(jaar_zip[[#This Row],[etmaaltemperatuur]]&lt;stookgrens,stookgrens-jaar_zip[[#This Row],[etmaaltemperatuur]],0),"")</f>
        <v>14</v>
      </c>
      <c r="N570" s="101">
        <f>IF(ISNUMBER(jaar_zip[[#This Row],[graaddagen]]),IF(OR(MONTH(jaar_zip[[#This Row],[Datum]])=1,MONTH(jaar_zip[[#This Row],[Datum]])=2,MONTH(jaar_zip[[#This Row],[Datum]])=11,MONTH(jaar_zip[[#This Row],[Datum]])=12),1.1,IF(OR(MONTH(jaar_zip[[#This Row],[Datum]])=3,MONTH(jaar_zip[[#This Row],[Datum]])=10),1,0.8))*jaar_zip[[#This Row],[graaddagen]],"")</f>
        <v>15.400000000000002</v>
      </c>
      <c r="O570" s="101">
        <f>IF(ISNUMBER(jaar_zip[[#This Row],[etmaaltemperatuur]]),IF(jaar_zip[[#This Row],[etmaaltemperatuur]]&gt;stookgrens,jaar_zip[[#This Row],[etmaaltemperatuur]]-stookgrens,0),"")</f>
        <v>0</v>
      </c>
    </row>
    <row r="571" spans="1:15" x14ac:dyDescent="0.25">
      <c r="A571">
        <v>240</v>
      </c>
      <c r="B571">
        <v>20240122</v>
      </c>
      <c r="C571">
        <v>12.5</v>
      </c>
      <c r="D571">
        <v>9.6</v>
      </c>
      <c r="E571">
        <v>436</v>
      </c>
      <c r="F571">
        <v>1.2</v>
      </c>
      <c r="G571">
        <v>1006.4</v>
      </c>
      <c r="H571">
        <v>80</v>
      </c>
      <c r="I571" s="101" t="s">
        <v>14</v>
      </c>
      <c r="J571" s="1">
        <f>DATEVALUE(RIGHT(jaar_zip[[#This Row],[YYYYMMDD]],2)&amp;"-"&amp;MID(jaar_zip[[#This Row],[YYYYMMDD]],5,2)&amp;"-"&amp;LEFT(jaar_zip[[#This Row],[YYYYMMDD]],4))</f>
        <v>45313</v>
      </c>
      <c r="K571" s="101" t="str">
        <f>IF(AND(VALUE(MONTH(jaar_zip[[#This Row],[Datum]]))=1,VALUE(WEEKNUM(jaar_zip[[#This Row],[Datum]],21))&gt;51),RIGHT(YEAR(jaar_zip[[#This Row],[Datum]])-1,2),RIGHT(YEAR(jaar_zip[[#This Row],[Datum]]),2))&amp;"-"&amp; TEXT(WEEKNUM(jaar_zip[[#This Row],[Datum]],21),"00")</f>
        <v>24-04</v>
      </c>
      <c r="L571" s="101">
        <f>MONTH(jaar_zip[[#This Row],[Datum]])</f>
        <v>1</v>
      </c>
      <c r="M571" s="101">
        <f>IF(ISNUMBER(jaar_zip[[#This Row],[etmaaltemperatuur]]),IF(jaar_zip[[#This Row],[etmaaltemperatuur]]&lt;stookgrens,stookgrens-jaar_zip[[#This Row],[etmaaltemperatuur]],0),"")</f>
        <v>8.4</v>
      </c>
      <c r="N571" s="101">
        <f>IF(ISNUMBER(jaar_zip[[#This Row],[graaddagen]]),IF(OR(MONTH(jaar_zip[[#This Row],[Datum]])=1,MONTH(jaar_zip[[#This Row],[Datum]])=2,MONTH(jaar_zip[[#This Row],[Datum]])=11,MONTH(jaar_zip[[#This Row],[Datum]])=12),1.1,IF(OR(MONTH(jaar_zip[[#This Row],[Datum]])=3,MONTH(jaar_zip[[#This Row],[Datum]])=10),1,0.8))*jaar_zip[[#This Row],[graaddagen]],"")</f>
        <v>9.240000000000002</v>
      </c>
      <c r="O571" s="101">
        <f>IF(ISNUMBER(jaar_zip[[#This Row],[etmaaltemperatuur]]),IF(jaar_zip[[#This Row],[etmaaltemperatuur]]&gt;stookgrens,jaar_zip[[#This Row],[etmaaltemperatuur]]-stookgrens,0),"")</f>
        <v>0</v>
      </c>
    </row>
    <row r="572" spans="1:15" x14ac:dyDescent="0.25">
      <c r="A572">
        <v>240</v>
      </c>
      <c r="B572">
        <v>20240123</v>
      </c>
      <c r="C572">
        <v>10.3</v>
      </c>
      <c r="D572">
        <v>8.5</v>
      </c>
      <c r="E572">
        <v>321</v>
      </c>
      <c r="F572">
        <v>5.5</v>
      </c>
      <c r="G572">
        <v>1018.1</v>
      </c>
      <c r="H572">
        <v>84</v>
      </c>
      <c r="I572" s="101" t="s">
        <v>14</v>
      </c>
      <c r="J572" s="1">
        <f>DATEVALUE(RIGHT(jaar_zip[[#This Row],[YYYYMMDD]],2)&amp;"-"&amp;MID(jaar_zip[[#This Row],[YYYYMMDD]],5,2)&amp;"-"&amp;LEFT(jaar_zip[[#This Row],[YYYYMMDD]],4))</f>
        <v>45314</v>
      </c>
      <c r="K572" s="101" t="str">
        <f>IF(AND(VALUE(MONTH(jaar_zip[[#This Row],[Datum]]))=1,VALUE(WEEKNUM(jaar_zip[[#This Row],[Datum]],21))&gt;51),RIGHT(YEAR(jaar_zip[[#This Row],[Datum]])-1,2),RIGHT(YEAR(jaar_zip[[#This Row],[Datum]]),2))&amp;"-"&amp; TEXT(WEEKNUM(jaar_zip[[#This Row],[Datum]],21),"00")</f>
        <v>24-04</v>
      </c>
      <c r="L572" s="101">
        <f>MONTH(jaar_zip[[#This Row],[Datum]])</f>
        <v>1</v>
      </c>
      <c r="M572" s="101">
        <f>IF(ISNUMBER(jaar_zip[[#This Row],[etmaaltemperatuur]]),IF(jaar_zip[[#This Row],[etmaaltemperatuur]]&lt;stookgrens,stookgrens-jaar_zip[[#This Row],[etmaaltemperatuur]],0),"")</f>
        <v>9.5</v>
      </c>
      <c r="N572" s="101">
        <f>IF(ISNUMBER(jaar_zip[[#This Row],[graaddagen]]),IF(OR(MONTH(jaar_zip[[#This Row],[Datum]])=1,MONTH(jaar_zip[[#This Row],[Datum]])=2,MONTH(jaar_zip[[#This Row],[Datum]])=11,MONTH(jaar_zip[[#This Row],[Datum]])=12),1.1,IF(OR(MONTH(jaar_zip[[#This Row],[Datum]])=3,MONTH(jaar_zip[[#This Row],[Datum]])=10),1,0.8))*jaar_zip[[#This Row],[graaddagen]],"")</f>
        <v>10.450000000000001</v>
      </c>
      <c r="O572" s="101">
        <f>IF(ISNUMBER(jaar_zip[[#This Row],[etmaaltemperatuur]]),IF(jaar_zip[[#This Row],[etmaaltemperatuur]]&gt;stookgrens,jaar_zip[[#This Row],[etmaaltemperatuur]]-stookgrens,0),"")</f>
        <v>0</v>
      </c>
    </row>
    <row r="573" spans="1:15" x14ac:dyDescent="0.25">
      <c r="A573">
        <v>240</v>
      </c>
      <c r="B573">
        <v>20240124</v>
      </c>
      <c r="C573">
        <v>11.5</v>
      </c>
      <c r="D573">
        <v>9.9</v>
      </c>
      <c r="E573">
        <v>351</v>
      </c>
      <c r="F573">
        <v>0</v>
      </c>
      <c r="G573">
        <v>1019.6</v>
      </c>
      <c r="H573">
        <v>78</v>
      </c>
      <c r="I573" s="101" t="s">
        <v>14</v>
      </c>
      <c r="J573" s="1">
        <f>DATEVALUE(RIGHT(jaar_zip[[#This Row],[YYYYMMDD]],2)&amp;"-"&amp;MID(jaar_zip[[#This Row],[YYYYMMDD]],5,2)&amp;"-"&amp;LEFT(jaar_zip[[#This Row],[YYYYMMDD]],4))</f>
        <v>45315</v>
      </c>
      <c r="K573" s="101" t="str">
        <f>IF(AND(VALUE(MONTH(jaar_zip[[#This Row],[Datum]]))=1,VALUE(WEEKNUM(jaar_zip[[#This Row],[Datum]],21))&gt;51),RIGHT(YEAR(jaar_zip[[#This Row],[Datum]])-1,2),RIGHT(YEAR(jaar_zip[[#This Row],[Datum]]),2))&amp;"-"&amp; TEXT(WEEKNUM(jaar_zip[[#This Row],[Datum]],21),"00")</f>
        <v>24-04</v>
      </c>
      <c r="L573" s="101">
        <f>MONTH(jaar_zip[[#This Row],[Datum]])</f>
        <v>1</v>
      </c>
      <c r="M573" s="101">
        <f>IF(ISNUMBER(jaar_zip[[#This Row],[etmaaltemperatuur]]),IF(jaar_zip[[#This Row],[etmaaltemperatuur]]&lt;stookgrens,stookgrens-jaar_zip[[#This Row],[etmaaltemperatuur]],0),"")</f>
        <v>8.1</v>
      </c>
      <c r="N573" s="101">
        <f>IF(ISNUMBER(jaar_zip[[#This Row],[graaddagen]]),IF(OR(MONTH(jaar_zip[[#This Row],[Datum]])=1,MONTH(jaar_zip[[#This Row],[Datum]])=2,MONTH(jaar_zip[[#This Row],[Datum]])=11,MONTH(jaar_zip[[#This Row],[Datum]])=12),1.1,IF(OR(MONTH(jaar_zip[[#This Row],[Datum]])=3,MONTH(jaar_zip[[#This Row],[Datum]])=10),1,0.8))*jaar_zip[[#This Row],[graaddagen]],"")</f>
        <v>8.91</v>
      </c>
      <c r="O573" s="101">
        <f>IF(ISNUMBER(jaar_zip[[#This Row],[etmaaltemperatuur]]),IF(jaar_zip[[#This Row],[etmaaltemperatuur]]&gt;stookgrens,jaar_zip[[#This Row],[etmaaltemperatuur]]-stookgrens,0),"")</f>
        <v>0</v>
      </c>
    </row>
    <row r="574" spans="1:15" x14ac:dyDescent="0.25">
      <c r="A574">
        <v>240</v>
      </c>
      <c r="B574">
        <v>20240125</v>
      </c>
      <c r="C574">
        <v>4.3</v>
      </c>
      <c r="D574">
        <v>7</v>
      </c>
      <c r="E574">
        <v>204</v>
      </c>
      <c r="F574">
        <v>2</v>
      </c>
      <c r="G574">
        <v>1026.0999999999999</v>
      </c>
      <c r="H574">
        <v>93</v>
      </c>
      <c r="I574" s="101" t="s">
        <v>14</v>
      </c>
      <c r="J574" s="1">
        <f>DATEVALUE(RIGHT(jaar_zip[[#This Row],[YYYYMMDD]],2)&amp;"-"&amp;MID(jaar_zip[[#This Row],[YYYYMMDD]],5,2)&amp;"-"&amp;LEFT(jaar_zip[[#This Row],[YYYYMMDD]],4))</f>
        <v>45316</v>
      </c>
      <c r="K574" s="101" t="str">
        <f>IF(AND(VALUE(MONTH(jaar_zip[[#This Row],[Datum]]))=1,VALUE(WEEKNUM(jaar_zip[[#This Row],[Datum]],21))&gt;51),RIGHT(YEAR(jaar_zip[[#This Row],[Datum]])-1,2),RIGHT(YEAR(jaar_zip[[#This Row],[Datum]]),2))&amp;"-"&amp; TEXT(WEEKNUM(jaar_zip[[#This Row],[Datum]],21),"00")</f>
        <v>24-04</v>
      </c>
      <c r="L574" s="101">
        <f>MONTH(jaar_zip[[#This Row],[Datum]])</f>
        <v>1</v>
      </c>
      <c r="M574" s="101">
        <f>IF(ISNUMBER(jaar_zip[[#This Row],[etmaaltemperatuur]]),IF(jaar_zip[[#This Row],[etmaaltemperatuur]]&lt;stookgrens,stookgrens-jaar_zip[[#This Row],[etmaaltemperatuur]],0),"")</f>
        <v>11</v>
      </c>
      <c r="N574" s="101">
        <f>IF(ISNUMBER(jaar_zip[[#This Row],[graaddagen]]),IF(OR(MONTH(jaar_zip[[#This Row],[Datum]])=1,MONTH(jaar_zip[[#This Row],[Datum]])=2,MONTH(jaar_zip[[#This Row],[Datum]])=11,MONTH(jaar_zip[[#This Row],[Datum]])=12),1.1,IF(OR(MONTH(jaar_zip[[#This Row],[Datum]])=3,MONTH(jaar_zip[[#This Row],[Datum]])=10),1,0.8))*jaar_zip[[#This Row],[graaddagen]],"")</f>
        <v>12.100000000000001</v>
      </c>
      <c r="O574" s="101">
        <f>IF(ISNUMBER(jaar_zip[[#This Row],[etmaaltemperatuur]]),IF(jaar_zip[[#This Row],[etmaaltemperatuur]]&gt;stookgrens,jaar_zip[[#This Row],[etmaaltemperatuur]]-stookgrens,0),"")</f>
        <v>0</v>
      </c>
    </row>
    <row r="575" spans="1:15" x14ac:dyDescent="0.25">
      <c r="A575">
        <v>240</v>
      </c>
      <c r="B575">
        <v>20240126</v>
      </c>
      <c r="C575">
        <v>8.3000000000000007</v>
      </c>
      <c r="D575">
        <v>7.9</v>
      </c>
      <c r="E575">
        <v>514</v>
      </c>
      <c r="F575">
        <v>3.7</v>
      </c>
      <c r="G575">
        <v>1025</v>
      </c>
      <c r="H575">
        <v>83</v>
      </c>
      <c r="I575" s="101" t="s">
        <v>14</v>
      </c>
      <c r="J575" s="1">
        <f>DATEVALUE(RIGHT(jaar_zip[[#This Row],[YYYYMMDD]],2)&amp;"-"&amp;MID(jaar_zip[[#This Row],[YYYYMMDD]],5,2)&amp;"-"&amp;LEFT(jaar_zip[[#This Row],[YYYYMMDD]],4))</f>
        <v>45317</v>
      </c>
      <c r="K575" s="101" t="str">
        <f>IF(AND(VALUE(MONTH(jaar_zip[[#This Row],[Datum]]))=1,VALUE(WEEKNUM(jaar_zip[[#This Row],[Datum]],21))&gt;51),RIGHT(YEAR(jaar_zip[[#This Row],[Datum]])-1,2),RIGHT(YEAR(jaar_zip[[#This Row],[Datum]]),2))&amp;"-"&amp; TEXT(WEEKNUM(jaar_zip[[#This Row],[Datum]],21),"00")</f>
        <v>24-04</v>
      </c>
      <c r="L575" s="101">
        <f>MONTH(jaar_zip[[#This Row],[Datum]])</f>
        <v>1</v>
      </c>
      <c r="M575" s="101">
        <f>IF(ISNUMBER(jaar_zip[[#This Row],[etmaaltemperatuur]]),IF(jaar_zip[[#This Row],[etmaaltemperatuur]]&lt;stookgrens,stookgrens-jaar_zip[[#This Row],[etmaaltemperatuur]],0),"")</f>
        <v>10.1</v>
      </c>
      <c r="N575" s="101">
        <f>IF(ISNUMBER(jaar_zip[[#This Row],[graaddagen]]),IF(OR(MONTH(jaar_zip[[#This Row],[Datum]])=1,MONTH(jaar_zip[[#This Row],[Datum]])=2,MONTH(jaar_zip[[#This Row],[Datum]])=11,MONTH(jaar_zip[[#This Row],[Datum]])=12),1.1,IF(OR(MONTH(jaar_zip[[#This Row],[Datum]])=3,MONTH(jaar_zip[[#This Row],[Datum]])=10),1,0.8))*jaar_zip[[#This Row],[graaddagen]],"")</f>
        <v>11.110000000000001</v>
      </c>
      <c r="O575" s="101">
        <f>IF(ISNUMBER(jaar_zip[[#This Row],[etmaaltemperatuur]]),IF(jaar_zip[[#This Row],[etmaaltemperatuur]]&gt;stookgrens,jaar_zip[[#This Row],[etmaaltemperatuur]]-stookgrens,0),"")</f>
        <v>0</v>
      </c>
    </row>
    <row r="576" spans="1:15" x14ac:dyDescent="0.25">
      <c r="A576">
        <v>240</v>
      </c>
      <c r="B576">
        <v>20240127</v>
      </c>
      <c r="C576">
        <v>4.3</v>
      </c>
      <c r="D576">
        <v>3.8</v>
      </c>
      <c r="E576">
        <v>534</v>
      </c>
      <c r="F576">
        <v>0</v>
      </c>
      <c r="G576">
        <v>1034.3</v>
      </c>
      <c r="H576">
        <v>89</v>
      </c>
      <c r="I576" s="101" t="s">
        <v>14</v>
      </c>
      <c r="J576" s="1">
        <f>DATEVALUE(RIGHT(jaar_zip[[#This Row],[YYYYMMDD]],2)&amp;"-"&amp;MID(jaar_zip[[#This Row],[YYYYMMDD]],5,2)&amp;"-"&amp;LEFT(jaar_zip[[#This Row],[YYYYMMDD]],4))</f>
        <v>45318</v>
      </c>
      <c r="K576" s="101" t="str">
        <f>IF(AND(VALUE(MONTH(jaar_zip[[#This Row],[Datum]]))=1,VALUE(WEEKNUM(jaar_zip[[#This Row],[Datum]],21))&gt;51),RIGHT(YEAR(jaar_zip[[#This Row],[Datum]])-1,2),RIGHT(YEAR(jaar_zip[[#This Row],[Datum]]),2))&amp;"-"&amp; TEXT(WEEKNUM(jaar_zip[[#This Row],[Datum]],21),"00")</f>
        <v>24-04</v>
      </c>
      <c r="L576" s="101">
        <f>MONTH(jaar_zip[[#This Row],[Datum]])</f>
        <v>1</v>
      </c>
      <c r="M576" s="101">
        <f>IF(ISNUMBER(jaar_zip[[#This Row],[etmaaltemperatuur]]),IF(jaar_zip[[#This Row],[etmaaltemperatuur]]&lt;stookgrens,stookgrens-jaar_zip[[#This Row],[etmaaltemperatuur]],0),"")</f>
        <v>14.2</v>
      </c>
      <c r="N576" s="101">
        <f>IF(ISNUMBER(jaar_zip[[#This Row],[graaddagen]]),IF(OR(MONTH(jaar_zip[[#This Row],[Datum]])=1,MONTH(jaar_zip[[#This Row],[Datum]])=2,MONTH(jaar_zip[[#This Row],[Datum]])=11,MONTH(jaar_zip[[#This Row],[Datum]])=12),1.1,IF(OR(MONTH(jaar_zip[[#This Row],[Datum]])=3,MONTH(jaar_zip[[#This Row],[Datum]])=10),1,0.8))*jaar_zip[[#This Row],[graaddagen]],"")</f>
        <v>15.620000000000001</v>
      </c>
      <c r="O576" s="101">
        <f>IF(ISNUMBER(jaar_zip[[#This Row],[etmaaltemperatuur]]),IF(jaar_zip[[#This Row],[etmaaltemperatuur]]&gt;stookgrens,jaar_zip[[#This Row],[etmaaltemperatuur]]-stookgrens,0),"")</f>
        <v>0</v>
      </c>
    </row>
    <row r="577" spans="1:15" x14ac:dyDescent="0.25">
      <c r="A577">
        <v>240</v>
      </c>
      <c r="B577">
        <v>20240128</v>
      </c>
      <c r="C577">
        <v>4.5</v>
      </c>
      <c r="D577">
        <v>4.0999999999999996</v>
      </c>
      <c r="E577">
        <v>600</v>
      </c>
      <c r="F577">
        <v>0</v>
      </c>
      <c r="G577">
        <v>1026.8</v>
      </c>
      <c r="H577">
        <v>75</v>
      </c>
      <c r="I577" s="101" t="s">
        <v>14</v>
      </c>
      <c r="J577" s="1">
        <f>DATEVALUE(RIGHT(jaar_zip[[#This Row],[YYYYMMDD]],2)&amp;"-"&amp;MID(jaar_zip[[#This Row],[YYYYMMDD]],5,2)&amp;"-"&amp;LEFT(jaar_zip[[#This Row],[YYYYMMDD]],4))</f>
        <v>45319</v>
      </c>
      <c r="K577" s="101" t="str">
        <f>IF(AND(VALUE(MONTH(jaar_zip[[#This Row],[Datum]]))=1,VALUE(WEEKNUM(jaar_zip[[#This Row],[Datum]],21))&gt;51),RIGHT(YEAR(jaar_zip[[#This Row],[Datum]])-1,2),RIGHT(YEAR(jaar_zip[[#This Row],[Datum]]),2))&amp;"-"&amp; TEXT(WEEKNUM(jaar_zip[[#This Row],[Datum]],21),"00")</f>
        <v>24-04</v>
      </c>
      <c r="L577" s="101">
        <f>MONTH(jaar_zip[[#This Row],[Datum]])</f>
        <v>1</v>
      </c>
      <c r="M577" s="101">
        <f>IF(ISNUMBER(jaar_zip[[#This Row],[etmaaltemperatuur]]),IF(jaar_zip[[#This Row],[etmaaltemperatuur]]&lt;stookgrens,stookgrens-jaar_zip[[#This Row],[etmaaltemperatuur]],0),"")</f>
        <v>13.9</v>
      </c>
      <c r="N577" s="101">
        <f>IF(ISNUMBER(jaar_zip[[#This Row],[graaddagen]]),IF(OR(MONTH(jaar_zip[[#This Row],[Datum]])=1,MONTH(jaar_zip[[#This Row],[Datum]])=2,MONTH(jaar_zip[[#This Row],[Datum]])=11,MONTH(jaar_zip[[#This Row],[Datum]])=12),1.1,IF(OR(MONTH(jaar_zip[[#This Row],[Datum]])=3,MONTH(jaar_zip[[#This Row],[Datum]])=10),1,0.8))*jaar_zip[[#This Row],[graaddagen]],"")</f>
        <v>15.290000000000001</v>
      </c>
      <c r="O577" s="101">
        <f>IF(ISNUMBER(jaar_zip[[#This Row],[etmaaltemperatuur]]),IF(jaar_zip[[#This Row],[etmaaltemperatuur]]&gt;stookgrens,jaar_zip[[#This Row],[etmaaltemperatuur]]-stookgrens,0),"")</f>
        <v>0</v>
      </c>
    </row>
    <row r="578" spans="1:15" x14ac:dyDescent="0.25">
      <c r="A578">
        <v>240</v>
      </c>
      <c r="B578">
        <v>20240129</v>
      </c>
      <c r="C578">
        <v>3.6</v>
      </c>
      <c r="D578">
        <v>6.3</v>
      </c>
      <c r="E578">
        <v>457</v>
      </c>
      <c r="F578">
        <v>0</v>
      </c>
      <c r="G578">
        <v>1025.2</v>
      </c>
      <c r="H578">
        <v>88</v>
      </c>
      <c r="I578" s="101" t="s">
        <v>14</v>
      </c>
      <c r="J578" s="1">
        <f>DATEVALUE(RIGHT(jaar_zip[[#This Row],[YYYYMMDD]],2)&amp;"-"&amp;MID(jaar_zip[[#This Row],[YYYYMMDD]],5,2)&amp;"-"&amp;LEFT(jaar_zip[[#This Row],[YYYYMMDD]],4))</f>
        <v>45320</v>
      </c>
      <c r="K578" s="101" t="str">
        <f>IF(AND(VALUE(MONTH(jaar_zip[[#This Row],[Datum]]))=1,VALUE(WEEKNUM(jaar_zip[[#This Row],[Datum]],21))&gt;51),RIGHT(YEAR(jaar_zip[[#This Row],[Datum]])-1,2),RIGHT(YEAR(jaar_zip[[#This Row],[Datum]]),2))&amp;"-"&amp; TEXT(WEEKNUM(jaar_zip[[#This Row],[Datum]],21),"00")</f>
        <v>24-05</v>
      </c>
      <c r="L578" s="101">
        <f>MONTH(jaar_zip[[#This Row],[Datum]])</f>
        <v>1</v>
      </c>
      <c r="M578" s="101">
        <f>IF(ISNUMBER(jaar_zip[[#This Row],[etmaaltemperatuur]]),IF(jaar_zip[[#This Row],[etmaaltemperatuur]]&lt;stookgrens,stookgrens-jaar_zip[[#This Row],[etmaaltemperatuur]],0),"")</f>
        <v>11.7</v>
      </c>
      <c r="N578" s="101">
        <f>IF(ISNUMBER(jaar_zip[[#This Row],[graaddagen]]),IF(OR(MONTH(jaar_zip[[#This Row],[Datum]])=1,MONTH(jaar_zip[[#This Row],[Datum]])=2,MONTH(jaar_zip[[#This Row],[Datum]])=11,MONTH(jaar_zip[[#This Row],[Datum]])=12),1.1,IF(OR(MONTH(jaar_zip[[#This Row],[Datum]])=3,MONTH(jaar_zip[[#This Row],[Datum]])=10),1,0.8))*jaar_zip[[#This Row],[graaddagen]],"")</f>
        <v>12.870000000000001</v>
      </c>
      <c r="O578" s="101">
        <f>IF(ISNUMBER(jaar_zip[[#This Row],[etmaaltemperatuur]]),IF(jaar_zip[[#This Row],[etmaaltemperatuur]]&gt;stookgrens,jaar_zip[[#This Row],[etmaaltemperatuur]]-stookgrens,0),"")</f>
        <v>0</v>
      </c>
    </row>
    <row r="579" spans="1:15" x14ac:dyDescent="0.25">
      <c r="A579">
        <v>240</v>
      </c>
      <c r="B579">
        <v>20240130</v>
      </c>
      <c r="C579">
        <v>5.6</v>
      </c>
      <c r="D579">
        <v>7.6</v>
      </c>
      <c r="E579">
        <v>145</v>
      </c>
      <c r="F579">
        <v>0.9</v>
      </c>
      <c r="G579">
        <v>1027.4000000000001</v>
      </c>
      <c r="H579">
        <v>93</v>
      </c>
      <c r="I579" s="101" t="s">
        <v>14</v>
      </c>
      <c r="J579" s="1">
        <f>DATEVALUE(RIGHT(jaar_zip[[#This Row],[YYYYMMDD]],2)&amp;"-"&amp;MID(jaar_zip[[#This Row],[YYYYMMDD]],5,2)&amp;"-"&amp;LEFT(jaar_zip[[#This Row],[YYYYMMDD]],4))</f>
        <v>45321</v>
      </c>
      <c r="K579" s="101" t="str">
        <f>IF(AND(VALUE(MONTH(jaar_zip[[#This Row],[Datum]]))=1,VALUE(WEEKNUM(jaar_zip[[#This Row],[Datum]],21))&gt;51),RIGHT(YEAR(jaar_zip[[#This Row],[Datum]])-1,2),RIGHT(YEAR(jaar_zip[[#This Row],[Datum]]),2))&amp;"-"&amp; TEXT(WEEKNUM(jaar_zip[[#This Row],[Datum]],21),"00")</f>
        <v>24-05</v>
      </c>
      <c r="L579" s="101">
        <f>MONTH(jaar_zip[[#This Row],[Datum]])</f>
        <v>1</v>
      </c>
      <c r="M579" s="101">
        <f>IF(ISNUMBER(jaar_zip[[#This Row],[etmaaltemperatuur]]),IF(jaar_zip[[#This Row],[etmaaltemperatuur]]&lt;stookgrens,stookgrens-jaar_zip[[#This Row],[etmaaltemperatuur]],0),"")</f>
        <v>10.4</v>
      </c>
      <c r="N579" s="101">
        <f>IF(ISNUMBER(jaar_zip[[#This Row],[graaddagen]]),IF(OR(MONTH(jaar_zip[[#This Row],[Datum]])=1,MONTH(jaar_zip[[#This Row],[Datum]])=2,MONTH(jaar_zip[[#This Row],[Datum]])=11,MONTH(jaar_zip[[#This Row],[Datum]])=12),1.1,IF(OR(MONTH(jaar_zip[[#This Row],[Datum]])=3,MONTH(jaar_zip[[#This Row],[Datum]])=10),1,0.8))*jaar_zip[[#This Row],[graaddagen]],"")</f>
        <v>11.440000000000001</v>
      </c>
      <c r="O579" s="101">
        <f>IF(ISNUMBER(jaar_zip[[#This Row],[etmaaltemperatuur]]),IF(jaar_zip[[#This Row],[etmaaltemperatuur]]&gt;stookgrens,jaar_zip[[#This Row],[etmaaltemperatuur]]-stookgrens,0),"")</f>
        <v>0</v>
      </c>
    </row>
    <row r="580" spans="1:15" x14ac:dyDescent="0.25">
      <c r="A580">
        <v>240</v>
      </c>
      <c r="B580">
        <v>20240131</v>
      </c>
      <c r="C580">
        <v>6.4</v>
      </c>
      <c r="D580">
        <v>6.9</v>
      </c>
      <c r="E580">
        <v>158</v>
      </c>
      <c r="F580">
        <v>3.1</v>
      </c>
      <c r="G580">
        <v>1029.4000000000001</v>
      </c>
      <c r="H580">
        <v>81</v>
      </c>
      <c r="I580" s="101" t="s">
        <v>14</v>
      </c>
      <c r="J580" s="1">
        <f>DATEVALUE(RIGHT(jaar_zip[[#This Row],[YYYYMMDD]],2)&amp;"-"&amp;MID(jaar_zip[[#This Row],[YYYYMMDD]],5,2)&amp;"-"&amp;LEFT(jaar_zip[[#This Row],[YYYYMMDD]],4))</f>
        <v>45322</v>
      </c>
      <c r="K580" s="101" t="str">
        <f>IF(AND(VALUE(MONTH(jaar_zip[[#This Row],[Datum]]))=1,VALUE(WEEKNUM(jaar_zip[[#This Row],[Datum]],21))&gt;51),RIGHT(YEAR(jaar_zip[[#This Row],[Datum]])-1,2),RIGHT(YEAR(jaar_zip[[#This Row],[Datum]]),2))&amp;"-"&amp; TEXT(WEEKNUM(jaar_zip[[#This Row],[Datum]],21),"00")</f>
        <v>24-05</v>
      </c>
      <c r="L580" s="101">
        <f>MONTH(jaar_zip[[#This Row],[Datum]])</f>
        <v>1</v>
      </c>
      <c r="M580" s="101">
        <f>IF(ISNUMBER(jaar_zip[[#This Row],[etmaaltemperatuur]]),IF(jaar_zip[[#This Row],[etmaaltemperatuur]]&lt;stookgrens,stookgrens-jaar_zip[[#This Row],[etmaaltemperatuur]],0),"")</f>
        <v>11.1</v>
      </c>
      <c r="N580" s="101">
        <f>IF(ISNUMBER(jaar_zip[[#This Row],[graaddagen]]),IF(OR(MONTH(jaar_zip[[#This Row],[Datum]])=1,MONTH(jaar_zip[[#This Row],[Datum]])=2,MONTH(jaar_zip[[#This Row],[Datum]])=11,MONTH(jaar_zip[[#This Row],[Datum]])=12),1.1,IF(OR(MONTH(jaar_zip[[#This Row],[Datum]])=3,MONTH(jaar_zip[[#This Row],[Datum]])=10),1,0.8))*jaar_zip[[#This Row],[graaddagen]],"")</f>
        <v>12.21</v>
      </c>
      <c r="O580" s="101">
        <f>IF(ISNUMBER(jaar_zip[[#This Row],[etmaaltemperatuur]]),IF(jaar_zip[[#This Row],[etmaaltemperatuur]]&gt;stookgrens,jaar_zip[[#This Row],[etmaaltemperatuur]]-stookgrens,0),"")</f>
        <v>0</v>
      </c>
    </row>
    <row r="581" spans="1:15" x14ac:dyDescent="0.25">
      <c r="A581">
        <v>240</v>
      </c>
      <c r="B581">
        <v>20240201</v>
      </c>
      <c r="C581">
        <v>5.2</v>
      </c>
      <c r="D581">
        <v>6.3</v>
      </c>
      <c r="E581">
        <v>630</v>
      </c>
      <c r="F581">
        <v>0.5</v>
      </c>
      <c r="G581">
        <v>1029.8</v>
      </c>
      <c r="H581">
        <v>87</v>
      </c>
      <c r="I581" s="101" t="s">
        <v>14</v>
      </c>
      <c r="J581" s="1">
        <f>DATEVALUE(RIGHT(jaar_zip[[#This Row],[YYYYMMDD]],2)&amp;"-"&amp;MID(jaar_zip[[#This Row],[YYYYMMDD]],5,2)&amp;"-"&amp;LEFT(jaar_zip[[#This Row],[YYYYMMDD]],4))</f>
        <v>45323</v>
      </c>
      <c r="K581" s="101" t="str">
        <f>IF(AND(VALUE(MONTH(jaar_zip[[#This Row],[Datum]]))=1,VALUE(WEEKNUM(jaar_zip[[#This Row],[Datum]],21))&gt;51),RIGHT(YEAR(jaar_zip[[#This Row],[Datum]])-1,2),RIGHT(YEAR(jaar_zip[[#This Row],[Datum]]),2))&amp;"-"&amp; TEXT(WEEKNUM(jaar_zip[[#This Row],[Datum]],21),"00")</f>
        <v>24-05</v>
      </c>
      <c r="L581" s="101">
        <f>MONTH(jaar_zip[[#This Row],[Datum]])</f>
        <v>2</v>
      </c>
      <c r="M581" s="101">
        <f>IF(ISNUMBER(jaar_zip[[#This Row],[etmaaltemperatuur]]),IF(jaar_zip[[#This Row],[etmaaltemperatuur]]&lt;stookgrens,stookgrens-jaar_zip[[#This Row],[etmaaltemperatuur]],0),"")</f>
        <v>11.7</v>
      </c>
      <c r="N581" s="101">
        <f>IF(ISNUMBER(jaar_zip[[#This Row],[graaddagen]]),IF(OR(MONTH(jaar_zip[[#This Row],[Datum]])=1,MONTH(jaar_zip[[#This Row],[Datum]])=2,MONTH(jaar_zip[[#This Row],[Datum]])=11,MONTH(jaar_zip[[#This Row],[Datum]])=12),1.1,IF(OR(MONTH(jaar_zip[[#This Row],[Datum]])=3,MONTH(jaar_zip[[#This Row],[Datum]])=10),1,0.8))*jaar_zip[[#This Row],[graaddagen]],"")</f>
        <v>12.870000000000001</v>
      </c>
      <c r="O581" s="101">
        <f>IF(ISNUMBER(jaar_zip[[#This Row],[etmaaltemperatuur]]),IF(jaar_zip[[#This Row],[etmaaltemperatuur]]&gt;stookgrens,jaar_zip[[#This Row],[etmaaltemperatuur]]-stookgrens,0),"")</f>
        <v>0</v>
      </c>
    </row>
    <row r="582" spans="1:15" x14ac:dyDescent="0.25">
      <c r="A582">
        <v>240</v>
      </c>
      <c r="B582">
        <v>20240202</v>
      </c>
      <c r="C582">
        <v>8</v>
      </c>
      <c r="D582">
        <v>8.1</v>
      </c>
      <c r="E582">
        <v>275</v>
      </c>
      <c r="F582">
        <v>0</v>
      </c>
      <c r="G582">
        <v>1026.4000000000001</v>
      </c>
      <c r="H582">
        <v>89</v>
      </c>
      <c r="I582" s="101" t="s">
        <v>14</v>
      </c>
      <c r="J582" s="1">
        <f>DATEVALUE(RIGHT(jaar_zip[[#This Row],[YYYYMMDD]],2)&amp;"-"&amp;MID(jaar_zip[[#This Row],[YYYYMMDD]],5,2)&amp;"-"&amp;LEFT(jaar_zip[[#This Row],[YYYYMMDD]],4))</f>
        <v>45324</v>
      </c>
      <c r="K582" s="101" t="str">
        <f>IF(AND(VALUE(MONTH(jaar_zip[[#This Row],[Datum]]))=1,VALUE(WEEKNUM(jaar_zip[[#This Row],[Datum]],21))&gt;51),RIGHT(YEAR(jaar_zip[[#This Row],[Datum]])-1,2),RIGHT(YEAR(jaar_zip[[#This Row],[Datum]]),2))&amp;"-"&amp; TEXT(WEEKNUM(jaar_zip[[#This Row],[Datum]],21),"00")</f>
        <v>24-05</v>
      </c>
      <c r="L582" s="101">
        <f>MONTH(jaar_zip[[#This Row],[Datum]])</f>
        <v>2</v>
      </c>
      <c r="M582" s="101">
        <f>IF(ISNUMBER(jaar_zip[[#This Row],[etmaaltemperatuur]]),IF(jaar_zip[[#This Row],[etmaaltemperatuur]]&lt;stookgrens,stookgrens-jaar_zip[[#This Row],[etmaaltemperatuur]],0),"")</f>
        <v>9.9</v>
      </c>
      <c r="N582" s="101">
        <f>IF(ISNUMBER(jaar_zip[[#This Row],[graaddagen]]),IF(OR(MONTH(jaar_zip[[#This Row],[Datum]])=1,MONTH(jaar_zip[[#This Row],[Datum]])=2,MONTH(jaar_zip[[#This Row],[Datum]])=11,MONTH(jaar_zip[[#This Row],[Datum]])=12),1.1,IF(OR(MONTH(jaar_zip[[#This Row],[Datum]])=3,MONTH(jaar_zip[[#This Row],[Datum]])=10),1,0.8))*jaar_zip[[#This Row],[graaddagen]],"")</f>
        <v>10.89</v>
      </c>
      <c r="O582" s="101">
        <f>IF(ISNUMBER(jaar_zip[[#This Row],[etmaaltemperatuur]]),IF(jaar_zip[[#This Row],[etmaaltemperatuur]]&gt;stookgrens,jaar_zip[[#This Row],[etmaaltemperatuur]]-stookgrens,0),"")</f>
        <v>0</v>
      </c>
    </row>
    <row r="583" spans="1:15" x14ac:dyDescent="0.25">
      <c r="A583">
        <v>240</v>
      </c>
      <c r="B583">
        <v>20240203</v>
      </c>
      <c r="C583">
        <v>8.3000000000000007</v>
      </c>
      <c r="D583">
        <v>10.199999999999999</v>
      </c>
      <c r="E583">
        <v>399</v>
      </c>
      <c r="F583">
        <v>3.9</v>
      </c>
      <c r="G583">
        <v>1024.0999999999999</v>
      </c>
      <c r="H583">
        <v>89</v>
      </c>
      <c r="I583" s="101" t="s">
        <v>14</v>
      </c>
      <c r="J583" s="1">
        <f>DATEVALUE(RIGHT(jaar_zip[[#This Row],[YYYYMMDD]],2)&amp;"-"&amp;MID(jaar_zip[[#This Row],[YYYYMMDD]],5,2)&amp;"-"&amp;LEFT(jaar_zip[[#This Row],[YYYYMMDD]],4))</f>
        <v>45325</v>
      </c>
      <c r="K583" s="101" t="str">
        <f>IF(AND(VALUE(MONTH(jaar_zip[[#This Row],[Datum]]))=1,VALUE(WEEKNUM(jaar_zip[[#This Row],[Datum]],21))&gt;51),RIGHT(YEAR(jaar_zip[[#This Row],[Datum]])-1,2),RIGHT(YEAR(jaar_zip[[#This Row],[Datum]]),2))&amp;"-"&amp; TEXT(WEEKNUM(jaar_zip[[#This Row],[Datum]],21),"00")</f>
        <v>24-05</v>
      </c>
      <c r="L583" s="101">
        <f>MONTH(jaar_zip[[#This Row],[Datum]])</f>
        <v>2</v>
      </c>
      <c r="M583" s="101">
        <f>IF(ISNUMBER(jaar_zip[[#This Row],[etmaaltemperatuur]]),IF(jaar_zip[[#This Row],[etmaaltemperatuur]]&lt;stookgrens,stookgrens-jaar_zip[[#This Row],[etmaaltemperatuur]],0),"")</f>
        <v>7.8000000000000007</v>
      </c>
      <c r="N583" s="101">
        <f>IF(ISNUMBER(jaar_zip[[#This Row],[graaddagen]]),IF(OR(MONTH(jaar_zip[[#This Row],[Datum]])=1,MONTH(jaar_zip[[#This Row],[Datum]])=2,MONTH(jaar_zip[[#This Row],[Datum]])=11,MONTH(jaar_zip[[#This Row],[Datum]])=12),1.1,IF(OR(MONTH(jaar_zip[[#This Row],[Datum]])=3,MONTH(jaar_zip[[#This Row],[Datum]])=10),1,0.8))*jaar_zip[[#This Row],[graaddagen]],"")</f>
        <v>8.5800000000000018</v>
      </c>
      <c r="O583" s="101">
        <f>IF(ISNUMBER(jaar_zip[[#This Row],[etmaaltemperatuur]]),IF(jaar_zip[[#This Row],[etmaaltemperatuur]]&gt;stookgrens,jaar_zip[[#This Row],[etmaaltemperatuur]]-stookgrens,0),"")</f>
        <v>0</v>
      </c>
    </row>
    <row r="584" spans="1:15" x14ac:dyDescent="0.25">
      <c r="A584">
        <v>240</v>
      </c>
      <c r="B584">
        <v>20240204</v>
      </c>
      <c r="C584">
        <v>8.5</v>
      </c>
      <c r="D584">
        <v>9.9</v>
      </c>
      <c r="E584">
        <v>176</v>
      </c>
      <c r="F584">
        <v>0.2</v>
      </c>
      <c r="G584">
        <v>1020.3</v>
      </c>
      <c r="H584">
        <v>90</v>
      </c>
      <c r="I584" s="101" t="s">
        <v>14</v>
      </c>
      <c r="J584" s="1">
        <f>DATEVALUE(RIGHT(jaar_zip[[#This Row],[YYYYMMDD]],2)&amp;"-"&amp;MID(jaar_zip[[#This Row],[YYYYMMDD]],5,2)&amp;"-"&amp;LEFT(jaar_zip[[#This Row],[YYYYMMDD]],4))</f>
        <v>45326</v>
      </c>
      <c r="K584" s="101" t="str">
        <f>IF(AND(VALUE(MONTH(jaar_zip[[#This Row],[Datum]]))=1,VALUE(WEEKNUM(jaar_zip[[#This Row],[Datum]],21))&gt;51),RIGHT(YEAR(jaar_zip[[#This Row],[Datum]])-1,2),RIGHT(YEAR(jaar_zip[[#This Row],[Datum]]),2))&amp;"-"&amp; TEXT(WEEKNUM(jaar_zip[[#This Row],[Datum]],21),"00")</f>
        <v>24-05</v>
      </c>
      <c r="L584" s="101">
        <f>MONTH(jaar_zip[[#This Row],[Datum]])</f>
        <v>2</v>
      </c>
      <c r="M584" s="101">
        <f>IF(ISNUMBER(jaar_zip[[#This Row],[etmaaltemperatuur]]),IF(jaar_zip[[#This Row],[etmaaltemperatuur]]&lt;stookgrens,stookgrens-jaar_zip[[#This Row],[etmaaltemperatuur]],0),"")</f>
        <v>8.1</v>
      </c>
      <c r="N584" s="101">
        <f>IF(ISNUMBER(jaar_zip[[#This Row],[graaddagen]]),IF(OR(MONTH(jaar_zip[[#This Row],[Datum]])=1,MONTH(jaar_zip[[#This Row],[Datum]])=2,MONTH(jaar_zip[[#This Row],[Datum]])=11,MONTH(jaar_zip[[#This Row],[Datum]])=12),1.1,IF(OR(MONTH(jaar_zip[[#This Row],[Datum]])=3,MONTH(jaar_zip[[#This Row],[Datum]])=10),1,0.8))*jaar_zip[[#This Row],[graaddagen]],"")</f>
        <v>8.91</v>
      </c>
      <c r="O584" s="101">
        <f>IF(ISNUMBER(jaar_zip[[#This Row],[etmaaltemperatuur]]),IF(jaar_zip[[#This Row],[etmaaltemperatuur]]&gt;stookgrens,jaar_zip[[#This Row],[etmaaltemperatuur]]-stookgrens,0),"")</f>
        <v>0</v>
      </c>
    </row>
    <row r="585" spans="1:15" x14ac:dyDescent="0.25">
      <c r="A585">
        <v>240</v>
      </c>
      <c r="B585">
        <v>20240205</v>
      </c>
      <c r="C585">
        <v>10.9</v>
      </c>
      <c r="D585">
        <v>9.6</v>
      </c>
      <c r="E585">
        <v>246</v>
      </c>
      <c r="F585">
        <v>0</v>
      </c>
      <c r="G585">
        <v>1016.8</v>
      </c>
      <c r="H585">
        <v>84</v>
      </c>
      <c r="I585" s="101" t="s">
        <v>14</v>
      </c>
      <c r="J585" s="1">
        <f>DATEVALUE(RIGHT(jaar_zip[[#This Row],[YYYYMMDD]],2)&amp;"-"&amp;MID(jaar_zip[[#This Row],[YYYYMMDD]],5,2)&amp;"-"&amp;LEFT(jaar_zip[[#This Row],[YYYYMMDD]],4))</f>
        <v>45327</v>
      </c>
      <c r="K585" s="101" t="str">
        <f>IF(AND(VALUE(MONTH(jaar_zip[[#This Row],[Datum]]))=1,VALUE(WEEKNUM(jaar_zip[[#This Row],[Datum]],21))&gt;51),RIGHT(YEAR(jaar_zip[[#This Row],[Datum]])-1,2),RIGHT(YEAR(jaar_zip[[#This Row],[Datum]]),2))&amp;"-"&amp; TEXT(WEEKNUM(jaar_zip[[#This Row],[Datum]],21),"00")</f>
        <v>24-06</v>
      </c>
      <c r="L585" s="101">
        <f>MONTH(jaar_zip[[#This Row],[Datum]])</f>
        <v>2</v>
      </c>
      <c r="M585" s="101">
        <f>IF(ISNUMBER(jaar_zip[[#This Row],[etmaaltemperatuur]]),IF(jaar_zip[[#This Row],[etmaaltemperatuur]]&lt;stookgrens,stookgrens-jaar_zip[[#This Row],[etmaaltemperatuur]],0),"")</f>
        <v>8.4</v>
      </c>
      <c r="N585" s="101">
        <f>IF(ISNUMBER(jaar_zip[[#This Row],[graaddagen]]),IF(OR(MONTH(jaar_zip[[#This Row],[Datum]])=1,MONTH(jaar_zip[[#This Row],[Datum]])=2,MONTH(jaar_zip[[#This Row],[Datum]])=11,MONTH(jaar_zip[[#This Row],[Datum]])=12),1.1,IF(OR(MONTH(jaar_zip[[#This Row],[Datum]])=3,MONTH(jaar_zip[[#This Row],[Datum]])=10),1,0.8))*jaar_zip[[#This Row],[graaddagen]],"")</f>
        <v>9.240000000000002</v>
      </c>
      <c r="O585" s="101">
        <f>IF(ISNUMBER(jaar_zip[[#This Row],[etmaaltemperatuur]]),IF(jaar_zip[[#This Row],[etmaaltemperatuur]]&gt;stookgrens,jaar_zip[[#This Row],[etmaaltemperatuur]]-stookgrens,0),"")</f>
        <v>0</v>
      </c>
    </row>
    <row r="586" spans="1:15" x14ac:dyDescent="0.25">
      <c r="A586">
        <v>240</v>
      </c>
      <c r="B586">
        <v>20240206</v>
      </c>
      <c r="C586">
        <v>12.8</v>
      </c>
      <c r="D586">
        <v>10.6</v>
      </c>
      <c r="E586">
        <v>330</v>
      </c>
      <c r="F586">
        <v>8.1999999999999993</v>
      </c>
      <c r="G586">
        <v>1006.6</v>
      </c>
      <c r="H586">
        <v>83</v>
      </c>
      <c r="I586" s="101" t="s">
        <v>14</v>
      </c>
      <c r="J586" s="1">
        <f>DATEVALUE(RIGHT(jaar_zip[[#This Row],[YYYYMMDD]],2)&amp;"-"&amp;MID(jaar_zip[[#This Row],[YYYYMMDD]],5,2)&amp;"-"&amp;LEFT(jaar_zip[[#This Row],[YYYYMMDD]],4))</f>
        <v>45328</v>
      </c>
      <c r="K586" s="101" t="str">
        <f>IF(AND(VALUE(MONTH(jaar_zip[[#This Row],[Datum]]))=1,VALUE(WEEKNUM(jaar_zip[[#This Row],[Datum]],21))&gt;51),RIGHT(YEAR(jaar_zip[[#This Row],[Datum]])-1,2),RIGHT(YEAR(jaar_zip[[#This Row],[Datum]]),2))&amp;"-"&amp; TEXT(WEEKNUM(jaar_zip[[#This Row],[Datum]],21),"00")</f>
        <v>24-06</v>
      </c>
      <c r="L586" s="101">
        <f>MONTH(jaar_zip[[#This Row],[Datum]])</f>
        <v>2</v>
      </c>
      <c r="M586" s="101">
        <f>IF(ISNUMBER(jaar_zip[[#This Row],[etmaaltemperatuur]]),IF(jaar_zip[[#This Row],[etmaaltemperatuur]]&lt;stookgrens,stookgrens-jaar_zip[[#This Row],[etmaaltemperatuur]],0),"")</f>
        <v>7.4</v>
      </c>
      <c r="N586" s="101">
        <f>IF(ISNUMBER(jaar_zip[[#This Row],[graaddagen]]),IF(OR(MONTH(jaar_zip[[#This Row],[Datum]])=1,MONTH(jaar_zip[[#This Row],[Datum]])=2,MONTH(jaar_zip[[#This Row],[Datum]])=11,MONTH(jaar_zip[[#This Row],[Datum]])=12),1.1,IF(OR(MONTH(jaar_zip[[#This Row],[Datum]])=3,MONTH(jaar_zip[[#This Row],[Datum]])=10),1,0.8))*jaar_zip[[#This Row],[graaddagen]],"")</f>
        <v>8.14</v>
      </c>
      <c r="O586" s="101">
        <f>IF(ISNUMBER(jaar_zip[[#This Row],[etmaaltemperatuur]]),IF(jaar_zip[[#This Row],[etmaaltemperatuur]]&gt;stookgrens,jaar_zip[[#This Row],[etmaaltemperatuur]]-stookgrens,0),"")</f>
        <v>0</v>
      </c>
    </row>
    <row r="587" spans="1:15" x14ac:dyDescent="0.25">
      <c r="A587">
        <v>240</v>
      </c>
      <c r="B587">
        <v>20240207</v>
      </c>
      <c r="C587">
        <v>2</v>
      </c>
      <c r="D587">
        <v>4.5999999999999996</v>
      </c>
      <c r="E587">
        <v>424</v>
      </c>
      <c r="F587">
        <v>2.5</v>
      </c>
      <c r="G587">
        <v>1005.3</v>
      </c>
      <c r="H587">
        <v>82</v>
      </c>
      <c r="I587" s="101" t="s">
        <v>14</v>
      </c>
      <c r="J587" s="1">
        <f>DATEVALUE(RIGHT(jaar_zip[[#This Row],[YYYYMMDD]],2)&amp;"-"&amp;MID(jaar_zip[[#This Row],[YYYYMMDD]],5,2)&amp;"-"&amp;LEFT(jaar_zip[[#This Row],[YYYYMMDD]],4))</f>
        <v>45329</v>
      </c>
      <c r="K587" s="101" t="str">
        <f>IF(AND(VALUE(MONTH(jaar_zip[[#This Row],[Datum]]))=1,VALUE(WEEKNUM(jaar_zip[[#This Row],[Datum]],21))&gt;51),RIGHT(YEAR(jaar_zip[[#This Row],[Datum]])-1,2),RIGHT(YEAR(jaar_zip[[#This Row],[Datum]]),2))&amp;"-"&amp; TEXT(WEEKNUM(jaar_zip[[#This Row],[Datum]],21),"00")</f>
        <v>24-06</v>
      </c>
      <c r="L587" s="101">
        <f>MONTH(jaar_zip[[#This Row],[Datum]])</f>
        <v>2</v>
      </c>
      <c r="M587" s="101">
        <f>IF(ISNUMBER(jaar_zip[[#This Row],[etmaaltemperatuur]]),IF(jaar_zip[[#This Row],[etmaaltemperatuur]]&lt;stookgrens,stookgrens-jaar_zip[[#This Row],[etmaaltemperatuur]],0),"")</f>
        <v>13.4</v>
      </c>
      <c r="N587" s="101">
        <f>IF(ISNUMBER(jaar_zip[[#This Row],[graaddagen]]),IF(OR(MONTH(jaar_zip[[#This Row],[Datum]])=1,MONTH(jaar_zip[[#This Row],[Datum]])=2,MONTH(jaar_zip[[#This Row],[Datum]])=11,MONTH(jaar_zip[[#This Row],[Datum]])=12),1.1,IF(OR(MONTH(jaar_zip[[#This Row],[Datum]])=3,MONTH(jaar_zip[[#This Row],[Datum]])=10),1,0.8))*jaar_zip[[#This Row],[graaddagen]],"")</f>
        <v>14.740000000000002</v>
      </c>
      <c r="O587" s="101">
        <f>IF(ISNUMBER(jaar_zip[[#This Row],[etmaaltemperatuur]]),IF(jaar_zip[[#This Row],[etmaaltemperatuur]]&gt;stookgrens,jaar_zip[[#This Row],[etmaaltemperatuur]]-stookgrens,0),"")</f>
        <v>0</v>
      </c>
    </row>
    <row r="588" spans="1:15" x14ac:dyDescent="0.25">
      <c r="A588">
        <v>240</v>
      </c>
      <c r="B588">
        <v>20240208</v>
      </c>
      <c r="C588">
        <v>3.8</v>
      </c>
      <c r="D588">
        <v>3.1</v>
      </c>
      <c r="E588">
        <v>139</v>
      </c>
      <c r="F588">
        <v>15.6</v>
      </c>
      <c r="G588">
        <v>996.3</v>
      </c>
      <c r="H588">
        <v>94</v>
      </c>
      <c r="I588" s="101" t="s">
        <v>14</v>
      </c>
      <c r="J588" s="1">
        <f>DATEVALUE(RIGHT(jaar_zip[[#This Row],[YYYYMMDD]],2)&amp;"-"&amp;MID(jaar_zip[[#This Row],[YYYYMMDD]],5,2)&amp;"-"&amp;LEFT(jaar_zip[[#This Row],[YYYYMMDD]],4))</f>
        <v>45330</v>
      </c>
      <c r="K588" s="101" t="str">
        <f>IF(AND(VALUE(MONTH(jaar_zip[[#This Row],[Datum]]))=1,VALUE(WEEKNUM(jaar_zip[[#This Row],[Datum]],21))&gt;51),RIGHT(YEAR(jaar_zip[[#This Row],[Datum]])-1,2),RIGHT(YEAR(jaar_zip[[#This Row],[Datum]]),2))&amp;"-"&amp; TEXT(WEEKNUM(jaar_zip[[#This Row],[Datum]],21),"00")</f>
        <v>24-06</v>
      </c>
      <c r="L588" s="101">
        <f>MONTH(jaar_zip[[#This Row],[Datum]])</f>
        <v>2</v>
      </c>
      <c r="M588" s="101">
        <f>IF(ISNUMBER(jaar_zip[[#This Row],[etmaaltemperatuur]]),IF(jaar_zip[[#This Row],[etmaaltemperatuur]]&lt;stookgrens,stookgrens-jaar_zip[[#This Row],[etmaaltemperatuur]],0),"")</f>
        <v>14.9</v>
      </c>
      <c r="N588" s="101">
        <f>IF(ISNUMBER(jaar_zip[[#This Row],[graaddagen]]),IF(OR(MONTH(jaar_zip[[#This Row],[Datum]])=1,MONTH(jaar_zip[[#This Row],[Datum]])=2,MONTH(jaar_zip[[#This Row],[Datum]])=11,MONTH(jaar_zip[[#This Row],[Datum]])=12),1.1,IF(OR(MONTH(jaar_zip[[#This Row],[Datum]])=3,MONTH(jaar_zip[[#This Row],[Datum]])=10),1,0.8))*jaar_zip[[#This Row],[graaddagen]],"")</f>
        <v>16.39</v>
      </c>
      <c r="O588" s="101">
        <f>IF(ISNUMBER(jaar_zip[[#This Row],[etmaaltemperatuur]]),IF(jaar_zip[[#This Row],[etmaaltemperatuur]]&gt;stookgrens,jaar_zip[[#This Row],[etmaaltemperatuur]]-stookgrens,0),"")</f>
        <v>0</v>
      </c>
    </row>
    <row r="589" spans="1:15" x14ac:dyDescent="0.25">
      <c r="A589">
        <v>240</v>
      </c>
      <c r="B589">
        <v>20240209</v>
      </c>
      <c r="C589">
        <v>6.1</v>
      </c>
      <c r="D589">
        <v>10.7</v>
      </c>
      <c r="E589">
        <v>238</v>
      </c>
      <c r="F589">
        <v>6.5</v>
      </c>
      <c r="G589">
        <v>983</v>
      </c>
      <c r="H589">
        <v>90</v>
      </c>
      <c r="I589" s="101" t="s">
        <v>14</v>
      </c>
      <c r="J589" s="1">
        <f>DATEVALUE(RIGHT(jaar_zip[[#This Row],[YYYYMMDD]],2)&amp;"-"&amp;MID(jaar_zip[[#This Row],[YYYYMMDD]],5,2)&amp;"-"&amp;LEFT(jaar_zip[[#This Row],[YYYYMMDD]],4))</f>
        <v>45331</v>
      </c>
      <c r="K589" s="101" t="str">
        <f>IF(AND(VALUE(MONTH(jaar_zip[[#This Row],[Datum]]))=1,VALUE(WEEKNUM(jaar_zip[[#This Row],[Datum]],21))&gt;51),RIGHT(YEAR(jaar_zip[[#This Row],[Datum]])-1,2),RIGHT(YEAR(jaar_zip[[#This Row],[Datum]]),2))&amp;"-"&amp; TEXT(WEEKNUM(jaar_zip[[#This Row],[Datum]],21),"00")</f>
        <v>24-06</v>
      </c>
      <c r="L589" s="101">
        <f>MONTH(jaar_zip[[#This Row],[Datum]])</f>
        <v>2</v>
      </c>
      <c r="M589" s="101">
        <f>IF(ISNUMBER(jaar_zip[[#This Row],[etmaaltemperatuur]]),IF(jaar_zip[[#This Row],[etmaaltemperatuur]]&lt;stookgrens,stookgrens-jaar_zip[[#This Row],[etmaaltemperatuur]],0),"")</f>
        <v>7.3000000000000007</v>
      </c>
      <c r="N589" s="101">
        <f>IF(ISNUMBER(jaar_zip[[#This Row],[graaddagen]]),IF(OR(MONTH(jaar_zip[[#This Row],[Datum]])=1,MONTH(jaar_zip[[#This Row],[Datum]])=2,MONTH(jaar_zip[[#This Row],[Datum]])=11,MONTH(jaar_zip[[#This Row],[Datum]])=12),1.1,IF(OR(MONTH(jaar_zip[[#This Row],[Datum]])=3,MONTH(jaar_zip[[#This Row],[Datum]])=10),1,0.8))*jaar_zip[[#This Row],[graaddagen]],"")</f>
        <v>8.0300000000000011</v>
      </c>
      <c r="O589" s="101">
        <f>IF(ISNUMBER(jaar_zip[[#This Row],[etmaaltemperatuur]]),IF(jaar_zip[[#This Row],[etmaaltemperatuur]]&gt;stookgrens,jaar_zip[[#This Row],[etmaaltemperatuur]]-stookgrens,0),"")</f>
        <v>0</v>
      </c>
    </row>
    <row r="590" spans="1:15" x14ac:dyDescent="0.25">
      <c r="A590">
        <v>240</v>
      </c>
      <c r="B590">
        <v>20240210</v>
      </c>
      <c r="C590">
        <v>3.5</v>
      </c>
      <c r="D590">
        <v>10.4</v>
      </c>
      <c r="E590">
        <v>367</v>
      </c>
      <c r="F590">
        <v>0.1</v>
      </c>
      <c r="G590">
        <v>986.1</v>
      </c>
      <c r="H590">
        <v>91</v>
      </c>
      <c r="I590" s="101" t="s">
        <v>14</v>
      </c>
      <c r="J590" s="1">
        <f>DATEVALUE(RIGHT(jaar_zip[[#This Row],[YYYYMMDD]],2)&amp;"-"&amp;MID(jaar_zip[[#This Row],[YYYYMMDD]],5,2)&amp;"-"&amp;LEFT(jaar_zip[[#This Row],[YYYYMMDD]],4))</f>
        <v>45332</v>
      </c>
      <c r="K590" s="101" t="str">
        <f>IF(AND(VALUE(MONTH(jaar_zip[[#This Row],[Datum]]))=1,VALUE(WEEKNUM(jaar_zip[[#This Row],[Datum]],21))&gt;51),RIGHT(YEAR(jaar_zip[[#This Row],[Datum]])-1,2),RIGHT(YEAR(jaar_zip[[#This Row],[Datum]]),2))&amp;"-"&amp; TEXT(WEEKNUM(jaar_zip[[#This Row],[Datum]],21),"00")</f>
        <v>24-06</v>
      </c>
      <c r="L590" s="101">
        <f>MONTH(jaar_zip[[#This Row],[Datum]])</f>
        <v>2</v>
      </c>
      <c r="M590" s="101">
        <f>IF(ISNUMBER(jaar_zip[[#This Row],[etmaaltemperatuur]]),IF(jaar_zip[[#This Row],[etmaaltemperatuur]]&lt;stookgrens,stookgrens-jaar_zip[[#This Row],[etmaaltemperatuur]],0),"")</f>
        <v>7.6</v>
      </c>
      <c r="N590" s="101">
        <f>IF(ISNUMBER(jaar_zip[[#This Row],[graaddagen]]),IF(OR(MONTH(jaar_zip[[#This Row],[Datum]])=1,MONTH(jaar_zip[[#This Row],[Datum]])=2,MONTH(jaar_zip[[#This Row],[Datum]])=11,MONTH(jaar_zip[[#This Row],[Datum]])=12),1.1,IF(OR(MONTH(jaar_zip[[#This Row],[Datum]])=3,MONTH(jaar_zip[[#This Row],[Datum]])=10),1,0.8))*jaar_zip[[#This Row],[graaddagen]],"")</f>
        <v>8.36</v>
      </c>
      <c r="O590" s="101">
        <f>IF(ISNUMBER(jaar_zip[[#This Row],[etmaaltemperatuur]]),IF(jaar_zip[[#This Row],[etmaaltemperatuur]]&gt;stookgrens,jaar_zip[[#This Row],[etmaaltemperatuur]]-stookgrens,0),"")</f>
        <v>0</v>
      </c>
    </row>
    <row r="591" spans="1:15" x14ac:dyDescent="0.25">
      <c r="A591">
        <v>240</v>
      </c>
      <c r="B591">
        <v>20240211</v>
      </c>
      <c r="C591">
        <v>3.6</v>
      </c>
      <c r="D591">
        <v>8.9</v>
      </c>
      <c r="E591">
        <v>205</v>
      </c>
      <c r="F591">
        <v>4.5999999999999996</v>
      </c>
      <c r="G591">
        <v>990.5</v>
      </c>
      <c r="H591">
        <v>93</v>
      </c>
      <c r="I591" s="101" t="s">
        <v>14</v>
      </c>
      <c r="J591" s="1">
        <f>DATEVALUE(RIGHT(jaar_zip[[#This Row],[YYYYMMDD]],2)&amp;"-"&amp;MID(jaar_zip[[#This Row],[YYYYMMDD]],5,2)&amp;"-"&amp;LEFT(jaar_zip[[#This Row],[YYYYMMDD]],4))</f>
        <v>45333</v>
      </c>
      <c r="K591" s="101" t="str">
        <f>IF(AND(VALUE(MONTH(jaar_zip[[#This Row],[Datum]]))=1,VALUE(WEEKNUM(jaar_zip[[#This Row],[Datum]],21))&gt;51),RIGHT(YEAR(jaar_zip[[#This Row],[Datum]])-1,2),RIGHT(YEAR(jaar_zip[[#This Row],[Datum]]),2))&amp;"-"&amp; TEXT(WEEKNUM(jaar_zip[[#This Row],[Datum]],21),"00")</f>
        <v>24-06</v>
      </c>
      <c r="L591" s="101">
        <f>MONTH(jaar_zip[[#This Row],[Datum]])</f>
        <v>2</v>
      </c>
      <c r="M591" s="101">
        <f>IF(ISNUMBER(jaar_zip[[#This Row],[etmaaltemperatuur]]),IF(jaar_zip[[#This Row],[etmaaltemperatuur]]&lt;stookgrens,stookgrens-jaar_zip[[#This Row],[etmaaltemperatuur]],0),"")</f>
        <v>9.1</v>
      </c>
      <c r="N591" s="101">
        <f>IF(ISNUMBER(jaar_zip[[#This Row],[graaddagen]]),IF(OR(MONTH(jaar_zip[[#This Row],[Datum]])=1,MONTH(jaar_zip[[#This Row],[Datum]])=2,MONTH(jaar_zip[[#This Row],[Datum]])=11,MONTH(jaar_zip[[#This Row],[Datum]])=12),1.1,IF(OR(MONTH(jaar_zip[[#This Row],[Datum]])=3,MONTH(jaar_zip[[#This Row],[Datum]])=10),1,0.8))*jaar_zip[[#This Row],[graaddagen]],"")</f>
        <v>10.01</v>
      </c>
      <c r="O591" s="101">
        <f>IF(ISNUMBER(jaar_zip[[#This Row],[etmaaltemperatuur]]),IF(jaar_zip[[#This Row],[etmaaltemperatuur]]&gt;stookgrens,jaar_zip[[#This Row],[etmaaltemperatuur]]-stookgrens,0),"")</f>
        <v>0</v>
      </c>
    </row>
    <row r="592" spans="1:15" x14ac:dyDescent="0.25">
      <c r="A592">
        <v>240</v>
      </c>
      <c r="B592">
        <v>20240212</v>
      </c>
      <c r="C592">
        <v>4.5999999999999996</v>
      </c>
      <c r="D592">
        <v>6.6</v>
      </c>
      <c r="E592">
        <v>576</v>
      </c>
      <c r="F592">
        <v>0</v>
      </c>
      <c r="G592">
        <v>1004.7</v>
      </c>
      <c r="H592">
        <v>90</v>
      </c>
      <c r="I592" s="101" t="s">
        <v>14</v>
      </c>
      <c r="J592" s="1">
        <f>DATEVALUE(RIGHT(jaar_zip[[#This Row],[YYYYMMDD]],2)&amp;"-"&amp;MID(jaar_zip[[#This Row],[YYYYMMDD]],5,2)&amp;"-"&amp;LEFT(jaar_zip[[#This Row],[YYYYMMDD]],4))</f>
        <v>45334</v>
      </c>
      <c r="K592" s="101" t="str">
        <f>IF(AND(VALUE(MONTH(jaar_zip[[#This Row],[Datum]]))=1,VALUE(WEEKNUM(jaar_zip[[#This Row],[Datum]],21))&gt;51),RIGHT(YEAR(jaar_zip[[#This Row],[Datum]])-1,2),RIGHT(YEAR(jaar_zip[[#This Row],[Datum]]),2))&amp;"-"&amp; TEXT(WEEKNUM(jaar_zip[[#This Row],[Datum]],21),"00")</f>
        <v>24-07</v>
      </c>
      <c r="L592" s="101">
        <f>MONTH(jaar_zip[[#This Row],[Datum]])</f>
        <v>2</v>
      </c>
      <c r="M592" s="101">
        <f>IF(ISNUMBER(jaar_zip[[#This Row],[etmaaltemperatuur]]),IF(jaar_zip[[#This Row],[etmaaltemperatuur]]&lt;stookgrens,stookgrens-jaar_zip[[#This Row],[etmaaltemperatuur]],0),"")</f>
        <v>11.4</v>
      </c>
      <c r="N592" s="101">
        <f>IF(ISNUMBER(jaar_zip[[#This Row],[graaddagen]]),IF(OR(MONTH(jaar_zip[[#This Row],[Datum]])=1,MONTH(jaar_zip[[#This Row],[Datum]])=2,MONTH(jaar_zip[[#This Row],[Datum]])=11,MONTH(jaar_zip[[#This Row],[Datum]])=12),1.1,IF(OR(MONTH(jaar_zip[[#This Row],[Datum]])=3,MONTH(jaar_zip[[#This Row],[Datum]])=10),1,0.8))*jaar_zip[[#This Row],[graaddagen]],"")</f>
        <v>12.540000000000001</v>
      </c>
      <c r="O592" s="101">
        <f>IF(ISNUMBER(jaar_zip[[#This Row],[etmaaltemperatuur]]),IF(jaar_zip[[#This Row],[etmaaltemperatuur]]&gt;stookgrens,jaar_zip[[#This Row],[etmaaltemperatuur]]-stookgrens,0),"")</f>
        <v>0</v>
      </c>
    </row>
    <row r="593" spans="1:15" x14ac:dyDescent="0.25">
      <c r="A593">
        <v>240</v>
      </c>
      <c r="B593">
        <v>20240213</v>
      </c>
      <c r="C593">
        <v>6.3</v>
      </c>
      <c r="D593">
        <v>7</v>
      </c>
      <c r="E593">
        <v>535</v>
      </c>
      <c r="F593">
        <v>2.6</v>
      </c>
      <c r="G593">
        <v>1014.1</v>
      </c>
      <c r="H593">
        <v>87</v>
      </c>
      <c r="I593" s="101" t="s">
        <v>14</v>
      </c>
      <c r="J593" s="1">
        <f>DATEVALUE(RIGHT(jaar_zip[[#This Row],[YYYYMMDD]],2)&amp;"-"&amp;MID(jaar_zip[[#This Row],[YYYYMMDD]],5,2)&amp;"-"&amp;LEFT(jaar_zip[[#This Row],[YYYYMMDD]],4))</f>
        <v>45335</v>
      </c>
      <c r="K593" s="101" t="str">
        <f>IF(AND(VALUE(MONTH(jaar_zip[[#This Row],[Datum]]))=1,VALUE(WEEKNUM(jaar_zip[[#This Row],[Datum]],21))&gt;51),RIGHT(YEAR(jaar_zip[[#This Row],[Datum]])-1,2),RIGHT(YEAR(jaar_zip[[#This Row],[Datum]]),2))&amp;"-"&amp; TEXT(WEEKNUM(jaar_zip[[#This Row],[Datum]],21),"00")</f>
        <v>24-07</v>
      </c>
      <c r="L593" s="101">
        <f>MONTH(jaar_zip[[#This Row],[Datum]])</f>
        <v>2</v>
      </c>
      <c r="M593" s="101">
        <f>IF(ISNUMBER(jaar_zip[[#This Row],[etmaaltemperatuur]]),IF(jaar_zip[[#This Row],[etmaaltemperatuur]]&lt;stookgrens,stookgrens-jaar_zip[[#This Row],[etmaaltemperatuur]],0),"")</f>
        <v>11</v>
      </c>
      <c r="N593" s="101">
        <f>IF(ISNUMBER(jaar_zip[[#This Row],[graaddagen]]),IF(OR(MONTH(jaar_zip[[#This Row],[Datum]])=1,MONTH(jaar_zip[[#This Row],[Datum]])=2,MONTH(jaar_zip[[#This Row],[Datum]])=11,MONTH(jaar_zip[[#This Row],[Datum]])=12),1.1,IF(OR(MONTH(jaar_zip[[#This Row],[Datum]])=3,MONTH(jaar_zip[[#This Row],[Datum]])=10),1,0.8))*jaar_zip[[#This Row],[graaddagen]],"")</f>
        <v>12.100000000000001</v>
      </c>
      <c r="O593" s="101">
        <f>IF(ISNUMBER(jaar_zip[[#This Row],[etmaaltemperatuur]]),IF(jaar_zip[[#This Row],[etmaaltemperatuur]]&gt;stookgrens,jaar_zip[[#This Row],[etmaaltemperatuur]]-stookgrens,0),"")</f>
        <v>0</v>
      </c>
    </row>
    <row r="594" spans="1:15" x14ac:dyDescent="0.25">
      <c r="A594">
        <v>240</v>
      </c>
      <c r="B594">
        <v>20240214</v>
      </c>
      <c r="C594">
        <v>8.1</v>
      </c>
      <c r="D594">
        <v>11.2</v>
      </c>
      <c r="E594">
        <v>144</v>
      </c>
      <c r="F594">
        <v>11.6</v>
      </c>
      <c r="G594">
        <v>1013.6</v>
      </c>
      <c r="H594">
        <v>96</v>
      </c>
      <c r="I594" s="101" t="s">
        <v>14</v>
      </c>
      <c r="J594" s="1">
        <f>DATEVALUE(RIGHT(jaar_zip[[#This Row],[YYYYMMDD]],2)&amp;"-"&amp;MID(jaar_zip[[#This Row],[YYYYMMDD]],5,2)&amp;"-"&amp;LEFT(jaar_zip[[#This Row],[YYYYMMDD]],4))</f>
        <v>45336</v>
      </c>
      <c r="K594" s="101" t="str">
        <f>IF(AND(VALUE(MONTH(jaar_zip[[#This Row],[Datum]]))=1,VALUE(WEEKNUM(jaar_zip[[#This Row],[Datum]],21))&gt;51),RIGHT(YEAR(jaar_zip[[#This Row],[Datum]])-1,2),RIGHT(YEAR(jaar_zip[[#This Row],[Datum]]),2))&amp;"-"&amp; TEXT(WEEKNUM(jaar_zip[[#This Row],[Datum]],21),"00")</f>
        <v>24-07</v>
      </c>
      <c r="L594" s="101">
        <f>MONTH(jaar_zip[[#This Row],[Datum]])</f>
        <v>2</v>
      </c>
      <c r="M594" s="101">
        <f>IF(ISNUMBER(jaar_zip[[#This Row],[etmaaltemperatuur]]),IF(jaar_zip[[#This Row],[etmaaltemperatuur]]&lt;stookgrens,stookgrens-jaar_zip[[#This Row],[etmaaltemperatuur]],0),"")</f>
        <v>6.8000000000000007</v>
      </c>
      <c r="N594" s="101">
        <f>IF(ISNUMBER(jaar_zip[[#This Row],[graaddagen]]),IF(OR(MONTH(jaar_zip[[#This Row],[Datum]])=1,MONTH(jaar_zip[[#This Row],[Datum]])=2,MONTH(jaar_zip[[#This Row],[Datum]])=11,MONTH(jaar_zip[[#This Row],[Datum]])=12),1.1,IF(OR(MONTH(jaar_zip[[#This Row],[Datum]])=3,MONTH(jaar_zip[[#This Row],[Datum]])=10),1,0.8))*jaar_zip[[#This Row],[graaddagen]],"")</f>
        <v>7.4800000000000013</v>
      </c>
      <c r="O594" s="101">
        <f>IF(ISNUMBER(jaar_zip[[#This Row],[etmaaltemperatuur]]),IF(jaar_zip[[#This Row],[etmaaltemperatuur]]&gt;stookgrens,jaar_zip[[#This Row],[etmaaltemperatuur]]-stookgrens,0),"")</f>
        <v>0</v>
      </c>
    </row>
    <row r="595" spans="1:15" x14ac:dyDescent="0.25">
      <c r="A595">
        <v>240</v>
      </c>
      <c r="B595">
        <v>20240215</v>
      </c>
      <c r="C595">
        <v>4.9000000000000004</v>
      </c>
      <c r="D595">
        <v>12.8</v>
      </c>
      <c r="E595">
        <v>380</v>
      </c>
      <c r="F595">
        <v>6.8</v>
      </c>
      <c r="G595">
        <v>1011.9</v>
      </c>
      <c r="H595">
        <v>90</v>
      </c>
      <c r="I595" s="101" t="s">
        <v>14</v>
      </c>
      <c r="J595" s="1">
        <f>DATEVALUE(RIGHT(jaar_zip[[#This Row],[YYYYMMDD]],2)&amp;"-"&amp;MID(jaar_zip[[#This Row],[YYYYMMDD]],5,2)&amp;"-"&amp;LEFT(jaar_zip[[#This Row],[YYYYMMDD]],4))</f>
        <v>45337</v>
      </c>
      <c r="K595" s="101" t="str">
        <f>IF(AND(VALUE(MONTH(jaar_zip[[#This Row],[Datum]]))=1,VALUE(WEEKNUM(jaar_zip[[#This Row],[Datum]],21))&gt;51),RIGHT(YEAR(jaar_zip[[#This Row],[Datum]])-1,2),RIGHT(YEAR(jaar_zip[[#This Row],[Datum]]),2))&amp;"-"&amp; TEXT(WEEKNUM(jaar_zip[[#This Row],[Datum]],21),"00")</f>
        <v>24-07</v>
      </c>
      <c r="L595" s="101">
        <f>MONTH(jaar_zip[[#This Row],[Datum]])</f>
        <v>2</v>
      </c>
      <c r="M595" s="101">
        <f>IF(ISNUMBER(jaar_zip[[#This Row],[etmaaltemperatuur]]),IF(jaar_zip[[#This Row],[etmaaltemperatuur]]&lt;stookgrens,stookgrens-jaar_zip[[#This Row],[etmaaltemperatuur]],0),"")</f>
        <v>5.1999999999999993</v>
      </c>
      <c r="N595" s="101">
        <f>IF(ISNUMBER(jaar_zip[[#This Row],[graaddagen]]),IF(OR(MONTH(jaar_zip[[#This Row],[Datum]])=1,MONTH(jaar_zip[[#This Row],[Datum]])=2,MONTH(jaar_zip[[#This Row],[Datum]])=11,MONTH(jaar_zip[[#This Row],[Datum]])=12),1.1,IF(OR(MONTH(jaar_zip[[#This Row],[Datum]])=3,MONTH(jaar_zip[[#This Row],[Datum]])=10),1,0.8))*jaar_zip[[#This Row],[graaddagen]],"")</f>
        <v>5.72</v>
      </c>
      <c r="O595" s="101">
        <f>IF(ISNUMBER(jaar_zip[[#This Row],[etmaaltemperatuur]]),IF(jaar_zip[[#This Row],[etmaaltemperatuur]]&gt;stookgrens,jaar_zip[[#This Row],[etmaaltemperatuur]]-stookgrens,0),"")</f>
        <v>0</v>
      </c>
    </row>
    <row r="596" spans="1:15" x14ac:dyDescent="0.25">
      <c r="A596">
        <v>240</v>
      </c>
      <c r="B596">
        <v>20240216</v>
      </c>
      <c r="C596">
        <v>4.4000000000000004</v>
      </c>
      <c r="D596">
        <v>10.5</v>
      </c>
      <c r="E596">
        <v>227</v>
      </c>
      <c r="F596">
        <v>2.6</v>
      </c>
      <c r="G596">
        <v>1014.1</v>
      </c>
      <c r="H596">
        <v>91</v>
      </c>
      <c r="I596" s="101" t="s">
        <v>14</v>
      </c>
      <c r="J596" s="1">
        <f>DATEVALUE(RIGHT(jaar_zip[[#This Row],[YYYYMMDD]],2)&amp;"-"&amp;MID(jaar_zip[[#This Row],[YYYYMMDD]],5,2)&amp;"-"&amp;LEFT(jaar_zip[[#This Row],[YYYYMMDD]],4))</f>
        <v>45338</v>
      </c>
      <c r="K596" s="101" t="str">
        <f>IF(AND(VALUE(MONTH(jaar_zip[[#This Row],[Datum]]))=1,VALUE(WEEKNUM(jaar_zip[[#This Row],[Datum]],21))&gt;51),RIGHT(YEAR(jaar_zip[[#This Row],[Datum]])-1,2),RIGHT(YEAR(jaar_zip[[#This Row],[Datum]]),2))&amp;"-"&amp; TEXT(WEEKNUM(jaar_zip[[#This Row],[Datum]],21),"00")</f>
        <v>24-07</v>
      </c>
      <c r="L596" s="101">
        <f>MONTH(jaar_zip[[#This Row],[Datum]])</f>
        <v>2</v>
      </c>
      <c r="M596" s="101">
        <f>IF(ISNUMBER(jaar_zip[[#This Row],[etmaaltemperatuur]]),IF(jaar_zip[[#This Row],[etmaaltemperatuur]]&lt;stookgrens,stookgrens-jaar_zip[[#This Row],[etmaaltemperatuur]],0),"")</f>
        <v>7.5</v>
      </c>
      <c r="N596" s="101">
        <f>IF(ISNUMBER(jaar_zip[[#This Row],[graaddagen]]),IF(OR(MONTH(jaar_zip[[#This Row],[Datum]])=1,MONTH(jaar_zip[[#This Row],[Datum]])=2,MONTH(jaar_zip[[#This Row],[Datum]])=11,MONTH(jaar_zip[[#This Row],[Datum]])=12),1.1,IF(OR(MONTH(jaar_zip[[#This Row],[Datum]])=3,MONTH(jaar_zip[[#This Row],[Datum]])=10),1,0.8))*jaar_zip[[#This Row],[graaddagen]],"")</f>
        <v>8.25</v>
      </c>
      <c r="O596" s="101">
        <f>IF(ISNUMBER(jaar_zip[[#This Row],[etmaaltemperatuur]]),IF(jaar_zip[[#This Row],[etmaaltemperatuur]]&gt;stookgrens,jaar_zip[[#This Row],[etmaaltemperatuur]]-stookgrens,0),"")</f>
        <v>0</v>
      </c>
    </row>
    <row r="597" spans="1:15" x14ac:dyDescent="0.25">
      <c r="A597">
        <v>240</v>
      </c>
      <c r="B597">
        <v>20240217</v>
      </c>
      <c r="C597">
        <v>3.3</v>
      </c>
      <c r="D597">
        <v>9.9</v>
      </c>
      <c r="E597">
        <v>339</v>
      </c>
      <c r="F597">
        <v>0.1</v>
      </c>
      <c r="G597">
        <v>1029.8</v>
      </c>
      <c r="H597">
        <v>90</v>
      </c>
      <c r="I597" s="101" t="s">
        <v>14</v>
      </c>
      <c r="J597" s="1">
        <f>DATEVALUE(RIGHT(jaar_zip[[#This Row],[YYYYMMDD]],2)&amp;"-"&amp;MID(jaar_zip[[#This Row],[YYYYMMDD]],5,2)&amp;"-"&amp;LEFT(jaar_zip[[#This Row],[YYYYMMDD]],4))</f>
        <v>45339</v>
      </c>
      <c r="K597" s="101" t="str">
        <f>IF(AND(VALUE(MONTH(jaar_zip[[#This Row],[Datum]]))=1,VALUE(WEEKNUM(jaar_zip[[#This Row],[Datum]],21))&gt;51),RIGHT(YEAR(jaar_zip[[#This Row],[Datum]])-1,2),RIGHT(YEAR(jaar_zip[[#This Row],[Datum]]),2))&amp;"-"&amp; TEXT(WEEKNUM(jaar_zip[[#This Row],[Datum]],21),"00")</f>
        <v>24-07</v>
      </c>
      <c r="L597" s="101">
        <f>MONTH(jaar_zip[[#This Row],[Datum]])</f>
        <v>2</v>
      </c>
      <c r="M597" s="101">
        <f>IF(ISNUMBER(jaar_zip[[#This Row],[etmaaltemperatuur]]),IF(jaar_zip[[#This Row],[etmaaltemperatuur]]&lt;stookgrens,stookgrens-jaar_zip[[#This Row],[etmaaltemperatuur]],0),"")</f>
        <v>8.1</v>
      </c>
      <c r="N597" s="101">
        <f>IF(ISNUMBER(jaar_zip[[#This Row],[graaddagen]]),IF(OR(MONTH(jaar_zip[[#This Row],[Datum]])=1,MONTH(jaar_zip[[#This Row],[Datum]])=2,MONTH(jaar_zip[[#This Row],[Datum]])=11,MONTH(jaar_zip[[#This Row],[Datum]])=12),1.1,IF(OR(MONTH(jaar_zip[[#This Row],[Datum]])=3,MONTH(jaar_zip[[#This Row],[Datum]])=10),1,0.8))*jaar_zip[[#This Row],[graaddagen]],"")</f>
        <v>8.91</v>
      </c>
      <c r="O597" s="101">
        <f>IF(ISNUMBER(jaar_zip[[#This Row],[etmaaltemperatuur]]),IF(jaar_zip[[#This Row],[etmaaltemperatuur]]&gt;stookgrens,jaar_zip[[#This Row],[etmaaltemperatuur]]-stookgrens,0),"")</f>
        <v>0</v>
      </c>
    </row>
    <row r="598" spans="1:15" x14ac:dyDescent="0.25">
      <c r="A598">
        <v>240</v>
      </c>
      <c r="B598">
        <v>20240218</v>
      </c>
      <c r="C598">
        <v>7.5</v>
      </c>
      <c r="D598">
        <v>9.3000000000000007</v>
      </c>
      <c r="E598">
        <v>129</v>
      </c>
      <c r="F598">
        <v>20.2</v>
      </c>
      <c r="G598">
        <v>1023.4</v>
      </c>
      <c r="H598">
        <v>95</v>
      </c>
      <c r="I598" s="101" t="s">
        <v>14</v>
      </c>
      <c r="J598" s="1">
        <f>DATEVALUE(RIGHT(jaar_zip[[#This Row],[YYYYMMDD]],2)&amp;"-"&amp;MID(jaar_zip[[#This Row],[YYYYMMDD]],5,2)&amp;"-"&amp;LEFT(jaar_zip[[#This Row],[YYYYMMDD]],4))</f>
        <v>45340</v>
      </c>
      <c r="K598" s="101" t="str">
        <f>IF(AND(VALUE(MONTH(jaar_zip[[#This Row],[Datum]]))=1,VALUE(WEEKNUM(jaar_zip[[#This Row],[Datum]],21))&gt;51),RIGHT(YEAR(jaar_zip[[#This Row],[Datum]])-1,2),RIGHT(YEAR(jaar_zip[[#This Row],[Datum]]),2))&amp;"-"&amp; TEXT(WEEKNUM(jaar_zip[[#This Row],[Datum]],21),"00")</f>
        <v>24-07</v>
      </c>
      <c r="L598" s="101">
        <f>MONTH(jaar_zip[[#This Row],[Datum]])</f>
        <v>2</v>
      </c>
      <c r="M598" s="101">
        <f>IF(ISNUMBER(jaar_zip[[#This Row],[etmaaltemperatuur]]),IF(jaar_zip[[#This Row],[etmaaltemperatuur]]&lt;stookgrens,stookgrens-jaar_zip[[#This Row],[etmaaltemperatuur]],0),"")</f>
        <v>8.6999999999999993</v>
      </c>
      <c r="N598" s="101">
        <f>IF(ISNUMBER(jaar_zip[[#This Row],[graaddagen]]),IF(OR(MONTH(jaar_zip[[#This Row],[Datum]])=1,MONTH(jaar_zip[[#This Row],[Datum]])=2,MONTH(jaar_zip[[#This Row],[Datum]])=11,MONTH(jaar_zip[[#This Row],[Datum]])=12),1.1,IF(OR(MONTH(jaar_zip[[#This Row],[Datum]])=3,MONTH(jaar_zip[[#This Row],[Datum]])=10),1,0.8))*jaar_zip[[#This Row],[graaddagen]],"")</f>
        <v>9.57</v>
      </c>
      <c r="O598" s="101">
        <f>IF(ISNUMBER(jaar_zip[[#This Row],[etmaaltemperatuur]]),IF(jaar_zip[[#This Row],[etmaaltemperatuur]]&gt;stookgrens,jaar_zip[[#This Row],[etmaaltemperatuur]]-stookgrens,0),"")</f>
        <v>0</v>
      </c>
    </row>
    <row r="599" spans="1:15" x14ac:dyDescent="0.25">
      <c r="A599">
        <v>240</v>
      </c>
      <c r="B599">
        <v>20240219</v>
      </c>
      <c r="C599">
        <v>5.2</v>
      </c>
      <c r="D599">
        <v>8.4</v>
      </c>
      <c r="E599">
        <v>267</v>
      </c>
      <c r="F599">
        <v>1.1000000000000001</v>
      </c>
      <c r="G599">
        <v>1026.0999999999999</v>
      </c>
      <c r="H599">
        <v>92</v>
      </c>
      <c r="I599" s="101" t="s">
        <v>14</v>
      </c>
      <c r="J599" s="1">
        <f>DATEVALUE(RIGHT(jaar_zip[[#This Row],[YYYYMMDD]],2)&amp;"-"&amp;MID(jaar_zip[[#This Row],[YYYYMMDD]],5,2)&amp;"-"&amp;LEFT(jaar_zip[[#This Row],[YYYYMMDD]],4))</f>
        <v>45341</v>
      </c>
      <c r="K599" s="101" t="str">
        <f>IF(AND(VALUE(MONTH(jaar_zip[[#This Row],[Datum]]))=1,VALUE(WEEKNUM(jaar_zip[[#This Row],[Datum]],21))&gt;51),RIGHT(YEAR(jaar_zip[[#This Row],[Datum]])-1,2),RIGHT(YEAR(jaar_zip[[#This Row],[Datum]]),2))&amp;"-"&amp; TEXT(WEEKNUM(jaar_zip[[#This Row],[Datum]],21),"00")</f>
        <v>24-08</v>
      </c>
      <c r="L599" s="101">
        <f>MONTH(jaar_zip[[#This Row],[Datum]])</f>
        <v>2</v>
      </c>
      <c r="M599" s="101">
        <f>IF(ISNUMBER(jaar_zip[[#This Row],[etmaaltemperatuur]]),IF(jaar_zip[[#This Row],[etmaaltemperatuur]]&lt;stookgrens,stookgrens-jaar_zip[[#This Row],[etmaaltemperatuur]],0),"")</f>
        <v>9.6</v>
      </c>
      <c r="N599" s="101">
        <f>IF(ISNUMBER(jaar_zip[[#This Row],[graaddagen]]),IF(OR(MONTH(jaar_zip[[#This Row],[Datum]])=1,MONTH(jaar_zip[[#This Row],[Datum]])=2,MONTH(jaar_zip[[#This Row],[Datum]])=11,MONTH(jaar_zip[[#This Row],[Datum]])=12),1.1,IF(OR(MONTH(jaar_zip[[#This Row],[Datum]])=3,MONTH(jaar_zip[[#This Row],[Datum]])=10),1,0.8))*jaar_zip[[#This Row],[graaddagen]],"")</f>
        <v>10.56</v>
      </c>
      <c r="O599" s="101">
        <f>IF(ISNUMBER(jaar_zip[[#This Row],[etmaaltemperatuur]]),IF(jaar_zip[[#This Row],[etmaaltemperatuur]]&gt;stookgrens,jaar_zip[[#This Row],[etmaaltemperatuur]]-stookgrens,0),"")</f>
        <v>0</v>
      </c>
    </row>
    <row r="600" spans="1:15" x14ac:dyDescent="0.25">
      <c r="A600">
        <v>240</v>
      </c>
      <c r="B600">
        <v>20240220</v>
      </c>
      <c r="C600">
        <v>6.6</v>
      </c>
      <c r="D600">
        <v>8.8000000000000007</v>
      </c>
      <c r="E600">
        <v>444</v>
      </c>
      <c r="F600">
        <v>-0.1</v>
      </c>
      <c r="G600">
        <v>1025</v>
      </c>
      <c r="H600">
        <v>89</v>
      </c>
      <c r="I600" s="101" t="s">
        <v>14</v>
      </c>
      <c r="J600" s="1">
        <f>DATEVALUE(RIGHT(jaar_zip[[#This Row],[YYYYMMDD]],2)&amp;"-"&amp;MID(jaar_zip[[#This Row],[YYYYMMDD]],5,2)&amp;"-"&amp;LEFT(jaar_zip[[#This Row],[YYYYMMDD]],4))</f>
        <v>45342</v>
      </c>
      <c r="K600" s="101" t="str">
        <f>IF(AND(VALUE(MONTH(jaar_zip[[#This Row],[Datum]]))=1,VALUE(WEEKNUM(jaar_zip[[#This Row],[Datum]],21))&gt;51),RIGHT(YEAR(jaar_zip[[#This Row],[Datum]])-1,2),RIGHT(YEAR(jaar_zip[[#This Row],[Datum]]),2))&amp;"-"&amp; TEXT(WEEKNUM(jaar_zip[[#This Row],[Datum]],21),"00")</f>
        <v>24-08</v>
      </c>
      <c r="L600" s="101">
        <f>MONTH(jaar_zip[[#This Row],[Datum]])</f>
        <v>2</v>
      </c>
      <c r="M600" s="101">
        <f>IF(ISNUMBER(jaar_zip[[#This Row],[etmaaltemperatuur]]),IF(jaar_zip[[#This Row],[etmaaltemperatuur]]&lt;stookgrens,stookgrens-jaar_zip[[#This Row],[etmaaltemperatuur]],0),"")</f>
        <v>9.1999999999999993</v>
      </c>
      <c r="N600" s="101">
        <f>IF(ISNUMBER(jaar_zip[[#This Row],[graaddagen]]),IF(OR(MONTH(jaar_zip[[#This Row],[Datum]])=1,MONTH(jaar_zip[[#This Row],[Datum]])=2,MONTH(jaar_zip[[#This Row],[Datum]])=11,MONTH(jaar_zip[[#This Row],[Datum]])=12),1.1,IF(OR(MONTH(jaar_zip[[#This Row],[Datum]])=3,MONTH(jaar_zip[[#This Row],[Datum]])=10),1,0.8))*jaar_zip[[#This Row],[graaddagen]],"")</f>
        <v>10.119999999999999</v>
      </c>
      <c r="O600" s="101">
        <f>IF(ISNUMBER(jaar_zip[[#This Row],[etmaaltemperatuur]]),IF(jaar_zip[[#This Row],[etmaaltemperatuur]]&gt;stookgrens,jaar_zip[[#This Row],[etmaaltemperatuur]]-stookgrens,0),"")</f>
        <v>0</v>
      </c>
    </row>
    <row r="601" spans="1:15" x14ac:dyDescent="0.25">
      <c r="A601">
        <v>240</v>
      </c>
      <c r="B601">
        <v>20240221</v>
      </c>
      <c r="C601">
        <v>7.8</v>
      </c>
      <c r="D601">
        <v>9.4</v>
      </c>
      <c r="E601">
        <v>239</v>
      </c>
      <c r="F601">
        <v>8.5</v>
      </c>
      <c r="G601">
        <v>1009.2</v>
      </c>
      <c r="H601">
        <v>90</v>
      </c>
      <c r="I601" s="101" t="s">
        <v>14</v>
      </c>
      <c r="J601" s="1">
        <f>DATEVALUE(RIGHT(jaar_zip[[#This Row],[YYYYMMDD]],2)&amp;"-"&amp;MID(jaar_zip[[#This Row],[YYYYMMDD]],5,2)&amp;"-"&amp;LEFT(jaar_zip[[#This Row],[YYYYMMDD]],4))</f>
        <v>45343</v>
      </c>
      <c r="K601" s="101" t="str">
        <f>IF(AND(VALUE(MONTH(jaar_zip[[#This Row],[Datum]]))=1,VALUE(WEEKNUM(jaar_zip[[#This Row],[Datum]],21))&gt;51),RIGHT(YEAR(jaar_zip[[#This Row],[Datum]])-1,2),RIGHT(YEAR(jaar_zip[[#This Row],[Datum]]),2))&amp;"-"&amp; TEXT(WEEKNUM(jaar_zip[[#This Row],[Datum]],21),"00")</f>
        <v>24-08</v>
      </c>
      <c r="L601" s="101">
        <f>MONTH(jaar_zip[[#This Row],[Datum]])</f>
        <v>2</v>
      </c>
      <c r="M601" s="101">
        <f>IF(ISNUMBER(jaar_zip[[#This Row],[etmaaltemperatuur]]),IF(jaar_zip[[#This Row],[etmaaltemperatuur]]&lt;stookgrens,stookgrens-jaar_zip[[#This Row],[etmaaltemperatuur]],0),"")</f>
        <v>8.6</v>
      </c>
      <c r="N601" s="101">
        <f>IF(ISNUMBER(jaar_zip[[#This Row],[graaddagen]]),IF(OR(MONTH(jaar_zip[[#This Row],[Datum]])=1,MONTH(jaar_zip[[#This Row],[Datum]])=2,MONTH(jaar_zip[[#This Row],[Datum]])=11,MONTH(jaar_zip[[#This Row],[Datum]])=12),1.1,IF(OR(MONTH(jaar_zip[[#This Row],[Datum]])=3,MONTH(jaar_zip[[#This Row],[Datum]])=10),1,0.8))*jaar_zip[[#This Row],[graaddagen]],"")</f>
        <v>9.4600000000000009</v>
      </c>
      <c r="O601" s="101">
        <f>IF(ISNUMBER(jaar_zip[[#This Row],[etmaaltemperatuur]]),IF(jaar_zip[[#This Row],[etmaaltemperatuur]]&gt;stookgrens,jaar_zip[[#This Row],[etmaaltemperatuur]]-stookgrens,0),"")</f>
        <v>0</v>
      </c>
    </row>
    <row r="602" spans="1:15" x14ac:dyDescent="0.25">
      <c r="A602">
        <v>240</v>
      </c>
      <c r="B602">
        <v>20240222</v>
      </c>
      <c r="C602">
        <v>8.3000000000000007</v>
      </c>
      <c r="D602">
        <v>9.6</v>
      </c>
      <c r="E602">
        <v>318</v>
      </c>
      <c r="F602">
        <v>9.1999999999999993</v>
      </c>
      <c r="G602">
        <v>985.1</v>
      </c>
      <c r="H602">
        <v>92</v>
      </c>
      <c r="I602" s="101" t="s">
        <v>14</v>
      </c>
      <c r="J602" s="1">
        <f>DATEVALUE(RIGHT(jaar_zip[[#This Row],[YYYYMMDD]],2)&amp;"-"&amp;MID(jaar_zip[[#This Row],[YYYYMMDD]],5,2)&amp;"-"&amp;LEFT(jaar_zip[[#This Row],[YYYYMMDD]],4))</f>
        <v>45344</v>
      </c>
      <c r="K602" s="101" t="str">
        <f>IF(AND(VALUE(MONTH(jaar_zip[[#This Row],[Datum]]))=1,VALUE(WEEKNUM(jaar_zip[[#This Row],[Datum]],21))&gt;51),RIGHT(YEAR(jaar_zip[[#This Row],[Datum]])-1,2),RIGHT(YEAR(jaar_zip[[#This Row],[Datum]]),2))&amp;"-"&amp; TEXT(WEEKNUM(jaar_zip[[#This Row],[Datum]],21),"00")</f>
        <v>24-08</v>
      </c>
      <c r="L602" s="101">
        <f>MONTH(jaar_zip[[#This Row],[Datum]])</f>
        <v>2</v>
      </c>
      <c r="M602" s="101">
        <f>IF(ISNUMBER(jaar_zip[[#This Row],[etmaaltemperatuur]]),IF(jaar_zip[[#This Row],[etmaaltemperatuur]]&lt;stookgrens,stookgrens-jaar_zip[[#This Row],[etmaaltemperatuur]],0),"")</f>
        <v>8.4</v>
      </c>
      <c r="N602" s="101">
        <f>IF(ISNUMBER(jaar_zip[[#This Row],[graaddagen]]),IF(OR(MONTH(jaar_zip[[#This Row],[Datum]])=1,MONTH(jaar_zip[[#This Row],[Datum]])=2,MONTH(jaar_zip[[#This Row],[Datum]])=11,MONTH(jaar_zip[[#This Row],[Datum]])=12),1.1,IF(OR(MONTH(jaar_zip[[#This Row],[Datum]])=3,MONTH(jaar_zip[[#This Row],[Datum]])=10),1,0.8))*jaar_zip[[#This Row],[graaddagen]],"")</f>
        <v>9.240000000000002</v>
      </c>
      <c r="O602" s="101">
        <f>IF(ISNUMBER(jaar_zip[[#This Row],[etmaaltemperatuur]]),IF(jaar_zip[[#This Row],[etmaaltemperatuur]]&gt;stookgrens,jaar_zip[[#This Row],[etmaaltemperatuur]]-stookgrens,0),"")</f>
        <v>0</v>
      </c>
    </row>
    <row r="603" spans="1:15" x14ac:dyDescent="0.25">
      <c r="A603">
        <v>240</v>
      </c>
      <c r="B603">
        <v>20240223</v>
      </c>
      <c r="C603">
        <v>8.1</v>
      </c>
      <c r="D603">
        <v>6.1</v>
      </c>
      <c r="E603">
        <v>389</v>
      </c>
      <c r="F603">
        <v>1.8</v>
      </c>
      <c r="G603">
        <v>989.3</v>
      </c>
      <c r="H603">
        <v>83</v>
      </c>
      <c r="I603" s="101" t="s">
        <v>14</v>
      </c>
      <c r="J603" s="1">
        <f>DATEVALUE(RIGHT(jaar_zip[[#This Row],[YYYYMMDD]],2)&amp;"-"&amp;MID(jaar_zip[[#This Row],[YYYYMMDD]],5,2)&amp;"-"&amp;LEFT(jaar_zip[[#This Row],[YYYYMMDD]],4))</f>
        <v>45345</v>
      </c>
      <c r="K603" s="101" t="str">
        <f>IF(AND(VALUE(MONTH(jaar_zip[[#This Row],[Datum]]))=1,VALUE(WEEKNUM(jaar_zip[[#This Row],[Datum]],21))&gt;51),RIGHT(YEAR(jaar_zip[[#This Row],[Datum]])-1,2),RIGHT(YEAR(jaar_zip[[#This Row],[Datum]]),2))&amp;"-"&amp; TEXT(WEEKNUM(jaar_zip[[#This Row],[Datum]],21),"00")</f>
        <v>24-08</v>
      </c>
      <c r="L603" s="101">
        <f>MONTH(jaar_zip[[#This Row],[Datum]])</f>
        <v>2</v>
      </c>
      <c r="M603" s="101">
        <f>IF(ISNUMBER(jaar_zip[[#This Row],[etmaaltemperatuur]]),IF(jaar_zip[[#This Row],[etmaaltemperatuur]]&lt;stookgrens,stookgrens-jaar_zip[[#This Row],[etmaaltemperatuur]],0),"")</f>
        <v>11.9</v>
      </c>
      <c r="N603" s="101">
        <f>IF(ISNUMBER(jaar_zip[[#This Row],[graaddagen]]),IF(OR(MONTH(jaar_zip[[#This Row],[Datum]])=1,MONTH(jaar_zip[[#This Row],[Datum]])=2,MONTH(jaar_zip[[#This Row],[Datum]])=11,MONTH(jaar_zip[[#This Row],[Datum]])=12),1.1,IF(OR(MONTH(jaar_zip[[#This Row],[Datum]])=3,MONTH(jaar_zip[[#This Row],[Datum]])=10),1,0.8))*jaar_zip[[#This Row],[graaddagen]],"")</f>
        <v>13.090000000000002</v>
      </c>
      <c r="O603" s="101">
        <f>IF(ISNUMBER(jaar_zip[[#This Row],[etmaaltemperatuur]]),IF(jaar_zip[[#This Row],[etmaaltemperatuur]]&gt;stookgrens,jaar_zip[[#This Row],[etmaaltemperatuur]]-stookgrens,0),"")</f>
        <v>0</v>
      </c>
    </row>
    <row r="604" spans="1:15" x14ac:dyDescent="0.25">
      <c r="A604">
        <v>240</v>
      </c>
      <c r="B604">
        <v>20240224</v>
      </c>
      <c r="C604">
        <v>4.5999999999999996</v>
      </c>
      <c r="D604">
        <v>4.7</v>
      </c>
      <c r="E604">
        <v>405</v>
      </c>
      <c r="F604">
        <v>6.3</v>
      </c>
      <c r="G604">
        <v>997.3</v>
      </c>
      <c r="H604">
        <v>91</v>
      </c>
      <c r="I604" s="101" t="s">
        <v>14</v>
      </c>
      <c r="J604" s="1">
        <f>DATEVALUE(RIGHT(jaar_zip[[#This Row],[YYYYMMDD]],2)&amp;"-"&amp;MID(jaar_zip[[#This Row],[YYYYMMDD]],5,2)&amp;"-"&amp;LEFT(jaar_zip[[#This Row],[YYYYMMDD]],4))</f>
        <v>45346</v>
      </c>
      <c r="K604" s="101" t="str">
        <f>IF(AND(VALUE(MONTH(jaar_zip[[#This Row],[Datum]]))=1,VALUE(WEEKNUM(jaar_zip[[#This Row],[Datum]],21))&gt;51),RIGHT(YEAR(jaar_zip[[#This Row],[Datum]])-1,2),RIGHT(YEAR(jaar_zip[[#This Row],[Datum]]),2))&amp;"-"&amp; TEXT(WEEKNUM(jaar_zip[[#This Row],[Datum]],21),"00")</f>
        <v>24-08</v>
      </c>
      <c r="L604" s="101">
        <f>MONTH(jaar_zip[[#This Row],[Datum]])</f>
        <v>2</v>
      </c>
      <c r="M604" s="101">
        <f>IF(ISNUMBER(jaar_zip[[#This Row],[etmaaltemperatuur]]),IF(jaar_zip[[#This Row],[etmaaltemperatuur]]&lt;stookgrens,stookgrens-jaar_zip[[#This Row],[etmaaltemperatuur]],0),"")</f>
        <v>13.3</v>
      </c>
      <c r="N604" s="101">
        <f>IF(ISNUMBER(jaar_zip[[#This Row],[graaddagen]]),IF(OR(MONTH(jaar_zip[[#This Row],[Datum]])=1,MONTH(jaar_zip[[#This Row],[Datum]])=2,MONTH(jaar_zip[[#This Row],[Datum]])=11,MONTH(jaar_zip[[#This Row],[Datum]])=12),1.1,IF(OR(MONTH(jaar_zip[[#This Row],[Datum]])=3,MONTH(jaar_zip[[#This Row],[Datum]])=10),1,0.8))*jaar_zip[[#This Row],[graaddagen]],"")</f>
        <v>14.630000000000003</v>
      </c>
      <c r="O604" s="101">
        <f>IF(ISNUMBER(jaar_zip[[#This Row],[etmaaltemperatuur]]),IF(jaar_zip[[#This Row],[etmaaltemperatuur]]&gt;stookgrens,jaar_zip[[#This Row],[etmaaltemperatuur]]-stookgrens,0),"")</f>
        <v>0</v>
      </c>
    </row>
    <row r="605" spans="1:15" x14ac:dyDescent="0.25">
      <c r="A605">
        <v>240</v>
      </c>
      <c r="B605">
        <v>20240225</v>
      </c>
      <c r="C605">
        <v>4.2</v>
      </c>
      <c r="D605">
        <v>6.4</v>
      </c>
      <c r="E605">
        <v>658</v>
      </c>
      <c r="F605">
        <v>0.3</v>
      </c>
      <c r="G605">
        <v>999.5</v>
      </c>
      <c r="H605">
        <v>86</v>
      </c>
      <c r="I605" s="101" t="s">
        <v>14</v>
      </c>
      <c r="J605" s="1">
        <f>DATEVALUE(RIGHT(jaar_zip[[#This Row],[YYYYMMDD]],2)&amp;"-"&amp;MID(jaar_zip[[#This Row],[YYYYMMDD]],5,2)&amp;"-"&amp;LEFT(jaar_zip[[#This Row],[YYYYMMDD]],4))</f>
        <v>45347</v>
      </c>
      <c r="K605" s="101" t="str">
        <f>IF(AND(VALUE(MONTH(jaar_zip[[#This Row],[Datum]]))=1,VALUE(WEEKNUM(jaar_zip[[#This Row],[Datum]],21))&gt;51),RIGHT(YEAR(jaar_zip[[#This Row],[Datum]])-1,2),RIGHT(YEAR(jaar_zip[[#This Row],[Datum]]),2))&amp;"-"&amp; TEXT(WEEKNUM(jaar_zip[[#This Row],[Datum]],21),"00")</f>
        <v>24-08</v>
      </c>
      <c r="L605" s="101">
        <f>MONTH(jaar_zip[[#This Row],[Datum]])</f>
        <v>2</v>
      </c>
      <c r="M605" s="101">
        <f>IF(ISNUMBER(jaar_zip[[#This Row],[etmaaltemperatuur]]),IF(jaar_zip[[#This Row],[etmaaltemperatuur]]&lt;stookgrens,stookgrens-jaar_zip[[#This Row],[etmaaltemperatuur]],0),"")</f>
        <v>11.6</v>
      </c>
      <c r="N605" s="101">
        <f>IF(ISNUMBER(jaar_zip[[#This Row],[graaddagen]]),IF(OR(MONTH(jaar_zip[[#This Row],[Datum]])=1,MONTH(jaar_zip[[#This Row],[Datum]])=2,MONTH(jaar_zip[[#This Row],[Datum]])=11,MONTH(jaar_zip[[#This Row],[Datum]])=12),1.1,IF(OR(MONTH(jaar_zip[[#This Row],[Datum]])=3,MONTH(jaar_zip[[#This Row],[Datum]])=10),1,0.8))*jaar_zip[[#This Row],[graaddagen]],"")</f>
        <v>12.76</v>
      </c>
      <c r="O605" s="101">
        <f>IF(ISNUMBER(jaar_zip[[#This Row],[etmaaltemperatuur]]),IF(jaar_zip[[#This Row],[etmaaltemperatuur]]&gt;stookgrens,jaar_zip[[#This Row],[etmaaltemperatuur]]-stookgrens,0),"")</f>
        <v>0</v>
      </c>
    </row>
    <row r="606" spans="1:15" x14ac:dyDescent="0.25">
      <c r="A606">
        <v>240</v>
      </c>
      <c r="B606">
        <v>20240226</v>
      </c>
      <c r="C606">
        <v>8</v>
      </c>
      <c r="D606">
        <v>5.5</v>
      </c>
      <c r="E606">
        <v>475</v>
      </c>
      <c r="F606">
        <v>0</v>
      </c>
      <c r="G606">
        <v>1008.1</v>
      </c>
      <c r="H606">
        <v>83</v>
      </c>
      <c r="I606" s="101" t="s">
        <v>14</v>
      </c>
      <c r="J606" s="1">
        <f>DATEVALUE(RIGHT(jaar_zip[[#This Row],[YYYYMMDD]],2)&amp;"-"&amp;MID(jaar_zip[[#This Row],[YYYYMMDD]],5,2)&amp;"-"&amp;LEFT(jaar_zip[[#This Row],[YYYYMMDD]],4))</f>
        <v>45348</v>
      </c>
      <c r="K606" s="101" t="str">
        <f>IF(AND(VALUE(MONTH(jaar_zip[[#This Row],[Datum]]))=1,VALUE(WEEKNUM(jaar_zip[[#This Row],[Datum]],21))&gt;51),RIGHT(YEAR(jaar_zip[[#This Row],[Datum]])-1,2),RIGHT(YEAR(jaar_zip[[#This Row],[Datum]]),2))&amp;"-"&amp; TEXT(WEEKNUM(jaar_zip[[#This Row],[Datum]],21),"00")</f>
        <v>24-09</v>
      </c>
      <c r="L606" s="101">
        <f>MONTH(jaar_zip[[#This Row],[Datum]])</f>
        <v>2</v>
      </c>
      <c r="M606" s="101">
        <f>IF(ISNUMBER(jaar_zip[[#This Row],[etmaaltemperatuur]]),IF(jaar_zip[[#This Row],[etmaaltemperatuur]]&lt;stookgrens,stookgrens-jaar_zip[[#This Row],[etmaaltemperatuur]],0),"")</f>
        <v>12.5</v>
      </c>
      <c r="N606" s="101">
        <f>IF(ISNUMBER(jaar_zip[[#This Row],[graaddagen]]),IF(OR(MONTH(jaar_zip[[#This Row],[Datum]])=1,MONTH(jaar_zip[[#This Row],[Datum]])=2,MONTH(jaar_zip[[#This Row],[Datum]])=11,MONTH(jaar_zip[[#This Row],[Datum]])=12),1.1,IF(OR(MONTH(jaar_zip[[#This Row],[Datum]])=3,MONTH(jaar_zip[[#This Row],[Datum]])=10),1,0.8))*jaar_zip[[#This Row],[graaddagen]],"")</f>
        <v>13.750000000000002</v>
      </c>
      <c r="O606" s="101">
        <f>IF(ISNUMBER(jaar_zip[[#This Row],[etmaaltemperatuur]]),IF(jaar_zip[[#This Row],[etmaaltemperatuur]]&gt;stookgrens,jaar_zip[[#This Row],[etmaaltemperatuur]]-stookgrens,0),"")</f>
        <v>0</v>
      </c>
    </row>
    <row r="607" spans="1:15" x14ac:dyDescent="0.25">
      <c r="A607">
        <v>240</v>
      </c>
      <c r="B607">
        <v>20240227</v>
      </c>
      <c r="C607">
        <v>3</v>
      </c>
      <c r="D607">
        <v>4.8</v>
      </c>
      <c r="E607">
        <v>988</v>
      </c>
      <c r="F607">
        <v>0</v>
      </c>
      <c r="G607">
        <v>1019</v>
      </c>
      <c r="H607">
        <v>82</v>
      </c>
      <c r="I607" s="101" t="s">
        <v>14</v>
      </c>
      <c r="J607" s="1">
        <f>DATEVALUE(RIGHT(jaar_zip[[#This Row],[YYYYMMDD]],2)&amp;"-"&amp;MID(jaar_zip[[#This Row],[YYYYMMDD]],5,2)&amp;"-"&amp;LEFT(jaar_zip[[#This Row],[YYYYMMDD]],4))</f>
        <v>45349</v>
      </c>
      <c r="K607" s="101" t="str">
        <f>IF(AND(VALUE(MONTH(jaar_zip[[#This Row],[Datum]]))=1,VALUE(WEEKNUM(jaar_zip[[#This Row],[Datum]],21))&gt;51),RIGHT(YEAR(jaar_zip[[#This Row],[Datum]])-1,2),RIGHT(YEAR(jaar_zip[[#This Row],[Datum]]),2))&amp;"-"&amp; TEXT(WEEKNUM(jaar_zip[[#This Row],[Datum]],21),"00")</f>
        <v>24-09</v>
      </c>
      <c r="L607" s="101">
        <f>MONTH(jaar_zip[[#This Row],[Datum]])</f>
        <v>2</v>
      </c>
      <c r="M607" s="101">
        <f>IF(ISNUMBER(jaar_zip[[#This Row],[etmaaltemperatuur]]),IF(jaar_zip[[#This Row],[etmaaltemperatuur]]&lt;stookgrens,stookgrens-jaar_zip[[#This Row],[etmaaltemperatuur]],0),"")</f>
        <v>13.2</v>
      </c>
      <c r="N607" s="101">
        <f>IF(ISNUMBER(jaar_zip[[#This Row],[graaddagen]]),IF(OR(MONTH(jaar_zip[[#This Row],[Datum]])=1,MONTH(jaar_zip[[#This Row],[Datum]])=2,MONTH(jaar_zip[[#This Row],[Datum]])=11,MONTH(jaar_zip[[#This Row],[Datum]])=12),1.1,IF(OR(MONTH(jaar_zip[[#This Row],[Datum]])=3,MONTH(jaar_zip[[#This Row],[Datum]])=10),1,0.8))*jaar_zip[[#This Row],[graaddagen]],"")</f>
        <v>14.52</v>
      </c>
      <c r="O607" s="101">
        <f>IF(ISNUMBER(jaar_zip[[#This Row],[etmaaltemperatuur]]),IF(jaar_zip[[#This Row],[etmaaltemperatuur]]&gt;stookgrens,jaar_zip[[#This Row],[etmaaltemperatuur]]-stookgrens,0),"")</f>
        <v>0</v>
      </c>
    </row>
    <row r="608" spans="1:15" x14ac:dyDescent="0.25">
      <c r="A608">
        <v>240</v>
      </c>
      <c r="B608">
        <v>20240228</v>
      </c>
      <c r="C608">
        <v>4.9000000000000004</v>
      </c>
      <c r="D608">
        <v>7.1</v>
      </c>
      <c r="E608">
        <v>378</v>
      </c>
      <c r="F608">
        <v>-0.1</v>
      </c>
      <c r="G608">
        <v>1018.7</v>
      </c>
      <c r="H608">
        <v>90</v>
      </c>
      <c r="I608" s="101" t="s">
        <v>14</v>
      </c>
      <c r="J608" s="1">
        <f>DATEVALUE(RIGHT(jaar_zip[[#This Row],[YYYYMMDD]],2)&amp;"-"&amp;MID(jaar_zip[[#This Row],[YYYYMMDD]],5,2)&amp;"-"&amp;LEFT(jaar_zip[[#This Row],[YYYYMMDD]],4))</f>
        <v>45350</v>
      </c>
      <c r="K608" s="101" t="str">
        <f>IF(AND(VALUE(MONTH(jaar_zip[[#This Row],[Datum]]))=1,VALUE(WEEKNUM(jaar_zip[[#This Row],[Datum]],21))&gt;51),RIGHT(YEAR(jaar_zip[[#This Row],[Datum]])-1,2),RIGHT(YEAR(jaar_zip[[#This Row],[Datum]]),2))&amp;"-"&amp; TEXT(WEEKNUM(jaar_zip[[#This Row],[Datum]],21),"00")</f>
        <v>24-09</v>
      </c>
      <c r="L608" s="101">
        <f>MONTH(jaar_zip[[#This Row],[Datum]])</f>
        <v>2</v>
      </c>
      <c r="M608" s="101">
        <f>IF(ISNUMBER(jaar_zip[[#This Row],[etmaaltemperatuur]]),IF(jaar_zip[[#This Row],[etmaaltemperatuur]]&lt;stookgrens,stookgrens-jaar_zip[[#This Row],[etmaaltemperatuur]],0),"")</f>
        <v>10.9</v>
      </c>
      <c r="N608" s="101">
        <f>IF(ISNUMBER(jaar_zip[[#This Row],[graaddagen]]),IF(OR(MONTH(jaar_zip[[#This Row],[Datum]])=1,MONTH(jaar_zip[[#This Row],[Datum]])=2,MONTH(jaar_zip[[#This Row],[Datum]])=11,MONTH(jaar_zip[[#This Row],[Datum]])=12),1.1,IF(OR(MONTH(jaar_zip[[#This Row],[Datum]])=3,MONTH(jaar_zip[[#This Row],[Datum]])=10),1,0.8))*jaar_zip[[#This Row],[graaddagen]],"")</f>
        <v>11.990000000000002</v>
      </c>
      <c r="O608" s="101">
        <f>IF(ISNUMBER(jaar_zip[[#This Row],[etmaaltemperatuur]]),IF(jaar_zip[[#This Row],[etmaaltemperatuur]]&gt;stookgrens,jaar_zip[[#This Row],[etmaaltemperatuur]]-stookgrens,0),"")</f>
        <v>0</v>
      </c>
    </row>
    <row r="609" spans="1:15" x14ac:dyDescent="0.25">
      <c r="A609">
        <v>240</v>
      </c>
      <c r="B609">
        <v>20240229</v>
      </c>
      <c r="C609">
        <v>6.5</v>
      </c>
      <c r="D609">
        <v>8.3000000000000007</v>
      </c>
      <c r="E609">
        <v>178</v>
      </c>
      <c r="F609">
        <v>6.5</v>
      </c>
      <c r="G609">
        <v>1006.7</v>
      </c>
      <c r="H609">
        <v>97</v>
      </c>
      <c r="I609" s="101" t="s">
        <v>14</v>
      </c>
      <c r="J609" s="1">
        <f>DATEVALUE(RIGHT(jaar_zip[[#This Row],[YYYYMMDD]],2)&amp;"-"&amp;MID(jaar_zip[[#This Row],[YYYYMMDD]],5,2)&amp;"-"&amp;LEFT(jaar_zip[[#This Row],[YYYYMMDD]],4))</f>
        <v>45351</v>
      </c>
      <c r="K609" s="101" t="str">
        <f>IF(AND(VALUE(MONTH(jaar_zip[[#This Row],[Datum]]))=1,VALUE(WEEKNUM(jaar_zip[[#This Row],[Datum]],21))&gt;51),RIGHT(YEAR(jaar_zip[[#This Row],[Datum]])-1,2),RIGHT(YEAR(jaar_zip[[#This Row],[Datum]]),2))&amp;"-"&amp; TEXT(WEEKNUM(jaar_zip[[#This Row],[Datum]],21),"00")</f>
        <v>24-09</v>
      </c>
      <c r="L609" s="101">
        <f>MONTH(jaar_zip[[#This Row],[Datum]])</f>
        <v>2</v>
      </c>
      <c r="M609" s="101">
        <f>IF(ISNUMBER(jaar_zip[[#This Row],[etmaaltemperatuur]]),IF(jaar_zip[[#This Row],[etmaaltemperatuur]]&lt;stookgrens,stookgrens-jaar_zip[[#This Row],[etmaaltemperatuur]],0),"")</f>
        <v>9.6999999999999993</v>
      </c>
      <c r="N609" s="101">
        <f>IF(ISNUMBER(jaar_zip[[#This Row],[graaddagen]]),IF(OR(MONTH(jaar_zip[[#This Row],[Datum]])=1,MONTH(jaar_zip[[#This Row],[Datum]])=2,MONTH(jaar_zip[[#This Row],[Datum]])=11,MONTH(jaar_zip[[#This Row],[Datum]])=12),1.1,IF(OR(MONTH(jaar_zip[[#This Row],[Datum]])=3,MONTH(jaar_zip[[#This Row],[Datum]])=10),1,0.8))*jaar_zip[[#This Row],[graaddagen]],"")</f>
        <v>10.67</v>
      </c>
      <c r="O609" s="101">
        <f>IF(ISNUMBER(jaar_zip[[#This Row],[etmaaltemperatuur]]),IF(jaar_zip[[#This Row],[etmaaltemperatuur]]&gt;stookgrens,jaar_zip[[#This Row],[etmaaltemperatuur]]-stookgrens,0),"")</f>
        <v>0</v>
      </c>
    </row>
    <row r="610" spans="1:15" x14ac:dyDescent="0.25">
      <c r="A610">
        <v>240</v>
      </c>
      <c r="B610">
        <v>20240301</v>
      </c>
      <c r="C610">
        <v>6.9</v>
      </c>
      <c r="D610">
        <v>7.6</v>
      </c>
      <c r="E610">
        <v>698</v>
      </c>
      <c r="F610">
        <v>3.8</v>
      </c>
      <c r="G610">
        <v>999.5</v>
      </c>
      <c r="H610">
        <v>85</v>
      </c>
      <c r="I610" s="101" t="s">
        <v>14</v>
      </c>
      <c r="J610" s="1">
        <f>DATEVALUE(RIGHT(jaar_zip[[#This Row],[YYYYMMDD]],2)&amp;"-"&amp;MID(jaar_zip[[#This Row],[YYYYMMDD]],5,2)&amp;"-"&amp;LEFT(jaar_zip[[#This Row],[YYYYMMDD]],4))</f>
        <v>45352</v>
      </c>
      <c r="K610" s="101" t="str">
        <f>IF(AND(VALUE(MONTH(jaar_zip[[#This Row],[Datum]]))=1,VALUE(WEEKNUM(jaar_zip[[#This Row],[Datum]],21))&gt;51),RIGHT(YEAR(jaar_zip[[#This Row],[Datum]])-1,2),RIGHT(YEAR(jaar_zip[[#This Row],[Datum]]),2))&amp;"-"&amp; TEXT(WEEKNUM(jaar_zip[[#This Row],[Datum]],21),"00")</f>
        <v>24-09</v>
      </c>
      <c r="L610" s="101">
        <f>MONTH(jaar_zip[[#This Row],[Datum]])</f>
        <v>3</v>
      </c>
      <c r="M610" s="101">
        <f>IF(ISNUMBER(jaar_zip[[#This Row],[etmaaltemperatuur]]),IF(jaar_zip[[#This Row],[etmaaltemperatuur]]&lt;stookgrens,stookgrens-jaar_zip[[#This Row],[etmaaltemperatuur]],0),"")</f>
        <v>10.4</v>
      </c>
      <c r="N610" s="101">
        <f>IF(ISNUMBER(jaar_zip[[#This Row],[graaddagen]]),IF(OR(MONTH(jaar_zip[[#This Row],[Datum]])=1,MONTH(jaar_zip[[#This Row],[Datum]])=2,MONTH(jaar_zip[[#This Row],[Datum]])=11,MONTH(jaar_zip[[#This Row],[Datum]])=12),1.1,IF(OR(MONTH(jaar_zip[[#This Row],[Datum]])=3,MONTH(jaar_zip[[#This Row],[Datum]])=10),1,0.8))*jaar_zip[[#This Row],[graaddagen]],"")</f>
        <v>10.4</v>
      </c>
      <c r="O610" s="101">
        <f>IF(ISNUMBER(jaar_zip[[#This Row],[etmaaltemperatuur]]),IF(jaar_zip[[#This Row],[etmaaltemperatuur]]&gt;stookgrens,jaar_zip[[#This Row],[etmaaltemperatuur]]-stookgrens,0),"")</f>
        <v>0</v>
      </c>
    </row>
    <row r="611" spans="1:15" x14ac:dyDescent="0.25">
      <c r="A611">
        <v>240</v>
      </c>
      <c r="B611">
        <v>20240302</v>
      </c>
      <c r="C611">
        <v>6.6</v>
      </c>
      <c r="D611">
        <v>9</v>
      </c>
      <c r="E611">
        <v>1070</v>
      </c>
      <c r="F611">
        <v>0.3</v>
      </c>
      <c r="G611">
        <v>998.6</v>
      </c>
      <c r="H611">
        <v>73</v>
      </c>
      <c r="I611" s="101" t="s">
        <v>14</v>
      </c>
      <c r="J611" s="1">
        <f>DATEVALUE(RIGHT(jaar_zip[[#This Row],[YYYYMMDD]],2)&amp;"-"&amp;MID(jaar_zip[[#This Row],[YYYYMMDD]],5,2)&amp;"-"&amp;LEFT(jaar_zip[[#This Row],[YYYYMMDD]],4))</f>
        <v>45353</v>
      </c>
      <c r="K611" s="101" t="str">
        <f>IF(AND(VALUE(MONTH(jaar_zip[[#This Row],[Datum]]))=1,VALUE(WEEKNUM(jaar_zip[[#This Row],[Datum]],21))&gt;51),RIGHT(YEAR(jaar_zip[[#This Row],[Datum]])-1,2),RIGHT(YEAR(jaar_zip[[#This Row],[Datum]]),2))&amp;"-"&amp; TEXT(WEEKNUM(jaar_zip[[#This Row],[Datum]],21),"00")</f>
        <v>24-09</v>
      </c>
      <c r="L611" s="101">
        <f>MONTH(jaar_zip[[#This Row],[Datum]])</f>
        <v>3</v>
      </c>
      <c r="M611" s="101">
        <f>IF(ISNUMBER(jaar_zip[[#This Row],[etmaaltemperatuur]]),IF(jaar_zip[[#This Row],[etmaaltemperatuur]]&lt;stookgrens,stookgrens-jaar_zip[[#This Row],[etmaaltemperatuur]],0),"")</f>
        <v>9</v>
      </c>
      <c r="N611" s="101">
        <f>IF(ISNUMBER(jaar_zip[[#This Row],[graaddagen]]),IF(OR(MONTH(jaar_zip[[#This Row],[Datum]])=1,MONTH(jaar_zip[[#This Row],[Datum]])=2,MONTH(jaar_zip[[#This Row],[Datum]])=11,MONTH(jaar_zip[[#This Row],[Datum]])=12),1.1,IF(OR(MONTH(jaar_zip[[#This Row],[Datum]])=3,MONTH(jaar_zip[[#This Row],[Datum]])=10),1,0.8))*jaar_zip[[#This Row],[graaddagen]],"")</f>
        <v>9</v>
      </c>
      <c r="O611" s="101">
        <f>IF(ISNUMBER(jaar_zip[[#This Row],[etmaaltemperatuur]]),IF(jaar_zip[[#This Row],[etmaaltemperatuur]]&gt;stookgrens,jaar_zip[[#This Row],[etmaaltemperatuur]]-stookgrens,0),"")</f>
        <v>0</v>
      </c>
    </row>
    <row r="612" spans="1:15" x14ac:dyDescent="0.25">
      <c r="A612">
        <v>240</v>
      </c>
      <c r="B612">
        <v>20240303</v>
      </c>
      <c r="C612">
        <v>4</v>
      </c>
      <c r="D612">
        <v>10.4</v>
      </c>
      <c r="E612">
        <v>714</v>
      </c>
      <c r="F612">
        <v>-0.1</v>
      </c>
      <c r="G612">
        <v>1001.9</v>
      </c>
      <c r="H612">
        <v>79</v>
      </c>
      <c r="I612" s="101" t="s">
        <v>14</v>
      </c>
      <c r="J612" s="1">
        <f>DATEVALUE(RIGHT(jaar_zip[[#This Row],[YYYYMMDD]],2)&amp;"-"&amp;MID(jaar_zip[[#This Row],[YYYYMMDD]],5,2)&amp;"-"&amp;LEFT(jaar_zip[[#This Row],[YYYYMMDD]],4))</f>
        <v>45354</v>
      </c>
      <c r="K612" s="101" t="str">
        <f>IF(AND(VALUE(MONTH(jaar_zip[[#This Row],[Datum]]))=1,VALUE(WEEKNUM(jaar_zip[[#This Row],[Datum]],21))&gt;51),RIGHT(YEAR(jaar_zip[[#This Row],[Datum]])-1,2),RIGHT(YEAR(jaar_zip[[#This Row],[Datum]]),2))&amp;"-"&amp; TEXT(WEEKNUM(jaar_zip[[#This Row],[Datum]],21),"00")</f>
        <v>24-09</v>
      </c>
      <c r="L612" s="101">
        <f>MONTH(jaar_zip[[#This Row],[Datum]])</f>
        <v>3</v>
      </c>
      <c r="M612" s="101">
        <f>IF(ISNUMBER(jaar_zip[[#This Row],[etmaaltemperatuur]]),IF(jaar_zip[[#This Row],[etmaaltemperatuur]]&lt;stookgrens,stookgrens-jaar_zip[[#This Row],[etmaaltemperatuur]],0),"")</f>
        <v>7.6</v>
      </c>
      <c r="N612" s="101">
        <f>IF(ISNUMBER(jaar_zip[[#This Row],[graaddagen]]),IF(OR(MONTH(jaar_zip[[#This Row],[Datum]])=1,MONTH(jaar_zip[[#This Row],[Datum]])=2,MONTH(jaar_zip[[#This Row],[Datum]])=11,MONTH(jaar_zip[[#This Row],[Datum]])=12),1.1,IF(OR(MONTH(jaar_zip[[#This Row],[Datum]])=3,MONTH(jaar_zip[[#This Row],[Datum]])=10),1,0.8))*jaar_zip[[#This Row],[graaddagen]],"")</f>
        <v>7.6</v>
      </c>
      <c r="O612" s="101">
        <f>IF(ISNUMBER(jaar_zip[[#This Row],[etmaaltemperatuur]]),IF(jaar_zip[[#This Row],[etmaaltemperatuur]]&gt;stookgrens,jaar_zip[[#This Row],[etmaaltemperatuur]]-stookgrens,0),"")</f>
        <v>0</v>
      </c>
    </row>
    <row r="613" spans="1:15" x14ac:dyDescent="0.25">
      <c r="A613">
        <v>240</v>
      </c>
      <c r="B613">
        <v>20240304</v>
      </c>
      <c r="C613">
        <v>3</v>
      </c>
      <c r="D613">
        <v>7.2</v>
      </c>
      <c r="E613">
        <v>1029</v>
      </c>
      <c r="F613">
        <v>0</v>
      </c>
      <c r="G613">
        <v>1011.6</v>
      </c>
      <c r="H613">
        <v>80</v>
      </c>
      <c r="I613" s="101" t="s">
        <v>14</v>
      </c>
      <c r="J613" s="1">
        <f>DATEVALUE(RIGHT(jaar_zip[[#This Row],[YYYYMMDD]],2)&amp;"-"&amp;MID(jaar_zip[[#This Row],[YYYYMMDD]],5,2)&amp;"-"&amp;LEFT(jaar_zip[[#This Row],[YYYYMMDD]],4))</f>
        <v>45355</v>
      </c>
      <c r="K613" s="101" t="str">
        <f>IF(AND(VALUE(MONTH(jaar_zip[[#This Row],[Datum]]))=1,VALUE(WEEKNUM(jaar_zip[[#This Row],[Datum]],21))&gt;51),RIGHT(YEAR(jaar_zip[[#This Row],[Datum]])-1,2),RIGHT(YEAR(jaar_zip[[#This Row],[Datum]]),2))&amp;"-"&amp; TEXT(WEEKNUM(jaar_zip[[#This Row],[Datum]],21),"00")</f>
        <v>24-10</v>
      </c>
      <c r="L613" s="101">
        <f>MONTH(jaar_zip[[#This Row],[Datum]])</f>
        <v>3</v>
      </c>
      <c r="M613" s="101">
        <f>IF(ISNUMBER(jaar_zip[[#This Row],[etmaaltemperatuur]]),IF(jaar_zip[[#This Row],[etmaaltemperatuur]]&lt;stookgrens,stookgrens-jaar_zip[[#This Row],[etmaaltemperatuur]],0),"")</f>
        <v>10.8</v>
      </c>
      <c r="N613" s="101">
        <f>IF(ISNUMBER(jaar_zip[[#This Row],[graaddagen]]),IF(OR(MONTH(jaar_zip[[#This Row],[Datum]])=1,MONTH(jaar_zip[[#This Row],[Datum]])=2,MONTH(jaar_zip[[#This Row],[Datum]])=11,MONTH(jaar_zip[[#This Row],[Datum]])=12),1.1,IF(OR(MONTH(jaar_zip[[#This Row],[Datum]])=3,MONTH(jaar_zip[[#This Row],[Datum]])=10),1,0.8))*jaar_zip[[#This Row],[graaddagen]],"")</f>
        <v>10.8</v>
      </c>
      <c r="O613" s="101">
        <f>IF(ISNUMBER(jaar_zip[[#This Row],[etmaaltemperatuur]]),IF(jaar_zip[[#This Row],[etmaaltemperatuur]]&gt;stookgrens,jaar_zip[[#This Row],[etmaaltemperatuur]]-stookgrens,0),"")</f>
        <v>0</v>
      </c>
    </row>
    <row r="614" spans="1:15" x14ac:dyDescent="0.25">
      <c r="A614">
        <v>240</v>
      </c>
      <c r="B614">
        <v>20240305</v>
      </c>
      <c r="C614">
        <v>1.7</v>
      </c>
      <c r="D614">
        <v>6.4</v>
      </c>
      <c r="E614">
        <v>215</v>
      </c>
      <c r="F614">
        <v>0.4</v>
      </c>
      <c r="G614">
        <v>1014.6</v>
      </c>
      <c r="H614">
        <v>94</v>
      </c>
      <c r="I614" s="101" t="s">
        <v>14</v>
      </c>
      <c r="J614" s="1">
        <f>DATEVALUE(RIGHT(jaar_zip[[#This Row],[YYYYMMDD]],2)&amp;"-"&amp;MID(jaar_zip[[#This Row],[YYYYMMDD]],5,2)&amp;"-"&amp;LEFT(jaar_zip[[#This Row],[YYYYMMDD]],4))</f>
        <v>45356</v>
      </c>
      <c r="K614" s="101" t="str">
        <f>IF(AND(VALUE(MONTH(jaar_zip[[#This Row],[Datum]]))=1,VALUE(WEEKNUM(jaar_zip[[#This Row],[Datum]],21))&gt;51),RIGHT(YEAR(jaar_zip[[#This Row],[Datum]])-1,2),RIGHT(YEAR(jaar_zip[[#This Row],[Datum]]),2))&amp;"-"&amp; TEXT(WEEKNUM(jaar_zip[[#This Row],[Datum]],21),"00")</f>
        <v>24-10</v>
      </c>
      <c r="L614" s="101">
        <f>MONTH(jaar_zip[[#This Row],[Datum]])</f>
        <v>3</v>
      </c>
      <c r="M614" s="101">
        <f>IF(ISNUMBER(jaar_zip[[#This Row],[etmaaltemperatuur]]),IF(jaar_zip[[#This Row],[etmaaltemperatuur]]&lt;stookgrens,stookgrens-jaar_zip[[#This Row],[etmaaltemperatuur]],0),"")</f>
        <v>11.6</v>
      </c>
      <c r="N614" s="101">
        <f>IF(ISNUMBER(jaar_zip[[#This Row],[graaddagen]]),IF(OR(MONTH(jaar_zip[[#This Row],[Datum]])=1,MONTH(jaar_zip[[#This Row],[Datum]])=2,MONTH(jaar_zip[[#This Row],[Datum]])=11,MONTH(jaar_zip[[#This Row],[Datum]])=12),1.1,IF(OR(MONTH(jaar_zip[[#This Row],[Datum]])=3,MONTH(jaar_zip[[#This Row],[Datum]])=10),1,0.8))*jaar_zip[[#This Row],[graaddagen]],"")</f>
        <v>11.6</v>
      </c>
      <c r="O614" s="101">
        <f>IF(ISNUMBER(jaar_zip[[#This Row],[etmaaltemperatuur]]),IF(jaar_zip[[#This Row],[etmaaltemperatuur]]&gt;stookgrens,jaar_zip[[#This Row],[etmaaltemperatuur]]-stookgrens,0),"")</f>
        <v>0</v>
      </c>
    </row>
    <row r="615" spans="1:15" x14ac:dyDescent="0.25">
      <c r="A615">
        <v>240</v>
      </c>
      <c r="B615">
        <v>20240306</v>
      </c>
      <c r="C615">
        <v>2.4</v>
      </c>
      <c r="D615">
        <v>7.6</v>
      </c>
      <c r="E615">
        <v>1127</v>
      </c>
      <c r="F615">
        <v>0</v>
      </c>
      <c r="G615">
        <v>1022.8</v>
      </c>
      <c r="H615">
        <v>86</v>
      </c>
      <c r="I615" s="101" t="s">
        <v>14</v>
      </c>
      <c r="J615" s="1">
        <f>DATEVALUE(RIGHT(jaar_zip[[#This Row],[YYYYMMDD]],2)&amp;"-"&amp;MID(jaar_zip[[#This Row],[YYYYMMDD]],5,2)&amp;"-"&amp;LEFT(jaar_zip[[#This Row],[YYYYMMDD]],4))</f>
        <v>45357</v>
      </c>
      <c r="K615" s="101" t="str">
        <f>IF(AND(VALUE(MONTH(jaar_zip[[#This Row],[Datum]]))=1,VALUE(WEEKNUM(jaar_zip[[#This Row],[Datum]],21))&gt;51),RIGHT(YEAR(jaar_zip[[#This Row],[Datum]])-1,2),RIGHT(YEAR(jaar_zip[[#This Row],[Datum]]),2))&amp;"-"&amp; TEXT(WEEKNUM(jaar_zip[[#This Row],[Datum]],21),"00")</f>
        <v>24-10</v>
      </c>
      <c r="L615" s="101">
        <f>MONTH(jaar_zip[[#This Row],[Datum]])</f>
        <v>3</v>
      </c>
      <c r="M615" s="101">
        <f>IF(ISNUMBER(jaar_zip[[#This Row],[etmaaltemperatuur]]),IF(jaar_zip[[#This Row],[etmaaltemperatuur]]&lt;stookgrens,stookgrens-jaar_zip[[#This Row],[etmaaltemperatuur]],0),"")</f>
        <v>10.4</v>
      </c>
      <c r="N615" s="101">
        <f>IF(ISNUMBER(jaar_zip[[#This Row],[graaddagen]]),IF(OR(MONTH(jaar_zip[[#This Row],[Datum]])=1,MONTH(jaar_zip[[#This Row],[Datum]])=2,MONTH(jaar_zip[[#This Row],[Datum]])=11,MONTH(jaar_zip[[#This Row],[Datum]])=12),1.1,IF(OR(MONTH(jaar_zip[[#This Row],[Datum]])=3,MONTH(jaar_zip[[#This Row],[Datum]])=10),1,0.8))*jaar_zip[[#This Row],[graaddagen]],"")</f>
        <v>10.4</v>
      </c>
      <c r="O615" s="101">
        <f>IF(ISNUMBER(jaar_zip[[#This Row],[etmaaltemperatuur]]),IF(jaar_zip[[#This Row],[etmaaltemperatuur]]&gt;stookgrens,jaar_zip[[#This Row],[etmaaltemperatuur]]-stookgrens,0),"")</f>
        <v>0</v>
      </c>
    </row>
    <row r="616" spans="1:15" x14ac:dyDescent="0.25">
      <c r="A616">
        <v>240</v>
      </c>
      <c r="B616">
        <v>20240307</v>
      </c>
      <c r="C616">
        <v>5.4</v>
      </c>
      <c r="D616">
        <v>5.8</v>
      </c>
      <c r="E616">
        <v>1221</v>
      </c>
      <c r="F616">
        <v>0</v>
      </c>
      <c r="G616">
        <v>1023.1</v>
      </c>
      <c r="H616">
        <v>81</v>
      </c>
      <c r="I616" s="101" t="s">
        <v>14</v>
      </c>
      <c r="J616" s="1">
        <f>DATEVALUE(RIGHT(jaar_zip[[#This Row],[YYYYMMDD]],2)&amp;"-"&amp;MID(jaar_zip[[#This Row],[YYYYMMDD]],5,2)&amp;"-"&amp;LEFT(jaar_zip[[#This Row],[YYYYMMDD]],4))</f>
        <v>45358</v>
      </c>
      <c r="K616" s="101" t="str">
        <f>IF(AND(VALUE(MONTH(jaar_zip[[#This Row],[Datum]]))=1,VALUE(WEEKNUM(jaar_zip[[#This Row],[Datum]],21))&gt;51),RIGHT(YEAR(jaar_zip[[#This Row],[Datum]])-1,2),RIGHT(YEAR(jaar_zip[[#This Row],[Datum]]),2))&amp;"-"&amp; TEXT(WEEKNUM(jaar_zip[[#This Row],[Datum]],21),"00")</f>
        <v>24-10</v>
      </c>
      <c r="L616" s="101">
        <f>MONTH(jaar_zip[[#This Row],[Datum]])</f>
        <v>3</v>
      </c>
      <c r="M616" s="101">
        <f>IF(ISNUMBER(jaar_zip[[#This Row],[etmaaltemperatuur]]),IF(jaar_zip[[#This Row],[etmaaltemperatuur]]&lt;stookgrens,stookgrens-jaar_zip[[#This Row],[etmaaltemperatuur]],0),"")</f>
        <v>12.2</v>
      </c>
      <c r="N616" s="101">
        <f>IF(ISNUMBER(jaar_zip[[#This Row],[graaddagen]]),IF(OR(MONTH(jaar_zip[[#This Row],[Datum]])=1,MONTH(jaar_zip[[#This Row],[Datum]])=2,MONTH(jaar_zip[[#This Row],[Datum]])=11,MONTH(jaar_zip[[#This Row],[Datum]])=12),1.1,IF(OR(MONTH(jaar_zip[[#This Row],[Datum]])=3,MONTH(jaar_zip[[#This Row],[Datum]])=10),1,0.8))*jaar_zip[[#This Row],[graaddagen]],"")</f>
        <v>12.2</v>
      </c>
      <c r="O616" s="101">
        <f>IF(ISNUMBER(jaar_zip[[#This Row],[etmaaltemperatuur]]),IF(jaar_zip[[#This Row],[etmaaltemperatuur]]&gt;stookgrens,jaar_zip[[#This Row],[etmaaltemperatuur]]-stookgrens,0),"")</f>
        <v>0</v>
      </c>
    </row>
    <row r="617" spans="1:15" x14ac:dyDescent="0.25">
      <c r="A617">
        <v>240</v>
      </c>
      <c r="B617">
        <v>20240308</v>
      </c>
      <c r="C617">
        <v>6.5</v>
      </c>
      <c r="D617">
        <v>5.7</v>
      </c>
      <c r="E617">
        <v>1350</v>
      </c>
      <c r="F617">
        <v>0</v>
      </c>
      <c r="G617">
        <v>1011.5</v>
      </c>
      <c r="H617">
        <v>67</v>
      </c>
      <c r="I617" s="101" t="s">
        <v>14</v>
      </c>
      <c r="J617" s="1">
        <f>DATEVALUE(RIGHT(jaar_zip[[#This Row],[YYYYMMDD]],2)&amp;"-"&amp;MID(jaar_zip[[#This Row],[YYYYMMDD]],5,2)&amp;"-"&amp;LEFT(jaar_zip[[#This Row],[YYYYMMDD]],4))</f>
        <v>45359</v>
      </c>
      <c r="K617" s="101" t="str">
        <f>IF(AND(VALUE(MONTH(jaar_zip[[#This Row],[Datum]]))=1,VALUE(WEEKNUM(jaar_zip[[#This Row],[Datum]],21))&gt;51),RIGHT(YEAR(jaar_zip[[#This Row],[Datum]])-1,2),RIGHT(YEAR(jaar_zip[[#This Row],[Datum]]),2))&amp;"-"&amp; TEXT(WEEKNUM(jaar_zip[[#This Row],[Datum]],21),"00")</f>
        <v>24-10</v>
      </c>
      <c r="L617" s="101">
        <f>MONTH(jaar_zip[[#This Row],[Datum]])</f>
        <v>3</v>
      </c>
      <c r="M617" s="101">
        <f>IF(ISNUMBER(jaar_zip[[#This Row],[etmaaltemperatuur]]),IF(jaar_zip[[#This Row],[etmaaltemperatuur]]&lt;stookgrens,stookgrens-jaar_zip[[#This Row],[etmaaltemperatuur]],0),"")</f>
        <v>12.3</v>
      </c>
      <c r="N617" s="101">
        <f>IF(ISNUMBER(jaar_zip[[#This Row],[graaddagen]]),IF(OR(MONTH(jaar_zip[[#This Row],[Datum]])=1,MONTH(jaar_zip[[#This Row],[Datum]])=2,MONTH(jaar_zip[[#This Row],[Datum]])=11,MONTH(jaar_zip[[#This Row],[Datum]])=12),1.1,IF(OR(MONTH(jaar_zip[[#This Row],[Datum]])=3,MONTH(jaar_zip[[#This Row],[Datum]])=10),1,0.8))*jaar_zip[[#This Row],[graaddagen]],"")</f>
        <v>12.3</v>
      </c>
      <c r="O617" s="101">
        <f>IF(ISNUMBER(jaar_zip[[#This Row],[etmaaltemperatuur]]),IF(jaar_zip[[#This Row],[etmaaltemperatuur]]&gt;stookgrens,jaar_zip[[#This Row],[etmaaltemperatuur]]-stookgrens,0),"")</f>
        <v>0</v>
      </c>
    </row>
    <row r="618" spans="1:15" x14ac:dyDescent="0.25">
      <c r="A618">
        <v>240</v>
      </c>
      <c r="B618">
        <v>20240309</v>
      </c>
      <c r="C618">
        <v>5.7</v>
      </c>
      <c r="D618">
        <v>8.4</v>
      </c>
      <c r="E618">
        <v>994</v>
      </c>
      <c r="F618">
        <v>0</v>
      </c>
      <c r="G618">
        <v>1000.8</v>
      </c>
      <c r="H618">
        <v>68</v>
      </c>
      <c r="I618" s="101" t="s">
        <v>14</v>
      </c>
      <c r="J618" s="1">
        <f>DATEVALUE(RIGHT(jaar_zip[[#This Row],[YYYYMMDD]],2)&amp;"-"&amp;MID(jaar_zip[[#This Row],[YYYYMMDD]],5,2)&amp;"-"&amp;LEFT(jaar_zip[[#This Row],[YYYYMMDD]],4))</f>
        <v>45360</v>
      </c>
      <c r="K618" s="101" t="str">
        <f>IF(AND(VALUE(MONTH(jaar_zip[[#This Row],[Datum]]))=1,VALUE(WEEKNUM(jaar_zip[[#This Row],[Datum]],21))&gt;51),RIGHT(YEAR(jaar_zip[[#This Row],[Datum]])-1,2),RIGHT(YEAR(jaar_zip[[#This Row],[Datum]]),2))&amp;"-"&amp; TEXT(WEEKNUM(jaar_zip[[#This Row],[Datum]],21),"00")</f>
        <v>24-10</v>
      </c>
      <c r="L618" s="101">
        <f>MONTH(jaar_zip[[#This Row],[Datum]])</f>
        <v>3</v>
      </c>
      <c r="M618" s="101">
        <f>IF(ISNUMBER(jaar_zip[[#This Row],[etmaaltemperatuur]]),IF(jaar_zip[[#This Row],[etmaaltemperatuur]]&lt;stookgrens,stookgrens-jaar_zip[[#This Row],[etmaaltemperatuur]],0),"")</f>
        <v>9.6</v>
      </c>
      <c r="N618" s="101">
        <f>IF(ISNUMBER(jaar_zip[[#This Row],[graaddagen]]),IF(OR(MONTH(jaar_zip[[#This Row],[Datum]])=1,MONTH(jaar_zip[[#This Row],[Datum]])=2,MONTH(jaar_zip[[#This Row],[Datum]])=11,MONTH(jaar_zip[[#This Row],[Datum]])=12),1.1,IF(OR(MONTH(jaar_zip[[#This Row],[Datum]])=3,MONTH(jaar_zip[[#This Row],[Datum]])=10),1,0.8))*jaar_zip[[#This Row],[graaddagen]],"")</f>
        <v>9.6</v>
      </c>
      <c r="O618" s="101">
        <f>IF(ISNUMBER(jaar_zip[[#This Row],[etmaaltemperatuur]]),IF(jaar_zip[[#This Row],[etmaaltemperatuur]]&gt;stookgrens,jaar_zip[[#This Row],[etmaaltemperatuur]]-stookgrens,0),"")</f>
        <v>0</v>
      </c>
    </row>
    <row r="619" spans="1:15" x14ac:dyDescent="0.25">
      <c r="A619">
        <v>240</v>
      </c>
      <c r="B619">
        <v>20240310</v>
      </c>
      <c r="C619">
        <v>5.2</v>
      </c>
      <c r="D619">
        <v>8.8000000000000007</v>
      </c>
      <c r="E619">
        <v>596</v>
      </c>
      <c r="F619">
        <v>0</v>
      </c>
      <c r="G619">
        <v>997.2</v>
      </c>
      <c r="H619">
        <v>74</v>
      </c>
      <c r="I619" s="101" t="s">
        <v>14</v>
      </c>
      <c r="J619" s="1">
        <f>DATEVALUE(RIGHT(jaar_zip[[#This Row],[YYYYMMDD]],2)&amp;"-"&amp;MID(jaar_zip[[#This Row],[YYYYMMDD]],5,2)&amp;"-"&amp;LEFT(jaar_zip[[#This Row],[YYYYMMDD]],4))</f>
        <v>45361</v>
      </c>
      <c r="K619" s="101" t="str">
        <f>IF(AND(VALUE(MONTH(jaar_zip[[#This Row],[Datum]]))=1,VALUE(WEEKNUM(jaar_zip[[#This Row],[Datum]],21))&gt;51),RIGHT(YEAR(jaar_zip[[#This Row],[Datum]])-1,2),RIGHT(YEAR(jaar_zip[[#This Row],[Datum]]),2))&amp;"-"&amp; TEXT(WEEKNUM(jaar_zip[[#This Row],[Datum]],21),"00")</f>
        <v>24-10</v>
      </c>
      <c r="L619" s="101">
        <f>MONTH(jaar_zip[[#This Row],[Datum]])</f>
        <v>3</v>
      </c>
      <c r="M619" s="101">
        <f>IF(ISNUMBER(jaar_zip[[#This Row],[etmaaltemperatuur]]),IF(jaar_zip[[#This Row],[etmaaltemperatuur]]&lt;stookgrens,stookgrens-jaar_zip[[#This Row],[etmaaltemperatuur]],0),"")</f>
        <v>9.1999999999999993</v>
      </c>
      <c r="N619" s="101">
        <f>IF(ISNUMBER(jaar_zip[[#This Row],[graaddagen]]),IF(OR(MONTH(jaar_zip[[#This Row],[Datum]])=1,MONTH(jaar_zip[[#This Row],[Datum]])=2,MONTH(jaar_zip[[#This Row],[Datum]])=11,MONTH(jaar_zip[[#This Row],[Datum]])=12),1.1,IF(OR(MONTH(jaar_zip[[#This Row],[Datum]])=3,MONTH(jaar_zip[[#This Row],[Datum]])=10),1,0.8))*jaar_zip[[#This Row],[graaddagen]],"")</f>
        <v>9.1999999999999993</v>
      </c>
      <c r="O619" s="101">
        <f>IF(ISNUMBER(jaar_zip[[#This Row],[etmaaltemperatuur]]),IF(jaar_zip[[#This Row],[etmaaltemperatuur]]&gt;stookgrens,jaar_zip[[#This Row],[etmaaltemperatuur]]-stookgrens,0),"")</f>
        <v>0</v>
      </c>
    </row>
    <row r="620" spans="1:15" x14ac:dyDescent="0.25">
      <c r="A620">
        <v>240</v>
      </c>
      <c r="B620">
        <v>20240311</v>
      </c>
      <c r="C620">
        <v>2.5</v>
      </c>
      <c r="D620">
        <v>7.2</v>
      </c>
      <c r="E620">
        <v>187</v>
      </c>
      <c r="F620">
        <v>5.6</v>
      </c>
      <c r="G620">
        <v>1003</v>
      </c>
      <c r="H620">
        <v>94</v>
      </c>
      <c r="I620" s="101" t="s">
        <v>14</v>
      </c>
      <c r="J620" s="1">
        <f>DATEVALUE(RIGHT(jaar_zip[[#This Row],[YYYYMMDD]],2)&amp;"-"&amp;MID(jaar_zip[[#This Row],[YYYYMMDD]],5,2)&amp;"-"&amp;LEFT(jaar_zip[[#This Row],[YYYYMMDD]],4))</f>
        <v>45362</v>
      </c>
      <c r="K620" s="101" t="str">
        <f>IF(AND(VALUE(MONTH(jaar_zip[[#This Row],[Datum]]))=1,VALUE(WEEKNUM(jaar_zip[[#This Row],[Datum]],21))&gt;51),RIGHT(YEAR(jaar_zip[[#This Row],[Datum]])-1,2),RIGHT(YEAR(jaar_zip[[#This Row],[Datum]]),2))&amp;"-"&amp; TEXT(WEEKNUM(jaar_zip[[#This Row],[Datum]],21),"00")</f>
        <v>24-11</v>
      </c>
      <c r="L620" s="101">
        <f>MONTH(jaar_zip[[#This Row],[Datum]])</f>
        <v>3</v>
      </c>
      <c r="M620" s="101">
        <f>IF(ISNUMBER(jaar_zip[[#This Row],[etmaaltemperatuur]]),IF(jaar_zip[[#This Row],[etmaaltemperatuur]]&lt;stookgrens,stookgrens-jaar_zip[[#This Row],[etmaaltemperatuur]],0),"")</f>
        <v>10.8</v>
      </c>
      <c r="N620" s="101">
        <f>IF(ISNUMBER(jaar_zip[[#This Row],[graaddagen]]),IF(OR(MONTH(jaar_zip[[#This Row],[Datum]])=1,MONTH(jaar_zip[[#This Row],[Datum]])=2,MONTH(jaar_zip[[#This Row],[Datum]])=11,MONTH(jaar_zip[[#This Row],[Datum]])=12),1.1,IF(OR(MONTH(jaar_zip[[#This Row],[Datum]])=3,MONTH(jaar_zip[[#This Row],[Datum]])=10),1,0.8))*jaar_zip[[#This Row],[graaddagen]],"")</f>
        <v>10.8</v>
      </c>
      <c r="O620" s="101">
        <f>IF(ISNUMBER(jaar_zip[[#This Row],[etmaaltemperatuur]]),IF(jaar_zip[[#This Row],[etmaaltemperatuur]]&gt;stookgrens,jaar_zip[[#This Row],[etmaaltemperatuur]]-stookgrens,0),"")</f>
        <v>0</v>
      </c>
    </row>
    <row r="621" spans="1:15" x14ac:dyDescent="0.25">
      <c r="A621">
        <v>240</v>
      </c>
      <c r="B621">
        <v>20240312</v>
      </c>
      <c r="C621">
        <v>4.8</v>
      </c>
      <c r="D621">
        <v>8.6</v>
      </c>
      <c r="E621">
        <v>540</v>
      </c>
      <c r="F621">
        <v>2</v>
      </c>
      <c r="G621">
        <v>1012.1</v>
      </c>
      <c r="H621">
        <v>90</v>
      </c>
      <c r="I621" s="101" t="s">
        <v>14</v>
      </c>
      <c r="J621" s="1">
        <f>DATEVALUE(RIGHT(jaar_zip[[#This Row],[YYYYMMDD]],2)&amp;"-"&amp;MID(jaar_zip[[#This Row],[YYYYMMDD]],5,2)&amp;"-"&amp;LEFT(jaar_zip[[#This Row],[YYYYMMDD]],4))</f>
        <v>45363</v>
      </c>
      <c r="K621" s="101" t="str">
        <f>IF(AND(VALUE(MONTH(jaar_zip[[#This Row],[Datum]]))=1,VALUE(WEEKNUM(jaar_zip[[#This Row],[Datum]],21))&gt;51),RIGHT(YEAR(jaar_zip[[#This Row],[Datum]])-1,2),RIGHT(YEAR(jaar_zip[[#This Row],[Datum]]),2))&amp;"-"&amp; TEXT(WEEKNUM(jaar_zip[[#This Row],[Datum]],21),"00")</f>
        <v>24-11</v>
      </c>
      <c r="L621" s="101">
        <f>MONTH(jaar_zip[[#This Row],[Datum]])</f>
        <v>3</v>
      </c>
      <c r="M621" s="101">
        <f>IF(ISNUMBER(jaar_zip[[#This Row],[etmaaltemperatuur]]),IF(jaar_zip[[#This Row],[etmaaltemperatuur]]&lt;stookgrens,stookgrens-jaar_zip[[#This Row],[etmaaltemperatuur]],0),"")</f>
        <v>9.4</v>
      </c>
      <c r="N621" s="101">
        <f>IF(ISNUMBER(jaar_zip[[#This Row],[graaddagen]]),IF(OR(MONTH(jaar_zip[[#This Row],[Datum]])=1,MONTH(jaar_zip[[#This Row],[Datum]])=2,MONTH(jaar_zip[[#This Row],[Datum]])=11,MONTH(jaar_zip[[#This Row],[Datum]])=12),1.1,IF(OR(MONTH(jaar_zip[[#This Row],[Datum]])=3,MONTH(jaar_zip[[#This Row],[Datum]])=10),1,0.8))*jaar_zip[[#This Row],[graaddagen]],"")</f>
        <v>9.4</v>
      </c>
      <c r="O621" s="101">
        <f>IF(ISNUMBER(jaar_zip[[#This Row],[etmaaltemperatuur]]),IF(jaar_zip[[#This Row],[etmaaltemperatuur]]&gt;stookgrens,jaar_zip[[#This Row],[etmaaltemperatuur]]-stookgrens,0),"")</f>
        <v>0</v>
      </c>
    </row>
    <row r="622" spans="1:15" x14ac:dyDescent="0.25">
      <c r="A622">
        <v>240</v>
      </c>
      <c r="B622">
        <v>20240313</v>
      </c>
      <c r="C622">
        <v>6.4</v>
      </c>
      <c r="D622">
        <v>11.2</v>
      </c>
      <c r="E622">
        <v>377</v>
      </c>
      <c r="F622">
        <v>0.4</v>
      </c>
      <c r="G622">
        <v>1013.4</v>
      </c>
      <c r="H622">
        <v>88</v>
      </c>
      <c r="I622" s="101" t="s">
        <v>14</v>
      </c>
      <c r="J622" s="1">
        <f>DATEVALUE(RIGHT(jaar_zip[[#This Row],[YYYYMMDD]],2)&amp;"-"&amp;MID(jaar_zip[[#This Row],[YYYYMMDD]],5,2)&amp;"-"&amp;LEFT(jaar_zip[[#This Row],[YYYYMMDD]],4))</f>
        <v>45364</v>
      </c>
      <c r="K622" s="101" t="str">
        <f>IF(AND(VALUE(MONTH(jaar_zip[[#This Row],[Datum]]))=1,VALUE(WEEKNUM(jaar_zip[[#This Row],[Datum]],21))&gt;51),RIGHT(YEAR(jaar_zip[[#This Row],[Datum]])-1,2),RIGHT(YEAR(jaar_zip[[#This Row],[Datum]]),2))&amp;"-"&amp; TEXT(WEEKNUM(jaar_zip[[#This Row],[Datum]],21),"00")</f>
        <v>24-11</v>
      </c>
      <c r="L622" s="101">
        <f>MONTH(jaar_zip[[#This Row],[Datum]])</f>
        <v>3</v>
      </c>
      <c r="M622" s="101">
        <f>IF(ISNUMBER(jaar_zip[[#This Row],[etmaaltemperatuur]]),IF(jaar_zip[[#This Row],[etmaaltemperatuur]]&lt;stookgrens,stookgrens-jaar_zip[[#This Row],[etmaaltemperatuur]],0),"")</f>
        <v>6.8000000000000007</v>
      </c>
      <c r="N622" s="101">
        <f>IF(ISNUMBER(jaar_zip[[#This Row],[graaddagen]]),IF(OR(MONTH(jaar_zip[[#This Row],[Datum]])=1,MONTH(jaar_zip[[#This Row],[Datum]])=2,MONTH(jaar_zip[[#This Row],[Datum]])=11,MONTH(jaar_zip[[#This Row],[Datum]])=12),1.1,IF(OR(MONTH(jaar_zip[[#This Row],[Datum]])=3,MONTH(jaar_zip[[#This Row],[Datum]])=10),1,0.8))*jaar_zip[[#This Row],[graaddagen]],"")</f>
        <v>6.8000000000000007</v>
      </c>
      <c r="O622" s="101">
        <f>IF(ISNUMBER(jaar_zip[[#This Row],[etmaaltemperatuur]]),IF(jaar_zip[[#This Row],[etmaaltemperatuur]]&gt;stookgrens,jaar_zip[[#This Row],[etmaaltemperatuur]]-stookgrens,0),"")</f>
        <v>0</v>
      </c>
    </row>
    <row r="623" spans="1:15" x14ac:dyDescent="0.25">
      <c r="A623">
        <v>240</v>
      </c>
      <c r="B623">
        <v>20240314</v>
      </c>
      <c r="C623">
        <v>5.0999999999999996</v>
      </c>
      <c r="D623">
        <v>12.4</v>
      </c>
      <c r="E623">
        <v>1366</v>
      </c>
      <c r="F623">
        <v>0</v>
      </c>
      <c r="G623">
        <v>1009.7</v>
      </c>
      <c r="H623">
        <v>79</v>
      </c>
      <c r="I623" s="101" t="s">
        <v>14</v>
      </c>
      <c r="J623" s="1">
        <f>DATEVALUE(RIGHT(jaar_zip[[#This Row],[YYYYMMDD]],2)&amp;"-"&amp;MID(jaar_zip[[#This Row],[YYYYMMDD]],5,2)&amp;"-"&amp;LEFT(jaar_zip[[#This Row],[YYYYMMDD]],4))</f>
        <v>45365</v>
      </c>
      <c r="K623" s="101" t="str">
        <f>IF(AND(VALUE(MONTH(jaar_zip[[#This Row],[Datum]]))=1,VALUE(WEEKNUM(jaar_zip[[#This Row],[Datum]],21))&gt;51),RIGHT(YEAR(jaar_zip[[#This Row],[Datum]])-1,2),RIGHT(YEAR(jaar_zip[[#This Row],[Datum]]),2))&amp;"-"&amp; TEXT(WEEKNUM(jaar_zip[[#This Row],[Datum]],21),"00")</f>
        <v>24-11</v>
      </c>
      <c r="L623" s="101">
        <f>MONTH(jaar_zip[[#This Row],[Datum]])</f>
        <v>3</v>
      </c>
      <c r="M623" s="101">
        <f>IF(ISNUMBER(jaar_zip[[#This Row],[etmaaltemperatuur]]),IF(jaar_zip[[#This Row],[etmaaltemperatuur]]&lt;stookgrens,stookgrens-jaar_zip[[#This Row],[etmaaltemperatuur]],0),"")</f>
        <v>5.6</v>
      </c>
      <c r="N623" s="101">
        <f>IF(ISNUMBER(jaar_zip[[#This Row],[graaddagen]]),IF(OR(MONTH(jaar_zip[[#This Row],[Datum]])=1,MONTH(jaar_zip[[#This Row],[Datum]])=2,MONTH(jaar_zip[[#This Row],[Datum]])=11,MONTH(jaar_zip[[#This Row],[Datum]])=12),1.1,IF(OR(MONTH(jaar_zip[[#This Row],[Datum]])=3,MONTH(jaar_zip[[#This Row],[Datum]])=10),1,0.8))*jaar_zip[[#This Row],[graaddagen]],"")</f>
        <v>5.6</v>
      </c>
      <c r="O623" s="101">
        <f>IF(ISNUMBER(jaar_zip[[#This Row],[etmaaltemperatuur]]),IF(jaar_zip[[#This Row],[etmaaltemperatuur]]&gt;stookgrens,jaar_zip[[#This Row],[etmaaltemperatuur]]-stookgrens,0),"")</f>
        <v>0</v>
      </c>
    </row>
    <row r="624" spans="1:15" x14ac:dyDescent="0.25">
      <c r="A624">
        <v>240</v>
      </c>
      <c r="B624">
        <v>20240315</v>
      </c>
      <c r="C624">
        <v>8.1999999999999993</v>
      </c>
      <c r="D624">
        <v>12.6</v>
      </c>
      <c r="E624">
        <v>932</v>
      </c>
      <c r="F624">
        <v>0.9</v>
      </c>
      <c r="G624">
        <v>1006.3</v>
      </c>
      <c r="H624">
        <v>84</v>
      </c>
      <c r="I624" s="101" t="s">
        <v>14</v>
      </c>
      <c r="J624" s="1">
        <f>DATEVALUE(RIGHT(jaar_zip[[#This Row],[YYYYMMDD]],2)&amp;"-"&amp;MID(jaar_zip[[#This Row],[YYYYMMDD]],5,2)&amp;"-"&amp;LEFT(jaar_zip[[#This Row],[YYYYMMDD]],4))</f>
        <v>45366</v>
      </c>
      <c r="K624" s="101" t="str">
        <f>IF(AND(VALUE(MONTH(jaar_zip[[#This Row],[Datum]]))=1,VALUE(WEEKNUM(jaar_zip[[#This Row],[Datum]],21))&gt;51),RIGHT(YEAR(jaar_zip[[#This Row],[Datum]])-1,2),RIGHT(YEAR(jaar_zip[[#This Row],[Datum]]),2))&amp;"-"&amp; TEXT(WEEKNUM(jaar_zip[[#This Row],[Datum]],21),"00")</f>
        <v>24-11</v>
      </c>
      <c r="L624" s="101">
        <f>MONTH(jaar_zip[[#This Row],[Datum]])</f>
        <v>3</v>
      </c>
      <c r="M624" s="101">
        <f>IF(ISNUMBER(jaar_zip[[#This Row],[etmaaltemperatuur]]),IF(jaar_zip[[#This Row],[etmaaltemperatuur]]&lt;stookgrens,stookgrens-jaar_zip[[#This Row],[etmaaltemperatuur]],0),"")</f>
        <v>5.4</v>
      </c>
      <c r="N624" s="101">
        <f>IF(ISNUMBER(jaar_zip[[#This Row],[graaddagen]]),IF(OR(MONTH(jaar_zip[[#This Row],[Datum]])=1,MONTH(jaar_zip[[#This Row],[Datum]])=2,MONTH(jaar_zip[[#This Row],[Datum]])=11,MONTH(jaar_zip[[#This Row],[Datum]])=12),1.1,IF(OR(MONTH(jaar_zip[[#This Row],[Datum]])=3,MONTH(jaar_zip[[#This Row],[Datum]])=10),1,0.8))*jaar_zip[[#This Row],[graaddagen]],"")</f>
        <v>5.4</v>
      </c>
      <c r="O624" s="101">
        <f>IF(ISNUMBER(jaar_zip[[#This Row],[etmaaltemperatuur]]),IF(jaar_zip[[#This Row],[etmaaltemperatuur]]&gt;stookgrens,jaar_zip[[#This Row],[etmaaltemperatuur]]-stookgrens,0),"")</f>
        <v>0</v>
      </c>
    </row>
    <row r="625" spans="1:15" x14ac:dyDescent="0.25">
      <c r="A625">
        <v>240</v>
      </c>
      <c r="B625">
        <v>20240316</v>
      </c>
      <c r="C625">
        <v>4.0999999999999996</v>
      </c>
      <c r="D625">
        <v>7.4</v>
      </c>
      <c r="E625">
        <v>703</v>
      </c>
      <c r="F625">
        <v>1</v>
      </c>
      <c r="G625">
        <v>1019.5</v>
      </c>
      <c r="H625">
        <v>79</v>
      </c>
      <c r="I625" s="101" t="s">
        <v>14</v>
      </c>
      <c r="J625" s="1">
        <f>DATEVALUE(RIGHT(jaar_zip[[#This Row],[YYYYMMDD]],2)&amp;"-"&amp;MID(jaar_zip[[#This Row],[YYYYMMDD]],5,2)&amp;"-"&amp;LEFT(jaar_zip[[#This Row],[YYYYMMDD]],4))</f>
        <v>45367</v>
      </c>
      <c r="K625" s="101" t="str">
        <f>IF(AND(VALUE(MONTH(jaar_zip[[#This Row],[Datum]]))=1,VALUE(WEEKNUM(jaar_zip[[#This Row],[Datum]],21))&gt;51),RIGHT(YEAR(jaar_zip[[#This Row],[Datum]])-1,2),RIGHT(YEAR(jaar_zip[[#This Row],[Datum]]),2))&amp;"-"&amp; TEXT(WEEKNUM(jaar_zip[[#This Row],[Datum]],21),"00")</f>
        <v>24-11</v>
      </c>
      <c r="L625" s="101">
        <f>MONTH(jaar_zip[[#This Row],[Datum]])</f>
        <v>3</v>
      </c>
      <c r="M625" s="101">
        <f>IF(ISNUMBER(jaar_zip[[#This Row],[etmaaltemperatuur]]),IF(jaar_zip[[#This Row],[etmaaltemperatuur]]&lt;stookgrens,stookgrens-jaar_zip[[#This Row],[etmaaltemperatuur]],0),"")</f>
        <v>10.6</v>
      </c>
      <c r="N625" s="101">
        <f>IF(ISNUMBER(jaar_zip[[#This Row],[graaddagen]]),IF(OR(MONTH(jaar_zip[[#This Row],[Datum]])=1,MONTH(jaar_zip[[#This Row],[Datum]])=2,MONTH(jaar_zip[[#This Row],[Datum]])=11,MONTH(jaar_zip[[#This Row],[Datum]])=12),1.1,IF(OR(MONTH(jaar_zip[[#This Row],[Datum]])=3,MONTH(jaar_zip[[#This Row],[Datum]])=10),1,0.8))*jaar_zip[[#This Row],[graaddagen]],"")</f>
        <v>10.6</v>
      </c>
      <c r="O625" s="101">
        <f>IF(ISNUMBER(jaar_zip[[#This Row],[etmaaltemperatuur]]),IF(jaar_zip[[#This Row],[etmaaltemperatuur]]&gt;stookgrens,jaar_zip[[#This Row],[etmaaltemperatuur]]-stookgrens,0),"")</f>
        <v>0</v>
      </c>
    </row>
    <row r="626" spans="1:15" x14ac:dyDescent="0.25">
      <c r="A626">
        <v>240</v>
      </c>
      <c r="B626">
        <v>20240317</v>
      </c>
      <c r="C626">
        <v>5.0999999999999996</v>
      </c>
      <c r="D626">
        <v>9.8000000000000007</v>
      </c>
      <c r="E626">
        <v>563</v>
      </c>
      <c r="F626">
        <v>3.7</v>
      </c>
      <c r="G626">
        <v>1018.5</v>
      </c>
      <c r="H626">
        <v>84</v>
      </c>
      <c r="I626" s="101" t="s">
        <v>14</v>
      </c>
      <c r="J626" s="1">
        <f>DATEVALUE(RIGHT(jaar_zip[[#This Row],[YYYYMMDD]],2)&amp;"-"&amp;MID(jaar_zip[[#This Row],[YYYYMMDD]],5,2)&amp;"-"&amp;LEFT(jaar_zip[[#This Row],[YYYYMMDD]],4))</f>
        <v>45368</v>
      </c>
      <c r="K626" s="101" t="str">
        <f>IF(AND(VALUE(MONTH(jaar_zip[[#This Row],[Datum]]))=1,VALUE(WEEKNUM(jaar_zip[[#This Row],[Datum]],21))&gt;51),RIGHT(YEAR(jaar_zip[[#This Row],[Datum]])-1,2),RIGHT(YEAR(jaar_zip[[#This Row],[Datum]]),2))&amp;"-"&amp; TEXT(WEEKNUM(jaar_zip[[#This Row],[Datum]],21),"00")</f>
        <v>24-11</v>
      </c>
      <c r="L626" s="101">
        <f>MONTH(jaar_zip[[#This Row],[Datum]])</f>
        <v>3</v>
      </c>
      <c r="M626" s="101">
        <f>IF(ISNUMBER(jaar_zip[[#This Row],[etmaaltemperatuur]]),IF(jaar_zip[[#This Row],[etmaaltemperatuur]]&lt;stookgrens,stookgrens-jaar_zip[[#This Row],[etmaaltemperatuur]],0),"")</f>
        <v>8.1999999999999993</v>
      </c>
      <c r="N626" s="101">
        <f>IF(ISNUMBER(jaar_zip[[#This Row],[graaddagen]]),IF(OR(MONTH(jaar_zip[[#This Row],[Datum]])=1,MONTH(jaar_zip[[#This Row],[Datum]])=2,MONTH(jaar_zip[[#This Row],[Datum]])=11,MONTH(jaar_zip[[#This Row],[Datum]])=12),1.1,IF(OR(MONTH(jaar_zip[[#This Row],[Datum]])=3,MONTH(jaar_zip[[#This Row],[Datum]])=10),1,0.8))*jaar_zip[[#This Row],[graaddagen]],"")</f>
        <v>8.1999999999999993</v>
      </c>
      <c r="O626" s="101">
        <f>IF(ISNUMBER(jaar_zip[[#This Row],[etmaaltemperatuur]]),IF(jaar_zip[[#This Row],[etmaaltemperatuur]]&gt;stookgrens,jaar_zip[[#This Row],[etmaaltemperatuur]]-stookgrens,0),"")</f>
        <v>0</v>
      </c>
    </row>
    <row r="627" spans="1:15" x14ac:dyDescent="0.25">
      <c r="A627">
        <v>240</v>
      </c>
      <c r="B627">
        <v>20240318</v>
      </c>
      <c r="C627">
        <v>3.2</v>
      </c>
      <c r="D627">
        <v>10.6</v>
      </c>
      <c r="E627">
        <v>1299</v>
      </c>
      <c r="F627">
        <v>-0.1</v>
      </c>
      <c r="G627">
        <v>1015.7</v>
      </c>
      <c r="H627">
        <v>86</v>
      </c>
      <c r="I627" s="101" t="s">
        <v>14</v>
      </c>
      <c r="J627" s="1">
        <f>DATEVALUE(RIGHT(jaar_zip[[#This Row],[YYYYMMDD]],2)&amp;"-"&amp;MID(jaar_zip[[#This Row],[YYYYMMDD]],5,2)&amp;"-"&amp;LEFT(jaar_zip[[#This Row],[YYYYMMDD]],4))</f>
        <v>45369</v>
      </c>
      <c r="K627" s="101" t="str">
        <f>IF(AND(VALUE(MONTH(jaar_zip[[#This Row],[Datum]]))=1,VALUE(WEEKNUM(jaar_zip[[#This Row],[Datum]],21))&gt;51),RIGHT(YEAR(jaar_zip[[#This Row],[Datum]])-1,2),RIGHT(YEAR(jaar_zip[[#This Row],[Datum]]),2))&amp;"-"&amp; TEXT(WEEKNUM(jaar_zip[[#This Row],[Datum]],21),"00")</f>
        <v>24-12</v>
      </c>
      <c r="L627" s="101">
        <f>MONTH(jaar_zip[[#This Row],[Datum]])</f>
        <v>3</v>
      </c>
      <c r="M627" s="101">
        <f>IF(ISNUMBER(jaar_zip[[#This Row],[etmaaltemperatuur]]),IF(jaar_zip[[#This Row],[etmaaltemperatuur]]&lt;stookgrens,stookgrens-jaar_zip[[#This Row],[etmaaltemperatuur]],0),"")</f>
        <v>7.4</v>
      </c>
      <c r="N627" s="101">
        <f>IF(ISNUMBER(jaar_zip[[#This Row],[graaddagen]]),IF(OR(MONTH(jaar_zip[[#This Row],[Datum]])=1,MONTH(jaar_zip[[#This Row],[Datum]])=2,MONTH(jaar_zip[[#This Row],[Datum]])=11,MONTH(jaar_zip[[#This Row],[Datum]])=12),1.1,IF(OR(MONTH(jaar_zip[[#This Row],[Datum]])=3,MONTH(jaar_zip[[#This Row],[Datum]])=10),1,0.8))*jaar_zip[[#This Row],[graaddagen]],"")</f>
        <v>7.4</v>
      </c>
      <c r="O627" s="101">
        <f>IF(ISNUMBER(jaar_zip[[#This Row],[etmaaltemperatuur]]),IF(jaar_zip[[#This Row],[etmaaltemperatuur]]&gt;stookgrens,jaar_zip[[#This Row],[etmaaltemperatuur]]-stookgrens,0),"")</f>
        <v>0</v>
      </c>
    </row>
    <row r="628" spans="1:15" x14ac:dyDescent="0.25">
      <c r="A628">
        <v>240</v>
      </c>
      <c r="B628">
        <v>20240319</v>
      </c>
      <c r="C628">
        <v>4.7</v>
      </c>
      <c r="D628">
        <v>11.7</v>
      </c>
      <c r="E628">
        <v>1037</v>
      </c>
      <c r="F628">
        <v>-0.1</v>
      </c>
      <c r="G628">
        <v>1017.7</v>
      </c>
      <c r="H628">
        <v>80</v>
      </c>
      <c r="I628" s="101" t="s">
        <v>14</v>
      </c>
      <c r="J628" s="1">
        <f>DATEVALUE(RIGHT(jaar_zip[[#This Row],[YYYYMMDD]],2)&amp;"-"&amp;MID(jaar_zip[[#This Row],[YYYYMMDD]],5,2)&amp;"-"&amp;LEFT(jaar_zip[[#This Row],[YYYYMMDD]],4))</f>
        <v>45370</v>
      </c>
      <c r="K628" s="101" t="str">
        <f>IF(AND(VALUE(MONTH(jaar_zip[[#This Row],[Datum]]))=1,VALUE(WEEKNUM(jaar_zip[[#This Row],[Datum]],21))&gt;51),RIGHT(YEAR(jaar_zip[[#This Row],[Datum]])-1,2),RIGHT(YEAR(jaar_zip[[#This Row],[Datum]]),2))&amp;"-"&amp; TEXT(WEEKNUM(jaar_zip[[#This Row],[Datum]],21),"00")</f>
        <v>24-12</v>
      </c>
      <c r="L628" s="101">
        <f>MONTH(jaar_zip[[#This Row],[Datum]])</f>
        <v>3</v>
      </c>
      <c r="M628" s="101">
        <f>IF(ISNUMBER(jaar_zip[[#This Row],[etmaaltemperatuur]]),IF(jaar_zip[[#This Row],[etmaaltemperatuur]]&lt;stookgrens,stookgrens-jaar_zip[[#This Row],[etmaaltemperatuur]],0),"")</f>
        <v>6.3000000000000007</v>
      </c>
      <c r="N628" s="101">
        <f>IF(ISNUMBER(jaar_zip[[#This Row],[graaddagen]]),IF(OR(MONTH(jaar_zip[[#This Row],[Datum]])=1,MONTH(jaar_zip[[#This Row],[Datum]])=2,MONTH(jaar_zip[[#This Row],[Datum]])=11,MONTH(jaar_zip[[#This Row],[Datum]])=12),1.1,IF(OR(MONTH(jaar_zip[[#This Row],[Datum]])=3,MONTH(jaar_zip[[#This Row],[Datum]])=10),1,0.8))*jaar_zip[[#This Row],[graaddagen]],"")</f>
        <v>6.3000000000000007</v>
      </c>
      <c r="O628" s="101">
        <f>IF(ISNUMBER(jaar_zip[[#This Row],[etmaaltemperatuur]]),IF(jaar_zip[[#This Row],[etmaaltemperatuur]]&gt;stookgrens,jaar_zip[[#This Row],[etmaaltemperatuur]]-stookgrens,0),"")</f>
        <v>0</v>
      </c>
    </row>
    <row r="629" spans="1:15" x14ac:dyDescent="0.25">
      <c r="A629">
        <v>240</v>
      </c>
      <c r="B629">
        <v>20240320</v>
      </c>
      <c r="C629">
        <v>2</v>
      </c>
      <c r="D629">
        <v>11.2</v>
      </c>
      <c r="E629">
        <v>815</v>
      </c>
      <c r="F629">
        <v>-0.1</v>
      </c>
      <c r="G629">
        <v>1019.1</v>
      </c>
      <c r="H629">
        <v>86</v>
      </c>
      <c r="I629" s="101" t="s">
        <v>14</v>
      </c>
      <c r="J629" s="1">
        <f>DATEVALUE(RIGHT(jaar_zip[[#This Row],[YYYYMMDD]],2)&amp;"-"&amp;MID(jaar_zip[[#This Row],[YYYYMMDD]],5,2)&amp;"-"&amp;LEFT(jaar_zip[[#This Row],[YYYYMMDD]],4))</f>
        <v>45371</v>
      </c>
      <c r="K629" s="101" t="str">
        <f>IF(AND(VALUE(MONTH(jaar_zip[[#This Row],[Datum]]))=1,VALUE(WEEKNUM(jaar_zip[[#This Row],[Datum]],21))&gt;51),RIGHT(YEAR(jaar_zip[[#This Row],[Datum]])-1,2),RIGHT(YEAR(jaar_zip[[#This Row],[Datum]]),2))&amp;"-"&amp; TEXT(WEEKNUM(jaar_zip[[#This Row],[Datum]],21),"00")</f>
        <v>24-12</v>
      </c>
      <c r="L629" s="101">
        <f>MONTH(jaar_zip[[#This Row],[Datum]])</f>
        <v>3</v>
      </c>
      <c r="M629" s="101">
        <f>IF(ISNUMBER(jaar_zip[[#This Row],[etmaaltemperatuur]]),IF(jaar_zip[[#This Row],[etmaaltemperatuur]]&lt;stookgrens,stookgrens-jaar_zip[[#This Row],[etmaaltemperatuur]],0),"")</f>
        <v>6.8000000000000007</v>
      </c>
      <c r="N629" s="101">
        <f>IF(ISNUMBER(jaar_zip[[#This Row],[graaddagen]]),IF(OR(MONTH(jaar_zip[[#This Row],[Datum]])=1,MONTH(jaar_zip[[#This Row],[Datum]])=2,MONTH(jaar_zip[[#This Row],[Datum]])=11,MONTH(jaar_zip[[#This Row],[Datum]])=12),1.1,IF(OR(MONTH(jaar_zip[[#This Row],[Datum]])=3,MONTH(jaar_zip[[#This Row],[Datum]])=10),1,0.8))*jaar_zip[[#This Row],[graaddagen]],"")</f>
        <v>6.8000000000000007</v>
      </c>
      <c r="O629" s="101">
        <f>IF(ISNUMBER(jaar_zip[[#This Row],[etmaaltemperatuur]]),IF(jaar_zip[[#This Row],[etmaaltemperatuur]]&gt;stookgrens,jaar_zip[[#This Row],[etmaaltemperatuur]]-stookgrens,0),"")</f>
        <v>0</v>
      </c>
    </row>
    <row r="630" spans="1:15" x14ac:dyDescent="0.25">
      <c r="A630">
        <v>240</v>
      </c>
      <c r="B630">
        <v>20240321</v>
      </c>
      <c r="C630">
        <v>4.4000000000000004</v>
      </c>
      <c r="D630">
        <v>9.1</v>
      </c>
      <c r="E630">
        <v>495</v>
      </c>
      <c r="F630">
        <v>0</v>
      </c>
      <c r="G630">
        <v>1023.5</v>
      </c>
      <c r="H630">
        <v>87</v>
      </c>
      <c r="I630" s="101" t="s">
        <v>14</v>
      </c>
      <c r="J630" s="1">
        <f>DATEVALUE(RIGHT(jaar_zip[[#This Row],[YYYYMMDD]],2)&amp;"-"&amp;MID(jaar_zip[[#This Row],[YYYYMMDD]],5,2)&amp;"-"&amp;LEFT(jaar_zip[[#This Row],[YYYYMMDD]],4))</f>
        <v>45372</v>
      </c>
      <c r="K630" s="101" t="str">
        <f>IF(AND(VALUE(MONTH(jaar_zip[[#This Row],[Datum]]))=1,VALUE(WEEKNUM(jaar_zip[[#This Row],[Datum]],21))&gt;51),RIGHT(YEAR(jaar_zip[[#This Row],[Datum]])-1,2),RIGHT(YEAR(jaar_zip[[#This Row],[Datum]]),2))&amp;"-"&amp; TEXT(WEEKNUM(jaar_zip[[#This Row],[Datum]],21),"00")</f>
        <v>24-12</v>
      </c>
      <c r="L630" s="101">
        <f>MONTH(jaar_zip[[#This Row],[Datum]])</f>
        <v>3</v>
      </c>
      <c r="M630" s="101">
        <f>IF(ISNUMBER(jaar_zip[[#This Row],[etmaaltemperatuur]]),IF(jaar_zip[[#This Row],[etmaaltemperatuur]]&lt;stookgrens,stookgrens-jaar_zip[[#This Row],[etmaaltemperatuur]],0),"")</f>
        <v>8.9</v>
      </c>
      <c r="N630" s="101">
        <f>IF(ISNUMBER(jaar_zip[[#This Row],[graaddagen]]),IF(OR(MONTH(jaar_zip[[#This Row],[Datum]])=1,MONTH(jaar_zip[[#This Row],[Datum]])=2,MONTH(jaar_zip[[#This Row],[Datum]])=11,MONTH(jaar_zip[[#This Row],[Datum]])=12),1.1,IF(OR(MONTH(jaar_zip[[#This Row],[Datum]])=3,MONTH(jaar_zip[[#This Row],[Datum]])=10),1,0.8))*jaar_zip[[#This Row],[graaddagen]],"")</f>
        <v>8.9</v>
      </c>
      <c r="O630" s="101">
        <f>IF(ISNUMBER(jaar_zip[[#This Row],[etmaaltemperatuur]]),IF(jaar_zip[[#This Row],[etmaaltemperatuur]]&gt;stookgrens,jaar_zip[[#This Row],[etmaaltemperatuur]]-stookgrens,0),"")</f>
        <v>0</v>
      </c>
    </row>
    <row r="631" spans="1:15" x14ac:dyDescent="0.25">
      <c r="A631">
        <v>240</v>
      </c>
      <c r="B631">
        <v>20240322</v>
      </c>
      <c r="C631">
        <v>5.3</v>
      </c>
      <c r="D631">
        <v>9.5</v>
      </c>
      <c r="E631">
        <v>357</v>
      </c>
      <c r="F631">
        <v>0.6</v>
      </c>
      <c r="G631">
        <v>1015.4</v>
      </c>
      <c r="H631">
        <v>88</v>
      </c>
      <c r="I631" s="101" t="s">
        <v>14</v>
      </c>
      <c r="J631" s="1">
        <f>DATEVALUE(RIGHT(jaar_zip[[#This Row],[YYYYMMDD]],2)&amp;"-"&amp;MID(jaar_zip[[#This Row],[YYYYMMDD]],5,2)&amp;"-"&amp;LEFT(jaar_zip[[#This Row],[YYYYMMDD]],4))</f>
        <v>45373</v>
      </c>
      <c r="K631" s="101" t="str">
        <f>IF(AND(VALUE(MONTH(jaar_zip[[#This Row],[Datum]]))=1,VALUE(WEEKNUM(jaar_zip[[#This Row],[Datum]],21))&gt;51),RIGHT(YEAR(jaar_zip[[#This Row],[Datum]])-1,2),RIGHT(YEAR(jaar_zip[[#This Row],[Datum]]),2))&amp;"-"&amp; TEXT(WEEKNUM(jaar_zip[[#This Row],[Datum]],21),"00")</f>
        <v>24-12</v>
      </c>
      <c r="L631" s="101">
        <f>MONTH(jaar_zip[[#This Row],[Datum]])</f>
        <v>3</v>
      </c>
      <c r="M631" s="101">
        <f>IF(ISNUMBER(jaar_zip[[#This Row],[etmaaltemperatuur]]),IF(jaar_zip[[#This Row],[etmaaltemperatuur]]&lt;stookgrens,stookgrens-jaar_zip[[#This Row],[etmaaltemperatuur]],0),"")</f>
        <v>8.5</v>
      </c>
      <c r="N631" s="101">
        <f>IF(ISNUMBER(jaar_zip[[#This Row],[graaddagen]]),IF(OR(MONTH(jaar_zip[[#This Row],[Datum]])=1,MONTH(jaar_zip[[#This Row],[Datum]])=2,MONTH(jaar_zip[[#This Row],[Datum]])=11,MONTH(jaar_zip[[#This Row],[Datum]])=12),1.1,IF(OR(MONTH(jaar_zip[[#This Row],[Datum]])=3,MONTH(jaar_zip[[#This Row],[Datum]])=10),1,0.8))*jaar_zip[[#This Row],[graaddagen]],"")</f>
        <v>8.5</v>
      </c>
      <c r="O631" s="101">
        <f>IF(ISNUMBER(jaar_zip[[#This Row],[etmaaltemperatuur]]),IF(jaar_zip[[#This Row],[etmaaltemperatuur]]&gt;stookgrens,jaar_zip[[#This Row],[etmaaltemperatuur]]-stookgrens,0),"")</f>
        <v>0</v>
      </c>
    </row>
    <row r="632" spans="1:15" x14ac:dyDescent="0.25">
      <c r="A632">
        <v>240</v>
      </c>
      <c r="B632">
        <v>20240323</v>
      </c>
      <c r="C632">
        <v>7.5</v>
      </c>
      <c r="D632">
        <v>6.7</v>
      </c>
      <c r="E632">
        <v>1142</v>
      </c>
      <c r="F632">
        <v>5</v>
      </c>
      <c r="G632">
        <v>1007.4</v>
      </c>
      <c r="H632">
        <v>77</v>
      </c>
      <c r="I632" s="101" t="s">
        <v>14</v>
      </c>
      <c r="J632" s="1">
        <f>DATEVALUE(RIGHT(jaar_zip[[#This Row],[YYYYMMDD]],2)&amp;"-"&amp;MID(jaar_zip[[#This Row],[YYYYMMDD]],5,2)&amp;"-"&amp;LEFT(jaar_zip[[#This Row],[YYYYMMDD]],4))</f>
        <v>45374</v>
      </c>
      <c r="K632" s="101" t="str">
        <f>IF(AND(VALUE(MONTH(jaar_zip[[#This Row],[Datum]]))=1,VALUE(WEEKNUM(jaar_zip[[#This Row],[Datum]],21))&gt;51),RIGHT(YEAR(jaar_zip[[#This Row],[Datum]])-1,2),RIGHT(YEAR(jaar_zip[[#This Row],[Datum]]),2))&amp;"-"&amp; TEXT(WEEKNUM(jaar_zip[[#This Row],[Datum]],21),"00")</f>
        <v>24-12</v>
      </c>
      <c r="L632" s="101">
        <f>MONTH(jaar_zip[[#This Row],[Datum]])</f>
        <v>3</v>
      </c>
      <c r="M632" s="101">
        <f>IF(ISNUMBER(jaar_zip[[#This Row],[etmaaltemperatuur]]),IF(jaar_zip[[#This Row],[etmaaltemperatuur]]&lt;stookgrens,stookgrens-jaar_zip[[#This Row],[etmaaltemperatuur]],0),"")</f>
        <v>11.3</v>
      </c>
      <c r="N632" s="101">
        <f>IF(ISNUMBER(jaar_zip[[#This Row],[graaddagen]]),IF(OR(MONTH(jaar_zip[[#This Row],[Datum]])=1,MONTH(jaar_zip[[#This Row],[Datum]])=2,MONTH(jaar_zip[[#This Row],[Datum]])=11,MONTH(jaar_zip[[#This Row],[Datum]])=12),1.1,IF(OR(MONTH(jaar_zip[[#This Row],[Datum]])=3,MONTH(jaar_zip[[#This Row],[Datum]])=10),1,0.8))*jaar_zip[[#This Row],[graaddagen]],"")</f>
        <v>11.3</v>
      </c>
      <c r="O632" s="101">
        <f>IF(ISNUMBER(jaar_zip[[#This Row],[etmaaltemperatuur]]),IF(jaar_zip[[#This Row],[etmaaltemperatuur]]&gt;stookgrens,jaar_zip[[#This Row],[etmaaltemperatuur]]-stookgrens,0),"")</f>
        <v>0</v>
      </c>
    </row>
    <row r="633" spans="1:15" x14ac:dyDescent="0.25">
      <c r="A633">
        <v>240</v>
      </c>
      <c r="B633">
        <v>20240324</v>
      </c>
      <c r="C633">
        <v>8.6999999999999993</v>
      </c>
      <c r="D633">
        <v>6.8</v>
      </c>
      <c r="E633">
        <v>667</v>
      </c>
      <c r="F633">
        <v>8.1999999999999993</v>
      </c>
      <c r="G633">
        <v>1004.2</v>
      </c>
      <c r="H633">
        <v>85</v>
      </c>
      <c r="I633" s="101" t="s">
        <v>14</v>
      </c>
      <c r="J633" s="1">
        <f>DATEVALUE(RIGHT(jaar_zip[[#This Row],[YYYYMMDD]],2)&amp;"-"&amp;MID(jaar_zip[[#This Row],[YYYYMMDD]],5,2)&amp;"-"&amp;LEFT(jaar_zip[[#This Row],[YYYYMMDD]],4))</f>
        <v>45375</v>
      </c>
      <c r="K633" s="101" t="str">
        <f>IF(AND(VALUE(MONTH(jaar_zip[[#This Row],[Datum]]))=1,VALUE(WEEKNUM(jaar_zip[[#This Row],[Datum]],21))&gt;51),RIGHT(YEAR(jaar_zip[[#This Row],[Datum]])-1,2),RIGHT(YEAR(jaar_zip[[#This Row],[Datum]]),2))&amp;"-"&amp; TEXT(WEEKNUM(jaar_zip[[#This Row],[Datum]],21),"00")</f>
        <v>24-12</v>
      </c>
      <c r="L633" s="101">
        <f>MONTH(jaar_zip[[#This Row],[Datum]])</f>
        <v>3</v>
      </c>
      <c r="M633" s="101">
        <f>IF(ISNUMBER(jaar_zip[[#This Row],[etmaaltemperatuur]]),IF(jaar_zip[[#This Row],[etmaaltemperatuur]]&lt;stookgrens,stookgrens-jaar_zip[[#This Row],[etmaaltemperatuur]],0),"")</f>
        <v>11.2</v>
      </c>
      <c r="N633" s="101">
        <f>IF(ISNUMBER(jaar_zip[[#This Row],[graaddagen]]),IF(OR(MONTH(jaar_zip[[#This Row],[Datum]])=1,MONTH(jaar_zip[[#This Row],[Datum]])=2,MONTH(jaar_zip[[#This Row],[Datum]])=11,MONTH(jaar_zip[[#This Row],[Datum]])=12),1.1,IF(OR(MONTH(jaar_zip[[#This Row],[Datum]])=3,MONTH(jaar_zip[[#This Row],[Datum]])=10),1,0.8))*jaar_zip[[#This Row],[graaddagen]],"")</f>
        <v>11.2</v>
      </c>
      <c r="O633" s="101">
        <f>IF(ISNUMBER(jaar_zip[[#This Row],[etmaaltemperatuur]]),IF(jaar_zip[[#This Row],[etmaaltemperatuur]]&gt;stookgrens,jaar_zip[[#This Row],[etmaaltemperatuur]]-stookgrens,0),"")</f>
        <v>0</v>
      </c>
    </row>
    <row r="634" spans="1:15" x14ac:dyDescent="0.25">
      <c r="A634">
        <v>240</v>
      </c>
      <c r="B634">
        <v>20240325</v>
      </c>
      <c r="C634">
        <v>3.6</v>
      </c>
      <c r="D634">
        <v>7.4</v>
      </c>
      <c r="E634">
        <v>1604</v>
      </c>
      <c r="F634">
        <v>0</v>
      </c>
      <c r="G634">
        <v>1004</v>
      </c>
      <c r="H634">
        <v>71</v>
      </c>
      <c r="I634" s="101" t="s">
        <v>14</v>
      </c>
      <c r="J634" s="1">
        <f>DATEVALUE(RIGHT(jaar_zip[[#This Row],[YYYYMMDD]],2)&amp;"-"&amp;MID(jaar_zip[[#This Row],[YYYYMMDD]],5,2)&amp;"-"&amp;LEFT(jaar_zip[[#This Row],[YYYYMMDD]],4))</f>
        <v>45376</v>
      </c>
      <c r="K634" s="101" t="str">
        <f>IF(AND(VALUE(MONTH(jaar_zip[[#This Row],[Datum]]))=1,VALUE(WEEKNUM(jaar_zip[[#This Row],[Datum]],21))&gt;51),RIGHT(YEAR(jaar_zip[[#This Row],[Datum]])-1,2),RIGHT(YEAR(jaar_zip[[#This Row],[Datum]]),2))&amp;"-"&amp; TEXT(WEEKNUM(jaar_zip[[#This Row],[Datum]],21),"00")</f>
        <v>24-13</v>
      </c>
      <c r="L634" s="101">
        <f>MONTH(jaar_zip[[#This Row],[Datum]])</f>
        <v>3</v>
      </c>
      <c r="M634" s="101">
        <f>IF(ISNUMBER(jaar_zip[[#This Row],[etmaaltemperatuur]]),IF(jaar_zip[[#This Row],[etmaaltemperatuur]]&lt;stookgrens,stookgrens-jaar_zip[[#This Row],[etmaaltemperatuur]],0),"")</f>
        <v>10.6</v>
      </c>
      <c r="N634" s="101">
        <f>IF(ISNUMBER(jaar_zip[[#This Row],[graaddagen]]),IF(OR(MONTH(jaar_zip[[#This Row],[Datum]])=1,MONTH(jaar_zip[[#This Row],[Datum]])=2,MONTH(jaar_zip[[#This Row],[Datum]])=11,MONTH(jaar_zip[[#This Row],[Datum]])=12),1.1,IF(OR(MONTH(jaar_zip[[#This Row],[Datum]])=3,MONTH(jaar_zip[[#This Row],[Datum]])=10),1,0.8))*jaar_zip[[#This Row],[graaddagen]],"")</f>
        <v>10.6</v>
      </c>
      <c r="O634" s="101">
        <f>IF(ISNUMBER(jaar_zip[[#This Row],[etmaaltemperatuur]]),IF(jaar_zip[[#This Row],[etmaaltemperatuur]]&gt;stookgrens,jaar_zip[[#This Row],[etmaaltemperatuur]]-stookgrens,0),"")</f>
        <v>0</v>
      </c>
    </row>
    <row r="635" spans="1:15" x14ac:dyDescent="0.25">
      <c r="A635">
        <v>240</v>
      </c>
      <c r="B635">
        <v>20240326</v>
      </c>
      <c r="C635">
        <v>4.5999999999999996</v>
      </c>
      <c r="D635">
        <v>8.6</v>
      </c>
      <c r="E635">
        <v>1033</v>
      </c>
      <c r="F635">
        <v>0.1</v>
      </c>
      <c r="G635">
        <v>990.6</v>
      </c>
      <c r="H635">
        <v>71</v>
      </c>
      <c r="I635" s="101" t="s">
        <v>14</v>
      </c>
      <c r="J635" s="1">
        <f>DATEVALUE(RIGHT(jaar_zip[[#This Row],[YYYYMMDD]],2)&amp;"-"&amp;MID(jaar_zip[[#This Row],[YYYYMMDD]],5,2)&amp;"-"&amp;LEFT(jaar_zip[[#This Row],[YYYYMMDD]],4))</f>
        <v>45377</v>
      </c>
      <c r="K635" s="101" t="str">
        <f>IF(AND(VALUE(MONTH(jaar_zip[[#This Row],[Datum]]))=1,VALUE(WEEKNUM(jaar_zip[[#This Row],[Datum]],21))&gt;51),RIGHT(YEAR(jaar_zip[[#This Row],[Datum]])-1,2),RIGHT(YEAR(jaar_zip[[#This Row],[Datum]]),2))&amp;"-"&amp; TEXT(WEEKNUM(jaar_zip[[#This Row],[Datum]],21),"00")</f>
        <v>24-13</v>
      </c>
      <c r="L635" s="101">
        <f>MONTH(jaar_zip[[#This Row],[Datum]])</f>
        <v>3</v>
      </c>
      <c r="M635" s="101">
        <f>IF(ISNUMBER(jaar_zip[[#This Row],[etmaaltemperatuur]]),IF(jaar_zip[[#This Row],[etmaaltemperatuur]]&lt;stookgrens,stookgrens-jaar_zip[[#This Row],[etmaaltemperatuur]],0),"")</f>
        <v>9.4</v>
      </c>
      <c r="N635" s="101">
        <f>IF(ISNUMBER(jaar_zip[[#This Row],[graaddagen]]),IF(OR(MONTH(jaar_zip[[#This Row],[Datum]])=1,MONTH(jaar_zip[[#This Row],[Datum]])=2,MONTH(jaar_zip[[#This Row],[Datum]])=11,MONTH(jaar_zip[[#This Row],[Datum]])=12),1.1,IF(OR(MONTH(jaar_zip[[#This Row],[Datum]])=3,MONTH(jaar_zip[[#This Row],[Datum]])=10),1,0.8))*jaar_zip[[#This Row],[graaddagen]],"")</f>
        <v>9.4</v>
      </c>
      <c r="O635" s="101">
        <f>IF(ISNUMBER(jaar_zip[[#This Row],[etmaaltemperatuur]]),IF(jaar_zip[[#This Row],[etmaaltemperatuur]]&gt;stookgrens,jaar_zip[[#This Row],[etmaaltemperatuur]]-stookgrens,0),"")</f>
        <v>0</v>
      </c>
    </row>
    <row r="636" spans="1:15" x14ac:dyDescent="0.25">
      <c r="A636">
        <v>240</v>
      </c>
      <c r="B636">
        <v>20240327</v>
      </c>
      <c r="C636">
        <v>5</v>
      </c>
      <c r="D636">
        <v>9.8000000000000007</v>
      </c>
      <c r="E636">
        <v>1044</v>
      </c>
      <c r="F636">
        <v>-0.1</v>
      </c>
      <c r="G636">
        <v>985.7</v>
      </c>
      <c r="H636">
        <v>77</v>
      </c>
      <c r="I636" s="101" t="s">
        <v>14</v>
      </c>
      <c r="J636" s="1">
        <f>DATEVALUE(RIGHT(jaar_zip[[#This Row],[YYYYMMDD]],2)&amp;"-"&amp;MID(jaar_zip[[#This Row],[YYYYMMDD]],5,2)&amp;"-"&amp;LEFT(jaar_zip[[#This Row],[YYYYMMDD]],4))</f>
        <v>45378</v>
      </c>
      <c r="K636" s="101" t="str">
        <f>IF(AND(VALUE(MONTH(jaar_zip[[#This Row],[Datum]]))=1,VALUE(WEEKNUM(jaar_zip[[#This Row],[Datum]],21))&gt;51),RIGHT(YEAR(jaar_zip[[#This Row],[Datum]])-1,2),RIGHT(YEAR(jaar_zip[[#This Row],[Datum]]),2))&amp;"-"&amp; TEXT(WEEKNUM(jaar_zip[[#This Row],[Datum]],21),"00")</f>
        <v>24-13</v>
      </c>
      <c r="L636" s="101">
        <f>MONTH(jaar_zip[[#This Row],[Datum]])</f>
        <v>3</v>
      </c>
      <c r="M636" s="101">
        <f>IF(ISNUMBER(jaar_zip[[#This Row],[etmaaltemperatuur]]),IF(jaar_zip[[#This Row],[etmaaltemperatuur]]&lt;stookgrens,stookgrens-jaar_zip[[#This Row],[etmaaltemperatuur]],0),"")</f>
        <v>8.1999999999999993</v>
      </c>
      <c r="N636" s="101">
        <f>IF(ISNUMBER(jaar_zip[[#This Row],[graaddagen]]),IF(OR(MONTH(jaar_zip[[#This Row],[Datum]])=1,MONTH(jaar_zip[[#This Row],[Datum]])=2,MONTH(jaar_zip[[#This Row],[Datum]])=11,MONTH(jaar_zip[[#This Row],[Datum]])=12),1.1,IF(OR(MONTH(jaar_zip[[#This Row],[Datum]])=3,MONTH(jaar_zip[[#This Row],[Datum]])=10),1,0.8))*jaar_zip[[#This Row],[graaddagen]],"")</f>
        <v>8.1999999999999993</v>
      </c>
      <c r="O636" s="101">
        <f>IF(ISNUMBER(jaar_zip[[#This Row],[etmaaltemperatuur]]),IF(jaar_zip[[#This Row],[etmaaltemperatuur]]&gt;stookgrens,jaar_zip[[#This Row],[etmaaltemperatuur]]-stookgrens,0),"")</f>
        <v>0</v>
      </c>
    </row>
    <row r="637" spans="1:15" x14ac:dyDescent="0.25">
      <c r="A637">
        <v>240</v>
      </c>
      <c r="B637">
        <v>20240328</v>
      </c>
      <c r="C637">
        <v>7</v>
      </c>
      <c r="D637">
        <v>9</v>
      </c>
      <c r="E637">
        <v>913</v>
      </c>
      <c r="F637">
        <v>1.3</v>
      </c>
      <c r="G637">
        <v>985.3</v>
      </c>
      <c r="H637">
        <v>73</v>
      </c>
      <c r="I637" s="101" t="s">
        <v>14</v>
      </c>
      <c r="J637" s="1">
        <f>DATEVALUE(RIGHT(jaar_zip[[#This Row],[YYYYMMDD]],2)&amp;"-"&amp;MID(jaar_zip[[#This Row],[YYYYMMDD]],5,2)&amp;"-"&amp;LEFT(jaar_zip[[#This Row],[YYYYMMDD]],4))</f>
        <v>45379</v>
      </c>
      <c r="K637" s="101" t="str">
        <f>IF(AND(VALUE(MONTH(jaar_zip[[#This Row],[Datum]]))=1,VALUE(WEEKNUM(jaar_zip[[#This Row],[Datum]],21))&gt;51),RIGHT(YEAR(jaar_zip[[#This Row],[Datum]])-1,2),RIGHT(YEAR(jaar_zip[[#This Row],[Datum]]),2))&amp;"-"&amp; TEXT(WEEKNUM(jaar_zip[[#This Row],[Datum]],21),"00")</f>
        <v>24-13</v>
      </c>
      <c r="L637" s="101">
        <f>MONTH(jaar_zip[[#This Row],[Datum]])</f>
        <v>3</v>
      </c>
      <c r="M637" s="101">
        <f>IF(ISNUMBER(jaar_zip[[#This Row],[etmaaltemperatuur]]),IF(jaar_zip[[#This Row],[etmaaltemperatuur]]&lt;stookgrens,stookgrens-jaar_zip[[#This Row],[etmaaltemperatuur]],0),"")</f>
        <v>9</v>
      </c>
      <c r="N637" s="101">
        <f>IF(ISNUMBER(jaar_zip[[#This Row],[graaddagen]]),IF(OR(MONTH(jaar_zip[[#This Row],[Datum]])=1,MONTH(jaar_zip[[#This Row],[Datum]])=2,MONTH(jaar_zip[[#This Row],[Datum]])=11,MONTH(jaar_zip[[#This Row],[Datum]])=12),1.1,IF(OR(MONTH(jaar_zip[[#This Row],[Datum]])=3,MONTH(jaar_zip[[#This Row],[Datum]])=10),1,0.8))*jaar_zip[[#This Row],[graaddagen]],"")</f>
        <v>9</v>
      </c>
      <c r="O637" s="101">
        <f>IF(ISNUMBER(jaar_zip[[#This Row],[etmaaltemperatuur]]),IF(jaar_zip[[#This Row],[etmaaltemperatuur]]&gt;stookgrens,jaar_zip[[#This Row],[etmaaltemperatuur]]-stookgrens,0),"")</f>
        <v>0</v>
      </c>
    </row>
    <row r="638" spans="1:15" x14ac:dyDescent="0.25">
      <c r="A638">
        <v>240</v>
      </c>
      <c r="B638">
        <v>20240329</v>
      </c>
      <c r="C638">
        <v>6.2</v>
      </c>
      <c r="D638">
        <v>10.7</v>
      </c>
      <c r="E638">
        <v>1258</v>
      </c>
      <c r="F638">
        <v>0.5</v>
      </c>
      <c r="G638">
        <v>992.5</v>
      </c>
      <c r="H638">
        <v>72</v>
      </c>
      <c r="I638" s="101" t="s">
        <v>14</v>
      </c>
      <c r="J638" s="1">
        <f>DATEVALUE(RIGHT(jaar_zip[[#This Row],[YYYYMMDD]],2)&amp;"-"&amp;MID(jaar_zip[[#This Row],[YYYYMMDD]],5,2)&amp;"-"&amp;LEFT(jaar_zip[[#This Row],[YYYYMMDD]],4))</f>
        <v>45380</v>
      </c>
      <c r="K638" s="101" t="str">
        <f>IF(AND(VALUE(MONTH(jaar_zip[[#This Row],[Datum]]))=1,VALUE(WEEKNUM(jaar_zip[[#This Row],[Datum]],21))&gt;51),RIGHT(YEAR(jaar_zip[[#This Row],[Datum]])-1,2),RIGHT(YEAR(jaar_zip[[#This Row],[Datum]]),2))&amp;"-"&amp; TEXT(WEEKNUM(jaar_zip[[#This Row],[Datum]],21),"00")</f>
        <v>24-13</v>
      </c>
      <c r="L638" s="101">
        <f>MONTH(jaar_zip[[#This Row],[Datum]])</f>
        <v>3</v>
      </c>
      <c r="M638" s="101">
        <f>IF(ISNUMBER(jaar_zip[[#This Row],[etmaaltemperatuur]]),IF(jaar_zip[[#This Row],[etmaaltemperatuur]]&lt;stookgrens,stookgrens-jaar_zip[[#This Row],[etmaaltemperatuur]],0),"")</f>
        <v>7.3000000000000007</v>
      </c>
      <c r="N638" s="101">
        <f>IF(ISNUMBER(jaar_zip[[#This Row],[graaddagen]]),IF(OR(MONTH(jaar_zip[[#This Row],[Datum]])=1,MONTH(jaar_zip[[#This Row],[Datum]])=2,MONTH(jaar_zip[[#This Row],[Datum]])=11,MONTH(jaar_zip[[#This Row],[Datum]])=12),1.1,IF(OR(MONTH(jaar_zip[[#This Row],[Datum]])=3,MONTH(jaar_zip[[#This Row],[Datum]])=10),1,0.8))*jaar_zip[[#This Row],[graaddagen]],"")</f>
        <v>7.3000000000000007</v>
      </c>
      <c r="O638" s="101">
        <f>IF(ISNUMBER(jaar_zip[[#This Row],[etmaaltemperatuur]]),IF(jaar_zip[[#This Row],[etmaaltemperatuur]]&gt;stookgrens,jaar_zip[[#This Row],[etmaaltemperatuur]]-stookgrens,0),"")</f>
        <v>0</v>
      </c>
    </row>
    <row r="639" spans="1:15" x14ac:dyDescent="0.25">
      <c r="A639">
        <v>240</v>
      </c>
      <c r="B639">
        <v>20240330</v>
      </c>
      <c r="C639">
        <v>2.8</v>
      </c>
      <c r="D639">
        <v>8.4</v>
      </c>
      <c r="E639">
        <v>276</v>
      </c>
      <c r="F639">
        <v>4.4000000000000004</v>
      </c>
      <c r="G639">
        <v>997.1</v>
      </c>
      <c r="H639">
        <v>94</v>
      </c>
      <c r="I639" s="101" t="s">
        <v>14</v>
      </c>
      <c r="J639" s="1">
        <f>DATEVALUE(RIGHT(jaar_zip[[#This Row],[YYYYMMDD]],2)&amp;"-"&amp;MID(jaar_zip[[#This Row],[YYYYMMDD]],5,2)&amp;"-"&amp;LEFT(jaar_zip[[#This Row],[YYYYMMDD]],4))</f>
        <v>45381</v>
      </c>
      <c r="K639" s="101" t="str">
        <f>IF(AND(VALUE(MONTH(jaar_zip[[#This Row],[Datum]]))=1,VALUE(WEEKNUM(jaar_zip[[#This Row],[Datum]],21))&gt;51),RIGHT(YEAR(jaar_zip[[#This Row],[Datum]])-1,2),RIGHT(YEAR(jaar_zip[[#This Row],[Datum]]),2))&amp;"-"&amp; TEXT(WEEKNUM(jaar_zip[[#This Row],[Datum]],21),"00")</f>
        <v>24-13</v>
      </c>
      <c r="L639" s="101">
        <f>MONTH(jaar_zip[[#This Row],[Datum]])</f>
        <v>3</v>
      </c>
      <c r="M639" s="101">
        <f>IF(ISNUMBER(jaar_zip[[#This Row],[etmaaltemperatuur]]),IF(jaar_zip[[#This Row],[etmaaltemperatuur]]&lt;stookgrens,stookgrens-jaar_zip[[#This Row],[etmaaltemperatuur]],0),"")</f>
        <v>9.6</v>
      </c>
      <c r="N639" s="101">
        <f>IF(ISNUMBER(jaar_zip[[#This Row],[graaddagen]]),IF(OR(MONTH(jaar_zip[[#This Row],[Datum]])=1,MONTH(jaar_zip[[#This Row],[Datum]])=2,MONTH(jaar_zip[[#This Row],[Datum]])=11,MONTH(jaar_zip[[#This Row],[Datum]])=12),1.1,IF(OR(MONTH(jaar_zip[[#This Row],[Datum]])=3,MONTH(jaar_zip[[#This Row],[Datum]])=10),1,0.8))*jaar_zip[[#This Row],[graaddagen]],"")</f>
        <v>9.6</v>
      </c>
      <c r="O639" s="101">
        <f>IF(ISNUMBER(jaar_zip[[#This Row],[etmaaltemperatuur]]),IF(jaar_zip[[#This Row],[etmaaltemperatuur]]&gt;stookgrens,jaar_zip[[#This Row],[etmaaltemperatuur]]-stookgrens,0),"")</f>
        <v>0</v>
      </c>
    </row>
    <row r="640" spans="1:15" x14ac:dyDescent="0.25">
      <c r="A640">
        <v>240</v>
      </c>
      <c r="B640">
        <v>20240331</v>
      </c>
      <c r="C640">
        <v>3.8</v>
      </c>
      <c r="D640">
        <v>9.6999999999999993</v>
      </c>
      <c r="E640">
        <v>975</v>
      </c>
      <c r="F640">
        <v>9.9</v>
      </c>
      <c r="G640">
        <v>996.3</v>
      </c>
      <c r="H640">
        <v>92</v>
      </c>
      <c r="I640" s="101" t="s">
        <v>14</v>
      </c>
      <c r="J640" s="1">
        <f>DATEVALUE(RIGHT(jaar_zip[[#This Row],[YYYYMMDD]],2)&amp;"-"&amp;MID(jaar_zip[[#This Row],[YYYYMMDD]],5,2)&amp;"-"&amp;LEFT(jaar_zip[[#This Row],[YYYYMMDD]],4))</f>
        <v>45382</v>
      </c>
      <c r="K640" s="101" t="str">
        <f>IF(AND(VALUE(MONTH(jaar_zip[[#This Row],[Datum]]))=1,VALUE(WEEKNUM(jaar_zip[[#This Row],[Datum]],21))&gt;51),RIGHT(YEAR(jaar_zip[[#This Row],[Datum]])-1,2),RIGHT(YEAR(jaar_zip[[#This Row],[Datum]]),2))&amp;"-"&amp; TEXT(WEEKNUM(jaar_zip[[#This Row],[Datum]],21),"00")</f>
        <v>24-13</v>
      </c>
      <c r="L640" s="101">
        <f>MONTH(jaar_zip[[#This Row],[Datum]])</f>
        <v>3</v>
      </c>
      <c r="M640" s="101">
        <f>IF(ISNUMBER(jaar_zip[[#This Row],[etmaaltemperatuur]]),IF(jaar_zip[[#This Row],[etmaaltemperatuur]]&lt;stookgrens,stookgrens-jaar_zip[[#This Row],[etmaaltemperatuur]],0),"")</f>
        <v>8.3000000000000007</v>
      </c>
      <c r="N640" s="101">
        <f>IF(ISNUMBER(jaar_zip[[#This Row],[graaddagen]]),IF(OR(MONTH(jaar_zip[[#This Row],[Datum]])=1,MONTH(jaar_zip[[#This Row],[Datum]])=2,MONTH(jaar_zip[[#This Row],[Datum]])=11,MONTH(jaar_zip[[#This Row],[Datum]])=12),1.1,IF(OR(MONTH(jaar_zip[[#This Row],[Datum]])=3,MONTH(jaar_zip[[#This Row],[Datum]])=10),1,0.8))*jaar_zip[[#This Row],[graaddagen]],"")</f>
        <v>8.3000000000000007</v>
      </c>
      <c r="O640" s="101">
        <f>IF(ISNUMBER(jaar_zip[[#This Row],[etmaaltemperatuur]]),IF(jaar_zip[[#This Row],[etmaaltemperatuur]]&gt;stookgrens,jaar_zip[[#This Row],[etmaaltemperatuur]]-stookgrens,0),"")</f>
        <v>0</v>
      </c>
    </row>
    <row r="641" spans="1:15" x14ac:dyDescent="0.25">
      <c r="A641">
        <v>240</v>
      </c>
      <c r="B641">
        <v>20240401</v>
      </c>
      <c r="C641">
        <v>4.8</v>
      </c>
      <c r="D641">
        <v>9.8000000000000007</v>
      </c>
      <c r="E641">
        <v>917</v>
      </c>
      <c r="F641">
        <v>0</v>
      </c>
      <c r="G641">
        <v>996.3</v>
      </c>
      <c r="H641">
        <v>84</v>
      </c>
      <c r="I641" s="101" t="s">
        <v>14</v>
      </c>
      <c r="J641" s="1">
        <f>DATEVALUE(RIGHT(jaar_zip[[#This Row],[YYYYMMDD]],2)&amp;"-"&amp;MID(jaar_zip[[#This Row],[YYYYMMDD]],5,2)&amp;"-"&amp;LEFT(jaar_zip[[#This Row],[YYYYMMDD]],4))</f>
        <v>45383</v>
      </c>
      <c r="K641" s="101" t="str">
        <f>IF(AND(VALUE(MONTH(jaar_zip[[#This Row],[Datum]]))=1,VALUE(WEEKNUM(jaar_zip[[#This Row],[Datum]],21))&gt;51),RIGHT(YEAR(jaar_zip[[#This Row],[Datum]])-1,2),RIGHT(YEAR(jaar_zip[[#This Row],[Datum]]),2))&amp;"-"&amp; TEXT(WEEKNUM(jaar_zip[[#This Row],[Datum]],21),"00")</f>
        <v>24-14</v>
      </c>
      <c r="L641" s="101">
        <f>MONTH(jaar_zip[[#This Row],[Datum]])</f>
        <v>4</v>
      </c>
      <c r="M641" s="101">
        <f>IF(ISNUMBER(jaar_zip[[#This Row],[etmaaltemperatuur]]),IF(jaar_zip[[#This Row],[etmaaltemperatuur]]&lt;stookgrens,stookgrens-jaar_zip[[#This Row],[etmaaltemperatuur]],0),"")</f>
        <v>8.1999999999999993</v>
      </c>
      <c r="N641" s="101">
        <f>IF(ISNUMBER(jaar_zip[[#This Row],[graaddagen]]),IF(OR(MONTH(jaar_zip[[#This Row],[Datum]])=1,MONTH(jaar_zip[[#This Row],[Datum]])=2,MONTH(jaar_zip[[#This Row],[Datum]])=11,MONTH(jaar_zip[[#This Row],[Datum]])=12),1.1,IF(OR(MONTH(jaar_zip[[#This Row],[Datum]])=3,MONTH(jaar_zip[[#This Row],[Datum]])=10),1,0.8))*jaar_zip[[#This Row],[graaddagen]],"")</f>
        <v>6.56</v>
      </c>
      <c r="O641" s="101">
        <f>IF(ISNUMBER(jaar_zip[[#This Row],[etmaaltemperatuur]]),IF(jaar_zip[[#This Row],[etmaaltemperatuur]]&gt;stookgrens,jaar_zip[[#This Row],[etmaaltemperatuur]]-stookgrens,0),"")</f>
        <v>0</v>
      </c>
    </row>
    <row r="642" spans="1:15" x14ac:dyDescent="0.25">
      <c r="A642">
        <v>240</v>
      </c>
      <c r="B642">
        <v>20240402</v>
      </c>
      <c r="C642">
        <v>6.1</v>
      </c>
      <c r="D642">
        <v>9.8000000000000007</v>
      </c>
      <c r="E642">
        <v>817</v>
      </c>
      <c r="F642">
        <v>0.7</v>
      </c>
      <c r="G642">
        <v>1004.5</v>
      </c>
      <c r="H642">
        <v>86</v>
      </c>
      <c r="I642" s="101" t="s">
        <v>14</v>
      </c>
      <c r="J642" s="1">
        <f>DATEVALUE(RIGHT(jaar_zip[[#This Row],[YYYYMMDD]],2)&amp;"-"&amp;MID(jaar_zip[[#This Row],[YYYYMMDD]],5,2)&amp;"-"&amp;LEFT(jaar_zip[[#This Row],[YYYYMMDD]],4))</f>
        <v>45384</v>
      </c>
      <c r="K642" s="101" t="str">
        <f>IF(AND(VALUE(MONTH(jaar_zip[[#This Row],[Datum]]))=1,VALUE(WEEKNUM(jaar_zip[[#This Row],[Datum]],21))&gt;51),RIGHT(YEAR(jaar_zip[[#This Row],[Datum]])-1,2),RIGHT(YEAR(jaar_zip[[#This Row],[Datum]]),2))&amp;"-"&amp; TEXT(WEEKNUM(jaar_zip[[#This Row],[Datum]],21),"00")</f>
        <v>24-14</v>
      </c>
      <c r="L642" s="101">
        <f>MONTH(jaar_zip[[#This Row],[Datum]])</f>
        <v>4</v>
      </c>
      <c r="M642" s="101">
        <f>IF(ISNUMBER(jaar_zip[[#This Row],[etmaaltemperatuur]]),IF(jaar_zip[[#This Row],[etmaaltemperatuur]]&lt;stookgrens,stookgrens-jaar_zip[[#This Row],[etmaaltemperatuur]],0),"")</f>
        <v>8.1999999999999993</v>
      </c>
      <c r="N642" s="101">
        <f>IF(ISNUMBER(jaar_zip[[#This Row],[graaddagen]]),IF(OR(MONTH(jaar_zip[[#This Row],[Datum]])=1,MONTH(jaar_zip[[#This Row],[Datum]])=2,MONTH(jaar_zip[[#This Row],[Datum]])=11,MONTH(jaar_zip[[#This Row],[Datum]])=12),1.1,IF(OR(MONTH(jaar_zip[[#This Row],[Datum]])=3,MONTH(jaar_zip[[#This Row],[Datum]])=10),1,0.8))*jaar_zip[[#This Row],[graaddagen]],"")</f>
        <v>6.56</v>
      </c>
      <c r="O642" s="101">
        <f>IF(ISNUMBER(jaar_zip[[#This Row],[etmaaltemperatuur]]),IF(jaar_zip[[#This Row],[etmaaltemperatuur]]&gt;stookgrens,jaar_zip[[#This Row],[etmaaltemperatuur]]-stookgrens,0),"")</f>
        <v>0</v>
      </c>
    </row>
    <row r="643" spans="1:15" x14ac:dyDescent="0.25">
      <c r="A643">
        <v>240</v>
      </c>
      <c r="B643">
        <v>20240403</v>
      </c>
      <c r="C643">
        <v>6.5</v>
      </c>
      <c r="D643">
        <v>11.1</v>
      </c>
      <c r="E643">
        <v>691</v>
      </c>
      <c r="F643">
        <v>3.9</v>
      </c>
      <c r="G643">
        <v>1003.2</v>
      </c>
      <c r="H643">
        <v>88</v>
      </c>
      <c r="I643" s="101" t="s">
        <v>14</v>
      </c>
      <c r="J643" s="1">
        <f>DATEVALUE(RIGHT(jaar_zip[[#This Row],[YYYYMMDD]],2)&amp;"-"&amp;MID(jaar_zip[[#This Row],[YYYYMMDD]],5,2)&amp;"-"&amp;LEFT(jaar_zip[[#This Row],[YYYYMMDD]],4))</f>
        <v>45385</v>
      </c>
      <c r="K643" s="101" t="str">
        <f>IF(AND(VALUE(MONTH(jaar_zip[[#This Row],[Datum]]))=1,VALUE(WEEKNUM(jaar_zip[[#This Row],[Datum]],21))&gt;51),RIGHT(YEAR(jaar_zip[[#This Row],[Datum]])-1,2),RIGHT(YEAR(jaar_zip[[#This Row],[Datum]]),2))&amp;"-"&amp; TEXT(WEEKNUM(jaar_zip[[#This Row],[Datum]],21),"00")</f>
        <v>24-14</v>
      </c>
      <c r="L643" s="101">
        <f>MONTH(jaar_zip[[#This Row],[Datum]])</f>
        <v>4</v>
      </c>
      <c r="M643" s="101">
        <f>IF(ISNUMBER(jaar_zip[[#This Row],[etmaaltemperatuur]]),IF(jaar_zip[[#This Row],[etmaaltemperatuur]]&lt;stookgrens,stookgrens-jaar_zip[[#This Row],[etmaaltemperatuur]],0),"")</f>
        <v>6.9</v>
      </c>
      <c r="N643" s="101">
        <f>IF(ISNUMBER(jaar_zip[[#This Row],[graaddagen]]),IF(OR(MONTH(jaar_zip[[#This Row],[Datum]])=1,MONTH(jaar_zip[[#This Row],[Datum]])=2,MONTH(jaar_zip[[#This Row],[Datum]])=11,MONTH(jaar_zip[[#This Row],[Datum]])=12),1.1,IF(OR(MONTH(jaar_zip[[#This Row],[Datum]])=3,MONTH(jaar_zip[[#This Row],[Datum]])=10),1,0.8))*jaar_zip[[#This Row],[graaddagen]],"")</f>
        <v>5.5200000000000005</v>
      </c>
      <c r="O643" s="101">
        <f>IF(ISNUMBER(jaar_zip[[#This Row],[etmaaltemperatuur]]),IF(jaar_zip[[#This Row],[etmaaltemperatuur]]&gt;stookgrens,jaar_zip[[#This Row],[etmaaltemperatuur]]-stookgrens,0),"")</f>
        <v>0</v>
      </c>
    </row>
    <row r="644" spans="1:15" x14ac:dyDescent="0.25">
      <c r="A644">
        <v>240</v>
      </c>
      <c r="B644">
        <v>20240404</v>
      </c>
      <c r="C644">
        <v>7.9</v>
      </c>
      <c r="D644">
        <v>11.8</v>
      </c>
      <c r="E644">
        <v>1274</v>
      </c>
      <c r="F644">
        <v>4.7</v>
      </c>
      <c r="G644">
        <v>1004.4</v>
      </c>
      <c r="H644">
        <v>84</v>
      </c>
      <c r="I644" s="101" t="s">
        <v>14</v>
      </c>
      <c r="J644" s="1">
        <f>DATEVALUE(RIGHT(jaar_zip[[#This Row],[YYYYMMDD]],2)&amp;"-"&amp;MID(jaar_zip[[#This Row],[YYYYMMDD]],5,2)&amp;"-"&amp;LEFT(jaar_zip[[#This Row],[YYYYMMDD]],4))</f>
        <v>45386</v>
      </c>
      <c r="K644" s="101" t="str">
        <f>IF(AND(VALUE(MONTH(jaar_zip[[#This Row],[Datum]]))=1,VALUE(WEEKNUM(jaar_zip[[#This Row],[Datum]],21))&gt;51),RIGHT(YEAR(jaar_zip[[#This Row],[Datum]])-1,2),RIGHT(YEAR(jaar_zip[[#This Row],[Datum]]),2))&amp;"-"&amp; TEXT(WEEKNUM(jaar_zip[[#This Row],[Datum]],21),"00")</f>
        <v>24-14</v>
      </c>
      <c r="L644" s="101">
        <f>MONTH(jaar_zip[[#This Row],[Datum]])</f>
        <v>4</v>
      </c>
      <c r="M644" s="101">
        <f>IF(ISNUMBER(jaar_zip[[#This Row],[etmaaltemperatuur]]),IF(jaar_zip[[#This Row],[etmaaltemperatuur]]&lt;stookgrens,stookgrens-jaar_zip[[#This Row],[etmaaltemperatuur]],0),"")</f>
        <v>6.1999999999999993</v>
      </c>
      <c r="N644" s="101">
        <f>IF(ISNUMBER(jaar_zip[[#This Row],[graaddagen]]),IF(OR(MONTH(jaar_zip[[#This Row],[Datum]])=1,MONTH(jaar_zip[[#This Row],[Datum]])=2,MONTH(jaar_zip[[#This Row],[Datum]])=11,MONTH(jaar_zip[[#This Row],[Datum]])=12),1.1,IF(OR(MONTH(jaar_zip[[#This Row],[Datum]])=3,MONTH(jaar_zip[[#This Row],[Datum]])=10),1,0.8))*jaar_zip[[#This Row],[graaddagen]],"")</f>
        <v>4.96</v>
      </c>
      <c r="O644" s="101">
        <f>IF(ISNUMBER(jaar_zip[[#This Row],[etmaaltemperatuur]]),IF(jaar_zip[[#This Row],[etmaaltemperatuur]]&gt;stookgrens,jaar_zip[[#This Row],[etmaaltemperatuur]]-stookgrens,0),"")</f>
        <v>0</v>
      </c>
    </row>
    <row r="645" spans="1:15" x14ac:dyDescent="0.25">
      <c r="A645">
        <v>240</v>
      </c>
      <c r="B645">
        <v>20240405</v>
      </c>
      <c r="C645">
        <v>7.6</v>
      </c>
      <c r="D645">
        <v>13.3</v>
      </c>
      <c r="E645">
        <v>1114</v>
      </c>
      <c r="F645">
        <v>2.6</v>
      </c>
      <c r="G645">
        <v>1007.5</v>
      </c>
      <c r="H645">
        <v>83</v>
      </c>
      <c r="I645" s="101" t="s">
        <v>14</v>
      </c>
      <c r="J645" s="1">
        <f>DATEVALUE(RIGHT(jaar_zip[[#This Row],[YYYYMMDD]],2)&amp;"-"&amp;MID(jaar_zip[[#This Row],[YYYYMMDD]],5,2)&amp;"-"&amp;LEFT(jaar_zip[[#This Row],[YYYYMMDD]],4))</f>
        <v>45387</v>
      </c>
      <c r="K645" s="101" t="str">
        <f>IF(AND(VALUE(MONTH(jaar_zip[[#This Row],[Datum]]))=1,VALUE(WEEKNUM(jaar_zip[[#This Row],[Datum]],21))&gt;51),RIGHT(YEAR(jaar_zip[[#This Row],[Datum]])-1,2),RIGHT(YEAR(jaar_zip[[#This Row],[Datum]]),2))&amp;"-"&amp; TEXT(WEEKNUM(jaar_zip[[#This Row],[Datum]],21),"00")</f>
        <v>24-14</v>
      </c>
      <c r="L645" s="101">
        <f>MONTH(jaar_zip[[#This Row],[Datum]])</f>
        <v>4</v>
      </c>
      <c r="M645" s="101">
        <f>IF(ISNUMBER(jaar_zip[[#This Row],[etmaaltemperatuur]]),IF(jaar_zip[[#This Row],[etmaaltemperatuur]]&lt;stookgrens,stookgrens-jaar_zip[[#This Row],[etmaaltemperatuur]],0),"")</f>
        <v>4.6999999999999993</v>
      </c>
      <c r="N645" s="101">
        <f>IF(ISNUMBER(jaar_zip[[#This Row],[graaddagen]]),IF(OR(MONTH(jaar_zip[[#This Row],[Datum]])=1,MONTH(jaar_zip[[#This Row],[Datum]])=2,MONTH(jaar_zip[[#This Row],[Datum]])=11,MONTH(jaar_zip[[#This Row],[Datum]])=12),1.1,IF(OR(MONTH(jaar_zip[[#This Row],[Datum]])=3,MONTH(jaar_zip[[#This Row],[Datum]])=10),1,0.8))*jaar_zip[[#This Row],[graaddagen]],"")</f>
        <v>3.76</v>
      </c>
      <c r="O645" s="101">
        <f>IF(ISNUMBER(jaar_zip[[#This Row],[etmaaltemperatuur]]),IF(jaar_zip[[#This Row],[etmaaltemperatuur]]&gt;stookgrens,jaar_zip[[#This Row],[etmaaltemperatuur]]-stookgrens,0),"")</f>
        <v>0</v>
      </c>
    </row>
    <row r="646" spans="1:15" x14ac:dyDescent="0.25">
      <c r="A646">
        <v>240</v>
      </c>
      <c r="B646">
        <v>20240406</v>
      </c>
      <c r="C646">
        <v>6.2</v>
      </c>
      <c r="D646">
        <v>17.399999999999999</v>
      </c>
      <c r="E646">
        <v>1505</v>
      </c>
      <c r="F646">
        <v>0</v>
      </c>
      <c r="G646">
        <v>1008</v>
      </c>
      <c r="H646">
        <v>69</v>
      </c>
      <c r="I646" s="101" t="s">
        <v>14</v>
      </c>
      <c r="J646" s="1">
        <f>DATEVALUE(RIGHT(jaar_zip[[#This Row],[YYYYMMDD]],2)&amp;"-"&amp;MID(jaar_zip[[#This Row],[YYYYMMDD]],5,2)&amp;"-"&amp;LEFT(jaar_zip[[#This Row],[YYYYMMDD]],4))</f>
        <v>45388</v>
      </c>
      <c r="K646" s="101" t="str">
        <f>IF(AND(VALUE(MONTH(jaar_zip[[#This Row],[Datum]]))=1,VALUE(WEEKNUM(jaar_zip[[#This Row],[Datum]],21))&gt;51),RIGHT(YEAR(jaar_zip[[#This Row],[Datum]])-1,2),RIGHT(YEAR(jaar_zip[[#This Row],[Datum]]),2))&amp;"-"&amp; TEXT(WEEKNUM(jaar_zip[[#This Row],[Datum]],21),"00")</f>
        <v>24-14</v>
      </c>
      <c r="L646" s="101">
        <f>MONTH(jaar_zip[[#This Row],[Datum]])</f>
        <v>4</v>
      </c>
      <c r="M646" s="101">
        <f>IF(ISNUMBER(jaar_zip[[#This Row],[etmaaltemperatuur]]),IF(jaar_zip[[#This Row],[etmaaltemperatuur]]&lt;stookgrens,stookgrens-jaar_zip[[#This Row],[etmaaltemperatuur]],0),"")</f>
        <v>0.60000000000000142</v>
      </c>
      <c r="N646" s="101">
        <f>IF(ISNUMBER(jaar_zip[[#This Row],[graaddagen]]),IF(OR(MONTH(jaar_zip[[#This Row],[Datum]])=1,MONTH(jaar_zip[[#This Row],[Datum]])=2,MONTH(jaar_zip[[#This Row],[Datum]])=11,MONTH(jaar_zip[[#This Row],[Datum]])=12),1.1,IF(OR(MONTH(jaar_zip[[#This Row],[Datum]])=3,MONTH(jaar_zip[[#This Row],[Datum]])=10),1,0.8))*jaar_zip[[#This Row],[graaddagen]],"")</f>
        <v>0.48000000000000115</v>
      </c>
      <c r="O646" s="101">
        <f>IF(ISNUMBER(jaar_zip[[#This Row],[etmaaltemperatuur]]),IF(jaar_zip[[#This Row],[etmaaltemperatuur]]&gt;stookgrens,jaar_zip[[#This Row],[etmaaltemperatuur]]-stookgrens,0),"")</f>
        <v>0</v>
      </c>
    </row>
    <row r="647" spans="1:15" x14ac:dyDescent="0.25">
      <c r="A647">
        <v>240</v>
      </c>
      <c r="B647">
        <v>20240407</v>
      </c>
      <c r="C647">
        <v>6.8</v>
      </c>
      <c r="D647">
        <v>15.1</v>
      </c>
      <c r="E647">
        <v>1937</v>
      </c>
      <c r="F647">
        <v>0.5</v>
      </c>
      <c r="G647">
        <v>1011.5</v>
      </c>
      <c r="H647">
        <v>68</v>
      </c>
      <c r="I647" s="101" t="s">
        <v>14</v>
      </c>
      <c r="J647" s="1">
        <f>DATEVALUE(RIGHT(jaar_zip[[#This Row],[YYYYMMDD]],2)&amp;"-"&amp;MID(jaar_zip[[#This Row],[YYYYMMDD]],5,2)&amp;"-"&amp;LEFT(jaar_zip[[#This Row],[YYYYMMDD]],4))</f>
        <v>45389</v>
      </c>
      <c r="K647" s="101" t="str">
        <f>IF(AND(VALUE(MONTH(jaar_zip[[#This Row],[Datum]]))=1,VALUE(WEEKNUM(jaar_zip[[#This Row],[Datum]],21))&gt;51),RIGHT(YEAR(jaar_zip[[#This Row],[Datum]])-1,2),RIGHT(YEAR(jaar_zip[[#This Row],[Datum]]),2))&amp;"-"&amp; TEXT(WEEKNUM(jaar_zip[[#This Row],[Datum]],21),"00")</f>
        <v>24-14</v>
      </c>
      <c r="L647" s="101">
        <f>MONTH(jaar_zip[[#This Row],[Datum]])</f>
        <v>4</v>
      </c>
      <c r="M647" s="101">
        <f>IF(ISNUMBER(jaar_zip[[#This Row],[etmaaltemperatuur]]),IF(jaar_zip[[#This Row],[etmaaltemperatuur]]&lt;stookgrens,stookgrens-jaar_zip[[#This Row],[etmaaltemperatuur]],0),"")</f>
        <v>2.9000000000000004</v>
      </c>
      <c r="N647" s="101">
        <f>IF(ISNUMBER(jaar_zip[[#This Row],[graaddagen]]),IF(OR(MONTH(jaar_zip[[#This Row],[Datum]])=1,MONTH(jaar_zip[[#This Row],[Datum]])=2,MONTH(jaar_zip[[#This Row],[Datum]])=11,MONTH(jaar_zip[[#This Row],[Datum]])=12),1.1,IF(OR(MONTH(jaar_zip[[#This Row],[Datum]])=3,MONTH(jaar_zip[[#This Row],[Datum]])=10),1,0.8))*jaar_zip[[#This Row],[graaddagen]],"")</f>
        <v>2.3200000000000003</v>
      </c>
      <c r="O647" s="101">
        <f>IF(ISNUMBER(jaar_zip[[#This Row],[etmaaltemperatuur]]),IF(jaar_zip[[#This Row],[etmaaltemperatuur]]&gt;stookgrens,jaar_zip[[#This Row],[etmaaltemperatuur]]-stookgrens,0),"")</f>
        <v>0</v>
      </c>
    </row>
    <row r="648" spans="1:15" x14ac:dyDescent="0.25">
      <c r="A648">
        <v>240</v>
      </c>
      <c r="B648">
        <v>20240408</v>
      </c>
      <c r="C648">
        <v>3.7</v>
      </c>
      <c r="D648">
        <v>15.1</v>
      </c>
      <c r="E648">
        <v>1190</v>
      </c>
      <c r="F648">
        <v>4.3</v>
      </c>
      <c r="G648">
        <v>1007.2</v>
      </c>
      <c r="H648">
        <v>80</v>
      </c>
      <c r="I648" s="101" t="s">
        <v>14</v>
      </c>
      <c r="J648" s="1">
        <f>DATEVALUE(RIGHT(jaar_zip[[#This Row],[YYYYMMDD]],2)&amp;"-"&amp;MID(jaar_zip[[#This Row],[YYYYMMDD]],5,2)&amp;"-"&amp;LEFT(jaar_zip[[#This Row],[YYYYMMDD]],4))</f>
        <v>45390</v>
      </c>
      <c r="K648" s="101" t="str">
        <f>IF(AND(VALUE(MONTH(jaar_zip[[#This Row],[Datum]]))=1,VALUE(WEEKNUM(jaar_zip[[#This Row],[Datum]],21))&gt;51),RIGHT(YEAR(jaar_zip[[#This Row],[Datum]])-1,2),RIGHT(YEAR(jaar_zip[[#This Row],[Datum]]),2))&amp;"-"&amp; TEXT(WEEKNUM(jaar_zip[[#This Row],[Datum]],21),"00")</f>
        <v>24-15</v>
      </c>
      <c r="L648" s="101">
        <f>MONTH(jaar_zip[[#This Row],[Datum]])</f>
        <v>4</v>
      </c>
      <c r="M648" s="101">
        <f>IF(ISNUMBER(jaar_zip[[#This Row],[etmaaltemperatuur]]),IF(jaar_zip[[#This Row],[etmaaltemperatuur]]&lt;stookgrens,stookgrens-jaar_zip[[#This Row],[etmaaltemperatuur]],0),"")</f>
        <v>2.9000000000000004</v>
      </c>
      <c r="N648" s="101">
        <f>IF(ISNUMBER(jaar_zip[[#This Row],[graaddagen]]),IF(OR(MONTH(jaar_zip[[#This Row],[Datum]])=1,MONTH(jaar_zip[[#This Row],[Datum]])=2,MONTH(jaar_zip[[#This Row],[Datum]])=11,MONTH(jaar_zip[[#This Row],[Datum]])=12),1.1,IF(OR(MONTH(jaar_zip[[#This Row],[Datum]])=3,MONTH(jaar_zip[[#This Row],[Datum]])=10),1,0.8))*jaar_zip[[#This Row],[graaddagen]],"")</f>
        <v>2.3200000000000003</v>
      </c>
      <c r="O648" s="101">
        <f>IF(ISNUMBER(jaar_zip[[#This Row],[etmaaltemperatuur]]),IF(jaar_zip[[#This Row],[etmaaltemperatuur]]&gt;stookgrens,jaar_zip[[#This Row],[etmaaltemperatuur]]-stookgrens,0),"")</f>
        <v>0</v>
      </c>
    </row>
    <row r="649" spans="1:15" x14ac:dyDescent="0.25">
      <c r="A649">
        <v>240</v>
      </c>
      <c r="B649">
        <v>20240409</v>
      </c>
      <c r="C649">
        <v>9.6</v>
      </c>
      <c r="D649">
        <v>11.1</v>
      </c>
      <c r="E649">
        <v>701</v>
      </c>
      <c r="F649">
        <v>1.6</v>
      </c>
      <c r="G649">
        <v>1009.2</v>
      </c>
      <c r="H649">
        <v>77</v>
      </c>
      <c r="I649" s="101" t="s">
        <v>14</v>
      </c>
      <c r="J649" s="1">
        <f>DATEVALUE(RIGHT(jaar_zip[[#This Row],[YYYYMMDD]],2)&amp;"-"&amp;MID(jaar_zip[[#This Row],[YYYYMMDD]],5,2)&amp;"-"&amp;LEFT(jaar_zip[[#This Row],[YYYYMMDD]],4))</f>
        <v>45391</v>
      </c>
      <c r="K649" s="101" t="str">
        <f>IF(AND(VALUE(MONTH(jaar_zip[[#This Row],[Datum]]))=1,VALUE(WEEKNUM(jaar_zip[[#This Row],[Datum]],21))&gt;51),RIGHT(YEAR(jaar_zip[[#This Row],[Datum]])-1,2),RIGHT(YEAR(jaar_zip[[#This Row],[Datum]]),2))&amp;"-"&amp; TEXT(WEEKNUM(jaar_zip[[#This Row],[Datum]],21),"00")</f>
        <v>24-15</v>
      </c>
      <c r="L649" s="101">
        <f>MONTH(jaar_zip[[#This Row],[Datum]])</f>
        <v>4</v>
      </c>
      <c r="M649" s="101">
        <f>IF(ISNUMBER(jaar_zip[[#This Row],[etmaaltemperatuur]]),IF(jaar_zip[[#This Row],[etmaaltemperatuur]]&lt;stookgrens,stookgrens-jaar_zip[[#This Row],[etmaaltemperatuur]],0),"")</f>
        <v>6.9</v>
      </c>
      <c r="N649" s="101">
        <f>IF(ISNUMBER(jaar_zip[[#This Row],[graaddagen]]),IF(OR(MONTH(jaar_zip[[#This Row],[Datum]])=1,MONTH(jaar_zip[[#This Row],[Datum]])=2,MONTH(jaar_zip[[#This Row],[Datum]])=11,MONTH(jaar_zip[[#This Row],[Datum]])=12),1.1,IF(OR(MONTH(jaar_zip[[#This Row],[Datum]])=3,MONTH(jaar_zip[[#This Row],[Datum]])=10),1,0.8))*jaar_zip[[#This Row],[graaddagen]],"")</f>
        <v>5.5200000000000005</v>
      </c>
      <c r="O649" s="101">
        <f>IF(ISNUMBER(jaar_zip[[#This Row],[etmaaltemperatuur]]),IF(jaar_zip[[#This Row],[etmaaltemperatuur]]&gt;stookgrens,jaar_zip[[#This Row],[etmaaltemperatuur]]-stookgrens,0),"")</f>
        <v>0</v>
      </c>
    </row>
    <row r="650" spans="1:15" x14ac:dyDescent="0.25">
      <c r="A650">
        <v>240</v>
      </c>
      <c r="B650">
        <v>20240410</v>
      </c>
      <c r="C650">
        <v>5.8</v>
      </c>
      <c r="D650">
        <v>11.7</v>
      </c>
      <c r="E650">
        <v>2126</v>
      </c>
      <c r="F650">
        <v>-0.1</v>
      </c>
      <c r="G650">
        <v>1026.3</v>
      </c>
      <c r="H650">
        <v>64</v>
      </c>
      <c r="I650" s="101" t="s">
        <v>14</v>
      </c>
      <c r="J650" s="1">
        <f>DATEVALUE(RIGHT(jaar_zip[[#This Row],[YYYYMMDD]],2)&amp;"-"&amp;MID(jaar_zip[[#This Row],[YYYYMMDD]],5,2)&amp;"-"&amp;LEFT(jaar_zip[[#This Row],[YYYYMMDD]],4))</f>
        <v>45392</v>
      </c>
      <c r="K650" s="101" t="str">
        <f>IF(AND(VALUE(MONTH(jaar_zip[[#This Row],[Datum]]))=1,VALUE(WEEKNUM(jaar_zip[[#This Row],[Datum]],21))&gt;51),RIGHT(YEAR(jaar_zip[[#This Row],[Datum]])-1,2),RIGHT(YEAR(jaar_zip[[#This Row],[Datum]]),2))&amp;"-"&amp; TEXT(WEEKNUM(jaar_zip[[#This Row],[Datum]],21),"00")</f>
        <v>24-15</v>
      </c>
      <c r="L650" s="101">
        <f>MONTH(jaar_zip[[#This Row],[Datum]])</f>
        <v>4</v>
      </c>
      <c r="M650" s="101">
        <f>IF(ISNUMBER(jaar_zip[[#This Row],[etmaaltemperatuur]]),IF(jaar_zip[[#This Row],[etmaaltemperatuur]]&lt;stookgrens,stookgrens-jaar_zip[[#This Row],[etmaaltemperatuur]],0),"")</f>
        <v>6.3000000000000007</v>
      </c>
      <c r="N650" s="101">
        <f>IF(ISNUMBER(jaar_zip[[#This Row],[graaddagen]]),IF(OR(MONTH(jaar_zip[[#This Row],[Datum]])=1,MONTH(jaar_zip[[#This Row],[Datum]])=2,MONTH(jaar_zip[[#This Row],[Datum]])=11,MONTH(jaar_zip[[#This Row],[Datum]])=12),1.1,IF(OR(MONTH(jaar_zip[[#This Row],[Datum]])=3,MONTH(jaar_zip[[#This Row],[Datum]])=10),1,0.8))*jaar_zip[[#This Row],[graaddagen]],"")</f>
        <v>5.0400000000000009</v>
      </c>
      <c r="O650" s="101">
        <f>IF(ISNUMBER(jaar_zip[[#This Row],[etmaaltemperatuur]]),IF(jaar_zip[[#This Row],[etmaaltemperatuur]]&gt;stookgrens,jaar_zip[[#This Row],[etmaaltemperatuur]]-stookgrens,0),"")</f>
        <v>0</v>
      </c>
    </row>
    <row r="651" spans="1:15" x14ac:dyDescent="0.25">
      <c r="A651">
        <v>240</v>
      </c>
      <c r="B651">
        <v>20240411</v>
      </c>
      <c r="C651">
        <v>6.3</v>
      </c>
      <c r="D651">
        <v>13.2</v>
      </c>
      <c r="E651">
        <v>594</v>
      </c>
      <c r="F651">
        <v>0.2</v>
      </c>
      <c r="G651">
        <v>1029.7</v>
      </c>
      <c r="H651">
        <v>88</v>
      </c>
      <c r="I651" s="101" t="s">
        <v>14</v>
      </c>
      <c r="J651" s="1">
        <f>DATEVALUE(RIGHT(jaar_zip[[#This Row],[YYYYMMDD]],2)&amp;"-"&amp;MID(jaar_zip[[#This Row],[YYYYMMDD]],5,2)&amp;"-"&amp;LEFT(jaar_zip[[#This Row],[YYYYMMDD]],4))</f>
        <v>45393</v>
      </c>
      <c r="K651" s="101" t="str">
        <f>IF(AND(VALUE(MONTH(jaar_zip[[#This Row],[Datum]]))=1,VALUE(WEEKNUM(jaar_zip[[#This Row],[Datum]],21))&gt;51),RIGHT(YEAR(jaar_zip[[#This Row],[Datum]])-1,2),RIGHT(YEAR(jaar_zip[[#This Row],[Datum]]),2))&amp;"-"&amp; TEXT(WEEKNUM(jaar_zip[[#This Row],[Datum]],21),"00")</f>
        <v>24-15</v>
      </c>
      <c r="L651" s="101">
        <f>MONTH(jaar_zip[[#This Row],[Datum]])</f>
        <v>4</v>
      </c>
      <c r="M651" s="101">
        <f>IF(ISNUMBER(jaar_zip[[#This Row],[etmaaltemperatuur]]),IF(jaar_zip[[#This Row],[etmaaltemperatuur]]&lt;stookgrens,stookgrens-jaar_zip[[#This Row],[etmaaltemperatuur]],0),"")</f>
        <v>4.8000000000000007</v>
      </c>
      <c r="N651" s="101">
        <f>IF(ISNUMBER(jaar_zip[[#This Row],[graaddagen]]),IF(OR(MONTH(jaar_zip[[#This Row],[Datum]])=1,MONTH(jaar_zip[[#This Row],[Datum]])=2,MONTH(jaar_zip[[#This Row],[Datum]])=11,MONTH(jaar_zip[[#This Row],[Datum]])=12),1.1,IF(OR(MONTH(jaar_zip[[#This Row],[Datum]])=3,MONTH(jaar_zip[[#This Row],[Datum]])=10),1,0.8))*jaar_zip[[#This Row],[graaddagen]],"")</f>
        <v>3.8400000000000007</v>
      </c>
      <c r="O651" s="101">
        <f>IF(ISNUMBER(jaar_zip[[#This Row],[etmaaltemperatuur]]),IF(jaar_zip[[#This Row],[etmaaltemperatuur]]&gt;stookgrens,jaar_zip[[#This Row],[etmaaltemperatuur]]-stookgrens,0),"")</f>
        <v>0</v>
      </c>
    </row>
    <row r="652" spans="1:15" x14ac:dyDescent="0.25">
      <c r="A652">
        <v>240</v>
      </c>
      <c r="B652">
        <v>20240412</v>
      </c>
      <c r="C652">
        <v>7.6</v>
      </c>
      <c r="D652">
        <v>15.6</v>
      </c>
      <c r="E652">
        <v>1800</v>
      </c>
      <c r="F652">
        <v>0</v>
      </c>
      <c r="G652">
        <v>1028.4000000000001</v>
      </c>
      <c r="H652">
        <v>73</v>
      </c>
      <c r="I652" s="101" t="s">
        <v>14</v>
      </c>
      <c r="J652" s="1">
        <f>DATEVALUE(RIGHT(jaar_zip[[#This Row],[YYYYMMDD]],2)&amp;"-"&amp;MID(jaar_zip[[#This Row],[YYYYMMDD]],5,2)&amp;"-"&amp;LEFT(jaar_zip[[#This Row],[YYYYMMDD]],4))</f>
        <v>45394</v>
      </c>
      <c r="K652" s="101" t="str">
        <f>IF(AND(VALUE(MONTH(jaar_zip[[#This Row],[Datum]]))=1,VALUE(WEEKNUM(jaar_zip[[#This Row],[Datum]],21))&gt;51),RIGHT(YEAR(jaar_zip[[#This Row],[Datum]])-1,2),RIGHT(YEAR(jaar_zip[[#This Row],[Datum]]),2))&amp;"-"&amp; TEXT(WEEKNUM(jaar_zip[[#This Row],[Datum]],21),"00")</f>
        <v>24-15</v>
      </c>
      <c r="L652" s="101">
        <f>MONTH(jaar_zip[[#This Row],[Datum]])</f>
        <v>4</v>
      </c>
      <c r="M652" s="101">
        <f>IF(ISNUMBER(jaar_zip[[#This Row],[etmaaltemperatuur]]),IF(jaar_zip[[#This Row],[etmaaltemperatuur]]&lt;stookgrens,stookgrens-jaar_zip[[#This Row],[etmaaltemperatuur]],0),"")</f>
        <v>2.4000000000000004</v>
      </c>
      <c r="N652" s="101">
        <f>IF(ISNUMBER(jaar_zip[[#This Row],[graaddagen]]),IF(OR(MONTH(jaar_zip[[#This Row],[Datum]])=1,MONTH(jaar_zip[[#This Row],[Datum]])=2,MONTH(jaar_zip[[#This Row],[Datum]])=11,MONTH(jaar_zip[[#This Row],[Datum]])=12),1.1,IF(OR(MONTH(jaar_zip[[#This Row],[Datum]])=3,MONTH(jaar_zip[[#This Row],[Datum]])=10),1,0.8))*jaar_zip[[#This Row],[graaddagen]],"")</f>
        <v>1.9200000000000004</v>
      </c>
      <c r="O652" s="101">
        <f>IF(ISNUMBER(jaar_zip[[#This Row],[etmaaltemperatuur]]),IF(jaar_zip[[#This Row],[etmaaltemperatuur]]&gt;stookgrens,jaar_zip[[#This Row],[etmaaltemperatuur]]-stookgrens,0),"")</f>
        <v>0</v>
      </c>
    </row>
    <row r="653" spans="1:15" x14ac:dyDescent="0.25">
      <c r="A653">
        <v>240</v>
      </c>
      <c r="B653">
        <v>20240413</v>
      </c>
      <c r="C653">
        <v>7.2</v>
      </c>
      <c r="D653">
        <v>16.600000000000001</v>
      </c>
      <c r="E653">
        <v>1763</v>
      </c>
      <c r="F653">
        <v>0</v>
      </c>
      <c r="G653">
        <v>1021.8</v>
      </c>
      <c r="H653">
        <v>70</v>
      </c>
      <c r="I653" s="101" t="s">
        <v>14</v>
      </c>
      <c r="J653" s="1">
        <f>DATEVALUE(RIGHT(jaar_zip[[#This Row],[YYYYMMDD]],2)&amp;"-"&amp;MID(jaar_zip[[#This Row],[YYYYMMDD]],5,2)&amp;"-"&amp;LEFT(jaar_zip[[#This Row],[YYYYMMDD]],4))</f>
        <v>45395</v>
      </c>
      <c r="K653" s="101" t="str">
        <f>IF(AND(VALUE(MONTH(jaar_zip[[#This Row],[Datum]]))=1,VALUE(WEEKNUM(jaar_zip[[#This Row],[Datum]],21))&gt;51),RIGHT(YEAR(jaar_zip[[#This Row],[Datum]])-1,2),RIGHT(YEAR(jaar_zip[[#This Row],[Datum]]),2))&amp;"-"&amp; TEXT(WEEKNUM(jaar_zip[[#This Row],[Datum]],21),"00")</f>
        <v>24-15</v>
      </c>
      <c r="L653" s="101">
        <f>MONTH(jaar_zip[[#This Row],[Datum]])</f>
        <v>4</v>
      </c>
      <c r="M653" s="101">
        <f>IF(ISNUMBER(jaar_zip[[#This Row],[etmaaltemperatuur]]),IF(jaar_zip[[#This Row],[etmaaltemperatuur]]&lt;stookgrens,stookgrens-jaar_zip[[#This Row],[etmaaltemperatuur]],0),"")</f>
        <v>1.3999999999999986</v>
      </c>
      <c r="N653" s="101">
        <f>IF(ISNUMBER(jaar_zip[[#This Row],[graaddagen]]),IF(OR(MONTH(jaar_zip[[#This Row],[Datum]])=1,MONTH(jaar_zip[[#This Row],[Datum]])=2,MONTH(jaar_zip[[#This Row],[Datum]])=11,MONTH(jaar_zip[[#This Row],[Datum]])=12),1.1,IF(OR(MONTH(jaar_zip[[#This Row],[Datum]])=3,MONTH(jaar_zip[[#This Row],[Datum]])=10),1,0.8))*jaar_zip[[#This Row],[graaddagen]],"")</f>
        <v>1.119999999999999</v>
      </c>
      <c r="O653" s="101">
        <f>IF(ISNUMBER(jaar_zip[[#This Row],[etmaaltemperatuur]]),IF(jaar_zip[[#This Row],[etmaaltemperatuur]]&gt;stookgrens,jaar_zip[[#This Row],[etmaaltemperatuur]]-stookgrens,0),"")</f>
        <v>0</v>
      </c>
    </row>
    <row r="654" spans="1:15" x14ac:dyDescent="0.25">
      <c r="A654">
        <v>240</v>
      </c>
      <c r="B654">
        <v>20240414</v>
      </c>
      <c r="C654">
        <v>4.5</v>
      </c>
      <c r="D654">
        <v>10.7</v>
      </c>
      <c r="E654">
        <v>1940</v>
      </c>
      <c r="F654">
        <v>0</v>
      </c>
      <c r="G654">
        <v>1020.7</v>
      </c>
      <c r="H654">
        <v>63</v>
      </c>
      <c r="I654" s="101" t="s">
        <v>14</v>
      </c>
      <c r="J654" s="1">
        <f>DATEVALUE(RIGHT(jaar_zip[[#This Row],[YYYYMMDD]],2)&amp;"-"&amp;MID(jaar_zip[[#This Row],[YYYYMMDD]],5,2)&amp;"-"&amp;LEFT(jaar_zip[[#This Row],[YYYYMMDD]],4))</f>
        <v>45396</v>
      </c>
      <c r="K654" s="101" t="str">
        <f>IF(AND(VALUE(MONTH(jaar_zip[[#This Row],[Datum]]))=1,VALUE(WEEKNUM(jaar_zip[[#This Row],[Datum]],21))&gt;51),RIGHT(YEAR(jaar_zip[[#This Row],[Datum]])-1,2),RIGHT(YEAR(jaar_zip[[#This Row],[Datum]]),2))&amp;"-"&amp; TEXT(WEEKNUM(jaar_zip[[#This Row],[Datum]],21),"00")</f>
        <v>24-15</v>
      </c>
      <c r="L654" s="101">
        <f>MONTH(jaar_zip[[#This Row],[Datum]])</f>
        <v>4</v>
      </c>
      <c r="M654" s="101">
        <f>IF(ISNUMBER(jaar_zip[[#This Row],[etmaaltemperatuur]]),IF(jaar_zip[[#This Row],[etmaaltemperatuur]]&lt;stookgrens,stookgrens-jaar_zip[[#This Row],[etmaaltemperatuur]],0),"")</f>
        <v>7.3000000000000007</v>
      </c>
      <c r="N654" s="101">
        <f>IF(ISNUMBER(jaar_zip[[#This Row],[graaddagen]]),IF(OR(MONTH(jaar_zip[[#This Row],[Datum]])=1,MONTH(jaar_zip[[#This Row],[Datum]])=2,MONTH(jaar_zip[[#This Row],[Datum]])=11,MONTH(jaar_zip[[#This Row],[Datum]])=12),1.1,IF(OR(MONTH(jaar_zip[[#This Row],[Datum]])=3,MONTH(jaar_zip[[#This Row],[Datum]])=10),1,0.8))*jaar_zip[[#This Row],[graaddagen]],"")</f>
        <v>5.8400000000000007</v>
      </c>
      <c r="O654" s="101">
        <f>IF(ISNUMBER(jaar_zip[[#This Row],[etmaaltemperatuur]]),IF(jaar_zip[[#This Row],[etmaaltemperatuur]]&gt;stookgrens,jaar_zip[[#This Row],[etmaaltemperatuur]]-stookgrens,0),"")</f>
        <v>0</v>
      </c>
    </row>
    <row r="655" spans="1:15" x14ac:dyDescent="0.25">
      <c r="A655">
        <v>240</v>
      </c>
      <c r="B655">
        <v>20240415</v>
      </c>
      <c r="C655">
        <v>8.6999999999999993</v>
      </c>
      <c r="D655">
        <v>8.5</v>
      </c>
      <c r="E655">
        <v>752</v>
      </c>
      <c r="F655">
        <v>10.9</v>
      </c>
      <c r="G655">
        <v>1004.1</v>
      </c>
      <c r="H655">
        <v>78</v>
      </c>
      <c r="I655" s="101" t="s">
        <v>14</v>
      </c>
      <c r="J655" s="1">
        <f>DATEVALUE(RIGHT(jaar_zip[[#This Row],[YYYYMMDD]],2)&amp;"-"&amp;MID(jaar_zip[[#This Row],[YYYYMMDD]],5,2)&amp;"-"&amp;LEFT(jaar_zip[[#This Row],[YYYYMMDD]],4))</f>
        <v>45397</v>
      </c>
      <c r="K655" s="101" t="str">
        <f>IF(AND(VALUE(MONTH(jaar_zip[[#This Row],[Datum]]))=1,VALUE(WEEKNUM(jaar_zip[[#This Row],[Datum]],21))&gt;51),RIGHT(YEAR(jaar_zip[[#This Row],[Datum]])-1,2),RIGHT(YEAR(jaar_zip[[#This Row],[Datum]]),2))&amp;"-"&amp; TEXT(WEEKNUM(jaar_zip[[#This Row],[Datum]],21),"00")</f>
        <v>24-16</v>
      </c>
      <c r="L655" s="101">
        <f>MONTH(jaar_zip[[#This Row],[Datum]])</f>
        <v>4</v>
      </c>
      <c r="M655" s="101">
        <f>IF(ISNUMBER(jaar_zip[[#This Row],[etmaaltemperatuur]]),IF(jaar_zip[[#This Row],[etmaaltemperatuur]]&lt;stookgrens,stookgrens-jaar_zip[[#This Row],[etmaaltemperatuur]],0),"")</f>
        <v>9.5</v>
      </c>
      <c r="N655" s="101">
        <f>IF(ISNUMBER(jaar_zip[[#This Row],[graaddagen]]),IF(OR(MONTH(jaar_zip[[#This Row],[Datum]])=1,MONTH(jaar_zip[[#This Row],[Datum]])=2,MONTH(jaar_zip[[#This Row],[Datum]])=11,MONTH(jaar_zip[[#This Row],[Datum]])=12),1.1,IF(OR(MONTH(jaar_zip[[#This Row],[Datum]])=3,MONTH(jaar_zip[[#This Row],[Datum]])=10),1,0.8))*jaar_zip[[#This Row],[graaddagen]],"")</f>
        <v>7.6000000000000005</v>
      </c>
      <c r="O655" s="101">
        <f>IF(ISNUMBER(jaar_zip[[#This Row],[etmaaltemperatuur]]),IF(jaar_zip[[#This Row],[etmaaltemperatuur]]&gt;stookgrens,jaar_zip[[#This Row],[etmaaltemperatuur]]-stookgrens,0),"")</f>
        <v>0</v>
      </c>
    </row>
    <row r="656" spans="1:15" x14ac:dyDescent="0.25">
      <c r="A656">
        <v>240</v>
      </c>
      <c r="B656">
        <v>20240416</v>
      </c>
      <c r="C656">
        <v>7.5</v>
      </c>
      <c r="D656">
        <v>8</v>
      </c>
      <c r="E656">
        <v>902</v>
      </c>
      <c r="F656">
        <v>11.2</v>
      </c>
      <c r="G656">
        <v>1004.8</v>
      </c>
      <c r="H656">
        <v>83</v>
      </c>
      <c r="I656" s="101" t="s">
        <v>14</v>
      </c>
      <c r="J656" s="1">
        <f>DATEVALUE(RIGHT(jaar_zip[[#This Row],[YYYYMMDD]],2)&amp;"-"&amp;MID(jaar_zip[[#This Row],[YYYYMMDD]],5,2)&amp;"-"&amp;LEFT(jaar_zip[[#This Row],[YYYYMMDD]],4))</f>
        <v>45398</v>
      </c>
      <c r="K656" s="101" t="str">
        <f>IF(AND(VALUE(MONTH(jaar_zip[[#This Row],[Datum]]))=1,VALUE(WEEKNUM(jaar_zip[[#This Row],[Datum]],21))&gt;51),RIGHT(YEAR(jaar_zip[[#This Row],[Datum]])-1,2),RIGHT(YEAR(jaar_zip[[#This Row],[Datum]]),2))&amp;"-"&amp; TEXT(WEEKNUM(jaar_zip[[#This Row],[Datum]],21),"00")</f>
        <v>24-16</v>
      </c>
      <c r="L656" s="101">
        <f>MONTH(jaar_zip[[#This Row],[Datum]])</f>
        <v>4</v>
      </c>
      <c r="M656" s="101">
        <f>IF(ISNUMBER(jaar_zip[[#This Row],[etmaaltemperatuur]]),IF(jaar_zip[[#This Row],[etmaaltemperatuur]]&lt;stookgrens,stookgrens-jaar_zip[[#This Row],[etmaaltemperatuur]],0),"")</f>
        <v>10</v>
      </c>
      <c r="N656" s="101">
        <f>IF(ISNUMBER(jaar_zip[[#This Row],[graaddagen]]),IF(OR(MONTH(jaar_zip[[#This Row],[Datum]])=1,MONTH(jaar_zip[[#This Row],[Datum]])=2,MONTH(jaar_zip[[#This Row],[Datum]])=11,MONTH(jaar_zip[[#This Row],[Datum]])=12),1.1,IF(OR(MONTH(jaar_zip[[#This Row],[Datum]])=3,MONTH(jaar_zip[[#This Row],[Datum]])=10),1,0.8))*jaar_zip[[#This Row],[graaddagen]],"")</f>
        <v>8</v>
      </c>
      <c r="O656" s="101">
        <f>IF(ISNUMBER(jaar_zip[[#This Row],[etmaaltemperatuur]]),IF(jaar_zip[[#This Row],[etmaaltemperatuur]]&gt;stookgrens,jaar_zip[[#This Row],[etmaaltemperatuur]]-stookgrens,0),"")</f>
        <v>0</v>
      </c>
    </row>
    <row r="657" spans="1:15" x14ac:dyDescent="0.25">
      <c r="A657">
        <v>240</v>
      </c>
      <c r="B657">
        <v>20240417</v>
      </c>
      <c r="C657">
        <v>3</v>
      </c>
      <c r="D657">
        <v>6</v>
      </c>
      <c r="E657">
        <v>1198</v>
      </c>
      <c r="F657">
        <v>15</v>
      </c>
      <c r="G657">
        <v>1012.3</v>
      </c>
      <c r="H657">
        <v>83</v>
      </c>
      <c r="I657" s="101" t="s">
        <v>14</v>
      </c>
      <c r="J657" s="1">
        <f>DATEVALUE(RIGHT(jaar_zip[[#This Row],[YYYYMMDD]],2)&amp;"-"&amp;MID(jaar_zip[[#This Row],[YYYYMMDD]],5,2)&amp;"-"&amp;LEFT(jaar_zip[[#This Row],[YYYYMMDD]],4))</f>
        <v>45399</v>
      </c>
      <c r="K657" s="101" t="str">
        <f>IF(AND(VALUE(MONTH(jaar_zip[[#This Row],[Datum]]))=1,VALUE(WEEKNUM(jaar_zip[[#This Row],[Datum]],21))&gt;51),RIGHT(YEAR(jaar_zip[[#This Row],[Datum]])-1,2),RIGHT(YEAR(jaar_zip[[#This Row],[Datum]]),2))&amp;"-"&amp; TEXT(WEEKNUM(jaar_zip[[#This Row],[Datum]],21),"00")</f>
        <v>24-16</v>
      </c>
      <c r="L657" s="101">
        <f>MONTH(jaar_zip[[#This Row],[Datum]])</f>
        <v>4</v>
      </c>
      <c r="M657" s="101">
        <f>IF(ISNUMBER(jaar_zip[[#This Row],[etmaaltemperatuur]]),IF(jaar_zip[[#This Row],[etmaaltemperatuur]]&lt;stookgrens,stookgrens-jaar_zip[[#This Row],[etmaaltemperatuur]],0),"")</f>
        <v>12</v>
      </c>
      <c r="N657" s="101">
        <f>IF(ISNUMBER(jaar_zip[[#This Row],[graaddagen]]),IF(OR(MONTH(jaar_zip[[#This Row],[Datum]])=1,MONTH(jaar_zip[[#This Row],[Datum]])=2,MONTH(jaar_zip[[#This Row],[Datum]])=11,MONTH(jaar_zip[[#This Row],[Datum]])=12),1.1,IF(OR(MONTH(jaar_zip[[#This Row],[Datum]])=3,MONTH(jaar_zip[[#This Row],[Datum]])=10),1,0.8))*jaar_zip[[#This Row],[graaddagen]],"")</f>
        <v>9.6000000000000014</v>
      </c>
      <c r="O657" s="101">
        <f>IF(ISNUMBER(jaar_zip[[#This Row],[etmaaltemperatuur]]),IF(jaar_zip[[#This Row],[etmaaltemperatuur]]&gt;stookgrens,jaar_zip[[#This Row],[etmaaltemperatuur]]-stookgrens,0),"")</f>
        <v>0</v>
      </c>
    </row>
    <row r="658" spans="1:15" x14ac:dyDescent="0.25">
      <c r="A658">
        <v>240</v>
      </c>
      <c r="B658">
        <v>20240418</v>
      </c>
      <c r="C658">
        <v>4.8</v>
      </c>
      <c r="D658">
        <v>7.3</v>
      </c>
      <c r="E658">
        <v>1652</v>
      </c>
      <c r="F658">
        <v>3.6</v>
      </c>
      <c r="G658">
        <v>1018.4</v>
      </c>
      <c r="H658">
        <v>77</v>
      </c>
      <c r="I658" s="101" t="s">
        <v>14</v>
      </c>
      <c r="J658" s="1">
        <f>DATEVALUE(RIGHT(jaar_zip[[#This Row],[YYYYMMDD]],2)&amp;"-"&amp;MID(jaar_zip[[#This Row],[YYYYMMDD]],5,2)&amp;"-"&amp;LEFT(jaar_zip[[#This Row],[YYYYMMDD]],4))</f>
        <v>45400</v>
      </c>
      <c r="K658" s="101" t="str">
        <f>IF(AND(VALUE(MONTH(jaar_zip[[#This Row],[Datum]]))=1,VALUE(WEEKNUM(jaar_zip[[#This Row],[Datum]],21))&gt;51),RIGHT(YEAR(jaar_zip[[#This Row],[Datum]])-1,2),RIGHT(YEAR(jaar_zip[[#This Row],[Datum]]),2))&amp;"-"&amp; TEXT(WEEKNUM(jaar_zip[[#This Row],[Datum]],21),"00")</f>
        <v>24-16</v>
      </c>
      <c r="L658" s="101">
        <f>MONTH(jaar_zip[[#This Row],[Datum]])</f>
        <v>4</v>
      </c>
      <c r="M658" s="101">
        <f>IF(ISNUMBER(jaar_zip[[#This Row],[etmaaltemperatuur]]),IF(jaar_zip[[#This Row],[etmaaltemperatuur]]&lt;stookgrens,stookgrens-jaar_zip[[#This Row],[etmaaltemperatuur]],0),"")</f>
        <v>10.7</v>
      </c>
      <c r="N658" s="101">
        <f>IF(ISNUMBER(jaar_zip[[#This Row],[graaddagen]]),IF(OR(MONTH(jaar_zip[[#This Row],[Datum]])=1,MONTH(jaar_zip[[#This Row],[Datum]])=2,MONTH(jaar_zip[[#This Row],[Datum]])=11,MONTH(jaar_zip[[#This Row],[Datum]])=12),1.1,IF(OR(MONTH(jaar_zip[[#This Row],[Datum]])=3,MONTH(jaar_zip[[#This Row],[Datum]])=10),1,0.8))*jaar_zip[[#This Row],[graaddagen]],"")</f>
        <v>8.56</v>
      </c>
      <c r="O658" s="101">
        <f>IF(ISNUMBER(jaar_zip[[#This Row],[etmaaltemperatuur]]),IF(jaar_zip[[#This Row],[etmaaltemperatuur]]&gt;stookgrens,jaar_zip[[#This Row],[etmaaltemperatuur]]-stookgrens,0),"")</f>
        <v>0</v>
      </c>
    </row>
    <row r="659" spans="1:15" x14ac:dyDescent="0.25">
      <c r="A659">
        <v>240</v>
      </c>
      <c r="B659">
        <v>20240419</v>
      </c>
      <c r="C659">
        <v>9.1</v>
      </c>
      <c r="D659">
        <v>8.5</v>
      </c>
      <c r="E659">
        <v>1244</v>
      </c>
      <c r="F659">
        <v>9.9</v>
      </c>
      <c r="G659">
        <v>1011.2</v>
      </c>
      <c r="H659">
        <v>85</v>
      </c>
      <c r="I659" s="101" t="s">
        <v>14</v>
      </c>
      <c r="J659" s="1">
        <f>DATEVALUE(RIGHT(jaar_zip[[#This Row],[YYYYMMDD]],2)&amp;"-"&amp;MID(jaar_zip[[#This Row],[YYYYMMDD]],5,2)&amp;"-"&amp;LEFT(jaar_zip[[#This Row],[YYYYMMDD]],4))</f>
        <v>45401</v>
      </c>
      <c r="K659" s="101" t="str">
        <f>IF(AND(VALUE(MONTH(jaar_zip[[#This Row],[Datum]]))=1,VALUE(WEEKNUM(jaar_zip[[#This Row],[Datum]],21))&gt;51),RIGHT(YEAR(jaar_zip[[#This Row],[Datum]])-1,2),RIGHT(YEAR(jaar_zip[[#This Row],[Datum]]),2))&amp;"-"&amp; TEXT(WEEKNUM(jaar_zip[[#This Row],[Datum]],21),"00")</f>
        <v>24-16</v>
      </c>
      <c r="L659" s="101">
        <f>MONTH(jaar_zip[[#This Row],[Datum]])</f>
        <v>4</v>
      </c>
      <c r="M659" s="101">
        <f>IF(ISNUMBER(jaar_zip[[#This Row],[etmaaltemperatuur]]),IF(jaar_zip[[#This Row],[etmaaltemperatuur]]&lt;stookgrens,stookgrens-jaar_zip[[#This Row],[etmaaltemperatuur]],0),"")</f>
        <v>9.5</v>
      </c>
      <c r="N659" s="101">
        <f>IF(ISNUMBER(jaar_zip[[#This Row],[graaddagen]]),IF(OR(MONTH(jaar_zip[[#This Row],[Datum]])=1,MONTH(jaar_zip[[#This Row],[Datum]])=2,MONTH(jaar_zip[[#This Row],[Datum]])=11,MONTH(jaar_zip[[#This Row],[Datum]])=12),1.1,IF(OR(MONTH(jaar_zip[[#This Row],[Datum]])=3,MONTH(jaar_zip[[#This Row],[Datum]])=10),1,0.8))*jaar_zip[[#This Row],[graaddagen]],"")</f>
        <v>7.6000000000000005</v>
      </c>
      <c r="O659" s="101">
        <f>IF(ISNUMBER(jaar_zip[[#This Row],[etmaaltemperatuur]]),IF(jaar_zip[[#This Row],[etmaaltemperatuur]]&gt;stookgrens,jaar_zip[[#This Row],[etmaaltemperatuur]]-stookgrens,0),"")</f>
        <v>0</v>
      </c>
    </row>
    <row r="660" spans="1:15" x14ac:dyDescent="0.25">
      <c r="A660">
        <v>240</v>
      </c>
      <c r="B660">
        <v>20240420</v>
      </c>
      <c r="C660">
        <v>6.9</v>
      </c>
      <c r="D660">
        <v>7.3</v>
      </c>
      <c r="E660">
        <v>1571</v>
      </c>
      <c r="F660">
        <v>1.1000000000000001</v>
      </c>
      <c r="G660">
        <v>1022</v>
      </c>
      <c r="H660">
        <v>76</v>
      </c>
      <c r="I660" s="101" t="s">
        <v>14</v>
      </c>
      <c r="J660" s="1">
        <f>DATEVALUE(RIGHT(jaar_zip[[#This Row],[YYYYMMDD]],2)&amp;"-"&amp;MID(jaar_zip[[#This Row],[YYYYMMDD]],5,2)&amp;"-"&amp;LEFT(jaar_zip[[#This Row],[YYYYMMDD]],4))</f>
        <v>45402</v>
      </c>
      <c r="K660" s="101" t="str">
        <f>IF(AND(VALUE(MONTH(jaar_zip[[#This Row],[Datum]]))=1,VALUE(WEEKNUM(jaar_zip[[#This Row],[Datum]],21))&gt;51),RIGHT(YEAR(jaar_zip[[#This Row],[Datum]])-1,2),RIGHT(YEAR(jaar_zip[[#This Row],[Datum]]),2))&amp;"-"&amp; TEXT(WEEKNUM(jaar_zip[[#This Row],[Datum]],21),"00")</f>
        <v>24-16</v>
      </c>
      <c r="L660" s="101">
        <f>MONTH(jaar_zip[[#This Row],[Datum]])</f>
        <v>4</v>
      </c>
      <c r="M660" s="101">
        <f>IF(ISNUMBER(jaar_zip[[#This Row],[etmaaltemperatuur]]),IF(jaar_zip[[#This Row],[etmaaltemperatuur]]&lt;stookgrens,stookgrens-jaar_zip[[#This Row],[etmaaltemperatuur]],0),"")</f>
        <v>10.7</v>
      </c>
      <c r="N660" s="101">
        <f>IF(ISNUMBER(jaar_zip[[#This Row],[graaddagen]]),IF(OR(MONTH(jaar_zip[[#This Row],[Datum]])=1,MONTH(jaar_zip[[#This Row],[Datum]])=2,MONTH(jaar_zip[[#This Row],[Datum]])=11,MONTH(jaar_zip[[#This Row],[Datum]])=12),1.1,IF(OR(MONTH(jaar_zip[[#This Row],[Datum]])=3,MONTH(jaar_zip[[#This Row],[Datum]])=10),1,0.8))*jaar_zip[[#This Row],[graaddagen]],"")</f>
        <v>8.56</v>
      </c>
      <c r="O660" s="101">
        <f>IF(ISNUMBER(jaar_zip[[#This Row],[etmaaltemperatuur]]),IF(jaar_zip[[#This Row],[etmaaltemperatuur]]&gt;stookgrens,jaar_zip[[#This Row],[etmaaltemperatuur]]-stookgrens,0),"")</f>
        <v>0</v>
      </c>
    </row>
    <row r="661" spans="1:15" x14ac:dyDescent="0.25">
      <c r="A661">
        <v>240</v>
      </c>
      <c r="B661">
        <v>20240421</v>
      </c>
      <c r="C661">
        <v>5.3</v>
      </c>
      <c r="D661">
        <v>6.6</v>
      </c>
      <c r="E661">
        <v>2157</v>
      </c>
      <c r="F661">
        <v>1.2</v>
      </c>
      <c r="G661">
        <v>1025.7</v>
      </c>
      <c r="H661">
        <v>73</v>
      </c>
      <c r="I661" s="101" t="s">
        <v>14</v>
      </c>
      <c r="J661" s="1">
        <f>DATEVALUE(RIGHT(jaar_zip[[#This Row],[YYYYMMDD]],2)&amp;"-"&amp;MID(jaar_zip[[#This Row],[YYYYMMDD]],5,2)&amp;"-"&amp;LEFT(jaar_zip[[#This Row],[YYYYMMDD]],4))</f>
        <v>45403</v>
      </c>
      <c r="K661" s="101" t="str">
        <f>IF(AND(VALUE(MONTH(jaar_zip[[#This Row],[Datum]]))=1,VALUE(WEEKNUM(jaar_zip[[#This Row],[Datum]],21))&gt;51),RIGHT(YEAR(jaar_zip[[#This Row],[Datum]])-1,2),RIGHT(YEAR(jaar_zip[[#This Row],[Datum]]),2))&amp;"-"&amp; TEXT(WEEKNUM(jaar_zip[[#This Row],[Datum]],21),"00")</f>
        <v>24-16</v>
      </c>
      <c r="L661" s="101">
        <f>MONTH(jaar_zip[[#This Row],[Datum]])</f>
        <v>4</v>
      </c>
      <c r="M661" s="101">
        <f>IF(ISNUMBER(jaar_zip[[#This Row],[etmaaltemperatuur]]),IF(jaar_zip[[#This Row],[etmaaltemperatuur]]&lt;stookgrens,stookgrens-jaar_zip[[#This Row],[etmaaltemperatuur]],0),"")</f>
        <v>11.4</v>
      </c>
      <c r="N661" s="101">
        <f>IF(ISNUMBER(jaar_zip[[#This Row],[graaddagen]]),IF(OR(MONTH(jaar_zip[[#This Row],[Datum]])=1,MONTH(jaar_zip[[#This Row],[Datum]])=2,MONTH(jaar_zip[[#This Row],[Datum]])=11,MONTH(jaar_zip[[#This Row],[Datum]])=12),1.1,IF(OR(MONTH(jaar_zip[[#This Row],[Datum]])=3,MONTH(jaar_zip[[#This Row],[Datum]])=10),1,0.8))*jaar_zip[[#This Row],[graaddagen]],"")</f>
        <v>9.120000000000001</v>
      </c>
      <c r="O661" s="101">
        <f>IF(ISNUMBER(jaar_zip[[#This Row],[etmaaltemperatuur]]),IF(jaar_zip[[#This Row],[etmaaltemperatuur]]&gt;stookgrens,jaar_zip[[#This Row],[etmaaltemperatuur]]-stookgrens,0),"")</f>
        <v>0</v>
      </c>
    </row>
    <row r="662" spans="1:15" x14ac:dyDescent="0.25">
      <c r="A662">
        <v>240</v>
      </c>
      <c r="B662">
        <v>20240422</v>
      </c>
      <c r="C662">
        <v>3.8</v>
      </c>
      <c r="D662">
        <v>6.2</v>
      </c>
      <c r="E662">
        <v>1536</v>
      </c>
      <c r="F662">
        <v>0.3</v>
      </c>
      <c r="G662">
        <v>1025.5</v>
      </c>
      <c r="H662">
        <v>66</v>
      </c>
      <c r="I662" s="101" t="s">
        <v>14</v>
      </c>
      <c r="J662" s="1">
        <f>DATEVALUE(RIGHT(jaar_zip[[#This Row],[YYYYMMDD]],2)&amp;"-"&amp;MID(jaar_zip[[#This Row],[YYYYMMDD]],5,2)&amp;"-"&amp;LEFT(jaar_zip[[#This Row],[YYYYMMDD]],4))</f>
        <v>45404</v>
      </c>
      <c r="K662" s="101" t="str">
        <f>IF(AND(VALUE(MONTH(jaar_zip[[#This Row],[Datum]]))=1,VALUE(WEEKNUM(jaar_zip[[#This Row],[Datum]],21))&gt;51),RIGHT(YEAR(jaar_zip[[#This Row],[Datum]])-1,2),RIGHT(YEAR(jaar_zip[[#This Row],[Datum]]),2))&amp;"-"&amp; TEXT(WEEKNUM(jaar_zip[[#This Row],[Datum]],21),"00")</f>
        <v>24-17</v>
      </c>
      <c r="L662" s="101">
        <f>MONTH(jaar_zip[[#This Row],[Datum]])</f>
        <v>4</v>
      </c>
      <c r="M662" s="101">
        <f>IF(ISNUMBER(jaar_zip[[#This Row],[etmaaltemperatuur]]),IF(jaar_zip[[#This Row],[etmaaltemperatuur]]&lt;stookgrens,stookgrens-jaar_zip[[#This Row],[etmaaltemperatuur]],0),"")</f>
        <v>11.8</v>
      </c>
      <c r="N662" s="101">
        <f>IF(ISNUMBER(jaar_zip[[#This Row],[graaddagen]]),IF(OR(MONTH(jaar_zip[[#This Row],[Datum]])=1,MONTH(jaar_zip[[#This Row],[Datum]])=2,MONTH(jaar_zip[[#This Row],[Datum]])=11,MONTH(jaar_zip[[#This Row],[Datum]])=12),1.1,IF(OR(MONTH(jaar_zip[[#This Row],[Datum]])=3,MONTH(jaar_zip[[#This Row],[Datum]])=10),1,0.8))*jaar_zip[[#This Row],[graaddagen]],"")</f>
        <v>9.4400000000000013</v>
      </c>
      <c r="O662" s="101">
        <f>IF(ISNUMBER(jaar_zip[[#This Row],[etmaaltemperatuur]]),IF(jaar_zip[[#This Row],[etmaaltemperatuur]]&gt;stookgrens,jaar_zip[[#This Row],[etmaaltemperatuur]]-stookgrens,0),"")</f>
        <v>0</v>
      </c>
    </row>
    <row r="663" spans="1:15" x14ac:dyDescent="0.25">
      <c r="A663">
        <v>240</v>
      </c>
      <c r="B663">
        <v>20240423</v>
      </c>
      <c r="C663">
        <v>3.5</v>
      </c>
      <c r="D663">
        <v>5.9</v>
      </c>
      <c r="E663">
        <v>1901</v>
      </c>
      <c r="F663">
        <v>1.9</v>
      </c>
      <c r="G663">
        <v>1019.3</v>
      </c>
      <c r="H663">
        <v>72</v>
      </c>
      <c r="I663" s="101" t="s">
        <v>14</v>
      </c>
      <c r="J663" s="1">
        <f>DATEVALUE(RIGHT(jaar_zip[[#This Row],[YYYYMMDD]],2)&amp;"-"&amp;MID(jaar_zip[[#This Row],[YYYYMMDD]],5,2)&amp;"-"&amp;LEFT(jaar_zip[[#This Row],[YYYYMMDD]],4))</f>
        <v>45405</v>
      </c>
      <c r="K663" s="101" t="str">
        <f>IF(AND(VALUE(MONTH(jaar_zip[[#This Row],[Datum]]))=1,VALUE(WEEKNUM(jaar_zip[[#This Row],[Datum]],21))&gt;51),RIGHT(YEAR(jaar_zip[[#This Row],[Datum]])-1,2),RIGHT(YEAR(jaar_zip[[#This Row],[Datum]]),2))&amp;"-"&amp; TEXT(WEEKNUM(jaar_zip[[#This Row],[Datum]],21),"00")</f>
        <v>24-17</v>
      </c>
      <c r="L663" s="101">
        <f>MONTH(jaar_zip[[#This Row],[Datum]])</f>
        <v>4</v>
      </c>
      <c r="M663" s="101">
        <f>IF(ISNUMBER(jaar_zip[[#This Row],[etmaaltemperatuur]]),IF(jaar_zip[[#This Row],[etmaaltemperatuur]]&lt;stookgrens,stookgrens-jaar_zip[[#This Row],[etmaaltemperatuur]],0),"")</f>
        <v>12.1</v>
      </c>
      <c r="N663" s="101">
        <f>IF(ISNUMBER(jaar_zip[[#This Row],[graaddagen]]),IF(OR(MONTH(jaar_zip[[#This Row],[Datum]])=1,MONTH(jaar_zip[[#This Row],[Datum]])=2,MONTH(jaar_zip[[#This Row],[Datum]])=11,MONTH(jaar_zip[[#This Row],[Datum]])=12),1.1,IF(OR(MONTH(jaar_zip[[#This Row],[Datum]])=3,MONTH(jaar_zip[[#This Row],[Datum]])=10),1,0.8))*jaar_zip[[#This Row],[graaddagen]],"")</f>
        <v>9.68</v>
      </c>
      <c r="O663" s="101">
        <f>IF(ISNUMBER(jaar_zip[[#This Row],[etmaaltemperatuur]]),IF(jaar_zip[[#This Row],[etmaaltemperatuur]]&gt;stookgrens,jaar_zip[[#This Row],[etmaaltemperatuur]]-stookgrens,0),"")</f>
        <v>0</v>
      </c>
    </row>
    <row r="664" spans="1:15" x14ac:dyDescent="0.25">
      <c r="A664">
        <v>240</v>
      </c>
      <c r="B664">
        <v>20240424</v>
      </c>
      <c r="C664">
        <v>6.1</v>
      </c>
      <c r="D664">
        <v>6.3</v>
      </c>
      <c r="E664">
        <v>1515</v>
      </c>
      <c r="F664">
        <v>2.2000000000000002</v>
      </c>
      <c r="G664">
        <v>1009.9</v>
      </c>
      <c r="H664">
        <v>78</v>
      </c>
      <c r="I664" s="101" t="s">
        <v>14</v>
      </c>
      <c r="J664" s="1">
        <f>DATEVALUE(RIGHT(jaar_zip[[#This Row],[YYYYMMDD]],2)&amp;"-"&amp;MID(jaar_zip[[#This Row],[YYYYMMDD]],5,2)&amp;"-"&amp;LEFT(jaar_zip[[#This Row],[YYYYMMDD]],4))</f>
        <v>45406</v>
      </c>
      <c r="K664" s="101" t="str">
        <f>IF(AND(VALUE(MONTH(jaar_zip[[#This Row],[Datum]]))=1,VALUE(WEEKNUM(jaar_zip[[#This Row],[Datum]],21))&gt;51),RIGHT(YEAR(jaar_zip[[#This Row],[Datum]])-1,2),RIGHT(YEAR(jaar_zip[[#This Row],[Datum]]),2))&amp;"-"&amp; TEXT(WEEKNUM(jaar_zip[[#This Row],[Datum]],21),"00")</f>
        <v>24-17</v>
      </c>
      <c r="L664" s="101">
        <f>MONTH(jaar_zip[[#This Row],[Datum]])</f>
        <v>4</v>
      </c>
      <c r="M664" s="101">
        <f>IF(ISNUMBER(jaar_zip[[#This Row],[etmaaltemperatuur]]),IF(jaar_zip[[#This Row],[etmaaltemperatuur]]&lt;stookgrens,stookgrens-jaar_zip[[#This Row],[etmaaltemperatuur]],0),"")</f>
        <v>11.7</v>
      </c>
      <c r="N664" s="101">
        <f>IF(ISNUMBER(jaar_zip[[#This Row],[graaddagen]]),IF(OR(MONTH(jaar_zip[[#This Row],[Datum]])=1,MONTH(jaar_zip[[#This Row],[Datum]])=2,MONTH(jaar_zip[[#This Row],[Datum]])=11,MONTH(jaar_zip[[#This Row],[Datum]])=12),1.1,IF(OR(MONTH(jaar_zip[[#This Row],[Datum]])=3,MONTH(jaar_zip[[#This Row],[Datum]])=10),1,0.8))*jaar_zip[[#This Row],[graaddagen]],"")</f>
        <v>9.36</v>
      </c>
      <c r="O664" s="101">
        <f>IF(ISNUMBER(jaar_zip[[#This Row],[etmaaltemperatuur]]),IF(jaar_zip[[#This Row],[etmaaltemperatuur]]&gt;stookgrens,jaar_zip[[#This Row],[etmaaltemperatuur]]-stookgrens,0),"")</f>
        <v>0</v>
      </c>
    </row>
    <row r="665" spans="1:15" x14ac:dyDescent="0.25">
      <c r="A665">
        <v>240</v>
      </c>
      <c r="B665">
        <v>20240425</v>
      </c>
      <c r="C665">
        <v>4.3</v>
      </c>
      <c r="D665">
        <v>6.5</v>
      </c>
      <c r="E665">
        <v>1060</v>
      </c>
      <c r="F665">
        <v>7.4</v>
      </c>
      <c r="G665">
        <v>1003.8</v>
      </c>
      <c r="H665">
        <v>82</v>
      </c>
      <c r="I665" s="101" t="s">
        <v>14</v>
      </c>
      <c r="J665" s="1">
        <f>DATEVALUE(RIGHT(jaar_zip[[#This Row],[YYYYMMDD]],2)&amp;"-"&amp;MID(jaar_zip[[#This Row],[YYYYMMDD]],5,2)&amp;"-"&amp;LEFT(jaar_zip[[#This Row],[YYYYMMDD]],4))</f>
        <v>45407</v>
      </c>
      <c r="K665" s="101" t="str">
        <f>IF(AND(VALUE(MONTH(jaar_zip[[#This Row],[Datum]]))=1,VALUE(WEEKNUM(jaar_zip[[#This Row],[Datum]],21))&gt;51),RIGHT(YEAR(jaar_zip[[#This Row],[Datum]])-1,2),RIGHT(YEAR(jaar_zip[[#This Row],[Datum]]),2))&amp;"-"&amp; TEXT(WEEKNUM(jaar_zip[[#This Row],[Datum]],21),"00")</f>
        <v>24-17</v>
      </c>
      <c r="L665" s="101">
        <f>MONTH(jaar_zip[[#This Row],[Datum]])</f>
        <v>4</v>
      </c>
      <c r="M665" s="101">
        <f>IF(ISNUMBER(jaar_zip[[#This Row],[etmaaltemperatuur]]),IF(jaar_zip[[#This Row],[etmaaltemperatuur]]&lt;stookgrens,stookgrens-jaar_zip[[#This Row],[etmaaltemperatuur]],0),"")</f>
        <v>11.5</v>
      </c>
      <c r="N665" s="101">
        <f>IF(ISNUMBER(jaar_zip[[#This Row],[graaddagen]]),IF(OR(MONTH(jaar_zip[[#This Row],[Datum]])=1,MONTH(jaar_zip[[#This Row],[Datum]])=2,MONTH(jaar_zip[[#This Row],[Datum]])=11,MONTH(jaar_zip[[#This Row],[Datum]])=12),1.1,IF(OR(MONTH(jaar_zip[[#This Row],[Datum]])=3,MONTH(jaar_zip[[#This Row],[Datum]])=10),1,0.8))*jaar_zip[[#This Row],[graaddagen]],"")</f>
        <v>9.2000000000000011</v>
      </c>
      <c r="O665" s="101">
        <f>IF(ISNUMBER(jaar_zip[[#This Row],[etmaaltemperatuur]]),IF(jaar_zip[[#This Row],[etmaaltemperatuur]]&gt;stookgrens,jaar_zip[[#This Row],[etmaaltemperatuur]]-stookgrens,0),"")</f>
        <v>0</v>
      </c>
    </row>
    <row r="666" spans="1:15" x14ac:dyDescent="0.25">
      <c r="A666">
        <v>240</v>
      </c>
      <c r="B666">
        <v>20240426</v>
      </c>
      <c r="C666">
        <v>3.4</v>
      </c>
      <c r="D666">
        <v>7.9</v>
      </c>
      <c r="E666">
        <v>1902</v>
      </c>
      <c r="F666">
        <v>1</v>
      </c>
      <c r="G666">
        <v>1003.8</v>
      </c>
      <c r="H666">
        <v>76</v>
      </c>
      <c r="I666" s="101" t="s">
        <v>14</v>
      </c>
      <c r="J666" s="1">
        <f>DATEVALUE(RIGHT(jaar_zip[[#This Row],[YYYYMMDD]],2)&amp;"-"&amp;MID(jaar_zip[[#This Row],[YYYYMMDD]],5,2)&amp;"-"&amp;LEFT(jaar_zip[[#This Row],[YYYYMMDD]],4))</f>
        <v>45408</v>
      </c>
      <c r="K666" s="101" t="str">
        <f>IF(AND(VALUE(MONTH(jaar_zip[[#This Row],[Datum]]))=1,VALUE(WEEKNUM(jaar_zip[[#This Row],[Datum]],21))&gt;51),RIGHT(YEAR(jaar_zip[[#This Row],[Datum]])-1,2),RIGHT(YEAR(jaar_zip[[#This Row],[Datum]]),2))&amp;"-"&amp; TEXT(WEEKNUM(jaar_zip[[#This Row],[Datum]],21),"00")</f>
        <v>24-17</v>
      </c>
      <c r="L666" s="101">
        <f>MONTH(jaar_zip[[#This Row],[Datum]])</f>
        <v>4</v>
      </c>
      <c r="M666" s="101">
        <f>IF(ISNUMBER(jaar_zip[[#This Row],[etmaaltemperatuur]]),IF(jaar_zip[[#This Row],[etmaaltemperatuur]]&lt;stookgrens,stookgrens-jaar_zip[[#This Row],[etmaaltemperatuur]],0),"")</f>
        <v>10.1</v>
      </c>
      <c r="N666" s="101">
        <f>IF(ISNUMBER(jaar_zip[[#This Row],[graaddagen]]),IF(OR(MONTH(jaar_zip[[#This Row],[Datum]])=1,MONTH(jaar_zip[[#This Row],[Datum]])=2,MONTH(jaar_zip[[#This Row],[Datum]])=11,MONTH(jaar_zip[[#This Row],[Datum]])=12),1.1,IF(OR(MONTH(jaar_zip[[#This Row],[Datum]])=3,MONTH(jaar_zip[[#This Row],[Datum]])=10),1,0.8))*jaar_zip[[#This Row],[graaddagen]],"")</f>
        <v>8.08</v>
      </c>
      <c r="O666" s="101">
        <f>IF(ISNUMBER(jaar_zip[[#This Row],[etmaaltemperatuur]]),IF(jaar_zip[[#This Row],[etmaaltemperatuur]]&gt;stookgrens,jaar_zip[[#This Row],[etmaaltemperatuur]]-stookgrens,0),"")</f>
        <v>0</v>
      </c>
    </row>
    <row r="667" spans="1:15" x14ac:dyDescent="0.25">
      <c r="A667">
        <v>240</v>
      </c>
      <c r="B667">
        <v>20240427</v>
      </c>
      <c r="C667">
        <v>3.8</v>
      </c>
      <c r="D667">
        <v>11.6</v>
      </c>
      <c r="E667">
        <v>1075</v>
      </c>
      <c r="F667">
        <v>3.1</v>
      </c>
      <c r="G667">
        <v>1004.6</v>
      </c>
      <c r="H667">
        <v>83</v>
      </c>
      <c r="I667" s="101" t="s">
        <v>14</v>
      </c>
      <c r="J667" s="1">
        <f>DATEVALUE(RIGHT(jaar_zip[[#This Row],[YYYYMMDD]],2)&amp;"-"&amp;MID(jaar_zip[[#This Row],[YYYYMMDD]],5,2)&amp;"-"&amp;LEFT(jaar_zip[[#This Row],[YYYYMMDD]],4))</f>
        <v>45409</v>
      </c>
      <c r="K667" s="101" t="str">
        <f>IF(AND(VALUE(MONTH(jaar_zip[[#This Row],[Datum]]))=1,VALUE(WEEKNUM(jaar_zip[[#This Row],[Datum]],21))&gt;51),RIGHT(YEAR(jaar_zip[[#This Row],[Datum]])-1,2),RIGHT(YEAR(jaar_zip[[#This Row],[Datum]]),2))&amp;"-"&amp; TEXT(WEEKNUM(jaar_zip[[#This Row],[Datum]],21),"00")</f>
        <v>24-17</v>
      </c>
      <c r="L667" s="101">
        <f>MONTH(jaar_zip[[#This Row],[Datum]])</f>
        <v>4</v>
      </c>
      <c r="M667" s="101">
        <f>IF(ISNUMBER(jaar_zip[[#This Row],[etmaaltemperatuur]]),IF(jaar_zip[[#This Row],[etmaaltemperatuur]]&lt;stookgrens,stookgrens-jaar_zip[[#This Row],[etmaaltemperatuur]],0),"")</f>
        <v>6.4</v>
      </c>
      <c r="N667" s="101">
        <f>IF(ISNUMBER(jaar_zip[[#This Row],[graaddagen]]),IF(OR(MONTH(jaar_zip[[#This Row],[Datum]])=1,MONTH(jaar_zip[[#This Row],[Datum]])=2,MONTH(jaar_zip[[#This Row],[Datum]])=11,MONTH(jaar_zip[[#This Row],[Datum]])=12),1.1,IF(OR(MONTH(jaar_zip[[#This Row],[Datum]])=3,MONTH(jaar_zip[[#This Row],[Datum]])=10),1,0.8))*jaar_zip[[#This Row],[graaddagen]],"")</f>
        <v>5.120000000000001</v>
      </c>
      <c r="O667" s="101">
        <f>IF(ISNUMBER(jaar_zip[[#This Row],[etmaaltemperatuur]]),IF(jaar_zip[[#This Row],[etmaaltemperatuur]]&gt;stookgrens,jaar_zip[[#This Row],[etmaaltemperatuur]]-stookgrens,0),"")</f>
        <v>0</v>
      </c>
    </row>
    <row r="668" spans="1:15" x14ac:dyDescent="0.25">
      <c r="A668">
        <v>240</v>
      </c>
      <c r="B668">
        <v>20240428</v>
      </c>
      <c r="C668">
        <v>8</v>
      </c>
      <c r="D668">
        <v>12.1</v>
      </c>
      <c r="E668">
        <v>930</v>
      </c>
      <c r="F668">
        <v>-0.1</v>
      </c>
      <c r="G668">
        <v>1007.7</v>
      </c>
      <c r="H668">
        <v>73</v>
      </c>
      <c r="I668" s="101" t="s">
        <v>14</v>
      </c>
      <c r="J668" s="1">
        <f>DATEVALUE(RIGHT(jaar_zip[[#This Row],[YYYYMMDD]],2)&amp;"-"&amp;MID(jaar_zip[[#This Row],[YYYYMMDD]],5,2)&amp;"-"&amp;LEFT(jaar_zip[[#This Row],[YYYYMMDD]],4))</f>
        <v>45410</v>
      </c>
      <c r="K668" s="101" t="str">
        <f>IF(AND(VALUE(MONTH(jaar_zip[[#This Row],[Datum]]))=1,VALUE(WEEKNUM(jaar_zip[[#This Row],[Datum]],21))&gt;51),RIGHT(YEAR(jaar_zip[[#This Row],[Datum]])-1,2),RIGHT(YEAR(jaar_zip[[#This Row],[Datum]]),2))&amp;"-"&amp; TEXT(WEEKNUM(jaar_zip[[#This Row],[Datum]],21),"00")</f>
        <v>24-17</v>
      </c>
      <c r="L668" s="101">
        <f>MONTH(jaar_zip[[#This Row],[Datum]])</f>
        <v>4</v>
      </c>
      <c r="M668" s="101">
        <f>IF(ISNUMBER(jaar_zip[[#This Row],[etmaaltemperatuur]]),IF(jaar_zip[[#This Row],[etmaaltemperatuur]]&lt;stookgrens,stookgrens-jaar_zip[[#This Row],[etmaaltemperatuur]],0),"")</f>
        <v>5.9</v>
      </c>
      <c r="N668" s="101">
        <f>IF(ISNUMBER(jaar_zip[[#This Row],[graaddagen]]),IF(OR(MONTH(jaar_zip[[#This Row],[Datum]])=1,MONTH(jaar_zip[[#This Row],[Datum]])=2,MONTH(jaar_zip[[#This Row],[Datum]])=11,MONTH(jaar_zip[[#This Row],[Datum]])=12),1.1,IF(OR(MONTH(jaar_zip[[#This Row],[Datum]])=3,MONTH(jaar_zip[[#This Row],[Datum]])=10),1,0.8))*jaar_zip[[#This Row],[graaddagen]],"")</f>
        <v>4.7200000000000006</v>
      </c>
      <c r="O668" s="101">
        <f>IF(ISNUMBER(jaar_zip[[#This Row],[etmaaltemperatuur]]),IF(jaar_zip[[#This Row],[etmaaltemperatuur]]&gt;stookgrens,jaar_zip[[#This Row],[etmaaltemperatuur]]-stookgrens,0),"")</f>
        <v>0</v>
      </c>
    </row>
    <row r="669" spans="1:15" x14ac:dyDescent="0.25">
      <c r="A669">
        <v>240</v>
      </c>
      <c r="B669">
        <v>20240429</v>
      </c>
      <c r="C669">
        <v>4</v>
      </c>
      <c r="D669">
        <v>13.1</v>
      </c>
      <c r="E669">
        <v>2346</v>
      </c>
      <c r="F669">
        <v>0</v>
      </c>
      <c r="G669">
        <v>1018.4</v>
      </c>
      <c r="H669">
        <v>71</v>
      </c>
      <c r="I669" s="101" t="s">
        <v>14</v>
      </c>
      <c r="J669" s="1">
        <f>DATEVALUE(RIGHT(jaar_zip[[#This Row],[YYYYMMDD]],2)&amp;"-"&amp;MID(jaar_zip[[#This Row],[YYYYMMDD]],5,2)&amp;"-"&amp;LEFT(jaar_zip[[#This Row],[YYYYMMDD]],4))</f>
        <v>45411</v>
      </c>
      <c r="K669" s="101" t="str">
        <f>IF(AND(VALUE(MONTH(jaar_zip[[#This Row],[Datum]]))=1,VALUE(WEEKNUM(jaar_zip[[#This Row],[Datum]],21))&gt;51),RIGHT(YEAR(jaar_zip[[#This Row],[Datum]])-1,2),RIGHT(YEAR(jaar_zip[[#This Row],[Datum]]),2))&amp;"-"&amp; TEXT(WEEKNUM(jaar_zip[[#This Row],[Datum]],21),"00")</f>
        <v>24-18</v>
      </c>
      <c r="L669" s="101">
        <f>MONTH(jaar_zip[[#This Row],[Datum]])</f>
        <v>4</v>
      </c>
      <c r="M669" s="101">
        <f>IF(ISNUMBER(jaar_zip[[#This Row],[etmaaltemperatuur]]),IF(jaar_zip[[#This Row],[etmaaltemperatuur]]&lt;stookgrens,stookgrens-jaar_zip[[#This Row],[etmaaltemperatuur]],0),"")</f>
        <v>4.9000000000000004</v>
      </c>
      <c r="N669" s="101">
        <f>IF(ISNUMBER(jaar_zip[[#This Row],[graaddagen]]),IF(OR(MONTH(jaar_zip[[#This Row],[Datum]])=1,MONTH(jaar_zip[[#This Row],[Datum]])=2,MONTH(jaar_zip[[#This Row],[Datum]])=11,MONTH(jaar_zip[[#This Row],[Datum]])=12),1.1,IF(OR(MONTH(jaar_zip[[#This Row],[Datum]])=3,MONTH(jaar_zip[[#This Row],[Datum]])=10),1,0.8))*jaar_zip[[#This Row],[graaddagen]],"")</f>
        <v>3.9200000000000004</v>
      </c>
      <c r="O669" s="101">
        <f>IF(ISNUMBER(jaar_zip[[#This Row],[etmaaltemperatuur]]),IF(jaar_zip[[#This Row],[etmaaltemperatuur]]&gt;stookgrens,jaar_zip[[#This Row],[etmaaltemperatuur]]-stookgrens,0),"")</f>
        <v>0</v>
      </c>
    </row>
    <row r="670" spans="1:15" x14ac:dyDescent="0.25">
      <c r="A670">
        <v>240</v>
      </c>
      <c r="B670">
        <v>20240430</v>
      </c>
      <c r="C670">
        <v>3.1</v>
      </c>
      <c r="D670">
        <v>16</v>
      </c>
      <c r="E670">
        <v>1666</v>
      </c>
      <c r="F670">
        <v>-0.1</v>
      </c>
      <c r="G670">
        <v>1014.7</v>
      </c>
      <c r="H670">
        <v>76</v>
      </c>
      <c r="I670" s="101" t="s">
        <v>14</v>
      </c>
      <c r="J670" s="1">
        <f>DATEVALUE(RIGHT(jaar_zip[[#This Row],[YYYYMMDD]],2)&amp;"-"&amp;MID(jaar_zip[[#This Row],[YYYYMMDD]],5,2)&amp;"-"&amp;LEFT(jaar_zip[[#This Row],[YYYYMMDD]],4))</f>
        <v>45412</v>
      </c>
      <c r="K670" s="101" t="str">
        <f>IF(AND(VALUE(MONTH(jaar_zip[[#This Row],[Datum]]))=1,VALUE(WEEKNUM(jaar_zip[[#This Row],[Datum]],21))&gt;51),RIGHT(YEAR(jaar_zip[[#This Row],[Datum]])-1,2),RIGHT(YEAR(jaar_zip[[#This Row],[Datum]]),2))&amp;"-"&amp; TEXT(WEEKNUM(jaar_zip[[#This Row],[Datum]],21),"00")</f>
        <v>24-18</v>
      </c>
      <c r="L670" s="101">
        <f>MONTH(jaar_zip[[#This Row],[Datum]])</f>
        <v>4</v>
      </c>
      <c r="M670" s="101">
        <f>IF(ISNUMBER(jaar_zip[[#This Row],[etmaaltemperatuur]]),IF(jaar_zip[[#This Row],[etmaaltemperatuur]]&lt;stookgrens,stookgrens-jaar_zip[[#This Row],[etmaaltemperatuur]],0),"")</f>
        <v>2</v>
      </c>
      <c r="N670" s="101">
        <f>IF(ISNUMBER(jaar_zip[[#This Row],[graaddagen]]),IF(OR(MONTH(jaar_zip[[#This Row],[Datum]])=1,MONTH(jaar_zip[[#This Row],[Datum]])=2,MONTH(jaar_zip[[#This Row],[Datum]])=11,MONTH(jaar_zip[[#This Row],[Datum]])=12),1.1,IF(OR(MONTH(jaar_zip[[#This Row],[Datum]])=3,MONTH(jaar_zip[[#This Row],[Datum]])=10),1,0.8))*jaar_zip[[#This Row],[graaddagen]],"")</f>
        <v>1.6</v>
      </c>
      <c r="O670" s="101">
        <f>IF(ISNUMBER(jaar_zip[[#This Row],[etmaaltemperatuur]]),IF(jaar_zip[[#This Row],[etmaaltemperatuur]]&gt;stookgrens,jaar_zip[[#This Row],[etmaaltemperatuur]]-stookgrens,0),"")</f>
        <v>0</v>
      </c>
    </row>
    <row r="671" spans="1:15" x14ac:dyDescent="0.25">
      <c r="A671">
        <v>240</v>
      </c>
      <c r="B671">
        <v>20240501</v>
      </c>
      <c r="C671">
        <v>3.7</v>
      </c>
      <c r="D671">
        <v>18.600000000000001</v>
      </c>
      <c r="E671">
        <v>2299</v>
      </c>
      <c r="F671">
        <v>3</v>
      </c>
      <c r="G671">
        <v>1006.4</v>
      </c>
      <c r="H671">
        <v>80</v>
      </c>
      <c r="I671" s="101" t="s">
        <v>14</v>
      </c>
      <c r="J671" s="1">
        <f>DATEVALUE(RIGHT(jaar_zip[[#This Row],[YYYYMMDD]],2)&amp;"-"&amp;MID(jaar_zip[[#This Row],[YYYYMMDD]],5,2)&amp;"-"&amp;LEFT(jaar_zip[[#This Row],[YYYYMMDD]],4))</f>
        <v>45413</v>
      </c>
      <c r="K671" s="101" t="str">
        <f>IF(AND(VALUE(MONTH(jaar_zip[[#This Row],[Datum]]))=1,VALUE(WEEKNUM(jaar_zip[[#This Row],[Datum]],21))&gt;51),RIGHT(YEAR(jaar_zip[[#This Row],[Datum]])-1,2),RIGHT(YEAR(jaar_zip[[#This Row],[Datum]]),2))&amp;"-"&amp; TEXT(WEEKNUM(jaar_zip[[#This Row],[Datum]],21),"00")</f>
        <v>24-18</v>
      </c>
      <c r="L671" s="101">
        <f>MONTH(jaar_zip[[#This Row],[Datum]])</f>
        <v>5</v>
      </c>
      <c r="M671" s="101">
        <f>IF(ISNUMBER(jaar_zip[[#This Row],[etmaaltemperatuur]]),IF(jaar_zip[[#This Row],[etmaaltemperatuur]]&lt;stookgrens,stookgrens-jaar_zip[[#This Row],[etmaaltemperatuur]],0),"")</f>
        <v>0</v>
      </c>
      <c r="N671" s="101">
        <f>IF(ISNUMBER(jaar_zip[[#This Row],[graaddagen]]),IF(OR(MONTH(jaar_zip[[#This Row],[Datum]])=1,MONTH(jaar_zip[[#This Row],[Datum]])=2,MONTH(jaar_zip[[#This Row],[Datum]])=11,MONTH(jaar_zip[[#This Row],[Datum]])=12),1.1,IF(OR(MONTH(jaar_zip[[#This Row],[Datum]])=3,MONTH(jaar_zip[[#This Row],[Datum]])=10),1,0.8))*jaar_zip[[#This Row],[graaddagen]],"")</f>
        <v>0</v>
      </c>
      <c r="O671" s="101">
        <f>IF(ISNUMBER(jaar_zip[[#This Row],[etmaaltemperatuur]]),IF(jaar_zip[[#This Row],[etmaaltemperatuur]]&gt;stookgrens,jaar_zip[[#This Row],[etmaaltemperatuur]]-stookgrens,0),"")</f>
        <v>0.60000000000000142</v>
      </c>
    </row>
    <row r="672" spans="1:15" x14ac:dyDescent="0.25">
      <c r="A672">
        <v>240</v>
      </c>
      <c r="B672">
        <v>20240502</v>
      </c>
      <c r="C672">
        <v>5</v>
      </c>
      <c r="D672">
        <v>17.100000000000001</v>
      </c>
      <c r="E672">
        <v>2255</v>
      </c>
      <c r="F672">
        <v>9.1</v>
      </c>
      <c r="G672">
        <v>1000.3</v>
      </c>
      <c r="H672">
        <v>79</v>
      </c>
      <c r="I672" s="101" t="s">
        <v>14</v>
      </c>
      <c r="J672" s="1">
        <f>DATEVALUE(RIGHT(jaar_zip[[#This Row],[YYYYMMDD]],2)&amp;"-"&amp;MID(jaar_zip[[#This Row],[YYYYMMDD]],5,2)&amp;"-"&amp;LEFT(jaar_zip[[#This Row],[YYYYMMDD]],4))</f>
        <v>45414</v>
      </c>
      <c r="K672" s="101" t="str">
        <f>IF(AND(VALUE(MONTH(jaar_zip[[#This Row],[Datum]]))=1,VALUE(WEEKNUM(jaar_zip[[#This Row],[Datum]],21))&gt;51),RIGHT(YEAR(jaar_zip[[#This Row],[Datum]])-1,2),RIGHT(YEAR(jaar_zip[[#This Row],[Datum]]),2))&amp;"-"&amp; TEXT(WEEKNUM(jaar_zip[[#This Row],[Datum]],21),"00")</f>
        <v>24-18</v>
      </c>
      <c r="L672" s="101">
        <f>MONTH(jaar_zip[[#This Row],[Datum]])</f>
        <v>5</v>
      </c>
      <c r="M672" s="101">
        <f>IF(ISNUMBER(jaar_zip[[#This Row],[etmaaltemperatuur]]),IF(jaar_zip[[#This Row],[etmaaltemperatuur]]&lt;stookgrens,stookgrens-jaar_zip[[#This Row],[etmaaltemperatuur]],0),"")</f>
        <v>0.89999999999999858</v>
      </c>
      <c r="N672" s="101">
        <f>IF(ISNUMBER(jaar_zip[[#This Row],[graaddagen]]),IF(OR(MONTH(jaar_zip[[#This Row],[Datum]])=1,MONTH(jaar_zip[[#This Row],[Datum]])=2,MONTH(jaar_zip[[#This Row],[Datum]])=11,MONTH(jaar_zip[[#This Row],[Datum]])=12),1.1,IF(OR(MONTH(jaar_zip[[#This Row],[Datum]])=3,MONTH(jaar_zip[[#This Row],[Datum]])=10),1,0.8))*jaar_zip[[#This Row],[graaddagen]],"")</f>
        <v>0.71999999999999886</v>
      </c>
      <c r="O672" s="101">
        <f>IF(ISNUMBER(jaar_zip[[#This Row],[etmaaltemperatuur]]),IF(jaar_zip[[#This Row],[etmaaltemperatuur]]&gt;stookgrens,jaar_zip[[#This Row],[etmaaltemperatuur]]-stookgrens,0),"")</f>
        <v>0</v>
      </c>
    </row>
    <row r="673" spans="1:15" x14ac:dyDescent="0.25">
      <c r="A673">
        <v>240</v>
      </c>
      <c r="B673">
        <v>20240503</v>
      </c>
      <c r="C673">
        <v>6.1</v>
      </c>
      <c r="D673">
        <v>11.3</v>
      </c>
      <c r="E673">
        <v>340</v>
      </c>
      <c r="F673">
        <v>6.3</v>
      </c>
      <c r="G673">
        <v>1008.5</v>
      </c>
      <c r="H673">
        <v>91</v>
      </c>
      <c r="I673" s="101" t="s">
        <v>14</v>
      </c>
      <c r="J673" s="1">
        <f>DATEVALUE(RIGHT(jaar_zip[[#This Row],[YYYYMMDD]],2)&amp;"-"&amp;MID(jaar_zip[[#This Row],[YYYYMMDD]],5,2)&amp;"-"&amp;LEFT(jaar_zip[[#This Row],[YYYYMMDD]],4))</f>
        <v>45415</v>
      </c>
      <c r="K673" s="101" t="str">
        <f>IF(AND(VALUE(MONTH(jaar_zip[[#This Row],[Datum]]))=1,VALUE(WEEKNUM(jaar_zip[[#This Row],[Datum]],21))&gt;51),RIGHT(YEAR(jaar_zip[[#This Row],[Datum]])-1,2),RIGHT(YEAR(jaar_zip[[#This Row],[Datum]]),2))&amp;"-"&amp; TEXT(WEEKNUM(jaar_zip[[#This Row],[Datum]],21),"00")</f>
        <v>24-18</v>
      </c>
      <c r="L673" s="101">
        <f>MONTH(jaar_zip[[#This Row],[Datum]])</f>
        <v>5</v>
      </c>
      <c r="M673" s="101">
        <f>IF(ISNUMBER(jaar_zip[[#This Row],[etmaaltemperatuur]]),IF(jaar_zip[[#This Row],[etmaaltemperatuur]]&lt;stookgrens,stookgrens-jaar_zip[[#This Row],[etmaaltemperatuur]],0),"")</f>
        <v>6.6999999999999993</v>
      </c>
      <c r="N673" s="101">
        <f>IF(ISNUMBER(jaar_zip[[#This Row],[graaddagen]]),IF(OR(MONTH(jaar_zip[[#This Row],[Datum]])=1,MONTH(jaar_zip[[#This Row],[Datum]])=2,MONTH(jaar_zip[[#This Row],[Datum]])=11,MONTH(jaar_zip[[#This Row],[Datum]])=12),1.1,IF(OR(MONTH(jaar_zip[[#This Row],[Datum]])=3,MONTH(jaar_zip[[#This Row],[Datum]])=10),1,0.8))*jaar_zip[[#This Row],[graaddagen]],"")</f>
        <v>5.3599999999999994</v>
      </c>
      <c r="O673" s="101">
        <f>IF(ISNUMBER(jaar_zip[[#This Row],[etmaaltemperatuur]]),IF(jaar_zip[[#This Row],[etmaaltemperatuur]]&gt;stookgrens,jaar_zip[[#This Row],[etmaaltemperatuur]]-stookgrens,0),"")</f>
        <v>0</v>
      </c>
    </row>
    <row r="674" spans="1:15" x14ac:dyDescent="0.25">
      <c r="A674">
        <v>240</v>
      </c>
      <c r="B674">
        <v>20240504</v>
      </c>
      <c r="C674">
        <v>3.1</v>
      </c>
      <c r="D674">
        <v>11.7</v>
      </c>
      <c r="E674">
        <v>1516</v>
      </c>
      <c r="F674">
        <v>8</v>
      </c>
      <c r="G674">
        <v>1012.6</v>
      </c>
      <c r="H674">
        <v>84</v>
      </c>
      <c r="I674" s="101" t="s">
        <v>14</v>
      </c>
      <c r="J674" s="1">
        <f>DATEVALUE(RIGHT(jaar_zip[[#This Row],[YYYYMMDD]],2)&amp;"-"&amp;MID(jaar_zip[[#This Row],[YYYYMMDD]],5,2)&amp;"-"&amp;LEFT(jaar_zip[[#This Row],[YYYYMMDD]],4))</f>
        <v>45416</v>
      </c>
      <c r="K674" s="101" t="str">
        <f>IF(AND(VALUE(MONTH(jaar_zip[[#This Row],[Datum]]))=1,VALUE(WEEKNUM(jaar_zip[[#This Row],[Datum]],21))&gt;51),RIGHT(YEAR(jaar_zip[[#This Row],[Datum]])-1,2),RIGHT(YEAR(jaar_zip[[#This Row],[Datum]]),2))&amp;"-"&amp; TEXT(WEEKNUM(jaar_zip[[#This Row],[Datum]],21),"00")</f>
        <v>24-18</v>
      </c>
      <c r="L674" s="101">
        <f>MONTH(jaar_zip[[#This Row],[Datum]])</f>
        <v>5</v>
      </c>
      <c r="M674" s="101">
        <f>IF(ISNUMBER(jaar_zip[[#This Row],[etmaaltemperatuur]]),IF(jaar_zip[[#This Row],[etmaaltemperatuur]]&lt;stookgrens,stookgrens-jaar_zip[[#This Row],[etmaaltemperatuur]],0),"")</f>
        <v>6.3000000000000007</v>
      </c>
      <c r="N674" s="101">
        <f>IF(ISNUMBER(jaar_zip[[#This Row],[graaddagen]]),IF(OR(MONTH(jaar_zip[[#This Row],[Datum]])=1,MONTH(jaar_zip[[#This Row],[Datum]])=2,MONTH(jaar_zip[[#This Row],[Datum]])=11,MONTH(jaar_zip[[#This Row],[Datum]])=12),1.1,IF(OR(MONTH(jaar_zip[[#This Row],[Datum]])=3,MONTH(jaar_zip[[#This Row],[Datum]])=10),1,0.8))*jaar_zip[[#This Row],[graaddagen]],"")</f>
        <v>5.0400000000000009</v>
      </c>
      <c r="O674" s="101">
        <f>IF(ISNUMBER(jaar_zip[[#This Row],[etmaaltemperatuur]]),IF(jaar_zip[[#This Row],[etmaaltemperatuur]]&gt;stookgrens,jaar_zip[[#This Row],[etmaaltemperatuur]]-stookgrens,0),"")</f>
        <v>0</v>
      </c>
    </row>
    <row r="675" spans="1:15" x14ac:dyDescent="0.25">
      <c r="A675">
        <v>240</v>
      </c>
      <c r="B675">
        <v>20240505</v>
      </c>
      <c r="C675">
        <v>3.3</v>
      </c>
      <c r="D675">
        <v>12.6</v>
      </c>
      <c r="E675">
        <v>2515</v>
      </c>
      <c r="F675">
        <v>2.1</v>
      </c>
      <c r="G675">
        <v>1008.9</v>
      </c>
      <c r="H675">
        <v>78</v>
      </c>
      <c r="I675" s="101" t="s">
        <v>14</v>
      </c>
      <c r="J675" s="1">
        <f>DATEVALUE(RIGHT(jaar_zip[[#This Row],[YYYYMMDD]],2)&amp;"-"&amp;MID(jaar_zip[[#This Row],[YYYYMMDD]],5,2)&amp;"-"&amp;LEFT(jaar_zip[[#This Row],[YYYYMMDD]],4))</f>
        <v>45417</v>
      </c>
      <c r="K675" s="101" t="str">
        <f>IF(AND(VALUE(MONTH(jaar_zip[[#This Row],[Datum]]))=1,VALUE(WEEKNUM(jaar_zip[[#This Row],[Datum]],21))&gt;51),RIGHT(YEAR(jaar_zip[[#This Row],[Datum]])-1,2),RIGHT(YEAR(jaar_zip[[#This Row],[Datum]]),2))&amp;"-"&amp; TEXT(WEEKNUM(jaar_zip[[#This Row],[Datum]],21),"00")</f>
        <v>24-18</v>
      </c>
      <c r="L675" s="101">
        <f>MONTH(jaar_zip[[#This Row],[Datum]])</f>
        <v>5</v>
      </c>
      <c r="M675" s="101">
        <f>IF(ISNUMBER(jaar_zip[[#This Row],[etmaaltemperatuur]]),IF(jaar_zip[[#This Row],[etmaaltemperatuur]]&lt;stookgrens,stookgrens-jaar_zip[[#This Row],[etmaaltemperatuur]],0),"")</f>
        <v>5.4</v>
      </c>
      <c r="N675" s="101">
        <f>IF(ISNUMBER(jaar_zip[[#This Row],[graaddagen]]),IF(OR(MONTH(jaar_zip[[#This Row],[Datum]])=1,MONTH(jaar_zip[[#This Row],[Datum]])=2,MONTH(jaar_zip[[#This Row],[Datum]])=11,MONTH(jaar_zip[[#This Row],[Datum]])=12),1.1,IF(OR(MONTH(jaar_zip[[#This Row],[Datum]])=3,MONTH(jaar_zip[[#This Row],[Datum]])=10),1,0.8))*jaar_zip[[#This Row],[graaddagen]],"")</f>
        <v>4.32</v>
      </c>
      <c r="O675" s="101">
        <f>IF(ISNUMBER(jaar_zip[[#This Row],[etmaaltemperatuur]]),IF(jaar_zip[[#This Row],[etmaaltemperatuur]]&gt;stookgrens,jaar_zip[[#This Row],[etmaaltemperatuur]]-stookgrens,0),"")</f>
        <v>0</v>
      </c>
    </row>
    <row r="676" spans="1:15" x14ac:dyDescent="0.25">
      <c r="A676">
        <v>240</v>
      </c>
      <c r="B676">
        <v>20240506</v>
      </c>
      <c r="C676">
        <v>3.6</v>
      </c>
      <c r="D676">
        <v>14.6</v>
      </c>
      <c r="E676">
        <v>1885</v>
      </c>
      <c r="F676">
        <v>0</v>
      </c>
      <c r="G676">
        <v>1009.3</v>
      </c>
      <c r="H676">
        <v>73</v>
      </c>
      <c r="I676" s="101" t="s">
        <v>14</v>
      </c>
      <c r="J676" s="1">
        <f>DATEVALUE(RIGHT(jaar_zip[[#This Row],[YYYYMMDD]],2)&amp;"-"&amp;MID(jaar_zip[[#This Row],[YYYYMMDD]],5,2)&amp;"-"&amp;LEFT(jaar_zip[[#This Row],[YYYYMMDD]],4))</f>
        <v>45418</v>
      </c>
      <c r="K676" s="101" t="str">
        <f>IF(AND(VALUE(MONTH(jaar_zip[[#This Row],[Datum]]))=1,VALUE(WEEKNUM(jaar_zip[[#This Row],[Datum]],21))&gt;51),RIGHT(YEAR(jaar_zip[[#This Row],[Datum]])-1,2),RIGHT(YEAR(jaar_zip[[#This Row],[Datum]]),2))&amp;"-"&amp; TEXT(WEEKNUM(jaar_zip[[#This Row],[Datum]],21),"00")</f>
        <v>24-19</v>
      </c>
      <c r="L676" s="101">
        <f>MONTH(jaar_zip[[#This Row],[Datum]])</f>
        <v>5</v>
      </c>
      <c r="M676" s="101">
        <f>IF(ISNUMBER(jaar_zip[[#This Row],[etmaaltemperatuur]]),IF(jaar_zip[[#This Row],[etmaaltemperatuur]]&lt;stookgrens,stookgrens-jaar_zip[[#This Row],[etmaaltemperatuur]],0),"")</f>
        <v>3.4000000000000004</v>
      </c>
      <c r="N676" s="101">
        <f>IF(ISNUMBER(jaar_zip[[#This Row],[graaddagen]]),IF(OR(MONTH(jaar_zip[[#This Row],[Datum]])=1,MONTH(jaar_zip[[#This Row],[Datum]])=2,MONTH(jaar_zip[[#This Row],[Datum]])=11,MONTH(jaar_zip[[#This Row],[Datum]])=12),1.1,IF(OR(MONTH(jaar_zip[[#This Row],[Datum]])=3,MONTH(jaar_zip[[#This Row],[Datum]])=10),1,0.8))*jaar_zip[[#This Row],[graaddagen]],"")</f>
        <v>2.7200000000000006</v>
      </c>
      <c r="O676" s="101">
        <f>IF(ISNUMBER(jaar_zip[[#This Row],[etmaaltemperatuur]]),IF(jaar_zip[[#This Row],[etmaaltemperatuur]]&gt;stookgrens,jaar_zip[[#This Row],[etmaaltemperatuur]]-stookgrens,0),"")</f>
        <v>0</v>
      </c>
    </row>
    <row r="677" spans="1:15" x14ac:dyDescent="0.25">
      <c r="A677">
        <v>240</v>
      </c>
      <c r="B677">
        <v>20240507</v>
      </c>
      <c r="C677">
        <v>4.2</v>
      </c>
      <c r="D677">
        <v>14.1</v>
      </c>
      <c r="E677">
        <v>2110</v>
      </c>
      <c r="F677">
        <v>0</v>
      </c>
      <c r="G677">
        <v>1020.5</v>
      </c>
      <c r="H677">
        <v>75</v>
      </c>
      <c r="I677" s="101" t="s">
        <v>14</v>
      </c>
      <c r="J677" s="1">
        <f>DATEVALUE(RIGHT(jaar_zip[[#This Row],[YYYYMMDD]],2)&amp;"-"&amp;MID(jaar_zip[[#This Row],[YYYYMMDD]],5,2)&amp;"-"&amp;LEFT(jaar_zip[[#This Row],[YYYYMMDD]],4))</f>
        <v>45419</v>
      </c>
      <c r="K677" s="101" t="str">
        <f>IF(AND(VALUE(MONTH(jaar_zip[[#This Row],[Datum]]))=1,VALUE(WEEKNUM(jaar_zip[[#This Row],[Datum]],21))&gt;51),RIGHT(YEAR(jaar_zip[[#This Row],[Datum]])-1,2),RIGHT(YEAR(jaar_zip[[#This Row],[Datum]]),2))&amp;"-"&amp; TEXT(WEEKNUM(jaar_zip[[#This Row],[Datum]],21),"00")</f>
        <v>24-19</v>
      </c>
      <c r="L677" s="101">
        <f>MONTH(jaar_zip[[#This Row],[Datum]])</f>
        <v>5</v>
      </c>
      <c r="M677" s="101">
        <f>IF(ISNUMBER(jaar_zip[[#This Row],[etmaaltemperatuur]]),IF(jaar_zip[[#This Row],[etmaaltemperatuur]]&lt;stookgrens,stookgrens-jaar_zip[[#This Row],[etmaaltemperatuur]],0),"")</f>
        <v>3.9000000000000004</v>
      </c>
      <c r="N677" s="101">
        <f>IF(ISNUMBER(jaar_zip[[#This Row],[graaddagen]]),IF(OR(MONTH(jaar_zip[[#This Row],[Datum]])=1,MONTH(jaar_zip[[#This Row],[Datum]])=2,MONTH(jaar_zip[[#This Row],[Datum]])=11,MONTH(jaar_zip[[#This Row],[Datum]])=12),1.1,IF(OR(MONTH(jaar_zip[[#This Row],[Datum]])=3,MONTH(jaar_zip[[#This Row],[Datum]])=10),1,0.8))*jaar_zip[[#This Row],[graaddagen]],"")</f>
        <v>3.1200000000000006</v>
      </c>
      <c r="O677" s="101">
        <f>IF(ISNUMBER(jaar_zip[[#This Row],[etmaaltemperatuur]]),IF(jaar_zip[[#This Row],[etmaaltemperatuur]]&gt;stookgrens,jaar_zip[[#This Row],[etmaaltemperatuur]]-stookgrens,0),"")</f>
        <v>0</v>
      </c>
    </row>
    <row r="678" spans="1:15" x14ac:dyDescent="0.25">
      <c r="A678">
        <v>240</v>
      </c>
      <c r="B678">
        <v>20240508</v>
      </c>
      <c r="C678">
        <v>2.8</v>
      </c>
      <c r="D678">
        <v>12.3</v>
      </c>
      <c r="E678">
        <v>719</v>
      </c>
      <c r="F678">
        <v>-0.1</v>
      </c>
      <c r="G678">
        <v>1027.8</v>
      </c>
      <c r="H678">
        <v>85</v>
      </c>
      <c r="I678" s="101" t="s">
        <v>14</v>
      </c>
      <c r="J678" s="1">
        <f>DATEVALUE(RIGHT(jaar_zip[[#This Row],[YYYYMMDD]],2)&amp;"-"&amp;MID(jaar_zip[[#This Row],[YYYYMMDD]],5,2)&amp;"-"&amp;LEFT(jaar_zip[[#This Row],[YYYYMMDD]],4))</f>
        <v>45420</v>
      </c>
      <c r="K678" s="101" t="str">
        <f>IF(AND(VALUE(MONTH(jaar_zip[[#This Row],[Datum]]))=1,VALUE(WEEKNUM(jaar_zip[[#This Row],[Datum]],21))&gt;51),RIGHT(YEAR(jaar_zip[[#This Row],[Datum]])-1,2),RIGHT(YEAR(jaar_zip[[#This Row],[Datum]]),2))&amp;"-"&amp; TEXT(WEEKNUM(jaar_zip[[#This Row],[Datum]],21),"00")</f>
        <v>24-19</v>
      </c>
      <c r="L678" s="101">
        <f>MONTH(jaar_zip[[#This Row],[Datum]])</f>
        <v>5</v>
      </c>
      <c r="M678" s="101">
        <f>IF(ISNUMBER(jaar_zip[[#This Row],[etmaaltemperatuur]]),IF(jaar_zip[[#This Row],[etmaaltemperatuur]]&lt;stookgrens,stookgrens-jaar_zip[[#This Row],[etmaaltemperatuur]],0),"")</f>
        <v>5.6999999999999993</v>
      </c>
      <c r="N678" s="101">
        <f>IF(ISNUMBER(jaar_zip[[#This Row],[graaddagen]]),IF(OR(MONTH(jaar_zip[[#This Row],[Datum]])=1,MONTH(jaar_zip[[#This Row],[Datum]])=2,MONTH(jaar_zip[[#This Row],[Datum]])=11,MONTH(jaar_zip[[#This Row],[Datum]])=12),1.1,IF(OR(MONTH(jaar_zip[[#This Row],[Datum]])=3,MONTH(jaar_zip[[#This Row],[Datum]])=10),1,0.8))*jaar_zip[[#This Row],[graaddagen]],"")</f>
        <v>4.5599999999999996</v>
      </c>
      <c r="O678" s="101">
        <f>IF(ISNUMBER(jaar_zip[[#This Row],[etmaaltemperatuur]]),IF(jaar_zip[[#This Row],[etmaaltemperatuur]]&gt;stookgrens,jaar_zip[[#This Row],[etmaaltemperatuur]]-stookgrens,0),"")</f>
        <v>0</v>
      </c>
    </row>
    <row r="679" spans="1:15" x14ac:dyDescent="0.25">
      <c r="A679">
        <v>240</v>
      </c>
      <c r="B679">
        <v>20240509</v>
      </c>
      <c r="C679">
        <v>1.7</v>
      </c>
      <c r="D679">
        <v>12.9</v>
      </c>
      <c r="E679">
        <v>2035</v>
      </c>
      <c r="F679">
        <v>0</v>
      </c>
      <c r="G679">
        <v>1027.0999999999999</v>
      </c>
      <c r="H679">
        <v>80</v>
      </c>
      <c r="I679" s="101" t="s">
        <v>14</v>
      </c>
      <c r="J679" s="1">
        <f>DATEVALUE(RIGHT(jaar_zip[[#This Row],[YYYYMMDD]],2)&amp;"-"&amp;MID(jaar_zip[[#This Row],[YYYYMMDD]],5,2)&amp;"-"&amp;LEFT(jaar_zip[[#This Row],[YYYYMMDD]],4))</f>
        <v>45421</v>
      </c>
      <c r="K679" s="101" t="str">
        <f>IF(AND(VALUE(MONTH(jaar_zip[[#This Row],[Datum]]))=1,VALUE(WEEKNUM(jaar_zip[[#This Row],[Datum]],21))&gt;51),RIGHT(YEAR(jaar_zip[[#This Row],[Datum]])-1,2),RIGHT(YEAR(jaar_zip[[#This Row],[Datum]]),2))&amp;"-"&amp; TEXT(WEEKNUM(jaar_zip[[#This Row],[Datum]],21),"00")</f>
        <v>24-19</v>
      </c>
      <c r="L679" s="101">
        <f>MONTH(jaar_zip[[#This Row],[Datum]])</f>
        <v>5</v>
      </c>
      <c r="M679" s="101">
        <f>IF(ISNUMBER(jaar_zip[[#This Row],[etmaaltemperatuur]]),IF(jaar_zip[[#This Row],[etmaaltemperatuur]]&lt;stookgrens,stookgrens-jaar_zip[[#This Row],[etmaaltemperatuur]],0),"")</f>
        <v>5.0999999999999996</v>
      </c>
      <c r="N679" s="101">
        <f>IF(ISNUMBER(jaar_zip[[#This Row],[graaddagen]]),IF(OR(MONTH(jaar_zip[[#This Row],[Datum]])=1,MONTH(jaar_zip[[#This Row],[Datum]])=2,MONTH(jaar_zip[[#This Row],[Datum]])=11,MONTH(jaar_zip[[#This Row],[Datum]])=12),1.1,IF(OR(MONTH(jaar_zip[[#This Row],[Datum]])=3,MONTH(jaar_zip[[#This Row],[Datum]])=10),1,0.8))*jaar_zip[[#This Row],[graaddagen]],"")</f>
        <v>4.08</v>
      </c>
      <c r="O679" s="101">
        <f>IF(ISNUMBER(jaar_zip[[#This Row],[etmaaltemperatuur]]),IF(jaar_zip[[#This Row],[etmaaltemperatuur]]&gt;stookgrens,jaar_zip[[#This Row],[etmaaltemperatuur]]-stookgrens,0),"")</f>
        <v>0</v>
      </c>
    </row>
    <row r="680" spans="1:15" x14ac:dyDescent="0.25">
      <c r="A680">
        <v>240</v>
      </c>
      <c r="B680">
        <v>20240510</v>
      </c>
      <c r="C680">
        <v>2.4</v>
      </c>
      <c r="D680">
        <v>15.3</v>
      </c>
      <c r="E680">
        <v>2354</v>
      </c>
      <c r="F680">
        <v>0</v>
      </c>
      <c r="G680">
        <v>1024.3</v>
      </c>
      <c r="H680">
        <v>77</v>
      </c>
      <c r="I680" s="101" t="s">
        <v>14</v>
      </c>
      <c r="J680" s="1">
        <f>DATEVALUE(RIGHT(jaar_zip[[#This Row],[YYYYMMDD]],2)&amp;"-"&amp;MID(jaar_zip[[#This Row],[YYYYMMDD]],5,2)&amp;"-"&amp;LEFT(jaar_zip[[#This Row],[YYYYMMDD]],4))</f>
        <v>45422</v>
      </c>
      <c r="K680" s="101" t="str">
        <f>IF(AND(VALUE(MONTH(jaar_zip[[#This Row],[Datum]]))=1,VALUE(WEEKNUM(jaar_zip[[#This Row],[Datum]],21))&gt;51),RIGHT(YEAR(jaar_zip[[#This Row],[Datum]])-1,2),RIGHT(YEAR(jaar_zip[[#This Row],[Datum]]),2))&amp;"-"&amp; TEXT(WEEKNUM(jaar_zip[[#This Row],[Datum]],21),"00")</f>
        <v>24-19</v>
      </c>
      <c r="L680" s="101">
        <f>MONTH(jaar_zip[[#This Row],[Datum]])</f>
        <v>5</v>
      </c>
      <c r="M680" s="101">
        <f>IF(ISNUMBER(jaar_zip[[#This Row],[etmaaltemperatuur]]),IF(jaar_zip[[#This Row],[etmaaltemperatuur]]&lt;stookgrens,stookgrens-jaar_zip[[#This Row],[etmaaltemperatuur]],0),"")</f>
        <v>2.6999999999999993</v>
      </c>
      <c r="N680" s="101">
        <f>IF(ISNUMBER(jaar_zip[[#This Row],[graaddagen]]),IF(OR(MONTH(jaar_zip[[#This Row],[Datum]])=1,MONTH(jaar_zip[[#This Row],[Datum]])=2,MONTH(jaar_zip[[#This Row],[Datum]])=11,MONTH(jaar_zip[[#This Row],[Datum]])=12),1.1,IF(OR(MONTH(jaar_zip[[#This Row],[Datum]])=3,MONTH(jaar_zip[[#This Row],[Datum]])=10),1,0.8))*jaar_zip[[#This Row],[graaddagen]],"")</f>
        <v>2.1599999999999997</v>
      </c>
      <c r="O680" s="101">
        <f>IF(ISNUMBER(jaar_zip[[#This Row],[etmaaltemperatuur]]),IF(jaar_zip[[#This Row],[etmaaltemperatuur]]&gt;stookgrens,jaar_zip[[#This Row],[etmaaltemperatuur]]-stookgrens,0),"")</f>
        <v>0</v>
      </c>
    </row>
    <row r="681" spans="1:15" x14ac:dyDescent="0.25">
      <c r="A681">
        <v>240</v>
      </c>
      <c r="B681">
        <v>20240511</v>
      </c>
      <c r="C681">
        <v>4.0999999999999996</v>
      </c>
      <c r="D681">
        <v>16.2</v>
      </c>
      <c r="E681">
        <v>2622</v>
      </c>
      <c r="F681">
        <v>0</v>
      </c>
      <c r="G681">
        <v>1022.1</v>
      </c>
      <c r="H681">
        <v>73</v>
      </c>
      <c r="I681" s="101" t="s">
        <v>14</v>
      </c>
      <c r="J681" s="1">
        <f>DATEVALUE(RIGHT(jaar_zip[[#This Row],[YYYYMMDD]],2)&amp;"-"&amp;MID(jaar_zip[[#This Row],[YYYYMMDD]],5,2)&amp;"-"&amp;LEFT(jaar_zip[[#This Row],[YYYYMMDD]],4))</f>
        <v>45423</v>
      </c>
      <c r="K681" s="101" t="str">
        <f>IF(AND(VALUE(MONTH(jaar_zip[[#This Row],[Datum]]))=1,VALUE(WEEKNUM(jaar_zip[[#This Row],[Datum]],21))&gt;51),RIGHT(YEAR(jaar_zip[[#This Row],[Datum]])-1,2),RIGHT(YEAR(jaar_zip[[#This Row],[Datum]]),2))&amp;"-"&amp; TEXT(WEEKNUM(jaar_zip[[#This Row],[Datum]],21),"00")</f>
        <v>24-19</v>
      </c>
      <c r="L681" s="101">
        <f>MONTH(jaar_zip[[#This Row],[Datum]])</f>
        <v>5</v>
      </c>
      <c r="M681" s="101">
        <f>IF(ISNUMBER(jaar_zip[[#This Row],[etmaaltemperatuur]]),IF(jaar_zip[[#This Row],[etmaaltemperatuur]]&lt;stookgrens,stookgrens-jaar_zip[[#This Row],[etmaaltemperatuur]],0),"")</f>
        <v>1.8000000000000007</v>
      </c>
      <c r="N681" s="101">
        <f>IF(ISNUMBER(jaar_zip[[#This Row],[graaddagen]]),IF(OR(MONTH(jaar_zip[[#This Row],[Datum]])=1,MONTH(jaar_zip[[#This Row],[Datum]])=2,MONTH(jaar_zip[[#This Row],[Datum]])=11,MONTH(jaar_zip[[#This Row],[Datum]])=12),1.1,IF(OR(MONTH(jaar_zip[[#This Row],[Datum]])=3,MONTH(jaar_zip[[#This Row],[Datum]])=10),1,0.8))*jaar_zip[[#This Row],[graaddagen]],"")</f>
        <v>1.4400000000000006</v>
      </c>
      <c r="O681" s="101">
        <f>IF(ISNUMBER(jaar_zip[[#This Row],[etmaaltemperatuur]]),IF(jaar_zip[[#This Row],[etmaaltemperatuur]]&gt;stookgrens,jaar_zip[[#This Row],[etmaaltemperatuur]]-stookgrens,0),"")</f>
        <v>0</v>
      </c>
    </row>
    <row r="682" spans="1:15" x14ac:dyDescent="0.25">
      <c r="A682">
        <v>240</v>
      </c>
      <c r="B682">
        <v>20240512</v>
      </c>
      <c r="C682">
        <v>5.2</v>
      </c>
      <c r="D682">
        <v>20.2</v>
      </c>
      <c r="E682">
        <v>2611</v>
      </c>
      <c r="F682">
        <v>0</v>
      </c>
      <c r="G682">
        <v>1015</v>
      </c>
      <c r="H682">
        <v>58</v>
      </c>
      <c r="I682" s="101" t="s">
        <v>14</v>
      </c>
      <c r="J682" s="1">
        <f>DATEVALUE(RIGHT(jaar_zip[[#This Row],[YYYYMMDD]],2)&amp;"-"&amp;MID(jaar_zip[[#This Row],[YYYYMMDD]],5,2)&amp;"-"&amp;LEFT(jaar_zip[[#This Row],[YYYYMMDD]],4))</f>
        <v>45424</v>
      </c>
      <c r="K682" s="101" t="str">
        <f>IF(AND(VALUE(MONTH(jaar_zip[[#This Row],[Datum]]))=1,VALUE(WEEKNUM(jaar_zip[[#This Row],[Datum]],21))&gt;51),RIGHT(YEAR(jaar_zip[[#This Row],[Datum]])-1,2),RIGHT(YEAR(jaar_zip[[#This Row],[Datum]]),2))&amp;"-"&amp; TEXT(WEEKNUM(jaar_zip[[#This Row],[Datum]],21),"00")</f>
        <v>24-19</v>
      </c>
      <c r="L682" s="101">
        <f>MONTH(jaar_zip[[#This Row],[Datum]])</f>
        <v>5</v>
      </c>
      <c r="M682" s="101">
        <f>IF(ISNUMBER(jaar_zip[[#This Row],[etmaaltemperatuur]]),IF(jaar_zip[[#This Row],[etmaaltemperatuur]]&lt;stookgrens,stookgrens-jaar_zip[[#This Row],[etmaaltemperatuur]],0),"")</f>
        <v>0</v>
      </c>
      <c r="N682" s="101">
        <f>IF(ISNUMBER(jaar_zip[[#This Row],[graaddagen]]),IF(OR(MONTH(jaar_zip[[#This Row],[Datum]])=1,MONTH(jaar_zip[[#This Row],[Datum]])=2,MONTH(jaar_zip[[#This Row],[Datum]])=11,MONTH(jaar_zip[[#This Row],[Datum]])=12),1.1,IF(OR(MONTH(jaar_zip[[#This Row],[Datum]])=3,MONTH(jaar_zip[[#This Row],[Datum]])=10),1,0.8))*jaar_zip[[#This Row],[graaddagen]],"")</f>
        <v>0</v>
      </c>
      <c r="O682" s="101">
        <f>IF(ISNUMBER(jaar_zip[[#This Row],[etmaaltemperatuur]]),IF(jaar_zip[[#This Row],[etmaaltemperatuur]]&gt;stookgrens,jaar_zip[[#This Row],[etmaaltemperatuur]]-stookgrens,0),"")</f>
        <v>2.1999999999999993</v>
      </c>
    </row>
    <row r="683" spans="1:15" x14ac:dyDescent="0.25">
      <c r="A683">
        <v>240</v>
      </c>
      <c r="B683">
        <v>20240513</v>
      </c>
      <c r="C683">
        <v>3.4</v>
      </c>
      <c r="D683">
        <v>19.600000000000001</v>
      </c>
      <c r="E683">
        <v>2256</v>
      </c>
      <c r="F683">
        <v>-0.1</v>
      </c>
      <c r="G683">
        <v>1009.5</v>
      </c>
      <c r="H683">
        <v>76</v>
      </c>
      <c r="I683" s="101" t="s">
        <v>14</v>
      </c>
      <c r="J683" s="1">
        <f>DATEVALUE(RIGHT(jaar_zip[[#This Row],[YYYYMMDD]],2)&amp;"-"&amp;MID(jaar_zip[[#This Row],[YYYYMMDD]],5,2)&amp;"-"&amp;LEFT(jaar_zip[[#This Row],[YYYYMMDD]],4))</f>
        <v>45425</v>
      </c>
      <c r="K683" s="101" t="str">
        <f>IF(AND(VALUE(MONTH(jaar_zip[[#This Row],[Datum]]))=1,VALUE(WEEKNUM(jaar_zip[[#This Row],[Datum]],21))&gt;51),RIGHT(YEAR(jaar_zip[[#This Row],[Datum]])-1,2),RIGHT(YEAR(jaar_zip[[#This Row],[Datum]]),2))&amp;"-"&amp; TEXT(WEEKNUM(jaar_zip[[#This Row],[Datum]],21),"00")</f>
        <v>24-20</v>
      </c>
      <c r="L683" s="101">
        <f>MONTH(jaar_zip[[#This Row],[Datum]])</f>
        <v>5</v>
      </c>
      <c r="M683" s="101">
        <f>IF(ISNUMBER(jaar_zip[[#This Row],[etmaaltemperatuur]]),IF(jaar_zip[[#This Row],[etmaaltemperatuur]]&lt;stookgrens,stookgrens-jaar_zip[[#This Row],[etmaaltemperatuur]],0),"")</f>
        <v>0</v>
      </c>
      <c r="N683" s="101">
        <f>IF(ISNUMBER(jaar_zip[[#This Row],[graaddagen]]),IF(OR(MONTH(jaar_zip[[#This Row],[Datum]])=1,MONTH(jaar_zip[[#This Row],[Datum]])=2,MONTH(jaar_zip[[#This Row],[Datum]])=11,MONTH(jaar_zip[[#This Row],[Datum]])=12),1.1,IF(OR(MONTH(jaar_zip[[#This Row],[Datum]])=3,MONTH(jaar_zip[[#This Row],[Datum]])=10),1,0.8))*jaar_zip[[#This Row],[graaddagen]],"")</f>
        <v>0</v>
      </c>
      <c r="O683" s="101">
        <f>IF(ISNUMBER(jaar_zip[[#This Row],[etmaaltemperatuur]]),IF(jaar_zip[[#This Row],[etmaaltemperatuur]]&gt;stookgrens,jaar_zip[[#This Row],[etmaaltemperatuur]]-stookgrens,0),"")</f>
        <v>1.6000000000000014</v>
      </c>
    </row>
    <row r="684" spans="1:15" x14ac:dyDescent="0.25">
      <c r="A684">
        <v>240</v>
      </c>
      <c r="B684">
        <v>20240514</v>
      </c>
      <c r="C684">
        <v>5.3</v>
      </c>
      <c r="D684">
        <v>20.100000000000001</v>
      </c>
      <c r="E684">
        <v>2224</v>
      </c>
      <c r="F684">
        <v>7.2</v>
      </c>
      <c r="G684">
        <v>1004.8</v>
      </c>
      <c r="H684">
        <v>73</v>
      </c>
      <c r="I684" s="101" t="s">
        <v>14</v>
      </c>
      <c r="J684" s="1">
        <f>DATEVALUE(RIGHT(jaar_zip[[#This Row],[YYYYMMDD]],2)&amp;"-"&amp;MID(jaar_zip[[#This Row],[YYYYMMDD]],5,2)&amp;"-"&amp;LEFT(jaar_zip[[#This Row],[YYYYMMDD]],4))</f>
        <v>45426</v>
      </c>
      <c r="K684" s="101" t="str">
        <f>IF(AND(VALUE(MONTH(jaar_zip[[#This Row],[Datum]]))=1,VALUE(WEEKNUM(jaar_zip[[#This Row],[Datum]],21))&gt;51),RIGHT(YEAR(jaar_zip[[#This Row],[Datum]])-1,2),RIGHT(YEAR(jaar_zip[[#This Row],[Datum]]),2))&amp;"-"&amp; TEXT(WEEKNUM(jaar_zip[[#This Row],[Datum]],21),"00")</f>
        <v>24-20</v>
      </c>
      <c r="L684" s="101">
        <f>MONTH(jaar_zip[[#This Row],[Datum]])</f>
        <v>5</v>
      </c>
      <c r="M684" s="101">
        <f>IF(ISNUMBER(jaar_zip[[#This Row],[etmaaltemperatuur]]),IF(jaar_zip[[#This Row],[etmaaltemperatuur]]&lt;stookgrens,stookgrens-jaar_zip[[#This Row],[etmaaltemperatuur]],0),"")</f>
        <v>0</v>
      </c>
      <c r="N684" s="101">
        <f>IF(ISNUMBER(jaar_zip[[#This Row],[graaddagen]]),IF(OR(MONTH(jaar_zip[[#This Row],[Datum]])=1,MONTH(jaar_zip[[#This Row],[Datum]])=2,MONTH(jaar_zip[[#This Row],[Datum]])=11,MONTH(jaar_zip[[#This Row],[Datum]])=12),1.1,IF(OR(MONTH(jaar_zip[[#This Row],[Datum]])=3,MONTH(jaar_zip[[#This Row],[Datum]])=10),1,0.8))*jaar_zip[[#This Row],[graaddagen]],"")</f>
        <v>0</v>
      </c>
      <c r="O684" s="101">
        <f>IF(ISNUMBER(jaar_zip[[#This Row],[etmaaltemperatuur]]),IF(jaar_zip[[#This Row],[etmaaltemperatuur]]&gt;stookgrens,jaar_zip[[#This Row],[etmaaltemperatuur]]-stookgrens,0),"")</f>
        <v>2.1000000000000014</v>
      </c>
    </row>
    <row r="685" spans="1:15" x14ac:dyDescent="0.25">
      <c r="A685">
        <v>240</v>
      </c>
      <c r="B685">
        <v>20240515</v>
      </c>
      <c r="C685">
        <v>2.2999999999999998</v>
      </c>
      <c r="D685">
        <v>16.3</v>
      </c>
      <c r="E685">
        <v>1679</v>
      </c>
      <c r="F685">
        <v>11.8</v>
      </c>
      <c r="G685">
        <v>1006.2</v>
      </c>
      <c r="H685">
        <v>89</v>
      </c>
      <c r="I685" s="101" t="s">
        <v>14</v>
      </c>
      <c r="J685" s="1">
        <f>DATEVALUE(RIGHT(jaar_zip[[#This Row],[YYYYMMDD]],2)&amp;"-"&amp;MID(jaar_zip[[#This Row],[YYYYMMDD]],5,2)&amp;"-"&amp;LEFT(jaar_zip[[#This Row],[YYYYMMDD]],4))</f>
        <v>45427</v>
      </c>
      <c r="K685" s="101" t="str">
        <f>IF(AND(VALUE(MONTH(jaar_zip[[#This Row],[Datum]]))=1,VALUE(WEEKNUM(jaar_zip[[#This Row],[Datum]],21))&gt;51),RIGHT(YEAR(jaar_zip[[#This Row],[Datum]])-1,2),RIGHT(YEAR(jaar_zip[[#This Row],[Datum]]),2))&amp;"-"&amp; TEXT(WEEKNUM(jaar_zip[[#This Row],[Datum]],21),"00")</f>
        <v>24-20</v>
      </c>
      <c r="L685" s="101">
        <f>MONTH(jaar_zip[[#This Row],[Datum]])</f>
        <v>5</v>
      </c>
      <c r="M685" s="101">
        <f>IF(ISNUMBER(jaar_zip[[#This Row],[etmaaltemperatuur]]),IF(jaar_zip[[#This Row],[etmaaltemperatuur]]&lt;stookgrens,stookgrens-jaar_zip[[#This Row],[etmaaltemperatuur]],0),"")</f>
        <v>1.6999999999999993</v>
      </c>
      <c r="N685" s="101">
        <f>IF(ISNUMBER(jaar_zip[[#This Row],[graaddagen]]),IF(OR(MONTH(jaar_zip[[#This Row],[Datum]])=1,MONTH(jaar_zip[[#This Row],[Datum]])=2,MONTH(jaar_zip[[#This Row],[Datum]])=11,MONTH(jaar_zip[[#This Row],[Datum]])=12),1.1,IF(OR(MONTH(jaar_zip[[#This Row],[Datum]])=3,MONTH(jaar_zip[[#This Row],[Datum]])=10),1,0.8))*jaar_zip[[#This Row],[graaddagen]],"")</f>
        <v>1.3599999999999994</v>
      </c>
      <c r="O685" s="101">
        <f>IF(ISNUMBER(jaar_zip[[#This Row],[etmaaltemperatuur]]),IF(jaar_zip[[#This Row],[etmaaltemperatuur]]&gt;stookgrens,jaar_zip[[#This Row],[etmaaltemperatuur]]-stookgrens,0),"")</f>
        <v>0</v>
      </c>
    </row>
    <row r="686" spans="1:15" x14ac:dyDescent="0.25">
      <c r="A686">
        <v>240</v>
      </c>
      <c r="B686">
        <v>20240516</v>
      </c>
      <c r="C686">
        <v>3.3</v>
      </c>
      <c r="D686">
        <v>16</v>
      </c>
      <c r="E686">
        <v>1472</v>
      </c>
      <c r="F686">
        <v>0.8</v>
      </c>
      <c r="G686">
        <v>1004.9</v>
      </c>
      <c r="H686">
        <v>88</v>
      </c>
      <c r="I686" s="101" t="s">
        <v>14</v>
      </c>
      <c r="J686" s="1">
        <f>DATEVALUE(RIGHT(jaar_zip[[#This Row],[YYYYMMDD]],2)&amp;"-"&amp;MID(jaar_zip[[#This Row],[YYYYMMDD]],5,2)&amp;"-"&amp;LEFT(jaar_zip[[#This Row],[YYYYMMDD]],4))</f>
        <v>45428</v>
      </c>
      <c r="K686" s="101" t="str">
        <f>IF(AND(VALUE(MONTH(jaar_zip[[#This Row],[Datum]]))=1,VALUE(WEEKNUM(jaar_zip[[#This Row],[Datum]],21))&gt;51),RIGHT(YEAR(jaar_zip[[#This Row],[Datum]])-1,2),RIGHT(YEAR(jaar_zip[[#This Row],[Datum]]),2))&amp;"-"&amp; TEXT(WEEKNUM(jaar_zip[[#This Row],[Datum]],21),"00")</f>
        <v>24-20</v>
      </c>
      <c r="L686" s="101">
        <f>MONTH(jaar_zip[[#This Row],[Datum]])</f>
        <v>5</v>
      </c>
      <c r="M686" s="101">
        <f>IF(ISNUMBER(jaar_zip[[#This Row],[etmaaltemperatuur]]),IF(jaar_zip[[#This Row],[etmaaltemperatuur]]&lt;stookgrens,stookgrens-jaar_zip[[#This Row],[etmaaltemperatuur]],0),"")</f>
        <v>2</v>
      </c>
      <c r="N686" s="101">
        <f>IF(ISNUMBER(jaar_zip[[#This Row],[graaddagen]]),IF(OR(MONTH(jaar_zip[[#This Row],[Datum]])=1,MONTH(jaar_zip[[#This Row],[Datum]])=2,MONTH(jaar_zip[[#This Row],[Datum]])=11,MONTH(jaar_zip[[#This Row],[Datum]])=12),1.1,IF(OR(MONTH(jaar_zip[[#This Row],[Datum]])=3,MONTH(jaar_zip[[#This Row],[Datum]])=10),1,0.8))*jaar_zip[[#This Row],[graaddagen]],"")</f>
        <v>1.6</v>
      </c>
      <c r="O686" s="101">
        <f>IF(ISNUMBER(jaar_zip[[#This Row],[etmaaltemperatuur]]),IF(jaar_zip[[#This Row],[etmaaltemperatuur]]&gt;stookgrens,jaar_zip[[#This Row],[etmaaltemperatuur]]-stookgrens,0),"")</f>
        <v>0</v>
      </c>
    </row>
    <row r="687" spans="1:15" x14ac:dyDescent="0.25">
      <c r="A687">
        <v>240</v>
      </c>
      <c r="B687">
        <v>20240517</v>
      </c>
      <c r="C687">
        <v>4.3</v>
      </c>
      <c r="D687">
        <v>14.8</v>
      </c>
      <c r="E687">
        <v>1446</v>
      </c>
      <c r="F687">
        <v>0.7</v>
      </c>
      <c r="G687">
        <v>1008.7</v>
      </c>
      <c r="H687">
        <v>92</v>
      </c>
      <c r="I687" s="101" t="s">
        <v>14</v>
      </c>
      <c r="J687" s="1">
        <f>DATEVALUE(RIGHT(jaar_zip[[#This Row],[YYYYMMDD]],2)&amp;"-"&amp;MID(jaar_zip[[#This Row],[YYYYMMDD]],5,2)&amp;"-"&amp;LEFT(jaar_zip[[#This Row],[YYYYMMDD]],4))</f>
        <v>45429</v>
      </c>
      <c r="K687" s="101" t="str">
        <f>IF(AND(VALUE(MONTH(jaar_zip[[#This Row],[Datum]]))=1,VALUE(WEEKNUM(jaar_zip[[#This Row],[Datum]],21))&gt;51),RIGHT(YEAR(jaar_zip[[#This Row],[Datum]])-1,2),RIGHT(YEAR(jaar_zip[[#This Row],[Datum]]),2))&amp;"-"&amp; TEXT(WEEKNUM(jaar_zip[[#This Row],[Datum]],21),"00")</f>
        <v>24-20</v>
      </c>
      <c r="L687" s="101">
        <f>MONTH(jaar_zip[[#This Row],[Datum]])</f>
        <v>5</v>
      </c>
      <c r="M687" s="101">
        <f>IF(ISNUMBER(jaar_zip[[#This Row],[etmaaltemperatuur]]),IF(jaar_zip[[#This Row],[etmaaltemperatuur]]&lt;stookgrens,stookgrens-jaar_zip[[#This Row],[etmaaltemperatuur]],0),"")</f>
        <v>3.1999999999999993</v>
      </c>
      <c r="N687" s="101">
        <f>IF(ISNUMBER(jaar_zip[[#This Row],[graaddagen]]),IF(OR(MONTH(jaar_zip[[#This Row],[Datum]])=1,MONTH(jaar_zip[[#This Row],[Datum]])=2,MONTH(jaar_zip[[#This Row],[Datum]])=11,MONTH(jaar_zip[[#This Row],[Datum]])=12),1.1,IF(OR(MONTH(jaar_zip[[#This Row],[Datum]])=3,MONTH(jaar_zip[[#This Row],[Datum]])=10),1,0.8))*jaar_zip[[#This Row],[graaddagen]],"")</f>
        <v>2.5599999999999996</v>
      </c>
      <c r="O687" s="101">
        <f>IF(ISNUMBER(jaar_zip[[#This Row],[etmaaltemperatuur]]),IF(jaar_zip[[#This Row],[etmaaltemperatuur]]&gt;stookgrens,jaar_zip[[#This Row],[etmaaltemperatuur]]-stookgrens,0),"")</f>
        <v>0</v>
      </c>
    </row>
    <row r="688" spans="1:15" x14ac:dyDescent="0.25">
      <c r="A688">
        <v>240</v>
      </c>
      <c r="B688">
        <v>20240518</v>
      </c>
      <c r="C688">
        <v>2.5</v>
      </c>
      <c r="D688">
        <v>17.899999999999999</v>
      </c>
      <c r="E688">
        <v>2389</v>
      </c>
      <c r="F688">
        <v>0</v>
      </c>
      <c r="G688">
        <v>1010.6</v>
      </c>
      <c r="H688">
        <v>75</v>
      </c>
      <c r="I688" s="101" t="s">
        <v>14</v>
      </c>
      <c r="J688" s="1">
        <f>DATEVALUE(RIGHT(jaar_zip[[#This Row],[YYYYMMDD]],2)&amp;"-"&amp;MID(jaar_zip[[#This Row],[YYYYMMDD]],5,2)&amp;"-"&amp;LEFT(jaar_zip[[#This Row],[YYYYMMDD]],4))</f>
        <v>45430</v>
      </c>
      <c r="K688" s="101" t="str">
        <f>IF(AND(VALUE(MONTH(jaar_zip[[#This Row],[Datum]]))=1,VALUE(WEEKNUM(jaar_zip[[#This Row],[Datum]],21))&gt;51),RIGHT(YEAR(jaar_zip[[#This Row],[Datum]])-1,2),RIGHT(YEAR(jaar_zip[[#This Row],[Datum]]),2))&amp;"-"&amp; TEXT(WEEKNUM(jaar_zip[[#This Row],[Datum]],21),"00")</f>
        <v>24-20</v>
      </c>
      <c r="L688" s="101">
        <f>MONTH(jaar_zip[[#This Row],[Datum]])</f>
        <v>5</v>
      </c>
      <c r="M688" s="101">
        <f>IF(ISNUMBER(jaar_zip[[#This Row],[etmaaltemperatuur]]),IF(jaar_zip[[#This Row],[etmaaltemperatuur]]&lt;stookgrens,stookgrens-jaar_zip[[#This Row],[etmaaltemperatuur]],0),"")</f>
        <v>0.10000000000000142</v>
      </c>
      <c r="N688" s="101">
        <f>IF(ISNUMBER(jaar_zip[[#This Row],[graaddagen]]),IF(OR(MONTH(jaar_zip[[#This Row],[Datum]])=1,MONTH(jaar_zip[[#This Row],[Datum]])=2,MONTH(jaar_zip[[#This Row],[Datum]])=11,MONTH(jaar_zip[[#This Row],[Datum]])=12),1.1,IF(OR(MONTH(jaar_zip[[#This Row],[Datum]])=3,MONTH(jaar_zip[[#This Row],[Datum]])=10),1,0.8))*jaar_zip[[#This Row],[graaddagen]],"")</f>
        <v>8.000000000000114E-2</v>
      </c>
      <c r="O688" s="101">
        <f>IF(ISNUMBER(jaar_zip[[#This Row],[etmaaltemperatuur]]),IF(jaar_zip[[#This Row],[etmaaltemperatuur]]&gt;stookgrens,jaar_zip[[#This Row],[etmaaltemperatuur]]-stookgrens,0),"")</f>
        <v>0</v>
      </c>
    </row>
    <row r="689" spans="1:15" x14ac:dyDescent="0.25">
      <c r="A689">
        <v>240</v>
      </c>
      <c r="B689">
        <v>20240519</v>
      </c>
      <c r="C689">
        <v>4.0999999999999996</v>
      </c>
      <c r="D689">
        <v>17.600000000000001</v>
      </c>
      <c r="E689">
        <v>2584</v>
      </c>
      <c r="F689">
        <v>0</v>
      </c>
      <c r="G689">
        <v>1011.4</v>
      </c>
      <c r="H689">
        <v>70</v>
      </c>
      <c r="I689" s="101" t="s">
        <v>14</v>
      </c>
      <c r="J689" s="1">
        <f>DATEVALUE(RIGHT(jaar_zip[[#This Row],[YYYYMMDD]],2)&amp;"-"&amp;MID(jaar_zip[[#This Row],[YYYYMMDD]],5,2)&amp;"-"&amp;LEFT(jaar_zip[[#This Row],[YYYYMMDD]],4))</f>
        <v>45431</v>
      </c>
      <c r="K689" s="101" t="str">
        <f>IF(AND(VALUE(MONTH(jaar_zip[[#This Row],[Datum]]))=1,VALUE(WEEKNUM(jaar_zip[[#This Row],[Datum]],21))&gt;51),RIGHT(YEAR(jaar_zip[[#This Row],[Datum]])-1,2),RIGHT(YEAR(jaar_zip[[#This Row],[Datum]]),2))&amp;"-"&amp; TEXT(WEEKNUM(jaar_zip[[#This Row],[Datum]],21),"00")</f>
        <v>24-20</v>
      </c>
      <c r="L689" s="101">
        <f>MONTH(jaar_zip[[#This Row],[Datum]])</f>
        <v>5</v>
      </c>
      <c r="M689" s="101">
        <f>IF(ISNUMBER(jaar_zip[[#This Row],[etmaaltemperatuur]]),IF(jaar_zip[[#This Row],[etmaaltemperatuur]]&lt;stookgrens,stookgrens-jaar_zip[[#This Row],[etmaaltemperatuur]],0),"")</f>
        <v>0.39999999999999858</v>
      </c>
      <c r="N689" s="101">
        <f>IF(ISNUMBER(jaar_zip[[#This Row],[graaddagen]]),IF(OR(MONTH(jaar_zip[[#This Row],[Datum]])=1,MONTH(jaar_zip[[#This Row],[Datum]])=2,MONTH(jaar_zip[[#This Row],[Datum]])=11,MONTH(jaar_zip[[#This Row],[Datum]])=12),1.1,IF(OR(MONTH(jaar_zip[[#This Row],[Datum]])=3,MONTH(jaar_zip[[#This Row],[Datum]])=10),1,0.8))*jaar_zip[[#This Row],[graaddagen]],"")</f>
        <v>0.3199999999999989</v>
      </c>
      <c r="O689" s="101">
        <f>IF(ISNUMBER(jaar_zip[[#This Row],[etmaaltemperatuur]]),IF(jaar_zip[[#This Row],[etmaaltemperatuur]]&gt;stookgrens,jaar_zip[[#This Row],[etmaaltemperatuur]]-stookgrens,0),"")</f>
        <v>0</v>
      </c>
    </row>
    <row r="690" spans="1:15" x14ac:dyDescent="0.25">
      <c r="A690">
        <v>240</v>
      </c>
      <c r="B690">
        <v>20240520</v>
      </c>
      <c r="C690">
        <v>3.3</v>
      </c>
      <c r="D690">
        <v>15.7</v>
      </c>
      <c r="E690">
        <v>1037</v>
      </c>
      <c r="F690">
        <v>3.7</v>
      </c>
      <c r="G690">
        <v>1011.3</v>
      </c>
      <c r="H690">
        <v>88</v>
      </c>
      <c r="I690" s="101" t="s">
        <v>14</v>
      </c>
      <c r="J690" s="1">
        <f>DATEVALUE(RIGHT(jaar_zip[[#This Row],[YYYYMMDD]],2)&amp;"-"&amp;MID(jaar_zip[[#This Row],[YYYYMMDD]],5,2)&amp;"-"&amp;LEFT(jaar_zip[[#This Row],[YYYYMMDD]],4))</f>
        <v>45432</v>
      </c>
      <c r="K690" s="101" t="str">
        <f>IF(AND(VALUE(MONTH(jaar_zip[[#This Row],[Datum]]))=1,VALUE(WEEKNUM(jaar_zip[[#This Row],[Datum]],21))&gt;51),RIGHT(YEAR(jaar_zip[[#This Row],[Datum]])-1,2),RIGHT(YEAR(jaar_zip[[#This Row],[Datum]]),2))&amp;"-"&amp; TEXT(WEEKNUM(jaar_zip[[#This Row],[Datum]],21),"00")</f>
        <v>24-21</v>
      </c>
      <c r="L690" s="101">
        <f>MONTH(jaar_zip[[#This Row],[Datum]])</f>
        <v>5</v>
      </c>
      <c r="M690" s="101">
        <f>IF(ISNUMBER(jaar_zip[[#This Row],[etmaaltemperatuur]]),IF(jaar_zip[[#This Row],[etmaaltemperatuur]]&lt;stookgrens,stookgrens-jaar_zip[[#This Row],[etmaaltemperatuur]],0),"")</f>
        <v>2.3000000000000007</v>
      </c>
      <c r="N690" s="101">
        <f>IF(ISNUMBER(jaar_zip[[#This Row],[graaddagen]]),IF(OR(MONTH(jaar_zip[[#This Row],[Datum]])=1,MONTH(jaar_zip[[#This Row],[Datum]])=2,MONTH(jaar_zip[[#This Row],[Datum]])=11,MONTH(jaar_zip[[#This Row],[Datum]])=12),1.1,IF(OR(MONTH(jaar_zip[[#This Row],[Datum]])=3,MONTH(jaar_zip[[#This Row],[Datum]])=10),1,0.8))*jaar_zip[[#This Row],[graaddagen]],"")</f>
        <v>1.8400000000000007</v>
      </c>
      <c r="O690" s="101">
        <f>IF(ISNUMBER(jaar_zip[[#This Row],[etmaaltemperatuur]]),IF(jaar_zip[[#This Row],[etmaaltemperatuur]]&gt;stookgrens,jaar_zip[[#This Row],[etmaaltemperatuur]]-stookgrens,0),"")</f>
        <v>0</v>
      </c>
    </row>
    <row r="691" spans="1:15" x14ac:dyDescent="0.25">
      <c r="A691">
        <v>240</v>
      </c>
      <c r="B691">
        <v>20240521</v>
      </c>
      <c r="C691">
        <v>3.6</v>
      </c>
      <c r="D691">
        <v>17.5</v>
      </c>
      <c r="E691">
        <v>1978</v>
      </c>
      <c r="F691">
        <v>21.8</v>
      </c>
      <c r="G691">
        <v>1007.4</v>
      </c>
      <c r="H691">
        <v>83</v>
      </c>
      <c r="I691" s="101" t="s">
        <v>14</v>
      </c>
      <c r="J691" s="1">
        <f>DATEVALUE(RIGHT(jaar_zip[[#This Row],[YYYYMMDD]],2)&amp;"-"&amp;MID(jaar_zip[[#This Row],[YYYYMMDD]],5,2)&amp;"-"&amp;LEFT(jaar_zip[[#This Row],[YYYYMMDD]],4))</f>
        <v>45433</v>
      </c>
      <c r="K691" s="101" t="str">
        <f>IF(AND(VALUE(MONTH(jaar_zip[[#This Row],[Datum]]))=1,VALUE(WEEKNUM(jaar_zip[[#This Row],[Datum]],21))&gt;51),RIGHT(YEAR(jaar_zip[[#This Row],[Datum]])-1,2),RIGHT(YEAR(jaar_zip[[#This Row],[Datum]]),2))&amp;"-"&amp; TEXT(WEEKNUM(jaar_zip[[#This Row],[Datum]],21),"00")</f>
        <v>24-21</v>
      </c>
      <c r="L691" s="101">
        <f>MONTH(jaar_zip[[#This Row],[Datum]])</f>
        <v>5</v>
      </c>
      <c r="M691" s="101">
        <f>IF(ISNUMBER(jaar_zip[[#This Row],[etmaaltemperatuur]]),IF(jaar_zip[[#This Row],[etmaaltemperatuur]]&lt;stookgrens,stookgrens-jaar_zip[[#This Row],[etmaaltemperatuur]],0),"")</f>
        <v>0.5</v>
      </c>
      <c r="N691" s="101">
        <f>IF(ISNUMBER(jaar_zip[[#This Row],[graaddagen]]),IF(OR(MONTH(jaar_zip[[#This Row],[Datum]])=1,MONTH(jaar_zip[[#This Row],[Datum]])=2,MONTH(jaar_zip[[#This Row],[Datum]])=11,MONTH(jaar_zip[[#This Row],[Datum]])=12),1.1,IF(OR(MONTH(jaar_zip[[#This Row],[Datum]])=3,MONTH(jaar_zip[[#This Row],[Datum]])=10),1,0.8))*jaar_zip[[#This Row],[graaddagen]],"")</f>
        <v>0.4</v>
      </c>
      <c r="O691" s="101">
        <f>IF(ISNUMBER(jaar_zip[[#This Row],[etmaaltemperatuur]]),IF(jaar_zip[[#This Row],[etmaaltemperatuur]]&gt;stookgrens,jaar_zip[[#This Row],[etmaaltemperatuur]]-stookgrens,0),"")</f>
        <v>0</v>
      </c>
    </row>
    <row r="692" spans="1:15" x14ac:dyDescent="0.25">
      <c r="A692">
        <v>240</v>
      </c>
      <c r="B692">
        <v>20240522</v>
      </c>
      <c r="C692">
        <v>6</v>
      </c>
      <c r="D692">
        <v>15.6</v>
      </c>
      <c r="E692">
        <v>963</v>
      </c>
      <c r="F692">
        <v>6</v>
      </c>
      <c r="G692">
        <v>1007.4</v>
      </c>
      <c r="H692">
        <v>83</v>
      </c>
      <c r="I692" s="101" t="s">
        <v>14</v>
      </c>
      <c r="J692" s="1">
        <f>DATEVALUE(RIGHT(jaar_zip[[#This Row],[YYYYMMDD]],2)&amp;"-"&amp;MID(jaar_zip[[#This Row],[YYYYMMDD]],5,2)&amp;"-"&amp;LEFT(jaar_zip[[#This Row],[YYYYMMDD]],4))</f>
        <v>45434</v>
      </c>
      <c r="K692" s="101" t="str">
        <f>IF(AND(VALUE(MONTH(jaar_zip[[#This Row],[Datum]]))=1,VALUE(WEEKNUM(jaar_zip[[#This Row],[Datum]],21))&gt;51),RIGHT(YEAR(jaar_zip[[#This Row],[Datum]])-1,2),RIGHT(YEAR(jaar_zip[[#This Row],[Datum]]),2))&amp;"-"&amp; TEXT(WEEKNUM(jaar_zip[[#This Row],[Datum]],21),"00")</f>
        <v>24-21</v>
      </c>
      <c r="L692" s="101">
        <f>MONTH(jaar_zip[[#This Row],[Datum]])</f>
        <v>5</v>
      </c>
      <c r="M692" s="101">
        <f>IF(ISNUMBER(jaar_zip[[#This Row],[etmaaltemperatuur]]),IF(jaar_zip[[#This Row],[etmaaltemperatuur]]&lt;stookgrens,stookgrens-jaar_zip[[#This Row],[etmaaltemperatuur]],0),"")</f>
        <v>2.4000000000000004</v>
      </c>
      <c r="N692" s="101">
        <f>IF(ISNUMBER(jaar_zip[[#This Row],[graaddagen]]),IF(OR(MONTH(jaar_zip[[#This Row],[Datum]])=1,MONTH(jaar_zip[[#This Row],[Datum]])=2,MONTH(jaar_zip[[#This Row],[Datum]])=11,MONTH(jaar_zip[[#This Row],[Datum]])=12),1.1,IF(OR(MONTH(jaar_zip[[#This Row],[Datum]])=3,MONTH(jaar_zip[[#This Row],[Datum]])=10),1,0.8))*jaar_zip[[#This Row],[graaddagen]],"")</f>
        <v>1.9200000000000004</v>
      </c>
      <c r="O692" s="101">
        <f>IF(ISNUMBER(jaar_zip[[#This Row],[etmaaltemperatuur]]),IF(jaar_zip[[#This Row],[etmaaltemperatuur]]&gt;stookgrens,jaar_zip[[#This Row],[etmaaltemperatuur]]-stookgrens,0),"")</f>
        <v>0</v>
      </c>
    </row>
    <row r="693" spans="1:15" x14ac:dyDescent="0.25">
      <c r="A693">
        <v>240</v>
      </c>
      <c r="B693">
        <v>20240523</v>
      </c>
      <c r="C693">
        <v>5.4</v>
      </c>
      <c r="D693">
        <v>15.6</v>
      </c>
      <c r="E693">
        <v>2000</v>
      </c>
      <c r="F693">
        <v>-0.1</v>
      </c>
      <c r="G693">
        <v>1014.2</v>
      </c>
      <c r="H693">
        <v>77</v>
      </c>
      <c r="I693" s="101" t="s">
        <v>14</v>
      </c>
      <c r="J693" s="1">
        <f>DATEVALUE(RIGHT(jaar_zip[[#This Row],[YYYYMMDD]],2)&amp;"-"&amp;MID(jaar_zip[[#This Row],[YYYYMMDD]],5,2)&amp;"-"&amp;LEFT(jaar_zip[[#This Row],[YYYYMMDD]],4))</f>
        <v>45435</v>
      </c>
      <c r="K693" s="101" t="str">
        <f>IF(AND(VALUE(MONTH(jaar_zip[[#This Row],[Datum]]))=1,VALUE(WEEKNUM(jaar_zip[[#This Row],[Datum]],21))&gt;51),RIGHT(YEAR(jaar_zip[[#This Row],[Datum]])-1,2),RIGHT(YEAR(jaar_zip[[#This Row],[Datum]]),2))&amp;"-"&amp; TEXT(WEEKNUM(jaar_zip[[#This Row],[Datum]],21),"00")</f>
        <v>24-21</v>
      </c>
      <c r="L693" s="101">
        <f>MONTH(jaar_zip[[#This Row],[Datum]])</f>
        <v>5</v>
      </c>
      <c r="M693" s="101">
        <f>IF(ISNUMBER(jaar_zip[[#This Row],[etmaaltemperatuur]]),IF(jaar_zip[[#This Row],[etmaaltemperatuur]]&lt;stookgrens,stookgrens-jaar_zip[[#This Row],[etmaaltemperatuur]],0),"")</f>
        <v>2.4000000000000004</v>
      </c>
      <c r="N693" s="101">
        <f>IF(ISNUMBER(jaar_zip[[#This Row],[graaddagen]]),IF(OR(MONTH(jaar_zip[[#This Row],[Datum]])=1,MONTH(jaar_zip[[#This Row],[Datum]])=2,MONTH(jaar_zip[[#This Row],[Datum]])=11,MONTH(jaar_zip[[#This Row],[Datum]])=12),1.1,IF(OR(MONTH(jaar_zip[[#This Row],[Datum]])=3,MONTH(jaar_zip[[#This Row],[Datum]])=10),1,0.8))*jaar_zip[[#This Row],[graaddagen]],"")</f>
        <v>1.9200000000000004</v>
      </c>
      <c r="O693" s="101">
        <f>IF(ISNUMBER(jaar_zip[[#This Row],[etmaaltemperatuur]]),IF(jaar_zip[[#This Row],[etmaaltemperatuur]]&gt;stookgrens,jaar_zip[[#This Row],[etmaaltemperatuur]]-stookgrens,0),"")</f>
        <v>0</v>
      </c>
    </row>
    <row r="694" spans="1:15" x14ac:dyDescent="0.25">
      <c r="A694">
        <v>240</v>
      </c>
      <c r="B694">
        <v>20240524</v>
      </c>
      <c r="C694">
        <v>2.8</v>
      </c>
      <c r="D694">
        <v>15.2</v>
      </c>
      <c r="E694">
        <v>1084</v>
      </c>
      <c r="F694">
        <v>15.7</v>
      </c>
      <c r="G694">
        <v>1018.4</v>
      </c>
      <c r="H694">
        <v>89</v>
      </c>
      <c r="I694" s="101" t="s">
        <v>14</v>
      </c>
      <c r="J694" s="1">
        <f>DATEVALUE(RIGHT(jaar_zip[[#This Row],[YYYYMMDD]],2)&amp;"-"&amp;MID(jaar_zip[[#This Row],[YYYYMMDD]],5,2)&amp;"-"&amp;LEFT(jaar_zip[[#This Row],[YYYYMMDD]],4))</f>
        <v>45436</v>
      </c>
      <c r="K694" s="101" t="str">
        <f>IF(AND(VALUE(MONTH(jaar_zip[[#This Row],[Datum]]))=1,VALUE(WEEKNUM(jaar_zip[[#This Row],[Datum]],21))&gt;51),RIGHT(YEAR(jaar_zip[[#This Row],[Datum]])-1,2),RIGHT(YEAR(jaar_zip[[#This Row],[Datum]]),2))&amp;"-"&amp; TEXT(WEEKNUM(jaar_zip[[#This Row],[Datum]],21),"00")</f>
        <v>24-21</v>
      </c>
      <c r="L694" s="101">
        <f>MONTH(jaar_zip[[#This Row],[Datum]])</f>
        <v>5</v>
      </c>
      <c r="M694" s="101">
        <f>IF(ISNUMBER(jaar_zip[[#This Row],[etmaaltemperatuur]]),IF(jaar_zip[[#This Row],[etmaaltemperatuur]]&lt;stookgrens,stookgrens-jaar_zip[[#This Row],[etmaaltemperatuur]],0),"")</f>
        <v>2.8000000000000007</v>
      </c>
      <c r="N694" s="101">
        <f>IF(ISNUMBER(jaar_zip[[#This Row],[graaddagen]]),IF(OR(MONTH(jaar_zip[[#This Row],[Datum]])=1,MONTH(jaar_zip[[#This Row],[Datum]])=2,MONTH(jaar_zip[[#This Row],[Datum]])=11,MONTH(jaar_zip[[#This Row],[Datum]])=12),1.1,IF(OR(MONTH(jaar_zip[[#This Row],[Datum]])=3,MONTH(jaar_zip[[#This Row],[Datum]])=10),1,0.8))*jaar_zip[[#This Row],[graaddagen]],"")</f>
        <v>2.2400000000000007</v>
      </c>
      <c r="O694" s="101">
        <f>IF(ISNUMBER(jaar_zip[[#This Row],[etmaaltemperatuur]]),IF(jaar_zip[[#This Row],[etmaaltemperatuur]]&gt;stookgrens,jaar_zip[[#This Row],[etmaaltemperatuur]]-stookgrens,0),"")</f>
        <v>0</v>
      </c>
    </row>
    <row r="695" spans="1:15" x14ac:dyDescent="0.25">
      <c r="A695">
        <v>240</v>
      </c>
      <c r="B695">
        <v>20240525</v>
      </c>
      <c r="C695">
        <v>3</v>
      </c>
      <c r="D695">
        <v>14.8</v>
      </c>
      <c r="E695">
        <v>1317</v>
      </c>
      <c r="F695">
        <v>30.1</v>
      </c>
      <c r="G695">
        <v>1016.2</v>
      </c>
      <c r="H695">
        <v>91</v>
      </c>
      <c r="I695" s="101" t="s">
        <v>14</v>
      </c>
      <c r="J695" s="1">
        <f>DATEVALUE(RIGHT(jaar_zip[[#This Row],[YYYYMMDD]],2)&amp;"-"&amp;MID(jaar_zip[[#This Row],[YYYYMMDD]],5,2)&amp;"-"&amp;LEFT(jaar_zip[[#This Row],[YYYYMMDD]],4))</f>
        <v>45437</v>
      </c>
      <c r="K695" s="101" t="str">
        <f>IF(AND(VALUE(MONTH(jaar_zip[[#This Row],[Datum]]))=1,VALUE(WEEKNUM(jaar_zip[[#This Row],[Datum]],21))&gt;51),RIGHT(YEAR(jaar_zip[[#This Row],[Datum]])-1,2),RIGHT(YEAR(jaar_zip[[#This Row],[Datum]]),2))&amp;"-"&amp; TEXT(WEEKNUM(jaar_zip[[#This Row],[Datum]],21),"00")</f>
        <v>24-21</v>
      </c>
      <c r="L695" s="101">
        <f>MONTH(jaar_zip[[#This Row],[Datum]])</f>
        <v>5</v>
      </c>
      <c r="M695" s="101">
        <f>IF(ISNUMBER(jaar_zip[[#This Row],[etmaaltemperatuur]]),IF(jaar_zip[[#This Row],[etmaaltemperatuur]]&lt;stookgrens,stookgrens-jaar_zip[[#This Row],[etmaaltemperatuur]],0),"")</f>
        <v>3.1999999999999993</v>
      </c>
      <c r="N695" s="101">
        <f>IF(ISNUMBER(jaar_zip[[#This Row],[graaddagen]]),IF(OR(MONTH(jaar_zip[[#This Row],[Datum]])=1,MONTH(jaar_zip[[#This Row],[Datum]])=2,MONTH(jaar_zip[[#This Row],[Datum]])=11,MONTH(jaar_zip[[#This Row],[Datum]])=12),1.1,IF(OR(MONTH(jaar_zip[[#This Row],[Datum]])=3,MONTH(jaar_zip[[#This Row],[Datum]])=10),1,0.8))*jaar_zip[[#This Row],[graaddagen]],"")</f>
        <v>2.5599999999999996</v>
      </c>
      <c r="O695" s="101">
        <f>IF(ISNUMBER(jaar_zip[[#This Row],[etmaaltemperatuur]]),IF(jaar_zip[[#This Row],[etmaaltemperatuur]]&gt;stookgrens,jaar_zip[[#This Row],[etmaaltemperatuur]]-stookgrens,0),"")</f>
        <v>0</v>
      </c>
    </row>
    <row r="696" spans="1:15" x14ac:dyDescent="0.25">
      <c r="A696">
        <v>240</v>
      </c>
      <c r="B696">
        <v>20240526</v>
      </c>
      <c r="C696">
        <v>4.4000000000000004</v>
      </c>
      <c r="D696">
        <v>15.9</v>
      </c>
      <c r="E696">
        <v>1643</v>
      </c>
      <c r="F696">
        <v>3.6</v>
      </c>
      <c r="G696">
        <v>1014.4</v>
      </c>
      <c r="H696">
        <v>81</v>
      </c>
      <c r="I696" s="101" t="s">
        <v>14</v>
      </c>
      <c r="J696" s="1">
        <f>DATEVALUE(RIGHT(jaar_zip[[#This Row],[YYYYMMDD]],2)&amp;"-"&amp;MID(jaar_zip[[#This Row],[YYYYMMDD]],5,2)&amp;"-"&amp;LEFT(jaar_zip[[#This Row],[YYYYMMDD]],4))</f>
        <v>45438</v>
      </c>
      <c r="K696" s="101" t="str">
        <f>IF(AND(VALUE(MONTH(jaar_zip[[#This Row],[Datum]]))=1,VALUE(WEEKNUM(jaar_zip[[#This Row],[Datum]],21))&gt;51),RIGHT(YEAR(jaar_zip[[#This Row],[Datum]])-1,2),RIGHT(YEAR(jaar_zip[[#This Row],[Datum]]),2))&amp;"-"&amp; TEXT(WEEKNUM(jaar_zip[[#This Row],[Datum]],21),"00")</f>
        <v>24-21</v>
      </c>
      <c r="L696" s="101">
        <f>MONTH(jaar_zip[[#This Row],[Datum]])</f>
        <v>5</v>
      </c>
      <c r="M696" s="101">
        <f>IF(ISNUMBER(jaar_zip[[#This Row],[etmaaltemperatuur]]),IF(jaar_zip[[#This Row],[etmaaltemperatuur]]&lt;stookgrens,stookgrens-jaar_zip[[#This Row],[etmaaltemperatuur]],0),"")</f>
        <v>2.0999999999999996</v>
      </c>
      <c r="N696" s="101">
        <f>IF(ISNUMBER(jaar_zip[[#This Row],[graaddagen]]),IF(OR(MONTH(jaar_zip[[#This Row],[Datum]])=1,MONTH(jaar_zip[[#This Row],[Datum]])=2,MONTH(jaar_zip[[#This Row],[Datum]])=11,MONTH(jaar_zip[[#This Row],[Datum]])=12),1.1,IF(OR(MONTH(jaar_zip[[#This Row],[Datum]])=3,MONTH(jaar_zip[[#This Row],[Datum]])=10),1,0.8))*jaar_zip[[#This Row],[graaddagen]],"")</f>
        <v>1.6799999999999997</v>
      </c>
      <c r="O696" s="101">
        <f>IF(ISNUMBER(jaar_zip[[#This Row],[etmaaltemperatuur]]),IF(jaar_zip[[#This Row],[etmaaltemperatuur]]&gt;stookgrens,jaar_zip[[#This Row],[etmaaltemperatuur]]-stookgrens,0),"")</f>
        <v>0</v>
      </c>
    </row>
    <row r="697" spans="1:15" x14ac:dyDescent="0.25">
      <c r="A697">
        <v>240</v>
      </c>
      <c r="B697">
        <v>20240527</v>
      </c>
      <c r="C697">
        <v>4.9000000000000004</v>
      </c>
      <c r="D697">
        <v>14.8</v>
      </c>
      <c r="E697">
        <v>1976</v>
      </c>
      <c r="F697">
        <v>0</v>
      </c>
      <c r="G697">
        <v>1016.3</v>
      </c>
      <c r="H697">
        <v>73</v>
      </c>
      <c r="I697" s="101" t="s">
        <v>14</v>
      </c>
      <c r="J697" s="1">
        <f>DATEVALUE(RIGHT(jaar_zip[[#This Row],[YYYYMMDD]],2)&amp;"-"&amp;MID(jaar_zip[[#This Row],[YYYYMMDD]],5,2)&amp;"-"&amp;LEFT(jaar_zip[[#This Row],[YYYYMMDD]],4))</f>
        <v>45439</v>
      </c>
      <c r="K697" s="101" t="str">
        <f>IF(AND(VALUE(MONTH(jaar_zip[[#This Row],[Datum]]))=1,VALUE(WEEKNUM(jaar_zip[[#This Row],[Datum]],21))&gt;51),RIGHT(YEAR(jaar_zip[[#This Row],[Datum]])-1,2),RIGHT(YEAR(jaar_zip[[#This Row],[Datum]]),2))&amp;"-"&amp; TEXT(WEEKNUM(jaar_zip[[#This Row],[Datum]],21),"00")</f>
        <v>24-22</v>
      </c>
      <c r="L697" s="101">
        <f>MONTH(jaar_zip[[#This Row],[Datum]])</f>
        <v>5</v>
      </c>
      <c r="M697" s="101">
        <f>IF(ISNUMBER(jaar_zip[[#This Row],[etmaaltemperatuur]]),IF(jaar_zip[[#This Row],[etmaaltemperatuur]]&lt;stookgrens,stookgrens-jaar_zip[[#This Row],[etmaaltemperatuur]],0),"")</f>
        <v>3.1999999999999993</v>
      </c>
      <c r="N697" s="101">
        <f>IF(ISNUMBER(jaar_zip[[#This Row],[graaddagen]]),IF(OR(MONTH(jaar_zip[[#This Row],[Datum]])=1,MONTH(jaar_zip[[#This Row],[Datum]])=2,MONTH(jaar_zip[[#This Row],[Datum]])=11,MONTH(jaar_zip[[#This Row],[Datum]])=12),1.1,IF(OR(MONTH(jaar_zip[[#This Row],[Datum]])=3,MONTH(jaar_zip[[#This Row],[Datum]])=10),1,0.8))*jaar_zip[[#This Row],[graaddagen]],"")</f>
        <v>2.5599999999999996</v>
      </c>
      <c r="O697" s="101">
        <f>IF(ISNUMBER(jaar_zip[[#This Row],[etmaaltemperatuur]]),IF(jaar_zip[[#This Row],[etmaaltemperatuur]]&gt;stookgrens,jaar_zip[[#This Row],[etmaaltemperatuur]]-stookgrens,0),"")</f>
        <v>0</v>
      </c>
    </row>
    <row r="698" spans="1:15" x14ac:dyDescent="0.25">
      <c r="A698">
        <v>240</v>
      </c>
      <c r="B698">
        <v>20240528</v>
      </c>
      <c r="C698">
        <v>5.6</v>
      </c>
      <c r="D698">
        <v>14.6</v>
      </c>
      <c r="E698">
        <v>1821</v>
      </c>
      <c r="F698">
        <v>20</v>
      </c>
      <c r="G698">
        <v>1014.5</v>
      </c>
      <c r="H698">
        <v>84</v>
      </c>
      <c r="I698" s="101" t="s">
        <v>14</v>
      </c>
      <c r="J698" s="1">
        <f>DATEVALUE(RIGHT(jaar_zip[[#This Row],[YYYYMMDD]],2)&amp;"-"&amp;MID(jaar_zip[[#This Row],[YYYYMMDD]],5,2)&amp;"-"&amp;LEFT(jaar_zip[[#This Row],[YYYYMMDD]],4))</f>
        <v>45440</v>
      </c>
      <c r="K698" s="101" t="str">
        <f>IF(AND(VALUE(MONTH(jaar_zip[[#This Row],[Datum]]))=1,VALUE(WEEKNUM(jaar_zip[[#This Row],[Datum]],21))&gt;51),RIGHT(YEAR(jaar_zip[[#This Row],[Datum]])-1,2),RIGHT(YEAR(jaar_zip[[#This Row],[Datum]]),2))&amp;"-"&amp; TEXT(WEEKNUM(jaar_zip[[#This Row],[Datum]],21),"00")</f>
        <v>24-22</v>
      </c>
      <c r="L698" s="101">
        <f>MONTH(jaar_zip[[#This Row],[Datum]])</f>
        <v>5</v>
      </c>
      <c r="M698" s="101">
        <f>IF(ISNUMBER(jaar_zip[[#This Row],[etmaaltemperatuur]]),IF(jaar_zip[[#This Row],[etmaaltemperatuur]]&lt;stookgrens,stookgrens-jaar_zip[[#This Row],[etmaaltemperatuur]],0),"")</f>
        <v>3.4000000000000004</v>
      </c>
      <c r="N698" s="101">
        <f>IF(ISNUMBER(jaar_zip[[#This Row],[graaddagen]]),IF(OR(MONTH(jaar_zip[[#This Row],[Datum]])=1,MONTH(jaar_zip[[#This Row],[Datum]])=2,MONTH(jaar_zip[[#This Row],[Datum]])=11,MONTH(jaar_zip[[#This Row],[Datum]])=12),1.1,IF(OR(MONTH(jaar_zip[[#This Row],[Datum]])=3,MONTH(jaar_zip[[#This Row],[Datum]])=10),1,0.8))*jaar_zip[[#This Row],[graaddagen]],"")</f>
        <v>2.7200000000000006</v>
      </c>
      <c r="O698" s="101">
        <f>IF(ISNUMBER(jaar_zip[[#This Row],[etmaaltemperatuur]]),IF(jaar_zip[[#This Row],[etmaaltemperatuur]]&gt;stookgrens,jaar_zip[[#This Row],[etmaaltemperatuur]]-stookgrens,0),"")</f>
        <v>0</v>
      </c>
    </row>
    <row r="699" spans="1:15" x14ac:dyDescent="0.25">
      <c r="A699">
        <v>240</v>
      </c>
      <c r="B699">
        <v>20240529</v>
      </c>
      <c r="C699">
        <v>6.4</v>
      </c>
      <c r="D699">
        <v>15.1</v>
      </c>
      <c r="E699">
        <v>1638</v>
      </c>
      <c r="F699">
        <v>12.9</v>
      </c>
      <c r="G699">
        <v>1007.6</v>
      </c>
      <c r="H699">
        <v>86</v>
      </c>
      <c r="I699" s="101" t="s">
        <v>14</v>
      </c>
      <c r="J699" s="1">
        <f>DATEVALUE(RIGHT(jaar_zip[[#This Row],[YYYYMMDD]],2)&amp;"-"&amp;MID(jaar_zip[[#This Row],[YYYYMMDD]],5,2)&amp;"-"&amp;LEFT(jaar_zip[[#This Row],[YYYYMMDD]],4))</f>
        <v>45441</v>
      </c>
      <c r="K699" s="101" t="str">
        <f>IF(AND(VALUE(MONTH(jaar_zip[[#This Row],[Datum]]))=1,VALUE(WEEKNUM(jaar_zip[[#This Row],[Datum]],21))&gt;51),RIGHT(YEAR(jaar_zip[[#This Row],[Datum]])-1,2),RIGHT(YEAR(jaar_zip[[#This Row],[Datum]]),2))&amp;"-"&amp; TEXT(WEEKNUM(jaar_zip[[#This Row],[Datum]],21),"00")</f>
        <v>24-22</v>
      </c>
      <c r="L699" s="101">
        <f>MONTH(jaar_zip[[#This Row],[Datum]])</f>
        <v>5</v>
      </c>
      <c r="M699" s="101">
        <f>IF(ISNUMBER(jaar_zip[[#This Row],[etmaaltemperatuur]]),IF(jaar_zip[[#This Row],[etmaaltemperatuur]]&lt;stookgrens,stookgrens-jaar_zip[[#This Row],[etmaaltemperatuur]],0),"")</f>
        <v>2.9000000000000004</v>
      </c>
      <c r="N699" s="101">
        <f>IF(ISNUMBER(jaar_zip[[#This Row],[graaddagen]]),IF(OR(MONTH(jaar_zip[[#This Row],[Datum]])=1,MONTH(jaar_zip[[#This Row],[Datum]])=2,MONTH(jaar_zip[[#This Row],[Datum]])=11,MONTH(jaar_zip[[#This Row],[Datum]])=12),1.1,IF(OR(MONTH(jaar_zip[[#This Row],[Datum]])=3,MONTH(jaar_zip[[#This Row],[Datum]])=10),1,0.8))*jaar_zip[[#This Row],[graaddagen]],"")</f>
        <v>2.3200000000000003</v>
      </c>
      <c r="O699" s="101">
        <f>IF(ISNUMBER(jaar_zip[[#This Row],[etmaaltemperatuur]]),IF(jaar_zip[[#This Row],[etmaaltemperatuur]]&gt;stookgrens,jaar_zip[[#This Row],[etmaaltemperatuur]]-stookgrens,0),"")</f>
        <v>0</v>
      </c>
    </row>
    <row r="700" spans="1:15" x14ac:dyDescent="0.25">
      <c r="A700">
        <v>240</v>
      </c>
      <c r="B700">
        <v>20240530</v>
      </c>
      <c r="C700">
        <v>4.4000000000000004</v>
      </c>
      <c r="D700">
        <v>14.4</v>
      </c>
      <c r="E700">
        <v>1506</v>
      </c>
      <c r="F700">
        <v>0.5</v>
      </c>
      <c r="G700">
        <v>1006.9</v>
      </c>
      <c r="H700">
        <v>86</v>
      </c>
      <c r="I700" s="101" t="s">
        <v>14</v>
      </c>
      <c r="J700" s="1">
        <f>DATEVALUE(RIGHT(jaar_zip[[#This Row],[YYYYMMDD]],2)&amp;"-"&amp;MID(jaar_zip[[#This Row],[YYYYMMDD]],5,2)&amp;"-"&amp;LEFT(jaar_zip[[#This Row],[YYYYMMDD]],4))</f>
        <v>45442</v>
      </c>
      <c r="K700" s="101" t="str">
        <f>IF(AND(VALUE(MONTH(jaar_zip[[#This Row],[Datum]]))=1,VALUE(WEEKNUM(jaar_zip[[#This Row],[Datum]],21))&gt;51),RIGHT(YEAR(jaar_zip[[#This Row],[Datum]])-1,2),RIGHT(YEAR(jaar_zip[[#This Row],[Datum]]),2))&amp;"-"&amp; TEXT(WEEKNUM(jaar_zip[[#This Row],[Datum]],21),"00")</f>
        <v>24-22</v>
      </c>
      <c r="L700" s="101">
        <f>MONTH(jaar_zip[[#This Row],[Datum]])</f>
        <v>5</v>
      </c>
      <c r="M700" s="101">
        <f>IF(ISNUMBER(jaar_zip[[#This Row],[etmaaltemperatuur]]),IF(jaar_zip[[#This Row],[etmaaltemperatuur]]&lt;stookgrens,stookgrens-jaar_zip[[#This Row],[etmaaltemperatuur]],0),"")</f>
        <v>3.5999999999999996</v>
      </c>
      <c r="N700" s="101">
        <f>IF(ISNUMBER(jaar_zip[[#This Row],[graaddagen]]),IF(OR(MONTH(jaar_zip[[#This Row],[Datum]])=1,MONTH(jaar_zip[[#This Row],[Datum]])=2,MONTH(jaar_zip[[#This Row],[Datum]])=11,MONTH(jaar_zip[[#This Row],[Datum]])=12),1.1,IF(OR(MONTH(jaar_zip[[#This Row],[Datum]])=3,MONTH(jaar_zip[[#This Row],[Datum]])=10),1,0.8))*jaar_zip[[#This Row],[graaddagen]],"")</f>
        <v>2.88</v>
      </c>
      <c r="O700" s="101">
        <f>IF(ISNUMBER(jaar_zip[[#This Row],[etmaaltemperatuur]]),IF(jaar_zip[[#This Row],[etmaaltemperatuur]]&gt;stookgrens,jaar_zip[[#This Row],[etmaaltemperatuur]]-stookgrens,0),"")</f>
        <v>0</v>
      </c>
    </row>
    <row r="701" spans="1:15" x14ac:dyDescent="0.25">
      <c r="A701">
        <v>240</v>
      </c>
      <c r="B701">
        <v>20240531</v>
      </c>
      <c r="C701">
        <v>4.8</v>
      </c>
      <c r="D701">
        <v>15.6</v>
      </c>
      <c r="E701">
        <v>1924</v>
      </c>
      <c r="F701">
        <v>0.9</v>
      </c>
      <c r="G701">
        <v>1012.3</v>
      </c>
      <c r="H701">
        <v>83</v>
      </c>
      <c r="I701" s="101" t="s">
        <v>14</v>
      </c>
      <c r="J701" s="1">
        <f>DATEVALUE(RIGHT(jaar_zip[[#This Row],[YYYYMMDD]],2)&amp;"-"&amp;MID(jaar_zip[[#This Row],[YYYYMMDD]],5,2)&amp;"-"&amp;LEFT(jaar_zip[[#This Row],[YYYYMMDD]],4))</f>
        <v>45443</v>
      </c>
      <c r="K701" s="101" t="str">
        <f>IF(AND(VALUE(MONTH(jaar_zip[[#This Row],[Datum]]))=1,VALUE(WEEKNUM(jaar_zip[[#This Row],[Datum]],21))&gt;51),RIGHT(YEAR(jaar_zip[[#This Row],[Datum]])-1,2),RIGHT(YEAR(jaar_zip[[#This Row],[Datum]]),2))&amp;"-"&amp; TEXT(WEEKNUM(jaar_zip[[#This Row],[Datum]],21),"00")</f>
        <v>24-22</v>
      </c>
      <c r="L701" s="101">
        <f>MONTH(jaar_zip[[#This Row],[Datum]])</f>
        <v>5</v>
      </c>
      <c r="M701" s="101">
        <f>IF(ISNUMBER(jaar_zip[[#This Row],[etmaaltemperatuur]]),IF(jaar_zip[[#This Row],[etmaaltemperatuur]]&lt;stookgrens,stookgrens-jaar_zip[[#This Row],[etmaaltemperatuur]],0),"")</f>
        <v>2.4000000000000004</v>
      </c>
      <c r="N701" s="101">
        <f>IF(ISNUMBER(jaar_zip[[#This Row],[graaddagen]]),IF(OR(MONTH(jaar_zip[[#This Row],[Datum]])=1,MONTH(jaar_zip[[#This Row],[Datum]])=2,MONTH(jaar_zip[[#This Row],[Datum]])=11,MONTH(jaar_zip[[#This Row],[Datum]])=12),1.1,IF(OR(MONTH(jaar_zip[[#This Row],[Datum]])=3,MONTH(jaar_zip[[#This Row],[Datum]])=10),1,0.8))*jaar_zip[[#This Row],[graaddagen]],"")</f>
        <v>1.9200000000000004</v>
      </c>
      <c r="O701" s="101">
        <f>IF(ISNUMBER(jaar_zip[[#This Row],[etmaaltemperatuur]]),IF(jaar_zip[[#This Row],[etmaaltemperatuur]]&gt;stookgrens,jaar_zip[[#This Row],[etmaaltemperatuur]]-stookgrens,0),"")</f>
        <v>0</v>
      </c>
    </row>
    <row r="702" spans="1:15" x14ac:dyDescent="0.25">
      <c r="A702">
        <v>240</v>
      </c>
      <c r="B702">
        <v>20240601</v>
      </c>
      <c r="C702">
        <v>6</v>
      </c>
      <c r="D702">
        <v>14.7</v>
      </c>
      <c r="E702">
        <v>620</v>
      </c>
      <c r="F702">
        <v>1.2</v>
      </c>
      <c r="G702">
        <v>1019</v>
      </c>
      <c r="H702">
        <v>91</v>
      </c>
      <c r="I702" s="101" t="s">
        <v>14</v>
      </c>
      <c r="J702" s="1">
        <f>DATEVALUE(RIGHT(jaar_zip[[#This Row],[YYYYMMDD]],2)&amp;"-"&amp;MID(jaar_zip[[#This Row],[YYYYMMDD]],5,2)&amp;"-"&amp;LEFT(jaar_zip[[#This Row],[YYYYMMDD]],4))</f>
        <v>45444</v>
      </c>
      <c r="K702" s="101" t="str">
        <f>IF(AND(VALUE(MONTH(jaar_zip[[#This Row],[Datum]]))=1,VALUE(WEEKNUM(jaar_zip[[#This Row],[Datum]],21))&gt;51),RIGHT(YEAR(jaar_zip[[#This Row],[Datum]])-1,2),RIGHT(YEAR(jaar_zip[[#This Row],[Datum]]),2))&amp;"-"&amp; TEXT(WEEKNUM(jaar_zip[[#This Row],[Datum]],21),"00")</f>
        <v>24-22</v>
      </c>
      <c r="L702" s="101">
        <f>MONTH(jaar_zip[[#This Row],[Datum]])</f>
        <v>6</v>
      </c>
      <c r="M702" s="101">
        <f>IF(ISNUMBER(jaar_zip[[#This Row],[etmaaltemperatuur]]),IF(jaar_zip[[#This Row],[etmaaltemperatuur]]&lt;stookgrens,stookgrens-jaar_zip[[#This Row],[etmaaltemperatuur]],0),"")</f>
        <v>3.3000000000000007</v>
      </c>
      <c r="N702" s="101">
        <f>IF(ISNUMBER(jaar_zip[[#This Row],[graaddagen]]),IF(OR(MONTH(jaar_zip[[#This Row],[Datum]])=1,MONTH(jaar_zip[[#This Row],[Datum]])=2,MONTH(jaar_zip[[#This Row],[Datum]])=11,MONTH(jaar_zip[[#This Row],[Datum]])=12),1.1,IF(OR(MONTH(jaar_zip[[#This Row],[Datum]])=3,MONTH(jaar_zip[[#This Row],[Datum]])=10),1,0.8))*jaar_zip[[#This Row],[graaddagen]],"")</f>
        <v>2.6400000000000006</v>
      </c>
      <c r="O702" s="101">
        <f>IF(ISNUMBER(jaar_zip[[#This Row],[etmaaltemperatuur]]),IF(jaar_zip[[#This Row],[etmaaltemperatuur]]&gt;stookgrens,jaar_zip[[#This Row],[etmaaltemperatuur]]-stookgrens,0),"")</f>
        <v>0</v>
      </c>
    </row>
    <row r="703" spans="1:15" x14ac:dyDescent="0.25">
      <c r="A703">
        <v>240</v>
      </c>
      <c r="B703">
        <v>20240602</v>
      </c>
      <c r="C703">
        <v>4.8</v>
      </c>
      <c r="D703">
        <v>13.7</v>
      </c>
      <c r="E703">
        <v>1888</v>
      </c>
      <c r="F703">
        <v>0</v>
      </c>
      <c r="G703">
        <v>1023.6</v>
      </c>
      <c r="H703">
        <v>75</v>
      </c>
      <c r="I703" s="101" t="s">
        <v>14</v>
      </c>
      <c r="J703" s="1">
        <f>DATEVALUE(RIGHT(jaar_zip[[#This Row],[YYYYMMDD]],2)&amp;"-"&amp;MID(jaar_zip[[#This Row],[YYYYMMDD]],5,2)&amp;"-"&amp;LEFT(jaar_zip[[#This Row],[YYYYMMDD]],4))</f>
        <v>45445</v>
      </c>
      <c r="K703" s="101" t="str">
        <f>IF(AND(VALUE(MONTH(jaar_zip[[#This Row],[Datum]]))=1,VALUE(WEEKNUM(jaar_zip[[#This Row],[Datum]],21))&gt;51),RIGHT(YEAR(jaar_zip[[#This Row],[Datum]])-1,2),RIGHT(YEAR(jaar_zip[[#This Row],[Datum]]),2))&amp;"-"&amp; TEXT(WEEKNUM(jaar_zip[[#This Row],[Datum]],21),"00")</f>
        <v>24-22</v>
      </c>
      <c r="L703" s="101">
        <f>MONTH(jaar_zip[[#This Row],[Datum]])</f>
        <v>6</v>
      </c>
      <c r="M703" s="101">
        <f>IF(ISNUMBER(jaar_zip[[#This Row],[etmaaltemperatuur]]),IF(jaar_zip[[#This Row],[etmaaltemperatuur]]&lt;stookgrens,stookgrens-jaar_zip[[#This Row],[etmaaltemperatuur]],0),"")</f>
        <v>4.3000000000000007</v>
      </c>
      <c r="N703" s="101">
        <f>IF(ISNUMBER(jaar_zip[[#This Row],[graaddagen]]),IF(OR(MONTH(jaar_zip[[#This Row],[Datum]])=1,MONTH(jaar_zip[[#This Row],[Datum]])=2,MONTH(jaar_zip[[#This Row],[Datum]])=11,MONTH(jaar_zip[[#This Row],[Datum]])=12),1.1,IF(OR(MONTH(jaar_zip[[#This Row],[Datum]])=3,MONTH(jaar_zip[[#This Row],[Datum]])=10),1,0.8))*jaar_zip[[#This Row],[graaddagen]],"")</f>
        <v>3.4400000000000008</v>
      </c>
      <c r="O703" s="101">
        <f>IF(ISNUMBER(jaar_zip[[#This Row],[etmaaltemperatuur]]),IF(jaar_zip[[#This Row],[etmaaltemperatuur]]&gt;stookgrens,jaar_zip[[#This Row],[etmaaltemperatuur]]-stookgrens,0),"")</f>
        <v>0</v>
      </c>
    </row>
    <row r="704" spans="1:15" x14ac:dyDescent="0.25">
      <c r="A704">
        <v>240</v>
      </c>
      <c r="B704">
        <v>20240603</v>
      </c>
      <c r="C704">
        <v>2.5</v>
      </c>
      <c r="D704">
        <v>14.1</v>
      </c>
      <c r="E704">
        <v>1361</v>
      </c>
      <c r="F704">
        <v>0</v>
      </c>
      <c r="G704">
        <v>1020</v>
      </c>
      <c r="H704">
        <v>82</v>
      </c>
      <c r="I704" s="101" t="s">
        <v>14</v>
      </c>
      <c r="J704" s="1">
        <f>DATEVALUE(RIGHT(jaar_zip[[#This Row],[YYYYMMDD]],2)&amp;"-"&amp;MID(jaar_zip[[#This Row],[YYYYMMDD]],5,2)&amp;"-"&amp;LEFT(jaar_zip[[#This Row],[YYYYMMDD]],4))</f>
        <v>45446</v>
      </c>
      <c r="K704" s="101" t="str">
        <f>IF(AND(VALUE(MONTH(jaar_zip[[#This Row],[Datum]]))=1,VALUE(WEEKNUM(jaar_zip[[#This Row],[Datum]],21))&gt;51),RIGHT(YEAR(jaar_zip[[#This Row],[Datum]])-1,2),RIGHT(YEAR(jaar_zip[[#This Row],[Datum]]),2))&amp;"-"&amp; TEXT(WEEKNUM(jaar_zip[[#This Row],[Datum]],21),"00")</f>
        <v>24-23</v>
      </c>
      <c r="L704" s="101">
        <f>MONTH(jaar_zip[[#This Row],[Datum]])</f>
        <v>6</v>
      </c>
      <c r="M704" s="101">
        <f>IF(ISNUMBER(jaar_zip[[#This Row],[etmaaltemperatuur]]),IF(jaar_zip[[#This Row],[etmaaltemperatuur]]&lt;stookgrens,stookgrens-jaar_zip[[#This Row],[etmaaltemperatuur]],0),"")</f>
        <v>3.9000000000000004</v>
      </c>
      <c r="N704" s="101">
        <f>IF(ISNUMBER(jaar_zip[[#This Row],[graaddagen]]),IF(OR(MONTH(jaar_zip[[#This Row],[Datum]])=1,MONTH(jaar_zip[[#This Row],[Datum]])=2,MONTH(jaar_zip[[#This Row],[Datum]])=11,MONTH(jaar_zip[[#This Row],[Datum]])=12),1.1,IF(OR(MONTH(jaar_zip[[#This Row],[Datum]])=3,MONTH(jaar_zip[[#This Row],[Datum]])=10),1,0.8))*jaar_zip[[#This Row],[graaddagen]],"")</f>
        <v>3.1200000000000006</v>
      </c>
      <c r="O704" s="101">
        <f>IF(ISNUMBER(jaar_zip[[#This Row],[etmaaltemperatuur]]),IF(jaar_zip[[#This Row],[etmaaltemperatuur]]&gt;stookgrens,jaar_zip[[#This Row],[etmaaltemperatuur]]-stookgrens,0),"")</f>
        <v>0</v>
      </c>
    </row>
    <row r="705" spans="1:15" x14ac:dyDescent="0.25">
      <c r="A705">
        <v>240</v>
      </c>
      <c r="B705">
        <v>20240604</v>
      </c>
      <c r="C705">
        <v>5.0999999999999996</v>
      </c>
      <c r="D705">
        <v>16.100000000000001</v>
      </c>
      <c r="E705">
        <v>1294</v>
      </c>
      <c r="F705">
        <v>3.8</v>
      </c>
      <c r="G705">
        <v>1011.2</v>
      </c>
      <c r="H705">
        <v>83</v>
      </c>
      <c r="I705" s="101" t="s">
        <v>14</v>
      </c>
      <c r="J705" s="1">
        <f>DATEVALUE(RIGHT(jaar_zip[[#This Row],[YYYYMMDD]],2)&amp;"-"&amp;MID(jaar_zip[[#This Row],[YYYYMMDD]],5,2)&amp;"-"&amp;LEFT(jaar_zip[[#This Row],[YYYYMMDD]],4))</f>
        <v>45447</v>
      </c>
      <c r="K705" s="101" t="str">
        <f>IF(AND(VALUE(MONTH(jaar_zip[[#This Row],[Datum]]))=1,VALUE(WEEKNUM(jaar_zip[[#This Row],[Datum]],21))&gt;51),RIGHT(YEAR(jaar_zip[[#This Row],[Datum]])-1,2),RIGHT(YEAR(jaar_zip[[#This Row],[Datum]]),2))&amp;"-"&amp; TEXT(WEEKNUM(jaar_zip[[#This Row],[Datum]],21),"00")</f>
        <v>24-23</v>
      </c>
      <c r="L705" s="101">
        <f>MONTH(jaar_zip[[#This Row],[Datum]])</f>
        <v>6</v>
      </c>
      <c r="M705" s="101">
        <f>IF(ISNUMBER(jaar_zip[[#This Row],[etmaaltemperatuur]]),IF(jaar_zip[[#This Row],[etmaaltemperatuur]]&lt;stookgrens,stookgrens-jaar_zip[[#This Row],[etmaaltemperatuur]],0),"")</f>
        <v>1.8999999999999986</v>
      </c>
      <c r="N705" s="101">
        <f>IF(ISNUMBER(jaar_zip[[#This Row],[graaddagen]]),IF(OR(MONTH(jaar_zip[[#This Row],[Datum]])=1,MONTH(jaar_zip[[#This Row],[Datum]])=2,MONTH(jaar_zip[[#This Row],[Datum]])=11,MONTH(jaar_zip[[#This Row],[Datum]])=12),1.1,IF(OR(MONTH(jaar_zip[[#This Row],[Datum]])=3,MONTH(jaar_zip[[#This Row],[Datum]])=10),1,0.8))*jaar_zip[[#This Row],[graaddagen]],"")</f>
        <v>1.5199999999999989</v>
      </c>
      <c r="O705" s="101">
        <f>IF(ISNUMBER(jaar_zip[[#This Row],[etmaaltemperatuur]]),IF(jaar_zip[[#This Row],[etmaaltemperatuur]]&gt;stookgrens,jaar_zip[[#This Row],[etmaaltemperatuur]]-stookgrens,0),"")</f>
        <v>0</v>
      </c>
    </row>
    <row r="706" spans="1:15" x14ac:dyDescent="0.25">
      <c r="A706">
        <v>240</v>
      </c>
      <c r="B706">
        <v>20240605</v>
      </c>
      <c r="C706">
        <v>4.8</v>
      </c>
      <c r="D706">
        <v>12.7</v>
      </c>
      <c r="E706">
        <v>2779</v>
      </c>
      <c r="F706">
        <v>-0.1</v>
      </c>
      <c r="G706">
        <v>1013</v>
      </c>
      <c r="H706">
        <v>67</v>
      </c>
      <c r="I706" s="101" t="s">
        <v>14</v>
      </c>
      <c r="J706" s="1">
        <f>DATEVALUE(RIGHT(jaar_zip[[#This Row],[YYYYMMDD]],2)&amp;"-"&amp;MID(jaar_zip[[#This Row],[YYYYMMDD]],5,2)&amp;"-"&amp;LEFT(jaar_zip[[#This Row],[YYYYMMDD]],4))</f>
        <v>45448</v>
      </c>
      <c r="K706" s="101" t="str">
        <f>IF(AND(VALUE(MONTH(jaar_zip[[#This Row],[Datum]]))=1,VALUE(WEEKNUM(jaar_zip[[#This Row],[Datum]],21))&gt;51),RIGHT(YEAR(jaar_zip[[#This Row],[Datum]])-1,2),RIGHT(YEAR(jaar_zip[[#This Row],[Datum]]),2))&amp;"-"&amp; TEXT(WEEKNUM(jaar_zip[[#This Row],[Datum]],21),"00")</f>
        <v>24-23</v>
      </c>
      <c r="L706" s="101">
        <f>MONTH(jaar_zip[[#This Row],[Datum]])</f>
        <v>6</v>
      </c>
      <c r="M706" s="101">
        <f>IF(ISNUMBER(jaar_zip[[#This Row],[etmaaltemperatuur]]),IF(jaar_zip[[#This Row],[etmaaltemperatuur]]&lt;stookgrens,stookgrens-jaar_zip[[#This Row],[etmaaltemperatuur]],0),"")</f>
        <v>5.3000000000000007</v>
      </c>
      <c r="N706" s="101">
        <f>IF(ISNUMBER(jaar_zip[[#This Row],[graaddagen]]),IF(OR(MONTH(jaar_zip[[#This Row],[Datum]])=1,MONTH(jaar_zip[[#This Row],[Datum]])=2,MONTH(jaar_zip[[#This Row],[Datum]])=11,MONTH(jaar_zip[[#This Row],[Datum]])=12),1.1,IF(OR(MONTH(jaar_zip[[#This Row],[Datum]])=3,MONTH(jaar_zip[[#This Row],[Datum]])=10),1,0.8))*jaar_zip[[#This Row],[graaddagen]],"")</f>
        <v>4.2400000000000011</v>
      </c>
      <c r="O706" s="101">
        <f>IF(ISNUMBER(jaar_zip[[#This Row],[etmaaltemperatuur]]),IF(jaar_zip[[#This Row],[etmaaltemperatuur]]&gt;stookgrens,jaar_zip[[#This Row],[etmaaltemperatuur]]-stookgrens,0),"")</f>
        <v>0</v>
      </c>
    </row>
    <row r="707" spans="1:15" x14ac:dyDescent="0.25">
      <c r="A707">
        <v>240</v>
      </c>
      <c r="B707">
        <v>20240606</v>
      </c>
      <c r="C707">
        <v>3.2</v>
      </c>
      <c r="D707">
        <v>13.3</v>
      </c>
      <c r="E707">
        <v>1988</v>
      </c>
      <c r="F707">
        <v>0</v>
      </c>
      <c r="G707">
        <v>1017.1</v>
      </c>
      <c r="H707">
        <v>68</v>
      </c>
      <c r="I707" s="101" t="s">
        <v>14</v>
      </c>
      <c r="J707" s="1">
        <f>DATEVALUE(RIGHT(jaar_zip[[#This Row],[YYYYMMDD]],2)&amp;"-"&amp;MID(jaar_zip[[#This Row],[YYYYMMDD]],5,2)&amp;"-"&amp;LEFT(jaar_zip[[#This Row],[YYYYMMDD]],4))</f>
        <v>45449</v>
      </c>
      <c r="K707" s="101" t="str">
        <f>IF(AND(VALUE(MONTH(jaar_zip[[#This Row],[Datum]]))=1,VALUE(WEEKNUM(jaar_zip[[#This Row],[Datum]],21))&gt;51),RIGHT(YEAR(jaar_zip[[#This Row],[Datum]])-1,2),RIGHT(YEAR(jaar_zip[[#This Row],[Datum]]),2))&amp;"-"&amp; TEXT(WEEKNUM(jaar_zip[[#This Row],[Datum]],21),"00")</f>
        <v>24-23</v>
      </c>
      <c r="L707" s="101">
        <f>MONTH(jaar_zip[[#This Row],[Datum]])</f>
        <v>6</v>
      </c>
      <c r="M707" s="101">
        <f>IF(ISNUMBER(jaar_zip[[#This Row],[etmaaltemperatuur]]),IF(jaar_zip[[#This Row],[etmaaltemperatuur]]&lt;stookgrens,stookgrens-jaar_zip[[#This Row],[etmaaltemperatuur]],0),"")</f>
        <v>4.6999999999999993</v>
      </c>
      <c r="N707" s="101">
        <f>IF(ISNUMBER(jaar_zip[[#This Row],[graaddagen]]),IF(OR(MONTH(jaar_zip[[#This Row],[Datum]])=1,MONTH(jaar_zip[[#This Row],[Datum]])=2,MONTH(jaar_zip[[#This Row],[Datum]])=11,MONTH(jaar_zip[[#This Row],[Datum]])=12),1.1,IF(OR(MONTH(jaar_zip[[#This Row],[Datum]])=3,MONTH(jaar_zip[[#This Row],[Datum]])=10),1,0.8))*jaar_zip[[#This Row],[graaddagen]],"")</f>
        <v>3.76</v>
      </c>
      <c r="O707" s="101">
        <f>IF(ISNUMBER(jaar_zip[[#This Row],[etmaaltemperatuur]]),IF(jaar_zip[[#This Row],[etmaaltemperatuur]]&gt;stookgrens,jaar_zip[[#This Row],[etmaaltemperatuur]]-stookgrens,0),"")</f>
        <v>0</v>
      </c>
    </row>
    <row r="708" spans="1:15" x14ac:dyDescent="0.25">
      <c r="A708">
        <v>240</v>
      </c>
      <c r="B708">
        <v>20240607</v>
      </c>
      <c r="C708">
        <v>4.8</v>
      </c>
      <c r="D708">
        <v>14.5</v>
      </c>
      <c r="E708">
        <v>2541</v>
      </c>
      <c r="F708">
        <v>0</v>
      </c>
      <c r="G708">
        <v>1017.5</v>
      </c>
      <c r="H708">
        <v>68</v>
      </c>
      <c r="I708" s="101" t="s">
        <v>14</v>
      </c>
      <c r="J708" s="1">
        <f>DATEVALUE(RIGHT(jaar_zip[[#This Row],[YYYYMMDD]],2)&amp;"-"&amp;MID(jaar_zip[[#This Row],[YYYYMMDD]],5,2)&amp;"-"&amp;LEFT(jaar_zip[[#This Row],[YYYYMMDD]],4))</f>
        <v>45450</v>
      </c>
      <c r="K708" s="101" t="str">
        <f>IF(AND(VALUE(MONTH(jaar_zip[[#This Row],[Datum]]))=1,VALUE(WEEKNUM(jaar_zip[[#This Row],[Datum]],21))&gt;51),RIGHT(YEAR(jaar_zip[[#This Row],[Datum]])-1,2),RIGHT(YEAR(jaar_zip[[#This Row],[Datum]]),2))&amp;"-"&amp; TEXT(WEEKNUM(jaar_zip[[#This Row],[Datum]],21),"00")</f>
        <v>24-23</v>
      </c>
      <c r="L708" s="101">
        <f>MONTH(jaar_zip[[#This Row],[Datum]])</f>
        <v>6</v>
      </c>
      <c r="M708" s="101">
        <f>IF(ISNUMBER(jaar_zip[[#This Row],[etmaaltemperatuur]]),IF(jaar_zip[[#This Row],[etmaaltemperatuur]]&lt;stookgrens,stookgrens-jaar_zip[[#This Row],[etmaaltemperatuur]],0),"")</f>
        <v>3.5</v>
      </c>
      <c r="N708" s="101">
        <f>IF(ISNUMBER(jaar_zip[[#This Row],[graaddagen]]),IF(OR(MONTH(jaar_zip[[#This Row],[Datum]])=1,MONTH(jaar_zip[[#This Row],[Datum]])=2,MONTH(jaar_zip[[#This Row],[Datum]])=11,MONTH(jaar_zip[[#This Row],[Datum]])=12),1.1,IF(OR(MONTH(jaar_zip[[#This Row],[Datum]])=3,MONTH(jaar_zip[[#This Row],[Datum]])=10),1,0.8))*jaar_zip[[#This Row],[graaddagen]],"")</f>
        <v>2.8000000000000003</v>
      </c>
      <c r="O708" s="101">
        <f>IF(ISNUMBER(jaar_zip[[#This Row],[etmaaltemperatuur]]),IF(jaar_zip[[#This Row],[etmaaltemperatuur]]&gt;stookgrens,jaar_zip[[#This Row],[etmaaltemperatuur]]-stookgrens,0),"")</f>
        <v>0</v>
      </c>
    </row>
    <row r="709" spans="1:15" x14ac:dyDescent="0.25">
      <c r="A709">
        <v>240</v>
      </c>
      <c r="B709">
        <v>20240608</v>
      </c>
      <c r="C709">
        <v>5.2</v>
      </c>
      <c r="D709">
        <v>13.4</v>
      </c>
      <c r="E709">
        <v>1875</v>
      </c>
      <c r="F709">
        <v>0.4</v>
      </c>
      <c r="G709">
        <v>1012.1</v>
      </c>
      <c r="H709">
        <v>82</v>
      </c>
      <c r="I709" s="101" t="s">
        <v>14</v>
      </c>
      <c r="J709" s="1">
        <f>DATEVALUE(RIGHT(jaar_zip[[#This Row],[YYYYMMDD]],2)&amp;"-"&amp;MID(jaar_zip[[#This Row],[YYYYMMDD]],5,2)&amp;"-"&amp;LEFT(jaar_zip[[#This Row],[YYYYMMDD]],4))</f>
        <v>45451</v>
      </c>
      <c r="K709" s="101" t="str">
        <f>IF(AND(VALUE(MONTH(jaar_zip[[#This Row],[Datum]]))=1,VALUE(WEEKNUM(jaar_zip[[#This Row],[Datum]],21))&gt;51),RIGHT(YEAR(jaar_zip[[#This Row],[Datum]])-1,2),RIGHT(YEAR(jaar_zip[[#This Row],[Datum]]),2))&amp;"-"&amp; TEXT(WEEKNUM(jaar_zip[[#This Row],[Datum]],21),"00")</f>
        <v>24-23</v>
      </c>
      <c r="L709" s="101">
        <f>MONTH(jaar_zip[[#This Row],[Datum]])</f>
        <v>6</v>
      </c>
      <c r="M709" s="101">
        <f>IF(ISNUMBER(jaar_zip[[#This Row],[etmaaltemperatuur]]),IF(jaar_zip[[#This Row],[etmaaltemperatuur]]&lt;stookgrens,stookgrens-jaar_zip[[#This Row],[etmaaltemperatuur]],0),"")</f>
        <v>4.5999999999999996</v>
      </c>
      <c r="N709" s="101">
        <f>IF(ISNUMBER(jaar_zip[[#This Row],[graaddagen]]),IF(OR(MONTH(jaar_zip[[#This Row],[Datum]])=1,MONTH(jaar_zip[[#This Row],[Datum]])=2,MONTH(jaar_zip[[#This Row],[Datum]])=11,MONTH(jaar_zip[[#This Row],[Datum]])=12),1.1,IF(OR(MONTH(jaar_zip[[#This Row],[Datum]])=3,MONTH(jaar_zip[[#This Row],[Datum]])=10),1,0.8))*jaar_zip[[#This Row],[graaddagen]],"")</f>
        <v>3.6799999999999997</v>
      </c>
      <c r="O709" s="101">
        <f>IF(ISNUMBER(jaar_zip[[#This Row],[etmaaltemperatuur]]),IF(jaar_zip[[#This Row],[etmaaltemperatuur]]&gt;stookgrens,jaar_zip[[#This Row],[etmaaltemperatuur]]-stookgrens,0),"")</f>
        <v>0</v>
      </c>
    </row>
    <row r="710" spans="1:15" x14ac:dyDescent="0.25">
      <c r="A710">
        <v>240</v>
      </c>
      <c r="B710">
        <v>20240609</v>
      </c>
      <c r="C710">
        <v>5.7</v>
      </c>
      <c r="D710">
        <v>13.3</v>
      </c>
      <c r="E710">
        <v>2249</v>
      </c>
      <c r="F710">
        <v>0.3</v>
      </c>
      <c r="G710">
        <v>1010.4</v>
      </c>
      <c r="H710">
        <v>73</v>
      </c>
      <c r="I710" s="101" t="s">
        <v>14</v>
      </c>
      <c r="J710" s="1">
        <f>DATEVALUE(RIGHT(jaar_zip[[#This Row],[YYYYMMDD]],2)&amp;"-"&amp;MID(jaar_zip[[#This Row],[YYYYMMDD]],5,2)&amp;"-"&amp;LEFT(jaar_zip[[#This Row],[YYYYMMDD]],4))</f>
        <v>45452</v>
      </c>
      <c r="K710" s="101" t="str">
        <f>IF(AND(VALUE(MONTH(jaar_zip[[#This Row],[Datum]]))=1,VALUE(WEEKNUM(jaar_zip[[#This Row],[Datum]],21))&gt;51),RIGHT(YEAR(jaar_zip[[#This Row],[Datum]])-1,2),RIGHT(YEAR(jaar_zip[[#This Row],[Datum]]),2))&amp;"-"&amp; TEXT(WEEKNUM(jaar_zip[[#This Row],[Datum]],21),"00")</f>
        <v>24-23</v>
      </c>
      <c r="L710" s="101">
        <f>MONTH(jaar_zip[[#This Row],[Datum]])</f>
        <v>6</v>
      </c>
      <c r="M710" s="101">
        <f>IF(ISNUMBER(jaar_zip[[#This Row],[etmaaltemperatuur]]),IF(jaar_zip[[#This Row],[etmaaltemperatuur]]&lt;stookgrens,stookgrens-jaar_zip[[#This Row],[etmaaltemperatuur]],0),"")</f>
        <v>4.6999999999999993</v>
      </c>
      <c r="N710" s="101">
        <f>IF(ISNUMBER(jaar_zip[[#This Row],[graaddagen]]),IF(OR(MONTH(jaar_zip[[#This Row],[Datum]])=1,MONTH(jaar_zip[[#This Row],[Datum]])=2,MONTH(jaar_zip[[#This Row],[Datum]])=11,MONTH(jaar_zip[[#This Row],[Datum]])=12),1.1,IF(OR(MONTH(jaar_zip[[#This Row],[Datum]])=3,MONTH(jaar_zip[[#This Row],[Datum]])=10),1,0.8))*jaar_zip[[#This Row],[graaddagen]],"")</f>
        <v>3.76</v>
      </c>
      <c r="O710" s="101">
        <f>IF(ISNUMBER(jaar_zip[[#This Row],[etmaaltemperatuur]]),IF(jaar_zip[[#This Row],[etmaaltemperatuur]]&gt;stookgrens,jaar_zip[[#This Row],[etmaaltemperatuur]]-stookgrens,0),"")</f>
        <v>0</v>
      </c>
    </row>
    <row r="711" spans="1:15" x14ac:dyDescent="0.25">
      <c r="A711">
        <v>240</v>
      </c>
      <c r="B711">
        <v>20240610</v>
      </c>
      <c r="C711">
        <v>4.7</v>
      </c>
      <c r="D711">
        <v>11.3</v>
      </c>
      <c r="E711">
        <v>684</v>
      </c>
      <c r="F711">
        <v>29.7</v>
      </c>
      <c r="G711">
        <v>1006.1</v>
      </c>
      <c r="H711">
        <v>90</v>
      </c>
      <c r="I711" s="101" t="s">
        <v>14</v>
      </c>
      <c r="J711" s="1">
        <f>DATEVALUE(RIGHT(jaar_zip[[#This Row],[YYYYMMDD]],2)&amp;"-"&amp;MID(jaar_zip[[#This Row],[YYYYMMDD]],5,2)&amp;"-"&amp;LEFT(jaar_zip[[#This Row],[YYYYMMDD]],4))</f>
        <v>45453</v>
      </c>
      <c r="K711" s="101" t="str">
        <f>IF(AND(VALUE(MONTH(jaar_zip[[#This Row],[Datum]]))=1,VALUE(WEEKNUM(jaar_zip[[#This Row],[Datum]],21))&gt;51),RIGHT(YEAR(jaar_zip[[#This Row],[Datum]])-1,2),RIGHT(YEAR(jaar_zip[[#This Row],[Datum]]),2))&amp;"-"&amp; TEXT(WEEKNUM(jaar_zip[[#This Row],[Datum]],21),"00")</f>
        <v>24-24</v>
      </c>
      <c r="L711" s="101">
        <f>MONTH(jaar_zip[[#This Row],[Datum]])</f>
        <v>6</v>
      </c>
      <c r="M711" s="101">
        <f>IF(ISNUMBER(jaar_zip[[#This Row],[etmaaltemperatuur]]),IF(jaar_zip[[#This Row],[etmaaltemperatuur]]&lt;stookgrens,stookgrens-jaar_zip[[#This Row],[etmaaltemperatuur]],0),"")</f>
        <v>6.6999999999999993</v>
      </c>
      <c r="N711" s="101">
        <f>IF(ISNUMBER(jaar_zip[[#This Row],[graaddagen]]),IF(OR(MONTH(jaar_zip[[#This Row],[Datum]])=1,MONTH(jaar_zip[[#This Row],[Datum]])=2,MONTH(jaar_zip[[#This Row],[Datum]])=11,MONTH(jaar_zip[[#This Row],[Datum]])=12),1.1,IF(OR(MONTH(jaar_zip[[#This Row],[Datum]])=3,MONTH(jaar_zip[[#This Row],[Datum]])=10),1,0.8))*jaar_zip[[#This Row],[graaddagen]],"")</f>
        <v>5.3599999999999994</v>
      </c>
      <c r="O711" s="101">
        <f>IF(ISNUMBER(jaar_zip[[#This Row],[etmaaltemperatuur]]),IF(jaar_zip[[#This Row],[etmaaltemperatuur]]&gt;stookgrens,jaar_zip[[#This Row],[etmaaltemperatuur]]-stookgrens,0),"")</f>
        <v>0</v>
      </c>
    </row>
    <row r="712" spans="1:15" x14ac:dyDescent="0.25">
      <c r="A712">
        <v>240</v>
      </c>
      <c r="B712">
        <v>20240611</v>
      </c>
      <c r="C712">
        <v>5.4</v>
      </c>
      <c r="D712">
        <v>11.8</v>
      </c>
      <c r="E712">
        <v>2055</v>
      </c>
      <c r="F712">
        <v>6.4</v>
      </c>
      <c r="G712">
        <v>1015.5</v>
      </c>
      <c r="H712">
        <v>80</v>
      </c>
      <c r="I712" s="101" t="s">
        <v>14</v>
      </c>
      <c r="J712" s="1">
        <f>DATEVALUE(RIGHT(jaar_zip[[#This Row],[YYYYMMDD]],2)&amp;"-"&amp;MID(jaar_zip[[#This Row],[YYYYMMDD]],5,2)&amp;"-"&amp;LEFT(jaar_zip[[#This Row],[YYYYMMDD]],4))</f>
        <v>45454</v>
      </c>
      <c r="K712" s="101" t="str">
        <f>IF(AND(VALUE(MONTH(jaar_zip[[#This Row],[Datum]]))=1,VALUE(WEEKNUM(jaar_zip[[#This Row],[Datum]],21))&gt;51),RIGHT(YEAR(jaar_zip[[#This Row],[Datum]])-1,2),RIGHT(YEAR(jaar_zip[[#This Row],[Datum]]),2))&amp;"-"&amp; TEXT(WEEKNUM(jaar_zip[[#This Row],[Datum]],21),"00")</f>
        <v>24-24</v>
      </c>
      <c r="L712" s="101">
        <f>MONTH(jaar_zip[[#This Row],[Datum]])</f>
        <v>6</v>
      </c>
      <c r="M712" s="101">
        <f>IF(ISNUMBER(jaar_zip[[#This Row],[etmaaltemperatuur]]),IF(jaar_zip[[#This Row],[etmaaltemperatuur]]&lt;stookgrens,stookgrens-jaar_zip[[#This Row],[etmaaltemperatuur]],0),"")</f>
        <v>6.1999999999999993</v>
      </c>
      <c r="N712" s="101">
        <f>IF(ISNUMBER(jaar_zip[[#This Row],[graaddagen]]),IF(OR(MONTH(jaar_zip[[#This Row],[Datum]])=1,MONTH(jaar_zip[[#This Row],[Datum]])=2,MONTH(jaar_zip[[#This Row],[Datum]])=11,MONTH(jaar_zip[[#This Row],[Datum]])=12),1.1,IF(OR(MONTH(jaar_zip[[#This Row],[Datum]])=3,MONTH(jaar_zip[[#This Row],[Datum]])=10),1,0.8))*jaar_zip[[#This Row],[graaddagen]],"")</f>
        <v>4.96</v>
      </c>
      <c r="O712" s="101">
        <f>IF(ISNUMBER(jaar_zip[[#This Row],[etmaaltemperatuur]]),IF(jaar_zip[[#This Row],[etmaaltemperatuur]]&gt;stookgrens,jaar_zip[[#This Row],[etmaaltemperatuur]]-stookgrens,0),"")</f>
        <v>0</v>
      </c>
    </row>
    <row r="713" spans="1:15" x14ac:dyDescent="0.25">
      <c r="A713">
        <v>240</v>
      </c>
      <c r="B713">
        <v>20240612</v>
      </c>
      <c r="C713">
        <v>4.3</v>
      </c>
      <c r="D713">
        <v>11.6</v>
      </c>
      <c r="E713">
        <v>1743</v>
      </c>
      <c r="F713">
        <v>2.2000000000000002</v>
      </c>
      <c r="G713">
        <v>1019.5</v>
      </c>
      <c r="H713">
        <v>79</v>
      </c>
      <c r="I713" s="101" t="s">
        <v>14</v>
      </c>
      <c r="J713" s="1">
        <f>DATEVALUE(RIGHT(jaar_zip[[#This Row],[YYYYMMDD]],2)&amp;"-"&amp;MID(jaar_zip[[#This Row],[YYYYMMDD]],5,2)&amp;"-"&amp;LEFT(jaar_zip[[#This Row],[YYYYMMDD]],4))</f>
        <v>45455</v>
      </c>
      <c r="K713" s="101" t="str">
        <f>IF(AND(VALUE(MONTH(jaar_zip[[#This Row],[Datum]]))=1,VALUE(WEEKNUM(jaar_zip[[#This Row],[Datum]],21))&gt;51),RIGHT(YEAR(jaar_zip[[#This Row],[Datum]])-1,2),RIGHT(YEAR(jaar_zip[[#This Row],[Datum]]),2))&amp;"-"&amp; TEXT(WEEKNUM(jaar_zip[[#This Row],[Datum]],21),"00")</f>
        <v>24-24</v>
      </c>
      <c r="L713" s="101">
        <f>MONTH(jaar_zip[[#This Row],[Datum]])</f>
        <v>6</v>
      </c>
      <c r="M713" s="101">
        <f>IF(ISNUMBER(jaar_zip[[#This Row],[etmaaltemperatuur]]),IF(jaar_zip[[#This Row],[etmaaltemperatuur]]&lt;stookgrens,stookgrens-jaar_zip[[#This Row],[etmaaltemperatuur]],0),"")</f>
        <v>6.4</v>
      </c>
      <c r="N713" s="101">
        <f>IF(ISNUMBER(jaar_zip[[#This Row],[graaddagen]]),IF(OR(MONTH(jaar_zip[[#This Row],[Datum]])=1,MONTH(jaar_zip[[#This Row],[Datum]])=2,MONTH(jaar_zip[[#This Row],[Datum]])=11,MONTH(jaar_zip[[#This Row],[Datum]])=12),1.1,IF(OR(MONTH(jaar_zip[[#This Row],[Datum]])=3,MONTH(jaar_zip[[#This Row],[Datum]])=10),1,0.8))*jaar_zip[[#This Row],[graaddagen]],"")</f>
        <v>5.120000000000001</v>
      </c>
      <c r="O713" s="101">
        <f>IF(ISNUMBER(jaar_zip[[#This Row],[etmaaltemperatuur]]),IF(jaar_zip[[#This Row],[etmaaltemperatuur]]&gt;stookgrens,jaar_zip[[#This Row],[etmaaltemperatuur]]-stookgrens,0),"")</f>
        <v>0</v>
      </c>
    </row>
    <row r="714" spans="1:15" x14ac:dyDescent="0.25">
      <c r="A714">
        <v>240</v>
      </c>
      <c r="B714">
        <v>20240613</v>
      </c>
      <c r="C714">
        <v>4</v>
      </c>
      <c r="D714">
        <v>14.3</v>
      </c>
      <c r="E714">
        <v>2154</v>
      </c>
      <c r="F714">
        <v>0</v>
      </c>
      <c r="G714">
        <v>1014.6</v>
      </c>
      <c r="H714">
        <v>71</v>
      </c>
      <c r="I714" s="101" t="s">
        <v>14</v>
      </c>
      <c r="J714" s="1">
        <f>DATEVALUE(RIGHT(jaar_zip[[#This Row],[YYYYMMDD]],2)&amp;"-"&amp;MID(jaar_zip[[#This Row],[YYYYMMDD]],5,2)&amp;"-"&amp;LEFT(jaar_zip[[#This Row],[YYYYMMDD]],4))</f>
        <v>45456</v>
      </c>
      <c r="K714" s="101" t="str">
        <f>IF(AND(VALUE(MONTH(jaar_zip[[#This Row],[Datum]]))=1,VALUE(WEEKNUM(jaar_zip[[#This Row],[Datum]],21))&gt;51),RIGHT(YEAR(jaar_zip[[#This Row],[Datum]])-1,2),RIGHT(YEAR(jaar_zip[[#This Row],[Datum]]),2))&amp;"-"&amp; TEXT(WEEKNUM(jaar_zip[[#This Row],[Datum]],21),"00")</f>
        <v>24-24</v>
      </c>
      <c r="L714" s="101">
        <f>MONTH(jaar_zip[[#This Row],[Datum]])</f>
        <v>6</v>
      </c>
      <c r="M714" s="101">
        <f>IF(ISNUMBER(jaar_zip[[#This Row],[etmaaltemperatuur]]),IF(jaar_zip[[#This Row],[etmaaltemperatuur]]&lt;stookgrens,stookgrens-jaar_zip[[#This Row],[etmaaltemperatuur]],0),"")</f>
        <v>3.6999999999999993</v>
      </c>
      <c r="N714" s="101">
        <f>IF(ISNUMBER(jaar_zip[[#This Row],[graaddagen]]),IF(OR(MONTH(jaar_zip[[#This Row],[Datum]])=1,MONTH(jaar_zip[[#This Row],[Datum]])=2,MONTH(jaar_zip[[#This Row],[Datum]])=11,MONTH(jaar_zip[[#This Row],[Datum]])=12),1.1,IF(OR(MONTH(jaar_zip[[#This Row],[Datum]])=3,MONTH(jaar_zip[[#This Row],[Datum]])=10),1,0.8))*jaar_zip[[#This Row],[graaddagen]],"")</f>
        <v>2.9599999999999995</v>
      </c>
      <c r="O714" s="101">
        <f>IF(ISNUMBER(jaar_zip[[#This Row],[etmaaltemperatuur]]),IF(jaar_zip[[#This Row],[etmaaltemperatuur]]&gt;stookgrens,jaar_zip[[#This Row],[etmaaltemperatuur]]-stookgrens,0),"")</f>
        <v>0</v>
      </c>
    </row>
    <row r="715" spans="1:15" x14ac:dyDescent="0.25">
      <c r="A715">
        <v>240</v>
      </c>
      <c r="B715">
        <v>20240614</v>
      </c>
      <c r="C715">
        <v>4.9000000000000004</v>
      </c>
      <c r="D715">
        <v>15</v>
      </c>
      <c r="E715">
        <v>1092</v>
      </c>
      <c r="F715">
        <v>5</v>
      </c>
      <c r="G715">
        <v>1004.7</v>
      </c>
      <c r="H715">
        <v>84</v>
      </c>
      <c r="I715" s="101" t="s">
        <v>14</v>
      </c>
      <c r="J715" s="1">
        <f>DATEVALUE(RIGHT(jaar_zip[[#This Row],[YYYYMMDD]],2)&amp;"-"&amp;MID(jaar_zip[[#This Row],[YYYYMMDD]],5,2)&amp;"-"&amp;LEFT(jaar_zip[[#This Row],[YYYYMMDD]],4))</f>
        <v>45457</v>
      </c>
      <c r="K715" s="101" t="str">
        <f>IF(AND(VALUE(MONTH(jaar_zip[[#This Row],[Datum]]))=1,VALUE(WEEKNUM(jaar_zip[[#This Row],[Datum]],21))&gt;51),RIGHT(YEAR(jaar_zip[[#This Row],[Datum]])-1,2),RIGHT(YEAR(jaar_zip[[#This Row],[Datum]]),2))&amp;"-"&amp; TEXT(WEEKNUM(jaar_zip[[#This Row],[Datum]],21),"00")</f>
        <v>24-24</v>
      </c>
      <c r="L715" s="101">
        <f>MONTH(jaar_zip[[#This Row],[Datum]])</f>
        <v>6</v>
      </c>
      <c r="M715" s="101">
        <f>IF(ISNUMBER(jaar_zip[[#This Row],[etmaaltemperatuur]]),IF(jaar_zip[[#This Row],[etmaaltemperatuur]]&lt;stookgrens,stookgrens-jaar_zip[[#This Row],[etmaaltemperatuur]],0),"")</f>
        <v>3</v>
      </c>
      <c r="N715" s="101">
        <f>IF(ISNUMBER(jaar_zip[[#This Row],[graaddagen]]),IF(OR(MONTH(jaar_zip[[#This Row],[Datum]])=1,MONTH(jaar_zip[[#This Row],[Datum]])=2,MONTH(jaar_zip[[#This Row],[Datum]])=11,MONTH(jaar_zip[[#This Row],[Datum]])=12),1.1,IF(OR(MONTH(jaar_zip[[#This Row],[Datum]])=3,MONTH(jaar_zip[[#This Row],[Datum]])=10),1,0.8))*jaar_zip[[#This Row],[graaddagen]],"")</f>
        <v>2.4000000000000004</v>
      </c>
      <c r="O715" s="101">
        <f>IF(ISNUMBER(jaar_zip[[#This Row],[etmaaltemperatuur]]),IF(jaar_zip[[#This Row],[etmaaltemperatuur]]&gt;stookgrens,jaar_zip[[#This Row],[etmaaltemperatuur]]-stookgrens,0),"")</f>
        <v>0</v>
      </c>
    </row>
    <row r="716" spans="1:15" x14ac:dyDescent="0.25">
      <c r="A716">
        <v>240</v>
      </c>
      <c r="B716">
        <v>20240615</v>
      </c>
      <c r="C716">
        <v>7.8</v>
      </c>
      <c r="D716">
        <v>14.3</v>
      </c>
      <c r="E716">
        <v>1530</v>
      </c>
      <c r="F716">
        <v>6</v>
      </c>
      <c r="G716">
        <v>1001.7</v>
      </c>
      <c r="H716">
        <v>81</v>
      </c>
      <c r="I716" s="101" t="s">
        <v>14</v>
      </c>
      <c r="J716" s="1">
        <f>DATEVALUE(RIGHT(jaar_zip[[#This Row],[YYYYMMDD]],2)&amp;"-"&amp;MID(jaar_zip[[#This Row],[YYYYMMDD]],5,2)&amp;"-"&amp;LEFT(jaar_zip[[#This Row],[YYYYMMDD]],4))</f>
        <v>45458</v>
      </c>
      <c r="K716" s="101" t="str">
        <f>IF(AND(VALUE(MONTH(jaar_zip[[#This Row],[Datum]]))=1,VALUE(WEEKNUM(jaar_zip[[#This Row],[Datum]],21))&gt;51),RIGHT(YEAR(jaar_zip[[#This Row],[Datum]])-1,2),RIGHT(YEAR(jaar_zip[[#This Row],[Datum]]),2))&amp;"-"&amp; TEXT(WEEKNUM(jaar_zip[[#This Row],[Datum]],21),"00")</f>
        <v>24-24</v>
      </c>
      <c r="L716" s="101">
        <f>MONTH(jaar_zip[[#This Row],[Datum]])</f>
        <v>6</v>
      </c>
      <c r="M716" s="101">
        <f>IF(ISNUMBER(jaar_zip[[#This Row],[etmaaltemperatuur]]),IF(jaar_zip[[#This Row],[etmaaltemperatuur]]&lt;stookgrens,stookgrens-jaar_zip[[#This Row],[etmaaltemperatuur]],0),"")</f>
        <v>3.6999999999999993</v>
      </c>
      <c r="N716" s="101">
        <f>IF(ISNUMBER(jaar_zip[[#This Row],[graaddagen]]),IF(OR(MONTH(jaar_zip[[#This Row],[Datum]])=1,MONTH(jaar_zip[[#This Row],[Datum]])=2,MONTH(jaar_zip[[#This Row],[Datum]])=11,MONTH(jaar_zip[[#This Row],[Datum]])=12),1.1,IF(OR(MONTH(jaar_zip[[#This Row],[Datum]])=3,MONTH(jaar_zip[[#This Row],[Datum]])=10),1,0.8))*jaar_zip[[#This Row],[graaddagen]],"")</f>
        <v>2.9599999999999995</v>
      </c>
      <c r="O716" s="101">
        <f>IF(ISNUMBER(jaar_zip[[#This Row],[etmaaltemperatuur]]),IF(jaar_zip[[#This Row],[etmaaltemperatuur]]&gt;stookgrens,jaar_zip[[#This Row],[etmaaltemperatuur]]-stookgrens,0),"")</f>
        <v>0</v>
      </c>
    </row>
    <row r="717" spans="1:15" x14ac:dyDescent="0.25">
      <c r="A717">
        <v>240</v>
      </c>
      <c r="B717">
        <v>20240616</v>
      </c>
      <c r="C717">
        <v>6.4</v>
      </c>
      <c r="D717">
        <v>15</v>
      </c>
      <c r="E717">
        <v>1772</v>
      </c>
      <c r="F717">
        <v>1.8</v>
      </c>
      <c r="G717">
        <v>1004.9</v>
      </c>
      <c r="H717">
        <v>78</v>
      </c>
      <c r="I717" s="101" t="s">
        <v>14</v>
      </c>
      <c r="J717" s="1">
        <f>DATEVALUE(RIGHT(jaar_zip[[#This Row],[YYYYMMDD]],2)&amp;"-"&amp;MID(jaar_zip[[#This Row],[YYYYMMDD]],5,2)&amp;"-"&amp;LEFT(jaar_zip[[#This Row],[YYYYMMDD]],4))</f>
        <v>45459</v>
      </c>
      <c r="K717" s="101" t="str">
        <f>IF(AND(VALUE(MONTH(jaar_zip[[#This Row],[Datum]]))=1,VALUE(WEEKNUM(jaar_zip[[#This Row],[Datum]],21))&gt;51),RIGHT(YEAR(jaar_zip[[#This Row],[Datum]])-1,2),RIGHT(YEAR(jaar_zip[[#This Row],[Datum]]),2))&amp;"-"&amp; TEXT(WEEKNUM(jaar_zip[[#This Row],[Datum]],21),"00")</f>
        <v>24-24</v>
      </c>
      <c r="L717" s="101">
        <f>MONTH(jaar_zip[[#This Row],[Datum]])</f>
        <v>6</v>
      </c>
      <c r="M717" s="101">
        <f>IF(ISNUMBER(jaar_zip[[#This Row],[etmaaltemperatuur]]),IF(jaar_zip[[#This Row],[etmaaltemperatuur]]&lt;stookgrens,stookgrens-jaar_zip[[#This Row],[etmaaltemperatuur]],0),"")</f>
        <v>3</v>
      </c>
      <c r="N717" s="101">
        <f>IF(ISNUMBER(jaar_zip[[#This Row],[graaddagen]]),IF(OR(MONTH(jaar_zip[[#This Row],[Datum]])=1,MONTH(jaar_zip[[#This Row],[Datum]])=2,MONTH(jaar_zip[[#This Row],[Datum]])=11,MONTH(jaar_zip[[#This Row],[Datum]])=12),1.1,IF(OR(MONTH(jaar_zip[[#This Row],[Datum]])=3,MONTH(jaar_zip[[#This Row],[Datum]])=10),1,0.8))*jaar_zip[[#This Row],[graaddagen]],"")</f>
        <v>2.4000000000000004</v>
      </c>
      <c r="O717" s="101">
        <f>IF(ISNUMBER(jaar_zip[[#This Row],[etmaaltemperatuur]]),IF(jaar_zip[[#This Row],[etmaaltemperatuur]]&gt;stookgrens,jaar_zip[[#This Row],[etmaaltemperatuur]]-stookgrens,0),"")</f>
        <v>0</v>
      </c>
    </row>
    <row r="718" spans="1:15" x14ac:dyDescent="0.25">
      <c r="A718">
        <v>240</v>
      </c>
      <c r="B718">
        <v>20240617</v>
      </c>
      <c r="C718">
        <v>4.3</v>
      </c>
      <c r="D718">
        <v>16</v>
      </c>
      <c r="E718">
        <v>2634</v>
      </c>
      <c r="F718">
        <v>0</v>
      </c>
      <c r="G718">
        <v>1011.1</v>
      </c>
      <c r="H718">
        <v>71</v>
      </c>
      <c r="I718" s="101" t="s">
        <v>14</v>
      </c>
      <c r="J718" s="1">
        <f>DATEVALUE(RIGHT(jaar_zip[[#This Row],[YYYYMMDD]],2)&amp;"-"&amp;MID(jaar_zip[[#This Row],[YYYYMMDD]],5,2)&amp;"-"&amp;LEFT(jaar_zip[[#This Row],[YYYYMMDD]],4))</f>
        <v>45460</v>
      </c>
      <c r="K718" s="101" t="str">
        <f>IF(AND(VALUE(MONTH(jaar_zip[[#This Row],[Datum]]))=1,VALUE(WEEKNUM(jaar_zip[[#This Row],[Datum]],21))&gt;51),RIGHT(YEAR(jaar_zip[[#This Row],[Datum]])-1,2),RIGHT(YEAR(jaar_zip[[#This Row],[Datum]]),2))&amp;"-"&amp; TEXT(WEEKNUM(jaar_zip[[#This Row],[Datum]],21),"00")</f>
        <v>24-25</v>
      </c>
      <c r="L718" s="101">
        <f>MONTH(jaar_zip[[#This Row],[Datum]])</f>
        <v>6</v>
      </c>
      <c r="M718" s="101">
        <f>IF(ISNUMBER(jaar_zip[[#This Row],[etmaaltemperatuur]]),IF(jaar_zip[[#This Row],[etmaaltemperatuur]]&lt;stookgrens,stookgrens-jaar_zip[[#This Row],[etmaaltemperatuur]],0),"")</f>
        <v>2</v>
      </c>
      <c r="N718" s="101">
        <f>IF(ISNUMBER(jaar_zip[[#This Row],[graaddagen]]),IF(OR(MONTH(jaar_zip[[#This Row],[Datum]])=1,MONTH(jaar_zip[[#This Row],[Datum]])=2,MONTH(jaar_zip[[#This Row],[Datum]])=11,MONTH(jaar_zip[[#This Row],[Datum]])=12),1.1,IF(OR(MONTH(jaar_zip[[#This Row],[Datum]])=3,MONTH(jaar_zip[[#This Row],[Datum]])=10),1,0.8))*jaar_zip[[#This Row],[graaddagen]],"")</f>
        <v>1.6</v>
      </c>
      <c r="O718" s="101">
        <f>IF(ISNUMBER(jaar_zip[[#This Row],[etmaaltemperatuur]]),IF(jaar_zip[[#This Row],[etmaaltemperatuur]]&gt;stookgrens,jaar_zip[[#This Row],[etmaaltemperatuur]]-stookgrens,0),"")</f>
        <v>0</v>
      </c>
    </row>
    <row r="719" spans="1:15" x14ac:dyDescent="0.25">
      <c r="A719">
        <v>240</v>
      </c>
      <c r="B719">
        <v>20240618</v>
      </c>
      <c r="C719">
        <v>1.6</v>
      </c>
      <c r="D719">
        <v>15.6</v>
      </c>
      <c r="E719">
        <v>859</v>
      </c>
      <c r="F719">
        <v>0.6</v>
      </c>
      <c r="G719">
        <v>1014.1</v>
      </c>
      <c r="H719">
        <v>84</v>
      </c>
      <c r="I719" s="101" t="s">
        <v>14</v>
      </c>
      <c r="J719" s="1">
        <f>DATEVALUE(RIGHT(jaar_zip[[#This Row],[YYYYMMDD]],2)&amp;"-"&amp;MID(jaar_zip[[#This Row],[YYYYMMDD]],5,2)&amp;"-"&amp;LEFT(jaar_zip[[#This Row],[YYYYMMDD]],4))</f>
        <v>45461</v>
      </c>
      <c r="K719" s="101" t="str">
        <f>IF(AND(VALUE(MONTH(jaar_zip[[#This Row],[Datum]]))=1,VALUE(WEEKNUM(jaar_zip[[#This Row],[Datum]],21))&gt;51),RIGHT(YEAR(jaar_zip[[#This Row],[Datum]])-1,2),RIGHT(YEAR(jaar_zip[[#This Row],[Datum]]),2))&amp;"-"&amp; TEXT(WEEKNUM(jaar_zip[[#This Row],[Datum]],21),"00")</f>
        <v>24-25</v>
      </c>
      <c r="L719" s="101">
        <f>MONTH(jaar_zip[[#This Row],[Datum]])</f>
        <v>6</v>
      </c>
      <c r="M719" s="101">
        <f>IF(ISNUMBER(jaar_zip[[#This Row],[etmaaltemperatuur]]),IF(jaar_zip[[#This Row],[etmaaltemperatuur]]&lt;stookgrens,stookgrens-jaar_zip[[#This Row],[etmaaltemperatuur]],0),"")</f>
        <v>2.4000000000000004</v>
      </c>
      <c r="N719" s="101">
        <f>IF(ISNUMBER(jaar_zip[[#This Row],[graaddagen]]),IF(OR(MONTH(jaar_zip[[#This Row],[Datum]])=1,MONTH(jaar_zip[[#This Row],[Datum]])=2,MONTH(jaar_zip[[#This Row],[Datum]])=11,MONTH(jaar_zip[[#This Row],[Datum]])=12),1.1,IF(OR(MONTH(jaar_zip[[#This Row],[Datum]])=3,MONTH(jaar_zip[[#This Row],[Datum]])=10),1,0.8))*jaar_zip[[#This Row],[graaddagen]],"")</f>
        <v>1.9200000000000004</v>
      </c>
      <c r="O719" s="101">
        <f>IF(ISNUMBER(jaar_zip[[#This Row],[etmaaltemperatuur]]),IF(jaar_zip[[#This Row],[etmaaltemperatuur]]&gt;stookgrens,jaar_zip[[#This Row],[etmaaltemperatuur]]-stookgrens,0),"")</f>
        <v>0</v>
      </c>
    </row>
    <row r="720" spans="1:15" x14ac:dyDescent="0.25">
      <c r="A720">
        <v>240</v>
      </c>
      <c r="B720">
        <v>20240619</v>
      </c>
      <c r="C720">
        <v>3.8</v>
      </c>
      <c r="D720">
        <v>15.7</v>
      </c>
      <c r="E720">
        <v>2642</v>
      </c>
      <c r="F720">
        <v>0</v>
      </c>
      <c r="G720">
        <v>1020</v>
      </c>
      <c r="H720">
        <v>76</v>
      </c>
      <c r="I720" s="101" t="s">
        <v>14</v>
      </c>
      <c r="J720" s="1">
        <f>DATEVALUE(RIGHT(jaar_zip[[#This Row],[YYYYMMDD]],2)&amp;"-"&amp;MID(jaar_zip[[#This Row],[YYYYMMDD]],5,2)&amp;"-"&amp;LEFT(jaar_zip[[#This Row],[YYYYMMDD]],4))</f>
        <v>45462</v>
      </c>
      <c r="K720" s="101" t="str">
        <f>IF(AND(VALUE(MONTH(jaar_zip[[#This Row],[Datum]]))=1,VALUE(WEEKNUM(jaar_zip[[#This Row],[Datum]],21))&gt;51),RIGHT(YEAR(jaar_zip[[#This Row],[Datum]])-1,2),RIGHT(YEAR(jaar_zip[[#This Row],[Datum]]),2))&amp;"-"&amp; TEXT(WEEKNUM(jaar_zip[[#This Row],[Datum]],21),"00")</f>
        <v>24-25</v>
      </c>
      <c r="L720" s="101">
        <f>MONTH(jaar_zip[[#This Row],[Datum]])</f>
        <v>6</v>
      </c>
      <c r="M720" s="101">
        <f>IF(ISNUMBER(jaar_zip[[#This Row],[etmaaltemperatuur]]),IF(jaar_zip[[#This Row],[etmaaltemperatuur]]&lt;stookgrens,stookgrens-jaar_zip[[#This Row],[etmaaltemperatuur]],0),"")</f>
        <v>2.3000000000000007</v>
      </c>
      <c r="N720" s="101">
        <f>IF(ISNUMBER(jaar_zip[[#This Row],[graaddagen]]),IF(OR(MONTH(jaar_zip[[#This Row],[Datum]])=1,MONTH(jaar_zip[[#This Row],[Datum]])=2,MONTH(jaar_zip[[#This Row],[Datum]])=11,MONTH(jaar_zip[[#This Row],[Datum]])=12),1.1,IF(OR(MONTH(jaar_zip[[#This Row],[Datum]])=3,MONTH(jaar_zip[[#This Row],[Datum]])=10),1,0.8))*jaar_zip[[#This Row],[graaddagen]],"")</f>
        <v>1.8400000000000007</v>
      </c>
      <c r="O720" s="101">
        <f>IF(ISNUMBER(jaar_zip[[#This Row],[etmaaltemperatuur]]),IF(jaar_zip[[#This Row],[etmaaltemperatuur]]&gt;stookgrens,jaar_zip[[#This Row],[etmaaltemperatuur]]-stookgrens,0),"")</f>
        <v>0</v>
      </c>
    </row>
    <row r="721" spans="1:15" x14ac:dyDescent="0.25">
      <c r="A721">
        <v>240</v>
      </c>
      <c r="B721">
        <v>20240620</v>
      </c>
      <c r="C721">
        <v>3.2</v>
      </c>
      <c r="D721">
        <v>16</v>
      </c>
      <c r="E721">
        <v>1932</v>
      </c>
      <c r="F721">
        <v>0</v>
      </c>
      <c r="G721">
        <v>1019.7</v>
      </c>
      <c r="H721">
        <v>79</v>
      </c>
      <c r="I721" s="101" t="s">
        <v>14</v>
      </c>
      <c r="J721" s="1">
        <f>DATEVALUE(RIGHT(jaar_zip[[#This Row],[YYYYMMDD]],2)&amp;"-"&amp;MID(jaar_zip[[#This Row],[YYYYMMDD]],5,2)&amp;"-"&amp;LEFT(jaar_zip[[#This Row],[YYYYMMDD]],4))</f>
        <v>45463</v>
      </c>
      <c r="K721" s="101" t="str">
        <f>IF(AND(VALUE(MONTH(jaar_zip[[#This Row],[Datum]]))=1,VALUE(WEEKNUM(jaar_zip[[#This Row],[Datum]],21))&gt;51),RIGHT(YEAR(jaar_zip[[#This Row],[Datum]])-1,2),RIGHT(YEAR(jaar_zip[[#This Row],[Datum]]),2))&amp;"-"&amp; TEXT(WEEKNUM(jaar_zip[[#This Row],[Datum]],21),"00")</f>
        <v>24-25</v>
      </c>
      <c r="L721" s="101">
        <f>MONTH(jaar_zip[[#This Row],[Datum]])</f>
        <v>6</v>
      </c>
      <c r="M721" s="101">
        <f>IF(ISNUMBER(jaar_zip[[#This Row],[etmaaltemperatuur]]),IF(jaar_zip[[#This Row],[etmaaltemperatuur]]&lt;stookgrens,stookgrens-jaar_zip[[#This Row],[etmaaltemperatuur]],0),"")</f>
        <v>2</v>
      </c>
      <c r="N721" s="101">
        <f>IF(ISNUMBER(jaar_zip[[#This Row],[graaddagen]]),IF(OR(MONTH(jaar_zip[[#This Row],[Datum]])=1,MONTH(jaar_zip[[#This Row],[Datum]])=2,MONTH(jaar_zip[[#This Row],[Datum]])=11,MONTH(jaar_zip[[#This Row],[Datum]])=12),1.1,IF(OR(MONTH(jaar_zip[[#This Row],[Datum]])=3,MONTH(jaar_zip[[#This Row],[Datum]])=10),1,0.8))*jaar_zip[[#This Row],[graaddagen]],"")</f>
        <v>1.6</v>
      </c>
      <c r="O721" s="101">
        <f>IF(ISNUMBER(jaar_zip[[#This Row],[etmaaltemperatuur]]),IF(jaar_zip[[#This Row],[etmaaltemperatuur]]&gt;stookgrens,jaar_zip[[#This Row],[etmaaltemperatuur]]-stookgrens,0),"")</f>
        <v>0</v>
      </c>
    </row>
    <row r="722" spans="1:15" x14ac:dyDescent="0.25">
      <c r="A722">
        <v>240</v>
      </c>
      <c r="B722">
        <v>20240621</v>
      </c>
      <c r="C722">
        <v>3</v>
      </c>
      <c r="D722">
        <v>15.8</v>
      </c>
      <c r="E722">
        <v>693</v>
      </c>
      <c r="F722">
        <v>1.3</v>
      </c>
      <c r="G722">
        <v>1012.6</v>
      </c>
      <c r="H722">
        <v>87</v>
      </c>
      <c r="I722" s="101" t="s">
        <v>14</v>
      </c>
      <c r="J722" s="1">
        <f>DATEVALUE(RIGHT(jaar_zip[[#This Row],[YYYYMMDD]],2)&amp;"-"&amp;MID(jaar_zip[[#This Row],[YYYYMMDD]],5,2)&amp;"-"&amp;LEFT(jaar_zip[[#This Row],[YYYYMMDD]],4))</f>
        <v>45464</v>
      </c>
      <c r="K722" s="101" t="str">
        <f>IF(AND(VALUE(MONTH(jaar_zip[[#This Row],[Datum]]))=1,VALUE(WEEKNUM(jaar_zip[[#This Row],[Datum]],21))&gt;51),RIGHT(YEAR(jaar_zip[[#This Row],[Datum]])-1,2),RIGHT(YEAR(jaar_zip[[#This Row],[Datum]]),2))&amp;"-"&amp; TEXT(WEEKNUM(jaar_zip[[#This Row],[Datum]],21),"00")</f>
        <v>24-25</v>
      </c>
      <c r="L722" s="101">
        <f>MONTH(jaar_zip[[#This Row],[Datum]])</f>
        <v>6</v>
      </c>
      <c r="M722" s="101">
        <f>IF(ISNUMBER(jaar_zip[[#This Row],[etmaaltemperatuur]]),IF(jaar_zip[[#This Row],[etmaaltemperatuur]]&lt;stookgrens,stookgrens-jaar_zip[[#This Row],[etmaaltemperatuur]],0),"")</f>
        <v>2.1999999999999993</v>
      </c>
      <c r="N722" s="101">
        <f>IF(ISNUMBER(jaar_zip[[#This Row],[graaddagen]]),IF(OR(MONTH(jaar_zip[[#This Row],[Datum]])=1,MONTH(jaar_zip[[#This Row],[Datum]])=2,MONTH(jaar_zip[[#This Row],[Datum]])=11,MONTH(jaar_zip[[#This Row],[Datum]])=12),1.1,IF(OR(MONTH(jaar_zip[[#This Row],[Datum]])=3,MONTH(jaar_zip[[#This Row],[Datum]])=10),1,0.8))*jaar_zip[[#This Row],[graaddagen]],"")</f>
        <v>1.7599999999999996</v>
      </c>
      <c r="O722" s="101">
        <f>IF(ISNUMBER(jaar_zip[[#This Row],[etmaaltemperatuur]]),IF(jaar_zip[[#This Row],[etmaaltemperatuur]]&gt;stookgrens,jaar_zip[[#This Row],[etmaaltemperatuur]]-stookgrens,0),"")</f>
        <v>0</v>
      </c>
    </row>
    <row r="723" spans="1:15" x14ac:dyDescent="0.25">
      <c r="A723">
        <v>240</v>
      </c>
      <c r="B723">
        <v>20240622</v>
      </c>
      <c r="C723">
        <v>4.5</v>
      </c>
      <c r="D723">
        <v>16.5</v>
      </c>
      <c r="E723">
        <v>2333</v>
      </c>
      <c r="F723">
        <v>0</v>
      </c>
      <c r="G723">
        <v>1013.2</v>
      </c>
      <c r="H723">
        <v>81</v>
      </c>
      <c r="I723" s="101" t="s">
        <v>14</v>
      </c>
      <c r="J723" s="1">
        <f>DATEVALUE(RIGHT(jaar_zip[[#This Row],[YYYYMMDD]],2)&amp;"-"&amp;MID(jaar_zip[[#This Row],[YYYYMMDD]],5,2)&amp;"-"&amp;LEFT(jaar_zip[[#This Row],[YYYYMMDD]],4))</f>
        <v>45465</v>
      </c>
      <c r="K723" s="101" t="str">
        <f>IF(AND(VALUE(MONTH(jaar_zip[[#This Row],[Datum]]))=1,VALUE(WEEKNUM(jaar_zip[[#This Row],[Datum]],21))&gt;51),RIGHT(YEAR(jaar_zip[[#This Row],[Datum]])-1,2),RIGHT(YEAR(jaar_zip[[#This Row],[Datum]]),2))&amp;"-"&amp; TEXT(WEEKNUM(jaar_zip[[#This Row],[Datum]],21),"00")</f>
        <v>24-25</v>
      </c>
      <c r="L723" s="101">
        <f>MONTH(jaar_zip[[#This Row],[Datum]])</f>
        <v>6</v>
      </c>
      <c r="M723" s="101">
        <f>IF(ISNUMBER(jaar_zip[[#This Row],[etmaaltemperatuur]]),IF(jaar_zip[[#This Row],[etmaaltemperatuur]]&lt;stookgrens,stookgrens-jaar_zip[[#This Row],[etmaaltemperatuur]],0),"")</f>
        <v>1.5</v>
      </c>
      <c r="N723" s="101">
        <f>IF(ISNUMBER(jaar_zip[[#This Row],[graaddagen]]),IF(OR(MONTH(jaar_zip[[#This Row],[Datum]])=1,MONTH(jaar_zip[[#This Row],[Datum]])=2,MONTH(jaar_zip[[#This Row],[Datum]])=11,MONTH(jaar_zip[[#This Row],[Datum]])=12),1.1,IF(OR(MONTH(jaar_zip[[#This Row],[Datum]])=3,MONTH(jaar_zip[[#This Row],[Datum]])=10),1,0.8))*jaar_zip[[#This Row],[graaddagen]],"")</f>
        <v>1.2000000000000002</v>
      </c>
      <c r="O723" s="101">
        <f>IF(ISNUMBER(jaar_zip[[#This Row],[etmaaltemperatuur]]),IF(jaar_zip[[#This Row],[etmaaltemperatuur]]&gt;stookgrens,jaar_zip[[#This Row],[etmaaltemperatuur]]-stookgrens,0),"")</f>
        <v>0</v>
      </c>
    </row>
    <row r="724" spans="1:15" x14ac:dyDescent="0.25">
      <c r="A724">
        <v>240</v>
      </c>
      <c r="B724">
        <v>20240623</v>
      </c>
      <c r="C724">
        <v>2.8</v>
      </c>
      <c r="D724">
        <v>18.100000000000001</v>
      </c>
      <c r="E724">
        <v>2741</v>
      </c>
      <c r="F724">
        <v>0</v>
      </c>
      <c r="G724">
        <v>1019.6</v>
      </c>
      <c r="H724">
        <v>75</v>
      </c>
      <c r="I724" s="101" t="s">
        <v>14</v>
      </c>
      <c r="J724" s="1">
        <f>DATEVALUE(RIGHT(jaar_zip[[#This Row],[YYYYMMDD]],2)&amp;"-"&amp;MID(jaar_zip[[#This Row],[YYYYMMDD]],5,2)&amp;"-"&amp;LEFT(jaar_zip[[#This Row],[YYYYMMDD]],4))</f>
        <v>45466</v>
      </c>
      <c r="K724" s="101" t="str">
        <f>IF(AND(VALUE(MONTH(jaar_zip[[#This Row],[Datum]]))=1,VALUE(WEEKNUM(jaar_zip[[#This Row],[Datum]],21))&gt;51),RIGHT(YEAR(jaar_zip[[#This Row],[Datum]])-1,2),RIGHT(YEAR(jaar_zip[[#This Row],[Datum]]),2))&amp;"-"&amp; TEXT(WEEKNUM(jaar_zip[[#This Row],[Datum]],21),"00")</f>
        <v>24-25</v>
      </c>
      <c r="L724" s="101">
        <f>MONTH(jaar_zip[[#This Row],[Datum]])</f>
        <v>6</v>
      </c>
      <c r="M724" s="101">
        <f>IF(ISNUMBER(jaar_zip[[#This Row],[etmaaltemperatuur]]),IF(jaar_zip[[#This Row],[etmaaltemperatuur]]&lt;stookgrens,stookgrens-jaar_zip[[#This Row],[etmaaltemperatuur]],0),"")</f>
        <v>0</v>
      </c>
      <c r="N724" s="101">
        <f>IF(ISNUMBER(jaar_zip[[#This Row],[graaddagen]]),IF(OR(MONTH(jaar_zip[[#This Row],[Datum]])=1,MONTH(jaar_zip[[#This Row],[Datum]])=2,MONTH(jaar_zip[[#This Row],[Datum]])=11,MONTH(jaar_zip[[#This Row],[Datum]])=12),1.1,IF(OR(MONTH(jaar_zip[[#This Row],[Datum]])=3,MONTH(jaar_zip[[#This Row],[Datum]])=10),1,0.8))*jaar_zip[[#This Row],[graaddagen]],"")</f>
        <v>0</v>
      </c>
      <c r="O724" s="101">
        <f>IF(ISNUMBER(jaar_zip[[#This Row],[etmaaltemperatuur]]),IF(jaar_zip[[#This Row],[etmaaltemperatuur]]&gt;stookgrens,jaar_zip[[#This Row],[etmaaltemperatuur]]-stookgrens,0),"")</f>
        <v>0.10000000000000142</v>
      </c>
    </row>
    <row r="725" spans="1:15" x14ac:dyDescent="0.25">
      <c r="A725">
        <v>240</v>
      </c>
      <c r="B725">
        <v>20240624</v>
      </c>
      <c r="C725">
        <v>2</v>
      </c>
      <c r="D725">
        <v>20</v>
      </c>
      <c r="E725">
        <v>2808</v>
      </c>
      <c r="F725">
        <v>0</v>
      </c>
      <c r="G725">
        <v>1019.9</v>
      </c>
      <c r="H725">
        <v>73</v>
      </c>
      <c r="I725" s="101" t="s">
        <v>14</v>
      </c>
      <c r="J725" s="1">
        <f>DATEVALUE(RIGHT(jaar_zip[[#This Row],[YYYYMMDD]],2)&amp;"-"&amp;MID(jaar_zip[[#This Row],[YYYYMMDD]],5,2)&amp;"-"&amp;LEFT(jaar_zip[[#This Row],[YYYYMMDD]],4))</f>
        <v>45467</v>
      </c>
      <c r="K725" s="101" t="str">
        <f>IF(AND(VALUE(MONTH(jaar_zip[[#This Row],[Datum]]))=1,VALUE(WEEKNUM(jaar_zip[[#This Row],[Datum]],21))&gt;51),RIGHT(YEAR(jaar_zip[[#This Row],[Datum]])-1,2),RIGHT(YEAR(jaar_zip[[#This Row],[Datum]]),2))&amp;"-"&amp; TEXT(WEEKNUM(jaar_zip[[#This Row],[Datum]],21),"00")</f>
        <v>24-26</v>
      </c>
      <c r="L725" s="101">
        <f>MONTH(jaar_zip[[#This Row],[Datum]])</f>
        <v>6</v>
      </c>
      <c r="M725" s="101">
        <f>IF(ISNUMBER(jaar_zip[[#This Row],[etmaaltemperatuur]]),IF(jaar_zip[[#This Row],[etmaaltemperatuur]]&lt;stookgrens,stookgrens-jaar_zip[[#This Row],[etmaaltemperatuur]],0),"")</f>
        <v>0</v>
      </c>
      <c r="N725" s="101">
        <f>IF(ISNUMBER(jaar_zip[[#This Row],[graaddagen]]),IF(OR(MONTH(jaar_zip[[#This Row],[Datum]])=1,MONTH(jaar_zip[[#This Row],[Datum]])=2,MONTH(jaar_zip[[#This Row],[Datum]])=11,MONTH(jaar_zip[[#This Row],[Datum]])=12),1.1,IF(OR(MONTH(jaar_zip[[#This Row],[Datum]])=3,MONTH(jaar_zip[[#This Row],[Datum]])=10),1,0.8))*jaar_zip[[#This Row],[graaddagen]],"")</f>
        <v>0</v>
      </c>
      <c r="O725" s="101">
        <f>IF(ISNUMBER(jaar_zip[[#This Row],[etmaaltemperatuur]]),IF(jaar_zip[[#This Row],[etmaaltemperatuur]]&gt;stookgrens,jaar_zip[[#This Row],[etmaaltemperatuur]]-stookgrens,0),"")</f>
        <v>2</v>
      </c>
    </row>
    <row r="726" spans="1:15" x14ac:dyDescent="0.25">
      <c r="A726">
        <v>240</v>
      </c>
      <c r="B726">
        <v>20240625</v>
      </c>
      <c r="C726">
        <v>3.5</v>
      </c>
      <c r="D726">
        <v>22.7</v>
      </c>
      <c r="E726">
        <v>2964</v>
      </c>
      <c r="F726">
        <v>0</v>
      </c>
      <c r="G726">
        <v>1015.7</v>
      </c>
      <c r="H726">
        <v>69</v>
      </c>
      <c r="I726" s="101" t="s">
        <v>14</v>
      </c>
      <c r="J726" s="1">
        <f>DATEVALUE(RIGHT(jaar_zip[[#This Row],[YYYYMMDD]],2)&amp;"-"&amp;MID(jaar_zip[[#This Row],[YYYYMMDD]],5,2)&amp;"-"&amp;LEFT(jaar_zip[[#This Row],[YYYYMMDD]],4))</f>
        <v>45468</v>
      </c>
      <c r="K726" s="101" t="str">
        <f>IF(AND(VALUE(MONTH(jaar_zip[[#This Row],[Datum]]))=1,VALUE(WEEKNUM(jaar_zip[[#This Row],[Datum]],21))&gt;51),RIGHT(YEAR(jaar_zip[[#This Row],[Datum]])-1,2),RIGHT(YEAR(jaar_zip[[#This Row],[Datum]]),2))&amp;"-"&amp; TEXT(WEEKNUM(jaar_zip[[#This Row],[Datum]],21),"00")</f>
        <v>24-26</v>
      </c>
      <c r="L726" s="101">
        <f>MONTH(jaar_zip[[#This Row],[Datum]])</f>
        <v>6</v>
      </c>
      <c r="M726" s="101">
        <f>IF(ISNUMBER(jaar_zip[[#This Row],[etmaaltemperatuur]]),IF(jaar_zip[[#This Row],[etmaaltemperatuur]]&lt;stookgrens,stookgrens-jaar_zip[[#This Row],[etmaaltemperatuur]],0),"")</f>
        <v>0</v>
      </c>
      <c r="N726" s="101">
        <f>IF(ISNUMBER(jaar_zip[[#This Row],[graaddagen]]),IF(OR(MONTH(jaar_zip[[#This Row],[Datum]])=1,MONTH(jaar_zip[[#This Row],[Datum]])=2,MONTH(jaar_zip[[#This Row],[Datum]])=11,MONTH(jaar_zip[[#This Row],[Datum]])=12),1.1,IF(OR(MONTH(jaar_zip[[#This Row],[Datum]])=3,MONTH(jaar_zip[[#This Row],[Datum]])=10),1,0.8))*jaar_zip[[#This Row],[graaddagen]],"")</f>
        <v>0</v>
      </c>
      <c r="O726" s="101">
        <f>IF(ISNUMBER(jaar_zip[[#This Row],[etmaaltemperatuur]]),IF(jaar_zip[[#This Row],[etmaaltemperatuur]]&gt;stookgrens,jaar_zip[[#This Row],[etmaaltemperatuur]]-stookgrens,0),"")</f>
        <v>4.6999999999999993</v>
      </c>
    </row>
    <row r="727" spans="1:15" x14ac:dyDescent="0.25">
      <c r="A727">
        <v>240</v>
      </c>
      <c r="B727">
        <v>20240626</v>
      </c>
      <c r="C727">
        <v>2.8</v>
      </c>
      <c r="D727">
        <v>24.4</v>
      </c>
      <c r="E727">
        <v>2965</v>
      </c>
      <c r="F727">
        <v>0</v>
      </c>
      <c r="G727">
        <v>1010.9</v>
      </c>
      <c r="H727">
        <v>64</v>
      </c>
      <c r="I727" s="101" t="s">
        <v>14</v>
      </c>
      <c r="J727" s="1">
        <f>DATEVALUE(RIGHT(jaar_zip[[#This Row],[YYYYMMDD]],2)&amp;"-"&amp;MID(jaar_zip[[#This Row],[YYYYMMDD]],5,2)&amp;"-"&amp;LEFT(jaar_zip[[#This Row],[YYYYMMDD]],4))</f>
        <v>45469</v>
      </c>
      <c r="K727" s="101" t="str">
        <f>IF(AND(VALUE(MONTH(jaar_zip[[#This Row],[Datum]]))=1,VALUE(WEEKNUM(jaar_zip[[#This Row],[Datum]],21))&gt;51),RIGHT(YEAR(jaar_zip[[#This Row],[Datum]])-1,2),RIGHT(YEAR(jaar_zip[[#This Row],[Datum]]),2))&amp;"-"&amp; TEXT(WEEKNUM(jaar_zip[[#This Row],[Datum]],21),"00")</f>
        <v>24-26</v>
      </c>
      <c r="L727" s="101">
        <f>MONTH(jaar_zip[[#This Row],[Datum]])</f>
        <v>6</v>
      </c>
      <c r="M727" s="101">
        <f>IF(ISNUMBER(jaar_zip[[#This Row],[etmaaltemperatuur]]),IF(jaar_zip[[#This Row],[etmaaltemperatuur]]&lt;stookgrens,stookgrens-jaar_zip[[#This Row],[etmaaltemperatuur]],0),"")</f>
        <v>0</v>
      </c>
      <c r="N727" s="101">
        <f>IF(ISNUMBER(jaar_zip[[#This Row],[graaddagen]]),IF(OR(MONTH(jaar_zip[[#This Row],[Datum]])=1,MONTH(jaar_zip[[#This Row],[Datum]])=2,MONTH(jaar_zip[[#This Row],[Datum]])=11,MONTH(jaar_zip[[#This Row],[Datum]])=12),1.1,IF(OR(MONTH(jaar_zip[[#This Row],[Datum]])=3,MONTH(jaar_zip[[#This Row],[Datum]])=10),1,0.8))*jaar_zip[[#This Row],[graaddagen]],"")</f>
        <v>0</v>
      </c>
      <c r="O727" s="101">
        <f>IF(ISNUMBER(jaar_zip[[#This Row],[etmaaltemperatuur]]),IF(jaar_zip[[#This Row],[etmaaltemperatuur]]&gt;stookgrens,jaar_zip[[#This Row],[etmaaltemperatuur]]-stookgrens,0),"")</f>
        <v>6.3999999999999986</v>
      </c>
    </row>
    <row r="728" spans="1:15" x14ac:dyDescent="0.25">
      <c r="A728">
        <v>240</v>
      </c>
      <c r="B728">
        <v>20240627</v>
      </c>
      <c r="C728">
        <v>4.9000000000000004</v>
      </c>
      <c r="D728">
        <v>22</v>
      </c>
      <c r="E728">
        <v>2678</v>
      </c>
      <c r="F728">
        <v>0</v>
      </c>
      <c r="G728">
        <v>1008.5</v>
      </c>
      <c r="H728">
        <v>70</v>
      </c>
      <c r="I728" s="101" t="s">
        <v>14</v>
      </c>
      <c r="J728" s="1">
        <f>DATEVALUE(RIGHT(jaar_zip[[#This Row],[YYYYMMDD]],2)&amp;"-"&amp;MID(jaar_zip[[#This Row],[YYYYMMDD]],5,2)&amp;"-"&amp;LEFT(jaar_zip[[#This Row],[YYYYMMDD]],4))</f>
        <v>45470</v>
      </c>
      <c r="K728" s="101" t="str">
        <f>IF(AND(VALUE(MONTH(jaar_zip[[#This Row],[Datum]]))=1,VALUE(WEEKNUM(jaar_zip[[#This Row],[Datum]],21))&gt;51),RIGHT(YEAR(jaar_zip[[#This Row],[Datum]])-1,2),RIGHT(YEAR(jaar_zip[[#This Row],[Datum]]),2))&amp;"-"&amp; TEXT(WEEKNUM(jaar_zip[[#This Row],[Datum]],21),"00")</f>
        <v>24-26</v>
      </c>
      <c r="L728" s="101">
        <f>MONTH(jaar_zip[[#This Row],[Datum]])</f>
        <v>6</v>
      </c>
      <c r="M728" s="101">
        <f>IF(ISNUMBER(jaar_zip[[#This Row],[etmaaltemperatuur]]),IF(jaar_zip[[#This Row],[etmaaltemperatuur]]&lt;stookgrens,stookgrens-jaar_zip[[#This Row],[etmaaltemperatuur]],0),"")</f>
        <v>0</v>
      </c>
      <c r="N728" s="101">
        <f>IF(ISNUMBER(jaar_zip[[#This Row],[graaddagen]]),IF(OR(MONTH(jaar_zip[[#This Row],[Datum]])=1,MONTH(jaar_zip[[#This Row],[Datum]])=2,MONTH(jaar_zip[[#This Row],[Datum]])=11,MONTH(jaar_zip[[#This Row],[Datum]])=12),1.1,IF(OR(MONTH(jaar_zip[[#This Row],[Datum]])=3,MONTH(jaar_zip[[#This Row],[Datum]])=10),1,0.8))*jaar_zip[[#This Row],[graaddagen]],"")</f>
        <v>0</v>
      </c>
      <c r="O728" s="101">
        <f>IF(ISNUMBER(jaar_zip[[#This Row],[etmaaltemperatuur]]),IF(jaar_zip[[#This Row],[etmaaltemperatuur]]&gt;stookgrens,jaar_zip[[#This Row],[etmaaltemperatuur]]-stookgrens,0),"")</f>
        <v>4</v>
      </c>
    </row>
    <row r="729" spans="1:15" x14ac:dyDescent="0.25">
      <c r="A729">
        <v>240</v>
      </c>
      <c r="B729">
        <v>20240628</v>
      </c>
      <c r="C729">
        <v>6</v>
      </c>
      <c r="D729">
        <v>17.3</v>
      </c>
      <c r="E729">
        <v>2781</v>
      </c>
      <c r="F729">
        <v>0</v>
      </c>
      <c r="G729">
        <v>1015.5</v>
      </c>
      <c r="H729">
        <v>68</v>
      </c>
      <c r="I729" s="101" t="s">
        <v>14</v>
      </c>
      <c r="J729" s="1">
        <f>DATEVALUE(RIGHT(jaar_zip[[#This Row],[YYYYMMDD]],2)&amp;"-"&amp;MID(jaar_zip[[#This Row],[YYYYMMDD]],5,2)&amp;"-"&amp;LEFT(jaar_zip[[#This Row],[YYYYMMDD]],4))</f>
        <v>45471</v>
      </c>
      <c r="K729" s="101" t="str">
        <f>IF(AND(VALUE(MONTH(jaar_zip[[#This Row],[Datum]]))=1,VALUE(WEEKNUM(jaar_zip[[#This Row],[Datum]],21))&gt;51),RIGHT(YEAR(jaar_zip[[#This Row],[Datum]])-1,2),RIGHT(YEAR(jaar_zip[[#This Row],[Datum]]),2))&amp;"-"&amp; TEXT(WEEKNUM(jaar_zip[[#This Row],[Datum]],21),"00")</f>
        <v>24-26</v>
      </c>
      <c r="L729" s="101">
        <f>MONTH(jaar_zip[[#This Row],[Datum]])</f>
        <v>6</v>
      </c>
      <c r="M729" s="101">
        <f>IF(ISNUMBER(jaar_zip[[#This Row],[etmaaltemperatuur]]),IF(jaar_zip[[#This Row],[etmaaltemperatuur]]&lt;stookgrens,stookgrens-jaar_zip[[#This Row],[etmaaltemperatuur]],0),"")</f>
        <v>0.69999999999999929</v>
      </c>
      <c r="N729" s="101">
        <f>IF(ISNUMBER(jaar_zip[[#This Row],[graaddagen]]),IF(OR(MONTH(jaar_zip[[#This Row],[Datum]])=1,MONTH(jaar_zip[[#This Row],[Datum]])=2,MONTH(jaar_zip[[#This Row],[Datum]])=11,MONTH(jaar_zip[[#This Row],[Datum]])=12),1.1,IF(OR(MONTH(jaar_zip[[#This Row],[Datum]])=3,MONTH(jaar_zip[[#This Row],[Datum]])=10),1,0.8))*jaar_zip[[#This Row],[graaddagen]],"")</f>
        <v>0.5599999999999995</v>
      </c>
      <c r="O729" s="101">
        <f>IF(ISNUMBER(jaar_zip[[#This Row],[etmaaltemperatuur]]),IF(jaar_zip[[#This Row],[etmaaltemperatuur]]&gt;stookgrens,jaar_zip[[#This Row],[etmaaltemperatuur]]-stookgrens,0),"")</f>
        <v>0</v>
      </c>
    </row>
    <row r="730" spans="1:15" x14ac:dyDescent="0.25">
      <c r="A730">
        <v>240</v>
      </c>
      <c r="B730">
        <v>20240629</v>
      </c>
      <c r="C730">
        <v>2.8</v>
      </c>
      <c r="D730">
        <v>18.600000000000001</v>
      </c>
      <c r="E730">
        <v>2567</v>
      </c>
      <c r="F730">
        <v>-0.1</v>
      </c>
      <c r="G730">
        <v>1013.5</v>
      </c>
      <c r="H730">
        <v>70</v>
      </c>
      <c r="I730" s="101" t="s">
        <v>14</v>
      </c>
      <c r="J730" s="1">
        <f>DATEVALUE(RIGHT(jaar_zip[[#This Row],[YYYYMMDD]],2)&amp;"-"&amp;MID(jaar_zip[[#This Row],[YYYYMMDD]],5,2)&amp;"-"&amp;LEFT(jaar_zip[[#This Row],[YYYYMMDD]],4))</f>
        <v>45472</v>
      </c>
      <c r="K730" s="101" t="str">
        <f>IF(AND(VALUE(MONTH(jaar_zip[[#This Row],[Datum]]))=1,VALUE(WEEKNUM(jaar_zip[[#This Row],[Datum]],21))&gt;51),RIGHT(YEAR(jaar_zip[[#This Row],[Datum]])-1,2),RIGHT(YEAR(jaar_zip[[#This Row],[Datum]]),2))&amp;"-"&amp; TEXT(WEEKNUM(jaar_zip[[#This Row],[Datum]],21),"00")</f>
        <v>24-26</v>
      </c>
      <c r="L730" s="101">
        <f>MONTH(jaar_zip[[#This Row],[Datum]])</f>
        <v>6</v>
      </c>
      <c r="M730" s="101">
        <f>IF(ISNUMBER(jaar_zip[[#This Row],[etmaaltemperatuur]]),IF(jaar_zip[[#This Row],[etmaaltemperatuur]]&lt;stookgrens,stookgrens-jaar_zip[[#This Row],[etmaaltemperatuur]],0),"")</f>
        <v>0</v>
      </c>
      <c r="N730" s="101">
        <f>IF(ISNUMBER(jaar_zip[[#This Row],[graaddagen]]),IF(OR(MONTH(jaar_zip[[#This Row],[Datum]])=1,MONTH(jaar_zip[[#This Row],[Datum]])=2,MONTH(jaar_zip[[#This Row],[Datum]])=11,MONTH(jaar_zip[[#This Row],[Datum]])=12),1.1,IF(OR(MONTH(jaar_zip[[#This Row],[Datum]])=3,MONTH(jaar_zip[[#This Row],[Datum]])=10),1,0.8))*jaar_zip[[#This Row],[graaddagen]],"")</f>
        <v>0</v>
      </c>
      <c r="O730" s="101">
        <f>IF(ISNUMBER(jaar_zip[[#This Row],[etmaaltemperatuur]]),IF(jaar_zip[[#This Row],[etmaaltemperatuur]]&gt;stookgrens,jaar_zip[[#This Row],[etmaaltemperatuur]]-stookgrens,0),"")</f>
        <v>0.60000000000000142</v>
      </c>
    </row>
    <row r="731" spans="1:15" x14ac:dyDescent="0.25">
      <c r="A731">
        <v>240</v>
      </c>
      <c r="B731">
        <v>20240630</v>
      </c>
      <c r="C731">
        <v>4.5</v>
      </c>
      <c r="D731">
        <v>17.2</v>
      </c>
      <c r="E731">
        <v>1749</v>
      </c>
      <c r="F731">
        <v>1</v>
      </c>
      <c r="G731">
        <v>1010.5</v>
      </c>
      <c r="H731">
        <v>78</v>
      </c>
      <c r="I731" s="101" t="s">
        <v>14</v>
      </c>
      <c r="J731" s="1">
        <f>DATEVALUE(RIGHT(jaar_zip[[#This Row],[YYYYMMDD]],2)&amp;"-"&amp;MID(jaar_zip[[#This Row],[YYYYMMDD]],5,2)&amp;"-"&amp;LEFT(jaar_zip[[#This Row],[YYYYMMDD]],4))</f>
        <v>45473</v>
      </c>
      <c r="K731" s="101" t="str">
        <f>IF(AND(VALUE(MONTH(jaar_zip[[#This Row],[Datum]]))=1,VALUE(WEEKNUM(jaar_zip[[#This Row],[Datum]],21))&gt;51),RIGHT(YEAR(jaar_zip[[#This Row],[Datum]])-1,2),RIGHT(YEAR(jaar_zip[[#This Row],[Datum]]),2))&amp;"-"&amp; TEXT(WEEKNUM(jaar_zip[[#This Row],[Datum]],21),"00")</f>
        <v>24-26</v>
      </c>
      <c r="L731" s="101">
        <f>MONTH(jaar_zip[[#This Row],[Datum]])</f>
        <v>6</v>
      </c>
      <c r="M731" s="101">
        <f>IF(ISNUMBER(jaar_zip[[#This Row],[etmaaltemperatuur]]),IF(jaar_zip[[#This Row],[etmaaltemperatuur]]&lt;stookgrens,stookgrens-jaar_zip[[#This Row],[etmaaltemperatuur]],0),"")</f>
        <v>0.80000000000000071</v>
      </c>
      <c r="N731" s="101">
        <f>IF(ISNUMBER(jaar_zip[[#This Row],[graaddagen]]),IF(OR(MONTH(jaar_zip[[#This Row],[Datum]])=1,MONTH(jaar_zip[[#This Row],[Datum]])=2,MONTH(jaar_zip[[#This Row],[Datum]])=11,MONTH(jaar_zip[[#This Row],[Datum]])=12),1.1,IF(OR(MONTH(jaar_zip[[#This Row],[Datum]])=3,MONTH(jaar_zip[[#This Row],[Datum]])=10),1,0.8))*jaar_zip[[#This Row],[graaddagen]],"")</f>
        <v>0.64000000000000057</v>
      </c>
      <c r="O731" s="101">
        <f>IF(ISNUMBER(jaar_zip[[#This Row],[etmaaltemperatuur]]),IF(jaar_zip[[#This Row],[etmaaltemperatuur]]&gt;stookgrens,jaar_zip[[#This Row],[etmaaltemperatuur]]-stookgrens,0),"")</f>
        <v>0</v>
      </c>
    </row>
    <row r="732" spans="1:15" x14ac:dyDescent="0.25">
      <c r="A732">
        <v>240</v>
      </c>
      <c r="B732">
        <v>20240701</v>
      </c>
      <c r="C732">
        <v>5.5</v>
      </c>
      <c r="D732">
        <v>16</v>
      </c>
      <c r="E732">
        <v>2024</v>
      </c>
      <c r="F732">
        <v>-0.1</v>
      </c>
      <c r="G732">
        <v>1015.4</v>
      </c>
      <c r="H732">
        <v>75</v>
      </c>
      <c r="I732" s="101" t="s">
        <v>14</v>
      </c>
      <c r="J732" s="1">
        <f>DATEVALUE(RIGHT(jaar_zip[[#This Row],[YYYYMMDD]],2)&amp;"-"&amp;MID(jaar_zip[[#This Row],[YYYYMMDD]],5,2)&amp;"-"&amp;LEFT(jaar_zip[[#This Row],[YYYYMMDD]],4))</f>
        <v>45474</v>
      </c>
      <c r="K732" s="101" t="str">
        <f>IF(AND(VALUE(MONTH(jaar_zip[[#This Row],[Datum]]))=1,VALUE(WEEKNUM(jaar_zip[[#This Row],[Datum]],21))&gt;51),RIGHT(YEAR(jaar_zip[[#This Row],[Datum]])-1,2),RIGHT(YEAR(jaar_zip[[#This Row],[Datum]]),2))&amp;"-"&amp; TEXT(WEEKNUM(jaar_zip[[#This Row],[Datum]],21),"00")</f>
        <v>24-27</v>
      </c>
      <c r="L732" s="101">
        <f>MONTH(jaar_zip[[#This Row],[Datum]])</f>
        <v>7</v>
      </c>
      <c r="M732" s="101">
        <f>IF(ISNUMBER(jaar_zip[[#This Row],[etmaaltemperatuur]]),IF(jaar_zip[[#This Row],[etmaaltemperatuur]]&lt;stookgrens,stookgrens-jaar_zip[[#This Row],[etmaaltemperatuur]],0),"")</f>
        <v>2</v>
      </c>
      <c r="N732" s="101">
        <f>IF(ISNUMBER(jaar_zip[[#This Row],[graaddagen]]),IF(OR(MONTH(jaar_zip[[#This Row],[Datum]])=1,MONTH(jaar_zip[[#This Row],[Datum]])=2,MONTH(jaar_zip[[#This Row],[Datum]])=11,MONTH(jaar_zip[[#This Row],[Datum]])=12),1.1,IF(OR(MONTH(jaar_zip[[#This Row],[Datum]])=3,MONTH(jaar_zip[[#This Row],[Datum]])=10),1,0.8))*jaar_zip[[#This Row],[graaddagen]],"")</f>
        <v>1.6</v>
      </c>
      <c r="O732" s="101">
        <f>IF(ISNUMBER(jaar_zip[[#This Row],[etmaaltemperatuur]]),IF(jaar_zip[[#This Row],[etmaaltemperatuur]]&gt;stookgrens,jaar_zip[[#This Row],[etmaaltemperatuur]]-stookgrens,0),"")</f>
        <v>0</v>
      </c>
    </row>
    <row r="733" spans="1:15" x14ac:dyDescent="0.25">
      <c r="A733">
        <v>240</v>
      </c>
      <c r="B733">
        <v>20240702</v>
      </c>
      <c r="C733">
        <v>4.5999999999999996</v>
      </c>
      <c r="D733">
        <v>14.8</v>
      </c>
      <c r="E733">
        <v>1574</v>
      </c>
      <c r="F733">
        <v>3.8</v>
      </c>
      <c r="G733">
        <v>1014.7</v>
      </c>
      <c r="H733">
        <v>79</v>
      </c>
      <c r="I733" s="101" t="s">
        <v>14</v>
      </c>
      <c r="J733" s="1">
        <f>DATEVALUE(RIGHT(jaar_zip[[#This Row],[YYYYMMDD]],2)&amp;"-"&amp;MID(jaar_zip[[#This Row],[YYYYMMDD]],5,2)&amp;"-"&amp;LEFT(jaar_zip[[#This Row],[YYYYMMDD]],4))</f>
        <v>45475</v>
      </c>
      <c r="K733" s="101" t="str">
        <f>IF(AND(VALUE(MONTH(jaar_zip[[#This Row],[Datum]]))=1,VALUE(WEEKNUM(jaar_zip[[#This Row],[Datum]],21))&gt;51),RIGHT(YEAR(jaar_zip[[#This Row],[Datum]])-1,2),RIGHT(YEAR(jaar_zip[[#This Row],[Datum]]),2))&amp;"-"&amp; TEXT(WEEKNUM(jaar_zip[[#This Row],[Datum]],21),"00")</f>
        <v>24-27</v>
      </c>
      <c r="L733" s="101">
        <f>MONTH(jaar_zip[[#This Row],[Datum]])</f>
        <v>7</v>
      </c>
      <c r="M733" s="101">
        <f>IF(ISNUMBER(jaar_zip[[#This Row],[etmaaltemperatuur]]),IF(jaar_zip[[#This Row],[etmaaltemperatuur]]&lt;stookgrens,stookgrens-jaar_zip[[#This Row],[etmaaltemperatuur]],0),"")</f>
        <v>3.1999999999999993</v>
      </c>
      <c r="N733" s="101">
        <f>IF(ISNUMBER(jaar_zip[[#This Row],[graaddagen]]),IF(OR(MONTH(jaar_zip[[#This Row],[Datum]])=1,MONTH(jaar_zip[[#This Row],[Datum]])=2,MONTH(jaar_zip[[#This Row],[Datum]])=11,MONTH(jaar_zip[[#This Row],[Datum]])=12),1.1,IF(OR(MONTH(jaar_zip[[#This Row],[Datum]])=3,MONTH(jaar_zip[[#This Row],[Datum]])=10),1,0.8))*jaar_zip[[#This Row],[graaddagen]],"")</f>
        <v>2.5599999999999996</v>
      </c>
      <c r="O733" s="101">
        <f>IF(ISNUMBER(jaar_zip[[#This Row],[etmaaltemperatuur]]),IF(jaar_zip[[#This Row],[etmaaltemperatuur]]&gt;stookgrens,jaar_zip[[#This Row],[etmaaltemperatuur]]-stookgrens,0),"")</f>
        <v>0</v>
      </c>
    </row>
    <row r="734" spans="1:15" x14ac:dyDescent="0.25">
      <c r="A734">
        <v>240</v>
      </c>
      <c r="B734">
        <v>20240703</v>
      </c>
      <c r="C734">
        <v>4.7</v>
      </c>
      <c r="D734">
        <v>13.9</v>
      </c>
      <c r="E734">
        <v>1293</v>
      </c>
      <c r="F734">
        <v>9.1999999999999993</v>
      </c>
      <c r="G734">
        <v>1008.6</v>
      </c>
      <c r="H734">
        <v>84</v>
      </c>
      <c r="I734" s="101" t="s">
        <v>14</v>
      </c>
      <c r="J734" s="1">
        <f>DATEVALUE(RIGHT(jaar_zip[[#This Row],[YYYYMMDD]],2)&amp;"-"&amp;MID(jaar_zip[[#This Row],[YYYYMMDD]],5,2)&amp;"-"&amp;LEFT(jaar_zip[[#This Row],[YYYYMMDD]],4))</f>
        <v>45476</v>
      </c>
      <c r="K734" s="101" t="str">
        <f>IF(AND(VALUE(MONTH(jaar_zip[[#This Row],[Datum]]))=1,VALUE(WEEKNUM(jaar_zip[[#This Row],[Datum]],21))&gt;51),RIGHT(YEAR(jaar_zip[[#This Row],[Datum]])-1,2),RIGHT(YEAR(jaar_zip[[#This Row],[Datum]]),2))&amp;"-"&amp; TEXT(WEEKNUM(jaar_zip[[#This Row],[Datum]],21),"00")</f>
        <v>24-27</v>
      </c>
      <c r="L734" s="101">
        <f>MONTH(jaar_zip[[#This Row],[Datum]])</f>
        <v>7</v>
      </c>
      <c r="M734" s="101">
        <f>IF(ISNUMBER(jaar_zip[[#This Row],[etmaaltemperatuur]]),IF(jaar_zip[[#This Row],[etmaaltemperatuur]]&lt;stookgrens,stookgrens-jaar_zip[[#This Row],[etmaaltemperatuur]],0),"")</f>
        <v>4.0999999999999996</v>
      </c>
      <c r="N734" s="101">
        <f>IF(ISNUMBER(jaar_zip[[#This Row],[graaddagen]]),IF(OR(MONTH(jaar_zip[[#This Row],[Datum]])=1,MONTH(jaar_zip[[#This Row],[Datum]])=2,MONTH(jaar_zip[[#This Row],[Datum]])=11,MONTH(jaar_zip[[#This Row],[Datum]])=12),1.1,IF(OR(MONTH(jaar_zip[[#This Row],[Datum]])=3,MONTH(jaar_zip[[#This Row],[Datum]])=10),1,0.8))*jaar_zip[[#This Row],[graaddagen]],"")</f>
        <v>3.28</v>
      </c>
      <c r="O734" s="101">
        <f>IF(ISNUMBER(jaar_zip[[#This Row],[etmaaltemperatuur]]),IF(jaar_zip[[#This Row],[etmaaltemperatuur]]&gt;stookgrens,jaar_zip[[#This Row],[etmaaltemperatuur]]-stookgrens,0),"")</f>
        <v>0</v>
      </c>
    </row>
    <row r="735" spans="1:15" x14ac:dyDescent="0.25">
      <c r="A735">
        <v>240</v>
      </c>
      <c r="B735">
        <v>20240704</v>
      </c>
      <c r="C735">
        <v>7.7</v>
      </c>
      <c r="D735">
        <v>16</v>
      </c>
      <c r="E735">
        <v>2620</v>
      </c>
      <c r="F735">
        <v>8.3000000000000007</v>
      </c>
      <c r="G735">
        <v>1007.1</v>
      </c>
      <c r="H735">
        <v>69</v>
      </c>
      <c r="I735" s="101" t="s">
        <v>14</v>
      </c>
      <c r="J735" s="1">
        <f>DATEVALUE(RIGHT(jaar_zip[[#This Row],[YYYYMMDD]],2)&amp;"-"&amp;MID(jaar_zip[[#This Row],[YYYYMMDD]],5,2)&amp;"-"&amp;LEFT(jaar_zip[[#This Row],[YYYYMMDD]],4))</f>
        <v>45477</v>
      </c>
      <c r="K735" s="101" t="str">
        <f>IF(AND(VALUE(MONTH(jaar_zip[[#This Row],[Datum]]))=1,VALUE(WEEKNUM(jaar_zip[[#This Row],[Datum]],21))&gt;51),RIGHT(YEAR(jaar_zip[[#This Row],[Datum]])-1,2),RIGHT(YEAR(jaar_zip[[#This Row],[Datum]]),2))&amp;"-"&amp; TEXT(WEEKNUM(jaar_zip[[#This Row],[Datum]],21),"00")</f>
        <v>24-27</v>
      </c>
      <c r="L735" s="101">
        <f>MONTH(jaar_zip[[#This Row],[Datum]])</f>
        <v>7</v>
      </c>
      <c r="M735" s="101">
        <f>IF(ISNUMBER(jaar_zip[[#This Row],[etmaaltemperatuur]]),IF(jaar_zip[[#This Row],[etmaaltemperatuur]]&lt;stookgrens,stookgrens-jaar_zip[[#This Row],[etmaaltemperatuur]],0),"")</f>
        <v>2</v>
      </c>
      <c r="N735" s="101">
        <f>IF(ISNUMBER(jaar_zip[[#This Row],[graaddagen]]),IF(OR(MONTH(jaar_zip[[#This Row],[Datum]])=1,MONTH(jaar_zip[[#This Row],[Datum]])=2,MONTH(jaar_zip[[#This Row],[Datum]])=11,MONTH(jaar_zip[[#This Row],[Datum]])=12),1.1,IF(OR(MONTH(jaar_zip[[#This Row],[Datum]])=3,MONTH(jaar_zip[[#This Row],[Datum]])=10),1,0.8))*jaar_zip[[#This Row],[graaddagen]],"")</f>
        <v>1.6</v>
      </c>
      <c r="O735" s="101">
        <f>IF(ISNUMBER(jaar_zip[[#This Row],[etmaaltemperatuur]]),IF(jaar_zip[[#This Row],[etmaaltemperatuur]]&gt;stookgrens,jaar_zip[[#This Row],[etmaaltemperatuur]]-stookgrens,0),"")</f>
        <v>0</v>
      </c>
    </row>
    <row r="736" spans="1:15" x14ac:dyDescent="0.25">
      <c r="A736">
        <v>240</v>
      </c>
      <c r="B736">
        <v>20240705</v>
      </c>
      <c r="C736">
        <v>6.5</v>
      </c>
      <c r="D736">
        <v>16.3</v>
      </c>
      <c r="E736">
        <v>816</v>
      </c>
      <c r="F736">
        <v>3.2</v>
      </c>
      <c r="G736">
        <v>1007.1</v>
      </c>
      <c r="H736">
        <v>84</v>
      </c>
      <c r="I736" s="101" t="s">
        <v>14</v>
      </c>
      <c r="J736" s="1">
        <f>DATEVALUE(RIGHT(jaar_zip[[#This Row],[YYYYMMDD]],2)&amp;"-"&amp;MID(jaar_zip[[#This Row],[YYYYMMDD]],5,2)&amp;"-"&amp;LEFT(jaar_zip[[#This Row],[YYYYMMDD]],4))</f>
        <v>45478</v>
      </c>
      <c r="K736" s="101" t="str">
        <f>IF(AND(VALUE(MONTH(jaar_zip[[#This Row],[Datum]]))=1,VALUE(WEEKNUM(jaar_zip[[#This Row],[Datum]],21))&gt;51),RIGHT(YEAR(jaar_zip[[#This Row],[Datum]])-1,2),RIGHT(YEAR(jaar_zip[[#This Row],[Datum]]),2))&amp;"-"&amp; TEXT(WEEKNUM(jaar_zip[[#This Row],[Datum]],21),"00")</f>
        <v>24-27</v>
      </c>
      <c r="L736" s="101">
        <f>MONTH(jaar_zip[[#This Row],[Datum]])</f>
        <v>7</v>
      </c>
      <c r="M736" s="101">
        <f>IF(ISNUMBER(jaar_zip[[#This Row],[etmaaltemperatuur]]),IF(jaar_zip[[#This Row],[etmaaltemperatuur]]&lt;stookgrens,stookgrens-jaar_zip[[#This Row],[etmaaltemperatuur]],0),"")</f>
        <v>1.6999999999999993</v>
      </c>
      <c r="N736" s="101">
        <f>IF(ISNUMBER(jaar_zip[[#This Row],[graaddagen]]),IF(OR(MONTH(jaar_zip[[#This Row],[Datum]])=1,MONTH(jaar_zip[[#This Row],[Datum]])=2,MONTH(jaar_zip[[#This Row],[Datum]])=11,MONTH(jaar_zip[[#This Row],[Datum]])=12),1.1,IF(OR(MONTH(jaar_zip[[#This Row],[Datum]])=3,MONTH(jaar_zip[[#This Row],[Datum]])=10),1,0.8))*jaar_zip[[#This Row],[graaddagen]],"")</f>
        <v>1.3599999999999994</v>
      </c>
      <c r="O736" s="101">
        <f>IF(ISNUMBER(jaar_zip[[#This Row],[etmaaltemperatuur]]),IF(jaar_zip[[#This Row],[etmaaltemperatuur]]&gt;stookgrens,jaar_zip[[#This Row],[etmaaltemperatuur]]-stookgrens,0),"")</f>
        <v>0</v>
      </c>
    </row>
    <row r="737" spans="1:15" x14ac:dyDescent="0.25">
      <c r="A737">
        <v>240</v>
      </c>
      <c r="B737">
        <v>20240706</v>
      </c>
      <c r="C737">
        <v>8.5</v>
      </c>
      <c r="D737">
        <v>16</v>
      </c>
      <c r="E737">
        <v>1724</v>
      </c>
      <c r="F737">
        <v>9.6999999999999993</v>
      </c>
      <c r="G737">
        <v>1001.8</v>
      </c>
      <c r="H737">
        <v>81</v>
      </c>
      <c r="I737" s="101" t="s">
        <v>14</v>
      </c>
      <c r="J737" s="1">
        <f>DATEVALUE(RIGHT(jaar_zip[[#This Row],[YYYYMMDD]],2)&amp;"-"&amp;MID(jaar_zip[[#This Row],[YYYYMMDD]],5,2)&amp;"-"&amp;LEFT(jaar_zip[[#This Row],[YYYYMMDD]],4))</f>
        <v>45479</v>
      </c>
      <c r="K737" s="101" t="str">
        <f>IF(AND(VALUE(MONTH(jaar_zip[[#This Row],[Datum]]))=1,VALUE(WEEKNUM(jaar_zip[[#This Row],[Datum]],21))&gt;51),RIGHT(YEAR(jaar_zip[[#This Row],[Datum]])-1,2),RIGHT(YEAR(jaar_zip[[#This Row],[Datum]]),2))&amp;"-"&amp; TEXT(WEEKNUM(jaar_zip[[#This Row],[Datum]],21),"00")</f>
        <v>24-27</v>
      </c>
      <c r="L737" s="101">
        <f>MONTH(jaar_zip[[#This Row],[Datum]])</f>
        <v>7</v>
      </c>
      <c r="M737" s="101">
        <f>IF(ISNUMBER(jaar_zip[[#This Row],[etmaaltemperatuur]]),IF(jaar_zip[[#This Row],[etmaaltemperatuur]]&lt;stookgrens,stookgrens-jaar_zip[[#This Row],[etmaaltemperatuur]],0),"")</f>
        <v>2</v>
      </c>
      <c r="N737" s="101">
        <f>IF(ISNUMBER(jaar_zip[[#This Row],[graaddagen]]),IF(OR(MONTH(jaar_zip[[#This Row],[Datum]])=1,MONTH(jaar_zip[[#This Row],[Datum]])=2,MONTH(jaar_zip[[#This Row],[Datum]])=11,MONTH(jaar_zip[[#This Row],[Datum]])=12),1.1,IF(OR(MONTH(jaar_zip[[#This Row],[Datum]])=3,MONTH(jaar_zip[[#This Row],[Datum]])=10),1,0.8))*jaar_zip[[#This Row],[graaddagen]],"")</f>
        <v>1.6</v>
      </c>
      <c r="O737" s="101">
        <f>IF(ISNUMBER(jaar_zip[[#This Row],[etmaaltemperatuur]]),IF(jaar_zip[[#This Row],[etmaaltemperatuur]]&gt;stookgrens,jaar_zip[[#This Row],[etmaaltemperatuur]]-stookgrens,0),"")</f>
        <v>0</v>
      </c>
    </row>
    <row r="738" spans="1:15" x14ac:dyDescent="0.25">
      <c r="A738">
        <v>240</v>
      </c>
      <c r="B738">
        <v>20240707</v>
      </c>
      <c r="C738">
        <v>6</v>
      </c>
      <c r="D738">
        <v>14.8</v>
      </c>
      <c r="E738">
        <v>1799</v>
      </c>
      <c r="F738">
        <v>3.2</v>
      </c>
      <c r="G738">
        <v>1011.6</v>
      </c>
      <c r="H738">
        <v>83</v>
      </c>
      <c r="I738" s="101" t="s">
        <v>14</v>
      </c>
      <c r="J738" s="1">
        <f>DATEVALUE(RIGHT(jaar_zip[[#This Row],[YYYYMMDD]],2)&amp;"-"&amp;MID(jaar_zip[[#This Row],[YYYYMMDD]],5,2)&amp;"-"&amp;LEFT(jaar_zip[[#This Row],[YYYYMMDD]],4))</f>
        <v>45480</v>
      </c>
      <c r="K738" s="101" t="str">
        <f>IF(AND(VALUE(MONTH(jaar_zip[[#This Row],[Datum]]))=1,VALUE(WEEKNUM(jaar_zip[[#This Row],[Datum]],21))&gt;51),RIGHT(YEAR(jaar_zip[[#This Row],[Datum]])-1,2),RIGHT(YEAR(jaar_zip[[#This Row],[Datum]]),2))&amp;"-"&amp; TEXT(WEEKNUM(jaar_zip[[#This Row],[Datum]],21),"00")</f>
        <v>24-27</v>
      </c>
      <c r="L738" s="101">
        <f>MONTH(jaar_zip[[#This Row],[Datum]])</f>
        <v>7</v>
      </c>
      <c r="M738" s="101">
        <f>IF(ISNUMBER(jaar_zip[[#This Row],[etmaaltemperatuur]]),IF(jaar_zip[[#This Row],[etmaaltemperatuur]]&lt;stookgrens,stookgrens-jaar_zip[[#This Row],[etmaaltemperatuur]],0),"")</f>
        <v>3.1999999999999993</v>
      </c>
      <c r="N738" s="101">
        <f>IF(ISNUMBER(jaar_zip[[#This Row],[graaddagen]]),IF(OR(MONTH(jaar_zip[[#This Row],[Datum]])=1,MONTH(jaar_zip[[#This Row],[Datum]])=2,MONTH(jaar_zip[[#This Row],[Datum]])=11,MONTH(jaar_zip[[#This Row],[Datum]])=12),1.1,IF(OR(MONTH(jaar_zip[[#This Row],[Datum]])=3,MONTH(jaar_zip[[#This Row],[Datum]])=10),1,0.8))*jaar_zip[[#This Row],[graaddagen]],"")</f>
        <v>2.5599999999999996</v>
      </c>
      <c r="O738" s="101">
        <f>IF(ISNUMBER(jaar_zip[[#This Row],[etmaaltemperatuur]]),IF(jaar_zip[[#This Row],[etmaaltemperatuur]]&gt;stookgrens,jaar_zip[[#This Row],[etmaaltemperatuur]]-stookgrens,0),"")</f>
        <v>0</v>
      </c>
    </row>
    <row r="739" spans="1:15" x14ac:dyDescent="0.25">
      <c r="A739">
        <v>240</v>
      </c>
      <c r="B739">
        <v>20240708</v>
      </c>
      <c r="C739">
        <v>3.6</v>
      </c>
      <c r="D739">
        <v>16.899999999999999</v>
      </c>
      <c r="E739">
        <v>1843</v>
      </c>
      <c r="F739">
        <v>0.3</v>
      </c>
      <c r="G739">
        <v>1016.9</v>
      </c>
      <c r="H739">
        <v>75</v>
      </c>
      <c r="I739" s="101" t="s">
        <v>14</v>
      </c>
      <c r="J739" s="1">
        <f>DATEVALUE(RIGHT(jaar_zip[[#This Row],[YYYYMMDD]],2)&amp;"-"&amp;MID(jaar_zip[[#This Row],[YYYYMMDD]],5,2)&amp;"-"&amp;LEFT(jaar_zip[[#This Row],[YYYYMMDD]],4))</f>
        <v>45481</v>
      </c>
      <c r="K739" s="101" t="str">
        <f>IF(AND(VALUE(MONTH(jaar_zip[[#This Row],[Datum]]))=1,VALUE(WEEKNUM(jaar_zip[[#This Row],[Datum]],21))&gt;51),RIGHT(YEAR(jaar_zip[[#This Row],[Datum]])-1,2),RIGHT(YEAR(jaar_zip[[#This Row],[Datum]]),2))&amp;"-"&amp; TEXT(WEEKNUM(jaar_zip[[#This Row],[Datum]],21),"00")</f>
        <v>24-28</v>
      </c>
      <c r="L739" s="101">
        <f>MONTH(jaar_zip[[#This Row],[Datum]])</f>
        <v>7</v>
      </c>
      <c r="M739" s="101">
        <f>IF(ISNUMBER(jaar_zip[[#This Row],[etmaaltemperatuur]]),IF(jaar_zip[[#This Row],[etmaaltemperatuur]]&lt;stookgrens,stookgrens-jaar_zip[[#This Row],[etmaaltemperatuur]],0),"")</f>
        <v>1.1000000000000014</v>
      </c>
      <c r="N739" s="101">
        <f>IF(ISNUMBER(jaar_zip[[#This Row],[graaddagen]]),IF(OR(MONTH(jaar_zip[[#This Row],[Datum]])=1,MONTH(jaar_zip[[#This Row],[Datum]])=2,MONTH(jaar_zip[[#This Row],[Datum]])=11,MONTH(jaar_zip[[#This Row],[Datum]])=12),1.1,IF(OR(MONTH(jaar_zip[[#This Row],[Datum]])=3,MONTH(jaar_zip[[#This Row],[Datum]])=10),1,0.8))*jaar_zip[[#This Row],[graaddagen]],"")</f>
        <v>0.88000000000000123</v>
      </c>
      <c r="O739" s="101">
        <f>IF(ISNUMBER(jaar_zip[[#This Row],[etmaaltemperatuur]]),IF(jaar_zip[[#This Row],[etmaaltemperatuur]]&gt;stookgrens,jaar_zip[[#This Row],[etmaaltemperatuur]]-stookgrens,0),"")</f>
        <v>0</v>
      </c>
    </row>
    <row r="740" spans="1:15" x14ac:dyDescent="0.25">
      <c r="A740">
        <v>240</v>
      </c>
      <c r="B740">
        <v>20240709</v>
      </c>
      <c r="C740">
        <v>4</v>
      </c>
      <c r="D740">
        <v>20.3</v>
      </c>
      <c r="E740">
        <v>1745</v>
      </c>
      <c r="F740">
        <v>23</v>
      </c>
      <c r="G740">
        <v>1012.9</v>
      </c>
      <c r="H740">
        <v>74</v>
      </c>
      <c r="I740" s="101" t="s">
        <v>14</v>
      </c>
      <c r="J740" s="1">
        <f>DATEVALUE(RIGHT(jaar_zip[[#This Row],[YYYYMMDD]],2)&amp;"-"&amp;MID(jaar_zip[[#This Row],[YYYYMMDD]],5,2)&amp;"-"&amp;LEFT(jaar_zip[[#This Row],[YYYYMMDD]],4))</f>
        <v>45482</v>
      </c>
      <c r="K740" s="101" t="str">
        <f>IF(AND(VALUE(MONTH(jaar_zip[[#This Row],[Datum]]))=1,VALUE(WEEKNUM(jaar_zip[[#This Row],[Datum]],21))&gt;51),RIGHT(YEAR(jaar_zip[[#This Row],[Datum]])-1,2),RIGHT(YEAR(jaar_zip[[#This Row],[Datum]]),2))&amp;"-"&amp; TEXT(WEEKNUM(jaar_zip[[#This Row],[Datum]],21),"00")</f>
        <v>24-28</v>
      </c>
      <c r="L740" s="101">
        <f>MONTH(jaar_zip[[#This Row],[Datum]])</f>
        <v>7</v>
      </c>
      <c r="M740" s="101">
        <f>IF(ISNUMBER(jaar_zip[[#This Row],[etmaaltemperatuur]]),IF(jaar_zip[[#This Row],[etmaaltemperatuur]]&lt;stookgrens,stookgrens-jaar_zip[[#This Row],[etmaaltemperatuur]],0),"")</f>
        <v>0</v>
      </c>
      <c r="N740" s="101">
        <f>IF(ISNUMBER(jaar_zip[[#This Row],[graaddagen]]),IF(OR(MONTH(jaar_zip[[#This Row],[Datum]])=1,MONTH(jaar_zip[[#This Row],[Datum]])=2,MONTH(jaar_zip[[#This Row],[Datum]])=11,MONTH(jaar_zip[[#This Row],[Datum]])=12),1.1,IF(OR(MONTH(jaar_zip[[#This Row],[Datum]])=3,MONTH(jaar_zip[[#This Row],[Datum]])=10),1,0.8))*jaar_zip[[#This Row],[graaddagen]],"")</f>
        <v>0</v>
      </c>
      <c r="O740" s="101">
        <f>IF(ISNUMBER(jaar_zip[[#This Row],[etmaaltemperatuur]]),IF(jaar_zip[[#This Row],[etmaaltemperatuur]]&gt;stookgrens,jaar_zip[[#This Row],[etmaaltemperatuur]]-stookgrens,0),"")</f>
        <v>2.3000000000000007</v>
      </c>
    </row>
    <row r="741" spans="1:15" x14ac:dyDescent="0.25">
      <c r="A741">
        <v>240</v>
      </c>
      <c r="B741">
        <v>20240710</v>
      </c>
      <c r="C741">
        <v>6</v>
      </c>
      <c r="D741">
        <v>18.7</v>
      </c>
      <c r="E741">
        <v>2135</v>
      </c>
      <c r="F741">
        <v>1</v>
      </c>
      <c r="G741">
        <v>1014.1</v>
      </c>
      <c r="H741">
        <v>79</v>
      </c>
      <c r="I741" s="101" t="s">
        <v>14</v>
      </c>
      <c r="J741" s="1">
        <f>DATEVALUE(RIGHT(jaar_zip[[#This Row],[YYYYMMDD]],2)&amp;"-"&amp;MID(jaar_zip[[#This Row],[YYYYMMDD]],5,2)&amp;"-"&amp;LEFT(jaar_zip[[#This Row],[YYYYMMDD]],4))</f>
        <v>45483</v>
      </c>
      <c r="K741" s="101" t="str">
        <f>IF(AND(VALUE(MONTH(jaar_zip[[#This Row],[Datum]]))=1,VALUE(WEEKNUM(jaar_zip[[#This Row],[Datum]],21))&gt;51),RIGHT(YEAR(jaar_zip[[#This Row],[Datum]])-1,2),RIGHT(YEAR(jaar_zip[[#This Row],[Datum]]),2))&amp;"-"&amp; TEXT(WEEKNUM(jaar_zip[[#This Row],[Datum]],21),"00")</f>
        <v>24-28</v>
      </c>
      <c r="L741" s="101">
        <f>MONTH(jaar_zip[[#This Row],[Datum]])</f>
        <v>7</v>
      </c>
      <c r="M741" s="101">
        <f>IF(ISNUMBER(jaar_zip[[#This Row],[etmaaltemperatuur]]),IF(jaar_zip[[#This Row],[etmaaltemperatuur]]&lt;stookgrens,stookgrens-jaar_zip[[#This Row],[etmaaltemperatuur]],0),"")</f>
        <v>0</v>
      </c>
      <c r="N741" s="101">
        <f>IF(ISNUMBER(jaar_zip[[#This Row],[graaddagen]]),IF(OR(MONTH(jaar_zip[[#This Row],[Datum]])=1,MONTH(jaar_zip[[#This Row],[Datum]])=2,MONTH(jaar_zip[[#This Row],[Datum]])=11,MONTH(jaar_zip[[#This Row],[Datum]])=12),1.1,IF(OR(MONTH(jaar_zip[[#This Row],[Datum]])=3,MONTH(jaar_zip[[#This Row],[Datum]])=10),1,0.8))*jaar_zip[[#This Row],[graaddagen]],"")</f>
        <v>0</v>
      </c>
      <c r="O741" s="101">
        <f>IF(ISNUMBER(jaar_zip[[#This Row],[etmaaltemperatuur]]),IF(jaar_zip[[#This Row],[etmaaltemperatuur]]&gt;stookgrens,jaar_zip[[#This Row],[etmaaltemperatuur]]-stookgrens,0),"")</f>
        <v>0.69999999999999929</v>
      </c>
    </row>
    <row r="742" spans="1:15" x14ac:dyDescent="0.25">
      <c r="A742">
        <v>240</v>
      </c>
      <c r="B742">
        <v>20240711</v>
      </c>
      <c r="C742">
        <v>4.4000000000000004</v>
      </c>
      <c r="D742">
        <v>17</v>
      </c>
      <c r="E742">
        <v>2079</v>
      </c>
      <c r="F742">
        <v>0</v>
      </c>
      <c r="G742">
        <v>1017</v>
      </c>
      <c r="H742">
        <v>77</v>
      </c>
      <c r="I742" s="101" t="s">
        <v>14</v>
      </c>
      <c r="J742" s="1">
        <f>DATEVALUE(RIGHT(jaar_zip[[#This Row],[YYYYMMDD]],2)&amp;"-"&amp;MID(jaar_zip[[#This Row],[YYYYMMDD]],5,2)&amp;"-"&amp;LEFT(jaar_zip[[#This Row],[YYYYMMDD]],4))</f>
        <v>45484</v>
      </c>
      <c r="K742" s="101" t="str">
        <f>IF(AND(VALUE(MONTH(jaar_zip[[#This Row],[Datum]]))=1,VALUE(WEEKNUM(jaar_zip[[#This Row],[Datum]],21))&gt;51),RIGHT(YEAR(jaar_zip[[#This Row],[Datum]])-1,2),RIGHT(YEAR(jaar_zip[[#This Row],[Datum]]),2))&amp;"-"&amp; TEXT(WEEKNUM(jaar_zip[[#This Row],[Datum]],21),"00")</f>
        <v>24-28</v>
      </c>
      <c r="L742" s="101">
        <f>MONTH(jaar_zip[[#This Row],[Datum]])</f>
        <v>7</v>
      </c>
      <c r="M742" s="101">
        <f>IF(ISNUMBER(jaar_zip[[#This Row],[etmaaltemperatuur]]),IF(jaar_zip[[#This Row],[etmaaltemperatuur]]&lt;stookgrens,stookgrens-jaar_zip[[#This Row],[etmaaltemperatuur]],0),"")</f>
        <v>1</v>
      </c>
      <c r="N742" s="101">
        <f>IF(ISNUMBER(jaar_zip[[#This Row],[graaddagen]]),IF(OR(MONTH(jaar_zip[[#This Row],[Datum]])=1,MONTH(jaar_zip[[#This Row],[Datum]])=2,MONTH(jaar_zip[[#This Row],[Datum]])=11,MONTH(jaar_zip[[#This Row],[Datum]])=12),1.1,IF(OR(MONTH(jaar_zip[[#This Row],[Datum]])=3,MONTH(jaar_zip[[#This Row],[Datum]])=10),1,0.8))*jaar_zip[[#This Row],[graaddagen]],"")</f>
        <v>0.8</v>
      </c>
      <c r="O742" s="101">
        <f>IF(ISNUMBER(jaar_zip[[#This Row],[etmaaltemperatuur]]),IF(jaar_zip[[#This Row],[etmaaltemperatuur]]&gt;stookgrens,jaar_zip[[#This Row],[etmaaltemperatuur]]-stookgrens,0),"")</f>
        <v>0</v>
      </c>
    </row>
    <row r="743" spans="1:15" x14ac:dyDescent="0.25">
      <c r="A743">
        <v>240</v>
      </c>
      <c r="B743">
        <v>20240712</v>
      </c>
      <c r="C743">
        <v>4.0999999999999996</v>
      </c>
      <c r="D743">
        <v>14.7</v>
      </c>
      <c r="E743">
        <v>531</v>
      </c>
      <c r="F743">
        <v>10.5</v>
      </c>
      <c r="G743">
        <v>1013.1</v>
      </c>
      <c r="H743">
        <v>88</v>
      </c>
      <c r="I743" s="101" t="s">
        <v>14</v>
      </c>
      <c r="J743" s="1">
        <f>DATEVALUE(RIGHT(jaar_zip[[#This Row],[YYYYMMDD]],2)&amp;"-"&amp;MID(jaar_zip[[#This Row],[YYYYMMDD]],5,2)&amp;"-"&amp;LEFT(jaar_zip[[#This Row],[YYYYMMDD]],4))</f>
        <v>45485</v>
      </c>
      <c r="K743" s="101" t="str">
        <f>IF(AND(VALUE(MONTH(jaar_zip[[#This Row],[Datum]]))=1,VALUE(WEEKNUM(jaar_zip[[#This Row],[Datum]],21))&gt;51),RIGHT(YEAR(jaar_zip[[#This Row],[Datum]])-1,2),RIGHT(YEAR(jaar_zip[[#This Row],[Datum]]),2))&amp;"-"&amp; TEXT(WEEKNUM(jaar_zip[[#This Row],[Datum]],21),"00")</f>
        <v>24-28</v>
      </c>
      <c r="L743" s="101">
        <f>MONTH(jaar_zip[[#This Row],[Datum]])</f>
        <v>7</v>
      </c>
      <c r="M743" s="101">
        <f>IF(ISNUMBER(jaar_zip[[#This Row],[etmaaltemperatuur]]),IF(jaar_zip[[#This Row],[etmaaltemperatuur]]&lt;stookgrens,stookgrens-jaar_zip[[#This Row],[etmaaltemperatuur]],0),"")</f>
        <v>3.3000000000000007</v>
      </c>
      <c r="N743" s="101">
        <f>IF(ISNUMBER(jaar_zip[[#This Row],[graaddagen]]),IF(OR(MONTH(jaar_zip[[#This Row],[Datum]])=1,MONTH(jaar_zip[[#This Row],[Datum]])=2,MONTH(jaar_zip[[#This Row],[Datum]])=11,MONTH(jaar_zip[[#This Row],[Datum]])=12),1.1,IF(OR(MONTH(jaar_zip[[#This Row],[Datum]])=3,MONTH(jaar_zip[[#This Row],[Datum]])=10),1,0.8))*jaar_zip[[#This Row],[graaddagen]],"")</f>
        <v>2.6400000000000006</v>
      </c>
      <c r="O743" s="101">
        <f>IF(ISNUMBER(jaar_zip[[#This Row],[etmaaltemperatuur]]),IF(jaar_zip[[#This Row],[etmaaltemperatuur]]&gt;stookgrens,jaar_zip[[#This Row],[etmaaltemperatuur]]-stookgrens,0),"")</f>
        <v>0</v>
      </c>
    </row>
    <row r="744" spans="1:15" x14ac:dyDescent="0.25">
      <c r="A744">
        <v>240</v>
      </c>
      <c r="B744">
        <v>20240713</v>
      </c>
      <c r="C744">
        <v>5.9</v>
      </c>
      <c r="D744">
        <v>14.9</v>
      </c>
      <c r="E744">
        <v>1118</v>
      </c>
      <c r="F744">
        <v>4.8</v>
      </c>
      <c r="G744">
        <v>1010.9</v>
      </c>
      <c r="H744">
        <v>86</v>
      </c>
      <c r="I744" s="101" t="s">
        <v>14</v>
      </c>
      <c r="J744" s="1">
        <f>DATEVALUE(RIGHT(jaar_zip[[#This Row],[YYYYMMDD]],2)&amp;"-"&amp;MID(jaar_zip[[#This Row],[YYYYMMDD]],5,2)&amp;"-"&amp;LEFT(jaar_zip[[#This Row],[YYYYMMDD]],4))</f>
        <v>45486</v>
      </c>
      <c r="K744" s="101" t="str">
        <f>IF(AND(VALUE(MONTH(jaar_zip[[#This Row],[Datum]]))=1,VALUE(WEEKNUM(jaar_zip[[#This Row],[Datum]],21))&gt;51),RIGHT(YEAR(jaar_zip[[#This Row],[Datum]])-1,2),RIGHT(YEAR(jaar_zip[[#This Row],[Datum]]),2))&amp;"-"&amp; TEXT(WEEKNUM(jaar_zip[[#This Row],[Datum]],21),"00")</f>
        <v>24-28</v>
      </c>
      <c r="L744" s="101">
        <f>MONTH(jaar_zip[[#This Row],[Datum]])</f>
        <v>7</v>
      </c>
      <c r="M744" s="101">
        <f>IF(ISNUMBER(jaar_zip[[#This Row],[etmaaltemperatuur]]),IF(jaar_zip[[#This Row],[etmaaltemperatuur]]&lt;stookgrens,stookgrens-jaar_zip[[#This Row],[etmaaltemperatuur]],0),"")</f>
        <v>3.0999999999999996</v>
      </c>
      <c r="N744" s="101">
        <f>IF(ISNUMBER(jaar_zip[[#This Row],[graaddagen]]),IF(OR(MONTH(jaar_zip[[#This Row],[Datum]])=1,MONTH(jaar_zip[[#This Row],[Datum]])=2,MONTH(jaar_zip[[#This Row],[Datum]])=11,MONTH(jaar_zip[[#This Row],[Datum]])=12),1.1,IF(OR(MONTH(jaar_zip[[#This Row],[Datum]])=3,MONTH(jaar_zip[[#This Row],[Datum]])=10),1,0.8))*jaar_zip[[#This Row],[graaddagen]],"")</f>
        <v>2.48</v>
      </c>
      <c r="O744" s="101">
        <f>IF(ISNUMBER(jaar_zip[[#This Row],[etmaaltemperatuur]]),IF(jaar_zip[[#This Row],[etmaaltemperatuur]]&gt;stookgrens,jaar_zip[[#This Row],[etmaaltemperatuur]]-stookgrens,0),"")</f>
        <v>0</v>
      </c>
    </row>
    <row r="745" spans="1:15" x14ac:dyDescent="0.25">
      <c r="A745">
        <v>240</v>
      </c>
      <c r="B745">
        <v>20240714</v>
      </c>
      <c r="C745">
        <v>6.3</v>
      </c>
      <c r="D745">
        <v>16.8</v>
      </c>
      <c r="E745">
        <v>2425</v>
      </c>
      <c r="F745">
        <v>0</v>
      </c>
      <c r="G745">
        <v>1011.7</v>
      </c>
      <c r="H745">
        <v>72</v>
      </c>
      <c r="I745" s="101" t="s">
        <v>14</v>
      </c>
      <c r="J745" s="1">
        <f>DATEVALUE(RIGHT(jaar_zip[[#This Row],[YYYYMMDD]],2)&amp;"-"&amp;MID(jaar_zip[[#This Row],[YYYYMMDD]],5,2)&amp;"-"&amp;LEFT(jaar_zip[[#This Row],[YYYYMMDD]],4))</f>
        <v>45487</v>
      </c>
      <c r="K745" s="101" t="str">
        <f>IF(AND(VALUE(MONTH(jaar_zip[[#This Row],[Datum]]))=1,VALUE(WEEKNUM(jaar_zip[[#This Row],[Datum]],21))&gt;51),RIGHT(YEAR(jaar_zip[[#This Row],[Datum]])-1,2),RIGHT(YEAR(jaar_zip[[#This Row],[Datum]]),2))&amp;"-"&amp; TEXT(WEEKNUM(jaar_zip[[#This Row],[Datum]],21),"00")</f>
        <v>24-28</v>
      </c>
      <c r="L745" s="101">
        <f>MONTH(jaar_zip[[#This Row],[Datum]])</f>
        <v>7</v>
      </c>
      <c r="M745" s="101">
        <f>IF(ISNUMBER(jaar_zip[[#This Row],[etmaaltemperatuur]]),IF(jaar_zip[[#This Row],[etmaaltemperatuur]]&lt;stookgrens,stookgrens-jaar_zip[[#This Row],[etmaaltemperatuur]],0),"")</f>
        <v>1.1999999999999993</v>
      </c>
      <c r="N745" s="101">
        <f>IF(ISNUMBER(jaar_zip[[#This Row],[graaddagen]]),IF(OR(MONTH(jaar_zip[[#This Row],[Datum]])=1,MONTH(jaar_zip[[#This Row],[Datum]])=2,MONTH(jaar_zip[[#This Row],[Datum]])=11,MONTH(jaar_zip[[#This Row],[Datum]])=12),1.1,IF(OR(MONTH(jaar_zip[[#This Row],[Datum]])=3,MONTH(jaar_zip[[#This Row],[Datum]])=10),1,0.8))*jaar_zip[[#This Row],[graaddagen]],"")</f>
        <v>0.95999999999999952</v>
      </c>
      <c r="O745" s="101">
        <f>IF(ISNUMBER(jaar_zip[[#This Row],[etmaaltemperatuur]]),IF(jaar_zip[[#This Row],[etmaaltemperatuur]]&gt;stookgrens,jaar_zip[[#This Row],[etmaaltemperatuur]]-stookgrens,0),"")</f>
        <v>0</v>
      </c>
    </row>
    <row r="746" spans="1:15" x14ac:dyDescent="0.25">
      <c r="A746">
        <v>240</v>
      </c>
      <c r="B746">
        <v>20240715</v>
      </c>
      <c r="C746">
        <v>2.7</v>
      </c>
      <c r="D746">
        <v>18.899999999999999</v>
      </c>
      <c r="E746">
        <v>2154</v>
      </c>
      <c r="F746">
        <v>3.5</v>
      </c>
      <c r="G746">
        <v>1010.1</v>
      </c>
      <c r="H746">
        <v>73</v>
      </c>
      <c r="I746" s="101" t="s">
        <v>14</v>
      </c>
      <c r="J746" s="1">
        <f>DATEVALUE(RIGHT(jaar_zip[[#This Row],[YYYYMMDD]],2)&amp;"-"&amp;MID(jaar_zip[[#This Row],[YYYYMMDD]],5,2)&amp;"-"&amp;LEFT(jaar_zip[[#This Row],[YYYYMMDD]],4))</f>
        <v>45488</v>
      </c>
      <c r="K746" s="101" t="str">
        <f>IF(AND(VALUE(MONTH(jaar_zip[[#This Row],[Datum]]))=1,VALUE(WEEKNUM(jaar_zip[[#This Row],[Datum]],21))&gt;51),RIGHT(YEAR(jaar_zip[[#This Row],[Datum]])-1,2),RIGHT(YEAR(jaar_zip[[#This Row],[Datum]]),2))&amp;"-"&amp; TEXT(WEEKNUM(jaar_zip[[#This Row],[Datum]],21),"00")</f>
        <v>24-29</v>
      </c>
      <c r="L746" s="101">
        <f>MONTH(jaar_zip[[#This Row],[Datum]])</f>
        <v>7</v>
      </c>
      <c r="M746" s="101">
        <f>IF(ISNUMBER(jaar_zip[[#This Row],[etmaaltemperatuur]]),IF(jaar_zip[[#This Row],[etmaaltemperatuur]]&lt;stookgrens,stookgrens-jaar_zip[[#This Row],[etmaaltemperatuur]],0),"")</f>
        <v>0</v>
      </c>
      <c r="N746" s="101">
        <f>IF(ISNUMBER(jaar_zip[[#This Row],[graaddagen]]),IF(OR(MONTH(jaar_zip[[#This Row],[Datum]])=1,MONTH(jaar_zip[[#This Row],[Datum]])=2,MONTH(jaar_zip[[#This Row],[Datum]])=11,MONTH(jaar_zip[[#This Row],[Datum]])=12),1.1,IF(OR(MONTH(jaar_zip[[#This Row],[Datum]])=3,MONTH(jaar_zip[[#This Row],[Datum]])=10),1,0.8))*jaar_zip[[#This Row],[graaddagen]],"")</f>
        <v>0</v>
      </c>
      <c r="O746" s="101">
        <f>IF(ISNUMBER(jaar_zip[[#This Row],[etmaaltemperatuur]]),IF(jaar_zip[[#This Row],[etmaaltemperatuur]]&gt;stookgrens,jaar_zip[[#This Row],[etmaaltemperatuur]]-stookgrens,0),"")</f>
        <v>0.89999999999999858</v>
      </c>
    </row>
    <row r="747" spans="1:15" x14ac:dyDescent="0.25">
      <c r="A747">
        <v>240</v>
      </c>
      <c r="B747">
        <v>20240716</v>
      </c>
      <c r="C747">
        <v>6.9</v>
      </c>
      <c r="D747">
        <v>18</v>
      </c>
      <c r="E747">
        <v>1532</v>
      </c>
      <c r="F747">
        <v>11.7</v>
      </c>
      <c r="G747">
        <v>1009.6</v>
      </c>
      <c r="H747">
        <v>81</v>
      </c>
      <c r="I747" s="101" t="s">
        <v>14</v>
      </c>
      <c r="J747" s="1">
        <f>DATEVALUE(RIGHT(jaar_zip[[#This Row],[YYYYMMDD]],2)&amp;"-"&amp;MID(jaar_zip[[#This Row],[YYYYMMDD]],5,2)&amp;"-"&amp;LEFT(jaar_zip[[#This Row],[YYYYMMDD]],4))</f>
        <v>45489</v>
      </c>
      <c r="K747" s="101" t="str">
        <f>IF(AND(VALUE(MONTH(jaar_zip[[#This Row],[Datum]]))=1,VALUE(WEEKNUM(jaar_zip[[#This Row],[Datum]],21))&gt;51),RIGHT(YEAR(jaar_zip[[#This Row],[Datum]])-1,2),RIGHT(YEAR(jaar_zip[[#This Row],[Datum]]),2))&amp;"-"&amp; TEXT(WEEKNUM(jaar_zip[[#This Row],[Datum]],21),"00")</f>
        <v>24-29</v>
      </c>
      <c r="L747" s="101">
        <f>MONTH(jaar_zip[[#This Row],[Datum]])</f>
        <v>7</v>
      </c>
      <c r="M747" s="101">
        <f>IF(ISNUMBER(jaar_zip[[#This Row],[etmaaltemperatuur]]),IF(jaar_zip[[#This Row],[etmaaltemperatuur]]&lt;stookgrens,stookgrens-jaar_zip[[#This Row],[etmaaltemperatuur]],0),"")</f>
        <v>0</v>
      </c>
      <c r="N747" s="101">
        <f>IF(ISNUMBER(jaar_zip[[#This Row],[graaddagen]]),IF(OR(MONTH(jaar_zip[[#This Row],[Datum]])=1,MONTH(jaar_zip[[#This Row],[Datum]])=2,MONTH(jaar_zip[[#This Row],[Datum]])=11,MONTH(jaar_zip[[#This Row],[Datum]])=12),1.1,IF(OR(MONTH(jaar_zip[[#This Row],[Datum]])=3,MONTH(jaar_zip[[#This Row],[Datum]])=10),1,0.8))*jaar_zip[[#This Row],[graaddagen]],"")</f>
        <v>0</v>
      </c>
      <c r="O747" s="101">
        <f>IF(ISNUMBER(jaar_zip[[#This Row],[etmaaltemperatuur]]),IF(jaar_zip[[#This Row],[etmaaltemperatuur]]&gt;stookgrens,jaar_zip[[#This Row],[etmaaltemperatuur]]-stookgrens,0),"")</f>
        <v>0</v>
      </c>
    </row>
    <row r="748" spans="1:15" x14ac:dyDescent="0.25">
      <c r="A748">
        <v>240</v>
      </c>
      <c r="B748">
        <v>20240717</v>
      </c>
      <c r="C748">
        <v>3.8</v>
      </c>
      <c r="D748">
        <v>17.600000000000001</v>
      </c>
      <c r="E748">
        <v>2363</v>
      </c>
      <c r="F748">
        <v>0</v>
      </c>
      <c r="G748">
        <v>1020.2</v>
      </c>
      <c r="H748">
        <v>81</v>
      </c>
      <c r="I748" s="101" t="s">
        <v>14</v>
      </c>
      <c r="J748" s="1">
        <f>DATEVALUE(RIGHT(jaar_zip[[#This Row],[YYYYMMDD]],2)&amp;"-"&amp;MID(jaar_zip[[#This Row],[YYYYMMDD]],5,2)&amp;"-"&amp;LEFT(jaar_zip[[#This Row],[YYYYMMDD]],4))</f>
        <v>45490</v>
      </c>
      <c r="K748" s="101" t="str">
        <f>IF(AND(VALUE(MONTH(jaar_zip[[#This Row],[Datum]]))=1,VALUE(WEEKNUM(jaar_zip[[#This Row],[Datum]],21))&gt;51),RIGHT(YEAR(jaar_zip[[#This Row],[Datum]])-1,2),RIGHT(YEAR(jaar_zip[[#This Row],[Datum]]),2))&amp;"-"&amp; TEXT(WEEKNUM(jaar_zip[[#This Row],[Datum]],21),"00")</f>
        <v>24-29</v>
      </c>
      <c r="L748" s="101">
        <f>MONTH(jaar_zip[[#This Row],[Datum]])</f>
        <v>7</v>
      </c>
      <c r="M748" s="101">
        <f>IF(ISNUMBER(jaar_zip[[#This Row],[etmaaltemperatuur]]),IF(jaar_zip[[#This Row],[etmaaltemperatuur]]&lt;stookgrens,stookgrens-jaar_zip[[#This Row],[etmaaltemperatuur]],0),"")</f>
        <v>0.39999999999999858</v>
      </c>
      <c r="N748" s="101">
        <f>IF(ISNUMBER(jaar_zip[[#This Row],[graaddagen]]),IF(OR(MONTH(jaar_zip[[#This Row],[Datum]])=1,MONTH(jaar_zip[[#This Row],[Datum]])=2,MONTH(jaar_zip[[#This Row],[Datum]])=11,MONTH(jaar_zip[[#This Row],[Datum]])=12),1.1,IF(OR(MONTH(jaar_zip[[#This Row],[Datum]])=3,MONTH(jaar_zip[[#This Row],[Datum]])=10),1,0.8))*jaar_zip[[#This Row],[graaddagen]],"")</f>
        <v>0.3199999999999989</v>
      </c>
      <c r="O748" s="101">
        <f>IF(ISNUMBER(jaar_zip[[#This Row],[etmaaltemperatuur]]),IF(jaar_zip[[#This Row],[etmaaltemperatuur]]&gt;stookgrens,jaar_zip[[#This Row],[etmaaltemperatuur]]-stookgrens,0),"")</f>
        <v>0</v>
      </c>
    </row>
    <row r="749" spans="1:15" x14ac:dyDescent="0.25">
      <c r="A749">
        <v>240</v>
      </c>
      <c r="B749">
        <v>20240718</v>
      </c>
      <c r="C749">
        <v>2</v>
      </c>
      <c r="D749">
        <v>20.100000000000001</v>
      </c>
      <c r="E749">
        <v>2428</v>
      </c>
      <c r="F749">
        <v>0</v>
      </c>
      <c r="G749">
        <v>1022.1</v>
      </c>
      <c r="H749">
        <v>74</v>
      </c>
      <c r="I749" s="101" t="s">
        <v>14</v>
      </c>
      <c r="J749" s="1">
        <f>DATEVALUE(RIGHT(jaar_zip[[#This Row],[YYYYMMDD]],2)&amp;"-"&amp;MID(jaar_zip[[#This Row],[YYYYMMDD]],5,2)&amp;"-"&amp;LEFT(jaar_zip[[#This Row],[YYYYMMDD]],4))</f>
        <v>45491</v>
      </c>
      <c r="K749" s="101" t="str">
        <f>IF(AND(VALUE(MONTH(jaar_zip[[#This Row],[Datum]]))=1,VALUE(WEEKNUM(jaar_zip[[#This Row],[Datum]],21))&gt;51),RIGHT(YEAR(jaar_zip[[#This Row],[Datum]])-1,2),RIGHT(YEAR(jaar_zip[[#This Row],[Datum]]),2))&amp;"-"&amp; TEXT(WEEKNUM(jaar_zip[[#This Row],[Datum]],21),"00")</f>
        <v>24-29</v>
      </c>
      <c r="L749" s="101">
        <f>MONTH(jaar_zip[[#This Row],[Datum]])</f>
        <v>7</v>
      </c>
      <c r="M749" s="101">
        <f>IF(ISNUMBER(jaar_zip[[#This Row],[etmaaltemperatuur]]),IF(jaar_zip[[#This Row],[etmaaltemperatuur]]&lt;stookgrens,stookgrens-jaar_zip[[#This Row],[etmaaltemperatuur]],0),"")</f>
        <v>0</v>
      </c>
      <c r="N749" s="101">
        <f>IF(ISNUMBER(jaar_zip[[#This Row],[graaddagen]]),IF(OR(MONTH(jaar_zip[[#This Row],[Datum]])=1,MONTH(jaar_zip[[#This Row],[Datum]])=2,MONTH(jaar_zip[[#This Row],[Datum]])=11,MONTH(jaar_zip[[#This Row],[Datum]])=12),1.1,IF(OR(MONTH(jaar_zip[[#This Row],[Datum]])=3,MONTH(jaar_zip[[#This Row],[Datum]])=10),1,0.8))*jaar_zip[[#This Row],[graaddagen]],"")</f>
        <v>0</v>
      </c>
      <c r="O749" s="101">
        <f>IF(ISNUMBER(jaar_zip[[#This Row],[etmaaltemperatuur]]),IF(jaar_zip[[#This Row],[etmaaltemperatuur]]&gt;stookgrens,jaar_zip[[#This Row],[etmaaltemperatuur]]-stookgrens,0),"")</f>
        <v>2.1000000000000014</v>
      </c>
    </row>
    <row r="750" spans="1:15" x14ac:dyDescent="0.25">
      <c r="A750">
        <v>240</v>
      </c>
      <c r="B750">
        <v>20240719</v>
      </c>
      <c r="C750">
        <v>2.8</v>
      </c>
      <c r="D750">
        <v>22.7</v>
      </c>
      <c r="E750">
        <v>1809</v>
      </c>
      <c r="F750">
        <v>0</v>
      </c>
      <c r="G750">
        <v>1017.6</v>
      </c>
      <c r="H750">
        <v>70</v>
      </c>
      <c r="I750" s="101" t="s">
        <v>14</v>
      </c>
      <c r="J750" s="1">
        <f>DATEVALUE(RIGHT(jaar_zip[[#This Row],[YYYYMMDD]],2)&amp;"-"&amp;MID(jaar_zip[[#This Row],[YYYYMMDD]],5,2)&amp;"-"&amp;LEFT(jaar_zip[[#This Row],[YYYYMMDD]],4))</f>
        <v>45492</v>
      </c>
      <c r="K750" s="101" t="str">
        <f>IF(AND(VALUE(MONTH(jaar_zip[[#This Row],[Datum]]))=1,VALUE(WEEKNUM(jaar_zip[[#This Row],[Datum]],21))&gt;51),RIGHT(YEAR(jaar_zip[[#This Row],[Datum]])-1,2),RIGHT(YEAR(jaar_zip[[#This Row],[Datum]]),2))&amp;"-"&amp; TEXT(WEEKNUM(jaar_zip[[#This Row],[Datum]],21),"00")</f>
        <v>24-29</v>
      </c>
      <c r="L750" s="101">
        <f>MONTH(jaar_zip[[#This Row],[Datum]])</f>
        <v>7</v>
      </c>
      <c r="M750" s="101">
        <f>IF(ISNUMBER(jaar_zip[[#This Row],[etmaaltemperatuur]]),IF(jaar_zip[[#This Row],[etmaaltemperatuur]]&lt;stookgrens,stookgrens-jaar_zip[[#This Row],[etmaaltemperatuur]],0),"")</f>
        <v>0</v>
      </c>
      <c r="N750" s="101">
        <f>IF(ISNUMBER(jaar_zip[[#This Row],[graaddagen]]),IF(OR(MONTH(jaar_zip[[#This Row],[Datum]])=1,MONTH(jaar_zip[[#This Row],[Datum]])=2,MONTH(jaar_zip[[#This Row],[Datum]])=11,MONTH(jaar_zip[[#This Row],[Datum]])=12),1.1,IF(OR(MONTH(jaar_zip[[#This Row],[Datum]])=3,MONTH(jaar_zip[[#This Row],[Datum]])=10),1,0.8))*jaar_zip[[#This Row],[graaddagen]],"")</f>
        <v>0</v>
      </c>
      <c r="O750" s="101">
        <f>IF(ISNUMBER(jaar_zip[[#This Row],[etmaaltemperatuur]]),IF(jaar_zip[[#This Row],[etmaaltemperatuur]]&gt;stookgrens,jaar_zip[[#This Row],[etmaaltemperatuur]]-stookgrens,0),"")</f>
        <v>4.6999999999999993</v>
      </c>
    </row>
    <row r="751" spans="1:15" x14ac:dyDescent="0.25">
      <c r="A751">
        <v>240</v>
      </c>
      <c r="B751">
        <v>20240720</v>
      </c>
      <c r="C751">
        <v>3.2</v>
      </c>
      <c r="D751">
        <v>23.3</v>
      </c>
      <c r="E751">
        <v>2501</v>
      </c>
      <c r="F751">
        <v>0</v>
      </c>
      <c r="G751">
        <v>1008.8</v>
      </c>
      <c r="H751">
        <v>66</v>
      </c>
      <c r="I751" s="101" t="s">
        <v>14</v>
      </c>
      <c r="J751" s="1">
        <f>DATEVALUE(RIGHT(jaar_zip[[#This Row],[YYYYMMDD]],2)&amp;"-"&amp;MID(jaar_zip[[#This Row],[YYYYMMDD]],5,2)&amp;"-"&amp;LEFT(jaar_zip[[#This Row],[YYYYMMDD]],4))</f>
        <v>45493</v>
      </c>
      <c r="K751" s="101" t="str">
        <f>IF(AND(VALUE(MONTH(jaar_zip[[#This Row],[Datum]]))=1,VALUE(WEEKNUM(jaar_zip[[#This Row],[Datum]],21))&gt;51),RIGHT(YEAR(jaar_zip[[#This Row],[Datum]])-1,2),RIGHT(YEAR(jaar_zip[[#This Row],[Datum]]),2))&amp;"-"&amp; TEXT(WEEKNUM(jaar_zip[[#This Row],[Datum]],21),"00")</f>
        <v>24-29</v>
      </c>
      <c r="L751" s="101">
        <f>MONTH(jaar_zip[[#This Row],[Datum]])</f>
        <v>7</v>
      </c>
      <c r="M751" s="101">
        <f>IF(ISNUMBER(jaar_zip[[#This Row],[etmaaltemperatuur]]),IF(jaar_zip[[#This Row],[etmaaltemperatuur]]&lt;stookgrens,stookgrens-jaar_zip[[#This Row],[etmaaltemperatuur]],0),"")</f>
        <v>0</v>
      </c>
      <c r="N751" s="101">
        <f>IF(ISNUMBER(jaar_zip[[#This Row],[graaddagen]]),IF(OR(MONTH(jaar_zip[[#This Row],[Datum]])=1,MONTH(jaar_zip[[#This Row],[Datum]])=2,MONTH(jaar_zip[[#This Row],[Datum]])=11,MONTH(jaar_zip[[#This Row],[Datum]])=12),1.1,IF(OR(MONTH(jaar_zip[[#This Row],[Datum]])=3,MONTH(jaar_zip[[#This Row],[Datum]])=10),1,0.8))*jaar_zip[[#This Row],[graaddagen]],"")</f>
        <v>0</v>
      </c>
      <c r="O751" s="101">
        <f>IF(ISNUMBER(jaar_zip[[#This Row],[etmaaltemperatuur]]),IF(jaar_zip[[#This Row],[etmaaltemperatuur]]&gt;stookgrens,jaar_zip[[#This Row],[etmaaltemperatuur]]-stookgrens,0),"")</f>
        <v>5.3000000000000007</v>
      </c>
    </row>
    <row r="752" spans="1:15" x14ac:dyDescent="0.25">
      <c r="A752">
        <v>240</v>
      </c>
      <c r="B752">
        <v>20240721</v>
      </c>
      <c r="C752">
        <v>3.5</v>
      </c>
      <c r="D752">
        <v>19</v>
      </c>
      <c r="E752">
        <v>1210</v>
      </c>
      <c r="F752">
        <v>1.8</v>
      </c>
      <c r="G752">
        <v>1009.2</v>
      </c>
      <c r="H752">
        <v>83</v>
      </c>
      <c r="I752" s="101" t="s">
        <v>14</v>
      </c>
      <c r="J752" s="1">
        <f>DATEVALUE(RIGHT(jaar_zip[[#This Row],[YYYYMMDD]],2)&amp;"-"&amp;MID(jaar_zip[[#This Row],[YYYYMMDD]],5,2)&amp;"-"&amp;LEFT(jaar_zip[[#This Row],[YYYYMMDD]],4))</f>
        <v>45494</v>
      </c>
      <c r="K752" s="101" t="str">
        <f>IF(AND(VALUE(MONTH(jaar_zip[[#This Row],[Datum]]))=1,VALUE(WEEKNUM(jaar_zip[[#This Row],[Datum]],21))&gt;51),RIGHT(YEAR(jaar_zip[[#This Row],[Datum]])-1,2),RIGHT(YEAR(jaar_zip[[#This Row],[Datum]]),2))&amp;"-"&amp; TEXT(WEEKNUM(jaar_zip[[#This Row],[Datum]],21),"00")</f>
        <v>24-29</v>
      </c>
      <c r="L752" s="101">
        <f>MONTH(jaar_zip[[#This Row],[Datum]])</f>
        <v>7</v>
      </c>
      <c r="M752" s="101">
        <f>IF(ISNUMBER(jaar_zip[[#This Row],[etmaaltemperatuur]]),IF(jaar_zip[[#This Row],[etmaaltemperatuur]]&lt;stookgrens,stookgrens-jaar_zip[[#This Row],[etmaaltemperatuur]],0),"")</f>
        <v>0</v>
      </c>
      <c r="N752" s="101">
        <f>IF(ISNUMBER(jaar_zip[[#This Row],[graaddagen]]),IF(OR(MONTH(jaar_zip[[#This Row],[Datum]])=1,MONTH(jaar_zip[[#This Row],[Datum]])=2,MONTH(jaar_zip[[#This Row],[Datum]])=11,MONTH(jaar_zip[[#This Row],[Datum]])=12),1.1,IF(OR(MONTH(jaar_zip[[#This Row],[Datum]])=3,MONTH(jaar_zip[[#This Row],[Datum]])=10),1,0.8))*jaar_zip[[#This Row],[graaddagen]],"")</f>
        <v>0</v>
      </c>
      <c r="O752" s="101">
        <f>IF(ISNUMBER(jaar_zip[[#This Row],[etmaaltemperatuur]]),IF(jaar_zip[[#This Row],[etmaaltemperatuur]]&gt;stookgrens,jaar_zip[[#This Row],[etmaaltemperatuur]]-stookgrens,0),"")</f>
        <v>1</v>
      </c>
    </row>
    <row r="753" spans="1:15" x14ac:dyDescent="0.25">
      <c r="A753">
        <v>240</v>
      </c>
      <c r="B753">
        <v>20240722</v>
      </c>
      <c r="C753">
        <v>4.5</v>
      </c>
      <c r="D753">
        <v>18.5</v>
      </c>
      <c r="E753">
        <v>1765</v>
      </c>
      <c r="F753">
        <v>0.3</v>
      </c>
      <c r="G753">
        <v>1015.9</v>
      </c>
      <c r="H753">
        <v>79</v>
      </c>
      <c r="I753" s="101" t="s">
        <v>14</v>
      </c>
      <c r="J753" s="1">
        <f>DATEVALUE(RIGHT(jaar_zip[[#This Row],[YYYYMMDD]],2)&amp;"-"&amp;MID(jaar_zip[[#This Row],[YYYYMMDD]],5,2)&amp;"-"&amp;LEFT(jaar_zip[[#This Row],[YYYYMMDD]],4))</f>
        <v>45495</v>
      </c>
      <c r="K753" s="101" t="str">
        <f>IF(AND(VALUE(MONTH(jaar_zip[[#This Row],[Datum]]))=1,VALUE(WEEKNUM(jaar_zip[[#This Row],[Datum]],21))&gt;51),RIGHT(YEAR(jaar_zip[[#This Row],[Datum]])-1,2),RIGHT(YEAR(jaar_zip[[#This Row],[Datum]]),2))&amp;"-"&amp; TEXT(WEEKNUM(jaar_zip[[#This Row],[Datum]],21),"00")</f>
        <v>24-30</v>
      </c>
      <c r="L753" s="101">
        <f>MONTH(jaar_zip[[#This Row],[Datum]])</f>
        <v>7</v>
      </c>
      <c r="M753" s="101">
        <f>IF(ISNUMBER(jaar_zip[[#This Row],[etmaaltemperatuur]]),IF(jaar_zip[[#This Row],[etmaaltemperatuur]]&lt;stookgrens,stookgrens-jaar_zip[[#This Row],[etmaaltemperatuur]],0),"")</f>
        <v>0</v>
      </c>
      <c r="N753" s="101">
        <f>IF(ISNUMBER(jaar_zip[[#This Row],[graaddagen]]),IF(OR(MONTH(jaar_zip[[#This Row],[Datum]])=1,MONTH(jaar_zip[[#This Row],[Datum]])=2,MONTH(jaar_zip[[#This Row],[Datum]])=11,MONTH(jaar_zip[[#This Row],[Datum]])=12),1.1,IF(OR(MONTH(jaar_zip[[#This Row],[Datum]])=3,MONTH(jaar_zip[[#This Row],[Datum]])=10),1,0.8))*jaar_zip[[#This Row],[graaddagen]],"")</f>
        <v>0</v>
      </c>
      <c r="O753" s="101">
        <f>IF(ISNUMBER(jaar_zip[[#This Row],[etmaaltemperatuur]]),IF(jaar_zip[[#This Row],[etmaaltemperatuur]]&gt;stookgrens,jaar_zip[[#This Row],[etmaaltemperatuur]]-stookgrens,0),"")</f>
        <v>0.5</v>
      </c>
    </row>
    <row r="754" spans="1:15" x14ac:dyDescent="0.25">
      <c r="A754">
        <v>240</v>
      </c>
      <c r="B754">
        <v>20240723</v>
      </c>
      <c r="C754">
        <v>5.3</v>
      </c>
      <c r="D754">
        <v>18.899999999999999</v>
      </c>
      <c r="E754">
        <v>1721</v>
      </c>
      <c r="F754">
        <v>-0.1</v>
      </c>
      <c r="G754">
        <v>1016.6</v>
      </c>
      <c r="H754">
        <v>81</v>
      </c>
      <c r="I754" s="101" t="s">
        <v>14</v>
      </c>
      <c r="J754" s="1">
        <f>DATEVALUE(RIGHT(jaar_zip[[#This Row],[YYYYMMDD]],2)&amp;"-"&amp;MID(jaar_zip[[#This Row],[YYYYMMDD]],5,2)&amp;"-"&amp;LEFT(jaar_zip[[#This Row],[YYYYMMDD]],4))</f>
        <v>45496</v>
      </c>
      <c r="K754" s="101" t="str">
        <f>IF(AND(VALUE(MONTH(jaar_zip[[#This Row],[Datum]]))=1,VALUE(WEEKNUM(jaar_zip[[#This Row],[Datum]],21))&gt;51),RIGHT(YEAR(jaar_zip[[#This Row],[Datum]])-1,2),RIGHT(YEAR(jaar_zip[[#This Row],[Datum]]),2))&amp;"-"&amp; TEXT(WEEKNUM(jaar_zip[[#This Row],[Datum]],21),"00")</f>
        <v>24-30</v>
      </c>
      <c r="L754" s="101">
        <f>MONTH(jaar_zip[[#This Row],[Datum]])</f>
        <v>7</v>
      </c>
      <c r="M754" s="101">
        <f>IF(ISNUMBER(jaar_zip[[#This Row],[etmaaltemperatuur]]),IF(jaar_zip[[#This Row],[etmaaltemperatuur]]&lt;stookgrens,stookgrens-jaar_zip[[#This Row],[etmaaltemperatuur]],0),"")</f>
        <v>0</v>
      </c>
      <c r="N754" s="101">
        <f>IF(ISNUMBER(jaar_zip[[#This Row],[graaddagen]]),IF(OR(MONTH(jaar_zip[[#This Row],[Datum]])=1,MONTH(jaar_zip[[#This Row],[Datum]])=2,MONTH(jaar_zip[[#This Row],[Datum]])=11,MONTH(jaar_zip[[#This Row],[Datum]])=12),1.1,IF(OR(MONTH(jaar_zip[[#This Row],[Datum]])=3,MONTH(jaar_zip[[#This Row],[Datum]])=10),1,0.8))*jaar_zip[[#This Row],[graaddagen]],"")</f>
        <v>0</v>
      </c>
      <c r="O754" s="101">
        <f>IF(ISNUMBER(jaar_zip[[#This Row],[etmaaltemperatuur]]),IF(jaar_zip[[#This Row],[etmaaltemperatuur]]&gt;stookgrens,jaar_zip[[#This Row],[etmaaltemperatuur]]-stookgrens,0),"")</f>
        <v>0.89999999999999858</v>
      </c>
    </row>
    <row r="755" spans="1:15" x14ac:dyDescent="0.25">
      <c r="A755">
        <v>240</v>
      </c>
      <c r="B755">
        <v>20240724</v>
      </c>
      <c r="C755">
        <v>3.1</v>
      </c>
      <c r="D755">
        <v>17.600000000000001</v>
      </c>
      <c r="E755">
        <v>2472</v>
      </c>
      <c r="F755">
        <v>-0.1</v>
      </c>
      <c r="G755">
        <v>1020.6</v>
      </c>
      <c r="H755">
        <v>72</v>
      </c>
      <c r="I755" s="101" t="s">
        <v>14</v>
      </c>
      <c r="J755" s="1">
        <f>DATEVALUE(RIGHT(jaar_zip[[#This Row],[YYYYMMDD]],2)&amp;"-"&amp;MID(jaar_zip[[#This Row],[YYYYMMDD]],5,2)&amp;"-"&amp;LEFT(jaar_zip[[#This Row],[YYYYMMDD]],4))</f>
        <v>45497</v>
      </c>
      <c r="K755" s="101" t="str">
        <f>IF(AND(VALUE(MONTH(jaar_zip[[#This Row],[Datum]]))=1,VALUE(WEEKNUM(jaar_zip[[#This Row],[Datum]],21))&gt;51),RIGHT(YEAR(jaar_zip[[#This Row],[Datum]])-1,2),RIGHT(YEAR(jaar_zip[[#This Row],[Datum]]),2))&amp;"-"&amp; TEXT(WEEKNUM(jaar_zip[[#This Row],[Datum]],21),"00")</f>
        <v>24-30</v>
      </c>
      <c r="L755" s="101">
        <f>MONTH(jaar_zip[[#This Row],[Datum]])</f>
        <v>7</v>
      </c>
      <c r="M755" s="101">
        <f>IF(ISNUMBER(jaar_zip[[#This Row],[etmaaltemperatuur]]),IF(jaar_zip[[#This Row],[etmaaltemperatuur]]&lt;stookgrens,stookgrens-jaar_zip[[#This Row],[etmaaltemperatuur]],0),"")</f>
        <v>0.39999999999999858</v>
      </c>
      <c r="N755" s="101">
        <f>IF(ISNUMBER(jaar_zip[[#This Row],[graaddagen]]),IF(OR(MONTH(jaar_zip[[#This Row],[Datum]])=1,MONTH(jaar_zip[[#This Row],[Datum]])=2,MONTH(jaar_zip[[#This Row],[Datum]])=11,MONTH(jaar_zip[[#This Row],[Datum]])=12),1.1,IF(OR(MONTH(jaar_zip[[#This Row],[Datum]])=3,MONTH(jaar_zip[[#This Row],[Datum]])=10),1,0.8))*jaar_zip[[#This Row],[graaddagen]],"")</f>
        <v>0.3199999999999989</v>
      </c>
      <c r="O755" s="101">
        <f>IF(ISNUMBER(jaar_zip[[#This Row],[etmaaltemperatuur]]),IF(jaar_zip[[#This Row],[etmaaltemperatuur]]&gt;stookgrens,jaar_zip[[#This Row],[etmaaltemperatuur]]-stookgrens,0),"")</f>
        <v>0</v>
      </c>
    </row>
    <row r="756" spans="1:15" x14ac:dyDescent="0.25">
      <c r="A756">
        <v>240</v>
      </c>
      <c r="B756">
        <v>20240725</v>
      </c>
      <c r="C756">
        <v>4.8</v>
      </c>
      <c r="D756">
        <v>18.899999999999999</v>
      </c>
      <c r="E756">
        <v>1200</v>
      </c>
      <c r="F756">
        <v>0.5</v>
      </c>
      <c r="G756">
        <v>1012.6</v>
      </c>
      <c r="H756">
        <v>78</v>
      </c>
      <c r="I756" s="101" t="s">
        <v>14</v>
      </c>
      <c r="J756" s="1">
        <f>DATEVALUE(RIGHT(jaar_zip[[#This Row],[YYYYMMDD]],2)&amp;"-"&amp;MID(jaar_zip[[#This Row],[YYYYMMDD]],5,2)&amp;"-"&amp;LEFT(jaar_zip[[#This Row],[YYYYMMDD]],4))</f>
        <v>45498</v>
      </c>
      <c r="K756" s="101" t="str">
        <f>IF(AND(VALUE(MONTH(jaar_zip[[#This Row],[Datum]]))=1,VALUE(WEEKNUM(jaar_zip[[#This Row],[Datum]],21))&gt;51),RIGHT(YEAR(jaar_zip[[#This Row],[Datum]])-1,2),RIGHT(YEAR(jaar_zip[[#This Row],[Datum]]),2))&amp;"-"&amp; TEXT(WEEKNUM(jaar_zip[[#This Row],[Datum]],21),"00")</f>
        <v>24-30</v>
      </c>
      <c r="L756" s="101">
        <f>MONTH(jaar_zip[[#This Row],[Datum]])</f>
        <v>7</v>
      </c>
      <c r="M756" s="101">
        <f>IF(ISNUMBER(jaar_zip[[#This Row],[etmaaltemperatuur]]),IF(jaar_zip[[#This Row],[etmaaltemperatuur]]&lt;stookgrens,stookgrens-jaar_zip[[#This Row],[etmaaltemperatuur]],0),"")</f>
        <v>0</v>
      </c>
      <c r="N756" s="101">
        <f>IF(ISNUMBER(jaar_zip[[#This Row],[graaddagen]]),IF(OR(MONTH(jaar_zip[[#This Row],[Datum]])=1,MONTH(jaar_zip[[#This Row],[Datum]])=2,MONTH(jaar_zip[[#This Row],[Datum]])=11,MONTH(jaar_zip[[#This Row],[Datum]])=12),1.1,IF(OR(MONTH(jaar_zip[[#This Row],[Datum]])=3,MONTH(jaar_zip[[#This Row],[Datum]])=10),1,0.8))*jaar_zip[[#This Row],[graaddagen]],"")</f>
        <v>0</v>
      </c>
      <c r="O756" s="101">
        <f>IF(ISNUMBER(jaar_zip[[#This Row],[etmaaltemperatuur]]),IF(jaar_zip[[#This Row],[etmaaltemperatuur]]&gt;stookgrens,jaar_zip[[#This Row],[etmaaltemperatuur]]-stookgrens,0),"")</f>
        <v>0.89999999999999858</v>
      </c>
    </row>
    <row r="757" spans="1:15" x14ac:dyDescent="0.25">
      <c r="A757">
        <v>240</v>
      </c>
      <c r="B757">
        <v>20240726</v>
      </c>
      <c r="C757">
        <v>4.5</v>
      </c>
      <c r="D757">
        <v>18.3</v>
      </c>
      <c r="E757">
        <v>2034</v>
      </c>
      <c r="F757">
        <v>3.6</v>
      </c>
      <c r="G757">
        <v>1010.6</v>
      </c>
      <c r="H757">
        <v>82</v>
      </c>
      <c r="I757" s="101" t="s">
        <v>14</v>
      </c>
      <c r="J757" s="1">
        <f>DATEVALUE(RIGHT(jaar_zip[[#This Row],[YYYYMMDD]],2)&amp;"-"&amp;MID(jaar_zip[[#This Row],[YYYYMMDD]],5,2)&amp;"-"&amp;LEFT(jaar_zip[[#This Row],[YYYYMMDD]],4))</f>
        <v>45499</v>
      </c>
      <c r="K757" s="101" t="str">
        <f>IF(AND(VALUE(MONTH(jaar_zip[[#This Row],[Datum]]))=1,VALUE(WEEKNUM(jaar_zip[[#This Row],[Datum]],21))&gt;51),RIGHT(YEAR(jaar_zip[[#This Row],[Datum]])-1,2),RIGHT(YEAR(jaar_zip[[#This Row],[Datum]]),2))&amp;"-"&amp; TEXT(WEEKNUM(jaar_zip[[#This Row],[Datum]],21),"00")</f>
        <v>24-30</v>
      </c>
      <c r="L757" s="101">
        <f>MONTH(jaar_zip[[#This Row],[Datum]])</f>
        <v>7</v>
      </c>
      <c r="M757" s="101">
        <f>IF(ISNUMBER(jaar_zip[[#This Row],[etmaaltemperatuur]]),IF(jaar_zip[[#This Row],[etmaaltemperatuur]]&lt;stookgrens,stookgrens-jaar_zip[[#This Row],[etmaaltemperatuur]],0),"")</f>
        <v>0</v>
      </c>
      <c r="N757" s="101">
        <f>IF(ISNUMBER(jaar_zip[[#This Row],[graaddagen]]),IF(OR(MONTH(jaar_zip[[#This Row],[Datum]])=1,MONTH(jaar_zip[[#This Row],[Datum]])=2,MONTH(jaar_zip[[#This Row],[Datum]])=11,MONTH(jaar_zip[[#This Row],[Datum]])=12),1.1,IF(OR(MONTH(jaar_zip[[#This Row],[Datum]])=3,MONTH(jaar_zip[[#This Row],[Datum]])=10),1,0.8))*jaar_zip[[#This Row],[graaddagen]],"")</f>
        <v>0</v>
      </c>
      <c r="O757" s="101">
        <f>IF(ISNUMBER(jaar_zip[[#This Row],[etmaaltemperatuur]]),IF(jaar_zip[[#This Row],[etmaaltemperatuur]]&gt;stookgrens,jaar_zip[[#This Row],[etmaaltemperatuur]]-stookgrens,0),"")</f>
        <v>0.30000000000000071</v>
      </c>
    </row>
    <row r="758" spans="1:15" x14ac:dyDescent="0.25">
      <c r="A758">
        <v>240</v>
      </c>
      <c r="B758">
        <v>20240727</v>
      </c>
      <c r="C758">
        <v>2.8</v>
      </c>
      <c r="D758">
        <v>18.100000000000001</v>
      </c>
      <c r="E758">
        <v>2239</v>
      </c>
      <c r="F758">
        <v>0</v>
      </c>
      <c r="G758">
        <v>1014.6</v>
      </c>
      <c r="H758">
        <v>76</v>
      </c>
      <c r="I758" s="101" t="s">
        <v>14</v>
      </c>
      <c r="J758" s="1">
        <f>DATEVALUE(RIGHT(jaar_zip[[#This Row],[YYYYMMDD]],2)&amp;"-"&amp;MID(jaar_zip[[#This Row],[YYYYMMDD]],5,2)&amp;"-"&amp;LEFT(jaar_zip[[#This Row],[YYYYMMDD]],4))</f>
        <v>45500</v>
      </c>
      <c r="K758" s="101" t="str">
        <f>IF(AND(VALUE(MONTH(jaar_zip[[#This Row],[Datum]]))=1,VALUE(WEEKNUM(jaar_zip[[#This Row],[Datum]],21))&gt;51),RIGHT(YEAR(jaar_zip[[#This Row],[Datum]])-1,2),RIGHT(YEAR(jaar_zip[[#This Row],[Datum]]),2))&amp;"-"&amp; TEXT(WEEKNUM(jaar_zip[[#This Row],[Datum]],21),"00")</f>
        <v>24-30</v>
      </c>
      <c r="L758" s="101">
        <f>MONTH(jaar_zip[[#This Row],[Datum]])</f>
        <v>7</v>
      </c>
      <c r="M758" s="101">
        <f>IF(ISNUMBER(jaar_zip[[#This Row],[etmaaltemperatuur]]),IF(jaar_zip[[#This Row],[etmaaltemperatuur]]&lt;stookgrens,stookgrens-jaar_zip[[#This Row],[etmaaltemperatuur]],0),"")</f>
        <v>0</v>
      </c>
      <c r="N758" s="101">
        <f>IF(ISNUMBER(jaar_zip[[#This Row],[graaddagen]]),IF(OR(MONTH(jaar_zip[[#This Row],[Datum]])=1,MONTH(jaar_zip[[#This Row],[Datum]])=2,MONTH(jaar_zip[[#This Row],[Datum]])=11,MONTH(jaar_zip[[#This Row],[Datum]])=12),1.1,IF(OR(MONTH(jaar_zip[[#This Row],[Datum]])=3,MONTH(jaar_zip[[#This Row],[Datum]])=10),1,0.8))*jaar_zip[[#This Row],[graaddagen]],"")</f>
        <v>0</v>
      </c>
      <c r="O758" s="101">
        <f>IF(ISNUMBER(jaar_zip[[#This Row],[etmaaltemperatuur]]),IF(jaar_zip[[#This Row],[etmaaltemperatuur]]&gt;stookgrens,jaar_zip[[#This Row],[etmaaltemperatuur]]-stookgrens,0),"")</f>
        <v>0.10000000000000142</v>
      </c>
    </row>
    <row r="759" spans="1:15" x14ac:dyDescent="0.25">
      <c r="A759">
        <v>240</v>
      </c>
      <c r="B759">
        <v>20240728</v>
      </c>
      <c r="C759">
        <v>2.8</v>
      </c>
      <c r="D759">
        <v>18.399999999999999</v>
      </c>
      <c r="E759">
        <v>2493</v>
      </c>
      <c r="F759">
        <v>0</v>
      </c>
      <c r="G759">
        <v>1024.9000000000001</v>
      </c>
      <c r="H759">
        <v>71</v>
      </c>
      <c r="I759" s="101" t="s">
        <v>14</v>
      </c>
      <c r="J759" s="1">
        <f>DATEVALUE(RIGHT(jaar_zip[[#This Row],[YYYYMMDD]],2)&amp;"-"&amp;MID(jaar_zip[[#This Row],[YYYYMMDD]],5,2)&amp;"-"&amp;LEFT(jaar_zip[[#This Row],[YYYYMMDD]],4))</f>
        <v>45501</v>
      </c>
      <c r="K759" s="101" t="str">
        <f>IF(AND(VALUE(MONTH(jaar_zip[[#This Row],[Datum]]))=1,VALUE(WEEKNUM(jaar_zip[[#This Row],[Datum]],21))&gt;51),RIGHT(YEAR(jaar_zip[[#This Row],[Datum]])-1,2),RIGHT(YEAR(jaar_zip[[#This Row],[Datum]]),2))&amp;"-"&amp; TEXT(WEEKNUM(jaar_zip[[#This Row],[Datum]],21),"00")</f>
        <v>24-30</v>
      </c>
      <c r="L759" s="101">
        <f>MONTH(jaar_zip[[#This Row],[Datum]])</f>
        <v>7</v>
      </c>
      <c r="M759" s="101">
        <f>IF(ISNUMBER(jaar_zip[[#This Row],[etmaaltemperatuur]]),IF(jaar_zip[[#This Row],[etmaaltemperatuur]]&lt;stookgrens,stookgrens-jaar_zip[[#This Row],[etmaaltemperatuur]],0),"")</f>
        <v>0</v>
      </c>
      <c r="N759" s="101">
        <f>IF(ISNUMBER(jaar_zip[[#This Row],[graaddagen]]),IF(OR(MONTH(jaar_zip[[#This Row],[Datum]])=1,MONTH(jaar_zip[[#This Row],[Datum]])=2,MONTH(jaar_zip[[#This Row],[Datum]])=11,MONTH(jaar_zip[[#This Row],[Datum]])=12),1.1,IF(OR(MONTH(jaar_zip[[#This Row],[Datum]])=3,MONTH(jaar_zip[[#This Row],[Datum]])=10),1,0.8))*jaar_zip[[#This Row],[graaddagen]],"")</f>
        <v>0</v>
      </c>
      <c r="O759" s="101">
        <f>IF(ISNUMBER(jaar_zip[[#This Row],[etmaaltemperatuur]]),IF(jaar_zip[[#This Row],[etmaaltemperatuur]]&gt;stookgrens,jaar_zip[[#This Row],[etmaaltemperatuur]]-stookgrens,0),"")</f>
        <v>0.39999999999999858</v>
      </c>
    </row>
    <row r="760" spans="1:15" x14ac:dyDescent="0.25">
      <c r="A760">
        <v>240</v>
      </c>
      <c r="B760">
        <v>20240729</v>
      </c>
      <c r="C760">
        <v>2.8</v>
      </c>
      <c r="D760">
        <v>20.3</v>
      </c>
      <c r="E760">
        <v>2663</v>
      </c>
      <c r="F760">
        <v>0</v>
      </c>
      <c r="G760">
        <v>1022.6</v>
      </c>
      <c r="H760">
        <v>68</v>
      </c>
      <c r="I760" s="101" t="s">
        <v>14</v>
      </c>
      <c r="J760" s="1">
        <f>DATEVALUE(RIGHT(jaar_zip[[#This Row],[YYYYMMDD]],2)&amp;"-"&amp;MID(jaar_zip[[#This Row],[YYYYMMDD]],5,2)&amp;"-"&amp;LEFT(jaar_zip[[#This Row],[YYYYMMDD]],4))</f>
        <v>45502</v>
      </c>
      <c r="K760" s="101" t="str">
        <f>IF(AND(VALUE(MONTH(jaar_zip[[#This Row],[Datum]]))=1,VALUE(WEEKNUM(jaar_zip[[#This Row],[Datum]],21))&gt;51),RIGHT(YEAR(jaar_zip[[#This Row],[Datum]])-1,2),RIGHT(YEAR(jaar_zip[[#This Row],[Datum]]),2))&amp;"-"&amp; TEXT(WEEKNUM(jaar_zip[[#This Row],[Datum]],21),"00")</f>
        <v>24-31</v>
      </c>
      <c r="L760" s="101">
        <f>MONTH(jaar_zip[[#This Row],[Datum]])</f>
        <v>7</v>
      </c>
      <c r="M760" s="101">
        <f>IF(ISNUMBER(jaar_zip[[#This Row],[etmaaltemperatuur]]),IF(jaar_zip[[#This Row],[etmaaltemperatuur]]&lt;stookgrens,stookgrens-jaar_zip[[#This Row],[etmaaltemperatuur]],0),"")</f>
        <v>0</v>
      </c>
      <c r="N760" s="101">
        <f>IF(ISNUMBER(jaar_zip[[#This Row],[graaddagen]]),IF(OR(MONTH(jaar_zip[[#This Row],[Datum]])=1,MONTH(jaar_zip[[#This Row],[Datum]])=2,MONTH(jaar_zip[[#This Row],[Datum]])=11,MONTH(jaar_zip[[#This Row],[Datum]])=12),1.1,IF(OR(MONTH(jaar_zip[[#This Row],[Datum]])=3,MONTH(jaar_zip[[#This Row],[Datum]])=10),1,0.8))*jaar_zip[[#This Row],[graaddagen]],"")</f>
        <v>0</v>
      </c>
      <c r="O760" s="101">
        <f>IF(ISNUMBER(jaar_zip[[#This Row],[etmaaltemperatuur]]),IF(jaar_zip[[#This Row],[etmaaltemperatuur]]&gt;stookgrens,jaar_zip[[#This Row],[etmaaltemperatuur]]-stookgrens,0),"")</f>
        <v>2.3000000000000007</v>
      </c>
    </row>
    <row r="761" spans="1:15" x14ac:dyDescent="0.25">
      <c r="A761">
        <v>240</v>
      </c>
      <c r="B761">
        <v>20240730</v>
      </c>
      <c r="C761">
        <v>2.4</v>
      </c>
      <c r="D761">
        <v>23.3</v>
      </c>
      <c r="E761">
        <v>2521</v>
      </c>
      <c r="F761">
        <v>0</v>
      </c>
      <c r="G761">
        <v>1016.7</v>
      </c>
      <c r="H761">
        <v>62</v>
      </c>
      <c r="I761" s="101" t="s">
        <v>14</v>
      </c>
      <c r="J761" s="1">
        <f>DATEVALUE(RIGHT(jaar_zip[[#This Row],[YYYYMMDD]],2)&amp;"-"&amp;MID(jaar_zip[[#This Row],[YYYYMMDD]],5,2)&amp;"-"&amp;LEFT(jaar_zip[[#This Row],[YYYYMMDD]],4))</f>
        <v>45503</v>
      </c>
      <c r="K761" s="101" t="str">
        <f>IF(AND(VALUE(MONTH(jaar_zip[[#This Row],[Datum]]))=1,VALUE(WEEKNUM(jaar_zip[[#This Row],[Datum]],21))&gt;51),RIGHT(YEAR(jaar_zip[[#This Row],[Datum]])-1,2),RIGHT(YEAR(jaar_zip[[#This Row],[Datum]]),2))&amp;"-"&amp; TEXT(WEEKNUM(jaar_zip[[#This Row],[Datum]],21),"00")</f>
        <v>24-31</v>
      </c>
      <c r="L761" s="101">
        <f>MONTH(jaar_zip[[#This Row],[Datum]])</f>
        <v>7</v>
      </c>
      <c r="M761" s="101">
        <f>IF(ISNUMBER(jaar_zip[[#This Row],[etmaaltemperatuur]]),IF(jaar_zip[[#This Row],[etmaaltemperatuur]]&lt;stookgrens,stookgrens-jaar_zip[[#This Row],[etmaaltemperatuur]],0),"")</f>
        <v>0</v>
      </c>
      <c r="N761" s="101">
        <f>IF(ISNUMBER(jaar_zip[[#This Row],[graaddagen]]),IF(OR(MONTH(jaar_zip[[#This Row],[Datum]])=1,MONTH(jaar_zip[[#This Row],[Datum]])=2,MONTH(jaar_zip[[#This Row],[Datum]])=11,MONTH(jaar_zip[[#This Row],[Datum]])=12),1.1,IF(OR(MONTH(jaar_zip[[#This Row],[Datum]])=3,MONTH(jaar_zip[[#This Row],[Datum]])=10),1,0.8))*jaar_zip[[#This Row],[graaddagen]],"")</f>
        <v>0</v>
      </c>
      <c r="O761" s="101">
        <f>IF(ISNUMBER(jaar_zip[[#This Row],[etmaaltemperatuur]]),IF(jaar_zip[[#This Row],[etmaaltemperatuur]]&gt;stookgrens,jaar_zip[[#This Row],[etmaaltemperatuur]]-stookgrens,0),"")</f>
        <v>5.3000000000000007</v>
      </c>
    </row>
    <row r="762" spans="1:15" x14ac:dyDescent="0.25">
      <c r="A762">
        <v>240</v>
      </c>
      <c r="B762">
        <v>20240731</v>
      </c>
      <c r="C762">
        <v>4.3</v>
      </c>
      <c r="D762">
        <v>21.5</v>
      </c>
      <c r="E762">
        <v>2256</v>
      </c>
      <c r="F762">
        <v>0</v>
      </c>
      <c r="G762">
        <v>1015.3</v>
      </c>
      <c r="H762">
        <v>66</v>
      </c>
      <c r="I762" s="101" t="s">
        <v>14</v>
      </c>
      <c r="J762" s="1">
        <f>DATEVALUE(RIGHT(jaar_zip[[#This Row],[YYYYMMDD]],2)&amp;"-"&amp;MID(jaar_zip[[#This Row],[YYYYMMDD]],5,2)&amp;"-"&amp;LEFT(jaar_zip[[#This Row],[YYYYMMDD]],4))</f>
        <v>45504</v>
      </c>
      <c r="K762" s="101" t="str">
        <f>IF(AND(VALUE(MONTH(jaar_zip[[#This Row],[Datum]]))=1,VALUE(WEEKNUM(jaar_zip[[#This Row],[Datum]],21))&gt;51),RIGHT(YEAR(jaar_zip[[#This Row],[Datum]])-1,2),RIGHT(YEAR(jaar_zip[[#This Row],[Datum]]),2))&amp;"-"&amp; TEXT(WEEKNUM(jaar_zip[[#This Row],[Datum]],21),"00")</f>
        <v>24-31</v>
      </c>
      <c r="L762" s="101">
        <f>MONTH(jaar_zip[[#This Row],[Datum]])</f>
        <v>7</v>
      </c>
      <c r="M762" s="101">
        <f>IF(ISNUMBER(jaar_zip[[#This Row],[etmaaltemperatuur]]),IF(jaar_zip[[#This Row],[etmaaltemperatuur]]&lt;stookgrens,stookgrens-jaar_zip[[#This Row],[etmaaltemperatuur]],0),"")</f>
        <v>0</v>
      </c>
      <c r="N762" s="101">
        <f>IF(ISNUMBER(jaar_zip[[#This Row],[graaddagen]]),IF(OR(MONTH(jaar_zip[[#This Row],[Datum]])=1,MONTH(jaar_zip[[#This Row],[Datum]])=2,MONTH(jaar_zip[[#This Row],[Datum]])=11,MONTH(jaar_zip[[#This Row],[Datum]])=12),1.1,IF(OR(MONTH(jaar_zip[[#This Row],[Datum]])=3,MONTH(jaar_zip[[#This Row],[Datum]])=10),1,0.8))*jaar_zip[[#This Row],[graaddagen]],"")</f>
        <v>0</v>
      </c>
      <c r="O762" s="101">
        <f>IF(ISNUMBER(jaar_zip[[#This Row],[etmaaltemperatuur]]),IF(jaar_zip[[#This Row],[etmaaltemperatuur]]&gt;stookgrens,jaar_zip[[#This Row],[etmaaltemperatuur]]-stookgrens,0),"")</f>
        <v>3.5</v>
      </c>
    </row>
    <row r="763" spans="1:15" x14ac:dyDescent="0.25">
      <c r="A763">
        <v>240</v>
      </c>
      <c r="B763">
        <v>20240801</v>
      </c>
      <c r="C763">
        <v>4</v>
      </c>
      <c r="D763">
        <v>19.3</v>
      </c>
      <c r="E763">
        <v>1100</v>
      </c>
      <c r="F763">
        <v>0</v>
      </c>
      <c r="G763">
        <v>1012.9</v>
      </c>
      <c r="H763">
        <v>78</v>
      </c>
      <c r="I763" s="101" t="s">
        <v>14</v>
      </c>
      <c r="J763" s="1">
        <f>DATEVALUE(RIGHT(jaar_zip[[#This Row],[YYYYMMDD]],2)&amp;"-"&amp;MID(jaar_zip[[#This Row],[YYYYMMDD]],5,2)&amp;"-"&amp;LEFT(jaar_zip[[#This Row],[YYYYMMDD]],4))</f>
        <v>45505</v>
      </c>
      <c r="K763" s="101" t="str">
        <f>IF(AND(VALUE(MONTH(jaar_zip[[#This Row],[Datum]]))=1,VALUE(WEEKNUM(jaar_zip[[#This Row],[Datum]],21))&gt;51),RIGHT(YEAR(jaar_zip[[#This Row],[Datum]])-1,2),RIGHT(YEAR(jaar_zip[[#This Row],[Datum]]),2))&amp;"-"&amp; TEXT(WEEKNUM(jaar_zip[[#This Row],[Datum]],21),"00")</f>
        <v>24-31</v>
      </c>
      <c r="L763" s="101">
        <f>MONTH(jaar_zip[[#This Row],[Datum]])</f>
        <v>8</v>
      </c>
      <c r="M763" s="101">
        <f>IF(ISNUMBER(jaar_zip[[#This Row],[etmaaltemperatuur]]),IF(jaar_zip[[#This Row],[etmaaltemperatuur]]&lt;stookgrens,stookgrens-jaar_zip[[#This Row],[etmaaltemperatuur]],0),"")</f>
        <v>0</v>
      </c>
      <c r="N763" s="101">
        <f>IF(ISNUMBER(jaar_zip[[#This Row],[graaddagen]]),IF(OR(MONTH(jaar_zip[[#This Row],[Datum]])=1,MONTH(jaar_zip[[#This Row],[Datum]])=2,MONTH(jaar_zip[[#This Row],[Datum]])=11,MONTH(jaar_zip[[#This Row],[Datum]])=12),1.1,IF(OR(MONTH(jaar_zip[[#This Row],[Datum]])=3,MONTH(jaar_zip[[#This Row],[Datum]])=10),1,0.8))*jaar_zip[[#This Row],[graaddagen]],"")</f>
        <v>0</v>
      </c>
      <c r="O763" s="101">
        <f>IF(ISNUMBER(jaar_zip[[#This Row],[etmaaltemperatuur]]),IF(jaar_zip[[#This Row],[etmaaltemperatuur]]&gt;stookgrens,jaar_zip[[#This Row],[etmaaltemperatuur]]-stookgrens,0),"")</f>
        <v>1.3000000000000007</v>
      </c>
    </row>
    <row r="764" spans="1:15" x14ac:dyDescent="0.25">
      <c r="A764">
        <v>240</v>
      </c>
      <c r="B764">
        <v>20240802</v>
      </c>
      <c r="C764">
        <v>2</v>
      </c>
      <c r="D764">
        <v>20.100000000000001</v>
      </c>
      <c r="E764">
        <v>2187</v>
      </c>
      <c r="F764">
        <v>0</v>
      </c>
      <c r="G764">
        <v>1012.3</v>
      </c>
      <c r="H764">
        <v>72</v>
      </c>
      <c r="I764" s="101" t="s">
        <v>14</v>
      </c>
      <c r="J764" s="1">
        <f>DATEVALUE(RIGHT(jaar_zip[[#This Row],[YYYYMMDD]],2)&amp;"-"&amp;MID(jaar_zip[[#This Row],[YYYYMMDD]],5,2)&amp;"-"&amp;LEFT(jaar_zip[[#This Row],[YYYYMMDD]],4))</f>
        <v>45506</v>
      </c>
      <c r="K764" s="101" t="str">
        <f>IF(AND(VALUE(MONTH(jaar_zip[[#This Row],[Datum]]))=1,VALUE(WEEKNUM(jaar_zip[[#This Row],[Datum]],21))&gt;51),RIGHT(YEAR(jaar_zip[[#This Row],[Datum]])-1,2),RIGHT(YEAR(jaar_zip[[#This Row],[Datum]]),2))&amp;"-"&amp; TEXT(WEEKNUM(jaar_zip[[#This Row],[Datum]],21),"00")</f>
        <v>24-31</v>
      </c>
      <c r="L764" s="101">
        <f>MONTH(jaar_zip[[#This Row],[Datum]])</f>
        <v>8</v>
      </c>
      <c r="M764" s="101">
        <f>IF(ISNUMBER(jaar_zip[[#This Row],[etmaaltemperatuur]]),IF(jaar_zip[[#This Row],[etmaaltemperatuur]]&lt;stookgrens,stookgrens-jaar_zip[[#This Row],[etmaaltemperatuur]],0),"")</f>
        <v>0</v>
      </c>
      <c r="N764" s="101">
        <f>IF(ISNUMBER(jaar_zip[[#This Row],[graaddagen]]),IF(OR(MONTH(jaar_zip[[#This Row],[Datum]])=1,MONTH(jaar_zip[[#This Row],[Datum]])=2,MONTH(jaar_zip[[#This Row],[Datum]])=11,MONTH(jaar_zip[[#This Row],[Datum]])=12),1.1,IF(OR(MONTH(jaar_zip[[#This Row],[Datum]])=3,MONTH(jaar_zip[[#This Row],[Datum]])=10),1,0.8))*jaar_zip[[#This Row],[graaddagen]],"")</f>
        <v>0</v>
      </c>
      <c r="O764" s="101">
        <f>IF(ISNUMBER(jaar_zip[[#This Row],[etmaaltemperatuur]]),IF(jaar_zip[[#This Row],[etmaaltemperatuur]]&gt;stookgrens,jaar_zip[[#This Row],[etmaaltemperatuur]]-stookgrens,0),"")</f>
        <v>2.1000000000000014</v>
      </c>
    </row>
    <row r="765" spans="1:15" x14ac:dyDescent="0.25">
      <c r="A765">
        <v>240</v>
      </c>
      <c r="B765">
        <v>20240803</v>
      </c>
      <c r="C765">
        <v>5.4</v>
      </c>
      <c r="D765">
        <v>20.399999999999999</v>
      </c>
      <c r="E765">
        <v>1616</v>
      </c>
      <c r="F765">
        <v>-0.1</v>
      </c>
      <c r="G765">
        <v>1011.1</v>
      </c>
      <c r="H765">
        <v>80</v>
      </c>
      <c r="I765" s="101" t="s">
        <v>14</v>
      </c>
      <c r="J765" s="1">
        <f>DATEVALUE(RIGHT(jaar_zip[[#This Row],[YYYYMMDD]],2)&amp;"-"&amp;MID(jaar_zip[[#This Row],[YYYYMMDD]],5,2)&amp;"-"&amp;LEFT(jaar_zip[[#This Row],[YYYYMMDD]],4))</f>
        <v>45507</v>
      </c>
      <c r="K765" s="101" t="str">
        <f>IF(AND(VALUE(MONTH(jaar_zip[[#This Row],[Datum]]))=1,VALUE(WEEKNUM(jaar_zip[[#This Row],[Datum]],21))&gt;51),RIGHT(YEAR(jaar_zip[[#This Row],[Datum]])-1,2),RIGHT(YEAR(jaar_zip[[#This Row],[Datum]]),2))&amp;"-"&amp; TEXT(WEEKNUM(jaar_zip[[#This Row],[Datum]],21),"00")</f>
        <v>24-31</v>
      </c>
      <c r="L765" s="101">
        <f>MONTH(jaar_zip[[#This Row],[Datum]])</f>
        <v>8</v>
      </c>
      <c r="M765" s="101">
        <f>IF(ISNUMBER(jaar_zip[[#This Row],[etmaaltemperatuur]]),IF(jaar_zip[[#This Row],[etmaaltemperatuur]]&lt;stookgrens,stookgrens-jaar_zip[[#This Row],[etmaaltemperatuur]],0),"")</f>
        <v>0</v>
      </c>
      <c r="N765" s="101">
        <f>IF(ISNUMBER(jaar_zip[[#This Row],[graaddagen]]),IF(OR(MONTH(jaar_zip[[#This Row],[Datum]])=1,MONTH(jaar_zip[[#This Row],[Datum]])=2,MONTH(jaar_zip[[#This Row],[Datum]])=11,MONTH(jaar_zip[[#This Row],[Datum]])=12),1.1,IF(OR(MONTH(jaar_zip[[#This Row],[Datum]])=3,MONTH(jaar_zip[[#This Row],[Datum]])=10),1,0.8))*jaar_zip[[#This Row],[graaddagen]],"")</f>
        <v>0</v>
      </c>
      <c r="O765" s="101">
        <f>IF(ISNUMBER(jaar_zip[[#This Row],[etmaaltemperatuur]]),IF(jaar_zip[[#This Row],[etmaaltemperatuur]]&gt;stookgrens,jaar_zip[[#This Row],[etmaaltemperatuur]]-stookgrens,0),"")</f>
        <v>2.3999999999999986</v>
      </c>
    </row>
    <row r="766" spans="1:15" x14ac:dyDescent="0.25">
      <c r="A766">
        <v>240</v>
      </c>
      <c r="B766">
        <v>20240804</v>
      </c>
      <c r="C766">
        <v>2.4</v>
      </c>
      <c r="D766">
        <v>17.3</v>
      </c>
      <c r="E766">
        <v>1538</v>
      </c>
      <c r="F766">
        <v>0</v>
      </c>
      <c r="G766">
        <v>1014.9</v>
      </c>
      <c r="H766">
        <v>70</v>
      </c>
      <c r="I766" s="101" t="s">
        <v>14</v>
      </c>
      <c r="J766" s="1">
        <f>DATEVALUE(RIGHT(jaar_zip[[#This Row],[YYYYMMDD]],2)&amp;"-"&amp;MID(jaar_zip[[#This Row],[YYYYMMDD]],5,2)&amp;"-"&amp;LEFT(jaar_zip[[#This Row],[YYYYMMDD]],4))</f>
        <v>45508</v>
      </c>
      <c r="K766" s="101" t="str">
        <f>IF(AND(VALUE(MONTH(jaar_zip[[#This Row],[Datum]]))=1,VALUE(WEEKNUM(jaar_zip[[#This Row],[Datum]],21))&gt;51),RIGHT(YEAR(jaar_zip[[#This Row],[Datum]])-1,2),RIGHT(YEAR(jaar_zip[[#This Row],[Datum]]),2))&amp;"-"&amp; TEXT(WEEKNUM(jaar_zip[[#This Row],[Datum]],21),"00")</f>
        <v>24-31</v>
      </c>
      <c r="L766" s="101">
        <f>MONTH(jaar_zip[[#This Row],[Datum]])</f>
        <v>8</v>
      </c>
      <c r="M766" s="101">
        <f>IF(ISNUMBER(jaar_zip[[#This Row],[etmaaltemperatuur]]),IF(jaar_zip[[#This Row],[etmaaltemperatuur]]&lt;stookgrens,stookgrens-jaar_zip[[#This Row],[etmaaltemperatuur]],0),"")</f>
        <v>0.69999999999999929</v>
      </c>
      <c r="N766" s="101">
        <f>IF(ISNUMBER(jaar_zip[[#This Row],[graaddagen]]),IF(OR(MONTH(jaar_zip[[#This Row],[Datum]])=1,MONTH(jaar_zip[[#This Row],[Datum]])=2,MONTH(jaar_zip[[#This Row],[Datum]])=11,MONTH(jaar_zip[[#This Row],[Datum]])=12),1.1,IF(OR(MONTH(jaar_zip[[#This Row],[Datum]])=3,MONTH(jaar_zip[[#This Row],[Datum]])=10),1,0.8))*jaar_zip[[#This Row],[graaddagen]],"")</f>
        <v>0.5599999999999995</v>
      </c>
      <c r="O766" s="101">
        <f>IF(ISNUMBER(jaar_zip[[#This Row],[etmaaltemperatuur]]),IF(jaar_zip[[#This Row],[etmaaltemperatuur]]&gt;stookgrens,jaar_zip[[#This Row],[etmaaltemperatuur]]-stookgrens,0),"")</f>
        <v>0</v>
      </c>
    </row>
    <row r="767" spans="1:15" x14ac:dyDescent="0.25">
      <c r="A767">
        <v>240</v>
      </c>
      <c r="B767">
        <v>20240805</v>
      </c>
      <c r="C767">
        <v>2.7</v>
      </c>
      <c r="D767">
        <v>19.3</v>
      </c>
      <c r="E767">
        <v>2130</v>
      </c>
      <c r="F767">
        <v>0</v>
      </c>
      <c r="G767">
        <v>1013.8</v>
      </c>
      <c r="H767">
        <v>70</v>
      </c>
      <c r="I767" s="101" t="s">
        <v>14</v>
      </c>
      <c r="J767" s="1">
        <f>DATEVALUE(RIGHT(jaar_zip[[#This Row],[YYYYMMDD]],2)&amp;"-"&amp;MID(jaar_zip[[#This Row],[YYYYMMDD]],5,2)&amp;"-"&amp;LEFT(jaar_zip[[#This Row],[YYYYMMDD]],4))</f>
        <v>45509</v>
      </c>
      <c r="K767" s="101" t="str">
        <f>IF(AND(VALUE(MONTH(jaar_zip[[#This Row],[Datum]]))=1,VALUE(WEEKNUM(jaar_zip[[#This Row],[Datum]],21))&gt;51),RIGHT(YEAR(jaar_zip[[#This Row],[Datum]])-1,2),RIGHT(YEAR(jaar_zip[[#This Row],[Datum]]),2))&amp;"-"&amp; TEXT(WEEKNUM(jaar_zip[[#This Row],[Datum]],21),"00")</f>
        <v>24-32</v>
      </c>
      <c r="L767" s="101">
        <f>MONTH(jaar_zip[[#This Row],[Datum]])</f>
        <v>8</v>
      </c>
      <c r="M767" s="101">
        <f>IF(ISNUMBER(jaar_zip[[#This Row],[etmaaltemperatuur]]),IF(jaar_zip[[#This Row],[etmaaltemperatuur]]&lt;stookgrens,stookgrens-jaar_zip[[#This Row],[etmaaltemperatuur]],0),"")</f>
        <v>0</v>
      </c>
      <c r="N767" s="101">
        <f>IF(ISNUMBER(jaar_zip[[#This Row],[graaddagen]]),IF(OR(MONTH(jaar_zip[[#This Row],[Datum]])=1,MONTH(jaar_zip[[#This Row],[Datum]])=2,MONTH(jaar_zip[[#This Row],[Datum]])=11,MONTH(jaar_zip[[#This Row],[Datum]])=12),1.1,IF(OR(MONTH(jaar_zip[[#This Row],[Datum]])=3,MONTH(jaar_zip[[#This Row],[Datum]])=10),1,0.8))*jaar_zip[[#This Row],[graaddagen]],"")</f>
        <v>0</v>
      </c>
      <c r="O767" s="101">
        <f>IF(ISNUMBER(jaar_zip[[#This Row],[etmaaltemperatuur]]),IF(jaar_zip[[#This Row],[etmaaltemperatuur]]&gt;stookgrens,jaar_zip[[#This Row],[etmaaltemperatuur]]-stookgrens,0),"")</f>
        <v>1.3000000000000007</v>
      </c>
    </row>
    <row r="768" spans="1:15" x14ac:dyDescent="0.25">
      <c r="A768">
        <v>240</v>
      </c>
      <c r="B768">
        <v>20240806</v>
      </c>
      <c r="C768">
        <v>3.8</v>
      </c>
      <c r="D768">
        <v>22</v>
      </c>
      <c r="E768">
        <v>1980</v>
      </c>
      <c r="F768">
        <v>0</v>
      </c>
      <c r="G768">
        <v>1010.3</v>
      </c>
      <c r="H768">
        <v>67</v>
      </c>
      <c r="I768" s="101" t="s">
        <v>14</v>
      </c>
      <c r="J768" s="1">
        <f>DATEVALUE(RIGHT(jaar_zip[[#This Row],[YYYYMMDD]],2)&amp;"-"&amp;MID(jaar_zip[[#This Row],[YYYYMMDD]],5,2)&amp;"-"&amp;LEFT(jaar_zip[[#This Row],[YYYYMMDD]],4))</f>
        <v>45510</v>
      </c>
      <c r="K768" s="101" t="str">
        <f>IF(AND(VALUE(MONTH(jaar_zip[[#This Row],[Datum]]))=1,VALUE(WEEKNUM(jaar_zip[[#This Row],[Datum]],21))&gt;51),RIGHT(YEAR(jaar_zip[[#This Row],[Datum]])-1,2),RIGHT(YEAR(jaar_zip[[#This Row],[Datum]]),2))&amp;"-"&amp; TEXT(WEEKNUM(jaar_zip[[#This Row],[Datum]],21),"00")</f>
        <v>24-32</v>
      </c>
      <c r="L768" s="101">
        <f>MONTH(jaar_zip[[#This Row],[Datum]])</f>
        <v>8</v>
      </c>
      <c r="M768" s="101">
        <f>IF(ISNUMBER(jaar_zip[[#This Row],[etmaaltemperatuur]]),IF(jaar_zip[[#This Row],[etmaaltemperatuur]]&lt;stookgrens,stookgrens-jaar_zip[[#This Row],[etmaaltemperatuur]],0),"")</f>
        <v>0</v>
      </c>
      <c r="N768" s="101">
        <f>IF(ISNUMBER(jaar_zip[[#This Row],[graaddagen]]),IF(OR(MONTH(jaar_zip[[#This Row],[Datum]])=1,MONTH(jaar_zip[[#This Row],[Datum]])=2,MONTH(jaar_zip[[#This Row],[Datum]])=11,MONTH(jaar_zip[[#This Row],[Datum]])=12),1.1,IF(OR(MONTH(jaar_zip[[#This Row],[Datum]])=3,MONTH(jaar_zip[[#This Row],[Datum]])=10),1,0.8))*jaar_zip[[#This Row],[graaddagen]],"")</f>
        <v>0</v>
      </c>
      <c r="O768" s="101">
        <f>IF(ISNUMBER(jaar_zip[[#This Row],[etmaaltemperatuur]]),IF(jaar_zip[[#This Row],[etmaaltemperatuur]]&gt;stookgrens,jaar_zip[[#This Row],[etmaaltemperatuur]]-stookgrens,0),"")</f>
        <v>4</v>
      </c>
    </row>
    <row r="769" spans="1:15" x14ac:dyDescent="0.25">
      <c r="A769">
        <v>240</v>
      </c>
      <c r="B769">
        <v>20240807</v>
      </c>
      <c r="C769">
        <v>5</v>
      </c>
      <c r="D769">
        <v>19.899999999999999</v>
      </c>
      <c r="E769">
        <v>2363</v>
      </c>
      <c r="F769">
        <v>0</v>
      </c>
      <c r="G769">
        <v>1012.3</v>
      </c>
      <c r="H769">
        <v>67</v>
      </c>
      <c r="I769" s="101" t="s">
        <v>14</v>
      </c>
      <c r="J769" s="1">
        <f>DATEVALUE(RIGHT(jaar_zip[[#This Row],[YYYYMMDD]],2)&amp;"-"&amp;MID(jaar_zip[[#This Row],[YYYYMMDD]],5,2)&amp;"-"&amp;LEFT(jaar_zip[[#This Row],[YYYYMMDD]],4))</f>
        <v>45511</v>
      </c>
      <c r="K769" s="101" t="str">
        <f>IF(AND(VALUE(MONTH(jaar_zip[[#This Row],[Datum]]))=1,VALUE(WEEKNUM(jaar_zip[[#This Row],[Datum]],21))&gt;51),RIGHT(YEAR(jaar_zip[[#This Row],[Datum]])-1,2),RIGHT(YEAR(jaar_zip[[#This Row],[Datum]]),2))&amp;"-"&amp; TEXT(WEEKNUM(jaar_zip[[#This Row],[Datum]],21),"00")</f>
        <v>24-32</v>
      </c>
      <c r="L769" s="101">
        <f>MONTH(jaar_zip[[#This Row],[Datum]])</f>
        <v>8</v>
      </c>
      <c r="M769" s="101">
        <f>IF(ISNUMBER(jaar_zip[[#This Row],[etmaaltemperatuur]]),IF(jaar_zip[[#This Row],[etmaaltemperatuur]]&lt;stookgrens,stookgrens-jaar_zip[[#This Row],[etmaaltemperatuur]],0),"")</f>
        <v>0</v>
      </c>
      <c r="N769" s="101">
        <f>IF(ISNUMBER(jaar_zip[[#This Row],[graaddagen]]),IF(OR(MONTH(jaar_zip[[#This Row],[Datum]])=1,MONTH(jaar_zip[[#This Row],[Datum]])=2,MONTH(jaar_zip[[#This Row],[Datum]])=11,MONTH(jaar_zip[[#This Row],[Datum]])=12),1.1,IF(OR(MONTH(jaar_zip[[#This Row],[Datum]])=3,MONTH(jaar_zip[[#This Row],[Datum]])=10),1,0.8))*jaar_zip[[#This Row],[graaddagen]],"")</f>
        <v>0</v>
      </c>
      <c r="O769" s="101">
        <f>IF(ISNUMBER(jaar_zip[[#This Row],[etmaaltemperatuur]]),IF(jaar_zip[[#This Row],[etmaaltemperatuur]]&gt;stookgrens,jaar_zip[[#This Row],[etmaaltemperatuur]]-stookgrens,0),"")</f>
        <v>1.8999999999999986</v>
      </c>
    </row>
    <row r="770" spans="1:15" x14ac:dyDescent="0.25">
      <c r="A770">
        <v>240</v>
      </c>
      <c r="B770">
        <v>20240808</v>
      </c>
      <c r="C770">
        <v>5.3</v>
      </c>
      <c r="D770">
        <v>20.6</v>
      </c>
      <c r="E770">
        <v>2222</v>
      </c>
      <c r="F770">
        <v>-0.1</v>
      </c>
      <c r="G770">
        <v>1014.7</v>
      </c>
      <c r="H770">
        <v>66</v>
      </c>
      <c r="I770" s="101" t="s">
        <v>14</v>
      </c>
      <c r="J770" s="1">
        <f>DATEVALUE(RIGHT(jaar_zip[[#This Row],[YYYYMMDD]],2)&amp;"-"&amp;MID(jaar_zip[[#This Row],[YYYYMMDD]],5,2)&amp;"-"&amp;LEFT(jaar_zip[[#This Row],[YYYYMMDD]],4))</f>
        <v>45512</v>
      </c>
      <c r="K770" s="101" t="str">
        <f>IF(AND(VALUE(MONTH(jaar_zip[[#This Row],[Datum]]))=1,VALUE(WEEKNUM(jaar_zip[[#This Row],[Datum]],21))&gt;51),RIGHT(YEAR(jaar_zip[[#This Row],[Datum]])-1,2),RIGHT(YEAR(jaar_zip[[#This Row],[Datum]]),2))&amp;"-"&amp; TEXT(WEEKNUM(jaar_zip[[#This Row],[Datum]],21),"00")</f>
        <v>24-32</v>
      </c>
      <c r="L770" s="101">
        <f>MONTH(jaar_zip[[#This Row],[Datum]])</f>
        <v>8</v>
      </c>
      <c r="M770" s="101">
        <f>IF(ISNUMBER(jaar_zip[[#This Row],[etmaaltemperatuur]]),IF(jaar_zip[[#This Row],[etmaaltemperatuur]]&lt;stookgrens,stookgrens-jaar_zip[[#This Row],[etmaaltemperatuur]],0),"")</f>
        <v>0</v>
      </c>
      <c r="N770" s="101">
        <f>IF(ISNUMBER(jaar_zip[[#This Row],[graaddagen]]),IF(OR(MONTH(jaar_zip[[#This Row],[Datum]])=1,MONTH(jaar_zip[[#This Row],[Datum]])=2,MONTH(jaar_zip[[#This Row],[Datum]])=11,MONTH(jaar_zip[[#This Row],[Datum]])=12),1.1,IF(OR(MONTH(jaar_zip[[#This Row],[Datum]])=3,MONTH(jaar_zip[[#This Row],[Datum]])=10),1,0.8))*jaar_zip[[#This Row],[graaddagen]],"")</f>
        <v>0</v>
      </c>
      <c r="O770" s="101">
        <f>IF(ISNUMBER(jaar_zip[[#This Row],[etmaaltemperatuur]]),IF(jaar_zip[[#This Row],[etmaaltemperatuur]]&gt;stookgrens,jaar_zip[[#This Row],[etmaaltemperatuur]]-stookgrens,0),"")</f>
        <v>2.6000000000000014</v>
      </c>
    </row>
    <row r="771" spans="1:15" x14ac:dyDescent="0.25">
      <c r="A771">
        <v>240</v>
      </c>
      <c r="B771">
        <v>20240809</v>
      </c>
      <c r="C771">
        <v>7.6</v>
      </c>
      <c r="D771">
        <v>20.3</v>
      </c>
      <c r="E771">
        <v>1334</v>
      </c>
      <c r="F771">
        <v>0.4</v>
      </c>
      <c r="G771">
        <v>1013.6</v>
      </c>
      <c r="H771">
        <v>80</v>
      </c>
      <c r="I771" s="101" t="s">
        <v>14</v>
      </c>
      <c r="J771" s="1">
        <f>DATEVALUE(RIGHT(jaar_zip[[#This Row],[YYYYMMDD]],2)&amp;"-"&amp;MID(jaar_zip[[#This Row],[YYYYMMDD]],5,2)&amp;"-"&amp;LEFT(jaar_zip[[#This Row],[YYYYMMDD]],4))</f>
        <v>45513</v>
      </c>
      <c r="K771" s="101" t="str">
        <f>IF(AND(VALUE(MONTH(jaar_zip[[#This Row],[Datum]]))=1,VALUE(WEEKNUM(jaar_zip[[#This Row],[Datum]],21))&gt;51),RIGHT(YEAR(jaar_zip[[#This Row],[Datum]])-1,2),RIGHT(YEAR(jaar_zip[[#This Row],[Datum]]),2))&amp;"-"&amp; TEXT(WEEKNUM(jaar_zip[[#This Row],[Datum]],21),"00")</f>
        <v>24-32</v>
      </c>
      <c r="L771" s="101">
        <f>MONTH(jaar_zip[[#This Row],[Datum]])</f>
        <v>8</v>
      </c>
      <c r="M771" s="101">
        <f>IF(ISNUMBER(jaar_zip[[#This Row],[etmaaltemperatuur]]),IF(jaar_zip[[#This Row],[etmaaltemperatuur]]&lt;stookgrens,stookgrens-jaar_zip[[#This Row],[etmaaltemperatuur]],0),"")</f>
        <v>0</v>
      </c>
      <c r="N771" s="101">
        <f>IF(ISNUMBER(jaar_zip[[#This Row],[graaddagen]]),IF(OR(MONTH(jaar_zip[[#This Row],[Datum]])=1,MONTH(jaar_zip[[#This Row],[Datum]])=2,MONTH(jaar_zip[[#This Row],[Datum]])=11,MONTH(jaar_zip[[#This Row],[Datum]])=12),1.1,IF(OR(MONTH(jaar_zip[[#This Row],[Datum]])=3,MONTH(jaar_zip[[#This Row],[Datum]])=10),1,0.8))*jaar_zip[[#This Row],[graaddagen]],"")</f>
        <v>0</v>
      </c>
      <c r="O771" s="101">
        <f>IF(ISNUMBER(jaar_zip[[#This Row],[etmaaltemperatuur]]),IF(jaar_zip[[#This Row],[etmaaltemperatuur]]&gt;stookgrens,jaar_zip[[#This Row],[etmaaltemperatuur]]-stookgrens,0),"")</f>
        <v>2.3000000000000007</v>
      </c>
    </row>
    <row r="772" spans="1:15" x14ac:dyDescent="0.25">
      <c r="A772">
        <v>240</v>
      </c>
      <c r="B772">
        <v>20240810</v>
      </c>
      <c r="C772">
        <v>5.2</v>
      </c>
      <c r="D772">
        <v>20.100000000000001</v>
      </c>
      <c r="E772">
        <v>1922</v>
      </c>
      <c r="F772">
        <v>0</v>
      </c>
      <c r="G772">
        <v>1019.5</v>
      </c>
      <c r="H772">
        <v>72</v>
      </c>
      <c r="I772" s="101" t="s">
        <v>14</v>
      </c>
      <c r="J772" s="1">
        <f>DATEVALUE(RIGHT(jaar_zip[[#This Row],[YYYYMMDD]],2)&amp;"-"&amp;MID(jaar_zip[[#This Row],[YYYYMMDD]],5,2)&amp;"-"&amp;LEFT(jaar_zip[[#This Row],[YYYYMMDD]],4))</f>
        <v>45514</v>
      </c>
      <c r="K772" s="101" t="str">
        <f>IF(AND(VALUE(MONTH(jaar_zip[[#This Row],[Datum]]))=1,VALUE(WEEKNUM(jaar_zip[[#This Row],[Datum]],21))&gt;51),RIGHT(YEAR(jaar_zip[[#This Row],[Datum]])-1,2),RIGHT(YEAR(jaar_zip[[#This Row],[Datum]]),2))&amp;"-"&amp; TEXT(WEEKNUM(jaar_zip[[#This Row],[Datum]],21),"00")</f>
        <v>24-32</v>
      </c>
      <c r="L772" s="101">
        <f>MONTH(jaar_zip[[#This Row],[Datum]])</f>
        <v>8</v>
      </c>
      <c r="M772" s="101">
        <f>IF(ISNUMBER(jaar_zip[[#This Row],[etmaaltemperatuur]]),IF(jaar_zip[[#This Row],[etmaaltemperatuur]]&lt;stookgrens,stookgrens-jaar_zip[[#This Row],[etmaaltemperatuur]],0),"")</f>
        <v>0</v>
      </c>
      <c r="N772" s="101">
        <f>IF(ISNUMBER(jaar_zip[[#This Row],[graaddagen]]),IF(OR(MONTH(jaar_zip[[#This Row],[Datum]])=1,MONTH(jaar_zip[[#This Row],[Datum]])=2,MONTH(jaar_zip[[#This Row],[Datum]])=11,MONTH(jaar_zip[[#This Row],[Datum]])=12),1.1,IF(OR(MONTH(jaar_zip[[#This Row],[Datum]])=3,MONTH(jaar_zip[[#This Row],[Datum]])=10),1,0.8))*jaar_zip[[#This Row],[graaddagen]],"")</f>
        <v>0</v>
      </c>
      <c r="O772" s="101">
        <f>IF(ISNUMBER(jaar_zip[[#This Row],[etmaaltemperatuur]]),IF(jaar_zip[[#This Row],[etmaaltemperatuur]]&gt;stookgrens,jaar_zip[[#This Row],[etmaaltemperatuur]]-stookgrens,0),"")</f>
        <v>2.1000000000000014</v>
      </c>
    </row>
    <row r="773" spans="1:15" x14ac:dyDescent="0.25">
      <c r="A773">
        <v>240</v>
      </c>
      <c r="B773">
        <v>20240811</v>
      </c>
      <c r="C773">
        <v>3</v>
      </c>
      <c r="D773">
        <v>21.4</v>
      </c>
      <c r="E773">
        <v>2213</v>
      </c>
      <c r="F773">
        <v>0</v>
      </c>
      <c r="G773">
        <v>1020.7</v>
      </c>
      <c r="H773">
        <v>72</v>
      </c>
      <c r="I773" s="101" t="s">
        <v>14</v>
      </c>
      <c r="J773" s="1">
        <f>DATEVALUE(RIGHT(jaar_zip[[#This Row],[YYYYMMDD]],2)&amp;"-"&amp;MID(jaar_zip[[#This Row],[YYYYMMDD]],5,2)&amp;"-"&amp;LEFT(jaar_zip[[#This Row],[YYYYMMDD]],4))</f>
        <v>45515</v>
      </c>
      <c r="K773" s="101" t="str">
        <f>IF(AND(VALUE(MONTH(jaar_zip[[#This Row],[Datum]]))=1,VALUE(WEEKNUM(jaar_zip[[#This Row],[Datum]],21))&gt;51),RIGHT(YEAR(jaar_zip[[#This Row],[Datum]])-1,2),RIGHT(YEAR(jaar_zip[[#This Row],[Datum]]),2))&amp;"-"&amp; TEXT(WEEKNUM(jaar_zip[[#This Row],[Datum]],21),"00")</f>
        <v>24-32</v>
      </c>
      <c r="L773" s="101">
        <f>MONTH(jaar_zip[[#This Row],[Datum]])</f>
        <v>8</v>
      </c>
      <c r="M773" s="101">
        <f>IF(ISNUMBER(jaar_zip[[#This Row],[etmaaltemperatuur]]),IF(jaar_zip[[#This Row],[etmaaltemperatuur]]&lt;stookgrens,stookgrens-jaar_zip[[#This Row],[etmaaltemperatuur]],0),"")</f>
        <v>0</v>
      </c>
      <c r="N773" s="101">
        <f>IF(ISNUMBER(jaar_zip[[#This Row],[graaddagen]]),IF(OR(MONTH(jaar_zip[[#This Row],[Datum]])=1,MONTH(jaar_zip[[#This Row],[Datum]])=2,MONTH(jaar_zip[[#This Row],[Datum]])=11,MONTH(jaar_zip[[#This Row],[Datum]])=12),1.1,IF(OR(MONTH(jaar_zip[[#This Row],[Datum]])=3,MONTH(jaar_zip[[#This Row],[Datum]])=10),1,0.8))*jaar_zip[[#This Row],[graaddagen]],"")</f>
        <v>0</v>
      </c>
      <c r="O773" s="101">
        <f>IF(ISNUMBER(jaar_zip[[#This Row],[etmaaltemperatuur]]),IF(jaar_zip[[#This Row],[etmaaltemperatuur]]&gt;stookgrens,jaar_zip[[#This Row],[etmaaltemperatuur]]-stookgrens,0),"")</f>
        <v>3.3999999999999986</v>
      </c>
    </row>
    <row r="774" spans="1:15" x14ac:dyDescent="0.25">
      <c r="A774">
        <v>240</v>
      </c>
      <c r="B774">
        <v>20240812</v>
      </c>
      <c r="C774">
        <v>4.4000000000000004</v>
      </c>
      <c r="D774">
        <v>24.8</v>
      </c>
      <c r="E774">
        <v>2360</v>
      </c>
      <c r="F774">
        <v>0</v>
      </c>
      <c r="G774">
        <v>1011.2</v>
      </c>
      <c r="H774">
        <v>65</v>
      </c>
      <c r="I774" s="101" t="s">
        <v>14</v>
      </c>
      <c r="J774" s="1">
        <f>DATEVALUE(RIGHT(jaar_zip[[#This Row],[YYYYMMDD]],2)&amp;"-"&amp;MID(jaar_zip[[#This Row],[YYYYMMDD]],5,2)&amp;"-"&amp;LEFT(jaar_zip[[#This Row],[YYYYMMDD]],4))</f>
        <v>45516</v>
      </c>
      <c r="K774" s="101" t="str">
        <f>IF(AND(VALUE(MONTH(jaar_zip[[#This Row],[Datum]]))=1,VALUE(WEEKNUM(jaar_zip[[#This Row],[Datum]],21))&gt;51),RIGHT(YEAR(jaar_zip[[#This Row],[Datum]])-1,2),RIGHT(YEAR(jaar_zip[[#This Row],[Datum]]),2))&amp;"-"&amp; TEXT(WEEKNUM(jaar_zip[[#This Row],[Datum]],21),"00")</f>
        <v>24-33</v>
      </c>
      <c r="L774" s="101">
        <f>MONTH(jaar_zip[[#This Row],[Datum]])</f>
        <v>8</v>
      </c>
      <c r="M774" s="101">
        <f>IF(ISNUMBER(jaar_zip[[#This Row],[etmaaltemperatuur]]),IF(jaar_zip[[#This Row],[etmaaltemperatuur]]&lt;stookgrens,stookgrens-jaar_zip[[#This Row],[etmaaltemperatuur]],0),"")</f>
        <v>0</v>
      </c>
      <c r="N774" s="101">
        <f>IF(ISNUMBER(jaar_zip[[#This Row],[graaddagen]]),IF(OR(MONTH(jaar_zip[[#This Row],[Datum]])=1,MONTH(jaar_zip[[#This Row],[Datum]])=2,MONTH(jaar_zip[[#This Row],[Datum]])=11,MONTH(jaar_zip[[#This Row],[Datum]])=12),1.1,IF(OR(MONTH(jaar_zip[[#This Row],[Datum]])=3,MONTH(jaar_zip[[#This Row],[Datum]])=10),1,0.8))*jaar_zip[[#This Row],[graaddagen]],"")</f>
        <v>0</v>
      </c>
      <c r="O774" s="101">
        <f>IF(ISNUMBER(jaar_zip[[#This Row],[etmaaltemperatuur]]),IF(jaar_zip[[#This Row],[etmaaltemperatuur]]&gt;stookgrens,jaar_zip[[#This Row],[etmaaltemperatuur]]-stookgrens,0),"")</f>
        <v>6.8000000000000007</v>
      </c>
    </row>
    <row r="775" spans="1:15" x14ac:dyDescent="0.25">
      <c r="A775">
        <v>240</v>
      </c>
      <c r="B775">
        <v>20240813</v>
      </c>
      <c r="C775">
        <v>3.3</v>
      </c>
      <c r="D775">
        <v>23</v>
      </c>
      <c r="E775">
        <v>1447</v>
      </c>
      <c r="F775">
        <v>0.2</v>
      </c>
      <c r="G775">
        <v>1009.2</v>
      </c>
      <c r="H775">
        <v>77</v>
      </c>
      <c r="I775" s="101" t="s">
        <v>14</v>
      </c>
      <c r="J775" s="1">
        <f>DATEVALUE(RIGHT(jaar_zip[[#This Row],[YYYYMMDD]],2)&amp;"-"&amp;MID(jaar_zip[[#This Row],[YYYYMMDD]],5,2)&amp;"-"&amp;LEFT(jaar_zip[[#This Row],[YYYYMMDD]],4))</f>
        <v>45517</v>
      </c>
      <c r="K775" s="101" t="str">
        <f>IF(AND(VALUE(MONTH(jaar_zip[[#This Row],[Datum]]))=1,VALUE(WEEKNUM(jaar_zip[[#This Row],[Datum]],21))&gt;51),RIGHT(YEAR(jaar_zip[[#This Row],[Datum]])-1,2),RIGHT(YEAR(jaar_zip[[#This Row],[Datum]]),2))&amp;"-"&amp; TEXT(WEEKNUM(jaar_zip[[#This Row],[Datum]],21),"00")</f>
        <v>24-33</v>
      </c>
      <c r="L775" s="101">
        <f>MONTH(jaar_zip[[#This Row],[Datum]])</f>
        <v>8</v>
      </c>
      <c r="M775" s="101">
        <f>IF(ISNUMBER(jaar_zip[[#This Row],[etmaaltemperatuur]]),IF(jaar_zip[[#This Row],[etmaaltemperatuur]]&lt;stookgrens,stookgrens-jaar_zip[[#This Row],[etmaaltemperatuur]],0),"")</f>
        <v>0</v>
      </c>
      <c r="N775" s="101">
        <f>IF(ISNUMBER(jaar_zip[[#This Row],[graaddagen]]),IF(OR(MONTH(jaar_zip[[#This Row],[Datum]])=1,MONTH(jaar_zip[[#This Row],[Datum]])=2,MONTH(jaar_zip[[#This Row],[Datum]])=11,MONTH(jaar_zip[[#This Row],[Datum]])=12),1.1,IF(OR(MONTH(jaar_zip[[#This Row],[Datum]])=3,MONTH(jaar_zip[[#This Row],[Datum]])=10),1,0.8))*jaar_zip[[#This Row],[graaddagen]],"")</f>
        <v>0</v>
      </c>
      <c r="O775" s="101">
        <f>IF(ISNUMBER(jaar_zip[[#This Row],[etmaaltemperatuur]]),IF(jaar_zip[[#This Row],[etmaaltemperatuur]]&gt;stookgrens,jaar_zip[[#This Row],[etmaaltemperatuur]]-stookgrens,0),"")</f>
        <v>5</v>
      </c>
    </row>
    <row r="776" spans="1:15" x14ac:dyDescent="0.25">
      <c r="A776">
        <v>240</v>
      </c>
      <c r="B776">
        <v>20240814</v>
      </c>
      <c r="C776">
        <v>1.8</v>
      </c>
      <c r="D776">
        <v>20.6</v>
      </c>
      <c r="E776">
        <v>821</v>
      </c>
      <c r="F776">
        <v>4</v>
      </c>
      <c r="G776">
        <v>1012.2</v>
      </c>
      <c r="H776">
        <v>83</v>
      </c>
      <c r="I776" s="101" t="s">
        <v>14</v>
      </c>
      <c r="J776" s="1">
        <f>DATEVALUE(RIGHT(jaar_zip[[#This Row],[YYYYMMDD]],2)&amp;"-"&amp;MID(jaar_zip[[#This Row],[YYYYMMDD]],5,2)&amp;"-"&amp;LEFT(jaar_zip[[#This Row],[YYYYMMDD]],4))</f>
        <v>45518</v>
      </c>
      <c r="K776" s="101" t="str">
        <f>IF(AND(VALUE(MONTH(jaar_zip[[#This Row],[Datum]]))=1,VALUE(WEEKNUM(jaar_zip[[#This Row],[Datum]],21))&gt;51),RIGHT(YEAR(jaar_zip[[#This Row],[Datum]])-1,2),RIGHT(YEAR(jaar_zip[[#This Row],[Datum]]),2))&amp;"-"&amp; TEXT(WEEKNUM(jaar_zip[[#This Row],[Datum]],21),"00")</f>
        <v>24-33</v>
      </c>
      <c r="L776" s="101">
        <f>MONTH(jaar_zip[[#This Row],[Datum]])</f>
        <v>8</v>
      </c>
      <c r="M776" s="101">
        <f>IF(ISNUMBER(jaar_zip[[#This Row],[etmaaltemperatuur]]),IF(jaar_zip[[#This Row],[etmaaltemperatuur]]&lt;stookgrens,stookgrens-jaar_zip[[#This Row],[etmaaltemperatuur]],0),"")</f>
        <v>0</v>
      </c>
      <c r="N776" s="101">
        <f>IF(ISNUMBER(jaar_zip[[#This Row],[graaddagen]]),IF(OR(MONTH(jaar_zip[[#This Row],[Datum]])=1,MONTH(jaar_zip[[#This Row],[Datum]])=2,MONTH(jaar_zip[[#This Row],[Datum]])=11,MONTH(jaar_zip[[#This Row],[Datum]])=12),1.1,IF(OR(MONTH(jaar_zip[[#This Row],[Datum]])=3,MONTH(jaar_zip[[#This Row],[Datum]])=10),1,0.8))*jaar_zip[[#This Row],[graaddagen]],"")</f>
        <v>0</v>
      </c>
      <c r="O776" s="101">
        <f>IF(ISNUMBER(jaar_zip[[#This Row],[etmaaltemperatuur]]),IF(jaar_zip[[#This Row],[etmaaltemperatuur]]&gt;stookgrens,jaar_zip[[#This Row],[etmaaltemperatuur]]-stookgrens,0),"")</f>
        <v>2.6000000000000014</v>
      </c>
    </row>
    <row r="777" spans="1:15" x14ac:dyDescent="0.25">
      <c r="A777">
        <v>240</v>
      </c>
      <c r="B777">
        <v>20240815</v>
      </c>
      <c r="C777">
        <v>5.7</v>
      </c>
      <c r="D777">
        <v>21</v>
      </c>
      <c r="E777">
        <v>1810</v>
      </c>
      <c r="F777">
        <v>0</v>
      </c>
      <c r="G777">
        <v>1015</v>
      </c>
      <c r="H777">
        <v>75</v>
      </c>
      <c r="I777" s="101" t="s">
        <v>14</v>
      </c>
      <c r="J777" s="1">
        <f>DATEVALUE(RIGHT(jaar_zip[[#This Row],[YYYYMMDD]],2)&amp;"-"&amp;MID(jaar_zip[[#This Row],[YYYYMMDD]],5,2)&amp;"-"&amp;LEFT(jaar_zip[[#This Row],[YYYYMMDD]],4))</f>
        <v>45519</v>
      </c>
      <c r="K777" s="101" t="str">
        <f>IF(AND(VALUE(MONTH(jaar_zip[[#This Row],[Datum]]))=1,VALUE(WEEKNUM(jaar_zip[[#This Row],[Datum]],21))&gt;51),RIGHT(YEAR(jaar_zip[[#This Row],[Datum]])-1,2),RIGHT(YEAR(jaar_zip[[#This Row],[Datum]]),2))&amp;"-"&amp; TEXT(WEEKNUM(jaar_zip[[#This Row],[Datum]],21),"00")</f>
        <v>24-33</v>
      </c>
      <c r="L777" s="101">
        <f>MONTH(jaar_zip[[#This Row],[Datum]])</f>
        <v>8</v>
      </c>
      <c r="M777" s="101">
        <f>IF(ISNUMBER(jaar_zip[[#This Row],[etmaaltemperatuur]]),IF(jaar_zip[[#This Row],[etmaaltemperatuur]]&lt;stookgrens,stookgrens-jaar_zip[[#This Row],[etmaaltemperatuur]],0),"")</f>
        <v>0</v>
      </c>
      <c r="N777" s="101">
        <f>IF(ISNUMBER(jaar_zip[[#This Row],[graaddagen]]),IF(OR(MONTH(jaar_zip[[#This Row],[Datum]])=1,MONTH(jaar_zip[[#This Row],[Datum]])=2,MONTH(jaar_zip[[#This Row],[Datum]])=11,MONTH(jaar_zip[[#This Row],[Datum]])=12),1.1,IF(OR(MONTH(jaar_zip[[#This Row],[Datum]])=3,MONTH(jaar_zip[[#This Row],[Datum]])=10),1,0.8))*jaar_zip[[#This Row],[graaddagen]],"")</f>
        <v>0</v>
      </c>
      <c r="O777" s="101">
        <f>IF(ISNUMBER(jaar_zip[[#This Row],[etmaaltemperatuur]]),IF(jaar_zip[[#This Row],[etmaaltemperatuur]]&gt;stookgrens,jaar_zip[[#This Row],[etmaaltemperatuur]]-stookgrens,0),"")</f>
        <v>3</v>
      </c>
    </row>
    <row r="778" spans="1:15" x14ac:dyDescent="0.25">
      <c r="A778">
        <v>240</v>
      </c>
      <c r="B778">
        <v>20240816</v>
      </c>
      <c r="C778">
        <v>3.7</v>
      </c>
      <c r="D778">
        <v>19.5</v>
      </c>
      <c r="E778">
        <v>993</v>
      </c>
      <c r="F778">
        <v>9.1999999999999993</v>
      </c>
      <c r="G778">
        <v>1014.1</v>
      </c>
      <c r="H778">
        <v>85</v>
      </c>
      <c r="I778" s="101" t="s">
        <v>14</v>
      </c>
      <c r="J778" s="1">
        <f>DATEVALUE(RIGHT(jaar_zip[[#This Row],[YYYYMMDD]],2)&amp;"-"&amp;MID(jaar_zip[[#This Row],[YYYYMMDD]],5,2)&amp;"-"&amp;LEFT(jaar_zip[[#This Row],[YYYYMMDD]],4))</f>
        <v>45520</v>
      </c>
      <c r="K778" s="101" t="str">
        <f>IF(AND(VALUE(MONTH(jaar_zip[[#This Row],[Datum]]))=1,VALUE(WEEKNUM(jaar_zip[[#This Row],[Datum]],21))&gt;51),RIGHT(YEAR(jaar_zip[[#This Row],[Datum]])-1,2),RIGHT(YEAR(jaar_zip[[#This Row],[Datum]]),2))&amp;"-"&amp; TEXT(WEEKNUM(jaar_zip[[#This Row],[Datum]],21),"00")</f>
        <v>24-33</v>
      </c>
      <c r="L778" s="101">
        <f>MONTH(jaar_zip[[#This Row],[Datum]])</f>
        <v>8</v>
      </c>
      <c r="M778" s="101">
        <f>IF(ISNUMBER(jaar_zip[[#This Row],[etmaaltemperatuur]]),IF(jaar_zip[[#This Row],[etmaaltemperatuur]]&lt;stookgrens,stookgrens-jaar_zip[[#This Row],[etmaaltemperatuur]],0),"")</f>
        <v>0</v>
      </c>
      <c r="N778" s="101">
        <f>IF(ISNUMBER(jaar_zip[[#This Row],[graaddagen]]),IF(OR(MONTH(jaar_zip[[#This Row],[Datum]])=1,MONTH(jaar_zip[[#This Row],[Datum]])=2,MONTH(jaar_zip[[#This Row],[Datum]])=11,MONTH(jaar_zip[[#This Row],[Datum]])=12),1.1,IF(OR(MONTH(jaar_zip[[#This Row],[Datum]])=3,MONTH(jaar_zip[[#This Row],[Datum]])=10),1,0.8))*jaar_zip[[#This Row],[graaddagen]],"")</f>
        <v>0</v>
      </c>
      <c r="O778" s="101">
        <f>IF(ISNUMBER(jaar_zip[[#This Row],[etmaaltemperatuur]]),IF(jaar_zip[[#This Row],[etmaaltemperatuur]]&gt;stookgrens,jaar_zip[[#This Row],[etmaaltemperatuur]]-stookgrens,0),"")</f>
        <v>1.5</v>
      </c>
    </row>
    <row r="779" spans="1:15" x14ac:dyDescent="0.25">
      <c r="A779">
        <v>240</v>
      </c>
      <c r="B779">
        <v>20240817</v>
      </c>
      <c r="C779">
        <v>1.8</v>
      </c>
      <c r="D779">
        <v>18.3</v>
      </c>
      <c r="E779">
        <v>1947</v>
      </c>
      <c r="F779">
        <v>0</v>
      </c>
      <c r="G779">
        <v>1013.1</v>
      </c>
      <c r="H779">
        <v>70</v>
      </c>
      <c r="I779" s="101" t="s">
        <v>14</v>
      </c>
      <c r="J779" s="1">
        <f>DATEVALUE(RIGHT(jaar_zip[[#This Row],[YYYYMMDD]],2)&amp;"-"&amp;MID(jaar_zip[[#This Row],[YYYYMMDD]],5,2)&amp;"-"&amp;LEFT(jaar_zip[[#This Row],[YYYYMMDD]],4))</f>
        <v>45521</v>
      </c>
      <c r="K779" s="101" t="str">
        <f>IF(AND(VALUE(MONTH(jaar_zip[[#This Row],[Datum]]))=1,VALUE(WEEKNUM(jaar_zip[[#This Row],[Datum]],21))&gt;51),RIGHT(YEAR(jaar_zip[[#This Row],[Datum]])-1,2),RIGHT(YEAR(jaar_zip[[#This Row],[Datum]]),2))&amp;"-"&amp; TEXT(WEEKNUM(jaar_zip[[#This Row],[Datum]],21),"00")</f>
        <v>24-33</v>
      </c>
      <c r="L779" s="101">
        <f>MONTH(jaar_zip[[#This Row],[Datum]])</f>
        <v>8</v>
      </c>
      <c r="M779" s="101">
        <f>IF(ISNUMBER(jaar_zip[[#This Row],[etmaaltemperatuur]]),IF(jaar_zip[[#This Row],[etmaaltemperatuur]]&lt;stookgrens,stookgrens-jaar_zip[[#This Row],[etmaaltemperatuur]],0),"")</f>
        <v>0</v>
      </c>
      <c r="N779" s="101">
        <f>IF(ISNUMBER(jaar_zip[[#This Row],[graaddagen]]),IF(OR(MONTH(jaar_zip[[#This Row],[Datum]])=1,MONTH(jaar_zip[[#This Row],[Datum]])=2,MONTH(jaar_zip[[#This Row],[Datum]])=11,MONTH(jaar_zip[[#This Row],[Datum]])=12),1.1,IF(OR(MONTH(jaar_zip[[#This Row],[Datum]])=3,MONTH(jaar_zip[[#This Row],[Datum]])=10),1,0.8))*jaar_zip[[#This Row],[graaddagen]],"")</f>
        <v>0</v>
      </c>
      <c r="O779" s="101">
        <f>IF(ISNUMBER(jaar_zip[[#This Row],[etmaaltemperatuur]]),IF(jaar_zip[[#This Row],[etmaaltemperatuur]]&gt;stookgrens,jaar_zip[[#This Row],[etmaaltemperatuur]]-stookgrens,0),"")</f>
        <v>0.30000000000000071</v>
      </c>
    </row>
    <row r="780" spans="1:15" x14ac:dyDescent="0.25">
      <c r="A780">
        <v>240</v>
      </c>
      <c r="B780">
        <v>20240818</v>
      </c>
      <c r="C780">
        <v>2.8</v>
      </c>
      <c r="D780">
        <v>17.899999999999999</v>
      </c>
      <c r="E780">
        <v>1788</v>
      </c>
      <c r="F780">
        <v>0</v>
      </c>
      <c r="G780">
        <v>1013.3</v>
      </c>
      <c r="H780">
        <v>71</v>
      </c>
      <c r="I780" s="101" t="s">
        <v>14</v>
      </c>
      <c r="J780" s="1">
        <f>DATEVALUE(RIGHT(jaar_zip[[#This Row],[YYYYMMDD]],2)&amp;"-"&amp;MID(jaar_zip[[#This Row],[YYYYMMDD]],5,2)&amp;"-"&amp;LEFT(jaar_zip[[#This Row],[YYYYMMDD]],4))</f>
        <v>45522</v>
      </c>
      <c r="K780" s="101" t="str">
        <f>IF(AND(VALUE(MONTH(jaar_zip[[#This Row],[Datum]]))=1,VALUE(WEEKNUM(jaar_zip[[#This Row],[Datum]],21))&gt;51),RIGHT(YEAR(jaar_zip[[#This Row],[Datum]])-1,2),RIGHT(YEAR(jaar_zip[[#This Row],[Datum]]),2))&amp;"-"&amp; TEXT(WEEKNUM(jaar_zip[[#This Row],[Datum]],21),"00")</f>
        <v>24-33</v>
      </c>
      <c r="L780" s="101">
        <f>MONTH(jaar_zip[[#This Row],[Datum]])</f>
        <v>8</v>
      </c>
      <c r="M780" s="101">
        <f>IF(ISNUMBER(jaar_zip[[#This Row],[etmaaltemperatuur]]),IF(jaar_zip[[#This Row],[etmaaltemperatuur]]&lt;stookgrens,stookgrens-jaar_zip[[#This Row],[etmaaltemperatuur]],0),"")</f>
        <v>0.10000000000000142</v>
      </c>
      <c r="N780" s="101">
        <f>IF(ISNUMBER(jaar_zip[[#This Row],[graaddagen]]),IF(OR(MONTH(jaar_zip[[#This Row],[Datum]])=1,MONTH(jaar_zip[[#This Row],[Datum]])=2,MONTH(jaar_zip[[#This Row],[Datum]])=11,MONTH(jaar_zip[[#This Row],[Datum]])=12),1.1,IF(OR(MONTH(jaar_zip[[#This Row],[Datum]])=3,MONTH(jaar_zip[[#This Row],[Datum]])=10),1,0.8))*jaar_zip[[#This Row],[graaddagen]],"")</f>
        <v>8.000000000000114E-2</v>
      </c>
      <c r="O780" s="101">
        <f>IF(ISNUMBER(jaar_zip[[#This Row],[etmaaltemperatuur]]),IF(jaar_zip[[#This Row],[etmaaltemperatuur]]&gt;stookgrens,jaar_zip[[#This Row],[etmaaltemperatuur]]-stookgrens,0),"")</f>
        <v>0</v>
      </c>
    </row>
    <row r="781" spans="1:15" x14ac:dyDescent="0.25">
      <c r="A781">
        <v>240</v>
      </c>
      <c r="B781">
        <v>20240819</v>
      </c>
      <c r="C781">
        <v>3.8</v>
      </c>
      <c r="D781">
        <v>18.399999999999999</v>
      </c>
      <c r="E781">
        <v>1919</v>
      </c>
      <c r="F781">
        <v>0</v>
      </c>
      <c r="G781">
        <v>1016.8</v>
      </c>
      <c r="H781">
        <v>69</v>
      </c>
      <c r="I781" s="101" t="s">
        <v>14</v>
      </c>
      <c r="J781" s="1">
        <f>DATEVALUE(RIGHT(jaar_zip[[#This Row],[YYYYMMDD]],2)&amp;"-"&amp;MID(jaar_zip[[#This Row],[YYYYMMDD]],5,2)&amp;"-"&amp;LEFT(jaar_zip[[#This Row],[YYYYMMDD]],4))</f>
        <v>45523</v>
      </c>
      <c r="K781" s="101" t="str">
        <f>IF(AND(VALUE(MONTH(jaar_zip[[#This Row],[Datum]]))=1,VALUE(WEEKNUM(jaar_zip[[#This Row],[Datum]],21))&gt;51),RIGHT(YEAR(jaar_zip[[#This Row],[Datum]])-1,2),RIGHT(YEAR(jaar_zip[[#This Row],[Datum]]),2))&amp;"-"&amp; TEXT(WEEKNUM(jaar_zip[[#This Row],[Datum]],21),"00")</f>
        <v>24-34</v>
      </c>
      <c r="L781" s="101">
        <f>MONTH(jaar_zip[[#This Row],[Datum]])</f>
        <v>8</v>
      </c>
      <c r="M781" s="101">
        <f>IF(ISNUMBER(jaar_zip[[#This Row],[etmaaltemperatuur]]),IF(jaar_zip[[#This Row],[etmaaltemperatuur]]&lt;stookgrens,stookgrens-jaar_zip[[#This Row],[etmaaltemperatuur]],0),"")</f>
        <v>0</v>
      </c>
      <c r="N781" s="101">
        <f>IF(ISNUMBER(jaar_zip[[#This Row],[graaddagen]]),IF(OR(MONTH(jaar_zip[[#This Row],[Datum]])=1,MONTH(jaar_zip[[#This Row],[Datum]])=2,MONTH(jaar_zip[[#This Row],[Datum]])=11,MONTH(jaar_zip[[#This Row],[Datum]])=12),1.1,IF(OR(MONTH(jaar_zip[[#This Row],[Datum]])=3,MONTH(jaar_zip[[#This Row],[Datum]])=10),1,0.8))*jaar_zip[[#This Row],[graaddagen]],"")</f>
        <v>0</v>
      </c>
      <c r="O781" s="101">
        <f>IF(ISNUMBER(jaar_zip[[#This Row],[etmaaltemperatuur]]),IF(jaar_zip[[#This Row],[etmaaltemperatuur]]&gt;stookgrens,jaar_zip[[#This Row],[etmaaltemperatuur]]-stookgrens,0),"")</f>
        <v>0.39999999999999858</v>
      </c>
    </row>
    <row r="782" spans="1:15" x14ac:dyDescent="0.25">
      <c r="A782">
        <v>240</v>
      </c>
      <c r="B782">
        <v>20240820</v>
      </c>
      <c r="C782">
        <v>4.9000000000000004</v>
      </c>
      <c r="D782">
        <v>17.8</v>
      </c>
      <c r="E782">
        <v>825</v>
      </c>
      <c r="F782">
        <v>15.5</v>
      </c>
      <c r="G782">
        <v>1010.4</v>
      </c>
      <c r="H782">
        <v>83</v>
      </c>
      <c r="I782" s="101" t="s">
        <v>14</v>
      </c>
      <c r="J782" s="1">
        <f>DATEVALUE(RIGHT(jaar_zip[[#This Row],[YYYYMMDD]],2)&amp;"-"&amp;MID(jaar_zip[[#This Row],[YYYYMMDD]],5,2)&amp;"-"&amp;LEFT(jaar_zip[[#This Row],[YYYYMMDD]],4))</f>
        <v>45524</v>
      </c>
      <c r="K782" s="101" t="str">
        <f>IF(AND(VALUE(MONTH(jaar_zip[[#This Row],[Datum]]))=1,VALUE(WEEKNUM(jaar_zip[[#This Row],[Datum]],21))&gt;51),RIGHT(YEAR(jaar_zip[[#This Row],[Datum]])-1,2),RIGHT(YEAR(jaar_zip[[#This Row],[Datum]]),2))&amp;"-"&amp; TEXT(WEEKNUM(jaar_zip[[#This Row],[Datum]],21),"00")</f>
        <v>24-34</v>
      </c>
      <c r="L782" s="101">
        <f>MONTH(jaar_zip[[#This Row],[Datum]])</f>
        <v>8</v>
      </c>
      <c r="M782" s="101">
        <f>IF(ISNUMBER(jaar_zip[[#This Row],[etmaaltemperatuur]]),IF(jaar_zip[[#This Row],[etmaaltemperatuur]]&lt;stookgrens,stookgrens-jaar_zip[[#This Row],[etmaaltemperatuur]],0),"")</f>
        <v>0.19999999999999929</v>
      </c>
      <c r="N782" s="101">
        <f>IF(ISNUMBER(jaar_zip[[#This Row],[graaddagen]]),IF(OR(MONTH(jaar_zip[[#This Row],[Datum]])=1,MONTH(jaar_zip[[#This Row],[Datum]])=2,MONTH(jaar_zip[[#This Row],[Datum]])=11,MONTH(jaar_zip[[#This Row],[Datum]])=12),1.1,IF(OR(MONTH(jaar_zip[[#This Row],[Datum]])=3,MONTH(jaar_zip[[#This Row],[Datum]])=10),1,0.8))*jaar_zip[[#This Row],[graaddagen]],"")</f>
        <v>0.15999999999999945</v>
      </c>
      <c r="O782" s="101">
        <f>IF(ISNUMBER(jaar_zip[[#This Row],[etmaaltemperatuur]]),IF(jaar_zip[[#This Row],[etmaaltemperatuur]]&gt;stookgrens,jaar_zip[[#This Row],[etmaaltemperatuur]]-stookgrens,0),"")</f>
        <v>0</v>
      </c>
    </row>
    <row r="783" spans="1:15" x14ac:dyDescent="0.25">
      <c r="A783">
        <v>240</v>
      </c>
      <c r="B783">
        <v>20240821</v>
      </c>
      <c r="C783">
        <v>6.8</v>
      </c>
      <c r="D783">
        <v>16.600000000000001</v>
      </c>
      <c r="E783">
        <v>1844</v>
      </c>
      <c r="F783">
        <v>0.1</v>
      </c>
      <c r="G783">
        <v>1015.3</v>
      </c>
      <c r="H783">
        <v>66</v>
      </c>
      <c r="I783" s="101" t="s">
        <v>14</v>
      </c>
      <c r="J783" s="1">
        <f>DATEVALUE(RIGHT(jaar_zip[[#This Row],[YYYYMMDD]],2)&amp;"-"&amp;MID(jaar_zip[[#This Row],[YYYYMMDD]],5,2)&amp;"-"&amp;LEFT(jaar_zip[[#This Row],[YYYYMMDD]],4))</f>
        <v>45525</v>
      </c>
      <c r="K783" s="101" t="str">
        <f>IF(AND(VALUE(MONTH(jaar_zip[[#This Row],[Datum]]))=1,VALUE(WEEKNUM(jaar_zip[[#This Row],[Datum]],21))&gt;51),RIGHT(YEAR(jaar_zip[[#This Row],[Datum]])-1,2),RIGHT(YEAR(jaar_zip[[#This Row],[Datum]]),2))&amp;"-"&amp; TEXT(WEEKNUM(jaar_zip[[#This Row],[Datum]],21),"00")</f>
        <v>24-34</v>
      </c>
      <c r="L783" s="101">
        <f>MONTH(jaar_zip[[#This Row],[Datum]])</f>
        <v>8</v>
      </c>
      <c r="M783" s="101">
        <f>IF(ISNUMBER(jaar_zip[[#This Row],[etmaaltemperatuur]]),IF(jaar_zip[[#This Row],[etmaaltemperatuur]]&lt;stookgrens,stookgrens-jaar_zip[[#This Row],[etmaaltemperatuur]],0),"")</f>
        <v>1.3999999999999986</v>
      </c>
      <c r="N783" s="101">
        <f>IF(ISNUMBER(jaar_zip[[#This Row],[graaddagen]]),IF(OR(MONTH(jaar_zip[[#This Row],[Datum]])=1,MONTH(jaar_zip[[#This Row],[Datum]])=2,MONTH(jaar_zip[[#This Row],[Datum]])=11,MONTH(jaar_zip[[#This Row],[Datum]])=12),1.1,IF(OR(MONTH(jaar_zip[[#This Row],[Datum]])=3,MONTH(jaar_zip[[#This Row],[Datum]])=10),1,0.8))*jaar_zip[[#This Row],[graaddagen]],"")</f>
        <v>1.119999999999999</v>
      </c>
      <c r="O783" s="101">
        <f>IF(ISNUMBER(jaar_zip[[#This Row],[etmaaltemperatuur]]),IF(jaar_zip[[#This Row],[etmaaltemperatuur]]&gt;stookgrens,jaar_zip[[#This Row],[etmaaltemperatuur]]-stookgrens,0),"")</f>
        <v>0</v>
      </c>
    </row>
    <row r="784" spans="1:15" x14ac:dyDescent="0.25">
      <c r="A784">
        <v>240</v>
      </c>
      <c r="B784">
        <v>20240822</v>
      </c>
      <c r="C784">
        <v>8.1999999999999993</v>
      </c>
      <c r="D784">
        <v>19.2</v>
      </c>
      <c r="E784">
        <v>1242</v>
      </c>
      <c r="F784">
        <v>-0.1</v>
      </c>
      <c r="G784">
        <v>1008.7</v>
      </c>
      <c r="H784">
        <v>64</v>
      </c>
      <c r="I784" s="101" t="s">
        <v>14</v>
      </c>
      <c r="J784" s="1">
        <f>DATEVALUE(RIGHT(jaar_zip[[#This Row],[YYYYMMDD]],2)&amp;"-"&amp;MID(jaar_zip[[#This Row],[YYYYMMDD]],5,2)&amp;"-"&amp;LEFT(jaar_zip[[#This Row],[YYYYMMDD]],4))</f>
        <v>45526</v>
      </c>
      <c r="K784" s="101" t="str">
        <f>IF(AND(VALUE(MONTH(jaar_zip[[#This Row],[Datum]]))=1,VALUE(WEEKNUM(jaar_zip[[#This Row],[Datum]],21))&gt;51),RIGHT(YEAR(jaar_zip[[#This Row],[Datum]])-1,2),RIGHT(YEAR(jaar_zip[[#This Row],[Datum]]),2))&amp;"-"&amp; TEXT(WEEKNUM(jaar_zip[[#This Row],[Datum]],21),"00")</f>
        <v>24-34</v>
      </c>
      <c r="L784" s="101">
        <f>MONTH(jaar_zip[[#This Row],[Datum]])</f>
        <v>8</v>
      </c>
      <c r="M784" s="101">
        <f>IF(ISNUMBER(jaar_zip[[#This Row],[etmaaltemperatuur]]),IF(jaar_zip[[#This Row],[etmaaltemperatuur]]&lt;stookgrens,stookgrens-jaar_zip[[#This Row],[etmaaltemperatuur]],0),"")</f>
        <v>0</v>
      </c>
      <c r="N784" s="101">
        <f>IF(ISNUMBER(jaar_zip[[#This Row],[graaddagen]]),IF(OR(MONTH(jaar_zip[[#This Row],[Datum]])=1,MONTH(jaar_zip[[#This Row],[Datum]])=2,MONTH(jaar_zip[[#This Row],[Datum]])=11,MONTH(jaar_zip[[#This Row],[Datum]])=12),1.1,IF(OR(MONTH(jaar_zip[[#This Row],[Datum]])=3,MONTH(jaar_zip[[#This Row],[Datum]])=10),1,0.8))*jaar_zip[[#This Row],[graaddagen]],"")</f>
        <v>0</v>
      </c>
      <c r="O784" s="101">
        <f>IF(ISNUMBER(jaar_zip[[#This Row],[etmaaltemperatuur]]),IF(jaar_zip[[#This Row],[etmaaltemperatuur]]&gt;stookgrens,jaar_zip[[#This Row],[etmaaltemperatuur]]-stookgrens,0),"")</f>
        <v>1.1999999999999993</v>
      </c>
    </row>
    <row r="785" spans="1:15" x14ac:dyDescent="0.25">
      <c r="A785">
        <v>240</v>
      </c>
      <c r="B785">
        <v>20240823</v>
      </c>
      <c r="C785">
        <v>7.6</v>
      </c>
      <c r="D785">
        <v>19</v>
      </c>
      <c r="E785">
        <v>1234</v>
      </c>
      <c r="F785">
        <v>2.2999999999999998</v>
      </c>
      <c r="G785">
        <v>1005.6</v>
      </c>
      <c r="H785">
        <v>73</v>
      </c>
      <c r="I785" s="101" t="s">
        <v>14</v>
      </c>
      <c r="J785" s="1">
        <f>DATEVALUE(RIGHT(jaar_zip[[#This Row],[YYYYMMDD]],2)&amp;"-"&amp;MID(jaar_zip[[#This Row],[YYYYMMDD]],5,2)&amp;"-"&amp;LEFT(jaar_zip[[#This Row],[YYYYMMDD]],4))</f>
        <v>45527</v>
      </c>
      <c r="K785" s="101" t="str">
        <f>IF(AND(VALUE(MONTH(jaar_zip[[#This Row],[Datum]]))=1,VALUE(WEEKNUM(jaar_zip[[#This Row],[Datum]],21))&gt;51),RIGHT(YEAR(jaar_zip[[#This Row],[Datum]])-1,2),RIGHT(YEAR(jaar_zip[[#This Row],[Datum]]),2))&amp;"-"&amp; TEXT(WEEKNUM(jaar_zip[[#This Row],[Datum]],21),"00")</f>
        <v>24-34</v>
      </c>
      <c r="L785" s="101">
        <f>MONTH(jaar_zip[[#This Row],[Datum]])</f>
        <v>8</v>
      </c>
      <c r="M785" s="101">
        <f>IF(ISNUMBER(jaar_zip[[#This Row],[etmaaltemperatuur]]),IF(jaar_zip[[#This Row],[etmaaltemperatuur]]&lt;stookgrens,stookgrens-jaar_zip[[#This Row],[etmaaltemperatuur]],0),"")</f>
        <v>0</v>
      </c>
      <c r="N785" s="101">
        <f>IF(ISNUMBER(jaar_zip[[#This Row],[graaddagen]]),IF(OR(MONTH(jaar_zip[[#This Row],[Datum]])=1,MONTH(jaar_zip[[#This Row],[Datum]])=2,MONTH(jaar_zip[[#This Row],[Datum]])=11,MONTH(jaar_zip[[#This Row],[Datum]])=12),1.1,IF(OR(MONTH(jaar_zip[[#This Row],[Datum]])=3,MONTH(jaar_zip[[#This Row],[Datum]])=10),1,0.8))*jaar_zip[[#This Row],[graaddagen]],"")</f>
        <v>0</v>
      </c>
      <c r="O785" s="101">
        <f>IF(ISNUMBER(jaar_zip[[#This Row],[etmaaltemperatuur]]),IF(jaar_zip[[#This Row],[etmaaltemperatuur]]&gt;stookgrens,jaar_zip[[#This Row],[etmaaltemperatuur]]-stookgrens,0),"")</f>
        <v>1</v>
      </c>
    </row>
    <row r="786" spans="1:15" x14ac:dyDescent="0.25">
      <c r="A786">
        <v>240</v>
      </c>
      <c r="B786">
        <v>20240824</v>
      </c>
      <c r="C786">
        <v>5.4</v>
      </c>
      <c r="D786">
        <v>18.2</v>
      </c>
      <c r="E786">
        <v>821</v>
      </c>
      <c r="F786">
        <v>12.4</v>
      </c>
      <c r="G786">
        <v>1005.9</v>
      </c>
      <c r="H786">
        <v>86</v>
      </c>
      <c r="I786" s="101" t="s">
        <v>14</v>
      </c>
      <c r="J786" s="1">
        <f>DATEVALUE(RIGHT(jaar_zip[[#This Row],[YYYYMMDD]],2)&amp;"-"&amp;MID(jaar_zip[[#This Row],[YYYYMMDD]],5,2)&amp;"-"&amp;LEFT(jaar_zip[[#This Row],[YYYYMMDD]],4))</f>
        <v>45528</v>
      </c>
      <c r="K786" s="101" t="str">
        <f>IF(AND(VALUE(MONTH(jaar_zip[[#This Row],[Datum]]))=1,VALUE(WEEKNUM(jaar_zip[[#This Row],[Datum]],21))&gt;51),RIGHT(YEAR(jaar_zip[[#This Row],[Datum]])-1,2),RIGHT(YEAR(jaar_zip[[#This Row],[Datum]]),2))&amp;"-"&amp; TEXT(WEEKNUM(jaar_zip[[#This Row],[Datum]],21),"00")</f>
        <v>24-34</v>
      </c>
      <c r="L786" s="101">
        <f>MONTH(jaar_zip[[#This Row],[Datum]])</f>
        <v>8</v>
      </c>
      <c r="M786" s="101">
        <f>IF(ISNUMBER(jaar_zip[[#This Row],[etmaaltemperatuur]]),IF(jaar_zip[[#This Row],[etmaaltemperatuur]]&lt;stookgrens,stookgrens-jaar_zip[[#This Row],[etmaaltemperatuur]],0),"")</f>
        <v>0</v>
      </c>
      <c r="N786" s="101">
        <f>IF(ISNUMBER(jaar_zip[[#This Row],[graaddagen]]),IF(OR(MONTH(jaar_zip[[#This Row],[Datum]])=1,MONTH(jaar_zip[[#This Row],[Datum]])=2,MONTH(jaar_zip[[#This Row],[Datum]])=11,MONTH(jaar_zip[[#This Row],[Datum]])=12),1.1,IF(OR(MONTH(jaar_zip[[#This Row],[Datum]])=3,MONTH(jaar_zip[[#This Row],[Datum]])=10),1,0.8))*jaar_zip[[#This Row],[graaddagen]],"")</f>
        <v>0</v>
      </c>
      <c r="O786" s="101">
        <f>IF(ISNUMBER(jaar_zip[[#This Row],[etmaaltemperatuur]]),IF(jaar_zip[[#This Row],[etmaaltemperatuur]]&gt;stookgrens,jaar_zip[[#This Row],[etmaaltemperatuur]]-stookgrens,0),"")</f>
        <v>0.19999999999999929</v>
      </c>
    </row>
    <row r="787" spans="1:15" x14ac:dyDescent="0.25">
      <c r="A787">
        <v>240</v>
      </c>
      <c r="B787">
        <v>20240825</v>
      </c>
      <c r="C787">
        <v>6.1</v>
      </c>
      <c r="D787">
        <v>16.600000000000001</v>
      </c>
      <c r="E787">
        <v>1776</v>
      </c>
      <c r="F787">
        <v>3.1</v>
      </c>
      <c r="G787">
        <v>1018.3</v>
      </c>
      <c r="H787">
        <v>70</v>
      </c>
      <c r="I787" s="101" t="s">
        <v>14</v>
      </c>
      <c r="J787" s="1">
        <f>DATEVALUE(RIGHT(jaar_zip[[#This Row],[YYYYMMDD]],2)&amp;"-"&amp;MID(jaar_zip[[#This Row],[YYYYMMDD]],5,2)&amp;"-"&amp;LEFT(jaar_zip[[#This Row],[YYYYMMDD]],4))</f>
        <v>45529</v>
      </c>
      <c r="K787" s="101" t="str">
        <f>IF(AND(VALUE(MONTH(jaar_zip[[#This Row],[Datum]]))=1,VALUE(WEEKNUM(jaar_zip[[#This Row],[Datum]],21))&gt;51),RIGHT(YEAR(jaar_zip[[#This Row],[Datum]])-1,2),RIGHT(YEAR(jaar_zip[[#This Row],[Datum]]),2))&amp;"-"&amp; TEXT(WEEKNUM(jaar_zip[[#This Row],[Datum]],21),"00")</f>
        <v>24-34</v>
      </c>
      <c r="L787" s="101">
        <f>MONTH(jaar_zip[[#This Row],[Datum]])</f>
        <v>8</v>
      </c>
      <c r="M787" s="101">
        <f>IF(ISNUMBER(jaar_zip[[#This Row],[etmaaltemperatuur]]),IF(jaar_zip[[#This Row],[etmaaltemperatuur]]&lt;stookgrens,stookgrens-jaar_zip[[#This Row],[etmaaltemperatuur]],0),"")</f>
        <v>1.3999999999999986</v>
      </c>
      <c r="N787" s="101">
        <f>IF(ISNUMBER(jaar_zip[[#This Row],[graaddagen]]),IF(OR(MONTH(jaar_zip[[#This Row],[Datum]])=1,MONTH(jaar_zip[[#This Row],[Datum]])=2,MONTH(jaar_zip[[#This Row],[Datum]])=11,MONTH(jaar_zip[[#This Row],[Datum]])=12),1.1,IF(OR(MONTH(jaar_zip[[#This Row],[Datum]])=3,MONTH(jaar_zip[[#This Row],[Datum]])=10),1,0.8))*jaar_zip[[#This Row],[graaddagen]],"")</f>
        <v>1.119999999999999</v>
      </c>
      <c r="O787" s="101">
        <f>IF(ISNUMBER(jaar_zip[[#This Row],[etmaaltemperatuur]]),IF(jaar_zip[[#This Row],[etmaaltemperatuur]]&gt;stookgrens,jaar_zip[[#This Row],[etmaaltemperatuur]]-stookgrens,0),"")</f>
        <v>0</v>
      </c>
    </row>
    <row r="788" spans="1:15" x14ac:dyDescent="0.25">
      <c r="A788">
        <v>240</v>
      </c>
      <c r="B788">
        <v>20240826</v>
      </c>
      <c r="C788">
        <v>5.4</v>
      </c>
      <c r="D788">
        <v>17.2</v>
      </c>
      <c r="E788">
        <v>1477</v>
      </c>
      <c r="F788">
        <v>0.3</v>
      </c>
      <c r="G788">
        <v>1020.8</v>
      </c>
      <c r="H788">
        <v>77</v>
      </c>
      <c r="I788" s="101" t="s">
        <v>14</v>
      </c>
      <c r="J788" s="1">
        <f>DATEVALUE(RIGHT(jaar_zip[[#This Row],[YYYYMMDD]],2)&amp;"-"&amp;MID(jaar_zip[[#This Row],[YYYYMMDD]],5,2)&amp;"-"&amp;LEFT(jaar_zip[[#This Row],[YYYYMMDD]],4))</f>
        <v>45530</v>
      </c>
      <c r="K788" s="101" t="str">
        <f>IF(AND(VALUE(MONTH(jaar_zip[[#This Row],[Datum]]))=1,VALUE(WEEKNUM(jaar_zip[[#This Row],[Datum]],21))&gt;51),RIGHT(YEAR(jaar_zip[[#This Row],[Datum]])-1,2),RIGHT(YEAR(jaar_zip[[#This Row],[Datum]]),2))&amp;"-"&amp; TEXT(WEEKNUM(jaar_zip[[#This Row],[Datum]],21),"00")</f>
        <v>24-35</v>
      </c>
      <c r="L788" s="101">
        <f>MONTH(jaar_zip[[#This Row],[Datum]])</f>
        <v>8</v>
      </c>
      <c r="M788" s="101">
        <f>IF(ISNUMBER(jaar_zip[[#This Row],[etmaaltemperatuur]]),IF(jaar_zip[[#This Row],[etmaaltemperatuur]]&lt;stookgrens,stookgrens-jaar_zip[[#This Row],[etmaaltemperatuur]],0),"")</f>
        <v>0.80000000000000071</v>
      </c>
      <c r="N788" s="101">
        <f>IF(ISNUMBER(jaar_zip[[#This Row],[graaddagen]]),IF(OR(MONTH(jaar_zip[[#This Row],[Datum]])=1,MONTH(jaar_zip[[#This Row],[Datum]])=2,MONTH(jaar_zip[[#This Row],[Datum]])=11,MONTH(jaar_zip[[#This Row],[Datum]])=12),1.1,IF(OR(MONTH(jaar_zip[[#This Row],[Datum]])=3,MONTH(jaar_zip[[#This Row],[Datum]])=10),1,0.8))*jaar_zip[[#This Row],[graaddagen]],"")</f>
        <v>0.64000000000000057</v>
      </c>
      <c r="O788" s="101">
        <f>IF(ISNUMBER(jaar_zip[[#This Row],[etmaaltemperatuur]]),IF(jaar_zip[[#This Row],[etmaaltemperatuur]]&gt;stookgrens,jaar_zip[[#This Row],[etmaaltemperatuur]]-stookgrens,0),"")</f>
        <v>0</v>
      </c>
    </row>
    <row r="789" spans="1:15" x14ac:dyDescent="0.25">
      <c r="A789">
        <v>240</v>
      </c>
      <c r="B789">
        <v>20240827</v>
      </c>
      <c r="C789">
        <v>2.9</v>
      </c>
      <c r="D789">
        <v>18.3</v>
      </c>
      <c r="E789">
        <v>2069</v>
      </c>
      <c r="F789">
        <v>0</v>
      </c>
      <c r="G789">
        <v>1020.3</v>
      </c>
      <c r="H789">
        <v>72</v>
      </c>
      <c r="I789" s="101" t="s">
        <v>14</v>
      </c>
      <c r="J789" s="1">
        <f>DATEVALUE(RIGHT(jaar_zip[[#This Row],[YYYYMMDD]],2)&amp;"-"&amp;MID(jaar_zip[[#This Row],[YYYYMMDD]],5,2)&amp;"-"&amp;LEFT(jaar_zip[[#This Row],[YYYYMMDD]],4))</f>
        <v>45531</v>
      </c>
      <c r="K789" s="101" t="str">
        <f>IF(AND(VALUE(MONTH(jaar_zip[[#This Row],[Datum]]))=1,VALUE(WEEKNUM(jaar_zip[[#This Row],[Datum]],21))&gt;51),RIGHT(YEAR(jaar_zip[[#This Row],[Datum]])-1,2),RIGHT(YEAR(jaar_zip[[#This Row],[Datum]]),2))&amp;"-"&amp; TEXT(WEEKNUM(jaar_zip[[#This Row],[Datum]],21),"00")</f>
        <v>24-35</v>
      </c>
      <c r="L789" s="101">
        <f>MONTH(jaar_zip[[#This Row],[Datum]])</f>
        <v>8</v>
      </c>
      <c r="M789" s="101">
        <f>IF(ISNUMBER(jaar_zip[[#This Row],[etmaaltemperatuur]]),IF(jaar_zip[[#This Row],[etmaaltemperatuur]]&lt;stookgrens,stookgrens-jaar_zip[[#This Row],[etmaaltemperatuur]],0),"")</f>
        <v>0</v>
      </c>
      <c r="N789" s="101">
        <f>IF(ISNUMBER(jaar_zip[[#This Row],[graaddagen]]),IF(OR(MONTH(jaar_zip[[#This Row],[Datum]])=1,MONTH(jaar_zip[[#This Row],[Datum]])=2,MONTH(jaar_zip[[#This Row],[Datum]])=11,MONTH(jaar_zip[[#This Row],[Datum]])=12),1.1,IF(OR(MONTH(jaar_zip[[#This Row],[Datum]])=3,MONTH(jaar_zip[[#This Row],[Datum]])=10),1,0.8))*jaar_zip[[#This Row],[graaddagen]],"")</f>
        <v>0</v>
      </c>
      <c r="O789" s="101">
        <f>IF(ISNUMBER(jaar_zip[[#This Row],[etmaaltemperatuur]]),IF(jaar_zip[[#This Row],[etmaaltemperatuur]]&gt;stookgrens,jaar_zip[[#This Row],[etmaaltemperatuur]]-stookgrens,0),"")</f>
        <v>0.30000000000000071</v>
      </c>
    </row>
    <row r="790" spans="1:15" x14ac:dyDescent="0.25">
      <c r="A790">
        <v>240</v>
      </c>
      <c r="B790">
        <v>20240828</v>
      </c>
      <c r="C790">
        <v>2.6</v>
      </c>
      <c r="D790">
        <v>21.7</v>
      </c>
      <c r="E790">
        <v>2026</v>
      </c>
      <c r="F790">
        <v>0</v>
      </c>
      <c r="G790">
        <v>1014.6</v>
      </c>
      <c r="H790">
        <v>72</v>
      </c>
      <c r="I790" s="101" t="s">
        <v>14</v>
      </c>
      <c r="J790" s="1">
        <f>DATEVALUE(RIGHT(jaar_zip[[#This Row],[YYYYMMDD]],2)&amp;"-"&amp;MID(jaar_zip[[#This Row],[YYYYMMDD]],5,2)&amp;"-"&amp;LEFT(jaar_zip[[#This Row],[YYYYMMDD]],4))</f>
        <v>45532</v>
      </c>
      <c r="K790" s="101" t="str">
        <f>IF(AND(VALUE(MONTH(jaar_zip[[#This Row],[Datum]]))=1,VALUE(WEEKNUM(jaar_zip[[#This Row],[Datum]],21))&gt;51),RIGHT(YEAR(jaar_zip[[#This Row],[Datum]])-1,2),RIGHT(YEAR(jaar_zip[[#This Row],[Datum]]),2))&amp;"-"&amp; TEXT(WEEKNUM(jaar_zip[[#This Row],[Datum]],21),"00")</f>
        <v>24-35</v>
      </c>
      <c r="L790" s="101">
        <f>MONTH(jaar_zip[[#This Row],[Datum]])</f>
        <v>8</v>
      </c>
      <c r="M790" s="101">
        <f>IF(ISNUMBER(jaar_zip[[#This Row],[etmaaltemperatuur]]),IF(jaar_zip[[#This Row],[etmaaltemperatuur]]&lt;stookgrens,stookgrens-jaar_zip[[#This Row],[etmaaltemperatuur]],0),"")</f>
        <v>0</v>
      </c>
      <c r="N790" s="101">
        <f>IF(ISNUMBER(jaar_zip[[#This Row],[graaddagen]]),IF(OR(MONTH(jaar_zip[[#This Row],[Datum]])=1,MONTH(jaar_zip[[#This Row],[Datum]])=2,MONTH(jaar_zip[[#This Row],[Datum]])=11,MONTH(jaar_zip[[#This Row],[Datum]])=12),1.1,IF(OR(MONTH(jaar_zip[[#This Row],[Datum]])=3,MONTH(jaar_zip[[#This Row],[Datum]])=10),1,0.8))*jaar_zip[[#This Row],[graaddagen]],"")</f>
        <v>0</v>
      </c>
      <c r="O790" s="101">
        <f>IF(ISNUMBER(jaar_zip[[#This Row],[etmaaltemperatuur]]),IF(jaar_zip[[#This Row],[etmaaltemperatuur]]&gt;stookgrens,jaar_zip[[#This Row],[etmaaltemperatuur]]-stookgrens,0),"")</f>
        <v>3.6999999999999993</v>
      </c>
    </row>
    <row r="791" spans="1:15" x14ac:dyDescent="0.25">
      <c r="A791">
        <v>240</v>
      </c>
      <c r="B791">
        <v>20240829</v>
      </c>
      <c r="C791">
        <v>3.1</v>
      </c>
      <c r="D791">
        <v>19.100000000000001</v>
      </c>
      <c r="E791">
        <v>1685</v>
      </c>
      <c r="F791">
        <v>0</v>
      </c>
      <c r="G791">
        <v>1017.1</v>
      </c>
      <c r="H791">
        <v>81</v>
      </c>
      <c r="I791" s="101" t="s">
        <v>14</v>
      </c>
      <c r="J791" s="1">
        <f>DATEVALUE(RIGHT(jaar_zip[[#This Row],[YYYYMMDD]],2)&amp;"-"&amp;MID(jaar_zip[[#This Row],[YYYYMMDD]],5,2)&amp;"-"&amp;LEFT(jaar_zip[[#This Row],[YYYYMMDD]],4))</f>
        <v>45533</v>
      </c>
      <c r="K791" s="101" t="str">
        <f>IF(AND(VALUE(MONTH(jaar_zip[[#This Row],[Datum]]))=1,VALUE(WEEKNUM(jaar_zip[[#This Row],[Datum]],21))&gt;51),RIGHT(YEAR(jaar_zip[[#This Row],[Datum]])-1,2),RIGHT(YEAR(jaar_zip[[#This Row],[Datum]]),2))&amp;"-"&amp; TEXT(WEEKNUM(jaar_zip[[#This Row],[Datum]],21),"00")</f>
        <v>24-35</v>
      </c>
      <c r="L791" s="101">
        <f>MONTH(jaar_zip[[#This Row],[Datum]])</f>
        <v>8</v>
      </c>
      <c r="M791" s="101">
        <f>IF(ISNUMBER(jaar_zip[[#This Row],[etmaaltemperatuur]]),IF(jaar_zip[[#This Row],[etmaaltemperatuur]]&lt;stookgrens,stookgrens-jaar_zip[[#This Row],[etmaaltemperatuur]],0),"")</f>
        <v>0</v>
      </c>
      <c r="N791" s="101">
        <f>IF(ISNUMBER(jaar_zip[[#This Row],[graaddagen]]),IF(OR(MONTH(jaar_zip[[#This Row],[Datum]])=1,MONTH(jaar_zip[[#This Row],[Datum]])=2,MONTH(jaar_zip[[#This Row],[Datum]])=11,MONTH(jaar_zip[[#This Row],[Datum]])=12),1.1,IF(OR(MONTH(jaar_zip[[#This Row],[Datum]])=3,MONTH(jaar_zip[[#This Row],[Datum]])=10),1,0.8))*jaar_zip[[#This Row],[graaddagen]],"")</f>
        <v>0</v>
      </c>
      <c r="O791" s="101">
        <f>IF(ISNUMBER(jaar_zip[[#This Row],[etmaaltemperatuur]]),IF(jaar_zip[[#This Row],[etmaaltemperatuur]]&gt;stookgrens,jaar_zip[[#This Row],[etmaaltemperatuur]]-stookgrens,0),"")</f>
        <v>1.1000000000000014</v>
      </c>
    </row>
    <row r="792" spans="1:15" x14ac:dyDescent="0.25">
      <c r="A792">
        <v>240</v>
      </c>
      <c r="B792">
        <v>20240830</v>
      </c>
      <c r="C792">
        <v>2.7</v>
      </c>
      <c r="D792">
        <v>17.7</v>
      </c>
      <c r="E792">
        <v>1626</v>
      </c>
      <c r="F792">
        <v>0</v>
      </c>
      <c r="G792">
        <v>1023.1</v>
      </c>
      <c r="H792">
        <v>75</v>
      </c>
      <c r="I792" s="101" t="s">
        <v>14</v>
      </c>
      <c r="J792" s="1">
        <f>DATEVALUE(RIGHT(jaar_zip[[#This Row],[YYYYMMDD]],2)&amp;"-"&amp;MID(jaar_zip[[#This Row],[YYYYMMDD]],5,2)&amp;"-"&amp;LEFT(jaar_zip[[#This Row],[YYYYMMDD]],4))</f>
        <v>45534</v>
      </c>
      <c r="K792" s="101" t="str">
        <f>IF(AND(VALUE(MONTH(jaar_zip[[#This Row],[Datum]]))=1,VALUE(WEEKNUM(jaar_zip[[#This Row],[Datum]],21))&gt;51),RIGHT(YEAR(jaar_zip[[#This Row],[Datum]])-1,2),RIGHT(YEAR(jaar_zip[[#This Row],[Datum]]),2))&amp;"-"&amp; TEXT(WEEKNUM(jaar_zip[[#This Row],[Datum]],21),"00")</f>
        <v>24-35</v>
      </c>
      <c r="L792" s="101">
        <f>MONTH(jaar_zip[[#This Row],[Datum]])</f>
        <v>8</v>
      </c>
      <c r="M792" s="101">
        <f>IF(ISNUMBER(jaar_zip[[#This Row],[etmaaltemperatuur]]),IF(jaar_zip[[#This Row],[etmaaltemperatuur]]&lt;stookgrens,stookgrens-jaar_zip[[#This Row],[etmaaltemperatuur]],0),"")</f>
        <v>0.30000000000000071</v>
      </c>
      <c r="N792" s="101">
        <f>IF(ISNUMBER(jaar_zip[[#This Row],[graaddagen]]),IF(OR(MONTH(jaar_zip[[#This Row],[Datum]])=1,MONTH(jaar_zip[[#This Row],[Datum]])=2,MONTH(jaar_zip[[#This Row],[Datum]])=11,MONTH(jaar_zip[[#This Row],[Datum]])=12),1.1,IF(OR(MONTH(jaar_zip[[#This Row],[Datum]])=3,MONTH(jaar_zip[[#This Row],[Datum]])=10),1,0.8))*jaar_zip[[#This Row],[graaddagen]],"")</f>
        <v>0.24000000000000057</v>
      </c>
      <c r="O792" s="101">
        <f>IF(ISNUMBER(jaar_zip[[#This Row],[etmaaltemperatuur]]),IF(jaar_zip[[#This Row],[etmaaltemperatuur]]&gt;stookgrens,jaar_zip[[#This Row],[etmaaltemperatuur]]-stookgrens,0),"")</f>
        <v>0</v>
      </c>
    </row>
    <row r="793" spans="1:15" x14ac:dyDescent="0.25">
      <c r="A793">
        <v>240</v>
      </c>
      <c r="B793">
        <v>20240831</v>
      </c>
      <c r="C793">
        <v>7</v>
      </c>
      <c r="D793">
        <v>18.399999999999999</v>
      </c>
      <c r="E793">
        <v>1851</v>
      </c>
      <c r="F793">
        <v>-0.1</v>
      </c>
      <c r="G793">
        <v>1023</v>
      </c>
      <c r="H793">
        <v>69</v>
      </c>
      <c r="I793" s="101" t="s">
        <v>14</v>
      </c>
      <c r="J793" s="1">
        <f>DATEVALUE(RIGHT(jaar_zip[[#This Row],[YYYYMMDD]],2)&amp;"-"&amp;MID(jaar_zip[[#This Row],[YYYYMMDD]],5,2)&amp;"-"&amp;LEFT(jaar_zip[[#This Row],[YYYYMMDD]],4))</f>
        <v>45535</v>
      </c>
      <c r="K793" s="101" t="str">
        <f>IF(AND(VALUE(MONTH(jaar_zip[[#This Row],[Datum]]))=1,VALUE(WEEKNUM(jaar_zip[[#This Row],[Datum]],21))&gt;51),RIGHT(YEAR(jaar_zip[[#This Row],[Datum]])-1,2),RIGHT(YEAR(jaar_zip[[#This Row],[Datum]]),2))&amp;"-"&amp; TEXT(WEEKNUM(jaar_zip[[#This Row],[Datum]],21),"00")</f>
        <v>24-35</v>
      </c>
      <c r="L793" s="101">
        <f>MONTH(jaar_zip[[#This Row],[Datum]])</f>
        <v>8</v>
      </c>
      <c r="M793" s="101">
        <f>IF(ISNUMBER(jaar_zip[[#This Row],[etmaaltemperatuur]]),IF(jaar_zip[[#This Row],[etmaaltemperatuur]]&lt;stookgrens,stookgrens-jaar_zip[[#This Row],[etmaaltemperatuur]],0),"")</f>
        <v>0</v>
      </c>
      <c r="N793" s="101">
        <f>IF(ISNUMBER(jaar_zip[[#This Row],[graaddagen]]),IF(OR(MONTH(jaar_zip[[#This Row],[Datum]])=1,MONTH(jaar_zip[[#This Row],[Datum]])=2,MONTH(jaar_zip[[#This Row],[Datum]])=11,MONTH(jaar_zip[[#This Row],[Datum]])=12),1.1,IF(OR(MONTH(jaar_zip[[#This Row],[Datum]])=3,MONTH(jaar_zip[[#This Row],[Datum]])=10),1,0.8))*jaar_zip[[#This Row],[graaddagen]],"")</f>
        <v>0</v>
      </c>
      <c r="O793" s="101">
        <f>IF(ISNUMBER(jaar_zip[[#This Row],[etmaaltemperatuur]]),IF(jaar_zip[[#This Row],[etmaaltemperatuur]]&gt;stookgrens,jaar_zip[[#This Row],[etmaaltemperatuur]]-stookgrens,0),"")</f>
        <v>0.39999999999999858</v>
      </c>
    </row>
    <row r="794" spans="1:15" x14ac:dyDescent="0.25">
      <c r="A794">
        <v>240</v>
      </c>
      <c r="B794">
        <v>20240901</v>
      </c>
      <c r="C794">
        <v>4.7</v>
      </c>
      <c r="D794">
        <v>21.6</v>
      </c>
      <c r="E794">
        <v>1753</v>
      </c>
      <c r="F794">
        <v>0</v>
      </c>
      <c r="G794">
        <v>1015.3</v>
      </c>
      <c r="H794">
        <v>74</v>
      </c>
      <c r="I794" s="101" t="s">
        <v>14</v>
      </c>
      <c r="J794" s="1">
        <f>DATEVALUE(RIGHT(jaar_zip[[#This Row],[YYYYMMDD]],2)&amp;"-"&amp;MID(jaar_zip[[#This Row],[YYYYMMDD]],5,2)&amp;"-"&amp;LEFT(jaar_zip[[#This Row],[YYYYMMDD]],4))</f>
        <v>45536</v>
      </c>
      <c r="K794" s="101" t="str">
        <f>IF(AND(VALUE(MONTH(jaar_zip[[#This Row],[Datum]]))=1,VALUE(WEEKNUM(jaar_zip[[#This Row],[Datum]],21))&gt;51),RIGHT(YEAR(jaar_zip[[#This Row],[Datum]])-1,2),RIGHT(YEAR(jaar_zip[[#This Row],[Datum]]),2))&amp;"-"&amp; TEXT(WEEKNUM(jaar_zip[[#This Row],[Datum]],21),"00")</f>
        <v>24-35</v>
      </c>
      <c r="L794" s="101">
        <f>MONTH(jaar_zip[[#This Row],[Datum]])</f>
        <v>9</v>
      </c>
      <c r="M794" s="101">
        <f>IF(ISNUMBER(jaar_zip[[#This Row],[etmaaltemperatuur]]),IF(jaar_zip[[#This Row],[etmaaltemperatuur]]&lt;stookgrens,stookgrens-jaar_zip[[#This Row],[etmaaltemperatuur]],0),"")</f>
        <v>0</v>
      </c>
      <c r="N794" s="101">
        <f>IF(ISNUMBER(jaar_zip[[#This Row],[graaddagen]]),IF(OR(MONTH(jaar_zip[[#This Row],[Datum]])=1,MONTH(jaar_zip[[#This Row],[Datum]])=2,MONTH(jaar_zip[[#This Row],[Datum]])=11,MONTH(jaar_zip[[#This Row],[Datum]])=12),1.1,IF(OR(MONTH(jaar_zip[[#This Row],[Datum]])=3,MONTH(jaar_zip[[#This Row],[Datum]])=10),1,0.8))*jaar_zip[[#This Row],[graaddagen]],"")</f>
        <v>0</v>
      </c>
      <c r="O794" s="101">
        <f>IF(ISNUMBER(jaar_zip[[#This Row],[etmaaltemperatuur]]),IF(jaar_zip[[#This Row],[etmaaltemperatuur]]&gt;stookgrens,jaar_zip[[#This Row],[etmaaltemperatuur]]-stookgrens,0),"")</f>
        <v>3.6000000000000014</v>
      </c>
    </row>
    <row r="795" spans="1:15" x14ac:dyDescent="0.25">
      <c r="A795">
        <v>240</v>
      </c>
      <c r="B795">
        <v>20240902</v>
      </c>
      <c r="C795">
        <v>2.5</v>
      </c>
      <c r="D795">
        <v>22.1</v>
      </c>
      <c r="E795">
        <v>1668</v>
      </c>
      <c r="F795">
        <v>1</v>
      </c>
      <c r="G795">
        <v>1011.9</v>
      </c>
      <c r="H795">
        <v>80</v>
      </c>
      <c r="I795" s="101" t="s">
        <v>14</v>
      </c>
      <c r="J795" s="1">
        <f>DATEVALUE(RIGHT(jaar_zip[[#This Row],[YYYYMMDD]],2)&amp;"-"&amp;MID(jaar_zip[[#This Row],[YYYYMMDD]],5,2)&amp;"-"&amp;LEFT(jaar_zip[[#This Row],[YYYYMMDD]],4))</f>
        <v>45537</v>
      </c>
      <c r="K795" s="101" t="str">
        <f>IF(AND(VALUE(MONTH(jaar_zip[[#This Row],[Datum]]))=1,VALUE(WEEKNUM(jaar_zip[[#This Row],[Datum]],21))&gt;51),RIGHT(YEAR(jaar_zip[[#This Row],[Datum]])-1,2),RIGHT(YEAR(jaar_zip[[#This Row],[Datum]]),2))&amp;"-"&amp; TEXT(WEEKNUM(jaar_zip[[#This Row],[Datum]],21),"00")</f>
        <v>24-36</v>
      </c>
      <c r="L795" s="101">
        <f>MONTH(jaar_zip[[#This Row],[Datum]])</f>
        <v>9</v>
      </c>
      <c r="M795" s="101">
        <f>IF(ISNUMBER(jaar_zip[[#This Row],[etmaaltemperatuur]]),IF(jaar_zip[[#This Row],[etmaaltemperatuur]]&lt;stookgrens,stookgrens-jaar_zip[[#This Row],[etmaaltemperatuur]],0),"")</f>
        <v>0</v>
      </c>
      <c r="N795" s="101">
        <f>IF(ISNUMBER(jaar_zip[[#This Row],[graaddagen]]),IF(OR(MONTH(jaar_zip[[#This Row],[Datum]])=1,MONTH(jaar_zip[[#This Row],[Datum]])=2,MONTH(jaar_zip[[#This Row],[Datum]])=11,MONTH(jaar_zip[[#This Row],[Datum]])=12),1.1,IF(OR(MONTH(jaar_zip[[#This Row],[Datum]])=3,MONTH(jaar_zip[[#This Row],[Datum]])=10),1,0.8))*jaar_zip[[#This Row],[graaddagen]],"")</f>
        <v>0</v>
      </c>
      <c r="O795" s="101">
        <f>IF(ISNUMBER(jaar_zip[[#This Row],[etmaaltemperatuur]]),IF(jaar_zip[[#This Row],[etmaaltemperatuur]]&gt;stookgrens,jaar_zip[[#This Row],[etmaaltemperatuur]]-stookgrens,0),"")</f>
        <v>4.1000000000000014</v>
      </c>
    </row>
    <row r="796" spans="1:15" x14ac:dyDescent="0.25">
      <c r="A796">
        <v>240</v>
      </c>
      <c r="B796">
        <v>20240903</v>
      </c>
      <c r="C796">
        <v>2.7</v>
      </c>
      <c r="D796">
        <v>19.600000000000001</v>
      </c>
      <c r="E796">
        <v>782</v>
      </c>
      <c r="F796">
        <v>13.6</v>
      </c>
      <c r="G796">
        <v>1013.8</v>
      </c>
      <c r="H796">
        <v>87</v>
      </c>
      <c r="I796" s="101" t="s">
        <v>14</v>
      </c>
      <c r="J796" s="1">
        <f>DATEVALUE(RIGHT(jaar_zip[[#This Row],[YYYYMMDD]],2)&amp;"-"&amp;MID(jaar_zip[[#This Row],[YYYYMMDD]],5,2)&amp;"-"&amp;LEFT(jaar_zip[[#This Row],[YYYYMMDD]],4))</f>
        <v>45538</v>
      </c>
      <c r="K796" s="101" t="str">
        <f>IF(AND(VALUE(MONTH(jaar_zip[[#This Row],[Datum]]))=1,VALUE(WEEKNUM(jaar_zip[[#This Row],[Datum]],21))&gt;51),RIGHT(YEAR(jaar_zip[[#This Row],[Datum]])-1,2),RIGHT(YEAR(jaar_zip[[#This Row],[Datum]]),2))&amp;"-"&amp; TEXT(WEEKNUM(jaar_zip[[#This Row],[Datum]],21),"00")</f>
        <v>24-36</v>
      </c>
      <c r="L796" s="101">
        <f>MONTH(jaar_zip[[#This Row],[Datum]])</f>
        <v>9</v>
      </c>
      <c r="M796" s="101">
        <f>IF(ISNUMBER(jaar_zip[[#This Row],[etmaaltemperatuur]]),IF(jaar_zip[[#This Row],[etmaaltemperatuur]]&lt;stookgrens,stookgrens-jaar_zip[[#This Row],[etmaaltemperatuur]],0),"")</f>
        <v>0</v>
      </c>
      <c r="N796" s="101">
        <f>IF(ISNUMBER(jaar_zip[[#This Row],[graaddagen]]),IF(OR(MONTH(jaar_zip[[#This Row],[Datum]])=1,MONTH(jaar_zip[[#This Row],[Datum]])=2,MONTH(jaar_zip[[#This Row],[Datum]])=11,MONTH(jaar_zip[[#This Row],[Datum]])=12),1.1,IF(OR(MONTH(jaar_zip[[#This Row],[Datum]])=3,MONTH(jaar_zip[[#This Row],[Datum]])=10),1,0.8))*jaar_zip[[#This Row],[graaddagen]],"")</f>
        <v>0</v>
      </c>
      <c r="O796" s="101">
        <f>IF(ISNUMBER(jaar_zip[[#This Row],[etmaaltemperatuur]]),IF(jaar_zip[[#This Row],[etmaaltemperatuur]]&gt;stookgrens,jaar_zip[[#This Row],[etmaaltemperatuur]]-stookgrens,0),"")</f>
        <v>1.6000000000000014</v>
      </c>
    </row>
    <row r="797" spans="1:15" x14ac:dyDescent="0.25">
      <c r="A797">
        <v>240</v>
      </c>
      <c r="B797">
        <v>20240904</v>
      </c>
      <c r="C797">
        <v>2.2999999999999998</v>
      </c>
      <c r="D797">
        <v>18.100000000000001</v>
      </c>
      <c r="E797">
        <v>601</v>
      </c>
      <c r="F797">
        <v>-0.1</v>
      </c>
      <c r="G797">
        <v>1015.8</v>
      </c>
      <c r="H797">
        <v>90</v>
      </c>
      <c r="I797" s="101" t="s">
        <v>14</v>
      </c>
      <c r="J797" s="1">
        <f>DATEVALUE(RIGHT(jaar_zip[[#This Row],[YYYYMMDD]],2)&amp;"-"&amp;MID(jaar_zip[[#This Row],[YYYYMMDD]],5,2)&amp;"-"&amp;LEFT(jaar_zip[[#This Row],[YYYYMMDD]],4))</f>
        <v>45539</v>
      </c>
      <c r="K797" s="101" t="str">
        <f>IF(AND(VALUE(MONTH(jaar_zip[[#This Row],[Datum]]))=1,VALUE(WEEKNUM(jaar_zip[[#This Row],[Datum]],21))&gt;51),RIGHT(YEAR(jaar_zip[[#This Row],[Datum]])-1,2),RIGHT(YEAR(jaar_zip[[#This Row],[Datum]]),2))&amp;"-"&amp; TEXT(WEEKNUM(jaar_zip[[#This Row],[Datum]],21),"00")</f>
        <v>24-36</v>
      </c>
      <c r="L797" s="101">
        <f>MONTH(jaar_zip[[#This Row],[Datum]])</f>
        <v>9</v>
      </c>
      <c r="M797" s="101">
        <f>IF(ISNUMBER(jaar_zip[[#This Row],[etmaaltemperatuur]]),IF(jaar_zip[[#This Row],[etmaaltemperatuur]]&lt;stookgrens,stookgrens-jaar_zip[[#This Row],[etmaaltemperatuur]],0),"")</f>
        <v>0</v>
      </c>
      <c r="N797" s="101">
        <f>IF(ISNUMBER(jaar_zip[[#This Row],[graaddagen]]),IF(OR(MONTH(jaar_zip[[#This Row],[Datum]])=1,MONTH(jaar_zip[[#This Row],[Datum]])=2,MONTH(jaar_zip[[#This Row],[Datum]])=11,MONTH(jaar_zip[[#This Row],[Datum]])=12),1.1,IF(OR(MONTH(jaar_zip[[#This Row],[Datum]])=3,MONTH(jaar_zip[[#This Row],[Datum]])=10),1,0.8))*jaar_zip[[#This Row],[graaddagen]],"")</f>
        <v>0</v>
      </c>
      <c r="O797" s="101">
        <f>IF(ISNUMBER(jaar_zip[[#This Row],[etmaaltemperatuur]]),IF(jaar_zip[[#This Row],[etmaaltemperatuur]]&gt;stookgrens,jaar_zip[[#This Row],[etmaaltemperatuur]]-stookgrens,0),"")</f>
        <v>0.10000000000000142</v>
      </c>
    </row>
    <row r="798" spans="1:15" x14ac:dyDescent="0.25">
      <c r="A798">
        <v>240</v>
      </c>
      <c r="B798">
        <v>20240905</v>
      </c>
      <c r="C798">
        <v>5.3</v>
      </c>
      <c r="D798">
        <v>22</v>
      </c>
      <c r="E798">
        <v>1490</v>
      </c>
      <c r="F798">
        <v>0</v>
      </c>
      <c r="G798">
        <v>1011</v>
      </c>
      <c r="H798">
        <v>76</v>
      </c>
      <c r="I798" s="101" t="s">
        <v>14</v>
      </c>
      <c r="J798" s="1">
        <f>DATEVALUE(RIGHT(jaar_zip[[#This Row],[YYYYMMDD]],2)&amp;"-"&amp;MID(jaar_zip[[#This Row],[YYYYMMDD]],5,2)&amp;"-"&amp;LEFT(jaar_zip[[#This Row],[YYYYMMDD]],4))</f>
        <v>45540</v>
      </c>
      <c r="K798" s="101" t="str">
        <f>IF(AND(VALUE(MONTH(jaar_zip[[#This Row],[Datum]]))=1,VALUE(WEEKNUM(jaar_zip[[#This Row],[Datum]],21))&gt;51),RIGHT(YEAR(jaar_zip[[#This Row],[Datum]])-1,2),RIGHT(YEAR(jaar_zip[[#This Row],[Datum]]),2))&amp;"-"&amp; TEXT(WEEKNUM(jaar_zip[[#This Row],[Datum]],21),"00")</f>
        <v>24-36</v>
      </c>
      <c r="L798" s="101">
        <f>MONTH(jaar_zip[[#This Row],[Datum]])</f>
        <v>9</v>
      </c>
      <c r="M798" s="101">
        <f>IF(ISNUMBER(jaar_zip[[#This Row],[etmaaltemperatuur]]),IF(jaar_zip[[#This Row],[etmaaltemperatuur]]&lt;stookgrens,stookgrens-jaar_zip[[#This Row],[etmaaltemperatuur]],0),"")</f>
        <v>0</v>
      </c>
      <c r="N798" s="101">
        <f>IF(ISNUMBER(jaar_zip[[#This Row],[graaddagen]]),IF(OR(MONTH(jaar_zip[[#This Row],[Datum]])=1,MONTH(jaar_zip[[#This Row],[Datum]])=2,MONTH(jaar_zip[[#This Row],[Datum]])=11,MONTH(jaar_zip[[#This Row],[Datum]])=12),1.1,IF(OR(MONTH(jaar_zip[[#This Row],[Datum]])=3,MONTH(jaar_zip[[#This Row],[Datum]])=10),1,0.8))*jaar_zip[[#This Row],[graaddagen]],"")</f>
        <v>0</v>
      </c>
      <c r="O798" s="101">
        <f>IF(ISNUMBER(jaar_zip[[#This Row],[etmaaltemperatuur]]),IF(jaar_zip[[#This Row],[etmaaltemperatuur]]&gt;stookgrens,jaar_zip[[#This Row],[etmaaltemperatuur]]-stookgrens,0),"")</f>
        <v>4</v>
      </c>
    </row>
    <row r="799" spans="1:15" x14ac:dyDescent="0.25">
      <c r="A799">
        <v>240</v>
      </c>
      <c r="B799">
        <v>20240906</v>
      </c>
      <c r="C799">
        <v>4.0999999999999996</v>
      </c>
      <c r="D799">
        <v>21.6</v>
      </c>
      <c r="E799">
        <v>1553</v>
      </c>
      <c r="F799">
        <v>6.1</v>
      </c>
      <c r="G799">
        <v>1010.4</v>
      </c>
      <c r="H799">
        <v>74</v>
      </c>
      <c r="I799" s="101" t="s">
        <v>14</v>
      </c>
      <c r="J799" s="1">
        <f>DATEVALUE(RIGHT(jaar_zip[[#This Row],[YYYYMMDD]],2)&amp;"-"&amp;MID(jaar_zip[[#This Row],[YYYYMMDD]],5,2)&amp;"-"&amp;LEFT(jaar_zip[[#This Row],[YYYYMMDD]],4))</f>
        <v>45541</v>
      </c>
      <c r="K799" s="101" t="str">
        <f>IF(AND(VALUE(MONTH(jaar_zip[[#This Row],[Datum]]))=1,VALUE(WEEKNUM(jaar_zip[[#This Row],[Datum]],21))&gt;51),RIGHT(YEAR(jaar_zip[[#This Row],[Datum]])-1,2),RIGHT(YEAR(jaar_zip[[#This Row],[Datum]]),2))&amp;"-"&amp; TEXT(WEEKNUM(jaar_zip[[#This Row],[Datum]],21),"00")</f>
        <v>24-36</v>
      </c>
      <c r="L799" s="101">
        <f>MONTH(jaar_zip[[#This Row],[Datum]])</f>
        <v>9</v>
      </c>
      <c r="M799" s="101">
        <f>IF(ISNUMBER(jaar_zip[[#This Row],[etmaaltemperatuur]]),IF(jaar_zip[[#This Row],[etmaaltemperatuur]]&lt;stookgrens,stookgrens-jaar_zip[[#This Row],[etmaaltemperatuur]],0),"")</f>
        <v>0</v>
      </c>
      <c r="N799" s="101">
        <f>IF(ISNUMBER(jaar_zip[[#This Row],[graaddagen]]),IF(OR(MONTH(jaar_zip[[#This Row],[Datum]])=1,MONTH(jaar_zip[[#This Row],[Datum]])=2,MONTH(jaar_zip[[#This Row],[Datum]])=11,MONTH(jaar_zip[[#This Row],[Datum]])=12),1.1,IF(OR(MONTH(jaar_zip[[#This Row],[Datum]])=3,MONTH(jaar_zip[[#This Row],[Datum]])=10),1,0.8))*jaar_zip[[#This Row],[graaddagen]],"")</f>
        <v>0</v>
      </c>
      <c r="O799" s="101">
        <f>IF(ISNUMBER(jaar_zip[[#This Row],[etmaaltemperatuur]]),IF(jaar_zip[[#This Row],[etmaaltemperatuur]]&gt;stookgrens,jaar_zip[[#This Row],[etmaaltemperatuur]]-stookgrens,0),"")</f>
        <v>3.6000000000000014</v>
      </c>
    </row>
    <row r="800" spans="1:15" x14ac:dyDescent="0.25">
      <c r="A800">
        <v>240</v>
      </c>
      <c r="B800">
        <v>20240907</v>
      </c>
      <c r="C800">
        <v>2.8</v>
      </c>
      <c r="D800">
        <v>20.9</v>
      </c>
      <c r="E800">
        <v>1462</v>
      </c>
      <c r="F800">
        <v>0.1</v>
      </c>
      <c r="G800">
        <v>1010.7</v>
      </c>
      <c r="H800">
        <v>81</v>
      </c>
      <c r="I800" s="101" t="s">
        <v>14</v>
      </c>
      <c r="J800" s="1">
        <f>DATEVALUE(RIGHT(jaar_zip[[#This Row],[YYYYMMDD]],2)&amp;"-"&amp;MID(jaar_zip[[#This Row],[YYYYMMDD]],5,2)&amp;"-"&amp;LEFT(jaar_zip[[#This Row],[YYYYMMDD]],4))</f>
        <v>45542</v>
      </c>
      <c r="K800" s="101" t="str">
        <f>IF(AND(VALUE(MONTH(jaar_zip[[#This Row],[Datum]]))=1,VALUE(WEEKNUM(jaar_zip[[#This Row],[Datum]],21))&gt;51),RIGHT(YEAR(jaar_zip[[#This Row],[Datum]])-1,2),RIGHT(YEAR(jaar_zip[[#This Row],[Datum]]),2))&amp;"-"&amp; TEXT(WEEKNUM(jaar_zip[[#This Row],[Datum]],21),"00")</f>
        <v>24-36</v>
      </c>
      <c r="L800" s="101">
        <f>MONTH(jaar_zip[[#This Row],[Datum]])</f>
        <v>9</v>
      </c>
      <c r="M800" s="101">
        <f>IF(ISNUMBER(jaar_zip[[#This Row],[etmaaltemperatuur]]),IF(jaar_zip[[#This Row],[etmaaltemperatuur]]&lt;stookgrens,stookgrens-jaar_zip[[#This Row],[etmaaltemperatuur]],0),"")</f>
        <v>0</v>
      </c>
      <c r="N800" s="101">
        <f>IF(ISNUMBER(jaar_zip[[#This Row],[graaddagen]]),IF(OR(MONTH(jaar_zip[[#This Row],[Datum]])=1,MONTH(jaar_zip[[#This Row],[Datum]])=2,MONTH(jaar_zip[[#This Row],[Datum]])=11,MONTH(jaar_zip[[#This Row],[Datum]])=12),1.1,IF(OR(MONTH(jaar_zip[[#This Row],[Datum]])=3,MONTH(jaar_zip[[#This Row],[Datum]])=10),1,0.8))*jaar_zip[[#This Row],[graaddagen]],"")</f>
        <v>0</v>
      </c>
      <c r="O800" s="101">
        <f>IF(ISNUMBER(jaar_zip[[#This Row],[etmaaltemperatuur]]),IF(jaar_zip[[#This Row],[etmaaltemperatuur]]&gt;stookgrens,jaar_zip[[#This Row],[etmaaltemperatuur]]-stookgrens,0),"")</f>
        <v>2.8999999999999986</v>
      </c>
    </row>
    <row r="801" spans="1:15" x14ac:dyDescent="0.25">
      <c r="A801">
        <v>240</v>
      </c>
      <c r="B801">
        <v>20240908</v>
      </c>
      <c r="C801">
        <v>4.8</v>
      </c>
      <c r="D801">
        <v>18.899999999999999</v>
      </c>
      <c r="E801">
        <v>1533</v>
      </c>
      <c r="F801">
        <v>0.7</v>
      </c>
      <c r="G801">
        <v>1006.9</v>
      </c>
      <c r="H801">
        <v>76</v>
      </c>
      <c r="I801" s="101" t="s">
        <v>14</v>
      </c>
      <c r="J801" s="1">
        <f>DATEVALUE(RIGHT(jaar_zip[[#This Row],[YYYYMMDD]],2)&amp;"-"&amp;MID(jaar_zip[[#This Row],[YYYYMMDD]],5,2)&amp;"-"&amp;LEFT(jaar_zip[[#This Row],[YYYYMMDD]],4))</f>
        <v>45543</v>
      </c>
      <c r="K801" s="101" t="str">
        <f>IF(AND(VALUE(MONTH(jaar_zip[[#This Row],[Datum]]))=1,VALUE(WEEKNUM(jaar_zip[[#This Row],[Datum]],21))&gt;51),RIGHT(YEAR(jaar_zip[[#This Row],[Datum]])-1,2),RIGHT(YEAR(jaar_zip[[#This Row],[Datum]]),2))&amp;"-"&amp; TEXT(WEEKNUM(jaar_zip[[#This Row],[Datum]],21),"00")</f>
        <v>24-36</v>
      </c>
      <c r="L801" s="101">
        <f>MONTH(jaar_zip[[#This Row],[Datum]])</f>
        <v>9</v>
      </c>
      <c r="M801" s="101">
        <f>IF(ISNUMBER(jaar_zip[[#This Row],[etmaaltemperatuur]]),IF(jaar_zip[[#This Row],[etmaaltemperatuur]]&lt;stookgrens,stookgrens-jaar_zip[[#This Row],[etmaaltemperatuur]],0),"")</f>
        <v>0</v>
      </c>
      <c r="N801" s="101">
        <f>IF(ISNUMBER(jaar_zip[[#This Row],[graaddagen]]),IF(OR(MONTH(jaar_zip[[#This Row],[Datum]])=1,MONTH(jaar_zip[[#This Row],[Datum]])=2,MONTH(jaar_zip[[#This Row],[Datum]])=11,MONTH(jaar_zip[[#This Row],[Datum]])=12),1.1,IF(OR(MONTH(jaar_zip[[#This Row],[Datum]])=3,MONTH(jaar_zip[[#This Row],[Datum]])=10),1,0.8))*jaar_zip[[#This Row],[graaddagen]],"")</f>
        <v>0</v>
      </c>
      <c r="O801" s="101">
        <f>IF(ISNUMBER(jaar_zip[[#This Row],[etmaaltemperatuur]]),IF(jaar_zip[[#This Row],[etmaaltemperatuur]]&gt;stookgrens,jaar_zip[[#This Row],[etmaaltemperatuur]]-stookgrens,0),"")</f>
        <v>0.89999999999999858</v>
      </c>
    </row>
    <row r="802" spans="1:15" x14ac:dyDescent="0.25">
      <c r="A802">
        <v>240</v>
      </c>
      <c r="B802">
        <v>20240909</v>
      </c>
      <c r="C802">
        <v>4.5</v>
      </c>
      <c r="D802">
        <v>16.600000000000001</v>
      </c>
      <c r="E802">
        <v>1029</v>
      </c>
      <c r="F802">
        <v>0.8</v>
      </c>
      <c r="G802">
        <v>1005.8</v>
      </c>
      <c r="H802">
        <v>78</v>
      </c>
      <c r="I802" s="101" t="s">
        <v>14</v>
      </c>
      <c r="J802" s="1">
        <f>DATEVALUE(RIGHT(jaar_zip[[#This Row],[YYYYMMDD]],2)&amp;"-"&amp;MID(jaar_zip[[#This Row],[YYYYMMDD]],5,2)&amp;"-"&amp;LEFT(jaar_zip[[#This Row],[YYYYMMDD]],4))</f>
        <v>45544</v>
      </c>
      <c r="K802" s="101" t="str">
        <f>IF(AND(VALUE(MONTH(jaar_zip[[#This Row],[Datum]]))=1,VALUE(WEEKNUM(jaar_zip[[#This Row],[Datum]],21))&gt;51),RIGHT(YEAR(jaar_zip[[#This Row],[Datum]])-1,2),RIGHT(YEAR(jaar_zip[[#This Row],[Datum]]),2))&amp;"-"&amp; TEXT(WEEKNUM(jaar_zip[[#This Row],[Datum]],21),"00")</f>
        <v>24-37</v>
      </c>
      <c r="L802" s="101">
        <f>MONTH(jaar_zip[[#This Row],[Datum]])</f>
        <v>9</v>
      </c>
      <c r="M802" s="101">
        <f>IF(ISNUMBER(jaar_zip[[#This Row],[etmaaltemperatuur]]),IF(jaar_zip[[#This Row],[etmaaltemperatuur]]&lt;stookgrens,stookgrens-jaar_zip[[#This Row],[etmaaltemperatuur]],0),"")</f>
        <v>1.3999999999999986</v>
      </c>
      <c r="N802" s="101">
        <f>IF(ISNUMBER(jaar_zip[[#This Row],[graaddagen]]),IF(OR(MONTH(jaar_zip[[#This Row],[Datum]])=1,MONTH(jaar_zip[[#This Row],[Datum]])=2,MONTH(jaar_zip[[#This Row],[Datum]])=11,MONTH(jaar_zip[[#This Row],[Datum]])=12),1.1,IF(OR(MONTH(jaar_zip[[#This Row],[Datum]])=3,MONTH(jaar_zip[[#This Row],[Datum]])=10),1,0.8))*jaar_zip[[#This Row],[graaddagen]],"")</f>
        <v>1.119999999999999</v>
      </c>
      <c r="O802" s="101">
        <f>IF(ISNUMBER(jaar_zip[[#This Row],[etmaaltemperatuur]]),IF(jaar_zip[[#This Row],[etmaaltemperatuur]]&gt;stookgrens,jaar_zip[[#This Row],[etmaaltemperatuur]]-stookgrens,0),"")</f>
        <v>0</v>
      </c>
    </row>
    <row r="803" spans="1:15" x14ac:dyDescent="0.25">
      <c r="A803">
        <v>240</v>
      </c>
      <c r="B803">
        <v>20240910</v>
      </c>
      <c r="C803">
        <v>5.9</v>
      </c>
      <c r="D803">
        <v>14.6</v>
      </c>
      <c r="E803">
        <v>424</v>
      </c>
      <c r="F803">
        <v>24.6</v>
      </c>
      <c r="G803">
        <v>1006.1</v>
      </c>
      <c r="H803">
        <v>85</v>
      </c>
      <c r="I803" s="101" t="s">
        <v>14</v>
      </c>
      <c r="J803" s="1">
        <f>DATEVALUE(RIGHT(jaar_zip[[#This Row],[YYYYMMDD]],2)&amp;"-"&amp;MID(jaar_zip[[#This Row],[YYYYMMDD]],5,2)&amp;"-"&amp;LEFT(jaar_zip[[#This Row],[YYYYMMDD]],4))</f>
        <v>45545</v>
      </c>
      <c r="K803" s="101" t="str">
        <f>IF(AND(VALUE(MONTH(jaar_zip[[#This Row],[Datum]]))=1,VALUE(WEEKNUM(jaar_zip[[#This Row],[Datum]],21))&gt;51),RIGHT(YEAR(jaar_zip[[#This Row],[Datum]])-1,2),RIGHT(YEAR(jaar_zip[[#This Row],[Datum]]),2))&amp;"-"&amp; TEXT(WEEKNUM(jaar_zip[[#This Row],[Datum]],21),"00")</f>
        <v>24-37</v>
      </c>
      <c r="L803" s="101">
        <f>MONTH(jaar_zip[[#This Row],[Datum]])</f>
        <v>9</v>
      </c>
      <c r="M803" s="101">
        <f>IF(ISNUMBER(jaar_zip[[#This Row],[etmaaltemperatuur]]),IF(jaar_zip[[#This Row],[etmaaltemperatuur]]&lt;stookgrens,stookgrens-jaar_zip[[#This Row],[etmaaltemperatuur]],0),"")</f>
        <v>3.4000000000000004</v>
      </c>
      <c r="N803" s="101">
        <f>IF(ISNUMBER(jaar_zip[[#This Row],[graaddagen]]),IF(OR(MONTH(jaar_zip[[#This Row],[Datum]])=1,MONTH(jaar_zip[[#This Row],[Datum]])=2,MONTH(jaar_zip[[#This Row],[Datum]])=11,MONTH(jaar_zip[[#This Row],[Datum]])=12),1.1,IF(OR(MONTH(jaar_zip[[#This Row],[Datum]])=3,MONTH(jaar_zip[[#This Row],[Datum]])=10),1,0.8))*jaar_zip[[#This Row],[graaddagen]],"")</f>
        <v>2.7200000000000006</v>
      </c>
      <c r="O803" s="101">
        <f>IF(ISNUMBER(jaar_zip[[#This Row],[etmaaltemperatuur]]),IF(jaar_zip[[#This Row],[etmaaltemperatuur]]&gt;stookgrens,jaar_zip[[#This Row],[etmaaltemperatuur]]-stookgrens,0),"")</f>
        <v>0</v>
      </c>
    </row>
    <row r="804" spans="1:15" x14ac:dyDescent="0.25">
      <c r="A804">
        <v>240</v>
      </c>
      <c r="B804">
        <v>20240911</v>
      </c>
      <c r="C804">
        <v>5.4</v>
      </c>
      <c r="D804">
        <v>11.4</v>
      </c>
      <c r="E804">
        <v>1264</v>
      </c>
      <c r="F804">
        <v>7.6</v>
      </c>
      <c r="G804">
        <v>1005.2</v>
      </c>
      <c r="H804">
        <v>79</v>
      </c>
      <c r="I804" s="101" t="s">
        <v>14</v>
      </c>
      <c r="J804" s="1">
        <f>DATEVALUE(RIGHT(jaar_zip[[#This Row],[YYYYMMDD]],2)&amp;"-"&amp;MID(jaar_zip[[#This Row],[YYYYMMDD]],5,2)&amp;"-"&amp;LEFT(jaar_zip[[#This Row],[YYYYMMDD]],4))</f>
        <v>45546</v>
      </c>
      <c r="K804" s="101" t="str">
        <f>IF(AND(VALUE(MONTH(jaar_zip[[#This Row],[Datum]]))=1,VALUE(WEEKNUM(jaar_zip[[#This Row],[Datum]],21))&gt;51),RIGHT(YEAR(jaar_zip[[#This Row],[Datum]])-1,2),RIGHT(YEAR(jaar_zip[[#This Row],[Datum]]),2))&amp;"-"&amp; TEXT(WEEKNUM(jaar_zip[[#This Row],[Datum]],21),"00")</f>
        <v>24-37</v>
      </c>
      <c r="L804" s="101">
        <f>MONTH(jaar_zip[[#This Row],[Datum]])</f>
        <v>9</v>
      </c>
      <c r="M804" s="101">
        <f>IF(ISNUMBER(jaar_zip[[#This Row],[etmaaltemperatuur]]),IF(jaar_zip[[#This Row],[etmaaltemperatuur]]&lt;stookgrens,stookgrens-jaar_zip[[#This Row],[etmaaltemperatuur]],0),"")</f>
        <v>6.6</v>
      </c>
      <c r="N804" s="101">
        <f>IF(ISNUMBER(jaar_zip[[#This Row],[graaddagen]]),IF(OR(MONTH(jaar_zip[[#This Row],[Datum]])=1,MONTH(jaar_zip[[#This Row],[Datum]])=2,MONTH(jaar_zip[[#This Row],[Datum]])=11,MONTH(jaar_zip[[#This Row],[Datum]])=12),1.1,IF(OR(MONTH(jaar_zip[[#This Row],[Datum]])=3,MONTH(jaar_zip[[#This Row],[Datum]])=10),1,0.8))*jaar_zip[[#This Row],[graaddagen]],"")</f>
        <v>5.28</v>
      </c>
      <c r="O804" s="101">
        <f>IF(ISNUMBER(jaar_zip[[#This Row],[etmaaltemperatuur]]),IF(jaar_zip[[#This Row],[etmaaltemperatuur]]&gt;stookgrens,jaar_zip[[#This Row],[etmaaltemperatuur]]-stookgrens,0),"")</f>
        <v>0</v>
      </c>
    </row>
    <row r="805" spans="1:15" x14ac:dyDescent="0.25">
      <c r="A805">
        <v>240</v>
      </c>
      <c r="B805">
        <v>20240912</v>
      </c>
      <c r="C805">
        <v>3</v>
      </c>
      <c r="D805">
        <v>10.3</v>
      </c>
      <c r="E805">
        <v>1051</v>
      </c>
      <c r="F805">
        <v>9.1999999999999993</v>
      </c>
      <c r="G805">
        <v>1013.3</v>
      </c>
      <c r="H805">
        <v>83</v>
      </c>
      <c r="I805" s="101" t="s">
        <v>14</v>
      </c>
      <c r="J805" s="1">
        <f>DATEVALUE(RIGHT(jaar_zip[[#This Row],[YYYYMMDD]],2)&amp;"-"&amp;MID(jaar_zip[[#This Row],[YYYYMMDD]],5,2)&amp;"-"&amp;LEFT(jaar_zip[[#This Row],[YYYYMMDD]],4))</f>
        <v>45547</v>
      </c>
      <c r="K805" s="101" t="str">
        <f>IF(AND(VALUE(MONTH(jaar_zip[[#This Row],[Datum]]))=1,VALUE(WEEKNUM(jaar_zip[[#This Row],[Datum]],21))&gt;51),RIGHT(YEAR(jaar_zip[[#This Row],[Datum]])-1,2),RIGHT(YEAR(jaar_zip[[#This Row],[Datum]]),2))&amp;"-"&amp; TEXT(WEEKNUM(jaar_zip[[#This Row],[Datum]],21),"00")</f>
        <v>24-37</v>
      </c>
      <c r="L805" s="101">
        <f>MONTH(jaar_zip[[#This Row],[Datum]])</f>
        <v>9</v>
      </c>
      <c r="M805" s="101">
        <f>IF(ISNUMBER(jaar_zip[[#This Row],[etmaaltemperatuur]]),IF(jaar_zip[[#This Row],[etmaaltemperatuur]]&lt;stookgrens,stookgrens-jaar_zip[[#This Row],[etmaaltemperatuur]],0),"")</f>
        <v>7.6999999999999993</v>
      </c>
      <c r="N805" s="101">
        <f>IF(ISNUMBER(jaar_zip[[#This Row],[graaddagen]]),IF(OR(MONTH(jaar_zip[[#This Row],[Datum]])=1,MONTH(jaar_zip[[#This Row],[Datum]])=2,MONTH(jaar_zip[[#This Row],[Datum]])=11,MONTH(jaar_zip[[#This Row],[Datum]])=12),1.1,IF(OR(MONTH(jaar_zip[[#This Row],[Datum]])=3,MONTH(jaar_zip[[#This Row],[Datum]])=10),1,0.8))*jaar_zip[[#This Row],[graaddagen]],"")</f>
        <v>6.16</v>
      </c>
      <c r="O805" s="101">
        <f>IF(ISNUMBER(jaar_zip[[#This Row],[etmaaltemperatuur]]),IF(jaar_zip[[#This Row],[etmaaltemperatuur]]&gt;stookgrens,jaar_zip[[#This Row],[etmaaltemperatuur]]-stookgrens,0),"")</f>
        <v>0</v>
      </c>
    </row>
    <row r="806" spans="1:15" x14ac:dyDescent="0.25">
      <c r="A806">
        <v>240</v>
      </c>
      <c r="B806">
        <v>20240913</v>
      </c>
      <c r="C806">
        <v>3.1</v>
      </c>
      <c r="D806">
        <v>11.7</v>
      </c>
      <c r="E806">
        <v>1399</v>
      </c>
      <c r="F806">
        <v>0.1</v>
      </c>
      <c r="G806">
        <v>1025.5</v>
      </c>
      <c r="H806">
        <v>78</v>
      </c>
      <c r="I806" s="101" t="s">
        <v>14</v>
      </c>
      <c r="J806" s="1">
        <f>DATEVALUE(RIGHT(jaar_zip[[#This Row],[YYYYMMDD]],2)&amp;"-"&amp;MID(jaar_zip[[#This Row],[YYYYMMDD]],5,2)&amp;"-"&amp;LEFT(jaar_zip[[#This Row],[YYYYMMDD]],4))</f>
        <v>45548</v>
      </c>
      <c r="K806" s="101" t="str">
        <f>IF(AND(VALUE(MONTH(jaar_zip[[#This Row],[Datum]]))=1,VALUE(WEEKNUM(jaar_zip[[#This Row],[Datum]],21))&gt;51),RIGHT(YEAR(jaar_zip[[#This Row],[Datum]])-1,2),RIGHT(YEAR(jaar_zip[[#This Row],[Datum]]),2))&amp;"-"&amp; TEXT(WEEKNUM(jaar_zip[[#This Row],[Datum]],21),"00")</f>
        <v>24-37</v>
      </c>
      <c r="L806" s="101">
        <f>MONTH(jaar_zip[[#This Row],[Datum]])</f>
        <v>9</v>
      </c>
      <c r="M806" s="101">
        <f>IF(ISNUMBER(jaar_zip[[#This Row],[etmaaltemperatuur]]),IF(jaar_zip[[#This Row],[etmaaltemperatuur]]&lt;stookgrens,stookgrens-jaar_zip[[#This Row],[etmaaltemperatuur]],0),"")</f>
        <v>6.3000000000000007</v>
      </c>
      <c r="N806" s="101">
        <f>IF(ISNUMBER(jaar_zip[[#This Row],[graaddagen]]),IF(OR(MONTH(jaar_zip[[#This Row],[Datum]])=1,MONTH(jaar_zip[[#This Row],[Datum]])=2,MONTH(jaar_zip[[#This Row],[Datum]])=11,MONTH(jaar_zip[[#This Row],[Datum]])=12),1.1,IF(OR(MONTH(jaar_zip[[#This Row],[Datum]])=3,MONTH(jaar_zip[[#This Row],[Datum]])=10),1,0.8))*jaar_zip[[#This Row],[graaddagen]],"")</f>
        <v>5.0400000000000009</v>
      </c>
      <c r="O806" s="101">
        <f>IF(ISNUMBER(jaar_zip[[#This Row],[etmaaltemperatuur]]),IF(jaar_zip[[#This Row],[etmaaltemperatuur]]&gt;stookgrens,jaar_zip[[#This Row],[etmaaltemperatuur]]-stookgrens,0),"")</f>
        <v>0</v>
      </c>
    </row>
    <row r="807" spans="1:15" x14ac:dyDescent="0.25">
      <c r="A807">
        <v>240</v>
      </c>
      <c r="B807">
        <v>20240914</v>
      </c>
      <c r="C807">
        <v>2.2999999999999998</v>
      </c>
      <c r="D807">
        <v>12.2</v>
      </c>
      <c r="E807">
        <v>1295</v>
      </c>
      <c r="F807">
        <v>0</v>
      </c>
      <c r="G807">
        <v>1030.2</v>
      </c>
      <c r="H807">
        <v>74</v>
      </c>
      <c r="I807" s="101" t="s">
        <v>14</v>
      </c>
      <c r="J807" s="1">
        <f>DATEVALUE(RIGHT(jaar_zip[[#This Row],[YYYYMMDD]],2)&amp;"-"&amp;MID(jaar_zip[[#This Row],[YYYYMMDD]],5,2)&amp;"-"&amp;LEFT(jaar_zip[[#This Row],[YYYYMMDD]],4))</f>
        <v>45549</v>
      </c>
      <c r="K807" s="101" t="str">
        <f>IF(AND(VALUE(MONTH(jaar_zip[[#This Row],[Datum]]))=1,VALUE(WEEKNUM(jaar_zip[[#This Row],[Datum]],21))&gt;51),RIGHT(YEAR(jaar_zip[[#This Row],[Datum]])-1,2),RIGHT(YEAR(jaar_zip[[#This Row],[Datum]]),2))&amp;"-"&amp; TEXT(WEEKNUM(jaar_zip[[#This Row],[Datum]],21),"00")</f>
        <v>24-37</v>
      </c>
      <c r="L807" s="101">
        <f>MONTH(jaar_zip[[#This Row],[Datum]])</f>
        <v>9</v>
      </c>
      <c r="M807" s="101">
        <f>IF(ISNUMBER(jaar_zip[[#This Row],[etmaaltemperatuur]]),IF(jaar_zip[[#This Row],[etmaaltemperatuur]]&lt;stookgrens,stookgrens-jaar_zip[[#This Row],[etmaaltemperatuur]],0),"")</f>
        <v>5.8000000000000007</v>
      </c>
      <c r="N807" s="101">
        <f>IF(ISNUMBER(jaar_zip[[#This Row],[graaddagen]]),IF(OR(MONTH(jaar_zip[[#This Row],[Datum]])=1,MONTH(jaar_zip[[#This Row],[Datum]])=2,MONTH(jaar_zip[[#This Row],[Datum]])=11,MONTH(jaar_zip[[#This Row],[Datum]])=12),1.1,IF(OR(MONTH(jaar_zip[[#This Row],[Datum]])=3,MONTH(jaar_zip[[#This Row],[Datum]])=10),1,0.8))*jaar_zip[[#This Row],[graaddagen]],"")</f>
        <v>4.6400000000000006</v>
      </c>
      <c r="O807" s="101">
        <f>IF(ISNUMBER(jaar_zip[[#This Row],[etmaaltemperatuur]]),IF(jaar_zip[[#This Row],[etmaaltemperatuur]]&gt;stookgrens,jaar_zip[[#This Row],[etmaaltemperatuur]]-stookgrens,0),"")</f>
        <v>0</v>
      </c>
    </row>
    <row r="808" spans="1:15" x14ac:dyDescent="0.25">
      <c r="A808">
        <v>240</v>
      </c>
      <c r="B808">
        <v>20240915</v>
      </c>
      <c r="C808">
        <v>3</v>
      </c>
      <c r="D808">
        <v>14.2</v>
      </c>
      <c r="E808">
        <v>1262</v>
      </c>
      <c r="F808">
        <v>0</v>
      </c>
      <c r="G808">
        <v>1026.4000000000001</v>
      </c>
      <c r="H808">
        <v>80</v>
      </c>
      <c r="I808" s="101" t="s">
        <v>14</v>
      </c>
      <c r="J808" s="1">
        <f>DATEVALUE(RIGHT(jaar_zip[[#This Row],[YYYYMMDD]],2)&amp;"-"&amp;MID(jaar_zip[[#This Row],[YYYYMMDD]],5,2)&amp;"-"&amp;LEFT(jaar_zip[[#This Row],[YYYYMMDD]],4))</f>
        <v>45550</v>
      </c>
      <c r="K808" s="101" t="str">
        <f>IF(AND(VALUE(MONTH(jaar_zip[[#This Row],[Datum]]))=1,VALUE(WEEKNUM(jaar_zip[[#This Row],[Datum]],21))&gt;51),RIGHT(YEAR(jaar_zip[[#This Row],[Datum]])-1,2),RIGHT(YEAR(jaar_zip[[#This Row],[Datum]]),2))&amp;"-"&amp; TEXT(WEEKNUM(jaar_zip[[#This Row],[Datum]],21),"00")</f>
        <v>24-37</v>
      </c>
      <c r="L808" s="101">
        <f>MONTH(jaar_zip[[#This Row],[Datum]])</f>
        <v>9</v>
      </c>
      <c r="M808" s="101">
        <f>IF(ISNUMBER(jaar_zip[[#This Row],[etmaaltemperatuur]]),IF(jaar_zip[[#This Row],[etmaaltemperatuur]]&lt;stookgrens,stookgrens-jaar_zip[[#This Row],[etmaaltemperatuur]],0),"")</f>
        <v>3.8000000000000007</v>
      </c>
      <c r="N808" s="101">
        <f>IF(ISNUMBER(jaar_zip[[#This Row],[graaddagen]]),IF(OR(MONTH(jaar_zip[[#This Row],[Datum]])=1,MONTH(jaar_zip[[#This Row],[Datum]])=2,MONTH(jaar_zip[[#This Row],[Datum]])=11,MONTH(jaar_zip[[#This Row],[Datum]])=12),1.1,IF(OR(MONTH(jaar_zip[[#This Row],[Datum]])=3,MONTH(jaar_zip[[#This Row],[Datum]])=10),1,0.8))*jaar_zip[[#This Row],[graaddagen]],"")</f>
        <v>3.0400000000000009</v>
      </c>
      <c r="O808" s="101">
        <f>IF(ISNUMBER(jaar_zip[[#This Row],[etmaaltemperatuur]]),IF(jaar_zip[[#This Row],[etmaaltemperatuur]]&gt;stookgrens,jaar_zip[[#This Row],[etmaaltemperatuur]]-stookgrens,0),"")</f>
        <v>0</v>
      </c>
    </row>
    <row r="809" spans="1:15" x14ac:dyDescent="0.25">
      <c r="A809">
        <v>240</v>
      </c>
      <c r="B809">
        <v>20240916</v>
      </c>
      <c r="C809">
        <v>3.3</v>
      </c>
      <c r="D809">
        <v>15.5</v>
      </c>
      <c r="E809">
        <v>1090</v>
      </c>
      <c r="F809">
        <v>0.3</v>
      </c>
      <c r="G809">
        <v>1026.5999999999999</v>
      </c>
      <c r="H809">
        <v>84</v>
      </c>
      <c r="I809" s="101" t="s">
        <v>14</v>
      </c>
      <c r="J809" s="1">
        <f>DATEVALUE(RIGHT(jaar_zip[[#This Row],[YYYYMMDD]],2)&amp;"-"&amp;MID(jaar_zip[[#This Row],[YYYYMMDD]],5,2)&amp;"-"&amp;LEFT(jaar_zip[[#This Row],[YYYYMMDD]],4))</f>
        <v>45551</v>
      </c>
      <c r="K809" s="101" t="str">
        <f>IF(AND(VALUE(MONTH(jaar_zip[[#This Row],[Datum]]))=1,VALUE(WEEKNUM(jaar_zip[[#This Row],[Datum]],21))&gt;51),RIGHT(YEAR(jaar_zip[[#This Row],[Datum]])-1,2),RIGHT(YEAR(jaar_zip[[#This Row],[Datum]]),2))&amp;"-"&amp; TEXT(WEEKNUM(jaar_zip[[#This Row],[Datum]],21),"00")</f>
        <v>24-38</v>
      </c>
      <c r="L809" s="101">
        <f>MONTH(jaar_zip[[#This Row],[Datum]])</f>
        <v>9</v>
      </c>
      <c r="M809" s="101">
        <f>IF(ISNUMBER(jaar_zip[[#This Row],[etmaaltemperatuur]]),IF(jaar_zip[[#This Row],[etmaaltemperatuur]]&lt;stookgrens,stookgrens-jaar_zip[[#This Row],[etmaaltemperatuur]],0),"")</f>
        <v>2.5</v>
      </c>
      <c r="N809" s="101">
        <f>IF(ISNUMBER(jaar_zip[[#This Row],[graaddagen]]),IF(OR(MONTH(jaar_zip[[#This Row],[Datum]])=1,MONTH(jaar_zip[[#This Row],[Datum]])=2,MONTH(jaar_zip[[#This Row],[Datum]])=11,MONTH(jaar_zip[[#This Row],[Datum]])=12),1.1,IF(OR(MONTH(jaar_zip[[#This Row],[Datum]])=3,MONTH(jaar_zip[[#This Row],[Datum]])=10),1,0.8))*jaar_zip[[#This Row],[graaddagen]],"")</f>
        <v>2</v>
      </c>
      <c r="O809" s="101">
        <f>IF(ISNUMBER(jaar_zip[[#This Row],[etmaaltemperatuur]]),IF(jaar_zip[[#This Row],[etmaaltemperatuur]]&gt;stookgrens,jaar_zip[[#This Row],[etmaaltemperatuur]]-stookgrens,0),"")</f>
        <v>0</v>
      </c>
    </row>
    <row r="810" spans="1:15" x14ac:dyDescent="0.25">
      <c r="A810">
        <v>240</v>
      </c>
      <c r="B810">
        <v>20240917</v>
      </c>
      <c r="C810">
        <v>5.4</v>
      </c>
      <c r="D810">
        <v>16.7</v>
      </c>
      <c r="E810">
        <v>1121</v>
      </c>
      <c r="F810">
        <v>0</v>
      </c>
      <c r="G810">
        <v>1029.8</v>
      </c>
      <c r="H810">
        <v>82</v>
      </c>
      <c r="I810" s="101" t="s">
        <v>14</v>
      </c>
      <c r="J810" s="1">
        <f>DATEVALUE(RIGHT(jaar_zip[[#This Row],[YYYYMMDD]],2)&amp;"-"&amp;MID(jaar_zip[[#This Row],[YYYYMMDD]],5,2)&amp;"-"&amp;LEFT(jaar_zip[[#This Row],[YYYYMMDD]],4))</f>
        <v>45552</v>
      </c>
      <c r="K810" s="101" t="str">
        <f>IF(AND(VALUE(MONTH(jaar_zip[[#This Row],[Datum]]))=1,VALUE(WEEKNUM(jaar_zip[[#This Row],[Datum]],21))&gt;51),RIGHT(YEAR(jaar_zip[[#This Row],[Datum]])-1,2),RIGHT(YEAR(jaar_zip[[#This Row],[Datum]]),2))&amp;"-"&amp; TEXT(WEEKNUM(jaar_zip[[#This Row],[Datum]],21),"00")</f>
        <v>24-38</v>
      </c>
      <c r="L810" s="101">
        <f>MONTH(jaar_zip[[#This Row],[Datum]])</f>
        <v>9</v>
      </c>
      <c r="M810" s="101">
        <f>IF(ISNUMBER(jaar_zip[[#This Row],[etmaaltemperatuur]]),IF(jaar_zip[[#This Row],[etmaaltemperatuur]]&lt;stookgrens,stookgrens-jaar_zip[[#This Row],[etmaaltemperatuur]],0),"")</f>
        <v>1.3000000000000007</v>
      </c>
      <c r="N810" s="101">
        <f>IF(ISNUMBER(jaar_zip[[#This Row],[graaddagen]]),IF(OR(MONTH(jaar_zip[[#This Row],[Datum]])=1,MONTH(jaar_zip[[#This Row],[Datum]])=2,MONTH(jaar_zip[[#This Row],[Datum]])=11,MONTH(jaar_zip[[#This Row],[Datum]])=12),1.1,IF(OR(MONTH(jaar_zip[[#This Row],[Datum]])=3,MONTH(jaar_zip[[#This Row],[Datum]])=10),1,0.8))*jaar_zip[[#This Row],[graaddagen]],"")</f>
        <v>1.0400000000000007</v>
      </c>
      <c r="O810" s="101">
        <f>IF(ISNUMBER(jaar_zip[[#This Row],[etmaaltemperatuur]]),IF(jaar_zip[[#This Row],[etmaaltemperatuur]]&gt;stookgrens,jaar_zip[[#This Row],[etmaaltemperatuur]]-stookgrens,0),"")</f>
        <v>0</v>
      </c>
    </row>
    <row r="811" spans="1:15" x14ac:dyDescent="0.25">
      <c r="A811">
        <v>240</v>
      </c>
      <c r="B811">
        <v>20240918</v>
      </c>
      <c r="C811">
        <v>5.5</v>
      </c>
      <c r="D811">
        <v>17.3</v>
      </c>
      <c r="E811">
        <v>1521</v>
      </c>
      <c r="F811">
        <v>0</v>
      </c>
      <c r="G811">
        <v>1028.0999999999999</v>
      </c>
      <c r="H811">
        <v>85</v>
      </c>
      <c r="I811" s="101" t="s">
        <v>14</v>
      </c>
      <c r="J811" s="1">
        <f>DATEVALUE(RIGHT(jaar_zip[[#This Row],[YYYYMMDD]],2)&amp;"-"&amp;MID(jaar_zip[[#This Row],[YYYYMMDD]],5,2)&amp;"-"&amp;LEFT(jaar_zip[[#This Row],[YYYYMMDD]],4))</f>
        <v>45553</v>
      </c>
      <c r="K811" s="101" t="str">
        <f>IF(AND(VALUE(MONTH(jaar_zip[[#This Row],[Datum]]))=1,VALUE(WEEKNUM(jaar_zip[[#This Row],[Datum]],21))&gt;51),RIGHT(YEAR(jaar_zip[[#This Row],[Datum]])-1,2),RIGHT(YEAR(jaar_zip[[#This Row],[Datum]]),2))&amp;"-"&amp; TEXT(WEEKNUM(jaar_zip[[#This Row],[Datum]],21),"00")</f>
        <v>24-38</v>
      </c>
      <c r="L811" s="101">
        <f>MONTH(jaar_zip[[#This Row],[Datum]])</f>
        <v>9</v>
      </c>
      <c r="M811" s="101">
        <f>IF(ISNUMBER(jaar_zip[[#This Row],[etmaaltemperatuur]]),IF(jaar_zip[[#This Row],[etmaaltemperatuur]]&lt;stookgrens,stookgrens-jaar_zip[[#This Row],[etmaaltemperatuur]],0),"")</f>
        <v>0.69999999999999929</v>
      </c>
      <c r="N811" s="101">
        <f>IF(ISNUMBER(jaar_zip[[#This Row],[graaddagen]]),IF(OR(MONTH(jaar_zip[[#This Row],[Datum]])=1,MONTH(jaar_zip[[#This Row],[Datum]])=2,MONTH(jaar_zip[[#This Row],[Datum]])=11,MONTH(jaar_zip[[#This Row],[Datum]])=12),1.1,IF(OR(MONTH(jaar_zip[[#This Row],[Datum]])=3,MONTH(jaar_zip[[#This Row],[Datum]])=10),1,0.8))*jaar_zip[[#This Row],[graaddagen]],"")</f>
        <v>0.5599999999999995</v>
      </c>
      <c r="O811" s="101">
        <f>IF(ISNUMBER(jaar_zip[[#This Row],[etmaaltemperatuur]]),IF(jaar_zip[[#This Row],[etmaaltemperatuur]]&gt;stookgrens,jaar_zip[[#This Row],[etmaaltemperatuur]]-stookgrens,0),"")</f>
        <v>0</v>
      </c>
    </row>
    <row r="812" spans="1:15" x14ac:dyDescent="0.25">
      <c r="A812">
        <v>240</v>
      </c>
      <c r="B812">
        <v>20240919</v>
      </c>
      <c r="C812">
        <v>5.3</v>
      </c>
      <c r="D812">
        <v>17.2</v>
      </c>
      <c r="E812">
        <v>1373</v>
      </c>
      <c r="F812">
        <v>0</v>
      </c>
      <c r="G812">
        <v>1025.0999999999999</v>
      </c>
      <c r="H812">
        <v>87</v>
      </c>
      <c r="I812" s="101" t="s">
        <v>14</v>
      </c>
      <c r="J812" s="1">
        <f>DATEVALUE(RIGHT(jaar_zip[[#This Row],[YYYYMMDD]],2)&amp;"-"&amp;MID(jaar_zip[[#This Row],[YYYYMMDD]],5,2)&amp;"-"&amp;LEFT(jaar_zip[[#This Row],[YYYYMMDD]],4))</f>
        <v>45554</v>
      </c>
      <c r="K812" s="101" t="str">
        <f>IF(AND(VALUE(MONTH(jaar_zip[[#This Row],[Datum]]))=1,VALUE(WEEKNUM(jaar_zip[[#This Row],[Datum]],21))&gt;51),RIGHT(YEAR(jaar_zip[[#This Row],[Datum]])-1,2),RIGHT(YEAR(jaar_zip[[#This Row],[Datum]]),2))&amp;"-"&amp; TEXT(WEEKNUM(jaar_zip[[#This Row],[Datum]],21),"00")</f>
        <v>24-38</v>
      </c>
      <c r="L812" s="101">
        <f>MONTH(jaar_zip[[#This Row],[Datum]])</f>
        <v>9</v>
      </c>
      <c r="M812" s="101">
        <f>IF(ISNUMBER(jaar_zip[[#This Row],[etmaaltemperatuur]]),IF(jaar_zip[[#This Row],[etmaaltemperatuur]]&lt;stookgrens,stookgrens-jaar_zip[[#This Row],[etmaaltemperatuur]],0),"")</f>
        <v>0.80000000000000071</v>
      </c>
      <c r="N812" s="101">
        <f>IF(ISNUMBER(jaar_zip[[#This Row],[graaddagen]]),IF(OR(MONTH(jaar_zip[[#This Row],[Datum]])=1,MONTH(jaar_zip[[#This Row],[Datum]])=2,MONTH(jaar_zip[[#This Row],[Datum]])=11,MONTH(jaar_zip[[#This Row],[Datum]])=12),1.1,IF(OR(MONTH(jaar_zip[[#This Row],[Datum]])=3,MONTH(jaar_zip[[#This Row],[Datum]])=10),1,0.8))*jaar_zip[[#This Row],[graaddagen]],"")</f>
        <v>0.64000000000000057</v>
      </c>
      <c r="O812" s="101">
        <f>IF(ISNUMBER(jaar_zip[[#This Row],[etmaaltemperatuur]]),IF(jaar_zip[[#This Row],[etmaaltemperatuur]]&gt;stookgrens,jaar_zip[[#This Row],[etmaaltemperatuur]]-stookgrens,0),"")</f>
        <v>0</v>
      </c>
    </row>
    <row r="813" spans="1:15" x14ac:dyDescent="0.25">
      <c r="A813">
        <v>240</v>
      </c>
      <c r="B813">
        <v>20240920</v>
      </c>
      <c r="C813">
        <v>5</v>
      </c>
      <c r="D813">
        <v>17.899999999999999</v>
      </c>
      <c r="E813">
        <v>1530</v>
      </c>
      <c r="F813">
        <v>0</v>
      </c>
      <c r="G813">
        <v>1022</v>
      </c>
      <c r="H813">
        <v>74</v>
      </c>
      <c r="I813" s="101" t="s">
        <v>14</v>
      </c>
      <c r="J813" s="1">
        <f>DATEVALUE(RIGHT(jaar_zip[[#This Row],[YYYYMMDD]],2)&amp;"-"&amp;MID(jaar_zip[[#This Row],[YYYYMMDD]],5,2)&amp;"-"&amp;LEFT(jaar_zip[[#This Row],[YYYYMMDD]],4))</f>
        <v>45555</v>
      </c>
      <c r="K813" s="101" t="str">
        <f>IF(AND(VALUE(MONTH(jaar_zip[[#This Row],[Datum]]))=1,VALUE(WEEKNUM(jaar_zip[[#This Row],[Datum]],21))&gt;51),RIGHT(YEAR(jaar_zip[[#This Row],[Datum]])-1,2),RIGHT(YEAR(jaar_zip[[#This Row],[Datum]]),2))&amp;"-"&amp; TEXT(WEEKNUM(jaar_zip[[#This Row],[Datum]],21),"00")</f>
        <v>24-38</v>
      </c>
      <c r="L813" s="101">
        <f>MONTH(jaar_zip[[#This Row],[Datum]])</f>
        <v>9</v>
      </c>
      <c r="M813" s="101">
        <f>IF(ISNUMBER(jaar_zip[[#This Row],[etmaaltemperatuur]]),IF(jaar_zip[[#This Row],[etmaaltemperatuur]]&lt;stookgrens,stookgrens-jaar_zip[[#This Row],[etmaaltemperatuur]],0),"")</f>
        <v>0.10000000000000142</v>
      </c>
      <c r="N813" s="101">
        <f>IF(ISNUMBER(jaar_zip[[#This Row],[graaddagen]]),IF(OR(MONTH(jaar_zip[[#This Row],[Datum]])=1,MONTH(jaar_zip[[#This Row],[Datum]])=2,MONTH(jaar_zip[[#This Row],[Datum]])=11,MONTH(jaar_zip[[#This Row],[Datum]])=12),1.1,IF(OR(MONTH(jaar_zip[[#This Row],[Datum]])=3,MONTH(jaar_zip[[#This Row],[Datum]])=10),1,0.8))*jaar_zip[[#This Row],[graaddagen]],"")</f>
        <v>8.000000000000114E-2</v>
      </c>
      <c r="O813" s="101">
        <f>IF(ISNUMBER(jaar_zip[[#This Row],[etmaaltemperatuur]]),IF(jaar_zip[[#This Row],[etmaaltemperatuur]]&gt;stookgrens,jaar_zip[[#This Row],[etmaaltemperatuur]]-stookgrens,0),"")</f>
        <v>0</v>
      </c>
    </row>
    <row r="814" spans="1:15" x14ac:dyDescent="0.25">
      <c r="A814">
        <v>240</v>
      </c>
      <c r="B814">
        <v>20240921</v>
      </c>
      <c r="C814">
        <v>2.8</v>
      </c>
      <c r="D814">
        <v>17.600000000000001</v>
      </c>
      <c r="E814">
        <v>1512</v>
      </c>
      <c r="F814">
        <v>0</v>
      </c>
      <c r="G814">
        <v>1019.5</v>
      </c>
      <c r="H814">
        <v>78</v>
      </c>
      <c r="I814" s="101" t="s">
        <v>14</v>
      </c>
      <c r="J814" s="1">
        <f>DATEVALUE(RIGHT(jaar_zip[[#This Row],[YYYYMMDD]],2)&amp;"-"&amp;MID(jaar_zip[[#This Row],[YYYYMMDD]],5,2)&amp;"-"&amp;LEFT(jaar_zip[[#This Row],[YYYYMMDD]],4))</f>
        <v>45556</v>
      </c>
      <c r="K814" s="101" t="str">
        <f>IF(AND(VALUE(MONTH(jaar_zip[[#This Row],[Datum]]))=1,VALUE(WEEKNUM(jaar_zip[[#This Row],[Datum]],21))&gt;51),RIGHT(YEAR(jaar_zip[[#This Row],[Datum]])-1,2),RIGHT(YEAR(jaar_zip[[#This Row],[Datum]]),2))&amp;"-"&amp; TEXT(WEEKNUM(jaar_zip[[#This Row],[Datum]],21),"00")</f>
        <v>24-38</v>
      </c>
      <c r="L814" s="101">
        <f>MONTH(jaar_zip[[#This Row],[Datum]])</f>
        <v>9</v>
      </c>
      <c r="M814" s="101">
        <f>IF(ISNUMBER(jaar_zip[[#This Row],[etmaaltemperatuur]]),IF(jaar_zip[[#This Row],[etmaaltemperatuur]]&lt;stookgrens,stookgrens-jaar_zip[[#This Row],[etmaaltemperatuur]],0),"")</f>
        <v>0.39999999999999858</v>
      </c>
      <c r="N814" s="101">
        <f>IF(ISNUMBER(jaar_zip[[#This Row],[graaddagen]]),IF(OR(MONTH(jaar_zip[[#This Row],[Datum]])=1,MONTH(jaar_zip[[#This Row],[Datum]])=2,MONTH(jaar_zip[[#This Row],[Datum]])=11,MONTH(jaar_zip[[#This Row],[Datum]])=12),1.1,IF(OR(MONTH(jaar_zip[[#This Row],[Datum]])=3,MONTH(jaar_zip[[#This Row],[Datum]])=10),1,0.8))*jaar_zip[[#This Row],[graaddagen]],"")</f>
        <v>0.3199999999999989</v>
      </c>
      <c r="O814" s="101">
        <f>IF(ISNUMBER(jaar_zip[[#This Row],[etmaaltemperatuur]]),IF(jaar_zip[[#This Row],[etmaaltemperatuur]]&gt;stookgrens,jaar_zip[[#This Row],[etmaaltemperatuur]]-stookgrens,0),"")</f>
        <v>0</v>
      </c>
    </row>
    <row r="815" spans="1:15" x14ac:dyDescent="0.25">
      <c r="A815">
        <v>240</v>
      </c>
      <c r="B815">
        <v>20240922</v>
      </c>
      <c r="C815">
        <v>2.2999999999999998</v>
      </c>
      <c r="D815">
        <v>18.600000000000001</v>
      </c>
      <c r="E815">
        <v>1192</v>
      </c>
      <c r="F815">
        <v>0.1</v>
      </c>
      <c r="G815">
        <v>1014</v>
      </c>
      <c r="H815">
        <v>79</v>
      </c>
      <c r="I815" s="101" t="s">
        <v>14</v>
      </c>
      <c r="J815" s="1">
        <f>DATEVALUE(RIGHT(jaar_zip[[#This Row],[YYYYMMDD]],2)&amp;"-"&amp;MID(jaar_zip[[#This Row],[YYYYMMDD]],5,2)&amp;"-"&amp;LEFT(jaar_zip[[#This Row],[YYYYMMDD]],4))</f>
        <v>45557</v>
      </c>
      <c r="K815" s="101" t="str">
        <f>IF(AND(VALUE(MONTH(jaar_zip[[#This Row],[Datum]]))=1,VALUE(WEEKNUM(jaar_zip[[#This Row],[Datum]],21))&gt;51),RIGHT(YEAR(jaar_zip[[#This Row],[Datum]])-1,2),RIGHT(YEAR(jaar_zip[[#This Row],[Datum]]),2))&amp;"-"&amp; TEXT(WEEKNUM(jaar_zip[[#This Row],[Datum]],21),"00")</f>
        <v>24-38</v>
      </c>
      <c r="L815" s="101">
        <f>MONTH(jaar_zip[[#This Row],[Datum]])</f>
        <v>9</v>
      </c>
      <c r="M815" s="101">
        <f>IF(ISNUMBER(jaar_zip[[#This Row],[etmaaltemperatuur]]),IF(jaar_zip[[#This Row],[etmaaltemperatuur]]&lt;stookgrens,stookgrens-jaar_zip[[#This Row],[etmaaltemperatuur]],0),"")</f>
        <v>0</v>
      </c>
      <c r="N815" s="101">
        <f>IF(ISNUMBER(jaar_zip[[#This Row],[graaddagen]]),IF(OR(MONTH(jaar_zip[[#This Row],[Datum]])=1,MONTH(jaar_zip[[#This Row],[Datum]])=2,MONTH(jaar_zip[[#This Row],[Datum]])=11,MONTH(jaar_zip[[#This Row],[Datum]])=12),1.1,IF(OR(MONTH(jaar_zip[[#This Row],[Datum]])=3,MONTH(jaar_zip[[#This Row],[Datum]])=10),1,0.8))*jaar_zip[[#This Row],[graaddagen]],"")</f>
        <v>0</v>
      </c>
      <c r="O815" s="101">
        <f>IF(ISNUMBER(jaar_zip[[#This Row],[etmaaltemperatuur]]),IF(jaar_zip[[#This Row],[etmaaltemperatuur]]&gt;stookgrens,jaar_zip[[#This Row],[etmaaltemperatuur]]-stookgrens,0),"")</f>
        <v>0.60000000000000142</v>
      </c>
    </row>
    <row r="816" spans="1:15" x14ac:dyDescent="0.25">
      <c r="A816">
        <v>240</v>
      </c>
      <c r="B816">
        <v>20240923</v>
      </c>
      <c r="C816">
        <v>4.0999999999999996</v>
      </c>
      <c r="D816">
        <v>17</v>
      </c>
      <c r="E816">
        <v>958</v>
      </c>
      <c r="F816">
        <v>-0.1</v>
      </c>
      <c r="G816">
        <v>1006.6</v>
      </c>
      <c r="H816">
        <v>83</v>
      </c>
      <c r="I816" s="101" t="s">
        <v>14</v>
      </c>
      <c r="J816" s="1">
        <f>DATEVALUE(RIGHT(jaar_zip[[#This Row],[YYYYMMDD]],2)&amp;"-"&amp;MID(jaar_zip[[#This Row],[YYYYMMDD]],5,2)&amp;"-"&amp;LEFT(jaar_zip[[#This Row],[YYYYMMDD]],4))</f>
        <v>45558</v>
      </c>
      <c r="K816" s="101" t="str">
        <f>IF(AND(VALUE(MONTH(jaar_zip[[#This Row],[Datum]]))=1,VALUE(WEEKNUM(jaar_zip[[#This Row],[Datum]],21))&gt;51),RIGHT(YEAR(jaar_zip[[#This Row],[Datum]])-1,2),RIGHT(YEAR(jaar_zip[[#This Row],[Datum]]),2))&amp;"-"&amp; TEXT(WEEKNUM(jaar_zip[[#This Row],[Datum]],21),"00")</f>
        <v>24-39</v>
      </c>
      <c r="L816" s="101">
        <f>MONTH(jaar_zip[[#This Row],[Datum]])</f>
        <v>9</v>
      </c>
      <c r="M816" s="101">
        <f>IF(ISNUMBER(jaar_zip[[#This Row],[etmaaltemperatuur]]),IF(jaar_zip[[#This Row],[etmaaltemperatuur]]&lt;stookgrens,stookgrens-jaar_zip[[#This Row],[etmaaltemperatuur]],0),"")</f>
        <v>1</v>
      </c>
      <c r="N816" s="101">
        <f>IF(ISNUMBER(jaar_zip[[#This Row],[graaddagen]]),IF(OR(MONTH(jaar_zip[[#This Row],[Datum]])=1,MONTH(jaar_zip[[#This Row],[Datum]])=2,MONTH(jaar_zip[[#This Row],[Datum]])=11,MONTH(jaar_zip[[#This Row],[Datum]])=12),1.1,IF(OR(MONTH(jaar_zip[[#This Row],[Datum]])=3,MONTH(jaar_zip[[#This Row],[Datum]])=10),1,0.8))*jaar_zip[[#This Row],[graaddagen]],"")</f>
        <v>0.8</v>
      </c>
      <c r="O816" s="101">
        <f>IF(ISNUMBER(jaar_zip[[#This Row],[etmaaltemperatuur]]),IF(jaar_zip[[#This Row],[etmaaltemperatuur]]&gt;stookgrens,jaar_zip[[#This Row],[etmaaltemperatuur]]-stookgrens,0),"")</f>
        <v>0</v>
      </c>
    </row>
    <row r="817" spans="1:15" x14ac:dyDescent="0.25">
      <c r="A817">
        <v>240</v>
      </c>
      <c r="B817">
        <v>20240924</v>
      </c>
      <c r="C817">
        <v>4.5</v>
      </c>
      <c r="D817">
        <v>14.3</v>
      </c>
      <c r="E817">
        <v>529</v>
      </c>
      <c r="F817">
        <v>1</v>
      </c>
      <c r="G817">
        <v>1002.3</v>
      </c>
      <c r="H817">
        <v>86</v>
      </c>
      <c r="I817" s="101" t="s">
        <v>14</v>
      </c>
      <c r="J817" s="1">
        <f>DATEVALUE(RIGHT(jaar_zip[[#This Row],[YYYYMMDD]],2)&amp;"-"&amp;MID(jaar_zip[[#This Row],[YYYYMMDD]],5,2)&amp;"-"&amp;LEFT(jaar_zip[[#This Row],[YYYYMMDD]],4))</f>
        <v>45559</v>
      </c>
      <c r="K817" s="101" t="str">
        <f>IF(AND(VALUE(MONTH(jaar_zip[[#This Row],[Datum]]))=1,VALUE(WEEKNUM(jaar_zip[[#This Row],[Datum]],21))&gt;51),RIGHT(YEAR(jaar_zip[[#This Row],[Datum]])-1,2),RIGHT(YEAR(jaar_zip[[#This Row],[Datum]]),2))&amp;"-"&amp; TEXT(WEEKNUM(jaar_zip[[#This Row],[Datum]],21),"00")</f>
        <v>24-39</v>
      </c>
      <c r="L817" s="101">
        <f>MONTH(jaar_zip[[#This Row],[Datum]])</f>
        <v>9</v>
      </c>
      <c r="M817" s="101">
        <f>IF(ISNUMBER(jaar_zip[[#This Row],[etmaaltemperatuur]]),IF(jaar_zip[[#This Row],[etmaaltemperatuur]]&lt;stookgrens,stookgrens-jaar_zip[[#This Row],[etmaaltemperatuur]],0),"")</f>
        <v>3.6999999999999993</v>
      </c>
      <c r="N817" s="101">
        <f>IF(ISNUMBER(jaar_zip[[#This Row],[graaddagen]]),IF(OR(MONTH(jaar_zip[[#This Row],[Datum]])=1,MONTH(jaar_zip[[#This Row],[Datum]])=2,MONTH(jaar_zip[[#This Row],[Datum]])=11,MONTH(jaar_zip[[#This Row],[Datum]])=12),1.1,IF(OR(MONTH(jaar_zip[[#This Row],[Datum]])=3,MONTH(jaar_zip[[#This Row],[Datum]])=10),1,0.8))*jaar_zip[[#This Row],[graaddagen]],"")</f>
        <v>2.9599999999999995</v>
      </c>
      <c r="O817" s="101">
        <f>IF(ISNUMBER(jaar_zip[[#This Row],[etmaaltemperatuur]]),IF(jaar_zip[[#This Row],[etmaaltemperatuur]]&gt;stookgrens,jaar_zip[[#This Row],[etmaaltemperatuur]]-stookgrens,0),"")</f>
        <v>0</v>
      </c>
    </row>
    <row r="818" spans="1:15" x14ac:dyDescent="0.25">
      <c r="A818">
        <v>240</v>
      </c>
      <c r="B818">
        <v>20240925</v>
      </c>
      <c r="C818">
        <v>4</v>
      </c>
      <c r="D818">
        <v>14.8</v>
      </c>
      <c r="E818">
        <v>458</v>
      </c>
      <c r="F818">
        <v>4.3</v>
      </c>
      <c r="G818">
        <v>1000.1</v>
      </c>
      <c r="H818">
        <v>84</v>
      </c>
      <c r="I818" s="101" t="s">
        <v>14</v>
      </c>
      <c r="J818" s="1">
        <f>DATEVALUE(RIGHT(jaar_zip[[#This Row],[YYYYMMDD]],2)&amp;"-"&amp;MID(jaar_zip[[#This Row],[YYYYMMDD]],5,2)&amp;"-"&amp;LEFT(jaar_zip[[#This Row],[YYYYMMDD]],4))</f>
        <v>45560</v>
      </c>
      <c r="K818" s="101" t="str">
        <f>IF(AND(VALUE(MONTH(jaar_zip[[#This Row],[Datum]]))=1,VALUE(WEEKNUM(jaar_zip[[#This Row],[Datum]],21))&gt;51),RIGHT(YEAR(jaar_zip[[#This Row],[Datum]])-1,2),RIGHT(YEAR(jaar_zip[[#This Row],[Datum]]),2))&amp;"-"&amp; TEXT(WEEKNUM(jaar_zip[[#This Row],[Datum]],21),"00")</f>
        <v>24-39</v>
      </c>
      <c r="L818" s="101">
        <f>MONTH(jaar_zip[[#This Row],[Datum]])</f>
        <v>9</v>
      </c>
      <c r="M818" s="101">
        <f>IF(ISNUMBER(jaar_zip[[#This Row],[etmaaltemperatuur]]),IF(jaar_zip[[#This Row],[etmaaltemperatuur]]&lt;stookgrens,stookgrens-jaar_zip[[#This Row],[etmaaltemperatuur]],0),"")</f>
        <v>3.1999999999999993</v>
      </c>
      <c r="N818" s="101">
        <f>IF(ISNUMBER(jaar_zip[[#This Row],[graaddagen]]),IF(OR(MONTH(jaar_zip[[#This Row],[Datum]])=1,MONTH(jaar_zip[[#This Row],[Datum]])=2,MONTH(jaar_zip[[#This Row],[Datum]])=11,MONTH(jaar_zip[[#This Row],[Datum]])=12),1.1,IF(OR(MONTH(jaar_zip[[#This Row],[Datum]])=3,MONTH(jaar_zip[[#This Row],[Datum]])=10),1,0.8))*jaar_zip[[#This Row],[graaddagen]],"")</f>
        <v>2.5599999999999996</v>
      </c>
      <c r="O818" s="101">
        <f>IF(ISNUMBER(jaar_zip[[#This Row],[etmaaltemperatuur]]),IF(jaar_zip[[#This Row],[etmaaltemperatuur]]&gt;stookgrens,jaar_zip[[#This Row],[etmaaltemperatuur]]-stookgrens,0),"")</f>
        <v>0</v>
      </c>
    </row>
    <row r="819" spans="1:15" x14ac:dyDescent="0.25">
      <c r="A819">
        <v>240</v>
      </c>
      <c r="B819">
        <v>20240926</v>
      </c>
      <c r="C819">
        <v>7</v>
      </c>
      <c r="D819">
        <v>15.8</v>
      </c>
      <c r="E819">
        <v>868</v>
      </c>
      <c r="F819">
        <v>13.5</v>
      </c>
      <c r="G819">
        <v>988.6</v>
      </c>
      <c r="H819">
        <v>86</v>
      </c>
      <c r="I819" s="101" t="s">
        <v>14</v>
      </c>
      <c r="J819" s="1">
        <f>DATEVALUE(RIGHT(jaar_zip[[#This Row],[YYYYMMDD]],2)&amp;"-"&amp;MID(jaar_zip[[#This Row],[YYYYMMDD]],5,2)&amp;"-"&amp;LEFT(jaar_zip[[#This Row],[YYYYMMDD]],4))</f>
        <v>45561</v>
      </c>
      <c r="K819" s="101" t="str">
        <f>IF(AND(VALUE(MONTH(jaar_zip[[#This Row],[Datum]]))=1,VALUE(WEEKNUM(jaar_zip[[#This Row],[Datum]],21))&gt;51),RIGHT(YEAR(jaar_zip[[#This Row],[Datum]])-1,2),RIGHT(YEAR(jaar_zip[[#This Row],[Datum]]),2))&amp;"-"&amp; TEXT(WEEKNUM(jaar_zip[[#This Row],[Datum]],21),"00")</f>
        <v>24-39</v>
      </c>
      <c r="L819" s="101">
        <f>MONTH(jaar_zip[[#This Row],[Datum]])</f>
        <v>9</v>
      </c>
      <c r="M819" s="101">
        <f>IF(ISNUMBER(jaar_zip[[#This Row],[etmaaltemperatuur]]),IF(jaar_zip[[#This Row],[etmaaltemperatuur]]&lt;stookgrens,stookgrens-jaar_zip[[#This Row],[etmaaltemperatuur]],0),"")</f>
        <v>2.1999999999999993</v>
      </c>
      <c r="N819" s="101">
        <f>IF(ISNUMBER(jaar_zip[[#This Row],[graaddagen]]),IF(OR(MONTH(jaar_zip[[#This Row],[Datum]])=1,MONTH(jaar_zip[[#This Row],[Datum]])=2,MONTH(jaar_zip[[#This Row],[Datum]])=11,MONTH(jaar_zip[[#This Row],[Datum]])=12),1.1,IF(OR(MONTH(jaar_zip[[#This Row],[Datum]])=3,MONTH(jaar_zip[[#This Row],[Datum]])=10),1,0.8))*jaar_zip[[#This Row],[graaddagen]],"")</f>
        <v>1.7599999999999996</v>
      </c>
      <c r="O819" s="101">
        <f>IF(ISNUMBER(jaar_zip[[#This Row],[etmaaltemperatuur]]),IF(jaar_zip[[#This Row],[etmaaltemperatuur]]&gt;stookgrens,jaar_zip[[#This Row],[etmaaltemperatuur]]-stookgrens,0),"")</f>
        <v>0</v>
      </c>
    </row>
    <row r="820" spans="1:15" x14ac:dyDescent="0.25">
      <c r="A820">
        <v>240</v>
      </c>
      <c r="B820">
        <v>20240927</v>
      </c>
      <c r="C820">
        <v>9</v>
      </c>
      <c r="D820">
        <v>12.2</v>
      </c>
      <c r="E820">
        <v>242</v>
      </c>
      <c r="F820">
        <v>26.6</v>
      </c>
      <c r="G820">
        <v>997</v>
      </c>
      <c r="H820">
        <v>84</v>
      </c>
      <c r="I820" s="101" t="s">
        <v>14</v>
      </c>
      <c r="J820" s="1">
        <f>DATEVALUE(RIGHT(jaar_zip[[#This Row],[YYYYMMDD]],2)&amp;"-"&amp;MID(jaar_zip[[#This Row],[YYYYMMDD]],5,2)&amp;"-"&amp;LEFT(jaar_zip[[#This Row],[YYYYMMDD]],4))</f>
        <v>45562</v>
      </c>
      <c r="K820" s="101" t="str">
        <f>IF(AND(VALUE(MONTH(jaar_zip[[#This Row],[Datum]]))=1,VALUE(WEEKNUM(jaar_zip[[#This Row],[Datum]],21))&gt;51),RIGHT(YEAR(jaar_zip[[#This Row],[Datum]])-1,2),RIGHT(YEAR(jaar_zip[[#This Row],[Datum]]),2))&amp;"-"&amp; TEXT(WEEKNUM(jaar_zip[[#This Row],[Datum]],21),"00")</f>
        <v>24-39</v>
      </c>
      <c r="L820" s="101">
        <f>MONTH(jaar_zip[[#This Row],[Datum]])</f>
        <v>9</v>
      </c>
      <c r="M820" s="101">
        <f>IF(ISNUMBER(jaar_zip[[#This Row],[etmaaltemperatuur]]),IF(jaar_zip[[#This Row],[etmaaltemperatuur]]&lt;stookgrens,stookgrens-jaar_zip[[#This Row],[etmaaltemperatuur]],0),"")</f>
        <v>5.8000000000000007</v>
      </c>
      <c r="N820" s="101">
        <f>IF(ISNUMBER(jaar_zip[[#This Row],[graaddagen]]),IF(OR(MONTH(jaar_zip[[#This Row],[Datum]])=1,MONTH(jaar_zip[[#This Row],[Datum]])=2,MONTH(jaar_zip[[#This Row],[Datum]])=11,MONTH(jaar_zip[[#This Row],[Datum]])=12),1.1,IF(OR(MONTH(jaar_zip[[#This Row],[Datum]])=3,MONTH(jaar_zip[[#This Row],[Datum]])=10),1,0.8))*jaar_zip[[#This Row],[graaddagen]],"")</f>
        <v>4.6400000000000006</v>
      </c>
      <c r="O820" s="101">
        <f>IF(ISNUMBER(jaar_zip[[#This Row],[etmaaltemperatuur]]),IF(jaar_zip[[#This Row],[etmaaltemperatuur]]&gt;stookgrens,jaar_zip[[#This Row],[etmaaltemperatuur]]-stookgrens,0),"")</f>
        <v>0</v>
      </c>
    </row>
    <row r="821" spans="1:15" x14ac:dyDescent="0.25">
      <c r="A821">
        <v>240</v>
      </c>
      <c r="B821">
        <v>20240928</v>
      </c>
      <c r="C821">
        <v>3.5</v>
      </c>
      <c r="D821">
        <v>10.6</v>
      </c>
      <c r="E821">
        <v>1068</v>
      </c>
      <c r="F821">
        <v>7.1</v>
      </c>
      <c r="G821">
        <v>1020.5</v>
      </c>
      <c r="H821">
        <v>79</v>
      </c>
      <c r="I821" s="101" t="s">
        <v>14</v>
      </c>
      <c r="J821" s="1">
        <f>DATEVALUE(RIGHT(jaar_zip[[#This Row],[YYYYMMDD]],2)&amp;"-"&amp;MID(jaar_zip[[#This Row],[YYYYMMDD]],5,2)&amp;"-"&amp;LEFT(jaar_zip[[#This Row],[YYYYMMDD]],4))</f>
        <v>45563</v>
      </c>
      <c r="K821" s="101" t="str">
        <f>IF(AND(VALUE(MONTH(jaar_zip[[#This Row],[Datum]]))=1,VALUE(WEEKNUM(jaar_zip[[#This Row],[Datum]],21))&gt;51),RIGHT(YEAR(jaar_zip[[#This Row],[Datum]])-1,2),RIGHT(YEAR(jaar_zip[[#This Row],[Datum]]),2))&amp;"-"&amp; TEXT(WEEKNUM(jaar_zip[[#This Row],[Datum]],21),"00")</f>
        <v>24-39</v>
      </c>
      <c r="L821" s="101">
        <f>MONTH(jaar_zip[[#This Row],[Datum]])</f>
        <v>9</v>
      </c>
      <c r="M821" s="101">
        <f>IF(ISNUMBER(jaar_zip[[#This Row],[etmaaltemperatuur]]),IF(jaar_zip[[#This Row],[etmaaltemperatuur]]&lt;stookgrens,stookgrens-jaar_zip[[#This Row],[etmaaltemperatuur]],0),"")</f>
        <v>7.4</v>
      </c>
      <c r="N821" s="101">
        <f>IF(ISNUMBER(jaar_zip[[#This Row],[graaddagen]]),IF(OR(MONTH(jaar_zip[[#This Row],[Datum]])=1,MONTH(jaar_zip[[#This Row],[Datum]])=2,MONTH(jaar_zip[[#This Row],[Datum]])=11,MONTH(jaar_zip[[#This Row],[Datum]])=12),1.1,IF(OR(MONTH(jaar_zip[[#This Row],[Datum]])=3,MONTH(jaar_zip[[#This Row],[Datum]])=10),1,0.8))*jaar_zip[[#This Row],[graaddagen]],"")</f>
        <v>5.9200000000000008</v>
      </c>
      <c r="O821" s="101">
        <f>IF(ISNUMBER(jaar_zip[[#This Row],[etmaaltemperatuur]]),IF(jaar_zip[[#This Row],[etmaaltemperatuur]]&gt;stookgrens,jaar_zip[[#This Row],[etmaaltemperatuur]]-stookgrens,0),"")</f>
        <v>0</v>
      </c>
    </row>
    <row r="822" spans="1:15" x14ac:dyDescent="0.25">
      <c r="A822">
        <v>240</v>
      </c>
      <c r="B822">
        <v>20240929</v>
      </c>
      <c r="C822">
        <v>3.8</v>
      </c>
      <c r="D822">
        <v>10.1</v>
      </c>
      <c r="E822">
        <v>1104</v>
      </c>
      <c r="F822">
        <v>0</v>
      </c>
      <c r="G822">
        <v>1024.2</v>
      </c>
      <c r="H822">
        <v>80</v>
      </c>
      <c r="I822" s="101" t="s">
        <v>14</v>
      </c>
      <c r="J822" s="1">
        <f>DATEVALUE(RIGHT(jaar_zip[[#This Row],[YYYYMMDD]],2)&amp;"-"&amp;MID(jaar_zip[[#This Row],[YYYYMMDD]],5,2)&amp;"-"&amp;LEFT(jaar_zip[[#This Row],[YYYYMMDD]],4))</f>
        <v>45564</v>
      </c>
      <c r="K822" s="101" t="str">
        <f>IF(AND(VALUE(MONTH(jaar_zip[[#This Row],[Datum]]))=1,VALUE(WEEKNUM(jaar_zip[[#This Row],[Datum]],21))&gt;51),RIGHT(YEAR(jaar_zip[[#This Row],[Datum]])-1,2),RIGHT(YEAR(jaar_zip[[#This Row],[Datum]]),2))&amp;"-"&amp; TEXT(WEEKNUM(jaar_zip[[#This Row],[Datum]],21),"00")</f>
        <v>24-39</v>
      </c>
      <c r="L822" s="101">
        <f>MONTH(jaar_zip[[#This Row],[Datum]])</f>
        <v>9</v>
      </c>
      <c r="M822" s="101">
        <f>IF(ISNUMBER(jaar_zip[[#This Row],[etmaaltemperatuur]]),IF(jaar_zip[[#This Row],[etmaaltemperatuur]]&lt;stookgrens,stookgrens-jaar_zip[[#This Row],[etmaaltemperatuur]],0),"")</f>
        <v>7.9</v>
      </c>
      <c r="N822" s="101">
        <f>IF(ISNUMBER(jaar_zip[[#This Row],[graaddagen]]),IF(OR(MONTH(jaar_zip[[#This Row],[Datum]])=1,MONTH(jaar_zip[[#This Row],[Datum]])=2,MONTH(jaar_zip[[#This Row],[Datum]])=11,MONTH(jaar_zip[[#This Row],[Datum]])=12),1.1,IF(OR(MONTH(jaar_zip[[#This Row],[Datum]])=3,MONTH(jaar_zip[[#This Row],[Datum]])=10),1,0.8))*jaar_zip[[#This Row],[graaddagen]],"")</f>
        <v>6.32</v>
      </c>
      <c r="O822" s="101">
        <f>IF(ISNUMBER(jaar_zip[[#This Row],[etmaaltemperatuur]]),IF(jaar_zip[[#This Row],[etmaaltemperatuur]]&gt;stookgrens,jaar_zip[[#This Row],[etmaaltemperatuur]]-stookgrens,0),"")</f>
        <v>0</v>
      </c>
    </row>
    <row r="823" spans="1:15" x14ac:dyDescent="0.25">
      <c r="A823">
        <v>240</v>
      </c>
      <c r="B823">
        <v>20240930</v>
      </c>
      <c r="C823">
        <v>7.2</v>
      </c>
      <c r="D823">
        <v>11.8</v>
      </c>
      <c r="E823">
        <v>352</v>
      </c>
      <c r="F823">
        <v>11.4</v>
      </c>
      <c r="G823">
        <v>1007.6</v>
      </c>
      <c r="H823">
        <v>87</v>
      </c>
      <c r="I823" s="101" t="s">
        <v>14</v>
      </c>
      <c r="J823" s="1">
        <f>DATEVALUE(RIGHT(jaar_zip[[#This Row],[YYYYMMDD]],2)&amp;"-"&amp;MID(jaar_zip[[#This Row],[YYYYMMDD]],5,2)&amp;"-"&amp;LEFT(jaar_zip[[#This Row],[YYYYMMDD]],4))</f>
        <v>45565</v>
      </c>
      <c r="K823" s="101" t="str">
        <f>IF(AND(VALUE(MONTH(jaar_zip[[#This Row],[Datum]]))=1,VALUE(WEEKNUM(jaar_zip[[#This Row],[Datum]],21))&gt;51),RIGHT(YEAR(jaar_zip[[#This Row],[Datum]])-1,2),RIGHT(YEAR(jaar_zip[[#This Row],[Datum]]),2))&amp;"-"&amp; TEXT(WEEKNUM(jaar_zip[[#This Row],[Datum]],21),"00")</f>
        <v>24-40</v>
      </c>
      <c r="L823" s="101">
        <f>MONTH(jaar_zip[[#This Row],[Datum]])</f>
        <v>9</v>
      </c>
      <c r="M823" s="101">
        <f>IF(ISNUMBER(jaar_zip[[#This Row],[etmaaltemperatuur]]),IF(jaar_zip[[#This Row],[etmaaltemperatuur]]&lt;stookgrens,stookgrens-jaar_zip[[#This Row],[etmaaltemperatuur]],0),"")</f>
        <v>6.1999999999999993</v>
      </c>
      <c r="N823" s="101">
        <f>IF(ISNUMBER(jaar_zip[[#This Row],[graaddagen]]),IF(OR(MONTH(jaar_zip[[#This Row],[Datum]])=1,MONTH(jaar_zip[[#This Row],[Datum]])=2,MONTH(jaar_zip[[#This Row],[Datum]])=11,MONTH(jaar_zip[[#This Row],[Datum]])=12),1.1,IF(OR(MONTH(jaar_zip[[#This Row],[Datum]])=3,MONTH(jaar_zip[[#This Row],[Datum]])=10),1,0.8))*jaar_zip[[#This Row],[graaddagen]],"")</f>
        <v>4.96</v>
      </c>
      <c r="O823" s="101">
        <f>IF(ISNUMBER(jaar_zip[[#This Row],[etmaaltemperatuur]]),IF(jaar_zip[[#This Row],[etmaaltemperatuur]]&gt;stookgrens,jaar_zip[[#This Row],[etmaaltemperatuur]]-stookgrens,0),"")</f>
        <v>0</v>
      </c>
    </row>
    <row r="824" spans="1:15" x14ac:dyDescent="0.25">
      <c r="A824">
        <v>242</v>
      </c>
      <c r="B824">
        <v>20240101</v>
      </c>
      <c r="C824">
        <v>11.8</v>
      </c>
      <c r="D824">
        <v>7.9</v>
      </c>
      <c r="G824">
        <v>997.8</v>
      </c>
      <c r="H824">
        <v>81</v>
      </c>
      <c r="I824" s="101" t="s">
        <v>15</v>
      </c>
      <c r="J824" s="1">
        <f>DATEVALUE(RIGHT(jaar_zip[[#This Row],[YYYYMMDD]],2)&amp;"-"&amp;MID(jaar_zip[[#This Row],[YYYYMMDD]],5,2)&amp;"-"&amp;LEFT(jaar_zip[[#This Row],[YYYYMMDD]],4))</f>
        <v>45292</v>
      </c>
      <c r="K824" s="101" t="str">
        <f>IF(AND(VALUE(MONTH(jaar_zip[[#This Row],[Datum]]))=1,VALUE(WEEKNUM(jaar_zip[[#This Row],[Datum]],21))&gt;51),RIGHT(YEAR(jaar_zip[[#This Row],[Datum]])-1,2),RIGHT(YEAR(jaar_zip[[#This Row],[Datum]]),2))&amp;"-"&amp; TEXT(WEEKNUM(jaar_zip[[#This Row],[Datum]],21),"00")</f>
        <v>24-01</v>
      </c>
      <c r="L824" s="101">
        <f>MONTH(jaar_zip[[#This Row],[Datum]])</f>
        <v>1</v>
      </c>
      <c r="M824" s="101">
        <f>IF(ISNUMBER(jaar_zip[[#This Row],[etmaaltemperatuur]]),IF(jaar_zip[[#This Row],[etmaaltemperatuur]]&lt;stookgrens,stookgrens-jaar_zip[[#This Row],[etmaaltemperatuur]],0),"")</f>
        <v>10.1</v>
      </c>
      <c r="N824" s="101">
        <f>IF(ISNUMBER(jaar_zip[[#This Row],[graaddagen]]),IF(OR(MONTH(jaar_zip[[#This Row],[Datum]])=1,MONTH(jaar_zip[[#This Row],[Datum]])=2,MONTH(jaar_zip[[#This Row],[Datum]])=11,MONTH(jaar_zip[[#This Row],[Datum]])=12),1.1,IF(OR(MONTH(jaar_zip[[#This Row],[Datum]])=3,MONTH(jaar_zip[[#This Row],[Datum]])=10),1,0.8))*jaar_zip[[#This Row],[graaddagen]],"")</f>
        <v>11.110000000000001</v>
      </c>
      <c r="O824" s="101">
        <f>IF(ISNUMBER(jaar_zip[[#This Row],[etmaaltemperatuur]]),IF(jaar_zip[[#This Row],[etmaaltemperatuur]]&gt;stookgrens,jaar_zip[[#This Row],[etmaaltemperatuur]]-stookgrens,0),"")</f>
        <v>0</v>
      </c>
    </row>
    <row r="825" spans="1:15" x14ac:dyDescent="0.25">
      <c r="A825">
        <v>242</v>
      </c>
      <c r="B825">
        <v>20240102</v>
      </c>
      <c r="C825">
        <v>12</v>
      </c>
      <c r="D825">
        <v>8.9</v>
      </c>
      <c r="G825">
        <v>983.6</v>
      </c>
      <c r="H825">
        <v>94</v>
      </c>
      <c r="I825" s="101" t="s">
        <v>15</v>
      </c>
      <c r="J825" s="1">
        <f>DATEVALUE(RIGHT(jaar_zip[[#This Row],[YYYYMMDD]],2)&amp;"-"&amp;MID(jaar_zip[[#This Row],[YYYYMMDD]],5,2)&amp;"-"&amp;LEFT(jaar_zip[[#This Row],[YYYYMMDD]],4))</f>
        <v>45293</v>
      </c>
      <c r="K825" s="101" t="str">
        <f>IF(AND(VALUE(MONTH(jaar_zip[[#This Row],[Datum]]))=1,VALUE(WEEKNUM(jaar_zip[[#This Row],[Datum]],21))&gt;51),RIGHT(YEAR(jaar_zip[[#This Row],[Datum]])-1,2),RIGHT(YEAR(jaar_zip[[#This Row],[Datum]]),2))&amp;"-"&amp; TEXT(WEEKNUM(jaar_zip[[#This Row],[Datum]],21),"00")</f>
        <v>24-01</v>
      </c>
      <c r="L825" s="101">
        <f>MONTH(jaar_zip[[#This Row],[Datum]])</f>
        <v>1</v>
      </c>
      <c r="M825" s="101">
        <f>IF(ISNUMBER(jaar_zip[[#This Row],[etmaaltemperatuur]]),IF(jaar_zip[[#This Row],[etmaaltemperatuur]]&lt;stookgrens,stookgrens-jaar_zip[[#This Row],[etmaaltemperatuur]],0),"")</f>
        <v>9.1</v>
      </c>
      <c r="N825" s="101">
        <f>IF(ISNUMBER(jaar_zip[[#This Row],[graaddagen]]),IF(OR(MONTH(jaar_zip[[#This Row],[Datum]])=1,MONTH(jaar_zip[[#This Row],[Datum]])=2,MONTH(jaar_zip[[#This Row],[Datum]])=11,MONTH(jaar_zip[[#This Row],[Datum]])=12),1.1,IF(OR(MONTH(jaar_zip[[#This Row],[Datum]])=3,MONTH(jaar_zip[[#This Row],[Datum]])=10),1,0.8))*jaar_zip[[#This Row],[graaddagen]],"")</f>
        <v>10.01</v>
      </c>
      <c r="O825" s="101">
        <f>IF(ISNUMBER(jaar_zip[[#This Row],[etmaaltemperatuur]]),IF(jaar_zip[[#This Row],[etmaaltemperatuur]]&gt;stookgrens,jaar_zip[[#This Row],[etmaaltemperatuur]]-stookgrens,0),"")</f>
        <v>0</v>
      </c>
    </row>
    <row r="826" spans="1:15" x14ac:dyDescent="0.25">
      <c r="A826">
        <v>242</v>
      </c>
      <c r="B826">
        <v>20240103</v>
      </c>
      <c r="C826">
        <v>12</v>
      </c>
      <c r="D826">
        <v>8.3000000000000007</v>
      </c>
      <c r="G826">
        <v>986.3</v>
      </c>
      <c r="H826">
        <v>87</v>
      </c>
      <c r="I826" s="101" t="s">
        <v>15</v>
      </c>
      <c r="J826" s="1">
        <f>DATEVALUE(RIGHT(jaar_zip[[#This Row],[YYYYMMDD]],2)&amp;"-"&amp;MID(jaar_zip[[#This Row],[YYYYMMDD]],5,2)&amp;"-"&amp;LEFT(jaar_zip[[#This Row],[YYYYMMDD]],4))</f>
        <v>45294</v>
      </c>
      <c r="K826" s="101" t="str">
        <f>IF(AND(VALUE(MONTH(jaar_zip[[#This Row],[Datum]]))=1,VALUE(WEEKNUM(jaar_zip[[#This Row],[Datum]],21))&gt;51),RIGHT(YEAR(jaar_zip[[#This Row],[Datum]])-1,2),RIGHT(YEAR(jaar_zip[[#This Row],[Datum]]),2))&amp;"-"&amp; TEXT(WEEKNUM(jaar_zip[[#This Row],[Datum]],21),"00")</f>
        <v>24-01</v>
      </c>
      <c r="L826" s="101">
        <f>MONTH(jaar_zip[[#This Row],[Datum]])</f>
        <v>1</v>
      </c>
      <c r="M826" s="101">
        <f>IF(ISNUMBER(jaar_zip[[#This Row],[etmaaltemperatuur]]),IF(jaar_zip[[#This Row],[etmaaltemperatuur]]&lt;stookgrens,stookgrens-jaar_zip[[#This Row],[etmaaltemperatuur]],0),"")</f>
        <v>9.6999999999999993</v>
      </c>
      <c r="N826" s="101">
        <f>IF(ISNUMBER(jaar_zip[[#This Row],[graaddagen]]),IF(OR(MONTH(jaar_zip[[#This Row],[Datum]])=1,MONTH(jaar_zip[[#This Row],[Datum]])=2,MONTH(jaar_zip[[#This Row],[Datum]])=11,MONTH(jaar_zip[[#This Row],[Datum]])=12),1.1,IF(OR(MONTH(jaar_zip[[#This Row],[Datum]])=3,MONTH(jaar_zip[[#This Row],[Datum]])=10),1,0.8))*jaar_zip[[#This Row],[graaddagen]],"")</f>
        <v>10.67</v>
      </c>
      <c r="O826" s="101">
        <f>IF(ISNUMBER(jaar_zip[[#This Row],[etmaaltemperatuur]]),IF(jaar_zip[[#This Row],[etmaaltemperatuur]]&gt;stookgrens,jaar_zip[[#This Row],[etmaaltemperatuur]]-stookgrens,0),"")</f>
        <v>0</v>
      </c>
    </row>
    <row r="827" spans="1:15" x14ac:dyDescent="0.25">
      <c r="A827">
        <v>242</v>
      </c>
      <c r="B827">
        <v>20240104</v>
      </c>
      <c r="C827">
        <v>6.6</v>
      </c>
      <c r="D827">
        <v>5.3</v>
      </c>
      <c r="G827">
        <v>1000.9</v>
      </c>
      <c r="H827">
        <v>82</v>
      </c>
      <c r="I827" s="101" t="s">
        <v>15</v>
      </c>
      <c r="J827" s="1">
        <f>DATEVALUE(RIGHT(jaar_zip[[#This Row],[YYYYMMDD]],2)&amp;"-"&amp;MID(jaar_zip[[#This Row],[YYYYMMDD]],5,2)&amp;"-"&amp;LEFT(jaar_zip[[#This Row],[YYYYMMDD]],4))</f>
        <v>45295</v>
      </c>
      <c r="K827" s="101" t="str">
        <f>IF(AND(VALUE(MONTH(jaar_zip[[#This Row],[Datum]]))=1,VALUE(WEEKNUM(jaar_zip[[#This Row],[Datum]],21))&gt;51),RIGHT(YEAR(jaar_zip[[#This Row],[Datum]])-1,2),RIGHT(YEAR(jaar_zip[[#This Row],[Datum]]),2))&amp;"-"&amp; TEXT(WEEKNUM(jaar_zip[[#This Row],[Datum]],21),"00")</f>
        <v>24-01</v>
      </c>
      <c r="L827" s="101">
        <f>MONTH(jaar_zip[[#This Row],[Datum]])</f>
        <v>1</v>
      </c>
      <c r="M827" s="101">
        <f>IF(ISNUMBER(jaar_zip[[#This Row],[etmaaltemperatuur]]),IF(jaar_zip[[#This Row],[etmaaltemperatuur]]&lt;stookgrens,stookgrens-jaar_zip[[#This Row],[etmaaltemperatuur]],0),"")</f>
        <v>12.7</v>
      </c>
      <c r="N827" s="101">
        <f>IF(ISNUMBER(jaar_zip[[#This Row],[graaddagen]]),IF(OR(MONTH(jaar_zip[[#This Row],[Datum]])=1,MONTH(jaar_zip[[#This Row],[Datum]])=2,MONTH(jaar_zip[[#This Row],[Datum]])=11,MONTH(jaar_zip[[#This Row],[Datum]])=12),1.1,IF(OR(MONTH(jaar_zip[[#This Row],[Datum]])=3,MONTH(jaar_zip[[#This Row],[Datum]])=10),1,0.8))*jaar_zip[[#This Row],[graaddagen]],"")</f>
        <v>13.97</v>
      </c>
      <c r="O827" s="101">
        <f>IF(ISNUMBER(jaar_zip[[#This Row],[etmaaltemperatuur]]),IF(jaar_zip[[#This Row],[etmaaltemperatuur]]&gt;stookgrens,jaar_zip[[#This Row],[etmaaltemperatuur]]-stookgrens,0),"")</f>
        <v>0</v>
      </c>
    </row>
    <row r="828" spans="1:15" x14ac:dyDescent="0.25">
      <c r="A828">
        <v>242</v>
      </c>
      <c r="B828">
        <v>20240105</v>
      </c>
      <c r="C828">
        <v>8.1999999999999993</v>
      </c>
      <c r="D828">
        <v>4.8</v>
      </c>
      <c r="G828">
        <v>998.1</v>
      </c>
      <c r="H828">
        <v>94</v>
      </c>
      <c r="I828" s="101" t="s">
        <v>15</v>
      </c>
      <c r="J828" s="1">
        <f>DATEVALUE(RIGHT(jaar_zip[[#This Row],[YYYYMMDD]],2)&amp;"-"&amp;MID(jaar_zip[[#This Row],[YYYYMMDD]],5,2)&amp;"-"&amp;LEFT(jaar_zip[[#This Row],[YYYYMMDD]],4))</f>
        <v>45296</v>
      </c>
      <c r="K828" s="101" t="str">
        <f>IF(AND(VALUE(MONTH(jaar_zip[[#This Row],[Datum]]))=1,VALUE(WEEKNUM(jaar_zip[[#This Row],[Datum]],21))&gt;51),RIGHT(YEAR(jaar_zip[[#This Row],[Datum]])-1,2),RIGHT(YEAR(jaar_zip[[#This Row],[Datum]]),2))&amp;"-"&amp; TEXT(WEEKNUM(jaar_zip[[#This Row],[Datum]],21),"00")</f>
        <v>24-01</v>
      </c>
      <c r="L828" s="101">
        <f>MONTH(jaar_zip[[#This Row],[Datum]])</f>
        <v>1</v>
      </c>
      <c r="M828" s="101">
        <f>IF(ISNUMBER(jaar_zip[[#This Row],[etmaaltemperatuur]]),IF(jaar_zip[[#This Row],[etmaaltemperatuur]]&lt;stookgrens,stookgrens-jaar_zip[[#This Row],[etmaaltemperatuur]],0),"")</f>
        <v>13.2</v>
      </c>
      <c r="N828" s="101">
        <f>IF(ISNUMBER(jaar_zip[[#This Row],[graaddagen]]),IF(OR(MONTH(jaar_zip[[#This Row],[Datum]])=1,MONTH(jaar_zip[[#This Row],[Datum]])=2,MONTH(jaar_zip[[#This Row],[Datum]])=11,MONTH(jaar_zip[[#This Row],[Datum]])=12),1.1,IF(OR(MONTH(jaar_zip[[#This Row],[Datum]])=3,MONTH(jaar_zip[[#This Row],[Datum]])=10),1,0.8))*jaar_zip[[#This Row],[graaddagen]],"")</f>
        <v>14.52</v>
      </c>
      <c r="O828" s="101">
        <f>IF(ISNUMBER(jaar_zip[[#This Row],[etmaaltemperatuur]]),IF(jaar_zip[[#This Row],[etmaaltemperatuur]]&gt;stookgrens,jaar_zip[[#This Row],[etmaaltemperatuur]]-stookgrens,0),"")</f>
        <v>0</v>
      </c>
    </row>
    <row r="829" spans="1:15" x14ac:dyDescent="0.25">
      <c r="A829">
        <v>242</v>
      </c>
      <c r="B829">
        <v>20240106</v>
      </c>
      <c r="C829">
        <v>8.5</v>
      </c>
      <c r="D829">
        <v>3.3</v>
      </c>
      <c r="G829">
        <v>1013.3</v>
      </c>
      <c r="H829">
        <v>86</v>
      </c>
      <c r="I829" s="101" t="s">
        <v>15</v>
      </c>
      <c r="J829" s="1">
        <f>DATEVALUE(RIGHT(jaar_zip[[#This Row],[YYYYMMDD]],2)&amp;"-"&amp;MID(jaar_zip[[#This Row],[YYYYMMDD]],5,2)&amp;"-"&amp;LEFT(jaar_zip[[#This Row],[YYYYMMDD]],4))</f>
        <v>45297</v>
      </c>
      <c r="K829" s="101" t="str">
        <f>IF(AND(VALUE(MONTH(jaar_zip[[#This Row],[Datum]]))=1,VALUE(WEEKNUM(jaar_zip[[#This Row],[Datum]],21))&gt;51),RIGHT(YEAR(jaar_zip[[#This Row],[Datum]])-1,2),RIGHT(YEAR(jaar_zip[[#This Row],[Datum]]),2))&amp;"-"&amp; TEXT(WEEKNUM(jaar_zip[[#This Row],[Datum]],21),"00")</f>
        <v>24-01</v>
      </c>
      <c r="L829" s="101">
        <f>MONTH(jaar_zip[[#This Row],[Datum]])</f>
        <v>1</v>
      </c>
      <c r="M829" s="101">
        <f>IF(ISNUMBER(jaar_zip[[#This Row],[etmaaltemperatuur]]),IF(jaar_zip[[#This Row],[etmaaltemperatuur]]&lt;stookgrens,stookgrens-jaar_zip[[#This Row],[etmaaltemperatuur]],0),"")</f>
        <v>14.7</v>
      </c>
      <c r="N829" s="101">
        <f>IF(ISNUMBER(jaar_zip[[#This Row],[graaddagen]]),IF(OR(MONTH(jaar_zip[[#This Row],[Datum]])=1,MONTH(jaar_zip[[#This Row],[Datum]])=2,MONTH(jaar_zip[[#This Row],[Datum]])=11,MONTH(jaar_zip[[#This Row],[Datum]])=12),1.1,IF(OR(MONTH(jaar_zip[[#This Row],[Datum]])=3,MONTH(jaar_zip[[#This Row],[Datum]])=10),1,0.8))*jaar_zip[[#This Row],[graaddagen]],"")</f>
        <v>16.170000000000002</v>
      </c>
      <c r="O829" s="101">
        <f>IF(ISNUMBER(jaar_zip[[#This Row],[etmaaltemperatuur]]),IF(jaar_zip[[#This Row],[etmaaltemperatuur]]&gt;stookgrens,jaar_zip[[#This Row],[etmaaltemperatuur]]-stookgrens,0),"")</f>
        <v>0</v>
      </c>
    </row>
    <row r="830" spans="1:15" x14ac:dyDescent="0.25">
      <c r="A830">
        <v>242</v>
      </c>
      <c r="B830">
        <v>20240107</v>
      </c>
      <c r="C830">
        <v>8.3000000000000007</v>
      </c>
      <c r="D830">
        <v>1.4</v>
      </c>
      <c r="G830">
        <v>1027.5999999999999</v>
      </c>
      <c r="H830">
        <v>72</v>
      </c>
      <c r="I830" s="101" t="s">
        <v>15</v>
      </c>
      <c r="J830" s="1">
        <f>DATEVALUE(RIGHT(jaar_zip[[#This Row],[YYYYMMDD]],2)&amp;"-"&amp;MID(jaar_zip[[#This Row],[YYYYMMDD]],5,2)&amp;"-"&amp;LEFT(jaar_zip[[#This Row],[YYYYMMDD]],4))</f>
        <v>45298</v>
      </c>
      <c r="K830" s="101" t="str">
        <f>IF(AND(VALUE(MONTH(jaar_zip[[#This Row],[Datum]]))=1,VALUE(WEEKNUM(jaar_zip[[#This Row],[Datum]],21))&gt;51),RIGHT(YEAR(jaar_zip[[#This Row],[Datum]])-1,2),RIGHT(YEAR(jaar_zip[[#This Row],[Datum]]),2))&amp;"-"&amp; TEXT(WEEKNUM(jaar_zip[[#This Row],[Datum]],21),"00")</f>
        <v>24-01</v>
      </c>
      <c r="L830" s="101">
        <f>MONTH(jaar_zip[[#This Row],[Datum]])</f>
        <v>1</v>
      </c>
      <c r="M830" s="101">
        <f>IF(ISNUMBER(jaar_zip[[#This Row],[etmaaltemperatuur]]),IF(jaar_zip[[#This Row],[etmaaltemperatuur]]&lt;stookgrens,stookgrens-jaar_zip[[#This Row],[etmaaltemperatuur]],0),"")</f>
        <v>16.600000000000001</v>
      </c>
      <c r="N830" s="101">
        <f>IF(ISNUMBER(jaar_zip[[#This Row],[graaddagen]]),IF(OR(MONTH(jaar_zip[[#This Row],[Datum]])=1,MONTH(jaar_zip[[#This Row],[Datum]])=2,MONTH(jaar_zip[[#This Row],[Datum]])=11,MONTH(jaar_zip[[#This Row],[Datum]])=12),1.1,IF(OR(MONTH(jaar_zip[[#This Row],[Datum]])=3,MONTH(jaar_zip[[#This Row],[Datum]])=10),1,0.8))*jaar_zip[[#This Row],[graaddagen]],"")</f>
        <v>18.260000000000002</v>
      </c>
      <c r="O830" s="101">
        <f>IF(ISNUMBER(jaar_zip[[#This Row],[etmaaltemperatuur]]),IF(jaar_zip[[#This Row],[etmaaltemperatuur]]&gt;stookgrens,jaar_zip[[#This Row],[etmaaltemperatuur]]-stookgrens,0),"")</f>
        <v>0</v>
      </c>
    </row>
    <row r="831" spans="1:15" x14ac:dyDescent="0.25">
      <c r="A831">
        <v>242</v>
      </c>
      <c r="B831">
        <v>20240108</v>
      </c>
      <c r="C831">
        <v>10</v>
      </c>
      <c r="D831">
        <v>0.2</v>
      </c>
      <c r="G831">
        <v>1035.0999999999999</v>
      </c>
      <c r="H831">
        <v>70</v>
      </c>
      <c r="I831" s="101" t="s">
        <v>15</v>
      </c>
      <c r="J831" s="1">
        <f>DATEVALUE(RIGHT(jaar_zip[[#This Row],[YYYYMMDD]],2)&amp;"-"&amp;MID(jaar_zip[[#This Row],[YYYYMMDD]],5,2)&amp;"-"&amp;LEFT(jaar_zip[[#This Row],[YYYYMMDD]],4))</f>
        <v>45299</v>
      </c>
      <c r="K831" s="101" t="str">
        <f>IF(AND(VALUE(MONTH(jaar_zip[[#This Row],[Datum]]))=1,VALUE(WEEKNUM(jaar_zip[[#This Row],[Datum]],21))&gt;51),RIGHT(YEAR(jaar_zip[[#This Row],[Datum]])-1,2),RIGHT(YEAR(jaar_zip[[#This Row],[Datum]]),2))&amp;"-"&amp; TEXT(WEEKNUM(jaar_zip[[#This Row],[Datum]],21),"00")</f>
        <v>24-02</v>
      </c>
      <c r="L831" s="101">
        <f>MONTH(jaar_zip[[#This Row],[Datum]])</f>
        <v>1</v>
      </c>
      <c r="M831" s="101">
        <f>IF(ISNUMBER(jaar_zip[[#This Row],[etmaaltemperatuur]]),IF(jaar_zip[[#This Row],[etmaaltemperatuur]]&lt;stookgrens,stookgrens-jaar_zip[[#This Row],[etmaaltemperatuur]],0),"")</f>
        <v>17.8</v>
      </c>
      <c r="N831" s="101">
        <f>IF(ISNUMBER(jaar_zip[[#This Row],[graaddagen]]),IF(OR(MONTH(jaar_zip[[#This Row],[Datum]])=1,MONTH(jaar_zip[[#This Row],[Datum]])=2,MONTH(jaar_zip[[#This Row],[Datum]])=11,MONTH(jaar_zip[[#This Row],[Datum]])=12),1.1,IF(OR(MONTH(jaar_zip[[#This Row],[Datum]])=3,MONTH(jaar_zip[[#This Row],[Datum]])=10),1,0.8))*jaar_zip[[#This Row],[graaddagen]],"")</f>
        <v>19.580000000000002</v>
      </c>
      <c r="O831" s="101">
        <f>IF(ISNUMBER(jaar_zip[[#This Row],[etmaaltemperatuur]]),IF(jaar_zip[[#This Row],[etmaaltemperatuur]]&gt;stookgrens,jaar_zip[[#This Row],[etmaaltemperatuur]]-stookgrens,0),"")</f>
        <v>0</v>
      </c>
    </row>
    <row r="832" spans="1:15" x14ac:dyDescent="0.25">
      <c r="A832">
        <v>242</v>
      </c>
      <c r="B832">
        <v>20240109</v>
      </c>
      <c r="C832">
        <v>8.8000000000000007</v>
      </c>
      <c r="D832">
        <v>-0.7</v>
      </c>
      <c r="G832">
        <v>1036.4000000000001</v>
      </c>
      <c r="H832">
        <v>62</v>
      </c>
      <c r="I832" s="101" t="s">
        <v>15</v>
      </c>
      <c r="J832" s="1">
        <f>DATEVALUE(RIGHT(jaar_zip[[#This Row],[YYYYMMDD]],2)&amp;"-"&amp;MID(jaar_zip[[#This Row],[YYYYMMDD]],5,2)&amp;"-"&amp;LEFT(jaar_zip[[#This Row],[YYYYMMDD]],4))</f>
        <v>45300</v>
      </c>
      <c r="K832" s="101" t="str">
        <f>IF(AND(VALUE(MONTH(jaar_zip[[#This Row],[Datum]]))=1,VALUE(WEEKNUM(jaar_zip[[#This Row],[Datum]],21))&gt;51),RIGHT(YEAR(jaar_zip[[#This Row],[Datum]])-1,2),RIGHT(YEAR(jaar_zip[[#This Row],[Datum]]),2))&amp;"-"&amp; TEXT(WEEKNUM(jaar_zip[[#This Row],[Datum]],21),"00")</f>
        <v>24-02</v>
      </c>
      <c r="L832" s="101">
        <f>MONTH(jaar_zip[[#This Row],[Datum]])</f>
        <v>1</v>
      </c>
      <c r="M832" s="101">
        <f>IF(ISNUMBER(jaar_zip[[#This Row],[etmaaltemperatuur]]),IF(jaar_zip[[#This Row],[etmaaltemperatuur]]&lt;stookgrens,stookgrens-jaar_zip[[#This Row],[etmaaltemperatuur]],0),"")</f>
        <v>18.7</v>
      </c>
      <c r="N832" s="101">
        <f>IF(ISNUMBER(jaar_zip[[#This Row],[graaddagen]]),IF(OR(MONTH(jaar_zip[[#This Row],[Datum]])=1,MONTH(jaar_zip[[#This Row],[Datum]])=2,MONTH(jaar_zip[[#This Row],[Datum]])=11,MONTH(jaar_zip[[#This Row],[Datum]])=12),1.1,IF(OR(MONTH(jaar_zip[[#This Row],[Datum]])=3,MONTH(jaar_zip[[#This Row],[Datum]])=10),1,0.8))*jaar_zip[[#This Row],[graaddagen]],"")</f>
        <v>20.57</v>
      </c>
      <c r="O832" s="101">
        <f>IF(ISNUMBER(jaar_zip[[#This Row],[etmaaltemperatuur]]),IF(jaar_zip[[#This Row],[etmaaltemperatuur]]&gt;stookgrens,jaar_zip[[#This Row],[etmaaltemperatuur]]-stookgrens,0),"")</f>
        <v>0</v>
      </c>
    </row>
    <row r="833" spans="1:15" x14ac:dyDescent="0.25">
      <c r="A833">
        <v>242</v>
      </c>
      <c r="B833">
        <v>20240110</v>
      </c>
      <c r="C833">
        <v>7.1</v>
      </c>
      <c r="D833">
        <v>-0.1</v>
      </c>
      <c r="G833">
        <v>1033</v>
      </c>
      <c r="H833">
        <v>61</v>
      </c>
      <c r="I833" s="101" t="s">
        <v>15</v>
      </c>
      <c r="J833" s="1">
        <f>DATEVALUE(RIGHT(jaar_zip[[#This Row],[YYYYMMDD]],2)&amp;"-"&amp;MID(jaar_zip[[#This Row],[YYYYMMDD]],5,2)&amp;"-"&amp;LEFT(jaar_zip[[#This Row],[YYYYMMDD]],4))</f>
        <v>45301</v>
      </c>
      <c r="K833" s="101" t="str">
        <f>IF(AND(VALUE(MONTH(jaar_zip[[#This Row],[Datum]]))=1,VALUE(WEEKNUM(jaar_zip[[#This Row],[Datum]],21))&gt;51),RIGHT(YEAR(jaar_zip[[#This Row],[Datum]])-1,2),RIGHT(YEAR(jaar_zip[[#This Row],[Datum]]),2))&amp;"-"&amp; TEXT(WEEKNUM(jaar_zip[[#This Row],[Datum]],21),"00")</f>
        <v>24-02</v>
      </c>
      <c r="L833" s="101">
        <f>MONTH(jaar_zip[[#This Row],[Datum]])</f>
        <v>1</v>
      </c>
      <c r="M833" s="101">
        <f>IF(ISNUMBER(jaar_zip[[#This Row],[etmaaltemperatuur]]),IF(jaar_zip[[#This Row],[etmaaltemperatuur]]&lt;stookgrens,stookgrens-jaar_zip[[#This Row],[etmaaltemperatuur]],0),"")</f>
        <v>18.100000000000001</v>
      </c>
      <c r="N833" s="101">
        <f>IF(ISNUMBER(jaar_zip[[#This Row],[graaddagen]]),IF(OR(MONTH(jaar_zip[[#This Row],[Datum]])=1,MONTH(jaar_zip[[#This Row],[Datum]])=2,MONTH(jaar_zip[[#This Row],[Datum]])=11,MONTH(jaar_zip[[#This Row],[Datum]])=12),1.1,IF(OR(MONTH(jaar_zip[[#This Row],[Datum]])=3,MONTH(jaar_zip[[#This Row],[Datum]])=10),1,0.8))*jaar_zip[[#This Row],[graaddagen]],"")</f>
        <v>19.910000000000004</v>
      </c>
      <c r="O833" s="101">
        <f>IF(ISNUMBER(jaar_zip[[#This Row],[etmaaltemperatuur]]),IF(jaar_zip[[#This Row],[etmaaltemperatuur]]&gt;stookgrens,jaar_zip[[#This Row],[etmaaltemperatuur]]-stookgrens,0),"")</f>
        <v>0</v>
      </c>
    </row>
    <row r="834" spans="1:15" x14ac:dyDescent="0.25">
      <c r="A834">
        <v>242</v>
      </c>
      <c r="B834">
        <v>20240111</v>
      </c>
      <c r="C834">
        <v>6.1</v>
      </c>
      <c r="D834">
        <v>3.5</v>
      </c>
      <c r="G834">
        <v>1034.5</v>
      </c>
      <c r="H834">
        <v>81</v>
      </c>
      <c r="I834" s="101" t="s">
        <v>15</v>
      </c>
      <c r="J834" s="1">
        <f>DATEVALUE(RIGHT(jaar_zip[[#This Row],[YYYYMMDD]],2)&amp;"-"&amp;MID(jaar_zip[[#This Row],[YYYYMMDD]],5,2)&amp;"-"&amp;LEFT(jaar_zip[[#This Row],[YYYYMMDD]],4))</f>
        <v>45302</v>
      </c>
      <c r="K834" s="101" t="str">
        <f>IF(AND(VALUE(MONTH(jaar_zip[[#This Row],[Datum]]))=1,VALUE(WEEKNUM(jaar_zip[[#This Row],[Datum]],21))&gt;51),RIGHT(YEAR(jaar_zip[[#This Row],[Datum]])-1,2),RIGHT(YEAR(jaar_zip[[#This Row],[Datum]]),2))&amp;"-"&amp; TEXT(WEEKNUM(jaar_zip[[#This Row],[Datum]],21),"00")</f>
        <v>24-02</v>
      </c>
      <c r="L834" s="101">
        <f>MONTH(jaar_zip[[#This Row],[Datum]])</f>
        <v>1</v>
      </c>
      <c r="M834" s="101">
        <f>IF(ISNUMBER(jaar_zip[[#This Row],[etmaaltemperatuur]]),IF(jaar_zip[[#This Row],[etmaaltemperatuur]]&lt;stookgrens,stookgrens-jaar_zip[[#This Row],[etmaaltemperatuur]],0),"")</f>
        <v>14.5</v>
      </c>
      <c r="N834" s="101">
        <f>IF(ISNUMBER(jaar_zip[[#This Row],[graaddagen]]),IF(OR(MONTH(jaar_zip[[#This Row],[Datum]])=1,MONTH(jaar_zip[[#This Row],[Datum]])=2,MONTH(jaar_zip[[#This Row],[Datum]])=11,MONTH(jaar_zip[[#This Row],[Datum]])=12),1.1,IF(OR(MONTH(jaar_zip[[#This Row],[Datum]])=3,MONTH(jaar_zip[[#This Row],[Datum]])=10),1,0.8))*jaar_zip[[#This Row],[graaddagen]],"")</f>
        <v>15.950000000000001</v>
      </c>
      <c r="O834" s="101">
        <f>IF(ISNUMBER(jaar_zip[[#This Row],[etmaaltemperatuur]]),IF(jaar_zip[[#This Row],[etmaaltemperatuur]]&gt;stookgrens,jaar_zip[[#This Row],[etmaaltemperatuur]]-stookgrens,0),"")</f>
        <v>0</v>
      </c>
    </row>
    <row r="835" spans="1:15" x14ac:dyDescent="0.25">
      <c r="A835">
        <v>242</v>
      </c>
      <c r="B835">
        <v>20240112</v>
      </c>
      <c r="C835">
        <v>7</v>
      </c>
      <c r="D835">
        <v>5.6</v>
      </c>
      <c r="G835">
        <v>1032</v>
      </c>
      <c r="H835">
        <v>84</v>
      </c>
      <c r="I835" s="101" t="s">
        <v>15</v>
      </c>
      <c r="J835" s="1">
        <f>DATEVALUE(RIGHT(jaar_zip[[#This Row],[YYYYMMDD]],2)&amp;"-"&amp;MID(jaar_zip[[#This Row],[YYYYMMDD]],5,2)&amp;"-"&amp;LEFT(jaar_zip[[#This Row],[YYYYMMDD]],4))</f>
        <v>45303</v>
      </c>
      <c r="K835" s="101" t="str">
        <f>IF(AND(VALUE(MONTH(jaar_zip[[#This Row],[Datum]]))=1,VALUE(WEEKNUM(jaar_zip[[#This Row],[Datum]],21))&gt;51),RIGHT(YEAR(jaar_zip[[#This Row],[Datum]])-1,2),RIGHT(YEAR(jaar_zip[[#This Row],[Datum]]),2))&amp;"-"&amp; TEXT(WEEKNUM(jaar_zip[[#This Row],[Datum]],21),"00")</f>
        <v>24-02</v>
      </c>
      <c r="L835" s="101">
        <f>MONTH(jaar_zip[[#This Row],[Datum]])</f>
        <v>1</v>
      </c>
      <c r="M835" s="101">
        <f>IF(ISNUMBER(jaar_zip[[#This Row],[etmaaltemperatuur]]),IF(jaar_zip[[#This Row],[etmaaltemperatuur]]&lt;stookgrens,stookgrens-jaar_zip[[#This Row],[etmaaltemperatuur]],0),"")</f>
        <v>12.4</v>
      </c>
      <c r="N835" s="101">
        <f>IF(ISNUMBER(jaar_zip[[#This Row],[graaddagen]]),IF(OR(MONTH(jaar_zip[[#This Row],[Datum]])=1,MONTH(jaar_zip[[#This Row],[Datum]])=2,MONTH(jaar_zip[[#This Row],[Datum]])=11,MONTH(jaar_zip[[#This Row],[Datum]])=12),1.1,IF(OR(MONTH(jaar_zip[[#This Row],[Datum]])=3,MONTH(jaar_zip[[#This Row],[Datum]])=10),1,0.8))*jaar_zip[[#This Row],[graaddagen]],"")</f>
        <v>13.640000000000002</v>
      </c>
      <c r="O835" s="101">
        <f>IF(ISNUMBER(jaar_zip[[#This Row],[etmaaltemperatuur]]),IF(jaar_zip[[#This Row],[etmaaltemperatuur]]&gt;stookgrens,jaar_zip[[#This Row],[etmaaltemperatuur]]-stookgrens,0),"")</f>
        <v>0</v>
      </c>
    </row>
    <row r="836" spans="1:15" x14ac:dyDescent="0.25">
      <c r="A836">
        <v>242</v>
      </c>
      <c r="B836">
        <v>20240113</v>
      </c>
      <c r="C836">
        <v>10.1</v>
      </c>
      <c r="D836">
        <v>6</v>
      </c>
      <c r="G836">
        <v>1019.5</v>
      </c>
      <c r="H836">
        <v>85</v>
      </c>
      <c r="I836" s="101" t="s">
        <v>15</v>
      </c>
      <c r="J836" s="1">
        <f>DATEVALUE(RIGHT(jaar_zip[[#This Row],[YYYYMMDD]],2)&amp;"-"&amp;MID(jaar_zip[[#This Row],[YYYYMMDD]],5,2)&amp;"-"&amp;LEFT(jaar_zip[[#This Row],[YYYYMMDD]],4))</f>
        <v>45304</v>
      </c>
      <c r="K836" s="101" t="str">
        <f>IF(AND(VALUE(MONTH(jaar_zip[[#This Row],[Datum]]))=1,VALUE(WEEKNUM(jaar_zip[[#This Row],[Datum]],21))&gt;51),RIGHT(YEAR(jaar_zip[[#This Row],[Datum]])-1,2),RIGHT(YEAR(jaar_zip[[#This Row],[Datum]]),2))&amp;"-"&amp; TEXT(WEEKNUM(jaar_zip[[#This Row],[Datum]],21),"00")</f>
        <v>24-02</v>
      </c>
      <c r="L836" s="101">
        <f>MONTH(jaar_zip[[#This Row],[Datum]])</f>
        <v>1</v>
      </c>
      <c r="M836" s="101">
        <f>IF(ISNUMBER(jaar_zip[[#This Row],[etmaaltemperatuur]]),IF(jaar_zip[[#This Row],[etmaaltemperatuur]]&lt;stookgrens,stookgrens-jaar_zip[[#This Row],[etmaaltemperatuur]],0),"")</f>
        <v>12</v>
      </c>
      <c r="N836" s="101">
        <f>IF(ISNUMBER(jaar_zip[[#This Row],[graaddagen]]),IF(OR(MONTH(jaar_zip[[#This Row],[Datum]])=1,MONTH(jaar_zip[[#This Row],[Datum]])=2,MONTH(jaar_zip[[#This Row],[Datum]])=11,MONTH(jaar_zip[[#This Row],[Datum]])=12),1.1,IF(OR(MONTH(jaar_zip[[#This Row],[Datum]])=3,MONTH(jaar_zip[[#This Row],[Datum]])=10),1,0.8))*jaar_zip[[#This Row],[graaddagen]],"")</f>
        <v>13.200000000000001</v>
      </c>
      <c r="O836" s="101">
        <f>IF(ISNUMBER(jaar_zip[[#This Row],[etmaaltemperatuur]]),IF(jaar_zip[[#This Row],[etmaaltemperatuur]]&gt;stookgrens,jaar_zip[[#This Row],[etmaaltemperatuur]]-stookgrens,0),"")</f>
        <v>0</v>
      </c>
    </row>
    <row r="837" spans="1:15" x14ac:dyDescent="0.25">
      <c r="A837">
        <v>242</v>
      </c>
      <c r="B837">
        <v>20240114</v>
      </c>
      <c r="C837">
        <v>10.5</v>
      </c>
      <c r="D837">
        <v>5.2</v>
      </c>
      <c r="G837">
        <v>1006.3</v>
      </c>
      <c r="H837">
        <v>79</v>
      </c>
      <c r="I837" s="101" t="s">
        <v>15</v>
      </c>
      <c r="J837" s="1">
        <f>DATEVALUE(RIGHT(jaar_zip[[#This Row],[YYYYMMDD]],2)&amp;"-"&amp;MID(jaar_zip[[#This Row],[YYYYMMDD]],5,2)&amp;"-"&amp;LEFT(jaar_zip[[#This Row],[YYYYMMDD]],4))</f>
        <v>45305</v>
      </c>
      <c r="K837" s="101" t="str">
        <f>IF(AND(VALUE(MONTH(jaar_zip[[#This Row],[Datum]]))=1,VALUE(WEEKNUM(jaar_zip[[#This Row],[Datum]],21))&gt;51),RIGHT(YEAR(jaar_zip[[#This Row],[Datum]])-1,2),RIGHT(YEAR(jaar_zip[[#This Row],[Datum]]),2))&amp;"-"&amp; TEXT(WEEKNUM(jaar_zip[[#This Row],[Datum]],21),"00")</f>
        <v>24-02</v>
      </c>
      <c r="L837" s="101">
        <f>MONTH(jaar_zip[[#This Row],[Datum]])</f>
        <v>1</v>
      </c>
      <c r="M837" s="101">
        <f>IF(ISNUMBER(jaar_zip[[#This Row],[etmaaltemperatuur]]),IF(jaar_zip[[#This Row],[etmaaltemperatuur]]&lt;stookgrens,stookgrens-jaar_zip[[#This Row],[etmaaltemperatuur]],0),"")</f>
        <v>12.8</v>
      </c>
      <c r="N837" s="101">
        <f>IF(ISNUMBER(jaar_zip[[#This Row],[graaddagen]]),IF(OR(MONTH(jaar_zip[[#This Row],[Datum]])=1,MONTH(jaar_zip[[#This Row],[Datum]])=2,MONTH(jaar_zip[[#This Row],[Datum]])=11,MONTH(jaar_zip[[#This Row],[Datum]])=12),1.1,IF(OR(MONTH(jaar_zip[[#This Row],[Datum]])=3,MONTH(jaar_zip[[#This Row],[Datum]])=10),1,0.8))*jaar_zip[[#This Row],[graaddagen]],"")</f>
        <v>14.080000000000002</v>
      </c>
      <c r="O837" s="101">
        <f>IF(ISNUMBER(jaar_zip[[#This Row],[etmaaltemperatuur]]),IF(jaar_zip[[#This Row],[etmaaltemperatuur]]&gt;stookgrens,jaar_zip[[#This Row],[etmaaltemperatuur]]-stookgrens,0),"")</f>
        <v>0</v>
      </c>
    </row>
    <row r="838" spans="1:15" x14ac:dyDescent="0.25">
      <c r="A838">
        <v>242</v>
      </c>
      <c r="B838">
        <v>20240115</v>
      </c>
      <c r="C838">
        <v>13.3</v>
      </c>
      <c r="D838">
        <v>3.4</v>
      </c>
      <c r="G838">
        <v>1001.4</v>
      </c>
      <c r="H838">
        <v>77</v>
      </c>
      <c r="I838" s="101" t="s">
        <v>15</v>
      </c>
      <c r="J838" s="1">
        <f>DATEVALUE(RIGHT(jaar_zip[[#This Row],[YYYYMMDD]],2)&amp;"-"&amp;MID(jaar_zip[[#This Row],[YYYYMMDD]],5,2)&amp;"-"&amp;LEFT(jaar_zip[[#This Row],[YYYYMMDD]],4))</f>
        <v>45306</v>
      </c>
      <c r="K838" s="101" t="str">
        <f>IF(AND(VALUE(MONTH(jaar_zip[[#This Row],[Datum]]))=1,VALUE(WEEKNUM(jaar_zip[[#This Row],[Datum]],21))&gt;51),RIGHT(YEAR(jaar_zip[[#This Row],[Datum]])-1,2),RIGHT(YEAR(jaar_zip[[#This Row],[Datum]]),2))&amp;"-"&amp; TEXT(WEEKNUM(jaar_zip[[#This Row],[Datum]],21),"00")</f>
        <v>24-03</v>
      </c>
      <c r="L838" s="101">
        <f>MONTH(jaar_zip[[#This Row],[Datum]])</f>
        <v>1</v>
      </c>
      <c r="M838" s="101">
        <f>IF(ISNUMBER(jaar_zip[[#This Row],[etmaaltemperatuur]]),IF(jaar_zip[[#This Row],[etmaaltemperatuur]]&lt;stookgrens,stookgrens-jaar_zip[[#This Row],[etmaaltemperatuur]],0),"")</f>
        <v>14.6</v>
      </c>
      <c r="N838" s="101">
        <f>IF(ISNUMBER(jaar_zip[[#This Row],[graaddagen]]),IF(OR(MONTH(jaar_zip[[#This Row],[Datum]])=1,MONTH(jaar_zip[[#This Row],[Datum]])=2,MONTH(jaar_zip[[#This Row],[Datum]])=11,MONTH(jaar_zip[[#This Row],[Datum]])=12),1.1,IF(OR(MONTH(jaar_zip[[#This Row],[Datum]])=3,MONTH(jaar_zip[[#This Row],[Datum]])=10),1,0.8))*jaar_zip[[#This Row],[graaddagen]],"")</f>
        <v>16.060000000000002</v>
      </c>
      <c r="O838" s="101">
        <f>IF(ISNUMBER(jaar_zip[[#This Row],[etmaaltemperatuur]]),IF(jaar_zip[[#This Row],[etmaaltemperatuur]]&gt;stookgrens,jaar_zip[[#This Row],[etmaaltemperatuur]]-stookgrens,0),"")</f>
        <v>0</v>
      </c>
    </row>
    <row r="839" spans="1:15" x14ac:dyDescent="0.25">
      <c r="A839">
        <v>242</v>
      </c>
      <c r="B839">
        <v>20240116</v>
      </c>
      <c r="C839">
        <v>10.199999999999999</v>
      </c>
      <c r="D839">
        <v>3.5</v>
      </c>
      <c r="G839">
        <v>1003.6</v>
      </c>
      <c r="H839">
        <v>69</v>
      </c>
      <c r="I839" s="101" t="s">
        <v>15</v>
      </c>
      <c r="J839" s="1">
        <f>DATEVALUE(RIGHT(jaar_zip[[#This Row],[YYYYMMDD]],2)&amp;"-"&amp;MID(jaar_zip[[#This Row],[YYYYMMDD]],5,2)&amp;"-"&amp;LEFT(jaar_zip[[#This Row],[YYYYMMDD]],4))</f>
        <v>45307</v>
      </c>
      <c r="K839" s="101" t="str">
        <f>IF(AND(VALUE(MONTH(jaar_zip[[#This Row],[Datum]]))=1,VALUE(WEEKNUM(jaar_zip[[#This Row],[Datum]],21))&gt;51),RIGHT(YEAR(jaar_zip[[#This Row],[Datum]])-1,2),RIGHT(YEAR(jaar_zip[[#This Row],[Datum]]),2))&amp;"-"&amp; TEXT(WEEKNUM(jaar_zip[[#This Row],[Datum]],21),"00")</f>
        <v>24-03</v>
      </c>
      <c r="L839" s="101">
        <f>MONTH(jaar_zip[[#This Row],[Datum]])</f>
        <v>1</v>
      </c>
      <c r="M839" s="101">
        <f>IF(ISNUMBER(jaar_zip[[#This Row],[etmaaltemperatuur]]),IF(jaar_zip[[#This Row],[etmaaltemperatuur]]&lt;stookgrens,stookgrens-jaar_zip[[#This Row],[etmaaltemperatuur]],0),"")</f>
        <v>14.5</v>
      </c>
      <c r="N839" s="101">
        <f>IF(ISNUMBER(jaar_zip[[#This Row],[graaddagen]]),IF(OR(MONTH(jaar_zip[[#This Row],[Datum]])=1,MONTH(jaar_zip[[#This Row],[Datum]])=2,MONTH(jaar_zip[[#This Row],[Datum]])=11,MONTH(jaar_zip[[#This Row],[Datum]])=12),1.1,IF(OR(MONTH(jaar_zip[[#This Row],[Datum]])=3,MONTH(jaar_zip[[#This Row],[Datum]])=10),1,0.8))*jaar_zip[[#This Row],[graaddagen]],"")</f>
        <v>15.950000000000001</v>
      </c>
      <c r="O839" s="101">
        <f>IF(ISNUMBER(jaar_zip[[#This Row],[etmaaltemperatuur]]),IF(jaar_zip[[#This Row],[etmaaltemperatuur]]&gt;stookgrens,jaar_zip[[#This Row],[etmaaltemperatuur]]-stookgrens,0),"")</f>
        <v>0</v>
      </c>
    </row>
    <row r="840" spans="1:15" x14ac:dyDescent="0.25">
      <c r="A840">
        <v>242</v>
      </c>
      <c r="B840">
        <v>20240117</v>
      </c>
      <c r="C840">
        <v>7.8</v>
      </c>
      <c r="D840">
        <v>3.5</v>
      </c>
      <c r="G840">
        <v>991.9</v>
      </c>
      <c r="H840">
        <v>71</v>
      </c>
      <c r="I840" s="101" t="s">
        <v>15</v>
      </c>
      <c r="J840" s="1">
        <f>DATEVALUE(RIGHT(jaar_zip[[#This Row],[YYYYMMDD]],2)&amp;"-"&amp;MID(jaar_zip[[#This Row],[YYYYMMDD]],5,2)&amp;"-"&amp;LEFT(jaar_zip[[#This Row],[YYYYMMDD]],4))</f>
        <v>45308</v>
      </c>
      <c r="K840" s="101" t="str">
        <f>IF(AND(VALUE(MONTH(jaar_zip[[#This Row],[Datum]]))=1,VALUE(WEEKNUM(jaar_zip[[#This Row],[Datum]],21))&gt;51),RIGHT(YEAR(jaar_zip[[#This Row],[Datum]])-1,2),RIGHT(YEAR(jaar_zip[[#This Row],[Datum]]),2))&amp;"-"&amp; TEXT(WEEKNUM(jaar_zip[[#This Row],[Datum]],21),"00")</f>
        <v>24-03</v>
      </c>
      <c r="L840" s="101">
        <f>MONTH(jaar_zip[[#This Row],[Datum]])</f>
        <v>1</v>
      </c>
      <c r="M840" s="101">
        <f>IF(ISNUMBER(jaar_zip[[#This Row],[etmaaltemperatuur]]),IF(jaar_zip[[#This Row],[etmaaltemperatuur]]&lt;stookgrens,stookgrens-jaar_zip[[#This Row],[etmaaltemperatuur]],0),"")</f>
        <v>14.5</v>
      </c>
      <c r="N840" s="101">
        <f>IF(ISNUMBER(jaar_zip[[#This Row],[graaddagen]]),IF(OR(MONTH(jaar_zip[[#This Row],[Datum]])=1,MONTH(jaar_zip[[#This Row],[Datum]])=2,MONTH(jaar_zip[[#This Row],[Datum]])=11,MONTH(jaar_zip[[#This Row],[Datum]])=12),1.1,IF(OR(MONTH(jaar_zip[[#This Row],[Datum]])=3,MONTH(jaar_zip[[#This Row],[Datum]])=10),1,0.8))*jaar_zip[[#This Row],[graaddagen]],"")</f>
        <v>15.950000000000001</v>
      </c>
      <c r="O840" s="101">
        <f>IF(ISNUMBER(jaar_zip[[#This Row],[etmaaltemperatuur]]),IF(jaar_zip[[#This Row],[etmaaltemperatuur]]&gt;stookgrens,jaar_zip[[#This Row],[etmaaltemperatuur]]-stookgrens,0),"")</f>
        <v>0</v>
      </c>
    </row>
    <row r="841" spans="1:15" x14ac:dyDescent="0.25">
      <c r="A841">
        <v>242</v>
      </c>
      <c r="B841">
        <v>20240118</v>
      </c>
      <c r="C841">
        <v>8.1999999999999993</v>
      </c>
      <c r="D841">
        <v>3.7</v>
      </c>
      <c r="G841">
        <v>1002</v>
      </c>
      <c r="H841">
        <v>65</v>
      </c>
      <c r="I841" s="101" t="s">
        <v>15</v>
      </c>
      <c r="J841" s="1">
        <f>DATEVALUE(RIGHT(jaar_zip[[#This Row],[YYYYMMDD]],2)&amp;"-"&amp;MID(jaar_zip[[#This Row],[YYYYMMDD]],5,2)&amp;"-"&amp;LEFT(jaar_zip[[#This Row],[YYYYMMDD]],4))</f>
        <v>45309</v>
      </c>
      <c r="K841" s="101" t="str">
        <f>IF(AND(VALUE(MONTH(jaar_zip[[#This Row],[Datum]]))=1,VALUE(WEEKNUM(jaar_zip[[#This Row],[Datum]],21))&gt;51),RIGHT(YEAR(jaar_zip[[#This Row],[Datum]])-1,2),RIGHT(YEAR(jaar_zip[[#This Row],[Datum]]),2))&amp;"-"&amp; TEXT(WEEKNUM(jaar_zip[[#This Row],[Datum]],21),"00")</f>
        <v>24-03</v>
      </c>
      <c r="L841" s="101">
        <f>MONTH(jaar_zip[[#This Row],[Datum]])</f>
        <v>1</v>
      </c>
      <c r="M841" s="101">
        <f>IF(ISNUMBER(jaar_zip[[#This Row],[etmaaltemperatuur]]),IF(jaar_zip[[#This Row],[etmaaltemperatuur]]&lt;stookgrens,stookgrens-jaar_zip[[#This Row],[etmaaltemperatuur]],0),"")</f>
        <v>14.3</v>
      </c>
      <c r="N841" s="101">
        <f>IF(ISNUMBER(jaar_zip[[#This Row],[graaddagen]]),IF(OR(MONTH(jaar_zip[[#This Row],[Datum]])=1,MONTH(jaar_zip[[#This Row],[Datum]])=2,MONTH(jaar_zip[[#This Row],[Datum]])=11,MONTH(jaar_zip[[#This Row],[Datum]])=12),1.1,IF(OR(MONTH(jaar_zip[[#This Row],[Datum]])=3,MONTH(jaar_zip[[#This Row],[Datum]])=10),1,0.8))*jaar_zip[[#This Row],[graaddagen]],"")</f>
        <v>15.730000000000002</v>
      </c>
      <c r="O841" s="101">
        <f>IF(ISNUMBER(jaar_zip[[#This Row],[etmaaltemperatuur]]),IF(jaar_zip[[#This Row],[etmaaltemperatuur]]&gt;stookgrens,jaar_zip[[#This Row],[etmaaltemperatuur]]-stookgrens,0),"")</f>
        <v>0</v>
      </c>
    </row>
    <row r="842" spans="1:15" x14ac:dyDescent="0.25">
      <c r="A842">
        <v>242</v>
      </c>
      <c r="B842">
        <v>20240119</v>
      </c>
      <c r="C842">
        <v>11.8</v>
      </c>
      <c r="D842">
        <v>4.7</v>
      </c>
      <c r="G842">
        <v>1016.9</v>
      </c>
      <c r="H842">
        <v>71</v>
      </c>
      <c r="I842" s="101" t="s">
        <v>15</v>
      </c>
      <c r="J842" s="1">
        <f>DATEVALUE(RIGHT(jaar_zip[[#This Row],[YYYYMMDD]],2)&amp;"-"&amp;MID(jaar_zip[[#This Row],[YYYYMMDD]],5,2)&amp;"-"&amp;LEFT(jaar_zip[[#This Row],[YYYYMMDD]],4))</f>
        <v>45310</v>
      </c>
      <c r="K842" s="101" t="str">
        <f>IF(AND(VALUE(MONTH(jaar_zip[[#This Row],[Datum]]))=1,VALUE(WEEKNUM(jaar_zip[[#This Row],[Datum]],21))&gt;51),RIGHT(YEAR(jaar_zip[[#This Row],[Datum]])-1,2),RIGHT(YEAR(jaar_zip[[#This Row],[Datum]]),2))&amp;"-"&amp; TEXT(WEEKNUM(jaar_zip[[#This Row],[Datum]],21),"00")</f>
        <v>24-03</v>
      </c>
      <c r="L842" s="101">
        <f>MONTH(jaar_zip[[#This Row],[Datum]])</f>
        <v>1</v>
      </c>
      <c r="M842" s="101">
        <f>IF(ISNUMBER(jaar_zip[[#This Row],[etmaaltemperatuur]]),IF(jaar_zip[[#This Row],[etmaaltemperatuur]]&lt;stookgrens,stookgrens-jaar_zip[[#This Row],[etmaaltemperatuur]],0),"")</f>
        <v>13.3</v>
      </c>
      <c r="N842" s="101">
        <f>IF(ISNUMBER(jaar_zip[[#This Row],[graaddagen]]),IF(OR(MONTH(jaar_zip[[#This Row],[Datum]])=1,MONTH(jaar_zip[[#This Row],[Datum]])=2,MONTH(jaar_zip[[#This Row],[Datum]])=11,MONTH(jaar_zip[[#This Row],[Datum]])=12),1.1,IF(OR(MONTH(jaar_zip[[#This Row],[Datum]])=3,MONTH(jaar_zip[[#This Row],[Datum]])=10),1,0.8))*jaar_zip[[#This Row],[graaddagen]],"")</f>
        <v>14.630000000000003</v>
      </c>
      <c r="O842" s="101">
        <f>IF(ISNUMBER(jaar_zip[[#This Row],[etmaaltemperatuur]]),IF(jaar_zip[[#This Row],[etmaaltemperatuur]]&gt;stookgrens,jaar_zip[[#This Row],[etmaaltemperatuur]]-stookgrens,0),"")</f>
        <v>0</v>
      </c>
    </row>
    <row r="843" spans="1:15" x14ac:dyDescent="0.25">
      <c r="A843">
        <v>242</v>
      </c>
      <c r="B843">
        <v>20240120</v>
      </c>
      <c r="C843">
        <v>12.4</v>
      </c>
      <c r="D843">
        <v>4.3</v>
      </c>
      <c r="G843">
        <v>1022.5</v>
      </c>
      <c r="H843">
        <v>73</v>
      </c>
      <c r="I843" s="101" t="s">
        <v>15</v>
      </c>
      <c r="J843" s="1">
        <f>DATEVALUE(RIGHT(jaar_zip[[#This Row],[YYYYMMDD]],2)&amp;"-"&amp;MID(jaar_zip[[#This Row],[YYYYMMDD]],5,2)&amp;"-"&amp;LEFT(jaar_zip[[#This Row],[YYYYMMDD]],4))</f>
        <v>45311</v>
      </c>
      <c r="K843" s="101" t="str">
        <f>IF(AND(VALUE(MONTH(jaar_zip[[#This Row],[Datum]]))=1,VALUE(WEEKNUM(jaar_zip[[#This Row],[Datum]],21))&gt;51),RIGHT(YEAR(jaar_zip[[#This Row],[Datum]])-1,2),RIGHT(YEAR(jaar_zip[[#This Row],[Datum]]),2))&amp;"-"&amp; TEXT(WEEKNUM(jaar_zip[[#This Row],[Datum]],21),"00")</f>
        <v>24-03</v>
      </c>
      <c r="L843" s="101">
        <f>MONTH(jaar_zip[[#This Row],[Datum]])</f>
        <v>1</v>
      </c>
      <c r="M843" s="101">
        <f>IF(ISNUMBER(jaar_zip[[#This Row],[etmaaltemperatuur]]),IF(jaar_zip[[#This Row],[etmaaltemperatuur]]&lt;stookgrens,stookgrens-jaar_zip[[#This Row],[etmaaltemperatuur]],0),"")</f>
        <v>13.7</v>
      </c>
      <c r="N843" s="101">
        <f>IF(ISNUMBER(jaar_zip[[#This Row],[graaddagen]]),IF(OR(MONTH(jaar_zip[[#This Row],[Datum]])=1,MONTH(jaar_zip[[#This Row],[Datum]])=2,MONTH(jaar_zip[[#This Row],[Datum]])=11,MONTH(jaar_zip[[#This Row],[Datum]])=12),1.1,IF(OR(MONTH(jaar_zip[[#This Row],[Datum]])=3,MONTH(jaar_zip[[#This Row],[Datum]])=10),1,0.8))*jaar_zip[[#This Row],[graaddagen]],"")</f>
        <v>15.07</v>
      </c>
      <c r="O843" s="101">
        <f>IF(ISNUMBER(jaar_zip[[#This Row],[etmaaltemperatuur]]),IF(jaar_zip[[#This Row],[etmaaltemperatuur]]&gt;stookgrens,jaar_zip[[#This Row],[etmaaltemperatuur]]-stookgrens,0),"")</f>
        <v>0</v>
      </c>
    </row>
    <row r="844" spans="1:15" x14ac:dyDescent="0.25">
      <c r="A844">
        <v>242</v>
      </c>
      <c r="B844">
        <v>20240121</v>
      </c>
      <c r="C844">
        <v>14.9</v>
      </c>
      <c r="D844">
        <v>5.2</v>
      </c>
      <c r="G844">
        <v>1010.8</v>
      </c>
      <c r="H844">
        <v>79</v>
      </c>
      <c r="I844" s="101" t="s">
        <v>15</v>
      </c>
      <c r="J844" s="1">
        <f>DATEVALUE(RIGHT(jaar_zip[[#This Row],[YYYYMMDD]],2)&amp;"-"&amp;MID(jaar_zip[[#This Row],[YYYYMMDD]],5,2)&amp;"-"&amp;LEFT(jaar_zip[[#This Row],[YYYYMMDD]],4))</f>
        <v>45312</v>
      </c>
      <c r="K844" s="101" t="str">
        <f>IF(AND(VALUE(MONTH(jaar_zip[[#This Row],[Datum]]))=1,VALUE(WEEKNUM(jaar_zip[[#This Row],[Datum]],21))&gt;51),RIGHT(YEAR(jaar_zip[[#This Row],[Datum]])-1,2),RIGHT(YEAR(jaar_zip[[#This Row],[Datum]]),2))&amp;"-"&amp; TEXT(WEEKNUM(jaar_zip[[#This Row],[Datum]],21),"00")</f>
        <v>24-03</v>
      </c>
      <c r="L844" s="101">
        <f>MONTH(jaar_zip[[#This Row],[Datum]])</f>
        <v>1</v>
      </c>
      <c r="M844" s="101">
        <f>IF(ISNUMBER(jaar_zip[[#This Row],[etmaaltemperatuur]]),IF(jaar_zip[[#This Row],[etmaaltemperatuur]]&lt;stookgrens,stookgrens-jaar_zip[[#This Row],[etmaaltemperatuur]],0),"")</f>
        <v>12.8</v>
      </c>
      <c r="N844" s="101">
        <f>IF(ISNUMBER(jaar_zip[[#This Row],[graaddagen]]),IF(OR(MONTH(jaar_zip[[#This Row],[Datum]])=1,MONTH(jaar_zip[[#This Row],[Datum]])=2,MONTH(jaar_zip[[#This Row],[Datum]])=11,MONTH(jaar_zip[[#This Row],[Datum]])=12),1.1,IF(OR(MONTH(jaar_zip[[#This Row],[Datum]])=3,MONTH(jaar_zip[[#This Row],[Datum]])=10),1,0.8))*jaar_zip[[#This Row],[graaddagen]],"")</f>
        <v>14.080000000000002</v>
      </c>
      <c r="O844" s="101">
        <f>IF(ISNUMBER(jaar_zip[[#This Row],[etmaaltemperatuur]]),IF(jaar_zip[[#This Row],[etmaaltemperatuur]]&gt;stookgrens,jaar_zip[[#This Row],[etmaaltemperatuur]]-stookgrens,0),"")</f>
        <v>0</v>
      </c>
    </row>
    <row r="845" spans="1:15" x14ac:dyDescent="0.25">
      <c r="A845">
        <v>242</v>
      </c>
      <c r="B845">
        <v>20240122</v>
      </c>
      <c r="C845">
        <v>15.8</v>
      </c>
      <c r="D845">
        <v>8.3000000000000007</v>
      </c>
      <c r="G845">
        <v>1002.4</v>
      </c>
      <c r="H845">
        <v>83</v>
      </c>
      <c r="I845" s="101" t="s">
        <v>15</v>
      </c>
      <c r="J845" s="1">
        <f>DATEVALUE(RIGHT(jaar_zip[[#This Row],[YYYYMMDD]],2)&amp;"-"&amp;MID(jaar_zip[[#This Row],[YYYYMMDD]],5,2)&amp;"-"&amp;LEFT(jaar_zip[[#This Row],[YYYYMMDD]],4))</f>
        <v>45313</v>
      </c>
      <c r="K845" s="101" t="str">
        <f>IF(AND(VALUE(MONTH(jaar_zip[[#This Row],[Datum]]))=1,VALUE(WEEKNUM(jaar_zip[[#This Row],[Datum]],21))&gt;51),RIGHT(YEAR(jaar_zip[[#This Row],[Datum]])-1,2),RIGHT(YEAR(jaar_zip[[#This Row],[Datum]]),2))&amp;"-"&amp; TEXT(WEEKNUM(jaar_zip[[#This Row],[Datum]],21),"00")</f>
        <v>24-04</v>
      </c>
      <c r="L845" s="101">
        <f>MONTH(jaar_zip[[#This Row],[Datum]])</f>
        <v>1</v>
      </c>
      <c r="M845" s="101">
        <f>IF(ISNUMBER(jaar_zip[[#This Row],[etmaaltemperatuur]]),IF(jaar_zip[[#This Row],[etmaaltemperatuur]]&lt;stookgrens,stookgrens-jaar_zip[[#This Row],[etmaaltemperatuur]],0),"")</f>
        <v>9.6999999999999993</v>
      </c>
      <c r="N845" s="101">
        <f>IF(ISNUMBER(jaar_zip[[#This Row],[graaddagen]]),IF(OR(MONTH(jaar_zip[[#This Row],[Datum]])=1,MONTH(jaar_zip[[#This Row],[Datum]])=2,MONTH(jaar_zip[[#This Row],[Datum]])=11,MONTH(jaar_zip[[#This Row],[Datum]])=12),1.1,IF(OR(MONTH(jaar_zip[[#This Row],[Datum]])=3,MONTH(jaar_zip[[#This Row],[Datum]])=10),1,0.8))*jaar_zip[[#This Row],[graaddagen]],"")</f>
        <v>10.67</v>
      </c>
      <c r="O845" s="101">
        <f>IF(ISNUMBER(jaar_zip[[#This Row],[etmaaltemperatuur]]),IF(jaar_zip[[#This Row],[etmaaltemperatuur]]&gt;stookgrens,jaar_zip[[#This Row],[etmaaltemperatuur]]-stookgrens,0),"")</f>
        <v>0</v>
      </c>
    </row>
    <row r="846" spans="1:15" x14ac:dyDescent="0.25">
      <c r="A846">
        <v>242</v>
      </c>
      <c r="B846">
        <v>20240123</v>
      </c>
      <c r="C846">
        <v>14.4</v>
      </c>
      <c r="D846">
        <v>7.8</v>
      </c>
      <c r="G846">
        <v>1014.3</v>
      </c>
      <c r="H846">
        <v>85</v>
      </c>
      <c r="I846" s="101" t="s">
        <v>15</v>
      </c>
      <c r="J846" s="1">
        <f>DATEVALUE(RIGHT(jaar_zip[[#This Row],[YYYYMMDD]],2)&amp;"-"&amp;MID(jaar_zip[[#This Row],[YYYYMMDD]],5,2)&amp;"-"&amp;LEFT(jaar_zip[[#This Row],[YYYYMMDD]],4))</f>
        <v>45314</v>
      </c>
      <c r="K846" s="101" t="str">
        <f>IF(AND(VALUE(MONTH(jaar_zip[[#This Row],[Datum]]))=1,VALUE(WEEKNUM(jaar_zip[[#This Row],[Datum]],21))&gt;51),RIGHT(YEAR(jaar_zip[[#This Row],[Datum]])-1,2),RIGHT(YEAR(jaar_zip[[#This Row],[Datum]]),2))&amp;"-"&amp; TEXT(WEEKNUM(jaar_zip[[#This Row],[Datum]],21),"00")</f>
        <v>24-04</v>
      </c>
      <c r="L846" s="101">
        <f>MONTH(jaar_zip[[#This Row],[Datum]])</f>
        <v>1</v>
      </c>
      <c r="M846" s="101">
        <f>IF(ISNUMBER(jaar_zip[[#This Row],[etmaaltemperatuur]]),IF(jaar_zip[[#This Row],[etmaaltemperatuur]]&lt;stookgrens,stookgrens-jaar_zip[[#This Row],[etmaaltemperatuur]],0),"")</f>
        <v>10.199999999999999</v>
      </c>
      <c r="N846" s="101">
        <f>IF(ISNUMBER(jaar_zip[[#This Row],[graaddagen]]),IF(OR(MONTH(jaar_zip[[#This Row],[Datum]])=1,MONTH(jaar_zip[[#This Row],[Datum]])=2,MONTH(jaar_zip[[#This Row],[Datum]])=11,MONTH(jaar_zip[[#This Row],[Datum]])=12),1.1,IF(OR(MONTH(jaar_zip[[#This Row],[Datum]])=3,MONTH(jaar_zip[[#This Row],[Datum]])=10),1,0.8))*jaar_zip[[#This Row],[graaddagen]],"")</f>
        <v>11.22</v>
      </c>
      <c r="O846" s="101">
        <f>IF(ISNUMBER(jaar_zip[[#This Row],[etmaaltemperatuur]]),IF(jaar_zip[[#This Row],[etmaaltemperatuur]]&gt;stookgrens,jaar_zip[[#This Row],[etmaaltemperatuur]]-stookgrens,0),"")</f>
        <v>0</v>
      </c>
    </row>
    <row r="847" spans="1:15" x14ac:dyDescent="0.25">
      <c r="A847">
        <v>242</v>
      </c>
      <c r="B847">
        <v>20240124</v>
      </c>
      <c r="C847">
        <v>15</v>
      </c>
      <c r="D847">
        <v>8.6</v>
      </c>
      <c r="G847">
        <v>1015.5</v>
      </c>
      <c r="H847">
        <v>79</v>
      </c>
      <c r="I847" s="101" t="s">
        <v>15</v>
      </c>
      <c r="J847" s="1">
        <f>DATEVALUE(RIGHT(jaar_zip[[#This Row],[YYYYMMDD]],2)&amp;"-"&amp;MID(jaar_zip[[#This Row],[YYYYMMDD]],5,2)&amp;"-"&amp;LEFT(jaar_zip[[#This Row],[YYYYMMDD]],4))</f>
        <v>45315</v>
      </c>
      <c r="K847" s="101" t="str">
        <f>IF(AND(VALUE(MONTH(jaar_zip[[#This Row],[Datum]]))=1,VALUE(WEEKNUM(jaar_zip[[#This Row],[Datum]],21))&gt;51),RIGHT(YEAR(jaar_zip[[#This Row],[Datum]])-1,2),RIGHT(YEAR(jaar_zip[[#This Row],[Datum]]),2))&amp;"-"&amp; TEXT(WEEKNUM(jaar_zip[[#This Row],[Datum]],21),"00")</f>
        <v>24-04</v>
      </c>
      <c r="L847" s="101">
        <f>MONTH(jaar_zip[[#This Row],[Datum]])</f>
        <v>1</v>
      </c>
      <c r="M847" s="101">
        <f>IF(ISNUMBER(jaar_zip[[#This Row],[etmaaltemperatuur]]),IF(jaar_zip[[#This Row],[etmaaltemperatuur]]&lt;stookgrens,stookgrens-jaar_zip[[#This Row],[etmaaltemperatuur]],0),"")</f>
        <v>9.4</v>
      </c>
      <c r="N847" s="101">
        <f>IF(ISNUMBER(jaar_zip[[#This Row],[graaddagen]]),IF(OR(MONTH(jaar_zip[[#This Row],[Datum]])=1,MONTH(jaar_zip[[#This Row],[Datum]])=2,MONTH(jaar_zip[[#This Row],[Datum]])=11,MONTH(jaar_zip[[#This Row],[Datum]])=12),1.1,IF(OR(MONTH(jaar_zip[[#This Row],[Datum]])=3,MONTH(jaar_zip[[#This Row],[Datum]])=10),1,0.8))*jaar_zip[[#This Row],[graaddagen]],"")</f>
        <v>10.340000000000002</v>
      </c>
      <c r="O847" s="101">
        <f>IF(ISNUMBER(jaar_zip[[#This Row],[etmaaltemperatuur]]),IF(jaar_zip[[#This Row],[etmaaltemperatuur]]&gt;stookgrens,jaar_zip[[#This Row],[etmaaltemperatuur]]-stookgrens,0),"")</f>
        <v>0</v>
      </c>
    </row>
    <row r="848" spans="1:15" x14ac:dyDescent="0.25">
      <c r="A848">
        <v>242</v>
      </c>
      <c r="B848">
        <v>20240125</v>
      </c>
      <c r="C848">
        <v>6.8</v>
      </c>
      <c r="D848">
        <v>7</v>
      </c>
      <c r="G848">
        <v>1024.5999999999999</v>
      </c>
      <c r="H848">
        <v>92</v>
      </c>
      <c r="I848" s="101" t="s">
        <v>15</v>
      </c>
      <c r="J848" s="1">
        <f>DATEVALUE(RIGHT(jaar_zip[[#This Row],[YYYYMMDD]],2)&amp;"-"&amp;MID(jaar_zip[[#This Row],[YYYYMMDD]],5,2)&amp;"-"&amp;LEFT(jaar_zip[[#This Row],[YYYYMMDD]],4))</f>
        <v>45316</v>
      </c>
      <c r="K848" s="101" t="str">
        <f>IF(AND(VALUE(MONTH(jaar_zip[[#This Row],[Datum]]))=1,VALUE(WEEKNUM(jaar_zip[[#This Row],[Datum]],21))&gt;51),RIGHT(YEAR(jaar_zip[[#This Row],[Datum]])-1,2),RIGHT(YEAR(jaar_zip[[#This Row],[Datum]]),2))&amp;"-"&amp; TEXT(WEEKNUM(jaar_zip[[#This Row],[Datum]],21),"00")</f>
        <v>24-04</v>
      </c>
      <c r="L848" s="101">
        <f>MONTH(jaar_zip[[#This Row],[Datum]])</f>
        <v>1</v>
      </c>
      <c r="M848" s="101">
        <f>IF(ISNUMBER(jaar_zip[[#This Row],[etmaaltemperatuur]]),IF(jaar_zip[[#This Row],[etmaaltemperatuur]]&lt;stookgrens,stookgrens-jaar_zip[[#This Row],[etmaaltemperatuur]],0),"")</f>
        <v>11</v>
      </c>
      <c r="N848" s="101">
        <f>IF(ISNUMBER(jaar_zip[[#This Row],[graaddagen]]),IF(OR(MONTH(jaar_zip[[#This Row],[Datum]])=1,MONTH(jaar_zip[[#This Row],[Datum]])=2,MONTH(jaar_zip[[#This Row],[Datum]])=11,MONTH(jaar_zip[[#This Row],[Datum]])=12),1.1,IF(OR(MONTH(jaar_zip[[#This Row],[Datum]])=3,MONTH(jaar_zip[[#This Row],[Datum]])=10),1,0.8))*jaar_zip[[#This Row],[graaddagen]],"")</f>
        <v>12.100000000000001</v>
      </c>
      <c r="O848" s="101">
        <f>IF(ISNUMBER(jaar_zip[[#This Row],[etmaaltemperatuur]]),IF(jaar_zip[[#This Row],[etmaaltemperatuur]]&gt;stookgrens,jaar_zip[[#This Row],[etmaaltemperatuur]]-stookgrens,0),"")</f>
        <v>0</v>
      </c>
    </row>
    <row r="849" spans="1:15" x14ac:dyDescent="0.25">
      <c r="A849">
        <v>242</v>
      </c>
      <c r="B849">
        <v>20240126</v>
      </c>
      <c r="C849">
        <v>12.8</v>
      </c>
      <c r="D849">
        <v>7.6</v>
      </c>
      <c r="G849">
        <v>1022.2</v>
      </c>
      <c r="H849">
        <v>85</v>
      </c>
      <c r="I849" s="101" t="s">
        <v>15</v>
      </c>
      <c r="J849" s="1">
        <f>DATEVALUE(RIGHT(jaar_zip[[#This Row],[YYYYMMDD]],2)&amp;"-"&amp;MID(jaar_zip[[#This Row],[YYYYMMDD]],5,2)&amp;"-"&amp;LEFT(jaar_zip[[#This Row],[YYYYMMDD]],4))</f>
        <v>45317</v>
      </c>
      <c r="K849" s="101" t="str">
        <f>IF(AND(VALUE(MONTH(jaar_zip[[#This Row],[Datum]]))=1,VALUE(WEEKNUM(jaar_zip[[#This Row],[Datum]],21))&gt;51),RIGHT(YEAR(jaar_zip[[#This Row],[Datum]])-1,2),RIGHT(YEAR(jaar_zip[[#This Row],[Datum]]),2))&amp;"-"&amp; TEXT(WEEKNUM(jaar_zip[[#This Row],[Datum]],21),"00")</f>
        <v>24-04</v>
      </c>
      <c r="L849" s="101">
        <f>MONTH(jaar_zip[[#This Row],[Datum]])</f>
        <v>1</v>
      </c>
      <c r="M849" s="101">
        <f>IF(ISNUMBER(jaar_zip[[#This Row],[etmaaltemperatuur]]),IF(jaar_zip[[#This Row],[etmaaltemperatuur]]&lt;stookgrens,stookgrens-jaar_zip[[#This Row],[etmaaltemperatuur]],0),"")</f>
        <v>10.4</v>
      </c>
      <c r="N849" s="101">
        <f>IF(ISNUMBER(jaar_zip[[#This Row],[graaddagen]]),IF(OR(MONTH(jaar_zip[[#This Row],[Datum]])=1,MONTH(jaar_zip[[#This Row],[Datum]])=2,MONTH(jaar_zip[[#This Row],[Datum]])=11,MONTH(jaar_zip[[#This Row],[Datum]])=12),1.1,IF(OR(MONTH(jaar_zip[[#This Row],[Datum]])=3,MONTH(jaar_zip[[#This Row],[Datum]])=10),1,0.8))*jaar_zip[[#This Row],[graaddagen]],"")</f>
        <v>11.440000000000001</v>
      </c>
      <c r="O849" s="101">
        <f>IF(ISNUMBER(jaar_zip[[#This Row],[etmaaltemperatuur]]),IF(jaar_zip[[#This Row],[etmaaltemperatuur]]&gt;stookgrens,jaar_zip[[#This Row],[etmaaltemperatuur]]-stookgrens,0),"")</f>
        <v>0</v>
      </c>
    </row>
    <row r="850" spans="1:15" x14ac:dyDescent="0.25">
      <c r="A850">
        <v>242</v>
      </c>
      <c r="B850">
        <v>20240127</v>
      </c>
      <c r="C850">
        <v>6.8</v>
      </c>
      <c r="D850">
        <v>5.8</v>
      </c>
      <c r="G850">
        <v>1032.7</v>
      </c>
      <c r="H850">
        <v>88</v>
      </c>
      <c r="I850" s="101" t="s">
        <v>15</v>
      </c>
      <c r="J850" s="1">
        <f>DATEVALUE(RIGHT(jaar_zip[[#This Row],[YYYYMMDD]],2)&amp;"-"&amp;MID(jaar_zip[[#This Row],[YYYYMMDD]],5,2)&amp;"-"&amp;LEFT(jaar_zip[[#This Row],[YYYYMMDD]],4))</f>
        <v>45318</v>
      </c>
      <c r="K850" s="101" t="str">
        <f>IF(AND(VALUE(MONTH(jaar_zip[[#This Row],[Datum]]))=1,VALUE(WEEKNUM(jaar_zip[[#This Row],[Datum]],21))&gt;51),RIGHT(YEAR(jaar_zip[[#This Row],[Datum]])-1,2),RIGHT(YEAR(jaar_zip[[#This Row],[Datum]]),2))&amp;"-"&amp; TEXT(WEEKNUM(jaar_zip[[#This Row],[Datum]],21),"00")</f>
        <v>24-04</v>
      </c>
      <c r="L850" s="101">
        <f>MONTH(jaar_zip[[#This Row],[Datum]])</f>
        <v>1</v>
      </c>
      <c r="M850" s="101">
        <f>IF(ISNUMBER(jaar_zip[[#This Row],[etmaaltemperatuur]]),IF(jaar_zip[[#This Row],[etmaaltemperatuur]]&lt;stookgrens,stookgrens-jaar_zip[[#This Row],[etmaaltemperatuur]],0),"")</f>
        <v>12.2</v>
      </c>
      <c r="N850" s="101">
        <f>IF(ISNUMBER(jaar_zip[[#This Row],[graaddagen]]),IF(OR(MONTH(jaar_zip[[#This Row],[Datum]])=1,MONTH(jaar_zip[[#This Row],[Datum]])=2,MONTH(jaar_zip[[#This Row],[Datum]])=11,MONTH(jaar_zip[[#This Row],[Datum]])=12),1.1,IF(OR(MONTH(jaar_zip[[#This Row],[Datum]])=3,MONTH(jaar_zip[[#This Row],[Datum]])=10),1,0.8))*jaar_zip[[#This Row],[graaddagen]],"")</f>
        <v>13.42</v>
      </c>
      <c r="O850" s="101">
        <f>IF(ISNUMBER(jaar_zip[[#This Row],[etmaaltemperatuur]]),IF(jaar_zip[[#This Row],[etmaaltemperatuur]]&gt;stookgrens,jaar_zip[[#This Row],[etmaaltemperatuur]]-stookgrens,0),"")</f>
        <v>0</v>
      </c>
    </row>
    <row r="851" spans="1:15" x14ac:dyDescent="0.25">
      <c r="A851">
        <v>242</v>
      </c>
      <c r="B851">
        <v>20240128</v>
      </c>
      <c r="C851">
        <v>6.8</v>
      </c>
      <c r="D851">
        <v>5</v>
      </c>
      <c r="G851">
        <v>1025.8</v>
      </c>
      <c r="H851">
        <v>79</v>
      </c>
      <c r="I851" s="101" t="s">
        <v>15</v>
      </c>
      <c r="J851" s="1">
        <f>DATEVALUE(RIGHT(jaar_zip[[#This Row],[YYYYMMDD]],2)&amp;"-"&amp;MID(jaar_zip[[#This Row],[YYYYMMDD]],5,2)&amp;"-"&amp;LEFT(jaar_zip[[#This Row],[YYYYMMDD]],4))</f>
        <v>45319</v>
      </c>
      <c r="K851" s="101" t="str">
        <f>IF(AND(VALUE(MONTH(jaar_zip[[#This Row],[Datum]]))=1,VALUE(WEEKNUM(jaar_zip[[#This Row],[Datum]],21))&gt;51),RIGHT(YEAR(jaar_zip[[#This Row],[Datum]])-1,2),RIGHT(YEAR(jaar_zip[[#This Row],[Datum]]),2))&amp;"-"&amp; TEXT(WEEKNUM(jaar_zip[[#This Row],[Datum]],21),"00")</f>
        <v>24-04</v>
      </c>
      <c r="L851" s="101">
        <f>MONTH(jaar_zip[[#This Row],[Datum]])</f>
        <v>1</v>
      </c>
      <c r="M851" s="101">
        <f>IF(ISNUMBER(jaar_zip[[#This Row],[etmaaltemperatuur]]),IF(jaar_zip[[#This Row],[etmaaltemperatuur]]&lt;stookgrens,stookgrens-jaar_zip[[#This Row],[etmaaltemperatuur]],0),"")</f>
        <v>13</v>
      </c>
      <c r="N851" s="101">
        <f>IF(ISNUMBER(jaar_zip[[#This Row],[graaddagen]]),IF(OR(MONTH(jaar_zip[[#This Row],[Datum]])=1,MONTH(jaar_zip[[#This Row],[Datum]])=2,MONTH(jaar_zip[[#This Row],[Datum]])=11,MONTH(jaar_zip[[#This Row],[Datum]])=12),1.1,IF(OR(MONTH(jaar_zip[[#This Row],[Datum]])=3,MONTH(jaar_zip[[#This Row],[Datum]])=10),1,0.8))*jaar_zip[[#This Row],[graaddagen]],"")</f>
        <v>14.3</v>
      </c>
      <c r="O851" s="101">
        <f>IF(ISNUMBER(jaar_zip[[#This Row],[etmaaltemperatuur]]),IF(jaar_zip[[#This Row],[etmaaltemperatuur]]&gt;stookgrens,jaar_zip[[#This Row],[etmaaltemperatuur]]-stookgrens,0),"")</f>
        <v>0</v>
      </c>
    </row>
    <row r="852" spans="1:15" x14ac:dyDescent="0.25">
      <c r="A852">
        <v>242</v>
      </c>
      <c r="B852">
        <v>20240129</v>
      </c>
      <c r="C852">
        <v>4.8</v>
      </c>
      <c r="D852">
        <v>6</v>
      </c>
      <c r="G852">
        <v>1024.0999999999999</v>
      </c>
      <c r="H852">
        <v>91</v>
      </c>
      <c r="I852" s="101" t="s">
        <v>15</v>
      </c>
      <c r="J852" s="1">
        <f>DATEVALUE(RIGHT(jaar_zip[[#This Row],[YYYYMMDD]],2)&amp;"-"&amp;MID(jaar_zip[[#This Row],[YYYYMMDD]],5,2)&amp;"-"&amp;LEFT(jaar_zip[[#This Row],[YYYYMMDD]],4))</f>
        <v>45320</v>
      </c>
      <c r="K852" s="101" t="str">
        <f>IF(AND(VALUE(MONTH(jaar_zip[[#This Row],[Datum]]))=1,VALUE(WEEKNUM(jaar_zip[[#This Row],[Datum]],21))&gt;51),RIGHT(YEAR(jaar_zip[[#This Row],[Datum]])-1,2),RIGHT(YEAR(jaar_zip[[#This Row],[Datum]]),2))&amp;"-"&amp; TEXT(WEEKNUM(jaar_zip[[#This Row],[Datum]],21),"00")</f>
        <v>24-05</v>
      </c>
      <c r="L852" s="101">
        <f>MONTH(jaar_zip[[#This Row],[Datum]])</f>
        <v>1</v>
      </c>
      <c r="M852" s="101">
        <f>IF(ISNUMBER(jaar_zip[[#This Row],[etmaaltemperatuur]]),IF(jaar_zip[[#This Row],[etmaaltemperatuur]]&lt;stookgrens,stookgrens-jaar_zip[[#This Row],[etmaaltemperatuur]],0),"")</f>
        <v>12</v>
      </c>
      <c r="N852" s="101">
        <f>IF(ISNUMBER(jaar_zip[[#This Row],[graaddagen]]),IF(OR(MONTH(jaar_zip[[#This Row],[Datum]])=1,MONTH(jaar_zip[[#This Row],[Datum]])=2,MONTH(jaar_zip[[#This Row],[Datum]])=11,MONTH(jaar_zip[[#This Row],[Datum]])=12),1.1,IF(OR(MONTH(jaar_zip[[#This Row],[Datum]])=3,MONTH(jaar_zip[[#This Row],[Datum]])=10),1,0.8))*jaar_zip[[#This Row],[graaddagen]],"")</f>
        <v>13.200000000000001</v>
      </c>
      <c r="O852" s="101">
        <f>IF(ISNUMBER(jaar_zip[[#This Row],[etmaaltemperatuur]]),IF(jaar_zip[[#This Row],[etmaaltemperatuur]]&gt;stookgrens,jaar_zip[[#This Row],[etmaaltemperatuur]]-stookgrens,0),"")</f>
        <v>0</v>
      </c>
    </row>
    <row r="853" spans="1:15" x14ac:dyDescent="0.25">
      <c r="A853">
        <v>242</v>
      </c>
      <c r="B853">
        <v>20240130</v>
      </c>
      <c r="C853">
        <v>8.8000000000000007</v>
      </c>
      <c r="D853">
        <v>6.9</v>
      </c>
      <c r="G853">
        <v>1025.4000000000001</v>
      </c>
      <c r="H853">
        <v>92</v>
      </c>
      <c r="I853" s="101" t="s">
        <v>15</v>
      </c>
      <c r="J853" s="1">
        <f>DATEVALUE(RIGHT(jaar_zip[[#This Row],[YYYYMMDD]],2)&amp;"-"&amp;MID(jaar_zip[[#This Row],[YYYYMMDD]],5,2)&amp;"-"&amp;LEFT(jaar_zip[[#This Row],[YYYYMMDD]],4))</f>
        <v>45321</v>
      </c>
      <c r="K853" s="101" t="str">
        <f>IF(AND(VALUE(MONTH(jaar_zip[[#This Row],[Datum]]))=1,VALUE(WEEKNUM(jaar_zip[[#This Row],[Datum]],21))&gt;51),RIGHT(YEAR(jaar_zip[[#This Row],[Datum]])-1,2),RIGHT(YEAR(jaar_zip[[#This Row],[Datum]]),2))&amp;"-"&amp; TEXT(WEEKNUM(jaar_zip[[#This Row],[Datum]],21),"00")</f>
        <v>24-05</v>
      </c>
      <c r="L853" s="101">
        <f>MONTH(jaar_zip[[#This Row],[Datum]])</f>
        <v>1</v>
      </c>
      <c r="M853" s="101">
        <f>IF(ISNUMBER(jaar_zip[[#This Row],[etmaaltemperatuur]]),IF(jaar_zip[[#This Row],[etmaaltemperatuur]]&lt;stookgrens,stookgrens-jaar_zip[[#This Row],[etmaaltemperatuur]],0),"")</f>
        <v>11.1</v>
      </c>
      <c r="N853" s="101">
        <f>IF(ISNUMBER(jaar_zip[[#This Row],[graaddagen]]),IF(OR(MONTH(jaar_zip[[#This Row],[Datum]])=1,MONTH(jaar_zip[[#This Row],[Datum]])=2,MONTH(jaar_zip[[#This Row],[Datum]])=11,MONTH(jaar_zip[[#This Row],[Datum]])=12),1.1,IF(OR(MONTH(jaar_zip[[#This Row],[Datum]])=3,MONTH(jaar_zip[[#This Row],[Datum]])=10),1,0.8))*jaar_zip[[#This Row],[graaddagen]],"")</f>
        <v>12.21</v>
      </c>
      <c r="O853" s="101">
        <f>IF(ISNUMBER(jaar_zip[[#This Row],[etmaaltemperatuur]]),IF(jaar_zip[[#This Row],[etmaaltemperatuur]]&gt;stookgrens,jaar_zip[[#This Row],[etmaaltemperatuur]]-stookgrens,0),"")</f>
        <v>0</v>
      </c>
    </row>
    <row r="854" spans="1:15" x14ac:dyDescent="0.25">
      <c r="A854">
        <v>242</v>
      </c>
      <c r="B854">
        <v>20240131</v>
      </c>
      <c r="C854">
        <v>10.3</v>
      </c>
      <c r="D854">
        <v>6.5</v>
      </c>
      <c r="G854">
        <v>1027</v>
      </c>
      <c r="H854">
        <v>80</v>
      </c>
      <c r="I854" s="101" t="s">
        <v>15</v>
      </c>
      <c r="J854" s="1">
        <f>DATEVALUE(RIGHT(jaar_zip[[#This Row],[YYYYMMDD]],2)&amp;"-"&amp;MID(jaar_zip[[#This Row],[YYYYMMDD]],5,2)&amp;"-"&amp;LEFT(jaar_zip[[#This Row],[YYYYMMDD]],4))</f>
        <v>45322</v>
      </c>
      <c r="K854" s="101" t="str">
        <f>IF(AND(VALUE(MONTH(jaar_zip[[#This Row],[Datum]]))=1,VALUE(WEEKNUM(jaar_zip[[#This Row],[Datum]],21))&gt;51),RIGHT(YEAR(jaar_zip[[#This Row],[Datum]])-1,2),RIGHT(YEAR(jaar_zip[[#This Row],[Datum]]),2))&amp;"-"&amp; TEXT(WEEKNUM(jaar_zip[[#This Row],[Datum]],21),"00")</f>
        <v>24-05</v>
      </c>
      <c r="L854" s="101">
        <f>MONTH(jaar_zip[[#This Row],[Datum]])</f>
        <v>1</v>
      </c>
      <c r="M854" s="101">
        <f>IF(ISNUMBER(jaar_zip[[#This Row],[etmaaltemperatuur]]),IF(jaar_zip[[#This Row],[etmaaltemperatuur]]&lt;stookgrens,stookgrens-jaar_zip[[#This Row],[etmaaltemperatuur]],0),"")</f>
        <v>11.5</v>
      </c>
      <c r="N854" s="101">
        <f>IF(ISNUMBER(jaar_zip[[#This Row],[graaddagen]]),IF(OR(MONTH(jaar_zip[[#This Row],[Datum]])=1,MONTH(jaar_zip[[#This Row],[Datum]])=2,MONTH(jaar_zip[[#This Row],[Datum]])=11,MONTH(jaar_zip[[#This Row],[Datum]])=12),1.1,IF(OR(MONTH(jaar_zip[[#This Row],[Datum]])=3,MONTH(jaar_zip[[#This Row],[Datum]])=10),1,0.8))*jaar_zip[[#This Row],[graaddagen]],"")</f>
        <v>12.65</v>
      </c>
      <c r="O854" s="101">
        <f>IF(ISNUMBER(jaar_zip[[#This Row],[etmaaltemperatuur]]),IF(jaar_zip[[#This Row],[etmaaltemperatuur]]&gt;stookgrens,jaar_zip[[#This Row],[etmaaltemperatuur]]-stookgrens,0),"")</f>
        <v>0</v>
      </c>
    </row>
    <row r="855" spans="1:15" x14ac:dyDescent="0.25">
      <c r="A855">
        <v>242</v>
      </c>
      <c r="B855">
        <v>20240201</v>
      </c>
      <c r="C855">
        <v>8.6999999999999993</v>
      </c>
      <c r="D855">
        <v>6.6</v>
      </c>
      <c r="G855">
        <v>1028</v>
      </c>
      <c r="H855">
        <v>84</v>
      </c>
      <c r="I855" s="101" t="s">
        <v>15</v>
      </c>
      <c r="J855" s="1">
        <f>DATEVALUE(RIGHT(jaar_zip[[#This Row],[YYYYMMDD]],2)&amp;"-"&amp;MID(jaar_zip[[#This Row],[YYYYMMDD]],5,2)&amp;"-"&amp;LEFT(jaar_zip[[#This Row],[YYYYMMDD]],4))</f>
        <v>45323</v>
      </c>
      <c r="K855" s="101" t="str">
        <f>IF(AND(VALUE(MONTH(jaar_zip[[#This Row],[Datum]]))=1,VALUE(WEEKNUM(jaar_zip[[#This Row],[Datum]],21))&gt;51),RIGHT(YEAR(jaar_zip[[#This Row],[Datum]])-1,2),RIGHT(YEAR(jaar_zip[[#This Row],[Datum]]),2))&amp;"-"&amp; TEXT(WEEKNUM(jaar_zip[[#This Row],[Datum]],21),"00")</f>
        <v>24-05</v>
      </c>
      <c r="L855" s="101">
        <f>MONTH(jaar_zip[[#This Row],[Datum]])</f>
        <v>2</v>
      </c>
      <c r="M855" s="101">
        <f>IF(ISNUMBER(jaar_zip[[#This Row],[etmaaltemperatuur]]),IF(jaar_zip[[#This Row],[etmaaltemperatuur]]&lt;stookgrens,stookgrens-jaar_zip[[#This Row],[etmaaltemperatuur]],0),"")</f>
        <v>11.4</v>
      </c>
      <c r="N855" s="101">
        <f>IF(ISNUMBER(jaar_zip[[#This Row],[graaddagen]]),IF(OR(MONTH(jaar_zip[[#This Row],[Datum]])=1,MONTH(jaar_zip[[#This Row],[Datum]])=2,MONTH(jaar_zip[[#This Row],[Datum]])=11,MONTH(jaar_zip[[#This Row],[Datum]])=12),1.1,IF(OR(MONTH(jaar_zip[[#This Row],[Datum]])=3,MONTH(jaar_zip[[#This Row],[Datum]])=10),1,0.8))*jaar_zip[[#This Row],[graaddagen]],"")</f>
        <v>12.540000000000001</v>
      </c>
      <c r="O855" s="101">
        <f>IF(ISNUMBER(jaar_zip[[#This Row],[etmaaltemperatuur]]),IF(jaar_zip[[#This Row],[etmaaltemperatuur]]&gt;stookgrens,jaar_zip[[#This Row],[etmaaltemperatuur]]-stookgrens,0),"")</f>
        <v>0</v>
      </c>
    </row>
    <row r="856" spans="1:15" x14ac:dyDescent="0.25">
      <c r="A856">
        <v>242</v>
      </c>
      <c r="B856">
        <v>20240202</v>
      </c>
      <c r="C856">
        <v>10.7</v>
      </c>
      <c r="D856">
        <v>7.5</v>
      </c>
      <c r="G856">
        <v>1023.3</v>
      </c>
      <c r="H856">
        <v>89</v>
      </c>
      <c r="I856" s="101" t="s">
        <v>15</v>
      </c>
      <c r="J856" s="1">
        <f>DATEVALUE(RIGHT(jaar_zip[[#This Row],[YYYYMMDD]],2)&amp;"-"&amp;MID(jaar_zip[[#This Row],[YYYYMMDD]],5,2)&amp;"-"&amp;LEFT(jaar_zip[[#This Row],[YYYYMMDD]],4))</f>
        <v>45324</v>
      </c>
      <c r="K856" s="101" t="str">
        <f>IF(AND(VALUE(MONTH(jaar_zip[[#This Row],[Datum]]))=1,VALUE(WEEKNUM(jaar_zip[[#This Row],[Datum]],21))&gt;51),RIGHT(YEAR(jaar_zip[[#This Row],[Datum]])-1,2),RIGHT(YEAR(jaar_zip[[#This Row],[Datum]]),2))&amp;"-"&amp; TEXT(WEEKNUM(jaar_zip[[#This Row],[Datum]],21),"00")</f>
        <v>24-05</v>
      </c>
      <c r="L856" s="101">
        <f>MONTH(jaar_zip[[#This Row],[Datum]])</f>
        <v>2</v>
      </c>
      <c r="M856" s="101">
        <f>IF(ISNUMBER(jaar_zip[[#This Row],[etmaaltemperatuur]]),IF(jaar_zip[[#This Row],[etmaaltemperatuur]]&lt;stookgrens,stookgrens-jaar_zip[[#This Row],[etmaaltemperatuur]],0),"")</f>
        <v>10.5</v>
      </c>
      <c r="N856" s="101">
        <f>IF(ISNUMBER(jaar_zip[[#This Row],[graaddagen]]),IF(OR(MONTH(jaar_zip[[#This Row],[Datum]])=1,MONTH(jaar_zip[[#This Row],[Datum]])=2,MONTH(jaar_zip[[#This Row],[Datum]])=11,MONTH(jaar_zip[[#This Row],[Datum]])=12),1.1,IF(OR(MONTH(jaar_zip[[#This Row],[Datum]])=3,MONTH(jaar_zip[[#This Row],[Datum]])=10),1,0.8))*jaar_zip[[#This Row],[graaddagen]],"")</f>
        <v>11.55</v>
      </c>
      <c r="O856" s="101">
        <f>IF(ISNUMBER(jaar_zip[[#This Row],[etmaaltemperatuur]]),IF(jaar_zip[[#This Row],[etmaaltemperatuur]]&gt;stookgrens,jaar_zip[[#This Row],[etmaaltemperatuur]]-stookgrens,0),"")</f>
        <v>0</v>
      </c>
    </row>
    <row r="857" spans="1:15" x14ac:dyDescent="0.25">
      <c r="A857">
        <v>242</v>
      </c>
      <c r="B857">
        <v>20240203</v>
      </c>
      <c r="C857">
        <v>9.6</v>
      </c>
      <c r="D857">
        <v>8.1999999999999993</v>
      </c>
      <c r="G857">
        <v>1021.7</v>
      </c>
      <c r="H857">
        <v>91</v>
      </c>
      <c r="I857" s="101" t="s">
        <v>15</v>
      </c>
      <c r="J857" s="1">
        <f>DATEVALUE(RIGHT(jaar_zip[[#This Row],[YYYYMMDD]],2)&amp;"-"&amp;MID(jaar_zip[[#This Row],[YYYYMMDD]],5,2)&amp;"-"&amp;LEFT(jaar_zip[[#This Row],[YYYYMMDD]],4))</f>
        <v>45325</v>
      </c>
      <c r="K857" s="101" t="str">
        <f>IF(AND(VALUE(MONTH(jaar_zip[[#This Row],[Datum]]))=1,VALUE(WEEKNUM(jaar_zip[[#This Row],[Datum]],21))&gt;51),RIGHT(YEAR(jaar_zip[[#This Row],[Datum]])-1,2),RIGHT(YEAR(jaar_zip[[#This Row],[Datum]]),2))&amp;"-"&amp; TEXT(WEEKNUM(jaar_zip[[#This Row],[Datum]],21),"00")</f>
        <v>24-05</v>
      </c>
      <c r="L857" s="101">
        <f>MONTH(jaar_zip[[#This Row],[Datum]])</f>
        <v>2</v>
      </c>
      <c r="M857" s="101">
        <f>IF(ISNUMBER(jaar_zip[[#This Row],[etmaaltemperatuur]]),IF(jaar_zip[[#This Row],[etmaaltemperatuur]]&lt;stookgrens,stookgrens-jaar_zip[[#This Row],[etmaaltemperatuur]],0),"")</f>
        <v>9.8000000000000007</v>
      </c>
      <c r="N857" s="101">
        <f>IF(ISNUMBER(jaar_zip[[#This Row],[graaddagen]]),IF(OR(MONTH(jaar_zip[[#This Row],[Datum]])=1,MONTH(jaar_zip[[#This Row],[Datum]])=2,MONTH(jaar_zip[[#This Row],[Datum]])=11,MONTH(jaar_zip[[#This Row],[Datum]])=12),1.1,IF(OR(MONTH(jaar_zip[[#This Row],[Datum]])=3,MONTH(jaar_zip[[#This Row],[Datum]])=10),1,0.8))*jaar_zip[[#This Row],[graaddagen]],"")</f>
        <v>10.780000000000001</v>
      </c>
      <c r="O857" s="101">
        <f>IF(ISNUMBER(jaar_zip[[#This Row],[etmaaltemperatuur]]),IF(jaar_zip[[#This Row],[etmaaltemperatuur]]&gt;stookgrens,jaar_zip[[#This Row],[etmaaltemperatuur]]-stookgrens,0),"")</f>
        <v>0</v>
      </c>
    </row>
    <row r="858" spans="1:15" x14ac:dyDescent="0.25">
      <c r="A858">
        <v>242</v>
      </c>
      <c r="B858">
        <v>20240204</v>
      </c>
      <c r="C858">
        <v>11.4</v>
      </c>
      <c r="D858">
        <v>8.1</v>
      </c>
      <c r="G858">
        <v>1017.2</v>
      </c>
      <c r="H858">
        <v>87</v>
      </c>
      <c r="I858" s="101" t="s">
        <v>15</v>
      </c>
      <c r="J858" s="1">
        <f>DATEVALUE(RIGHT(jaar_zip[[#This Row],[YYYYMMDD]],2)&amp;"-"&amp;MID(jaar_zip[[#This Row],[YYYYMMDD]],5,2)&amp;"-"&amp;LEFT(jaar_zip[[#This Row],[YYYYMMDD]],4))</f>
        <v>45326</v>
      </c>
      <c r="K858" s="101" t="str">
        <f>IF(AND(VALUE(MONTH(jaar_zip[[#This Row],[Datum]]))=1,VALUE(WEEKNUM(jaar_zip[[#This Row],[Datum]],21))&gt;51),RIGHT(YEAR(jaar_zip[[#This Row],[Datum]])-1,2),RIGHT(YEAR(jaar_zip[[#This Row],[Datum]]),2))&amp;"-"&amp; TEXT(WEEKNUM(jaar_zip[[#This Row],[Datum]],21),"00")</f>
        <v>24-05</v>
      </c>
      <c r="L858" s="101">
        <f>MONTH(jaar_zip[[#This Row],[Datum]])</f>
        <v>2</v>
      </c>
      <c r="M858" s="101">
        <f>IF(ISNUMBER(jaar_zip[[#This Row],[etmaaltemperatuur]]),IF(jaar_zip[[#This Row],[etmaaltemperatuur]]&lt;stookgrens,stookgrens-jaar_zip[[#This Row],[etmaaltemperatuur]],0),"")</f>
        <v>9.9</v>
      </c>
      <c r="N858" s="101">
        <f>IF(ISNUMBER(jaar_zip[[#This Row],[graaddagen]]),IF(OR(MONTH(jaar_zip[[#This Row],[Datum]])=1,MONTH(jaar_zip[[#This Row],[Datum]])=2,MONTH(jaar_zip[[#This Row],[Datum]])=11,MONTH(jaar_zip[[#This Row],[Datum]])=12),1.1,IF(OR(MONTH(jaar_zip[[#This Row],[Datum]])=3,MONTH(jaar_zip[[#This Row],[Datum]])=10),1,0.8))*jaar_zip[[#This Row],[graaddagen]],"")</f>
        <v>10.89</v>
      </c>
      <c r="O858" s="101">
        <f>IF(ISNUMBER(jaar_zip[[#This Row],[etmaaltemperatuur]]),IF(jaar_zip[[#This Row],[etmaaltemperatuur]]&gt;stookgrens,jaar_zip[[#This Row],[etmaaltemperatuur]]-stookgrens,0),"")</f>
        <v>0</v>
      </c>
    </row>
    <row r="859" spans="1:15" x14ac:dyDescent="0.25">
      <c r="A859">
        <v>242</v>
      </c>
      <c r="B859">
        <v>20240205</v>
      </c>
      <c r="C859">
        <v>13.7</v>
      </c>
      <c r="D859">
        <v>8.3000000000000007</v>
      </c>
      <c r="G859">
        <v>1012.8</v>
      </c>
      <c r="H859">
        <v>87</v>
      </c>
      <c r="I859" s="101" t="s">
        <v>15</v>
      </c>
      <c r="J859" s="1">
        <f>DATEVALUE(RIGHT(jaar_zip[[#This Row],[YYYYMMDD]],2)&amp;"-"&amp;MID(jaar_zip[[#This Row],[YYYYMMDD]],5,2)&amp;"-"&amp;LEFT(jaar_zip[[#This Row],[YYYYMMDD]],4))</f>
        <v>45327</v>
      </c>
      <c r="K859" s="101" t="str">
        <f>IF(AND(VALUE(MONTH(jaar_zip[[#This Row],[Datum]]))=1,VALUE(WEEKNUM(jaar_zip[[#This Row],[Datum]],21))&gt;51),RIGHT(YEAR(jaar_zip[[#This Row],[Datum]])-1,2),RIGHT(YEAR(jaar_zip[[#This Row],[Datum]]),2))&amp;"-"&amp; TEXT(WEEKNUM(jaar_zip[[#This Row],[Datum]],21),"00")</f>
        <v>24-06</v>
      </c>
      <c r="L859" s="101">
        <f>MONTH(jaar_zip[[#This Row],[Datum]])</f>
        <v>2</v>
      </c>
      <c r="M859" s="101">
        <f>IF(ISNUMBER(jaar_zip[[#This Row],[etmaaltemperatuur]]),IF(jaar_zip[[#This Row],[etmaaltemperatuur]]&lt;stookgrens,stookgrens-jaar_zip[[#This Row],[etmaaltemperatuur]],0),"")</f>
        <v>9.6999999999999993</v>
      </c>
      <c r="N859" s="101">
        <f>IF(ISNUMBER(jaar_zip[[#This Row],[graaddagen]]),IF(OR(MONTH(jaar_zip[[#This Row],[Datum]])=1,MONTH(jaar_zip[[#This Row],[Datum]])=2,MONTH(jaar_zip[[#This Row],[Datum]])=11,MONTH(jaar_zip[[#This Row],[Datum]])=12),1.1,IF(OR(MONTH(jaar_zip[[#This Row],[Datum]])=3,MONTH(jaar_zip[[#This Row],[Datum]])=10),1,0.8))*jaar_zip[[#This Row],[graaddagen]],"")</f>
        <v>10.67</v>
      </c>
      <c r="O859" s="101">
        <f>IF(ISNUMBER(jaar_zip[[#This Row],[etmaaltemperatuur]]),IF(jaar_zip[[#This Row],[etmaaltemperatuur]]&gt;stookgrens,jaar_zip[[#This Row],[etmaaltemperatuur]]-stookgrens,0),"")</f>
        <v>0</v>
      </c>
    </row>
    <row r="860" spans="1:15" x14ac:dyDescent="0.25">
      <c r="A860">
        <v>242</v>
      </c>
      <c r="B860">
        <v>20240206</v>
      </c>
      <c r="C860">
        <v>14.1</v>
      </c>
      <c r="D860">
        <v>8.3000000000000007</v>
      </c>
      <c r="G860">
        <v>1003</v>
      </c>
      <c r="H860">
        <v>86</v>
      </c>
      <c r="I860" s="101" t="s">
        <v>15</v>
      </c>
      <c r="J860" s="1">
        <f>DATEVALUE(RIGHT(jaar_zip[[#This Row],[YYYYMMDD]],2)&amp;"-"&amp;MID(jaar_zip[[#This Row],[YYYYMMDD]],5,2)&amp;"-"&amp;LEFT(jaar_zip[[#This Row],[YYYYMMDD]],4))</f>
        <v>45328</v>
      </c>
      <c r="K860" s="101" t="str">
        <f>IF(AND(VALUE(MONTH(jaar_zip[[#This Row],[Datum]]))=1,VALUE(WEEKNUM(jaar_zip[[#This Row],[Datum]],21))&gt;51),RIGHT(YEAR(jaar_zip[[#This Row],[Datum]])-1,2),RIGHT(YEAR(jaar_zip[[#This Row],[Datum]]),2))&amp;"-"&amp; TEXT(WEEKNUM(jaar_zip[[#This Row],[Datum]],21),"00")</f>
        <v>24-06</v>
      </c>
      <c r="L860" s="101">
        <f>MONTH(jaar_zip[[#This Row],[Datum]])</f>
        <v>2</v>
      </c>
      <c r="M860" s="101">
        <f>IF(ISNUMBER(jaar_zip[[#This Row],[etmaaltemperatuur]]),IF(jaar_zip[[#This Row],[etmaaltemperatuur]]&lt;stookgrens,stookgrens-jaar_zip[[#This Row],[etmaaltemperatuur]],0),"")</f>
        <v>9.6999999999999993</v>
      </c>
      <c r="N860" s="101">
        <f>IF(ISNUMBER(jaar_zip[[#This Row],[graaddagen]]),IF(OR(MONTH(jaar_zip[[#This Row],[Datum]])=1,MONTH(jaar_zip[[#This Row],[Datum]])=2,MONTH(jaar_zip[[#This Row],[Datum]])=11,MONTH(jaar_zip[[#This Row],[Datum]])=12),1.1,IF(OR(MONTH(jaar_zip[[#This Row],[Datum]])=3,MONTH(jaar_zip[[#This Row],[Datum]])=10),1,0.8))*jaar_zip[[#This Row],[graaddagen]],"")</f>
        <v>10.67</v>
      </c>
      <c r="O860" s="101">
        <f>IF(ISNUMBER(jaar_zip[[#This Row],[etmaaltemperatuur]]),IF(jaar_zip[[#This Row],[etmaaltemperatuur]]&gt;stookgrens,jaar_zip[[#This Row],[etmaaltemperatuur]]-stookgrens,0),"")</f>
        <v>0</v>
      </c>
    </row>
    <row r="861" spans="1:15" x14ac:dyDescent="0.25">
      <c r="A861">
        <v>242</v>
      </c>
      <c r="B861">
        <v>20240207</v>
      </c>
      <c r="C861">
        <v>5.2</v>
      </c>
      <c r="D861">
        <v>5.2</v>
      </c>
      <c r="G861">
        <v>1005</v>
      </c>
      <c r="H861">
        <v>69</v>
      </c>
      <c r="I861" s="101" t="s">
        <v>15</v>
      </c>
      <c r="J861" s="1">
        <f>DATEVALUE(RIGHT(jaar_zip[[#This Row],[YYYYMMDD]],2)&amp;"-"&amp;MID(jaar_zip[[#This Row],[YYYYMMDD]],5,2)&amp;"-"&amp;LEFT(jaar_zip[[#This Row],[YYYYMMDD]],4))</f>
        <v>45329</v>
      </c>
      <c r="K861" s="101" t="str">
        <f>IF(AND(VALUE(MONTH(jaar_zip[[#This Row],[Datum]]))=1,VALUE(WEEKNUM(jaar_zip[[#This Row],[Datum]],21))&gt;51),RIGHT(YEAR(jaar_zip[[#This Row],[Datum]])-1,2),RIGHT(YEAR(jaar_zip[[#This Row],[Datum]]),2))&amp;"-"&amp; TEXT(WEEKNUM(jaar_zip[[#This Row],[Datum]],21),"00")</f>
        <v>24-06</v>
      </c>
      <c r="L861" s="101">
        <f>MONTH(jaar_zip[[#This Row],[Datum]])</f>
        <v>2</v>
      </c>
      <c r="M861" s="101">
        <f>IF(ISNUMBER(jaar_zip[[#This Row],[etmaaltemperatuur]]),IF(jaar_zip[[#This Row],[etmaaltemperatuur]]&lt;stookgrens,stookgrens-jaar_zip[[#This Row],[etmaaltemperatuur]],0),"")</f>
        <v>12.8</v>
      </c>
      <c r="N861" s="101">
        <f>IF(ISNUMBER(jaar_zip[[#This Row],[graaddagen]]),IF(OR(MONTH(jaar_zip[[#This Row],[Datum]])=1,MONTH(jaar_zip[[#This Row],[Datum]])=2,MONTH(jaar_zip[[#This Row],[Datum]])=11,MONTH(jaar_zip[[#This Row],[Datum]])=12),1.1,IF(OR(MONTH(jaar_zip[[#This Row],[Datum]])=3,MONTH(jaar_zip[[#This Row],[Datum]])=10),1,0.8))*jaar_zip[[#This Row],[graaddagen]],"")</f>
        <v>14.080000000000002</v>
      </c>
      <c r="O861" s="101">
        <f>IF(ISNUMBER(jaar_zip[[#This Row],[etmaaltemperatuur]]),IF(jaar_zip[[#This Row],[etmaaltemperatuur]]&gt;stookgrens,jaar_zip[[#This Row],[etmaaltemperatuur]]-stookgrens,0),"")</f>
        <v>0</v>
      </c>
    </row>
    <row r="862" spans="1:15" x14ac:dyDescent="0.25">
      <c r="A862">
        <v>242</v>
      </c>
      <c r="B862">
        <v>20240208</v>
      </c>
      <c r="C862">
        <v>7.1</v>
      </c>
      <c r="D862">
        <v>2.4</v>
      </c>
      <c r="G862">
        <v>997.2</v>
      </c>
      <c r="H862">
        <v>90</v>
      </c>
      <c r="I862" s="101" t="s">
        <v>15</v>
      </c>
      <c r="J862" s="1">
        <f>DATEVALUE(RIGHT(jaar_zip[[#This Row],[YYYYMMDD]],2)&amp;"-"&amp;MID(jaar_zip[[#This Row],[YYYYMMDD]],5,2)&amp;"-"&amp;LEFT(jaar_zip[[#This Row],[YYYYMMDD]],4))</f>
        <v>45330</v>
      </c>
      <c r="K862" s="101" t="str">
        <f>IF(AND(VALUE(MONTH(jaar_zip[[#This Row],[Datum]]))=1,VALUE(WEEKNUM(jaar_zip[[#This Row],[Datum]],21))&gt;51),RIGHT(YEAR(jaar_zip[[#This Row],[Datum]])-1,2),RIGHT(YEAR(jaar_zip[[#This Row],[Datum]]),2))&amp;"-"&amp; TEXT(WEEKNUM(jaar_zip[[#This Row],[Datum]],21),"00")</f>
        <v>24-06</v>
      </c>
      <c r="L862" s="101">
        <f>MONTH(jaar_zip[[#This Row],[Datum]])</f>
        <v>2</v>
      </c>
      <c r="M862" s="101">
        <f>IF(ISNUMBER(jaar_zip[[#This Row],[etmaaltemperatuur]]),IF(jaar_zip[[#This Row],[etmaaltemperatuur]]&lt;stookgrens,stookgrens-jaar_zip[[#This Row],[etmaaltemperatuur]],0),"")</f>
        <v>15.6</v>
      </c>
      <c r="N862" s="101">
        <f>IF(ISNUMBER(jaar_zip[[#This Row],[graaddagen]]),IF(OR(MONTH(jaar_zip[[#This Row],[Datum]])=1,MONTH(jaar_zip[[#This Row],[Datum]])=2,MONTH(jaar_zip[[#This Row],[Datum]])=11,MONTH(jaar_zip[[#This Row],[Datum]])=12),1.1,IF(OR(MONTH(jaar_zip[[#This Row],[Datum]])=3,MONTH(jaar_zip[[#This Row],[Datum]])=10),1,0.8))*jaar_zip[[#This Row],[graaddagen]],"")</f>
        <v>17.16</v>
      </c>
      <c r="O862" s="101">
        <f>IF(ISNUMBER(jaar_zip[[#This Row],[etmaaltemperatuur]]),IF(jaar_zip[[#This Row],[etmaaltemperatuur]]&gt;stookgrens,jaar_zip[[#This Row],[etmaaltemperatuur]]-stookgrens,0),"")</f>
        <v>0</v>
      </c>
    </row>
    <row r="863" spans="1:15" x14ac:dyDescent="0.25">
      <c r="A863">
        <v>242</v>
      </c>
      <c r="B863">
        <v>20240209</v>
      </c>
      <c r="C863">
        <v>8.3000000000000007</v>
      </c>
      <c r="D863">
        <v>7.2</v>
      </c>
      <c r="G863">
        <v>982.4</v>
      </c>
      <c r="H863">
        <v>92</v>
      </c>
      <c r="I863" s="101" t="s">
        <v>15</v>
      </c>
      <c r="J863" s="1">
        <f>DATEVALUE(RIGHT(jaar_zip[[#This Row],[YYYYMMDD]],2)&amp;"-"&amp;MID(jaar_zip[[#This Row],[YYYYMMDD]],5,2)&amp;"-"&amp;LEFT(jaar_zip[[#This Row],[YYYYMMDD]],4))</f>
        <v>45331</v>
      </c>
      <c r="K863" s="101" t="str">
        <f>IF(AND(VALUE(MONTH(jaar_zip[[#This Row],[Datum]]))=1,VALUE(WEEKNUM(jaar_zip[[#This Row],[Datum]],21))&gt;51),RIGHT(YEAR(jaar_zip[[#This Row],[Datum]])-1,2),RIGHT(YEAR(jaar_zip[[#This Row],[Datum]]),2))&amp;"-"&amp; TEXT(WEEKNUM(jaar_zip[[#This Row],[Datum]],21),"00")</f>
        <v>24-06</v>
      </c>
      <c r="L863" s="101">
        <f>MONTH(jaar_zip[[#This Row],[Datum]])</f>
        <v>2</v>
      </c>
      <c r="M863" s="101">
        <f>IF(ISNUMBER(jaar_zip[[#This Row],[etmaaltemperatuur]]),IF(jaar_zip[[#This Row],[etmaaltemperatuur]]&lt;stookgrens,stookgrens-jaar_zip[[#This Row],[etmaaltemperatuur]],0),"")</f>
        <v>10.8</v>
      </c>
      <c r="N863" s="101">
        <f>IF(ISNUMBER(jaar_zip[[#This Row],[graaddagen]]),IF(OR(MONTH(jaar_zip[[#This Row],[Datum]])=1,MONTH(jaar_zip[[#This Row],[Datum]])=2,MONTH(jaar_zip[[#This Row],[Datum]])=11,MONTH(jaar_zip[[#This Row],[Datum]])=12),1.1,IF(OR(MONTH(jaar_zip[[#This Row],[Datum]])=3,MONTH(jaar_zip[[#This Row],[Datum]])=10),1,0.8))*jaar_zip[[#This Row],[graaddagen]],"")</f>
        <v>11.880000000000003</v>
      </c>
      <c r="O863" s="101">
        <f>IF(ISNUMBER(jaar_zip[[#This Row],[etmaaltemperatuur]]),IF(jaar_zip[[#This Row],[etmaaltemperatuur]]&gt;stookgrens,jaar_zip[[#This Row],[etmaaltemperatuur]]-stookgrens,0),"")</f>
        <v>0</v>
      </c>
    </row>
    <row r="864" spans="1:15" x14ac:dyDescent="0.25">
      <c r="A864">
        <v>242</v>
      </c>
      <c r="B864">
        <v>20240210</v>
      </c>
      <c r="C864">
        <v>5</v>
      </c>
      <c r="D864">
        <v>8.3000000000000007</v>
      </c>
      <c r="G864">
        <v>986.4</v>
      </c>
      <c r="H864">
        <v>94</v>
      </c>
      <c r="I864" s="101" t="s">
        <v>15</v>
      </c>
      <c r="J864" s="1">
        <f>DATEVALUE(RIGHT(jaar_zip[[#This Row],[YYYYMMDD]],2)&amp;"-"&amp;MID(jaar_zip[[#This Row],[YYYYMMDD]],5,2)&amp;"-"&amp;LEFT(jaar_zip[[#This Row],[YYYYMMDD]],4))</f>
        <v>45332</v>
      </c>
      <c r="K864" s="101" t="str">
        <f>IF(AND(VALUE(MONTH(jaar_zip[[#This Row],[Datum]]))=1,VALUE(WEEKNUM(jaar_zip[[#This Row],[Datum]],21))&gt;51),RIGHT(YEAR(jaar_zip[[#This Row],[Datum]])-1,2),RIGHT(YEAR(jaar_zip[[#This Row],[Datum]]),2))&amp;"-"&amp; TEXT(WEEKNUM(jaar_zip[[#This Row],[Datum]],21),"00")</f>
        <v>24-06</v>
      </c>
      <c r="L864" s="101">
        <f>MONTH(jaar_zip[[#This Row],[Datum]])</f>
        <v>2</v>
      </c>
      <c r="M864" s="101">
        <f>IF(ISNUMBER(jaar_zip[[#This Row],[etmaaltemperatuur]]),IF(jaar_zip[[#This Row],[etmaaltemperatuur]]&lt;stookgrens,stookgrens-jaar_zip[[#This Row],[etmaaltemperatuur]],0),"")</f>
        <v>9.6999999999999993</v>
      </c>
      <c r="N864" s="101">
        <f>IF(ISNUMBER(jaar_zip[[#This Row],[graaddagen]]),IF(OR(MONTH(jaar_zip[[#This Row],[Datum]])=1,MONTH(jaar_zip[[#This Row],[Datum]])=2,MONTH(jaar_zip[[#This Row],[Datum]])=11,MONTH(jaar_zip[[#This Row],[Datum]])=12),1.1,IF(OR(MONTH(jaar_zip[[#This Row],[Datum]])=3,MONTH(jaar_zip[[#This Row],[Datum]])=10),1,0.8))*jaar_zip[[#This Row],[graaddagen]],"")</f>
        <v>10.67</v>
      </c>
      <c r="O864" s="101">
        <f>IF(ISNUMBER(jaar_zip[[#This Row],[etmaaltemperatuur]]),IF(jaar_zip[[#This Row],[etmaaltemperatuur]]&gt;stookgrens,jaar_zip[[#This Row],[etmaaltemperatuur]]-stookgrens,0),"")</f>
        <v>0</v>
      </c>
    </row>
    <row r="865" spans="1:15" x14ac:dyDescent="0.25">
      <c r="A865">
        <v>242</v>
      </c>
      <c r="B865">
        <v>20240211</v>
      </c>
      <c r="C865">
        <v>6.2</v>
      </c>
      <c r="D865">
        <v>7.7</v>
      </c>
      <c r="G865">
        <v>989.9</v>
      </c>
      <c r="H865">
        <v>95</v>
      </c>
      <c r="I865" s="101" t="s">
        <v>15</v>
      </c>
      <c r="J865" s="1">
        <f>DATEVALUE(RIGHT(jaar_zip[[#This Row],[YYYYMMDD]],2)&amp;"-"&amp;MID(jaar_zip[[#This Row],[YYYYMMDD]],5,2)&amp;"-"&amp;LEFT(jaar_zip[[#This Row],[YYYYMMDD]],4))</f>
        <v>45333</v>
      </c>
      <c r="K865" s="101" t="str">
        <f>IF(AND(VALUE(MONTH(jaar_zip[[#This Row],[Datum]]))=1,VALUE(WEEKNUM(jaar_zip[[#This Row],[Datum]],21))&gt;51),RIGHT(YEAR(jaar_zip[[#This Row],[Datum]])-1,2),RIGHT(YEAR(jaar_zip[[#This Row],[Datum]]),2))&amp;"-"&amp; TEXT(WEEKNUM(jaar_zip[[#This Row],[Datum]],21),"00")</f>
        <v>24-06</v>
      </c>
      <c r="L865" s="101">
        <f>MONTH(jaar_zip[[#This Row],[Datum]])</f>
        <v>2</v>
      </c>
      <c r="M865" s="101">
        <f>IF(ISNUMBER(jaar_zip[[#This Row],[etmaaltemperatuur]]),IF(jaar_zip[[#This Row],[etmaaltemperatuur]]&lt;stookgrens,stookgrens-jaar_zip[[#This Row],[etmaaltemperatuur]],0),"")</f>
        <v>10.3</v>
      </c>
      <c r="N865" s="101">
        <f>IF(ISNUMBER(jaar_zip[[#This Row],[graaddagen]]),IF(OR(MONTH(jaar_zip[[#This Row],[Datum]])=1,MONTH(jaar_zip[[#This Row],[Datum]])=2,MONTH(jaar_zip[[#This Row],[Datum]])=11,MONTH(jaar_zip[[#This Row],[Datum]])=12),1.1,IF(OR(MONTH(jaar_zip[[#This Row],[Datum]])=3,MONTH(jaar_zip[[#This Row],[Datum]])=10),1,0.8))*jaar_zip[[#This Row],[graaddagen]],"")</f>
        <v>11.330000000000002</v>
      </c>
      <c r="O865" s="101">
        <f>IF(ISNUMBER(jaar_zip[[#This Row],[etmaaltemperatuur]]),IF(jaar_zip[[#This Row],[etmaaltemperatuur]]&gt;stookgrens,jaar_zip[[#This Row],[etmaaltemperatuur]]-stookgrens,0),"")</f>
        <v>0</v>
      </c>
    </row>
    <row r="866" spans="1:15" x14ac:dyDescent="0.25">
      <c r="A866">
        <v>242</v>
      </c>
      <c r="B866">
        <v>20240212</v>
      </c>
      <c r="C866">
        <v>6.1</v>
      </c>
      <c r="D866">
        <v>6.9</v>
      </c>
      <c r="G866">
        <v>1003.4</v>
      </c>
      <c r="H866">
        <v>89</v>
      </c>
      <c r="I866" s="101" t="s">
        <v>15</v>
      </c>
      <c r="J866" s="1">
        <f>DATEVALUE(RIGHT(jaar_zip[[#This Row],[YYYYMMDD]],2)&amp;"-"&amp;MID(jaar_zip[[#This Row],[YYYYMMDD]],5,2)&amp;"-"&amp;LEFT(jaar_zip[[#This Row],[YYYYMMDD]],4))</f>
        <v>45334</v>
      </c>
      <c r="K866" s="101" t="str">
        <f>IF(AND(VALUE(MONTH(jaar_zip[[#This Row],[Datum]]))=1,VALUE(WEEKNUM(jaar_zip[[#This Row],[Datum]],21))&gt;51),RIGHT(YEAR(jaar_zip[[#This Row],[Datum]])-1,2),RIGHT(YEAR(jaar_zip[[#This Row],[Datum]]),2))&amp;"-"&amp; TEXT(WEEKNUM(jaar_zip[[#This Row],[Datum]],21),"00")</f>
        <v>24-07</v>
      </c>
      <c r="L866" s="101">
        <f>MONTH(jaar_zip[[#This Row],[Datum]])</f>
        <v>2</v>
      </c>
      <c r="M866" s="101">
        <f>IF(ISNUMBER(jaar_zip[[#This Row],[etmaaltemperatuur]]),IF(jaar_zip[[#This Row],[etmaaltemperatuur]]&lt;stookgrens,stookgrens-jaar_zip[[#This Row],[etmaaltemperatuur]],0),"")</f>
        <v>11.1</v>
      </c>
      <c r="N866" s="101">
        <f>IF(ISNUMBER(jaar_zip[[#This Row],[graaddagen]]),IF(OR(MONTH(jaar_zip[[#This Row],[Datum]])=1,MONTH(jaar_zip[[#This Row],[Datum]])=2,MONTH(jaar_zip[[#This Row],[Datum]])=11,MONTH(jaar_zip[[#This Row],[Datum]])=12),1.1,IF(OR(MONTH(jaar_zip[[#This Row],[Datum]])=3,MONTH(jaar_zip[[#This Row],[Datum]])=10),1,0.8))*jaar_zip[[#This Row],[graaddagen]],"")</f>
        <v>12.21</v>
      </c>
      <c r="O866" s="101">
        <f>IF(ISNUMBER(jaar_zip[[#This Row],[etmaaltemperatuur]]),IF(jaar_zip[[#This Row],[etmaaltemperatuur]]&gt;stookgrens,jaar_zip[[#This Row],[etmaaltemperatuur]]-stookgrens,0),"")</f>
        <v>0</v>
      </c>
    </row>
    <row r="867" spans="1:15" x14ac:dyDescent="0.25">
      <c r="A867">
        <v>242</v>
      </c>
      <c r="B867">
        <v>20240213</v>
      </c>
      <c r="C867">
        <v>9</v>
      </c>
      <c r="D867">
        <v>7.4</v>
      </c>
      <c r="G867">
        <v>1012.3</v>
      </c>
      <c r="H867">
        <v>86</v>
      </c>
      <c r="I867" s="101" t="s">
        <v>15</v>
      </c>
      <c r="J867" s="1">
        <f>DATEVALUE(RIGHT(jaar_zip[[#This Row],[YYYYMMDD]],2)&amp;"-"&amp;MID(jaar_zip[[#This Row],[YYYYMMDD]],5,2)&amp;"-"&amp;LEFT(jaar_zip[[#This Row],[YYYYMMDD]],4))</f>
        <v>45335</v>
      </c>
      <c r="K867" s="101" t="str">
        <f>IF(AND(VALUE(MONTH(jaar_zip[[#This Row],[Datum]]))=1,VALUE(WEEKNUM(jaar_zip[[#This Row],[Datum]],21))&gt;51),RIGHT(YEAR(jaar_zip[[#This Row],[Datum]])-1,2),RIGHT(YEAR(jaar_zip[[#This Row],[Datum]]),2))&amp;"-"&amp; TEXT(WEEKNUM(jaar_zip[[#This Row],[Datum]],21),"00")</f>
        <v>24-07</v>
      </c>
      <c r="L867" s="101">
        <f>MONTH(jaar_zip[[#This Row],[Datum]])</f>
        <v>2</v>
      </c>
      <c r="M867" s="101">
        <f>IF(ISNUMBER(jaar_zip[[#This Row],[etmaaltemperatuur]]),IF(jaar_zip[[#This Row],[etmaaltemperatuur]]&lt;stookgrens,stookgrens-jaar_zip[[#This Row],[etmaaltemperatuur]],0),"")</f>
        <v>10.6</v>
      </c>
      <c r="N867" s="101">
        <f>IF(ISNUMBER(jaar_zip[[#This Row],[graaddagen]]),IF(OR(MONTH(jaar_zip[[#This Row],[Datum]])=1,MONTH(jaar_zip[[#This Row],[Datum]])=2,MONTH(jaar_zip[[#This Row],[Datum]])=11,MONTH(jaar_zip[[#This Row],[Datum]])=12),1.1,IF(OR(MONTH(jaar_zip[[#This Row],[Datum]])=3,MONTH(jaar_zip[[#This Row],[Datum]])=10),1,0.8))*jaar_zip[[#This Row],[graaddagen]],"")</f>
        <v>11.66</v>
      </c>
      <c r="O867" s="101">
        <f>IF(ISNUMBER(jaar_zip[[#This Row],[etmaaltemperatuur]]),IF(jaar_zip[[#This Row],[etmaaltemperatuur]]&gt;stookgrens,jaar_zip[[#This Row],[etmaaltemperatuur]]-stookgrens,0),"")</f>
        <v>0</v>
      </c>
    </row>
    <row r="868" spans="1:15" x14ac:dyDescent="0.25">
      <c r="A868">
        <v>242</v>
      </c>
      <c r="B868">
        <v>20240214</v>
      </c>
      <c r="C868">
        <v>10</v>
      </c>
      <c r="D868">
        <v>9</v>
      </c>
      <c r="G868">
        <v>1011.4</v>
      </c>
      <c r="H868">
        <v>97</v>
      </c>
      <c r="I868" s="101" t="s">
        <v>15</v>
      </c>
      <c r="J868" s="1">
        <f>DATEVALUE(RIGHT(jaar_zip[[#This Row],[YYYYMMDD]],2)&amp;"-"&amp;MID(jaar_zip[[#This Row],[YYYYMMDD]],5,2)&amp;"-"&amp;LEFT(jaar_zip[[#This Row],[YYYYMMDD]],4))</f>
        <v>45336</v>
      </c>
      <c r="K868" s="101" t="str">
        <f>IF(AND(VALUE(MONTH(jaar_zip[[#This Row],[Datum]]))=1,VALUE(WEEKNUM(jaar_zip[[#This Row],[Datum]],21))&gt;51),RIGHT(YEAR(jaar_zip[[#This Row],[Datum]])-1,2),RIGHT(YEAR(jaar_zip[[#This Row],[Datum]]),2))&amp;"-"&amp; TEXT(WEEKNUM(jaar_zip[[#This Row],[Datum]],21),"00")</f>
        <v>24-07</v>
      </c>
      <c r="L868" s="101">
        <f>MONTH(jaar_zip[[#This Row],[Datum]])</f>
        <v>2</v>
      </c>
      <c r="M868" s="101">
        <f>IF(ISNUMBER(jaar_zip[[#This Row],[etmaaltemperatuur]]),IF(jaar_zip[[#This Row],[etmaaltemperatuur]]&lt;stookgrens,stookgrens-jaar_zip[[#This Row],[etmaaltemperatuur]],0),"")</f>
        <v>9</v>
      </c>
      <c r="N868" s="101">
        <f>IF(ISNUMBER(jaar_zip[[#This Row],[graaddagen]]),IF(OR(MONTH(jaar_zip[[#This Row],[Datum]])=1,MONTH(jaar_zip[[#This Row],[Datum]])=2,MONTH(jaar_zip[[#This Row],[Datum]])=11,MONTH(jaar_zip[[#This Row],[Datum]])=12),1.1,IF(OR(MONTH(jaar_zip[[#This Row],[Datum]])=3,MONTH(jaar_zip[[#This Row],[Datum]])=10),1,0.8))*jaar_zip[[#This Row],[graaddagen]],"")</f>
        <v>9.9</v>
      </c>
      <c r="O868" s="101">
        <f>IF(ISNUMBER(jaar_zip[[#This Row],[etmaaltemperatuur]]),IF(jaar_zip[[#This Row],[etmaaltemperatuur]]&gt;stookgrens,jaar_zip[[#This Row],[etmaaltemperatuur]]-stookgrens,0),"")</f>
        <v>0</v>
      </c>
    </row>
    <row r="869" spans="1:15" x14ac:dyDescent="0.25">
      <c r="A869">
        <v>242</v>
      </c>
      <c r="B869">
        <v>20240215</v>
      </c>
      <c r="C869">
        <v>7.2</v>
      </c>
      <c r="D869">
        <v>10.4</v>
      </c>
      <c r="G869">
        <v>1010.9</v>
      </c>
      <c r="H869">
        <v>95</v>
      </c>
      <c r="I869" s="101" t="s">
        <v>15</v>
      </c>
      <c r="J869" s="1">
        <f>DATEVALUE(RIGHT(jaar_zip[[#This Row],[YYYYMMDD]],2)&amp;"-"&amp;MID(jaar_zip[[#This Row],[YYYYMMDD]],5,2)&amp;"-"&amp;LEFT(jaar_zip[[#This Row],[YYYYMMDD]],4))</f>
        <v>45337</v>
      </c>
      <c r="K869" s="101" t="str">
        <f>IF(AND(VALUE(MONTH(jaar_zip[[#This Row],[Datum]]))=1,VALUE(WEEKNUM(jaar_zip[[#This Row],[Datum]],21))&gt;51),RIGHT(YEAR(jaar_zip[[#This Row],[Datum]])-1,2),RIGHT(YEAR(jaar_zip[[#This Row],[Datum]]),2))&amp;"-"&amp; TEXT(WEEKNUM(jaar_zip[[#This Row],[Datum]],21),"00")</f>
        <v>24-07</v>
      </c>
      <c r="L869" s="101">
        <f>MONTH(jaar_zip[[#This Row],[Datum]])</f>
        <v>2</v>
      </c>
      <c r="M869" s="101">
        <f>IF(ISNUMBER(jaar_zip[[#This Row],[etmaaltemperatuur]]),IF(jaar_zip[[#This Row],[etmaaltemperatuur]]&lt;stookgrens,stookgrens-jaar_zip[[#This Row],[etmaaltemperatuur]],0),"")</f>
        <v>7.6</v>
      </c>
      <c r="N869" s="101">
        <f>IF(ISNUMBER(jaar_zip[[#This Row],[graaddagen]]),IF(OR(MONTH(jaar_zip[[#This Row],[Datum]])=1,MONTH(jaar_zip[[#This Row],[Datum]])=2,MONTH(jaar_zip[[#This Row],[Datum]])=11,MONTH(jaar_zip[[#This Row],[Datum]])=12),1.1,IF(OR(MONTH(jaar_zip[[#This Row],[Datum]])=3,MONTH(jaar_zip[[#This Row],[Datum]])=10),1,0.8))*jaar_zip[[#This Row],[graaddagen]],"")</f>
        <v>8.36</v>
      </c>
      <c r="O869" s="101">
        <f>IF(ISNUMBER(jaar_zip[[#This Row],[etmaaltemperatuur]]),IF(jaar_zip[[#This Row],[etmaaltemperatuur]]&gt;stookgrens,jaar_zip[[#This Row],[etmaaltemperatuur]]-stookgrens,0),"")</f>
        <v>0</v>
      </c>
    </row>
    <row r="870" spans="1:15" x14ac:dyDescent="0.25">
      <c r="A870">
        <v>242</v>
      </c>
      <c r="B870">
        <v>20240216</v>
      </c>
      <c r="C870">
        <v>6.7</v>
      </c>
      <c r="D870">
        <v>8.8000000000000007</v>
      </c>
      <c r="G870">
        <v>1012.6</v>
      </c>
      <c r="H870">
        <v>93</v>
      </c>
      <c r="I870" s="101" t="s">
        <v>15</v>
      </c>
      <c r="J870" s="1">
        <f>DATEVALUE(RIGHT(jaar_zip[[#This Row],[YYYYMMDD]],2)&amp;"-"&amp;MID(jaar_zip[[#This Row],[YYYYMMDD]],5,2)&amp;"-"&amp;LEFT(jaar_zip[[#This Row],[YYYYMMDD]],4))</f>
        <v>45338</v>
      </c>
      <c r="K870" s="101" t="str">
        <f>IF(AND(VALUE(MONTH(jaar_zip[[#This Row],[Datum]]))=1,VALUE(WEEKNUM(jaar_zip[[#This Row],[Datum]],21))&gt;51),RIGHT(YEAR(jaar_zip[[#This Row],[Datum]])-1,2),RIGHT(YEAR(jaar_zip[[#This Row],[Datum]]),2))&amp;"-"&amp; TEXT(WEEKNUM(jaar_zip[[#This Row],[Datum]],21),"00")</f>
        <v>24-07</v>
      </c>
      <c r="L870" s="101">
        <f>MONTH(jaar_zip[[#This Row],[Datum]])</f>
        <v>2</v>
      </c>
      <c r="M870" s="101">
        <f>IF(ISNUMBER(jaar_zip[[#This Row],[etmaaltemperatuur]]),IF(jaar_zip[[#This Row],[etmaaltemperatuur]]&lt;stookgrens,stookgrens-jaar_zip[[#This Row],[etmaaltemperatuur]],0),"")</f>
        <v>9.1999999999999993</v>
      </c>
      <c r="N870" s="101">
        <f>IF(ISNUMBER(jaar_zip[[#This Row],[graaddagen]]),IF(OR(MONTH(jaar_zip[[#This Row],[Datum]])=1,MONTH(jaar_zip[[#This Row],[Datum]])=2,MONTH(jaar_zip[[#This Row],[Datum]])=11,MONTH(jaar_zip[[#This Row],[Datum]])=12),1.1,IF(OR(MONTH(jaar_zip[[#This Row],[Datum]])=3,MONTH(jaar_zip[[#This Row],[Datum]])=10),1,0.8))*jaar_zip[[#This Row],[graaddagen]],"")</f>
        <v>10.119999999999999</v>
      </c>
      <c r="O870" s="101">
        <f>IF(ISNUMBER(jaar_zip[[#This Row],[etmaaltemperatuur]]),IF(jaar_zip[[#This Row],[etmaaltemperatuur]]&gt;stookgrens,jaar_zip[[#This Row],[etmaaltemperatuur]]-stookgrens,0),"")</f>
        <v>0</v>
      </c>
    </row>
    <row r="871" spans="1:15" x14ac:dyDescent="0.25">
      <c r="A871">
        <v>242</v>
      </c>
      <c r="B871">
        <v>20240217</v>
      </c>
      <c r="C871">
        <v>4.2</v>
      </c>
      <c r="D871">
        <v>7.8</v>
      </c>
      <c r="G871">
        <v>1029.0999999999999</v>
      </c>
      <c r="H871">
        <v>92</v>
      </c>
      <c r="I871" s="101" t="s">
        <v>15</v>
      </c>
      <c r="J871" s="1">
        <f>DATEVALUE(RIGHT(jaar_zip[[#This Row],[YYYYMMDD]],2)&amp;"-"&amp;MID(jaar_zip[[#This Row],[YYYYMMDD]],5,2)&amp;"-"&amp;LEFT(jaar_zip[[#This Row],[YYYYMMDD]],4))</f>
        <v>45339</v>
      </c>
      <c r="K871" s="101" t="str">
        <f>IF(AND(VALUE(MONTH(jaar_zip[[#This Row],[Datum]]))=1,VALUE(WEEKNUM(jaar_zip[[#This Row],[Datum]],21))&gt;51),RIGHT(YEAR(jaar_zip[[#This Row],[Datum]])-1,2),RIGHT(YEAR(jaar_zip[[#This Row],[Datum]]),2))&amp;"-"&amp; TEXT(WEEKNUM(jaar_zip[[#This Row],[Datum]],21),"00")</f>
        <v>24-07</v>
      </c>
      <c r="L871" s="101">
        <f>MONTH(jaar_zip[[#This Row],[Datum]])</f>
        <v>2</v>
      </c>
      <c r="M871" s="101">
        <f>IF(ISNUMBER(jaar_zip[[#This Row],[etmaaltemperatuur]]),IF(jaar_zip[[#This Row],[etmaaltemperatuur]]&lt;stookgrens,stookgrens-jaar_zip[[#This Row],[etmaaltemperatuur]],0),"")</f>
        <v>10.199999999999999</v>
      </c>
      <c r="N871" s="101">
        <f>IF(ISNUMBER(jaar_zip[[#This Row],[graaddagen]]),IF(OR(MONTH(jaar_zip[[#This Row],[Datum]])=1,MONTH(jaar_zip[[#This Row],[Datum]])=2,MONTH(jaar_zip[[#This Row],[Datum]])=11,MONTH(jaar_zip[[#This Row],[Datum]])=12),1.1,IF(OR(MONTH(jaar_zip[[#This Row],[Datum]])=3,MONTH(jaar_zip[[#This Row],[Datum]])=10),1,0.8))*jaar_zip[[#This Row],[graaddagen]],"")</f>
        <v>11.22</v>
      </c>
      <c r="O871" s="101">
        <f>IF(ISNUMBER(jaar_zip[[#This Row],[etmaaltemperatuur]]),IF(jaar_zip[[#This Row],[etmaaltemperatuur]]&gt;stookgrens,jaar_zip[[#This Row],[etmaaltemperatuur]]-stookgrens,0),"")</f>
        <v>0</v>
      </c>
    </row>
    <row r="872" spans="1:15" x14ac:dyDescent="0.25">
      <c r="A872">
        <v>242</v>
      </c>
      <c r="B872">
        <v>20240218</v>
      </c>
      <c r="C872">
        <v>10.8</v>
      </c>
      <c r="D872">
        <v>8.6</v>
      </c>
      <c r="G872">
        <v>1021.5</v>
      </c>
      <c r="H872">
        <v>94</v>
      </c>
      <c r="I872" s="101" t="s">
        <v>15</v>
      </c>
      <c r="J872" s="1">
        <f>DATEVALUE(RIGHT(jaar_zip[[#This Row],[YYYYMMDD]],2)&amp;"-"&amp;MID(jaar_zip[[#This Row],[YYYYMMDD]],5,2)&amp;"-"&amp;LEFT(jaar_zip[[#This Row],[YYYYMMDD]],4))</f>
        <v>45340</v>
      </c>
      <c r="K872" s="101" t="str">
        <f>IF(AND(VALUE(MONTH(jaar_zip[[#This Row],[Datum]]))=1,VALUE(WEEKNUM(jaar_zip[[#This Row],[Datum]],21))&gt;51),RIGHT(YEAR(jaar_zip[[#This Row],[Datum]])-1,2),RIGHT(YEAR(jaar_zip[[#This Row],[Datum]]),2))&amp;"-"&amp; TEXT(WEEKNUM(jaar_zip[[#This Row],[Datum]],21),"00")</f>
        <v>24-07</v>
      </c>
      <c r="L872" s="101">
        <f>MONTH(jaar_zip[[#This Row],[Datum]])</f>
        <v>2</v>
      </c>
      <c r="M872" s="101">
        <f>IF(ISNUMBER(jaar_zip[[#This Row],[etmaaltemperatuur]]),IF(jaar_zip[[#This Row],[etmaaltemperatuur]]&lt;stookgrens,stookgrens-jaar_zip[[#This Row],[etmaaltemperatuur]],0),"")</f>
        <v>9.4</v>
      </c>
      <c r="N872" s="101">
        <f>IF(ISNUMBER(jaar_zip[[#This Row],[graaddagen]]),IF(OR(MONTH(jaar_zip[[#This Row],[Datum]])=1,MONTH(jaar_zip[[#This Row],[Datum]])=2,MONTH(jaar_zip[[#This Row],[Datum]])=11,MONTH(jaar_zip[[#This Row],[Datum]])=12),1.1,IF(OR(MONTH(jaar_zip[[#This Row],[Datum]])=3,MONTH(jaar_zip[[#This Row],[Datum]])=10),1,0.8))*jaar_zip[[#This Row],[graaddagen]],"")</f>
        <v>10.340000000000002</v>
      </c>
      <c r="O872" s="101">
        <f>IF(ISNUMBER(jaar_zip[[#This Row],[etmaaltemperatuur]]),IF(jaar_zip[[#This Row],[etmaaltemperatuur]]&gt;stookgrens,jaar_zip[[#This Row],[etmaaltemperatuur]]-stookgrens,0),"")</f>
        <v>0</v>
      </c>
    </row>
    <row r="873" spans="1:15" x14ac:dyDescent="0.25">
      <c r="A873">
        <v>242</v>
      </c>
      <c r="B873">
        <v>20240219</v>
      </c>
      <c r="C873">
        <v>7.5</v>
      </c>
      <c r="D873">
        <v>8</v>
      </c>
      <c r="G873">
        <v>1024.4000000000001</v>
      </c>
      <c r="H873">
        <v>93</v>
      </c>
      <c r="I873" s="101" t="s">
        <v>15</v>
      </c>
      <c r="J873" s="1">
        <f>DATEVALUE(RIGHT(jaar_zip[[#This Row],[YYYYMMDD]],2)&amp;"-"&amp;MID(jaar_zip[[#This Row],[YYYYMMDD]],5,2)&amp;"-"&amp;LEFT(jaar_zip[[#This Row],[YYYYMMDD]],4))</f>
        <v>45341</v>
      </c>
      <c r="K873" s="101" t="str">
        <f>IF(AND(VALUE(MONTH(jaar_zip[[#This Row],[Datum]]))=1,VALUE(WEEKNUM(jaar_zip[[#This Row],[Datum]],21))&gt;51),RIGHT(YEAR(jaar_zip[[#This Row],[Datum]])-1,2),RIGHT(YEAR(jaar_zip[[#This Row],[Datum]]),2))&amp;"-"&amp; TEXT(WEEKNUM(jaar_zip[[#This Row],[Datum]],21),"00")</f>
        <v>24-08</v>
      </c>
      <c r="L873" s="101">
        <f>MONTH(jaar_zip[[#This Row],[Datum]])</f>
        <v>2</v>
      </c>
      <c r="M873" s="101">
        <f>IF(ISNUMBER(jaar_zip[[#This Row],[etmaaltemperatuur]]),IF(jaar_zip[[#This Row],[etmaaltemperatuur]]&lt;stookgrens,stookgrens-jaar_zip[[#This Row],[etmaaltemperatuur]],0),"")</f>
        <v>10</v>
      </c>
      <c r="N873" s="101">
        <f>IF(ISNUMBER(jaar_zip[[#This Row],[graaddagen]]),IF(OR(MONTH(jaar_zip[[#This Row],[Datum]])=1,MONTH(jaar_zip[[#This Row],[Datum]])=2,MONTH(jaar_zip[[#This Row],[Datum]])=11,MONTH(jaar_zip[[#This Row],[Datum]])=12),1.1,IF(OR(MONTH(jaar_zip[[#This Row],[Datum]])=3,MONTH(jaar_zip[[#This Row],[Datum]])=10),1,0.8))*jaar_zip[[#This Row],[graaddagen]],"")</f>
        <v>11</v>
      </c>
      <c r="O873" s="101">
        <f>IF(ISNUMBER(jaar_zip[[#This Row],[etmaaltemperatuur]]),IF(jaar_zip[[#This Row],[etmaaltemperatuur]]&gt;stookgrens,jaar_zip[[#This Row],[etmaaltemperatuur]]-stookgrens,0),"")</f>
        <v>0</v>
      </c>
    </row>
    <row r="874" spans="1:15" x14ac:dyDescent="0.25">
      <c r="A874">
        <v>242</v>
      </c>
      <c r="B874">
        <v>20240220</v>
      </c>
      <c r="C874">
        <v>9.4</v>
      </c>
      <c r="D874">
        <v>8.1</v>
      </c>
      <c r="G874">
        <v>1022.7</v>
      </c>
      <c r="H874">
        <v>92</v>
      </c>
      <c r="I874" s="101" t="s">
        <v>15</v>
      </c>
      <c r="J874" s="1">
        <f>DATEVALUE(RIGHT(jaar_zip[[#This Row],[YYYYMMDD]],2)&amp;"-"&amp;MID(jaar_zip[[#This Row],[YYYYMMDD]],5,2)&amp;"-"&amp;LEFT(jaar_zip[[#This Row],[YYYYMMDD]],4))</f>
        <v>45342</v>
      </c>
      <c r="K874" s="101" t="str">
        <f>IF(AND(VALUE(MONTH(jaar_zip[[#This Row],[Datum]]))=1,VALUE(WEEKNUM(jaar_zip[[#This Row],[Datum]],21))&gt;51),RIGHT(YEAR(jaar_zip[[#This Row],[Datum]])-1,2),RIGHT(YEAR(jaar_zip[[#This Row],[Datum]]),2))&amp;"-"&amp; TEXT(WEEKNUM(jaar_zip[[#This Row],[Datum]],21),"00")</f>
        <v>24-08</v>
      </c>
      <c r="L874" s="101">
        <f>MONTH(jaar_zip[[#This Row],[Datum]])</f>
        <v>2</v>
      </c>
      <c r="M874" s="101">
        <f>IF(ISNUMBER(jaar_zip[[#This Row],[etmaaltemperatuur]]),IF(jaar_zip[[#This Row],[etmaaltemperatuur]]&lt;stookgrens,stookgrens-jaar_zip[[#This Row],[etmaaltemperatuur]],0),"")</f>
        <v>9.9</v>
      </c>
      <c r="N874" s="101">
        <f>IF(ISNUMBER(jaar_zip[[#This Row],[graaddagen]]),IF(OR(MONTH(jaar_zip[[#This Row],[Datum]])=1,MONTH(jaar_zip[[#This Row],[Datum]])=2,MONTH(jaar_zip[[#This Row],[Datum]])=11,MONTH(jaar_zip[[#This Row],[Datum]])=12),1.1,IF(OR(MONTH(jaar_zip[[#This Row],[Datum]])=3,MONTH(jaar_zip[[#This Row],[Datum]])=10),1,0.8))*jaar_zip[[#This Row],[graaddagen]],"")</f>
        <v>10.89</v>
      </c>
      <c r="O874" s="101">
        <f>IF(ISNUMBER(jaar_zip[[#This Row],[etmaaltemperatuur]]),IF(jaar_zip[[#This Row],[etmaaltemperatuur]]&gt;stookgrens,jaar_zip[[#This Row],[etmaaltemperatuur]]-stookgrens,0),"")</f>
        <v>0</v>
      </c>
    </row>
    <row r="875" spans="1:15" x14ac:dyDescent="0.25">
      <c r="A875">
        <v>242</v>
      </c>
      <c r="B875">
        <v>20240221</v>
      </c>
      <c r="C875">
        <v>10.4</v>
      </c>
      <c r="D875">
        <v>8.6</v>
      </c>
      <c r="G875">
        <v>1007.1</v>
      </c>
      <c r="H875">
        <v>92</v>
      </c>
      <c r="I875" s="101" t="s">
        <v>15</v>
      </c>
      <c r="J875" s="1">
        <f>DATEVALUE(RIGHT(jaar_zip[[#This Row],[YYYYMMDD]],2)&amp;"-"&amp;MID(jaar_zip[[#This Row],[YYYYMMDD]],5,2)&amp;"-"&amp;LEFT(jaar_zip[[#This Row],[YYYYMMDD]],4))</f>
        <v>45343</v>
      </c>
      <c r="K875" s="101" t="str">
        <f>IF(AND(VALUE(MONTH(jaar_zip[[#This Row],[Datum]]))=1,VALUE(WEEKNUM(jaar_zip[[#This Row],[Datum]],21))&gt;51),RIGHT(YEAR(jaar_zip[[#This Row],[Datum]])-1,2),RIGHT(YEAR(jaar_zip[[#This Row],[Datum]]),2))&amp;"-"&amp; TEXT(WEEKNUM(jaar_zip[[#This Row],[Datum]],21),"00")</f>
        <v>24-08</v>
      </c>
      <c r="L875" s="101">
        <f>MONTH(jaar_zip[[#This Row],[Datum]])</f>
        <v>2</v>
      </c>
      <c r="M875" s="101">
        <f>IF(ISNUMBER(jaar_zip[[#This Row],[etmaaltemperatuur]]),IF(jaar_zip[[#This Row],[etmaaltemperatuur]]&lt;stookgrens,stookgrens-jaar_zip[[#This Row],[etmaaltemperatuur]],0),"")</f>
        <v>9.4</v>
      </c>
      <c r="N875" s="101">
        <f>IF(ISNUMBER(jaar_zip[[#This Row],[graaddagen]]),IF(OR(MONTH(jaar_zip[[#This Row],[Datum]])=1,MONTH(jaar_zip[[#This Row],[Datum]])=2,MONTH(jaar_zip[[#This Row],[Datum]])=11,MONTH(jaar_zip[[#This Row],[Datum]])=12),1.1,IF(OR(MONTH(jaar_zip[[#This Row],[Datum]])=3,MONTH(jaar_zip[[#This Row],[Datum]])=10),1,0.8))*jaar_zip[[#This Row],[graaddagen]],"")</f>
        <v>10.340000000000002</v>
      </c>
      <c r="O875" s="101">
        <f>IF(ISNUMBER(jaar_zip[[#This Row],[etmaaltemperatuur]]),IF(jaar_zip[[#This Row],[etmaaltemperatuur]]&gt;stookgrens,jaar_zip[[#This Row],[etmaaltemperatuur]]-stookgrens,0),"")</f>
        <v>0</v>
      </c>
    </row>
    <row r="876" spans="1:15" x14ac:dyDescent="0.25">
      <c r="A876">
        <v>242</v>
      </c>
      <c r="B876">
        <v>20240222</v>
      </c>
      <c r="C876">
        <v>10.5</v>
      </c>
      <c r="D876">
        <v>8.6</v>
      </c>
      <c r="G876">
        <v>982.7</v>
      </c>
      <c r="H876">
        <v>93</v>
      </c>
      <c r="I876" s="101" t="s">
        <v>15</v>
      </c>
      <c r="J876" s="1">
        <f>DATEVALUE(RIGHT(jaar_zip[[#This Row],[YYYYMMDD]],2)&amp;"-"&amp;MID(jaar_zip[[#This Row],[YYYYMMDD]],5,2)&amp;"-"&amp;LEFT(jaar_zip[[#This Row],[YYYYMMDD]],4))</f>
        <v>45344</v>
      </c>
      <c r="K876" s="101" t="str">
        <f>IF(AND(VALUE(MONTH(jaar_zip[[#This Row],[Datum]]))=1,VALUE(WEEKNUM(jaar_zip[[#This Row],[Datum]],21))&gt;51),RIGHT(YEAR(jaar_zip[[#This Row],[Datum]])-1,2),RIGHT(YEAR(jaar_zip[[#This Row],[Datum]]),2))&amp;"-"&amp; TEXT(WEEKNUM(jaar_zip[[#This Row],[Datum]],21),"00")</f>
        <v>24-08</v>
      </c>
      <c r="L876" s="101">
        <f>MONTH(jaar_zip[[#This Row],[Datum]])</f>
        <v>2</v>
      </c>
      <c r="M876" s="101">
        <f>IF(ISNUMBER(jaar_zip[[#This Row],[etmaaltemperatuur]]),IF(jaar_zip[[#This Row],[etmaaltemperatuur]]&lt;stookgrens,stookgrens-jaar_zip[[#This Row],[etmaaltemperatuur]],0),"")</f>
        <v>9.4</v>
      </c>
      <c r="N876" s="101">
        <f>IF(ISNUMBER(jaar_zip[[#This Row],[graaddagen]]),IF(OR(MONTH(jaar_zip[[#This Row],[Datum]])=1,MONTH(jaar_zip[[#This Row],[Datum]])=2,MONTH(jaar_zip[[#This Row],[Datum]])=11,MONTH(jaar_zip[[#This Row],[Datum]])=12),1.1,IF(OR(MONTH(jaar_zip[[#This Row],[Datum]])=3,MONTH(jaar_zip[[#This Row],[Datum]])=10),1,0.8))*jaar_zip[[#This Row],[graaddagen]],"")</f>
        <v>10.340000000000002</v>
      </c>
      <c r="O876" s="101">
        <f>IF(ISNUMBER(jaar_zip[[#This Row],[etmaaltemperatuur]]),IF(jaar_zip[[#This Row],[etmaaltemperatuur]]&gt;stookgrens,jaar_zip[[#This Row],[etmaaltemperatuur]]-stookgrens,0),"")</f>
        <v>0</v>
      </c>
    </row>
    <row r="877" spans="1:15" x14ac:dyDescent="0.25">
      <c r="A877">
        <v>242</v>
      </c>
      <c r="B877">
        <v>20240223</v>
      </c>
      <c r="C877">
        <v>11.6</v>
      </c>
      <c r="D877">
        <v>6.3</v>
      </c>
      <c r="G877">
        <v>987.2</v>
      </c>
      <c r="H877">
        <v>81</v>
      </c>
      <c r="I877" s="101" t="s">
        <v>15</v>
      </c>
      <c r="J877" s="1">
        <f>DATEVALUE(RIGHT(jaar_zip[[#This Row],[YYYYMMDD]],2)&amp;"-"&amp;MID(jaar_zip[[#This Row],[YYYYMMDD]],5,2)&amp;"-"&amp;LEFT(jaar_zip[[#This Row],[YYYYMMDD]],4))</f>
        <v>45345</v>
      </c>
      <c r="K877" s="101" t="str">
        <f>IF(AND(VALUE(MONTH(jaar_zip[[#This Row],[Datum]]))=1,VALUE(WEEKNUM(jaar_zip[[#This Row],[Datum]],21))&gt;51),RIGHT(YEAR(jaar_zip[[#This Row],[Datum]])-1,2),RIGHT(YEAR(jaar_zip[[#This Row],[Datum]]),2))&amp;"-"&amp; TEXT(WEEKNUM(jaar_zip[[#This Row],[Datum]],21),"00")</f>
        <v>24-08</v>
      </c>
      <c r="L877" s="101">
        <f>MONTH(jaar_zip[[#This Row],[Datum]])</f>
        <v>2</v>
      </c>
      <c r="M877" s="101">
        <f>IF(ISNUMBER(jaar_zip[[#This Row],[etmaaltemperatuur]]),IF(jaar_zip[[#This Row],[etmaaltemperatuur]]&lt;stookgrens,stookgrens-jaar_zip[[#This Row],[etmaaltemperatuur]],0),"")</f>
        <v>11.7</v>
      </c>
      <c r="N877" s="101">
        <f>IF(ISNUMBER(jaar_zip[[#This Row],[graaddagen]]),IF(OR(MONTH(jaar_zip[[#This Row],[Datum]])=1,MONTH(jaar_zip[[#This Row],[Datum]])=2,MONTH(jaar_zip[[#This Row],[Datum]])=11,MONTH(jaar_zip[[#This Row],[Datum]])=12),1.1,IF(OR(MONTH(jaar_zip[[#This Row],[Datum]])=3,MONTH(jaar_zip[[#This Row],[Datum]])=10),1,0.8))*jaar_zip[[#This Row],[graaddagen]],"")</f>
        <v>12.870000000000001</v>
      </c>
      <c r="O877" s="101">
        <f>IF(ISNUMBER(jaar_zip[[#This Row],[etmaaltemperatuur]]),IF(jaar_zip[[#This Row],[etmaaltemperatuur]]&gt;stookgrens,jaar_zip[[#This Row],[etmaaltemperatuur]]-stookgrens,0),"")</f>
        <v>0</v>
      </c>
    </row>
    <row r="878" spans="1:15" x14ac:dyDescent="0.25">
      <c r="A878">
        <v>242</v>
      </c>
      <c r="B878">
        <v>20240224</v>
      </c>
      <c r="C878">
        <v>7</v>
      </c>
      <c r="D878">
        <v>5.2</v>
      </c>
      <c r="G878">
        <v>996.3</v>
      </c>
      <c r="H878">
        <v>88</v>
      </c>
      <c r="I878" s="101" t="s">
        <v>15</v>
      </c>
      <c r="J878" s="1">
        <f>DATEVALUE(RIGHT(jaar_zip[[#This Row],[YYYYMMDD]],2)&amp;"-"&amp;MID(jaar_zip[[#This Row],[YYYYMMDD]],5,2)&amp;"-"&amp;LEFT(jaar_zip[[#This Row],[YYYYMMDD]],4))</f>
        <v>45346</v>
      </c>
      <c r="K878" s="101" t="str">
        <f>IF(AND(VALUE(MONTH(jaar_zip[[#This Row],[Datum]]))=1,VALUE(WEEKNUM(jaar_zip[[#This Row],[Datum]],21))&gt;51),RIGHT(YEAR(jaar_zip[[#This Row],[Datum]])-1,2),RIGHT(YEAR(jaar_zip[[#This Row],[Datum]]),2))&amp;"-"&amp; TEXT(WEEKNUM(jaar_zip[[#This Row],[Datum]],21),"00")</f>
        <v>24-08</v>
      </c>
      <c r="L878" s="101">
        <f>MONTH(jaar_zip[[#This Row],[Datum]])</f>
        <v>2</v>
      </c>
      <c r="M878" s="101">
        <f>IF(ISNUMBER(jaar_zip[[#This Row],[etmaaltemperatuur]]),IF(jaar_zip[[#This Row],[etmaaltemperatuur]]&lt;stookgrens,stookgrens-jaar_zip[[#This Row],[etmaaltemperatuur]],0),"")</f>
        <v>12.8</v>
      </c>
      <c r="N878" s="101">
        <f>IF(ISNUMBER(jaar_zip[[#This Row],[graaddagen]]),IF(OR(MONTH(jaar_zip[[#This Row],[Datum]])=1,MONTH(jaar_zip[[#This Row],[Datum]])=2,MONTH(jaar_zip[[#This Row],[Datum]])=11,MONTH(jaar_zip[[#This Row],[Datum]])=12),1.1,IF(OR(MONTH(jaar_zip[[#This Row],[Datum]])=3,MONTH(jaar_zip[[#This Row],[Datum]])=10),1,0.8))*jaar_zip[[#This Row],[graaddagen]],"")</f>
        <v>14.080000000000002</v>
      </c>
      <c r="O878" s="101">
        <f>IF(ISNUMBER(jaar_zip[[#This Row],[etmaaltemperatuur]]),IF(jaar_zip[[#This Row],[etmaaltemperatuur]]&gt;stookgrens,jaar_zip[[#This Row],[etmaaltemperatuur]]-stookgrens,0),"")</f>
        <v>0</v>
      </c>
    </row>
    <row r="879" spans="1:15" x14ac:dyDescent="0.25">
      <c r="A879">
        <v>242</v>
      </c>
      <c r="B879">
        <v>20240225</v>
      </c>
      <c r="C879">
        <v>3</v>
      </c>
      <c r="D879">
        <v>5.3</v>
      </c>
      <c r="G879">
        <v>1000.3</v>
      </c>
      <c r="H879">
        <v>85</v>
      </c>
      <c r="I879" s="101" t="s">
        <v>15</v>
      </c>
      <c r="J879" s="1">
        <f>DATEVALUE(RIGHT(jaar_zip[[#This Row],[YYYYMMDD]],2)&amp;"-"&amp;MID(jaar_zip[[#This Row],[YYYYMMDD]],5,2)&amp;"-"&amp;LEFT(jaar_zip[[#This Row],[YYYYMMDD]],4))</f>
        <v>45347</v>
      </c>
      <c r="K879" s="101" t="str">
        <f>IF(AND(VALUE(MONTH(jaar_zip[[#This Row],[Datum]]))=1,VALUE(WEEKNUM(jaar_zip[[#This Row],[Datum]],21))&gt;51),RIGHT(YEAR(jaar_zip[[#This Row],[Datum]])-1,2),RIGHT(YEAR(jaar_zip[[#This Row],[Datum]]),2))&amp;"-"&amp; TEXT(WEEKNUM(jaar_zip[[#This Row],[Datum]],21),"00")</f>
        <v>24-08</v>
      </c>
      <c r="L879" s="101">
        <f>MONTH(jaar_zip[[#This Row],[Datum]])</f>
        <v>2</v>
      </c>
      <c r="M879" s="101">
        <f>IF(ISNUMBER(jaar_zip[[#This Row],[etmaaltemperatuur]]),IF(jaar_zip[[#This Row],[etmaaltemperatuur]]&lt;stookgrens,stookgrens-jaar_zip[[#This Row],[etmaaltemperatuur]],0),"")</f>
        <v>12.7</v>
      </c>
      <c r="N879" s="101">
        <f>IF(ISNUMBER(jaar_zip[[#This Row],[graaddagen]]),IF(OR(MONTH(jaar_zip[[#This Row],[Datum]])=1,MONTH(jaar_zip[[#This Row],[Datum]])=2,MONTH(jaar_zip[[#This Row],[Datum]])=11,MONTH(jaar_zip[[#This Row],[Datum]])=12),1.1,IF(OR(MONTH(jaar_zip[[#This Row],[Datum]])=3,MONTH(jaar_zip[[#This Row],[Datum]])=10),1,0.8))*jaar_zip[[#This Row],[graaddagen]],"")</f>
        <v>13.97</v>
      </c>
      <c r="O879" s="101">
        <f>IF(ISNUMBER(jaar_zip[[#This Row],[etmaaltemperatuur]]),IF(jaar_zip[[#This Row],[etmaaltemperatuur]]&gt;stookgrens,jaar_zip[[#This Row],[etmaaltemperatuur]]-stookgrens,0),"")</f>
        <v>0</v>
      </c>
    </row>
    <row r="880" spans="1:15" x14ac:dyDescent="0.25">
      <c r="A880">
        <v>242</v>
      </c>
      <c r="B880">
        <v>20240226</v>
      </c>
      <c r="C880">
        <v>9.8000000000000007</v>
      </c>
      <c r="D880">
        <v>5.9</v>
      </c>
      <c r="G880">
        <v>1010.3</v>
      </c>
      <c r="H880">
        <v>75</v>
      </c>
      <c r="I880" s="101" t="s">
        <v>15</v>
      </c>
      <c r="J880" s="1">
        <f>DATEVALUE(RIGHT(jaar_zip[[#This Row],[YYYYMMDD]],2)&amp;"-"&amp;MID(jaar_zip[[#This Row],[YYYYMMDD]],5,2)&amp;"-"&amp;LEFT(jaar_zip[[#This Row],[YYYYMMDD]],4))</f>
        <v>45348</v>
      </c>
      <c r="K880" s="101" t="str">
        <f>IF(AND(VALUE(MONTH(jaar_zip[[#This Row],[Datum]]))=1,VALUE(WEEKNUM(jaar_zip[[#This Row],[Datum]],21))&gt;51),RIGHT(YEAR(jaar_zip[[#This Row],[Datum]])-1,2),RIGHT(YEAR(jaar_zip[[#This Row],[Datum]]),2))&amp;"-"&amp; TEXT(WEEKNUM(jaar_zip[[#This Row],[Datum]],21),"00")</f>
        <v>24-09</v>
      </c>
      <c r="L880" s="101">
        <f>MONTH(jaar_zip[[#This Row],[Datum]])</f>
        <v>2</v>
      </c>
      <c r="M880" s="101">
        <f>IF(ISNUMBER(jaar_zip[[#This Row],[etmaaltemperatuur]]),IF(jaar_zip[[#This Row],[etmaaltemperatuur]]&lt;stookgrens,stookgrens-jaar_zip[[#This Row],[etmaaltemperatuur]],0),"")</f>
        <v>12.1</v>
      </c>
      <c r="N880" s="101">
        <f>IF(ISNUMBER(jaar_zip[[#This Row],[graaddagen]]),IF(OR(MONTH(jaar_zip[[#This Row],[Datum]])=1,MONTH(jaar_zip[[#This Row],[Datum]])=2,MONTH(jaar_zip[[#This Row],[Datum]])=11,MONTH(jaar_zip[[#This Row],[Datum]])=12),1.1,IF(OR(MONTH(jaar_zip[[#This Row],[Datum]])=3,MONTH(jaar_zip[[#This Row],[Datum]])=10),1,0.8))*jaar_zip[[#This Row],[graaddagen]],"")</f>
        <v>13.31</v>
      </c>
      <c r="O880" s="101">
        <f>IF(ISNUMBER(jaar_zip[[#This Row],[etmaaltemperatuur]]),IF(jaar_zip[[#This Row],[etmaaltemperatuur]]&gt;stookgrens,jaar_zip[[#This Row],[etmaaltemperatuur]]-stookgrens,0),"")</f>
        <v>0</v>
      </c>
    </row>
    <row r="881" spans="1:15" x14ac:dyDescent="0.25">
      <c r="A881">
        <v>242</v>
      </c>
      <c r="B881">
        <v>20240227</v>
      </c>
      <c r="C881">
        <v>4.0999999999999996</v>
      </c>
      <c r="D881">
        <v>5.9</v>
      </c>
      <c r="G881">
        <v>1018.9</v>
      </c>
      <c r="H881">
        <v>71</v>
      </c>
      <c r="I881" s="101" t="s">
        <v>15</v>
      </c>
      <c r="J881" s="1">
        <f>DATEVALUE(RIGHT(jaar_zip[[#This Row],[YYYYMMDD]],2)&amp;"-"&amp;MID(jaar_zip[[#This Row],[YYYYMMDD]],5,2)&amp;"-"&amp;LEFT(jaar_zip[[#This Row],[YYYYMMDD]],4))</f>
        <v>45349</v>
      </c>
      <c r="K881" s="101" t="str">
        <f>IF(AND(VALUE(MONTH(jaar_zip[[#This Row],[Datum]]))=1,VALUE(WEEKNUM(jaar_zip[[#This Row],[Datum]],21))&gt;51),RIGHT(YEAR(jaar_zip[[#This Row],[Datum]])-1,2),RIGHT(YEAR(jaar_zip[[#This Row],[Datum]]),2))&amp;"-"&amp; TEXT(WEEKNUM(jaar_zip[[#This Row],[Datum]],21),"00")</f>
        <v>24-09</v>
      </c>
      <c r="L881" s="101">
        <f>MONTH(jaar_zip[[#This Row],[Datum]])</f>
        <v>2</v>
      </c>
      <c r="M881" s="101">
        <f>IF(ISNUMBER(jaar_zip[[#This Row],[etmaaltemperatuur]]),IF(jaar_zip[[#This Row],[etmaaltemperatuur]]&lt;stookgrens,stookgrens-jaar_zip[[#This Row],[etmaaltemperatuur]],0),"")</f>
        <v>12.1</v>
      </c>
      <c r="N881" s="101">
        <f>IF(ISNUMBER(jaar_zip[[#This Row],[graaddagen]]),IF(OR(MONTH(jaar_zip[[#This Row],[Datum]])=1,MONTH(jaar_zip[[#This Row],[Datum]])=2,MONTH(jaar_zip[[#This Row],[Datum]])=11,MONTH(jaar_zip[[#This Row],[Datum]])=12),1.1,IF(OR(MONTH(jaar_zip[[#This Row],[Datum]])=3,MONTH(jaar_zip[[#This Row],[Datum]])=10),1,0.8))*jaar_zip[[#This Row],[graaddagen]],"")</f>
        <v>13.31</v>
      </c>
      <c r="O881" s="101">
        <f>IF(ISNUMBER(jaar_zip[[#This Row],[etmaaltemperatuur]]),IF(jaar_zip[[#This Row],[etmaaltemperatuur]]&gt;stookgrens,jaar_zip[[#This Row],[etmaaltemperatuur]]-stookgrens,0),"")</f>
        <v>0</v>
      </c>
    </row>
    <row r="882" spans="1:15" x14ac:dyDescent="0.25">
      <c r="A882">
        <v>242</v>
      </c>
      <c r="B882">
        <v>20240228</v>
      </c>
      <c r="C882">
        <v>7.5</v>
      </c>
      <c r="D882">
        <v>7.7</v>
      </c>
      <c r="G882">
        <v>1017.2</v>
      </c>
      <c r="H882">
        <v>90</v>
      </c>
      <c r="I882" s="101" t="s">
        <v>15</v>
      </c>
      <c r="J882" s="1">
        <f>DATEVALUE(RIGHT(jaar_zip[[#This Row],[YYYYMMDD]],2)&amp;"-"&amp;MID(jaar_zip[[#This Row],[YYYYMMDD]],5,2)&amp;"-"&amp;LEFT(jaar_zip[[#This Row],[YYYYMMDD]],4))</f>
        <v>45350</v>
      </c>
      <c r="K882" s="101" t="str">
        <f>IF(AND(VALUE(MONTH(jaar_zip[[#This Row],[Datum]]))=1,VALUE(WEEKNUM(jaar_zip[[#This Row],[Datum]],21))&gt;51),RIGHT(YEAR(jaar_zip[[#This Row],[Datum]])-1,2),RIGHT(YEAR(jaar_zip[[#This Row],[Datum]]),2))&amp;"-"&amp; TEXT(WEEKNUM(jaar_zip[[#This Row],[Datum]],21),"00")</f>
        <v>24-09</v>
      </c>
      <c r="L882" s="101">
        <f>MONTH(jaar_zip[[#This Row],[Datum]])</f>
        <v>2</v>
      </c>
      <c r="M882" s="101">
        <f>IF(ISNUMBER(jaar_zip[[#This Row],[etmaaltemperatuur]]),IF(jaar_zip[[#This Row],[etmaaltemperatuur]]&lt;stookgrens,stookgrens-jaar_zip[[#This Row],[etmaaltemperatuur]],0),"")</f>
        <v>10.3</v>
      </c>
      <c r="N882" s="101">
        <f>IF(ISNUMBER(jaar_zip[[#This Row],[graaddagen]]),IF(OR(MONTH(jaar_zip[[#This Row],[Datum]])=1,MONTH(jaar_zip[[#This Row],[Datum]])=2,MONTH(jaar_zip[[#This Row],[Datum]])=11,MONTH(jaar_zip[[#This Row],[Datum]])=12),1.1,IF(OR(MONTH(jaar_zip[[#This Row],[Datum]])=3,MONTH(jaar_zip[[#This Row],[Datum]])=10),1,0.8))*jaar_zip[[#This Row],[graaddagen]],"")</f>
        <v>11.330000000000002</v>
      </c>
      <c r="O882" s="101">
        <f>IF(ISNUMBER(jaar_zip[[#This Row],[etmaaltemperatuur]]),IF(jaar_zip[[#This Row],[etmaaltemperatuur]]&gt;stookgrens,jaar_zip[[#This Row],[etmaaltemperatuur]]-stookgrens,0),"")</f>
        <v>0</v>
      </c>
    </row>
    <row r="883" spans="1:15" x14ac:dyDescent="0.25">
      <c r="A883">
        <v>242</v>
      </c>
      <c r="B883">
        <v>20240229</v>
      </c>
      <c r="C883">
        <v>9.3000000000000007</v>
      </c>
      <c r="D883">
        <v>8.4</v>
      </c>
      <c r="G883">
        <v>1005.2</v>
      </c>
      <c r="H883">
        <v>95</v>
      </c>
      <c r="I883" s="101" t="s">
        <v>15</v>
      </c>
      <c r="J883" s="1">
        <f>DATEVALUE(RIGHT(jaar_zip[[#This Row],[YYYYMMDD]],2)&amp;"-"&amp;MID(jaar_zip[[#This Row],[YYYYMMDD]],5,2)&amp;"-"&amp;LEFT(jaar_zip[[#This Row],[YYYYMMDD]],4))</f>
        <v>45351</v>
      </c>
      <c r="K883" s="101" t="str">
        <f>IF(AND(VALUE(MONTH(jaar_zip[[#This Row],[Datum]]))=1,VALUE(WEEKNUM(jaar_zip[[#This Row],[Datum]],21))&gt;51),RIGHT(YEAR(jaar_zip[[#This Row],[Datum]])-1,2),RIGHT(YEAR(jaar_zip[[#This Row],[Datum]]),2))&amp;"-"&amp; TEXT(WEEKNUM(jaar_zip[[#This Row],[Datum]],21),"00")</f>
        <v>24-09</v>
      </c>
      <c r="L883" s="101">
        <f>MONTH(jaar_zip[[#This Row],[Datum]])</f>
        <v>2</v>
      </c>
      <c r="M883" s="101">
        <f>IF(ISNUMBER(jaar_zip[[#This Row],[etmaaltemperatuur]]),IF(jaar_zip[[#This Row],[etmaaltemperatuur]]&lt;stookgrens,stookgrens-jaar_zip[[#This Row],[etmaaltemperatuur]],0),"")</f>
        <v>9.6</v>
      </c>
      <c r="N883" s="101">
        <f>IF(ISNUMBER(jaar_zip[[#This Row],[graaddagen]]),IF(OR(MONTH(jaar_zip[[#This Row],[Datum]])=1,MONTH(jaar_zip[[#This Row],[Datum]])=2,MONTH(jaar_zip[[#This Row],[Datum]])=11,MONTH(jaar_zip[[#This Row],[Datum]])=12),1.1,IF(OR(MONTH(jaar_zip[[#This Row],[Datum]])=3,MONTH(jaar_zip[[#This Row],[Datum]])=10),1,0.8))*jaar_zip[[#This Row],[graaddagen]],"")</f>
        <v>10.56</v>
      </c>
      <c r="O883" s="101">
        <f>IF(ISNUMBER(jaar_zip[[#This Row],[etmaaltemperatuur]]),IF(jaar_zip[[#This Row],[etmaaltemperatuur]]&gt;stookgrens,jaar_zip[[#This Row],[etmaaltemperatuur]]-stookgrens,0),"")</f>
        <v>0</v>
      </c>
    </row>
    <row r="884" spans="1:15" x14ac:dyDescent="0.25">
      <c r="A884">
        <v>242</v>
      </c>
      <c r="B884">
        <v>20240301</v>
      </c>
      <c r="C884">
        <v>8.9</v>
      </c>
      <c r="D884">
        <v>7.4</v>
      </c>
      <c r="G884">
        <v>998.9</v>
      </c>
      <c r="H884">
        <v>85</v>
      </c>
      <c r="I884" s="101" t="s">
        <v>15</v>
      </c>
      <c r="J884" s="1">
        <f>DATEVALUE(RIGHT(jaar_zip[[#This Row],[YYYYMMDD]],2)&amp;"-"&amp;MID(jaar_zip[[#This Row],[YYYYMMDD]],5,2)&amp;"-"&amp;LEFT(jaar_zip[[#This Row],[YYYYMMDD]],4))</f>
        <v>45352</v>
      </c>
      <c r="K884" s="101" t="str">
        <f>IF(AND(VALUE(MONTH(jaar_zip[[#This Row],[Datum]]))=1,VALUE(WEEKNUM(jaar_zip[[#This Row],[Datum]],21))&gt;51),RIGHT(YEAR(jaar_zip[[#This Row],[Datum]])-1,2),RIGHT(YEAR(jaar_zip[[#This Row],[Datum]]),2))&amp;"-"&amp; TEXT(WEEKNUM(jaar_zip[[#This Row],[Datum]],21),"00")</f>
        <v>24-09</v>
      </c>
      <c r="L884" s="101">
        <f>MONTH(jaar_zip[[#This Row],[Datum]])</f>
        <v>3</v>
      </c>
      <c r="M884" s="101">
        <f>IF(ISNUMBER(jaar_zip[[#This Row],[etmaaltemperatuur]]),IF(jaar_zip[[#This Row],[etmaaltemperatuur]]&lt;stookgrens,stookgrens-jaar_zip[[#This Row],[etmaaltemperatuur]],0),"")</f>
        <v>10.6</v>
      </c>
      <c r="N884" s="101">
        <f>IF(ISNUMBER(jaar_zip[[#This Row],[graaddagen]]),IF(OR(MONTH(jaar_zip[[#This Row],[Datum]])=1,MONTH(jaar_zip[[#This Row],[Datum]])=2,MONTH(jaar_zip[[#This Row],[Datum]])=11,MONTH(jaar_zip[[#This Row],[Datum]])=12),1.1,IF(OR(MONTH(jaar_zip[[#This Row],[Datum]])=3,MONTH(jaar_zip[[#This Row],[Datum]])=10),1,0.8))*jaar_zip[[#This Row],[graaddagen]],"")</f>
        <v>10.6</v>
      </c>
      <c r="O884" s="101">
        <f>IF(ISNUMBER(jaar_zip[[#This Row],[etmaaltemperatuur]]),IF(jaar_zip[[#This Row],[etmaaltemperatuur]]&gt;stookgrens,jaar_zip[[#This Row],[etmaaltemperatuur]]-stookgrens,0),"")</f>
        <v>0</v>
      </c>
    </row>
    <row r="885" spans="1:15" x14ac:dyDescent="0.25">
      <c r="A885">
        <v>242</v>
      </c>
      <c r="B885">
        <v>20240302</v>
      </c>
      <c r="C885">
        <v>8.3000000000000007</v>
      </c>
      <c r="D885">
        <v>8.1999999999999993</v>
      </c>
      <c r="G885">
        <v>998.9</v>
      </c>
      <c r="H885">
        <v>78</v>
      </c>
      <c r="I885" s="101" t="s">
        <v>15</v>
      </c>
      <c r="J885" s="1">
        <f>DATEVALUE(RIGHT(jaar_zip[[#This Row],[YYYYMMDD]],2)&amp;"-"&amp;MID(jaar_zip[[#This Row],[YYYYMMDD]],5,2)&amp;"-"&amp;LEFT(jaar_zip[[#This Row],[YYYYMMDD]],4))</f>
        <v>45353</v>
      </c>
      <c r="K885" s="101" t="str">
        <f>IF(AND(VALUE(MONTH(jaar_zip[[#This Row],[Datum]]))=1,VALUE(WEEKNUM(jaar_zip[[#This Row],[Datum]],21))&gt;51),RIGHT(YEAR(jaar_zip[[#This Row],[Datum]])-1,2),RIGHT(YEAR(jaar_zip[[#This Row],[Datum]]),2))&amp;"-"&amp; TEXT(WEEKNUM(jaar_zip[[#This Row],[Datum]],21),"00")</f>
        <v>24-09</v>
      </c>
      <c r="L885" s="101">
        <f>MONTH(jaar_zip[[#This Row],[Datum]])</f>
        <v>3</v>
      </c>
      <c r="M885" s="101">
        <f>IF(ISNUMBER(jaar_zip[[#This Row],[etmaaltemperatuur]]),IF(jaar_zip[[#This Row],[etmaaltemperatuur]]&lt;stookgrens,stookgrens-jaar_zip[[#This Row],[etmaaltemperatuur]],0),"")</f>
        <v>9.8000000000000007</v>
      </c>
      <c r="N885" s="101">
        <f>IF(ISNUMBER(jaar_zip[[#This Row],[graaddagen]]),IF(OR(MONTH(jaar_zip[[#This Row],[Datum]])=1,MONTH(jaar_zip[[#This Row],[Datum]])=2,MONTH(jaar_zip[[#This Row],[Datum]])=11,MONTH(jaar_zip[[#This Row],[Datum]])=12),1.1,IF(OR(MONTH(jaar_zip[[#This Row],[Datum]])=3,MONTH(jaar_zip[[#This Row],[Datum]])=10),1,0.8))*jaar_zip[[#This Row],[graaddagen]],"")</f>
        <v>9.8000000000000007</v>
      </c>
      <c r="O885" s="101">
        <f>IF(ISNUMBER(jaar_zip[[#This Row],[etmaaltemperatuur]]),IF(jaar_zip[[#This Row],[etmaaltemperatuur]]&gt;stookgrens,jaar_zip[[#This Row],[etmaaltemperatuur]]-stookgrens,0),"")</f>
        <v>0</v>
      </c>
    </row>
    <row r="886" spans="1:15" x14ac:dyDescent="0.25">
      <c r="A886">
        <v>242</v>
      </c>
      <c r="B886">
        <v>20240303</v>
      </c>
      <c r="C886">
        <v>5.0999999999999996</v>
      </c>
      <c r="D886">
        <v>8.6999999999999993</v>
      </c>
      <c r="G886">
        <v>1002.1</v>
      </c>
      <c r="H886">
        <v>86</v>
      </c>
      <c r="I886" s="101" t="s">
        <v>15</v>
      </c>
      <c r="J886" s="1">
        <f>DATEVALUE(RIGHT(jaar_zip[[#This Row],[YYYYMMDD]],2)&amp;"-"&amp;MID(jaar_zip[[#This Row],[YYYYMMDD]],5,2)&amp;"-"&amp;LEFT(jaar_zip[[#This Row],[YYYYMMDD]],4))</f>
        <v>45354</v>
      </c>
      <c r="K886" s="101" t="str">
        <f>IF(AND(VALUE(MONTH(jaar_zip[[#This Row],[Datum]]))=1,VALUE(WEEKNUM(jaar_zip[[#This Row],[Datum]],21))&gt;51),RIGHT(YEAR(jaar_zip[[#This Row],[Datum]])-1,2),RIGHT(YEAR(jaar_zip[[#This Row],[Datum]]),2))&amp;"-"&amp; TEXT(WEEKNUM(jaar_zip[[#This Row],[Datum]],21),"00")</f>
        <v>24-09</v>
      </c>
      <c r="L886" s="101">
        <f>MONTH(jaar_zip[[#This Row],[Datum]])</f>
        <v>3</v>
      </c>
      <c r="M886" s="101">
        <f>IF(ISNUMBER(jaar_zip[[#This Row],[etmaaltemperatuur]]),IF(jaar_zip[[#This Row],[etmaaltemperatuur]]&lt;stookgrens,stookgrens-jaar_zip[[#This Row],[etmaaltemperatuur]],0),"")</f>
        <v>9.3000000000000007</v>
      </c>
      <c r="N886" s="101">
        <f>IF(ISNUMBER(jaar_zip[[#This Row],[graaddagen]]),IF(OR(MONTH(jaar_zip[[#This Row],[Datum]])=1,MONTH(jaar_zip[[#This Row],[Datum]])=2,MONTH(jaar_zip[[#This Row],[Datum]])=11,MONTH(jaar_zip[[#This Row],[Datum]])=12),1.1,IF(OR(MONTH(jaar_zip[[#This Row],[Datum]])=3,MONTH(jaar_zip[[#This Row],[Datum]])=10),1,0.8))*jaar_zip[[#This Row],[graaddagen]],"")</f>
        <v>9.3000000000000007</v>
      </c>
      <c r="O886" s="101">
        <f>IF(ISNUMBER(jaar_zip[[#This Row],[etmaaltemperatuur]]),IF(jaar_zip[[#This Row],[etmaaltemperatuur]]&gt;stookgrens,jaar_zip[[#This Row],[etmaaltemperatuur]]-stookgrens,0),"")</f>
        <v>0</v>
      </c>
    </row>
    <row r="887" spans="1:15" x14ac:dyDescent="0.25">
      <c r="A887">
        <v>242</v>
      </c>
      <c r="B887">
        <v>20240304</v>
      </c>
      <c r="C887">
        <v>4.3</v>
      </c>
      <c r="D887">
        <v>6.2</v>
      </c>
      <c r="G887">
        <v>1011.4</v>
      </c>
      <c r="H887">
        <v>89</v>
      </c>
      <c r="I887" s="101" t="s">
        <v>15</v>
      </c>
      <c r="J887" s="1">
        <f>DATEVALUE(RIGHT(jaar_zip[[#This Row],[YYYYMMDD]],2)&amp;"-"&amp;MID(jaar_zip[[#This Row],[YYYYMMDD]],5,2)&amp;"-"&amp;LEFT(jaar_zip[[#This Row],[YYYYMMDD]],4))</f>
        <v>45355</v>
      </c>
      <c r="K887" s="101" t="str">
        <f>IF(AND(VALUE(MONTH(jaar_zip[[#This Row],[Datum]]))=1,VALUE(WEEKNUM(jaar_zip[[#This Row],[Datum]],21))&gt;51),RIGHT(YEAR(jaar_zip[[#This Row],[Datum]])-1,2),RIGHT(YEAR(jaar_zip[[#This Row],[Datum]]),2))&amp;"-"&amp; TEXT(WEEKNUM(jaar_zip[[#This Row],[Datum]],21),"00")</f>
        <v>24-10</v>
      </c>
      <c r="L887" s="101">
        <f>MONTH(jaar_zip[[#This Row],[Datum]])</f>
        <v>3</v>
      </c>
      <c r="M887" s="101">
        <f>IF(ISNUMBER(jaar_zip[[#This Row],[etmaaltemperatuur]]),IF(jaar_zip[[#This Row],[etmaaltemperatuur]]&lt;stookgrens,stookgrens-jaar_zip[[#This Row],[etmaaltemperatuur]],0),"")</f>
        <v>11.8</v>
      </c>
      <c r="N887" s="101">
        <f>IF(ISNUMBER(jaar_zip[[#This Row],[graaddagen]]),IF(OR(MONTH(jaar_zip[[#This Row],[Datum]])=1,MONTH(jaar_zip[[#This Row],[Datum]])=2,MONTH(jaar_zip[[#This Row],[Datum]])=11,MONTH(jaar_zip[[#This Row],[Datum]])=12),1.1,IF(OR(MONTH(jaar_zip[[#This Row],[Datum]])=3,MONTH(jaar_zip[[#This Row],[Datum]])=10),1,0.8))*jaar_zip[[#This Row],[graaddagen]],"")</f>
        <v>11.8</v>
      </c>
      <c r="O887" s="101">
        <f>IF(ISNUMBER(jaar_zip[[#This Row],[etmaaltemperatuur]]),IF(jaar_zip[[#This Row],[etmaaltemperatuur]]&gt;stookgrens,jaar_zip[[#This Row],[etmaaltemperatuur]]-stookgrens,0),"")</f>
        <v>0</v>
      </c>
    </row>
    <row r="888" spans="1:15" x14ac:dyDescent="0.25">
      <c r="A888">
        <v>242</v>
      </c>
      <c r="B888">
        <v>20240305</v>
      </c>
      <c r="C888">
        <v>4.3</v>
      </c>
      <c r="D888">
        <v>6.4</v>
      </c>
      <c r="G888">
        <v>1015</v>
      </c>
      <c r="H888">
        <v>97</v>
      </c>
      <c r="I888" s="101" t="s">
        <v>15</v>
      </c>
      <c r="J888" s="1">
        <f>DATEVALUE(RIGHT(jaar_zip[[#This Row],[YYYYMMDD]],2)&amp;"-"&amp;MID(jaar_zip[[#This Row],[YYYYMMDD]],5,2)&amp;"-"&amp;LEFT(jaar_zip[[#This Row],[YYYYMMDD]],4))</f>
        <v>45356</v>
      </c>
      <c r="K888" s="101" t="str">
        <f>IF(AND(VALUE(MONTH(jaar_zip[[#This Row],[Datum]]))=1,VALUE(WEEKNUM(jaar_zip[[#This Row],[Datum]],21))&gt;51),RIGHT(YEAR(jaar_zip[[#This Row],[Datum]])-1,2),RIGHT(YEAR(jaar_zip[[#This Row],[Datum]]),2))&amp;"-"&amp; TEXT(WEEKNUM(jaar_zip[[#This Row],[Datum]],21),"00")</f>
        <v>24-10</v>
      </c>
      <c r="L888" s="101">
        <f>MONTH(jaar_zip[[#This Row],[Datum]])</f>
        <v>3</v>
      </c>
      <c r="M888" s="101">
        <f>IF(ISNUMBER(jaar_zip[[#This Row],[etmaaltemperatuur]]),IF(jaar_zip[[#This Row],[etmaaltemperatuur]]&lt;stookgrens,stookgrens-jaar_zip[[#This Row],[etmaaltemperatuur]],0),"")</f>
        <v>11.6</v>
      </c>
      <c r="N888" s="101">
        <f>IF(ISNUMBER(jaar_zip[[#This Row],[graaddagen]]),IF(OR(MONTH(jaar_zip[[#This Row],[Datum]])=1,MONTH(jaar_zip[[#This Row],[Datum]])=2,MONTH(jaar_zip[[#This Row],[Datum]])=11,MONTH(jaar_zip[[#This Row],[Datum]])=12),1.1,IF(OR(MONTH(jaar_zip[[#This Row],[Datum]])=3,MONTH(jaar_zip[[#This Row],[Datum]])=10),1,0.8))*jaar_zip[[#This Row],[graaddagen]],"")</f>
        <v>11.6</v>
      </c>
      <c r="O888" s="101">
        <f>IF(ISNUMBER(jaar_zip[[#This Row],[etmaaltemperatuur]]),IF(jaar_zip[[#This Row],[etmaaltemperatuur]]&gt;stookgrens,jaar_zip[[#This Row],[etmaaltemperatuur]]-stookgrens,0),"")</f>
        <v>0</v>
      </c>
    </row>
    <row r="889" spans="1:15" x14ac:dyDescent="0.25">
      <c r="A889">
        <v>242</v>
      </c>
      <c r="B889">
        <v>20240306</v>
      </c>
      <c r="C889">
        <v>5.9</v>
      </c>
      <c r="D889">
        <v>5.7</v>
      </c>
      <c r="G889">
        <v>1023.5</v>
      </c>
      <c r="H889">
        <v>90</v>
      </c>
      <c r="I889" s="101" t="s">
        <v>15</v>
      </c>
      <c r="J889" s="1">
        <f>DATEVALUE(RIGHT(jaar_zip[[#This Row],[YYYYMMDD]],2)&amp;"-"&amp;MID(jaar_zip[[#This Row],[YYYYMMDD]],5,2)&amp;"-"&amp;LEFT(jaar_zip[[#This Row],[YYYYMMDD]],4))</f>
        <v>45357</v>
      </c>
      <c r="K889" s="101" t="str">
        <f>IF(AND(VALUE(MONTH(jaar_zip[[#This Row],[Datum]]))=1,VALUE(WEEKNUM(jaar_zip[[#This Row],[Datum]],21))&gt;51),RIGHT(YEAR(jaar_zip[[#This Row],[Datum]])-1,2),RIGHT(YEAR(jaar_zip[[#This Row],[Datum]]),2))&amp;"-"&amp; TEXT(WEEKNUM(jaar_zip[[#This Row],[Datum]],21),"00")</f>
        <v>24-10</v>
      </c>
      <c r="L889" s="101">
        <f>MONTH(jaar_zip[[#This Row],[Datum]])</f>
        <v>3</v>
      </c>
      <c r="M889" s="101">
        <f>IF(ISNUMBER(jaar_zip[[#This Row],[etmaaltemperatuur]]),IF(jaar_zip[[#This Row],[etmaaltemperatuur]]&lt;stookgrens,stookgrens-jaar_zip[[#This Row],[etmaaltemperatuur]],0),"")</f>
        <v>12.3</v>
      </c>
      <c r="N889" s="101">
        <f>IF(ISNUMBER(jaar_zip[[#This Row],[graaddagen]]),IF(OR(MONTH(jaar_zip[[#This Row],[Datum]])=1,MONTH(jaar_zip[[#This Row],[Datum]])=2,MONTH(jaar_zip[[#This Row],[Datum]])=11,MONTH(jaar_zip[[#This Row],[Datum]])=12),1.1,IF(OR(MONTH(jaar_zip[[#This Row],[Datum]])=3,MONTH(jaar_zip[[#This Row],[Datum]])=10),1,0.8))*jaar_zip[[#This Row],[graaddagen]],"")</f>
        <v>12.3</v>
      </c>
      <c r="O889" s="101">
        <f>IF(ISNUMBER(jaar_zip[[#This Row],[etmaaltemperatuur]]),IF(jaar_zip[[#This Row],[etmaaltemperatuur]]&gt;stookgrens,jaar_zip[[#This Row],[etmaaltemperatuur]]-stookgrens,0),"")</f>
        <v>0</v>
      </c>
    </row>
    <row r="890" spans="1:15" x14ac:dyDescent="0.25">
      <c r="A890">
        <v>242</v>
      </c>
      <c r="B890">
        <v>20240307</v>
      </c>
      <c r="C890">
        <v>7.4</v>
      </c>
      <c r="D890">
        <v>4.7</v>
      </c>
      <c r="G890">
        <v>1024.8</v>
      </c>
      <c r="H890">
        <v>86</v>
      </c>
      <c r="I890" s="101" t="s">
        <v>15</v>
      </c>
      <c r="J890" s="1">
        <f>DATEVALUE(RIGHT(jaar_zip[[#This Row],[YYYYMMDD]],2)&amp;"-"&amp;MID(jaar_zip[[#This Row],[YYYYMMDD]],5,2)&amp;"-"&amp;LEFT(jaar_zip[[#This Row],[YYYYMMDD]],4))</f>
        <v>45358</v>
      </c>
      <c r="K890" s="101" t="str">
        <f>IF(AND(VALUE(MONTH(jaar_zip[[#This Row],[Datum]]))=1,VALUE(WEEKNUM(jaar_zip[[#This Row],[Datum]],21))&gt;51),RIGHT(YEAR(jaar_zip[[#This Row],[Datum]])-1,2),RIGHT(YEAR(jaar_zip[[#This Row],[Datum]]),2))&amp;"-"&amp; TEXT(WEEKNUM(jaar_zip[[#This Row],[Datum]],21),"00")</f>
        <v>24-10</v>
      </c>
      <c r="L890" s="101">
        <f>MONTH(jaar_zip[[#This Row],[Datum]])</f>
        <v>3</v>
      </c>
      <c r="M890" s="101">
        <f>IF(ISNUMBER(jaar_zip[[#This Row],[etmaaltemperatuur]]),IF(jaar_zip[[#This Row],[etmaaltemperatuur]]&lt;stookgrens,stookgrens-jaar_zip[[#This Row],[etmaaltemperatuur]],0),"")</f>
        <v>13.3</v>
      </c>
      <c r="N890" s="101">
        <f>IF(ISNUMBER(jaar_zip[[#This Row],[graaddagen]]),IF(OR(MONTH(jaar_zip[[#This Row],[Datum]])=1,MONTH(jaar_zip[[#This Row],[Datum]])=2,MONTH(jaar_zip[[#This Row],[Datum]])=11,MONTH(jaar_zip[[#This Row],[Datum]])=12),1.1,IF(OR(MONTH(jaar_zip[[#This Row],[Datum]])=3,MONTH(jaar_zip[[#This Row],[Datum]])=10),1,0.8))*jaar_zip[[#This Row],[graaddagen]],"")</f>
        <v>13.3</v>
      </c>
      <c r="O890" s="101">
        <f>IF(ISNUMBER(jaar_zip[[#This Row],[etmaaltemperatuur]]),IF(jaar_zip[[#This Row],[etmaaltemperatuur]]&gt;stookgrens,jaar_zip[[#This Row],[etmaaltemperatuur]]-stookgrens,0),"")</f>
        <v>0</v>
      </c>
    </row>
    <row r="891" spans="1:15" x14ac:dyDescent="0.25">
      <c r="A891">
        <v>242</v>
      </c>
      <c r="B891">
        <v>20240308</v>
      </c>
      <c r="C891">
        <v>9.8000000000000007</v>
      </c>
      <c r="D891">
        <v>5</v>
      </c>
      <c r="G891">
        <v>1013.5</v>
      </c>
      <c r="H891">
        <v>75</v>
      </c>
      <c r="I891" s="101" t="s">
        <v>15</v>
      </c>
      <c r="J891" s="1">
        <f>DATEVALUE(RIGHT(jaar_zip[[#This Row],[YYYYMMDD]],2)&amp;"-"&amp;MID(jaar_zip[[#This Row],[YYYYMMDD]],5,2)&amp;"-"&amp;LEFT(jaar_zip[[#This Row],[YYYYMMDD]],4))</f>
        <v>45359</v>
      </c>
      <c r="K891" s="101" t="str">
        <f>IF(AND(VALUE(MONTH(jaar_zip[[#This Row],[Datum]]))=1,VALUE(WEEKNUM(jaar_zip[[#This Row],[Datum]],21))&gt;51),RIGHT(YEAR(jaar_zip[[#This Row],[Datum]])-1,2),RIGHT(YEAR(jaar_zip[[#This Row],[Datum]]),2))&amp;"-"&amp; TEXT(WEEKNUM(jaar_zip[[#This Row],[Datum]],21),"00")</f>
        <v>24-10</v>
      </c>
      <c r="L891" s="101">
        <f>MONTH(jaar_zip[[#This Row],[Datum]])</f>
        <v>3</v>
      </c>
      <c r="M891" s="101">
        <f>IF(ISNUMBER(jaar_zip[[#This Row],[etmaaltemperatuur]]),IF(jaar_zip[[#This Row],[etmaaltemperatuur]]&lt;stookgrens,stookgrens-jaar_zip[[#This Row],[etmaaltemperatuur]],0),"")</f>
        <v>13</v>
      </c>
      <c r="N891" s="101">
        <f>IF(ISNUMBER(jaar_zip[[#This Row],[graaddagen]]),IF(OR(MONTH(jaar_zip[[#This Row],[Datum]])=1,MONTH(jaar_zip[[#This Row],[Datum]])=2,MONTH(jaar_zip[[#This Row],[Datum]])=11,MONTH(jaar_zip[[#This Row],[Datum]])=12),1.1,IF(OR(MONTH(jaar_zip[[#This Row],[Datum]])=3,MONTH(jaar_zip[[#This Row],[Datum]])=10),1,0.8))*jaar_zip[[#This Row],[graaddagen]],"")</f>
        <v>13</v>
      </c>
      <c r="O891" s="101">
        <f>IF(ISNUMBER(jaar_zip[[#This Row],[etmaaltemperatuur]]),IF(jaar_zip[[#This Row],[etmaaltemperatuur]]&gt;stookgrens,jaar_zip[[#This Row],[etmaaltemperatuur]]-stookgrens,0),"")</f>
        <v>0</v>
      </c>
    </row>
    <row r="892" spans="1:15" x14ac:dyDescent="0.25">
      <c r="A892">
        <v>242</v>
      </c>
      <c r="B892">
        <v>20240309</v>
      </c>
      <c r="C892">
        <v>9</v>
      </c>
      <c r="D892">
        <v>6.4</v>
      </c>
      <c r="G892">
        <v>1002.5</v>
      </c>
      <c r="H892">
        <v>76</v>
      </c>
      <c r="I892" s="101" t="s">
        <v>15</v>
      </c>
      <c r="J892" s="1">
        <f>DATEVALUE(RIGHT(jaar_zip[[#This Row],[YYYYMMDD]],2)&amp;"-"&amp;MID(jaar_zip[[#This Row],[YYYYMMDD]],5,2)&amp;"-"&amp;LEFT(jaar_zip[[#This Row],[YYYYMMDD]],4))</f>
        <v>45360</v>
      </c>
      <c r="K892" s="101" t="str">
        <f>IF(AND(VALUE(MONTH(jaar_zip[[#This Row],[Datum]]))=1,VALUE(WEEKNUM(jaar_zip[[#This Row],[Datum]],21))&gt;51),RIGHT(YEAR(jaar_zip[[#This Row],[Datum]])-1,2),RIGHT(YEAR(jaar_zip[[#This Row],[Datum]]),2))&amp;"-"&amp; TEXT(WEEKNUM(jaar_zip[[#This Row],[Datum]],21),"00")</f>
        <v>24-10</v>
      </c>
      <c r="L892" s="101">
        <f>MONTH(jaar_zip[[#This Row],[Datum]])</f>
        <v>3</v>
      </c>
      <c r="M892" s="101">
        <f>IF(ISNUMBER(jaar_zip[[#This Row],[etmaaltemperatuur]]),IF(jaar_zip[[#This Row],[etmaaltemperatuur]]&lt;stookgrens,stookgrens-jaar_zip[[#This Row],[etmaaltemperatuur]],0),"")</f>
        <v>11.6</v>
      </c>
      <c r="N892" s="101">
        <f>IF(ISNUMBER(jaar_zip[[#This Row],[graaddagen]]),IF(OR(MONTH(jaar_zip[[#This Row],[Datum]])=1,MONTH(jaar_zip[[#This Row],[Datum]])=2,MONTH(jaar_zip[[#This Row],[Datum]])=11,MONTH(jaar_zip[[#This Row],[Datum]])=12),1.1,IF(OR(MONTH(jaar_zip[[#This Row],[Datum]])=3,MONTH(jaar_zip[[#This Row],[Datum]])=10),1,0.8))*jaar_zip[[#This Row],[graaddagen]],"")</f>
        <v>11.6</v>
      </c>
      <c r="O892" s="101">
        <f>IF(ISNUMBER(jaar_zip[[#This Row],[etmaaltemperatuur]]),IF(jaar_zip[[#This Row],[etmaaltemperatuur]]&gt;stookgrens,jaar_zip[[#This Row],[etmaaltemperatuur]]-stookgrens,0),"")</f>
        <v>0</v>
      </c>
    </row>
    <row r="893" spans="1:15" x14ac:dyDescent="0.25">
      <c r="A893">
        <v>242</v>
      </c>
      <c r="B893">
        <v>20240310</v>
      </c>
      <c r="C893">
        <v>11.8</v>
      </c>
      <c r="D893">
        <v>6.4</v>
      </c>
      <c r="G893">
        <v>999.4</v>
      </c>
      <c r="H893">
        <v>86</v>
      </c>
      <c r="I893" s="101" t="s">
        <v>15</v>
      </c>
      <c r="J893" s="1">
        <f>DATEVALUE(RIGHT(jaar_zip[[#This Row],[YYYYMMDD]],2)&amp;"-"&amp;MID(jaar_zip[[#This Row],[YYYYMMDD]],5,2)&amp;"-"&amp;LEFT(jaar_zip[[#This Row],[YYYYMMDD]],4))</f>
        <v>45361</v>
      </c>
      <c r="K893" s="101" t="str">
        <f>IF(AND(VALUE(MONTH(jaar_zip[[#This Row],[Datum]]))=1,VALUE(WEEKNUM(jaar_zip[[#This Row],[Datum]],21))&gt;51),RIGHT(YEAR(jaar_zip[[#This Row],[Datum]])-1,2),RIGHT(YEAR(jaar_zip[[#This Row],[Datum]]),2))&amp;"-"&amp; TEXT(WEEKNUM(jaar_zip[[#This Row],[Datum]],21),"00")</f>
        <v>24-10</v>
      </c>
      <c r="L893" s="101">
        <f>MONTH(jaar_zip[[#This Row],[Datum]])</f>
        <v>3</v>
      </c>
      <c r="M893" s="101">
        <f>IF(ISNUMBER(jaar_zip[[#This Row],[etmaaltemperatuur]]),IF(jaar_zip[[#This Row],[etmaaltemperatuur]]&lt;stookgrens,stookgrens-jaar_zip[[#This Row],[etmaaltemperatuur]],0),"")</f>
        <v>11.6</v>
      </c>
      <c r="N893" s="101">
        <f>IF(ISNUMBER(jaar_zip[[#This Row],[graaddagen]]),IF(OR(MONTH(jaar_zip[[#This Row],[Datum]])=1,MONTH(jaar_zip[[#This Row],[Datum]])=2,MONTH(jaar_zip[[#This Row],[Datum]])=11,MONTH(jaar_zip[[#This Row],[Datum]])=12),1.1,IF(OR(MONTH(jaar_zip[[#This Row],[Datum]])=3,MONTH(jaar_zip[[#This Row],[Datum]])=10),1,0.8))*jaar_zip[[#This Row],[graaddagen]],"")</f>
        <v>11.6</v>
      </c>
      <c r="O893" s="101">
        <f>IF(ISNUMBER(jaar_zip[[#This Row],[etmaaltemperatuur]]),IF(jaar_zip[[#This Row],[etmaaltemperatuur]]&gt;stookgrens,jaar_zip[[#This Row],[etmaaltemperatuur]]-stookgrens,0),"")</f>
        <v>0</v>
      </c>
    </row>
    <row r="894" spans="1:15" x14ac:dyDescent="0.25">
      <c r="A894">
        <v>242</v>
      </c>
      <c r="B894">
        <v>20240311</v>
      </c>
      <c r="C894">
        <v>6.5</v>
      </c>
      <c r="D894">
        <v>6.9</v>
      </c>
      <c r="G894">
        <v>1003.6</v>
      </c>
      <c r="H894">
        <v>88</v>
      </c>
      <c r="I894" s="101" t="s">
        <v>15</v>
      </c>
      <c r="J894" s="1">
        <f>DATEVALUE(RIGHT(jaar_zip[[#This Row],[YYYYMMDD]],2)&amp;"-"&amp;MID(jaar_zip[[#This Row],[YYYYMMDD]],5,2)&amp;"-"&amp;LEFT(jaar_zip[[#This Row],[YYYYMMDD]],4))</f>
        <v>45362</v>
      </c>
      <c r="K894" s="101" t="str">
        <f>IF(AND(VALUE(MONTH(jaar_zip[[#This Row],[Datum]]))=1,VALUE(WEEKNUM(jaar_zip[[#This Row],[Datum]],21))&gt;51),RIGHT(YEAR(jaar_zip[[#This Row],[Datum]])-1,2),RIGHT(YEAR(jaar_zip[[#This Row],[Datum]]),2))&amp;"-"&amp; TEXT(WEEKNUM(jaar_zip[[#This Row],[Datum]],21),"00")</f>
        <v>24-11</v>
      </c>
      <c r="L894" s="101">
        <f>MONTH(jaar_zip[[#This Row],[Datum]])</f>
        <v>3</v>
      </c>
      <c r="M894" s="101">
        <f>IF(ISNUMBER(jaar_zip[[#This Row],[etmaaltemperatuur]]),IF(jaar_zip[[#This Row],[etmaaltemperatuur]]&lt;stookgrens,stookgrens-jaar_zip[[#This Row],[etmaaltemperatuur]],0),"")</f>
        <v>11.1</v>
      </c>
      <c r="N894" s="101">
        <f>IF(ISNUMBER(jaar_zip[[#This Row],[graaddagen]]),IF(OR(MONTH(jaar_zip[[#This Row],[Datum]])=1,MONTH(jaar_zip[[#This Row],[Datum]])=2,MONTH(jaar_zip[[#This Row],[Datum]])=11,MONTH(jaar_zip[[#This Row],[Datum]])=12),1.1,IF(OR(MONTH(jaar_zip[[#This Row],[Datum]])=3,MONTH(jaar_zip[[#This Row],[Datum]])=10),1,0.8))*jaar_zip[[#This Row],[graaddagen]],"")</f>
        <v>11.1</v>
      </c>
      <c r="O894" s="101">
        <f>IF(ISNUMBER(jaar_zip[[#This Row],[etmaaltemperatuur]]),IF(jaar_zip[[#This Row],[etmaaltemperatuur]]&gt;stookgrens,jaar_zip[[#This Row],[etmaaltemperatuur]]-stookgrens,0),"")</f>
        <v>0</v>
      </c>
    </row>
    <row r="895" spans="1:15" x14ac:dyDescent="0.25">
      <c r="A895">
        <v>242</v>
      </c>
      <c r="B895">
        <v>20240312</v>
      </c>
      <c r="C895">
        <v>5.3</v>
      </c>
      <c r="D895">
        <v>7.8</v>
      </c>
      <c r="G895">
        <v>1011.3</v>
      </c>
      <c r="H895">
        <v>89</v>
      </c>
      <c r="I895" s="101" t="s">
        <v>15</v>
      </c>
      <c r="J895" s="1">
        <f>DATEVALUE(RIGHT(jaar_zip[[#This Row],[YYYYMMDD]],2)&amp;"-"&amp;MID(jaar_zip[[#This Row],[YYYYMMDD]],5,2)&amp;"-"&amp;LEFT(jaar_zip[[#This Row],[YYYYMMDD]],4))</f>
        <v>45363</v>
      </c>
      <c r="K895" s="101" t="str">
        <f>IF(AND(VALUE(MONTH(jaar_zip[[#This Row],[Datum]]))=1,VALUE(WEEKNUM(jaar_zip[[#This Row],[Datum]],21))&gt;51),RIGHT(YEAR(jaar_zip[[#This Row],[Datum]])-1,2),RIGHT(YEAR(jaar_zip[[#This Row],[Datum]]),2))&amp;"-"&amp; TEXT(WEEKNUM(jaar_zip[[#This Row],[Datum]],21),"00")</f>
        <v>24-11</v>
      </c>
      <c r="L895" s="101">
        <f>MONTH(jaar_zip[[#This Row],[Datum]])</f>
        <v>3</v>
      </c>
      <c r="M895" s="101">
        <f>IF(ISNUMBER(jaar_zip[[#This Row],[etmaaltemperatuur]]),IF(jaar_zip[[#This Row],[etmaaltemperatuur]]&lt;stookgrens,stookgrens-jaar_zip[[#This Row],[etmaaltemperatuur]],0),"")</f>
        <v>10.199999999999999</v>
      </c>
      <c r="N895" s="101">
        <f>IF(ISNUMBER(jaar_zip[[#This Row],[graaddagen]]),IF(OR(MONTH(jaar_zip[[#This Row],[Datum]])=1,MONTH(jaar_zip[[#This Row],[Datum]])=2,MONTH(jaar_zip[[#This Row],[Datum]])=11,MONTH(jaar_zip[[#This Row],[Datum]])=12),1.1,IF(OR(MONTH(jaar_zip[[#This Row],[Datum]])=3,MONTH(jaar_zip[[#This Row],[Datum]])=10),1,0.8))*jaar_zip[[#This Row],[graaddagen]],"")</f>
        <v>10.199999999999999</v>
      </c>
      <c r="O895" s="101">
        <f>IF(ISNUMBER(jaar_zip[[#This Row],[etmaaltemperatuur]]),IF(jaar_zip[[#This Row],[etmaaltemperatuur]]&gt;stookgrens,jaar_zip[[#This Row],[etmaaltemperatuur]]-stookgrens,0),"")</f>
        <v>0</v>
      </c>
    </row>
    <row r="896" spans="1:15" x14ac:dyDescent="0.25">
      <c r="A896">
        <v>242</v>
      </c>
      <c r="B896">
        <v>20240313</v>
      </c>
      <c r="C896">
        <v>9.6</v>
      </c>
      <c r="D896">
        <v>10</v>
      </c>
      <c r="G896">
        <v>1011.5</v>
      </c>
      <c r="H896">
        <v>90</v>
      </c>
      <c r="I896" s="101" t="s">
        <v>15</v>
      </c>
      <c r="J896" s="1">
        <f>DATEVALUE(RIGHT(jaar_zip[[#This Row],[YYYYMMDD]],2)&amp;"-"&amp;MID(jaar_zip[[#This Row],[YYYYMMDD]],5,2)&amp;"-"&amp;LEFT(jaar_zip[[#This Row],[YYYYMMDD]],4))</f>
        <v>45364</v>
      </c>
      <c r="K896" s="101" t="str">
        <f>IF(AND(VALUE(MONTH(jaar_zip[[#This Row],[Datum]]))=1,VALUE(WEEKNUM(jaar_zip[[#This Row],[Datum]],21))&gt;51),RIGHT(YEAR(jaar_zip[[#This Row],[Datum]])-1,2),RIGHT(YEAR(jaar_zip[[#This Row],[Datum]]),2))&amp;"-"&amp; TEXT(WEEKNUM(jaar_zip[[#This Row],[Datum]],21),"00")</f>
        <v>24-11</v>
      </c>
      <c r="L896" s="101">
        <f>MONTH(jaar_zip[[#This Row],[Datum]])</f>
        <v>3</v>
      </c>
      <c r="M896" s="101">
        <f>IF(ISNUMBER(jaar_zip[[#This Row],[etmaaltemperatuur]]),IF(jaar_zip[[#This Row],[etmaaltemperatuur]]&lt;stookgrens,stookgrens-jaar_zip[[#This Row],[etmaaltemperatuur]],0),"")</f>
        <v>8</v>
      </c>
      <c r="N896" s="101">
        <f>IF(ISNUMBER(jaar_zip[[#This Row],[graaddagen]]),IF(OR(MONTH(jaar_zip[[#This Row],[Datum]])=1,MONTH(jaar_zip[[#This Row],[Datum]])=2,MONTH(jaar_zip[[#This Row],[Datum]])=11,MONTH(jaar_zip[[#This Row],[Datum]])=12),1.1,IF(OR(MONTH(jaar_zip[[#This Row],[Datum]])=3,MONTH(jaar_zip[[#This Row],[Datum]])=10),1,0.8))*jaar_zip[[#This Row],[graaddagen]],"")</f>
        <v>8</v>
      </c>
      <c r="O896" s="101">
        <f>IF(ISNUMBER(jaar_zip[[#This Row],[etmaaltemperatuur]]),IF(jaar_zip[[#This Row],[etmaaltemperatuur]]&gt;stookgrens,jaar_zip[[#This Row],[etmaaltemperatuur]]-stookgrens,0),"")</f>
        <v>0</v>
      </c>
    </row>
    <row r="897" spans="1:15" x14ac:dyDescent="0.25">
      <c r="A897">
        <v>242</v>
      </c>
      <c r="B897">
        <v>20240314</v>
      </c>
      <c r="C897">
        <v>8.4</v>
      </c>
      <c r="D897">
        <v>11.6</v>
      </c>
      <c r="G897">
        <v>1008.2</v>
      </c>
      <c r="H897">
        <v>79</v>
      </c>
      <c r="I897" s="101" t="s">
        <v>15</v>
      </c>
      <c r="J897" s="1">
        <f>DATEVALUE(RIGHT(jaar_zip[[#This Row],[YYYYMMDD]],2)&amp;"-"&amp;MID(jaar_zip[[#This Row],[YYYYMMDD]],5,2)&amp;"-"&amp;LEFT(jaar_zip[[#This Row],[YYYYMMDD]],4))</f>
        <v>45365</v>
      </c>
      <c r="K897" s="101" t="str">
        <f>IF(AND(VALUE(MONTH(jaar_zip[[#This Row],[Datum]]))=1,VALUE(WEEKNUM(jaar_zip[[#This Row],[Datum]],21))&gt;51),RIGHT(YEAR(jaar_zip[[#This Row],[Datum]])-1,2),RIGHT(YEAR(jaar_zip[[#This Row],[Datum]]),2))&amp;"-"&amp; TEXT(WEEKNUM(jaar_zip[[#This Row],[Datum]],21),"00")</f>
        <v>24-11</v>
      </c>
      <c r="L897" s="101">
        <f>MONTH(jaar_zip[[#This Row],[Datum]])</f>
        <v>3</v>
      </c>
      <c r="M897" s="101">
        <f>IF(ISNUMBER(jaar_zip[[#This Row],[etmaaltemperatuur]]),IF(jaar_zip[[#This Row],[etmaaltemperatuur]]&lt;stookgrens,stookgrens-jaar_zip[[#This Row],[etmaaltemperatuur]],0),"")</f>
        <v>6.4</v>
      </c>
      <c r="N897" s="101">
        <f>IF(ISNUMBER(jaar_zip[[#This Row],[graaddagen]]),IF(OR(MONTH(jaar_zip[[#This Row],[Datum]])=1,MONTH(jaar_zip[[#This Row],[Datum]])=2,MONTH(jaar_zip[[#This Row],[Datum]])=11,MONTH(jaar_zip[[#This Row],[Datum]])=12),1.1,IF(OR(MONTH(jaar_zip[[#This Row],[Datum]])=3,MONTH(jaar_zip[[#This Row],[Datum]])=10),1,0.8))*jaar_zip[[#This Row],[graaddagen]],"")</f>
        <v>6.4</v>
      </c>
      <c r="O897" s="101">
        <f>IF(ISNUMBER(jaar_zip[[#This Row],[etmaaltemperatuur]]),IF(jaar_zip[[#This Row],[etmaaltemperatuur]]&gt;stookgrens,jaar_zip[[#This Row],[etmaaltemperatuur]]-stookgrens,0),"")</f>
        <v>0</v>
      </c>
    </row>
    <row r="898" spans="1:15" x14ac:dyDescent="0.25">
      <c r="A898">
        <v>242</v>
      </c>
      <c r="B898">
        <v>20240315</v>
      </c>
      <c r="C898">
        <v>11.9</v>
      </c>
      <c r="D898">
        <v>10.9</v>
      </c>
      <c r="G898">
        <v>1004.1</v>
      </c>
      <c r="H898">
        <v>85</v>
      </c>
      <c r="I898" s="101" t="s">
        <v>15</v>
      </c>
      <c r="J898" s="1">
        <f>DATEVALUE(RIGHT(jaar_zip[[#This Row],[YYYYMMDD]],2)&amp;"-"&amp;MID(jaar_zip[[#This Row],[YYYYMMDD]],5,2)&amp;"-"&amp;LEFT(jaar_zip[[#This Row],[YYYYMMDD]],4))</f>
        <v>45366</v>
      </c>
      <c r="K898" s="101" t="str">
        <f>IF(AND(VALUE(MONTH(jaar_zip[[#This Row],[Datum]]))=1,VALUE(WEEKNUM(jaar_zip[[#This Row],[Datum]],21))&gt;51),RIGHT(YEAR(jaar_zip[[#This Row],[Datum]])-1,2),RIGHT(YEAR(jaar_zip[[#This Row],[Datum]]),2))&amp;"-"&amp; TEXT(WEEKNUM(jaar_zip[[#This Row],[Datum]],21),"00")</f>
        <v>24-11</v>
      </c>
      <c r="L898" s="101">
        <f>MONTH(jaar_zip[[#This Row],[Datum]])</f>
        <v>3</v>
      </c>
      <c r="M898" s="101">
        <f>IF(ISNUMBER(jaar_zip[[#This Row],[etmaaltemperatuur]]),IF(jaar_zip[[#This Row],[etmaaltemperatuur]]&lt;stookgrens,stookgrens-jaar_zip[[#This Row],[etmaaltemperatuur]],0),"")</f>
        <v>7.1</v>
      </c>
      <c r="N898" s="101">
        <f>IF(ISNUMBER(jaar_zip[[#This Row],[graaddagen]]),IF(OR(MONTH(jaar_zip[[#This Row],[Datum]])=1,MONTH(jaar_zip[[#This Row],[Datum]])=2,MONTH(jaar_zip[[#This Row],[Datum]])=11,MONTH(jaar_zip[[#This Row],[Datum]])=12),1.1,IF(OR(MONTH(jaar_zip[[#This Row],[Datum]])=3,MONTH(jaar_zip[[#This Row],[Datum]])=10),1,0.8))*jaar_zip[[#This Row],[graaddagen]],"")</f>
        <v>7.1</v>
      </c>
      <c r="O898" s="101">
        <f>IF(ISNUMBER(jaar_zip[[#This Row],[etmaaltemperatuur]]),IF(jaar_zip[[#This Row],[etmaaltemperatuur]]&gt;stookgrens,jaar_zip[[#This Row],[etmaaltemperatuur]]-stookgrens,0),"")</f>
        <v>0</v>
      </c>
    </row>
    <row r="899" spans="1:15" x14ac:dyDescent="0.25">
      <c r="A899">
        <v>242</v>
      </c>
      <c r="B899">
        <v>20240316</v>
      </c>
      <c r="C899">
        <v>6.8</v>
      </c>
      <c r="D899">
        <v>7.6</v>
      </c>
      <c r="G899">
        <v>1018.8</v>
      </c>
      <c r="H899">
        <v>73</v>
      </c>
      <c r="I899" s="101" t="s">
        <v>15</v>
      </c>
      <c r="J899" s="1">
        <f>DATEVALUE(RIGHT(jaar_zip[[#This Row],[YYYYMMDD]],2)&amp;"-"&amp;MID(jaar_zip[[#This Row],[YYYYMMDD]],5,2)&amp;"-"&amp;LEFT(jaar_zip[[#This Row],[YYYYMMDD]],4))</f>
        <v>45367</v>
      </c>
      <c r="K899" s="101" t="str">
        <f>IF(AND(VALUE(MONTH(jaar_zip[[#This Row],[Datum]]))=1,VALUE(WEEKNUM(jaar_zip[[#This Row],[Datum]],21))&gt;51),RIGHT(YEAR(jaar_zip[[#This Row],[Datum]])-1,2),RIGHT(YEAR(jaar_zip[[#This Row],[Datum]]),2))&amp;"-"&amp; TEXT(WEEKNUM(jaar_zip[[#This Row],[Datum]],21),"00")</f>
        <v>24-11</v>
      </c>
      <c r="L899" s="101">
        <f>MONTH(jaar_zip[[#This Row],[Datum]])</f>
        <v>3</v>
      </c>
      <c r="M899" s="101">
        <f>IF(ISNUMBER(jaar_zip[[#This Row],[etmaaltemperatuur]]),IF(jaar_zip[[#This Row],[etmaaltemperatuur]]&lt;stookgrens,stookgrens-jaar_zip[[#This Row],[etmaaltemperatuur]],0),"")</f>
        <v>10.4</v>
      </c>
      <c r="N899" s="101">
        <f>IF(ISNUMBER(jaar_zip[[#This Row],[graaddagen]]),IF(OR(MONTH(jaar_zip[[#This Row],[Datum]])=1,MONTH(jaar_zip[[#This Row],[Datum]])=2,MONTH(jaar_zip[[#This Row],[Datum]])=11,MONTH(jaar_zip[[#This Row],[Datum]])=12),1.1,IF(OR(MONTH(jaar_zip[[#This Row],[Datum]])=3,MONTH(jaar_zip[[#This Row],[Datum]])=10),1,0.8))*jaar_zip[[#This Row],[graaddagen]],"")</f>
        <v>10.4</v>
      </c>
      <c r="O899" s="101">
        <f>IF(ISNUMBER(jaar_zip[[#This Row],[etmaaltemperatuur]]),IF(jaar_zip[[#This Row],[etmaaltemperatuur]]&gt;stookgrens,jaar_zip[[#This Row],[etmaaltemperatuur]]-stookgrens,0),"")</f>
        <v>0</v>
      </c>
    </row>
    <row r="900" spans="1:15" x14ac:dyDescent="0.25">
      <c r="A900">
        <v>242</v>
      </c>
      <c r="B900">
        <v>20240317</v>
      </c>
      <c r="C900">
        <v>8.6999999999999993</v>
      </c>
      <c r="D900">
        <v>8.9</v>
      </c>
      <c r="G900">
        <v>1018.2</v>
      </c>
      <c r="H900">
        <v>81</v>
      </c>
      <c r="I900" s="101" t="s">
        <v>15</v>
      </c>
      <c r="J900" s="1">
        <f>DATEVALUE(RIGHT(jaar_zip[[#This Row],[YYYYMMDD]],2)&amp;"-"&amp;MID(jaar_zip[[#This Row],[YYYYMMDD]],5,2)&amp;"-"&amp;LEFT(jaar_zip[[#This Row],[YYYYMMDD]],4))</f>
        <v>45368</v>
      </c>
      <c r="K900" s="101" t="str">
        <f>IF(AND(VALUE(MONTH(jaar_zip[[#This Row],[Datum]]))=1,VALUE(WEEKNUM(jaar_zip[[#This Row],[Datum]],21))&gt;51),RIGHT(YEAR(jaar_zip[[#This Row],[Datum]])-1,2),RIGHT(YEAR(jaar_zip[[#This Row],[Datum]]),2))&amp;"-"&amp; TEXT(WEEKNUM(jaar_zip[[#This Row],[Datum]],21),"00")</f>
        <v>24-11</v>
      </c>
      <c r="L900" s="101">
        <f>MONTH(jaar_zip[[#This Row],[Datum]])</f>
        <v>3</v>
      </c>
      <c r="M900" s="101">
        <f>IF(ISNUMBER(jaar_zip[[#This Row],[etmaaltemperatuur]]),IF(jaar_zip[[#This Row],[etmaaltemperatuur]]&lt;stookgrens,stookgrens-jaar_zip[[#This Row],[etmaaltemperatuur]],0),"")</f>
        <v>9.1</v>
      </c>
      <c r="N900" s="101">
        <f>IF(ISNUMBER(jaar_zip[[#This Row],[graaddagen]]),IF(OR(MONTH(jaar_zip[[#This Row],[Datum]])=1,MONTH(jaar_zip[[#This Row],[Datum]])=2,MONTH(jaar_zip[[#This Row],[Datum]])=11,MONTH(jaar_zip[[#This Row],[Datum]])=12),1.1,IF(OR(MONTH(jaar_zip[[#This Row],[Datum]])=3,MONTH(jaar_zip[[#This Row],[Datum]])=10),1,0.8))*jaar_zip[[#This Row],[graaddagen]],"")</f>
        <v>9.1</v>
      </c>
      <c r="O900" s="101">
        <f>IF(ISNUMBER(jaar_zip[[#This Row],[etmaaltemperatuur]]),IF(jaar_zip[[#This Row],[etmaaltemperatuur]]&gt;stookgrens,jaar_zip[[#This Row],[etmaaltemperatuur]]-stookgrens,0),"")</f>
        <v>0</v>
      </c>
    </row>
    <row r="901" spans="1:15" x14ac:dyDescent="0.25">
      <c r="A901">
        <v>242</v>
      </c>
      <c r="B901">
        <v>20240318</v>
      </c>
      <c r="C901">
        <v>5.2</v>
      </c>
      <c r="D901">
        <v>9.1999999999999993</v>
      </c>
      <c r="G901">
        <v>1015.1</v>
      </c>
      <c r="H901">
        <v>92</v>
      </c>
      <c r="I901" s="101" t="s">
        <v>15</v>
      </c>
      <c r="J901" s="1">
        <f>DATEVALUE(RIGHT(jaar_zip[[#This Row],[YYYYMMDD]],2)&amp;"-"&amp;MID(jaar_zip[[#This Row],[YYYYMMDD]],5,2)&amp;"-"&amp;LEFT(jaar_zip[[#This Row],[YYYYMMDD]],4))</f>
        <v>45369</v>
      </c>
      <c r="K901" s="101" t="str">
        <f>IF(AND(VALUE(MONTH(jaar_zip[[#This Row],[Datum]]))=1,VALUE(WEEKNUM(jaar_zip[[#This Row],[Datum]],21))&gt;51),RIGHT(YEAR(jaar_zip[[#This Row],[Datum]])-1,2),RIGHT(YEAR(jaar_zip[[#This Row],[Datum]]),2))&amp;"-"&amp; TEXT(WEEKNUM(jaar_zip[[#This Row],[Datum]],21),"00")</f>
        <v>24-12</v>
      </c>
      <c r="L901" s="101">
        <f>MONTH(jaar_zip[[#This Row],[Datum]])</f>
        <v>3</v>
      </c>
      <c r="M901" s="101">
        <f>IF(ISNUMBER(jaar_zip[[#This Row],[etmaaltemperatuur]]),IF(jaar_zip[[#This Row],[etmaaltemperatuur]]&lt;stookgrens,stookgrens-jaar_zip[[#This Row],[etmaaltemperatuur]],0),"")</f>
        <v>8.8000000000000007</v>
      </c>
      <c r="N901" s="101">
        <f>IF(ISNUMBER(jaar_zip[[#This Row],[graaddagen]]),IF(OR(MONTH(jaar_zip[[#This Row],[Datum]])=1,MONTH(jaar_zip[[#This Row],[Datum]])=2,MONTH(jaar_zip[[#This Row],[Datum]])=11,MONTH(jaar_zip[[#This Row],[Datum]])=12),1.1,IF(OR(MONTH(jaar_zip[[#This Row],[Datum]])=3,MONTH(jaar_zip[[#This Row],[Datum]])=10),1,0.8))*jaar_zip[[#This Row],[graaddagen]],"")</f>
        <v>8.8000000000000007</v>
      </c>
      <c r="O901" s="101">
        <f>IF(ISNUMBER(jaar_zip[[#This Row],[etmaaltemperatuur]]),IF(jaar_zip[[#This Row],[etmaaltemperatuur]]&gt;stookgrens,jaar_zip[[#This Row],[etmaaltemperatuur]]-stookgrens,0),"")</f>
        <v>0</v>
      </c>
    </row>
    <row r="902" spans="1:15" x14ac:dyDescent="0.25">
      <c r="A902">
        <v>242</v>
      </c>
      <c r="B902">
        <v>20240319</v>
      </c>
      <c r="C902">
        <v>7.2</v>
      </c>
      <c r="D902">
        <v>10.5</v>
      </c>
      <c r="G902">
        <v>1016.7</v>
      </c>
      <c r="H902">
        <v>86</v>
      </c>
      <c r="I902" s="101" t="s">
        <v>15</v>
      </c>
      <c r="J902" s="1">
        <f>DATEVALUE(RIGHT(jaar_zip[[#This Row],[YYYYMMDD]],2)&amp;"-"&amp;MID(jaar_zip[[#This Row],[YYYYMMDD]],5,2)&amp;"-"&amp;LEFT(jaar_zip[[#This Row],[YYYYMMDD]],4))</f>
        <v>45370</v>
      </c>
      <c r="K902" s="101" t="str">
        <f>IF(AND(VALUE(MONTH(jaar_zip[[#This Row],[Datum]]))=1,VALUE(WEEKNUM(jaar_zip[[#This Row],[Datum]],21))&gt;51),RIGHT(YEAR(jaar_zip[[#This Row],[Datum]])-1,2),RIGHT(YEAR(jaar_zip[[#This Row],[Datum]]),2))&amp;"-"&amp; TEXT(WEEKNUM(jaar_zip[[#This Row],[Datum]],21),"00")</f>
        <v>24-12</v>
      </c>
      <c r="L902" s="101">
        <f>MONTH(jaar_zip[[#This Row],[Datum]])</f>
        <v>3</v>
      </c>
      <c r="M902" s="101">
        <f>IF(ISNUMBER(jaar_zip[[#This Row],[etmaaltemperatuur]]),IF(jaar_zip[[#This Row],[etmaaltemperatuur]]&lt;stookgrens,stookgrens-jaar_zip[[#This Row],[etmaaltemperatuur]],0),"")</f>
        <v>7.5</v>
      </c>
      <c r="N902" s="101">
        <f>IF(ISNUMBER(jaar_zip[[#This Row],[graaddagen]]),IF(OR(MONTH(jaar_zip[[#This Row],[Datum]])=1,MONTH(jaar_zip[[#This Row],[Datum]])=2,MONTH(jaar_zip[[#This Row],[Datum]])=11,MONTH(jaar_zip[[#This Row],[Datum]])=12),1.1,IF(OR(MONTH(jaar_zip[[#This Row],[Datum]])=3,MONTH(jaar_zip[[#This Row],[Datum]])=10),1,0.8))*jaar_zip[[#This Row],[graaddagen]],"")</f>
        <v>7.5</v>
      </c>
      <c r="O902" s="101">
        <f>IF(ISNUMBER(jaar_zip[[#This Row],[etmaaltemperatuur]]),IF(jaar_zip[[#This Row],[etmaaltemperatuur]]&gt;stookgrens,jaar_zip[[#This Row],[etmaaltemperatuur]]-stookgrens,0),"")</f>
        <v>0</v>
      </c>
    </row>
    <row r="903" spans="1:15" x14ac:dyDescent="0.25">
      <c r="A903">
        <v>242</v>
      </c>
      <c r="B903">
        <v>20240320</v>
      </c>
      <c r="C903">
        <v>5.0999999999999996</v>
      </c>
      <c r="D903">
        <v>9.9</v>
      </c>
      <c r="G903">
        <v>1018.7</v>
      </c>
      <c r="H903">
        <v>92</v>
      </c>
      <c r="I903" s="101" t="s">
        <v>15</v>
      </c>
      <c r="J903" s="1">
        <f>DATEVALUE(RIGHT(jaar_zip[[#This Row],[YYYYMMDD]],2)&amp;"-"&amp;MID(jaar_zip[[#This Row],[YYYYMMDD]],5,2)&amp;"-"&amp;LEFT(jaar_zip[[#This Row],[YYYYMMDD]],4))</f>
        <v>45371</v>
      </c>
      <c r="K903" s="101" t="str">
        <f>IF(AND(VALUE(MONTH(jaar_zip[[#This Row],[Datum]]))=1,VALUE(WEEKNUM(jaar_zip[[#This Row],[Datum]],21))&gt;51),RIGHT(YEAR(jaar_zip[[#This Row],[Datum]])-1,2),RIGHT(YEAR(jaar_zip[[#This Row],[Datum]]),2))&amp;"-"&amp; TEXT(WEEKNUM(jaar_zip[[#This Row],[Datum]],21),"00")</f>
        <v>24-12</v>
      </c>
      <c r="L903" s="101">
        <f>MONTH(jaar_zip[[#This Row],[Datum]])</f>
        <v>3</v>
      </c>
      <c r="M903" s="101">
        <f>IF(ISNUMBER(jaar_zip[[#This Row],[etmaaltemperatuur]]),IF(jaar_zip[[#This Row],[etmaaltemperatuur]]&lt;stookgrens,stookgrens-jaar_zip[[#This Row],[etmaaltemperatuur]],0),"")</f>
        <v>8.1</v>
      </c>
      <c r="N903" s="101">
        <f>IF(ISNUMBER(jaar_zip[[#This Row],[graaddagen]]),IF(OR(MONTH(jaar_zip[[#This Row],[Datum]])=1,MONTH(jaar_zip[[#This Row],[Datum]])=2,MONTH(jaar_zip[[#This Row],[Datum]])=11,MONTH(jaar_zip[[#This Row],[Datum]])=12),1.1,IF(OR(MONTH(jaar_zip[[#This Row],[Datum]])=3,MONTH(jaar_zip[[#This Row],[Datum]])=10),1,0.8))*jaar_zip[[#This Row],[graaddagen]],"")</f>
        <v>8.1</v>
      </c>
      <c r="O903" s="101">
        <f>IF(ISNUMBER(jaar_zip[[#This Row],[etmaaltemperatuur]]),IF(jaar_zip[[#This Row],[etmaaltemperatuur]]&gt;stookgrens,jaar_zip[[#This Row],[etmaaltemperatuur]]-stookgrens,0),"")</f>
        <v>0</v>
      </c>
    </row>
    <row r="904" spans="1:15" x14ac:dyDescent="0.25">
      <c r="A904">
        <v>242</v>
      </c>
      <c r="B904">
        <v>20240321</v>
      </c>
      <c r="C904">
        <v>7.6</v>
      </c>
      <c r="D904">
        <v>7.8</v>
      </c>
      <c r="G904">
        <v>1022.3</v>
      </c>
      <c r="H904">
        <v>89</v>
      </c>
      <c r="I904" s="101" t="s">
        <v>15</v>
      </c>
      <c r="J904" s="1">
        <f>DATEVALUE(RIGHT(jaar_zip[[#This Row],[YYYYMMDD]],2)&amp;"-"&amp;MID(jaar_zip[[#This Row],[YYYYMMDD]],5,2)&amp;"-"&amp;LEFT(jaar_zip[[#This Row],[YYYYMMDD]],4))</f>
        <v>45372</v>
      </c>
      <c r="K904" s="101" t="str">
        <f>IF(AND(VALUE(MONTH(jaar_zip[[#This Row],[Datum]]))=1,VALUE(WEEKNUM(jaar_zip[[#This Row],[Datum]],21))&gt;51),RIGHT(YEAR(jaar_zip[[#This Row],[Datum]])-1,2),RIGHT(YEAR(jaar_zip[[#This Row],[Datum]]),2))&amp;"-"&amp; TEXT(WEEKNUM(jaar_zip[[#This Row],[Datum]],21),"00")</f>
        <v>24-12</v>
      </c>
      <c r="L904" s="101">
        <f>MONTH(jaar_zip[[#This Row],[Datum]])</f>
        <v>3</v>
      </c>
      <c r="M904" s="101">
        <f>IF(ISNUMBER(jaar_zip[[#This Row],[etmaaltemperatuur]]),IF(jaar_zip[[#This Row],[etmaaltemperatuur]]&lt;stookgrens,stookgrens-jaar_zip[[#This Row],[etmaaltemperatuur]],0),"")</f>
        <v>10.199999999999999</v>
      </c>
      <c r="N904" s="101">
        <f>IF(ISNUMBER(jaar_zip[[#This Row],[graaddagen]]),IF(OR(MONTH(jaar_zip[[#This Row],[Datum]])=1,MONTH(jaar_zip[[#This Row],[Datum]])=2,MONTH(jaar_zip[[#This Row],[Datum]])=11,MONTH(jaar_zip[[#This Row],[Datum]])=12),1.1,IF(OR(MONTH(jaar_zip[[#This Row],[Datum]])=3,MONTH(jaar_zip[[#This Row],[Datum]])=10),1,0.8))*jaar_zip[[#This Row],[graaddagen]],"")</f>
        <v>10.199999999999999</v>
      </c>
      <c r="O904" s="101">
        <f>IF(ISNUMBER(jaar_zip[[#This Row],[etmaaltemperatuur]]),IF(jaar_zip[[#This Row],[etmaaltemperatuur]]&gt;stookgrens,jaar_zip[[#This Row],[etmaaltemperatuur]]-stookgrens,0),"")</f>
        <v>0</v>
      </c>
    </row>
    <row r="905" spans="1:15" x14ac:dyDescent="0.25">
      <c r="A905">
        <v>242</v>
      </c>
      <c r="B905">
        <v>20240322</v>
      </c>
      <c r="C905">
        <v>8.1999999999999993</v>
      </c>
      <c r="D905">
        <v>8.8000000000000007</v>
      </c>
      <c r="G905">
        <v>1013.9</v>
      </c>
      <c r="H905">
        <v>87</v>
      </c>
      <c r="I905" s="101" t="s">
        <v>15</v>
      </c>
      <c r="J905" s="1">
        <f>DATEVALUE(RIGHT(jaar_zip[[#This Row],[YYYYMMDD]],2)&amp;"-"&amp;MID(jaar_zip[[#This Row],[YYYYMMDD]],5,2)&amp;"-"&amp;LEFT(jaar_zip[[#This Row],[YYYYMMDD]],4))</f>
        <v>45373</v>
      </c>
      <c r="K905" s="101" t="str">
        <f>IF(AND(VALUE(MONTH(jaar_zip[[#This Row],[Datum]]))=1,VALUE(WEEKNUM(jaar_zip[[#This Row],[Datum]],21))&gt;51),RIGHT(YEAR(jaar_zip[[#This Row],[Datum]])-1,2),RIGHT(YEAR(jaar_zip[[#This Row],[Datum]]),2))&amp;"-"&amp; TEXT(WEEKNUM(jaar_zip[[#This Row],[Datum]],21),"00")</f>
        <v>24-12</v>
      </c>
      <c r="L905" s="101">
        <f>MONTH(jaar_zip[[#This Row],[Datum]])</f>
        <v>3</v>
      </c>
      <c r="M905" s="101">
        <f>IF(ISNUMBER(jaar_zip[[#This Row],[etmaaltemperatuur]]),IF(jaar_zip[[#This Row],[etmaaltemperatuur]]&lt;stookgrens,stookgrens-jaar_zip[[#This Row],[etmaaltemperatuur]],0),"")</f>
        <v>9.1999999999999993</v>
      </c>
      <c r="N905" s="101">
        <f>IF(ISNUMBER(jaar_zip[[#This Row],[graaddagen]]),IF(OR(MONTH(jaar_zip[[#This Row],[Datum]])=1,MONTH(jaar_zip[[#This Row],[Datum]])=2,MONTH(jaar_zip[[#This Row],[Datum]])=11,MONTH(jaar_zip[[#This Row],[Datum]])=12),1.1,IF(OR(MONTH(jaar_zip[[#This Row],[Datum]])=3,MONTH(jaar_zip[[#This Row],[Datum]])=10),1,0.8))*jaar_zip[[#This Row],[graaddagen]],"")</f>
        <v>9.1999999999999993</v>
      </c>
      <c r="O905" s="101">
        <f>IF(ISNUMBER(jaar_zip[[#This Row],[etmaaltemperatuur]]),IF(jaar_zip[[#This Row],[etmaaltemperatuur]]&gt;stookgrens,jaar_zip[[#This Row],[etmaaltemperatuur]]-stookgrens,0),"")</f>
        <v>0</v>
      </c>
    </row>
    <row r="906" spans="1:15" x14ac:dyDescent="0.25">
      <c r="A906">
        <v>242</v>
      </c>
      <c r="B906">
        <v>20240323</v>
      </c>
      <c r="C906">
        <v>12</v>
      </c>
      <c r="D906">
        <v>7.5</v>
      </c>
      <c r="G906">
        <v>1005</v>
      </c>
      <c r="H906">
        <v>72</v>
      </c>
      <c r="I906" s="101" t="s">
        <v>15</v>
      </c>
      <c r="J906" s="1">
        <f>DATEVALUE(RIGHT(jaar_zip[[#This Row],[YYYYMMDD]],2)&amp;"-"&amp;MID(jaar_zip[[#This Row],[YYYYMMDD]],5,2)&amp;"-"&amp;LEFT(jaar_zip[[#This Row],[YYYYMMDD]],4))</f>
        <v>45374</v>
      </c>
      <c r="K906" s="101" t="str">
        <f>IF(AND(VALUE(MONTH(jaar_zip[[#This Row],[Datum]]))=1,VALUE(WEEKNUM(jaar_zip[[#This Row],[Datum]],21))&gt;51),RIGHT(YEAR(jaar_zip[[#This Row],[Datum]])-1,2),RIGHT(YEAR(jaar_zip[[#This Row],[Datum]]),2))&amp;"-"&amp; TEXT(WEEKNUM(jaar_zip[[#This Row],[Datum]],21),"00")</f>
        <v>24-12</v>
      </c>
      <c r="L906" s="101">
        <f>MONTH(jaar_zip[[#This Row],[Datum]])</f>
        <v>3</v>
      </c>
      <c r="M906" s="101">
        <f>IF(ISNUMBER(jaar_zip[[#This Row],[etmaaltemperatuur]]),IF(jaar_zip[[#This Row],[etmaaltemperatuur]]&lt;stookgrens,stookgrens-jaar_zip[[#This Row],[etmaaltemperatuur]],0),"")</f>
        <v>10.5</v>
      </c>
      <c r="N906" s="101">
        <f>IF(ISNUMBER(jaar_zip[[#This Row],[graaddagen]]),IF(OR(MONTH(jaar_zip[[#This Row],[Datum]])=1,MONTH(jaar_zip[[#This Row],[Datum]])=2,MONTH(jaar_zip[[#This Row],[Datum]])=11,MONTH(jaar_zip[[#This Row],[Datum]])=12),1.1,IF(OR(MONTH(jaar_zip[[#This Row],[Datum]])=3,MONTH(jaar_zip[[#This Row],[Datum]])=10),1,0.8))*jaar_zip[[#This Row],[graaddagen]],"")</f>
        <v>10.5</v>
      </c>
      <c r="O906" s="101">
        <f>IF(ISNUMBER(jaar_zip[[#This Row],[etmaaltemperatuur]]),IF(jaar_zip[[#This Row],[etmaaltemperatuur]]&gt;stookgrens,jaar_zip[[#This Row],[etmaaltemperatuur]]-stookgrens,0),"")</f>
        <v>0</v>
      </c>
    </row>
    <row r="907" spans="1:15" x14ac:dyDescent="0.25">
      <c r="A907">
        <v>242</v>
      </c>
      <c r="B907">
        <v>20240324</v>
      </c>
      <c r="C907">
        <v>13.4</v>
      </c>
      <c r="D907">
        <v>7.3</v>
      </c>
      <c r="G907">
        <v>1001.7</v>
      </c>
      <c r="H907">
        <v>80</v>
      </c>
      <c r="I907" s="101" t="s">
        <v>15</v>
      </c>
      <c r="J907" s="1">
        <f>DATEVALUE(RIGHT(jaar_zip[[#This Row],[YYYYMMDD]],2)&amp;"-"&amp;MID(jaar_zip[[#This Row],[YYYYMMDD]],5,2)&amp;"-"&amp;LEFT(jaar_zip[[#This Row],[YYYYMMDD]],4))</f>
        <v>45375</v>
      </c>
      <c r="K907" s="101" t="str">
        <f>IF(AND(VALUE(MONTH(jaar_zip[[#This Row],[Datum]]))=1,VALUE(WEEKNUM(jaar_zip[[#This Row],[Datum]],21))&gt;51),RIGHT(YEAR(jaar_zip[[#This Row],[Datum]])-1,2),RIGHT(YEAR(jaar_zip[[#This Row],[Datum]]),2))&amp;"-"&amp; TEXT(WEEKNUM(jaar_zip[[#This Row],[Datum]],21),"00")</f>
        <v>24-12</v>
      </c>
      <c r="L907" s="101">
        <f>MONTH(jaar_zip[[#This Row],[Datum]])</f>
        <v>3</v>
      </c>
      <c r="M907" s="101">
        <f>IF(ISNUMBER(jaar_zip[[#This Row],[etmaaltemperatuur]]),IF(jaar_zip[[#This Row],[etmaaltemperatuur]]&lt;stookgrens,stookgrens-jaar_zip[[#This Row],[etmaaltemperatuur]],0),"")</f>
        <v>10.7</v>
      </c>
      <c r="N907" s="101">
        <f>IF(ISNUMBER(jaar_zip[[#This Row],[graaddagen]]),IF(OR(MONTH(jaar_zip[[#This Row],[Datum]])=1,MONTH(jaar_zip[[#This Row],[Datum]])=2,MONTH(jaar_zip[[#This Row],[Datum]])=11,MONTH(jaar_zip[[#This Row],[Datum]])=12),1.1,IF(OR(MONTH(jaar_zip[[#This Row],[Datum]])=3,MONTH(jaar_zip[[#This Row],[Datum]])=10),1,0.8))*jaar_zip[[#This Row],[graaddagen]],"")</f>
        <v>10.7</v>
      </c>
      <c r="O907" s="101">
        <f>IF(ISNUMBER(jaar_zip[[#This Row],[etmaaltemperatuur]]),IF(jaar_zip[[#This Row],[etmaaltemperatuur]]&gt;stookgrens,jaar_zip[[#This Row],[etmaaltemperatuur]]-stookgrens,0),"")</f>
        <v>0</v>
      </c>
    </row>
    <row r="908" spans="1:15" x14ac:dyDescent="0.25">
      <c r="A908">
        <v>242</v>
      </c>
      <c r="B908">
        <v>20240325</v>
      </c>
      <c r="C908">
        <v>5.8</v>
      </c>
      <c r="D908">
        <v>8.1</v>
      </c>
      <c r="G908">
        <v>1004</v>
      </c>
      <c r="H908">
        <v>71</v>
      </c>
      <c r="I908" s="101" t="s">
        <v>15</v>
      </c>
      <c r="J908" s="1">
        <f>DATEVALUE(RIGHT(jaar_zip[[#This Row],[YYYYMMDD]],2)&amp;"-"&amp;MID(jaar_zip[[#This Row],[YYYYMMDD]],5,2)&amp;"-"&amp;LEFT(jaar_zip[[#This Row],[YYYYMMDD]],4))</f>
        <v>45376</v>
      </c>
      <c r="K908" s="101" t="str">
        <f>IF(AND(VALUE(MONTH(jaar_zip[[#This Row],[Datum]]))=1,VALUE(WEEKNUM(jaar_zip[[#This Row],[Datum]],21))&gt;51),RIGHT(YEAR(jaar_zip[[#This Row],[Datum]])-1,2),RIGHT(YEAR(jaar_zip[[#This Row],[Datum]]),2))&amp;"-"&amp; TEXT(WEEKNUM(jaar_zip[[#This Row],[Datum]],21),"00")</f>
        <v>24-13</v>
      </c>
      <c r="L908" s="101">
        <f>MONTH(jaar_zip[[#This Row],[Datum]])</f>
        <v>3</v>
      </c>
      <c r="M908" s="101">
        <f>IF(ISNUMBER(jaar_zip[[#This Row],[etmaaltemperatuur]]),IF(jaar_zip[[#This Row],[etmaaltemperatuur]]&lt;stookgrens,stookgrens-jaar_zip[[#This Row],[etmaaltemperatuur]],0),"")</f>
        <v>9.9</v>
      </c>
      <c r="N908" s="101">
        <f>IF(ISNUMBER(jaar_zip[[#This Row],[graaddagen]]),IF(OR(MONTH(jaar_zip[[#This Row],[Datum]])=1,MONTH(jaar_zip[[#This Row],[Datum]])=2,MONTH(jaar_zip[[#This Row],[Datum]])=11,MONTH(jaar_zip[[#This Row],[Datum]])=12),1.1,IF(OR(MONTH(jaar_zip[[#This Row],[Datum]])=3,MONTH(jaar_zip[[#This Row],[Datum]])=10),1,0.8))*jaar_zip[[#This Row],[graaddagen]],"")</f>
        <v>9.9</v>
      </c>
      <c r="O908" s="101">
        <f>IF(ISNUMBER(jaar_zip[[#This Row],[etmaaltemperatuur]]),IF(jaar_zip[[#This Row],[etmaaltemperatuur]]&gt;stookgrens,jaar_zip[[#This Row],[etmaaltemperatuur]]-stookgrens,0),"")</f>
        <v>0</v>
      </c>
    </row>
    <row r="909" spans="1:15" x14ac:dyDescent="0.25">
      <c r="A909">
        <v>242</v>
      </c>
      <c r="B909">
        <v>20240326</v>
      </c>
      <c r="C909">
        <v>7</v>
      </c>
      <c r="D909">
        <v>8.4</v>
      </c>
      <c r="G909">
        <v>991.3</v>
      </c>
      <c r="H909">
        <v>73</v>
      </c>
      <c r="I909" s="101" t="s">
        <v>15</v>
      </c>
      <c r="J909" s="1">
        <f>DATEVALUE(RIGHT(jaar_zip[[#This Row],[YYYYMMDD]],2)&amp;"-"&amp;MID(jaar_zip[[#This Row],[YYYYMMDD]],5,2)&amp;"-"&amp;LEFT(jaar_zip[[#This Row],[YYYYMMDD]],4))</f>
        <v>45377</v>
      </c>
      <c r="K909" s="101" t="str">
        <f>IF(AND(VALUE(MONTH(jaar_zip[[#This Row],[Datum]]))=1,VALUE(WEEKNUM(jaar_zip[[#This Row],[Datum]],21))&gt;51),RIGHT(YEAR(jaar_zip[[#This Row],[Datum]])-1,2),RIGHT(YEAR(jaar_zip[[#This Row],[Datum]]),2))&amp;"-"&amp; TEXT(WEEKNUM(jaar_zip[[#This Row],[Datum]],21),"00")</f>
        <v>24-13</v>
      </c>
      <c r="L909" s="101">
        <f>MONTH(jaar_zip[[#This Row],[Datum]])</f>
        <v>3</v>
      </c>
      <c r="M909" s="101">
        <f>IF(ISNUMBER(jaar_zip[[#This Row],[etmaaltemperatuur]]),IF(jaar_zip[[#This Row],[etmaaltemperatuur]]&lt;stookgrens,stookgrens-jaar_zip[[#This Row],[etmaaltemperatuur]],0),"")</f>
        <v>9.6</v>
      </c>
      <c r="N909" s="101">
        <f>IF(ISNUMBER(jaar_zip[[#This Row],[graaddagen]]),IF(OR(MONTH(jaar_zip[[#This Row],[Datum]])=1,MONTH(jaar_zip[[#This Row],[Datum]])=2,MONTH(jaar_zip[[#This Row],[Datum]])=11,MONTH(jaar_zip[[#This Row],[Datum]])=12),1.1,IF(OR(MONTH(jaar_zip[[#This Row],[Datum]])=3,MONTH(jaar_zip[[#This Row],[Datum]])=10),1,0.8))*jaar_zip[[#This Row],[graaddagen]],"")</f>
        <v>9.6</v>
      </c>
      <c r="O909" s="101">
        <f>IF(ISNUMBER(jaar_zip[[#This Row],[etmaaltemperatuur]]),IF(jaar_zip[[#This Row],[etmaaltemperatuur]]&gt;stookgrens,jaar_zip[[#This Row],[etmaaltemperatuur]]-stookgrens,0),"")</f>
        <v>0</v>
      </c>
    </row>
    <row r="910" spans="1:15" x14ac:dyDescent="0.25">
      <c r="A910">
        <v>242</v>
      </c>
      <c r="B910">
        <v>20240327</v>
      </c>
      <c r="C910">
        <v>6.9</v>
      </c>
      <c r="D910">
        <v>9.3000000000000007</v>
      </c>
      <c r="G910">
        <v>985.3</v>
      </c>
      <c r="H910">
        <v>82</v>
      </c>
      <c r="I910" s="101" t="s">
        <v>15</v>
      </c>
      <c r="J910" s="1">
        <f>DATEVALUE(RIGHT(jaar_zip[[#This Row],[YYYYMMDD]],2)&amp;"-"&amp;MID(jaar_zip[[#This Row],[YYYYMMDD]],5,2)&amp;"-"&amp;LEFT(jaar_zip[[#This Row],[YYYYMMDD]],4))</f>
        <v>45378</v>
      </c>
      <c r="K910" s="101" t="str">
        <f>IF(AND(VALUE(MONTH(jaar_zip[[#This Row],[Datum]]))=1,VALUE(WEEKNUM(jaar_zip[[#This Row],[Datum]],21))&gt;51),RIGHT(YEAR(jaar_zip[[#This Row],[Datum]])-1,2),RIGHT(YEAR(jaar_zip[[#This Row],[Datum]]),2))&amp;"-"&amp; TEXT(WEEKNUM(jaar_zip[[#This Row],[Datum]],21),"00")</f>
        <v>24-13</v>
      </c>
      <c r="L910" s="101">
        <f>MONTH(jaar_zip[[#This Row],[Datum]])</f>
        <v>3</v>
      </c>
      <c r="M910" s="101">
        <f>IF(ISNUMBER(jaar_zip[[#This Row],[etmaaltemperatuur]]),IF(jaar_zip[[#This Row],[etmaaltemperatuur]]&lt;stookgrens,stookgrens-jaar_zip[[#This Row],[etmaaltemperatuur]],0),"")</f>
        <v>8.6999999999999993</v>
      </c>
      <c r="N910" s="101">
        <f>IF(ISNUMBER(jaar_zip[[#This Row],[graaddagen]]),IF(OR(MONTH(jaar_zip[[#This Row],[Datum]])=1,MONTH(jaar_zip[[#This Row],[Datum]])=2,MONTH(jaar_zip[[#This Row],[Datum]])=11,MONTH(jaar_zip[[#This Row],[Datum]])=12),1.1,IF(OR(MONTH(jaar_zip[[#This Row],[Datum]])=3,MONTH(jaar_zip[[#This Row],[Datum]])=10),1,0.8))*jaar_zip[[#This Row],[graaddagen]],"")</f>
        <v>8.6999999999999993</v>
      </c>
      <c r="O910" s="101">
        <f>IF(ISNUMBER(jaar_zip[[#This Row],[etmaaltemperatuur]]),IF(jaar_zip[[#This Row],[etmaaltemperatuur]]&gt;stookgrens,jaar_zip[[#This Row],[etmaaltemperatuur]]-stookgrens,0),"")</f>
        <v>0</v>
      </c>
    </row>
    <row r="911" spans="1:15" x14ac:dyDescent="0.25">
      <c r="A911">
        <v>242</v>
      </c>
      <c r="B911">
        <v>20240328</v>
      </c>
      <c r="C911">
        <v>9.1999999999999993</v>
      </c>
      <c r="D911">
        <v>9</v>
      </c>
      <c r="G911">
        <v>984.4</v>
      </c>
      <c r="H911">
        <v>77</v>
      </c>
      <c r="I911" s="101" t="s">
        <v>15</v>
      </c>
      <c r="J911" s="1">
        <f>DATEVALUE(RIGHT(jaar_zip[[#This Row],[YYYYMMDD]],2)&amp;"-"&amp;MID(jaar_zip[[#This Row],[YYYYMMDD]],5,2)&amp;"-"&amp;LEFT(jaar_zip[[#This Row],[YYYYMMDD]],4))</f>
        <v>45379</v>
      </c>
      <c r="K911" s="101" t="str">
        <f>IF(AND(VALUE(MONTH(jaar_zip[[#This Row],[Datum]]))=1,VALUE(WEEKNUM(jaar_zip[[#This Row],[Datum]],21))&gt;51),RIGHT(YEAR(jaar_zip[[#This Row],[Datum]])-1,2),RIGHT(YEAR(jaar_zip[[#This Row],[Datum]]),2))&amp;"-"&amp; TEXT(WEEKNUM(jaar_zip[[#This Row],[Datum]],21),"00")</f>
        <v>24-13</v>
      </c>
      <c r="L911" s="101">
        <f>MONTH(jaar_zip[[#This Row],[Datum]])</f>
        <v>3</v>
      </c>
      <c r="M911" s="101">
        <f>IF(ISNUMBER(jaar_zip[[#This Row],[etmaaltemperatuur]]),IF(jaar_zip[[#This Row],[etmaaltemperatuur]]&lt;stookgrens,stookgrens-jaar_zip[[#This Row],[etmaaltemperatuur]],0),"")</f>
        <v>9</v>
      </c>
      <c r="N911" s="101">
        <f>IF(ISNUMBER(jaar_zip[[#This Row],[graaddagen]]),IF(OR(MONTH(jaar_zip[[#This Row],[Datum]])=1,MONTH(jaar_zip[[#This Row],[Datum]])=2,MONTH(jaar_zip[[#This Row],[Datum]])=11,MONTH(jaar_zip[[#This Row],[Datum]])=12),1.1,IF(OR(MONTH(jaar_zip[[#This Row],[Datum]])=3,MONTH(jaar_zip[[#This Row],[Datum]])=10),1,0.8))*jaar_zip[[#This Row],[graaddagen]],"")</f>
        <v>9</v>
      </c>
      <c r="O911" s="101">
        <f>IF(ISNUMBER(jaar_zip[[#This Row],[etmaaltemperatuur]]),IF(jaar_zip[[#This Row],[etmaaltemperatuur]]&gt;stookgrens,jaar_zip[[#This Row],[etmaaltemperatuur]]-stookgrens,0),"")</f>
        <v>0</v>
      </c>
    </row>
    <row r="912" spans="1:15" x14ac:dyDescent="0.25">
      <c r="A912">
        <v>242</v>
      </c>
      <c r="B912">
        <v>20240329</v>
      </c>
      <c r="C912">
        <v>9.1999999999999993</v>
      </c>
      <c r="D912">
        <v>10.8</v>
      </c>
      <c r="G912">
        <v>991.4</v>
      </c>
      <c r="H912">
        <v>70</v>
      </c>
      <c r="I912" s="101" t="s">
        <v>15</v>
      </c>
      <c r="J912" s="1">
        <f>DATEVALUE(RIGHT(jaar_zip[[#This Row],[YYYYMMDD]],2)&amp;"-"&amp;MID(jaar_zip[[#This Row],[YYYYMMDD]],5,2)&amp;"-"&amp;LEFT(jaar_zip[[#This Row],[YYYYMMDD]],4))</f>
        <v>45380</v>
      </c>
      <c r="K912" s="101" t="str">
        <f>IF(AND(VALUE(MONTH(jaar_zip[[#This Row],[Datum]]))=1,VALUE(WEEKNUM(jaar_zip[[#This Row],[Datum]],21))&gt;51),RIGHT(YEAR(jaar_zip[[#This Row],[Datum]])-1,2),RIGHT(YEAR(jaar_zip[[#This Row],[Datum]]),2))&amp;"-"&amp; TEXT(WEEKNUM(jaar_zip[[#This Row],[Datum]],21),"00")</f>
        <v>24-13</v>
      </c>
      <c r="L912" s="101">
        <f>MONTH(jaar_zip[[#This Row],[Datum]])</f>
        <v>3</v>
      </c>
      <c r="M912" s="101">
        <f>IF(ISNUMBER(jaar_zip[[#This Row],[etmaaltemperatuur]]),IF(jaar_zip[[#This Row],[etmaaltemperatuur]]&lt;stookgrens,stookgrens-jaar_zip[[#This Row],[etmaaltemperatuur]],0),"")</f>
        <v>7.1999999999999993</v>
      </c>
      <c r="N912" s="101">
        <f>IF(ISNUMBER(jaar_zip[[#This Row],[graaddagen]]),IF(OR(MONTH(jaar_zip[[#This Row],[Datum]])=1,MONTH(jaar_zip[[#This Row],[Datum]])=2,MONTH(jaar_zip[[#This Row],[Datum]])=11,MONTH(jaar_zip[[#This Row],[Datum]])=12),1.1,IF(OR(MONTH(jaar_zip[[#This Row],[Datum]])=3,MONTH(jaar_zip[[#This Row],[Datum]])=10),1,0.8))*jaar_zip[[#This Row],[graaddagen]],"")</f>
        <v>7.1999999999999993</v>
      </c>
      <c r="O912" s="101">
        <f>IF(ISNUMBER(jaar_zip[[#This Row],[etmaaltemperatuur]]),IF(jaar_zip[[#This Row],[etmaaltemperatuur]]&gt;stookgrens,jaar_zip[[#This Row],[etmaaltemperatuur]]-stookgrens,0),"")</f>
        <v>0</v>
      </c>
    </row>
    <row r="913" spans="1:15" x14ac:dyDescent="0.25">
      <c r="A913">
        <v>242</v>
      </c>
      <c r="B913">
        <v>20240330</v>
      </c>
      <c r="C913">
        <v>4.0999999999999996</v>
      </c>
      <c r="D913">
        <v>8.8000000000000007</v>
      </c>
      <c r="G913">
        <v>997</v>
      </c>
      <c r="H913">
        <v>93</v>
      </c>
      <c r="I913" s="101" t="s">
        <v>15</v>
      </c>
      <c r="J913" s="1">
        <f>DATEVALUE(RIGHT(jaar_zip[[#This Row],[YYYYMMDD]],2)&amp;"-"&amp;MID(jaar_zip[[#This Row],[YYYYMMDD]],5,2)&amp;"-"&amp;LEFT(jaar_zip[[#This Row],[YYYYMMDD]],4))</f>
        <v>45381</v>
      </c>
      <c r="K913" s="101" t="str">
        <f>IF(AND(VALUE(MONTH(jaar_zip[[#This Row],[Datum]]))=1,VALUE(WEEKNUM(jaar_zip[[#This Row],[Datum]],21))&gt;51),RIGHT(YEAR(jaar_zip[[#This Row],[Datum]])-1,2),RIGHT(YEAR(jaar_zip[[#This Row],[Datum]]),2))&amp;"-"&amp; TEXT(WEEKNUM(jaar_zip[[#This Row],[Datum]],21),"00")</f>
        <v>24-13</v>
      </c>
      <c r="L913" s="101">
        <f>MONTH(jaar_zip[[#This Row],[Datum]])</f>
        <v>3</v>
      </c>
      <c r="M913" s="101">
        <f>IF(ISNUMBER(jaar_zip[[#This Row],[etmaaltemperatuur]]),IF(jaar_zip[[#This Row],[etmaaltemperatuur]]&lt;stookgrens,stookgrens-jaar_zip[[#This Row],[etmaaltemperatuur]],0),"")</f>
        <v>9.1999999999999993</v>
      </c>
      <c r="N913" s="101">
        <f>IF(ISNUMBER(jaar_zip[[#This Row],[graaddagen]]),IF(OR(MONTH(jaar_zip[[#This Row],[Datum]])=1,MONTH(jaar_zip[[#This Row],[Datum]])=2,MONTH(jaar_zip[[#This Row],[Datum]])=11,MONTH(jaar_zip[[#This Row],[Datum]])=12),1.1,IF(OR(MONTH(jaar_zip[[#This Row],[Datum]])=3,MONTH(jaar_zip[[#This Row],[Datum]])=10),1,0.8))*jaar_zip[[#This Row],[graaddagen]],"")</f>
        <v>9.1999999999999993</v>
      </c>
      <c r="O913" s="101">
        <f>IF(ISNUMBER(jaar_zip[[#This Row],[etmaaltemperatuur]]),IF(jaar_zip[[#This Row],[etmaaltemperatuur]]&gt;stookgrens,jaar_zip[[#This Row],[etmaaltemperatuur]]-stookgrens,0),"")</f>
        <v>0</v>
      </c>
    </row>
    <row r="914" spans="1:15" x14ac:dyDescent="0.25">
      <c r="A914">
        <v>242</v>
      </c>
      <c r="B914">
        <v>20240331</v>
      </c>
      <c r="C914">
        <v>7.5</v>
      </c>
      <c r="D914">
        <v>8.9</v>
      </c>
      <c r="G914">
        <v>997.5</v>
      </c>
      <c r="H914">
        <v>91</v>
      </c>
      <c r="I914" s="101" t="s">
        <v>15</v>
      </c>
      <c r="J914" s="1">
        <f>DATEVALUE(RIGHT(jaar_zip[[#This Row],[YYYYMMDD]],2)&amp;"-"&amp;MID(jaar_zip[[#This Row],[YYYYMMDD]],5,2)&amp;"-"&amp;LEFT(jaar_zip[[#This Row],[YYYYMMDD]],4))</f>
        <v>45382</v>
      </c>
      <c r="K914" s="101" t="str">
        <f>IF(AND(VALUE(MONTH(jaar_zip[[#This Row],[Datum]]))=1,VALUE(WEEKNUM(jaar_zip[[#This Row],[Datum]],21))&gt;51),RIGHT(YEAR(jaar_zip[[#This Row],[Datum]])-1,2),RIGHT(YEAR(jaar_zip[[#This Row],[Datum]]),2))&amp;"-"&amp; TEXT(WEEKNUM(jaar_zip[[#This Row],[Datum]],21),"00")</f>
        <v>24-13</v>
      </c>
      <c r="L914" s="101">
        <f>MONTH(jaar_zip[[#This Row],[Datum]])</f>
        <v>3</v>
      </c>
      <c r="M914" s="101">
        <f>IF(ISNUMBER(jaar_zip[[#This Row],[etmaaltemperatuur]]),IF(jaar_zip[[#This Row],[etmaaltemperatuur]]&lt;stookgrens,stookgrens-jaar_zip[[#This Row],[etmaaltemperatuur]],0),"")</f>
        <v>9.1</v>
      </c>
      <c r="N914" s="101">
        <f>IF(ISNUMBER(jaar_zip[[#This Row],[graaddagen]]),IF(OR(MONTH(jaar_zip[[#This Row],[Datum]])=1,MONTH(jaar_zip[[#This Row],[Datum]])=2,MONTH(jaar_zip[[#This Row],[Datum]])=11,MONTH(jaar_zip[[#This Row],[Datum]])=12),1.1,IF(OR(MONTH(jaar_zip[[#This Row],[Datum]])=3,MONTH(jaar_zip[[#This Row],[Datum]])=10),1,0.8))*jaar_zip[[#This Row],[graaddagen]],"")</f>
        <v>9.1</v>
      </c>
      <c r="O914" s="101">
        <f>IF(ISNUMBER(jaar_zip[[#This Row],[etmaaltemperatuur]]),IF(jaar_zip[[#This Row],[etmaaltemperatuur]]&gt;stookgrens,jaar_zip[[#This Row],[etmaaltemperatuur]]-stookgrens,0),"")</f>
        <v>0</v>
      </c>
    </row>
    <row r="915" spans="1:15" x14ac:dyDescent="0.25">
      <c r="A915">
        <v>242</v>
      </c>
      <c r="B915">
        <v>20240401</v>
      </c>
      <c r="C915">
        <v>6.8</v>
      </c>
      <c r="D915">
        <v>9.5</v>
      </c>
      <c r="G915">
        <v>995.4</v>
      </c>
      <c r="H915">
        <v>90</v>
      </c>
      <c r="I915" s="101" t="s">
        <v>15</v>
      </c>
      <c r="J915" s="1">
        <f>DATEVALUE(RIGHT(jaar_zip[[#This Row],[YYYYMMDD]],2)&amp;"-"&amp;MID(jaar_zip[[#This Row],[YYYYMMDD]],5,2)&amp;"-"&amp;LEFT(jaar_zip[[#This Row],[YYYYMMDD]],4))</f>
        <v>45383</v>
      </c>
      <c r="K915" s="101" t="str">
        <f>IF(AND(VALUE(MONTH(jaar_zip[[#This Row],[Datum]]))=1,VALUE(WEEKNUM(jaar_zip[[#This Row],[Datum]],21))&gt;51),RIGHT(YEAR(jaar_zip[[#This Row],[Datum]])-1,2),RIGHT(YEAR(jaar_zip[[#This Row],[Datum]]),2))&amp;"-"&amp; TEXT(WEEKNUM(jaar_zip[[#This Row],[Datum]],21),"00")</f>
        <v>24-14</v>
      </c>
      <c r="L915" s="101">
        <f>MONTH(jaar_zip[[#This Row],[Datum]])</f>
        <v>4</v>
      </c>
      <c r="M915" s="101">
        <f>IF(ISNUMBER(jaar_zip[[#This Row],[etmaaltemperatuur]]),IF(jaar_zip[[#This Row],[etmaaltemperatuur]]&lt;stookgrens,stookgrens-jaar_zip[[#This Row],[etmaaltemperatuur]],0),"")</f>
        <v>8.5</v>
      </c>
      <c r="N915" s="101">
        <f>IF(ISNUMBER(jaar_zip[[#This Row],[graaddagen]]),IF(OR(MONTH(jaar_zip[[#This Row],[Datum]])=1,MONTH(jaar_zip[[#This Row],[Datum]])=2,MONTH(jaar_zip[[#This Row],[Datum]])=11,MONTH(jaar_zip[[#This Row],[Datum]])=12),1.1,IF(OR(MONTH(jaar_zip[[#This Row],[Datum]])=3,MONTH(jaar_zip[[#This Row],[Datum]])=10),1,0.8))*jaar_zip[[#This Row],[graaddagen]],"")</f>
        <v>6.8000000000000007</v>
      </c>
      <c r="O915" s="101">
        <f>IF(ISNUMBER(jaar_zip[[#This Row],[etmaaltemperatuur]]),IF(jaar_zip[[#This Row],[etmaaltemperatuur]]&gt;stookgrens,jaar_zip[[#This Row],[etmaaltemperatuur]]-stookgrens,0),"")</f>
        <v>0</v>
      </c>
    </row>
    <row r="916" spans="1:15" x14ac:dyDescent="0.25">
      <c r="A916">
        <v>242</v>
      </c>
      <c r="B916">
        <v>20240402</v>
      </c>
      <c r="C916">
        <v>7.8</v>
      </c>
      <c r="D916">
        <v>9.8000000000000007</v>
      </c>
      <c r="G916">
        <v>1003.3</v>
      </c>
      <c r="H916">
        <v>88</v>
      </c>
      <c r="I916" s="101" t="s">
        <v>15</v>
      </c>
      <c r="J916" s="1">
        <f>DATEVALUE(RIGHT(jaar_zip[[#This Row],[YYYYMMDD]],2)&amp;"-"&amp;MID(jaar_zip[[#This Row],[YYYYMMDD]],5,2)&amp;"-"&amp;LEFT(jaar_zip[[#This Row],[YYYYMMDD]],4))</f>
        <v>45384</v>
      </c>
      <c r="K916" s="101" t="str">
        <f>IF(AND(VALUE(MONTH(jaar_zip[[#This Row],[Datum]]))=1,VALUE(WEEKNUM(jaar_zip[[#This Row],[Datum]],21))&gt;51),RIGHT(YEAR(jaar_zip[[#This Row],[Datum]])-1,2),RIGHT(YEAR(jaar_zip[[#This Row],[Datum]]),2))&amp;"-"&amp; TEXT(WEEKNUM(jaar_zip[[#This Row],[Datum]],21),"00")</f>
        <v>24-14</v>
      </c>
      <c r="L916" s="101">
        <f>MONTH(jaar_zip[[#This Row],[Datum]])</f>
        <v>4</v>
      </c>
      <c r="M916" s="101">
        <f>IF(ISNUMBER(jaar_zip[[#This Row],[etmaaltemperatuur]]),IF(jaar_zip[[#This Row],[etmaaltemperatuur]]&lt;stookgrens,stookgrens-jaar_zip[[#This Row],[etmaaltemperatuur]],0),"")</f>
        <v>8.1999999999999993</v>
      </c>
      <c r="N916" s="101">
        <f>IF(ISNUMBER(jaar_zip[[#This Row],[graaddagen]]),IF(OR(MONTH(jaar_zip[[#This Row],[Datum]])=1,MONTH(jaar_zip[[#This Row],[Datum]])=2,MONTH(jaar_zip[[#This Row],[Datum]])=11,MONTH(jaar_zip[[#This Row],[Datum]])=12),1.1,IF(OR(MONTH(jaar_zip[[#This Row],[Datum]])=3,MONTH(jaar_zip[[#This Row],[Datum]])=10),1,0.8))*jaar_zip[[#This Row],[graaddagen]],"")</f>
        <v>6.56</v>
      </c>
      <c r="O916" s="101">
        <f>IF(ISNUMBER(jaar_zip[[#This Row],[etmaaltemperatuur]]),IF(jaar_zip[[#This Row],[etmaaltemperatuur]]&gt;stookgrens,jaar_zip[[#This Row],[etmaaltemperatuur]]-stookgrens,0),"")</f>
        <v>0</v>
      </c>
    </row>
    <row r="917" spans="1:15" x14ac:dyDescent="0.25">
      <c r="A917">
        <v>242</v>
      </c>
      <c r="B917">
        <v>20240403</v>
      </c>
      <c r="C917">
        <v>7.5</v>
      </c>
      <c r="D917">
        <v>10.199999999999999</v>
      </c>
      <c r="G917">
        <v>1001.9</v>
      </c>
      <c r="H917">
        <v>93</v>
      </c>
      <c r="I917" s="101" t="s">
        <v>15</v>
      </c>
      <c r="J917" s="1">
        <f>DATEVALUE(RIGHT(jaar_zip[[#This Row],[YYYYMMDD]],2)&amp;"-"&amp;MID(jaar_zip[[#This Row],[YYYYMMDD]],5,2)&amp;"-"&amp;LEFT(jaar_zip[[#This Row],[YYYYMMDD]],4))</f>
        <v>45385</v>
      </c>
      <c r="K917" s="101" t="str">
        <f>IF(AND(VALUE(MONTH(jaar_zip[[#This Row],[Datum]]))=1,VALUE(WEEKNUM(jaar_zip[[#This Row],[Datum]],21))&gt;51),RIGHT(YEAR(jaar_zip[[#This Row],[Datum]])-1,2),RIGHT(YEAR(jaar_zip[[#This Row],[Datum]]),2))&amp;"-"&amp; TEXT(WEEKNUM(jaar_zip[[#This Row],[Datum]],21),"00")</f>
        <v>24-14</v>
      </c>
      <c r="L917" s="101">
        <f>MONTH(jaar_zip[[#This Row],[Datum]])</f>
        <v>4</v>
      </c>
      <c r="M917" s="101">
        <f>IF(ISNUMBER(jaar_zip[[#This Row],[etmaaltemperatuur]]),IF(jaar_zip[[#This Row],[etmaaltemperatuur]]&lt;stookgrens,stookgrens-jaar_zip[[#This Row],[etmaaltemperatuur]],0),"")</f>
        <v>7.8000000000000007</v>
      </c>
      <c r="N917" s="101">
        <f>IF(ISNUMBER(jaar_zip[[#This Row],[graaddagen]]),IF(OR(MONTH(jaar_zip[[#This Row],[Datum]])=1,MONTH(jaar_zip[[#This Row],[Datum]])=2,MONTH(jaar_zip[[#This Row],[Datum]])=11,MONTH(jaar_zip[[#This Row],[Datum]])=12),1.1,IF(OR(MONTH(jaar_zip[[#This Row],[Datum]])=3,MONTH(jaar_zip[[#This Row],[Datum]])=10),1,0.8))*jaar_zip[[#This Row],[graaddagen]],"")</f>
        <v>6.2400000000000011</v>
      </c>
      <c r="O917" s="101">
        <f>IF(ISNUMBER(jaar_zip[[#This Row],[etmaaltemperatuur]]),IF(jaar_zip[[#This Row],[etmaaltemperatuur]]&gt;stookgrens,jaar_zip[[#This Row],[etmaaltemperatuur]]-stookgrens,0),"")</f>
        <v>0</v>
      </c>
    </row>
    <row r="918" spans="1:15" x14ac:dyDescent="0.25">
      <c r="A918">
        <v>242</v>
      </c>
      <c r="B918">
        <v>20240404</v>
      </c>
      <c r="C918">
        <v>7.4</v>
      </c>
      <c r="D918">
        <v>9.6999999999999993</v>
      </c>
      <c r="G918">
        <v>1002.8</v>
      </c>
      <c r="H918">
        <v>93</v>
      </c>
      <c r="I918" s="101" t="s">
        <v>15</v>
      </c>
      <c r="J918" s="1">
        <f>DATEVALUE(RIGHT(jaar_zip[[#This Row],[YYYYMMDD]],2)&amp;"-"&amp;MID(jaar_zip[[#This Row],[YYYYMMDD]],5,2)&amp;"-"&amp;LEFT(jaar_zip[[#This Row],[YYYYMMDD]],4))</f>
        <v>45386</v>
      </c>
      <c r="K918" s="101" t="str">
        <f>IF(AND(VALUE(MONTH(jaar_zip[[#This Row],[Datum]]))=1,VALUE(WEEKNUM(jaar_zip[[#This Row],[Datum]],21))&gt;51),RIGHT(YEAR(jaar_zip[[#This Row],[Datum]])-1,2),RIGHT(YEAR(jaar_zip[[#This Row],[Datum]]),2))&amp;"-"&amp; TEXT(WEEKNUM(jaar_zip[[#This Row],[Datum]],21),"00")</f>
        <v>24-14</v>
      </c>
      <c r="L918" s="101">
        <f>MONTH(jaar_zip[[#This Row],[Datum]])</f>
        <v>4</v>
      </c>
      <c r="M918" s="101">
        <f>IF(ISNUMBER(jaar_zip[[#This Row],[etmaaltemperatuur]]),IF(jaar_zip[[#This Row],[etmaaltemperatuur]]&lt;stookgrens,stookgrens-jaar_zip[[#This Row],[etmaaltemperatuur]],0),"")</f>
        <v>8.3000000000000007</v>
      </c>
      <c r="N918" s="101">
        <f>IF(ISNUMBER(jaar_zip[[#This Row],[graaddagen]]),IF(OR(MONTH(jaar_zip[[#This Row],[Datum]])=1,MONTH(jaar_zip[[#This Row],[Datum]])=2,MONTH(jaar_zip[[#This Row],[Datum]])=11,MONTH(jaar_zip[[#This Row],[Datum]])=12),1.1,IF(OR(MONTH(jaar_zip[[#This Row],[Datum]])=3,MONTH(jaar_zip[[#This Row],[Datum]])=10),1,0.8))*jaar_zip[[#This Row],[graaddagen]],"")</f>
        <v>6.6400000000000006</v>
      </c>
      <c r="O918" s="101">
        <f>IF(ISNUMBER(jaar_zip[[#This Row],[etmaaltemperatuur]]),IF(jaar_zip[[#This Row],[etmaaltemperatuur]]&gt;stookgrens,jaar_zip[[#This Row],[etmaaltemperatuur]]-stookgrens,0),"")</f>
        <v>0</v>
      </c>
    </row>
    <row r="919" spans="1:15" x14ac:dyDescent="0.25">
      <c r="A919">
        <v>242</v>
      </c>
      <c r="B919">
        <v>20240405</v>
      </c>
      <c r="C919">
        <v>11.3</v>
      </c>
      <c r="D919">
        <v>11.8</v>
      </c>
      <c r="G919">
        <v>1005.6</v>
      </c>
      <c r="H919">
        <v>88</v>
      </c>
      <c r="I919" s="101" t="s">
        <v>15</v>
      </c>
      <c r="J919" s="1">
        <f>DATEVALUE(RIGHT(jaar_zip[[#This Row],[YYYYMMDD]],2)&amp;"-"&amp;MID(jaar_zip[[#This Row],[YYYYMMDD]],5,2)&amp;"-"&amp;LEFT(jaar_zip[[#This Row],[YYYYMMDD]],4))</f>
        <v>45387</v>
      </c>
      <c r="K919" s="101" t="str">
        <f>IF(AND(VALUE(MONTH(jaar_zip[[#This Row],[Datum]]))=1,VALUE(WEEKNUM(jaar_zip[[#This Row],[Datum]],21))&gt;51),RIGHT(YEAR(jaar_zip[[#This Row],[Datum]])-1,2),RIGHT(YEAR(jaar_zip[[#This Row],[Datum]]),2))&amp;"-"&amp; TEXT(WEEKNUM(jaar_zip[[#This Row],[Datum]],21),"00")</f>
        <v>24-14</v>
      </c>
      <c r="L919" s="101">
        <f>MONTH(jaar_zip[[#This Row],[Datum]])</f>
        <v>4</v>
      </c>
      <c r="M919" s="101">
        <f>IF(ISNUMBER(jaar_zip[[#This Row],[etmaaltemperatuur]]),IF(jaar_zip[[#This Row],[etmaaltemperatuur]]&lt;stookgrens,stookgrens-jaar_zip[[#This Row],[etmaaltemperatuur]],0),"")</f>
        <v>6.1999999999999993</v>
      </c>
      <c r="N919" s="101">
        <f>IF(ISNUMBER(jaar_zip[[#This Row],[graaddagen]]),IF(OR(MONTH(jaar_zip[[#This Row],[Datum]])=1,MONTH(jaar_zip[[#This Row],[Datum]])=2,MONTH(jaar_zip[[#This Row],[Datum]])=11,MONTH(jaar_zip[[#This Row],[Datum]])=12),1.1,IF(OR(MONTH(jaar_zip[[#This Row],[Datum]])=3,MONTH(jaar_zip[[#This Row],[Datum]])=10),1,0.8))*jaar_zip[[#This Row],[graaddagen]],"")</f>
        <v>4.96</v>
      </c>
      <c r="O919" s="101">
        <f>IF(ISNUMBER(jaar_zip[[#This Row],[etmaaltemperatuur]]),IF(jaar_zip[[#This Row],[etmaaltemperatuur]]&gt;stookgrens,jaar_zip[[#This Row],[etmaaltemperatuur]]-stookgrens,0),"")</f>
        <v>0</v>
      </c>
    </row>
    <row r="920" spans="1:15" x14ac:dyDescent="0.25">
      <c r="A920">
        <v>242</v>
      </c>
      <c r="B920">
        <v>20240406</v>
      </c>
      <c r="C920">
        <v>9</v>
      </c>
      <c r="D920">
        <v>15.4</v>
      </c>
      <c r="G920">
        <v>1006.8</v>
      </c>
      <c r="H920">
        <v>72</v>
      </c>
      <c r="I920" s="101" t="s">
        <v>15</v>
      </c>
      <c r="J920" s="1">
        <f>DATEVALUE(RIGHT(jaar_zip[[#This Row],[YYYYMMDD]],2)&amp;"-"&amp;MID(jaar_zip[[#This Row],[YYYYMMDD]],5,2)&amp;"-"&amp;LEFT(jaar_zip[[#This Row],[YYYYMMDD]],4))</f>
        <v>45388</v>
      </c>
      <c r="K920" s="101" t="str">
        <f>IF(AND(VALUE(MONTH(jaar_zip[[#This Row],[Datum]]))=1,VALUE(WEEKNUM(jaar_zip[[#This Row],[Datum]],21))&gt;51),RIGHT(YEAR(jaar_zip[[#This Row],[Datum]])-1,2),RIGHT(YEAR(jaar_zip[[#This Row],[Datum]]),2))&amp;"-"&amp; TEXT(WEEKNUM(jaar_zip[[#This Row],[Datum]],21),"00")</f>
        <v>24-14</v>
      </c>
      <c r="L920" s="101">
        <f>MONTH(jaar_zip[[#This Row],[Datum]])</f>
        <v>4</v>
      </c>
      <c r="M920" s="101">
        <f>IF(ISNUMBER(jaar_zip[[#This Row],[etmaaltemperatuur]]),IF(jaar_zip[[#This Row],[etmaaltemperatuur]]&lt;stookgrens,stookgrens-jaar_zip[[#This Row],[etmaaltemperatuur]],0),"")</f>
        <v>2.5999999999999996</v>
      </c>
      <c r="N920" s="101">
        <f>IF(ISNUMBER(jaar_zip[[#This Row],[graaddagen]]),IF(OR(MONTH(jaar_zip[[#This Row],[Datum]])=1,MONTH(jaar_zip[[#This Row],[Datum]])=2,MONTH(jaar_zip[[#This Row],[Datum]])=11,MONTH(jaar_zip[[#This Row],[Datum]])=12),1.1,IF(OR(MONTH(jaar_zip[[#This Row],[Datum]])=3,MONTH(jaar_zip[[#This Row],[Datum]])=10),1,0.8))*jaar_zip[[#This Row],[graaddagen]],"")</f>
        <v>2.0799999999999996</v>
      </c>
      <c r="O920" s="101">
        <f>IF(ISNUMBER(jaar_zip[[#This Row],[etmaaltemperatuur]]),IF(jaar_zip[[#This Row],[etmaaltemperatuur]]&gt;stookgrens,jaar_zip[[#This Row],[etmaaltemperatuur]]-stookgrens,0),"")</f>
        <v>0</v>
      </c>
    </row>
    <row r="921" spans="1:15" x14ac:dyDescent="0.25">
      <c r="A921">
        <v>242</v>
      </c>
      <c r="B921">
        <v>20240407</v>
      </c>
      <c r="C921">
        <v>11.8</v>
      </c>
      <c r="D921">
        <v>13.2</v>
      </c>
      <c r="G921">
        <v>1010</v>
      </c>
      <c r="H921">
        <v>72</v>
      </c>
      <c r="I921" s="101" t="s">
        <v>15</v>
      </c>
      <c r="J921" s="1">
        <f>DATEVALUE(RIGHT(jaar_zip[[#This Row],[YYYYMMDD]],2)&amp;"-"&amp;MID(jaar_zip[[#This Row],[YYYYMMDD]],5,2)&amp;"-"&amp;LEFT(jaar_zip[[#This Row],[YYYYMMDD]],4))</f>
        <v>45389</v>
      </c>
      <c r="K921" s="101" t="str">
        <f>IF(AND(VALUE(MONTH(jaar_zip[[#This Row],[Datum]]))=1,VALUE(WEEKNUM(jaar_zip[[#This Row],[Datum]],21))&gt;51),RIGHT(YEAR(jaar_zip[[#This Row],[Datum]])-1,2),RIGHT(YEAR(jaar_zip[[#This Row],[Datum]]),2))&amp;"-"&amp; TEXT(WEEKNUM(jaar_zip[[#This Row],[Datum]],21),"00")</f>
        <v>24-14</v>
      </c>
      <c r="L921" s="101">
        <f>MONTH(jaar_zip[[#This Row],[Datum]])</f>
        <v>4</v>
      </c>
      <c r="M921" s="101">
        <f>IF(ISNUMBER(jaar_zip[[#This Row],[etmaaltemperatuur]]),IF(jaar_zip[[#This Row],[etmaaltemperatuur]]&lt;stookgrens,stookgrens-jaar_zip[[#This Row],[etmaaltemperatuur]],0),"")</f>
        <v>4.8000000000000007</v>
      </c>
      <c r="N921" s="101">
        <f>IF(ISNUMBER(jaar_zip[[#This Row],[graaddagen]]),IF(OR(MONTH(jaar_zip[[#This Row],[Datum]])=1,MONTH(jaar_zip[[#This Row],[Datum]])=2,MONTH(jaar_zip[[#This Row],[Datum]])=11,MONTH(jaar_zip[[#This Row],[Datum]])=12),1.1,IF(OR(MONTH(jaar_zip[[#This Row],[Datum]])=3,MONTH(jaar_zip[[#This Row],[Datum]])=10),1,0.8))*jaar_zip[[#This Row],[graaddagen]],"")</f>
        <v>3.8400000000000007</v>
      </c>
      <c r="O921" s="101">
        <f>IF(ISNUMBER(jaar_zip[[#This Row],[etmaaltemperatuur]]),IF(jaar_zip[[#This Row],[etmaaltemperatuur]]&gt;stookgrens,jaar_zip[[#This Row],[etmaaltemperatuur]]-stookgrens,0),"")</f>
        <v>0</v>
      </c>
    </row>
    <row r="922" spans="1:15" x14ac:dyDescent="0.25">
      <c r="A922">
        <v>242</v>
      </c>
      <c r="B922">
        <v>20240408</v>
      </c>
      <c r="C922">
        <v>5</v>
      </c>
      <c r="D922">
        <v>13.2</v>
      </c>
      <c r="G922">
        <v>1007.4</v>
      </c>
      <c r="H922">
        <v>81</v>
      </c>
      <c r="I922" s="101" t="s">
        <v>15</v>
      </c>
      <c r="J922" s="1">
        <f>DATEVALUE(RIGHT(jaar_zip[[#This Row],[YYYYMMDD]],2)&amp;"-"&amp;MID(jaar_zip[[#This Row],[YYYYMMDD]],5,2)&amp;"-"&amp;LEFT(jaar_zip[[#This Row],[YYYYMMDD]],4))</f>
        <v>45390</v>
      </c>
      <c r="K922" s="101" t="str">
        <f>IF(AND(VALUE(MONTH(jaar_zip[[#This Row],[Datum]]))=1,VALUE(WEEKNUM(jaar_zip[[#This Row],[Datum]],21))&gt;51),RIGHT(YEAR(jaar_zip[[#This Row],[Datum]])-1,2),RIGHT(YEAR(jaar_zip[[#This Row],[Datum]]),2))&amp;"-"&amp; TEXT(WEEKNUM(jaar_zip[[#This Row],[Datum]],21),"00")</f>
        <v>24-15</v>
      </c>
      <c r="L922" s="101">
        <f>MONTH(jaar_zip[[#This Row],[Datum]])</f>
        <v>4</v>
      </c>
      <c r="M922" s="101">
        <f>IF(ISNUMBER(jaar_zip[[#This Row],[etmaaltemperatuur]]),IF(jaar_zip[[#This Row],[etmaaltemperatuur]]&lt;stookgrens,stookgrens-jaar_zip[[#This Row],[etmaaltemperatuur]],0),"")</f>
        <v>4.8000000000000007</v>
      </c>
      <c r="N922" s="101">
        <f>IF(ISNUMBER(jaar_zip[[#This Row],[graaddagen]]),IF(OR(MONTH(jaar_zip[[#This Row],[Datum]])=1,MONTH(jaar_zip[[#This Row],[Datum]])=2,MONTH(jaar_zip[[#This Row],[Datum]])=11,MONTH(jaar_zip[[#This Row],[Datum]])=12),1.1,IF(OR(MONTH(jaar_zip[[#This Row],[Datum]])=3,MONTH(jaar_zip[[#This Row],[Datum]])=10),1,0.8))*jaar_zip[[#This Row],[graaddagen]],"")</f>
        <v>3.8400000000000007</v>
      </c>
      <c r="O922" s="101">
        <f>IF(ISNUMBER(jaar_zip[[#This Row],[etmaaltemperatuur]]),IF(jaar_zip[[#This Row],[etmaaltemperatuur]]&gt;stookgrens,jaar_zip[[#This Row],[etmaaltemperatuur]]-stookgrens,0),"")</f>
        <v>0</v>
      </c>
    </row>
    <row r="923" spans="1:15" x14ac:dyDescent="0.25">
      <c r="A923">
        <v>242</v>
      </c>
      <c r="B923">
        <v>20240409</v>
      </c>
      <c r="C923">
        <v>13.5</v>
      </c>
      <c r="D923">
        <v>10.6</v>
      </c>
      <c r="G923">
        <v>1006.6</v>
      </c>
      <c r="H923">
        <v>80</v>
      </c>
      <c r="I923" s="101" t="s">
        <v>15</v>
      </c>
      <c r="J923" s="1">
        <f>DATEVALUE(RIGHT(jaar_zip[[#This Row],[YYYYMMDD]],2)&amp;"-"&amp;MID(jaar_zip[[#This Row],[YYYYMMDD]],5,2)&amp;"-"&amp;LEFT(jaar_zip[[#This Row],[YYYYMMDD]],4))</f>
        <v>45391</v>
      </c>
      <c r="K923" s="101" t="str">
        <f>IF(AND(VALUE(MONTH(jaar_zip[[#This Row],[Datum]]))=1,VALUE(WEEKNUM(jaar_zip[[#This Row],[Datum]],21))&gt;51),RIGHT(YEAR(jaar_zip[[#This Row],[Datum]])-1,2),RIGHT(YEAR(jaar_zip[[#This Row],[Datum]]),2))&amp;"-"&amp; TEXT(WEEKNUM(jaar_zip[[#This Row],[Datum]],21),"00")</f>
        <v>24-15</v>
      </c>
      <c r="L923" s="101">
        <f>MONTH(jaar_zip[[#This Row],[Datum]])</f>
        <v>4</v>
      </c>
      <c r="M923" s="101">
        <f>IF(ISNUMBER(jaar_zip[[#This Row],[etmaaltemperatuur]]),IF(jaar_zip[[#This Row],[etmaaltemperatuur]]&lt;stookgrens,stookgrens-jaar_zip[[#This Row],[etmaaltemperatuur]],0),"")</f>
        <v>7.4</v>
      </c>
      <c r="N923" s="101">
        <f>IF(ISNUMBER(jaar_zip[[#This Row],[graaddagen]]),IF(OR(MONTH(jaar_zip[[#This Row],[Datum]])=1,MONTH(jaar_zip[[#This Row],[Datum]])=2,MONTH(jaar_zip[[#This Row],[Datum]])=11,MONTH(jaar_zip[[#This Row],[Datum]])=12),1.1,IF(OR(MONTH(jaar_zip[[#This Row],[Datum]])=3,MONTH(jaar_zip[[#This Row],[Datum]])=10),1,0.8))*jaar_zip[[#This Row],[graaddagen]],"")</f>
        <v>5.9200000000000008</v>
      </c>
      <c r="O923" s="101">
        <f>IF(ISNUMBER(jaar_zip[[#This Row],[etmaaltemperatuur]]),IF(jaar_zip[[#This Row],[etmaaltemperatuur]]&gt;stookgrens,jaar_zip[[#This Row],[etmaaltemperatuur]]-stookgrens,0),"")</f>
        <v>0</v>
      </c>
    </row>
    <row r="924" spans="1:15" x14ac:dyDescent="0.25">
      <c r="A924">
        <v>242</v>
      </c>
      <c r="B924">
        <v>20240410</v>
      </c>
      <c r="C924">
        <v>9.8000000000000007</v>
      </c>
      <c r="D924">
        <v>10.7</v>
      </c>
      <c r="G924">
        <v>1024.5999999999999</v>
      </c>
      <c r="H924">
        <v>70</v>
      </c>
      <c r="I924" s="101" t="s">
        <v>15</v>
      </c>
      <c r="J924" s="1">
        <f>DATEVALUE(RIGHT(jaar_zip[[#This Row],[YYYYMMDD]],2)&amp;"-"&amp;MID(jaar_zip[[#This Row],[YYYYMMDD]],5,2)&amp;"-"&amp;LEFT(jaar_zip[[#This Row],[YYYYMMDD]],4))</f>
        <v>45392</v>
      </c>
      <c r="K924" s="101" t="str">
        <f>IF(AND(VALUE(MONTH(jaar_zip[[#This Row],[Datum]]))=1,VALUE(WEEKNUM(jaar_zip[[#This Row],[Datum]],21))&gt;51),RIGHT(YEAR(jaar_zip[[#This Row],[Datum]])-1,2),RIGHT(YEAR(jaar_zip[[#This Row],[Datum]]),2))&amp;"-"&amp; TEXT(WEEKNUM(jaar_zip[[#This Row],[Datum]],21),"00")</f>
        <v>24-15</v>
      </c>
      <c r="L924" s="101">
        <f>MONTH(jaar_zip[[#This Row],[Datum]])</f>
        <v>4</v>
      </c>
      <c r="M924" s="101">
        <f>IF(ISNUMBER(jaar_zip[[#This Row],[etmaaltemperatuur]]),IF(jaar_zip[[#This Row],[etmaaltemperatuur]]&lt;stookgrens,stookgrens-jaar_zip[[#This Row],[etmaaltemperatuur]],0),"")</f>
        <v>7.3000000000000007</v>
      </c>
      <c r="N924" s="101">
        <f>IF(ISNUMBER(jaar_zip[[#This Row],[graaddagen]]),IF(OR(MONTH(jaar_zip[[#This Row],[Datum]])=1,MONTH(jaar_zip[[#This Row],[Datum]])=2,MONTH(jaar_zip[[#This Row],[Datum]])=11,MONTH(jaar_zip[[#This Row],[Datum]])=12),1.1,IF(OR(MONTH(jaar_zip[[#This Row],[Datum]])=3,MONTH(jaar_zip[[#This Row],[Datum]])=10),1,0.8))*jaar_zip[[#This Row],[graaddagen]],"")</f>
        <v>5.8400000000000007</v>
      </c>
      <c r="O924" s="101">
        <f>IF(ISNUMBER(jaar_zip[[#This Row],[etmaaltemperatuur]]),IF(jaar_zip[[#This Row],[etmaaltemperatuur]]&gt;stookgrens,jaar_zip[[#This Row],[etmaaltemperatuur]]-stookgrens,0),"")</f>
        <v>0</v>
      </c>
    </row>
    <row r="925" spans="1:15" x14ac:dyDescent="0.25">
      <c r="A925">
        <v>242</v>
      </c>
      <c r="B925">
        <v>20240411</v>
      </c>
      <c r="C925">
        <v>10.8</v>
      </c>
      <c r="D925">
        <v>12.1</v>
      </c>
      <c r="G925">
        <v>1027.8</v>
      </c>
      <c r="H925">
        <v>91</v>
      </c>
      <c r="I925" s="101" t="s">
        <v>15</v>
      </c>
      <c r="J925" s="1">
        <f>DATEVALUE(RIGHT(jaar_zip[[#This Row],[YYYYMMDD]],2)&amp;"-"&amp;MID(jaar_zip[[#This Row],[YYYYMMDD]],5,2)&amp;"-"&amp;LEFT(jaar_zip[[#This Row],[YYYYMMDD]],4))</f>
        <v>45393</v>
      </c>
      <c r="K925" s="101" t="str">
        <f>IF(AND(VALUE(MONTH(jaar_zip[[#This Row],[Datum]]))=1,VALUE(WEEKNUM(jaar_zip[[#This Row],[Datum]],21))&gt;51),RIGHT(YEAR(jaar_zip[[#This Row],[Datum]])-1,2),RIGHT(YEAR(jaar_zip[[#This Row],[Datum]]),2))&amp;"-"&amp; TEXT(WEEKNUM(jaar_zip[[#This Row],[Datum]],21),"00")</f>
        <v>24-15</v>
      </c>
      <c r="L925" s="101">
        <f>MONTH(jaar_zip[[#This Row],[Datum]])</f>
        <v>4</v>
      </c>
      <c r="M925" s="101">
        <f>IF(ISNUMBER(jaar_zip[[#This Row],[etmaaltemperatuur]]),IF(jaar_zip[[#This Row],[etmaaltemperatuur]]&lt;stookgrens,stookgrens-jaar_zip[[#This Row],[etmaaltemperatuur]],0),"")</f>
        <v>5.9</v>
      </c>
      <c r="N925" s="101">
        <f>IF(ISNUMBER(jaar_zip[[#This Row],[graaddagen]]),IF(OR(MONTH(jaar_zip[[#This Row],[Datum]])=1,MONTH(jaar_zip[[#This Row],[Datum]])=2,MONTH(jaar_zip[[#This Row],[Datum]])=11,MONTH(jaar_zip[[#This Row],[Datum]])=12),1.1,IF(OR(MONTH(jaar_zip[[#This Row],[Datum]])=3,MONTH(jaar_zip[[#This Row],[Datum]])=10),1,0.8))*jaar_zip[[#This Row],[graaddagen]],"")</f>
        <v>4.7200000000000006</v>
      </c>
      <c r="O925" s="101">
        <f>IF(ISNUMBER(jaar_zip[[#This Row],[etmaaltemperatuur]]),IF(jaar_zip[[#This Row],[etmaaltemperatuur]]&gt;stookgrens,jaar_zip[[#This Row],[etmaaltemperatuur]]-stookgrens,0),"")</f>
        <v>0</v>
      </c>
    </row>
    <row r="926" spans="1:15" x14ac:dyDescent="0.25">
      <c r="A926">
        <v>242</v>
      </c>
      <c r="B926">
        <v>20240412</v>
      </c>
      <c r="C926">
        <v>10.1</v>
      </c>
      <c r="D926">
        <v>12</v>
      </c>
      <c r="G926">
        <v>1026.5999999999999</v>
      </c>
      <c r="H926">
        <v>87</v>
      </c>
      <c r="I926" s="101" t="s">
        <v>15</v>
      </c>
      <c r="J926" s="1">
        <f>DATEVALUE(RIGHT(jaar_zip[[#This Row],[YYYYMMDD]],2)&amp;"-"&amp;MID(jaar_zip[[#This Row],[YYYYMMDD]],5,2)&amp;"-"&amp;LEFT(jaar_zip[[#This Row],[YYYYMMDD]],4))</f>
        <v>45394</v>
      </c>
      <c r="K926" s="101" t="str">
        <f>IF(AND(VALUE(MONTH(jaar_zip[[#This Row],[Datum]]))=1,VALUE(WEEKNUM(jaar_zip[[#This Row],[Datum]],21))&gt;51),RIGHT(YEAR(jaar_zip[[#This Row],[Datum]])-1,2),RIGHT(YEAR(jaar_zip[[#This Row],[Datum]]),2))&amp;"-"&amp; TEXT(WEEKNUM(jaar_zip[[#This Row],[Datum]],21),"00")</f>
        <v>24-15</v>
      </c>
      <c r="L926" s="101">
        <f>MONTH(jaar_zip[[#This Row],[Datum]])</f>
        <v>4</v>
      </c>
      <c r="M926" s="101">
        <f>IF(ISNUMBER(jaar_zip[[#This Row],[etmaaltemperatuur]]),IF(jaar_zip[[#This Row],[etmaaltemperatuur]]&lt;stookgrens,stookgrens-jaar_zip[[#This Row],[etmaaltemperatuur]],0),"")</f>
        <v>6</v>
      </c>
      <c r="N926" s="101">
        <f>IF(ISNUMBER(jaar_zip[[#This Row],[graaddagen]]),IF(OR(MONTH(jaar_zip[[#This Row],[Datum]])=1,MONTH(jaar_zip[[#This Row],[Datum]])=2,MONTH(jaar_zip[[#This Row],[Datum]])=11,MONTH(jaar_zip[[#This Row],[Datum]])=12),1.1,IF(OR(MONTH(jaar_zip[[#This Row],[Datum]])=3,MONTH(jaar_zip[[#This Row],[Datum]])=10),1,0.8))*jaar_zip[[#This Row],[graaddagen]],"")</f>
        <v>4.8000000000000007</v>
      </c>
      <c r="O926" s="101">
        <f>IF(ISNUMBER(jaar_zip[[#This Row],[etmaaltemperatuur]]),IF(jaar_zip[[#This Row],[etmaaltemperatuur]]&gt;stookgrens,jaar_zip[[#This Row],[etmaaltemperatuur]]-stookgrens,0),"")</f>
        <v>0</v>
      </c>
    </row>
    <row r="927" spans="1:15" x14ac:dyDescent="0.25">
      <c r="A927">
        <v>242</v>
      </c>
      <c r="B927">
        <v>20240413</v>
      </c>
      <c r="C927">
        <v>9.9</v>
      </c>
      <c r="D927">
        <v>13</v>
      </c>
      <c r="G927">
        <v>1020.2</v>
      </c>
      <c r="H927">
        <v>83</v>
      </c>
      <c r="I927" s="101" t="s">
        <v>15</v>
      </c>
      <c r="J927" s="1">
        <f>DATEVALUE(RIGHT(jaar_zip[[#This Row],[YYYYMMDD]],2)&amp;"-"&amp;MID(jaar_zip[[#This Row],[YYYYMMDD]],5,2)&amp;"-"&amp;LEFT(jaar_zip[[#This Row],[YYYYMMDD]],4))</f>
        <v>45395</v>
      </c>
      <c r="K927" s="101" t="str">
        <f>IF(AND(VALUE(MONTH(jaar_zip[[#This Row],[Datum]]))=1,VALUE(WEEKNUM(jaar_zip[[#This Row],[Datum]],21))&gt;51),RIGHT(YEAR(jaar_zip[[#This Row],[Datum]])-1,2),RIGHT(YEAR(jaar_zip[[#This Row],[Datum]]),2))&amp;"-"&amp; TEXT(WEEKNUM(jaar_zip[[#This Row],[Datum]],21),"00")</f>
        <v>24-15</v>
      </c>
      <c r="L927" s="101">
        <f>MONTH(jaar_zip[[#This Row],[Datum]])</f>
        <v>4</v>
      </c>
      <c r="M927" s="101">
        <f>IF(ISNUMBER(jaar_zip[[#This Row],[etmaaltemperatuur]]),IF(jaar_zip[[#This Row],[etmaaltemperatuur]]&lt;stookgrens,stookgrens-jaar_zip[[#This Row],[etmaaltemperatuur]],0),"")</f>
        <v>5</v>
      </c>
      <c r="N927" s="101">
        <f>IF(ISNUMBER(jaar_zip[[#This Row],[graaddagen]]),IF(OR(MONTH(jaar_zip[[#This Row],[Datum]])=1,MONTH(jaar_zip[[#This Row],[Datum]])=2,MONTH(jaar_zip[[#This Row],[Datum]])=11,MONTH(jaar_zip[[#This Row],[Datum]])=12),1.1,IF(OR(MONTH(jaar_zip[[#This Row],[Datum]])=3,MONTH(jaar_zip[[#This Row],[Datum]])=10),1,0.8))*jaar_zip[[#This Row],[graaddagen]],"")</f>
        <v>4</v>
      </c>
      <c r="O927" s="101">
        <f>IF(ISNUMBER(jaar_zip[[#This Row],[etmaaltemperatuur]]),IF(jaar_zip[[#This Row],[etmaaltemperatuur]]&gt;stookgrens,jaar_zip[[#This Row],[etmaaltemperatuur]]-stookgrens,0),"")</f>
        <v>0</v>
      </c>
    </row>
    <row r="928" spans="1:15" x14ac:dyDescent="0.25">
      <c r="A928">
        <v>242</v>
      </c>
      <c r="B928">
        <v>20240414</v>
      </c>
      <c r="C928">
        <v>7.5</v>
      </c>
      <c r="D928">
        <v>10.1</v>
      </c>
      <c r="G928">
        <v>1019.7</v>
      </c>
      <c r="H928">
        <v>68</v>
      </c>
      <c r="I928" s="101" t="s">
        <v>15</v>
      </c>
      <c r="J928" s="1">
        <f>DATEVALUE(RIGHT(jaar_zip[[#This Row],[YYYYMMDD]],2)&amp;"-"&amp;MID(jaar_zip[[#This Row],[YYYYMMDD]],5,2)&amp;"-"&amp;LEFT(jaar_zip[[#This Row],[YYYYMMDD]],4))</f>
        <v>45396</v>
      </c>
      <c r="K928" s="101" t="str">
        <f>IF(AND(VALUE(MONTH(jaar_zip[[#This Row],[Datum]]))=1,VALUE(WEEKNUM(jaar_zip[[#This Row],[Datum]],21))&gt;51),RIGHT(YEAR(jaar_zip[[#This Row],[Datum]])-1,2),RIGHT(YEAR(jaar_zip[[#This Row],[Datum]]),2))&amp;"-"&amp; TEXT(WEEKNUM(jaar_zip[[#This Row],[Datum]],21),"00")</f>
        <v>24-15</v>
      </c>
      <c r="L928" s="101">
        <f>MONTH(jaar_zip[[#This Row],[Datum]])</f>
        <v>4</v>
      </c>
      <c r="M928" s="101">
        <f>IF(ISNUMBER(jaar_zip[[#This Row],[etmaaltemperatuur]]),IF(jaar_zip[[#This Row],[etmaaltemperatuur]]&lt;stookgrens,stookgrens-jaar_zip[[#This Row],[etmaaltemperatuur]],0),"")</f>
        <v>7.9</v>
      </c>
      <c r="N928" s="101">
        <f>IF(ISNUMBER(jaar_zip[[#This Row],[graaddagen]]),IF(OR(MONTH(jaar_zip[[#This Row],[Datum]])=1,MONTH(jaar_zip[[#This Row],[Datum]])=2,MONTH(jaar_zip[[#This Row],[Datum]])=11,MONTH(jaar_zip[[#This Row],[Datum]])=12),1.1,IF(OR(MONTH(jaar_zip[[#This Row],[Datum]])=3,MONTH(jaar_zip[[#This Row],[Datum]])=10),1,0.8))*jaar_zip[[#This Row],[graaddagen]],"")</f>
        <v>6.32</v>
      </c>
      <c r="O928" s="101">
        <f>IF(ISNUMBER(jaar_zip[[#This Row],[etmaaltemperatuur]]),IF(jaar_zip[[#This Row],[etmaaltemperatuur]]&gt;stookgrens,jaar_zip[[#This Row],[etmaaltemperatuur]]-stookgrens,0),"")</f>
        <v>0</v>
      </c>
    </row>
    <row r="929" spans="1:15" x14ac:dyDescent="0.25">
      <c r="A929">
        <v>242</v>
      </c>
      <c r="B929">
        <v>20240415</v>
      </c>
      <c r="C929">
        <v>12</v>
      </c>
      <c r="D929">
        <v>8.6</v>
      </c>
      <c r="G929">
        <v>1001.2</v>
      </c>
      <c r="H929">
        <v>78</v>
      </c>
      <c r="I929" s="101" t="s">
        <v>15</v>
      </c>
      <c r="J929" s="1">
        <f>DATEVALUE(RIGHT(jaar_zip[[#This Row],[YYYYMMDD]],2)&amp;"-"&amp;MID(jaar_zip[[#This Row],[YYYYMMDD]],5,2)&amp;"-"&amp;LEFT(jaar_zip[[#This Row],[YYYYMMDD]],4))</f>
        <v>45397</v>
      </c>
      <c r="K929" s="101" t="str">
        <f>IF(AND(VALUE(MONTH(jaar_zip[[#This Row],[Datum]]))=1,VALUE(WEEKNUM(jaar_zip[[#This Row],[Datum]],21))&gt;51),RIGHT(YEAR(jaar_zip[[#This Row],[Datum]])-1,2),RIGHT(YEAR(jaar_zip[[#This Row],[Datum]]),2))&amp;"-"&amp; TEXT(WEEKNUM(jaar_zip[[#This Row],[Datum]],21),"00")</f>
        <v>24-16</v>
      </c>
      <c r="L929" s="101">
        <f>MONTH(jaar_zip[[#This Row],[Datum]])</f>
        <v>4</v>
      </c>
      <c r="M929" s="101">
        <f>IF(ISNUMBER(jaar_zip[[#This Row],[etmaaltemperatuur]]),IF(jaar_zip[[#This Row],[etmaaltemperatuur]]&lt;stookgrens,stookgrens-jaar_zip[[#This Row],[etmaaltemperatuur]],0),"")</f>
        <v>9.4</v>
      </c>
      <c r="N929" s="101">
        <f>IF(ISNUMBER(jaar_zip[[#This Row],[graaddagen]]),IF(OR(MONTH(jaar_zip[[#This Row],[Datum]])=1,MONTH(jaar_zip[[#This Row],[Datum]])=2,MONTH(jaar_zip[[#This Row],[Datum]])=11,MONTH(jaar_zip[[#This Row],[Datum]])=12),1.1,IF(OR(MONTH(jaar_zip[[#This Row],[Datum]])=3,MONTH(jaar_zip[[#This Row],[Datum]])=10),1,0.8))*jaar_zip[[#This Row],[graaddagen]],"")</f>
        <v>7.5200000000000005</v>
      </c>
      <c r="O929" s="101">
        <f>IF(ISNUMBER(jaar_zip[[#This Row],[etmaaltemperatuur]]),IF(jaar_zip[[#This Row],[etmaaltemperatuur]]&gt;stookgrens,jaar_zip[[#This Row],[etmaaltemperatuur]]-stookgrens,0),"")</f>
        <v>0</v>
      </c>
    </row>
    <row r="930" spans="1:15" x14ac:dyDescent="0.25">
      <c r="A930">
        <v>242</v>
      </c>
      <c r="B930">
        <v>20240416</v>
      </c>
      <c r="C930">
        <v>11.2</v>
      </c>
      <c r="D930">
        <v>8.6999999999999993</v>
      </c>
      <c r="G930">
        <v>1003.8</v>
      </c>
      <c r="H930">
        <v>78</v>
      </c>
      <c r="I930" s="101" t="s">
        <v>15</v>
      </c>
      <c r="J930" s="1">
        <f>DATEVALUE(RIGHT(jaar_zip[[#This Row],[YYYYMMDD]],2)&amp;"-"&amp;MID(jaar_zip[[#This Row],[YYYYMMDD]],5,2)&amp;"-"&amp;LEFT(jaar_zip[[#This Row],[YYYYMMDD]],4))</f>
        <v>45398</v>
      </c>
      <c r="K930" s="101" t="str">
        <f>IF(AND(VALUE(MONTH(jaar_zip[[#This Row],[Datum]]))=1,VALUE(WEEKNUM(jaar_zip[[#This Row],[Datum]],21))&gt;51),RIGHT(YEAR(jaar_zip[[#This Row],[Datum]])-1,2),RIGHT(YEAR(jaar_zip[[#This Row],[Datum]]),2))&amp;"-"&amp; TEXT(WEEKNUM(jaar_zip[[#This Row],[Datum]],21),"00")</f>
        <v>24-16</v>
      </c>
      <c r="L930" s="101">
        <f>MONTH(jaar_zip[[#This Row],[Datum]])</f>
        <v>4</v>
      </c>
      <c r="M930" s="101">
        <f>IF(ISNUMBER(jaar_zip[[#This Row],[etmaaltemperatuur]]),IF(jaar_zip[[#This Row],[etmaaltemperatuur]]&lt;stookgrens,stookgrens-jaar_zip[[#This Row],[etmaaltemperatuur]],0),"")</f>
        <v>9.3000000000000007</v>
      </c>
      <c r="N930" s="101">
        <f>IF(ISNUMBER(jaar_zip[[#This Row],[graaddagen]]),IF(OR(MONTH(jaar_zip[[#This Row],[Datum]])=1,MONTH(jaar_zip[[#This Row],[Datum]])=2,MONTH(jaar_zip[[#This Row],[Datum]])=11,MONTH(jaar_zip[[#This Row],[Datum]])=12),1.1,IF(OR(MONTH(jaar_zip[[#This Row],[Datum]])=3,MONTH(jaar_zip[[#This Row],[Datum]])=10),1,0.8))*jaar_zip[[#This Row],[graaddagen]],"")</f>
        <v>7.4400000000000013</v>
      </c>
      <c r="O930" s="101">
        <f>IF(ISNUMBER(jaar_zip[[#This Row],[etmaaltemperatuur]]),IF(jaar_zip[[#This Row],[etmaaltemperatuur]]&gt;stookgrens,jaar_zip[[#This Row],[etmaaltemperatuur]]-stookgrens,0),"")</f>
        <v>0</v>
      </c>
    </row>
    <row r="931" spans="1:15" x14ac:dyDescent="0.25">
      <c r="A931">
        <v>242</v>
      </c>
      <c r="B931">
        <v>20240417</v>
      </c>
      <c r="C931">
        <v>6</v>
      </c>
      <c r="D931">
        <v>7.1</v>
      </c>
      <c r="G931">
        <v>1012</v>
      </c>
      <c r="H931">
        <v>73</v>
      </c>
      <c r="I931" s="101" t="s">
        <v>15</v>
      </c>
      <c r="J931" s="1">
        <f>DATEVALUE(RIGHT(jaar_zip[[#This Row],[YYYYMMDD]],2)&amp;"-"&amp;MID(jaar_zip[[#This Row],[YYYYMMDD]],5,2)&amp;"-"&amp;LEFT(jaar_zip[[#This Row],[YYYYMMDD]],4))</f>
        <v>45399</v>
      </c>
      <c r="K931" s="101" t="str">
        <f>IF(AND(VALUE(MONTH(jaar_zip[[#This Row],[Datum]]))=1,VALUE(WEEKNUM(jaar_zip[[#This Row],[Datum]],21))&gt;51),RIGHT(YEAR(jaar_zip[[#This Row],[Datum]])-1,2),RIGHT(YEAR(jaar_zip[[#This Row],[Datum]]),2))&amp;"-"&amp; TEXT(WEEKNUM(jaar_zip[[#This Row],[Datum]],21),"00")</f>
        <v>24-16</v>
      </c>
      <c r="L931" s="101">
        <f>MONTH(jaar_zip[[#This Row],[Datum]])</f>
        <v>4</v>
      </c>
      <c r="M931" s="101">
        <f>IF(ISNUMBER(jaar_zip[[#This Row],[etmaaltemperatuur]]),IF(jaar_zip[[#This Row],[etmaaltemperatuur]]&lt;stookgrens,stookgrens-jaar_zip[[#This Row],[etmaaltemperatuur]],0),"")</f>
        <v>10.9</v>
      </c>
      <c r="N931" s="101">
        <f>IF(ISNUMBER(jaar_zip[[#This Row],[graaddagen]]),IF(OR(MONTH(jaar_zip[[#This Row],[Datum]])=1,MONTH(jaar_zip[[#This Row],[Datum]])=2,MONTH(jaar_zip[[#This Row],[Datum]])=11,MONTH(jaar_zip[[#This Row],[Datum]])=12),1.1,IF(OR(MONTH(jaar_zip[[#This Row],[Datum]])=3,MONTH(jaar_zip[[#This Row],[Datum]])=10),1,0.8))*jaar_zip[[#This Row],[graaddagen]],"")</f>
        <v>8.7200000000000006</v>
      </c>
      <c r="O931" s="101">
        <f>IF(ISNUMBER(jaar_zip[[#This Row],[etmaaltemperatuur]]),IF(jaar_zip[[#This Row],[etmaaltemperatuur]]&gt;stookgrens,jaar_zip[[#This Row],[etmaaltemperatuur]]-stookgrens,0),"")</f>
        <v>0</v>
      </c>
    </row>
    <row r="932" spans="1:15" x14ac:dyDescent="0.25">
      <c r="A932">
        <v>242</v>
      </c>
      <c r="B932">
        <v>20240418</v>
      </c>
      <c r="C932">
        <v>8.1</v>
      </c>
      <c r="D932">
        <v>8.1999999999999993</v>
      </c>
      <c r="G932">
        <v>1017.3</v>
      </c>
      <c r="H932">
        <v>71</v>
      </c>
      <c r="I932" s="101" t="s">
        <v>15</v>
      </c>
      <c r="J932" s="1">
        <f>DATEVALUE(RIGHT(jaar_zip[[#This Row],[YYYYMMDD]],2)&amp;"-"&amp;MID(jaar_zip[[#This Row],[YYYYMMDD]],5,2)&amp;"-"&amp;LEFT(jaar_zip[[#This Row],[YYYYMMDD]],4))</f>
        <v>45400</v>
      </c>
      <c r="K932" s="101" t="str">
        <f>IF(AND(VALUE(MONTH(jaar_zip[[#This Row],[Datum]]))=1,VALUE(WEEKNUM(jaar_zip[[#This Row],[Datum]],21))&gt;51),RIGHT(YEAR(jaar_zip[[#This Row],[Datum]])-1,2),RIGHT(YEAR(jaar_zip[[#This Row],[Datum]]),2))&amp;"-"&amp; TEXT(WEEKNUM(jaar_zip[[#This Row],[Datum]],21),"00")</f>
        <v>24-16</v>
      </c>
      <c r="L932" s="101">
        <f>MONTH(jaar_zip[[#This Row],[Datum]])</f>
        <v>4</v>
      </c>
      <c r="M932" s="101">
        <f>IF(ISNUMBER(jaar_zip[[#This Row],[etmaaltemperatuur]]),IF(jaar_zip[[#This Row],[etmaaltemperatuur]]&lt;stookgrens,stookgrens-jaar_zip[[#This Row],[etmaaltemperatuur]],0),"")</f>
        <v>9.8000000000000007</v>
      </c>
      <c r="N932" s="101">
        <f>IF(ISNUMBER(jaar_zip[[#This Row],[graaddagen]]),IF(OR(MONTH(jaar_zip[[#This Row],[Datum]])=1,MONTH(jaar_zip[[#This Row],[Datum]])=2,MONTH(jaar_zip[[#This Row],[Datum]])=11,MONTH(jaar_zip[[#This Row],[Datum]])=12),1.1,IF(OR(MONTH(jaar_zip[[#This Row],[Datum]])=3,MONTH(jaar_zip[[#This Row],[Datum]])=10),1,0.8))*jaar_zip[[#This Row],[graaddagen]],"")</f>
        <v>7.8400000000000007</v>
      </c>
      <c r="O932" s="101">
        <f>IF(ISNUMBER(jaar_zip[[#This Row],[etmaaltemperatuur]]),IF(jaar_zip[[#This Row],[etmaaltemperatuur]]&gt;stookgrens,jaar_zip[[#This Row],[etmaaltemperatuur]]-stookgrens,0),"")</f>
        <v>0</v>
      </c>
    </row>
    <row r="933" spans="1:15" x14ac:dyDescent="0.25">
      <c r="A933">
        <v>242</v>
      </c>
      <c r="B933">
        <v>20240419</v>
      </c>
      <c r="C933">
        <v>13.6</v>
      </c>
      <c r="D933">
        <v>8.3000000000000007</v>
      </c>
      <c r="G933">
        <v>1009.9</v>
      </c>
      <c r="H933">
        <v>83</v>
      </c>
      <c r="I933" s="101" t="s">
        <v>15</v>
      </c>
      <c r="J933" s="1">
        <f>DATEVALUE(RIGHT(jaar_zip[[#This Row],[YYYYMMDD]],2)&amp;"-"&amp;MID(jaar_zip[[#This Row],[YYYYMMDD]],5,2)&amp;"-"&amp;LEFT(jaar_zip[[#This Row],[YYYYMMDD]],4))</f>
        <v>45401</v>
      </c>
      <c r="K933" s="101" t="str">
        <f>IF(AND(VALUE(MONTH(jaar_zip[[#This Row],[Datum]]))=1,VALUE(WEEKNUM(jaar_zip[[#This Row],[Datum]],21))&gt;51),RIGHT(YEAR(jaar_zip[[#This Row],[Datum]])-1,2),RIGHT(YEAR(jaar_zip[[#This Row],[Datum]]),2))&amp;"-"&amp; TEXT(WEEKNUM(jaar_zip[[#This Row],[Datum]],21),"00")</f>
        <v>24-16</v>
      </c>
      <c r="L933" s="101">
        <f>MONTH(jaar_zip[[#This Row],[Datum]])</f>
        <v>4</v>
      </c>
      <c r="M933" s="101">
        <f>IF(ISNUMBER(jaar_zip[[#This Row],[etmaaltemperatuur]]),IF(jaar_zip[[#This Row],[etmaaltemperatuur]]&lt;stookgrens,stookgrens-jaar_zip[[#This Row],[etmaaltemperatuur]],0),"")</f>
        <v>9.6999999999999993</v>
      </c>
      <c r="N933" s="101">
        <f>IF(ISNUMBER(jaar_zip[[#This Row],[graaddagen]]),IF(OR(MONTH(jaar_zip[[#This Row],[Datum]])=1,MONTH(jaar_zip[[#This Row],[Datum]])=2,MONTH(jaar_zip[[#This Row],[Datum]])=11,MONTH(jaar_zip[[#This Row],[Datum]])=12),1.1,IF(OR(MONTH(jaar_zip[[#This Row],[Datum]])=3,MONTH(jaar_zip[[#This Row],[Datum]])=10),1,0.8))*jaar_zip[[#This Row],[graaddagen]],"")</f>
        <v>7.76</v>
      </c>
      <c r="O933" s="101">
        <f>IF(ISNUMBER(jaar_zip[[#This Row],[etmaaltemperatuur]]),IF(jaar_zip[[#This Row],[etmaaltemperatuur]]&gt;stookgrens,jaar_zip[[#This Row],[etmaaltemperatuur]]-stookgrens,0),"")</f>
        <v>0</v>
      </c>
    </row>
    <row r="934" spans="1:15" x14ac:dyDescent="0.25">
      <c r="A934">
        <v>242</v>
      </c>
      <c r="B934">
        <v>20240420</v>
      </c>
      <c r="C934">
        <v>12.3</v>
      </c>
      <c r="D934">
        <v>7.4</v>
      </c>
      <c r="G934">
        <v>1021.4</v>
      </c>
      <c r="H934">
        <v>72</v>
      </c>
      <c r="I934" s="101" t="s">
        <v>15</v>
      </c>
      <c r="J934" s="1">
        <f>DATEVALUE(RIGHT(jaar_zip[[#This Row],[YYYYMMDD]],2)&amp;"-"&amp;MID(jaar_zip[[#This Row],[YYYYMMDD]],5,2)&amp;"-"&amp;LEFT(jaar_zip[[#This Row],[YYYYMMDD]],4))</f>
        <v>45402</v>
      </c>
      <c r="K934" s="101" t="str">
        <f>IF(AND(VALUE(MONTH(jaar_zip[[#This Row],[Datum]]))=1,VALUE(WEEKNUM(jaar_zip[[#This Row],[Datum]],21))&gt;51),RIGHT(YEAR(jaar_zip[[#This Row],[Datum]])-1,2),RIGHT(YEAR(jaar_zip[[#This Row],[Datum]]),2))&amp;"-"&amp; TEXT(WEEKNUM(jaar_zip[[#This Row],[Datum]],21),"00")</f>
        <v>24-16</v>
      </c>
      <c r="L934" s="101">
        <f>MONTH(jaar_zip[[#This Row],[Datum]])</f>
        <v>4</v>
      </c>
      <c r="M934" s="101">
        <f>IF(ISNUMBER(jaar_zip[[#This Row],[etmaaltemperatuur]]),IF(jaar_zip[[#This Row],[etmaaltemperatuur]]&lt;stookgrens,stookgrens-jaar_zip[[#This Row],[etmaaltemperatuur]],0),"")</f>
        <v>10.6</v>
      </c>
      <c r="N934" s="101">
        <f>IF(ISNUMBER(jaar_zip[[#This Row],[graaddagen]]),IF(OR(MONTH(jaar_zip[[#This Row],[Datum]])=1,MONTH(jaar_zip[[#This Row],[Datum]])=2,MONTH(jaar_zip[[#This Row],[Datum]])=11,MONTH(jaar_zip[[#This Row],[Datum]])=12),1.1,IF(OR(MONTH(jaar_zip[[#This Row],[Datum]])=3,MONTH(jaar_zip[[#This Row],[Datum]])=10),1,0.8))*jaar_zip[[#This Row],[graaddagen]],"")</f>
        <v>8.48</v>
      </c>
      <c r="O934" s="101">
        <f>IF(ISNUMBER(jaar_zip[[#This Row],[etmaaltemperatuur]]),IF(jaar_zip[[#This Row],[etmaaltemperatuur]]&gt;stookgrens,jaar_zip[[#This Row],[etmaaltemperatuur]]-stookgrens,0),"")</f>
        <v>0</v>
      </c>
    </row>
    <row r="935" spans="1:15" x14ac:dyDescent="0.25">
      <c r="A935">
        <v>242</v>
      </c>
      <c r="B935">
        <v>20240421</v>
      </c>
      <c r="C935">
        <v>9.8000000000000007</v>
      </c>
      <c r="D935">
        <v>8</v>
      </c>
      <c r="G935">
        <v>1026.4000000000001</v>
      </c>
      <c r="H935">
        <v>63</v>
      </c>
      <c r="I935" s="101" t="s">
        <v>15</v>
      </c>
      <c r="J935" s="1">
        <f>DATEVALUE(RIGHT(jaar_zip[[#This Row],[YYYYMMDD]],2)&amp;"-"&amp;MID(jaar_zip[[#This Row],[YYYYMMDD]],5,2)&amp;"-"&amp;LEFT(jaar_zip[[#This Row],[YYYYMMDD]],4))</f>
        <v>45403</v>
      </c>
      <c r="K935" s="101" t="str">
        <f>IF(AND(VALUE(MONTH(jaar_zip[[#This Row],[Datum]]))=1,VALUE(WEEKNUM(jaar_zip[[#This Row],[Datum]],21))&gt;51),RIGHT(YEAR(jaar_zip[[#This Row],[Datum]])-1,2),RIGHT(YEAR(jaar_zip[[#This Row],[Datum]]),2))&amp;"-"&amp; TEXT(WEEKNUM(jaar_zip[[#This Row],[Datum]],21),"00")</f>
        <v>24-16</v>
      </c>
      <c r="L935" s="101">
        <f>MONTH(jaar_zip[[#This Row],[Datum]])</f>
        <v>4</v>
      </c>
      <c r="M935" s="101">
        <f>IF(ISNUMBER(jaar_zip[[#This Row],[etmaaltemperatuur]]),IF(jaar_zip[[#This Row],[etmaaltemperatuur]]&lt;stookgrens,stookgrens-jaar_zip[[#This Row],[etmaaltemperatuur]],0),"")</f>
        <v>10</v>
      </c>
      <c r="N935" s="101">
        <f>IF(ISNUMBER(jaar_zip[[#This Row],[graaddagen]]),IF(OR(MONTH(jaar_zip[[#This Row],[Datum]])=1,MONTH(jaar_zip[[#This Row],[Datum]])=2,MONTH(jaar_zip[[#This Row],[Datum]])=11,MONTH(jaar_zip[[#This Row],[Datum]])=12),1.1,IF(OR(MONTH(jaar_zip[[#This Row],[Datum]])=3,MONTH(jaar_zip[[#This Row],[Datum]])=10),1,0.8))*jaar_zip[[#This Row],[graaddagen]],"")</f>
        <v>8</v>
      </c>
      <c r="O935" s="101">
        <f>IF(ISNUMBER(jaar_zip[[#This Row],[etmaaltemperatuur]]),IF(jaar_zip[[#This Row],[etmaaltemperatuur]]&gt;stookgrens,jaar_zip[[#This Row],[etmaaltemperatuur]]-stookgrens,0),"")</f>
        <v>0</v>
      </c>
    </row>
    <row r="936" spans="1:15" x14ac:dyDescent="0.25">
      <c r="A936">
        <v>242</v>
      </c>
      <c r="B936">
        <v>20240422</v>
      </c>
      <c r="C936">
        <v>6.7</v>
      </c>
      <c r="D936">
        <v>7.3</v>
      </c>
      <c r="G936">
        <v>1026.0999999999999</v>
      </c>
      <c r="H936">
        <v>57</v>
      </c>
      <c r="I936" s="101" t="s">
        <v>15</v>
      </c>
      <c r="J936" s="1">
        <f>DATEVALUE(RIGHT(jaar_zip[[#This Row],[YYYYMMDD]],2)&amp;"-"&amp;MID(jaar_zip[[#This Row],[YYYYMMDD]],5,2)&amp;"-"&amp;LEFT(jaar_zip[[#This Row],[YYYYMMDD]],4))</f>
        <v>45404</v>
      </c>
      <c r="K936" s="101" t="str">
        <f>IF(AND(VALUE(MONTH(jaar_zip[[#This Row],[Datum]]))=1,VALUE(WEEKNUM(jaar_zip[[#This Row],[Datum]],21))&gt;51),RIGHT(YEAR(jaar_zip[[#This Row],[Datum]])-1,2),RIGHT(YEAR(jaar_zip[[#This Row],[Datum]]),2))&amp;"-"&amp; TEXT(WEEKNUM(jaar_zip[[#This Row],[Datum]],21),"00")</f>
        <v>24-17</v>
      </c>
      <c r="L936" s="101">
        <f>MONTH(jaar_zip[[#This Row],[Datum]])</f>
        <v>4</v>
      </c>
      <c r="M936" s="101">
        <f>IF(ISNUMBER(jaar_zip[[#This Row],[etmaaltemperatuur]]),IF(jaar_zip[[#This Row],[etmaaltemperatuur]]&lt;stookgrens,stookgrens-jaar_zip[[#This Row],[etmaaltemperatuur]],0),"")</f>
        <v>10.7</v>
      </c>
      <c r="N936" s="101">
        <f>IF(ISNUMBER(jaar_zip[[#This Row],[graaddagen]]),IF(OR(MONTH(jaar_zip[[#This Row],[Datum]])=1,MONTH(jaar_zip[[#This Row],[Datum]])=2,MONTH(jaar_zip[[#This Row],[Datum]])=11,MONTH(jaar_zip[[#This Row],[Datum]])=12),1.1,IF(OR(MONTH(jaar_zip[[#This Row],[Datum]])=3,MONTH(jaar_zip[[#This Row],[Datum]])=10),1,0.8))*jaar_zip[[#This Row],[graaddagen]],"")</f>
        <v>8.56</v>
      </c>
      <c r="O936" s="101">
        <f>IF(ISNUMBER(jaar_zip[[#This Row],[etmaaltemperatuur]]),IF(jaar_zip[[#This Row],[etmaaltemperatuur]]&gt;stookgrens,jaar_zip[[#This Row],[etmaaltemperatuur]]-stookgrens,0),"")</f>
        <v>0</v>
      </c>
    </row>
    <row r="937" spans="1:15" x14ac:dyDescent="0.25">
      <c r="A937">
        <v>242</v>
      </c>
      <c r="B937">
        <v>20240423</v>
      </c>
      <c r="C937">
        <v>7.3</v>
      </c>
      <c r="D937">
        <v>5.7</v>
      </c>
      <c r="G937">
        <v>1018.6</v>
      </c>
      <c r="H937">
        <v>70</v>
      </c>
      <c r="I937" s="101" t="s">
        <v>15</v>
      </c>
      <c r="J937" s="1">
        <f>DATEVALUE(RIGHT(jaar_zip[[#This Row],[YYYYMMDD]],2)&amp;"-"&amp;MID(jaar_zip[[#This Row],[YYYYMMDD]],5,2)&amp;"-"&amp;LEFT(jaar_zip[[#This Row],[YYYYMMDD]],4))</f>
        <v>45405</v>
      </c>
      <c r="K937" s="101" t="str">
        <f>IF(AND(VALUE(MONTH(jaar_zip[[#This Row],[Datum]]))=1,VALUE(WEEKNUM(jaar_zip[[#This Row],[Datum]],21))&gt;51),RIGHT(YEAR(jaar_zip[[#This Row],[Datum]])-1,2),RIGHT(YEAR(jaar_zip[[#This Row],[Datum]]),2))&amp;"-"&amp; TEXT(WEEKNUM(jaar_zip[[#This Row],[Datum]],21),"00")</f>
        <v>24-17</v>
      </c>
      <c r="L937" s="101">
        <f>MONTH(jaar_zip[[#This Row],[Datum]])</f>
        <v>4</v>
      </c>
      <c r="M937" s="101">
        <f>IF(ISNUMBER(jaar_zip[[#This Row],[etmaaltemperatuur]]),IF(jaar_zip[[#This Row],[etmaaltemperatuur]]&lt;stookgrens,stookgrens-jaar_zip[[#This Row],[etmaaltemperatuur]],0),"")</f>
        <v>12.3</v>
      </c>
      <c r="N937" s="101">
        <f>IF(ISNUMBER(jaar_zip[[#This Row],[graaddagen]]),IF(OR(MONTH(jaar_zip[[#This Row],[Datum]])=1,MONTH(jaar_zip[[#This Row],[Datum]])=2,MONTH(jaar_zip[[#This Row],[Datum]])=11,MONTH(jaar_zip[[#This Row],[Datum]])=12),1.1,IF(OR(MONTH(jaar_zip[[#This Row],[Datum]])=3,MONTH(jaar_zip[[#This Row],[Datum]])=10),1,0.8))*jaar_zip[[#This Row],[graaddagen]],"")</f>
        <v>9.8400000000000016</v>
      </c>
      <c r="O937" s="101">
        <f>IF(ISNUMBER(jaar_zip[[#This Row],[etmaaltemperatuur]]),IF(jaar_zip[[#This Row],[etmaaltemperatuur]]&gt;stookgrens,jaar_zip[[#This Row],[etmaaltemperatuur]]-stookgrens,0),"")</f>
        <v>0</v>
      </c>
    </row>
    <row r="938" spans="1:15" x14ac:dyDescent="0.25">
      <c r="A938">
        <v>242</v>
      </c>
      <c r="B938">
        <v>20240424</v>
      </c>
      <c r="C938">
        <v>11.3</v>
      </c>
      <c r="D938">
        <v>7.2</v>
      </c>
      <c r="G938">
        <v>1008.9</v>
      </c>
      <c r="H938">
        <v>72</v>
      </c>
      <c r="I938" s="101" t="s">
        <v>15</v>
      </c>
      <c r="J938" s="1">
        <f>DATEVALUE(RIGHT(jaar_zip[[#This Row],[YYYYMMDD]],2)&amp;"-"&amp;MID(jaar_zip[[#This Row],[YYYYMMDD]],5,2)&amp;"-"&amp;LEFT(jaar_zip[[#This Row],[YYYYMMDD]],4))</f>
        <v>45406</v>
      </c>
      <c r="K938" s="101" t="str">
        <f>IF(AND(VALUE(MONTH(jaar_zip[[#This Row],[Datum]]))=1,VALUE(WEEKNUM(jaar_zip[[#This Row],[Datum]],21))&gt;51),RIGHT(YEAR(jaar_zip[[#This Row],[Datum]])-1,2),RIGHT(YEAR(jaar_zip[[#This Row],[Datum]]),2))&amp;"-"&amp; TEXT(WEEKNUM(jaar_zip[[#This Row],[Datum]],21),"00")</f>
        <v>24-17</v>
      </c>
      <c r="L938" s="101">
        <f>MONTH(jaar_zip[[#This Row],[Datum]])</f>
        <v>4</v>
      </c>
      <c r="M938" s="101">
        <f>IF(ISNUMBER(jaar_zip[[#This Row],[etmaaltemperatuur]]),IF(jaar_zip[[#This Row],[etmaaltemperatuur]]&lt;stookgrens,stookgrens-jaar_zip[[#This Row],[etmaaltemperatuur]],0),"")</f>
        <v>10.8</v>
      </c>
      <c r="N938" s="101">
        <f>IF(ISNUMBER(jaar_zip[[#This Row],[graaddagen]]),IF(OR(MONTH(jaar_zip[[#This Row],[Datum]])=1,MONTH(jaar_zip[[#This Row],[Datum]])=2,MONTH(jaar_zip[[#This Row],[Datum]])=11,MONTH(jaar_zip[[#This Row],[Datum]])=12),1.1,IF(OR(MONTH(jaar_zip[[#This Row],[Datum]])=3,MONTH(jaar_zip[[#This Row],[Datum]])=10),1,0.8))*jaar_zip[[#This Row],[graaddagen]],"")</f>
        <v>8.64</v>
      </c>
      <c r="O938" s="101">
        <f>IF(ISNUMBER(jaar_zip[[#This Row],[etmaaltemperatuur]]),IF(jaar_zip[[#This Row],[etmaaltemperatuur]]&gt;stookgrens,jaar_zip[[#This Row],[etmaaltemperatuur]]-stookgrens,0),"")</f>
        <v>0</v>
      </c>
    </row>
    <row r="939" spans="1:15" x14ac:dyDescent="0.25">
      <c r="A939">
        <v>242</v>
      </c>
      <c r="B939">
        <v>20240425</v>
      </c>
      <c r="C939">
        <v>6.1</v>
      </c>
      <c r="D939">
        <v>6.1</v>
      </c>
      <c r="G939">
        <v>1002.6</v>
      </c>
      <c r="H939">
        <v>76</v>
      </c>
      <c r="I939" s="101" t="s">
        <v>15</v>
      </c>
      <c r="J939" s="1">
        <f>DATEVALUE(RIGHT(jaar_zip[[#This Row],[YYYYMMDD]],2)&amp;"-"&amp;MID(jaar_zip[[#This Row],[YYYYMMDD]],5,2)&amp;"-"&amp;LEFT(jaar_zip[[#This Row],[YYYYMMDD]],4))</f>
        <v>45407</v>
      </c>
      <c r="K939" s="101" t="str">
        <f>IF(AND(VALUE(MONTH(jaar_zip[[#This Row],[Datum]]))=1,VALUE(WEEKNUM(jaar_zip[[#This Row],[Datum]],21))&gt;51),RIGHT(YEAR(jaar_zip[[#This Row],[Datum]])-1,2),RIGHT(YEAR(jaar_zip[[#This Row],[Datum]]),2))&amp;"-"&amp; TEXT(WEEKNUM(jaar_zip[[#This Row],[Datum]],21),"00")</f>
        <v>24-17</v>
      </c>
      <c r="L939" s="101">
        <f>MONTH(jaar_zip[[#This Row],[Datum]])</f>
        <v>4</v>
      </c>
      <c r="M939" s="101">
        <f>IF(ISNUMBER(jaar_zip[[#This Row],[etmaaltemperatuur]]),IF(jaar_zip[[#This Row],[etmaaltemperatuur]]&lt;stookgrens,stookgrens-jaar_zip[[#This Row],[etmaaltemperatuur]],0),"")</f>
        <v>11.9</v>
      </c>
      <c r="N939" s="101">
        <f>IF(ISNUMBER(jaar_zip[[#This Row],[graaddagen]]),IF(OR(MONTH(jaar_zip[[#This Row],[Datum]])=1,MONTH(jaar_zip[[#This Row],[Datum]])=2,MONTH(jaar_zip[[#This Row],[Datum]])=11,MONTH(jaar_zip[[#This Row],[Datum]])=12),1.1,IF(OR(MONTH(jaar_zip[[#This Row],[Datum]])=3,MONTH(jaar_zip[[#This Row],[Datum]])=10),1,0.8))*jaar_zip[[#This Row],[graaddagen]],"")</f>
        <v>9.5200000000000014</v>
      </c>
      <c r="O939" s="101">
        <f>IF(ISNUMBER(jaar_zip[[#This Row],[etmaaltemperatuur]]),IF(jaar_zip[[#This Row],[etmaaltemperatuur]]&gt;stookgrens,jaar_zip[[#This Row],[etmaaltemperatuur]]-stookgrens,0),"")</f>
        <v>0</v>
      </c>
    </row>
    <row r="940" spans="1:15" x14ac:dyDescent="0.25">
      <c r="A940">
        <v>242</v>
      </c>
      <c r="B940">
        <v>20240426</v>
      </c>
      <c r="C940">
        <v>3.8</v>
      </c>
      <c r="D940">
        <v>6.8</v>
      </c>
      <c r="G940">
        <v>1003.3</v>
      </c>
      <c r="H940">
        <v>73</v>
      </c>
      <c r="I940" s="101" t="s">
        <v>15</v>
      </c>
      <c r="J940" s="1">
        <f>DATEVALUE(RIGHT(jaar_zip[[#This Row],[YYYYMMDD]],2)&amp;"-"&amp;MID(jaar_zip[[#This Row],[YYYYMMDD]],5,2)&amp;"-"&amp;LEFT(jaar_zip[[#This Row],[YYYYMMDD]],4))</f>
        <v>45408</v>
      </c>
      <c r="K940" s="101" t="str">
        <f>IF(AND(VALUE(MONTH(jaar_zip[[#This Row],[Datum]]))=1,VALUE(WEEKNUM(jaar_zip[[#This Row],[Datum]],21))&gt;51),RIGHT(YEAR(jaar_zip[[#This Row],[Datum]])-1,2),RIGHT(YEAR(jaar_zip[[#This Row],[Datum]]),2))&amp;"-"&amp; TEXT(WEEKNUM(jaar_zip[[#This Row],[Datum]],21),"00")</f>
        <v>24-17</v>
      </c>
      <c r="L940" s="101">
        <f>MONTH(jaar_zip[[#This Row],[Datum]])</f>
        <v>4</v>
      </c>
      <c r="M940" s="101">
        <f>IF(ISNUMBER(jaar_zip[[#This Row],[etmaaltemperatuur]]),IF(jaar_zip[[#This Row],[etmaaltemperatuur]]&lt;stookgrens,stookgrens-jaar_zip[[#This Row],[etmaaltemperatuur]],0),"")</f>
        <v>11.2</v>
      </c>
      <c r="N940" s="101">
        <f>IF(ISNUMBER(jaar_zip[[#This Row],[graaddagen]]),IF(OR(MONTH(jaar_zip[[#This Row],[Datum]])=1,MONTH(jaar_zip[[#This Row],[Datum]])=2,MONTH(jaar_zip[[#This Row],[Datum]])=11,MONTH(jaar_zip[[#This Row],[Datum]])=12),1.1,IF(OR(MONTH(jaar_zip[[#This Row],[Datum]])=3,MONTH(jaar_zip[[#This Row],[Datum]])=10),1,0.8))*jaar_zip[[#This Row],[graaddagen]],"")</f>
        <v>8.9599999999999991</v>
      </c>
      <c r="O940" s="101">
        <f>IF(ISNUMBER(jaar_zip[[#This Row],[etmaaltemperatuur]]),IF(jaar_zip[[#This Row],[etmaaltemperatuur]]&gt;stookgrens,jaar_zip[[#This Row],[etmaaltemperatuur]]-stookgrens,0),"")</f>
        <v>0</v>
      </c>
    </row>
    <row r="941" spans="1:15" x14ac:dyDescent="0.25">
      <c r="A941">
        <v>242</v>
      </c>
      <c r="B941">
        <v>20240427</v>
      </c>
      <c r="C941">
        <v>4.9000000000000004</v>
      </c>
      <c r="D941">
        <v>9.3000000000000007</v>
      </c>
      <c r="G941">
        <v>1005.6</v>
      </c>
      <c r="H941">
        <v>87</v>
      </c>
      <c r="I941" s="101" t="s">
        <v>15</v>
      </c>
      <c r="J941" s="1">
        <f>DATEVALUE(RIGHT(jaar_zip[[#This Row],[YYYYMMDD]],2)&amp;"-"&amp;MID(jaar_zip[[#This Row],[YYYYMMDD]],5,2)&amp;"-"&amp;LEFT(jaar_zip[[#This Row],[YYYYMMDD]],4))</f>
        <v>45409</v>
      </c>
      <c r="K941" s="101" t="str">
        <f>IF(AND(VALUE(MONTH(jaar_zip[[#This Row],[Datum]]))=1,VALUE(WEEKNUM(jaar_zip[[#This Row],[Datum]],21))&gt;51),RIGHT(YEAR(jaar_zip[[#This Row],[Datum]])-1,2),RIGHT(YEAR(jaar_zip[[#This Row],[Datum]]),2))&amp;"-"&amp; TEXT(WEEKNUM(jaar_zip[[#This Row],[Datum]],21),"00")</f>
        <v>24-17</v>
      </c>
      <c r="L941" s="101">
        <f>MONTH(jaar_zip[[#This Row],[Datum]])</f>
        <v>4</v>
      </c>
      <c r="M941" s="101">
        <f>IF(ISNUMBER(jaar_zip[[#This Row],[etmaaltemperatuur]]),IF(jaar_zip[[#This Row],[etmaaltemperatuur]]&lt;stookgrens,stookgrens-jaar_zip[[#This Row],[etmaaltemperatuur]],0),"")</f>
        <v>8.6999999999999993</v>
      </c>
      <c r="N941" s="101">
        <f>IF(ISNUMBER(jaar_zip[[#This Row],[graaddagen]]),IF(OR(MONTH(jaar_zip[[#This Row],[Datum]])=1,MONTH(jaar_zip[[#This Row],[Datum]])=2,MONTH(jaar_zip[[#This Row],[Datum]])=11,MONTH(jaar_zip[[#This Row],[Datum]])=12),1.1,IF(OR(MONTH(jaar_zip[[#This Row],[Datum]])=3,MONTH(jaar_zip[[#This Row],[Datum]])=10),1,0.8))*jaar_zip[[#This Row],[graaddagen]],"")</f>
        <v>6.96</v>
      </c>
      <c r="O941" s="101">
        <f>IF(ISNUMBER(jaar_zip[[#This Row],[etmaaltemperatuur]]),IF(jaar_zip[[#This Row],[etmaaltemperatuur]]&gt;stookgrens,jaar_zip[[#This Row],[etmaaltemperatuur]]-stookgrens,0),"")</f>
        <v>0</v>
      </c>
    </row>
    <row r="942" spans="1:15" x14ac:dyDescent="0.25">
      <c r="A942">
        <v>242</v>
      </c>
      <c r="B942">
        <v>20240428</v>
      </c>
      <c r="C942">
        <v>10</v>
      </c>
      <c r="D942">
        <v>11.5</v>
      </c>
      <c r="G942">
        <v>1006.6</v>
      </c>
      <c r="H942">
        <v>78</v>
      </c>
      <c r="I942" s="101" t="s">
        <v>15</v>
      </c>
      <c r="J942" s="1">
        <f>DATEVALUE(RIGHT(jaar_zip[[#This Row],[YYYYMMDD]],2)&amp;"-"&amp;MID(jaar_zip[[#This Row],[YYYYMMDD]],5,2)&amp;"-"&amp;LEFT(jaar_zip[[#This Row],[YYYYMMDD]],4))</f>
        <v>45410</v>
      </c>
      <c r="K942" s="101" t="str">
        <f>IF(AND(VALUE(MONTH(jaar_zip[[#This Row],[Datum]]))=1,VALUE(WEEKNUM(jaar_zip[[#This Row],[Datum]],21))&gt;51),RIGHT(YEAR(jaar_zip[[#This Row],[Datum]])-1,2),RIGHT(YEAR(jaar_zip[[#This Row],[Datum]]),2))&amp;"-"&amp; TEXT(WEEKNUM(jaar_zip[[#This Row],[Datum]],21),"00")</f>
        <v>24-17</v>
      </c>
      <c r="L942" s="101">
        <f>MONTH(jaar_zip[[#This Row],[Datum]])</f>
        <v>4</v>
      </c>
      <c r="M942" s="101">
        <f>IF(ISNUMBER(jaar_zip[[#This Row],[etmaaltemperatuur]]),IF(jaar_zip[[#This Row],[etmaaltemperatuur]]&lt;stookgrens,stookgrens-jaar_zip[[#This Row],[etmaaltemperatuur]],0),"")</f>
        <v>6.5</v>
      </c>
      <c r="N942" s="101">
        <f>IF(ISNUMBER(jaar_zip[[#This Row],[graaddagen]]),IF(OR(MONTH(jaar_zip[[#This Row],[Datum]])=1,MONTH(jaar_zip[[#This Row],[Datum]])=2,MONTH(jaar_zip[[#This Row],[Datum]])=11,MONTH(jaar_zip[[#This Row],[Datum]])=12),1.1,IF(OR(MONTH(jaar_zip[[#This Row],[Datum]])=3,MONTH(jaar_zip[[#This Row],[Datum]])=10),1,0.8))*jaar_zip[[#This Row],[graaddagen]],"")</f>
        <v>5.2</v>
      </c>
      <c r="O942" s="101">
        <f>IF(ISNUMBER(jaar_zip[[#This Row],[etmaaltemperatuur]]),IF(jaar_zip[[#This Row],[etmaaltemperatuur]]&gt;stookgrens,jaar_zip[[#This Row],[etmaaltemperatuur]]-stookgrens,0),"")</f>
        <v>0</v>
      </c>
    </row>
    <row r="943" spans="1:15" x14ac:dyDescent="0.25">
      <c r="A943">
        <v>242</v>
      </c>
      <c r="B943">
        <v>20240429</v>
      </c>
      <c r="C943">
        <v>4.8</v>
      </c>
      <c r="D943">
        <v>12.1</v>
      </c>
      <c r="G943">
        <v>1018.3</v>
      </c>
      <c r="H943">
        <v>77</v>
      </c>
      <c r="I943" s="101" t="s">
        <v>15</v>
      </c>
      <c r="J943" s="1">
        <f>DATEVALUE(RIGHT(jaar_zip[[#This Row],[YYYYMMDD]],2)&amp;"-"&amp;MID(jaar_zip[[#This Row],[YYYYMMDD]],5,2)&amp;"-"&amp;LEFT(jaar_zip[[#This Row],[YYYYMMDD]],4))</f>
        <v>45411</v>
      </c>
      <c r="K943" s="101" t="str">
        <f>IF(AND(VALUE(MONTH(jaar_zip[[#This Row],[Datum]]))=1,VALUE(WEEKNUM(jaar_zip[[#This Row],[Datum]],21))&gt;51),RIGHT(YEAR(jaar_zip[[#This Row],[Datum]])-1,2),RIGHT(YEAR(jaar_zip[[#This Row],[Datum]]),2))&amp;"-"&amp; TEXT(WEEKNUM(jaar_zip[[#This Row],[Datum]],21),"00")</f>
        <v>24-18</v>
      </c>
      <c r="L943" s="101">
        <f>MONTH(jaar_zip[[#This Row],[Datum]])</f>
        <v>4</v>
      </c>
      <c r="M943" s="101">
        <f>IF(ISNUMBER(jaar_zip[[#This Row],[etmaaltemperatuur]]),IF(jaar_zip[[#This Row],[etmaaltemperatuur]]&lt;stookgrens,stookgrens-jaar_zip[[#This Row],[etmaaltemperatuur]],0),"")</f>
        <v>5.9</v>
      </c>
      <c r="N943" s="101">
        <f>IF(ISNUMBER(jaar_zip[[#This Row],[graaddagen]]),IF(OR(MONTH(jaar_zip[[#This Row],[Datum]])=1,MONTH(jaar_zip[[#This Row],[Datum]])=2,MONTH(jaar_zip[[#This Row],[Datum]])=11,MONTH(jaar_zip[[#This Row],[Datum]])=12),1.1,IF(OR(MONTH(jaar_zip[[#This Row],[Datum]])=3,MONTH(jaar_zip[[#This Row],[Datum]])=10),1,0.8))*jaar_zip[[#This Row],[graaddagen]],"")</f>
        <v>4.7200000000000006</v>
      </c>
      <c r="O943" s="101">
        <f>IF(ISNUMBER(jaar_zip[[#This Row],[etmaaltemperatuur]]),IF(jaar_zip[[#This Row],[etmaaltemperatuur]]&gt;stookgrens,jaar_zip[[#This Row],[etmaaltemperatuur]]-stookgrens,0),"")</f>
        <v>0</v>
      </c>
    </row>
    <row r="944" spans="1:15" x14ac:dyDescent="0.25">
      <c r="A944">
        <v>242</v>
      </c>
      <c r="B944">
        <v>20240430</v>
      </c>
      <c r="C944">
        <v>4.5999999999999996</v>
      </c>
      <c r="D944">
        <v>14.5</v>
      </c>
      <c r="G944">
        <v>1015.3</v>
      </c>
      <c r="H944">
        <v>82</v>
      </c>
      <c r="I944" s="101" t="s">
        <v>15</v>
      </c>
      <c r="J944" s="1">
        <f>DATEVALUE(RIGHT(jaar_zip[[#This Row],[YYYYMMDD]],2)&amp;"-"&amp;MID(jaar_zip[[#This Row],[YYYYMMDD]],5,2)&amp;"-"&amp;LEFT(jaar_zip[[#This Row],[YYYYMMDD]],4))</f>
        <v>45412</v>
      </c>
      <c r="K944" s="101" t="str">
        <f>IF(AND(VALUE(MONTH(jaar_zip[[#This Row],[Datum]]))=1,VALUE(WEEKNUM(jaar_zip[[#This Row],[Datum]],21))&gt;51),RIGHT(YEAR(jaar_zip[[#This Row],[Datum]])-1,2),RIGHT(YEAR(jaar_zip[[#This Row],[Datum]]),2))&amp;"-"&amp; TEXT(WEEKNUM(jaar_zip[[#This Row],[Datum]],21),"00")</f>
        <v>24-18</v>
      </c>
      <c r="L944" s="101">
        <f>MONTH(jaar_zip[[#This Row],[Datum]])</f>
        <v>4</v>
      </c>
      <c r="M944" s="101">
        <f>IF(ISNUMBER(jaar_zip[[#This Row],[etmaaltemperatuur]]),IF(jaar_zip[[#This Row],[etmaaltemperatuur]]&lt;stookgrens,stookgrens-jaar_zip[[#This Row],[etmaaltemperatuur]],0),"")</f>
        <v>3.5</v>
      </c>
      <c r="N944" s="101">
        <f>IF(ISNUMBER(jaar_zip[[#This Row],[graaddagen]]),IF(OR(MONTH(jaar_zip[[#This Row],[Datum]])=1,MONTH(jaar_zip[[#This Row],[Datum]])=2,MONTH(jaar_zip[[#This Row],[Datum]])=11,MONTH(jaar_zip[[#This Row],[Datum]])=12),1.1,IF(OR(MONTH(jaar_zip[[#This Row],[Datum]])=3,MONTH(jaar_zip[[#This Row],[Datum]])=10),1,0.8))*jaar_zip[[#This Row],[graaddagen]],"")</f>
        <v>2.8000000000000003</v>
      </c>
      <c r="O944" s="101">
        <f>IF(ISNUMBER(jaar_zip[[#This Row],[etmaaltemperatuur]]),IF(jaar_zip[[#This Row],[etmaaltemperatuur]]&gt;stookgrens,jaar_zip[[#This Row],[etmaaltemperatuur]]-stookgrens,0),"")</f>
        <v>0</v>
      </c>
    </row>
    <row r="945" spans="1:15" x14ac:dyDescent="0.25">
      <c r="A945">
        <v>242</v>
      </c>
      <c r="B945">
        <v>20240501</v>
      </c>
      <c r="C945">
        <v>6.4</v>
      </c>
      <c r="D945">
        <v>14.1</v>
      </c>
      <c r="G945">
        <v>1007.7</v>
      </c>
      <c r="H945">
        <v>83</v>
      </c>
      <c r="I945" s="101" t="s">
        <v>15</v>
      </c>
      <c r="J945" s="1">
        <f>DATEVALUE(RIGHT(jaar_zip[[#This Row],[YYYYMMDD]],2)&amp;"-"&amp;MID(jaar_zip[[#This Row],[YYYYMMDD]],5,2)&amp;"-"&amp;LEFT(jaar_zip[[#This Row],[YYYYMMDD]],4))</f>
        <v>45413</v>
      </c>
      <c r="K945" s="101" t="str">
        <f>IF(AND(VALUE(MONTH(jaar_zip[[#This Row],[Datum]]))=1,VALUE(WEEKNUM(jaar_zip[[#This Row],[Datum]],21))&gt;51),RIGHT(YEAR(jaar_zip[[#This Row],[Datum]])-1,2),RIGHT(YEAR(jaar_zip[[#This Row],[Datum]]),2))&amp;"-"&amp; TEXT(WEEKNUM(jaar_zip[[#This Row],[Datum]],21),"00")</f>
        <v>24-18</v>
      </c>
      <c r="L945" s="101">
        <f>MONTH(jaar_zip[[#This Row],[Datum]])</f>
        <v>5</v>
      </c>
      <c r="M945" s="101">
        <f>IF(ISNUMBER(jaar_zip[[#This Row],[etmaaltemperatuur]]),IF(jaar_zip[[#This Row],[etmaaltemperatuur]]&lt;stookgrens,stookgrens-jaar_zip[[#This Row],[etmaaltemperatuur]],0),"")</f>
        <v>3.9000000000000004</v>
      </c>
      <c r="N945" s="101">
        <f>IF(ISNUMBER(jaar_zip[[#This Row],[graaddagen]]),IF(OR(MONTH(jaar_zip[[#This Row],[Datum]])=1,MONTH(jaar_zip[[#This Row],[Datum]])=2,MONTH(jaar_zip[[#This Row],[Datum]])=11,MONTH(jaar_zip[[#This Row],[Datum]])=12),1.1,IF(OR(MONTH(jaar_zip[[#This Row],[Datum]])=3,MONTH(jaar_zip[[#This Row],[Datum]])=10),1,0.8))*jaar_zip[[#This Row],[graaddagen]],"")</f>
        <v>3.1200000000000006</v>
      </c>
      <c r="O945" s="101">
        <f>IF(ISNUMBER(jaar_zip[[#This Row],[etmaaltemperatuur]]),IF(jaar_zip[[#This Row],[etmaaltemperatuur]]&gt;stookgrens,jaar_zip[[#This Row],[etmaaltemperatuur]]-stookgrens,0),"")</f>
        <v>0</v>
      </c>
    </row>
    <row r="946" spans="1:15" x14ac:dyDescent="0.25">
      <c r="A946">
        <v>242</v>
      </c>
      <c r="B946">
        <v>20240502</v>
      </c>
      <c r="C946">
        <v>8.3000000000000007</v>
      </c>
      <c r="D946">
        <v>15.8</v>
      </c>
      <c r="G946">
        <v>1000.8</v>
      </c>
      <c r="H946">
        <v>79</v>
      </c>
      <c r="I946" s="101" t="s">
        <v>15</v>
      </c>
      <c r="J946" s="1">
        <f>DATEVALUE(RIGHT(jaar_zip[[#This Row],[YYYYMMDD]],2)&amp;"-"&amp;MID(jaar_zip[[#This Row],[YYYYMMDD]],5,2)&amp;"-"&amp;LEFT(jaar_zip[[#This Row],[YYYYMMDD]],4))</f>
        <v>45414</v>
      </c>
      <c r="K946" s="101" t="str">
        <f>IF(AND(VALUE(MONTH(jaar_zip[[#This Row],[Datum]]))=1,VALUE(WEEKNUM(jaar_zip[[#This Row],[Datum]],21))&gt;51),RIGHT(YEAR(jaar_zip[[#This Row],[Datum]])-1,2),RIGHT(YEAR(jaar_zip[[#This Row],[Datum]]),2))&amp;"-"&amp; TEXT(WEEKNUM(jaar_zip[[#This Row],[Datum]],21),"00")</f>
        <v>24-18</v>
      </c>
      <c r="L946" s="101">
        <f>MONTH(jaar_zip[[#This Row],[Datum]])</f>
        <v>5</v>
      </c>
      <c r="M946" s="101">
        <f>IF(ISNUMBER(jaar_zip[[#This Row],[etmaaltemperatuur]]),IF(jaar_zip[[#This Row],[etmaaltemperatuur]]&lt;stookgrens,stookgrens-jaar_zip[[#This Row],[etmaaltemperatuur]],0),"")</f>
        <v>2.1999999999999993</v>
      </c>
      <c r="N946" s="101">
        <f>IF(ISNUMBER(jaar_zip[[#This Row],[graaddagen]]),IF(OR(MONTH(jaar_zip[[#This Row],[Datum]])=1,MONTH(jaar_zip[[#This Row],[Datum]])=2,MONTH(jaar_zip[[#This Row],[Datum]])=11,MONTH(jaar_zip[[#This Row],[Datum]])=12),1.1,IF(OR(MONTH(jaar_zip[[#This Row],[Datum]])=3,MONTH(jaar_zip[[#This Row],[Datum]])=10),1,0.8))*jaar_zip[[#This Row],[graaddagen]],"")</f>
        <v>1.7599999999999996</v>
      </c>
      <c r="O946" s="101">
        <f>IF(ISNUMBER(jaar_zip[[#This Row],[etmaaltemperatuur]]),IF(jaar_zip[[#This Row],[etmaaltemperatuur]]&gt;stookgrens,jaar_zip[[#This Row],[etmaaltemperatuur]]-stookgrens,0),"")</f>
        <v>0</v>
      </c>
    </row>
    <row r="947" spans="1:15" x14ac:dyDescent="0.25">
      <c r="A947">
        <v>242</v>
      </c>
      <c r="B947">
        <v>20240503</v>
      </c>
      <c r="C947">
        <v>7.6</v>
      </c>
      <c r="D947">
        <v>11.7</v>
      </c>
      <c r="G947">
        <v>1007</v>
      </c>
      <c r="H947">
        <v>89</v>
      </c>
      <c r="I947" s="101" t="s">
        <v>15</v>
      </c>
      <c r="J947" s="1">
        <f>DATEVALUE(RIGHT(jaar_zip[[#This Row],[YYYYMMDD]],2)&amp;"-"&amp;MID(jaar_zip[[#This Row],[YYYYMMDD]],5,2)&amp;"-"&amp;LEFT(jaar_zip[[#This Row],[YYYYMMDD]],4))</f>
        <v>45415</v>
      </c>
      <c r="K947" s="101" t="str">
        <f>IF(AND(VALUE(MONTH(jaar_zip[[#This Row],[Datum]]))=1,VALUE(WEEKNUM(jaar_zip[[#This Row],[Datum]],21))&gt;51),RIGHT(YEAR(jaar_zip[[#This Row],[Datum]])-1,2),RIGHT(YEAR(jaar_zip[[#This Row],[Datum]]),2))&amp;"-"&amp; TEXT(WEEKNUM(jaar_zip[[#This Row],[Datum]],21),"00")</f>
        <v>24-18</v>
      </c>
      <c r="L947" s="101">
        <f>MONTH(jaar_zip[[#This Row],[Datum]])</f>
        <v>5</v>
      </c>
      <c r="M947" s="101">
        <f>IF(ISNUMBER(jaar_zip[[#This Row],[etmaaltemperatuur]]),IF(jaar_zip[[#This Row],[etmaaltemperatuur]]&lt;stookgrens,stookgrens-jaar_zip[[#This Row],[etmaaltemperatuur]],0),"")</f>
        <v>6.3000000000000007</v>
      </c>
      <c r="N947" s="101">
        <f>IF(ISNUMBER(jaar_zip[[#This Row],[graaddagen]]),IF(OR(MONTH(jaar_zip[[#This Row],[Datum]])=1,MONTH(jaar_zip[[#This Row],[Datum]])=2,MONTH(jaar_zip[[#This Row],[Datum]])=11,MONTH(jaar_zip[[#This Row],[Datum]])=12),1.1,IF(OR(MONTH(jaar_zip[[#This Row],[Datum]])=3,MONTH(jaar_zip[[#This Row],[Datum]])=10),1,0.8))*jaar_zip[[#This Row],[graaddagen]],"")</f>
        <v>5.0400000000000009</v>
      </c>
      <c r="O947" s="101">
        <f>IF(ISNUMBER(jaar_zip[[#This Row],[etmaaltemperatuur]]),IF(jaar_zip[[#This Row],[etmaaltemperatuur]]&gt;stookgrens,jaar_zip[[#This Row],[etmaaltemperatuur]]-stookgrens,0),"")</f>
        <v>0</v>
      </c>
    </row>
    <row r="948" spans="1:15" x14ac:dyDescent="0.25">
      <c r="A948">
        <v>242</v>
      </c>
      <c r="B948">
        <v>20240504</v>
      </c>
      <c r="C948">
        <v>5.3</v>
      </c>
      <c r="D948">
        <v>12.9</v>
      </c>
      <c r="G948">
        <v>1012.6</v>
      </c>
      <c r="H948">
        <v>75</v>
      </c>
      <c r="I948" s="101" t="s">
        <v>15</v>
      </c>
      <c r="J948" s="1">
        <f>DATEVALUE(RIGHT(jaar_zip[[#This Row],[YYYYMMDD]],2)&amp;"-"&amp;MID(jaar_zip[[#This Row],[YYYYMMDD]],5,2)&amp;"-"&amp;LEFT(jaar_zip[[#This Row],[YYYYMMDD]],4))</f>
        <v>45416</v>
      </c>
      <c r="K948" s="101" t="str">
        <f>IF(AND(VALUE(MONTH(jaar_zip[[#This Row],[Datum]]))=1,VALUE(WEEKNUM(jaar_zip[[#This Row],[Datum]],21))&gt;51),RIGHT(YEAR(jaar_zip[[#This Row],[Datum]])-1,2),RIGHT(YEAR(jaar_zip[[#This Row],[Datum]]),2))&amp;"-"&amp; TEXT(WEEKNUM(jaar_zip[[#This Row],[Datum]],21),"00")</f>
        <v>24-18</v>
      </c>
      <c r="L948" s="101">
        <f>MONTH(jaar_zip[[#This Row],[Datum]])</f>
        <v>5</v>
      </c>
      <c r="M948" s="101">
        <f>IF(ISNUMBER(jaar_zip[[#This Row],[etmaaltemperatuur]]),IF(jaar_zip[[#This Row],[etmaaltemperatuur]]&lt;stookgrens,stookgrens-jaar_zip[[#This Row],[etmaaltemperatuur]],0),"")</f>
        <v>5.0999999999999996</v>
      </c>
      <c r="N948" s="101">
        <f>IF(ISNUMBER(jaar_zip[[#This Row],[graaddagen]]),IF(OR(MONTH(jaar_zip[[#This Row],[Datum]])=1,MONTH(jaar_zip[[#This Row],[Datum]])=2,MONTH(jaar_zip[[#This Row],[Datum]])=11,MONTH(jaar_zip[[#This Row],[Datum]])=12),1.1,IF(OR(MONTH(jaar_zip[[#This Row],[Datum]])=3,MONTH(jaar_zip[[#This Row],[Datum]])=10),1,0.8))*jaar_zip[[#This Row],[graaddagen]],"")</f>
        <v>4.08</v>
      </c>
      <c r="O948" s="101">
        <f>IF(ISNUMBER(jaar_zip[[#This Row],[etmaaltemperatuur]]),IF(jaar_zip[[#This Row],[etmaaltemperatuur]]&gt;stookgrens,jaar_zip[[#This Row],[etmaaltemperatuur]]-stookgrens,0),"")</f>
        <v>0</v>
      </c>
    </row>
    <row r="949" spans="1:15" x14ac:dyDescent="0.25">
      <c r="A949">
        <v>242</v>
      </c>
      <c r="B949">
        <v>20240505</v>
      </c>
      <c r="C949">
        <v>3.7</v>
      </c>
      <c r="D949">
        <v>11.4</v>
      </c>
      <c r="G949">
        <v>1008.7</v>
      </c>
      <c r="H949">
        <v>86</v>
      </c>
      <c r="I949" s="101" t="s">
        <v>15</v>
      </c>
      <c r="J949" s="1">
        <f>DATEVALUE(RIGHT(jaar_zip[[#This Row],[YYYYMMDD]],2)&amp;"-"&amp;MID(jaar_zip[[#This Row],[YYYYMMDD]],5,2)&amp;"-"&amp;LEFT(jaar_zip[[#This Row],[YYYYMMDD]],4))</f>
        <v>45417</v>
      </c>
      <c r="K949" s="101" t="str">
        <f>IF(AND(VALUE(MONTH(jaar_zip[[#This Row],[Datum]]))=1,VALUE(WEEKNUM(jaar_zip[[#This Row],[Datum]],21))&gt;51),RIGHT(YEAR(jaar_zip[[#This Row],[Datum]])-1,2),RIGHT(YEAR(jaar_zip[[#This Row],[Datum]]),2))&amp;"-"&amp; TEXT(WEEKNUM(jaar_zip[[#This Row],[Datum]],21),"00")</f>
        <v>24-18</v>
      </c>
      <c r="L949" s="101">
        <f>MONTH(jaar_zip[[#This Row],[Datum]])</f>
        <v>5</v>
      </c>
      <c r="M949" s="101">
        <f>IF(ISNUMBER(jaar_zip[[#This Row],[etmaaltemperatuur]]),IF(jaar_zip[[#This Row],[etmaaltemperatuur]]&lt;stookgrens,stookgrens-jaar_zip[[#This Row],[etmaaltemperatuur]],0),"")</f>
        <v>6.6</v>
      </c>
      <c r="N949" s="101">
        <f>IF(ISNUMBER(jaar_zip[[#This Row],[graaddagen]]),IF(OR(MONTH(jaar_zip[[#This Row],[Datum]])=1,MONTH(jaar_zip[[#This Row],[Datum]])=2,MONTH(jaar_zip[[#This Row],[Datum]])=11,MONTH(jaar_zip[[#This Row],[Datum]])=12),1.1,IF(OR(MONTH(jaar_zip[[#This Row],[Datum]])=3,MONTH(jaar_zip[[#This Row],[Datum]])=10),1,0.8))*jaar_zip[[#This Row],[graaddagen]],"")</f>
        <v>5.28</v>
      </c>
      <c r="O949" s="101">
        <f>IF(ISNUMBER(jaar_zip[[#This Row],[etmaaltemperatuur]]),IF(jaar_zip[[#This Row],[etmaaltemperatuur]]&gt;stookgrens,jaar_zip[[#This Row],[etmaaltemperatuur]]-stookgrens,0),"")</f>
        <v>0</v>
      </c>
    </row>
    <row r="950" spans="1:15" x14ac:dyDescent="0.25">
      <c r="A950">
        <v>242</v>
      </c>
      <c r="B950">
        <v>20240506</v>
      </c>
      <c r="C950">
        <v>4.9000000000000004</v>
      </c>
      <c r="D950">
        <v>13.1</v>
      </c>
      <c r="G950">
        <v>1010.4</v>
      </c>
      <c r="H950">
        <v>76</v>
      </c>
      <c r="I950" s="101" t="s">
        <v>15</v>
      </c>
      <c r="J950" s="1">
        <f>DATEVALUE(RIGHT(jaar_zip[[#This Row],[YYYYMMDD]],2)&amp;"-"&amp;MID(jaar_zip[[#This Row],[YYYYMMDD]],5,2)&amp;"-"&amp;LEFT(jaar_zip[[#This Row],[YYYYMMDD]],4))</f>
        <v>45418</v>
      </c>
      <c r="K950" s="101" t="str">
        <f>IF(AND(VALUE(MONTH(jaar_zip[[#This Row],[Datum]]))=1,VALUE(WEEKNUM(jaar_zip[[#This Row],[Datum]],21))&gt;51),RIGHT(YEAR(jaar_zip[[#This Row],[Datum]])-1,2),RIGHT(YEAR(jaar_zip[[#This Row],[Datum]]),2))&amp;"-"&amp; TEXT(WEEKNUM(jaar_zip[[#This Row],[Datum]],21),"00")</f>
        <v>24-19</v>
      </c>
      <c r="L950" s="101">
        <f>MONTH(jaar_zip[[#This Row],[Datum]])</f>
        <v>5</v>
      </c>
      <c r="M950" s="101">
        <f>IF(ISNUMBER(jaar_zip[[#This Row],[etmaaltemperatuur]]),IF(jaar_zip[[#This Row],[etmaaltemperatuur]]&lt;stookgrens,stookgrens-jaar_zip[[#This Row],[etmaaltemperatuur]],0),"")</f>
        <v>4.9000000000000004</v>
      </c>
      <c r="N950" s="101">
        <f>IF(ISNUMBER(jaar_zip[[#This Row],[graaddagen]]),IF(OR(MONTH(jaar_zip[[#This Row],[Datum]])=1,MONTH(jaar_zip[[#This Row],[Datum]])=2,MONTH(jaar_zip[[#This Row],[Datum]])=11,MONTH(jaar_zip[[#This Row],[Datum]])=12),1.1,IF(OR(MONTH(jaar_zip[[#This Row],[Datum]])=3,MONTH(jaar_zip[[#This Row],[Datum]])=10),1,0.8))*jaar_zip[[#This Row],[graaddagen]],"")</f>
        <v>3.9200000000000004</v>
      </c>
      <c r="O950" s="101">
        <f>IF(ISNUMBER(jaar_zip[[#This Row],[etmaaltemperatuur]]),IF(jaar_zip[[#This Row],[etmaaltemperatuur]]&gt;stookgrens,jaar_zip[[#This Row],[etmaaltemperatuur]]-stookgrens,0),"")</f>
        <v>0</v>
      </c>
    </row>
    <row r="951" spans="1:15" x14ac:dyDescent="0.25">
      <c r="A951">
        <v>242</v>
      </c>
      <c r="B951">
        <v>20240507</v>
      </c>
      <c r="C951">
        <v>4</v>
      </c>
      <c r="D951">
        <v>11.6</v>
      </c>
      <c r="G951">
        <v>1021.2</v>
      </c>
      <c r="H951">
        <v>83</v>
      </c>
      <c r="I951" s="101" t="s">
        <v>15</v>
      </c>
      <c r="J951" s="1">
        <f>DATEVALUE(RIGHT(jaar_zip[[#This Row],[YYYYMMDD]],2)&amp;"-"&amp;MID(jaar_zip[[#This Row],[YYYYMMDD]],5,2)&amp;"-"&amp;LEFT(jaar_zip[[#This Row],[YYYYMMDD]],4))</f>
        <v>45419</v>
      </c>
      <c r="K951" s="101" t="str">
        <f>IF(AND(VALUE(MONTH(jaar_zip[[#This Row],[Datum]]))=1,VALUE(WEEKNUM(jaar_zip[[#This Row],[Datum]],21))&gt;51),RIGHT(YEAR(jaar_zip[[#This Row],[Datum]])-1,2),RIGHT(YEAR(jaar_zip[[#This Row],[Datum]]),2))&amp;"-"&amp; TEXT(WEEKNUM(jaar_zip[[#This Row],[Datum]],21),"00")</f>
        <v>24-19</v>
      </c>
      <c r="L951" s="101">
        <f>MONTH(jaar_zip[[#This Row],[Datum]])</f>
        <v>5</v>
      </c>
      <c r="M951" s="101">
        <f>IF(ISNUMBER(jaar_zip[[#This Row],[etmaaltemperatuur]]),IF(jaar_zip[[#This Row],[etmaaltemperatuur]]&lt;stookgrens,stookgrens-jaar_zip[[#This Row],[etmaaltemperatuur]],0),"")</f>
        <v>6.4</v>
      </c>
      <c r="N951" s="101">
        <f>IF(ISNUMBER(jaar_zip[[#This Row],[graaddagen]]),IF(OR(MONTH(jaar_zip[[#This Row],[Datum]])=1,MONTH(jaar_zip[[#This Row],[Datum]])=2,MONTH(jaar_zip[[#This Row],[Datum]])=11,MONTH(jaar_zip[[#This Row],[Datum]])=12),1.1,IF(OR(MONTH(jaar_zip[[#This Row],[Datum]])=3,MONTH(jaar_zip[[#This Row],[Datum]])=10),1,0.8))*jaar_zip[[#This Row],[graaddagen]],"")</f>
        <v>5.120000000000001</v>
      </c>
      <c r="O951" s="101">
        <f>IF(ISNUMBER(jaar_zip[[#This Row],[etmaaltemperatuur]]),IF(jaar_zip[[#This Row],[etmaaltemperatuur]]&gt;stookgrens,jaar_zip[[#This Row],[etmaaltemperatuur]]-stookgrens,0),"")</f>
        <v>0</v>
      </c>
    </row>
    <row r="952" spans="1:15" x14ac:dyDescent="0.25">
      <c r="A952">
        <v>242</v>
      </c>
      <c r="B952">
        <v>20240508</v>
      </c>
      <c r="C952">
        <v>4.5</v>
      </c>
      <c r="D952">
        <v>12.1</v>
      </c>
      <c r="G952">
        <v>1028.0999999999999</v>
      </c>
      <c r="H952">
        <v>80</v>
      </c>
      <c r="I952" s="101" t="s">
        <v>15</v>
      </c>
      <c r="J952" s="1">
        <f>DATEVALUE(RIGHT(jaar_zip[[#This Row],[YYYYMMDD]],2)&amp;"-"&amp;MID(jaar_zip[[#This Row],[YYYYMMDD]],5,2)&amp;"-"&amp;LEFT(jaar_zip[[#This Row],[YYYYMMDD]],4))</f>
        <v>45420</v>
      </c>
      <c r="K952" s="101" t="str">
        <f>IF(AND(VALUE(MONTH(jaar_zip[[#This Row],[Datum]]))=1,VALUE(WEEKNUM(jaar_zip[[#This Row],[Datum]],21))&gt;51),RIGHT(YEAR(jaar_zip[[#This Row],[Datum]])-1,2),RIGHT(YEAR(jaar_zip[[#This Row],[Datum]]),2))&amp;"-"&amp; TEXT(WEEKNUM(jaar_zip[[#This Row],[Datum]],21),"00")</f>
        <v>24-19</v>
      </c>
      <c r="L952" s="101">
        <f>MONTH(jaar_zip[[#This Row],[Datum]])</f>
        <v>5</v>
      </c>
      <c r="M952" s="101">
        <f>IF(ISNUMBER(jaar_zip[[#This Row],[etmaaltemperatuur]]),IF(jaar_zip[[#This Row],[etmaaltemperatuur]]&lt;stookgrens,stookgrens-jaar_zip[[#This Row],[etmaaltemperatuur]],0),"")</f>
        <v>5.9</v>
      </c>
      <c r="N952" s="101">
        <f>IF(ISNUMBER(jaar_zip[[#This Row],[graaddagen]]),IF(OR(MONTH(jaar_zip[[#This Row],[Datum]])=1,MONTH(jaar_zip[[#This Row],[Datum]])=2,MONTH(jaar_zip[[#This Row],[Datum]])=11,MONTH(jaar_zip[[#This Row],[Datum]])=12),1.1,IF(OR(MONTH(jaar_zip[[#This Row],[Datum]])=3,MONTH(jaar_zip[[#This Row],[Datum]])=10),1,0.8))*jaar_zip[[#This Row],[graaddagen]],"")</f>
        <v>4.7200000000000006</v>
      </c>
      <c r="O952" s="101">
        <f>IF(ISNUMBER(jaar_zip[[#This Row],[etmaaltemperatuur]]),IF(jaar_zip[[#This Row],[etmaaltemperatuur]]&gt;stookgrens,jaar_zip[[#This Row],[etmaaltemperatuur]]-stookgrens,0),"")</f>
        <v>0</v>
      </c>
    </row>
    <row r="953" spans="1:15" x14ac:dyDescent="0.25">
      <c r="A953">
        <v>242</v>
      </c>
      <c r="B953">
        <v>20240509</v>
      </c>
      <c r="C953">
        <v>3.5</v>
      </c>
      <c r="D953">
        <v>11.7</v>
      </c>
      <c r="G953">
        <v>1027.2</v>
      </c>
      <c r="H953">
        <v>84</v>
      </c>
      <c r="I953" s="101" t="s">
        <v>15</v>
      </c>
      <c r="J953" s="1">
        <f>DATEVALUE(RIGHT(jaar_zip[[#This Row],[YYYYMMDD]],2)&amp;"-"&amp;MID(jaar_zip[[#This Row],[YYYYMMDD]],5,2)&amp;"-"&amp;LEFT(jaar_zip[[#This Row],[YYYYMMDD]],4))</f>
        <v>45421</v>
      </c>
      <c r="K953" s="101" t="str">
        <f>IF(AND(VALUE(MONTH(jaar_zip[[#This Row],[Datum]]))=1,VALUE(WEEKNUM(jaar_zip[[#This Row],[Datum]],21))&gt;51),RIGHT(YEAR(jaar_zip[[#This Row],[Datum]])-1,2),RIGHT(YEAR(jaar_zip[[#This Row],[Datum]]),2))&amp;"-"&amp; TEXT(WEEKNUM(jaar_zip[[#This Row],[Datum]],21),"00")</f>
        <v>24-19</v>
      </c>
      <c r="L953" s="101">
        <f>MONTH(jaar_zip[[#This Row],[Datum]])</f>
        <v>5</v>
      </c>
      <c r="M953" s="101">
        <f>IF(ISNUMBER(jaar_zip[[#This Row],[etmaaltemperatuur]]),IF(jaar_zip[[#This Row],[etmaaltemperatuur]]&lt;stookgrens,stookgrens-jaar_zip[[#This Row],[etmaaltemperatuur]],0),"")</f>
        <v>6.3000000000000007</v>
      </c>
      <c r="N953" s="101">
        <f>IF(ISNUMBER(jaar_zip[[#This Row],[graaddagen]]),IF(OR(MONTH(jaar_zip[[#This Row],[Datum]])=1,MONTH(jaar_zip[[#This Row],[Datum]])=2,MONTH(jaar_zip[[#This Row],[Datum]])=11,MONTH(jaar_zip[[#This Row],[Datum]])=12),1.1,IF(OR(MONTH(jaar_zip[[#This Row],[Datum]])=3,MONTH(jaar_zip[[#This Row],[Datum]])=10),1,0.8))*jaar_zip[[#This Row],[graaddagen]],"")</f>
        <v>5.0400000000000009</v>
      </c>
      <c r="O953" s="101">
        <f>IF(ISNUMBER(jaar_zip[[#This Row],[etmaaltemperatuur]]),IF(jaar_zip[[#This Row],[etmaaltemperatuur]]&gt;stookgrens,jaar_zip[[#This Row],[etmaaltemperatuur]]-stookgrens,0),"")</f>
        <v>0</v>
      </c>
    </row>
    <row r="954" spans="1:15" x14ac:dyDescent="0.25">
      <c r="A954">
        <v>242</v>
      </c>
      <c r="B954">
        <v>20240510</v>
      </c>
      <c r="C954">
        <v>3.7</v>
      </c>
      <c r="D954">
        <v>11.4</v>
      </c>
      <c r="G954">
        <v>1025.2</v>
      </c>
      <c r="H954">
        <v>90</v>
      </c>
      <c r="I954" s="101" t="s">
        <v>15</v>
      </c>
      <c r="J954" s="1">
        <f>DATEVALUE(RIGHT(jaar_zip[[#This Row],[YYYYMMDD]],2)&amp;"-"&amp;MID(jaar_zip[[#This Row],[YYYYMMDD]],5,2)&amp;"-"&amp;LEFT(jaar_zip[[#This Row],[YYYYMMDD]],4))</f>
        <v>45422</v>
      </c>
      <c r="K954" s="101" t="str">
        <f>IF(AND(VALUE(MONTH(jaar_zip[[#This Row],[Datum]]))=1,VALUE(WEEKNUM(jaar_zip[[#This Row],[Datum]],21))&gt;51),RIGHT(YEAR(jaar_zip[[#This Row],[Datum]])-1,2),RIGHT(YEAR(jaar_zip[[#This Row],[Datum]]),2))&amp;"-"&amp; TEXT(WEEKNUM(jaar_zip[[#This Row],[Datum]],21),"00")</f>
        <v>24-19</v>
      </c>
      <c r="L954" s="101">
        <f>MONTH(jaar_zip[[#This Row],[Datum]])</f>
        <v>5</v>
      </c>
      <c r="M954" s="101">
        <f>IF(ISNUMBER(jaar_zip[[#This Row],[etmaaltemperatuur]]),IF(jaar_zip[[#This Row],[etmaaltemperatuur]]&lt;stookgrens,stookgrens-jaar_zip[[#This Row],[etmaaltemperatuur]],0),"")</f>
        <v>6.6</v>
      </c>
      <c r="N954" s="101">
        <f>IF(ISNUMBER(jaar_zip[[#This Row],[graaddagen]]),IF(OR(MONTH(jaar_zip[[#This Row],[Datum]])=1,MONTH(jaar_zip[[#This Row],[Datum]])=2,MONTH(jaar_zip[[#This Row],[Datum]])=11,MONTH(jaar_zip[[#This Row],[Datum]])=12),1.1,IF(OR(MONTH(jaar_zip[[#This Row],[Datum]])=3,MONTH(jaar_zip[[#This Row],[Datum]])=10),1,0.8))*jaar_zip[[#This Row],[graaddagen]],"")</f>
        <v>5.28</v>
      </c>
      <c r="O954" s="101">
        <f>IF(ISNUMBER(jaar_zip[[#This Row],[etmaaltemperatuur]]),IF(jaar_zip[[#This Row],[etmaaltemperatuur]]&gt;stookgrens,jaar_zip[[#This Row],[etmaaltemperatuur]]-stookgrens,0),"")</f>
        <v>0</v>
      </c>
    </row>
    <row r="955" spans="1:15" x14ac:dyDescent="0.25">
      <c r="A955">
        <v>242</v>
      </c>
      <c r="B955">
        <v>20240511</v>
      </c>
      <c r="C955">
        <v>7.3</v>
      </c>
      <c r="D955">
        <v>14.1</v>
      </c>
      <c r="G955">
        <v>1023.5</v>
      </c>
      <c r="H955">
        <v>82</v>
      </c>
      <c r="I955" s="101" t="s">
        <v>15</v>
      </c>
      <c r="J955" s="1">
        <f>DATEVALUE(RIGHT(jaar_zip[[#This Row],[YYYYMMDD]],2)&amp;"-"&amp;MID(jaar_zip[[#This Row],[YYYYMMDD]],5,2)&amp;"-"&amp;LEFT(jaar_zip[[#This Row],[YYYYMMDD]],4))</f>
        <v>45423</v>
      </c>
      <c r="K955" s="101" t="str">
        <f>IF(AND(VALUE(MONTH(jaar_zip[[#This Row],[Datum]]))=1,VALUE(WEEKNUM(jaar_zip[[#This Row],[Datum]],21))&gt;51),RIGHT(YEAR(jaar_zip[[#This Row],[Datum]])-1,2),RIGHT(YEAR(jaar_zip[[#This Row],[Datum]]),2))&amp;"-"&amp; TEXT(WEEKNUM(jaar_zip[[#This Row],[Datum]],21),"00")</f>
        <v>24-19</v>
      </c>
      <c r="L955" s="101">
        <f>MONTH(jaar_zip[[#This Row],[Datum]])</f>
        <v>5</v>
      </c>
      <c r="M955" s="101">
        <f>IF(ISNUMBER(jaar_zip[[#This Row],[etmaaltemperatuur]]),IF(jaar_zip[[#This Row],[etmaaltemperatuur]]&lt;stookgrens,stookgrens-jaar_zip[[#This Row],[etmaaltemperatuur]],0),"")</f>
        <v>3.9000000000000004</v>
      </c>
      <c r="N955" s="101">
        <f>IF(ISNUMBER(jaar_zip[[#This Row],[graaddagen]]),IF(OR(MONTH(jaar_zip[[#This Row],[Datum]])=1,MONTH(jaar_zip[[#This Row],[Datum]])=2,MONTH(jaar_zip[[#This Row],[Datum]])=11,MONTH(jaar_zip[[#This Row],[Datum]])=12),1.1,IF(OR(MONTH(jaar_zip[[#This Row],[Datum]])=3,MONTH(jaar_zip[[#This Row],[Datum]])=10),1,0.8))*jaar_zip[[#This Row],[graaddagen]],"")</f>
        <v>3.1200000000000006</v>
      </c>
      <c r="O955" s="101">
        <f>IF(ISNUMBER(jaar_zip[[#This Row],[etmaaltemperatuur]]),IF(jaar_zip[[#This Row],[etmaaltemperatuur]]&gt;stookgrens,jaar_zip[[#This Row],[etmaaltemperatuur]]-stookgrens,0),"")</f>
        <v>0</v>
      </c>
    </row>
    <row r="956" spans="1:15" x14ac:dyDescent="0.25">
      <c r="A956">
        <v>242</v>
      </c>
      <c r="B956">
        <v>20240512</v>
      </c>
      <c r="C956">
        <v>8</v>
      </c>
      <c r="D956">
        <v>17.399999999999999</v>
      </c>
      <c r="G956">
        <v>1016.5</v>
      </c>
      <c r="H956">
        <v>73</v>
      </c>
      <c r="I956" s="101" t="s">
        <v>15</v>
      </c>
      <c r="J956" s="1">
        <f>DATEVALUE(RIGHT(jaar_zip[[#This Row],[YYYYMMDD]],2)&amp;"-"&amp;MID(jaar_zip[[#This Row],[YYYYMMDD]],5,2)&amp;"-"&amp;LEFT(jaar_zip[[#This Row],[YYYYMMDD]],4))</f>
        <v>45424</v>
      </c>
      <c r="K956" s="101" t="str">
        <f>IF(AND(VALUE(MONTH(jaar_zip[[#This Row],[Datum]]))=1,VALUE(WEEKNUM(jaar_zip[[#This Row],[Datum]],21))&gt;51),RIGHT(YEAR(jaar_zip[[#This Row],[Datum]])-1,2),RIGHT(YEAR(jaar_zip[[#This Row],[Datum]]),2))&amp;"-"&amp; TEXT(WEEKNUM(jaar_zip[[#This Row],[Datum]],21),"00")</f>
        <v>24-19</v>
      </c>
      <c r="L956" s="101">
        <f>MONTH(jaar_zip[[#This Row],[Datum]])</f>
        <v>5</v>
      </c>
      <c r="M956" s="101">
        <f>IF(ISNUMBER(jaar_zip[[#This Row],[etmaaltemperatuur]]),IF(jaar_zip[[#This Row],[etmaaltemperatuur]]&lt;stookgrens,stookgrens-jaar_zip[[#This Row],[etmaaltemperatuur]],0),"")</f>
        <v>0.60000000000000142</v>
      </c>
      <c r="N956" s="101">
        <f>IF(ISNUMBER(jaar_zip[[#This Row],[graaddagen]]),IF(OR(MONTH(jaar_zip[[#This Row],[Datum]])=1,MONTH(jaar_zip[[#This Row],[Datum]])=2,MONTH(jaar_zip[[#This Row],[Datum]])=11,MONTH(jaar_zip[[#This Row],[Datum]])=12),1.1,IF(OR(MONTH(jaar_zip[[#This Row],[Datum]])=3,MONTH(jaar_zip[[#This Row],[Datum]])=10),1,0.8))*jaar_zip[[#This Row],[graaddagen]],"")</f>
        <v>0.48000000000000115</v>
      </c>
      <c r="O956" s="101">
        <f>IF(ISNUMBER(jaar_zip[[#This Row],[etmaaltemperatuur]]),IF(jaar_zip[[#This Row],[etmaaltemperatuur]]&gt;stookgrens,jaar_zip[[#This Row],[etmaaltemperatuur]]-stookgrens,0),"")</f>
        <v>0</v>
      </c>
    </row>
    <row r="957" spans="1:15" x14ac:dyDescent="0.25">
      <c r="A957">
        <v>242</v>
      </c>
      <c r="B957">
        <v>20240513</v>
      </c>
      <c r="C957">
        <v>5.2</v>
      </c>
      <c r="D957">
        <v>17.5</v>
      </c>
      <c r="G957">
        <v>1009.7</v>
      </c>
      <c r="H957">
        <v>81</v>
      </c>
      <c r="I957" s="101" t="s">
        <v>15</v>
      </c>
      <c r="J957" s="1">
        <f>DATEVALUE(RIGHT(jaar_zip[[#This Row],[YYYYMMDD]],2)&amp;"-"&amp;MID(jaar_zip[[#This Row],[YYYYMMDD]],5,2)&amp;"-"&amp;LEFT(jaar_zip[[#This Row],[YYYYMMDD]],4))</f>
        <v>45425</v>
      </c>
      <c r="K957" s="101" t="str">
        <f>IF(AND(VALUE(MONTH(jaar_zip[[#This Row],[Datum]]))=1,VALUE(WEEKNUM(jaar_zip[[#This Row],[Datum]],21))&gt;51),RIGHT(YEAR(jaar_zip[[#This Row],[Datum]])-1,2),RIGHT(YEAR(jaar_zip[[#This Row],[Datum]]),2))&amp;"-"&amp; TEXT(WEEKNUM(jaar_zip[[#This Row],[Datum]],21),"00")</f>
        <v>24-20</v>
      </c>
      <c r="L957" s="101">
        <f>MONTH(jaar_zip[[#This Row],[Datum]])</f>
        <v>5</v>
      </c>
      <c r="M957" s="101">
        <f>IF(ISNUMBER(jaar_zip[[#This Row],[etmaaltemperatuur]]),IF(jaar_zip[[#This Row],[etmaaltemperatuur]]&lt;stookgrens,stookgrens-jaar_zip[[#This Row],[etmaaltemperatuur]],0),"")</f>
        <v>0.5</v>
      </c>
      <c r="N957" s="101">
        <f>IF(ISNUMBER(jaar_zip[[#This Row],[graaddagen]]),IF(OR(MONTH(jaar_zip[[#This Row],[Datum]])=1,MONTH(jaar_zip[[#This Row],[Datum]])=2,MONTH(jaar_zip[[#This Row],[Datum]])=11,MONTH(jaar_zip[[#This Row],[Datum]])=12),1.1,IF(OR(MONTH(jaar_zip[[#This Row],[Datum]])=3,MONTH(jaar_zip[[#This Row],[Datum]])=10),1,0.8))*jaar_zip[[#This Row],[graaddagen]],"")</f>
        <v>0.4</v>
      </c>
      <c r="O957" s="101">
        <f>IF(ISNUMBER(jaar_zip[[#This Row],[etmaaltemperatuur]]),IF(jaar_zip[[#This Row],[etmaaltemperatuur]]&gt;stookgrens,jaar_zip[[#This Row],[etmaaltemperatuur]]-stookgrens,0),"")</f>
        <v>0</v>
      </c>
    </row>
    <row r="958" spans="1:15" x14ac:dyDescent="0.25">
      <c r="A958">
        <v>242</v>
      </c>
      <c r="B958">
        <v>20240514</v>
      </c>
      <c r="C958">
        <v>7.2</v>
      </c>
      <c r="D958">
        <v>20.100000000000001</v>
      </c>
      <c r="G958">
        <v>1005.2</v>
      </c>
      <c r="H958">
        <v>71</v>
      </c>
      <c r="I958" s="101" t="s">
        <v>15</v>
      </c>
      <c r="J958" s="1">
        <f>DATEVALUE(RIGHT(jaar_zip[[#This Row],[YYYYMMDD]],2)&amp;"-"&amp;MID(jaar_zip[[#This Row],[YYYYMMDD]],5,2)&amp;"-"&amp;LEFT(jaar_zip[[#This Row],[YYYYMMDD]],4))</f>
        <v>45426</v>
      </c>
      <c r="K958" s="101" t="str">
        <f>IF(AND(VALUE(MONTH(jaar_zip[[#This Row],[Datum]]))=1,VALUE(WEEKNUM(jaar_zip[[#This Row],[Datum]],21))&gt;51),RIGHT(YEAR(jaar_zip[[#This Row],[Datum]])-1,2),RIGHT(YEAR(jaar_zip[[#This Row],[Datum]]),2))&amp;"-"&amp; TEXT(WEEKNUM(jaar_zip[[#This Row],[Datum]],21),"00")</f>
        <v>24-20</v>
      </c>
      <c r="L958" s="101">
        <f>MONTH(jaar_zip[[#This Row],[Datum]])</f>
        <v>5</v>
      </c>
      <c r="M958" s="101">
        <f>IF(ISNUMBER(jaar_zip[[#This Row],[etmaaltemperatuur]]),IF(jaar_zip[[#This Row],[etmaaltemperatuur]]&lt;stookgrens,stookgrens-jaar_zip[[#This Row],[etmaaltemperatuur]],0),"")</f>
        <v>0</v>
      </c>
      <c r="N958" s="101">
        <f>IF(ISNUMBER(jaar_zip[[#This Row],[graaddagen]]),IF(OR(MONTH(jaar_zip[[#This Row],[Datum]])=1,MONTH(jaar_zip[[#This Row],[Datum]])=2,MONTH(jaar_zip[[#This Row],[Datum]])=11,MONTH(jaar_zip[[#This Row],[Datum]])=12),1.1,IF(OR(MONTH(jaar_zip[[#This Row],[Datum]])=3,MONTH(jaar_zip[[#This Row],[Datum]])=10),1,0.8))*jaar_zip[[#This Row],[graaddagen]],"")</f>
        <v>0</v>
      </c>
      <c r="O958" s="101">
        <f>IF(ISNUMBER(jaar_zip[[#This Row],[etmaaltemperatuur]]),IF(jaar_zip[[#This Row],[etmaaltemperatuur]]&gt;stookgrens,jaar_zip[[#This Row],[etmaaltemperatuur]]-stookgrens,0),"")</f>
        <v>2.1000000000000014</v>
      </c>
    </row>
    <row r="959" spans="1:15" x14ac:dyDescent="0.25">
      <c r="A959">
        <v>242</v>
      </c>
      <c r="B959">
        <v>20240515</v>
      </c>
      <c r="C959">
        <v>5.0999999999999996</v>
      </c>
      <c r="D959">
        <v>16.600000000000001</v>
      </c>
      <c r="G959">
        <v>1006.1</v>
      </c>
      <c r="H959">
        <v>79</v>
      </c>
      <c r="I959" s="101" t="s">
        <v>15</v>
      </c>
      <c r="J959" s="1">
        <f>DATEVALUE(RIGHT(jaar_zip[[#This Row],[YYYYMMDD]],2)&amp;"-"&amp;MID(jaar_zip[[#This Row],[YYYYMMDD]],5,2)&amp;"-"&amp;LEFT(jaar_zip[[#This Row],[YYYYMMDD]],4))</f>
        <v>45427</v>
      </c>
      <c r="K959" s="101" t="str">
        <f>IF(AND(VALUE(MONTH(jaar_zip[[#This Row],[Datum]]))=1,VALUE(WEEKNUM(jaar_zip[[#This Row],[Datum]],21))&gt;51),RIGHT(YEAR(jaar_zip[[#This Row],[Datum]])-1,2),RIGHT(YEAR(jaar_zip[[#This Row],[Datum]]),2))&amp;"-"&amp; TEXT(WEEKNUM(jaar_zip[[#This Row],[Datum]],21),"00")</f>
        <v>24-20</v>
      </c>
      <c r="L959" s="101">
        <f>MONTH(jaar_zip[[#This Row],[Datum]])</f>
        <v>5</v>
      </c>
      <c r="M959" s="101">
        <f>IF(ISNUMBER(jaar_zip[[#This Row],[etmaaltemperatuur]]),IF(jaar_zip[[#This Row],[etmaaltemperatuur]]&lt;stookgrens,stookgrens-jaar_zip[[#This Row],[etmaaltemperatuur]],0),"")</f>
        <v>1.3999999999999986</v>
      </c>
      <c r="N959" s="101">
        <f>IF(ISNUMBER(jaar_zip[[#This Row],[graaddagen]]),IF(OR(MONTH(jaar_zip[[#This Row],[Datum]])=1,MONTH(jaar_zip[[#This Row],[Datum]])=2,MONTH(jaar_zip[[#This Row],[Datum]])=11,MONTH(jaar_zip[[#This Row],[Datum]])=12),1.1,IF(OR(MONTH(jaar_zip[[#This Row],[Datum]])=3,MONTH(jaar_zip[[#This Row],[Datum]])=10),1,0.8))*jaar_zip[[#This Row],[graaddagen]],"")</f>
        <v>1.119999999999999</v>
      </c>
      <c r="O959" s="101">
        <f>IF(ISNUMBER(jaar_zip[[#This Row],[etmaaltemperatuur]]),IF(jaar_zip[[#This Row],[etmaaltemperatuur]]&gt;stookgrens,jaar_zip[[#This Row],[etmaaltemperatuur]]-stookgrens,0),"")</f>
        <v>0</v>
      </c>
    </row>
    <row r="960" spans="1:15" x14ac:dyDescent="0.25">
      <c r="A960">
        <v>242</v>
      </c>
      <c r="B960">
        <v>20240516</v>
      </c>
      <c r="C960">
        <v>5.7</v>
      </c>
      <c r="D960">
        <v>17.2</v>
      </c>
      <c r="G960">
        <v>1005</v>
      </c>
      <c r="H960">
        <v>79</v>
      </c>
      <c r="I960" s="101" t="s">
        <v>15</v>
      </c>
      <c r="J960" s="1">
        <f>DATEVALUE(RIGHT(jaar_zip[[#This Row],[YYYYMMDD]],2)&amp;"-"&amp;MID(jaar_zip[[#This Row],[YYYYMMDD]],5,2)&amp;"-"&amp;LEFT(jaar_zip[[#This Row],[YYYYMMDD]],4))</f>
        <v>45428</v>
      </c>
      <c r="K960" s="101" t="str">
        <f>IF(AND(VALUE(MONTH(jaar_zip[[#This Row],[Datum]]))=1,VALUE(WEEKNUM(jaar_zip[[#This Row],[Datum]],21))&gt;51),RIGHT(YEAR(jaar_zip[[#This Row],[Datum]])-1,2),RIGHT(YEAR(jaar_zip[[#This Row],[Datum]]),2))&amp;"-"&amp; TEXT(WEEKNUM(jaar_zip[[#This Row],[Datum]],21),"00")</f>
        <v>24-20</v>
      </c>
      <c r="L960" s="101">
        <f>MONTH(jaar_zip[[#This Row],[Datum]])</f>
        <v>5</v>
      </c>
      <c r="M960" s="101">
        <f>IF(ISNUMBER(jaar_zip[[#This Row],[etmaaltemperatuur]]),IF(jaar_zip[[#This Row],[etmaaltemperatuur]]&lt;stookgrens,stookgrens-jaar_zip[[#This Row],[etmaaltemperatuur]],0),"")</f>
        <v>0.80000000000000071</v>
      </c>
      <c r="N960" s="101">
        <f>IF(ISNUMBER(jaar_zip[[#This Row],[graaddagen]]),IF(OR(MONTH(jaar_zip[[#This Row],[Datum]])=1,MONTH(jaar_zip[[#This Row],[Datum]])=2,MONTH(jaar_zip[[#This Row],[Datum]])=11,MONTH(jaar_zip[[#This Row],[Datum]])=12),1.1,IF(OR(MONTH(jaar_zip[[#This Row],[Datum]])=3,MONTH(jaar_zip[[#This Row],[Datum]])=10),1,0.8))*jaar_zip[[#This Row],[graaddagen]],"")</f>
        <v>0.64000000000000057</v>
      </c>
      <c r="O960" s="101">
        <f>IF(ISNUMBER(jaar_zip[[#This Row],[etmaaltemperatuur]]),IF(jaar_zip[[#This Row],[etmaaltemperatuur]]&gt;stookgrens,jaar_zip[[#This Row],[etmaaltemperatuur]]-stookgrens,0),"")</f>
        <v>0</v>
      </c>
    </row>
    <row r="961" spans="1:15" x14ac:dyDescent="0.25">
      <c r="A961">
        <v>242</v>
      </c>
      <c r="B961">
        <v>20240517</v>
      </c>
      <c r="C961">
        <v>4.8</v>
      </c>
      <c r="D961">
        <v>15.5</v>
      </c>
      <c r="G961">
        <v>1008.8</v>
      </c>
      <c r="H961">
        <v>89</v>
      </c>
      <c r="I961" s="101" t="s">
        <v>15</v>
      </c>
      <c r="J961" s="1">
        <f>DATEVALUE(RIGHT(jaar_zip[[#This Row],[YYYYMMDD]],2)&amp;"-"&amp;MID(jaar_zip[[#This Row],[YYYYMMDD]],5,2)&amp;"-"&amp;LEFT(jaar_zip[[#This Row],[YYYYMMDD]],4))</f>
        <v>45429</v>
      </c>
      <c r="K961" s="101" t="str">
        <f>IF(AND(VALUE(MONTH(jaar_zip[[#This Row],[Datum]]))=1,VALUE(WEEKNUM(jaar_zip[[#This Row],[Datum]],21))&gt;51),RIGHT(YEAR(jaar_zip[[#This Row],[Datum]])-1,2),RIGHT(YEAR(jaar_zip[[#This Row],[Datum]]),2))&amp;"-"&amp; TEXT(WEEKNUM(jaar_zip[[#This Row],[Datum]],21),"00")</f>
        <v>24-20</v>
      </c>
      <c r="L961" s="101">
        <f>MONTH(jaar_zip[[#This Row],[Datum]])</f>
        <v>5</v>
      </c>
      <c r="M961" s="101">
        <f>IF(ISNUMBER(jaar_zip[[#This Row],[etmaaltemperatuur]]),IF(jaar_zip[[#This Row],[etmaaltemperatuur]]&lt;stookgrens,stookgrens-jaar_zip[[#This Row],[etmaaltemperatuur]],0),"")</f>
        <v>2.5</v>
      </c>
      <c r="N961" s="101">
        <f>IF(ISNUMBER(jaar_zip[[#This Row],[graaddagen]]),IF(OR(MONTH(jaar_zip[[#This Row],[Datum]])=1,MONTH(jaar_zip[[#This Row],[Datum]])=2,MONTH(jaar_zip[[#This Row],[Datum]])=11,MONTH(jaar_zip[[#This Row],[Datum]])=12),1.1,IF(OR(MONTH(jaar_zip[[#This Row],[Datum]])=3,MONTH(jaar_zip[[#This Row],[Datum]])=10),1,0.8))*jaar_zip[[#This Row],[graaddagen]],"")</f>
        <v>2</v>
      </c>
      <c r="O961" s="101">
        <f>IF(ISNUMBER(jaar_zip[[#This Row],[etmaaltemperatuur]]),IF(jaar_zip[[#This Row],[etmaaltemperatuur]]&gt;stookgrens,jaar_zip[[#This Row],[etmaaltemperatuur]]-stookgrens,0),"")</f>
        <v>0</v>
      </c>
    </row>
    <row r="962" spans="1:15" x14ac:dyDescent="0.25">
      <c r="A962">
        <v>242</v>
      </c>
      <c r="B962">
        <v>20240518</v>
      </c>
      <c r="C962">
        <v>5</v>
      </c>
      <c r="D962">
        <v>17.8</v>
      </c>
      <c r="G962">
        <v>1010.9</v>
      </c>
      <c r="H962">
        <v>75</v>
      </c>
      <c r="I962" s="101" t="s">
        <v>15</v>
      </c>
      <c r="J962" s="1">
        <f>DATEVALUE(RIGHT(jaar_zip[[#This Row],[YYYYMMDD]],2)&amp;"-"&amp;MID(jaar_zip[[#This Row],[YYYYMMDD]],5,2)&amp;"-"&amp;LEFT(jaar_zip[[#This Row],[YYYYMMDD]],4))</f>
        <v>45430</v>
      </c>
      <c r="K962" s="101" t="str">
        <f>IF(AND(VALUE(MONTH(jaar_zip[[#This Row],[Datum]]))=1,VALUE(WEEKNUM(jaar_zip[[#This Row],[Datum]],21))&gt;51),RIGHT(YEAR(jaar_zip[[#This Row],[Datum]])-1,2),RIGHT(YEAR(jaar_zip[[#This Row],[Datum]]),2))&amp;"-"&amp; TEXT(WEEKNUM(jaar_zip[[#This Row],[Datum]],21),"00")</f>
        <v>24-20</v>
      </c>
      <c r="L962" s="101">
        <f>MONTH(jaar_zip[[#This Row],[Datum]])</f>
        <v>5</v>
      </c>
      <c r="M962" s="101">
        <f>IF(ISNUMBER(jaar_zip[[#This Row],[etmaaltemperatuur]]),IF(jaar_zip[[#This Row],[etmaaltemperatuur]]&lt;stookgrens,stookgrens-jaar_zip[[#This Row],[etmaaltemperatuur]],0),"")</f>
        <v>0.19999999999999929</v>
      </c>
      <c r="N962" s="101">
        <f>IF(ISNUMBER(jaar_zip[[#This Row],[graaddagen]]),IF(OR(MONTH(jaar_zip[[#This Row],[Datum]])=1,MONTH(jaar_zip[[#This Row],[Datum]])=2,MONTH(jaar_zip[[#This Row],[Datum]])=11,MONTH(jaar_zip[[#This Row],[Datum]])=12),1.1,IF(OR(MONTH(jaar_zip[[#This Row],[Datum]])=3,MONTH(jaar_zip[[#This Row],[Datum]])=10),1,0.8))*jaar_zip[[#This Row],[graaddagen]],"")</f>
        <v>0.15999999999999945</v>
      </c>
      <c r="O962" s="101">
        <f>IF(ISNUMBER(jaar_zip[[#This Row],[etmaaltemperatuur]]),IF(jaar_zip[[#This Row],[etmaaltemperatuur]]&gt;stookgrens,jaar_zip[[#This Row],[etmaaltemperatuur]]-stookgrens,0),"")</f>
        <v>0</v>
      </c>
    </row>
    <row r="963" spans="1:15" x14ac:dyDescent="0.25">
      <c r="A963">
        <v>242</v>
      </c>
      <c r="B963">
        <v>20240519</v>
      </c>
      <c r="C963">
        <v>6.4</v>
      </c>
      <c r="D963">
        <v>16.100000000000001</v>
      </c>
      <c r="G963">
        <v>1012.4</v>
      </c>
      <c r="H963">
        <v>81</v>
      </c>
      <c r="I963" s="101" t="s">
        <v>15</v>
      </c>
      <c r="J963" s="1">
        <f>DATEVALUE(RIGHT(jaar_zip[[#This Row],[YYYYMMDD]],2)&amp;"-"&amp;MID(jaar_zip[[#This Row],[YYYYMMDD]],5,2)&amp;"-"&amp;LEFT(jaar_zip[[#This Row],[YYYYMMDD]],4))</f>
        <v>45431</v>
      </c>
      <c r="K963" s="101" t="str">
        <f>IF(AND(VALUE(MONTH(jaar_zip[[#This Row],[Datum]]))=1,VALUE(WEEKNUM(jaar_zip[[#This Row],[Datum]],21))&gt;51),RIGHT(YEAR(jaar_zip[[#This Row],[Datum]])-1,2),RIGHT(YEAR(jaar_zip[[#This Row],[Datum]]),2))&amp;"-"&amp; TEXT(WEEKNUM(jaar_zip[[#This Row],[Datum]],21),"00")</f>
        <v>24-20</v>
      </c>
      <c r="L963" s="101">
        <f>MONTH(jaar_zip[[#This Row],[Datum]])</f>
        <v>5</v>
      </c>
      <c r="M963" s="101">
        <f>IF(ISNUMBER(jaar_zip[[#This Row],[etmaaltemperatuur]]),IF(jaar_zip[[#This Row],[etmaaltemperatuur]]&lt;stookgrens,stookgrens-jaar_zip[[#This Row],[etmaaltemperatuur]],0),"")</f>
        <v>1.8999999999999986</v>
      </c>
      <c r="N963" s="101">
        <f>IF(ISNUMBER(jaar_zip[[#This Row],[graaddagen]]),IF(OR(MONTH(jaar_zip[[#This Row],[Datum]])=1,MONTH(jaar_zip[[#This Row],[Datum]])=2,MONTH(jaar_zip[[#This Row],[Datum]])=11,MONTH(jaar_zip[[#This Row],[Datum]])=12),1.1,IF(OR(MONTH(jaar_zip[[#This Row],[Datum]])=3,MONTH(jaar_zip[[#This Row],[Datum]])=10),1,0.8))*jaar_zip[[#This Row],[graaddagen]],"")</f>
        <v>1.5199999999999989</v>
      </c>
      <c r="O963" s="101">
        <f>IF(ISNUMBER(jaar_zip[[#This Row],[etmaaltemperatuur]]),IF(jaar_zip[[#This Row],[etmaaltemperatuur]]&gt;stookgrens,jaar_zip[[#This Row],[etmaaltemperatuur]]-stookgrens,0),"")</f>
        <v>0</v>
      </c>
    </row>
    <row r="964" spans="1:15" x14ac:dyDescent="0.25">
      <c r="A964">
        <v>242</v>
      </c>
      <c r="B964">
        <v>20240520</v>
      </c>
      <c r="C964">
        <v>7.1</v>
      </c>
      <c r="D964">
        <v>14.5</v>
      </c>
      <c r="G964">
        <v>1012.1</v>
      </c>
      <c r="H964">
        <v>88</v>
      </c>
      <c r="I964" s="101" t="s">
        <v>15</v>
      </c>
      <c r="J964" s="1">
        <f>DATEVALUE(RIGHT(jaar_zip[[#This Row],[YYYYMMDD]],2)&amp;"-"&amp;MID(jaar_zip[[#This Row],[YYYYMMDD]],5,2)&amp;"-"&amp;LEFT(jaar_zip[[#This Row],[YYYYMMDD]],4))</f>
        <v>45432</v>
      </c>
      <c r="K964" s="101" t="str">
        <f>IF(AND(VALUE(MONTH(jaar_zip[[#This Row],[Datum]]))=1,VALUE(WEEKNUM(jaar_zip[[#This Row],[Datum]],21))&gt;51),RIGHT(YEAR(jaar_zip[[#This Row],[Datum]])-1,2),RIGHT(YEAR(jaar_zip[[#This Row],[Datum]]),2))&amp;"-"&amp; TEXT(WEEKNUM(jaar_zip[[#This Row],[Datum]],21),"00")</f>
        <v>24-21</v>
      </c>
      <c r="L964" s="101">
        <f>MONTH(jaar_zip[[#This Row],[Datum]])</f>
        <v>5</v>
      </c>
      <c r="M964" s="101">
        <f>IF(ISNUMBER(jaar_zip[[#This Row],[etmaaltemperatuur]]),IF(jaar_zip[[#This Row],[etmaaltemperatuur]]&lt;stookgrens,stookgrens-jaar_zip[[#This Row],[etmaaltemperatuur]],0),"")</f>
        <v>3.5</v>
      </c>
      <c r="N964" s="101">
        <f>IF(ISNUMBER(jaar_zip[[#This Row],[graaddagen]]),IF(OR(MONTH(jaar_zip[[#This Row],[Datum]])=1,MONTH(jaar_zip[[#This Row],[Datum]])=2,MONTH(jaar_zip[[#This Row],[Datum]])=11,MONTH(jaar_zip[[#This Row],[Datum]])=12),1.1,IF(OR(MONTH(jaar_zip[[#This Row],[Datum]])=3,MONTH(jaar_zip[[#This Row],[Datum]])=10),1,0.8))*jaar_zip[[#This Row],[graaddagen]],"")</f>
        <v>2.8000000000000003</v>
      </c>
      <c r="O964" s="101">
        <f>IF(ISNUMBER(jaar_zip[[#This Row],[etmaaltemperatuur]]),IF(jaar_zip[[#This Row],[etmaaltemperatuur]]&gt;stookgrens,jaar_zip[[#This Row],[etmaaltemperatuur]]-stookgrens,0),"")</f>
        <v>0</v>
      </c>
    </row>
    <row r="965" spans="1:15" x14ac:dyDescent="0.25">
      <c r="A965">
        <v>242</v>
      </c>
      <c r="B965">
        <v>20240521</v>
      </c>
      <c r="C965">
        <v>6.7</v>
      </c>
      <c r="D965">
        <v>17.5</v>
      </c>
      <c r="G965">
        <v>1008.4</v>
      </c>
      <c r="H965">
        <v>84</v>
      </c>
      <c r="I965" s="101" t="s">
        <v>15</v>
      </c>
      <c r="J965" s="1">
        <f>DATEVALUE(RIGHT(jaar_zip[[#This Row],[YYYYMMDD]],2)&amp;"-"&amp;MID(jaar_zip[[#This Row],[YYYYMMDD]],5,2)&amp;"-"&amp;LEFT(jaar_zip[[#This Row],[YYYYMMDD]],4))</f>
        <v>45433</v>
      </c>
      <c r="K965" s="101" t="str">
        <f>IF(AND(VALUE(MONTH(jaar_zip[[#This Row],[Datum]]))=1,VALUE(WEEKNUM(jaar_zip[[#This Row],[Datum]],21))&gt;51),RIGHT(YEAR(jaar_zip[[#This Row],[Datum]])-1,2),RIGHT(YEAR(jaar_zip[[#This Row],[Datum]]),2))&amp;"-"&amp; TEXT(WEEKNUM(jaar_zip[[#This Row],[Datum]],21),"00")</f>
        <v>24-21</v>
      </c>
      <c r="L965" s="101">
        <f>MONTH(jaar_zip[[#This Row],[Datum]])</f>
        <v>5</v>
      </c>
      <c r="M965" s="101">
        <f>IF(ISNUMBER(jaar_zip[[#This Row],[etmaaltemperatuur]]),IF(jaar_zip[[#This Row],[etmaaltemperatuur]]&lt;stookgrens,stookgrens-jaar_zip[[#This Row],[etmaaltemperatuur]],0),"")</f>
        <v>0.5</v>
      </c>
      <c r="N965" s="101">
        <f>IF(ISNUMBER(jaar_zip[[#This Row],[graaddagen]]),IF(OR(MONTH(jaar_zip[[#This Row],[Datum]])=1,MONTH(jaar_zip[[#This Row],[Datum]])=2,MONTH(jaar_zip[[#This Row],[Datum]])=11,MONTH(jaar_zip[[#This Row],[Datum]])=12),1.1,IF(OR(MONTH(jaar_zip[[#This Row],[Datum]])=3,MONTH(jaar_zip[[#This Row],[Datum]])=10),1,0.8))*jaar_zip[[#This Row],[graaddagen]],"")</f>
        <v>0.4</v>
      </c>
      <c r="O965" s="101">
        <f>IF(ISNUMBER(jaar_zip[[#This Row],[etmaaltemperatuur]]),IF(jaar_zip[[#This Row],[etmaaltemperatuur]]&gt;stookgrens,jaar_zip[[#This Row],[etmaaltemperatuur]]-stookgrens,0),"")</f>
        <v>0</v>
      </c>
    </row>
    <row r="966" spans="1:15" x14ac:dyDescent="0.25">
      <c r="A966">
        <v>242</v>
      </c>
      <c r="B966">
        <v>20240522</v>
      </c>
      <c r="C966">
        <v>8.8000000000000007</v>
      </c>
      <c r="D966">
        <v>15.3</v>
      </c>
      <c r="G966">
        <v>1006</v>
      </c>
      <c r="H966">
        <v>88</v>
      </c>
      <c r="I966" s="101" t="s">
        <v>15</v>
      </c>
      <c r="J966" s="1">
        <f>DATEVALUE(RIGHT(jaar_zip[[#This Row],[YYYYMMDD]],2)&amp;"-"&amp;MID(jaar_zip[[#This Row],[YYYYMMDD]],5,2)&amp;"-"&amp;LEFT(jaar_zip[[#This Row],[YYYYMMDD]],4))</f>
        <v>45434</v>
      </c>
      <c r="K966" s="101" t="str">
        <f>IF(AND(VALUE(MONTH(jaar_zip[[#This Row],[Datum]]))=1,VALUE(WEEKNUM(jaar_zip[[#This Row],[Datum]],21))&gt;51),RIGHT(YEAR(jaar_zip[[#This Row],[Datum]])-1,2),RIGHT(YEAR(jaar_zip[[#This Row],[Datum]]),2))&amp;"-"&amp; TEXT(WEEKNUM(jaar_zip[[#This Row],[Datum]],21),"00")</f>
        <v>24-21</v>
      </c>
      <c r="L966" s="101">
        <f>MONTH(jaar_zip[[#This Row],[Datum]])</f>
        <v>5</v>
      </c>
      <c r="M966" s="101">
        <f>IF(ISNUMBER(jaar_zip[[#This Row],[etmaaltemperatuur]]),IF(jaar_zip[[#This Row],[etmaaltemperatuur]]&lt;stookgrens,stookgrens-jaar_zip[[#This Row],[etmaaltemperatuur]],0),"")</f>
        <v>2.6999999999999993</v>
      </c>
      <c r="N966" s="101">
        <f>IF(ISNUMBER(jaar_zip[[#This Row],[graaddagen]]),IF(OR(MONTH(jaar_zip[[#This Row],[Datum]])=1,MONTH(jaar_zip[[#This Row],[Datum]])=2,MONTH(jaar_zip[[#This Row],[Datum]])=11,MONTH(jaar_zip[[#This Row],[Datum]])=12),1.1,IF(OR(MONTH(jaar_zip[[#This Row],[Datum]])=3,MONTH(jaar_zip[[#This Row],[Datum]])=10),1,0.8))*jaar_zip[[#This Row],[graaddagen]],"")</f>
        <v>2.1599999999999997</v>
      </c>
      <c r="O966" s="101">
        <f>IF(ISNUMBER(jaar_zip[[#This Row],[etmaaltemperatuur]]),IF(jaar_zip[[#This Row],[etmaaltemperatuur]]&gt;stookgrens,jaar_zip[[#This Row],[etmaaltemperatuur]]-stookgrens,0),"")</f>
        <v>0</v>
      </c>
    </row>
    <row r="967" spans="1:15" x14ac:dyDescent="0.25">
      <c r="A967">
        <v>242</v>
      </c>
      <c r="B967">
        <v>20240523</v>
      </c>
      <c r="C967">
        <v>7.5</v>
      </c>
      <c r="D967">
        <v>14.4</v>
      </c>
      <c r="G967">
        <v>1013.5</v>
      </c>
      <c r="H967">
        <v>84</v>
      </c>
      <c r="I967" s="101" t="s">
        <v>15</v>
      </c>
      <c r="J967" s="1">
        <f>DATEVALUE(RIGHT(jaar_zip[[#This Row],[YYYYMMDD]],2)&amp;"-"&amp;MID(jaar_zip[[#This Row],[YYYYMMDD]],5,2)&amp;"-"&amp;LEFT(jaar_zip[[#This Row],[YYYYMMDD]],4))</f>
        <v>45435</v>
      </c>
      <c r="K967" s="101" t="str">
        <f>IF(AND(VALUE(MONTH(jaar_zip[[#This Row],[Datum]]))=1,VALUE(WEEKNUM(jaar_zip[[#This Row],[Datum]],21))&gt;51),RIGHT(YEAR(jaar_zip[[#This Row],[Datum]])-1,2),RIGHT(YEAR(jaar_zip[[#This Row],[Datum]]),2))&amp;"-"&amp; TEXT(WEEKNUM(jaar_zip[[#This Row],[Datum]],21),"00")</f>
        <v>24-21</v>
      </c>
      <c r="L967" s="101">
        <f>MONTH(jaar_zip[[#This Row],[Datum]])</f>
        <v>5</v>
      </c>
      <c r="M967" s="101">
        <f>IF(ISNUMBER(jaar_zip[[#This Row],[etmaaltemperatuur]]),IF(jaar_zip[[#This Row],[etmaaltemperatuur]]&lt;stookgrens,stookgrens-jaar_zip[[#This Row],[etmaaltemperatuur]],0),"")</f>
        <v>3.5999999999999996</v>
      </c>
      <c r="N967" s="101">
        <f>IF(ISNUMBER(jaar_zip[[#This Row],[graaddagen]]),IF(OR(MONTH(jaar_zip[[#This Row],[Datum]])=1,MONTH(jaar_zip[[#This Row],[Datum]])=2,MONTH(jaar_zip[[#This Row],[Datum]])=11,MONTH(jaar_zip[[#This Row],[Datum]])=12),1.1,IF(OR(MONTH(jaar_zip[[#This Row],[Datum]])=3,MONTH(jaar_zip[[#This Row],[Datum]])=10),1,0.8))*jaar_zip[[#This Row],[graaddagen]],"")</f>
        <v>2.88</v>
      </c>
      <c r="O967" s="101">
        <f>IF(ISNUMBER(jaar_zip[[#This Row],[etmaaltemperatuur]]),IF(jaar_zip[[#This Row],[etmaaltemperatuur]]&gt;stookgrens,jaar_zip[[#This Row],[etmaaltemperatuur]]-stookgrens,0),"")</f>
        <v>0</v>
      </c>
    </row>
    <row r="968" spans="1:15" x14ac:dyDescent="0.25">
      <c r="A968">
        <v>242</v>
      </c>
      <c r="B968">
        <v>20240524</v>
      </c>
      <c r="C968">
        <v>3.9</v>
      </c>
      <c r="D968">
        <v>15.2</v>
      </c>
      <c r="G968">
        <v>1018.9</v>
      </c>
      <c r="H968">
        <v>85</v>
      </c>
      <c r="I968" s="101" t="s">
        <v>15</v>
      </c>
      <c r="J968" s="1">
        <f>DATEVALUE(RIGHT(jaar_zip[[#This Row],[YYYYMMDD]],2)&amp;"-"&amp;MID(jaar_zip[[#This Row],[YYYYMMDD]],5,2)&amp;"-"&amp;LEFT(jaar_zip[[#This Row],[YYYYMMDD]],4))</f>
        <v>45436</v>
      </c>
      <c r="K968" s="101" t="str">
        <f>IF(AND(VALUE(MONTH(jaar_zip[[#This Row],[Datum]]))=1,VALUE(WEEKNUM(jaar_zip[[#This Row],[Datum]],21))&gt;51),RIGHT(YEAR(jaar_zip[[#This Row],[Datum]])-1,2),RIGHT(YEAR(jaar_zip[[#This Row],[Datum]]),2))&amp;"-"&amp; TEXT(WEEKNUM(jaar_zip[[#This Row],[Datum]],21),"00")</f>
        <v>24-21</v>
      </c>
      <c r="L968" s="101">
        <f>MONTH(jaar_zip[[#This Row],[Datum]])</f>
        <v>5</v>
      </c>
      <c r="M968" s="101">
        <f>IF(ISNUMBER(jaar_zip[[#This Row],[etmaaltemperatuur]]),IF(jaar_zip[[#This Row],[etmaaltemperatuur]]&lt;stookgrens,stookgrens-jaar_zip[[#This Row],[etmaaltemperatuur]],0),"")</f>
        <v>2.8000000000000007</v>
      </c>
      <c r="N968" s="101">
        <f>IF(ISNUMBER(jaar_zip[[#This Row],[graaddagen]]),IF(OR(MONTH(jaar_zip[[#This Row],[Datum]])=1,MONTH(jaar_zip[[#This Row],[Datum]])=2,MONTH(jaar_zip[[#This Row],[Datum]])=11,MONTH(jaar_zip[[#This Row],[Datum]])=12),1.1,IF(OR(MONTH(jaar_zip[[#This Row],[Datum]])=3,MONTH(jaar_zip[[#This Row],[Datum]])=10),1,0.8))*jaar_zip[[#This Row],[graaddagen]],"")</f>
        <v>2.2400000000000007</v>
      </c>
      <c r="O968" s="101">
        <f>IF(ISNUMBER(jaar_zip[[#This Row],[etmaaltemperatuur]]),IF(jaar_zip[[#This Row],[etmaaltemperatuur]]&gt;stookgrens,jaar_zip[[#This Row],[etmaaltemperatuur]]-stookgrens,0),"")</f>
        <v>0</v>
      </c>
    </row>
    <row r="969" spans="1:15" x14ac:dyDescent="0.25">
      <c r="A969">
        <v>242</v>
      </c>
      <c r="B969">
        <v>20240525</v>
      </c>
      <c r="C969">
        <v>5.9</v>
      </c>
      <c r="D969">
        <v>15.1</v>
      </c>
      <c r="G969">
        <v>1016.4</v>
      </c>
      <c r="H969">
        <v>91</v>
      </c>
      <c r="I969" s="101" t="s">
        <v>15</v>
      </c>
      <c r="J969" s="1">
        <f>DATEVALUE(RIGHT(jaar_zip[[#This Row],[YYYYMMDD]],2)&amp;"-"&amp;MID(jaar_zip[[#This Row],[YYYYMMDD]],5,2)&amp;"-"&amp;LEFT(jaar_zip[[#This Row],[YYYYMMDD]],4))</f>
        <v>45437</v>
      </c>
      <c r="K969" s="101" t="str">
        <f>IF(AND(VALUE(MONTH(jaar_zip[[#This Row],[Datum]]))=1,VALUE(WEEKNUM(jaar_zip[[#This Row],[Datum]],21))&gt;51),RIGHT(YEAR(jaar_zip[[#This Row],[Datum]])-1,2),RIGHT(YEAR(jaar_zip[[#This Row],[Datum]]),2))&amp;"-"&amp; TEXT(WEEKNUM(jaar_zip[[#This Row],[Datum]],21),"00")</f>
        <v>24-21</v>
      </c>
      <c r="L969" s="101">
        <f>MONTH(jaar_zip[[#This Row],[Datum]])</f>
        <v>5</v>
      </c>
      <c r="M969" s="101">
        <f>IF(ISNUMBER(jaar_zip[[#This Row],[etmaaltemperatuur]]),IF(jaar_zip[[#This Row],[etmaaltemperatuur]]&lt;stookgrens,stookgrens-jaar_zip[[#This Row],[etmaaltemperatuur]],0),"")</f>
        <v>2.9000000000000004</v>
      </c>
      <c r="N969" s="101">
        <f>IF(ISNUMBER(jaar_zip[[#This Row],[graaddagen]]),IF(OR(MONTH(jaar_zip[[#This Row],[Datum]])=1,MONTH(jaar_zip[[#This Row],[Datum]])=2,MONTH(jaar_zip[[#This Row],[Datum]])=11,MONTH(jaar_zip[[#This Row],[Datum]])=12),1.1,IF(OR(MONTH(jaar_zip[[#This Row],[Datum]])=3,MONTH(jaar_zip[[#This Row],[Datum]])=10),1,0.8))*jaar_zip[[#This Row],[graaddagen]],"")</f>
        <v>2.3200000000000003</v>
      </c>
      <c r="O969" s="101">
        <f>IF(ISNUMBER(jaar_zip[[#This Row],[etmaaltemperatuur]]),IF(jaar_zip[[#This Row],[etmaaltemperatuur]]&gt;stookgrens,jaar_zip[[#This Row],[etmaaltemperatuur]]-stookgrens,0),"")</f>
        <v>0</v>
      </c>
    </row>
    <row r="970" spans="1:15" x14ac:dyDescent="0.25">
      <c r="A970">
        <v>242</v>
      </c>
      <c r="B970">
        <v>20240526</v>
      </c>
      <c r="C970">
        <v>5.4</v>
      </c>
      <c r="D970">
        <v>16.100000000000001</v>
      </c>
      <c r="G970">
        <v>1014.3</v>
      </c>
      <c r="H970">
        <v>82</v>
      </c>
      <c r="I970" s="101" t="s">
        <v>15</v>
      </c>
      <c r="J970" s="1">
        <f>DATEVALUE(RIGHT(jaar_zip[[#This Row],[YYYYMMDD]],2)&amp;"-"&amp;MID(jaar_zip[[#This Row],[YYYYMMDD]],5,2)&amp;"-"&amp;LEFT(jaar_zip[[#This Row],[YYYYMMDD]],4))</f>
        <v>45438</v>
      </c>
      <c r="K970" s="101" t="str">
        <f>IF(AND(VALUE(MONTH(jaar_zip[[#This Row],[Datum]]))=1,VALUE(WEEKNUM(jaar_zip[[#This Row],[Datum]],21))&gt;51),RIGHT(YEAR(jaar_zip[[#This Row],[Datum]])-1,2),RIGHT(YEAR(jaar_zip[[#This Row],[Datum]]),2))&amp;"-"&amp; TEXT(WEEKNUM(jaar_zip[[#This Row],[Datum]],21),"00")</f>
        <v>24-21</v>
      </c>
      <c r="L970" s="101">
        <f>MONTH(jaar_zip[[#This Row],[Datum]])</f>
        <v>5</v>
      </c>
      <c r="M970" s="101">
        <f>IF(ISNUMBER(jaar_zip[[#This Row],[etmaaltemperatuur]]),IF(jaar_zip[[#This Row],[etmaaltemperatuur]]&lt;stookgrens,stookgrens-jaar_zip[[#This Row],[etmaaltemperatuur]],0),"")</f>
        <v>1.8999999999999986</v>
      </c>
      <c r="N970" s="101">
        <f>IF(ISNUMBER(jaar_zip[[#This Row],[graaddagen]]),IF(OR(MONTH(jaar_zip[[#This Row],[Datum]])=1,MONTH(jaar_zip[[#This Row],[Datum]])=2,MONTH(jaar_zip[[#This Row],[Datum]])=11,MONTH(jaar_zip[[#This Row],[Datum]])=12),1.1,IF(OR(MONTH(jaar_zip[[#This Row],[Datum]])=3,MONTH(jaar_zip[[#This Row],[Datum]])=10),1,0.8))*jaar_zip[[#This Row],[graaddagen]],"")</f>
        <v>1.5199999999999989</v>
      </c>
      <c r="O970" s="101">
        <f>IF(ISNUMBER(jaar_zip[[#This Row],[etmaaltemperatuur]]),IF(jaar_zip[[#This Row],[etmaaltemperatuur]]&gt;stookgrens,jaar_zip[[#This Row],[etmaaltemperatuur]]-stookgrens,0),"")</f>
        <v>0</v>
      </c>
    </row>
    <row r="971" spans="1:15" x14ac:dyDescent="0.25">
      <c r="A971">
        <v>242</v>
      </c>
      <c r="B971">
        <v>20240527</v>
      </c>
      <c r="C971">
        <v>7.8</v>
      </c>
      <c r="D971">
        <v>14.4</v>
      </c>
      <c r="G971">
        <v>1015.5</v>
      </c>
      <c r="H971">
        <v>78</v>
      </c>
      <c r="I971" s="101" t="s">
        <v>15</v>
      </c>
      <c r="J971" s="1">
        <f>DATEVALUE(RIGHT(jaar_zip[[#This Row],[YYYYMMDD]],2)&amp;"-"&amp;MID(jaar_zip[[#This Row],[YYYYMMDD]],5,2)&amp;"-"&amp;LEFT(jaar_zip[[#This Row],[YYYYMMDD]],4))</f>
        <v>45439</v>
      </c>
      <c r="K971" s="101" t="str">
        <f>IF(AND(VALUE(MONTH(jaar_zip[[#This Row],[Datum]]))=1,VALUE(WEEKNUM(jaar_zip[[#This Row],[Datum]],21))&gt;51),RIGHT(YEAR(jaar_zip[[#This Row],[Datum]])-1,2),RIGHT(YEAR(jaar_zip[[#This Row],[Datum]]),2))&amp;"-"&amp; TEXT(WEEKNUM(jaar_zip[[#This Row],[Datum]],21),"00")</f>
        <v>24-22</v>
      </c>
      <c r="L971" s="101">
        <f>MONTH(jaar_zip[[#This Row],[Datum]])</f>
        <v>5</v>
      </c>
      <c r="M971" s="101">
        <f>IF(ISNUMBER(jaar_zip[[#This Row],[etmaaltemperatuur]]),IF(jaar_zip[[#This Row],[etmaaltemperatuur]]&lt;stookgrens,stookgrens-jaar_zip[[#This Row],[etmaaltemperatuur]],0),"")</f>
        <v>3.5999999999999996</v>
      </c>
      <c r="N971" s="101">
        <f>IF(ISNUMBER(jaar_zip[[#This Row],[graaddagen]]),IF(OR(MONTH(jaar_zip[[#This Row],[Datum]])=1,MONTH(jaar_zip[[#This Row],[Datum]])=2,MONTH(jaar_zip[[#This Row],[Datum]])=11,MONTH(jaar_zip[[#This Row],[Datum]])=12),1.1,IF(OR(MONTH(jaar_zip[[#This Row],[Datum]])=3,MONTH(jaar_zip[[#This Row],[Datum]])=10),1,0.8))*jaar_zip[[#This Row],[graaddagen]],"")</f>
        <v>2.88</v>
      </c>
      <c r="O971" s="101">
        <f>IF(ISNUMBER(jaar_zip[[#This Row],[etmaaltemperatuur]]),IF(jaar_zip[[#This Row],[etmaaltemperatuur]]&gt;stookgrens,jaar_zip[[#This Row],[etmaaltemperatuur]]-stookgrens,0),"")</f>
        <v>0</v>
      </c>
    </row>
    <row r="972" spans="1:15" x14ac:dyDescent="0.25">
      <c r="A972">
        <v>242</v>
      </c>
      <c r="B972">
        <v>20240528</v>
      </c>
      <c r="C972">
        <v>7.3</v>
      </c>
      <c r="D972">
        <v>14.8</v>
      </c>
      <c r="G972">
        <v>1013.5</v>
      </c>
      <c r="H972">
        <v>81</v>
      </c>
      <c r="I972" s="101" t="s">
        <v>15</v>
      </c>
      <c r="J972" s="1">
        <f>DATEVALUE(RIGHT(jaar_zip[[#This Row],[YYYYMMDD]],2)&amp;"-"&amp;MID(jaar_zip[[#This Row],[YYYYMMDD]],5,2)&amp;"-"&amp;LEFT(jaar_zip[[#This Row],[YYYYMMDD]],4))</f>
        <v>45440</v>
      </c>
      <c r="K972" s="101" t="str">
        <f>IF(AND(VALUE(MONTH(jaar_zip[[#This Row],[Datum]]))=1,VALUE(WEEKNUM(jaar_zip[[#This Row],[Datum]],21))&gt;51),RIGHT(YEAR(jaar_zip[[#This Row],[Datum]])-1,2),RIGHT(YEAR(jaar_zip[[#This Row],[Datum]]),2))&amp;"-"&amp; TEXT(WEEKNUM(jaar_zip[[#This Row],[Datum]],21),"00")</f>
        <v>24-22</v>
      </c>
      <c r="L972" s="101">
        <f>MONTH(jaar_zip[[#This Row],[Datum]])</f>
        <v>5</v>
      </c>
      <c r="M972" s="101">
        <f>IF(ISNUMBER(jaar_zip[[#This Row],[etmaaltemperatuur]]),IF(jaar_zip[[#This Row],[etmaaltemperatuur]]&lt;stookgrens,stookgrens-jaar_zip[[#This Row],[etmaaltemperatuur]],0),"")</f>
        <v>3.1999999999999993</v>
      </c>
      <c r="N972" s="101">
        <f>IF(ISNUMBER(jaar_zip[[#This Row],[graaddagen]]),IF(OR(MONTH(jaar_zip[[#This Row],[Datum]])=1,MONTH(jaar_zip[[#This Row],[Datum]])=2,MONTH(jaar_zip[[#This Row],[Datum]])=11,MONTH(jaar_zip[[#This Row],[Datum]])=12),1.1,IF(OR(MONTH(jaar_zip[[#This Row],[Datum]])=3,MONTH(jaar_zip[[#This Row],[Datum]])=10),1,0.8))*jaar_zip[[#This Row],[graaddagen]],"")</f>
        <v>2.5599999999999996</v>
      </c>
      <c r="O972" s="101">
        <f>IF(ISNUMBER(jaar_zip[[#This Row],[etmaaltemperatuur]]),IF(jaar_zip[[#This Row],[etmaaltemperatuur]]&gt;stookgrens,jaar_zip[[#This Row],[etmaaltemperatuur]]-stookgrens,0),"")</f>
        <v>0</v>
      </c>
    </row>
    <row r="973" spans="1:15" x14ac:dyDescent="0.25">
      <c r="A973">
        <v>242</v>
      </c>
      <c r="B973">
        <v>20240529</v>
      </c>
      <c r="C973">
        <v>9.4</v>
      </c>
      <c r="D973">
        <v>14.9</v>
      </c>
      <c r="G973">
        <v>1006.1</v>
      </c>
      <c r="H973">
        <v>85</v>
      </c>
      <c r="I973" s="101" t="s">
        <v>15</v>
      </c>
      <c r="J973" s="1">
        <f>DATEVALUE(RIGHT(jaar_zip[[#This Row],[YYYYMMDD]],2)&amp;"-"&amp;MID(jaar_zip[[#This Row],[YYYYMMDD]],5,2)&amp;"-"&amp;LEFT(jaar_zip[[#This Row],[YYYYMMDD]],4))</f>
        <v>45441</v>
      </c>
      <c r="K973" s="101" t="str">
        <f>IF(AND(VALUE(MONTH(jaar_zip[[#This Row],[Datum]]))=1,VALUE(WEEKNUM(jaar_zip[[#This Row],[Datum]],21))&gt;51),RIGHT(YEAR(jaar_zip[[#This Row],[Datum]])-1,2),RIGHT(YEAR(jaar_zip[[#This Row],[Datum]]),2))&amp;"-"&amp; TEXT(WEEKNUM(jaar_zip[[#This Row],[Datum]],21),"00")</f>
        <v>24-22</v>
      </c>
      <c r="L973" s="101">
        <f>MONTH(jaar_zip[[#This Row],[Datum]])</f>
        <v>5</v>
      </c>
      <c r="M973" s="101">
        <f>IF(ISNUMBER(jaar_zip[[#This Row],[etmaaltemperatuur]]),IF(jaar_zip[[#This Row],[etmaaltemperatuur]]&lt;stookgrens,stookgrens-jaar_zip[[#This Row],[etmaaltemperatuur]],0),"")</f>
        <v>3.0999999999999996</v>
      </c>
      <c r="N973" s="101">
        <f>IF(ISNUMBER(jaar_zip[[#This Row],[graaddagen]]),IF(OR(MONTH(jaar_zip[[#This Row],[Datum]])=1,MONTH(jaar_zip[[#This Row],[Datum]])=2,MONTH(jaar_zip[[#This Row],[Datum]])=11,MONTH(jaar_zip[[#This Row],[Datum]])=12),1.1,IF(OR(MONTH(jaar_zip[[#This Row],[Datum]])=3,MONTH(jaar_zip[[#This Row],[Datum]])=10),1,0.8))*jaar_zip[[#This Row],[graaddagen]],"")</f>
        <v>2.48</v>
      </c>
      <c r="O973" s="101">
        <f>IF(ISNUMBER(jaar_zip[[#This Row],[etmaaltemperatuur]]),IF(jaar_zip[[#This Row],[etmaaltemperatuur]]&gt;stookgrens,jaar_zip[[#This Row],[etmaaltemperatuur]]-stookgrens,0),"")</f>
        <v>0</v>
      </c>
    </row>
    <row r="974" spans="1:15" x14ac:dyDescent="0.25">
      <c r="A974">
        <v>242</v>
      </c>
      <c r="B974">
        <v>20240530</v>
      </c>
      <c r="C974">
        <v>6.3</v>
      </c>
      <c r="D974">
        <v>14.7</v>
      </c>
      <c r="G974">
        <v>1005.9</v>
      </c>
      <c r="H974">
        <v>82</v>
      </c>
      <c r="I974" s="101" t="s">
        <v>15</v>
      </c>
      <c r="J974" s="1">
        <f>DATEVALUE(RIGHT(jaar_zip[[#This Row],[YYYYMMDD]],2)&amp;"-"&amp;MID(jaar_zip[[#This Row],[YYYYMMDD]],5,2)&amp;"-"&amp;LEFT(jaar_zip[[#This Row],[YYYYMMDD]],4))</f>
        <v>45442</v>
      </c>
      <c r="K974" s="101" t="str">
        <f>IF(AND(VALUE(MONTH(jaar_zip[[#This Row],[Datum]]))=1,VALUE(WEEKNUM(jaar_zip[[#This Row],[Datum]],21))&gt;51),RIGHT(YEAR(jaar_zip[[#This Row],[Datum]])-1,2),RIGHT(YEAR(jaar_zip[[#This Row],[Datum]]),2))&amp;"-"&amp; TEXT(WEEKNUM(jaar_zip[[#This Row],[Datum]],21),"00")</f>
        <v>24-22</v>
      </c>
      <c r="L974" s="101">
        <f>MONTH(jaar_zip[[#This Row],[Datum]])</f>
        <v>5</v>
      </c>
      <c r="M974" s="101">
        <f>IF(ISNUMBER(jaar_zip[[#This Row],[etmaaltemperatuur]]),IF(jaar_zip[[#This Row],[etmaaltemperatuur]]&lt;stookgrens,stookgrens-jaar_zip[[#This Row],[etmaaltemperatuur]],0),"")</f>
        <v>3.3000000000000007</v>
      </c>
      <c r="N974" s="101">
        <f>IF(ISNUMBER(jaar_zip[[#This Row],[graaddagen]]),IF(OR(MONTH(jaar_zip[[#This Row],[Datum]])=1,MONTH(jaar_zip[[#This Row],[Datum]])=2,MONTH(jaar_zip[[#This Row],[Datum]])=11,MONTH(jaar_zip[[#This Row],[Datum]])=12),1.1,IF(OR(MONTH(jaar_zip[[#This Row],[Datum]])=3,MONTH(jaar_zip[[#This Row],[Datum]])=10),1,0.8))*jaar_zip[[#This Row],[graaddagen]],"")</f>
        <v>2.6400000000000006</v>
      </c>
      <c r="O974" s="101">
        <f>IF(ISNUMBER(jaar_zip[[#This Row],[etmaaltemperatuur]]),IF(jaar_zip[[#This Row],[etmaaltemperatuur]]&gt;stookgrens,jaar_zip[[#This Row],[etmaaltemperatuur]]-stookgrens,0),"")</f>
        <v>0</v>
      </c>
    </row>
    <row r="975" spans="1:15" x14ac:dyDescent="0.25">
      <c r="A975">
        <v>242</v>
      </c>
      <c r="B975">
        <v>20240531</v>
      </c>
      <c r="C975">
        <v>7.7</v>
      </c>
      <c r="D975">
        <v>15</v>
      </c>
      <c r="G975">
        <v>1012.7</v>
      </c>
      <c r="H975">
        <v>88</v>
      </c>
      <c r="I975" s="101" t="s">
        <v>15</v>
      </c>
      <c r="J975" s="1">
        <f>DATEVALUE(RIGHT(jaar_zip[[#This Row],[YYYYMMDD]],2)&amp;"-"&amp;MID(jaar_zip[[#This Row],[YYYYMMDD]],5,2)&amp;"-"&amp;LEFT(jaar_zip[[#This Row],[YYYYMMDD]],4))</f>
        <v>45443</v>
      </c>
      <c r="K975" s="101" t="str">
        <f>IF(AND(VALUE(MONTH(jaar_zip[[#This Row],[Datum]]))=1,VALUE(WEEKNUM(jaar_zip[[#This Row],[Datum]],21))&gt;51),RIGHT(YEAR(jaar_zip[[#This Row],[Datum]])-1,2),RIGHT(YEAR(jaar_zip[[#This Row],[Datum]]),2))&amp;"-"&amp; TEXT(WEEKNUM(jaar_zip[[#This Row],[Datum]],21),"00")</f>
        <v>24-22</v>
      </c>
      <c r="L975" s="101">
        <f>MONTH(jaar_zip[[#This Row],[Datum]])</f>
        <v>5</v>
      </c>
      <c r="M975" s="101">
        <f>IF(ISNUMBER(jaar_zip[[#This Row],[etmaaltemperatuur]]),IF(jaar_zip[[#This Row],[etmaaltemperatuur]]&lt;stookgrens,stookgrens-jaar_zip[[#This Row],[etmaaltemperatuur]],0),"")</f>
        <v>3</v>
      </c>
      <c r="N975" s="101">
        <f>IF(ISNUMBER(jaar_zip[[#This Row],[graaddagen]]),IF(OR(MONTH(jaar_zip[[#This Row],[Datum]])=1,MONTH(jaar_zip[[#This Row],[Datum]])=2,MONTH(jaar_zip[[#This Row],[Datum]])=11,MONTH(jaar_zip[[#This Row],[Datum]])=12),1.1,IF(OR(MONTH(jaar_zip[[#This Row],[Datum]])=3,MONTH(jaar_zip[[#This Row],[Datum]])=10),1,0.8))*jaar_zip[[#This Row],[graaddagen]],"")</f>
        <v>2.4000000000000004</v>
      </c>
      <c r="O975" s="101">
        <f>IF(ISNUMBER(jaar_zip[[#This Row],[etmaaltemperatuur]]),IF(jaar_zip[[#This Row],[etmaaltemperatuur]]&gt;stookgrens,jaar_zip[[#This Row],[etmaaltemperatuur]]-stookgrens,0),"")</f>
        <v>0</v>
      </c>
    </row>
    <row r="976" spans="1:15" x14ac:dyDescent="0.25">
      <c r="A976">
        <v>242</v>
      </c>
      <c r="B976">
        <v>20240601</v>
      </c>
      <c r="C976">
        <v>10.9</v>
      </c>
      <c r="D976">
        <v>14.2</v>
      </c>
      <c r="G976">
        <v>1019.5</v>
      </c>
      <c r="H976">
        <v>87</v>
      </c>
      <c r="I976" s="101" t="s">
        <v>15</v>
      </c>
      <c r="J976" s="1">
        <f>DATEVALUE(RIGHT(jaar_zip[[#This Row],[YYYYMMDD]],2)&amp;"-"&amp;MID(jaar_zip[[#This Row],[YYYYMMDD]],5,2)&amp;"-"&amp;LEFT(jaar_zip[[#This Row],[YYYYMMDD]],4))</f>
        <v>45444</v>
      </c>
      <c r="K976" s="101" t="str">
        <f>IF(AND(VALUE(MONTH(jaar_zip[[#This Row],[Datum]]))=1,VALUE(WEEKNUM(jaar_zip[[#This Row],[Datum]],21))&gt;51),RIGHT(YEAR(jaar_zip[[#This Row],[Datum]])-1,2),RIGHT(YEAR(jaar_zip[[#This Row],[Datum]]),2))&amp;"-"&amp; TEXT(WEEKNUM(jaar_zip[[#This Row],[Datum]],21),"00")</f>
        <v>24-22</v>
      </c>
      <c r="L976" s="101">
        <f>MONTH(jaar_zip[[#This Row],[Datum]])</f>
        <v>6</v>
      </c>
      <c r="M976" s="101">
        <f>IF(ISNUMBER(jaar_zip[[#This Row],[etmaaltemperatuur]]),IF(jaar_zip[[#This Row],[etmaaltemperatuur]]&lt;stookgrens,stookgrens-jaar_zip[[#This Row],[etmaaltemperatuur]],0),"")</f>
        <v>3.8000000000000007</v>
      </c>
      <c r="N976" s="101">
        <f>IF(ISNUMBER(jaar_zip[[#This Row],[graaddagen]]),IF(OR(MONTH(jaar_zip[[#This Row],[Datum]])=1,MONTH(jaar_zip[[#This Row],[Datum]])=2,MONTH(jaar_zip[[#This Row],[Datum]])=11,MONTH(jaar_zip[[#This Row],[Datum]])=12),1.1,IF(OR(MONTH(jaar_zip[[#This Row],[Datum]])=3,MONTH(jaar_zip[[#This Row],[Datum]])=10),1,0.8))*jaar_zip[[#This Row],[graaddagen]],"")</f>
        <v>3.0400000000000009</v>
      </c>
      <c r="O976" s="101">
        <f>IF(ISNUMBER(jaar_zip[[#This Row],[etmaaltemperatuur]]),IF(jaar_zip[[#This Row],[etmaaltemperatuur]]&gt;stookgrens,jaar_zip[[#This Row],[etmaaltemperatuur]]-stookgrens,0),"")</f>
        <v>0</v>
      </c>
    </row>
    <row r="977" spans="1:15" x14ac:dyDescent="0.25">
      <c r="A977">
        <v>242</v>
      </c>
      <c r="B977">
        <v>20240602</v>
      </c>
      <c r="C977">
        <v>8</v>
      </c>
      <c r="D977">
        <v>13.5</v>
      </c>
      <c r="G977">
        <v>1023.5</v>
      </c>
      <c r="H977">
        <v>72</v>
      </c>
      <c r="I977" s="101" t="s">
        <v>15</v>
      </c>
      <c r="J977" s="1">
        <f>DATEVALUE(RIGHT(jaar_zip[[#This Row],[YYYYMMDD]],2)&amp;"-"&amp;MID(jaar_zip[[#This Row],[YYYYMMDD]],5,2)&amp;"-"&amp;LEFT(jaar_zip[[#This Row],[YYYYMMDD]],4))</f>
        <v>45445</v>
      </c>
      <c r="K977" s="101" t="str">
        <f>IF(AND(VALUE(MONTH(jaar_zip[[#This Row],[Datum]]))=1,VALUE(WEEKNUM(jaar_zip[[#This Row],[Datum]],21))&gt;51),RIGHT(YEAR(jaar_zip[[#This Row],[Datum]])-1,2),RIGHT(YEAR(jaar_zip[[#This Row],[Datum]]),2))&amp;"-"&amp; TEXT(WEEKNUM(jaar_zip[[#This Row],[Datum]],21),"00")</f>
        <v>24-22</v>
      </c>
      <c r="L977" s="101">
        <f>MONTH(jaar_zip[[#This Row],[Datum]])</f>
        <v>6</v>
      </c>
      <c r="M977" s="101">
        <f>IF(ISNUMBER(jaar_zip[[#This Row],[etmaaltemperatuur]]),IF(jaar_zip[[#This Row],[etmaaltemperatuur]]&lt;stookgrens,stookgrens-jaar_zip[[#This Row],[etmaaltemperatuur]],0),"")</f>
        <v>4.5</v>
      </c>
      <c r="N977" s="101">
        <f>IF(ISNUMBER(jaar_zip[[#This Row],[graaddagen]]),IF(OR(MONTH(jaar_zip[[#This Row],[Datum]])=1,MONTH(jaar_zip[[#This Row],[Datum]])=2,MONTH(jaar_zip[[#This Row],[Datum]])=11,MONTH(jaar_zip[[#This Row],[Datum]])=12),1.1,IF(OR(MONTH(jaar_zip[[#This Row],[Datum]])=3,MONTH(jaar_zip[[#This Row],[Datum]])=10),1,0.8))*jaar_zip[[#This Row],[graaddagen]],"")</f>
        <v>3.6</v>
      </c>
      <c r="O977" s="101">
        <f>IF(ISNUMBER(jaar_zip[[#This Row],[etmaaltemperatuur]]),IF(jaar_zip[[#This Row],[etmaaltemperatuur]]&gt;stookgrens,jaar_zip[[#This Row],[etmaaltemperatuur]]-stookgrens,0),"")</f>
        <v>0</v>
      </c>
    </row>
    <row r="978" spans="1:15" x14ac:dyDescent="0.25">
      <c r="A978">
        <v>242</v>
      </c>
      <c r="B978">
        <v>20240603</v>
      </c>
      <c r="C978">
        <v>5.6</v>
      </c>
      <c r="D978">
        <v>13.9</v>
      </c>
      <c r="G978">
        <v>1019.4</v>
      </c>
      <c r="H978">
        <v>83</v>
      </c>
      <c r="I978" s="101" t="s">
        <v>15</v>
      </c>
      <c r="J978" s="1">
        <f>DATEVALUE(RIGHT(jaar_zip[[#This Row],[YYYYMMDD]],2)&amp;"-"&amp;MID(jaar_zip[[#This Row],[YYYYMMDD]],5,2)&amp;"-"&amp;LEFT(jaar_zip[[#This Row],[YYYYMMDD]],4))</f>
        <v>45446</v>
      </c>
      <c r="K978" s="101" t="str">
        <f>IF(AND(VALUE(MONTH(jaar_zip[[#This Row],[Datum]]))=1,VALUE(WEEKNUM(jaar_zip[[#This Row],[Datum]],21))&gt;51),RIGHT(YEAR(jaar_zip[[#This Row],[Datum]])-1,2),RIGHT(YEAR(jaar_zip[[#This Row],[Datum]]),2))&amp;"-"&amp; TEXT(WEEKNUM(jaar_zip[[#This Row],[Datum]],21),"00")</f>
        <v>24-23</v>
      </c>
      <c r="L978" s="101">
        <f>MONTH(jaar_zip[[#This Row],[Datum]])</f>
        <v>6</v>
      </c>
      <c r="M978" s="101">
        <f>IF(ISNUMBER(jaar_zip[[#This Row],[etmaaltemperatuur]]),IF(jaar_zip[[#This Row],[etmaaltemperatuur]]&lt;stookgrens,stookgrens-jaar_zip[[#This Row],[etmaaltemperatuur]],0),"")</f>
        <v>4.0999999999999996</v>
      </c>
      <c r="N978" s="101">
        <f>IF(ISNUMBER(jaar_zip[[#This Row],[graaddagen]]),IF(OR(MONTH(jaar_zip[[#This Row],[Datum]])=1,MONTH(jaar_zip[[#This Row],[Datum]])=2,MONTH(jaar_zip[[#This Row],[Datum]])=11,MONTH(jaar_zip[[#This Row],[Datum]])=12),1.1,IF(OR(MONTH(jaar_zip[[#This Row],[Datum]])=3,MONTH(jaar_zip[[#This Row],[Datum]])=10),1,0.8))*jaar_zip[[#This Row],[graaddagen]],"")</f>
        <v>3.28</v>
      </c>
      <c r="O978" s="101">
        <f>IF(ISNUMBER(jaar_zip[[#This Row],[etmaaltemperatuur]]),IF(jaar_zip[[#This Row],[etmaaltemperatuur]]&gt;stookgrens,jaar_zip[[#This Row],[etmaaltemperatuur]]-stookgrens,0),"")</f>
        <v>0</v>
      </c>
    </row>
    <row r="979" spans="1:15" x14ac:dyDescent="0.25">
      <c r="A979">
        <v>242</v>
      </c>
      <c r="B979">
        <v>20240604</v>
      </c>
      <c r="C979">
        <v>7.9</v>
      </c>
      <c r="D979">
        <v>15.3</v>
      </c>
      <c r="G979">
        <v>1010</v>
      </c>
      <c r="H979">
        <v>83</v>
      </c>
      <c r="I979" s="101" t="s">
        <v>15</v>
      </c>
      <c r="J979" s="1">
        <f>DATEVALUE(RIGHT(jaar_zip[[#This Row],[YYYYMMDD]],2)&amp;"-"&amp;MID(jaar_zip[[#This Row],[YYYYMMDD]],5,2)&amp;"-"&amp;LEFT(jaar_zip[[#This Row],[YYYYMMDD]],4))</f>
        <v>45447</v>
      </c>
      <c r="K979" s="101" t="str">
        <f>IF(AND(VALUE(MONTH(jaar_zip[[#This Row],[Datum]]))=1,VALUE(WEEKNUM(jaar_zip[[#This Row],[Datum]],21))&gt;51),RIGHT(YEAR(jaar_zip[[#This Row],[Datum]])-1,2),RIGHT(YEAR(jaar_zip[[#This Row],[Datum]]),2))&amp;"-"&amp; TEXT(WEEKNUM(jaar_zip[[#This Row],[Datum]],21),"00")</f>
        <v>24-23</v>
      </c>
      <c r="L979" s="101">
        <f>MONTH(jaar_zip[[#This Row],[Datum]])</f>
        <v>6</v>
      </c>
      <c r="M979" s="101">
        <f>IF(ISNUMBER(jaar_zip[[#This Row],[etmaaltemperatuur]]),IF(jaar_zip[[#This Row],[etmaaltemperatuur]]&lt;stookgrens,stookgrens-jaar_zip[[#This Row],[etmaaltemperatuur]],0),"")</f>
        <v>2.6999999999999993</v>
      </c>
      <c r="N979" s="101">
        <f>IF(ISNUMBER(jaar_zip[[#This Row],[graaddagen]]),IF(OR(MONTH(jaar_zip[[#This Row],[Datum]])=1,MONTH(jaar_zip[[#This Row],[Datum]])=2,MONTH(jaar_zip[[#This Row],[Datum]])=11,MONTH(jaar_zip[[#This Row],[Datum]])=12),1.1,IF(OR(MONTH(jaar_zip[[#This Row],[Datum]])=3,MONTH(jaar_zip[[#This Row],[Datum]])=10),1,0.8))*jaar_zip[[#This Row],[graaddagen]],"")</f>
        <v>2.1599999999999997</v>
      </c>
      <c r="O979" s="101">
        <f>IF(ISNUMBER(jaar_zip[[#This Row],[etmaaltemperatuur]]),IF(jaar_zip[[#This Row],[etmaaltemperatuur]]&gt;stookgrens,jaar_zip[[#This Row],[etmaaltemperatuur]]-stookgrens,0),"")</f>
        <v>0</v>
      </c>
    </row>
    <row r="980" spans="1:15" x14ac:dyDescent="0.25">
      <c r="A980">
        <v>242</v>
      </c>
      <c r="B980">
        <v>20240605</v>
      </c>
      <c r="C980">
        <v>8.4</v>
      </c>
      <c r="D980">
        <v>12.7</v>
      </c>
      <c r="G980">
        <v>1011.8</v>
      </c>
      <c r="H980">
        <v>64</v>
      </c>
      <c r="I980" s="101" t="s">
        <v>15</v>
      </c>
      <c r="J980" s="1">
        <f>DATEVALUE(RIGHT(jaar_zip[[#This Row],[YYYYMMDD]],2)&amp;"-"&amp;MID(jaar_zip[[#This Row],[YYYYMMDD]],5,2)&amp;"-"&amp;LEFT(jaar_zip[[#This Row],[YYYYMMDD]],4))</f>
        <v>45448</v>
      </c>
      <c r="K980" s="101" t="str">
        <f>IF(AND(VALUE(MONTH(jaar_zip[[#This Row],[Datum]]))=1,VALUE(WEEKNUM(jaar_zip[[#This Row],[Datum]],21))&gt;51),RIGHT(YEAR(jaar_zip[[#This Row],[Datum]])-1,2),RIGHT(YEAR(jaar_zip[[#This Row],[Datum]]),2))&amp;"-"&amp; TEXT(WEEKNUM(jaar_zip[[#This Row],[Datum]],21),"00")</f>
        <v>24-23</v>
      </c>
      <c r="L980" s="101">
        <f>MONTH(jaar_zip[[#This Row],[Datum]])</f>
        <v>6</v>
      </c>
      <c r="M980" s="101">
        <f>IF(ISNUMBER(jaar_zip[[#This Row],[etmaaltemperatuur]]),IF(jaar_zip[[#This Row],[etmaaltemperatuur]]&lt;stookgrens,stookgrens-jaar_zip[[#This Row],[etmaaltemperatuur]],0),"")</f>
        <v>5.3000000000000007</v>
      </c>
      <c r="N980" s="101">
        <f>IF(ISNUMBER(jaar_zip[[#This Row],[graaddagen]]),IF(OR(MONTH(jaar_zip[[#This Row],[Datum]])=1,MONTH(jaar_zip[[#This Row],[Datum]])=2,MONTH(jaar_zip[[#This Row],[Datum]])=11,MONTH(jaar_zip[[#This Row],[Datum]])=12),1.1,IF(OR(MONTH(jaar_zip[[#This Row],[Datum]])=3,MONTH(jaar_zip[[#This Row],[Datum]])=10),1,0.8))*jaar_zip[[#This Row],[graaddagen]],"")</f>
        <v>4.2400000000000011</v>
      </c>
      <c r="O980" s="101">
        <f>IF(ISNUMBER(jaar_zip[[#This Row],[etmaaltemperatuur]]),IF(jaar_zip[[#This Row],[etmaaltemperatuur]]&gt;stookgrens,jaar_zip[[#This Row],[etmaaltemperatuur]]-stookgrens,0),"")</f>
        <v>0</v>
      </c>
    </row>
    <row r="981" spans="1:15" x14ac:dyDescent="0.25">
      <c r="A981">
        <v>242</v>
      </c>
      <c r="B981">
        <v>20240606</v>
      </c>
      <c r="C981">
        <v>5.8</v>
      </c>
      <c r="D981">
        <v>13.6</v>
      </c>
      <c r="G981">
        <v>1016.5</v>
      </c>
      <c r="H981">
        <v>66</v>
      </c>
      <c r="I981" s="101" t="s">
        <v>15</v>
      </c>
      <c r="J981" s="1">
        <f>DATEVALUE(RIGHT(jaar_zip[[#This Row],[YYYYMMDD]],2)&amp;"-"&amp;MID(jaar_zip[[#This Row],[YYYYMMDD]],5,2)&amp;"-"&amp;LEFT(jaar_zip[[#This Row],[YYYYMMDD]],4))</f>
        <v>45449</v>
      </c>
      <c r="K981" s="101" t="str">
        <f>IF(AND(VALUE(MONTH(jaar_zip[[#This Row],[Datum]]))=1,VALUE(WEEKNUM(jaar_zip[[#This Row],[Datum]],21))&gt;51),RIGHT(YEAR(jaar_zip[[#This Row],[Datum]])-1,2),RIGHT(YEAR(jaar_zip[[#This Row],[Datum]]),2))&amp;"-"&amp; TEXT(WEEKNUM(jaar_zip[[#This Row],[Datum]],21),"00")</f>
        <v>24-23</v>
      </c>
      <c r="L981" s="101">
        <f>MONTH(jaar_zip[[#This Row],[Datum]])</f>
        <v>6</v>
      </c>
      <c r="M981" s="101">
        <f>IF(ISNUMBER(jaar_zip[[#This Row],[etmaaltemperatuur]]),IF(jaar_zip[[#This Row],[etmaaltemperatuur]]&lt;stookgrens,stookgrens-jaar_zip[[#This Row],[etmaaltemperatuur]],0),"")</f>
        <v>4.4000000000000004</v>
      </c>
      <c r="N981" s="101">
        <f>IF(ISNUMBER(jaar_zip[[#This Row],[graaddagen]]),IF(OR(MONTH(jaar_zip[[#This Row],[Datum]])=1,MONTH(jaar_zip[[#This Row],[Datum]])=2,MONTH(jaar_zip[[#This Row],[Datum]])=11,MONTH(jaar_zip[[#This Row],[Datum]])=12),1.1,IF(OR(MONTH(jaar_zip[[#This Row],[Datum]])=3,MONTH(jaar_zip[[#This Row],[Datum]])=10),1,0.8))*jaar_zip[[#This Row],[graaddagen]],"")</f>
        <v>3.5200000000000005</v>
      </c>
      <c r="O981" s="101">
        <f>IF(ISNUMBER(jaar_zip[[#This Row],[etmaaltemperatuur]]),IF(jaar_zip[[#This Row],[etmaaltemperatuur]]&gt;stookgrens,jaar_zip[[#This Row],[etmaaltemperatuur]]-stookgrens,0),"")</f>
        <v>0</v>
      </c>
    </row>
    <row r="982" spans="1:15" x14ac:dyDescent="0.25">
      <c r="A982">
        <v>242</v>
      </c>
      <c r="B982">
        <v>20240607</v>
      </c>
      <c r="C982">
        <v>6.5</v>
      </c>
      <c r="D982">
        <v>14.4</v>
      </c>
      <c r="G982">
        <v>1016.5</v>
      </c>
      <c r="H982">
        <v>68</v>
      </c>
      <c r="I982" s="101" t="s">
        <v>15</v>
      </c>
      <c r="J982" s="1">
        <f>DATEVALUE(RIGHT(jaar_zip[[#This Row],[YYYYMMDD]],2)&amp;"-"&amp;MID(jaar_zip[[#This Row],[YYYYMMDD]],5,2)&amp;"-"&amp;LEFT(jaar_zip[[#This Row],[YYYYMMDD]],4))</f>
        <v>45450</v>
      </c>
      <c r="K982" s="101" t="str">
        <f>IF(AND(VALUE(MONTH(jaar_zip[[#This Row],[Datum]]))=1,VALUE(WEEKNUM(jaar_zip[[#This Row],[Datum]],21))&gt;51),RIGHT(YEAR(jaar_zip[[#This Row],[Datum]])-1,2),RIGHT(YEAR(jaar_zip[[#This Row],[Datum]]),2))&amp;"-"&amp; TEXT(WEEKNUM(jaar_zip[[#This Row],[Datum]],21),"00")</f>
        <v>24-23</v>
      </c>
      <c r="L982" s="101">
        <f>MONTH(jaar_zip[[#This Row],[Datum]])</f>
        <v>6</v>
      </c>
      <c r="M982" s="101">
        <f>IF(ISNUMBER(jaar_zip[[#This Row],[etmaaltemperatuur]]),IF(jaar_zip[[#This Row],[etmaaltemperatuur]]&lt;stookgrens,stookgrens-jaar_zip[[#This Row],[etmaaltemperatuur]],0),"")</f>
        <v>3.5999999999999996</v>
      </c>
      <c r="N982" s="101">
        <f>IF(ISNUMBER(jaar_zip[[#This Row],[graaddagen]]),IF(OR(MONTH(jaar_zip[[#This Row],[Datum]])=1,MONTH(jaar_zip[[#This Row],[Datum]])=2,MONTH(jaar_zip[[#This Row],[Datum]])=11,MONTH(jaar_zip[[#This Row],[Datum]])=12),1.1,IF(OR(MONTH(jaar_zip[[#This Row],[Datum]])=3,MONTH(jaar_zip[[#This Row],[Datum]])=10),1,0.8))*jaar_zip[[#This Row],[graaddagen]],"")</f>
        <v>2.88</v>
      </c>
      <c r="O982" s="101">
        <f>IF(ISNUMBER(jaar_zip[[#This Row],[etmaaltemperatuur]]),IF(jaar_zip[[#This Row],[etmaaltemperatuur]]&gt;stookgrens,jaar_zip[[#This Row],[etmaaltemperatuur]]-stookgrens,0),"")</f>
        <v>0</v>
      </c>
    </row>
    <row r="983" spans="1:15" x14ac:dyDescent="0.25">
      <c r="A983">
        <v>242</v>
      </c>
      <c r="B983">
        <v>20240608</v>
      </c>
      <c r="C983">
        <v>8.5</v>
      </c>
      <c r="D983">
        <v>13.4</v>
      </c>
      <c r="G983">
        <v>1010.9</v>
      </c>
      <c r="H983">
        <v>77</v>
      </c>
      <c r="I983" s="101" t="s">
        <v>15</v>
      </c>
      <c r="J983" s="1">
        <f>DATEVALUE(RIGHT(jaar_zip[[#This Row],[YYYYMMDD]],2)&amp;"-"&amp;MID(jaar_zip[[#This Row],[YYYYMMDD]],5,2)&amp;"-"&amp;LEFT(jaar_zip[[#This Row],[YYYYMMDD]],4))</f>
        <v>45451</v>
      </c>
      <c r="K983" s="101" t="str">
        <f>IF(AND(VALUE(MONTH(jaar_zip[[#This Row],[Datum]]))=1,VALUE(WEEKNUM(jaar_zip[[#This Row],[Datum]],21))&gt;51),RIGHT(YEAR(jaar_zip[[#This Row],[Datum]])-1,2),RIGHT(YEAR(jaar_zip[[#This Row],[Datum]]),2))&amp;"-"&amp; TEXT(WEEKNUM(jaar_zip[[#This Row],[Datum]],21),"00")</f>
        <v>24-23</v>
      </c>
      <c r="L983" s="101">
        <f>MONTH(jaar_zip[[#This Row],[Datum]])</f>
        <v>6</v>
      </c>
      <c r="M983" s="101">
        <f>IF(ISNUMBER(jaar_zip[[#This Row],[etmaaltemperatuur]]),IF(jaar_zip[[#This Row],[etmaaltemperatuur]]&lt;stookgrens,stookgrens-jaar_zip[[#This Row],[etmaaltemperatuur]],0),"")</f>
        <v>4.5999999999999996</v>
      </c>
      <c r="N983" s="101">
        <f>IF(ISNUMBER(jaar_zip[[#This Row],[graaddagen]]),IF(OR(MONTH(jaar_zip[[#This Row],[Datum]])=1,MONTH(jaar_zip[[#This Row],[Datum]])=2,MONTH(jaar_zip[[#This Row],[Datum]])=11,MONTH(jaar_zip[[#This Row],[Datum]])=12),1.1,IF(OR(MONTH(jaar_zip[[#This Row],[Datum]])=3,MONTH(jaar_zip[[#This Row],[Datum]])=10),1,0.8))*jaar_zip[[#This Row],[graaddagen]],"")</f>
        <v>3.6799999999999997</v>
      </c>
      <c r="O983" s="101">
        <f>IF(ISNUMBER(jaar_zip[[#This Row],[etmaaltemperatuur]]),IF(jaar_zip[[#This Row],[etmaaltemperatuur]]&gt;stookgrens,jaar_zip[[#This Row],[etmaaltemperatuur]]-stookgrens,0),"")</f>
        <v>0</v>
      </c>
    </row>
    <row r="984" spans="1:15" x14ac:dyDescent="0.25">
      <c r="A984">
        <v>242</v>
      </c>
      <c r="B984">
        <v>20240609</v>
      </c>
      <c r="C984">
        <v>9.8000000000000007</v>
      </c>
      <c r="D984">
        <v>13.3</v>
      </c>
      <c r="G984">
        <v>1008.9</v>
      </c>
      <c r="H984">
        <v>69</v>
      </c>
      <c r="I984" s="101" t="s">
        <v>15</v>
      </c>
      <c r="J984" s="1">
        <f>DATEVALUE(RIGHT(jaar_zip[[#This Row],[YYYYMMDD]],2)&amp;"-"&amp;MID(jaar_zip[[#This Row],[YYYYMMDD]],5,2)&amp;"-"&amp;LEFT(jaar_zip[[#This Row],[YYYYMMDD]],4))</f>
        <v>45452</v>
      </c>
      <c r="K984" s="101" t="str">
        <f>IF(AND(VALUE(MONTH(jaar_zip[[#This Row],[Datum]]))=1,VALUE(WEEKNUM(jaar_zip[[#This Row],[Datum]],21))&gt;51),RIGHT(YEAR(jaar_zip[[#This Row],[Datum]])-1,2),RIGHT(YEAR(jaar_zip[[#This Row],[Datum]]),2))&amp;"-"&amp; TEXT(WEEKNUM(jaar_zip[[#This Row],[Datum]],21),"00")</f>
        <v>24-23</v>
      </c>
      <c r="L984" s="101">
        <f>MONTH(jaar_zip[[#This Row],[Datum]])</f>
        <v>6</v>
      </c>
      <c r="M984" s="101">
        <f>IF(ISNUMBER(jaar_zip[[#This Row],[etmaaltemperatuur]]),IF(jaar_zip[[#This Row],[etmaaltemperatuur]]&lt;stookgrens,stookgrens-jaar_zip[[#This Row],[etmaaltemperatuur]],0),"")</f>
        <v>4.6999999999999993</v>
      </c>
      <c r="N984" s="101">
        <f>IF(ISNUMBER(jaar_zip[[#This Row],[graaddagen]]),IF(OR(MONTH(jaar_zip[[#This Row],[Datum]])=1,MONTH(jaar_zip[[#This Row],[Datum]])=2,MONTH(jaar_zip[[#This Row],[Datum]])=11,MONTH(jaar_zip[[#This Row],[Datum]])=12),1.1,IF(OR(MONTH(jaar_zip[[#This Row],[Datum]])=3,MONTH(jaar_zip[[#This Row],[Datum]])=10),1,0.8))*jaar_zip[[#This Row],[graaddagen]],"")</f>
        <v>3.76</v>
      </c>
      <c r="O984" s="101">
        <f>IF(ISNUMBER(jaar_zip[[#This Row],[etmaaltemperatuur]]),IF(jaar_zip[[#This Row],[etmaaltemperatuur]]&gt;stookgrens,jaar_zip[[#This Row],[etmaaltemperatuur]]-stookgrens,0),"")</f>
        <v>0</v>
      </c>
    </row>
    <row r="985" spans="1:15" x14ac:dyDescent="0.25">
      <c r="A985">
        <v>242</v>
      </c>
      <c r="B985">
        <v>20240610</v>
      </c>
      <c r="C985">
        <v>8.6</v>
      </c>
      <c r="D985">
        <v>10.9</v>
      </c>
      <c r="G985">
        <v>1006.1</v>
      </c>
      <c r="H985">
        <v>83</v>
      </c>
      <c r="I985" s="101" t="s">
        <v>15</v>
      </c>
      <c r="J985" s="1">
        <f>DATEVALUE(RIGHT(jaar_zip[[#This Row],[YYYYMMDD]],2)&amp;"-"&amp;MID(jaar_zip[[#This Row],[YYYYMMDD]],5,2)&amp;"-"&amp;LEFT(jaar_zip[[#This Row],[YYYYMMDD]],4))</f>
        <v>45453</v>
      </c>
      <c r="K985" s="101" t="str">
        <f>IF(AND(VALUE(MONTH(jaar_zip[[#This Row],[Datum]]))=1,VALUE(WEEKNUM(jaar_zip[[#This Row],[Datum]],21))&gt;51),RIGHT(YEAR(jaar_zip[[#This Row],[Datum]])-1,2),RIGHT(YEAR(jaar_zip[[#This Row],[Datum]]),2))&amp;"-"&amp; TEXT(WEEKNUM(jaar_zip[[#This Row],[Datum]],21),"00")</f>
        <v>24-24</v>
      </c>
      <c r="L985" s="101">
        <f>MONTH(jaar_zip[[#This Row],[Datum]])</f>
        <v>6</v>
      </c>
      <c r="M985" s="101">
        <f>IF(ISNUMBER(jaar_zip[[#This Row],[etmaaltemperatuur]]),IF(jaar_zip[[#This Row],[etmaaltemperatuur]]&lt;stookgrens,stookgrens-jaar_zip[[#This Row],[etmaaltemperatuur]],0),"")</f>
        <v>7.1</v>
      </c>
      <c r="N985" s="101">
        <f>IF(ISNUMBER(jaar_zip[[#This Row],[graaddagen]]),IF(OR(MONTH(jaar_zip[[#This Row],[Datum]])=1,MONTH(jaar_zip[[#This Row],[Datum]])=2,MONTH(jaar_zip[[#This Row],[Datum]])=11,MONTH(jaar_zip[[#This Row],[Datum]])=12),1.1,IF(OR(MONTH(jaar_zip[[#This Row],[Datum]])=3,MONTH(jaar_zip[[#This Row],[Datum]])=10),1,0.8))*jaar_zip[[#This Row],[graaddagen]],"")</f>
        <v>5.68</v>
      </c>
      <c r="O985" s="101">
        <f>IF(ISNUMBER(jaar_zip[[#This Row],[etmaaltemperatuur]]),IF(jaar_zip[[#This Row],[etmaaltemperatuur]]&gt;stookgrens,jaar_zip[[#This Row],[etmaaltemperatuur]]-stookgrens,0),"")</f>
        <v>0</v>
      </c>
    </row>
    <row r="986" spans="1:15" x14ac:dyDescent="0.25">
      <c r="A986">
        <v>242</v>
      </c>
      <c r="B986">
        <v>20240611</v>
      </c>
      <c r="C986">
        <v>9.8000000000000007</v>
      </c>
      <c r="D986">
        <v>12.3</v>
      </c>
      <c r="G986">
        <v>1014.1</v>
      </c>
      <c r="H986">
        <v>75</v>
      </c>
      <c r="I986" s="101" t="s">
        <v>15</v>
      </c>
      <c r="J986" s="1">
        <f>DATEVALUE(RIGHT(jaar_zip[[#This Row],[YYYYMMDD]],2)&amp;"-"&amp;MID(jaar_zip[[#This Row],[YYYYMMDD]],5,2)&amp;"-"&amp;LEFT(jaar_zip[[#This Row],[YYYYMMDD]],4))</f>
        <v>45454</v>
      </c>
      <c r="K986" s="101" t="str">
        <f>IF(AND(VALUE(MONTH(jaar_zip[[#This Row],[Datum]]))=1,VALUE(WEEKNUM(jaar_zip[[#This Row],[Datum]],21))&gt;51),RIGHT(YEAR(jaar_zip[[#This Row],[Datum]])-1,2),RIGHT(YEAR(jaar_zip[[#This Row],[Datum]]),2))&amp;"-"&amp; TEXT(WEEKNUM(jaar_zip[[#This Row],[Datum]],21),"00")</f>
        <v>24-24</v>
      </c>
      <c r="L986" s="101">
        <f>MONTH(jaar_zip[[#This Row],[Datum]])</f>
        <v>6</v>
      </c>
      <c r="M986" s="101">
        <f>IF(ISNUMBER(jaar_zip[[#This Row],[etmaaltemperatuur]]),IF(jaar_zip[[#This Row],[etmaaltemperatuur]]&lt;stookgrens,stookgrens-jaar_zip[[#This Row],[etmaaltemperatuur]],0),"")</f>
        <v>5.6999999999999993</v>
      </c>
      <c r="N986" s="101">
        <f>IF(ISNUMBER(jaar_zip[[#This Row],[graaddagen]]),IF(OR(MONTH(jaar_zip[[#This Row],[Datum]])=1,MONTH(jaar_zip[[#This Row],[Datum]])=2,MONTH(jaar_zip[[#This Row],[Datum]])=11,MONTH(jaar_zip[[#This Row],[Datum]])=12),1.1,IF(OR(MONTH(jaar_zip[[#This Row],[Datum]])=3,MONTH(jaar_zip[[#This Row],[Datum]])=10),1,0.8))*jaar_zip[[#This Row],[graaddagen]],"")</f>
        <v>4.5599999999999996</v>
      </c>
      <c r="O986" s="101">
        <f>IF(ISNUMBER(jaar_zip[[#This Row],[etmaaltemperatuur]]),IF(jaar_zip[[#This Row],[etmaaltemperatuur]]&gt;stookgrens,jaar_zip[[#This Row],[etmaaltemperatuur]]-stookgrens,0),"")</f>
        <v>0</v>
      </c>
    </row>
    <row r="987" spans="1:15" x14ac:dyDescent="0.25">
      <c r="A987">
        <v>242</v>
      </c>
      <c r="B987">
        <v>20240612</v>
      </c>
      <c r="C987">
        <v>8.1</v>
      </c>
      <c r="D987">
        <v>11.8</v>
      </c>
      <c r="G987">
        <v>1018.4</v>
      </c>
      <c r="H987">
        <v>71</v>
      </c>
      <c r="I987" s="101" t="s">
        <v>15</v>
      </c>
      <c r="J987" s="1">
        <f>DATEVALUE(RIGHT(jaar_zip[[#This Row],[YYYYMMDD]],2)&amp;"-"&amp;MID(jaar_zip[[#This Row],[YYYYMMDD]],5,2)&amp;"-"&amp;LEFT(jaar_zip[[#This Row],[YYYYMMDD]],4))</f>
        <v>45455</v>
      </c>
      <c r="K987" s="101" t="str">
        <f>IF(AND(VALUE(MONTH(jaar_zip[[#This Row],[Datum]]))=1,VALUE(WEEKNUM(jaar_zip[[#This Row],[Datum]],21))&gt;51),RIGHT(YEAR(jaar_zip[[#This Row],[Datum]])-1,2),RIGHT(YEAR(jaar_zip[[#This Row],[Datum]]),2))&amp;"-"&amp; TEXT(WEEKNUM(jaar_zip[[#This Row],[Datum]],21),"00")</f>
        <v>24-24</v>
      </c>
      <c r="L987" s="101">
        <f>MONTH(jaar_zip[[#This Row],[Datum]])</f>
        <v>6</v>
      </c>
      <c r="M987" s="101">
        <f>IF(ISNUMBER(jaar_zip[[#This Row],[etmaaltemperatuur]]),IF(jaar_zip[[#This Row],[etmaaltemperatuur]]&lt;stookgrens,stookgrens-jaar_zip[[#This Row],[etmaaltemperatuur]],0),"")</f>
        <v>6.1999999999999993</v>
      </c>
      <c r="N987" s="101">
        <f>IF(ISNUMBER(jaar_zip[[#This Row],[graaddagen]]),IF(OR(MONTH(jaar_zip[[#This Row],[Datum]])=1,MONTH(jaar_zip[[#This Row],[Datum]])=2,MONTH(jaar_zip[[#This Row],[Datum]])=11,MONTH(jaar_zip[[#This Row],[Datum]])=12),1.1,IF(OR(MONTH(jaar_zip[[#This Row],[Datum]])=3,MONTH(jaar_zip[[#This Row],[Datum]])=10),1,0.8))*jaar_zip[[#This Row],[graaddagen]],"")</f>
        <v>4.96</v>
      </c>
      <c r="O987" s="101">
        <f>IF(ISNUMBER(jaar_zip[[#This Row],[etmaaltemperatuur]]),IF(jaar_zip[[#This Row],[etmaaltemperatuur]]&gt;stookgrens,jaar_zip[[#This Row],[etmaaltemperatuur]]-stookgrens,0),"")</f>
        <v>0</v>
      </c>
    </row>
    <row r="988" spans="1:15" x14ac:dyDescent="0.25">
      <c r="A988">
        <v>242</v>
      </c>
      <c r="B988">
        <v>20240613</v>
      </c>
      <c r="C988">
        <v>6</v>
      </c>
      <c r="D988">
        <v>13.4</v>
      </c>
      <c r="G988">
        <v>1014.1</v>
      </c>
      <c r="H988">
        <v>74</v>
      </c>
      <c r="I988" s="101" t="s">
        <v>15</v>
      </c>
      <c r="J988" s="1">
        <f>DATEVALUE(RIGHT(jaar_zip[[#This Row],[YYYYMMDD]],2)&amp;"-"&amp;MID(jaar_zip[[#This Row],[YYYYMMDD]],5,2)&amp;"-"&amp;LEFT(jaar_zip[[#This Row],[YYYYMMDD]],4))</f>
        <v>45456</v>
      </c>
      <c r="K988" s="101" t="str">
        <f>IF(AND(VALUE(MONTH(jaar_zip[[#This Row],[Datum]]))=1,VALUE(WEEKNUM(jaar_zip[[#This Row],[Datum]],21))&gt;51),RIGHT(YEAR(jaar_zip[[#This Row],[Datum]])-1,2),RIGHT(YEAR(jaar_zip[[#This Row],[Datum]]),2))&amp;"-"&amp; TEXT(WEEKNUM(jaar_zip[[#This Row],[Datum]],21),"00")</f>
        <v>24-24</v>
      </c>
      <c r="L988" s="101">
        <f>MONTH(jaar_zip[[#This Row],[Datum]])</f>
        <v>6</v>
      </c>
      <c r="M988" s="101">
        <f>IF(ISNUMBER(jaar_zip[[#This Row],[etmaaltemperatuur]]),IF(jaar_zip[[#This Row],[etmaaltemperatuur]]&lt;stookgrens,stookgrens-jaar_zip[[#This Row],[etmaaltemperatuur]],0),"")</f>
        <v>4.5999999999999996</v>
      </c>
      <c r="N988" s="101">
        <f>IF(ISNUMBER(jaar_zip[[#This Row],[graaddagen]]),IF(OR(MONTH(jaar_zip[[#This Row],[Datum]])=1,MONTH(jaar_zip[[#This Row],[Datum]])=2,MONTH(jaar_zip[[#This Row],[Datum]])=11,MONTH(jaar_zip[[#This Row],[Datum]])=12),1.1,IF(OR(MONTH(jaar_zip[[#This Row],[Datum]])=3,MONTH(jaar_zip[[#This Row],[Datum]])=10),1,0.8))*jaar_zip[[#This Row],[graaddagen]],"")</f>
        <v>3.6799999999999997</v>
      </c>
      <c r="O988" s="101">
        <f>IF(ISNUMBER(jaar_zip[[#This Row],[etmaaltemperatuur]]),IF(jaar_zip[[#This Row],[etmaaltemperatuur]]&gt;stookgrens,jaar_zip[[#This Row],[etmaaltemperatuur]]-stookgrens,0),"")</f>
        <v>0</v>
      </c>
    </row>
    <row r="989" spans="1:15" x14ac:dyDescent="0.25">
      <c r="A989">
        <v>242</v>
      </c>
      <c r="B989">
        <v>20240614</v>
      </c>
      <c r="C989">
        <v>7.3</v>
      </c>
      <c r="D989">
        <v>15.1</v>
      </c>
      <c r="G989">
        <v>1004</v>
      </c>
      <c r="H989">
        <v>80</v>
      </c>
      <c r="I989" s="101" t="s">
        <v>15</v>
      </c>
      <c r="J989" s="1">
        <f>DATEVALUE(RIGHT(jaar_zip[[#This Row],[YYYYMMDD]],2)&amp;"-"&amp;MID(jaar_zip[[#This Row],[YYYYMMDD]],5,2)&amp;"-"&amp;LEFT(jaar_zip[[#This Row],[YYYYMMDD]],4))</f>
        <v>45457</v>
      </c>
      <c r="K989" s="101" t="str">
        <f>IF(AND(VALUE(MONTH(jaar_zip[[#This Row],[Datum]]))=1,VALUE(WEEKNUM(jaar_zip[[#This Row],[Datum]],21))&gt;51),RIGHT(YEAR(jaar_zip[[#This Row],[Datum]])-1,2),RIGHT(YEAR(jaar_zip[[#This Row],[Datum]]),2))&amp;"-"&amp; TEXT(WEEKNUM(jaar_zip[[#This Row],[Datum]],21),"00")</f>
        <v>24-24</v>
      </c>
      <c r="L989" s="101">
        <f>MONTH(jaar_zip[[#This Row],[Datum]])</f>
        <v>6</v>
      </c>
      <c r="M989" s="101">
        <f>IF(ISNUMBER(jaar_zip[[#This Row],[etmaaltemperatuur]]),IF(jaar_zip[[#This Row],[etmaaltemperatuur]]&lt;stookgrens,stookgrens-jaar_zip[[#This Row],[etmaaltemperatuur]],0),"")</f>
        <v>2.9000000000000004</v>
      </c>
      <c r="N989" s="101">
        <f>IF(ISNUMBER(jaar_zip[[#This Row],[graaddagen]]),IF(OR(MONTH(jaar_zip[[#This Row],[Datum]])=1,MONTH(jaar_zip[[#This Row],[Datum]])=2,MONTH(jaar_zip[[#This Row],[Datum]])=11,MONTH(jaar_zip[[#This Row],[Datum]])=12),1.1,IF(OR(MONTH(jaar_zip[[#This Row],[Datum]])=3,MONTH(jaar_zip[[#This Row],[Datum]])=10),1,0.8))*jaar_zip[[#This Row],[graaddagen]],"")</f>
        <v>2.3200000000000003</v>
      </c>
      <c r="O989" s="101">
        <f>IF(ISNUMBER(jaar_zip[[#This Row],[etmaaltemperatuur]]),IF(jaar_zip[[#This Row],[etmaaltemperatuur]]&gt;stookgrens,jaar_zip[[#This Row],[etmaaltemperatuur]]-stookgrens,0),"")</f>
        <v>0</v>
      </c>
    </row>
    <row r="990" spans="1:15" x14ac:dyDescent="0.25">
      <c r="A990">
        <v>242</v>
      </c>
      <c r="B990">
        <v>20240615</v>
      </c>
      <c r="C990">
        <v>10.3</v>
      </c>
      <c r="D990">
        <v>13.9</v>
      </c>
      <c r="G990">
        <v>1000</v>
      </c>
      <c r="H990">
        <v>83</v>
      </c>
      <c r="I990" s="101" t="s">
        <v>15</v>
      </c>
      <c r="J990" s="1">
        <f>DATEVALUE(RIGHT(jaar_zip[[#This Row],[YYYYMMDD]],2)&amp;"-"&amp;MID(jaar_zip[[#This Row],[YYYYMMDD]],5,2)&amp;"-"&amp;LEFT(jaar_zip[[#This Row],[YYYYMMDD]],4))</f>
        <v>45458</v>
      </c>
      <c r="K990" s="101" t="str">
        <f>IF(AND(VALUE(MONTH(jaar_zip[[#This Row],[Datum]]))=1,VALUE(WEEKNUM(jaar_zip[[#This Row],[Datum]],21))&gt;51),RIGHT(YEAR(jaar_zip[[#This Row],[Datum]])-1,2),RIGHT(YEAR(jaar_zip[[#This Row],[Datum]]),2))&amp;"-"&amp; TEXT(WEEKNUM(jaar_zip[[#This Row],[Datum]],21),"00")</f>
        <v>24-24</v>
      </c>
      <c r="L990" s="101">
        <f>MONTH(jaar_zip[[#This Row],[Datum]])</f>
        <v>6</v>
      </c>
      <c r="M990" s="101">
        <f>IF(ISNUMBER(jaar_zip[[#This Row],[etmaaltemperatuur]]),IF(jaar_zip[[#This Row],[etmaaltemperatuur]]&lt;stookgrens,stookgrens-jaar_zip[[#This Row],[etmaaltemperatuur]],0),"")</f>
        <v>4.0999999999999996</v>
      </c>
      <c r="N990" s="101">
        <f>IF(ISNUMBER(jaar_zip[[#This Row],[graaddagen]]),IF(OR(MONTH(jaar_zip[[#This Row],[Datum]])=1,MONTH(jaar_zip[[#This Row],[Datum]])=2,MONTH(jaar_zip[[#This Row],[Datum]])=11,MONTH(jaar_zip[[#This Row],[Datum]])=12),1.1,IF(OR(MONTH(jaar_zip[[#This Row],[Datum]])=3,MONTH(jaar_zip[[#This Row],[Datum]])=10),1,0.8))*jaar_zip[[#This Row],[graaddagen]],"")</f>
        <v>3.28</v>
      </c>
      <c r="O990" s="101">
        <f>IF(ISNUMBER(jaar_zip[[#This Row],[etmaaltemperatuur]]),IF(jaar_zip[[#This Row],[etmaaltemperatuur]]&gt;stookgrens,jaar_zip[[#This Row],[etmaaltemperatuur]]-stookgrens,0),"")</f>
        <v>0</v>
      </c>
    </row>
    <row r="991" spans="1:15" x14ac:dyDescent="0.25">
      <c r="A991">
        <v>242</v>
      </c>
      <c r="B991">
        <v>20240616</v>
      </c>
      <c r="C991">
        <v>9.1999999999999993</v>
      </c>
      <c r="D991">
        <v>14.2</v>
      </c>
      <c r="G991">
        <v>1003.7</v>
      </c>
      <c r="H991">
        <v>84</v>
      </c>
      <c r="I991" s="101" t="s">
        <v>15</v>
      </c>
      <c r="J991" s="1">
        <f>DATEVALUE(RIGHT(jaar_zip[[#This Row],[YYYYMMDD]],2)&amp;"-"&amp;MID(jaar_zip[[#This Row],[YYYYMMDD]],5,2)&amp;"-"&amp;LEFT(jaar_zip[[#This Row],[YYYYMMDD]],4))</f>
        <v>45459</v>
      </c>
      <c r="K991" s="101" t="str">
        <f>IF(AND(VALUE(MONTH(jaar_zip[[#This Row],[Datum]]))=1,VALUE(WEEKNUM(jaar_zip[[#This Row],[Datum]],21))&gt;51),RIGHT(YEAR(jaar_zip[[#This Row],[Datum]])-1,2),RIGHT(YEAR(jaar_zip[[#This Row],[Datum]]),2))&amp;"-"&amp; TEXT(WEEKNUM(jaar_zip[[#This Row],[Datum]],21),"00")</f>
        <v>24-24</v>
      </c>
      <c r="L991" s="101">
        <f>MONTH(jaar_zip[[#This Row],[Datum]])</f>
        <v>6</v>
      </c>
      <c r="M991" s="101">
        <f>IF(ISNUMBER(jaar_zip[[#This Row],[etmaaltemperatuur]]),IF(jaar_zip[[#This Row],[etmaaltemperatuur]]&lt;stookgrens,stookgrens-jaar_zip[[#This Row],[etmaaltemperatuur]],0),"")</f>
        <v>3.8000000000000007</v>
      </c>
      <c r="N991" s="101">
        <f>IF(ISNUMBER(jaar_zip[[#This Row],[graaddagen]]),IF(OR(MONTH(jaar_zip[[#This Row],[Datum]])=1,MONTH(jaar_zip[[#This Row],[Datum]])=2,MONTH(jaar_zip[[#This Row],[Datum]])=11,MONTH(jaar_zip[[#This Row],[Datum]])=12),1.1,IF(OR(MONTH(jaar_zip[[#This Row],[Datum]])=3,MONTH(jaar_zip[[#This Row],[Datum]])=10),1,0.8))*jaar_zip[[#This Row],[graaddagen]],"")</f>
        <v>3.0400000000000009</v>
      </c>
      <c r="O991" s="101">
        <f>IF(ISNUMBER(jaar_zip[[#This Row],[etmaaltemperatuur]]),IF(jaar_zip[[#This Row],[etmaaltemperatuur]]&gt;stookgrens,jaar_zip[[#This Row],[etmaaltemperatuur]]-stookgrens,0),"")</f>
        <v>0</v>
      </c>
    </row>
    <row r="992" spans="1:15" x14ac:dyDescent="0.25">
      <c r="A992">
        <v>242</v>
      </c>
      <c r="B992">
        <v>20240617</v>
      </c>
      <c r="C992">
        <v>6.9</v>
      </c>
      <c r="D992">
        <v>15.3</v>
      </c>
      <c r="G992">
        <v>1010.3</v>
      </c>
      <c r="H992">
        <v>81</v>
      </c>
      <c r="I992" s="101" t="s">
        <v>15</v>
      </c>
      <c r="J992" s="1">
        <f>DATEVALUE(RIGHT(jaar_zip[[#This Row],[YYYYMMDD]],2)&amp;"-"&amp;MID(jaar_zip[[#This Row],[YYYYMMDD]],5,2)&amp;"-"&amp;LEFT(jaar_zip[[#This Row],[YYYYMMDD]],4))</f>
        <v>45460</v>
      </c>
      <c r="K992" s="101" t="str">
        <f>IF(AND(VALUE(MONTH(jaar_zip[[#This Row],[Datum]]))=1,VALUE(WEEKNUM(jaar_zip[[#This Row],[Datum]],21))&gt;51),RIGHT(YEAR(jaar_zip[[#This Row],[Datum]])-1,2),RIGHT(YEAR(jaar_zip[[#This Row],[Datum]]),2))&amp;"-"&amp; TEXT(WEEKNUM(jaar_zip[[#This Row],[Datum]],21),"00")</f>
        <v>24-25</v>
      </c>
      <c r="L992" s="101">
        <f>MONTH(jaar_zip[[#This Row],[Datum]])</f>
        <v>6</v>
      </c>
      <c r="M992" s="101">
        <f>IF(ISNUMBER(jaar_zip[[#This Row],[etmaaltemperatuur]]),IF(jaar_zip[[#This Row],[etmaaltemperatuur]]&lt;stookgrens,stookgrens-jaar_zip[[#This Row],[etmaaltemperatuur]],0),"")</f>
        <v>2.6999999999999993</v>
      </c>
      <c r="N992" s="101">
        <f>IF(ISNUMBER(jaar_zip[[#This Row],[graaddagen]]),IF(OR(MONTH(jaar_zip[[#This Row],[Datum]])=1,MONTH(jaar_zip[[#This Row],[Datum]])=2,MONTH(jaar_zip[[#This Row],[Datum]])=11,MONTH(jaar_zip[[#This Row],[Datum]])=12),1.1,IF(OR(MONTH(jaar_zip[[#This Row],[Datum]])=3,MONTH(jaar_zip[[#This Row],[Datum]])=10),1,0.8))*jaar_zip[[#This Row],[graaddagen]],"")</f>
        <v>2.1599999999999997</v>
      </c>
      <c r="O992" s="101">
        <f>IF(ISNUMBER(jaar_zip[[#This Row],[etmaaltemperatuur]]),IF(jaar_zip[[#This Row],[etmaaltemperatuur]]&gt;stookgrens,jaar_zip[[#This Row],[etmaaltemperatuur]]-stookgrens,0),"")</f>
        <v>0</v>
      </c>
    </row>
    <row r="993" spans="1:15" x14ac:dyDescent="0.25">
      <c r="A993">
        <v>242</v>
      </c>
      <c r="B993">
        <v>20240618</v>
      </c>
      <c r="C993">
        <v>4.2</v>
      </c>
      <c r="D993">
        <v>16</v>
      </c>
      <c r="G993">
        <v>1014.5</v>
      </c>
      <c r="H993">
        <v>84</v>
      </c>
      <c r="I993" s="101" t="s">
        <v>15</v>
      </c>
      <c r="J993" s="1">
        <f>DATEVALUE(RIGHT(jaar_zip[[#This Row],[YYYYMMDD]],2)&amp;"-"&amp;MID(jaar_zip[[#This Row],[YYYYMMDD]],5,2)&amp;"-"&amp;LEFT(jaar_zip[[#This Row],[YYYYMMDD]],4))</f>
        <v>45461</v>
      </c>
      <c r="K993" s="101" t="str">
        <f>IF(AND(VALUE(MONTH(jaar_zip[[#This Row],[Datum]]))=1,VALUE(WEEKNUM(jaar_zip[[#This Row],[Datum]],21))&gt;51),RIGHT(YEAR(jaar_zip[[#This Row],[Datum]])-1,2),RIGHT(YEAR(jaar_zip[[#This Row],[Datum]]),2))&amp;"-"&amp; TEXT(WEEKNUM(jaar_zip[[#This Row],[Datum]],21),"00")</f>
        <v>24-25</v>
      </c>
      <c r="L993" s="101">
        <f>MONTH(jaar_zip[[#This Row],[Datum]])</f>
        <v>6</v>
      </c>
      <c r="M993" s="101">
        <f>IF(ISNUMBER(jaar_zip[[#This Row],[etmaaltemperatuur]]),IF(jaar_zip[[#This Row],[etmaaltemperatuur]]&lt;stookgrens,stookgrens-jaar_zip[[#This Row],[etmaaltemperatuur]],0),"")</f>
        <v>2</v>
      </c>
      <c r="N993" s="101">
        <f>IF(ISNUMBER(jaar_zip[[#This Row],[graaddagen]]),IF(OR(MONTH(jaar_zip[[#This Row],[Datum]])=1,MONTH(jaar_zip[[#This Row],[Datum]])=2,MONTH(jaar_zip[[#This Row],[Datum]])=11,MONTH(jaar_zip[[#This Row],[Datum]])=12),1.1,IF(OR(MONTH(jaar_zip[[#This Row],[Datum]])=3,MONTH(jaar_zip[[#This Row],[Datum]])=10),1,0.8))*jaar_zip[[#This Row],[graaddagen]],"")</f>
        <v>1.6</v>
      </c>
      <c r="O993" s="101">
        <f>IF(ISNUMBER(jaar_zip[[#This Row],[etmaaltemperatuur]]),IF(jaar_zip[[#This Row],[etmaaltemperatuur]]&gt;stookgrens,jaar_zip[[#This Row],[etmaaltemperatuur]]-stookgrens,0),"")</f>
        <v>0</v>
      </c>
    </row>
    <row r="994" spans="1:15" x14ac:dyDescent="0.25">
      <c r="A994">
        <v>242</v>
      </c>
      <c r="B994">
        <v>20240619</v>
      </c>
      <c r="C994">
        <v>4.7</v>
      </c>
      <c r="D994">
        <v>14.2</v>
      </c>
      <c r="G994">
        <v>1020.6</v>
      </c>
      <c r="H994">
        <v>77</v>
      </c>
      <c r="I994" s="101" t="s">
        <v>15</v>
      </c>
      <c r="J994" s="1">
        <f>DATEVALUE(RIGHT(jaar_zip[[#This Row],[YYYYMMDD]],2)&amp;"-"&amp;MID(jaar_zip[[#This Row],[YYYYMMDD]],5,2)&amp;"-"&amp;LEFT(jaar_zip[[#This Row],[YYYYMMDD]],4))</f>
        <v>45462</v>
      </c>
      <c r="K994" s="101" t="str">
        <f>IF(AND(VALUE(MONTH(jaar_zip[[#This Row],[Datum]]))=1,VALUE(WEEKNUM(jaar_zip[[#This Row],[Datum]],21))&gt;51),RIGHT(YEAR(jaar_zip[[#This Row],[Datum]])-1,2),RIGHT(YEAR(jaar_zip[[#This Row],[Datum]]),2))&amp;"-"&amp; TEXT(WEEKNUM(jaar_zip[[#This Row],[Datum]],21),"00")</f>
        <v>24-25</v>
      </c>
      <c r="L994" s="101">
        <f>MONTH(jaar_zip[[#This Row],[Datum]])</f>
        <v>6</v>
      </c>
      <c r="M994" s="101">
        <f>IF(ISNUMBER(jaar_zip[[#This Row],[etmaaltemperatuur]]),IF(jaar_zip[[#This Row],[etmaaltemperatuur]]&lt;stookgrens,stookgrens-jaar_zip[[#This Row],[etmaaltemperatuur]],0),"")</f>
        <v>3.8000000000000007</v>
      </c>
      <c r="N994" s="101">
        <f>IF(ISNUMBER(jaar_zip[[#This Row],[graaddagen]]),IF(OR(MONTH(jaar_zip[[#This Row],[Datum]])=1,MONTH(jaar_zip[[#This Row],[Datum]])=2,MONTH(jaar_zip[[#This Row],[Datum]])=11,MONTH(jaar_zip[[#This Row],[Datum]])=12),1.1,IF(OR(MONTH(jaar_zip[[#This Row],[Datum]])=3,MONTH(jaar_zip[[#This Row],[Datum]])=10),1,0.8))*jaar_zip[[#This Row],[graaddagen]],"")</f>
        <v>3.0400000000000009</v>
      </c>
      <c r="O994" s="101">
        <f>IF(ISNUMBER(jaar_zip[[#This Row],[etmaaltemperatuur]]),IF(jaar_zip[[#This Row],[etmaaltemperatuur]]&gt;stookgrens,jaar_zip[[#This Row],[etmaaltemperatuur]]-stookgrens,0),"")</f>
        <v>0</v>
      </c>
    </row>
    <row r="995" spans="1:15" x14ac:dyDescent="0.25">
      <c r="A995">
        <v>242</v>
      </c>
      <c r="B995">
        <v>20240620</v>
      </c>
      <c r="C995">
        <v>4</v>
      </c>
      <c r="D995">
        <v>14.5</v>
      </c>
      <c r="G995">
        <v>1020.7</v>
      </c>
      <c r="H995">
        <v>76</v>
      </c>
      <c r="I995" s="101" t="s">
        <v>15</v>
      </c>
      <c r="J995" s="1">
        <f>DATEVALUE(RIGHT(jaar_zip[[#This Row],[YYYYMMDD]],2)&amp;"-"&amp;MID(jaar_zip[[#This Row],[YYYYMMDD]],5,2)&amp;"-"&amp;LEFT(jaar_zip[[#This Row],[YYYYMMDD]],4))</f>
        <v>45463</v>
      </c>
      <c r="K995" s="101" t="str">
        <f>IF(AND(VALUE(MONTH(jaar_zip[[#This Row],[Datum]]))=1,VALUE(WEEKNUM(jaar_zip[[#This Row],[Datum]],21))&gt;51),RIGHT(YEAR(jaar_zip[[#This Row],[Datum]])-1,2),RIGHT(YEAR(jaar_zip[[#This Row],[Datum]]),2))&amp;"-"&amp; TEXT(WEEKNUM(jaar_zip[[#This Row],[Datum]],21),"00")</f>
        <v>24-25</v>
      </c>
      <c r="L995" s="101">
        <f>MONTH(jaar_zip[[#This Row],[Datum]])</f>
        <v>6</v>
      </c>
      <c r="M995" s="101">
        <f>IF(ISNUMBER(jaar_zip[[#This Row],[etmaaltemperatuur]]),IF(jaar_zip[[#This Row],[etmaaltemperatuur]]&lt;stookgrens,stookgrens-jaar_zip[[#This Row],[etmaaltemperatuur]],0),"")</f>
        <v>3.5</v>
      </c>
      <c r="N995" s="101">
        <f>IF(ISNUMBER(jaar_zip[[#This Row],[graaddagen]]),IF(OR(MONTH(jaar_zip[[#This Row],[Datum]])=1,MONTH(jaar_zip[[#This Row],[Datum]])=2,MONTH(jaar_zip[[#This Row],[Datum]])=11,MONTH(jaar_zip[[#This Row],[Datum]])=12),1.1,IF(OR(MONTH(jaar_zip[[#This Row],[Datum]])=3,MONTH(jaar_zip[[#This Row],[Datum]])=10),1,0.8))*jaar_zip[[#This Row],[graaddagen]],"")</f>
        <v>2.8000000000000003</v>
      </c>
      <c r="O995" s="101">
        <f>IF(ISNUMBER(jaar_zip[[#This Row],[etmaaltemperatuur]]),IF(jaar_zip[[#This Row],[etmaaltemperatuur]]&gt;stookgrens,jaar_zip[[#This Row],[etmaaltemperatuur]]-stookgrens,0),"")</f>
        <v>0</v>
      </c>
    </row>
    <row r="996" spans="1:15" x14ac:dyDescent="0.25">
      <c r="A996">
        <v>242</v>
      </c>
      <c r="B996">
        <v>20240621</v>
      </c>
      <c r="C996">
        <v>4.5</v>
      </c>
      <c r="D996">
        <v>15.4</v>
      </c>
      <c r="G996">
        <v>1012.8</v>
      </c>
      <c r="H996">
        <v>86</v>
      </c>
      <c r="I996" s="101" t="s">
        <v>15</v>
      </c>
      <c r="J996" s="1">
        <f>DATEVALUE(RIGHT(jaar_zip[[#This Row],[YYYYMMDD]],2)&amp;"-"&amp;MID(jaar_zip[[#This Row],[YYYYMMDD]],5,2)&amp;"-"&amp;LEFT(jaar_zip[[#This Row],[YYYYMMDD]],4))</f>
        <v>45464</v>
      </c>
      <c r="K996" s="101" t="str">
        <f>IF(AND(VALUE(MONTH(jaar_zip[[#This Row],[Datum]]))=1,VALUE(WEEKNUM(jaar_zip[[#This Row],[Datum]],21))&gt;51),RIGHT(YEAR(jaar_zip[[#This Row],[Datum]])-1,2),RIGHT(YEAR(jaar_zip[[#This Row],[Datum]]),2))&amp;"-"&amp; TEXT(WEEKNUM(jaar_zip[[#This Row],[Datum]],21),"00")</f>
        <v>24-25</v>
      </c>
      <c r="L996" s="101">
        <f>MONTH(jaar_zip[[#This Row],[Datum]])</f>
        <v>6</v>
      </c>
      <c r="M996" s="101">
        <f>IF(ISNUMBER(jaar_zip[[#This Row],[etmaaltemperatuur]]),IF(jaar_zip[[#This Row],[etmaaltemperatuur]]&lt;stookgrens,stookgrens-jaar_zip[[#This Row],[etmaaltemperatuur]],0),"")</f>
        <v>2.5999999999999996</v>
      </c>
      <c r="N996" s="101">
        <f>IF(ISNUMBER(jaar_zip[[#This Row],[graaddagen]]),IF(OR(MONTH(jaar_zip[[#This Row],[Datum]])=1,MONTH(jaar_zip[[#This Row],[Datum]])=2,MONTH(jaar_zip[[#This Row],[Datum]])=11,MONTH(jaar_zip[[#This Row],[Datum]])=12),1.1,IF(OR(MONTH(jaar_zip[[#This Row],[Datum]])=3,MONTH(jaar_zip[[#This Row],[Datum]])=10),1,0.8))*jaar_zip[[#This Row],[graaddagen]],"")</f>
        <v>2.0799999999999996</v>
      </c>
      <c r="O996" s="101">
        <f>IF(ISNUMBER(jaar_zip[[#This Row],[etmaaltemperatuur]]),IF(jaar_zip[[#This Row],[etmaaltemperatuur]]&gt;stookgrens,jaar_zip[[#This Row],[etmaaltemperatuur]]-stookgrens,0),"")</f>
        <v>0</v>
      </c>
    </row>
    <row r="997" spans="1:15" x14ac:dyDescent="0.25">
      <c r="A997">
        <v>242</v>
      </c>
      <c r="B997">
        <v>20240622</v>
      </c>
      <c r="C997">
        <v>6.3</v>
      </c>
      <c r="D997">
        <v>16.399999999999999</v>
      </c>
      <c r="G997">
        <v>1012.1</v>
      </c>
      <c r="H997">
        <v>84</v>
      </c>
      <c r="I997" s="101" t="s">
        <v>15</v>
      </c>
      <c r="J997" s="1">
        <f>DATEVALUE(RIGHT(jaar_zip[[#This Row],[YYYYMMDD]],2)&amp;"-"&amp;MID(jaar_zip[[#This Row],[YYYYMMDD]],5,2)&amp;"-"&amp;LEFT(jaar_zip[[#This Row],[YYYYMMDD]],4))</f>
        <v>45465</v>
      </c>
      <c r="K997" s="101" t="str">
        <f>IF(AND(VALUE(MONTH(jaar_zip[[#This Row],[Datum]]))=1,VALUE(WEEKNUM(jaar_zip[[#This Row],[Datum]],21))&gt;51),RIGHT(YEAR(jaar_zip[[#This Row],[Datum]])-1,2),RIGHT(YEAR(jaar_zip[[#This Row],[Datum]]),2))&amp;"-"&amp; TEXT(WEEKNUM(jaar_zip[[#This Row],[Datum]],21),"00")</f>
        <v>24-25</v>
      </c>
      <c r="L997" s="101">
        <f>MONTH(jaar_zip[[#This Row],[Datum]])</f>
        <v>6</v>
      </c>
      <c r="M997" s="101">
        <f>IF(ISNUMBER(jaar_zip[[#This Row],[etmaaltemperatuur]]),IF(jaar_zip[[#This Row],[etmaaltemperatuur]]&lt;stookgrens,stookgrens-jaar_zip[[#This Row],[etmaaltemperatuur]],0),"")</f>
        <v>1.6000000000000014</v>
      </c>
      <c r="N997" s="101">
        <f>IF(ISNUMBER(jaar_zip[[#This Row],[graaddagen]]),IF(OR(MONTH(jaar_zip[[#This Row],[Datum]])=1,MONTH(jaar_zip[[#This Row],[Datum]])=2,MONTH(jaar_zip[[#This Row],[Datum]])=11,MONTH(jaar_zip[[#This Row],[Datum]])=12),1.1,IF(OR(MONTH(jaar_zip[[#This Row],[Datum]])=3,MONTH(jaar_zip[[#This Row],[Datum]])=10),1,0.8))*jaar_zip[[#This Row],[graaddagen]],"")</f>
        <v>1.2800000000000011</v>
      </c>
      <c r="O997" s="101">
        <f>IF(ISNUMBER(jaar_zip[[#This Row],[etmaaltemperatuur]]),IF(jaar_zip[[#This Row],[etmaaltemperatuur]]&gt;stookgrens,jaar_zip[[#This Row],[etmaaltemperatuur]]-stookgrens,0),"")</f>
        <v>0</v>
      </c>
    </row>
    <row r="998" spans="1:15" x14ac:dyDescent="0.25">
      <c r="A998">
        <v>242</v>
      </c>
      <c r="B998">
        <v>20240623</v>
      </c>
      <c r="C998">
        <v>4.3</v>
      </c>
      <c r="D998">
        <v>16.899999999999999</v>
      </c>
      <c r="G998">
        <v>1019.4</v>
      </c>
      <c r="H998">
        <v>83</v>
      </c>
      <c r="I998" s="101" t="s">
        <v>15</v>
      </c>
      <c r="J998" s="1">
        <f>DATEVALUE(RIGHT(jaar_zip[[#This Row],[YYYYMMDD]],2)&amp;"-"&amp;MID(jaar_zip[[#This Row],[YYYYMMDD]],5,2)&amp;"-"&amp;LEFT(jaar_zip[[#This Row],[YYYYMMDD]],4))</f>
        <v>45466</v>
      </c>
      <c r="K998" s="101" t="str">
        <f>IF(AND(VALUE(MONTH(jaar_zip[[#This Row],[Datum]]))=1,VALUE(WEEKNUM(jaar_zip[[#This Row],[Datum]],21))&gt;51),RIGHT(YEAR(jaar_zip[[#This Row],[Datum]])-1,2),RIGHT(YEAR(jaar_zip[[#This Row],[Datum]]),2))&amp;"-"&amp; TEXT(WEEKNUM(jaar_zip[[#This Row],[Datum]],21),"00")</f>
        <v>24-25</v>
      </c>
      <c r="L998" s="101">
        <f>MONTH(jaar_zip[[#This Row],[Datum]])</f>
        <v>6</v>
      </c>
      <c r="M998" s="101">
        <f>IF(ISNUMBER(jaar_zip[[#This Row],[etmaaltemperatuur]]),IF(jaar_zip[[#This Row],[etmaaltemperatuur]]&lt;stookgrens,stookgrens-jaar_zip[[#This Row],[etmaaltemperatuur]],0),"")</f>
        <v>1.1000000000000014</v>
      </c>
      <c r="N998" s="101">
        <f>IF(ISNUMBER(jaar_zip[[#This Row],[graaddagen]]),IF(OR(MONTH(jaar_zip[[#This Row],[Datum]])=1,MONTH(jaar_zip[[#This Row],[Datum]])=2,MONTH(jaar_zip[[#This Row],[Datum]])=11,MONTH(jaar_zip[[#This Row],[Datum]])=12),1.1,IF(OR(MONTH(jaar_zip[[#This Row],[Datum]])=3,MONTH(jaar_zip[[#This Row],[Datum]])=10),1,0.8))*jaar_zip[[#This Row],[graaddagen]],"")</f>
        <v>0.88000000000000123</v>
      </c>
      <c r="O998" s="101">
        <f>IF(ISNUMBER(jaar_zip[[#This Row],[etmaaltemperatuur]]),IF(jaar_zip[[#This Row],[etmaaltemperatuur]]&gt;stookgrens,jaar_zip[[#This Row],[etmaaltemperatuur]]-stookgrens,0),"")</f>
        <v>0</v>
      </c>
    </row>
    <row r="999" spans="1:15" x14ac:dyDescent="0.25">
      <c r="A999">
        <v>242</v>
      </c>
      <c r="B999">
        <v>20240624</v>
      </c>
      <c r="C999">
        <v>3.3</v>
      </c>
      <c r="D999">
        <v>18</v>
      </c>
      <c r="G999">
        <v>1020.7</v>
      </c>
      <c r="H999">
        <v>78</v>
      </c>
      <c r="I999" s="101" t="s">
        <v>15</v>
      </c>
      <c r="J999" s="1">
        <f>DATEVALUE(RIGHT(jaar_zip[[#This Row],[YYYYMMDD]],2)&amp;"-"&amp;MID(jaar_zip[[#This Row],[YYYYMMDD]],5,2)&amp;"-"&amp;LEFT(jaar_zip[[#This Row],[YYYYMMDD]],4))</f>
        <v>45467</v>
      </c>
      <c r="K999" s="101" t="str">
        <f>IF(AND(VALUE(MONTH(jaar_zip[[#This Row],[Datum]]))=1,VALUE(WEEKNUM(jaar_zip[[#This Row],[Datum]],21))&gt;51),RIGHT(YEAR(jaar_zip[[#This Row],[Datum]])-1,2),RIGHT(YEAR(jaar_zip[[#This Row],[Datum]]),2))&amp;"-"&amp; TEXT(WEEKNUM(jaar_zip[[#This Row],[Datum]],21),"00")</f>
        <v>24-26</v>
      </c>
      <c r="L999" s="101">
        <f>MONTH(jaar_zip[[#This Row],[Datum]])</f>
        <v>6</v>
      </c>
      <c r="M999" s="101">
        <f>IF(ISNUMBER(jaar_zip[[#This Row],[etmaaltemperatuur]]),IF(jaar_zip[[#This Row],[etmaaltemperatuur]]&lt;stookgrens,stookgrens-jaar_zip[[#This Row],[etmaaltemperatuur]],0),"")</f>
        <v>0</v>
      </c>
      <c r="N999" s="101">
        <f>IF(ISNUMBER(jaar_zip[[#This Row],[graaddagen]]),IF(OR(MONTH(jaar_zip[[#This Row],[Datum]])=1,MONTH(jaar_zip[[#This Row],[Datum]])=2,MONTH(jaar_zip[[#This Row],[Datum]])=11,MONTH(jaar_zip[[#This Row],[Datum]])=12),1.1,IF(OR(MONTH(jaar_zip[[#This Row],[Datum]])=3,MONTH(jaar_zip[[#This Row],[Datum]])=10),1,0.8))*jaar_zip[[#This Row],[graaddagen]],"")</f>
        <v>0</v>
      </c>
      <c r="O999" s="101">
        <f>IF(ISNUMBER(jaar_zip[[#This Row],[etmaaltemperatuur]]),IF(jaar_zip[[#This Row],[etmaaltemperatuur]]&gt;stookgrens,jaar_zip[[#This Row],[etmaaltemperatuur]]-stookgrens,0),"")</f>
        <v>0</v>
      </c>
    </row>
    <row r="1000" spans="1:15" x14ac:dyDescent="0.25">
      <c r="A1000">
        <v>242</v>
      </c>
      <c r="B1000">
        <v>20240625</v>
      </c>
      <c r="C1000">
        <v>6.1</v>
      </c>
      <c r="D1000">
        <v>19.3</v>
      </c>
      <c r="G1000">
        <v>1017</v>
      </c>
      <c r="H1000">
        <v>81</v>
      </c>
      <c r="I1000" s="101" t="s">
        <v>15</v>
      </c>
      <c r="J1000" s="1">
        <f>DATEVALUE(RIGHT(jaar_zip[[#This Row],[YYYYMMDD]],2)&amp;"-"&amp;MID(jaar_zip[[#This Row],[YYYYMMDD]],5,2)&amp;"-"&amp;LEFT(jaar_zip[[#This Row],[YYYYMMDD]],4))</f>
        <v>45468</v>
      </c>
      <c r="K1000" s="101" t="str">
        <f>IF(AND(VALUE(MONTH(jaar_zip[[#This Row],[Datum]]))=1,VALUE(WEEKNUM(jaar_zip[[#This Row],[Datum]],21))&gt;51),RIGHT(YEAR(jaar_zip[[#This Row],[Datum]])-1,2),RIGHT(YEAR(jaar_zip[[#This Row],[Datum]]),2))&amp;"-"&amp; TEXT(WEEKNUM(jaar_zip[[#This Row],[Datum]],21),"00")</f>
        <v>24-26</v>
      </c>
      <c r="L1000" s="101">
        <f>MONTH(jaar_zip[[#This Row],[Datum]])</f>
        <v>6</v>
      </c>
      <c r="M1000" s="101">
        <f>IF(ISNUMBER(jaar_zip[[#This Row],[etmaaltemperatuur]]),IF(jaar_zip[[#This Row],[etmaaltemperatuur]]&lt;stookgrens,stookgrens-jaar_zip[[#This Row],[etmaaltemperatuur]],0),"")</f>
        <v>0</v>
      </c>
      <c r="N1000" s="101">
        <f>IF(ISNUMBER(jaar_zip[[#This Row],[graaddagen]]),IF(OR(MONTH(jaar_zip[[#This Row],[Datum]])=1,MONTH(jaar_zip[[#This Row],[Datum]])=2,MONTH(jaar_zip[[#This Row],[Datum]])=11,MONTH(jaar_zip[[#This Row],[Datum]])=12),1.1,IF(OR(MONTH(jaar_zip[[#This Row],[Datum]])=3,MONTH(jaar_zip[[#This Row],[Datum]])=10),1,0.8))*jaar_zip[[#This Row],[graaddagen]],"")</f>
        <v>0</v>
      </c>
      <c r="O1000" s="101">
        <f>IF(ISNUMBER(jaar_zip[[#This Row],[etmaaltemperatuur]]),IF(jaar_zip[[#This Row],[etmaaltemperatuur]]&gt;stookgrens,jaar_zip[[#This Row],[etmaaltemperatuur]]-stookgrens,0),"")</f>
        <v>1.3000000000000007</v>
      </c>
    </row>
    <row r="1001" spans="1:15" x14ac:dyDescent="0.25">
      <c r="A1001">
        <v>242</v>
      </c>
      <c r="B1001">
        <v>20240626</v>
      </c>
      <c r="C1001">
        <v>5.6</v>
      </c>
      <c r="D1001">
        <v>21.6</v>
      </c>
      <c r="G1001">
        <v>1011.8</v>
      </c>
      <c r="H1001">
        <v>79</v>
      </c>
      <c r="I1001" s="101" t="s">
        <v>15</v>
      </c>
      <c r="J1001" s="1">
        <f>DATEVALUE(RIGHT(jaar_zip[[#This Row],[YYYYMMDD]],2)&amp;"-"&amp;MID(jaar_zip[[#This Row],[YYYYMMDD]],5,2)&amp;"-"&amp;LEFT(jaar_zip[[#This Row],[YYYYMMDD]],4))</f>
        <v>45469</v>
      </c>
      <c r="K1001" s="101" t="str">
        <f>IF(AND(VALUE(MONTH(jaar_zip[[#This Row],[Datum]]))=1,VALUE(WEEKNUM(jaar_zip[[#This Row],[Datum]],21))&gt;51),RIGHT(YEAR(jaar_zip[[#This Row],[Datum]])-1,2),RIGHT(YEAR(jaar_zip[[#This Row],[Datum]]),2))&amp;"-"&amp; TEXT(WEEKNUM(jaar_zip[[#This Row],[Datum]],21),"00")</f>
        <v>24-26</v>
      </c>
      <c r="L1001" s="101">
        <f>MONTH(jaar_zip[[#This Row],[Datum]])</f>
        <v>6</v>
      </c>
      <c r="M1001" s="101">
        <f>IF(ISNUMBER(jaar_zip[[#This Row],[etmaaltemperatuur]]),IF(jaar_zip[[#This Row],[etmaaltemperatuur]]&lt;stookgrens,stookgrens-jaar_zip[[#This Row],[etmaaltemperatuur]],0),"")</f>
        <v>0</v>
      </c>
      <c r="N1001" s="101">
        <f>IF(ISNUMBER(jaar_zip[[#This Row],[graaddagen]]),IF(OR(MONTH(jaar_zip[[#This Row],[Datum]])=1,MONTH(jaar_zip[[#This Row],[Datum]])=2,MONTH(jaar_zip[[#This Row],[Datum]])=11,MONTH(jaar_zip[[#This Row],[Datum]])=12),1.1,IF(OR(MONTH(jaar_zip[[#This Row],[Datum]])=3,MONTH(jaar_zip[[#This Row],[Datum]])=10),1,0.8))*jaar_zip[[#This Row],[graaddagen]],"")</f>
        <v>0</v>
      </c>
      <c r="O1001" s="101">
        <f>IF(ISNUMBER(jaar_zip[[#This Row],[etmaaltemperatuur]]),IF(jaar_zip[[#This Row],[etmaaltemperatuur]]&gt;stookgrens,jaar_zip[[#This Row],[etmaaltemperatuur]]-stookgrens,0),"")</f>
        <v>3.6000000000000014</v>
      </c>
    </row>
    <row r="1002" spans="1:15" x14ac:dyDescent="0.25">
      <c r="A1002">
        <v>242</v>
      </c>
      <c r="B1002">
        <v>20240627</v>
      </c>
      <c r="C1002">
        <v>6.8</v>
      </c>
      <c r="D1002">
        <v>20.3</v>
      </c>
      <c r="G1002">
        <v>1007.7</v>
      </c>
      <c r="H1002">
        <v>77</v>
      </c>
      <c r="I1002" s="101" t="s">
        <v>15</v>
      </c>
      <c r="J1002" s="1">
        <f>DATEVALUE(RIGHT(jaar_zip[[#This Row],[YYYYMMDD]],2)&amp;"-"&amp;MID(jaar_zip[[#This Row],[YYYYMMDD]],5,2)&amp;"-"&amp;LEFT(jaar_zip[[#This Row],[YYYYMMDD]],4))</f>
        <v>45470</v>
      </c>
      <c r="K1002" s="101" t="str">
        <f>IF(AND(VALUE(MONTH(jaar_zip[[#This Row],[Datum]]))=1,VALUE(WEEKNUM(jaar_zip[[#This Row],[Datum]],21))&gt;51),RIGHT(YEAR(jaar_zip[[#This Row],[Datum]])-1,2),RIGHT(YEAR(jaar_zip[[#This Row],[Datum]]),2))&amp;"-"&amp; TEXT(WEEKNUM(jaar_zip[[#This Row],[Datum]],21),"00")</f>
        <v>24-26</v>
      </c>
      <c r="L1002" s="101">
        <f>MONTH(jaar_zip[[#This Row],[Datum]])</f>
        <v>6</v>
      </c>
      <c r="M1002" s="101">
        <f>IF(ISNUMBER(jaar_zip[[#This Row],[etmaaltemperatuur]]),IF(jaar_zip[[#This Row],[etmaaltemperatuur]]&lt;stookgrens,stookgrens-jaar_zip[[#This Row],[etmaaltemperatuur]],0),"")</f>
        <v>0</v>
      </c>
      <c r="N1002" s="101">
        <f>IF(ISNUMBER(jaar_zip[[#This Row],[graaddagen]]),IF(OR(MONTH(jaar_zip[[#This Row],[Datum]])=1,MONTH(jaar_zip[[#This Row],[Datum]])=2,MONTH(jaar_zip[[#This Row],[Datum]])=11,MONTH(jaar_zip[[#This Row],[Datum]])=12),1.1,IF(OR(MONTH(jaar_zip[[#This Row],[Datum]])=3,MONTH(jaar_zip[[#This Row],[Datum]])=10),1,0.8))*jaar_zip[[#This Row],[graaddagen]],"")</f>
        <v>0</v>
      </c>
      <c r="O1002" s="101">
        <f>IF(ISNUMBER(jaar_zip[[#This Row],[etmaaltemperatuur]]),IF(jaar_zip[[#This Row],[etmaaltemperatuur]]&gt;stookgrens,jaar_zip[[#This Row],[etmaaltemperatuur]]-stookgrens,0),"")</f>
        <v>2.3000000000000007</v>
      </c>
    </row>
    <row r="1003" spans="1:15" x14ac:dyDescent="0.25">
      <c r="A1003">
        <v>242</v>
      </c>
      <c r="B1003">
        <v>20240628</v>
      </c>
      <c r="C1003">
        <v>8.9</v>
      </c>
      <c r="D1003">
        <v>16.899999999999999</v>
      </c>
      <c r="G1003">
        <v>1014.2</v>
      </c>
      <c r="H1003">
        <v>73</v>
      </c>
      <c r="I1003" s="101" t="s">
        <v>15</v>
      </c>
      <c r="J1003" s="1">
        <f>DATEVALUE(RIGHT(jaar_zip[[#This Row],[YYYYMMDD]],2)&amp;"-"&amp;MID(jaar_zip[[#This Row],[YYYYMMDD]],5,2)&amp;"-"&amp;LEFT(jaar_zip[[#This Row],[YYYYMMDD]],4))</f>
        <v>45471</v>
      </c>
      <c r="K1003" s="101" t="str">
        <f>IF(AND(VALUE(MONTH(jaar_zip[[#This Row],[Datum]]))=1,VALUE(WEEKNUM(jaar_zip[[#This Row],[Datum]],21))&gt;51),RIGHT(YEAR(jaar_zip[[#This Row],[Datum]])-1,2),RIGHT(YEAR(jaar_zip[[#This Row],[Datum]]),2))&amp;"-"&amp; TEXT(WEEKNUM(jaar_zip[[#This Row],[Datum]],21),"00")</f>
        <v>24-26</v>
      </c>
      <c r="L1003" s="101">
        <f>MONTH(jaar_zip[[#This Row],[Datum]])</f>
        <v>6</v>
      </c>
      <c r="M1003" s="101">
        <f>IF(ISNUMBER(jaar_zip[[#This Row],[etmaaltemperatuur]]),IF(jaar_zip[[#This Row],[etmaaltemperatuur]]&lt;stookgrens,stookgrens-jaar_zip[[#This Row],[etmaaltemperatuur]],0),"")</f>
        <v>1.1000000000000014</v>
      </c>
      <c r="N1003" s="101">
        <f>IF(ISNUMBER(jaar_zip[[#This Row],[graaddagen]]),IF(OR(MONTH(jaar_zip[[#This Row],[Datum]])=1,MONTH(jaar_zip[[#This Row],[Datum]])=2,MONTH(jaar_zip[[#This Row],[Datum]])=11,MONTH(jaar_zip[[#This Row],[Datum]])=12),1.1,IF(OR(MONTH(jaar_zip[[#This Row],[Datum]])=3,MONTH(jaar_zip[[#This Row],[Datum]])=10),1,0.8))*jaar_zip[[#This Row],[graaddagen]],"")</f>
        <v>0.88000000000000123</v>
      </c>
      <c r="O1003" s="101">
        <f>IF(ISNUMBER(jaar_zip[[#This Row],[etmaaltemperatuur]]),IF(jaar_zip[[#This Row],[etmaaltemperatuur]]&gt;stookgrens,jaar_zip[[#This Row],[etmaaltemperatuur]]-stookgrens,0),"")</f>
        <v>0</v>
      </c>
    </row>
    <row r="1004" spans="1:15" x14ac:dyDescent="0.25">
      <c r="A1004">
        <v>242</v>
      </c>
      <c r="B1004">
        <v>20240629</v>
      </c>
      <c r="C1004">
        <v>4.4000000000000004</v>
      </c>
      <c r="D1004">
        <v>17.600000000000001</v>
      </c>
      <c r="G1004">
        <v>1014</v>
      </c>
      <c r="H1004">
        <v>75</v>
      </c>
      <c r="I1004" s="101" t="s">
        <v>15</v>
      </c>
      <c r="J1004" s="1">
        <f>DATEVALUE(RIGHT(jaar_zip[[#This Row],[YYYYMMDD]],2)&amp;"-"&amp;MID(jaar_zip[[#This Row],[YYYYMMDD]],5,2)&amp;"-"&amp;LEFT(jaar_zip[[#This Row],[YYYYMMDD]],4))</f>
        <v>45472</v>
      </c>
      <c r="K1004" s="101" t="str">
        <f>IF(AND(VALUE(MONTH(jaar_zip[[#This Row],[Datum]]))=1,VALUE(WEEKNUM(jaar_zip[[#This Row],[Datum]],21))&gt;51),RIGHT(YEAR(jaar_zip[[#This Row],[Datum]])-1,2),RIGHT(YEAR(jaar_zip[[#This Row],[Datum]]),2))&amp;"-"&amp; TEXT(WEEKNUM(jaar_zip[[#This Row],[Datum]],21),"00")</f>
        <v>24-26</v>
      </c>
      <c r="L1004" s="101">
        <f>MONTH(jaar_zip[[#This Row],[Datum]])</f>
        <v>6</v>
      </c>
      <c r="M1004" s="101">
        <f>IF(ISNUMBER(jaar_zip[[#This Row],[etmaaltemperatuur]]),IF(jaar_zip[[#This Row],[etmaaltemperatuur]]&lt;stookgrens,stookgrens-jaar_zip[[#This Row],[etmaaltemperatuur]],0),"")</f>
        <v>0.39999999999999858</v>
      </c>
      <c r="N1004" s="101">
        <f>IF(ISNUMBER(jaar_zip[[#This Row],[graaddagen]]),IF(OR(MONTH(jaar_zip[[#This Row],[Datum]])=1,MONTH(jaar_zip[[#This Row],[Datum]])=2,MONTH(jaar_zip[[#This Row],[Datum]])=11,MONTH(jaar_zip[[#This Row],[Datum]])=12),1.1,IF(OR(MONTH(jaar_zip[[#This Row],[Datum]])=3,MONTH(jaar_zip[[#This Row],[Datum]])=10),1,0.8))*jaar_zip[[#This Row],[graaddagen]],"")</f>
        <v>0.3199999999999989</v>
      </c>
      <c r="O1004" s="101">
        <f>IF(ISNUMBER(jaar_zip[[#This Row],[etmaaltemperatuur]]),IF(jaar_zip[[#This Row],[etmaaltemperatuur]]&gt;stookgrens,jaar_zip[[#This Row],[etmaaltemperatuur]]-stookgrens,0),"")</f>
        <v>0</v>
      </c>
    </row>
    <row r="1005" spans="1:15" x14ac:dyDescent="0.25">
      <c r="A1005">
        <v>242</v>
      </c>
      <c r="B1005">
        <v>20240630</v>
      </c>
      <c r="C1005">
        <v>6</v>
      </c>
      <c r="D1005">
        <v>16.8</v>
      </c>
      <c r="G1005">
        <v>1010.2</v>
      </c>
      <c r="H1005">
        <v>79</v>
      </c>
      <c r="I1005" s="101" t="s">
        <v>15</v>
      </c>
      <c r="J1005" s="1">
        <f>DATEVALUE(RIGHT(jaar_zip[[#This Row],[YYYYMMDD]],2)&amp;"-"&amp;MID(jaar_zip[[#This Row],[YYYYMMDD]],5,2)&amp;"-"&amp;LEFT(jaar_zip[[#This Row],[YYYYMMDD]],4))</f>
        <v>45473</v>
      </c>
      <c r="K1005" s="101" t="str">
        <f>IF(AND(VALUE(MONTH(jaar_zip[[#This Row],[Datum]]))=1,VALUE(WEEKNUM(jaar_zip[[#This Row],[Datum]],21))&gt;51),RIGHT(YEAR(jaar_zip[[#This Row],[Datum]])-1,2),RIGHT(YEAR(jaar_zip[[#This Row],[Datum]]),2))&amp;"-"&amp; TEXT(WEEKNUM(jaar_zip[[#This Row],[Datum]],21),"00")</f>
        <v>24-26</v>
      </c>
      <c r="L1005" s="101">
        <f>MONTH(jaar_zip[[#This Row],[Datum]])</f>
        <v>6</v>
      </c>
      <c r="M1005" s="101">
        <f>IF(ISNUMBER(jaar_zip[[#This Row],[etmaaltemperatuur]]),IF(jaar_zip[[#This Row],[etmaaltemperatuur]]&lt;stookgrens,stookgrens-jaar_zip[[#This Row],[etmaaltemperatuur]],0),"")</f>
        <v>1.1999999999999993</v>
      </c>
      <c r="N1005" s="101">
        <f>IF(ISNUMBER(jaar_zip[[#This Row],[graaddagen]]),IF(OR(MONTH(jaar_zip[[#This Row],[Datum]])=1,MONTH(jaar_zip[[#This Row],[Datum]])=2,MONTH(jaar_zip[[#This Row],[Datum]])=11,MONTH(jaar_zip[[#This Row],[Datum]])=12),1.1,IF(OR(MONTH(jaar_zip[[#This Row],[Datum]])=3,MONTH(jaar_zip[[#This Row],[Datum]])=10),1,0.8))*jaar_zip[[#This Row],[graaddagen]],"")</f>
        <v>0.95999999999999952</v>
      </c>
      <c r="O1005" s="101">
        <f>IF(ISNUMBER(jaar_zip[[#This Row],[etmaaltemperatuur]]),IF(jaar_zip[[#This Row],[etmaaltemperatuur]]&gt;stookgrens,jaar_zip[[#This Row],[etmaaltemperatuur]]-stookgrens,0),"")</f>
        <v>0</v>
      </c>
    </row>
    <row r="1006" spans="1:15" x14ac:dyDescent="0.25">
      <c r="A1006">
        <v>242</v>
      </c>
      <c r="B1006">
        <v>20240701</v>
      </c>
      <c r="C1006">
        <v>8.3000000000000007</v>
      </c>
      <c r="D1006">
        <v>15.3</v>
      </c>
      <c r="G1006">
        <v>1014.5</v>
      </c>
      <c r="H1006">
        <v>79</v>
      </c>
      <c r="I1006" s="101" t="s">
        <v>15</v>
      </c>
      <c r="J1006" s="1">
        <f>DATEVALUE(RIGHT(jaar_zip[[#This Row],[YYYYMMDD]],2)&amp;"-"&amp;MID(jaar_zip[[#This Row],[YYYYMMDD]],5,2)&amp;"-"&amp;LEFT(jaar_zip[[#This Row],[YYYYMMDD]],4))</f>
        <v>45474</v>
      </c>
      <c r="K1006" s="101" t="str">
        <f>IF(AND(VALUE(MONTH(jaar_zip[[#This Row],[Datum]]))=1,VALUE(WEEKNUM(jaar_zip[[#This Row],[Datum]],21))&gt;51),RIGHT(YEAR(jaar_zip[[#This Row],[Datum]])-1,2),RIGHT(YEAR(jaar_zip[[#This Row],[Datum]]),2))&amp;"-"&amp; TEXT(WEEKNUM(jaar_zip[[#This Row],[Datum]],21),"00")</f>
        <v>24-27</v>
      </c>
      <c r="L1006" s="101">
        <f>MONTH(jaar_zip[[#This Row],[Datum]])</f>
        <v>7</v>
      </c>
      <c r="M1006" s="101">
        <f>IF(ISNUMBER(jaar_zip[[#This Row],[etmaaltemperatuur]]),IF(jaar_zip[[#This Row],[etmaaltemperatuur]]&lt;stookgrens,stookgrens-jaar_zip[[#This Row],[etmaaltemperatuur]],0),"")</f>
        <v>2.6999999999999993</v>
      </c>
      <c r="N1006" s="101">
        <f>IF(ISNUMBER(jaar_zip[[#This Row],[graaddagen]]),IF(OR(MONTH(jaar_zip[[#This Row],[Datum]])=1,MONTH(jaar_zip[[#This Row],[Datum]])=2,MONTH(jaar_zip[[#This Row],[Datum]])=11,MONTH(jaar_zip[[#This Row],[Datum]])=12),1.1,IF(OR(MONTH(jaar_zip[[#This Row],[Datum]])=3,MONTH(jaar_zip[[#This Row],[Datum]])=10),1,0.8))*jaar_zip[[#This Row],[graaddagen]],"")</f>
        <v>2.1599999999999997</v>
      </c>
      <c r="O1006" s="101">
        <f>IF(ISNUMBER(jaar_zip[[#This Row],[etmaaltemperatuur]]),IF(jaar_zip[[#This Row],[etmaaltemperatuur]]&gt;stookgrens,jaar_zip[[#This Row],[etmaaltemperatuur]]-stookgrens,0),"")</f>
        <v>0</v>
      </c>
    </row>
    <row r="1007" spans="1:15" x14ac:dyDescent="0.25">
      <c r="A1007">
        <v>242</v>
      </c>
      <c r="B1007">
        <v>20240702</v>
      </c>
      <c r="C1007">
        <v>7.9</v>
      </c>
      <c r="D1007">
        <v>14.3</v>
      </c>
      <c r="G1007">
        <v>1014.1</v>
      </c>
      <c r="H1007">
        <v>79</v>
      </c>
      <c r="I1007" s="101" t="s">
        <v>15</v>
      </c>
      <c r="J1007" s="1">
        <f>DATEVALUE(RIGHT(jaar_zip[[#This Row],[YYYYMMDD]],2)&amp;"-"&amp;MID(jaar_zip[[#This Row],[YYYYMMDD]],5,2)&amp;"-"&amp;LEFT(jaar_zip[[#This Row],[YYYYMMDD]],4))</f>
        <v>45475</v>
      </c>
      <c r="K1007" s="101" t="str">
        <f>IF(AND(VALUE(MONTH(jaar_zip[[#This Row],[Datum]]))=1,VALUE(WEEKNUM(jaar_zip[[#This Row],[Datum]],21))&gt;51),RIGHT(YEAR(jaar_zip[[#This Row],[Datum]])-1,2),RIGHT(YEAR(jaar_zip[[#This Row],[Datum]]),2))&amp;"-"&amp; TEXT(WEEKNUM(jaar_zip[[#This Row],[Datum]],21),"00")</f>
        <v>24-27</v>
      </c>
      <c r="L1007" s="101">
        <f>MONTH(jaar_zip[[#This Row],[Datum]])</f>
        <v>7</v>
      </c>
      <c r="M1007" s="101">
        <f>IF(ISNUMBER(jaar_zip[[#This Row],[etmaaltemperatuur]]),IF(jaar_zip[[#This Row],[etmaaltemperatuur]]&lt;stookgrens,stookgrens-jaar_zip[[#This Row],[etmaaltemperatuur]],0),"")</f>
        <v>3.6999999999999993</v>
      </c>
      <c r="N1007" s="101">
        <f>IF(ISNUMBER(jaar_zip[[#This Row],[graaddagen]]),IF(OR(MONTH(jaar_zip[[#This Row],[Datum]])=1,MONTH(jaar_zip[[#This Row],[Datum]])=2,MONTH(jaar_zip[[#This Row],[Datum]])=11,MONTH(jaar_zip[[#This Row],[Datum]])=12),1.1,IF(OR(MONTH(jaar_zip[[#This Row],[Datum]])=3,MONTH(jaar_zip[[#This Row],[Datum]])=10),1,0.8))*jaar_zip[[#This Row],[graaddagen]],"")</f>
        <v>2.9599999999999995</v>
      </c>
      <c r="O1007" s="101">
        <f>IF(ISNUMBER(jaar_zip[[#This Row],[etmaaltemperatuur]]),IF(jaar_zip[[#This Row],[etmaaltemperatuur]]&gt;stookgrens,jaar_zip[[#This Row],[etmaaltemperatuur]]-stookgrens,0),"")</f>
        <v>0</v>
      </c>
    </row>
    <row r="1008" spans="1:15" x14ac:dyDescent="0.25">
      <c r="A1008">
        <v>242</v>
      </c>
      <c r="B1008">
        <v>20240703</v>
      </c>
      <c r="C1008">
        <v>7.8</v>
      </c>
      <c r="D1008">
        <v>14.3</v>
      </c>
      <c r="G1008">
        <v>1007.3</v>
      </c>
      <c r="H1008">
        <v>80</v>
      </c>
      <c r="I1008" s="101" t="s">
        <v>15</v>
      </c>
      <c r="J1008" s="1">
        <f>DATEVALUE(RIGHT(jaar_zip[[#This Row],[YYYYMMDD]],2)&amp;"-"&amp;MID(jaar_zip[[#This Row],[YYYYMMDD]],5,2)&amp;"-"&amp;LEFT(jaar_zip[[#This Row],[YYYYMMDD]],4))</f>
        <v>45476</v>
      </c>
      <c r="K1008" s="101" t="str">
        <f>IF(AND(VALUE(MONTH(jaar_zip[[#This Row],[Datum]]))=1,VALUE(WEEKNUM(jaar_zip[[#This Row],[Datum]],21))&gt;51),RIGHT(YEAR(jaar_zip[[#This Row],[Datum]])-1,2),RIGHT(YEAR(jaar_zip[[#This Row],[Datum]]),2))&amp;"-"&amp; TEXT(WEEKNUM(jaar_zip[[#This Row],[Datum]],21),"00")</f>
        <v>24-27</v>
      </c>
      <c r="L1008" s="101">
        <f>MONTH(jaar_zip[[#This Row],[Datum]])</f>
        <v>7</v>
      </c>
      <c r="M1008" s="101">
        <f>IF(ISNUMBER(jaar_zip[[#This Row],[etmaaltemperatuur]]),IF(jaar_zip[[#This Row],[etmaaltemperatuur]]&lt;stookgrens,stookgrens-jaar_zip[[#This Row],[etmaaltemperatuur]],0),"")</f>
        <v>3.6999999999999993</v>
      </c>
      <c r="N1008" s="101">
        <f>IF(ISNUMBER(jaar_zip[[#This Row],[graaddagen]]),IF(OR(MONTH(jaar_zip[[#This Row],[Datum]])=1,MONTH(jaar_zip[[#This Row],[Datum]])=2,MONTH(jaar_zip[[#This Row],[Datum]])=11,MONTH(jaar_zip[[#This Row],[Datum]])=12),1.1,IF(OR(MONTH(jaar_zip[[#This Row],[Datum]])=3,MONTH(jaar_zip[[#This Row],[Datum]])=10),1,0.8))*jaar_zip[[#This Row],[graaddagen]],"")</f>
        <v>2.9599999999999995</v>
      </c>
      <c r="O1008" s="101">
        <f>IF(ISNUMBER(jaar_zip[[#This Row],[etmaaltemperatuur]]),IF(jaar_zip[[#This Row],[etmaaltemperatuur]]&gt;stookgrens,jaar_zip[[#This Row],[etmaaltemperatuur]]-stookgrens,0),"")</f>
        <v>0</v>
      </c>
    </row>
    <row r="1009" spans="1:15" x14ac:dyDescent="0.25">
      <c r="A1009">
        <v>242</v>
      </c>
      <c r="B1009">
        <v>20240704</v>
      </c>
      <c r="C1009">
        <v>11.8</v>
      </c>
      <c r="D1009">
        <v>15.5</v>
      </c>
      <c r="G1009">
        <v>1005.1</v>
      </c>
      <c r="H1009">
        <v>68</v>
      </c>
      <c r="I1009" s="101" t="s">
        <v>15</v>
      </c>
      <c r="J1009" s="1">
        <f>DATEVALUE(RIGHT(jaar_zip[[#This Row],[YYYYMMDD]],2)&amp;"-"&amp;MID(jaar_zip[[#This Row],[YYYYMMDD]],5,2)&amp;"-"&amp;LEFT(jaar_zip[[#This Row],[YYYYMMDD]],4))</f>
        <v>45477</v>
      </c>
      <c r="K1009" s="101" t="str">
        <f>IF(AND(VALUE(MONTH(jaar_zip[[#This Row],[Datum]]))=1,VALUE(WEEKNUM(jaar_zip[[#This Row],[Datum]],21))&gt;51),RIGHT(YEAR(jaar_zip[[#This Row],[Datum]])-1,2),RIGHT(YEAR(jaar_zip[[#This Row],[Datum]]),2))&amp;"-"&amp; TEXT(WEEKNUM(jaar_zip[[#This Row],[Datum]],21),"00")</f>
        <v>24-27</v>
      </c>
      <c r="L1009" s="101">
        <f>MONTH(jaar_zip[[#This Row],[Datum]])</f>
        <v>7</v>
      </c>
      <c r="M1009" s="101">
        <f>IF(ISNUMBER(jaar_zip[[#This Row],[etmaaltemperatuur]]),IF(jaar_zip[[#This Row],[etmaaltemperatuur]]&lt;stookgrens,stookgrens-jaar_zip[[#This Row],[etmaaltemperatuur]],0),"")</f>
        <v>2.5</v>
      </c>
      <c r="N1009" s="101">
        <f>IF(ISNUMBER(jaar_zip[[#This Row],[graaddagen]]),IF(OR(MONTH(jaar_zip[[#This Row],[Datum]])=1,MONTH(jaar_zip[[#This Row],[Datum]])=2,MONTH(jaar_zip[[#This Row],[Datum]])=11,MONTH(jaar_zip[[#This Row],[Datum]])=12),1.1,IF(OR(MONTH(jaar_zip[[#This Row],[Datum]])=3,MONTH(jaar_zip[[#This Row],[Datum]])=10),1,0.8))*jaar_zip[[#This Row],[graaddagen]],"")</f>
        <v>2</v>
      </c>
      <c r="O1009" s="101">
        <f>IF(ISNUMBER(jaar_zip[[#This Row],[etmaaltemperatuur]]),IF(jaar_zip[[#This Row],[etmaaltemperatuur]]&gt;stookgrens,jaar_zip[[#This Row],[etmaaltemperatuur]]-stookgrens,0),"")</f>
        <v>0</v>
      </c>
    </row>
    <row r="1010" spans="1:15" x14ac:dyDescent="0.25">
      <c r="A1010">
        <v>242</v>
      </c>
      <c r="B1010">
        <v>20240705</v>
      </c>
      <c r="C1010">
        <v>8.1</v>
      </c>
      <c r="D1010">
        <v>15.6</v>
      </c>
      <c r="G1010">
        <v>1005.6</v>
      </c>
      <c r="H1010">
        <v>81</v>
      </c>
      <c r="I1010" s="101" t="s">
        <v>15</v>
      </c>
      <c r="J1010" s="1">
        <f>DATEVALUE(RIGHT(jaar_zip[[#This Row],[YYYYMMDD]],2)&amp;"-"&amp;MID(jaar_zip[[#This Row],[YYYYMMDD]],5,2)&amp;"-"&amp;LEFT(jaar_zip[[#This Row],[YYYYMMDD]],4))</f>
        <v>45478</v>
      </c>
      <c r="K1010" s="101" t="str">
        <f>IF(AND(VALUE(MONTH(jaar_zip[[#This Row],[Datum]]))=1,VALUE(WEEKNUM(jaar_zip[[#This Row],[Datum]],21))&gt;51),RIGHT(YEAR(jaar_zip[[#This Row],[Datum]])-1,2),RIGHT(YEAR(jaar_zip[[#This Row],[Datum]]),2))&amp;"-"&amp; TEXT(WEEKNUM(jaar_zip[[#This Row],[Datum]],21),"00")</f>
        <v>24-27</v>
      </c>
      <c r="L1010" s="101">
        <f>MONTH(jaar_zip[[#This Row],[Datum]])</f>
        <v>7</v>
      </c>
      <c r="M1010" s="101">
        <f>IF(ISNUMBER(jaar_zip[[#This Row],[etmaaltemperatuur]]),IF(jaar_zip[[#This Row],[etmaaltemperatuur]]&lt;stookgrens,stookgrens-jaar_zip[[#This Row],[etmaaltemperatuur]],0),"")</f>
        <v>2.4000000000000004</v>
      </c>
      <c r="N1010" s="101">
        <f>IF(ISNUMBER(jaar_zip[[#This Row],[graaddagen]]),IF(OR(MONTH(jaar_zip[[#This Row],[Datum]])=1,MONTH(jaar_zip[[#This Row],[Datum]])=2,MONTH(jaar_zip[[#This Row],[Datum]])=11,MONTH(jaar_zip[[#This Row],[Datum]])=12),1.1,IF(OR(MONTH(jaar_zip[[#This Row],[Datum]])=3,MONTH(jaar_zip[[#This Row],[Datum]])=10),1,0.8))*jaar_zip[[#This Row],[graaddagen]],"")</f>
        <v>1.9200000000000004</v>
      </c>
      <c r="O1010" s="101">
        <f>IF(ISNUMBER(jaar_zip[[#This Row],[etmaaltemperatuur]]),IF(jaar_zip[[#This Row],[etmaaltemperatuur]]&gt;stookgrens,jaar_zip[[#This Row],[etmaaltemperatuur]]-stookgrens,0),"")</f>
        <v>0</v>
      </c>
    </row>
    <row r="1011" spans="1:15" x14ac:dyDescent="0.25">
      <c r="A1011">
        <v>242</v>
      </c>
      <c r="B1011">
        <v>20240706</v>
      </c>
      <c r="C1011">
        <v>12.2</v>
      </c>
      <c r="D1011">
        <v>15.8</v>
      </c>
      <c r="G1011">
        <v>999.2</v>
      </c>
      <c r="H1011">
        <v>83</v>
      </c>
      <c r="I1011" s="101" t="s">
        <v>15</v>
      </c>
      <c r="J1011" s="1">
        <f>DATEVALUE(RIGHT(jaar_zip[[#This Row],[YYYYMMDD]],2)&amp;"-"&amp;MID(jaar_zip[[#This Row],[YYYYMMDD]],5,2)&amp;"-"&amp;LEFT(jaar_zip[[#This Row],[YYYYMMDD]],4))</f>
        <v>45479</v>
      </c>
      <c r="K1011" s="101" t="str">
        <f>IF(AND(VALUE(MONTH(jaar_zip[[#This Row],[Datum]]))=1,VALUE(WEEKNUM(jaar_zip[[#This Row],[Datum]],21))&gt;51),RIGHT(YEAR(jaar_zip[[#This Row],[Datum]])-1,2),RIGHT(YEAR(jaar_zip[[#This Row],[Datum]]),2))&amp;"-"&amp; TEXT(WEEKNUM(jaar_zip[[#This Row],[Datum]],21),"00")</f>
        <v>24-27</v>
      </c>
      <c r="L1011" s="101">
        <f>MONTH(jaar_zip[[#This Row],[Datum]])</f>
        <v>7</v>
      </c>
      <c r="M1011" s="101">
        <f>IF(ISNUMBER(jaar_zip[[#This Row],[etmaaltemperatuur]]),IF(jaar_zip[[#This Row],[etmaaltemperatuur]]&lt;stookgrens,stookgrens-jaar_zip[[#This Row],[etmaaltemperatuur]],0),"")</f>
        <v>2.1999999999999993</v>
      </c>
      <c r="N1011" s="101">
        <f>IF(ISNUMBER(jaar_zip[[#This Row],[graaddagen]]),IF(OR(MONTH(jaar_zip[[#This Row],[Datum]])=1,MONTH(jaar_zip[[#This Row],[Datum]])=2,MONTH(jaar_zip[[#This Row],[Datum]])=11,MONTH(jaar_zip[[#This Row],[Datum]])=12),1.1,IF(OR(MONTH(jaar_zip[[#This Row],[Datum]])=3,MONTH(jaar_zip[[#This Row],[Datum]])=10),1,0.8))*jaar_zip[[#This Row],[graaddagen]],"")</f>
        <v>1.7599999999999996</v>
      </c>
      <c r="O1011" s="101">
        <f>IF(ISNUMBER(jaar_zip[[#This Row],[etmaaltemperatuur]]),IF(jaar_zip[[#This Row],[etmaaltemperatuur]]&gt;stookgrens,jaar_zip[[#This Row],[etmaaltemperatuur]]-stookgrens,0),"")</f>
        <v>0</v>
      </c>
    </row>
    <row r="1012" spans="1:15" x14ac:dyDescent="0.25">
      <c r="A1012">
        <v>242</v>
      </c>
      <c r="B1012">
        <v>20240707</v>
      </c>
      <c r="C1012">
        <v>9.8000000000000007</v>
      </c>
      <c r="D1012">
        <v>15.8</v>
      </c>
      <c r="G1012">
        <v>1010.1</v>
      </c>
      <c r="H1012">
        <v>72</v>
      </c>
      <c r="I1012" s="101" t="s">
        <v>15</v>
      </c>
      <c r="J1012" s="1">
        <f>DATEVALUE(RIGHT(jaar_zip[[#This Row],[YYYYMMDD]],2)&amp;"-"&amp;MID(jaar_zip[[#This Row],[YYYYMMDD]],5,2)&amp;"-"&amp;LEFT(jaar_zip[[#This Row],[YYYYMMDD]],4))</f>
        <v>45480</v>
      </c>
      <c r="K1012" s="101" t="str">
        <f>IF(AND(VALUE(MONTH(jaar_zip[[#This Row],[Datum]]))=1,VALUE(WEEKNUM(jaar_zip[[#This Row],[Datum]],21))&gt;51),RIGHT(YEAR(jaar_zip[[#This Row],[Datum]])-1,2),RIGHT(YEAR(jaar_zip[[#This Row],[Datum]]),2))&amp;"-"&amp; TEXT(WEEKNUM(jaar_zip[[#This Row],[Datum]],21),"00")</f>
        <v>24-27</v>
      </c>
      <c r="L1012" s="101">
        <f>MONTH(jaar_zip[[#This Row],[Datum]])</f>
        <v>7</v>
      </c>
      <c r="M1012" s="101">
        <f>IF(ISNUMBER(jaar_zip[[#This Row],[etmaaltemperatuur]]),IF(jaar_zip[[#This Row],[etmaaltemperatuur]]&lt;stookgrens,stookgrens-jaar_zip[[#This Row],[etmaaltemperatuur]],0),"")</f>
        <v>2.1999999999999993</v>
      </c>
      <c r="N1012" s="101">
        <f>IF(ISNUMBER(jaar_zip[[#This Row],[graaddagen]]),IF(OR(MONTH(jaar_zip[[#This Row],[Datum]])=1,MONTH(jaar_zip[[#This Row],[Datum]])=2,MONTH(jaar_zip[[#This Row],[Datum]])=11,MONTH(jaar_zip[[#This Row],[Datum]])=12),1.1,IF(OR(MONTH(jaar_zip[[#This Row],[Datum]])=3,MONTH(jaar_zip[[#This Row],[Datum]])=10),1,0.8))*jaar_zip[[#This Row],[graaddagen]],"")</f>
        <v>1.7599999999999996</v>
      </c>
      <c r="O1012" s="101">
        <f>IF(ISNUMBER(jaar_zip[[#This Row],[etmaaltemperatuur]]),IF(jaar_zip[[#This Row],[etmaaltemperatuur]]&gt;stookgrens,jaar_zip[[#This Row],[etmaaltemperatuur]]-stookgrens,0),"")</f>
        <v>0</v>
      </c>
    </row>
    <row r="1013" spans="1:15" x14ac:dyDescent="0.25">
      <c r="A1013">
        <v>242</v>
      </c>
      <c r="B1013">
        <v>20240708</v>
      </c>
      <c r="C1013">
        <v>5.2</v>
      </c>
      <c r="D1013">
        <v>17</v>
      </c>
      <c r="G1013">
        <v>1016.7</v>
      </c>
      <c r="H1013">
        <v>75</v>
      </c>
      <c r="I1013" s="101" t="s">
        <v>15</v>
      </c>
      <c r="J1013" s="1">
        <f>DATEVALUE(RIGHT(jaar_zip[[#This Row],[YYYYMMDD]],2)&amp;"-"&amp;MID(jaar_zip[[#This Row],[YYYYMMDD]],5,2)&amp;"-"&amp;LEFT(jaar_zip[[#This Row],[YYYYMMDD]],4))</f>
        <v>45481</v>
      </c>
      <c r="K1013" s="101" t="str">
        <f>IF(AND(VALUE(MONTH(jaar_zip[[#This Row],[Datum]]))=1,VALUE(WEEKNUM(jaar_zip[[#This Row],[Datum]],21))&gt;51),RIGHT(YEAR(jaar_zip[[#This Row],[Datum]])-1,2),RIGHT(YEAR(jaar_zip[[#This Row],[Datum]]),2))&amp;"-"&amp; TEXT(WEEKNUM(jaar_zip[[#This Row],[Datum]],21),"00")</f>
        <v>24-28</v>
      </c>
      <c r="L1013" s="101">
        <f>MONTH(jaar_zip[[#This Row],[Datum]])</f>
        <v>7</v>
      </c>
      <c r="M1013" s="101">
        <f>IF(ISNUMBER(jaar_zip[[#This Row],[etmaaltemperatuur]]),IF(jaar_zip[[#This Row],[etmaaltemperatuur]]&lt;stookgrens,stookgrens-jaar_zip[[#This Row],[etmaaltemperatuur]],0),"")</f>
        <v>1</v>
      </c>
      <c r="N1013" s="101">
        <f>IF(ISNUMBER(jaar_zip[[#This Row],[graaddagen]]),IF(OR(MONTH(jaar_zip[[#This Row],[Datum]])=1,MONTH(jaar_zip[[#This Row],[Datum]])=2,MONTH(jaar_zip[[#This Row],[Datum]])=11,MONTH(jaar_zip[[#This Row],[Datum]])=12),1.1,IF(OR(MONTH(jaar_zip[[#This Row],[Datum]])=3,MONTH(jaar_zip[[#This Row],[Datum]])=10),1,0.8))*jaar_zip[[#This Row],[graaddagen]],"")</f>
        <v>0.8</v>
      </c>
      <c r="O1013" s="101">
        <f>IF(ISNUMBER(jaar_zip[[#This Row],[etmaaltemperatuur]]),IF(jaar_zip[[#This Row],[etmaaltemperatuur]]&gt;stookgrens,jaar_zip[[#This Row],[etmaaltemperatuur]]-stookgrens,0),"")</f>
        <v>0</v>
      </c>
    </row>
    <row r="1014" spans="1:15" x14ac:dyDescent="0.25">
      <c r="A1014">
        <v>242</v>
      </c>
      <c r="B1014">
        <v>20240709</v>
      </c>
      <c r="C1014">
        <v>5</v>
      </c>
      <c r="D1014">
        <v>19.100000000000001</v>
      </c>
      <c r="G1014">
        <v>1013.5</v>
      </c>
      <c r="H1014">
        <v>83</v>
      </c>
      <c r="I1014" s="101" t="s">
        <v>15</v>
      </c>
      <c r="J1014" s="1">
        <f>DATEVALUE(RIGHT(jaar_zip[[#This Row],[YYYYMMDD]],2)&amp;"-"&amp;MID(jaar_zip[[#This Row],[YYYYMMDD]],5,2)&amp;"-"&amp;LEFT(jaar_zip[[#This Row],[YYYYMMDD]],4))</f>
        <v>45482</v>
      </c>
      <c r="K1014" s="101" t="str">
        <f>IF(AND(VALUE(MONTH(jaar_zip[[#This Row],[Datum]]))=1,VALUE(WEEKNUM(jaar_zip[[#This Row],[Datum]],21))&gt;51),RIGHT(YEAR(jaar_zip[[#This Row],[Datum]])-1,2),RIGHT(YEAR(jaar_zip[[#This Row],[Datum]]),2))&amp;"-"&amp; TEXT(WEEKNUM(jaar_zip[[#This Row],[Datum]],21),"00")</f>
        <v>24-28</v>
      </c>
      <c r="L1014" s="101">
        <f>MONTH(jaar_zip[[#This Row],[Datum]])</f>
        <v>7</v>
      </c>
      <c r="M1014" s="101">
        <f>IF(ISNUMBER(jaar_zip[[#This Row],[etmaaltemperatuur]]),IF(jaar_zip[[#This Row],[etmaaltemperatuur]]&lt;stookgrens,stookgrens-jaar_zip[[#This Row],[etmaaltemperatuur]],0),"")</f>
        <v>0</v>
      </c>
      <c r="N1014" s="101">
        <f>IF(ISNUMBER(jaar_zip[[#This Row],[graaddagen]]),IF(OR(MONTH(jaar_zip[[#This Row],[Datum]])=1,MONTH(jaar_zip[[#This Row],[Datum]])=2,MONTH(jaar_zip[[#This Row],[Datum]])=11,MONTH(jaar_zip[[#This Row],[Datum]])=12),1.1,IF(OR(MONTH(jaar_zip[[#This Row],[Datum]])=3,MONTH(jaar_zip[[#This Row],[Datum]])=10),1,0.8))*jaar_zip[[#This Row],[graaddagen]],"")</f>
        <v>0</v>
      </c>
      <c r="O1014" s="101">
        <f>IF(ISNUMBER(jaar_zip[[#This Row],[etmaaltemperatuur]]),IF(jaar_zip[[#This Row],[etmaaltemperatuur]]&gt;stookgrens,jaar_zip[[#This Row],[etmaaltemperatuur]]-stookgrens,0),"")</f>
        <v>1.1000000000000014</v>
      </c>
    </row>
    <row r="1015" spans="1:15" x14ac:dyDescent="0.25">
      <c r="A1015">
        <v>242</v>
      </c>
      <c r="B1015">
        <v>20240710</v>
      </c>
      <c r="C1015">
        <v>7.9</v>
      </c>
      <c r="D1015">
        <v>17.899999999999999</v>
      </c>
      <c r="G1015">
        <v>1013</v>
      </c>
      <c r="H1015">
        <v>87</v>
      </c>
      <c r="I1015" s="101" t="s">
        <v>15</v>
      </c>
      <c r="J1015" s="1">
        <f>DATEVALUE(RIGHT(jaar_zip[[#This Row],[YYYYMMDD]],2)&amp;"-"&amp;MID(jaar_zip[[#This Row],[YYYYMMDD]],5,2)&amp;"-"&amp;LEFT(jaar_zip[[#This Row],[YYYYMMDD]],4))</f>
        <v>45483</v>
      </c>
      <c r="K1015" s="101" t="str">
        <f>IF(AND(VALUE(MONTH(jaar_zip[[#This Row],[Datum]]))=1,VALUE(WEEKNUM(jaar_zip[[#This Row],[Datum]],21))&gt;51),RIGHT(YEAR(jaar_zip[[#This Row],[Datum]])-1,2),RIGHT(YEAR(jaar_zip[[#This Row],[Datum]]),2))&amp;"-"&amp; TEXT(WEEKNUM(jaar_zip[[#This Row],[Datum]],21),"00")</f>
        <v>24-28</v>
      </c>
      <c r="L1015" s="101">
        <f>MONTH(jaar_zip[[#This Row],[Datum]])</f>
        <v>7</v>
      </c>
      <c r="M1015" s="101">
        <f>IF(ISNUMBER(jaar_zip[[#This Row],[etmaaltemperatuur]]),IF(jaar_zip[[#This Row],[etmaaltemperatuur]]&lt;stookgrens,stookgrens-jaar_zip[[#This Row],[etmaaltemperatuur]],0),"")</f>
        <v>0.10000000000000142</v>
      </c>
      <c r="N1015" s="101">
        <f>IF(ISNUMBER(jaar_zip[[#This Row],[graaddagen]]),IF(OR(MONTH(jaar_zip[[#This Row],[Datum]])=1,MONTH(jaar_zip[[#This Row],[Datum]])=2,MONTH(jaar_zip[[#This Row],[Datum]])=11,MONTH(jaar_zip[[#This Row],[Datum]])=12),1.1,IF(OR(MONTH(jaar_zip[[#This Row],[Datum]])=3,MONTH(jaar_zip[[#This Row],[Datum]])=10),1,0.8))*jaar_zip[[#This Row],[graaddagen]],"")</f>
        <v>8.000000000000114E-2</v>
      </c>
      <c r="O1015" s="101">
        <f>IF(ISNUMBER(jaar_zip[[#This Row],[etmaaltemperatuur]]),IF(jaar_zip[[#This Row],[etmaaltemperatuur]]&gt;stookgrens,jaar_zip[[#This Row],[etmaaltemperatuur]]-stookgrens,0),"")</f>
        <v>0</v>
      </c>
    </row>
    <row r="1016" spans="1:15" x14ac:dyDescent="0.25">
      <c r="A1016">
        <v>242</v>
      </c>
      <c r="B1016">
        <v>20240711</v>
      </c>
      <c r="C1016">
        <v>6.2</v>
      </c>
      <c r="D1016">
        <v>16.8</v>
      </c>
      <c r="G1016">
        <v>1016.5</v>
      </c>
      <c r="H1016">
        <v>81</v>
      </c>
      <c r="I1016" s="101" t="s">
        <v>15</v>
      </c>
      <c r="J1016" s="1">
        <f>DATEVALUE(RIGHT(jaar_zip[[#This Row],[YYYYMMDD]],2)&amp;"-"&amp;MID(jaar_zip[[#This Row],[YYYYMMDD]],5,2)&amp;"-"&amp;LEFT(jaar_zip[[#This Row],[YYYYMMDD]],4))</f>
        <v>45484</v>
      </c>
      <c r="K1016" s="101" t="str">
        <f>IF(AND(VALUE(MONTH(jaar_zip[[#This Row],[Datum]]))=1,VALUE(WEEKNUM(jaar_zip[[#This Row],[Datum]],21))&gt;51),RIGHT(YEAR(jaar_zip[[#This Row],[Datum]])-1,2),RIGHT(YEAR(jaar_zip[[#This Row],[Datum]]),2))&amp;"-"&amp; TEXT(WEEKNUM(jaar_zip[[#This Row],[Datum]],21),"00")</f>
        <v>24-28</v>
      </c>
      <c r="L1016" s="101">
        <f>MONTH(jaar_zip[[#This Row],[Datum]])</f>
        <v>7</v>
      </c>
      <c r="M1016" s="101">
        <f>IF(ISNUMBER(jaar_zip[[#This Row],[etmaaltemperatuur]]),IF(jaar_zip[[#This Row],[etmaaltemperatuur]]&lt;stookgrens,stookgrens-jaar_zip[[#This Row],[etmaaltemperatuur]],0),"")</f>
        <v>1.1999999999999993</v>
      </c>
      <c r="N1016" s="101">
        <f>IF(ISNUMBER(jaar_zip[[#This Row],[graaddagen]]),IF(OR(MONTH(jaar_zip[[#This Row],[Datum]])=1,MONTH(jaar_zip[[#This Row],[Datum]])=2,MONTH(jaar_zip[[#This Row],[Datum]])=11,MONTH(jaar_zip[[#This Row],[Datum]])=12),1.1,IF(OR(MONTH(jaar_zip[[#This Row],[Datum]])=3,MONTH(jaar_zip[[#This Row],[Datum]])=10),1,0.8))*jaar_zip[[#This Row],[graaddagen]],"")</f>
        <v>0.95999999999999952</v>
      </c>
      <c r="O1016" s="101">
        <f>IF(ISNUMBER(jaar_zip[[#This Row],[etmaaltemperatuur]]),IF(jaar_zip[[#This Row],[etmaaltemperatuur]]&gt;stookgrens,jaar_zip[[#This Row],[etmaaltemperatuur]]-stookgrens,0),"")</f>
        <v>0</v>
      </c>
    </row>
    <row r="1017" spans="1:15" x14ac:dyDescent="0.25">
      <c r="A1017">
        <v>242</v>
      </c>
      <c r="B1017">
        <v>20240712</v>
      </c>
      <c r="C1017">
        <v>5.0999999999999996</v>
      </c>
      <c r="D1017">
        <v>14.7</v>
      </c>
      <c r="G1017">
        <v>1013.1</v>
      </c>
      <c r="H1017">
        <v>84</v>
      </c>
      <c r="I1017" s="101" t="s">
        <v>15</v>
      </c>
      <c r="J1017" s="1">
        <f>DATEVALUE(RIGHT(jaar_zip[[#This Row],[YYYYMMDD]],2)&amp;"-"&amp;MID(jaar_zip[[#This Row],[YYYYMMDD]],5,2)&amp;"-"&amp;LEFT(jaar_zip[[#This Row],[YYYYMMDD]],4))</f>
        <v>45485</v>
      </c>
      <c r="K1017" s="101" t="str">
        <f>IF(AND(VALUE(MONTH(jaar_zip[[#This Row],[Datum]]))=1,VALUE(WEEKNUM(jaar_zip[[#This Row],[Datum]],21))&gt;51),RIGHT(YEAR(jaar_zip[[#This Row],[Datum]])-1,2),RIGHT(YEAR(jaar_zip[[#This Row],[Datum]]),2))&amp;"-"&amp; TEXT(WEEKNUM(jaar_zip[[#This Row],[Datum]],21),"00")</f>
        <v>24-28</v>
      </c>
      <c r="L1017" s="101">
        <f>MONTH(jaar_zip[[#This Row],[Datum]])</f>
        <v>7</v>
      </c>
      <c r="M1017" s="101">
        <f>IF(ISNUMBER(jaar_zip[[#This Row],[etmaaltemperatuur]]),IF(jaar_zip[[#This Row],[etmaaltemperatuur]]&lt;stookgrens,stookgrens-jaar_zip[[#This Row],[etmaaltemperatuur]],0),"")</f>
        <v>3.3000000000000007</v>
      </c>
      <c r="N1017" s="101">
        <f>IF(ISNUMBER(jaar_zip[[#This Row],[graaddagen]]),IF(OR(MONTH(jaar_zip[[#This Row],[Datum]])=1,MONTH(jaar_zip[[#This Row],[Datum]])=2,MONTH(jaar_zip[[#This Row],[Datum]])=11,MONTH(jaar_zip[[#This Row],[Datum]])=12),1.1,IF(OR(MONTH(jaar_zip[[#This Row],[Datum]])=3,MONTH(jaar_zip[[#This Row],[Datum]])=10),1,0.8))*jaar_zip[[#This Row],[graaddagen]],"")</f>
        <v>2.6400000000000006</v>
      </c>
      <c r="O1017" s="101">
        <f>IF(ISNUMBER(jaar_zip[[#This Row],[etmaaltemperatuur]]),IF(jaar_zip[[#This Row],[etmaaltemperatuur]]&gt;stookgrens,jaar_zip[[#This Row],[etmaaltemperatuur]]-stookgrens,0),"")</f>
        <v>0</v>
      </c>
    </row>
    <row r="1018" spans="1:15" x14ac:dyDescent="0.25">
      <c r="A1018">
        <v>242</v>
      </c>
      <c r="B1018">
        <v>20240713</v>
      </c>
      <c r="C1018">
        <v>7.6</v>
      </c>
      <c r="D1018">
        <v>15.4</v>
      </c>
      <c r="G1018">
        <v>1008.9</v>
      </c>
      <c r="H1018">
        <v>87</v>
      </c>
      <c r="I1018" s="101" t="s">
        <v>15</v>
      </c>
      <c r="J1018" s="1">
        <f>DATEVALUE(RIGHT(jaar_zip[[#This Row],[YYYYMMDD]],2)&amp;"-"&amp;MID(jaar_zip[[#This Row],[YYYYMMDD]],5,2)&amp;"-"&amp;LEFT(jaar_zip[[#This Row],[YYYYMMDD]],4))</f>
        <v>45486</v>
      </c>
      <c r="K1018" s="101" t="str">
        <f>IF(AND(VALUE(MONTH(jaar_zip[[#This Row],[Datum]]))=1,VALUE(WEEKNUM(jaar_zip[[#This Row],[Datum]],21))&gt;51),RIGHT(YEAR(jaar_zip[[#This Row],[Datum]])-1,2),RIGHT(YEAR(jaar_zip[[#This Row],[Datum]]),2))&amp;"-"&amp; TEXT(WEEKNUM(jaar_zip[[#This Row],[Datum]],21),"00")</f>
        <v>24-28</v>
      </c>
      <c r="L1018" s="101">
        <f>MONTH(jaar_zip[[#This Row],[Datum]])</f>
        <v>7</v>
      </c>
      <c r="M1018" s="101">
        <f>IF(ISNUMBER(jaar_zip[[#This Row],[etmaaltemperatuur]]),IF(jaar_zip[[#This Row],[etmaaltemperatuur]]&lt;stookgrens,stookgrens-jaar_zip[[#This Row],[etmaaltemperatuur]],0),"")</f>
        <v>2.5999999999999996</v>
      </c>
      <c r="N1018" s="101">
        <f>IF(ISNUMBER(jaar_zip[[#This Row],[graaddagen]]),IF(OR(MONTH(jaar_zip[[#This Row],[Datum]])=1,MONTH(jaar_zip[[#This Row],[Datum]])=2,MONTH(jaar_zip[[#This Row],[Datum]])=11,MONTH(jaar_zip[[#This Row],[Datum]])=12),1.1,IF(OR(MONTH(jaar_zip[[#This Row],[Datum]])=3,MONTH(jaar_zip[[#This Row],[Datum]])=10),1,0.8))*jaar_zip[[#This Row],[graaddagen]],"")</f>
        <v>2.0799999999999996</v>
      </c>
      <c r="O1018" s="101">
        <f>IF(ISNUMBER(jaar_zip[[#This Row],[etmaaltemperatuur]]),IF(jaar_zip[[#This Row],[etmaaltemperatuur]]&gt;stookgrens,jaar_zip[[#This Row],[etmaaltemperatuur]]-stookgrens,0),"")</f>
        <v>0</v>
      </c>
    </row>
    <row r="1019" spans="1:15" x14ac:dyDescent="0.25">
      <c r="A1019">
        <v>242</v>
      </c>
      <c r="B1019">
        <v>20240714</v>
      </c>
      <c r="C1019">
        <v>11.4</v>
      </c>
      <c r="D1019">
        <v>15.7</v>
      </c>
      <c r="G1019">
        <v>1009.9</v>
      </c>
      <c r="H1019">
        <v>80</v>
      </c>
      <c r="I1019" s="101" t="s">
        <v>15</v>
      </c>
      <c r="J1019" s="1">
        <f>DATEVALUE(RIGHT(jaar_zip[[#This Row],[YYYYMMDD]],2)&amp;"-"&amp;MID(jaar_zip[[#This Row],[YYYYMMDD]],5,2)&amp;"-"&amp;LEFT(jaar_zip[[#This Row],[YYYYMMDD]],4))</f>
        <v>45487</v>
      </c>
      <c r="K1019" s="101" t="str">
        <f>IF(AND(VALUE(MONTH(jaar_zip[[#This Row],[Datum]]))=1,VALUE(WEEKNUM(jaar_zip[[#This Row],[Datum]],21))&gt;51),RIGHT(YEAR(jaar_zip[[#This Row],[Datum]])-1,2),RIGHT(YEAR(jaar_zip[[#This Row],[Datum]]),2))&amp;"-"&amp; TEXT(WEEKNUM(jaar_zip[[#This Row],[Datum]],21),"00")</f>
        <v>24-28</v>
      </c>
      <c r="L1019" s="101">
        <f>MONTH(jaar_zip[[#This Row],[Datum]])</f>
        <v>7</v>
      </c>
      <c r="M1019" s="101">
        <f>IF(ISNUMBER(jaar_zip[[#This Row],[etmaaltemperatuur]]),IF(jaar_zip[[#This Row],[etmaaltemperatuur]]&lt;stookgrens,stookgrens-jaar_zip[[#This Row],[etmaaltemperatuur]],0),"")</f>
        <v>2.3000000000000007</v>
      </c>
      <c r="N1019" s="101">
        <f>IF(ISNUMBER(jaar_zip[[#This Row],[graaddagen]]),IF(OR(MONTH(jaar_zip[[#This Row],[Datum]])=1,MONTH(jaar_zip[[#This Row],[Datum]])=2,MONTH(jaar_zip[[#This Row],[Datum]])=11,MONTH(jaar_zip[[#This Row],[Datum]])=12),1.1,IF(OR(MONTH(jaar_zip[[#This Row],[Datum]])=3,MONTH(jaar_zip[[#This Row],[Datum]])=10),1,0.8))*jaar_zip[[#This Row],[graaddagen]],"")</f>
        <v>1.8400000000000007</v>
      </c>
      <c r="O1019" s="101">
        <f>IF(ISNUMBER(jaar_zip[[#This Row],[etmaaltemperatuur]]),IF(jaar_zip[[#This Row],[etmaaltemperatuur]]&gt;stookgrens,jaar_zip[[#This Row],[etmaaltemperatuur]]-stookgrens,0),"")</f>
        <v>0</v>
      </c>
    </row>
    <row r="1020" spans="1:15" x14ac:dyDescent="0.25">
      <c r="A1020">
        <v>242</v>
      </c>
      <c r="B1020">
        <v>20240715</v>
      </c>
      <c r="C1020">
        <v>5.0999999999999996</v>
      </c>
      <c r="D1020">
        <v>17.8</v>
      </c>
      <c r="G1020">
        <v>1010.6</v>
      </c>
      <c r="H1020">
        <v>80</v>
      </c>
      <c r="I1020" s="101" t="s">
        <v>15</v>
      </c>
      <c r="J1020" s="1">
        <f>DATEVALUE(RIGHT(jaar_zip[[#This Row],[YYYYMMDD]],2)&amp;"-"&amp;MID(jaar_zip[[#This Row],[YYYYMMDD]],5,2)&amp;"-"&amp;LEFT(jaar_zip[[#This Row],[YYYYMMDD]],4))</f>
        <v>45488</v>
      </c>
      <c r="K1020" s="101" t="str">
        <f>IF(AND(VALUE(MONTH(jaar_zip[[#This Row],[Datum]]))=1,VALUE(WEEKNUM(jaar_zip[[#This Row],[Datum]],21))&gt;51),RIGHT(YEAR(jaar_zip[[#This Row],[Datum]])-1,2),RIGHT(YEAR(jaar_zip[[#This Row],[Datum]]),2))&amp;"-"&amp; TEXT(WEEKNUM(jaar_zip[[#This Row],[Datum]],21),"00")</f>
        <v>24-29</v>
      </c>
      <c r="L1020" s="101">
        <f>MONTH(jaar_zip[[#This Row],[Datum]])</f>
        <v>7</v>
      </c>
      <c r="M1020" s="101">
        <f>IF(ISNUMBER(jaar_zip[[#This Row],[etmaaltemperatuur]]),IF(jaar_zip[[#This Row],[etmaaltemperatuur]]&lt;stookgrens,stookgrens-jaar_zip[[#This Row],[etmaaltemperatuur]],0),"")</f>
        <v>0.19999999999999929</v>
      </c>
      <c r="N1020" s="101">
        <f>IF(ISNUMBER(jaar_zip[[#This Row],[graaddagen]]),IF(OR(MONTH(jaar_zip[[#This Row],[Datum]])=1,MONTH(jaar_zip[[#This Row],[Datum]])=2,MONTH(jaar_zip[[#This Row],[Datum]])=11,MONTH(jaar_zip[[#This Row],[Datum]])=12),1.1,IF(OR(MONTH(jaar_zip[[#This Row],[Datum]])=3,MONTH(jaar_zip[[#This Row],[Datum]])=10),1,0.8))*jaar_zip[[#This Row],[graaddagen]],"")</f>
        <v>0.15999999999999945</v>
      </c>
      <c r="O1020" s="101">
        <f>IF(ISNUMBER(jaar_zip[[#This Row],[etmaaltemperatuur]]),IF(jaar_zip[[#This Row],[etmaaltemperatuur]]&gt;stookgrens,jaar_zip[[#This Row],[etmaaltemperatuur]]-stookgrens,0),"")</f>
        <v>0</v>
      </c>
    </row>
    <row r="1021" spans="1:15" x14ac:dyDescent="0.25">
      <c r="A1021">
        <v>242</v>
      </c>
      <c r="B1021">
        <v>20240716</v>
      </c>
      <c r="C1021">
        <v>9.8000000000000007</v>
      </c>
      <c r="D1021">
        <v>17.5</v>
      </c>
      <c r="G1021">
        <v>1007.9</v>
      </c>
      <c r="H1021">
        <v>85</v>
      </c>
      <c r="I1021" s="101" t="s">
        <v>15</v>
      </c>
      <c r="J1021" s="1">
        <f>DATEVALUE(RIGHT(jaar_zip[[#This Row],[YYYYMMDD]],2)&amp;"-"&amp;MID(jaar_zip[[#This Row],[YYYYMMDD]],5,2)&amp;"-"&amp;LEFT(jaar_zip[[#This Row],[YYYYMMDD]],4))</f>
        <v>45489</v>
      </c>
      <c r="K1021" s="101" t="str">
        <f>IF(AND(VALUE(MONTH(jaar_zip[[#This Row],[Datum]]))=1,VALUE(WEEKNUM(jaar_zip[[#This Row],[Datum]],21))&gt;51),RIGHT(YEAR(jaar_zip[[#This Row],[Datum]])-1,2),RIGHT(YEAR(jaar_zip[[#This Row],[Datum]]),2))&amp;"-"&amp; TEXT(WEEKNUM(jaar_zip[[#This Row],[Datum]],21),"00")</f>
        <v>24-29</v>
      </c>
      <c r="L1021" s="101">
        <f>MONTH(jaar_zip[[#This Row],[Datum]])</f>
        <v>7</v>
      </c>
      <c r="M1021" s="101">
        <f>IF(ISNUMBER(jaar_zip[[#This Row],[etmaaltemperatuur]]),IF(jaar_zip[[#This Row],[etmaaltemperatuur]]&lt;stookgrens,stookgrens-jaar_zip[[#This Row],[etmaaltemperatuur]],0),"")</f>
        <v>0.5</v>
      </c>
      <c r="N1021" s="101">
        <f>IF(ISNUMBER(jaar_zip[[#This Row],[graaddagen]]),IF(OR(MONTH(jaar_zip[[#This Row],[Datum]])=1,MONTH(jaar_zip[[#This Row],[Datum]])=2,MONTH(jaar_zip[[#This Row],[Datum]])=11,MONTH(jaar_zip[[#This Row],[Datum]])=12),1.1,IF(OR(MONTH(jaar_zip[[#This Row],[Datum]])=3,MONTH(jaar_zip[[#This Row],[Datum]])=10),1,0.8))*jaar_zip[[#This Row],[graaddagen]],"")</f>
        <v>0.4</v>
      </c>
      <c r="O1021" s="101">
        <f>IF(ISNUMBER(jaar_zip[[#This Row],[etmaaltemperatuur]]),IF(jaar_zip[[#This Row],[etmaaltemperatuur]]&gt;stookgrens,jaar_zip[[#This Row],[etmaaltemperatuur]]-stookgrens,0),"")</f>
        <v>0</v>
      </c>
    </row>
    <row r="1022" spans="1:15" x14ac:dyDescent="0.25">
      <c r="A1022">
        <v>242</v>
      </c>
      <c r="B1022">
        <v>20240717</v>
      </c>
      <c r="C1022">
        <v>6</v>
      </c>
      <c r="D1022">
        <v>16.899999999999999</v>
      </c>
      <c r="G1022">
        <v>1019.6</v>
      </c>
      <c r="H1022">
        <v>82</v>
      </c>
      <c r="I1022" s="101" t="s">
        <v>15</v>
      </c>
      <c r="J1022" s="1">
        <f>DATEVALUE(RIGHT(jaar_zip[[#This Row],[YYYYMMDD]],2)&amp;"-"&amp;MID(jaar_zip[[#This Row],[YYYYMMDD]],5,2)&amp;"-"&amp;LEFT(jaar_zip[[#This Row],[YYYYMMDD]],4))</f>
        <v>45490</v>
      </c>
      <c r="K1022" s="101" t="str">
        <f>IF(AND(VALUE(MONTH(jaar_zip[[#This Row],[Datum]]))=1,VALUE(WEEKNUM(jaar_zip[[#This Row],[Datum]],21))&gt;51),RIGHT(YEAR(jaar_zip[[#This Row],[Datum]])-1,2),RIGHT(YEAR(jaar_zip[[#This Row],[Datum]]),2))&amp;"-"&amp; TEXT(WEEKNUM(jaar_zip[[#This Row],[Datum]],21),"00")</f>
        <v>24-29</v>
      </c>
      <c r="L1022" s="101">
        <f>MONTH(jaar_zip[[#This Row],[Datum]])</f>
        <v>7</v>
      </c>
      <c r="M1022" s="101">
        <f>IF(ISNUMBER(jaar_zip[[#This Row],[etmaaltemperatuur]]),IF(jaar_zip[[#This Row],[etmaaltemperatuur]]&lt;stookgrens,stookgrens-jaar_zip[[#This Row],[etmaaltemperatuur]],0),"")</f>
        <v>1.1000000000000014</v>
      </c>
      <c r="N1022" s="101">
        <f>IF(ISNUMBER(jaar_zip[[#This Row],[graaddagen]]),IF(OR(MONTH(jaar_zip[[#This Row],[Datum]])=1,MONTH(jaar_zip[[#This Row],[Datum]])=2,MONTH(jaar_zip[[#This Row],[Datum]])=11,MONTH(jaar_zip[[#This Row],[Datum]])=12),1.1,IF(OR(MONTH(jaar_zip[[#This Row],[Datum]])=3,MONTH(jaar_zip[[#This Row],[Datum]])=10),1,0.8))*jaar_zip[[#This Row],[graaddagen]],"")</f>
        <v>0.88000000000000123</v>
      </c>
      <c r="O1022" s="101">
        <f>IF(ISNUMBER(jaar_zip[[#This Row],[etmaaltemperatuur]]),IF(jaar_zip[[#This Row],[etmaaltemperatuur]]&gt;stookgrens,jaar_zip[[#This Row],[etmaaltemperatuur]]-stookgrens,0),"")</f>
        <v>0</v>
      </c>
    </row>
    <row r="1023" spans="1:15" x14ac:dyDescent="0.25">
      <c r="A1023">
        <v>242</v>
      </c>
      <c r="B1023">
        <v>20240718</v>
      </c>
      <c r="C1023">
        <v>2.5</v>
      </c>
      <c r="D1023">
        <v>18.5</v>
      </c>
      <c r="G1023">
        <v>1022.7</v>
      </c>
      <c r="H1023">
        <v>77</v>
      </c>
      <c r="I1023" s="101" t="s">
        <v>15</v>
      </c>
      <c r="J1023" s="1">
        <f>DATEVALUE(RIGHT(jaar_zip[[#This Row],[YYYYMMDD]],2)&amp;"-"&amp;MID(jaar_zip[[#This Row],[YYYYMMDD]],5,2)&amp;"-"&amp;LEFT(jaar_zip[[#This Row],[YYYYMMDD]],4))</f>
        <v>45491</v>
      </c>
      <c r="K1023" s="101" t="str">
        <f>IF(AND(VALUE(MONTH(jaar_zip[[#This Row],[Datum]]))=1,VALUE(WEEKNUM(jaar_zip[[#This Row],[Datum]],21))&gt;51),RIGHT(YEAR(jaar_zip[[#This Row],[Datum]])-1,2),RIGHT(YEAR(jaar_zip[[#This Row],[Datum]]),2))&amp;"-"&amp; TEXT(WEEKNUM(jaar_zip[[#This Row],[Datum]],21),"00")</f>
        <v>24-29</v>
      </c>
      <c r="L1023" s="101">
        <f>MONTH(jaar_zip[[#This Row],[Datum]])</f>
        <v>7</v>
      </c>
      <c r="M1023" s="101">
        <f>IF(ISNUMBER(jaar_zip[[#This Row],[etmaaltemperatuur]]),IF(jaar_zip[[#This Row],[etmaaltemperatuur]]&lt;stookgrens,stookgrens-jaar_zip[[#This Row],[etmaaltemperatuur]],0),"")</f>
        <v>0</v>
      </c>
      <c r="N1023" s="101">
        <f>IF(ISNUMBER(jaar_zip[[#This Row],[graaddagen]]),IF(OR(MONTH(jaar_zip[[#This Row],[Datum]])=1,MONTH(jaar_zip[[#This Row],[Datum]])=2,MONTH(jaar_zip[[#This Row],[Datum]])=11,MONTH(jaar_zip[[#This Row],[Datum]])=12),1.1,IF(OR(MONTH(jaar_zip[[#This Row],[Datum]])=3,MONTH(jaar_zip[[#This Row],[Datum]])=10),1,0.8))*jaar_zip[[#This Row],[graaddagen]],"")</f>
        <v>0</v>
      </c>
      <c r="O1023" s="101">
        <f>IF(ISNUMBER(jaar_zip[[#This Row],[etmaaltemperatuur]]),IF(jaar_zip[[#This Row],[etmaaltemperatuur]]&gt;stookgrens,jaar_zip[[#This Row],[etmaaltemperatuur]]-stookgrens,0),"")</f>
        <v>0.5</v>
      </c>
    </row>
    <row r="1024" spans="1:15" x14ac:dyDescent="0.25">
      <c r="A1024">
        <v>242</v>
      </c>
      <c r="B1024">
        <v>20240719</v>
      </c>
      <c r="C1024">
        <v>4.5999999999999996</v>
      </c>
      <c r="D1024">
        <v>22.7</v>
      </c>
      <c r="G1024">
        <v>1018.1</v>
      </c>
      <c r="H1024">
        <v>75</v>
      </c>
      <c r="I1024" s="101" t="s">
        <v>15</v>
      </c>
      <c r="J1024" s="1">
        <f>DATEVALUE(RIGHT(jaar_zip[[#This Row],[YYYYMMDD]],2)&amp;"-"&amp;MID(jaar_zip[[#This Row],[YYYYMMDD]],5,2)&amp;"-"&amp;LEFT(jaar_zip[[#This Row],[YYYYMMDD]],4))</f>
        <v>45492</v>
      </c>
      <c r="K1024" s="101" t="str">
        <f>IF(AND(VALUE(MONTH(jaar_zip[[#This Row],[Datum]]))=1,VALUE(WEEKNUM(jaar_zip[[#This Row],[Datum]],21))&gt;51),RIGHT(YEAR(jaar_zip[[#This Row],[Datum]])-1,2),RIGHT(YEAR(jaar_zip[[#This Row],[Datum]]),2))&amp;"-"&amp; TEXT(WEEKNUM(jaar_zip[[#This Row],[Datum]],21),"00")</f>
        <v>24-29</v>
      </c>
      <c r="L1024" s="101">
        <f>MONTH(jaar_zip[[#This Row],[Datum]])</f>
        <v>7</v>
      </c>
      <c r="M1024" s="101">
        <f>IF(ISNUMBER(jaar_zip[[#This Row],[etmaaltemperatuur]]),IF(jaar_zip[[#This Row],[etmaaltemperatuur]]&lt;stookgrens,stookgrens-jaar_zip[[#This Row],[etmaaltemperatuur]],0),"")</f>
        <v>0</v>
      </c>
      <c r="N1024" s="101">
        <f>IF(ISNUMBER(jaar_zip[[#This Row],[graaddagen]]),IF(OR(MONTH(jaar_zip[[#This Row],[Datum]])=1,MONTH(jaar_zip[[#This Row],[Datum]])=2,MONTH(jaar_zip[[#This Row],[Datum]])=11,MONTH(jaar_zip[[#This Row],[Datum]])=12),1.1,IF(OR(MONTH(jaar_zip[[#This Row],[Datum]])=3,MONTH(jaar_zip[[#This Row],[Datum]])=10),1,0.8))*jaar_zip[[#This Row],[graaddagen]],"")</f>
        <v>0</v>
      </c>
      <c r="O1024" s="101">
        <f>IF(ISNUMBER(jaar_zip[[#This Row],[etmaaltemperatuur]]),IF(jaar_zip[[#This Row],[etmaaltemperatuur]]&gt;stookgrens,jaar_zip[[#This Row],[etmaaltemperatuur]]-stookgrens,0),"")</f>
        <v>4.6999999999999993</v>
      </c>
    </row>
    <row r="1025" spans="1:15" x14ac:dyDescent="0.25">
      <c r="A1025">
        <v>242</v>
      </c>
      <c r="B1025">
        <v>20240720</v>
      </c>
      <c r="C1025">
        <v>4.4000000000000004</v>
      </c>
      <c r="D1025">
        <v>23.3</v>
      </c>
      <c r="G1025">
        <v>1009</v>
      </c>
      <c r="H1025">
        <v>72</v>
      </c>
      <c r="I1025" s="101" t="s">
        <v>15</v>
      </c>
      <c r="J1025" s="1">
        <f>DATEVALUE(RIGHT(jaar_zip[[#This Row],[YYYYMMDD]],2)&amp;"-"&amp;MID(jaar_zip[[#This Row],[YYYYMMDD]],5,2)&amp;"-"&amp;LEFT(jaar_zip[[#This Row],[YYYYMMDD]],4))</f>
        <v>45493</v>
      </c>
      <c r="K1025" s="101" t="str">
        <f>IF(AND(VALUE(MONTH(jaar_zip[[#This Row],[Datum]]))=1,VALUE(WEEKNUM(jaar_zip[[#This Row],[Datum]],21))&gt;51),RIGHT(YEAR(jaar_zip[[#This Row],[Datum]])-1,2),RIGHT(YEAR(jaar_zip[[#This Row],[Datum]]),2))&amp;"-"&amp; TEXT(WEEKNUM(jaar_zip[[#This Row],[Datum]],21),"00")</f>
        <v>24-29</v>
      </c>
      <c r="L1025" s="101">
        <f>MONTH(jaar_zip[[#This Row],[Datum]])</f>
        <v>7</v>
      </c>
      <c r="M1025" s="101">
        <f>IF(ISNUMBER(jaar_zip[[#This Row],[etmaaltemperatuur]]),IF(jaar_zip[[#This Row],[etmaaltemperatuur]]&lt;stookgrens,stookgrens-jaar_zip[[#This Row],[etmaaltemperatuur]],0),"")</f>
        <v>0</v>
      </c>
      <c r="N1025" s="101">
        <f>IF(ISNUMBER(jaar_zip[[#This Row],[graaddagen]]),IF(OR(MONTH(jaar_zip[[#This Row],[Datum]])=1,MONTH(jaar_zip[[#This Row],[Datum]])=2,MONTH(jaar_zip[[#This Row],[Datum]])=11,MONTH(jaar_zip[[#This Row],[Datum]])=12),1.1,IF(OR(MONTH(jaar_zip[[#This Row],[Datum]])=3,MONTH(jaar_zip[[#This Row],[Datum]])=10),1,0.8))*jaar_zip[[#This Row],[graaddagen]],"")</f>
        <v>0</v>
      </c>
      <c r="O1025" s="101">
        <f>IF(ISNUMBER(jaar_zip[[#This Row],[etmaaltemperatuur]]),IF(jaar_zip[[#This Row],[etmaaltemperatuur]]&gt;stookgrens,jaar_zip[[#This Row],[etmaaltemperatuur]]-stookgrens,0),"")</f>
        <v>5.3000000000000007</v>
      </c>
    </row>
    <row r="1026" spans="1:15" x14ac:dyDescent="0.25">
      <c r="A1026">
        <v>242</v>
      </c>
      <c r="B1026">
        <v>20240721</v>
      </c>
      <c r="C1026">
        <v>4.9000000000000004</v>
      </c>
      <c r="D1026">
        <v>18.7</v>
      </c>
      <c r="G1026">
        <v>1008.8</v>
      </c>
      <c r="H1026">
        <v>89</v>
      </c>
      <c r="I1026" s="101" t="s">
        <v>15</v>
      </c>
      <c r="J1026" s="1">
        <f>DATEVALUE(RIGHT(jaar_zip[[#This Row],[YYYYMMDD]],2)&amp;"-"&amp;MID(jaar_zip[[#This Row],[YYYYMMDD]],5,2)&amp;"-"&amp;LEFT(jaar_zip[[#This Row],[YYYYMMDD]],4))</f>
        <v>45494</v>
      </c>
      <c r="K1026" s="101" t="str">
        <f>IF(AND(VALUE(MONTH(jaar_zip[[#This Row],[Datum]]))=1,VALUE(WEEKNUM(jaar_zip[[#This Row],[Datum]],21))&gt;51),RIGHT(YEAR(jaar_zip[[#This Row],[Datum]])-1,2),RIGHT(YEAR(jaar_zip[[#This Row],[Datum]]),2))&amp;"-"&amp; TEXT(WEEKNUM(jaar_zip[[#This Row],[Datum]],21),"00")</f>
        <v>24-29</v>
      </c>
      <c r="L1026" s="101">
        <f>MONTH(jaar_zip[[#This Row],[Datum]])</f>
        <v>7</v>
      </c>
      <c r="M1026" s="101">
        <f>IF(ISNUMBER(jaar_zip[[#This Row],[etmaaltemperatuur]]),IF(jaar_zip[[#This Row],[etmaaltemperatuur]]&lt;stookgrens,stookgrens-jaar_zip[[#This Row],[etmaaltemperatuur]],0),"")</f>
        <v>0</v>
      </c>
      <c r="N1026" s="101">
        <f>IF(ISNUMBER(jaar_zip[[#This Row],[graaddagen]]),IF(OR(MONTH(jaar_zip[[#This Row],[Datum]])=1,MONTH(jaar_zip[[#This Row],[Datum]])=2,MONTH(jaar_zip[[#This Row],[Datum]])=11,MONTH(jaar_zip[[#This Row],[Datum]])=12),1.1,IF(OR(MONTH(jaar_zip[[#This Row],[Datum]])=3,MONTH(jaar_zip[[#This Row],[Datum]])=10),1,0.8))*jaar_zip[[#This Row],[graaddagen]],"")</f>
        <v>0</v>
      </c>
      <c r="O1026" s="101">
        <f>IF(ISNUMBER(jaar_zip[[#This Row],[etmaaltemperatuur]]),IF(jaar_zip[[#This Row],[etmaaltemperatuur]]&gt;stookgrens,jaar_zip[[#This Row],[etmaaltemperatuur]]-stookgrens,0),"")</f>
        <v>0.69999999999999929</v>
      </c>
    </row>
    <row r="1027" spans="1:15" x14ac:dyDescent="0.25">
      <c r="A1027">
        <v>242</v>
      </c>
      <c r="B1027">
        <v>20240722</v>
      </c>
      <c r="C1027">
        <v>7.3</v>
      </c>
      <c r="D1027">
        <v>18.399999999999999</v>
      </c>
      <c r="G1027">
        <v>1015</v>
      </c>
      <c r="H1027">
        <v>78</v>
      </c>
      <c r="I1027" s="101" t="s">
        <v>15</v>
      </c>
      <c r="J1027" s="1">
        <f>DATEVALUE(RIGHT(jaar_zip[[#This Row],[YYYYMMDD]],2)&amp;"-"&amp;MID(jaar_zip[[#This Row],[YYYYMMDD]],5,2)&amp;"-"&amp;LEFT(jaar_zip[[#This Row],[YYYYMMDD]],4))</f>
        <v>45495</v>
      </c>
      <c r="K1027" s="101" t="str">
        <f>IF(AND(VALUE(MONTH(jaar_zip[[#This Row],[Datum]]))=1,VALUE(WEEKNUM(jaar_zip[[#This Row],[Datum]],21))&gt;51),RIGHT(YEAR(jaar_zip[[#This Row],[Datum]])-1,2),RIGHT(YEAR(jaar_zip[[#This Row],[Datum]]),2))&amp;"-"&amp; TEXT(WEEKNUM(jaar_zip[[#This Row],[Datum]],21),"00")</f>
        <v>24-30</v>
      </c>
      <c r="L1027" s="101">
        <f>MONTH(jaar_zip[[#This Row],[Datum]])</f>
        <v>7</v>
      </c>
      <c r="M1027" s="101">
        <f>IF(ISNUMBER(jaar_zip[[#This Row],[etmaaltemperatuur]]),IF(jaar_zip[[#This Row],[etmaaltemperatuur]]&lt;stookgrens,stookgrens-jaar_zip[[#This Row],[etmaaltemperatuur]],0),"")</f>
        <v>0</v>
      </c>
      <c r="N1027" s="101">
        <f>IF(ISNUMBER(jaar_zip[[#This Row],[graaddagen]]),IF(OR(MONTH(jaar_zip[[#This Row],[Datum]])=1,MONTH(jaar_zip[[#This Row],[Datum]])=2,MONTH(jaar_zip[[#This Row],[Datum]])=11,MONTH(jaar_zip[[#This Row],[Datum]])=12),1.1,IF(OR(MONTH(jaar_zip[[#This Row],[Datum]])=3,MONTH(jaar_zip[[#This Row],[Datum]])=10),1,0.8))*jaar_zip[[#This Row],[graaddagen]],"")</f>
        <v>0</v>
      </c>
      <c r="O1027" s="101">
        <f>IF(ISNUMBER(jaar_zip[[#This Row],[etmaaltemperatuur]]),IF(jaar_zip[[#This Row],[etmaaltemperatuur]]&gt;stookgrens,jaar_zip[[#This Row],[etmaaltemperatuur]]-stookgrens,0),"")</f>
        <v>0.39999999999999858</v>
      </c>
    </row>
    <row r="1028" spans="1:15" x14ac:dyDescent="0.25">
      <c r="A1028">
        <v>242</v>
      </c>
      <c r="B1028">
        <v>20240723</v>
      </c>
      <c r="C1028">
        <v>8</v>
      </c>
      <c r="D1028">
        <v>18.399999999999999</v>
      </c>
      <c r="G1028">
        <v>1015.8</v>
      </c>
      <c r="H1028">
        <v>84</v>
      </c>
      <c r="I1028" s="101" t="s">
        <v>15</v>
      </c>
      <c r="J1028" s="1">
        <f>DATEVALUE(RIGHT(jaar_zip[[#This Row],[YYYYMMDD]],2)&amp;"-"&amp;MID(jaar_zip[[#This Row],[YYYYMMDD]],5,2)&amp;"-"&amp;LEFT(jaar_zip[[#This Row],[YYYYMMDD]],4))</f>
        <v>45496</v>
      </c>
      <c r="K1028" s="101" t="str">
        <f>IF(AND(VALUE(MONTH(jaar_zip[[#This Row],[Datum]]))=1,VALUE(WEEKNUM(jaar_zip[[#This Row],[Datum]],21))&gt;51),RIGHT(YEAR(jaar_zip[[#This Row],[Datum]])-1,2),RIGHT(YEAR(jaar_zip[[#This Row],[Datum]]),2))&amp;"-"&amp; TEXT(WEEKNUM(jaar_zip[[#This Row],[Datum]],21),"00")</f>
        <v>24-30</v>
      </c>
      <c r="L1028" s="101">
        <f>MONTH(jaar_zip[[#This Row],[Datum]])</f>
        <v>7</v>
      </c>
      <c r="M1028" s="101">
        <f>IF(ISNUMBER(jaar_zip[[#This Row],[etmaaltemperatuur]]),IF(jaar_zip[[#This Row],[etmaaltemperatuur]]&lt;stookgrens,stookgrens-jaar_zip[[#This Row],[etmaaltemperatuur]],0),"")</f>
        <v>0</v>
      </c>
      <c r="N1028" s="101">
        <f>IF(ISNUMBER(jaar_zip[[#This Row],[graaddagen]]),IF(OR(MONTH(jaar_zip[[#This Row],[Datum]])=1,MONTH(jaar_zip[[#This Row],[Datum]])=2,MONTH(jaar_zip[[#This Row],[Datum]])=11,MONTH(jaar_zip[[#This Row],[Datum]])=12),1.1,IF(OR(MONTH(jaar_zip[[#This Row],[Datum]])=3,MONTH(jaar_zip[[#This Row],[Datum]])=10),1,0.8))*jaar_zip[[#This Row],[graaddagen]],"")</f>
        <v>0</v>
      </c>
      <c r="O1028" s="101">
        <f>IF(ISNUMBER(jaar_zip[[#This Row],[etmaaltemperatuur]]),IF(jaar_zip[[#This Row],[etmaaltemperatuur]]&gt;stookgrens,jaar_zip[[#This Row],[etmaaltemperatuur]]-stookgrens,0),"")</f>
        <v>0.39999999999999858</v>
      </c>
    </row>
    <row r="1029" spans="1:15" x14ac:dyDescent="0.25">
      <c r="A1029">
        <v>242</v>
      </c>
      <c r="B1029">
        <v>20240724</v>
      </c>
      <c r="C1029">
        <v>4.7</v>
      </c>
      <c r="D1029">
        <v>16.7</v>
      </c>
      <c r="G1029">
        <v>1020.4</v>
      </c>
      <c r="H1029">
        <v>74</v>
      </c>
      <c r="I1029" s="101" t="s">
        <v>15</v>
      </c>
      <c r="J1029" s="1">
        <f>DATEVALUE(RIGHT(jaar_zip[[#This Row],[YYYYMMDD]],2)&amp;"-"&amp;MID(jaar_zip[[#This Row],[YYYYMMDD]],5,2)&amp;"-"&amp;LEFT(jaar_zip[[#This Row],[YYYYMMDD]],4))</f>
        <v>45497</v>
      </c>
      <c r="K1029" s="101" t="str">
        <f>IF(AND(VALUE(MONTH(jaar_zip[[#This Row],[Datum]]))=1,VALUE(WEEKNUM(jaar_zip[[#This Row],[Datum]],21))&gt;51),RIGHT(YEAR(jaar_zip[[#This Row],[Datum]])-1,2),RIGHT(YEAR(jaar_zip[[#This Row],[Datum]]),2))&amp;"-"&amp; TEXT(WEEKNUM(jaar_zip[[#This Row],[Datum]],21),"00")</f>
        <v>24-30</v>
      </c>
      <c r="L1029" s="101">
        <f>MONTH(jaar_zip[[#This Row],[Datum]])</f>
        <v>7</v>
      </c>
      <c r="M1029" s="101">
        <f>IF(ISNUMBER(jaar_zip[[#This Row],[etmaaltemperatuur]]),IF(jaar_zip[[#This Row],[etmaaltemperatuur]]&lt;stookgrens,stookgrens-jaar_zip[[#This Row],[etmaaltemperatuur]],0),"")</f>
        <v>1.3000000000000007</v>
      </c>
      <c r="N1029" s="101">
        <f>IF(ISNUMBER(jaar_zip[[#This Row],[graaddagen]]),IF(OR(MONTH(jaar_zip[[#This Row],[Datum]])=1,MONTH(jaar_zip[[#This Row],[Datum]])=2,MONTH(jaar_zip[[#This Row],[Datum]])=11,MONTH(jaar_zip[[#This Row],[Datum]])=12),1.1,IF(OR(MONTH(jaar_zip[[#This Row],[Datum]])=3,MONTH(jaar_zip[[#This Row],[Datum]])=10),1,0.8))*jaar_zip[[#This Row],[graaddagen]],"")</f>
        <v>1.0400000000000007</v>
      </c>
      <c r="O1029" s="101">
        <f>IF(ISNUMBER(jaar_zip[[#This Row],[etmaaltemperatuur]]),IF(jaar_zip[[#This Row],[etmaaltemperatuur]]&gt;stookgrens,jaar_zip[[#This Row],[etmaaltemperatuur]]-stookgrens,0),"")</f>
        <v>0</v>
      </c>
    </row>
    <row r="1030" spans="1:15" x14ac:dyDescent="0.25">
      <c r="A1030">
        <v>242</v>
      </c>
      <c r="B1030">
        <v>20240725</v>
      </c>
      <c r="C1030">
        <v>7.6</v>
      </c>
      <c r="D1030">
        <v>18.3</v>
      </c>
      <c r="G1030">
        <v>1011.7</v>
      </c>
      <c r="H1030">
        <v>81</v>
      </c>
      <c r="I1030" s="101" t="s">
        <v>15</v>
      </c>
      <c r="J1030" s="1">
        <f>DATEVALUE(RIGHT(jaar_zip[[#This Row],[YYYYMMDD]],2)&amp;"-"&amp;MID(jaar_zip[[#This Row],[YYYYMMDD]],5,2)&amp;"-"&amp;LEFT(jaar_zip[[#This Row],[YYYYMMDD]],4))</f>
        <v>45498</v>
      </c>
      <c r="K1030" s="101" t="str">
        <f>IF(AND(VALUE(MONTH(jaar_zip[[#This Row],[Datum]]))=1,VALUE(WEEKNUM(jaar_zip[[#This Row],[Datum]],21))&gt;51),RIGHT(YEAR(jaar_zip[[#This Row],[Datum]])-1,2),RIGHT(YEAR(jaar_zip[[#This Row],[Datum]]),2))&amp;"-"&amp; TEXT(WEEKNUM(jaar_zip[[#This Row],[Datum]],21),"00")</f>
        <v>24-30</v>
      </c>
      <c r="L1030" s="101">
        <f>MONTH(jaar_zip[[#This Row],[Datum]])</f>
        <v>7</v>
      </c>
      <c r="M1030" s="101">
        <f>IF(ISNUMBER(jaar_zip[[#This Row],[etmaaltemperatuur]]),IF(jaar_zip[[#This Row],[etmaaltemperatuur]]&lt;stookgrens,stookgrens-jaar_zip[[#This Row],[etmaaltemperatuur]],0),"")</f>
        <v>0</v>
      </c>
      <c r="N1030" s="101">
        <f>IF(ISNUMBER(jaar_zip[[#This Row],[graaddagen]]),IF(OR(MONTH(jaar_zip[[#This Row],[Datum]])=1,MONTH(jaar_zip[[#This Row],[Datum]])=2,MONTH(jaar_zip[[#This Row],[Datum]])=11,MONTH(jaar_zip[[#This Row],[Datum]])=12),1.1,IF(OR(MONTH(jaar_zip[[#This Row],[Datum]])=3,MONTH(jaar_zip[[#This Row],[Datum]])=10),1,0.8))*jaar_zip[[#This Row],[graaddagen]],"")</f>
        <v>0</v>
      </c>
      <c r="O1030" s="101">
        <f>IF(ISNUMBER(jaar_zip[[#This Row],[etmaaltemperatuur]]),IF(jaar_zip[[#This Row],[etmaaltemperatuur]]&gt;stookgrens,jaar_zip[[#This Row],[etmaaltemperatuur]]-stookgrens,0),"")</f>
        <v>0.30000000000000071</v>
      </c>
    </row>
    <row r="1031" spans="1:15" x14ac:dyDescent="0.25">
      <c r="A1031">
        <v>242</v>
      </c>
      <c r="B1031">
        <v>20240726</v>
      </c>
      <c r="C1031">
        <v>6</v>
      </c>
      <c r="D1031">
        <v>17.8</v>
      </c>
      <c r="G1031">
        <v>1009.9</v>
      </c>
      <c r="H1031">
        <v>85</v>
      </c>
      <c r="I1031" s="101" t="s">
        <v>15</v>
      </c>
      <c r="J1031" s="1">
        <f>DATEVALUE(RIGHT(jaar_zip[[#This Row],[YYYYMMDD]],2)&amp;"-"&amp;MID(jaar_zip[[#This Row],[YYYYMMDD]],5,2)&amp;"-"&amp;LEFT(jaar_zip[[#This Row],[YYYYMMDD]],4))</f>
        <v>45499</v>
      </c>
      <c r="K1031" s="101" t="str">
        <f>IF(AND(VALUE(MONTH(jaar_zip[[#This Row],[Datum]]))=1,VALUE(WEEKNUM(jaar_zip[[#This Row],[Datum]],21))&gt;51),RIGHT(YEAR(jaar_zip[[#This Row],[Datum]])-1,2),RIGHT(YEAR(jaar_zip[[#This Row],[Datum]]),2))&amp;"-"&amp; TEXT(WEEKNUM(jaar_zip[[#This Row],[Datum]],21),"00")</f>
        <v>24-30</v>
      </c>
      <c r="L1031" s="101">
        <f>MONTH(jaar_zip[[#This Row],[Datum]])</f>
        <v>7</v>
      </c>
      <c r="M1031" s="101">
        <f>IF(ISNUMBER(jaar_zip[[#This Row],[etmaaltemperatuur]]),IF(jaar_zip[[#This Row],[etmaaltemperatuur]]&lt;stookgrens,stookgrens-jaar_zip[[#This Row],[etmaaltemperatuur]],0),"")</f>
        <v>0.19999999999999929</v>
      </c>
      <c r="N1031" s="101">
        <f>IF(ISNUMBER(jaar_zip[[#This Row],[graaddagen]]),IF(OR(MONTH(jaar_zip[[#This Row],[Datum]])=1,MONTH(jaar_zip[[#This Row],[Datum]])=2,MONTH(jaar_zip[[#This Row],[Datum]])=11,MONTH(jaar_zip[[#This Row],[Datum]])=12),1.1,IF(OR(MONTH(jaar_zip[[#This Row],[Datum]])=3,MONTH(jaar_zip[[#This Row],[Datum]])=10),1,0.8))*jaar_zip[[#This Row],[graaddagen]],"")</f>
        <v>0.15999999999999945</v>
      </c>
      <c r="O1031" s="101">
        <f>IF(ISNUMBER(jaar_zip[[#This Row],[etmaaltemperatuur]]),IF(jaar_zip[[#This Row],[etmaaltemperatuur]]&gt;stookgrens,jaar_zip[[#This Row],[etmaaltemperatuur]]-stookgrens,0),"")</f>
        <v>0</v>
      </c>
    </row>
    <row r="1032" spans="1:15" x14ac:dyDescent="0.25">
      <c r="A1032">
        <v>242</v>
      </c>
      <c r="B1032">
        <v>20240727</v>
      </c>
      <c r="C1032">
        <v>3.4</v>
      </c>
      <c r="D1032">
        <v>18.3</v>
      </c>
      <c r="G1032">
        <v>1014.4</v>
      </c>
      <c r="H1032">
        <v>83</v>
      </c>
      <c r="I1032" s="101" t="s">
        <v>15</v>
      </c>
      <c r="J1032" s="1">
        <f>DATEVALUE(RIGHT(jaar_zip[[#This Row],[YYYYMMDD]],2)&amp;"-"&amp;MID(jaar_zip[[#This Row],[YYYYMMDD]],5,2)&amp;"-"&amp;LEFT(jaar_zip[[#This Row],[YYYYMMDD]],4))</f>
        <v>45500</v>
      </c>
      <c r="K1032" s="101" t="str">
        <f>IF(AND(VALUE(MONTH(jaar_zip[[#This Row],[Datum]]))=1,VALUE(WEEKNUM(jaar_zip[[#This Row],[Datum]],21))&gt;51),RIGHT(YEAR(jaar_zip[[#This Row],[Datum]])-1,2),RIGHT(YEAR(jaar_zip[[#This Row],[Datum]]),2))&amp;"-"&amp; TEXT(WEEKNUM(jaar_zip[[#This Row],[Datum]],21),"00")</f>
        <v>24-30</v>
      </c>
      <c r="L1032" s="101">
        <f>MONTH(jaar_zip[[#This Row],[Datum]])</f>
        <v>7</v>
      </c>
      <c r="M1032" s="101">
        <f>IF(ISNUMBER(jaar_zip[[#This Row],[etmaaltemperatuur]]),IF(jaar_zip[[#This Row],[etmaaltemperatuur]]&lt;stookgrens,stookgrens-jaar_zip[[#This Row],[etmaaltemperatuur]],0),"")</f>
        <v>0</v>
      </c>
      <c r="N1032" s="101">
        <f>IF(ISNUMBER(jaar_zip[[#This Row],[graaddagen]]),IF(OR(MONTH(jaar_zip[[#This Row],[Datum]])=1,MONTH(jaar_zip[[#This Row],[Datum]])=2,MONTH(jaar_zip[[#This Row],[Datum]])=11,MONTH(jaar_zip[[#This Row],[Datum]])=12),1.1,IF(OR(MONTH(jaar_zip[[#This Row],[Datum]])=3,MONTH(jaar_zip[[#This Row],[Datum]])=10),1,0.8))*jaar_zip[[#This Row],[graaddagen]],"")</f>
        <v>0</v>
      </c>
      <c r="O1032" s="101">
        <f>IF(ISNUMBER(jaar_zip[[#This Row],[etmaaltemperatuur]]),IF(jaar_zip[[#This Row],[etmaaltemperatuur]]&gt;stookgrens,jaar_zip[[#This Row],[etmaaltemperatuur]]-stookgrens,0),"")</f>
        <v>0.30000000000000071</v>
      </c>
    </row>
    <row r="1033" spans="1:15" x14ac:dyDescent="0.25">
      <c r="A1033">
        <v>242</v>
      </c>
      <c r="B1033">
        <v>20240728</v>
      </c>
      <c r="C1033">
        <v>3.9</v>
      </c>
      <c r="D1033">
        <v>17.399999999999999</v>
      </c>
      <c r="G1033">
        <v>1024.8</v>
      </c>
      <c r="H1033">
        <v>78</v>
      </c>
      <c r="I1033" s="101" t="s">
        <v>15</v>
      </c>
      <c r="J1033" s="1">
        <f>DATEVALUE(RIGHT(jaar_zip[[#This Row],[YYYYMMDD]],2)&amp;"-"&amp;MID(jaar_zip[[#This Row],[YYYYMMDD]],5,2)&amp;"-"&amp;LEFT(jaar_zip[[#This Row],[YYYYMMDD]],4))</f>
        <v>45501</v>
      </c>
      <c r="K1033" s="101" t="str">
        <f>IF(AND(VALUE(MONTH(jaar_zip[[#This Row],[Datum]]))=1,VALUE(WEEKNUM(jaar_zip[[#This Row],[Datum]],21))&gt;51),RIGHT(YEAR(jaar_zip[[#This Row],[Datum]])-1,2),RIGHT(YEAR(jaar_zip[[#This Row],[Datum]]),2))&amp;"-"&amp; TEXT(WEEKNUM(jaar_zip[[#This Row],[Datum]],21),"00")</f>
        <v>24-30</v>
      </c>
      <c r="L1033" s="101">
        <f>MONTH(jaar_zip[[#This Row],[Datum]])</f>
        <v>7</v>
      </c>
      <c r="M1033" s="101">
        <f>IF(ISNUMBER(jaar_zip[[#This Row],[etmaaltemperatuur]]),IF(jaar_zip[[#This Row],[etmaaltemperatuur]]&lt;stookgrens,stookgrens-jaar_zip[[#This Row],[etmaaltemperatuur]],0),"")</f>
        <v>0.60000000000000142</v>
      </c>
      <c r="N1033" s="101">
        <f>IF(ISNUMBER(jaar_zip[[#This Row],[graaddagen]]),IF(OR(MONTH(jaar_zip[[#This Row],[Datum]])=1,MONTH(jaar_zip[[#This Row],[Datum]])=2,MONTH(jaar_zip[[#This Row],[Datum]])=11,MONTH(jaar_zip[[#This Row],[Datum]])=12),1.1,IF(OR(MONTH(jaar_zip[[#This Row],[Datum]])=3,MONTH(jaar_zip[[#This Row],[Datum]])=10),1,0.8))*jaar_zip[[#This Row],[graaddagen]],"")</f>
        <v>0.48000000000000115</v>
      </c>
      <c r="O1033" s="101">
        <f>IF(ISNUMBER(jaar_zip[[#This Row],[etmaaltemperatuur]]),IF(jaar_zip[[#This Row],[etmaaltemperatuur]]&gt;stookgrens,jaar_zip[[#This Row],[etmaaltemperatuur]]-stookgrens,0),"")</f>
        <v>0</v>
      </c>
    </row>
    <row r="1034" spans="1:15" x14ac:dyDescent="0.25">
      <c r="A1034">
        <v>242</v>
      </c>
      <c r="B1034">
        <v>20240729</v>
      </c>
      <c r="C1034">
        <v>4.3</v>
      </c>
      <c r="D1034">
        <v>19.3</v>
      </c>
      <c r="G1034">
        <v>1023.3</v>
      </c>
      <c r="H1034">
        <v>75</v>
      </c>
      <c r="I1034" s="101" t="s">
        <v>15</v>
      </c>
      <c r="J1034" s="1">
        <f>DATEVALUE(RIGHT(jaar_zip[[#This Row],[YYYYMMDD]],2)&amp;"-"&amp;MID(jaar_zip[[#This Row],[YYYYMMDD]],5,2)&amp;"-"&amp;LEFT(jaar_zip[[#This Row],[YYYYMMDD]],4))</f>
        <v>45502</v>
      </c>
      <c r="K1034" s="101" t="str">
        <f>IF(AND(VALUE(MONTH(jaar_zip[[#This Row],[Datum]]))=1,VALUE(WEEKNUM(jaar_zip[[#This Row],[Datum]],21))&gt;51),RIGHT(YEAR(jaar_zip[[#This Row],[Datum]])-1,2),RIGHT(YEAR(jaar_zip[[#This Row],[Datum]]),2))&amp;"-"&amp; TEXT(WEEKNUM(jaar_zip[[#This Row],[Datum]],21),"00")</f>
        <v>24-31</v>
      </c>
      <c r="L1034" s="101">
        <f>MONTH(jaar_zip[[#This Row],[Datum]])</f>
        <v>7</v>
      </c>
      <c r="M1034" s="101">
        <f>IF(ISNUMBER(jaar_zip[[#This Row],[etmaaltemperatuur]]),IF(jaar_zip[[#This Row],[etmaaltemperatuur]]&lt;stookgrens,stookgrens-jaar_zip[[#This Row],[etmaaltemperatuur]],0),"")</f>
        <v>0</v>
      </c>
      <c r="N1034" s="101">
        <f>IF(ISNUMBER(jaar_zip[[#This Row],[graaddagen]]),IF(OR(MONTH(jaar_zip[[#This Row],[Datum]])=1,MONTH(jaar_zip[[#This Row],[Datum]])=2,MONTH(jaar_zip[[#This Row],[Datum]])=11,MONTH(jaar_zip[[#This Row],[Datum]])=12),1.1,IF(OR(MONTH(jaar_zip[[#This Row],[Datum]])=3,MONTH(jaar_zip[[#This Row],[Datum]])=10),1,0.8))*jaar_zip[[#This Row],[graaddagen]],"")</f>
        <v>0</v>
      </c>
      <c r="O1034" s="101">
        <f>IF(ISNUMBER(jaar_zip[[#This Row],[etmaaltemperatuur]]),IF(jaar_zip[[#This Row],[etmaaltemperatuur]]&gt;stookgrens,jaar_zip[[#This Row],[etmaaltemperatuur]]-stookgrens,0),"")</f>
        <v>1.3000000000000007</v>
      </c>
    </row>
    <row r="1035" spans="1:15" x14ac:dyDescent="0.25">
      <c r="A1035">
        <v>242</v>
      </c>
      <c r="B1035">
        <v>20240730</v>
      </c>
      <c r="C1035">
        <v>4.2</v>
      </c>
      <c r="D1035">
        <v>20.7</v>
      </c>
      <c r="G1035">
        <v>1017.6</v>
      </c>
      <c r="H1035">
        <v>77</v>
      </c>
      <c r="I1035" s="101" t="s">
        <v>15</v>
      </c>
      <c r="J1035" s="1">
        <f>DATEVALUE(RIGHT(jaar_zip[[#This Row],[YYYYMMDD]],2)&amp;"-"&amp;MID(jaar_zip[[#This Row],[YYYYMMDD]],5,2)&amp;"-"&amp;LEFT(jaar_zip[[#This Row],[YYYYMMDD]],4))</f>
        <v>45503</v>
      </c>
      <c r="K1035" s="101" t="str">
        <f>IF(AND(VALUE(MONTH(jaar_zip[[#This Row],[Datum]]))=1,VALUE(WEEKNUM(jaar_zip[[#This Row],[Datum]],21))&gt;51),RIGHT(YEAR(jaar_zip[[#This Row],[Datum]])-1,2),RIGHT(YEAR(jaar_zip[[#This Row],[Datum]]),2))&amp;"-"&amp; TEXT(WEEKNUM(jaar_zip[[#This Row],[Datum]],21),"00")</f>
        <v>24-31</v>
      </c>
      <c r="L1035" s="101">
        <f>MONTH(jaar_zip[[#This Row],[Datum]])</f>
        <v>7</v>
      </c>
      <c r="M1035" s="101">
        <f>IF(ISNUMBER(jaar_zip[[#This Row],[etmaaltemperatuur]]),IF(jaar_zip[[#This Row],[etmaaltemperatuur]]&lt;stookgrens,stookgrens-jaar_zip[[#This Row],[etmaaltemperatuur]],0),"")</f>
        <v>0</v>
      </c>
      <c r="N1035" s="101">
        <f>IF(ISNUMBER(jaar_zip[[#This Row],[graaddagen]]),IF(OR(MONTH(jaar_zip[[#This Row],[Datum]])=1,MONTH(jaar_zip[[#This Row],[Datum]])=2,MONTH(jaar_zip[[#This Row],[Datum]])=11,MONTH(jaar_zip[[#This Row],[Datum]])=12),1.1,IF(OR(MONTH(jaar_zip[[#This Row],[Datum]])=3,MONTH(jaar_zip[[#This Row],[Datum]])=10),1,0.8))*jaar_zip[[#This Row],[graaddagen]],"")</f>
        <v>0</v>
      </c>
      <c r="O1035" s="101">
        <f>IF(ISNUMBER(jaar_zip[[#This Row],[etmaaltemperatuur]]),IF(jaar_zip[[#This Row],[etmaaltemperatuur]]&gt;stookgrens,jaar_zip[[#This Row],[etmaaltemperatuur]]-stookgrens,0),"")</f>
        <v>2.6999999999999993</v>
      </c>
    </row>
    <row r="1036" spans="1:15" x14ac:dyDescent="0.25">
      <c r="A1036">
        <v>242</v>
      </c>
      <c r="B1036">
        <v>20240731</v>
      </c>
      <c r="C1036">
        <v>6</v>
      </c>
      <c r="D1036">
        <v>18.899999999999999</v>
      </c>
      <c r="G1036">
        <v>1016.4</v>
      </c>
      <c r="H1036">
        <v>83</v>
      </c>
      <c r="I1036" s="101" t="s">
        <v>15</v>
      </c>
      <c r="J1036" s="1">
        <f>DATEVALUE(RIGHT(jaar_zip[[#This Row],[YYYYMMDD]],2)&amp;"-"&amp;MID(jaar_zip[[#This Row],[YYYYMMDD]],5,2)&amp;"-"&amp;LEFT(jaar_zip[[#This Row],[YYYYMMDD]],4))</f>
        <v>45504</v>
      </c>
      <c r="K1036" s="101" t="str">
        <f>IF(AND(VALUE(MONTH(jaar_zip[[#This Row],[Datum]]))=1,VALUE(WEEKNUM(jaar_zip[[#This Row],[Datum]],21))&gt;51),RIGHT(YEAR(jaar_zip[[#This Row],[Datum]])-1,2),RIGHT(YEAR(jaar_zip[[#This Row],[Datum]]),2))&amp;"-"&amp; TEXT(WEEKNUM(jaar_zip[[#This Row],[Datum]],21),"00")</f>
        <v>24-31</v>
      </c>
      <c r="L1036" s="101">
        <f>MONTH(jaar_zip[[#This Row],[Datum]])</f>
        <v>7</v>
      </c>
      <c r="M1036" s="101">
        <f>IF(ISNUMBER(jaar_zip[[#This Row],[etmaaltemperatuur]]),IF(jaar_zip[[#This Row],[etmaaltemperatuur]]&lt;stookgrens,stookgrens-jaar_zip[[#This Row],[etmaaltemperatuur]],0),"")</f>
        <v>0</v>
      </c>
      <c r="N1036" s="101">
        <f>IF(ISNUMBER(jaar_zip[[#This Row],[graaddagen]]),IF(OR(MONTH(jaar_zip[[#This Row],[Datum]])=1,MONTH(jaar_zip[[#This Row],[Datum]])=2,MONTH(jaar_zip[[#This Row],[Datum]])=11,MONTH(jaar_zip[[#This Row],[Datum]])=12),1.1,IF(OR(MONTH(jaar_zip[[#This Row],[Datum]])=3,MONTH(jaar_zip[[#This Row],[Datum]])=10),1,0.8))*jaar_zip[[#This Row],[graaddagen]],"")</f>
        <v>0</v>
      </c>
      <c r="O1036" s="101">
        <f>IF(ISNUMBER(jaar_zip[[#This Row],[etmaaltemperatuur]]),IF(jaar_zip[[#This Row],[etmaaltemperatuur]]&gt;stookgrens,jaar_zip[[#This Row],[etmaaltemperatuur]]-stookgrens,0),"")</f>
        <v>0.89999999999999858</v>
      </c>
    </row>
    <row r="1037" spans="1:15" x14ac:dyDescent="0.25">
      <c r="A1037">
        <v>242</v>
      </c>
      <c r="B1037">
        <v>20240801</v>
      </c>
      <c r="C1037">
        <v>6.1</v>
      </c>
      <c r="D1037">
        <v>17.600000000000001</v>
      </c>
      <c r="G1037">
        <v>1014.1</v>
      </c>
      <c r="H1037">
        <v>77</v>
      </c>
      <c r="I1037" s="101" t="s">
        <v>15</v>
      </c>
      <c r="J1037" s="1">
        <f>DATEVALUE(RIGHT(jaar_zip[[#This Row],[YYYYMMDD]],2)&amp;"-"&amp;MID(jaar_zip[[#This Row],[YYYYMMDD]],5,2)&amp;"-"&amp;LEFT(jaar_zip[[#This Row],[YYYYMMDD]],4))</f>
        <v>45505</v>
      </c>
      <c r="K1037" s="101" t="str">
        <f>IF(AND(VALUE(MONTH(jaar_zip[[#This Row],[Datum]]))=1,VALUE(WEEKNUM(jaar_zip[[#This Row],[Datum]],21))&gt;51),RIGHT(YEAR(jaar_zip[[#This Row],[Datum]])-1,2),RIGHT(YEAR(jaar_zip[[#This Row],[Datum]]),2))&amp;"-"&amp; TEXT(WEEKNUM(jaar_zip[[#This Row],[Datum]],21),"00")</f>
        <v>24-31</v>
      </c>
      <c r="L1037" s="101">
        <f>MONTH(jaar_zip[[#This Row],[Datum]])</f>
        <v>8</v>
      </c>
      <c r="M1037" s="101">
        <f>IF(ISNUMBER(jaar_zip[[#This Row],[etmaaltemperatuur]]),IF(jaar_zip[[#This Row],[etmaaltemperatuur]]&lt;stookgrens,stookgrens-jaar_zip[[#This Row],[etmaaltemperatuur]],0),"")</f>
        <v>0.39999999999999858</v>
      </c>
      <c r="N1037" s="101">
        <f>IF(ISNUMBER(jaar_zip[[#This Row],[graaddagen]]),IF(OR(MONTH(jaar_zip[[#This Row],[Datum]])=1,MONTH(jaar_zip[[#This Row],[Datum]])=2,MONTH(jaar_zip[[#This Row],[Datum]])=11,MONTH(jaar_zip[[#This Row],[Datum]])=12),1.1,IF(OR(MONTH(jaar_zip[[#This Row],[Datum]])=3,MONTH(jaar_zip[[#This Row],[Datum]])=10),1,0.8))*jaar_zip[[#This Row],[graaddagen]],"")</f>
        <v>0.3199999999999989</v>
      </c>
      <c r="O1037" s="101">
        <f>IF(ISNUMBER(jaar_zip[[#This Row],[etmaaltemperatuur]]),IF(jaar_zip[[#This Row],[etmaaltemperatuur]]&gt;stookgrens,jaar_zip[[#This Row],[etmaaltemperatuur]]-stookgrens,0),"")</f>
        <v>0</v>
      </c>
    </row>
    <row r="1038" spans="1:15" x14ac:dyDescent="0.25">
      <c r="A1038">
        <v>242</v>
      </c>
      <c r="B1038">
        <v>20240802</v>
      </c>
      <c r="C1038">
        <v>2.8</v>
      </c>
      <c r="D1038">
        <v>18.899999999999999</v>
      </c>
      <c r="G1038">
        <v>1012.7</v>
      </c>
      <c r="H1038">
        <v>74</v>
      </c>
      <c r="I1038" s="101" t="s">
        <v>15</v>
      </c>
      <c r="J1038" s="1">
        <f>DATEVALUE(RIGHT(jaar_zip[[#This Row],[YYYYMMDD]],2)&amp;"-"&amp;MID(jaar_zip[[#This Row],[YYYYMMDD]],5,2)&amp;"-"&amp;LEFT(jaar_zip[[#This Row],[YYYYMMDD]],4))</f>
        <v>45506</v>
      </c>
      <c r="K1038" s="101" t="str">
        <f>IF(AND(VALUE(MONTH(jaar_zip[[#This Row],[Datum]]))=1,VALUE(WEEKNUM(jaar_zip[[#This Row],[Datum]],21))&gt;51),RIGHT(YEAR(jaar_zip[[#This Row],[Datum]])-1,2),RIGHT(YEAR(jaar_zip[[#This Row],[Datum]]),2))&amp;"-"&amp; TEXT(WEEKNUM(jaar_zip[[#This Row],[Datum]],21),"00")</f>
        <v>24-31</v>
      </c>
      <c r="L1038" s="101">
        <f>MONTH(jaar_zip[[#This Row],[Datum]])</f>
        <v>8</v>
      </c>
      <c r="M1038" s="101">
        <f>IF(ISNUMBER(jaar_zip[[#This Row],[etmaaltemperatuur]]),IF(jaar_zip[[#This Row],[etmaaltemperatuur]]&lt;stookgrens,stookgrens-jaar_zip[[#This Row],[etmaaltemperatuur]],0),"")</f>
        <v>0</v>
      </c>
      <c r="N1038" s="101">
        <f>IF(ISNUMBER(jaar_zip[[#This Row],[graaddagen]]),IF(OR(MONTH(jaar_zip[[#This Row],[Datum]])=1,MONTH(jaar_zip[[#This Row],[Datum]])=2,MONTH(jaar_zip[[#This Row],[Datum]])=11,MONTH(jaar_zip[[#This Row],[Datum]])=12),1.1,IF(OR(MONTH(jaar_zip[[#This Row],[Datum]])=3,MONTH(jaar_zip[[#This Row],[Datum]])=10),1,0.8))*jaar_zip[[#This Row],[graaddagen]],"")</f>
        <v>0</v>
      </c>
      <c r="O1038" s="101">
        <f>IF(ISNUMBER(jaar_zip[[#This Row],[etmaaltemperatuur]]),IF(jaar_zip[[#This Row],[etmaaltemperatuur]]&gt;stookgrens,jaar_zip[[#This Row],[etmaaltemperatuur]]-stookgrens,0),"")</f>
        <v>0.89999999999999858</v>
      </c>
    </row>
    <row r="1039" spans="1:15" x14ac:dyDescent="0.25">
      <c r="A1039">
        <v>242</v>
      </c>
      <c r="B1039">
        <v>20240803</v>
      </c>
      <c r="C1039">
        <v>6.5</v>
      </c>
      <c r="D1039">
        <v>19.399999999999999</v>
      </c>
      <c r="G1039">
        <v>1010.2</v>
      </c>
      <c r="H1039">
        <v>85</v>
      </c>
      <c r="I1039" s="101" t="s">
        <v>15</v>
      </c>
      <c r="J1039" s="1">
        <f>DATEVALUE(RIGHT(jaar_zip[[#This Row],[YYYYMMDD]],2)&amp;"-"&amp;MID(jaar_zip[[#This Row],[YYYYMMDD]],5,2)&amp;"-"&amp;LEFT(jaar_zip[[#This Row],[YYYYMMDD]],4))</f>
        <v>45507</v>
      </c>
      <c r="K1039" s="101" t="str">
        <f>IF(AND(VALUE(MONTH(jaar_zip[[#This Row],[Datum]]))=1,VALUE(WEEKNUM(jaar_zip[[#This Row],[Datum]],21))&gt;51),RIGHT(YEAR(jaar_zip[[#This Row],[Datum]])-1,2),RIGHT(YEAR(jaar_zip[[#This Row],[Datum]]),2))&amp;"-"&amp; TEXT(WEEKNUM(jaar_zip[[#This Row],[Datum]],21),"00")</f>
        <v>24-31</v>
      </c>
      <c r="L1039" s="101">
        <f>MONTH(jaar_zip[[#This Row],[Datum]])</f>
        <v>8</v>
      </c>
      <c r="M1039" s="101">
        <f>IF(ISNUMBER(jaar_zip[[#This Row],[etmaaltemperatuur]]),IF(jaar_zip[[#This Row],[etmaaltemperatuur]]&lt;stookgrens,stookgrens-jaar_zip[[#This Row],[etmaaltemperatuur]],0),"")</f>
        <v>0</v>
      </c>
      <c r="N1039" s="101">
        <f>IF(ISNUMBER(jaar_zip[[#This Row],[graaddagen]]),IF(OR(MONTH(jaar_zip[[#This Row],[Datum]])=1,MONTH(jaar_zip[[#This Row],[Datum]])=2,MONTH(jaar_zip[[#This Row],[Datum]])=11,MONTH(jaar_zip[[#This Row],[Datum]])=12),1.1,IF(OR(MONTH(jaar_zip[[#This Row],[Datum]])=3,MONTH(jaar_zip[[#This Row],[Datum]])=10),1,0.8))*jaar_zip[[#This Row],[graaddagen]],"")</f>
        <v>0</v>
      </c>
      <c r="O1039" s="101">
        <f>IF(ISNUMBER(jaar_zip[[#This Row],[etmaaltemperatuur]]),IF(jaar_zip[[#This Row],[etmaaltemperatuur]]&gt;stookgrens,jaar_zip[[#This Row],[etmaaltemperatuur]]-stookgrens,0),"")</f>
        <v>1.3999999999999986</v>
      </c>
    </row>
    <row r="1040" spans="1:15" x14ac:dyDescent="0.25">
      <c r="A1040">
        <v>242</v>
      </c>
      <c r="B1040">
        <v>20240804</v>
      </c>
      <c r="C1040">
        <v>5.6</v>
      </c>
      <c r="D1040">
        <v>18.100000000000001</v>
      </c>
      <c r="G1040">
        <v>1014.3</v>
      </c>
      <c r="H1040">
        <v>68</v>
      </c>
      <c r="I1040" s="101" t="s">
        <v>15</v>
      </c>
      <c r="J1040" s="1">
        <f>DATEVALUE(RIGHT(jaar_zip[[#This Row],[YYYYMMDD]],2)&amp;"-"&amp;MID(jaar_zip[[#This Row],[YYYYMMDD]],5,2)&amp;"-"&amp;LEFT(jaar_zip[[#This Row],[YYYYMMDD]],4))</f>
        <v>45508</v>
      </c>
      <c r="K1040" s="101" t="str">
        <f>IF(AND(VALUE(MONTH(jaar_zip[[#This Row],[Datum]]))=1,VALUE(WEEKNUM(jaar_zip[[#This Row],[Datum]],21))&gt;51),RIGHT(YEAR(jaar_zip[[#This Row],[Datum]])-1,2),RIGHT(YEAR(jaar_zip[[#This Row],[Datum]]),2))&amp;"-"&amp; TEXT(WEEKNUM(jaar_zip[[#This Row],[Datum]],21),"00")</f>
        <v>24-31</v>
      </c>
      <c r="L1040" s="101">
        <f>MONTH(jaar_zip[[#This Row],[Datum]])</f>
        <v>8</v>
      </c>
      <c r="M1040" s="101">
        <f>IF(ISNUMBER(jaar_zip[[#This Row],[etmaaltemperatuur]]),IF(jaar_zip[[#This Row],[etmaaltemperatuur]]&lt;stookgrens,stookgrens-jaar_zip[[#This Row],[etmaaltemperatuur]],0),"")</f>
        <v>0</v>
      </c>
      <c r="N1040" s="101">
        <f>IF(ISNUMBER(jaar_zip[[#This Row],[graaddagen]]),IF(OR(MONTH(jaar_zip[[#This Row],[Datum]])=1,MONTH(jaar_zip[[#This Row],[Datum]])=2,MONTH(jaar_zip[[#This Row],[Datum]])=11,MONTH(jaar_zip[[#This Row],[Datum]])=12),1.1,IF(OR(MONTH(jaar_zip[[#This Row],[Datum]])=3,MONTH(jaar_zip[[#This Row],[Datum]])=10),1,0.8))*jaar_zip[[#This Row],[graaddagen]],"")</f>
        <v>0</v>
      </c>
      <c r="O1040" s="101">
        <f>IF(ISNUMBER(jaar_zip[[#This Row],[etmaaltemperatuur]]),IF(jaar_zip[[#This Row],[etmaaltemperatuur]]&gt;stookgrens,jaar_zip[[#This Row],[etmaaltemperatuur]]-stookgrens,0),"")</f>
        <v>0.10000000000000142</v>
      </c>
    </row>
    <row r="1041" spans="1:15" x14ac:dyDescent="0.25">
      <c r="A1041">
        <v>242</v>
      </c>
      <c r="B1041">
        <v>20240805</v>
      </c>
      <c r="C1041">
        <v>4.8</v>
      </c>
      <c r="D1041">
        <v>18.8</v>
      </c>
      <c r="G1041">
        <v>1013.5</v>
      </c>
      <c r="H1041">
        <v>75</v>
      </c>
      <c r="I1041" s="101" t="s">
        <v>15</v>
      </c>
      <c r="J1041" s="1">
        <f>DATEVALUE(RIGHT(jaar_zip[[#This Row],[YYYYMMDD]],2)&amp;"-"&amp;MID(jaar_zip[[#This Row],[YYYYMMDD]],5,2)&amp;"-"&amp;LEFT(jaar_zip[[#This Row],[YYYYMMDD]],4))</f>
        <v>45509</v>
      </c>
      <c r="K1041" s="101" t="str">
        <f>IF(AND(VALUE(MONTH(jaar_zip[[#This Row],[Datum]]))=1,VALUE(WEEKNUM(jaar_zip[[#This Row],[Datum]],21))&gt;51),RIGHT(YEAR(jaar_zip[[#This Row],[Datum]])-1,2),RIGHT(YEAR(jaar_zip[[#This Row],[Datum]]),2))&amp;"-"&amp; TEXT(WEEKNUM(jaar_zip[[#This Row],[Datum]],21),"00")</f>
        <v>24-32</v>
      </c>
      <c r="L1041" s="101">
        <f>MONTH(jaar_zip[[#This Row],[Datum]])</f>
        <v>8</v>
      </c>
      <c r="M1041" s="101">
        <f>IF(ISNUMBER(jaar_zip[[#This Row],[etmaaltemperatuur]]),IF(jaar_zip[[#This Row],[etmaaltemperatuur]]&lt;stookgrens,stookgrens-jaar_zip[[#This Row],[etmaaltemperatuur]],0),"")</f>
        <v>0</v>
      </c>
      <c r="N1041" s="101">
        <f>IF(ISNUMBER(jaar_zip[[#This Row],[graaddagen]]),IF(OR(MONTH(jaar_zip[[#This Row],[Datum]])=1,MONTH(jaar_zip[[#This Row],[Datum]])=2,MONTH(jaar_zip[[#This Row],[Datum]])=11,MONTH(jaar_zip[[#This Row],[Datum]])=12),1.1,IF(OR(MONTH(jaar_zip[[#This Row],[Datum]])=3,MONTH(jaar_zip[[#This Row],[Datum]])=10),1,0.8))*jaar_zip[[#This Row],[graaddagen]],"")</f>
        <v>0</v>
      </c>
      <c r="O1041" s="101">
        <f>IF(ISNUMBER(jaar_zip[[#This Row],[etmaaltemperatuur]]),IF(jaar_zip[[#This Row],[etmaaltemperatuur]]&gt;stookgrens,jaar_zip[[#This Row],[etmaaltemperatuur]]-stookgrens,0),"")</f>
        <v>0.80000000000000071</v>
      </c>
    </row>
    <row r="1042" spans="1:15" x14ac:dyDescent="0.25">
      <c r="A1042">
        <v>242</v>
      </c>
      <c r="B1042">
        <v>20240806</v>
      </c>
      <c r="C1042">
        <v>4.5</v>
      </c>
      <c r="D1042">
        <v>21.1</v>
      </c>
      <c r="G1042">
        <v>1010.1</v>
      </c>
      <c r="H1042">
        <v>78</v>
      </c>
      <c r="I1042" s="101" t="s">
        <v>15</v>
      </c>
      <c r="J1042" s="1">
        <f>DATEVALUE(RIGHT(jaar_zip[[#This Row],[YYYYMMDD]],2)&amp;"-"&amp;MID(jaar_zip[[#This Row],[YYYYMMDD]],5,2)&amp;"-"&amp;LEFT(jaar_zip[[#This Row],[YYYYMMDD]],4))</f>
        <v>45510</v>
      </c>
      <c r="K1042" s="101" t="str">
        <f>IF(AND(VALUE(MONTH(jaar_zip[[#This Row],[Datum]]))=1,VALUE(WEEKNUM(jaar_zip[[#This Row],[Datum]],21))&gt;51),RIGHT(YEAR(jaar_zip[[#This Row],[Datum]])-1,2),RIGHT(YEAR(jaar_zip[[#This Row],[Datum]]),2))&amp;"-"&amp; TEXT(WEEKNUM(jaar_zip[[#This Row],[Datum]],21),"00")</f>
        <v>24-32</v>
      </c>
      <c r="L1042" s="101">
        <f>MONTH(jaar_zip[[#This Row],[Datum]])</f>
        <v>8</v>
      </c>
      <c r="M1042" s="101">
        <f>IF(ISNUMBER(jaar_zip[[#This Row],[etmaaltemperatuur]]),IF(jaar_zip[[#This Row],[etmaaltemperatuur]]&lt;stookgrens,stookgrens-jaar_zip[[#This Row],[etmaaltemperatuur]],0),"")</f>
        <v>0</v>
      </c>
      <c r="N1042" s="101">
        <f>IF(ISNUMBER(jaar_zip[[#This Row],[graaddagen]]),IF(OR(MONTH(jaar_zip[[#This Row],[Datum]])=1,MONTH(jaar_zip[[#This Row],[Datum]])=2,MONTH(jaar_zip[[#This Row],[Datum]])=11,MONTH(jaar_zip[[#This Row],[Datum]])=12),1.1,IF(OR(MONTH(jaar_zip[[#This Row],[Datum]])=3,MONTH(jaar_zip[[#This Row],[Datum]])=10),1,0.8))*jaar_zip[[#This Row],[graaddagen]],"")</f>
        <v>0</v>
      </c>
      <c r="O1042" s="101">
        <f>IF(ISNUMBER(jaar_zip[[#This Row],[etmaaltemperatuur]]),IF(jaar_zip[[#This Row],[etmaaltemperatuur]]&gt;stookgrens,jaar_zip[[#This Row],[etmaaltemperatuur]]-stookgrens,0),"")</f>
        <v>3.1000000000000014</v>
      </c>
    </row>
    <row r="1043" spans="1:15" x14ac:dyDescent="0.25">
      <c r="A1043">
        <v>242</v>
      </c>
      <c r="B1043">
        <v>20240807</v>
      </c>
      <c r="C1043">
        <v>6.8</v>
      </c>
      <c r="D1043">
        <v>19.3</v>
      </c>
      <c r="G1043">
        <v>1011.4</v>
      </c>
      <c r="H1043">
        <v>74</v>
      </c>
      <c r="I1043" s="101" t="s">
        <v>15</v>
      </c>
      <c r="J1043" s="1">
        <f>DATEVALUE(RIGHT(jaar_zip[[#This Row],[YYYYMMDD]],2)&amp;"-"&amp;MID(jaar_zip[[#This Row],[YYYYMMDD]],5,2)&amp;"-"&amp;LEFT(jaar_zip[[#This Row],[YYYYMMDD]],4))</f>
        <v>45511</v>
      </c>
      <c r="K1043" s="101" t="str">
        <f>IF(AND(VALUE(MONTH(jaar_zip[[#This Row],[Datum]]))=1,VALUE(WEEKNUM(jaar_zip[[#This Row],[Datum]],21))&gt;51),RIGHT(YEAR(jaar_zip[[#This Row],[Datum]])-1,2),RIGHT(YEAR(jaar_zip[[#This Row],[Datum]]),2))&amp;"-"&amp; TEXT(WEEKNUM(jaar_zip[[#This Row],[Datum]],21),"00")</f>
        <v>24-32</v>
      </c>
      <c r="L1043" s="101">
        <f>MONTH(jaar_zip[[#This Row],[Datum]])</f>
        <v>8</v>
      </c>
      <c r="M1043" s="101">
        <f>IF(ISNUMBER(jaar_zip[[#This Row],[etmaaltemperatuur]]),IF(jaar_zip[[#This Row],[etmaaltemperatuur]]&lt;stookgrens,stookgrens-jaar_zip[[#This Row],[etmaaltemperatuur]],0),"")</f>
        <v>0</v>
      </c>
      <c r="N1043" s="101">
        <f>IF(ISNUMBER(jaar_zip[[#This Row],[graaddagen]]),IF(OR(MONTH(jaar_zip[[#This Row],[Datum]])=1,MONTH(jaar_zip[[#This Row],[Datum]])=2,MONTH(jaar_zip[[#This Row],[Datum]])=11,MONTH(jaar_zip[[#This Row],[Datum]])=12),1.1,IF(OR(MONTH(jaar_zip[[#This Row],[Datum]])=3,MONTH(jaar_zip[[#This Row],[Datum]])=10),1,0.8))*jaar_zip[[#This Row],[graaddagen]],"")</f>
        <v>0</v>
      </c>
      <c r="O1043" s="101">
        <f>IF(ISNUMBER(jaar_zip[[#This Row],[etmaaltemperatuur]]),IF(jaar_zip[[#This Row],[etmaaltemperatuur]]&gt;stookgrens,jaar_zip[[#This Row],[etmaaltemperatuur]]-stookgrens,0),"")</f>
        <v>1.3000000000000007</v>
      </c>
    </row>
    <row r="1044" spans="1:15" x14ac:dyDescent="0.25">
      <c r="A1044">
        <v>242</v>
      </c>
      <c r="B1044">
        <v>20240808</v>
      </c>
      <c r="C1044">
        <v>7.4</v>
      </c>
      <c r="D1044">
        <v>19.600000000000001</v>
      </c>
      <c r="G1044">
        <v>1013.6</v>
      </c>
      <c r="H1044">
        <v>70</v>
      </c>
      <c r="I1044" s="101" t="s">
        <v>15</v>
      </c>
      <c r="J1044" s="1">
        <f>DATEVALUE(RIGHT(jaar_zip[[#This Row],[YYYYMMDD]],2)&amp;"-"&amp;MID(jaar_zip[[#This Row],[YYYYMMDD]],5,2)&amp;"-"&amp;LEFT(jaar_zip[[#This Row],[YYYYMMDD]],4))</f>
        <v>45512</v>
      </c>
      <c r="K1044" s="101" t="str">
        <f>IF(AND(VALUE(MONTH(jaar_zip[[#This Row],[Datum]]))=1,VALUE(WEEKNUM(jaar_zip[[#This Row],[Datum]],21))&gt;51),RIGHT(YEAR(jaar_zip[[#This Row],[Datum]])-1,2),RIGHT(YEAR(jaar_zip[[#This Row],[Datum]]),2))&amp;"-"&amp; TEXT(WEEKNUM(jaar_zip[[#This Row],[Datum]],21),"00")</f>
        <v>24-32</v>
      </c>
      <c r="L1044" s="101">
        <f>MONTH(jaar_zip[[#This Row],[Datum]])</f>
        <v>8</v>
      </c>
      <c r="M1044" s="101">
        <f>IF(ISNUMBER(jaar_zip[[#This Row],[etmaaltemperatuur]]),IF(jaar_zip[[#This Row],[etmaaltemperatuur]]&lt;stookgrens,stookgrens-jaar_zip[[#This Row],[etmaaltemperatuur]],0),"")</f>
        <v>0</v>
      </c>
      <c r="N1044" s="101">
        <f>IF(ISNUMBER(jaar_zip[[#This Row],[graaddagen]]),IF(OR(MONTH(jaar_zip[[#This Row],[Datum]])=1,MONTH(jaar_zip[[#This Row],[Datum]])=2,MONTH(jaar_zip[[#This Row],[Datum]])=11,MONTH(jaar_zip[[#This Row],[Datum]])=12),1.1,IF(OR(MONTH(jaar_zip[[#This Row],[Datum]])=3,MONTH(jaar_zip[[#This Row],[Datum]])=10),1,0.8))*jaar_zip[[#This Row],[graaddagen]],"")</f>
        <v>0</v>
      </c>
      <c r="O1044" s="101">
        <f>IF(ISNUMBER(jaar_zip[[#This Row],[etmaaltemperatuur]]),IF(jaar_zip[[#This Row],[etmaaltemperatuur]]&gt;stookgrens,jaar_zip[[#This Row],[etmaaltemperatuur]]-stookgrens,0),"")</f>
        <v>1.6000000000000014</v>
      </c>
    </row>
    <row r="1045" spans="1:15" x14ac:dyDescent="0.25">
      <c r="A1045">
        <v>242</v>
      </c>
      <c r="B1045">
        <v>20240809</v>
      </c>
      <c r="C1045">
        <v>10</v>
      </c>
      <c r="D1045">
        <v>19.3</v>
      </c>
      <c r="G1045">
        <v>1011.9</v>
      </c>
      <c r="H1045">
        <v>78</v>
      </c>
      <c r="I1045" s="101" t="s">
        <v>15</v>
      </c>
      <c r="J1045" s="1">
        <f>DATEVALUE(RIGHT(jaar_zip[[#This Row],[YYYYMMDD]],2)&amp;"-"&amp;MID(jaar_zip[[#This Row],[YYYYMMDD]],5,2)&amp;"-"&amp;LEFT(jaar_zip[[#This Row],[YYYYMMDD]],4))</f>
        <v>45513</v>
      </c>
      <c r="K1045" s="101" t="str">
        <f>IF(AND(VALUE(MONTH(jaar_zip[[#This Row],[Datum]]))=1,VALUE(WEEKNUM(jaar_zip[[#This Row],[Datum]],21))&gt;51),RIGHT(YEAR(jaar_zip[[#This Row],[Datum]])-1,2),RIGHT(YEAR(jaar_zip[[#This Row],[Datum]]),2))&amp;"-"&amp; TEXT(WEEKNUM(jaar_zip[[#This Row],[Datum]],21),"00")</f>
        <v>24-32</v>
      </c>
      <c r="L1045" s="101">
        <f>MONTH(jaar_zip[[#This Row],[Datum]])</f>
        <v>8</v>
      </c>
      <c r="M1045" s="101">
        <f>IF(ISNUMBER(jaar_zip[[#This Row],[etmaaltemperatuur]]),IF(jaar_zip[[#This Row],[etmaaltemperatuur]]&lt;stookgrens,stookgrens-jaar_zip[[#This Row],[etmaaltemperatuur]],0),"")</f>
        <v>0</v>
      </c>
      <c r="N1045" s="101">
        <f>IF(ISNUMBER(jaar_zip[[#This Row],[graaddagen]]),IF(OR(MONTH(jaar_zip[[#This Row],[Datum]])=1,MONTH(jaar_zip[[#This Row],[Datum]])=2,MONTH(jaar_zip[[#This Row],[Datum]])=11,MONTH(jaar_zip[[#This Row],[Datum]])=12),1.1,IF(OR(MONTH(jaar_zip[[#This Row],[Datum]])=3,MONTH(jaar_zip[[#This Row],[Datum]])=10),1,0.8))*jaar_zip[[#This Row],[graaddagen]],"")</f>
        <v>0</v>
      </c>
      <c r="O1045" s="101">
        <f>IF(ISNUMBER(jaar_zip[[#This Row],[etmaaltemperatuur]]),IF(jaar_zip[[#This Row],[etmaaltemperatuur]]&gt;stookgrens,jaar_zip[[#This Row],[etmaaltemperatuur]]-stookgrens,0),"")</f>
        <v>1.3000000000000007</v>
      </c>
    </row>
    <row r="1046" spans="1:15" x14ac:dyDescent="0.25">
      <c r="A1046">
        <v>242</v>
      </c>
      <c r="B1046">
        <v>20240810</v>
      </c>
      <c r="C1046">
        <v>6.9</v>
      </c>
      <c r="D1046">
        <v>19.100000000000001</v>
      </c>
      <c r="G1046">
        <v>1018.5</v>
      </c>
      <c r="H1046">
        <v>78</v>
      </c>
      <c r="I1046" s="101" t="s">
        <v>15</v>
      </c>
      <c r="J1046" s="1">
        <f>DATEVALUE(RIGHT(jaar_zip[[#This Row],[YYYYMMDD]],2)&amp;"-"&amp;MID(jaar_zip[[#This Row],[YYYYMMDD]],5,2)&amp;"-"&amp;LEFT(jaar_zip[[#This Row],[YYYYMMDD]],4))</f>
        <v>45514</v>
      </c>
      <c r="K1046" s="101" t="str">
        <f>IF(AND(VALUE(MONTH(jaar_zip[[#This Row],[Datum]]))=1,VALUE(WEEKNUM(jaar_zip[[#This Row],[Datum]],21))&gt;51),RIGHT(YEAR(jaar_zip[[#This Row],[Datum]])-1,2),RIGHT(YEAR(jaar_zip[[#This Row],[Datum]]),2))&amp;"-"&amp; TEXT(WEEKNUM(jaar_zip[[#This Row],[Datum]],21),"00")</f>
        <v>24-32</v>
      </c>
      <c r="L1046" s="101">
        <f>MONTH(jaar_zip[[#This Row],[Datum]])</f>
        <v>8</v>
      </c>
      <c r="M1046" s="101">
        <f>IF(ISNUMBER(jaar_zip[[#This Row],[etmaaltemperatuur]]),IF(jaar_zip[[#This Row],[etmaaltemperatuur]]&lt;stookgrens,stookgrens-jaar_zip[[#This Row],[etmaaltemperatuur]],0),"")</f>
        <v>0</v>
      </c>
      <c r="N1046" s="101">
        <f>IF(ISNUMBER(jaar_zip[[#This Row],[graaddagen]]),IF(OR(MONTH(jaar_zip[[#This Row],[Datum]])=1,MONTH(jaar_zip[[#This Row],[Datum]])=2,MONTH(jaar_zip[[#This Row],[Datum]])=11,MONTH(jaar_zip[[#This Row],[Datum]])=12),1.1,IF(OR(MONTH(jaar_zip[[#This Row],[Datum]])=3,MONTH(jaar_zip[[#This Row],[Datum]])=10),1,0.8))*jaar_zip[[#This Row],[graaddagen]],"")</f>
        <v>0</v>
      </c>
      <c r="O1046" s="101">
        <f>IF(ISNUMBER(jaar_zip[[#This Row],[etmaaltemperatuur]]),IF(jaar_zip[[#This Row],[etmaaltemperatuur]]&gt;stookgrens,jaar_zip[[#This Row],[etmaaltemperatuur]]-stookgrens,0),"")</f>
        <v>1.1000000000000014</v>
      </c>
    </row>
    <row r="1047" spans="1:15" x14ac:dyDescent="0.25">
      <c r="A1047">
        <v>242</v>
      </c>
      <c r="B1047">
        <v>20240811</v>
      </c>
      <c r="C1047">
        <v>4.3</v>
      </c>
      <c r="D1047">
        <v>19.8</v>
      </c>
      <c r="G1047">
        <v>1021.4</v>
      </c>
      <c r="H1047">
        <v>78</v>
      </c>
      <c r="I1047" s="101" t="s">
        <v>15</v>
      </c>
      <c r="J1047" s="1">
        <f>DATEVALUE(RIGHT(jaar_zip[[#This Row],[YYYYMMDD]],2)&amp;"-"&amp;MID(jaar_zip[[#This Row],[YYYYMMDD]],5,2)&amp;"-"&amp;LEFT(jaar_zip[[#This Row],[YYYYMMDD]],4))</f>
        <v>45515</v>
      </c>
      <c r="K1047" s="101" t="str">
        <f>IF(AND(VALUE(MONTH(jaar_zip[[#This Row],[Datum]]))=1,VALUE(WEEKNUM(jaar_zip[[#This Row],[Datum]],21))&gt;51),RIGHT(YEAR(jaar_zip[[#This Row],[Datum]])-1,2),RIGHT(YEAR(jaar_zip[[#This Row],[Datum]]),2))&amp;"-"&amp; TEXT(WEEKNUM(jaar_zip[[#This Row],[Datum]],21),"00")</f>
        <v>24-32</v>
      </c>
      <c r="L1047" s="101">
        <f>MONTH(jaar_zip[[#This Row],[Datum]])</f>
        <v>8</v>
      </c>
      <c r="M1047" s="101">
        <f>IF(ISNUMBER(jaar_zip[[#This Row],[etmaaltemperatuur]]),IF(jaar_zip[[#This Row],[etmaaltemperatuur]]&lt;stookgrens,stookgrens-jaar_zip[[#This Row],[etmaaltemperatuur]],0),"")</f>
        <v>0</v>
      </c>
      <c r="N1047" s="101">
        <f>IF(ISNUMBER(jaar_zip[[#This Row],[graaddagen]]),IF(OR(MONTH(jaar_zip[[#This Row],[Datum]])=1,MONTH(jaar_zip[[#This Row],[Datum]])=2,MONTH(jaar_zip[[#This Row],[Datum]])=11,MONTH(jaar_zip[[#This Row],[Datum]])=12),1.1,IF(OR(MONTH(jaar_zip[[#This Row],[Datum]])=3,MONTH(jaar_zip[[#This Row],[Datum]])=10),1,0.8))*jaar_zip[[#This Row],[graaddagen]],"")</f>
        <v>0</v>
      </c>
      <c r="O1047" s="101">
        <f>IF(ISNUMBER(jaar_zip[[#This Row],[etmaaltemperatuur]]),IF(jaar_zip[[#This Row],[etmaaltemperatuur]]&gt;stookgrens,jaar_zip[[#This Row],[etmaaltemperatuur]]-stookgrens,0),"")</f>
        <v>1.8000000000000007</v>
      </c>
    </row>
    <row r="1048" spans="1:15" x14ac:dyDescent="0.25">
      <c r="A1048">
        <v>242</v>
      </c>
      <c r="B1048">
        <v>20240812</v>
      </c>
      <c r="C1048">
        <v>7.3</v>
      </c>
      <c r="D1048">
        <v>22.3</v>
      </c>
      <c r="G1048">
        <v>1012</v>
      </c>
      <c r="H1048">
        <v>72</v>
      </c>
      <c r="I1048" s="101" t="s">
        <v>15</v>
      </c>
      <c r="J1048" s="1">
        <f>DATEVALUE(RIGHT(jaar_zip[[#This Row],[YYYYMMDD]],2)&amp;"-"&amp;MID(jaar_zip[[#This Row],[YYYYMMDD]],5,2)&amp;"-"&amp;LEFT(jaar_zip[[#This Row],[YYYYMMDD]],4))</f>
        <v>45516</v>
      </c>
      <c r="K1048" s="101" t="str">
        <f>IF(AND(VALUE(MONTH(jaar_zip[[#This Row],[Datum]]))=1,VALUE(WEEKNUM(jaar_zip[[#This Row],[Datum]],21))&gt;51),RIGHT(YEAR(jaar_zip[[#This Row],[Datum]])-1,2),RIGHT(YEAR(jaar_zip[[#This Row],[Datum]]),2))&amp;"-"&amp; TEXT(WEEKNUM(jaar_zip[[#This Row],[Datum]],21),"00")</f>
        <v>24-33</v>
      </c>
      <c r="L1048" s="101">
        <f>MONTH(jaar_zip[[#This Row],[Datum]])</f>
        <v>8</v>
      </c>
      <c r="M1048" s="101">
        <f>IF(ISNUMBER(jaar_zip[[#This Row],[etmaaltemperatuur]]),IF(jaar_zip[[#This Row],[etmaaltemperatuur]]&lt;stookgrens,stookgrens-jaar_zip[[#This Row],[etmaaltemperatuur]],0),"")</f>
        <v>0</v>
      </c>
      <c r="N1048" s="101">
        <f>IF(ISNUMBER(jaar_zip[[#This Row],[graaddagen]]),IF(OR(MONTH(jaar_zip[[#This Row],[Datum]])=1,MONTH(jaar_zip[[#This Row],[Datum]])=2,MONTH(jaar_zip[[#This Row],[Datum]])=11,MONTH(jaar_zip[[#This Row],[Datum]])=12),1.1,IF(OR(MONTH(jaar_zip[[#This Row],[Datum]])=3,MONTH(jaar_zip[[#This Row],[Datum]])=10),1,0.8))*jaar_zip[[#This Row],[graaddagen]],"")</f>
        <v>0</v>
      </c>
      <c r="O1048" s="101">
        <f>IF(ISNUMBER(jaar_zip[[#This Row],[etmaaltemperatuur]]),IF(jaar_zip[[#This Row],[etmaaltemperatuur]]&gt;stookgrens,jaar_zip[[#This Row],[etmaaltemperatuur]]-stookgrens,0),"")</f>
        <v>4.3000000000000007</v>
      </c>
    </row>
    <row r="1049" spans="1:15" x14ac:dyDescent="0.25">
      <c r="A1049">
        <v>242</v>
      </c>
      <c r="B1049">
        <v>20240813</v>
      </c>
      <c r="C1049">
        <v>4.5999999999999996</v>
      </c>
      <c r="D1049">
        <v>21.4</v>
      </c>
      <c r="G1049">
        <v>1008.8</v>
      </c>
      <c r="H1049">
        <v>87</v>
      </c>
      <c r="I1049" s="101" t="s">
        <v>15</v>
      </c>
      <c r="J1049" s="1">
        <f>DATEVALUE(RIGHT(jaar_zip[[#This Row],[YYYYMMDD]],2)&amp;"-"&amp;MID(jaar_zip[[#This Row],[YYYYMMDD]],5,2)&amp;"-"&amp;LEFT(jaar_zip[[#This Row],[YYYYMMDD]],4))</f>
        <v>45517</v>
      </c>
      <c r="K1049" s="101" t="str">
        <f>IF(AND(VALUE(MONTH(jaar_zip[[#This Row],[Datum]]))=1,VALUE(WEEKNUM(jaar_zip[[#This Row],[Datum]],21))&gt;51),RIGHT(YEAR(jaar_zip[[#This Row],[Datum]])-1,2),RIGHT(YEAR(jaar_zip[[#This Row],[Datum]]),2))&amp;"-"&amp; TEXT(WEEKNUM(jaar_zip[[#This Row],[Datum]],21),"00")</f>
        <v>24-33</v>
      </c>
      <c r="L1049" s="101">
        <f>MONTH(jaar_zip[[#This Row],[Datum]])</f>
        <v>8</v>
      </c>
      <c r="M1049" s="101">
        <f>IF(ISNUMBER(jaar_zip[[#This Row],[etmaaltemperatuur]]),IF(jaar_zip[[#This Row],[etmaaltemperatuur]]&lt;stookgrens,stookgrens-jaar_zip[[#This Row],[etmaaltemperatuur]],0),"")</f>
        <v>0</v>
      </c>
      <c r="N1049" s="101">
        <f>IF(ISNUMBER(jaar_zip[[#This Row],[graaddagen]]),IF(OR(MONTH(jaar_zip[[#This Row],[Datum]])=1,MONTH(jaar_zip[[#This Row],[Datum]])=2,MONTH(jaar_zip[[#This Row],[Datum]])=11,MONTH(jaar_zip[[#This Row],[Datum]])=12),1.1,IF(OR(MONTH(jaar_zip[[#This Row],[Datum]])=3,MONTH(jaar_zip[[#This Row],[Datum]])=10),1,0.8))*jaar_zip[[#This Row],[graaddagen]],"")</f>
        <v>0</v>
      </c>
      <c r="O1049" s="101">
        <f>IF(ISNUMBER(jaar_zip[[#This Row],[etmaaltemperatuur]]),IF(jaar_zip[[#This Row],[etmaaltemperatuur]]&gt;stookgrens,jaar_zip[[#This Row],[etmaaltemperatuur]]-stookgrens,0),"")</f>
        <v>3.3999999999999986</v>
      </c>
    </row>
    <row r="1050" spans="1:15" x14ac:dyDescent="0.25">
      <c r="A1050">
        <v>242</v>
      </c>
      <c r="B1050">
        <v>20240814</v>
      </c>
      <c r="C1050">
        <v>3</v>
      </c>
      <c r="D1050">
        <v>19.600000000000001</v>
      </c>
      <c r="G1050">
        <v>1012.2</v>
      </c>
      <c r="H1050">
        <v>91</v>
      </c>
      <c r="I1050" s="101" t="s">
        <v>15</v>
      </c>
      <c r="J1050" s="1">
        <f>DATEVALUE(RIGHT(jaar_zip[[#This Row],[YYYYMMDD]],2)&amp;"-"&amp;MID(jaar_zip[[#This Row],[YYYYMMDD]],5,2)&amp;"-"&amp;LEFT(jaar_zip[[#This Row],[YYYYMMDD]],4))</f>
        <v>45518</v>
      </c>
      <c r="K1050" s="101" t="str">
        <f>IF(AND(VALUE(MONTH(jaar_zip[[#This Row],[Datum]]))=1,VALUE(WEEKNUM(jaar_zip[[#This Row],[Datum]],21))&gt;51),RIGHT(YEAR(jaar_zip[[#This Row],[Datum]])-1,2),RIGHT(YEAR(jaar_zip[[#This Row],[Datum]]),2))&amp;"-"&amp; TEXT(WEEKNUM(jaar_zip[[#This Row],[Datum]],21),"00")</f>
        <v>24-33</v>
      </c>
      <c r="L1050" s="101">
        <f>MONTH(jaar_zip[[#This Row],[Datum]])</f>
        <v>8</v>
      </c>
      <c r="M1050" s="101">
        <f>IF(ISNUMBER(jaar_zip[[#This Row],[etmaaltemperatuur]]),IF(jaar_zip[[#This Row],[etmaaltemperatuur]]&lt;stookgrens,stookgrens-jaar_zip[[#This Row],[etmaaltemperatuur]],0),"")</f>
        <v>0</v>
      </c>
      <c r="N1050" s="101">
        <f>IF(ISNUMBER(jaar_zip[[#This Row],[graaddagen]]),IF(OR(MONTH(jaar_zip[[#This Row],[Datum]])=1,MONTH(jaar_zip[[#This Row],[Datum]])=2,MONTH(jaar_zip[[#This Row],[Datum]])=11,MONTH(jaar_zip[[#This Row],[Datum]])=12),1.1,IF(OR(MONTH(jaar_zip[[#This Row],[Datum]])=3,MONTH(jaar_zip[[#This Row],[Datum]])=10),1,0.8))*jaar_zip[[#This Row],[graaddagen]],"")</f>
        <v>0</v>
      </c>
      <c r="O1050" s="101">
        <f>IF(ISNUMBER(jaar_zip[[#This Row],[etmaaltemperatuur]]),IF(jaar_zip[[#This Row],[etmaaltemperatuur]]&gt;stookgrens,jaar_zip[[#This Row],[etmaaltemperatuur]]-stookgrens,0),"")</f>
        <v>1.6000000000000014</v>
      </c>
    </row>
    <row r="1051" spans="1:15" x14ac:dyDescent="0.25">
      <c r="A1051">
        <v>242</v>
      </c>
      <c r="B1051">
        <v>20240815</v>
      </c>
      <c r="C1051">
        <v>8.9</v>
      </c>
      <c r="D1051">
        <v>19.7</v>
      </c>
      <c r="G1051">
        <v>1013.7</v>
      </c>
      <c r="H1051">
        <v>81</v>
      </c>
      <c r="I1051" s="101" t="s">
        <v>15</v>
      </c>
      <c r="J1051" s="1">
        <f>DATEVALUE(RIGHT(jaar_zip[[#This Row],[YYYYMMDD]],2)&amp;"-"&amp;MID(jaar_zip[[#This Row],[YYYYMMDD]],5,2)&amp;"-"&amp;LEFT(jaar_zip[[#This Row],[YYYYMMDD]],4))</f>
        <v>45519</v>
      </c>
      <c r="K1051" s="101" t="str">
        <f>IF(AND(VALUE(MONTH(jaar_zip[[#This Row],[Datum]]))=1,VALUE(WEEKNUM(jaar_zip[[#This Row],[Datum]],21))&gt;51),RIGHT(YEAR(jaar_zip[[#This Row],[Datum]])-1,2),RIGHT(YEAR(jaar_zip[[#This Row],[Datum]]),2))&amp;"-"&amp; TEXT(WEEKNUM(jaar_zip[[#This Row],[Datum]],21),"00")</f>
        <v>24-33</v>
      </c>
      <c r="L1051" s="101">
        <f>MONTH(jaar_zip[[#This Row],[Datum]])</f>
        <v>8</v>
      </c>
      <c r="M1051" s="101">
        <f>IF(ISNUMBER(jaar_zip[[#This Row],[etmaaltemperatuur]]),IF(jaar_zip[[#This Row],[etmaaltemperatuur]]&lt;stookgrens,stookgrens-jaar_zip[[#This Row],[etmaaltemperatuur]],0),"")</f>
        <v>0</v>
      </c>
      <c r="N1051" s="101">
        <f>IF(ISNUMBER(jaar_zip[[#This Row],[graaddagen]]),IF(OR(MONTH(jaar_zip[[#This Row],[Datum]])=1,MONTH(jaar_zip[[#This Row],[Datum]])=2,MONTH(jaar_zip[[#This Row],[Datum]])=11,MONTH(jaar_zip[[#This Row],[Datum]])=12),1.1,IF(OR(MONTH(jaar_zip[[#This Row],[Datum]])=3,MONTH(jaar_zip[[#This Row],[Datum]])=10),1,0.8))*jaar_zip[[#This Row],[graaddagen]],"")</f>
        <v>0</v>
      </c>
      <c r="O1051" s="101">
        <f>IF(ISNUMBER(jaar_zip[[#This Row],[etmaaltemperatuur]]),IF(jaar_zip[[#This Row],[etmaaltemperatuur]]&gt;stookgrens,jaar_zip[[#This Row],[etmaaltemperatuur]]-stookgrens,0),"")</f>
        <v>1.6999999999999993</v>
      </c>
    </row>
    <row r="1052" spans="1:15" x14ac:dyDescent="0.25">
      <c r="A1052">
        <v>242</v>
      </c>
      <c r="B1052">
        <v>20240816</v>
      </c>
      <c r="C1052">
        <v>4.8</v>
      </c>
      <c r="D1052">
        <v>18.2</v>
      </c>
      <c r="G1052">
        <v>1013.8</v>
      </c>
      <c r="H1052">
        <v>80</v>
      </c>
      <c r="I1052" s="101" t="s">
        <v>15</v>
      </c>
      <c r="J1052" s="1">
        <f>DATEVALUE(RIGHT(jaar_zip[[#This Row],[YYYYMMDD]],2)&amp;"-"&amp;MID(jaar_zip[[#This Row],[YYYYMMDD]],5,2)&amp;"-"&amp;LEFT(jaar_zip[[#This Row],[YYYYMMDD]],4))</f>
        <v>45520</v>
      </c>
      <c r="K1052" s="101" t="str">
        <f>IF(AND(VALUE(MONTH(jaar_zip[[#This Row],[Datum]]))=1,VALUE(WEEKNUM(jaar_zip[[#This Row],[Datum]],21))&gt;51),RIGHT(YEAR(jaar_zip[[#This Row],[Datum]])-1,2),RIGHT(YEAR(jaar_zip[[#This Row],[Datum]]),2))&amp;"-"&amp; TEXT(WEEKNUM(jaar_zip[[#This Row],[Datum]],21),"00")</f>
        <v>24-33</v>
      </c>
      <c r="L1052" s="101">
        <f>MONTH(jaar_zip[[#This Row],[Datum]])</f>
        <v>8</v>
      </c>
      <c r="M1052" s="101">
        <f>IF(ISNUMBER(jaar_zip[[#This Row],[etmaaltemperatuur]]),IF(jaar_zip[[#This Row],[etmaaltemperatuur]]&lt;stookgrens,stookgrens-jaar_zip[[#This Row],[etmaaltemperatuur]],0),"")</f>
        <v>0</v>
      </c>
      <c r="N1052" s="101">
        <f>IF(ISNUMBER(jaar_zip[[#This Row],[graaddagen]]),IF(OR(MONTH(jaar_zip[[#This Row],[Datum]])=1,MONTH(jaar_zip[[#This Row],[Datum]])=2,MONTH(jaar_zip[[#This Row],[Datum]])=11,MONTH(jaar_zip[[#This Row],[Datum]])=12),1.1,IF(OR(MONTH(jaar_zip[[#This Row],[Datum]])=3,MONTH(jaar_zip[[#This Row],[Datum]])=10),1,0.8))*jaar_zip[[#This Row],[graaddagen]],"")</f>
        <v>0</v>
      </c>
      <c r="O1052" s="101">
        <f>IF(ISNUMBER(jaar_zip[[#This Row],[etmaaltemperatuur]]),IF(jaar_zip[[#This Row],[etmaaltemperatuur]]&gt;stookgrens,jaar_zip[[#This Row],[etmaaltemperatuur]]-stookgrens,0),"")</f>
        <v>0.19999999999999929</v>
      </c>
    </row>
    <row r="1053" spans="1:15" x14ac:dyDescent="0.25">
      <c r="A1053">
        <v>242</v>
      </c>
      <c r="B1053">
        <v>20240817</v>
      </c>
      <c r="C1053">
        <v>2.9</v>
      </c>
      <c r="D1053">
        <v>17.899999999999999</v>
      </c>
      <c r="G1053">
        <v>1013.3</v>
      </c>
      <c r="H1053">
        <v>71</v>
      </c>
      <c r="I1053" s="101" t="s">
        <v>15</v>
      </c>
      <c r="J1053" s="1">
        <f>DATEVALUE(RIGHT(jaar_zip[[#This Row],[YYYYMMDD]],2)&amp;"-"&amp;MID(jaar_zip[[#This Row],[YYYYMMDD]],5,2)&amp;"-"&amp;LEFT(jaar_zip[[#This Row],[YYYYMMDD]],4))</f>
        <v>45521</v>
      </c>
      <c r="K1053" s="101" t="str">
        <f>IF(AND(VALUE(MONTH(jaar_zip[[#This Row],[Datum]]))=1,VALUE(WEEKNUM(jaar_zip[[#This Row],[Datum]],21))&gt;51),RIGHT(YEAR(jaar_zip[[#This Row],[Datum]])-1,2),RIGHT(YEAR(jaar_zip[[#This Row],[Datum]]),2))&amp;"-"&amp; TEXT(WEEKNUM(jaar_zip[[#This Row],[Datum]],21),"00")</f>
        <v>24-33</v>
      </c>
      <c r="L1053" s="101">
        <f>MONTH(jaar_zip[[#This Row],[Datum]])</f>
        <v>8</v>
      </c>
      <c r="M1053" s="101">
        <f>IF(ISNUMBER(jaar_zip[[#This Row],[etmaaltemperatuur]]),IF(jaar_zip[[#This Row],[etmaaltemperatuur]]&lt;stookgrens,stookgrens-jaar_zip[[#This Row],[etmaaltemperatuur]],0),"")</f>
        <v>0.10000000000000142</v>
      </c>
      <c r="N1053" s="101">
        <f>IF(ISNUMBER(jaar_zip[[#This Row],[graaddagen]]),IF(OR(MONTH(jaar_zip[[#This Row],[Datum]])=1,MONTH(jaar_zip[[#This Row],[Datum]])=2,MONTH(jaar_zip[[#This Row],[Datum]])=11,MONTH(jaar_zip[[#This Row],[Datum]])=12),1.1,IF(OR(MONTH(jaar_zip[[#This Row],[Datum]])=3,MONTH(jaar_zip[[#This Row],[Datum]])=10),1,0.8))*jaar_zip[[#This Row],[graaddagen]],"")</f>
        <v>8.000000000000114E-2</v>
      </c>
      <c r="O1053" s="101">
        <f>IF(ISNUMBER(jaar_zip[[#This Row],[etmaaltemperatuur]]),IF(jaar_zip[[#This Row],[etmaaltemperatuur]]&gt;stookgrens,jaar_zip[[#This Row],[etmaaltemperatuur]]-stookgrens,0),"")</f>
        <v>0</v>
      </c>
    </row>
    <row r="1054" spans="1:15" x14ac:dyDescent="0.25">
      <c r="A1054">
        <v>242</v>
      </c>
      <c r="B1054">
        <v>20240818</v>
      </c>
      <c r="C1054">
        <v>4.4000000000000004</v>
      </c>
      <c r="D1054">
        <v>18.2</v>
      </c>
      <c r="G1054">
        <v>1013.2</v>
      </c>
      <c r="H1054">
        <v>65</v>
      </c>
      <c r="I1054" s="101" t="s">
        <v>15</v>
      </c>
      <c r="J1054" s="1">
        <f>DATEVALUE(RIGHT(jaar_zip[[#This Row],[YYYYMMDD]],2)&amp;"-"&amp;MID(jaar_zip[[#This Row],[YYYYMMDD]],5,2)&amp;"-"&amp;LEFT(jaar_zip[[#This Row],[YYYYMMDD]],4))</f>
        <v>45522</v>
      </c>
      <c r="K1054" s="101" t="str">
        <f>IF(AND(VALUE(MONTH(jaar_zip[[#This Row],[Datum]]))=1,VALUE(WEEKNUM(jaar_zip[[#This Row],[Datum]],21))&gt;51),RIGHT(YEAR(jaar_zip[[#This Row],[Datum]])-1,2),RIGHT(YEAR(jaar_zip[[#This Row],[Datum]]),2))&amp;"-"&amp; TEXT(WEEKNUM(jaar_zip[[#This Row],[Datum]],21),"00")</f>
        <v>24-33</v>
      </c>
      <c r="L1054" s="101">
        <f>MONTH(jaar_zip[[#This Row],[Datum]])</f>
        <v>8</v>
      </c>
      <c r="M1054" s="101">
        <f>IF(ISNUMBER(jaar_zip[[#This Row],[etmaaltemperatuur]]),IF(jaar_zip[[#This Row],[etmaaltemperatuur]]&lt;stookgrens,stookgrens-jaar_zip[[#This Row],[etmaaltemperatuur]],0),"")</f>
        <v>0</v>
      </c>
      <c r="N1054" s="101">
        <f>IF(ISNUMBER(jaar_zip[[#This Row],[graaddagen]]),IF(OR(MONTH(jaar_zip[[#This Row],[Datum]])=1,MONTH(jaar_zip[[#This Row],[Datum]])=2,MONTH(jaar_zip[[#This Row],[Datum]])=11,MONTH(jaar_zip[[#This Row],[Datum]])=12),1.1,IF(OR(MONTH(jaar_zip[[#This Row],[Datum]])=3,MONTH(jaar_zip[[#This Row],[Datum]])=10),1,0.8))*jaar_zip[[#This Row],[graaddagen]],"")</f>
        <v>0</v>
      </c>
      <c r="O1054" s="101">
        <f>IF(ISNUMBER(jaar_zip[[#This Row],[etmaaltemperatuur]]),IF(jaar_zip[[#This Row],[etmaaltemperatuur]]&gt;stookgrens,jaar_zip[[#This Row],[etmaaltemperatuur]]-stookgrens,0),"")</f>
        <v>0.19999999999999929</v>
      </c>
    </row>
    <row r="1055" spans="1:15" x14ac:dyDescent="0.25">
      <c r="A1055">
        <v>242</v>
      </c>
      <c r="B1055">
        <v>20240819</v>
      </c>
      <c r="C1055">
        <v>5.5</v>
      </c>
      <c r="D1055">
        <v>19.399999999999999</v>
      </c>
      <c r="G1055">
        <v>1016.1</v>
      </c>
      <c r="H1055">
        <v>67</v>
      </c>
      <c r="I1055" s="101" t="s">
        <v>15</v>
      </c>
      <c r="J1055" s="1">
        <f>DATEVALUE(RIGHT(jaar_zip[[#This Row],[YYYYMMDD]],2)&amp;"-"&amp;MID(jaar_zip[[#This Row],[YYYYMMDD]],5,2)&amp;"-"&amp;LEFT(jaar_zip[[#This Row],[YYYYMMDD]],4))</f>
        <v>45523</v>
      </c>
      <c r="K1055" s="101" t="str">
        <f>IF(AND(VALUE(MONTH(jaar_zip[[#This Row],[Datum]]))=1,VALUE(WEEKNUM(jaar_zip[[#This Row],[Datum]],21))&gt;51),RIGHT(YEAR(jaar_zip[[#This Row],[Datum]])-1,2),RIGHT(YEAR(jaar_zip[[#This Row],[Datum]]),2))&amp;"-"&amp; TEXT(WEEKNUM(jaar_zip[[#This Row],[Datum]],21),"00")</f>
        <v>24-34</v>
      </c>
      <c r="L1055" s="101">
        <f>MONTH(jaar_zip[[#This Row],[Datum]])</f>
        <v>8</v>
      </c>
      <c r="M1055" s="101">
        <f>IF(ISNUMBER(jaar_zip[[#This Row],[etmaaltemperatuur]]),IF(jaar_zip[[#This Row],[etmaaltemperatuur]]&lt;stookgrens,stookgrens-jaar_zip[[#This Row],[etmaaltemperatuur]],0),"")</f>
        <v>0</v>
      </c>
      <c r="N1055" s="101">
        <f>IF(ISNUMBER(jaar_zip[[#This Row],[graaddagen]]),IF(OR(MONTH(jaar_zip[[#This Row],[Datum]])=1,MONTH(jaar_zip[[#This Row],[Datum]])=2,MONTH(jaar_zip[[#This Row],[Datum]])=11,MONTH(jaar_zip[[#This Row],[Datum]])=12),1.1,IF(OR(MONTH(jaar_zip[[#This Row],[Datum]])=3,MONTH(jaar_zip[[#This Row],[Datum]])=10),1,0.8))*jaar_zip[[#This Row],[graaddagen]],"")</f>
        <v>0</v>
      </c>
      <c r="O1055" s="101">
        <f>IF(ISNUMBER(jaar_zip[[#This Row],[etmaaltemperatuur]]),IF(jaar_zip[[#This Row],[etmaaltemperatuur]]&gt;stookgrens,jaar_zip[[#This Row],[etmaaltemperatuur]]-stookgrens,0),"")</f>
        <v>1.3999999999999986</v>
      </c>
    </row>
    <row r="1056" spans="1:15" x14ac:dyDescent="0.25">
      <c r="A1056">
        <v>242</v>
      </c>
      <c r="B1056">
        <v>20240820</v>
      </c>
      <c r="C1056">
        <v>8</v>
      </c>
      <c r="D1056">
        <v>18.7</v>
      </c>
      <c r="G1056">
        <v>1009.2</v>
      </c>
      <c r="H1056">
        <v>80</v>
      </c>
      <c r="I1056" s="101" t="s">
        <v>15</v>
      </c>
      <c r="J1056" s="1">
        <f>DATEVALUE(RIGHT(jaar_zip[[#This Row],[YYYYMMDD]],2)&amp;"-"&amp;MID(jaar_zip[[#This Row],[YYYYMMDD]],5,2)&amp;"-"&amp;LEFT(jaar_zip[[#This Row],[YYYYMMDD]],4))</f>
        <v>45524</v>
      </c>
      <c r="K1056" s="101" t="str">
        <f>IF(AND(VALUE(MONTH(jaar_zip[[#This Row],[Datum]]))=1,VALUE(WEEKNUM(jaar_zip[[#This Row],[Datum]],21))&gt;51),RIGHT(YEAR(jaar_zip[[#This Row],[Datum]])-1,2),RIGHT(YEAR(jaar_zip[[#This Row],[Datum]]),2))&amp;"-"&amp; TEXT(WEEKNUM(jaar_zip[[#This Row],[Datum]],21),"00")</f>
        <v>24-34</v>
      </c>
      <c r="L1056" s="101">
        <f>MONTH(jaar_zip[[#This Row],[Datum]])</f>
        <v>8</v>
      </c>
      <c r="M1056" s="101">
        <f>IF(ISNUMBER(jaar_zip[[#This Row],[etmaaltemperatuur]]),IF(jaar_zip[[#This Row],[etmaaltemperatuur]]&lt;stookgrens,stookgrens-jaar_zip[[#This Row],[etmaaltemperatuur]],0),"")</f>
        <v>0</v>
      </c>
      <c r="N1056" s="101">
        <f>IF(ISNUMBER(jaar_zip[[#This Row],[graaddagen]]),IF(OR(MONTH(jaar_zip[[#This Row],[Datum]])=1,MONTH(jaar_zip[[#This Row],[Datum]])=2,MONTH(jaar_zip[[#This Row],[Datum]])=11,MONTH(jaar_zip[[#This Row],[Datum]])=12),1.1,IF(OR(MONTH(jaar_zip[[#This Row],[Datum]])=3,MONTH(jaar_zip[[#This Row],[Datum]])=10),1,0.8))*jaar_zip[[#This Row],[graaddagen]],"")</f>
        <v>0</v>
      </c>
      <c r="O1056" s="101">
        <f>IF(ISNUMBER(jaar_zip[[#This Row],[etmaaltemperatuur]]),IF(jaar_zip[[#This Row],[etmaaltemperatuur]]&gt;stookgrens,jaar_zip[[#This Row],[etmaaltemperatuur]]-stookgrens,0),"")</f>
        <v>0.69999999999999929</v>
      </c>
    </row>
    <row r="1057" spans="1:15" x14ac:dyDescent="0.25">
      <c r="A1057">
        <v>242</v>
      </c>
      <c r="B1057">
        <v>20240821</v>
      </c>
      <c r="C1057">
        <v>11.1</v>
      </c>
      <c r="D1057">
        <v>17.2</v>
      </c>
      <c r="G1057">
        <v>1013.4</v>
      </c>
      <c r="H1057">
        <v>66</v>
      </c>
      <c r="I1057" s="101" t="s">
        <v>15</v>
      </c>
      <c r="J1057" s="1">
        <f>DATEVALUE(RIGHT(jaar_zip[[#This Row],[YYYYMMDD]],2)&amp;"-"&amp;MID(jaar_zip[[#This Row],[YYYYMMDD]],5,2)&amp;"-"&amp;LEFT(jaar_zip[[#This Row],[YYYYMMDD]],4))</f>
        <v>45525</v>
      </c>
      <c r="K1057" s="101" t="str">
        <f>IF(AND(VALUE(MONTH(jaar_zip[[#This Row],[Datum]]))=1,VALUE(WEEKNUM(jaar_zip[[#This Row],[Datum]],21))&gt;51),RIGHT(YEAR(jaar_zip[[#This Row],[Datum]])-1,2),RIGHT(YEAR(jaar_zip[[#This Row],[Datum]]),2))&amp;"-"&amp; TEXT(WEEKNUM(jaar_zip[[#This Row],[Datum]],21),"00")</f>
        <v>24-34</v>
      </c>
      <c r="L1057" s="101">
        <f>MONTH(jaar_zip[[#This Row],[Datum]])</f>
        <v>8</v>
      </c>
      <c r="M1057" s="101">
        <f>IF(ISNUMBER(jaar_zip[[#This Row],[etmaaltemperatuur]]),IF(jaar_zip[[#This Row],[etmaaltemperatuur]]&lt;stookgrens,stookgrens-jaar_zip[[#This Row],[etmaaltemperatuur]],0),"")</f>
        <v>0.80000000000000071</v>
      </c>
      <c r="N1057" s="101">
        <f>IF(ISNUMBER(jaar_zip[[#This Row],[graaddagen]]),IF(OR(MONTH(jaar_zip[[#This Row],[Datum]])=1,MONTH(jaar_zip[[#This Row],[Datum]])=2,MONTH(jaar_zip[[#This Row],[Datum]])=11,MONTH(jaar_zip[[#This Row],[Datum]])=12),1.1,IF(OR(MONTH(jaar_zip[[#This Row],[Datum]])=3,MONTH(jaar_zip[[#This Row],[Datum]])=10),1,0.8))*jaar_zip[[#This Row],[graaddagen]],"")</f>
        <v>0.64000000000000057</v>
      </c>
      <c r="O1057" s="101">
        <f>IF(ISNUMBER(jaar_zip[[#This Row],[etmaaltemperatuur]]),IF(jaar_zip[[#This Row],[etmaaltemperatuur]]&gt;stookgrens,jaar_zip[[#This Row],[etmaaltemperatuur]]-stookgrens,0),"")</f>
        <v>0</v>
      </c>
    </row>
    <row r="1058" spans="1:15" x14ac:dyDescent="0.25">
      <c r="A1058">
        <v>242</v>
      </c>
      <c r="B1058">
        <v>20240822</v>
      </c>
      <c r="C1058">
        <v>14.3</v>
      </c>
      <c r="D1058">
        <v>18.600000000000001</v>
      </c>
      <c r="G1058">
        <v>1006.2</v>
      </c>
      <c r="H1058">
        <v>78</v>
      </c>
      <c r="I1058" s="101" t="s">
        <v>15</v>
      </c>
      <c r="J1058" s="1">
        <f>DATEVALUE(RIGHT(jaar_zip[[#This Row],[YYYYMMDD]],2)&amp;"-"&amp;MID(jaar_zip[[#This Row],[YYYYMMDD]],5,2)&amp;"-"&amp;LEFT(jaar_zip[[#This Row],[YYYYMMDD]],4))</f>
        <v>45526</v>
      </c>
      <c r="K1058" s="101" t="str">
        <f>IF(AND(VALUE(MONTH(jaar_zip[[#This Row],[Datum]]))=1,VALUE(WEEKNUM(jaar_zip[[#This Row],[Datum]],21))&gt;51),RIGHT(YEAR(jaar_zip[[#This Row],[Datum]])-1,2),RIGHT(YEAR(jaar_zip[[#This Row],[Datum]]),2))&amp;"-"&amp; TEXT(WEEKNUM(jaar_zip[[#This Row],[Datum]],21),"00")</f>
        <v>24-34</v>
      </c>
      <c r="L1058" s="101">
        <f>MONTH(jaar_zip[[#This Row],[Datum]])</f>
        <v>8</v>
      </c>
      <c r="M1058" s="101">
        <f>IF(ISNUMBER(jaar_zip[[#This Row],[etmaaltemperatuur]]),IF(jaar_zip[[#This Row],[etmaaltemperatuur]]&lt;stookgrens,stookgrens-jaar_zip[[#This Row],[etmaaltemperatuur]],0),"")</f>
        <v>0</v>
      </c>
      <c r="N1058" s="101">
        <f>IF(ISNUMBER(jaar_zip[[#This Row],[graaddagen]]),IF(OR(MONTH(jaar_zip[[#This Row],[Datum]])=1,MONTH(jaar_zip[[#This Row],[Datum]])=2,MONTH(jaar_zip[[#This Row],[Datum]])=11,MONTH(jaar_zip[[#This Row],[Datum]])=12),1.1,IF(OR(MONTH(jaar_zip[[#This Row],[Datum]])=3,MONTH(jaar_zip[[#This Row],[Datum]])=10),1,0.8))*jaar_zip[[#This Row],[graaddagen]],"")</f>
        <v>0</v>
      </c>
      <c r="O1058" s="101">
        <f>IF(ISNUMBER(jaar_zip[[#This Row],[etmaaltemperatuur]]),IF(jaar_zip[[#This Row],[etmaaltemperatuur]]&gt;stookgrens,jaar_zip[[#This Row],[etmaaltemperatuur]]-stookgrens,0),"")</f>
        <v>0.60000000000000142</v>
      </c>
    </row>
    <row r="1059" spans="1:15" x14ac:dyDescent="0.25">
      <c r="A1059">
        <v>242</v>
      </c>
      <c r="B1059">
        <v>20240823</v>
      </c>
      <c r="C1059">
        <v>11.5</v>
      </c>
      <c r="D1059">
        <v>18.3</v>
      </c>
      <c r="G1059">
        <v>1003.6</v>
      </c>
      <c r="H1059">
        <v>79</v>
      </c>
      <c r="I1059" s="101" t="s">
        <v>15</v>
      </c>
      <c r="J1059" s="1">
        <f>DATEVALUE(RIGHT(jaar_zip[[#This Row],[YYYYMMDD]],2)&amp;"-"&amp;MID(jaar_zip[[#This Row],[YYYYMMDD]],5,2)&amp;"-"&amp;LEFT(jaar_zip[[#This Row],[YYYYMMDD]],4))</f>
        <v>45527</v>
      </c>
      <c r="K1059" s="101" t="str">
        <f>IF(AND(VALUE(MONTH(jaar_zip[[#This Row],[Datum]]))=1,VALUE(WEEKNUM(jaar_zip[[#This Row],[Datum]],21))&gt;51),RIGHT(YEAR(jaar_zip[[#This Row],[Datum]])-1,2),RIGHT(YEAR(jaar_zip[[#This Row],[Datum]]),2))&amp;"-"&amp; TEXT(WEEKNUM(jaar_zip[[#This Row],[Datum]],21),"00")</f>
        <v>24-34</v>
      </c>
      <c r="L1059" s="101">
        <f>MONTH(jaar_zip[[#This Row],[Datum]])</f>
        <v>8</v>
      </c>
      <c r="M1059" s="101">
        <f>IF(ISNUMBER(jaar_zip[[#This Row],[etmaaltemperatuur]]),IF(jaar_zip[[#This Row],[etmaaltemperatuur]]&lt;stookgrens,stookgrens-jaar_zip[[#This Row],[etmaaltemperatuur]],0),"")</f>
        <v>0</v>
      </c>
      <c r="N1059" s="101">
        <f>IF(ISNUMBER(jaar_zip[[#This Row],[graaddagen]]),IF(OR(MONTH(jaar_zip[[#This Row],[Datum]])=1,MONTH(jaar_zip[[#This Row],[Datum]])=2,MONTH(jaar_zip[[#This Row],[Datum]])=11,MONTH(jaar_zip[[#This Row],[Datum]])=12),1.1,IF(OR(MONTH(jaar_zip[[#This Row],[Datum]])=3,MONTH(jaar_zip[[#This Row],[Datum]])=10),1,0.8))*jaar_zip[[#This Row],[graaddagen]],"")</f>
        <v>0</v>
      </c>
      <c r="O1059" s="101">
        <f>IF(ISNUMBER(jaar_zip[[#This Row],[etmaaltemperatuur]]),IF(jaar_zip[[#This Row],[etmaaltemperatuur]]&gt;stookgrens,jaar_zip[[#This Row],[etmaaltemperatuur]]-stookgrens,0),"")</f>
        <v>0.30000000000000071</v>
      </c>
    </row>
    <row r="1060" spans="1:15" x14ac:dyDescent="0.25">
      <c r="A1060">
        <v>242</v>
      </c>
      <c r="B1060">
        <v>20240824</v>
      </c>
      <c r="C1060">
        <v>6.3</v>
      </c>
      <c r="D1060">
        <v>16.7</v>
      </c>
      <c r="G1060">
        <v>1004.9</v>
      </c>
      <c r="H1060">
        <v>89</v>
      </c>
      <c r="I1060" s="101" t="s">
        <v>15</v>
      </c>
      <c r="J1060" s="1">
        <f>DATEVALUE(RIGHT(jaar_zip[[#This Row],[YYYYMMDD]],2)&amp;"-"&amp;MID(jaar_zip[[#This Row],[YYYYMMDD]],5,2)&amp;"-"&amp;LEFT(jaar_zip[[#This Row],[YYYYMMDD]],4))</f>
        <v>45528</v>
      </c>
      <c r="K1060" s="101" t="str">
        <f>IF(AND(VALUE(MONTH(jaar_zip[[#This Row],[Datum]]))=1,VALUE(WEEKNUM(jaar_zip[[#This Row],[Datum]],21))&gt;51),RIGHT(YEAR(jaar_zip[[#This Row],[Datum]])-1,2),RIGHT(YEAR(jaar_zip[[#This Row],[Datum]]),2))&amp;"-"&amp; TEXT(WEEKNUM(jaar_zip[[#This Row],[Datum]],21),"00")</f>
        <v>24-34</v>
      </c>
      <c r="L1060" s="101">
        <f>MONTH(jaar_zip[[#This Row],[Datum]])</f>
        <v>8</v>
      </c>
      <c r="M1060" s="101">
        <f>IF(ISNUMBER(jaar_zip[[#This Row],[etmaaltemperatuur]]),IF(jaar_zip[[#This Row],[etmaaltemperatuur]]&lt;stookgrens,stookgrens-jaar_zip[[#This Row],[etmaaltemperatuur]],0),"")</f>
        <v>1.3000000000000007</v>
      </c>
      <c r="N1060" s="101">
        <f>IF(ISNUMBER(jaar_zip[[#This Row],[graaddagen]]),IF(OR(MONTH(jaar_zip[[#This Row],[Datum]])=1,MONTH(jaar_zip[[#This Row],[Datum]])=2,MONTH(jaar_zip[[#This Row],[Datum]])=11,MONTH(jaar_zip[[#This Row],[Datum]])=12),1.1,IF(OR(MONTH(jaar_zip[[#This Row],[Datum]])=3,MONTH(jaar_zip[[#This Row],[Datum]])=10),1,0.8))*jaar_zip[[#This Row],[graaddagen]],"")</f>
        <v>1.0400000000000007</v>
      </c>
      <c r="O1060" s="101">
        <f>IF(ISNUMBER(jaar_zip[[#This Row],[etmaaltemperatuur]]),IF(jaar_zip[[#This Row],[etmaaltemperatuur]]&gt;stookgrens,jaar_zip[[#This Row],[etmaaltemperatuur]]-stookgrens,0),"")</f>
        <v>0</v>
      </c>
    </row>
    <row r="1061" spans="1:15" x14ac:dyDescent="0.25">
      <c r="A1061">
        <v>242</v>
      </c>
      <c r="B1061">
        <v>20240825</v>
      </c>
      <c r="C1061">
        <v>11</v>
      </c>
      <c r="D1061">
        <v>17.3</v>
      </c>
      <c r="G1061">
        <v>1016.5</v>
      </c>
      <c r="H1061">
        <v>67</v>
      </c>
      <c r="I1061" s="101" t="s">
        <v>15</v>
      </c>
      <c r="J1061" s="1">
        <f>DATEVALUE(RIGHT(jaar_zip[[#This Row],[YYYYMMDD]],2)&amp;"-"&amp;MID(jaar_zip[[#This Row],[YYYYMMDD]],5,2)&amp;"-"&amp;LEFT(jaar_zip[[#This Row],[YYYYMMDD]],4))</f>
        <v>45529</v>
      </c>
      <c r="K1061" s="101" t="str">
        <f>IF(AND(VALUE(MONTH(jaar_zip[[#This Row],[Datum]]))=1,VALUE(WEEKNUM(jaar_zip[[#This Row],[Datum]],21))&gt;51),RIGHT(YEAR(jaar_zip[[#This Row],[Datum]])-1,2),RIGHT(YEAR(jaar_zip[[#This Row],[Datum]]),2))&amp;"-"&amp; TEXT(WEEKNUM(jaar_zip[[#This Row],[Datum]],21),"00")</f>
        <v>24-34</v>
      </c>
      <c r="L1061" s="101">
        <f>MONTH(jaar_zip[[#This Row],[Datum]])</f>
        <v>8</v>
      </c>
      <c r="M1061" s="101">
        <f>IF(ISNUMBER(jaar_zip[[#This Row],[etmaaltemperatuur]]),IF(jaar_zip[[#This Row],[etmaaltemperatuur]]&lt;stookgrens,stookgrens-jaar_zip[[#This Row],[etmaaltemperatuur]],0),"")</f>
        <v>0.69999999999999929</v>
      </c>
      <c r="N1061" s="101">
        <f>IF(ISNUMBER(jaar_zip[[#This Row],[graaddagen]]),IF(OR(MONTH(jaar_zip[[#This Row],[Datum]])=1,MONTH(jaar_zip[[#This Row],[Datum]])=2,MONTH(jaar_zip[[#This Row],[Datum]])=11,MONTH(jaar_zip[[#This Row],[Datum]])=12),1.1,IF(OR(MONTH(jaar_zip[[#This Row],[Datum]])=3,MONTH(jaar_zip[[#This Row],[Datum]])=10),1,0.8))*jaar_zip[[#This Row],[graaddagen]],"")</f>
        <v>0.5599999999999995</v>
      </c>
      <c r="O1061" s="101">
        <f>IF(ISNUMBER(jaar_zip[[#This Row],[etmaaltemperatuur]]),IF(jaar_zip[[#This Row],[etmaaltemperatuur]]&gt;stookgrens,jaar_zip[[#This Row],[etmaaltemperatuur]]-stookgrens,0),"")</f>
        <v>0</v>
      </c>
    </row>
    <row r="1062" spans="1:15" x14ac:dyDescent="0.25">
      <c r="A1062">
        <v>242</v>
      </c>
      <c r="B1062">
        <v>20240826</v>
      </c>
      <c r="C1062">
        <v>8.5</v>
      </c>
      <c r="D1062">
        <v>17.899999999999999</v>
      </c>
      <c r="G1062">
        <v>1019.5</v>
      </c>
      <c r="H1062">
        <v>80</v>
      </c>
      <c r="I1062" s="101" t="s">
        <v>15</v>
      </c>
      <c r="J1062" s="1">
        <f>DATEVALUE(RIGHT(jaar_zip[[#This Row],[YYYYMMDD]],2)&amp;"-"&amp;MID(jaar_zip[[#This Row],[YYYYMMDD]],5,2)&amp;"-"&amp;LEFT(jaar_zip[[#This Row],[YYYYMMDD]],4))</f>
        <v>45530</v>
      </c>
      <c r="K1062" s="101" t="str">
        <f>IF(AND(VALUE(MONTH(jaar_zip[[#This Row],[Datum]]))=1,VALUE(WEEKNUM(jaar_zip[[#This Row],[Datum]],21))&gt;51),RIGHT(YEAR(jaar_zip[[#This Row],[Datum]])-1,2),RIGHT(YEAR(jaar_zip[[#This Row],[Datum]]),2))&amp;"-"&amp; TEXT(WEEKNUM(jaar_zip[[#This Row],[Datum]],21),"00")</f>
        <v>24-35</v>
      </c>
      <c r="L1062" s="101">
        <f>MONTH(jaar_zip[[#This Row],[Datum]])</f>
        <v>8</v>
      </c>
      <c r="M1062" s="101">
        <f>IF(ISNUMBER(jaar_zip[[#This Row],[etmaaltemperatuur]]),IF(jaar_zip[[#This Row],[etmaaltemperatuur]]&lt;stookgrens,stookgrens-jaar_zip[[#This Row],[etmaaltemperatuur]],0),"")</f>
        <v>0.10000000000000142</v>
      </c>
      <c r="N1062" s="101">
        <f>IF(ISNUMBER(jaar_zip[[#This Row],[graaddagen]]),IF(OR(MONTH(jaar_zip[[#This Row],[Datum]])=1,MONTH(jaar_zip[[#This Row],[Datum]])=2,MONTH(jaar_zip[[#This Row],[Datum]])=11,MONTH(jaar_zip[[#This Row],[Datum]])=12),1.1,IF(OR(MONTH(jaar_zip[[#This Row],[Datum]])=3,MONTH(jaar_zip[[#This Row],[Datum]])=10),1,0.8))*jaar_zip[[#This Row],[graaddagen]],"")</f>
        <v>8.000000000000114E-2</v>
      </c>
      <c r="O1062" s="101">
        <f>IF(ISNUMBER(jaar_zip[[#This Row],[etmaaltemperatuur]]),IF(jaar_zip[[#This Row],[etmaaltemperatuur]]&gt;stookgrens,jaar_zip[[#This Row],[etmaaltemperatuur]]-stookgrens,0),"")</f>
        <v>0</v>
      </c>
    </row>
    <row r="1063" spans="1:15" x14ac:dyDescent="0.25">
      <c r="A1063">
        <v>242</v>
      </c>
      <c r="B1063">
        <v>20240827</v>
      </c>
      <c r="C1063">
        <v>4.8</v>
      </c>
      <c r="D1063">
        <v>18.600000000000001</v>
      </c>
      <c r="G1063">
        <v>1020.1</v>
      </c>
      <c r="H1063">
        <v>78</v>
      </c>
      <c r="I1063" s="101" t="s">
        <v>15</v>
      </c>
      <c r="J1063" s="1">
        <f>DATEVALUE(RIGHT(jaar_zip[[#This Row],[YYYYMMDD]],2)&amp;"-"&amp;MID(jaar_zip[[#This Row],[YYYYMMDD]],5,2)&amp;"-"&amp;LEFT(jaar_zip[[#This Row],[YYYYMMDD]],4))</f>
        <v>45531</v>
      </c>
      <c r="K1063" s="101" t="str">
        <f>IF(AND(VALUE(MONTH(jaar_zip[[#This Row],[Datum]]))=1,VALUE(WEEKNUM(jaar_zip[[#This Row],[Datum]],21))&gt;51),RIGHT(YEAR(jaar_zip[[#This Row],[Datum]])-1,2),RIGHT(YEAR(jaar_zip[[#This Row],[Datum]]),2))&amp;"-"&amp; TEXT(WEEKNUM(jaar_zip[[#This Row],[Datum]],21),"00")</f>
        <v>24-35</v>
      </c>
      <c r="L1063" s="101">
        <f>MONTH(jaar_zip[[#This Row],[Datum]])</f>
        <v>8</v>
      </c>
      <c r="M1063" s="101">
        <f>IF(ISNUMBER(jaar_zip[[#This Row],[etmaaltemperatuur]]),IF(jaar_zip[[#This Row],[etmaaltemperatuur]]&lt;stookgrens,stookgrens-jaar_zip[[#This Row],[etmaaltemperatuur]],0),"")</f>
        <v>0</v>
      </c>
      <c r="N1063" s="101">
        <f>IF(ISNUMBER(jaar_zip[[#This Row],[graaddagen]]),IF(OR(MONTH(jaar_zip[[#This Row],[Datum]])=1,MONTH(jaar_zip[[#This Row],[Datum]])=2,MONTH(jaar_zip[[#This Row],[Datum]])=11,MONTH(jaar_zip[[#This Row],[Datum]])=12),1.1,IF(OR(MONTH(jaar_zip[[#This Row],[Datum]])=3,MONTH(jaar_zip[[#This Row],[Datum]])=10),1,0.8))*jaar_zip[[#This Row],[graaddagen]],"")</f>
        <v>0</v>
      </c>
      <c r="O1063" s="101">
        <f>IF(ISNUMBER(jaar_zip[[#This Row],[etmaaltemperatuur]]),IF(jaar_zip[[#This Row],[etmaaltemperatuur]]&gt;stookgrens,jaar_zip[[#This Row],[etmaaltemperatuur]]-stookgrens,0),"")</f>
        <v>0.60000000000000142</v>
      </c>
    </row>
    <row r="1064" spans="1:15" x14ac:dyDescent="0.25">
      <c r="A1064">
        <v>242</v>
      </c>
      <c r="B1064">
        <v>20240828</v>
      </c>
      <c r="C1064">
        <v>3.3</v>
      </c>
      <c r="D1064">
        <v>20.9</v>
      </c>
      <c r="G1064">
        <v>1014.9</v>
      </c>
      <c r="H1064">
        <v>78</v>
      </c>
      <c r="I1064" s="101" t="s">
        <v>15</v>
      </c>
      <c r="J1064" s="1">
        <f>DATEVALUE(RIGHT(jaar_zip[[#This Row],[YYYYMMDD]],2)&amp;"-"&amp;MID(jaar_zip[[#This Row],[YYYYMMDD]],5,2)&amp;"-"&amp;LEFT(jaar_zip[[#This Row],[YYYYMMDD]],4))</f>
        <v>45532</v>
      </c>
      <c r="K1064" s="101" t="str">
        <f>IF(AND(VALUE(MONTH(jaar_zip[[#This Row],[Datum]]))=1,VALUE(WEEKNUM(jaar_zip[[#This Row],[Datum]],21))&gt;51),RIGHT(YEAR(jaar_zip[[#This Row],[Datum]])-1,2),RIGHT(YEAR(jaar_zip[[#This Row],[Datum]]),2))&amp;"-"&amp; TEXT(WEEKNUM(jaar_zip[[#This Row],[Datum]],21),"00")</f>
        <v>24-35</v>
      </c>
      <c r="L1064" s="101">
        <f>MONTH(jaar_zip[[#This Row],[Datum]])</f>
        <v>8</v>
      </c>
      <c r="M1064" s="101">
        <f>IF(ISNUMBER(jaar_zip[[#This Row],[etmaaltemperatuur]]),IF(jaar_zip[[#This Row],[etmaaltemperatuur]]&lt;stookgrens,stookgrens-jaar_zip[[#This Row],[etmaaltemperatuur]],0),"")</f>
        <v>0</v>
      </c>
      <c r="N1064" s="101">
        <f>IF(ISNUMBER(jaar_zip[[#This Row],[graaddagen]]),IF(OR(MONTH(jaar_zip[[#This Row],[Datum]])=1,MONTH(jaar_zip[[#This Row],[Datum]])=2,MONTH(jaar_zip[[#This Row],[Datum]])=11,MONTH(jaar_zip[[#This Row],[Datum]])=12),1.1,IF(OR(MONTH(jaar_zip[[#This Row],[Datum]])=3,MONTH(jaar_zip[[#This Row],[Datum]])=10),1,0.8))*jaar_zip[[#This Row],[graaddagen]],"")</f>
        <v>0</v>
      </c>
      <c r="O1064" s="101">
        <f>IF(ISNUMBER(jaar_zip[[#This Row],[etmaaltemperatuur]]),IF(jaar_zip[[#This Row],[etmaaltemperatuur]]&gt;stookgrens,jaar_zip[[#This Row],[etmaaltemperatuur]]-stookgrens,0),"")</f>
        <v>2.8999999999999986</v>
      </c>
    </row>
    <row r="1065" spans="1:15" x14ac:dyDescent="0.25">
      <c r="A1065">
        <v>242</v>
      </c>
      <c r="B1065">
        <v>20240829</v>
      </c>
      <c r="C1065">
        <v>4.5</v>
      </c>
      <c r="D1065">
        <v>18.8</v>
      </c>
      <c r="G1065">
        <v>1016.6</v>
      </c>
      <c r="H1065">
        <v>82</v>
      </c>
      <c r="I1065" s="101" t="s">
        <v>15</v>
      </c>
      <c r="J1065" s="1">
        <f>DATEVALUE(RIGHT(jaar_zip[[#This Row],[YYYYMMDD]],2)&amp;"-"&amp;MID(jaar_zip[[#This Row],[YYYYMMDD]],5,2)&amp;"-"&amp;LEFT(jaar_zip[[#This Row],[YYYYMMDD]],4))</f>
        <v>45533</v>
      </c>
      <c r="K1065" s="101" t="str">
        <f>IF(AND(VALUE(MONTH(jaar_zip[[#This Row],[Datum]]))=1,VALUE(WEEKNUM(jaar_zip[[#This Row],[Datum]],21))&gt;51),RIGHT(YEAR(jaar_zip[[#This Row],[Datum]])-1,2),RIGHT(YEAR(jaar_zip[[#This Row],[Datum]]),2))&amp;"-"&amp; TEXT(WEEKNUM(jaar_zip[[#This Row],[Datum]],21),"00")</f>
        <v>24-35</v>
      </c>
      <c r="L1065" s="101">
        <f>MONTH(jaar_zip[[#This Row],[Datum]])</f>
        <v>8</v>
      </c>
      <c r="M1065" s="101">
        <f>IF(ISNUMBER(jaar_zip[[#This Row],[etmaaltemperatuur]]),IF(jaar_zip[[#This Row],[etmaaltemperatuur]]&lt;stookgrens,stookgrens-jaar_zip[[#This Row],[etmaaltemperatuur]],0),"")</f>
        <v>0</v>
      </c>
      <c r="N1065" s="101">
        <f>IF(ISNUMBER(jaar_zip[[#This Row],[graaddagen]]),IF(OR(MONTH(jaar_zip[[#This Row],[Datum]])=1,MONTH(jaar_zip[[#This Row],[Datum]])=2,MONTH(jaar_zip[[#This Row],[Datum]])=11,MONTH(jaar_zip[[#This Row],[Datum]])=12),1.1,IF(OR(MONTH(jaar_zip[[#This Row],[Datum]])=3,MONTH(jaar_zip[[#This Row],[Datum]])=10),1,0.8))*jaar_zip[[#This Row],[graaddagen]],"")</f>
        <v>0</v>
      </c>
      <c r="O1065" s="101">
        <f>IF(ISNUMBER(jaar_zip[[#This Row],[etmaaltemperatuur]]),IF(jaar_zip[[#This Row],[etmaaltemperatuur]]&gt;stookgrens,jaar_zip[[#This Row],[etmaaltemperatuur]]-stookgrens,0),"")</f>
        <v>0.80000000000000071</v>
      </c>
    </row>
    <row r="1066" spans="1:15" x14ac:dyDescent="0.25">
      <c r="A1066">
        <v>242</v>
      </c>
      <c r="B1066">
        <v>20240830</v>
      </c>
      <c r="C1066">
        <v>4</v>
      </c>
      <c r="D1066">
        <v>17.600000000000001</v>
      </c>
      <c r="G1066">
        <v>1023.7</v>
      </c>
      <c r="H1066">
        <v>73</v>
      </c>
      <c r="I1066" s="101" t="s">
        <v>15</v>
      </c>
      <c r="J1066" s="1">
        <f>DATEVALUE(RIGHT(jaar_zip[[#This Row],[YYYYMMDD]],2)&amp;"-"&amp;MID(jaar_zip[[#This Row],[YYYYMMDD]],5,2)&amp;"-"&amp;LEFT(jaar_zip[[#This Row],[YYYYMMDD]],4))</f>
        <v>45534</v>
      </c>
      <c r="K1066" s="101" t="str">
        <f>IF(AND(VALUE(MONTH(jaar_zip[[#This Row],[Datum]]))=1,VALUE(WEEKNUM(jaar_zip[[#This Row],[Datum]],21))&gt;51),RIGHT(YEAR(jaar_zip[[#This Row],[Datum]])-1,2),RIGHT(YEAR(jaar_zip[[#This Row],[Datum]]),2))&amp;"-"&amp; TEXT(WEEKNUM(jaar_zip[[#This Row],[Datum]],21),"00")</f>
        <v>24-35</v>
      </c>
      <c r="L1066" s="101">
        <f>MONTH(jaar_zip[[#This Row],[Datum]])</f>
        <v>8</v>
      </c>
      <c r="M1066" s="101">
        <f>IF(ISNUMBER(jaar_zip[[#This Row],[etmaaltemperatuur]]),IF(jaar_zip[[#This Row],[etmaaltemperatuur]]&lt;stookgrens,stookgrens-jaar_zip[[#This Row],[etmaaltemperatuur]],0),"")</f>
        <v>0.39999999999999858</v>
      </c>
      <c r="N1066" s="101">
        <f>IF(ISNUMBER(jaar_zip[[#This Row],[graaddagen]]),IF(OR(MONTH(jaar_zip[[#This Row],[Datum]])=1,MONTH(jaar_zip[[#This Row],[Datum]])=2,MONTH(jaar_zip[[#This Row],[Datum]])=11,MONTH(jaar_zip[[#This Row],[Datum]])=12),1.1,IF(OR(MONTH(jaar_zip[[#This Row],[Datum]])=3,MONTH(jaar_zip[[#This Row],[Datum]])=10),1,0.8))*jaar_zip[[#This Row],[graaddagen]],"")</f>
        <v>0.3199999999999989</v>
      </c>
      <c r="O1066" s="101">
        <f>IF(ISNUMBER(jaar_zip[[#This Row],[etmaaltemperatuur]]),IF(jaar_zip[[#This Row],[etmaaltemperatuur]]&gt;stookgrens,jaar_zip[[#This Row],[etmaaltemperatuur]]-stookgrens,0),"")</f>
        <v>0</v>
      </c>
    </row>
    <row r="1067" spans="1:15" x14ac:dyDescent="0.25">
      <c r="A1067">
        <v>242</v>
      </c>
      <c r="B1067">
        <v>20240831</v>
      </c>
      <c r="C1067">
        <v>8.4</v>
      </c>
      <c r="D1067">
        <v>17.2</v>
      </c>
      <c r="G1067">
        <v>1024.9000000000001</v>
      </c>
      <c r="H1067">
        <v>72</v>
      </c>
      <c r="I1067" s="101" t="s">
        <v>15</v>
      </c>
      <c r="J1067" s="1">
        <f>DATEVALUE(RIGHT(jaar_zip[[#This Row],[YYYYMMDD]],2)&amp;"-"&amp;MID(jaar_zip[[#This Row],[YYYYMMDD]],5,2)&amp;"-"&amp;LEFT(jaar_zip[[#This Row],[YYYYMMDD]],4))</f>
        <v>45535</v>
      </c>
      <c r="K1067" s="101" t="str">
        <f>IF(AND(VALUE(MONTH(jaar_zip[[#This Row],[Datum]]))=1,VALUE(WEEKNUM(jaar_zip[[#This Row],[Datum]],21))&gt;51),RIGHT(YEAR(jaar_zip[[#This Row],[Datum]])-1,2),RIGHT(YEAR(jaar_zip[[#This Row],[Datum]]),2))&amp;"-"&amp; TEXT(WEEKNUM(jaar_zip[[#This Row],[Datum]],21),"00")</f>
        <v>24-35</v>
      </c>
      <c r="L1067" s="101">
        <f>MONTH(jaar_zip[[#This Row],[Datum]])</f>
        <v>8</v>
      </c>
      <c r="M1067" s="101">
        <f>IF(ISNUMBER(jaar_zip[[#This Row],[etmaaltemperatuur]]),IF(jaar_zip[[#This Row],[etmaaltemperatuur]]&lt;stookgrens,stookgrens-jaar_zip[[#This Row],[etmaaltemperatuur]],0),"")</f>
        <v>0.80000000000000071</v>
      </c>
      <c r="N1067" s="101">
        <f>IF(ISNUMBER(jaar_zip[[#This Row],[graaddagen]]),IF(OR(MONTH(jaar_zip[[#This Row],[Datum]])=1,MONTH(jaar_zip[[#This Row],[Datum]])=2,MONTH(jaar_zip[[#This Row],[Datum]])=11,MONTH(jaar_zip[[#This Row],[Datum]])=12),1.1,IF(OR(MONTH(jaar_zip[[#This Row],[Datum]])=3,MONTH(jaar_zip[[#This Row],[Datum]])=10),1,0.8))*jaar_zip[[#This Row],[graaddagen]],"")</f>
        <v>0.64000000000000057</v>
      </c>
      <c r="O1067" s="101">
        <f>IF(ISNUMBER(jaar_zip[[#This Row],[etmaaltemperatuur]]),IF(jaar_zip[[#This Row],[etmaaltemperatuur]]&gt;stookgrens,jaar_zip[[#This Row],[etmaaltemperatuur]]-stookgrens,0),"")</f>
        <v>0</v>
      </c>
    </row>
    <row r="1068" spans="1:15" x14ac:dyDescent="0.25">
      <c r="A1068">
        <v>242</v>
      </c>
      <c r="B1068">
        <v>20240901</v>
      </c>
      <c r="C1068">
        <v>8.4</v>
      </c>
      <c r="D1068">
        <v>20</v>
      </c>
      <c r="G1068">
        <v>1016.8</v>
      </c>
      <c r="H1068">
        <v>76</v>
      </c>
      <c r="I1068" s="101" t="s">
        <v>15</v>
      </c>
      <c r="J1068" s="1">
        <f>DATEVALUE(RIGHT(jaar_zip[[#This Row],[YYYYMMDD]],2)&amp;"-"&amp;MID(jaar_zip[[#This Row],[YYYYMMDD]],5,2)&amp;"-"&amp;LEFT(jaar_zip[[#This Row],[YYYYMMDD]],4))</f>
        <v>45536</v>
      </c>
      <c r="K1068" s="101" t="str">
        <f>IF(AND(VALUE(MONTH(jaar_zip[[#This Row],[Datum]]))=1,VALUE(WEEKNUM(jaar_zip[[#This Row],[Datum]],21))&gt;51),RIGHT(YEAR(jaar_zip[[#This Row],[Datum]])-1,2),RIGHT(YEAR(jaar_zip[[#This Row],[Datum]]),2))&amp;"-"&amp; TEXT(WEEKNUM(jaar_zip[[#This Row],[Datum]],21),"00")</f>
        <v>24-35</v>
      </c>
      <c r="L1068" s="101">
        <f>MONTH(jaar_zip[[#This Row],[Datum]])</f>
        <v>9</v>
      </c>
      <c r="M1068" s="101">
        <f>IF(ISNUMBER(jaar_zip[[#This Row],[etmaaltemperatuur]]),IF(jaar_zip[[#This Row],[etmaaltemperatuur]]&lt;stookgrens,stookgrens-jaar_zip[[#This Row],[etmaaltemperatuur]],0),"")</f>
        <v>0</v>
      </c>
      <c r="N1068" s="101">
        <f>IF(ISNUMBER(jaar_zip[[#This Row],[graaddagen]]),IF(OR(MONTH(jaar_zip[[#This Row],[Datum]])=1,MONTH(jaar_zip[[#This Row],[Datum]])=2,MONTH(jaar_zip[[#This Row],[Datum]])=11,MONTH(jaar_zip[[#This Row],[Datum]])=12),1.1,IF(OR(MONTH(jaar_zip[[#This Row],[Datum]])=3,MONTH(jaar_zip[[#This Row],[Datum]])=10),1,0.8))*jaar_zip[[#This Row],[graaddagen]],"")</f>
        <v>0</v>
      </c>
      <c r="O1068" s="101">
        <f>IF(ISNUMBER(jaar_zip[[#This Row],[etmaaltemperatuur]]),IF(jaar_zip[[#This Row],[etmaaltemperatuur]]&gt;stookgrens,jaar_zip[[#This Row],[etmaaltemperatuur]]-stookgrens,0),"")</f>
        <v>2</v>
      </c>
    </row>
    <row r="1069" spans="1:15" x14ac:dyDescent="0.25">
      <c r="A1069">
        <v>242</v>
      </c>
      <c r="B1069">
        <v>20240902</v>
      </c>
      <c r="C1069">
        <v>4.4000000000000004</v>
      </c>
      <c r="D1069">
        <v>20.6</v>
      </c>
      <c r="G1069">
        <v>1011.9</v>
      </c>
      <c r="H1069">
        <v>84</v>
      </c>
      <c r="I1069" s="101" t="s">
        <v>15</v>
      </c>
      <c r="J1069" s="1">
        <f>DATEVALUE(RIGHT(jaar_zip[[#This Row],[YYYYMMDD]],2)&amp;"-"&amp;MID(jaar_zip[[#This Row],[YYYYMMDD]],5,2)&amp;"-"&amp;LEFT(jaar_zip[[#This Row],[YYYYMMDD]],4))</f>
        <v>45537</v>
      </c>
      <c r="K1069" s="101" t="str">
        <f>IF(AND(VALUE(MONTH(jaar_zip[[#This Row],[Datum]]))=1,VALUE(WEEKNUM(jaar_zip[[#This Row],[Datum]],21))&gt;51),RIGHT(YEAR(jaar_zip[[#This Row],[Datum]])-1,2),RIGHT(YEAR(jaar_zip[[#This Row],[Datum]]),2))&amp;"-"&amp; TEXT(WEEKNUM(jaar_zip[[#This Row],[Datum]],21),"00")</f>
        <v>24-36</v>
      </c>
      <c r="L1069" s="101">
        <f>MONTH(jaar_zip[[#This Row],[Datum]])</f>
        <v>9</v>
      </c>
      <c r="M1069" s="101">
        <f>IF(ISNUMBER(jaar_zip[[#This Row],[etmaaltemperatuur]]),IF(jaar_zip[[#This Row],[etmaaltemperatuur]]&lt;stookgrens,stookgrens-jaar_zip[[#This Row],[etmaaltemperatuur]],0),"")</f>
        <v>0</v>
      </c>
      <c r="N1069" s="101">
        <f>IF(ISNUMBER(jaar_zip[[#This Row],[graaddagen]]),IF(OR(MONTH(jaar_zip[[#This Row],[Datum]])=1,MONTH(jaar_zip[[#This Row],[Datum]])=2,MONTH(jaar_zip[[#This Row],[Datum]])=11,MONTH(jaar_zip[[#This Row],[Datum]])=12),1.1,IF(OR(MONTH(jaar_zip[[#This Row],[Datum]])=3,MONTH(jaar_zip[[#This Row],[Datum]])=10),1,0.8))*jaar_zip[[#This Row],[graaddagen]],"")</f>
        <v>0</v>
      </c>
      <c r="O1069" s="101">
        <f>IF(ISNUMBER(jaar_zip[[#This Row],[etmaaltemperatuur]]),IF(jaar_zip[[#This Row],[etmaaltemperatuur]]&gt;stookgrens,jaar_zip[[#This Row],[etmaaltemperatuur]]-stookgrens,0),"")</f>
        <v>2.6000000000000014</v>
      </c>
    </row>
    <row r="1070" spans="1:15" x14ac:dyDescent="0.25">
      <c r="A1070">
        <v>242</v>
      </c>
      <c r="B1070">
        <v>20240903</v>
      </c>
      <c r="C1070">
        <v>4.5</v>
      </c>
      <c r="D1070">
        <v>19.2</v>
      </c>
      <c r="G1070">
        <v>1013.4</v>
      </c>
      <c r="H1070">
        <v>88</v>
      </c>
      <c r="I1070" s="101" t="s">
        <v>15</v>
      </c>
      <c r="J1070" s="1">
        <f>DATEVALUE(RIGHT(jaar_zip[[#This Row],[YYYYMMDD]],2)&amp;"-"&amp;MID(jaar_zip[[#This Row],[YYYYMMDD]],5,2)&amp;"-"&amp;LEFT(jaar_zip[[#This Row],[YYYYMMDD]],4))</f>
        <v>45538</v>
      </c>
      <c r="K1070" s="101" t="str">
        <f>IF(AND(VALUE(MONTH(jaar_zip[[#This Row],[Datum]]))=1,VALUE(WEEKNUM(jaar_zip[[#This Row],[Datum]],21))&gt;51),RIGHT(YEAR(jaar_zip[[#This Row],[Datum]])-1,2),RIGHT(YEAR(jaar_zip[[#This Row],[Datum]]),2))&amp;"-"&amp; TEXT(WEEKNUM(jaar_zip[[#This Row],[Datum]],21),"00")</f>
        <v>24-36</v>
      </c>
      <c r="L1070" s="101">
        <f>MONTH(jaar_zip[[#This Row],[Datum]])</f>
        <v>9</v>
      </c>
      <c r="M1070" s="101">
        <f>IF(ISNUMBER(jaar_zip[[#This Row],[etmaaltemperatuur]]),IF(jaar_zip[[#This Row],[etmaaltemperatuur]]&lt;stookgrens,stookgrens-jaar_zip[[#This Row],[etmaaltemperatuur]],0),"")</f>
        <v>0</v>
      </c>
      <c r="N1070" s="101">
        <f>IF(ISNUMBER(jaar_zip[[#This Row],[graaddagen]]),IF(OR(MONTH(jaar_zip[[#This Row],[Datum]])=1,MONTH(jaar_zip[[#This Row],[Datum]])=2,MONTH(jaar_zip[[#This Row],[Datum]])=11,MONTH(jaar_zip[[#This Row],[Datum]])=12),1.1,IF(OR(MONTH(jaar_zip[[#This Row],[Datum]])=3,MONTH(jaar_zip[[#This Row],[Datum]])=10),1,0.8))*jaar_zip[[#This Row],[graaddagen]],"")</f>
        <v>0</v>
      </c>
      <c r="O1070" s="101">
        <f>IF(ISNUMBER(jaar_zip[[#This Row],[etmaaltemperatuur]]),IF(jaar_zip[[#This Row],[etmaaltemperatuur]]&gt;stookgrens,jaar_zip[[#This Row],[etmaaltemperatuur]]-stookgrens,0),"")</f>
        <v>1.1999999999999993</v>
      </c>
    </row>
    <row r="1071" spans="1:15" x14ac:dyDescent="0.25">
      <c r="A1071">
        <v>242</v>
      </c>
      <c r="B1071">
        <v>20240904</v>
      </c>
      <c r="C1071">
        <v>4</v>
      </c>
      <c r="D1071">
        <v>18.3</v>
      </c>
      <c r="G1071">
        <v>1015.8</v>
      </c>
      <c r="H1071">
        <v>88</v>
      </c>
      <c r="I1071" s="101" t="s">
        <v>15</v>
      </c>
      <c r="J1071" s="1">
        <f>DATEVALUE(RIGHT(jaar_zip[[#This Row],[YYYYMMDD]],2)&amp;"-"&amp;MID(jaar_zip[[#This Row],[YYYYMMDD]],5,2)&amp;"-"&amp;LEFT(jaar_zip[[#This Row],[YYYYMMDD]],4))</f>
        <v>45539</v>
      </c>
      <c r="K1071" s="101" t="str">
        <f>IF(AND(VALUE(MONTH(jaar_zip[[#This Row],[Datum]]))=1,VALUE(WEEKNUM(jaar_zip[[#This Row],[Datum]],21))&gt;51),RIGHT(YEAR(jaar_zip[[#This Row],[Datum]])-1,2),RIGHT(YEAR(jaar_zip[[#This Row],[Datum]]),2))&amp;"-"&amp; TEXT(WEEKNUM(jaar_zip[[#This Row],[Datum]],21),"00")</f>
        <v>24-36</v>
      </c>
      <c r="L1071" s="101">
        <f>MONTH(jaar_zip[[#This Row],[Datum]])</f>
        <v>9</v>
      </c>
      <c r="M1071" s="101">
        <f>IF(ISNUMBER(jaar_zip[[#This Row],[etmaaltemperatuur]]),IF(jaar_zip[[#This Row],[etmaaltemperatuur]]&lt;stookgrens,stookgrens-jaar_zip[[#This Row],[etmaaltemperatuur]],0),"")</f>
        <v>0</v>
      </c>
      <c r="N1071" s="101">
        <f>IF(ISNUMBER(jaar_zip[[#This Row],[graaddagen]]),IF(OR(MONTH(jaar_zip[[#This Row],[Datum]])=1,MONTH(jaar_zip[[#This Row],[Datum]])=2,MONTH(jaar_zip[[#This Row],[Datum]])=11,MONTH(jaar_zip[[#This Row],[Datum]])=12),1.1,IF(OR(MONTH(jaar_zip[[#This Row],[Datum]])=3,MONTH(jaar_zip[[#This Row],[Datum]])=10),1,0.8))*jaar_zip[[#This Row],[graaddagen]],"")</f>
        <v>0</v>
      </c>
      <c r="O1071" s="101">
        <f>IF(ISNUMBER(jaar_zip[[#This Row],[etmaaltemperatuur]]),IF(jaar_zip[[#This Row],[etmaaltemperatuur]]&gt;stookgrens,jaar_zip[[#This Row],[etmaaltemperatuur]]-stookgrens,0),"")</f>
        <v>0.30000000000000071</v>
      </c>
    </row>
    <row r="1072" spans="1:15" x14ac:dyDescent="0.25">
      <c r="A1072">
        <v>242</v>
      </c>
      <c r="B1072">
        <v>20240905</v>
      </c>
      <c r="C1072">
        <v>9.5</v>
      </c>
      <c r="D1072">
        <v>21.1</v>
      </c>
      <c r="G1072">
        <v>1012.8</v>
      </c>
      <c r="H1072">
        <v>84</v>
      </c>
      <c r="I1072" s="101" t="s">
        <v>15</v>
      </c>
      <c r="J1072" s="1">
        <f>DATEVALUE(RIGHT(jaar_zip[[#This Row],[YYYYMMDD]],2)&amp;"-"&amp;MID(jaar_zip[[#This Row],[YYYYMMDD]],5,2)&amp;"-"&amp;LEFT(jaar_zip[[#This Row],[YYYYMMDD]],4))</f>
        <v>45540</v>
      </c>
      <c r="K1072" s="101" t="str">
        <f>IF(AND(VALUE(MONTH(jaar_zip[[#This Row],[Datum]]))=1,VALUE(WEEKNUM(jaar_zip[[#This Row],[Datum]],21))&gt;51),RIGHT(YEAR(jaar_zip[[#This Row],[Datum]])-1,2),RIGHT(YEAR(jaar_zip[[#This Row],[Datum]]),2))&amp;"-"&amp; TEXT(WEEKNUM(jaar_zip[[#This Row],[Datum]],21),"00")</f>
        <v>24-36</v>
      </c>
      <c r="L1072" s="101">
        <f>MONTH(jaar_zip[[#This Row],[Datum]])</f>
        <v>9</v>
      </c>
      <c r="M1072" s="101">
        <f>IF(ISNUMBER(jaar_zip[[#This Row],[etmaaltemperatuur]]),IF(jaar_zip[[#This Row],[etmaaltemperatuur]]&lt;stookgrens,stookgrens-jaar_zip[[#This Row],[etmaaltemperatuur]],0),"")</f>
        <v>0</v>
      </c>
      <c r="N1072" s="101">
        <f>IF(ISNUMBER(jaar_zip[[#This Row],[graaddagen]]),IF(OR(MONTH(jaar_zip[[#This Row],[Datum]])=1,MONTH(jaar_zip[[#This Row],[Datum]])=2,MONTH(jaar_zip[[#This Row],[Datum]])=11,MONTH(jaar_zip[[#This Row],[Datum]])=12),1.1,IF(OR(MONTH(jaar_zip[[#This Row],[Datum]])=3,MONTH(jaar_zip[[#This Row],[Datum]])=10),1,0.8))*jaar_zip[[#This Row],[graaddagen]],"")</f>
        <v>0</v>
      </c>
      <c r="O1072" s="101">
        <f>IF(ISNUMBER(jaar_zip[[#This Row],[etmaaltemperatuur]]),IF(jaar_zip[[#This Row],[etmaaltemperatuur]]&gt;stookgrens,jaar_zip[[#This Row],[etmaaltemperatuur]]-stookgrens,0),"")</f>
        <v>3.1000000000000014</v>
      </c>
    </row>
    <row r="1073" spans="1:15" x14ac:dyDescent="0.25">
      <c r="A1073">
        <v>242</v>
      </c>
      <c r="B1073">
        <v>20240906</v>
      </c>
      <c r="C1073">
        <v>7.6</v>
      </c>
      <c r="D1073">
        <v>20.6</v>
      </c>
      <c r="G1073">
        <v>1011.7</v>
      </c>
      <c r="H1073">
        <v>81</v>
      </c>
      <c r="I1073" s="101" t="s">
        <v>15</v>
      </c>
      <c r="J1073" s="1">
        <f>DATEVALUE(RIGHT(jaar_zip[[#This Row],[YYYYMMDD]],2)&amp;"-"&amp;MID(jaar_zip[[#This Row],[YYYYMMDD]],5,2)&amp;"-"&amp;LEFT(jaar_zip[[#This Row],[YYYYMMDD]],4))</f>
        <v>45541</v>
      </c>
      <c r="K1073" s="101" t="str">
        <f>IF(AND(VALUE(MONTH(jaar_zip[[#This Row],[Datum]]))=1,VALUE(WEEKNUM(jaar_zip[[#This Row],[Datum]],21))&gt;51),RIGHT(YEAR(jaar_zip[[#This Row],[Datum]])-1,2),RIGHT(YEAR(jaar_zip[[#This Row],[Datum]]),2))&amp;"-"&amp; TEXT(WEEKNUM(jaar_zip[[#This Row],[Datum]],21),"00")</f>
        <v>24-36</v>
      </c>
      <c r="L1073" s="101">
        <f>MONTH(jaar_zip[[#This Row],[Datum]])</f>
        <v>9</v>
      </c>
      <c r="M1073" s="101">
        <f>IF(ISNUMBER(jaar_zip[[#This Row],[etmaaltemperatuur]]),IF(jaar_zip[[#This Row],[etmaaltemperatuur]]&lt;stookgrens,stookgrens-jaar_zip[[#This Row],[etmaaltemperatuur]],0),"")</f>
        <v>0</v>
      </c>
      <c r="N1073" s="101">
        <f>IF(ISNUMBER(jaar_zip[[#This Row],[graaddagen]]),IF(OR(MONTH(jaar_zip[[#This Row],[Datum]])=1,MONTH(jaar_zip[[#This Row],[Datum]])=2,MONTH(jaar_zip[[#This Row],[Datum]])=11,MONTH(jaar_zip[[#This Row],[Datum]])=12),1.1,IF(OR(MONTH(jaar_zip[[#This Row],[Datum]])=3,MONTH(jaar_zip[[#This Row],[Datum]])=10),1,0.8))*jaar_zip[[#This Row],[graaddagen]],"")</f>
        <v>0</v>
      </c>
      <c r="O1073" s="101">
        <f>IF(ISNUMBER(jaar_zip[[#This Row],[etmaaltemperatuur]]),IF(jaar_zip[[#This Row],[etmaaltemperatuur]]&gt;stookgrens,jaar_zip[[#This Row],[etmaaltemperatuur]]-stookgrens,0),"")</f>
        <v>2.6000000000000014</v>
      </c>
    </row>
    <row r="1074" spans="1:15" x14ac:dyDescent="0.25">
      <c r="A1074">
        <v>242</v>
      </c>
      <c r="B1074">
        <v>20240907</v>
      </c>
      <c r="C1074">
        <v>3.8</v>
      </c>
      <c r="D1074">
        <v>19.8</v>
      </c>
      <c r="G1074">
        <v>1011</v>
      </c>
      <c r="H1074">
        <v>87</v>
      </c>
      <c r="I1074" s="101" t="s">
        <v>15</v>
      </c>
      <c r="J1074" s="1">
        <f>DATEVALUE(RIGHT(jaar_zip[[#This Row],[YYYYMMDD]],2)&amp;"-"&amp;MID(jaar_zip[[#This Row],[YYYYMMDD]],5,2)&amp;"-"&amp;LEFT(jaar_zip[[#This Row],[YYYYMMDD]],4))</f>
        <v>45542</v>
      </c>
      <c r="K1074" s="101" t="str">
        <f>IF(AND(VALUE(MONTH(jaar_zip[[#This Row],[Datum]]))=1,VALUE(WEEKNUM(jaar_zip[[#This Row],[Datum]],21))&gt;51),RIGHT(YEAR(jaar_zip[[#This Row],[Datum]])-1,2),RIGHT(YEAR(jaar_zip[[#This Row],[Datum]]),2))&amp;"-"&amp; TEXT(WEEKNUM(jaar_zip[[#This Row],[Datum]],21),"00")</f>
        <v>24-36</v>
      </c>
      <c r="L1074" s="101">
        <f>MONTH(jaar_zip[[#This Row],[Datum]])</f>
        <v>9</v>
      </c>
      <c r="M1074" s="101">
        <f>IF(ISNUMBER(jaar_zip[[#This Row],[etmaaltemperatuur]]),IF(jaar_zip[[#This Row],[etmaaltemperatuur]]&lt;stookgrens,stookgrens-jaar_zip[[#This Row],[etmaaltemperatuur]],0),"")</f>
        <v>0</v>
      </c>
      <c r="N1074" s="101">
        <f>IF(ISNUMBER(jaar_zip[[#This Row],[graaddagen]]),IF(OR(MONTH(jaar_zip[[#This Row],[Datum]])=1,MONTH(jaar_zip[[#This Row],[Datum]])=2,MONTH(jaar_zip[[#This Row],[Datum]])=11,MONTH(jaar_zip[[#This Row],[Datum]])=12),1.1,IF(OR(MONTH(jaar_zip[[#This Row],[Datum]])=3,MONTH(jaar_zip[[#This Row],[Datum]])=10),1,0.8))*jaar_zip[[#This Row],[graaddagen]],"")</f>
        <v>0</v>
      </c>
      <c r="O1074" s="101">
        <f>IF(ISNUMBER(jaar_zip[[#This Row],[etmaaltemperatuur]]),IF(jaar_zip[[#This Row],[etmaaltemperatuur]]&gt;stookgrens,jaar_zip[[#This Row],[etmaaltemperatuur]]-stookgrens,0),"")</f>
        <v>1.8000000000000007</v>
      </c>
    </row>
    <row r="1075" spans="1:15" x14ac:dyDescent="0.25">
      <c r="A1075">
        <v>242</v>
      </c>
      <c r="B1075">
        <v>20240908</v>
      </c>
      <c r="C1075">
        <v>5.5</v>
      </c>
      <c r="D1075">
        <v>19.399999999999999</v>
      </c>
      <c r="G1075">
        <v>1006.6</v>
      </c>
      <c r="H1075">
        <v>79</v>
      </c>
      <c r="I1075" s="101" t="s">
        <v>15</v>
      </c>
      <c r="J1075" s="1">
        <f>DATEVALUE(RIGHT(jaar_zip[[#This Row],[YYYYMMDD]],2)&amp;"-"&amp;MID(jaar_zip[[#This Row],[YYYYMMDD]],5,2)&amp;"-"&amp;LEFT(jaar_zip[[#This Row],[YYYYMMDD]],4))</f>
        <v>45543</v>
      </c>
      <c r="K1075" s="101" t="str">
        <f>IF(AND(VALUE(MONTH(jaar_zip[[#This Row],[Datum]]))=1,VALUE(WEEKNUM(jaar_zip[[#This Row],[Datum]],21))&gt;51),RIGHT(YEAR(jaar_zip[[#This Row],[Datum]])-1,2),RIGHT(YEAR(jaar_zip[[#This Row],[Datum]]),2))&amp;"-"&amp; TEXT(WEEKNUM(jaar_zip[[#This Row],[Datum]],21),"00")</f>
        <v>24-36</v>
      </c>
      <c r="L1075" s="101">
        <f>MONTH(jaar_zip[[#This Row],[Datum]])</f>
        <v>9</v>
      </c>
      <c r="M1075" s="101">
        <f>IF(ISNUMBER(jaar_zip[[#This Row],[etmaaltemperatuur]]),IF(jaar_zip[[#This Row],[etmaaltemperatuur]]&lt;stookgrens,stookgrens-jaar_zip[[#This Row],[etmaaltemperatuur]],0),"")</f>
        <v>0</v>
      </c>
      <c r="N1075" s="101">
        <f>IF(ISNUMBER(jaar_zip[[#This Row],[graaddagen]]),IF(OR(MONTH(jaar_zip[[#This Row],[Datum]])=1,MONTH(jaar_zip[[#This Row],[Datum]])=2,MONTH(jaar_zip[[#This Row],[Datum]])=11,MONTH(jaar_zip[[#This Row],[Datum]])=12),1.1,IF(OR(MONTH(jaar_zip[[#This Row],[Datum]])=3,MONTH(jaar_zip[[#This Row],[Datum]])=10),1,0.8))*jaar_zip[[#This Row],[graaddagen]],"")</f>
        <v>0</v>
      </c>
      <c r="O1075" s="101">
        <f>IF(ISNUMBER(jaar_zip[[#This Row],[etmaaltemperatuur]]),IF(jaar_zip[[#This Row],[etmaaltemperatuur]]&gt;stookgrens,jaar_zip[[#This Row],[etmaaltemperatuur]]-stookgrens,0),"")</f>
        <v>1.3999999999999986</v>
      </c>
    </row>
    <row r="1076" spans="1:15" x14ac:dyDescent="0.25">
      <c r="A1076">
        <v>242</v>
      </c>
      <c r="B1076">
        <v>20240909</v>
      </c>
      <c r="C1076">
        <v>7.3</v>
      </c>
      <c r="D1076">
        <v>16.7</v>
      </c>
      <c r="G1076">
        <v>1005.3</v>
      </c>
      <c r="H1076">
        <v>77</v>
      </c>
      <c r="I1076" s="101" t="s">
        <v>15</v>
      </c>
      <c r="J1076" s="1">
        <f>DATEVALUE(RIGHT(jaar_zip[[#This Row],[YYYYMMDD]],2)&amp;"-"&amp;MID(jaar_zip[[#This Row],[YYYYMMDD]],5,2)&amp;"-"&amp;LEFT(jaar_zip[[#This Row],[YYYYMMDD]],4))</f>
        <v>45544</v>
      </c>
      <c r="K1076" s="101" t="str">
        <f>IF(AND(VALUE(MONTH(jaar_zip[[#This Row],[Datum]]))=1,VALUE(WEEKNUM(jaar_zip[[#This Row],[Datum]],21))&gt;51),RIGHT(YEAR(jaar_zip[[#This Row],[Datum]])-1,2),RIGHT(YEAR(jaar_zip[[#This Row],[Datum]]),2))&amp;"-"&amp; TEXT(WEEKNUM(jaar_zip[[#This Row],[Datum]],21),"00")</f>
        <v>24-37</v>
      </c>
      <c r="L1076" s="101">
        <f>MONTH(jaar_zip[[#This Row],[Datum]])</f>
        <v>9</v>
      </c>
      <c r="M1076" s="101">
        <f>IF(ISNUMBER(jaar_zip[[#This Row],[etmaaltemperatuur]]),IF(jaar_zip[[#This Row],[etmaaltemperatuur]]&lt;stookgrens,stookgrens-jaar_zip[[#This Row],[etmaaltemperatuur]],0),"")</f>
        <v>1.3000000000000007</v>
      </c>
      <c r="N1076" s="101">
        <f>IF(ISNUMBER(jaar_zip[[#This Row],[graaddagen]]),IF(OR(MONTH(jaar_zip[[#This Row],[Datum]])=1,MONTH(jaar_zip[[#This Row],[Datum]])=2,MONTH(jaar_zip[[#This Row],[Datum]])=11,MONTH(jaar_zip[[#This Row],[Datum]])=12),1.1,IF(OR(MONTH(jaar_zip[[#This Row],[Datum]])=3,MONTH(jaar_zip[[#This Row],[Datum]])=10),1,0.8))*jaar_zip[[#This Row],[graaddagen]],"")</f>
        <v>1.0400000000000007</v>
      </c>
      <c r="O1076" s="101">
        <f>IF(ISNUMBER(jaar_zip[[#This Row],[etmaaltemperatuur]]),IF(jaar_zip[[#This Row],[etmaaltemperatuur]]&gt;stookgrens,jaar_zip[[#This Row],[etmaaltemperatuur]]-stookgrens,0),"")</f>
        <v>0</v>
      </c>
    </row>
    <row r="1077" spans="1:15" x14ac:dyDescent="0.25">
      <c r="A1077">
        <v>242</v>
      </c>
      <c r="B1077">
        <v>20240910</v>
      </c>
      <c r="C1077">
        <v>11.3</v>
      </c>
      <c r="D1077">
        <v>15.3</v>
      </c>
      <c r="G1077">
        <v>1003.9</v>
      </c>
      <c r="H1077">
        <v>75</v>
      </c>
      <c r="I1077" s="101" t="s">
        <v>15</v>
      </c>
      <c r="J1077" s="1">
        <f>DATEVALUE(RIGHT(jaar_zip[[#This Row],[YYYYMMDD]],2)&amp;"-"&amp;MID(jaar_zip[[#This Row],[YYYYMMDD]],5,2)&amp;"-"&amp;LEFT(jaar_zip[[#This Row],[YYYYMMDD]],4))</f>
        <v>45545</v>
      </c>
      <c r="K1077" s="101" t="str">
        <f>IF(AND(VALUE(MONTH(jaar_zip[[#This Row],[Datum]]))=1,VALUE(WEEKNUM(jaar_zip[[#This Row],[Datum]],21))&gt;51),RIGHT(YEAR(jaar_zip[[#This Row],[Datum]])-1,2),RIGHT(YEAR(jaar_zip[[#This Row],[Datum]]),2))&amp;"-"&amp; TEXT(WEEKNUM(jaar_zip[[#This Row],[Datum]],21),"00")</f>
        <v>24-37</v>
      </c>
      <c r="L1077" s="101">
        <f>MONTH(jaar_zip[[#This Row],[Datum]])</f>
        <v>9</v>
      </c>
      <c r="M1077" s="101">
        <f>IF(ISNUMBER(jaar_zip[[#This Row],[etmaaltemperatuur]]),IF(jaar_zip[[#This Row],[etmaaltemperatuur]]&lt;stookgrens,stookgrens-jaar_zip[[#This Row],[etmaaltemperatuur]],0),"")</f>
        <v>2.6999999999999993</v>
      </c>
      <c r="N1077" s="101">
        <f>IF(ISNUMBER(jaar_zip[[#This Row],[graaddagen]]),IF(OR(MONTH(jaar_zip[[#This Row],[Datum]])=1,MONTH(jaar_zip[[#This Row],[Datum]])=2,MONTH(jaar_zip[[#This Row],[Datum]])=11,MONTH(jaar_zip[[#This Row],[Datum]])=12),1.1,IF(OR(MONTH(jaar_zip[[#This Row],[Datum]])=3,MONTH(jaar_zip[[#This Row],[Datum]])=10),1,0.8))*jaar_zip[[#This Row],[graaddagen]],"")</f>
        <v>2.1599999999999997</v>
      </c>
      <c r="O1077" s="101">
        <f>IF(ISNUMBER(jaar_zip[[#This Row],[etmaaltemperatuur]]),IF(jaar_zip[[#This Row],[etmaaltemperatuur]]&gt;stookgrens,jaar_zip[[#This Row],[etmaaltemperatuur]]-stookgrens,0),"")</f>
        <v>0</v>
      </c>
    </row>
    <row r="1078" spans="1:15" x14ac:dyDescent="0.25">
      <c r="A1078">
        <v>242</v>
      </c>
      <c r="B1078">
        <v>20240911</v>
      </c>
      <c r="C1078">
        <v>9.3000000000000007</v>
      </c>
      <c r="D1078">
        <v>13</v>
      </c>
      <c r="G1078">
        <v>1003.5</v>
      </c>
      <c r="H1078">
        <v>64</v>
      </c>
      <c r="I1078" s="101" t="s">
        <v>15</v>
      </c>
      <c r="J1078" s="1">
        <f>DATEVALUE(RIGHT(jaar_zip[[#This Row],[YYYYMMDD]],2)&amp;"-"&amp;MID(jaar_zip[[#This Row],[YYYYMMDD]],5,2)&amp;"-"&amp;LEFT(jaar_zip[[#This Row],[YYYYMMDD]],4))</f>
        <v>45546</v>
      </c>
      <c r="K1078" s="101" t="str">
        <f>IF(AND(VALUE(MONTH(jaar_zip[[#This Row],[Datum]]))=1,VALUE(WEEKNUM(jaar_zip[[#This Row],[Datum]],21))&gt;51),RIGHT(YEAR(jaar_zip[[#This Row],[Datum]])-1,2),RIGHT(YEAR(jaar_zip[[#This Row],[Datum]]),2))&amp;"-"&amp; TEXT(WEEKNUM(jaar_zip[[#This Row],[Datum]],21),"00")</f>
        <v>24-37</v>
      </c>
      <c r="L1078" s="101">
        <f>MONTH(jaar_zip[[#This Row],[Datum]])</f>
        <v>9</v>
      </c>
      <c r="M1078" s="101">
        <f>IF(ISNUMBER(jaar_zip[[#This Row],[etmaaltemperatuur]]),IF(jaar_zip[[#This Row],[etmaaltemperatuur]]&lt;stookgrens,stookgrens-jaar_zip[[#This Row],[etmaaltemperatuur]],0),"")</f>
        <v>5</v>
      </c>
      <c r="N1078" s="101">
        <f>IF(ISNUMBER(jaar_zip[[#This Row],[graaddagen]]),IF(OR(MONTH(jaar_zip[[#This Row],[Datum]])=1,MONTH(jaar_zip[[#This Row],[Datum]])=2,MONTH(jaar_zip[[#This Row],[Datum]])=11,MONTH(jaar_zip[[#This Row],[Datum]])=12),1.1,IF(OR(MONTH(jaar_zip[[#This Row],[Datum]])=3,MONTH(jaar_zip[[#This Row],[Datum]])=10),1,0.8))*jaar_zip[[#This Row],[graaddagen]],"")</f>
        <v>4</v>
      </c>
      <c r="O1078" s="101">
        <f>IF(ISNUMBER(jaar_zip[[#This Row],[etmaaltemperatuur]]),IF(jaar_zip[[#This Row],[etmaaltemperatuur]]&gt;stookgrens,jaar_zip[[#This Row],[etmaaltemperatuur]]-stookgrens,0),"")</f>
        <v>0</v>
      </c>
    </row>
    <row r="1079" spans="1:15" x14ac:dyDescent="0.25">
      <c r="A1079">
        <v>242</v>
      </c>
      <c r="B1079">
        <v>20240912</v>
      </c>
      <c r="C1079">
        <v>5.8</v>
      </c>
      <c r="D1079">
        <v>12</v>
      </c>
      <c r="G1079">
        <v>1012.5</v>
      </c>
      <c r="H1079">
        <v>78</v>
      </c>
      <c r="I1079" s="101" t="s">
        <v>15</v>
      </c>
      <c r="J1079" s="1">
        <f>DATEVALUE(RIGHT(jaar_zip[[#This Row],[YYYYMMDD]],2)&amp;"-"&amp;MID(jaar_zip[[#This Row],[YYYYMMDD]],5,2)&amp;"-"&amp;LEFT(jaar_zip[[#This Row],[YYYYMMDD]],4))</f>
        <v>45547</v>
      </c>
      <c r="K1079" s="101" t="str">
        <f>IF(AND(VALUE(MONTH(jaar_zip[[#This Row],[Datum]]))=1,VALUE(WEEKNUM(jaar_zip[[#This Row],[Datum]],21))&gt;51),RIGHT(YEAR(jaar_zip[[#This Row],[Datum]])-1,2),RIGHT(YEAR(jaar_zip[[#This Row],[Datum]]),2))&amp;"-"&amp; TEXT(WEEKNUM(jaar_zip[[#This Row],[Datum]],21),"00")</f>
        <v>24-37</v>
      </c>
      <c r="L1079" s="101">
        <f>MONTH(jaar_zip[[#This Row],[Datum]])</f>
        <v>9</v>
      </c>
      <c r="M1079" s="101">
        <f>IF(ISNUMBER(jaar_zip[[#This Row],[etmaaltemperatuur]]),IF(jaar_zip[[#This Row],[etmaaltemperatuur]]&lt;stookgrens,stookgrens-jaar_zip[[#This Row],[etmaaltemperatuur]],0),"")</f>
        <v>6</v>
      </c>
      <c r="N1079" s="101">
        <f>IF(ISNUMBER(jaar_zip[[#This Row],[graaddagen]]),IF(OR(MONTH(jaar_zip[[#This Row],[Datum]])=1,MONTH(jaar_zip[[#This Row],[Datum]])=2,MONTH(jaar_zip[[#This Row],[Datum]])=11,MONTH(jaar_zip[[#This Row],[Datum]])=12),1.1,IF(OR(MONTH(jaar_zip[[#This Row],[Datum]])=3,MONTH(jaar_zip[[#This Row],[Datum]])=10),1,0.8))*jaar_zip[[#This Row],[graaddagen]],"")</f>
        <v>4.8000000000000007</v>
      </c>
      <c r="O1079" s="101">
        <f>IF(ISNUMBER(jaar_zip[[#This Row],[etmaaltemperatuur]]),IF(jaar_zip[[#This Row],[etmaaltemperatuur]]&gt;stookgrens,jaar_zip[[#This Row],[etmaaltemperatuur]]-stookgrens,0),"")</f>
        <v>0</v>
      </c>
    </row>
    <row r="1080" spans="1:15" x14ac:dyDescent="0.25">
      <c r="A1080">
        <v>242</v>
      </c>
      <c r="B1080">
        <v>20240913</v>
      </c>
      <c r="C1080">
        <v>7.6</v>
      </c>
      <c r="D1080">
        <v>13.9</v>
      </c>
      <c r="G1080">
        <v>1025.5</v>
      </c>
      <c r="H1080">
        <v>63</v>
      </c>
      <c r="I1080" s="101" t="s">
        <v>15</v>
      </c>
      <c r="J1080" s="1">
        <f>DATEVALUE(RIGHT(jaar_zip[[#This Row],[YYYYMMDD]],2)&amp;"-"&amp;MID(jaar_zip[[#This Row],[YYYYMMDD]],5,2)&amp;"-"&amp;LEFT(jaar_zip[[#This Row],[YYYYMMDD]],4))</f>
        <v>45548</v>
      </c>
      <c r="K1080" s="101" t="str">
        <f>IF(AND(VALUE(MONTH(jaar_zip[[#This Row],[Datum]]))=1,VALUE(WEEKNUM(jaar_zip[[#This Row],[Datum]],21))&gt;51),RIGHT(YEAR(jaar_zip[[#This Row],[Datum]])-1,2),RIGHT(YEAR(jaar_zip[[#This Row],[Datum]]),2))&amp;"-"&amp; TEXT(WEEKNUM(jaar_zip[[#This Row],[Datum]],21),"00")</f>
        <v>24-37</v>
      </c>
      <c r="L1080" s="101">
        <f>MONTH(jaar_zip[[#This Row],[Datum]])</f>
        <v>9</v>
      </c>
      <c r="M1080" s="101">
        <f>IF(ISNUMBER(jaar_zip[[#This Row],[etmaaltemperatuur]]),IF(jaar_zip[[#This Row],[etmaaltemperatuur]]&lt;stookgrens,stookgrens-jaar_zip[[#This Row],[etmaaltemperatuur]],0),"")</f>
        <v>4.0999999999999996</v>
      </c>
      <c r="N1080" s="101">
        <f>IF(ISNUMBER(jaar_zip[[#This Row],[graaddagen]]),IF(OR(MONTH(jaar_zip[[#This Row],[Datum]])=1,MONTH(jaar_zip[[#This Row],[Datum]])=2,MONTH(jaar_zip[[#This Row],[Datum]])=11,MONTH(jaar_zip[[#This Row],[Datum]])=12),1.1,IF(OR(MONTH(jaar_zip[[#This Row],[Datum]])=3,MONTH(jaar_zip[[#This Row],[Datum]])=10),1,0.8))*jaar_zip[[#This Row],[graaddagen]],"")</f>
        <v>3.28</v>
      </c>
      <c r="O1080" s="101">
        <f>IF(ISNUMBER(jaar_zip[[#This Row],[etmaaltemperatuur]]),IF(jaar_zip[[#This Row],[etmaaltemperatuur]]&gt;stookgrens,jaar_zip[[#This Row],[etmaaltemperatuur]]-stookgrens,0),"")</f>
        <v>0</v>
      </c>
    </row>
    <row r="1081" spans="1:15" x14ac:dyDescent="0.25">
      <c r="A1081">
        <v>242</v>
      </c>
      <c r="B1081">
        <v>20240914</v>
      </c>
      <c r="C1081">
        <v>4.8</v>
      </c>
      <c r="D1081">
        <v>14.8</v>
      </c>
      <c r="G1081">
        <v>1029.5999999999999</v>
      </c>
      <c r="H1081">
        <v>60</v>
      </c>
      <c r="I1081" s="101" t="s">
        <v>15</v>
      </c>
      <c r="J1081" s="1">
        <f>DATEVALUE(RIGHT(jaar_zip[[#This Row],[YYYYMMDD]],2)&amp;"-"&amp;MID(jaar_zip[[#This Row],[YYYYMMDD]],5,2)&amp;"-"&amp;LEFT(jaar_zip[[#This Row],[YYYYMMDD]],4))</f>
        <v>45549</v>
      </c>
      <c r="K1081" s="101" t="str">
        <f>IF(AND(VALUE(MONTH(jaar_zip[[#This Row],[Datum]]))=1,VALUE(WEEKNUM(jaar_zip[[#This Row],[Datum]],21))&gt;51),RIGHT(YEAR(jaar_zip[[#This Row],[Datum]])-1,2),RIGHT(YEAR(jaar_zip[[#This Row],[Datum]]),2))&amp;"-"&amp; TEXT(WEEKNUM(jaar_zip[[#This Row],[Datum]],21),"00")</f>
        <v>24-37</v>
      </c>
      <c r="L1081" s="101">
        <f>MONTH(jaar_zip[[#This Row],[Datum]])</f>
        <v>9</v>
      </c>
      <c r="M1081" s="101">
        <f>IF(ISNUMBER(jaar_zip[[#This Row],[etmaaltemperatuur]]),IF(jaar_zip[[#This Row],[etmaaltemperatuur]]&lt;stookgrens,stookgrens-jaar_zip[[#This Row],[etmaaltemperatuur]],0),"")</f>
        <v>3.1999999999999993</v>
      </c>
      <c r="N1081" s="101">
        <f>IF(ISNUMBER(jaar_zip[[#This Row],[graaddagen]]),IF(OR(MONTH(jaar_zip[[#This Row],[Datum]])=1,MONTH(jaar_zip[[#This Row],[Datum]])=2,MONTH(jaar_zip[[#This Row],[Datum]])=11,MONTH(jaar_zip[[#This Row],[Datum]])=12),1.1,IF(OR(MONTH(jaar_zip[[#This Row],[Datum]])=3,MONTH(jaar_zip[[#This Row],[Datum]])=10),1,0.8))*jaar_zip[[#This Row],[graaddagen]],"")</f>
        <v>2.5599999999999996</v>
      </c>
      <c r="O1081" s="101">
        <f>IF(ISNUMBER(jaar_zip[[#This Row],[etmaaltemperatuur]]),IF(jaar_zip[[#This Row],[etmaaltemperatuur]]&gt;stookgrens,jaar_zip[[#This Row],[etmaaltemperatuur]]-stookgrens,0),"")</f>
        <v>0</v>
      </c>
    </row>
    <row r="1082" spans="1:15" x14ac:dyDescent="0.25">
      <c r="A1082">
        <v>242</v>
      </c>
      <c r="B1082">
        <v>20240915</v>
      </c>
      <c r="C1082">
        <v>5.5</v>
      </c>
      <c r="D1082">
        <v>16.899999999999999</v>
      </c>
      <c r="G1082">
        <v>1025.5999999999999</v>
      </c>
      <c r="H1082">
        <v>74</v>
      </c>
      <c r="I1082" s="101" t="s">
        <v>15</v>
      </c>
      <c r="J1082" s="1">
        <f>DATEVALUE(RIGHT(jaar_zip[[#This Row],[YYYYMMDD]],2)&amp;"-"&amp;MID(jaar_zip[[#This Row],[YYYYMMDD]],5,2)&amp;"-"&amp;LEFT(jaar_zip[[#This Row],[YYYYMMDD]],4))</f>
        <v>45550</v>
      </c>
      <c r="K1082" s="101" t="str">
        <f>IF(AND(VALUE(MONTH(jaar_zip[[#This Row],[Datum]]))=1,VALUE(WEEKNUM(jaar_zip[[#This Row],[Datum]],21))&gt;51),RIGHT(YEAR(jaar_zip[[#This Row],[Datum]])-1,2),RIGHT(YEAR(jaar_zip[[#This Row],[Datum]]),2))&amp;"-"&amp; TEXT(WEEKNUM(jaar_zip[[#This Row],[Datum]],21),"00")</f>
        <v>24-37</v>
      </c>
      <c r="L1082" s="101">
        <f>MONTH(jaar_zip[[#This Row],[Datum]])</f>
        <v>9</v>
      </c>
      <c r="M1082" s="101">
        <f>IF(ISNUMBER(jaar_zip[[#This Row],[etmaaltemperatuur]]),IF(jaar_zip[[#This Row],[etmaaltemperatuur]]&lt;stookgrens,stookgrens-jaar_zip[[#This Row],[etmaaltemperatuur]],0),"")</f>
        <v>1.1000000000000014</v>
      </c>
      <c r="N1082" s="101">
        <f>IF(ISNUMBER(jaar_zip[[#This Row],[graaddagen]]),IF(OR(MONTH(jaar_zip[[#This Row],[Datum]])=1,MONTH(jaar_zip[[#This Row],[Datum]])=2,MONTH(jaar_zip[[#This Row],[Datum]])=11,MONTH(jaar_zip[[#This Row],[Datum]])=12),1.1,IF(OR(MONTH(jaar_zip[[#This Row],[Datum]])=3,MONTH(jaar_zip[[#This Row],[Datum]])=10),1,0.8))*jaar_zip[[#This Row],[graaddagen]],"")</f>
        <v>0.88000000000000123</v>
      </c>
      <c r="O1082" s="101">
        <f>IF(ISNUMBER(jaar_zip[[#This Row],[etmaaltemperatuur]]),IF(jaar_zip[[#This Row],[etmaaltemperatuur]]&gt;stookgrens,jaar_zip[[#This Row],[etmaaltemperatuur]]-stookgrens,0),"")</f>
        <v>0</v>
      </c>
    </row>
    <row r="1083" spans="1:15" x14ac:dyDescent="0.25">
      <c r="A1083">
        <v>242</v>
      </c>
      <c r="B1083">
        <v>20240916</v>
      </c>
      <c r="C1083">
        <v>7.3</v>
      </c>
      <c r="D1083">
        <v>16.7</v>
      </c>
      <c r="G1083">
        <v>1026.9000000000001</v>
      </c>
      <c r="H1083">
        <v>78</v>
      </c>
      <c r="I1083" s="101" t="s">
        <v>15</v>
      </c>
      <c r="J1083" s="1">
        <f>DATEVALUE(RIGHT(jaar_zip[[#This Row],[YYYYMMDD]],2)&amp;"-"&amp;MID(jaar_zip[[#This Row],[YYYYMMDD]],5,2)&amp;"-"&amp;LEFT(jaar_zip[[#This Row],[YYYYMMDD]],4))</f>
        <v>45551</v>
      </c>
      <c r="K1083" s="101" t="str">
        <f>IF(AND(VALUE(MONTH(jaar_zip[[#This Row],[Datum]]))=1,VALUE(WEEKNUM(jaar_zip[[#This Row],[Datum]],21))&gt;51),RIGHT(YEAR(jaar_zip[[#This Row],[Datum]])-1,2),RIGHT(YEAR(jaar_zip[[#This Row],[Datum]]),2))&amp;"-"&amp; TEXT(WEEKNUM(jaar_zip[[#This Row],[Datum]],21),"00")</f>
        <v>24-38</v>
      </c>
      <c r="L1083" s="101">
        <f>MONTH(jaar_zip[[#This Row],[Datum]])</f>
        <v>9</v>
      </c>
      <c r="M1083" s="101">
        <f>IF(ISNUMBER(jaar_zip[[#This Row],[etmaaltemperatuur]]),IF(jaar_zip[[#This Row],[etmaaltemperatuur]]&lt;stookgrens,stookgrens-jaar_zip[[#This Row],[etmaaltemperatuur]],0),"")</f>
        <v>1.3000000000000007</v>
      </c>
      <c r="N1083" s="101">
        <f>IF(ISNUMBER(jaar_zip[[#This Row],[graaddagen]]),IF(OR(MONTH(jaar_zip[[#This Row],[Datum]])=1,MONTH(jaar_zip[[#This Row],[Datum]])=2,MONTH(jaar_zip[[#This Row],[Datum]])=11,MONTH(jaar_zip[[#This Row],[Datum]])=12),1.1,IF(OR(MONTH(jaar_zip[[#This Row],[Datum]])=3,MONTH(jaar_zip[[#This Row],[Datum]])=10),1,0.8))*jaar_zip[[#This Row],[graaddagen]],"")</f>
        <v>1.0400000000000007</v>
      </c>
      <c r="O1083" s="101">
        <f>IF(ISNUMBER(jaar_zip[[#This Row],[etmaaltemperatuur]]),IF(jaar_zip[[#This Row],[etmaaltemperatuur]]&gt;stookgrens,jaar_zip[[#This Row],[etmaaltemperatuur]]-stookgrens,0),"")</f>
        <v>0</v>
      </c>
    </row>
    <row r="1084" spans="1:15" x14ac:dyDescent="0.25">
      <c r="A1084">
        <v>242</v>
      </c>
      <c r="B1084">
        <v>20240917</v>
      </c>
      <c r="C1084">
        <v>8</v>
      </c>
      <c r="D1084">
        <v>16.7</v>
      </c>
      <c r="G1084">
        <v>1031.2</v>
      </c>
      <c r="H1084">
        <v>79</v>
      </c>
      <c r="I1084" s="101" t="s">
        <v>15</v>
      </c>
      <c r="J1084" s="1">
        <f>DATEVALUE(RIGHT(jaar_zip[[#This Row],[YYYYMMDD]],2)&amp;"-"&amp;MID(jaar_zip[[#This Row],[YYYYMMDD]],5,2)&amp;"-"&amp;LEFT(jaar_zip[[#This Row],[YYYYMMDD]],4))</f>
        <v>45552</v>
      </c>
      <c r="K1084" s="101" t="str">
        <f>IF(AND(VALUE(MONTH(jaar_zip[[#This Row],[Datum]]))=1,VALUE(WEEKNUM(jaar_zip[[#This Row],[Datum]],21))&gt;51),RIGHT(YEAR(jaar_zip[[#This Row],[Datum]])-1,2),RIGHT(YEAR(jaar_zip[[#This Row],[Datum]]),2))&amp;"-"&amp; TEXT(WEEKNUM(jaar_zip[[#This Row],[Datum]],21),"00")</f>
        <v>24-38</v>
      </c>
      <c r="L1084" s="101">
        <f>MONTH(jaar_zip[[#This Row],[Datum]])</f>
        <v>9</v>
      </c>
      <c r="M1084" s="101">
        <f>IF(ISNUMBER(jaar_zip[[#This Row],[etmaaltemperatuur]]),IF(jaar_zip[[#This Row],[etmaaltemperatuur]]&lt;stookgrens,stookgrens-jaar_zip[[#This Row],[etmaaltemperatuur]],0),"")</f>
        <v>1.3000000000000007</v>
      </c>
      <c r="N1084" s="101">
        <f>IF(ISNUMBER(jaar_zip[[#This Row],[graaddagen]]),IF(OR(MONTH(jaar_zip[[#This Row],[Datum]])=1,MONTH(jaar_zip[[#This Row],[Datum]])=2,MONTH(jaar_zip[[#This Row],[Datum]])=11,MONTH(jaar_zip[[#This Row],[Datum]])=12),1.1,IF(OR(MONTH(jaar_zip[[#This Row],[Datum]])=3,MONTH(jaar_zip[[#This Row],[Datum]])=10),1,0.8))*jaar_zip[[#This Row],[graaddagen]],"")</f>
        <v>1.0400000000000007</v>
      </c>
      <c r="O1084" s="101">
        <f>IF(ISNUMBER(jaar_zip[[#This Row],[etmaaltemperatuur]]),IF(jaar_zip[[#This Row],[etmaaltemperatuur]]&gt;stookgrens,jaar_zip[[#This Row],[etmaaltemperatuur]]-stookgrens,0),"")</f>
        <v>0</v>
      </c>
    </row>
    <row r="1085" spans="1:15" x14ac:dyDescent="0.25">
      <c r="A1085">
        <v>242</v>
      </c>
      <c r="B1085">
        <v>20240918</v>
      </c>
      <c r="C1085">
        <v>6.9</v>
      </c>
      <c r="D1085">
        <v>17</v>
      </c>
      <c r="G1085">
        <v>1029.9000000000001</v>
      </c>
      <c r="H1085">
        <v>88</v>
      </c>
      <c r="I1085" s="101" t="s">
        <v>15</v>
      </c>
      <c r="J1085" s="1">
        <f>DATEVALUE(RIGHT(jaar_zip[[#This Row],[YYYYMMDD]],2)&amp;"-"&amp;MID(jaar_zip[[#This Row],[YYYYMMDD]],5,2)&amp;"-"&amp;LEFT(jaar_zip[[#This Row],[YYYYMMDD]],4))</f>
        <v>45553</v>
      </c>
      <c r="K1085" s="101" t="str">
        <f>IF(AND(VALUE(MONTH(jaar_zip[[#This Row],[Datum]]))=1,VALUE(WEEKNUM(jaar_zip[[#This Row],[Datum]],21))&gt;51),RIGHT(YEAR(jaar_zip[[#This Row],[Datum]])-1,2),RIGHT(YEAR(jaar_zip[[#This Row],[Datum]]),2))&amp;"-"&amp; TEXT(WEEKNUM(jaar_zip[[#This Row],[Datum]],21),"00")</f>
        <v>24-38</v>
      </c>
      <c r="L1085" s="101">
        <f>MONTH(jaar_zip[[#This Row],[Datum]])</f>
        <v>9</v>
      </c>
      <c r="M1085" s="101">
        <f>IF(ISNUMBER(jaar_zip[[#This Row],[etmaaltemperatuur]]),IF(jaar_zip[[#This Row],[etmaaltemperatuur]]&lt;stookgrens,stookgrens-jaar_zip[[#This Row],[etmaaltemperatuur]],0),"")</f>
        <v>1</v>
      </c>
      <c r="N1085" s="101">
        <f>IF(ISNUMBER(jaar_zip[[#This Row],[graaddagen]]),IF(OR(MONTH(jaar_zip[[#This Row],[Datum]])=1,MONTH(jaar_zip[[#This Row],[Datum]])=2,MONTH(jaar_zip[[#This Row],[Datum]])=11,MONTH(jaar_zip[[#This Row],[Datum]])=12),1.1,IF(OR(MONTH(jaar_zip[[#This Row],[Datum]])=3,MONTH(jaar_zip[[#This Row],[Datum]])=10),1,0.8))*jaar_zip[[#This Row],[graaddagen]],"")</f>
        <v>0.8</v>
      </c>
      <c r="O1085" s="101">
        <f>IF(ISNUMBER(jaar_zip[[#This Row],[etmaaltemperatuur]]),IF(jaar_zip[[#This Row],[etmaaltemperatuur]]&gt;stookgrens,jaar_zip[[#This Row],[etmaaltemperatuur]]-stookgrens,0),"")</f>
        <v>0</v>
      </c>
    </row>
    <row r="1086" spans="1:15" x14ac:dyDescent="0.25">
      <c r="A1086">
        <v>242</v>
      </c>
      <c r="B1086">
        <v>20240919</v>
      </c>
      <c r="C1086">
        <v>6.5</v>
      </c>
      <c r="D1086">
        <v>16.600000000000001</v>
      </c>
      <c r="G1086">
        <v>1026.8</v>
      </c>
      <c r="H1086">
        <v>92</v>
      </c>
      <c r="I1086" s="101" t="s">
        <v>15</v>
      </c>
      <c r="J1086" s="1">
        <f>DATEVALUE(RIGHT(jaar_zip[[#This Row],[YYYYMMDD]],2)&amp;"-"&amp;MID(jaar_zip[[#This Row],[YYYYMMDD]],5,2)&amp;"-"&amp;LEFT(jaar_zip[[#This Row],[YYYYMMDD]],4))</f>
        <v>45554</v>
      </c>
      <c r="K1086" s="101" t="str">
        <f>IF(AND(VALUE(MONTH(jaar_zip[[#This Row],[Datum]]))=1,VALUE(WEEKNUM(jaar_zip[[#This Row],[Datum]],21))&gt;51),RIGHT(YEAR(jaar_zip[[#This Row],[Datum]])-1,2),RIGHT(YEAR(jaar_zip[[#This Row],[Datum]]),2))&amp;"-"&amp; TEXT(WEEKNUM(jaar_zip[[#This Row],[Datum]],21),"00")</f>
        <v>24-38</v>
      </c>
      <c r="L1086" s="101">
        <f>MONTH(jaar_zip[[#This Row],[Datum]])</f>
        <v>9</v>
      </c>
      <c r="M1086" s="101">
        <f>IF(ISNUMBER(jaar_zip[[#This Row],[etmaaltemperatuur]]),IF(jaar_zip[[#This Row],[etmaaltemperatuur]]&lt;stookgrens,stookgrens-jaar_zip[[#This Row],[etmaaltemperatuur]],0),"")</f>
        <v>1.3999999999999986</v>
      </c>
      <c r="N1086" s="101">
        <f>IF(ISNUMBER(jaar_zip[[#This Row],[graaddagen]]),IF(OR(MONTH(jaar_zip[[#This Row],[Datum]])=1,MONTH(jaar_zip[[#This Row],[Datum]])=2,MONTH(jaar_zip[[#This Row],[Datum]])=11,MONTH(jaar_zip[[#This Row],[Datum]])=12),1.1,IF(OR(MONTH(jaar_zip[[#This Row],[Datum]])=3,MONTH(jaar_zip[[#This Row],[Datum]])=10),1,0.8))*jaar_zip[[#This Row],[graaddagen]],"")</f>
        <v>1.119999999999999</v>
      </c>
      <c r="O1086" s="101">
        <f>IF(ISNUMBER(jaar_zip[[#This Row],[etmaaltemperatuur]]),IF(jaar_zip[[#This Row],[etmaaltemperatuur]]&gt;stookgrens,jaar_zip[[#This Row],[etmaaltemperatuur]]-stookgrens,0),"")</f>
        <v>0</v>
      </c>
    </row>
    <row r="1087" spans="1:15" x14ac:dyDescent="0.25">
      <c r="A1087">
        <v>242</v>
      </c>
      <c r="B1087">
        <v>20240920</v>
      </c>
      <c r="C1087">
        <v>7.8</v>
      </c>
      <c r="D1087">
        <v>17.7</v>
      </c>
      <c r="G1087">
        <v>1023.6</v>
      </c>
      <c r="H1087">
        <v>82</v>
      </c>
      <c r="I1087" s="101" t="s">
        <v>15</v>
      </c>
      <c r="J1087" s="1">
        <f>DATEVALUE(RIGHT(jaar_zip[[#This Row],[YYYYMMDD]],2)&amp;"-"&amp;MID(jaar_zip[[#This Row],[YYYYMMDD]],5,2)&amp;"-"&amp;LEFT(jaar_zip[[#This Row],[YYYYMMDD]],4))</f>
        <v>45555</v>
      </c>
      <c r="K1087" s="101" t="str">
        <f>IF(AND(VALUE(MONTH(jaar_zip[[#This Row],[Datum]]))=1,VALUE(WEEKNUM(jaar_zip[[#This Row],[Datum]],21))&gt;51),RIGHT(YEAR(jaar_zip[[#This Row],[Datum]])-1,2),RIGHT(YEAR(jaar_zip[[#This Row],[Datum]]),2))&amp;"-"&amp; TEXT(WEEKNUM(jaar_zip[[#This Row],[Datum]],21),"00")</f>
        <v>24-38</v>
      </c>
      <c r="L1087" s="101">
        <f>MONTH(jaar_zip[[#This Row],[Datum]])</f>
        <v>9</v>
      </c>
      <c r="M1087" s="101">
        <f>IF(ISNUMBER(jaar_zip[[#This Row],[etmaaltemperatuur]]),IF(jaar_zip[[#This Row],[etmaaltemperatuur]]&lt;stookgrens,stookgrens-jaar_zip[[#This Row],[etmaaltemperatuur]],0),"")</f>
        <v>0.30000000000000071</v>
      </c>
      <c r="N1087" s="101">
        <f>IF(ISNUMBER(jaar_zip[[#This Row],[graaddagen]]),IF(OR(MONTH(jaar_zip[[#This Row],[Datum]])=1,MONTH(jaar_zip[[#This Row],[Datum]])=2,MONTH(jaar_zip[[#This Row],[Datum]])=11,MONTH(jaar_zip[[#This Row],[Datum]])=12),1.1,IF(OR(MONTH(jaar_zip[[#This Row],[Datum]])=3,MONTH(jaar_zip[[#This Row],[Datum]])=10),1,0.8))*jaar_zip[[#This Row],[graaddagen]],"")</f>
        <v>0.24000000000000057</v>
      </c>
      <c r="O1087" s="101">
        <f>IF(ISNUMBER(jaar_zip[[#This Row],[etmaaltemperatuur]]),IF(jaar_zip[[#This Row],[etmaaltemperatuur]]&gt;stookgrens,jaar_zip[[#This Row],[etmaaltemperatuur]]-stookgrens,0),"")</f>
        <v>0</v>
      </c>
    </row>
    <row r="1088" spans="1:15" x14ac:dyDescent="0.25">
      <c r="A1088">
        <v>242</v>
      </c>
      <c r="B1088">
        <v>20240921</v>
      </c>
      <c r="C1088">
        <v>5.2</v>
      </c>
      <c r="D1088">
        <v>16.600000000000001</v>
      </c>
      <c r="G1088">
        <v>1020.5</v>
      </c>
      <c r="H1088">
        <v>81</v>
      </c>
      <c r="I1088" s="101" t="s">
        <v>15</v>
      </c>
      <c r="J1088" s="1">
        <f>DATEVALUE(RIGHT(jaar_zip[[#This Row],[YYYYMMDD]],2)&amp;"-"&amp;MID(jaar_zip[[#This Row],[YYYYMMDD]],5,2)&amp;"-"&amp;LEFT(jaar_zip[[#This Row],[YYYYMMDD]],4))</f>
        <v>45556</v>
      </c>
      <c r="K1088" s="101" t="str">
        <f>IF(AND(VALUE(MONTH(jaar_zip[[#This Row],[Datum]]))=1,VALUE(WEEKNUM(jaar_zip[[#This Row],[Datum]],21))&gt;51),RIGHT(YEAR(jaar_zip[[#This Row],[Datum]])-1,2),RIGHT(YEAR(jaar_zip[[#This Row],[Datum]]),2))&amp;"-"&amp; TEXT(WEEKNUM(jaar_zip[[#This Row],[Datum]],21),"00")</f>
        <v>24-38</v>
      </c>
      <c r="L1088" s="101">
        <f>MONTH(jaar_zip[[#This Row],[Datum]])</f>
        <v>9</v>
      </c>
      <c r="M1088" s="101">
        <f>IF(ISNUMBER(jaar_zip[[#This Row],[etmaaltemperatuur]]),IF(jaar_zip[[#This Row],[etmaaltemperatuur]]&lt;stookgrens,stookgrens-jaar_zip[[#This Row],[etmaaltemperatuur]],0),"")</f>
        <v>1.3999999999999986</v>
      </c>
      <c r="N1088" s="101">
        <f>IF(ISNUMBER(jaar_zip[[#This Row],[graaddagen]]),IF(OR(MONTH(jaar_zip[[#This Row],[Datum]])=1,MONTH(jaar_zip[[#This Row],[Datum]])=2,MONTH(jaar_zip[[#This Row],[Datum]])=11,MONTH(jaar_zip[[#This Row],[Datum]])=12),1.1,IF(OR(MONTH(jaar_zip[[#This Row],[Datum]])=3,MONTH(jaar_zip[[#This Row],[Datum]])=10),1,0.8))*jaar_zip[[#This Row],[graaddagen]],"")</f>
        <v>1.119999999999999</v>
      </c>
      <c r="O1088" s="101">
        <f>IF(ISNUMBER(jaar_zip[[#This Row],[etmaaltemperatuur]]),IF(jaar_zip[[#This Row],[etmaaltemperatuur]]&gt;stookgrens,jaar_zip[[#This Row],[etmaaltemperatuur]]-stookgrens,0),"")</f>
        <v>0</v>
      </c>
    </row>
    <row r="1089" spans="1:15" x14ac:dyDescent="0.25">
      <c r="A1089">
        <v>242</v>
      </c>
      <c r="B1089">
        <v>20240922</v>
      </c>
      <c r="C1089">
        <v>3.7</v>
      </c>
      <c r="D1089">
        <v>17.5</v>
      </c>
      <c r="G1089">
        <v>1014.7</v>
      </c>
      <c r="H1089">
        <v>85</v>
      </c>
      <c r="I1089" s="101" t="s">
        <v>15</v>
      </c>
      <c r="J1089" s="1">
        <f>DATEVALUE(RIGHT(jaar_zip[[#This Row],[YYYYMMDD]],2)&amp;"-"&amp;MID(jaar_zip[[#This Row],[YYYYMMDD]],5,2)&amp;"-"&amp;LEFT(jaar_zip[[#This Row],[YYYYMMDD]],4))</f>
        <v>45557</v>
      </c>
      <c r="K1089" s="101" t="str">
        <f>IF(AND(VALUE(MONTH(jaar_zip[[#This Row],[Datum]]))=1,VALUE(WEEKNUM(jaar_zip[[#This Row],[Datum]],21))&gt;51),RIGHT(YEAR(jaar_zip[[#This Row],[Datum]])-1,2),RIGHT(YEAR(jaar_zip[[#This Row],[Datum]]),2))&amp;"-"&amp; TEXT(WEEKNUM(jaar_zip[[#This Row],[Datum]],21),"00")</f>
        <v>24-38</v>
      </c>
      <c r="L1089" s="101">
        <f>MONTH(jaar_zip[[#This Row],[Datum]])</f>
        <v>9</v>
      </c>
      <c r="M1089" s="101">
        <f>IF(ISNUMBER(jaar_zip[[#This Row],[etmaaltemperatuur]]),IF(jaar_zip[[#This Row],[etmaaltemperatuur]]&lt;stookgrens,stookgrens-jaar_zip[[#This Row],[etmaaltemperatuur]],0),"")</f>
        <v>0.5</v>
      </c>
      <c r="N1089" s="101">
        <f>IF(ISNUMBER(jaar_zip[[#This Row],[graaddagen]]),IF(OR(MONTH(jaar_zip[[#This Row],[Datum]])=1,MONTH(jaar_zip[[#This Row],[Datum]])=2,MONTH(jaar_zip[[#This Row],[Datum]])=11,MONTH(jaar_zip[[#This Row],[Datum]])=12),1.1,IF(OR(MONTH(jaar_zip[[#This Row],[Datum]])=3,MONTH(jaar_zip[[#This Row],[Datum]])=10),1,0.8))*jaar_zip[[#This Row],[graaddagen]],"")</f>
        <v>0.4</v>
      </c>
      <c r="O1089" s="101">
        <f>IF(ISNUMBER(jaar_zip[[#This Row],[etmaaltemperatuur]]),IF(jaar_zip[[#This Row],[etmaaltemperatuur]]&gt;stookgrens,jaar_zip[[#This Row],[etmaaltemperatuur]]-stookgrens,0),"")</f>
        <v>0</v>
      </c>
    </row>
    <row r="1090" spans="1:15" x14ac:dyDescent="0.25">
      <c r="A1090">
        <v>242</v>
      </c>
      <c r="B1090">
        <v>20240923</v>
      </c>
      <c r="C1090">
        <v>5.2</v>
      </c>
      <c r="D1090">
        <v>17.399999999999999</v>
      </c>
      <c r="H1090">
        <v>86</v>
      </c>
      <c r="I1090" s="101" t="s">
        <v>15</v>
      </c>
      <c r="J1090" s="1">
        <f>DATEVALUE(RIGHT(jaar_zip[[#This Row],[YYYYMMDD]],2)&amp;"-"&amp;MID(jaar_zip[[#This Row],[YYYYMMDD]],5,2)&amp;"-"&amp;LEFT(jaar_zip[[#This Row],[YYYYMMDD]],4))</f>
        <v>45558</v>
      </c>
      <c r="K1090" s="101" t="str">
        <f>IF(AND(VALUE(MONTH(jaar_zip[[#This Row],[Datum]]))=1,VALUE(WEEKNUM(jaar_zip[[#This Row],[Datum]],21))&gt;51),RIGHT(YEAR(jaar_zip[[#This Row],[Datum]])-1,2),RIGHT(YEAR(jaar_zip[[#This Row],[Datum]]),2))&amp;"-"&amp; TEXT(WEEKNUM(jaar_zip[[#This Row],[Datum]],21),"00")</f>
        <v>24-39</v>
      </c>
      <c r="L1090" s="101">
        <f>MONTH(jaar_zip[[#This Row],[Datum]])</f>
        <v>9</v>
      </c>
      <c r="M1090" s="101">
        <f>IF(ISNUMBER(jaar_zip[[#This Row],[etmaaltemperatuur]]),IF(jaar_zip[[#This Row],[etmaaltemperatuur]]&lt;stookgrens,stookgrens-jaar_zip[[#This Row],[etmaaltemperatuur]],0),"")</f>
        <v>0.60000000000000142</v>
      </c>
      <c r="N1090" s="101">
        <f>IF(ISNUMBER(jaar_zip[[#This Row],[graaddagen]]),IF(OR(MONTH(jaar_zip[[#This Row],[Datum]])=1,MONTH(jaar_zip[[#This Row],[Datum]])=2,MONTH(jaar_zip[[#This Row],[Datum]])=11,MONTH(jaar_zip[[#This Row],[Datum]])=12),1.1,IF(OR(MONTH(jaar_zip[[#This Row],[Datum]])=3,MONTH(jaar_zip[[#This Row],[Datum]])=10),1,0.8))*jaar_zip[[#This Row],[graaddagen]],"")</f>
        <v>0.48000000000000115</v>
      </c>
      <c r="O1090" s="101">
        <f>IF(ISNUMBER(jaar_zip[[#This Row],[etmaaltemperatuur]]),IF(jaar_zip[[#This Row],[etmaaltemperatuur]]&gt;stookgrens,jaar_zip[[#This Row],[etmaaltemperatuur]]-stookgrens,0),"")</f>
        <v>0</v>
      </c>
    </row>
    <row r="1091" spans="1:15" x14ac:dyDescent="0.25">
      <c r="A1091">
        <v>242</v>
      </c>
      <c r="B1091">
        <v>20240924</v>
      </c>
      <c r="C1091">
        <v>8.3000000000000007</v>
      </c>
      <c r="D1091">
        <v>15.3</v>
      </c>
      <c r="H1091">
        <v>85</v>
      </c>
      <c r="I1091" s="101" t="s">
        <v>15</v>
      </c>
      <c r="J1091" s="1">
        <f>DATEVALUE(RIGHT(jaar_zip[[#This Row],[YYYYMMDD]],2)&amp;"-"&amp;MID(jaar_zip[[#This Row],[YYYYMMDD]],5,2)&amp;"-"&amp;LEFT(jaar_zip[[#This Row],[YYYYMMDD]],4))</f>
        <v>45559</v>
      </c>
      <c r="K1091" s="101" t="str">
        <f>IF(AND(VALUE(MONTH(jaar_zip[[#This Row],[Datum]]))=1,VALUE(WEEKNUM(jaar_zip[[#This Row],[Datum]],21))&gt;51),RIGHT(YEAR(jaar_zip[[#This Row],[Datum]])-1,2),RIGHT(YEAR(jaar_zip[[#This Row],[Datum]]),2))&amp;"-"&amp; TEXT(WEEKNUM(jaar_zip[[#This Row],[Datum]],21),"00")</f>
        <v>24-39</v>
      </c>
      <c r="L1091" s="101">
        <f>MONTH(jaar_zip[[#This Row],[Datum]])</f>
        <v>9</v>
      </c>
      <c r="M1091" s="101">
        <f>IF(ISNUMBER(jaar_zip[[#This Row],[etmaaltemperatuur]]),IF(jaar_zip[[#This Row],[etmaaltemperatuur]]&lt;stookgrens,stookgrens-jaar_zip[[#This Row],[etmaaltemperatuur]],0),"")</f>
        <v>2.6999999999999993</v>
      </c>
      <c r="N1091" s="101">
        <f>IF(ISNUMBER(jaar_zip[[#This Row],[graaddagen]]),IF(OR(MONTH(jaar_zip[[#This Row],[Datum]])=1,MONTH(jaar_zip[[#This Row],[Datum]])=2,MONTH(jaar_zip[[#This Row],[Datum]])=11,MONTH(jaar_zip[[#This Row],[Datum]])=12),1.1,IF(OR(MONTH(jaar_zip[[#This Row],[Datum]])=3,MONTH(jaar_zip[[#This Row],[Datum]])=10),1,0.8))*jaar_zip[[#This Row],[graaddagen]],"")</f>
        <v>2.1599999999999997</v>
      </c>
      <c r="O1091" s="101">
        <f>IF(ISNUMBER(jaar_zip[[#This Row],[etmaaltemperatuur]]),IF(jaar_zip[[#This Row],[etmaaltemperatuur]]&gt;stookgrens,jaar_zip[[#This Row],[etmaaltemperatuur]]-stookgrens,0),"")</f>
        <v>0</v>
      </c>
    </row>
    <row r="1092" spans="1:15" x14ac:dyDescent="0.25">
      <c r="A1092">
        <v>242</v>
      </c>
      <c r="B1092">
        <v>20240925</v>
      </c>
      <c r="C1092">
        <v>7.5</v>
      </c>
      <c r="D1092">
        <v>14.8</v>
      </c>
      <c r="H1092">
        <v>72</v>
      </c>
      <c r="I1092" s="101" t="s">
        <v>15</v>
      </c>
      <c r="J1092" s="1">
        <f>DATEVALUE(RIGHT(jaar_zip[[#This Row],[YYYYMMDD]],2)&amp;"-"&amp;MID(jaar_zip[[#This Row],[YYYYMMDD]],5,2)&amp;"-"&amp;LEFT(jaar_zip[[#This Row],[YYYYMMDD]],4))</f>
        <v>45560</v>
      </c>
      <c r="K1092" s="101" t="str">
        <f>IF(AND(VALUE(MONTH(jaar_zip[[#This Row],[Datum]]))=1,VALUE(WEEKNUM(jaar_zip[[#This Row],[Datum]],21))&gt;51),RIGHT(YEAR(jaar_zip[[#This Row],[Datum]])-1,2),RIGHT(YEAR(jaar_zip[[#This Row],[Datum]]),2))&amp;"-"&amp; TEXT(WEEKNUM(jaar_zip[[#This Row],[Datum]],21),"00")</f>
        <v>24-39</v>
      </c>
      <c r="L1092" s="101">
        <f>MONTH(jaar_zip[[#This Row],[Datum]])</f>
        <v>9</v>
      </c>
      <c r="M1092" s="101">
        <f>IF(ISNUMBER(jaar_zip[[#This Row],[etmaaltemperatuur]]),IF(jaar_zip[[#This Row],[etmaaltemperatuur]]&lt;stookgrens,stookgrens-jaar_zip[[#This Row],[etmaaltemperatuur]],0),"")</f>
        <v>3.1999999999999993</v>
      </c>
      <c r="N1092" s="101">
        <f>IF(ISNUMBER(jaar_zip[[#This Row],[graaddagen]]),IF(OR(MONTH(jaar_zip[[#This Row],[Datum]])=1,MONTH(jaar_zip[[#This Row],[Datum]])=2,MONTH(jaar_zip[[#This Row],[Datum]])=11,MONTH(jaar_zip[[#This Row],[Datum]])=12),1.1,IF(OR(MONTH(jaar_zip[[#This Row],[Datum]])=3,MONTH(jaar_zip[[#This Row],[Datum]])=10),1,0.8))*jaar_zip[[#This Row],[graaddagen]],"")</f>
        <v>2.5599999999999996</v>
      </c>
      <c r="O1092" s="101">
        <f>IF(ISNUMBER(jaar_zip[[#This Row],[etmaaltemperatuur]]),IF(jaar_zip[[#This Row],[etmaaltemperatuur]]&gt;stookgrens,jaar_zip[[#This Row],[etmaaltemperatuur]]-stookgrens,0),"")</f>
        <v>0</v>
      </c>
    </row>
    <row r="1093" spans="1:15" x14ac:dyDescent="0.25">
      <c r="A1093">
        <v>242</v>
      </c>
      <c r="B1093">
        <v>20240926</v>
      </c>
      <c r="C1093">
        <v>9</v>
      </c>
      <c r="D1093">
        <v>15.8</v>
      </c>
      <c r="H1093">
        <v>86</v>
      </c>
      <c r="I1093" s="101" t="s">
        <v>15</v>
      </c>
      <c r="J1093" s="1">
        <f>DATEVALUE(RIGHT(jaar_zip[[#This Row],[YYYYMMDD]],2)&amp;"-"&amp;MID(jaar_zip[[#This Row],[YYYYMMDD]],5,2)&amp;"-"&amp;LEFT(jaar_zip[[#This Row],[YYYYMMDD]],4))</f>
        <v>45561</v>
      </c>
      <c r="K1093" s="101" t="str">
        <f>IF(AND(VALUE(MONTH(jaar_zip[[#This Row],[Datum]]))=1,VALUE(WEEKNUM(jaar_zip[[#This Row],[Datum]],21))&gt;51),RIGHT(YEAR(jaar_zip[[#This Row],[Datum]])-1,2),RIGHT(YEAR(jaar_zip[[#This Row],[Datum]]),2))&amp;"-"&amp; TEXT(WEEKNUM(jaar_zip[[#This Row],[Datum]],21),"00")</f>
        <v>24-39</v>
      </c>
      <c r="L1093" s="101">
        <f>MONTH(jaar_zip[[#This Row],[Datum]])</f>
        <v>9</v>
      </c>
      <c r="M1093" s="101">
        <f>IF(ISNUMBER(jaar_zip[[#This Row],[etmaaltemperatuur]]),IF(jaar_zip[[#This Row],[etmaaltemperatuur]]&lt;stookgrens,stookgrens-jaar_zip[[#This Row],[etmaaltemperatuur]],0),"")</f>
        <v>2.1999999999999993</v>
      </c>
      <c r="N1093" s="101">
        <f>IF(ISNUMBER(jaar_zip[[#This Row],[graaddagen]]),IF(OR(MONTH(jaar_zip[[#This Row],[Datum]])=1,MONTH(jaar_zip[[#This Row],[Datum]])=2,MONTH(jaar_zip[[#This Row],[Datum]])=11,MONTH(jaar_zip[[#This Row],[Datum]])=12),1.1,IF(OR(MONTH(jaar_zip[[#This Row],[Datum]])=3,MONTH(jaar_zip[[#This Row],[Datum]])=10),1,0.8))*jaar_zip[[#This Row],[graaddagen]],"")</f>
        <v>1.7599999999999996</v>
      </c>
      <c r="O1093" s="101">
        <f>IF(ISNUMBER(jaar_zip[[#This Row],[etmaaltemperatuur]]),IF(jaar_zip[[#This Row],[etmaaltemperatuur]]&gt;stookgrens,jaar_zip[[#This Row],[etmaaltemperatuur]]-stookgrens,0),"")</f>
        <v>0</v>
      </c>
    </row>
    <row r="1094" spans="1:15" x14ac:dyDescent="0.25">
      <c r="A1094">
        <v>242</v>
      </c>
      <c r="B1094">
        <v>20240927</v>
      </c>
      <c r="C1094">
        <v>16.2</v>
      </c>
      <c r="D1094">
        <v>13.8</v>
      </c>
      <c r="G1094">
        <v>993.7</v>
      </c>
      <c r="H1094">
        <v>77</v>
      </c>
      <c r="I1094" s="101" t="s">
        <v>15</v>
      </c>
      <c r="J1094" s="1">
        <f>DATEVALUE(RIGHT(jaar_zip[[#This Row],[YYYYMMDD]],2)&amp;"-"&amp;MID(jaar_zip[[#This Row],[YYYYMMDD]],5,2)&amp;"-"&amp;LEFT(jaar_zip[[#This Row],[YYYYMMDD]],4))</f>
        <v>45562</v>
      </c>
      <c r="K1094" s="101" t="str">
        <f>IF(AND(VALUE(MONTH(jaar_zip[[#This Row],[Datum]]))=1,VALUE(WEEKNUM(jaar_zip[[#This Row],[Datum]],21))&gt;51),RIGHT(YEAR(jaar_zip[[#This Row],[Datum]])-1,2),RIGHT(YEAR(jaar_zip[[#This Row],[Datum]]),2))&amp;"-"&amp; TEXT(WEEKNUM(jaar_zip[[#This Row],[Datum]],21),"00")</f>
        <v>24-39</v>
      </c>
      <c r="L1094" s="101">
        <f>MONTH(jaar_zip[[#This Row],[Datum]])</f>
        <v>9</v>
      </c>
      <c r="M1094" s="101">
        <f>IF(ISNUMBER(jaar_zip[[#This Row],[etmaaltemperatuur]]),IF(jaar_zip[[#This Row],[etmaaltemperatuur]]&lt;stookgrens,stookgrens-jaar_zip[[#This Row],[etmaaltemperatuur]],0),"")</f>
        <v>4.1999999999999993</v>
      </c>
      <c r="N1094" s="101">
        <f>IF(ISNUMBER(jaar_zip[[#This Row],[graaddagen]]),IF(OR(MONTH(jaar_zip[[#This Row],[Datum]])=1,MONTH(jaar_zip[[#This Row],[Datum]])=2,MONTH(jaar_zip[[#This Row],[Datum]])=11,MONTH(jaar_zip[[#This Row],[Datum]])=12),1.1,IF(OR(MONTH(jaar_zip[[#This Row],[Datum]])=3,MONTH(jaar_zip[[#This Row],[Datum]])=10),1,0.8))*jaar_zip[[#This Row],[graaddagen]],"")</f>
        <v>3.3599999999999994</v>
      </c>
      <c r="O1094" s="101">
        <f>IF(ISNUMBER(jaar_zip[[#This Row],[etmaaltemperatuur]]),IF(jaar_zip[[#This Row],[etmaaltemperatuur]]&gt;stookgrens,jaar_zip[[#This Row],[etmaaltemperatuur]]-stookgrens,0),"")</f>
        <v>0</v>
      </c>
    </row>
    <row r="1095" spans="1:15" x14ac:dyDescent="0.25">
      <c r="A1095">
        <v>242</v>
      </c>
      <c r="B1095">
        <v>20240928</v>
      </c>
      <c r="C1095">
        <v>10</v>
      </c>
      <c r="D1095">
        <v>11.9</v>
      </c>
      <c r="G1095">
        <v>1019.3</v>
      </c>
      <c r="H1095">
        <v>69</v>
      </c>
      <c r="I1095" s="101" t="s">
        <v>15</v>
      </c>
      <c r="J1095" s="1">
        <f>DATEVALUE(RIGHT(jaar_zip[[#This Row],[YYYYMMDD]],2)&amp;"-"&amp;MID(jaar_zip[[#This Row],[YYYYMMDD]],5,2)&amp;"-"&amp;LEFT(jaar_zip[[#This Row],[YYYYMMDD]],4))</f>
        <v>45563</v>
      </c>
      <c r="K1095" s="101" t="str">
        <f>IF(AND(VALUE(MONTH(jaar_zip[[#This Row],[Datum]]))=1,VALUE(WEEKNUM(jaar_zip[[#This Row],[Datum]],21))&gt;51),RIGHT(YEAR(jaar_zip[[#This Row],[Datum]])-1,2),RIGHT(YEAR(jaar_zip[[#This Row],[Datum]]),2))&amp;"-"&amp; TEXT(WEEKNUM(jaar_zip[[#This Row],[Datum]],21),"00")</f>
        <v>24-39</v>
      </c>
      <c r="L1095" s="101">
        <f>MONTH(jaar_zip[[#This Row],[Datum]])</f>
        <v>9</v>
      </c>
      <c r="M1095" s="101">
        <f>IF(ISNUMBER(jaar_zip[[#This Row],[etmaaltemperatuur]]),IF(jaar_zip[[#This Row],[etmaaltemperatuur]]&lt;stookgrens,stookgrens-jaar_zip[[#This Row],[etmaaltemperatuur]],0),"")</f>
        <v>6.1</v>
      </c>
      <c r="N1095" s="101">
        <f>IF(ISNUMBER(jaar_zip[[#This Row],[graaddagen]]),IF(OR(MONTH(jaar_zip[[#This Row],[Datum]])=1,MONTH(jaar_zip[[#This Row],[Datum]])=2,MONTH(jaar_zip[[#This Row],[Datum]])=11,MONTH(jaar_zip[[#This Row],[Datum]])=12),1.1,IF(OR(MONTH(jaar_zip[[#This Row],[Datum]])=3,MONTH(jaar_zip[[#This Row],[Datum]])=10),1,0.8))*jaar_zip[[#This Row],[graaddagen]],"")</f>
        <v>4.88</v>
      </c>
      <c r="O1095" s="101">
        <f>IF(ISNUMBER(jaar_zip[[#This Row],[etmaaltemperatuur]]),IF(jaar_zip[[#This Row],[etmaaltemperatuur]]&gt;stookgrens,jaar_zip[[#This Row],[etmaaltemperatuur]]-stookgrens,0),"")</f>
        <v>0</v>
      </c>
    </row>
    <row r="1096" spans="1:15" x14ac:dyDescent="0.25">
      <c r="A1096">
        <v>242</v>
      </c>
      <c r="B1096">
        <v>20240929</v>
      </c>
      <c r="C1096">
        <v>7</v>
      </c>
      <c r="D1096">
        <v>12.3</v>
      </c>
      <c r="G1096">
        <v>1024.0999999999999</v>
      </c>
      <c r="H1096">
        <v>69</v>
      </c>
      <c r="I1096" s="101" t="s">
        <v>15</v>
      </c>
      <c r="J1096" s="1">
        <f>DATEVALUE(RIGHT(jaar_zip[[#This Row],[YYYYMMDD]],2)&amp;"-"&amp;MID(jaar_zip[[#This Row],[YYYYMMDD]],5,2)&amp;"-"&amp;LEFT(jaar_zip[[#This Row],[YYYYMMDD]],4))</f>
        <v>45564</v>
      </c>
      <c r="K1096" s="101" t="str">
        <f>IF(AND(VALUE(MONTH(jaar_zip[[#This Row],[Datum]]))=1,VALUE(WEEKNUM(jaar_zip[[#This Row],[Datum]],21))&gt;51),RIGHT(YEAR(jaar_zip[[#This Row],[Datum]])-1,2),RIGHT(YEAR(jaar_zip[[#This Row],[Datum]]),2))&amp;"-"&amp; TEXT(WEEKNUM(jaar_zip[[#This Row],[Datum]],21),"00")</f>
        <v>24-39</v>
      </c>
      <c r="L1096" s="101">
        <f>MONTH(jaar_zip[[#This Row],[Datum]])</f>
        <v>9</v>
      </c>
      <c r="M1096" s="101">
        <f>IF(ISNUMBER(jaar_zip[[#This Row],[etmaaltemperatuur]]),IF(jaar_zip[[#This Row],[etmaaltemperatuur]]&lt;stookgrens,stookgrens-jaar_zip[[#This Row],[etmaaltemperatuur]],0),"")</f>
        <v>5.6999999999999993</v>
      </c>
      <c r="N1096" s="101">
        <f>IF(ISNUMBER(jaar_zip[[#This Row],[graaddagen]]),IF(OR(MONTH(jaar_zip[[#This Row],[Datum]])=1,MONTH(jaar_zip[[#This Row],[Datum]])=2,MONTH(jaar_zip[[#This Row],[Datum]])=11,MONTH(jaar_zip[[#This Row],[Datum]])=12),1.1,IF(OR(MONTH(jaar_zip[[#This Row],[Datum]])=3,MONTH(jaar_zip[[#This Row],[Datum]])=10),1,0.8))*jaar_zip[[#This Row],[graaddagen]],"")</f>
        <v>4.5599999999999996</v>
      </c>
      <c r="O1096" s="101">
        <f>IF(ISNUMBER(jaar_zip[[#This Row],[etmaaltemperatuur]]),IF(jaar_zip[[#This Row],[etmaaltemperatuur]]&gt;stookgrens,jaar_zip[[#This Row],[etmaaltemperatuur]]-stookgrens,0),"")</f>
        <v>0</v>
      </c>
    </row>
    <row r="1097" spans="1:15" x14ac:dyDescent="0.25">
      <c r="A1097">
        <v>242</v>
      </c>
      <c r="B1097">
        <v>20240930</v>
      </c>
      <c r="C1097">
        <v>12.5</v>
      </c>
      <c r="D1097">
        <v>11.8</v>
      </c>
      <c r="G1097">
        <v>1007.7</v>
      </c>
      <c r="H1097">
        <v>83</v>
      </c>
      <c r="I1097" s="101" t="s">
        <v>15</v>
      </c>
      <c r="J1097" s="1">
        <f>DATEVALUE(RIGHT(jaar_zip[[#This Row],[YYYYMMDD]],2)&amp;"-"&amp;MID(jaar_zip[[#This Row],[YYYYMMDD]],5,2)&amp;"-"&amp;LEFT(jaar_zip[[#This Row],[YYYYMMDD]],4))</f>
        <v>45565</v>
      </c>
      <c r="K1097" s="101" t="str">
        <f>IF(AND(VALUE(MONTH(jaar_zip[[#This Row],[Datum]]))=1,VALUE(WEEKNUM(jaar_zip[[#This Row],[Datum]],21))&gt;51),RIGHT(YEAR(jaar_zip[[#This Row],[Datum]])-1,2),RIGHT(YEAR(jaar_zip[[#This Row],[Datum]]),2))&amp;"-"&amp; TEXT(WEEKNUM(jaar_zip[[#This Row],[Datum]],21),"00")</f>
        <v>24-40</v>
      </c>
      <c r="L1097" s="101">
        <f>MONTH(jaar_zip[[#This Row],[Datum]])</f>
        <v>9</v>
      </c>
      <c r="M1097" s="101">
        <f>IF(ISNUMBER(jaar_zip[[#This Row],[etmaaltemperatuur]]),IF(jaar_zip[[#This Row],[etmaaltemperatuur]]&lt;stookgrens,stookgrens-jaar_zip[[#This Row],[etmaaltemperatuur]],0),"")</f>
        <v>6.1999999999999993</v>
      </c>
      <c r="N1097" s="101">
        <f>IF(ISNUMBER(jaar_zip[[#This Row],[graaddagen]]),IF(OR(MONTH(jaar_zip[[#This Row],[Datum]])=1,MONTH(jaar_zip[[#This Row],[Datum]])=2,MONTH(jaar_zip[[#This Row],[Datum]])=11,MONTH(jaar_zip[[#This Row],[Datum]])=12),1.1,IF(OR(MONTH(jaar_zip[[#This Row],[Datum]])=3,MONTH(jaar_zip[[#This Row],[Datum]])=10),1,0.8))*jaar_zip[[#This Row],[graaddagen]],"")</f>
        <v>4.96</v>
      </c>
      <c r="O1097" s="101">
        <f>IF(ISNUMBER(jaar_zip[[#This Row],[etmaaltemperatuur]]),IF(jaar_zip[[#This Row],[etmaaltemperatuur]]&gt;stookgrens,jaar_zip[[#This Row],[etmaaltemperatuur]]-stookgrens,0),"")</f>
        <v>0</v>
      </c>
    </row>
    <row r="1098" spans="1:15" x14ac:dyDescent="0.25">
      <c r="A1098">
        <v>249</v>
      </c>
      <c r="B1098">
        <v>20240101</v>
      </c>
      <c r="C1098">
        <v>7.8</v>
      </c>
      <c r="D1098">
        <v>7.5</v>
      </c>
      <c r="E1098">
        <v>191</v>
      </c>
      <c r="F1098">
        <v>8.8000000000000007</v>
      </c>
      <c r="H1098">
        <v>83</v>
      </c>
      <c r="I1098" s="101" t="s">
        <v>16</v>
      </c>
      <c r="J1098" s="1">
        <f>DATEVALUE(RIGHT(jaar_zip[[#This Row],[YYYYMMDD]],2)&amp;"-"&amp;MID(jaar_zip[[#This Row],[YYYYMMDD]],5,2)&amp;"-"&amp;LEFT(jaar_zip[[#This Row],[YYYYMMDD]],4))</f>
        <v>45292</v>
      </c>
      <c r="K1098" s="101" t="str">
        <f>IF(AND(VALUE(MONTH(jaar_zip[[#This Row],[Datum]]))=1,VALUE(WEEKNUM(jaar_zip[[#This Row],[Datum]],21))&gt;51),RIGHT(YEAR(jaar_zip[[#This Row],[Datum]])-1,2),RIGHT(YEAR(jaar_zip[[#This Row],[Datum]]),2))&amp;"-"&amp; TEXT(WEEKNUM(jaar_zip[[#This Row],[Datum]],21),"00")</f>
        <v>24-01</v>
      </c>
      <c r="L1098" s="101">
        <f>MONTH(jaar_zip[[#This Row],[Datum]])</f>
        <v>1</v>
      </c>
      <c r="M1098" s="101">
        <f>IF(ISNUMBER(jaar_zip[[#This Row],[etmaaltemperatuur]]),IF(jaar_zip[[#This Row],[etmaaltemperatuur]]&lt;stookgrens,stookgrens-jaar_zip[[#This Row],[etmaaltemperatuur]],0),"")</f>
        <v>10.5</v>
      </c>
      <c r="N1098" s="101">
        <f>IF(ISNUMBER(jaar_zip[[#This Row],[graaddagen]]),IF(OR(MONTH(jaar_zip[[#This Row],[Datum]])=1,MONTH(jaar_zip[[#This Row],[Datum]])=2,MONTH(jaar_zip[[#This Row],[Datum]])=11,MONTH(jaar_zip[[#This Row],[Datum]])=12),1.1,IF(OR(MONTH(jaar_zip[[#This Row],[Datum]])=3,MONTH(jaar_zip[[#This Row],[Datum]])=10),1,0.8))*jaar_zip[[#This Row],[graaddagen]],"")</f>
        <v>11.55</v>
      </c>
      <c r="O1098" s="101">
        <f>IF(ISNUMBER(jaar_zip[[#This Row],[etmaaltemperatuur]]),IF(jaar_zip[[#This Row],[etmaaltemperatuur]]&gt;stookgrens,jaar_zip[[#This Row],[etmaaltemperatuur]]-stookgrens,0),"")</f>
        <v>0</v>
      </c>
    </row>
    <row r="1099" spans="1:15" x14ac:dyDescent="0.25">
      <c r="A1099">
        <v>249</v>
      </c>
      <c r="B1099">
        <v>20240102</v>
      </c>
      <c r="C1099">
        <v>9.6</v>
      </c>
      <c r="D1099">
        <v>9.9</v>
      </c>
      <c r="E1099">
        <v>85</v>
      </c>
      <c r="F1099">
        <v>22.9</v>
      </c>
      <c r="H1099">
        <v>91</v>
      </c>
      <c r="I1099" s="101" t="s">
        <v>16</v>
      </c>
      <c r="J1099" s="1">
        <f>DATEVALUE(RIGHT(jaar_zip[[#This Row],[YYYYMMDD]],2)&amp;"-"&amp;MID(jaar_zip[[#This Row],[YYYYMMDD]],5,2)&amp;"-"&amp;LEFT(jaar_zip[[#This Row],[YYYYMMDD]],4))</f>
        <v>45293</v>
      </c>
      <c r="K1099" s="101" t="str">
        <f>IF(AND(VALUE(MONTH(jaar_zip[[#This Row],[Datum]]))=1,VALUE(WEEKNUM(jaar_zip[[#This Row],[Datum]],21))&gt;51),RIGHT(YEAR(jaar_zip[[#This Row],[Datum]])-1,2),RIGHT(YEAR(jaar_zip[[#This Row],[Datum]]),2))&amp;"-"&amp; TEXT(WEEKNUM(jaar_zip[[#This Row],[Datum]],21),"00")</f>
        <v>24-01</v>
      </c>
      <c r="L1099" s="101">
        <f>MONTH(jaar_zip[[#This Row],[Datum]])</f>
        <v>1</v>
      </c>
      <c r="M1099" s="101">
        <f>IF(ISNUMBER(jaar_zip[[#This Row],[etmaaltemperatuur]]),IF(jaar_zip[[#This Row],[etmaaltemperatuur]]&lt;stookgrens,stookgrens-jaar_zip[[#This Row],[etmaaltemperatuur]],0),"")</f>
        <v>8.1</v>
      </c>
      <c r="N1099" s="101">
        <f>IF(ISNUMBER(jaar_zip[[#This Row],[graaddagen]]),IF(OR(MONTH(jaar_zip[[#This Row],[Datum]])=1,MONTH(jaar_zip[[#This Row],[Datum]])=2,MONTH(jaar_zip[[#This Row],[Datum]])=11,MONTH(jaar_zip[[#This Row],[Datum]])=12),1.1,IF(OR(MONTH(jaar_zip[[#This Row],[Datum]])=3,MONTH(jaar_zip[[#This Row],[Datum]])=10),1,0.8))*jaar_zip[[#This Row],[graaddagen]],"")</f>
        <v>8.91</v>
      </c>
      <c r="O1099" s="101">
        <f>IF(ISNUMBER(jaar_zip[[#This Row],[etmaaltemperatuur]]),IF(jaar_zip[[#This Row],[etmaaltemperatuur]]&gt;stookgrens,jaar_zip[[#This Row],[etmaaltemperatuur]]-stookgrens,0),"")</f>
        <v>0</v>
      </c>
    </row>
    <row r="1100" spans="1:15" x14ac:dyDescent="0.25">
      <c r="A1100">
        <v>249</v>
      </c>
      <c r="B1100">
        <v>20240103</v>
      </c>
      <c r="C1100">
        <v>7.8</v>
      </c>
      <c r="D1100">
        <v>9</v>
      </c>
      <c r="E1100">
        <v>131</v>
      </c>
      <c r="F1100">
        <v>7.2</v>
      </c>
      <c r="H1100">
        <v>89</v>
      </c>
      <c r="I1100" s="101" t="s">
        <v>16</v>
      </c>
      <c r="J1100" s="1">
        <f>DATEVALUE(RIGHT(jaar_zip[[#This Row],[YYYYMMDD]],2)&amp;"-"&amp;MID(jaar_zip[[#This Row],[YYYYMMDD]],5,2)&amp;"-"&amp;LEFT(jaar_zip[[#This Row],[YYYYMMDD]],4))</f>
        <v>45294</v>
      </c>
      <c r="K1100" s="101" t="str">
        <f>IF(AND(VALUE(MONTH(jaar_zip[[#This Row],[Datum]]))=1,VALUE(WEEKNUM(jaar_zip[[#This Row],[Datum]],21))&gt;51),RIGHT(YEAR(jaar_zip[[#This Row],[Datum]])-1,2),RIGHT(YEAR(jaar_zip[[#This Row],[Datum]]),2))&amp;"-"&amp; TEXT(WEEKNUM(jaar_zip[[#This Row],[Datum]],21),"00")</f>
        <v>24-01</v>
      </c>
      <c r="L1100" s="101">
        <f>MONTH(jaar_zip[[#This Row],[Datum]])</f>
        <v>1</v>
      </c>
      <c r="M1100" s="101">
        <f>IF(ISNUMBER(jaar_zip[[#This Row],[etmaaltemperatuur]]),IF(jaar_zip[[#This Row],[etmaaltemperatuur]]&lt;stookgrens,stookgrens-jaar_zip[[#This Row],[etmaaltemperatuur]],0),"")</f>
        <v>9</v>
      </c>
      <c r="N1100" s="101">
        <f>IF(ISNUMBER(jaar_zip[[#This Row],[graaddagen]]),IF(OR(MONTH(jaar_zip[[#This Row],[Datum]])=1,MONTH(jaar_zip[[#This Row],[Datum]])=2,MONTH(jaar_zip[[#This Row],[Datum]])=11,MONTH(jaar_zip[[#This Row],[Datum]])=12),1.1,IF(OR(MONTH(jaar_zip[[#This Row],[Datum]])=3,MONTH(jaar_zip[[#This Row],[Datum]])=10),1,0.8))*jaar_zip[[#This Row],[graaddagen]],"")</f>
        <v>9.9</v>
      </c>
      <c r="O1100" s="101">
        <f>IF(ISNUMBER(jaar_zip[[#This Row],[etmaaltemperatuur]]),IF(jaar_zip[[#This Row],[etmaaltemperatuur]]&gt;stookgrens,jaar_zip[[#This Row],[etmaaltemperatuur]]-stookgrens,0),"")</f>
        <v>0</v>
      </c>
    </row>
    <row r="1101" spans="1:15" x14ac:dyDescent="0.25">
      <c r="A1101">
        <v>249</v>
      </c>
      <c r="B1101">
        <v>20240104</v>
      </c>
      <c r="C1101">
        <v>3</v>
      </c>
      <c r="D1101">
        <v>6.5</v>
      </c>
      <c r="E1101">
        <v>134</v>
      </c>
      <c r="F1101">
        <v>4.9000000000000004</v>
      </c>
      <c r="H1101">
        <v>92</v>
      </c>
      <c r="I1101" s="101" t="s">
        <v>16</v>
      </c>
      <c r="J1101" s="1">
        <f>DATEVALUE(RIGHT(jaar_zip[[#This Row],[YYYYMMDD]],2)&amp;"-"&amp;MID(jaar_zip[[#This Row],[YYYYMMDD]],5,2)&amp;"-"&amp;LEFT(jaar_zip[[#This Row],[YYYYMMDD]],4))</f>
        <v>45295</v>
      </c>
      <c r="K1101" s="101" t="str">
        <f>IF(AND(VALUE(MONTH(jaar_zip[[#This Row],[Datum]]))=1,VALUE(WEEKNUM(jaar_zip[[#This Row],[Datum]],21))&gt;51),RIGHT(YEAR(jaar_zip[[#This Row],[Datum]])-1,2),RIGHT(YEAR(jaar_zip[[#This Row],[Datum]]),2))&amp;"-"&amp; TEXT(WEEKNUM(jaar_zip[[#This Row],[Datum]],21),"00")</f>
        <v>24-01</v>
      </c>
      <c r="L1101" s="101">
        <f>MONTH(jaar_zip[[#This Row],[Datum]])</f>
        <v>1</v>
      </c>
      <c r="M1101" s="101">
        <f>IF(ISNUMBER(jaar_zip[[#This Row],[etmaaltemperatuur]]),IF(jaar_zip[[#This Row],[etmaaltemperatuur]]&lt;stookgrens,stookgrens-jaar_zip[[#This Row],[etmaaltemperatuur]],0),"")</f>
        <v>11.5</v>
      </c>
      <c r="N1101" s="101">
        <f>IF(ISNUMBER(jaar_zip[[#This Row],[graaddagen]]),IF(OR(MONTH(jaar_zip[[#This Row],[Datum]])=1,MONTH(jaar_zip[[#This Row],[Datum]])=2,MONTH(jaar_zip[[#This Row],[Datum]])=11,MONTH(jaar_zip[[#This Row],[Datum]])=12),1.1,IF(OR(MONTH(jaar_zip[[#This Row],[Datum]])=3,MONTH(jaar_zip[[#This Row],[Datum]])=10),1,0.8))*jaar_zip[[#This Row],[graaddagen]],"")</f>
        <v>12.65</v>
      </c>
      <c r="O1101" s="101">
        <f>IF(ISNUMBER(jaar_zip[[#This Row],[etmaaltemperatuur]]),IF(jaar_zip[[#This Row],[etmaaltemperatuur]]&gt;stookgrens,jaar_zip[[#This Row],[etmaaltemperatuur]]-stookgrens,0),"")</f>
        <v>0</v>
      </c>
    </row>
    <row r="1102" spans="1:15" x14ac:dyDescent="0.25">
      <c r="A1102">
        <v>249</v>
      </c>
      <c r="B1102">
        <v>20240105</v>
      </c>
      <c r="C1102">
        <v>4.5999999999999996</v>
      </c>
      <c r="D1102">
        <v>6.4</v>
      </c>
      <c r="E1102">
        <v>118</v>
      </c>
      <c r="F1102">
        <v>5.0999999999999996</v>
      </c>
      <c r="H1102">
        <v>93</v>
      </c>
      <c r="I1102" s="101" t="s">
        <v>16</v>
      </c>
      <c r="J1102" s="1">
        <f>DATEVALUE(RIGHT(jaar_zip[[#This Row],[YYYYMMDD]],2)&amp;"-"&amp;MID(jaar_zip[[#This Row],[YYYYMMDD]],5,2)&amp;"-"&amp;LEFT(jaar_zip[[#This Row],[YYYYMMDD]],4))</f>
        <v>45296</v>
      </c>
      <c r="K1102" s="101" t="str">
        <f>IF(AND(VALUE(MONTH(jaar_zip[[#This Row],[Datum]]))=1,VALUE(WEEKNUM(jaar_zip[[#This Row],[Datum]],21))&gt;51),RIGHT(YEAR(jaar_zip[[#This Row],[Datum]])-1,2),RIGHT(YEAR(jaar_zip[[#This Row],[Datum]]),2))&amp;"-"&amp; TEXT(WEEKNUM(jaar_zip[[#This Row],[Datum]],21),"00")</f>
        <v>24-01</v>
      </c>
      <c r="L1102" s="101">
        <f>MONTH(jaar_zip[[#This Row],[Datum]])</f>
        <v>1</v>
      </c>
      <c r="M1102" s="101">
        <f>IF(ISNUMBER(jaar_zip[[#This Row],[etmaaltemperatuur]]),IF(jaar_zip[[#This Row],[etmaaltemperatuur]]&lt;stookgrens,stookgrens-jaar_zip[[#This Row],[etmaaltemperatuur]],0),"")</f>
        <v>11.6</v>
      </c>
      <c r="N1102" s="101">
        <f>IF(ISNUMBER(jaar_zip[[#This Row],[graaddagen]]),IF(OR(MONTH(jaar_zip[[#This Row],[Datum]])=1,MONTH(jaar_zip[[#This Row],[Datum]])=2,MONTH(jaar_zip[[#This Row],[Datum]])=11,MONTH(jaar_zip[[#This Row],[Datum]])=12),1.1,IF(OR(MONTH(jaar_zip[[#This Row],[Datum]])=3,MONTH(jaar_zip[[#This Row],[Datum]])=10),1,0.8))*jaar_zip[[#This Row],[graaddagen]],"")</f>
        <v>12.76</v>
      </c>
      <c r="O1102" s="101">
        <f>IF(ISNUMBER(jaar_zip[[#This Row],[etmaaltemperatuur]]),IF(jaar_zip[[#This Row],[etmaaltemperatuur]]&gt;stookgrens,jaar_zip[[#This Row],[etmaaltemperatuur]]-stookgrens,0),"")</f>
        <v>0</v>
      </c>
    </row>
    <row r="1103" spans="1:15" x14ac:dyDescent="0.25">
      <c r="A1103">
        <v>249</v>
      </c>
      <c r="B1103">
        <v>20240106</v>
      </c>
      <c r="C1103">
        <v>5.5</v>
      </c>
      <c r="D1103">
        <v>3</v>
      </c>
      <c r="E1103">
        <v>124</v>
      </c>
      <c r="F1103">
        <v>0.4</v>
      </c>
      <c r="H1103">
        <v>88</v>
      </c>
      <c r="I1103" s="101" t="s">
        <v>16</v>
      </c>
      <c r="J1103" s="1">
        <f>DATEVALUE(RIGHT(jaar_zip[[#This Row],[YYYYMMDD]],2)&amp;"-"&amp;MID(jaar_zip[[#This Row],[YYYYMMDD]],5,2)&amp;"-"&amp;LEFT(jaar_zip[[#This Row],[YYYYMMDD]],4))</f>
        <v>45297</v>
      </c>
      <c r="K1103" s="101" t="str">
        <f>IF(AND(VALUE(MONTH(jaar_zip[[#This Row],[Datum]]))=1,VALUE(WEEKNUM(jaar_zip[[#This Row],[Datum]],21))&gt;51),RIGHT(YEAR(jaar_zip[[#This Row],[Datum]])-1,2),RIGHT(YEAR(jaar_zip[[#This Row],[Datum]]),2))&amp;"-"&amp; TEXT(WEEKNUM(jaar_zip[[#This Row],[Datum]],21),"00")</f>
        <v>24-01</v>
      </c>
      <c r="L1103" s="101">
        <f>MONTH(jaar_zip[[#This Row],[Datum]])</f>
        <v>1</v>
      </c>
      <c r="M1103" s="101">
        <f>IF(ISNUMBER(jaar_zip[[#This Row],[etmaaltemperatuur]]),IF(jaar_zip[[#This Row],[etmaaltemperatuur]]&lt;stookgrens,stookgrens-jaar_zip[[#This Row],[etmaaltemperatuur]],0),"")</f>
        <v>15</v>
      </c>
      <c r="N1103" s="101">
        <f>IF(ISNUMBER(jaar_zip[[#This Row],[graaddagen]]),IF(OR(MONTH(jaar_zip[[#This Row],[Datum]])=1,MONTH(jaar_zip[[#This Row],[Datum]])=2,MONTH(jaar_zip[[#This Row],[Datum]])=11,MONTH(jaar_zip[[#This Row],[Datum]])=12),1.1,IF(OR(MONTH(jaar_zip[[#This Row],[Datum]])=3,MONTH(jaar_zip[[#This Row],[Datum]])=10),1,0.8))*jaar_zip[[#This Row],[graaddagen]],"")</f>
        <v>16.5</v>
      </c>
      <c r="O1103" s="101">
        <f>IF(ISNUMBER(jaar_zip[[#This Row],[etmaaltemperatuur]]),IF(jaar_zip[[#This Row],[etmaaltemperatuur]]&gt;stookgrens,jaar_zip[[#This Row],[etmaaltemperatuur]]-stookgrens,0),"")</f>
        <v>0</v>
      </c>
    </row>
    <row r="1104" spans="1:15" x14ac:dyDescent="0.25">
      <c r="A1104">
        <v>249</v>
      </c>
      <c r="B1104">
        <v>20240107</v>
      </c>
      <c r="C1104">
        <v>6.7</v>
      </c>
      <c r="D1104">
        <v>0.1</v>
      </c>
      <c r="E1104">
        <v>330</v>
      </c>
      <c r="F1104">
        <v>0</v>
      </c>
      <c r="H1104">
        <v>79</v>
      </c>
      <c r="I1104" s="101" t="s">
        <v>16</v>
      </c>
      <c r="J1104" s="1">
        <f>DATEVALUE(RIGHT(jaar_zip[[#This Row],[YYYYMMDD]],2)&amp;"-"&amp;MID(jaar_zip[[#This Row],[YYYYMMDD]],5,2)&amp;"-"&amp;LEFT(jaar_zip[[#This Row],[YYYYMMDD]],4))</f>
        <v>45298</v>
      </c>
      <c r="K1104" s="101" t="str">
        <f>IF(AND(VALUE(MONTH(jaar_zip[[#This Row],[Datum]]))=1,VALUE(WEEKNUM(jaar_zip[[#This Row],[Datum]],21))&gt;51),RIGHT(YEAR(jaar_zip[[#This Row],[Datum]])-1,2),RIGHT(YEAR(jaar_zip[[#This Row],[Datum]]),2))&amp;"-"&amp; TEXT(WEEKNUM(jaar_zip[[#This Row],[Datum]],21),"00")</f>
        <v>24-01</v>
      </c>
      <c r="L1104" s="101">
        <f>MONTH(jaar_zip[[#This Row],[Datum]])</f>
        <v>1</v>
      </c>
      <c r="M1104" s="101">
        <f>IF(ISNUMBER(jaar_zip[[#This Row],[etmaaltemperatuur]]),IF(jaar_zip[[#This Row],[etmaaltemperatuur]]&lt;stookgrens,stookgrens-jaar_zip[[#This Row],[etmaaltemperatuur]],0),"")</f>
        <v>17.899999999999999</v>
      </c>
      <c r="N1104" s="101">
        <f>IF(ISNUMBER(jaar_zip[[#This Row],[graaddagen]]),IF(OR(MONTH(jaar_zip[[#This Row],[Datum]])=1,MONTH(jaar_zip[[#This Row],[Datum]])=2,MONTH(jaar_zip[[#This Row],[Datum]])=11,MONTH(jaar_zip[[#This Row],[Datum]])=12),1.1,IF(OR(MONTH(jaar_zip[[#This Row],[Datum]])=3,MONTH(jaar_zip[[#This Row],[Datum]])=10),1,0.8))*jaar_zip[[#This Row],[graaddagen]],"")</f>
        <v>19.690000000000001</v>
      </c>
      <c r="O1104" s="101">
        <f>IF(ISNUMBER(jaar_zip[[#This Row],[etmaaltemperatuur]]),IF(jaar_zip[[#This Row],[etmaaltemperatuur]]&gt;stookgrens,jaar_zip[[#This Row],[etmaaltemperatuur]]-stookgrens,0),"")</f>
        <v>0</v>
      </c>
    </row>
    <row r="1105" spans="1:15" x14ac:dyDescent="0.25">
      <c r="A1105">
        <v>249</v>
      </c>
      <c r="B1105">
        <v>20240108</v>
      </c>
      <c r="C1105">
        <v>7.4</v>
      </c>
      <c r="D1105">
        <v>-1.1000000000000001</v>
      </c>
      <c r="E1105">
        <v>186</v>
      </c>
      <c r="F1105">
        <v>0</v>
      </c>
      <c r="H1105">
        <v>74</v>
      </c>
      <c r="I1105" s="101" t="s">
        <v>16</v>
      </c>
      <c r="J1105" s="1">
        <f>DATEVALUE(RIGHT(jaar_zip[[#This Row],[YYYYMMDD]],2)&amp;"-"&amp;MID(jaar_zip[[#This Row],[YYYYMMDD]],5,2)&amp;"-"&amp;LEFT(jaar_zip[[#This Row],[YYYYMMDD]],4))</f>
        <v>45299</v>
      </c>
      <c r="K1105" s="101" t="str">
        <f>IF(AND(VALUE(MONTH(jaar_zip[[#This Row],[Datum]]))=1,VALUE(WEEKNUM(jaar_zip[[#This Row],[Datum]],21))&gt;51),RIGHT(YEAR(jaar_zip[[#This Row],[Datum]])-1,2),RIGHT(YEAR(jaar_zip[[#This Row],[Datum]]),2))&amp;"-"&amp; TEXT(WEEKNUM(jaar_zip[[#This Row],[Datum]],21),"00")</f>
        <v>24-02</v>
      </c>
      <c r="L1105" s="101">
        <f>MONTH(jaar_zip[[#This Row],[Datum]])</f>
        <v>1</v>
      </c>
      <c r="M1105" s="101">
        <f>IF(ISNUMBER(jaar_zip[[#This Row],[etmaaltemperatuur]]),IF(jaar_zip[[#This Row],[etmaaltemperatuur]]&lt;stookgrens,stookgrens-jaar_zip[[#This Row],[etmaaltemperatuur]],0),"")</f>
        <v>19.100000000000001</v>
      </c>
      <c r="N1105" s="101">
        <f>IF(ISNUMBER(jaar_zip[[#This Row],[graaddagen]]),IF(OR(MONTH(jaar_zip[[#This Row],[Datum]])=1,MONTH(jaar_zip[[#This Row],[Datum]])=2,MONTH(jaar_zip[[#This Row],[Datum]])=11,MONTH(jaar_zip[[#This Row],[Datum]])=12),1.1,IF(OR(MONTH(jaar_zip[[#This Row],[Datum]])=3,MONTH(jaar_zip[[#This Row],[Datum]])=10),1,0.8))*jaar_zip[[#This Row],[graaddagen]],"")</f>
        <v>21.01</v>
      </c>
      <c r="O1105" s="101">
        <f>IF(ISNUMBER(jaar_zip[[#This Row],[etmaaltemperatuur]]),IF(jaar_zip[[#This Row],[etmaaltemperatuur]]&gt;stookgrens,jaar_zip[[#This Row],[etmaaltemperatuur]]-stookgrens,0),"")</f>
        <v>0</v>
      </c>
    </row>
    <row r="1106" spans="1:15" x14ac:dyDescent="0.25">
      <c r="A1106">
        <v>249</v>
      </c>
      <c r="B1106">
        <v>20240109</v>
      </c>
      <c r="C1106">
        <v>5.9</v>
      </c>
      <c r="D1106">
        <v>-2.5</v>
      </c>
      <c r="E1106">
        <v>448</v>
      </c>
      <c r="F1106">
        <v>0</v>
      </c>
      <c r="H1106">
        <v>69</v>
      </c>
      <c r="I1106" s="101" t="s">
        <v>16</v>
      </c>
      <c r="J1106" s="1">
        <f>DATEVALUE(RIGHT(jaar_zip[[#This Row],[YYYYMMDD]],2)&amp;"-"&amp;MID(jaar_zip[[#This Row],[YYYYMMDD]],5,2)&amp;"-"&amp;LEFT(jaar_zip[[#This Row],[YYYYMMDD]],4))</f>
        <v>45300</v>
      </c>
      <c r="K1106" s="101" t="str">
        <f>IF(AND(VALUE(MONTH(jaar_zip[[#This Row],[Datum]]))=1,VALUE(WEEKNUM(jaar_zip[[#This Row],[Datum]],21))&gt;51),RIGHT(YEAR(jaar_zip[[#This Row],[Datum]])-1,2),RIGHT(YEAR(jaar_zip[[#This Row],[Datum]]),2))&amp;"-"&amp; TEXT(WEEKNUM(jaar_zip[[#This Row],[Datum]],21),"00")</f>
        <v>24-02</v>
      </c>
      <c r="L1106" s="101">
        <f>MONTH(jaar_zip[[#This Row],[Datum]])</f>
        <v>1</v>
      </c>
      <c r="M1106" s="101">
        <f>IF(ISNUMBER(jaar_zip[[#This Row],[etmaaltemperatuur]]),IF(jaar_zip[[#This Row],[etmaaltemperatuur]]&lt;stookgrens,stookgrens-jaar_zip[[#This Row],[etmaaltemperatuur]],0),"")</f>
        <v>20.5</v>
      </c>
      <c r="N1106" s="101">
        <f>IF(ISNUMBER(jaar_zip[[#This Row],[graaddagen]]),IF(OR(MONTH(jaar_zip[[#This Row],[Datum]])=1,MONTH(jaar_zip[[#This Row],[Datum]])=2,MONTH(jaar_zip[[#This Row],[Datum]])=11,MONTH(jaar_zip[[#This Row],[Datum]])=12),1.1,IF(OR(MONTH(jaar_zip[[#This Row],[Datum]])=3,MONTH(jaar_zip[[#This Row],[Datum]])=10),1,0.8))*jaar_zip[[#This Row],[graaddagen]],"")</f>
        <v>22.55</v>
      </c>
      <c r="O1106" s="101">
        <f>IF(ISNUMBER(jaar_zip[[#This Row],[etmaaltemperatuur]]),IF(jaar_zip[[#This Row],[etmaaltemperatuur]]&gt;stookgrens,jaar_zip[[#This Row],[etmaaltemperatuur]]-stookgrens,0),"")</f>
        <v>0</v>
      </c>
    </row>
    <row r="1107" spans="1:15" x14ac:dyDescent="0.25">
      <c r="A1107">
        <v>249</v>
      </c>
      <c r="B1107">
        <v>20240110</v>
      </c>
      <c r="C1107">
        <v>4.8</v>
      </c>
      <c r="D1107">
        <v>-2.6</v>
      </c>
      <c r="E1107">
        <v>443</v>
      </c>
      <c r="F1107">
        <v>0</v>
      </c>
      <c r="H1107">
        <v>69</v>
      </c>
      <c r="I1107" s="101" t="s">
        <v>16</v>
      </c>
      <c r="J1107" s="1">
        <f>DATEVALUE(RIGHT(jaar_zip[[#This Row],[YYYYMMDD]],2)&amp;"-"&amp;MID(jaar_zip[[#This Row],[YYYYMMDD]],5,2)&amp;"-"&amp;LEFT(jaar_zip[[#This Row],[YYYYMMDD]],4))</f>
        <v>45301</v>
      </c>
      <c r="K1107" s="101" t="str">
        <f>IF(AND(VALUE(MONTH(jaar_zip[[#This Row],[Datum]]))=1,VALUE(WEEKNUM(jaar_zip[[#This Row],[Datum]],21))&gt;51),RIGHT(YEAR(jaar_zip[[#This Row],[Datum]])-1,2),RIGHT(YEAR(jaar_zip[[#This Row],[Datum]]),2))&amp;"-"&amp; TEXT(WEEKNUM(jaar_zip[[#This Row],[Datum]],21),"00")</f>
        <v>24-02</v>
      </c>
      <c r="L1107" s="101">
        <f>MONTH(jaar_zip[[#This Row],[Datum]])</f>
        <v>1</v>
      </c>
      <c r="M1107" s="101">
        <f>IF(ISNUMBER(jaar_zip[[#This Row],[etmaaltemperatuur]]),IF(jaar_zip[[#This Row],[etmaaltemperatuur]]&lt;stookgrens,stookgrens-jaar_zip[[#This Row],[etmaaltemperatuur]],0),"")</f>
        <v>20.6</v>
      </c>
      <c r="N1107" s="101">
        <f>IF(ISNUMBER(jaar_zip[[#This Row],[graaddagen]]),IF(OR(MONTH(jaar_zip[[#This Row],[Datum]])=1,MONTH(jaar_zip[[#This Row],[Datum]])=2,MONTH(jaar_zip[[#This Row],[Datum]])=11,MONTH(jaar_zip[[#This Row],[Datum]])=12),1.1,IF(OR(MONTH(jaar_zip[[#This Row],[Datum]])=3,MONTH(jaar_zip[[#This Row],[Datum]])=10),1,0.8))*jaar_zip[[#This Row],[graaddagen]],"")</f>
        <v>22.660000000000004</v>
      </c>
      <c r="O1107" s="101">
        <f>IF(ISNUMBER(jaar_zip[[#This Row],[etmaaltemperatuur]]),IF(jaar_zip[[#This Row],[etmaaltemperatuur]]&gt;stookgrens,jaar_zip[[#This Row],[etmaaltemperatuur]]-stookgrens,0),"")</f>
        <v>0</v>
      </c>
    </row>
    <row r="1108" spans="1:15" x14ac:dyDescent="0.25">
      <c r="A1108">
        <v>249</v>
      </c>
      <c r="B1108">
        <v>20240111</v>
      </c>
      <c r="C1108">
        <v>2.1</v>
      </c>
      <c r="D1108">
        <v>-0.3</v>
      </c>
      <c r="E1108">
        <v>128</v>
      </c>
      <c r="F1108">
        <v>0</v>
      </c>
      <c r="H1108">
        <v>90</v>
      </c>
      <c r="I1108" s="101" t="s">
        <v>16</v>
      </c>
      <c r="J1108" s="1">
        <f>DATEVALUE(RIGHT(jaar_zip[[#This Row],[YYYYMMDD]],2)&amp;"-"&amp;MID(jaar_zip[[#This Row],[YYYYMMDD]],5,2)&amp;"-"&amp;LEFT(jaar_zip[[#This Row],[YYYYMMDD]],4))</f>
        <v>45302</v>
      </c>
      <c r="K1108" s="101" t="str">
        <f>IF(AND(VALUE(MONTH(jaar_zip[[#This Row],[Datum]]))=1,VALUE(WEEKNUM(jaar_zip[[#This Row],[Datum]],21))&gt;51),RIGHT(YEAR(jaar_zip[[#This Row],[Datum]])-1,2),RIGHT(YEAR(jaar_zip[[#This Row],[Datum]]),2))&amp;"-"&amp; TEXT(WEEKNUM(jaar_zip[[#This Row],[Datum]],21),"00")</f>
        <v>24-02</v>
      </c>
      <c r="L1108" s="101">
        <f>MONTH(jaar_zip[[#This Row],[Datum]])</f>
        <v>1</v>
      </c>
      <c r="M1108" s="101">
        <f>IF(ISNUMBER(jaar_zip[[#This Row],[etmaaltemperatuur]]),IF(jaar_zip[[#This Row],[etmaaltemperatuur]]&lt;stookgrens,stookgrens-jaar_zip[[#This Row],[etmaaltemperatuur]],0),"")</f>
        <v>18.3</v>
      </c>
      <c r="N1108" s="101">
        <f>IF(ISNUMBER(jaar_zip[[#This Row],[graaddagen]]),IF(OR(MONTH(jaar_zip[[#This Row],[Datum]])=1,MONTH(jaar_zip[[#This Row],[Datum]])=2,MONTH(jaar_zip[[#This Row],[Datum]])=11,MONTH(jaar_zip[[#This Row],[Datum]])=12),1.1,IF(OR(MONTH(jaar_zip[[#This Row],[Datum]])=3,MONTH(jaar_zip[[#This Row],[Datum]])=10),1,0.8))*jaar_zip[[#This Row],[graaddagen]],"")</f>
        <v>20.130000000000003</v>
      </c>
      <c r="O1108" s="101">
        <f>IF(ISNUMBER(jaar_zip[[#This Row],[etmaaltemperatuur]]),IF(jaar_zip[[#This Row],[etmaaltemperatuur]]&gt;stookgrens,jaar_zip[[#This Row],[etmaaltemperatuur]]-stookgrens,0),"")</f>
        <v>0</v>
      </c>
    </row>
    <row r="1109" spans="1:15" x14ac:dyDescent="0.25">
      <c r="A1109">
        <v>249</v>
      </c>
      <c r="B1109">
        <v>20240112</v>
      </c>
      <c r="C1109">
        <v>2.2000000000000002</v>
      </c>
      <c r="D1109">
        <v>3</v>
      </c>
      <c r="E1109">
        <v>183</v>
      </c>
      <c r="F1109">
        <v>0.5</v>
      </c>
      <c r="H1109">
        <v>95</v>
      </c>
      <c r="I1109" s="101" t="s">
        <v>16</v>
      </c>
      <c r="J1109" s="1">
        <f>DATEVALUE(RIGHT(jaar_zip[[#This Row],[YYYYMMDD]],2)&amp;"-"&amp;MID(jaar_zip[[#This Row],[YYYYMMDD]],5,2)&amp;"-"&amp;LEFT(jaar_zip[[#This Row],[YYYYMMDD]],4))</f>
        <v>45303</v>
      </c>
      <c r="K1109" s="101" t="str">
        <f>IF(AND(VALUE(MONTH(jaar_zip[[#This Row],[Datum]]))=1,VALUE(WEEKNUM(jaar_zip[[#This Row],[Datum]],21))&gt;51),RIGHT(YEAR(jaar_zip[[#This Row],[Datum]])-1,2),RIGHT(YEAR(jaar_zip[[#This Row],[Datum]]),2))&amp;"-"&amp; TEXT(WEEKNUM(jaar_zip[[#This Row],[Datum]],21),"00")</f>
        <v>24-02</v>
      </c>
      <c r="L1109" s="101">
        <f>MONTH(jaar_zip[[#This Row],[Datum]])</f>
        <v>1</v>
      </c>
      <c r="M1109" s="101">
        <f>IF(ISNUMBER(jaar_zip[[#This Row],[etmaaltemperatuur]]),IF(jaar_zip[[#This Row],[etmaaltemperatuur]]&lt;stookgrens,stookgrens-jaar_zip[[#This Row],[etmaaltemperatuur]],0),"")</f>
        <v>15</v>
      </c>
      <c r="N1109" s="101">
        <f>IF(ISNUMBER(jaar_zip[[#This Row],[graaddagen]]),IF(OR(MONTH(jaar_zip[[#This Row],[Datum]])=1,MONTH(jaar_zip[[#This Row],[Datum]])=2,MONTH(jaar_zip[[#This Row],[Datum]])=11,MONTH(jaar_zip[[#This Row],[Datum]])=12),1.1,IF(OR(MONTH(jaar_zip[[#This Row],[Datum]])=3,MONTH(jaar_zip[[#This Row],[Datum]])=10),1,0.8))*jaar_zip[[#This Row],[graaddagen]],"")</f>
        <v>16.5</v>
      </c>
      <c r="O1109" s="101">
        <f>IF(ISNUMBER(jaar_zip[[#This Row],[etmaaltemperatuur]]),IF(jaar_zip[[#This Row],[etmaaltemperatuur]]&gt;stookgrens,jaar_zip[[#This Row],[etmaaltemperatuur]]-stookgrens,0),"")</f>
        <v>0</v>
      </c>
    </row>
    <row r="1110" spans="1:15" x14ac:dyDescent="0.25">
      <c r="A1110">
        <v>249</v>
      </c>
      <c r="B1110">
        <v>20240113</v>
      </c>
      <c r="C1110">
        <v>4.7</v>
      </c>
      <c r="D1110">
        <v>4</v>
      </c>
      <c r="E1110">
        <v>134</v>
      </c>
      <c r="F1110">
        <v>1.3</v>
      </c>
      <c r="H1110">
        <v>92</v>
      </c>
      <c r="I1110" s="101" t="s">
        <v>16</v>
      </c>
      <c r="J1110" s="1">
        <f>DATEVALUE(RIGHT(jaar_zip[[#This Row],[YYYYMMDD]],2)&amp;"-"&amp;MID(jaar_zip[[#This Row],[YYYYMMDD]],5,2)&amp;"-"&amp;LEFT(jaar_zip[[#This Row],[YYYYMMDD]],4))</f>
        <v>45304</v>
      </c>
      <c r="K1110" s="101" t="str">
        <f>IF(AND(VALUE(MONTH(jaar_zip[[#This Row],[Datum]]))=1,VALUE(WEEKNUM(jaar_zip[[#This Row],[Datum]],21))&gt;51),RIGHT(YEAR(jaar_zip[[#This Row],[Datum]])-1,2),RIGHT(YEAR(jaar_zip[[#This Row],[Datum]]),2))&amp;"-"&amp; TEXT(WEEKNUM(jaar_zip[[#This Row],[Datum]],21),"00")</f>
        <v>24-02</v>
      </c>
      <c r="L1110" s="101">
        <f>MONTH(jaar_zip[[#This Row],[Datum]])</f>
        <v>1</v>
      </c>
      <c r="M1110" s="101">
        <f>IF(ISNUMBER(jaar_zip[[#This Row],[etmaaltemperatuur]]),IF(jaar_zip[[#This Row],[etmaaltemperatuur]]&lt;stookgrens,stookgrens-jaar_zip[[#This Row],[etmaaltemperatuur]],0),"")</f>
        <v>14</v>
      </c>
      <c r="N1110" s="101">
        <f>IF(ISNUMBER(jaar_zip[[#This Row],[graaddagen]]),IF(OR(MONTH(jaar_zip[[#This Row],[Datum]])=1,MONTH(jaar_zip[[#This Row],[Datum]])=2,MONTH(jaar_zip[[#This Row],[Datum]])=11,MONTH(jaar_zip[[#This Row],[Datum]])=12),1.1,IF(OR(MONTH(jaar_zip[[#This Row],[Datum]])=3,MONTH(jaar_zip[[#This Row],[Datum]])=10),1,0.8))*jaar_zip[[#This Row],[graaddagen]],"")</f>
        <v>15.400000000000002</v>
      </c>
      <c r="O1110" s="101">
        <f>IF(ISNUMBER(jaar_zip[[#This Row],[etmaaltemperatuur]]),IF(jaar_zip[[#This Row],[etmaaltemperatuur]]&gt;stookgrens,jaar_zip[[#This Row],[etmaaltemperatuur]]-stookgrens,0),"")</f>
        <v>0</v>
      </c>
    </row>
    <row r="1111" spans="1:15" x14ac:dyDescent="0.25">
      <c r="A1111">
        <v>249</v>
      </c>
      <c r="B1111">
        <v>20240114</v>
      </c>
      <c r="C1111">
        <v>4.9000000000000004</v>
      </c>
      <c r="D1111">
        <v>3.4</v>
      </c>
      <c r="E1111">
        <v>131</v>
      </c>
      <c r="F1111">
        <v>5.4</v>
      </c>
      <c r="H1111">
        <v>88</v>
      </c>
      <c r="I1111" s="101" t="s">
        <v>16</v>
      </c>
      <c r="J1111" s="1">
        <f>DATEVALUE(RIGHT(jaar_zip[[#This Row],[YYYYMMDD]],2)&amp;"-"&amp;MID(jaar_zip[[#This Row],[YYYYMMDD]],5,2)&amp;"-"&amp;LEFT(jaar_zip[[#This Row],[YYYYMMDD]],4))</f>
        <v>45305</v>
      </c>
      <c r="K1111" s="101" t="str">
        <f>IF(AND(VALUE(MONTH(jaar_zip[[#This Row],[Datum]]))=1,VALUE(WEEKNUM(jaar_zip[[#This Row],[Datum]],21))&gt;51),RIGHT(YEAR(jaar_zip[[#This Row],[Datum]])-1,2),RIGHT(YEAR(jaar_zip[[#This Row],[Datum]]),2))&amp;"-"&amp; TEXT(WEEKNUM(jaar_zip[[#This Row],[Datum]],21),"00")</f>
        <v>24-02</v>
      </c>
      <c r="L1111" s="101">
        <f>MONTH(jaar_zip[[#This Row],[Datum]])</f>
        <v>1</v>
      </c>
      <c r="M1111" s="101">
        <f>IF(ISNUMBER(jaar_zip[[#This Row],[etmaaltemperatuur]]),IF(jaar_zip[[#This Row],[etmaaltemperatuur]]&lt;stookgrens,stookgrens-jaar_zip[[#This Row],[etmaaltemperatuur]],0),"")</f>
        <v>14.6</v>
      </c>
      <c r="N1111" s="101">
        <f>IF(ISNUMBER(jaar_zip[[#This Row],[graaddagen]]),IF(OR(MONTH(jaar_zip[[#This Row],[Datum]])=1,MONTH(jaar_zip[[#This Row],[Datum]])=2,MONTH(jaar_zip[[#This Row],[Datum]])=11,MONTH(jaar_zip[[#This Row],[Datum]])=12),1.1,IF(OR(MONTH(jaar_zip[[#This Row],[Datum]])=3,MONTH(jaar_zip[[#This Row],[Datum]])=10),1,0.8))*jaar_zip[[#This Row],[graaddagen]],"")</f>
        <v>16.060000000000002</v>
      </c>
      <c r="O1111" s="101">
        <f>IF(ISNUMBER(jaar_zip[[#This Row],[etmaaltemperatuur]]),IF(jaar_zip[[#This Row],[etmaaltemperatuur]]&gt;stookgrens,jaar_zip[[#This Row],[etmaaltemperatuur]]-stookgrens,0),"")</f>
        <v>0</v>
      </c>
    </row>
    <row r="1112" spans="1:15" x14ac:dyDescent="0.25">
      <c r="A1112">
        <v>249</v>
      </c>
      <c r="B1112">
        <v>20240115</v>
      </c>
      <c r="C1112">
        <v>6.6</v>
      </c>
      <c r="D1112">
        <v>2</v>
      </c>
      <c r="E1112">
        <v>323</v>
      </c>
      <c r="F1112">
        <v>5.2</v>
      </c>
      <c r="H1112">
        <v>82</v>
      </c>
      <c r="I1112" s="101" t="s">
        <v>16</v>
      </c>
      <c r="J1112" s="1">
        <f>DATEVALUE(RIGHT(jaar_zip[[#This Row],[YYYYMMDD]],2)&amp;"-"&amp;MID(jaar_zip[[#This Row],[YYYYMMDD]],5,2)&amp;"-"&amp;LEFT(jaar_zip[[#This Row],[YYYYMMDD]],4))</f>
        <v>45306</v>
      </c>
      <c r="K1112" s="101" t="str">
        <f>IF(AND(VALUE(MONTH(jaar_zip[[#This Row],[Datum]]))=1,VALUE(WEEKNUM(jaar_zip[[#This Row],[Datum]],21))&gt;51),RIGHT(YEAR(jaar_zip[[#This Row],[Datum]])-1,2),RIGHT(YEAR(jaar_zip[[#This Row],[Datum]]),2))&amp;"-"&amp; TEXT(WEEKNUM(jaar_zip[[#This Row],[Datum]],21),"00")</f>
        <v>24-03</v>
      </c>
      <c r="L1112" s="101">
        <f>MONTH(jaar_zip[[#This Row],[Datum]])</f>
        <v>1</v>
      </c>
      <c r="M1112" s="101">
        <f>IF(ISNUMBER(jaar_zip[[#This Row],[etmaaltemperatuur]]),IF(jaar_zip[[#This Row],[etmaaltemperatuur]]&lt;stookgrens,stookgrens-jaar_zip[[#This Row],[etmaaltemperatuur]],0),"")</f>
        <v>16</v>
      </c>
      <c r="N1112" s="101">
        <f>IF(ISNUMBER(jaar_zip[[#This Row],[graaddagen]]),IF(OR(MONTH(jaar_zip[[#This Row],[Datum]])=1,MONTH(jaar_zip[[#This Row],[Datum]])=2,MONTH(jaar_zip[[#This Row],[Datum]])=11,MONTH(jaar_zip[[#This Row],[Datum]])=12),1.1,IF(OR(MONTH(jaar_zip[[#This Row],[Datum]])=3,MONTH(jaar_zip[[#This Row],[Datum]])=10),1,0.8))*jaar_zip[[#This Row],[graaddagen]],"")</f>
        <v>17.600000000000001</v>
      </c>
      <c r="O1112" s="101">
        <f>IF(ISNUMBER(jaar_zip[[#This Row],[etmaaltemperatuur]]),IF(jaar_zip[[#This Row],[etmaaltemperatuur]]&gt;stookgrens,jaar_zip[[#This Row],[etmaaltemperatuur]]-stookgrens,0),"")</f>
        <v>0</v>
      </c>
    </row>
    <row r="1113" spans="1:15" x14ac:dyDescent="0.25">
      <c r="A1113">
        <v>249</v>
      </c>
      <c r="B1113">
        <v>20240116</v>
      </c>
      <c r="C1113">
        <v>4.8</v>
      </c>
      <c r="D1113">
        <v>0.6</v>
      </c>
      <c r="E1113">
        <v>316</v>
      </c>
      <c r="F1113">
        <v>3.9</v>
      </c>
      <c r="H1113">
        <v>82</v>
      </c>
      <c r="I1113" s="101" t="s">
        <v>16</v>
      </c>
      <c r="J1113" s="1">
        <f>DATEVALUE(RIGHT(jaar_zip[[#This Row],[YYYYMMDD]],2)&amp;"-"&amp;MID(jaar_zip[[#This Row],[YYYYMMDD]],5,2)&amp;"-"&amp;LEFT(jaar_zip[[#This Row],[YYYYMMDD]],4))</f>
        <v>45307</v>
      </c>
      <c r="K1113" s="101" t="str">
        <f>IF(AND(VALUE(MONTH(jaar_zip[[#This Row],[Datum]]))=1,VALUE(WEEKNUM(jaar_zip[[#This Row],[Datum]],21))&gt;51),RIGHT(YEAR(jaar_zip[[#This Row],[Datum]])-1,2),RIGHT(YEAR(jaar_zip[[#This Row],[Datum]]),2))&amp;"-"&amp; TEXT(WEEKNUM(jaar_zip[[#This Row],[Datum]],21),"00")</f>
        <v>24-03</v>
      </c>
      <c r="L1113" s="101">
        <f>MONTH(jaar_zip[[#This Row],[Datum]])</f>
        <v>1</v>
      </c>
      <c r="M1113" s="101">
        <f>IF(ISNUMBER(jaar_zip[[#This Row],[etmaaltemperatuur]]),IF(jaar_zip[[#This Row],[etmaaltemperatuur]]&lt;stookgrens,stookgrens-jaar_zip[[#This Row],[etmaaltemperatuur]],0),"")</f>
        <v>17.399999999999999</v>
      </c>
      <c r="N1113" s="101">
        <f>IF(ISNUMBER(jaar_zip[[#This Row],[graaddagen]]),IF(OR(MONTH(jaar_zip[[#This Row],[Datum]])=1,MONTH(jaar_zip[[#This Row],[Datum]])=2,MONTH(jaar_zip[[#This Row],[Datum]])=11,MONTH(jaar_zip[[#This Row],[Datum]])=12),1.1,IF(OR(MONTH(jaar_zip[[#This Row],[Datum]])=3,MONTH(jaar_zip[[#This Row],[Datum]])=10),1,0.8))*jaar_zip[[#This Row],[graaddagen]],"")</f>
        <v>19.14</v>
      </c>
      <c r="O1113" s="101">
        <f>IF(ISNUMBER(jaar_zip[[#This Row],[etmaaltemperatuur]]),IF(jaar_zip[[#This Row],[etmaaltemperatuur]]&gt;stookgrens,jaar_zip[[#This Row],[etmaaltemperatuur]]-stookgrens,0),"")</f>
        <v>0</v>
      </c>
    </row>
    <row r="1114" spans="1:15" x14ac:dyDescent="0.25">
      <c r="A1114">
        <v>249</v>
      </c>
      <c r="B1114">
        <v>20240117</v>
      </c>
      <c r="C1114">
        <v>3.3</v>
      </c>
      <c r="D1114">
        <v>-0.9</v>
      </c>
      <c r="E1114">
        <v>157</v>
      </c>
      <c r="F1114">
        <v>0</v>
      </c>
      <c r="H1114">
        <v>86</v>
      </c>
      <c r="I1114" s="101" t="s">
        <v>16</v>
      </c>
      <c r="J1114" s="1">
        <f>DATEVALUE(RIGHT(jaar_zip[[#This Row],[YYYYMMDD]],2)&amp;"-"&amp;MID(jaar_zip[[#This Row],[YYYYMMDD]],5,2)&amp;"-"&amp;LEFT(jaar_zip[[#This Row],[YYYYMMDD]],4))</f>
        <v>45308</v>
      </c>
      <c r="K1114" s="101" t="str">
        <f>IF(AND(VALUE(MONTH(jaar_zip[[#This Row],[Datum]]))=1,VALUE(WEEKNUM(jaar_zip[[#This Row],[Datum]],21))&gt;51),RIGHT(YEAR(jaar_zip[[#This Row],[Datum]])-1,2),RIGHT(YEAR(jaar_zip[[#This Row],[Datum]]),2))&amp;"-"&amp; TEXT(WEEKNUM(jaar_zip[[#This Row],[Datum]],21),"00")</f>
        <v>24-03</v>
      </c>
      <c r="L1114" s="101">
        <f>MONTH(jaar_zip[[#This Row],[Datum]])</f>
        <v>1</v>
      </c>
      <c r="M1114" s="101">
        <f>IF(ISNUMBER(jaar_zip[[#This Row],[etmaaltemperatuur]]),IF(jaar_zip[[#This Row],[etmaaltemperatuur]]&lt;stookgrens,stookgrens-jaar_zip[[#This Row],[etmaaltemperatuur]],0),"")</f>
        <v>18.899999999999999</v>
      </c>
      <c r="N1114" s="101">
        <f>IF(ISNUMBER(jaar_zip[[#This Row],[graaddagen]]),IF(OR(MONTH(jaar_zip[[#This Row],[Datum]])=1,MONTH(jaar_zip[[#This Row],[Datum]])=2,MONTH(jaar_zip[[#This Row],[Datum]])=11,MONTH(jaar_zip[[#This Row],[Datum]])=12),1.1,IF(OR(MONTH(jaar_zip[[#This Row],[Datum]])=3,MONTH(jaar_zip[[#This Row],[Datum]])=10),1,0.8))*jaar_zip[[#This Row],[graaddagen]],"")</f>
        <v>20.79</v>
      </c>
      <c r="O1114" s="101">
        <f>IF(ISNUMBER(jaar_zip[[#This Row],[etmaaltemperatuur]]),IF(jaar_zip[[#This Row],[etmaaltemperatuur]]&gt;stookgrens,jaar_zip[[#This Row],[etmaaltemperatuur]]-stookgrens,0),"")</f>
        <v>0</v>
      </c>
    </row>
    <row r="1115" spans="1:15" x14ac:dyDescent="0.25">
      <c r="A1115">
        <v>249</v>
      </c>
      <c r="B1115">
        <v>20240118</v>
      </c>
      <c r="C1115">
        <v>2.5</v>
      </c>
      <c r="D1115">
        <v>-0.8</v>
      </c>
      <c r="E1115">
        <v>509</v>
      </c>
      <c r="F1115">
        <v>1.2</v>
      </c>
      <c r="H1115">
        <v>83</v>
      </c>
      <c r="I1115" s="101" t="s">
        <v>16</v>
      </c>
      <c r="J1115" s="1">
        <f>DATEVALUE(RIGHT(jaar_zip[[#This Row],[YYYYMMDD]],2)&amp;"-"&amp;MID(jaar_zip[[#This Row],[YYYYMMDD]],5,2)&amp;"-"&amp;LEFT(jaar_zip[[#This Row],[YYYYMMDD]],4))</f>
        <v>45309</v>
      </c>
      <c r="K1115" s="101" t="str">
        <f>IF(AND(VALUE(MONTH(jaar_zip[[#This Row],[Datum]]))=1,VALUE(WEEKNUM(jaar_zip[[#This Row],[Datum]],21))&gt;51),RIGHT(YEAR(jaar_zip[[#This Row],[Datum]])-1,2),RIGHT(YEAR(jaar_zip[[#This Row],[Datum]]),2))&amp;"-"&amp; TEXT(WEEKNUM(jaar_zip[[#This Row],[Datum]],21),"00")</f>
        <v>24-03</v>
      </c>
      <c r="L1115" s="101">
        <f>MONTH(jaar_zip[[#This Row],[Datum]])</f>
        <v>1</v>
      </c>
      <c r="M1115" s="101">
        <f>IF(ISNUMBER(jaar_zip[[#This Row],[etmaaltemperatuur]]),IF(jaar_zip[[#This Row],[etmaaltemperatuur]]&lt;stookgrens,stookgrens-jaar_zip[[#This Row],[etmaaltemperatuur]],0),"")</f>
        <v>18.8</v>
      </c>
      <c r="N1115" s="101">
        <f>IF(ISNUMBER(jaar_zip[[#This Row],[graaddagen]]),IF(OR(MONTH(jaar_zip[[#This Row],[Datum]])=1,MONTH(jaar_zip[[#This Row],[Datum]])=2,MONTH(jaar_zip[[#This Row],[Datum]])=11,MONTH(jaar_zip[[#This Row],[Datum]])=12),1.1,IF(OR(MONTH(jaar_zip[[#This Row],[Datum]])=3,MONTH(jaar_zip[[#This Row],[Datum]])=10),1,0.8))*jaar_zip[[#This Row],[graaddagen]],"")</f>
        <v>20.680000000000003</v>
      </c>
      <c r="O1115" s="101">
        <f>IF(ISNUMBER(jaar_zip[[#This Row],[etmaaltemperatuur]]),IF(jaar_zip[[#This Row],[etmaaltemperatuur]]&gt;stookgrens,jaar_zip[[#This Row],[etmaaltemperatuur]]-stookgrens,0),"")</f>
        <v>0</v>
      </c>
    </row>
    <row r="1116" spans="1:15" x14ac:dyDescent="0.25">
      <c r="A1116">
        <v>249</v>
      </c>
      <c r="B1116">
        <v>20240119</v>
      </c>
      <c r="C1116">
        <v>5.2</v>
      </c>
      <c r="D1116">
        <v>1.8</v>
      </c>
      <c r="E1116">
        <v>494</v>
      </c>
      <c r="F1116">
        <v>0.7</v>
      </c>
      <c r="H1116">
        <v>78</v>
      </c>
      <c r="I1116" s="101" t="s">
        <v>16</v>
      </c>
      <c r="J1116" s="1">
        <f>DATEVALUE(RIGHT(jaar_zip[[#This Row],[YYYYMMDD]],2)&amp;"-"&amp;MID(jaar_zip[[#This Row],[YYYYMMDD]],5,2)&amp;"-"&amp;LEFT(jaar_zip[[#This Row],[YYYYMMDD]],4))</f>
        <v>45310</v>
      </c>
      <c r="K1116" s="101" t="str">
        <f>IF(AND(VALUE(MONTH(jaar_zip[[#This Row],[Datum]]))=1,VALUE(WEEKNUM(jaar_zip[[#This Row],[Datum]],21))&gt;51),RIGHT(YEAR(jaar_zip[[#This Row],[Datum]])-1,2),RIGHT(YEAR(jaar_zip[[#This Row],[Datum]]),2))&amp;"-"&amp; TEXT(WEEKNUM(jaar_zip[[#This Row],[Datum]],21),"00")</f>
        <v>24-03</v>
      </c>
      <c r="L1116" s="101">
        <f>MONTH(jaar_zip[[#This Row],[Datum]])</f>
        <v>1</v>
      </c>
      <c r="M1116" s="101">
        <f>IF(ISNUMBER(jaar_zip[[#This Row],[etmaaltemperatuur]]),IF(jaar_zip[[#This Row],[etmaaltemperatuur]]&lt;stookgrens,stookgrens-jaar_zip[[#This Row],[etmaaltemperatuur]],0),"")</f>
        <v>16.2</v>
      </c>
      <c r="N1116" s="101">
        <f>IF(ISNUMBER(jaar_zip[[#This Row],[graaddagen]]),IF(OR(MONTH(jaar_zip[[#This Row],[Datum]])=1,MONTH(jaar_zip[[#This Row],[Datum]])=2,MONTH(jaar_zip[[#This Row],[Datum]])=11,MONTH(jaar_zip[[#This Row],[Datum]])=12),1.1,IF(OR(MONTH(jaar_zip[[#This Row],[Datum]])=3,MONTH(jaar_zip[[#This Row],[Datum]])=10),1,0.8))*jaar_zip[[#This Row],[graaddagen]],"")</f>
        <v>17.82</v>
      </c>
      <c r="O1116" s="101">
        <f>IF(ISNUMBER(jaar_zip[[#This Row],[etmaaltemperatuur]]),IF(jaar_zip[[#This Row],[etmaaltemperatuur]]&gt;stookgrens,jaar_zip[[#This Row],[etmaaltemperatuur]]-stookgrens,0),"")</f>
        <v>0</v>
      </c>
    </row>
    <row r="1117" spans="1:15" x14ac:dyDescent="0.25">
      <c r="A1117">
        <v>249</v>
      </c>
      <c r="B1117">
        <v>20240120</v>
      </c>
      <c r="C1117">
        <v>6.3</v>
      </c>
      <c r="D1117">
        <v>1.4</v>
      </c>
      <c r="E1117">
        <v>297</v>
      </c>
      <c r="F1117">
        <v>0</v>
      </c>
      <c r="H1117">
        <v>76</v>
      </c>
      <c r="I1117" s="101" t="s">
        <v>16</v>
      </c>
      <c r="J1117" s="1">
        <f>DATEVALUE(RIGHT(jaar_zip[[#This Row],[YYYYMMDD]],2)&amp;"-"&amp;MID(jaar_zip[[#This Row],[YYYYMMDD]],5,2)&amp;"-"&amp;LEFT(jaar_zip[[#This Row],[YYYYMMDD]],4))</f>
        <v>45311</v>
      </c>
      <c r="K1117" s="101" t="str">
        <f>IF(AND(VALUE(MONTH(jaar_zip[[#This Row],[Datum]]))=1,VALUE(WEEKNUM(jaar_zip[[#This Row],[Datum]],21))&gt;51),RIGHT(YEAR(jaar_zip[[#This Row],[Datum]])-1,2),RIGHT(YEAR(jaar_zip[[#This Row],[Datum]]),2))&amp;"-"&amp; TEXT(WEEKNUM(jaar_zip[[#This Row],[Datum]],21),"00")</f>
        <v>24-03</v>
      </c>
      <c r="L1117" s="101">
        <f>MONTH(jaar_zip[[#This Row],[Datum]])</f>
        <v>1</v>
      </c>
      <c r="M1117" s="101">
        <f>IF(ISNUMBER(jaar_zip[[#This Row],[etmaaltemperatuur]]),IF(jaar_zip[[#This Row],[etmaaltemperatuur]]&lt;stookgrens,stookgrens-jaar_zip[[#This Row],[etmaaltemperatuur]],0),"")</f>
        <v>16.600000000000001</v>
      </c>
      <c r="N1117" s="101">
        <f>IF(ISNUMBER(jaar_zip[[#This Row],[graaddagen]]),IF(OR(MONTH(jaar_zip[[#This Row],[Datum]])=1,MONTH(jaar_zip[[#This Row],[Datum]])=2,MONTH(jaar_zip[[#This Row],[Datum]])=11,MONTH(jaar_zip[[#This Row],[Datum]])=12),1.1,IF(OR(MONTH(jaar_zip[[#This Row],[Datum]])=3,MONTH(jaar_zip[[#This Row],[Datum]])=10),1,0.8))*jaar_zip[[#This Row],[graaddagen]],"")</f>
        <v>18.260000000000002</v>
      </c>
      <c r="O1117" s="101">
        <f>IF(ISNUMBER(jaar_zip[[#This Row],[etmaaltemperatuur]]),IF(jaar_zip[[#This Row],[etmaaltemperatuur]]&gt;stookgrens,jaar_zip[[#This Row],[etmaaltemperatuur]]-stookgrens,0),"")</f>
        <v>0</v>
      </c>
    </row>
    <row r="1118" spans="1:15" x14ac:dyDescent="0.25">
      <c r="A1118">
        <v>249</v>
      </c>
      <c r="B1118">
        <v>20240121</v>
      </c>
      <c r="C1118">
        <v>8.8000000000000007</v>
      </c>
      <c r="D1118">
        <v>3.8</v>
      </c>
      <c r="E1118">
        <v>110</v>
      </c>
      <c r="F1118">
        <v>0.6</v>
      </c>
      <c r="H1118">
        <v>78</v>
      </c>
      <c r="I1118" s="101" t="s">
        <v>16</v>
      </c>
      <c r="J1118" s="1">
        <f>DATEVALUE(RIGHT(jaar_zip[[#This Row],[YYYYMMDD]],2)&amp;"-"&amp;MID(jaar_zip[[#This Row],[YYYYMMDD]],5,2)&amp;"-"&amp;LEFT(jaar_zip[[#This Row],[YYYYMMDD]],4))</f>
        <v>45312</v>
      </c>
      <c r="K1118" s="101" t="str">
        <f>IF(AND(VALUE(MONTH(jaar_zip[[#This Row],[Datum]]))=1,VALUE(WEEKNUM(jaar_zip[[#This Row],[Datum]],21))&gt;51),RIGHT(YEAR(jaar_zip[[#This Row],[Datum]])-1,2),RIGHT(YEAR(jaar_zip[[#This Row],[Datum]]),2))&amp;"-"&amp; TEXT(WEEKNUM(jaar_zip[[#This Row],[Datum]],21),"00")</f>
        <v>24-03</v>
      </c>
      <c r="L1118" s="101">
        <f>MONTH(jaar_zip[[#This Row],[Datum]])</f>
        <v>1</v>
      </c>
      <c r="M1118" s="101">
        <f>IF(ISNUMBER(jaar_zip[[#This Row],[etmaaltemperatuur]]),IF(jaar_zip[[#This Row],[etmaaltemperatuur]]&lt;stookgrens,stookgrens-jaar_zip[[#This Row],[etmaaltemperatuur]],0),"")</f>
        <v>14.2</v>
      </c>
      <c r="N1118" s="101">
        <f>IF(ISNUMBER(jaar_zip[[#This Row],[graaddagen]]),IF(OR(MONTH(jaar_zip[[#This Row],[Datum]])=1,MONTH(jaar_zip[[#This Row],[Datum]])=2,MONTH(jaar_zip[[#This Row],[Datum]])=11,MONTH(jaar_zip[[#This Row],[Datum]])=12),1.1,IF(OR(MONTH(jaar_zip[[#This Row],[Datum]])=3,MONTH(jaar_zip[[#This Row],[Datum]])=10),1,0.8))*jaar_zip[[#This Row],[graaddagen]],"")</f>
        <v>15.620000000000001</v>
      </c>
      <c r="O1118" s="101">
        <f>IF(ISNUMBER(jaar_zip[[#This Row],[etmaaltemperatuur]]),IF(jaar_zip[[#This Row],[etmaaltemperatuur]]&gt;stookgrens,jaar_zip[[#This Row],[etmaaltemperatuur]]-stookgrens,0),"")</f>
        <v>0</v>
      </c>
    </row>
    <row r="1119" spans="1:15" x14ac:dyDescent="0.25">
      <c r="A1119">
        <v>249</v>
      </c>
      <c r="B1119">
        <v>20240122</v>
      </c>
      <c r="C1119">
        <v>12.3</v>
      </c>
      <c r="D1119">
        <v>9.1999999999999993</v>
      </c>
      <c r="E1119">
        <v>439</v>
      </c>
      <c r="F1119">
        <v>2.7</v>
      </c>
      <c r="H1119">
        <v>81</v>
      </c>
      <c r="I1119" s="101" t="s">
        <v>16</v>
      </c>
      <c r="J1119" s="1">
        <f>DATEVALUE(RIGHT(jaar_zip[[#This Row],[YYYYMMDD]],2)&amp;"-"&amp;MID(jaar_zip[[#This Row],[YYYYMMDD]],5,2)&amp;"-"&amp;LEFT(jaar_zip[[#This Row],[YYYYMMDD]],4))</f>
        <v>45313</v>
      </c>
      <c r="K1119" s="101" t="str">
        <f>IF(AND(VALUE(MONTH(jaar_zip[[#This Row],[Datum]]))=1,VALUE(WEEKNUM(jaar_zip[[#This Row],[Datum]],21))&gt;51),RIGHT(YEAR(jaar_zip[[#This Row],[Datum]])-1,2),RIGHT(YEAR(jaar_zip[[#This Row],[Datum]]),2))&amp;"-"&amp; TEXT(WEEKNUM(jaar_zip[[#This Row],[Datum]],21),"00")</f>
        <v>24-04</v>
      </c>
      <c r="L1119" s="101">
        <f>MONTH(jaar_zip[[#This Row],[Datum]])</f>
        <v>1</v>
      </c>
      <c r="M1119" s="101">
        <f>IF(ISNUMBER(jaar_zip[[#This Row],[etmaaltemperatuur]]),IF(jaar_zip[[#This Row],[etmaaltemperatuur]]&lt;stookgrens,stookgrens-jaar_zip[[#This Row],[etmaaltemperatuur]],0),"")</f>
        <v>8.8000000000000007</v>
      </c>
      <c r="N1119" s="101">
        <f>IF(ISNUMBER(jaar_zip[[#This Row],[graaddagen]]),IF(OR(MONTH(jaar_zip[[#This Row],[Datum]])=1,MONTH(jaar_zip[[#This Row],[Datum]])=2,MONTH(jaar_zip[[#This Row],[Datum]])=11,MONTH(jaar_zip[[#This Row],[Datum]])=12),1.1,IF(OR(MONTH(jaar_zip[[#This Row],[Datum]])=3,MONTH(jaar_zip[[#This Row],[Datum]])=10),1,0.8))*jaar_zip[[#This Row],[graaddagen]],"")</f>
        <v>9.6800000000000015</v>
      </c>
      <c r="O1119" s="101">
        <f>IF(ISNUMBER(jaar_zip[[#This Row],[etmaaltemperatuur]]),IF(jaar_zip[[#This Row],[etmaaltemperatuur]]&gt;stookgrens,jaar_zip[[#This Row],[etmaaltemperatuur]]-stookgrens,0),"")</f>
        <v>0</v>
      </c>
    </row>
    <row r="1120" spans="1:15" x14ac:dyDescent="0.25">
      <c r="A1120">
        <v>249</v>
      </c>
      <c r="B1120">
        <v>20240123</v>
      </c>
      <c r="C1120">
        <v>10</v>
      </c>
      <c r="D1120">
        <v>8.1</v>
      </c>
      <c r="E1120">
        <v>329</v>
      </c>
      <c r="F1120">
        <v>8.6999999999999993</v>
      </c>
      <c r="H1120">
        <v>84</v>
      </c>
      <c r="I1120" s="101" t="s">
        <v>16</v>
      </c>
      <c r="J1120" s="1">
        <f>DATEVALUE(RIGHT(jaar_zip[[#This Row],[YYYYMMDD]],2)&amp;"-"&amp;MID(jaar_zip[[#This Row],[YYYYMMDD]],5,2)&amp;"-"&amp;LEFT(jaar_zip[[#This Row],[YYYYMMDD]],4))</f>
        <v>45314</v>
      </c>
      <c r="K1120" s="101" t="str">
        <f>IF(AND(VALUE(MONTH(jaar_zip[[#This Row],[Datum]]))=1,VALUE(WEEKNUM(jaar_zip[[#This Row],[Datum]],21))&gt;51),RIGHT(YEAR(jaar_zip[[#This Row],[Datum]])-1,2),RIGHT(YEAR(jaar_zip[[#This Row],[Datum]]),2))&amp;"-"&amp; TEXT(WEEKNUM(jaar_zip[[#This Row],[Datum]],21),"00")</f>
        <v>24-04</v>
      </c>
      <c r="L1120" s="101">
        <f>MONTH(jaar_zip[[#This Row],[Datum]])</f>
        <v>1</v>
      </c>
      <c r="M1120" s="101">
        <f>IF(ISNUMBER(jaar_zip[[#This Row],[etmaaltemperatuur]]),IF(jaar_zip[[#This Row],[etmaaltemperatuur]]&lt;stookgrens,stookgrens-jaar_zip[[#This Row],[etmaaltemperatuur]],0),"")</f>
        <v>9.9</v>
      </c>
      <c r="N1120" s="101">
        <f>IF(ISNUMBER(jaar_zip[[#This Row],[graaddagen]]),IF(OR(MONTH(jaar_zip[[#This Row],[Datum]])=1,MONTH(jaar_zip[[#This Row],[Datum]])=2,MONTH(jaar_zip[[#This Row],[Datum]])=11,MONTH(jaar_zip[[#This Row],[Datum]])=12),1.1,IF(OR(MONTH(jaar_zip[[#This Row],[Datum]])=3,MONTH(jaar_zip[[#This Row],[Datum]])=10),1,0.8))*jaar_zip[[#This Row],[graaddagen]],"")</f>
        <v>10.89</v>
      </c>
      <c r="O1120" s="101">
        <f>IF(ISNUMBER(jaar_zip[[#This Row],[etmaaltemperatuur]]),IF(jaar_zip[[#This Row],[etmaaltemperatuur]]&gt;stookgrens,jaar_zip[[#This Row],[etmaaltemperatuur]]-stookgrens,0),"")</f>
        <v>0</v>
      </c>
    </row>
    <row r="1121" spans="1:15" x14ac:dyDescent="0.25">
      <c r="A1121">
        <v>249</v>
      </c>
      <c r="B1121">
        <v>20240124</v>
      </c>
      <c r="C1121">
        <v>11.7</v>
      </c>
      <c r="D1121">
        <v>9.3000000000000007</v>
      </c>
      <c r="E1121">
        <v>380</v>
      </c>
      <c r="F1121">
        <v>0.1</v>
      </c>
      <c r="H1121">
        <v>80</v>
      </c>
      <c r="I1121" s="101" t="s">
        <v>16</v>
      </c>
      <c r="J1121" s="1">
        <f>DATEVALUE(RIGHT(jaar_zip[[#This Row],[YYYYMMDD]],2)&amp;"-"&amp;MID(jaar_zip[[#This Row],[YYYYMMDD]],5,2)&amp;"-"&amp;LEFT(jaar_zip[[#This Row],[YYYYMMDD]],4))</f>
        <v>45315</v>
      </c>
      <c r="K1121" s="101" t="str">
        <f>IF(AND(VALUE(MONTH(jaar_zip[[#This Row],[Datum]]))=1,VALUE(WEEKNUM(jaar_zip[[#This Row],[Datum]],21))&gt;51),RIGHT(YEAR(jaar_zip[[#This Row],[Datum]])-1,2),RIGHT(YEAR(jaar_zip[[#This Row],[Datum]]),2))&amp;"-"&amp; TEXT(WEEKNUM(jaar_zip[[#This Row],[Datum]],21),"00")</f>
        <v>24-04</v>
      </c>
      <c r="L1121" s="101">
        <f>MONTH(jaar_zip[[#This Row],[Datum]])</f>
        <v>1</v>
      </c>
      <c r="M1121" s="101">
        <f>IF(ISNUMBER(jaar_zip[[#This Row],[etmaaltemperatuur]]),IF(jaar_zip[[#This Row],[etmaaltemperatuur]]&lt;stookgrens,stookgrens-jaar_zip[[#This Row],[etmaaltemperatuur]],0),"")</f>
        <v>8.6999999999999993</v>
      </c>
      <c r="N1121" s="101">
        <f>IF(ISNUMBER(jaar_zip[[#This Row],[graaddagen]]),IF(OR(MONTH(jaar_zip[[#This Row],[Datum]])=1,MONTH(jaar_zip[[#This Row],[Datum]])=2,MONTH(jaar_zip[[#This Row],[Datum]])=11,MONTH(jaar_zip[[#This Row],[Datum]])=12),1.1,IF(OR(MONTH(jaar_zip[[#This Row],[Datum]])=3,MONTH(jaar_zip[[#This Row],[Datum]])=10),1,0.8))*jaar_zip[[#This Row],[graaddagen]],"")</f>
        <v>9.57</v>
      </c>
      <c r="O1121" s="101">
        <f>IF(ISNUMBER(jaar_zip[[#This Row],[etmaaltemperatuur]]),IF(jaar_zip[[#This Row],[etmaaltemperatuur]]&gt;stookgrens,jaar_zip[[#This Row],[etmaaltemperatuur]]-stookgrens,0),"")</f>
        <v>0</v>
      </c>
    </row>
    <row r="1122" spans="1:15" x14ac:dyDescent="0.25">
      <c r="A1122">
        <v>249</v>
      </c>
      <c r="B1122">
        <v>20240125</v>
      </c>
      <c r="C1122">
        <v>4.5999999999999996</v>
      </c>
      <c r="D1122">
        <v>6.9</v>
      </c>
      <c r="E1122">
        <v>272</v>
      </c>
      <c r="F1122">
        <v>1.6</v>
      </c>
      <c r="H1122">
        <v>92</v>
      </c>
      <c r="I1122" s="101" t="s">
        <v>16</v>
      </c>
      <c r="J1122" s="1">
        <f>DATEVALUE(RIGHT(jaar_zip[[#This Row],[YYYYMMDD]],2)&amp;"-"&amp;MID(jaar_zip[[#This Row],[YYYYMMDD]],5,2)&amp;"-"&amp;LEFT(jaar_zip[[#This Row],[YYYYMMDD]],4))</f>
        <v>45316</v>
      </c>
      <c r="K1122" s="101" t="str">
        <f>IF(AND(VALUE(MONTH(jaar_zip[[#This Row],[Datum]]))=1,VALUE(WEEKNUM(jaar_zip[[#This Row],[Datum]],21))&gt;51),RIGHT(YEAR(jaar_zip[[#This Row],[Datum]])-1,2),RIGHT(YEAR(jaar_zip[[#This Row],[Datum]]),2))&amp;"-"&amp; TEXT(WEEKNUM(jaar_zip[[#This Row],[Datum]],21),"00")</f>
        <v>24-04</v>
      </c>
      <c r="L1122" s="101">
        <f>MONTH(jaar_zip[[#This Row],[Datum]])</f>
        <v>1</v>
      </c>
      <c r="M1122" s="101">
        <f>IF(ISNUMBER(jaar_zip[[#This Row],[etmaaltemperatuur]]),IF(jaar_zip[[#This Row],[etmaaltemperatuur]]&lt;stookgrens,stookgrens-jaar_zip[[#This Row],[etmaaltemperatuur]],0),"")</f>
        <v>11.1</v>
      </c>
      <c r="N1122" s="101">
        <f>IF(ISNUMBER(jaar_zip[[#This Row],[graaddagen]]),IF(OR(MONTH(jaar_zip[[#This Row],[Datum]])=1,MONTH(jaar_zip[[#This Row],[Datum]])=2,MONTH(jaar_zip[[#This Row],[Datum]])=11,MONTH(jaar_zip[[#This Row],[Datum]])=12),1.1,IF(OR(MONTH(jaar_zip[[#This Row],[Datum]])=3,MONTH(jaar_zip[[#This Row],[Datum]])=10),1,0.8))*jaar_zip[[#This Row],[graaddagen]],"")</f>
        <v>12.21</v>
      </c>
      <c r="O1122" s="101">
        <f>IF(ISNUMBER(jaar_zip[[#This Row],[etmaaltemperatuur]]),IF(jaar_zip[[#This Row],[etmaaltemperatuur]]&gt;stookgrens,jaar_zip[[#This Row],[etmaaltemperatuur]]-stookgrens,0),"")</f>
        <v>0</v>
      </c>
    </row>
    <row r="1123" spans="1:15" x14ac:dyDescent="0.25">
      <c r="A1123">
        <v>249</v>
      </c>
      <c r="B1123">
        <v>20240126</v>
      </c>
      <c r="C1123">
        <v>8.6</v>
      </c>
      <c r="D1123">
        <v>7.8</v>
      </c>
      <c r="E1123">
        <v>420</v>
      </c>
      <c r="F1123">
        <v>5.7</v>
      </c>
      <c r="H1123">
        <v>84</v>
      </c>
      <c r="I1123" s="101" t="s">
        <v>16</v>
      </c>
      <c r="J1123" s="1">
        <f>DATEVALUE(RIGHT(jaar_zip[[#This Row],[YYYYMMDD]],2)&amp;"-"&amp;MID(jaar_zip[[#This Row],[YYYYMMDD]],5,2)&amp;"-"&amp;LEFT(jaar_zip[[#This Row],[YYYYMMDD]],4))</f>
        <v>45317</v>
      </c>
      <c r="K1123" s="101" t="str">
        <f>IF(AND(VALUE(MONTH(jaar_zip[[#This Row],[Datum]]))=1,VALUE(WEEKNUM(jaar_zip[[#This Row],[Datum]],21))&gt;51),RIGHT(YEAR(jaar_zip[[#This Row],[Datum]])-1,2),RIGHT(YEAR(jaar_zip[[#This Row],[Datum]]),2))&amp;"-"&amp; TEXT(WEEKNUM(jaar_zip[[#This Row],[Datum]],21),"00")</f>
        <v>24-04</v>
      </c>
      <c r="L1123" s="101">
        <f>MONTH(jaar_zip[[#This Row],[Datum]])</f>
        <v>1</v>
      </c>
      <c r="M1123" s="101">
        <f>IF(ISNUMBER(jaar_zip[[#This Row],[etmaaltemperatuur]]),IF(jaar_zip[[#This Row],[etmaaltemperatuur]]&lt;stookgrens,stookgrens-jaar_zip[[#This Row],[etmaaltemperatuur]],0),"")</f>
        <v>10.199999999999999</v>
      </c>
      <c r="N1123" s="101">
        <f>IF(ISNUMBER(jaar_zip[[#This Row],[graaddagen]]),IF(OR(MONTH(jaar_zip[[#This Row],[Datum]])=1,MONTH(jaar_zip[[#This Row],[Datum]])=2,MONTH(jaar_zip[[#This Row],[Datum]])=11,MONTH(jaar_zip[[#This Row],[Datum]])=12),1.1,IF(OR(MONTH(jaar_zip[[#This Row],[Datum]])=3,MONTH(jaar_zip[[#This Row],[Datum]])=10),1,0.8))*jaar_zip[[#This Row],[graaddagen]],"")</f>
        <v>11.22</v>
      </c>
      <c r="O1123" s="101">
        <f>IF(ISNUMBER(jaar_zip[[#This Row],[etmaaltemperatuur]]),IF(jaar_zip[[#This Row],[etmaaltemperatuur]]&gt;stookgrens,jaar_zip[[#This Row],[etmaaltemperatuur]]-stookgrens,0),"")</f>
        <v>0</v>
      </c>
    </row>
    <row r="1124" spans="1:15" x14ac:dyDescent="0.25">
      <c r="A1124">
        <v>249</v>
      </c>
      <c r="B1124">
        <v>20240127</v>
      </c>
      <c r="C1124">
        <v>3.9</v>
      </c>
      <c r="D1124">
        <v>4.4000000000000004</v>
      </c>
      <c r="E1124">
        <v>502</v>
      </c>
      <c r="F1124">
        <v>0</v>
      </c>
      <c r="H1124">
        <v>90</v>
      </c>
      <c r="I1124" s="101" t="s">
        <v>16</v>
      </c>
      <c r="J1124" s="1">
        <f>DATEVALUE(RIGHT(jaar_zip[[#This Row],[YYYYMMDD]],2)&amp;"-"&amp;MID(jaar_zip[[#This Row],[YYYYMMDD]],5,2)&amp;"-"&amp;LEFT(jaar_zip[[#This Row],[YYYYMMDD]],4))</f>
        <v>45318</v>
      </c>
      <c r="K1124" s="101" t="str">
        <f>IF(AND(VALUE(MONTH(jaar_zip[[#This Row],[Datum]]))=1,VALUE(WEEKNUM(jaar_zip[[#This Row],[Datum]],21))&gt;51),RIGHT(YEAR(jaar_zip[[#This Row],[Datum]])-1,2),RIGHT(YEAR(jaar_zip[[#This Row],[Datum]]),2))&amp;"-"&amp; TEXT(WEEKNUM(jaar_zip[[#This Row],[Datum]],21),"00")</f>
        <v>24-04</v>
      </c>
      <c r="L1124" s="101">
        <f>MONTH(jaar_zip[[#This Row],[Datum]])</f>
        <v>1</v>
      </c>
      <c r="M1124" s="101">
        <f>IF(ISNUMBER(jaar_zip[[#This Row],[etmaaltemperatuur]]),IF(jaar_zip[[#This Row],[etmaaltemperatuur]]&lt;stookgrens,stookgrens-jaar_zip[[#This Row],[etmaaltemperatuur]],0),"")</f>
        <v>13.6</v>
      </c>
      <c r="N1124" s="101">
        <f>IF(ISNUMBER(jaar_zip[[#This Row],[graaddagen]]),IF(OR(MONTH(jaar_zip[[#This Row],[Datum]])=1,MONTH(jaar_zip[[#This Row],[Datum]])=2,MONTH(jaar_zip[[#This Row],[Datum]])=11,MONTH(jaar_zip[[#This Row],[Datum]])=12),1.1,IF(OR(MONTH(jaar_zip[[#This Row],[Datum]])=3,MONTH(jaar_zip[[#This Row],[Datum]])=10),1,0.8))*jaar_zip[[#This Row],[graaddagen]],"")</f>
        <v>14.96</v>
      </c>
      <c r="O1124" s="101">
        <f>IF(ISNUMBER(jaar_zip[[#This Row],[etmaaltemperatuur]]),IF(jaar_zip[[#This Row],[etmaaltemperatuur]]&gt;stookgrens,jaar_zip[[#This Row],[etmaaltemperatuur]]-stookgrens,0),"")</f>
        <v>0</v>
      </c>
    </row>
    <row r="1125" spans="1:15" x14ac:dyDescent="0.25">
      <c r="A1125">
        <v>249</v>
      </c>
      <c r="B1125">
        <v>20240128</v>
      </c>
      <c r="C1125">
        <v>3.9</v>
      </c>
      <c r="D1125">
        <v>3.9</v>
      </c>
      <c r="E1125">
        <v>573</v>
      </c>
      <c r="F1125">
        <v>0</v>
      </c>
      <c r="H1125">
        <v>78</v>
      </c>
      <c r="I1125" s="101" t="s">
        <v>16</v>
      </c>
      <c r="J1125" s="1">
        <f>DATEVALUE(RIGHT(jaar_zip[[#This Row],[YYYYMMDD]],2)&amp;"-"&amp;MID(jaar_zip[[#This Row],[YYYYMMDD]],5,2)&amp;"-"&amp;LEFT(jaar_zip[[#This Row],[YYYYMMDD]],4))</f>
        <v>45319</v>
      </c>
      <c r="K1125" s="101" t="str">
        <f>IF(AND(VALUE(MONTH(jaar_zip[[#This Row],[Datum]]))=1,VALUE(WEEKNUM(jaar_zip[[#This Row],[Datum]],21))&gt;51),RIGHT(YEAR(jaar_zip[[#This Row],[Datum]])-1,2),RIGHT(YEAR(jaar_zip[[#This Row],[Datum]]),2))&amp;"-"&amp; TEXT(WEEKNUM(jaar_zip[[#This Row],[Datum]],21),"00")</f>
        <v>24-04</v>
      </c>
      <c r="L1125" s="101">
        <f>MONTH(jaar_zip[[#This Row],[Datum]])</f>
        <v>1</v>
      </c>
      <c r="M1125" s="101">
        <f>IF(ISNUMBER(jaar_zip[[#This Row],[etmaaltemperatuur]]),IF(jaar_zip[[#This Row],[etmaaltemperatuur]]&lt;stookgrens,stookgrens-jaar_zip[[#This Row],[etmaaltemperatuur]],0),"")</f>
        <v>14.1</v>
      </c>
      <c r="N1125" s="101">
        <f>IF(ISNUMBER(jaar_zip[[#This Row],[graaddagen]]),IF(OR(MONTH(jaar_zip[[#This Row],[Datum]])=1,MONTH(jaar_zip[[#This Row],[Datum]])=2,MONTH(jaar_zip[[#This Row],[Datum]])=11,MONTH(jaar_zip[[#This Row],[Datum]])=12),1.1,IF(OR(MONTH(jaar_zip[[#This Row],[Datum]])=3,MONTH(jaar_zip[[#This Row],[Datum]])=10),1,0.8))*jaar_zip[[#This Row],[graaddagen]],"")</f>
        <v>15.510000000000002</v>
      </c>
      <c r="O1125" s="101">
        <f>IF(ISNUMBER(jaar_zip[[#This Row],[etmaaltemperatuur]]),IF(jaar_zip[[#This Row],[etmaaltemperatuur]]&gt;stookgrens,jaar_zip[[#This Row],[etmaaltemperatuur]]-stookgrens,0),"")</f>
        <v>0</v>
      </c>
    </row>
    <row r="1126" spans="1:15" x14ac:dyDescent="0.25">
      <c r="A1126">
        <v>249</v>
      </c>
      <c r="B1126">
        <v>20240129</v>
      </c>
      <c r="C1126">
        <v>3</v>
      </c>
      <c r="D1126">
        <v>6</v>
      </c>
      <c r="E1126">
        <v>428</v>
      </c>
      <c r="F1126">
        <v>0</v>
      </c>
      <c r="H1126">
        <v>88</v>
      </c>
      <c r="I1126" s="101" t="s">
        <v>16</v>
      </c>
      <c r="J1126" s="1">
        <f>DATEVALUE(RIGHT(jaar_zip[[#This Row],[YYYYMMDD]],2)&amp;"-"&amp;MID(jaar_zip[[#This Row],[YYYYMMDD]],5,2)&amp;"-"&amp;LEFT(jaar_zip[[#This Row],[YYYYMMDD]],4))</f>
        <v>45320</v>
      </c>
      <c r="K1126" s="101" t="str">
        <f>IF(AND(VALUE(MONTH(jaar_zip[[#This Row],[Datum]]))=1,VALUE(WEEKNUM(jaar_zip[[#This Row],[Datum]],21))&gt;51),RIGHT(YEAR(jaar_zip[[#This Row],[Datum]])-1,2),RIGHT(YEAR(jaar_zip[[#This Row],[Datum]]),2))&amp;"-"&amp; TEXT(WEEKNUM(jaar_zip[[#This Row],[Datum]],21),"00")</f>
        <v>24-05</v>
      </c>
      <c r="L1126" s="101">
        <f>MONTH(jaar_zip[[#This Row],[Datum]])</f>
        <v>1</v>
      </c>
      <c r="M1126" s="101">
        <f>IF(ISNUMBER(jaar_zip[[#This Row],[etmaaltemperatuur]]),IF(jaar_zip[[#This Row],[etmaaltemperatuur]]&lt;stookgrens,stookgrens-jaar_zip[[#This Row],[etmaaltemperatuur]],0),"")</f>
        <v>12</v>
      </c>
      <c r="N1126" s="101">
        <f>IF(ISNUMBER(jaar_zip[[#This Row],[graaddagen]]),IF(OR(MONTH(jaar_zip[[#This Row],[Datum]])=1,MONTH(jaar_zip[[#This Row],[Datum]])=2,MONTH(jaar_zip[[#This Row],[Datum]])=11,MONTH(jaar_zip[[#This Row],[Datum]])=12),1.1,IF(OR(MONTH(jaar_zip[[#This Row],[Datum]])=3,MONTH(jaar_zip[[#This Row],[Datum]])=10),1,0.8))*jaar_zip[[#This Row],[graaddagen]],"")</f>
        <v>13.200000000000001</v>
      </c>
      <c r="O1126" s="101">
        <f>IF(ISNUMBER(jaar_zip[[#This Row],[etmaaltemperatuur]]),IF(jaar_zip[[#This Row],[etmaaltemperatuur]]&gt;stookgrens,jaar_zip[[#This Row],[etmaaltemperatuur]]-stookgrens,0),"")</f>
        <v>0</v>
      </c>
    </row>
    <row r="1127" spans="1:15" x14ac:dyDescent="0.25">
      <c r="A1127">
        <v>249</v>
      </c>
      <c r="B1127">
        <v>20240130</v>
      </c>
      <c r="C1127">
        <v>5.9</v>
      </c>
      <c r="D1127">
        <v>7.3</v>
      </c>
      <c r="E1127">
        <v>182</v>
      </c>
      <c r="F1127">
        <v>0.4</v>
      </c>
      <c r="H1127">
        <v>92</v>
      </c>
      <c r="I1127" s="101" t="s">
        <v>16</v>
      </c>
      <c r="J1127" s="1">
        <f>DATEVALUE(RIGHT(jaar_zip[[#This Row],[YYYYMMDD]],2)&amp;"-"&amp;MID(jaar_zip[[#This Row],[YYYYMMDD]],5,2)&amp;"-"&amp;LEFT(jaar_zip[[#This Row],[YYYYMMDD]],4))</f>
        <v>45321</v>
      </c>
      <c r="K1127" s="101" t="str">
        <f>IF(AND(VALUE(MONTH(jaar_zip[[#This Row],[Datum]]))=1,VALUE(WEEKNUM(jaar_zip[[#This Row],[Datum]],21))&gt;51),RIGHT(YEAR(jaar_zip[[#This Row],[Datum]])-1,2),RIGHT(YEAR(jaar_zip[[#This Row],[Datum]]),2))&amp;"-"&amp; TEXT(WEEKNUM(jaar_zip[[#This Row],[Datum]],21),"00")</f>
        <v>24-05</v>
      </c>
      <c r="L1127" s="101">
        <f>MONTH(jaar_zip[[#This Row],[Datum]])</f>
        <v>1</v>
      </c>
      <c r="M1127" s="101">
        <f>IF(ISNUMBER(jaar_zip[[#This Row],[etmaaltemperatuur]]),IF(jaar_zip[[#This Row],[etmaaltemperatuur]]&lt;stookgrens,stookgrens-jaar_zip[[#This Row],[etmaaltemperatuur]],0),"")</f>
        <v>10.7</v>
      </c>
      <c r="N1127" s="101">
        <f>IF(ISNUMBER(jaar_zip[[#This Row],[graaddagen]]),IF(OR(MONTH(jaar_zip[[#This Row],[Datum]])=1,MONTH(jaar_zip[[#This Row],[Datum]])=2,MONTH(jaar_zip[[#This Row],[Datum]])=11,MONTH(jaar_zip[[#This Row],[Datum]])=12),1.1,IF(OR(MONTH(jaar_zip[[#This Row],[Datum]])=3,MONTH(jaar_zip[[#This Row],[Datum]])=10),1,0.8))*jaar_zip[[#This Row],[graaddagen]],"")</f>
        <v>11.77</v>
      </c>
      <c r="O1127" s="101">
        <f>IF(ISNUMBER(jaar_zip[[#This Row],[etmaaltemperatuur]]),IF(jaar_zip[[#This Row],[etmaaltemperatuur]]&gt;stookgrens,jaar_zip[[#This Row],[etmaaltemperatuur]]-stookgrens,0),"")</f>
        <v>0</v>
      </c>
    </row>
    <row r="1128" spans="1:15" x14ac:dyDescent="0.25">
      <c r="A1128">
        <v>249</v>
      </c>
      <c r="B1128">
        <v>20240131</v>
      </c>
      <c r="C1128">
        <v>6.5</v>
      </c>
      <c r="D1128">
        <v>6.4</v>
      </c>
      <c r="E1128">
        <v>157</v>
      </c>
      <c r="F1128">
        <v>4.2</v>
      </c>
      <c r="H1128">
        <v>81</v>
      </c>
      <c r="I1128" s="101" t="s">
        <v>16</v>
      </c>
      <c r="J1128" s="1">
        <f>DATEVALUE(RIGHT(jaar_zip[[#This Row],[YYYYMMDD]],2)&amp;"-"&amp;MID(jaar_zip[[#This Row],[YYYYMMDD]],5,2)&amp;"-"&amp;LEFT(jaar_zip[[#This Row],[YYYYMMDD]],4))</f>
        <v>45322</v>
      </c>
      <c r="K1128" s="101" t="str">
        <f>IF(AND(VALUE(MONTH(jaar_zip[[#This Row],[Datum]]))=1,VALUE(WEEKNUM(jaar_zip[[#This Row],[Datum]],21))&gt;51),RIGHT(YEAR(jaar_zip[[#This Row],[Datum]])-1,2),RIGHT(YEAR(jaar_zip[[#This Row],[Datum]]),2))&amp;"-"&amp; TEXT(WEEKNUM(jaar_zip[[#This Row],[Datum]],21),"00")</f>
        <v>24-05</v>
      </c>
      <c r="L1128" s="101">
        <f>MONTH(jaar_zip[[#This Row],[Datum]])</f>
        <v>1</v>
      </c>
      <c r="M1128" s="101">
        <f>IF(ISNUMBER(jaar_zip[[#This Row],[etmaaltemperatuur]]),IF(jaar_zip[[#This Row],[etmaaltemperatuur]]&lt;stookgrens,stookgrens-jaar_zip[[#This Row],[etmaaltemperatuur]],0),"")</f>
        <v>11.6</v>
      </c>
      <c r="N1128" s="101">
        <f>IF(ISNUMBER(jaar_zip[[#This Row],[graaddagen]]),IF(OR(MONTH(jaar_zip[[#This Row],[Datum]])=1,MONTH(jaar_zip[[#This Row],[Datum]])=2,MONTH(jaar_zip[[#This Row],[Datum]])=11,MONTH(jaar_zip[[#This Row],[Datum]])=12),1.1,IF(OR(MONTH(jaar_zip[[#This Row],[Datum]])=3,MONTH(jaar_zip[[#This Row],[Datum]])=10),1,0.8))*jaar_zip[[#This Row],[graaddagen]],"")</f>
        <v>12.76</v>
      </c>
      <c r="O1128" s="101">
        <f>IF(ISNUMBER(jaar_zip[[#This Row],[etmaaltemperatuur]]),IF(jaar_zip[[#This Row],[etmaaltemperatuur]]&gt;stookgrens,jaar_zip[[#This Row],[etmaaltemperatuur]]-stookgrens,0),"")</f>
        <v>0</v>
      </c>
    </row>
    <row r="1129" spans="1:15" x14ac:dyDescent="0.25">
      <c r="A1129">
        <v>249</v>
      </c>
      <c r="B1129">
        <v>20240201</v>
      </c>
      <c r="C1129">
        <v>5.0999999999999996</v>
      </c>
      <c r="D1129">
        <v>5.9</v>
      </c>
      <c r="E1129">
        <v>602</v>
      </c>
      <c r="F1129">
        <v>0.1</v>
      </c>
      <c r="H1129">
        <v>87</v>
      </c>
      <c r="I1129" s="101" t="s">
        <v>16</v>
      </c>
      <c r="J1129" s="1">
        <f>DATEVALUE(RIGHT(jaar_zip[[#This Row],[YYYYMMDD]],2)&amp;"-"&amp;MID(jaar_zip[[#This Row],[YYYYMMDD]],5,2)&amp;"-"&amp;LEFT(jaar_zip[[#This Row],[YYYYMMDD]],4))</f>
        <v>45323</v>
      </c>
      <c r="K1129" s="101" t="str">
        <f>IF(AND(VALUE(MONTH(jaar_zip[[#This Row],[Datum]]))=1,VALUE(WEEKNUM(jaar_zip[[#This Row],[Datum]],21))&gt;51),RIGHT(YEAR(jaar_zip[[#This Row],[Datum]])-1,2),RIGHT(YEAR(jaar_zip[[#This Row],[Datum]]),2))&amp;"-"&amp; TEXT(WEEKNUM(jaar_zip[[#This Row],[Datum]],21),"00")</f>
        <v>24-05</v>
      </c>
      <c r="L1129" s="101">
        <f>MONTH(jaar_zip[[#This Row],[Datum]])</f>
        <v>2</v>
      </c>
      <c r="M1129" s="101">
        <f>IF(ISNUMBER(jaar_zip[[#This Row],[etmaaltemperatuur]]),IF(jaar_zip[[#This Row],[etmaaltemperatuur]]&lt;stookgrens,stookgrens-jaar_zip[[#This Row],[etmaaltemperatuur]],0),"")</f>
        <v>12.1</v>
      </c>
      <c r="N1129" s="101">
        <f>IF(ISNUMBER(jaar_zip[[#This Row],[graaddagen]]),IF(OR(MONTH(jaar_zip[[#This Row],[Datum]])=1,MONTH(jaar_zip[[#This Row],[Datum]])=2,MONTH(jaar_zip[[#This Row],[Datum]])=11,MONTH(jaar_zip[[#This Row],[Datum]])=12),1.1,IF(OR(MONTH(jaar_zip[[#This Row],[Datum]])=3,MONTH(jaar_zip[[#This Row],[Datum]])=10),1,0.8))*jaar_zip[[#This Row],[graaddagen]],"")</f>
        <v>13.31</v>
      </c>
      <c r="O1129" s="101">
        <f>IF(ISNUMBER(jaar_zip[[#This Row],[etmaaltemperatuur]]),IF(jaar_zip[[#This Row],[etmaaltemperatuur]]&gt;stookgrens,jaar_zip[[#This Row],[etmaaltemperatuur]]-stookgrens,0),"")</f>
        <v>0</v>
      </c>
    </row>
    <row r="1130" spans="1:15" x14ac:dyDescent="0.25">
      <c r="A1130">
        <v>249</v>
      </c>
      <c r="B1130">
        <v>20240202</v>
      </c>
      <c r="C1130">
        <v>7.6</v>
      </c>
      <c r="D1130">
        <v>7.7</v>
      </c>
      <c r="E1130">
        <v>236</v>
      </c>
      <c r="F1130">
        <v>0</v>
      </c>
      <c r="H1130">
        <v>90</v>
      </c>
      <c r="I1130" s="101" t="s">
        <v>16</v>
      </c>
      <c r="J1130" s="1">
        <f>DATEVALUE(RIGHT(jaar_zip[[#This Row],[YYYYMMDD]],2)&amp;"-"&amp;MID(jaar_zip[[#This Row],[YYYYMMDD]],5,2)&amp;"-"&amp;LEFT(jaar_zip[[#This Row],[YYYYMMDD]],4))</f>
        <v>45324</v>
      </c>
      <c r="K1130" s="101" t="str">
        <f>IF(AND(VALUE(MONTH(jaar_zip[[#This Row],[Datum]]))=1,VALUE(WEEKNUM(jaar_zip[[#This Row],[Datum]],21))&gt;51),RIGHT(YEAR(jaar_zip[[#This Row],[Datum]])-1,2),RIGHT(YEAR(jaar_zip[[#This Row],[Datum]]),2))&amp;"-"&amp; TEXT(WEEKNUM(jaar_zip[[#This Row],[Datum]],21),"00")</f>
        <v>24-05</v>
      </c>
      <c r="L1130" s="101">
        <f>MONTH(jaar_zip[[#This Row],[Datum]])</f>
        <v>2</v>
      </c>
      <c r="M1130" s="101">
        <f>IF(ISNUMBER(jaar_zip[[#This Row],[etmaaltemperatuur]]),IF(jaar_zip[[#This Row],[etmaaltemperatuur]]&lt;stookgrens,stookgrens-jaar_zip[[#This Row],[etmaaltemperatuur]],0),"")</f>
        <v>10.3</v>
      </c>
      <c r="N1130" s="101">
        <f>IF(ISNUMBER(jaar_zip[[#This Row],[graaddagen]]),IF(OR(MONTH(jaar_zip[[#This Row],[Datum]])=1,MONTH(jaar_zip[[#This Row],[Datum]])=2,MONTH(jaar_zip[[#This Row],[Datum]])=11,MONTH(jaar_zip[[#This Row],[Datum]])=12),1.1,IF(OR(MONTH(jaar_zip[[#This Row],[Datum]])=3,MONTH(jaar_zip[[#This Row],[Datum]])=10),1,0.8))*jaar_zip[[#This Row],[graaddagen]],"")</f>
        <v>11.330000000000002</v>
      </c>
      <c r="O1130" s="101">
        <f>IF(ISNUMBER(jaar_zip[[#This Row],[etmaaltemperatuur]]),IF(jaar_zip[[#This Row],[etmaaltemperatuur]]&gt;stookgrens,jaar_zip[[#This Row],[etmaaltemperatuur]]-stookgrens,0),"")</f>
        <v>0</v>
      </c>
    </row>
    <row r="1131" spans="1:15" x14ac:dyDescent="0.25">
      <c r="A1131">
        <v>249</v>
      </c>
      <c r="B1131">
        <v>20240203</v>
      </c>
      <c r="C1131">
        <v>7.7</v>
      </c>
      <c r="D1131">
        <v>9.8000000000000007</v>
      </c>
      <c r="E1131">
        <v>415</v>
      </c>
      <c r="F1131">
        <v>-0.1</v>
      </c>
      <c r="H1131">
        <v>90</v>
      </c>
      <c r="I1131" s="101" t="s">
        <v>16</v>
      </c>
      <c r="J1131" s="1">
        <f>DATEVALUE(RIGHT(jaar_zip[[#This Row],[YYYYMMDD]],2)&amp;"-"&amp;MID(jaar_zip[[#This Row],[YYYYMMDD]],5,2)&amp;"-"&amp;LEFT(jaar_zip[[#This Row],[YYYYMMDD]],4))</f>
        <v>45325</v>
      </c>
      <c r="K1131" s="101" t="str">
        <f>IF(AND(VALUE(MONTH(jaar_zip[[#This Row],[Datum]]))=1,VALUE(WEEKNUM(jaar_zip[[#This Row],[Datum]],21))&gt;51),RIGHT(YEAR(jaar_zip[[#This Row],[Datum]])-1,2),RIGHT(YEAR(jaar_zip[[#This Row],[Datum]]),2))&amp;"-"&amp; TEXT(WEEKNUM(jaar_zip[[#This Row],[Datum]],21),"00")</f>
        <v>24-05</v>
      </c>
      <c r="L1131" s="101">
        <f>MONTH(jaar_zip[[#This Row],[Datum]])</f>
        <v>2</v>
      </c>
      <c r="M1131" s="101">
        <f>IF(ISNUMBER(jaar_zip[[#This Row],[etmaaltemperatuur]]),IF(jaar_zip[[#This Row],[etmaaltemperatuur]]&lt;stookgrens,stookgrens-jaar_zip[[#This Row],[etmaaltemperatuur]],0),"")</f>
        <v>8.1999999999999993</v>
      </c>
      <c r="N1131" s="101">
        <f>IF(ISNUMBER(jaar_zip[[#This Row],[graaddagen]]),IF(OR(MONTH(jaar_zip[[#This Row],[Datum]])=1,MONTH(jaar_zip[[#This Row],[Datum]])=2,MONTH(jaar_zip[[#This Row],[Datum]])=11,MONTH(jaar_zip[[#This Row],[Datum]])=12),1.1,IF(OR(MONTH(jaar_zip[[#This Row],[Datum]])=3,MONTH(jaar_zip[[#This Row],[Datum]])=10),1,0.8))*jaar_zip[[#This Row],[graaddagen]],"")</f>
        <v>9.02</v>
      </c>
      <c r="O1131" s="101">
        <f>IF(ISNUMBER(jaar_zip[[#This Row],[etmaaltemperatuur]]),IF(jaar_zip[[#This Row],[etmaaltemperatuur]]&gt;stookgrens,jaar_zip[[#This Row],[etmaaltemperatuur]]-stookgrens,0),"")</f>
        <v>0</v>
      </c>
    </row>
    <row r="1132" spans="1:15" x14ac:dyDescent="0.25">
      <c r="A1132">
        <v>249</v>
      </c>
      <c r="B1132">
        <v>20240204</v>
      </c>
      <c r="C1132">
        <v>8.6</v>
      </c>
      <c r="D1132">
        <v>9.3000000000000007</v>
      </c>
      <c r="E1132">
        <v>209</v>
      </c>
      <c r="F1132">
        <v>-0.1</v>
      </c>
      <c r="H1132">
        <v>87</v>
      </c>
      <c r="I1132" s="101" t="s">
        <v>16</v>
      </c>
      <c r="J1132" s="1">
        <f>DATEVALUE(RIGHT(jaar_zip[[#This Row],[YYYYMMDD]],2)&amp;"-"&amp;MID(jaar_zip[[#This Row],[YYYYMMDD]],5,2)&amp;"-"&amp;LEFT(jaar_zip[[#This Row],[YYYYMMDD]],4))</f>
        <v>45326</v>
      </c>
      <c r="K1132" s="101" t="str">
        <f>IF(AND(VALUE(MONTH(jaar_zip[[#This Row],[Datum]]))=1,VALUE(WEEKNUM(jaar_zip[[#This Row],[Datum]],21))&gt;51),RIGHT(YEAR(jaar_zip[[#This Row],[Datum]])-1,2),RIGHT(YEAR(jaar_zip[[#This Row],[Datum]]),2))&amp;"-"&amp; TEXT(WEEKNUM(jaar_zip[[#This Row],[Datum]],21),"00")</f>
        <v>24-05</v>
      </c>
      <c r="L1132" s="101">
        <f>MONTH(jaar_zip[[#This Row],[Datum]])</f>
        <v>2</v>
      </c>
      <c r="M1132" s="101">
        <f>IF(ISNUMBER(jaar_zip[[#This Row],[etmaaltemperatuur]]),IF(jaar_zip[[#This Row],[etmaaltemperatuur]]&lt;stookgrens,stookgrens-jaar_zip[[#This Row],[etmaaltemperatuur]],0),"")</f>
        <v>8.6999999999999993</v>
      </c>
      <c r="N1132" s="101">
        <f>IF(ISNUMBER(jaar_zip[[#This Row],[graaddagen]]),IF(OR(MONTH(jaar_zip[[#This Row],[Datum]])=1,MONTH(jaar_zip[[#This Row],[Datum]])=2,MONTH(jaar_zip[[#This Row],[Datum]])=11,MONTH(jaar_zip[[#This Row],[Datum]])=12),1.1,IF(OR(MONTH(jaar_zip[[#This Row],[Datum]])=3,MONTH(jaar_zip[[#This Row],[Datum]])=10),1,0.8))*jaar_zip[[#This Row],[graaddagen]],"")</f>
        <v>9.57</v>
      </c>
      <c r="O1132" s="101">
        <f>IF(ISNUMBER(jaar_zip[[#This Row],[etmaaltemperatuur]]),IF(jaar_zip[[#This Row],[etmaaltemperatuur]]&gt;stookgrens,jaar_zip[[#This Row],[etmaaltemperatuur]]-stookgrens,0),"")</f>
        <v>0</v>
      </c>
    </row>
    <row r="1133" spans="1:15" x14ac:dyDescent="0.25">
      <c r="A1133">
        <v>249</v>
      </c>
      <c r="B1133">
        <v>20240205</v>
      </c>
      <c r="C1133">
        <v>10.9</v>
      </c>
      <c r="D1133">
        <v>9</v>
      </c>
      <c r="E1133">
        <v>278</v>
      </c>
      <c r="F1133">
        <v>0</v>
      </c>
      <c r="H1133">
        <v>87</v>
      </c>
      <c r="I1133" s="101" t="s">
        <v>16</v>
      </c>
      <c r="J1133" s="1">
        <f>DATEVALUE(RIGHT(jaar_zip[[#This Row],[YYYYMMDD]],2)&amp;"-"&amp;MID(jaar_zip[[#This Row],[YYYYMMDD]],5,2)&amp;"-"&amp;LEFT(jaar_zip[[#This Row],[YYYYMMDD]],4))</f>
        <v>45327</v>
      </c>
      <c r="K1133" s="101" t="str">
        <f>IF(AND(VALUE(MONTH(jaar_zip[[#This Row],[Datum]]))=1,VALUE(WEEKNUM(jaar_zip[[#This Row],[Datum]],21))&gt;51),RIGHT(YEAR(jaar_zip[[#This Row],[Datum]])-1,2),RIGHT(YEAR(jaar_zip[[#This Row],[Datum]]),2))&amp;"-"&amp; TEXT(WEEKNUM(jaar_zip[[#This Row],[Datum]],21),"00")</f>
        <v>24-06</v>
      </c>
      <c r="L1133" s="101">
        <f>MONTH(jaar_zip[[#This Row],[Datum]])</f>
        <v>2</v>
      </c>
      <c r="M1133" s="101">
        <f>IF(ISNUMBER(jaar_zip[[#This Row],[etmaaltemperatuur]]),IF(jaar_zip[[#This Row],[etmaaltemperatuur]]&lt;stookgrens,stookgrens-jaar_zip[[#This Row],[etmaaltemperatuur]],0),"")</f>
        <v>9</v>
      </c>
      <c r="N1133" s="101">
        <f>IF(ISNUMBER(jaar_zip[[#This Row],[graaddagen]]),IF(OR(MONTH(jaar_zip[[#This Row],[Datum]])=1,MONTH(jaar_zip[[#This Row],[Datum]])=2,MONTH(jaar_zip[[#This Row],[Datum]])=11,MONTH(jaar_zip[[#This Row],[Datum]])=12),1.1,IF(OR(MONTH(jaar_zip[[#This Row],[Datum]])=3,MONTH(jaar_zip[[#This Row],[Datum]])=10),1,0.8))*jaar_zip[[#This Row],[graaddagen]],"")</f>
        <v>9.9</v>
      </c>
      <c r="O1133" s="101">
        <f>IF(ISNUMBER(jaar_zip[[#This Row],[etmaaltemperatuur]]),IF(jaar_zip[[#This Row],[etmaaltemperatuur]]&gt;stookgrens,jaar_zip[[#This Row],[etmaaltemperatuur]]-stookgrens,0),"")</f>
        <v>0</v>
      </c>
    </row>
    <row r="1134" spans="1:15" x14ac:dyDescent="0.25">
      <c r="A1134">
        <v>249</v>
      </c>
      <c r="B1134">
        <v>20240206</v>
      </c>
      <c r="C1134">
        <v>11.7</v>
      </c>
      <c r="D1134">
        <v>9.3000000000000007</v>
      </c>
      <c r="E1134">
        <v>312</v>
      </c>
      <c r="F1134">
        <v>9.6</v>
      </c>
      <c r="H1134">
        <v>87</v>
      </c>
      <c r="I1134" s="101" t="s">
        <v>16</v>
      </c>
      <c r="J1134" s="1">
        <f>DATEVALUE(RIGHT(jaar_zip[[#This Row],[YYYYMMDD]],2)&amp;"-"&amp;MID(jaar_zip[[#This Row],[YYYYMMDD]],5,2)&amp;"-"&amp;LEFT(jaar_zip[[#This Row],[YYYYMMDD]],4))</f>
        <v>45328</v>
      </c>
      <c r="K1134" s="101" t="str">
        <f>IF(AND(VALUE(MONTH(jaar_zip[[#This Row],[Datum]]))=1,VALUE(WEEKNUM(jaar_zip[[#This Row],[Datum]],21))&gt;51),RIGHT(YEAR(jaar_zip[[#This Row],[Datum]])-1,2),RIGHT(YEAR(jaar_zip[[#This Row],[Datum]]),2))&amp;"-"&amp; TEXT(WEEKNUM(jaar_zip[[#This Row],[Datum]],21),"00")</f>
        <v>24-06</v>
      </c>
      <c r="L1134" s="101">
        <f>MONTH(jaar_zip[[#This Row],[Datum]])</f>
        <v>2</v>
      </c>
      <c r="M1134" s="101">
        <f>IF(ISNUMBER(jaar_zip[[#This Row],[etmaaltemperatuur]]),IF(jaar_zip[[#This Row],[etmaaltemperatuur]]&lt;stookgrens,stookgrens-jaar_zip[[#This Row],[etmaaltemperatuur]],0),"")</f>
        <v>8.6999999999999993</v>
      </c>
      <c r="N1134" s="101">
        <f>IF(ISNUMBER(jaar_zip[[#This Row],[graaddagen]]),IF(OR(MONTH(jaar_zip[[#This Row],[Datum]])=1,MONTH(jaar_zip[[#This Row],[Datum]])=2,MONTH(jaar_zip[[#This Row],[Datum]])=11,MONTH(jaar_zip[[#This Row],[Datum]])=12),1.1,IF(OR(MONTH(jaar_zip[[#This Row],[Datum]])=3,MONTH(jaar_zip[[#This Row],[Datum]])=10),1,0.8))*jaar_zip[[#This Row],[graaddagen]],"")</f>
        <v>9.57</v>
      </c>
      <c r="O1134" s="101">
        <f>IF(ISNUMBER(jaar_zip[[#This Row],[etmaaltemperatuur]]),IF(jaar_zip[[#This Row],[etmaaltemperatuur]]&gt;stookgrens,jaar_zip[[#This Row],[etmaaltemperatuur]]-stookgrens,0),"")</f>
        <v>0</v>
      </c>
    </row>
    <row r="1135" spans="1:15" x14ac:dyDescent="0.25">
      <c r="A1135">
        <v>249</v>
      </c>
      <c r="B1135">
        <v>20240207</v>
      </c>
      <c r="C1135">
        <v>2</v>
      </c>
      <c r="D1135">
        <v>4</v>
      </c>
      <c r="E1135">
        <v>485</v>
      </c>
      <c r="F1135">
        <v>0.6</v>
      </c>
      <c r="H1135">
        <v>82</v>
      </c>
      <c r="I1135" s="101" t="s">
        <v>16</v>
      </c>
      <c r="J1135" s="1">
        <f>DATEVALUE(RIGHT(jaar_zip[[#This Row],[YYYYMMDD]],2)&amp;"-"&amp;MID(jaar_zip[[#This Row],[YYYYMMDD]],5,2)&amp;"-"&amp;LEFT(jaar_zip[[#This Row],[YYYYMMDD]],4))</f>
        <v>45329</v>
      </c>
      <c r="K1135" s="101" t="str">
        <f>IF(AND(VALUE(MONTH(jaar_zip[[#This Row],[Datum]]))=1,VALUE(WEEKNUM(jaar_zip[[#This Row],[Datum]],21))&gt;51),RIGHT(YEAR(jaar_zip[[#This Row],[Datum]])-1,2),RIGHT(YEAR(jaar_zip[[#This Row],[Datum]]),2))&amp;"-"&amp; TEXT(WEEKNUM(jaar_zip[[#This Row],[Datum]],21),"00")</f>
        <v>24-06</v>
      </c>
      <c r="L1135" s="101">
        <f>MONTH(jaar_zip[[#This Row],[Datum]])</f>
        <v>2</v>
      </c>
      <c r="M1135" s="101">
        <f>IF(ISNUMBER(jaar_zip[[#This Row],[etmaaltemperatuur]]),IF(jaar_zip[[#This Row],[etmaaltemperatuur]]&lt;stookgrens,stookgrens-jaar_zip[[#This Row],[etmaaltemperatuur]],0),"")</f>
        <v>14</v>
      </c>
      <c r="N1135" s="101">
        <f>IF(ISNUMBER(jaar_zip[[#This Row],[graaddagen]]),IF(OR(MONTH(jaar_zip[[#This Row],[Datum]])=1,MONTH(jaar_zip[[#This Row],[Datum]])=2,MONTH(jaar_zip[[#This Row],[Datum]])=11,MONTH(jaar_zip[[#This Row],[Datum]])=12),1.1,IF(OR(MONTH(jaar_zip[[#This Row],[Datum]])=3,MONTH(jaar_zip[[#This Row],[Datum]])=10),1,0.8))*jaar_zip[[#This Row],[graaddagen]],"")</f>
        <v>15.400000000000002</v>
      </c>
      <c r="O1135" s="101">
        <f>IF(ISNUMBER(jaar_zip[[#This Row],[etmaaltemperatuur]]),IF(jaar_zip[[#This Row],[etmaaltemperatuur]]&gt;stookgrens,jaar_zip[[#This Row],[etmaaltemperatuur]]-stookgrens,0),"")</f>
        <v>0</v>
      </c>
    </row>
    <row r="1136" spans="1:15" x14ac:dyDescent="0.25">
      <c r="A1136">
        <v>249</v>
      </c>
      <c r="B1136">
        <v>20240208</v>
      </c>
      <c r="C1136">
        <v>5</v>
      </c>
      <c r="D1136">
        <v>2.2000000000000002</v>
      </c>
      <c r="E1136">
        <v>127</v>
      </c>
      <c r="F1136">
        <v>12.1</v>
      </c>
      <c r="H1136">
        <v>92</v>
      </c>
      <c r="I1136" s="101" t="s">
        <v>16</v>
      </c>
      <c r="J1136" s="1">
        <f>DATEVALUE(RIGHT(jaar_zip[[#This Row],[YYYYMMDD]],2)&amp;"-"&amp;MID(jaar_zip[[#This Row],[YYYYMMDD]],5,2)&amp;"-"&amp;LEFT(jaar_zip[[#This Row],[YYYYMMDD]],4))</f>
        <v>45330</v>
      </c>
      <c r="K1136" s="101" t="str">
        <f>IF(AND(VALUE(MONTH(jaar_zip[[#This Row],[Datum]]))=1,VALUE(WEEKNUM(jaar_zip[[#This Row],[Datum]],21))&gt;51),RIGHT(YEAR(jaar_zip[[#This Row],[Datum]])-1,2),RIGHT(YEAR(jaar_zip[[#This Row],[Datum]]),2))&amp;"-"&amp; TEXT(WEEKNUM(jaar_zip[[#This Row],[Datum]],21),"00")</f>
        <v>24-06</v>
      </c>
      <c r="L1136" s="101">
        <f>MONTH(jaar_zip[[#This Row],[Datum]])</f>
        <v>2</v>
      </c>
      <c r="M1136" s="101">
        <f>IF(ISNUMBER(jaar_zip[[#This Row],[etmaaltemperatuur]]),IF(jaar_zip[[#This Row],[etmaaltemperatuur]]&lt;stookgrens,stookgrens-jaar_zip[[#This Row],[etmaaltemperatuur]],0),"")</f>
        <v>15.8</v>
      </c>
      <c r="N1136" s="101">
        <f>IF(ISNUMBER(jaar_zip[[#This Row],[graaddagen]]),IF(OR(MONTH(jaar_zip[[#This Row],[Datum]])=1,MONTH(jaar_zip[[#This Row],[Datum]])=2,MONTH(jaar_zip[[#This Row],[Datum]])=11,MONTH(jaar_zip[[#This Row],[Datum]])=12),1.1,IF(OR(MONTH(jaar_zip[[#This Row],[Datum]])=3,MONTH(jaar_zip[[#This Row],[Datum]])=10),1,0.8))*jaar_zip[[#This Row],[graaddagen]],"")</f>
        <v>17.380000000000003</v>
      </c>
      <c r="O1136" s="101">
        <f>IF(ISNUMBER(jaar_zip[[#This Row],[etmaaltemperatuur]]),IF(jaar_zip[[#This Row],[etmaaltemperatuur]]&gt;stookgrens,jaar_zip[[#This Row],[etmaaltemperatuur]]-stookgrens,0),"")</f>
        <v>0</v>
      </c>
    </row>
    <row r="1137" spans="1:15" x14ac:dyDescent="0.25">
      <c r="A1137">
        <v>249</v>
      </c>
      <c r="B1137">
        <v>20240209</v>
      </c>
      <c r="C1137">
        <v>5.4</v>
      </c>
      <c r="D1137">
        <v>9.6999999999999993</v>
      </c>
      <c r="E1137">
        <v>225</v>
      </c>
      <c r="F1137">
        <v>9.6999999999999993</v>
      </c>
      <c r="H1137">
        <v>90</v>
      </c>
      <c r="I1137" s="101" t="s">
        <v>16</v>
      </c>
      <c r="J1137" s="1">
        <f>DATEVALUE(RIGHT(jaar_zip[[#This Row],[YYYYMMDD]],2)&amp;"-"&amp;MID(jaar_zip[[#This Row],[YYYYMMDD]],5,2)&amp;"-"&amp;LEFT(jaar_zip[[#This Row],[YYYYMMDD]],4))</f>
        <v>45331</v>
      </c>
      <c r="K1137" s="101" t="str">
        <f>IF(AND(VALUE(MONTH(jaar_zip[[#This Row],[Datum]]))=1,VALUE(WEEKNUM(jaar_zip[[#This Row],[Datum]],21))&gt;51),RIGHT(YEAR(jaar_zip[[#This Row],[Datum]])-1,2),RIGHT(YEAR(jaar_zip[[#This Row],[Datum]]),2))&amp;"-"&amp; TEXT(WEEKNUM(jaar_zip[[#This Row],[Datum]],21),"00")</f>
        <v>24-06</v>
      </c>
      <c r="L1137" s="101">
        <f>MONTH(jaar_zip[[#This Row],[Datum]])</f>
        <v>2</v>
      </c>
      <c r="M1137" s="101">
        <f>IF(ISNUMBER(jaar_zip[[#This Row],[etmaaltemperatuur]]),IF(jaar_zip[[#This Row],[etmaaltemperatuur]]&lt;stookgrens,stookgrens-jaar_zip[[#This Row],[etmaaltemperatuur]],0),"")</f>
        <v>8.3000000000000007</v>
      </c>
      <c r="N1137" s="101">
        <f>IF(ISNUMBER(jaar_zip[[#This Row],[graaddagen]]),IF(OR(MONTH(jaar_zip[[#This Row],[Datum]])=1,MONTH(jaar_zip[[#This Row],[Datum]])=2,MONTH(jaar_zip[[#This Row],[Datum]])=11,MONTH(jaar_zip[[#This Row],[Datum]])=12),1.1,IF(OR(MONTH(jaar_zip[[#This Row],[Datum]])=3,MONTH(jaar_zip[[#This Row],[Datum]])=10),1,0.8))*jaar_zip[[#This Row],[graaddagen]],"")</f>
        <v>9.1300000000000008</v>
      </c>
      <c r="O1137" s="101">
        <f>IF(ISNUMBER(jaar_zip[[#This Row],[etmaaltemperatuur]]),IF(jaar_zip[[#This Row],[etmaaltemperatuur]]&gt;stookgrens,jaar_zip[[#This Row],[etmaaltemperatuur]]-stookgrens,0),"")</f>
        <v>0</v>
      </c>
    </row>
    <row r="1138" spans="1:15" x14ac:dyDescent="0.25">
      <c r="A1138">
        <v>249</v>
      </c>
      <c r="B1138">
        <v>20240210</v>
      </c>
      <c r="C1138">
        <v>3.6</v>
      </c>
      <c r="D1138">
        <v>9.8000000000000007</v>
      </c>
      <c r="E1138">
        <v>384</v>
      </c>
      <c r="F1138">
        <v>0.2</v>
      </c>
      <c r="H1138">
        <v>93</v>
      </c>
      <c r="I1138" s="101" t="s">
        <v>16</v>
      </c>
      <c r="J1138" s="1">
        <f>DATEVALUE(RIGHT(jaar_zip[[#This Row],[YYYYMMDD]],2)&amp;"-"&amp;MID(jaar_zip[[#This Row],[YYYYMMDD]],5,2)&amp;"-"&amp;LEFT(jaar_zip[[#This Row],[YYYYMMDD]],4))</f>
        <v>45332</v>
      </c>
      <c r="K1138" s="101" t="str">
        <f>IF(AND(VALUE(MONTH(jaar_zip[[#This Row],[Datum]]))=1,VALUE(WEEKNUM(jaar_zip[[#This Row],[Datum]],21))&gt;51),RIGHT(YEAR(jaar_zip[[#This Row],[Datum]])-1,2),RIGHT(YEAR(jaar_zip[[#This Row],[Datum]]),2))&amp;"-"&amp; TEXT(WEEKNUM(jaar_zip[[#This Row],[Datum]],21),"00")</f>
        <v>24-06</v>
      </c>
      <c r="L1138" s="101">
        <f>MONTH(jaar_zip[[#This Row],[Datum]])</f>
        <v>2</v>
      </c>
      <c r="M1138" s="101">
        <f>IF(ISNUMBER(jaar_zip[[#This Row],[etmaaltemperatuur]]),IF(jaar_zip[[#This Row],[etmaaltemperatuur]]&lt;stookgrens,stookgrens-jaar_zip[[#This Row],[etmaaltemperatuur]],0),"")</f>
        <v>8.1999999999999993</v>
      </c>
      <c r="N1138" s="101">
        <f>IF(ISNUMBER(jaar_zip[[#This Row],[graaddagen]]),IF(OR(MONTH(jaar_zip[[#This Row],[Datum]])=1,MONTH(jaar_zip[[#This Row],[Datum]])=2,MONTH(jaar_zip[[#This Row],[Datum]])=11,MONTH(jaar_zip[[#This Row],[Datum]])=12),1.1,IF(OR(MONTH(jaar_zip[[#This Row],[Datum]])=3,MONTH(jaar_zip[[#This Row],[Datum]])=10),1,0.8))*jaar_zip[[#This Row],[graaddagen]],"")</f>
        <v>9.02</v>
      </c>
      <c r="O1138" s="101">
        <f>IF(ISNUMBER(jaar_zip[[#This Row],[etmaaltemperatuur]]),IF(jaar_zip[[#This Row],[etmaaltemperatuur]]&gt;stookgrens,jaar_zip[[#This Row],[etmaaltemperatuur]]-stookgrens,0),"")</f>
        <v>0</v>
      </c>
    </row>
    <row r="1139" spans="1:15" x14ac:dyDescent="0.25">
      <c r="A1139">
        <v>249</v>
      </c>
      <c r="B1139">
        <v>20240211</v>
      </c>
      <c r="C1139">
        <v>4</v>
      </c>
      <c r="D1139">
        <v>8.5</v>
      </c>
      <c r="E1139">
        <v>301</v>
      </c>
      <c r="F1139">
        <v>4.5</v>
      </c>
      <c r="H1139">
        <v>94</v>
      </c>
      <c r="I1139" s="101" t="s">
        <v>16</v>
      </c>
      <c r="J1139" s="1">
        <f>DATEVALUE(RIGHT(jaar_zip[[#This Row],[YYYYMMDD]],2)&amp;"-"&amp;MID(jaar_zip[[#This Row],[YYYYMMDD]],5,2)&amp;"-"&amp;LEFT(jaar_zip[[#This Row],[YYYYMMDD]],4))</f>
        <v>45333</v>
      </c>
      <c r="K1139" s="101" t="str">
        <f>IF(AND(VALUE(MONTH(jaar_zip[[#This Row],[Datum]]))=1,VALUE(WEEKNUM(jaar_zip[[#This Row],[Datum]],21))&gt;51),RIGHT(YEAR(jaar_zip[[#This Row],[Datum]])-1,2),RIGHT(YEAR(jaar_zip[[#This Row],[Datum]]),2))&amp;"-"&amp; TEXT(WEEKNUM(jaar_zip[[#This Row],[Datum]],21),"00")</f>
        <v>24-06</v>
      </c>
      <c r="L1139" s="101">
        <f>MONTH(jaar_zip[[#This Row],[Datum]])</f>
        <v>2</v>
      </c>
      <c r="M1139" s="101">
        <f>IF(ISNUMBER(jaar_zip[[#This Row],[etmaaltemperatuur]]),IF(jaar_zip[[#This Row],[etmaaltemperatuur]]&lt;stookgrens,stookgrens-jaar_zip[[#This Row],[etmaaltemperatuur]],0),"")</f>
        <v>9.5</v>
      </c>
      <c r="N1139" s="101">
        <f>IF(ISNUMBER(jaar_zip[[#This Row],[graaddagen]]),IF(OR(MONTH(jaar_zip[[#This Row],[Datum]])=1,MONTH(jaar_zip[[#This Row],[Datum]])=2,MONTH(jaar_zip[[#This Row],[Datum]])=11,MONTH(jaar_zip[[#This Row],[Datum]])=12),1.1,IF(OR(MONTH(jaar_zip[[#This Row],[Datum]])=3,MONTH(jaar_zip[[#This Row],[Datum]])=10),1,0.8))*jaar_zip[[#This Row],[graaddagen]],"")</f>
        <v>10.450000000000001</v>
      </c>
      <c r="O1139" s="101">
        <f>IF(ISNUMBER(jaar_zip[[#This Row],[etmaaltemperatuur]]),IF(jaar_zip[[#This Row],[etmaaltemperatuur]]&gt;stookgrens,jaar_zip[[#This Row],[etmaaltemperatuur]]-stookgrens,0),"")</f>
        <v>0</v>
      </c>
    </row>
    <row r="1140" spans="1:15" x14ac:dyDescent="0.25">
      <c r="A1140">
        <v>249</v>
      </c>
      <c r="B1140">
        <v>20240212</v>
      </c>
      <c r="C1140">
        <v>4</v>
      </c>
      <c r="D1140">
        <v>6.4</v>
      </c>
      <c r="E1140">
        <v>581</v>
      </c>
      <c r="F1140">
        <v>-0.1</v>
      </c>
      <c r="H1140">
        <v>91</v>
      </c>
      <c r="I1140" s="101" t="s">
        <v>16</v>
      </c>
      <c r="J1140" s="1">
        <f>DATEVALUE(RIGHT(jaar_zip[[#This Row],[YYYYMMDD]],2)&amp;"-"&amp;MID(jaar_zip[[#This Row],[YYYYMMDD]],5,2)&amp;"-"&amp;LEFT(jaar_zip[[#This Row],[YYYYMMDD]],4))</f>
        <v>45334</v>
      </c>
      <c r="K1140" s="101" t="str">
        <f>IF(AND(VALUE(MONTH(jaar_zip[[#This Row],[Datum]]))=1,VALUE(WEEKNUM(jaar_zip[[#This Row],[Datum]],21))&gt;51),RIGHT(YEAR(jaar_zip[[#This Row],[Datum]])-1,2),RIGHT(YEAR(jaar_zip[[#This Row],[Datum]]),2))&amp;"-"&amp; TEXT(WEEKNUM(jaar_zip[[#This Row],[Datum]],21),"00")</f>
        <v>24-07</v>
      </c>
      <c r="L1140" s="101">
        <f>MONTH(jaar_zip[[#This Row],[Datum]])</f>
        <v>2</v>
      </c>
      <c r="M1140" s="101">
        <f>IF(ISNUMBER(jaar_zip[[#This Row],[etmaaltemperatuur]]),IF(jaar_zip[[#This Row],[etmaaltemperatuur]]&lt;stookgrens,stookgrens-jaar_zip[[#This Row],[etmaaltemperatuur]],0),"")</f>
        <v>11.6</v>
      </c>
      <c r="N1140" s="101">
        <f>IF(ISNUMBER(jaar_zip[[#This Row],[graaddagen]]),IF(OR(MONTH(jaar_zip[[#This Row],[Datum]])=1,MONTH(jaar_zip[[#This Row],[Datum]])=2,MONTH(jaar_zip[[#This Row],[Datum]])=11,MONTH(jaar_zip[[#This Row],[Datum]])=12),1.1,IF(OR(MONTH(jaar_zip[[#This Row],[Datum]])=3,MONTH(jaar_zip[[#This Row],[Datum]])=10),1,0.8))*jaar_zip[[#This Row],[graaddagen]],"")</f>
        <v>12.76</v>
      </c>
      <c r="O1140" s="101">
        <f>IF(ISNUMBER(jaar_zip[[#This Row],[etmaaltemperatuur]]),IF(jaar_zip[[#This Row],[etmaaltemperatuur]]&gt;stookgrens,jaar_zip[[#This Row],[etmaaltemperatuur]]-stookgrens,0),"")</f>
        <v>0</v>
      </c>
    </row>
    <row r="1141" spans="1:15" x14ac:dyDescent="0.25">
      <c r="A1141">
        <v>249</v>
      </c>
      <c r="B1141">
        <v>20240213</v>
      </c>
      <c r="C1141">
        <v>5.8</v>
      </c>
      <c r="D1141">
        <v>6.8</v>
      </c>
      <c r="E1141">
        <v>555</v>
      </c>
      <c r="F1141">
        <v>6.2</v>
      </c>
      <c r="H1141">
        <v>87</v>
      </c>
      <c r="I1141" s="101" t="s">
        <v>16</v>
      </c>
      <c r="J1141" s="1">
        <f>DATEVALUE(RIGHT(jaar_zip[[#This Row],[YYYYMMDD]],2)&amp;"-"&amp;MID(jaar_zip[[#This Row],[YYYYMMDD]],5,2)&amp;"-"&amp;LEFT(jaar_zip[[#This Row],[YYYYMMDD]],4))</f>
        <v>45335</v>
      </c>
      <c r="K1141" s="101" t="str">
        <f>IF(AND(VALUE(MONTH(jaar_zip[[#This Row],[Datum]]))=1,VALUE(WEEKNUM(jaar_zip[[#This Row],[Datum]],21))&gt;51),RIGHT(YEAR(jaar_zip[[#This Row],[Datum]])-1,2),RIGHT(YEAR(jaar_zip[[#This Row],[Datum]]),2))&amp;"-"&amp; TEXT(WEEKNUM(jaar_zip[[#This Row],[Datum]],21),"00")</f>
        <v>24-07</v>
      </c>
      <c r="L1141" s="101">
        <f>MONTH(jaar_zip[[#This Row],[Datum]])</f>
        <v>2</v>
      </c>
      <c r="M1141" s="101">
        <f>IF(ISNUMBER(jaar_zip[[#This Row],[etmaaltemperatuur]]),IF(jaar_zip[[#This Row],[etmaaltemperatuur]]&lt;stookgrens,stookgrens-jaar_zip[[#This Row],[etmaaltemperatuur]],0),"")</f>
        <v>11.2</v>
      </c>
      <c r="N1141" s="101">
        <f>IF(ISNUMBER(jaar_zip[[#This Row],[graaddagen]]),IF(OR(MONTH(jaar_zip[[#This Row],[Datum]])=1,MONTH(jaar_zip[[#This Row],[Datum]])=2,MONTH(jaar_zip[[#This Row],[Datum]])=11,MONTH(jaar_zip[[#This Row],[Datum]])=12),1.1,IF(OR(MONTH(jaar_zip[[#This Row],[Datum]])=3,MONTH(jaar_zip[[#This Row],[Datum]])=10),1,0.8))*jaar_zip[[#This Row],[graaddagen]],"")</f>
        <v>12.32</v>
      </c>
      <c r="O1141" s="101">
        <f>IF(ISNUMBER(jaar_zip[[#This Row],[etmaaltemperatuur]]),IF(jaar_zip[[#This Row],[etmaaltemperatuur]]&gt;stookgrens,jaar_zip[[#This Row],[etmaaltemperatuur]]-stookgrens,0),"")</f>
        <v>0</v>
      </c>
    </row>
    <row r="1142" spans="1:15" x14ac:dyDescent="0.25">
      <c r="A1142">
        <v>249</v>
      </c>
      <c r="B1142">
        <v>20240214</v>
      </c>
      <c r="C1142">
        <v>7.8</v>
      </c>
      <c r="D1142">
        <v>10.5</v>
      </c>
      <c r="E1142">
        <v>151</v>
      </c>
      <c r="F1142">
        <v>7.7</v>
      </c>
      <c r="H1142">
        <v>96</v>
      </c>
      <c r="I1142" s="101" t="s">
        <v>16</v>
      </c>
      <c r="J1142" s="1">
        <f>DATEVALUE(RIGHT(jaar_zip[[#This Row],[YYYYMMDD]],2)&amp;"-"&amp;MID(jaar_zip[[#This Row],[YYYYMMDD]],5,2)&amp;"-"&amp;LEFT(jaar_zip[[#This Row],[YYYYMMDD]],4))</f>
        <v>45336</v>
      </c>
      <c r="K1142" s="101" t="str">
        <f>IF(AND(VALUE(MONTH(jaar_zip[[#This Row],[Datum]]))=1,VALUE(WEEKNUM(jaar_zip[[#This Row],[Datum]],21))&gt;51),RIGHT(YEAR(jaar_zip[[#This Row],[Datum]])-1,2),RIGHT(YEAR(jaar_zip[[#This Row],[Datum]]),2))&amp;"-"&amp; TEXT(WEEKNUM(jaar_zip[[#This Row],[Datum]],21),"00")</f>
        <v>24-07</v>
      </c>
      <c r="L1142" s="101">
        <f>MONTH(jaar_zip[[#This Row],[Datum]])</f>
        <v>2</v>
      </c>
      <c r="M1142" s="101">
        <f>IF(ISNUMBER(jaar_zip[[#This Row],[etmaaltemperatuur]]),IF(jaar_zip[[#This Row],[etmaaltemperatuur]]&lt;stookgrens,stookgrens-jaar_zip[[#This Row],[etmaaltemperatuur]],0),"")</f>
        <v>7.5</v>
      </c>
      <c r="N1142" s="101">
        <f>IF(ISNUMBER(jaar_zip[[#This Row],[graaddagen]]),IF(OR(MONTH(jaar_zip[[#This Row],[Datum]])=1,MONTH(jaar_zip[[#This Row],[Datum]])=2,MONTH(jaar_zip[[#This Row],[Datum]])=11,MONTH(jaar_zip[[#This Row],[Datum]])=12),1.1,IF(OR(MONTH(jaar_zip[[#This Row],[Datum]])=3,MONTH(jaar_zip[[#This Row],[Datum]])=10),1,0.8))*jaar_zip[[#This Row],[graaddagen]],"")</f>
        <v>8.25</v>
      </c>
      <c r="O1142" s="101">
        <f>IF(ISNUMBER(jaar_zip[[#This Row],[etmaaltemperatuur]]),IF(jaar_zip[[#This Row],[etmaaltemperatuur]]&gt;stookgrens,jaar_zip[[#This Row],[etmaaltemperatuur]]-stookgrens,0),"")</f>
        <v>0</v>
      </c>
    </row>
    <row r="1143" spans="1:15" x14ac:dyDescent="0.25">
      <c r="A1143">
        <v>249</v>
      </c>
      <c r="B1143">
        <v>20240215</v>
      </c>
      <c r="C1143">
        <v>4.7</v>
      </c>
      <c r="D1143">
        <v>12.3</v>
      </c>
      <c r="E1143">
        <v>292</v>
      </c>
      <c r="F1143">
        <v>3.7</v>
      </c>
      <c r="H1143">
        <v>92</v>
      </c>
      <c r="I1143" s="101" t="s">
        <v>16</v>
      </c>
      <c r="J1143" s="1">
        <f>DATEVALUE(RIGHT(jaar_zip[[#This Row],[YYYYMMDD]],2)&amp;"-"&amp;MID(jaar_zip[[#This Row],[YYYYMMDD]],5,2)&amp;"-"&amp;LEFT(jaar_zip[[#This Row],[YYYYMMDD]],4))</f>
        <v>45337</v>
      </c>
      <c r="K1143" s="101" t="str">
        <f>IF(AND(VALUE(MONTH(jaar_zip[[#This Row],[Datum]]))=1,VALUE(WEEKNUM(jaar_zip[[#This Row],[Datum]],21))&gt;51),RIGHT(YEAR(jaar_zip[[#This Row],[Datum]])-1,2),RIGHT(YEAR(jaar_zip[[#This Row],[Datum]]),2))&amp;"-"&amp; TEXT(WEEKNUM(jaar_zip[[#This Row],[Datum]],21),"00")</f>
        <v>24-07</v>
      </c>
      <c r="L1143" s="101">
        <f>MONTH(jaar_zip[[#This Row],[Datum]])</f>
        <v>2</v>
      </c>
      <c r="M1143" s="101">
        <f>IF(ISNUMBER(jaar_zip[[#This Row],[etmaaltemperatuur]]),IF(jaar_zip[[#This Row],[etmaaltemperatuur]]&lt;stookgrens,stookgrens-jaar_zip[[#This Row],[etmaaltemperatuur]],0),"")</f>
        <v>5.6999999999999993</v>
      </c>
      <c r="N1143" s="101">
        <f>IF(ISNUMBER(jaar_zip[[#This Row],[graaddagen]]),IF(OR(MONTH(jaar_zip[[#This Row],[Datum]])=1,MONTH(jaar_zip[[#This Row],[Datum]])=2,MONTH(jaar_zip[[#This Row],[Datum]])=11,MONTH(jaar_zip[[#This Row],[Datum]])=12),1.1,IF(OR(MONTH(jaar_zip[[#This Row],[Datum]])=3,MONTH(jaar_zip[[#This Row],[Datum]])=10),1,0.8))*jaar_zip[[#This Row],[graaddagen]],"")</f>
        <v>6.27</v>
      </c>
      <c r="O1143" s="101">
        <f>IF(ISNUMBER(jaar_zip[[#This Row],[etmaaltemperatuur]]),IF(jaar_zip[[#This Row],[etmaaltemperatuur]]&gt;stookgrens,jaar_zip[[#This Row],[etmaaltemperatuur]]-stookgrens,0),"")</f>
        <v>0</v>
      </c>
    </row>
    <row r="1144" spans="1:15" x14ac:dyDescent="0.25">
      <c r="A1144">
        <v>249</v>
      </c>
      <c r="B1144">
        <v>20240216</v>
      </c>
      <c r="C1144">
        <v>4.2</v>
      </c>
      <c r="D1144">
        <v>10.1</v>
      </c>
      <c r="E1144">
        <v>202</v>
      </c>
      <c r="F1144">
        <v>1.8</v>
      </c>
      <c r="H1144">
        <v>92</v>
      </c>
      <c r="I1144" s="101" t="s">
        <v>16</v>
      </c>
      <c r="J1144" s="1">
        <f>DATEVALUE(RIGHT(jaar_zip[[#This Row],[YYYYMMDD]],2)&amp;"-"&amp;MID(jaar_zip[[#This Row],[YYYYMMDD]],5,2)&amp;"-"&amp;LEFT(jaar_zip[[#This Row],[YYYYMMDD]],4))</f>
        <v>45338</v>
      </c>
      <c r="K1144" s="101" t="str">
        <f>IF(AND(VALUE(MONTH(jaar_zip[[#This Row],[Datum]]))=1,VALUE(WEEKNUM(jaar_zip[[#This Row],[Datum]],21))&gt;51),RIGHT(YEAR(jaar_zip[[#This Row],[Datum]])-1,2),RIGHT(YEAR(jaar_zip[[#This Row],[Datum]]),2))&amp;"-"&amp; TEXT(WEEKNUM(jaar_zip[[#This Row],[Datum]],21),"00")</f>
        <v>24-07</v>
      </c>
      <c r="L1144" s="101">
        <f>MONTH(jaar_zip[[#This Row],[Datum]])</f>
        <v>2</v>
      </c>
      <c r="M1144" s="101">
        <f>IF(ISNUMBER(jaar_zip[[#This Row],[etmaaltemperatuur]]),IF(jaar_zip[[#This Row],[etmaaltemperatuur]]&lt;stookgrens,stookgrens-jaar_zip[[#This Row],[etmaaltemperatuur]],0),"")</f>
        <v>7.9</v>
      </c>
      <c r="N1144" s="101">
        <f>IF(ISNUMBER(jaar_zip[[#This Row],[graaddagen]]),IF(OR(MONTH(jaar_zip[[#This Row],[Datum]])=1,MONTH(jaar_zip[[#This Row],[Datum]])=2,MONTH(jaar_zip[[#This Row],[Datum]])=11,MONTH(jaar_zip[[#This Row],[Datum]])=12),1.1,IF(OR(MONTH(jaar_zip[[#This Row],[Datum]])=3,MONTH(jaar_zip[[#This Row],[Datum]])=10),1,0.8))*jaar_zip[[#This Row],[graaddagen]],"")</f>
        <v>8.6900000000000013</v>
      </c>
      <c r="O1144" s="101">
        <f>IF(ISNUMBER(jaar_zip[[#This Row],[etmaaltemperatuur]]),IF(jaar_zip[[#This Row],[etmaaltemperatuur]]&gt;stookgrens,jaar_zip[[#This Row],[etmaaltemperatuur]]-stookgrens,0),"")</f>
        <v>0</v>
      </c>
    </row>
    <row r="1145" spans="1:15" x14ac:dyDescent="0.25">
      <c r="A1145">
        <v>249</v>
      </c>
      <c r="B1145">
        <v>20240217</v>
      </c>
      <c r="C1145">
        <v>2.5</v>
      </c>
      <c r="D1145">
        <v>9.1</v>
      </c>
      <c r="E1145">
        <v>293</v>
      </c>
      <c r="F1145">
        <v>-0.1</v>
      </c>
      <c r="H1145">
        <v>94</v>
      </c>
      <c r="I1145" s="101" t="s">
        <v>16</v>
      </c>
      <c r="J1145" s="1">
        <f>DATEVALUE(RIGHT(jaar_zip[[#This Row],[YYYYMMDD]],2)&amp;"-"&amp;MID(jaar_zip[[#This Row],[YYYYMMDD]],5,2)&amp;"-"&amp;LEFT(jaar_zip[[#This Row],[YYYYMMDD]],4))</f>
        <v>45339</v>
      </c>
      <c r="K1145" s="101" t="str">
        <f>IF(AND(VALUE(MONTH(jaar_zip[[#This Row],[Datum]]))=1,VALUE(WEEKNUM(jaar_zip[[#This Row],[Datum]],21))&gt;51),RIGHT(YEAR(jaar_zip[[#This Row],[Datum]])-1,2),RIGHT(YEAR(jaar_zip[[#This Row],[Datum]]),2))&amp;"-"&amp; TEXT(WEEKNUM(jaar_zip[[#This Row],[Datum]],21),"00")</f>
        <v>24-07</v>
      </c>
      <c r="L1145" s="101">
        <f>MONTH(jaar_zip[[#This Row],[Datum]])</f>
        <v>2</v>
      </c>
      <c r="M1145" s="101">
        <f>IF(ISNUMBER(jaar_zip[[#This Row],[etmaaltemperatuur]]),IF(jaar_zip[[#This Row],[etmaaltemperatuur]]&lt;stookgrens,stookgrens-jaar_zip[[#This Row],[etmaaltemperatuur]],0),"")</f>
        <v>8.9</v>
      </c>
      <c r="N1145" s="101">
        <f>IF(ISNUMBER(jaar_zip[[#This Row],[graaddagen]]),IF(OR(MONTH(jaar_zip[[#This Row],[Datum]])=1,MONTH(jaar_zip[[#This Row],[Datum]])=2,MONTH(jaar_zip[[#This Row],[Datum]])=11,MONTH(jaar_zip[[#This Row],[Datum]])=12),1.1,IF(OR(MONTH(jaar_zip[[#This Row],[Datum]])=3,MONTH(jaar_zip[[#This Row],[Datum]])=10),1,0.8))*jaar_zip[[#This Row],[graaddagen]],"")</f>
        <v>9.7900000000000009</v>
      </c>
      <c r="O1145" s="101">
        <f>IF(ISNUMBER(jaar_zip[[#This Row],[etmaaltemperatuur]]),IF(jaar_zip[[#This Row],[etmaaltemperatuur]]&gt;stookgrens,jaar_zip[[#This Row],[etmaaltemperatuur]]-stookgrens,0),"")</f>
        <v>0</v>
      </c>
    </row>
    <row r="1146" spans="1:15" x14ac:dyDescent="0.25">
      <c r="A1146">
        <v>249</v>
      </c>
      <c r="B1146">
        <v>20240218</v>
      </c>
      <c r="C1146">
        <v>7.3</v>
      </c>
      <c r="D1146">
        <v>9.1</v>
      </c>
      <c r="E1146">
        <v>114</v>
      </c>
      <c r="F1146">
        <v>26.8</v>
      </c>
      <c r="H1146">
        <v>94</v>
      </c>
      <c r="I1146" s="101" t="s">
        <v>16</v>
      </c>
      <c r="J1146" s="1">
        <f>DATEVALUE(RIGHT(jaar_zip[[#This Row],[YYYYMMDD]],2)&amp;"-"&amp;MID(jaar_zip[[#This Row],[YYYYMMDD]],5,2)&amp;"-"&amp;LEFT(jaar_zip[[#This Row],[YYYYMMDD]],4))</f>
        <v>45340</v>
      </c>
      <c r="K1146" s="101" t="str">
        <f>IF(AND(VALUE(MONTH(jaar_zip[[#This Row],[Datum]]))=1,VALUE(WEEKNUM(jaar_zip[[#This Row],[Datum]],21))&gt;51),RIGHT(YEAR(jaar_zip[[#This Row],[Datum]])-1,2),RIGHT(YEAR(jaar_zip[[#This Row],[Datum]]),2))&amp;"-"&amp; TEXT(WEEKNUM(jaar_zip[[#This Row],[Datum]],21),"00")</f>
        <v>24-07</v>
      </c>
      <c r="L1146" s="101">
        <f>MONTH(jaar_zip[[#This Row],[Datum]])</f>
        <v>2</v>
      </c>
      <c r="M1146" s="101">
        <f>IF(ISNUMBER(jaar_zip[[#This Row],[etmaaltemperatuur]]),IF(jaar_zip[[#This Row],[etmaaltemperatuur]]&lt;stookgrens,stookgrens-jaar_zip[[#This Row],[etmaaltemperatuur]],0),"")</f>
        <v>8.9</v>
      </c>
      <c r="N1146" s="101">
        <f>IF(ISNUMBER(jaar_zip[[#This Row],[graaddagen]]),IF(OR(MONTH(jaar_zip[[#This Row],[Datum]])=1,MONTH(jaar_zip[[#This Row],[Datum]])=2,MONTH(jaar_zip[[#This Row],[Datum]])=11,MONTH(jaar_zip[[#This Row],[Datum]])=12),1.1,IF(OR(MONTH(jaar_zip[[#This Row],[Datum]])=3,MONTH(jaar_zip[[#This Row],[Datum]])=10),1,0.8))*jaar_zip[[#This Row],[graaddagen]],"")</f>
        <v>9.7900000000000009</v>
      </c>
      <c r="O1146" s="101">
        <f>IF(ISNUMBER(jaar_zip[[#This Row],[etmaaltemperatuur]]),IF(jaar_zip[[#This Row],[etmaaltemperatuur]]&gt;stookgrens,jaar_zip[[#This Row],[etmaaltemperatuur]]-stookgrens,0),"")</f>
        <v>0</v>
      </c>
    </row>
    <row r="1147" spans="1:15" x14ac:dyDescent="0.25">
      <c r="A1147">
        <v>249</v>
      </c>
      <c r="B1147">
        <v>20240219</v>
      </c>
      <c r="C1147">
        <v>5</v>
      </c>
      <c r="D1147">
        <v>8.1</v>
      </c>
      <c r="E1147">
        <v>225</v>
      </c>
      <c r="F1147">
        <v>0.9</v>
      </c>
      <c r="H1147">
        <v>92</v>
      </c>
      <c r="I1147" s="101" t="s">
        <v>16</v>
      </c>
      <c r="J1147" s="1">
        <f>DATEVALUE(RIGHT(jaar_zip[[#This Row],[YYYYMMDD]],2)&amp;"-"&amp;MID(jaar_zip[[#This Row],[YYYYMMDD]],5,2)&amp;"-"&amp;LEFT(jaar_zip[[#This Row],[YYYYMMDD]],4))</f>
        <v>45341</v>
      </c>
      <c r="K1147" s="101" t="str">
        <f>IF(AND(VALUE(MONTH(jaar_zip[[#This Row],[Datum]]))=1,VALUE(WEEKNUM(jaar_zip[[#This Row],[Datum]],21))&gt;51),RIGHT(YEAR(jaar_zip[[#This Row],[Datum]])-1,2),RIGHT(YEAR(jaar_zip[[#This Row],[Datum]]),2))&amp;"-"&amp; TEXT(WEEKNUM(jaar_zip[[#This Row],[Datum]],21),"00")</f>
        <v>24-08</v>
      </c>
      <c r="L1147" s="101">
        <f>MONTH(jaar_zip[[#This Row],[Datum]])</f>
        <v>2</v>
      </c>
      <c r="M1147" s="101">
        <f>IF(ISNUMBER(jaar_zip[[#This Row],[etmaaltemperatuur]]),IF(jaar_zip[[#This Row],[etmaaltemperatuur]]&lt;stookgrens,stookgrens-jaar_zip[[#This Row],[etmaaltemperatuur]],0),"")</f>
        <v>9.9</v>
      </c>
      <c r="N1147" s="101">
        <f>IF(ISNUMBER(jaar_zip[[#This Row],[graaddagen]]),IF(OR(MONTH(jaar_zip[[#This Row],[Datum]])=1,MONTH(jaar_zip[[#This Row],[Datum]])=2,MONTH(jaar_zip[[#This Row],[Datum]])=11,MONTH(jaar_zip[[#This Row],[Datum]])=12),1.1,IF(OR(MONTH(jaar_zip[[#This Row],[Datum]])=3,MONTH(jaar_zip[[#This Row],[Datum]])=10),1,0.8))*jaar_zip[[#This Row],[graaddagen]],"")</f>
        <v>10.89</v>
      </c>
      <c r="O1147" s="101">
        <f>IF(ISNUMBER(jaar_zip[[#This Row],[etmaaltemperatuur]]),IF(jaar_zip[[#This Row],[etmaaltemperatuur]]&gt;stookgrens,jaar_zip[[#This Row],[etmaaltemperatuur]]-stookgrens,0),"")</f>
        <v>0</v>
      </c>
    </row>
    <row r="1148" spans="1:15" x14ac:dyDescent="0.25">
      <c r="A1148">
        <v>249</v>
      </c>
      <c r="B1148">
        <v>20240220</v>
      </c>
      <c r="C1148">
        <v>6.4</v>
      </c>
      <c r="D1148">
        <v>8.1999999999999993</v>
      </c>
      <c r="E1148">
        <v>412</v>
      </c>
      <c r="F1148">
        <v>-0.1</v>
      </c>
      <c r="H1148">
        <v>91</v>
      </c>
      <c r="I1148" s="101" t="s">
        <v>16</v>
      </c>
      <c r="J1148" s="1">
        <f>DATEVALUE(RIGHT(jaar_zip[[#This Row],[YYYYMMDD]],2)&amp;"-"&amp;MID(jaar_zip[[#This Row],[YYYYMMDD]],5,2)&amp;"-"&amp;LEFT(jaar_zip[[#This Row],[YYYYMMDD]],4))</f>
        <v>45342</v>
      </c>
      <c r="K1148" s="101" t="str">
        <f>IF(AND(VALUE(MONTH(jaar_zip[[#This Row],[Datum]]))=1,VALUE(WEEKNUM(jaar_zip[[#This Row],[Datum]],21))&gt;51),RIGHT(YEAR(jaar_zip[[#This Row],[Datum]])-1,2),RIGHT(YEAR(jaar_zip[[#This Row],[Datum]]),2))&amp;"-"&amp; TEXT(WEEKNUM(jaar_zip[[#This Row],[Datum]],21),"00")</f>
        <v>24-08</v>
      </c>
      <c r="L1148" s="101">
        <f>MONTH(jaar_zip[[#This Row],[Datum]])</f>
        <v>2</v>
      </c>
      <c r="M1148" s="101">
        <f>IF(ISNUMBER(jaar_zip[[#This Row],[etmaaltemperatuur]]),IF(jaar_zip[[#This Row],[etmaaltemperatuur]]&lt;stookgrens,stookgrens-jaar_zip[[#This Row],[etmaaltemperatuur]],0),"")</f>
        <v>9.8000000000000007</v>
      </c>
      <c r="N1148" s="101">
        <f>IF(ISNUMBER(jaar_zip[[#This Row],[graaddagen]]),IF(OR(MONTH(jaar_zip[[#This Row],[Datum]])=1,MONTH(jaar_zip[[#This Row],[Datum]])=2,MONTH(jaar_zip[[#This Row],[Datum]])=11,MONTH(jaar_zip[[#This Row],[Datum]])=12),1.1,IF(OR(MONTH(jaar_zip[[#This Row],[Datum]])=3,MONTH(jaar_zip[[#This Row],[Datum]])=10),1,0.8))*jaar_zip[[#This Row],[graaddagen]],"")</f>
        <v>10.780000000000001</v>
      </c>
      <c r="O1148" s="101">
        <f>IF(ISNUMBER(jaar_zip[[#This Row],[etmaaltemperatuur]]),IF(jaar_zip[[#This Row],[etmaaltemperatuur]]&gt;stookgrens,jaar_zip[[#This Row],[etmaaltemperatuur]]-stookgrens,0),"")</f>
        <v>0</v>
      </c>
    </row>
    <row r="1149" spans="1:15" x14ac:dyDescent="0.25">
      <c r="A1149">
        <v>249</v>
      </c>
      <c r="B1149">
        <v>20240221</v>
      </c>
      <c r="C1149">
        <v>7.3</v>
      </c>
      <c r="D1149">
        <v>9.1999999999999993</v>
      </c>
      <c r="E1149">
        <v>243</v>
      </c>
      <c r="F1149">
        <v>8.1</v>
      </c>
      <c r="H1149">
        <v>91</v>
      </c>
      <c r="I1149" s="101" t="s">
        <v>16</v>
      </c>
      <c r="J1149" s="1">
        <f>DATEVALUE(RIGHT(jaar_zip[[#This Row],[YYYYMMDD]],2)&amp;"-"&amp;MID(jaar_zip[[#This Row],[YYYYMMDD]],5,2)&amp;"-"&amp;LEFT(jaar_zip[[#This Row],[YYYYMMDD]],4))</f>
        <v>45343</v>
      </c>
      <c r="K1149" s="101" t="str">
        <f>IF(AND(VALUE(MONTH(jaar_zip[[#This Row],[Datum]]))=1,VALUE(WEEKNUM(jaar_zip[[#This Row],[Datum]],21))&gt;51),RIGHT(YEAR(jaar_zip[[#This Row],[Datum]])-1,2),RIGHT(YEAR(jaar_zip[[#This Row],[Datum]]),2))&amp;"-"&amp; TEXT(WEEKNUM(jaar_zip[[#This Row],[Datum]],21),"00")</f>
        <v>24-08</v>
      </c>
      <c r="L1149" s="101">
        <f>MONTH(jaar_zip[[#This Row],[Datum]])</f>
        <v>2</v>
      </c>
      <c r="M1149" s="101">
        <f>IF(ISNUMBER(jaar_zip[[#This Row],[etmaaltemperatuur]]),IF(jaar_zip[[#This Row],[etmaaltemperatuur]]&lt;stookgrens,stookgrens-jaar_zip[[#This Row],[etmaaltemperatuur]],0),"")</f>
        <v>8.8000000000000007</v>
      </c>
      <c r="N1149" s="101">
        <f>IF(ISNUMBER(jaar_zip[[#This Row],[graaddagen]]),IF(OR(MONTH(jaar_zip[[#This Row],[Datum]])=1,MONTH(jaar_zip[[#This Row],[Datum]])=2,MONTH(jaar_zip[[#This Row],[Datum]])=11,MONTH(jaar_zip[[#This Row],[Datum]])=12),1.1,IF(OR(MONTH(jaar_zip[[#This Row],[Datum]])=3,MONTH(jaar_zip[[#This Row],[Datum]])=10),1,0.8))*jaar_zip[[#This Row],[graaddagen]],"")</f>
        <v>9.6800000000000015</v>
      </c>
      <c r="O1149" s="101">
        <f>IF(ISNUMBER(jaar_zip[[#This Row],[etmaaltemperatuur]]),IF(jaar_zip[[#This Row],[etmaaltemperatuur]]&gt;stookgrens,jaar_zip[[#This Row],[etmaaltemperatuur]]-stookgrens,0),"")</f>
        <v>0</v>
      </c>
    </row>
    <row r="1150" spans="1:15" x14ac:dyDescent="0.25">
      <c r="A1150">
        <v>249</v>
      </c>
      <c r="B1150">
        <v>20240222</v>
      </c>
      <c r="C1150">
        <v>7.8</v>
      </c>
      <c r="D1150">
        <v>9.1999999999999993</v>
      </c>
      <c r="E1150">
        <v>369</v>
      </c>
      <c r="F1150">
        <v>14.5</v>
      </c>
      <c r="H1150">
        <v>92</v>
      </c>
      <c r="I1150" s="101" t="s">
        <v>16</v>
      </c>
      <c r="J1150" s="1">
        <f>DATEVALUE(RIGHT(jaar_zip[[#This Row],[YYYYMMDD]],2)&amp;"-"&amp;MID(jaar_zip[[#This Row],[YYYYMMDD]],5,2)&amp;"-"&amp;LEFT(jaar_zip[[#This Row],[YYYYMMDD]],4))</f>
        <v>45344</v>
      </c>
      <c r="K1150" s="101" t="str">
        <f>IF(AND(VALUE(MONTH(jaar_zip[[#This Row],[Datum]]))=1,VALUE(WEEKNUM(jaar_zip[[#This Row],[Datum]],21))&gt;51),RIGHT(YEAR(jaar_zip[[#This Row],[Datum]])-1,2),RIGHT(YEAR(jaar_zip[[#This Row],[Datum]]),2))&amp;"-"&amp; TEXT(WEEKNUM(jaar_zip[[#This Row],[Datum]],21),"00")</f>
        <v>24-08</v>
      </c>
      <c r="L1150" s="101">
        <f>MONTH(jaar_zip[[#This Row],[Datum]])</f>
        <v>2</v>
      </c>
      <c r="M1150" s="101">
        <f>IF(ISNUMBER(jaar_zip[[#This Row],[etmaaltemperatuur]]),IF(jaar_zip[[#This Row],[etmaaltemperatuur]]&lt;stookgrens,stookgrens-jaar_zip[[#This Row],[etmaaltemperatuur]],0),"")</f>
        <v>8.8000000000000007</v>
      </c>
      <c r="N1150" s="101">
        <f>IF(ISNUMBER(jaar_zip[[#This Row],[graaddagen]]),IF(OR(MONTH(jaar_zip[[#This Row],[Datum]])=1,MONTH(jaar_zip[[#This Row],[Datum]])=2,MONTH(jaar_zip[[#This Row],[Datum]])=11,MONTH(jaar_zip[[#This Row],[Datum]])=12),1.1,IF(OR(MONTH(jaar_zip[[#This Row],[Datum]])=3,MONTH(jaar_zip[[#This Row],[Datum]])=10),1,0.8))*jaar_zip[[#This Row],[graaddagen]],"")</f>
        <v>9.6800000000000015</v>
      </c>
      <c r="O1150" s="101">
        <f>IF(ISNUMBER(jaar_zip[[#This Row],[etmaaltemperatuur]]),IF(jaar_zip[[#This Row],[etmaaltemperatuur]]&gt;stookgrens,jaar_zip[[#This Row],[etmaaltemperatuur]]-stookgrens,0),"")</f>
        <v>0</v>
      </c>
    </row>
    <row r="1151" spans="1:15" x14ac:dyDescent="0.25">
      <c r="A1151">
        <v>249</v>
      </c>
      <c r="B1151">
        <v>20240223</v>
      </c>
      <c r="C1151">
        <v>7.8</v>
      </c>
      <c r="D1151">
        <v>6.2</v>
      </c>
      <c r="E1151">
        <v>552</v>
      </c>
      <c r="F1151">
        <v>2</v>
      </c>
      <c r="H1151">
        <v>82</v>
      </c>
      <c r="I1151" s="101" t="s">
        <v>16</v>
      </c>
      <c r="J1151" s="1">
        <f>DATEVALUE(RIGHT(jaar_zip[[#This Row],[YYYYMMDD]],2)&amp;"-"&amp;MID(jaar_zip[[#This Row],[YYYYMMDD]],5,2)&amp;"-"&amp;LEFT(jaar_zip[[#This Row],[YYYYMMDD]],4))</f>
        <v>45345</v>
      </c>
      <c r="K1151" s="101" t="str">
        <f>IF(AND(VALUE(MONTH(jaar_zip[[#This Row],[Datum]]))=1,VALUE(WEEKNUM(jaar_zip[[#This Row],[Datum]],21))&gt;51),RIGHT(YEAR(jaar_zip[[#This Row],[Datum]])-1,2),RIGHT(YEAR(jaar_zip[[#This Row],[Datum]]),2))&amp;"-"&amp; TEXT(WEEKNUM(jaar_zip[[#This Row],[Datum]],21),"00")</f>
        <v>24-08</v>
      </c>
      <c r="L1151" s="101">
        <f>MONTH(jaar_zip[[#This Row],[Datum]])</f>
        <v>2</v>
      </c>
      <c r="M1151" s="101">
        <f>IF(ISNUMBER(jaar_zip[[#This Row],[etmaaltemperatuur]]),IF(jaar_zip[[#This Row],[etmaaltemperatuur]]&lt;stookgrens,stookgrens-jaar_zip[[#This Row],[etmaaltemperatuur]],0),"")</f>
        <v>11.8</v>
      </c>
      <c r="N1151" s="101">
        <f>IF(ISNUMBER(jaar_zip[[#This Row],[graaddagen]]),IF(OR(MONTH(jaar_zip[[#This Row],[Datum]])=1,MONTH(jaar_zip[[#This Row],[Datum]])=2,MONTH(jaar_zip[[#This Row],[Datum]])=11,MONTH(jaar_zip[[#This Row],[Datum]])=12),1.1,IF(OR(MONTH(jaar_zip[[#This Row],[Datum]])=3,MONTH(jaar_zip[[#This Row],[Datum]])=10),1,0.8))*jaar_zip[[#This Row],[graaddagen]],"")</f>
        <v>12.980000000000002</v>
      </c>
      <c r="O1151" s="101">
        <f>IF(ISNUMBER(jaar_zip[[#This Row],[etmaaltemperatuur]]),IF(jaar_zip[[#This Row],[etmaaltemperatuur]]&gt;stookgrens,jaar_zip[[#This Row],[etmaaltemperatuur]]-stookgrens,0),"")</f>
        <v>0</v>
      </c>
    </row>
    <row r="1152" spans="1:15" x14ac:dyDescent="0.25">
      <c r="A1152">
        <v>249</v>
      </c>
      <c r="B1152">
        <v>20240224</v>
      </c>
      <c r="C1152">
        <v>4.0999999999999996</v>
      </c>
      <c r="D1152">
        <v>4.4000000000000004</v>
      </c>
      <c r="E1152">
        <v>445</v>
      </c>
      <c r="F1152">
        <v>12</v>
      </c>
      <c r="H1152">
        <v>90</v>
      </c>
      <c r="I1152" s="101" t="s">
        <v>16</v>
      </c>
      <c r="J1152" s="1">
        <f>DATEVALUE(RIGHT(jaar_zip[[#This Row],[YYYYMMDD]],2)&amp;"-"&amp;MID(jaar_zip[[#This Row],[YYYYMMDD]],5,2)&amp;"-"&amp;LEFT(jaar_zip[[#This Row],[YYYYMMDD]],4))</f>
        <v>45346</v>
      </c>
      <c r="K1152" s="101" t="str">
        <f>IF(AND(VALUE(MONTH(jaar_zip[[#This Row],[Datum]]))=1,VALUE(WEEKNUM(jaar_zip[[#This Row],[Datum]],21))&gt;51),RIGHT(YEAR(jaar_zip[[#This Row],[Datum]])-1,2),RIGHT(YEAR(jaar_zip[[#This Row],[Datum]]),2))&amp;"-"&amp; TEXT(WEEKNUM(jaar_zip[[#This Row],[Datum]],21),"00")</f>
        <v>24-08</v>
      </c>
      <c r="L1152" s="101">
        <f>MONTH(jaar_zip[[#This Row],[Datum]])</f>
        <v>2</v>
      </c>
      <c r="M1152" s="101">
        <f>IF(ISNUMBER(jaar_zip[[#This Row],[etmaaltemperatuur]]),IF(jaar_zip[[#This Row],[etmaaltemperatuur]]&lt;stookgrens,stookgrens-jaar_zip[[#This Row],[etmaaltemperatuur]],0),"")</f>
        <v>13.6</v>
      </c>
      <c r="N1152" s="101">
        <f>IF(ISNUMBER(jaar_zip[[#This Row],[graaddagen]]),IF(OR(MONTH(jaar_zip[[#This Row],[Datum]])=1,MONTH(jaar_zip[[#This Row],[Datum]])=2,MONTH(jaar_zip[[#This Row],[Datum]])=11,MONTH(jaar_zip[[#This Row],[Datum]])=12),1.1,IF(OR(MONTH(jaar_zip[[#This Row],[Datum]])=3,MONTH(jaar_zip[[#This Row],[Datum]])=10),1,0.8))*jaar_zip[[#This Row],[graaddagen]],"")</f>
        <v>14.96</v>
      </c>
      <c r="O1152" s="101">
        <f>IF(ISNUMBER(jaar_zip[[#This Row],[etmaaltemperatuur]]),IF(jaar_zip[[#This Row],[etmaaltemperatuur]]&gt;stookgrens,jaar_zip[[#This Row],[etmaaltemperatuur]]-stookgrens,0),"")</f>
        <v>0</v>
      </c>
    </row>
    <row r="1153" spans="1:15" x14ac:dyDescent="0.25">
      <c r="A1153">
        <v>249</v>
      </c>
      <c r="B1153">
        <v>20240225</v>
      </c>
      <c r="C1153">
        <v>3.1</v>
      </c>
      <c r="D1153">
        <v>5.6</v>
      </c>
      <c r="E1153">
        <v>434</v>
      </c>
      <c r="F1153">
        <v>1.6</v>
      </c>
      <c r="H1153">
        <v>91</v>
      </c>
      <c r="I1153" s="101" t="s">
        <v>16</v>
      </c>
      <c r="J1153" s="1">
        <f>DATEVALUE(RIGHT(jaar_zip[[#This Row],[YYYYMMDD]],2)&amp;"-"&amp;MID(jaar_zip[[#This Row],[YYYYMMDD]],5,2)&amp;"-"&amp;LEFT(jaar_zip[[#This Row],[YYYYMMDD]],4))</f>
        <v>45347</v>
      </c>
      <c r="K1153" s="101" t="str">
        <f>IF(AND(VALUE(MONTH(jaar_zip[[#This Row],[Datum]]))=1,VALUE(WEEKNUM(jaar_zip[[#This Row],[Datum]],21))&gt;51),RIGHT(YEAR(jaar_zip[[#This Row],[Datum]])-1,2),RIGHT(YEAR(jaar_zip[[#This Row],[Datum]]),2))&amp;"-"&amp; TEXT(WEEKNUM(jaar_zip[[#This Row],[Datum]],21),"00")</f>
        <v>24-08</v>
      </c>
      <c r="L1153" s="101">
        <f>MONTH(jaar_zip[[#This Row],[Datum]])</f>
        <v>2</v>
      </c>
      <c r="M1153" s="101">
        <f>IF(ISNUMBER(jaar_zip[[#This Row],[etmaaltemperatuur]]),IF(jaar_zip[[#This Row],[etmaaltemperatuur]]&lt;stookgrens,stookgrens-jaar_zip[[#This Row],[etmaaltemperatuur]],0),"")</f>
        <v>12.4</v>
      </c>
      <c r="N1153" s="101">
        <f>IF(ISNUMBER(jaar_zip[[#This Row],[graaddagen]]),IF(OR(MONTH(jaar_zip[[#This Row],[Datum]])=1,MONTH(jaar_zip[[#This Row],[Datum]])=2,MONTH(jaar_zip[[#This Row],[Datum]])=11,MONTH(jaar_zip[[#This Row],[Datum]])=12),1.1,IF(OR(MONTH(jaar_zip[[#This Row],[Datum]])=3,MONTH(jaar_zip[[#This Row],[Datum]])=10),1,0.8))*jaar_zip[[#This Row],[graaddagen]],"")</f>
        <v>13.640000000000002</v>
      </c>
      <c r="O1153" s="101">
        <f>IF(ISNUMBER(jaar_zip[[#This Row],[etmaaltemperatuur]]),IF(jaar_zip[[#This Row],[etmaaltemperatuur]]&gt;stookgrens,jaar_zip[[#This Row],[etmaaltemperatuur]]-stookgrens,0),"")</f>
        <v>0</v>
      </c>
    </row>
    <row r="1154" spans="1:15" x14ac:dyDescent="0.25">
      <c r="A1154">
        <v>249</v>
      </c>
      <c r="B1154">
        <v>20240226</v>
      </c>
      <c r="C1154">
        <v>8.6</v>
      </c>
      <c r="D1154">
        <v>4.8</v>
      </c>
      <c r="E1154">
        <v>442</v>
      </c>
      <c r="F1154">
        <v>0</v>
      </c>
      <c r="H1154">
        <v>84</v>
      </c>
      <c r="I1154" s="101" t="s">
        <v>16</v>
      </c>
      <c r="J1154" s="1">
        <f>DATEVALUE(RIGHT(jaar_zip[[#This Row],[YYYYMMDD]],2)&amp;"-"&amp;MID(jaar_zip[[#This Row],[YYYYMMDD]],5,2)&amp;"-"&amp;LEFT(jaar_zip[[#This Row],[YYYYMMDD]],4))</f>
        <v>45348</v>
      </c>
      <c r="K1154" s="101" t="str">
        <f>IF(AND(VALUE(MONTH(jaar_zip[[#This Row],[Datum]]))=1,VALUE(WEEKNUM(jaar_zip[[#This Row],[Datum]],21))&gt;51),RIGHT(YEAR(jaar_zip[[#This Row],[Datum]])-1,2),RIGHT(YEAR(jaar_zip[[#This Row],[Datum]]),2))&amp;"-"&amp; TEXT(WEEKNUM(jaar_zip[[#This Row],[Datum]],21),"00")</f>
        <v>24-09</v>
      </c>
      <c r="L1154" s="101">
        <f>MONTH(jaar_zip[[#This Row],[Datum]])</f>
        <v>2</v>
      </c>
      <c r="M1154" s="101">
        <f>IF(ISNUMBER(jaar_zip[[#This Row],[etmaaltemperatuur]]),IF(jaar_zip[[#This Row],[etmaaltemperatuur]]&lt;stookgrens,stookgrens-jaar_zip[[#This Row],[etmaaltemperatuur]],0),"")</f>
        <v>13.2</v>
      </c>
      <c r="N1154" s="101">
        <f>IF(ISNUMBER(jaar_zip[[#This Row],[graaddagen]]),IF(OR(MONTH(jaar_zip[[#This Row],[Datum]])=1,MONTH(jaar_zip[[#This Row],[Datum]])=2,MONTH(jaar_zip[[#This Row],[Datum]])=11,MONTH(jaar_zip[[#This Row],[Datum]])=12),1.1,IF(OR(MONTH(jaar_zip[[#This Row],[Datum]])=3,MONTH(jaar_zip[[#This Row],[Datum]])=10),1,0.8))*jaar_zip[[#This Row],[graaddagen]],"")</f>
        <v>14.52</v>
      </c>
      <c r="O1154" s="101">
        <f>IF(ISNUMBER(jaar_zip[[#This Row],[etmaaltemperatuur]]),IF(jaar_zip[[#This Row],[etmaaltemperatuur]]&gt;stookgrens,jaar_zip[[#This Row],[etmaaltemperatuur]]-stookgrens,0),"")</f>
        <v>0</v>
      </c>
    </row>
    <row r="1155" spans="1:15" x14ac:dyDescent="0.25">
      <c r="A1155">
        <v>249</v>
      </c>
      <c r="B1155">
        <v>20240227</v>
      </c>
      <c r="C1155">
        <v>2.2999999999999998</v>
      </c>
      <c r="D1155">
        <v>4</v>
      </c>
      <c r="E1155">
        <v>816</v>
      </c>
      <c r="F1155">
        <v>0</v>
      </c>
      <c r="H1155">
        <v>86</v>
      </c>
      <c r="I1155" s="101" t="s">
        <v>16</v>
      </c>
      <c r="J1155" s="1">
        <f>DATEVALUE(RIGHT(jaar_zip[[#This Row],[YYYYMMDD]],2)&amp;"-"&amp;MID(jaar_zip[[#This Row],[YYYYMMDD]],5,2)&amp;"-"&amp;LEFT(jaar_zip[[#This Row],[YYYYMMDD]],4))</f>
        <v>45349</v>
      </c>
      <c r="K1155" s="101" t="str">
        <f>IF(AND(VALUE(MONTH(jaar_zip[[#This Row],[Datum]]))=1,VALUE(WEEKNUM(jaar_zip[[#This Row],[Datum]],21))&gt;51),RIGHT(YEAR(jaar_zip[[#This Row],[Datum]])-1,2),RIGHT(YEAR(jaar_zip[[#This Row],[Datum]]),2))&amp;"-"&amp; TEXT(WEEKNUM(jaar_zip[[#This Row],[Datum]],21),"00")</f>
        <v>24-09</v>
      </c>
      <c r="L1155" s="101">
        <f>MONTH(jaar_zip[[#This Row],[Datum]])</f>
        <v>2</v>
      </c>
      <c r="M1155" s="101">
        <f>IF(ISNUMBER(jaar_zip[[#This Row],[etmaaltemperatuur]]),IF(jaar_zip[[#This Row],[etmaaltemperatuur]]&lt;stookgrens,stookgrens-jaar_zip[[#This Row],[etmaaltemperatuur]],0),"")</f>
        <v>14</v>
      </c>
      <c r="N1155" s="101">
        <f>IF(ISNUMBER(jaar_zip[[#This Row],[graaddagen]]),IF(OR(MONTH(jaar_zip[[#This Row],[Datum]])=1,MONTH(jaar_zip[[#This Row],[Datum]])=2,MONTH(jaar_zip[[#This Row],[Datum]])=11,MONTH(jaar_zip[[#This Row],[Datum]])=12),1.1,IF(OR(MONTH(jaar_zip[[#This Row],[Datum]])=3,MONTH(jaar_zip[[#This Row],[Datum]])=10),1,0.8))*jaar_zip[[#This Row],[graaddagen]],"")</f>
        <v>15.400000000000002</v>
      </c>
      <c r="O1155" s="101">
        <f>IF(ISNUMBER(jaar_zip[[#This Row],[etmaaltemperatuur]]),IF(jaar_zip[[#This Row],[etmaaltemperatuur]]&gt;stookgrens,jaar_zip[[#This Row],[etmaaltemperatuur]]-stookgrens,0),"")</f>
        <v>0</v>
      </c>
    </row>
    <row r="1156" spans="1:15" x14ac:dyDescent="0.25">
      <c r="A1156">
        <v>249</v>
      </c>
      <c r="B1156">
        <v>20240228</v>
      </c>
      <c r="C1156">
        <v>4.8</v>
      </c>
      <c r="D1156">
        <v>7.3</v>
      </c>
      <c r="E1156">
        <v>590</v>
      </c>
      <c r="F1156">
        <v>-0.1</v>
      </c>
      <c r="H1156">
        <v>90</v>
      </c>
      <c r="I1156" s="101" t="s">
        <v>16</v>
      </c>
      <c r="J1156" s="1">
        <f>DATEVALUE(RIGHT(jaar_zip[[#This Row],[YYYYMMDD]],2)&amp;"-"&amp;MID(jaar_zip[[#This Row],[YYYYMMDD]],5,2)&amp;"-"&amp;LEFT(jaar_zip[[#This Row],[YYYYMMDD]],4))</f>
        <v>45350</v>
      </c>
      <c r="K1156" s="101" t="str">
        <f>IF(AND(VALUE(MONTH(jaar_zip[[#This Row],[Datum]]))=1,VALUE(WEEKNUM(jaar_zip[[#This Row],[Datum]],21))&gt;51),RIGHT(YEAR(jaar_zip[[#This Row],[Datum]])-1,2),RIGHT(YEAR(jaar_zip[[#This Row],[Datum]]),2))&amp;"-"&amp; TEXT(WEEKNUM(jaar_zip[[#This Row],[Datum]],21),"00")</f>
        <v>24-09</v>
      </c>
      <c r="L1156" s="101">
        <f>MONTH(jaar_zip[[#This Row],[Datum]])</f>
        <v>2</v>
      </c>
      <c r="M1156" s="101">
        <f>IF(ISNUMBER(jaar_zip[[#This Row],[etmaaltemperatuur]]),IF(jaar_zip[[#This Row],[etmaaltemperatuur]]&lt;stookgrens,stookgrens-jaar_zip[[#This Row],[etmaaltemperatuur]],0),"")</f>
        <v>10.7</v>
      </c>
      <c r="N1156" s="101">
        <f>IF(ISNUMBER(jaar_zip[[#This Row],[graaddagen]]),IF(OR(MONTH(jaar_zip[[#This Row],[Datum]])=1,MONTH(jaar_zip[[#This Row],[Datum]])=2,MONTH(jaar_zip[[#This Row],[Datum]])=11,MONTH(jaar_zip[[#This Row],[Datum]])=12),1.1,IF(OR(MONTH(jaar_zip[[#This Row],[Datum]])=3,MONTH(jaar_zip[[#This Row],[Datum]])=10),1,0.8))*jaar_zip[[#This Row],[graaddagen]],"")</f>
        <v>11.77</v>
      </c>
      <c r="O1156" s="101">
        <f>IF(ISNUMBER(jaar_zip[[#This Row],[etmaaltemperatuur]]),IF(jaar_zip[[#This Row],[etmaaltemperatuur]]&gt;stookgrens,jaar_zip[[#This Row],[etmaaltemperatuur]]-stookgrens,0),"")</f>
        <v>0</v>
      </c>
    </row>
    <row r="1157" spans="1:15" x14ac:dyDescent="0.25">
      <c r="A1157">
        <v>249</v>
      </c>
      <c r="B1157">
        <v>20240229</v>
      </c>
      <c r="C1157">
        <v>6.9</v>
      </c>
      <c r="D1157">
        <v>8.1999999999999993</v>
      </c>
      <c r="E1157">
        <v>190</v>
      </c>
      <c r="F1157">
        <v>3.8</v>
      </c>
      <c r="H1157">
        <v>96</v>
      </c>
      <c r="I1157" s="101" t="s">
        <v>16</v>
      </c>
      <c r="J1157" s="1">
        <f>DATEVALUE(RIGHT(jaar_zip[[#This Row],[YYYYMMDD]],2)&amp;"-"&amp;MID(jaar_zip[[#This Row],[YYYYMMDD]],5,2)&amp;"-"&amp;LEFT(jaar_zip[[#This Row],[YYYYMMDD]],4))</f>
        <v>45351</v>
      </c>
      <c r="K1157" s="101" t="str">
        <f>IF(AND(VALUE(MONTH(jaar_zip[[#This Row],[Datum]]))=1,VALUE(WEEKNUM(jaar_zip[[#This Row],[Datum]],21))&gt;51),RIGHT(YEAR(jaar_zip[[#This Row],[Datum]])-1,2),RIGHT(YEAR(jaar_zip[[#This Row],[Datum]]),2))&amp;"-"&amp; TEXT(WEEKNUM(jaar_zip[[#This Row],[Datum]],21),"00")</f>
        <v>24-09</v>
      </c>
      <c r="L1157" s="101">
        <f>MONTH(jaar_zip[[#This Row],[Datum]])</f>
        <v>2</v>
      </c>
      <c r="M1157" s="101">
        <f>IF(ISNUMBER(jaar_zip[[#This Row],[etmaaltemperatuur]]),IF(jaar_zip[[#This Row],[etmaaltemperatuur]]&lt;stookgrens,stookgrens-jaar_zip[[#This Row],[etmaaltemperatuur]],0),"")</f>
        <v>9.8000000000000007</v>
      </c>
      <c r="N1157" s="101">
        <f>IF(ISNUMBER(jaar_zip[[#This Row],[graaddagen]]),IF(OR(MONTH(jaar_zip[[#This Row],[Datum]])=1,MONTH(jaar_zip[[#This Row],[Datum]])=2,MONTH(jaar_zip[[#This Row],[Datum]])=11,MONTH(jaar_zip[[#This Row],[Datum]])=12),1.1,IF(OR(MONTH(jaar_zip[[#This Row],[Datum]])=3,MONTH(jaar_zip[[#This Row],[Datum]])=10),1,0.8))*jaar_zip[[#This Row],[graaddagen]],"")</f>
        <v>10.780000000000001</v>
      </c>
      <c r="O1157" s="101">
        <f>IF(ISNUMBER(jaar_zip[[#This Row],[etmaaltemperatuur]]),IF(jaar_zip[[#This Row],[etmaaltemperatuur]]&gt;stookgrens,jaar_zip[[#This Row],[etmaaltemperatuur]]-stookgrens,0),"")</f>
        <v>0</v>
      </c>
    </row>
    <row r="1158" spans="1:15" x14ac:dyDescent="0.25">
      <c r="A1158">
        <v>249</v>
      </c>
      <c r="B1158">
        <v>20240301</v>
      </c>
      <c r="C1158">
        <v>6.4</v>
      </c>
      <c r="D1158">
        <v>7.7</v>
      </c>
      <c r="E1158">
        <v>747</v>
      </c>
      <c r="F1158">
        <v>2.9</v>
      </c>
      <c r="H1158">
        <v>84</v>
      </c>
      <c r="I1158" s="101" t="s">
        <v>16</v>
      </c>
      <c r="J1158" s="1">
        <f>DATEVALUE(RIGHT(jaar_zip[[#This Row],[YYYYMMDD]],2)&amp;"-"&amp;MID(jaar_zip[[#This Row],[YYYYMMDD]],5,2)&amp;"-"&amp;LEFT(jaar_zip[[#This Row],[YYYYMMDD]],4))</f>
        <v>45352</v>
      </c>
      <c r="K1158" s="101" t="str">
        <f>IF(AND(VALUE(MONTH(jaar_zip[[#This Row],[Datum]]))=1,VALUE(WEEKNUM(jaar_zip[[#This Row],[Datum]],21))&gt;51),RIGHT(YEAR(jaar_zip[[#This Row],[Datum]])-1,2),RIGHT(YEAR(jaar_zip[[#This Row],[Datum]]),2))&amp;"-"&amp; TEXT(WEEKNUM(jaar_zip[[#This Row],[Datum]],21),"00")</f>
        <v>24-09</v>
      </c>
      <c r="L1158" s="101">
        <f>MONTH(jaar_zip[[#This Row],[Datum]])</f>
        <v>3</v>
      </c>
      <c r="M1158" s="101">
        <f>IF(ISNUMBER(jaar_zip[[#This Row],[etmaaltemperatuur]]),IF(jaar_zip[[#This Row],[etmaaltemperatuur]]&lt;stookgrens,stookgrens-jaar_zip[[#This Row],[etmaaltemperatuur]],0),"")</f>
        <v>10.3</v>
      </c>
      <c r="N1158" s="101">
        <f>IF(ISNUMBER(jaar_zip[[#This Row],[graaddagen]]),IF(OR(MONTH(jaar_zip[[#This Row],[Datum]])=1,MONTH(jaar_zip[[#This Row],[Datum]])=2,MONTH(jaar_zip[[#This Row],[Datum]])=11,MONTH(jaar_zip[[#This Row],[Datum]])=12),1.1,IF(OR(MONTH(jaar_zip[[#This Row],[Datum]])=3,MONTH(jaar_zip[[#This Row],[Datum]])=10),1,0.8))*jaar_zip[[#This Row],[graaddagen]],"")</f>
        <v>10.3</v>
      </c>
      <c r="O1158" s="101">
        <f>IF(ISNUMBER(jaar_zip[[#This Row],[etmaaltemperatuur]]),IF(jaar_zip[[#This Row],[etmaaltemperatuur]]&gt;stookgrens,jaar_zip[[#This Row],[etmaaltemperatuur]]-stookgrens,0),"")</f>
        <v>0</v>
      </c>
    </row>
    <row r="1159" spans="1:15" x14ac:dyDescent="0.25">
      <c r="A1159">
        <v>249</v>
      </c>
      <c r="B1159">
        <v>20240302</v>
      </c>
      <c r="C1159">
        <v>6.6</v>
      </c>
      <c r="D1159">
        <v>8.6999999999999993</v>
      </c>
      <c r="E1159">
        <v>1122</v>
      </c>
      <c r="F1159">
        <v>0.1</v>
      </c>
      <c r="H1159">
        <v>75</v>
      </c>
      <c r="I1159" s="101" t="s">
        <v>16</v>
      </c>
      <c r="J1159" s="1">
        <f>DATEVALUE(RIGHT(jaar_zip[[#This Row],[YYYYMMDD]],2)&amp;"-"&amp;MID(jaar_zip[[#This Row],[YYYYMMDD]],5,2)&amp;"-"&amp;LEFT(jaar_zip[[#This Row],[YYYYMMDD]],4))</f>
        <v>45353</v>
      </c>
      <c r="K1159" s="101" t="str">
        <f>IF(AND(VALUE(MONTH(jaar_zip[[#This Row],[Datum]]))=1,VALUE(WEEKNUM(jaar_zip[[#This Row],[Datum]],21))&gt;51),RIGHT(YEAR(jaar_zip[[#This Row],[Datum]])-1,2),RIGHT(YEAR(jaar_zip[[#This Row],[Datum]]),2))&amp;"-"&amp; TEXT(WEEKNUM(jaar_zip[[#This Row],[Datum]],21),"00")</f>
        <v>24-09</v>
      </c>
      <c r="L1159" s="101">
        <f>MONTH(jaar_zip[[#This Row],[Datum]])</f>
        <v>3</v>
      </c>
      <c r="M1159" s="101">
        <f>IF(ISNUMBER(jaar_zip[[#This Row],[etmaaltemperatuur]]),IF(jaar_zip[[#This Row],[etmaaltemperatuur]]&lt;stookgrens,stookgrens-jaar_zip[[#This Row],[etmaaltemperatuur]],0),"")</f>
        <v>9.3000000000000007</v>
      </c>
      <c r="N1159" s="101">
        <f>IF(ISNUMBER(jaar_zip[[#This Row],[graaddagen]]),IF(OR(MONTH(jaar_zip[[#This Row],[Datum]])=1,MONTH(jaar_zip[[#This Row],[Datum]])=2,MONTH(jaar_zip[[#This Row],[Datum]])=11,MONTH(jaar_zip[[#This Row],[Datum]])=12),1.1,IF(OR(MONTH(jaar_zip[[#This Row],[Datum]])=3,MONTH(jaar_zip[[#This Row],[Datum]])=10),1,0.8))*jaar_zip[[#This Row],[graaddagen]],"")</f>
        <v>9.3000000000000007</v>
      </c>
      <c r="O1159" s="101">
        <f>IF(ISNUMBER(jaar_zip[[#This Row],[etmaaltemperatuur]]),IF(jaar_zip[[#This Row],[etmaaltemperatuur]]&gt;stookgrens,jaar_zip[[#This Row],[etmaaltemperatuur]]-stookgrens,0),"")</f>
        <v>0</v>
      </c>
    </row>
    <row r="1160" spans="1:15" x14ac:dyDescent="0.25">
      <c r="A1160">
        <v>249</v>
      </c>
      <c r="B1160">
        <v>20240303</v>
      </c>
      <c r="C1160">
        <v>4.2</v>
      </c>
      <c r="D1160">
        <v>9.6999999999999993</v>
      </c>
      <c r="E1160">
        <v>727</v>
      </c>
      <c r="F1160">
        <v>-0.1</v>
      </c>
      <c r="H1160">
        <v>81</v>
      </c>
      <c r="I1160" s="101" t="s">
        <v>16</v>
      </c>
      <c r="J1160" s="1">
        <f>DATEVALUE(RIGHT(jaar_zip[[#This Row],[YYYYMMDD]],2)&amp;"-"&amp;MID(jaar_zip[[#This Row],[YYYYMMDD]],5,2)&amp;"-"&amp;LEFT(jaar_zip[[#This Row],[YYYYMMDD]],4))</f>
        <v>45354</v>
      </c>
      <c r="K1160" s="101" t="str">
        <f>IF(AND(VALUE(MONTH(jaar_zip[[#This Row],[Datum]]))=1,VALUE(WEEKNUM(jaar_zip[[#This Row],[Datum]],21))&gt;51),RIGHT(YEAR(jaar_zip[[#This Row],[Datum]])-1,2),RIGHT(YEAR(jaar_zip[[#This Row],[Datum]]),2))&amp;"-"&amp; TEXT(WEEKNUM(jaar_zip[[#This Row],[Datum]],21),"00")</f>
        <v>24-09</v>
      </c>
      <c r="L1160" s="101">
        <f>MONTH(jaar_zip[[#This Row],[Datum]])</f>
        <v>3</v>
      </c>
      <c r="M1160" s="101">
        <f>IF(ISNUMBER(jaar_zip[[#This Row],[etmaaltemperatuur]]),IF(jaar_zip[[#This Row],[etmaaltemperatuur]]&lt;stookgrens,stookgrens-jaar_zip[[#This Row],[etmaaltemperatuur]],0),"")</f>
        <v>8.3000000000000007</v>
      </c>
      <c r="N1160" s="101">
        <f>IF(ISNUMBER(jaar_zip[[#This Row],[graaddagen]]),IF(OR(MONTH(jaar_zip[[#This Row],[Datum]])=1,MONTH(jaar_zip[[#This Row],[Datum]])=2,MONTH(jaar_zip[[#This Row],[Datum]])=11,MONTH(jaar_zip[[#This Row],[Datum]])=12),1.1,IF(OR(MONTH(jaar_zip[[#This Row],[Datum]])=3,MONTH(jaar_zip[[#This Row],[Datum]])=10),1,0.8))*jaar_zip[[#This Row],[graaddagen]],"")</f>
        <v>8.3000000000000007</v>
      </c>
      <c r="O1160" s="101">
        <f>IF(ISNUMBER(jaar_zip[[#This Row],[etmaaltemperatuur]]),IF(jaar_zip[[#This Row],[etmaaltemperatuur]]&gt;stookgrens,jaar_zip[[#This Row],[etmaaltemperatuur]]-stookgrens,0),"")</f>
        <v>0</v>
      </c>
    </row>
    <row r="1161" spans="1:15" x14ac:dyDescent="0.25">
      <c r="A1161">
        <v>249</v>
      </c>
      <c r="B1161">
        <v>20240304</v>
      </c>
      <c r="C1161">
        <v>3.1</v>
      </c>
      <c r="D1161">
        <v>6.7</v>
      </c>
      <c r="E1161">
        <v>872</v>
      </c>
      <c r="F1161">
        <v>-0.1</v>
      </c>
      <c r="H1161">
        <v>86</v>
      </c>
      <c r="I1161" s="101" t="s">
        <v>16</v>
      </c>
      <c r="J1161" s="1">
        <f>DATEVALUE(RIGHT(jaar_zip[[#This Row],[YYYYMMDD]],2)&amp;"-"&amp;MID(jaar_zip[[#This Row],[YYYYMMDD]],5,2)&amp;"-"&amp;LEFT(jaar_zip[[#This Row],[YYYYMMDD]],4))</f>
        <v>45355</v>
      </c>
      <c r="K1161" s="101" t="str">
        <f>IF(AND(VALUE(MONTH(jaar_zip[[#This Row],[Datum]]))=1,VALUE(WEEKNUM(jaar_zip[[#This Row],[Datum]],21))&gt;51),RIGHT(YEAR(jaar_zip[[#This Row],[Datum]])-1,2),RIGHT(YEAR(jaar_zip[[#This Row],[Datum]]),2))&amp;"-"&amp; TEXT(WEEKNUM(jaar_zip[[#This Row],[Datum]],21),"00")</f>
        <v>24-10</v>
      </c>
      <c r="L1161" s="101">
        <f>MONTH(jaar_zip[[#This Row],[Datum]])</f>
        <v>3</v>
      </c>
      <c r="M1161" s="101">
        <f>IF(ISNUMBER(jaar_zip[[#This Row],[etmaaltemperatuur]]),IF(jaar_zip[[#This Row],[etmaaltemperatuur]]&lt;stookgrens,stookgrens-jaar_zip[[#This Row],[etmaaltemperatuur]],0),"")</f>
        <v>11.3</v>
      </c>
      <c r="N1161" s="101">
        <f>IF(ISNUMBER(jaar_zip[[#This Row],[graaddagen]]),IF(OR(MONTH(jaar_zip[[#This Row],[Datum]])=1,MONTH(jaar_zip[[#This Row],[Datum]])=2,MONTH(jaar_zip[[#This Row],[Datum]])=11,MONTH(jaar_zip[[#This Row],[Datum]])=12),1.1,IF(OR(MONTH(jaar_zip[[#This Row],[Datum]])=3,MONTH(jaar_zip[[#This Row],[Datum]])=10),1,0.8))*jaar_zip[[#This Row],[graaddagen]],"")</f>
        <v>11.3</v>
      </c>
      <c r="O1161" s="101">
        <f>IF(ISNUMBER(jaar_zip[[#This Row],[etmaaltemperatuur]]),IF(jaar_zip[[#This Row],[etmaaltemperatuur]]&gt;stookgrens,jaar_zip[[#This Row],[etmaaltemperatuur]]-stookgrens,0),"")</f>
        <v>0</v>
      </c>
    </row>
    <row r="1162" spans="1:15" x14ac:dyDescent="0.25">
      <c r="A1162">
        <v>249</v>
      </c>
      <c r="B1162">
        <v>20240305</v>
      </c>
      <c r="C1162">
        <v>1.9</v>
      </c>
      <c r="D1162">
        <v>6</v>
      </c>
      <c r="E1162">
        <v>341</v>
      </c>
      <c r="F1162">
        <v>1.7</v>
      </c>
      <c r="H1162">
        <v>95</v>
      </c>
      <c r="I1162" s="101" t="s">
        <v>16</v>
      </c>
      <c r="J1162" s="1">
        <f>DATEVALUE(RIGHT(jaar_zip[[#This Row],[YYYYMMDD]],2)&amp;"-"&amp;MID(jaar_zip[[#This Row],[YYYYMMDD]],5,2)&amp;"-"&amp;LEFT(jaar_zip[[#This Row],[YYYYMMDD]],4))</f>
        <v>45356</v>
      </c>
      <c r="K1162" s="101" t="str">
        <f>IF(AND(VALUE(MONTH(jaar_zip[[#This Row],[Datum]]))=1,VALUE(WEEKNUM(jaar_zip[[#This Row],[Datum]],21))&gt;51),RIGHT(YEAR(jaar_zip[[#This Row],[Datum]])-1,2),RIGHT(YEAR(jaar_zip[[#This Row],[Datum]]),2))&amp;"-"&amp; TEXT(WEEKNUM(jaar_zip[[#This Row],[Datum]],21),"00")</f>
        <v>24-10</v>
      </c>
      <c r="L1162" s="101">
        <f>MONTH(jaar_zip[[#This Row],[Datum]])</f>
        <v>3</v>
      </c>
      <c r="M1162" s="101">
        <f>IF(ISNUMBER(jaar_zip[[#This Row],[etmaaltemperatuur]]),IF(jaar_zip[[#This Row],[etmaaltemperatuur]]&lt;stookgrens,stookgrens-jaar_zip[[#This Row],[etmaaltemperatuur]],0),"")</f>
        <v>12</v>
      </c>
      <c r="N1162" s="101">
        <f>IF(ISNUMBER(jaar_zip[[#This Row],[graaddagen]]),IF(OR(MONTH(jaar_zip[[#This Row],[Datum]])=1,MONTH(jaar_zip[[#This Row],[Datum]])=2,MONTH(jaar_zip[[#This Row],[Datum]])=11,MONTH(jaar_zip[[#This Row],[Datum]])=12),1.1,IF(OR(MONTH(jaar_zip[[#This Row],[Datum]])=3,MONTH(jaar_zip[[#This Row],[Datum]])=10),1,0.8))*jaar_zip[[#This Row],[graaddagen]],"")</f>
        <v>12</v>
      </c>
      <c r="O1162" s="101">
        <f>IF(ISNUMBER(jaar_zip[[#This Row],[etmaaltemperatuur]]),IF(jaar_zip[[#This Row],[etmaaltemperatuur]]&gt;stookgrens,jaar_zip[[#This Row],[etmaaltemperatuur]]-stookgrens,0),"")</f>
        <v>0</v>
      </c>
    </row>
    <row r="1163" spans="1:15" x14ac:dyDescent="0.25">
      <c r="A1163">
        <v>249</v>
      </c>
      <c r="B1163">
        <v>20240306</v>
      </c>
      <c r="C1163">
        <v>3.2</v>
      </c>
      <c r="D1163">
        <v>6.9</v>
      </c>
      <c r="E1163">
        <v>1096</v>
      </c>
      <c r="F1163">
        <v>-0.1</v>
      </c>
      <c r="H1163">
        <v>92</v>
      </c>
      <c r="I1163" s="101" t="s">
        <v>16</v>
      </c>
      <c r="J1163" s="1">
        <f>DATEVALUE(RIGHT(jaar_zip[[#This Row],[YYYYMMDD]],2)&amp;"-"&amp;MID(jaar_zip[[#This Row],[YYYYMMDD]],5,2)&amp;"-"&amp;LEFT(jaar_zip[[#This Row],[YYYYMMDD]],4))</f>
        <v>45357</v>
      </c>
      <c r="K1163" s="101" t="str">
        <f>IF(AND(VALUE(MONTH(jaar_zip[[#This Row],[Datum]]))=1,VALUE(WEEKNUM(jaar_zip[[#This Row],[Datum]],21))&gt;51),RIGHT(YEAR(jaar_zip[[#This Row],[Datum]])-1,2),RIGHT(YEAR(jaar_zip[[#This Row],[Datum]]),2))&amp;"-"&amp; TEXT(WEEKNUM(jaar_zip[[#This Row],[Datum]],21),"00")</f>
        <v>24-10</v>
      </c>
      <c r="L1163" s="101">
        <f>MONTH(jaar_zip[[#This Row],[Datum]])</f>
        <v>3</v>
      </c>
      <c r="M1163" s="101">
        <f>IF(ISNUMBER(jaar_zip[[#This Row],[etmaaltemperatuur]]),IF(jaar_zip[[#This Row],[etmaaltemperatuur]]&lt;stookgrens,stookgrens-jaar_zip[[#This Row],[etmaaltemperatuur]],0),"")</f>
        <v>11.1</v>
      </c>
      <c r="N1163" s="101">
        <f>IF(ISNUMBER(jaar_zip[[#This Row],[graaddagen]]),IF(OR(MONTH(jaar_zip[[#This Row],[Datum]])=1,MONTH(jaar_zip[[#This Row],[Datum]])=2,MONTH(jaar_zip[[#This Row],[Datum]])=11,MONTH(jaar_zip[[#This Row],[Datum]])=12),1.1,IF(OR(MONTH(jaar_zip[[#This Row],[Datum]])=3,MONTH(jaar_zip[[#This Row],[Datum]])=10),1,0.8))*jaar_zip[[#This Row],[graaddagen]],"")</f>
        <v>11.1</v>
      </c>
      <c r="O1163" s="101">
        <f>IF(ISNUMBER(jaar_zip[[#This Row],[etmaaltemperatuur]]),IF(jaar_zip[[#This Row],[etmaaltemperatuur]]&gt;stookgrens,jaar_zip[[#This Row],[etmaaltemperatuur]]-stookgrens,0),"")</f>
        <v>0</v>
      </c>
    </row>
    <row r="1164" spans="1:15" x14ac:dyDescent="0.25">
      <c r="A1164">
        <v>249</v>
      </c>
      <c r="B1164">
        <v>20240307</v>
      </c>
      <c r="C1164">
        <v>5.7</v>
      </c>
      <c r="D1164">
        <v>4.9000000000000004</v>
      </c>
      <c r="E1164">
        <v>1188</v>
      </c>
      <c r="F1164">
        <v>0</v>
      </c>
      <c r="H1164">
        <v>86</v>
      </c>
      <c r="I1164" s="101" t="s">
        <v>16</v>
      </c>
      <c r="J1164" s="1">
        <f>DATEVALUE(RIGHT(jaar_zip[[#This Row],[YYYYMMDD]],2)&amp;"-"&amp;MID(jaar_zip[[#This Row],[YYYYMMDD]],5,2)&amp;"-"&amp;LEFT(jaar_zip[[#This Row],[YYYYMMDD]],4))</f>
        <v>45358</v>
      </c>
      <c r="K1164" s="101" t="str">
        <f>IF(AND(VALUE(MONTH(jaar_zip[[#This Row],[Datum]]))=1,VALUE(WEEKNUM(jaar_zip[[#This Row],[Datum]],21))&gt;51),RIGHT(YEAR(jaar_zip[[#This Row],[Datum]])-1,2),RIGHT(YEAR(jaar_zip[[#This Row],[Datum]]),2))&amp;"-"&amp; TEXT(WEEKNUM(jaar_zip[[#This Row],[Datum]],21),"00")</f>
        <v>24-10</v>
      </c>
      <c r="L1164" s="101">
        <f>MONTH(jaar_zip[[#This Row],[Datum]])</f>
        <v>3</v>
      </c>
      <c r="M1164" s="101">
        <f>IF(ISNUMBER(jaar_zip[[#This Row],[etmaaltemperatuur]]),IF(jaar_zip[[#This Row],[etmaaltemperatuur]]&lt;stookgrens,stookgrens-jaar_zip[[#This Row],[etmaaltemperatuur]],0),"")</f>
        <v>13.1</v>
      </c>
      <c r="N1164" s="101">
        <f>IF(ISNUMBER(jaar_zip[[#This Row],[graaddagen]]),IF(OR(MONTH(jaar_zip[[#This Row],[Datum]])=1,MONTH(jaar_zip[[#This Row],[Datum]])=2,MONTH(jaar_zip[[#This Row],[Datum]])=11,MONTH(jaar_zip[[#This Row],[Datum]])=12),1.1,IF(OR(MONTH(jaar_zip[[#This Row],[Datum]])=3,MONTH(jaar_zip[[#This Row],[Datum]])=10),1,0.8))*jaar_zip[[#This Row],[graaddagen]],"")</f>
        <v>13.1</v>
      </c>
      <c r="O1164" s="101">
        <f>IF(ISNUMBER(jaar_zip[[#This Row],[etmaaltemperatuur]]),IF(jaar_zip[[#This Row],[etmaaltemperatuur]]&gt;stookgrens,jaar_zip[[#This Row],[etmaaltemperatuur]]-stookgrens,0),"")</f>
        <v>0</v>
      </c>
    </row>
    <row r="1165" spans="1:15" x14ac:dyDescent="0.25">
      <c r="A1165">
        <v>249</v>
      </c>
      <c r="B1165">
        <v>20240308</v>
      </c>
      <c r="C1165">
        <v>7.8</v>
      </c>
      <c r="D1165">
        <v>5.4</v>
      </c>
      <c r="E1165">
        <v>1310</v>
      </c>
      <c r="F1165">
        <v>0</v>
      </c>
      <c r="H1165">
        <v>73</v>
      </c>
      <c r="I1165" s="101" t="s">
        <v>16</v>
      </c>
      <c r="J1165" s="1">
        <f>DATEVALUE(RIGHT(jaar_zip[[#This Row],[YYYYMMDD]],2)&amp;"-"&amp;MID(jaar_zip[[#This Row],[YYYYMMDD]],5,2)&amp;"-"&amp;LEFT(jaar_zip[[#This Row],[YYYYMMDD]],4))</f>
        <v>45359</v>
      </c>
      <c r="K1165" s="101" t="str">
        <f>IF(AND(VALUE(MONTH(jaar_zip[[#This Row],[Datum]]))=1,VALUE(WEEKNUM(jaar_zip[[#This Row],[Datum]],21))&gt;51),RIGHT(YEAR(jaar_zip[[#This Row],[Datum]])-1,2),RIGHT(YEAR(jaar_zip[[#This Row],[Datum]]),2))&amp;"-"&amp; TEXT(WEEKNUM(jaar_zip[[#This Row],[Datum]],21),"00")</f>
        <v>24-10</v>
      </c>
      <c r="L1165" s="101">
        <f>MONTH(jaar_zip[[#This Row],[Datum]])</f>
        <v>3</v>
      </c>
      <c r="M1165" s="101">
        <f>IF(ISNUMBER(jaar_zip[[#This Row],[etmaaltemperatuur]]),IF(jaar_zip[[#This Row],[etmaaltemperatuur]]&lt;stookgrens,stookgrens-jaar_zip[[#This Row],[etmaaltemperatuur]],0),"")</f>
        <v>12.6</v>
      </c>
      <c r="N1165" s="101">
        <f>IF(ISNUMBER(jaar_zip[[#This Row],[graaddagen]]),IF(OR(MONTH(jaar_zip[[#This Row],[Datum]])=1,MONTH(jaar_zip[[#This Row],[Datum]])=2,MONTH(jaar_zip[[#This Row],[Datum]])=11,MONTH(jaar_zip[[#This Row],[Datum]])=12),1.1,IF(OR(MONTH(jaar_zip[[#This Row],[Datum]])=3,MONTH(jaar_zip[[#This Row],[Datum]])=10),1,0.8))*jaar_zip[[#This Row],[graaddagen]],"")</f>
        <v>12.6</v>
      </c>
      <c r="O1165" s="101">
        <f>IF(ISNUMBER(jaar_zip[[#This Row],[etmaaltemperatuur]]),IF(jaar_zip[[#This Row],[etmaaltemperatuur]]&gt;stookgrens,jaar_zip[[#This Row],[etmaaltemperatuur]]-stookgrens,0),"")</f>
        <v>0</v>
      </c>
    </row>
    <row r="1166" spans="1:15" x14ac:dyDescent="0.25">
      <c r="A1166">
        <v>249</v>
      </c>
      <c r="B1166">
        <v>20240309</v>
      </c>
      <c r="C1166">
        <v>7.3</v>
      </c>
      <c r="D1166">
        <v>7.2</v>
      </c>
      <c r="E1166">
        <v>1227</v>
      </c>
      <c r="F1166">
        <v>0</v>
      </c>
      <c r="H1166">
        <v>75</v>
      </c>
      <c r="I1166" s="101" t="s">
        <v>16</v>
      </c>
      <c r="J1166" s="1">
        <f>DATEVALUE(RIGHT(jaar_zip[[#This Row],[YYYYMMDD]],2)&amp;"-"&amp;MID(jaar_zip[[#This Row],[YYYYMMDD]],5,2)&amp;"-"&amp;LEFT(jaar_zip[[#This Row],[YYYYMMDD]],4))</f>
        <v>45360</v>
      </c>
      <c r="K1166" s="101" t="str">
        <f>IF(AND(VALUE(MONTH(jaar_zip[[#This Row],[Datum]]))=1,VALUE(WEEKNUM(jaar_zip[[#This Row],[Datum]],21))&gt;51),RIGHT(YEAR(jaar_zip[[#This Row],[Datum]])-1,2),RIGHT(YEAR(jaar_zip[[#This Row],[Datum]]),2))&amp;"-"&amp; TEXT(WEEKNUM(jaar_zip[[#This Row],[Datum]],21),"00")</f>
        <v>24-10</v>
      </c>
      <c r="L1166" s="101">
        <f>MONTH(jaar_zip[[#This Row],[Datum]])</f>
        <v>3</v>
      </c>
      <c r="M1166" s="101">
        <f>IF(ISNUMBER(jaar_zip[[#This Row],[etmaaltemperatuur]]),IF(jaar_zip[[#This Row],[etmaaltemperatuur]]&lt;stookgrens,stookgrens-jaar_zip[[#This Row],[etmaaltemperatuur]],0),"")</f>
        <v>10.8</v>
      </c>
      <c r="N1166" s="101">
        <f>IF(ISNUMBER(jaar_zip[[#This Row],[graaddagen]]),IF(OR(MONTH(jaar_zip[[#This Row],[Datum]])=1,MONTH(jaar_zip[[#This Row],[Datum]])=2,MONTH(jaar_zip[[#This Row],[Datum]])=11,MONTH(jaar_zip[[#This Row],[Datum]])=12),1.1,IF(OR(MONTH(jaar_zip[[#This Row],[Datum]])=3,MONTH(jaar_zip[[#This Row],[Datum]])=10),1,0.8))*jaar_zip[[#This Row],[graaddagen]],"")</f>
        <v>10.8</v>
      </c>
      <c r="O1166" s="101">
        <f>IF(ISNUMBER(jaar_zip[[#This Row],[etmaaltemperatuur]]),IF(jaar_zip[[#This Row],[etmaaltemperatuur]]&gt;stookgrens,jaar_zip[[#This Row],[etmaaltemperatuur]]-stookgrens,0),"")</f>
        <v>0</v>
      </c>
    </row>
    <row r="1167" spans="1:15" x14ac:dyDescent="0.25">
      <c r="A1167">
        <v>249</v>
      </c>
      <c r="B1167">
        <v>20240310</v>
      </c>
      <c r="C1167">
        <v>6.7</v>
      </c>
      <c r="D1167">
        <v>8</v>
      </c>
      <c r="E1167">
        <v>707</v>
      </c>
      <c r="F1167">
        <v>0</v>
      </c>
      <c r="H1167">
        <v>79</v>
      </c>
      <c r="I1167" s="101" t="s">
        <v>16</v>
      </c>
      <c r="J1167" s="1">
        <f>DATEVALUE(RIGHT(jaar_zip[[#This Row],[YYYYMMDD]],2)&amp;"-"&amp;MID(jaar_zip[[#This Row],[YYYYMMDD]],5,2)&amp;"-"&amp;LEFT(jaar_zip[[#This Row],[YYYYMMDD]],4))</f>
        <v>45361</v>
      </c>
      <c r="K1167" s="101" t="str">
        <f>IF(AND(VALUE(MONTH(jaar_zip[[#This Row],[Datum]]))=1,VALUE(WEEKNUM(jaar_zip[[#This Row],[Datum]],21))&gt;51),RIGHT(YEAR(jaar_zip[[#This Row],[Datum]])-1,2),RIGHT(YEAR(jaar_zip[[#This Row],[Datum]]),2))&amp;"-"&amp; TEXT(WEEKNUM(jaar_zip[[#This Row],[Datum]],21),"00")</f>
        <v>24-10</v>
      </c>
      <c r="L1167" s="101">
        <f>MONTH(jaar_zip[[#This Row],[Datum]])</f>
        <v>3</v>
      </c>
      <c r="M1167" s="101">
        <f>IF(ISNUMBER(jaar_zip[[#This Row],[etmaaltemperatuur]]),IF(jaar_zip[[#This Row],[etmaaltemperatuur]]&lt;stookgrens,stookgrens-jaar_zip[[#This Row],[etmaaltemperatuur]],0),"")</f>
        <v>10</v>
      </c>
      <c r="N1167" s="101">
        <f>IF(ISNUMBER(jaar_zip[[#This Row],[graaddagen]]),IF(OR(MONTH(jaar_zip[[#This Row],[Datum]])=1,MONTH(jaar_zip[[#This Row],[Datum]])=2,MONTH(jaar_zip[[#This Row],[Datum]])=11,MONTH(jaar_zip[[#This Row],[Datum]])=12),1.1,IF(OR(MONTH(jaar_zip[[#This Row],[Datum]])=3,MONTH(jaar_zip[[#This Row],[Datum]])=10),1,0.8))*jaar_zip[[#This Row],[graaddagen]],"")</f>
        <v>10</v>
      </c>
      <c r="O1167" s="101">
        <f>IF(ISNUMBER(jaar_zip[[#This Row],[etmaaltemperatuur]]),IF(jaar_zip[[#This Row],[etmaaltemperatuur]]&gt;stookgrens,jaar_zip[[#This Row],[etmaaltemperatuur]]-stookgrens,0),"")</f>
        <v>0</v>
      </c>
    </row>
    <row r="1168" spans="1:15" x14ac:dyDescent="0.25">
      <c r="A1168">
        <v>249</v>
      </c>
      <c r="B1168">
        <v>20240311</v>
      </c>
      <c r="C1168">
        <v>3.2</v>
      </c>
      <c r="D1168">
        <v>6.6</v>
      </c>
      <c r="E1168">
        <v>205</v>
      </c>
      <c r="F1168">
        <v>3.6</v>
      </c>
      <c r="H1168">
        <v>94</v>
      </c>
      <c r="I1168" s="101" t="s">
        <v>16</v>
      </c>
      <c r="J1168" s="1">
        <f>DATEVALUE(RIGHT(jaar_zip[[#This Row],[YYYYMMDD]],2)&amp;"-"&amp;MID(jaar_zip[[#This Row],[YYYYMMDD]],5,2)&amp;"-"&amp;LEFT(jaar_zip[[#This Row],[YYYYMMDD]],4))</f>
        <v>45362</v>
      </c>
      <c r="K1168" s="101" t="str">
        <f>IF(AND(VALUE(MONTH(jaar_zip[[#This Row],[Datum]]))=1,VALUE(WEEKNUM(jaar_zip[[#This Row],[Datum]],21))&gt;51),RIGHT(YEAR(jaar_zip[[#This Row],[Datum]])-1,2),RIGHT(YEAR(jaar_zip[[#This Row],[Datum]]),2))&amp;"-"&amp; TEXT(WEEKNUM(jaar_zip[[#This Row],[Datum]],21),"00")</f>
        <v>24-11</v>
      </c>
      <c r="L1168" s="101">
        <f>MONTH(jaar_zip[[#This Row],[Datum]])</f>
        <v>3</v>
      </c>
      <c r="M1168" s="101">
        <f>IF(ISNUMBER(jaar_zip[[#This Row],[etmaaltemperatuur]]),IF(jaar_zip[[#This Row],[etmaaltemperatuur]]&lt;stookgrens,stookgrens-jaar_zip[[#This Row],[etmaaltemperatuur]],0),"")</f>
        <v>11.4</v>
      </c>
      <c r="N1168" s="101">
        <f>IF(ISNUMBER(jaar_zip[[#This Row],[graaddagen]]),IF(OR(MONTH(jaar_zip[[#This Row],[Datum]])=1,MONTH(jaar_zip[[#This Row],[Datum]])=2,MONTH(jaar_zip[[#This Row],[Datum]])=11,MONTH(jaar_zip[[#This Row],[Datum]])=12),1.1,IF(OR(MONTH(jaar_zip[[#This Row],[Datum]])=3,MONTH(jaar_zip[[#This Row],[Datum]])=10),1,0.8))*jaar_zip[[#This Row],[graaddagen]],"")</f>
        <v>11.4</v>
      </c>
      <c r="O1168" s="101">
        <f>IF(ISNUMBER(jaar_zip[[#This Row],[etmaaltemperatuur]]),IF(jaar_zip[[#This Row],[etmaaltemperatuur]]&gt;stookgrens,jaar_zip[[#This Row],[etmaaltemperatuur]]-stookgrens,0),"")</f>
        <v>0</v>
      </c>
    </row>
    <row r="1169" spans="1:15" x14ac:dyDescent="0.25">
      <c r="A1169">
        <v>249</v>
      </c>
      <c r="B1169">
        <v>20240312</v>
      </c>
      <c r="C1169">
        <v>4.3</v>
      </c>
      <c r="D1169">
        <v>8.3000000000000007</v>
      </c>
      <c r="E1169">
        <v>583</v>
      </c>
      <c r="F1169">
        <v>0.1</v>
      </c>
      <c r="H1169">
        <v>90</v>
      </c>
      <c r="I1169" s="101" t="s">
        <v>16</v>
      </c>
      <c r="J1169" s="1">
        <f>DATEVALUE(RIGHT(jaar_zip[[#This Row],[YYYYMMDD]],2)&amp;"-"&amp;MID(jaar_zip[[#This Row],[YYYYMMDD]],5,2)&amp;"-"&amp;LEFT(jaar_zip[[#This Row],[YYYYMMDD]],4))</f>
        <v>45363</v>
      </c>
      <c r="K1169" s="101" t="str">
        <f>IF(AND(VALUE(MONTH(jaar_zip[[#This Row],[Datum]]))=1,VALUE(WEEKNUM(jaar_zip[[#This Row],[Datum]],21))&gt;51),RIGHT(YEAR(jaar_zip[[#This Row],[Datum]])-1,2),RIGHT(YEAR(jaar_zip[[#This Row],[Datum]]),2))&amp;"-"&amp; TEXT(WEEKNUM(jaar_zip[[#This Row],[Datum]],21),"00")</f>
        <v>24-11</v>
      </c>
      <c r="L1169" s="101">
        <f>MONTH(jaar_zip[[#This Row],[Datum]])</f>
        <v>3</v>
      </c>
      <c r="M1169" s="101">
        <f>IF(ISNUMBER(jaar_zip[[#This Row],[etmaaltemperatuur]]),IF(jaar_zip[[#This Row],[etmaaltemperatuur]]&lt;stookgrens,stookgrens-jaar_zip[[#This Row],[etmaaltemperatuur]],0),"")</f>
        <v>9.6999999999999993</v>
      </c>
      <c r="N1169" s="101">
        <f>IF(ISNUMBER(jaar_zip[[#This Row],[graaddagen]]),IF(OR(MONTH(jaar_zip[[#This Row],[Datum]])=1,MONTH(jaar_zip[[#This Row],[Datum]])=2,MONTH(jaar_zip[[#This Row],[Datum]])=11,MONTH(jaar_zip[[#This Row],[Datum]])=12),1.1,IF(OR(MONTH(jaar_zip[[#This Row],[Datum]])=3,MONTH(jaar_zip[[#This Row],[Datum]])=10),1,0.8))*jaar_zip[[#This Row],[graaddagen]],"")</f>
        <v>9.6999999999999993</v>
      </c>
      <c r="O1169" s="101">
        <f>IF(ISNUMBER(jaar_zip[[#This Row],[etmaaltemperatuur]]),IF(jaar_zip[[#This Row],[etmaaltemperatuur]]&gt;stookgrens,jaar_zip[[#This Row],[etmaaltemperatuur]]-stookgrens,0),"")</f>
        <v>0</v>
      </c>
    </row>
    <row r="1170" spans="1:15" x14ac:dyDescent="0.25">
      <c r="A1170">
        <v>249</v>
      </c>
      <c r="B1170">
        <v>20240313</v>
      </c>
      <c r="C1170">
        <v>6.1</v>
      </c>
      <c r="D1170">
        <v>10.7</v>
      </c>
      <c r="E1170">
        <v>454</v>
      </c>
      <c r="F1170">
        <v>0.8</v>
      </c>
      <c r="H1170">
        <v>89</v>
      </c>
      <c r="I1170" s="101" t="s">
        <v>16</v>
      </c>
      <c r="J1170" s="1">
        <f>DATEVALUE(RIGHT(jaar_zip[[#This Row],[YYYYMMDD]],2)&amp;"-"&amp;MID(jaar_zip[[#This Row],[YYYYMMDD]],5,2)&amp;"-"&amp;LEFT(jaar_zip[[#This Row],[YYYYMMDD]],4))</f>
        <v>45364</v>
      </c>
      <c r="K1170" s="101" t="str">
        <f>IF(AND(VALUE(MONTH(jaar_zip[[#This Row],[Datum]]))=1,VALUE(WEEKNUM(jaar_zip[[#This Row],[Datum]],21))&gt;51),RIGHT(YEAR(jaar_zip[[#This Row],[Datum]])-1,2),RIGHT(YEAR(jaar_zip[[#This Row],[Datum]]),2))&amp;"-"&amp; TEXT(WEEKNUM(jaar_zip[[#This Row],[Datum]],21),"00")</f>
        <v>24-11</v>
      </c>
      <c r="L1170" s="101">
        <f>MONTH(jaar_zip[[#This Row],[Datum]])</f>
        <v>3</v>
      </c>
      <c r="M1170" s="101">
        <f>IF(ISNUMBER(jaar_zip[[#This Row],[etmaaltemperatuur]]),IF(jaar_zip[[#This Row],[etmaaltemperatuur]]&lt;stookgrens,stookgrens-jaar_zip[[#This Row],[etmaaltemperatuur]],0),"")</f>
        <v>7.3000000000000007</v>
      </c>
      <c r="N1170" s="101">
        <f>IF(ISNUMBER(jaar_zip[[#This Row],[graaddagen]]),IF(OR(MONTH(jaar_zip[[#This Row],[Datum]])=1,MONTH(jaar_zip[[#This Row],[Datum]])=2,MONTH(jaar_zip[[#This Row],[Datum]])=11,MONTH(jaar_zip[[#This Row],[Datum]])=12),1.1,IF(OR(MONTH(jaar_zip[[#This Row],[Datum]])=3,MONTH(jaar_zip[[#This Row],[Datum]])=10),1,0.8))*jaar_zip[[#This Row],[graaddagen]],"")</f>
        <v>7.3000000000000007</v>
      </c>
      <c r="O1170" s="101">
        <f>IF(ISNUMBER(jaar_zip[[#This Row],[etmaaltemperatuur]]),IF(jaar_zip[[#This Row],[etmaaltemperatuur]]&gt;stookgrens,jaar_zip[[#This Row],[etmaaltemperatuur]]-stookgrens,0),"")</f>
        <v>0</v>
      </c>
    </row>
    <row r="1171" spans="1:15" x14ac:dyDescent="0.25">
      <c r="A1171">
        <v>249</v>
      </c>
      <c r="B1171">
        <v>20240314</v>
      </c>
      <c r="C1171">
        <v>4.9000000000000004</v>
      </c>
      <c r="D1171">
        <v>12.6</v>
      </c>
      <c r="E1171">
        <v>1306</v>
      </c>
      <c r="F1171">
        <v>0</v>
      </c>
      <c r="H1171">
        <v>78</v>
      </c>
      <c r="I1171" s="101" t="s">
        <v>16</v>
      </c>
      <c r="J1171" s="1">
        <f>DATEVALUE(RIGHT(jaar_zip[[#This Row],[YYYYMMDD]],2)&amp;"-"&amp;MID(jaar_zip[[#This Row],[YYYYMMDD]],5,2)&amp;"-"&amp;LEFT(jaar_zip[[#This Row],[YYYYMMDD]],4))</f>
        <v>45365</v>
      </c>
      <c r="K1171" s="101" t="str">
        <f>IF(AND(VALUE(MONTH(jaar_zip[[#This Row],[Datum]]))=1,VALUE(WEEKNUM(jaar_zip[[#This Row],[Datum]],21))&gt;51),RIGHT(YEAR(jaar_zip[[#This Row],[Datum]])-1,2),RIGHT(YEAR(jaar_zip[[#This Row],[Datum]]),2))&amp;"-"&amp; TEXT(WEEKNUM(jaar_zip[[#This Row],[Datum]],21),"00")</f>
        <v>24-11</v>
      </c>
      <c r="L1171" s="101">
        <f>MONTH(jaar_zip[[#This Row],[Datum]])</f>
        <v>3</v>
      </c>
      <c r="M1171" s="101">
        <f>IF(ISNUMBER(jaar_zip[[#This Row],[etmaaltemperatuur]]),IF(jaar_zip[[#This Row],[etmaaltemperatuur]]&lt;stookgrens,stookgrens-jaar_zip[[#This Row],[etmaaltemperatuur]],0),"")</f>
        <v>5.4</v>
      </c>
      <c r="N1171" s="101">
        <f>IF(ISNUMBER(jaar_zip[[#This Row],[graaddagen]]),IF(OR(MONTH(jaar_zip[[#This Row],[Datum]])=1,MONTH(jaar_zip[[#This Row],[Datum]])=2,MONTH(jaar_zip[[#This Row],[Datum]])=11,MONTH(jaar_zip[[#This Row],[Datum]])=12),1.1,IF(OR(MONTH(jaar_zip[[#This Row],[Datum]])=3,MONTH(jaar_zip[[#This Row],[Datum]])=10),1,0.8))*jaar_zip[[#This Row],[graaddagen]],"")</f>
        <v>5.4</v>
      </c>
      <c r="O1171" s="101">
        <f>IF(ISNUMBER(jaar_zip[[#This Row],[etmaaltemperatuur]]),IF(jaar_zip[[#This Row],[etmaaltemperatuur]]&gt;stookgrens,jaar_zip[[#This Row],[etmaaltemperatuur]]-stookgrens,0),"")</f>
        <v>0</v>
      </c>
    </row>
    <row r="1172" spans="1:15" x14ac:dyDescent="0.25">
      <c r="A1172">
        <v>249</v>
      </c>
      <c r="B1172">
        <v>20240315</v>
      </c>
      <c r="C1172">
        <v>8.1999999999999993</v>
      </c>
      <c r="D1172">
        <v>12</v>
      </c>
      <c r="E1172">
        <v>932</v>
      </c>
      <c r="F1172">
        <v>-0.1</v>
      </c>
      <c r="H1172">
        <v>86</v>
      </c>
      <c r="I1172" s="101" t="s">
        <v>16</v>
      </c>
      <c r="J1172" s="1">
        <f>DATEVALUE(RIGHT(jaar_zip[[#This Row],[YYYYMMDD]],2)&amp;"-"&amp;MID(jaar_zip[[#This Row],[YYYYMMDD]],5,2)&amp;"-"&amp;LEFT(jaar_zip[[#This Row],[YYYYMMDD]],4))</f>
        <v>45366</v>
      </c>
      <c r="K1172" s="101" t="str">
        <f>IF(AND(VALUE(MONTH(jaar_zip[[#This Row],[Datum]]))=1,VALUE(WEEKNUM(jaar_zip[[#This Row],[Datum]],21))&gt;51),RIGHT(YEAR(jaar_zip[[#This Row],[Datum]])-1,2),RIGHT(YEAR(jaar_zip[[#This Row],[Datum]]),2))&amp;"-"&amp; TEXT(WEEKNUM(jaar_zip[[#This Row],[Datum]],21),"00")</f>
        <v>24-11</v>
      </c>
      <c r="L1172" s="101">
        <f>MONTH(jaar_zip[[#This Row],[Datum]])</f>
        <v>3</v>
      </c>
      <c r="M1172" s="101">
        <f>IF(ISNUMBER(jaar_zip[[#This Row],[etmaaltemperatuur]]),IF(jaar_zip[[#This Row],[etmaaltemperatuur]]&lt;stookgrens,stookgrens-jaar_zip[[#This Row],[etmaaltemperatuur]],0),"")</f>
        <v>6</v>
      </c>
      <c r="N1172" s="101">
        <f>IF(ISNUMBER(jaar_zip[[#This Row],[graaddagen]]),IF(OR(MONTH(jaar_zip[[#This Row],[Datum]])=1,MONTH(jaar_zip[[#This Row],[Datum]])=2,MONTH(jaar_zip[[#This Row],[Datum]])=11,MONTH(jaar_zip[[#This Row],[Datum]])=12),1.1,IF(OR(MONTH(jaar_zip[[#This Row],[Datum]])=3,MONTH(jaar_zip[[#This Row],[Datum]])=10),1,0.8))*jaar_zip[[#This Row],[graaddagen]],"")</f>
        <v>6</v>
      </c>
      <c r="O1172" s="101">
        <f>IF(ISNUMBER(jaar_zip[[#This Row],[etmaaltemperatuur]]),IF(jaar_zip[[#This Row],[etmaaltemperatuur]]&gt;stookgrens,jaar_zip[[#This Row],[etmaaltemperatuur]]-stookgrens,0),"")</f>
        <v>0</v>
      </c>
    </row>
    <row r="1173" spans="1:15" x14ac:dyDescent="0.25">
      <c r="A1173">
        <v>249</v>
      </c>
      <c r="B1173">
        <v>20240316</v>
      </c>
      <c r="C1173">
        <v>4.5</v>
      </c>
      <c r="D1173">
        <v>7.1</v>
      </c>
      <c r="E1173">
        <v>724</v>
      </c>
      <c r="F1173">
        <v>0.3</v>
      </c>
      <c r="H1173">
        <v>80</v>
      </c>
      <c r="I1173" s="101" t="s">
        <v>16</v>
      </c>
      <c r="J1173" s="1">
        <f>DATEVALUE(RIGHT(jaar_zip[[#This Row],[YYYYMMDD]],2)&amp;"-"&amp;MID(jaar_zip[[#This Row],[YYYYMMDD]],5,2)&amp;"-"&amp;LEFT(jaar_zip[[#This Row],[YYYYMMDD]],4))</f>
        <v>45367</v>
      </c>
      <c r="K1173" s="101" t="str">
        <f>IF(AND(VALUE(MONTH(jaar_zip[[#This Row],[Datum]]))=1,VALUE(WEEKNUM(jaar_zip[[#This Row],[Datum]],21))&gt;51),RIGHT(YEAR(jaar_zip[[#This Row],[Datum]])-1,2),RIGHT(YEAR(jaar_zip[[#This Row],[Datum]]),2))&amp;"-"&amp; TEXT(WEEKNUM(jaar_zip[[#This Row],[Datum]],21),"00")</f>
        <v>24-11</v>
      </c>
      <c r="L1173" s="101">
        <f>MONTH(jaar_zip[[#This Row],[Datum]])</f>
        <v>3</v>
      </c>
      <c r="M1173" s="101">
        <f>IF(ISNUMBER(jaar_zip[[#This Row],[etmaaltemperatuur]]),IF(jaar_zip[[#This Row],[etmaaltemperatuur]]&lt;stookgrens,stookgrens-jaar_zip[[#This Row],[etmaaltemperatuur]],0),"")</f>
        <v>10.9</v>
      </c>
      <c r="N1173" s="101">
        <f>IF(ISNUMBER(jaar_zip[[#This Row],[graaddagen]]),IF(OR(MONTH(jaar_zip[[#This Row],[Datum]])=1,MONTH(jaar_zip[[#This Row],[Datum]])=2,MONTH(jaar_zip[[#This Row],[Datum]])=11,MONTH(jaar_zip[[#This Row],[Datum]])=12),1.1,IF(OR(MONTH(jaar_zip[[#This Row],[Datum]])=3,MONTH(jaar_zip[[#This Row],[Datum]])=10),1,0.8))*jaar_zip[[#This Row],[graaddagen]],"")</f>
        <v>10.9</v>
      </c>
      <c r="O1173" s="101">
        <f>IF(ISNUMBER(jaar_zip[[#This Row],[etmaaltemperatuur]]),IF(jaar_zip[[#This Row],[etmaaltemperatuur]]&gt;stookgrens,jaar_zip[[#This Row],[etmaaltemperatuur]]-stookgrens,0),"")</f>
        <v>0</v>
      </c>
    </row>
    <row r="1174" spans="1:15" x14ac:dyDescent="0.25">
      <c r="A1174">
        <v>249</v>
      </c>
      <c r="B1174">
        <v>20240317</v>
      </c>
      <c r="C1174">
        <v>5.0999999999999996</v>
      </c>
      <c r="D1174">
        <v>9.3000000000000007</v>
      </c>
      <c r="E1174">
        <v>649</v>
      </c>
      <c r="F1174">
        <v>4.9000000000000004</v>
      </c>
      <c r="H1174">
        <v>84</v>
      </c>
      <c r="I1174" s="101" t="s">
        <v>16</v>
      </c>
      <c r="J1174" s="1">
        <f>DATEVALUE(RIGHT(jaar_zip[[#This Row],[YYYYMMDD]],2)&amp;"-"&amp;MID(jaar_zip[[#This Row],[YYYYMMDD]],5,2)&amp;"-"&amp;LEFT(jaar_zip[[#This Row],[YYYYMMDD]],4))</f>
        <v>45368</v>
      </c>
      <c r="K1174" s="101" t="str">
        <f>IF(AND(VALUE(MONTH(jaar_zip[[#This Row],[Datum]]))=1,VALUE(WEEKNUM(jaar_zip[[#This Row],[Datum]],21))&gt;51),RIGHT(YEAR(jaar_zip[[#This Row],[Datum]])-1,2),RIGHT(YEAR(jaar_zip[[#This Row],[Datum]]),2))&amp;"-"&amp; TEXT(WEEKNUM(jaar_zip[[#This Row],[Datum]],21),"00")</f>
        <v>24-11</v>
      </c>
      <c r="L1174" s="101">
        <f>MONTH(jaar_zip[[#This Row],[Datum]])</f>
        <v>3</v>
      </c>
      <c r="M1174" s="101">
        <f>IF(ISNUMBER(jaar_zip[[#This Row],[etmaaltemperatuur]]),IF(jaar_zip[[#This Row],[etmaaltemperatuur]]&lt;stookgrens,stookgrens-jaar_zip[[#This Row],[etmaaltemperatuur]],0),"")</f>
        <v>8.6999999999999993</v>
      </c>
      <c r="N1174" s="101">
        <f>IF(ISNUMBER(jaar_zip[[#This Row],[graaddagen]]),IF(OR(MONTH(jaar_zip[[#This Row],[Datum]])=1,MONTH(jaar_zip[[#This Row],[Datum]])=2,MONTH(jaar_zip[[#This Row],[Datum]])=11,MONTH(jaar_zip[[#This Row],[Datum]])=12),1.1,IF(OR(MONTH(jaar_zip[[#This Row],[Datum]])=3,MONTH(jaar_zip[[#This Row],[Datum]])=10),1,0.8))*jaar_zip[[#This Row],[graaddagen]],"")</f>
        <v>8.6999999999999993</v>
      </c>
      <c r="O1174" s="101">
        <f>IF(ISNUMBER(jaar_zip[[#This Row],[etmaaltemperatuur]]),IF(jaar_zip[[#This Row],[etmaaltemperatuur]]&gt;stookgrens,jaar_zip[[#This Row],[etmaaltemperatuur]]-stookgrens,0),"")</f>
        <v>0</v>
      </c>
    </row>
    <row r="1175" spans="1:15" x14ac:dyDescent="0.25">
      <c r="A1175">
        <v>249</v>
      </c>
      <c r="B1175">
        <v>20240318</v>
      </c>
      <c r="C1175">
        <v>3.5</v>
      </c>
      <c r="D1175">
        <v>10.3</v>
      </c>
      <c r="E1175">
        <v>1391</v>
      </c>
      <c r="F1175">
        <v>-0.1</v>
      </c>
      <c r="H1175">
        <v>86</v>
      </c>
      <c r="I1175" s="101" t="s">
        <v>16</v>
      </c>
      <c r="J1175" s="1">
        <f>DATEVALUE(RIGHT(jaar_zip[[#This Row],[YYYYMMDD]],2)&amp;"-"&amp;MID(jaar_zip[[#This Row],[YYYYMMDD]],5,2)&amp;"-"&amp;LEFT(jaar_zip[[#This Row],[YYYYMMDD]],4))</f>
        <v>45369</v>
      </c>
      <c r="K1175" s="101" t="str">
        <f>IF(AND(VALUE(MONTH(jaar_zip[[#This Row],[Datum]]))=1,VALUE(WEEKNUM(jaar_zip[[#This Row],[Datum]],21))&gt;51),RIGHT(YEAR(jaar_zip[[#This Row],[Datum]])-1,2),RIGHT(YEAR(jaar_zip[[#This Row],[Datum]]),2))&amp;"-"&amp; TEXT(WEEKNUM(jaar_zip[[#This Row],[Datum]],21),"00")</f>
        <v>24-12</v>
      </c>
      <c r="L1175" s="101">
        <f>MONTH(jaar_zip[[#This Row],[Datum]])</f>
        <v>3</v>
      </c>
      <c r="M1175" s="101">
        <f>IF(ISNUMBER(jaar_zip[[#This Row],[etmaaltemperatuur]]),IF(jaar_zip[[#This Row],[etmaaltemperatuur]]&lt;stookgrens,stookgrens-jaar_zip[[#This Row],[etmaaltemperatuur]],0),"")</f>
        <v>7.6999999999999993</v>
      </c>
      <c r="N1175" s="101">
        <f>IF(ISNUMBER(jaar_zip[[#This Row],[graaddagen]]),IF(OR(MONTH(jaar_zip[[#This Row],[Datum]])=1,MONTH(jaar_zip[[#This Row],[Datum]])=2,MONTH(jaar_zip[[#This Row],[Datum]])=11,MONTH(jaar_zip[[#This Row],[Datum]])=12),1.1,IF(OR(MONTH(jaar_zip[[#This Row],[Datum]])=3,MONTH(jaar_zip[[#This Row],[Datum]])=10),1,0.8))*jaar_zip[[#This Row],[graaddagen]],"")</f>
        <v>7.6999999999999993</v>
      </c>
      <c r="O1175" s="101">
        <f>IF(ISNUMBER(jaar_zip[[#This Row],[etmaaltemperatuur]]),IF(jaar_zip[[#This Row],[etmaaltemperatuur]]&gt;stookgrens,jaar_zip[[#This Row],[etmaaltemperatuur]]-stookgrens,0),"")</f>
        <v>0</v>
      </c>
    </row>
    <row r="1176" spans="1:15" x14ac:dyDescent="0.25">
      <c r="A1176">
        <v>249</v>
      </c>
      <c r="B1176">
        <v>20240319</v>
      </c>
      <c r="C1176">
        <v>4.0999999999999996</v>
      </c>
      <c r="D1176">
        <v>11.2</v>
      </c>
      <c r="E1176">
        <v>1029</v>
      </c>
      <c r="F1176">
        <v>-0.1</v>
      </c>
      <c r="H1176">
        <v>83</v>
      </c>
      <c r="I1176" s="101" t="s">
        <v>16</v>
      </c>
      <c r="J1176" s="1">
        <f>DATEVALUE(RIGHT(jaar_zip[[#This Row],[YYYYMMDD]],2)&amp;"-"&amp;MID(jaar_zip[[#This Row],[YYYYMMDD]],5,2)&amp;"-"&amp;LEFT(jaar_zip[[#This Row],[YYYYMMDD]],4))</f>
        <v>45370</v>
      </c>
      <c r="K1176" s="101" t="str">
        <f>IF(AND(VALUE(MONTH(jaar_zip[[#This Row],[Datum]]))=1,VALUE(WEEKNUM(jaar_zip[[#This Row],[Datum]],21))&gt;51),RIGHT(YEAR(jaar_zip[[#This Row],[Datum]])-1,2),RIGHT(YEAR(jaar_zip[[#This Row],[Datum]]),2))&amp;"-"&amp; TEXT(WEEKNUM(jaar_zip[[#This Row],[Datum]],21),"00")</f>
        <v>24-12</v>
      </c>
      <c r="L1176" s="101">
        <f>MONTH(jaar_zip[[#This Row],[Datum]])</f>
        <v>3</v>
      </c>
      <c r="M1176" s="101">
        <f>IF(ISNUMBER(jaar_zip[[#This Row],[etmaaltemperatuur]]),IF(jaar_zip[[#This Row],[etmaaltemperatuur]]&lt;stookgrens,stookgrens-jaar_zip[[#This Row],[etmaaltemperatuur]],0),"")</f>
        <v>6.8000000000000007</v>
      </c>
      <c r="N1176" s="101">
        <f>IF(ISNUMBER(jaar_zip[[#This Row],[graaddagen]]),IF(OR(MONTH(jaar_zip[[#This Row],[Datum]])=1,MONTH(jaar_zip[[#This Row],[Datum]])=2,MONTH(jaar_zip[[#This Row],[Datum]])=11,MONTH(jaar_zip[[#This Row],[Datum]])=12),1.1,IF(OR(MONTH(jaar_zip[[#This Row],[Datum]])=3,MONTH(jaar_zip[[#This Row],[Datum]])=10),1,0.8))*jaar_zip[[#This Row],[graaddagen]],"")</f>
        <v>6.8000000000000007</v>
      </c>
      <c r="O1176" s="101">
        <f>IF(ISNUMBER(jaar_zip[[#This Row],[etmaaltemperatuur]]),IF(jaar_zip[[#This Row],[etmaaltemperatuur]]&gt;stookgrens,jaar_zip[[#This Row],[etmaaltemperatuur]]-stookgrens,0),"")</f>
        <v>0</v>
      </c>
    </row>
    <row r="1177" spans="1:15" x14ac:dyDescent="0.25">
      <c r="A1177">
        <v>249</v>
      </c>
      <c r="B1177">
        <v>20240320</v>
      </c>
      <c r="C1177">
        <v>2.4</v>
      </c>
      <c r="D1177">
        <v>11.1</v>
      </c>
      <c r="E1177">
        <v>778</v>
      </c>
      <c r="F1177">
        <v>0.2</v>
      </c>
      <c r="H1177">
        <v>89</v>
      </c>
      <c r="I1177" s="101" t="s">
        <v>16</v>
      </c>
      <c r="J1177" s="1">
        <f>DATEVALUE(RIGHT(jaar_zip[[#This Row],[YYYYMMDD]],2)&amp;"-"&amp;MID(jaar_zip[[#This Row],[YYYYMMDD]],5,2)&amp;"-"&amp;LEFT(jaar_zip[[#This Row],[YYYYMMDD]],4))</f>
        <v>45371</v>
      </c>
      <c r="K1177" s="101" t="str">
        <f>IF(AND(VALUE(MONTH(jaar_zip[[#This Row],[Datum]]))=1,VALUE(WEEKNUM(jaar_zip[[#This Row],[Datum]],21))&gt;51),RIGHT(YEAR(jaar_zip[[#This Row],[Datum]])-1,2),RIGHT(YEAR(jaar_zip[[#This Row],[Datum]]),2))&amp;"-"&amp; TEXT(WEEKNUM(jaar_zip[[#This Row],[Datum]],21),"00")</f>
        <v>24-12</v>
      </c>
      <c r="L1177" s="101">
        <f>MONTH(jaar_zip[[#This Row],[Datum]])</f>
        <v>3</v>
      </c>
      <c r="M1177" s="101">
        <f>IF(ISNUMBER(jaar_zip[[#This Row],[etmaaltemperatuur]]),IF(jaar_zip[[#This Row],[etmaaltemperatuur]]&lt;stookgrens,stookgrens-jaar_zip[[#This Row],[etmaaltemperatuur]],0),"")</f>
        <v>6.9</v>
      </c>
      <c r="N1177" s="101">
        <f>IF(ISNUMBER(jaar_zip[[#This Row],[graaddagen]]),IF(OR(MONTH(jaar_zip[[#This Row],[Datum]])=1,MONTH(jaar_zip[[#This Row],[Datum]])=2,MONTH(jaar_zip[[#This Row],[Datum]])=11,MONTH(jaar_zip[[#This Row],[Datum]])=12),1.1,IF(OR(MONTH(jaar_zip[[#This Row],[Datum]])=3,MONTH(jaar_zip[[#This Row],[Datum]])=10),1,0.8))*jaar_zip[[#This Row],[graaddagen]],"")</f>
        <v>6.9</v>
      </c>
      <c r="O1177" s="101">
        <f>IF(ISNUMBER(jaar_zip[[#This Row],[etmaaltemperatuur]]),IF(jaar_zip[[#This Row],[etmaaltemperatuur]]&gt;stookgrens,jaar_zip[[#This Row],[etmaaltemperatuur]]-stookgrens,0),"")</f>
        <v>0</v>
      </c>
    </row>
    <row r="1178" spans="1:15" x14ac:dyDescent="0.25">
      <c r="A1178">
        <v>249</v>
      </c>
      <c r="B1178">
        <v>20240321</v>
      </c>
      <c r="C1178">
        <v>4.5</v>
      </c>
      <c r="D1178">
        <v>8.5</v>
      </c>
      <c r="E1178">
        <v>452</v>
      </c>
      <c r="F1178">
        <v>-0.1</v>
      </c>
      <c r="H1178">
        <v>89</v>
      </c>
      <c r="I1178" s="101" t="s">
        <v>16</v>
      </c>
      <c r="J1178" s="1">
        <f>DATEVALUE(RIGHT(jaar_zip[[#This Row],[YYYYMMDD]],2)&amp;"-"&amp;MID(jaar_zip[[#This Row],[YYYYMMDD]],5,2)&amp;"-"&amp;LEFT(jaar_zip[[#This Row],[YYYYMMDD]],4))</f>
        <v>45372</v>
      </c>
      <c r="K1178" s="101" t="str">
        <f>IF(AND(VALUE(MONTH(jaar_zip[[#This Row],[Datum]]))=1,VALUE(WEEKNUM(jaar_zip[[#This Row],[Datum]],21))&gt;51),RIGHT(YEAR(jaar_zip[[#This Row],[Datum]])-1,2),RIGHT(YEAR(jaar_zip[[#This Row],[Datum]]),2))&amp;"-"&amp; TEXT(WEEKNUM(jaar_zip[[#This Row],[Datum]],21),"00")</f>
        <v>24-12</v>
      </c>
      <c r="L1178" s="101">
        <f>MONTH(jaar_zip[[#This Row],[Datum]])</f>
        <v>3</v>
      </c>
      <c r="M1178" s="101">
        <f>IF(ISNUMBER(jaar_zip[[#This Row],[etmaaltemperatuur]]),IF(jaar_zip[[#This Row],[etmaaltemperatuur]]&lt;stookgrens,stookgrens-jaar_zip[[#This Row],[etmaaltemperatuur]],0),"")</f>
        <v>9.5</v>
      </c>
      <c r="N1178" s="101">
        <f>IF(ISNUMBER(jaar_zip[[#This Row],[graaddagen]]),IF(OR(MONTH(jaar_zip[[#This Row],[Datum]])=1,MONTH(jaar_zip[[#This Row],[Datum]])=2,MONTH(jaar_zip[[#This Row],[Datum]])=11,MONTH(jaar_zip[[#This Row],[Datum]])=12),1.1,IF(OR(MONTH(jaar_zip[[#This Row],[Datum]])=3,MONTH(jaar_zip[[#This Row],[Datum]])=10),1,0.8))*jaar_zip[[#This Row],[graaddagen]],"")</f>
        <v>9.5</v>
      </c>
      <c r="O1178" s="101">
        <f>IF(ISNUMBER(jaar_zip[[#This Row],[etmaaltemperatuur]]),IF(jaar_zip[[#This Row],[etmaaltemperatuur]]&gt;stookgrens,jaar_zip[[#This Row],[etmaaltemperatuur]]-stookgrens,0),"")</f>
        <v>0</v>
      </c>
    </row>
    <row r="1179" spans="1:15" x14ac:dyDescent="0.25">
      <c r="A1179">
        <v>249</v>
      </c>
      <c r="B1179">
        <v>20240322</v>
      </c>
      <c r="C1179">
        <v>5.4</v>
      </c>
      <c r="D1179">
        <v>9.1</v>
      </c>
      <c r="E1179">
        <v>381</v>
      </c>
      <c r="F1179">
        <v>1.4</v>
      </c>
      <c r="H1179">
        <v>89</v>
      </c>
      <c r="I1179" s="101" t="s">
        <v>16</v>
      </c>
      <c r="J1179" s="1">
        <f>DATEVALUE(RIGHT(jaar_zip[[#This Row],[YYYYMMDD]],2)&amp;"-"&amp;MID(jaar_zip[[#This Row],[YYYYMMDD]],5,2)&amp;"-"&amp;LEFT(jaar_zip[[#This Row],[YYYYMMDD]],4))</f>
        <v>45373</v>
      </c>
      <c r="K1179" s="101" t="str">
        <f>IF(AND(VALUE(MONTH(jaar_zip[[#This Row],[Datum]]))=1,VALUE(WEEKNUM(jaar_zip[[#This Row],[Datum]],21))&gt;51),RIGHT(YEAR(jaar_zip[[#This Row],[Datum]])-1,2),RIGHT(YEAR(jaar_zip[[#This Row],[Datum]]),2))&amp;"-"&amp; TEXT(WEEKNUM(jaar_zip[[#This Row],[Datum]],21),"00")</f>
        <v>24-12</v>
      </c>
      <c r="L1179" s="101">
        <f>MONTH(jaar_zip[[#This Row],[Datum]])</f>
        <v>3</v>
      </c>
      <c r="M1179" s="101">
        <f>IF(ISNUMBER(jaar_zip[[#This Row],[etmaaltemperatuur]]),IF(jaar_zip[[#This Row],[etmaaltemperatuur]]&lt;stookgrens,stookgrens-jaar_zip[[#This Row],[etmaaltemperatuur]],0),"")</f>
        <v>8.9</v>
      </c>
      <c r="N1179" s="101">
        <f>IF(ISNUMBER(jaar_zip[[#This Row],[graaddagen]]),IF(OR(MONTH(jaar_zip[[#This Row],[Datum]])=1,MONTH(jaar_zip[[#This Row],[Datum]])=2,MONTH(jaar_zip[[#This Row],[Datum]])=11,MONTH(jaar_zip[[#This Row],[Datum]])=12),1.1,IF(OR(MONTH(jaar_zip[[#This Row],[Datum]])=3,MONTH(jaar_zip[[#This Row],[Datum]])=10),1,0.8))*jaar_zip[[#This Row],[graaddagen]],"")</f>
        <v>8.9</v>
      </c>
      <c r="O1179" s="101">
        <f>IF(ISNUMBER(jaar_zip[[#This Row],[etmaaltemperatuur]]),IF(jaar_zip[[#This Row],[etmaaltemperatuur]]&gt;stookgrens,jaar_zip[[#This Row],[etmaaltemperatuur]]-stookgrens,0),"")</f>
        <v>0</v>
      </c>
    </row>
    <row r="1180" spans="1:15" x14ac:dyDescent="0.25">
      <c r="A1180">
        <v>249</v>
      </c>
      <c r="B1180">
        <v>20240323</v>
      </c>
      <c r="C1180">
        <v>6.8</v>
      </c>
      <c r="D1180">
        <v>6.1</v>
      </c>
      <c r="E1180">
        <v>1036</v>
      </c>
      <c r="F1180">
        <v>4.0999999999999996</v>
      </c>
      <c r="H1180">
        <v>80</v>
      </c>
      <c r="I1180" s="101" t="s">
        <v>16</v>
      </c>
      <c r="J1180" s="1">
        <f>DATEVALUE(RIGHT(jaar_zip[[#This Row],[YYYYMMDD]],2)&amp;"-"&amp;MID(jaar_zip[[#This Row],[YYYYMMDD]],5,2)&amp;"-"&amp;LEFT(jaar_zip[[#This Row],[YYYYMMDD]],4))</f>
        <v>45374</v>
      </c>
      <c r="K1180" s="101" t="str">
        <f>IF(AND(VALUE(MONTH(jaar_zip[[#This Row],[Datum]]))=1,VALUE(WEEKNUM(jaar_zip[[#This Row],[Datum]],21))&gt;51),RIGHT(YEAR(jaar_zip[[#This Row],[Datum]])-1,2),RIGHT(YEAR(jaar_zip[[#This Row],[Datum]]),2))&amp;"-"&amp; TEXT(WEEKNUM(jaar_zip[[#This Row],[Datum]],21),"00")</f>
        <v>24-12</v>
      </c>
      <c r="L1180" s="101">
        <f>MONTH(jaar_zip[[#This Row],[Datum]])</f>
        <v>3</v>
      </c>
      <c r="M1180" s="101">
        <f>IF(ISNUMBER(jaar_zip[[#This Row],[etmaaltemperatuur]]),IF(jaar_zip[[#This Row],[etmaaltemperatuur]]&lt;stookgrens,stookgrens-jaar_zip[[#This Row],[etmaaltemperatuur]],0),"")</f>
        <v>11.9</v>
      </c>
      <c r="N1180" s="101">
        <f>IF(ISNUMBER(jaar_zip[[#This Row],[graaddagen]]),IF(OR(MONTH(jaar_zip[[#This Row],[Datum]])=1,MONTH(jaar_zip[[#This Row],[Datum]])=2,MONTH(jaar_zip[[#This Row],[Datum]])=11,MONTH(jaar_zip[[#This Row],[Datum]])=12),1.1,IF(OR(MONTH(jaar_zip[[#This Row],[Datum]])=3,MONTH(jaar_zip[[#This Row],[Datum]])=10),1,0.8))*jaar_zip[[#This Row],[graaddagen]],"")</f>
        <v>11.9</v>
      </c>
      <c r="O1180" s="101">
        <f>IF(ISNUMBER(jaar_zip[[#This Row],[etmaaltemperatuur]]),IF(jaar_zip[[#This Row],[etmaaltemperatuur]]&gt;stookgrens,jaar_zip[[#This Row],[etmaaltemperatuur]]-stookgrens,0),"")</f>
        <v>0</v>
      </c>
    </row>
    <row r="1181" spans="1:15" x14ac:dyDescent="0.25">
      <c r="A1181">
        <v>249</v>
      </c>
      <c r="B1181">
        <v>20240324</v>
      </c>
      <c r="C1181">
        <v>8.5</v>
      </c>
      <c r="D1181">
        <v>6.9</v>
      </c>
      <c r="E1181">
        <v>716</v>
      </c>
      <c r="F1181">
        <v>3.4</v>
      </c>
      <c r="H1181">
        <v>84</v>
      </c>
      <c r="I1181" s="101" t="s">
        <v>16</v>
      </c>
      <c r="J1181" s="1">
        <f>DATEVALUE(RIGHT(jaar_zip[[#This Row],[YYYYMMDD]],2)&amp;"-"&amp;MID(jaar_zip[[#This Row],[YYYYMMDD]],5,2)&amp;"-"&amp;LEFT(jaar_zip[[#This Row],[YYYYMMDD]],4))</f>
        <v>45375</v>
      </c>
      <c r="K1181" s="101" t="str">
        <f>IF(AND(VALUE(MONTH(jaar_zip[[#This Row],[Datum]]))=1,VALUE(WEEKNUM(jaar_zip[[#This Row],[Datum]],21))&gt;51),RIGHT(YEAR(jaar_zip[[#This Row],[Datum]])-1,2),RIGHT(YEAR(jaar_zip[[#This Row],[Datum]]),2))&amp;"-"&amp; TEXT(WEEKNUM(jaar_zip[[#This Row],[Datum]],21),"00")</f>
        <v>24-12</v>
      </c>
      <c r="L1181" s="101">
        <f>MONTH(jaar_zip[[#This Row],[Datum]])</f>
        <v>3</v>
      </c>
      <c r="M1181" s="101">
        <f>IF(ISNUMBER(jaar_zip[[#This Row],[etmaaltemperatuur]]),IF(jaar_zip[[#This Row],[etmaaltemperatuur]]&lt;stookgrens,stookgrens-jaar_zip[[#This Row],[etmaaltemperatuur]],0),"")</f>
        <v>11.1</v>
      </c>
      <c r="N1181" s="101">
        <f>IF(ISNUMBER(jaar_zip[[#This Row],[graaddagen]]),IF(OR(MONTH(jaar_zip[[#This Row],[Datum]])=1,MONTH(jaar_zip[[#This Row],[Datum]])=2,MONTH(jaar_zip[[#This Row],[Datum]])=11,MONTH(jaar_zip[[#This Row],[Datum]])=12),1.1,IF(OR(MONTH(jaar_zip[[#This Row],[Datum]])=3,MONTH(jaar_zip[[#This Row],[Datum]])=10),1,0.8))*jaar_zip[[#This Row],[graaddagen]],"")</f>
        <v>11.1</v>
      </c>
      <c r="O1181" s="101">
        <f>IF(ISNUMBER(jaar_zip[[#This Row],[etmaaltemperatuur]]),IF(jaar_zip[[#This Row],[etmaaltemperatuur]]&gt;stookgrens,jaar_zip[[#This Row],[etmaaltemperatuur]]-stookgrens,0),"")</f>
        <v>0</v>
      </c>
    </row>
    <row r="1182" spans="1:15" x14ac:dyDescent="0.25">
      <c r="A1182">
        <v>249</v>
      </c>
      <c r="B1182">
        <v>20240325</v>
      </c>
      <c r="C1182">
        <v>3.9</v>
      </c>
      <c r="D1182">
        <v>7.5</v>
      </c>
      <c r="E1182">
        <v>1366</v>
      </c>
      <c r="F1182">
        <v>-0.1</v>
      </c>
      <c r="H1182">
        <v>75</v>
      </c>
      <c r="I1182" s="101" t="s">
        <v>16</v>
      </c>
      <c r="J1182" s="1">
        <f>DATEVALUE(RIGHT(jaar_zip[[#This Row],[YYYYMMDD]],2)&amp;"-"&amp;MID(jaar_zip[[#This Row],[YYYYMMDD]],5,2)&amp;"-"&amp;LEFT(jaar_zip[[#This Row],[YYYYMMDD]],4))</f>
        <v>45376</v>
      </c>
      <c r="K1182" s="101" t="str">
        <f>IF(AND(VALUE(MONTH(jaar_zip[[#This Row],[Datum]]))=1,VALUE(WEEKNUM(jaar_zip[[#This Row],[Datum]],21))&gt;51),RIGHT(YEAR(jaar_zip[[#This Row],[Datum]])-1,2),RIGHT(YEAR(jaar_zip[[#This Row],[Datum]]),2))&amp;"-"&amp; TEXT(WEEKNUM(jaar_zip[[#This Row],[Datum]],21),"00")</f>
        <v>24-13</v>
      </c>
      <c r="L1182" s="101">
        <f>MONTH(jaar_zip[[#This Row],[Datum]])</f>
        <v>3</v>
      </c>
      <c r="M1182" s="101">
        <f>IF(ISNUMBER(jaar_zip[[#This Row],[etmaaltemperatuur]]),IF(jaar_zip[[#This Row],[etmaaltemperatuur]]&lt;stookgrens,stookgrens-jaar_zip[[#This Row],[etmaaltemperatuur]],0),"")</f>
        <v>10.5</v>
      </c>
      <c r="N1182" s="101">
        <f>IF(ISNUMBER(jaar_zip[[#This Row],[graaddagen]]),IF(OR(MONTH(jaar_zip[[#This Row],[Datum]])=1,MONTH(jaar_zip[[#This Row],[Datum]])=2,MONTH(jaar_zip[[#This Row],[Datum]])=11,MONTH(jaar_zip[[#This Row],[Datum]])=12),1.1,IF(OR(MONTH(jaar_zip[[#This Row],[Datum]])=3,MONTH(jaar_zip[[#This Row],[Datum]])=10),1,0.8))*jaar_zip[[#This Row],[graaddagen]],"")</f>
        <v>10.5</v>
      </c>
      <c r="O1182" s="101">
        <f>IF(ISNUMBER(jaar_zip[[#This Row],[etmaaltemperatuur]]),IF(jaar_zip[[#This Row],[etmaaltemperatuur]]&gt;stookgrens,jaar_zip[[#This Row],[etmaaltemperatuur]]-stookgrens,0),"")</f>
        <v>0</v>
      </c>
    </row>
    <row r="1183" spans="1:15" x14ac:dyDescent="0.25">
      <c r="A1183">
        <v>249</v>
      </c>
      <c r="B1183">
        <v>20240326</v>
      </c>
      <c r="C1183">
        <v>5.3</v>
      </c>
      <c r="D1183">
        <v>8.6999999999999993</v>
      </c>
      <c r="E1183">
        <v>1211</v>
      </c>
      <c r="F1183">
        <v>-0.1</v>
      </c>
      <c r="H1183">
        <v>72</v>
      </c>
      <c r="I1183" s="101" t="s">
        <v>16</v>
      </c>
      <c r="J1183" s="1">
        <f>DATEVALUE(RIGHT(jaar_zip[[#This Row],[YYYYMMDD]],2)&amp;"-"&amp;MID(jaar_zip[[#This Row],[YYYYMMDD]],5,2)&amp;"-"&amp;LEFT(jaar_zip[[#This Row],[YYYYMMDD]],4))</f>
        <v>45377</v>
      </c>
      <c r="K1183" s="101" t="str">
        <f>IF(AND(VALUE(MONTH(jaar_zip[[#This Row],[Datum]]))=1,VALUE(WEEKNUM(jaar_zip[[#This Row],[Datum]],21))&gt;51),RIGHT(YEAR(jaar_zip[[#This Row],[Datum]])-1,2),RIGHT(YEAR(jaar_zip[[#This Row],[Datum]]),2))&amp;"-"&amp; TEXT(WEEKNUM(jaar_zip[[#This Row],[Datum]],21),"00")</f>
        <v>24-13</v>
      </c>
      <c r="L1183" s="101">
        <f>MONTH(jaar_zip[[#This Row],[Datum]])</f>
        <v>3</v>
      </c>
      <c r="M1183" s="101">
        <f>IF(ISNUMBER(jaar_zip[[#This Row],[etmaaltemperatuur]]),IF(jaar_zip[[#This Row],[etmaaltemperatuur]]&lt;stookgrens,stookgrens-jaar_zip[[#This Row],[etmaaltemperatuur]],0),"")</f>
        <v>9.3000000000000007</v>
      </c>
      <c r="N1183" s="101">
        <f>IF(ISNUMBER(jaar_zip[[#This Row],[graaddagen]]),IF(OR(MONTH(jaar_zip[[#This Row],[Datum]])=1,MONTH(jaar_zip[[#This Row],[Datum]])=2,MONTH(jaar_zip[[#This Row],[Datum]])=11,MONTH(jaar_zip[[#This Row],[Datum]])=12),1.1,IF(OR(MONTH(jaar_zip[[#This Row],[Datum]])=3,MONTH(jaar_zip[[#This Row],[Datum]])=10),1,0.8))*jaar_zip[[#This Row],[graaddagen]],"")</f>
        <v>9.3000000000000007</v>
      </c>
      <c r="O1183" s="101">
        <f>IF(ISNUMBER(jaar_zip[[#This Row],[etmaaltemperatuur]]),IF(jaar_zip[[#This Row],[etmaaltemperatuur]]&gt;stookgrens,jaar_zip[[#This Row],[etmaaltemperatuur]]-stookgrens,0),"")</f>
        <v>0</v>
      </c>
    </row>
    <row r="1184" spans="1:15" x14ac:dyDescent="0.25">
      <c r="A1184">
        <v>249</v>
      </c>
      <c r="B1184">
        <v>20240327</v>
      </c>
      <c r="C1184">
        <v>4.7</v>
      </c>
      <c r="D1184">
        <v>9.6999999999999993</v>
      </c>
      <c r="E1184">
        <v>853</v>
      </c>
      <c r="F1184">
        <v>-0.1</v>
      </c>
      <c r="H1184">
        <v>79</v>
      </c>
      <c r="I1184" s="101" t="s">
        <v>16</v>
      </c>
      <c r="J1184" s="1">
        <f>DATEVALUE(RIGHT(jaar_zip[[#This Row],[YYYYMMDD]],2)&amp;"-"&amp;MID(jaar_zip[[#This Row],[YYYYMMDD]],5,2)&amp;"-"&amp;LEFT(jaar_zip[[#This Row],[YYYYMMDD]],4))</f>
        <v>45378</v>
      </c>
      <c r="K1184" s="101" t="str">
        <f>IF(AND(VALUE(MONTH(jaar_zip[[#This Row],[Datum]]))=1,VALUE(WEEKNUM(jaar_zip[[#This Row],[Datum]],21))&gt;51),RIGHT(YEAR(jaar_zip[[#This Row],[Datum]])-1,2),RIGHT(YEAR(jaar_zip[[#This Row],[Datum]]),2))&amp;"-"&amp; TEXT(WEEKNUM(jaar_zip[[#This Row],[Datum]],21),"00")</f>
        <v>24-13</v>
      </c>
      <c r="L1184" s="101">
        <f>MONTH(jaar_zip[[#This Row],[Datum]])</f>
        <v>3</v>
      </c>
      <c r="M1184" s="101">
        <f>IF(ISNUMBER(jaar_zip[[#This Row],[etmaaltemperatuur]]),IF(jaar_zip[[#This Row],[etmaaltemperatuur]]&lt;stookgrens,stookgrens-jaar_zip[[#This Row],[etmaaltemperatuur]],0),"")</f>
        <v>8.3000000000000007</v>
      </c>
      <c r="N1184" s="101">
        <f>IF(ISNUMBER(jaar_zip[[#This Row],[graaddagen]]),IF(OR(MONTH(jaar_zip[[#This Row],[Datum]])=1,MONTH(jaar_zip[[#This Row],[Datum]])=2,MONTH(jaar_zip[[#This Row],[Datum]])=11,MONTH(jaar_zip[[#This Row],[Datum]])=12),1.1,IF(OR(MONTH(jaar_zip[[#This Row],[Datum]])=3,MONTH(jaar_zip[[#This Row],[Datum]])=10),1,0.8))*jaar_zip[[#This Row],[graaddagen]],"")</f>
        <v>8.3000000000000007</v>
      </c>
      <c r="O1184" s="101">
        <f>IF(ISNUMBER(jaar_zip[[#This Row],[etmaaltemperatuur]]),IF(jaar_zip[[#This Row],[etmaaltemperatuur]]&gt;stookgrens,jaar_zip[[#This Row],[etmaaltemperatuur]]-stookgrens,0),"")</f>
        <v>0</v>
      </c>
    </row>
    <row r="1185" spans="1:15" x14ac:dyDescent="0.25">
      <c r="A1185">
        <v>249</v>
      </c>
      <c r="B1185">
        <v>20240328</v>
      </c>
      <c r="C1185">
        <v>6.4</v>
      </c>
      <c r="D1185">
        <v>9</v>
      </c>
      <c r="E1185">
        <v>920</v>
      </c>
      <c r="F1185">
        <v>1.5</v>
      </c>
      <c r="H1185">
        <v>74</v>
      </c>
      <c r="I1185" s="101" t="s">
        <v>16</v>
      </c>
      <c r="J1185" s="1">
        <f>DATEVALUE(RIGHT(jaar_zip[[#This Row],[YYYYMMDD]],2)&amp;"-"&amp;MID(jaar_zip[[#This Row],[YYYYMMDD]],5,2)&amp;"-"&amp;LEFT(jaar_zip[[#This Row],[YYYYMMDD]],4))</f>
        <v>45379</v>
      </c>
      <c r="K1185" s="101" t="str">
        <f>IF(AND(VALUE(MONTH(jaar_zip[[#This Row],[Datum]]))=1,VALUE(WEEKNUM(jaar_zip[[#This Row],[Datum]],21))&gt;51),RIGHT(YEAR(jaar_zip[[#This Row],[Datum]])-1,2),RIGHT(YEAR(jaar_zip[[#This Row],[Datum]]),2))&amp;"-"&amp; TEXT(WEEKNUM(jaar_zip[[#This Row],[Datum]],21),"00")</f>
        <v>24-13</v>
      </c>
      <c r="L1185" s="101">
        <f>MONTH(jaar_zip[[#This Row],[Datum]])</f>
        <v>3</v>
      </c>
      <c r="M1185" s="101">
        <f>IF(ISNUMBER(jaar_zip[[#This Row],[etmaaltemperatuur]]),IF(jaar_zip[[#This Row],[etmaaltemperatuur]]&lt;stookgrens,stookgrens-jaar_zip[[#This Row],[etmaaltemperatuur]],0),"")</f>
        <v>9</v>
      </c>
      <c r="N1185" s="101">
        <f>IF(ISNUMBER(jaar_zip[[#This Row],[graaddagen]]),IF(OR(MONTH(jaar_zip[[#This Row],[Datum]])=1,MONTH(jaar_zip[[#This Row],[Datum]])=2,MONTH(jaar_zip[[#This Row],[Datum]])=11,MONTH(jaar_zip[[#This Row],[Datum]])=12),1.1,IF(OR(MONTH(jaar_zip[[#This Row],[Datum]])=3,MONTH(jaar_zip[[#This Row],[Datum]])=10),1,0.8))*jaar_zip[[#This Row],[graaddagen]],"")</f>
        <v>9</v>
      </c>
      <c r="O1185" s="101">
        <f>IF(ISNUMBER(jaar_zip[[#This Row],[etmaaltemperatuur]]),IF(jaar_zip[[#This Row],[etmaaltemperatuur]]&gt;stookgrens,jaar_zip[[#This Row],[etmaaltemperatuur]]-stookgrens,0),"")</f>
        <v>0</v>
      </c>
    </row>
    <row r="1186" spans="1:15" x14ac:dyDescent="0.25">
      <c r="A1186">
        <v>249</v>
      </c>
      <c r="B1186">
        <v>20240329</v>
      </c>
      <c r="C1186">
        <v>5.8</v>
      </c>
      <c r="D1186">
        <v>10.7</v>
      </c>
      <c r="E1186">
        <v>1413</v>
      </c>
      <c r="F1186">
        <v>0</v>
      </c>
      <c r="H1186">
        <v>71</v>
      </c>
      <c r="I1186" s="101" t="s">
        <v>16</v>
      </c>
      <c r="J1186" s="1">
        <f>DATEVALUE(RIGHT(jaar_zip[[#This Row],[YYYYMMDD]],2)&amp;"-"&amp;MID(jaar_zip[[#This Row],[YYYYMMDD]],5,2)&amp;"-"&amp;LEFT(jaar_zip[[#This Row],[YYYYMMDD]],4))</f>
        <v>45380</v>
      </c>
      <c r="K1186" s="101" t="str">
        <f>IF(AND(VALUE(MONTH(jaar_zip[[#This Row],[Datum]]))=1,VALUE(WEEKNUM(jaar_zip[[#This Row],[Datum]],21))&gt;51),RIGHT(YEAR(jaar_zip[[#This Row],[Datum]])-1,2),RIGHT(YEAR(jaar_zip[[#This Row],[Datum]]),2))&amp;"-"&amp; TEXT(WEEKNUM(jaar_zip[[#This Row],[Datum]],21),"00")</f>
        <v>24-13</v>
      </c>
      <c r="L1186" s="101">
        <f>MONTH(jaar_zip[[#This Row],[Datum]])</f>
        <v>3</v>
      </c>
      <c r="M1186" s="101">
        <f>IF(ISNUMBER(jaar_zip[[#This Row],[etmaaltemperatuur]]),IF(jaar_zip[[#This Row],[etmaaltemperatuur]]&lt;stookgrens,stookgrens-jaar_zip[[#This Row],[etmaaltemperatuur]],0),"")</f>
        <v>7.3000000000000007</v>
      </c>
      <c r="N1186" s="101">
        <f>IF(ISNUMBER(jaar_zip[[#This Row],[graaddagen]]),IF(OR(MONTH(jaar_zip[[#This Row],[Datum]])=1,MONTH(jaar_zip[[#This Row],[Datum]])=2,MONTH(jaar_zip[[#This Row],[Datum]])=11,MONTH(jaar_zip[[#This Row],[Datum]])=12),1.1,IF(OR(MONTH(jaar_zip[[#This Row],[Datum]])=3,MONTH(jaar_zip[[#This Row],[Datum]])=10),1,0.8))*jaar_zip[[#This Row],[graaddagen]],"")</f>
        <v>7.3000000000000007</v>
      </c>
      <c r="O1186" s="101">
        <f>IF(ISNUMBER(jaar_zip[[#This Row],[etmaaltemperatuur]]),IF(jaar_zip[[#This Row],[etmaaltemperatuur]]&gt;stookgrens,jaar_zip[[#This Row],[etmaaltemperatuur]]-stookgrens,0),"")</f>
        <v>0</v>
      </c>
    </row>
    <row r="1187" spans="1:15" x14ac:dyDescent="0.25">
      <c r="A1187">
        <v>249</v>
      </c>
      <c r="B1187">
        <v>20240330</v>
      </c>
      <c r="C1187">
        <v>2.7</v>
      </c>
      <c r="D1187">
        <v>8.1</v>
      </c>
      <c r="E1187">
        <v>265</v>
      </c>
      <c r="F1187">
        <v>5</v>
      </c>
      <c r="H1187">
        <v>94</v>
      </c>
      <c r="I1187" s="101" t="s">
        <v>16</v>
      </c>
      <c r="J1187" s="1">
        <f>DATEVALUE(RIGHT(jaar_zip[[#This Row],[YYYYMMDD]],2)&amp;"-"&amp;MID(jaar_zip[[#This Row],[YYYYMMDD]],5,2)&amp;"-"&amp;LEFT(jaar_zip[[#This Row],[YYYYMMDD]],4))</f>
        <v>45381</v>
      </c>
      <c r="K1187" s="101" t="str">
        <f>IF(AND(VALUE(MONTH(jaar_zip[[#This Row],[Datum]]))=1,VALUE(WEEKNUM(jaar_zip[[#This Row],[Datum]],21))&gt;51),RIGHT(YEAR(jaar_zip[[#This Row],[Datum]])-1,2),RIGHT(YEAR(jaar_zip[[#This Row],[Datum]]),2))&amp;"-"&amp; TEXT(WEEKNUM(jaar_zip[[#This Row],[Datum]],21),"00")</f>
        <v>24-13</v>
      </c>
      <c r="L1187" s="101">
        <f>MONTH(jaar_zip[[#This Row],[Datum]])</f>
        <v>3</v>
      </c>
      <c r="M1187" s="101">
        <f>IF(ISNUMBER(jaar_zip[[#This Row],[etmaaltemperatuur]]),IF(jaar_zip[[#This Row],[etmaaltemperatuur]]&lt;stookgrens,stookgrens-jaar_zip[[#This Row],[etmaaltemperatuur]],0),"")</f>
        <v>9.9</v>
      </c>
      <c r="N1187" s="101">
        <f>IF(ISNUMBER(jaar_zip[[#This Row],[graaddagen]]),IF(OR(MONTH(jaar_zip[[#This Row],[Datum]])=1,MONTH(jaar_zip[[#This Row],[Datum]])=2,MONTH(jaar_zip[[#This Row],[Datum]])=11,MONTH(jaar_zip[[#This Row],[Datum]])=12),1.1,IF(OR(MONTH(jaar_zip[[#This Row],[Datum]])=3,MONTH(jaar_zip[[#This Row],[Datum]])=10),1,0.8))*jaar_zip[[#This Row],[graaddagen]],"")</f>
        <v>9.9</v>
      </c>
      <c r="O1187" s="101">
        <f>IF(ISNUMBER(jaar_zip[[#This Row],[etmaaltemperatuur]]),IF(jaar_zip[[#This Row],[etmaaltemperatuur]]&gt;stookgrens,jaar_zip[[#This Row],[etmaaltemperatuur]]-stookgrens,0),"")</f>
        <v>0</v>
      </c>
    </row>
    <row r="1188" spans="1:15" x14ac:dyDescent="0.25">
      <c r="A1188">
        <v>249</v>
      </c>
      <c r="B1188">
        <v>20240331</v>
      </c>
      <c r="C1188">
        <v>4.7</v>
      </c>
      <c r="D1188">
        <v>9.1999999999999993</v>
      </c>
      <c r="E1188">
        <v>1037</v>
      </c>
      <c r="F1188">
        <v>9.1999999999999993</v>
      </c>
      <c r="H1188">
        <v>92</v>
      </c>
      <c r="I1188" s="101" t="s">
        <v>16</v>
      </c>
      <c r="J1188" s="1">
        <f>DATEVALUE(RIGHT(jaar_zip[[#This Row],[YYYYMMDD]],2)&amp;"-"&amp;MID(jaar_zip[[#This Row],[YYYYMMDD]],5,2)&amp;"-"&amp;LEFT(jaar_zip[[#This Row],[YYYYMMDD]],4))</f>
        <v>45382</v>
      </c>
      <c r="K1188" s="101" t="str">
        <f>IF(AND(VALUE(MONTH(jaar_zip[[#This Row],[Datum]]))=1,VALUE(WEEKNUM(jaar_zip[[#This Row],[Datum]],21))&gt;51),RIGHT(YEAR(jaar_zip[[#This Row],[Datum]])-1,2),RIGHT(YEAR(jaar_zip[[#This Row],[Datum]]),2))&amp;"-"&amp; TEXT(WEEKNUM(jaar_zip[[#This Row],[Datum]],21),"00")</f>
        <v>24-13</v>
      </c>
      <c r="L1188" s="101">
        <f>MONTH(jaar_zip[[#This Row],[Datum]])</f>
        <v>3</v>
      </c>
      <c r="M1188" s="101">
        <f>IF(ISNUMBER(jaar_zip[[#This Row],[etmaaltemperatuur]]),IF(jaar_zip[[#This Row],[etmaaltemperatuur]]&lt;stookgrens,stookgrens-jaar_zip[[#This Row],[etmaaltemperatuur]],0),"")</f>
        <v>8.8000000000000007</v>
      </c>
      <c r="N1188" s="101">
        <f>IF(ISNUMBER(jaar_zip[[#This Row],[graaddagen]]),IF(OR(MONTH(jaar_zip[[#This Row],[Datum]])=1,MONTH(jaar_zip[[#This Row],[Datum]])=2,MONTH(jaar_zip[[#This Row],[Datum]])=11,MONTH(jaar_zip[[#This Row],[Datum]])=12),1.1,IF(OR(MONTH(jaar_zip[[#This Row],[Datum]])=3,MONTH(jaar_zip[[#This Row],[Datum]])=10),1,0.8))*jaar_zip[[#This Row],[graaddagen]],"")</f>
        <v>8.8000000000000007</v>
      </c>
      <c r="O1188" s="101">
        <f>IF(ISNUMBER(jaar_zip[[#This Row],[etmaaltemperatuur]]),IF(jaar_zip[[#This Row],[etmaaltemperatuur]]&gt;stookgrens,jaar_zip[[#This Row],[etmaaltemperatuur]]-stookgrens,0),"")</f>
        <v>0</v>
      </c>
    </row>
    <row r="1189" spans="1:15" x14ac:dyDescent="0.25">
      <c r="A1189">
        <v>249</v>
      </c>
      <c r="B1189">
        <v>20240401</v>
      </c>
      <c r="C1189">
        <v>4.3</v>
      </c>
      <c r="D1189">
        <v>9.4</v>
      </c>
      <c r="E1189">
        <v>782</v>
      </c>
      <c r="F1189">
        <v>0</v>
      </c>
      <c r="H1189">
        <v>88</v>
      </c>
      <c r="I1189" s="101" t="s">
        <v>16</v>
      </c>
      <c r="J1189" s="1">
        <f>DATEVALUE(RIGHT(jaar_zip[[#This Row],[YYYYMMDD]],2)&amp;"-"&amp;MID(jaar_zip[[#This Row],[YYYYMMDD]],5,2)&amp;"-"&amp;LEFT(jaar_zip[[#This Row],[YYYYMMDD]],4))</f>
        <v>45383</v>
      </c>
      <c r="K1189" s="101" t="str">
        <f>IF(AND(VALUE(MONTH(jaar_zip[[#This Row],[Datum]]))=1,VALUE(WEEKNUM(jaar_zip[[#This Row],[Datum]],21))&gt;51),RIGHT(YEAR(jaar_zip[[#This Row],[Datum]])-1,2),RIGHT(YEAR(jaar_zip[[#This Row],[Datum]]),2))&amp;"-"&amp; TEXT(WEEKNUM(jaar_zip[[#This Row],[Datum]],21),"00")</f>
        <v>24-14</v>
      </c>
      <c r="L1189" s="101">
        <f>MONTH(jaar_zip[[#This Row],[Datum]])</f>
        <v>4</v>
      </c>
      <c r="M1189" s="101">
        <f>IF(ISNUMBER(jaar_zip[[#This Row],[etmaaltemperatuur]]),IF(jaar_zip[[#This Row],[etmaaltemperatuur]]&lt;stookgrens,stookgrens-jaar_zip[[#This Row],[etmaaltemperatuur]],0),"")</f>
        <v>8.6</v>
      </c>
      <c r="N1189" s="101">
        <f>IF(ISNUMBER(jaar_zip[[#This Row],[graaddagen]]),IF(OR(MONTH(jaar_zip[[#This Row],[Datum]])=1,MONTH(jaar_zip[[#This Row],[Datum]])=2,MONTH(jaar_zip[[#This Row],[Datum]])=11,MONTH(jaar_zip[[#This Row],[Datum]])=12),1.1,IF(OR(MONTH(jaar_zip[[#This Row],[Datum]])=3,MONTH(jaar_zip[[#This Row],[Datum]])=10),1,0.8))*jaar_zip[[#This Row],[graaddagen]],"")</f>
        <v>6.88</v>
      </c>
      <c r="O1189" s="101">
        <f>IF(ISNUMBER(jaar_zip[[#This Row],[etmaaltemperatuur]]),IF(jaar_zip[[#This Row],[etmaaltemperatuur]]&gt;stookgrens,jaar_zip[[#This Row],[etmaaltemperatuur]]-stookgrens,0),"")</f>
        <v>0</v>
      </c>
    </row>
    <row r="1190" spans="1:15" x14ac:dyDescent="0.25">
      <c r="A1190">
        <v>249</v>
      </c>
      <c r="B1190">
        <v>20240402</v>
      </c>
      <c r="C1190">
        <v>5</v>
      </c>
      <c r="D1190">
        <v>9.5</v>
      </c>
      <c r="E1190">
        <v>822</v>
      </c>
      <c r="F1190">
        <v>0.7</v>
      </c>
      <c r="H1190">
        <v>87</v>
      </c>
      <c r="I1190" s="101" t="s">
        <v>16</v>
      </c>
      <c r="J1190" s="1">
        <f>DATEVALUE(RIGHT(jaar_zip[[#This Row],[YYYYMMDD]],2)&amp;"-"&amp;MID(jaar_zip[[#This Row],[YYYYMMDD]],5,2)&amp;"-"&amp;LEFT(jaar_zip[[#This Row],[YYYYMMDD]],4))</f>
        <v>45384</v>
      </c>
      <c r="K1190" s="101" t="str">
        <f>IF(AND(VALUE(MONTH(jaar_zip[[#This Row],[Datum]]))=1,VALUE(WEEKNUM(jaar_zip[[#This Row],[Datum]],21))&gt;51),RIGHT(YEAR(jaar_zip[[#This Row],[Datum]])-1,2),RIGHT(YEAR(jaar_zip[[#This Row],[Datum]]),2))&amp;"-"&amp; TEXT(WEEKNUM(jaar_zip[[#This Row],[Datum]],21),"00")</f>
        <v>24-14</v>
      </c>
      <c r="L1190" s="101">
        <f>MONTH(jaar_zip[[#This Row],[Datum]])</f>
        <v>4</v>
      </c>
      <c r="M1190" s="101">
        <f>IF(ISNUMBER(jaar_zip[[#This Row],[etmaaltemperatuur]]),IF(jaar_zip[[#This Row],[etmaaltemperatuur]]&lt;stookgrens,stookgrens-jaar_zip[[#This Row],[etmaaltemperatuur]],0),"")</f>
        <v>8.5</v>
      </c>
      <c r="N1190" s="101">
        <f>IF(ISNUMBER(jaar_zip[[#This Row],[graaddagen]]),IF(OR(MONTH(jaar_zip[[#This Row],[Datum]])=1,MONTH(jaar_zip[[#This Row],[Datum]])=2,MONTH(jaar_zip[[#This Row],[Datum]])=11,MONTH(jaar_zip[[#This Row],[Datum]])=12),1.1,IF(OR(MONTH(jaar_zip[[#This Row],[Datum]])=3,MONTH(jaar_zip[[#This Row],[Datum]])=10),1,0.8))*jaar_zip[[#This Row],[graaddagen]],"")</f>
        <v>6.8000000000000007</v>
      </c>
      <c r="O1190" s="101">
        <f>IF(ISNUMBER(jaar_zip[[#This Row],[etmaaltemperatuur]]),IF(jaar_zip[[#This Row],[etmaaltemperatuur]]&gt;stookgrens,jaar_zip[[#This Row],[etmaaltemperatuur]]-stookgrens,0),"")</f>
        <v>0</v>
      </c>
    </row>
    <row r="1191" spans="1:15" x14ac:dyDescent="0.25">
      <c r="A1191">
        <v>249</v>
      </c>
      <c r="B1191">
        <v>20240403</v>
      </c>
      <c r="C1191">
        <v>5.8</v>
      </c>
      <c r="D1191">
        <v>10.8</v>
      </c>
      <c r="E1191">
        <v>638</v>
      </c>
      <c r="F1191">
        <v>5.0999999999999996</v>
      </c>
      <c r="H1191">
        <v>89</v>
      </c>
      <c r="I1191" s="101" t="s">
        <v>16</v>
      </c>
      <c r="J1191" s="1">
        <f>DATEVALUE(RIGHT(jaar_zip[[#This Row],[YYYYMMDD]],2)&amp;"-"&amp;MID(jaar_zip[[#This Row],[YYYYMMDD]],5,2)&amp;"-"&amp;LEFT(jaar_zip[[#This Row],[YYYYMMDD]],4))</f>
        <v>45385</v>
      </c>
      <c r="K1191" s="101" t="str">
        <f>IF(AND(VALUE(MONTH(jaar_zip[[#This Row],[Datum]]))=1,VALUE(WEEKNUM(jaar_zip[[#This Row],[Datum]],21))&gt;51),RIGHT(YEAR(jaar_zip[[#This Row],[Datum]])-1,2),RIGHT(YEAR(jaar_zip[[#This Row],[Datum]]),2))&amp;"-"&amp; TEXT(WEEKNUM(jaar_zip[[#This Row],[Datum]],21),"00")</f>
        <v>24-14</v>
      </c>
      <c r="L1191" s="101">
        <f>MONTH(jaar_zip[[#This Row],[Datum]])</f>
        <v>4</v>
      </c>
      <c r="M1191" s="101">
        <f>IF(ISNUMBER(jaar_zip[[#This Row],[etmaaltemperatuur]]),IF(jaar_zip[[#This Row],[etmaaltemperatuur]]&lt;stookgrens,stookgrens-jaar_zip[[#This Row],[etmaaltemperatuur]],0),"")</f>
        <v>7.1999999999999993</v>
      </c>
      <c r="N1191" s="101">
        <f>IF(ISNUMBER(jaar_zip[[#This Row],[graaddagen]]),IF(OR(MONTH(jaar_zip[[#This Row],[Datum]])=1,MONTH(jaar_zip[[#This Row],[Datum]])=2,MONTH(jaar_zip[[#This Row],[Datum]])=11,MONTH(jaar_zip[[#This Row],[Datum]])=12),1.1,IF(OR(MONTH(jaar_zip[[#This Row],[Datum]])=3,MONTH(jaar_zip[[#This Row],[Datum]])=10),1,0.8))*jaar_zip[[#This Row],[graaddagen]],"")</f>
        <v>5.76</v>
      </c>
      <c r="O1191" s="101">
        <f>IF(ISNUMBER(jaar_zip[[#This Row],[etmaaltemperatuur]]),IF(jaar_zip[[#This Row],[etmaaltemperatuur]]&gt;stookgrens,jaar_zip[[#This Row],[etmaaltemperatuur]]-stookgrens,0),"")</f>
        <v>0</v>
      </c>
    </row>
    <row r="1192" spans="1:15" x14ac:dyDescent="0.25">
      <c r="A1192">
        <v>249</v>
      </c>
      <c r="B1192">
        <v>20240404</v>
      </c>
      <c r="C1192">
        <v>7.3</v>
      </c>
      <c r="D1192">
        <v>11.2</v>
      </c>
      <c r="E1192">
        <v>1124</v>
      </c>
      <c r="F1192">
        <v>7.2</v>
      </c>
      <c r="H1192">
        <v>87</v>
      </c>
      <c r="I1192" s="101" t="s">
        <v>16</v>
      </c>
      <c r="J1192" s="1">
        <f>DATEVALUE(RIGHT(jaar_zip[[#This Row],[YYYYMMDD]],2)&amp;"-"&amp;MID(jaar_zip[[#This Row],[YYYYMMDD]],5,2)&amp;"-"&amp;LEFT(jaar_zip[[#This Row],[YYYYMMDD]],4))</f>
        <v>45386</v>
      </c>
      <c r="K1192" s="101" t="str">
        <f>IF(AND(VALUE(MONTH(jaar_zip[[#This Row],[Datum]]))=1,VALUE(WEEKNUM(jaar_zip[[#This Row],[Datum]],21))&gt;51),RIGHT(YEAR(jaar_zip[[#This Row],[Datum]])-1,2),RIGHT(YEAR(jaar_zip[[#This Row],[Datum]]),2))&amp;"-"&amp; TEXT(WEEKNUM(jaar_zip[[#This Row],[Datum]],21),"00")</f>
        <v>24-14</v>
      </c>
      <c r="L1192" s="101">
        <f>MONTH(jaar_zip[[#This Row],[Datum]])</f>
        <v>4</v>
      </c>
      <c r="M1192" s="101">
        <f>IF(ISNUMBER(jaar_zip[[#This Row],[etmaaltemperatuur]]),IF(jaar_zip[[#This Row],[etmaaltemperatuur]]&lt;stookgrens,stookgrens-jaar_zip[[#This Row],[etmaaltemperatuur]],0),"")</f>
        <v>6.8000000000000007</v>
      </c>
      <c r="N1192" s="101">
        <f>IF(ISNUMBER(jaar_zip[[#This Row],[graaddagen]]),IF(OR(MONTH(jaar_zip[[#This Row],[Datum]])=1,MONTH(jaar_zip[[#This Row],[Datum]])=2,MONTH(jaar_zip[[#This Row],[Datum]])=11,MONTH(jaar_zip[[#This Row],[Datum]])=12),1.1,IF(OR(MONTH(jaar_zip[[#This Row],[Datum]])=3,MONTH(jaar_zip[[#This Row],[Datum]])=10),1,0.8))*jaar_zip[[#This Row],[graaddagen]],"")</f>
        <v>5.4400000000000013</v>
      </c>
      <c r="O1192" s="101">
        <f>IF(ISNUMBER(jaar_zip[[#This Row],[etmaaltemperatuur]]),IF(jaar_zip[[#This Row],[etmaaltemperatuur]]&gt;stookgrens,jaar_zip[[#This Row],[etmaaltemperatuur]]-stookgrens,0),"")</f>
        <v>0</v>
      </c>
    </row>
    <row r="1193" spans="1:15" x14ac:dyDescent="0.25">
      <c r="A1193">
        <v>249</v>
      </c>
      <c r="B1193">
        <v>20240405</v>
      </c>
      <c r="C1193">
        <v>7.2</v>
      </c>
      <c r="D1193">
        <v>12.9</v>
      </c>
      <c r="E1193">
        <v>1119</v>
      </c>
      <c r="F1193">
        <v>4.7</v>
      </c>
      <c r="H1193">
        <v>85</v>
      </c>
      <c r="I1193" s="101" t="s">
        <v>16</v>
      </c>
      <c r="J1193" s="1">
        <f>DATEVALUE(RIGHT(jaar_zip[[#This Row],[YYYYMMDD]],2)&amp;"-"&amp;MID(jaar_zip[[#This Row],[YYYYMMDD]],5,2)&amp;"-"&amp;LEFT(jaar_zip[[#This Row],[YYYYMMDD]],4))</f>
        <v>45387</v>
      </c>
      <c r="K1193" s="101" t="str">
        <f>IF(AND(VALUE(MONTH(jaar_zip[[#This Row],[Datum]]))=1,VALUE(WEEKNUM(jaar_zip[[#This Row],[Datum]],21))&gt;51),RIGHT(YEAR(jaar_zip[[#This Row],[Datum]])-1,2),RIGHT(YEAR(jaar_zip[[#This Row],[Datum]]),2))&amp;"-"&amp; TEXT(WEEKNUM(jaar_zip[[#This Row],[Datum]],21),"00")</f>
        <v>24-14</v>
      </c>
      <c r="L1193" s="101">
        <f>MONTH(jaar_zip[[#This Row],[Datum]])</f>
        <v>4</v>
      </c>
      <c r="M1193" s="101">
        <f>IF(ISNUMBER(jaar_zip[[#This Row],[etmaaltemperatuur]]),IF(jaar_zip[[#This Row],[etmaaltemperatuur]]&lt;stookgrens,stookgrens-jaar_zip[[#This Row],[etmaaltemperatuur]],0),"")</f>
        <v>5.0999999999999996</v>
      </c>
      <c r="N1193" s="101">
        <f>IF(ISNUMBER(jaar_zip[[#This Row],[graaddagen]]),IF(OR(MONTH(jaar_zip[[#This Row],[Datum]])=1,MONTH(jaar_zip[[#This Row],[Datum]])=2,MONTH(jaar_zip[[#This Row],[Datum]])=11,MONTH(jaar_zip[[#This Row],[Datum]])=12),1.1,IF(OR(MONTH(jaar_zip[[#This Row],[Datum]])=3,MONTH(jaar_zip[[#This Row],[Datum]])=10),1,0.8))*jaar_zip[[#This Row],[graaddagen]],"")</f>
        <v>4.08</v>
      </c>
      <c r="O1193" s="101">
        <f>IF(ISNUMBER(jaar_zip[[#This Row],[etmaaltemperatuur]]),IF(jaar_zip[[#This Row],[etmaaltemperatuur]]&gt;stookgrens,jaar_zip[[#This Row],[etmaaltemperatuur]]-stookgrens,0),"")</f>
        <v>0</v>
      </c>
    </row>
    <row r="1194" spans="1:15" x14ac:dyDescent="0.25">
      <c r="A1194">
        <v>249</v>
      </c>
      <c r="B1194">
        <v>20240406</v>
      </c>
      <c r="C1194">
        <v>5.0999999999999996</v>
      </c>
      <c r="D1194">
        <v>16.5</v>
      </c>
      <c r="E1194">
        <v>1503</v>
      </c>
      <c r="F1194">
        <v>-0.1</v>
      </c>
      <c r="H1194">
        <v>72</v>
      </c>
      <c r="I1194" s="101" t="s">
        <v>16</v>
      </c>
      <c r="J1194" s="1">
        <f>DATEVALUE(RIGHT(jaar_zip[[#This Row],[YYYYMMDD]],2)&amp;"-"&amp;MID(jaar_zip[[#This Row],[YYYYMMDD]],5,2)&amp;"-"&amp;LEFT(jaar_zip[[#This Row],[YYYYMMDD]],4))</f>
        <v>45388</v>
      </c>
      <c r="K1194" s="101" t="str">
        <f>IF(AND(VALUE(MONTH(jaar_zip[[#This Row],[Datum]]))=1,VALUE(WEEKNUM(jaar_zip[[#This Row],[Datum]],21))&gt;51),RIGHT(YEAR(jaar_zip[[#This Row],[Datum]])-1,2),RIGHT(YEAR(jaar_zip[[#This Row],[Datum]]),2))&amp;"-"&amp; TEXT(WEEKNUM(jaar_zip[[#This Row],[Datum]],21),"00")</f>
        <v>24-14</v>
      </c>
      <c r="L1194" s="101">
        <f>MONTH(jaar_zip[[#This Row],[Datum]])</f>
        <v>4</v>
      </c>
      <c r="M1194" s="101">
        <f>IF(ISNUMBER(jaar_zip[[#This Row],[etmaaltemperatuur]]),IF(jaar_zip[[#This Row],[etmaaltemperatuur]]&lt;stookgrens,stookgrens-jaar_zip[[#This Row],[etmaaltemperatuur]],0),"")</f>
        <v>1.5</v>
      </c>
      <c r="N1194" s="101">
        <f>IF(ISNUMBER(jaar_zip[[#This Row],[graaddagen]]),IF(OR(MONTH(jaar_zip[[#This Row],[Datum]])=1,MONTH(jaar_zip[[#This Row],[Datum]])=2,MONTH(jaar_zip[[#This Row],[Datum]])=11,MONTH(jaar_zip[[#This Row],[Datum]])=12),1.1,IF(OR(MONTH(jaar_zip[[#This Row],[Datum]])=3,MONTH(jaar_zip[[#This Row],[Datum]])=10),1,0.8))*jaar_zip[[#This Row],[graaddagen]],"")</f>
        <v>1.2000000000000002</v>
      </c>
      <c r="O1194" s="101">
        <f>IF(ISNUMBER(jaar_zip[[#This Row],[etmaaltemperatuur]]),IF(jaar_zip[[#This Row],[etmaaltemperatuur]]&gt;stookgrens,jaar_zip[[#This Row],[etmaaltemperatuur]]-stookgrens,0),"")</f>
        <v>0</v>
      </c>
    </row>
    <row r="1195" spans="1:15" x14ac:dyDescent="0.25">
      <c r="A1195">
        <v>249</v>
      </c>
      <c r="B1195">
        <v>20240407</v>
      </c>
      <c r="C1195">
        <v>6.5</v>
      </c>
      <c r="D1195">
        <v>14.3</v>
      </c>
      <c r="E1195">
        <v>1957</v>
      </c>
      <c r="F1195">
        <v>0.9</v>
      </c>
      <c r="H1195">
        <v>73</v>
      </c>
      <c r="I1195" s="101" t="s">
        <v>16</v>
      </c>
      <c r="J1195" s="1">
        <f>DATEVALUE(RIGHT(jaar_zip[[#This Row],[YYYYMMDD]],2)&amp;"-"&amp;MID(jaar_zip[[#This Row],[YYYYMMDD]],5,2)&amp;"-"&amp;LEFT(jaar_zip[[#This Row],[YYYYMMDD]],4))</f>
        <v>45389</v>
      </c>
      <c r="K1195" s="101" t="str">
        <f>IF(AND(VALUE(MONTH(jaar_zip[[#This Row],[Datum]]))=1,VALUE(WEEKNUM(jaar_zip[[#This Row],[Datum]],21))&gt;51),RIGHT(YEAR(jaar_zip[[#This Row],[Datum]])-1,2),RIGHT(YEAR(jaar_zip[[#This Row],[Datum]]),2))&amp;"-"&amp; TEXT(WEEKNUM(jaar_zip[[#This Row],[Datum]],21),"00")</f>
        <v>24-14</v>
      </c>
      <c r="L1195" s="101">
        <f>MONTH(jaar_zip[[#This Row],[Datum]])</f>
        <v>4</v>
      </c>
      <c r="M1195" s="101">
        <f>IF(ISNUMBER(jaar_zip[[#This Row],[etmaaltemperatuur]]),IF(jaar_zip[[#This Row],[etmaaltemperatuur]]&lt;stookgrens,stookgrens-jaar_zip[[#This Row],[etmaaltemperatuur]],0),"")</f>
        <v>3.6999999999999993</v>
      </c>
      <c r="N1195" s="101">
        <f>IF(ISNUMBER(jaar_zip[[#This Row],[graaddagen]]),IF(OR(MONTH(jaar_zip[[#This Row],[Datum]])=1,MONTH(jaar_zip[[#This Row],[Datum]])=2,MONTH(jaar_zip[[#This Row],[Datum]])=11,MONTH(jaar_zip[[#This Row],[Datum]])=12),1.1,IF(OR(MONTH(jaar_zip[[#This Row],[Datum]])=3,MONTH(jaar_zip[[#This Row],[Datum]])=10),1,0.8))*jaar_zip[[#This Row],[graaddagen]],"")</f>
        <v>2.9599999999999995</v>
      </c>
      <c r="O1195" s="101">
        <f>IF(ISNUMBER(jaar_zip[[#This Row],[etmaaltemperatuur]]),IF(jaar_zip[[#This Row],[etmaaltemperatuur]]&gt;stookgrens,jaar_zip[[#This Row],[etmaaltemperatuur]]-stookgrens,0),"")</f>
        <v>0</v>
      </c>
    </row>
    <row r="1196" spans="1:15" x14ac:dyDescent="0.25">
      <c r="A1196">
        <v>249</v>
      </c>
      <c r="B1196">
        <v>20240408</v>
      </c>
      <c r="C1196">
        <v>3.5</v>
      </c>
      <c r="D1196">
        <v>14.2</v>
      </c>
      <c r="E1196">
        <v>1325</v>
      </c>
      <c r="F1196">
        <v>3</v>
      </c>
      <c r="H1196">
        <v>83</v>
      </c>
      <c r="I1196" s="101" t="s">
        <v>16</v>
      </c>
      <c r="J1196" s="1">
        <f>DATEVALUE(RIGHT(jaar_zip[[#This Row],[YYYYMMDD]],2)&amp;"-"&amp;MID(jaar_zip[[#This Row],[YYYYMMDD]],5,2)&amp;"-"&amp;LEFT(jaar_zip[[#This Row],[YYYYMMDD]],4))</f>
        <v>45390</v>
      </c>
      <c r="K1196" s="101" t="str">
        <f>IF(AND(VALUE(MONTH(jaar_zip[[#This Row],[Datum]]))=1,VALUE(WEEKNUM(jaar_zip[[#This Row],[Datum]],21))&gt;51),RIGHT(YEAR(jaar_zip[[#This Row],[Datum]])-1,2),RIGHT(YEAR(jaar_zip[[#This Row],[Datum]]),2))&amp;"-"&amp; TEXT(WEEKNUM(jaar_zip[[#This Row],[Datum]],21),"00")</f>
        <v>24-15</v>
      </c>
      <c r="L1196" s="101">
        <f>MONTH(jaar_zip[[#This Row],[Datum]])</f>
        <v>4</v>
      </c>
      <c r="M1196" s="101">
        <f>IF(ISNUMBER(jaar_zip[[#This Row],[etmaaltemperatuur]]),IF(jaar_zip[[#This Row],[etmaaltemperatuur]]&lt;stookgrens,stookgrens-jaar_zip[[#This Row],[etmaaltemperatuur]],0),"")</f>
        <v>3.8000000000000007</v>
      </c>
      <c r="N1196" s="101">
        <f>IF(ISNUMBER(jaar_zip[[#This Row],[graaddagen]]),IF(OR(MONTH(jaar_zip[[#This Row],[Datum]])=1,MONTH(jaar_zip[[#This Row],[Datum]])=2,MONTH(jaar_zip[[#This Row],[Datum]])=11,MONTH(jaar_zip[[#This Row],[Datum]])=12),1.1,IF(OR(MONTH(jaar_zip[[#This Row],[Datum]])=3,MONTH(jaar_zip[[#This Row],[Datum]])=10),1,0.8))*jaar_zip[[#This Row],[graaddagen]],"")</f>
        <v>3.0400000000000009</v>
      </c>
      <c r="O1196" s="101">
        <f>IF(ISNUMBER(jaar_zip[[#This Row],[etmaaltemperatuur]]),IF(jaar_zip[[#This Row],[etmaaltemperatuur]]&gt;stookgrens,jaar_zip[[#This Row],[etmaaltemperatuur]]-stookgrens,0),"")</f>
        <v>0</v>
      </c>
    </row>
    <row r="1197" spans="1:15" x14ac:dyDescent="0.25">
      <c r="A1197">
        <v>249</v>
      </c>
      <c r="B1197">
        <v>20240409</v>
      </c>
      <c r="C1197">
        <v>8.8000000000000007</v>
      </c>
      <c r="D1197">
        <v>11</v>
      </c>
      <c r="E1197">
        <v>671</v>
      </c>
      <c r="F1197">
        <v>1.4</v>
      </c>
      <c r="H1197">
        <v>78</v>
      </c>
      <c r="I1197" s="101" t="s">
        <v>16</v>
      </c>
      <c r="J1197" s="1">
        <f>DATEVALUE(RIGHT(jaar_zip[[#This Row],[YYYYMMDD]],2)&amp;"-"&amp;MID(jaar_zip[[#This Row],[YYYYMMDD]],5,2)&amp;"-"&amp;LEFT(jaar_zip[[#This Row],[YYYYMMDD]],4))</f>
        <v>45391</v>
      </c>
      <c r="K1197" s="101" t="str">
        <f>IF(AND(VALUE(MONTH(jaar_zip[[#This Row],[Datum]]))=1,VALUE(WEEKNUM(jaar_zip[[#This Row],[Datum]],21))&gt;51),RIGHT(YEAR(jaar_zip[[#This Row],[Datum]])-1,2),RIGHT(YEAR(jaar_zip[[#This Row],[Datum]]),2))&amp;"-"&amp; TEXT(WEEKNUM(jaar_zip[[#This Row],[Datum]],21),"00")</f>
        <v>24-15</v>
      </c>
      <c r="L1197" s="101">
        <f>MONTH(jaar_zip[[#This Row],[Datum]])</f>
        <v>4</v>
      </c>
      <c r="M1197" s="101">
        <f>IF(ISNUMBER(jaar_zip[[#This Row],[etmaaltemperatuur]]),IF(jaar_zip[[#This Row],[etmaaltemperatuur]]&lt;stookgrens,stookgrens-jaar_zip[[#This Row],[etmaaltemperatuur]],0),"")</f>
        <v>7</v>
      </c>
      <c r="N1197" s="101">
        <f>IF(ISNUMBER(jaar_zip[[#This Row],[graaddagen]]),IF(OR(MONTH(jaar_zip[[#This Row],[Datum]])=1,MONTH(jaar_zip[[#This Row],[Datum]])=2,MONTH(jaar_zip[[#This Row],[Datum]])=11,MONTH(jaar_zip[[#This Row],[Datum]])=12),1.1,IF(OR(MONTH(jaar_zip[[#This Row],[Datum]])=3,MONTH(jaar_zip[[#This Row],[Datum]])=10),1,0.8))*jaar_zip[[#This Row],[graaddagen]],"")</f>
        <v>5.6000000000000005</v>
      </c>
      <c r="O1197" s="101">
        <f>IF(ISNUMBER(jaar_zip[[#This Row],[etmaaltemperatuur]]),IF(jaar_zip[[#This Row],[etmaaltemperatuur]]&gt;stookgrens,jaar_zip[[#This Row],[etmaaltemperatuur]]-stookgrens,0),"")</f>
        <v>0</v>
      </c>
    </row>
    <row r="1198" spans="1:15" x14ac:dyDescent="0.25">
      <c r="A1198">
        <v>249</v>
      </c>
      <c r="B1198">
        <v>20240410</v>
      </c>
      <c r="C1198">
        <v>5.7</v>
      </c>
      <c r="D1198">
        <v>10.8</v>
      </c>
      <c r="E1198">
        <v>2062</v>
      </c>
      <c r="F1198">
        <v>-0.1</v>
      </c>
      <c r="H1198">
        <v>69</v>
      </c>
      <c r="I1198" s="101" t="s">
        <v>16</v>
      </c>
      <c r="J1198" s="1">
        <f>DATEVALUE(RIGHT(jaar_zip[[#This Row],[YYYYMMDD]],2)&amp;"-"&amp;MID(jaar_zip[[#This Row],[YYYYMMDD]],5,2)&amp;"-"&amp;LEFT(jaar_zip[[#This Row],[YYYYMMDD]],4))</f>
        <v>45392</v>
      </c>
      <c r="K1198" s="101" t="str">
        <f>IF(AND(VALUE(MONTH(jaar_zip[[#This Row],[Datum]]))=1,VALUE(WEEKNUM(jaar_zip[[#This Row],[Datum]],21))&gt;51),RIGHT(YEAR(jaar_zip[[#This Row],[Datum]])-1,2),RIGHT(YEAR(jaar_zip[[#This Row],[Datum]]),2))&amp;"-"&amp; TEXT(WEEKNUM(jaar_zip[[#This Row],[Datum]],21),"00")</f>
        <v>24-15</v>
      </c>
      <c r="L1198" s="101">
        <f>MONTH(jaar_zip[[#This Row],[Datum]])</f>
        <v>4</v>
      </c>
      <c r="M1198" s="101">
        <f>IF(ISNUMBER(jaar_zip[[#This Row],[etmaaltemperatuur]]),IF(jaar_zip[[#This Row],[etmaaltemperatuur]]&lt;stookgrens,stookgrens-jaar_zip[[#This Row],[etmaaltemperatuur]],0),"")</f>
        <v>7.1999999999999993</v>
      </c>
      <c r="N1198" s="101">
        <f>IF(ISNUMBER(jaar_zip[[#This Row],[graaddagen]]),IF(OR(MONTH(jaar_zip[[#This Row],[Datum]])=1,MONTH(jaar_zip[[#This Row],[Datum]])=2,MONTH(jaar_zip[[#This Row],[Datum]])=11,MONTH(jaar_zip[[#This Row],[Datum]])=12),1.1,IF(OR(MONTH(jaar_zip[[#This Row],[Datum]])=3,MONTH(jaar_zip[[#This Row],[Datum]])=10),1,0.8))*jaar_zip[[#This Row],[graaddagen]],"")</f>
        <v>5.76</v>
      </c>
      <c r="O1198" s="101">
        <f>IF(ISNUMBER(jaar_zip[[#This Row],[etmaaltemperatuur]]),IF(jaar_zip[[#This Row],[etmaaltemperatuur]]&gt;stookgrens,jaar_zip[[#This Row],[etmaaltemperatuur]]-stookgrens,0),"")</f>
        <v>0</v>
      </c>
    </row>
    <row r="1199" spans="1:15" x14ac:dyDescent="0.25">
      <c r="A1199">
        <v>249</v>
      </c>
      <c r="B1199">
        <v>20240411</v>
      </c>
      <c r="C1199">
        <v>6.4</v>
      </c>
      <c r="D1199">
        <v>13</v>
      </c>
      <c r="E1199">
        <v>658</v>
      </c>
      <c r="F1199">
        <v>0.5</v>
      </c>
      <c r="H1199">
        <v>89</v>
      </c>
      <c r="I1199" s="101" t="s">
        <v>16</v>
      </c>
      <c r="J1199" s="1">
        <f>DATEVALUE(RIGHT(jaar_zip[[#This Row],[YYYYMMDD]],2)&amp;"-"&amp;MID(jaar_zip[[#This Row],[YYYYMMDD]],5,2)&amp;"-"&amp;LEFT(jaar_zip[[#This Row],[YYYYMMDD]],4))</f>
        <v>45393</v>
      </c>
      <c r="K1199" s="101" t="str">
        <f>IF(AND(VALUE(MONTH(jaar_zip[[#This Row],[Datum]]))=1,VALUE(WEEKNUM(jaar_zip[[#This Row],[Datum]],21))&gt;51),RIGHT(YEAR(jaar_zip[[#This Row],[Datum]])-1,2),RIGHT(YEAR(jaar_zip[[#This Row],[Datum]]),2))&amp;"-"&amp; TEXT(WEEKNUM(jaar_zip[[#This Row],[Datum]],21),"00")</f>
        <v>24-15</v>
      </c>
      <c r="L1199" s="101">
        <f>MONTH(jaar_zip[[#This Row],[Datum]])</f>
        <v>4</v>
      </c>
      <c r="M1199" s="101">
        <f>IF(ISNUMBER(jaar_zip[[#This Row],[etmaaltemperatuur]]),IF(jaar_zip[[#This Row],[etmaaltemperatuur]]&lt;stookgrens,stookgrens-jaar_zip[[#This Row],[etmaaltemperatuur]],0),"")</f>
        <v>5</v>
      </c>
      <c r="N1199" s="101">
        <f>IF(ISNUMBER(jaar_zip[[#This Row],[graaddagen]]),IF(OR(MONTH(jaar_zip[[#This Row],[Datum]])=1,MONTH(jaar_zip[[#This Row],[Datum]])=2,MONTH(jaar_zip[[#This Row],[Datum]])=11,MONTH(jaar_zip[[#This Row],[Datum]])=12),1.1,IF(OR(MONTH(jaar_zip[[#This Row],[Datum]])=3,MONTH(jaar_zip[[#This Row],[Datum]])=10),1,0.8))*jaar_zip[[#This Row],[graaddagen]],"")</f>
        <v>4</v>
      </c>
      <c r="O1199" s="101">
        <f>IF(ISNUMBER(jaar_zip[[#This Row],[etmaaltemperatuur]]),IF(jaar_zip[[#This Row],[etmaaltemperatuur]]&gt;stookgrens,jaar_zip[[#This Row],[etmaaltemperatuur]]-stookgrens,0),"")</f>
        <v>0</v>
      </c>
    </row>
    <row r="1200" spans="1:15" x14ac:dyDescent="0.25">
      <c r="A1200">
        <v>249</v>
      </c>
      <c r="B1200">
        <v>20240412</v>
      </c>
      <c r="C1200">
        <v>7.5</v>
      </c>
      <c r="D1200">
        <v>14</v>
      </c>
      <c r="E1200">
        <v>1788</v>
      </c>
      <c r="F1200">
        <v>0</v>
      </c>
      <c r="H1200">
        <v>79</v>
      </c>
      <c r="I1200" s="101" t="s">
        <v>16</v>
      </c>
      <c r="J1200" s="1">
        <f>DATEVALUE(RIGHT(jaar_zip[[#This Row],[YYYYMMDD]],2)&amp;"-"&amp;MID(jaar_zip[[#This Row],[YYYYMMDD]],5,2)&amp;"-"&amp;LEFT(jaar_zip[[#This Row],[YYYYMMDD]],4))</f>
        <v>45394</v>
      </c>
      <c r="K1200" s="101" t="str">
        <f>IF(AND(VALUE(MONTH(jaar_zip[[#This Row],[Datum]]))=1,VALUE(WEEKNUM(jaar_zip[[#This Row],[Datum]],21))&gt;51),RIGHT(YEAR(jaar_zip[[#This Row],[Datum]])-1,2),RIGHT(YEAR(jaar_zip[[#This Row],[Datum]]),2))&amp;"-"&amp; TEXT(WEEKNUM(jaar_zip[[#This Row],[Datum]],21),"00")</f>
        <v>24-15</v>
      </c>
      <c r="L1200" s="101">
        <f>MONTH(jaar_zip[[#This Row],[Datum]])</f>
        <v>4</v>
      </c>
      <c r="M1200" s="101">
        <f>IF(ISNUMBER(jaar_zip[[#This Row],[etmaaltemperatuur]]),IF(jaar_zip[[#This Row],[etmaaltemperatuur]]&lt;stookgrens,stookgrens-jaar_zip[[#This Row],[etmaaltemperatuur]],0),"")</f>
        <v>4</v>
      </c>
      <c r="N1200" s="101">
        <f>IF(ISNUMBER(jaar_zip[[#This Row],[graaddagen]]),IF(OR(MONTH(jaar_zip[[#This Row],[Datum]])=1,MONTH(jaar_zip[[#This Row],[Datum]])=2,MONTH(jaar_zip[[#This Row],[Datum]])=11,MONTH(jaar_zip[[#This Row],[Datum]])=12),1.1,IF(OR(MONTH(jaar_zip[[#This Row],[Datum]])=3,MONTH(jaar_zip[[#This Row],[Datum]])=10),1,0.8))*jaar_zip[[#This Row],[graaddagen]],"")</f>
        <v>3.2</v>
      </c>
      <c r="O1200" s="101">
        <f>IF(ISNUMBER(jaar_zip[[#This Row],[etmaaltemperatuur]]),IF(jaar_zip[[#This Row],[etmaaltemperatuur]]&gt;stookgrens,jaar_zip[[#This Row],[etmaaltemperatuur]]-stookgrens,0),"")</f>
        <v>0</v>
      </c>
    </row>
    <row r="1201" spans="1:15" x14ac:dyDescent="0.25">
      <c r="A1201">
        <v>249</v>
      </c>
      <c r="B1201">
        <v>20240413</v>
      </c>
      <c r="C1201">
        <v>6.8</v>
      </c>
      <c r="D1201">
        <v>15</v>
      </c>
      <c r="E1201">
        <v>1664</v>
      </c>
      <c r="F1201">
        <v>0</v>
      </c>
      <c r="H1201">
        <v>76</v>
      </c>
      <c r="I1201" s="101" t="s">
        <v>16</v>
      </c>
      <c r="J1201" s="1">
        <f>DATEVALUE(RIGHT(jaar_zip[[#This Row],[YYYYMMDD]],2)&amp;"-"&amp;MID(jaar_zip[[#This Row],[YYYYMMDD]],5,2)&amp;"-"&amp;LEFT(jaar_zip[[#This Row],[YYYYMMDD]],4))</f>
        <v>45395</v>
      </c>
      <c r="K1201" s="101" t="str">
        <f>IF(AND(VALUE(MONTH(jaar_zip[[#This Row],[Datum]]))=1,VALUE(WEEKNUM(jaar_zip[[#This Row],[Datum]],21))&gt;51),RIGHT(YEAR(jaar_zip[[#This Row],[Datum]])-1,2),RIGHT(YEAR(jaar_zip[[#This Row],[Datum]]),2))&amp;"-"&amp; TEXT(WEEKNUM(jaar_zip[[#This Row],[Datum]],21),"00")</f>
        <v>24-15</v>
      </c>
      <c r="L1201" s="101">
        <f>MONTH(jaar_zip[[#This Row],[Datum]])</f>
        <v>4</v>
      </c>
      <c r="M1201" s="101">
        <f>IF(ISNUMBER(jaar_zip[[#This Row],[etmaaltemperatuur]]),IF(jaar_zip[[#This Row],[etmaaltemperatuur]]&lt;stookgrens,stookgrens-jaar_zip[[#This Row],[etmaaltemperatuur]],0),"")</f>
        <v>3</v>
      </c>
      <c r="N1201" s="101">
        <f>IF(ISNUMBER(jaar_zip[[#This Row],[graaddagen]]),IF(OR(MONTH(jaar_zip[[#This Row],[Datum]])=1,MONTH(jaar_zip[[#This Row],[Datum]])=2,MONTH(jaar_zip[[#This Row],[Datum]])=11,MONTH(jaar_zip[[#This Row],[Datum]])=12),1.1,IF(OR(MONTH(jaar_zip[[#This Row],[Datum]])=3,MONTH(jaar_zip[[#This Row],[Datum]])=10),1,0.8))*jaar_zip[[#This Row],[graaddagen]],"")</f>
        <v>2.4000000000000004</v>
      </c>
      <c r="O1201" s="101">
        <f>IF(ISNUMBER(jaar_zip[[#This Row],[etmaaltemperatuur]]),IF(jaar_zip[[#This Row],[etmaaltemperatuur]]&gt;stookgrens,jaar_zip[[#This Row],[etmaaltemperatuur]]-stookgrens,0),"")</f>
        <v>0</v>
      </c>
    </row>
    <row r="1202" spans="1:15" x14ac:dyDescent="0.25">
      <c r="A1202">
        <v>249</v>
      </c>
      <c r="B1202">
        <v>20240414</v>
      </c>
      <c r="C1202">
        <v>4.3</v>
      </c>
      <c r="D1202">
        <v>9.8000000000000007</v>
      </c>
      <c r="E1202">
        <v>2037</v>
      </c>
      <c r="F1202">
        <v>0</v>
      </c>
      <c r="H1202">
        <v>73</v>
      </c>
      <c r="I1202" s="101" t="s">
        <v>16</v>
      </c>
      <c r="J1202" s="1">
        <f>DATEVALUE(RIGHT(jaar_zip[[#This Row],[YYYYMMDD]],2)&amp;"-"&amp;MID(jaar_zip[[#This Row],[YYYYMMDD]],5,2)&amp;"-"&amp;LEFT(jaar_zip[[#This Row],[YYYYMMDD]],4))</f>
        <v>45396</v>
      </c>
      <c r="K1202" s="101" t="str">
        <f>IF(AND(VALUE(MONTH(jaar_zip[[#This Row],[Datum]]))=1,VALUE(WEEKNUM(jaar_zip[[#This Row],[Datum]],21))&gt;51),RIGHT(YEAR(jaar_zip[[#This Row],[Datum]])-1,2),RIGHT(YEAR(jaar_zip[[#This Row],[Datum]]),2))&amp;"-"&amp; TEXT(WEEKNUM(jaar_zip[[#This Row],[Datum]],21),"00")</f>
        <v>24-15</v>
      </c>
      <c r="L1202" s="101">
        <f>MONTH(jaar_zip[[#This Row],[Datum]])</f>
        <v>4</v>
      </c>
      <c r="M1202" s="101">
        <f>IF(ISNUMBER(jaar_zip[[#This Row],[etmaaltemperatuur]]),IF(jaar_zip[[#This Row],[etmaaltemperatuur]]&lt;stookgrens,stookgrens-jaar_zip[[#This Row],[etmaaltemperatuur]],0),"")</f>
        <v>8.1999999999999993</v>
      </c>
      <c r="N1202" s="101">
        <f>IF(ISNUMBER(jaar_zip[[#This Row],[graaddagen]]),IF(OR(MONTH(jaar_zip[[#This Row],[Datum]])=1,MONTH(jaar_zip[[#This Row],[Datum]])=2,MONTH(jaar_zip[[#This Row],[Datum]])=11,MONTH(jaar_zip[[#This Row],[Datum]])=12),1.1,IF(OR(MONTH(jaar_zip[[#This Row],[Datum]])=3,MONTH(jaar_zip[[#This Row],[Datum]])=10),1,0.8))*jaar_zip[[#This Row],[graaddagen]],"")</f>
        <v>6.56</v>
      </c>
      <c r="O1202" s="101">
        <f>IF(ISNUMBER(jaar_zip[[#This Row],[etmaaltemperatuur]]),IF(jaar_zip[[#This Row],[etmaaltemperatuur]]&gt;stookgrens,jaar_zip[[#This Row],[etmaaltemperatuur]]-stookgrens,0),"")</f>
        <v>0</v>
      </c>
    </row>
    <row r="1203" spans="1:15" x14ac:dyDescent="0.25">
      <c r="A1203">
        <v>249</v>
      </c>
      <c r="B1203">
        <v>20240415</v>
      </c>
      <c r="C1203">
        <v>7</v>
      </c>
      <c r="D1203">
        <v>7.3</v>
      </c>
      <c r="E1203">
        <v>595</v>
      </c>
      <c r="F1203">
        <v>21.7</v>
      </c>
      <c r="H1203">
        <v>83</v>
      </c>
      <c r="I1203" s="101" t="s">
        <v>16</v>
      </c>
      <c r="J1203" s="1">
        <f>DATEVALUE(RIGHT(jaar_zip[[#This Row],[YYYYMMDD]],2)&amp;"-"&amp;MID(jaar_zip[[#This Row],[YYYYMMDD]],5,2)&amp;"-"&amp;LEFT(jaar_zip[[#This Row],[YYYYMMDD]],4))</f>
        <v>45397</v>
      </c>
      <c r="K1203" s="101" t="str">
        <f>IF(AND(VALUE(MONTH(jaar_zip[[#This Row],[Datum]]))=1,VALUE(WEEKNUM(jaar_zip[[#This Row],[Datum]],21))&gt;51),RIGHT(YEAR(jaar_zip[[#This Row],[Datum]])-1,2),RIGHT(YEAR(jaar_zip[[#This Row],[Datum]]),2))&amp;"-"&amp; TEXT(WEEKNUM(jaar_zip[[#This Row],[Datum]],21),"00")</f>
        <v>24-16</v>
      </c>
      <c r="L1203" s="101">
        <f>MONTH(jaar_zip[[#This Row],[Datum]])</f>
        <v>4</v>
      </c>
      <c r="M1203" s="101">
        <f>IF(ISNUMBER(jaar_zip[[#This Row],[etmaaltemperatuur]]),IF(jaar_zip[[#This Row],[etmaaltemperatuur]]&lt;stookgrens,stookgrens-jaar_zip[[#This Row],[etmaaltemperatuur]],0),"")</f>
        <v>10.7</v>
      </c>
      <c r="N1203" s="101">
        <f>IF(ISNUMBER(jaar_zip[[#This Row],[graaddagen]]),IF(OR(MONTH(jaar_zip[[#This Row],[Datum]])=1,MONTH(jaar_zip[[#This Row],[Datum]])=2,MONTH(jaar_zip[[#This Row],[Datum]])=11,MONTH(jaar_zip[[#This Row],[Datum]])=12),1.1,IF(OR(MONTH(jaar_zip[[#This Row],[Datum]])=3,MONTH(jaar_zip[[#This Row],[Datum]])=10),1,0.8))*jaar_zip[[#This Row],[graaddagen]],"")</f>
        <v>8.56</v>
      </c>
      <c r="O1203" s="101">
        <f>IF(ISNUMBER(jaar_zip[[#This Row],[etmaaltemperatuur]]),IF(jaar_zip[[#This Row],[etmaaltemperatuur]]&gt;stookgrens,jaar_zip[[#This Row],[etmaaltemperatuur]]-stookgrens,0),"")</f>
        <v>0</v>
      </c>
    </row>
    <row r="1204" spans="1:15" x14ac:dyDescent="0.25">
      <c r="A1204">
        <v>249</v>
      </c>
      <c r="B1204">
        <v>20240416</v>
      </c>
      <c r="C1204">
        <v>7.5</v>
      </c>
      <c r="D1204">
        <v>7.7</v>
      </c>
      <c r="E1204">
        <v>1166</v>
      </c>
      <c r="F1204">
        <v>4.7</v>
      </c>
      <c r="H1204">
        <v>83</v>
      </c>
      <c r="I1204" s="101" t="s">
        <v>16</v>
      </c>
      <c r="J1204" s="1">
        <f>DATEVALUE(RIGHT(jaar_zip[[#This Row],[YYYYMMDD]],2)&amp;"-"&amp;MID(jaar_zip[[#This Row],[YYYYMMDD]],5,2)&amp;"-"&amp;LEFT(jaar_zip[[#This Row],[YYYYMMDD]],4))</f>
        <v>45398</v>
      </c>
      <c r="K1204" s="101" t="str">
        <f>IF(AND(VALUE(MONTH(jaar_zip[[#This Row],[Datum]]))=1,VALUE(WEEKNUM(jaar_zip[[#This Row],[Datum]],21))&gt;51),RIGHT(YEAR(jaar_zip[[#This Row],[Datum]])-1,2),RIGHT(YEAR(jaar_zip[[#This Row],[Datum]]),2))&amp;"-"&amp; TEXT(WEEKNUM(jaar_zip[[#This Row],[Datum]],21),"00")</f>
        <v>24-16</v>
      </c>
      <c r="L1204" s="101">
        <f>MONTH(jaar_zip[[#This Row],[Datum]])</f>
        <v>4</v>
      </c>
      <c r="M1204" s="101">
        <f>IF(ISNUMBER(jaar_zip[[#This Row],[etmaaltemperatuur]]),IF(jaar_zip[[#This Row],[etmaaltemperatuur]]&lt;stookgrens,stookgrens-jaar_zip[[#This Row],[etmaaltemperatuur]],0),"")</f>
        <v>10.3</v>
      </c>
      <c r="N1204" s="101">
        <f>IF(ISNUMBER(jaar_zip[[#This Row],[graaddagen]]),IF(OR(MONTH(jaar_zip[[#This Row],[Datum]])=1,MONTH(jaar_zip[[#This Row],[Datum]])=2,MONTH(jaar_zip[[#This Row],[Datum]])=11,MONTH(jaar_zip[[#This Row],[Datum]])=12),1.1,IF(OR(MONTH(jaar_zip[[#This Row],[Datum]])=3,MONTH(jaar_zip[[#This Row],[Datum]])=10),1,0.8))*jaar_zip[[#This Row],[graaddagen]],"")</f>
        <v>8.24</v>
      </c>
      <c r="O1204" s="101">
        <f>IF(ISNUMBER(jaar_zip[[#This Row],[etmaaltemperatuur]]),IF(jaar_zip[[#This Row],[etmaaltemperatuur]]&gt;stookgrens,jaar_zip[[#This Row],[etmaaltemperatuur]]-stookgrens,0),"")</f>
        <v>0</v>
      </c>
    </row>
    <row r="1205" spans="1:15" x14ac:dyDescent="0.25">
      <c r="A1205">
        <v>249</v>
      </c>
      <c r="B1205">
        <v>20240417</v>
      </c>
      <c r="C1205">
        <v>3</v>
      </c>
      <c r="D1205">
        <v>5.7</v>
      </c>
      <c r="E1205">
        <v>1302</v>
      </c>
      <c r="F1205">
        <v>7.7</v>
      </c>
      <c r="H1205">
        <v>85</v>
      </c>
      <c r="I1205" s="101" t="s">
        <v>16</v>
      </c>
      <c r="J1205" s="1">
        <f>DATEVALUE(RIGHT(jaar_zip[[#This Row],[YYYYMMDD]],2)&amp;"-"&amp;MID(jaar_zip[[#This Row],[YYYYMMDD]],5,2)&amp;"-"&amp;LEFT(jaar_zip[[#This Row],[YYYYMMDD]],4))</f>
        <v>45399</v>
      </c>
      <c r="K1205" s="101" t="str">
        <f>IF(AND(VALUE(MONTH(jaar_zip[[#This Row],[Datum]]))=1,VALUE(WEEKNUM(jaar_zip[[#This Row],[Datum]],21))&gt;51),RIGHT(YEAR(jaar_zip[[#This Row],[Datum]])-1,2),RIGHT(YEAR(jaar_zip[[#This Row],[Datum]]),2))&amp;"-"&amp; TEXT(WEEKNUM(jaar_zip[[#This Row],[Datum]],21),"00")</f>
        <v>24-16</v>
      </c>
      <c r="L1205" s="101">
        <f>MONTH(jaar_zip[[#This Row],[Datum]])</f>
        <v>4</v>
      </c>
      <c r="M1205" s="101">
        <f>IF(ISNUMBER(jaar_zip[[#This Row],[etmaaltemperatuur]]),IF(jaar_zip[[#This Row],[etmaaltemperatuur]]&lt;stookgrens,stookgrens-jaar_zip[[#This Row],[etmaaltemperatuur]],0),"")</f>
        <v>12.3</v>
      </c>
      <c r="N1205" s="101">
        <f>IF(ISNUMBER(jaar_zip[[#This Row],[graaddagen]]),IF(OR(MONTH(jaar_zip[[#This Row],[Datum]])=1,MONTH(jaar_zip[[#This Row],[Datum]])=2,MONTH(jaar_zip[[#This Row],[Datum]])=11,MONTH(jaar_zip[[#This Row],[Datum]])=12),1.1,IF(OR(MONTH(jaar_zip[[#This Row],[Datum]])=3,MONTH(jaar_zip[[#This Row],[Datum]])=10),1,0.8))*jaar_zip[[#This Row],[graaddagen]],"")</f>
        <v>9.8400000000000016</v>
      </c>
      <c r="O1205" s="101">
        <f>IF(ISNUMBER(jaar_zip[[#This Row],[etmaaltemperatuur]]),IF(jaar_zip[[#This Row],[etmaaltemperatuur]]&gt;stookgrens,jaar_zip[[#This Row],[etmaaltemperatuur]]-stookgrens,0),"")</f>
        <v>0</v>
      </c>
    </row>
    <row r="1206" spans="1:15" x14ac:dyDescent="0.25">
      <c r="A1206">
        <v>249</v>
      </c>
      <c r="B1206">
        <v>20240418</v>
      </c>
      <c r="C1206">
        <v>4.5999999999999996</v>
      </c>
      <c r="D1206">
        <v>6.9</v>
      </c>
      <c r="E1206">
        <v>1482</v>
      </c>
      <c r="F1206">
        <v>3.3</v>
      </c>
      <c r="H1206">
        <v>79</v>
      </c>
      <c r="I1206" s="101" t="s">
        <v>16</v>
      </c>
      <c r="J1206" s="1">
        <f>DATEVALUE(RIGHT(jaar_zip[[#This Row],[YYYYMMDD]],2)&amp;"-"&amp;MID(jaar_zip[[#This Row],[YYYYMMDD]],5,2)&amp;"-"&amp;LEFT(jaar_zip[[#This Row],[YYYYMMDD]],4))</f>
        <v>45400</v>
      </c>
      <c r="K1206" s="101" t="str">
        <f>IF(AND(VALUE(MONTH(jaar_zip[[#This Row],[Datum]]))=1,VALUE(WEEKNUM(jaar_zip[[#This Row],[Datum]],21))&gt;51),RIGHT(YEAR(jaar_zip[[#This Row],[Datum]])-1,2),RIGHT(YEAR(jaar_zip[[#This Row],[Datum]]),2))&amp;"-"&amp; TEXT(WEEKNUM(jaar_zip[[#This Row],[Datum]],21),"00")</f>
        <v>24-16</v>
      </c>
      <c r="L1206" s="101">
        <f>MONTH(jaar_zip[[#This Row],[Datum]])</f>
        <v>4</v>
      </c>
      <c r="M1206" s="101">
        <f>IF(ISNUMBER(jaar_zip[[#This Row],[etmaaltemperatuur]]),IF(jaar_zip[[#This Row],[etmaaltemperatuur]]&lt;stookgrens,stookgrens-jaar_zip[[#This Row],[etmaaltemperatuur]],0),"")</f>
        <v>11.1</v>
      </c>
      <c r="N1206" s="101">
        <f>IF(ISNUMBER(jaar_zip[[#This Row],[graaddagen]]),IF(OR(MONTH(jaar_zip[[#This Row],[Datum]])=1,MONTH(jaar_zip[[#This Row],[Datum]])=2,MONTH(jaar_zip[[#This Row],[Datum]])=11,MONTH(jaar_zip[[#This Row],[Datum]])=12),1.1,IF(OR(MONTH(jaar_zip[[#This Row],[Datum]])=3,MONTH(jaar_zip[[#This Row],[Datum]])=10),1,0.8))*jaar_zip[[#This Row],[graaddagen]],"")</f>
        <v>8.8800000000000008</v>
      </c>
      <c r="O1206" s="101">
        <f>IF(ISNUMBER(jaar_zip[[#This Row],[etmaaltemperatuur]]),IF(jaar_zip[[#This Row],[etmaaltemperatuur]]&gt;stookgrens,jaar_zip[[#This Row],[etmaaltemperatuur]]-stookgrens,0),"")</f>
        <v>0</v>
      </c>
    </row>
    <row r="1207" spans="1:15" x14ac:dyDescent="0.25">
      <c r="A1207">
        <v>249</v>
      </c>
      <c r="B1207">
        <v>20240419</v>
      </c>
      <c r="C1207">
        <v>8.6999999999999993</v>
      </c>
      <c r="D1207">
        <v>8.1</v>
      </c>
      <c r="E1207">
        <v>1253</v>
      </c>
      <c r="F1207">
        <v>13</v>
      </c>
      <c r="H1207">
        <v>87</v>
      </c>
      <c r="I1207" s="101" t="s">
        <v>16</v>
      </c>
      <c r="J1207" s="1">
        <f>DATEVALUE(RIGHT(jaar_zip[[#This Row],[YYYYMMDD]],2)&amp;"-"&amp;MID(jaar_zip[[#This Row],[YYYYMMDD]],5,2)&amp;"-"&amp;LEFT(jaar_zip[[#This Row],[YYYYMMDD]],4))</f>
        <v>45401</v>
      </c>
      <c r="K1207" s="101" t="str">
        <f>IF(AND(VALUE(MONTH(jaar_zip[[#This Row],[Datum]]))=1,VALUE(WEEKNUM(jaar_zip[[#This Row],[Datum]],21))&gt;51),RIGHT(YEAR(jaar_zip[[#This Row],[Datum]])-1,2),RIGHT(YEAR(jaar_zip[[#This Row],[Datum]]),2))&amp;"-"&amp; TEXT(WEEKNUM(jaar_zip[[#This Row],[Datum]],21),"00")</f>
        <v>24-16</v>
      </c>
      <c r="L1207" s="101">
        <f>MONTH(jaar_zip[[#This Row],[Datum]])</f>
        <v>4</v>
      </c>
      <c r="M1207" s="101">
        <f>IF(ISNUMBER(jaar_zip[[#This Row],[etmaaltemperatuur]]),IF(jaar_zip[[#This Row],[etmaaltemperatuur]]&lt;stookgrens,stookgrens-jaar_zip[[#This Row],[etmaaltemperatuur]],0),"")</f>
        <v>9.9</v>
      </c>
      <c r="N1207" s="101">
        <f>IF(ISNUMBER(jaar_zip[[#This Row],[graaddagen]]),IF(OR(MONTH(jaar_zip[[#This Row],[Datum]])=1,MONTH(jaar_zip[[#This Row],[Datum]])=2,MONTH(jaar_zip[[#This Row],[Datum]])=11,MONTH(jaar_zip[[#This Row],[Datum]])=12),1.1,IF(OR(MONTH(jaar_zip[[#This Row],[Datum]])=3,MONTH(jaar_zip[[#This Row],[Datum]])=10),1,0.8))*jaar_zip[[#This Row],[graaddagen]],"")</f>
        <v>7.9200000000000008</v>
      </c>
      <c r="O1207" s="101">
        <f>IF(ISNUMBER(jaar_zip[[#This Row],[etmaaltemperatuur]]),IF(jaar_zip[[#This Row],[etmaaltemperatuur]]&gt;stookgrens,jaar_zip[[#This Row],[etmaaltemperatuur]]-stookgrens,0),"")</f>
        <v>0</v>
      </c>
    </row>
    <row r="1208" spans="1:15" x14ac:dyDescent="0.25">
      <c r="A1208">
        <v>249</v>
      </c>
      <c r="B1208">
        <v>20240420</v>
      </c>
      <c r="C1208">
        <v>7.4</v>
      </c>
      <c r="D1208">
        <v>6.8</v>
      </c>
      <c r="E1208">
        <v>1565</v>
      </c>
      <c r="F1208">
        <v>0.9</v>
      </c>
      <c r="H1208">
        <v>78</v>
      </c>
      <c r="I1208" s="101" t="s">
        <v>16</v>
      </c>
      <c r="J1208" s="1">
        <f>DATEVALUE(RIGHT(jaar_zip[[#This Row],[YYYYMMDD]],2)&amp;"-"&amp;MID(jaar_zip[[#This Row],[YYYYMMDD]],5,2)&amp;"-"&amp;LEFT(jaar_zip[[#This Row],[YYYYMMDD]],4))</f>
        <v>45402</v>
      </c>
      <c r="K1208" s="101" t="str">
        <f>IF(AND(VALUE(MONTH(jaar_zip[[#This Row],[Datum]]))=1,VALUE(WEEKNUM(jaar_zip[[#This Row],[Datum]],21))&gt;51),RIGHT(YEAR(jaar_zip[[#This Row],[Datum]])-1,2),RIGHT(YEAR(jaar_zip[[#This Row],[Datum]]),2))&amp;"-"&amp; TEXT(WEEKNUM(jaar_zip[[#This Row],[Datum]],21),"00")</f>
        <v>24-16</v>
      </c>
      <c r="L1208" s="101">
        <f>MONTH(jaar_zip[[#This Row],[Datum]])</f>
        <v>4</v>
      </c>
      <c r="M1208" s="101">
        <f>IF(ISNUMBER(jaar_zip[[#This Row],[etmaaltemperatuur]]),IF(jaar_zip[[#This Row],[etmaaltemperatuur]]&lt;stookgrens,stookgrens-jaar_zip[[#This Row],[etmaaltemperatuur]],0),"")</f>
        <v>11.2</v>
      </c>
      <c r="N1208" s="101">
        <f>IF(ISNUMBER(jaar_zip[[#This Row],[graaddagen]]),IF(OR(MONTH(jaar_zip[[#This Row],[Datum]])=1,MONTH(jaar_zip[[#This Row],[Datum]])=2,MONTH(jaar_zip[[#This Row],[Datum]])=11,MONTH(jaar_zip[[#This Row],[Datum]])=12),1.1,IF(OR(MONTH(jaar_zip[[#This Row],[Datum]])=3,MONTH(jaar_zip[[#This Row],[Datum]])=10),1,0.8))*jaar_zip[[#This Row],[graaddagen]],"")</f>
        <v>8.9599999999999991</v>
      </c>
      <c r="O1208" s="101">
        <f>IF(ISNUMBER(jaar_zip[[#This Row],[etmaaltemperatuur]]),IF(jaar_zip[[#This Row],[etmaaltemperatuur]]&gt;stookgrens,jaar_zip[[#This Row],[etmaaltemperatuur]]-stookgrens,0),"")</f>
        <v>0</v>
      </c>
    </row>
    <row r="1209" spans="1:15" x14ac:dyDescent="0.25">
      <c r="A1209">
        <v>249</v>
      </c>
      <c r="B1209">
        <v>20240421</v>
      </c>
      <c r="C1209">
        <v>5.8</v>
      </c>
      <c r="D1209">
        <v>6.2</v>
      </c>
      <c r="E1209">
        <v>2066</v>
      </c>
      <c r="F1209">
        <v>1.3</v>
      </c>
      <c r="H1209">
        <v>76</v>
      </c>
      <c r="I1209" s="101" t="s">
        <v>16</v>
      </c>
      <c r="J1209" s="1">
        <f>DATEVALUE(RIGHT(jaar_zip[[#This Row],[YYYYMMDD]],2)&amp;"-"&amp;MID(jaar_zip[[#This Row],[YYYYMMDD]],5,2)&amp;"-"&amp;LEFT(jaar_zip[[#This Row],[YYYYMMDD]],4))</f>
        <v>45403</v>
      </c>
      <c r="K1209" s="101" t="str">
        <f>IF(AND(VALUE(MONTH(jaar_zip[[#This Row],[Datum]]))=1,VALUE(WEEKNUM(jaar_zip[[#This Row],[Datum]],21))&gt;51),RIGHT(YEAR(jaar_zip[[#This Row],[Datum]])-1,2),RIGHT(YEAR(jaar_zip[[#This Row],[Datum]]),2))&amp;"-"&amp; TEXT(WEEKNUM(jaar_zip[[#This Row],[Datum]],21),"00")</f>
        <v>24-16</v>
      </c>
      <c r="L1209" s="101">
        <f>MONTH(jaar_zip[[#This Row],[Datum]])</f>
        <v>4</v>
      </c>
      <c r="M1209" s="101">
        <f>IF(ISNUMBER(jaar_zip[[#This Row],[etmaaltemperatuur]]),IF(jaar_zip[[#This Row],[etmaaltemperatuur]]&lt;stookgrens,stookgrens-jaar_zip[[#This Row],[etmaaltemperatuur]],0),"")</f>
        <v>11.8</v>
      </c>
      <c r="N1209" s="101">
        <f>IF(ISNUMBER(jaar_zip[[#This Row],[graaddagen]]),IF(OR(MONTH(jaar_zip[[#This Row],[Datum]])=1,MONTH(jaar_zip[[#This Row],[Datum]])=2,MONTH(jaar_zip[[#This Row],[Datum]])=11,MONTH(jaar_zip[[#This Row],[Datum]])=12),1.1,IF(OR(MONTH(jaar_zip[[#This Row],[Datum]])=3,MONTH(jaar_zip[[#This Row],[Datum]])=10),1,0.8))*jaar_zip[[#This Row],[graaddagen]],"")</f>
        <v>9.4400000000000013</v>
      </c>
      <c r="O1209" s="101">
        <f>IF(ISNUMBER(jaar_zip[[#This Row],[etmaaltemperatuur]]),IF(jaar_zip[[#This Row],[etmaaltemperatuur]]&gt;stookgrens,jaar_zip[[#This Row],[etmaaltemperatuur]]-stookgrens,0),"")</f>
        <v>0</v>
      </c>
    </row>
    <row r="1210" spans="1:15" x14ac:dyDescent="0.25">
      <c r="A1210">
        <v>249</v>
      </c>
      <c r="B1210">
        <v>20240422</v>
      </c>
      <c r="C1210">
        <v>4</v>
      </c>
      <c r="D1210">
        <v>4.9000000000000004</v>
      </c>
      <c r="E1210">
        <v>1747</v>
      </c>
      <c r="F1210">
        <v>0.1</v>
      </c>
      <c r="H1210">
        <v>73</v>
      </c>
      <c r="I1210" s="101" t="s">
        <v>16</v>
      </c>
      <c r="J1210" s="1">
        <f>DATEVALUE(RIGHT(jaar_zip[[#This Row],[YYYYMMDD]],2)&amp;"-"&amp;MID(jaar_zip[[#This Row],[YYYYMMDD]],5,2)&amp;"-"&amp;LEFT(jaar_zip[[#This Row],[YYYYMMDD]],4))</f>
        <v>45404</v>
      </c>
      <c r="K1210" s="101" t="str">
        <f>IF(AND(VALUE(MONTH(jaar_zip[[#This Row],[Datum]]))=1,VALUE(WEEKNUM(jaar_zip[[#This Row],[Datum]],21))&gt;51),RIGHT(YEAR(jaar_zip[[#This Row],[Datum]])-1,2),RIGHT(YEAR(jaar_zip[[#This Row],[Datum]]),2))&amp;"-"&amp; TEXT(WEEKNUM(jaar_zip[[#This Row],[Datum]],21),"00")</f>
        <v>24-17</v>
      </c>
      <c r="L1210" s="101">
        <f>MONTH(jaar_zip[[#This Row],[Datum]])</f>
        <v>4</v>
      </c>
      <c r="M1210" s="101">
        <f>IF(ISNUMBER(jaar_zip[[#This Row],[etmaaltemperatuur]]),IF(jaar_zip[[#This Row],[etmaaltemperatuur]]&lt;stookgrens,stookgrens-jaar_zip[[#This Row],[etmaaltemperatuur]],0),"")</f>
        <v>13.1</v>
      </c>
      <c r="N1210" s="101">
        <f>IF(ISNUMBER(jaar_zip[[#This Row],[graaddagen]]),IF(OR(MONTH(jaar_zip[[#This Row],[Datum]])=1,MONTH(jaar_zip[[#This Row],[Datum]])=2,MONTH(jaar_zip[[#This Row],[Datum]])=11,MONTH(jaar_zip[[#This Row],[Datum]])=12),1.1,IF(OR(MONTH(jaar_zip[[#This Row],[Datum]])=3,MONTH(jaar_zip[[#This Row],[Datum]])=10),1,0.8))*jaar_zip[[#This Row],[graaddagen]],"")</f>
        <v>10.48</v>
      </c>
      <c r="O1210" s="101">
        <f>IF(ISNUMBER(jaar_zip[[#This Row],[etmaaltemperatuur]]),IF(jaar_zip[[#This Row],[etmaaltemperatuur]]&gt;stookgrens,jaar_zip[[#This Row],[etmaaltemperatuur]]-stookgrens,0),"")</f>
        <v>0</v>
      </c>
    </row>
    <row r="1211" spans="1:15" x14ac:dyDescent="0.25">
      <c r="A1211">
        <v>249</v>
      </c>
      <c r="B1211">
        <v>20240423</v>
      </c>
      <c r="C1211">
        <v>3.5</v>
      </c>
      <c r="D1211">
        <v>5</v>
      </c>
      <c r="E1211">
        <v>1753</v>
      </c>
      <c r="F1211">
        <v>1.7</v>
      </c>
      <c r="H1211">
        <v>76</v>
      </c>
      <c r="I1211" s="101" t="s">
        <v>16</v>
      </c>
      <c r="J1211" s="1">
        <f>DATEVALUE(RIGHT(jaar_zip[[#This Row],[YYYYMMDD]],2)&amp;"-"&amp;MID(jaar_zip[[#This Row],[YYYYMMDD]],5,2)&amp;"-"&amp;LEFT(jaar_zip[[#This Row],[YYYYMMDD]],4))</f>
        <v>45405</v>
      </c>
      <c r="K1211" s="101" t="str">
        <f>IF(AND(VALUE(MONTH(jaar_zip[[#This Row],[Datum]]))=1,VALUE(WEEKNUM(jaar_zip[[#This Row],[Datum]],21))&gt;51),RIGHT(YEAR(jaar_zip[[#This Row],[Datum]])-1,2),RIGHT(YEAR(jaar_zip[[#This Row],[Datum]]),2))&amp;"-"&amp; TEXT(WEEKNUM(jaar_zip[[#This Row],[Datum]],21),"00")</f>
        <v>24-17</v>
      </c>
      <c r="L1211" s="101">
        <f>MONTH(jaar_zip[[#This Row],[Datum]])</f>
        <v>4</v>
      </c>
      <c r="M1211" s="101">
        <f>IF(ISNUMBER(jaar_zip[[#This Row],[etmaaltemperatuur]]),IF(jaar_zip[[#This Row],[etmaaltemperatuur]]&lt;stookgrens,stookgrens-jaar_zip[[#This Row],[etmaaltemperatuur]],0),"")</f>
        <v>13</v>
      </c>
      <c r="N1211" s="101">
        <f>IF(ISNUMBER(jaar_zip[[#This Row],[graaddagen]]),IF(OR(MONTH(jaar_zip[[#This Row],[Datum]])=1,MONTH(jaar_zip[[#This Row],[Datum]])=2,MONTH(jaar_zip[[#This Row],[Datum]])=11,MONTH(jaar_zip[[#This Row],[Datum]])=12),1.1,IF(OR(MONTH(jaar_zip[[#This Row],[Datum]])=3,MONTH(jaar_zip[[#This Row],[Datum]])=10),1,0.8))*jaar_zip[[#This Row],[graaddagen]],"")</f>
        <v>10.4</v>
      </c>
      <c r="O1211" s="101">
        <f>IF(ISNUMBER(jaar_zip[[#This Row],[etmaaltemperatuur]]),IF(jaar_zip[[#This Row],[etmaaltemperatuur]]&gt;stookgrens,jaar_zip[[#This Row],[etmaaltemperatuur]]-stookgrens,0),"")</f>
        <v>0</v>
      </c>
    </row>
    <row r="1212" spans="1:15" x14ac:dyDescent="0.25">
      <c r="A1212">
        <v>249</v>
      </c>
      <c r="B1212">
        <v>20240424</v>
      </c>
      <c r="C1212">
        <v>6</v>
      </c>
      <c r="D1212">
        <v>5.5</v>
      </c>
      <c r="E1212">
        <v>1304</v>
      </c>
      <c r="F1212">
        <v>4</v>
      </c>
      <c r="H1212">
        <v>83</v>
      </c>
      <c r="I1212" s="101" t="s">
        <v>16</v>
      </c>
      <c r="J1212" s="1">
        <f>DATEVALUE(RIGHT(jaar_zip[[#This Row],[YYYYMMDD]],2)&amp;"-"&amp;MID(jaar_zip[[#This Row],[YYYYMMDD]],5,2)&amp;"-"&amp;LEFT(jaar_zip[[#This Row],[YYYYMMDD]],4))</f>
        <v>45406</v>
      </c>
      <c r="K1212" s="101" t="str">
        <f>IF(AND(VALUE(MONTH(jaar_zip[[#This Row],[Datum]]))=1,VALUE(WEEKNUM(jaar_zip[[#This Row],[Datum]],21))&gt;51),RIGHT(YEAR(jaar_zip[[#This Row],[Datum]])-1,2),RIGHT(YEAR(jaar_zip[[#This Row],[Datum]]),2))&amp;"-"&amp; TEXT(WEEKNUM(jaar_zip[[#This Row],[Datum]],21),"00")</f>
        <v>24-17</v>
      </c>
      <c r="L1212" s="101">
        <f>MONTH(jaar_zip[[#This Row],[Datum]])</f>
        <v>4</v>
      </c>
      <c r="M1212" s="101">
        <f>IF(ISNUMBER(jaar_zip[[#This Row],[etmaaltemperatuur]]),IF(jaar_zip[[#This Row],[etmaaltemperatuur]]&lt;stookgrens,stookgrens-jaar_zip[[#This Row],[etmaaltemperatuur]],0),"")</f>
        <v>12.5</v>
      </c>
      <c r="N1212" s="101">
        <f>IF(ISNUMBER(jaar_zip[[#This Row],[graaddagen]]),IF(OR(MONTH(jaar_zip[[#This Row],[Datum]])=1,MONTH(jaar_zip[[#This Row],[Datum]])=2,MONTH(jaar_zip[[#This Row],[Datum]])=11,MONTH(jaar_zip[[#This Row],[Datum]])=12),1.1,IF(OR(MONTH(jaar_zip[[#This Row],[Datum]])=3,MONTH(jaar_zip[[#This Row],[Datum]])=10),1,0.8))*jaar_zip[[#This Row],[graaddagen]],"")</f>
        <v>10</v>
      </c>
      <c r="O1212" s="101">
        <f>IF(ISNUMBER(jaar_zip[[#This Row],[etmaaltemperatuur]]),IF(jaar_zip[[#This Row],[etmaaltemperatuur]]&gt;stookgrens,jaar_zip[[#This Row],[etmaaltemperatuur]]-stookgrens,0),"")</f>
        <v>0</v>
      </c>
    </row>
    <row r="1213" spans="1:15" x14ac:dyDescent="0.25">
      <c r="A1213">
        <v>249</v>
      </c>
      <c r="B1213">
        <v>20240425</v>
      </c>
      <c r="C1213">
        <v>3.8</v>
      </c>
      <c r="D1213">
        <v>5.8</v>
      </c>
      <c r="E1213">
        <v>990</v>
      </c>
      <c r="F1213">
        <v>8.9</v>
      </c>
      <c r="H1213">
        <v>83</v>
      </c>
      <c r="I1213" s="101" t="s">
        <v>16</v>
      </c>
      <c r="J1213" s="1">
        <f>DATEVALUE(RIGHT(jaar_zip[[#This Row],[YYYYMMDD]],2)&amp;"-"&amp;MID(jaar_zip[[#This Row],[YYYYMMDD]],5,2)&amp;"-"&amp;LEFT(jaar_zip[[#This Row],[YYYYMMDD]],4))</f>
        <v>45407</v>
      </c>
      <c r="K1213" s="101" t="str">
        <f>IF(AND(VALUE(MONTH(jaar_zip[[#This Row],[Datum]]))=1,VALUE(WEEKNUM(jaar_zip[[#This Row],[Datum]],21))&gt;51),RIGHT(YEAR(jaar_zip[[#This Row],[Datum]])-1,2),RIGHT(YEAR(jaar_zip[[#This Row],[Datum]]),2))&amp;"-"&amp; TEXT(WEEKNUM(jaar_zip[[#This Row],[Datum]],21),"00")</f>
        <v>24-17</v>
      </c>
      <c r="L1213" s="101">
        <f>MONTH(jaar_zip[[#This Row],[Datum]])</f>
        <v>4</v>
      </c>
      <c r="M1213" s="101">
        <f>IF(ISNUMBER(jaar_zip[[#This Row],[etmaaltemperatuur]]),IF(jaar_zip[[#This Row],[etmaaltemperatuur]]&lt;stookgrens,stookgrens-jaar_zip[[#This Row],[etmaaltemperatuur]],0),"")</f>
        <v>12.2</v>
      </c>
      <c r="N1213" s="101">
        <f>IF(ISNUMBER(jaar_zip[[#This Row],[graaddagen]]),IF(OR(MONTH(jaar_zip[[#This Row],[Datum]])=1,MONTH(jaar_zip[[#This Row],[Datum]])=2,MONTH(jaar_zip[[#This Row],[Datum]])=11,MONTH(jaar_zip[[#This Row],[Datum]])=12),1.1,IF(OR(MONTH(jaar_zip[[#This Row],[Datum]])=3,MONTH(jaar_zip[[#This Row],[Datum]])=10),1,0.8))*jaar_zip[[#This Row],[graaddagen]],"")</f>
        <v>9.76</v>
      </c>
      <c r="O1213" s="101">
        <f>IF(ISNUMBER(jaar_zip[[#This Row],[etmaaltemperatuur]]),IF(jaar_zip[[#This Row],[etmaaltemperatuur]]&gt;stookgrens,jaar_zip[[#This Row],[etmaaltemperatuur]]-stookgrens,0),"")</f>
        <v>0</v>
      </c>
    </row>
    <row r="1214" spans="1:15" x14ac:dyDescent="0.25">
      <c r="A1214">
        <v>249</v>
      </c>
      <c r="B1214">
        <v>20240426</v>
      </c>
      <c r="C1214">
        <v>2.9</v>
      </c>
      <c r="D1214">
        <v>6.8</v>
      </c>
      <c r="E1214">
        <v>2012</v>
      </c>
      <c r="F1214">
        <v>0.3</v>
      </c>
      <c r="H1214">
        <v>79</v>
      </c>
      <c r="I1214" s="101" t="s">
        <v>16</v>
      </c>
      <c r="J1214" s="1">
        <f>DATEVALUE(RIGHT(jaar_zip[[#This Row],[YYYYMMDD]],2)&amp;"-"&amp;MID(jaar_zip[[#This Row],[YYYYMMDD]],5,2)&amp;"-"&amp;LEFT(jaar_zip[[#This Row],[YYYYMMDD]],4))</f>
        <v>45408</v>
      </c>
      <c r="K1214" s="101" t="str">
        <f>IF(AND(VALUE(MONTH(jaar_zip[[#This Row],[Datum]]))=1,VALUE(WEEKNUM(jaar_zip[[#This Row],[Datum]],21))&gt;51),RIGHT(YEAR(jaar_zip[[#This Row],[Datum]])-1,2),RIGHT(YEAR(jaar_zip[[#This Row],[Datum]]),2))&amp;"-"&amp; TEXT(WEEKNUM(jaar_zip[[#This Row],[Datum]],21),"00")</f>
        <v>24-17</v>
      </c>
      <c r="L1214" s="101">
        <f>MONTH(jaar_zip[[#This Row],[Datum]])</f>
        <v>4</v>
      </c>
      <c r="M1214" s="101">
        <f>IF(ISNUMBER(jaar_zip[[#This Row],[etmaaltemperatuur]]),IF(jaar_zip[[#This Row],[etmaaltemperatuur]]&lt;stookgrens,stookgrens-jaar_zip[[#This Row],[etmaaltemperatuur]],0),"")</f>
        <v>11.2</v>
      </c>
      <c r="N1214" s="101">
        <f>IF(ISNUMBER(jaar_zip[[#This Row],[graaddagen]]),IF(OR(MONTH(jaar_zip[[#This Row],[Datum]])=1,MONTH(jaar_zip[[#This Row],[Datum]])=2,MONTH(jaar_zip[[#This Row],[Datum]])=11,MONTH(jaar_zip[[#This Row],[Datum]])=12),1.1,IF(OR(MONTH(jaar_zip[[#This Row],[Datum]])=3,MONTH(jaar_zip[[#This Row],[Datum]])=10),1,0.8))*jaar_zip[[#This Row],[graaddagen]],"")</f>
        <v>8.9599999999999991</v>
      </c>
      <c r="O1214" s="101">
        <f>IF(ISNUMBER(jaar_zip[[#This Row],[etmaaltemperatuur]]),IF(jaar_zip[[#This Row],[etmaaltemperatuur]]&gt;stookgrens,jaar_zip[[#This Row],[etmaaltemperatuur]]-stookgrens,0),"")</f>
        <v>0</v>
      </c>
    </row>
    <row r="1215" spans="1:15" x14ac:dyDescent="0.25">
      <c r="A1215">
        <v>249</v>
      </c>
      <c r="B1215">
        <v>20240427</v>
      </c>
      <c r="C1215">
        <v>3.6</v>
      </c>
      <c r="D1215">
        <v>10.6</v>
      </c>
      <c r="E1215">
        <v>1047</v>
      </c>
      <c r="F1215">
        <v>2.1</v>
      </c>
      <c r="H1215">
        <v>86</v>
      </c>
      <c r="I1215" s="101" t="s">
        <v>16</v>
      </c>
      <c r="J1215" s="1">
        <f>DATEVALUE(RIGHT(jaar_zip[[#This Row],[YYYYMMDD]],2)&amp;"-"&amp;MID(jaar_zip[[#This Row],[YYYYMMDD]],5,2)&amp;"-"&amp;LEFT(jaar_zip[[#This Row],[YYYYMMDD]],4))</f>
        <v>45409</v>
      </c>
      <c r="K1215" s="101" t="str">
        <f>IF(AND(VALUE(MONTH(jaar_zip[[#This Row],[Datum]]))=1,VALUE(WEEKNUM(jaar_zip[[#This Row],[Datum]],21))&gt;51),RIGHT(YEAR(jaar_zip[[#This Row],[Datum]])-1,2),RIGHT(YEAR(jaar_zip[[#This Row],[Datum]]),2))&amp;"-"&amp; TEXT(WEEKNUM(jaar_zip[[#This Row],[Datum]],21),"00")</f>
        <v>24-17</v>
      </c>
      <c r="L1215" s="101">
        <f>MONTH(jaar_zip[[#This Row],[Datum]])</f>
        <v>4</v>
      </c>
      <c r="M1215" s="101">
        <f>IF(ISNUMBER(jaar_zip[[#This Row],[etmaaltemperatuur]]),IF(jaar_zip[[#This Row],[etmaaltemperatuur]]&lt;stookgrens,stookgrens-jaar_zip[[#This Row],[etmaaltemperatuur]],0),"")</f>
        <v>7.4</v>
      </c>
      <c r="N1215" s="101">
        <f>IF(ISNUMBER(jaar_zip[[#This Row],[graaddagen]]),IF(OR(MONTH(jaar_zip[[#This Row],[Datum]])=1,MONTH(jaar_zip[[#This Row],[Datum]])=2,MONTH(jaar_zip[[#This Row],[Datum]])=11,MONTH(jaar_zip[[#This Row],[Datum]])=12),1.1,IF(OR(MONTH(jaar_zip[[#This Row],[Datum]])=3,MONTH(jaar_zip[[#This Row],[Datum]])=10),1,0.8))*jaar_zip[[#This Row],[graaddagen]],"")</f>
        <v>5.9200000000000008</v>
      </c>
      <c r="O1215" s="101">
        <f>IF(ISNUMBER(jaar_zip[[#This Row],[etmaaltemperatuur]]),IF(jaar_zip[[#This Row],[etmaaltemperatuur]]&gt;stookgrens,jaar_zip[[#This Row],[etmaaltemperatuur]]-stookgrens,0),"")</f>
        <v>0</v>
      </c>
    </row>
    <row r="1216" spans="1:15" x14ac:dyDescent="0.25">
      <c r="A1216">
        <v>249</v>
      </c>
      <c r="B1216">
        <v>20240428</v>
      </c>
      <c r="C1216">
        <v>7.3</v>
      </c>
      <c r="D1216">
        <v>11.9</v>
      </c>
      <c r="E1216">
        <v>1082</v>
      </c>
      <c r="F1216">
        <v>0.4</v>
      </c>
      <c r="H1216">
        <v>76</v>
      </c>
      <c r="I1216" s="101" t="s">
        <v>16</v>
      </c>
      <c r="J1216" s="1">
        <f>DATEVALUE(RIGHT(jaar_zip[[#This Row],[YYYYMMDD]],2)&amp;"-"&amp;MID(jaar_zip[[#This Row],[YYYYMMDD]],5,2)&amp;"-"&amp;LEFT(jaar_zip[[#This Row],[YYYYMMDD]],4))</f>
        <v>45410</v>
      </c>
      <c r="K1216" s="101" t="str">
        <f>IF(AND(VALUE(MONTH(jaar_zip[[#This Row],[Datum]]))=1,VALUE(WEEKNUM(jaar_zip[[#This Row],[Datum]],21))&gt;51),RIGHT(YEAR(jaar_zip[[#This Row],[Datum]])-1,2),RIGHT(YEAR(jaar_zip[[#This Row],[Datum]]),2))&amp;"-"&amp; TEXT(WEEKNUM(jaar_zip[[#This Row],[Datum]],21),"00")</f>
        <v>24-17</v>
      </c>
      <c r="L1216" s="101">
        <f>MONTH(jaar_zip[[#This Row],[Datum]])</f>
        <v>4</v>
      </c>
      <c r="M1216" s="101">
        <f>IF(ISNUMBER(jaar_zip[[#This Row],[etmaaltemperatuur]]),IF(jaar_zip[[#This Row],[etmaaltemperatuur]]&lt;stookgrens,stookgrens-jaar_zip[[#This Row],[etmaaltemperatuur]],0),"")</f>
        <v>6.1</v>
      </c>
      <c r="N1216" s="101">
        <f>IF(ISNUMBER(jaar_zip[[#This Row],[graaddagen]]),IF(OR(MONTH(jaar_zip[[#This Row],[Datum]])=1,MONTH(jaar_zip[[#This Row],[Datum]])=2,MONTH(jaar_zip[[#This Row],[Datum]])=11,MONTH(jaar_zip[[#This Row],[Datum]])=12),1.1,IF(OR(MONTH(jaar_zip[[#This Row],[Datum]])=3,MONTH(jaar_zip[[#This Row],[Datum]])=10),1,0.8))*jaar_zip[[#This Row],[graaddagen]],"")</f>
        <v>4.88</v>
      </c>
      <c r="O1216" s="101">
        <f>IF(ISNUMBER(jaar_zip[[#This Row],[etmaaltemperatuur]]),IF(jaar_zip[[#This Row],[etmaaltemperatuur]]&gt;stookgrens,jaar_zip[[#This Row],[etmaaltemperatuur]]-stookgrens,0),"")</f>
        <v>0</v>
      </c>
    </row>
    <row r="1217" spans="1:15" x14ac:dyDescent="0.25">
      <c r="A1217">
        <v>249</v>
      </c>
      <c r="B1217">
        <v>20240429</v>
      </c>
      <c r="C1217">
        <v>3.8</v>
      </c>
      <c r="D1217">
        <v>12.6</v>
      </c>
      <c r="E1217">
        <v>2266</v>
      </c>
      <c r="F1217">
        <v>0</v>
      </c>
      <c r="H1217">
        <v>73</v>
      </c>
      <c r="I1217" s="101" t="s">
        <v>16</v>
      </c>
      <c r="J1217" s="1">
        <f>DATEVALUE(RIGHT(jaar_zip[[#This Row],[YYYYMMDD]],2)&amp;"-"&amp;MID(jaar_zip[[#This Row],[YYYYMMDD]],5,2)&amp;"-"&amp;LEFT(jaar_zip[[#This Row],[YYYYMMDD]],4))</f>
        <v>45411</v>
      </c>
      <c r="K1217" s="101" t="str">
        <f>IF(AND(VALUE(MONTH(jaar_zip[[#This Row],[Datum]]))=1,VALUE(WEEKNUM(jaar_zip[[#This Row],[Datum]],21))&gt;51),RIGHT(YEAR(jaar_zip[[#This Row],[Datum]])-1,2),RIGHT(YEAR(jaar_zip[[#This Row],[Datum]]),2))&amp;"-"&amp; TEXT(WEEKNUM(jaar_zip[[#This Row],[Datum]],21),"00")</f>
        <v>24-18</v>
      </c>
      <c r="L1217" s="101">
        <f>MONTH(jaar_zip[[#This Row],[Datum]])</f>
        <v>4</v>
      </c>
      <c r="M1217" s="101">
        <f>IF(ISNUMBER(jaar_zip[[#This Row],[etmaaltemperatuur]]),IF(jaar_zip[[#This Row],[etmaaltemperatuur]]&lt;stookgrens,stookgrens-jaar_zip[[#This Row],[etmaaltemperatuur]],0),"")</f>
        <v>5.4</v>
      </c>
      <c r="N1217" s="101">
        <f>IF(ISNUMBER(jaar_zip[[#This Row],[graaddagen]]),IF(OR(MONTH(jaar_zip[[#This Row],[Datum]])=1,MONTH(jaar_zip[[#This Row],[Datum]])=2,MONTH(jaar_zip[[#This Row],[Datum]])=11,MONTH(jaar_zip[[#This Row],[Datum]])=12),1.1,IF(OR(MONTH(jaar_zip[[#This Row],[Datum]])=3,MONTH(jaar_zip[[#This Row],[Datum]])=10),1,0.8))*jaar_zip[[#This Row],[graaddagen]],"")</f>
        <v>4.32</v>
      </c>
      <c r="O1217" s="101">
        <f>IF(ISNUMBER(jaar_zip[[#This Row],[etmaaltemperatuur]]),IF(jaar_zip[[#This Row],[etmaaltemperatuur]]&gt;stookgrens,jaar_zip[[#This Row],[etmaaltemperatuur]]-stookgrens,0),"")</f>
        <v>0</v>
      </c>
    </row>
    <row r="1218" spans="1:15" x14ac:dyDescent="0.25">
      <c r="A1218">
        <v>249</v>
      </c>
      <c r="B1218">
        <v>20240430</v>
      </c>
      <c r="C1218">
        <v>3</v>
      </c>
      <c r="D1218">
        <v>14.8</v>
      </c>
      <c r="E1218">
        <v>1717</v>
      </c>
      <c r="F1218">
        <v>-0.1</v>
      </c>
      <c r="H1218">
        <v>84</v>
      </c>
      <c r="I1218" s="101" t="s">
        <v>16</v>
      </c>
      <c r="J1218" s="1">
        <f>DATEVALUE(RIGHT(jaar_zip[[#This Row],[YYYYMMDD]],2)&amp;"-"&amp;MID(jaar_zip[[#This Row],[YYYYMMDD]],5,2)&amp;"-"&amp;LEFT(jaar_zip[[#This Row],[YYYYMMDD]],4))</f>
        <v>45412</v>
      </c>
      <c r="K1218" s="101" t="str">
        <f>IF(AND(VALUE(MONTH(jaar_zip[[#This Row],[Datum]]))=1,VALUE(WEEKNUM(jaar_zip[[#This Row],[Datum]],21))&gt;51),RIGHT(YEAR(jaar_zip[[#This Row],[Datum]])-1,2),RIGHT(YEAR(jaar_zip[[#This Row],[Datum]]),2))&amp;"-"&amp; TEXT(WEEKNUM(jaar_zip[[#This Row],[Datum]],21),"00")</f>
        <v>24-18</v>
      </c>
      <c r="L1218" s="101">
        <f>MONTH(jaar_zip[[#This Row],[Datum]])</f>
        <v>4</v>
      </c>
      <c r="M1218" s="101">
        <f>IF(ISNUMBER(jaar_zip[[#This Row],[etmaaltemperatuur]]),IF(jaar_zip[[#This Row],[etmaaltemperatuur]]&lt;stookgrens,stookgrens-jaar_zip[[#This Row],[etmaaltemperatuur]],0),"")</f>
        <v>3.1999999999999993</v>
      </c>
      <c r="N1218" s="101">
        <f>IF(ISNUMBER(jaar_zip[[#This Row],[graaddagen]]),IF(OR(MONTH(jaar_zip[[#This Row],[Datum]])=1,MONTH(jaar_zip[[#This Row],[Datum]])=2,MONTH(jaar_zip[[#This Row],[Datum]])=11,MONTH(jaar_zip[[#This Row],[Datum]])=12),1.1,IF(OR(MONTH(jaar_zip[[#This Row],[Datum]])=3,MONTH(jaar_zip[[#This Row],[Datum]])=10),1,0.8))*jaar_zip[[#This Row],[graaddagen]],"")</f>
        <v>2.5599999999999996</v>
      </c>
      <c r="O1218" s="101">
        <f>IF(ISNUMBER(jaar_zip[[#This Row],[etmaaltemperatuur]]),IF(jaar_zip[[#This Row],[etmaaltemperatuur]]&gt;stookgrens,jaar_zip[[#This Row],[etmaaltemperatuur]]-stookgrens,0),"")</f>
        <v>0</v>
      </c>
    </row>
    <row r="1219" spans="1:15" x14ac:dyDescent="0.25">
      <c r="A1219">
        <v>249</v>
      </c>
      <c r="B1219">
        <v>20240501</v>
      </c>
      <c r="C1219">
        <v>4.5</v>
      </c>
      <c r="D1219">
        <v>16.8</v>
      </c>
      <c r="E1219">
        <v>2341</v>
      </c>
      <c r="F1219">
        <v>7.9</v>
      </c>
      <c r="H1219">
        <v>87</v>
      </c>
      <c r="I1219" s="101" t="s">
        <v>16</v>
      </c>
      <c r="J1219" s="1">
        <f>DATEVALUE(RIGHT(jaar_zip[[#This Row],[YYYYMMDD]],2)&amp;"-"&amp;MID(jaar_zip[[#This Row],[YYYYMMDD]],5,2)&amp;"-"&amp;LEFT(jaar_zip[[#This Row],[YYYYMMDD]],4))</f>
        <v>45413</v>
      </c>
      <c r="K1219" s="101" t="str">
        <f>IF(AND(VALUE(MONTH(jaar_zip[[#This Row],[Datum]]))=1,VALUE(WEEKNUM(jaar_zip[[#This Row],[Datum]],21))&gt;51),RIGHT(YEAR(jaar_zip[[#This Row],[Datum]])-1,2),RIGHT(YEAR(jaar_zip[[#This Row],[Datum]]),2))&amp;"-"&amp; TEXT(WEEKNUM(jaar_zip[[#This Row],[Datum]],21),"00")</f>
        <v>24-18</v>
      </c>
      <c r="L1219" s="101">
        <f>MONTH(jaar_zip[[#This Row],[Datum]])</f>
        <v>5</v>
      </c>
      <c r="M1219" s="101">
        <f>IF(ISNUMBER(jaar_zip[[#This Row],[etmaaltemperatuur]]),IF(jaar_zip[[#This Row],[etmaaltemperatuur]]&lt;stookgrens,stookgrens-jaar_zip[[#This Row],[etmaaltemperatuur]],0),"")</f>
        <v>1.1999999999999993</v>
      </c>
      <c r="N1219" s="101">
        <f>IF(ISNUMBER(jaar_zip[[#This Row],[graaddagen]]),IF(OR(MONTH(jaar_zip[[#This Row],[Datum]])=1,MONTH(jaar_zip[[#This Row],[Datum]])=2,MONTH(jaar_zip[[#This Row],[Datum]])=11,MONTH(jaar_zip[[#This Row],[Datum]])=12),1.1,IF(OR(MONTH(jaar_zip[[#This Row],[Datum]])=3,MONTH(jaar_zip[[#This Row],[Datum]])=10),1,0.8))*jaar_zip[[#This Row],[graaddagen]],"")</f>
        <v>0.95999999999999952</v>
      </c>
      <c r="O1219" s="101">
        <f>IF(ISNUMBER(jaar_zip[[#This Row],[etmaaltemperatuur]]),IF(jaar_zip[[#This Row],[etmaaltemperatuur]]&gt;stookgrens,jaar_zip[[#This Row],[etmaaltemperatuur]]-stookgrens,0),"")</f>
        <v>0</v>
      </c>
    </row>
    <row r="1220" spans="1:15" x14ac:dyDescent="0.25">
      <c r="A1220">
        <v>249</v>
      </c>
      <c r="B1220">
        <v>20240502</v>
      </c>
      <c r="C1220">
        <v>4.8</v>
      </c>
      <c r="D1220">
        <v>17.5</v>
      </c>
      <c r="E1220">
        <v>2469</v>
      </c>
      <c r="F1220">
        <v>0</v>
      </c>
      <c r="H1220">
        <v>78</v>
      </c>
      <c r="I1220" s="101" t="s">
        <v>16</v>
      </c>
      <c r="J1220" s="1">
        <f>DATEVALUE(RIGHT(jaar_zip[[#This Row],[YYYYMMDD]],2)&amp;"-"&amp;MID(jaar_zip[[#This Row],[YYYYMMDD]],5,2)&amp;"-"&amp;LEFT(jaar_zip[[#This Row],[YYYYMMDD]],4))</f>
        <v>45414</v>
      </c>
      <c r="K1220" s="101" t="str">
        <f>IF(AND(VALUE(MONTH(jaar_zip[[#This Row],[Datum]]))=1,VALUE(WEEKNUM(jaar_zip[[#This Row],[Datum]],21))&gt;51),RIGHT(YEAR(jaar_zip[[#This Row],[Datum]])-1,2),RIGHT(YEAR(jaar_zip[[#This Row],[Datum]]),2))&amp;"-"&amp; TEXT(WEEKNUM(jaar_zip[[#This Row],[Datum]],21),"00")</f>
        <v>24-18</v>
      </c>
      <c r="L1220" s="101">
        <f>MONTH(jaar_zip[[#This Row],[Datum]])</f>
        <v>5</v>
      </c>
      <c r="M1220" s="101">
        <f>IF(ISNUMBER(jaar_zip[[#This Row],[etmaaltemperatuur]]),IF(jaar_zip[[#This Row],[etmaaltemperatuur]]&lt;stookgrens,stookgrens-jaar_zip[[#This Row],[etmaaltemperatuur]],0),"")</f>
        <v>0.5</v>
      </c>
      <c r="N1220" s="101">
        <f>IF(ISNUMBER(jaar_zip[[#This Row],[graaddagen]]),IF(OR(MONTH(jaar_zip[[#This Row],[Datum]])=1,MONTH(jaar_zip[[#This Row],[Datum]])=2,MONTH(jaar_zip[[#This Row],[Datum]])=11,MONTH(jaar_zip[[#This Row],[Datum]])=12),1.1,IF(OR(MONTH(jaar_zip[[#This Row],[Datum]])=3,MONTH(jaar_zip[[#This Row],[Datum]])=10),1,0.8))*jaar_zip[[#This Row],[graaddagen]],"")</f>
        <v>0.4</v>
      </c>
      <c r="O1220" s="101">
        <f>IF(ISNUMBER(jaar_zip[[#This Row],[etmaaltemperatuur]]),IF(jaar_zip[[#This Row],[etmaaltemperatuur]]&gt;stookgrens,jaar_zip[[#This Row],[etmaaltemperatuur]]-stookgrens,0),"")</f>
        <v>0</v>
      </c>
    </row>
    <row r="1221" spans="1:15" x14ac:dyDescent="0.25">
      <c r="A1221">
        <v>249</v>
      </c>
      <c r="B1221">
        <v>20240503</v>
      </c>
      <c r="C1221">
        <v>5.6</v>
      </c>
      <c r="D1221">
        <v>11.4</v>
      </c>
      <c r="E1221">
        <v>441</v>
      </c>
      <c r="F1221">
        <v>4.7</v>
      </c>
      <c r="H1221">
        <v>91</v>
      </c>
      <c r="I1221" s="101" t="s">
        <v>16</v>
      </c>
      <c r="J1221" s="1">
        <f>DATEVALUE(RIGHT(jaar_zip[[#This Row],[YYYYMMDD]],2)&amp;"-"&amp;MID(jaar_zip[[#This Row],[YYYYMMDD]],5,2)&amp;"-"&amp;LEFT(jaar_zip[[#This Row],[YYYYMMDD]],4))</f>
        <v>45415</v>
      </c>
      <c r="K1221" s="101" t="str">
        <f>IF(AND(VALUE(MONTH(jaar_zip[[#This Row],[Datum]]))=1,VALUE(WEEKNUM(jaar_zip[[#This Row],[Datum]],21))&gt;51),RIGHT(YEAR(jaar_zip[[#This Row],[Datum]])-1,2),RIGHT(YEAR(jaar_zip[[#This Row],[Datum]]),2))&amp;"-"&amp; TEXT(WEEKNUM(jaar_zip[[#This Row],[Datum]],21),"00")</f>
        <v>24-18</v>
      </c>
      <c r="L1221" s="101">
        <f>MONTH(jaar_zip[[#This Row],[Datum]])</f>
        <v>5</v>
      </c>
      <c r="M1221" s="101">
        <f>IF(ISNUMBER(jaar_zip[[#This Row],[etmaaltemperatuur]]),IF(jaar_zip[[#This Row],[etmaaltemperatuur]]&lt;stookgrens,stookgrens-jaar_zip[[#This Row],[etmaaltemperatuur]],0),"")</f>
        <v>6.6</v>
      </c>
      <c r="N1221" s="101">
        <f>IF(ISNUMBER(jaar_zip[[#This Row],[graaddagen]]),IF(OR(MONTH(jaar_zip[[#This Row],[Datum]])=1,MONTH(jaar_zip[[#This Row],[Datum]])=2,MONTH(jaar_zip[[#This Row],[Datum]])=11,MONTH(jaar_zip[[#This Row],[Datum]])=12),1.1,IF(OR(MONTH(jaar_zip[[#This Row],[Datum]])=3,MONTH(jaar_zip[[#This Row],[Datum]])=10),1,0.8))*jaar_zip[[#This Row],[graaddagen]],"")</f>
        <v>5.28</v>
      </c>
      <c r="O1221" s="101">
        <f>IF(ISNUMBER(jaar_zip[[#This Row],[etmaaltemperatuur]]),IF(jaar_zip[[#This Row],[etmaaltemperatuur]]&gt;stookgrens,jaar_zip[[#This Row],[etmaaltemperatuur]]-stookgrens,0),"")</f>
        <v>0</v>
      </c>
    </row>
    <row r="1222" spans="1:15" x14ac:dyDescent="0.25">
      <c r="A1222">
        <v>249</v>
      </c>
      <c r="B1222">
        <v>20240504</v>
      </c>
      <c r="C1222">
        <v>3.2</v>
      </c>
      <c r="D1222">
        <v>11.9</v>
      </c>
      <c r="E1222">
        <v>1807</v>
      </c>
      <c r="F1222">
        <v>4.8</v>
      </c>
      <c r="H1222">
        <v>82</v>
      </c>
      <c r="I1222" s="101" t="s">
        <v>16</v>
      </c>
      <c r="J1222" s="1">
        <f>DATEVALUE(RIGHT(jaar_zip[[#This Row],[YYYYMMDD]],2)&amp;"-"&amp;MID(jaar_zip[[#This Row],[YYYYMMDD]],5,2)&amp;"-"&amp;LEFT(jaar_zip[[#This Row],[YYYYMMDD]],4))</f>
        <v>45416</v>
      </c>
      <c r="K1222" s="101" t="str">
        <f>IF(AND(VALUE(MONTH(jaar_zip[[#This Row],[Datum]]))=1,VALUE(WEEKNUM(jaar_zip[[#This Row],[Datum]],21))&gt;51),RIGHT(YEAR(jaar_zip[[#This Row],[Datum]])-1,2),RIGHT(YEAR(jaar_zip[[#This Row],[Datum]]),2))&amp;"-"&amp; TEXT(WEEKNUM(jaar_zip[[#This Row],[Datum]],21),"00")</f>
        <v>24-18</v>
      </c>
      <c r="L1222" s="101">
        <f>MONTH(jaar_zip[[#This Row],[Datum]])</f>
        <v>5</v>
      </c>
      <c r="M1222" s="101">
        <f>IF(ISNUMBER(jaar_zip[[#This Row],[etmaaltemperatuur]]),IF(jaar_zip[[#This Row],[etmaaltemperatuur]]&lt;stookgrens,stookgrens-jaar_zip[[#This Row],[etmaaltemperatuur]],0),"")</f>
        <v>6.1</v>
      </c>
      <c r="N1222" s="101">
        <f>IF(ISNUMBER(jaar_zip[[#This Row],[graaddagen]]),IF(OR(MONTH(jaar_zip[[#This Row],[Datum]])=1,MONTH(jaar_zip[[#This Row],[Datum]])=2,MONTH(jaar_zip[[#This Row],[Datum]])=11,MONTH(jaar_zip[[#This Row],[Datum]])=12),1.1,IF(OR(MONTH(jaar_zip[[#This Row],[Datum]])=3,MONTH(jaar_zip[[#This Row],[Datum]])=10),1,0.8))*jaar_zip[[#This Row],[graaddagen]],"")</f>
        <v>4.88</v>
      </c>
      <c r="O1222" s="101">
        <f>IF(ISNUMBER(jaar_zip[[#This Row],[etmaaltemperatuur]]),IF(jaar_zip[[#This Row],[etmaaltemperatuur]]&gt;stookgrens,jaar_zip[[#This Row],[etmaaltemperatuur]]-stookgrens,0),"")</f>
        <v>0</v>
      </c>
    </row>
    <row r="1223" spans="1:15" x14ac:dyDescent="0.25">
      <c r="A1223">
        <v>249</v>
      </c>
      <c r="B1223">
        <v>20240505</v>
      </c>
      <c r="C1223">
        <v>3.4</v>
      </c>
      <c r="D1223">
        <v>12</v>
      </c>
      <c r="E1223">
        <v>2212</v>
      </c>
      <c r="F1223">
        <v>3</v>
      </c>
      <c r="H1223">
        <v>84</v>
      </c>
      <c r="I1223" s="101" t="s">
        <v>16</v>
      </c>
      <c r="J1223" s="1">
        <f>DATEVALUE(RIGHT(jaar_zip[[#This Row],[YYYYMMDD]],2)&amp;"-"&amp;MID(jaar_zip[[#This Row],[YYYYMMDD]],5,2)&amp;"-"&amp;LEFT(jaar_zip[[#This Row],[YYYYMMDD]],4))</f>
        <v>45417</v>
      </c>
      <c r="K1223" s="101" t="str">
        <f>IF(AND(VALUE(MONTH(jaar_zip[[#This Row],[Datum]]))=1,VALUE(WEEKNUM(jaar_zip[[#This Row],[Datum]],21))&gt;51),RIGHT(YEAR(jaar_zip[[#This Row],[Datum]])-1,2),RIGHT(YEAR(jaar_zip[[#This Row],[Datum]]),2))&amp;"-"&amp; TEXT(WEEKNUM(jaar_zip[[#This Row],[Datum]],21),"00")</f>
        <v>24-18</v>
      </c>
      <c r="L1223" s="101">
        <f>MONTH(jaar_zip[[#This Row],[Datum]])</f>
        <v>5</v>
      </c>
      <c r="M1223" s="101">
        <f>IF(ISNUMBER(jaar_zip[[#This Row],[etmaaltemperatuur]]),IF(jaar_zip[[#This Row],[etmaaltemperatuur]]&lt;stookgrens,stookgrens-jaar_zip[[#This Row],[etmaaltemperatuur]],0),"")</f>
        <v>6</v>
      </c>
      <c r="N1223" s="101">
        <f>IF(ISNUMBER(jaar_zip[[#This Row],[graaddagen]]),IF(OR(MONTH(jaar_zip[[#This Row],[Datum]])=1,MONTH(jaar_zip[[#This Row],[Datum]])=2,MONTH(jaar_zip[[#This Row],[Datum]])=11,MONTH(jaar_zip[[#This Row],[Datum]])=12),1.1,IF(OR(MONTH(jaar_zip[[#This Row],[Datum]])=3,MONTH(jaar_zip[[#This Row],[Datum]])=10),1,0.8))*jaar_zip[[#This Row],[graaddagen]],"")</f>
        <v>4.8000000000000007</v>
      </c>
      <c r="O1223" s="101">
        <f>IF(ISNUMBER(jaar_zip[[#This Row],[etmaaltemperatuur]]),IF(jaar_zip[[#This Row],[etmaaltemperatuur]]&gt;stookgrens,jaar_zip[[#This Row],[etmaaltemperatuur]]-stookgrens,0),"")</f>
        <v>0</v>
      </c>
    </row>
    <row r="1224" spans="1:15" x14ac:dyDescent="0.25">
      <c r="A1224">
        <v>249</v>
      </c>
      <c r="B1224">
        <v>20240506</v>
      </c>
      <c r="C1224">
        <v>3.6</v>
      </c>
      <c r="D1224">
        <v>12.9</v>
      </c>
      <c r="E1224">
        <v>2157</v>
      </c>
      <c r="F1224">
        <v>0</v>
      </c>
      <c r="H1224">
        <v>81</v>
      </c>
      <c r="I1224" s="101" t="s">
        <v>16</v>
      </c>
      <c r="J1224" s="1">
        <f>DATEVALUE(RIGHT(jaar_zip[[#This Row],[YYYYMMDD]],2)&amp;"-"&amp;MID(jaar_zip[[#This Row],[YYYYMMDD]],5,2)&amp;"-"&amp;LEFT(jaar_zip[[#This Row],[YYYYMMDD]],4))</f>
        <v>45418</v>
      </c>
      <c r="K1224" s="101" t="str">
        <f>IF(AND(VALUE(MONTH(jaar_zip[[#This Row],[Datum]]))=1,VALUE(WEEKNUM(jaar_zip[[#This Row],[Datum]],21))&gt;51),RIGHT(YEAR(jaar_zip[[#This Row],[Datum]])-1,2),RIGHT(YEAR(jaar_zip[[#This Row],[Datum]]),2))&amp;"-"&amp; TEXT(WEEKNUM(jaar_zip[[#This Row],[Datum]],21),"00")</f>
        <v>24-19</v>
      </c>
      <c r="L1224" s="101">
        <f>MONTH(jaar_zip[[#This Row],[Datum]])</f>
        <v>5</v>
      </c>
      <c r="M1224" s="101">
        <f>IF(ISNUMBER(jaar_zip[[#This Row],[etmaaltemperatuur]]),IF(jaar_zip[[#This Row],[etmaaltemperatuur]]&lt;stookgrens,stookgrens-jaar_zip[[#This Row],[etmaaltemperatuur]],0),"")</f>
        <v>5.0999999999999996</v>
      </c>
      <c r="N1224" s="101">
        <f>IF(ISNUMBER(jaar_zip[[#This Row],[graaddagen]]),IF(OR(MONTH(jaar_zip[[#This Row],[Datum]])=1,MONTH(jaar_zip[[#This Row],[Datum]])=2,MONTH(jaar_zip[[#This Row],[Datum]])=11,MONTH(jaar_zip[[#This Row],[Datum]])=12),1.1,IF(OR(MONTH(jaar_zip[[#This Row],[Datum]])=3,MONTH(jaar_zip[[#This Row],[Datum]])=10),1,0.8))*jaar_zip[[#This Row],[graaddagen]],"")</f>
        <v>4.08</v>
      </c>
      <c r="O1224" s="101">
        <f>IF(ISNUMBER(jaar_zip[[#This Row],[etmaaltemperatuur]]),IF(jaar_zip[[#This Row],[etmaaltemperatuur]]&gt;stookgrens,jaar_zip[[#This Row],[etmaaltemperatuur]]-stookgrens,0),"")</f>
        <v>0</v>
      </c>
    </row>
    <row r="1225" spans="1:15" x14ac:dyDescent="0.25">
      <c r="A1225">
        <v>249</v>
      </c>
      <c r="B1225">
        <v>20240507</v>
      </c>
      <c r="C1225">
        <v>3.4</v>
      </c>
      <c r="D1225">
        <v>12.8</v>
      </c>
      <c r="E1225">
        <v>2516</v>
      </c>
      <c r="F1225">
        <v>0</v>
      </c>
      <c r="H1225">
        <v>81</v>
      </c>
      <c r="I1225" s="101" t="s">
        <v>16</v>
      </c>
      <c r="J1225" s="1">
        <f>DATEVALUE(RIGHT(jaar_zip[[#This Row],[YYYYMMDD]],2)&amp;"-"&amp;MID(jaar_zip[[#This Row],[YYYYMMDD]],5,2)&amp;"-"&amp;LEFT(jaar_zip[[#This Row],[YYYYMMDD]],4))</f>
        <v>45419</v>
      </c>
      <c r="K1225" s="101" t="str">
        <f>IF(AND(VALUE(MONTH(jaar_zip[[#This Row],[Datum]]))=1,VALUE(WEEKNUM(jaar_zip[[#This Row],[Datum]],21))&gt;51),RIGHT(YEAR(jaar_zip[[#This Row],[Datum]])-1,2),RIGHT(YEAR(jaar_zip[[#This Row],[Datum]]),2))&amp;"-"&amp; TEXT(WEEKNUM(jaar_zip[[#This Row],[Datum]],21),"00")</f>
        <v>24-19</v>
      </c>
      <c r="L1225" s="101">
        <f>MONTH(jaar_zip[[#This Row],[Datum]])</f>
        <v>5</v>
      </c>
      <c r="M1225" s="101">
        <f>IF(ISNUMBER(jaar_zip[[#This Row],[etmaaltemperatuur]]),IF(jaar_zip[[#This Row],[etmaaltemperatuur]]&lt;stookgrens,stookgrens-jaar_zip[[#This Row],[etmaaltemperatuur]],0),"")</f>
        <v>5.1999999999999993</v>
      </c>
      <c r="N1225" s="101">
        <f>IF(ISNUMBER(jaar_zip[[#This Row],[graaddagen]]),IF(OR(MONTH(jaar_zip[[#This Row],[Datum]])=1,MONTH(jaar_zip[[#This Row],[Datum]])=2,MONTH(jaar_zip[[#This Row],[Datum]])=11,MONTH(jaar_zip[[#This Row],[Datum]])=12),1.1,IF(OR(MONTH(jaar_zip[[#This Row],[Datum]])=3,MONTH(jaar_zip[[#This Row],[Datum]])=10),1,0.8))*jaar_zip[[#This Row],[graaddagen]],"")</f>
        <v>4.1599999999999993</v>
      </c>
      <c r="O1225" s="101">
        <f>IF(ISNUMBER(jaar_zip[[#This Row],[etmaaltemperatuur]]),IF(jaar_zip[[#This Row],[etmaaltemperatuur]]&gt;stookgrens,jaar_zip[[#This Row],[etmaaltemperatuur]]-stookgrens,0),"")</f>
        <v>0</v>
      </c>
    </row>
    <row r="1226" spans="1:15" x14ac:dyDescent="0.25">
      <c r="A1226">
        <v>249</v>
      </c>
      <c r="B1226">
        <v>20240508</v>
      </c>
      <c r="C1226">
        <v>3</v>
      </c>
      <c r="D1226">
        <v>11.7</v>
      </c>
      <c r="E1226">
        <v>986</v>
      </c>
      <c r="F1226">
        <v>-0.1</v>
      </c>
      <c r="H1226">
        <v>87</v>
      </c>
      <c r="I1226" s="101" t="s">
        <v>16</v>
      </c>
      <c r="J1226" s="1">
        <f>DATEVALUE(RIGHT(jaar_zip[[#This Row],[YYYYMMDD]],2)&amp;"-"&amp;MID(jaar_zip[[#This Row],[YYYYMMDD]],5,2)&amp;"-"&amp;LEFT(jaar_zip[[#This Row],[YYYYMMDD]],4))</f>
        <v>45420</v>
      </c>
      <c r="K1226" s="101" t="str">
        <f>IF(AND(VALUE(MONTH(jaar_zip[[#This Row],[Datum]]))=1,VALUE(WEEKNUM(jaar_zip[[#This Row],[Datum]],21))&gt;51),RIGHT(YEAR(jaar_zip[[#This Row],[Datum]])-1,2),RIGHT(YEAR(jaar_zip[[#This Row],[Datum]]),2))&amp;"-"&amp; TEXT(WEEKNUM(jaar_zip[[#This Row],[Datum]],21),"00")</f>
        <v>24-19</v>
      </c>
      <c r="L1226" s="101">
        <f>MONTH(jaar_zip[[#This Row],[Datum]])</f>
        <v>5</v>
      </c>
      <c r="M1226" s="101">
        <f>IF(ISNUMBER(jaar_zip[[#This Row],[etmaaltemperatuur]]),IF(jaar_zip[[#This Row],[etmaaltemperatuur]]&lt;stookgrens,stookgrens-jaar_zip[[#This Row],[etmaaltemperatuur]],0),"")</f>
        <v>6.3000000000000007</v>
      </c>
      <c r="N1226" s="101">
        <f>IF(ISNUMBER(jaar_zip[[#This Row],[graaddagen]]),IF(OR(MONTH(jaar_zip[[#This Row],[Datum]])=1,MONTH(jaar_zip[[#This Row],[Datum]])=2,MONTH(jaar_zip[[#This Row],[Datum]])=11,MONTH(jaar_zip[[#This Row],[Datum]])=12),1.1,IF(OR(MONTH(jaar_zip[[#This Row],[Datum]])=3,MONTH(jaar_zip[[#This Row],[Datum]])=10),1,0.8))*jaar_zip[[#This Row],[graaddagen]],"")</f>
        <v>5.0400000000000009</v>
      </c>
      <c r="O1226" s="101">
        <f>IF(ISNUMBER(jaar_zip[[#This Row],[etmaaltemperatuur]]),IF(jaar_zip[[#This Row],[etmaaltemperatuur]]&gt;stookgrens,jaar_zip[[#This Row],[etmaaltemperatuur]]-stookgrens,0),"")</f>
        <v>0</v>
      </c>
    </row>
    <row r="1227" spans="1:15" x14ac:dyDescent="0.25">
      <c r="A1227">
        <v>249</v>
      </c>
      <c r="B1227">
        <v>20240509</v>
      </c>
      <c r="C1227">
        <v>2.1</v>
      </c>
      <c r="D1227">
        <v>11.8</v>
      </c>
      <c r="E1227">
        <v>2015</v>
      </c>
      <c r="F1227">
        <v>0</v>
      </c>
      <c r="H1227">
        <v>83</v>
      </c>
      <c r="I1227" s="101" t="s">
        <v>16</v>
      </c>
      <c r="J1227" s="1">
        <f>DATEVALUE(RIGHT(jaar_zip[[#This Row],[YYYYMMDD]],2)&amp;"-"&amp;MID(jaar_zip[[#This Row],[YYYYMMDD]],5,2)&amp;"-"&amp;LEFT(jaar_zip[[#This Row],[YYYYMMDD]],4))</f>
        <v>45421</v>
      </c>
      <c r="K1227" s="101" t="str">
        <f>IF(AND(VALUE(MONTH(jaar_zip[[#This Row],[Datum]]))=1,VALUE(WEEKNUM(jaar_zip[[#This Row],[Datum]],21))&gt;51),RIGHT(YEAR(jaar_zip[[#This Row],[Datum]])-1,2),RIGHT(YEAR(jaar_zip[[#This Row],[Datum]]),2))&amp;"-"&amp; TEXT(WEEKNUM(jaar_zip[[#This Row],[Datum]],21),"00")</f>
        <v>24-19</v>
      </c>
      <c r="L1227" s="101">
        <f>MONTH(jaar_zip[[#This Row],[Datum]])</f>
        <v>5</v>
      </c>
      <c r="M1227" s="101">
        <f>IF(ISNUMBER(jaar_zip[[#This Row],[etmaaltemperatuur]]),IF(jaar_zip[[#This Row],[etmaaltemperatuur]]&lt;stookgrens,stookgrens-jaar_zip[[#This Row],[etmaaltemperatuur]],0),"")</f>
        <v>6.1999999999999993</v>
      </c>
      <c r="N1227" s="101">
        <f>IF(ISNUMBER(jaar_zip[[#This Row],[graaddagen]]),IF(OR(MONTH(jaar_zip[[#This Row],[Datum]])=1,MONTH(jaar_zip[[#This Row],[Datum]])=2,MONTH(jaar_zip[[#This Row],[Datum]])=11,MONTH(jaar_zip[[#This Row],[Datum]])=12),1.1,IF(OR(MONTH(jaar_zip[[#This Row],[Datum]])=3,MONTH(jaar_zip[[#This Row],[Datum]])=10),1,0.8))*jaar_zip[[#This Row],[graaddagen]],"")</f>
        <v>4.96</v>
      </c>
      <c r="O1227" s="101">
        <f>IF(ISNUMBER(jaar_zip[[#This Row],[etmaaltemperatuur]]),IF(jaar_zip[[#This Row],[etmaaltemperatuur]]&gt;stookgrens,jaar_zip[[#This Row],[etmaaltemperatuur]]-stookgrens,0),"")</f>
        <v>0</v>
      </c>
    </row>
    <row r="1228" spans="1:15" x14ac:dyDescent="0.25">
      <c r="A1228">
        <v>249</v>
      </c>
      <c r="B1228">
        <v>20240510</v>
      </c>
      <c r="C1228">
        <v>2.7</v>
      </c>
      <c r="D1228">
        <v>13.4</v>
      </c>
      <c r="E1228">
        <v>2252</v>
      </c>
      <c r="F1228">
        <v>0</v>
      </c>
      <c r="H1228">
        <v>86</v>
      </c>
      <c r="I1228" s="101" t="s">
        <v>16</v>
      </c>
      <c r="J1228" s="1">
        <f>DATEVALUE(RIGHT(jaar_zip[[#This Row],[YYYYMMDD]],2)&amp;"-"&amp;MID(jaar_zip[[#This Row],[YYYYMMDD]],5,2)&amp;"-"&amp;LEFT(jaar_zip[[#This Row],[YYYYMMDD]],4))</f>
        <v>45422</v>
      </c>
      <c r="K1228" s="101" t="str">
        <f>IF(AND(VALUE(MONTH(jaar_zip[[#This Row],[Datum]]))=1,VALUE(WEEKNUM(jaar_zip[[#This Row],[Datum]],21))&gt;51),RIGHT(YEAR(jaar_zip[[#This Row],[Datum]])-1,2),RIGHT(YEAR(jaar_zip[[#This Row],[Datum]]),2))&amp;"-"&amp; TEXT(WEEKNUM(jaar_zip[[#This Row],[Datum]],21),"00")</f>
        <v>24-19</v>
      </c>
      <c r="L1228" s="101">
        <f>MONTH(jaar_zip[[#This Row],[Datum]])</f>
        <v>5</v>
      </c>
      <c r="M1228" s="101">
        <f>IF(ISNUMBER(jaar_zip[[#This Row],[etmaaltemperatuur]]),IF(jaar_zip[[#This Row],[etmaaltemperatuur]]&lt;stookgrens,stookgrens-jaar_zip[[#This Row],[etmaaltemperatuur]],0),"")</f>
        <v>4.5999999999999996</v>
      </c>
      <c r="N1228" s="101">
        <f>IF(ISNUMBER(jaar_zip[[#This Row],[graaddagen]]),IF(OR(MONTH(jaar_zip[[#This Row],[Datum]])=1,MONTH(jaar_zip[[#This Row],[Datum]])=2,MONTH(jaar_zip[[#This Row],[Datum]])=11,MONTH(jaar_zip[[#This Row],[Datum]])=12),1.1,IF(OR(MONTH(jaar_zip[[#This Row],[Datum]])=3,MONTH(jaar_zip[[#This Row],[Datum]])=10),1,0.8))*jaar_zip[[#This Row],[graaddagen]],"")</f>
        <v>3.6799999999999997</v>
      </c>
      <c r="O1228" s="101">
        <f>IF(ISNUMBER(jaar_zip[[#This Row],[etmaaltemperatuur]]),IF(jaar_zip[[#This Row],[etmaaltemperatuur]]&gt;stookgrens,jaar_zip[[#This Row],[etmaaltemperatuur]]-stookgrens,0),"")</f>
        <v>0</v>
      </c>
    </row>
    <row r="1229" spans="1:15" x14ac:dyDescent="0.25">
      <c r="A1229">
        <v>249</v>
      </c>
      <c r="B1229">
        <v>20240511</v>
      </c>
      <c r="C1229">
        <v>4.4000000000000004</v>
      </c>
      <c r="D1229">
        <v>15.6</v>
      </c>
      <c r="E1229">
        <v>2640</v>
      </c>
      <c r="F1229">
        <v>0</v>
      </c>
      <c r="H1229">
        <v>78</v>
      </c>
      <c r="I1229" s="101" t="s">
        <v>16</v>
      </c>
      <c r="J1229" s="1">
        <f>DATEVALUE(RIGHT(jaar_zip[[#This Row],[YYYYMMDD]],2)&amp;"-"&amp;MID(jaar_zip[[#This Row],[YYYYMMDD]],5,2)&amp;"-"&amp;LEFT(jaar_zip[[#This Row],[YYYYMMDD]],4))</f>
        <v>45423</v>
      </c>
      <c r="K1229" s="101" t="str">
        <f>IF(AND(VALUE(MONTH(jaar_zip[[#This Row],[Datum]]))=1,VALUE(WEEKNUM(jaar_zip[[#This Row],[Datum]],21))&gt;51),RIGHT(YEAR(jaar_zip[[#This Row],[Datum]])-1,2),RIGHT(YEAR(jaar_zip[[#This Row],[Datum]]),2))&amp;"-"&amp; TEXT(WEEKNUM(jaar_zip[[#This Row],[Datum]],21),"00")</f>
        <v>24-19</v>
      </c>
      <c r="L1229" s="101">
        <f>MONTH(jaar_zip[[#This Row],[Datum]])</f>
        <v>5</v>
      </c>
      <c r="M1229" s="101">
        <f>IF(ISNUMBER(jaar_zip[[#This Row],[etmaaltemperatuur]]),IF(jaar_zip[[#This Row],[etmaaltemperatuur]]&lt;stookgrens,stookgrens-jaar_zip[[#This Row],[etmaaltemperatuur]],0),"")</f>
        <v>2.4000000000000004</v>
      </c>
      <c r="N1229" s="101">
        <f>IF(ISNUMBER(jaar_zip[[#This Row],[graaddagen]]),IF(OR(MONTH(jaar_zip[[#This Row],[Datum]])=1,MONTH(jaar_zip[[#This Row],[Datum]])=2,MONTH(jaar_zip[[#This Row],[Datum]])=11,MONTH(jaar_zip[[#This Row],[Datum]])=12),1.1,IF(OR(MONTH(jaar_zip[[#This Row],[Datum]])=3,MONTH(jaar_zip[[#This Row],[Datum]])=10),1,0.8))*jaar_zip[[#This Row],[graaddagen]],"")</f>
        <v>1.9200000000000004</v>
      </c>
      <c r="O1229" s="101">
        <f>IF(ISNUMBER(jaar_zip[[#This Row],[etmaaltemperatuur]]),IF(jaar_zip[[#This Row],[etmaaltemperatuur]]&gt;stookgrens,jaar_zip[[#This Row],[etmaaltemperatuur]]-stookgrens,0),"")</f>
        <v>0</v>
      </c>
    </row>
    <row r="1230" spans="1:15" x14ac:dyDescent="0.25">
      <c r="A1230">
        <v>249</v>
      </c>
      <c r="B1230">
        <v>20240512</v>
      </c>
      <c r="C1230">
        <v>6.2</v>
      </c>
      <c r="D1230">
        <v>18.8</v>
      </c>
      <c r="E1230">
        <v>2598</v>
      </c>
      <c r="F1230">
        <v>0</v>
      </c>
      <c r="H1230">
        <v>67</v>
      </c>
      <c r="I1230" s="101" t="s">
        <v>16</v>
      </c>
      <c r="J1230" s="1">
        <f>DATEVALUE(RIGHT(jaar_zip[[#This Row],[YYYYMMDD]],2)&amp;"-"&amp;MID(jaar_zip[[#This Row],[YYYYMMDD]],5,2)&amp;"-"&amp;LEFT(jaar_zip[[#This Row],[YYYYMMDD]],4))</f>
        <v>45424</v>
      </c>
      <c r="K1230" s="101" t="str">
        <f>IF(AND(VALUE(MONTH(jaar_zip[[#This Row],[Datum]]))=1,VALUE(WEEKNUM(jaar_zip[[#This Row],[Datum]],21))&gt;51),RIGHT(YEAR(jaar_zip[[#This Row],[Datum]])-1,2),RIGHT(YEAR(jaar_zip[[#This Row],[Datum]]),2))&amp;"-"&amp; TEXT(WEEKNUM(jaar_zip[[#This Row],[Datum]],21),"00")</f>
        <v>24-19</v>
      </c>
      <c r="L1230" s="101">
        <f>MONTH(jaar_zip[[#This Row],[Datum]])</f>
        <v>5</v>
      </c>
      <c r="M1230" s="101">
        <f>IF(ISNUMBER(jaar_zip[[#This Row],[etmaaltemperatuur]]),IF(jaar_zip[[#This Row],[etmaaltemperatuur]]&lt;stookgrens,stookgrens-jaar_zip[[#This Row],[etmaaltemperatuur]],0),"")</f>
        <v>0</v>
      </c>
      <c r="N1230" s="101">
        <f>IF(ISNUMBER(jaar_zip[[#This Row],[graaddagen]]),IF(OR(MONTH(jaar_zip[[#This Row],[Datum]])=1,MONTH(jaar_zip[[#This Row],[Datum]])=2,MONTH(jaar_zip[[#This Row],[Datum]])=11,MONTH(jaar_zip[[#This Row],[Datum]])=12),1.1,IF(OR(MONTH(jaar_zip[[#This Row],[Datum]])=3,MONTH(jaar_zip[[#This Row],[Datum]])=10),1,0.8))*jaar_zip[[#This Row],[graaddagen]],"")</f>
        <v>0</v>
      </c>
      <c r="O1230" s="101">
        <f>IF(ISNUMBER(jaar_zip[[#This Row],[etmaaltemperatuur]]),IF(jaar_zip[[#This Row],[etmaaltemperatuur]]&gt;stookgrens,jaar_zip[[#This Row],[etmaaltemperatuur]]-stookgrens,0),"")</f>
        <v>0.80000000000000071</v>
      </c>
    </row>
    <row r="1231" spans="1:15" x14ac:dyDescent="0.25">
      <c r="A1231">
        <v>249</v>
      </c>
      <c r="B1231">
        <v>20240513</v>
      </c>
      <c r="C1231">
        <v>3.5</v>
      </c>
      <c r="D1231">
        <v>19.100000000000001</v>
      </c>
      <c r="E1231">
        <v>2233</v>
      </c>
      <c r="F1231">
        <v>4.5999999999999996</v>
      </c>
      <c r="H1231">
        <v>82</v>
      </c>
      <c r="I1231" s="101" t="s">
        <v>16</v>
      </c>
      <c r="J1231" s="1">
        <f>DATEVALUE(RIGHT(jaar_zip[[#This Row],[YYYYMMDD]],2)&amp;"-"&amp;MID(jaar_zip[[#This Row],[YYYYMMDD]],5,2)&amp;"-"&amp;LEFT(jaar_zip[[#This Row],[YYYYMMDD]],4))</f>
        <v>45425</v>
      </c>
      <c r="K1231" s="101" t="str">
        <f>IF(AND(VALUE(MONTH(jaar_zip[[#This Row],[Datum]]))=1,VALUE(WEEKNUM(jaar_zip[[#This Row],[Datum]],21))&gt;51),RIGHT(YEAR(jaar_zip[[#This Row],[Datum]])-1,2),RIGHT(YEAR(jaar_zip[[#This Row],[Datum]]),2))&amp;"-"&amp; TEXT(WEEKNUM(jaar_zip[[#This Row],[Datum]],21),"00")</f>
        <v>24-20</v>
      </c>
      <c r="L1231" s="101">
        <f>MONTH(jaar_zip[[#This Row],[Datum]])</f>
        <v>5</v>
      </c>
      <c r="M1231" s="101">
        <f>IF(ISNUMBER(jaar_zip[[#This Row],[etmaaltemperatuur]]),IF(jaar_zip[[#This Row],[etmaaltemperatuur]]&lt;stookgrens,stookgrens-jaar_zip[[#This Row],[etmaaltemperatuur]],0),"")</f>
        <v>0</v>
      </c>
      <c r="N1231" s="101">
        <f>IF(ISNUMBER(jaar_zip[[#This Row],[graaddagen]]),IF(OR(MONTH(jaar_zip[[#This Row],[Datum]])=1,MONTH(jaar_zip[[#This Row],[Datum]])=2,MONTH(jaar_zip[[#This Row],[Datum]])=11,MONTH(jaar_zip[[#This Row],[Datum]])=12),1.1,IF(OR(MONTH(jaar_zip[[#This Row],[Datum]])=3,MONTH(jaar_zip[[#This Row],[Datum]])=10),1,0.8))*jaar_zip[[#This Row],[graaddagen]],"")</f>
        <v>0</v>
      </c>
      <c r="O1231" s="101">
        <f>IF(ISNUMBER(jaar_zip[[#This Row],[etmaaltemperatuur]]),IF(jaar_zip[[#This Row],[etmaaltemperatuur]]&gt;stookgrens,jaar_zip[[#This Row],[etmaaltemperatuur]]-stookgrens,0),"")</f>
        <v>1.1000000000000014</v>
      </c>
    </row>
    <row r="1232" spans="1:15" x14ac:dyDescent="0.25">
      <c r="A1232">
        <v>249</v>
      </c>
      <c r="B1232">
        <v>20240514</v>
      </c>
      <c r="C1232">
        <v>4.8</v>
      </c>
      <c r="D1232">
        <v>19.8</v>
      </c>
      <c r="E1232">
        <v>2499</v>
      </c>
      <c r="F1232">
        <v>-0.1</v>
      </c>
      <c r="H1232">
        <v>75</v>
      </c>
      <c r="I1232" s="101" t="s">
        <v>16</v>
      </c>
      <c r="J1232" s="1">
        <f>DATEVALUE(RIGHT(jaar_zip[[#This Row],[YYYYMMDD]],2)&amp;"-"&amp;MID(jaar_zip[[#This Row],[YYYYMMDD]],5,2)&amp;"-"&amp;LEFT(jaar_zip[[#This Row],[YYYYMMDD]],4))</f>
        <v>45426</v>
      </c>
      <c r="K1232" s="101" t="str">
        <f>IF(AND(VALUE(MONTH(jaar_zip[[#This Row],[Datum]]))=1,VALUE(WEEKNUM(jaar_zip[[#This Row],[Datum]],21))&gt;51),RIGHT(YEAR(jaar_zip[[#This Row],[Datum]])-1,2),RIGHT(YEAR(jaar_zip[[#This Row],[Datum]]),2))&amp;"-"&amp; TEXT(WEEKNUM(jaar_zip[[#This Row],[Datum]],21),"00")</f>
        <v>24-20</v>
      </c>
      <c r="L1232" s="101">
        <f>MONTH(jaar_zip[[#This Row],[Datum]])</f>
        <v>5</v>
      </c>
      <c r="M1232" s="101">
        <f>IF(ISNUMBER(jaar_zip[[#This Row],[etmaaltemperatuur]]),IF(jaar_zip[[#This Row],[etmaaltemperatuur]]&lt;stookgrens,stookgrens-jaar_zip[[#This Row],[etmaaltemperatuur]],0),"")</f>
        <v>0</v>
      </c>
      <c r="N1232" s="101">
        <f>IF(ISNUMBER(jaar_zip[[#This Row],[graaddagen]]),IF(OR(MONTH(jaar_zip[[#This Row],[Datum]])=1,MONTH(jaar_zip[[#This Row],[Datum]])=2,MONTH(jaar_zip[[#This Row],[Datum]])=11,MONTH(jaar_zip[[#This Row],[Datum]])=12),1.1,IF(OR(MONTH(jaar_zip[[#This Row],[Datum]])=3,MONTH(jaar_zip[[#This Row],[Datum]])=10),1,0.8))*jaar_zip[[#This Row],[graaddagen]],"")</f>
        <v>0</v>
      </c>
      <c r="O1232" s="101">
        <f>IF(ISNUMBER(jaar_zip[[#This Row],[etmaaltemperatuur]]),IF(jaar_zip[[#This Row],[etmaaltemperatuur]]&gt;stookgrens,jaar_zip[[#This Row],[etmaaltemperatuur]]-stookgrens,0),"")</f>
        <v>1.8000000000000007</v>
      </c>
    </row>
    <row r="1233" spans="1:15" x14ac:dyDescent="0.25">
      <c r="A1233">
        <v>249</v>
      </c>
      <c r="B1233">
        <v>20240515</v>
      </c>
      <c r="C1233">
        <v>2.2999999999999998</v>
      </c>
      <c r="D1233">
        <v>16.100000000000001</v>
      </c>
      <c r="E1233">
        <v>1836</v>
      </c>
      <c r="F1233">
        <v>7.4</v>
      </c>
      <c r="H1233">
        <v>90</v>
      </c>
      <c r="I1233" s="101" t="s">
        <v>16</v>
      </c>
      <c r="J1233" s="1">
        <f>DATEVALUE(RIGHT(jaar_zip[[#This Row],[YYYYMMDD]],2)&amp;"-"&amp;MID(jaar_zip[[#This Row],[YYYYMMDD]],5,2)&amp;"-"&amp;LEFT(jaar_zip[[#This Row],[YYYYMMDD]],4))</f>
        <v>45427</v>
      </c>
      <c r="K1233" s="101" t="str">
        <f>IF(AND(VALUE(MONTH(jaar_zip[[#This Row],[Datum]]))=1,VALUE(WEEKNUM(jaar_zip[[#This Row],[Datum]],21))&gt;51),RIGHT(YEAR(jaar_zip[[#This Row],[Datum]])-1,2),RIGHT(YEAR(jaar_zip[[#This Row],[Datum]]),2))&amp;"-"&amp; TEXT(WEEKNUM(jaar_zip[[#This Row],[Datum]],21),"00")</f>
        <v>24-20</v>
      </c>
      <c r="L1233" s="101">
        <f>MONTH(jaar_zip[[#This Row],[Datum]])</f>
        <v>5</v>
      </c>
      <c r="M1233" s="101">
        <f>IF(ISNUMBER(jaar_zip[[#This Row],[etmaaltemperatuur]]),IF(jaar_zip[[#This Row],[etmaaltemperatuur]]&lt;stookgrens,stookgrens-jaar_zip[[#This Row],[etmaaltemperatuur]],0),"")</f>
        <v>1.8999999999999986</v>
      </c>
      <c r="N1233" s="101">
        <f>IF(ISNUMBER(jaar_zip[[#This Row],[graaddagen]]),IF(OR(MONTH(jaar_zip[[#This Row],[Datum]])=1,MONTH(jaar_zip[[#This Row],[Datum]])=2,MONTH(jaar_zip[[#This Row],[Datum]])=11,MONTH(jaar_zip[[#This Row],[Datum]])=12),1.1,IF(OR(MONTH(jaar_zip[[#This Row],[Datum]])=3,MONTH(jaar_zip[[#This Row],[Datum]])=10),1,0.8))*jaar_zip[[#This Row],[graaddagen]],"")</f>
        <v>1.5199999999999989</v>
      </c>
      <c r="O1233" s="101">
        <f>IF(ISNUMBER(jaar_zip[[#This Row],[etmaaltemperatuur]]),IF(jaar_zip[[#This Row],[etmaaltemperatuur]]&gt;stookgrens,jaar_zip[[#This Row],[etmaaltemperatuur]]-stookgrens,0),"")</f>
        <v>0</v>
      </c>
    </row>
    <row r="1234" spans="1:15" x14ac:dyDescent="0.25">
      <c r="A1234">
        <v>249</v>
      </c>
      <c r="B1234">
        <v>20240516</v>
      </c>
      <c r="C1234">
        <v>3.7</v>
      </c>
      <c r="D1234">
        <v>16.3</v>
      </c>
      <c r="E1234">
        <v>1721</v>
      </c>
      <c r="F1234">
        <v>3.5</v>
      </c>
      <c r="H1234">
        <v>88</v>
      </c>
      <c r="I1234" s="101" t="s">
        <v>16</v>
      </c>
      <c r="J1234" s="1">
        <f>DATEVALUE(RIGHT(jaar_zip[[#This Row],[YYYYMMDD]],2)&amp;"-"&amp;MID(jaar_zip[[#This Row],[YYYYMMDD]],5,2)&amp;"-"&amp;LEFT(jaar_zip[[#This Row],[YYYYMMDD]],4))</f>
        <v>45428</v>
      </c>
      <c r="K1234" s="101" t="str">
        <f>IF(AND(VALUE(MONTH(jaar_zip[[#This Row],[Datum]]))=1,VALUE(WEEKNUM(jaar_zip[[#This Row],[Datum]],21))&gt;51),RIGHT(YEAR(jaar_zip[[#This Row],[Datum]])-1,2),RIGHT(YEAR(jaar_zip[[#This Row],[Datum]]),2))&amp;"-"&amp; TEXT(WEEKNUM(jaar_zip[[#This Row],[Datum]],21),"00")</f>
        <v>24-20</v>
      </c>
      <c r="L1234" s="101">
        <f>MONTH(jaar_zip[[#This Row],[Datum]])</f>
        <v>5</v>
      </c>
      <c r="M1234" s="101">
        <f>IF(ISNUMBER(jaar_zip[[#This Row],[etmaaltemperatuur]]),IF(jaar_zip[[#This Row],[etmaaltemperatuur]]&lt;stookgrens,stookgrens-jaar_zip[[#This Row],[etmaaltemperatuur]],0),"")</f>
        <v>1.6999999999999993</v>
      </c>
      <c r="N1234" s="101">
        <f>IF(ISNUMBER(jaar_zip[[#This Row],[graaddagen]]),IF(OR(MONTH(jaar_zip[[#This Row],[Datum]])=1,MONTH(jaar_zip[[#This Row],[Datum]])=2,MONTH(jaar_zip[[#This Row],[Datum]])=11,MONTH(jaar_zip[[#This Row],[Datum]])=12),1.1,IF(OR(MONTH(jaar_zip[[#This Row],[Datum]])=3,MONTH(jaar_zip[[#This Row],[Datum]])=10),1,0.8))*jaar_zip[[#This Row],[graaddagen]],"")</f>
        <v>1.3599999999999994</v>
      </c>
      <c r="O1234" s="101">
        <f>IF(ISNUMBER(jaar_zip[[#This Row],[etmaaltemperatuur]]),IF(jaar_zip[[#This Row],[etmaaltemperatuur]]&gt;stookgrens,jaar_zip[[#This Row],[etmaaltemperatuur]]-stookgrens,0),"")</f>
        <v>0</v>
      </c>
    </row>
    <row r="1235" spans="1:15" x14ac:dyDescent="0.25">
      <c r="A1235">
        <v>249</v>
      </c>
      <c r="B1235">
        <v>20240517</v>
      </c>
      <c r="C1235">
        <v>3.6</v>
      </c>
      <c r="D1235">
        <v>15.2</v>
      </c>
      <c r="E1235">
        <v>1165</v>
      </c>
      <c r="F1235">
        <v>0.1</v>
      </c>
      <c r="H1235">
        <v>93</v>
      </c>
      <c r="I1235" s="101" t="s">
        <v>16</v>
      </c>
      <c r="J1235" s="1">
        <f>DATEVALUE(RIGHT(jaar_zip[[#This Row],[YYYYMMDD]],2)&amp;"-"&amp;MID(jaar_zip[[#This Row],[YYYYMMDD]],5,2)&amp;"-"&amp;LEFT(jaar_zip[[#This Row],[YYYYMMDD]],4))</f>
        <v>45429</v>
      </c>
      <c r="K1235" s="101" t="str">
        <f>IF(AND(VALUE(MONTH(jaar_zip[[#This Row],[Datum]]))=1,VALUE(WEEKNUM(jaar_zip[[#This Row],[Datum]],21))&gt;51),RIGHT(YEAR(jaar_zip[[#This Row],[Datum]])-1,2),RIGHT(YEAR(jaar_zip[[#This Row],[Datum]]),2))&amp;"-"&amp; TEXT(WEEKNUM(jaar_zip[[#This Row],[Datum]],21),"00")</f>
        <v>24-20</v>
      </c>
      <c r="L1235" s="101">
        <f>MONTH(jaar_zip[[#This Row],[Datum]])</f>
        <v>5</v>
      </c>
      <c r="M1235" s="101">
        <f>IF(ISNUMBER(jaar_zip[[#This Row],[etmaaltemperatuur]]),IF(jaar_zip[[#This Row],[etmaaltemperatuur]]&lt;stookgrens,stookgrens-jaar_zip[[#This Row],[etmaaltemperatuur]],0),"")</f>
        <v>2.8000000000000007</v>
      </c>
      <c r="N1235" s="101">
        <f>IF(ISNUMBER(jaar_zip[[#This Row],[graaddagen]]),IF(OR(MONTH(jaar_zip[[#This Row],[Datum]])=1,MONTH(jaar_zip[[#This Row],[Datum]])=2,MONTH(jaar_zip[[#This Row],[Datum]])=11,MONTH(jaar_zip[[#This Row],[Datum]])=12),1.1,IF(OR(MONTH(jaar_zip[[#This Row],[Datum]])=3,MONTH(jaar_zip[[#This Row],[Datum]])=10),1,0.8))*jaar_zip[[#This Row],[graaddagen]],"")</f>
        <v>2.2400000000000007</v>
      </c>
      <c r="O1235" s="101">
        <f>IF(ISNUMBER(jaar_zip[[#This Row],[etmaaltemperatuur]]),IF(jaar_zip[[#This Row],[etmaaltemperatuur]]&gt;stookgrens,jaar_zip[[#This Row],[etmaaltemperatuur]]-stookgrens,0),"")</f>
        <v>0</v>
      </c>
    </row>
    <row r="1236" spans="1:15" x14ac:dyDescent="0.25">
      <c r="A1236">
        <v>249</v>
      </c>
      <c r="B1236">
        <v>20240518</v>
      </c>
      <c r="C1236">
        <v>2.6</v>
      </c>
      <c r="D1236">
        <v>17.7</v>
      </c>
      <c r="E1236">
        <v>2662</v>
      </c>
      <c r="F1236">
        <v>0</v>
      </c>
      <c r="H1236">
        <v>75</v>
      </c>
      <c r="I1236" s="101" t="s">
        <v>16</v>
      </c>
      <c r="J1236" s="1">
        <f>DATEVALUE(RIGHT(jaar_zip[[#This Row],[YYYYMMDD]],2)&amp;"-"&amp;MID(jaar_zip[[#This Row],[YYYYMMDD]],5,2)&amp;"-"&amp;LEFT(jaar_zip[[#This Row],[YYYYMMDD]],4))</f>
        <v>45430</v>
      </c>
      <c r="K1236" s="101" t="str">
        <f>IF(AND(VALUE(MONTH(jaar_zip[[#This Row],[Datum]]))=1,VALUE(WEEKNUM(jaar_zip[[#This Row],[Datum]],21))&gt;51),RIGHT(YEAR(jaar_zip[[#This Row],[Datum]])-1,2),RIGHT(YEAR(jaar_zip[[#This Row],[Datum]]),2))&amp;"-"&amp; TEXT(WEEKNUM(jaar_zip[[#This Row],[Datum]],21),"00")</f>
        <v>24-20</v>
      </c>
      <c r="L1236" s="101">
        <f>MONTH(jaar_zip[[#This Row],[Datum]])</f>
        <v>5</v>
      </c>
      <c r="M1236" s="101">
        <f>IF(ISNUMBER(jaar_zip[[#This Row],[etmaaltemperatuur]]),IF(jaar_zip[[#This Row],[etmaaltemperatuur]]&lt;stookgrens,stookgrens-jaar_zip[[#This Row],[etmaaltemperatuur]],0),"")</f>
        <v>0.30000000000000071</v>
      </c>
      <c r="N1236" s="101">
        <f>IF(ISNUMBER(jaar_zip[[#This Row],[graaddagen]]),IF(OR(MONTH(jaar_zip[[#This Row],[Datum]])=1,MONTH(jaar_zip[[#This Row],[Datum]])=2,MONTH(jaar_zip[[#This Row],[Datum]])=11,MONTH(jaar_zip[[#This Row],[Datum]])=12),1.1,IF(OR(MONTH(jaar_zip[[#This Row],[Datum]])=3,MONTH(jaar_zip[[#This Row],[Datum]])=10),1,0.8))*jaar_zip[[#This Row],[graaddagen]],"")</f>
        <v>0.24000000000000057</v>
      </c>
      <c r="O1236" s="101">
        <f>IF(ISNUMBER(jaar_zip[[#This Row],[etmaaltemperatuur]]),IF(jaar_zip[[#This Row],[etmaaltemperatuur]]&gt;stookgrens,jaar_zip[[#This Row],[etmaaltemperatuur]]-stookgrens,0),"")</f>
        <v>0</v>
      </c>
    </row>
    <row r="1237" spans="1:15" x14ac:dyDescent="0.25">
      <c r="A1237">
        <v>249</v>
      </c>
      <c r="B1237">
        <v>20240519</v>
      </c>
      <c r="C1237">
        <v>4.5999999999999996</v>
      </c>
      <c r="D1237">
        <v>16.600000000000001</v>
      </c>
      <c r="E1237">
        <v>2732</v>
      </c>
      <c r="F1237">
        <v>0</v>
      </c>
      <c r="H1237">
        <v>75</v>
      </c>
      <c r="I1237" s="101" t="s">
        <v>16</v>
      </c>
      <c r="J1237" s="1">
        <f>DATEVALUE(RIGHT(jaar_zip[[#This Row],[YYYYMMDD]],2)&amp;"-"&amp;MID(jaar_zip[[#This Row],[YYYYMMDD]],5,2)&amp;"-"&amp;LEFT(jaar_zip[[#This Row],[YYYYMMDD]],4))</f>
        <v>45431</v>
      </c>
      <c r="K1237" s="101" t="str">
        <f>IF(AND(VALUE(MONTH(jaar_zip[[#This Row],[Datum]]))=1,VALUE(WEEKNUM(jaar_zip[[#This Row],[Datum]],21))&gt;51),RIGHT(YEAR(jaar_zip[[#This Row],[Datum]])-1,2),RIGHT(YEAR(jaar_zip[[#This Row],[Datum]]),2))&amp;"-"&amp; TEXT(WEEKNUM(jaar_zip[[#This Row],[Datum]],21),"00")</f>
        <v>24-20</v>
      </c>
      <c r="L1237" s="101">
        <f>MONTH(jaar_zip[[#This Row],[Datum]])</f>
        <v>5</v>
      </c>
      <c r="M1237" s="101">
        <f>IF(ISNUMBER(jaar_zip[[#This Row],[etmaaltemperatuur]]),IF(jaar_zip[[#This Row],[etmaaltemperatuur]]&lt;stookgrens,stookgrens-jaar_zip[[#This Row],[etmaaltemperatuur]],0),"")</f>
        <v>1.3999999999999986</v>
      </c>
      <c r="N1237" s="101">
        <f>IF(ISNUMBER(jaar_zip[[#This Row],[graaddagen]]),IF(OR(MONTH(jaar_zip[[#This Row],[Datum]])=1,MONTH(jaar_zip[[#This Row],[Datum]])=2,MONTH(jaar_zip[[#This Row],[Datum]])=11,MONTH(jaar_zip[[#This Row],[Datum]])=12),1.1,IF(OR(MONTH(jaar_zip[[#This Row],[Datum]])=3,MONTH(jaar_zip[[#This Row],[Datum]])=10),1,0.8))*jaar_zip[[#This Row],[graaddagen]],"")</f>
        <v>1.119999999999999</v>
      </c>
      <c r="O1237" s="101">
        <f>IF(ISNUMBER(jaar_zip[[#This Row],[etmaaltemperatuur]]),IF(jaar_zip[[#This Row],[etmaaltemperatuur]]&gt;stookgrens,jaar_zip[[#This Row],[etmaaltemperatuur]]-stookgrens,0),"")</f>
        <v>0</v>
      </c>
    </row>
    <row r="1238" spans="1:15" x14ac:dyDescent="0.25">
      <c r="A1238">
        <v>249</v>
      </c>
      <c r="B1238">
        <v>20240520</v>
      </c>
      <c r="C1238">
        <v>4.0999999999999996</v>
      </c>
      <c r="D1238">
        <v>15.8</v>
      </c>
      <c r="E1238">
        <v>1272</v>
      </c>
      <c r="F1238">
        <v>2.2999999999999998</v>
      </c>
      <c r="H1238">
        <v>88</v>
      </c>
      <c r="I1238" s="101" t="s">
        <v>16</v>
      </c>
      <c r="J1238" s="1">
        <f>DATEVALUE(RIGHT(jaar_zip[[#This Row],[YYYYMMDD]],2)&amp;"-"&amp;MID(jaar_zip[[#This Row],[YYYYMMDD]],5,2)&amp;"-"&amp;LEFT(jaar_zip[[#This Row],[YYYYMMDD]],4))</f>
        <v>45432</v>
      </c>
      <c r="K1238" s="101" t="str">
        <f>IF(AND(VALUE(MONTH(jaar_zip[[#This Row],[Datum]]))=1,VALUE(WEEKNUM(jaar_zip[[#This Row],[Datum]],21))&gt;51),RIGHT(YEAR(jaar_zip[[#This Row],[Datum]])-1,2),RIGHT(YEAR(jaar_zip[[#This Row],[Datum]]),2))&amp;"-"&amp; TEXT(WEEKNUM(jaar_zip[[#This Row],[Datum]],21),"00")</f>
        <v>24-21</v>
      </c>
      <c r="L1238" s="101">
        <f>MONTH(jaar_zip[[#This Row],[Datum]])</f>
        <v>5</v>
      </c>
      <c r="M1238" s="101">
        <f>IF(ISNUMBER(jaar_zip[[#This Row],[etmaaltemperatuur]]),IF(jaar_zip[[#This Row],[etmaaltemperatuur]]&lt;stookgrens,stookgrens-jaar_zip[[#This Row],[etmaaltemperatuur]],0),"")</f>
        <v>2.1999999999999993</v>
      </c>
      <c r="N1238" s="101">
        <f>IF(ISNUMBER(jaar_zip[[#This Row],[graaddagen]]),IF(OR(MONTH(jaar_zip[[#This Row],[Datum]])=1,MONTH(jaar_zip[[#This Row],[Datum]])=2,MONTH(jaar_zip[[#This Row],[Datum]])=11,MONTH(jaar_zip[[#This Row],[Datum]])=12),1.1,IF(OR(MONTH(jaar_zip[[#This Row],[Datum]])=3,MONTH(jaar_zip[[#This Row],[Datum]])=10),1,0.8))*jaar_zip[[#This Row],[graaddagen]],"")</f>
        <v>1.7599999999999996</v>
      </c>
      <c r="O1238" s="101">
        <f>IF(ISNUMBER(jaar_zip[[#This Row],[etmaaltemperatuur]]),IF(jaar_zip[[#This Row],[etmaaltemperatuur]]&gt;stookgrens,jaar_zip[[#This Row],[etmaaltemperatuur]]-stookgrens,0),"")</f>
        <v>0</v>
      </c>
    </row>
    <row r="1239" spans="1:15" x14ac:dyDescent="0.25">
      <c r="A1239">
        <v>249</v>
      </c>
      <c r="B1239">
        <v>20240521</v>
      </c>
      <c r="C1239">
        <v>4.2</v>
      </c>
      <c r="D1239">
        <v>17.2</v>
      </c>
      <c r="E1239">
        <v>2138</v>
      </c>
      <c r="F1239">
        <v>23.1</v>
      </c>
      <c r="H1239">
        <v>84</v>
      </c>
      <c r="I1239" s="101" t="s">
        <v>16</v>
      </c>
      <c r="J1239" s="1">
        <f>DATEVALUE(RIGHT(jaar_zip[[#This Row],[YYYYMMDD]],2)&amp;"-"&amp;MID(jaar_zip[[#This Row],[YYYYMMDD]],5,2)&amp;"-"&amp;LEFT(jaar_zip[[#This Row],[YYYYMMDD]],4))</f>
        <v>45433</v>
      </c>
      <c r="K1239" s="101" t="str">
        <f>IF(AND(VALUE(MONTH(jaar_zip[[#This Row],[Datum]]))=1,VALUE(WEEKNUM(jaar_zip[[#This Row],[Datum]],21))&gt;51),RIGHT(YEAR(jaar_zip[[#This Row],[Datum]])-1,2),RIGHT(YEAR(jaar_zip[[#This Row],[Datum]]),2))&amp;"-"&amp; TEXT(WEEKNUM(jaar_zip[[#This Row],[Datum]],21),"00")</f>
        <v>24-21</v>
      </c>
      <c r="L1239" s="101">
        <f>MONTH(jaar_zip[[#This Row],[Datum]])</f>
        <v>5</v>
      </c>
      <c r="M1239" s="101">
        <f>IF(ISNUMBER(jaar_zip[[#This Row],[etmaaltemperatuur]]),IF(jaar_zip[[#This Row],[etmaaltemperatuur]]&lt;stookgrens,stookgrens-jaar_zip[[#This Row],[etmaaltemperatuur]],0),"")</f>
        <v>0.80000000000000071</v>
      </c>
      <c r="N1239" s="101">
        <f>IF(ISNUMBER(jaar_zip[[#This Row],[graaddagen]]),IF(OR(MONTH(jaar_zip[[#This Row],[Datum]])=1,MONTH(jaar_zip[[#This Row],[Datum]])=2,MONTH(jaar_zip[[#This Row],[Datum]])=11,MONTH(jaar_zip[[#This Row],[Datum]])=12),1.1,IF(OR(MONTH(jaar_zip[[#This Row],[Datum]])=3,MONTH(jaar_zip[[#This Row],[Datum]])=10),1,0.8))*jaar_zip[[#This Row],[graaddagen]],"")</f>
        <v>0.64000000000000057</v>
      </c>
      <c r="O1239" s="101">
        <f>IF(ISNUMBER(jaar_zip[[#This Row],[etmaaltemperatuur]]),IF(jaar_zip[[#This Row],[etmaaltemperatuur]]&gt;stookgrens,jaar_zip[[#This Row],[etmaaltemperatuur]]-stookgrens,0),"")</f>
        <v>0</v>
      </c>
    </row>
    <row r="1240" spans="1:15" x14ac:dyDescent="0.25">
      <c r="A1240">
        <v>249</v>
      </c>
      <c r="B1240">
        <v>20240522</v>
      </c>
      <c r="C1240">
        <v>5.2</v>
      </c>
      <c r="D1240">
        <v>15</v>
      </c>
      <c r="E1240">
        <v>950</v>
      </c>
      <c r="F1240">
        <v>14.4</v>
      </c>
      <c r="H1240">
        <v>87</v>
      </c>
      <c r="I1240" s="101" t="s">
        <v>16</v>
      </c>
      <c r="J1240" s="1">
        <f>DATEVALUE(RIGHT(jaar_zip[[#This Row],[YYYYMMDD]],2)&amp;"-"&amp;MID(jaar_zip[[#This Row],[YYYYMMDD]],5,2)&amp;"-"&amp;LEFT(jaar_zip[[#This Row],[YYYYMMDD]],4))</f>
        <v>45434</v>
      </c>
      <c r="K1240" s="101" t="str">
        <f>IF(AND(VALUE(MONTH(jaar_zip[[#This Row],[Datum]]))=1,VALUE(WEEKNUM(jaar_zip[[#This Row],[Datum]],21))&gt;51),RIGHT(YEAR(jaar_zip[[#This Row],[Datum]])-1,2),RIGHT(YEAR(jaar_zip[[#This Row],[Datum]]),2))&amp;"-"&amp; TEXT(WEEKNUM(jaar_zip[[#This Row],[Datum]],21),"00")</f>
        <v>24-21</v>
      </c>
      <c r="L1240" s="101">
        <f>MONTH(jaar_zip[[#This Row],[Datum]])</f>
        <v>5</v>
      </c>
      <c r="M1240" s="101">
        <f>IF(ISNUMBER(jaar_zip[[#This Row],[etmaaltemperatuur]]),IF(jaar_zip[[#This Row],[etmaaltemperatuur]]&lt;stookgrens,stookgrens-jaar_zip[[#This Row],[etmaaltemperatuur]],0),"")</f>
        <v>3</v>
      </c>
      <c r="N1240" s="101">
        <f>IF(ISNUMBER(jaar_zip[[#This Row],[graaddagen]]),IF(OR(MONTH(jaar_zip[[#This Row],[Datum]])=1,MONTH(jaar_zip[[#This Row],[Datum]])=2,MONTH(jaar_zip[[#This Row],[Datum]])=11,MONTH(jaar_zip[[#This Row],[Datum]])=12),1.1,IF(OR(MONTH(jaar_zip[[#This Row],[Datum]])=3,MONTH(jaar_zip[[#This Row],[Datum]])=10),1,0.8))*jaar_zip[[#This Row],[graaddagen]],"")</f>
        <v>2.4000000000000004</v>
      </c>
      <c r="O1240" s="101">
        <f>IF(ISNUMBER(jaar_zip[[#This Row],[etmaaltemperatuur]]),IF(jaar_zip[[#This Row],[etmaaltemperatuur]]&gt;stookgrens,jaar_zip[[#This Row],[etmaaltemperatuur]]-stookgrens,0),"")</f>
        <v>0</v>
      </c>
    </row>
    <row r="1241" spans="1:15" x14ac:dyDescent="0.25">
      <c r="A1241">
        <v>249</v>
      </c>
      <c r="B1241">
        <v>20240523</v>
      </c>
      <c r="C1241">
        <v>4.5</v>
      </c>
      <c r="D1241">
        <v>14.9</v>
      </c>
      <c r="E1241">
        <v>2126</v>
      </c>
      <c r="F1241">
        <v>-0.1</v>
      </c>
      <c r="H1241">
        <v>81</v>
      </c>
      <c r="I1241" s="101" t="s">
        <v>16</v>
      </c>
      <c r="J1241" s="1">
        <f>DATEVALUE(RIGHT(jaar_zip[[#This Row],[YYYYMMDD]],2)&amp;"-"&amp;MID(jaar_zip[[#This Row],[YYYYMMDD]],5,2)&amp;"-"&amp;LEFT(jaar_zip[[#This Row],[YYYYMMDD]],4))</f>
        <v>45435</v>
      </c>
      <c r="K1241" s="101" t="str">
        <f>IF(AND(VALUE(MONTH(jaar_zip[[#This Row],[Datum]]))=1,VALUE(WEEKNUM(jaar_zip[[#This Row],[Datum]],21))&gt;51),RIGHT(YEAR(jaar_zip[[#This Row],[Datum]])-1,2),RIGHT(YEAR(jaar_zip[[#This Row],[Datum]]),2))&amp;"-"&amp; TEXT(WEEKNUM(jaar_zip[[#This Row],[Datum]],21),"00")</f>
        <v>24-21</v>
      </c>
      <c r="L1241" s="101">
        <f>MONTH(jaar_zip[[#This Row],[Datum]])</f>
        <v>5</v>
      </c>
      <c r="M1241" s="101">
        <f>IF(ISNUMBER(jaar_zip[[#This Row],[etmaaltemperatuur]]),IF(jaar_zip[[#This Row],[etmaaltemperatuur]]&lt;stookgrens,stookgrens-jaar_zip[[#This Row],[etmaaltemperatuur]],0),"")</f>
        <v>3.0999999999999996</v>
      </c>
      <c r="N1241" s="101">
        <f>IF(ISNUMBER(jaar_zip[[#This Row],[graaddagen]]),IF(OR(MONTH(jaar_zip[[#This Row],[Datum]])=1,MONTH(jaar_zip[[#This Row],[Datum]])=2,MONTH(jaar_zip[[#This Row],[Datum]])=11,MONTH(jaar_zip[[#This Row],[Datum]])=12),1.1,IF(OR(MONTH(jaar_zip[[#This Row],[Datum]])=3,MONTH(jaar_zip[[#This Row],[Datum]])=10),1,0.8))*jaar_zip[[#This Row],[graaddagen]],"")</f>
        <v>2.48</v>
      </c>
      <c r="O1241" s="101">
        <f>IF(ISNUMBER(jaar_zip[[#This Row],[etmaaltemperatuur]]),IF(jaar_zip[[#This Row],[etmaaltemperatuur]]&gt;stookgrens,jaar_zip[[#This Row],[etmaaltemperatuur]]-stookgrens,0),"")</f>
        <v>0</v>
      </c>
    </row>
    <row r="1242" spans="1:15" x14ac:dyDescent="0.25">
      <c r="A1242">
        <v>249</v>
      </c>
      <c r="B1242">
        <v>20240524</v>
      </c>
      <c r="C1242">
        <v>2.8</v>
      </c>
      <c r="D1242">
        <v>15.7</v>
      </c>
      <c r="E1242">
        <v>1645</v>
      </c>
      <c r="F1242">
        <v>13.2</v>
      </c>
      <c r="H1242">
        <v>85</v>
      </c>
      <c r="I1242" s="101" t="s">
        <v>16</v>
      </c>
      <c r="J1242" s="1">
        <f>DATEVALUE(RIGHT(jaar_zip[[#This Row],[YYYYMMDD]],2)&amp;"-"&amp;MID(jaar_zip[[#This Row],[YYYYMMDD]],5,2)&amp;"-"&amp;LEFT(jaar_zip[[#This Row],[YYYYMMDD]],4))</f>
        <v>45436</v>
      </c>
      <c r="K1242" s="101" t="str">
        <f>IF(AND(VALUE(MONTH(jaar_zip[[#This Row],[Datum]]))=1,VALUE(WEEKNUM(jaar_zip[[#This Row],[Datum]],21))&gt;51),RIGHT(YEAR(jaar_zip[[#This Row],[Datum]])-1,2),RIGHT(YEAR(jaar_zip[[#This Row],[Datum]]),2))&amp;"-"&amp; TEXT(WEEKNUM(jaar_zip[[#This Row],[Datum]],21),"00")</f>
        <v>24-21</v>
      </c>
      <c r="L1242" s="101">
        <f>MONTH(jaar_zip[[#This Row],[Datum]])</f>
        <v>5</v>
      </c>
      <c r="M1242" s="101">
        <f>IF(ISNUMBER(jaar_zip[[#This Row],[etmaaltemperatuur]]),IF(jaar_zip[[#This Row],[etmaaltemperatuur]]&lt;stookgrens,stookgrens-jaar_zip[[#This Row],[etmaaltemperatuur]],0),"")</f>
        <v>2.3000000000000007</v>
      </c>
      <c r="N1242" s="101">
        <f>IF(ISNUMBER(jaar_zip[[#This Row],[graaddagen]]),IF(OR(MONTH(jaar_zip[[#This Row],[Datum]])=1,MONTH(jaar_zip[[#This Row],[Datum]])=2,MONTH(jaar_zip[[#This Row],[Datum]])=11,MONTH(jaar_zip[[#This Row],[Datum]])=12),1.1,IF(OR(MONTH(jaar_zip[[#This Row],[Datum]])=3,MONTH(jaar_zip[[#This Row],[Datum]])=10),1,0.8))*jaar_zip[[#This Row],[graaddagen]],"")</f>
        <v>1.8400000000000007</v>
      </c>
      <c r="O1242" s="101">
        <f>IF(ISNUMBER(jaar_zip[[#This Row],[etmaaltemperatuur]]),IF(jaar_zip[[#This Row],[etmaaltemperatuur]]&gt;stookgrens,jaar_zip[[#This Row],[etmaaltemperatuur]]-stookgrens,0),"")</f>
        <v>0</v>
      </c>
    </row>
    <row r="1243" spans="1:15" x14ac:dyDescent="0.25">
      <c r="A1243">
        <v>249</v>
      </c>
      <c r="B1243">
        <v>20240525</v>
      </c>
      <c r="C1243">
        <v>3.7</v>
      </c>
      <c r="D1243">
        <v>15.1</v>
      </c>
      <c r="E1243">
        <v>1945</v>
      </c>
      <c r="F1243">
        <v>9.1</v>
      </c>
      <c r="H1243">
        <v>90</v>
      </c>
      <c r="I1243" s="101" t="s">
        <v>16</v>
      </c>
      <c r="J1243" s="1">
        <f>DATEVALUE(RIGHT(jaar_zip[[#This Row],[YYYYMMDD]],2)&amp;"-"&amp;MID(jaar_zip[[#This Row],[YYYYMMDD]],5,2)&amp;"-"&amp;LEFT(jaar_zip[[#This Row],[YYYYMMDD]],4))</f>
        <v>45437</v>
      </c>
      <c r="K1243" s="101" t="str">
        <f>IF(AND(VALUE(MONTH(jaar_zip[[#This Row],[Datum]]))=1,VALUE(WEEKNUM(jaar_zip[[#This Row],[Datum]],21))&gt;51),RIGHT(YEAR(jaar_zip[[#This Row],[Datum]])-1,2),RIGHT(YEAR(jaar_zip[[#This Row],[Datum]]),2))&amp;"-"&amp; TEXT(WEEKNUM(jaar_zip[[#This Row],[Datum]],21),"00")</f>
        <v>24-21</v>
      </c>
      <c r="L1243" s="101">
        <f>MONTH(jaar_zip[[#This Row],[Datum]])</f>
        <v>5</v>
      </c>
      <c r="M1243" s="101">
        <f>IF(ISNUMBER(jaar_zip[[#This Row],[etmaaltemperatuur]]),IF(jaar_zip[[#This Row],[etmaaltemperatuur]]&lt;stookgrens,stookgrens-jaar_zip[[#This Row],[etmaaltemperatuur]],0),"")</f>
        <v>2.9000000000000004</v>
      </c>
      <c r="N1243" s="101">
        <f>IF(ISNUMBER(jaar_zip[[#This Row],[graaddagen]]),IF(OR(MONTH(jaar_zip[[#This Row],[Datum]])=1,MONTH(jaar_zip[[#This Row],[Datum]])=2,MONTH(jaar_zip[[#This Row],[Datum]])=11,MONTH(jaar_zip[[#This Row],[Datum]])=12),1.1,IF(OR(MONTH(jaar_zip[[#This Row],[Datum]])=3,MONTH(jaar_zip[[#This Row],[Datum]])=10),1,0.8))*jaar_zip[[#This Row],[graaddagen]],"")</f>
        <v>2.3200000000000003</v>
      </c>
      <c r="O1243" s="101">
        <f>IF(ISNUMBER(jaar_zip[[#This Row],[etmaaltemperatuur]]),IF(jaar_zip[[#This Row],[etmaaltemperatuur]]&gt;stookgrens,jaar_zip[[#This Row],[etmaaltemperatuur]]-stookgrens,0),"")</f>
        <v>0</v>
      </c>
    </row>
    <row r="1244" spans="1:15" x14ac:dyDescent="0.25">
      <c r="A1244">
        <v>249</v>
      </c>
      <c r="B1244">
        <v>20240526</v>
      </c>
      <c r="C1244">
        <v>3.8</v>
      </c>
      <c r="D1244">
        <v>15.7</v>
      </c>
      <c r="E1244">
        <v>1515</v>
      </c>
      <c r="F1244">
        <v>0.8</v>
      </c>
      <c r="H1244">
        <v>83</v>
      </c>
      <c r="I1244" s="101" t="s">
        <v>16</v>
      </c>
      <c r="J1244" s="1">
        <f>DATEVALUE(RIGHT(jaar_zip[[#This Row],[YYYYMMDD]],2)&amp;"-"&amp;MID(jaar_zip[[#This Row],[YYYYMMDD]],5,2)&amp;"-"&amp;LEFT(jaar_zip[[#This Row],[YYYYMMDD]],4))</f>
        <v>45438</v>
      </c>
      <c r="K1244" s="101" t="str">
        <f>IF(AND(VALUE(MONTH(jaar_zip[[#This Row],[Datum]]))=1,VALUE(WEEKNUM(jaar_zip[[#This Row],[Datum]],21))&gt;51),RIGHT(YEAR(jaar_zip[[#This Row],[Datum]])-1,2),RIGHT(YEAR(jaar_zip[[#This Row],[Datum]]),2))&amp;"-"&amp; TEXT(WEEKNUM(jaar_zip[[#This Row],[Datum]],21),"00")</f>
        <v>24-21</v>
      </c>
      <c r="L1244" s="101">
        <f>MONTH(jaar_zip[[#This Row],[Datum]])</f>
        <v>5</v>
      </c>
      <c r="M1244" s="101">
        <f>IF(ISNUMBER(jaar_zip[[#This Row],[etmaaltemperatuur]]),IF(jaar_zip[[#This Row],[etmaaltemperatuur]]&lt;stookgrens,stookgrens-jaar_zip[[#This Row],[etmaaltemperatuur]],0),"")</f>
        <v>2.3000000000000007</v>
      </c>
      <c r="N1244" s="101">
        <f>IF(ISNUMBER(jaar_zip[[#This Row],[graaddagen]]),IF(OR(MONTH(jaar_zip[[#This Row],[Datum]])=1,MONTH(jaar_zip[[#This Row],[Datum]])=2,MONTH(jaar_zip[[#This Row],[Datum]])=11,MONTH(jaar_zip[[#This Row],[Datum]])=12),1.1,IF(OR(MONTH(jaar_zip[[#This Row],[Datum]])=3,MONTH(jaar_zip[[#This Row],[Datum]])=10),1,0.8))*jaar_zip[[#This Row],[graaddagen]],"")</f>
        <v>1.8400000000000007</v>
      </c>
      <c r="O1244" s="101">
        <f>IF(ISNUMBER(jaar_zip[[#This Row],[etmaaltemperatuur]]),IF(jaar_zip[[#This Row],[etmaaltemperatuur]]&gt;stookgrens,jaar_zip[[#This Row],[etmaaltemperatuur]]-stookgrens,0),"")</f>
        <v>0</v>
      </c>
    </row>
    <row r="1245" spans="1:15" x14ac:dyDescent="0.25">
      <c r="A1245">
        <v>249</v>
      </c>
      <c r="B1245">
        <v>20240527</v>
      </c>
      <c r="C1245">
        <v>4.4000000000000004</v>
      </c>
      <c r="D1245">
        <v>14.5</v>
      </c>
      <c r="E1245">
        <v>2384</v>
      </c>
      <c r="F1245">
        <v>0</v>
      </c>
      <c r="H1245">
        <v>74</v>
      </c>
      <c r="I1245" s="101" t="s">
        <v>16</v>
      </c>
      <c r="J1245" s="1">
        <f>DATEVALUE(RIGHT(jaar_zip[[#This Row],[YYYYMMDD]],2)&amp;"-"&amp;MID(jaar_zip[[#This Row],[YYYYMMDD]],5,2)&amp;"-"&amp;LEFT(jaar_zip[[#This Row],[YYYYMMDD]],4))</f>
        <v>45439</v>
      </c>
      <c r="K1245" s="101" t="str">
        <f>IF(AND(VALUE(MONTH(jaar_zip[[#This Row],[Datum]]))=1,VALUE(WEEKNUM(jaar_zip[[#This Row],[Datum]],21))&gt;51),RIGHT(YEAR(jaar_zip[[#This Row],[Datum]])-1,2),RIGHT(YEAR(jaar_zip[[#This Row],[Datum]]),2))&amp;"-"&amp; TEXT(WEEKNUM(jaar_zip[[#This Row],[Datum]],21),"00")</f>
        <v>24-22</v>
      </c>
      <c r="L1245" s="101">
        <f>MONTH(jaar_zip[[#This Row],[Datum]])</f>
        <v>5</v>
      </c>
      <c r="M1245" s="101">
        <f>IF(ISNUMBER(jaar_zip[[#This Row],[etmaaltemperatuur]]),IF(jaar_zip[[#This Row],[etmaaltemperatuur]]&lt;stookgrens,stookgrens-jaar_zip[[#This Row],[etmaaltemperatuur]],0),"")</f>
        <v>3.5</v>
      </c>
      <c r="N1245" s="101">
        <f>IF(ISNUMBER(jaar_zip[[#This Row],[graaddagen]]),IF(OR(MONTH(jaar_zip[[#This Row],[Datum]])=1,MONTH(jaar_zip[[#This Row],[Datum]])=2,MONTH(jaar_zip[[#This Row],[Datum]])=11,MONTH(jaar_zip[[#This Row],[Datum]])=12),1.1,IF(OR(MONTH(jaar_zip[[#This Row],[Datum]])=3,MONTH(jaar_zip[[#This Row],[Datum]])=10),1,0.8))*jaar_zip[[#This Row],[graaddagen]],"")</f>
        <v>2.8000000000000003</v>
      </c>
      <c r="O1245" s="101">
        <f>IF(ISNUMBER(jaar_zip[[#This Row],[etmaaltemperatuur]]),IF(jaar_zip[[#This Row],[etmaaltemperatuur]]&gt;stookgrens,jaar_zip[[#This Row],[etmaaltemperatuur]]-stookgrens,0),"")</f>
        <v>0</v>
      </c>
    </row>
    <row r="1246" spans="1:15" x14ac:dyDescent="0.25">
      <c r="A1246">
        <v>249</v>
      </c>
      <c r="B1246">
        <v>20240528</v>
      </c>
      <c r="C1246">
        <v>4.8</v>
      </c>
      <c r="D1246">
        <v>14.5</v>
      </c>
      <c r="E1246">
        <v>1717</v>
      </c>
      <c r="F1246">
        <v>8.6999999999999993</v>
      </c>
      <c r="H1246">
        <v>83</v>
      </c>
      <c r="I1246" s="101" t="s">
        <v>16</v>
      </c>
      <c r="J1246" s="1">
        <f>DATEVALUE(RIGHT(jaar_zip[[#This Row],[YYYYMMDD]],2)&amp;"-"&amp;MID(jaar_zip[[#This Row],[YYYYMMDD]],5,2)&amp;"-"&amp;LEFT(jaar_zip[[#This Row],[YYYYMMDD]],4))</f>
        <v>45440</v>
      </c>
      <c r="K1246" s="101" t="str">
        <f>IF(AND(VALUE(MONTH(jaar_zip[[#This Row],[Datum]]))=1,VALUE(WEEKNUM(jaar_zip[[#This Row],[Datum]],21))&gt;51),RIGHT(YEAR(jaar_zip[[#This Row],[Datum]])-1,2),RIGHT(YEAR(jaar_zip[[#This Row],[Datum]]),2))&amp;"-"&amp; TEXT(WEEKNUM(jaar_zip[[#This Row],[Datum]],21),"00")</f>
        <v>24-22</v>
      </c>
      <c r="L1246" s="101">
        <f>MONTH(jaar_zip[[#This Row],[Datum]])</f>
        <v>5</v>
      </c>
      <c r="M1246" s="101">
        <f>IF(ISNUMBER(jaar_zip[[#This Row],[etmaaltemperatuur]]),IF(jaar_zip[[#This Row],[etmaaltemperatuur]]&lt;stookgrens,stookgrens-jaar_zip[[#This Row],[etmaaltemperatuur]],0),"")</f>
        <v>3.5</v>
      </c>
      <c r="N1246" s="101">
        <f>IF(ISNUMBER(jaar_zip[[#This Row],[graaddagen]]),IF(OR(MONTH(jaar_zip[[#This Row],[Datum]])=1,MONTH(jaar_zip[[#This Row],[Datum]])=2,MONTH(jaar_zip[[#This Row],[Datum]])=11,MONTH(jaar_zip[[#This Row],[Datum]])=12),1.1,IF(OR(MONTH(jaar_zip[[#This Row],[Datum]])=3,MONTH(jaar_zip[[#This Row],[Datum]])=10),1,0.8))*jaar_zip[[#This Row],[graaddagen]],"")</f>
        <v>2.8000000000000003</v>
      </c>
      <c r="O1246" s="101">
        <f>IF(ISNUMBER(jaar_zip[[#This Row],[etmaaltemperatuur]]),IF(jaar_zip[[#This Row],[etmaaltemperatuur]]&gt;stookgrens,jaar_zip[[#This Row],[etmaaltemperatuur]]-stookgrens,0),"")</f>
        <v>0</v>
      </c>
    </row>
    <row r="1247" spans="1:15" x14ac:dyDescent="0.25">
      <c r="A1247">
        <v>249</v>
      </c>
      <c r="B1247">
        <v>20240529</v>
      </c>
      <c r="C1247">
        <v>5.5</v>
      </c>
      <c r="D1247">
        <v>14.5</v>
      </c>
      <c r="E1247">
        <v>1656</v>
      </c>
      <c r="F1247">
        <v>13</v>
      </c>
      <c r="H1247">
        <v>89</v>
      </c>
      <c r="I1247" s="101" t="s">
        <v>16</v>
      </c>
      <c r="J1247" s="1">
        <f>DATEVALUE(RIGHT(jaar_zip[[#This Row],[YYYYMMDD]],2)&amp;"-"&amp;MID(jaar_zip[[#This Row],[YYYYMMDD]],5,2)&amp;"-"&amp;LEFT(jaar_zip[[#This Row],[YYYYMMDD]],4))</f>
        <v>45441</v>
      </c>
      <c r="K1247" s="101" t="str">
        <f>IF(AND(VALUE(MONTH(jaar_zip[[#This Row],[Datum]]))=1,VALUE(WEEKNUM(jaar_zip[[#This Row],[Datum]],21))&gt;51),RIGHT(YEAR(jaar_zip[[#This Row],[Datum]])-1,2),RIGHT(YEAR(jaar_zip[[#This Row],[Datum]]),2))&amp;"-"&amp; TEXT(WEEKNUM(jaar_zip[[#This Row],[Datum]],21),"00")</f>
        <v>24-22</v>
      </c>
      <c r="L1247" s="101">
        <f>MONTH(jaar_zip[[#This Row],[Datum]])</f>
        <v>5</v>
      </c>
      <c r="M1247" s="101">
        <f>IF(ISNUMBER(jaar_zip[[#This Row],[etmaaltemperatuur]]),IF(jaar_zip[[#This Row],[etmaaltemperatuur]]&lt;stookgrens,stookgrens-jaar_zip[[#This Row],[etmaaltemperatuur]],0),"")</f>
        <v>3.5</v>
      </c>
      <c r="N1247" s="101">
        <f>IF(ISNUMBER(jaar_zip[[#This Row],[graaddagen]]),IF(OR(MONTH(jaar_zip[[#This Row],[Datum]])=1,MONTH(jaar_zip[[#This Row],[Datum]])=2,MONTH(jaar_zip[[#This Row],[Datum]])=11,MONTH(jaar_zip[[#This Row],[Datum]])=12),1.1,IF(OR(MONTH(jaar_zip[[#This Row],[Datum]])=3,MONTH(jaar_zip[[#This Row],[Datum]])=10),1,0.8))*jaar_zip[[#This Row],[graaddagen]],"")</f>
        <v>2.8000000000000003</v>
      </c>
      <c r="O1247" s="101">
        <f>IF(ISNUMBER(jaar_zip[[#This Row],[etmaaltemperatuur]]),IF(jaar_zip[[#This Row],[etmaaltemperatuur]]&gt;stookgrens,jaar_zip[[#This Row],[etmaaltemperatuur]]-stookgrens,0),"")</f>
        <v>0</v>
      </c>
    </row>
    <row r="1248" spans="1:15" x14ac:dyDescent="0.25">
      <c r="A1248">
        <v>249</v>
      </c>
      <c r="B1248">
        <v>20240530</v>
      </c>
      <c r="C1248">
        <v>4</v>
      </c>
      <c r="D1248">
        <v>14.2</v>
      </c>
      <c r="E1248">
        <v>1728</v>
      </c>
      <c r="F1248">
        <v>1.1000000000000001</v>
      </c>
      <c r="H1248">
        <v>88</v>
      </c>
      <c r="I1248" s="101" t="s">
        <v>16</v>
      </c>
      <c r="J1248" s="1">
        <f>DATEVALUE(RIGHT(jaar_zip[[#This Row],[YYYYMMDD]],2)&amp;"-"&amp;MID(jaar_zip[[#This Row],[YYYYMMDD]],5,2)&amp;"-"&amp;LEFT(jaar_zip[[#This Row],[YYYYMMDD]],4))</f>
        <v>45442</v>
      </c>
      <c r="K1248" s="101" t="str">
        <f>IF(AND(VALUE(MONTH(jaar_zip[[#This Row],[Datum]]))=1,VALUE(WEEKNUM(jaar_zip[[#This Row],[Datum]],21))&gt;51),RIGHT(YEAR(jaar_zip[[#This Row],[Datum]])-1,2),RIGHT(YEAR(jaar_zip[[#This Row],[Datum]]),2))&amp;"-"&amp; TEXT(WEEKNUM(jaar_zip[[#This Row],[Datum]],21),"00")</f>
        <v>24-22</v>
      </c>
      <c r="L1248" s="101">
        <f>MONTH(jaar_zip[[#This Row],[Datum]])</f>
        <v>5</v>
      </c>
      <c r="M1248" s="101">
        <f>IF(ISNUMBER(jaar_zip[[#This Row],[etmaaltemperatuur]]),IF(jaar_zip[[#This Row],[etmaaltemperatuur]]&lt;stookgrens,stookgrens-jaar_zip[[#This Row],[etmaaltemperatuur]],0),"")</f>
        <v>3.8000000000000007</v>
      </c>
      <c r="N1248" s="101">
        <f>IF(ISNUMBER(jaar_zip[[#This Row],[graaddagen]]),IF(OR(MONTH(jaar_zip[[#This Row],[Datum]])=1,MONTH(jaar_zip[[#This Row],[Datum]])=2,MONTH(jaar_zip[[#This Row],[Datum]])=11,MONTH(jaar_zip[[#This Row],[Datum]])=12),1.1,IF(OR(MONTH(jaar_zip[[#This Row],[Datum]])=3,MONTH(jaar_zip[[#This Row],[Datum]])=10),1,0.8))*jaar_zip[[#This Row],[graaddagen]],"")</f>
        <v>3.0400000000000009</v>
      </c>
      <c r="O1248" s="101">
        <f>IF(ISNUMBER(jaar_zip[[#This Row],[etmaaltemperatuur]]),IF(jaar_zip[[#This Row],[etmaaltemperatuur]]&gt;stookgrens,jaar_zip[[#This Row],[etmaaltemperatuur]]-stookgrens,0),"")</f>
        <v>0</v>
      </c>
    </row>
    <row r="1249" spans="1:15" x14ac:dyDescent="0.25">
      <c r="A1249">
        <v>249</v>
      </c>
      <c r="B1249">
        <v>20240531</v>
      </c>
      <c r="C1249">
        <v>4.9000000000000004</v>
      </c>
      <c r="D1249">
        <v>15.3</v>
      </c>
      <c r="E1249">
        <v>1844</v>
      </c>
      <c r="F1249">
        <v>2.2999999999999998</v>
      </c>
      <c r="H1249">
        <v>87</v>
      </c>
      <c r="I1249" s="101" t="s">
        <v>16</v>
      </c>
      <c r="J1249" s="1">
        <f>DATEVALUE(RIGHT(jaar_zip[[#This Row],[YYYYMMDD]],2)&amp;"-"&amp;MID(jaar_zip[[#This Row],[YYYYMMDD]],5,2)&amp;"-"&amp;LEFT(jaar_zip[[#This Row],[YYYYMMDD]],4))</f>
        <v>45443</v>
      </c>
      <c r="K1249" s="101" t="str">
        <f>IF(AND(VALUE(MONTH(jaar_zip[[#This Row],[Datum]]))=1,VALUE(WEEKNUM(jaar_zip[[#This Row],[Datum]],21))&gt;51),RIGHT(YEAR(jaar_zip[[#This Row],[Datum]])-1,2),RIGHT(YEAR(jaar_zip[[#This Row],[Datum]]),2))&amp;"-"&amp; TEXT(WEEKNUM(jaar_zip[[#This Row],[Datum]],21),"00")</f>
        <v>24-22</v>
      </c>
      <c r="L1249" s="101">
        <f>MONTH(jaar_zip[[#This Row],[Datum]])</f>
        <v>5</v>
      </c>
      <c r="M1249" s="101">
        <f>IF(ISNUMBER(jaar_zip[[#This Row],[etmaaltemperatuur]]),IF(jaar_zip[[#This Row],[etmaaltemperatuur]]&lt;stookgrens,stookgrens-jaar_zip[[#This Row],[etmaaltemperatuur]],0),"")</f>
        <v>2.6999999999999993</v>
      </c>
      <c r="N1249" s="101">
        <f>IF(ISNUMBER(jaar_zip[[#This Row],[graaddagen]]),IF(OR(MONTH(jaar_zip[[#This Row],[Datum]])=1,MONTH(jaar_zip[[#This Row],[Datum]])=2,MONTH(jaar_zip[[#This Row],[Datum]])=11,MONTH(jaar_zip[[#This Row],[Datum]])=12),1.1,IF(OR(MONTH(jaar_zip[[#This Row],[Datum]])=3,MONTH(jaar_zip[[#This Row],[Datum]])=10),1,0.8))*jaar_zip[[#This Row],[graaddagen]],"")</f>
        <v>2.1599999999999997</v>
      </c>
      <c r="O1249" s="101">
        <f>IF(ISNUMBER(jaar_zip[[#This Row],[etmaaltemperatuur]]),IF(jaar_zip[[#This Row],[etmaaltemperatuur]]&gt;stookgrens,jaar_zip[[#This Row],[etmaaltemperatuur]]-stookgrens,0),"")</f>
        <v>0</v>
      </c>
    </row>
    <row r="1250" spans="1:15" x14ac:dyDescent="0.25">
      <c r="A1250">
        <v>249</v>
      </c>
      <c r="B1250">
        <v>20240601</v>
      </c>
      <c r="C1250">
        <v>6.8</v>
      </c>
      <c r="D1250">
        <v>14.5</v>
      </c>
      <c r="E1250">
        <v>599</v>
      </c>
      <c r="F1250">
        <v>1.6</v>
      </c>
      <c r="H1250">
        <v>92</v>
      </c>
      <c r="I1250" s="101" t="s">
        <v>16</v>
      </c>
      <c r="J1250" s="1">
        <f>DATEVALUE(RIGHT(jaar_zip[[#This Row],[YYYYMMDD]],2)&amp;"-"&amp;MID(jaar_zip[[#This Row],[YYYYMMDD]],5,2)&amp;"-"&amp;LEFT(jaar_zip[[#This Row],[YYYYMMDD]],4))</f>
        <v>45444</v>
      </c>
      <c r="K1250" s="101" t="str">
        <f>IF(AND(VALUE(MONTH(jaar_zip[[#This Row],[Datum]]))=1,VALUE(WEEKNUM(jaar_zip[[#This Row],[Datum]],21))&gt;51),RIGHT(YEAR(jaar_zip[[#This Row],[Datum]])-1,2),RIGHT(YEAR(jaar_zip[[#This Row],[Datum]]),2))&amp;"-"&amp; TEXT(WEEKNUM(jaar_zip[[#This Row],[Datum]],21),"00")</f>
        <v>24-22</v>
      </c>
      <c r="L1250" s="101">
        <f>MONTH(jaar_zip[[#This Row],[Datum]])</f>
        <v>6</v>
      </c>
      <c r="M1250" s="101">
        <f>IF(ISNUMBER(jaar_zip[[#This Row],[etmaaltemperatuur]]),IF(jaar_zip[[#This Row],[etmaaltemperatuur]]&lt;stookgrens,stookgrens-jaar_zip[[#This Row],[etmaaltemperatuur]],0),"")</f>
        <v>3.5</v>
      </c>
      <c r="N1250" s="101">
        <f>IF(ISNUMBER(jaar_zip[[#This Row],[graaddagen]]),IF(OR(MONTH(jaar_zip[[#This Row],[Datum]])=1,MONTH(jaar_zip[[#This Row],[Datum]])=2,MONTH(jaar_zip[[#This Row],[Datum]])=11,MONTH(jaar_zip[[#This Row],[Datum]])=12),1.1,IF(OR(MONTH(jaar_zip[[#This Row],[Datum]])=3,MONTH(jaar_zip[[#This Row],[Datum]])=10),1,0.8))*jaar_zip[[#This Row],[graaddagen]],"")</f>
        <v>2.8000000000000003</v>
      </c>
      <c r="O1250" s="101">
        <f>IF(ISNUMBER(jaar_zip[[#This Row],[etmaaltemperatuur]]),IF(jaar_zip[[#This Row],[etmaaltemperatuur]]&gt;stookgrens,jaar_zip[[#This Row],[etmaaltemperatuur]]-stookgrens,0),"")</f>
        <v>0</v>
      </c>
    </row>
    <row r="1251" spans="1:15" x14ac:dyDescent="0.25">
      <c r="A1251">
        <v>249</v>
      </c>
      <c r="B1251">
        <v>20240602</v>
      </c>
      <c r="C1251">
        <v>4.7</v>
      </c>
      <c r="D1251">
        <v>13.3</v>
      </c>
      <c r="E1251">
        <v>1674</v>
      </c>
      <c r="F1251">
        <v>0</v>
      </c>
      <c r="H1251">
        <v>78</v>
      </c>
      <c r="I1251" s="101" t="s">
        <v>16</v>
      </c>
      <c r="J1251" s="1">
        <f>DATEVALUE(RIGHT(jaar_zip[[#This Row],[YYYYMMDD]],2)&amp;"-"&amp;MID(jaar_zip[[#This Row],[YYYYMMDD]],5,2)&amp;"-"&amp;LEFT(jaar_zip[[#This Row],[YYYYMMDD]],4))</f>
        <v>45445</v>
      </c>
      <c r="K1251" s="101" t="str">
        <f>IF(AND(VALUE(MONTH(jaar_zip[[#This Row],[Datum]]))=1,VALUE(WEEKNUM(jaar_zip[[#This Row],[Datum]],21))&gt;51),RIGHT(YEAR(jaar_zip[[#This Row],[Datum]])-1,2),RIGHT(YEAR(jaar_zip[[#This Row],[Datum]]),2))&amp;"-"&amp; TEXT(WEEKNUM(jaar_zip[[#This Row],[Datum]],21),"00")</f>
        <v>24-22</v>
      </c>
      <c r="L1251" s="101">
        <f>MONTH(jaar_zip[[#This Row],[Datum]])</f>
        <v>6</v>
      </c>
      <c r="M1251" s="101">
        <f>IF(ISNUMBER(jaar_zip[[#This Row],[etmaaltemperatuur]]),IF(jaar_zip[[#This Row],[etmaaltemperatuur]]&lt;stookgrens,stookgrens-jaar_zip[[#This Row],[etmaaltemperatuur]],0),"")</f>
        <v>4.6999999999999993</v>
      </c>
      <c r="N1251" s="101">
        <f>IF(ISNUMBER(jaar_zip[[#This Row],[graaddagen]]),IF(OR(MONTH(jaar_zip[[#This Row],[Datum]])=1,MONTH(jaar_zip[[#This Row],[Datum]])=2,MONTH(jaar_zip[[#This Row],[Datum]])=11,MONTH(jaar_zip[[#This Row],[Datum]])=12),1.1,IF(OR(MONTH(jaar_zip[[#This Row],[Datum]])=3,MONTH(jaar_zip[[#This Row],[Datum]])=10),1,0.8))*jaar_zip[[#This Row],[graaddagen]],"")</f>
        <v>3.76</v>
      </c>
      <c r="O1251" s="101">
        <f>IF(ISNUMBER(jaar_zip[[#This Row],[etmaaltemperatuur]]),IF(jaar_zip[[#This Row],[etmaaltemperatuur]]&gt;stookgrens,jaar_zip[[#This Row],[etmaaltemperatuur]]-stookgrens,0),"")</f>
        <v>0</v>
      </c>
    </row>
    <row r="1252" spans="1:15" x14ac:dyDescent="0.25">
      <c r="A1252">
        <v>249</v>
      </c>
      <c r="B1252">
        <v>20240603</v>
      </c>
      <c r="C1252">
        <v>3</v>
      </c>
      <c r="D1252">
        <v>13.7</v>
      </c>
      <c r="E1252">
        <v>1456</v>
      </c>
      <c r="F1252">
        <v>-0.1</v>
      </c>
      <c r="H1252">
        <v>86</v>
      </c>
      <c r="I1252" s="101" t="s">
        <v>16</v>
      </c>
      <c r="J1252" s="1">
        <f>DATEVALUE(RIGHT(jaar_zip[[#This Row],[YYYYMMDD]],2)&amp;"-"&amp;MID(jaar_zip[[#This Row],[YYYYMMDD]],5,2)&amp;"-"&amp;LEFT(jaar_zip[[#This Row],[YYYYMMDD]],4))</f>
        <v>45446</v>
      </c>
      <c r="K1252" s="101" t="str">
        <f>IF(AND(VALUE(MONTH(jaar_zip[[#This Row],[Datum]]))=1,VALUE(WEEKNUM(jaar_zip[[#This Row],[Datum]],21))&gt;51),RIGHT(YEAR(jaar_zip[[#This Row],[Datum]])-1,2),RIGHT(YEAR(jaar_zip[[#This Row],[Datum]]),2))&amp;"-"&amp; TEXT(WEEKNUM(jaar_zip[[#This Row],[Datum]],21),"00")</f>
        <v>24-23</v>
      </c>
      <c r="L1252" s="101">
        <f>MONTH(jaar_zip[[#This Row],[Datum]])</f>
        <v>6</v>
      </c>
      <c r="M1252" s="101">
        <f>IF(ISNUMBER(jaar_zip[[#This Row],[etmaaltemperatuur]]),IF(jaar_zip[[#This Row],[etmaaltemperatuur]]&lt;stookgrens,stookgrens-jaar_zip[[#This Row],[etmaaltemperatuur]],0),"")</f>
        <v>4.3000000000000007</v>
      </c>
      <c r="N1252" s="101">
        <f>IF(ISNUMBER(jaar_zip[[#This Row],[graaddagen]]),IF(OR(MONTH(jaar_zip[[#This Row],[Datum]])=1,MONTH(jaar_zip[[#This Row],[Datum]])=2,MONTH(jaar_zip[[#This Row],[Datum]])=11,MONTH(jaar_zip[[#This Row],[Datum]])=12),1.1,IF(OR(MONTH(jaar_zip[[#This Row],[Datum]])=3,MONTH(jaar_zip[[#This Row],[Datum]])=10),1,0.8))*jaar_zip[[#This Row],[graaddagen]],"")</f>
        <v>3.4400000000000008</v>
      </c>
      <c r="O1252" s="101">
        <f>IF(ISNUMBER(jaar_zip[[#This Row],[etmaaltemperatuur]]),IF(jaar_zip[[#This Row],[etmaaltemperatuur]]&gt;stookgrens,jaar_zip[[#This Row],[etmaaltemperatuur]]-stookgrens,0),"")</f>
        <v>0</v>
      </c>
    </row>
    <row r="1253" spans="1:15" x14ac:dyDescent="0.25">
      <c r="A1253">
        <v>249</v>
      </c>
      <c r="B1253">
        <v>20240604</v>
      </c>
      <c r="C1253">
        <v>4.3</v>
      </c>
      <c r="D1253">
        <v>15.4</v>
      </c>
      <c r="E1253">
        <v>1161</v>
      </c>
      <c r="F1253">
        <v>2.9</v>
      </c>
      <c r="H1253">
        <v>85</v>
      </c>
      <c r="I1253" s="101" t="s">
        <v>16</v>
      </c>
      <c r="J1253" s="1">
        <f>DATEVALUE(RIGHT(jaar_zip[[#This Row],[YYYYMMDD]],2)&amp;"-"&amp;MID(jaar_zip[[#This Row],[YYYYMMDD]],5,2)&amp;"-"&amp;LEFT(jaar_zip[[#This Row],[YYYYMMDD]],4))</f>
        <v>45447</v>
      </c>
      <c r="K1253" s="101" t="str">
        <f>IF(AND(VALUE(MONTH(jaar_zip[[#This Row],[Datum]]))=1,VALUE(WEEKNUM(jaar_zip[[#This Row],[Datum]],21))&gt;51),RIGHT(YEAR(jaar_zip[[#This Row],[Datum]])-1,2),RIGHT(YEAR(jaar_zip[[#This Row],[Datum]]),2))&amp;"-"&amp; TEXT(WEEKNUM(jaar_zip[[#This Row],[Datum]],21),"00")</f>
        <v>24-23</v>
      </c>
      <c r="L1253" s="101">
        <f>MONTH(jaar_zip[[#This Row],[Datum]])</f>
        <v>6</v>
      </c>
      <c r="M1253" s="101">
        <f>IF(ISNUMBER(jaar_zip[[#This Row],[etmaaltemperatuur]]),IF(jaar_zip[[#This Row],[etmaaltemperatuur]]&lt;stookgrens,stookgrens-jaar_zip[[#This Row],[etmaaltemperatuur]],0),"")</f>
        <v>2.5999999999999996</v>
      </c>
      <c r="N1253" s="101">
        <f>IF(ISNUMBER(jaar_zip[[#This Row],[graaddagen]]),IF(OR(MONTH(jaar_zip[[#This Row],[Datum]])=1,MONTH(jaar_zip[[#This Row],[Datum]])=2,MONTH(jaar_zip[[#This Row],[Datum]])=11,MONTH(jaar_zip[[#This Row],[Datum]])=12),1.1,IF(OR(MONTH(jaar_zip[[#This Row],[Datum]])=3,MONTH(jaar_zip[[#This Row],[Datum]])=10),1,0.8))*jaar_zip[[#This Row],[graaddagen]],"")</f>
        <v>2.0799999999999996</v>
      </c>
      <c r="O1253" s="101">
        <f>IF(ISNUMBER(jaar_zip[[#This Row],[etmaaltemperatuur]]),IF(jaar_zip[[#This Row],[etmaaltemperatuur]]&gt;stookgrens,jaar_zip[[#This Row],[etmaaltemperatuur]]-stookgrens,0),"")</f>
        <v>0</v>
      </c>
    </row>
    <row r="1254" spans="1:15" x14ac:dyDescent="0.25">
      <c r="A1254">
        <v>249</v>
      </c>
      <c r="B1254">
        <v>20240605</v>
      </c>
      <c r="C1254">
        <v>4.8</v>
      </c>
      <c r="D1254">
        <v>12.1</v>
      </c>
      <c r="E1254">
        <v>2761</v>
      </c>
      <c r="F1254">
        <v>0.3</v>
      </c>
      <c r="H1254">
        <v>73</v>
      </c>
      <c r="I1254" s="101" t="s">
        <v>16</v>
      </c>
      <c r="J1254" s="1">
        <f>DATEVALUE(RIGHT(jaar_zip[[#This Row],[YYYYMMDD]],2)&amp;"-"&amp;MID(jaar_zip[[#This Row],[YYYYMMDD]],5,2)&amp;"-"&amp;LEFT(jaar_zip[[#This Row],[YYYYMMDD]],4))</f>
        <v>45448</v>
      </c>
      <c r="K1254" s="101" t="str">
        <f>IF(AND(VALUE(MONTH(jaar_zip[[#This Row],[Datum]]))=1,VALUE(WEEKNUM(jaar_zip[[#This Row],[Datum]],21))&gt;51),RIGHT(YEAR(jaar_zip[[#This Row],[Datum]])-1,2),RIGHT(YEAR(jaar_zip[[#This Row],[Datum]]),2))&amp;"-"&amp; TEXT(WEEKNUM(jaar_zip[[#This Row],[Datum]],21),"00")</f>
        <v>24-23</v>
      </c>
      <c r="L1254" s="101">
        <f>MONTH(jaar_zip[[#This Row],[Datum]])</f>
        <v>6</v>
      </c>
      <c r="M1254" s="101">
        <f>IF(ISNUMBER(jaar_zip[[#This Row],[etmaaltemperatuur]]),IF(jaar_zip[[#This Row],[etmaaltemperatuur]]&lt;stookgrens,stookgrens-jaar_zip[[#This Row],[etmaaltemperatuur]],0),"")</f>
        <v>5.9</v>
      </c>
      <c r="N1254" s="101">
        <f>IF(ISNUMBER(jaar_zip[[#This Row],[graaddagen]]),IF(OR(MONTH(jaar_zip[[#This Row],[Datum]])=1,MONTH(jaar_zip[[#This Row],[Datum]])=2,MONTH(jaar_zip[[#This Row],[Datum]])=11,MONTH(jaar_zip[[#This Row],[Datum]])=12),1.1,IF(OR(MONTH(jaar_zip[[#This Row],[Datum]])=3,MONTH(jaar_zip[[#This Row],[Datum]])=10),1,0.8))*jaar_zip[[#This Row],[graaddagen]],"")</f>
        <v>4.7200000000000006</v>
      </c>
      <c r="O1254" s="101">
        <f>IF(ISNUMBER(jaar_zip[[#This Row],[etmaaltemperatuur]]),IF(jaar_zip[[#This Row],[etmaaltemperatuur]]&gt;stookgrens,jaar_zip[[#This Row],[etmaaltemperatuur]]-stookgrens,0),"")</f>
        <v>0</v>
      </c>
    </row>
    <row r="1255" spans="1:15" x14ac:dyDescent="0.25">
      <c r="A1255">
        <v>249</v>
      </c>
      <c r="B1255">
        <v>20240606</v>
      </c>
      <c r="C1255">
        <v>3.6</v>
      </c>
      <c r="D1255">
        <v>12.8</v>
      </c>
      <c r="E1255">
        <v>1817</v>
      </c>
      <c r="F1255">
        <v>-0.1</v>
      </c>
      <c r="H1255">
        <v>73</v>
      </c>
      <c r="I1255" s="101" t="s">
        <v>16</v>
      </c>
      <c r="J1255" s="1">
        <f>DATEVALUE(RIGHT(jaar_zip[[#This Row],[YYYYMMDD]],2)&amp;"-"&amp;MID(jaar_zip[[#This Row],[YYYYMMDD]],5,2)&amp;"-"&amp;LEFT(jaar_zip[[#This Row],[YYYYMMDD]],4))</f>
        <v>45449</v>
      </c>
      <c r="K1255" s="101" t="str">
        <f>IF(AND(VALUE(MONTH(jaar_zip[[#This Row],[Datum]]))=1,VALUE(WEEKNUM(jaar_zip[[#This Row],[Datum]],21))&gt;51),RIGHT(YEAR(jaar_zip[[#This Row],[Datum]])-1,2),RIGHT(YEAR(jaar_zip[[#This Row],[Datum]]),2))&amp;"-"&amp; TEXT(WEEKNUM(jaar_zip[[#This Row],[Datum]],21),"00")</f>
        <v>24-23</v>
      </c>
      <c r="L1255" s="101">
        <f>MONTH(jaar_zip[[#This Row],[Datum]])</f>
        <v>6</v>
      </c>
      <c r="M1255" s="101">
        <f>IF(ISNUMBER(jaar_zip[[#This Row],[etmaaltemperatuur]]),IF(jaar_zip[[#This Row],[etmaaltemperatuur]]&lt;stookgrens,stookgrens-jaar_zip[[#This Row],[etmaaltemperatuur]],0),"")</f>
        <v>5.1999999999999993</v>
      </c>
      <c r="N1255" s="101">
        <f>IF(ISNUMBER(jaar_zip[[#This Row],[graaddagen]]),IF(OR(MONTH(jaar_zip[[#This Row],[Datum]])=1,MONTH(jaar_zip[[#This Row],[Datum]])=2,MONTH(jaar_zip[[#This Row],[Datum]])=11,MONTH(jaar_zip[[#This Row],[Datum]])=12),1.1,IF(OR(MONTH(jaar_zip[[#This Row],[Datum]])=3,MONTH(jaar_zip[[#This Row],[Datum]])=10),1,0.8))*jaar_zip[[#This Row],[graaddagen]],"")</f>
        <v>4.1599999999999993</v>
      </c>
      <c r="O1255" s="101">
        <f>IF(ISNUMBER(jaar_zip[[#This Row],[etmaaltemperatuur]]),IF(jaar_zip[[#This Row],[etmaaltemperatuur]]&gt;stookgrens,jaar_zip[[#This Row],[etmaaltemperatuur]]-stookgrens,0),"")</f>
        <v>0</v>
      </c>
    </row>
    <row r="1256" spans="1:15" x14ac:dyDescent="0.25">
      <c r="A1256">
        <v>249</v>
      </c>
      <c r="B1256">
        <v>20240607</v>
      </c>
      <c r="C1256">
        <v>4.5</v>
      </c>
      <c r="D1256">
        <v>14.3</v>
      </c>
      <c r="E1256">
        <v>2515</v>
      </c>
      <c r="F1256">
        <v>0</v>
      </c>
      <c r="H1256">
        <v>68</v>
      </c>
      <c r="I1256" s="101" t="s">
        <v>16</v>
      </c>
      <c r="J1256" s="1">
        <f>DATEVALUE(RIGHT(jaar_zip[[#This Row],[YYYYMMDD]],2)&amp;"-"&amp;MID(jaar_zip[[#This Row],[YYYYMMDD]],5,2)&amp;"-"&amp;LEFT(jaar_zip[[#This Row],[YYYYMMDD]],4))</f>
        <v>45450</v>
      </c>
      <c r="K1256" s="101" t="str">
        <f>IF(AND(VALUE(MONTH(jaar_zip[[#This Row],[Datum]]))=1,VALUE(WEEKNUM(jaar_zip[[#This Row],[Datum]],21))&gt;51),RIGHT(YEAR(jaar_zip[[#This Row],[Datum]])-1,2),RIGHT(YEAR(jaar_zip[[#This Row],[Datum]]),2))&amp;"-"&amp; TEXT(WEEKNUM(jaar_zip[[#This Row],[Datum]],21),"00")</f>
        <v>24-23</v>
      </c>
      <c r="L1256" s="101">
        <f>MONTH(jaar_zip[[#This Row],[Datum]])</f>
        <v>6</v>
      </c>
      <c r="M1256" s="101">
        <f>IF(ISNUMBER(jaar_zip[[#This Row],[etmaaltemperatuur]]),IF(jaar_zip[[#This Row],[etmaaltemperatuur]]&lt;stookgrens,stookgrens-jaar_zip[[#This Row],[etmaaltemperatuur]],0),"")</f>
        <v>3.6999999999999993</v>
      </c>
      <c r="N1256" s="101">
        <f>IF(ISNUMBER(jaar_zip[[#This Row],[graaddagen]]),IF(OR(MONTH(jaar_zip[[#This Row],[Datum]])=1,MONTH(jaar_zip[[#This Row],[Datum]])=2,MONTH(jaar_zip[[#This Row],[Datum]])=11,MONTH(jaar_zip[[#This Row],[Datum]])=12),1.1,IF(OR(MONTH(jaar_zip[[#This Row],[Datum]])=3,MONTH(jaar_zip[[#This Row],[Datum]])=10),1,0.8))*jaar_zip[[#This Row],[graaddagen]],"")</f>
        <v>2.9599999999999995</v>
      </c>
      <c r="O1256" s="101">
        <f>IF(ISNUMBER(jaar_zip[[#This Row],[etmaaltemperatuur]]),IF(jaar_zip[[#This Row],[etmaaltemperatuur]]&gt;stookgrens,jaar_zip[[#This Row],[etmaaltemperatuur]]-stookgrens,0),"")</f>
        <v>0</v>
      </c>
    </row>
    <row r="1257" spans="1:15" x14ac:dyDescent="0.25">
      <c r="A1257">
        <v>249</v>
      </c>
      <c r="B1257">
        <v>20240608</v>
      </c>
      <c r="C1257">
        <v>5</v>
      </c>
      <c r="D1257">
        <v>13.1</v>
      </c>
      <c r="E1257">
        <v>1561</v>
      </c>
      <c r="F1257">
        <v>1.3</v>
      </c>
      <c r="H1257">
        <v>82</v>
      </c>
      <c r="I1257" s="101" t="s">
        <v>16</v>
      </c>
      <c r="J1257" s="1">
        <f>DATEVALUE(RIGHT(jaar_zip[[#This Row],[YYYYMMDD]],2)&amp;"-"&amp;MID(jaar_zip[[#This Row],[YYYYMMDD]],5,2)&amp;"-"&amp;LEFT(jaar_zip[[#This Row],[YYYYMMDD]],4))</f>
        <v>45451</v>
      </c>
      <c r="K1257" s="101" t="str">
        <f>IF(AND(VALUE(MONTH(jaar_zip[[#This Row],[Datum]]))=1,VALUE(WEEKNUM(jaar_zip[[#This Row],[Datum]],21))&gt;51),RIGHT(YEAR(jaar_zip[[#This Row],[Datum]])-1,2),RIGHT(YEAR(jaar_zip[[#This Row],[Datum]]),2))&amp;"-"&amp; TEXT(WEEKNUM(jaar_zip[[#This Row],[Datum]],21),"00")</f>
        <v>24-23</v>
      </c>
      <c r="L1257" s="101">
        <f>MONTH(jaar_zip[[#This Row],[Datum]])</f>
        <v>6</v>
      </c>
      <c r="M1257" s="101">
        <f>IF(ISNUMBER(jaar_zip[[#This Row],[etmaaltemperatuur]]),IF(jaar_zip[[#This Row],[etmaaltemperatuur]]&lt;stookgrens,stookgrens-jaar_zip[[#This Row],[etmaaltemperatuur]],0),"")</f>
        <v>4.9000000000000004</v>
      </c>
      <c r="N1257" s="101">
        <f>IF(ISNUMBER(jaar_zip[[#This Row],[graaddagen]]),IF(OR(MONTH(jaar_zip[[#This Row],[Datum]])=1,MONTH(jaar_zip[[#This Row],[Datum]])=2,MONTH(jaar_zip[[#This Row],[Datum]])=11,MONTH(jaar_zip[[#This Row],[Datum]])=12),1.1,IF(OR(MONTH(jaar_zip[[#This Row],[Datum]])=3,MONTH(jaar_zip[[#This Row],[Datum]])=10),1,0.8))*jaar_zip[[#This Row],[graaddagen]],"")</f>
        <v>3.9200000000000004</v>
      </c>
      <c r="O1257" s="101">
        <f>IF(ISNUMBER(jaar_zip[[#This Row],[etmaaltemperatuur]]),IF(jaar_zip[[#This Row],[etmaaltemperatuur]]&gt;stookgrens,jaar_zip[[#This Row],[etmaaltemperatuur]]-stookgrens,0),"")</f>
        <v>0</v>
      </c>
    </row>
    <row r="1258" spans="1:15" x14ac:dyDescent="0.25">
      <c r="A1258">
        <v>249</v>
      </c>
      <c r="B1258">
        <v>20240609</v>
      </c>
      <c r="C1258">
        <v>4.9000000000000004</v>
      </c>
      <c r="D1258">
        <v>12.4</v>
      </c>
      <c r="E1258">
        <v>1707</v>
      </c>
      <c r="F1258">
        <v>2</v>
      </c>
      <c r="H1258">
        <v>77</v>
      </c>
      <c r="I1258" s="101" t="s">
        <v>16</v>
      </c>
      <c r="J1258" s="1">
        <f>DATEVALUE(RIGHT(jaar_zip[[#This Row],[YYYYMMDD]],2)&amp;"-"&amp;MID(jaar_zip[[#This Row],[YYYYMMDD]],5,2)&amp;"-"&amp;LEFT(jaar_zip[[#This Row],[YYYYMMDD]],4))</f>
        <v>45452</v>
      </c>
      <c r="K1258" s="101" t="str">
        <f>IF(AND(VALUE(MONTH(jaar_zip[[#This Row],[Datum]]))=1,VALUE(WEEKNUM(jaar_zip[[#This Row],[Datum]],21))&gt;51),RIGHT(YEAR(jaar_zip[[#This Row],[Datum]])-1,2),RIGHT(YEAR(jaar_zip[[#This Row],[Datum]]),2))&amp;"-"&amp; TEXT(WEEKNUM(jaar_zip[[#This Row],[Datum]],21),"00")</f>
        <v>24-23</v>
      </c>
      <c r="L1258" s="101">
        <f>MONTH(jaar_zip[[#This Row],[Datum]])</f>
        <v>6</v>
      </c>
      <c r="M1258" s="101">
        <f>IF(ISNUMBER(jaar_zip[[#This Row],[etmaaltemperatuur]]),IF(jaar_zip[[#This Row],[etmaaltemperatuur]]&lt;stookgrens,stookgrens-jaar_zip[[#This Row],[etmaaltemperatuur]],0),"")</f>
        <v>5.6</v>
      </c>
      <c r="N1258" s="101">
        <f>IF(ISNUMBER(jaar_zip[[#This Row],[graaddagen]]),IF(OR(MONTH(jaar_zip[[#This Row],[Datum]])=1,MONTH(jaar_zip[[#This Row],[Datum]])=2,MONTH(jaar_zip[[#This Row],[Datum]])=11,MONTH(jaar_zip[[#This Row],[Datum]])=12),1.1,IF(OR(MONTH(jaar_zip[[#This Row],[Datum]])=3,MONTH(jaar_zip[[#This Row],[Datum]])=10),1,0.8))*jaar_zip[[#This Row],[graaddagen]],"")</f>
        <v>4.4799999999999995</v>
      </c>
      <c r="O1258" s="101">
        <f>IF(ISNUMBER(jaar_zip[[#This Row],[etmaaltemperatuur]]),IF(jaar_zip[[#This Row],[etmaaltemperatuur]]&gt;stookgrens,jaar_zip[[#This Row],[etmaaltemperatuur]]-stookgrens,0),"")</f>
        <v>0</v>
      </c>
    </row>
    <row r="1259" spans="1:15" x14ac:dyDescent="0.25">
      <c r="A1259">
        <v>249</v>
      </c>
      <c r="B1259">
        <v>20240610</v>
      </c>
      <c r="C1259">
        <v>4.7</v>
      </c>
      <c r="D1259">
        <v>10.7</v>
      </c>
      <c r="E1259">
        <v>547</v>
      </c>
      <c r="F1259">
        <v>22.5</v>
      </c>
      <c r="H1259">
        <v>91</v>
      </c>
      <c r="I1259" s="101" t="s">
        <v>16</v>
      </c>
      <c r="J1259" s="1">
        <f>DATEVALUE(RIGHT(jaar_zip[[#This Row],[YYYYMMDD]],2)&amp;"-"&amp;MID(jaar_zip[[#This Row],[YYYYMMDD]],5,2)&amp;"-"&amp;LEFT(jaar_zip[[#This Row],[YYYYMMDD]],4))</f>
        <v>45453</v>
      </c>
      <c r="K1259" s="101" t="str">
        <f>IF(AND(VALUE(MONTH(jaar_zip[[#This Row],[Datum]]))=1,VALUE(WEEKNUM(jaar_zip[[#This Row],[Datum]],21))&gt;51),RIGHT(YEAR(jaar_zip[[#This Row],[Datum]])-1,2),RIGHT(YEAR(jaar_zip[[#This Row],[Datum]]),2))&amp;"-"&amp; TEXT(WEEKNUM(jaar_zip[[#This Row],[Datum]],21),"00")</f>
        <v>24-24</v>
      </c>
      <c r="L1259" s="101">
        <f>MONTH(jaar_zip[[#This Row],[Datum]])</f>
        <v>6</v>
      </c>
      <c r="M1259" s="101">
        <f>IF(ISNUMBER(jaar_zip[[#This Row],[etmaaltemperatuur]]),IF(jaar_zip[[#This Row],[etmaaltemperatuur]]&lt;stookgrens,stookgrens-jaar_zip[[#This Row],[etmaaltemperatuur]],0),"")</f>
        <v>7.3000000000000007</v>
      </c>
      <c r="N1259" s="101">
        <f>IF(ISNUMBER(jaar_zip[[#This Row],[graaddagen]]),IF(OR(MONTH(jaar_zip[[#This Row],[Datum]])=1,MONTH(jaar_zip[[#This Row],[Datum]])=2,MONTH(jaar_zip[[#This Row],[Datum]])=11,MONTH(jaar_zip[[#This Row],[Datum]])=12),1.1,IF(OR(MONTH(jaar_zip[[#This Row],[Datum]])=3,MONTH(jaar_zip[[#This Row],[Datum]])=10),1,0.8))*jaar_zip[[#This Row],[graaddagen]],"")</f>
        <v>5.8400000000000007</v>
      </c>
      <c r="O1259" s="101">
        <f>IF(ISNUMBER(jaar_zip[[#This Row],[etmaaltemperatuur]]),IF(jaar_zip[[#This Row],[etmaaltemperatuur]]&gt;stookgrens,jaar_zip[[#This Row],[etmaaltemperatuur]]-stookgrens,0),"")</f>
        <v>0</v>
      </c>
    </row>
    <row r="1260" spans="1:15" x14ac:dyDescent="0.25">
      <c r="A1260">
        <v>249</v>
      </c>
      <c r="B1260">
        <v>20240611</v>
      </c>
      <c r="C1260">
        <v>5.7</v>
      </c>
      <c r="D1260">
        <v>11.7</v>
      </c>
      <c r="E1260">
        <v>2200</v>
      </c>
      <c r="F1260">
        <v>2.5</v>
      </c>
      <c r="H1260">
        <v>78</v>
      </c>
      <c r="I1260" s="101" t="s">
        <v>16</v>
      </c>
      <c r="J1260" s="1">
        <f>DATEVALUE(RIGHT(jaar_zip[[#This Row],[YYYYMMDD]],2)&amp;"-"&amp;MID(jaar_zip[[#This Row],[YYYYMMDD]],5,2)&amp;"-"&amp;LEFT(jaar_zip[[#This Row],[YYYYMMDD]],4))</f>
        <v>45454</v>
      </c>
      <c r="K1260" s="101" t="str">
        <f>IF(AND(VALUE(MONTH(jaar_zip[[#This Row],[Datum]]))=1,VALUE(WEEKNUM(jaar_zip[[#This Row],[Datum]],21))&gt;51),RIGHT(YEAR(jaar_zip[[#This Row],[Datum]])-1,2),RIGHT(YEAR(jaar_zip[[#This Row],[Datum]]),2))&amp;"-"&amp; TEXT(WEEKNUM(jaar_zip[[#This Row],[Datum]],21),"00")</f>
        <v>24-24</v>
      </c>
      <c r="L1260" s="101">
        <f>MONTH(jaar_zip[[#This Row],[Datum]])</f>
        <v>6</v>
      </c>
      <c r="M1260" s="101">
        <f>IF(ISNUMBER(jaar_zip[[#This Row],[etmaaltemperatuur]]),IF(jaar_zip[[#This Row],[etmaaltemperatuur]]&lt;stookgrens,stookgrens-jaar_zip[[#This Row],[etmaaltemperatuur]],0),"")</f>
        <v>6.3000000000000007</v>
      </c>
      <c r="N1260" s="101">
        <f>IF(ISNUMBER(jaar_zip[[#This Row],[graaddagen]]),IF(OR(MONTH(jaar_zip[[#This Row],[Datum]])=1,MONTH(jaar_zip[[#This Row],[Datum]])=2,MONTH(jaar_zip[[#This Row],[Datum]])=11,MONTH(jaar_zip[[#This Row],[Datum]])=12),1.1,IF(OR(MONTH(jaar_zip[[#This Row],[Datum]])=3,MONTH(jaar_zip[[#This Row],[Datum]])=10),1,0.8))*jaar_zip[[#This Row],[graaddagen]],"")</f>
        <v>5.0400000000000009</v>
      </c>
      <c r="O1260" s="101">
        <f>IF(ISNUMBER(jaar_zip[[#This Row],[etmaaltemperatuur]]),IF(jaar_zip[[#This Row],[etmaaltemperatuur]]&gt;stookgrens,jaar_zip[[#This Row],[etmaaltemperatuur]]-stookgrens,0),"")</f>
        <v>0</v>
      </c>
    </row>
    <row r="1261" spans="1:15" x14ac:dyDescent="0.25">
      <c r="A1261">
        <v>249</v>
      </c>
      <c r="B1261">
        <v>20240612</v>
      </c>
      <c r="C1261">
        <v>4.4000000000000004</v>
      </c>
      <c r="D1261">
        <v>11.3</v>
      </c>
      <c r="E1261">
        <v>1716</v>
      </c>
      <c r="F1261">
        <v>1</v>
      </c>
      <c r="H1261">
        <v>79</v>
      </c>
      <c r="I1261" s="101" t="s">
        <v>16</v>
      </c>
      <c r="J1261" s="1">
        <f>DATEVALUE(RIGHT(jaar_zip[[#This Row],[YYYYMMDD]],2)&amp;"-"&amp;MID(jaar_zip[[#This Row],[YYYYMMDD]],5,2)&amp;"-"&amp;LEFT(jaar_zip[[#This Row],[YYYYMMDD]],4))</f>
        <v>45455</v>
      </c>
      <c r="K1261" s="101" t="str">
        <f>IF(AND(VALUE(MONTH(jaar_zip[[#This Row],[Datum]]))=1,VALUE(WEEKNUM(jaar_zip[[#This Row],[Datum]],21))&gt;51),RIGHT(YEAR(jaar_zip[[#This Row],[Datum]])-1,2),RIGHT(YEAR(jaar_zip[[#This Row],[Datum]]),2))&amp;"-"&amp; TEXT(WEEKNUM(jaar_zip[[#This Row],[Datum]],21),"00")</f>
        <v>24-24</v>
      </c>
      <c r="L1261" s="101">
        <f>MONTH(jaar_zip[[#This Row],[Datum]])</f>
        <v>6</v>
      </c>
      <c r="M1261" s="101">
        <f>IF(ISNUMBER(jaar_zip[[#This Row],[etmaaltemperatuur]]),IF(jaar_zip[[#This Row],[etmaaltemperatuur]]&lt;stookgrens,stookgrens-jaar_zip[[#This Row],[etmaaltemperatuur]],0),"")</f>
        <v>6.6999999999999993</v>
      </c>
      <c r="N1261" s="101">
        <f>IF(ISNUMBER(jaar_zip[[#This Row],[graaddagen]]),IF(OR(MONTH(jaar_zip[[#This Row],[Datum]])=1,MONTH(jaar_zip[[#This Row],[Datum]])=2,MONTH(jaar_zip[[#This Row],[Datum]])=11,MONTH(jaar_zip[[#This Row],[Datum]])=12),1.1,IF(OR(MONTH(jaar_zip[[#This Row],[Datum]])=3,MONTH(jaar_zip[[#This Row],[Datum]])=10),1,0.8))*jaar_zip[[#This Row],[graaddagen]],"")</f>
        <v>5.3599999999999994</v>
      </c>
      <c r="O1261" s="101">
        <f>IF(ISNUMBER(jaar_zip[[#This Row],[etmaaltemperatuur]]),IF(jaar_zip[[#This Row],[etmaaltemperatuur]]&gt;stookgrens,jaar_zip[[#This Row],[etmaaltemperatuur]]-stookgrens,0),"")</f>
        <v>0</v>
      </c>
    </row>
    <row r="1262" spans="1:15" x14ac:dyDescent="0.25">
      <c r="A1262">
        <v>249</v>
      </c>
      <c r="B1262">
        <v>20240613</v>
      </c>
      <c r="C1262">
        <v>3.8</v>
      </c>
      <c r="D1262">
        <v>14.1</v>
      </c>
      <c r="E1262">
        <v>2171</v>
      </c>
      <c r="F1262">
        <v>0.2</v>
      </c>
      <c r="H1262">
        <v>73</v>
      </c>
      <c r="I1262" s="101" t="s">
        <v>16</v>
      </c>
      <c r="J1262" s="1">
        <f>DATEVALUE(RIGHT(jaar_zip[[#This Row],[YYYYMMDD]],2)&amp;"-"&amp;MID(jaar_zip[[#This Row],[YYYYMMDD]],5,2)&amp;"-"&amp;LEFT(jaar_zip[[#This Row],[YYYYMMDD]],4))</f>
        <v>45456</v>
      </c>
      <c r="K1262" s="101" t="str">
        <f>IF(AND(VALUE(MONTH(jaar_zip[[#This Row],[Datum]]))=1,VALUE(WEEKNUM(jaar_zip[[#This Row],[Datum]],21))&gt;51),RIGHT(YEAR(jaar_zip[[#This Row],[Datum]])-1,2),RIGHT(YEAR(jaar_zip[[#This Row],[Datum]]),2))&amp;"-"&amp; TEXT(WEEKNUM(jaar_zip[[#This Row],[Datum]],21),"00")</f>
        <v>24-24</v>
      </c>
      <c r="L1262" s="101">
        <f>MONTH(jaar_zip[[#This Row],[Datum]])</f>
        <v>6</v>
      </c>
      <c r="M1262" s="101">
        <f>IF(ISNUMBER(jaar_zip[[#This Row],[etmaaltemperatuur]]),IF(jaar_zip[[#This Row],[etmaaltemperatuur]]&lt;stookgrens,stookgrens-jaar_zip[[#This Row],[etmaaltemperatuur]],0),"")</f>
        <v>3.9000000000000004</v>
      </c>
      <c r="N1262" s="101">
        <f>IF(ISNUMBER(jaar_zip[[#This Row],[graaddagen]]),IF(OR(MONTH(jaar_zip[[#This Row],[Datum]])=1,MONTH(jaar_zip[[#This Row],[Datum]])=2,MONTH(jaar_zip[[#This Row],[Datum]])=11,MONTH(jaar_zip[[#This Row],[Datum]])=12),1.1,IF(OR(MONTH(jaar_zip[[#This Row],[Datum]])=3,MONTH(jaar_zip[[#This Row],[Datum]])=10),1,0.8))*jaar_zip[[#This Row],[graaddagen]],"")</f>
        <v>3.1200000000000006</v>
      </c>
      <c r="O1262" s="101">
        <f>IF(ISNUMBER(jaar_zip[[#This Row],[etmaaltemperatuur]]),IF(jaar_zip[[#This Row],[etmaaltemperatuur]]&gt;stookgrens,jaar_zip[[#This Row],[etmaaltemperatuur]]-stookgrens,0),"")</f>
        <v>0</v>
      </c>
    </row>
    <row r="1263" spans="1:15" x14ac:dyDescent="0.25">
      <c r="A1263">
        <v>249</v>
      </c>
      <c r="B1263">
        <v>20240614</v>
      </c>
      <c r="C1263">
        <v>4.4000000000000004</v>
      </c>
      <c r="D1263">
        <v>14.8</v>
      </c>
      <c r="E1263">
        <v>964</v>
      </c>
      <c r="F1263">
        <v>2.5</v>
      </c>
      <c r="H1263">
        <v>84</v>
      </c>
      <c r="I1263" s="101" t="s">
        <v>16</v>
      </c>
      <c r="J1263" s="1">
        <f>DATEVALUE(RIGHT(jaar_zip[[#This Row],[YYYYMMDD]],2)&amp;"-"&amp;MID(jaar_zip[[#This Row],[YYYYMMDD]],5,2)&amp;"-"&amp;LEFT(jaar_zip[[#This Row],[YYYYMMDD]],4))</f>
        <v>45457</v>
      </c>
      <c r="K1263" s="101" t="str">
        <f>IF(AND(VALUE(MONTH(jaar_zip[[#This Row],[Datum]]))=1,VALUE(WEEKNUM(jaar_zip[[#This Row],[Datum]],21))&gt;51),RIGHT(YEAR(jaar_zip[[#This Row],[Datum]])-1,2),RIGHT(YEAR(jaar_zip[[#This Row],[Datum]]),2))&amp;"-"&amp; TEXT(WEEKNUM(jaar_zip[[#This Row],[Datum]],21),"00")</f>
        <v>24-24</v>
      </c>
      <c r="L1263" s="101">
        <f>MONTH(jaar_zip[[#This Row],[Datum]])</f>
        <v>6</v>
      </c>
      <c r="M1263" s="101">
        <f>IF(ISNUMBER(jaar_zip[[#This Row],[etmaaltemperatuur]]),IF(jaar_zip[[#This Row],[etmaaltemperatuur]]&lt;stookgrens,stookgrens-jaar_zip[[#This Row],[etmaaltemperatuur]],0),"")</f>
        <v>3.1999999999999993</v>
      </c>
      <c r="N1263" s="101">
        <f>IF(ISNUMBER(jaar_zip[[#This Row],[graaddagen]]),IF(OR(MONTH(jaar_zip[[#This Row],[Datum]])=1,MONTH(jaar_zip[[#This Row],[Datum]])=2,MONTH(jaar_zip[[#This Row],[Datum]])=11,MONTH(jaar_zip[[#This Row],[Datum]])=12),1.1,IF(OR(MONTH(jaar_zip[[#This Row],[Datum]])=3,MONTH(jaar_zip[[#This Row],[Datum]])=10),1,0.8))*jaar_zip[[#This Row],[graaddagen]],"")</f>
        <v>2.5599999999999996</v>
      </c>
      <c r="O1263" s="101">
        <f>IF(ISNUMBER(jaar_zip[[#This Row],[etmaaltemperatuur]]),IF(jaar_zip[[#This Row],[etmaaltemperatuur]]&gt;stookgrens,jaar_zip[[#This Row],[etmaaltemperatuur]]-stookgrens,0),"")</f>
        <v>0</v>
      </c>
    </row>
    <row r="1264" spans="1:15" x14ac:dyDescent="0.25">
      <c r="A1264">
        <v>249</v>
      </c>
      <c r="B1264">
        <v>20240615</v>
      </c>
      <c r="C1264">
        <v>6.3</v>
      </c>
      <c r="D1264">
        <v>13.9</v>
      </c>
      <c r="E1264">
        <v>1546</v>
      </c>
      <c r="F1264">
        <v>8.9</v>
      </c>
      <c r="H1264">
        <v>84</v>
      </c>
      <c r="I1264" s="101" t="s">
        <v>16</v>
      </c>
      <c r="J1264" s="1">
        <f>DATEVALUE(RIGHT(jaar_zip[[#This Row],[YYYYMMDD]],2)&amp;"-"&amp;MID(jaar_zip[[#This Row],[YYYYMMDD]],5,2)&amp;"-"&amp;LEFT(jaar_zip[[#This Row],[YYYYMMDD]],4))</f>
        <v>45458</v>
      </c>
      <c r="K1264" s="101" t="str">
        <f>IF(AND(VALUE(MONTH(jaar_zip[[#This Row],[Datum]]))=1,VALUE(WEEKNUM(jaar_zip[[#This Row],[Datum]],21))&gt;51),RIGHT(YEAR(jaar_zip[[#This Row],[Datum]])-1,2),RIGHT(YEAR(jaar_zip[[#This Row],[Datum]]),2))&amp;"-"&amp; TEXT(WEEKNUM(jaar_zip[[#This Row],[Datum]],21),"00")</f>
        <v>24-24</v>
      </c>
      <c r="L1264" s="101">
        <f>MONTH(jaar_zip[[#This Row],[Datum]])</f>
        <v>6</v>
      </c>
      <c r="M1264" s="101">
        <f>IF(ISNUMBER(jaar_zip[[#This Row],[etmaaltemperatuur]]),IF(jaar_zip[[#This Row],[etmaaltemperatuur]]&lt;stookgrens,stookgrens-jaar_zip[[#This Row],[etmaaltemperatuur]],0),"")</f>
        <v>4.0999999999999996</v>
      </c>
      <c r="N1264" s="101">
        <f>IF(ISNUMBER(jaar_zip[[#This Row],[graaddagen]]),IF(OR(MONTH(jaar_zip[[#This Row],[Datum]])=1,MONTH(jaar_zip[[#This Row],[Datum]])=2,MONTH(jaar_zip[[#This Row],[Datum]])=11,MONTH(jaar_zip[[#This Row],[Datum]])=12),1.1,IF(OR(MONTH(jaar_zip[[#This Row],[Datum]])=3,MONTH(jaar_zip[[#This Row],[Datum]])=10),1,0.8))*jaar_zip[[#This Row],[graaddagen]],"")</f>
        <v>3.28</v>
      </c>
      <c r="O1264" s="101">
        <f>IF(ISNUMBER(jaar_zip[[#This Row],[etmaaltemperatuur]]),IF(jaar_zip[[#This Row],[etmaaltemperatuur]]&gt;stookgrens,jaar_zip[[#This Row],[etmaaltemperatuur]]-stookgrens,0),"")</f>
        <v>0</v>
      </c>
    </row>
    <row r="1265" spans="1:15" x14ac:dyDescent="0.25">
      <c r="A1265">
        <v>249</v>
      </c>
      <c r="B1265">
        <v>20240616</v>
      </c>
      <c r="C1265">
        <v>5.7</v>
      </c>
      <c r="D1265">
        <v>14.4</v>
      </c>
      <c r="E1265">
        <v>1894</v>
      </c>
      <c r="F1265">
        <v>1.1000000000000001</v>
      </c>
      <c r="H1265">
        <v>82</v>
      </c>
      <c r="I1265" s="101" t="s">
        <v>16</v>
      </c>
      <c r="J1265" s="1">
        <f>DATEVALUE(RIGHT(jaar_zip[[#This Row],[YYYYMMDD]],2)&amp;"-"&amp;MID(jaar_zip[[#This Row],[YYYYMMDD]],5,2)&amp;"-"&amp;LEFT(jaar_zip[[#This Row],[YYYYMMDD]],4))</f>
        <v>45459</v>
      </c>
      <c r="K1265" s="101" t="str">
        <f>IF(AND(VALUE(MONTH(jaar_zip[[#This Row],[Datum]]))=1,VALUE(WEEKNUM(jaar_zip[[#This Row],[Datum]],21))&gt;51),RIGHT(YEAR(jaar_zip[[#This Row],[Datum]])-1,2),RIGHT(YEAR(jaar_zip[[#This Row],[Datum]]),2))&amp;"-"&amp; TEXT(WEEKNUM(jaar_zip[[#This Row],[Datum]],21),"00")</f>
        <v>24-24</v>
      </c>
      <c r="L1265" s="101">
        <f>MONTH(jaar_zip[[#This Row],[Datum]])</f>
        <v>6</v>
      </c>
      <c r="M1265" s="101">
        <f>IF(ISNUMBER(jaar_zip[[#This Row],[etmaaltemperatuur]]),IF(jaar_zip[[#This Row],[etmaaltemperatuur]]&lt;stookgrens,stookgrens-jaar_zip[[#This Row],[etmaaltemperatuur]],0),"")</f>
        <v>3.5999999999999996</v>
      </c>
      <c r="N1265" s="101">
        <f>IF(ISNUMBER(jaar_zip[[#This Row],[graaddagen]]),IF(OR(MONTH(jaar_zip[[#This Row],[Datum]])=1,MONTH(jaar_zip[[#This Row],[Datum]])=2,MONTH(jaar_zip[[#This Row],[Datum]])=11,MONTH(jaar_zip[[#This Row],[Datum]])=12),1.1,IF(OR(MONTH(jaar_zip[[#This Row],[Datum]])=3,MONTH(jaar_zip[[#This Row],[Datum]])=10),1,0.8))*jaar_zip[[#This Row],[graaddagen]],"")</f>
        <v>2.88</v>
      </c>
      <c r="O1265" s="101">
        <f>IF(ISNUMBER(jaar_zip[[#This Row],[etmaaltemperatuur]]),IF(jaar_zip[[#This Row],[etmaaltemperatuur]]&gt;stookgrens,jaar_zip[[#This Row],[etmaaltemperatuur]]-stookgrens,0),"")</f>
        <v>0</v>
      </c>
    </row>
    <row r="1266" spans="1:15" x14ac:dyDescent="0.25">
      <c r="A1266">
        <v>249</v>
      </c>
      <c r="B1266">
        <v>20240617</v>
      </c>
      <c r="C1266">
        <v>4.3</v>
      </c>
      <c r="D1266">
        <v>15.2</v>
      </c>
      <c r="E1266">
        <v>2921</v>
      </c>
      <c r="F1266">
        <v>0</v>
      </c>
      <c r="H1266">
        <v>77</v>
      </c>
      <c r="I1266" s="101" t="s">
        <v>16</v>
      </c>
      <c r="J1266" s="1">
        <f>DATEVALUE(RIGHT(jaar_zip[[#This Row],[YYYYMMDD]],2)&amp;"-"&amp;MID(jaar_zip[[#This Row],[YYYYMMDD]],5,2)&amp;"-"&amp;LEFT(jaar_zip[[#This Row],[YYYYMMDD]],4))</f>
        <v>45460</v>
      </c>
      <c r="K1266" s="101" t="str">
        <f>IF(AND(VALUE(MONTH(jaar_zip[[#This Row],[Datum]]))=1,VALUE(WEEKNUM(jaar_zip[[#This Row],[Datum]],21))&gt;51),RIGHT(YEAR(jaar_zip[[#This Row],[Datum]])-1,2),RIGHT(YEAR(jaar_zip[[#This Row],[Datum]]),2))&amp;"-"&amp; TEXT(WEEKNUM(jaar_zip[[#This Row],[Datum]],21),"00")</f>
        <v>24-25</v>
      </c>
      <c r="L1266" s="101">
        <f>MONTH(jaar_zip[[#This Row],[Datum]])</f>
        <v>6</v>
      </c>
      <c r="M1266" s="101">
        <f>IF(ISNUMBER(jaar_zip[[#This Row],[etmaaltemperatuur]]),IF(jaar_zip[[#This Row],[etmaaltemperatuur]]&lt;stookgrens,stookgrens-jaar_zip[[#This Row],[etmaaltemperatuur]],0),"")</f>
        <v>2.8000000000000007</v>
      </c>
      <c r="N1266" s="101">
        <f>IF(ISNUMBER(jaar_zip[[#This Row],[graaddagen]]),IF(OR(MONTH(jaar_zip[[#This Row],[Datum]])=1,MONTH(jaar_zip[[#This Row],[Datum]])=2,MONTH(jaar_zip[[#This Row],[Datum]])=11,MONTH(jaar_zip[[#This Row],[Datum]])=12),1.1,IF(OR(MONTH(jaar_zip[[#This Row],[Datum]])=3,MONTH(jaar_zip[[#This Row],[Datum]])=10),1,0.8))*jaar_zip[[#This Row],[graaddagen]],"")</f>
        <v>2.2400000000000007</v>
      </c>
      <c r="O1266" s="101">
        <f>IF(ISNUMBER(jaar_zip[[#This Row],[etmaaltemperatuur]]),IF(jaar_zip[[#This Row],[etmaaltemperatuur]]&gt;stookgrens,jaar_zip[[#This Row],[etmaaltemperatuur]]-stookgrens,0),"")</f>
        <v>0</v>
      </c>
    </row>
    <row r="1267" spans="1:15" x14ac:dyDescent="0.25">
      <c r="A1267">
        <v>249</v>
      </c>
      <c r="B1267">
        <v>20240618</v>
      </c>
      <c r="C1267">
        <v>2</v>
      </c>
      <c r="D1267">
        <v>15.5</v>
      </c>
      <c r="E1267">
        <v>1340</v>
      </c>
      <c r="F1267">
        <v>-0.1</v>
      </c>
      <c r="H1267">
        <v>79</v>
      </c>
      <c r="I1267" s="101" t="s">
        <v>16</v>
      </c>
      <c r="J1267" s="1">
        <f>DATEVALUE(RIGHT(jaar_zip[[#This Row],[YYYYMMDD]],2)&amp;"-"&amp;MID(jaar_zip[[#This Row],[YYYYMMDD]],5,2)&amp;"-"&amp;LEFT(jaar_zip[[#This Row],[YYYYMMDD]],4))</f>
        <v>45461</v>
      </c>
      <c r="K1267" s="101" t="str">
        <f>IF(AND(VALUE(MONTH(jaar_zip[[#This Row],[Datum]]))=1,VALUE(WEEKNUM(jaar_zip[[#This Row],[Datum]],21))&gt;51),RIGHT(YEAR(jaar_zip[[#This Row],[Datum]])-1,2),RIGHT(YEAR(jaar_zip[[#This Row],[Datum]]),2))&amp;"-"&amp; TEXT(WEEKNUM(jaar_zip[[#This Row],[Datum]],21),"00")</f>
        <v>24-25</v>
      </c>
      <c r="L1267" s="101">
        <f>MONTH(jaar_zip[[#This Row],[Datum]])</f>
        <v>6</v>
      </c>
      <c r="M1267" s="101">
        <f>IF(ISNUMBER(jaar_zip[[#This Row],[etmaaltemperatuur]]),IF(jaar_zip[[#This Row],[etmaaltemperatuur]]&lt;stookgrens,stookgrens-jaar_zip[[#This Row],[etmaaltemperatuur]],0),"")</f>
        <v>2.5</v>
      </c>
      <c r="N1267" s="101">
        <f>IF(ISNUMBER(jaar_zip[[#This Row],[graaddagen]]),IF(OR(MONTH(jaar_zip[[#This Row],[Datum]])=1,MONTH(jaar_zip[[#This Row],[Datum]])=2,MONTH(jaar_zip[[#This Row],[Datum]])=11,MONTH(jaar_zip[[#This Row],[Datum]])=12),1.1,IF(OR(MONTH(jaar_zip[[#This Row],[Datum]])=3,MONTH(jaar_zip[[#This Row],[Datum]])=10),1,0.8))*jaar_zip[[#This Row],[graaddagen]],"")</f>
        <v>2</v>
      </c>
      <c r="O1267" s="101">
        <f>IF(ISNUMBER(jaar_zip[[#This Row],[etmaaltemperatuur]]),IF(jaar_zip[[#This Row],[etmaaltemperatuur]]&gt;stookgrens,jaar_zip[[#This Row],[etmaaltemperatuur]]-stookgrens,0),"")</f>
        <v>0</v>
      </c>
    </row>
    <row r="1268" spans="1:15" x14ac:dyDescent="0.25">
      <c r="A1268">
        <v>249</v>
      </c>
      <c r="B1268">
        <v>20240619</v>
      </c>
      <c r="C1268">
        <v>3.5</v>
      </c>
      <c r="D1268">
        <v>14.2</v>
      </c>
      <c r="E1268">
        <v>2282</v>
      </c>
      <c r="F1268">
        <v>0</v>
      </c>
      <c r="H1268">
        <v>80</v>
      </c>
      <c r="I1268" s="101" t="s">
        <v>16</v>
      </c>
      <c r="J1268" s="1">
        <f>DATEVALUE(RIGHT(jaar_zip[[#This Row],[YYYYMMDD]],2)&amp;"-"&amp;MID(jaar_zip[[#This Row],[YYYYMMDD]],5,2)&amp;"-"&amp;LEFT(jaar_zip[[#This Row],[YYYYMMDD]],4))</f>
        <v>45462</v>
      </c>
      <c r="K1268" s="101" t="str">
        <f>IF(AND(VALUE(MONTH(jaar_zip[[#This Row],[Datum]]))=1,VALUE(WEEKNUM(jaar_zip[[#This Row],[Datum]],21))&gt;51),RIGHT(YEAR(jaar_zip[[#This Row],[Datum]])-1,2),RIGHT(YEAR(jaar_zip[[#This Row],[Datum]]),2))&amp;"-"&amp; TEXT(WEEKNUM(jaar_zip[[#This Row],[Datum]],21),"00")</f>
        <v>24-25</v>
      </c>
      <c r="L1268" s="101">
        <f>MONTH(jaar_zip[[#This Row],[Datum]])</f>
        <v>6</v>
      </c>
      <c r="M1268" s="101">
        <f>IF(ISNUMBER(jaar_zip[[#This Row],[etmaaltemperatuur]]),IF(jaar_zip[[#This Row],[etmaaltemperatuur]]&lt;stookgrens,stookgrens-jaar_zip[[#This Row],[etmaaltemperatuur]],0),"")</f>
        <v>3.8000000000000007</v>
      </c>
      <c r="N1268" s="101">
        <f>IF(ISNUMBER(jaar_zip[[#This Row],[graaddagen]]),IF(OR(MONTH(jaar_zip[[#This Row],[Datum]])=1,MONTH(jaar_zip[[#This Row],[Datum]])=2,MONTH(jaar_zip[[#This Row],[Datum]])=11,MONTH(jaar_zip[[#This Row],[Datum]])=12),1.1,IF(OR(MONTH(jaar_zip[[#This Row],[Datum]])=3,MONTH(jaar_zip[[#This Row],[Datum]])=10),1,0.8))*jaar_zip[[#This Row],[graaddagen]],"")</f>
        <v>3.0400000000000009</v>
      </c>
      <c r="O1268" s="101">
        <f>IF(ISNUMBER(jaar_zip[[#This Row],[etmaaltemperatuur]]),IF(jaar_zip[[#This Row],[etmaaltemperatuur]]&gt;stookgrens,jaar_zip[[#This Row],[etmaaltemperatuur]]-stookgrens,0),"")</f>
        <v>0</v>
      </c>
    </row>
    <row r="1269" spans="1:15" x14ac:dyDescent="0.25">
      <c r="A1269">
        <v>249</v>
      </c>
      <c r="B1269">
        <v>20240620</v>
      </c>
      <c r="C1269">
        <v>3.4</v>
      </c>
      <c r="D1269">
        <v>14.8</v>
      </c>
      <c r="E1269">
        <v>1948</v>
      </c>
      <c r="F1269">
        <v>0</v>
      </c>
      <c r="H1269">
        <v>82</v>
      </c>
      <c r="I1269" s="101" t="s">
        <v>16</v>
      </c>
      <c r="J1269" s="1">
        <f>DATEVALUE(RIGHT(jaar_zip[[#This Row],[YYYYMMDD]],2)&amp;"-"&amp;MID(jaar_zip[[#This Row],[YYYYMMDD]],5,2)&amp;"-"&amp;LEFT(jaar_zip[[#This Row],[YYYYMMDD]],4))</f>
        <v>45463</v>
      </c>
      <c r="K1269" s="101" t="str">
        <f>IF(AND(VALUE(MONTH(jaar_zip[[#This Row],[Datum]]))=1,VALUE(WEEKNUM(jaar_zip[[#This Row],[Datum]],21))&gt;51),RIGHT(YEAR(jaar_zip[[#This Row],[Datum]])-1,2),RIGHT(YEAR(jaar_zip[[#This Row],[Datum]]),2))&amp;"-"&amp; TEXT(WEEKNUM(jaar_zip[[#This Row],[Datum]],21),"00")</f>
        <v>24-25</v>
      </c>
      <c r="L1269" s="101">
        <f>MONTH(jaar_zip[[#This Row],[Datum]])</f>
        <v>6</v>
      </c>
      <c r="M1269" s="101">
        <f>IF(ISNUMBER(jaar_zip[[#This Row],[etmaaltemperatuur]]),IF(jaar_zip[[#This Row],[etmaaltemperatuur]]&lt;stookgrens,stookgrens-jaar_zip[[#This Row],[etmaaltemperatuur]],0),"")</f>
        <v>3.1999999999999993</v>
      </c>
      <c r="N1269" s="101">
        <f>IF(ISNUMBER(jaar_zip[[#This Row],[graaddagen]]),IF(OR(MONTH(jaar_zip[[#This Row],[Datum]])=1,MONTH(jaar_zip[[#This Row],[Datum]])=2,MONTH(jaar_zip[[#This Row],[Datum]])=11,MONTH(jaar_zip[[#This Row],[Datum]])=12),1.1,IF(OR(MONTH(jaar_zip[[#This Row],[Datum]])=3,MONTH(jaar_zip[[#This Row],[Datum]])=10),1,0.8))*jaar_zip[[#This Row],[graaddagen]],"")</f>
        <v>2.5599999999999996</v>
      </c>
      <c r="O1269" s="101">
        <f>IF(ISNUMBER(jaar_zip[[#This Row],[etmaaltemperatuur]]),IF(jaar_zip[[#This Row],[etmaaltemperatuur]]&gt;stookgrens,jaar_zip[[#This Row],[etmaaltemperatuur]]-stookgrens,0),"")</f>
        <v>0</v>
      </c>
    </row>
    <row r="1270" spans="1:15" x14ac:dyDescent="0.25">
      <c r="A1270">
        <v>249</v>
      </c>
      <c r="B1270">
        <v>20240621</v>
      </c>
      <c r="C1270">
        <v>2.8</v>
      </c>
      <c r="D1270">
        <v>15.5</v>
      </c>
      <c r="E1270">
        <v>941</v>
      </c>
      <c r="F1270">
        <v>1.2</v>
      </c>
      <c r="H1270">
        <v>90</v>
      </c>
      <c r="I1270" s="101" t="s">
        <v>16</v>
      </c>
      <c r="J1270" s="1">
        <f>DATEVALUE(RIGHT(jaar_zip[[#This Row],[YYYYMMDD]],2)&amp;"-"&amp;MID(jaar_zip[[#This Row],[YYYYMMDD]],5,2)&amp;"-"&amp;LEFT(jaar_zip[[#This Row],[YYYYMMDD]],4))</f>
        <v>45464</v>
      </c>
      <c r="K1270" s="101" t="str">
        <f>IF(AND(VALUE(MONTH(jaar_zip[[#This Row],[Datum]]))=1,VALUE(WEEKNUM(jaar_zip[[#This Row],[Datum]],21))&gt;51),RIGHT(YEAR(jaar_zip[[#This Row],[Datum]])-1,2),RIGHT(YEAR(jaar_zip[[#This Row],[Datum]]),2))&amp;"-"&amp; TEXT(WEEKNUM(jaar_zip[[#This Row],[Datum]],21),"00")</f>
        <v>24-25</v>
      </c>
      <c r="L1270" s="101">
        <f>MONTH(jaar_zip[[#This Row],[Datum]])</f>
        <v>6</v>
      </c>
      <c r="M1270" s="101">
        <f>IF(ISNUMBER(jaar_zip[[#This Row],[etmaaltemperatuur]]),IF(jaar_zip[[#This Row],[etmaaltemperatuur]]&lt;stookgrens,stookgrens-jaar_zip[[#This Row],[etmaaltemperatuur]],0),"")</f>
        <v>2.5</v>
      </c>
      <c r="N1270" s="101">
        <f>IF(ISNUMBER(jaar_zip[[#This Row],[graaddagen]]),IF(OR(MONTH(jaar_zip[[#This Row],[Datum]])=1,MONTH(jaar_zip[[#This Row],[Datum]])=2,MONTH(jaar_zip[[#This Row],[Datum]])=11,MONTH(jaar_zip[[#This Row],[Datum]])=12),1.1,IF(OR(MONTH(jaar_zip[[#This Row],[Datum]])=3,MONTH(jaar_zip[[#This Row],[Datum]])=10),1,0.8))*jaar_zip[[#This Row],[graaddagen]],"")</f>
        <v>2</v>
      </c>
      <c r="O1270" s="101">
        <f>IF(ISNUMBER(jaar_zip[[#This Row],[etmaaltemperatuur]]),IF(jaar_zip[[#This Row],[etmaaltemperatuur]]&gt;stookgrens,jaar_zip[[#This Row],[etmaaltemperatuur]]-stookgrens,0),"")</f>
        <v>0</v>
      </c>
    </row>
    <row r="1271" spans="1:15" x14ac:dyDescent="0.25">
      <c r="A1271">
        <v>249</v>
      </c>
      <c r="B1271">
        <v>20240622</v>
      </c>
      <c r="C1271">
        <v>4.7</v>
      </c>
      <c r="D1271">
        <v>16.3</v>
      </c>
      <c r="E1271">
        <v>2634</v>
      </c>
      <c r="F1271">
        <v>0</v>
      </c>
      <c r="H1271">
        <v>83</v>
      </c>
      <c r="I1271" s="101" t="s">
        <v>16</v>
      </c>
      <c r="J1271" s="1">
        <f>DATEVALUE(RIGHT(jaar_zip[[#This Row],[YYYYMMDD]],2)&amp;"-"&amp;MID(jaar_zip[[#This Row],[YYYYMMDD]],5,2)&amp;"-"&amp;LEFT(jaar_zip[[#This Row],[YYYYMMDD]],4))</f>
        <v>45465</v>
      </c>
      <c r="K1271" s="101" t="str">
        <f>IF(AND(VALUE(MONTH(jaar_zip[[#This Row],[Datum]]))=1,VALUE(WEEKNUM(jaar_zip[[#This Row],[Datum]],21))&gt;51),RIGHT(YEAR(jaar_zip[[#This Row],[Datum]])-1,2),RIGHT(YEAR(jaar_zip[[#This Row],[Datum]]),2))&amp;"-"&amp; TEXT(WEEKNUM(jaar_zip[[#This Row],[Datum]],21),"00")</f>
        <v>24-25</v>
      </c>
      <c r="L1271" s="101">
        <f>MONTH(jaar_zip[[#This Row],[Datum]])</f>
        <v>6</v>
      </c>
      <c r="M1271" s="101">
        <f>IF(ISNUMBER(jaar_zip[[#This Row],[etmaaltemperatuur]]),IF(jaar_zip[[#This Row],[etmaaltemperatuur]]&lt;stookgrens,stookgrens-jaar_zip[[#This Row],[etmaaltemperatuur]],0),"")</f>
        <v>1.6999999999999993</v>
      </c>
      <c r="N1271" s="101">
        <f>IF(ISNUMBER(jaar_zip[[#This Row],[graaddagen]]),IF(OR(MONTH(jaar_zip[[#This Row],[Datum]])=1,MONTH(jaar_zip[[#This Row],[Datum]])=2,MONTH(jaar_zip[[#This Row],[Datum]])=11,MONTH(jaar_zip[[#This Row],[Datum]])=12),1.1,IF(OR(MONTH(jaar_zip[[#This Row],[Datum]])=3,MONTH(jaar_zip[[#This Row],[Datum]])=10),1,0.8))*jaar_zip[[#This Row],[graaddagen]],"")</f>
        <v>1.3599999999999994</v>
      </c>
      <c r="O1271" s="101">
        <f>IF(ISNUMBER(jaar_zip[[#This Row],[etmaaltemperatuur]]),IF(jaar_zip[[#This Row],[etmaaltemperatuur]]&gt;stookgrens,jaar_zip[[#This Row],[etmaaltemperatuur]]-stookgrens,0),"")</f>
        <v>0</v>
      </c>
    </row>
    <row r="1272" spans="1:15" x14ac:dyDescent="0.25">
      <c r="A1272">
        <v>249</v>
      </c>
      <c r="B1272">
        <v>20240623</v>
      </c>
      <c r="C1272">
        <v>2.8</v>
      </c>
      <c r="D1272">
        <v>17.7</v>
      </c>
      <c r="E1272">
        <v>2908</v>
      </c>
      <c r="F1272">
        <v>0</v>
      </c>
      <c r="H1272">
        <v>77</v>
      </c>
      <c r="I1272" s="101" t="s">
        <v>16</v>
      </c>
      <c r="J1272" s="1">
        <f>DATEVALUE(RIGHT(jaar_zip[[#This Row],[YYYYMMDD]],2)&amp;"-"&amp;MID(jaar_zip[[#This Row],[YYYYMMDD]],5,2)&amp;"-"&amp;LEFT(jaar_zip[[#This Row],[YYYYMMDD]],4))</f>
        <v>45466</v>
      </c>
      <c r="K1272" s="101" t="str">
        <f>IF(AND(VALUE(MONTH(jaar_zip[[#This Row],[Datum]]))=1,VALUE(WEEKNUM(jaar_zip[[#This Row],[Datum]],21))&gt;51),RIGHT(YEAR(jaar_zip[[#This Row],[Datum]])-1,2),RIGHT(YEAR(jaar_zip[[#This Row],[Datum]]),2))&amp;"-"&amp; TEXT(WEEKNUM(jaar_zip[[#This Row],[Datum]],21),"00")</f>
        <v>24-25</v>
      </c>
      <c r="L1272" s="101">
        <f>MONTH(jaar_zip[[#This Row],[Datum]])</f>
        <v>6</v>
      </c>
      <c r="M1272" s="101">
        <f>IF(ISNUMBER(jaar_zip[[#This Row],[etmaaltemperatuur]]),IF(jaar_zip[[#This Row],[etmaaltemperatuur]]&lt;stookgrens,stookgrens-jaar_zip[[#This Row],[etmaaltemperatuur]],0),"")</f>
        <v>0.30000000000000071</v>
      </c>
      <c r="N1272" s="101">
        <f>IF(ISNUMBER(jaar_zip[[#This Row],[graaddagen]]),IF(OR(MONTH(jaar_zip[[#This Row],[Datum]])=1,MONTH(jaar_zip[[#This Row],[Datum]])=2,MONTH(jaar_zip[[#This Row],[Datum]])=11,MONTH(jaar_zip[[#This Row],[Datum]])=12),1.1,IF(OR(MONTH(jaar_zip[[#This Row],[Datum]])=3,MONTH(jaar_zip[[#This Row],[Datum]])=10),1,0.8))*jaar_zip[[#This Row],[graaddagen]],"")</f>
        <v>0.24000000000000057</v>
      </c>
      <c r="O1272" s="101">
        <f>IF(ISNUMBER(jaar_zip[[#This Row],[etmaaltemperatuur]]),IF(jaar_zip[[#This Row],[etmaaltemperatuur]]&gt;stookgrens,jaar_zip[[#This Row],[etmaaltemperatuur]]-stookgrens,0),"")</f>
        <v>0</v>
      </c>
    </row>
    <row r="1273" spans="1:15" x14ac:dyDescent="0.25">
      <c r="A1273">
        <v>249</v>
      </c>
      <c r="B1273">
        <v>20240624</v>
      </c>
      <c r="C1273">
        <v>2.5</v>
      </c>
      <c r="D1273">
        <v>18.7</v>
      </c>
      <c r="E1273">
        <v>3003</v>
      </c>
      <c r="F1273">
        <v>0</v>
      </c>
      <c r="H1273">
        <v>76</v>
      </c>
      <c r="I1273" s="101" t="s">
        <v>16</v>
      </c>
      <c r="J1273" s="1">
        <f>DATEVALUE(RIGHT(jaar_zip[[#This Row],[YYYYMMDD]],2)&amp;"-"&amp;MID(jaar_zip[[#This Row],[YYYYMMDD]],5,2)&amp;"-"&amp;LEFT(jaar_zip[[#This Row],[YYYYMMDD]],4))</f>
        <v>45467</v>
      </c>
      <c r="K1273" s="101" t="str">
        <f>IF(AND(VALUE(MONTH(jaar_zip[[#This Row],[Datum]]))=1,VALUE(WEEKNUM(jaar_zip[[#This Row],[Datum]],21))&gt;51),RIGHT(YEAR(jaar_zip[[#This Row],[Datum]])-1,2),RIGHT(YEAR(jaar_zip[[#This Row],[Datum]]),2))&amp;"-"&amp; TEXT(WEEKNUM(jaar_zip[[#This Row],[Datum]],21),"00")</f>
        <v>24-26</v>
      </c>
      <c r="L1273" s="101">
        <f>MONTH(jaar_zip[[#This Row],[Datum]])</f>
        <v>6</v>
      </c>
      <c r="M1273" s="101">
        <f>IF(ISNUMBER(jaar_zip[[#This Row],[etmaaltemperatuur]]),IF(jaar_zip[[#This Row],[etmaaltemperatuur]]&lt;stookgrens,stookgrens-jaar_zip[[#This Row],[etmaaltemperatuur]],0),"")</f>
        <v>0</v>
      </c>
      <c r="N1273" s="101">
        <f>IF(ISNUMBER(jaar_zip[[#This Row],[graaddagen]]),IF(OR(MONTH(jaar_zip[[#This Row],[Datum]])=1,MONTH(jaar_zip[[#This Row],[Datum]])=2,MONTH(jaar_zip[[#This Row],[Datum]])=11,MONTH(jaar_zip[[#This Row],[Datum]])=12),1.1,IF(OR(MONTH(jaar_zip[[#This Row],[Datum]])=3,MONTH(jaar_zip[[#This Row],[Datum]])=10),1,0.8))*jaar_zip[[#This Row],[graaddagen]],"")</f>
        <v>0</v>
      </c>
      <c r="O1273" s="101">
        <f>IF(ISNUMBER(jaar_zip[[#This Row],[etmaaltemperatuur]]),IF(jaar_zip[[#This Row],[etmaaltemperatuur]]&gt;stookgrens,jaar_zip[[#This Row],[etmaaltemperatuur]]-stookgrens,0),"")</f>
        <v>0.69999999999999929</v>
      </c>
    </row>
    <row r="1274" spans="1:15" x14ac:dyDescent="0.25">
      <c r="A1274">
        <v>249</v>
      </c>
      <c r="B1274">
        <v>20240625</v>
      </c>
      <c r="C1274">
        <v>3.6</v>
      </c>
      <c r="D1274">
        <v>21.2</v>
      </c>
      <c r="E1274">
        <v>2979</v>
      </c>
      <c r="F1274">
        <v>0</v>
      </c>
      <c r="H1274">
        <v>77</v>
      </c>
      <c r="I1274" s="101" t="s">
        <v>16</v>
      </c>
      <c r="J1274" s="1">
        <f>DATEVALUE(RIGHT(jaar_zip[[#This Row],[YYYYMMDD]],2)&amp;"-"&amp;MID(jaar_zip[[#This Row],[YYYYMMDD]],5,2)&amp;"-"&amp;LEFT(jaar_zip[[#This Row],[YYYYMMDD]],4))</f>
        <v>45468</v>
      </c>
      <c r="K1274" s="101" t="str">
        <f>IF(AND(VALUE(MONTH(jaar_zip[[#This Row],[Datum]]))=1,VALUE(WEEKNUM(jaar_zip[[#This Row],[Datum]],21))&gt;51),RIGHT(YEAR(jaar_zip[[#This Row],[Datum]])-1,2),RIGHT(YEAR(jaar_zip[[#This Row],[Datum]]),2))&amp;"-"&amp; TEXT(WEEKNUM(jaar_zip[[#This Row],[Datum]],21),"00")</f>
        <v>24-26</v>
      </c>
      <c r="L1274" s="101">
        <f>MONTH(jaar_zip[[#This Row],[Datum]])</f>
        <v>6</v>
      </c>
      <c r="M1274" s="101">
        <f>IF(ISNUMBER(jaar_zip[[#This Row],[etmaaltemperatuur]]),IF(jaar_zip[[#This Row],[etmaaltemperatuur]]&lt;stookgrens,stookgrens-jaar_zip[[#This Row],[etmaaltemperatuur]],0),"")</f>
        <v>0</v>
      </c>
      <c r="N1274" s="101">
        <f>IF(ISNUMBER(jaar_zip[[#This Row],[graaddagen]]),IF(OR(MONTH(jaar_zip[[#This Row],[Datum]])=1,MONTH(jaar_zip[[#This Row],[Datum]])=2,MONTH(jaar_zip[[#This Row],[Datum]])=11,MONTH(jaar_zip[[#This Row],[Datum]])=12),1.1,IF(OR(MONTH(jaar_zip[[#This Row],[Datum]])=3,MONTH(jaar_zip[[#This Row],[Datum]])=10),1,0.8))*jaar_zip[[#This Row],[graaddagen]],"")</f>
        <v>0</v>
      </c>
      <c r="O1274" s="101">
        <f>IF(ISNUMBER(jaar_zip[[#This Row],[etmaaltemperatuur]]),IF(jaar_zip[[#This Row],[etmaaltemperatuur]]&gt;stookgrens,jaar_zip[[#This Row],[etmaaltemperatuur]]-stookgrens,0),"")</f>
        <v>3.1999999999999993</v>
      </c>
    </row>
    <row r="1275" spans="1:15" x14ac:dyDescent="0.25">
      <c r="A1275">
        <v>249</v>
      </c>
      <c r="B1275">
        <v>20240626</v>
      </c>
      <c r="C1275">
        <v>2.7</v>
      </c>
      <c r="D1275">
        <v>23.1</v>
      </c>
      <c r="E1275">
        <v>2950</v>
      </c>
      <c r="F1275">
        <v>0</v>
      </c>
      <c r="H1275">
        <v>73</v>
      </c>
      <c r="I1275" s="101" t="s">
        <v>16</v>
      </c>
      <c r="J1275" s="1">
        <f>DATEVALUE(RIGHT(jaar_zip[[#This Row],[YYYYMMDD]],2)&amp;"-"&amp;MID(jaar_zip[[#This Row],[YYYYMMDD]],5,2)&amp;"-"&amp;LEFT(jaar_zip[[#This Row],[YYYYMMDD]],4))</f>
        <v>45469</v>
      </c>
      <c r="K1275" s="101" t="str">
        <f>IF(AND(VALUE(MONTH(jaar_zip[[#This Row],[Datum]]))=1,VALUE(WEEKNUM(jaar_zip[[#This Row],[Datum]],21))&gt;51),RIGHT(YEAR(jaar_zip[[#This Row],[Datum]])-1,2),RIGHT(YEAR(jaar_zip[[#This Row],[Datum]]),2))&amp;"-"&amp; TEXT(WEEKNUM(jaar_zip[[#This Row],[Datum]],21),"00")</f>
        <v>24-26</v>
      </c>
      <c r="L1275" s="101">
        <f>MONTH(jaar_zip[[#This Row],[Datum]])</f>
        <v>6</v>
      </c>
      <c r="M1275" s="101">
        <f>IF(ISNUMBER(jaar_zip[[#This Row],[etmaaltemperatuur]]),IF(jaar_zip[[#This Row],[etmaaltemperatuur]]&lt;stookgrens,stookgrens-jaar_zip[[#This Row],[etmaaltemperatuur]],0),"")</f>
        <v>0</v>
      </c>
      <c r="N1275" s="101">
        <f>IF(ISNUMBER(jaar_zip[[#This Row],[graaddagen]]),IF(OR(MONTH(jaar_zip[[#This Row],[Datum]])=1,MONTH(jaar_zip[[#This Row],[Datum]])=2,MONTH(jaar_zip[[#This Row],[Datum]])=11,MONTH(jaar_zip[[#This Row],[Datum]])=12),1.1,IF(OR(MONTH(jaar_zip[[#This Row],[Datum]])=3,MONTH(jaar_zip[[#This Row],[Datum]])=10),1,0.8))*jaar_zip[[#This Row],[graaddagen]],"")</f>
        <v>0</v>
      </c>
      <c r="O1275" s="101">
        <f>IF(ISNUMBER(jaar_zip[[#This Row],[etmaaltemperatuur]]),IF(jaar_zip[[#This Row],[etmaaltemperatuur]]&gt;stookgrens,jaar_zip[[#This Row],[etmaaltemperatuur]]-stookgrens,0),"")</f>
        <v>5.1000000000000014</v>
      </c>
    </row>
    <row r="1276" spans="1:15" x14ac:dyDescent="0.25">
      <c r="A1276">
        <v>249</v>
      </c>
      <c r="B1276">
        <v>20240627</v>
      </c>
      <c r="C1276">
        <v>4.5</v>
      </c>
      <c r="D1276">
        <v>21.5</v>
      </c>
      <c r="E1276">
        <v>2679</v>
      </c>
      <c r="F1276">
        <v>0</v>
      </c>
      <c r="H1276">
        <v>74</v>
      </c>
      <c r="I1276" s="101" t="s">
        <v>16</v>
      </c>
      <c r="J1276" s="1">
        <f>DATEVALUE(RIGHT(jaar_zip[[#This Row],[YYYYMMDD]],2)&amp;"-"&amp;MID(jaar_zip[[#This Row],[YYYYMMDD]],5,2)&amp;"-"&amp;LEFT(jaar_zip[[#This Row],[YYYYMMDD]],4))</f>
        <v>45470</v>
      </c>
      <c r="K1276" s="101" t="str">
        <f>IF(AND(VALUE(MONTH(jaar_zip[[#This Row],[Datum]]))=1,VALUE(WEEKNUM(jaar_zip[[#This Row],[Datum]],21))&gt;51),RIGHT(YEAR(jaar_zip[[#This Row],[Datum]])-1,2),RIGHT(YEAR(jaar_zip[[#This Row],[Datum]]),2))&amp;"-"&amp; TEXT(WEEKNUM(jaar_zip[[#This Row],[Datum]],21),"00")</f>
        <v>24-26</v>
      </c>
      <c r="L1276" s="101">
        <f>MONTH(jaar_zip[[#This Row],[Datum]])</f>
        <v>6</v>
      </c>
      <c r="M1276" s="101">
        <f>IF(ISNUMBER(jaar_zip[[#This Row],[etmaaltemperatuur]]),IF(jaar_zip[[#This Row],[etmaaltemperatuur]]&lt;stookgrens,stookgrens-jaar_zip[[#This Row],[etmaaltemperatuur]],0),"")</f>
        <v>0</v>
      </c>
      <c r="N1276" s="101">
        <f>IF(ISNUMBER(jaar_zip[[#This Row],[graaddagen]]),IF(OR(MONTH(jaar_zip[[#This Row],[Datum]])=1,MONTH(jaar_zip[[#This Row],[Datum]])=2,MONTH(jaar_zip[[#This Row],[Datum]])=11,MONTH(jaar_zip[[#This Row],[Datum]])=12),1.1,IF(OR(MONTH(jaar_zip[[#This Row],[Datum]])=3,MONTH(jaar_zip[[#This Row],[Datum]])=10),1,0.8))*jaar_zip[[#This Row],[graaddagen]],"")</f>
        <v>0</v>
      </c>
      <c r="O1276" s="101">
        <f>IF(ISNUMBER(jaar_zip[[#This Row],[etmaaltemperatuur]]),IF(jaar_zip[[#This Row],[etmaaltemperatuur]]&gt;stookgrens,jaar_zip[[#This Row],[etmaaltemperatuur]]-stookgrens,0),"")</f>
        <v>3.5</v>
      </c>
    </row>
    <row r="1277" spans="1:15" x14ac:dyDescent="0.25">
      <c r="A1277">
        <v>249</v>
      </c>
      <c r="B1277">
        <v>20240628</v>
      </c>
      <c r="C1277">
        <v>5.3</v>
      </c>
      <c r="D1277">
        <v>16.399999999999999</v>
      </c>
      <c r="E1277">
        <v>2677</v>
      </c>
      <c r="F1277">
        <v>0</v>
      </c>
      <c r="H1277">
        <v>74</v>
      </c>
      <c r="I1277" s="101" t="s">
        <v>16</v>
      </c>
      <c r="J1277" s="1">
        <f>DATEVALUE(RIGHT(jaar_zip[[#This Row],[YYYYMMDD]],2)&amp;"-"&amp;MID(jaar_zip[[#This Row],[YYYYMMDD]],5,2)&amp;"-"&amp;LEFT(jaar_zip[[#This Row],[YYYYMMDD]],4))</f>
        <v>45471</v>
      </c>
      <c r="K1277" s="101" t="str">
        <f>IF(AND(VALUE(MONTH(jaar_zip[[#This Row],[Datum]]))=1,VALUE(WEEKNUM(jaar_zip[[#This Row],[Datum]],21))&gt;51),RIGHT(YEAR(jaar_zip[[#This Row],[Datum]])-1,2),RIGHT(YEAR(jaar_zip[[#This Row],[Datum]]),2))&amp;"-"&amp; TEXT(WEEKNUM(jaar_zip[[#This Row],[Datum]],21),"00")</f>
        <v>24-26</v>
      </c>
      <c r="L1277" s="101">
        <f>MONTH(jaar_zip[[#This Row],[Datum]])</f>
        <v>6</v>
      </c>
      <c r="M1277" s="101">
        <f>IF(ISNUMBER(jaar_zip[[#This Row],[etmaaltemperatuur]]),IF(jaar_zip[[#This Row],[etmaaltemperatuur]]&lt;stookgrens,stookgrens-jaar_zip[[#This Row],[etmaaltemperatuur]],0),"")</f>
        <v>1.6000000000000014</v>
      </c>
      <c r="N1277" s="101">
        <f>IF(ISNUMBER(jaar_zip[[#This Row],[graaddagen]]),IF(OR(MONTH(jaar_zip[[#This Row],[Datum]])=1,MONTH(jaar_zip[[#This Row],[Datum]])=2,MONTH(jaar_zip[[#This Row],[Datum]])=11,MONTH(jaar_zip[[#This Row],[Datum]])=12),1.1,IF(OR(MONTH(jaar_zip[[#This Row],[Datum]])=3,MONTH(jaar_zip[[#This Row],[Datum]])=10),1,0.8))*jaar_zip[[#This Row],[graaddagen]],"")</f>
        <v>1.2800000000000011</v>
      </c>
      <c r="O1277" s="101">
        <f>IF(ISNUMBER(jaar_zip[[#This Row],[etmaaltemperatuur]]),IF(jaar_zip[[#This Row],[etmaaltemperatuur]]&gt;stookgrens,jaar_zip[[#This Row],[etmaaltemperatuur]]-stookgrens,0),"")</f>
        <v>0</v>
      </c>
    </row>
    <row r="1278" spans="1:15" x14ac:dyDescent="0.25">
      <c r="A1278">
        <v>249</v>
      </c>
      <c r="B1278">
        <v>20240629</v>
      </c>
      <c r="C1278">
        <v>2.8</v>
      </c>
      <c r="D1278">
        <v>18.600000000000001</v>
      </c>
      <c r="E1278">
        <v>2811</v>
      </c>
      <c r="F1278">
        <v>0</v>
      </c>
      <c r="H1278">
        <v>70</v>
      </c>
      <c r="I1278" s="101" t="s">
        <v>16</v>
      </c>
      <c r="J1278" s="1">
        <f>DATEVALUE(RIGHT(jaar_zip[[#This Row],[YYYYMMDD]],2)&amp;"-"&amp;MID(jaar_zip[[#This Row],[YYYYMMDD]],5,2)&amp;"-"&amp;LEFT(jaar_zip[[#This Row],[YYYYMMDD]],4))</f>
        <v>45472</v>
      </c>
      <c r="K1278" s="101" t="str">
        <f>IF(AND(VALUE(MONTH(jaar_zip[[#This Row],[Datum]]))=1,VALUE(WEEKNUM(jaar_zip[[#This Row],[Datum]],21))&gt;51),RIGHT(YEAR(jaar_zip[[#This Row],[Datum]])-1,2),RIGHT(YEAR(jaar_zip[[#This Row],[Datum]]),2))&amp;"-"&amp; TEXT(WEEKNUM(jaar_zip[[#This Row],[Datum]],21),"00")</f>
        <v>24-26</v>
      </c>
      <c r="L1278" s="101">
        <f>MONTH(jaar_zip[[#This Row],[Datum]])</f>
        <v>6</v>
      </c>
      <c r="M1278" s="101">
        <f>IF(ISNUMBER(jaar_zip[[#This Row],[etmaaltemperatuur]]),IF(jaar_zip[[#This Row],[etmaaltemperatuur]]&lt;stookgrens,stookgrens-jaar_zip[[#This Row],[etmaaltemperatuur]],0),"")</f>
        <v>0</v>
      </c>
      <c r="N1278" s="101">
        <f>IF(ISNUMBER(jaar_zip[[#This Row],[graaddagen]]),IF(OR(MONTH(jaar_zip[[#This Row],[Datum]])=1,MONTH(jaar_zip[[#This Row],[Datum]])=2,MONTH(jaar_zip[[#This Row],[Datum]])=11,MONTH(jaar_zip[[#This Row],[Datum]])=12),1.1,IF(OR(MONTH(jaar_zip[[#This Row],[Datum]])=3,MONTH(jaar_zip[[#This Row],[Datum]])=10),1,0.8))*jaar_zip[[#This Row],[graaddagen]],"")</f>
        <v>0</v>
      </c>
      <c r="O1278" s="101">
        <f>IF(ISNUMBER(jaar_zip[[#This Row],[etmaaltemperatuur]]),IF(jaar_zip[[#This Row],[etmaaltemperatuur]]&gt;stookgrens,jaar_zip[[#This Row],[etmaaltemperatuur]]-stookgrens,0),"")</f>
        <v>0.60000000000000142</v>
      </c>
    </row>
    <row r="1279" spans="1:15" x14ac:dyDescent="0.25">
      <c r="A1279">
        <v>249</v>
      </c>
      <c r="B1279">
        <v>20240630</v>
      </c>
      <c r="C1279">
        <v>4.4000000000000004</v>
      </c>
      <c r="D1279">
        <v>16.8</v>
      </c>
      <c r="E1279">
        <v>1925</v>
      </c>
      <c r="F1279">
        <v>0.8</v>
      </c>
      <c r="H1279">
        <v>79</v>
      </c>
      <c r="I1279" s="101" t="s">
        <v>16</v>
      </c>
      <c r="J1279" s="1">
        <f>DATEVALUE(RIGHT(jaar_zip[[#This Row],[YYYYMMDD]],2)&amp;"-"&amp;MID(jaar_zip[[#This Row],[YYYYMMDD]],5,2)&amp;"-"&amp;LEFT(jaar_zip[[#This Row],[YYYYMMDD]],4))</f>
        <v>45473</v>
      </c>
      <c r="K1279" s="101" t="str">
        <f>IF(AND(VALUE(MONTH(jaar_zip[[#This Row],[Datum]]))=1,VALUE(WEEKNUM(jaar_zip[[#This Row],[Datum]],21))&gt;51),RIGHT(YEAR(jaar_zip[[#This Row],[Datum]])-1,2),RIGHT(YEAR(jaar_zip[[#This Row],[Datum]]),2))&amp;"-"&amp; TEXT(WEEKNUM(jaar_zip[[#This Row],[Datum]],21),"00")</f>
        <v>24-26</v>
      </c>
      <c r="L1279" s="101">
        <f>MONTH(jaar_zip[[#This Row],[Datum]])</f>
        <v>6</v>
      </c>
      <c r="M1279" s="101">
        <f>IF(ISNUMBER(jaar_zip[[#This Row],[etmaaltemperatuur]]),IF(jaar_zip[[#This Row],[etmaaltemperatuur]]&lt;stookgrens,stookgrens-jaar_zip[[#This Row],[etmaaltemperatuur]],0),"")</f>
        <v>1.1999999999999993</v>
      </c>
      <c r="N1279" s="101">
        <f>IF(ISNUMBER(jaar_zip[[#This Row],[graaddagen]]),IF(OR(MONTH(jaar_zip[[#This Row],[Datum]])=1,MONTH(jaar_zip[[#This Row],[Datum]])=2,MONTH(jaar_zip[[#This Row],[Datum]])=11,MONTH(jaar_zip[[#This Row],[Datum]])=12),1.1,IF(OR(MONTH(jaar_zip[[#This Row],[Datum]])=3,MONTH(jaar_zip[[#This Row],[Datum]])=10),1,0.8))*jaar_zip[[#This Row],[graaddagen]],"")</f>
        <v>0.95999999999999952</v>
      </c>
      <c r="O1279" s="101">
        <f>IF(ISNUMBER(jaar_zip[[#This Row],[etmaaltemperatuur]]),IF(jaar_zip[[#This Row],[etmaaltemperatuur]]&gt;stookgrens,jaar_zip[[#This Row],[etmaaltemperatuur]]-stookgrens,0),"")</f>
        <v>0</v>
      </c>
    </row>
    <row r="1280" spans="1:15" x14ac:dyDescent="0.25">
      <c r="A1280">
        <v>249</v>
      </c>
      <c r="B1280">
        <v>20240701</v>
      </c>
      <c r="C1280">
        <v>5.3</v>
      </c>
      <c r="D1280">
        <v>15.7</v>
      </c>
      <c r="E1280">
        <v>1754</v>
      </c>
      <c r="F1280">
        <v>0.2</v>
      </c>
      <c r="H1280">
        <v>78</v>
      </c>
      <c r="I1280" s="101" t="s">
        <v>16</v>
      </c>
      <c r="J1280" s="1">
        <f>DATEVALUE(RIGHT(jaar_zip[[#This Row],[YYYYMMDD]],2)&amp;"-"&amp;MID(jaar_zip[[#This Row],[YYYYMMDD]],5,2)&amp;"-"&amp;LEFT(jaar_zip[[#This Row],[YYYYMMDD]],4))</f>
        <v>45474</v>
      </c>
      <c r="K1280" s="101" t="str">
        <f>IF(AND(VALUE(MONTH(jaar_zip[[#This Row],[Datum]]))=1,VALUE(WEEKNUM(jaar_zip[[#This Row],[Datum]],21))&gt;51),RIGHT(YEAR(jaar_zip[[#This Row],[Datum]])-1,2),RIGHT(YEAR(jaar_zip[[#This Row],[Datum]]),2))&amp;"-"&amp; TEXT(WEEKNUM(jaar_zip[[#This Row],[Datum]],21),"00")</f>
        <v>24-27</v>
      </c>
      <c r="L1280" s="101">
        <f>MONTH(jaar_zip[[#This Row],[Datum]])</f>
        <v>7</v>
      </c>
      <c r="M1280" s="101">
        <f>IF(ISNUMBER(jaar_zip[[#This Row],[etmaaltemperatuur]]),IF(jaar_zip[[#This Row],[etmaaltemperatuur]]&lt;stookgrens,stookgrens-jaar_zip[[#This Row],[etmaaltemperatuur]],0),"")</f>
        <v>2.3000000000000007</v>
      </c>
      <c r="N1280" s="101">
        <f>IF(ISNUMBER(jaar_zip[[#This Row],[graaddagen]]),IF(OR(MONTH(jaar_zip[[#This Row],[Datum]])=1,MONTH(jaar_zip[[#This Row],[Datum]])=2,MONTH(jaar_zip[[#This Row],[Datum]])=11,MONTH(jaar_zip[[#This Row],[Datum]])=12),1.1,IF(OR(MONTH(jaar_zip[[#This Row],[Datum]])=3,MONTH(jaar_zip[[#This Row],[Datum]])=10),1,0.8))*jaar_zip[[#This Row],[graaddagen]],"")</f>
        <v>1.8400000000000007</v>
      </c>
      <c r="O1280" s="101">
        <f>IF(ISNUMBER(jaar_zip[[#This Row],[etmaaltemperatuur]]),IF(jaar_zip[[#This Row],[etmaaltemperatuur]]&gt;stookgrens,jaar_zip[[#This Row],[etmaaltemperatuur]]-stookgrens,0),"")</f>
        <v>0</v>
      </c>
    </row>
    <row r="1281" spans="1:15" x14ac:dyDescent="0.25">
      <c r="A1281">
        <v>249</v>
      </c>
      <c r="B1281">
        <v>20240702</v>
      </c>
      <c r="C1281">
        <v>4.5</v>
      </c>
      <c r="D1281">
        <v>14.4</v>
      </c>
      <c r="E1281">
        <v>1416</v>
      </c>
      <c r="F1281">
        <v>3.6</v>
      </c>
      <c r="H1281">
        <v>82</v>
      </c>
      <c r="I1281" s="101" t="s">
        <v>16</v>
      </c>
      <c r="J1281" s="1">
        <f>DATEVALUE(RIGHT(jaar_zip[[#This Row],[YYYYMMDD]],2)&amp;"-"&amp;MID(jaar_zip[[#This Row],[YYYYMMDD]],5,2)&amp;"-"&amp;LEFT(jaar_zip[[#This Row],[YYYYMMDD]],4))</f>
        <v>45475</v>
      </c>
      <c r="K1281" s="101" t="str">
        <f>IF(AND(VALUE(MONTH(jaar_zip[[#This Row],[Datum]]))=1,VALUE(WEEKNUM(jaar_zip[[#This Row],[Datum]],21))&gt;51),RIGHT(YEAR(jaar_zip[[#This Row],[Datum]])-1,2),RIGHT(YEAR(jaar_zip[[#This Row],[Datum]]),2))&amp;"-"&amp; TEXT(WEEKNUM(jaar_zip[[#This Row],[Datum]],21),"00")</f>
        <v>24-27</v>
      </c>
      <c r="L1281" s="101">
        <f>MONTH(jaar_zip[[#This Row],[Datum]])</f>
        <v>7</v>
      </c>
      <c r="M1281" s="101">
        <f>IF(ISNUMBER(jaar_zip[[#This Row],[etmaaltemperatuur]]),IF(jaar_zip[[#This Row],[etmaaltemperatuur]]&lt;stookgrens,stookgrens-jaar_zip[[#This Row],[etmaaltemperatuur]],0),"")</f>
        <v>3.5999999999999996</v>
      </c>
      <c r="N1281" s="101">
        <f>IF(ISNUMBER(jaar_zip[[#This Row],[graaddagen]]),IF(OR(MONTH(jaar_zip[[#This Row],[Datum]])=1,MONTH(jaar_zip[[#This Row],[Datum]])=2,MONTH(jaar_zip[[#This Row],[Datum]])=11,MONTH(jaar_zip[[#This Row],[Datum]])=12),1.1,IF(OR(MONTH(jaar_zip[[#This Row],[Datum]])=3,MONTH(jaar_zip[[#This Row],[Datum]])=10),1,0.8))*jaar_zip[[#This Row],[graaddagen]],"")</f>
        <v>2.88</v>
      </c>
      <c r="O1281" s="101">
        <f>IF(ISNUMBER(jaar_zip[[#This Row],[etmaaltemperatuur]]),IF(jaar_zip[[#This Row],[etmaaltemperatuur]]&gt;stookgrens,jaar_zip[[#This Row],[etmaaltemperatuur]]-stookgrens,0),"")</f>
        <v>0</v>
      </c>
    </row>
    <row r="1282" spans="1:15" x14ac:dyDescent="0.25">
      <c r="A1282">
        <v>249</v>
      </c>
      <c r="B1282">
        <v>20240703</v>
      </c>
      <c r="C1282">
        <v>4.2</v>
      </c>
      <c r="D1282">
        <v>13.7</v>
      </c>
      <c r="E1282">
        <v>1328</v>
      </c>
      <c r="F1282">
        <v>12.1</v>
      </c>
      <c r="H1282">
        <v>83</v>
      </c>
      <c r="I1282" s="101" t="s">
        <v>16</v>
      </c>
      <c r="J1282" s="1">
        <f>DATEVALUE(RIGHT(jaar_zip[[#This Row],[YYYYMMDD]],2)&amp;"-"&amp;MID(jaar_zip[[#This Row],[YYYYMMDD]],5,2)&amp;"-"&amp;LEFT(jaar_zip[[#This Row],[YYYYMMDD]],4))</f>
        <v>45476</v>
      </c>
      <c r="K1282" s="101" t="str">
        <f>IF(AND(VALUE(MONTH(jaar_zip[[#This Row],[Datum]]))=1,VALUE(WEEKNUM(jaar_zip[[#This Row],[Datum]],21))&gt;51),RIGHT(YEAR(jaar_zip[[#This Row],[Datum]])-1,2),RIGHT(YEAR(jaar_zip[[#This Row],[Datum]]),2))&amp;"-"&amp; TEXT(WEEKNUM(jaar_zip[[#This Row],[Datum]],21),"00")</f>
        <v>24-27</v>
      </c>
      <c r="L1282" s="101">
        <f>MONTH(jaar_zip[[#This Row],[Datum]])</f>
        <v>7</v>
      </c>
      <c r="M1282" s="101">
        <f>IF(ISNUMBER(jaar_zip[[#This Row],[etmaaltemperatuur]]),IF(jaar_zip[[#This Row],[etmaaltemperatuur]]&lt;stookgrens,stookgrens-jaar_zip[[#This Row],[etmaaltemperatuur]],0),"")</f>
        <v>4.3000000000000007</v>
      </c>
      <c r="N1282" s="101">
        <f>IF(ISNUMBER(jaar_zip[[#This Row],[graaddagen]]),IF(OR(MONTH(jaar_zip[[#This Row],[Datum]])=1,MONTH(jaar_zip[[#This Row],[Datum]])=2,MONTH(jaar_zip[[#This Row],[Datum]])=11,MONTH(jaar_zip[[#This Row],[Datum]])=12),1.1,IF(OR(MONTH(jaar_zip[[#This Row],[Datum]])=3,MONTH(jaar_zip[[#This Row],[Datum]])=10),1,0.8))*jaar_zip[[#This Row],[graaddagen]],"")</f>
        <v>3.4400000000000008</v>
      </c>
      <c r="O1282" s="101">
        <f>IF(ISNUMBER(jaar_zip[[#This Row],[etmaaltemperatuur]]),IF(jaar_zip[[#This Row],[etmaaltemperatuur]]&gt;stookgrens,jaar_zip[[#This Row],[etmaaltemperatuur]]-stookgrens,0),"")</f>
        <v>0</v>
      </c>
    </row>
    <row r="1283" spans="1:15" x14ac:dyDescent="0.25">
      <c r="A1283">
        <v>249</v>
      </c>
      <c r="B1283">
        <v>20240704</v>
      </c>
      <c r="C1283">
        <v>7.2</v>
      </c>
      <c r="D1283">
        <v>15.5</v>
      </c>
      <c r="E1283">
        <v>2436</v>
      </c>
      <c r="F1283">
        <v>5.9</v>
      </c>
      <c r="H1283">
        <v>72</v>
      </c>
      <c r="I1283" s="101" t="s">
        <v>16</v>
      </c>
      <c r="J1283" s="1">
        <f>DATEVALUE(RIGHT(jaar_zip[[#This Row],[YYYYMMDD]],2)&amp;"-"&amp;MID(jaar_zip[[#This Row],[YYYYMMDD]],5,2)&amp;"-"&amp;LEFT(jaar_zip[[#This Row],[YYYYMMDD]],4))</f>
        <v>45477</v>
      </c>
      <c r="K1283" s="101" t="str">
        <f>IF(AND(VALUE(MONTH(jaar_zip[[#This Row],[Datum]]))=1,VALUE(WEEKNUM(jaar_zip[[#This Row],[Datum]],21))&gt;51),RIGHT(YEAR(jaar_zip[[#This Row],[Datum]])-1,2),RIGHT(YEAR(jaar_zip[[#This Row],[Datum]]),2))&amp;"-"&amp; TEXT(WEEKNUM(jaar_zip[[#This Row],[Datum]],21),"00")</f>
        <v>24-27</v>
      </c>
      <c r="L1283" s="101">
        <f>MONTH(jaar_zip[[#This Row],[Datum]])</f>
        <v>7</v>
      </c>
      <c r="M1283" s="101">
        <f>IF(ISNUMBER(jaar_zip[[#This Row],[etmaaltemperatuur]]),IF(jaar_zip[[#This Row],[etmaaltemperatuur]]&lt;stookgrens,stookgrens-jaar_zip[[#This Row],[etmaaltemperatuur]],0),"")</f>
        <v>2.5</v>
      </c>
      <c r="N1283" s="101">
        <f>IF(ISNUMBER(jaar_zip[[#This Row],[graaddagen]]),IF(OR(MONTH(jaar_zip[[#This Row],[Datum]])=1,MONTH(jaar_zip[[#This Row],[Datum]])=2,MONTH(jaar_zip[[#This Row],[Datum]])=11,MONTH(jaar_zip[[#This Row],[Datum]])=12),1.1,IF(OR(MONTH(jaar_zip[[#This Row],[Datum]])=3,MONTH(jaar_zip[[#This Row],[Datum]])=10),1,0.8))*jaar_zip[[#This Row],[graaddagen]],"")</f>
        <v>2</v>
      </c>
      <c r="O1283" s="101">
        <f>IF(ISNUMBER(jaar_zip[[#This Row],[etmaaltemperatuur]]),IF(jaar_zip[[#This Row],[etmaaltemperatuur]]&gt;stookgrens,jaar_zip[[#This Row],[etmaaltemperatuur]]-stookgrens,0),"")</f>
        <v>0</v>
      </c>
    </row>
    <row r="1284" spans="1:15" x14ac:dyDescent="0.25">
      <c r="A1284">
        <v>249</v>
      </c>
      <c r="B1284">
        <v>20240705</v>
      </c>
      <c r="C1284">
        <v>5.3</v>
      </c>
      <c r="D1284">
        <v>15.9</v>
      </c>
      <c r="E1284">
        <v>990</v>
      </c>
      <c r="F1284">
        <v>2.2000000000000002</v>
      </c>
      <c r="H1284">
        <v>85</v>
      </c>
      <c r="I1284" s="101" t="s">
        <v>16</v>
      </c>
      <c r="J1284" s="1">
        <f>DATEVALUE(RIGHT(jaar_zip[[#This Row],[YYYYMMDD]],2)&amp;"-"&amp;MID(jaar_zip[[#This Row],[YYYYMMDD]],5,2)&amp;"-"&amp;LEFT(jaar_zip[[#This Row],[YYYYMMDD]],4))</f>
        <v>45478</v>
      </c>
      <c r="K1284" s="101" t="str">
        <f>IF(AND(VALUE(MONTH(jaar_zip[[#This Row],[Datum]]))=1,VALUE(WEEKNUM(jaar_zip[[#This Row],[Datum]],21))&gt;51),RIGHT(YEAR(jaar_zip[[#This Row],[Datum]])-1,2),RIGHT(YEAR(jaar_zip[[#This Row],[Datum]]),2))&amp;"-"&amp; TEXT(WEEKNUM(jaar_zip[[#This Row],[Datum]],21),"00")</f>
        <v>24-27</v>
      </c>
      <c r="L1284" s="101">
        <f>MONTH(jaar_zip[[#This Row],[Datum]])</f>
        <v>7</v>
      </c>
      <c r="M1284" s="101">
        <f>IF(ISNUMBER(jaar_zip[[#This Row],[etmaaltemperatuur]]),IF(jaar_zip[[#This Row],[etmaaltemperatuur]]&lt;stookgrens,stookgrens-jaar_zip[[#This Row],[etmaaltemperatuur]],0),"")</f>
        <v>2.0999999999999996</v>
      </c>
      <c r="N1284" s="101">
        <f>IF(ISNUMBER(jaar_zip[[#This Row],[graaddagen]]),IF(OR(MONTH(jaar_zip[[#This Row],[Datum]])=1,MONTH(jaar_zip[[#This Row],[Datum]])=2,MONTH(jaar_zip[[#This Row],[Datum]])=11,MONTH(jaar_zip[[#This Row],[Datum]])=12),1.1,IF(OR(MONTH(jaar_zip[[#This Row],[Datum]])=3,MONTH(jaar_zip[[#This Row],[Datum]])=10),1,0.8))*jaar_zip[[#This Row],[graaddagen]],"")</f>
        <v>1.6799999999999997</v>
      </c>
      <c r="O1284" s="101">
        <f>IF(ISNUMBER(jaar_zip[[#This Row],[etmaaltemperatuur]]),IF(jaar_zip[[#This Row],[etmaaltemperatuur]]&gt;stookgrens,jaar_zip[[#This Row],[etmaaltemperatuur]]-stookgrens,0),"")</f>
        <v>0</v>
      </c>
    </row>
    <row r="1285" spans="1:15" x14ac:dyDescent="0.25">
      <c r="A1285">
        <v>249</v>
      </c>
      <c r="B1285">
        <v>20240706</v>
      </c>
      <c r="C1285">
        <v>7.5</v>
      </c>
      <c r="D1285">
        <v>15.6</v>
      </c>
      <c r="E1285">
        <v>1693</v>
      </c>
      <c r="F1285">
        <v>20.100000000000001</v>
      </c>
      <c r="H1285">
        <v>83</v>
      </c>
      <c r="I1285" s="101" t="s">
        <v>16</v>
      </c>
      <c r="J1285" s="1">
        <f>DATEVALUE(RIGHT(jaar_zip[[#This Row],[YYYYMMDD]],2)&amp;"-"&amp;MID(jaar_zip[[#This Row],[YYYYMMDD]],5,2)&amp;"-"&amp;LEFT(jaar_zip[[#This Row],[YYYYMMDD]],4))</f>
        <v>45479</v>
      </c>
      <c r="K1285" s="101" t="str">
        <f>IF(AND(VALUE(MONTH(jaar_zip[[#This Row],[Datum]]))=1,VALUE(WEEKNUM(jaar_zip[[#This Row],[Datum]],21))&gt;51),RIGHT(YEAR(jaar_zip[[#This Row],[Datum]])-1,2),RIGHT(YEAR(jaar_zip[[#This Row],[Datum]]),2))&amp;"-"&amp; TEXT(WEEKNUM(jaar_zip[[#This Row],[Datum]],21),"00")</f>
        <v>24-27</v>
      </c>
      <c r="L1285" s="101">
        <f>MONTH(jaar_zip[[#This Row],[Datum]])</f>
        <v>7</v>
      </c>
      <c r="M1285" s="101">
        <f>IF(ISNUMBER(jaar_zip[[#This Row],[etmaaltemperatuur]]),IF(jaar_zip[[#This Row],[etmaaltemperatuur]]&lt;stookgrens,stookgrens-jaar_zip[[#This Row],[etmaaltemperatuur]],0),"")</f>
        <v>2.4000000000000004</v>
      </c>
      <c r="N1285" s="101">
        <f>IF(ISNUMBER(jaar_zip[[#This Row],[graaddagen]]),IF(OR(MONTH(jaar_zip[[#This Row],[Datum]])=1,MONTH(jaar_zip[[#This Row],[Datum]])=2,MONTH(jaar_zip[[#This Row],[Datum]])=11,MONTH(jaar_zip[[#This Row],[Datum]])=12),1.1,IF(OR(MONTH(jaar_zip[[#This Row],[Datum]])=3,MONTH(jaar_zip[[#This Row],[Datum]])=10),1,0.8))*jaar_zip[[#This Row],[graaddagen]],"")</f>
        <v>1.9200000000000004</v>
      </c>
      <c r="O1285" s="101">
        <f>IF(ISNUMBER(jaar_zip[[#This Row],[etmaaltemperatuur]]),IF(jaar_zip[[#This Row],[etmaaltemperatuur]]&gt;stookgrens,jaar_zip[[#This Row],[etmaaltemperatuur]]-stookgrens,0),"")</f>
        <v>0</v>
      </c>
    </row>
    <row r="1286" spans="1:15" x14ac:dyDescent="0.25">
      <c r="A1286">
        <v>249</v>
      </c>
      <c r="B1286">
        <v>20240707</v>
      </c>
      <c r="C1286">
        <v>4.9000000000000004</v>
      </c>
      <c r="D1286">
        <v>14.8</v>
      </c>
      <c r="E1286">
        <v>1861</v>
      </c>
      <c r="F1286">
        <v>3.3</v>
      </c>
      <c r="H1286">
        <v>81</v>
      </c>
      <c r="I1286" s="101" t="s">
        <v>16</v>
      </c>
      <c r="J1286" s="1">
        <f>DATEVALUE(RIGHT(jaar_zip[[#This Row],[YYYYMMDD]],2)&amp;"-"&amp;MID(jaar_zip[[#This Row],[YYYYMMDD]],5,2)&amp;"-"&amp;LEFT(jaar_zip[[#This Row],[YYYYMMDD]],4))</f>
        <v>45480</v>
      </c>
      <c r="K1286" s="101" t="str">
        <f>IF(AND(VALUE(MONTH(jaar_zip[[#This Row],[Datum]]))=1,VALUE(WEEKNUM(jaar_zip[[#This Row],[Datum]],21))&gt;51),RIGHT(YEAR(jaar_zip[[#This Row],[Datum]])-1,2),RIGHT(YEAR(jaar_zip[[#This Row],[Datum]]),2))&amp;"-"&amp; TEXT(WEEKNUM(jaar_zip[[#This Row],[Datum]],21),"00")</f>
        <v>24-27</v>
      </c>
      <c r="L1286" s="101">
        <f>MONTH(jaar_zip[[#This Row],[Datum]])</f>
        <v>7</v>
      </c>
      <c r="M1286" s="101">
        <f>IF(ISNUMBER(jaar_zip[[#This Row],[etmaaltemperatuur]]),IF(jaar_zip[[#This Row],[etmaaltemperatuur]]&lt;stookgrens,stookgrens-jaar_zip[[#This Row],[etmaaltemperatuur]],0),"")</f>
        <v>3.1999999999999993</v>
      </c>
      <c r="N1286" s="101">
        <f>IF(ISNUMBER(jaar_zip[[#This Row],[graaddagen]]),IF(OR(MONTH(jaar_zip[[#This Row],[Datum]])=1,MONTH(jaar_zip[[#This Row],[Datum]])=2,MONTH(jaar_zip[[#This Row],[Datum]])=11,MONTH(jaar_zip[[#This Row],[Datum]])=12),1.1,IF(OR(MONTH(jaar_zip[[#This Row],[Datum]])=3,MONTH(jaar_zip[[#This Row],[Datum]])=10),1,0.8))*jaar_zip[[#This Row],[graaddagen]],"")</f>
        <v>2.5599999999999996</v>
      </c>
      <c r="O1286" s="101">
        <f>IF(ISNUMBER(jaar_zip[[#This Row],[etmaaltemperatuur]]),IF(jaar_zip[[#This Row],[etmaaltemperatuur]]&gt;stookgrens,jaar_zip[[#This Row],[etmaaltemperatuur]]-stookgrens,0),"")</f>
        <v>0</v>
      </c>
    </row>
    <row r="1287" spans="1:15" x14ac:dyDescent="0.25">
      <c r="A1287">
        <v>249</v>
      </c>
      <c r="B1287">
        <v>20240708</v>
      </c>
      <c r="C1287">
        <v>3.3</v>
      </c>
      <c r="D1287">
        <v>16.5</v>
      </c>
      <c r="E1287">
        <v>2356</v>
      </c>
      <c r="F1287">
        <v>2</v>
      </c>
      <c r="H1287">
        <v>80</v>
      </c>
      <c r="I1287" s="101" t="s">
        <v>16</v>
      </c>
      <c r="J1287" s="1">
        <f>DATEVALUE(RIGHT(jaar_zip[[#This Row],[YYYYMMDD]],2)&amp;"-"&amp;MID(jaar_zip[[#This Row],[YYYYMMDD]],5,2)&amp;"-"&amp;LEFT(jaar_zip[[#This Row],[YYYYMMDD]],4))</f>
        <v>45481</v>
      </c>
      <c r="K1287" s="101" t="str">
        <f>IF(AND(VALUE(MONTH(jaar_zip[[#This Row],[Datum]]))=1,VALUE(WEEKNUM(jaar_zip[[#This Row],[Datum]],21))&gt;51),RIGHT(YEAR(jaar_zip[[#This Row],[Datum]])-1,2),RIGHT(YEAR(jaar_zip[[#This Row],[Datum]]),2))&amp;"-"&amp; TEXT(WEEKNUM(jaar_zip[[#This Row],[Datum]],21),"00")</f>
        <v>24-28</v>
      </c>
      <c r="L1287" s="101">
        <f>MONTH(jaar_zip[[#This Row],[Datum]])</f>
        <v>7</v>
      </c>
      <c r="M1287" s="101">
        <f>IF(ISNUMBER(jaar_zip[[#This Row],[etmaaltemperatuur]]),IF(jaar_zip[[#This Row],[etmaaltemperatuur]]&lt;stookgrens,stookgrens-jaar_zip[[#This Row],[etmaaltemperatuur]],0),"")</f>
        <v>1.5</v>
      </c>
      <c r="N1287" s="101">
        <f>IF(ISNUMBER(jaar_zip[[#This Row],[graaddagen]]),IF(OR(MONTH(jaar_zip[[#This Row],[Datum]])=1,MONTH(jaar_zip[[#This Row],[Datum]])=2,MONTH(jaar_zip[[#This Row],[Datum]])=11,MONTH(jaar_zip[[#This Row],[Datum]])=12),1.1,IF(OR(MONTH(jaar_zip[[#This Row],[Datum]])=3,MONTH(jaar_zip[[#This Row],[Datum]])=10),1,0.8))*jaar_zip[[#This Row],[graaddagen]],"")</f>
        <v>1.2000000000000002</v>
      </c>
      <c r="O1287" s="101">
        <f>IF(ISNUMBER(jaar_zip[[#This Row],[etmaaltemperatuur]]),IF(jaar_zip[[#This Row],[etmaaltemperatuur]]&gt;stookgrens,jaar_zip[[#This Row],[etmaaltemperatuur]]-stookgrens,0),"")</f>
        <v>0</v>
      </c>
    </row>
    <row r="1288" spans="1:15" x14ac:dyDescent="0.25">
      <c r="A1288">
        <v>249</v>
      </c>
      <c r="B1288">
        <v>20240709</v>
      </c>
      <c r="C1288">
        <v>3.8</v>
      </c>
      <c r="D1288">
        <v>19.7</v>
      </c>
      <c r="E1288">
        <v>1711</v>
      </c>
      <c r="F1288">
        <v>10.6</v>
      </c>
      <c r="H1288">
        <v>82</v>
      </c>
      <c r="I1288" s="101" t="s">
        <v>16</v>
      </c>
      <c r="J1288" s="1">
        <f>DATEVALUE(RIGHT(jaar_zip[[#This Row],[YYYYMMDD]],2)&amp;"-"&amp;MID(jaar_zip[[#This Row],[YYYYMMDD]],5,2)&amp;"-"&amp;LEFT(jaar_zip[[#This Row],[YYYYMMDD]],4))</f>
        <v>45482</v>
      </c>
      <c r="K1288" s="101" t="str">
        <f>IF(AND(VALUE(MONTH(jaar_zip[[#This Row],[Datum]]))=1,VALUE(WEEKNUM(jaar_zip[[#This Row],[Datum]],21))&gt;51),RIGHT(YEAR(jaar_zip[[#This Row],[Datum]])-1,2),RIGHT(YEAR(jaar_zip[[#This Row],[Datum]]),2))&amp;"-"&amp; TEXT(WEEKNUM(jaar_zip[[#This Row],[Datum]],21),"00")</f>
        <v>24-28</v>
      </c>
      <c r="L1288" s="101">
        <f>MONTH(jaar_zip[[#This Row],[Datum]])</f>
        <v>7</v>
      </c>
      <c r="M1288" s="101">
        <f>IF(ISNUMBER(jaar_zip[[#This Row],[etmaaltemperatuur]]),IF(jaar_zip[[#This Row],[etmaaltemperatuur]]&lt;stookgrens,stookgrens-jaar_zip[[#This Row],[etmaaltemperatuur]],0),"")</f>
        <v>0</v>
      </c>
      <c r="N1288" s="101">
        <f>IF(ISNUMBER(jaar_zip[[#This Row],[graaddagen]]),IF(OR(MONTH(jaar_zip[[#This Row],[Datum]])=1,MONTH(jaar_zip[[#This Row],[Datum]])=2,MONTH(jaar_zip[[#This Row],[Datum]])=11,MONTH(jaar_zip[[#This Row],[Datum]])=12),1.1,IF(OR(MONTH(jaar_zip[[#This Row],[Datum]])=3,MONTH(jaar_zip[[#This Row],[Datum]])=10),1,0.8))*jaar_zip[[#This Row],[graaddagen]],"")</f>
        <v>0</v>
      </c>
      <c r="O1288" s="101">
        <f>IF(ISNUMBER(jaar_zip[[#This Row],[etmaaltemperatuur]]),IF(jaar_zip[[#This Row],[etmaaltemperatuur]]&gt;stookgrens,jaar_zip[[#This Row],[etmaaltemperatuur]]-stookgrens,0),"")</f>
        <v>1.6999999999999993</v>
      </c>
    </row>
    <row r="1289" spans="1:15" x14ac:dyDescent="0.25">
      <c r="A1289">
        <v>249</v>
      </c>
      <c r="B1289">
        <v>20240710</v>
      </c>
      <c r="C1289">
        <v>5</v>
      </c>
      <c r="D1289">
        <v>18.3</v>
      </c>
      <c r="E1289">
        <v>2207</v>
      </c>
      <c r="F1289">
        <v>0.9</v>
      </c>
      <c r="H1289">
        <v>84</v>
      </c>
      <c r="I1289" s="101" t="s">
        <v>16</v>
      </c>
      <c r="J1289" s="1">
        <f>DATEVALUE(RIGHT(jaar_zip[[#This Row],[YYYYMMDD]],2)&amp;"-"&amp;MID(jaar_zip[[#This Row],[YYYYMMDD]],5,2)&amp;"-"&amp;LEFT(jaar_zip[[#This Row],[YYYYMMDD]],4))</f>
        <v>45483</v>
      </c>
      <c r="K1289" s="101" t="str">
        <f>IF(AND(VALUE(MONTH(jaar_zip[[#This Row],[Datum]]))=1,VALUE(WEEKNUM(jaar_zip[[#This Row],[Datum]],21))&gt;51),RIGHT(YEAR(jaar_zip[[#This Row],[Datum]])-1,2),RIGHT(YEAR(jaar_zip[[#This Row],[Datum]]),2))&amp;"-"&amp; TEXT(WEEKNUM(jaar_zip[[#This Row],[Datum]],21),"00")</f>
        <v>24-28</v>
      </c>
      <c r="L1289" s="101">
        <f>MONTH(jaar_zip[[#This Row],[Datum]])</f>
        <v>7</v>
      </c>
      <c r="M1289" s="101">
        <f>IF(ISNUMBER(jaar_zip[[#This Row],[etmaaltemperatuur]]),IF(jaar_zip[[#This Row],[etmaaltemperatuur]]&lt;stookgrens,stookgrens-jaar_zip[[#This Row],[etmaaltemperatuur]],0),"")</f>
        <v>0</v>
      </c>
      <c r="N1289" s="101">
        <f>IF(ISNUMBER(jaar_zip[[#This Row],[graaddagen]]),IF(OR(MONTH(jaar_zip[[#This Row],[Datum]])=1,MONTH(jaar_zip[[#This Row],[Datum]])=2,MONTH(jaar_zip[[#This Row],[Datum]])=11,MONTH(jaar_zip[[#This Row],[Datum]])=12),1.1,IF(OR(MONTH(jaar_zip[[#This Row],[Datum]])=3,MONTH(jaar_zip[[#This Row],[Datum]])=10),1,0.8))*jaar_zip[[#This Row],[graaddagen]],"")</f>
        <v>0</v>
      </c>
      <c r="O1289" s="101">
        <f>IF(ISNUMBER(jaar_zip[[#This Row],[etmaaltemperatuur]]),IF(jaar_zip[[#This Row],[etmaaltemperatuur]]&gt;stookgrens,jaar_zip[[#This Row],[etmaaltemperatuur]]-stookgrens,0),"")</f>
        <v>0.30000000000000071</v>
      </c>
    </row>
    <row r="1290" spans="1:15" x14ac:dyDescent="0.25">
      <c r="A1290">
        <v>249</v>
      </c>
      <c r="B1290">
        <v>20240711</v>
      </c>
      <c r="C1290">
        <v>4</v>
      </c>
      <c r="D1290">
        <v>16.8</v>
      </c>
      <c r="E1290">
        <v>2345</v>
      </c>
      <c r="F1290">
        <v>0</v>
      </c>
      <c r="H1290">
        <v>81</v>
      </c>
      <c r="I1290" s="101" t="s">
        <v>16</v>
      </c>
      <c r="J1290" s="1">
        <f>DATEVALUE(RIGHT(jaar_zip[[#This Row],[YYYYMMDD]],2)&amp;"-"&amp;MID(jaar_zip[[#This Row],[YYYYMMDD]],5,2)&amp;"-"&amp;LEFT(jaar_zip[[#This Row],[YYYYMMDD]],4))</f>
        <v>45484</v>
      </c>
      <c r="K1290" s="101" t="str">
        <f>IF(AND(VALUE(MONTH(jaar_zip[[#This Row],[Datum]]))=1,VALUE(WEEKNUM(jaar_zip[[#This Row],[Datum]],21))&gt;51),RIGHT(YEAR(jaar_zip[[#This Row],[Datum]])-1,2),RIGHT(YEAR(jaar_zip[[#This Row],[Datum]]),2))&amp;"-"&amp; TEXT(WEEKNUM(jaar_zip[[#This Row],[Datum]],21),"00")</f>
        <v>24-28</v>
      </c>
      <c r="L1290" s="101">
        <f>MONTH(jaar_zip[[#This Row],[Datum]])</f>
        <v>7</v>
      </c>
      <c r="M1290" s="101">
        <f>IF(ISNUMBER(jaar_zip[[#This Row],[etmaaltemperatuur]]),IF(jaar_zip[[#This Row],[etmaaltemperatuur]]&lt;stookgrens,stookgrens-jaar_zip[[#This Row],[etmaaltemperatuur]],0),"")</f>
        <v>1.1999999999999993</v>
      </c>
      <c r="N1290" s="101">
        <f>IF(ISNUMBER(jaar_zip[[#This Row],[graaddagen]]),IF(OR(MONTH(jaar_zip[[#This Row],[Datum]])=1,MONTH(jaar_zip[[#This Row],[Datum]])=2,MONTH(jaar_zip[[#This Row],[Datum]])=11,MONTH(jaar_zip[[#This Row],[Datum]])=12),1.1,IF(OR(MONTH(jaar_zip[[#This Row],[Datum]])=3,MONTH(jaar_zip[[#This Row],[Datum]])=10),1,0.8))*jaar_zip[[#This Row],[graaddagen]],"")</f>
        <v>0.95999999999999952</v>
      </c>
      <c r="O1290" s="101">
        <f>IF(ISNUMBER(jaar_zip[[#This Row],[etmaaltemperatuur]]),IF(jaar_zip[[#This Row],[etmaaltemperatuur]]&gt;stookgrens,jaar_zip[[#This Row],[etmaaltemperatuur]]-stookgrens,0),"")</f>
        <v>0</v>
      </c>
    </row>
    <row r="1291" spans="1:15" x14ac:dyDescent="0.25">
      <c r="A1291">
        <v>249</v>
      </c>
      <c r="B1291">
        <v>20240712</v>
      </c>
      <c r="C1291">
        <v>3.5</v>
      </c>
      <c r="D1291">
        <v>14.3</v>
      </c>
      <c r="E1291">
        <v>499</v>
      </c>
      <c r="F1291">
        <v>18.399999999999999</v>
      </c>
      <c r="H1291">
        <v>91</v>
      </c>
      <c r="I1291" s="101" t="s">
        <v>16</v>
      </c>
      <c r="J1291" s="1">
        <f>DATEVALUE(RIGHT(jaar_zip[[#This Row],[YYYYMMDD]],2)&amp;"-"&amp;MID(jaar_zip[[#This Row],[YYYYMMDD]],5,2)&amp;"-"&amp;LEFT(jaar_zip[[#This Row],[YYYYMMDD]],4))</f>
        <v>45485</v>
      </c>
      <c r="K1291" s="101" t="str">
        <f>IF(AND(VALUE(MONTH(jaar_zip[[#This Row],[Datum]]))=1,VALUE(WEEKNUM(jaar_zip[[#This Row],[Datum]],21))&gt;51),RIGHT(YEAR(jaar_zip[[#This Row],[Datum]])-1,2),RIGHT(YEAR(jaar_zip[[#This Row],[Datum]]),2))&amp;"-"&amp; TEXT(WEEKNUM(jaar_zip[[#This Row],[Datum]],21),"00")</f>
        <v>24-28</v>
      </c>
      <c r="L1291" s="101">
        <f>MONTH(jaar_zip[[#This Row],[Datum]])</f>
        <v>7</v>
      </c>
      <c r="M1291" s="101">
        <f>IF(ISNUMBER(jaar_zip[[#This Row],[etmaaltemperatuur]]),IF(jaar_zip[[#This Row],[etmaaltemperatuur]]&lt;stookgrens,stookgrens-jaar_zip[[#This Row],[etmaaltemperatuur]],0),"")</f>
        <v>3.6999999999999993</v>
      </c>
      <c r="N1291" s="101">
        <f>IF(ISNUMBER(jaar_zip[[#This Row],[graaddagen]]),IF(OR(MONTH(jaar_zip[[#This Row],[Datum]])=1,MONTH(jaar_zip[[#This Row],[Datum]])=2,MONTH(jaar_zip[[#This Row],[Datum]])=11,MONTH(jaar_zip[[#This Row],[Datum]])=12),1.1,IF(OR(MONTH(jaar_zip[[#This Row],[Datum]])=3,MONTH(jaar_zip[[#This Row],[Datum]])=10),1,0.8))*jaar_zip[[#This Row],[graaddagen]],"")</f>
        <v>2.9599999999999995</v>
      </c>
      <c r="O1291" s="101">
        <f>IF(ISNUMBER(jaar_zip[[#This Row],[etmaaltemperatuur]]),IF(jaar_zip[[#This Row],[etmaaltemperatuur]]&gt;stookgrens,jaar_zip[[#This Row],[etmaaltemperatuur]]-stookgrens,0),"")</f>
        <v>0</v>
      </c>
    </row>
    <row r="1292" spans="1:15" x14ac:dyDescent="0.25">
      <c r="A1292">
        <v>249</v>
      </c>
      <c r="B1292">
        <v>20240713</v>
      </c>
      <c r="C1292">
        <v>5.9</v>
      </c>
      <c r="D1292">
        <v>15</v>
      </c>
      <c r="E1292">
        <v>1621</v>
      </c>
      <c r="F1292">
        <v>1.2</v>
      </c>
      <c r="H1292">
        <v>88</v>
      </c>
      <c r="I1292" s="101" t="s">
        <v>16</v>
      </c>
      <c r="J1292" s="1">
        <f>DATEVALUE(RIGHT(jaar_zip[[#This Row],[YYYYMMDD]],2)&amp;"-"&amp;MID(jaar_zip[[#This Row],[YYYYMMDD]],5,2)&amp;"-"&amp;LEFT(jaar_zip[[#This Row],[YYYYMMDD]],4))</f>
        <v>45486</v>
      </c>
      <c r="K1292" s="101" t="str">
        <f>IF(AND(VALUE(MONTH(jaar_zip[[#This Row],[Datum]]))=1,VALUE(WEEKNUM(jaar_zip[[#This Row],[Datum]],21))&gt;51),RIGHT(YEAR(jaar_zip[[#This Row],[Datum]])-1,2),RIGHT(YEAR(jaar_zip[[#This Row],[Datum]]),2))&amp;"-"&amp; TEXT(WEEKNUM(jaar_zip[[#This Row],[Datum]],21),"00")</f>
        <v>24-28</v>
      </c>
      <c r="L1292" s="101">
        <f>MONTH(jaar_zip[[#This Row],[Datum]])</f>
        <v>7</v>
      </c>
      <c r="M1292" s="101">
        <f>IF(ISNUMBER(jaar_zip[[#This Row],[etmaaltemperatuur]]),IF(jaar_zip[[#This Row],[etmaaltemperatuur]]&lt;stookgrens,stookgrens-jaar_zip[[#This Row],[etmaaltemperatuur]],0),"")</f>
        <v>3</v>
      </c>
      <c r="N1292" s="101">
        <f>IF(ISNUMBER(jaar_zip[[#This Row],[graaddagen]]),IF(OR(MONTH(jaar_zip[[#This Row],[Datum]])=1,MONTH(jaar_zip[[#This Row],[Datum]])=2,MONTH(jaar_zip[[#This Row],[Datum]])=11,MONTH(jaar_zip[[#This Row],[Datum]])=12),1.1,IF(OR(MONTH(jaar_zip[[#This Row],[Datum]])=3,MONTH(jaar_zip[[#This Row],[Datum]])=10),1,0.8))*jaar_zip[[#This Row],[graaddagen]],"")</f>
        <v>2.4000000000000004</v>
      </c>
      <c r="O1292" s="101">
        <f>IF(ISNUMBER(jaar_zip[[#This Row],[etmaaltemperatuur]]),IF(jaar_zip[[#This Row],[etmaaltemperatuur]]&gt;stookgrens,jaar_zip[[#This Row],[etmaaltemperatuur]]-stookgrens,0),"")</f>
        <v>0</v>
      </c>
    </row>
    <row r="1293" spans="1:15" x14ac:dyDescent="0.25">
      <c r="A1293">
        <v>249</v>
      </c>
      <c r="B1293">
        <v>20240714</v>
      </c>
      <c r="C1293">
        <v>6.1</v>
      </c>
      <c r="D1293">
        <v>16.600000000000001</v>
      </c>
      <c r="E1293">
        <v>2391</v>
      </c>
      <c r="F1293">
        <v>-0.1</v>
      </c>
      <c r="H1293">
        <v>78</v>
      </c>
      <c r="I1293" s="101" t="s">
        <v>16</v>
      </c>
      <c r="J1293" s="1">
        <f>DATEVALUE(RIGHT(jaar_zip[[#This Row],[YYYYMMDD]],2)&amp;"-"&amp;MID(jaar_zip[[#This Row],[YYYYMMDD]],5,2)&amp;"-"&amp;LEFT(jaar_zip[[#This Row],[YYYYMMDD]],4))</f>
        <v>45487</v>
      </c>
      <c r="K1293" s="101" t="str">
        <f>IF(AND(VALUE(MONTH(jaar_zip[[#This Row],[Datum]]))=1,VALUE(WEEKNUM(jaar_zip[[#This Row],[Datum]],21))&gt;51),RIGHT(YEAR(jaar_zip[[#This Row],[Datum]])-1,2),RIGHT(YEAR(jaar_zip[[#This Row],[Datum]]),2))&amp;"-"&amp; TEXT(WEEKNUM(jaar_zip[[#This Row],[Datum]],21),"00")</f>
        <v>24-28</v>
      </c>
      <c r="L1293" s="101">
        <f>MONTH(jaar_zip[[#This Row],[Datum]])</f>
        <v>7</v>
      </c>
      <c r="M1293" s="101">
        <f>IF(ISNUMBER(jaar_zip[[#This Row],[etmaaltemperatuur]]),IF(jaar_zip[[#This Row],[etmaaltemperatuur]]&lt;stookgrens,stookgrens-jaar_zip[[#This Row],[etmaaltemperatuur]],0),"")</f>
        <v>1.3999999999999986</v>
      </c>
      <c r="N1293" s="101">
        <f>IF(ISNUMBER(jaar_zip[[#This Row],[graaddagen]]),IF(OR(MONTH(jaar_zip[[#This Row],[Datum]])=1,MONTH(jaar_zip[[#This Row],[Datum]])=2,MONTH(jaar_zip[[#This Row],[Datum]])=11,MONTH(jaar_zip[[#This Row],[Datum]])=12),1.1,IF(OR(MONTH(jaar_zip[[#This Row],[Datum]])=3,MONTH(jaar_zip[[#This Row],[Datum]])=10),1,0.8))*jaar_zip[[#This Row],[graaddagen]],"")</f>
        <v>1.119999999999999</v>
      </c>
      <c r="O1293" s="101">
        <f>IF(ISNUMBER(jaar_zip[[#This Row],[etmaaltemperatuur]]),IF(jaar_zip[[#This Row],[etmaaltemperatuur]]&gt;stookgrens,jaar_zip[[#This Row],[etmaaltemperatuur]]-stookgrens,0),"")</f>
        <v>0</v>
      </c>
    </row>
    <row r="1294" spans="1:15" x14ac:dyDescent="0.25">
      <c r="A1294">
        <v>249</v>
      </c>
      <c r="B1294">
        <v>20240715</v>
      </c>
      <c r="C1294">
        <v>2.8</v>
      </c>
      <c r="D1294">
        <v>18.8</v>
      </c>
      <c r="E1294">
        <v>2372</v>
      </c>
      <c r="F1294">
        <v>1.6</v>
      </c>
      <c r="H1294">
        <v>76</v>
      </c>
      <c r="I1294" s="101" t="s">
        <v>16</v>
      </c>
      <c r="J1294" s="1">
        <f>DATEVALUE(RIGHT(jaar_zip[[#This Row],[YYYYMMDD]],2)&amp;"-"&amp;MID(jaar_zip[[#This Row],[YYYYMMDD]],5,2)&amp;"-"&amp;LEFT(jaar_zip[[#This Row],[YYYYMMDD]],4))</f>
        <v>45488</v>
      </c>
      <c r="K1294" s="101" t="str">
        <f>IF(AND(VALUE(MONTH(jaar_zip[[#This Row],[Datum]]))=1,VALUE(WEEKNUM(jaar_zip[[#This Row],[Datum]],21))&gt;51),RIGHT(YEAR(jaar_zip[[#This Row],[Datum]])-1,2),RIGHT(YEAR(jaar_zip[[#This Row],[Datum]]),2))&amp;"-"&amp; TEXT(WEEKNUM(jaar_zip[[#This Row],[Datum]],21),"00")</f>
        <v>24-29</v>
      </c>
      <c r="L1294" s="101">
        <f>MONTH(jaar_zip[[#This Row],[Datum]])</f>
        <v>7</v>
      </c>
      <c r="M1294" s="101">
        <f>IF(ISNUMBER(jaar_zip[[#This Row],[etmaaltemperatuur]]),IF(jaar_zip[[#This Row],[etmaaltemperatuur]]&lt;stookgrens,stookgrens-jaar_zip[[#This Row],[etmaaltemperatuur]],0),"")</f>
        <v>0</v>
      </c>
      <c r="N1294" s="101">
        <f>IF(ISNUMBER(jaar_zip[[#This Row],[graaddagen]]),IF(OR(MONTH(jaar_zip[[#This Row],[Datum]])=1,MONTH(jaar_zip[[#This Row],[Datum]])=2,MONTH(jaar_zip[[#This Row],[Datum]])=11,MONTH(jaar_zip[[#This Row],[Datum]])=12),1.1,IF(OR(MONTH(jaar_zip[[#This Row],[Datum]])=3,MONTH(jaar_zip[[#This Row],[Datum]])=10),1,0.8))*jaar_zip[[#This Row],[graaddagen]],"")</f>
        <v>0</v>
      </c>
      <c r="O1294" s="101">
        <f>IF(ISNUMBER(jaar_zip[[#This Row],[etmaaltemperatuur]]),IF(jaar_zip[[#This Row],[etmaaltemperatuur]]&gt;stookgrens,jaar_zip[[#This Row],[etmaaltemperatuur]]-stookgrens,0),"")</f>
        <v>0.80000000000000071</v>
      </c>
    </row>
    <row r="1295" spans="1:15" x14ac:dyDescent="0.25">
      <c r="A1295">
        <v>249</v>
      </c>
      <c r="B1295">
        <v>20240716</v>
      </c>
      <c r="C1295">
        <v>6.3</v>
      </c>
      <c r="D1295">
        <v>17.399999999999999</v>
      </c>
      <c r="E1295">
        <v>1271</v>
      </c>
      <c r="F1295">
        <v>10.8</v>
      </c>
      <c r="H1295">
        <v>84</v>
      </c>
      <c r="I1295" s="101" t="s">
        <v>16</v>
      </c>
      <c r="J1295" s="1">
        <f>DATEVALUE(RIGHT(jaar_zip[[#This Row],[YYYYMMDD]],2)&amp;"-"&amp;MID(jaar_zip[[#This Row],[YYYYMMDD]],5,2)&amp;"-"&amp;LEFT(jaar_zip[[#This Row],[YYYYMMDD]],4))</f>
        <v>45489</v>
      </c>
      <c r="K1295" s="101" t="str">
        <f>IF(AND(VALUE(MONTH(jaar_zip[[#This Row],[Datum]]))=1,VALUE(WEEKNUM(jaar_zip[[#This Row],[Datum]],21))&gt;51),RIGHT(YEAR(jaar_zip[[#This Row],[Datum]])-1,2),RIGHT(YEAR(jaar_zip[[#This Row],[Datum]]),2))&amp;"-"&amp; TEXT(WEEKNUM(jaar_zip[[#This Row],[Datum]],21),"00")</f>
        <v>24-29</v>
      </c>
      <c r="L1295" s="101">
        <f>MONTH(jaar_zip[[#This Row],[Datum]])</f>
        <v>7</v>
      </c>
      <c r="M1295" s="101">
        <f>IF(ISNUMBER(jaar_zip[[#This Row],[etmaaltemperatuur]]),IF(jaar_zip[[#This Row],[etmaaltemperatuur]]&lt;stookgrens,stookgrens-jaar_zip[[#This Row],[etmaaltemperatuur]],0),"")</f>
        <v>0.60000000000000142</v>
      </c>
      <c r="N1295" s="101">
        <f>IF(ISNUMBER(jaar_zip[[#This Row],[graaddagen]]),IF(OR(MONTH(jaar_zip[[#This Row],[Datum]])=1,MONTH(jaar_zip[[#This Row],[Datum]])=2,MONTH(jaar_zip[[#This Row],[Datum]])=11,MONTH(jaar_zip[[#This Row],[Datum]])=12),1.1,IF(OR(MONTH(jaar_zip[[#This Row],[Datum]])=3,MONTH(jaar_zip[[#This Row],[Datum]])=10),1,0.8))*jaar_zip[[#This Row],[graaddagen]],"")</f>
        <v>0.48000000000000115</v>
      </c>
      <c r="O1295" s="101">
        <f>IF(ISNUMBER(jaar_zip[[#This Row],[etmaaltemperatuur]]),IF(jaar_zip[[#This Row],[etmaaltemperatuur]]&gt;stookgrens,jaar_zip[[#This Row],[etmaaltemperatuur]]-stookgrens,0),"")</f>
        <v>0</v>
      </c>
    </row>
    <row r="1296" spans="1:15" x14ac:dyDescent="0.25">
      <c r="A1296">
        <v>249</v>
      </c>
      <c r="B1296">
        <v>20240717</v>
      </c>
      <c r="C1296">
        <v>3.5</v>
      </c>
      <c r="D1296">
        <v>16.8</v>
      </c>
      <c r="E1296">
        <v>1902</v>
      </c>
      <c r="F1296">
        <v>0.1</v>
      </c>
      <c r="H1296">
        <v>84</v>
      </c>
      <c r="I1296" s="101" t="s">
        <v>16</v>
      </c>
      <c r="J1296" s="1">
        <f>DATEVALUE(RIGHT(jaar_zip[[#This Row],[YYYYMMDD]],2)&amp;"-"&amp;MID(jaar_zip[[#This Row],[YYYYMMDD]],5,2)&amp;"-"&amp;LEFT(jaar_zip[[#This Row],[YYYYMMDD]],4))</f>
        <v>45490</v>
      </c>
      <c r="K1296" s="101" t="str">
        <f>IF(AND(VALUE(MONTH(jaar_zip[[#This Row],[Datum]]))=1,VALUE(WEEKNUM(jaar_zip[[#This Row],[Datum]],21))&gt;51),RIGHT(YEAR(jaar_zip[[#This Row],[Datum]])-1,2),RIGHT(YEAR(jaar_zip[[#This Row],[Datum]]),2))&amp;"-"&amp; TEXT(WEEKNUM(jaar_zip[[#This Row],[Datum]],21),"00")</f>
        <v>24-29</v>
      </c>
      <c r="L1296" s="101">
        <f>MONTH(jaar_zip[[#This Row],[Datum]])</f>
        <v>7</v>
      </c>
      <c r="M1296" s="101">
        <f>IF(ISNUMBER(jaar_zip[[#This Row],[etmaaltemperatuur]]),IF(jaar_zip[[#This Row],[etmaaltemperatuur]]&lt;stookgrens,stookgrens-jaar_zip[[#This Row],[etmaaltemperatuur]],0),"")</f>
        <v>1.1999999999999993</v>
      </c>
      <c r="N1296" s="101">
        <f>IF(ISNUMBER(jaar_zip[[#This Row],[graaddagen]]),IF(OR(MONTH(jaar_zip[[#This Row],[Datum]])=1,MONTH(jaar_zip[[#This Row],[Datum]])=2,MONTH(jaar_zip[[#This Row],[Datum]])=11,MONTH(jaar_zip[[#This Row],[Datum]])=12),1.1,IF(OR(MONTH(jaar_zip[[#This Row],[Datum]])=3,MONTH(jaar_zip[[#This Row],[Datum]])=10),1,0.8))*jaar_zip[[#This Row],[graaddagen]],"")</f>
        <v>0.95999999999999952</v>
      </c>
      <c r="O1296" s="101">
        <f>IF(ISNUMBER(jaar_zip[[#This Row],[etmaaltemperatuur]]),IF(jaar_zip[[#This Row],[etmaaltemperatuur]]&gt;stookgrens,jaar_zip[[#This Row],[etmaaltemperatuur]]-stookgrens,0),"")</f>
        <v>0</v>
      </c>
    </row>
    <row r="1297" spans="1:15" x14ac:dyDescent="0.25">
      <c r="A1297">
        <v>249</v>
      </c>
      <c r="B1297">
        <v>20240718</v>
      </c>
      <c r="C1297">
        <v>2</v>
      </c>
      <c r="D1297">
        <v>18.5</v>
      </c>
      <c r="E1297">
        <v>2526</v>
      </c>
      <c r="F1297">
        <v>0</v>
      </c>
      <c r="H1297">
        <v>81</v>
      </c>
      <c r="I1297" s="101" t="s">
        <v>16</v>
      </c>
      <c r="J1297" s="1">
        <f>DATEVALUE(RIGHT(jaar_zip[[#This Row],[YYYYMMDD]],2)&amp;"-"&amp;MID(jaar_zip[[#This Row],[YYYYMMDD]],5,2)&amp;"-"&amp;LEFT(jaar_zip[[#This Row],[YYYYMMDD]],4))</f>
        <v>45491</v>
      </c>
      <c r="K1297" s="101" t="str">
        <f>IF(AND(VALUE(MONTH(jaar_zip[[#This Row],[Datum]]))=1,VALUE(WEEKNUM(jaar_zip[[#This Row],[Datum]],21))&gt;51),RIGHT(YEAR(jaar_zip[[#This Row],[Datum]])-1,2),RIGHT(YEAR(jaar_zip[[#This Row],[Datum]]),2))&amp;"-"&amp; TEXT(WEEKNUM(jaar_zip[[#This Row],[Datum]],21),"00")</f>
        <v>24-29</v>
      </c>
      <c r="L1297" s="101">
        <f>MONTH(jaar_zip[[#This Row],[Datum]])</f>
        <v>7</v>
      </c>
      <c r="M1297" s="101">
        <f>IF(ISNUMBER(jaar_zip[[#This Row],[etmaaltemperatuur]]),IF(jaar_zip[[#This Row],[etmaaltemperatuur]]&lt;stookgrens,stookgrens-jaar_zip[[#This Row],[etmaaltemperatuur]],0),"")</f>
        <v>0</v>
      </c>
      <c r="N1297" s="101">
        <f>IF(ISNUMBER(jaar_zip[[#This Row],[graaddagen]]),IF(OR(MONTH(jaar_zip[[#This Row],[Datum]])=1,MONTH(jaar_zip[[#This Row],[Datum]])=2,MONTH(jaar_zip[[#This Row],[Datum]])=11,MONTH(jaar_zip[[#This Row],[Datum]])=12),1.1,IF(OR(MONTH(jaar_zip[[#This Row],[Datum]])=3,MONTH(jaar_zip[[#This Row],[Datum]])=10),1,0.8))*jaar_zip[[#This Row],[graaddagen]],"")</f>
        <v>0</v>
      </c>
      <c r="O1297" s="101">
        <f>IF(ISNUMBER(jaar_zip[[#This Row],[etmaaltemperatuur]]),IF(jaar_zip[[#This Row],[etmaaltemperatuur]]&gt;stookgrens,jaar_zip[[#This Row],[etmaaltemperatuur]]-stookgrens,0),"")</f>
        <v>0.5</v>
      </c>
    </row>
    <row r="1298" spans="1:15" x14ac:dyDescent="0.25">
      <c r="A1298">
        <v>249</v>
      </c>
      <c r="B1298">
        <v>20240719</v>
      </c>
      <c r="C1298">
        <v>2.8</v>
      </c>
      <c r="D1298">
        <v>22.3</v>
      </c>
      <c r="E1298">
        <v>1914</v>
      </c>
      <c r="F1298">
        <v>-0.1</v>
      </c>
      <c r="H1298">
        <v>75</v>
      </c>
      <c r="I1298" s="101" t="s">
        <v>16</v>
      </c>
      <c r="J1298" s="1">
        <f>DATEVALUE(RIGHT(jaar_zip[[#This Row],[YYYYMMDD]],2)&amp;"-"&amp;MID(jaar_zip[[#This Row],[YYYYMMDD]],5,2)&amp;"-"&amp;LEFT(jaar_zip[[#This Row],[YYYYMMDD]],4))</f>
        <v>45492</v>
      </c>
      <c r="K1298" s="101" t="str">
        <f>IF(AND(VALUE(MONTH(jaar_zip[[#This Row],[Datum]]))=1,VALUE(WEEKNUM(jaar_zip[[#This Row],[Datum]],21))&gt;51),RIGHT(YEAR(jaar_zip[[#This Row],[Datum]])-1,2),RIGHT(YEAR(jaar_zip[[#This Row],[Datum]]),2))&amp;"-"&amp; TEXT(WEEKNUM(jaar_zip[[#This Row],[Datum]],21),"00")</f>
        <v>24-29</v>
      </c>
      <c r="L1298" s="101">
        <f>MONTH(jaar_zip[[#This Row],[Datum]])</f>
        <v>7</v>
      </c>
      <c r="M1298" s="101">
        <f>IF(ISNUMBER(jaar_zip[[#This Row],[etmaaltemperatuur]]),IF(jaar_zip[[#This Row],[etmaaltemperatuur]]&lt;stookgrens,stookgrens-jaar_zip[[#This Row],[etmaaltemperatuur]],0),"")</f>
        <v>0</v>
      </c>
      <c r="N1298" s="101">
        <f>IF(ISNUMBER(jaar_zip[[#This Row],[graaddagen]]),IF(OR(MONTH(jaar_zip[[#This Row],[Datum]])=1,MONTH(jaar_zip[[#This Row],[Datum]])=2,MONTH(jaar_zip[[#This Row],[Datum]])=11,MONTH(jaar_zip[[#This Row],[Datum]])=12),1.1,IF(OR(MONTH(jaar_zip[[#This Row],[Datum]])=3,MONTH(jaar_zip[[#This Row],[Datum]])=10),1,0.8))*jaar_zip[[#This Row],[graaddagen]],"")</f>
        <v>0</v>
      </c>
      <c r="O1298" s="101">
        <f>IF(ISNUMBER(jaar_zip[[#This Row],[etmaaltemperatuur]]),IF(jaar_zip[[#This Row],[etmaaltemperatuur]]&gt;stookgrens,jaar_zip[[#This Row],[etmaaltemperatuur]]-stookgrens,0),"")</f>
        <v>4.3000000000000007</v>
      </c>
    </row>
    <row r="1299" spans="1:15" x14ac:dyDescent="0.25">
      <c r="A1299">
        <v>249</v>
      </c>
      <c r="B1299">
        <v>20240720</v>
      </c>
      <c r="C1299">
        <v>3.1</v>
      </c>
      <c r="D1299">
        <v>23.1</v>
      </c>
      <c r="E1299">
        <v>2550</v>
      </c>
      <c r="F1299">
        <v>0</v>
      </c>
      <c r="H1299">
        <v>72</v>
      </c>
      <c r="I1299" s="101" t="s">
        <v>16</v>
      </c>
      <c r="J1299" s="1">
        <f>DATEVALUE(RIGHT(jaar_zip[[#This Row],[YYYYMMDD]],2)&amp;"-"&amp;MID(jaar_zip[[#This Row],[YYYYMMDD]],5,2)&amp;"-"&amp;LEFT(jaar_zip[[#This Row],[YYYYMMDD]],4))</f>
        <v>45493</v>
      </c>
      <c r="K1299" s="101" t="str">
        <f>IF(AND(VALUE(MONTH(jaar_zip[[#This Row],[Datum]]))=1,VALUE(WEEKNUM(jaar_zip[[#This Row],[Datum]],21))&gt;51),RIGHT(YEAR(jaar_zip[[#This Row],[Datum]])-1,2),RIGHT(YEAR(jaar_zip[[#This Row],[Datum]]),2))&amp;"-"&amp; TEXT(WEEKNUM(jaar_zip[[#This Row],[Datum]],21),"00")</f>
        <v>24-29</v>
      </c>
      <c r="L1299" s="101">
        <f>MONTH(jaar_zip[[#This Row],[Datum]])</f>
        <v>7</v>
      </c>
      <c r="M1299" s="101">
        <f>IF(ISNUMBER(jaar_zip[[#This Row],[etmaaltemperatuur]]),IF(jaar_zip[[#This Row],[etmaaltemperatuur]]&lt;stookgrens,stookgrens-jaar_zip[[#This Row],[etmaaltemperatuur]],0),"")</f>
        <v>0</v>
      </c>
      <c r="N1299" s="101">
        <f>IF(ISNUMBER(jaar_zip[[#This Row],[graaddagen]]),IF(OR(MONTH(jaar_zip[[#This Row],[Datum]])=1,MONTH(jaar_zip[[#This Row],[Datum]])=2,MONTH(jaar_zip[[#This Row],[Datum]])=11,MONTH(jaar_zip[[#This Row],[Datum]])=12),1.1,IF(OR(MONTH(jaar_zip[[#This Row],[Datum]])=3,MONTH(jaar_zip[[#This Row],[Datum]])=10),1,0.8))*jaar_zip[[#This Row],[graaddagen]],"")</f>
        <v>0</v>
      </c>
      <c r="O1299" s="101">
        <f>IF(ISNUMBER(jaar_zip[[#This Row],[etmaaltemperatuur]]),IF(jaar_zip[[#This Row],[etmaaltemperatuur]]&gt;stookgrens,jaar_zip[[#This Row],[etmaaltemperatuur]]-stookgrens,0),"")</f>
        <v>5.1000000000000014</v>
      </c>
    </row>
    <row r="1300" spans="1:15" x14ac:dyDescent="0.25">
      <c r="A1300">
        <v>249</v>
      </c>
      <c r="B1300">
        <v>20240721</v>
      </c>
      <c r="C1300">
        <v>3.3</v>
      </c>
      <c r="D1300">
        <v>18.8</v>
      </c>
      <c r="E1300">
        <v>1277</v>
      </c>
      <c r="F1300">
        <v>1</v>
      </c>
      <c r="H1300">
        <v>87</v>
      </c>
      <c r="I1300" s="101" t="s">
        <v>16</v>
      </c>
      <c r="J1300" s="1">
        <f>DATEVALUE(RIGHT(jaar_zip[[#This Row],[YYYYMMDD]],2)&amp;"-"&amp;MID(jaar_zip[[#This Row],[YYYYMMDD]],5,2)&amp;"-"&amp;LEFT(jaar_zip[[#This Row],[YYYYMMDD]],4))</f>
        <v>45494</v>
      </c>
      <c r="K1300" s="101" t="str">
        <f>IF(AND(VALUE(MONTH(jaar_zip[[#This Row],[Datum]]))=1,VALUE(WEEKNUM(jaar_zip[[#This Row],[Datum]],21))&gt;51),RIGHT(YEAR(jaar_zip[[#This Row],[Datum]])-1,2),RIGHT(YEAR(jaar_zip[[#This Row],[Datum]]),2))&amp;"-"&amp; TEXT(WEEKNUM(jaar_zip[[#This Row],[Datum]],21),"00")</f>
        <v>24-29</v>
      </c>
      <c r="L1300" s="101">
        <f>MONTH(jaar_zip[[#This Row],[Datum]])</f>
        <v>7</v>
      </c>
      <c r="M1300" s="101">
        <f>IF(ISNUMBER(jaar_zip[[#This Row],[etmaaltemperatuur]]),IF(jaar_zip[[#This Row],[etmaaltemperatuur]]&lt;stookgrens,stookgrens-jaar_zip[[#This Row],[etmaaltemperatuur]],0),"")</f>
        <v>0</v>
      </c>
      <c r="N1300" s="101">
        <f>IF(ISNUMBER(jaar_zip[[#This Row],[graaddagen]]),IF(OR(MONTH(jaar_zip[[#This Row],[Datum]])=1,MONTH(jaar_zip[[#This Row],[Datum]])=2,MONTH(jaar_zip[[#This Row],[Datum]])=11,MONTH(jaar_zip[[#This Row],[Datum]])=12),1.1,IF(OR(MONTH(jaar_zip[[#This Row],[Datum]])=3,MONTH(jaar_zip[[#This Row],[Datum]])=10),1,0.8))*jaar_zip[[#This Row],[graaddagen]],"")</f>
        <v>0</v>
      </c>
      <c r="O1300" s="101">
        <f>IF(ISNUMBER(jaar_zip[[#This Row],[etmaaltemperatuur]]),IF(jaar_zip[[#This Row],[etmaaltemperatuur]]&gt;stookgrens,jaar_zip[[#This Row],[etmaaltemperatuur]]-stookgrens,0),"")</f>
        <v>0.80000000000000071</v>
      </c>
    </row>
    <row r="1301" spans="1:15" x14ac:dyDescent="0.25">
      <c r="A1301">
        <v>249</v>
      </c>
      <c r="B1301">
        <v>20240722</v>
      </c>
      <c r="C1301">
        <v>4.5</v>
      </c>
      <c r="D1301">
        <v>18.2</v>
      </c>
      <c r="E1301">
        <v>2057</v>
      </c>
      <c r="F1301">
        <v>0.2</v>
      </c>
      <c r="H1301">
        <v>79</v>
      </c>
      <c r="I1301" s="101" t="s">
        <v>16</v>
      </c>
      <c r="J1301" s="1">
        <f>DATEVALUE(RIGHT(jaar_zip[[#This Row],[YYYYMMDD]],2)&amp;"-"&amp;MID(jaar_zip[[#This Row],[YYYYMMDD]],5,2)&amp;"-"&amp;LEFT(jaar_zip[[#This Row],[YYYYMMDD]],4))</f>
        <v>45495</v>
      </c>
      <c r="K1301" s="101" t="str">
        <f>IF(AND(VALUE(MONTH(jaar_zip[[#This Row],[Datum]]))=1,VALUE(WEEKNUM(jaar_zip[[#This Row],[Datum]],21))&gt;51),RIGHT(YEAR(jaar_zip[[#This Row],[Datum]])-1,2),RIGHT(YEAR(jaar_zip[[#This Row],[Datum]]),2))&amp;"-"&amp; TEXT(WEEKNUM(jaar_zip[[#This Row],[Datum]],21),"00")</f>
        <v>24-30</v>
      </c>
      <c r="L1301" s="101">
        <f>MONTH(jaar_zip[[#This Row],[Datum]])</f>
        <v>7</v>
      </c>
      <c r="M1301" s="101">
        <f>IF(ISNUMBER(jaar_zip[[#This Row],[etmaaltemperatuur]]),IF(jaar_zip[[#This Row],[etmaaltemperatuur]]&lt;stookgrens,stookgrens-jaar_zip[[#This Row],[etmaaltemperatuur]],0),"")</f>
        <v>0</v>
      </c>
      <c r="N1301" s="101">
        <f>IF(ISNUMBER(jaar_zip[[#This Row],[graaddagen]]),IF(OR(MONTH(jaar_zip[[#This Row],[Datum]])=1,MONTH(jaar_zip[[#This Row],[Datum]])=2,MONTH(jaar_zip[[#This Row],[Datum]])=11,MONTH(jaar_zip[[#This Row],[Datum]])=12),1.1,IF(OR(MONTH(jaar_zip[[#This Row],[Datum]])=3,MONTH(jaar_zip[[#This Row],[Datum]])=10),1,0.8))*jaar_zip[[#This Row],[graaddagen]],"")</f>
        <v>0</v>
      </c>
      <c r="O1301" s="101">
        <f>IF(ISNUMBER(jaar_zip[[#This Row],[etmaaltemperatuur]]),IF(jaar_zip[[#This Row],[etmaaltemperatuur]]&gt;stookgrens,jaar_zip[[#This Row],[etmaaltemperatuur]]-stookgrens,0),"")</f>
        <v>0.19999999999999929</v>
      </c>
    </row>
    <row r="1302" spans="1:15" x14ac:dyDescent="0.25">
      <c r="A1302">
        <v>249</v>
      </c>
      <c r="B1302">
        <v>20240723</v>
      </c>
      <c r="C1302">
        <v>4.7</v>
      </c>
      <c r="D1302">
        <v>18.7</v>
      </c>
      <c r="E1302">
        <v>1870</v>
      </c>
      <c r="F1302">
        <v>-0.1</v>
      </c>
      <c r="H1302">
        <v>82</v>
      </c>
      <c r="I1302" s="101" t="s">
        <v>16</v>
      </c>
      <c r="J1302" s="1">
        <f>DATEVALUE(RIGHT(jaar_zip[[#This Row],[YYYYMMDD]],2)&amp;"-"&amp;MID(jaar_zip[[#This Row],[YYYYMMDD]],5,2)&amp;"-"&amp;LEFT(jaar_zip[[#This Row],[YYYYMMDD]],4))</f>
        <v>45496</v>
      </c>
      <c r="K1302" s="101" t="str">
        <f>IF(AND(VALUE(MONTH(jaar_zip[[#This Row],[Datum]]))=1,VALUE(WEEKNUM(jaar_zip[[#This Row],[Datum]],21))&gt;51),RIGHT(YEAR(jaar_zip[[#This Row],[Datum]])-1,2),RIGHT(YEAR(jaar_zip[[#This Row],[Datum]]),2))&amp;"-"&amp; TEXT(WEEKNUM(jaar_zip[[#This Row],[Datum]],21),"00")</f>
        <v>24-30</v>
      </c>
      <c r="L1302" s="101">
        <f>MONTH(jaar_zip[[#This Row],[Datum]])</f>
        <v>7</v>
      </c>
      <c r="M1302" s="101">
        <f>IF(ISNUMBER(jaar_zip[[#This Row],[etmaaltemperatuur]]),IF(jaar_zip[[#This Row],[etmaaltemperatuur]]&lt;stookgrens,stookgrens-jaar_zip[[#This Row],[etmaaltemperatuur]],0),"")</f>
        <v>0</v>
      </c>
      <c r="N1302" s="101">
        <f>IF(ISNUMBER(jaar_zip[[#This Row],[graaddagen]]),IF(OR(MONTH(jaar_zip[[#This Row],[Datum]])=1,MONTH(jaar_zip[[#This Row],[Datum]])=2,MONTH(jaar_zip[[#This Row],[Datum]])=11,MONTH(jaar_zip[[#This Row],[Datum]])=12),1.1,IF(OR(MONTH(jaar_zip[[#This Row],[Datum]])=3,MONTH(jaar_zip[[#This Row],[Datum]])=10),1,0.8))*jaar_zip[[#This Row],[graaddagen]],"")</f>
        <v>0</v>
      </c>
      <c r="O1302" s="101">
        <f>IF(ISNUMBER(jaar_zip[[#This Row],[etmaaltemperatuur]]),IF(jaar_zip[[#This Row],[etmaaltemperatuur]]&gt;stookgrens,jaar_zip[[#This Row],[etmaaltemperatuur]]-stookgrens,0),"")</f>
        <v>0.69999999999999929</v>
      </c>
    </row>
    <row r="1303" spans="1:15" x14ac:dyDescent="0.25">
      <c r="A1303">
        <v>249</v>
      </c>
      <c r="B1303">
        <v>20240724</v>
      </c>
      <c r="C1303">
        <v>2.8</v>
      </c>
      <c r="D1303">
        <v>16.600000000000001</v>
      </c>
      <c r="E1303">
        <v>2485</v>
      </c>
      <c r="F1303">
        <v>0</v>
      </c>
      <c r="H1303">
        <v>76</v>
      </c>
      <c r="I1303" s="101" t="s">
        <v>16</v>
      </c>
      <c r="J1303" s="1">
        <f>DATEVALUE(RIGHT(jaar_zip[[#This Row],[YYYYMMDD]],2)&amp;"-"&amp;MID(jaar_zip[[#This Row],[YYYYMMDD]],5,2)&amp;"-"&amp;LEFT(jaar_zip[[#This Row],[YYYYMMDD]],4))</f>
        <v>45497</v>
      </c>
      <c r="K1303" s="101" t="str">
        <f>IF(AND(VALUE(MONTH(jaar_zip[[#This Row],[Datum]]))=1,VALUE(WEEKNUM(jaar_zip[[#This Row],[Datum]],21))&gt;51),RIGHT(YEAR(jaar_zip[[#This Row],[Datum]])-1,2),RIGHT(YEAR(jaar_zip[[#This Row],[Datum]]),2))&amp;"-"&amp; TEXT(WEEKNUM(jaar_zip[[#This Row],[Datum]],21),"00")</f>
        <v>24-30</v>
      </c>
      <c r="L1303" s="101">
        <f>MONTH(jaar_zip[[#This Row],[Datum]])</f>
        <v>7</v>
      </c>
      <c r="M1303" s="101">
        <f>IF(ISNUMBER(jaar_zip[[#This Row],[etmaaltemperatuur]]),IF(jaar_zip[[#This Row],[etmaaltemperatuur]]&lt;stookgrens,stookgrens-jaar_zip[[#This Row],[etmaaltemperatuur]],0),"")</f>
        <v>1.3999999999999986</v>
      </c>
      <c r="N1303" s="101">
        <f>IF(ISNUMBER(jaar_zip[[#This Row],[graaddagen]]),IF(OR(MONTH(jaar_zip[[#This Row],[Datum]])=1,MONTH(jaar_zip[[#This Row],[Datum]])=2,MONTH(jaar_zip[[#This Row],[Datum]])=11,MONTH(jaar_zip[[#This Row],[Datum]])=12),1.1,IF(OR(MONTH(jaar_zip[[#This Row],[Datum]])=3,MONTH(jaar_zip[[#This Row],[Datum]])=10),1,0.8))*jaar_zip[[#This Row],[graaddagen]],"")</f>
        <v>1.119999999999999</v>
      </c>
      <c r="O1303" s="101">
        <f>IF(ISNUMBER(jaar_zip[[#This Row],[etmaaltemperatuur]]),IF(jaar_zip[[#This Row],[etmaaltemperatuur]]&gt;stookgrens,jaar_zip[[#This Row],[etmaaltemperatuur]]-stookgrens,0),"")</f>
        <v>0</v>
      </c>
    </row>
    <row r="1304" spans="1:15" x14ac:dyDescent="0.25">
      <c r="A1304">
        <v>249</v>
      </c>
      <c r="B1304">
        <v>20240725</v>
      </c>
      <c r="C1304">
        <v>4.3</v>
      </c>
      <c r="D1304">
        <v>18.7</v>
      </c>
      <c r="E1304">
        <v>1088</v>
      </c>
      <c r="F1304">
        <v>2</v>
      </c>
      <c r="H1304">
        <v>79</v>
      </c>
      <c r="I1304" s="101" t="s">
        <v>16</v>
      </c>
      <c r="J1304" s="1">
        <f>DATEVALUE(RIGHT(jaar_zip[[#This Row],[YYYYMMDD]],2)&amp;"-"&amp;MID(jaar_zip[[#This Row],[YYYYMMDD]],5,2)&amp;"-"&amp;LEFT(jaar_zip[[#This Row],[YYYYMMDD]],4))</f>
        <v>45498</v>
      </c>
      <c r="K1304" s="101" t="str">
        <f>IF(AND(VALUE(MONTH(jaar_zip[[#This Row],[Datum]]))=1,VALUE(WEEKNUM(jaar_zip[[#This Row],[Datum]],21))&gt;51),RIGHT(YEAR(jaar_zip[[#This Row],[Datum]])-1,2),RIGHT(YEAR(jaar_zip[[#This Row],[Datum]]),2))&amp;"-"&amp; TEXT(WEEKNUM(jaar_zip[[#This Row],[Datum]],21),"00")</f>
        <v>24-30</v>
      </c>
      <c r="L1304" s="101">
        <f>MONTH(jaar_zip[[#This Row],[Datum]])</f>
        <v>7</v>
      </c>
      <c r="M1304" s="101">
        <f>IF(ISNUMBER(jaar_zip[[#This Row],[etmaaltemperatuur]]),IF(jaar_zip[[#This Row],[etmaaltemperatuur]]&lt;stookgrens,stookgrens-jaar_zip[[#This Row],[etmaaltemperatuur]],0),"")</f>
        <v>0</v>
      </c>
      <c r="N1304" s="101">
        <f>IF(ISNUMBER(jaar_zip[[#This Row],[graaddagen]]),IF(OR(MONTH(jaar_zip[[#This Row],[Datum]])=1,MONTH(jaar_zip[[#This Row],[Datum]])=2,MONTH(jaar_zip[[#This Row],[Datum]])=11,MONTH(jaar_zip[[#This Row],[Datum]])=12),1.1,IF(OR(MONTH(jaar_zip[[#This Row],[Datum]])=3,MONTH(jaar_zip[[#This Row],[Datum]])=10),1,0.8))*jaar_zip[[#This Row],[graaddagen]],"")</f>
        <v>0</v>
      </c>
      <c r="O1304" s="101">
        <f>IF(ISNUMBER(jaar_zip[[#This Row],[etmaaltemperatuur]]),IF(jaar_zip[[#This Row],[etmaaltemperatuur]]&gt;stookgrens,jaar_zip[[#This Row],[etmaaltemperatuur]]-stookgrens,0),"")</f>
        <v>0.69999999999999929</v>
      </c>
    </row>
    <row r="1305" spans="1:15" x14ac:dyDescent="0.25">
      <c r="A1305">
        <v>249</v>
      </c>
      <c r="B1305">
        <v>20240726</v>
      </c>
      <c r="C1305">
        <v>3.9</v>
      </c>
      <c r="D1305">
        <v>17.899999999999999</v>
      </c>
      <c r="E1305">
        <v>2006</v>
      </c>
      <c r="F1305">
        <v>3.5</v>
      </c>
      <c r="H1305">
        <v>84</v>
      </c>
      <c r="I1305" s="101" t="s">
        <v>16</v>
      </c>
      <c r="J1305" s="1">
        <f>DATEVALUE(RIGHT(jaar_zip[[#This Row],[YYYYMMDD]],2)&amp;"-"&amp;MID(jaar_zip[[#This Row],[YYYYMMDD]],5,2)&amp;"-"&amp;LEFT(jaar_zip[[#This Row],[YYYYMMDD]],4))</f>
        <v>45499</v>
      </c>
      <c r="K1305" s="101" t="str">
        <f>IF(AND(VALUE(MONTH(jaar_zip[[#This Row],[Datum]]))=1,VALUE(WEEKNUM(jaar_zip[[#This Row],[Datum]],21))&gt;51),RIGHT(YEAR(jaar_zip[[#This Row],[Datum]])-1,2),RIGHT(YEAR(jaar_zip[[#This Row],[Datum]]),2))&amp;"-"&amp; TEXT(WEEKNUM(jaar_zip[[#This Row],[Datum]],21),"00")</f>
        <v>24-30</v>
      </c>
      <c r="L1305" s="101">
        <f>MONTH(jaar_zip[[#This Row],[Datum]])</f>
        <v>7</v>
      </c>
      <c r="M1305" s="101">
        <f>IF(ISNUMBER(jaar_zip[[#This Row],[etmaaltemperatuur]]),IF(jaar_zip[[#This Row],[etmaaltemperatuur]]&lt;stookgrens,stookgrens-jaar_zip[[#This Row],[etmaaltemperatuur]],0),"")</f>
        <v>0.10000000000000142</v>
      </c>
      <c r="N1305" s="101">
        <f>IF(ISNUMBER(jaar_zip[[#This Row],[graaddagen]]),IF(OR(MONTH(jaar_zip[[#This Row],[Datum]])=1,MONTH(jaar_zip[[#This Row],[Datum]])=2,MONTH(jaar_zip[[#This Row],[Datum]])=11,MONTH(jaar_zip[[#This Row],[Datum]])=12),1.1,IF(OR(MONTH(jaar_zip[[#This Row],[Datum]])=3,MONTH(jaar_zip[[#This Row],[Datum]])=10),1,0.8))*jaar_zip[[#This Row],[graaddagen]],"")</f>
        <v>8.000000000000114E-2</v>
      </c>
      <c r="O1305" s="101">
        <f>IF(ISNUMBER(jaar_zip[[#This Row],[etmaaltemperatuur]]),IF(jaar_zip[[#This Row],[etmaaltemperatuur]]&gt;stookgrens,jaar_zip[[#This Row],[etmaaltemperatuur]]-stookgrens,0),"")</f>
        <v>0</v>
      </c>
    </row>
    <row r="1306" spans="1:15" x14ac:dyDescent="0.25">
      <c r="A1306">
        <v>249</v>
      </c>
      <c r="B1306">
        <v>20240727</v>
      </c>
      <c r="C1306">
        <v>2.7</v>
      </c>
      <c r="D1306">
        <v>18.100000000000001</v>
      </c>
      <c r="E1306">
        <v>2417</v>
      </c>
      <c r="F1306">
        <v>-0.1</v>
      </c>
      <c r="H1306">
        <v>79</v>
      </c>
      <c r="I1306" s="101" t="s">
        <v>16</v>
      </c>
      <c r="J1306" s="1">
        <f>DATEVALUE(RIGHT(jaar_zip[[#This Row],[YYYYMMDD]],2)&amp;"-"&amp;MID(jaar_zip[[#This Row],[YYYYMMDD]],5,2)&amp;"-"&amp;LEFT(jaar_zip[[#This Row],[YYYYMMDD]],4))</f>
        <v>45500</v>
      </c>
      <c r="K1306" s="101" t="str">
        <f>IF(AND(VALUE(MONTH(jaar_zip[[#This Row],[Datum]]))=1,VALUE(WEEKNUM(jaar_zip[[#This Row],[Datum]],21))&gt;51),RIGHT(YEAR(jaar_zip[[#This Row],[Datum]])-1,2),RIGHT(YEAR(jaar_zip[[#This Row],[Datum]]),2))&amp;"-"&amp; TEXT(WEEKNUM(jaar_zip[[#This Row],[Datum]],21),"00")</f>
        <v>24-30</v>
      </c>
      <c r="L1306" s="101">
        <f>MONTH(jaar_zip[[#This Row],[Datum]])</f>
        <v>7</v>
      </c>
      <c r="M1306" s="101">
        <f>IF(ISNUMBER(jaar_zip[[#This Row],[etmaaltemperatuur]]),IF(jaar_zip[[#This Row],[etmaaltemperatuur]]&lt;stookgrens,stookgrens-jaar_zip[[#This Row],[etmaaltemperatuur]],0),"")</f>
        <v>0</v>
      </c>
      <c r="N1306" s="101">
        <f>IF(ISNUMBER(jaar_zip[[#This Row],[graaddagen]]),IF(OR(MONTH(jaar_zip[[#This Row],[Datum]])=1,MONTH(jaar_zip[[#This Row],[Datum]])=2,MONTH(jaar_zip[[#This Row],[Datum]])=11,MONTH(jaar_zip[[#This Row],[Datum]])=12),1.1,IF(OR(MONTH(jaar_zip[[#This Row],[Datum]])=3,MONTH(jaar_zip[[#This Row],[Datum]])=10),1,0.8))*jaar_zip[[#This Row],[graaddagen]],"")</f>
        <v>0</v>
      </c>
      <c r="O1306" s="101">
        <f>IF(ISNUMBER(jaar_zip[[#This Row],[etmaaltemperatuur]]),IF(jaar_zip[[#This Row],[etmaaltemperatuur]]&gt;stookgrens,jaar_zip[[#This Row],[etmaaltemperatuur]]-stookgrens,0),"")</f>
        <v>0.10000000000000142</v>
      </c>
    </row>
    <row r="1307" spans="1:15" x14ac:dyDescent="0.25">
      <c r="A1307">
        <v>249</v>
      </c>
      <c r="B1307">
        <v>20240728</v>
      </c>
      <c r="C1307">
        <v>2.6</v>
      </c>
      <c r="D1307">
        <v>17.5</v>
      </c>
      <c r="E1307">
        <v>2529</v>
      </c>
      <c r="F1307">
        <v>0</v>
      </c>
      <c r="H1307">
        <v>77</v>
      </c>
      <c r="I1307" s="101" t="s">
        <v>16</v>
      </c>
      <c r="J1307" s="1">
        <f>DATEVALUE(RIGHT(jaar_zip[[#This Row],[YYYYMMDD]],2)&amp;"-"&amp;MID(jaar_zip[[#This Row],[YYYYMMDD]],5,2)&amp;"-"&amp;LEFT(jaar_zip[[#This Row],[YYYYMMDD]],4))</f>
        <v>45501</v>
      </c>
      <c r="K1307" s="101" t="str">
        <f>IF(AND(VALUE(MONTH(jaar_zip[[#This Row],[Datum]]))=1,VALUE(WEEKNUM(jaar_zip[[#This Row],[Datum]],21))&gt;51),RIGHT(YEAR(jaar_zip[[#This Row],[Datum]])-1,2),RIGHT(YEAR(jaar_zip[[#This Row],[Datum]]),2))&amp;"-"&amp; TEXT(WEEKNUM(jaar_zip[[#This Row],[Datum]],21),"00")</f>
        <v>24-30</v>
      </c>
      <c r="L1307" s="101">
        <f>MONTH(jaar_zip[[#This Row],[Datum]])</f>
        <v>7</v>
      </c>
      <c r="M1307" s="101">
        <f>IF(ISNUMBER(jaar_zip[[#This Row],[etmaaltemperatuur]]),IF(jaar_zip[[#This Row],[etmaaltemperatuur]]&lt;stookgrens,stookgrens-jaar_zip[[#This Row],[etmaaltemperatuur]],0),"")</f>
        <v>0.5</v>
      </c>
      <c r="N1307" s="101">
        <f>IF(ISNUMBER(jaar_zip[[#This Row],[graaddagen]]),IF(OR(MONTH(jaar_zip[[#This Row],[Datum]])=1,MONTH(jaar_zip[[#This Row],[Datum]])=2,MONTH(jaar_zip[[#This Row],[Datum]])=11,MONTH(jaar_zip[[#This Row],[Datum]])=12),1.1,IF(OR(MONTH(jaar_zip[[#This Row],[Datum]])=3,MONTH(jaar_zip[[#This Row],[Datum]])=10),1,0.8))*jaar_zip[[#This Row],[graaddagen]],"")</f>
        <v>0.4</v>
      </c>
      <c r="O1307" s="101">
        <f>IF(ISNUMBER(jaar_zip[[#This Row],[etmaaltemperatuur]]),IF(jaar_zip[[#This Row],[etmaaltemperatuur]]&gt;stookgrens,jaar_zip[[#This Row],[etmaaltemperatuur]]-stookgrens,0),"")</f>
        <v>0</v>
      </c>
    </row>
    <row r="1308" spans="1:15" x14ac:dyDescent="0.25">
      <c r="A1308">
        <v>249</v>
      </c>
      <c r="B1308">
        <v>20240729</v>
      </c>
      <c r="C1308">
        <v>3.1</v>
      </c>
      <c r="D1308">
        <v>19.7</v>
      </c>
      <c r="E1308">
        <v>2737</v>
      </c>
      <c r="F1308">
        <v>0</v>
      </c>
      <c r="H1308">
        <v>72</v>
      </c>
      <c r="I1308" s="101" t="s">
        <v>16</v>
      </c>
      <c r="J1308" s="1">
        <f>DATEVALUE(RIGHT(jaar_zip[[#This Row],[YYYYMMDD]],2)&amp;"-"&amp;MID(jaar_zip[[#This Row],[YYYYMMDD]],5,2)&amp;"-"&amp;LEFT(jaar_zip[[#This Row],[YYYYMMDD]],4))</f>
        <v>45502</v>
      </c>
      <c r="K1308" s="101" t="str">
        <f>IF(AND(VALUE(MONTH(jaar_zip[[#This Row],[Datum]]))=1,VALUE(WEEKNUM(jaar_zip[[#This Row],[Datum]],21))&gt;51),RIGHT(YEAR(jaar_zip[[#This Row],[Datum]])-1,2),RIGHT(YEAR(jaar_zip[[#This Row],[Datum]]),2))&amp;"-"&amp; TEXT(WEEKNUM(jaar_zip[[#This Row],[Datum]],21),"00")</f>
        <v>24-31</v>
      </c>
      <c r="L1308" s="101">
        <f>MONTH(jaar_zip[[#This Row],[Datum]])</f>
        <v>7</v>
      </c>
      <c r="M1308" s="101">
        <f>IF(ISNUMBER(jaar_zip[[#This Row],[etmaaltemperatuur]]),IF(jaar_zip[[#This Row],[etmaaltemperatuur]]&lt;stookgrens,stookgrens-jaar_zip[[#This Row],[etmaaltemperatuur]],0),"")</f>
        <v>0</v>
      </c>
      <c r="N1308" s="101">
        <f>IF(ISNUMBER(jaar_zip[[#This Row],[graaddagen]]),IF(OR(MONTH(jaar_zip[[#This Row],[Datum]])=1,MONTH(jaar_zip[[#This Row],[Datum]])=2,MONTH(jaar_zip[[#This Row],[Datum]])=11,MONTH(jaar_zip[[#This Row],[Datum]])=12),1.1,IF(OR(MONTH(jaar_zip[[#This Row],[Datum]])=3,MONTH(jaar_zip[[#This Row],[Datum]])=10),1,0.8))*jaar_zip[[#This Row],[graaddagen]],"")</f>
        <v>0</v>
      </c>
      <c r="O1308" s="101">
        <f>IF(ISNUMBER(jaar_zip[[#This Row],[etmaaltemperatuur]]),IF(jaar_zip[[#This Row],[etmaaltemperatuur]]&gt;stookgrens,jaar_zip[[#This Row],[etmaaltemperatuur]]-stookgrens,0),"")</f>
        <v>1.6999999999999993</v>
      </c>
    </row>
    <row r="1309" spans="1:15" x14ac:dyDescent="0.25">
      <c r="A1309">
        <v>249</v>
      </c>
      <c r="B1309">
        <v>20240730</v>
      </c>
      <c r="C1309">
        <v>2.2999999999999998</v>
      </c>
      <c r="D1309">
        <v>21.5</v>
      </c>
      <c r="E1309">
        <v>2496</v>
      </c>
      <c r="F1309">
        <v>0</v>
      </c>
      <c r="H1309">
        <v>73</v>
      </c>
      <c r="I1309" s="101" t="s">
        <v>16</v>
      </c>
      <c r="J1309" s="1">
        <f>DATEVALUE(RIGHT(jaar_zip[[#This Row],[YYYYMMDD]],2)&amp;"-"&amp;MID(jaar_zip[[#This Row],[YYYYMMDD]],5,2)&amp;"-"&amp;LEFT(jaar_zip[[#This Row],[YYYYMMDD]],4))</f>
        <v>45503</v>
      </c>
      <c r="K1309" s="101" t="str">
        <f>IF(AND(VALUE(MONTH(jaar_zip[[#This Row],[Datum]]))=1,VALUE(WEEKNUM(jaar_zip[[#This Row],[Datum]],21))&gt;51),RIGHT(YEAR(jaar_zip[[#This Row],[Datum]])-1,2),RIGHT(YEAR(jaar_zip[[#This Row],[Datum]]),2))&amp;"-"&amp; TEXT(WEEKNUM(jaar_zip[[#This Row],[Datum]],21),"00")</f>
        <v>24-31</v>
      </c>
      <c r="L1309" s="101">
        <f>MONTH(jaar_zip[[#This Row],[Datum]])</f>
        <v>7</v>
      </c>
      <c r="M1309" s="101">
        <f>IF(ISNUMBER(jaar_zip[[#This Row],[etmaaltemperatuur]]),IF(jaar_zip[[#This Row],[etmaaltemperatuur]]&lt;stookgrens,stookgrens-jaar_zip[[#This Row],[etmaaltemperatuur]],0),"")</f>
        <v>0</v>
      </c>
      <c r="N1309" s="101">
        <f>IF(ISNUMBER(jaar_zip[[#This Row],[graaddagen]]),IF(OR(MONTH(jaar_zip[[#This Row],[Datum]])=1,MONTH(jaar_zip[[#This Row],[Datum]])=2,MONTH(jaar_zip[[#This Row],[Datum]])=11,MONTH(jaar_zip[[#This Row],[Datum]])=12),1.1,IF(OR(MONTH(jaar_zip[[#This Row],[Datum]])=3,MONTH(jaar_zip[[#This Row],[Datum]])=10),1,0.8))*jaar_zip[[#This Row],[graaddagen]],"")</f>
        <v>0</v>
      </c>
      <c r="O1309" s="101">
        <f>IF(ISNUMBER(jaar_zip[[#This Row],[etmaaltemperatuur]]),IF(jaar_zip[[#This Row],[etmaaltemperatuur]]&gt;stookgrens,jaar_zip[[#This Row],[etmaaltemperatuur]]-stookgrens,0),"")</f>
        <v>3.5</v>
      </c>
    </row>
    <row r="1310" spans="1:15" x14ac:dyDescent="0.25">
      <c r="A1310">
        <v>249</v>
      </c>
      <c r="B1310">
        <v>20240731</v>
      </c>
      <c r="C1310">
        <v>3.9</v>
      </c>
      <c r="D1310">
        <v>19.7</v>
      </c>
      <c r="E1310">
        <v>2085</v>
      </c>
      <c r="F1310">
        <v>0</v>
      </c>
      <c r="H1310">
        <v>78</v>
      </c>
      <c r="I1310" s="101" t="s">
        <v>16</v>
      </c>
      <c r="J1310" s="1">
        <f>DATEVALUE(RIGHT(jaar_zip[[#This Row],[YYYYMMDD]],2)&amp;"-"&amp;MID(jaar_zip[[#This Row],[YYYYMMDD]],5,2)&amp;"-"&amp;LEFT(jaar_zip[[#This Row],[YYYYMMDD]],4))</f>
        <v>45504</v>
      </c>
      <c r="K1310" s="101" t="str">
        <f>IF(AND(VALUE(MONTH(jaar_zip[[#This Row],[Datum]]))=1,VALUE(WEEKNUM(jaar_zip[[#This Row],[Datum]],21))&gt;51),RIGHT(YEAR(jaar_zip[[#This Row],[Datum]])-1,2),RIGHT(YEAR(jaar_zip[[#This Row],[Datum]]),2))&amp;"-"&amp; TEXT(WEEKNUM(jaar_zip[[#This Row],[Datum]],21),"00")</f>
        <v>24-31</v>
      </c>
      <c r="L1310" s="101">
        <f>MONTH(jaar_zip[[#This Row],[Datum]])</f>
        <v>7</v>
      </c>
      <c r="M1310" s="101">
        <f>IF(ISNUMBER(jaar_zip[[#This Row],[etmaaltemperatuur]]),IF(jaar_zip[[#This Row],[etmaaltemperatuur]]&lt;stookgrens,stookgrens-jaar_zip[[#This Row],[etmaaltemperatuur]],0),"")</f>
        <v>0</v>
      </c>
      <c r="N1310" s="101">
        <f>IF(ISNUMBER(jaar_zip[[#This Row],[graaddagen]]),IF(OR(MONTH(jaar_zip[[#This Row],[Datum]])=1,MONTH(jaar_zip[[#This Row],[Datum]])=2,MONTH(jaar_zip[[#This Row],[Datum]])=11,MONTH(jaar_zip[[#This Row],[Datum]])=12),1.1,IF(OR(MONTH(jaar_zip[[#This Row],[Datum]])=3,MONTH(jaar_zip[[#This Row],[Datum]])=10),1,0.8))*jaar_zip[[#This Row],[graaddagen]],"")</f>
        <v>0</v>
      </c>
      <c r="O1310" s="101">
        <f>IF(ISNUMBER(jaar_zip[[#This Row],[etmaaltemperatuur]]),IF(jaar_zip[[#This Row],[etmaaltemperatuur]]&gt;stookgrens,jaar_zip[[#This Row],[etmaaltemperatuur]]-stookgrens,0),"")</f>
        <v>1.6999999999999993</v>
      </c>
    </row>
    <row r="1311" spans="1:15" x14ac:dyDescent="0.25">
      <c r="A1311">
        <v>249</v>
      </c>
      <c r="B1311">
        <v>20240801</v>
      </c>
      <c r="C1311">
        <v>4.0999999999999996</v>
      </c>
      <c r="D1311">
        <v>18.2</v>
      </c>
      <c r="E1311">
        <v>1463</v>
      </c>
      <c r="F1311">
        <v>0</v>
      </c>
      <c r="H1311">
        <v>81</v>
      </c>
      <c r="I1311" s="101" t="s">
        <v>16</v>
      </c>
      <c r="J1311" s="1">
        <f>DATEVALUE(RIGHT(jaar_zip[[#This Row],[YYYYMMDD]],2)&amp;"-"&amp;MID(jaar_zip[[#This Row],[YYYYMMDD]],5,2)&amp;"-"&amp;LEFT(jaar_zip[[#This Row],[YYYYMMDD]],4))</f>
        <v>45505</v>
      </c>
      <c r="K1311" s="101" t="str">
        <f>IF(AND(VALUE(MONTH(jaar_zip[[#This Row],[Datum]]))=1,VALUE(WEEKNUM(jaar_zip[[#This Row],[Datum]],21))&gt;51),RIGHT(YEAR(jaar_zip[[#This Row],[Datum]])-1,2),RIGHT(YEAR(jaar_zip[[#This Row],[Datum]]),2))&amp;"-"&amp; TEXT(WEEKNUM(jaar_zip[[#This Row],[Datum]],21),"00")</f>
        <v>24-31</v>
      </c>
      <c r="L1311" s="101">
        <f>MONTH(jaar_zip[[#This Row],[Datum]])</f>
        <v>8</v>
      </c>
      <c r="M1311" s="101">
        <f>IF(ISNUMBER(jaar_zip[[#This Row],[etmaaltemperatuur]]),IF(jaar_zip[[#This Row],[etmaaltemperatuur]]&lt;stookgrens,stookgrens-jaar_zip[[#This Row],[etmaaltemperatuur]],0),"")</f>
        <v>0</v>
      </c>
      <c r="N1311" s="101">
        <f>IF(ISNUMBER(jaar_zip[[#This Row],[graaddagen]]),IF(OR(MONTH(jaar_zip[[#This Row],[Datum]])=1,MONTH(jaar_zip[[#This Row],[Datum]])=2,MONTH(jaar_zip[[#This Row],[Datum]])=11,MONTH(jaar_zip[[#This Row],[Datum]])=12),1.1,IF(OR(MONTH(jaar_zip[[#This Row],[Datum]])=3,MONTH(jaar_zip[[#This Row],[Datum]])=10),1,0.8))*jaar_zip[[#This Row],[graaddagen]],"")</f>
        <v>0</v>
      </c>
      <c r="O1311" s="101">
        <f>IF(ISNUMBER(jaar_zip[[#This Row],[etmaaltemperatuur]]),IF(jaar_zip[[#This Row],[etmaaltemperatuur]]&gt;stookgrens,jaar_zip[[#This Row],[etmaaltemperatuur]]-stookgrens,0),"")</f>
        <v>0.19999999999999929</v>
      </c>
    </row>
    <row r="1312" spans="1:15" x14ac:dyDescent="0.25">
      <c r="A1312">
        <v>249</v>
      </c>
      <c r="B1312">
        <v>20240802</v>
      </c>
      <c r="C1312">
        <v>2.2999999999999998</v>
      </c>
      <c r="D1312">
        <v>18.899999999999999</v>
      </c>
      <c r="E1312">
        <v>2283</v>
      </c>
      <c r="F1312">
        <v>0</v>
      </c>
      <c r="H1312">
        <v>74</v>
      </c>
      <c r="I1312" s="101" t="s">
        <v>16</v>
      </c>
      <c r="J1312" s="1">
        <f>DATEVALUE(RIGHT(jaar_zip[[#This Row],[YYYYMMDD]],2)&amp;"-"&amp;MID(jaar_zip[[#This Row],[YYYYMMDD]],5,2)&amp;"-"&amp;LEFT(jaar_zip[[#This Row],[YYYYMMDD]],4))</f>
        <v>45506</v>
      </c>
      <c r="K1312" s="101" t="str">
        <f>IF(AND(VALUE(MONTH(jaar_zip[[#This Row],[Datum]]))=1,VALUE(WEEKNUM(jaar_zip[[#This Row],[Datum]],21))&gt;51),RIGHT(YEAR(jaar_zip[[#This Row],[Datum]])-1,2),RIGHT(YEAR(jaar_zip[[#This Row],[Datum]]),2))&amp;"-"&amp; TEXT(WEEKNUM(jaar_zip[[#This Row],[Datum]],21),"00")</f>
        <v>24-31</v>
      </c>
      <c r="L1312" s="101">
        <f>MONTH(jaar_zip[[#This Row],[Datum]])</f>
        <v>8</v>
      </c>
      <c r="M1312" s="101">
        <f>IF(ISNUMBER(jaar_zip[[#This Row],[etmaaltemperatuur]]),IF(jaar_zip[[#This Row],[etmaaltemperatuur]]&lt;stookgrens,stookgrens-jaar_zip[[#This Row],[etmaaltemperatuur]],0),"")</f>
        <v>0</v>
      </c>
      <c r="N1312" s="101">
        <f>IF(ISNUMBER(jaar_zip[[#This Row],[graaddagen]]),IF(OR(MONTH(jaar_zip[[#This Row],[Datum]])=1,MONTH(jaar_zip[[#This Row],[Datum]])=2,MONTH(jaar_zip[[#This Row],[Datum]])=11,MONTH(jaar_zip[[#This Row],[Datum]])=12),1.1,IF(OR(MONTH(jaar_zip[[#This Row],[Datum]])=3,MONTH(jaar_zip[[#This Row],[Datum]])=10),1,0.8))*jaar_zip[[#This Row],[graaddagen]],"")</f>
        <v>0</v>
      </c>
      <c r="O1312" s="101">
        <f>IF(ISNUMBER(jaar_zip[[#This Row],[etmaaltemperatuur]]),IF(jaar_zip[[#This Row],[etmaaltemperatuur]]&gt;stookgrens,jaar_zip[[#This Row],[etmaaltemperatuur]]-stookgrens,0),"")</f>
        <v>0.89999999999999858</v>
      </c>
    </row>
    <row r="1313" spans="1:15" x14ac:dyDescent="0.25">
      <c r="A1313">
        <v>249</v>
      </c>
      <c r="B1313">
        <v>20240803</v>
      </c>
      <c r="C1313">
        <v>4.7</v>
      </c>
      <c r="D1313">
        <v>19.7</v>
      </c>
      <c r="E1313">
        <v>1567</v>
      </c>
      <c r="F1313">
        <v>-0.1</v>
      </c>
      <c r="H1313">
        <v>83</v>
      </c>
      <c r="I1313" s="101" t="s">
        <v>16</v>
      </c>
      <c r="J1313" s="1">
        <f>DATEVALUE(RIGHT(jaar_zip[[#This Row],[YYYYMMDD]],2)&amp;"-"&amp;MID(jaar_zip[[#This Row],[YYYYMMDD]],5,2)&amp;"-"&amp;LEFT(jaar_zip[[#This Row],[YYYYMMDD]],4))</f>
        <v>45507</v>
      </c>
      <c r="K1313" s="101" t="str">
        <f>IF(AND(VALUE(MONTH(jaar_zip[[#This Row],[Datum]]))=1,VALUE(WEEKNUM(jaar_zip[[#This Row],[Datum]],21))&gt;51),RIGHT(YEAR(jaar_zip[[#This Row],[Datum]])-1,2),RIGHT(YEAR(jaar_zip[[#This Row],[Datum]]),2))&amp;"-"&amp; TEXT(WEEKNUM(jaar_zip[[#This Row],[Datum]],21),"00")</f>
        <v>24-31</v>
      </c>
      <c r="L1313" s="101">
        <f>MONTH(jaar_zip[[#This Row],[Datum]])</f>
        <v>8</v>
      </c>
      <c r="M1313" s="101">
        <f>IF(ISNUMBER(jaar_zip[[#This Row],[etmaaltemperatuur]]),IF(jaar_zip[[#This Row],[etmaaltemperatuur]]&lt;stookgrens,stookgrens-jaar_zip[[#This Row],[etmaaltemperatuur]],0),"")</f>
        <v>0</v>
      </c>
      <c r="N1313" s="101">
        <f>IF(ISNUMBER(jaar_zip[[#This Row],[graaddagen]]),IF(OR(MONTH(jaar_zip[[#This Row],[Datum]])=1,MONTH(jaar_zip[[#This Row],[Datum]])=2,MONTH(jaar_zip[[#This Row],[Datum]])=11,MONTH(jaar_zip[[#This Row],[Datum]])=12),1.1,IF(OR(MONTH(jaar_zip[[#This Row],[Datum]])=3,MONTH(jaar_zip[[#This Row],[Datum]])=10),1,0.8))*jaar_zip[[#This Row],[graaddagen]],"")</f>
        <v>0</v>
      </c>
      <c r="O1313" s="101">
        <f>IF(ISNUMBER(jaar_zip[[#This Row],[etmaaltemperatuur]]),IF(jaar_zip[[#This Row],[etmaaltemperatuur]]&gt;stookgrens,jaar_zip[[#This Row],[etmaaltemperatuur]]-stookgrens,0),"")</f>
        <v>1.6999999999999993</v>
      </c>
    </row>
    <row r="1314" spans="1:15" x14ac:dyDescent="0.25">
      <c r="A1314">
        <v>249</v>
      </c>
      <c r="B1314">
        <v>20240804</v>
      </c>
      <c r="C1314">
        <v>2.7</v>
      </c>
      <c r="D1314">
        <v>17.100000000000001</v>
      </c>
      <c r="E1314">
        <v>1762</v>
      </c>
      <c r="F1314">
        <v>0</v>
      </c>
      <c r="H1314">
        <v>73</v>
      </c>
      <c r="I1314" s="101" t="s">
        <v>16</v>
      </c>
      <c r="J1314" s="1">
        <f>DATEVALUE(RIGHT(jaar_zip[[#This Row],[YYYYMMDD]],2)&amp;"-"&amp;MID(jaar_zip[[#This Row],[YYYYMMDD]],5,2)&amp;"-"&amp;LEFT(jaar_zip[[#This Row],[YYYYMMDD]],4))</f>
        <v>45508</v>
      </c>
      <c r="K1314" s="101" t="str">
        <f>IF(AND(VALUE(MONTH(jaar_zip[[#This Row],[Datum]]))=1,VALUE(WEEKNUM(jaar_zip[[#This Row],[Datum]],21))&gt;51),RIGHT(YEAR(jaar_zip[[#This Row],[Datum]])-1,2),RIGHT(YEAR(jaar_zip[[#This Row],[Datum]]),2))&amp;"-"&amp; TEXT(WEEKNUM(jaar_zip[[#This Row],[Datum]],21),"00")</f>
        <v>24-31</v>
      </c>
      <c r="L1314" s="101">
        <f>MONTH(jaar_zip[[#This Row],[Datum]])</f>
        <v>8</v>
      </c>
      <c r="M1314" s="101">
        <f>IF(ISNUMBER(jaar_zip[[#This Row],[etmaaltemperatuur]]),IF(jaar_zip[[#This Row],[etmaaltemperatuur]]&lt;stookgrens,stookgrens-jaar_zip[[#This Row],[etmaaltemperatuur]],0),"")</f>
        <v>0.89999999999999858</v>
      </c>
      <c r="N1314" s="101">
        <f>IF(ISNUMBER(jaar_zip[[#This Row],[graaddagen]]),IF(OR(MONTH(jaar_zip[[#This Row],[Datum]])=1,MONTH(jaar_zip[[#This Row],[Datum]])=2,MONTH(jaar_zip[[#This Row],[Datum]])=11,MONTH(jaar_zip[[#This Row],[Datum]])=12),1.1,IF(OR(MONTH(jaar_zip[[#This Row],[Datum]])=3,MONTH(jaar_zip[[#This Row],[Datum]])=10),1,0.8))*jaar_zip[[#This Row],[graaddagen]],"")</f>
        <v>0.71999999999999886</v>
      </c>
      <c r="O1314" s="101">
        <f>IF(ISNUMBER(jaar_zip[[#This Row],[etmaaltemperatuur]]),IF(jaar_zip[[#This Row],[etmaaltemperatuur]]&gt;stookgrens,jaar_zip[[#This Row],[etmaaltemperatuur]]-stookgrens,0),"")</f>
        <v>0</v>
      </c>
    </row>
    <row r="1315" spans="1:15" x14ac:dyDescent="0.25">
      <c r="A1315">
        <v>249</v>
      </c>
      <c r="B1315">
        <v>20240805</v>
      </c>
      <c r="C1315">
        <v>2.9</v>
      </c>
      <c r="D1315">
        <v>18.8</v>
      </c>
      <c r="E1315">
        <v>2276</v>
      </c>
      <c r="F1315">
        <v>0</v>
      </c>
      <c r="H1315">
        <v>75</v>
      </c>
      <c r="I1315" s="101" t="s">
        <v>16</v>
      </c>
      <c r="J1315" s="1">
        <f>DATEVALUE(RIGHT(jaar_zip[[#This Row],[YYYYMMDD]],2)&amp;"-"&amp;MID(jaar_zip[[#This Row],[YYYYMMDD]],5,2)&amp;"-"&amp;LEFT(jaar_zip[[#This Row],[YYYYMMDD]],4))</f>
        <v>45509</v>
      </c>
      <c r="K1315" s="101" t="str">
        <f>IF(AND(VALUE(MONTH(jaar_zip[[#This Row],[Datum]]))=1,VALUE(WEEKNUM(jaar_zip[[#This Row],[Datum]],21))&gt;51),RIGHT(YEAR(jaar_zip[[#This Row],[Datum]])-1,2),RIGHT(YEAR(jaar_zip[[#This Row],[Datum]]),2))&amp;"-"&amp; TEXT(WEEKNUM(jaar_zip[[#This Row],[Datum]],21),"00")</f>
        <v>24-32</v>
      </c>
      <c r="L1315" s="101">
        <f>MONTH(jaar_zip[[#This Row],[Datum]])</f>
        <v>8</v>
      </c>
      <c r="M1315" s="101">
        <f>IF(ISNUMBER(jaar_zip[[#This Row],[etmaaltemperatuur]]),IF(jaar_zip[[#This Row],[etmaaltemperatuur]]&lt;stookgrens,stookgrens-jaar_zip[[#This Row],[etmaaltemperatuur]],0),"")</f>
        <v>0</v>
      </c>
      <c r="N1315" s="101">
        <f>IF(ISNUMBER(jaar_zip[[#This Row],[graaddagen]]),IF(OR(MONTH(jaar_zip[[#This Row],[Datum]])=1,MONTH(jaar_zip[[#This Row],[Datum]])=2,MONTH(jaar_zip[[#This Row],[Datum]])=11,MONTH(jaar_zip[[#This Row],[Datum]])=12),1.1,IF(OR(MONTH(jaar_zip[[#This Row],[Datum]])=3,MONTH(jaar_zip[[#This Row],[Datum]])=10),1,0.8))*jaar_zip[[#This Row],[graaddagen]],"")</f>
        <v>0</v>
      </c>
      <c r="O1315" s="101">
        <f>IF(ISNUMBER(jaar_zip[[#This Row],[etmaaltemperatuur]]),IF(jaar_zip[[#This Row],[etmaaltemperatuur]]&gt;stookgrens,jaar_zip[[#This Row],[etmaaltemperatuur]]-stookgrens,0),"")</f>
        <v>0.80000000000000071</v>
      </c>
    </row>
    <row r="1316" spans="1:15" x14ac:dyDescent="0.25">
      <c r="A1316">
        <v>249</v>
      </c>
      <c r="B1316">
        <v>20240806</v>
      </c>
      <c r="C1316">
        <v>3.3</v>
      </c>
      <c r="D1316">
        <v>21.9</v>
      </c>
      <c r="E1316">
        <v>2279</v>
      </c>
      <c r="F1316">
        <v>0</v>
      </c>
      <c r="H1316">
        <v>70</v>
      </c>
      <c r="I1316" s="101" t="s">
        <v>16</v>
      </c>
      <c r="J1316" s="1">
        <f>DATEVALUE(RIGHT(jaar_zip[[#This Row],[YYYYMMDD]],2)&amp;"-"&amp;MID(jaar_zip[[#This Row],[YYYYMMDD]],5,2)&amp;"-"&amp;LEFT(jaar_zip[[#This Row],[YYYYMMDD]],4))</f>
        <v>45510</v>
      </c>
      <c r="K1316" s="101" t="str">
        <f>IF(AND(VALUE(MONTH(jaar_zip[[#This Row],[Datum]]))=1,VALUE(WEEKNUM(jaar_zip[[#This Row],[Datum]],21))&gt;51),RIGHT(YEAR(jaar_zip[[#This Row],[Datum]])-1,2),RIGHT(YEAR(jaar_zip[[#This Row],[Datum]]),2))&amp;"-"&amp; TEXT(WEEKNUM(jaar_zip[[#This Row],[Datum]],21),"00")</f>
        <v>24-32</v>
      </c>
      <c r="L1316" s="101">
        <f>MONTH(jaar_zip[[#This Row],[Datum]])</f>
        <v>8</v>
      </c>
      <c r="M1316" s="101">
        <f>IF(ISNUMBER(jaar_zip[[#This Row],[etmaaltemperatuur]]),IF(jaar_zip[[#This Row],[etmaaltemperatuur]]&lt;stookgrens,stookgrens-jaar_zip[[#This Row],[etmaaltemperatuur]],0),"")</f>
        <v>0</v>
      </c>
      <c r="N1316" s="101">
        <f>IF(ISNUMBER(jaar_zip[[#This Row],[graaddagen]]),IF(OR(MONTH(jaar_zip[[#This Row],[Datum]])=1,MONTH(jaar_zip[[#This Row],[Datum]])=2,MONTH(jaar_zip[[#This Row],[Datum]])=11,MONTH(jaar_zip[[#This Row],[Datum]])=12),1.1,IF(OR(MONTH(jaar_zip[[#This Row],[Datum]])=3,MONTH(jaar_zip[[#This Row],[Datum]])=10),1,0.8))*jaar_zip[[#This Row],[graaddagen]],"")</f>
        <v>0</v>
      </c>
      <c r="O1316" s="101">
        <f>IF(ISNUMBER(jaar_zip[[#This Row],[etmaaltemperatuur]]),IF(jaar_zip[[#This Row],[etmaaltemperatuur]]&gt;stookgrens,jaar_zip[[#This Row],[etmaaltemperatuur]]-stookgrens,0),"")</f>
        <v>3.8999999999999986</v>
      </c>
    </row>
    <row r="1317" spans="1:15" x14ac:dyDescent="0.25">
      <c r="A1317">
        <v>249</v>
      </c>
      <c r="B1317">
        <v>20240807</v>
      </c>
      <c r="C1317">
        <v>4</v>
      </c>
      <c r="D1317">
        <v>19.3</v>
      </c>
      <c r="E1317">
        <v>2390</v>
      </c>
      <c r="F1317">
        <v>0.6</v>
      </c>
      <c r="H1317">
        <v>73</v>
      </c>
      <c r="I1317" s="101" t="s">
        <v>16</v>
      </c>
      <c r="J1317" s="1">
        <f>DATEVALUE(RIGHT(jaar_zip[[#This Row],[YYYYMMDD]],2)&amp;"-"&amp;MID(jaar_zip[[#This Row],[YYYYMMDD]],5,2)&amp;"-"&amp;LEFT(jaar_zip[[#This Row],[YYYYMMDD]],4))</f>
        <v>45511</v>
      </c>
      <c r="K1317" s="101" t="str">
        <f>IF(AND(VALUE(MONTH(jaar_zip[[#This Row],[Datum]]))=1,VALUE(WEEKNUM(jaar_zip[[#This Row],[Datum]],21))&gt;51),RIGHT(YEAR(jaar_zip[[#This Row],[Datum]])-1,2),RIGHT(YEAR(jaar_zip[[#This Row],[Datum]]),2))&amp;"-"&amp; TEXT(WEEKNUM(jaar_zip[[#This Row],[Datum]],21),"00")</f>
        <v>24-32</v>
      </c>
      <c r="L1317" s="101">
        <f>MONTH(jaar_zip[[#This Row],[Datum]])</f>
        <v>8</v>
      </c>
      <c r="M1317" s="101">
        <f>IF(ISNUMBER(jaar_zip[[#This Row],[etmaaltemperatuur]]),IF(jaar_zip[[#This Row],[etmaaltemperatuur]]&lt;stookgrens,stookgrens-jaar_zip[[#This Row],[etmaaltemperatuur]],0),"")</f>
        <v>0</v>
      </c>
      <c r="N1317" s="101">
        <f>IF(ISNUMBER(jaar_zip[[#This Row],[graaddagen]]),IF(OR(MONTH(jaar_zip[[#This Row],[Datum]])=1,MONTH(jaar_zip[[#This Row],[Datum]])=2,MONTH(jaar_zip[[#This Row],[Datum]])=11,MONTH(jaar_zip[[#This Row],[Datum]])=12),1.1,IF(OR(MONTH(jaar_zip[[#This Row],[Datum]])=3,MONTH(jaar_zip[[#This Row],[Datum]])=10),1,0.8))*jaar_zip[[#This Row],[graaddagen]],"")</f>
        <v>0</v>
      </c>
      <c r="O1317" s="101">
        <f>IF(ISNUMBER(jaar_zip[[#This Row],[etmaaltemperatuur]]),IF(jaar_zip[[#This Row],[etmaaltemperatuur]]&gt;stookgrens,jaar_zip[[#This Row],[etmaaltemperatuur]]-stookgrens,0),"")</f>
        <v>1.3000000000000007</v>
      </c>
    </row>
    <row r="1318" spans="1:15" x14ac:dyDescent="0.25">
      <c r="A1318">
        <v>249</v>
      </c>
      <c r="B1318">
        <v>20240808</v>
      </c>
      <c r="C1318">
        <v>4.5</v>
      </c>
      <c r="D1318">
        <v>20</v>
      </c>
      <c r="E1318">
        <v>2458</v>
      </c>
      <c r="F1318">
        <v>0.4</v>
      </c>
      <c r="H1318">
        <v>69</v>
      </c>
      <c r="I1318" s="101" t="s">
        <v>16</v>
      </c>
      <c r="J1318" s="1">
        <f>DATEVALUE(RIGHT(jaar_zip[[#This Row],[YYYYMMDD]],2)&amp;"-"&amp;MID(jaar_zip[[#This Row],[YYYYMMDD]],5,2)&amp;"-"&amp;LEFT(jaar_zip[[#This Row],[YYYYMMDD]],4))</f>
        <v>45512</v>
      </c>
      <c r="K1318" s="101" t="str">
        <f>IF(AND(VALUE(MONTH(jaar_zip[[#This Row],[Datum]]))=1,VALUE(WEEKNUM(jaar_zip[[#This Row],[Datum]],21))&gt;51),RIGHT(YEAR(jaar_zip[[#This Row],[Datum]])-1,2),RIGHT(YEAR(jaar_zip[[#This Row],[Datum]]),2))&amp;"-"&amp; TEXT(WEEKNUM(jaar_zip[[#This Row],[Datum]],21),"00")</f>
        <v>24-32</v>
      </c>
      <c r="L1318" s="101">
        <f>MONTH(jaar_zip[[#This Row],[Datum]])</f>
        <v>8</v>
      </c>
      <c r="M1318" s="101">
        <f>IF(ISNUMBER(jaar_zip[[#This Row],[etmaaltemperatuur]]),IF(jaar_zip[[#This Row],[etmaaltemperatuur]]&lt;stookgrens,stookgrens-jaar_zip[[#This Row],[etmaaltemperatuur]],0),"")</f>
        <v>0</v>
      </c>
      <c r="N1318" s="101">
        <f>IF(ISNUMBER(jaar_zip[[#This Row],[graaddagen]]),IF(OR(MONTH(jaar_zip[[#This Row],[Datum]])=1,MONTH(jaar_zip[[#This Row],[Datum]])=2,MONTH(jaar_zip[[#This Row],[Datum]])=11,MONTH(jaar_zip[[#This Row],[Datum]])=12),1.1,IF(OR(MONTH(jaar_zip[[#This Row],[Datum]])=3,MONTH(jaar_zip[[#This Row],[Datum]])=10),1,0.8))*jaar_zip[[#This Row],[graaddagen]],"")</f>
        <v>0</v>
      </c>
      <c r="O1318" s="101">
        <f>IF(ISNUMBER(jaar_zip[[#This Row],[etmaaltemperatuur]]),IF(jaar_zip[[#This Row],[etmaaltemperatuur]]&gt;stookgrens,jaar_zip[[#This Row],[etmaaltemperatuur]]-stookgrens,0),"")</f>
        <v>2</v>
      </c>
    </row>
    <row r="1319" spans="1:15" x14ac:dyDescent="0.25">
      <c r="A1319">
        <v>249</v>
      </c>
      <c r="B1319">
        <v>20240809</v>
      </c>
      <c r="C1319">
        <v>6</v>
      </c>
      <c r="D1319">
        <v>19.100000000000001</v>
      </c>
      <c r="E1319">
        <v>1151</v>
      </c>
      <c r="F1319">
        <v>0.9</v>
      </c>
      <c r="H1319">
        <v>82</v>
      </c>
      <c r="I1319" s="101" t="s">
        <v>16</v>
      </c>
      <c r="J1319" s="1">
        <f>DATEVALUE(RIGHT(jaar_zip[[#This Row],[YYYYMMDD]],2)&amp;"-"&amp;MID(jaar_zip[[#This Row],[YYYYMMDD]],5,2)&amp;"-"&amp;LEFT(jaar_zip[[#This Row],[YYYYMMDD]],4))</f>
        <v>45513</v>
      </c>
      <c r="K1319" s="101" t="str">
        <f>IF(AND(VALUE(MONTH(jaar_zip[[#This Row],[Datum]]))=1,VALUE(WEEKNUM(jaar_zip[[#This Row],[Datum]],21))&gt;51),RIGHT(YEAR(jaar_zip[[#This Row],[Datum]])-1,2),RIGHT(YEAR(jaar_zip[[#This Row],[Datum]]),2))&amp;"-"&amp; TEXT(WEEKNUM(jaar_zip[[#This Row],[Datum]],21),"00")</f>
        <v>24-32</v>
      </c>
      <c r="L1319" s="101">
        <f>MONTH(jaar_zip[[#This Row],[Datum]])</f>
        <v>8</v>
      </c>
      <c r="M1319" s="101">
        <f>IF(ISNUMBER(jaar_zip[[#This Row],[etmaaltemperatuur]]),IF(jaar_zip[[#This Row],[etmaaltemperatuur]]&lt;stookgrens,stookgrens-jaar_zip[[#This Row],[etmaaltemperatuur]],0),"")</f>
        <v>0</v>
      </c>
      <c r="N1319" s="101">
        <f>IF(ISNUMBER(jaar_zip[[#This Row],[graaddagen]]),IF(OR(MONTH(jaar_zip[[#This Row],[Datum]])=1,MONTH(jaar_zip[[#This Row],[Datum]])=2,MONTH(jaar_zip[[#This Row],[Datum]])=11,MONTH(jaar_zip[[#This Row],[Datum]])=12),1.1,IF(OR(MONTH(jaar_zip[[#This Row],[Datum]])=3,MONTH(jaar_zip[[#This Row],[Datum]])=10),1,0.8))*jaar_zip[[#This Row],[graaddagen]],"")</f>
        <v>0</v>
      </c>
      <c r="O1319" s="101">
        <f>IF(ISNUMBER(jaar_zip[[#This Row],[etmaaltemperatuur]]),IF(jaar_zip[[#This Row],[etmaaltemperatuur]]&gt;stookgrens,jaar_zip[[#This Row],[etmaaltemperatuur]]-stookgrens,0),"")</f>
        <v>1.1000000000000014</v>
      </c>
    </row>
    <row r="1320" spans="1:15" x14ac:dyDescent="0.25">
      <c r="A1320">
        <v>249</v>
      </c>
      <c r="B1320">
        <v>20240810</v>
      </c>
      <c r="C1320">
        <v>4.5</v>
      </c>
      <c r="D1320">
        <v>19</v>
      </c>
      <c r="E1320">
        <v>1949</v>
      </c>
      <c r="F1320">
        <v>0.2</v>
      </c>
      <c r="H1320">
        <v>79</v>
      </c>
      <c r="I1320" s="101" t="s">
        <v>16</v>
      </c>
      <c r="J1320" s="1">
        <f>DATEVALUE(RIGHT(jaar_zip[[#This Row],[YYYYMMDD]],2)&amp;"-"&amp;MID(jaar_zip[[#This Row],[YYYYMMDD]],5,2)&amp;"-"&amp;LEFT(jaar_zip[[#This Row],[YYYYMMDD]],4))</f>
        <v>45514</v>
      </c>
      <c r="K1320" s="101" t="str">
        <f>IF(AND(VALUE(MONTH(jaar_zip[[#This Row],[Datum]]))=1,VALUE(WEEKNUM(jaar_zip[[#This Row],[Datum]],21))&gt;51),RIGHT(YEAR(jaar_zip[[#This Row],[Datum]])-1,2),RIGHT(YEAR(jaar_zip[[#This Row],[Datum]]),2))&amp;"-"&amp; TEXT(WEEKNUM(jaar_zip[[#This Row],[Datum]],21),"00")</f>
        <v>24-32</v>
      </c>
      <c r="L1320" s="101">
        <f>MONTH(jaar_zip[[#This Row],[Datum]])</f>
        <v>8</v>
      </c>
      <c r="M1320" s="101">
        <f>IF(ISNUMBER(jaar_zip[[#This Row],[etmaaltemperatuur]]),IF(jaar_zip[[#This Row],[etmaaltemperatuur]]&lt;stookgrens,stookgrens-jaar_zip[[#This Row],[etmaaltemperatuur]],0),"")</f>
        <v>0</v>
      </c>
      <c r="N1320" s="101">
        <f>IF(ISNUMBER(jaar_zip[[#This Row],[graaddagen]]),IF(OR(MONTH(jaar_zip[[#This Row],[Datum]])=1,MONTH(jaar_zip[[#This Row],[Datum]])=2,MONTH(jaar_zip[[#This Row],[Datum]])=11,MONTH(jaar_zip[[#This Row],[Datum]])=12),1.1,IF(OR(MONTH(jaar_zip[[#This Row],[Datum]])=3,MONTH(jaar_zip[[#This Row],[Datum]])=10),1,0.8))*jaar_zip[[#This Row],[graaddagen]],"")</f>
        <v>0</v>
      </c>
      <c r="O1320" s="101">
        <f>IF(ISNUMBER(jaar_zip[[#This Row],[etmaaltemperatuur]]),IF(jaar_zip[[#This Row],[etmaaltemperatuur]]&gt;stookgrens,jaar_zip[[#This Row],[etmaaltemperatuur]]-stookgrens,0),"")</f>
        <v>1</v>
      </c>
    </row>
    <row r="1321" spans="1:15" x14ac:dyDescent="0.25">
      <c r="A1321">
        <v>249</v>
      </c>
      <c r="B1321">
        <v>20240811</v>
      </c>
      <c r="C1321">
        <v>2.8</v>
      </c>
      <c r="D1321">
        <v>19.899999999999999</v>
      </c>
      <c r="E1321">
        <v>1958</v>
      </c>
      <c r="F1321">
        <v>0</v>
      </c>
      <c r="H1321">
        <v>79</v>
      </c>
      <c r="I1321" s="101" t="s">
        <v>16</v>
      </c>
      <c r="J1321" s="1">
        <f>DATEVALUE(RIGHT(jaar_zip[[#This Row],[YYYYMMDD]],2)&amp;"-"&amp;MID(jaar_zip[[#This Row],[YYYYMMDD]],5,2)&amp;"-"&amp;LEFT(jaar_zip[[#This Row],[YYYYMMDD]],4))</f>
        <v>45515</v>
      </c>
      <c r="K1321" s="101" t="str">
        <f>IF(AND(VALUE(MONTH(jaar_zip[[#This Row],[Datum]]))=1,VALUE(WEEKNUM(jaar_zip[[#This Row],[Datum]],21))&gt;51),RIGHT(YEAR(jaar_zip[[#This Row],[Datum]])-1,2),RIGHT(YEAR(jaar_zip[[#This Row],[Datum]]),2))&amp;"-"&amp; TEXT(WEEKNUM(jaar_zip[[#This Row],[Datum]],21),"00")</f>
        <v>24-32</v>
      </c>
      <c r="L1321" s="101">
        <f>MONTH(jaar_zip[[#This Row],[Datum]])</f>
        <v>8</v>
      </c>
      <c r="M1321" s="101">
        <f>IF(ISNUMBER(jaar_zip[[#This Row],[etmaaltemperatuur]]),IF(jaar_zip[[#This Row],[etmaaltemperatuur]]&lt;stookgrens,stookgrens-jaar_zip[[#This Row],[etmaaltemperatuur]],0),"")</f>
        <v>0</v>
      </c>
      <c r="N1321" s="101">
        <f>IF(ISNUMBER(jaar_zip[[#This Row],[graaddagen]]),IF(OR(MONTH(jaar_zip[[#This Row],[Datum]])=1,MONTH(jaar_zip[[#This Row],[Datum]])=2,MONTH(jaar_zip[[#This Row],[Datum]])=11,MONTH(jaar_zip[[#This Row],[Datum]])=12),1.1,IF(OR(MONTH(jaar_zip[[#This Row],[Datum]])=3,MONTH(jaar_zip[[#This Row],[Datum]])=10),1,0.8))*jaar_zip[[#This Row],[graaddagen]],"")</f>
        <v>0</v>
      </c>
      <c r="O1321" s="101">
        <f>IF(ISNUMBER(jaar_zip[[#This Row],[etmaaltemperatuur]]),IF(jaar_zip[[#This Row],[etmaaltemperatuur]]&gt;stookgrens,jaar_zip[[#This Row],[etmaaltemperatuur]]-stookgrens,0),"")</f>
        <v>1.8999999999999986</v>
      </c>
    </row>
    <row r="1322" spans="1:15" x14ac:dyDescent="0.25">
      <c r="A1322">
        <v>249</v>
      </c>
      <c r="B1322">
        <v>20240812</v>
      </c>
      <c r="C1322">
        <v>5</v>
      </c>
      <c r="D1322">
        <v>23.4</v>
      </c>
      <c r="E1322">
        <v>2429</v>
      </c>
      <c r="F1322">
        <v>0</v>
      </c>
      <c r="H1322">
        <v>70</v>
      </c>
      <c r="I1322" s="101" t="s">
        <v>16</v>
      </c>
      <c r="J1322" s="1">
        <f>DATEVALUE(RIGHT(jaar_zip[[#This Row],[YYYYMMDD]],2)&amp;"-"&amp;MID(jaar_zip[[#This Row],[YYYYMMDD]],5,2)&amp;"-"&amp;LEFT(jaar_zip[[#This Row],[YYYYMMDD]],4))</f>
        <v>45516</v>
      </c>
      <c r="K1322" s="101" t="str">
        <f>IF(AND(VALUE(MONTH(jaar_zip[[#This Row],[Datum]]))=1,VALUE(WEEKNUM(jaar_zip[[#This Row],[Datum]],21))&gt;51),RIGHT(YEAR(jaar_zip[[#This Row],[Datum]])-1,2),RIGHT(YEAR(jaar_zip[[#This Row],[Datum]]),2))&amp;"-"&amp; TEXT(WEEKNUM(jaar_zip[[#This Row],[Datum]],21),"00")</f>
        <v>24-33</v>
      </c>
      <c r="L1322" s="101">
        <f>MONTH(jaar_zip[[#This Row],[Datum]])</f>
        <v>8</v>
      </c>
      <c r="M1322" s="101">
        <f>IF(ISNUMBER(jaar_zip[[#This Row],[etmaaltemperatuur]]),IF(jaar_zip[[#This Row],[etmaaltemperatuur]]&lt;stookgrens,stookgrens-jaar_zip[[#This Row],[etmaaltemperatuur]],0),"")</f>
        <v>0</v>
      </c>
      <c r="N1322" s="101">
        <f>IF(ISNUMBER(jaar_zip[[#This Row],[graaddagen]]),IF(OR(MONTH(jaar_zip[[#This Row],[Datum]])=1,MONTH(jaar_zip[[#This Row],[Datum]])=2,MONTH(jaar_zip[[#This Row],[Datum]])=11,MONTH(jaar_zip[[#This Row],[Datum]])=12),1.1,IF(OR(MONTH(jaar_zip[[#This Row],[Datum]])=3,MONTH(jaar_zip[[#This Row],[Datum]])=10),1,0.8))*jaar_zip[[#This Row],[graaddagen]],"")</f>
        <v>0</v>
      </c>
      <c r="O1322" s="101">
        <f>IF(ISNUMBER(jaar_zip[[#This Row],[etmaaltemperatuur]]),IF(jaar_zip[[#This Row],[etmaaltemperatuur]]&gt;stookgrens,jaar_zip[[#This Row],[etmaaltemperatuur]]-stookgrens,0),"")</f>
        <v>5.3999999999999986</v>
      </c>
    </row>
    <row r="1323" spans="1:15" x14ac:dyDescent="0.25">
      <c r="A1323">
        <v>249</v>
      </c>
      <c r="B1323">
        <v>20240813</v>
      </c>
      <c r="C1323">
        <v>3</v>
      </c>
      <c r="D1323">
        <v>22.5</v>
      </c>
      <c r="E1323">
        <v>1335</v>
      </c>
      <c r="F1323">
        <v>0.3</v>
      </c>
      <c r="H1323">
        <v>81</v>
      </c>
      <c r="I1323" s="101" t="s">
        <v>16</v>
      </c>
      <c r="J1323" s="1">
        <f>DATEVALUE(RIGHT(jaar_zip[[#This Row],[YYYYMMDD]],2)&amp;"-"&amp;MID(jaar_zip[[#This Row],[YYYYMMDD]],5,2)&amp;"-"&amp;LEFT(jaar_zip[[#This Row],[YYYYMMDD]],4))</f>
        <v>45517</v>
      </c>
      <c r="K1323" s="101" t="str">
        <f>IF(AND(VALUE(MONTH(jaar_zip[[#This Row],[Datum]]))=1,VALUE(WEEKNUM(jaar_zip[[#This Row],[Datum]],21))&gt;51),RIGHT(YEAR(jaar_zip[[#This Row],[Datum]])-1,2),RIGHT(YEAR(jaar_zip[[#This Row],[Datum]]),2))&amp;"-"&amp; TEXT(WEEKNUM(jaar_zip[[#This Row],[Datum]],21),"00")</f>
        <v>24-33</v>
      </c>
      <c r="L1323" s="101">
        <f>MONTH(jaar_zip[[#This Row],[Datum]])</f>
        <v>8</v>
      </c>
      <c r="M1323" s="101">
        <f>IF(ISNUMBER(jaar_zip[[#This Row],[etmaaltemperatuur]]),IF(jaar_zip[[#This Row],[etmaaltemperatuur]]&lt;stookgrens,stookgrens-jaar_zip[[#This Row],[etmaaltemperatuur]],0),"")</f>
        <v>0</v>
      </c>
      <c r="N1323" s="101">
        <f>IF(ISNUMBER(jaar_zip[[#This Row],[graaddagen]]),IF(OR(MONTH(jaar_zip[[#This Row],[Datum]])=1,MONTH(jaar_zip[[#This Row],[Datum]])=2,MONTH(jaar_zip[[#This Row],[Datum]])=11,MONTH(jaar_zip[[#This Row],[Datum]])=12),1.1,IF(OR(MONTH(jaar_zip[[#This Row],[Datum]])=3,MONTH(jaar_zip[[#This Row],[Datum]])=10),1,0.8))*jaar_zip[[#This Row],[graaddagen]],"")</f>
        <v>0</v>
      </c>
      <c r="O1323" s="101">
        <f>IF(ISNUMBER(jaar_zip[[#This Row],[etmaaltemperatuur]]),IF(jaar_zip[[#This Row],[etmaaltemperatuur]]&gt;stookgrens,jaar_zip[[#This Row],[etmaaltemperatuur]]-stookgrens,0),"")</f>
        <v>4.5</v>
      </c>
    </row>
    <row r="1324" spans="1:15" x14ac:dyDescent="0.25">
      <c r="A1324">
        <v>249</v>
      </c>
      <c r="B1324">
        <v>20240814</v>
      </c>
      <c r="C1324">
        <v>2.1</v>
      </c>
      <c r="D1324">
        <v>19.600000000000001</v>
      </c>
      <c r="E1324">
        <v>843</v>
      </c>
      <c r="F1324">
        <v>2.9</v>
      </c>
      <c r="H1324">
        <v>87</v>
      </c>
      <c r="I1324" s="101" t="s">
        <v>16</v>
      </c>
      <c r="J1324" s="1">
        <f>DATEVALUE(RIGHT(jaar_zip[[#This Row],[YYYYMMDD]],2)&amp;"-"&amp;MID(jaar_zip[[#This Row],[YYYYMMDD]],5,2)&amp;"-"&amp;LEFT(jaar_zip[[#This Row],[YYYYMMDD]],4))</f>
        <v>45518</v>
      </c>
      <c r="K1324" s="101" t="str">
        <f>IF(AND(VALUE(MONTH(jaar_zip[[#This Row],[Datum]]))=1,VALUE(WEEKNUM(jaar_zip[[#This Row],[Datum]],21))&gt;51),RIGHT(YEAR(jaar_zip[[#This Row],[Datum]])-1,2),RIGHT(YEAR(jaar_zip[[#This Row],[Datum]]),2))&amp;"-"&amp; TEXT(WEEKNUM(jaar_zip[[#This Row],[Datum]],21),"00")</f>
        <v>24-33</v>
      </c>
      <c r="L1324" s="101">
        <f>MONTH(jaar_zip[[#This Row],[Datum]])</f>
        <v>8</v>
      </c>
      <c r="M1324" s="101">
        <f>IF(ISNUMBER(jaar_zip[[#This Row],[etmaaltemperatuur]]),IF(jaar_zip[[#This Row],[etmaaltemperatuur]]&lt;stookgrens,stookgrens-jaar_zip[[#This Row],[etmaaltemperatuur]],0),"")</f>
        <v>0</v>
      </c>
      <c r="N1324" s="101">
        <f>IF(ISNUMBER(jaar_zip[[#This Row],[graaddagen]]),IF(OR(MONTH(jaar_zip[[#This Row],[Datum]])=1,MONTH(jaar_zip[[#This Row],[Datum]])=2,MONTH(jaar_zip[[#This Row],[Datum]])=11,MONTH(jaar_zip[[#This Row],[Datum]])=12),1.1,IF(OR(MONTH(jaar_zip[[#This Row],[Datum]])=3,MONTH(jaar_zip[[#This Row],[Datum]])=10),1,0.8))*jaar_zip[[#This Row],[graaddagen]],"")</f>
        <v>0</v>
      </c>
      <c r="O1324" s="101">
        <f>IF(ISNUMBER(jaar_zip[[#This Row],[etmaaltemperatuur]]),IF(jaar_zip[[#This Row],[etmaaltemperatuur]]&gt;stookgrens,jaar_zip[[#This Row],[etmaaltemperatuur]]-stookgrens,0),"")</f>
        <v>1.6000000000000014</v>
      </c>
    </row>
    <row r="1325" spans="1:15" x14ac:dyDescent="0.25">
      <c r="A1325">
        <v>249</v>
      </c>
      <c r="B1325">
        <v>20240815</v>
      </c>
      <c r="C1325">
        <v>5.5</v>
      </c>
      <c r="D1325">
        <v>20.3</v>
      </c>
      <c r="E1325">
        <v>2070</v>
      </c>
      <c r="F1325">
        <v>0</v>
      </c>
      <c r="H1325">
        <v>80</v>
      </c>
      <c r="I1325" s="101" t="s">
        <v>16</v>
      </c>
      <c r="J1325" s="1">
        <f>DATEVALUE(RIGHT(jaar_zip[[#This Row],[YYYYMMDD]],2)&amp;"-"&amp;MID(jaar_zip[[#This Row],[YYYYMMDD]],5,2)&amp;"-"&amp;LEFT(jaar_zip[[#This Row],[YYYYMMDD]],4))</f>
        <v>45519</v>
      </c>
      <c r="K1325" s="101" t="str">
        <f>IF(AND(VALUE(MONTH(jaar_zip[[#This Row],[Datum]]))=1,VALUE(WEEKNUM(jaar_zip[[#This Row],[Datum]],21))&gt;51),RIGHT(YEAR(jaar_zip[[#This Row],[Datum]])-1,2),RIGHT(YEAR(jaar_zip[[#This Row],[Datum]]),2))&amp;"-"&amp; TEXT(WEEKNUM(jaar_zip[[#This Row],[Datum]],21),"00")</f>
        <v>24-33</v>
      </c>
      <c r="L1325" s="101">
        <f>MONTH(jaar_zip[[#This Row],[Datum]])</f>
        <v>8</v>
      </c>
      <c r="M1325" s="101">
        <f>IF(ISNUMBER(jaar_zip[[#This Row],[etmaaltemperatuur]]),IF(jaar_zip[[#This Row],[etmaaltemperatuur]]&lt;stookgrens,stookgrens-jaar_zip[[#This Row],[etmaaltemperatuur]],0),"")</f>
        <v>0</v>
      </c>
      <c r="N1325" s="101">
        <f>IF(ISNUMBER(jaar_zip[[#This Row],[graaddagen]]),IF(OR(MONTH(jaar_zip[[#This Row],[Datum]])=1,MONTH(jaar_zip[[#This Row],[Datum]])=2,MONTH(jaar_zip[[#This Row],[Datum]])=11,MONTH(jaar_zip[[#This Row],[Datum]])=12),1.1,IF(OR(MONTH(jaar_zip[[#This Row],[Datum]])=3,MONTH(jaar_zip[[#This Row],[Datum]])=10),1,0.8))*jaar_zip[[#This Row],[graaddagen]],"")</f>
        <v>0</v>
      </c>
      <c r="O1325" s="101">
        <f>IF(ISNUMBER(jaar_zip[[#This Row],[etmaaltemperatuur]]),IF(jaar_zip[[#This Row],[etmaaltemperatuur]]&gt;stookgrens,jaar_zip[[#This Row],[etmaaltemperatuur]]-stookgrens,0),"")</f>
        <v>2.3000000000000007</v>
      </c>
    </row>
    <row r="1326" spans="1:15" x14ac:dyDescent="0.25">
      <c r="A1326">
        <v>249</v>
      </c>
      <c r="B1326">
        <v>20240816</v>
      </c>
      <c r="C1326">
        <v>3.6</v>
      </c>
      <c r="D1326">
        <v>19</v>
      </c>
      <c r="E1326">
        <v>1122</v>
      </c>
      <c r="F1326">
        <v>3.1</v>
      </c>
      <c r="H1326">
        <v>85</v>
      </c>
      <c r="I1326" s="101" t="s">
        <v>16</v>
      </c>
      <c r="J1326" s="1">
        <f>DATEVALUE(RIGHT(jaar_zip[[#This Row],[YYYYMMDD]],2)&amp;"-"&amp;MID(jaar_zip[[#This Row],[YYYYMMDD]],5,2)&amp;"-"&amp;LEFT(jaar_zip[[#This Row],[YYYYMMDD]],4))</f>
        <v>45520</v>
      </c>
      <c r="K1326" s="101" t="str">
        <f>IF(AND(VALUE(MONTH(jaar_zip[[#This Row],[Datum]]))=1,VALUE(WEEKNUM(jaar_zip[[#This Row],[Datum]],21))&gt;51),RIGHT(YEAR(jaar_zip[[#This Row],[Datum]])-1,2),RIGHT(YEAR(jaar_zip[[#This Row],[Datum]]),2))&amp;"-"&amp; TEXT(WEEKNUM(jaar_zip[[#This Row],[Datum]],21),"00")</f>
        <v>24-33</v>
      </c>
      <c r="L1326" s="101">
        <f>MONTH(jaar_zip[[#This Row],[Datum]])</f>
        <v>8</v>
      </c>
      <c r="M1326" s="101">
        <f>IF(ISNUMBER(jaar_zip[[#This Row],[etmaaltemperatuur]]),IF(jaar_zip[[#This Row],[etmaaltemperatuur]]&lt;stookgrens,stookgrens-jaar_zip[[#This Row],[etmaaltemperatuur]],0),"")</f>
        <v>0</v>
      </c>
      <c r="N1326" s="101">
        <f>IF(ISNUMBER(jaar_zip[[#This Row],[graaddagen]]),IF(OR(MONTH(jaar_zip[[#This Row],[Datum]])=1,MONTH(jaar_zip[[#This Row],[Datum]])=2,MONTH(jaar_zip[[#This Row],[Datum]])=11,MONTH(jaar_zip[[#This Row],[Datum]])=12),1.1,IF(OR(MONTH(jaar_zip[[#This Row],[Datum]])=3,MONTH(jaar_zip[[#This Row],[Datum]])=10),1,0.8))*jaar_zip[[#This Row],[graaddagen]],"")</f>
        <v>0</v>
      </c>
      <c r="O1326" s="101">
        <f>IF(ISNUMBER(jaar_zip[[#This Row],[etmaaltemperatuur]]),IF(jaar_zip[[#This Row],[etmaaltemperatuur]]&gt;stookgrens,jaar_zip[[#This Row],[etmaaltemperatuur]]-stookgrens,0),"")</f>
        <v>1</v>
      </c>
    </row>
    <row r="1327" spans="1:15" x14ac:dyDescent="0.25">
      <c r="A1327">
        <v>249</v>
      </c>
      <c r="B1327">
        <v>20240817</v>
      </c>
      <c r="C1327">
        <v>1.9</v>
      </c>
      <c r="D1327">
        <v>16.8</v>
      </c>
      <c r="E1327">
        <v>2232</v>
      </c>
      <c r="F1327">
        <v>0</v>
      </c>
      <c r="H1327">
        <v>75</v>
      </c>
      <c r="I1327" s="101" t="s">
        <v>16</v>
      </c>
      <c r="J1327" s="1">
        <f>DATEVALUE(RIGHT(jaar_zip[[#This Row],[YYYYMMDD]],2)&amp;"-"&amp;MID(jaar_zip[[#This Row],[YYYYMMDD]],5,2)&amp;"-"&amp;LEFT(jaar_zip[[#This Row],[YYYYMMDD]],4))</f>
        <v>45521</v>
      </c>
      <c r="K1327" s="101" t="str">
        <f>IF(AND(VALUE(MONTH(jaar_zip[[#This Row],[Datum]]))=1,VALUE(WEEKNUM(jaar_zip[[#This Row],[Datum]],21))&gt;51),RIGHT(YEAR(jaar_zip[[#This Row],[Datum]])-1,2),RIGHT(YEAR(jaar_zip[[#This Row],[Datum]]),2))&amp;"-"&amp; TEXT(WEEKNUM(jaar_zip[[#This Row],[Datum]],21),"00")</f>
        <v>24-33</v>
      </c>
      <c r="L1327" s="101">
        <f>MONTH(jaar_zip[[#This Row],[Datum]])</f>
        <v>8</v>
      </c>
      <c r="M1327" s="101">
        <f>IF(ISNUMBER(jaar_zip[[#This Row],[etmaaltemperatuur]]),IF(jaar_zip[[#This Row],[etmaaltemperatuur]]&lt;stookgrens,stookgrens-jaar_zip[[#This Row],[etmaaltemperatuur]],0),"")</f>
        <v>1.1999999999999993</v>
      </c>
      <c r="N1327" s="101">
        <f>IF(ISNUMBER(jaar_zip[[#This Row],[graaddagen]]),IF(OR(MONTH(jaar_zip[[#This Row],[Datum]])=1,MONTH(jaar_zip[[#This Row],[Datum]])=2,MONTH(jaar_zip[[#This Row],[Datum]])=11,MONTH(jaar_zip[[#This Row],[Datum]])=12),1.1,IF(OR(MONTH(jaar_zip[[#This Row],[Datum]])=3,MONTH(jaar_zip[[#This Row],[Datum]])=10),1,0.8))*jaar_zip[[#This Row],[graaddagen]],"")</f>
        <v>0.95999999999999952</v>
      </c>
      <c r="O1327" s="101">
        <f>IF(ISNUMBER(jaar_zip[[#This Row],[etmaaltemperatuur]]),IF(jaar_zip[[#This Row],[etmaaltemperatuur]]&gt;stookgrens,jaar_zip[[#This Row],[etmaaltemperatuur]]-stookgrens,0),"")</f>
        <v>0</v>
      </c>
    </row>
    <row r="1328" spans="1:15" x14ac:dyDescent="0.25">
      <c r="A1328">
        <v>249</v>
      </c>
      <c r="B1328">
        <v>20240818</v>
      </c>
      <c r="C1328">
        <v>2.4</v>
      </c>
      <c r="D1328">
        <v>17</v>
      </c>
      <c r="E1328">
        <v>1750</v>
      </c>
      <c r="F1328">
        <v>0</v>
      </c>
      <c r="H1328">
        <v>76</v>
      </c>
      <c r="I1328" s="101" t="s">
        <v>16</v>
      </c>
      <c r="J1328" s="1">
        <f>DATEVALUE(RIGHT(jaar_zip[[#This Row],[YYYYMMDD]],2)&amp;"-"&amp;MID(jaar_zip[[#This Row],[YYYYMMDD]],5,2)&amp;"-"&amp;LEFT(jaar_zip[[#This Row],[YYYYMMDD]],4))</f>
        <v>45522</v>
      </c>
      <c r="K1328" s="101" t="str">
        <f>IF(AND(VALUE(MONTH(jaar_zip[[#This Row],[Datum]]))=1,VALUE(WEEKNUM(jaar_zip[[#This Row],[Datum]],21))&gt;51),RIGHT(YEAR(jaar_zip[[#This Row],[Datum]])-1,2),RIGHT(YEAR(jaar_zip[[#This Row],[Datum]]),2))&amp;"-"&amp; TEXT(WEEKNUM(jaar_zip[[#This Row],[Datum]],21),"00")</f>
        <v>24-33</v>
      </c>
      <c r="L1328" s="101">
        <f>MONTH(jaar_zip[[#This Row],[Datum]])</f>
        <v>8</v>
      </c>
      <c r="M1328" s="101">
        <f>IF(ISNUMBER(jaar_zip[[#This Row],[etmaaltemperatuur]]),IF(jaar_zip[[#This Row],[etmaaltemperatuur]]&lt;stookgrens,stookgrens-jaar_zip[[#This Row],[etmaaltemperatuur]],0),"")</f>
        <v>1</v>
      </c>
      <c r="N1328" s="101">
        <f>IF(ISNUMBER(jaar_zip[[#This Row],[graaddagen]]),IF(OR(MONTH(jaar_zip[[#This Row],[Datum]])=1,MONTH(jaar_zip[[#This Row],[Datum]])=2,MONTH(jaar_zip[[#This Row],[Datum]])=11,MONTH(jaar_zip[[#This Row],[Datum]])=12),1.1,IF(OR(MONTH(jaar_zip[[#This Row],[Datum]])=3,MONTH(jaar_zip[[#This Row],[Datum]])=10),1,0.8))*jaar_zip[[#This Row],[graaddagen]],"")</f>
        <v>0.8</v>
      </c>
      <c r="O1328" s="101">
        <f>IF(ISNUMBER(jaar_zip[[#This Row],[etmaaltemperatuur]]),IF(jaar_zip[[#This Row],[etmaaltemperatuur]]&gt;stookgrens,jaar_zip[[#This Row],[etmaaltemperatuur]]-stookgrens,0),"")</f>
        <v>0</v>
      </c>
    </row>
    <row r="1329" spans="1:15" x14ac:dyDescent="0.25">
      <c r="A1329">
        <v>249</v>
      </c>
      <c r="B1329">
        <v>20240819</v>
      </c>
      <c r="C1329">
        <v>3.6</v>
      </c>
      <c r="D1329">
        <v>18.3</v>
      </c>
      <c r="E1329">
        <v>1936</v>
      </c>
      <c r="F1329">
        <v>0</v>
      </c>
      <c r="H1329">
        <v>69</v>
      </c>
      <c r="I1329" s="101" t="s">
        <v>16</v>
      </c>
      <c r="J1329" s="1">
        <f>DATEVALUE(RIGHT(jaar_zip[[#This Row],[YYYYMMDD]],2)&amp;"-"&amp;MID(jaar_zip[[#This Row],[YYYYMMDD]],5,2)&amp;"-"&amp;LEFT(jaar_zip[[#This Row],[YYYYMMDD]],4))</f>
        <v>45523</v>
      </c>
      <c r="K1329" s="101" t="str">
        <f>IF(AND(VALUE(MONTH(jaar_zip[[#This Row],[Datum]]))=1,VALUE(WEEKNUM(jaar_zip[[#This Row],[Datum]],21))&gt;51),RIGHT(YEAR(jaar_zip[[#This Row],[Datum]])-1,2),RIGHT(YEAR(jaar_zip[[#This Row],[Datum]]),2))&amp;"-"&amp; TEXT(WEEKNUM(jaar_zip[[#This Row],[Datum]],21),"00")</f>
        <v>24-34</v>
      </c>
      <c r="L1329" s="101">
        <f>MONTH(jaar_zip[[#This Row],[Datum]])</f>
        <v>8</v>
      </c>
      <c r="M1329" s="101">
        <f>IF(ISNUMBER(jaar_zip[[#This Row],[etmaaltemperatuur]]),IF(jaar_zip[[#This Row],[etmaaltemperatuur]]&lt;stookgrens,stookgrens-jaar_zip[[#This Row],[etmaaltemperatuur]],0),"")</f>
        <v>0</v>
      </c>
      <c r="N1329" s="101">
        <f>IF(ISNUMBER(jaar_zip[[#This Row],[graaddagen]]),IF(OR(MONTH(jaar_zip[[#This Row],[Datum]])=1,MONTH(jaar_zip[[#This Row],[Datum]])=2,MONTH(jaar_zip[[#This Row],[Datum]])=11,MONTH(jaar_zip[[#This Row],[Datum]])=12),1.1,IF(OR(MONTH(jaar_zip[[#This Row],[Datum]])=3,MONTH(jaar_zip[[#This Row],[Datum]])=10),1,0.8))*jaar_zip[[#This Row],[graaddagen]],"")</f>
        <v>0</v>
      </c>
      <c r="O1329" s="101">
        <f>IF(ISNUMBER(jaar_zip[[#This Row],[etmaaltemperatuur]]),IF(jaar_zip[[#This Row],[etmaaltemperatuur]]&gt;stookgrens,jaar_zip[[#This Row],[etmaaltemperatuur]]-stookgrens,0),"")</f>
        <v>0.30000000000000071</v>
      </c>
    </row>
    <row r="1330" spans="1:15" x14ac:dyDescent="0.25">
      <c r="A1330">
        <v>249</v>
      </c>
      <c r="B1330">
        <v>20240820</v>
      </c>
      <c r="C1330">
        <v>4.5</v>
      </c>
      <c r="D1330">
        <v>18</v>
      </c>
      <c r="E1330">
        <v>991</v>
      </c>
      <c r="F1330">
        <v>13.7</v>
      </c>
      <c r="H1330">
        <v>81</v>
      </c>
      <c r="I1330" s="101" t="s">
        <v>16</v>
      </c>
      <c r="J1330" s="1">
        <f>DATEVALUE(RIGHT(jaar_zip[[#This Row],[YYYYMMDD]],2)&amp;"-"&amp;MID(jaar_zip[[#This Row],[YYYYMMDD]],5,2)&amp;"-"&amp;LEFT(jaar_zip[[#This Row],[YYYYMMDD]],4))</f>
        <v>45524</v>
      </c>
      <c r="K1330" s="101" t="str">
        <f>IF(AND(VALUE(MONTH(jaar_zip[[#This Row],[Datum]]))=1,VALUE(WEEKNUM(jaar_zip[[#This Row],[Datum]],21))&gt;51),RIGHT(YEAR(jaar_zip[[#This Row],[Datum]])-1,2),RIGHT(YEAR(jaar_zip[[#This Row],[Datum]]),2))&amp;"-"&amp; TEXT(WEEKNUM(jaar_zip[[#This Row],[Datum]],21),"00")</f>
        <v>24-34</v>
      </c>
      <c r="L1330" s="101">
        <f>MONTH(jaar_zip[[#This Row],[Datum]])</f>
        <v>8</v>
      </c>
      <c r="M1330" s="101">
        <f>IF(ISNUMBER(jaar_zip[[#This Row],[etmaaltemperatuur]]),IF(jaar_zip[[#This Row],[etmaaltemperatuur]]&lt;stookgrens,stookgrens-jaar_zip[[#This Row],[etmaaltemperatuur]],0),"")</f>
        <v>0</v>
      </c>
      <c r="N1330" s="101">
        <f>IF(ISNUMBER(jaar_zip[[#This Row],[graaddagen]]),IF(OR(MONTH(jaar_zip[[#This Row],[Datum]])=1,MONTH(jaar_zip[[#This Row],[Datum]])=2,MONTH(jaar_zip[[#This Row],[Datum]])=11,MONTH(jaar_zip[[#This Row],[Datum]])=12),1.1,IF(OR(MONTH(jaar_zip[[#This Row],[Datum]])=3,MONTH(jaar_zip[[#This Row],[Datum]])=10),1,0.8))*jaar_zip[[#This Row],[graaddagen]],"")</f>
        <v>0</v>
      </c>
      <c r="O1330" s="101">
        <f>IF(ISNUMBER(jaar_zip[[#This Row],[etmaaltemperatuur]]),IF(jaar_zip[[#This Row],[etmaaltemperatuur]]&gt;stookgrens,jaar_zip[[#This Row],[etmaaltemperatuur]]-stookgrens,0),"")</f>
        <v>0</v>
      </c>
    </row>
    <row r="1331" spans="1:15" x14ac:dyDescent="0.25">
      <c r="A1331">
        <v>249</v>
      </c>
      <c r="B1331">
        <v>20240821</v>
      </c>
      <c r="C1331">
        <v>5.8</v>
      </c>
      <c r="D1331">
        <v>16</v>
      </c>
      <c r="E1331">
        <v>1683</v>
      </c>
      <c r="F1331">
        <v>0</v>
      </c>
      <c r="H1331">
        <v>71</v>
      </c>
      <c r="I1331" s="101" t="s">
        <v>16</v>
      </c>
      <c r="J1331" s="1">
        <f>DATEVALUE(RIGHT(jaar_zip[[#This Row],[YYYYMMDD]],2)&amp;"-"&amp;MID(jaar_zip[[#This Row],[YYYYMMDD]],5,2)&amp;"-"&amp;LEFT(jaar_zip[[#This Row],[YYYYMMDD]],4))</f>
        <v>45525</v>
      </c>
      <c r="K1331" s="101" t="str">
        <f>IF(AND(VALUE(MONTH(jaar_zip[[#This Row],[Datum]]))=1,VALUE(WEEKNUM(jaar_zip[[#This Row],[Datum]],21))&gt;51),RIGHT(YEAR(jaar_zip[[#This Row],[Datum]])-1,2),RIGHT(YEAR(jaar_zip[[#This Row],[Datum]]),2))&amp;"-"&amp; TEXT(WEEKNUM(jaar_zip[[#This Row],[Datum]],21),"00")</f>
        <v>24-34</v>
      </c>
      <c r="L1331" s="101">
        <f>MONTH(jaar_zip[[#This Row],[Datum]])</f>
        <v>8</v>
      </c>
      <c r="M1331" s="101">
        <f>IF(ISNUMBER(jaar_zip[[#This Row],[etmaaltemperatuur]]),IF(jaar_zip[[#This Row],[etmaaltemperatuur]]&lt;stookgrens,stookgrens-jaar_zip[[#This Row],[etmaaltemperatuur]],0),"")</f>
        <v>2</v>
      </c>
      <c r="N1331" s="101">
        <f>IF(ISNUMBER(jaar_zip[[#This Row],[graaddagen]]),IF(OR(MONTH(jaar_zip[[#This Row],[Datum]])=1,MONTH(jaar_zip[[#This Row],[Datum]])=2,MONTH(jaar_zip[[#This Row],[Datum]])=11,MONTH(jaar_zip[[#This Row],[Datum]])=12),1.1,IF(OR(MONTH(jaar_zip[[#This Row],[Datum]])=3,MONTH(jaar_zip[[#This Row],[Datum]])=10),1,0.8))*jaar_zip[[#This Row],[graaddagen]],"")</f>
        <v>1.6</v>
      </c>
      <c r="O1331" s="101">
        <f>IF(ISNUMBER(jaar_zip[[#This Row],[etmaaltemperatuur]]),IF(jaar_zip[[#This Row],[etmaaltemperatuur]]&gt;stookgrens,jaar_zip[[#This Row],[etmaaltemperatuur]]-stookgrens,0),"")</f>
        <v>0</v>
      </c>
    </row>
    <row r="1332" spans="1:15" x14ac:dyDescent="0.25">
      <c r="A1332">
        <v>249</v>
      </c>
      <c r="B1332">
        <v>20240822</v>
      </c>
      <c r="C1332">
        <v>7.8</v>
      </c>
      <c r="D1332">
        <v>18.600000000000001</v>
      </c>
      <c r="E1332">
        <v>1123</v>
      </c>
      <c r="F1332">
        <v>-0.1</v>
      </c>
      <c r="H1332">
        <v>70</v>
      </c>
      <c r="I1332" s="101" t="s">
        <v>16</v>
      </c>
      <c r="J1332" s="1">
        <f>DATEVALUE(RIGHT(jaar_zip[[#This Row],[YYYYMMDD]],2)&amp;"-"&amp;MID(jaar_zip[[#This Row],[YYYYMMDD]],5,2)&amp;"-"&amp;LEFT(jaar_zip[[#This Row],[YYYYMMDD]],4))</f>
        <v>45526</v>
      </c>
      <c r="K1332" s="101" t="str">
        <f>IF(AND(VALUE(MONTH(jaar_zip[[#This Row],[Datum]]))=1,VALUE(WEEKNUM(jaar_zip[[#This Row],[Datum]],21))&gt;51),RIGHT(YEAR(jaar_zip[[#This Row],[Datum]])-1,2),RIGHT(YEAR(jaar_zip[[#This Row],[Datum]]),2))&amp;"-"&amp; TEXT(WEEKNUM(jaar_zip[[#This Row],[Datum]],21),"00")</f>
        <v>24-34</v>
      </c>
      <c r="L1332" s="101">
        <f>MONTH(jaar_zip[[#This Row],[Datum]])</f>
        <v>8</v>
      </c>
      <c r="M1332" s="101">
        <f>IF(ISNUMBER(jaar_zip[[#This Row],[etmaaltemperatuur]]),IF(jaar_zip[[#This Row],[etmaaltemperatuur]]&lt;stookgrens,stookgrens-jaar_zip[[#This Row],[etmaaltemperatuur]],0),"")</f>
        <v>0</v>
      </c>
      <c r="N1332" s="101">
        <f>IF(ISNUMBER(jaar_zip[[#This Row],[graaddagen]]),IF(OR(MONTH(jaar_zip[[#This Row],[Datum]])=1,MONTH(jaar_zip[[#This Row],[Datum]])=2,MONTH(jaar_zip[[#This Row],[Datum]])=11,MONTH(jaar_zip[[#This Row],[Datum]])=12),1.1,IF(OR(MONTH(jaar_zip[[#This Row],[Datum]])=3,MONTH(jaar_zip[[#This Row],[Datum]])=10),1,0.8))*jaar_zip[[#This Row],[graaddagen]],"")</f>
        <v>0</v>
      </c>
      <c r="O1332" s="101">
        <f>IF(ISNUMBER(jaar_zip[[#This Row],[etmaaltemperatuur]]),IF(jaar_zip[[#This Row],[etmaaltemperatuur]]&gt;stookgrens,jaar_zip[[#This Row],[etmaaltemperatuur]]-stookgrens,0),"")</f>
        <v>0.60000000000000142</v>
      </c>
    </row>
    <row r="1333" spans="1:15" x14ac:dyDescent="0.25">
      <c r="A1333">
        <v>249</v>
      </c>
      <c r="B1333">
        <v>20240823</v>
      </c>
      <c r="C1333">
        <v>6.9</v>
      </c>
      <c r="D1333">
        <v>18.600000000000001</v>
      </c>
      <c r="E1333">
        <v>1144</v>
      </c>
      <c r="F1333">
        <v>1.7</v>
      </c>
      <c r="H1333">
        <v>75</v>
      </c>
      <c r="I1333" s="101" t="s">
        <v>16</v>
      </c>
      <c r="J1333" s="1">
        <f>DATEVALUE(RIGHT(jaar_zip[[#This Row],[YYYYMMDD]],2)&amp;"-"&amp;MID(jaar_zip[[#This Row],[YYYYMMDD]],5,2)&amp;"-"&amp;LEFT(jaar_zip[[#This Row],[YYYYMMDD]],4))</f>
        <v>45527</v>
      </c>
      <c r="K1333" s="101" t="str">
        <f>IF(AND(VALUE(MONTH(jaar_zip[[#This Row],[Datum]]))=1,VALUE(WEEKNUM(jaar_zip[[#This Row],[Datum]],21))&gt;51),RIGHT(YEAR(jaar_zip[[#This Row],[Datum]])-1,2),RIGHT(YEAR(jaar_zip[[#This Row],[Datum]]),2))&amp;"-"&amp; TEXT(WEEKNUM(jaar_zip[[#This Row],[Datum]],21),"00")</f>
        <v>24-34</v>
      </c>
      <c r="L1333" s="101">
        <f>MONTH(jaar_zip[[#This Row],[Datum]])</f>
        <v>8</v>
      </c>
      <c r="M1333" s="101">
        <f>IF(ISNUMBER(jaar_zip[[#This Row],[etmaaltemperatuur]]),IF(jaar_zip[[#This Row],[etmaaltemperatuur]]&lt;stookgrens,stookgrens-jaar_zip[[#This Row],[etmaaltemperatuur]],0),"")</f>
        <v>0</v>
      </c>
      <c r="N1333" s="101">
        <f>IF(ISNUMBER(jaar_zip[[#This Row],[graaddagen]]),IF(OR(MONTH(jaar_zip[[#This Row],[Datum]])=1,MONTH(jaar_zip[[#This Row],[Datum]])=2,MONTH(jaar_zip[[#This Row],[Datum]])=11,MONTH(jaar_zip[[#This Row],[Datum]])=12),1.1,IF(OR(MONTH(jaar_zip[[#This Row],[Datum]])=3,MONTH(jaar_zip[[#This Row],[Datum]])=10),1,0.8))*jaar_zip[[#This Row],[graaddagen]],"")</f>
        <v>0</v>
      </c>
      <c r="O1333" s="101">
        <f>IF(ISNUMBER(jaar_zip[[#This Row],[etmaaltemperatuur]]),IF(jaar_zip[[#This Row],[etmaaltemperatuur]]&gt;stookgrens,jaar_zip[[#This Row],[etmaaltemperatuur]]-stookgrens,0),"")</f>
        <v>0.60000000000000142</v>
      </c>
    </row>
    <row r="1334" spans="1:15" x14ac:dyDescent="0.25">
      <c r="A1334">
        <v>249</v>
      </c>
      <c r="B1334">
        <v>20240824</v>
      </c>
      <c r="C1334">
        <v>4.8</v>
      </c>
      <c r="D1334">
        <v>17.8</v>
      </c>
      <c r="E1334">
        <v>936</v>
      </c>
      <c r="F1334">
        <v>9.9</v>
      </c>
      <c r="H1334">
        <v>87</v>
      </c>
      <c r="I1334" s="101" t="s">
        <v>16</v>
      </c>
      <c r="J1334" s="1">
        <f>DATEVALUE(RIGHT(jaar_zip[[#This Row],[YYYYMMDD]],2)&amp;"-"&amp;MID(jaar_zip[[#This Row],[YYYYMMDD]],5,2)&amp;"-"&amp;LEFT(jaar_zip[[#This Row],[YYYYMMDD]],4))</f>
        <v>45528</v>
      </c>
      <c r="K1334" s="101" t="str">
        <f>IF(AND(VALUE(MONTH(jaar_zip[[#This Row],[Datum]]))=1,VALUE(WEEKNUM(jaar_zip[[#This Row],[Datum]],21))&gt;51),RIGHT(YEAR(jaar_zip[[#This Row],[Datum]])-1,2),RIGHT(YEAR(jaar_zip[[#This Row],[Datum]]),2))&amp;"-"&amp; TEXT(WEEKNUM(jaar_zip[[#This Row],[Datum]],21),"00")</f>
        <v>24-34</v>
      </c>
      <c r="L1334" s="101">
        <f>MONTH(jaar_zip[[#This Row],[Datum]])</f>
        <v>8</v>
      </c>
      <c r="M1334" s="101">
        <f>IF(ISNUMBER(jaar_zip[[#This Row],[etmaaltemperatuur]]),IF(jaar_zip[[#This Row],[etmaaltemperatuur]]&lt;stookgrens,stookgrens-jaar_zip[[#This Row],[etmaaltemperatuur]],0),"")</f>
        <v>0.19999999999999929</v>
      </c>
      <c r="N1334" s="101">
        <f>IF(ISNUMBER(jaar_zip[[#This Row],[graaddagen]]),IF(OR(MONTH(jaar_zip[[#This Row],[Datum]])=1,MONTH(jaar_zip[[#This Row],[Datum]])=2,MONTH(jaar_zip[[#This Row],[Datum]])=11,MONTH(jaar_zip[[#This Row],[Datum]])=12),1.1,IF(OR(MONTH(jaar_zip[[#This Row],[Datum]])=3,MONTH(jaar_zip[[#This Row],[Datum]])=10),1,0.8))*jaar_zip[[#This Row],[graaddagen]],"")</f>
        <v>0.15999999999999945</v>
      </c>
      <c r="O1334" s="101">
        <f>IF(ISNUMBER(jaar_zip[[#This Row],[etmaaltemperatuur]]),IF(jaar_zip[[#This Row],[etmaaltemperatuur]]&gt;stookgrens,jaar_zip[[#This Row],[etmaaltemperatuur]]-stookgrens,0),"")</f>
        <v>0</v>
      </c>
    </row>
    <row r="1335" spans="1:15" x14ac:dyDescent="0.25">
      <c r="A1335">
        <v>249</v>
      </c>
      <c r="B1335">
        <v>20240825</v>
      </c>
      <c r="C1335">
        <v>5.7</v>
      </c>
      <c r="D1335">
        <v>16.3</v>
      </c>
      <c r="E1335">
        <v>1998</v>
      </c>
      <c r="F1335">
        <v>0</v>
      </c>
      <c r="H1335">
        <v>71</v>
      </c>
      <c r="I1335" s="101" t="s">
        <v>16</v>
      </c>
      <c r="J1335" s="1">
        <f>DATEVALUE(RIGHT(jaar_zip[[#This Row],[YYYYMMDD]],2)&amp;"-"&amp;MID(jaar_zip[[#This Row],[YYYYMMDD]],5,2)&amp;"-"&amp;LEFT(jaar_zip[[#This Row],[YYYYMMDD]],4))</f>
        <v>45529</v>
      </c>
      <c r="K1335" s="101" t="str">
        <f>IF(AND(VALUE(MONTH(jaar_zip[[#This Row],[Datum]]))=1,VALUE(WEEKNUM(jaar_zip[[#This Row],[Datum]],21))&gt;51),RIGHT(YEAR(jaar_zip[[#This Row],[Datum]])-1,2),RIGHT(YEAR(jaar_zip[[#This Row],[Datum]]),2))&amp;"-"&amp; TEXT(WEEKNUM(jaar_zip[[#This Row],[Datum]],21),"00")</f>
        <v>24-34</v>
      </c>
      <c r="L1335" s="101">
        <f>MONTH(jaar_zip[[#This Row],[Datum]])</f>
        <v>8</v>
      </c>
      <c r="M1335" s="101">
        <f>IF(ISNUMBER(jaar_zip[[#This Row],[etmaaltemperatuur]]),IF(jaar_zip[[#This Row],[etmaaltemperatuur]]&lt;stookgrens,stookgrens-jaar_zip[[#This Row],[etmaaltemperatuur]],0),"")</f>
        <v>1.6999999999999993</v>
      </c>
      <c r="N1335" s="101">
        <f>IF(ISNUMBER(jaar_zip[[#This Row],[graaddagen]]),IF(OR(MONTH(jaar_zip[[#This Row],[Datum]])=1,MONTH(jaar_zip[[#This Row],[Datum]])=2,MONTH(jaar_zip[[#This Row],[Datum]])=11,MONTH(jaar_zip[[#This Row],[Datum]])=12),1.1,IF(OR(MONTH(jaar_zip[[#This Row],[Datum]])=3,MONTH(jaar_zip[[#This Row],[Datum]])=10),1,0.8))*jaar_zip[[#This Row],[graaddagen]],"")</f>
        <v>1.3599999999999994</v>
      </c>
      <c r="O1335" s="101">
        <f>IF(ISNUMBER(jaar_zip[[#This Row],[etmaaltemperatuur]]),IF(jaar_zip[[#This Row],[etmaaltemperatuur]]&gt;stookgrens,jaar_zip[[#This Row],[etmaaltemperatuur]]-stookgrens,0),"")</f>
        <v>0</v>
      </c>
    </row>
    <row r="1336" spans="1:15" x14ac:dyDescent="0.25">
      <c r="A1336">
        <v>249</v>
      </c>
      <c r="B1336">
        <v>20240826</v>
      </c>
      <c r="C1336">
        <v>5.2</v>
      </c>
      <c r="D1336">
        <v>16.600000000000001</v>
      </c>
      <c r="E1336">
        <v>1494</v>
      </c>
      <c r="F1336">
        <v>2.2999999999999998</v>
      </c>
      <c r="H1336">
        <v>82</v>
      </c>
      <c r="I1336" s="101" t="s">
        <v>16</v>
      </c>
      <c r="J1336" s="1">
        <f>DATEVALUE(RIGHT(jaar_zip[[#This Row],[YYYYMMDD]],2)&amp;"-"&amp;MID(jaar_zip[[#This Row],[YYYYMMDD]],5,2)&amp;"-"&amp;LEFT(jaar_zip[[#This Row],[YYYYMMDD]],4))</f>
        <v>45530</v>
      </c>
      <c r="K1336" s="101" t="str">
        <f>IF(AND(VALUE(MONTH(jaar_zip[[#This Row],[Datum]]))=1,VALUE(WEEKNUM(jaar_zip[[#This Row],[Datum]],21))&gt;51),RIGHT(YEAR(jaar_zip[[#This Row],[Datum]])-1,2),RIGHT(YEAR(jaar_zip[[#This Row],[Datum]]),2))&amp;"-"&amp; TEXT(WEEKNUM(jaar_zip[[#This Row],[Datum]],21),"00")</f>
        <v>24-35</v>
      </c>
      <c r="L1336" s="101">
        <f>MONTH(jaar_zip[[#This Row],[Datum]])</f>
        <v>8</v>
      </c>
      <c r="M1336" s="101">
        <f>IF(ISNUMBER(jaar_zip[[#This Row],[etmaaltemperatuur]]),IF(jaar_zip[[#This Row],[etmaaltemperatuur]]&lt;stookgrens,stookgrens-jaar_zip[[#This Row],[etmaaltemperatuur]],0),"")</f>
        <v>1.3999999999999986</v>
      </c>
      <c r="N1336" s="101">
        <f>IF(ISNUMBER(jaar_zip[[#This Row],[graaddagen]]),IF(OR(MONTH(jaar_zip[[#This Row],[Datum]])=1,MONTH(jaar_zip[[#This Row],[Datum]])=2,MONTH(jaar_zip[[#This Row],[Datum]])=11,MONTH(jaar_zip[[#This Row],[Datum]])=12),1.1,IF(OR(MONTH(jaar_zip[[#This Row],[Datum]])=3,MONTH(jaar_zip[[#This Row],[Datum]])=10),1,0.8))*jaar_zip[[#This Row],[graaddagen]],"")</f>
        <v>1.119999999999999</v>
      </c>
      <c r="O1336" s="101">
        <f>IF(ISNUMBER(jaar_zip[[#This Row],[etmaaltemperatuur]]),IF(jaar_zip[[#This Row],[etmaaltemperatuur]]&gt;stookgrens,jaar_zip[[#This Row],[etmaaltemperatuur]]-stookgrens,0),"")</f>
        <v>0</v>
      </c>
    </row>
    <row r="1337" spans="1:15" x14ac:dyDescent="0.25">
      <c r="A1337">
        <v>249</v>
      </c>
      <c r="B1337">
        <v>20240827</v>
      </c>
      <c r="C1337">
        <v>3</v>
      </c>
      <c r="D1337">
        <v>18.100000000000001</v>
      </c>
      <c r="E1337">
        <v>2025</v>
      </c>
      <c r="F1337">
        <v>0</v>
      </c>
      <c r="H1337">
        <v>75</v>
      </c>
      <c r="I1337" s="101" t="s">
        <v>16</v>
      </c>
      <c r="J1337" s="1">
        <f>DATEVALUE(RIGHT(jaar_zip[[#This Row],[YYYYMMDD]],2)&amp;"-"&amp;MID(jaar_zip[[#This Row],[YYYYMMDD]],5,2)&amp;"-"&amp;LEFT(jaar_zip[[#This Row],[YYYYMMDD]],4))</f>
        <v>45531</v>
      </c>
      <c r="K1337" s="101" t="str">
        <f>IF(AND(VALUE(MONTH(jaar_zip[[#This Row],[Datum]]))=1,VALUE(WEEKNUM(jaar_zip[[#This Row],[Datum]],21))&gt;51),RIGHT(YEAR(jaar_zip[[#This Row],[Datum]])-1,2),RIGHT(YEAR(jaar_zip[[#This Row],[Datum]]),2))&amp;"-"&amp; TEXT(WEEKNUM(jaar_zip[[#This Row],[Datum]],21),"00")</f>
        <v>24-35</v>
      </c>
      <c r="L1337" s="101">
        <f>MONTH(jaar_zip[[#This Row],[Datum]])</f>
        <v>8</v>
      </c>
      <c r="M1337" s="101">
        <f>IF(ISNUMBER(jaar_zip[[#This Row],[etmaaltemperatuur]]),IF(jaar_zip[[#This Row],[etmaaltemperatuur]]&lt;stookgrens,stookgrens-jaar_zip[[#This Row],[etmaaltemperatuur]],0),"")</f>
        <v>0</v>
      </c>
      <c r="N1337" s="101">
        <f>IF(ISNUMBER(jaar_zip[[#This Row],[graaddagen]]),IF(OR(MONTH(jaar_zip[[#This Row],[Datum]])=1,MONTH(jaar_zip[[#This Row],[Datum]])=2,MONTH(jaar_zip[[#This Row],[Datum]])=11,MONTH(jaar_zip[[#This Row],[Datum]])=12),1.1,IF(OR(MONTH(jaar_zip[[#This Row],[Datum]])=3,MONTH(jaar_zip[[#This Row],[Datum]])=10),1,0.8))*jaar_zip[[#This Row],[graaddagen]],"")</f>
        <v>0</v>
      </c>
      <c r="O1337" s="101">
        <f>IF(ISNUMBER(jaar_zip[[#This Row],[etmaaltemperatuur]]),IF(jaar_zip[[#This Row],[etmaaltemperatuur]]&gt;stookgrens,jaar_zip[[#This Row],[etmaaltemperatuur]]-stookgrens,0),"")</f>
        <v>0.10000000000000142</v>
      </c>
    </row>
    <row r="1338" spans="1:15" x14ac:dyDescent="0.25">
      <c r="A1338">
        <v>249</v>
      </c>
      <c r="B1338">
        <v>20240828</v>
      </c>
      <c r="C1338">
        <v>2.2000000000000002</v>
      </c>
      <c r="D1338">
        <v>20.2</v>
      </c>
      <c r="E1338">
        <v>2067</v>
      </c>
      <c r="F1338">
        <v>0</v>
      </c>
      <c r="H1338">
        <v>76</v>
      </c>
      <c r="I1338" s="101" t="s">
        <v>16</v>
      </c>
      <c r="J1338" s="1">
        <f>DATEVALUE(RIGHT(jaar_zip[[#This Row],[YYYYMMDD]],2)&amp;"-"&amp;MID(jaar_zip[[#This Row],[YYYYMMDD]],5,2)&amp;"-"&amp;LEFT(jaar_zip[[#This Row],[YYYYMMDD]],4))</f>
        <v>45532</v>
      </c>
      <c r="K1338" s="101" t="str">
        <f>IF(AND(VALUE(MONTH(jaar_zip[[#This Row],[Datum]]))=1,VALUE(WEEKNUM(jaar_zip[[#This Row],[Datum]],21))&gt;51),RIGHT(YEAR(jaar_zip[[#This Row],[Datum]])-1,2),RIGHT(YEAR(jaar_zip[[#This Row],[Datum]]),2))&amp;"-"&amp; TEXT(WEEKNUM(jaar_zip[[#This Row],[Datum]],21),"00")</f>
        <v>24-35</v>
      </c>
      <c r="L1338" s="101">
        <f>MONTH(jaar_zip[[#This Row],[Datum]])</f>
        <v>8</v>
      </c>
      <c r="M1338" s="101">
        <f>IF(ISNUMBER(jaar_zip[[#This Row],[etmaaltemperatuur]]),IF(jaar_zip[[#This Row],[etmaaltemperatuur]]&lt;stookgrens,stookgrens-jaar_zip[[#This Row],[etmaaltemperatuur]],0),"")</f>
        <v>0</v>
      </c>
      <c r="N1338" s="101">
        <f>IF(ISNUMBER(jaar_zip[[#This Row],[graaddagen]]),IF(OR(MONTH(jaar_zip[[#This Row],[Datum]])=1,MONTH(jaar_zip[[#This Row],[Datum]])=2,MONTH(jaar_zip[[#This Row],[Datum]])=11,MONTH(jaar_zip[[#This Row],[Datum]])=12),1.1,IF(OR(MONTH(jaar_zip[[#This Row],[Datum]])=3,MONTH(jaar_zip[[#This Row],[Datum]])=10),1,0.8))*jaar_zip[[#This Row],[graaddagen]],"")</f>
        <v>0</v>
      </c>
      <c r="O1338" s="101">
        <f>IF(ISNUMBER(jaar_zip[[#This Row],[etmaaltemperatuur]]),IF(jaar_zip[[#This Row],[etmaaltemperatuur]]&gt;stookgrens,jaar_zip[[#This Row],[etmaaltemperatuur]]-stookgrens,0),"")</f>
        <v>2.1999999999999993</v>
      </c>
    </row>
    <row r="1339" spans="1:15" x14ac:dyDescent="0.25">
      <c r="A1339">
        <v>249</v>
      </c>
      <c r="B1339">
        <v>20240829</v>
      </c>
      <c r="C1339">
        <v>2.9</v>
      </c>
      <c r="D1339">
        <v>18.3</v>
      </c>
      <c r="E1339">
        <v>1522</v>
      </c>
      <c r="F1339">
        <v>0</v>
      </c>
      <c r="H1339">
        <v>84</v>
      </c>
      <c r="I1339" s="101" t="s">
        <v>16</v>
      </c>
      <c r="J1339" s="1">
        <f>DATEVALUE(RIGHT(jaar_zip[[#This Row],[YYYYMMDD]],2)&amp;"-"&amp;MID(jaar_zip[[#This Row],[YYYYMMDD]],5,2)&amp;"-"&amp;LEFT(jaar_zip[[#This Row],[YYYYMMDD]],4))</f>
        <v>45533</v>
      </c>
      <c r="K1339" s="101" t="str">
        <f>IF(AND(VALUE(MONTH(jaar_zip[[#This Row],[Datum]]))=1,VALUE(WEEKNUM(jaar_zip[[#This Row],[Datum]],21))&gt;51),RIGHT(YEAR(jaar_zip[[#This Row],[Datum]])-1,2),RIGHT(YEAR(jaar_zip[[#This Row],[Datum]]),2))&amp;"-"&amp; TEXT(WEEKNUM(jaar_zip[[#This Row],[Datum]],21),"00")</f>
        <v>24-35</v>
      </c>
      <c r="L1339" s="101">
        <f>MONTH(jaar_zip[[#This Row],[Datum]])</f>
        <v>8</v>
      </c>
      <c r="M1339" s="101">
        <f>IF(ISNUMBER(jaar_zip[[#This Row],[etmaaltemperatuur]]),IF(jaar_zip[[#This Row],[etmaaltemperatuur]]&lt;stookgrens,stookgrens-jaar_zip[[#This Row],[etmaaltemperatuur]],0),"")</f>
        <v>0</v>
      </c>
      <c r="N1339" s="101">
        <f>IF(ISNUMBER(jaar_zip[[#This Row],[graaddagen]]),IF(OR(MONTH(jaar_zip[[#This Row],[Datum]])=1,MONTH(jaar_zip[[#This Row],[Datum]])=2,MONTH(jaar_zip[[#This Row],[Datum]])=11,MONTH(jaar_zip[[#This Row],[Datum]])=12),1.1,IF(OR(MONTH(jaar_zip[[#This Row],[Datum]])=3,MONTH(jaar_zip[[#This Row],[Datum]])=10),1,0.8))*jaar_zip[[#This Row],[graaddagen]],"")</f>
        <v>0</v>
      </c>
      <c r="O1339" s="101">
        <f>IF(ISNUMBER(jaar_zip[[#This Row],[etmaaltemperatuur]]),IF(jaar_zip[[#This Row],[etmaaltemperatuur]]&gt;stookgrens,jaar_zip[[#This Row],[etmaaltemperatuur]]-stookgrens,0),"")</f>
        <v>0.30000000000000071</v>
      </c>
    </row>
    <row r="1340" spans="1:15" x14ac:dyDescent="0.25">
      <c r="A1340">
        <v>249</v>
      </c>
      <c r="B1340">
        <v>20240830</v>
      </c>
      <c r="C1340">
        <v>2.5</v>
      </c>
      <c r="D1340">
        <v>16.5</v>
      </c>
      <c r="E1340">
        <v>1418</v>
      </c>
      <c r="F1340">
        <v>0</v>
      </c>
      <c r="H1340">
        <v>78</v>
      </c>
      <c r="I1340" s="101" t="s">
        <v>16</v>
      </c>
      <c r="J1340" s="1">
        <f>DATEVALUE(RIGHT(jaar_zip[[#This Row],[YYYYMMDD]],2)&amp;"-"&amp;MID(jaar_zip[[#This Row],[YYYYMMDD]],5,2)&amp;"-"&amp;LEFT(jaar_zip[[#This Row],[YYYYMMDD]],4))</f>
        <v>45534</v>
      </c>
      <c r="K1340" s="101" t="str">
        <f>IF(AND(VALUE(MONTH(jaar_zip[[#This Row],[Datum]]))=1,VALUE(WEEKNUM(jaar_zip[[#This Row],[Datum]],21))&gt;51),RIGHT(YEAR(jaar_zip[[#This Row],[Datum]])-1,2),RIGHT(YEAR(jaar_zip[[#This Row],[Datum]]),2))&amp;"-"&amp; TEXT(WEEKNUM(jaar_zip[[#This Row],[Datum]],21),"00")</f>
        <v>24-35</v>
      </c>
      <c r="L1340" s="101">
        <f>MONTH(jaar_zip[[#This Row],[Datum]])</f>
        <v>8</v>
      </c>
      <c r="M1340" s="101">
        <f>IF(ISNUMBER(jaar_zip[[#This Row],[etmaaltemperatuur]]),IF(jaar_zip[[#This Row],[etmaaltemperatuur]]&lt;stookgrens,stookgrens-jaar_zip[[#This Row],[etmaaltemperatuur]],0),"")</f>
        <v>1.5</v>
      </c>
      <c r="N1340" s="101">
        <f>IF(ISNUMBER(jaar_zip[[#This Row],[graaddagen]]),IF(OR(MONTH(jaar_zip[[#This Row],[Datum]])=1,MONTH(jaar_zip[[#This Row],[Datum]])=2,MONTH(jaar_zip[[#This Row],[Datum]])=11,MONTH(jaar_zip[[#This Row],[Datum]])=12),1.1,IF(OR(MONTH(jaar_zip[[#This Row],[Datum]])=3,MONTH(jaar_zip[[#This Row],[Datum]])=10),1,0.8))*jaar_zip[[#This Row],[graaddagen]],"")</f>
        <v>1.2000000000000002</v>
      </c>
      <c r="O1340" s="101">
        <f>IF(ISNUMBER(jaar_zip[[#This Row],[etmaaltemperatuur]]),IF(jaar_zip[[#This Row],[etmaaltemperatuur]]&gt;stookgrens,jaar_zip[[#This Row],[etmaaltemperatuur]]-stookgrens,0),"")</f>
        <v>0</v>
      </c>
    </row>
    <row r="1341" spans="1:15" x14ac:dyDescent="0.25">
      <c r="A1341">
        <v>249</v>
      </c>
      <c r="B1341">
        <v>20240831</v>
      </c>
      <c r="C1341">
        <v>6</v>
      </c>
      <c r="D1341">
        <v>17.7</v>
      </c>
      <c r="E1341">
        <v>1924</v>
      </c>
      <c r="F1341">
        <v>0</v>
      </c>
      <c r="H1341">
        <v>70</v>
      </c>
      <c r="I1341" s="101" t="s">
        <v>16</v>
      </c>
      <c r="J1341" s="1">
        <f>DATEVALUE(RIGHT(jaar_zip[[#This Row],[YYYYMMDD]],2)&amp;"-"&amp;MID(jaar_zip[[#This Row],[YYYYMMDD]],5,2)&amp;"-"&amp;LEFT(jaar_zip[[#This Row],[YYYYMMDD]],4))</f>
        <v>45535</v>
      </c>
      <c r="K1341" s="101" t="str">
        <f>IF(AND(VALUE(MONTH(jaar_zip[[#This Row],[Datum]]))=1,VALUE(WEEKNUM(jaar_zip[[#This Row],[Datum]],21))&gt;51),RIGHT(YEAR(jaar_zip[[#This Row],[Datum]])-1,2),RIGHT(YEAR(jaar_zip[[#This Row],[Datum]]),2))&amp;"-"&amp; TEXT(WEEKNUM(jaar_zip[[#This Row],[Datum]],21),"00")</f>
        <v>24-35</v>
      </c>
      <c r="L1341" s="101">
        <f>MONTH(jaar_zip[[#This Row],[Datum]])</f>
        <v>8</v>
      </c>
      <c r="M1341" s="101">
        <f>IF(ISNUMBER(jaar_zip[[#This Row],[etmaaltemperatuur]]),IF(jaar_zip[[#This Row],[etmaaltemperatuur]]&lt;stookgrens,stookgrens-jaar_zip[[#This Row],[etmaaltemperatuur]],0),"")</f>
        <v>0.30000000000000071</v>
      </c>
      <c r="N1341" s="101">
        <f>IF(ISNUMBER(jaar_zip[[#This Row],[graaddagen]]),IF(OR(MONTH(jaar_zip[[#This Row],[Datum]])=1,MONTH(jaar_zip[[#This Row],[Datum]])=2,MONTH(jaar_zip[[#This Row],[Datum]])=11,MONTH(jaar_zip[[#This Row],[Datum]])=12),1.1,IF(OR(MONTH(jaar_zip[[#This Row],[Datum]])=3,MONTH(jaar_zip[[#This Row],[Datum]])=10),1,0.8))*jaar_zip[[#This Row],[graaddagen]],"")</f>
        <v>0.24000000000000057</v>
      </c>
      <c r="O1341" s="101">
        <f>IF(ISNUMBER(jaar_zip[[#This Row],[etmaaltemperatuur]]),IF(jaar_zip[[#This Row],[etmaaltemperatuur]]&gt;stookgrens,jaar_zip[[#This Row],[etmaaltemperatuur]]-stookgrens,0),"")</f>
        <v>0</v>
      </c>
    </row>
    <row r="1342" spans="1:15" x14ac:dyDescent="0.25">
      <c r="A1342">
        <v>249</v>
      </c>
      <c r="B1342">
        <v>20240901</v>
      </c>
      <c r="C1342">
        <v>5.7</v>
      </c>
      <c r="D1342">
        <v>20.9</v>
      </c>
      <c r="E1342">
        <v>1769</v>
      </c>
      <c r="F1342">
        <v>0</v>
      </c>
      <c r="H1342">
        <v>72</v>
      </c>
      <c r="I1342" s="101" t="s">
        <v>16</v>
      </c>
      <c r="J1342" s="1">
        <f>DATEVALUE(RIGHT(jaar_zip[[#This Row],[YYYYMMDD]],2)&amp;"-"&amp;MID(jaar_zip[[#This Row],[YYYYMMDD]],5,2)&amp;"-"&amp;LEFT(jaar_zip[[#This Row],[YYYYMMDD]],4))</f>
        <v>45536</v>
      </c>
      <c r="K1342" s="101" t="str">
        <f>IF(AND(VALUE(MONTH(jaar_zip[[#This Row],[Datum]]))=1,VALUE(WEEKNUM(jaar_zip[[#This Row],[Datum]],21))&gt;51),RIGHT(YEAR(jaar_zip[[#This Row],[Datum]])-1,2),RIGHT(YEAR(jaar_zip[[#This Row],[Datum]]),2))&amp;"-"&amp; TEXT(WEEKNUM(jaar_zip[[#This Row],[Datum]],21),"00")</f>
        <v>24-35</v>
      </c>
      <c r="L1342" s="101">
        <f>MONTH(jaar_zip[[#This Row],[Datum]])</f>
        <v>9</v>
      </c>
      <c r="M1342" s="101">
        <f>IF(ISNUMBER(jaar_zip[[#This Row],[etmaaltemperatuur]]),IF(jaar_zip[[#This Row],[etmaaltemperatuur]]&lt;stookgrens,stookgrens-jaar_zip[[#This Row],[etmaaltemperatuur]],0),"")</f>
        <v>0</v>
      </c>
      <c r="N1342" s="101">
        <f>IF(ISNUMBER(jaar_zip[[#This Row],[graaddagen]]),IF(OR(MONTH(jaar_zip[[#This Row],[Datum]])=1,MONTH(jaar_zip[[#This Row],[Datum]])=2,MONTH(jaar_zip[[#This Row],[Datum]])=11,MONTH(jaar_zip[[#This Row],[Datum]])=12),1.1,IF(OR(MONTH(jaar_zip[[#This Row],[Datum]])=3,MONTH(jaar_zip[[#This Row],[Datum]])=10),1,0.8))*jaar_zip[[#This Row],[graaddagen]],"")</f>
        <v>0</v>
      </c>
      <c r="O1342" s="101">
        <f>IF(ISNUMBER(jaar_zip[[#This Row],[etmaaltemperatuur]]),IF(jaar_zip[[#This Row],[etmaaltemperatuur]]&gt;stookgrens,jaar_zip[[#This Row],[etmaaltemperatuur]]-stookgrens,0),"")</f>
        <v>2.8999999999999986</v>
      </c>
    </row>
    <row r="1343" spans="1:15" x14ac:dyDescent="0.25">
      <c r="A1343">
        <v>249</v>
      </c>
      <c r="B1343">
        <v>20240902</v>
      </c>
      <c r="C1343">
        <v>2.8</v>
      </c>
      <c r="D1343">
        <v>21.9</v>
      </c>
      <c r="E1343">
        <v>1723</v>
      </c>
      <c r="F1343">
        <v>0</v>
      </c>
      <c r="H1343">
        <v>80</v>
      </c>
      <c r="I1343" s="101" t="s">
        <v>16</v>
      </c>
      <c r="J1343" s="1">
        <f>DATEVALUE(RIGHT(jaar_zip[[#This Row],[YYYYMMDD]],2)&amp;"-"&amp;MID(jaar_zip[[#This Row],[YYYYMMDD]],5,2)&amp;"-"&amp;LEFT(jaar_zip[[#This Row],[YYYYMMDD]],4))</f>
        <v>45537</v>
      </c>
      <c r="K1343" s="101" t="str">
        <f>IF(AND(VALUE(MONTH(jaar_zip[[#This Row],[Datum]]))=1,VALUE(WEEKNUM(jaar_zip[[#This Row],[Datum]],21))&gt;51),RIGHT(YEAR(jaar_zip[[#This Row],[Datum]])-1,2),RIGHT(YEAR(jaar_zip[[#This Row],[Datum]]),2))&amp;"-"&amp; TEXT(WEEKNUM(jaar_zip[[#This Row],[Datum]],21),"00")</f>
        <v>24-36</v>
      </c>
      <c r="L1343" s="101">
        <f>MONTH(jaar_zip[[#This Row],[Datum]])</f>
        <v>9</v>
      </c>
      <c r="M1343" s="101">
        <f>IF(ISNUMBER(jaar_zip[[#This Row],[etmaaltemperatuur]]),IF(jaar_zip[[#This Row],[etmaaltemperatuur]]&lt;stookgrens,stookgrens-jaar_zip[[#This Row],[etmaaltemperatuur]],0),"")</f>
        <v>0</v>
      </c>
      <c r="N1343" s="101">
        <f>IF(ISNUMBER(jaar_zip[[#This Row],[graaddagen]]),IF(OR(MONTH(jaar_zip[[#This Row],[Datum]])=1,MONTH(jaar_zip[[#This Row],[Datum]])=2,MONTH(jaar_zip[[#This Row],[Datum]])=11,MONTH(jaar_zip[[#This Row],[Datum]])=12),1.1,IF(OR(MONTH(jaar_zip[[#This Row],[Datum]])=3,MONTH(jaar_zip[[#This Row],[Datum]])=10),1,0.8))*jaar_zip[[#This Row],[graaddagen]],"")</f>
        <v>0</v>
      </c>
      <c r="O1343" s="101">
        <f>IF(ISNUMBER(jaar_zip[[#This Row],[etmaaltemperatuur]]),IF(jaar_zip[[#This Row],[etmaaltemperatuur]]&gt;stookgrens,jaar_zip[[#This Row],[etmaaltemperatuur]]-stookgrens,0),"")</f>
        <v>3.8999999999999986</v>
      </c>
    </row>
    <row r="1344" spans="1:15" x14ac:dyDescent="0.25">
      <c r="A1344">
        <v>249</v>
      </c>
      <c r="B1344">
        <v>20240903</v>
      </c>
      <c r="C1344">
        <v>2.9</v>
      </c>
      <c r="D1344">
        <v>19.7</v>
      </c>
      <c r="E1344">
        <v>926</v>
      </c>
      <c r="F1344">
        <v>8.1</v>
      </c>
      <c r="H1344">
        <v>84</v>
      </c>
      <c r="I1344" s="101" t="s">
        <v>16</v>
      </c>
      <c r="J1344" s="1">
        <f>DATEVALUE(RIGHT(jaar_zip[[#This Row],[YYYYMMDD]],2)&amp;"-"&amp;MID(jaar_zip[[#This Row],[YYYYMMDD]],5,2)&amp;"-"&amp;LEFT(jaar_zip[[#This Row],[YYYYMMDD]],4))</f>
        <v>45538</v>
      </c>
      <c r="K1344" s="101" t="str">
        <f>IF(AND(VALUE(MONTH(jaar_zip[[#This Row],[Datum]]))=1,VALUE(WEEKNUM(jaar_zip[[#This Row],[Datum]],21))&gt;51),RIGHT(YEAR(jaar_zip[[#This Row],[Datum]])-1,2),RIGHT(YEAR(jaar_zip[[#This Row],[Datum]]),2))&amp;"-"&amp; TEXT(WEEKNUM(jaar_zip[[#This Row],[Datum]],21),"00")</f>
        <v>24-36</v>
      </c>
      <c r="L1344" s="101">
        <f>MONTH(jaar_zip[[#This Row],[Datum]])</f>
        <v>9</v>
      </c>
      <c r="M1344" s="101">
        <f>IF(ISNUMBER(jaar_zip[[#This Row],[etmaaltemperatuur]]),IF(jaar_zip[[#This Row],[etmaaltemperatuur]]&lt;stookgrens,stookgrens-jaar_zip[[#This Row],[etmaaltemperatuur]],0),"")</f>
        <v>0</v>
      </c>
      <c r="N1344" s="101">
        <f>IF(ISNUMBER(jaar_zip[[#This Row],[graaddagen]]),IF(OR(MONTH(jaar_zip[[#This Row],[Datum]])=1,MONTH(jaar_zip[[#This Row],[Datum]])=2,MONTH(jaar_zip[[#This Row],[Datum]])=11,MONTH(jaar_zip[[#This Row],[Datum]])=12),1.1,IF(OR(MONTH(jaar_zip[[#This Row],[Datum]])=3,MONTH(jaar_zip[[#This Row],[Datum]])=10),1,0.8))*jaar_zip[[#This Row],[graaddagen]],"")</f>
        <v>0</v>
      </c>
      <c r="O1344" s="101">
        <f>IF(ISNUMBER(jaar_zip[[#This Row],[etmaaltemperatuur]]),IF(jaar_zip[[#This Row],[etmaaltemperatuur]]&gt;stookgrens,jaar_zip[[#This Row],[etmaaltemperatuur]]-stookgrens,0),"")</f>
        <v>1.6999999999999993</v>
      </c>
    </row>
    <row r="1345" spans="1:15" x14ac:dyDescent="0.25">
      <c r="A1345">
        <v>249</v>
      </c>
      <c r="B1345">
        <v>20240904</v>
      </c>
      <c r="C1345">
        <v>2</v>
      </c>
      <c r="D1345">
        <v>18.100000000000001</v>
      </c>
      <c r="E1345">
        <v>642</v>
      </c>
      <c r="F1345">
        <v>1.1000000000000001</v>
      </c>
      <c r="H1345">
        <v>91</v>
      </c>
      <c r="I1345" s="101" t="s">
        <v>16</v>
      </c>
      <c r="J1345" s="1">
        <f>DATEVALUE(RIGHT(jaar_zip[[#This Row],[YYYYMMDD]],2)&amp;"-"&amp;MID(jaar_zip[[#This Row],[YYYYMMDD]],5,2)&amp;"-"&amp;LEFT(jaar_zip[[#This Row],[YYYYMMDD]],4))</f>
        <v>45539</v>
      </c>
      <c r="K1345" s="101" t="str">
        <f>IF(AND(VALUE(MONTH(jaar_zip[[#This Row],[Datum]]))=1,VALUE(WEEKNUM(jaar_zip[[#This Row],[Datum]],21))&gt;51),RIGHT(YEAR(jaar_zip[[#This Row],[Datum]])-1,2),RIGHT(YEAR(jaar_zip[[#This Row],[Datum]]),2))&amp;"-"&amp; TEXT(WEEKNUM(jaar_zip[[#This Row],[Datum]],21),"00")</f>
        <v>24-36</v>
      </c>
      <c r="L1345" s="101">
        <f>MONTH(jaar_zip[[#This Row],[Datum]])</f>
        <v>9</v>
      </c>
      <c r="M1345" s="101">
        <f>IF(ISNUMBER(jaar_zip[[#This Row],[etmaaltemperatuur]]),IF(jaar_zip[[#This Row],[etmaaltemperatuur]]&lt;stookgrens,stookgrens-jaar_zip[[#This Row],[etmaaltemperatuur]],0),"")</f>
        <v>0</v>
      </c>
      <c r="N1345" s="101">
        <f>IF(ISNUMBER(jaar_zip[[#This Row],[graaddagen]]),IF(OR(MONTH(jaar_zip[[#This Row],[Datum]])=1,MONTH(jaar_zip[[#This Row],[Datum]])=2,MONTH(jaar_zip[[#This Row],[Datum]])=11,MONTH(jaar_zip[[#This Row],[Datum]])=12),1.1,IF(OR(MONTH(jaar_zip[[#This Row],[Datum]])=3,MONTH(jaar_zip[[#This Row],[Datum]])=10),1,0.8))*jaar_zip[[#This Row],[graaddagen]],"")</f>
        <v>0</v>
      </c>
      <c r="O1345" s="101">
        <f>IF(ISNUMBER(jaar_zip[[#This Row],[etmaaltemperatuur]]),IF(jaar_zip[[#This Row],[etmaaltemperatuur]]&gt;stookgrens,jaar_zip[[#This Row],[etmaaltemperatuur]]-stookgrens,0),"")</f>
        <v>0.10000000000000142</v>
      </c>
    </row>
    <row r="1346" spans="1:15" x14ac:dyDescent="0.25">
      <c r="A1346">
        <v>249</v>
      </c>
      <c r="B1346">
        <v>20240905</v>
      </c>
      <c r="C1346">
        <v>6</v>
      </c>
      <c r="D1346">
        <v>21.9</v>
      </c>
      <c r="E1346">
        <v>1435</v>
      </c>
      <c r="F1346">
        <v>0</v>
      </c>
      <c r="H1346">
        <v>76</v>
      </c>
      <c r="I1346" s="101" t="s">
        <v>16</v>
      </c>
      <c r="J1346" s="1">
        <f>DATEVALUE(RIGHT(jaar_zip[[#This Row],[YYYYMMDD]],2)&amp;"-"&amp;MID(jaar_zip[[#This Row],[YYYYMMDD]],5,2)&amp;"-"&amp;LEFT(jaar_zip[[#This Row],[YYYYMMDD]],4))</f>
        <v>45540</v>
      </c>
      <c r="K1346" s="101" t="str">
        <f>IF(AND(VALUE(MONTH(jaar_zip[[#This Row],[Datum]]))=1,VALUE(WEEKNUM(jaar_zip[[#This Row],[Datum]],21))&gt;51),RIGHT(YEAR(jaar_zip[[#This Row],[Datum]])-1,2),RIGHT(YEAR(jaar_zip[[#This Row],[Datum]]),2))&amp;"-"&amp; TEXT(WEEKNUM(jaar_zip[[#This Row],[Datum]],21),"00")</f>
        <v>24-36</v>
      </c>
      <c r="L1346" s="101">
        <f>MONTH(jaar_zip[[#This Row],[Datum]])</f>
        <v>9</v>
      </c>
      <c r="M1346" s="101">
        <f>IF(ISNUMBER(jaar_zip[[#This Row],[etmaaltemperatuur]]),IF(jaar_zip[[#This Row],[etmaaltemperatuur]]&lt;stookgrens,stookgrens-jaar_zip[[#This Row],[etmaaltemperatuur]],0),"")</f>
        <v>0</v>
      </c>
      <c r="N1346" s="101">
        <f>IF(ISNUMBER(jaar_zip[[#This Row],[graaddagen]]),IF(OR(MONTH(jaar_zip[[#This Row],[Datum]])=1,MONTH(jaar_zip[[#This Row],[Datum]])=2,MONTH(jaar_zip[[#This Row],[Datum]])=11,MONTH(jaar_zip[[#This Row],[Datum]])=12),1.1,IF(OR(MONTH(jaar_zip[[#This Row],[Datum]])=3,MONTH(jaar_zip[[#This Row],[Datum]])=10),1,0.8))*jaar_zip[[#This Row],[graaddagen]],"")</f>
        <v>0</v>
      </c>
      <c r="O1346" s="101">
        <f>IF(ISNUMBER(jaar_zip[[#This Row],[etmaaltemperatuur]]),IF(jaar_zip[[#This Row],[etmaaltemperatuur]]&gt;stookgrens,jaar_zip[[#This Row],[etmaaltemperatuur]]-stookgrens,0),"")</f>
        <v>3.8999999999999986</v>
      </c>
    </row>
    <row r="1347" spans="1:15" x14ac:dyDescent="0.25">
      <c r="A1347">
        <v>249</v>
      </c>
      <c r="B1347">
        <v>20240906</v>
      </c>
      <c r="C1347">
        <v>5.0999999999999996</v>
      </c>
      <c r="D1347">
        <v>21.4</v>
      </c>
      <c r="E1347">
        <v>1503</v>
      </c>
      <c r="F1347">
        <v>0.9</v>
      </c>
      <c r="H1347">
        <v>71</v>
      </c>
      <c r="I1347" s="101" t="s">
        <v>16</v>
      </c>
      <c r="J1347" s="1">
        <f>DATEVALUE(RIGHT(jaar_zip[[#This Row],[YYYYMMDD]],2)&amp;"-"&amp;MID(jaar_zip[[#This Row],[YYYYMMDD]],5,2)&amp;"-"&amp;LEFT(jaar_zip[[#This Row],[YYYYMMDD]],4))</f>
        <v>45541</v>
      </c>
      <c r="K1347" s="101" t="str">
        <f>IF(AND(VALUE(MONTH(jaar_zip[[#This Row],[Datum]]))=1,VALUE(WEEKNUM(jaar_zip[[#This Row],[Datum]],21))&gt;51),RIGHT(YEAR(jaar_zip[[#This Row],[Datum]])-1,2),RIGHT(YEAR(jaar_zip[[#This Row],[Datum]]),2))&amp;"-"&amp; TEXT(WEEKNUM(jaar_zip[[#This Row],[Datum]],21),"00")</f>
        <v>24-36</v>
      </c>
      <c r="L1347" s="101">
        <f>MONTH(jaar_zip[[#This Row],[Datum]])</f>
        <v>9</v>
      </c>
      <c r="M1347" s="101">
        <f>IF(ISNUMBER(jaar_zip[[#This Row],[etmaaltemperatuur]]),IF(jaar_zip[[#This Row],[etmaaltemperatuur]]&lt;stookgrens,stookgrens-jaar_zip[[#This Row],[etmaaltemperatuur]],0),"")</f>
        <v>0</v>
      </c>
      <c r="N1347" s="101">
        <f>IF(ISNUMBER(jaar_zip[[#This Row],[graaddagen]]),IF(OR(MONTH(jaar_zip[[#This Row],[Datum]])=1,MONTH(jaar_zip[[#This Row],[Datum]])=2,MONTH(jaar_zip[[#This Row],[Datum]])=11,MONTH(jaar_zip[[#This Row],[Datum]])=12),1.1,IF(OR(MONTH(jaar_zip[[#This Row],[Datum]])=3,MONTH(jaar_zip[[#This Row],[Datum]])=10),1,0.8))*jaar_zip[[#This Row],[graaddagen]],"")</f>
        <v>0</v>
      </c>
      <c r="O1347" s="101">
        <f>IF(ISNUMBER(jaar_zip[[#This Row],[etmaaltemperatuur]]),IF(jaar_zip[[#This Row],[etmaaltemperatuur]]&gt;stookgrens,jaar_zip[[#This Row],[etmaaltemperatuur]]-stookgrens,0),"")</f>
        <v>3.3999999999999986</v>
      </c>
    </row>
    <row r="1348" spans="1:15" x14ac:dyDescent="0.25">
      <c r="A1348">
        <v>249</v>
      </c>
      <c r="B1348">
        <v>20240907</v>
      </c>
      <c r="C1348">
        <v>2.6</v>
      </c>
      <c r="D1348">
        <v>20.6</v>
      </c>
      <c r="E1348">
        <v>1425</v>
      </c>
      <c r="F1348">
        <v>-0.1</v>
      </c>
      <c r="H1348">
        <v>83</v>
      </c>
      <c r="I1348" s="101" t="s">
        <v>16</v>
      </c>
      <c r="J1348" s="1">
        <f>DATEVALUE(RIGHT(jaar_zip[[#This Row],[YYYYMMDD]],2)&amp;"-"&amp;MID(jaar_zip[[#This Row],[YYYYMMDD]],5,2)&amp;"-"&amp;LEFT(jaar_zip[[#This Row],[YYYYMMDD]],4))</f>
        <v>45542</v>
      </c>
      <c r="K1348" s="101" t="str">
        <f>IF(AND(VALUE(MONTH(jaar_zip[[#This Row],[Datum]]))=1,VALUE(WEEKNUM(jaar_zip[[#This Row],[Datum]],21))&gt;51),RIGHT(YEAR(jaar_zip[[#This Row],[Datum]])-1,2),RIGHT(YEAR(jaar_zip[[#This Row],[Datum]]),2))&amp;"-"&amp; TEXT(WEEKNUM(jaar_zip[[#This Row],[Datum]],21),"00")</f>
        <v>24-36</v>
      </c>
      <c r="L1348" s="101">
        <f>MONTH(jaar_zip[[#This Row],[Datum]])</f>
        <v>9</v>
      </c>
      <c r="M1348" s="101">
        <f>IF(ISNUMBER(jaar_zip[[#This Row],[etmaaltemperatuur]]),IF(jaar_zip[[#This Row],[etmaaltemperatuur]]&lt;stookgrens,stookgrens-jaar_zip[[#This Row],[etmaaltemperatuur]],0),"")</f>
        <v>0</v>
      </c>
      <c r="N1348" s="101">
        <f>IF(ISNUMBER(jaar_zip[[#This Row],[graaddagen]]),IF(OR(MONTH(jaar_zip[[#This Row],[Datum]])=1,MONTH(jaar_zip[[#This Row],[Datum]])=2,MONTH(jaar_zip[[#This Row],[Datum]])=11,MONTH(jaar_zip[[#This Row],[Datum]])=12),1.1,IF(OR(MONTH(jaar_zip[[#This Row],[Datum]])=3,MONTH(jaar_zip[[#This Row],[Datum]])=10),1,0.8))*jaar_zip[[#This Row],[graaddagen]],"")</f>
        <v>0</v>
      </c>
      <c r="O1348" s="101">
        <f>IF(ISNUMBER(jaar_zip[[#This Row],[etmaaltemperatuur]]),IF(jaar_zip[[#This Row],[etmaaltemperatuur]]&gt;stookgrens,jaar_zip[[#This Row],[etmaaltemperatuur]]-stookgrens,0),"")</f>
        <v>2.6000000000000014</v>
      </c>
    </row>
    <row r="1349" spans="1:15" x14ac:dyDescent="0.25">
      <c r="A1349">
        <v>249</v>
      </c>
      <c r="B1349">
        <v>20240908</v>
      </c>
      <c r="C1349">
        <v>3.9</v>
      </c>
      <c r="D1349">
        <v>19.3</v>
      </c>
      <c r="E1349">
        <v>1360</v>
      </c>
      <c r="F1349">
        <v>0.6</v>
      </c>
      <c r="H1349">
        <v>75</v>
      </c>
      <c r="I1349" s="101" t="s">
        <v>16</v>
      </c>
      <c r="J1349" s="1">
        <f>DATEVALUE(RIGHT(jaar_zip[[#This Row],[YYYYMMDD]],2)&amp;"-"&amp;MID(jaar_zip[[#This Row],[YYYYMMDD]],5,2)&amp;"-"&amp;LEFT(jaar_zip[[#This Row],[YYYYMMDD]],4))</f>
        <v>45543</v>
      </c>
      <c r="K1349" s="101" t="str">
        <f>IF(AND(VALUE(MONTH(jaar_zip[[#This Row],[Datum]]))=1,VALUE(WEEKNUM(jaar_zip[[#This Row],[Datum]],21))&gt;51),RIGHT(YEAR(jaar_zip[[#This Row],[Datum]])-1,2),RIGHT(YEAR(jaar_zip[[#This Row],[Datum]]),2))&amp;"-"&amp; TEXT(WEEKNUM(jaar_zip[[#This Row],[Datum]],21),"00")</f>
        <v>24-36</v>
      </c>
      <c r="L1349" s="101">
        <f>MONTH(jaar_zip[[#This Row],[Datum]])</f>
        <v>9</v>
      </c>
      <c r="M1349" s="101">
        <f>IF(ISNUMBER(jaar_zip[[#This Row],[etmaaltemperatuur]]),IF(jaar_zip[[#This Row],[etmaaltemperatuur]]&lt;stookgrens,stookgrens-jaar_zip[[#This Row],[etmaaltemperatuur]],0),"")</f>
        <v>0</v>
      </c>
      <c r="N1349" s="101">
        <f>IF(ISNUMBER(jaar_zip[[#This Row],[graaddagen]]),IF(OR(MONTH(jaar_zip[[#This Row],[Datum]])=1,MONTH(jaar_zip[[#This Row],[Datum]])=2,MONTH(jaar_zip[[#This Row],[Datum]])=11,MONTH(jaar_zip[[#This Row],[Datum]])=12),1.1,IF(OR(MONTH(jaar_zip[[#This Row],[Datum]])=3,MONTH(jaar_zip[[#This Row],[Datum]])=10),1,0.8))*jaar_zip[[#This Row],[graaddagen]],"")</f>
        <v>0</v>
      </c>
      <c r="O1349" s="101">
        <f>IF(ISNUMBER(jaar_zip[[#This Row],[etmaaltemperatuur]]),IF(jaar_zip[[#This Row],[etmaaltemperatuur]]&gt;stookgrens,jaar_zip[[#This Row],[etmaaltemperatuur]]-stookgrens,0),"")</f>
        <v>1.3000000000000007</v>
      </c>
    </row>
    <row r="1350" spans="1:15" x14ac:dyDescent="0.25">
      <c r="A1350">
        <v>249</v>
      </c>
      <c r="B1350">
        <v>20240909</v>
      </c>
      <c r="C1350">
        <v>3.8</v>
      </c>
      <c r="D1350">
        <v>16.2</v>
      </c>
      <c r="E1350">
        <v>1195</v>
      </c>
      <c r="F1350">
        <v>0.2</v>
      </c>
      <c r="H1350">
        <v>78</v>
      </c>
      <c r="I1350" s="101" t="s">
        <v>16</v>
      </c>
      <c r="J1350" s="1">
        <f>DATEVALUE(RIGHT(jaar_zip[[#This Row],[YYYYMMDD]],2)&amp;"-"&amp;MID(jaar_zip[[#This Row],[YYYYMMDD]],5,2)&amp;"-"&amp;LEFT(jaar_zip[[#This Row],[YYYYMMDD]],4))</f>
        <v>45544</v>
      </c>
      <c r="K1350" s="101" t="str">
        <f>IF(AND(VALUE(MONTH(jaar_zip[[#This Row],[Datum]]))=1,VALUE(WEEKNUM(jaar_zip[[#This Row],[Datum]],21))&gt;51),RIGHT(YEAR(jaar_zip[[#This Row],[Datum]])-1,2),RIGHT(YEAR(jaar_zip[[#This Row],[Datum]]),2))&amp;"-"&amp; TEXT(WEEKNUM(jaar_zip[[#This Row],[Datum]],21),"00")</f>
        <v>24-37</v>
      </c>
      <c r="L1350" s="101">
        <f>MONTH(jaar_zip[[#This Row],[Datum]])</f>
        <v>9</v>
      </c>
      <c r="M1350" s="101">
        <f>IF(ISNUMBER(jaar_zip[[#This Row],[etmaaltemperatuur]]),IF(jaar_zip[[#This Row],[etmaaltemperatuur]]&lt;stookgrens,stookgrens-jaar_zip[[#This Row],[etmaaltemperatuur]],0),"")</f>
        <v>1.8000000000000007</v>
      </c>
      <c r="N1350" s="101">
        <f>IF(ISNUMBER(jaar_zip[[#This Row],[graaddagen]]),IF(OR(MONTH(jaar_zip[[#This Row],[Datum]])=1,MONTH(jaar_zip[[#This Row],[Datum]])=2,MONTH(jaar_zip[[#This Row],[Datum]])=11,MONTH(jaar_zip[[#This Row],[Datum]])=12),1.1,IF(OR(MONTH(jaar_zip[[#This Row],[Datum]])=3,MONTH(jaar_zip[[#This Row],[Datum]])=10),1,0.8))*jaar_zip[[#This Row],[graaddagen]],"")</f>
        <v>1.4400000000000006</v>
      </c>
      <c r="O1350" s="101">
        <f>IF(ISNUMBER(jaar_zip[[#This Row],[etmaaltemperatuur]]),IF(jaar_zip[[#This Row],[etmaaltemperatuur]]&gt;stookgrens,jaar_zip[[#This Row],[etmaaltemperatuur]]-stookgrens,0),"")</f>
        <v>0</v>
      </c>
    </row>
    <row r="1351" spans="1:15" x14ac:dyDescent="0.25">
      <c r="A1351">
        <v>249</v>
      </c>
      <c r="B1351">
        <v>20240910</v>
      </c>
      <c r="C1351">
        <v>5.2</v>
      </c>
      <c r="D1351">
        <v>14.6</v>
      </c>
      <c r="E1351">
        <v>454</v>
      </c>
      <c r="F1351">
        <v>17.2</v>
      </c>
      <c r="H1351">
        <v>83</v>
      </c>
      <c r="I1351" s="101" t="s">
        <v>16</v>
      </c>
      <c r="J1351" s="1">
        <f>DATEVALUE(RIGHT(jaar_zip[[#This Row],[YYYYMMDD]],2)&amp;"-"&amp;MID(jaar_zip[[#This Row],[YYYYMMDD]],5,2)&amp;"-"&amp;LEFT(jaar_zip[[#This Row],[YYYYMMDD]],4))</f>
        <v>45545</v>
      </c>
      <c r="K1351" s="101" t="str">
        <f>IF(AND(VALUE(MONTH(jaar_zip[[#This Row],[Datum]]))=1,VALUE(WEEKNUM(jaar_zip[[#This Row],[Datum]],21))&gt;51),RIGHT(YEAR(jaar_zip[[#This Row],[Datum]])-1,2),RIGHT(YEAR(jaar_zip[[#This Row],[Datum]]),2))&amp;"-"&amp; TEXT(WEEKNUM(jaar_zip[[#This Row],[Datum]],21),"00")</f>
        <v>24-37</v>
      </c>
      <c r="L1351" s="101">
        <f>MONTH(jaar_zip[[#This Row],[Datum]])</f>
        <v>9</v>
      </c>
      <c r="M1351" s="101">
        <f>IF(ISNUMBER(jaar_zip[[#This Row],[etmaaltemperatuur]]),IF(jaar_zip[[#This Row],[etmaaltemperatuur]]&lt;stookgrens,stookgrens-jaar_zip[[#This Row],[etmaaltemperatuur]],0),"")</f>
        <v>3.4000000000000004</v>
      </c>
      <c r="N1351" s="101">
        <f>IF(ISNUMBER(jaar_zip[[#This Row],[graaddagen]]),IF(OR(MONTH(jaar_zip[[#This Row],[Datum]])=1,MONTH(jaar_zip[[#This Row],[Datum]])=2,MONTH(jaar_zip[[#This Row],[Datum]])=11,MONTH(jaar_zip[[#This Row],[Datum]])=12),1.1,IF(OR(MONTH(jaar_zip[[#This Row],[Datum]])=3,MONTH(jaar_zip[[#This Row],[Datum]])=10),1,0.8))*jaar_zip[[#This Row],[graaddagen]],"")</f>
        <v>2.7200000000000006</v>
      </c>
      <c r="O1351" s="101">
        <f>IF(ISNUMBER(jaar_zip[[#This Row],[etmaaltemperatuur]]),IF(jaar_zip[[#This Row],[etmaaltemperatuur]]&gt;stookgrens,jaar_zip[[#This Row],[etmaaltemperatuur]]-stookgrens,0),"")</f>
        <v>0</v>
      </c>
    </row>
    <row r="1352" spans="1:15" x14ac:dyDescent="0.25">
      <c r="A1352">
        <v>249</v>
      </c>
      <c r="B1352">
        <v>20240911</v>
      </c>
      <c r="C1352">
        <v>3.8</v>
      </c>
      <c r="D1352">
        <v>10.5</v>
      </c>
      <c r="E1352">
        <v>815</v>
      </c>
      <c r="F1352">
        <v>14.6</v>
      </c>
      <c r="H1352">
        <v>84</v>
      </c>
      <c r="I1352" s="101" t="s">
        <v>16</v>
      </c>
      <c r="J1352" s="1">
        <f>DATEVALUE(RIGHT(jaar_zip[[#This Row],[YYYYMMDD]],2)&amp;"-"&amp;MID(jaar_zip[[#This Row],[YYYYMMDD]],5,2)&amp;"-"&amp;LEFT(jaar_zip[[#This Row],[YYYYMMDD]],4))</f>
        <v>45546</v>
      </c>
      <c r="K1352" s="101" t="str">
        <f>IF(AND(VALUE(MONTH(jaar_zip[[#This Row],[Datum]]))=1,VALUE(WEEKNUM(jaar_zip[[#This Row],[Datum]],21))&gt;51),RIGHT(YEAR(jaar_zip[[#This Row],[Datum]])-1,2),RIGHT(YEAR(jaar_zip[[#This Row],[Datum]]),2))&amp;"-"&amp; TEXT(WEEKNUM(jaar_zip[[#This Row],[Datum]],21),"00")</f>
        <v>24-37</v>
      </c>
      <c r="L1352" s="101">
        <f>MONTH(jaar_zip[[#This Row],[Datum]])</f>
        <v>9</v>
      </c>
      <c r="M1352" s="101">
        <f>IF(ISNUMBER(jaar_zip[[#This Row],[etmaaltemperatuur]]),IF(jaar_zip[[#This Row],[etmaaltemperatuur]]&lt;stookgrens,stookgrens-jaar_zip[[#This Row],[etmaaltemperatuur]],0),"")</f>
        <v>7.5</v>
      </c>
      <c r="N1352" s="101">
        <f>IF(ISNUMBER(jaar_zip[[#This Row],[graaddagen]]),IF(OR(MONTH(jaar_zip[[#This Row],[Datum]])=1,MONTH(jaar_zip[[#This Row],[Datum]])=2,MONTH(jaar_zip[[#This Row],[Datum]])=11,MONTH(jaar_zip[[#This Row],[Datum]])=12),1.1,IF(OR(MONTH(jaar_zip[[#This Row],[Datum]])=3,MONTH(jaar_zip[[#This Row],[Datum]])=10),1,0.8))*jaar_zip[[#This Row],[graaddagen]],"")</f>
        <v>6</v>
      </c>
      <c r="O1352" s="101">
        <f>IF(ISNUMBER(jaar_zip[[#This Row],[etmaaltemperatuur]]),IF(jaar_zip[[#This Row],[etmaaltemperatuur]]&gt;stookgrens,jaar_zip[[#This Row],[etmaaltemperatuur]]-stookgrens,0),"")</f>
        <v>0</v>
      </c>
    </row>
    <row r="1353" spans="1:15" x14ac:dyDescent="0.25">
      <c r="A1353">
        <v>249</v>
      </c>
      <c r="B1353">
        <v>20240912</v>
      </c>
      <c r="C1353">
        <v>2.7</v>
      </c>
      <c r="D1353">
        <v>10</v>
      </c>
      <c r="E1353">
        <v>1049</v>
      </c>
      <c r="F1353">
        <v>8.5</v>
      </c>
      <c r="H1353">
        <v>86</v>
      </c>
      <c r="I1353" s="101" t="s">
        <v>16</v>
      </c>
      <c r="J1353" s="1">
        <f>DATEVALUE(RIGHT(jaar_zip[[#This Row],[YYYYMMDD]],2)&amp;"-"&amp;MID(jaar_zip[[#This Row],[YYYYMMDD]],5,2)&amp;"-"&amp;LEFT(jaar_zip[[#This Row],[YYYYMMDD]],4))</f>
        <v>45547</v>
      </c>
      <c r="K1353" s="101" t="str">
        <f>IF(AND(VALUE(MONTH(jaar_zip[[#This Row],[Datum]]))=1,VALUE(WEEKNUM(jaar_zip[[#This Row],[Datum]],21))&gt;51),RIGHT(YEAR(jaar_zip[[#This Row],[Datum]])-1,2),RIGHT(YEAR(jaar_zip[[#This Row],[Datum]]),2))&amp;"-"&amp; TEXT(WEEKNUM(jaar_zip[[#This Row],[Datum]],21),"00")</f>
        <v>24-37</v>
      </c>
      <c r="L1353" s="101">
        <f>MONTH(jaar_zip[[#This Row],[Datum]])</f>
        <v>9</v>
      </c>
      <c r="M1353" s="101">
        <f>IF(ISNUMBER(jaar_zip[[#This Row],[etmaaltemperatuur]]),IF(jaar_zip[[#This Row],[etmaaltemperatuur]]&lt;stookgrens,stookgrens-jaar_zip[[#This Row],[etmaaltemperatuur]],0),"")</f>
        <v>8</v>
      </c>
      <c r="N1353" s="101">
        <f>IF(ISNUMBER(jaar_zip[[#This Row],[graaddagen]]),IF(OR(MONTH(jaar_zip[[#This Row],[Datum]])=1,MONTH(jaar_zip[[#This Row],[Datum]])=2,MONTH(jaar_zip[[#This Row],[Datum]])=11,MONTH(jaar_zip[[#This Row],[Datum]])=12),1.1,IF(OR(MONTH(jaar_zip[[#This Row],[Datum]])=3,MONTH(jaar_zip[[#This Row],[Datum]])=10),1,0.8))*jaar_zip[[#This Row],[graaddagen]],"")</f>
        <v>6.4</v>
      </c>
      <c r="O1353" s="101">
        <f>IF(ISNUMBER(jaar_zip[[#This Row],[etmaaltemperatuur]]),IF(jaar_zip[[#This Row],[etmaaltemperatuur]]&gt;stookgrens,jaar_zip[[#This Row],[etmaaltemperatuur]]-stookgrens,0),"")</f>
        <v>0</v>
      </c>
    </row>
    <row r="1354" spans="1:15" x14ac:dyDescent="0.25">
      <c r="A1354">
        <v>249</v>
      </c>
      <c r="B1354">
        <v>20240913</v>
      </c>
      <c r="C1354">
        <v>3.5</v>
      </c>
      <c r="D1354">
        <v>11.4</v>
      </c>
      <c r="E1354">
        <v>1471</v>
      </c>
      <c r="F1354">
        <v>1</v>
      </c>
      <c r="H1354">
        <v>80</v>
      </c>
      <c r="I1354" s="101" t="s">
        <v>16</v>
      </c>
      <c r="J1354" s="1">
        <f>DATEVALUE(RIGHT(jaar_zip[[#This Row],[YYYYMMDD]],2)&amp;"-"&amp;MID(jaar_zip[[#This Row],[YYYYMMDD]],5,2)&amp;"-"&amp;LEFT(jaar_zip[[#This Row],[YYYYMMDD]],4))</f>
        <v>45548</v>
      </c>
      <c r="K1354" s="101" t="str">
        <f>IF(AND(VALUE(MONTH(jaar_zip[[#This Row],[Datum]]))=1,VALUE(WEEKNUM(jaar_zip[[#This Row],[Datum]],21))&gt;51),RIGHT(YEAR(jaar_zip[[#This Row],[Datum]])-1,2),RIGHT(YEAR(jaar_zip[[#This Row],[Datum]]),2))&amp;"-"&amp; TEXT(WEEKNUM(jaar_zip[[#This Row],[Datum]],21),"00")</f>
        <v>24-37</v>
      </c>
      <c r="L1354" s="101">
        <f>MONTH(jaar_zip[[#This Row],[Datum]])</f>
        <v>9</v>
      </c>
      <c r="M1354" s="101">
        <f>IF(ISNUMBER(jaar_zip[[#This Row],[etmaaltemperatuur]]),IF(jaar_zip[[#This Row],[etmaaltemperatuur]]&lt;stookgrens,stookgrens-jaar_zip[[#This Row],[etmaaltemperatuur]],0),"")</f>
        <v>6.6</v>
      </c>
      <c r="N1354" s="101">
        <f>IF(ISNUMBER(jaar_zip[[#This Row],[graaddagen]]),IF(OR(MONTH(jaar_zip[[#This Row],[Datum]])=1,MONTH(jaar_zip[[#This Row],[Datum]])=2,MONTH(jaar_zip[[#This Row],[Datum]])=11,MONTH(jaar_zip[[#This Row],[Datum]])=12),1.1,IF(OR(MONTH(jaar_zip[[#This Row],[Datum]])=3,MONTH(jaar_zip[[#This Row],[Datum]])=10),1,0.8))*jaar_zip[[#This Row],[graaddagen]],"")</f>
        <v>5.28</v>
      </c>
      <c r="O1354" s="101">
        <f>IF(ISNUMBER(jaar_zip[[#This Row],[etmaaltemperatuur]]),IF(jaar_zip[[#This Row],[etmaaltemperatuur]]&gt;stookgrens,jaar_zip[[#This Row],[etmaaltemperatuur]]-stookgrens,0),"")</f>
        <v>0</v>
      </c>
    </row>
    <row r="1355" spans="1:15" x14ac:dyDescent="0.25">
      <c r="A1355">
        <v>249</v>
      </c>
      <c r="B1355">
        <v>20240914</v>
      </c>
      <c r="C1355">
        <v>2.1</v>
      </c>
      <c r="D1355">
        <v>11.6</v>
      </c>
      <c r="E1355">
        <v>1519</v>
      </c>
      <c r="F1355">
        <v>0</v>
      </c>
      <c r="H1355">
        <v>77</v>
      </c>
      <c r="I1355" s="101" t="s">
        <v>16</v>
      </c>
      <c r="J1355" s="1">
        <f>DATEVALUE(RIGHT(jaar_zip[[#This Row],[YYYYMMDD]],2)&amp;"-"&amp;MID(jaar_zip[[#This Row],[YYYYMMDD]],5,2)&amp;"-"&amp;LEFT(jaar_zip[[#This Row],[YYYYMMDD]],4))</f>
        <v>45549</v>
      </c>
      <c r="K1355" s="101" t="str">
        <f>IF(AND(VALUE(MONTH(jaar_zip[[#This Row],[Datum]]))=1,VALUE(WEEKNUM(jaar_zip[[#This Row],[Datum]],21))&gt;51),RIGHT(YEAR(jaar_zip[[#This Row],[Datum]])-1,2),RIGHT(YEAR(jaar_zip[[#This Row],[Datum]]),2))&amp;"-"&amp; TEXT(WEEKNUM(jaar_zip[[#This Row],[Datum]],21),"00")</f>
        <v>24-37</v>
      </c>
      <c r="L1355" s="101">
        <f>MONTH(jaar_zip[[#This Row],[Datum]])</f>
        <v>9</v>
      </c>
      <c r="M1355" s="101">
        <f>IF(ISNUMBER(jaar_zip[[#This Row],[etmaaltemperatuur]]),IF(jaar_zip[[#This Row],[etmaaltemperatuur]]&lt;stookgrens,stookgrens-jaar_zip[[#This Row],[etmaaltemperatuur]],0),"")</f>
        <v>6.4</v>
      </c>
      <c r="N1355" s="101">
        <f>IF(ISNUMBER(jaar_zip[[#This Row],[graaddagen]]),IF(OR(MONTH(jaar_zip[[#This Row],[Datum]])=1,MONTH(jaar_zip[[#This Row],[Datum]])=2,MONTH(jaar_zip[[#This Row],[Datum]])=11,MONTH(jaar_zip[[#This Row],[Datum]])=12),1.1,IF(OR(MONTH(jaar_zip[[#This Row],[Datum]])=3,MONTH(jaar_zip[[#This Row],[Datum]])=10),1,0.8))*jaar_zip[[#This Row],[graaddagen]],"")</f>
        <v>5.120000000000001</v>
      </c>
      <c r="O1355" s="101">
        <f>IF(ISNUMBER(jaar_zip[[#This Row],[etmaaltemperatuur]]),IF(jaar_zip[[#This Row],[etmaaltemperatuur]]&gt;stookgrens,jaar_zip[[#This Row],[etmaaltemperatuur]]-stookgrens,0),"")</f>
        <v>0</v>
      </c>
    </row>
    <row r="1356" spans="1:15" x14ac:dyDescent="0.25">
      <c r="A1356">
        <v>249</v>
      </c>
      <c r="B1356">
        <v>20240915</v>
      </c>
      <c r="C1356">
        <v>3</v>
      </c>
      <c r="D1356">
        <v>14.5</v>
      </c>
      <c r="E1356">
        <v>1441</v>
      </c>
      <c r="F1356">
        <v>-0.1</v>
      </c>
      <c r="H1356">
        <v>80</v>
      </c>
      <c r="I1356" s="101" t="s">
        <v>16</v>
      </c>
      <c r="J1356" s="1">
        <f>DATEVALUE(RIGHT(jaar_zip[[#This Row],[YYYYMMDD]],2)&amp;"-"&amp;MID(jaar_zip[[#This Row],[YYYYMMDD]],5,2)&amp;"-"&amp;LEFT(jaar_zip[[#This Row],[YYYYMMDD]],4))</f>
        <v>45550</v>
      </c>
      <c r="K1356" s="101" t="str">
        <f>IF(AND(VALUE(MONTH(jaar_zip[[#This Row],[Datum]]))=1,VALUE(WEEKNUM(jaar_zip[[#This Row],[Datum]],21))&gt;51),RIGHT(YEAR(jaar_zip[[#This Row],[Datum]])-1,2),RIGHT(YEAR(jaar_zip[[#This Row],[Datum]]),2))&amp;"-"&amp; TEXT(WEEKNUM(jaar_zip[[#This Row],[Datum]],21),"00")</f>
        <v>24-37</v>
      </c>
      <c r="L1356" s="101">
        <f>MONTH(jaar_zip[[#This Row],[Datum]])</f>
        <v>9</v>
      </c>
      <c r="M1356" s="101">
        <f>IF(ISNUMBER(jaar_zip[[#This Row],[etmaaltemperatuur]]),IF(jaar_zip[[#This Row],[etmaaltemperatuur]]&lt;stookgrens,stookgrens-jaar_zip[[#This Row],[etmaaltemperatuur]],0),"")</f>
        <v>3.5</v>
      </c>
      <c r="N1356" s="101">
        <f>IF(ISNUMBER(jaar_zip[[#This Row],[graaddagen]]),IF(OR(MONTH(jaar_zip[[#This Row],[Datum]])=1,MONTH(jaar_zip[[#This Row],[Datum]])=2,MONTH(jaar_zip[[#This Row],[Datum]])=11,MONTH(jaar_zip[[#This Row],[Datum]])=12),1.1,IF(OR(MONTH(jaar_zip[[#This Row],[Datum]])=3,MONTH(jaar_zip[[#This Row],[Datum]])=10),1,0.8))*jaar_zip[[#This Row],[graaddagen]],"")</f>
        <v>2.8000000000000003</v>
      </c>
      <c r="O1356" s="101">
        <f>IF(ISNUMBER(jaar_zip[[#This Row],[etmaaltemperatuur]]),IF(jaar_zip[[#This Row],[etmaaltemperatuur]]&gt;stookgrens,jaar_zip[[#This Row],[etmaaltemperatuur]]-stookgrens,0),"")</f>
        <v>0</v>
      </c>
    </row>
    <row r="1357" spans="1:15" x14ac:dyDescent="0.25">
      <c r="A1357">
        <v>249</v>
      </c>
      <c r="B1357">
        <v>20240916</v>
      </c>
      <c r="C1357">
        <v>3.7</v>
      </c>
      <c r="D1357">
        <v>15.3</v>
      </c>
      <c r="E1357">
        <v>1186</v>
      </c>
      <c r="F1357">
        <v>-0.1</v>
      </c>
      <c r="H1357">
        <v>85</v>
      </c>
      <c r="I1357" s="101" t="s">
        <v>16</v>
      </c>
      <c r="J1357" s="1">
        <f>DATEVALUE(RIGHT(jaar_zip[[#This Row],[YYYYMMDD]],2)&amp;"-"&amp;MID(jaar_zip[[#This Row],[YYYYMMDD]],5,2)&amp;"-"&amp;LEFT(jaar_zip[[#This Row],[YYYYMMDD]],4))</f>
        <v>45551</v>
      </c>
      <c r="K1357" s="101" t="str">
        <f>IF(AND(VALUE(MONTH(jaar_zip[[#This Row],[Datum]]))=1,VALUE(WEEKNUM(jaar_zip[[#This Row],[Datum]],21))&gt;51),RIGHT(YEAR(jaar_zip[[#This Row],[Datum]])-1,2),RIGHT(YEAR(jaar_zip[[#This Row],[Datum]]),2))&amp;"-"&amp; TEXT(WEEKNUM(jaar_zip[[#This Row],[Datum]],21),"00")</f>
        <v>24-38</v>
      </c>
      <c r="L1357" s="101">
        <f>MONTH(jaar_zip[[#This Row],[Datum]])</f>
        <v>9</v>
      </c>
      <c r="M1357" s="101">
        <f>IF(ISNUMBER(jaar_zip[[#This Row],[etmaaltemperatuur]]),IF(jaar_zip[[#This Row],[etmaaltemperatuur]]&lt;stookgrens,stookgrens-jaar_zip[[#This Row],[etmaaltemperatuur]],0),"")</f>
        <v>2.6999999999999993</v>
      </c>
      <c r="N1357" s="101">
        <f>IF(ISNUMBER(jaar_zip[[#This Row],[graaddagen]]),IF(OR(MONTH(jaar_zip[[#This Row],[Datum]])=1,MONTH(jaar_zip[[#This Row],[Datum]])=2,MONTH(jaar_zip[[#This Row],[Datum]])=11,MONTH(jaar_zip[[#This Row],[Datum]])=12),1.1,IF(OR(MONTH(jaar_zip[[#This Row],[Datum]])=3,MONTH(jaar_zip[[#This Row],[Datum]])=10),1,0.8))*jaar_zip[[#This Row],[graaddagen]],"")</f>
        <v>2.1599999999999997</v>
      </c>
      <c r="O1357" s="101">
        <f>IF(ISNUMBER(jaar_zip[[#This Row],[etmaaltemperatuur]]),IF(jaar_zip[[#This Row],[etmaaltemperatuur]]&gt;stookgrens,jaar_zip[[#This Row],[etmaaltemperatuur]]-stookgrens,0),"")</f>
        <v>0</v>
      </c>
    </row>
    <row r="1358" spans="1:15" x14ac:dyDescent="0.25">
      <c r="A1358">
        <v>249</v>
      </c>
      <c r="B1358">
        <v>20240917</v>
      </c>
      <c r="C1358">
        <v>5.7</v>
      </c>
      <c r="D1358">
        <v>16.399999999999999</v>
      </c>
      <c r="E1358">
        <v>1053</v>
      </c>
      <c r="F1358">
        <v>0</v>
      </c>
      <c r="H1358">
        <v>83</v>
      </c>
      <c r="I1358" s="101" t="s">
        <v>16</v>
      </c>
      <c r="J1358" s="1">
        <f>DATEVALUE(RIGHT(jaar_zip[[#This Row],[YYYYMMDD]],2)&amp;"-"&amp;MID(jaar_zip[[#This Row],[YYYYMMDD]],5,2)&amp;"-"&amp;LEFT(jaar_zip[[#This Row],[YYYYMMDD]],4))</f>
        <v>45552</v>
      </c>
      <c r="K1358" s="101" t="str">
        <f>IF(AND(VALUE(MONTH(jaar_zip[[#This Row],[Datum]]))=1,VALUE(WEEKNUM(jaar_zip[[#This Row],[Datum]],21))&gt;51),RIGHT(YEAR(jaar_zip[[#This Row],[Datum]])-1,2),RIGHT(YEAR(jaar_zip[[#This Row],[Datum]]),2))&amp;"-"&amp; TEXT(WEEKNUM(jaar_zip[[#This Row],[Datum]],21),"00")</f>
        <v>24-38</v>
      </c>
      <c r="L1358" s="101">
        <f>MONTH(jaar_zip[[#This Row],[Datum]])</f>
        <v>9</v>
      </c>
      <c r="M1358" s="101">
        <f>IF(ISNUMBER(jaar_zip[[#This Row],[etmaaltemperatuur]]),IF(jaar_zip[[#This Row],[etmaaltemperatuur]]&lt;stookgrens,stookgrens-jaar_zip[[#This Row],[etmaaltemperatuur]],0),"")</f>
        <v>1.6000000000000014</v>
      </c>
      <c r="N1358" s="101">
        <f>IF(ISNUMBER(jaar_zip[[#This Row],[graaddagen]]),IF(OR(MONTH(jaar_zip[[#This Row],[Datum]])=1,MONTH(jaar_zip[[#This Row],[Datum]])=2,MONTH(jaar_zip[[#This Row],[Datum]])=11,MONTH(jaar_zip[[#This Row],[Datum]])=12),1.1,IF(OR(MONTH(jaar_zip[[#This Row],[Datum]])=3,MONTH(jaar_zip[[#This Row],[Datum]])=10),1,0.8))*jaar_zip[[#This Row],[graaddagen]],"")</f>
        <v>1.2800000000000011</v>
      </c>
      <c r="O1358" s="101">
        <f>IF(ISNUMBER(jaar_zip[[#This Row],[etmaaltemperatuur]]),IF(jaar_zip[[#This Row],[etmaaltemperatuur]]&gt;stookgrens,jaar_zip[[#This Row],[etmaaltemperatuur]]-stookgrens,0),"")</f>
        <v>0</v>
      </c>
    </row>
    <row r="1359" spans="1:15" x14ac:dyDescent="0.25">
      <c r="A1359">
        <v>249</v>
      </c>
      <c r="B1359">
        <v>20240918</v>
      </c>
      <c r="C1359">
        <v>4.9000000000000004</v>
      </c>
      <c r="D1359">
        <v>16.7</v>
      </c>
      <c r="E1359">
        <v>1477</v>
      </c>
      <c r="F1359">
        <v>0</v>
      </c>
      <c r="H1359">
        <v>88</v>
      </c>
      <c r="I1359" s="101" t="s">
        <v>16</v>
      </c>
      <c r="J1359" s="1">
        <f>DATEVALUE(RIGHT(jaar_zip[[#This Row],[YYYYMMDD]],2)&amp;"-"&amp;MID(jaar_zip[[#This Row],[YYYYMMDD]],5,2)&amp;"-"&amp;LEFT(jaar_zip[[#This Row],[YYYYMMDD]],4))</f>
        <v>45553</v>
      </c>
      <c r="K1359" s="101" t="str">
        <f>IF(AND(VALUE(MONTH(jaar_zip[[#This Row],[Datum]]))=1,VALUE(WEEKNUM(jaar_zip[[#This Row],[Datum]],21))&gt;51),RIGHT(YEAR(jaar_zip[[#This Row],[Datum]])-1,2),RIGHT(YEAR(jaar_zip[[#This Row],[Datum]]),2))&amp;"-"&amp; TEXT(WEEKNUM(jaar_zip[[#This Row],[Datum]],21),"00")</f>
        <v>24-38</v>
      </c>
      <c r="L1359" s="101">
        <f>MONTH(jaar_zip[[#This Row],[Datum]])</f>
        <v>9</v>
      </c>
      <c r="M1359" s="101">
        <f>IF(ISNUMBER(jaar_zip[[#This Row],[etmaaltemperatuur]]),IF(jaar_zip[[#This Row],[etmaaltemperatuur]]&lt;stookgrens,stookgrens-jaar_zip[[#This Row],[etmaaltemperatuur]],0),"")</f>
        <v>1.3000000000000007</v>
      </c>
      <c r="N1359" s="101">
        <f>IF(ISNUMBER(jaar_zip[[#This Row],[graaddagen]]),IF(OR(MONTH(jaar_zip[[#This Row],[Datum]])=1,MONTH(jaar_zip[[#This Row],[Datum]])=2,MONTH(jaar_zip[[#This Row],[Datum]])=11,MONTH(jaar_zip[[#This Row],[Datum]])=12),1.1,IF(OR(MONTH(jaar_zip[[#This Row],[Datum]])=3,MONTH(jaar_zip[[#This Row],[Datum]])=10),1,0.8))*jaar_zip[[#This Row],[graaddagen]],"")</f>
        <v>1.0400000000000007</v>
      </c>
      <c r="O1359" s="101">
        <f>IF(ISNUMBER(jaar_zip[[#This Row],[etmaaltemperatuur]]),IF(jaar_zip[[#This Row],[etmaaltemperatuur]]&gt;stookgrens,jaar_zip[[#This Row],[etmaaltemperatuur]]-stookgrens,0),"")</f>
        <v>0</v>
      </c>
    </row>
    <row r="1360" spans="1:15" x14ac:dyDescent="0.25">
      <c r="A1360">
        <v>249</v>
      </c>
      <c r="B1360">
        <v>20240919</v>
      </c>
      <c r="C1360">
        <v>4.2</v>
      </c>
      <c r="D1360">
        <v>16.399999999999999</v>
      </c>
      <c r="E1360">
        <v>1287</v>
      </c>
      <c r="F1360">
        <v>0</v>
      </c>
      <c r="H1360">
        <v>90</v>
      </c>
      <c r="I1360" s="101" t="s">
        <v>16</v>
      </c>
      <c r="J1360" s="1">
        <f>DATEVALUE(RIGHT(jaar_zip[[#This Row],[YYYYMMDD]],2)&amp;"-"&amp;MID(jaar_zip[[#This Row],[YYYYMMDD]],5,2)&amp;"-"&amp;LEFT(jaar_zip[[#This Row],[YYYYMMDD]],4))</f>
        <v>45554</v>
      </c>
      <c r="K1360" s="101" t="str">
        <f>IF(AND(VALUE(MONTH(jaar_zip[[#This Row],[Datum]]))=1,VALUE(WEEKNUM(jaar_zip[[#This Row],[Datum]],21))&gt;51),RIGHT(YEAR(jaar_zip[[#This Row],[Datum]])-1,2),RIGHT(YEAR(jaar_zip[[#This Row],[Datum]]),2))&amp;"-"&amp; TEXT(WEEKNUM(jaar_zip[[#This Row],[Datum]],21),"00")</f>
        <v>24-38</v>
      </c>
      <c r="L1360" s="101">
        <f>MONTH(jaar_zip[[#This Row],[Datum]])</f>
        <v>9</v>
      </c>
      <c r="M1360" s="101">
        <f>IF(ISNUMBER(jaar_zip[[#This Row],[etmaaltemperatuur]]),IF(jaar_zip[[#This Row],[etmaaltemperatuur]]&lt;stookgrens,stookgrens-jaar_zip[[#This Row],[etmaaltemperatuur]],0),"")</f>
        <v>1.6000000000000014</v>
      </c>
      <c r="N1360" s="101">
        <f>IF(ISNUMBER(jaar_zip[[#This Row],[graaddagen]]),IF(OR(MONTH(jaar_zip[[#This Row],[Datum]])=1,MONTH(jaar_zip[[#This Row],[Datum]])=2,MONTH(jaar_zip[[#This Row],[Datum]])=11,MONTH(jaar_zip[[#This Row],[Datum]])=12),1.1,IF(OR(MONTH(jaar_zip[[#This Row],[Datum]])=3,MONTH(jaar_zip[[#This Row],[Datum]])=10),1,0.8))*jaar_zip[[#This Row],[graaddagen]],"")</f>
        <v>1.2800000000000011</v>
      </c>
      <c r="O1360" s="101">
        <f>IF(ISNUMBER(jaar_zip[[#This Row],[etmaaltemperatuur]]),IF(jaar_zip[[#This Row],[etmaaltemperatuur]]&gt;stookgrens,jaar_zip[[#This Row],[etmaaltemperatuur]]-stookgrens,0),"")</f>
        <v>0</v>
      </c>
    </row>
    <row r="1361" spans="1:15" x14ac:dyDescent="0.25">
      <c r="A1361">
        <v>249</v>
      </c>
      <c r="B1361">
        <v>20240920</v>
      </c>
      <c r="C1361">
        <v>5.4</v>
      </c>
      <c r="D1361">
        <v>17.5</v>
      </c>
      <c r="E1361">
        <v>1531</v>
      </c>
      <c r="F1361">
        <v>0</v>
      </c>
      <c r="H1361">
        <v>77</v>
      </c>
      <c r="I1361" s="101" t="s">
        <v>16</v>
      </c>
      <c r="J1361" s="1">
        <f>DATEVALUE(RIGHT(jaar_zip[[#This Row],[YYYYMMDD]],2)&amp;"-"&amp;MID(jaar_zip[[#This Row],[YYYYMMDD]],5,2)&amp;"-"&amp;LEFT(jaar_zip[[#This Row],[YYYYMMDD]],4))</f>
        <v>45555</v>
      </c>
      <c r="K1361" s="101" t="str">
        <f>IF(AND(VALUE(MONTH(jaar_zip[[#This Row],[Datum]]))=1,VALUE(WEEKNUM(jaar_zip[[#This Row],[Datum]],21))&gt;51),RIGHT(YEAR(jaar_zip[[#This Row],[Datum]])-1,2),RIGHT(YEAR(jaar_zip[[#This Row],[Datum]]),2))&amp;"-"&amp; TEXT(WEEKNUM(jaar_zip[[#This Row],[Datum]],21),"00")</f>
        <v>24-38</v>
      </c>
      <c r="L1361" s="101">
        <f>MONTH(jaar_zip[[#This Row],[Datum]])</f>
        <v>9</v>
      </c>
      <c r="M1361" s="101">
        <f>IF(ISNUMBER(jaar_zip[[#This Row],[etmaaltemperatuur]]),IF(jaar_zip[[#This Row],[etmaaltemperatuur]]&lt;stookgrens,stookgrens-jaar_zip[[#This Row],[etmaaltemperatuur]],0),"")</f>
        <v>0.5</v>
      </c>
      <c r="N1361" s="101">
        <f>IF(ISNUMBER(jaar_zip[[#This Row],[graaddagen]]),IF(OR(MONTH(jaar_zip[[#This Row],[Datum]])=1,MONTH(jaar_zip[[#This Row],[Datum]])=2,MONTH(jaar_zip[[#This Row],[Datum]])=11,MONTH(jaar_zip[[#This Row],[Datum]])=12),1.1,IF(OR(MONTH(jaar_zip[[#This Row],[Datum]])=3,MONTH(jaar_zip[[#This Row],[Datum]])=10),1,0.8))*jaar_zip[[#This Row],[graaddagen]],"")</f>
        <v>0.4</v>
      </c>
      <c r="O1361" s="101">
        <f>IF(ISNUMBER(jaar_zip[[#This Row],[etmaaltemperatuur]]),IF(jaar_zip[[#This Row],[etmaaltemperatuur]]&gt;stookgrens,jaar_zip[[#This Row],[etmaaltemperatuur]]-stookgrens,0),"")</f>
        <v>0</v>
      </c>
    </row>
    <row r="1362" spans="1:15" x14ac:dyDescent="0.25">
      <c r="A1362">
        <v>249</v>
      </c>
      <c r="B1362">
        <v>20240921</v>
      </c>
      <c r="C1362">
        <v>2.8</v>
      </c>
      <c r="D1362">
        <v>16.100000000000001</v>
      </c>
      <c r="E1362">
        <v>1512</v>
      </c>
      <c r="F1362">
        <v>0</v>
      </c>
      <c r="H1362">
        <v>82</v>
      </c>
      <c r="I1362" s="101" t="s">
        <v>16</v>
      </c>
      <c r="J1362" s="1">
        <f>DATEVALUE(RIGHT(jaar_zip[[#This Row],[YYYYMMDD]],2)&amp;"-"&amp;MID(jaar_zip[[#This Row],[YYYYMMDD]],5,2)&amp;"-"&amp;LEFT(jaar_zip[[#This Row],[YYYYMMDD]],4))</f>
        <v>45556</v>
      </c>
      <c r="K1362" s="101" t="str">
        <f>IF(AND(VALUE(MONTH(jaar_zip[[#This Row],[Datum]]))=1,VALUE(WEEKNUM(jaar_zip[[#This Row],[Datum]],21))&gt;51),RIGHT(YEAR(jaar_zip[[#This Row],[Datum]])-1,2),RIGHT(YEAR(jaar_zip[[#This Row],[Datum]]),2))&amp;"-"&amp; TEXT(WEEKNUM(jaar_zip[[#This Row],[Datum]],21),"00")</f>
        <v>24-38</v>
      </c>
      <c r="L1362" s="101">
        <f>MONTH(jaar_zip[[#This Row],[Datum]])</f>
        <v>9</v>
      </c>
      <c r="M1362" s="101">
        <f>IF(ISNUMBER(jaar_zip[[#This Row],[etmaaltemperatuur]]),IF(jaar_zip[[#This Row],[etmaaltemperatuur]]&lt;stookgrens,stookgrens-jaar_zip[[#This Row],[etmaaltemperatuur]],0),"")</f>
        <v>1.8999999999999986</v>
      </c>
      <c r="N1362" s="101">
        <f>IF(ISNUMBER(jaar_zip[[#This Row],[graaddagen]]),IF(OR(MONTH(jaar_zip[[#This Row],[Datum]])=1,MONTH(jaar_zip[[#This Row],[Datum]])=2,MONTH(jaar_zip[[#This Row],[Datum]])=11,MONTH(jaar_zip[[#This Row],[Datum]])=12),1.1,IF(OR(MONTH(jaar_zip[[#This Row],[Datum]])=3,MONTH(jaar_zip[[#This Row],[Datum]])=10),1,0.8))*jaar_zip[[#This Row],[graaddagen]],"")</f>
        <v>1.5199999999999989</v>
      </c>
      <c r="O1362" s="101">
        <f>IF(ISNUMBER(jaar_zip[[#This Row],[etmaaltemperatuur]]),IF(jaar_zip[[#This Row],[etmaaltemperatuur]]&gt;stookgrens,jaar_zip[[#This Row],[etmaaltemperatuur]]-stookgrens,0),"")</f>
        <v>0</v>
      </c>
    </row>
    <row r="1363" spans="1:15" x14ac:dyDescent="0.25">
      <c r="A1363">
        <v>249</v>
      </c>
      <c r="B1363">
        <v>20240922</v>
      </c>
      <c r="C1363">
        <v>2.2999999999999998</v>
      </c>
      <c r="D1363">
        <v>16.899999999999999</v>
      </c>
      <c r="E1363">
        <v>1266</v>
      </c>
      <c r="F1363">
        <v>-0.1</v>
      </c>
      <c r="H1363">
        <v>85</v>
      </c>
      <c r="I1363" s="101" t="s">
        <v>16</v>
      </c>
      <c r="J1363" s="1">
        <f>DATEVALUE(RIGHT(jaar_zip[[#This Row],[YYYYMMDD]],2)&amp;"-"&amp;MID(jaar_zip[[#This Row],[YYYYMMDD]],5,2)&amp;"-"&amp;LEFT(jaar_zip[[#This Row],[YYYYMMDD]],4))</f>
        <v>45557</v>
      </c>
      <c r="K1363" s="101" t="str">
        <f>IF(AND(VALUE(MONTH(jaar_zip[[#This Row],[Datum]]))=1,VALUE(WEEKNUM(jaar_zip[[#This Row],[Datum]],21))&gt;51),RIGHT(YEAR(jaar_zip[[#This Row],[Datum]])-1,2),RIGHT(YEAR(jaar_zip[[#This Row],[Datum]]),2))&amp;"-"&amp; TEXT(WEEKNUM(jaar_zip[[#This Row],[Datum]],21),"00")</f>
        <v>24-38</v>
      </c>
      <c r="L1363" s="101">
        <f>MONTH(jaar_zip[[#This Row],[Datum]])</f>
        <v>9</v>
      </c>
      <c r="M1363" s="101">
        <f>IF(ISNUMBER(jaar_zip[[#This Row],[etmaaltemperatuur]]),IF(jaar_zip[[#This Row],[etmaaltemperatuur]]&lt;stookgrens,stookgrens-jaar_zip[[#This Row],[etmaaltemperatuur]],0),"")</f>
        <v>1.1000000000000014</v>
      </c>
      <c r="N1363" s="101">
        <f>IF(ISNUMBER(jaar_zip[[#This Row],[graaddagen]]),IF(OR(MONTH(jaar_zip[[#This Row],[Datum]])=1,MONTH(jaar_zip[[#This Row],[Datum]])=2,MONTH(jaar_zip[[#This Row],[Datum]])=11,MONTH(jaar_zip[[#This Row],[Datum]])=12),1.1,IF(OR(MONTH(jaar_zip[[#This Row],[Datum]])=3,MONTH(jaar_zip[[#This Row],[Datum]])=10),1,0.8))*jaar_zip[[#This Row],[graaddagen]],"")</f>
        <v>0.88000000000000123</v>
      </c>
      <c r="O1363" s="101">
        <f>IF(ISNUMBER(jaar_zip[[#This Row],[etmaaltemperatuur]]),IF(jaar_zip[[#This Row],[etmaaltemperatuur]]&gt;stookgrens,jaar_zip[[#This Row],[etmaaltemperatuur]]-stookgrens,0),"")</f>
        <v>0</v>
      </c>
    </row>
    <row r="1364" spans="1:15" x14ac:dyDescent="0.25">
      <c r="A1364">
        <v>249</v>
      </c>
      <c r="B1364">
        <v>20240923</v>
      </c>
      <c r="C1364">
        <v>3.2</v>
      </c>
      <c r="D1364">
        <v>16.8</v>
      </c>
      <c r="E1364">
        <v>931</v>
      </c>
      <c r="F1364">
        <v>-0.1</v>
      </c>
      <c r="H1364">
        <v>85</v>
      </c>
      <c r="I1364" s="101" t="s">
        <v>16</v>
      </c>
      <c r="J1364" s="1">
        <f>DATEVALUE(RIGHT(jaar_zip[[#This Row],[YYYYMMDD]],2)&amp;"-"&amp;MID(jaar_zip[[#This Row],[YYYYMMDD]],5,2)&amp;"-"&amp;LEFT(jaar_zip[[#This Row],[YYYYMMDD]],4))</f>
        <v>45558</v>
      </c>
      <c r="K1364" s="101" t="str">
        <f>IF(AND(VALUE(MONTH(jaar_zip[[#This Row],[Datum]]))=1,VALUE(WEEKNUM(jaar_zip[[#This Row],[Datum]],21))&gt;51),RIGHT(YEAR(jaar_zip[[#This Row],[Datum]])-1,2),RIGHT(YEAR(jaar_zip[[#This Row],[Datum]]),2))&amp;"-"&amp; TEXT(WEEKNUM(jaar_zip[[#This Row],[Datum]],21),"00")</f>
        <v>24-39</v>
      </c>
      <c r="L1364" s="101">
        <f>MONTH(jaar_zip[[#This Row],[Datum]])</f>
        <v>9</v>
      </c>
      <c r="M1364" s="101">
        <f>IF(ISNUMBER(jaar_zip[[#This Row],[etmaaltemperatuur]]),IF(jaar_zip[[#This Row],[etmaaltemperatuur]]&lt;stookgrens,stookgrens-jaar_zip[[#This Row],[etmaaltemperatuur]],0),"")</f>
        <v>1.1999999999999993</v>
      </c>
      <c r="N1364" s="101">
        <f>IF(ISNUMBER(jaar_zip[[#This Row],[graaddagen]]),IF(OR(MONTH(jaar_zip[[#This Row],[Datum]])=1,MONTH(jaar_zip[[#This Row],[Datum]])=2,MONTH(jaar_zip[[#This Row],[Datum]])=11,MONTH(jaar_zip[[#This Row],[Datum]])=12),1.1,IF(OR(MONTH(jaar_zip[[#This Row],[Datum]])=3,MONTH(jaar_zip[[#This Row],[Datum]])=10),1,0.8))*jaar_zip[[#This Row],[graaddagen]],"")</f>
        <v>0.95999999999999952</v>
      </c>
      <c r="O1364" s="101">
        <f>IF(ISNUMBER(jaar_zip[[#This Row],[etmaaltemperatuur]]),IF(jaar_zip[[#This Row],[etmaaltemperatuur]]&gt;stookgrens,jaar_zip[[#This Row],[etmaaltemperatuur]]-stookgrens,0),"")</f>
        <v>0</v>
      </c>
    </row>
    <row r="1365" spans="1:15" x14ac:dyDescent="0.25">
      <c r="A1365">
        <v>249</v>
      </c>
      <c r="B1365">
        <v>20240924</v>
      </c>
      <c r="C1365">
        <v>4.0999999999999996</v>
      </c>
      <c r="D1365">
        <v>13.9</v>
      </c>
      <c r="E1365">
        <v>557</v>
      </c>
      <c r="F1365">
        <v>1.3</v>
      </c>
      <c r="H1365">
        <v>89</v>
      </c>
      <c r="I1365" s="101" t="s">
        <v>16</v>
      </c>
      <c r="J1365" s="1">
        <f>DATEVALUE(RIGHT(jaar_zip[[#This Row],[YYYYMMDD]],2)&amp;"-"&amp;MID(jaar_zip[[#This Row],[YYYYMMDD]],5,2)&amp;"-"&amp;LEFT(jaar_zip[[#This Row],[YYYYMMDD]],4))</f>
        <v>45559</v>
      </c>
      <c r="K1365" s="101" t="str">
        <f>IF(AND(VALUE(MONTH(jaar_zip[[#This Row],[Datum]]))=1,VALUE(WEEKNUM(jaar_zip[[#This Row],[Datum]],21))&gt;51),RIGHT(YEAR(jaar_zip[[#This Row],[Datum]])-1,2),RIGHT(YEAR(jaar_zip[[#This Row],[Datum]]),2))&amp;"-"&amp; TEXT(WEEKNUM(jaar_zip[[#This Row],[Datum]],21),"00")</f>
        <v>24-39</v>
      </c>
      <c r="L1365" s="101">
        <f>MONTH(jaar_zip[[#This Row],[Datum]])</f>
        <v>9</v>
      </c>
      <c r="M1365" s="101">
        <f>IF(ISNUMBER(jaar_zip[[#This Row],[etmaaltemperatuur]]),IF(jaar_zip[[#This Row],[etmaaltemperatuur]]&lt;stookgrens,stookgrens-jaar_zip[[#This Row],[etmaaltemperatuur]],0),"")</f>
        <v>4.0999999999999996</v>
      </c>
      <c r="N1365" s="101">
        <f>IF(ISNUMBER(jaar_zip[[#This Row],[graaddagen]]),IF(OR(MONTH(jaar_zip[[#This Row],[Datum]])=1,MONTH(jaar_zip[[#This Row],[Datum]])=2,MONTH(jaar_zip[[#This Row],[Datum]])=11,MONTH(jaar_zip[[#This Row],[Datum]])=12),1.1,IF(OR(MONTH(jaar_zip[[#This Row],[Datum]])=3,MONTH(jaar_zip[[#This Row],[Datum]])=10),1,0.8))*jaar_zip[[#This Row],[graaddagen]],"")</f>
        <v>3.28</v>
      </c>
      <c r="O1365" s="101">
        <f>IF(ISNUMBER(jaar_zip[[#This Row],[etmaaltemperatuur]]),IF(jaar_zip[[#This Row],[etmaaltemperatuur]]&gt;stookgrens,jaar_zip[[#This Row],[etmaaltemperatuur]]-stookgrens,0),"")</f>
        <v>0</v>
      </c>
    </row>
    <row r="1366" spans="1:15" x14ac:dyDescent="0.25">
      <c r="A1366">
        <v>249</v>
      </c>
      <c r="B1366">
        <v>20240925</v>
      </c>
      <c r="C1366">
        <v>3.1</v>
      </c>
      <c r="D1366">
        <v>14.5</v>
      </c>
      <c r="E1366">
        <v>353</v>
      </c>
      <c r="F1366">
        <v>3.7</v>
      </c>
      <c r="H1366">
        <v>82</v>
      </c>
      <c r="I1366" s="101" t="s">
        <v>16</v>
      </c>
      <c r="J1366" s="1">
        <f>DATEVALUE(RIGHT(jaar_zip[[#This Row],[YYYYMMDD]],2)&amp;"-"&amp;MID(jaar_zip[[#This Row],[YYYYMMDD]],5,2)&amp;"-"&amp;LEFT(jaar_zip[[#This Row],[YYYYMMDD]],4))</f>
        <v>45560</v>
      </c>
      <c r="K1366" s="101" t="str">
        <f>IF(AND(VALUE(MONTH(jaar_zip[[#This Row],[Datum]]))=1,VALUE(WEEKNUM(jaar_zip[[#This Row],[Datum]],21))&gt;51),RIGHT(YEAR(jaar_zip[[#This Row],[Datum]])-1,2),RIGHT(YEAR(jaar_zip[[#This Row],[Datum]]),2))&amp;"-"&amp; TEXT(WEEKNUM(jaar_zip[[#This Row],[Datum]],21),"00")</f>
        <v>24-39</v>
      </c>
      <c r="L1366" s="101">
        <f>MONTH(jaar_zip[[#This Row],[Datum]])</f>
        <v>9</v>
      </c>
      <c r="M1366" s="101">
        <f>IF(ISNUMBER(jaar_zip[[#This Row],[etmaaltemperatuur]]),IF(jaar_zip[[#This Row],[etmaaltemperatuur]]&lt;stookgrens,stookgrens-jaar_zip[[#This Row],[etmaaltemperatuur]],0),"")</f>
        <v>3.5</v>
      </c>
      <c r="N1366" s="101">
        <f>IF(ISNUMBER(jaar_zip[[#This Row],[graaddagen]]),IF(OR(MONTH(jaar_zip[[#This Row],[Datum]])=1,MONTH(jaar_zip[[#This Row],[Datum]])=2,MONTH(jaar_zip[[#This Row],[Datum]])=11,MONTH(jaar_zip[[#This Row],[Datum]])=12),1.1,IF(OR(MONTH(jaar_zip[[#This Row],[Datum]])=3,MONTH(jaar_zip[[#This Row],[Datum]])=10),1,0.8))*jaar_zip[[#This Row],[graaddagen]],"")</f>
        <v>2.8000000000000003</v>
      </c>
      <c r="O1366" s="101">
        <f>IF(ISNUMBER(jaar_zip[[#This Row],[etmaaltemperatuur]]),IF(jaar_zip[[#This Row],[etmaaltemperatuur]]&gt;stookgrens,jaar_zip[[#This Row],[etmaaltemperatuur]]-stookgrens,0),"")</f>
        <v>0</v>
      </c>
    </row>
    <row r="1367" spans="1:15" x14ac:dyDescent="0.25">
      <c r="A1367">
        <v>249</v>
      </c>
      <c r="B1367">
        <v>20240926</v>
      </c>
      <c r="C1367">
        <v>6.2</v>
      </c>
      <c r="D1367">
        <v>15.9</v>
      </c>
      <c r="E1367">
        <v>1032</v>
      </c>
      <c r="F1367">
        <v>17.5</v>
      </c>
      <c r="H1367">
        <v>86</v>
      </c>
      <c r="I1367" s="101" t="s">
        <v>16</v>
      </c>
      <c r="J1367" s="1">
        <f>DATEVALUE(RIGHT(jaar_zip[[#This Row],[YYYYMMDD]],2)&amp;"-"&amp;MID(jaar_zip[[#This Row],[YYYYMMDD]],5,2)&amp;"-"&amp;LEFT(jaar_zip[[#This Row],[YYYYMMDD]],4))</f>
        <v>45561</v>
      </c>
      <c r="K1367" s="101" t="str">
        <f>IF(AND(VALUE(MONTH(jaar_zip[[#This Row],[Datum]]))=1,VALUE(WEEKNUM(jaar_zip[[#This Row],[Datum]],21))&gt;51),RIGHT(YEAR(jaar_zip[[#This Row],[Datum]])-1,2),RIGHT(YEAR(jaar_zip[[#This Row],[Datum]]),2))&amp;"-"&amp; TEXT(WEEKNUM(jaar_zip[[#This Row],[Datum]],21),"00")</f>
        <v>24-39</v>
      </c>
      <c r="L1367" s="101">
        <f>MONTH(jaar_zip[[#This Row],[Datum]])</f>
        <v>9</v>
      </c>
      <c r="M1367" s="101">
        <f>IF(ISNUMBER(jaar_zip[[#This Row],[etmaaltemperatuur]]),IF(jaar_zip[[#This Row],[etmaaltemperatuur]]&lt;stookgrens,stookgrens-jaar_zip[[#This Row],[etmaaltemperatuur]],0),"")</f>
        <v>2.0999999999999996</v>
      </c>
      <c r="N1367" s="101">
        <f>IF(ISNUMBER(jaar_zip[[#This Row],[graaddagen]]),IF(OR(MONTH(jaar_zip[[#This Row],[Datum]])=1,MONTH(jaar_zip[[#This Row],[Datum]])=2,MONTH(jaar_zip[[#This Row],[Datum]])=11,MONTH(jaar_zip[[#This Row],[Datum]])=12),1.1,IF(OR(MONTH(jaar_zip[[#This Row],[Datum]])=3,MONTH(jaar_zip[[#This Row],[Datum]])=10),1,0.8))*jaar_zip[[#This Row],[graaddagen]],"")</f>
        <v>1.6799999999999997</v>
      </c>
      <c r="O1367" s="101">
        <f>IF(ISNUMBER(jaar_zip[[#This Row],[etmaaltemperatuur]]),IF(jaar_zip[[#This Row],[etmaaltemperatuur]]&gt;stookgrens,jaar_zip[[#This Row],[etmaaltemperatuur]]-stookgrens,0),"")</f>
        <v>0</v>
      </c>
    </row>
    <row r="1368" spans="1:15" x14ac:dyDescent="0.25">
      <c r="A1368">
        <v>249</v>
      </c>
      <c r="B1368">
        <v>20240927</v>
      </c>
      <c r="C1368">
        <v>8.5</v>
      </c>
      <c r="D1368">
        <v>12</v>
      </c>
      <c r="E1368">
        <v>186</v>
      </c>
      <c r="F1368">
        <v>45.7</v>
      </c>
      <c r="H1368">
        <v>83</v>
      </c>
      <c r="I1368" s="101" t="s">
        <v>16</v>
      </c>
      <c r="J1368" s="1">
        <f>DATEVALUE(RIGHT(jaar_zip[[#This Row],[YYYYMMDD]],2)&amp;"-"&amp;MID(jaar_zip[[#This Row],[YYYYMMDD]],5,2)&amp;"-"&amp;LEFT(jaar_zip[[#This Row],[YYYYMMDD]],4))</f>
        <v>45562</v>
      </c>
      <c r="K1368" s="101" t="str">
        <f>IF(AND(VALUE(MONTH(jaar_zip[[#This Row],[Datum]]))=1,VALUE(WEEKNUM(jaar_zip[[#This Row],[Datum]],21))&gt;51),RIGHT(YEAR(jaar_zip[[#This Row],[Datum]])-1,2),RIGHT(YEAR(jaar_zip[[#This Row],[Datum]]),2))&amp;"-"&amp; TEXT(WEEKNUM(jaar_zip[[#This Row],[Datum]],21),"00")</f>
        <v>24-39</v>
      </c>
      <c r="L1368" s="101">
        <f>MONTH(jaar_zip[[#This Row],[Datum]])</f>
        <v>9</v>
      </c>
      <c r="M1368" s="101">
        <f>IF(ISNUMBER(jaar_zip[[#This Row],[etmaaltemperatuur]]),IF(jaar_zip[[#This Row],[etmaaltemperatuur]]&lt;stookgrens,stookgrens-jaar_zip[[#This Row],[etmaaltemperatuur]],0),"")</f>
        <v>6</v>
      </c>
      <c r="N1368" s="101">
        <f>IF(ISNUMBER(jaar_zip[[#This Row],[graaddagen]]),IF(OR(MONTH(jaar_zip[[#This Row],[Datum]])=1,MONTH(jaar_zip[[#This Row],[Datum]])=2,MONTH(jaar_zip[[#This Row],[Datum]])=11,MONTH(jaar_zip[[#This Row],[Datum]])=12),1.1,IF(OR(MONTH(jaar_zip[[#This Row],[Datum]])=3,MONTH(jaar_zip[[#This Row],[Datum]])=10),1,0.8))*jaar_zip[[#This Row],[graaddagen]],"")</f>
        <v>4.8000000000000007</v>
      </c>
      <c r="O1368" s="101">
        <f>IF(ISNUMBER(jaar_zip[[#This Row],[etmaaltemperatuur]]),IF(jaar_zip[[#This Row],[etmaaltemperatuur]]&gt;stookgrens,jaar_zip[[#This Row],[etmaaltemperatuur]]-stookgrens,0),"")</f>
        <v>0</v>
      </c>
    </row>
    <row r="1369" spans="1:15" x14ac:dyDescent="0.25">
      <c r="A1369">
        <v>249</v>
      </c>
      <c r="B1369">
        <v>20240928</v>
      </c>
      <c r="C1369">
        <v>3.8</v>
      </c>
      <c r="D1369">
        <v>9.9</v>
      </c>
      <c r="E1369">
        <v>1106</v>
      </c>
      <c r="F1369">
        <v>6.2</v>
      </c>
      <c r="H1369">
        <v>83</v>
      </c>
      <c r="I1369" s="101" t="s">
        <v>16</v>
      </c>
      <c r="J1369" s="1">
        <f>DATEVALUE(RIGHT(jaar_zip[[#This Row],[YYYYMMDD]],2)&amp;"-"&amp;MID(jaar_zip[[#This Row],[YYYYMMDD]],5,2)&amp;"-"&amp;LEFT(jaar_zip[[#This Row],[YYYYMMDD]],4))</f>
        <v>45563</v>
      </c>
      <c r="K1369" s="101" t="str">
        <f>IF(AND(VALUE(MONTH(jaar_zip[[#This Row],[Datum]]))=1,VALUE(WEEKNUM(jaar_zip[[#This Row],[Datum]],21))&gt;51),RIGHT(YEAR(jaar_zip[[#This Row],[Datum]])-1,2),RIGHT(YEAR(jaar_zip[[#This Row],[Datum]]),2))&amp;"-"&amp; TEXT(WEEKNUM(jaar_zip[[#This Row],[Datum]],21),"00")</f>
        <v>24-39</v>
      </c>
      <c r="L1369" s="101">
        <f>MONTH(jaar_zip[[#This Row],[Datum]])</f>
        <v>9</v>
      </c>
      <c r="M1369" s="101">
        <f>IF(ISNUMBER(jaar_zip[[#This Row],[etmaaltemperatuur]]),IF(jaar_zip[[#This Row],[etmaaltemperatuur]]&lt;stookgrens,stookgrens-jaar_zip[[#This Row],[etmaaltemperatuur]],0),"")</f>
        <v>8.1</v>
      </c>
      <c r="N1369" s="101">
        <f>IF(ISNUMBER(jaar_zip[[#This Row],[graaddagen]]),IF(OR(MONTH(jaar_zip[[#This Row],[Datum]])=1,MONTH(jaar_zip[[#This Row],[Datum]])=2,MONTH(jaar_zip[[#This Row],[Datum]])=11,MONTH(jaar_zip[[#This Row],[Datum]])=12),1.1,IF(OR(MONTH(jaar_zip[[#This Row],[Datum]])=3,MONTH(jaar_zip[[#This Row],[Datum]])=10),1,0.8))*jaar_zip[[#This Row],[graaddagen]],"")</f>
        <v>6.48</v>
      </c>
      <c r="O1369" s="101">
        <f>IF(ISNUMBER(jaar_zip[[#This Row],[etmaaltemperatuur]]),IF(jaar_zip[[#This Row],[etmaaltemperatuur]]&gt;stookgrens,jaar_zip[[#This Row],[etmaaltemperatuur]]-stookgrens,0),"")</f>
        <v>0</v>
      </c>
    </row>
    <row r="1370" spans="1:15" x14ac:dyDescent="0.25">
      <c r="A1370">
        <v>249</v>
      </c>
      <c r="B1370">
        <v>20240929</v>
      </c>
      <c r="C1370">
        <v>4.5</v>
      </c>
      <c r="D1370">
        <v>10.8</v>
      </c>
      <c r="E1370">
        <v>1179</v>
      </c>
      <c r="F1370">
        <v>0</v>
      </c>
      <c r="H1370">
        <v>78</v>
      </c>
      <c r="I1370" s="101" t="s">
        <v>16</v>
      </c>
      <c r="J1370" s="1">
        <f>DATEVALUE(RIGHT(jaar_zip[[#This Row],[YYYYMMDD]],2)&amp;"-"&amp;MID(jaar_zip[[#This Row],[YYYYMMDD]],5,2)&amp;"-"&amp;LEFT(jaar_zip[[#This Row],[YYYYMMDD]],4))</f>
        <v>45564</v>
      </c>
      <c r="K1370" s="101" t="str">
        <f>IF(AND(VALUE(MONTH(jaar_zip[[#This Row],[Datum]]))=1,VALUE(WEEKNUM(jaar_zip[[#This Row],[Datum]],21))&gt;51),RIGHT(YEAR(jaar_zip[[#This Row],[Datum]])-1,2),RIGHT(YEAR(jaar_zip[[#This Row],[Datum]]),2))&amp;"-"&amp; TEXT(WEEKNUM(jaar_zip[[#This Row],[Datum]],21),"00")</f>
        <v>24-39</v>
      </c>
      <c r="L1370" s="101">
        <f>MONTH(jaar_zip[[#This Row],[Datum]])</f>
        <v>9</v>
      </c>
      <c r="M1370" s="101">
        <f>IF(ISNUMBER(jaar_zip[[#This Row],[etmaaltemperatuur]]),IF(jaar_zip[[#This Row],[etmaaltemperatuur]]&lt;stookgrens,stookgrens-jaar_zip[[#This Row],[etmaaltemperatuur]],0),"")</f>
        <v>7.1999999999999993</v>
      </c>
      <c r="N1370" s="101">
        <f>IF(ISNUMBER(jaar_zip[[#This Row],[graaddagen]]),IF(OR(MONTH(jaar_zip[[#This Row],[Datum]])=1,MONTH(jaar_zip[[#This Row],[Datum]])=2,MONTH(jaar_zip[[#This Row],[Datum]])=11,MONTH(jaar_zip[[#This Row],[Datum]])=12),1.1,IF(OR(MONTH(jaar_zip[[#This Row],[Datum]])=3,MONTH(jaar_zip[[#This Row],[Datum]])=10),1,0.8))*jaar_zip[[#This Row],[graaddagen]],"")</f>
        <v>5.76</v>
      </c>
      <c r="O1370" s="101">
        <f>IF(ISNUMBER(jaar_zip[[#This Row],[etmaaltemperatuur]]),IF(jaar_zip[[#This Row],[etmaaltemperatuur]]&gt;stookgrens,jaar_zip[[#This Row],[etmaaltemperatuur]]-stookgrens,0),"")</f>
        <v>0</v>
      </c>
    </row>
    <row r="1371" spans="1:15" x14ac:dyDescent="0.25">
      <c r="A1371">
        <v>249</v>
      </c>
      <c r="B1371">
        <v>20240930</v>
      </c>
      <c r="C1371">
        <v>7.9</v>
      </c>
      <c r="D1371">
        <v>12</v>
      </c>
      <c r="E1371">
        <v>436</v>
      </c>
      <c r="F1371">
        <v>20.399999999999999</v>
      </c>
      <c r="H1371">
        <v>86</v>
      </c>
      <c r="I1371" s="101" t="s">
        <v>16</v>
      </c>
      <c r="J1371" s="1">
        <f>DATEVALUE(RIGHT(jaar_zip[[#This Row],[YYYYMMDD]],2)&amp;"-"&amp;MID(jaar_zip[[#This Row],[YYYYMMDD]],5,2)&amp;"-"&amp;LEFT(jaar_zip[[#This Row],[YYYYMMDD]],4))</f>
        <v>45565</v>
      </c>
      <c r="K1371" s="101" t="str">
        <f>IF(AND(VALUE(MONTH(jaar_zip[[#This Row],[Datum]]))=1,VALUE(WEEKNUM(jaar_zip[[#This Row],[Datum]],21))&gt;51),RIGHT(YEAR(jaar_zip[[#This Row],[Datum]])-1,2),RIGHT(YEAR(jaar_zip[[#This Row],[Datum]]),2))&amp;"-"&amp; TEXT(WEEKNUM(jaar_zip[[#This Row],[Datum]],21),"00")</f>
        <v>24-40</v>
      </c>
      <c r="L1371" s="101">
        <f>MONTH(jaar_zip[[#This Row],[Datum]])</f>
        <v>9</v>
      </c>
      <c r="M1371" s="101">
        <f>IF(ISNUMBER(jaar_zip[[#This Row],[etmaaltemperatuur]]),IF(jaar_zip[[#This Row],[etmaaltemperatuur]]&lt;stookgrens,stookgrens-jaar_zip[[#This Row],[etmaaltemperatuur]],0),"")</f>
        <v>6</v>
      </c>
      <c r="N1371" s="101">
        <f>IF(ISNUMBER(jaar_zip[[#This Row],[graaddagen]]),IF(OR(MONTH(jaar_zip[[#This Row],[Datum]])=1,MONTH(jaar_zip[[#This Row],[Datum]])=2,MONTH(jaar_zip[[#This Row],[Datum]])=11,MONTH(jaar_zip[[#This Row],[Datum]])=12),1.1,IF(OR(MONTH(jaar_zip[[#This Row],[Datum]])=3,MONTH(jaar_zip[[#This Row],[Datum]])=10),1,0.8))*jaar_zip[[#This Row],[graaddagen]],"")</f>
        <v>4.8000000000000007</v>
      </c>
      <c r="O1371" s="101">
        <f>IF(ISNUMBER(jaar_zip[[#This Row],[etmaaltemperatuur]]),IF(jaar_zip[[#This Row],[etmaaltemperatuur]]&gt;stookgrens,jaar_zip[[#This Row],[etmaaltemperatuur]]-stookgrens,0),"")</f>
        <v>0</v>
      </c>
    </row>
    <row r="1372" spans="1:15" x14ac:dyDescent="0.25">
      <c r="A1372">
        <v>251</v>
      </c>
      <c r="B1372">
        <v>20240101</v>
      </c>
      <c r="C1372">
        <v>9.1999999999999993</v>
      </c>
      <c r="D1372">
        <v>7.5</v>
      </c>
      <c r="E1372">
        <v>126</v>
      </c>
      <c r="F1372">
        <v>5.8</v>
      </c>
      <c r="G1372">
        <v>997.7</v>
      </c>
      <c r="H1372">
        <v>85</v>
      </c>
      <c r="I1372" s="101" t="s">
        <v>17</v>
      </c>
      <c r="J1372" s="1">
        <f>DATEVALUE(RIGHT(jaar_zip[[#This Row],[YYYYMMDD]],2)&amp;"-"&amp;MID(jaar_zip[[#This Row],[YYYYMMDD]],5,2)&amp;"-"&amp;LEFT(jaar_zip[[#This Row],[YYYYMMDD]],4))</f>
        <v>45292</v>
      </c>
      <c r="K1372" s="101" t="str">
        <f>IF(AND(VALUE(MONTH(jaar_zip[[#This Row],[Datum]]))=1,VALUE(WEEKNUM(jaar_zip[[#This Row],[Datum]],21))&gt;51),RIGHT(YEAR(jaar_zip[[#This Row],[Datum]])-1,2),RIGHT(YEAR(jaar_zip[[#This Row],[Datum]]),2))&amp;"-"&amp; TEXT(WEEKNUM(jaar_zip[[#This Row],[Datum]],21),"00")</f>
        <v>24-01</v>
      </c>
      <c r="L1372" s="101">
        <f>MONTH(jaar_zip[[#This Row],[Datum]])</f>
        <v>1</v>
      </c>
      <c r="M1372" s="101">
        <f>IF(ISNUMBER(jaar_zip[[#This Row],[etmaaltemperatuur]]),IF(jaar_zip[[#This Row],[etmaaltemperatuur]]&lt;stookgrens,stookgrens-jaar_zip[[#This Row],[etmaaltemperatuur]],0),"")</f>
        <v>10.5</v>
      </c>
      <c r="N1372" s="101">
        <f>IF(ISNUMBER(jaar_zip[[#This Row],[graaddagen]]),IF(OR(MONTH(jaar_zip[[#This Row],[Datum]])=1,MONTH(jaar_zip[[#This Row],[Datum]])=2,MONTH(jaar_zip[[#This Row],[Datum]])=11,MONTH(jaar_zip[[#This Row],[Datum]])=12),1.1,IF(OR(MONTH(jaar_zip[[#This Row],[Datum]])=3,MONTH(jaar_zip[[#This Row],[Datum]])=10),1,0.8))*jaar_zip[[#This Row],[graaddagen]],"")</f>
        <v>11.55</v>
      </c>
      <c r="O1372" s="101">
        <f>IF(ISNUMBER(jaar_zip[[#This Row],[etmaaltemperatuur]]),IF(jaar_zip[[#This Row],[etmaaltemperatuur]]&gt;stookgrens,jaar_zip[[#This Row],[etmaaltemperatuur]]-stookgrens,0),"")</f>
        <v>0</v>
      </c>
    </row>
    <row r="1373" spans="1:15" x14ac:dyDescent="0.25">
      <c r="A1373">
        <v>251</v>
      </c>
      <c r="B1373">
        <v>20240102</v>
      </c>
      <c r="C1373">
        <v>9.6</v>
      </c>
      <c r="D1373">
        <v>8.3000000000000007</v>
      </c>
      <c r="E1373">
        <v>109</v>
      </c>
      <c r="F1373">
        <v>25.6</v>
      </c>
      <c r="G1373">
        <v>984.2</v>
      </c>
      <c r="H1373">
        <v>95</v>
      </c>
      <c r="I1373" s="101" t="s">
        <v>17</v>
      </c>
      <c r="J1373" s="1">
        <f>DATEVALUE(RIGHT(jaar_zip[[#This Row],[YYYYMMDD]],2)&amp;"-"&amp;MID(jaar_zip[[#This Row],[YYYYMMDD]],5,2)&amp;"-"&amp;LEFT(jaar_zip[[#This Row],[YYYYMMDD]],4))</f>
        <v>45293</v>
      </c>
      <c r="K1373" s="101" t="str">
        <f>IF(AND(VALUE(MONTH(jaar_zip[[#This Row],[Datum]]))=1,VALUE(WEEKNUM(jaar_zip[[#This Row],[Datum]],21))&gt;51),RIGHT(YEAR(jaar_zip[[#This Row],[Datum]])-1,2),RIGHT(YEAR(jaar_zip[[#This Row],[Datum]]),2))&amp;"-"&amp; TEXT(WEEKNUM(jaar_zip[[#This Row],[Datum]],21),"00")</f>
        <v>24-01</v>
      </c>
      <c r="L1373" s="101">
        <f>MONTH(jaar_zip[[#This Row],[Datum]])</f>
        <v>1</v>
      </c>
      <c r="M1373" s="101">
        <f>IF(ISNUMBER(jaar_zip[[#This Row],[etmaaltemperatuur]]),IF(jaar_zip[[#This Row],[etmaaltemperatuur]]&lt;stookgrens,stookgrens-jaar_zip[[#This Row],[etmaaltemperatuur]],0),"")</f>
        <v>9.6999999999999993</v>
      </c>
      <c r="N1373" s="101">
        <f>IF(ISNUMBER(jaar_zip[[#This Row],[graaddagen]]),IF(OR(MONTH(jaar_zip[[#This Row],[Datum]])=1,MONTH(jaar_zip[[#This Row],[Datum]])=2,MONTH(jaar_zip[[#This Row],[Datum]])=11,MONTH(jaar_zip[[#This Row],[Datum]])=12),1.1,IF(OR(MONTH(jaar_zip[[#This Row],[Datum]])=3,MONTH(jaar_zip[[#This Row],[Datum]])=10),1,0.8))*jaar_zip[[#This Row],[graaddagen]],"")</f>
        <v>10.67</v>
      </c>
      <c r="O1373" s="101">
        <f>IF(ISNUMBER(jaar_zip[[#This Row],[etmaaltemperatuur]]),IF(jaar_zip[[#This Row],[etmaaltemperatuur]]&gt;stookgrens,jaar_zip[[#This Row],[etmaaltemperatuur]]-stookgrens,0),"")</f>
        <v>0</v>
      </c>
    </row>
    <row r="1374" spans="1:15" x14ac:dyDescent="0.25">
      <c r="A1374">
        <v>251</v>
      </c>
      <c r="B1374">
        <v>20240103</v>
      </c>
      <c r="C1374">
        <v>9.4</v>
      </c>
      <c r="D1374">
        <v>7.8</v>
      </c>
      <c r="E1374">
        <v>144</v>
      </c>
      <c r="F1374">
        <v>5.2</v>
      </c>
      <c r="G1374">
        <v>985.7</v>
      </c>
      <c r="H1374">
        <v>89</v>
      </c>
      <c r="I1374" s="101" t="s">
        <v>17</v>
      </c>
      <c r="J1374" s="1">
        <f>DATEVALUE(RIGHT(jaar_zip[[#This Row],[YYYYMMDD]],2)&amp;"-"&amp;MID(jaar_zip[[#This Row],[YYYYMMDD]],5,2)&amp;"-"&amp;LEFT(jaar_zip[[#This Row],[YYYYMMDD]],4))</f>
        <v>45294</v>
      </c>
      <c r="K1374" s="101" t="str">
        <f>IF(AND(VALUE(MONTH(jaar_zip[[#This Row],[Datum]]))=1,VALUE(WEEKNUM(jaar_zip[[#This Row],[Datum]],21))&gt;51),RIGHT(YEAR(jaar_zip[[#This Row],[Datum]])-1,2),RIGHT(YEAR(jaar_zip[[#This Row],[Datum]]),2))&amp;"-"&amp; TEXT(WEEKNUM(jaar_zip[[#This Row],[Datum]],21),"00")</f>
        <v>24-01</v>
      </c>
      <c r="L1374" s="101">
        <f>MONTH(jaar_zip[[#This Row],[Datum]])</f>
        <v>1</v>
      </c>
      <c r="M1374" s="101">
        <f>IF(ISNUMBER(jaar_zip[[#This Row],[etmaaltemperatuur]]),IF(jaar_zip[[#This Row],[etmaaltemperatuur]]&lt;stookgrens,stookgrens-jaar_zip[[#This Row],[etmaaltemperatuur]],0),"")</f>
        <v>10.199999999999999</v>
      </c>
      <c r="N1374" s="101">
        <f>IF(ISNUMBER(jaar_zip[[#This Row],[graaddagen]]),IF(OR(MONTH(jaar_zip[[#This Row],[Datum]])=1,MONTH(jaar_zip[[#This Row],[Datum]])=2,MONTH(jaar_zip[[#This Row],[Datum]])=11,MONTH(jaar_zip[[#This Row],[Datum]])=12),1.1,IF(OR(MONTH(jaar_zip[[#This Row],[Datum]])=3,MONTH(jaar_zip[[#This Row],[Datum]])=10),1,0.8))*jaar_zip[[#This Row],[graaddagen]],"")</f>
        <v>11.22</v>
      </c>
      <c r="O1374" s="101">
        <f>IF(ISNUMBER(jaar_zip[[#This Row],[etmaaltemperatuur]]),IF(jaar_zip[[#This Row],[etmaaltemperatuur]]&gt;stookgrens,jaar_zip[[#This Row],[etmaaltemperatuur]]-stookgrens,0),"")</f>
        <v>0</v>
      </c>
    </row>
    <row r="1375" spans="1:15" x14ac:dyDescent="0.25">
      <c r="A1375">
        <v>251</v>
      </c>
      <c r="B1375">
        <v>20240104</v>
      </c>
      <c r="C1375">
        <v>5.3</v>
      </c>
      <c r="D1375">
        <v>4.5</v>
      </c>
      <c r="E1375">
        <v>135</v>
      </c>
      <c r="F1375">
        <v>0.5</v>
      </c>
      <c r="G1375">
        <v>1001.1</v>
      </c>
      <c r="H1375">
        <v>82</v>
      </c>
      <c r="I1375" s="101" t="s">
        <v>17</v>
      </c>
      <c r="J1375" s="1">
        <f>DATEVALUE(RIGHT(jaar_zip[[#This Row],[YYYYMMDD]],2)&amp;"-"&amp;MID(jaar_zip[[#This Row],[YYYYMMDD]],5,2)&amp;"-"&amp;LEFT(jaar_zip[[#This Row],[YYYYMMDD]],4))</f>
        <v>45295</v>
      </c>
      <c r="K1375" s="101" t="str">
        <f>IF(AND(VALUE(MONTH(jaar_zip[[#This Row],[Datum]]))=1,VALUE(WEEKNUM(jaar_zip[[#This Row],[Datum]],21))&gt;51),RIGHT(YEAR(jaar_zip[[#This Row],[Datum]])-1,2),RIGHT(YEAR(jaar_zip[[#This Row],[Datum]]),2))&amp;"-"&amp; TEXT(WEEKNUM(jaar_zip[[#This Row],[Datum]],21),"00")</f>
        <v>24-01</v>
      </c>
      <c r="L1375" s="101">
        <f>MONTH(jaar_zip[[#This Row],[Datum]])</f>
        <v>1</v>
      </c>
      <c r="M1375" s="101">
        <f>IF(ISNUMBER(jaar_zip[[#This Row],[etmaaltemperatuur]]),IF(jaar_zip[[#This Row],[etmaaltemperatuur]]&lt;stookgrens,stookgrens-jaar_zip[[#This Row],[etmaaltemperatuur]],0),"")</f>
        <v>13.5</v>
      </c>
      <c r="N1375" s="101">
        <f>IF(ISNUMBER(jaar_zip[[#This Row],[graaddagen]]),IF(OR(MONTH(jaar_zip[[#This Row],[Datum]])=1,MONTH(jaar_zip[[#This Row],[Datum]])=2,MONTH(jaar_zip[[#This Row],[Datum]])=11,MONTH(jaar_zip[[#This Row],[Datum]])=12),1.1,IF(OR(MONTH(jaar_zip[[#This Row],[Datum]])=3,MONTH(jaar_zip[[#This Row],[Datum]])=10),1,0.8))*jaar_zip[[#This Row],[graaddagen]],"")</f>
        <v>14.850000000000001</v>
      </c>
      <c r="O1375" s="101">
        <f>IF(ISNUMBER(jaar_zip[[#This Row],[etmaaltemperatuur]]),IF(jaar_zip[[#This Row],[etmaaltemperatuur]]&gt;stookgrens,jaar_zip[[#This Row],[etmaaltemperatuur]]-stookgrens,0),"")</f>
        <v>0</v>
      </c>
    </row>
    <row r="1376" spans="1:15" x14ac:dyDescent="0.25">
      <c r="A1376">
        <v>251</v>
      </c>
      <c r="B1376">
        <v>20240105</v>
      </c>
      <c r="C1376">
        <v>8.5</v>
      </c>
      <c r="D1376">
        <v>3.9</v>
      </c>
      <c r="E1376">
        <v>109</v>
      </c>
      <c r="F1376">
        <v>3.6</v>
      </c>
      <c r="G1376">
        <v>998.5</v>
      </c>
      <c r="H1376">
        <v>93</v>
      </c>
      <c r="I1376" s="101" t="s">
        <v>17</v>
      </c>
      <c r="J1376" s="1">
        <f>DATEVALUE(RIGHT(jaar_zip[[#This Row],[YYYYMMDD]],2)&amp;"-"&amp;MID(jaar_zip[[#This Row],[YYYYMMDD]],5,2)&amp;"-"&amp;LEFT(jaar_zip[[#This Row],[YYYYMMDD]],4))</f>
        <v>45296</v>
      </c>
      <c r="K1376" s="101" t="str">
        <f>IF(AND(VALUE(MONTH(jaar_zip[[#This Row],[Datum]]))=1,VALUE(WEEKNUM(jaar_zip[[#This Row],[Datum]],21))&gt;51),RIGHT(YEAR(jaar_zip[[#This Row],[Datum]])-1,2),RIGHT(YEAR(jaar_zip[[#This Row],[Datum]]),2))&amp;"-"&amp; TEXT(WEEKNUM(jaar_zip[[#This Row],[Datum]],21),"00")</f>
        <v>24-01</v>
      </c>
      <c r="L1376" s="101">
        <f>MONTH(jaar_zip[[#This Row],[Datum]])</f>
        <v>1</v>
      </c>
      <c r="M1376" s="101">
        <f>IF(ISNUMBER(jaar_zip[[#This Row],[etmaaltemperatuur]]),IF(jaar_zip[[#This Row],[etmaaltemperatuur]]&lt;stookgrens,stookgrens-jaar_zip[[#This Row],[etmaaltemperatuur]],0),"")</f>
        <v>14.1</v>
      </c>
      <c r="N1376" s="101">
        <f>IF(ISNUMBER(jaar_zip[[#This Row],[graaddagen]]),IF(OR(MONTH(jaar_zip[[#This Row],[Datum]])=1,MONTH(jaar_zip[[#This Row],[Datum]])=2,MONTH(jaar_zip[[#This Row],[Datum]])=11,MONTH(jaar_zip[[#This Row],[Datum]])=12),1.1,IF(OR(MONTH(jaar_zip[[#This Row],[Datum]])=3,MONTH(jaar_zip[[#This Row],[Datum]])=10),1,0.8))*jaar_zip[[#This Row],[graaddagen]],"")</f>
        <v>15.510000000000002</v>
      </c>
      <c r="O1376" s="101">
        <f>IF(ISNUMBER(jaar_zip[[#This Row],[etmaaltemperatuur]]),IF(jaar_zip[[#This Row],[etmaaltemperatuur]]&gt;stookgrens,jaar_zip[[#This Row],[etmaaltemperatuur]]-stookgrens,0),"")</f>
        <v>0</v>
      </c>
    </row>
    <row r="1377" spans="1:15" x14ac:dyDescent="0.25">
      <c r="A1377">
        <v>251</v>
      </c>
      <c r="B1377">
        <v>20240106</v>
      </c>
      <c r="C1377">
        <v>7.3</v>
      </c>
      <c r="D1377">
        <v>2.9</v>
      </c>
      <c r="E1377">
        <v>133</v>
      </c>
      <c r="F1377">
        <v>2.2999999999999998</v>
      </c>
      <c r="G1377">
        <v>1013.3</v>
      </c>
      <c r="H1377">
        <v>87</v>
      </c>
      <c r="I1377" s="101" t="s">
        <v>17</v>
      </c>
      <c r="J1377" s="1">
        <f>DATEVALUE(RIGHT(jaar_zip[[#This Row],[YYYYMMDD]],2)&amp;"-"&amp;MID(jaar_zip[[#This Row],[YYYYMMDD]],5,2)&amp;"-"&amp;LEFT(jaar_zip[[#This Row],[YYYYMMDD]],4))</f>
        <v>45297</v>
      </c>
      <c r="K1377" s="101" t="str">
        <f>IF(AND(VALUE(MONTH(jaar_zip[[#This Row],[Datum]]))=1,VALUE(WEEKNUM(jaar_zip[[#This Row],[Datum]],21))&gt;51),RIGHT(YEAR(jaar_zip[[#This Row],[Datum]])-1,2),RIGHT(YEAR(jaar_zip[[#This Row],[Datum]]),2))&amp;"-"&amp; TEXT(WEEKNUM(jaar_zip[[#This Row],[Datum]],21),"00")</f>
        <v>24-01</v>
      </c>
      <c r="L1377" s="101">
        <f>MONTH(jaar_zip[[#This Row],[Datum]])</f>
        <v>1</v>
      </c>
      <c r="M1377" s="101">
        <f>IF(ISNUMBER(jaar_zip[[#This Row],[etmaaltemperatuur]]),IF(jaar_zip[[#This Row],[etmaaltemperatuur]]&lt;stookgrens,stookgrens-jaar_zip[[#This Row],[etmaaltemperatuur]],0),"")</f>
        <v>15.1</v>
      </c>
      <c r="N1377" s="101">
        <f>IF(ISNUMBER(jaar_zip[[#This Row],[graaddagen]]),IF(OR(MONTH(jaar_zip[[#This Row],[Datum]])=1,MONTH(jaar_zip[[#This Row],[Datum]])=2,MONTH(jaar_zip[[#This Row],[Datum]])=11,MONTH(jaar_zip[[#This Row],[Datum]])=12),1.1,IF(OR(MONTH(jaar_zip[[#This Row],[Datum]])=3,MONTH(jaar_zip[[#This Row],[Datum]])=10),1,0.8))*jaar_zip[[#This Row],[graaddagen]],"")</f>
        <v>16.61</v>
      </c>
      <c r="O1377" s="101">
        <f>IF(ISNUMBER(jaar_zip[[#This Row],[etmaaltemperatuur]]),IF(jaar_zip[[#This Row],[etmaaltemperatuur]]&gt;stookgrens,jaar_zip[[#This Row],[etmaaltemperatuur]]-stookgrens,0),"")</f>
        <v>0</v>
      </c>
    </row>
    <row r="1378" spans="1:15" x14ac:dyDescent="0.25">
      <c r="A1378">
        <v>251</v>
      </c>
      <c r="B1378">
        <v>20240107</v>
      </c>
      <c r="C1378">
        <v>8.3000000000000007</v>
      </c>
      <c r="D1378">
        <v>1.3</v>
      </c>
      <c r="E1378">
        <v>306</v>
      </c>
      <c r="F1378">
        <v>0.1</v>
      </c>
      <c r="G1378">
        <v>1027.7</v>
      </c>
      <c r="H1378">
        <v>75</v>
      </c>
      <c r="I1378" s="101" t="s">
        <v>17</v>
      </c>
      <c r="J1378" s="1">
        <f>DATEVALUE(RIGHT(jaar_zip[[#This Row],[YYYYMMDD]],2)&amp;"-"&amp;MID(jaar_zip[[#This Row],[YYYYMMDD]],5,2)&amp;"-"&amp;LEFT(jaar_zip[[#This Row],[YYYYMMDD]],4))</f>
        <v>45298</v>
      </c>
      <c r="K1378" s="101" t="str">
        <f>IF(AND(VALUE(MONTH(jaar_zip[[#This Row],[Datum]]))=1,VALUE(WEEKNUM(jaar_zip[[#This Row],[Datum]],21))&gt;51),RIGHT(YEAR(jaar_zip[[#This Row],[Datum]])-1,2),RIGHT(YEAR(jaar_zip[[#This Row],[Datum]]),2))&amp;"-"&amp; TEXT(WEEKNUM(jaar_zip[[#This Row],[Datum]],21),"00")</f>
        <v>24-01</v>
      </c>
      <c r="L1378" s="101">
        <f>MONTH(jaar_zip[[#This Row],[Datum]])</f>
        <v>1</v>
      </c>
      <c r="M1378" s="101">
        <f>IF(ISNUMBER(jaar_zip[[#This Row],[etmaaltemperatuur]]),IF(jaar_zip[[#This Row],[etmaaltemperatuur]]&lt;stookgrens,stookgrens-jaar_zip[[#This Row],[etmaaltemperatuur]],0),"")</f>
        <v>16.7</v>
      </c>
      <c r="N1378" s="101">
        <f>IF(ISNUMBER(jaar_zip[[#This Row],[graaddagen]]),IF(OR(MONTH(jaar_zip[[#This Row],[Datum]])=1,MONTH(jaar_zip[[#This Row],[Datum]])=2,MONTH(jaar_zip[[#This Row],[Datum]])=11,MONTH(jaar_zip[[#This Row],[Datum]])=12),1.1,IF(OR(MONTH(jaar_zip[[#This Row],[Datum]])=3,MONTH(jaar_zip[[#This Row],[Datum]])=10),1,0.8))*jaar_zip[[#This Row],[graaddagen]],"")</f>
        <v>18.37</v>
      </c>
      <c r="O1378" s="101">
        <f>IF(ISNUMBER(jaar_zip[[#This Row],[etmaaltemperatuur]]),IF(jaar_zip[[#This Row],[etmaaltemperatuur]]&gt;stookgrens,jaar_zip[[#This Row],[etmaaltemperatuur]]-stookgrens,0),"")</f>
        <v>0</v>
      </c>
    </row>
    <row r="1379" spans="1:15" x14ac:dyDescent="0.25">
      <c r="A1379">
        <v>251</v>
      </c>
      <c r="B1379">
        <v>20240108</v>
      </c>
      <c r="C1379">
        <v>9.8000000000000007</v>
      </c>
      <c r="D1379">
        <v>0.2</v>
      </c>
      <c r="E1379">
        <v>268</v>
      </c>
      <c r="F1379">
        <v>0</v>
      </c>
      <c r="G1379">
        <v>1035.3</v>
      </c>
      <c r="H1379">
        <v>73</v>
      </c>
      <c r="I1379" s="101" t="s">
        <v>17</v>
      </c>
      <c r="J1379" s="1">
        <f>DATEVALUE(RIGHT(jaar_zip[[#This Row],[YYYYMMDD]],2)&amp;"-"&amp;MID(jaar_zip[[#This Row],[YYYYMMDD]],5,2)&amp;"-"&amp;LEFT(jaar_zip[[#This Row],[YYYYMMDD]],4))</f>
        <v>45299</v>
      </c>
      <c r="K1379" s="101" t="str">
        <f>IF(AND(VALUE(MONTH(jaar_zip[[#This Row],[Datum]]))=1,VALUE(WEEKNUM(jaar_zip[[#This Row],[Datum]],21))&gt;51),RIGHT(YEAR(jaar_zip[[#This Row],[Datum]])-1,2),RIGHT(YEAR(jaar_zip[[#This Row],[Datum]]),2))&amp;"-"&amp; TEXT(WEEKNUM(jaar_zip[[#This Row],[Datum]],21),"00")</f>
        <v>24-02</v>
      </c>
      <c r="L1379" s="101">
        <f>MONTH(jaar_zip[[#This Row],[Datum]])</f>
        <v>1</v>
      </c>
      <c r="M1379" s="101">
        <f>IF(ISNUMBER(jaar_zip[[#This Row],[etmaaltemperatuur]]),IF(jaar_zip[[#This Row],[etmaaltemperatuur]]&lt;stookgrens,stookgrens-jaar_zip[[#This Row],[etmaaltemperatuur]],0),"")</f>
        <v>17.8</v>
      </c>
      <c r="N1379" s="101">
        <f>IF(ISNUMBER(jaar_zip[[#This Row],[graaddagen]]),IF(OR(MONTH(jaar_zip[[#This Row],[Datum]])=1,MONTH(jaar_zip[[#This Row],[Datum]])=2,MONTH(jaar_zip[[#This Row],[Datum]])=11,MONTH(jaar_zip[[#This Row],[Datum]])=12),1.1,IF(OR(MONTH(jaar_zip[[#This Row],[Datum]])=3,MONTH(jaar_zip[[#This Row],[Datum]])=10),1,0.8))*jaar_zip[[#This Row],[graaddagen]],"")</f>
        <v>19.580000000000002</v>
      </c>
      <c r="O1379" s="101">
        <f>IF(ISNUMBER(jaar_zip[[#This Row],[etmaaltemperatuur]]),IF(jaar_zip[[#This Row],[etmaaltemperatuur]]&gt;stookgrens,jaar_zip[[#This Row],[etmaaltemperatuur]]-stookgrens,0),"")</f>
        <v>0</v>
      </c>
    </row>
    <row r="1380" spans="1:15" x14ac:dyDescent="0.25">
      <c r="A1380">
        <v>251</v>
      </c>
      <c r="B1380">
        <v>20240109</v>
      </c>
      <c r="C1380">
        <v>7.7</v>
      </c>
      <c r="D1380">
        <v>-0.9</v>
      </c>
      <c r="E1380">
        <v>433</v>
      </c>
      <c r="F1380">
        <v>0</v>
      </c>
      <c r="G1380">
        <v>1036.8</v>
      </c>
      <c r="H1380">
        <v>74</v>
      </c>
      <c r="I1380" s="101" t="s">
        <v>17</v>
      </c>
      <c r="J1380" s="1">
        <f>DATEVALUE(RIGHT(jaar_zip[[#This Row],[YYYYMMDD]],2)&amp;"-"&amp;MID(jaar_zip[[#This Row],[YYYYMMDD]],5,2)&amp;"-"&amp;LEFT(jaar_zip[[#This Row],[YYYYMMDD]],4))</f>
        <v>45300</v>
      </c>
      <c r="K1380" s="101" t="str">
        <f>IF(AND(VALUE(MONTH(jaar_zip[[#This Row],[Datum]]))=1,VALUE(WEEKNUM(jaar_zip[[#This Row],[Datum]],21))&gt;51),RIGHT(YEAR(jaar_zip[[#This Row],[Datum]])-1,2),RIGHT(YEAR(jaar_zip[[#This Row],[Datum]]),2))&amp;"-"&amp; TEXT(WEEKNUM(jaar_zip[[#This Row],[Datum]],21),"00")</f>
        <v>24-02</v>
      </c>
      <c r="L1380" s="101">
        <f>MONTH(jaar_zip[[#This Row],[Datum]])</f>
        <v>1</v>
      </c>
      <c r="M1380" s="101">
        <f>IF(ISNUMBER(jaar_zip[[#This Row],[etmaaltemperatuur]]),IF(jaar_zip[[#This Row],[etmaaltemperatuur]]&lt;stookgrens,stookgrens-jaar_zip[[#This Row],[etmaaltemperatuur]],0),"")</f>
        <v>18.899999999999999</v>
      </c>
      <c r="N1380" s="101">
        <f>IF(ISNUMBER(jaar_zip[[#This Row],[graaddagen]]),IF(OR(MONTH(jaar_zip[[#This Row],[Datum]])=1,MONTH(jaar_zip[[#This Row],[Datum]])=2,MONTH(jaar_zip[[#This Row],[Datum]])=11,MONTH(jaar_zip[[#This Row],[Datum]])=12),1.1,IF(OR(MONTH(jaar_zip[[#This Row],[Datum]])=3,MONTH(jaar_zip[[#This Row],[Datum]])=10),1,0.8))*jaar_zip[[#This Row],[graaddagen]],"")</f>
        <v>20.79</v>
      </c>
      <c r="O1380" s="101">
        <f>IF(ISNUMBER(jaar_zip[[#This Row],[etmaaltemperatuur]]),IF(jaar_zip[[#This Row],[etmaaltemperatuur]]&gt;stookgrens,jaar_zip[[#This Row],[etmaaltemperatuur]]-stookgrens,0),"")</f>
        <v>0</v>
      </c>
    </row>
    <row r="1381" spans="1:15" x14ac:dyDescent="0.25">
      <c r="A1381">
        <v>251</v>
      </c>
      <c r="B1381">
        <v>20240110</v>
      </c>
      <c r="C1381">
        <v>5.3</v>
      </c>
      <c r="D1381">
        <v>-0.7</v>
      </c>
      <c r="E1381">
        <v>429</v>
      </c>
      <c r="F1381">
        <v>0</v>
      </c>
      <c r="G1381">
        <v>1033.3</v>
      </c>
      <c r="H1381">
        <v>76</v>
      </c>
      <c r="I1381" s="101" t="s">
        <v>17</v>
      </c>
      <c r="J1381" s="1">
        <f>DATEVALUE(RIGHT(jaar_zip[[#This Row],[YYYYMMDD]],2)&amp;"-"&amp;MID(jaar_zip[[#This Row],[YYYYMMDD]],5,2)&amp;"-"&amp;LEFT(jaar_zip[[#This Row],[YYYYMMDD]],4))</f>
        <v>45301</v>
      </c>
      <c r="K1381" s="101" t="str">
        <f>IF(AND(VALUE(MONTH(jaar_zip[[#This Row],[Datum]]))=1,VALUE(WEEKNUM(jaar_zip[[#This Row],[Datum]],21))&gt;51),RIGHT(YEAR(jaar_zip[[#This Row],[Datum]])-1,2),RIGHT(YEAR(jaar_zip[[#This Row],[Datum]]),2))&amp;"-"&amp; TEXT(WEEKNUM(jaar_zip[[#This Row],[Datum]],21),"00")</f>
        <v>24-02</v>
      </c>
      <c r="L1381" s="101">
        <f>MONTH(jaar_zip[[#This Row],[Datum]])</f>
        <v>1</v>
      </c>
      <c r="M1381" s="101">
        <f>IF(ISNUMBER(jaar_zip[[#This Row],[etmaaltemperatuur]]),IF(jaar_zip[[#This Row],[etmaaltemperatuur]]&lt;stookgrens,stookgrens-jaar_zip[[#This Row],[etmaaltemperatuur]],0),"")</f>
        <v>18.7</v>
      </c>
      <c r="N1381" s="101">
        <f>IF(ISNUMBER(jaar_zip[[#This Row],[graaddagen]]),IF(OR(MONTH(jaar_zip[[#This Row],[Datum]])=1,MONTH(jaar_zip[[#This Row],[Datum]])=2,MONTH(jaar_zip[[#This Row],[Datum]])=11,MONTH(jaar_zip[[#This Row],[Datum]])=12),1.1,IF(OR(MONTH(jaar_zip[[#This Row],[Datum]])=3,MONTH(jaar_zip[[#This Row],[Datum]])=10),1,0.8))*jaar_zip[[#This Row],[graaddagen]],"")</f>
        <v>20.57</v>
      </c>
      <c r="O1381" s="101">
        <f>IF(ISNUMBER(jaar_zip[[#This Row],[etmaaltemperatuur]]),IF(jaar_zip[[#This Row],[etmaaltemperatuur]]&gt;stookgrens,jaar_zip[[#This Row],[etmaaltemperatuur]]-stookgrens,0),"")</f>
        <v>0</v>
      </c>
    </row>
    <row r="1382" spans="1:15" x14ac:dyDescent="0.25">
      <c r="A1382">
        <v>251</v>
      </c>
      <c r="B1382">
        <v>20240111</v>
      </c>
      <c r="C1382">
        <v>4</v>
      </c>
      <c r="D1382">
        <v>3.3</v>
      </c>
      <c r="E1382">
        <v>116</v>
      </c>
      <c r="F1382">
        <v>0</v>
      </c>
      <c r="G1382">
        <v>1034.2</v>
      </c>
      <c r="H1382">
        <v>84</v>
      </c>
      <c r="I1382" s="101" t="s">
        <v>17</v>
      </c>
      <c r="J1382" s="1">
        <f>DATEVALUE(RIGHT(jaar_zip[[#This Row],[YYYYMMDD]],2)&amp;"-"&amp;MID(jaar_zip[[#This Row],[YYYYMMDD]],5,2)&amp;"-"&amp;LEFT(jaar_zip[[#This Row],[YYYYMMDD]],4))</f>
        <v>45302</v>
      </c>
      <c r="K1382" s="101" t="str">
        <f>IF(AND(VALUE(MONTH(jaar_zip[[#This Row],[Datum]]))=1,VALUE(WEEKNUM(jaar_zip[[#This Row],[Datum]],21))&gt;51),RIGHT(YEAR(jaar_zip[[#This Row],[Datum]])-1,2),RIGHT(YEAR(jaar_zip[[#This Row],[Datum]]),2))&amp;"-"&amp; TEXT(WEEKNUM(jaar_zip[[#This Row],[Datum]],21),"00")</f>
        <v>24-02</v>
      </c>
      <c r="L1382" s="101">
        <f>MONTH(jaar_zip[[#This Row],[Datum]])</f>
        <v>1</v>
      </c>
      <c r="M1382" s="101">
        <f>IF(ISNUMBER(jaar_zip[[#This Row],[etmaaltemperatuur]]),IF(jaar_zip[[#This Row],[etmaaltemperatuur]]&lt;stookgrens,stookgrens-jaar_zip[[#This Row],[etmaaltemperatuur]],0),"")</f>
        <v>14.7</v>
      </c>
      <c r="N1382" s="101">
        <f>IF(ISNUMBER(jaar_zip[[#This Row],[graaddagen]]),IF(OR(MONTH(jaar_zip[[#This Row],[Datum]])=1,MONTH(jaar_zip[[#This Row],[Datum]])=2,MONTH(jaar_zip[[#This Row],[Datum]])=11,MONTH(jaar_zip[[#This Row],[Datum]])=12),1.1,IF(OR(MONTH(jaar_zip[[#This Row],[Datum]])=3,MONTH(jaar_zip[[#This Row],[Datum]])=10),1,0.8))*jaar_zip[[#This Row],[graaddagen]],"")</f>
        <v>16.170000000000002</v>
      </c>
      <c r="O1382" s="101">
        <f>IF(ISNUMBER(jaar_zip[[#This Row],[etmaaltemperatuur]]),IF(jaar_zip[[#This Row],[etmaaltemperatuur]]&gt;stookgrens,jaar_zip[[#This Row],[etmaaltemperatuur]]-stookgrens,0),"")</f>
        <v>0</v>
      </c>
    </row>
    <row r="1383" spans="1:15" x14ac:dyDescent="0.25">
      <c r="A1383">
        <v>251</v>
      </c>
      <c r="B1383">
        <v>20240112</v>
      </c>
      <c r="C1383">
        <v>4.7</v>
      </c>
      <c r="D1383">
        <v>5.2</v>
      </c>
      <c r="E1383">
        <v>155</v>
      </c>
      <c r="F1383">
        <v>0.6</v>
      </c>
      <c r="G1383">
        <v>1031.5999999999999</v>
      </c>
      <c r="H1383">
        <v>85</v>
      </c>
      <c r="I1383" s="101" t="s">
        <v>17</v>
      </c>
      <c r="J1383" s="1">
        <f>DATEVALUE(RIGHT(jaar_zip[[#This Row],[YYYYMMDD]],2)&amp;"-"&amp;MID(jaar_zip[[#This Row],[YYYYMMDD]],5,2)&amp;"-"&amp;LEFT(jaar_zip[[#This Row],[YYYYMMDD]],4))</f>
        <v>45303</v>
      </c>
      <c r="K1383" s="101" t="str">
        <f>IF(AND(VALUE(MONTH(jaar_zip[[#This Row],[Datum]]))=1,VALUE(WEEKNUM(jaar_zip[[#This Row],[Datum]],21))&gt;51),RIGHT(YEAR(jaar_zip[[#This Row],[Datum]])-1,2),RIGHT(YEAR(jaar_zip[[#This Row],[Datum]]),2))&amp;"-"&amp; TEXT(WEEKNUM(jaar_zip[[#This Row],[Datum]],21),"00")</f>
        <v>24-02</v>
      </c>
      <c r="L1383" s="101">
        <f>MONTH(jaar_zip[[#This Row],[Datum]])</f>
        <v>1</v>
      </c>
      <c r="M1383" s="101">
        <f>IF(ISNUMBER(jaar_zip[[#This Row],[etmaaltemperatuur]]),IF(jaar_zip[[#This Row],[etmaaltemperatuur]]&lt;stookgrens,stookgrens-jaar_zip[[#This Row],[etmaaltemperatuur]],0),"")</f>
        <v>12.8</v>
      </c>
      <c r="N1383" s="101">
        <f>IF(ISNUMBER(jaar_zip[[#This Row],[graaddagen]]),IF(OR(MONTH(jaar_zip[[#This Row],[Datum]])=1,MONTH(jaar_zip[[#This Row],[Datum]])=2,MONTH(jaar_zip[[#This Row],[Datum]])=11,MONTH(jaar_zip[[#This Row],[Datum]])=12),1.1,IF(OR(MONTH(jaar_zip[[#This Row],[Datum]])=3,MONTH(jaar_zip[[#This Row],[Datum]])=10),1,0.8))*jaar_zip[[#This Row],[graaddagen]],"")</f>
        <v>14.080000000000002</v>
      </c>
      <c r="O1383" s="101">
        <f>IF(ISNUMBER(jaar_zip[[#This Row],[etmaaltemperatuur]]),IF(jaar_zip[[#This Row],[etmaaltemperatuur]]&gt;stookgrens,jaar_zip[[#This Row],[etmaaltemperatuur]]-stookgrens,0),"")</f>
        <v>0</v>
      </c>
    </row>
    <row r="1384" spans="1:15" x14ac:dyDescent="0.25">
      <c r="A1384">
        <v>251</v>
      </c>
      <c r="B1384">
        <v>20240113</v>
      </c>
      <c r="C1384">
        <v>7.5</v>
      </c>
      <c r="D1384">
        <v>5.7</v>
      </c>
      <c r="E1384">
        <v>212</v>
      </c>
      <c r="F1384">
        <v>1</v>
      </c>
      <c r="G1384">
        <v>1018.7</v>
      </c>
      <c r="H1384">
        <v>86</v>
      </c>
      <c r="I1384" s="101" t="s">
        <v>17</v>
      </c>
      <c r="J1384" s="1">
        <f>DATEVALUE(RIGHT(jaar_zip[[#This Row],[YYYYMMDD]],2)&amp;"-"&amp;MID(jaar_zip[[#This Row],[YYYYMMDD]],5,2)&amp;"-"&amp;LEFT(jaar_zip[[#This Row],[YYYYMMDD]],4))</f>
        <v>45304</v>
      </c>
      <c r="K1384" s="101" t="str">
        <f>IF(AND(VALUE(MONTH(jaar_zip[[#This Row],[Datum]]))=1,VALUE(WEEKNUM(jaar_zip[[#This Row],[Datum]],21))&gt;51),RIGHT(YEAR(jaar_zip[[#This Row],[Datum]])-1,2),RIGHT(YEAR(jaar_zip[[#This Row],[Datum]]),2))&amp;"-"&amp; TEXT(WEEKNUM(jaar_zip[[#This Row],[Datum]],21),"00")</f>
        <v>24-02</v>
      </c>
      <c r="L1384" s="101">
        <f>MONTH(jaar_zip[[#This Row],[Datum]])</f>
        <v>1</v>
      </c>
      <c r="M1384" s="101">
        <f>IF(ISNUMBER(jaar_zip[[#This Row],[etmaaltemperatuur]]),IF(jaar_zip[[#This Row],[etmaaltemperatuur]]&lt;stookgrens,stookgrens-jaar_zip[[#This Row],[etmaaltemperatuur]],0),"")</f>
        <v>12.3</v>
      </c>
      <c r="N1384" s="101">
        <f>IF(ISNUMBER(jaar_zip[[#This Row],[graaddagen]]),IF(OR(MONTH(jaar_zip[[#This Row],[Datum]])=1,MONTH(jaar_zip[[#This Row],[Datum]])=2,MONTH(jaar_zip[[#This Row],[Datum]])=11,MONTH(jaar_zip[[#This Row],[Datum]])=12),1.1,IF(OR(MONTH(jaar_zip[[#This Row],[Datum]])=3,MONTH(jaar_zip[[#This Row],[Datum]])=10),1,0.8))*jaar_zip[[#This Row],[graaddagen]],"")</f>
        <v>13.530000000000001</v>
      </c>
      <c r="O1384" s="101">
        <f>IF(ISNUMBER(jaar_zip[[#This Row],[etmaaltemperatuur]]),IF(jaar_zip[[#This Row],[etmaaltemperatuur]]&gt;stookgrens,jaar_zip[[#This Row],[etmaaltemperatuur]]-stookgrens,0),"")</f>
        <v>0</v>
      </c>
    </row>
    <row r="1385" spans="1:15" x14ac:dyDescent="0.25">
      <c r="A1385">
        <v>251</v>
      </c>
      <c r="B1385">
        <v>20240114</v>
      </c>
      <c r="C1385">
        <v>7.8</v>
      </c>
      <c r="D1385">
        <v>4.7</v>
      </c>
      <c r="E1385">
        <v>327</v>
      </c>
      <c r="F1385">
        <v>1.5</v>
      </c>
      <c r="G1385">
        <v>1005.6</v>
      </c>
      <c r="H1385">
        <v>78</v>
      </c>
      <c r="I1385" s="101" t="s">
        <v>17</v>
      </c>
      <c r="J1385" s="1">
        <f>DATEVALUE(RIGHT(jaar_zip[[#This Row],[YYYYMMDD]],2)&amp;"-"&amp;MID(jaar_zip[[#This Row],[YYYYMMDD]],5,2)&amp;"-"&amp;LEFT(jaar_zip[[#This Row],[YYYYMMDD]],4))</f>
        <v>45305</v>
      </c>
      <c r="K1385" s="101" t="str">
        <f>IF(AND(VALUE(MONTH(jaar_zip[[#This Row],[Datum]]))=1,VALUE(WEEKNUM(jaar_zip[[#This Row],[Datum]],21))&gt;51),RIGHT(YEAR(jaar_zip[[#This Row],[Datum]])-1,2),RIGHT(YEAR(jaar_zip[[#This Row],[Datum]]),2))&amp;"-"&amp; TEXT(WEEKNUM(jaar_zip[[#This Row],[Datum]],21),"00")</f>
        <v>24-02</v>
      </c>
      <c r="L1385" s="101">
        <f>MONTH(jaar_zip[[#This Row],[Datum]])</f>
        <v>1</v>
      </c>
      <c r="M1385" s="101">
        <f>IF(ISNUMBER(jaar_zip[[#This Row],[etmaaltemperatuur]]),IF(jaar_zip[[#This Row],[etmaaltemperatuur]]&lt;stookgrens,stookgrens-jaar_zip[[#This Row],[etmaaltemperatuur]],0),"")</f>
        <v>13.3</v>
      </c>
      <c r="N1385" s="101">
        <f>IF(ISNUMBER(jaar_zip[[#This Row],[graaddagen]]),IF(OR(MONTH(jaar_zip[[#This Row],[Datum]])=1,MONTH(jaar_zip[[#This Row],[Datum]])=2,MONTH(jaar_zip[[#This Row],[Datum]])=11,MONTH(jaar_zip[[#This Row],[Datum]])=12),1.1,IF(OR(MONTH(jaar_zip[[#This Row],[Datum]])=3,MONTH(jaar_zip[[#This Row],[Datum]])=10),1,0.8))*jaar_zip[[#This Row],[graaddagen]],"")</f>
        <v>14.630000000000003</v>
      </c>
      <c r="O1385" s="101">
        <f>IF(ISNUMBER(jaar_zip[[#This Row],[etmaaltemperatuur]]),IF(jaar_zip[[#This Row],[etmaaltemperatuur]]&gt;stookgrens,jaar_zip[[#This Row],[etmaaltemperatuur]]-stookgrens,0),"")</f>
        <v>0</v>
      </c>
    </row>
    <row r="1386" spans="1:15" x14ac:dyDescent="0.25">
      <c r="A1386">
        <v>251</v>
      </c>
      <c r="B1386">
        <v>20240115</v>
      </c>
      <c r="C1386">
        <v>9.6999999999999993</v>
      </c>
      <c r="D1386">
        <v>3.1</v>
      </c>
      <c r="E1386">
        <v>221</v>
      </c>
      <c r="F1386">
        <v>3.8</v>
      </c>
      <c r="G1386">
        <v>1000.4</v>
      </c>
      <c r="H1386">
        <v>75</v>
      </c>
      <c r="I1386" s="101" t="s">
        <v>17</v>
      </c>
      <c r="J1386" s="1">
        <f>DATEVALUE(RIGHT(jaar_zip[[#This Row],[YYYYMMDD]],2)&amp;"-"&amp;MID(jaar_zip[[#This Row],[YYYYMMDD]],5,2)&amp;"-"&amp;LEFT(jaar_zip[[#This Row],[YYYYMMDD]],4))</f>
        <v>45306</v>
      </c>
      <c r="K1386" s="101" t="str">
        <f>IF(AND(VALUE(MONTH(jaar_zip[[#This Row],[Datum]]))=1,VALUE(WEEKNUM(jaar_zip[[#This Row],[Datum]],21))&gt;51),RIGHT(YEAR(jaar_zip[[#This Row],[Datum]])-1,2),RIGHT(YEAR(jaar_zip[[#This Row],[Datum]]),2))&amp;"-"&amp; TEXT(WEEKNUM(jaar_zip[[#This Row],[Datum]],21),"00")</f>
        <v>24-03</v>
      </c>
      <c r="L1386" s="101">
        <f>MONTH(jaar_zip[[#This Row],[Datum]])</f>
        <v>1</v>
      </c>
      <c r="M1386" s="101">
        <f>IF(ISNUMBER(jaar_zip[[#This Row],[etmaaltemperatuur]]),IF(jaar_zip[[#This Row],[etmaaltemperatuur]]&lt;stookgrens,stookgrens-jaar_zip[[#This Row],[etmaaltemperatuur]],0),"")</f>
        <v>14.9</v>
      </c>
      <c r="N1386" s="101">
        <f>IF(ISNUMBER(jaar_zip[[#This Row],[graaddagen]]),IF(OR(MONTH(jaar_zip[[#This Row],[Datum]])=1,MONTH(jaar_zip[[#This Row],[Datum]])=2,MONTH(jaar_zip[[#This Row],[Datum]])=11,MONTH(jaar_zip[[#This Row],[Datum]])=12),1.1,IF(OR(MONTH(jaar_zip[[#This Row],[Datum]])=3,MONTH(jaar_zip[[#This Row],[Datum]])=10),1,0.8))*jaar_zip[[#This Row],[graaddagen]],"")</f>
        <v>16.39</v>
      </c>
      <c r="O1386" s="101">
        <f>IF(ISNUMBER(jaar_zip[[#This Row],[etmaaltemperatuur]]),IF(jaar_zip[[#This Row],[etmaaltemperatuur]]&gt;stookgrens,jaar_zip[[#This Row],[etmaaltemperatuur]]-stookgrens,0),"")</f>
        <v>0</v>
      </c>
    </row>
    <row r="1387" spans="1:15" x14ac:dyDescent="0.25">
      <c r="A1387">
        <v>251</v>
      </c>
      <c r="B1387">
        <v>20240116</v>
      </c>
      <c r="C1387">
        <v>7.6</v>
      </c>
      <c r="D1387">
        <v>2.2999999999999998</v>
      </c>
      <c r="E1387">
        <v>245</v>
      </c>
      <c r="F1387">
        <v>1.4</v>
      </c>
      <c r="G1387">
        <v>1003.3</v>
      </c>
      <c r="H1387">
        <v>77</v>
      </c>
      <c r="I1387" s="101" t="s">
        <v>17</v>
      </c>
      <c r="J1387" s="1">
        <f>DATEVALUE(RIGHT(jaar_zip[[#This Row],[YYYYMMDD]],2)&amp;"-"&amp;MID(jaar_zip[[#This Row],[YYYYMMDD]],5,2)&amp;"-"&amp;LEFT(jaar_zip[[#This Row],[YYYYMMDD]],4))</f>
        <v>45307</v>
      </c>
      <c r="K1387" s="101" t="str">
        <f>IF(AND(VALUE(MONTH(jaar_zip[[#This Row],[Datum]]))=1,VALUE(WEEKNUM(jaar_zip[[#This Row],[Datum]],21))&gt;51),RIGHT(YEAR(jaar_zip[[#This Row],[Datum]])-1,2),RIGHT(YEAR(jaar_zip[[#This Row],[Datum]]),2))&amp;"-"&amp; TEXT(WEEKNUM(jaar_zip[[#This Row],[Datum]],21),"00")</f>
        <v>24-03</v>
      </c>
      <c r="L1387" s="101">
        <f>MONTH(jaar_zip[[#This Row],[Datum]])</f>
        <v>1</v>
      </c>
      <c r="M1387" s="101">
        <f>IF(ISNUMBER(jaar_zip[[#This Row],[etmaaltemperatuur]]),IF(jaar_zip[[#This Row],[etmaaltemperatuur]]&lt;stookgrens,stookgrens-jaar_zip[[#This Row],[etmaaltemperatuur]],0),"")</f>
        <v>15.7</v>
      </c>
      <c r="N1387" s="101">
        <f>IF(ISNUMBER(jaar_zip[[#This Row],[graaddagen]]),IF(OR(MONTH(jaar_zip[[#This Row],[Datum]])=1,MONTH(jaar_zip[[#This Row],[Datum]])=2,MONTH(jaar_zip[[#This Row],[Datum]])=11,MONTH(jaar_zip[[#This Row],[Datum]])=12),1.1,IF(OR(MONTH(jaar_zip[[#This Row],[Datum]])=3,MONTH(jaar_zip[[#This Row],[Datum]])=10),1,0.8))*jaar_zip[[#This Row],[graaddagen]],"")</f>
        <v>17.27</v>
      </c>
      <c r="O1387" s="101">
        <f>IF(ISNUMBER(jaar_zip[[#This Row],[etmaaltemperatuur]]),IF(jaar_zip[[#This Row],[etmaaltemperatuur]]&gt;stookgrens,jaar_zip[[#This Row],[etmaaltemperatuur]]-stookgrens,0),"")</f>
        <v>0</v>
      </c>
    </row>
    <row r="1388" spans="1:15" x14ac:dyDescent="0.25">
      <c r="A1388">
        <v>251</v>
      </c>
      <c r="B1388">
        <v>20240117</v>
      </c>
      <c r="C1388">
        <v>5.9</v>
      </c>
      <c r="D1388">
        <v>2.2999999999999998</v>
      </c>
      <c r="E1388">
        <v>144</v>
      </c>
      <c r="F1388">
        <v>3.3</v>
      </c>
      <c r="G1388">
        <v>991.8</v>
      </c>
      <c r="H1388">
        <v>82</v>
      </c>
      <c r="I1388" s="101" t="s">
        <v>17</v>
      </c>
      <c r="J1388" s="1">
        <f>DATEVALUE(RIGHT(jaar_zip[[#This Row],[YYYYMMDD]],2)&amp;"-"&amp;MID(jaar_zip[[#This Row],[YYYYMMDD]],5,2)&amp;"-"&amp;LEFT(jaar_zip[[#This Row],[YYYYMMDD]],4))</f>
        <v>45308</v>
      </c>
      <c r="K1388" s="101" t="str">
        <f>IF(AND(VALUE(MONTH(jaar_zip[[#This Row],[Datum]]))=1,VALUE(WEEKNUM(jaar_zip[[#This Row],[Datum]],21))&gt;51),RIGHT(YEAR(jaar_zip[[#This Row],[Datum]])-1,2),RIGHT(YEAR(jaar_zip[[#This Row],[Datum]]),2))&amp;"-"&amp; TEXT(WEEKNUM(jaar_zip[[#This Row],[Datum]],21),"00")</f>
        <v>24-03</v>
      </c>
      <c r="L1388" s="101">
        <f>MONTH(jaar_zip[[#This Row],[Datum]])</f>
        <v>1</v>
      </c>
      <c r="M1388" s="101">
        <f>IF(ISNUMBER(jaar_zip[[#This Row],[etmaaltemperatuur]]),IF(jaar_zip[[#This Row],[etmaaltemperatuur]]&lt;stookgrens,stookgrens-jaar_zip[[#This Row],[etmaaltemperatuur]],0),"")</f>
        <v>15.7</v>
      </c>
      <c r="N1388" s="101">
        <f>IF(ISNUMBER(jaar_zip[[#This Row],[graaddagen]]),IF(OR(MONTH(jaar_zip[[#This Row],[Datum]])=1,MONTH(jaar_zip[[#This Row],[Datum]])=2,MONTH(jaar_zip[[#This Row],[Datum]])=11,MONTH(jaar_zip[[#This Row],[Datum]])=12),1.1,IF(OR(MONTH(jaar_zip[[#This Row],[Datum]])=3,MONTH(jaar_zip[[#This Row],[Datum]])=10),1,0.8))*jaar_zip[[#This Row],[graaddagen]],"")</f>
        <v>17.27</v>
      </c>
      <c r="O1388" s="101">
        <f>IF(ISNUMBER(jaar_zip[[#This Row],[etmaaltemperatuur]]),IF(jaar_zip[[#This Row],[etmaaltemperatuur]]&gt;stookgrens,jaar_zip[[#This Row],[etmaaltemperatuur]]-stookgrens,0),"")</f>
        <v>0</v>
      </c>
    </row>
    <row r="1389" spans="1:15" x14ac:dyDescent="0.25">
      <c r="A1389">
        <v>251</v>
      </c>
      <c r="B1389">
        <v>20240118</v>
      </c>
      <c r="C1389">
        <v>5.4</v>
      </c>
      <c r="D1389">
        <v>2.9</v>
      </c>
      <c r="E1389">
        <v>437</v>
      </c>
      <c r="F1389">
        <v>0.5</v>
      </c>
      <c r="G1389">
        <v>1001.6</v>
      </c>
      <c r="H1389">
        <v>69</v>
      </c>
      <c r="I1389" s="101" t="s">
        <v>17</v>
      </c>
      <c r="J1389" s="1">
        <f>DATEVALUE(RIGHT(jaar_zip[[#This Row],[YYYYMMDD]],2)&amp;"-"&amp;MID(jaar_zip[[#This Row],[YYYYMMDD]],5,2)&amp;"-"&amp;LEFT(jaar_zip[[#This Row],[YYYYMMDD]],4))</f>
        <v>45309</v>
      </c>
      <c r="K1389" s="101" t="str">
        <f>IF(AND(VALUE(MONTH(jaar_zip[[#This Row],[Datum]]))=1,VALUE(WEEKNUM(jaar_zip[[#This Row],[Datum]],21))&gt;51),RIGHT(YEAR(jaar_zip[[#This Row],[Datum]])-1,2),RIGHT(YEAR(jaar_zip[[#This Row],[Datum]]),2))&amp;"-"&amp; TEXT(WEEKNUM(jaar_zip[[#This Row],[Datum]],21),"00")</f>
        <v>24-03</v>
      </c>
      <c r="L1389" s="101">
        <f>MONTH(jaar_zip[[#This Row],[Datum]])</f>
        <v>1</v>
      </c>
      <c r="M1389" s="101">
        <f>IF(ISNUMBER(jaar_zip[[#This Row],[etmaaltemperatuur]]),IF(jaar_zip[[#This Row],[etmaaltemperatuur]]&lt;stookgrens,stookgrens-jaar_zip[[#This Row],[etmaaltemperatuur]],0),"")</f>
        <v>15.1</v>
      </c>
      <c r="N1389" s="101">
        <f>IF(ISNUMBER(jaar_zip[[#This Row],[graaddagen]]),IF(OR(MONTH(jaar_zip[[#This Row],[Datum]])=1,MONTH(jaar_zip[[#This Row],[Datum]])=2,MONTH(jaar_zip[[#This Row],[Datum]])=11,MONTH(jaar_zip[[#This Row],[Datum]])=12),1.1,IF(OR(MONTH(jaar_zip[[#This Row],[Datum]])=3,MONTH(jaar_zip[[#This Row],[Datum]])=10),1,0.8))*jaar_zip[[#This Row],[graaddagen]],"")</f>
        <v>16.61</v>
      </c>
      <c r="O1389" s="101">
        <f>IF(ISNUMBER(jaar_zip[[#This Row],[etmaaltemperatuur]]),IF(jaar_zip[[#This Row],[etmaaltemperatuur]]&gt;stookgrens,jaar_zip[[#This Row],[etmaaltemperatuur]]-stookgrens,0),"")</f>
        <v>0</v>
      </c>
    </row>
    <row r="1390" spans="1:15" x14ac:dyDescent="0.25">
      <c r="A1390">
        <v>251</v>
      </c>
      <c r="B1390">
        <v>20240119</v>
      </c>
      <c r="C1390">
        <v>8.5</v>
      </c>
      <c r="D1390">
        <v>4</v>
      </c>
      <c r="E1390">
        <v>452</v>
      </c>
      <c r="F1390">
        <v>0.8</v>
      </c>
      <c r="G1390">
        <v>1016.4</v>
      </c>
      <c r="H1390">
        <v>74</v>
      </c>
      <c r="I1390" s="101" t="s">
        <v>17</v>
      </c>
      <c r="J1390" s="1">
        <f>DATEVALUE(RIGHT(jaar_zip[[#This Row],[YYYYMMDD]],2)&amp;"-"&amp;MID(jaar_zip[[#This Row],[YYYYMMDD]],5,2)&amp;"-"&amp;LEFT(jaar_zip[[#This Row],[YYYYMMDD]],4))</f>
        <v>45310</v>
      </c>
      <c r="K1390" s="101" t="str">
        <f>IF(AND(VALUE(MONTH(jaar_zip[[#This Row],[Datum]]))=1,VALUE(WEEKNUM(jaar_zip[[#This Row],[Datum]],21))&gt;51),RIGHT(YEAR(jaar_zip[[#This Row],[Datum]])-1,2),RIGHT(YEAR(jaar_zip[[#This Row],[Datum]]),2))&amp;"-"&amp; TEXT(WEEKNUM(jaar_zip[[#This Row],[Datum]],21),"00")</f>
        <v>24-03</v>
      </c>
      <c r="L1390" s="101">
        <f>MONTH(jaar_zip[[#This Row],[Datum]])</f>
        <v>1</v>
      </c>
      <c r="M1390" s="101">
        <f>IF(ISNUMBER(jaar_zip[[#This Row],[etmaaltemperatuur]]),IF(jaar_zip[[#This Row],[etmaaltemperatuur]]&lt;stookgrens,stookgrens-jaar_zip[[#This Row],[etmaaltemperatuur]],0),"")</f>
        <v>14</v>
      </c>
      <c r="N1390" s="101">
        <f>IF(ISNUMBER(jaar_zip[[#This Row],[graaddagen]]),IF(OR(MONTH(jaar_zip[[#This Row],[Datum]])=1,MONTH(jaar_zip[[#This Row],[Datum]])=2,MONTH(jaar_zip[[#This Row],[Datum]])=11,MONTH(jaar_zip[[#This Row],[Datum]])=12),1.1,IF(OR(MONTH(jaar_zip[[#This Row],[Datum]])=3,MONTH(jaar_zip[[#This Row],[Datum]])=10),1,0.8))*jaar_zip[[#This Row],[graaddagen]],"")</f>
        <v>15.400000000000002</v>
      </c>
      <c r="O1390" s="101">
        <f>IF(ISNUMBER(jaar_zip[[#This Row],[etmaaltemperatuur]]),IF(jaar_zip[[#This Row],[etmaaltemperatuur]]&gt;stookgrens,jaar_zip[[#This Row],[etmaaltemperatuur]]-stookgrens,0),"")</f>
        <v>0</v>
      </c>
    </row>
    <row r="1391" spans="1:15" x14ac:dyDescent="0.25">
      <c r="A1391">
        <v>251</v>
      </c>
      <c r="B1391">
        <v>20240120</v>
      </c>
      <c r="C1391">
        <v>10.6</v>
      </c>
      <c r="D1391">
        <v>3.6</v>
      </c>
      <c r="E1391">
        <v>221</v>
      </c>
      <c r="F1391">
        <v>0</v>
      </c>
      <c r="G1391">
        <v>1022.6</v>
      </c>
      <c r="H1391">
        <v>78</v>
      </c>
      <c r="I1391" s="101" t="s">
        <v>17</v>
      </c>
      <c r="J1391" s="1">
        <f>DATEVALUE(RIGHT(jaar_zip[[#This Row],[YYYYMMDD]],2)&amp;"-"&amp;MID(jaar_zip[[#This Row],[YYYYMMDD]],5,2)&amp;"-"&amp;LEFT(jaar_zip[[#This Row],[YYYYMMDD]],4))</f>
        <v>45311</v>
      </c>
      <c r="K1391" s="101" t="str">
        <f>IF(AND(VALUE(MONTH(jaar_zip[[#This Row],[Datum]]))=1,VALUE(WEEKNUM(jaar_zip[[#This Row],[Datum]],21))&gt;51),RIGHT(YEAR(jaar_zip[[#This Row],[Datum]])-1,2),RIGHT(YEAR(jaar_zip[[#This Row],[Datum]]),2))&amp;"-"&amp; TEXT(WEEKNUM(jaar_zip[[#This Row],[Datum]],21),"00")</f>
        <v>24-03</v>
      </c>
      <c r="L1391" s="101">
        <f>MONTH(jaar_zip[[#This Row],[Datum]])</f>
        <v>1</v>
      </c>
      <c r="M1391" s="101">
        <f>IF(ISNUMBER(jaar_zip[[#This Row],[etmaaltemperatuur]]),IF(jaar_zip[[#This Row],[etmaaltemperatuur]]&lt;stookgrens,stookgrens-jaar_zip[[#This Row],[etmaaltemperatuur]],0),"")</f>
        <v>14.4</v>
      </c>
      <c r="N1391" s="101">
        <f>IF(ISNUMBER(jaar_zip[[#This Row],[graaddagen]]),IF(OR(MONTH(jaar_zip[[#This Row],[Datum]])=1,MONTH(jaar_zip[[#This Row],[Datum]])=2,MONTH(jaar_zip[[#This Row],[Datum]])=11,MONTH(jaar_zip[[#This Row],[Datum]])=12),1.1,IF(OR(MONTH(jaar_zip[[#This Row],[Datum]])=3,MONTH(jaar_zip[[#This Row],[Datum]])=10),1,0.8))*jaar_zip[[#This Row],[graaddagen]],"")</f>
        <v>15.840000000000002</v>
      </c>
      <c r="O1391" s="101">
        <f>IF(ISNUMBER(jaar_zip[[#This Row],[etmaaltemperatuur]]),IF(jaar_zip[[#This Row],[etmaaltemperatuur]]&gt;stookgrens,jaar_zip[[#This Row],[etmaaltemperatuur]]-stookgrens,0),"")</f>
        <v>0</v>
      </c>
    </row>
    <row r="1392" spans="1:15" x14ac:dyDescent="0.25">
      <c r="A1392">
        <v>251</v>
      </c>
      <c r="B1392">
        <v>20240121</v>
      </c>
      <c r="C1392">
        <v>12.7</v>
      </c>
      <c r="D1392">
        <v>3.3</v>
      </c>
      <c r="E1392">
        <v>85</v>
      </c>
      <c r="F1392">
        <v>3.4</v>
      </c>
      <c r="G1392">
        <v>1011.5</v>
      </c>
      <c r="H1392">
        <v>84</v>
      </c>
      <c r="I1392" s="101" t="s">
        <v>17</v>
      </c>
      <c r="J1392" s="1">
        <f>DATEVALUE(RIGHT(jaar_zip[[#This Row],[YYYYMMDD]],2)&amp;"-"&amp;MID(jaar_zip[[#This Row],[YYYYMMDD]],5,2)&amp;"-"&amp;LEFT(jaar_zip[[#This Row],[YYYYMMDD]],4))</f>
        <v>45312</v>
      </c>
      <c r="K1392" s="101" t="str">
        <f>IF(AND(VALUE(MONTH(jaar_zip[[#This Row],[Datum]]))=1,VALUE(WEEKNUM(jaar_zip[[#This Row],[Datum]],21))&gt;51),RIGHT(YEAR(jaar_zip[[#This Row],[Datum]])-1,2),RIGHT(YEAR(jaar_zip[[#This Row],[Datum]]),2))&amp;"-"&amp; TEXT(WEEKNUM(jaar_zip[[#This Row],[Datum]],21),"00")</f>
        <v>24-03</v>
      </c>
      <c r="L1392" s="101">
        <f>MONTH(jaar_zip[[#This Row],[Datum]])</f>
        <v>1</v>
      </c>
      <c r="M1392" s="101">
        <f>IF(ISNUMBER(jaar_zip[[#This Row],[etmaaltemperatuur]]),IF(jaar_zip[[#This Row],[etmaaltemperatuur]]&lt;stookgrens,stookgrens-jaar_zip[[#This Row],[etmaaltemperatuur]],0),"")</f>
        <v>14.7</v>
      </c>
      <c r="N1392" s="101">
        <f>IF(ISNUMBER(jaar_zip[[#This Row],[graaddagen]]),IF(OR(MONTH(jaar_zip[[#This Row],[Datum]])=1,MONTH(jaar_zip[[#This Row],[Datum]])=2,MONTH(jaar_zip[[#This Row],[Datum]])=11,MONTH(jaar_zip[[#This Row],[Datum]])=12),1.1,IF(OR(MONTH(jaar_zip[[#This Row],[Datum]])=3,MONTH(jaar_zip[[#This Row],[Datum]])=10),1,0.8))*jaar_zip[[#This Row],[graaddagen]],"")</f>
        <v>16.170000000000002</v>
      </c>
      <c r="O1392" s="101">
        <f>IF(ISNUMBER(jaar_zip[[#This Row],[etmaaltemperatuur]]),IF(jaar_zip[[#This Row],[etmaaltemperatuur]]&gt;stookgrens,jaar_zip[[#This Row],[etmaaltemperatuur]]-stookgrens,0),"")</f>
        <v>0</v>
      </c>
    </row>
    <row r="1393" spans="1:15" x14ac:dyDescent="0.25">
      <c r="A1393">
        <v>251</v>
      </c>
      <c r="B1393">
        <v>20240122</v>
      </c>
      <c r="C1393">
        <v>13.3</v>
      </c>
      <c r="D1393">
        <v>7.7</v>
      </c>
      <c r="E1393">
        <v>474</v>
      </c>
      <c r="F1393">
        <v>3</v>
      </c>
      <c r="G1393">
        <v>1002.2</v>
      </c>
      <c r="H1393">
        <v>85</v>
      </c>
      <c r="I1393" s="101" t="s">
        <v>17</v>
      </c>
      <c r="J1393" s="1">
        <f>DATEVALUE(RIGHT(jaar_zip[[#This Row],[YYYYMMDD]],2)&amp;"-"&amp;MID(jaar_zip[[#This Row],[YYYYMMDD]],5,2)&amp;"-"&amp;LEFT(jaar_zip[[#This Row],[YYYYMMDD]],4))</f>
        <v>45313</v>
      </c>
      <c r="K1393" s="101" t="str">
        <f>IF(AND(VALUE(MONTH(jaar_zip[[#This Row],[Datum]]))=1,VALUE(WEEKNUM(jaar_zip[[#This Row],[Datum]],21))&gt;51),RIGHT(YEAR(jaar_zip[[#This Row],[Datum]])-1,2),RIGHT(YEAR(jaar_zip[[#This Row],[Datum]]),2))&amp;"-"&amp; TEXT(WEEKNUM(jaar_zip[[#This Row],[Datum]],21),"00")</f>
        <v>24-04</v>
      </c>
      <c r="L1393" s="101">
        <f>MONTH(jaar_zip[[#This Row],[Datum]])</f>
        <v>1</v>
      </c>
      <c r="M1393" s="101">
        <f>IF(ISNUMBER(jaar_zip[[#This Row],[etmaaltemperatuur]]),IF(jaar_zip[[#This Row],[etmaaltemperatuur]]&lt;stookgrens,stookgrens-jaar_zip[[#This Row],[etmaaltemperatuur]],0),"")</f>
        <v>10.3</v>
      </c>
      <c r="N1393" s="101">
        <f>IF(ISNUMBER(jaar_zip[[#This Row],[graaddagen]]),IF(OR(MONTH(jaar_zip[[#This Row],[Datum]])=1,MONTH(jaar_zip[[#This Row],[Datum]])=2,MONTH(jaar_zip[[#This Row],[Datum]])=11,MONTH(jaar_zip[[#This Row],[Datum]])=12),1.1,IF(OR(MONTH(jaar_zip[[#This Row],[Datum]])=3,MONTH(jaar_zip[[#This Row],[Datum]])=10),1,0.8))*jaar_zip[[#This Row],[graaddagen]],"")</f>
        <v>11.330000000000002</v>
      </c>
      <c r="O1393" s="101">
        <f>IF(ISNUMBER(jaar_zip[[#This Row],[etmaaltemperatuur]]),IF(jaar_zip[[#This Row],[etmaaltemperatuur]]&gt;stookgrens,jaar_zip[[#This Row],[etmaaltemperatuur]]-stookgrens,0),"")</f>
        <v>0</v>
      </c>
    </row>
    <row r="1394" spans="1:15" x14ac:dyDescent="0.25">
      <c r="A1394">
        <v>251</v>
      </c>
      <c r="B1394">
        <v>20240123</v>
      </c>
      <c r="C1394">
        <v>11.2</v>
      </c>
      <c r="D1394">
        <v>6.9</v>
      </c>
      <c r="E1394">
        <v>315</v>
      </c>
      <c r="F1394">
        <v>6.8</v>
      </c>
      <c r="G1394">
        <v>1014.2</v>
      </c>
      <c r="H1394">
        <v>87</v>
      </c>
      <c r="I1394" s="101" t="s">
        <v>17</v>
      </c>
      <c r="J1394" s="1">
        <f>DATEVALUE(RIGHT(jaar_zip[[#This Row],[YYYYMMDD]],2)&amp;"-"&amp;MID(jaar_zip[[#This Row],[YYYYMMDD]],5,2)&amp;"-"&amp;LEFT(jaar_zip[[#This Row],[YYYYMMDD]],4))</f>
        <v>45314</v>
      </c>
      <c r="K1394" s="101" t="str">
        <f>IF(AND(VALUE(MONTH(jaar_zip[[#This Row],[Datum]]))=1,VALUE(WEEKNUM(jaar_zip[[#This Row],[Datum]],21))&gt;51),RIGHT(YEAR(jaar_zip[[#This Row],[Datum]])-1,2),RIGHT(YEAR(jaar_zip[[#This Row],[Datum]]),2))&amp;"-"&amp; TEXT(WEEKNUM(jaar_zip[[#This Row],[Datum]],21),"00")</f>
        <v>24-04</v>
      </c>
      <c r="L1394" s="101">
        <f>MONTH(jaar_zip[[#This Row],[Datum]])</f>
        <v>1</v>
      </c>
      <c r="M1394" s="101">
        <f>IF(ISNUMBER(jaar_zip[[#This Row],[etmaaltemperatuur]]),IF(jaar_zip[[#This Row],[etmaaltemperatuur]]&lt;stookgrens,stookgrens-jaar_zip[[#This Row],[etmaaltemperatuur]],0),"")</f>
        <v>11.1</v>
      </c>
      <c r="N1394" s="101">
        <f>IF(ISNUMBER(jaar_zip[[#This Row],[graaddagen]]),IF(OR(MONTH(jaar_zip[[#This Row],[Datum]])=1,MONTH(jaar_zip[[#This Row],[Datum]])=2,MONTH(jaar_zip[[#This Row],[Datum]])=11,MONTH(jaar_zip[[#This Row],[Datum]])=12),1.1,IF(OR(MONTH(jaar_zip[[#This Row],[Datum]])=3,MONTH(jaar_zip[[#This Row],[Datum]])=10),1,0.8))*jaar_zip[[#This Row],[graaddagen]],"")</f>
        <v>12.21</v>
      </c>
      <c r="O1394" s="101">
        <f>IF(ISNUMBER(jaar_zip[[#This Row],[etmaaltemperatuur]]),IF(jaar_zip[[#This Row],[etmaaltemperatuur]]&gt;stookgrens,jaar_zip[[#This Row],[etmaaltemperatuur]]-stookgrens,0),"")</f>
        <v>0</v>
      </c>
    </row>
    <row r="1395" spans="1:15" x14ac:dyDescent="0.25">
      <c r="A1395">
        <v>251</v>
      </c>
      <c r="B1395">
        <v>20240124</v>
      </c>
      <c r="C1395">
        <v>13.3</v>
      </c>
      <c r="D1395">
        <v>8.6999999999999993</v>
      </c>
      <c r="E1395">
        <v>432</v>
      </c>
      <c r="F1395">
        <v>0.5</v>
      </c>
      <c r="G1395">
        <v>1014.9</v>
      </c>
      <c r="H1395">
        <v>80</v>
      </c>
      <c r="I1395" s="101" t="s">
        <v>17</v>
      </c>
      <c r="J1395" s="1">
        <f>DATEVALUE(RIGHT(jaar_zip[[#This Row],[YYYYMMDD]],2)&amp;"-"&amp;MID(jaar_zip[[#This Row],[YYYYMMDD]],5,2)&amp;"-"&amp;LEFT(jaar_zip[[#This Row],[YYYYMMDD]],4))</f>
        <v>45315</v>
      </c>
      <c r="K1395" s="101" t="str">
        <f>IF(AND(VALUE(MONTH(jaar_zip[[#This Row],[Datum]]))=1,VALUE(WEEKNUM(jaar_zip[[#This Row],[Datum]],21))&gt;51),RIGHT(YEAR(jaar_zip[[#This Row],[Datum]])-1,2),RIGHT(YEAR(jaar_zip[[#This Row],[Datum]]),2))&amp;"-"&amp; TEXT(WEEKNUM(jaar_zip[[#This Row],[Datum]],21),"00")</f>
        <v>24-04</v>
      </c>
      <c r="L1395" s="101">
        <f>MONTH(jaar_zip[[#This Row],[Datum]])</f>
        <v>1</v>
      </c>
      <c r="M1395" s="101">
        <f>IF(ISNUMBER(jaar_zip[[#This Row],[etmaaltemperatuur]]),IF(jaar_zip[[#This Row],[etmaaltemperatuur]]&lt;stookgrens,stookgrens-jaar_zip[[#This Row],[etmaaltemperatuur]],0),"")</f>
        <v>9.3000000000000007</v>
      </c>
      <c r="N1395" s="101">
        <f>IF(ISNUMBER(jaar_zip[[#This Row],[graaddagen]]),IF(OR(MONTH(jaar_zip[[#This Row],[Datum]])=1,MONTH(jaar_zip[[#This Row],[Datum]])=2,MONTH(jaar_zip[[#This Row],[Datum]])=11,MONTH(jaar_zip[[#This Row],[Datum]])=12),1.1,IF(OR(MONTH(jaar_zip[[#This Row],[Datum]])=3,MONTH(jaar_zip[[#This Row],[Datum]])=10),1,0.8))*jaar_zip[[#This Row],[graaddagen]],"")</f>
        <v>10.230000000000002</v>
      </c>
      <c r="O1395" s="101">
        <f>IF(ISNUMBER(jaar_zip[[#This Row],[etmaaltemperatuur]]),IF(jaar_zip[[#This Row],[etmaaltemperatuur]]&gt;stookgrens,jaar_zip[[#This Row],[etmaaltemperatuur]]-stookgrens,0),"")</f>
        <v>0</v>
      </c>
    </row>
    <row r="1396" spans="1:15" x14ac:dyDescent="0.25">
      <c r="A1396">
        <v>251</v>
      </c>
      <c r="B1396">
        <v>20240125</v>
      </c>
      <c r="C1396">
        <v>6.1</v>
      </c>
      <c r="D1396">
        <v>6.3</v>
      </c>
      <c r="E1396">
        <v>297</v>
      </c>
      <c r="F1396">
        <v>0.1</v>
      </c>
      <c r="G1396">
        <v>1024.5</v>
      </c>
      <c r="H1396">
        <v>93</v>
      </c>
      <c r="I1396" s="101" t="s">
        <v>17</v>
      </c>
      <c r="J1396" s="1">
        <f>DATEVALUE(RIGHT(jaar_zip[[#This Row],[YYYYMMDD]],2)&amp;"-"&amp;MID(jaar_zip[[#This Row],[YYYYMMDD]],5,2)&amp;"-"&amp;LEFT(jaar_zip[[#This Row],[YYYYMMDD]],4))</f>
        <v>45316</v>
      </c>
      <c r="K1396" s="101" t="str">
        <f>IF(AND(VALUE(MONTH(jaar_zip[[#This Row],[Datum]]))=1,VALUE(WEEKNUM(jaar_zip[[#This Row],[Datum]],21))&gt;51),RIGHT(YEAR(jaar_zip[[#This Row],[Datum]])-1,2),RIGHT(YEAR(jaar_zip[[#This Row],[Datum]]),2))&amp;"-"&amp; TEXT(WEEKNUM(jaar_zip[[#This Row],[Datum]],21),"00")</f>
        <v>24-04</v>
      </c>
      <c r="L1396" s="101">
        <f>MONTH(jaar_zip[[#This Row],[Datum]])</f>
        <v>1</v>
      </c>
      <c r="M1396" s="101">
        <f>IF(ISNUMBER(jaar_zip[[#This Row],[etmaaltemperatuur]]),IF(jaar_zip[[#This Row],[etmaaltemperatuur]]&lt;stookgrens,stookgrens-jaar_zip[[#This Row],[etmaaltemperatuur]],0),"")</f>
        <v>11.7</v>
      </c>
      <c r="N1396" s="101">
        <f>IF(ISNUMBER(jaar_zip[[#This Row],[graaddagen]]),IF(OR(MONTH(jaar_zip[[#This Row],[Datum]])=1,MONTH(jaar_zip[[#This Row],[Datum]])=2,MONTH(jaar_zip[[#This Row],[Datum]])=11,MONTH(jaar_zip[[#This Row],[Datum]])=12),1.1,IF(OR(MONTH(jaar_zip[[#This Row],[Datum]])=3,MONTH(jaar_zip[[#This Row],[Datum]])=10),1,0.8))*jaar_zip[[#This Row],[graaddagen]],"")</f>
        <v>12.870000000000001</v>
      </c>
      <c r="O1396" s="101">
        <f>IF(ISNUMBER(jaar_zip[[#This Row],[etmaaltemperatuur]]),IF(jaar_zip[[#This Row],[etmaaltemperatuur]]&gt;stookgrens,jaar_zip[[#This Row],[etmaaltemperatuur]]-stookgrens,0),"")</f>
        <v>0</v>
      </c>
    </row>
    <row r="1397" spans="1:15" x14ac:dyDescent="0.25">
      <c r="A1397">
        <v>251</v>
      </c>
      <c r="B1397">
        <v>20240126</v>
      </c>
      <c r="C1397">
        <v>10.3</v>
      </c>
      <c r="D1397">
        <v>7.3</v>
      </c>
      <c r="E1397">
        <v>385</v>
      </c>
      <c r="F1397">
        <v>6.7</v>
      </c>
      <c r="G1397">
        <v>1021.8</v>
      </c>
      <c r="H1397">
        <v>86</v>
      </c>
      <c r="I1397" s="101" t="s">
        <v>17</v>
      </c>
      <c r="J1397" s="1">
        <f>DATEVALUE(RIGHT(jaar_zip[[#This Row],[YYYYMMDD]],2)&amp;"-"&amp;MID(jaar_zip[[#This Row],[YYYYMMDD]],5,2)&amp;"-"&amp;LEFT(jaar_zip[[#This Row],[YYYYMMDD]],4))</f>
        <v>45317</v>
      </c>
      <c r="K1397" s="101" t="str">
        <f>IF(AND(VALUE(MONTH(jaar_zip[[#This Row],[Datum]]))=1,VALUE(WEEKNUM(jaar_zip[[#This Row],[Datum]],21))&gt;51),RIGHT(YEAR(jaar_zip[[#This Row],[Datum]])-1,2),RIGHT(YEAR(jaar_zip[[#This Row],[Datum]]),2))&amp;"-"&amp; TEXT(WEEKNUM(jaar_zip[[#This Row],[Datum]],21),"00")</f>
        <v>24-04</v>
      </c>
      <c r="L1397" s="101">
        <f>MONTH(jaar_zip[[#This Row],[Datum]])</f>
        <v>1</v>
      </c>
      <c r="M1397" s="101">
        <f>IF(ISNUMBER(jaar_zip[[#This Row],[etmaaltemperatuur]]),IF(jaar_zip[[#This Row],[etmaaltemperatuur]]&lt;stookgrens,stookgrens-jaar_zip[[#This Row],[etmaaltemperatuur]],0),"")</f>
        <v>10.7</v>
      </c>
      <c r="N1397" s="101">
        <f>IF(ISNUMBER(jaar_zip[[#This Row],[graaddagen]]),IF(OR(MONTH(jaar_zip[[#This Row],[Datum]])=1,MONTH(jaar_zip[[#This Row],[Datum]])=2,MONTH(jaar_zip[[#This Row],[Datum]])=11,MONTH(jaar_zip[[#This Row],[Datum]])=12),1.1,IF(OR(MONTH(jaar_zip[[#This Row],[Datum]])=3,MONTH(jaar_zip[[#This Row],[Datum]])=10),1,0.8))*jaar_zip[[#This Row],[graaddagen]],"")</f>
        <v>11.77</v>
      </c>
      <c r="O1397" s="101">
        <f>IF(ISNUMBER(jaar_zip[[#This Row],[etmaaltemperatuur]]),IF(jaar_zip[[#This Row],[etmaaltemperatuur]]&gt;stookgrens,jaar_zip[[#This Row],[etmaaltemperatuur]]-stookgrens,0),"")</f>
        <v>0</v>
      </c>
    </row>
    <row r="1398" spans="1:15" x14ac:dyDescent="0.25">
      <c r="A1398">
        <v>251</v>
      </c>
      <c r="B1398">
        <v>20240127</v>
      </c>
      <c r="C1398">
        <v>6.1</v>
      </c>
      <c r="D1398">
        <v>5.4</v>
      </c>
      <c r="E1398">
        <v>531</v>
      </c>
      <c r="F1398">
        <v>0</v>
      </c>
      <c r="G1398">
        <v>1032.5999999999999</v>
      </c>
      <c r="H1398">
        <v>90</v>
      </c>
      <c r="I1398" s="101" t="s">
        <v>17</v>
      </c>
      <c r="J1398" s="1">
        <f>DATEVALUE(RIGHT(jaar_zip[[#This Row],[YYYYMMDD]],2)&amp;"-"&amp;MID(jaar_zip[[#This Row],[YYYYMMDD]],5,2)&amp;"-"&amp;LEFT(jaar_zip[[#This Row],[YYYYMMDD]],4))</f>
        <v>45318</v>
      </c>
      <c r="K1398" s="101" t="str">
        <f>IF(AND(VALUE(MONTH(jaar_zip[[#This Row],[Datum]]))=1,VALUE(WEEKNUM(jaar_zip[[#This Row],[Datum]],21))&gt;51),RIGHT(YEAR(jaar_zip[[#This Row],[Datum]])-1,2),RIGHT(YEAR(jaar_zip[[#This Row],[Datum]]),2))&amp;"-"&amp; TEXT(WEEKNUM(jaar_zip[[#This Row],[Datum]],21),"00")</f>
        <v>24-04</v>
      </c>
      <c r="L1398" s="101">
        <f>MONTH(jaar_zip[[#This Row],[Datum]])</f>
        <v>1</v>
      </c>
      <c r="M1398" s="101">
        <f>IF(ISNUMBER(jaar_zip[[#This Row],[etmaaltemperatuur]]),IF(jaar_zip[[#This Row],[etmaaltemperatuur]]&lt;stookgrens,stookgrens-jaar_zip[[#This Row],[etmaaltemperatuur]],0),"")</f>
        <v>12.6</v>
      </c>
      <c r="N1398" s="101">
        <f>IF(ISNUMBER(jaar_zip[[#This Row],[graaddagen]]),IF(OR(MONTH(jaar_zip[[#This Row],[Datum]])=1,MONTH(jaar_zip[[#This Row],[Datum]])=2,MONTH(jaar_zip[[#This Row],[Datum]])=11,MONTH(jaar_zip[[#This Row],[Datum]])=12),1.1,IF(OR(MONTH(jaar_zip[[#This Row],[Datum]])=3,MONTH(jaar_zip[[#This Row],[Datum]])=10),1,0.8))*jaar_zip[[#This Row],[graaddagen]],"")</f>
        <v>13.860000000000001</v>
      </c>
      <c r="O1398" s="101">
        <f>IF(ISNUMBER(jaar_zip[[#This Row],[etmaaltemperatuur]]),IF(jaar_zip[[#This Row],[etmaaltemperatuur]]&gt;stookgrens,jaar_zip[[#This Row],[etmaaltemperatuur]]-stookgrens,0),"")</f>
        <v>0</v>
      </c>
    </row>
    <row r="1399" spans="1:15" x14ac:dyDescent="0.25">
      <c r="A1399">
        <v>251</v>
      </c>
      <c r="B1399">
        <v>20240128</v>
      </c>
      <c r="C1399">
        <v>6.7</v>
      </c>
      <c r="D1399">
        <v>4.7</v>
      </c>
      <c r="E1399">
        <v>573</v>
      </c>
      <c r="F1399">
        <v>0</v>
      </c>
      <c r="G1399">
        <v>1026.2</v>
      </c>
      <c r="H1399">
        <v>80</v>
      </c>
      <c r="I1399" s="101" t="s">
        <v>17</v>
      </c>
      <c r="J1399" s="1">
        <f>DATEVALUE(RIGHT(jaar_zip[[#This Row],[YYYYMMDD]],2)&amp;"-"&amp;MID(jaar_zip[[#This Row],[YYYYMMDD]],5,2)&amp;"-"&amp;LEFT(jaar_zip[[#This Row],[YYYYMMDD]],4))</f>
        <v>45319</v>
      </c>
      <c r="K1399" s="101" t="str">
        <f>IF(AND(VALUE(MONTH(jaar_zip[[#This Row],[Datum]]))=1,VALUE(WEEKNUM(jaar_zip[[#This Row],[Datum]],21))&gt;51),RIGHT(YEAR(jaar_zip[[#This Row],[Datum]])-1,2),RIGHT(YEAR(jaar_zip[[#This Row],[Datum]]),2))&amp;"-"&amp; TEXT(WEEKNUM(jaar_zip[[#This Row],[Datum]],21),"00")</f>
        <v>24-04</v>
      </c>
      <c r="L1399" s="101">
        <f>MONTH(jaar_zip[[#This Row],[Datum]])</f>
        <v>1</v>
      </c>
      <c r="M1399" s="101">
        <f>IF(ISNUMBER(jaar_zip[[#This Row],[etmaaltemperatuur]]),IF(jaar_zip[[#This Row],[etmaaltemperatuur]]&lt;stookgrens,stookgrens-jaar_zip[[#This Row],[etmaaltemperatuur]],0),"")</f>
        <v>13.3</v>
      </c>
      <c r="N1399" s="101">
        <f>IF(ISNUMBER(jaar_zip[[#This Row],[graaddagen]]),IF(OR(MONTH(jaar_zip[[#This Row],[Datum]])=1,MONTH(jaar_zip[[#This Row],[Datum]])=2,MONTH(jaar_zip[[#This Row],[Datum]])=11,MONTH(jaar_zip[[#This Row],[Datum]])=12),1.1,IF(OR(MONTH(jaar_zip[[#This Row],[Datum]])=3,MONTH(jaar_zip[[#This Row],[Datum]])=10),1,0.8))*jaar_zip[[#This Row],[graaddagen]],"")</f>
        <v>14.630000000000003</v>
      </c>
      <c r="O1399" s="101">
        <f>IF(ISNUMBER(jaar_zip[[#This Row],[etmaaltemperatuur]]),IF(jaar_zip[[#This Row],[etmaaltemperatuur]]&gt;stookgrens,jaar_zip[[#This Row],[etmaaltemperatuur]]-stookgrens,0),"")</f>
        <v>0</v>
      </c>
    </row>
    <row r="1400" spans="1:15" x14ac:dyDescent="0.25">
      <c r="A1400">
        <v>251</v>
      </c>
      <c r="B1400">
        <v>20240129</v>
      </c>
      <c r="C1400">
        <v>5.2</v>
      </c>
      <c r="D1400">
        <v>5.7</v>
      </c>
      <c r="E1400">
        <v>173</v>
      </c>
      <c r="F1400">
        <v>0</v>
      </c>
      <c r="G1400">
        <v>1024.3</v>
      </c>
      <c r="H1400">
        <v>91</v>
      </c>
      <c r="I1400" s="101" t="s">
        <v>17</v>
      </c>
      <c r="J1400" s="1">
        <f>DATEVALUE(RIGHT(jaar_zip[[#This Row],[YYYYMMDD]],2)&amp;"-"&amp;MID(jaar_zip[[#This Row],[YYYYMMDD]],5,2)&amp;"-"&amp;LEFT(jaar_zip[[#This Row],[YYYYMMDD]],4))</f>
        <v>45320</v>
      </c>
      <c r="K1400" s="101" t="str">
        <f>IF(AND(VALUE(MONTH(jaar_zip[[#This Row],[Datum]]))=1,VALUE(WEEKNUM(jaar_zip[[#This Row],[Datum]],21))&gt;51),RIGHT(YEAR(jaar_zip[[#This Row],[Datum]])-1,2),RIGHT(YEAR(jaar_zip[[#This Row],[Datum]]),2))&amp;"-"&amp; TEXT(WEEKNUM(jaar_zip[[#This Row],[Datum]],21),"00")</f>
        <v>24-05</v>
      </c>
      <c r="L1400" s="101">
        <f>MONTH(jaar_zip[[#This Row],[Datum]])</f>
        <v>1</v>
      </c>
      <c r="M1400" s="101">
        <f>IF(ISNUMBER(jaar_zip[[#This Row],[etmaaltemperatuur]]),IF(jaar_zip[[#This Row],[etmaaltemperatuur]]&lt;stookgrens,stookgrens-jaar_zip[[#This Row],[etmaaltemperatuur]],0),"")</f>
        <v>12.3</v>
      </c>
      <c r="N1400" s="101">
        <f>IF(ISNUMBER(jaar_zip[[#This Row],[graaddagen]]),IF(OR(MONTH(jaar_zip[[#This Row],[Datum]])=1,MONTH(jaar_zip[[#This Row],[Datum]])=2,MONTH(jaar_zip[[#This Row],[Datum]])=11,MONTH(jaar_zip[[#This Row],[Datum]])=12),1.1,IF(OR(MONTH(jaar_zip[[#This Row],[Datum]])=3,MONTH(jaar_zip[[#This Row],[Datum]])=10),1,0.8))*jaar_zip[[#This Row],[graaddagen]],"")</f>
        <v>13.530000000000001</v>
      </c>
      <c r="O1400" s="101">
        <f>IF(ISNUMBER(jaar_zip[[#This Row],[etmaaltemperatuur]]),IF(jaar_zip[[#This Row],[etmaaltemperatuur]]&gt;stookgrens,jaar_zip[[#This Row],[etmaaltemperatuur]]-stookgrens,0),"")</f>
        <v>0</v>
      </c>
    </row>
    <row r="1401" spans="1:15" x14ac:dyDescent="0.25">
      <c r="A1401">
        <v>251</v>
      </c>
      <c r="B1401">
        <v>20240130</v>
      </c>
      <c r="C1401">
        <v>7.3</v>
      </c>
      <c r="D1401">
        <v>6.5</v>
      </c>
      <c r="E1401">
        <v>161</v>
      </c>
      <c r="F1401">
        <v>0.2</v>
      </c>
      <c r="G1401">
        <v>1025.2</v>
      </c>
      <c r="H1401">
        <v>92</v>
      </c>
      <c r="I1401" s="101" t="s">
        <v>17</v>
      </c>
      <c r="J1401" s="1">
        <f>DATEVALUE(RIGHT(jaar_zip[[#This Row],[YYYYMMDD]],2)&amp;"-"&amp;MID(jaar_zip[[#This Row],[YYYYMMDD]],5,2)&amp;"-"&amp;LEFT(jaar_zip[[#This Row],[YYYYMMDD]],4))</f>
        <v>45321</v>
      </c>
      <c r="K1401" s="101" t="str">
        <f>IF(AND(VALUE(MONTH(jaar_zip[[#This Row],[Datum]]))=1,VALUE(WEEKNUM(jaar_zip[[#This Row],[Datum]],21))&gt;51),RIGHT(YEAR(jaar_zip[[#This Row],[Datum]])-1,2),RIGHT(YEAR(jaar_zip[[#This Row],[Datum]]),2))&amp;"-"&amp; TEXT(WEEKNUM(jaar_zip[[#This Row],[Datum]],21),"00")</f>
        <v>24-05</v>
      </c>
      <c r="L1401" s="101">
        <f>MONTH(jaar_zip[[#This Row],[Datum]])</f>
        <v>1</v>
      </c>
      <c r="M1401" s="101">
        <f>IF(ISNUMBER(jaar_zip[[#This Row],[etmaaltemperatuur]]),IF(jaar_zip[[#This Row],[etmaaltemperatuur]]&lt;stookgrens,stookgrens-jaar_zip[[#This Row],[etmaaltemperatuur]],0),"")</f>
        <v>11.5</v>
      </c>
      <c r="N1401" s="101">
        <f>IF(ISNUMBER(jaar_zip[[#This Row],[graaddagen]]),IF(OR(MONTH(jaar_zip[[#This Row],[Datum]])=1,MONTH(jaar_zip[[#This Row],[Datum]])=2,MONTH(jaar_zip[[#This Row],[Datum]])=11,MONTH(jaar_zip[[#This Row],[Datum]])=12),1.1,IF(OR(MONTH(jaar_zip[[#This Row],[Datum]])=3,MONTH(jaar_zip[[#This Row],[Datum]])=10),1,0.8))*jaar_zip[[#This Row],[graaddagen]],"")</f>
        <v>12.65</v>
      </c>
      <c r="O1401" s="101">
        <f>IF(ISNUMBER(jaar_zip[[#This Row],[etmaaltemperatuur]]),IF(jaar_zip[[#This Row],[etmaaltemperatuur]]&gt;stookgrens,jaar_zip[[#This Row],[etmaaltemperatuur]]-stookgrens,0),"")</f>
        <v>0</v>
      </c>
    </row>
    <row r="1402" spans="1:15" x14ac:dyDescent="0.25">
      <c r="A1402">
        <v>251</v>
      </c>
      <c r="B1402">
        <v>20240131</v>
      </c>
      <c r="C1402">
        <v>8.6999999999999993</v>
      </c>
      <c r="D1402">
        <v>5.6</v>
      </c>
      <c r="E1402">
        <v>160</v>
      </c>
      <c r="F1402">
        <v>4.4000000000000004</v>
      </c>
      <c r="G1402">
        <v>1026.8</v>
      </c>
      <c r="H1402">
        <v>85</v>
      </c>
      <c r="I1402" s="101" t="s">
        <v>17</v>
      </c>
      <c r="J1402" s="1">
        <f>DATEVALUE(RIGHT(jaar_zip[[#This Row],[YYYYMMDD]],2)&amp;"-"&amp;MID(jaar_zip[[#This Row],[YYYYMMDD]],5,2)&amp;"-"&amp;LEFT(jaar_zip[[#This Row],[YYYYMMDD]],4))</f>
        <v>45322</v>
      </c>
      <c r="K1402" s="101" t="str">
        <f>IF(AND(VALUE(MONTH(jaar_zip[[#This Row],[Datum]]))=1,VALUE(WEEKNUM(jaar_zip[[#This Row],[Datum]],21))&gt;51),RIGHT(YEAR(jaar_zip[[#This Row],[Datum]])-1,2),RIGHT(YEAR(jaar_zip[[#This Row],[Datum]]),2))&amp;"-"&amp; TEXT(WEEKNUM(jaar_zip[[#This Row],[Datum]],21),"00")</f>
        <v>24-05</v>
      </c>
      <c r="L1402" s="101">
        <f>MONTH(jaar_zip[[#This Row],[Datum]])</f>
        <v>1</v>
      </c>
      <c r="M1402" s="101">
        <f>IF(ISNUMBER(jaar_zip[[#This Row],[etmaaltemperatuur]]),IF(jaar_zip[[#This Row],[etmaaltemperatuur]]&lt;stookgrens,stookgrens-jaar_zip[[#This Row],[etmaaltemperatuur]],0),"")</f>
        <v>12.4</v>
      </c>
      <c r="N1402" s="101">
        <f>IF(ISNUMBER(jaar_zip[[#This Row],[graaddagen]]),IF(OR(MONTH(jaar_zip[[#This Row],[Datum]])=1,MONTH(jaar_zip[[#This Row],[Datum]])=2,MONTH(jaar_zip[[#This Row],[Datum]])=11,MONTH(jaar_zip[[#This Row],[Datum]])=12),1.1,IF(OR(MONTH(jaar_zip[[#This Row],[Datum]])=3,MONTH(jaar_zip[[#This Row],[Datum]])=10),1,0.8))*jaar_zip[[#This Row],[graaddagen]],"")</f>
        <v>13.640000000000002</v>
      </c>
      <c r="O1402" s="101">
        <f>IF(ISNUMBER(jaar_zip[[#This Row],[etmaaltemperatuur]]),IF(jaar_zip[[#This Row],[etmaaltemperatuur]]&gt;stookgrens,jaar_zip[[#This Row],[etmaaltemperatuur]]-stookgrens,0),"")</f>
        <v>0</v>
      </c>
    </row>
    <row r="1403" spans="1:15" x14ac:dyDescent="0.25">
      <c r="A1403">
        <v>251</v>
      </c>
      <c r="B1403">
        <v>20240201</v>
      </c>
      <c r="C1403">
        <v>6.8</v>
      </c>
      <c r="D1403">
        <v>6.3</v>
      </c>
      <c r="E1403">
        <v>612</v>
      </c>
      <c r="F1403">
        <v>0</v>
      </c>
      <c r="G1403">
        <v>1027.5</v>
      </c>
      <c r="H1403">
        <v>86</v>
      </c>
      <c r="I1403" s="101" t="s">
        <v>17</v>
      </c>
      <c r="J1403" s="1">
        <f>DATEVALUE(RIGHT(jaar_zip[[#This Row],[YYYYMMDD]],2)&amp;"-"&amp;MID(jaar_zip[[#This Row],[YYYYMMDD]],5,2)&amp;"-"&amp;LEFT(jaar_zip[[#This Row],[YYYYMMDD]],4))</f>
        <v>45323</v>
      </c>
      <c r="K1403" s="101" t="str">
        <f>IF(AND(VALUE(MONTH(jaar_zip[[#This Row],[Datum]]))=1,VALUE(WEEKNUM(jaar_zip[[#This Row],[Datum]],21))&gt;51),RIGHT(YEAR(jaar_zip[[#This Row],[Datum]])-1,2),RIGHT(YEAR(jaar_zip[[#This Row],[Datum]]),2))&amp;"-"&amp; TEXT(WEEKNUM(jaar_zip[[#This Row],[Datum]],21),"00")</f>
        <v>24-05</v>
      </c>
      <c r="L1403" s="101">
        <f>MONTH(jaar_zip[[#This Row],[Datum]])</f>
        <v>2</v>
      </c>
      <c r="M1403" s="101">
        <f>IF(ISNUMBER(jaar_zip[[#This Row],[etmaaltemperatuur]]),IF(jaar_zip[[#This Row],[etmaaltemperatuur]]&lt;stookgrens,stookgrens-jaar_zip[[#This Row],[etmaaltemperatuur]],0),"")</f>
        <v>11.7</v>
      </c>
      <c r="N1403" s="101">
        <f>IF(ISNUMBER(jaar_zip[[#This Row],[graaddagen]]),IF(OR(MONTH(jaar_zip[[#This Row],[Datum]])=1,MONTH(jaar_zip[[#This Row],[Datum]])=2,MONTH(jaar_zip[[#This Row],[Datum]])=11,MONTH(jaar_zip[[#This Row],[Datum]])=12),1.1,IF(OR(MONTH(jaar_zip[[#This Row],[Datum]])=3,MONTH(jaar_zip[[#This Row],[Datum]])=10),1,0.8))*jaar_zip[[#This Row],[graaddagen]],"")</f>
        <v>12.870000000000001</v>
      </c>
      <c r="O1403" s="101">
        <f>IF(ISNUMBER(jaar_zip[[#This Row],[etmaaltemperatuur]]),IF(jaar_zip[[#This Row],[etmaaltemperatuur]]&gt;stookgrens,jaar_zip[[#This Row],[etmaaltemperatuur]]-stookgrens,0),"")</f>
        <v>0</v>
      </c>
    </row>
    <row r="1404" spans="1:15" x14ac:dyDescent="0.25">
      <c r="A1404">
        <v>251</v>
      </c>
      <c r="B1404">
        <v>20240202</v>
      </c>
      <c r="C1404">
        <v>9.4</v>
      </c>
      <c r="D1404">
        <v>7.5</v>
      </c>
      <c r="E1404">
        <v>354</v>
      </c>
      <c r="F1404">
        <v>-0.1</v>
      </c>
      <c r="G1404">
        <v>1022.9</v>
      </c>
      <c r="H1404">
        <v>90</v>
      </c>
      <c r="I1404" s="101" t="s">
        <v>17</v>
      </c>
      <c r="J1404" s="1">
        <f>DATEVALUE(RIGHT(jaar_zip[[#This Row],[YYYYMMDD]],2)&amp;"-"&amp;MID(jaar_zip[[#This Row],[YYYYMMDD]],5,2)&amp;"-"&amp;LEFT(jaar_zip[[#This Row],[YYYYMMDD]],4))</f>
        <v>45324</v>
      </c>
      <c r="K1404" s="101" t="str">
        <f>IF(AND(VALUE(MONTH(jaar_zip[[#This Row],[Datum]]))=1,VALUE(WEEKNUM(jaar_zip[[#This Row],[Datum]],21))&gt;51),RIGHT(YEAR(jaar_zip[[#This Row],[Datum]])-1,2),RIGHT(YEAR(jaar_zip[[#This Row],[Datum]]),2))&amp;"-"&amp; TEXT(WEEKNUM(jaar_zip[[#This Row],[Datum]],21),"00")</f>
        <v>24-05</v>
      </c>
      <c r="L1404" s="101">
        <f>MONTH(jaar_zip[[#This Row],[Datum]])</f>
        <v>2</v>
      </c>
      <c r="M1404" s="101">
        <f>IF(ISNUMBER(jaar_zip[[#This Row],[etmaaltemperatuur]]),IF(jaar_zip[[#This Row],[etmaaltemperatuur]]&lt;stookgrens,stookgrens-jaar_zip[[#This Row],[etmaaltemperatuur]],0),"")</f>
        <v>10.5</v>
      </c>
      <c r="N1404" s="101">
        <f>IF(ISNUMBER(jaar_zip[[#This Row],[graaddagen]]),IF(OR(MONTH(jaar_zip[[#This Row],[Datum]])=1,MONTH(jaar_zip[[#This Row],[Datum]])=2,MONTH(jaar_zip[[#This Row],[Datum]])=11,MONTH(jaar_zip[[#This Row],[Datum]])=12),1.1,IF(OR(MONTH(jaar_zip[[#This Row],[Datum]])=3,MONTH(jaar_zip[[#This Row],[Datum]])=10),1,0.8))*jaar_zip[[#This Row],[graaddagen]],"")</f>
        <v>11.55</v>
      </c>
      <c r="O1404" s="101">
        <f>IF(ISNUMBER(jaar_zip[[#This Row],[etmaaltemperatuur]]),IF(jaar_zip[[#This Row],[etmaaltemperatuur]]&gt;stookgrens,jaar_zip[[#This Row],[etmaaltemperatuur]]-stookgrens,0),"")</f>
        <v>0</v>
      </c>
    </row>
    <row r="1405" spans="1:15" x14ac:dyDescent="0.25">
      <c r="A1405">
        <v>251</v>
      </c>
      <c r="B1405">
        <v>20240203</v>
      </c>
      <c r="C1405">
        <v>8.6</v>
      </c>
      <c r="D1405">
        <v>8.3000000000000007</v>
      </c>
      <c r="E1405">
        <v>416</v>
      </c>
      <c r="F1405">
        <v>0</v>
      </c>
      <c r="G1405">
        <v>1021.2</v>
      </c>
      <c r="H1405">
        <v>91</v>
      </c>
      <c r="I1405" s="101" t="s">
        <v>17</v>
      </c>
      <c r="J1405" s="1">
        <f>DATEVALUE(RIGHT(jaar_zip[[#This Row],[YYYYMMDD]],2)&amp;"-"&amp;MID(jaar_zip[[#This Row],[YYYYMMDD]],5,2)&amp;"-"&amp;LEFT(jaar_zip[[#This Row],[YYYYMMDD]],4))</f>
        <v>45325</v>
      </c>
      <c r="K1405" s="101" t="str">
        <f>IF(AND(VALUE(MONTH(jaar_zip[[#This Row],[Datum]]))=1,VALUE(WEEKNUM(jaar_zip[[#This Row],[Datum]],21))&gt;51),RIGHT(YEAR(jaar_zip[[#This Row],[Datum]])-1,2),RIGHT(YEAR(jaar_zip[[#This Row],[Datum]]),2))&amp;"-"&amp; TEXT(WEEKNUM(jaar_zip[[#This Row],[Datum]],21),"00")</f>
        <v>24-05</v>
      </c>
      <c r="L1405" s="101">
        <f>MONTH(jaar_zip[[#This Row],[Datum]])</f>
        <v>2</v>
      </c>
      <c r="M1405" s="101">
        <f>IF(ISNUMBER(jaar_zip[[#This Row],[etmaaltemperatuur]]),IF(jaar_zip[[#This Row],[etmaaltemperatuur]]&lt;stookgrens,stookgrens-jaar_zip[[#This Row],[etmaaltemperatuur]],0),"")</f>
        <v>9.6999999999999993</v>
      </c>
      <c r="N1405" s="101">
        <f>IF(ISNUMBER(jaar_zip[[#This Row],[graaddagen]]),IF(OR(MONTH(jaar_zip[[#This Row],[Datum]])=1,MONTH(jaar_zip[[#This Row],[Datum]])=2,MONTH(jaar_zip[[#This Row],[Datum]])=11,MONTH(jaar_zip[[#This Row],[Datum]])=12),1.1,IF(OR(MONTH(jaar_zip[[#This Row],[Datum]])=3,MONTH(jaar_zip[[#This Row],[Datum]])=10),1,0.8))*jaar_zip[[#This Row],[graaddagen]],"")</f>
        <v>10.67</v>
      </c>
      <c r="O1405" s="101">
        <f>IF(ISNUMBER(jaar_zip[[#This Row],[etmaaltemperatuur]]),IF(jaar_zip[[#This Row],[etmaaltemperatuur]]&gt;stookgrens,jaar_zip[[#This Row],[etmaaltemperatuur]]-stookgrens,0),"")</f>
        <v>0</v>
      </c>
    </row>
    <row r="1406" spans="1:15" x14ac:dyDescent="0.25">
      <c r="A1406">
        <v>251</v>
      </c>
      <c r="B1406">
        <v>20240204</v>
      </c>
      <c r="C1406">
        <v>10.1</v>
      </c>
      <c r="D1406">
        <v>8.3000000000000007</v>
      </c>
      <c r="E1406">
        <v>256</v>
      </c>
      <c r="F1406">
        <v>1.1000000000000001</v>
      </c>
      <c r="G1406">
        <v>1016.6</v>
      </c>
      <c r="H1406">
        <v>86</v>
      </c>
      <c r="I1406" s="101" t="s">
        <v>17</v>
      </c>
      <c r="J1406" s="1">
        <f>DATEVALUE(RIGHT(jaar_zip[[#This Row],[YYYYMMDD]],2)&amp;"-"&amp;MID(jaar_zip[[#This Row],[YYYYMMDD]],5,2)&amp;"-"&amp;LEFT(jaar_zip[[#This Row],[YYYYMMDD]],4))</f>
        <v>45326</v>
      </c>
      <c r="K1406" s="101" t="str">
        <f>IF(AND(VALUE(MONTH(jaar_zip[[#This Row],[Datum]]))=1,VALUE(WEEKNUM(jaar_zip[[#This Row],[Datum]],21))&gt;51),RIGHT(YEAR(jaar_zip[[#This Row],[Datum]])-1,2),RIGHT(YEAR(jaar_zip[[#This Row],[Datum]]),2))&amp;"-"&amp; TEXT(WEEKNUM(jaar_zip[[#This Row],[Datum]],21),"00")</f>
        <v>24-05</v>
      </c>
      <c r="L1406" s="101">
        <f>MONTH(jaar_zip[[#This Row],[Datum]])</f>
        <v>2</v>
      </c>
      <c r="M1406" s="101">
        <f>IF(ISNUMBER(jaar_zip[[#This Row],[etmaaltemperatuur]]),IF(jaar_zip[[#This Row],[etmaaltemperatuur]]&lt;stookgrens,stookgrens-jaar_zip[[#This Row],[etmaaltemperatuur]],0),"")</f>
        <v>9.6999999999999993</v>
      </c>
      <c r="N1406" s="101">
        <f>IF(ISNUMBER(jaar_zip[[#This Row],[graaddagen]]),IF(OR(MONTH(jaar_zip[[#This Row],[Datum]])=1,MONTH(jaar_zip[[#This Row],[Datum]])=2,MONTH(jaar_zip[[#This Row],[Datum]])=11,MONTH(jaar_zip[[#This Row],[Datum]])=12),1.1,IF(OR(MONTH(jaar_zip[[#This Row],[Datum]])=3,MONTH(jaar_zip[[#This Row],[Datum]])=10),1,0.8))*jaar_zip[[#This Row],[graaddagen]],"")</f>
        <v>10.67</v>
      </c>
      <c r="O1406" s="101">
        <f>IF(ISNUMBER(jaar_zip[[#This Row],[etmaaltemperatuur]]),IF(jaar_zip[[#This Row],[etmaaltemperatuur]]&gt;stookgrens,jaar_zip[[#This Row],[etmaaltemperatuur]]-stookgrens,0),"")</f>
        <v>0</v>
      </c>
    </row>
    <row r="1407" spans="1:15" x14ac:dyDescent="0.25">
      <c r="A1407">
        <v>251</v>
      </c>
      <c r="B1407">
        <v>20240205</v>
      </c>
      <c r="C1407">
        <v>12.7</v>
      </c>
      <c r="D1407">
        <v>8.6</v>
      </c>
      <c r="E1407">
        <v>265</v>
      </c>
      <c r="F1407">
        <v>0</v>
      </c>
      <c r="G1407">
        <v>1012.4</v>
      </c>
      <c r="H1407">
        <v>86</v>
      </c>
      <c r="I1407" s="101" t="s">
        <v>17</v>
      </c>
      <c r="J1407" s="1">
        <f>DATEVALUE(RIGHT(jaar_zip[[#This Row],[YYYYMMDD]],2)&amp;"-"&amp;MID(jaar_zip[[#This Row],[YYYYMMDD]],5,2)&amp;"-"&amp;LEFT(jaar_zip[[#This Row],[YYYYMMDD]],4))</f>
        <v>45327</v>
      </c>
      <c r="K1407" s="101" t="str">
        <f>IF(AND(VALUE(MONTH(jaar_zip[[#This Row],[Datum]]))=1,VALUE(WEEKNUM(jaar_zip[[#This Row],[Datum]],21))&gt;51),RIGHT(YEAR(jaar_zip[[#This Row],[Datum]])-1,2),RIGHT(YEAR(jaar_zip[[#This Row],[Datum]]),2))&amp;"-"&amp; TEXT(WEEKNUM(jaar_zip[[#This Row],[Datum]],21),"00")</f>
        <v>24-06</v>
      </c>
      <c r="L1407" s="101">
        <f>MONTH(jaar_zip[[#This Row],[Datum]])</f>
        <v>2</v>
      </c>
      <c r="M1407" s="101">
        <f>IF(ISNUMBER(jaar_zip[[#This Row],[etmaaltemperatuur]]),IF(jaar_zip[[#This Row],[etmaaltemperatuur]]&lt;stookgrens,stookgrens-jaar_zip[[#This Row],[etmaaltemperatuur]],0),"")</f>
        <v>9.4</v>
      </c>
      <c r="N1407" s="101">
        <f>IF(ISNUMBER(jaar_zip[[#This Row],[graaddagen]]),IF(OR(MONTH(jaar_zip[[#This Row],[Datum]])=1,MONTH(jaar_zip[[#This Row],[Datum]])=2,MONTH(jaar_zip[[#This Row],[Datum]])=11,MONTH(jaar_zip[[#This Row],[Datum]])=12),1.1,IF(OR(MONTH(jaar_zip[[#This Row],[Datum]])=3,MONTH(jaar_zip[[#This Row],[Datum]])=10),1,0.8))*jaar_zip[[#This Row],[graaddagen]],"")</f>
        <v>10.340000000000002</v>
      </c>
      <c r="O1407" s="101">
        <f>IF(ISNUMBER(jaar_zip[[#This Row],[etmaaltemperatuur]]),IF(jaar_zip[[#This Row],[etmaaltemperatuur]]&gt;stookgrens,jaar_zip[[#This Row],[etmaaltemperatuur]]-stookgrens,0),"")</f>
        <v>0</v>
      </c>
    </row>
    <row r="1408" spans="1:15" x14ac:dyDescent="0.25">
      <c r="A1408">
        <v>251</v>
      </c>
      <c r="B1408">
        <v>20240206</v>
      </c>
      <c r="C1408">
        <v>12.4</v>
      </c>
      <c r="D1408">
        <v>8.3000000000000007</v>
      </c>
      <c r="E1408">
        <v>215</v>
      </c>
      <c r="F1408">
        <v>7.1</v>
      </c>
      <c r="G1408">
        <v>1002.6</v>
      </c>
      <c r="H1408">
        <v>87</v>
      </c>
      <c r="I1408" s="101" t="s">
        <v>17</v>
      </c>
      <c r="J1408" s="1">
        <f>DATEVALUE(RIGHT(jaar_zip[[#This Row],[YYYYMMDD]],2)&amp;"-"&amp;MID(jaar_zip[[#This Row],[YYYYMMDD]],5,2)&amp;"-"&amp;LEFT(jaar_zip[[#This Row],[YYYYMMDD]],4))</f>
        <v>45328</v>
      </c>
      <c r="K1408" s="101" t="str">
        <f>IF(AND(VALUE(MONTH(jaar_zip[[#This Row],[Datum]]))=1,VALUE(WEEKNUM(jaar_zip[[#This Row],[Datum]],21))&gt;51),RIGHT(YEAR(jaar_zip[[#This Row],[Datum]])-1,2),RIGHT(YEAR(jaar_zip[[#This Row],[Datum]]),2))&amp;"-"&amp; TEXT(WEEKNUM(jaar_zip[[#This Row],[Datum]],21),"00")</f>
        <v>24-06</v>
      </c>
      <c r="L1408" s="101">
        <f>MONTH(jaar_zip[[#This Row],[Datum]])</f>
        <v>2</v>
      </c>
      <c r="M1408" s="101">
        <f>IF(ISNUMBER(jaar_zip[[#This Row],[etmaaltemperatuur]]),IF(jaar_zip[[#This Row],[etmaaltemperatuur]]&lt;stookgrens,stookgrens-jaar_zip[[#This Row],[etmaaltemperatuur]],0),"")</f>
        <v>9.6999999999999993</v>
      </c>
      <c r="N1408" s="101">
        <f>IF(ISNUMBER(jaar_zip[[#This Row],[graaddagen]]),IF(OR(MONTH(jaar_zip[[#This Row],[Datum]])=1,MONTH(jaar_zip[[#This Row],[Datum]])=2,MONTH(jaar_zip[[#This Row],[Datum]])=11,MONTH(jaar_zip[[#This Row],[Datum]])=12),1.1,IF(OR(MONTH(jaar_zip[[#This Row],[Datum]])=3,MONTH(jaar_zip[[#This Row],[Datum]])=10),1,0.8))*jaar_zip[[#This Row],[graaddagen]],"")</f>
        <v>10.67</v>
      </c>
      <c r="O1408" s="101">
        <f>IF(ISNUMBER(jaar_zip[[#This Row],[etmaaltemperatuur]]),IF(jaar_zip[[#This Row],[etmaaltemperatuur]]&gt;stookgrens,jaar_zip[[#This Row],[etmaaltemperatuur]]-stookgrens,0),"")</f>
        <v>0</v>
      </c>
    </row>
    <row r="1409" spans="1:15" x14ac:dyDescent="0.25">
      <c r="A1409">
        <v>251</v>
      </c>
      <c r="B1409">
        <v>20240207</v>
      </c>
      <c r="C1409">
        <v>3.8</v>
      </c>
      <c r="D1409">
        <v>4</v>
      </c>
      <c r="E1409">
        <v>555</v>
      </c>
      <c r="F1409">
        <v>0</v>
      </c>
      <c r="G1409">
        <v>1004.7</v>
      </c>
      <c r="H1409">
        <v>74</v>
      </c>
      <c r="I1409" s="101" t="s">
        <v>17</v>
      </c>
      <c r="J1409" s="1">
        <f>DATEVALUE(RIGHT(jaar_zip[[#This Row],[YYYYMMDD]],2)&amp;"-"&amp;MID(jaar_zip[[#This Row],[YYYYMMDD]],5,2)&amp;"-"&amp;LEFT(jaar_zip[[#This Row],[YYYYMMDD]],4))</f>
        <v>45329</v>
      </c>
      <c r="K1409" s="101" t="str">
        <f>IF(AND(VALUE(MONTH(jaar_zip[[#This Row],[Datum]]))=1,VALUE(WEEKNUM(jaar_zip[[#This Row],[Datum]],21))&gt;51),RIGHT(YEAR(jaar_zip[[#This Row],[Datum]])-1,2),RIGHT(YEAR(jaar_zip[[#This Row],[Datum]]),2))&amp;"-"&amp; TEXT(WEEKNUM(jaar_zip[[#This Row],[Datum]],21),"00")</f>
        <v>24-06</v>
      </c>
      <c r="L1409" s="101">
        <f>MONTH(jaar_zip[[#This Row],[Datum]])</f>
        <v>2</v>
      </c>
      <c r="M1409" s="101">
        <f>IF(ISNUMBER(jaar_zip[[#This Row],[etmaaltemperatuur]]),IF(jaar_zip[[#This Row],[etmaaltemperatuur]]&lt;stookgrens,stookgrens-jaar_zip[[#This Row],[etmaaltemperatuur]],0),"")</f>
        <v>14</v>
      </c>
      <c r="N1409" s="101">
        <f>IF(ISNUMBER(jaar_zip[[#This Row],[graaddagen]]),IF(OR(MONTH(jaar_zip[[#This Row],[Datum]])=1,MONTH(jaar_zip[[#This Row],[Datum]])=2,MONTH(jaar_zip[[#This Row],[Datum]])=11,MONTH(jaar_zip[[#This Row],[Datum]])=12),1.1,IF(OR(MONTH(jaar_zip[[#This Row],[Datum]])=3,MONTH(jaar_zip[[#This Row],[Datum]])=10),1,0.8))*jaar_zip[[#This Row],[graaddagen]],"")</f>
        <v>15.400000000000002</v>
      </c>
      <c r="O1409" s="101">
        <f>IF(ISNUMBER(jaar_zip[[#This Row],[etmaaltemperatuur]]),IF(jaar_zip[[#This Row],[etmaaltemperatuur]]&gt;stookgrens,jaar_zip[[#This Row],[etmaaltemperatuur]]-stookgrens,0),"")</f>
        <v>0</v>
      </c>
    </row>
    <row r="1410" spans="1:15" x14ac:dyDescent="0.25">
      <c r="A1410">
        <v>251</v>
      </c>
      <c r="B1410">
        <v>20240208</v>
      </c>
      <c r="C1410">
        <v>6.2</v>
      </c>
      <c r="D1410">
        <v>1.9</v>
      </c>
      <c r="E1410">
        <v>177</v>
      </c>
      <c r="F1410">
        <v>5.8</v>
      </c>
      <c r="G1410">
        <v>997.7</v>
      </c>
      <c r="H1410">
        <v>91</v>
      </c>
      <c r="I1410" s="101" t="s">
        <v>17</v>
      </c>
      <c r="J1410" s="1">
        <f>DATEVALUE(RIGHT(jaar_zip[[#This Row],[YYYYMMDD]],2)&amp;"-"&amp;MID(jaar_zip[[#This Row],[YYYYMMDD]],5,2)&amp;"-"&amp;LEFT(jaar_zip[[#This Row],[YYYYMMDD]],4))</f>
        <v>45330</v>
      </c>
      <c r="K1410" s="101" t="str">
        <f>IF(AND(VALUE(MONTH(jaar_zip[[#This Row],[Datum]]))=1,VALUE(WEEKNUM(jaar_zip[[#This Row],[Datum]],21))&gt;51),RIGHT(YEAR(jaar_zip[[#This Row],[Datum]])-1,2),RIGHT(YEAR(jaar_zip[[#This Row],[Datum]]),2))&amp;"-"&amp; TEXT(WEEKNUM(jaar_zip[[#This Row],[Datum]],21),"00")</f>
        <v>24-06</v>
      </c>
      <c r="L1410" s="101">
        <f>MONTH(jaar_zip[[#This Row],[Datum]])</f>
        <v>2</v>
      </c>
      <c r="M1410" s="101">
        <f>IF(ISNUMBER(jaar_zip[[#This Row],[etmaaltemperatuur]]),IF(jaar_zip[[#This Row],[etmaaltemperatuur]]&lt;stookgrens,stookgrens-jaar_zip[[#This Row],[etmaaltemperatuur]],0),"")</f>
        <v>16.100000000000001</v>
      </c>
      <c r="N1410" s="101">
        <f>IF(ISNUMBER(jaar_zip[[#This Row],[graaddagen]]),IF(OR(MONTH(jaar_zip[[#This Row],[Datum]])=1,MONTH(jaar_zip[[#This Row],[Datum]])=2,MONTH(jaar_zip[[#This Row],[Datum]])=11,MONTH(jaar_zip[[#This Row],[Datum]])=12),1.1,IF(OR(MONTH(jaar_zip[[#This Row],[Datum]])=3,MONTH(jaar_zip[[#This Row],[Datum]])=10),1,0.8))*jaar_zip[[#This Row],[graaddagen]],"")</f>
        <v>17.710000000000004</v>
      </c>
      <c r="O1410" s="101">
        <f>IF(ISNUMBER(jaar_zip[[#This Row],[etmaaltemperatuur]]),IF(jaar_zip[[#This Row],[etmaaltemperatuur]]&gt;stookgrens,jaar_zip[[#This Row],[etmaaltemperatuur]]-stookgrens,0),"")</f>
        <v>0</v>
      </c>
    </row>
    <row r="1411" spans="1:15" x14ac:dyDescent="0.25">
      <c r="A1411">
        <v>251</v>
      </c>
      <c r="B1411">
        <v>20240209</v>
      </c>
      <c r="C1411">
        <v>7.5</v>
      </c>
      <c r="D1411">
        <v>6.3</v>
      </c>
      <c r="E1411">
        <v>239</v>
      </c>
      <c r="F1411">
        <v>9.6</v>
      </c>
      <c r="G1411">
        <v>982.9</v>
      </c>
      <c r="H1411">
        <v>94</v>
      </c>
      <c r="I1411" s="101" t="s">
        <v>17</v>
      </c>
      <c r="J1411" s="1">
        <f>DATEVALUE(RIGHT(jaar_zip[[#This Row],[YYYYMMDD]],2)&amp;"-"&amp;MID(jaar_zip[[#This Row],[YYYYMMDD]],5,2)&amp;"-"&amp;LEFT(jaar_zip[[#This Row],[YYYYMMDD]],4))</f>
        <v>45331</v>
      </c>
      <c r="K1411" s="101" t="str">
        <f>IF(AND(VALUE(MONTH(jaar_zip[[#This Row],[Datum]]))=1,VALUE(WEEKNUM(jaar_zip[[#This Row],[Datum]],21))&gt;51),RIGHT(YEAR(jaar_zip[[#This Row],[Datum]])-1,2),RIGHT(YEAR(jaar_zip[[#This Row],[Datum]]),2))&amp;"-"&amp; TEXT(WEEKNUM(jaar_zip[[#This Row],[Datum]],21),"00")</f>
        <v>24-06</v>
      </c>
      <c r="L1411" s="101">
        <f>MONTH(jaar_zip[[#This Row],[Datum]])</f>
        <v>2</v>
      </c>
      <c r="M1411" s="101">
        <f>IF(ISNUMBER(jaar_zip[[#This Row],[etmaaltemperatuur]]),IF(jaar_zip[[#This Row],[etmaaltemperatuur]]&lt;stookgrens,stookgrens-jaar_zip[[#This Row],[etmaaltemperatuur]],0),"")</f>
        <v>11.7</v>
      </c>
      <c r="N1411" s="101">
        <f>IF(ISNUMBER(jaar_zip[[#This Row],[graaddagen]]),IF(OR(MONTH(jaar_zip[[#This Row],[Datum]])=1,MONTH(jaar_zip[[#This Row],[Datum]])=2,MONTH(jaar_zip[[#This Row],[Datum]])=11,MONTH(jaar_zip[[#This Row],[Datum]])=12),1.1,IF(OR(MONTH(jaar_zip[[#This Row],[Datum]])=3,MONTH(jaar_zip[[#This Row],[Datum]])=10),1,0.8))*jaar_zip[[#This Row],[graaddagen]],"")</f>
        <v>12.870000000000001</v>
      </c>
      <c r="O1411" s="101">
        <f>IF(ISNUMBER(jaar_zip[[#This Row],[etmaaltemperatuur]]),IF(jaar_zip[[#This Row],[etmaaltemperatuur]]&gt;stookgrens,jaar_zip[[#This Row],[etmaaltemperatuur]]-stookgrens,0),"")</f>
        <v>0</v>
      </c>
    </row>
    <row r="1412" spans="1:15" x14ac:dyDescent="0.25">
      <c r="A1412">
        <v>251</v>
      </c>
      <c r="B1412">
        <v>20240210</v>
      </c>
      <c r="C1412">
        <v>4.4000000000000004</v>
      </c>
      <c r="D1412">
        <v>8</v>
      </c>
      <c r="E1412">
        <v>301</v>
      </c>
      <c r="F1412">
        <v>0.1</v>
      </c>
      <c r="G1412">
        <v>986.8</v>
      </c>
      <c r="H1412">
        <v>96</v>
      </c>
      <c r="I1412" s="101" t="s">
        <v>17</v>
      </c>
      <c r="J1412" s="1">
        <f>DATEVALUE(RIGHT(jaar_zip[[#This Row],[YYYYMMDD]],2)&amp;"-"&amp;MID(jaar_zip[[#This Row],[YYYYMMDD]],5,2)&amp;"-"&amp;LEFT(jaar_zip[[#This Row],[YYYYMMDD]],4))</f>
        <v>45332</v>
      </c>
      <c r="K1412" s="101" t="str">
        <f>IF(AND(VALUE(MONTH(jaar_zip[[#This Row],[Datum]]))=1,VALUE(WEEKNUM(jaar_zip[[#This Row],[Datum]],21))&gt;51),RIGHT(YEAR(jaar_zip[[#This Row],[Datum]])-1,2),RIGHT(YEAR(jaar_zip[[#This Row],[Datum]]),2))&amp;"-"&amp; TEXT(WEEKNUM(jaar_zip[[#This Row],[Datum]],21),"00")</f>
        <v>24-06</v>
      </c>
      <c r="L1412" s="101">
        <f>MONTH(jaar_zip[[#This Row],[Datum]])</f>
        <v>2</v>
      </c>
      <c r="M1412" s="101">
        <f>IF(ISNUMBER(jaar_zip[[#This Row],[etmaaltemperatuur]]),IF(jaar_zip[[#This Row],[etmaaltemperatuur]]&lt;stookgrens,stookgrens-jaar_zip[[#This Row],[etmaaltemperatuur]],0),"")</f>
        <v>10</v>
      </c>
      <c r="N1412" s="101">
        <f>IF(ISNUMBER(jaar_zip[[#This Row],[graaddagen]]),IF(OR(MONTH(jaar_zip[[#This Row],[Datum]])=1,MONTH(jaar_zip[[#This Row],[Datum]])=2,MONTH(jaar_zip[[#This Row],[Datum]])=11,MONTH(jaar_zip[[#This Row],[Datum]])=12),1.1,IF(OR(MONTH(jaar_zip[[#This Row],[Datum]])=3,MONTH(jaar_zip[[#This Row],[Datum]])=10),1,0.8))*jaar_zip[[#This Row],[graaddagen]],"")</f>
        <v>11</v>
      </c>
      <c r="O1412" s="101">
        <f>IF(ISNUMBER(jaar_zip[[#This Row],[etmaaltemperatuur]]),IF(jaar_zip[[#This Row],[etmaaltemperatuur]]&gt;stookgrens,jaar_zip[[#This Row],[etmaaltemperatuur]]-stookgrens,0),"")</f>
        <v>0</v>
      </c>
    </row>
    <row r="1413" spans="1:15" x14ac:dyDescent="0.25">
      <c r="A1413">
        <v>251</v>
      </c>
      <c r="B1413">
        <v>20240211</v>
      </c>
      <c r="C1413">
        <v>5.5</v>
      </c>
      <c r="D1413">
        <v>7.3</v>
      </c>
      <c r="E1413">
        <v>186</v>
      </c>
      <c r="F1413">
        <v>3</v>
      </c>
      <c r="G1413">
        <v>990.1</v>
      </c>
      <c r="H1413">
        <v>97</v>
      </c>
      <c r="I1413" s="101" t="s">
        <v>17</v>
      </c>
      <c r="J1413" s="1">
        <f>DATEVALUE(RIGHT(jaar_zip[[#This Row],[YYYYMMDD]],2)&amp;"-"&amp;MID(jaar_zip[[#This Row],[YYYYMMDD]],5,2)&amp;"-"&amp;LEFT(jaar_zip[[#This Row],[YYYYMMDD]],4))</f>
        <v>45333</v>
      </c>
      <c r="K1413" s="101" t="str">
        <f>IF(AND(VALUE(MONTH(jaar_zip[[#This Row],[Datum]]))=1,VALUE(WEEKNUM(jaar_zip[[#This Row],[Datum]],21))&gt;51),RIGHT(YEAR(jaar_zip[[#This Row],[Datum]])-1,2),RIGHT(YEAR(jaar_zip[[#This Row],[Datum]]),2))&amp;"-"&amp; TEXT(WEEKNUM(jaar_zip[[#This Row],[Datum]],21),"00")</f>
        <v>24-06</v>
      </c>
      <c r="L1413" s="101">
        <f>MONTH(jaar_zip[[#This Row],[Datum]])</f>
        <v>2</v>
      </c>
      <c r="M1413" s="101">
        <f>IF(ISNUMBER(jaar_zip[[#This Row],[etmaaltemperatuur]]),IF(jaar_zip[[#This Row],[etmaaltemperatuur]]&lt;stookgrens,stookgrens-jaar_zip[[#This Row],[etmaaltemperatuur]],0),"")</f>
        <v>10.7</v>
      </c>
      <c r="N1413" s="101">
        <f>IF(ISNUMBER(jaar_zip[[#This Row],[graaddagen]]),IF(OR(MONTH(jaar_zip[[#This Row],[Datum]])=1,MONTH(jaar_zip[[#This Row],[Datum]])=2,MONTH(jaar_zip[[#This Row],[Datum]])=11,MONTH(jaar_zip[[#This Row],[Datum]])=12),1.1,IF(OR(MONTH(jaar_zip[[#This Row],[Datum]])=3,MONTH(jaar_zip[[#This Row],[Datum]])=10),1,0.8))*jaar_zip[[#This Row],[graaddagen]],"")</f>
        <v>11.77</v>
      </c>
      <c r="O1413" s="101">
        <f>IF(ISNUMBER(jaar_zip[[#This Row],[etmaaltemperatuur]]),IF(jaar_zip[[#This Row],[etmaaltemperatuur]]&gt;stookgrens,jaar_zip[[#This Row],[etmaaltemperatuur]]-stookgrens,0),"")</f>
        <v>0</v>
      </c>
    </row>
    <row r="1414" spans="1:15" x14ac:dyDescent="0.25">
      <c r="A1414">
        <v>251</v>
      </c>
      <c r="B1414">
        <v>20240212</v>
      </c>
      <c r="C1414">
        <v>4.8</v>
      </c>
      <c r="D1414">
        <v>6.4</v>
      </c>
      <c r="E1414">
        <v>381</v>
      </c>
      <c r="F1414">
        <v>-0.1</v>
      </c>
      <c r="G1414">
        <v>1003.2</v>
      </c>
      <c r="H1414">
        <v>91</v>
      </c>
      <c r="I1414" s="101" t="s">
        <v>17</v>
      </c>
      <c r="J1414" s="1">
        <f>DATEVALUE(RIGHT(jaar_zip[[#This Row],[YYYYMMDD]],2)&amp;"-"&amp;MID(jaar_zip[[#This Row],[YYYYMMDD]],5,2)&amp;"-"&amp;LEFT(jaar_zip[[#This Row],[YYYYMMDD]],4))</f>
        <v>45334</v>
      </c>
      <c r="K1414" s="101" t="str">
        <f>IF(AND(VALUE(MONTH(jaar_zip[[#This Row],[Datum]]))=1,VALUE(WEEKNUM(jaar_zip[[#This Row],[Datum]],21))&gt;51),RIGHT(YEAR(jaar_zip[[#This Row],[Datum]])-1,2),RIGHT(YEAR(jaar_zip[[#This Row],[Datum]]),2))&amp;"-"&amp; TEXT(WEEKNUM(jaar_zip[[#This Row],[Datum]],21),"00")</f>
        <v>24-07</v>
      </c>
      <c r="L1414" s="101">
        <f>MONTH(jaar_zip[[#This Row],[Datum]])</f>
        <v>2</v>
      </c>
      <c r="M1414" s="101">
        <f>IF(ISNUMBER(jaar_zip[[#This Row],[etmaaltemperatuur]]),IF(jaar_zip[[#This Row],[etmaaltemperatuur]]&lt;stookgrens,stookgrens-jaar_zip[[#This Row],[etmaaltemperatuur]],0),"")</f>
        <v>11.6</v>
      </c>
      <c r="N1414" s="101">
        <f>IF(ISNUMBER(jaar_zip[[#This Row],[graaddagen]]),IF(OR(MONTH(jaar_zip[[#This Row],[Datum]])=1,MONTH(jaar_zip[[#This Row],[Datum]])=2,MONTH(jaar_zip[[#This Row],[Datum]])=11,MONTH(jaar_zip[[#This Row],[Datum]])=12),1.1,IF(OR(MONTH(jaar_zip[[#This Row],[Datum]])=3,MONTH(jaar_zip[[#This Row],[Datum]])=10),1,0.8))*jaar_zip[[#This Row],[graaddagen]],"")</f>
        <v>12.76</v>
      </c>
      <c r="O1414" s="101">
        <f>IF(ISNUMBER(jaar_zip[[#This Row],[etmaaltemperatuur]]),IF(jaar_zip[[#This Row],[etmaaltemperatuur]]&gt;stookgrens,jaar_zip[[#This Row],[etmaaltemperatuur]]-stookgrens,0),"")</f>
        <v>0</v>
      </c>
    </row>
    <row r="1415" spans="1:15" x14ac:dyDescent="0.25">
      <c r="A1415">
        <v>251</v>
      </c>
      <c r="B1415">
        <v>20240213</v>
      </c>
      <c r="C1415">
        <v>7.7</v>
      </c>
      <c r="D1415">
        <v>6.8</v>
      </c>
      <c r="E1415">
        <v>397</v>
      </c>
      <c r="F1415">
        <v>2.7</v>
      </c>
      <c r="G1415">
        <v>1012.4</v>
      </c>
      <c r="H1415">
        <v>90</v>
      </c>
      <c r="I1415" s="101" t="s">
        <v>17</v>
      </c>
      <c r="J1415" s="1">
        <f>DATEVALUE(RIGHT(jaar_zip[[#This Row],[YYYYMMDD]],2)&amp;"-"&amp;MID(jaar_zip[[#This Row],[YYYYMMDD]],5,2)&amp;"-"&amp;LEFT(jaar_zip[[#This Row],[YYYYMMDD]],4))</f>
        <v>45335</v>
      </c>
      <c r="K1415" s="101" t="str">
        <f>IF(AND(VALUE(MONTH(jaar_zip[[#This Row],[Datum]]))=1,VALUE(WEEKNUM(jaar_zip[[#This Row],[Datum]],21))&gt;51),RIGHT(YEAR(jaar_zip[[#This Row],[Datum]])-1,2),RIGHT(YEAR(jaar_zip[[#This Row],[Datum]]),2))&amp;"-"&amp; TEXT(WEEKNUM(jaar_zip[[#This Row],[Datum]],21),"00")</f>
        <v>24-07</v>
      </c>
      <c r="L1415" s="101">
        <f>MONTH(jaar_zip[[#This Row],[Datum]])</f>
        <v>2</v>
      </c>
      <c r="M1415" s="101">
        <f>IF(ISNUMBER(jaar_zip[[#This Row],[etmaaltemperatuur]]),IF(jaar_zip[[#This Row],[etmaaltemperatuur]]&lt;stookgrens,stookgrens-jaar_zip[[#This Row],[etmaaltemperatuur]],0),"")</f>
        <v>11.2</v>
      </c>
      <c r="N1415" s="101">
        <f>IF(ISNUMBER(jaar_zip[[#This Row],[graaddagen]]),IF(OR(MONTH(jaar_zip[[#This Row],[Datum]])=1,MONTH(jaar_zip[[#This Row],[Datum]])=2,MONTH(jaar_zip[[#This Row],[Datum]])=11,MONTH(jaar_zip[[#This Row],[Datum]])=12),1.1,IF(OR(MONTH(jaar_zip[[#This Row],[Datum]])=3,MONTH(jaar_zip[[#This Row],[Datum]])=10),1,0.8))*jaar_zip[[#This Row],[graaddagen]],"")</f>
        <v>12.32</v>
      </c>
      <c r="O1415" s="101">
        <f>IF(ISNUMBER(jaar_zip[[#This Row],[etmaaltemperatuur]]),IF(jaar_zip[[#This Row],[etmaaltemperatuur]]&gt;stookgrens,jaar_zip[[#This Row],[etmaaltemperatuur]]-stookgrens,0),"")</f>
        <v>0</v>
      </c>
    </row>
    <row r="1416" spans="1:15" x14ac:dyDescent="0.25">
      <c r="A1416">
        <v>251</v>
      </c>
      <c r="B1416">
        <v>20240214</v>
      </c>
      <c r="C1416">
        <v>7</v>
      </c>
      <c r="D1416">
        <v>8.6</v>
      </c>
      <c r="E1416">
        <v>168</v>
      </c>
      <c r="F1416">
        <v>6.3</v>
      </c>
      <c r="G1416">
        <v>1011.4</v>
      </c>
      <c r="H1416">
        <v>98</v>
      </c>
      <c r="I1416" s="101" t="s">
        <v>17</v>
      </c>
      <c r="J1416" s="1">
        <f>DATEVALUE(RIGHT(jaar_zip[[#This Row],[YYYYMMDD]],2)&amp;"-"&amp;MID(jaar_zip[[#This Row],[YYYYMMDD]],5,2)&amp;"-"&amp;LEFT(jaar_zip[[#This Row],[YYYYMMDD]],4))</f>
        <v>45336</v>
      </c>
      <c r="K1416" s="101" t="str">
        <f>IF(AND(VALUE(MONTH(jaar_zip[[#This Row],[Datum]]))=1,VALUE(WEEKNUM(jaar_zip[[#This Row],[Datum]],21))&gt;51),RIGHT(YEAR(jaar_zip[[#This Row],[Datum]])-1,2),RIGHT(YEAR(jaar_zip[[#This Row],[Datum]]),2))&amp;"-"&amp; TEXT(WEEKNUM(jaar_zip[[#This Row],[Datum]],21),"00")</f>
        <v>24-07</v>
      </c>
      <c r="L1416" s="101">
        <f>MONTH(jaar_zip[[#This Row],[Datum]])</f>
        <v>2</v>
      </c>
      <c r="M1416" s="101">
        <f>IF(ISNUMBER(jaar_zip[[#This Row],[etmaaltemperatuur]]),IF(jaar_zip[[#This Row],[etmaaltemperatuur]]&lt;stookgrens,stookgrens-jaar_zip[[#This Row],[etmaaltemperatuur]],0),"")</f>
        <v>9.4</v>
      </c>
      <c r="N1416" s="101">
        <f>IF(ISNUMBER(jaar_zip[[#This Row],[graaddagen]]),IF(OR(MONTH(jaar_zip[[#This Row],[Datum]])=1,MONTH(jaar_zip[[#This Row],[Datum]])=2,MONTH(jaar_zip[[#This Row],[Datum]])=11,MONTH(jaar_zip[[#This Row],[Datum]])=12),1.1,IF(OR(MONTH(jaar_zip[[#This Row],[Datum]])=3,MONTH(jaar_zip[[#This Row],[Datum]])=10),1,0.8))*jaar_zip[[#This Row],[graaddagen]],"")</f>
        <v>10.340000000000002</v>
      </c>
      <c r="O1416" s="101">
        <f>IF(ISNUMBER(jaar_zip[[#This Row],[etmaaltemperatuur]]),IF(jaar_zip[[#This Row],[etmaaltemperatuur]]&gt;stookgrens,jaar_zip[[#This Row],[etmaaltemperatuur]]-stookgrens,0),"")</f>
        <v>0</v>
      </c>
    </row>
    <row r="1417" spans="1:15" x14ac:dyDescent="0.25">
      <c r="A1417">
        <v>251</v>
      </c>
      <c r="B1417">
        <v>20240215</v>
      </c>
      <c r="C1417">
        <v>5.8</v>
      </c>
      <c r="D1417">
        <v>9.5</v>
      </c>
      <c r="E1417">
        <v>204</v>
      </c>
      <c r="F1417">
        <v>2.2999999999999998</v>
      </c>
      <c r="G1417">
        <v>1011.1</v>
      </c>
      <c r="H1417">
        <v>96</v>
      </c>
      <c r="I1417" s="101" t="s">
        <v>17</v>
      </c>
      <c r="J1417" s="1">
        <f>DATEVALUE(RIGHT(jaar_zip[[#This Row],[YYYYMMDD]],2)&amp;"-"&amp;MID(jaar_zip[[#This Row],[YYYYMMDD]],5,2)&amp;"-"&amp;LEFT(jaar_zip[[#This Row],[YYYYMMDD]],4))</f>
        <v>45337</v>
      </c>
      <c r="K1417" s="101" t="str">
        <f>IF(AND(VALUE(MONTH(jaar_zip[[#This Row],[Datum]]))=1,VALUE(WEEKNUM(jaar_zip[[#This Row],[Datum]],21))&gt;51),RIGHT(YEAR(jaar_zip[[#This Row],[Datum]])-1,2),RIGHT(YEAR(jaar_zip[[#This Row],[Datum]]),2))&amp;"-"&amp; TEXT(WEEKNUM(jaar_zip[[#This Row],[Datum]],21),"00")</f>
        <v>24-07</v>
      </c>
      <c r="L1417" s="101">
        <f>MONTH(jaar_zip[[#This Row],[Datum]])</f>
        <v>2</v>
      </c>
      <c r="M1417" s="101">
        <f>IF(ISNUMBER(jaar_zip[[#This Row],[etmaaltemperatuur]]),IF(jaar_zip[[#This Row],[etmaaltemperatuur]]&lt;stookgrens,stookgrens-jaar_zip[[#This Row],[etmaaltemperatuur]],0),"")</f>
        <v>8.5</v>
      </c>
      <c r="N1417" s="101">
        <f>IF(ISNUMBER(jaar_zip[[#This Row],[graaddagen]]),IF(OR(MONTH(jaar_zip[[#This Row],[Datum]])=1,MONTH(jaar_zip[[#This Row],[Datum]])=2,MONTH(jaar_zip[[#This Row],[Datum]])=11,MONTH(jaar_zip[[#This Row],[Datum]])=12),1.1,IF(OR(MONTH(jaar_zip[[#This Row],[Datum]])=3,MONTH(jaar_zip[[#This Row],[Datum]])=10),1,0.8))*jaar_zip[[#This Row],[graaddagen]],"")</f>
        <v>9.3500000000000014</v>
      </c>
      <c r="O1417" s="101">
        <f>IF(ISNUMBER(jaar_zip[[#This Row],[etmaaltemperatuur]]),IF(jaar_zip[[#This Row],[etmaaltemperatuur]]&gt;stookgrens,jaar_zip[[#This Row],[etmaaltemperatuur]]-stookgrens,0),"")</f>
        <v>0</v>
      </c>
    </row>
    <row r="1418" spans="1:15" x14ac:dyDescent="0.25">
      <c r="A1418">
        <v>251</v>
      </c>
      <c r="B1418">
        <v>20240216</v>
      </c>
      <c r="C1418">
        <v>6.4</v>
      </c>
      <c r="D1418">
        <v>8.9</v>
      </c>
      <c r="E1418">
        <v>316</v>
      </c>
      <c r="F1418">
        <v>0.4</v>
      </c>
      <c r="G1418">
        <v>1012.4</v>
      </c>
      <c r="H1418">
        <v>93</v>
      </c>
      <c r="I1418" s="101" t="s">
        <v>17</v>
      </c>
      <c r="J1418" s="1">
        <f>DATEVALUE(RIGHT(jaar_zip[[#This Row],[YYYYMMDD]],2)&amp;"-"&amp;MID(jaar_zip[[#This Row],[YYYYMMDD]],5,2)&amp;"-"&amp;LEFT(jaar_zip[[#This Row],[YYYYMMDD]],4))</f>
        <v>45338</v>
      </c>
      <c r="K1418" s="101" t="str">
        <f>IF(AND(VALUE(MONTH(jaar_zip[[#This Row],[Datum]]))=1,VALUE(WEEKNUM(jaar_zip[[#This Row],[Datum]],21))&gt;51),RIGHT(YEAR(jaar_zip[[#This Row],[Datum]])-1,2),RIGHT(YEAR(jaar_zip[[#This Row],[Datum]]),2))&amp;"-"&amp; TEXT(WEEKNUM(jaar_zip[[#This Row],[Datum]],21),"00")</f>
        <v>24-07</v>
      </c>
      <c r="L1418" s="101">
        <f>MONTH(jaar_zip[[#This Row],[Datum]])</f>
        <v>2</v>
      </c>
      <c r="M1418" s="101">
        <f>IF(ISNUMBER(jaar_zip[[#This Row],[etmaaltemperatuur]]),IF(jaar_zip[[#This Row],[etmaaltemperatuur]]&lt;stookgrens,stookgrens-jaar_zip[[#This Row],[etmaaltemperatuur]],0),"")</f>
        <v>9.1</v>
      </c>
      <c r="N1418" s="101">
        <f>IF(ISNUMBER(jaar_zip[[#This Row],[graaddagen]]),IF(OR(MONTH(jaar_zip[[#This Row],[Datum]])=1,MONTH(jaar_zip[[#This Row],[Datum]])=2,MONTH(jaar_zip[[#This Row],[Datum]])=11,MONTH(jaar_zip[[#This Row],[Datum]])=12),1.1,IF(OR(MONTH(jaar_zip[[#This Row],[Datum]])=3,MONTH(jaar_zip[[#This Row],[Datum]])=10),1,0.8))*jaar_zip[[#This Row],[graaddagen]],"")</f>
        <v>10.01</v>
      </c>
      <c r="O1418" s="101">
        <f>IF(ISNUMBER(jaar_zip[[#This Row],[etmaaltemperatuur]]),IF(jaar_zip[[#This Row],[etmaaltemperatuur]]&gt;stookgrens,jaar_zip[[#This Row],[etmaaltemperatuur]]-stookgrens,0),"")</f>
        <v>0</v>
      </c>
    </row>
    <row r="1419" spans="1:15" x14ac:dyDescent="0.25">
      <c r="A1419">
        <v>251</v>
      </c>
      <c r="B1419">
        <v>20240217</v>
      </c>
      <c r="C1419">
        <v>4</v>
      </c>
      <c r="D1419">
        <v>7.6</v>
      </c>
      <c r="E1419">
        <v>468</v>
      </c>
      <c r="F1419">
        <v>0</v>
      </c>
      <c r="G1419">
        <v>1029.0999999999999</v>
      </c>
      <c r="H1419">
        <v>92</v>
      </c>
      <c r="I1419" s="101" t="s">
        <v>17</v>
      </c>
      <c r="J1419" s="1">
        <f>DATEVALUE(RIGHT(jaar_zip[[#This Row],[YYYYMMDD]],2)&amp;"-"&amp;MID(jaar_zip[[#This Row],[YYYYMMDD]],5,2)&amp;"-"&amp;LEFT(jaar_zip[[#This Row],[YYYYMMDD]],4))</f>
        <v>45339</v>
      </c>
      <c r="K1419" s="101" t="str">
        <f>IF(AND(VALUE(MONTH(jaar_zip[[#This Row],[Datum]]))=1,VALUE(WEEKNUM(jaar_zip[[#This Row],[Datum]],21))&gt;51),RIGHT(YEAR(jaar_zip[[#This Row],[Datum]])-1,2),RIGHT(YEAR(jaar_zip[[#This Row],[Datum]]),2))&amp;"-"&amp; TEXT(WEEKNUM(jaar_zip[[#This Row],[Datum]],21),"00")</f>
        <v>24-07</v>
      </c>
      <c r="L1419" s="101">
        <f>MONTH(jaar_zip[[#This Row],[Datum]])</f>
        <v>2</v>
      </c>
      <c r="M1419" s="101">
        <f>IF(ISNUMBER(jaar_zip[[#This Row],[etmaaltemperatuur]]),IF(jaar_zip[[#This Row],[etmaaltemperatuur]]&lt;stookgrens,stookgrens-jaar_zip[[#This Row],[etmaaltemperatuur]],0),"")</f>
        <v>10.4</v>
      </c>
      <c r="N1419" s="101">
        <f>IF(ISNUMBER(jaar_zip[[#This Row],[graaddagen]]),IF(OR(MONTH(jaar_zip[[#This Row],[Datum]])=1,MONTH(jaar_zip[[#This Row],[Datum]])=2,MONTH(jaar_zip[[#This Row],[Datum]])=11,MONTH(jaar_zip[[#This Row],[Datum]])=12),1.1,IF(OR(MONTH(jaar_zip[[#This Row],[Datum]])=3,MONTH(jaar_zip[[#This Row],[Datum]])=10),1,0.8))*jaar_zip[[#This Row],[graaddagen]],"")</f>
        <v>11.440000000000001</v>
      </c>
      <c r="O1419" s="101">
        <f>IF(ISNUMBER(jaar_zip[[#This Row],[etmaaltemperatuur]]),IF(jaar_zip[[#This Row],[etmaaltemperatuur]]&gt;stookgrens,jaar_zip[[#This Row],[etmaaltemperatuur]]-stookgrens,0),"")</f>
        <v>0</v>
      </c>
    </row>
    <row r="1420" spans="1:15" x14ac:dyDescent="0.25">
      <c r="A1420">
        <v>251</v>
      </c>
      <c r="B1420">
        <v>20240218</v>
      </c>
      <c r="C1420">
        <v>8</v>
      </c>
      <c r="D1420">
        <v>8.3000000000000007</v>
      </c>
      <c r="E1420">
        <v>91</v>
      </c>
      <c r="F1420">
        <v>32.299999999999997</v>
      </c>
      <c r="G1420">
        <v>1021.4</v>
      </c>
      <c r="H1420">
        <v>96</v>
      </c>
      <c r="I1420" s="101" t="s">
        <v>17</v>
      </c>
      <c r="J1420" s="1">
        <f>DATEVALUE(RIGHT(jaar_zip[[#This Row],[YYYYMMDD]],2)&amp;"-"&amp;MID(jaar_zip[[#This Row],[YYYYMMDD]],5,2)&amp;"-"&amp;LEFT(jaar_zip[[#This Row],[YYYYMMDD]],4))</f>
        <v>45340</v>
      </c>
      <c r="K1420" s="101" t="str">
        <f>IF(AND(VALUE(MONTH(jaar_zip[[#This Row],[Datum]]))=1,VALUE(WEEKNUM(jaar_zip[[#This Row],[Datum]],21))&gt;51),RIGHT(YEAR(jaar_zip[[#This Row],[Datum]])-1,2),RIGHT(YEAR(jaar_zip[[#This Row],[Datum]]),2))&amp;"-"&amp; TEXT(WEEKNUM(jaar_zip[[#This Row],[Datum]],21),"00")</f>
        <v>24-07</v>
      </c>
      <c r="L1420" s="101">
        <f>MONTH(jaar_zip[[#This Row],[Datum]])</f>
        <v>2</v>
      </c>
      <c r="M1420" s="101">
        <f>IF(ISNUMBER(jaar_zip[[#This Row],[etmaaltemperatuur]]),IF(jaar_zip[[#This Row],[etmaaltemperatuur]]&lt;stookgrens,stookgrens-jaar_zip[[#This Row],[etmaaltemperatuur]],0),"")</f>
        <v>9.6999999999999993</v>
      </c>
      <c r="N1420" s="101">
        <f>IF(ISNUMBER(jaar_zip[[#This Row],[graaddagen]]),IF(OR(MONTH(jaar_zip[[#This Row],[Datum]])=1,MONTH(jaar_zip[[#This Row],[Datum]])=2,MONTH(jaar_zip[[#This Row],[Datum]])=11,MONTH(jaar_zip[[#This Row],[Datum]])=12),1.1,IF(OR(MONTH(jaar_zip[[#This Row],[Datum]])=3,MONTH(jaar_zip[[#This Row],[Datum]])=10),1,0.8))*jaar_zip[[#This Row],[graaddagen]],"")</f>
        <v>10.67</v>
      </c>
      <c r="O1420" s="101">
        <f>IF(ISNUMBER(jaar_zip[[#This Row],[etmaaltemperatuur]]),IF(jaar_zip[[#This Row],[etmaaltemperatuur]]&gt;stookgrens,jaar_zip[[#This Row],[etmaaltemperatuur]]-stookgrens,0),"")</f>
        <v>0</v>
      </c>
    </row>
    <row r="1421" spans="1:15" x14ac:dyDescent="0.25">
      <c r="A1421">
        <v>251</v>
      </c>
      <c r="B1421">
        <v>20240219</v>
      </c>
      <c r="C1421">
        <v>6.2</v>
      </c>
      <c r="D1421">
        <v>8</v>
      </c>
      <c r="E1421">
        <v>279</v>
      </c>
      <c r="F1421">
        <v>1</v>
      </c>
      <c r="G1421">
        <v>1024</v>
      </c>
      <c r="H1421">
        <v>92</v>
      </c>
      <c r="I1421" s="101" t="s">
        <v>17</v>
      </c>
      <c r="J1421" s="1">
        <f>DATEVALUE(RIGHT(jaar_zip[[#This Row],[YYYYMMDD]],2)&amp;"-"&amp;MID(jaar_zip[[#This Row],[YYYYMMDD]],5,2)&amp;"-"&amp;LEFT(jaar_zip[[#This Row],[YYYYMMDD]],4))</f>
        <v>45341</v>
      </c>
      <c r="K1421" s="101" t="str">
        <f>IF(AND(VALUE(MONTH(jaar_zip[[#This Row],[Datum]]))=1,VALUE(WEEKNUM(jaar_zip[[#This Row],[Datum]],21))&gt;51),RIGHT(YEAR(jaar_zip[[#This Row],[Datum]])-1,2),RIGHT(YEAR(jaar_zip[[#This Row],[Datum]]),2))&amp;"-"&amp; TEXT(WEEKNUM(jaar_zip[[#This Row],[Datum]],21),"00")</f>
        <v>24-08</v>
      </c>
      <c r="L1421" s="101">
        <f>MONTH(jaar_zip[[#This Row],[Datum]])</f>
        <v>2</v>
      </c>
      <c r="M1421" s="101">
        <f>IF(ISNUMBER(jaar_zip[[#This Row],[etmaaltemperatuur]]),IF(jaar_zip[[#This Row],[etmaaltemperatuur]]&lt;stookgrens,stookgrens-jaar_zip[[#This Row],[etmaaltemperatuur]],0),"")</f>
        <v>10</v>
      </c>
      <c r="N1421" s="101">
        <f>IF(ISNUMBER(jaar_zip[[#This Row],[graaddagen]]),IF(OR(MONTH(jaar_zip[[#This Row],[Datum]])=1,MONTH(jaar_zip[[#This Row],[Datum]])=2,MONTH(jaar_zip[[#This Row],[Datum]])=11,MONTH(jaar_zip[[#This Row],[Datum]])=12),1.1,IF(OR(MONTH(jaar_zip[[#This Row],[Datum]])=3,MONTH(jaar_zip[[#This Row],[Datum]])=10),1,0.8))*jaar_zip[[#This Row],[graaddagen]],"")</f>
        <v>11</v>
      </c>
      <c r="O1421" s="101">
        <f>IF(ISNUMBER(jaar_zip[[#This Row],[etmaaltemperatuur]]),IF(jaar_zip[[#This Row],[etmaaltemperatuur]]&gt;stookgrens,jaar_zip[[#This Row],[etmaaltemperatuur]]-stookgrens,0),"")</f>
        <v>0</v>
      </c>
    </row>
    <row r="1422" spans="1:15" x14ac:dyDescent="0.25">
      <c r="A1422">
        <v>251</v>
      </c>
      <c r="B1422">
        <v>20240220</v>
      </c>
      <c r="C1422">
        <v>7.5</v>
      </c>
      <c r="D1422">
        <v>8</v>
      </c>
      <c r="E1422">
        <v>356</v>
      </c>
      <c r="F1422">
        <v>0.6</v>
      </c>
      <c r="G1422">
        <v>1022.6</v>
      </c>
      <c r="H1422">
        <v>92</v>
      </c>
      <c r="I1422" s="101" t="s">
        <v>17</v>
      </c>
      <c r="J1422" s="1">
        <f>DATEVALUE(RIGHT(jaar_zip[[#This Row],[YYYYMMDD]],2)&amp;"-"&amp;MID(jaar_zip[[#This Row],[YYYYMMDD]],5,2)&amp;"-"&amp;LEFT(jaar_zip[[#This Row],[YYYYMMDD]],4))</f>
        <v>45342</v>
      </c>
      <c r="K1422" s="101" t="str">
        <f>IF(AND(VALUE(MONTH(jaar_zip[[#This Row],[Datum]]))=1,VALUE(WEEKNUM(jaar_zip[[#This Row],[Datum]],21))&gt;51),RIGHT(YEAR(jaar_zip[[#This Row],[Datum]])-1,2),RIGHT(YEAR(jaar_zip[[#This Row],[Datum]]),2))&amp;"-"&amp; TEXT(WEEKNUM(jaar_zip[[#This Row],[Datum]],21),"00")</f>
        <v>24-08</v>
      </c>
      <c r="L1422" s="101">
        <f>MONTH(jaar_zip[[#This Row],[Datum]])</f>
        <v>2</v>
      </c>
      <c r="M1422" s="101">
        <f>IF(ISNUMBER(jaar_zip[[#This Row],[etmaaltemperatuur]]),IF(jaar_zip[[#This Row],[etmaaltemperatuur]]&lt;stookgrens,stookgrens-jaar_zip[[#This Row],[etmaaltemperatuur]],0),"")</f>
        <v>10</v>
      </c>
      <c r="N1422" s="101">
        <f>IF(ISNUMBER(jaar_zip[[#This Row],[graaddagen]]),IF(OR(MONTH(jaar_zip[[#This Row],[Datum]])=1,MONTH(jaar_zip[[#This Row],[Datum]])=2,MONTH(jaar_zip[[#This Row],[Datum]])=11,MONTH(jaar_zip[[#This Row],[Datum]])=12),1.1,IF(OR(MONTH(jaar_zip[[#This Row],[Datum]])=3,MONTH(jaar_zip[[#This Row],[Datum]])=10),1,0.8))*jaar_zip[[#This Row],[graaddagen]],"")</f>
        <v>11</v>
      </c>
      <c r="O1422" s="101">
        <f>IF(ISNUMBER(jaar_zip[[#This Row],[etmaaltemperatuur]]),IF(jaar_zip[[#This Row],[etmaaltemperatuur]]&gt;stookgrens,jaar_zip[[#This Row],[etmaaltemperatuur]]-stookgrens,0),"")</f>
        <v>0</v>
      </c>
    </row>
    <row r="1423" spans="1:15" x14ac:dyDescent="0.25">
      <c r="A1423">
        <v>251</v>
      </c>
      <c r="B1423">
        <v>20240221</v>
      </c>
      <c r="C1423">
        <v>9.4</v>
      </c>
      <c r="D1423">
        <v>8.4</v>
      </c>
      <c r="E1423">
        <v>218</v>
      </c>
      <c r="F1423">
        <v>7.9</v>
      </c>
      <c r="G1423">
        <v>1007.3</v>
      </c>
      <c r="H1423">
        <v>94</v>
      </c>
      <c r="I1423" s="101" t="s">
        <v>17</v>
      </c>
      <c r="J1423" s="1">
        <f>DATEVALUE(RIGHT(jaar_zip[[#This Row],[YYYYMMDD]],2)&amp;"-"&amp;MID(jaar_zip[[#This Row],[YYYYMMDD]],5,2)&amp;"-"&amp;LEFT(jaar_zip[[#This Row],[YYYYMMDD]],4))</f>
        <v>45343</v>
      </c>
      <c r="K1423" s="101" t="str">
        <f>IF(AND(VALUE(MONTH(jaar_zip[[#This Row],[Datum]]))=1,VALUE(WEEKNUM(jaar_zip[[#This Row],[Datum]],21))&gt;51),RIGHT(YEAR(jaar_zip[[#This Row],[Datum]])-1,2),RIGHT(YEAR(jaar_zip[[#This Row],[Datum]]),2))&amp;"-"&amp; TEXT(WEEKNUM(jaar_zip[[#This Row],[Datum]],21),"00")</f>
        <v>24-08</v>
      </c>
      <c r="L1423" s="101">
        <f>MONTH(jaar_zip[[#This Row],[Datum]])</f>
        <v>2</v>
      </c>
      <c r="M1423" s="101">
        <f>IF(ISNUMBER(jaar_zip[[#This Row],[etmaaltemperatuur]]),IF(jaar_zip[[#This Row],[etmaaltemperatuur]]&lt;stookgrens,stookgrens-jaar_zip[[#This Row],[etmaaltemperatuur]],0),"")</f>
        <v>9.6</v>
      </c>
      <c r="N1423" s="101">
        <f>IF(ISNUMBER(jaar_zip[[#This Row],[graaddagen]]),IF(OR(MONTH(jaar_zip[[#This Row],[Datum]])=1,MONTH(jaar_zip[[#This Row],[Datum]])=2,MONTH(jaar_zip[[#This Row],[Datum]])=11,MONTH(jaar_zip[[#This Row],[Datum]])=12),1.1,IF(OR(MONTH(jaar_zip[[#This Row],[Datum]])=3,MONTH(jaar_zip[[#This Row],[Datum]])=10),1,0.8))*jaar_zip[[#This Row],[graaddagen]],"")</f>
        <v>10.56</v>
      </c>
      <c r="O1423" s="101">
        <f>IF(ISNUMBER(jaar_zip[[#This Row],[etmaaltemperatuur]]),IF(jaar_zip[[#This Row],[etmaaltemperatuur]]&gt;stookgrens,jaar_zip[[#This Row],[etmaaltemperatuur]]-stookgrens,0),"")</f>
        <v>0</v>
      </c>
    </row>
    <row r="1424" spans="1:15" x14ac:dyDescent="0.25">
      <c r="A1424">
        <v>251</v>
      </c>
      <c r="B1424">
        <v>20240222</v>
      </c>
      <c r="C1424">
        <v>9.3000000000000007</v>
      </c>
      <c r="D1424">
        <v>8.8000000000000007</v>
      </c>
      <c r="E1424">
        <v>489</v>
      </c>
      <c r="F1424">
        <v>5.2</v>
      </c>
      <c r="G1424">
        <v>982.9</v>
      </c>
      <c r="H1424">
        <v>93</v>
      </c>
      <c r="I1424" s="101" t="s">
        <v>17</v>
      </c>
      <c r="J1424" s="1">
        <f>DATEVALUE(RIGHT(jaar_zip[[#This Row],[YYYYMMDD]],2)&amp;"-"&amp;MID(jaar_zip[[#This Row],[YYYYMMDD]],5,2)&amp;"-"&amp;LEFT(jaar_zip[[#This Row],[YYYYMMDD]],4))</f>
        <v>45344</v>
      </c>
      <c r="K1424" s="101" t="str">
        <f>IF(AND(VALUE(MONTH(jaar_zip[[#This Row],[Datum]]))=1,VALUE(WEEKNUM(jaar_zip[[#This Row],[Datum]],21))&gt;51),RIGHT(YEAR(jaar_zip[[#This Row],[Datum]])-1,2),RIGHT(YEAR(jaar_zip[[#This Row],[Datum]]),2))&amp;"-"&amp; TEXT(WEEKNUM(jaar_zip[[#This Row],[Datum]],21),"00")</f>
        <v>24-08</v>
      </c>
      <c r="L1424" s="101">
        <f>MONTH(jaar_zip[[#This Row],[Datum]])</f>
        <v>2</v>
      </c>
      <c r="M1424" s="101">
        <f>IF(ISNUMBER(jaar_zip[[#This Row],[etmaaltemperatuur]]),IF(jaar_zip[[#This Row],[etmaaltemperatuur]]&lt;stookgrens,stookgrens-jaar_zip[[#This Row],[etmaaltemperatuur]],0),"")</f>
        <v>9.1999999999999993</v>
      </c>
      <c r="N1424" s="101">
        <f>IF(ISNUMBER(jaar_zip[[#This Row],[graaddagen]]),IF(OR(MONTH(jaar_zip[[#This Row],[Datum]])=1,MONTH(jaar_zip[[#This Row],[Datum]])=2,MONTH(jaar_zip[[#This Row],[Datum]])=11,MONTH(jaar_zip[[#This Row],[Datum]])=12),1.1,IF(OR(MONTH(jaar_zip[[#This Row],[Datum]])=3,MONTH(jaar_zip[[#This Row],[Datum]])=10),1,0.8))*jaar_zip[[#This Row],[graaddagen]],"")</f>
        <v>10.119999999999999</v>
      </c>
      <c r="O1424" s="101">
        <f>IF(ISNUMBER(jaar_zip[[#This Row],[etmaaltemperatuur]]),IF(jaar_zip[[#This Row],[etmaaltemperatuur]]&gt;stookgrens,jaar_zip[[#This Row],[etmaaltemperatuur]]-stookgrens,0),"")</f>
        <v>0</v>
      </c>
    </row>
    <row r="1425" spans="1:15" x14ac:dyDescent="0.25">
      <c r="A1425">
        <v>251</v>
      </c>
      <c r="B1425">
        <v>20240223</v>
      </c>
      <c r="C1425">
        <v>11</v>
      </c>
      <c r="D1425">
        <v>6.3</v>
      </c>
      <c r="E1425">
        <v>511</v>
      </c>
      <c r="F1425">
        <v>7.5</v>
      </c>
      <c r="G1425">
        <v>987.4</v>
      </c>
      <c r="H1425">
        <v>82</v>
      </c>
      <c r="I1425" s="101" t="s">
        <v>17</v>
      </c>
      <c r="J1425" s="1">
        <f>DATEVALUE(RIGHT(jaar_zip[[#This Row],[YYYYMMDD]],2)&amp;"-"&amp;MID(jaar_zip[[#This Row],[YYYYMMDD]],5,2)&amp;"-"&amp;LEFT(jaar_zip[[#This Row],[YYYYMMDD]],4))</f>
        <v>45345</v>
      </c>
      <c r="K1425" s="101" t="str">
        <f>IF(AND(VALUE(MONTH(jaar_zip[[#This Row],[Datum]]))=1,VALUE(WEEKNUM(jaar_zip[[#This Row],[Datum]],21))&gt;51),RIGHT(YEAR(jaar_zip[[#This Row],[Datum]])-1,2),RIGHT(YEAR(jaar_zip[[#This Row],[Datum]]),2))&amp;"-"&amp; TEXT(WEEKNUM(jaar_zip[[#This Row],[Datum]],21),"00")</f>
        <v>24-08</v>
      </c>
      <c r="L1425" s="101">
        <f>MONTH(jaar_zip[[#This Row],[Datum]])</f>
        <v>2</v>
      </c>
      <c r="M1425" s="101">
        <f>IF(ISNUMBER(jaar_zip[[#This Row],[etmaaltemperatuur]]),IF(jaar_zip[[#This Row],[etmaaltemperatuur]]&lt;stookgrens,stookgrens-jaar_zip[[#This Row],[etmaaltemperatuur]],0),"")</f>
        <v>11.7</v>
      </c>
      <c r="N1425" s="101">
        <f>IF(ISNUMBER(jaar_zip[[#This Row],[graaddagen]]),IF(OR(MONTH(jaar_zip[[#This Row],[Datum]])=1,MONTH(jaar_zip[[#This Row],[Datum]])=2,MONTH(jaar_zip[[#This Row],[Datum]])=11,MONTH(jaar_zip[[#This Row],[Datum]])=12),1.1,IF(OR(MONTH(jaar_zip[[#This Row],[Datum]])=3,MONTH(jaar_zip[[#This Row],[Datum]])=10),1,0.8))*jaar_zip[[#This Row],[graaddagen]],"")</f>
        <v>12.870000000000001</v>
      </c>
      <c r="O1425" s="101">
        <f>IF(ISNUMBER(jaar_zip[[#This Row],[etmaaltemperatuur]]),IF(jaar_zip[[#This Row],[etmaaltemperatuur]]&gt;stookgrens,jaar_zip[[#This Row],[etmaaltemperatuur]]-stookgrens,0),"")</f>
        <v>0</v>
      </c>
    </row>
    <row r="1426" spans="1:15" x14ac:dyDescent="0.25">
      <c r="A1426">
        <v>251</v>
      </c>
      <c r="B1426">
        <v>20240224</v>
      </c>
      <c r="C1426">
        <v>8.1999999999999993</v>
      </c>
      <c r="D1426">
        <v>5.6</v>
      </c>
      <c r="E1426">
        <v>628</v>
      </c>
      <c r="F1426">
        <v>0.8</v>
      </c>
      <c r="G1426">
        <v>996.6</v>
      </c>
      <c r="H1426">
        <v>86</v>
      </c>
      <c r="I1426" s="101" t="s">
        <v>17</v>
      </c>
      <c r="J1426" s="1">
        <f>DATEVALUE(RIGHT(jaar_zip[[#This Row],[YYYYMMDD]],2)&amp;"-"&amp;MID(jaar_zip[[#This Row],[YYYYMMDD]],5,2)&amp;"-"&amp;LEFT(jaar_zip[[#This Row],[YYYYMMDD]],4))</f>
        <v>45346</v>
      </c>
      <c r="K1426" s="101" t="str">
        <f>IF(AND(VALUE(MONTH(jaar_zip[[#This Row],[Datum]]))=1,VALUE(WEEKNUM(jaar_zip[[#This Row],[Datum]],21))&gt;51),RIGHT(YEAR(jaar_zip[[#This Row],[Datum]])-1,2),RIGHT(YEAR(jaar_zip[[#This Row],[Datum]]),2))&amp;"-"&amp; TEXT(WEEKNUM(jaar_zip[[#This Row],[Datum]],21),"00")</f>
        <v>24-08</v>
      </c>
      <c r="L1426" s="101">
        <f>MONTH(jaar_zip[[#This Row],[Datum]])</f>
        <v>2</v>
      </c>
      <c r="M1426" s="101">
        <f>IF(ISNUMBER(jaar_zip[[#This Row],[etmaaltemperatuur]]),IF(jaar_zip[[#This Row],[etmaaltemperatuur]]&lt;stookgrens,stookgrens-jaar_zip[[#This Row],[etmaaltemperatuur]],0),"")</f>
        <v>12.4</v>
      </c>
      <c r="N1426" s="101">
        <f>IF(ISNUMBER(jaar_zip[[#This Row],[graaddagen]]),IF(OR(MONTH(jaar_zip[[#This Row],[Datum]])=1,MONTH(jaar_zip[[#This Row],[Datum]])=2,MONTH(jaar_zip[[#This Row],[Datum]])=11,MONTH(jaar_zip[[#This Row],[Datum]])=12),1.1,IF(OR(MONTH(jaar_zip[[#This Row],[Datum]])=3,MONTH(jaar_zip[[#This Row],[Datum]])=10),1,0.8))*jaar_zip[[#This Row],[graaddagen]],"")</f>
        <v>13.640000000000002</v>
      </c>
      <c r="O1426" s="101">
        <f>IF(ISNUMBER(jaar_zip[[#This Row],[etmaaltemperatuur]]),IF(jaar_zip[[#This Row],[etmaaltemperatuur]]&gt;stookgrens,jaar_zip[[#This Row],[etmaaltemperatuur]]-stookgrens,0),"")</f>
        <v>0</v>
      </c>
    </row>
    <row r="1427" spans="1:15" x14ac:dyDescent="0.25">
      <c r="A1427">
        <v>251</v>
      </c>
      <c r="B1427">
        <v>20240225</v>
      </c>
      <c r="C1427">
        <v>3.1</v>
      </c>
      <c r="D1427">
        <v>5.0999999999999996</v>
      </c>
      <c r="E1427">
        <v>974</v>
      </c>
      <c r="F1427">
        <v>0.6</v>
      </c>
      <c r="G1427">
        <v>1000.5</v>
      </c>
      <c r="H1427">
        <v>87</v>
      </c>
      <c r="I1427" s="101" t="s">
        <v>17</v>
      </c>
      <c r="J1427" s="1">
        <f>DATEVALUE(RIGHT(jaar_zip[[#This Row],[YYYYMMDD]],2)&amp;"-"&amp;MID(jaar_zip[[#This Row],[YYYYMMDD]],5,2)&amp;"-"&amp;LEFT(jaar_zip[[#This Row],[YYYYMMDD]],4))</f>
        <v>45347</v>
      </c>
      <c r="K1427" s="101" t="str">
        <f>IF(AND(VALUE(MONTH(jaar_zip[[#This Row],[Datum]]))=1,VALUE(WEEKNUM(jaar_zip[[#This Row],[Datum]],21))&gt;51),RIGHT(YEAR(jaar_zip[[#This Row],[Datum]])-1,2),RIGHT(YEAR(jaar_zip[[#This Row],[Datum]]),2))&amp;"-"&amp; TEXT(WEEKNUM(jaar_zip[[#This Row],[Datum]],21),"00")</f>
        <v>24-08</v>
      </c>
      <c r="L1427" s="101">
        <f>MONTH(jaar_zip[[#This Row],[Datum]])</f>
        <v>2</v>
      </c>
      <c r="M1427" s="101">
        <f>IF(ISNUMBER(jaar_zip[[#This Row],[etmaaltemperatuur]]),IF(jaar_zip[[#This Row],[etmaaltemperatuur]]&lt;stookgrens,stookgrens-jaar_zip[[#This Row],[etmaaltemperatuur]],0),"")</f>
        <v>12.9</v>
      </c>
      <c r="N1427" s="101">
        <f>IF(ISNUMBER(jaar_zip[[#This Row],[graaddagen]]),IF(OR(MONTH(jaar_zip[[#This Row],[Datum]])=1,MONTH(jaar_zip[[#This Row],[Datum]])=2,MONTH(jaar_zip[[#This Row],[Datum]])=11,MONTH(jaar_zip[[#This Row],[Datum]])=12),1.1,IF(OR(MONTH(jaar_zip[[#This Row],[Datum]])=3,MONTH(jaar_zip[[#This Row],[Datum]])=10),1,0.8))*jaar_zip[[#This Row],[graaddagen]],"")</f>
        <v>14.190000000000001</v>
      </c>
      <c r="O1427" s="101">
        <f>IF(ISNUMBER(jaar_zip[[#This Row],[etmaaltemperatuur]]),IF(jaar_zip[[#This Row],[etmaaltemperatuur]]&gt;stookgrens,jaar_zip[[#This Row],[etmaaltemperatuur]]-stookgrens,0),"")</f>
        <v>0</v>
      </c>
    </row>
    <row r="1428" spans="1:15" x14ac:dyDescent="0.25">
      <c r="A1428">
        <v>251</v>
      </c>
      <c r="B1428">
        <v>20240226</v>
      </c>
      <c r="C1428">
        <v>8.5</v>
      </c>
      <c r="D1428">
        <v>5.7</v>
      </c>
      <c r="E1428">
        <v>417</v>
      </c>
      <c r="F1428">
        <v>0</v>
      </c>
      <c r="G1428">
        <v>1010.6</v>
      </c>
      <c r="H1428">
        <v>76</v>
      </c>
      <c r="I1428" s="101" t="s">
        <v>17</v>
      </c>
      <c r="J1428" s="1">
        <f>DATEVALUE(RIGHT(jaar_zip[[#This Row],[YYYYMMDD]],2)&amp;"-"&amp;MID(jaar_zip[[#This Row],[YYYYMMDD]],5,2)&amp;"-"&amp;LEFT(jaar_zip[[#This Row],[YYYYMMDD]],4))</f>
        <v>45348</v>
      </c>
      <c r="K1428" s="101" t="str">
        <f>IF(AND(VALUE(MONTH(jaar_zip[[#This Row],[Datum]]))=1,VALUE(WEEKNUM(jaar_zip[[#This Row],[Datum]],21))&gt;51),RIGHT(YEAR(jaar_zip[[#This Row],[Datum]])-1,2),RIGHT(YEAR(jaar_zip[[#This Row],[Datum]]),2))&amp;"-"&amp; TEXT(WEEKNUM(jaar_zip[[#This Row],[Datum]],21),"00")</f>
        <v>24-09</v>
      </c>
      <c r="L1428" s="101">
        <f>MONTH(jaar_zip[[#This Row],[Datum]])</f>
        <v>2</v>
      </c>
      <c r="M1428" s="101">
        <f>IF(ISNUMBER(jaar_zip[[#This Row],[etmaaltemperatuur]]),IF(jaar_zip[[#This Row],[etmaaltemperatuur]]&lt;stookgrens,stookgrens-jaar_zip[[#This Row],[etmaaltemperatuur]],0),"")</f>
        <v>12.3</v>
      </c>
      <c r="N1428" s="101">
        <f>IF(ISNUMBER(jaar_zip[[#This Row],[graaddagen]]),IF(OR(MONTH(jaar_zip[[#This Row],[Datum]])=1,MONTH(jaar_zip[[#This Row],[Datum]])=2,MONTH(jaar_zip[[#This Row],[Datum]])=11,MONTH(jaar_zip[[#This Row],[Datum]])=12),1.1,IF(OR(MONTH(jaar_zip[[#This Row],[Datum]])=3,MONTH(jaar_zip[[#This Row],[Datum]])=10),1,0.8))*jaar_zip[[#This Row],[graaddagen]],"")</f>
        <v>13.530000000000001</v>
      </c>
      <c r="O1428" s="101">
        <f>IF(ISNUMBER(jaar_zip[[#This Row],[etmaaltemperatuur]]),IF(jaar_zip[[#This Row],[etmaaltemperatuur]]&gt;stookgrens,jaar_zip[[#This Row],[etmaaltemperatuur]]-stookgrens,0),"")</f>
        <v>0</v>
      </c>
    </row>
    <row r="1429" spans="1:15" x14ac:dyDescent="0.25">
      <c r="A1429">
        <v>251</v>
      </c>
      <c r="B1429">
        <v>20240227</v>
      </c>
      <c r="C1429">
        <v>3.7</v>
      </c>
      <c r="D1429">
        <v>5.7</v>
      </c>
      <c r="E1429">
        <v>927</v>
      </c>
      <c r="F1429">
        <v>0</v>
      </c>
      <c r="G1429">
        <v>1018.9</v>
      </c>
      <c r="H1429">
        <v>74</v>
      </c>
      <c r="I1429" s="101" t="s">
        <v>17</v>
      </c>
      <c r="J1429" s="1">
        <f>DATEVALUE(RIGHT(jaar_zip[[#This Row],[YYYYMMDD]],2)&amp;"-"&amp;MID(jaar_zip[[#This Row],[YYYYMMDD]],5,2)&amp;"-"&amp;LEFT(jaar_zip[[#This Row],[YYYYMMDD]],4))</f>
        <v>45349</v>
      </c>
      <c r="K1429" s="101" t="str">
        <f>IF(AND(VALUE(MONTH(jaar_zip[[#This Row],[Datum]]))=1,VALUE(WEEKNUM(jaar_zip[[#This Row],[Datum]],21))&gt;51),RIGHT(YEAR(jaar_zip[[#This Row],[Datum]])-1,2),RIGHT(YEAR(jaar_zip[[#This Row],[Datum]]),2))&amp;"-"&amp; TEXT(WEEKNUM(jaar_zip[[#This Row],[Datum]],21),"00")</f>
        <v>24-09</v>
      </c>
      <c r="L1429" s="101">
        <f>MONTH(jaar_zip[[#This Row],[Datum]])</f>
        <v>2</v>
      </c>
      <c r="M1429" s="101">
        <f>IF(ISNUMBER(jaar_zip[[#This Row],[etmaaltemperatuur]]),IF(jaar_zip[[#This Row],[etmaaltemperatuur]]&lt;stookgrens,stookgrens-jaar_zip[[#This Row],[etmaaltemperatuur]],0),"")</f>
        <v>12.3</v>
      </c>
      <c r="N1429" s="101">
        <f>IF(ISNUMBER(jaar_zip[[#This Row],[graaddagen]]),IF(OR(MONTH(jaar_zip[[#This Row],[Datum]])=1,MONTH(jaar_zip[[#This Row],[Datum]])=2,MONTH(jaar_zip[[#This Row],[Datum]])=11,MONTH(jaar_zip[[#This Row],[Datum]])=12),1.1,IF(OR(MONTH(jaar_zip[[#This Row],[Datum]])=3,MONTH(jaar_zip[[#This Row],[Datum]])=10),1,0.8))*jaar_zip[[#This Row],[graaddagen]],"")</f>
        <v>13.530000000000001</v>
      </c>
      <c r="O1429" s="101">
        <f>IF(ISNUMBER(jaar_zip[[#This Row],[etmaaltemperatuur]]),IF(jaar_zip[[#This Row],[etmaaltemperatuur]]&gt;stookgrens,jaar_zip[[#This Row],[etmaaltemperatuur]]-stookgrens,0),"")</f>
        <v>0</v>
      </c>
    </row>
    <row r="1430" spans="1:15" x14ac:dyDescent="0.25">
      <c r="A1430">
        <v>251</v>
      </c>
      <c r="B1430">
        <v>20240228</v>
      </c>
      <c r="C1430">
        <v>6.4</v>
      </c>
      <c r="D1430">
        <v>7.2</v>
      </c>
      <c r="E1430">
        <v>663</v>
      </c>
      <c r="F1430">
        <v>0.3</v>
      </c>
      <c r="G1430">
        <v>1017.4</v>
      </c>
      <c r="H1430">
        <v>94</v>
      </c>
      <c r="I1430" s="101" t="s">
        <v>17</v>
      </c>
      <c r="J1430" s="1">
        <f>DATEVALUE(RIGHT(jaar_zip[[#This Row],[YYYYMMDD]],2)&amp;"-"&amp;MID(jaar_zip[[#This Row],[YYYYMMDD]],5,2)&amp;"-"&amp;LEFT(jaar_zip[[#This Row],[YYYYMMDD]],4))</f>
        <v>45350</v>
      </c>
      <c r="K1430" s="101" t="str">
        <f>IF(AND(VALUE(MONTH(jaar_zip[[#This Row],[Datum]]))=1,VALUE(WEEKNUM(jaar_zip[[#This Row],[Datum]],21))&gt;51),RIGHT(YEAR(jaar_zip[[#This Row],[Datum]])-1,2),RIGHT(YEAR(jaar_zip[[#This Row],[Datum]]),2))&amp;"-"&amp; TEXT(WEEKNUM(jaar_zip[[#This Row],[Datum]],21),"00")</f>
        <v>24-09</v>
      </c>
      <c r="L1430" s="101">
        <f>MONTH(jaar_zip[[#This Row],[Datum]])</f>
        <v>2</v>
      </c>
      <c r="M1430" s="101">
        <f>IF(ISNUMBER(jaar_zip[[#This Row],[etmaaltemperatuur]]),IF(jaar_zip[[#This Row],[etmaaltemperatuur]]&lt;stookgrens,stookgrens-jaar_zip[[#This Row],[etmaaltemperatuur]],0),"")</f>
        <v>10.8</v>
      </c>
      <c r="N1430" s="101">
        <f>IF(ISNUMBER(jaar_zip[[#This Row],[graaddagen]]),IF(OR(MONTH(jaar_zip[[#This Row],[Datum]])=1,MONTH(jaar_zip[[#This Row],[Datum]])=2,MONTH(jaar_zip[[#This Row],[Datum]])=11,MONTH(jaar_zip[[#This Row],[Datum]])=12),1.1,IF(OR(MONTH(jaar_zip[[#This Row],[Datum]])=3,MONTH(jaar_zip[[#This Row],[Datum]])=10),1,0.8))*jaar_zip[[#This Row],[graaddagen]],"")</f>
        <v>11.880000000000003</v>
      </c>
      <c r="O1430" s="101">
        <f>IF(ISNUMBER(jaar_zip[[#This Row],[etmaaltemperatuur]]),IF(jaar_zip[[#This Row],[etmaaltemperatuur]]&gt;stookgrens,jaar_zip[[#This Row],[etmaaltemperatuur]]-stookgrens,0),"")</f>
        <v>0</v>
      </c>
    </row>
    <row r="1431" spans="1:15" x14ac:dyDescent="0.25">
      <c r="A1431">
        <v>251</v>
      </c>
      <c r="B1431">
        <v>20240229</v>
      </c>
      <c r="C1431">
        <v>9.6</v>
      </c>
      <c r="D1431">
        <v>7.7</v>
      </c>
      <c r="E1431">
        <v>207</v>
      </c>
      <c r="F1431">
        <v>2.5</v>
      </c>
      <c r="G1431">
        <v>1005.6</v>
      </c>
      <c r="H1431">
        <v>96</v>
      </c>
      <c r="I1431" s="101" t="s">
        <v>17</v>
      </c>
      <c r="J1431" s="1">
        <f>DATEVALUE(RIGHT(jaar_zip[[#This Row],[YYYYMMDD]],2)&amp;"-"&amp;MID(jaar_zip[[#This Row],[YYYYMMDD]],5,2)&amp;"-"&amp;LEFT(jaar_zip[[#This Row],[YYYYMMDD]],4))</f>
        <v>45351</v>
      </c>
      <c r="K1431" s="101" t="str">
        <f>IF(AND(VALUE(MONTH(jaar_zip[[#This Row],[Datum]]))=1,VALUE(WEEKNUM(jaar_zip[[#This Row],[Datum]],21))&gt;51),RIGHT(YEAR(jaar_zip[[#This Row],[Datum]])-1,2),RIGHT(YEAR(jaar_zip[[#This Row],[Datum]]),2))&amp;"-"&amp; TEXT(WEEKNUM(jaar_zip[[#This Row],[Datum]],21),"00")</f>
        <v>24-09</v>
      </c>
      <c r="L1431" s="101">
        <f>MONTH(jaar_zip[[#This Row],[Datum]])</f>
        <v>2</v>
      </c>
      <c r="M1431" s="101">
        <f>IF(ISNUMBER(jaar_zip[[#This Row],[etmaaltemperatuur]]),IF(jaar_zip[[#This Row],[etmaaltemperatuur]]&lt;stookgrens,stookgrens-jaar_zip[[#This Row],[etmaaltemperatuur]],0),"")</f>
        <v>10.3</v>
      </c>
      <c r="N1431" s="101">
        <f>IF(ISNUMBER(jaar_zip[[#This Row],[graaddagen]]),IF(OR(MONTH(jaar_zip[[#This Row],[Datum]])=1,MONTH(jaar_zip[[#This Row],[Datum]])=2,MONTH(jaar_zip[[#This Row],[Datum]])=11,MONTH(jaar_zip[[#This Row],[Datum]])=12),1.1,IF(OR(MONTH(jaar_zip[[#This Row],[Datum]])=3,MONTH(jaar_zip[[#This Row],[Datum]])=10),1,0.8))*jaar_zip[[#This Row],[graaddagen]],"")</f>
        <v>11.330000000000002</v>
      </c>
      <c r="O1431" s="101">
        <f>IF(ISNUMBER(jaar_zip[[#This Row],[etmaaltemperatuur]]),IF(jaar_zip[[#This Row],[etmaaltemperatuur]]&gt;stookgrens,jaar_zip[[#This Row],[etmaaltemperatuur]]-stookgrens,0),"")</f>
        <v>0</v>
      </c>
    </row>
    <row r="1432" spans="1:15" x14ac:dyDescent="0.25">
      <c r="A1432">
        <v>251</v>
      </c>
      <c r="B1432">
        <v>20240301</v>
      </c>
      <c r="C1432">
        <v>7.7</v>
      </c>
      <c r="D1432">
        <v>7.8</v>
      </c>
      <c r="E1432">
        <v>890</v>
      </c>
      <c r="F1432">
        <v>0.1</v>
      </c>
      <c r="G1432">
        <v>999.5</v>
      </c>
      <c r="H1432">
        <v>85</v>
      </c>
      <c r="I1432" s="101" t="s">
        <v>17</v>
      </c>
      <c r="J1432" s="1">
        <f>DATEVALUE(RIGHT(jaar_zip[[#This Row],[YYYYMMDD]],2)&amp;"-"&amp;MID(jaar_zip[[#This Row],[YYYYMMDD]],5,2)&amp;"-"&amp;LEFT(jaar_zip[[#This Row],[YYYYMMDD]],4))</f>
        <v>45352</v>
      </c>
      <c r="K1432" s="101" t="str">
        <f>IF(AND(VALUE(MONTH(jaar_zip[[#This Row],[Datum]]))=1,VALUE(WEEKNUM(jaar_zip[[#This Row],[Datum]],21))&gt;51),RIGHT(YEAR(jaar_zip[[#This Row],[Datum]])-1,2),RIGHT(YEAR(jaar_zip[[#This Row],[Datum]]),2))&amp;"-"&amp; TEXT(WEEKNUM(jaar_zip[[#This Row],[Datum]],21),"00")</f>
        <v>24-09</v>
      </c>
      <c r="L1432" s="101">
        <f>MONTH(jaar_zip[[#This Row],[Datum]])</f>
        <v>3</v>
      </c>
      <c r="M1432" s="101">
        <f>IF(ISNUMBER(jaar_zip[[#This Row],[etmaaltemperatuur]]),IF(jaar_zip[[#This Row],[etmaaltemperatuur]]&lt;stookgrens,stookgrens-jaar_zip[[#This Row],[etmaaltemperatuur]],0),"")</f>
        <v>10.199999999999999</v>
      </c>
      <c r="N1432" s="101">
        <f>IF(ISNUMBER(jaar_zip[[#This Row],[graaddagen]]),IF(OR(MONTH(jaar_zip[[#This Row],[Datum]])=1,MONTH(jaar_zip[[#This Row],[Datum]])=2,MONTH(jaar_zip[[#This Row],[Datum]])=11,MONTH(jaar_zip[[#This Row],[Datum]])=12),1.1,IF(OR(MONTH(jaar_zip[[#This Row],[Datum]])=3,MONTH(jaar_zip[[#This Row],[Datum]])=10),1,0.8))*jaar_zip[[#This Row],[graaddagen]],"")</f>
        <v>10.199999999999999</v>
      </c>
      <c r="O1432" s="101">
        <f>IF(ISNUMBER(jaar_zip[[#This Row],[etmaaltemperatuur]]),IF(jaar_zip[[#This Row],[etmaaltemperatuur]]&gt;stookgrens,jaar_zip[[#This Row],[etmaaltemperatuur]]-stookgrens,0),"")</f>
        <v>0</v>
      </c>
    </row>
    <row r="1433" spans="1:15" x14ac:dyDescent="0.25">
      <c r="A1433">
        <v>251</v>
      </c>
      <c r="B1433">
        <v>20240302</v>
      </c>
      <c r="C1433">
        <v>7.7</v>
      </c>
      <c r="D1433">
        <v>8.1999999999999993</v>
      </c>
      <c r="E1433">
        <v>1182</v>
      </c>
      <c r="F1433">
        <v>-0.1</v>
      </c>
      <c r="G1433">
        <v>999.6</v>
      </c>
      <c r="H1433">
        <v>79</v>
      </c>
      <c r="I1433" s="101" t="s">
        <v>17</v>
      </c>
      <c r="J1433" s="1">
        <f>DATEVALUE(RIGHT(jaar_zip[[#This Row],[YYYYMMDD]],2)&amp;"-"&amp;MID(jaar_zip[[#This Row],[YYYYMMDD]],5,2)&amp;"-"&amp;LEFT(jaar_zip[[#This Row],[YYYYMMDD]],4))</f>
        <v>45353</v>
      </c>
      <c r="K1433" s="101" t="str">
        <f>IF(AND(VALUE(MONTH(jaar_zip[[#This Row],[Datum]]))=1,VALUE(WEEKNUM(jaar_zip[[#This Row],[Datum]],21))&gt;51),RIGHT(YEAR(jaar_zip[[#This Row],[Datum]])-1,2),RIGHT(YEAR(jaar_zip[[#This Row],[Datum]]),2))&amp;"-"&amp; TEXT(WEEKNUM(jaar_zip[[#This Row],[Datum]],21),"00")</f>
        <v>24-09</v>
      </c>
      <c r="L1433" s="101">
        <f>MONTH(jaar_zip[[#This Row],[Datum]])</f>
        <v>3</v>
      </c>
      <c r="M1433" s="101">
        <f>IF(ISNUMBER(jaar_zip[[#This Row],[etmaaltemperatuur]]),IF(jaar_zip[[#This Row],[etmaaltemperatuur]]&lt;stookgrens,stookgrens-jaar_zip[[#This Row],[etmaaltemperatuur]],0),"")</f>
        <v>9.8000000000000007</v>
      </c>
      <c r="N1433" s="101">
        <f>IF(ISNUMBER(jaar_zip[[#This Row],[graaddagen]]),IF(OR(MONTH(jaar_zip[[#This Row],[Datum]])=1,MONTH(jaar_zip[[#This Row],[Datum]])=2,MONTH(jaar_zip[[#This Row],[Datum]])=11,MONTH(jaar_zip[[#This Row],[Datum]])=12),1.1,IF(OR(MONTH(jaar_zip[[#This Row],[Datum]])=3,MONTH(jaar_zip[[#This Row],[Datum]])=10),1,0.8))*jaar_zip[[#This Row],[graaddagen]],"")</f>
        <v>9.8000000000000007</v>
      </c>
      <c r="O1433" s="101">
        <f>IF(ISNUMBER(jaar_zip[[#This Row],[etmaaltemperatuur]]),IF(jaar_zip[[#This Row],[etmaaltemperatuur]]&gt;stookgrens,jaar_zip[[#This Row],[etmaaltemperatuur]]-stookgrens,0),"")</f>
        <v>0</v>
      </c>
    </row>
    <row r="1434" spans="1:15" x14ac:dyDescent="0.25">
      <c r="A1434">
        <v>251</v>
      </c>
      <c r="B1434">
        <v>20240303</v>
      </c>
      <c r="C1434">
        <v>4.3</v>
      </c>
      <c r="D1434">
        <v>8.1999999999999993</v>
      </c>
      <c r="E1434">
        <v>625</v>
      </c>
      <c r="F1434">
        <v>0</v>
      </c>
      <c r="G1434">
        <v>1002.4</v>
      </c>
      <c r="H1434">
        <v>88</v>
      </c>
      <c r="I1434" s="101" t="s">
        <v>17</v>
      </c>
      <c r="J1434" s="1">
        <f>DATEVALUE(RIGHT(jaar_zip[[#This Row],[YYYYMMDD]],2)&amp;"-"&amp;MID(jaar_zip[[#This Row],[YYYYMMDD]],5,2)&amp;"-"&amp;LEFT(jaar_zip[[#This Row],[YYYYMMDD]],4))</f>
        <v>45354</v>
      </c>
      <c r="K1434" s="101" t="str">
        <f>IF(AND(VALUE(MONTH(jaar_zip[[#This Row],[Datum]]))=1,VALUE(WEEKNUM(jaar_zip[[#This Row],[Datum]],21))&gt;51),RIGHT(YEAR(jaar_zip[[#This Row],[Datum]])-1,2),RIGHT(YEAR(jaar_zip[[#This Row],[Datum]]),2))&amp;"-"&amp; TEXT(WEEKNUM(jaar_zip[[#This Row],[Datum]],21),"00")</f>
        <v>24-09</v>
      </c>
      <c r="L1434" s="101">
        <f>MONTH(jaar_zip[[#This Row],[Datum]])</f>
        <v>3</v>
      </c>
      <c r="M1434" s="101">
        <f>IF(ISNUMBER(jaar_zip[[#This Row],[etmaaltemperatuur]]),IF(jaar_zip[[#This Row],[etmaaltemperatuur]]&lt;stookgrens,stookgrens-jaar_zip[[#This Row],[etmaaltemperatuur]],0),"")</f>
        <v>9.8000000000000007</v>
      </c>
      <c r="N1434" s="101">
        <f>IF(ISNUMBER(jaar_zip[[#This Row],[graaddagen]]),IF(OR(MONTH(jaar_zip[[#This Row],[Datum]])=1,MONTH(jaar_zip[[#This Row],[Datum]])=2,MONTH(jaar_zip[[#This Row],[Datum]])=11,MONTH(jaar_zip[[#This Row],[Datum]])=12),1.1,IF(OR(MONTH(jaar_zip[[#This Row],[Datum]])=3,MONTH(jaar_zip[[#This Row],[Datum]])=10),1,0.8))*jaar_zip[[#This Row],[graaddagen]],"")</f>
        <v>9.8000000000000007</v>
      </c>
      <c r="O1434" s="101">
        <f>IF(ISNUMBER(jaar_zip[[#This Row],[etmaaltemperatuur]]),IF(jaar_zip[[#This Row],[etmaaltemperatuur]]&gt;stookgrens,jaar_zip[[#This Row],[etmaaltemperatuur]]-stookgrens,0),"")</f>
        <v>0</v>
      </c>
    </row>
    <row r="1435" spans="1:15" x14ac:dyDescent="0.25">
      <c r="A1435">
        <v>251</v>
      </c>
      <c r="B1435">
        <v>20240304</v>
      </c>
      <c r="C1435">
        <v>3</v>
      </c>
      <c r="D1435">
        <v>6.7</v>
      </c>
      <c r="E1435">
        <v>342</v>
      </c>
      <c r="F1435">
        <v>0</v>
      </c>
      <c r="G1435">
        <v>1011.2</v>
      </c>
      <c r="H1435">
        <v>94</v>
      </c>
      <c r="I1435" s="101" t="s">
        <v>17</v>
      </c>
      <c r="J1435" s="1">
        <f>DATEVALUE(RIGHT(jaar_zip[[#This Row],[YYYYMMDD]],2)&amp;"-"&amp;MID(jaar_zip[[#This Row],[YYYYMMDD]],5,2)&amp;"-"&amp;LEFT(jaar_zip[[#This Row],[YYYYMMDD]],4))</f>
        <v>45355</v>
      </c>
      <c r="K1435" s="101" t="str">
        <f>IF(AND(VALUE(MONTH(jaar_zip[[#This Row],[Datum]]))=1,VALUE(WEEKNUM(jaar_zip[[#This Row],[Datum]],21))&gt;51),RIGHT(YEAR(jaar_zip[[#This Row],[Datum]])-1,2),RIGHT(YEAR(jaar_zip[[#This Row],[Datum]]),2))&amp;"-"&amp; TEXT(WEEKNUM(jaar_zip[[#This Row],[Datum]],21),"00")</f>
        <v>24-10</v>
      </c>
      <c r="L1435" s="101">
        <f>MONTH(jaar_zip[[#This Row],[Datum]])</f>
        <v>3</v>
      </c>
      <c r="M1435" s="101">
        <f>IF(ISNUMBER(jaar_zip[[#This Row],[etmaaltemperatuur]]),IF(jaar_zip[[#This Row],[etmaaltemperatuur]]&lt;stookgrens,stookgrens-jaar_zip[[#This Row],[etmaaltemperatuur]],0),"")</f>
        <v>11.3</v>
      </c>
      <c r="N1435" s="101">
        <f>IF(ISNUMBER(jaar_zip[[#This Row],[graaddagen]]),IF(OR(MONTH(jaar_zip[[#This Row],[Datum]])=1,MONTH(jaar_zip[[#This Row],[Datum]])=2,MONTH(jaar_zip[[#This Row],[Datum]])=11,MONTH(jaar_zip[[#This Row],[Datum]])=12),1.1,IF(OR(MONTH(jaar_zip[[#This Row],[Datum]])=3,MONTH(jaar_zip[[#This Row],[Datum]])=10),1,0.8))*jaar_zip[[#This Row],[graaddagen]],"")</f>
        <v>11.3</v>
      </c>
      <c r="O1435" s="101">
        <f>IF(ISNUMBER(jaar_zip[[#This Row],[etmaaltemperatuur]]),IF(jaar_zip[[#This Row],[etmaaltemperatuur]]&gt;stookgrens,jaar_zip[[#This Row],[etmaaltemperatuur]]-stookgrens,0),"")</f>
        <v>0</v>
      </c>
    </row>
    <row r="1436" spans="1:15" x14ac:dyDescent="0.25">
      <c r="A1436">
        <v>251</v>
      </c>
      <c r="B1436">
        <v>20240305</v>
      </c>
      <c r="C1436">
        <v>5.5</v>
      </c>
      <c r="D1436">
        <v>6.6</v>
      </c>
      <c r="E1436">
        <v>187</v>
      </c>
      <c r="F1436">
        <v>0.5</v>
      </c>
      <c r="G1436">
        <v>1015.2</v>
      </c>
      <c r="H1436">
        <v>95</v>
      </c>
      <c r="I1436" s="101" t="s">
        <v>17</v>
      </c>
      <c r="J1436" s="1">
        <f>DATEVALUE(RIGHT(jaar_zip[[#This Row],[YYYYMMDD]],2)&amp;"-"&amp;MID(jaar_zip[[#This Row],[YYYYMMDD]],5,2)&amp;"-"&amp;LEFT(jaar_zip[[#This Row],[YYYYMMDD]],4))</f>
        <v>45356</v>
      </c>
      <c r="K1436" s="101" t="str">
        <f>IF(AND(VALUE(MONTH(jaar_zip[[#This Row],[Datum]]))=1,VALUE(WEEKNUM(jaar_zip[[#This Row],[Datum]],21))&gt;51),RIGHT(YEAR(jaar_zip[[#This Row],[Datum]])-1,2),RIGHT(YEAR(jaar_zip[[#This Row],[Datum]]),2))&amp;"-"&amp; TEXT(WEEKNUM(jaar_zip[[#This Row],[Datum]],21),"00")</f>
        <v>24-10</v>
      </c>
      <c r="L1436" s="101">
        <f>MONTH(jaar_zip[[#This Row],[Datum]])</f>
        <v>3</v>
      </c>
      <c r="M1436" s="101">
        <f>IF(ISNUMBER(jaar_zip[[#This Row],[etmaaltemperatuur]]),IF(jaar_zip[[#This Row],[etmaaltemperatuur]]&lt;stookgrens,stookgrens-jaar_zip[[#This Row],[etmaaltemperatuur]],0),"")</f>
        <v>11.4</v>
      </c>
      <c r="N1436" s="101">
        <f>IF(ISNUMBER(jaar_zip[[#This Row],[graaddagen]]),IF(OR(MONTH(jaar_zip[[#This Row],[Datum]])=1,MONTH(jaar_zip[[#This Row],[Datum]])=2,MONTH(jaar_zip[[#This Row],[Datum]])=11,MONTH(jaar_zip[[#This Row],[Datum]])=12),1.1,IF(OR(MONTH(jaar_zip[[#This Row],[Datum]])=3,MONTH(jaar_zip[[#This Row],[Datum]])=10),1,0.8))*jaar_zip[[#This Row],[graaddagen]],"")</f>
        <v>11.4</v>
      </c>
      <c r="O1436" s="101">
        <f>IF(ISNUMBER(jaar_zip[[#This Row],[etmaaltemperatuur]]),IF(jaar_zip[[#This Row],[etmaaltemperatuur]]&gt;stookgrens,jaar_zip[[#This Row],[etmaaltemperatuur]]-stookgrens,0),"")</f>
        <v>0</v>
      </c>
    </row>
    <row r="1437" spans="1:15" x14ac:dyDescent="0.25">
      <c r="A1437">
        <v>251</v>
      </c>
      <c r="B1437">
        <v>20240306</v>
      </c>
      <c r="C1437">
        <v>5.7</v>
      </c>
      <c r="D1437">
        <v>4.9000000000000004</v>
      </c>
      <c r="E1437">
        <v>299</v>
      </c>
      <c r="F1437">
        <v>0.4</v>
      </c>
      <c r="G1437">
        <v>1023.9</v>
      </c>
      <c r="H1437">
        <v>92</v>
      </c>
      <c r="I1437" s="101" t="s">
        <v>17</v>
      </c>
      <c r="J1437" s="1">
        <f>DATEVALUE(RIGHT(jaar_zip[[#This Row],[YYYYMMDD]],2)&amp;"-"&amp;MID(jaar_zip[[#This Row],[YYYYMMDD]],5,2)&amp;"-"&amp;LEFT(jaar_zip[[#This Row],[YYYYMMDD]],4))</f>
        <v>45357</v>
      </c>
      <c r="K1437" s="101" t="str">
        <f>IF(AND(VALUE(MONTH(jaar_zip[[#This Row],[Datum]]))=1,VALUE(WEEKNUM(jaar_zip[[#This Row],[Datum]],21))&gt;51),RIGHT(YEAR(jaar_zip[[#This Row],[Datum]])-1,2),RIGHT(YEAR(jaar_zip[[#This Row],[Datum]]),2))&amp;"-"&amp; TEXT(WEEKNUM(jaar_zip[[#This Row],[Datum]],21),"00")</f>
        <v>24-10</v>
      </c>
      <c r="L1437" s="101">
        <f>MONTH(jaar_zip[[#This Row],[Datum]])</f>
        <v>3</v>
      </c>
      <c r="M1437" s="101">
        <f>IF(ISNUMBER(jaar_zip[[#This Row],[etmaaltemperatuur]]),IF(jaar_zip[[#This Row],[etmaaltemperatuur]]&lt;stookgrens,stookgrens-jaar_zip[[#This Row],[etmaaltemperatuur]],0),"")</f>
        <v>13.1</v>
      </c>
      <c r="N1437" s="101">
        <f>IF(ISNUMBER(jaar_zip[[#This Row],[graaddagen]]),IF(OR(MONTH(jaar_zip[[#This Row],[Datum]])=1,MONTH(jaar_zip[[#This Row],[Datum]])=2,MONTH(jaar_zip[[#This Row],[Datum]])=11,MONTH(jaar_zip[[#This Row],[Datum]])=12),1.1,IF(OR(MONTH(jaar_zip[[#This Row],[Datum]])=3,MONTH(jaar_zip[[#This Row],[Datum]])=10),1,0.8))*jaar_zip[[#This Row],[graaddagen]],"")</f>
        <v>13.1</v>
      </c>
      <c r="O1437" s="101">
        <f>IF(ISNUMBER(jaar_zip[[#This Row],[etmaaltemperatuur]]),IF(jaar_zip[[#This Row],[etmaaltemperatuur]]&gt;stookgrens,jaar_zip[[#This Row],[etmaaltemperatuur]]-stookgrens,0),"")</f>
        <v>0</v>
      </c>
    </row>
    <row r="1438" spans="1:15" x14ac:dyDescent="0.25">
      <c r="A1438">
        <v>251</v>
      </c>
      <c r="B1438">
        <v>20240307</v>
      </c>
      <c r="C1438">
        <v>6.8</v>
      </c>
      <c r="D1438">
        <v>3.8</v>
      </c>
      <c r="E1438">
        <v>602</v>
      </c>
      <c r="F1438">
        <v>0</v>
      </c>
      <c r="G1438">
        <v>1025.3</v>
      </c>
      <c r="H1438">
        <v>89</v>
      </c>
      <c r="I1438" s="101" t="s">
        <v>17</v>
      </c>
      <c r="J1438" s="1">
        <f>DATEVALUE(RIGHT(jaar_zip[[#This Row],[YYYYMMDD]],2)&amp;"-"&amp;MID(jaar_zip[[#This Row],[YYYYMMDD]],5,2)&amp;"-"&amp;LEFT(jaar_zip[[#This Row],[YYYYMMDD]],4))</f>
        <v>45358</v>
      </c>
      <c r="K1438" s="101" t="str">
        <f>IF(AND(VALUE(MONTH(jaar_zip[[#This Row],[Datum]]))=1,VALUE(WEEKNUM(jaar_zip[[#This Row],[Datum]],21))&gt;51),RIGHT(YEAR(jaar_zip[[#This Row],[Datum]])-1,2),RIGHT(YEAR(jaar_zip[[#This Row],[Datum]]),2))&amp;"-"&amp; TEXT(WEEKNUM(jaar_zip[[#This Row],[Datum]],21),"00")</f>
        <v>24-10</v>
      </c>
      <c r="L1438" s="101">
        <f>MONTH(jaar_zip[[#This Row],[Datum]])</f>
        <v>3</v>
      </c>
      <c r="M1438" s="101">
        <f>IF(ISNUMBER(jaar_zip[[#This Row],[etmaaltemperatuur]]),IF(jaar_zip[[#This Row],[etmaaltemperatuur]]&lt;stookgrens,stookgrens-jaar_zip[[#This Row],[etmaaltemperatuur]],0),"")</f>
        <v>14.2</v>
      </c>
      <c r="N1438" s="101">
        <f>IF(ISNUMBER(jaar_zip[[#This Row],[graaddagen]]),IF(OR(MONTH(jaar_zip[[#This Row],[Datum]])=1,MONTH(jaar_zip[[#This Row],[Datum]])=2,MONTH(jaar_zip[[#This Row],[Datum]])=11,MONTH(jaar_zip[[#This Row],[Datum]])=12),1.1,IF(OR(MONTH(jaar_zip[[#This Row],[Datum]])=3,MONTH(jaar_zip[[#This Row],[Datum]])=10),1,0.8))*jaar_zip[[#This Row],[graaddagen]],"")</f>
        <v>14.2</v>
      </c>
      <c r="O1438" s="101">
        <f>IF(ISNUMBER(jaar_zip[[#This Row],[etmaaltemperatuur]]),IF(jaar_zip[[#This Row],[etmaaltemperatuur]]&gt;stookgrens,jaar_zip[[#This Row],[etmaaltemperatuur]]-stookgrens,0),"")</f>
        <v>0</v>
      </c>
    </row>
    <row r="1439" spans="1:15" x14ac:dyDescent="0.25">
      <c r="A1439">
        <v>251</v>
      </c>
      <c r="B1439">
        <v>20240308</v>
      </c>
      <c r="C1439">
        <v>10</v>
      </c>
      <c r="D1439">
        <v>4.8</v>
      </c>
      <c r="E1439">
        <v>1330</v>
      </c>
      <c r="F1439">
        <v>0</v>
      </c>
      <c r="G1439">
        <v>1014.2</v>
      </c>
      <c r="H1439">
        <v>77</v>
      </c>
      <c r="I1439" s="101" t="s">
        <v>17</v>
      </c>
      <c r="J1439" s="1">
        <f>DATEVALUE(RIGHT(jaar_zip[[#This Row],[YYYYMMDD]],2)&amp;"-"&amp;MID(jaar_zip[[#This Row],[YYYYMMDD]],5,2)&amp;"-"&amp;LEFT(jaar_zip[[#This Row],[YYYYMMDD]],4))</f>
        <v>45359</v>
      </c>
      <c r="K1439" s="101" t="str">
        <f>IF(AND(VALUE(MONTH(jaar_zip[[#This Row],[Datum]]))=1,VALUE(WEEKNUM(jaar_zip[[#This Row],[Datum]],21))&gt;51),RIGHT(YEAR(jaar_zip[[#This Row],[Datum]])-1,2),RIGHT(YEAR(jaar_zip[[#This Row],[Datum]]),2))&amp;"-"&amp; TEXT(WEEKNUM(jaar_zip[[#This Row],[Datum]],21),"00")</f>
        <v>24-10</v>
      </c>
      <c r="L1439" s="101">
        <f>MONTH(jaar_zip[[#This Row],[Datum]])</f>
        <v>3</v>
      </c>
      <c r="M1439" s="101">
        <f>IF(ISNUMBER(jaar_zip[[#This Row],[etmaaltemperatuur]]),IF(jaar_zip[[#This Row],[etmaaltemperatuur]]&lt;stookgrens,stookgrens-jaar_zip[[#This Row],[etmaaltemperatuur]],0),"")</f>
        <v>13.2</v>
      </c>
      <c r="N1439" s="101">
        <f>IF(ISNUMBER(jaar_zip[[#This Row],[graaddagen]]),IF(OR(MONTH(jaar_zip[[#This Row],[Datum]])=1,MONTH(jaar_zip[[#This Row],[Datum]])=2,MONTH(jaar_zip[[#This Row],[Datum]])=11,MONTH(jaar_zip[[#This Row],[Datum]])=12),1.1,IF(OR(MONTH(jaar_zip[[#This Row],[Datum]])=3,MONTH(jaar_zip[[#This Row],[Datum]])=10),1,0.8))*jaar_zip[[#This Row],[graaddagen]],"")</f>
        <v>13.2</v>
      </c>
      <c r="O1439" s="101">
        <f>IF(ISNUMBER(jaar_zip[[#This Row],[etmaaltemperatuur]]),IF(jaar_zip[[#This Row],[etmaaltemperatuur]]&gt;stookgrens,jaar_zip[[#This Row],[etmaaltemperatuur]]-stookgrens,0),"")</f>
        <v>0</v>
      </c>
    </row>
    <row r="1440" spans="1:15" x14ac:dyDescent="0.25">
      <c r="A1440">
        <v>251</v>
      </c>
      <c r="B1440">
        <v>20240309</v>
      </c>
      <c r="C1440">
        <v>8.1999999999999993</v>
      </c>
      <c r="D1440">
        <v>5.4</v>
      </c>
      <c r="E1440">
        <v>1157</v>
      </c>
      <c r="F1440">
        <v>0</v>
      </c>
      <c r="G1440">
        <v>1003.2</v>
      </c>
      <c r="H1440">
        <v>80</v>
      </c>
      <c r="I1440" s="101" t="s">
        <v>17</v>
      </c>
      <c r="J1440" s="1">
        <f>DATEVALUE(RIGHT(jaar_zip[[#This Row],[YYYYMMDD]],2)&amp;"-"&amp;MID(jaar_zip[[#This Row],[YYYYMMDD]],5,2)&amp;"-"&amp;LEFT(jaar_zip[[#This Row],[YYYYMMDD]],4))</f>
        <v>45360</v>
      </c>
      <c r="K1440" s="101" t="str">
        <f>IF(AND(VALUE(MONTH(jaar_zip[[#This Row],[Datum]]))=1,VALUE(WEEKNUM(jaar_zip[[#This Row],[Datum]],21))&gt;51),RIGHT(YEAR(jaar_zip[[#This Row],[Datum]])-1,2),RIGHT(YEAR(jaar_zip[[#This Row],[Datum]]),2))&amp;"-"&amp; TEXT(WEEKNUM(jaar_zip[[#This Row],[Datum]],21),"00")</f>
        <v>24-10</v>
      </c>
      <c r="L1440" s="101">
        <f>MONTH(jaar_zip[[#This Row],[Datum]])</f>
        <v>3</v>
      </c>
      <c r="M1440" s="101">
        <f>IF(ISNUMBER(jaar_zip[[#This Row],[etmaaltemperatuur]]),IF(jaar_zip[[#This Row],[etmaaltemperatuur]]&lt;stookgrens,stookgrens-jaar_zip[[#This Row],[etmaaltemperatuur]],0),"")</f>
        <v>12.6</v>
      </c>
      <c r="N1440" s="101">
        <f>IF(ISNUMBER(jaar_zip[[#This Row],[graaddagen]]),IF(OR(MONTH(jaar_zip[[#This Row],[Datum]])=1,MONTH(jaar_zip[[#This Row],[Datum]])=2,MONTH(jaar_zip[[#This Row],[Datum]])=11,MONTH(jaar_zip[[#This Row],[Datum]])=12),1.1,IF(OR(MONTH(jaar_zip[[#This Row],[Datum]])=3,MONTH(jaar_zip[[#This Row],[Datum]])=10),1,0.8))*jaar_zip[[#This Row],[graaddagen]],"")</f>
        <v>12.6</v>
      </c>
      <c r="O1440" s="101">
        <f>IF(ISNUMBER(jaar_zip[[#This Row],[etmaaltemperatuur]]),IF(jaar_zip[[#This Row],[etmaaltemperatuur]]&gt;stookgrens,jaar_zip[[#This Row],[etmaaltemperatuur]]-stookgrens,0),"")</f>
        <v>0</v>
      </c>
    </row>
    <row r="1441" spans="1:15" x14ac:dyDescent="0.25">
      <c r="A1441">
        <v>251</v>
      </c>
      <c r="B1441">
        <v>20240310</v>
      </c>
      <c r="C1441">
        <v>11.7</v>
      </c>
      <c r="D1441">
        <v>6.2</v>
      </c>
      <c r="E1441">
        <v>940</v>
      </c>
      <c r="F1441">
        <v>0</v>
      </c>
      <c r="G1441">
        <v>1000.2</v>
      </c>
      <c r="H1441">
        <v>87</v>
      </c>
      <c r="I1441" s="101" t="s">
        <v>17</v>
      </c>
      <c r="J1441" s="1">
        <f>DATEVALUE(RIGHT(jaar_zip[[#This Row],[YYYYMMDD]],2)&amp;"-"&amp;MID(jaar_zip[[#This Row],[YYYYMMDD]],5,2)&amp;"-"&amp;LEFT(jaar_zip[[#This Row],[YYYYMMDD]],4))</f>
        <v>45361</v>
      </c>
      <c r="K1441" s="101" t="str">
        <f>IF(AND(VALUE(MONTH(jaar_zip[[#This Row],[Datum]]))=1,VALUE(WEEKNUM(jaar_zip[[#This Row],[Datum]],21))&gt;51),RIGHT(YEAR(jaar_zip[[#This Row],[Datum]])-1,2),RIGHT(YEAR(jaar_zip[[#This Row],[Datum]]),2))&amp;"-"&amp; TEXT(WEEKNUM(jaar_zip[[#This Row],[Datum]],21),"00")</f>
        <v>24-10</v>
      </c>
      <c r="L1441" s="101">
        <f>MONTH(jaar_zip[[#This Row],[Datum]])</f>
        <v>3</v>
      </c>
      <c r="M1441" s="101">
        <f>IF(ISNUMBER(jaar_zip[[#This Row],[etmaaltemperatuur]]),IF(jaar_zip[[#This Row],[etmaaltemperatuur]]&lt;stookgrens,stookgrens-jaar_zip[[#This Row],[etmaaltemperatuur]],0),"")</f>
        <v>11.8</v>
      </c>
      <c r="N1441" s="101">
        <f>IF(ISNUMBER(jaar_zip[[#This Row],[graaddagen]]),IF(OR(MONTH(jaar_zip[[#This Row],[Datum]])=1,MONTH(jaar_zip[[#This Row],[Datum]])=2,MONTH(jaar_zip[[#This Row],[Datum]])=11,MONTH(jaar_zip[[#This Row],[Datum]])=12),1.1,IF(OR(MONTH(jaar_zip[[#This Row],[Datum]])=3,MONTH(jaar_zip[[#This Row],[Datum]])=10),1,0.8))*jaar_zip[[#This Row],[graaddagen]],"")</f>
        <v>11.8</v>
      </c>
      <c r="O1441" s="101">
        <f>IF(ISNUMBER(jaar_zip[[#This Row],[etmaaltemperatuur]]),IF(jaar_zip[[#This Row],[etmaaltemperatuur]]&gt;stookgrens,jaar_zip[[#This Row],[etmaaltemperatuur]]-stookgrens,0),"")</f>
        <v>0</v>
      </c>
    </row>
    <row r="1442" spans="1:15" x14ac:dyDescent="0.25">
      <c r="A1442">
        <v>251</v>
      </c>
      <c r="B1442">
        <v>20240311</v>
      </c>
      <c r="C1442">
        <v>6.1</v>
      </c>
      <c r="D1442">
        <v>6.8</v>
      </c>
      <c r="E1442">
        <v>382</v>
      </c>
      <c r="F1442">
        <v>-0.1</v>
      </c>
      <c r="G1442">
        <v>1003.7</v>
      </c>
      <c r="H1442">
        <v>89</v>
      </c>
      <c r="I1442" s="101" t="s">
        <v>17</v>
      </c>
      <c r="J1442" s="1">
        <f>DATEVALUE(RIGHT(jaar_zip[[#This Row],[YYYYMMDD]],2)&amp;"-"&amp;MID(jaar_zip[[#This Row],[YYYYMMDD]],5,2)&amp;"-"&amp;LEFT(jaar_zip[[#This Row],[YYYYMMDD]],4))</f>
        <v>45362</v>
      </c>
      <c r="K1442" s="101" t="str">
        <f>IF(AND(VALUE(MONTH(jaar_zip[[#This Row],[Datum]]))=1,VALUE(WEEKNUM(jaar_zip[[#This Row],[Datum]],21))&gt;51),RIGHT(YEAR(jaar_zip[[#This Row],[Datum]])-1,2),RIGHT(YEAR(jaar_zip[[#This Row],[Datum]]),2))&amp;"-"&amp; TEXT(WEEKNUM(jaar_zip[[#This Row],[Datum]],21),"00")</f>
        <v>24-11</v>
      </c>
      <c r="L1442" s="101">
        <f>MONTH(jaar_zip[[#This Row],[Datum]])</f>
        <v>3</v>
      </c>
      <c r="M1442" s="101">
        <f>IF(ISNUMBER(jaar_zip[[#This Row],[etmaaltemperatuur]]),IF(jaar_zip[[#This Row],[etmaaltemperatuur]]&lt;stookgrens,stookgrens-jaar_zip[[#This Row],[etmaaltemperatuur]],0),"")</f>
        <v>11.2</v>
      </c>
      <c r="N1442" s="101">
        <f>IF(ISNUMBER(jaar_zip[[#This Row],[graaddagen]]),IF(OR(MONTH(jaar_zip[[#This Row],[Datum]])=1,MONTH(jaar_zip[[#This Row],[Datum]])=2,MONTH(jaar_zip[[#This Row],[Datum]])=11,MONTH(jaar_zip[[#This Row],[Datum]])=12),1.1,IF(OR(MONTH(jaar_zip[[#This Row],[Datum]])=3,MONTH(jaar_zip[[#This Row],[Datum]])=10),1,0.8))*jaar_zip[[#This Row],[graaddagen]],"")</f>
        <v>11.2</v>
      </c>
      <c r="O1442" s="101">
        <f>IF(ISNUMBER(jaar_zip[[#This Row],[etmaaltemperatuur]]),IF(jaar_zip[[#This Row],[etmaaltemperatuur]]&gt;stookgrens,jaar_zip[[#This Row],[etmaaltemperatuur]]-stookgrens,0),"")</f>
        <v>0</v>
      </c>
    </row>
    <row r="1443" spans="1:15" x14ac:dyDescent="0.25">
      <c r="A1443">
        <v>251</v>
      </c>
      <c r="B1443">
        <v>20240312</v>
      </c>
      <c r="C1443">
        <v>3.7</v>
      </c>
      <c r="D1443">
        <v>7.2</v>
      </c>
      <c r="E1443">
        <v>351</v>
      </c>
      <c r="F1443">
        <v>0.1</v>
      </c>
      <c r="G1443">
        <v>1011.4</v>
      </c>
      <c r="H1443">
        <v>94</v>
      </c>
      <c r="I1443" s="101" t="s">
        <v>17</v>
      </c>
      <c r="J1443" s="1">
        <f>DATEVALUE(RIGHT(jaar_zip[[#This Row],[YYYYMMDD]],2)&amp;"-"&amp;MID(jaar_zip[[#This Row],[YYYYMMDD]],5,2)&amp;"-"&amp;LEFT(jaar_zip[[#This Row],[YYYYMMDD]],4))</f>
        <v>45363</v>
      </c>
      <c r="K1443" s="101" t="str">
        <f>IF(AND(VALUE(MONTH(jaar_zip[[#This Row],[Datum]]))=1,VALUE(WEEKNUM(jaar_zip[[#This Row],[Datum]],21))&gt;51),RIGHT(YEAR(jaar_zip[[#This Row],[Datum]])-1,2),RIGHT(YEAR(jaar_zip[[#This Row],[Datum]]),2))&amp;"-"&amp; TEXT(WEEKNUM(jaar_zip[[#This Row],[Datum]],21),"00")</f>
        <v>24-11</v>
      </c>
      <c r="L1443" s="101">
        <f>MONTH(jaar_zip[[#This Row],[Datum]])</f>
        <v>3</v>
      </c>
      <c r="M1443" s="101">
        <f>IF(ISNUMBER(jaar_zip[[#This Row],[etmaaltemperatuur]]),IF(jaar_zip[[#This Row],[etmaaltemperatuur]]&lt;stookgrens,stookgrens-jaar_zip[[#This Row],[etmaaltemperatuur]],0),"")</f>
        <v>10.8</v>
      </c>
      <c r="N1443" s="101">
        <f>IF(ISNUMBER(jaar_zip[[#This Row],[graaddagen]]),IF(OR(MONTH(jaar_zip[[#This Row],[Datum]])=1,MONTH(jaar_zip[[#This Row],[Datum]])=2,MONTH(jaar_zip[[#This Row],[Datum]])=11,MONTH(jaar_zip[[#This Row],[Datum]])=12),1.1,IF(OR(MONTH(jaar_zip[[#This Row],[Datum]])=3,MONTH(jaar_zip[[#This Row],[Datum]])=10),1,0.8))*jaar_zip[[#This Row],[graaddagen]],"")</f>
        <v>10.8</v>
      </c>
      <c r="O1443" s="101">
        <f>IF(ISNUMBER(jaar_zip[[#This Row],[etmaaltemperatuur]]),IF(jaar_zip[[#This Row],[etmaaltemperatuur]]&gt;stookgrens,jaar_zip[[#This Row],[etmaaltemperatuur]]-stookgrens,0),"")</f>
        <v>0</v>
      </c>
    </row>
    <row r="1444" spans="1:15" x14ac:dyDescent="0.25">
      <c r="A1444">
        <v>251</v>
      </c>
      <c r="B1444">
        <v>20240313</v>
      </c>
      <c r="C1444">
        <v>7.4</v>
      </c>
      <c r="D1444">
        <v>9</v>
      </c>
      <c r="E1444">
        <v>691</v>
      </c>
      <c r="F1444">
        <v>1.1000000000000001</v>
      </c>
      <c r="G1444">
        <v>1011.6</v>
      </c>
      <c r="H1444">
        <v>94</v>
      </c>
      <c r="I1444" s="101" t="s">
        <v>17</v>
      </c>
      <c r="J1444" s="1">
        <f>DATEVALUE(RIGHT(jaar_zip[[#This Row],[YYYYMMDD]],2)&amp;"-"&amp;MID(jaar_zip[[#This Row],[YYYYMMDD]],5,2)&amp;"-"&amp;LEFT(jaar_zip[[#This Row],[YYYYMMDD]],4))</f>
        <v>45364</v>
      </c>
      <c r="K1444" s="101" t="str">
        <f>IF(AND(VALUE(MONTH(jaar_zip[[#This Row],[Datum]]))=1,VALUE(WEEKNUM(jaar_zip[[#This Row],[Datum]],21))&gt;51),RIGHT(YEAR(jaar_zip[[#This Row],[Datum]])-1,2),RIGHT(YEAR(jaar_zip[[#This Row],[Datum]]),2))&amp;"-"&amp; TEXT(WEEKNUM(jaar_zip[[#This Row],[Datum]],21),"00")</f>
        <v>24-11</v>
      </c>
      <c r="L1444" s="101">
        <f>MONTH(jaar_zip[[#This Row],[Datum]])</f>
        <v>3</v>
      </c>
      <c r="M1444" s="101">
        <f>IF(ISNUMBER(jaar_zip[[#This Row],[etmaaltemperatuur]]),IF(jaar_zip[[#This Row],[etmaaltemperatuur]]&lt;stookgrens,stookgrens-jaar_zip[[#This Row],[etmaaltemperatuur]],0),"")</f>
        <v>9</v>
      </c>
      <c r="N1444" s="101">
        <f>IF(ISNUMBER(jaar_zip[[#This Row],[graaddagen]]),IF(OR(MONTH(jaar_zip[[#This Row],[Datum]])=1,MONTH(jaar_zip[[#This Row],[Datum]])=2,MONTH(jaar_zip[[#This Row],[Datum]])=11,MONTH(jaar_zip[[#This Row],[Datum]])=12),1.1,IF(OR(MONTH(jaar_zip[[#This Row],[Datum]])=3,MONTH(jaar_zip[[#This Row],[Datum]])=10),1,0.8))*jaar_zip[[#This Row],[graaddagen]],"")</f>
        <v>9</v>
      </c>
      <c r="O1444" s="101">
        <f>IF(ISNUMBER(jaar_zip[[#This Row],[etmaaltemperatuur]]),IF(jaar_zip[[#This Row],[etmaaltemperatuur]]&gt;stookgrens,jaar_zip[[#This Row],[etmaaltemperatuur]]-stookgrens,0),"")</f>
        <v>0</v>
      </c>
    </row>
    <row r="1445" spans="1:15" x14ac:dyDescent="0.25">
      <c r="A1445">
        <v>251</v>
      </c>
      <c r="B1445">
        <v>20240314</v>
      </c>
      <c r="C1445">
        <v>6.6</v>
      </c>
      <c r="D1445">
        <v>10</v>
      </c>
      <c r="E1445">
        <v>1271</v>
      </c>
      <c r="F1445">
        <v>0.2</v>
      </c>
      <c r="G1445">
        <v>1008.4</v>
      </c>
      <c r="H1445">
        <v>88</v>
      </c>
      <c r="I1445" s="101" t="s">
        <v>17</v>
      </c>
      <c r="J1445" s="1">
        <f>DATEVALUE(RIGHT(jaar_zip[[#This Row],[YYYYMMDD]],2)&amp;"-"&amp;MID(jaar_zip[[#This Row],[YYYYMMDD]],5,2)&amp;"-"&amp;LEFT(jaar_zip[[#This Row],[YYYYMMDD]],4))</f>
        <v>45365</v>
      </c>
      <c r="K1445" s="101" t="str">
        <f>IF(AND(VALUE(MONTH(jaar_zip[[#This Row],[Datum]]))=1,VALUE(WEEKNUM(jaar_zip[[#This Row],[Datum]],21))&gt;51),RIGHT(YEAR(jaar_zip[[#This Row],[Datum]])-1,2),RIGHT(YEAR(jaar_zip[[#This Row],[Datum]]),2))&amp;"-"&amp; TEXT(WEEKNUM(jaar_zip[[#This Row],[Datum]],21),"00")</f>
        <v>24-11</v>
      </c>
      <c r="L1445" s="101">
        <f>MONTH(jaar_zip[[#This Row],[Datum]])</f>
        <v>3</v>
      </c>
      <c r="M1445" s="101">
        <f>IF(ISNUMBER(jaar_zip[[#This Row],[etmaaltemperatuur]]),IF(jaar_zip[[#This Row],[etmaaltemperatuur]]&lt;stookgrens,stookgrens-jaar_zip[[#This Row],[etmaaltemperatuur]],0),"")</f>
        <v>8</v>
      </c>
      <c r="N1445" s="101">
        <f>IF(ISNUMBER(jaar_zip[[#This Row],[graaddagen]]),IF(OR(MONTH(jaar_zip[[#This Row],[Datum]])=1,MONTH(jaar_zip[[#This Row],[Datum]])=2,MONTH(jaar_zip[[#This Row],[Datum]])=11,MONTH(jaar_zip[[#This Row],[Datum]])=12),1.1,IF(OR(MONTH(jaar_zip[[#This Row],[Datum]])=3,MONTH(jaar_zip[[#This Row],[Datum]])=10),1,0.8))*jaar_zip[[#This Row],[graaddagen]],"")</f>
        <v>8</v>
      </c>
      <c r="O1445" s="101">
        <f>IF(ISNUMBER(jaar_zip[[#This Row],[etmaaltemperatuur]]),IF(jaar_zip[[#This Row],[etmaaltemperatuur]]&gt;stookgrens,jaar_zip[[#This Row],[etmaaltemperatuur]]-stookgrens,0),"")</f>
        <v>0</v>
      </c>
    </row>
    <row r="1446" spans="1:15" x14ac:dyDescent="0.25">
      <c r="A1446">
        <v>251</v>
      </c>
      <c r="B1446">
        <v>20240315</v>
      </c>
      <c r="C1446">
        <v>9.1</v>
      </c>
      <c r="D1446">
        <v>10.5</v>
      </c>
      <c r="E1446">
        <v>1081</v>
      </c>
      <c r="F1446">
        <v>0.3</v>
      </c>
      <c r="G1446">
        <v>1004.2</v>
      </c>
      <c r="H1446">
        <v>90</v>
      </c>
      <c r="I1446" s="101" t="s">
        <v>17</v>
      </c>
      <c r="J1446" s="1">
        <f>DATEVALUE(RIGHT(jaar_zip[[#This Row],[YYYYMMDD]],2)&amp;"-"&amp;MID(jaar_zip[[#This Row],[YYYYMMDD]],5,2)&amp;"-"&amp;LEFT(jaar_zip[[#This Row],[YYYYMMDD]],4))</f>
        <v>45366</v>
      </c>
      <c r="K1446" s="101" t="str">
        <f>IF(AND(VALUE(MONTH(jaar_zip[[#This Row],[Datum]]))=1,VALUE(WEEKNUM(jaar_zip[[#This Row],[Datum]],21))&gt;51),RIGHT(YEAR(jaar_zip[[#This Row],[Datum]])-1,2),RIGHT(YEAR(jaar_zip[[#This Row],[Datum]]),2))&amp;"-"&amp; TEXT(WEEKNUM(jaar_zip[[#This Row],[Datum]],21),"00")</f>
        <v>24-11</v>
      </c>
      <c r="L1446" s="101">
        <f>MONTH(jaar_zip[[#This Row],[Datum]])</f>
        <v>3</v>
      </c>
      <c r="M1446" s="101">
        <f>IF(ISNUMBER(jaar_zip[[#This Row],[etmaaltemperatuur]]),IF(jaar_zip[[#This Row],[etmaaltemperatuur]]&lt;stookgrens,stookgrens-jaar_zip[[#This Row],[etmaaltemperatuur]],0),"")</f>
        <v>7.5</v>
      </c>
      <c r="N1446" s="101">
        <f>IF(ISNUMBER(jaar_zip[[#This Row],[graaddagen]]),IF(OR(MONTH(jaar_zip[[#This Row],[Datum]])=1,MONTH(jaar_zip[[#This Row],[Datum]])=2,MONTH(jaar_zip[[#This Row],[Datum]])=11,MONTH(jaar_zip[[#This Row],[Datum]])=12),1.1,IF(OR(MONTH(jaar_zip[[#This Row],[Datum]])=3,MONTH(jaar_zip[[#This Row],[Datum]])=10),1,0.8))*jaar_zip[[#This Row],[graaddagen]],"")</f>
        <v>7.5</v>
      </c>
      <c r="O1446" s="101">
        <f>IF(ISNUMBER(jaar_zip[[#This Row],[etmaaltemperatuur]]),IF(jaar_zip[[#This Row],[etmaaltemperatuur]]&gt;stookgrens,jaar_zip[[#This Row],[etmaaltemperatuur]]-stookgrens,0),"")</f>
        <v>0</v>
      </c>
    </row>
    <row r="1447" spans="1:15" x14ac:dyDescent="0.25">
      <c r="A1447">
        <v>251</v>
      </c>
      <c r="B1447">
        <v>20240316</v>
      </c>
      <c r="C1447">
        <v>5.4</v>
      </c>
      <c r="D1447">
        <v>7.1</v>
      </c>
      <c r="E1447">
        <v>1130</v>
      </c>
      <c r="F1447">
        <v>0.1</v>
      </c>
      <c r="G1447">
        <v>1018.4</v>
      </c>
      <c r="H1447">
        <v>79</v>
      </c>
      <c r="I1447" s="101" t="s">
        <v>17</v>
      </c>
      <c r="J1447" s="1">
        <f>DATEVALUE(RIGHT(jaar_zip[[#This Row],[YYYYMMDD]],2)&amp;"-"&amp;MID(jaar_zip[[#This Row],[YYYYMMDD]],5,2)&amp;"-"&amp;LEFT(jaar_zip[[#This Row],[YYYYMMDD]],4))</f>
        <v>45367</v>
      </c>
      <c r="K1447" s="101" t="str">
        <f>IF(AND(VALUE(MONTH(jaar_zip[[#This Row],[Datum]]))=1,VALUE(WEEKNUM(jaar_zip[[#This Row],[Datum]],21))&gt;51),RIGHT(YEAR(jaar_zip[[#This Row],[Datum]])-1,2),RIGHT(YEAR(jaar_zip[[#This Row],[Datum]]),2))&amp;"-"&amp; TEXT(WEEKNUM(jaar_zip[[#This Row],[Datum]],21),"00")</f>
        <v>24-11</v>
      </c>
      <c r="L1447" s="101">
        <f>MONTH(jaar_zip[[#This Row],[Datum]])</f>
        <v>3</v>
      </c>
      <c r="M1447" s="101">
        <f>IF(ISNUMBER(jaar_zip[[#This Row],[etmaaltemperatuur]]),IF(jaar_zip[[#This Row],[etmaaltemperatuur]]&lt;stookgrens,stookgrens-jaar_zip[[#This Row],[etmaaltemperatuur]],0),"")</f>
        <v>10.9</v>
      </c>
      <c r="N1447" s="101">
        <f>IF(ISNUMBER(jaar_zip[[#This Row],[graaddagen]]),IF(OR(MONTH(jaar_zip[[#This Row],[Datum]])=1,MONTH(jaar_zip[[#This Row],[Datum]])=2,MONTH(jaar_zip[[#This Row],[Datum]])=11,MONTH(jaar_zip[[#This Row],[Datum]])=12),1.1,IF(OR(MONTH(jaar_zip[[#This Row],[Datum]])=3,MONTH(jaar_zip[[#This Row],[Datum]])=10),1,0.8))*jaar_zip[[#This Row],[graaddagen]],"")</f>
        <v>10.9</v>
      </c>
      <c r="O1447" s="101">
        <f>IF(ISNUMBER(jaar_zip[[#This Row],[etmaaltemperatuur]]),IF(jaar_zip[[#This Row],[etmaaltemperatuur]]&gt;stookgrens,jaar_zip[[#This Row],[etmaaltemperatuur]]-stookgrens,0),"")</f>
        <v>0</v>
      </c>
    </row>
    <row r="1448" spans="1:15" x14ac:dyDescent="0.25">
      <c r="A1448">
        <v>251</v>
      </c>
      <c r="B1448">
        <v>20240317</v>
      </c>
      <c r="C1448">
        <v>7.4</v>
      </c>
      <c r="D1448">
        <v>8.3000000000000007</v>
      </c>
      <c r="E1448">
        <v>550</v>
      </c>
      <c r="F1448">
        <v>3.2</v>
      </c>
      <c r="G1448">
        <v>1018.9</v>
      </c>
      <c r="H1448">
        <v>82</v>
      </c>
      <c r="I1448" s="101" t="s">
        <v>17</v>
      </c>
      <c r="J1448" s="1">
        <f>DATEVALUE(RIGHT(jaar_zip[[#This Row],[YYYYMMDD]],2)&amp;"-"&amp;MID(jaar_zip[[#This Row],[YYYYMMDD]],5,2)&amp;"-"&amp;LEFT(jaar_zip[[#This Row],[YYYYMMDD]],4))</f>
        <v>45368</v>
      </c>
      <c r="K1448" s="101" t="str">
        <f>IF(AND(VALUE(MONTH(jaar_zip[[#This Row],[Datum]]))=1,VALUE(WEEKNUM(jaar_zip[[#This Row],[Datum]],21))&gt;51),RIGHT(YEAR(jaar_zip[[#This Row],[Datum]])-1,2),RIGHT(YEAR(jaar_zip[[#This Row],[Datum]]),2))&amp;"-"&amp; TEXT(WEEKNUM(jaar_zip[[#This Row],[Datum]],21),"00")</f>
        <v>24-11</v>
      </c>
      <c r="L1448" s="101">
        <f>MONTH(jaar_zip[[#This Row],[Datum]])</f>
        <v>3</v>
      </c>
      <c r="M1448" s="101">
        <f>IF(ISNUMBER(jaar_zip[[#This Row],[etmaaltemperatuur]]),IF(jaar_zip[[#This Row],[etmaaltemperatuur]]&lt;stookgrens,stookgrens-jaar_zip[[#This Row],[etmaaltemperatuur]],0),"")</f>
        <v>9.6999999999999993</v>
      </c>
      <c r="N1448" s="101">
        <f>IF(ISNUMBER(jaar_zip[[#This Row],[graaddagen]]),IF(OR(MONTH(jaar_zip[[#This Row],[Datum]])=1,MONTH(jaar_zip[[#This Row],[Datum]])=2,MONTH(jaar_zip[[#This Row],[Datum]])=11,MONTH(jaar_zip[[#This Row],[Datum]])=12),1.1,IF(OR(MONTH(jaar_zip[[#This Row],[Datum]])=3,MONTH(jaar_zip[[#This Row],[Datum]])=10),1,0.8))*jaar_zip[[#This Row],[graaddagen]],"")</f>
        <v>9.6999999999999993</v>
      </c>
      <c r="O1448" s="101">
        <f>IF(ISNUMBER(jaar_zip[[#This Row],[etmaaltemperatuur]]),IF(jaar_zip[[#This Row],[etmaaltemperatuur]]&gt;stookgrens,jaar_zip[[#This Row],[etmaaltemperatuur]]-stookgrens,0),"")</f>
        <v>0</v>
      </c>
    </row>
    <row r="1449" spans="1:15" x14ac:dyDescent="0.25">
      <c r="A1449">
        <v>251</v>
      </c>
      <c r="B1449">
        <v>20240318</v>
      </c>
      <c r="C1449">
        <v>4.0999999999999996</v>
      </c>
      <c r="D1449">
        <v>8.6999999999999993</v>
      </c>
      <c r="E1449">
        <v>1035</v>
      </c>
      <c r="F1449">
        <v>0.9</v>
      </c>
      <c r="G1449">
        <v>1015.2</v>
      </c>
      <c r="H1449">
        <v>93</v>
      </c>
      <c r="I1449" s="101" t="s">
        <v>17</v>
      </c>
      <c r="J1449" s="1">
        <f>DATEVALUE(RIGHT(jaar_zip[[#This Row],[YYYYMMDD]],2)&amp;"-"&amp;MID(jaar_zip[[#This Row],[YYYYMMDD]],5,2)&amp;"-"&amp;LEFT(jaar_zip[[#This Row],[YYYYMMDD]],4))</f>
        <v>45369</v>
      </c>
      <c r="K1449" s="101" t="str">
        <f>IF(AND(VALUE(MONTH(jaar_zip[[#This Row],[Datum]]))=1,VALUE(WEEKNUM(jaar_zip[[#This Row],[Datum]],21))&gt;51),RIGHT(YEAR(jaar_zip[[#This Row],[Datum]])-1,2),RIGHT(YEAR(jaar_zip[[#This Row],[Datum]]),2))&amp;"-"&amp; TEXT(WEEKNUM(jaar_zip[[#This Row],[Datum]],21),"00")</f>
        <v>24-12</v>
      </c>
      <c r="L1449" s="101">
        <f>MONTH(jaar_zip[[#This Row],[Datum]])</f>
        <v>3</v>
      </c>
      <c r="M1449" s="101">
        <f>IF(ISNUMBER(jaar_zip[[#This Row],[etmaaltemperatuur]]),IF(jaar_zip[[#This Row],[etmaaltemperatuur]]&lt;stookgrens,stookgrens-jaar_zip[[#This Row],[etmaaltemperatuur]],0),"")</f>
        <v>9.3000000000000007</v>
      </c>
      <c r="N1449" s="101">
        <f>IF(ISNUMBER(jaar_zip[[#This Row],[graaddagen]]),IF(OR(MONTH(jaar_zip[[#This Row],[Datum]])=1,MONTH(jaar_zip[[#This Row],[Datum]])=2,MONTH(jaar_zip[[#This Row],[Datum]])=11,MONTH(jaar_zip[[#This Row],[Datum]])=12),1.1,IF(OR(MONTH(jaar_zip[[#This Row],[Datum]])=3,MONTH(jaar_zip[[#This Row],[Datum]])=10),1,0.8))*jaar_zip[[#This Row],[graaddagen]],"")</f>
        <v>9.3000000000000007</v>
      </c>
      <c r="O1449" s="101">
        <f>IF(ISNUMBER(jaar_zip[[#This Row],[etmaaltemperatuur]]),IF(jaar_zip[[#This Row],[etmaaltemperatuur]]&gt;stookgrens,jaar_zip[[#This Row],[etmaaltemperatuur]]-stookgrens,0),"")</f>
        <v>0</v>
      </c>
    </row>
    <row r="1450" spans="1:15" x14ac:dyDescent="0.25">
      <c r="A1450">
        <v>251</v>
      </c>
      <c r="B1450">
        <v>20240319</v>
      </c>
      <c r="C1450">
        <v>5.8</v>
      </c>
      <c r="D1450">
        <v>10.3</v>
      </c>
      <c r="E1450">
        <v>821</v>
      </c>
      <c r="F1450">
        <v>-0.1</v>
      </c>
      <c r="G1450">
        <v>1016.8</v>
      </c>
      <c r="H1450">
        <v>91</v>
      </c>
      <c r="I1450" s="101" t="s">
        <v>17</v>
      </c>
      <c r="J1450" s="1">
        <f>DATEVALUE(RIGHT(jaar_zip[[#This Row],[YYYYMMDD]],2)&amp;"-"&amp;MID(jaar_zip[[#This Row],[YYYYMMDD]],5,2)&amp;"-"&amp;LEFT(jaar_zip[[#This Row],[YYYYMMDD]],4))</f>
        <v>45370</v>
      </c>
      <c r="K1450" s="101" t="str">
        <f>IF(AND(VALUE(MONTH(jaar_zip[[#This Row],[Datum]]))=1,VALUE(WEEKNUM(jaar_zip[[#This Row],[Datum]],21))&gt;51),RIGHT(YEAR(jaar_zip[[#This Row],[Datum]])-1,2),RIGHT(YEAR(jaar_zip[[#This Row],[Datum]]),2))&amp;"-"&amp; TEXT(WEEKNUM(jaar_zip[[#This Row],[Datum]],21),"00")</f>
        <v>24-12</v>
      </c>
      <c r="L1450" s="101">
        <f>MONTH(jaar_zip[[#This Row],[Datum]])</f>
        <v>3</v>
      </c>
      <c r="M1450" s="101">
        <f>IF(ISNUMBER(jaar_zip[[#This Row],[etmaaltemperatuur]]),IF(jaar_zip[[#This Row],[etmaaltemperatuur]]&lt;stookgrens,stookgrens-jaar_zip[[#This Row],[etmaaltemperatuur]],0),"")</f>
        <v>7.6999999999999993</v>
      </c>
      <c r="N1450" s="101">
        <f>IF(ISNUMBER(jaar_zip[[#This Row],[graaddagen]]),IF(OR(MONTH(jaar_zip[[#This Row],[Datum]])=1,MONTH(jaar_zip[[#This Row],[Datum]])=2,MONTH(jaar_zip[[#This Row],[Datum]])=11,MONTH(jaar_zip[[#This Row],[Datum]])=12),1.1,IF(OR(MONTH(jaar_zip[[#This Row],[Datum]])=3,MONTH(jaar_zip[[#This Row],[Datum]])=10),1,0.8))*jaar_zip[[#This Row],[graaddagen]],"")</f>
        <v>7.6999999999999993</v>
      </c>
      <c r="O1450" s="101">
        <f>IF(ISNUMBER(jaar_zip[[#This Row],[etmaaltemperatuur]]),IF(jaar_zip[[#This Row],[etmaaltemperatuur]]&gt;stookgrens,jaar_zip[[#This Row],[etmaaltemperatuur]]-stookgrens,0),"")</f>
        <v>0</v>
      </c>
    </row>
    <row r="1451" spans="1:15" x14ac:dyDescent="0.25">
      <c r="A1451">
        <v>251</v>
      </c>
      <c r="B1451">
        <v>20240320</v>
      </c>
      <c r="C1451">
        <v>4.3</v>
      </c>
      <c r="D1451">
        <v>10</v>
      </c>
      <c r="E1451">
        <v>558</v>
      </c>
      <c r="F1451">
        <v>1.6</v>
      </c>
      <c r="G1451">
        <v>1018.7</v>
      </c>
      <c r="H1451">
        <v>95</v>
      </c>
      <c r="I1451" s="101" t="s">
        <v>17</v>
      </c>
      <c r="J1451" s="1">
        <f>DATEVALUE(RIGHT(jaar_zip[[#This Row],[YYYYMMDD]],2)&amp;"-"&amp;MID(jaar_zip[[#This Row],[YYYYMMDD]],5,2)&amp;"-"&amp;LEFT(jaar_zip[[#This Row],[YYYYMMDD]],4))</f>
        <v>45371</v>
      </c>
      <c r="K1451" s="101" t="str">
        <f>IF(AND(VALUE(MONTH(jaar_zip[[#This Row],[Datum]]))=1,VALUE(WEEKNUM(jaar_zip[[#This Row],[Datum]],21))&gt;51),RIGHT(YEAR(jaar_zip[[#This Row],[Datum]])-1,2),RIGHT(YEAR(jaar_zip[[#This Row],[Datum]]),2))&amp;"-"&amp; TEXT(WEEKNUM(jaar_zip[[#This Row],[Datum]],21),"00")</f>
        <v>24-12</v>
      </c>
      <c r="L1451" s="101">
        <f>MONTH(jaar_zip[[#This Row],[Datum]])</f>
        <v>3</v>
      </c>
      <c r="M1451" s="101">
        <f>IF(ISNUMBER(jaar_zip[[#This Row],[etmaaltemperatuur]]),IF(jaar_zip[[#This Row],[etmaaltemperatuur]]&lt;stookgrens,stookgrens-jaar_zip[[#This Row],[etmaaltemperatuur]],0),"")</f>
        <v>8</v>
      </c>
      <c r="N1451" s="101">
        <f>IF(ISNUMBER(jaar_zip[[#This Row],[graaddagen]]),IF(OR(MONTH(jaar_zip[[#This Row],[Datum]])=1,MONTH(jaar_zip[[#This Row],[Datum]])=2,MONTH(jaar_zip[[#This Row],[Datum]])=11,MONTH(jaar_zip[[#This Row],[Datum]])=12),1.1,IF(OR(MONTH(jaar_zip[[#This Row],[Datum]])=3,MONTH(jaar_zip[[#This Row],[Datum]])=10),1,0.8))*jaar_zip[[#This Row],[graaddagen]],"")</f>
        <v>8</v>
      </c>
      <c r="O1451" s="101">
        <f>IF(ISNUMBER(jaar_zip[[#This Row],[etmaaltemperatuur]]),IF(jaar_zip[[#This Row],[etmaaltemperatuur]]&gt;stookgrens,jaar_zip[[#This Row],[etmaaltemperatuur]]-stookgrens,0),"")</f>
        <v>0</v>
      </c>
    </row>
    <row r="1452" spans="1:15" x14ac:dyDescent="0.25">
      <c r="A1452">
        <v>251</v>
      </c>
      <c r="B1452">
        <v>20240321</v>
      </c>
      <c r="C1452">
        <v>6.7</v>
      </c>
      <c r="D1452">
        <v>7.8</v>
      </c>
      <c r="E1452">
        <v>538</v>
      </c>
      <c r="F1452">
        <v>0.1</v>
      </c>
      <c r="G1452">
        <v>1022.1</v>
      </c>
      <c r="H1452">
        <v>91</v>
      </c>
      <c r="I1452" s="101" t="s">
        <v>17</v>
      </c>
      <c r="J1452" s="1">
        <f>DATEVALUE(RIGHT(jaar_zip[[#This Row],[YYYYMMDD]],2)&amp;"-"&amp;MID(jaar_zip[[#This Row],[YYYYMMDD]],5,2)&amp;"-"&amp;LEFT(jaar_zip[[#This Row],[YYYYMMDD]],4))</f>
        <v>45372</v>
      </c>
      <c r="K1452" s="101" t="str">
        <f>IF(AND(VALUE(MONTH(jaar_zip[[#This Row],[Datum]]))=1,VALUE(WEEKNUM(jaar_zip[[#This Row],[Datum]],21))&gt;51),RIGHT(YEAR(jaar_zip[[#This Row],[Datum]])-1,2),RIGHT(YEAR(jaar_zip[[#This Row],[Datum]]),2))&amp;"-"&amp; TEXT(WEEKNUM(jaar_zip[[#This Row],[Datum]],21),"00")</f>
        <v>24-12</v>
      </c>
      <c r="L1452" s="101">
        <f>MONTH(jaar_zip[[#This Row],[Datum]])</f>
        <v>3</v>
      </c>
      <c r="M1452" s="101">
        <f>IF(ISNUMBER(jaar_zip[[#This Row],[etmaaltemperatuur]]),IF(jaar_zip[[#This Row],[etmaaltemperatuur]]&lt;stookgrens,stookgrens-jaar_zip[[#This Row],[etmaaltemperatuur]],0),"")</f>
        <v>10.199999999999999</v>
      </c>
      <c r="N1452" s="101">
        <f>IF(ISNUMBER(jaar_zip[[#This Row],[graaddagen]]),IF(OR(MONTH(jaar_zip[[#This Row],[Datum]])=1,MONTH(jaar_zip[[#This Row],[Datum]])=2,MONTH(jaar_zip[[#This Row],[Datum]])=11,MONTH(jaar_zip[[#This Row],[Datum]])=12),1.1,IF(OR(MONTH(jaar_zip[[#This Row],[Datum]])=3,MONTH(jaar_zip[[#This Row],[Datum]])=10),1,0.8))*jaar_zip[[#This Row],[graaddagen]],"")</f>
        <v>10.199999999999999</v>
      </c>
      <c r="O1452" s="101">
        <f>IF(ISNUMBER(jaar_zip[[#This Row],[etmaaltemperatuur]]),IF(jaar_zip[[#This Row],[etmaaltemperatuur]]&gt;stookgrens,jaar_zip[[#This Row],[etmaaltemperatuur]]-stookgrens,0),"")</f>
        <v>0</v>
      </c>
    </row>
    <row r="1453" spans="1:15" x14ac:dyDescent="0.25">
      <c r="A1453">
        <v>251</v>
      </c>
      <c r="B1453">
        <v>20240322</v>
      </c>
      <c r="C1453">
        <v>6.6</v>
      </c>
      <c r="D1453">
        <v>8.1999999999999993</v>
      </c>
      <c r="E1453">
        <v>584</v>
      </c>
      <c r="F1453">
        <v>5.2</v>
      </c>
      <c r="G1453">
        <v>1013.6</v>
      </c>
      <c r="H1453">
        <v>90</v>
      </c>
      <c r="I1453" s="101" t="s">
        <v>17</v>
      </c>
      <c r="J1453" s="1">
        <f>DATEVALUE(RIGHT(jaar_zip[[#This Row],[YYYYMMDD]],2)&amp;"-"&amp;MID(jaar_zip[[#This Row],[YYYYMMDD]],5,2)&amp;"-"&amp;LEFT(jaar_zip[[#This Row],[YYYYMMDD]],4))</f>
        <v>45373</v>
      </c>
      <c r="K1453" s="101" t="str">
        <f>IF(AND(VALUE(MONTH(jaar_zip[[#This Row],[Datum]]))=1,VALUE(WEEKNUM(jaar_zip[[#This Row],[Datum]],21))&gt;51),RIGHT(YEAR(jaar_zip[[#This Row],[Datum]])-1,2),RIGHT(YEAR(jaar_zip[[#This Row],[Datum]]),2))&amp;"-"&amp; TEXT(WEEKNUM(jaar_zip[[#This Row],[Datum]],21),"00")</f>
        <v>24-12</v>
      </c>
      <c r="L1453" s="101">
        <f>MONTH(jaar_zip[[#This Row],[Datum]])</f>
        <v>3</v>
      </c>
      <c r="M1453" s="101">
        <f>IF(ISNUMBER(jaar_zip[[#This Row],[etmaaltemperatuur]]),IF(jaar_zip[[#This Row],[etmaaltemperatuur]]&lt;stookgrens,stookgrens-jaar_zip[[#This Row],[etmaaltemperatuur]],0),"")</f>
        <v>9.8000000000000007</v>
      </c>
      <c r="N1453" s="101">
        <f>IF(ISNUMBER(jaar_zip[[#This Row],[graaddagen]]),IF(OR(MONTH(jaar_zip[[#This Row],[Datum]])=1,MONTH(jaar_zip[[#This Row],[Datum]])=2,MONTH(jaar_zip[[#This Row],[Datum]])=11,MONTH(jaar_zip[[#This Row],[Datum]])=12),1.1,IF(OR(MONTH(jaar_zip[[#This Row],[Datum]])=3,MONTH(jaar_zip[[#This Row],[Datum]])=10),1,0.8))*jaar_zip[[#This Row],[graaddagen]],"")</f>
        <v>9.8000000000000007</v>
      </c>
      <c r="O1453" s="101">
        <f>IF(ISNUMBER(jaar_zip[[#This Row],[etmaaltemperatuur]]),IF(jaar_zip[[#This Row],[etmaaltemperatuur]]&gt;stookgrens,jaar_zip[[#This Row],[etmaaltemperatuur]]-stookgrens,0),"")</f>
        <v>0</v>
      </c>
    </row>
    <row r="1454" spans="1:15" x14ac:dyDescent="0.25">
      <c r="A1454">
        <v>251</v>
      </c>
      <c r="B1454">
        <v>20240323</v>
      </c>
      <c r="C1454">
        <v>8.8000000000000007</v>
      </c>
      <c r="D1454">
        <v>6.9</v>
      </c>
      <c r="E1454">
        <v>1294</v>
      </c>
      <c r="F1454">
        <v>1.8</v>
      </c>
      <c r="G1454">
        <v>1004.6</v>
      </c>
      <c r="H1454">
        <v>76</v>
      </c>
      <c r="I1454" s="101" t="s">
        <v>17</v>
      </c>
      <c r="J1454" s="1">
        <f>DATEVALUE(RIGHT(jaar_zip[[#This Row],[YYYYMMDD]],2)&amp;"-"&amp;MID(jaar_zip[[#This Row],[YYYYMMDD]],5,2)&amp;"-"&amp;LEFT(jaar_zip[[#This Row],[YYYYMMDD]],4))</f>
        <v>45374</v>
      </c>
      <c r="K1454" s="101" t="str">
        <f>IF(AND(VALUE(MONTH(jaar_zip[[#This Row],[Datum]]))=1,VALUE(WEEKNUM(jaar_zip[[#This Row],[Datum]],21))&gt;51),RIGHT(YEAR(jaar_zip[[#This Row],[Datum]])-1,2),RIGHT(YEAR(jaar_zip[[#This Row],[Datum]]),2))&amp;"-"&amp; TEXT(WEEKNUM(jaar_zip[[#This Row],[Datum]],21),"00")</f>
        <v>24-12</v>
      </c>
      <c r="L1454" s="101">
        <f>MONTH(jaar_zip[[#This Row],[Datum]])</f>
        <v>3</v>
      </c>
      <c r="M1454" s="101">
        <f>IF(ISNUMBER(jaar_zip[[#This Row],[etmaaltemperatuur]]),IF(jaar_zip[[#This Row],[etmaaltemperatuur]]&lt;stookgrens,stookgrens-jaar_zip[[#This Row],[etmaaltemperatuur]],0),"")</f>
        <v>11.1</v>
      </c>
      <c r="N1454" s="101">
        <f>IF(ISNUMBER(jaar_zip[[#This Row],[graaddagen]]),IF(OR(MONTH(jaar_zip[[#This Row],[Datum]])=1,MONTH(jaar_zip[[#This Row],[Datum]])=2,MONTH(jaar_zip[[#This Row],[Datum]])=11,MONTH(jaar_zip[[#This Row],[Datum]])=12),1.1,IF(OR(MONTH(jaar_zip[[#This Row],[Datum]])=3,MONTH(jaar_zip[[#This Row],[Datum]])=10),1,0.8))*jaar_zip[[#This Row],[graaddagen]],"")</f>
        <v>11.1</v>
      </c>
      <c r="O1454" s="101">
        <f>IF(ISNUMBER(jaar_zip[[#This Row],[etmaaltemperatuur]]),IF(jaar_zip[[#This Row],[etmaaltemperatuur]]&gt;stookgrens,jaar_zip[[#This Row],[etmaaltemperatuur]]-stookgrens,0),"")</f>
        <v>0</v>
      </c>
    </row>
    <row r="1455" spans="1:15" x14ac:dyDescent="0.25">
      <c r="A1455">
        <v>251</v>
      </c>
      <c r="B1455">
        <v>20240324</v>
      </c>
      <c r="C1455">
        <v>10.1</v>
      </c>
      <c r="D1455">
        <v>7.2</v>
      </c>
      <c r="E1455">
        <v>994</v>
      </c>
      <c r="F1455">
        <v>2.4</v>
      </c>
      <c r="G1455">
        <v>1000.7</v>
      </c>
      <c r="H1455">
        <v>80</v>
      </c>
      <c r="I1455" s="101" t="s">
        <v>17</v>
      </c>
      <c r="J1455" s="1">
        <f>DATEVALUE(RIGHT(jaar_zip[[#This Row],[YYYYMMDD]],2)&amp;"-"&amp;MID(jaar_zip[[#This Row],[YYYYMMDD]],5,2)&amp;"-"&amp;LEFT(jaar_zip[[#This Row],[YYYYMMDD]],4))</f>
        <v>45375</v>
      </c>
      <c r="K1455" s="101" t="str">
        <f>IF(AND(VALUE(MONTH(jaar_zip[[#This Row],[Datum]]))=1,VALUE(WEEKNUM(jaar_zip[[#This Row],[Datum]],21))&gt;51),RIGHT(YEAR(jaar_zip[[#This Row],[Datum]])-1,2),RIGHT(YEAR(jaar_zip[[#This Row],[Datum]]),2))&amp;"-"&amp; TEXT(WEEKNUM(jaar_zip[[#This Row],[Datum]],21),"00")</f>
        <v>24-12</v>
      </c>
      <c r="L1455" s="101">
        <f>MONTH(jaar_zip[[#This Row],[Datum]])</f>
        <v>3</v>
      </c>
      <c r="M1455" s="101">
        <f>IF(ISNUMBER(jaar_zip[[#This Row],[etmaaltemperatuur]]),IF(jaar_zip[[#This Row],[etmaaltemperatuur]]&lt;stookgrens,stookgrens-jaar_zip[[#This Row],[etmaaltemperatuur]],0),"")</f>
        <v>10.8</v>
      </c>
      <c r="N1455" s="101">
        <f>IF(ISNUMBER(jaar_zip[[#This Row],[graaddagen]]),IF(OR(MONTH(jaar_zip[[#This Row],[Datum]])=1,MONTH(jaar_zip[[#This Row],[Datum]])=2,MONTH(jaar_zip[[#This Row],[Datum]])=11,MONTH(jaar_zip[[#This Row],[Datum]])=12),1.1,IF(OR(MONTH(jaar_zip[[#This Row],[Datum]])=3,MONTH(jaar_zip[[#This Row],[Datum]])=10),1,0.8))*jaar_zip[[#This Row],[graaddagen]],"")</f>
        <v>10.8</v>
      </c>
      <c r="O1455" s="101">
        <f>IF(ISNUMBER(jaar_zip[[#This Row],[etmaaltemperatuur]]),IF(jaar_zip[[#This Row],[etmaaltemperatuur]]&gt;stookgrens,jaar_zip[[#This Row],[etmaaltemperatuur]]-stookgrens,0),"")</f>
        <v>0</v>
      </c>
    </row>
    <row r="1456" spans="1:15" x14ac:dyDescent="0.25">
      <c r="A1456">
        <v>251</v>
      </c>
      <c r="B1456">
        <v>20240325</v>
      </c>
      <c r="C1456">
        <v>4.5</v>
      </c>
      <c r="D1456">
        <v>7.3</v>
      </c>
      <c r="E1456">
        <v>1392</v>
      </c>
      <c r="F1456">
        <v>1</v>
      </c>
      <c r="G1456">
        <v>1004.1</v>
      </c>
      <c r="H1456">
        <v>77</v>
      </c>
      <c r="I1456" s="101" t="s">
        <v>17</v>
      </c>
      <c r="J1456" s="1">
        <f>DATEVALUE(RIGHT(jaar_zip[[#This Row],[YYYYMMDD]],2)&amp;"-"&amp;MID(jaar_zip[[#This Row],[YYYYMMDD]],5,2)&amp;"-"&amp;LEFT(jaar_zip[[#This Row],[YYYYMMDD]],4))</f>
        <v>45376</v>
      </c>
      <c r="K1456" s="101" t="str">
        <f>IF(AND(VALUE(MONTH(jaar_zip[[#This Row],[Datum]]))=1,VALUE(WEEKNUM(jaar_zip[[#This Row],[Datum]],21))&gt;51),RIGHT(YEAR(jaar_zip[[#This Row],[Datum]])-1,2),RIGHT(YEAR(jaar_zip[[#This Row],[Datum]]),2))&amp;"-"&amp; TEXT(WEEKNUM(jaar_zip[[#This Row],[Datum]],21),"00")</f>
        <v>24-13</v>
      </c>
      <c r="L1456" s="101">
        <f>MONTH(jaar_zip[[#This Row],[Datum]])</f>
        <v>3</v>
      </c>
      <c r="M1456" s="101">
        <f>IF(ISNUMBER(jaar_zip[[#This Row],[etmaaltemperatuur]]),IF(jaar_zip[[#This Row],[etmaaltemperatuur]]&lt;stookgrens,stookgrens-jaar_zip[[#This Row],[etmaaltemperatuur]],0),"")</f>
        <v>10.7</v>
      </c>
      <c r="N1456" s="101">
        <f>IF(ISNUMBER(jaar_zip[[#This Row],[graaddagen]]),IF(OR(MONTH(jaar_zip[[#This Row],[Datum]])=1,MONTH(jaar_zip[[#This Row],[Datum]])=2,MONTH(jaar_zip[[#This Row],[Datum]])=11,MONTH(jaar_zip[[#This Row],[Datum]])=12),1.1,IF(OR(MONTH(jaar_zip[[#This Row],[Datum]])=3,MONTH(jaar_zip[[#This Row],[Datum]])=10),1,0.8))*jaar_zip[[#This Row],[graaddagen]],"")</f>
        <v>10.7</v>
      </c>
      <c r="O1456" s="101">
        <f>IF(ISNUMBER(jaar_zip[[#This Row],[etmaaltemperatuur]]),IF(jaar_zip[[#This Row],[etmaaltemperatuur]]&gt;stookgrens,jaar_zip[[#This Row],[etmaaltemperatuur]]-stookgrens,0),"")</f>
        <v>0</v>
      </c>
    </row>
    <row r="1457" spans="1:15" x14ac:dyDescent="0.25">
      <c r="A1457">
        <v>251</v>
      </c>
      <c r="B1457">
        <v>20240326</v>
      </c>
      <c r="C1457">
        <v>5.8</v>
      </c>
      <c r="D1457">
        <v>8.3000000000000007</v>
      </c>
      <c r="E1457">
        <v>1303</v>
      </c>
      <c r="F1457">
        <v>0</v>
      </c>
      <c r="G1457">
        <v>991.7</v>
      </c>
      <c r="H1457">
        <v>76</v>
      </c>
      <c r="I1457" s="101" t="s">
        <v>17</v>
      </c>
      <c r="J1457" s="1">
        <f>DATEVALUE(RIGHT(jaar_zip[[#This Row],[YYYYMMDD]],2)&amp;"-"&amp;MID(jaar_zip[[#This Row],[YYYYMMDD]],5,2)&amp;"-"&amp;LEFT(jaar_zip[[#This Row],[YYYYMMDD]],4))</f>
        <v>45377</v>
      </c>
      <c r="K1457" s="101" t="str">
        <f>IF(AND(VALUE(MONTH(jaar_zip[[#This Row],[Datum]]))=1,VALUE(WEEKNUM(jaar_zip[[#This Row],[Datum]],21))&gt;51),RIGHT(YEAR(jaar_zip[[#This Row],[Datum]])-1,2),RIGHT(YEAR(jaar_zip[[#This Row],[Datum]]),2))&amp;"-"&amp; TEXT(WEEKNUM(jaar_zip[[#This Row],[Datum]],21),"00")</f>
        <v>24-13</v>
      </c>
      <c r="L1457" s="101">
        <f>MONTH(jaar_zip[[#This Row],[Datum]])</f>
        <v>3</v>
      </c>
      <c r="M1457" s="101">
        <f>IF(ISNUMBER(jaar_zip[[#This Row],[etmaaltemperatuur]]),IF(jaar_zip[[#This Row],[etmaaltemperatuur]]&lt;stookgrens,stookgrens-jaar_zip[[#This Row],[etmaaltemperatuur]],0),"")</f>
        <v>9.6999999999999993</v>
      </c>
      <c r="N1457" s="101">
        <f>IF(ISNUMBER(jaar_zip[[#This Row],[graaddagen]]),IF(OR(MONTH(jaar_zip[[#This Row],[Datum]])=1,MONTH(jaar_zip[[#This Row],[Datum]])=2,MONTH(jaar_zip[[#This Row],[Datum]])=11,MONTH(jaar_zip[[#This Row],[Datum]])=12),1.1,IF(OR(MONTH(jaar_zip[[#This Row],[Datum]])=3,MONTH(jaar_zip[[#This Row],[Datum]])=10),1,0.8))*jaar_zip[[#This Row],[graaddagen]],"")</f>
        <v>9.6999999999999993</v>
      </c>
      <c r="O1457" s="101">
        <f>IF(ISNUMBER(jaar_zip[[#This Row],[etmaaltemperatuur]]),IF(jaar_zip[[#This Row],[etmaaltemperatuur]]&gt;stookgrens,jaar_zip[[#This Row],[etmaaltemperatuur]]-stookgrens,0),"")</f>
        <v>0</v>
      </c>
    </row>
    <row r="1458" spans="1:15" x14ac:dyDescent="0.25">
      <c r="A1458">
        <v>251</v>
      </c>
      <c r="B1458">
        <v>20240327</v>
      </c>
      <c r="C1458">
        <v>6.3</v>
      </c>
      <c r="D1458">
        <v>8.9</v>
      </c>
      <c r="E1458">
        <v>629</v>
      </c>
      <c r="F1458">
        <v>0.1</v>
      </c>
      <c r="G1458">
        <v>985.7</v>
      </c>
      <c r="H1458">
        <v>85</v>
      </c>
      <c r="I1458" s="101" t="s">
        <v>17</v>
      </c>
      <c r="J1458" s="1">
        <f>DATEVALUE(RIGHT(jaar_zip[[#This Row],[YYYYMMDD]],2)&amp;"-"&amp;MID(jaar_zip[[#This Row],[YYYYMMDD]],5,2)&amp;"-"&amp;LEFT(jaar_zip[[#This Row],[YYYYMMDD]],4))</f>
        <v>45378</v>
      </c>
      <c r="K1458" s="101" t="str">
        <f>IF(AND(VALUE(MONTH(jaar_zip[[#This Row],[Datum]]))=1,VALUE(WEEKNUM(jaar_zip[[#This Row],[Datum]],21))&gt;51),RIGHT(YEAR(jaar_zip[[#This Row],[Datum]])-1,2),RIGHT(YEAR(jaar_zip[[#This Row],[Datum]]),2))&amp;"-"&amp; TEXT(WEEKNUM(jaar_zip[[#This Row],[Datum]],21),"00")</f>
        <v>24-13</v>
      </c>
      <c r="L1458" s="101">
        <f>MONTH(jaar_zip[[#This Row],[Datum]])</f>
        <v>3</v>
      </c>
      <c r="M1458" s="101">
        <f>IF(ISNUMBER(jaar_zip[[#This Row],[etmaaltemperatuur]]),IF(jaar_zip[[#This Row],[etmaaltemperatuur]]&lt;stookgrens,stookgrens-jaar_zip[[#This Row],[etmaaltemperatuur]],0),"")</f>
        <v>9.1</v>
      </c>
      <c r="N1458" s="101">
        <f>IF(ISNUMBER(jaar_zip[[#This Row],[graaddagen]]),IF(OR(MONTH(jaar_zip[[#This Row],[Datum]])=1,MONTH(jaar_zip[[#This Row],[Datum]])=2,MONTH(jaar_zip[[#This Row],[Datum]])=11,MONTH(jaar_zip[[#This Row],[Datum]])=12),1.1,IF(OR(MONTH(jaar_zip[[#This Row],[Datum]])=3,MONTH(jaar_zip[[#This Row],[Datum]])=10),1,0.8))*jaar_zip[[#This Row],[graaddagen]],"")</f>
        <v>9.1</v>
      </c>
      <c r="O1458" s="101">
        <f>IF(ISNUMBER(jaar_zip[[#This Row],[etmaaltemperatuur]]),IF(jaar_zip[[#This Row],[etmaaltemperatuur]]&gt;stookgrens,jaar_zip[[#This Row],[etmaaltemperatuur]]-stookgrens,0),"")</f>
        <v>0</v>
      </c>
    </row>
    <row r="1459" spans="1:15" x14ac:dyDescent="0.25">
      <c r="A1459">
        <v>251</v>
      </c>
      <c r="B1459">
        <v>20240328</v>
      </c>
      <c r="C1459">
        <v>8.1999999999999993</v>
      </c>
      <c r="D1459">
        <v>8.5</v>
      </c>
      <c r="E1459">
        <v>743</v>
      </c>
      <c r="F1459">
        <v>1</v>
      </c>
      <c r="G1459">
        <v>984.9</v>
      </c>
      <c r="H1459">
        <v>82</v>
      </c>
      <c r="I1459" s="101" t="s">
        <v>17</v>
      </c>
      <c r="J1459" s="1">
        <f>DATEVALUE(RIGHT(jaar_zip[[#This Row],[YYYYMMDD]],2)&amp;"-"&amp;MID(jaar_zip[[#This Row],[YYYYMMDD]],5,2)&amp;"-"&amp;LEFT(jaar_zip[[#This Row],[YYYYMMDD]],4))</f>
        <v>45379</v>
      </c>
      <c r="K1459" s="101" t="str">
        <f>IF(AND(VALUE(MONTH(jaar_zip[[#This Row],[Datum]]))=1,VALUE(WEEKNUM(jaar_zip[[#This Row],[Datum]],21))&gt;51),RIGHT(YEAR(jaar_zip[[#This Row],[Datum]])-1,2),RIGHT(YEAR(jaar_zip[[#This Row],[Datum]]),2))&amp;"-"&amp; TEXT(WEEKNUM(jaar_zip[[#This Row],[Datum]],21),"00")</f>
        <v>24-13</v>
      </c>
      <c r="L1459" s="101">
        <f>MONTH(jaar_zip[[#This Row],[Datum]])</f>
        <v>3</v>
      </c>
      <c r="M1459" s="101">
        <f>IF(ISNUMBER(jaar_zip[[#This Row],[etmaaltemperatuur]]),IF(jaar_zip[[#This Row],[etmaaltemperatuur]]&lt;stookgrens,stookgrens-jaar_zip[[#This Row],[etmaaltemperatuur]],0),"")</f>
        <v>9.5</v>
      </c>
      <c r="N1459" s="101">
        <f>IF(ISNUMBER(jaar_zip[[#This Row],[graaddagen]]),IF(OR(MONTH(jaar_zip[[#This Row],[Datum]])=1,MONTH(jaar_zip[[#This Row],[Datum]])=2,MONTH(jaar_zip[[#This Row],[Datum]])=11,MONTH(jaar_zip[[#This Row],[Datum]])=12),1.1,IF(OR(MONTH(jaar_zip[[#This Row],[Datum]])=3,MONTH(jaar_zip[[#This Row],[Datum]])=10),1,0.8))*jaar_zip[[#This Row],[graaddagen]],"")</f>
        <v>9.5</v>
      </c>
      <c r="O1459" s="101">
        <f>IF(ISNUMBER(jaar_zip[[#This Row],[etmaaltemperatuur]]),IF(jaar_zip[[#This Row],[etmaaltemperatuur]]&gt;stookgrens,jaar_zip[[#This Row],[etmaaltemperatuur]]-stookgrens,0),"")</f>
        <v>0</v>
      </c>
    </row>
    <row r="1460" spans="1:15" x14ac:dyDescent="0.25">
      <c r="A1460">
        <v>251</v>
      </c>
      <c r="B1460">
        <v>20240329</v>
      </c>
      <c r="C1460">
        <v>8.1999999999999993</v>
      </c>
      <c r="D1460">
        <v>10.199999999999999</v>
      </c>
      <c r="E1460">
        <v>1646</v>
      </c>
      <c r="F1460">
        <v>-0.1</v>
      </c>
      <c r="G1460">
        <v>991.9</v>
      </c>
      <c r="H1460">
        <v>80</v>
      </c>
      <c r="I1460" s="101" t="s">
        <v>17</v>
      </c>
      <c r="J1460" s="1">
        <f>DATEVALUE(RIGHT(jaar_zip[[#This Row],[YYYYMMDD]],2)&amp;"-"&amp;MID(jaar_zip[[#This Row],[YYYYMMDD]],5,2)&amp;"-"&amp;LEFT(jaar_zip[[#This Row],[YYYYMMDD]],4))</f>
        <v>45380</v>
      </c>
      <c r="K1460" s="101" t="str">
        <f>IF(AND(VALUE(MONTH(jaar_zip[[#This Row],[Datum]]))=1,VALUE(WEEKNUM(jaar_zip[[#This Row],[Datum]],21))&gt;51),RIGHT(YEAR(jaar_zip[[#This Row],[Datum]])-1,2),RIGHT(YEAR(jaar_zip[[#This Row],[Datum]]),2))&amp;"-"&amp; TEXT(WEEKNUM(jaar_zip[[#This Row],[Datum]],21),"00")</f>
        <v>24-13</v>
      </c>
      <c r="L1460" s="101">
        <f>MONTH(jaar_zip[[#This Row],[Datum]])</f>
        <v>3</v>
      </c>
      <c r="M1460" s="101">
        <f>IF(ISNUMBER(jaar_zip[[#This Row],[etmaaltemperatuur]]),IF(jaar_zip[[#This Row],[etmaaltemperatuur]]&lt;stookgrens,stookgrens-jaar_zip[[#This Row],[etmaaltemperatuur]],0),"")</f>
        <v>7.8000000000000007</v>
      </c>
      <c r="N1460" s="101">
        <f>IF(ISNUMBER(jaar_zip[[#This Row],[graaddagen]]),IF(OR(MONTH(jaar_zip[[#This Row],[Datum]])=1,MONTH(jaar_zip[[#This Row],[Datum]])=2,MONTH(jaar_zip[[#This Row],[Datum]])=11,MONTH(jaar_zip[[#This Row],[Datum]])=12),1.1,IF(OR(MONTH(jaar_zip[[#This Row],[Datum]])=3,MONTH(jaar_zip[[#This Row],[Datum]])=10),1,0.8))*jaar_zip[[#This Row],[graaddagen]],"")</f>
        <v>7.8000000000000007</v>
      </c>
      <c r="O1460" s="101">
        <f>IF(ISNUMBER(jaar_zip[[#This Row],[etmaaltemperatuur]]),IF(jaar_zip[[#This Row],[etmaaltemperatuur]]&gt;stookgrens,jaar_zip[[#This Row],[etmaaltemperatuur]]-stookgrens,0),"")</f>
        <v>0</v>
      </c>
    </row>
    <row r="1461" spans="1:15" x14ac:dyDescent="0.25">
      <c r="A1461">
        <v>251</v>
      </c>
      <c r="B1461">
        <v>20240330</v>
      </c>
      <c r="C1461">
        <v>3.4</v>
      </c>
      <c r="D1461">
        <v>8.4</v>
      </c>
      <c r="E1461">
        <v>229</v>
      </c>
      <c r="F1461">
        <v>6.7</v>
      </c>
      <c r="G1461">
        <v>997</v>
      </c>
      <c r="H1461">
        <v>94</v>
      </c>
      <c r="I1461" s="101" t="s">
        <v>17</v>
      </c>
      <c r="J1461" s="1">
        <f>DATEVALUE(RIGHT(jaar_zip[[#This Row],[YYYYMMDD]],2)&amp;"-"&amp;MID(jaar_zip[[#This Row],[YYYYMMDD]],5,2)&amp;"-"&amp;LEFT(jaar_zip[[#This Row],[YYYYMMDD]],4))</f>
        <v>45381</v>
      </c>
      <c r="K1461" s="101" t="str">
        <f>IF(AND(VALUE(MONTH(jaar_zip[[#This Row],[Datum]]))=1,VALUE(WEEKNUM(jaar_zip[[#This Row],[Datum]],21))&gt;51),RIGHT(YEAR(jaar_zip[[#This Row],[Datum]])-1,2),RIGHT(YEAR(jaar_zip[[#This Row],[Datum]]),2))&amp;"-"&amp; TEXT(WEEKNUM(jaar_zip[[#This Row],[Datum]],21),"00")</f>
        <v>24-13</v>
      </c>
      <c r="L1461" s="101">
        <f>MONTH(jaar_zip[[#This Row],[Datum]])</f>
        <v>3</v>
      </c>
      <c r="M1461" s="101">
        <f>IF(ISNUMBER(jaar_zip[[#This Row],[etmaaltemperatuur]]),IF(jaar_zip[[#This Row],[etmaaltemperatuur]]&lt;stookgrens,stookgrens-jaar_zip[[#This Row],[etmaaltemperatuur]],0),"")</f>
        <v>9.6</v>
      </c>
      <c r="N1461" s="101">
        <f>IF(ISNUMBER(jaar_zip[[#This Row],[graaddagen]]),IF(OR(MONTH(jaar_zip[[#This Row],[Datum]])=1,MONTH(jaar_zip[[#This Row],[Datum]])=2,MONTH(jaar_zip[[#This Row],[Datum]])=11,MONTH(jaar_zip[[#This Row],[Datum]])=12),1.1,IF(OR(MONTH(jaar_zip[[#This Row],[Datum]])=3,MONTH(jaar_zip[[#This Row],[Datum]])=10),1,0.8))*jaar_zip[[#This Row],[graaddagen]],"")</f>
        <v>9.6</v>
      </c>
      <c r="O1461" s="101">
        <f>IF(ISNUMBER(jaar_zip[[#This Row],[etmaaltemperatuur]]),IF(jaar_zip[[#This Row],[etmaaltemperatuur]]&gt;stookgrens,jaar_zip[[#This Row],[etmaaltemperatuur]]-stookgrens,0),"")</f>
        <v>0</v>
      </c>
    </row>
    <row r="1462" spans="1:15" x14ac:dyDescent="0.25">
      <c r="A1462">
        <v>251</v>
      </c>
      <c r="B1462">
        <v>20240331</v>
      </c>
      <c r="C1462">
        <v>6.3</v>
      </c>
      <c r="D1462">
        <v>8.6</v>
      </c>
      <c r="E1462">
        <v>1024</v>
      </c>
      <c r="F1462">
        <v>6.7</v>
      </c>
      <c r="G1462">
        <v>998</v>
      </c>
      <c r="H1462">
        <v>94</v>
      </c>
      <c r="I1462" s="101" t="s">
        <v>17</v>
      </c>
      <c r="J1462" s="1">
        <f>DATEVALUE(RIGHT(jaar_zip[[#This Row],[YYYYMMDD]],2)&amp;"-"&amp;MID(jaar_zip[[#This Row],[YYYYMMDD]],5,2)&amp;"-"&amp;LEFT(jaar_zip[[#This Row],[YYYYMMDD]],4))</f>
        <v>45382</v>
      </c>
      <c r="K1462" s="101" t="str">
        <f>IF(AND(VALUE(MONTH(jaar_zip[[#This Row],[Datum]]))=1,VALUE(WEEKNUM(jaar_zip[[#This Row],[Datum]],21))&gt;51),RIGHT(YEAR(jaar_zip[[#This Row],[Datum]])-1,2),RIGHT(YEAR(jaar_zip[[#This Row],[Datum]]),2))&amp;"-"&amp; TEXT(WEEKNUM(jaar_zip[[#This Row],[Datum]],21),"00")</f>
        <v>24-13</v>
      </c>
      <c r="L1462" s="101">
        <f>MONTH(jaar_zip[[#This Row],[Datum]])</f>
        <v>3</v>
      </c>
      <c r="M1462" s="101">
        <f>IF(ISNUMBER(jaar_zip[[#This Row],[etmaaltemperatuur]]),IF(jaar_zip[[#This Row],[etmaaltemperatuur]]&lt;stookgrens,stookgrens-jaar_zip[[#This Row],[etmaaltemperatuur]],0),"")</f>
        <v>9.4</v>
      </c>
      <c r="N1462" s="101">
        <f>IF(ISNUMBER(jaar_zip[[#This Row],[graaddagen]]),IF(OR(MONTH(jaar_zip[[#This Row],[Datum]])=1,MONTH(jaar_zip[[#This Row],[Datum]])=2,MONTH(jaar_zip[[#This Row],[Datum]])=11,MONTH(jaar_zip[[#This Row],[Datum]])=12),1.1,IF(OR(MONTH(jaar_zip[[#This Row],[Datum]])=3,MONTH(jaar_zip[[#This Row],[Datum]])=10),1,0.8))*jaar_zip[[#This Row],[graaddagen]],"")</f>
        <v>9.4</v>
      </c>
      <c r="O1462" s="101">
        <f>IF(ISNUMBER(jaar_zip[[#This Row],[etmaaltemperatuur]]),IF(jaar_zip[[#This Row],[etmaaltemperatuur]]&gt;stookgrens,jaar_zip[[#This Row],[etmaaltemperatuur]]-stookgrens,0),"")</f>
        <v>0</v>
      </c>
    </row>
    <row r="1463" spans="1:15" x14ac:dyDescent="0.25">
      <c r="A1463">
        <v>251</v>
      </c>
      <c r="B1463">
        <v>20240401</v>
      </c>
      <c r="C1463">
        <v>5</v>
      </c>
      <c r="D1463">
        <v>9.3000000000000007</v>
      </c>
      <c r="E1463">
        <v>519</v>
      </c>
      <c r="F1463">
        <v>0.1</v>
      </c>
      <c r="G1463">
        <v>995.6</v>
      </c>
      <c r="H1463">
        <v>94</v>
      </c>
      <c r="I1463" s="101" t="s">
        <v>17</v>
      </c>
      <c r="J1463" s="1">
        <f>DATEVALUE(RIGHT(jaar_zip[[#This Row],[YYYYMMDD]],2)&amp;"-"&amp;MID(jaar_zip[[#This Row],[YYYYMMDD]],5,2)&amp;"-"&amp;LEFT(jaar_zip[[#This Row],[YYYYMMDD]],4))</f>
        <v>45383</v>
      </c>
      <c r="K1463" s="101" t="str">
        <f>IF(AND(VALUE(MONTH(jaar_zip[[#This Row],[Datum]]))=1,VALUE(WEEKNUM(jaar_zip[[#This Row],[Datum]],21))&gt;51),RIGHT(YEAR(jaar_zip[[#This Row],[Datum]])-1,2),RIGHT(YEAR(jaar_zip[[#This Row],[Datum]]),2))&amp;"-"&amp; TEXT(WEEKNUM(jaar_zip[[#This Row],[Datum]],21),"00")</f>
        <v>24-14</v>
      </c>
      <c r="L1463" s="101">
        <f>MONTH(jaar_zip[[#This Row],[Datum]])</f>
        <v>4</v>
      </c>
      <c r="M1463" s="101">
        <f>IF(ISNUMBER(jaar_zip[[#This Row],[etmaaltemperatuur]]),IF(jaar_zip[[#This Row],[etmaaltemperatuur]]&lt;stookgrens,stookgrens-jaar_zip[[#This Row],[etmaaltemperatuur]],0),"")</f>
        <v>8.6999999999999993</v>
      </c>
      <c r="N1463" s="101">
        <f>IF(ISNUMBER(jaar_zip[[#This Row],[graaddagen]]),IF(OR(MONTH(jaar_zip[[#This Row],[Datum]])=1,MONTH(jaar_zip[[#This Row],[Datum]])=2,MONTH(jaar_zip[[#This Row],[Datum]])=11,MONTH(jaar_zip[[#This Row],[Datum]])=12),1.1,IF(OR(MONTH(jaar_zip[[#This Row],[Datum]])=3,MONTH(jaar_zip[[#This Row],[Datum]])=10),1,0.8))*jaar_zip[[#This Row],[graaddagen]],"")</f>
        <v>6.96</v>
      </c>
      <c r="O1463" s="101">
        <f>IF(ISNUMBER(jaar_zip[[#This Row],[etmaaltemperatuur]]),IF(jaar_zip[[#This Row],[etmaaltemperatuur]]&gt;stookgrens,jaar_zip[[#This Row],[etmaaltemperatuur]]-stookgrens,0),"")</f>
        <v>0</v>
      </c>
    </row>
    <row r="1464" spans="1:15" x14ac:dyDescent="0.25">
      <c r="A1464">
        <v>251</v>
      </c>
      <c r="B1464">
        <v>20240402</v>
      </c>
      <c r="C1464">
        <v>6.6</v>
      </c>
      <c r="D1464">
        <v>9.6999999999999993</v>
      </c>
      <c r="E1464">
        <v>1536</v>
      </c>
      <c r="F1464">
        <v>-0.1</v>
      </c>
      <c r="G1464">
        <v>1003.2</v>
      </c>
      <c r="H1464">
        <v>91</v>
      </c>
      <c r="I1464" s="101" t="s">
        <v>17</v>
      </c>
      <c r="J1464" s="1">
        <f>DATEVALUE(RIGHT(jaar_zip[[#This Row],[YYYYMMDD]],2)&amp;"-"&amp;MID(jaar_zip[[#This Row],[YYYYMMDD]],5,2)&amp;"-"&amp;LEFT(jaar_zip[[#This Row],[YYYYMMDD]],4))</f>
        <v>45384</v>
      </c>
      <c r="K1464" s="101" t="str">
        <f>IF(AND(VALUE(MONTH(jaar_zip[[#This Row],[Datum]]))=1,VALUE(WEEKNUM(jaar_zip[[#This Row],[Datum]],21))&gt;51),RIGHT(YEAR(jaar_zip[[#This Row],[Datum]])-1,2),RIGHT(YEAR(jaar_zip[[#This Row],[Datum]]),2))&amp;"-"&amp; TEXT(WEEKNUM(jaar_zip[[#This Row],[Datum]],21),"00")</f>
        <v>24-14</v>
      </c>
      <c r="L1464" s="101">
        <f>MONTH(jaar_zip[[#This Row],[Datum]])</f>
        <v>4</v>
      </c>
      <c r="M1464" s="101">
        <f>IF(ISNUMBER(jaar_zip[[#This Row],[etmaaltemperatuur]]),IF(jaar_zip[[#This Row],[etmaaltemperatuur]]&lt;stookgrens,stookgrens-jaar_zip[[#This Row],[etmaaltemperatuur]],0),"")</f>
        <v>8.3000000000000007</v>
      </c>
      <c r="N1464" s="101">
        <f>IF(ISNUMBER(jaar_zip[[#This Row],[graaddagen]]),IF(OR(MONTH(jaar_zip[[#This Row],[Datum]])=1,MONTH(jaar_zip[[#This Row],[Datum]])=2,MONTH(jaar_zip[[#This Row],[Datum]])=11,MONTH(jaar_zip[[#This Row],[Datum]])=12),1.1,IF(OR(MONTH(jaar_zip[[#This Row],[Datum]])=3,MONTH(jaar_zip[[#This Row],[Datum]])=10),1,0.8))*jaar_zip[[#This Row],[graaddagen]],"")</f>
        <v>6.6400000000000006</v>
      </c>
      <c r="O1464" s="101">
        <f>IF(ISNUMBER(jaar_zip[[#This Row],[etmaaltemperatuur]]),IF(jaar_zip[[#This Row],[etmaaltemperatuur]]&gt;stookgrens,jaar_zip[[#This Row],[etmaaltemperatuur]]-stookgrens,0),"")</f>
        <v>0</v>
      </c>
    </row>
    <row r="1465" spans="1:15" x14ac:dyDescent="0.25">
      <c r="A1465">
        <v>251</v>
      </c>
      <c r="B1465">
        <v>20240403</v>
      </c>
      <c r="C1465">
        <v>7.2</v>
      </c>
      <c r="D1465">
        <v>10.3</v>
      </c>
      <c r="E1465">
        <v>600</v>
      </c>
      <c r="F1465">
        <v>6.1</v>
      </c>
      <c r="G1465">
        <v>1002.2</v>
      </c>
      <c r="H1465">
        <v>93</v>
      </c>
      <c r="I1465" s="101" t="s">
        <v>17</v>
      </c>
      <c r="J1465" s="1">
        <f>DATEVALUE(RIGHT(jaar_zip[[#This Row],[YYYYMMDD]],2)&amp;"-"&amp;MID(jaar_zip[[#This Row],[YYYYMMDD]],5,2)&amp;"-"&amp;LEFT(jaar_zip[[#This Row],[YYYYMMDD]],4))</f>
        <v>45385</v>
      </c>
      <c r="K1465" s="101" t="str">
        <f>IF(AND(VALUE(MONTH(jaar_zip[[#This Row],[Datum]]))=1,VALUE(WEEKNUM(jaar_zip[[#This Row],[Datum]],21))&gt;51),RIGHT(YEAR(jaar_zip[[#This Row],[Datum]])-1,2),RIGHT(YEAR(jaar_zip[[#This Row],[Datum]]),2))&amp;"-"&amp; TEXT(WEEKNUM(jaar_zip[[#This Row],[Datum]],21),"00")</f>
        <v>24-14</v>
      </c>
      <c r="L1465" s="101">
        <f>MONTH(jaar_zip[[#This Row],[Datum]])</f>
        <v>4</v>
      </c>
      <c r="M1465" s="101">
        <f>IF(ISNUMBER(jaar_zip[[#This Row],[etmaaltemperatuur]]),IF(jaar_zip[[#This Row],[etmaaltemperatuur]]&lt;stookgrens,stookgrens-jaar_zip[[#This Row],[etmaaltemperatuur]],0),"")</f>
        <v>7.6999999999999993</v>
      </c>
      <c r="N1465" s="101">
        <f>IF(ISNUMBER(jaar_zip[[#This Row],[graaddagen]]),IF(OR(MONTH(jaar_zip[[#This Row],[Datum]])=1,MONTH(jaar_zip[[#This Row],[Datum]])=2,MONTH(jaar_zip[[#This Row],[Datum]])=11,MONTH(jaar_zip[[#This Row],[Datum]])=12),1.1,IF(OR(MONTH(jaar_zip[[#This Row],[Datum]])=3,MONTH(jaar_zip[[#This Row],[Datum]])=10),1,0.8))*jaar_zip[[#This Row],[graaddagen]],"")</f>
        <v>6.16</v>
      </c>
      <c r="O1465" s="101">
        <f>IF(ISNUMBER(jaar_zip[[#This Row],[etmaaltemperatuur]]),IF(jaar_zip[[#This Row],[etmaaltemperatuur]]&gt;stookgrens,jaar_zip[[#This Row],[etmaaltemperatuur]]-stookgrens,0),"")</f>
        <v>0</v>
      </c>
    </row>
    <row r="1466" spans="1:15" x14ac:dyDescent="0.25">
      <c r="A1466">
        <v>251</v>
      </c>
      <c r="B1466">
        <v>20240404</v>
      </c>
      <c r="C1466">
        <v>6.7</v>
      </c>
      <c r="D1466">
        <v>9.8000000000000007</v>
      </c>
      <c r="E1466">
        <v>635</v>
      </c>
      <c r="F1466">
        <v>4.0999999999999996</v>
      </c>
      <c r="G1466">
        <v>1002.8</v>
      </c>
      <c r="H1466">
        <v>92</v>
      </c>
      <c r="I1466" s="101" t="s">
        <v>17</v>
      </c>
      <c r="J1466" s="1">
        <f>DATEVALUE(RIGHT(jaar_zip[[#This Row],[YYYYMMDD]],2)&amp;"-"&amp;MID(jaar_zip[[#This Row],[YYYYMMDD]],5,2)&amp;"-"&amp;LEFT(jaar_zip[[#This Row],[YYYYMMDD]],4))</f>
        <v>45386</v>
      </c>
      <c r="K1466" s="101" t="str">
        <f>IF(AND(VALUE(MONTH(jaar_zip[[#This Row],[Datum]]))=1,VALUE(WEEKNUM(jaar_zip[[#This Row],[Datum]],21))&gt;51),RIGHT(YEAR(jaar_zip[[#This Row],[Datum]])-1,2),RIGHT(YEAR(jaar_zip[[#This Row],[Datum]]),2))&amp;"-"&amp; TEXT(WEEKNUM(jaar_zip[[#This Row],[Datum]],21),"00")</f>
        <v>24-14</v>
      </c>
      <c r="L1466" s="101">
        <f>MONTH(jaar_zip[[#This Row],[Datum]])</f>
        <v>4</v>
      </c>
      <c r="M1466" s="101">
        <f>IF(ISNUMBER(jaar_zip[[#This Row],[etmaaltemperatuur]]),IF(jaar_zip[[#This Row],[etmaaltemperatuur]]&lt;stookgrens,stookgrens-jaar_zip[[#This Row],[etmaaltemperatuur]],0),"")</f>
        <v>8.1999999999999993</v>
      </c>
      <c r="N1466" s="101">
        <f>IF(ISNUMBER(jaar_zip[[#This Row],[graaddagen]]),IF(OR(MONTH(jaar_zip[[#This Row],[Datum]])=1,MONTH(jaar_zip[[#This Row],[Datum]])=2,MONTH(jaar_zip[[#This Row],[Datum]])=11,MONTH(jaar_zip[[#This Row],[Datum]])=12),1.1,IF(OR(MONTH(jaar_zip[[#This Row],[Datum]])=3,MONTH(jaar_zip[[#This Row],[Datum]])=10),1,0.8))*jaar_zip[[#This Row],[graaddagen]],"")</f>
        <v>6.56</v>
      </c>
      <c r="O1466" s="101">
        <f>IF(ISNUMBER(jaar_zip[[#This Row],[etmaaltemperatuur]]),IF(jaar_zip[[#This Row],[etmaaltemperatuur]]&gt;stookgrens,jaar_zip[[#This Row],[etmaaltemperatuur]]-stookgrens,0),"")</f>
        <v>0</v>
      </c>
    </row>
    <row r="1467" spans="1:15" x14ac:dyDescent="0.25">
      <c r="A1467">
        <v>251</v>
      </c>
      <c r="B1467">
        <v>20240405</v>
      </c>
      <c r="C1467">
        <v>9.5</v>
      </c>
      <c r="D1467">
        <v>11.9</v>
      </c>
      <c r="E1467">
        <v>1006</v>
      </c>
      <c r="F1467">
        <v>8</v>
      </c>
      <c r="G1467">
        <v>1005.8</v>
      </c>
      <c r="H1467">
        <v>90</v>
      </c>
      <c r="I1467" s="101" t="s">
        <v>17</v>
      </c>
      <c r="J1467" s="1">
        <f>DATEVALUE(RIGHT(jaar_zip[[#This Row],[YYYYMMDD]],2)&amp;"-"&amp;MID(jaar_zip[[#This Row],[YYYYMMDD]],5,2)&amp;"-"&amp;LEFT(jaar_zip[[#This Row],[YYYYMMDD]],4))</f>
        <v>45387</v>
      </c>
      <c r="K1467" s="101" t="str">
        <f>IF(AND(VALUE(MONTH(jaar_zip[[#This Row],[Datum]]))=1,VALUE(WEEKNUM(jaar_zip[[#This Row],[Datum]],21))&gt;51),RIGHT(YEAR(jaar_zip[[#This Row],[Datum]])-1,2),RIGHT(YEAR(jaar_zip[[#This Row],[Datum]]),2))&amp;"-"&amp; TEXT(WEEKNUM(jaar_zip[[#This Row],[Datum]],21),"00")</f>
        <v>24-14</v>
      </c>
      <c r="L1467" s="101">
        <f>MONTH(jaar_zip[[#This Row],[Datum]])</f>
        <v>4</v>
      </c>
      <c r="M1467" s="101">
        <f>IF(ISNUMBER(jaar_zip[[#This Row],[etmaaltemperatuur]]),IF(jaar_zip[[#This Row],[etmaaltemperatuur]]&lt;stookgrens,stookgrens-jaar_zip[[#This Row],[etmaaltemperatuur]],0),"")</f>
        <v>6.1</v>
      </c>
      <c r="N1467" s="101">
        <f>IF(ISNUMBER(jaar_zip[[#This Row],[graaddagen]]),IF(OR(MONTH(jaar_zip[[#This Row],[Datum]])=1,MONTH(jaar_zip[[#This Row],[Datum]])=2,MONTH(jaar_zip[[#This Row],[Datum]])=11,MONTH(jaar_zip[[#This Row],[Datum]])=12),1.1,IF(OR(MONTH(jaar_zip[[#This Row],[Datum]])=3,MONTH(jaar_zip[[#This Row],[Datum]])=10),1,0.8))*jaar_zip[[#This Row],[graaddagen]],"")</f>
        <v>4.88</v>
      </c>
      <c r="O1467" s="101">
        <f>IF(ISNUMBER(jaar_zip[[#This Row],[etmaaltemperatuur]]),IF(jaar_zip[[#This Row],[etmaaltemperatuur]]&gt;stookgrens,jaar_zip[[#This Row],[etmaaltemperatuur]]-stookgrens,0),"")</f>
        <v>0</v>
      </c>
    </row>
    <row r="1468" spans="1:15" x14ac:dyDescent="0.25">
      <c r="A1468">
        <v>251</v>
      </c>
      <c r="B1468">
        <v>20240406</v>
      </c>
      <c r="C1468">
        <v>7.2</v>
      </c>
      <c r="D1468">
        <v>14.7</v>
      </c>
      <c r="E1468">
        <v>1559</v>
      </c>
      <c r="F1468">
        <v>0</v>
      </c>
      <c r="G1468">
        <v>1007.2</v>
      </c>
      <c r="H1468">
        <v>81</v>
      </c>
      <c r="I1468" s="101" t="s">
        <v>17</v>
      </c>
      <c r="J1468" s="1">
        <f>DATEVALUE(RIGHT(jaar_zip[[#This Row],[YYYYMMDD]],2)&amp;"-"&amp;MID(jaar_zip[[#This Row],[YYYYMMDD]],5,2)&amp;"-"&amp;LEFT(jaar_zip[[#This Row],[YYYYMMDD]],4))</f>
        <v>45388</v>
      </c>
      <c r="K1468" s="101" t="str">
        <f>IF(AND(VALUE(MONTH(jaar_zip[[#This Row],[Datum]]))=1,VALUE(WEEKNUM(jaar_zip[[#This Row],[Datum]],21))&gt;51),RIGHT(YEAR(jaar_zip[[#This Row],[Datum]])-1,2),RIGHT(YEAR(jaar_zip[[#This Row],[Datum]]),2))&amp;"-"&amp; TEXT(WEEKNUM(jaar_zip[[#This Row],[Datum]],21),"00")</f>
        <v>24-14</v>
      </c>
      <c r="L1468" s="101">
        <f>MONTH(jaar_zip[[#This Row],[Datum]])</f>
        <v>4</v>
      </c>
      <c r="M1468" s="101">
        <f>IF(ISNUMBER(jaar_zip[[#This Row],[etmaaltemperatuur]]),IF(jaar_zip[[#This Row],[etmaaltemperatuur]]&lt;stookgrens,stookgrens-jaar_zip[[#This Row],[etmaaltemperatuur]],0),"")</f>
        <v>3.3000000000000007</v>
      </c>
      <c r="N1468" s="101">
        <f>IF(ISNUMBER(jaar_zip[[#This Row],[graaddagen]]),IF(OR(MONTH(jaar_zip[[#This Row],[Datum]])=1,MONTH(jaar_zip[[#This Row],[Datum]])=2,MONTH(jaar_zip[[#This Row],[Datum]])=11,MONTH(jaar_zip[[#This Row],[Datum]])=12),1.1,IF(OR(MONTH(jaar_zip[[#This Row],[Datum]])=3,MONTH(jaar_zip[[#This Row],[Datum]])=10),1,0.8))*jaar_zip[[#This Row],[graaddagen]],"")</f>
        <v>2.6400000000000006</v>
      </c>
      <c r="O1468" s="101">
        <f>IF(ISNUMBER(jaar_zip[[#This Row],[etmaaltemperatuur]]),IF(jaar_zip[[#This Row],[etmaaltemperatuur]]&gt;stookgrens,jaar_zip[[#This Row],[etmaaltemperatuur]]-stookgrens,0),"")</f>
        <v>0</v>
      </c>
    </row>
    <row r="1469" spans="1:15" x14ac:dyDescent="0.25">
      <c r="A1469">
        <v>251</v>
      </c>
      <c r="B1469">
        <v>20240407</v>
      </c>
      <c r="C1469">
        <v>10.199999999999999</v>
      </c>
      <c r="D1469">
        <v>13.4</v>
      </c>
      <c r="E1469">
        <v>2022</v>
      </c>
      <c r="F1469">
        <v>1.8</v>
      </c>
      <c r="G1469">
        <v>1010.3</v>
      </c>
      <c r="H1469">
        <v>79</v>
      </c>
      <c r="I1469" s="101" t="s">
        <v>17</v>
      </c>
      <c r="J1469" s="1">
        <f>DATEVALUE(RIGHT(jaar_zip[[#This Row],[YYYYMMDD]],2)&amp;"-"&amp;MID(jaar_zip[[#This Row],[YYYYMMDD]],5,2)&amp;"-"&amp;LEFT(jaar_zip[[#This Row],[YYYYMMDD]],4))</f>
        <v>45389</v>
      </c>
      <c r="K1469" s="101" t="str">
        <f>IF(AND(VALUE(MONTH(jaar_zip[[#This Row],[Datum]]))=1,VALUE(WEEKNUM(jaar_zip[[#This Row],[Datum]],21))&gt;51),RIGHT(YEAR(jaar_zip[[#This Row],[Datum]])-1,2),RIGHT(YEAR(jaar_zip[[#This Row],[Datum]]),2))&amp;"-"&amp; TEXT(WEEKNUM(jaar_zip[[#This Row],[Datum]],21),"00")</f>
        <v>24-14</v>
      </c>
      <c r="L1469" s="101">
        <f>MONTH(jaar_zip[[#This Row],[Datum]])</f>
        <v>4</v>
      </c>
      <c r="M1469" s="101">
        <f>IF(ISNUMBER(jaar_zip[[#This Row],[etmaaltemperatuur]]),IF(jaar_zip[[#This Row],[etmaaltemperatuur]]&lt;stookgrens,stookgrens-jaar_zip[[#This Row],[etmaaltemperatuur]],0),"")</f>
        <v>4.5999999999999996</v>
      </c>
      <c r="N1469" s="101">
        <f>IF(ISNUMBER(jaar_zip[[#This Row],[graaddagen]]),IF(OR(MONTH(jaar_zip[[#This Row],[Datum]])=1,MONTH(jaar_zip[[#This Row],[Datum]])=2,MONTH(jaar_zip[[#This Row],[Datum]])=11,MONTH(jaar_zip[[#This Row],[Datum]])=12),1.1,IF(OR(MONTH(jaar_zip[[#This Row],[Datum]])=3,MONTH(jaar_zip[[#This Row],[Datum]])=10),1,0.8))*jaar_zip[[#This Row],[graaddagen]],"")</f>
        <v>3.6799999999999997</v>
      </c>
      <c r="O1469" s="101">
        <f>IF(ISNUMBER(jaar_zip[[#This Row],[etmaaltemperatuur]]),IF(jaar_zip[[#This Row],[etmaaltemperatuur]]&gt;stookgrens,jaar_zip[[#This Row],[etmaaltemperatuur]]-stookgrens,0),"")</f>
        <v>0</v>
      </c>
    </row>
    <row r="1470" spans="1:15" x14ac:dyDescent="0.25">
      <c r="A1470">
        <v>251</v>
      </c>
      <c r="B1470">
        <v>20240408</v>
      </c>
      <c r="C1470">
        <v>3.9</v>
      </c>
      <c r="D1470">
        <v>13.4</v>
      </c>
      <c r="E1470">
        <v>1312</v>
      </c>
      <c r="F1470">
        <v>0</v>
      </c>
      <c r="G1470">
        <v>1007.7</v>
      </c>
      <c r="H1470">
        <v>84</v>
      </c>
      <c r="I1470" s="101" t="s">
        <v>17</v>
      </c>
      <c r="J1470" s="1">
        <f>DATEVALUE(RIGHT(jaar_zip[[#This Row],[YYYYMMDD]],2)&amp;"-"&amp;MID(jaar_zip[[#This Row],[YYYYMMDD]],5,2)&amp;"-"&amp;LEFT(jaar_zip[[#This Row],[YYYYMMDD]],4))</f>
        <v>45390</v>
      </c>
      <c r="K1470" s="101" t="str">
        <f>IF(AND(VALUE(MONTH(jaar_zip[[#This Row],[Datum]]))=1,VALUE(WEEKNUM(jaar_zip[[#This Row],[Datum]],21))&gt;51),RIGHT(YEAR(jaar_zip[[#This Row],[Datum]])-1,2),RIGHT(YEAR(jaar_zip[[#This Row],[Datum]]),2))&amp;"-"&amp; TEXT(WEEKNUM(jaar_zip[[#This Row],[Datum]],21),"00")</f>
        <v>24-15</v>
      </c>
      <c r="L1470" s="101">
        <f>MONTH(jaar_zip[[#This Row],[Datum]])</f>
        <v>4</v>
      </c>
      <c r="M1470" s="101">
        <f>IF(ISNUMBER(jaar_zip[[#This Row],[etmaaltemperatuur]]),IF(jaar_zip[[#This Row],[etmaaltemperatuur]]&lt;stookgrens,stookgrens-jaar_zip[[#This Row],[etmaaltemperatuur]],0),"")</f>
        <v>4.5999999999999996</v>
      </c>
      <c r="N1470" s="101">
        <f>IF(ISNUMBER(jaar_zip[[#This Row],[graaddagen]]),IF(OR(MONTH(jaar_zip[[#This Row],[Datum]])=1,MONTH(jaar_zip[[#This Row],[Datum]])=2,MONTH(jaar_zip[[#This Row],[Datum]])=11,MONTH(jaar_zip[[#This Row],[Datum]])=12),1.1,IF(OR(MONTH(jaar_zip[[#This Row],[Datum]])=3,MONTH(jaar_zip[[#This Row],[Datum]])=10),1,0.8))*jaar_zip[[#This Row],[graaddagen]],"")</f>
        <v>3.6799999999999997</v>
      </c>
      <c r="O1470" s="101">
        <f>IF(ISNUMBER(jaar_zip[[#This Row],[etmaaltemperatuur]]),IF(jaar_zip[[#This Row],[etmaaltemperatuur]]&gt;stookgrens,jaar_zip[[#This Row],[etmaaltemperatuur]]-stookgrens,0),"")</f>
        <v>0</v>
      </c>
    </row>
    <row r="1471" spans="1:15" x14ac:dyDescent="0.25">
      <c r="A1471">
        <v>251</v>
      </c>
      <c r="B1471">
        <v>20240409</v>
      </c>
      <c r="C1471">
        <v>11.8</v>
      </c>
      <c r="D1471">
        <v>10.9</v>
      </c>
      <c r="E1471">
        <v>716</v>
      </c>
      <c r="F1471">
        <v>2.4</v>
      </c>
      <c r="G1471">
        <v>1006.7</v>
      </c>
      <c r="H1471">
        <v>81</v>
      </c>
      <c r="I1471" s="101" t="s">
        <v>17</v>
      </c>
      <c r="J1471" s="1">
        <f>DATEVALUE(RIGHT(jaar_zip[[#This Row],[YYYYMMDD]],2)&amp;"-"&amp;MID(jaar_zip[[#This Row],[YYYYMMDD]],5,2)&amp;"-"&amp;LEFT(jaar_zip[[#This Row],[YYYYMMDD]],4))</f>
        <v>45391</v>
      </c>
      <c r="K1471" s="101" t="str">
        <f>IF(AND(VALUE(MONTH(jaar_zip[[#This Row],[Datum]]))=1,VALUE(WEEKNUM(jaar_zip[[#This Row],[Datum]],21))&gt;51),RIGHT(YEAR(jaar_zip[[#This Row],[Datum]])-1,2),RIGHT(YEAR(jaar_zip[[#This Row],[Datum]]),2))&amp;"-"&amp; TEXT(WEEKNUM(jaar_zip[[#This Row],[Datum]],21),"00")</f>
        <v>24-15</v>
      </c>
      <c r="L1471" s="101">
        <f>MONTH(jaar_zip[[#This Row],[Datum]])</f>
        <v>4</v>
      </c>
      <c r="M1471" s="101">
        <f>IF(ISNUMBER(jaar_zip[[#This Row],[etmaaltemperatuur]]),IF(jaar_zip[[#This Row],[etmaaltemperatuur]]&lt;stookgrens,stookgrens-jaar_zip[[#This Row],[etmaaltemperatuur]],0),"")</f>
        <v>7.1</v>
      </c>
      <c r="N1471" s="101">
        <f>IF(ISNUMBER(jaar_zip[[#This Row],[graaddagen]]),IF(OR(MONTH(jaar_zip[[#This Row],[Datum]])=1,MONTH(jaar_zip[[#This Row],[Datum]])=2,MONTH(jaar_zip[[#This Row],[Datum]])=11,MONTH(jaar_zip[[#This Row],[Datum]])=12),1.1,IF(OR(MONTH(jaar_zip[[#This Row],[Datum]])=3,MONTH(jaar_zip[[#This Row],[Datum]])=10),1,0.8))*jaar_zip[[#This Row],[graaddagen]],"")</f>
        <v>5.68</v>
      </c>
      <c r="O1471" s="101">
        <f>IF(ISNUMBER(jaar_zip[[#This Row],[etmaaltemperatuur]]),IF(jaar_zip[[#This Row],[etmaaltemperatuur]]&gt;stookgrens,jaar_zip[[#This Row],[etmaaltemperatuur]]-stookgrens,0),"")</f>
        <v>0</v>
      </c>
    </row>
    <row r="1472" spans="1:15" x14ac:dyDescent="0.25">
      <c r="A1472">
        <v>251</v>
      </c>
      <c r="B1472">
        <v>20240410</v>
      </c>
      <c r="C1472">
        <v>8.8000000000000007</v>
      </c>
      <c r="D1472">
        <v>10.7</v>
      </c>
      <c r="E1472">
        <v>1951</v>
      </c>
      <c r="F1472">
        <v>0</v>
      </c>
      <c r="G1472">
        <v>1024.5999999999999</v>
      </c>
      <c r="H1472">
        <v>73</v>
      </c>
      <c r="I1472" s="101" t="s">
        <v>17</v>
      </c>
      <c r="J1472" s="1">
        <f>DATEVALUE(RIGHT(jaar_zip[[#This Row],[YYYYMMDD]],2)&amp;"-"&amp;MID(jaar_zip[[#This Row],[YYYYMMDD]],5,2)&amp;"-"&amp;LEFT(jaar_zip[[#This Row],[YYYYMMDD]],4))</f>
        <v>45392</v>
      </c>
      <c r="K1472" s="101" t="str">
        <f>IF(AND(VALUE(MONTH(jaar_zip[[#This Row],[Datum]]))=1,VALUE(WEEKNUM(jaar_zip[[#This Row],[Datum]],21))&gt;51),RIGHT(YEAR(jaar_zip[[#This Row],[Datum]])-1,2),RIGHT(YEAR(jaar_zip[[#This Row],[Datum]]),2))&amp;"-"&amp; TEXT(WEEKNUM(jaar_zip[[#This Row],[Datum]],21),"00")</f>
        <v>24-15</v>
      </c>
      <c r="L1472" s="101">
        <f>MONTH(jaar_zip[[#This Row],[Datum]])</f>
        <v>4</v>
      </c>
      <c r="M1472" s="101">
        <f>IF(ISNUMBER(jaar_zip[[#This Row],[etmaaltemperatuur]]),IF(jaar_zip[[#This Row],[etmaaltemperatuur]]&lt;stookgrens,stookgrens-jaar_zip[[#This Row],[etmaaltemperatuur]],0),"")</f>
        <v>7.3000000000000007</v>
      </c>
      <c r="N1472" s="101">
        <f>IF(ISNUMBER(jaar_zip[[#This Row],[graaddagen]]),IF(OR(MONTH(jaar_zip[[#This Row],[Datum]])=1,MONTH(jaar_zip[[#This Row],[Datum]])=2,MONTH(jaar_zip[[#This Row],[Datum]])=11,MONTH(jaar_zip[[#This Row],[Datum]])=12),1.1,IF(OR(MONTH(jaar_zip[[#This Row],[Datum]])=3,MONTH(jaar_zip[[#This Row],[Datum]])=10),1,0.8))*jaar_zip[[#This Row],[graaddagen]],"")</f>
        <v>5.8400000000000007</v>
      </c>
      <c r="O1472" s="101">
        <f>IF(ISNUMBER(jaar_zip[[#This Row],[etmaaltemperatuur]]),IF(jaar_zip[[#This Row],[etmaaltemperatuur]]&gt;stookgrens,jaar_zip[[#This Row],[etmaaltemperatuur]]-stookgrens,0),"")</f>
        <v>0</v>
      </c>
    </row>
    <row r="1473" spans="1:15" x14ac:dyDescent="0.25">
      <c r="A1473">
        <v>251</v>
      </c>
      <c r="B1473">
        <v>20240411</v>
      </c>
      <c r="C1473">
        <v>9.6</v>
      </c>
      <c r="D1473">
        <v>12.6</v>
      </c>
      <c r="E1473">
        <v>1206</v>
      </c>
      <c r="F1473">
        <v>1.9</v>
      </c>
      <c r="G1473">
        <v>1027.8</v>
      </c>
      <c r="H1473">
        <v>92</v>
      </c>
      <c r="I1473" s="101" t="s">
        <v>17</v>
      </c>
      <c r="J1473" s="1">
        <f>DATEVALUE(RIGHT(jaar_zip[[#This Row],[YYYYMMDD]],2)&amp;"-"&amp;MID(jaar_zip[[#This Row],[YYYYMMDD]],5,2)&amp;"-"&amp;LEFT(jaar_zip[[#This Row],[YYYYMMDD]],4))</f>
        <v>45393</v>
      </c>
      <c r="K1473" s="101" t="str">
        <f>IF(AND(VALUE(MONTH(jaar_zip[[#This Row],[Datum]]))=1,VALUE(WEEKNUM(jaar_zip[[#This Row],[Datum]],21))&gt;51),RIGHT(YEAR(jaar_zip[[#This Row],[Datum]])-1,2),RIGHT(YEAR(jaar_zip[[#This Row],[Datum]]),2))&amp;"-"&amp; TEXT(WEEKNUM(jaar_zip[[#This Row],[Datum]],21),"00")</f>
        <v>24-15</v>
      </c>
      <c r="L1473" s="101">
        <f>MONTH(jaar_zip[[#This Row],[Datum]])</f>
        <v>4</v>
      </c>
      <c r="M1473" s="101">
        <f>IF(ISNUMBER(jaar_zip[[#This Row],[etmaaltemperatuur]]),IF(jaar_zip[[#This Row],[etmaaltemperatuur]]&lt;stookgrens,stookgrens-jaar_zip[[#This Row],[etmaaltemperatuur]],0),"")</f>
        <v>5.4</v>
      </c>
      <c r="N1473" s="101">
        <f>IF(ISNUMBER(jaar_zip[[#This Row],[graaddagen]]),IF(OR(MONTH(jaar_zip[[#This Row],[Datum]])=1,MONTH(jaar_zip[[#This Row],[Datum]])=2,MONTH(jaar_zip[[#This Row],[Datum]])=11,MONTH(jaar_zip[[#This Row],[Datum]])=12),1.1,IF(OR(MONTH(jaar_zip[[#This Row],[Datum]])=3,MONTH(jaar_zip[[#This Row],[Datum]])=10),1,0.8))*jaar_zip[[#This Row],[graaddagen]],"")</f>
        <v>4.32</v>
      </c>
      <c r="O1473" s="101">
        <f>IF(ISNUMBER(jaar_zip[[#This Row],[etmaaltemperatuur]]),IF(jaar_zip[[#This Row],[etmaaltemperatuur]]&gt;stookgrens,jaar_zip[[#This Row],[etmaaltemperatuur]]-stookgrens,0),"")</f>
        <v>0</v>
      </c>
    </row>
    <row r="1474" spans="1:15" x14ac:dyDescent="0.25">
      <c r="A1474">
        <v>251</v>
      </c>
      <c r="B1474">
        <v>20240412</v>
      </c>
      <c r="C1474">
        <v>9.1999999999999993</v>
      </c>
      <c r="D1474">
        <v>12.4</v>
      </c>
      <c r="E1474">
        <v>1675</v>
      </c>
      <c r="F1474">
        <v>0</v>
      </c>
      <c r="G1474">
        <v>1026.5999999999999</v>
      </c>
      <c r="H1474">
        <v>89</v>
      </c>
      <c r="I1474" s="101" t="s">
        <v>17</v>
      </c>
      <c r="J1474" s="1">
        <f>DATEVALUE(RIGHT(jaar_zip[[#This Row],[YYYYMMDD]],2)&amp;"-"&amp;MID(jaar_zip[[#This Row],[YYYYMMDD]],5,2)&amp;"-"&amp;LEFT(jaar_zip[[#This Row],[YYYYMMDD]],4))</f>
        <v>45394</v>
      </c>
      <c r="K1474" s="101" t="str">
        <f>IF(AND(VALUE(MONTH(jaar_zip[[#This Row],[Datum]]))=1,VALUE(WEEKNUM(jaar_zip[[#This Row],[Datum]],21))&gt;51),RIGHT(YEAR(jaar_zip[[#This Row],[Datum]])-1,2),RIGHT(YEAR(jaar_zip[[#This Row],[Datum]]),2))&amp;"-"&amp; TEXT(WEEKNUM(jaar_zip[[#This Row],[Datum]],21),"00")</f>
        <v>24-15</v>
      </c>
      <c r="L1474" s="101">
        <f>MONTH(jaar_zip[[#This Row],[Datum]])</f>
        <v>4</v>
      </c>
      <c r="M1474" s="101">
        <f>IF(ISNUMBER(jaar_zip[[#This Row],[etmaaltemperatuur]]),IF(jaar_zip[[#This Row],[etmaaltemperatuur]]&lt;stookgrens,stookgrens-jaar_zip[[#This Row],[etmaaltemperatuur]],0),"")</f>
        <v>5.6</v>
      </c>
      <c r="N1474" s="101">
        <f>IF(ISNUMBER(jaar_zip[[#This Row],[graaddagen]]),IF(OR(MONTH(jaar_zip[[#This Row],[Datum]])=1,MONTH(jaar_zip[[#This Row],[Datum]])=2,MONTH(jaar_zip[[#This Row],[Datum]])=11,MONTH(jaar_zip[[#This Row],[Datum]])=12),1.1,IF(OR(MONTH(jaar_zip[[#This Row],[Datum]])=3,MONTH(jaar_zip[[#This Row],[Datum]])=10),1,0.8))*jaar_zip[[#This Row],[graaddagen]],"")</f>
        <v>4.4799999999999995</v>
      </c>
      <c r="O1474" s="101">
        <f>IF(ISNUMBER(jaar_zip[[#This Row],[etmaaltemperatuur]]),IF(jaar_zip[[#This Row],[etmaaltemperatuur]]&gt;stookgrens,jaar_zip[[#This Row],[etmaaltemperatuur]]-stookgrens,0),"")</f>
        <v>0</v>
      </c>
    </row>
    <row r="1475" spans="1:15" x14ac:dyDescent="0.25">
      <c r="A1475">
        <v>251</v>
      </c>
      <c r="B1475">
        <v>20240413</v>
      </c>
      <c r="C1475">
        <v>7.8</v>
      </c>
      <c r="D1475">
        <v>13</v>
      </c>
      <c r="E1475">
        <v>1581</v>
      </c>
      <c r="F1475">
        <v>-0.1</v>
      </c>
      <c r="G1475">
        <v>1020.1</v>
      </c>
      <c r="H1475">
        <v>87</v>
      </c>
      <c r="I1475" s="101" t="s">
        <v>17</v>
      </c>
      <c r="J1475" s="1">
        <f>DATEVALUE(RIGHT(jaar_zip[[#This Row],[YYYYMMDD]],2)&amp;"-"&amp;MID(jaar_zip[[#This Row],[YYYYMMDD]],5,2)&amp;"-"&amp;LEFT(jaar_zip[[#This Row],[YYYYMMDD]],4))</f>
        <v>45395</v>
      </c>
      <c r="K1475" s="101" t="str">
        <f>IF(AND(VALUE(MONTH(jaar_zip[[#This Row],[Datum]]))=1,VALUE(WEEKNUM(jaar_zip[[#This Row],[Datum]],21))&gt;51),RIGHT(YEAR(jaar_zip[[#This Row],[Datum]])-1,2),RIGHT(YEAR(jaar_zip[[#This Row],[Datum]]),2))&amp;"-"&amp; TEXT(WEEKNUM(jaar_zip[[#This Row],[Datum]],21),"00")</f>
        <v>24-15</v>
      </c>
      <c r="L1475" s="101">
        <f>MONTH(jaar_zip[[#This Row],[Datum]])</f>
        <v>4</v>
      </c>
      <c r="M1475" s="101">
        <f>IF(ISNUMBER(jaar_zip[[#This Row],[etmaaltemperatuur]]),IF(jaar_zip[[#This Row],[etmaaltemperatuur]]&lt;stookgrens,stookgrens-jaar_zip[[#This Row],[etmaaltemperatuur]],0),"")</f>
        <v>5</v>
      </c>
      <c r="N1475" s="101">
        <f>IF(ISNUMBER(jaar_zip[[#This Row],[graaddagen]]),IF(OR(MONTH(jaar_zip[[#This Row],[Datum]])=1,MONTH(jaar_zip[[#This Row],[Datum]])=2,MONTH(jaar_zip[[#This Row],[Datum]])=11,MONTH(jaar_zip[[#This Row],[Datum]])=12),1.1,IF(OR(MONTH(jaar_zip[[#This Row],[Datum]])=3,MONTH(jaar_zip[[#This Row],[Datum]])=10),1,0.8))*jaar_zip[[#This Row],[graaddagen]],"")</f>
        <v>4</v>
      </c>
      <c r="O1475" s="101">
        <f>IF(ISNUMBER(jaar_zip[[#This Row],[etmaaltemperatuur]]),IF(jaar_zip[[#This Row],[etmaaltemperatuur]]&gt;stookgrens,jaar_zip[[#This Row],[etmaaltemperatuur]]-stookgrens,0),"")</f>
        <v>0</v>
      </c>
    </row>
    <row r="1476" spans="1:15" x14ac:dyDescent="0.25">
      <c r="A1476">
        <v>251</v>
      </c>
      <c r="B1476">
        <v>20240414</v>
      </c>
      <c r="C1476">
        <v>6.2</v>
      </c>
      <c r="D1476">
        <v>9.4</v>
      </c>
      <c r="E1476">
        <v>1621</v>
      </c>
      <c r="F1476">
        <v>0</v>
      </c>
      <c r="G1476">
        <v>1019.5</v>
      </c>
      <c r="H1476">
        <v>72</v>
      </c>
      <c r="I1476" s="101" t="s">
        <v>17</v>
      </c>
      <c r="J1476" s="1">
        <f>DATEVALUE(RIGHT(jaar_zip[[#This Row],[YYYYMMDD]],2)&amp;"-"&amp;MID(jaar_zip[[#This Row],[YYYYMMDD]],5,2)&amp;"-"&amp;LEFT(jaar_zip[[#This Row],[YYYYMMDD]],4))</f>
        <v>45396</v>
      </c>
      <c r="K1476" s="101" t="str">
        <f>IF(AND(VALUE(MONTH(jaar_zip[[#This Row],[Datum]]))=1,VALUE(WEEKNUM(jaar_zip[[#This Row],[Datum]],21))&gt;51),RIGHT(YEAR(jaar_zip[[#This Row],[Datum]])-1,2),RIGHT(YEAR(jaar_zip[[#This Row],[Datum]]),2))&amp;"-"&amp; TEXT(WEEKNUM(jaar_zip[[#This Row],[Datum]],21),"00")</f>
        <v>24-15</v>
      </c>
      <c r="L1476" s="101">
        <f>MONTH(jaar_zip[[#This Row],[Datum]])</f>
        <v>4</v>
      </c>
      <c r="M1476" s="101">
        <f>IF(ISNUMBER(jaar_zip[[#This Row],[etmaaltemperatuur]]),IF(jaar_zip[[#This Row],[etmaaltemperatuur]]&lt;stookgrens,stookgrens-jaar_zip[[#This Row],[etmaaltemperatuur]],0),"")</f>
        <v>8.6</v>
      </c>
      <c r="N1476" s="101">
        <f>IF(ISNUMBER(jaar_zip[[#This Row],[graaddagen]]),IF(OR(MONTH(jaar_zip[[#This Row],[Datum]])=1,MONTH(jaar_zip[[#This Row],[Datum]])=2,MONTH(jaar_zip[[#This Row],[Datum]])=11,MONTH(jaar_zip[[#This Row],[Datum]])=12),1.1,IF(OR(MONTH(jaar_zip[[#This Row],[Datum]])=3,MONTH(jaar_zip[[#This Row],[Datum]])=10),1,0.8))*jaar_zip[[#This Row],[graaddagen]],"")</f>
        <v>6.88</v>
      </c>
      <c r="O1476" s="101">
        <f>IF(ISNUMBER(jaar_zip[[#This Row],[etmaaltemperatuur]]),IF(jaar_zip[[#This Row],[etmaaltemperatuur]]&gt;stookgrens,jaar_zip[[#This Row],[etmaaltemperatuur]]-stookgrens,0),"")</f>
        <v>0</v>
      </c>
    </row>
    <row r="1477" spans="1:15" x14ac:dyDescent="0.25">
      <c r="A1477">
        <v>251</v>
      </c>
      <c r="B1477">
        <v>20240415</v>
      </c>
      <c r="C1477">
        <v>10.1</v>
      </c>
      <c r="D1477">
        <v>8.1999999999999993</v>
      </c>
      <c r="E1477">
        <v>815</v>
      </c>
      <c r="F1477">
        <v>10.4</v>
      </c>
      <c r="G1477">
        <v>1001</v>
      </c>
      <c r="H1477">
        <v>80</v>
      </c>
      <c r="I1477" s="101" t="s">
        <v>17</v>
      </c>
      <c r="J1477" s="1">
        <f>DATEVALUE(RIGHT(jaar_zip[[#This Row],[YYYYMMDD]],2)&amp;"-"&amp;MID(jaar_zip[[#This Row],[YYYYMMDD]],5,2)&amp;"-"&amp;LEFT(jaar_zip[[#This Row],[YYYYMMDD]],4))</f>
        <v>45397</v>
      </c>
      <c r="K1477" s="101" t="str">
        <f>IF(AND(VALUE(MONTH(jaar_zip[[#This Row],[Datum]]))=1,VALUE(WEEKNUM(jaar_zip[[#This Row],[Datum]],21))&gt;51),RIGHT(YEAR(jaar_zip[[#This Row],[Datum]])-1,2),RIGHT(YEAR(jaar_zip[[#This Row],[Datum]]),2))&amp;"-"&amp; TEXT(WEEKNUM(jaar_zip[[#This Row],[Datum]],21),"00")</f>
        <v>24-16</v>
      </c>
      <c r="L1477" s="101">
        <f>MONTH(jaar_zip[[#This Row],[Datum]])</f>
        <v>4</v>
      </c>
      <c r="M1477" s="101">
        <f>IF(ISNUMBER(jaar_zip[[#This Row],[etmaaltemperatuur]]),IF(jaar_zip[[#This Row],[etmaaltemperatuur]]&lt;stookgrens,stookgrens-jaar_zip[[#This Row],[etmaaltemperatuur]],0),"")</f>
        <v>9.8000000000000007</v>
      </c>
      <c r="N1477" s="101">
        <f>IF(ISNUMBER(jaar_zip[[#This Row],[graaddagen]]),IF(OR(MONTH(jaar_zip[[#This Row],[Datum]])=1,MONTH(jaar_zip[[#This Row],[Datum]])=2,MONTH(jaar_zip[[#This Row],[Datum]])=11,MONTH(jaar_zip[[#This Row],[Datum]])=12),1.1,IF(OR(MONTH(jaar_zip[[#This Row],[Datum]])=3,MONTH(jaar_zip[[#This Row],[Datum]])=10),1,0.8))*jaar_zip[[#This Row],[graaddagen]],"")</f>
        <v>7.8400000000000007</v>
      </c>
      <c r="O1477" s="101">
        <f>IF(ISNUMBER(jaar_zip[[#This Row],[etmaaltemperatuur]]),IF(jaar_zip[[#This Row],[etmaaltemperatuur]]&gt;stookgrens,jaar_zip[[#This Row],[etmaaltemperatuur]]-stookgrens,0),"")</f>
        <v>0</v>
      </c>
    </row>
    <row r="1478" spans="1:15" x14ac:dyDescent="0.25">
      <c r="A1478">
        <v>251</v>
      </c>
      <c r="B1478">
        <v>20240416</v>
      </c>
      <c r="C1478">
        <v>7.7</v>
      </c>
      <c r="D1478">
        <v>8.5</v>
      </c>
      <c r="E1478">
        <v>1509</v>
      </c>
      <c r="F1478">
        <v>4.7</v>
      </c>
      <c r="G1478">
        <v>1003.2</v>
      </c>
      <c r="H1478">
        <v>78</v>
      </c>
      <c r="I1478" s="101" t="s">
        <v>17</v>
      </c>
      <c r="J1478" s="1">
        <f>DATEVALUE(RIGHT(jaar_zip[[#This Row],[YYYYMMDD]],2)&amp;"-"&amp;MID(jaar_zip[[#This Row],[YYYYMMDD]],5,2)&amp;"-"&amp;LEFT(jaar_zip[[#This Row],[YYYYMMDD]],4))</f>
        <v>45398</v>
      </c>
      <c r="K1478" s="101" t="str">
        <f>IF(AND(VALUE(MONTH(jaar_zip[[#This Row],[Datum]]))=1,VALUE(WEEKNUM(jaar_zip[[#This Row],[Datum]],21))&gt;51),RIGHT(YEAR(jaar_zip[[#This Row],[Datum]])-1,2),RIGHT(YEAR(jaar_zip[[#This Row],[Datum]]),2))&amp;"-"&amp; TEXT(WEEKNUM(jaar_zip[[#This Row],[Datum]],21),"00")</f>
        <v>24-16</v>
      </c>
      <c r="L1478" s="101">
        <f>MONTH(jaar_zip[[#This Row],[Datum]])</f>
        <v>4</v>
      </c>
      <c r="M1478" s="101">
        <f>IF(ISNUMBER(jaar_zip[[#This Row],[etmaaltemperatuur]]),IF(jaar_zip[[#This Row],[etmaaltemperatuur]]&lt;stookgrens,stookgrens-jaar_zip[[#This Row],[etmaaltemperatuur]],0),"")</f>
        <v>9.5</v>
      </c>
      <c r="N1478" s="101">
        <f>IF(ISNUMBER(jaar_zip[[#This Row],[graaddagen]]),IF(OR(MONTH(jaar_zip[[#This Row],[Datum]])=1,MONTH(jaar_zip[[#This Row],[Datum]])=2,MONTH(jaar_zip[[#This Row],[Datum]])=11,MONTH(jaar_zip[[#This Row],[Datum]])=12),1.1,IF(OR(MONTH(jaar_zip[[#This Row],[Datum]])=3,MONTH(jaar_zip[[#This Row],[Datum]])=10),1,0.8))*jaar_zip[[#This Row],[graaddagen]],"")</f>
        <v>7.6000000000000005</v>
      </c>
      <c r="O1478" s="101">
        <f>IF(ISNUMBER(jaar_zip[[#This Row],[etmaaltemperatuur]]),IF(jaar_zip[[#This Row],[etmaaltemperatuur]]&gt;stookgrens,jaar_zip[[#This Row],[etmaaltemperatuur]]-stookgrens,0),"")</f>
        <v>0</v>
      </c>
    </row>
    <row r="1479" spans="1:15" x14ac:dyDescent="0.25">
      <c r="A1479">
        <v>251</v>
      </c>
      <c r="B1479">
        <v>20240417</v>
      </c>
      <c r="C1479">
        <v>3.8</v>
      </c>
      <c r="D1479">
        <v>6.5</v>
      </c>
      <c r="E1479">
        <v>970</v>
      </c>
      <c r="F1479">
        <v>6.1</v>
      </c>
      <c r="G1479">
        <v>1011.8</v>
      </c>
      <c r="H1479">
        <v>77</v>
      </c>
      <c r="I1479" s="101" t="s">
        <v>17</v>
      </c>
      <c r="J1479" s="1">
        <f>DATEVALUE(RIGHT(jaar_zip[[#This Row],[YYYYMMDD]],2)&amp;"-"&amp;MID(jaar_zip[[#This Row],[YYYYMMDD]],5,2)&amp;"-"&amp;LEFT(jaar_zip[[#This Row],[YYYYMMDD]],4))</f>
        <v>45399</v>
      </c>
      <c r="K1479" s="101" t="str">
        <f>IF(AND(VALUE(MONTH(jaar_zip[[#This Row],[Datum]]))=1,VALUE(WEEKNUM(jaar_zip[[#This Row],[Datum]],21))&gt;51),RIGHT(YEAR(jaar_zip[[#This Row],[Datum]])-1,2),RIGHT(YEAR(jaar_zip[[#This Row],[Datum]]),2))&amp;"-"&amp; TEXT(WEEKNUM(jaar_zip[[#This Row],[Datum]],21),"00")</f>
        <v>24-16</v>
      </c>
      <c r="L1479" s="101">
        <f>MONTH(jaar_zip[[#This Row],[Datum]])</f>
        <v>4</v>
      </c>
      <c r="M1479" s="101">
        <f>IF(ISNUMBER(jaar_zip[[#This Row],[etmaaltemperatuur]]),IF(jaar_zip[[#This Row],[etmaaltemperatuur]]&lt;stookgrens,stookgrens-jaar_zip[[#This Row],[etmaaltemperatuur]],0),"")</f>
        <v>11.5</v>
      </c>
      <c r="N1479" s="101">
        <f>IF(ISNUMBER(jaar_zip[[#This Row],[graaddagen]]),IF(OR(MONTH(jaar_zip[[#This Row],[Datum]])=1,MONTH(jaar_zip[[#This Row],[Datum]])=2,MONTH(jaar_zip[[#This Row],[Datum]])=11,MONTH(jaar_zip[[#This Row],[Datum]])=12),1.1,IF(OR(MONTH(jaar_zip[[#This Row],[Datum]])=3,MONTH(jaar_zip[[#This Row],[Datum]])=10),1,0.8))*jaar_zip[[#This Row],[graaddagen]],"")</f>
        <v>9.2000000000000011</v>
      </c>
      <c r="O1479" s="101">
        <f>IF(ISNUMBER(jaar_zip[[#This Row],[etmaaltemperatuur]]),IF(jaar_zip[[#This Row],[etmaaltemperatuur]]&gt;stookgrens,jaar_zip[[#This Row],[etmaaltemperatuur]]-stookgrens,0),"")</f>
        <v>0</v>
      </c>
    </row>
    <row r="1480" spans="1:15" x14ac:dyDescent="0.25">
      <c r="A1480">
        <v>251</v>
      </c>
      <c r="B1480">
        <v>20240418</v>
      </c>
      <c r="C1480">
        <v>6.2</v>
      </c>
      <c r="D1480">
        <v>7.6</v>
      </c>
      <c r="E1480">
        <v>1204</v>
      </c>
      <c r="F1480">
        <v>4.9000000000000004</v>
      </c>
      <c r="G1480">
        <v>1017</v>
      </c>
      <c r="H1480">
        <v>76</v>
      </c>
      <c r="I1480" s="101" t="s">
        <v>17</v>
      </c>
      <c r="J1480" s="1">
        <f>DATEVALUE(RIGHT(jaar_zip[[#This Row],[YYYYMMDD]],2)&amp;"-"&amp;MID(jaar_zip[[#This Row],[YYYYMMDD]],5,2)&amp;"-"&amp;LEFT(jaar_zip[[#This Row],[YYYYMMDD]],4))</f>
        <v>45400</v>
      </c>
      <c r="K1480" s="101" t="str">
        <f>IF(AND(VALUE(MONTH(jaar_zip[[#This Row],[Datum]]))=1,VALUE(WEEKNUM(jaar_zip[[#This Row],[Datum]],21))&gt;51),RIGHT(YEAR(jaar_zip[[#This Row],[Datum]])-1,2),RIGHT(YEAR(jaar_zip[[#This Row],[Datum]]),2))&amp;"-"&amp; TEXT(WEEKNUM(jaar_zip[[#This Row],[Datum]],21),"00")</f>
        <v>24-16</v>
      </c>
      <c r="L1480" s="101">
        <f>MONTH(jaar_zip[[#This Row],[Datum]])</f>
        <v>4</v>
      </c>
      <c r="M1480" s="101">
        <f>IF(ISNUMBER(jaar_zip[[#This Row],[etmaaltemperatuur]]),IF(jaar_zip[[#This Row],[etmaaltemperatuur]]&lt;stookgrens,stookgrens-jaar_zip[[#This Row],[etmaaltemperatuur]],0),"")</f>
        <v>10.4</v>
      </c>
      <c r="N1480" s="101">
        <f>IF(ISNUMBER(jaar_zip[[#This Row],[graaddagen]]),IF(OR(MONTH(jaar_zip[[#This Row],[Datum]])=1,MONTH(jaar_zip[[#This Row],[Datum]])=2,MONTH(jaar_zip[[#This Row],[Datum]])=11,MONTH(jaar_zip[[#This Row],[Datum]])=12),1.1,IF(OR(MONTH(jaar_zip[[#This Row],[Datum]])=3,MONTH(jaar_zip[[#This Row],[Datum]])=10),1,0.8))*jaar_zip[[#This Row],[graaddagen]],"")</f>
        <v>8.32</v>
      </c>
      <c r="O1480" s="101">
        <f>IF(ISNUMBER(jaar_zip[[#This Row],[etmaaltemperatuur]]),IF(jaar_zip[[#This Row],[etmaaltemperatuur]]&gt;stookgrens,jaar_zip[[#This Row],[etmaaltemperatuur]]-stookgrens,0),"")</f>
        <v>0</v>
      </c>
    </row>
    <row r="1481" spans="1:15" x14ac:dyDescent="0.25">
      <c r="A1481">
        <v>251</v>
      </c>
      <c r="B1481">
        <v>20240419</v>
      </c>
      <c r="C1481">
        <v>9.3000000000000007</v>
      </c>
      <c r="D1481">
        <v>8.3000000000000007</v>
      </c>
      <c r="E1481">
        <v>1404</v>
      </c>
      <c r="F1481">
        <v>6.5</v>
      </c>
      <c r="G1481">
        <v>1009.1</v>
      </c>
      <c r="H1481">
        <v>82</v>
      </c>
      <c r="I1481" s="101" t="s">
        <v>17</v>
      </c>
      <c r="J1481" s="1">
        <f>DATEVALUE(RIGHT(jaar_zip[[#This Row],[YYYYMMDD]],2)&amp;"-"&amp;MID(jaar_zip[[#This Row],[YYYYMMDD]],5,2)&amp;"-"&amp;LEFT(jaar_zip[[#This Row],[YYYYMMDD]],4))</f>
        <v>45401</v>
      </c>
      <c r="K1481" s="101" t="str">
        <f>IF(AND(VALUE(MONTH(jaar_zip[[#This Row],[Datum]]))=1,VALUE(WEEKNUM(jaar_zip[[#This Row],[Datum]],21))&gt;51),RIGHT(YEAR(jaar_zip[[#This Row],[Datum]])-1,2),RIGHT(YEAR(jaar_zip[[#This Row],[Datum]]),2))&amp;"-"&amp; TEXT(WEEKNUM(jaar_zip[[#This Row],[Datum]],21),"00")</f>
        <v>24-16</v>
      </c>
      <c r="L1481" s="101">
        <f>MONTH(jaar_zip[[#This Row],[Datum]])</f>
        <v>4</v>
      </c>
      <c r="M1481" s="101">
        <f>IF(ISNUMBER(jaar_zip[[#This Row],[etmaaltemperatuur]]),IF(jaar_zip[[#This Row],[etmaaltemperatuur]]&lt;stookgrens,stookgrens-jaar_zip[[#This Row],[etmaaltemperatuur]],0),"")</f>
        <v>9.6999999999999993</v>
      </c>
      <c r="N1481" s="101">
        <f>IF(ISNUMBER(jaar_zip[[#This Row],[graaddagen]]),IF(OR(MONTH(jaar_zip[[#This Row],[Datum]])=1,MONTH(jaar_zip[[#This Row],[Datum]])=2,MONTH(jaar_zip[[#This Row],[Datum]])=11,MONTH(jaar_zip[[#This Row],[Datum]])=12),1.1,IF(OR(MONTH(jaar_zip[[#This Row],[Datum]])=3,MONTH(jaar_zip[[#This Row],[Datum]])=10),1,0.8))*jaar_zip[[#This Row],[graaddagen]],"")</f>
        <v>7.76</v>
      </c>
      <c r="O1481" s="101">
        <f>IF(ISNUMBER(jaar_zip[[#This Row],[etmaaltemperatuur]]),IF(jaar_zip[[#This Row],[etmaaltemperatuur]]&gt;stookgrens,jaar_zip[[#This Row],[etmaaltemperatuur]]-stookgrens,0),"")</f>
        <v>0</v>
      </c>
    </row>
    <row r="1482" spans="1:15" x14ac:dyDescent="0.25">
      <c r="A1482">
        <v>251</v>
      </c>
      <c r="B1482">
        <v>20240420</v>
      </c>
      <c r="C1482">
        <v>8.6</v>
      </c>
      <c r="D1482">
        <v>7.1</v>
      </c>
      <c r="E1482">
        <v>1443</v>
      </c>
      <c r="F1482">
        <v>2.2000000000000002</v>
      </c>
      <c r="G1482">
        <v>1020.6</v>
      </c>
      <c r="H1482">
        <v>75</v>
      </c>
      <c r="I1482" s="101" t="s">
        <v>17</v>
      </c>
      <c r="J1482" s="1">
        <f>DATEVALUE(RIGHT(jaar_zip[[#This Row],[YYYYMMDD]],2)&amp;"-"&amp;MID(jaar_zip[[#This Row],[YYYYMMDD]],5,2)&amp;"-"&amp;LEFT(jaar_zip[[#This Row],[YYYYMMDD]],4))</f>
        <v>45402</v>
      </c>
      <c r="K1482" s="101" t="str">
        <f>IF(AND(VALUE(MONTH(jaar_zip[[#This Row],[Datum]]))=1,VALUE(WEEKNUM(jaar_zip[[#This Row],[Datum]],21))&gt;51),RIGHT(YEAR(jaar_zip[[#This Row],[Datum]])-1,2),RIGHT(YEAR(jaar_zip[[#This Row],[Datum]]),2))&amp;"-"&amp; TEXT(WEEKNUM(jaar_zip[[#This Row],[Datum]],21),"00")</f>
        <v>24-16</v>
      </c>
      <c r="L1482" s="101">
        <f>MONTH(jaar_zip[[#This Row],[Datum]])</f>
        <v>4</v>
      </c>
      <c r="M1482" s="101">
        <f>IF(ISNUMBER(jaar_zip[[#This Row],[etmaaltemperatuur]]),IF(jaar_zip[[#This Row],[etmaaltemperatuur]]&lt;stookgrens,stookgrens-jaar_zip[[#This Row],[etmaaltemperatuur]],0),"")</f>
        <v>10.9</v>
      </c>
      <c r="N1482" s="101">
        <f>IF(ISNUMBER(jaar_zip[[#This Row],[graaddagen]]),IF(OR(MONTH(jaar_zip[[#This Row],[Datum]])=1,MONTH(jaar_zip[[#This Row],[Datum]])=2,MONTH(jaar_zip[[#This Row],[Datum]])=11,MONTH(jaar_zip[[#This Row],[Datum]])=12),1.1,IF(OR(MONTH(jaar_zip[[#This Row],[Datum]])=3,MONTH(jaar_zip[[#This Row],[Datum]])=10),1,0.8))*jaar_zip[[#This Row],[graaddagen]],"")</f>
        <v>8.7200000000000006</v>
      </c>
      <c r="O1482" s="101">
        <f>IF(ISNUMBER(jaar_zip[[#This Row],[etmaaltemperatuur]]),IF(jaar_zip[[#This Row],[etmaaltemperatuur]]&gt;stookgrens,jaar_zip[[#This Row],[etmaaltemperatuur]]-stookgrens,0),"")</f>
        <v>0</v>
      </c>
    </row>
    <row r="1483" spans="1:15" x14ac:dyDescent="0.25">
      <c r="A1483">
        <v>251</v>
      </c>
      <c r="B1483">
        <v>20240421</v>
      </c>
      <c r="C1483">
        <v>7.3</v>
      </c>
      <c r="D1483">
        <v>7.5</v>
      </c>
      <c r="E1483">
        <v>1845</v>
      </c>
      <c r="F1483">
        <v>2.5</v>
      </c>
      <c r="G1483">
        <v>1026.4000000000001</v>
      </c>
      <c r="H1483">
        <v>69</v>
      </c>
      <c r="I1483" s="101" t="s">
        <v>17</v>
      </c>
      <c r="J1483" s="1">
        <f>DATEVALUE(RIGHT(jaar_zip[[#This Row],[YYYYMMDD]],2)&amp;"-"&amp;MID(jaar_zip[[#This Row],[YYYYMMDD]],5,2)&amp;"-"&amp;LEFT(jaar_zip[[#This Row],[YYYYMMDD]],4))</f>
        <v>45403</v>
      </c>
      <c r="K1483" s="101" t="str">
        <f>IF(AND(VALUE(MONTH(jaar_zip[[#This Row],[Datum]]))=1,VALUE(WEEKNUM(jaar_zip[[#This Row],[Datum]],21))&gt;51),RIGHT(YEAR(jaar_zip[[#This Row],[Datum]])-1,2),RIGHT(YEAR(jaar_zip[[#This Row],[Datum]]),2))&amp;"-"&amp; TEXT(WEEKNUM(jaar_zip[[#This Row],[Datum]],21),"00")</f>
        <v>24-16</v>
      </c>
      <c r="L1483" s="101">
        <f>MONTH(jaar_zip[[#This Row],[Datum]])</f>
        <v>4</v>
      </c>
      <c r="M1483" s="101">
        <f>IF(ISNUMBER(jaar_zip[[#This Row],[etmaaltemperatuur]]),IF(jaar_zip[[#This Row],[etmaaltemperatuur]]&lt;stookgrens,stookgrens-jaar_zip[[#This Row],[etmaaltemperatuur]],0),"")</f>
        <v>10.5</v>
      </c>
      <c r="N1483" s="101">
        <f>IF(ISNUMBER(jaar_zip[[#This Row],[graaddagen]]),IF(OR(MONTH(jaar_zip[[#This Row],[Datum]])=1,MONTH(jaar_zip[[#This Row],[Datum]])=2,MONTH(jaar_zip[[#This Row],[Datum]])=11,MONTH(jaar_zip[[#This Row],[Datum]])=12),1.1,IF(OR(MONTH(jaar_zip[[#This Row],[Datum]])=3,MONTH(jaar_zip[[#This Row],[Datum]])=10),1,0.8))*jaar_zip[[#This Row],[graaddagen]],"")</f>
        <v>8.4</v>
      </c>
      <c r="O1483" s="101">
        <f>IF(ISNUMBER(jaar_zip[[#This Row],[etmaaltemperatuur]]),IF(jaar_zip[[#This Row],[etmaaltemperatuur]]&gt;stookgrens,jaar_zip[[#This Row],[etmaaltemperatuur]]-stookgrens,0),"")</f>
        <v>0</v>
      </c>
    </row>
    <row r="1484" spans="1:15" x14ac:dyDescent="0.25">
      <c r="A1484">
        <v>251</v>
      </c>
      <c r="B1484">
        <v>20240422</v>
      </c>
      <c r="C1484">
        <v>5.2</v>
      </c>
      <c r="D1484">
        <v>6.8</v>
      </c>
      <c r="E1484">
        <v>2057</v>
      </c>
      <c r="F1484">
        <v>0.5</v>
      </c>
      <c r="G1484">
        <v>1026</v>
      </c>
      <c r="H1484">
        <v>60</v>
      </c>
      <c r="I1484" s="101" t="s">
        <v>17</v>
      </c>
      <c r="J1484" s="1">
        <f>DATEVALUE(RIGHT(jaar_zip[[#This Row],[YYYYMMDD]],2)&amp;"-"&amp;MID(jaar_zip[[#This Row],[YYYYMMDD]],5,2)&amp;"-"&amp;LEFT(jaar_zip[[#This Row],[YYYYMMDD]],4))</f>
        <v>45404</v>
      </c>
      <c r="K1484" s="101" t="str">
        <f>IF(AND(VALUE(MONTH(jaar_zip[[#This Row],[Datum]]))=1,VALUE(WEEKNUM(jaar_zip[[#This Row],[Datum]],21))&gt;51),RIGHT(YEAR(jaar_zip[[#This Row],[Datum]])-1,2),RIGHT(YEAR(jaar_zip[[#This Row],[Datum]]),2))&amp;"-"&amp; TEXT(WEEKNUM(jaar_zip[[#This Row],[Datum]],21),"00")</f>
        <v>24-17</v>
      </c>
      <c r="L1484" s="101">
        <f>MONTH(jaar_zip[[#This Row],[Datum]])</f>
        <v>4</v>
      </c>
      <c r="M1484" s="101">
        <f>IF(ISNUMBER(jaar_zip[[#This Row],[etmaaltemperatuur]]),IF(jaar_zip[[#This Row],[etmaaltemperatuur]]&lt;stookgrens,stookgrens-jaar_zip[[#This Row],[etmaaltemperatuur]],0),"")</f>
        <v>11.2</v>
      </c>
      <c r="N1484" s="101">
        <f>IF(ISNUMBER(jaar_zip[[#This Row],[graaddagen]]),IF(OR(MONTH(jaar_zip[[#This Row],[Datum]])=1,MONTH(jaar_zip[[#This Row],[Datum]])=2,MONTH(jaar_zip[[#This Row],[Datum]])=11,MONTH(jaar_zip[[#This Row],[Datum]])=12),1.1,IF(OR(MONTH(jaar_zip[[#This Row],[Datum]])=3,MONTH(jaar_zip[[#This Row],[Datum]])=10),1,0.8))*jaar_zip[[#This Row],[graaddagen]],"")</f>
        <v>8.9599999999999991</v>
      </c>
      <c r="O1484" s="101">
        <f>IF(ISNUMBER(jaar_zip[[#This Row],[etmaaltemperatuur]]),IF(jaar_zip[[#This Row],[etmaaltemperatuur]]&gt;stookgrens,jaar_zip[[#This Row],[etmaaltemperatuur]]-stookgrens,0),"")</f>
        <v>0</v>
      </c>
    </row>
    <row r="1485" spans="1:15" x14ac:dyDescent="0.25">
      <c r="A1485">
        <v>251</v>
      </c>
      <c r="B1485">
        <v>20240423</v>
      </c>
      <c r="C1485">
        <v>5.5</v>
      </c>
      <c r="D1485">
        <v>5.0999999999999996</v>
      </c>
      <c r="E1485">
        <v>1355</v>
      </c>
      <c r="F1485">
        <v>1.9</v>
      </c>
      <c r="G1485">
        <v>1018.2</v>
      </c>
      <c r="H1485">
        <v>75</v>
      </c>
      <c r="I1485" s="101" t="s">
        <v>17</v>
      </c>
      <c r="J1485" s="1">
        <f>DATEVALUE(RIGHT(jaar_zip[[#This Row],[YYYYMMDD]],2)&amp;"-"&amp;MID(jaar_zip[[#This Row],[YYYYMMDD]],5,2)&amp;"-"&amp;LEFT(jaar_zip[[#This Row],[YYYYMMDD]],4))</f>
        <v>45405</v>
      </c>
      <c r="K1485" s="101" t="str">
        <f>IF(AND(VALUE(MONTH(jaar_zip[[#This Row],[Datum]]))=1,VALUE(WEEKNUM(jaar_zip[[#This Row],[Datum]],21))&gt;51),RIGHT(YEAR(jaar_zip[[#This Row],[Datum]])-1,2),RIGHT(YEAR(jaar_zip[[#This Row],[Datum]]),2))&amp;"-"&amp; TEXT(WEEKNUM(jaar_zip[[#This Row],[Datum]],21),"00")</f>
        <v>24-17</v>
      </c>
      <c r="L1485" s="101">
        <f>MONTH(jaar_zip[[#This Row],[Datum]])</f>
        <v>4</v>
      </c>
      <c r="M1485" s="101">
        <f>IF(ISNUMBER(jaar_zip[[#This Row],[etmaaltemperatuur]]),IF(jaar_zip[[#This Row],[etmaaltemperatuur]]&lt;stookgrens,stookgrens-jaar_zip[[#This Row],[etmaaltemperatuur]],0),"")</f>
        <v>12.9</v>
      </c>
      <c r="N1485" s="101">
        <f>IF(ISNUMBER(jaar_zip[[#This Row],[graaddagen]]),IF(OR(MONTH(jaar_zip[[#This Row],[Datum]])=1,MONTH(jaar_zip[[#This Row],[Datum]])=2,MONTH(jaar_zip[[#This Row],[Datum]])=11,MONTH(jaar_zip[[#This Row],[Datum]])=12),1.1,IF(OR(MONTH(jaar_zip[[#This Row],[Datum]])=3,MONTH(jaar_zip[[#This Row],[Datum]])=10),1,0.8))*jaar_zip[[#This Row],[graaddagen]],"")</f>
        <v>10.32</v>
      </c>
      <c r="O1485" s="101">
        <f>IF(ISNUMBER(jaar_zip[[#This Row],[etmaaltemperatuur]]),IF(jaar_zip[[#This Row],[etmaaltemperatuur]]&gt;stookgrens,jaar_zip[[#This Row],[etmaaltemperatuur]]-stookgrens,0),"")</f>
        <v>0</v>
      </c>
    </row>
    <row r="1486" spans="1:15" x14ac:dyDescent="0.25">
      <c r="A1486">
        <v>251</v>
      </c>
      <c r="B1486">
        <v>20240424</v>
      </c>
      <c r="C1486">
        <v>7.8</v>
      </c>
      <c r="D1486">
        <v>6.8</v>
      </c>
      <c r="E1486">
        <v>1482</v>
      </c>
      <c r="F1486">
        <v>5.2</v>
      </c>
      <c r="G1486">
        <v>1008.2</v>
      </c>
      <c r="H1486">
        <v>76</v>
      </c>
      <c r="I1486" s="101" t="s">
        <v>17</v>
      </c>
      <c r="J1486" s="1">
        <f>DATEVALUE(RIGHT(jaar_zip[[#This Row],[YYYYMMDD]],2)&amp;"-"&amp;MID(jaar_zip[[#This Row],[YYYYMMDD]],5,2)&amp;"-"&amp;LEFT(jaar_zip[[#This Row],[YYYYMMDD]],4))</f>
        <v>45406</v>
      </c>
      <c r="K1486" s="101" t="str">
        <f>IF(AND(VALUE(MONTH(jaar_zip[[#This Row],[Datum]]))=1,VALUE(WEEKNUM(jaar_zip[[#This Row],[Datum]],21))&gt;51),RIGHT(YEAR(jaar_zip[[#This Row],[Datum]])-1,2),RIGHT(YEAR(jaar_zip[[#This Row],[Datum]]),2))&amp;"-"&amp; TEXT(WEEKNUM(jaar_zip[[#This Row],[Datum]],21),"00")</f>
        <v>24-17</v>
      </c>
      <c r="L1486" s="101">
        <f>MONTH(jaar_zip[[#This Row],[Datum]])</f>
        <v>4</v>
      </c>
      <c r="M1486" s="101">
        <f>IF(ISNUMBER(jaar_zip[[#This Row],[etmaaltemperatuur]]),IF(jaar_zip[[#This Row],[etmaaltemperatuur]]&lt;stookgrens,stookgrens-jaar_zip[[#This Row],[etmaaltemperatuur]],0),"")</f>
        <v>11.2</v>
      </c>
      <c r="N1486" s="101">
        <f>IF(ISNUMBER(jaar_zip[[#This Row],[graaddagen]]),IF(OR(MONTH(jaar_zip[[#This Row],[Datum]])=1,MONTH(jaar_zip[[#This Row],[Datum]])=2,MONTH(jaar_zip[[#This Row],[Datum]])=11,MONTH(jaar_zip[[#This Row],[Datum]])=12),1.1,IF(OR(MONTH(jaar_zip[[#This Row],[Datum]])=3,MONTH(jaar_zip[[#This Row],[Datum]])=10),1,0.8))*jaar_zip[[#This Row],[graaddagen]],"")</f>
        <v>8.9599999999999991</v>
      </c>
      <c r="O1486" s="101">
        <f>IF(ISNUMBER(jaar_zip[[#This Row],[etmaaltemperatuur]]),IF(jaar_zip[[#This Row],[etmaaltemperatuur]]&gt;stookgrens,jaar_zip[[#This Row],[etmaaltemperatuur]]-stookgrens,0),"")</f>
        <v>0</v>
      </c>
    </row>
    <row r="1487" spans="1:15" x14ac:dyDescent="0.25">
      <c r="A1487">
        <v>251</v>
      </c>
      <c r="B1487">
        <v>20240425</v>
      </c>
      <c r="C1487">
        <v>5.5</v>
      </c>
      <c r="D1487">
        <v>6.1</v>
      </c>
      <c r="E1487">
        <v>928</v>
      </c>
      <c r="F1487">
        <v>7.1</v>
      </c>
      <c r="G1487">
        <v>1002.6</v>
      </c>
      <c r="H1487">
        <v>79</v>
      </c>
      <c r="I1487" s="101" t="s">
        <v>17</v>
      </c>
      <c r="J1487" s="1">
        <f>DATEVALUE(RIGHT(jaar_zip[[#This Row],[YYYYMMDD]],2)&amp;"-"&amp;MID(jaar_zip[[#This Row],[YYYYMMDD]],5,2)&amp;"-"&amp;LEFT(jaar_zip[[#This Row],[YYYYMMDD]],4))</f>
        <v>45407</v>
      </c>
      <c r="K1487" s="101" t="str">
        <f>IF(AND(VALUE(MONTH(jaar_zip[[#This Row],[Datum]]))=1,VALUE(WEEKNUM(jaar_zip[[#This Row],[Datum]],21))&gt;51),RIGHT(YEAR(jaar_zip[[#This Row],[Datum]])-1,2),RIGHT(YEAR(jaar_zip[[#This Row],[Datum]]),2))&amp;"-"&amp; TEXT(WEEKNUM(jaar_zip[[#This Row],[Datum]],21),"00")</f>
        <v>24-17</v>
      </c>
      <c r="L1487" s="101">
        <f>MONTH(jaar_zip[[#This Row],[Datum]])</f>
        <v>4</v>
      </c>
      <c r="M1487" s="101">
        <f>IF(ISNUMBER(jaar_zip[[#This Row],[etmaaltemperatuur]]),IF(jaar_zip[[#This Row],[etmaaltemperatuur]]&lt;stookgrens,stookgrens-jaar_zip[[#This Row],[etmaaltemperatuur]],0),"")</f>
        <v>11.9</v>
      </c>
      <c r="N1487" s="101">
        <f>IF(ISNUMBER(jaar_zip[[#This Row],[graaddagen]]),IF(OR(MONTH(jaar_zip[[#This Row],[Datum]])=1,MONTH(jaar_zip[[#This Row],[Datum]])=2,MONTH(jaar_zip[[#This Row],[Datum]])=11,MONTH(jaar_zip[[#This Row],[Datum]])=12),1.1,IF(OR(MONTH(jaar_zip[[#This Row],[Datum]])=3,MONTH(jaar_zip[[#This Row],[Datum]])=10),1,0.8))*jaar_zip[[#This Row],[graaddagen]],"")</f>
        <v>9.5200000000000014</v>
      </c>
      <c r="O1487" s="101">
        <f>IF(ISNUMBER(jaar_zip[[#This Row],[etmaaltemperatuur]]),IF(jaar_zip[[#This Row],[etmaaltemperatuur]]&gt;stookgrens,jaar_zip[[#This Row],[etmaaltemperatuur]]-stookgrens,0),"")</f>
        <v>0</v>
      </c>
    </row>
    <row r="1488" spans="1:15" x14ac:dyDescent="0.25">
      <c r="A1488">
        <v>251</v>
      </c>
      <c r="B1488">
        <v>20240426</v>
      </c>
      <c r="C1488">
        <v>2.9</v>
      </c>
      <c r="D1488">
        <v>6.3</v>
      </c>
      <c r="E1488">
        <v>1448</v>
      </c>
      <c r="F1488">
        <v>1.3</v>
      </c>
      <c r="G1488">
        <v>1003.3</v>
      </c>
      <c r="H1488">
        <v>78</v>
      </c>
      <c r="I1488" s="101" t="s">
        <v>17</v>
      </c>
      <c r="J1488" s="1">
        <f>DATEVALUE(RIGHT(jaar_zip[[#This Row],[YYYYMMDD]],2)&amp;"-"&amp;MID(jaar_zip[[#This Row],[YYYYMMDD]],5,2)&amp;"-"&amp;LEFT(jaar_zip[[#This Row],[YYYYMMDD]],4))</f>
        <v>45408</v>
      </c>
      <c r="K1488" s="101" t="str">
        <f>IF(AND(VALUE(MONTH(jaar_zip[[#This Row],[Datum]]))=1,VALUE(WEEKNUM(jaar_zip[[#This Row],[Datum]],21))&gt;51),RIGHT(YEAR(jaar_zip[[#This Row],[Datum]])-1,2),RIGHT(YEAR(jaar_zip[[#This Row],[Datum]]),2))&amp;"-"&amp; TEXT(WEEKNUM(jaar_zip[[#This Row],[Datum]],21),"00")</f>
        <v>24-17</v>
      </c>
      <c r="L1488" s="101">
        <f>MONTH(jaar_zip[[#This Row],[Datum]])</f>
        <v>4</v>
      </c>
      <c r="M1488" s="101">
        <f>IF(ISNUMBER(jaar_zip[[#This Row],[etmaaltemperatuur]]),IF(jaar_zip[[#This Row],[etmaaltemperatuur]]&lt;stookgrens,stookgrens-jaar_zip[[#This Row],[etmaaltemperatuur]],0),"")</f>
        <v>11.7</v>
      </c>
      <c r="N1488" s="101">
        <f>IF(ISNUMBER(jaar_zip[[#This Row],[graaddagen]]),IF(OR(MONTH(jaar_zip[[#This Row],[Datum]])=1,MONTH(jaar_zip[[#This Row],[Datum]])=2,MONTH(jaar_zip[[#This Row],[Datum]])=11,MONTH(jaar_zip[[#This Row],[Datum]])=12),1.1,IF(OR(MONTH(jaar_zip[[#This Row],[Datum]])=3,MONTH(jaar_zip[[#This Row],[Datum]])=10),1,0.8))*jaar_zip[[#This Row],[graaddagen]],"")</f>
        <v>9.36</v>
      </c>
      <c r="O1488" s="101">
        <f>IF(ISNUMBER(jaar_zip[[#This Row],[etmaaltemperatuur]]),IF(jaar_zip[[#This Row],[etmaaltemperatuur]]&gt;stookgrens,jaar_zip[[#This Row],[etmaaltemperatuur]]-stookgrens,0),"")</f>
        <v>0</v>
      </c>
    </row>
    <row r="1489" spans="1:15" x14ac:dyDescent="0.25">
      <c r="A1489">
        <v>251</v>
      </c>
      <c r="B1489">
        <v>20240427</v>
      </c>
      <c r="C1489">
        <v>4.3</v>
      </c>
      <c r="D1489">
        <v>9.6999999999999993</v>
      </c>
      <c r="E1489">
        <v>872</v>
      </c>
      <c r="F1489">
        <v>1.1000000000000001</v>
      </c>
      <c r="G1489">
        <v>1005.9</v>
      </c>
      <c r="H1489">
        <v>87</v>
      </c>
      <c r="I1489" s="101" t="s">
        <v>17</v>
      </c>
      <c r="J1489" s="1">
        <f>DATEVALUE(RIGHT(jaar_zip[[#This Row],[YYYYMMDD]],2)&amp;"-"&amp;MID(jaar_zip[[#This Row],[YYYYMMDD]],5,2)&amp;"-"&amp;LEFT(jaar_zip[[#This Row],[YYYYMMDD]],4))</f>
        <v>45409</v>
      </c>
      <c r="K1489" s="101" t="str">
        <f>IF(AND(VALUE(MONTH(jaar_zip[[#This Row],[Datum]]))=1,VALUE(WEEKNUM(jaar_zip[[#This Row],[Datum]],21))&gt;51),RIGHT(YEAR(jaar_zip[[#This Row],[Datum]])-1,2),RIGHT(YEAR(jaar_zip[[#This Row],[Datum]]),2))&amp;"-"&amp; TEXT(WEEKNUM(jaar_zip[[#This Row],[Datum]],21),"00")</f>
        <v>24-17</v>
      </c>
      <c r="L1489" s="101">
        <f>MONTH(jaar_zip[[#This Row],[Datum]])</f>
        <v>4</v>
      </c>
      <c r="M1489" s="101">
        <f>IF(ISNUMBER(jaar_zip[[#This Row],[etmaaltemperatuur]]),IF(jaar_zip[[#This Row],[etmaaltemperatuur]]&lt;stookgrens,stookgrens-jaar_zip[[#This Row],[etmaaltemperatuur]],0),"")</f>
        <v>8.3000000000000007</v>
      </c>
      <c r="N1489" s="101">
        <f>IF(ISNUMBER(jaar_zip[[#This Row],[graaddagen]]),IF(OR(MONTH(jaar_zip[[#This Row],[Datum]])=1,MONTH(jaar_zip[[#This Row],[Datum]])=2,MONTH(jaar_zip[[#This Row],[Datum]])=11,MONTH(jaar_zip[[#This Row],[Datum]])=12),1.1,IF(OR(MONTH(jaar_zip[[#This Row],[Datum]])=3,MONTH(jaar_zip[[#This Row],[Datum]])=10),1,0.8))*jaar_zip[[#This Row],[graaddagen]],"")</f>
        <v>6.6400000000000006</v>
      </c>
      <c r="O1489" s="101">
        <f>IF(ISNUMBER(jaar_zip[[#This Row],[etmaaltemperatuur]]),IF(jaar_zip[[#This Row],[etmaaltemperatuur]]&gt;stookgrens,jaar_zip[[#This Row],[etmaaltemperatuur]]-stookgrens,0),"")</f>
        <v>0</v>
      </c>
    </row>
    <row r="1490" spans="1:15" x14ac:dyDescent="0.25">
      <c r="A1490">
        <v>251</v>
      </c>
      <c r="B1490">
        <v>20240428</v>
      </c>
      <c r="C1490">
        <v>9.3000000000000007</v>
      </c>
      <c r="D1490">
        <v>11.6</v>
      </c>
      <c r="E1490">
        <v>1108</v>
      </c>
      <c r="F1490">
        <v>0.2</v>
      </c>
      <c r="G1490">
        <v>1007</v>
      </c>
      <c r="H1490">
        <v>81</v>
      </c>
      <c r="I1490" s="101" t="s">
        <v>17</v>
      </c>
      <c r="J1490" s="1">
        <f>DATEVALUE(RIGHT(jaar_zip[[#This Row],[YYYYMMDD]],2)&amp;"-"&amp;MID(jaar_zip[[#This Row],[YYYYMMDD]],5,2)&amp;"-"&amp;LEFT(jaar_zip[[#This Row],[YYYYMMDD]],4))</f>
        <v>45410</v>
      </c>
      <c r="K1490" s="101" t="str">
        <f>IF(AND(VALUE(MONTH(jaar_zip[[#This Row],[Datum]]))=1,VALUE(WEEKNUM(jaar_zip[[#This Row],[Datum]],21))&gt;51),RIGHT(YEAR(jaar_zip[[#This Row],[Datum]])-1,2),RIGHT(YEAR(jaar_zip[[#This Row],[Datum]]),2))&amp;"-"&amp; TEXT(WEEKNUM(jaar_zip[[#This Row],[Datum]],21),"00")</f>
        <v>24-17</v>
      </c>
      <c r="L1490" s="101">
        <f>MONTH(jaar_zip[[#This Row],[Datum]])</f>
        <v>4</v>
      </c>
      <c r="M1490" s="101">
        <f>IF(ISNUMBER(jaar_zip[[#This Row],[etmaaltemperatuur]]),IF(jaar_zip[[#This Row],[etmaaltemperatuur]]&lt;stookgrens,stookgrens-jaar_zip[[#This Row],[etmaaltemperatuur]],0),"")</f>
        <v>6.4</v>
      </c>
      <c r="N1490" s="101">
        <f>IF(ISNUMBER(jaar_zip[[#This Row],[graaddagen]]),IF(OR(MONTH(jaar_zip[[#This Row],[Datum]])=1,MONTH(jaar_zip[[#This Row],[Datum]])=2,MONTH(jaar_zip[[#This Row],[Datum]])=11,MONTH(jaar_zip[[#This Row],[Datum]])=12),1.1,IF(OR(MONTH(jaar_zip[[#This Row],[Datum]])=3,MONTH(jaar_zip[[#This Row],[Datum]])=10),1,0.8))*jaar_zip[[#This Row],[graaddagen]],"")</f>
        <v>5.120000000000001</v>
      </c>
      <c r="O1490" s="101">
        <f>IF(ISNUMBER(jaar_zip[[#This Row],[etmaaltemperatuur]]),IF(jaar_zip[[#This Row],[etmaaltemperatuur]]&gt;stookgrens,jaar_zip[[#This Row],[etmaaltemperatuur]]-stookgrens,0),"")</f>
        <v>0</v>
      </c>
    </row>
    <row r="1491" spans="1:15" x14ac:dyDescent="0.25">
      <c r="A1491">
        <v>251</v>
      </c>
      <c r="B1491">
        <v>20240429</v>
      </c>
      <c r="C1491">
        <v>4.9000000000000004</v>
      </c>
      <c r="D1491">
        <v>12.1</v>
      </c>
      <c r="E1491">
        <v>2526</v>
      </c>
      <c r="F1491">
        <v>-0.1</v>
      </c>
      <c r="G1491">
        <v>1018.5</v>
      </c>
      <c r="H1491">
        <v>80</v>
      </c>
      <c r="I1491" s="101" t="s">
        <v>17</v>
      </c>
      <c r="J1491" s="1">
        <f>DATEVALUE(RIGHT(jaar_zip[[#This Row],[YYYYMMDD]],2)&amp;"-"&amp;MID(jaar_zip[[#This Row],[YYYYMMDD]],5,2)&amp;"-"&amp;LEFT(jaar_zip[[#This Row],[YYYYMMDD]],4))</f>
        <v>45411</v>
      </c>
      <c r="K1491" s="101" t="str">
        <f>IF(AND(VALUE(MONTH(jaar_zip[[#This Row],[Datum]]))=1,VALUE(WEEKNUM(jaar_zip[[#This Row],[Datum]],21))&gt;51),RIGHT(YEAR(jaar_zip[[#This Row],[Datum]])-1,2),RIGHT(YEAR(jaar_zip[[#This Row],[Datum]]),2))&amp;"-"&amp; TEXT(WEEKNUM(jaar_zip[[#This Row],[Datum]],21),"00")</f>
        <v>24-18</v>
      </c>
      <c r="L1491" s="101">
        <f>MONTH(jaar_zip[[#This Row],[Datum]])</f>
        <v>4</v>
      </c>
      <c r="M1491" s="101">
        <f>IF(ISNUMBER(jaar_zip[[#This Row],[etmaaltemperatuur]]),IF(jaar_zip[[#This Row],[etmaaltemperatuur]]&lt;stookgrens,stookgrens-jaar_zip[[#This Row],[etmaaltemperatuur]],0),"")</f>
        <v>5.9</v>
      </c>
      <c r="N1491" s="101">
        <f>IF(ISNUMBER(jaar_zip[[#This Row],[graaddagen]]),IF(OR(MONTH(jaar_zip[[#This Row],[Datum]])=1,MONTH(jaar_zip[[#This Row],[Datum]])=2,MONTH(jaar_zip[[#This Row],[Datum]])=11,MONTH(jaar_zip[[#This Row],[Datum]])=12),1.1,IF(OR(MONTH(jaar_zip[[#This Row],[Datum]])=3,MONTH(jaar_zip[[#This Row],[Datum]])=10),1,0.8))*jaar_zip[[#This Row],[graaddagen]],"")</f>
        <v>4.7200000000000006</v>
      </c>
      <c r="O1491" s="101">
        <f>IF(ISNUMBER(jaar_zip[[#This Row],[etmaaltemperatuur]]),IF(jaar_zip[[#This Row],[etmaaltemperatuur]]&gt;stookgrens,jaar_zip[[#This Row],[etmaaltemperatuur]]-stookgrens,0),"")</f>
        <v>0</v>
      </c>
    </row>
    <row r="1492" spans="1:15" x14ac:dyDescent="0.25">
      <c r="A1492">
        <v>251</v>
      </c>
      <c r="B1492">
        <v>20240430</v>
      </c>
      <c r="C1492">
        <v>3.2</v>
      </c>
      <c r="D1492">
        <v>14.2</v>
      </c>
      <c r="E1492">
        <v>1485</v>
      </c>
      <c r="F1492">
        <v>-0.1</v>
      </c>
      <c r="G1492">
        <v>1015.6</v>
      </c>
      <c r="H1492">
        <v>86</v>
      </c>
      <c r="I1492" s="101" t="s">
        <v>17</v>
      </c>
      <c r="J1492" s="1">
        <f>DATEVALUE(RIGHT(jaar_zip[[#This Row],[YYYYMMDD]],2)&amp;"-"&amp;MID(jaar_zip[[#This Row],[YYYYMMDD]],5,2)&amp;"-"&amp;LEFT(jaar_zip[[#This Row],[YYYYMMDD]],4))</f>
        <v>45412</v>
      </c>
      <c r="K1492" s="101" t="str">
        <f>IF(AND(VALUE(MONTH(jaar_zip[[#This Row],[Datum]]))=1,VALUE(WEEKNUM(jaar_zip[[#This Row],[Datum]],21))&gt;51),RIGHT(YEAR(jaar_zip[[#This Row],[Datum]])-1,2),RIGHT(YEAR(jaar_zip[[#This Row],[Datum]]),2))&amp;"-"&amp; TEXT(WEEKNUM(jaar_zip[[#This Row],[Datum]],21),"00")</f>
        <v>24-18</v>
      </c>
      <c r="L1492" s="101">
        <f>MONTH(jaar_zip[[#This Row],[Datum]])</f>
        <v>4</v>
      </c>
      <c r="M1492" s="101">
        <f>IF(ISNUMBER(jaar_zip[[#This Row],[etmaaltemperatuur]]),IF(jaar_zip[[#This Row],[etmaaltemperatuur]]&lt;stookgrens,stookgrens-jaar_zip[[#This Row],[etmaaltemperatuur]],0),"")</f>
        <v>3.8000000000000007</v>
      </c>
      <c r="N1492" s="101">
        <f>IF(ISNUMBER(jaar_zip[[#This Row],[graaddagen]]),IF(OR(MONTH(jaar_zip[[#This Row],[Datum]])=1,MONTH(jaar_zip[[#This Row],[Datum]])=2,MONTH(jaar_zip[[#This Row],[Datum]])=11,MONTH(jaar_zip[[#This Row],[Datum]])=12),1.1,IF(OR(MONTH(jaar_zip[[#This Row],[Datum]])=3,MONTH(jaar_zip[[#This Row],[Datum]])=10),1,0.8))*jaar_zip[[#This Row],[graaddagen]],"")</f>
        <v>3.0400000000000009</v>
      </c>
      <c r="O1492" s="101">
        <f>IF(ISNUMBER(jaar_zip[[#This Row],[etmaaltemperatuur]]),IF(jaar_zip[[#This Row],[etmaaltemperatuur]]&gt;stookgrens,jaar_zip[[#This Row],[etmaaltemperatuur]]-stookgrens,0),"")</f>
        <v>0</v>
      </c>
    </row>
    <row r="1493" spans="1:15" x14ac:dyDescent="0.25">
      <c r="A1493">
        <v>251</v>
      </c>
      <c r="B1493">
        <v>20240501</v>
      </c>
      <c r="C1493">
        <v>5.9</v>
      </c>
      <c r="D1493">
        <v>13.9</v>
      </c>
      <c r="E1493">
        <v>2204</v>
      </c>
      <c r="F1493">
        <v>0</v>
      </c>
      <c r="G1493">
        <v>1007.9</v>
      </c>
      <c r="H1493">
        <v>87</v>
      </c>
      <c r="I1493" s="101" t="s">
        <v>17</v>
      </c>
      <c r="J1493" s="1">
        <f>DATEVALUE(RIGHT(jaar_zip[[#This Row],[YYYYMMDD]],2)&amp;"-"&amp;MID(jaar_zip[[#This Row],[YYYYMMDD]],5,2)&amp;"-"&amp;LEFT(jaar_zip[[#This Row],[YYYYMMDD]],4))</f>
        <v>45413</v>
      </c>
      <c r="K1493" s="101" t="str">
        <f>IF(AND(VALUE(MONTH(jaar_zip[[#This Row],[Datum]]))=1,VALUE(WEEKNUM(jaar_zip[[#This Row],[Datum]],21))&gt;51),RIGHT(YEAR(jaar_zip[[#This Row],[Datum]])-1,2),RIGHT(YEAR(jaar_zip[[#This Row],[Datum]]),2))&amp;"-"&amp; TEXT(WEEKNUM(jaar_zip[[#This Row],[Datum]],21),"00")</f>
        <v>24-18</v>
      </c>
      <c r="L1493" s="101">
        <f>MONTH(jaar_zip[[#This Row],[Datum]])</f>
        <v>5</v>
      </c>
      <c r="M1493" s="101">
        <f>IF(ISNUMBER(jaar_zip[[#This Row],[etmaaltemperatuur]]),IF(jaar_zip[[#This Row],[etmaaltemperatuur]]&lt;stookgrens,stookgrens-jaar_zip[[#This Row],[etmaaltemperatuur]],0),"")</f>
        <v>4.0999999999999996</v>
      </c>
      <c r="N1493" s="101">
        <f>IF(ISNUMBER(jaar_zip[[#This Row],[graaddagen]]),IF(OR(MONTH(jaar_zip[[#This Row],[Datum]])=1,MONTH(jaar_zip[[#This Row],[Datum]])=2,MONTH(jaar_zip[[#This Row],[Datum]])=11,MONTH(jaar_zip[[#This Row],[Datum]])=12),1.1,IF(OR(MONTH(jaar_zip[[#This Row],[Datum]])=3,MONTH(jaar_zip[[#This Row],[Datum]])=10),1,0.8))*jaar_zip[[#This Row],[graaddagen]],"")</f>
        <v>3.28</v>
      </c>
      <c r="O1493" s="101">
        <f>IF(ISNUMBER(jaar_zip[[#This Row],[etmaaltemperatuur]]),IF(jaar_zip[[#This Row],[etmaaltemperatuur]]&gt;stookgrens,jaar_zip[[#This Row],[etmaaltemperatuur]]-stookgrens,0),"")</f>
        <v>0</v>
      </c>
    </row>
    <row r="1494" spans="1:15" x14ac:dyDescent="0.25">
      <c r="A1494">
        <v>251</v>
      </c>
      <c r="B1494">
        <v>20240502</v>
      </c>
      <c r="C1494">
        <v>7.4</v>
      </c>
      <c r="D1494">
        <v>14.7</v>
      </c>
      <c r="E1494">
        <v>2460</v>
      </c>
      <c r="F1494">
        <v>0</v>
      </c>
      <c r="G1494">
        <v>1001.4</v>
      </c>
      <c r="H1494">
        <v>84</v>
      </c>
      <c r="I1494" s="101" t="s">
        <v>17</v>
      </c>
      <c r="J1494" s="1">
        <f>DATEVALUE(RIGHT(jaar_zip[[#This Row],[YYYYMMDD]],2)&amp;"-"&amp;MID(jaar_zip[[#This Row],[YYYYMMDD]],5,2)&amp;"-"&amp;LEFT(jaar_zip[[#This Row],[YYYYMMDD]],4))</f>
        <v>45414</v>
      </c>
      <c r="K1494" s="101" t="str">
        <f>IF(AND(VALUE(MONTH(jaar_zip[[#This Row],[Datum]]))=1,VALUE(WEEKNUM(jaar_zip[[#This Row],[Datum]],21))&gt;51),RIGHT(YEAR(jaar_zip[[#This Row],[Datum]])-1,2),RIGHT(YEAR(jaar_zip[[#This Row],[Datum]]),2))&amp;"-"&amp; TEXT(WEEKNUM(jaar_zip[[#This Row],[Datum]],21),"00")</f>
        <v>24-18</v>
      </c>
      <c r="L1494" s="101">
        <f>MONTH(jaar_zip[[#This Row],[Datum]])</f>
        <v>5</v>
      </c>
      <c r="M1494" s="101">
        <f>IF(ISNUMBER(jaar_zip[[#This Row],[etmaaltemperatuur]]),IF(jaar_zip[[#This Row],[etmaaltemperatuur]]&lt;stookgrens,stookgrens-jaar_zip[[#This Row],[etmaaltemperatuur]],0),"")</f>
        <v>3.3000000000000007</v>
      </c>
      <c r="N1494" s="101">
        <f>IF(ISNUMBER(jaar_zip[[#This Row],[graaddagen]]),IF(OR(MONTH(jaar_zip[[#This Row],[Datum]])=1,MONTH(jaar_zip[[#This Row],[Datum]])=2,MONTH(jaar_zip[[#This Row],[Datum]])=11,MONTH(jaar_zip[[#This Row],[Datum]])=12),1.1,IF(OR(MONTH(jaar_zip[[#This Row],[Datum]])=3,MONTH(jaar_zip[[#This Row],[Datum]])=10),1,0.8))*jaar_zip[[#This Row],[graaddagen]],"")</f>
        <v>2.6400000000000006</v>
      </c>
      <c r="O1494" s="101">
        <f>IF(ISNUMBER(jaar_zip[[#This Row],[etmaaltemperatuur]]),IF(jaar_zip[[#This Row],[etmaaltemperatuur]]&gt;stookgrens,jaar_zip[[#This Row],[etmaaltemperatuur]]-stookgrens,0),"")</f>
        <v>0</v>
      </c>
    </row>
    <row r="1495" spans="1:15" x14ac:dyDescent="0.25">
      <c r="A1495">
        <v>251</v>
      </c>
      <c r="B1495">
        <v>20240503</v>
      </c>
      <c r="C1495">
        <v>7.2</v>
      </c>
      <c r="D1495">
        <v>12.2</v>
      </c>
      <c r="E1495">
        <v>564</v>
      </c>
      <c r="F1495">
        <v>-0.1</v>
      </c>
      <c r="G1495">
        <v>1007.2</v>
      </c>
      <c r="H1495">
        <v>91</v>
      </c>
      <c r="I1495" s="101" t="s">
        <v>17</v>
      </c>
      <c r="J1495" s="1">
        <f>DATEVALUE(RIGHT(jaar_zip[[#This Row],[YYYYMMDD]],2)&amp;"-"&amp;MID(jaar_zip[[#This Row],[YYYYMMDD]],5,2)&amp;"-"&amp;LEFT(jaar_zip[[#This Row],[YYYYMMDD]],4))</f>
        <v>45415</v>
      </c>
      <c r="K1495" s="101" t="str">
        <f>IF(AND(VALUE(MONTH(jaar_zip[[#This Row],[Datum]]))=1,VALUE(WEEKNUM(jaar_zip[[#This Row],[Datum]],21))&gt;51),RIGHT(YEAR(jaar_zip[[#This Row],[Datum]])-1,2),RIGHT(YEAR(jaar_zip[[#This Row],[Datum]]),2))&amp;"-"&amp; TEXT(WEEKNUM(jaar_zip[[#This Row],[Datum]],21),"00")</f>
        <v>24-18</v>
      </c>
      <c r="L1495" s="101">
        <f>MONTH(jaar_zip[[#This Row],[Datum]])</f>
        <v>5</v>
      </c>
      <c r="M1495" s="101">
        <f>IF(ISNUMBER(jaar_zip[[#This Row],[etmaaltemperatuur]]),IF(jaar_zip[[#This Row],[etmaaltemperatuur]]&lt;stookgrens,stookgrens-jaar_zip[[#This Row],[etmaaltemperatuur]],0),"")</f>
        <v>5.8000000000000007</v>
      </c>
      <c r="N1495" s="101">
        <f>IF(ISNUMBER(jaar_zip[[#This Row],[graaddagen]]),IF(OR(MONTH(jaar_zip[[#This Row],[Datum]])=1,MONTH(jaar_zip[[#This Row],[Datum]])=2,MONTH(jaar_zip[[#This Row],[Datum]])=11,MONTH(jaar_zip[[#This Row],[Datum]])=12),1.1,IF(OR(MONTH(jaar_zip[[#This Row],[Datum]])=3,MONTH(jaar_zip[[#This Row],[Datum]])=10),1,0.8))*jaar_zip[[#This Row],[graaddagen]],"")</f>
        <v>4.6400000000000006</v>
      </c>
      <c r="O1495" s="101">
        <f>IF(ISNUMBER(jaar_zip[[#This Row],[etmaaltemperatuur]]),IF(jaar_zip[[#This Row],[etmaaltemperatuur]]&gt;stookgrens,jaar_zip[[#This Row],[etmaaltemperatuur]]-stookgrens,0),"")</f>
        <v>0</v>
      </c>
    </row>
    <row r="1496" spans="1:15" x14ac:dyDescent="0.25">
      <c r="A1496">
        <v>251</v>
      </c>
      <c r="B1496">
        <v>20240504</v>
      </c>
      <c r="C1496">
        <v>5.3</v>
      </c>
      <c r="D1496">
        <v>12.7</v>
      </c>
      <c r="E1496">
        <v>2040</v>
      </c>
      <c r="F1496">
        <v>3.8</v>
      </c>
      <c r="G1496">
        <v>1012.9</v>
      </c>
      <c r="H1496">
        <v>80</v>
      </c>
      <c r="I1496" s="101" t="s">
        <v>17</v>
      </c>
      <c r="J1496" s="1">
        <f>DATEVALUE(RIGHT(jaar_zip[[#This Row],[YYYYMMDD]],2)&amp;"-"&amp;MID(jaar_zip[[#This Row],[YYYYMMDD]],5,2)&amp;"-"&amp;LEFT(jaar_zip[[#This Row],[YYYYMMDD]],4))</f>
        <v>45416</v>
      </c>
      <c r="K1496" s="101" t="str">
        <f>IF(AND(VALUE(MONTH(jaar_zip[[#This Row],[Datum]]))=1,VALUE(WEEKNUM(jaar_zip[[#This Row],[Datum]],21))&gt;51),RIGHT(YEAR(jaar_zip[[#This Row],[Datum]])-1,2),RIGHT(YEAR(jaar_zip[[#This Row],[Datum]]),2))&amp;"-"&amp; TEXT(WEEKNUM(jaar_zip[[#This Row],[Datum]],21),"00")</f>
        <v>24-18</v>
      </c>
      <c r="L1496" s="101">
        <f>MONTH(jaar_zip[[#This Row],[Datum]])</f>
        <v>5</v>
      </c>
      <c r="M1496" s="101">
        <f>IF(ISNUMBER(jaar_zip[[#This Row],[etmaaltemperatuur]]),IF(jaar_zip[[#This Row],[etmaaltemperatuur]]&lt;stookgrens,stookgrens-jaar_zip[[#This Row],[etmaaltemperatuur]],0),"")</f>
        <v>5.3000000000000007</v>
      </c>
      <c r="N1496" s="101">
        <f>IF(ISNUMBER(jaar_zip[[#This Row],[graaddagen]]),IF(OR(MONTH(jaar_zip[[#This Row],[Datum]])=1,MONTH(jaar_zip[[#This Row],[Datum]])=2,MONTH(jaar_zip[[#This Row],[Datum]])=11,MONTH(jaar_zip[[#This Row],[Datum]])=12),1.1,IF(OR(MONTH(jaar_zip[[#This Row],[Datum]])=3,MONTH(jaar_zip[[#This Row],[Datum]])=10),1,0.8))*jaar_zip[[#This Row],[graaddagen]],"")</f>
        <v>4.2400000000000011</v>
      </c>
      <c r="O1496" s="101">
        <f>IF(ISNUMBER(jaar_zip[[#This Row],[etmaaltemperatuur]]),IF(jaar_zip[[#This Row],[etmaaltemperatuur]]&gt;stookgrens,jaar_zip[[#This Row],[etmaaltemperatuur]]-stookgrens,0),"")</f>
        <v>0</v>
      </c>
    </row>
    <row r="1497" spans="1:15" x14ac:dyDescent="0.25">
      <c r="A1497">
        <v>251</v>
      </c>
      <c r="B1497">
        <v>20240505</v>
      </c>
      <c r="C1497">
        <v>2.7</v>
      </c>
      <c r="D1497">
        <v>11.1</v>
      </c>
      <c r="E1497">
        <v>1596</v>
      </c>
      <c r="F1497">
        <v>1.1000000000000001</v>
      </c>
      <c r="G1497">
        <v>1008.5</v>
      </c>
      <c r="H1497">
        <v>88</v>
      </c>
      <c r="I1497" s="101" t="s">
        <v>17</v>
      </c>
      <c r="J1497" s="1">
        <f>DATEVALUE(RIGHT(jaar_zip[[#This Row],[YYYYMMDD]],2)&amp;"-"&amp;MID(jaar_zip[[#This Row],[YYYYMMDD]],5,2)&amp;"-"&amp;LEFT(jaar_zip[[#This Row],[YYYYMMDD]],4))</f>
        <v>45417</v>
      </c>
      <c r="K1497" s="101" t="str">
        <f>IF(AND(VALUE(MONTH(jaar_zip[[#This Row],[Datum]]))=1,VALUE(WEEKNUM(jaar_zip[[#This Row],[Datum]],21))&gt;51),RIGHT(YEAR(jaar_zip[[#This Row],[Datum]])-1,2),RIGHT(YEAR(jaar_zip[[#This Row],[Datum]]),2))&amp;"-"&amp; TEXT(WEEKNUM(jaar_zip[[#This Row],[Datum]],21),"00")</f>
        <v>24-18</v>
      </c>
      <c r="L1497" s="101">
        <f>MONTH(jaar_zip[[#This Row],[Datum]])</f>
        <v>5</v>
      </c>
      <c r="M1497" s="101">
        <f>IF(ISNUMBER(jaar_zip[[#This Row],[etmaaltemperatuur]]),IF(jaar_zip[[#This Row],[etmaaltemperatuur]]&lt;stookgrens,stookgrens-jaar_zip[[#This Row],[etmaaltemperatuur]],0),"")</f>
        <v>6.9</v>
      </c>
      <c r="N1497" s="101">
        <f>IF(ISNUMBER(jaar_zip[[#This Row],[graaddagen]]),IF(OR(MONTH(jaar_zip[[#This Row],[Datum]])=1,MONTH(jaar_zip[[#This Row],[Datum]])=2,MONTH(jaar_zip[[#This Row],[Datum]])=11,MONTH(jaar_zip[[#This Row],[Datum]])=12),1.1,IF(OR(MONTH(jaar_zip[[#This Row],[Datum]])=3,MONTH(jaar_zip[[#This Row],[Datum]])=10),1,0.8))*jaar_zip[[#This Row],[graaddagen]],"")</f>
        <v>5.5200000000000005</v>
      </c>
      <c r="O1497" s="101">
        <f>IF(ISNUMBER(jaar_zip[[#This Row],[etmaaltemperatuur]]),IF(jaar_zip[[#This Row],[etmaaltemperatuur]]&gt;stookgrens,jaar_zip[[#This Row],[etmaaltemperatuur]]-stookgrens,0),"")</f>
        <v>0</v>
      </c>
    </row>
    <row r="1498" spans="1:15" x14ac:dyDescent="0.25">
      <c r="A1498">
        <v>251</v>
      </c>
      <c r="B1498">
        <v>20240506</v>
      </c>
      <c r="C1498">
        <v>3.5</v>
      </c>
      <c r="D1498">
        <v>12.2</v>
      </c>
      <c r="E1498">
        <v>2495</v>
      </c>
      <c r="F1498">
        <v>0</v>
      </c>
      <c r="G1498">
        <v>1010.6</v>
      </c>
      <c r="H1498">
        <v>82</v>
      </c>
      <c r="I1498" s="101" t="s">
        <v>17</v>
      </c>
      <c r="J1498" s="1">
        <f>DATEVALUE(RIGHT(jaar_zip[[#This Row],[YYYYMMDD]],2)&amp;"-"&amp;MID(jaar_zip[[#This Row],[YYYYMMDD]],5,2)&amp;"-"&amp;LEFT(jaar_zip[[#This Row],[YYYYMMDD]],4))</f>
        <v>45418</v>
      </c>
      <c r="K1498" s="101" t="str">
        <f>IF(AND(VALUE(MONTH(jaar_zip[[#This Row],[Datum]]))=1,VALUE(WEEKNUM(jaar_zip[[#This Row],[Datum]],21))&gt;51),RIGHT(YEAR(jaar_zip[[#This Row],[Datum]])-1,2),RIGHT(YEAR(jaar_zip[[#This Row],[Datum]]),2))&amp;"-"&amp; TEXT(WEEKNUM(jaar_zip[[#This Row],[Datum]],21),"00")</f>
        <v>24-19</v>
      </c>
      <c r="L1498" s="101">
        <f>MONTH(jaar_zip[[#This Row],[Datum]])</f>
        <v>5</v>
      </c>
      <c r="M1498" s="101">
        <f>IF(ISNUMBER(jaar_zip[[#This Row],[etmaaltemperatuur]]),IF(jaar_zip[[#This Row],[etmaaltemperatuur]]&lt;stookgrens,stookgrens-jaar_zip[[#This Row],[etmaaltemperatuur]],0),"")</f>
        <v>5.8000000000000007</v>
      </c>
      <c r="N1498" s="101">
        <f>IF(ISNUMBER(jaar_zip[[#This Row],[graaddagen]]),IF(OR(MONTH(jaar_zip[[#This Row],[Datum]])=1,MONTH(jaar_zip[[#This Row],[Datum]])=2,MONTH(jaar_zip[[#This Row],[Datum]])=11,MONTH(jaar_zip[[#This Row],[Datum]])=12),1.1,IF(OR(MONTH(jaar_zip[[#This Row],[Datum]])=3,MONTH(jaar_zip[[#This Row],[Datum]])=10),1,0.8))*jaar_zip[[#This Row],[graaddagen]],"")</f>
        <v>4.6400000000000006</v>
      </c>
      <c r="O1498" s="101">
        <f>IF(ISNUMBER(jaar_zip[[#This Row],[etmaaltemperatuur]]),IF(jaar_zip[[#This Row],[etmaaltemperatuur]]&gt;stookgrens,jaar_zip[[#This Row],[etmaaltemperatuur]]-stookgrens,0),"")</f>
        <v>0</v>
      </c>
    </row>
    <row r="1499" spans="1:15" x14ac:dyDescent="0.25">
      <c r="A1499">
        <v>251</v>
      </c>
      <c r="B1499">
        <v>20240507</v>
      </c>
      <c r="C1499">
        <v>2.9</v>
      </c>
      <c r="D1499">
        <v>11</v>
      </c>
      <c r="E1499">
        <v>1684</v>
      </c>
      <c r="F1499">
        <v>-0.1</v>
      </c>
      <c r="G1499">
        <v>1021.1</v>
      </c>
      <c r="H1499">
        <v>87</v>
      </c>
      <c r="I1499" s="101" t="s">
        <v>17</v>
      </c>
      <c r="J1499" s="1">
        <f>DATEVALUE(RIGHT(jaar_zip[[#This Row],[YYYYMMDD]],2)&amp;"-"&amp;MID(jaar_zip[[#This Row],[YYYYMMDD]],5,2)&amp;"-"&amp;LEFT(jaar_zip[[#This Row],[YYYYMMDD]],4))</f>
        <v>45419</v>
      </c>
      <c r="K1499" s="101" t="str">
        <f>IF(AND(VALUE(MONTH(jaar_zip[[#This Row],[Datum]]))=1,VALUE(WEEKNUM(jaar_zip[[#This Row],[Datum]],21))&gt;51),RIGHT(YEAR(jaar_zip[[#This Row],[Datum]])-1,2),RIGHT(YEAR(jaar_zip[[#This Row],[Datum]]),2))&amp;"-"&amp; TEXT(WEEKNUM(jaar_zip[[#This Row],[Datum]],21),"00")</f>
        <v>24-19</v>
      </c>
      <c r="L1499" s="101">
        <f>MONTH(jaar_zip[[#This Row],[Datum]])</f>
        <v>5</v>
      </c>
      <c r="M1499" s="101">
        <f>IF(ISNUMBER(jaar_zip[[#This Row],[etmaaltemperatuur]]),IF(jaar_zip[[#This Row],[etmaaltemperatuur]]&lt;stookgrens,stookgrens-jaar_zip[[#This Row],[etmaaltemperatuur]],0),"")</f>
        <v>7</v>
      </c>
      <c r="N1499" s="101">
        <f>IF(ISNUMBER(jaar_zip[[#This Row],[graaddagen]]),IF(OR(MONTH(jaar_zip[[#This Row],[Datum]])=1,MONTH(jaar_zip[[#This Row],[Datum]])=2,MONTH(jaar_zip[[#This Row],[Datum]])=11,MONTH(jaar_zip[[#This Row],[Datum]])=12),1.1,IF(OR(MONTH(jaar_zip[[#This Row],[Datum]])=3,MONTH(jaar_zip[[#This Row],[Datum]])=10),1,0.8))*jaar_zip[[#This Row],[graaddagen]],"")</f>
        <v>5.6000000000000005</v>
      </c>
      <c r="O1499" s="101">
        <f>IF(ISNUMBER(jaar_zip[[#This Row],[etmaaltemperatuur]]),IF(jaar_zip[[#This Row],[etmaaltemperatuur]]&gt;stookgrens,jaar_zip[[#This Row],[etmaaltemperatuur]]-stookgrens,0),"")</f>
        <v>0</v>
      </c>
    </row>
    <row r="1500" spans="1:15" x14ac:dyDescent="0.25">
      <c r="A1500">
        <v>251</v>
      </c>
      <c r="B1500">
        <v>20240508</v>
      </c>
      <c r="C1500">
        <v>3</v>
      </c>
      <c r="D1500">
        <v>11.4</v>
      </c>
      <c r="E1500">
        <v>1987</v>
      </c>
      <c r="F1500">
        <v>0.5</v>
      </c>
      <c r="G1500">
        <v>1028</v>
      </c>
      <c r="H1500">
        <v>86</v>
      </c>
      <c r="I1500" s="101" t="s">
        <v>17</v>
      </c>
      <c r="J1500" s="1">
        <f>DATEVALUE(RIGHT(jaar_zip[[#This Row],[YYYYMMDD]],2)&amp;"-"&amp;MID(jaar_zip[[#This Row],[YYYYMMDD]],5,2)&amp;"-"&amp;LEFT(jaar_zip[[#This Row],[YYYYMMDD]],4))</f>
        <v>45420</v>
      </c>
      <c r="K1500" s="101" t="str">
        <f>IF(AND(VALUE(MONTH(jaar_zip[[#This Row],[Datum]]))=1,VALUE(WEEKNUM(jaar_zip[[#This Row],[Datum]],21))&gt;51),RIGHT(YEAR(jaar_zip[[#This Row],[Datum]])-1,2),RIGHT(YEAR(jaar_zip[[#This Row],[Datum]]),2))&amp;"-"&amp; TEXT(WEEKNUM(jaar_zip[[#This Row],[Datum]],21),"00")</f>
        <v>24-19</v>
      </c>
      <c r="L1500" s="101">
        <f>MONTH(jaar_zip[[#This Row],[Datum]])</f>
        <v>5</v>
      </c>
      <c r="M1500" s="101">
        <f>IF(ISNUMBER(jaar_zip[[#This Row],[etmaaltemperatuur]]),IF(jaar_zip[[#This Row],[etmaaltemperatuur]]&lt;stookgrens,stookgrens-jaar_zip[[#This Row],[etmaaltemperatuur]],0),"")</f>
        <v>6.6</v>
      </c>
      <c r="N1500" s="101">
        <f>IF(ISNUMBER(jaar_zip[[#This Row],[graaddagen]]),IF(OR(MONTH(jaar_zip[[#This Row],[Datum]])=1,MONTH(jaar_zip[[#This Row],[Datum]])=2,MONTH(jaar_zip[[#This Row],[Datum]])=11,MONTH(jaar_zip[[#This Row],[Datum]])=12),1.1,IF(OR(MONTH(jaar_zip[[#This Row],[Datum]])=3,MONTH(jaar_zip[[#This Row],[Datum]])=10),1,0.8))*jaar_zip[[#This Row],[graaddagen]],"")</f>
        <v>5.28</v>
      </c>
      <c r="O1500" s="101">
        <f>IF(ISNUMBER(jaar_zip[[#This Row],[etmaaltemperatuur]]),IF(jaar_zip[[#This Row],[etmaaltemperatuur]]&gt;stookgrens,jaar_zip[[#This Row],[etmaaltemperatuur]]-stookgrens,0),"")</f>
        <v>0</v>
      </c>
    </row>
    <row r="1501" spans="1:15" x14ac:dyDescent="0.25">
      <c r="A1501">
        <v>251</v>
      </c>
      <c r="B1501">
        <v>20240509</v>
      </c>
      <c r="C1501">
        <v>2.7</v>
      </c>
      <c r="D1501">
        <v>11.4</v>
      </c>
      <c r="E1501">
        <v>1940</v>
      </c>
      <c r="F1501">
        <v>0</v>
      </c>
      <c r="G1501">
        <v>1027.0999999999999</v>
      </c>
      <c r="H1501">
        <v>85</v>
      </c>
      <c r="I1501" s="101" t="s">
        <v>17</v>
      </c>
      <c r="J1501" s="1">
        <f>DATEVALUE(RIGHT(jaar_zip[[#This Row],[YYYYMMDD]],2)&amp;"-"&amp;MID(jaar_zip[[#This Row],[YYYYMMDD]],5,2)&amp;"-"&amp;LEFT(jaar_zip[[#This Row],[YYYYMMDD]],4))</f>
        <v>45421</v>
      </c>
      <c r="K1501" s="101" t="str">
        <f>IF(AND(VALUE(MONTH(jaar_zip[[#This Row],[Datum]]))=1,VALUE(WEEKNUM(jaar_zip[[#This Row],[Datum]],21))&gt;51),RIGHT(YEAR(jaar_zip[[#This Row],[Datum]])-1,2),RIGHT(YEAR(jaar_zip[[#This Row],[Datum]]),2))&amp;"-"&amp; TEXT(WEEKNUM(jaar_zip[[#This Row],[Datum]],21),"00")</f>
        <v>24-19</v>
      </c>
      <c r="L1501" s="101">
        <f>MONTH(jaar_zip[[#This Row],[Datum]])</f>
        <v>5</v>
      </c>
      <c r="M1501" s="101">
        <f>IF(ISNUMBER(jaar_zip[[#This Row],[etmaaltemperatuur]]),IF(jaar_zip[[#This Row],[etmaaltemperatuur]]&lt;stookgrens,stookgrens-jaar_zip[[#This Row],[etmaaltemperatuur]],0),"")</f>
        <v>6.6</v>
      </c>
      <c r="N1501" s="101">
        <f>IF(ISNUMBER(jaar_zip[[#This Row],[graaddagen]]),IF(OR(MONTH(jaar_zip[[#This Row],[Datum]])=1,MONTH(jaar_zip[[#This Row],[Datum]])=2,MONTH(jaar_zip[[#This Row],[Datum]])=11,MONTH(jaar_zip[[#This Row],[Datum]])=12),1.1,IF(OR(MONTH(jaar_zip[[#This Row],[Datum]])=3,MONTH(jaar_zip[[#This Row],[Datum]])=10),1,0.8))*jaar_zip[[#This Row],[graaddagen]],"")</f>
        <v>5.28</v>
      </c>
      <c r="O1501" s="101">
        <f>IF(ISNUMBER(jaar_zip[[#This Row],[etmaaltemperatuur]]),IF(jaar_zip[[#This Row],[etmaaltemperatuur]]&gt;stookgrens,jaar_zip[[#This Row],[etmaaltemperatuur]]-stookgrens,0),"")</f>
        <v>0</v>
      </c>
    </row>
    <row r="1502" spans="1:15" x14ac:dyDescent="0.25">
      <c r="A1502">
        <v>251</v>
      </c>
      <c r="B1502">
        <v>20240510</v>
      </c>
      <c r="C1502">
        <v>3</v>
      </c>
      <c r="D1502">
        <v>11.4</v>
      </c>
      <c r="E1502">
        <v>2169</v>
      </c>
      <c r="F1502">
        <v>0</v>
      </c>
      <c r="G1502">
        <v>1025.3</v>
      </c>
      <c r="H1502">
        <v>93</v>
      </c>
      <c r="I1502" s="101" t="s">
        <v>17</v>
      </c>
      <c r="J1502" s="1">
        <f>DATEVALUE(RIGHT(jaar_zip[[#This Row],[YYYYMMDD]],2)&amp;"-"&amp;MID(jaar_zip[[#This Row],[YYYYMMDD]],5,2)&amp;"-"&amp;LEFT(jaar_zip[[#This Row],[YYYYMMDD]],4))</f>
        <v>45422</v>
      </c>
      <c r="K1502" s="101" t="str">
        <f>IF(AND(VALUE(MONTH(jaar_zip[[#This Row],[Datum]]))=1,VALUE(WEEKNUM(jaar_zip[[#This Row],[Datum]],21))&gt;51),RIGHT(YEAR(jaar_zip[[#This Row],[Datum]])-1,2),RIGHT(YEAR(jaar_zip[[#This Row],[Datum]]),2))&amp;"-"&amp; TEXT(WEEKNUM(jaar_zip[[#This Row],[Datum]],21),"00")</f>
        <v>24-19</v>
      </c>
      <c r="L1502" s="101">
        <f>MONTH(jaar_zip[[#This Row],[Datum]])</f>
        <v>5</v>
      </c>
      <c r="M1502" s="101">
        <f>IF(ISNUMBER(jaar_zip[[#This Row],[etmaaltemperatuur]]),IF(jaar_zip[[#This Row],[etmaaltemperatuur]]&lt;stookgrens,stookgrens-jaar_zip[[#This Row],[etmaaltemperatuur]],0),"")</f>
        <v>6.6</v>
      </c>
      <c r="N1502" s="101">
        <f>IF(ISNUMBER(jaar_zip[[#This Row],[graaddagen]]),IF(OR(MONTH(jaar_zip[[#This Row],[Datum]])=1,MONTH(jaar_zip[[#This Row],[Datum]])=2,MONTH(jaar_zip[[#This Row],[Datum]])=11,MONTH(jaar_zip[[#This Row],[Datum]])=12),1.1,IF(OR(MONTH(jaar_zip[[#This Row],[Datum]])=3,MONTH(jaar_zip[[#This Row],[Datum]])=10),1,0.8))*jaar_zip[[#This Row],[graaddagen]],"")</f>
        <v>5.28</v>
      </c>
      <c r="O1502" s="101">
        <f>IF(ISNUMBER(jaar_zip[[#This Row],[etmaaltemperatuur]]),IF(jaar_zip[[#This Row],[etmaaltemperatuur]]&gt;stookgrens,jaar_zip[[#This Row],[etmaaltemperatuur]]-stookgrens,0),"")</f>
        <v>0</v>
      </c>
    </row>
    <row r="1503" spans="1:15" x14ac:dyDescent="0.25">
      <c r="A1503">
        <v>251</v>
      </c>
      <c r="B1503">
        <v>20240511</v>
      </c>
      <c r="C1503">
        <v>6.2</v>
      </c>
      <c r="D1503">
        <v>13.1</v>
      </c>
      <c r="E1503">
        <v>2628</v>
      </c>
      <c r="F1503">
        <v>0</v>
      </c>
      <c r="G1503">
        <v>1023.9</v>
      </c>
      <c r="H1503">
        <v>87</v>
      </c>
      <c r="I1503" s="101" t="s">
        <v>17</v>
      </c>
      <c r="J1503" s="1">
        <f>DATEVALUE(RIGHT(jaar_zip[[#This Row],[YYYYMMDD]],2)&amp;"-"&amp;MID(jaar_zip[[#This Row],[YYYYMMDD]],5,2)&amp;"-"&amp;LEFT(jaar_zip[[#This Row],[YYYYMMDD]],4))</f>
        <v>45423</v>
      </c>
      <c r="K1503" s="101" t="str">
        <f>IF(AND(VALUE(MONTH(jaar_zip[[#This Row],[Datum]]))=1,VALUE(WEEKNUM(jaar_zip[[#This Row],[Datum]],21))&gt;51),RIGHT(YEAR(jaar_zip[[#This Row],[Datum]])-1,2),RIGHT(YEAR(jaar_zip[[#This Row],[Datum]]),2))&amp;"-"&amp; TEXT(WEEKNUM(jaar_zip[[#This Row],[Datum]],21),"00")</f>
        <v>24-19</v>
      </c>
      <c r="L1503" s="101">
        <f>MONTH(jaar_zip[[#This Row],[Datum]])</f>
        <v>5</v>
      </c>
      <c r="M1503" s="101">
        <f>IF(ISNUMBER(jaar_zip[[#This Row],[etmaaltemperatuur]]),IF(jaar_zip[[#This Row],[etmaaltemperatuur]]&lt;stookgrens,stookgrens-jaar_zip[[#This Row],[etmaaltemperatuur]],0),"")</f>
        <v>4.9000000000000004</v>
      </c>
      <c r="N1503" s="101">
        <f>IF(ISNUMBER(jaar_zip[[#This Row],[graaddagen]]),IF(OR(MONTH(jaar_zip[[#This Row],[Datum]])=1,MONTH(jaar_zip[[#This Row],[Datum]])=2,MONTH(jaar_zip[[#This Row],[Datum]])=11,MONTH(jaar_zip[[#This Row],[Datum]])=12),1.1,IF(OR(MONTH(jaar_zip[[#This Row],[Datum]])=3,MONTH(jaar_zip[[#This Row],[Datum]])=10),1,0.8))*jaar_zip[[#This Row],[graaddagen]],"")</f>
        <v>3.9200000000000004</v>
      </c>
      <c r="O1503" s="101">
        <f>IF(ISNUMBER(jaar_zip[[#This Row],[etmaaltemperatuur]]),IF(jaar_zip[[#This Row],[etmaaltemperatuur]]&gt;stookgrens,jaar_zip[[#This Row],[etmaaltemperatuur]]-stookgrens,0),"")</f>
        <v>0</v>
      </c>
    </row>
    <row r="1504" spans="1:15" x14ac:dyDescent="0.25">
      <c r="A1504">
        <v>251</v>
      </c>
      <c r="B1504">
        <v>20240512</v>
      </c>
      <c r="C1504">
        <v>8.3000000000000007</v>
      </c>
      <c r="D1504">
        <v>16.7</v>
      </c>
      <c r="E1504">
        <v>2757</v>
      </c>
      <c r="F1504">
        <v>0</v>
      </c>
      <c r="G1504">
        <v>1017.1</v>
      </c>
      <c r="H1504">
        <v>77</v>
      </c>
      <c r="I1504" s="101" t="s">
        <v>17</v>
      </c>
      <c r="J1504" s="1">
        <f>DATEVALUE(RIGHT(jaar_zip[[#This Row],[YYYYMMDD]],2)&amp;"-"&amp;MID(jaar_zip[[#This Row],[YYYYMMDD]],5,2)&amp;"-"&amp;LEFT(jaar_zip[[#This Row],[YYYYMMDD]],4))</f>
        <v>45424</v>
      </c>
      <c r="K1504" s="101" t="str">
        <f>IF(AND(VALUE(MONTH(jaar_zip[[#This Row],[Datum]]))=1,VALUE(WEEKNUM(jaar_zip[[#This Row],[Datum]],21))&gt;51),RIGHT(YEAR(jaar_zip[[#This Row],[Datum]])-1,2),RIGHT(YEAR(jaar_zip[[#This Row],[Datum]]),2))&amp;"-"&amp; TEXT(WEEKNUM(jaar_zip[[#This Row],[Datum]],21),"00")</f>
        <v>24-19</v>
      </c>
      <c r="L1504" s="101">
        <f>MONTH(jaar_zip[[#This Row],[Datum]])</f>
        <v>5</v>
      </c>
      <c r="M1504" s="101">
        <f>IF(ISNUMBER(jaar_zip[[#This Row],[etmaaltemperatuur]]),IF(jaar_zip[[#This Row],[etmaaltemperatuur]]&lt;stookgrens,stookgrens-jaar_zip[[#This Row],[etmaaltemperatuur]],0),"")</f>
        <v>1.3000000000000007</v>
      </c>
      <c r="N1504" s="101">
        <f>IF(ISNUMBER(jaar_zip[[#This Row],[graaddagen]]),IF(OR(MONTH(jaar_zip[[#This Row],[Datum]])=1,MONTH(jaar_zip[[#This Row],[Datum]])=2,MONTH(jaar_zip[[#This Row],[Datum]])=11,MONTH(jaar_zip[[#This Row],[Datum]])=12),1.1,IF(OR(MONTH(jaar_zip[[#This Row],[Datum]])=3,MONTH(jaar_zip[[#This Row],[Datum]])=10),1,0.8))*jaar_zip[[#This Row],[graaddagen]],"")</f>
        <v>1.0400000000000007</v>
      </c>
      <c r="O1504" s="101">
        <f>IF(ISNUMBER(jaar_zip[[#This Row],[etmaaltemperatuur]]),IF(jaar_zip[[#This Row],[etmaaltemperatuur]]&gt;stookgrens,jaar_zip[[#This Row],[etmaaltemperatuur]]-stookgrens,0),"")</f>
        <v>0</v>
      </c>
    </row>
    <row r="1505" spans="1:15" x14ac:dyDescent="0.25">
      <c r="A1505">
        <v>251</v>
      </c>
      <c r="B1505">
        <v>20240513</v>
      </c>
      <c r="C1505">
        <v>4.0999999999999996</v>
      </c>
      <c r="D1505">
        <v>17</v>
      </c>
      <c r="E1505">
        <v>2337</v>
      </c>
      <c r="F1505">
        <v>0</v>
      </c>
      <c r="G1505">
        <v>1010</v>
      </c>
      <c r="H1505">
        <v>83</v>
      </c>
      <c r="I1505" s="101" t="s">
        <v>17</v>
      </c>
      <c r="J1505" s="1">
        <f>DATEVALUE(RIGHT(jaar_zip[[#This Row],[YYYYMMDD]],2)&amp;"-"&amp;MID(jaar_zip[[#This Row],[YYYYMMDD]],5,2)&amp;"-"&amp;LEFT(jaar_zip[[#This Row],[YYYYMMDD]],4))</f>
        <v>45425</v>
      </c>
      <c r="K1505" s="101" t="str">
        <f>IF(AND(VALUE(MONTH(jaar_zip[[#This Row],[Datum]]))=1,VALUE(WEEKNUM(jaar_zip[[#This Row],[Datum]],21))&gt;51),RIGHT(YEAR(jaar_zip[[#This Row],[Datum]])-1,2),RIGHT(YEAR(jaar_zip[[#This Row],[Datum]]),2))&amp;"-"&amp; TEXT(WEEKNUM(jaar_zip[[#This Row],[Datum]],21),"00")</f>
        <v>24-20</v>
      </c>
      <c r="L1505" s="101">
        <f>MONTH(jaar_zip[[#This Row],[Datum]])</f>
        <v>5</v>
      </c>
      <c r="M1505" s="101">
        <f>IF(ISNUMBER(jaar_zip[[#This Row],[etmaaltemperatuur]]),IF(jaar_zip[[#This Row],[etmaaltemperatuur]]&lt;stookgrens,stookgrens-jaar_zip[[#This Row],[etmaaltemperatuur]],0),"")</f>
        <v>1</v>
      </c>
      <c r="N1505" s="101">
        <f>IF(ISNUMBER(jaar_zip[[#This Row],[graaddagen]]),IF(OR(MONTH(jaar_zip[[#This Row],[Datum]])=1,MONTH(jaar_zip[[#This Row],[Datum]])=2,MONTH(jaar_zip[[#This Row],[Datum]])=11,MONTH(jaar_zip[[#This Row],[Datum]])=12),1.1,IF(OR(MONTH(jaar_zip[[#This Row],[Datum]])=3,MONTH(jaar_zip[[#This Row],[Datum]])=10),1,0.8))*jaar_zip[[#This Row],[graaddagen]],"")</f>
        <v>0.8</v>
      </c>
      <c r="O1505" s="101">
        <f>IF(ISNUMBER(jaar_zip[[#This Row],[etmaaltemperatuur]]),IF(jaar_zip[[#This Row],[etmaaltemperatuur]]&gt;stookgrens,jaar_zip[[#This Row],[etmaaltemperatuur]]-stookgrens,0),"")</f>
        <v>0</v>
      </c>
    </row>
    <row r="1506" spans="1:15" x14ac:dyDescent="0.25">
      <c r="A1506">
        <v>251</v>
      </c>
      <c r="B1506">
        <v>20240514</v>
      </c>
      <c r="C1506">
        <v>6.4</v>
      </c>
      <c r="D1506">
        <v>20.2</v>
      </c>
      <c r="E1506">
        <v>2708</v>
      </c>
      <c r="F1506">
        <v>0</v>
      </c>
      <c r="G1506">
        <v>1005.8</v>
      </c>
      <c r="H1506">
        <v>71</v>
      </c>
      <c r="I1506" s="101" t="s">
        <v>17</v>
      </c>
      <c r="J1506" s="1">
        <f>DATEVALUE(RIGHT(jaar_zip[[#This Row],[YYYYMMDD]],2)&amp;"-"&amp;MID(jaar_zip[[#This Row],[YYYYMMDD]],5,2)&amp;"-"&amp;LEFT(jaar_zip[[#This Row],[YYYYMMDD]],4))</f>
        <v>45426</v>
      </c>
      <c r="K1506" s="101" t="str">
        <f>IF(AND(VALUE(MONTH(jaar_zip[[#This Row],[Datum]]))=1,VALUE(WEEKNUM(jaar_zip[[#This Row],[Datum]],21))&gt;51),RIGHT(YEAR(jaar_zip[[#This Row],[Datum]])-1,2),RIGHT(YEAR(jaar_zip[[#This Row],[Datum]]),2))&amp;"-"&amp; TEXT(WEEKNUM(jaar_zip[[#This Row],[Datum]],21),"00")</f>
        <v>24-20</v>
      </c>
      <c r="L1506" s="101">
        <f>MONTH(jaar_zip[[#This Row],[Datum]])</f>
        <v>5</v>
      </c>
      <c r="M1506" s="101">
        <f>IF(ISNUMBER(jaar_zip[[#This Row],[etmaaltemperatuur]]),IF(jaar_zip[[#This Row],[etmaaltemperatuur]]&lt;stookgrens,stookgrens-jaar_zip[[#This Row],[etmaaltemperatuur]],0),"")</f>
        <v>0</v>
      </c>
      <c r="N1506" s="101">
        <f>IF(ISNUMBER(jaar_zip[[#This Row],[graaddagen]]),IF(OR(MONTH(jaar_zip[[#This Row],[Datum]])=1,MONTH(jaar_zip[[#This Row],[Datum]])=2,MONTH(jaar_zip[[#This Row],[Datum]])=11,MONTH(jaar_zip[[#This Row],[Datum]])=12),1.1,IF(OR(MONTH(jaar_zip[[#This Row],[Datum]])=3,MONTH(jaar_zip[[#This Row],[Datum]])=10),1,0.8))*jaar_zip[[#This Row],[graaddagen]],"")</f>
        <v>0</v>
      </c>
      <c r="O1506" s="101">
        <f>IF(ISNUMBER(jaar_zip[[#This Row],[etmaaltemperatuur]]),IF(jaar_zip[[#This Row],[etmaaltemperatuur]]&gt;stookgrens,jaar_zip[[#This Row],[etmaaltemperatuur]]-stookgrens,0),"")</f>
        <v>2.1999999999999993</v>
      </c>
    </row>
    <row r="1507" spans="1:15" x14ac:dyDescent="0.25">
      <c r="A1507">
        <v>251</v>
      </c>
      <c r="B1507">
        <v>20240515</v>
      </c>
      <c r="C1507">
        <v>5.3</v>
      </c>
      <c r="D1507">
        <v>17.8</v>
      </c>
      <c r="E1507">
        <v>2657</v>
      </c>
      <c r="F1507">
        <v>0</v>
      </c>
      <c r="G1507">
        <v>1006.1</v>
      </c>
      <c r="H1507">
        <v>74</v>
      </c>
      <c r="I1507" s="101" t="s">
        <v>17</v>
      </c>
      <c r="J1507" s="1">
        <f>DATEVALUE(RIGHT(jaar_zip[[#This Row],[YYYYMMDD]],2)&amp;"-"&amp;MID(jaar_zip[[#This Row],[YYYYMMDD]],5,2)&amp;"-"&amp;LEFT(jaar_zip[[#This Row],[YYYYMMDD]],4))</f>
        <v>45427</v>
      </c>
      <c r="K1507" s="101" t="str">
        <f>IF(AND(VALUE(MONTH(jaar_zip[[#This Row],[Datum]]))=1,VALUE(WEEKNUM(jaar_zip[[#This Row],[Datum]],21))&gt;51),RIGHT(YEAR(jaar_zip[[#This Row],[Datum]])-1,2),RIGHT(YEAR(jaar_zip[[#This Row],[Datum]]),2))&amp;"-"&amp; TEXT(WEEKNUM(jaar_zip[[#This Row],[Datum]],21),"00")</f>
        <v>24-20</v>
      </c>
      <c r="L1507" s="101">
        <f>MONTH(jaar_zip[[#This Row],[Datum]])</f>
        <v>5</v>
      </c>
      <c r="M1507" s="101">
        <f>IF(ISNUMBER(jaar_zip[[#This Row],[etmaaltemperatuur]]),IF(jaar_zip[[#This Row],[etmaaltemperatuur]]&lt;stookgrens,stookgrens-jaar_zip[[#This Row],[etmaaltemperatuur]],0),"")</f>
        <v>0.19999999999999929</v>
      </c>
      <c r="N1507" s="101">
        <f>IF(ISNUMBER(jaar_zip[[#This Row],[graaddagen]]),IF(OR(MONTH(jaar_zip[[#This Row],[Datum]])=1,MONTH(jaar_zip[[#This Row],[Datum]])=2,MONTH(jaar_zip[[#This Row],[Datum]])=11,MONTH(jaar_zip[[#This Row],[Datum]])=12),1.1,IF(OR(MONTH(jaar_zip[[#This Row],[Datum]])=3,MONTH(jaar_zip[[#This Row],[Datum]])=10),1,0.8))*jaar_zip[[#This Row],[graaddagen]],"")</f>
        <v>0.15999999999999945</v>
      </c>
      <c r="O1507" s="101">
        <f>IF(ISNUMBER(jaar_zip[[#This Row],[etmaaltemperatuur]]),IF(jaar_zip[[#This Row],[etmaaltemperatuur]]&gt;stookgrens,jaar_zip[[#This Row],[etmaaltemperatuur]]-stookgrens,0),"")</f>
        <v>0</v>
      </c>
    </row>
    <row r="1508" spans="1:15" x14ac:dyDescent="0.25">
      <c r="A1508">
        <v>251</v>
      </c>
      <c r="B1508">
        <v>20240516</v>
      </c>
      <c r="C1508">
        <v>5.6</v>
      </c>
      <c r="D1508">
        <v>17.5</v>
      </c>
      <c r="E1508">
        <v>1781</v>
      </c>
      <c r="F1508">
        <v>3.7</v>
      </c>
      <c r="G1508">
        <v>1005.3</v>
      </c>
      <c r="H1508">
        <v>80</v>
      </c>
      <c r="I1508" s="101" t="s">
        <v>17</v>
      </c>
      <c r="J1508" s="1">
        <f>DATEVALUE(RIGHT(jaar_zip[[#This Row],[YYYYMMDD]],2)&amp;"-"&amp;MID(jaar_zip[[#This Row],[YYYYMMDD]],5,2)&amp;"-"&amp;LEFT(jaar_zip[[#This Row],[YYYYMMDD]],4))</f>
        <v>45428</v>
      </c>
      <c r="K1508" s="101" t="str">
        <f>IF(AND(VALUE(MONTH(jaar_zip[[#This Row],[Datum]]))=1,VALUE(WEEKNUM(jaar_zip[[#This Row],[Datum]],21))&gt;51),RIGHT(YEAR(jaar_zip[[#This Row],[Datum]])-1,2),RIGHT(YEAR(jaar_zip[[#This Row],[Datum]]),2))&amp;"-"&amp; TEXT(WEEKNUM(jaar_zip[[#This Row],[Datum]],21),"00")</f>
        <v>24-20</v>
      </c>
      <c r="L1508" s="101">
        <f>MONTH(jaar_zip[[#This Row],[Datum]])</f>
        <v>5</v>
      </c>
      <c r="M1508" s="101">
        <f>IF(ISNUMBER(jaar_zip[[#This Row],[etmaaltemperatuur]]),IF(jaar_zip[[#This Row],[etmaaltemperatuur]]&lt;stookgrens,stookgrens-jaar_zip[[#This Row],[etmaaltemperatuur]],0),"")</f>
        <v>0.5</v>
      </c>
      <c r="N1508" s="101">
        <f>IF(ISNUMBER(jaar_zip[[#This Row],[graaddagen]]),IF(OR(MONTH(jaar_zip[[#This Row],[Datum]])=1,MONTH(jaar_zip[[#This Row],[Datum]])=2,MONTH(jaar_zip[[#This Row],[Datum]])=11,MONTH(jaar_zip[[#This Row],[Datum]])=12),1.1,IF(OR(MONTH(jaar_zip[[#This Row],[Datum]])=3,MONTH(jaar_zip[[#This Row],[Datum]])=10),1,0.8))*jaar_zip[[#This Row],[graaddagen]],"")</f>
        <v>0.4</v>
      </c>
      <c r="O1508" s="101">
        <f>IF(ISNUMBER(jaar_zip[[#This Row],[etmaaltemperatuur]]),IF(jaar_zip[[#This Row],[etmaaltemperatuur]]&gt;stookgrens,jaar_zip[[#This Row],[etmaaltemperatuur]]-stookgrens,0),"")</f>
        <v>0</v>
      </c>
    </row>
    <row r="1509" spans="1:15" x14ac:dyDescent="0.25">
      <c r="A1509">
        <v>251</v>
      </c>
      <c r="B1509">
        <v>20240517</v>
      </c>
      <c r="C1509">
        <v>4.0999999999999996</v>
      </c>
      <c r="D1509">
        <v>16.399999999999999</v>
      </c>
      <c r="E1509">
        <v>2043</v>
      </c>
      <c r="F1509">
        <v>8.5</v>
      </c>
      <c r="G1509">
        <v>1008.7</v>
      </c>
      <c r="H1509">
        <v>85</v>
      </c>
      <c r="I1509" s="101" t="s">
        <v>17</v>
      </c>
      <c r="J1509" s="1">
        <f>DATEVALUE(RIGHT(jaar_zip[[#This Row],[YYYYMMDD]],2)&amp;"-"&amp;MID(jaar_zip[[#This Row],[YYYYMMDD]],5,2)&amp;"-"&amp;LEFT(jaar_zip[[#This Row],[YYYYMMDD]],4))</f>
        <v>45429</v>
      </c>
      <c r="K1509" s="101" t="str">
        <f>IF(AND(VALUE(MONTH(jaar_zip[[#This Row],[Datum]]))=1,VALUE(WEEKNUM(jaar_zip[[#This Row],[Datum]],21))&gt;51),RIGHT(YEAR(jaar_zip[[#This Row],[Datum]])-1,2),RIGHT(YEAR(jaar_zip[[#This Row],[Datum]]),2))&amp;"-"&amp; TEXT(WEEKNUM(jaar_zip[[#This Row],[Datum]],21),"00")</f>
        <v>24-20</v>
      </c>
      <c r="L1509" s="101">
        <f>MONTH(jaar_zip[[#This Row],[Datum]])</f>
        <v>5</v>
      </c>
      <c r="M1509" s="101">
        <f>IF(ISNUMBER(jaar_zip[[#This Row],[etmaaltemperatuur]]),IF(jaar_zip[[#This Row],[etmaaltemperatuur]]&lt;stookgrens,stookgrens-jaar_zip[[#This Row],[etmaaltemperatuur]],0),"")</f>
        <v>1.6000000000000014</v>
      </c>
      <c r="N1509" s="101">
        <f>IF(ISNUMBER(jaar_zip[[#This Row],[graaddagen]]),IF(OR(MONTH(jaar_zip[[#This Row],[Datum]])=1,MONTH(jaar_zip[[#This Row],[Datum]])=2,MONTH(jaar_zip[[#This Row],[Datum]])=11,MONTH(jaar_zip[[#This Row],[Datum]])=12),1.1,IF(OR(MONTH(jaar_zip[[#This Row],[Datum]])=3,MONTH(jaar_zip[[#This Row],[Datum]])=10),1,0.8))*jaar_zip[[#This Row],[graaddagen]],"")</f>
        <v>1.2800000000000011</v>
      </c>
      <c r="O1509" s="101">
        <f>IF(ISNUMBER(jaar_zip[[#This Row],[etmaaltemperatuur]]),IF(jaar_zip[[#This Row],[etmaaltemperatuur]]&gt;stookgrens,jaar_zip[[#This Row],[etmaaltemperatuur]]-stookgrens,0),"")</f>
        <v>0</v>
      </c>
    </row>
    <row r="1510" spans="1:15" x14ac:dyDescent="0.25">
      <c r="A1510">
        <v>251</v>
      </c>
      <c r="B1510">
        <v>20240518</v>
      </c>
      <c r="C1510">
        <v>3.8</v>
      </c>
      <c r="D1510">
        <v>17</v>
      </c>
      <c r="E1510">
        <v>2730</v>
      </c>
      <c r="F1510">
        <v>0</v>
      </c>
      <c r="G1510">
        <v>1011.2</v>
      </c>
      <c r="H1510">
        <v>80</v>
      </c>
      <c r="I1510" s="101" t="s">
        <v>17</v>
      </c>
      <c r="J1510" s="1">
        <f>DATEVALUE(RIGHT(jaar_zip[[#This Row],[YYYYMMDD]],2)&amp;"-"&amp;MID(jaar_zip[[#This Row],[YYYYMMDD]],5,2)&amp;"-"&amp;LEFT(jaar_zip[[#This Row],[YYYYMMDD]],4))</f>
        <v>45430</v>
      </c>
      <c r="K1510" s="101" t="str">
        <f>IF(AND(VALUE(MONTH(jaar_zip[[#This Row],[Datum]]))=1,VALUE(WEEKNUM(jaar_zip[[#This Row],[Datum]],21))&gt;51),RIGHT(YEAR(jaar_zip[[#This Row],[Datum]])-1,2),RIGHT(YEAR(jaar_zip[[#This Row],[Datum]]),2))&amp;"-"&amp; TEXT(WEEKNUM(jaar_zip[[#This Row],[Datum]],21),"00")</f>
        <v>24-20</v>
      </c>
      <c r="L1510" s="101">
        <f>MONTH(jaar_zip[[#This Row],[Datum]])</f>
        <v>5</v>
      </c>
      <c r="M1510" s="101">
        <f>IF(ISNUMBER(jaar_zip[[#This Row],[etmaaltemperatuur]]),IF(jaar_zip[[#This Row],[etmaaltemperatuur]]&lt;stookgrens,stookgrens-jaar_zip[[#This Row],[etmaaltemperatuur]],0),"")</f>
        <v>1</v>
      </c>
      <c r="N1510" s="101">
        <f>IF(ISNUMBER(jaar_zip[[#This Row],[graaddagen]]),IF(OR(MONTH(jaar_zip[[#This Row],[Datum]])=1,MONTH(jaar_zip[[#This Row],[Datum]])=2,MONTH(jaar_zip[[#This Row],[Datum]])=11,MONTH(jaar_zip[[#This Row],[Datum]])=12),1.1,IF(OR(MONTH(jaar_zip[[#This Row],[Datum]])=3,MONTH(jaar_zip[[#This Row],[Datum]])=10),1,0.8))*jaar_zip[[#This Row],[graaddagen]],"")</f>
        <v>0.8</v>
      </c>
      <c r="O1510" s="101">
        <f>IF(ISNUMBER(jaar_zip[[#This Row],[etmaaltemperatuur]]),IF(jaar_zip[[#This Row],[etmaaltemperatuur]]&gt;stookgrens,jaar_zip[[#This Row],[etmaaltemperatuur]]-stookgrens,0),"")</f>
        <v>0</v>
      </c>
    </row>
    <row r="1511" spans="1:15" x14ac:dyDescent="0.25">
      <c r="A1511">
        <v>251</v>
      </c>
      <c r="B1511">
        <v>20240519</v>
      </c>
      <c r="C1511">
        <v>5.3</v>
      </c>
      <c r="D1511">
        <v>15.7</v>
      </c>
      <c r="E1511">
        <v>2738</v>
      </c>
      <c r="F1511">
        <v>0</v>
      </c>
      <c r="G1511">
        <v>1012.2</v>
      </c>
      <c r="H1511">
        <v>80</v>
      </c>
      <c r="I1511" s="101" t="s">
        <v>17</v>
      </c>
      <c r="J1511" s="1">
        <f>DATEVALUE(RIGHT(jaar_zip[[#This Row],[YYYYMMDD]],2)&amp;"-"&amp;MID(jaar_zip[[#This Row],[YYYYMMDD]],5,2)&amp;"-"&amp;LEFT(jaar_zip[[#This Row],[YYYYMMDD]],4))</f>
        <v>45431</v>
      </c>
      <c r="K1511" s="101" t="str">
        <f>IF(AND(VALUE(MONTH(jaar_zip[[#This Row],[Datum]]))=1,VALUE(WEEKNUM(jaar_zip[[#This Row],[Datum]],21))&gt;51),RIGHT(YEAR(jaar_zip[[#This Row],[Datum]])-1,2),RIGHT(YEAR(jaar_zip[[#This Row],[Datum]]),2))&amp;"-"&amp; TEXT(WEEKNUM(jaar_zip[[#This Row],[Datum]],21),"00")</f>
        <v>24-20</v>
      </c>
      <c r="L1511" s="101">
        <f>MONTH(jaar_zip[[#This Row],[Datum]])</f>
        <v>5</v>
      </c>
      <c r="M1511" s="101">
        <f>IF(ISNUMBER(jaar_zip[[#This Row],[etmaaltemperatuur]]),IF(jaar_zip[[#This Row],[etmaaltemperatuur]]&lt;stookgrens,stookgrens-jaar_zip[[#This Row],[etmaaltemperatuur]],0),"")</f>
        <v>2.3000000000000007</v>
      </c>
      <c r="N1511" s="101">
        <f>IF(ISNUMBER(jaar_zip[[#This Row],[graaddagen]]),IF(OR(MONTH(jaar_zip[[#This Row],[Datum]])=1,MONTH(jaar_zip[[#This Row],[Datum]])=2,MONTH(jaar_zip[[#This Row],[Datum]])=11,MONTH(jaar_zip[[#This Row],[Datum]])=12),1.1,IF(OR(MONTH(jaar_zip[[#This Row],[Datum]])=3,MONTH(jaar_zip[[#This Row],[Datum]])=10),1,0.8))*jaar_zip[[#This Row],[graaddagen]],"")</f>
        <v>1.8400000000000007</v>
      </c>
      <c r="O1511" s="101">
        <f>IF(ISNUMBER(jaar_zip[[#This Row],[etmaaltemperatuur]]),IF(jaar_zip[[#This Row],[etmaaltemperatuur]]&gt;stookgrens,jaar_zip[[#This Row],[etmaaltemperatuur]]-stookgrens,0),"")</f>
        <v>0</v>
      </c>
    </row>
    <row r="1512" spans="1:15" x14ac:dyDescent="0.25">
      <c r="A1512">
        <v>251</v>
      </c>
      <c r="B1512">
        <v>20240520</v>
      </c>
      <c r="C1512">
        <v>5.5</v>
      </c>
      <c r="D1512">
        <v>14.4</v>
      </c>
      <c r="E1512">
        <v>1307</v>
      </c>
      <c r="F1512">
        <v>0.8</v>
      </c>
      <c r="G1512">
        <v>1012.1</v>
      </c>
      <c r="H1512">
        <v>91</v>
      </c>
      <c r="I1512" s="101" t="s">
        <v>17</v>
      </c>
      <c r="J1512" s="1">
        <f>DATEVALUE(RIGHT(jaar_zip[[#This Row],[YYYYMMDD]],2)&amp;"-"&amp;MID(jaar_zip[[#This Row],[YYYYMMDD]],5,2)&amp;"-"&amp;LEFT(jaar_zip[[#This Row],[YYYYMMDD]],4))</f>
        <v>45432</v>
      </c>
      <c r="K1512" s="101" t="str">
        <f>IF(AND(VALUE(MONTH(jaar_zip[[#This Row],[Datum]]))=1,VALUE(WEEKNUM(jaar_zip[[#This Row],[Datum]],21))&gt;51),RIGHT(YEAR(jaar_zip[[#This Row],[Datum]])-1,2),RIGHT(YEAR(jaar_zip[[#This Row],[Datum]]),2))&amp;"-"&amp; TEXT(WEEKNUM(jaar_zip[[#This Row],[Datum]],21),"00")</f>
        <v>24-21</v>
      </c>
      <c r="L1512" s="101">
        <f>MONTH(jaar_zip[[#This Row],[Datum]])</f>
        <v>5</v>
      </c>
      <c r="M1512" s="101">
        <f>IF(ISNUMBER(jaar_zip[[#This Row],[etmaaltemperatuur]]),IF(jaar_zip[[#This Row],[etmaaltemperatuur]]&lt;stookgrens,stookgrens-jaar_zip[[#This Row],[etmaaltemperatuur]],0),"")</f>
        <v>3.5999999999999996</v>
      </c>
      <c r="N1512" s="101">
        <f>IF(ISNUMBER(jaar_zip[[#This Row],[graaddagen]]),IF(OR(MONTH(jaar_zip[[#This Row],[Datum]])=1,MONTH(jaar_zip[[#This Row],[Datum]])=2,MONTH(jaar_zip[[#This Row],[Datum]])=11,MONTH(jaar_zip[[#This Row],[Datum]])=12),1.1,IF(OR(MONTH(jaar_zip[[#This Row],[Datum]])=3,MONTH(jaar_zip[[#This Row],[Datum]])=10),1,0.8))*jaar_zip[[#This Row],[graaddagen]],"")</f>
        <v>2.88</v>
      </c>
      <c r="O1512" s="101">
        <f>IF(ISNUMBER(jaar_zip[[#This Row],[etmaaltemperatuur]]),IF(jaar_zip[[#This Row],[etmaaltemperatuur]]&gt;stookgrens,jaar_zip[[#This Row],[etmaaltemperatuur]]-stookgrens,0),"")</f>
        <v>0</v>
      </c>
    </row>
    <row r="1513" spans="1:15" x14ac:dyDescent="0.25">
      <c r="A1513">
        <v>251</v>
      </c>
      <c r="B1513">
        <v>20240521</v>
      </c>
      <c r="C1513">
        <v>6.7</v>
      </c>
      <c r="D1513">
        <v>17.399999999999999</v>
      </c>
      <c r="E1513">
        <v>2520</v>
      </c>
      <c r="F1513">
        <v>1.7</v>
      </c>
      <c r="G1513">
        <v>1008.7</v>
      </c>
      <c r="H1513">
        <v>87</v>
      </c>
      <c r="I1513" s="101" t="s">
        <v>17</v>
      </c>
      <c r="J1513" s="1">
        <f>DATEVALUE(RIGHT(jaar_zip[[#This Row],[YYYYMMDD]],2)&amp;"-"&amp;MID(jaar_zip[[#This Row],[YYYYMMDD]],5,2)&amp;"-"&amp;LEFT(jaar_zip[[#This Row],[YYYYMMDD]],4))</f>
        <v>45433</v>
      </c>
      <c r="K1513" s="101" t="str">
        <f>IF(AND(VALUE(MONTH(jaar_zip[[#This Row],[Datum]]))=1,VALUE(WEEKNUM(jaar_zip[[#This Row],[Datum]],21))&gt;51),RIGHT(YEAR(jaar_zip[[#This Row],[Datum]])-1,2),RIGHT(YEAR(jaar_zip[[#This Row],[Datum]]),2))&amp;"-"&amp; TEXT(WEEKNUM(jaar_zip[[#This Row],[Datum]],21),"00")</f>
        <v>24-21</v>
      </c>
      <c r="L1513" s="101">
        <f>MONTH(jaar_zip[[#This Row],[Datum]])</f>
        <v>5</v>
      </c>
      <c r="M1513" s="101">
        <f>IF(ISNUMBER(jaar_zip[[#This Row],[etmaaltemperatuur]]),IF(jaar_zip[[#This Row],[etmaaltemperatuur]]&lt;stookgrens,stookgrens-jaar_zip[[#This Row],[etmaaltemperatuur]],0),"")</f>
        <v>0.60000000000000142</v>
      </c>
      <c r="N1513" s="101">
        <f>IF(ISNUMBER(jaar_zip[[#This Row],[graaddagen]]),IF(OR(MONTH(jaar_zip[[#This Row],[Datum]])=1,MONTH(jaar_zip[[#This Row],[Datum]])=2,MONTH(jaar_zip[[#This Row],[Datum]])=11,MONTH(jaar_zip[[#This Row],[Datum]])=12),1.1,IF(OR(MONTH(jaar_zip[[#This Row],[Datum]])=3,MONTH(jaar_zip[[#This Row],[Datum]])=10),1,0.8))*jaar_zip[[#This Row],[graaddagen]],"")</f>
        <v>0.48000000000000115</v>
      </c>
      <c r="O1513" s="101">
        <f>IF(ISNUMBER(jaar_zip[[#This Row],[etmaaltemperatuur]]),IF(jaar_zip[[#This Row],[etmaaltemperatuur]]&gt;stookgrens,jaar_zip[[#This Row],[etmaaltemperatuur]]-stookgrens,0),"")</f>
        <v>0</v>
      </c>
    </row>
    <row r="1514" spans="1:15" x14ac:dyDescent="0.25">
      <c r="A1514">
        <v>251</v>
      </c>
      <c r="B1514">
        <v>20240522</v>
      </c>
      <c r="C1514">
        <v>8.1</v>
      </c>
      <c r="D1514">
        <v>16.100000000000001</v>
      </c>
      <c r="E1514">
        <v>1086</v>
      </c>
      <c r="F1514">
        <v>7.9</v>
      </c>
      <c r="G1514">
        <v>1006.4</v>
      </c>
      <c r="H1514">
        <v>86</v>
      </c>
      <c r="I1514" s="101" t="s">
        <v>17</v>
      </c>
      <c r="J1514" s="1">
        <f>DATEVALUE(RIGHT(jaar_zip[[#This Row],[YYYYMMDD]],2)&amp;"-"&amp;MID(jaar_zip[[#This Row],[YYYYMMDD]],5,2)&amp;"-"&amp;LEFT(jaar_zip[[#This Row],[YYYYMMDD]],4))</f>
        <v>45434</v>
      </c>
      <c r="K1514" s="101" t="str">
        <f>IF(AND(VALUE(MONTH(jaar_zip[[#This Row],[Datum]]))=1,VALUE(WEEKNUM(jaar_zip[[#This Row],[Datum]],21))&gt;51),RIGHT(YEAR(jaar_zip[[#This Row],[Datum]])-1,2),RIGHT(YEAR(jaar_zip[[#This Row],[Datum]]),2))&amp;"-"&amp; TEXT(WEEKNUM(jaar_zip[[#This Row],[Datum]],21),"00")</f>
        <v>24-21</v>
      </c>
      <c r="L1514" s="101">
        <f>MONTH(jaar_zip[[#This Row],[Datum]])</f>
        <v>5</v>
      </c>
      <c r="M1514" s="101">
        <f>IF(ISNUMBER(jaar_zip[[#This Row],[etmaaltemperatuur]]),IF(jaar_zip[[#This Row],[etmaaltemperatuur]]&lt;stookgrens,stookgrens-jaar_zip[[#This Row],[etmaaltemperatuur]],0),"")</f>
        <v>1.8999999999999986</v>
      </c>
      <c r="N1514" s="101">
        <f>IF(ISNUMBER(jaar_zip[[#This Row],[graaddagen]]),IF(OR(MONTH(jaar_zip[[#This Row],[Datum]])=1,MONTH(jaar_zip[[#This Row],[Datum]])=2,MONTH(jaar_zip[[#This Row],[Datum]])=11,MONTH(jaar_zip[[#This Row],[Datum]])=12),1.1,IF(OR(MONTH(jaar_zip[[#This Row],[Datum]])=3,MONTH(jaar_zip[[#This Row],[Datum]])=10),1,0.8))*jaar_zip[[#This Row],[graaddagen]],"")</f>
        <v>1.5199999999999989</v>
      </c>
      <c r="O1514" s="101">
        <f>IF(ISNUMBER(jaar_zip[[#This Row],[etmaaltemperatuur]]),IF(jaar_zip[[#This Row],[etmaaltemperatuur]]&gt;stookgrens,jaar_zip[[#This Row],[etmaaltemperatuur]]-stookgrens,0),"")</f>
        <v>0</v>
      </c>
    </row>
    <row r="1515" spans="1:15" x14ac:dyDescent="0.25">
      <c r="A1515">
        <v>251</v>
      </c>
      <c r="B1515">
        <v>20240523</v>
      </c>
      <c r="C1515">
        <v>6.2</v>
      </c>
      <c r="D1515">
        <v>14.2</v>
      </c>
      <c r="E1515">
        <v>1197</v>
      </c>
      <c r="F1515">
        <v>-0.1</v>
      </c>
      <c r="G1515">
        <v>1013.5</v>
      </c>
      <c r="H1515">
        <v>85</v>
      </c>
      <c r="I1515" s="101" t="s">
        <v>17</v>
      </c>
      <c r="J1515" s="1">
        <f>DATEVALUE(RIGHT(jaar_zip[[#This Row],[YYYYMMDD]],2)&amp;"-"&amp;MID(jaar_zip[[#This Row],[YYYYMMDD]],5,2)&amp;"-"&amp;LEFT(jaar_zip[[#This Row],[YYYYMMDD]],4))</f>
        <v>45435</v>
      </c>
      <c r="K1515" s="101" t="str">
        <f>IF(AND(VALUE(MONTH(jaar_zip[[#This Row],[Datum]]))=1,VALUE(WEEKNUM(jaar_zip[[#This Row],[Datum]],21))&gt;51),RIGHT(YEAR(jaar_zip[[#This Row],[Datum]])-1,2),RIGHT(YEAR(jaar_zip[[#This Row],[Datum]]),2))&amp;"-"&amp; TEXT(WEEKNUM(jaar_zip[[#This Row],[Datum]],21),"00")</f>
        <v>24-21</v>
      </c>
      <c r="L1515" s="101">
        <f>MONTH(jaar_zip[[#This Row],[Datum]])</f>
        <v>5</v>
      </c>
      <c r="M1515" s="101">
        <f>IF(ISNUMBER(jaar_zip[[#This Row],[etmaaltemperatuur]]),IF(jaar_zip[[#This Row],[etmaaltemperatuur]]&lt;stookgrens,stookgrens-jaar_zip[[#This Row],[etmaaltemperatuur]],0),"")</f>
        <v>3.8000000000000007</v>
      </c>
      <c r="N1515" s="101">
        <f>IF(ISNUMBER(jaar_zip[[#This Row],[graaddagen]]),IF(OR(MONTH(jaar_zip[[#This Row],[Datum]])=1,MONTH(jaar_zip[[#This Row],[Datum]])=2,MONTH(jaar_zip[[#This Row],[Datum]])=11,MONTH(jaar_zip[[#This Row],[Datum]])=12),1.1,IF(OR(MONTH(jaar_zip[[#This Row],[Datum]])=3,MONTH(jaar_zip[[#This Row],[Datum]])=10),1,0.8))*jaar_zip[[#This Row],[graaddagen]],"")</f>
        <v>3.0400000000000009</v>
      </c>
      <c r="O1515" s="101">
        <f>IF(ISNUMBER(jaar_zip[[#This Row],[etmaaltemperatuur]]),IF(jaar_zip[[#This Row],[etmaaltemperatuur]]&gt;stookgrens,jaar_zip[[#This Row],[etmaaltemperatuur]]-stookgrens,0),"")</f>
        <v>0</v>
      </c>
    </row>
    <row r="1516" spans="1:15" x14ac:dyDescent="0.25">
      <c r="A1516">
        <v>251</v>
      </c>
      <c r="B1516">
        <v>20240524</v>
      </c>
      <c r="C1516">
        <v>3.7</v>
      </c>
      <c r="D1516">
        <v>15.3</v>
      </c>
      <c r="E1516">
        <v>2118</v>
      </c>
      <c r="F1516">
        <v>2.5</v>
      </c>
      <c r="G1516">
        <v>1019</v>
      </c>
      <c r="H1516">
        <v>85</v>
      </c>
      <c r="I1516" s="101" t="s">
        <v>17</v>
      </c>
      <c r="J1516" s="1">
        <f>DATEVALUE(RIGHT(jaar_zip[[#This Row],[YYYYMMDD]],2)&amp;"-"&amp;MID(jaar_zip[[#This Row],[YYYYMMDD]],5,2)&amp;"-"&amp;LEFT(jaar_zip[[#This Row],[YYYYMMDD]],4))</f>
        <v>45436</v>
      </c>
      <c r="K1516" s="101" t="str">
        <f>IF(AND(VALUE(MONTH(jaar_zip[[#This Row],[Datum]]))=1,VALUE(WEEKNUM(jaar_zip[[#This Row],[Datum]],21))&gt;51),RIGHT(YEAR(jaar_zip[[#This Row],[Datum]])-1,2),RIGHT(YEAR(jaar_zip[[#This Row],[Datum]]),2))&amp;"-"&amp; TEXT(WEEKNUM(jaar_zip[[#This Row],[Datum]],21),"00")</f>
        <v>24-21</v>
      </c>
      <c r="L1516" s="101">
        <f>MONTH(jaar_zip[[#This Row],[Datum]])</f>
        <v>5</v>
      </c>
      <c r="M1516" s="101">
        <f>IF(ISNUMBER(jaar_zip[[#This Row],[etmaaltemperatuur]]),IF(jaar_zip[[#This Row],[etmaaltemperatuur]]&lt;stookgrens,stookgrens-jaar_zip[[#This Row],[etmaaltemperatuur]],0),"")</f>
        <v>2.6999999999999993</v>
      </c>
      <c r="N1516" s="101">
        <f>IF(ISNUMBER(jaar_zip[[#This Row],[graaddagen]]),IF(OR(MONTH(jaar_zip[[#This Row],[Datum]])=1,MONTH(jaar_zip[[#This Row],[Datum]])=2,MONTH(jaar_zip[[#This Row],[Datum]])=11,MONTH(jaar_zip[[#This Row],[Datum]])=12),1.1,IF(OR(MONTH(jaar_zip[[#This Row],[Datum]])=3,MONTH(jaar_zip[[#This Row],[Datum]])=10),1,0.8))*jaar_zip[[#This Row],[graaddagen]],"")</f>
        <v>2.1599999999999997</v>
      </c>
      <c r="O1516" s="101">
        <f>IF(ISNUMBER(jaar_zip[[#This Row],[etmaaltemperatuur]]),IF(jaar_zip[[#This Row],[etmaaltemperatuur]]&gt;stookgrens,jaar_zip[[#This Row],[etmaaltemperatuur]]-stookgrens,0),"")</f>
        <v>0</v>
      </c>
    </row>
    <row r="1517" spans="1:15" x14ac:dyDescent="0.25">
      <c r="A1517">
        <v>251</v>
      </c>
      <c r="B1517">
        <v>20240525</v>
      </c>
      <c r="C1517">
        <v>6</v>
      </c>
      <c r="D1517">
        <v>15.3</v>
      </c>
      <c r="E1517">
        <v>1077</v>
      </c>
      <c r="F1517">
        <v>14</v>
      </c>
      <c r="G1517">
        <v>1016.6</v>
      </c>
      <c r="H1517">
        <v>93</v>
      </c>
      <c r="I1517" s="101" t="s">
        <v>17</v>
      </c>
      <c r="J1517" s="1">
        <f>DATEVALUE(RIGHT(jaar_zip[[#This Row],[YYYYMMDD]],2)&amp;"-"&amp;MID(jaar_zip[[#This Row],[YYYYMMDD]],5,2)&amp;"-"&amp;LEFT(jaar_zip[[#This Row],[YYYYMMDD]],4))</f>
        <v>45437</v>
      </c>
      <c r="K1517" s="101" t="str">
        <f>IF(AND(VALUE(MONTH(jaar_zip[[#This Row],[Datum]]))=1,VALUE(WEEKNUM(jaar_zip[[#This Row],[Datum]],21))&gt;51),RIGHT(YEAR(jaar_zip[[#This Row],[Datum]])-1,2),RIGHT(YEAR(jaar_zip[[#This Row],[Datum]]),2))&amp;"-"&amp; TEXT(WEEKNUM(jaar_zip[[#This Row],[Datum]],21),"00")</f>
        <v>24-21</v>
      </c>
      <c r="L1517" s="101">
        <f>MONTH(jaar_zip[[#This Row],[Datum]])</f>
        <v>5</v>
      </c>
      <c r="M1517" s="101">
        <f>IF(ISNUMBER(jaar_zip[[#This Row],[etmaaltemperatuur]]),IF(jaar_zip[[#This Row],[etmaaltemperatuur]]&lt;stookgrens,stookgrens-jaar_zip[[#This Row],[etmaaltemperatuur]],0),"")</f>
        <v>2.6999999999999993</v>
      </c>
      <c r="N1517" s="101">
        <f>IF(ISNUMBER(jaar_zip[[#This Row],[graaddagen]]),IF(OR(MONTH(jaar_zip[[#This Row],[Datum]])=1,MONTH(jaar_zip[[#This Row],[Datum]])=2,MONTH(jaar_zip[[#This Row],[Datum]])=11,MONTH(jaar_zip[[#This Row],[Datum]])=12),1.1,IF(OR(MONTH(jaar_zip[[#This Row],[Datum]])=3,MONTH(jaar_zip[[#This Row],[Datum]])=10),1,0.8))*jaar_zip[[#This Row],[graaddagen]],"")</f>
        <v>2.1599999999999997</v>
      </c>
      <c r="O1517" s="101">
        <f>IF(ISNUMBER(jaar_zip[[#This Row],[etmaaltemperatuur]]),IF(jaar_zip[[#This Row],[etmaaltemperatuur]]&gt;stookgrens,jaar_zip[[#This Row],[etmaaltemperatuur]]-stookgrens,0),"")</f>
        <v>0</v>
      </c>
    </row>
    <row r="1518" spans="1:15" x14ac:dyDescent="0.25">
      <c r="A1518">
        <v>251</v>
      </c>
      <c r="B1518">
        <v>20240526</v>
      </c>
      <c r="C1518">
        <v>4.4000000000000004</v>
      </c>
      <c r="D1518">
        <v>16.3</v>
      </c>
      <c r="E1518">
        <v>1845</v>
      </c>
      <c r="F1518">
        <v>7.9</v>
      </c>
      <c r="G1518">
        <v>1014.5</v>
      </c>
      <c r="H1518">
        <v>84</v>
      </c>
      <c r="I1518" s="101" t="s">
        <v>17</v>
      </c>
      <c r="J1518" s="1">
        <f>DATEVALUE(RIGHT(jaar_zip[[#This Row],[YYYYMMDD]],2)&amp;"-"&amp;MID(jaar_zip[[#This Row],[YYYYMMDD]],5,2)&amp;"-"&amp;LEFT(jaar_zip[[#This Row],[YYYYMMDD]],4))</f>
        <v>45438</v>
      </c>
      <c r="K1518" s="101" t="str">
        <f>IF(AND(VALUE(MONTH(jaar_zip[[#This Row],[Datum]]))=1,VALUE(WEEKNUM(jaar_zip[[#This Row],[Datum]],21))&gt;51),RIGHT(YEAR(jaar_zip[[#This Row],[Datum]])-1,2),RIGHT(YEAR(jaar_zip[[#This Row],[Datum]]),2))&amp;"-"&amp; TEXT(WEEKNUM(jaar_zip[[#This Row],[Datum]],21),"00")</f>
        <v>24-21</v>
      </c>
      <c r="L1518" s="101">
        <f>MONTH(jaar_zip[[#This Row],[Datum]])</f>
        <v>5</v>
      </c>
      <c r="M1518" s="101">
        <f>IF(ISNUMBER(jaar_zip[[#This Row],[etmaaltemperatuur]]),IF(jaar_zip[[#This Row],[etmaaltemperatuur]]&lt;stookgrens,stookgrens-jaar_zip[[#This Row],[etmaaltemperatuur]],0),"")</f>
        <v>1.6999999999999993</v>
      </c>
      <c r="N1518" s="101">
        <f>IF(ISNUMBER(jaar_zip[[#This Row],[graaddagen]]),IF(OR(MONTH(jaar_zip[[#This Row],[Datum]])=1,MONTH(jaar_zip[[#This Row],[Datum]])=2,MONTH(jaar_zip[[#This Row],[Datum]])=11,MONTH(jaar_zip[[#This Row],[Datum]])=12),1.1,IF(OR(MONTH(jaar_zip[[#This Row],[Datum]])=3,MONTH(jaar_zip[[#This Row],[Datum]])=10),1,0.8))*jaar_zip[[#This Row],[graaddagen]],"")</f>
        <v>1.3599999999999994</v>
      </c>
      <c r="O1518" s="101">
        <f>IF(ISNUMBER(jaar_zip[[#This Row],[etmaaltemperatuur]]),IF(jaar_zip[[#This Row],[etmaaltemperatuur]]&gt;stookgrens,jaar_zip[[#This Row],[etmaaltemperatuur]]-stookgrens,0),"")</f>
        <v>0</v>
      </c>
    </row>
    <row r="1519" spans="1:15" x14ac:dyDescent="0.25">
      <c r="A1519">
        <v>251</v>
      </c>
      <c r="B1519">
        <v>20240527</v>
      </c>
      <c r="C1519">
        <v>6.5</v>
      </c>
      <c r="D1519">
        <v>14.5</v>
      </c>
      <c r="E1519">
        <v>2571</v>
      </c>
      <c r="F1519">
        <v>0</v>
      </c>
      <c r="G1519">
        <v>1015.5</v>
      </c>
      <c r="H1519">
        <v>80</v>
      </c>
      <c r="I1519" s="101" t="s">
        <v>17</v>
      </c>
      <c r="J1519" s="1">
        <f>DATEVALUE(RIGHT(jaar_zip[[#This Row],[YYYYMMDD]],2)&amp;"-"&amp;MID(jaar_zip[[#This Row],[YYYYMMDD]],5,2)&amp;"-"&amp;LEFT(jaar_zip[[#This Row],[YYYYMMDD]],4))</f>
        <v>45439</v>
      </c>
      <c r="K1519" s="101" t="str">
        <f>IF(AND(VALUE(MONTH(jaar_zip[[#This Row],[Datum]]))=1,VALUE(WEEKNUM(jaar_zip[[#This Row],[Datum]],21))&gt;51),RIGHT(YEAR(jaar_zip[[#This Row],[Datum]])-1,2),RIGHT(YEAR(jaar_zip[[#This Row],[Datum]]),2))&amp;"-"&amp; TEXT(WEEKNUM(jaar_zip[[#This Row],[Datum]],21),"00")</f>
        <v>24-22</v>
      </c>
      <c r="L1519" s="101">
        <f>MONTH(jaar_zip[[#This Row],[Datum]])</f>
        <v>5</v>
      </c>
      <c r="M1519" s="101">
        <f>IF(ISNUMBER(jaar_zip[[#This Row],[etmaaltemperatuur]]),IF(jaar_zip[[#This Row],[etmaaltemperatuur]]&lt;stookgrens,stookgrens-jaar_zip[[#This Row],[etmaaltemperatuur]],0),"")</f>
        <v>3.5</v>
      </c>
      <c r="N1519" s="101">
        <f>IF(ISNUMBER(jaar_zip[[#This Row],[graaddagen]]),IF(OR(MONTH(jaar_zip[[#This Row],[Datum]])=1,MONTH(jaar_zip[[#This Row],[Datum]])=2,MONTH(jaar_zip[[#This Row],[Datum]])=11,MONTH(jaar_zip[[#This Row],[Datum]])=12),1.1,IF(OR(MONTH(jaar_zip[[#This Row],[Datum]])=3,MONTH(jaar_zip[[#This Row],[Datum]])=10),1,0.8))*jaar_zip[[#This Row],[graaddagen]],"")</f>
        <v>2.8000000000000003</v>
      </c>
      <c r="O1519" s="101">
        <f>IF(ISNUMBER(jaar_zip[[#This Row],[etmaaltemperatuur]]),IF(jaar_zip[[#This Row],[etmaaltemperatuur]]&gt;stookgrens,jaar_zip[[#This Row],[etmaaltemperatuur]]-stookgrens,0),"")</f>
        <v>0</v>
      </c>
    </row>
    <row r="1520" spans="1:15" x14ac:dyDescent="0.25">
      <c r="A1520">
        <v>251</v>
      </c>
      <c r="B1520">
        <v>20240528</v>
      </c>
      <c r="C1520">
        <v>6.7</v>
      </c>
      <c r="D1520">
        <v>15</v>
      </c>
      <c r="E1520">
        <v>2585</v>
      </c>
      <c r="F1520">
        <v>8.4</v>
      </c>
      <c r="G1520">
        <v>1013.7</v>
      </c>
      <c r="H1520">
        <v>82</v>
      </c>
      <c r="I1520" s="101" t="s">
        <v>17</v>
      </c>
      <c r="J1520" s="1">
        <f>DATEVALUE(RIGHT(jaar_zip[[#This Row],[YYYYMMDD]],2)&amp;"-"&amp;MID(jaar_zip[[#This Row],[YYYYMMDD]],5,2)&amp;"-"&amp;LEFT(jaar_zip[[#This Row],[YYYYMMDD]],4))</f>
        <v>45440</v>
      </c>
      <c r="K1520" s="101" t="str">
        <f>IF(AND(VALUE(MONTH(jaar_zip[[#This Row],[Datum]]))=1,VALUE(WEEKNUM(jaar_zip[[#This Row],[Datum]],21))&gt;51),RIGHT(YEAR(jaar_zip[[#This Row],[Datum]])-1,2),RIGHT(YEAR(jaar_zip[[#This Row],[Datum]]),2))&amp;"-"&amp; TEXT(WEEKNUM(jaar_zip[[#This Row],[Datum]],21),"00")</f>
        <v>24-22</v>
      </c>
      <c r="L1520" s="101">
        <f>MONTH(jaar_zip[[#This Row],[Datum]])</f>
        <v>5</v>
      </c>
      <c r="M1520" s="101">
        <f>IF(ISNUMBER(jaar_zip[[#This Row],[etmaaltemperatuur]]),IF(jaar_zip[[#This Row],[etmaaltemperatuur]]&lt;stookgrens,stookgrens-jaar_zip[[#This Row],[etmaaltemperatuur]],0),"")</f>
        <v>3</v>
      </c>
      <c r="N1520" s="101">
        <f>IF(ISNUMBER(jaar_zip[[#This Row],[graaddagen]]),IF(OR(MONTH(jaar_zip[[#This Row],[Datum]])=1,MONTH(jaar_zip[[#This Row],[Datum]])=2,MONTH(jaar_zip[[#This Row],[Datum]])=11,MONTH(jaar_zip[[#This Row],[Datum]])=12),1.1,IF(OR(MONTH(jaar_zip[[#This Row],[Datum]])=3,MONTH(jaar_zip[[#This Row],[Datum]])=10),1,0.8))*jaar_zip[[#This Row],[graaddagen]],"")</f>
        <v>2.4000000000000004</v>
      </c>
      <c r="O1520" s="101">
        <f>IF(ISNUMBER(jaar_zip[[#This Row],[etmaaltemperatuur]]),IF(jaar_zip[[#This Row],[etmaaltemperatuur]]&gt;stookgrens,jaar_zip[[#This Row],[etmaaltemperatuur]]-stookgrens,0),"")</f>
        <v>0</v>
      </c>
    </row>
    <row r="1521" spans="1:15" x14ac:dyDescent="0.25">
      <c r="A1521">
        <v>251</v>
      </c>
      <c r="B1521">
        <v>20240529</v>
      </c>
      <c r="C1521">
        <v>7.7</v>
      </c>
      <c r="D1521">
        <v>14.6</v>
      </c>
      <c r="E1521">
        <v>1749</v>
      </c>
      <c r="F1521">
        <v>3.4</v>
      </c>
      <c r="G1521">
        <v>1006</v>
      </c>
      <c r="H1521">
        <v>88</v>
      </c>
      <c r="I1521" s="101" t="s">
        <v>17</v>
      </c>
      <c r="J1521" s="1">
        <f>DATEVALUE(RIGHT(jaar_zip[[#This Row],[YYYYMMDD]],2)&amp;"-"&amp;MID(jaar_zip[[#This Row],[YYYYMMDD]],5,2)&amp;"-"&amp;LEFT(jaar_zip[[#This Row],[YYYYMMDD]],4))</f>
        <v>45441</v>
      </c>
      <c r="K1521" s="101" t="str">
        <f>IF(AND(VALUE(MONTH(jaar_zip[[#This Row],[Datum]]))=1,VALUE(WEEKNUM(jaar_zip[[#This Row],[Datum]],21))&gt;51),RIGHT(YEAR(jaar_zip[[#This Row],[Datum]])-1,2),RIGHT(YEAR(jaar_zip[[#This Row],[Datum]]),2))&amp;"-"&amp; TEXT(WEEKNUM(jaar_zip[[#This Row],[Datum]],21),"00")</f>
        <v>24-22</v>
      </c>
      <c r="L1521" s="101">
        <f>MONTH(jaar_zip[[#This Row],[Datum]])</f>
        <v>5</v>
      </c>
      <c r="M1521" s="101">
        <f>IF(ISNUMBER(jaar_zip[[#This Row],[etmaaltemperatuur]]),IF(jaar_zip[[#This Row],[etmaaltemperatuur]]&lt;stookgrens,stookgrens-jaar_zip[[#This Row],[etmaaltemperatuur]],0),"")</f>
        <v>3.4000000000000004</v>
      </c>
      <c r="N1521" s="101">
        <f>IF(ISNUMBER(jaar_zip[[#This Row],[graaddagen]]),IF(OR(MONTH(jaar_zip[[#This Row],[Datum]])=1,MONTH(jaar_zip[[#This Row],[Datum]])=2,MONTH(jaar_zip[[#This Row],[Datum]])=11,MONTH(jaar_zip[[#This Row],[Datum]])=12),1.1,IF(OR(MONTH(jaar_zip[[#This Row],[Datum]])=3,MONTH(jaar_zip[[#This Row],[Datum]])=10),1,0.8))*jaar_zip[[#This Row],[graaddagen]],"")</f>
        <v>2.7200000000000006</v>
      </c>
      <c r="O1521" s="101">
        <f>IF(ISNUMBER(jaar_zip[[#This Row],[etmaaltemperatuur]]),IF(jaar_zip[[#This Row],[etmaaltemperatuur]]&gt;stookgrens,jaar_zip[[#This Row],[etmaaltemperatuur]]-stookgrens,0),"")</f>
        <v>0</v>
      </c>
    </row>
    <row r="1522" spans="1:15" x14ac:dyDescent="0.25">
      <c r="A1522">
        <v>251</v>
      </c>
      <c r="B1522">
        <v>20240530</v>
      </c>
      <c r="C1522">
        <v>4.7</v>
      </c>
      <c r="D1522">
        <v>14.8</v>
      </c>
      <c r="E1522">
        <v>2567</v>
      </c>
      <c r="F1522">
        <v>0.7</v>
      </c>
      <c r="G1522">
        <v>1005.8</v>
      </c>
      <c r="H1522">
        <v>85</v>
      </c>
      <c r="I1522" s="101" t="s">
        <v>17</v>
      </c>
      <c r="J1522" s="1">
        <f>DATEVALUE(RIGHT(jaar_zip[[#This Row],[YYYYMMDD]],2)&amp;"-"&amp;MID(jaar_zip[[#This Row],[YYYYMMDD]],5,2)&amp;"-"&amp;LEFT(jaar_zip[[#This Row],[YYYYMMDD]],4))</f>
        <v>45442</v>
      </c>
      <c r="K1522" s="101" t="str">
        <f>IF(AND(VALUE(MONTH(jaar_zip[[#This Row],[Datum]]))=1,VALUE(WEEKNUM(jaar_zip[[#This Row],[Datum]],21))&gt;51),RIGHT(YEAR(jaar_zip[[#This Row],[Datum]])-1,2),RIGHT(YEAR(jaar_zip[[#This Row],[Datum]]),2))&amp;"-"&amp; TEXT(WEEKNUM(jaar_zip[[#This Row],[Datum]],21),"00")</f>
        <v>24-22</v>
      </c>
      <c r="L1522" s="101">
        <f>MONTH(jaar_zip[[#This Row],[Datum]])</f>
        <v>5</v>
      </c>
      <c r="M1522" s="101">
        <f>IF(ISNUMBER(jaar_zip[[#This Row],[etmaaltemperatuur]]),IF(jaar_zip[[#This Row],[etmaaltemperatuur]]&lt;stookgrens,stookgrens-jaar_zip[[#This Row],[etmaaltemperatuur]],0),"")</f>
        <v>3.1999999999999993</v>
      </c>
      <c r="N1522" s="101">
        <f>IF(ISNUMBER(jaar_zip[[#This Row],[graaddagen]]),IF(OR(MONTH(jaar_zip[[#This Row],[Datum]])=1,MONTH(jaar_zip[[#This Row],[Datum]])=2,MONTH(jaar_zip[[#This Row],[Datum]])=11,MONTH(jaar_zip[[#This Row],[Datum]])=12),1.1,IF(OR(MONTH(jaar_zip[[#This Row],[Datum]])=3,MONTH(jaar_zip[[#This Row],[Datum]])=10),1,0.8))*jaar_zip[[#This Row],[graaddagen]],"")</f>
        <v>2.5599999999999996</v>
      </c>
      <c r="O1522" s="101">
        <f>IF(ISNUMBER(jaar_zip[[#This Row],[etmaaltemperatuur]]),IF(jaar_zip[[#This Row],[etmaaltemperatuur]]&gt;stookgrens,jaar_zip[[#This Row],[etmaaltemperatuur]]-stookgrens,0),"")</f>
        <v>0</v>
      </c>
    </row>
    <row r="1523" spans="1:15" x14ac:dyDescent="0.25">
      <c r="A1523">
        <v>251</v>
      </c>
      <c r="B1523">
        <v>20240531</v>
      </c>
      <c r="C1523">
        <v>5.9</v>
      </c>
      <c r="D1523">
        <v>15.2</v>
      </c>
      <c r="E1523">
        <v>1824</v>
      </c>
      <c r="F1523">
        <v>1.4</v>
      </c>
      <c r="G1523">
        <v>1012.3</v>
      </c>
      <c r="H1523">
        <v>91</v>
      </c>
      <c r="I1523" s="101" t="s">
        <v>17</v>
      </c>
      <c r="J1523" s="1">
        <f>DATEVALUE(RIGHT(jaar_zip[[#This Row],[YYYYMMDD]],2)&amp;"-"&amp;MID(jaar_zip[[#This Row],[YYYYMMDD]],5,2)&amp;"-"&amp;LEFT(jaar_zip[[#This Row],[YYYYMMDD]],4))</f>
        <v>45443</v>
      </c>
      <c r="K1523" s="101" t="str">
        <f>IF(AND(VALUE(MONTH(jaar_zip[[#This Row],[Datum]]))=1,VALUE(WEEKNUM(jaar_zip[[#This Row],[Datum]],21))&gt;51),RIGHT(YEAR(jaar_zip[[#This Row],[Datum]])-1,2),RIGHT(YEAR(jaar_zip[[#This Row],[Datum]]),2))&amp;"-"&amp; TEXT(WEEKNUM(jaar_zip[[#This Row],[Datum]],21),"00")</f>
        <v>24-22</v>
      </c>
      <c r="L1523" s="101">
        <f>MONTH(jaar_zip[[#This Row],[Datum]])</f>
        <v>5</v>
      </c>
      <c r="M1523" s="101">
        <f>IF(ISNUMBER(jaar_zip[[#This Row],[etmaaltemperatuur]]),IF(jaar_zip[[#This Row],[etmaaltemperatuur]]&lt;stookgrens,stookgrens-jaar_zip[[#This Row],[etmaaltemperatuur]],0),"")</f>
        <v>2.8000000000000007</v>
      </c>
      <c r="N1523" s="101">
        <f>IF(ISNUMBER(jaar_zip[[#This Row],[graaddagen]]),IF(OR(MONTH(jaar_zip[[#This Row],[Datum]])=1,MONTH(jaar_zip[[#This Row],[Datum]])=2,MONTH(jaar_zip[[#This Row],[Datum]])=11,MONTH(jaar_zip[[#This Row],[Datum]])=12),1.1,IF(OR(MONTH(jaar_zip[[#This Row],[Datum]])=3,MONTH(jaar_zip[[#This Row],[Datum]])=10),1,0.8))*jaar_zip[[#This Row],[graaddagen]],"")</f>
        <v>2.2400000000000007</v>
      </c>
      <c r="O1523" s="101">
        <f>IF(ISNUMBER(jaar_zip[[#This Row],[etmaaltemperatuur]]),IF(jaar_zip[[#This Row],[etmaaltemperatuur]]&gt;stookgrens,jaar_zip[[#This Row],[etmaaltemperatuur]]-stookgrens,0),"")</f>
        <v>0</v>
      </c>
    </row>
    <row r="1524" spans="1:15" x14ac:dyDescent="0.25">
      <c r="A1524">
        <v>251</v>
      </c>
      <c r="B1524">
        <v>20240601</v>
      </c>
      <c r="C1524">
        <v>8.3000000000000007</v>
      </c>
      <c r="D1524">
        <v>14.4</v>
      </c>
      <c r="E1524">
        <v>1143</v>
      </c>
      <c r="F1524">
        <v>4</v>
      </c>
      <c r="G1524">
        <v>1019</v>
      </c>
      <c r="H1524">
        <v>90</v>
      </c>
      <c r="I1524" s="101" t="s">
        <v>17</v>
      </c>
      <c r="J1524" s="1">
        <f>DATEVALUE(RIGHT(jaar_zip[[#This Row],[YYYYMMDD]],2)&amp;"-"&amp;MID(jaar_zip[[#This Row],[YYYYMMDD]],5,2)&amp;"-"&amp;LEFT(jaar_zip[[#This Row],[YYYYMMDD]],4))</f>
        <v>45444</v>
      </c>
      <c r="K1524" s="101" t="str">
        <f>IF(AND(VALUE(MONTH(jaar_zip[[#This Row],[Datum]]))=1,VALUE(WEEKNUM(jaar_zip[[#This Row],[Datum]],21))&gt;51),RIGHT(YEAR(jaar_zip[[#This Row],[Datum]])-1,2),RIGHT(YEAR(jaar_zip[[#This Row],[Datum]]),2))&amp;"-"&amp; TEXT(WEEKNUM(jaar_zip[[#This Row],[Datum]],21),"00")</f>
        <v>24-22</v>
      </c>
      <c r="L1524" s="101">
        <f>MONTH(jaar_zip[[#This Row],[Datum]])</f>
        <v>6</v>
      </c>
      <c r="M1524" s="101">
        <f>IF(ISNUMBER(jaar_zip[[#This Row],[etmaaltemperatuur]]),IF(jaar_zip[[#This Row],[etmaaltemperatuur]]&lt;stookgrens,stookgrens-jaar_zip[[#This Row],[etmaaltemperatuur]],0),"")</f>
        <v>3.5999999999999996</v>
      </c>
      <c r="N1524" s="101">
        <f>IF(ISNUMBER(jaar_zip[[#This Row],[graaddagen]]),IF(OR(MONTH(jaar_zip[[#This Row],[Datum]])=1,MONTH(jaar_zip[[#This Row],[Datum]])=2,MONTH(jaar_zip[[#This Row],[Datum]])=11,MONTH(jaar_zip[[#This Row],[Datum]])=12),1.1,IF(OR(MONTH(jaar_zip[[#This Row],[Datum]])=3,MONTH(jaar_zip[[#This Row],[Datum]])=10),1,0.8))*jaar_zip[[#This Row],[graaddagen]],"")</f>
        <v>2.88</v>
      </c>
      <c r="O1524" s="101">
        <f>IF(ISNUMBER(jaar_zip[[#This Row],[etmaaltemperatuur]]),IF(jaar_zip[[#This Row],[etmaaltemperatuur]]&gt;stookgrens,jaar_zip[[#This Row],[etmaaltemperatuur]]-stookgrens,0),"")</f>
        <v>0</v>
      </c>
    </row>
    <row r="1525" spans="1:15" x14ac:dyDescent="0.25">
      <c r="A1525">
        <v>251</v>
      </c>
      <c r="B1525">
        <v>20240602</v>
      </c>
      <c r="C1525">
        <v>6.3</v>
      </c>
      <c r="D1525">
        <v>13.3</v>
      </c>
      <c r="E1525">
        <v>1616</v>
      </c>
      <c r="F1525">
        <v>0</v>
      </c>
      <c r="G1525">
        <v>1023</v>
      </c>
      <c r="H1525">
        <v>74</v>
      </c>
      <c r="I1525" s="101" t="s">
        <v>17</v>
      </c>
      <c r="J1525" s="1">
        <f>DATEVALUE(RIGHT(jaar_zip[[#This Row],[YYYYMMDD]],2)&amp;"-"&amp;MID(jaar_zip[[#This Row],[YYYYMMDD]],5,2)&amp;"-"&amp;LEFT(jaar_zip[[#This Row],[YYYYMMDD]],4))</f>
        <v>45445</v>
      </c>
      <c r="K1525" s="101" t="str">
        <f>IF(AND(VALUE(MONTH(jaar_zip[[#This Row],[Datum]]))=1,VALUE(WEEKNUM(jaar_zip[[#This Row],[Datum]],21))&gt;51),RIGHT(YEAR(jaar_zip[[#This Row],[Datum]])-1,2),RIGHT(YEAR(jaar_zip[[#This Row],[Datum]]),2))&amp;"-"&amp; TEXT(WEEKNUM(jaar_zip[[#This Row],[Datum]],21),"00")</f>
        <v>24-22</v>
      </c>
      <c r="L1525" s="101">
        <f>MONTH(jaar_zip[[#This Row],[Datum]])</f>
        <v>6</v>
      </c>
      <c r="M1525" s="101">
        <f>IF(ISNUMBER(jaar_zip[[#This Row],[etmaaltemperatuur]]),IF(jaar_zip[[#This Row],[etmaaltemperatuur]]&lt;stookgrens,stookgrens-jaar_zip[[#This Row],[etmaaltemperatuur]],0),"")</f>
        <v>4.6999999999999993</v>
      </c>
      <c r="N1525" s="101">
        <f>IF(ISNUMBER(jaar_zip[[#This Row],[graaddagen]]),IF(OR(MONTH(jaar_zip[[#This Row],[Datum]])=1,MONTH(jaar_zip[[#This Row],[Datum]])=2,MONTH(jaar_zip[[#This Row],[Datum]])=11,MONTH(jaar_zip[[#This Row],[Datum]])=12),1.1,IF(OR(MONTH(jaar_zip[[#This Row],[Datum]])=3,MONTH(jaar_zip[[#This Row],[Datum]])=10),1,0.8))*jaar_zip[[#This Row],[graaddagen]],"")</f>
        <v>3.76</v>
      </c>
      <c r="O1525" s="101">
        <f>IF(ISNUMBER(jaar_zip[[#This Row],[etmaaltemperatuur]]),IF(jaar_zip[[#This Row],[etmaaltemperatuur]]&gt;stookgrens,jaar_zip[[#This Row],[etmaaltemperatuur]]-stookgrens,0),"")</f>
        <v>0</v>
      </c>
    </row>
    <row r="1526" spans="1:15" x14ac:dyDescent="0.25">
      <c r="A1526">
        <v>251</v>
      </c>
      <c r="B1526">
        <v>20240603</v>
      </c>
      <c r="C1526">
        <v>4.3</v>
      </c>
      <c r="D1526">
        <v>13.4</v>
      </c>
      <c r="E1526">
        <v>1058</v>
      </c>
      <c r="F1526">
        <v>-0.1</v>
      </c>
      <c r="G1526">
        <v>1019.2</v>
      </c>
      <c r="H1526">
        <v>85</v>
      </c>
      <c r="I1526" s="101" t="s">
        <v>17</v>
      </c>
      <c r="J1526" s="1">
        <f>DATEVALUE(RIGHT(jaar_zip[[#This Row],[YYYYMMDD]],2)&amp;"-"&amp;MID(jaar_zip[[#This Row],[YYYYMMDD]],5,2)&amp;"-"&amp;LEFT(jaar_zip[[#This Row],[YYYYMMDD]],4))</f>
        <v>45446</v>
      </c>
      <c r="K1526" s="101" t="str">
        <f>IF(AND(VALUE(MONTH(jaar_zip[[#This Row],[Datum]]))=1,VALUE(WEEKNUM(jaar_zip[[#This Row],[Datum]],21))&gt;51),RIGHT(YEAR(jaar_zip[[#This Row],[Datum]])-1,2),RIGHT(YEAR(jaar_zip[[#This Row],[Datum]]),2))&amp;"-"&amp; TEXT(WEEKNUM(jaar_zip[[#This Row],[Datum]],21),"00")</f>
        <v>24-23</v>
      </c>
      <c r="L1526" s="101">
        <f>MONTH(jaar_zip[[#This Row],[Datum]])</f>
        <v>6</v>
      </c>
      <c r="M1526" s="101">
        <f>IF(ISNUMBER(jaar_zip[[#This Row],[etmaaltemperatuur]]),IF(jaar_zip[[#This Row],[etmaaltemperatuur]]&lt;stookgrens,stookgrens-jaar_zip[[#This Row],[etmaaltemperatuur]],0),"")</f>
        <v>4.5999999999999996</v>
      </c>
      <c r="N1526" s="101">
        <f>IF(ISNUMBER(jaar_zip[[#This Row],[graaddagen]]),IF(OR(MONTH(jaar_zip[[#This Row],[Datum]])=1,MONTH(jaar_zip[[#This Row],[Datum]])=2,MONTH(jaar_zip[[#This Row],[Datum]])=11,MONTH(jaar_zip[[#This Row],[Datum]])=12),1.1,IF(OR(MONTH(jaar_zip[[#This Row],[Datum]])=3,MONTH(jaar_zip[[#This Row],[Datum]])=10),1,0.8))*jaar_zip[[#This Row],[graaddagen]],"")</f>
        <v>3.6799999999999997</v>
      </c>
      <c r="O1526" s="101">
        <f>IF(ISNUMBER(jaar_zip[[#This Row],[etmaaltemperatuur]]),IF(jaar_zip[[#This Row],[etmaaltemperatuur]]&gt;stookgrens,jaar_zip[[#This Row],[etmaaltemperatuur]]-stookgrens,0),"")</f>
        <v>0</v>
      </c>
    </row>
    <row r="1527" spans="1:15" x14ac:dyDescent="0.25">
      <c r="A1527">
        <v>251</v>
      </c>
      <c r="B1527">
        <v>20240604</v>
      </c>
      <c r="C1527">
        <v>6.3</v>
      </c>
      <c r="D1527">
        <v>15</v>
      </c>
      <c r="E1527">
        <v>1497</v>
      </c>
      <c r="F1527">
        <v>4.0999999999999996</v>
      </c>
      <c r="G1527">
        <v>1010.1</v>
      </c>
      <c r="H1527">
        <v>88</v>
      </c>
      <c r="I1527" s="101" t="s">
        <v>17</v>
      </c>
      <c r="J1527" s="1">
        <f>DATEVALUE(RIGHT(jaar_zip[[#This Row],[YYYYMMDD]],2)&amp;"-"&amp;MID(jaar_zip[[#This Row],[YYYYMMDD]],5,2)&amp;"-"&amp;LEFT(jaar_zip[[#This Row],[YYYYMMDD]],4))</f>
        <v>45447</v>
      </c>
      <c r="K1527" s="101" t="str">
        <f>IF(AND(VALUE(MONTH(jaar_zip[[#This Row],[Datum]]))=1,VALUE(WEEKNUM(jaar_zip[[#This Row],[Datum]],21))&gt;51),RIGHT(YEAR(jaar_zip[[#This Row],[Datum]])-1,2),RIGHT(YEAR(jaar_zip[[#This Row],[Datum]]),2))&amp;"-"&amp; TEXT(WEEKNUM(jaar_zip[[#This Row],[Datum]],21),"00")</f>
        <v>24-23</v>
      </c>
      <c r="L1527" s="101">
        <f>MONTH(jaar_zip[[#This Row],[Datum]])</f>
        <v>6</v>
      </c>
      <c r="M1527" s="101">
        <f>IF(ISNUMBER(jaar_zip[[#This Row],[etmaaltemperatuur]]),IF(jaar_zip[[#This Row],[etmaaltemperatuur]]&lt;stookgrens,stookgrens-jaar_zip[[#This Row],[etmaaltemperatuur]],0),"")</f>
        <v>3</v>
      </c>
      <c r="N1527" s="101">
        <f>IF(ISNUMBER(jaar_zip[[#This Row],[graaddagen]]),IF(OR(MONTH(jaar_zip[[#This Row],[Datum]])=1,MONTH(jaar_zip[[#This Row],[Datum]])=2,MONTH(jaar_zip[[#This Row],[Datum]])=11,MONTH(jaar_zip[[#This Row],[Datum]])=12),1.1,IF(OR(MONTH(jaar_zip[[#This Row],[Datum]])=3,MONTH(jaar_zip[[#This Row],[Datum]])=10),1,0.8))*jaar_zip[[#This Row],[graaddagen]],"")</f>
        <v>2.4000000000000004</v>
      </c>
      <c r="O1527" s="101">
        <f>IF(ISNUMBER(jaar_zip[[#This Row],[etmaaltemperatuur]]),IF(jaar_zip[[#This Row],[etmaaltemperatuur]]&gt;stookgrens,jaar_zip[[#This Row],[etmaaltemperatuur]]-stookgrens,0),"")</f>
        <v>0</v>
      </c>
    </row>
    <row r="1528" spans="1:15" x14ac:dyDescent="0.25">
      <c r="A1528">
        <v>251</v>
      </c>
      <c r="B1528">
        <v>20240605</v>
      </c>
      <c r="C1528">
        <v>6.4</v>
      </c>
      <c r="D1528">
        <v>11.7</v>
      </c>
      <c r="E1528">
        <v>2507</v>
      </c>
      <c r="F1528">
        <v>1.7</v>
      </c>
      <c r="G1528">
        <v>1011.6</v>
      </c>
      <c r="H1528">
        <v>72</v>
      </c>
      <c r="I1528" s="101" t="s">
        <v>17</v>
      </c>
      <c r="J1528" s="1">
        <f>DATEVALUE(RIGHT(jaar_zip[[#This Row],[YYYYMMDD]],2)&amp;"-"&amp;MID(jaar_zip[[#This Row],[YYYYMMDD]],5,2)&amp;"-"&amp;LEFT(jaar_zip[[#This Row],[YYYYMMDD]],4))</f>
        <v>45448</v>
      </c>
      <c r="K1528" s="101" t="str">
        <f>IF(AND(VALUE(MONTH(jaar_zip[[#This Row],[Datum]]))=1,VALUE(WEEKNUM(jaar_zip[[#This Row],[Datum]],21))&gt;51),RIGHT(YEAR(jaar_zip[[#This Row],[Datum]])-1,2),RIGHT(YEAR(jaar_zip[[#This Row],[Datum]]),2))&amp;"-"&amp; TEXT(WEEKNUM(jaar_zip[[#This Row],[Datum]],21),"00")</f>
        <v>24-23</v>
      </c>
      <c r="L1528" s="101">
        <f>MONTH(jaar_zip[[#This Row],[Datum]])</f>
        <v>6</v>
      </c>
      <c r="M1528" s="101">
        <f>IF(ISNUMBER(jaar_zip[[#This Row],[etmaaltemperatuur]]),IF(jaar_zip[[#This Row],[etmaaltemperatuur]]&lt;stookgrens,stookgrens-jaar_zip[[#This Row],[etmaaltemperatuur]],0),"")</f>
        <v>6.3000000000000007</v>
      </c>
      <c r="N1528" s="101">
        <f>IF(ISNUMBER(jaar_zip[[#This Row],[graaddagen]]),IF(OR(MONTH(jaar_zip[[#This Row],[Datum]])=1,MONTH(jaar_zip[[#This Row],[Datum]])=2,MONTH(jaar_zip[[#This Row],[Datum]])=11,MONTH(jaar_zip[[#This Row],[Datum]])=12),1.1,IF(OR(MONTH(jaar_zip[[#This Row],[Datum]])=3,MONTH(jaar_zip[[#This Row],[Datum]])=10),1,0.8))*jaar_zip[[#This Row],[graaddagen]],"")</f>
        <v>5.0400000000000009</v>
      </c>
      <c r="O1528" s="101">
        <f>IF(ISNUMBER(jaar_zip[[#This Row],[etmaaltemperatuur]]),IF(jaar_zip[[#This Row],[etmaaltemperatuur]]&gt;stookgrens,jaar_zip[[#This Row],[etmaaltemperatuur]]-stookgrens,0),"")</f>
        <v>0</v>
      </c>
    </row>
    <row r="1529" spans="1:15" x14ac:dyDescent="0.25">
      <c r="A1529">
        <v>251</v>
      </c>
      <c r="B1529">
        <v>20240606</v>
      </c>
      <c r="C1529">
        <v>4.7</v>
      </c>
      <c r="D1529">
        <v>12.1</v>
      </c>
      <c r="E1529">
        <v>2246</v>
      </c>
      <c r="F1529">
        <v>0</v>
      </c>
      <c r="G1529">
        <v>1016.3</v>
      </c>
      <c r="H1529">
        <v>77</v>
      </c>
      <c r="I1529" s="101" t="s">
        <v>17</v>
      </c>
      <c r="J1529" s="1">
        <f>DATEVALUE(RIGHT(jaar_zip[[#This Row],[YYYYMMDD]],2)&amp;"-"&amp;MID(jaar_zip[[#This Row],[YYYYMMDD]],5,2)&amp;"-"&amp;LEFT(jaar_zip[[#This Row],[YYYYMMDD]],4))</f>
        <v>45449</v>
      </c>
      <c r="K1529" s="101" t="str">
        <f>IF(AND(VALUE(MONTH(jaar_zip[[#This Row],[Datum]]))=1,VALUE(WEEKNUM(jaar_zip[[#This Row],[Datum]],21))&gt;51),RIGHT(YEAR(jaar_zip[[#This Row],[Datum]])-1,2),RIGHT(YEAR(jaar_zip[[#This Row],[Datum]]),2))&amp;"-"&amp; TEXT(WEEKNUM(jaar_zip[[#This Row],[Datum]],21),"00")</f>
        <v>24-23</v>
      </c>
      <c r="L1529" s="101">
        <f>MONTH(jaar_zip[[#This Row],[Datum]])</f>
        <v>6</v>
      </c>
      <c r="M1529" s="101">
        <f>IF(ISNUMBER(jaar_zip[[#This Row],[etmaaltemperatuur]]),IF(jaar_zip[[#This Row],[etmaaltemperatuur]]&lt;stookgrens,stookgrens-jaar_zip[[#This Row],[etmaaltemperatuur]],0),"")</f>
        <v>5.9</v>
      </c>
      <c r="N1529" s="101">
        <f>IF(ISNUMBER(jaar_zip[[#This Row],[graaddagen]]),IF(OR(MONTH(jaar_zip[[#This Row],[Datum]])=1,MONTH(jaar_zip[[#This Row],[Datum]])=2,MONTH(jaar_zip[[#This Row],[Datum]])=11,MONTH(jaar_zip[[#This Row],[Datum]])=12),1.1,IF(OR(MONTH(jaar_zip[[#This Row],[Datum]])=3,MONTH(jaar_zip[[#This Row],[Datum]])=10),1,0.8))*jaar_zip[[#This Row],[graaddagen]],"")</f>
        <v>4.7200000000000006</v>
      </c>
      <c r="O1529" s="101">
        <f>IF(ISNUMBER(jaar_zip[[#This Row],[etmaaltemperatuur]]),IF(jaar_zip[[#This Row],[etmaaltemperatuur]]&gt;stookgrens,jaar_zip[[#This Row],[etmaaltemperatuur]]-stookgrens,0),"")</f>
        <v>0</v>
      </c>
    </row>
    <row r="1530" spans="1:15" x14ac:dyDescent="0.25">
      <c r="A1530">
        <v>251</v>
      </c>
      <c r="B1530">
        <v>20240607</v>
      </c>
      <c r="C1530">
        <v>6.6</v>
      </c>
      <c r="D1530">
        <v>14.3</v>
      </c>
      <c r="E1530">
        <v>2262</v>
      </c>
      <c r="F1530">
        <v>0.2</v>
      </c>
      <c r="G1530">
        <v>1016.5</v>
      </c>
      <c r="H1530">
        <v>70</v>
      </c>
      <c r="I1530" s="101" t="s">
        <v>17</v>
      </c>
      <c r="J1530" s="1">
        <f>DATEVALUE(RIGHT(jaar_zip[[#This Row],[YYYYMMDD]],2)&amp;"-"&amp;MID(jaar_zip[[#This Row],[YYYYMMDD]],5,2)&amp;"-"&amp;LEFT(jaar_zip[[#This Row],[YYYYMMDD]],4))</f>
        <v>45450</v>
      </c>
      <c r="K1530" s="101" t="str">
        <f>IF(AND(VALUE(MONTH(jaar_zip[[#This Row],[Datum]]))=1,VALUE(WEEKNUM(jaar_zip[[#This Row],[Datum]],21))&gt;51),RIGHT(YEAR(jaar_zip[[#This Row],[Datum]])-1,2),RIGHT(YEAR(jaar_zip[[#This Row],[Datum]]),2))&amp;"-"&amp; TEXT(WEEKNUM(jaar_zip[[#This Row],[Datum]],21),"00")</f>
        <v>24-23</v>
      </c>
      <c r="L1530" s="101">
        <f>MONTH(jaar_zip[[#This Row],[Datum]])</f>
        <v>6</v>
      </c>
      <c r="M1530" s="101">
        <f>IF(ISNUMBER(jaar_zip[[#This Row],[etmaaltemperatuur]]),IF(jaar_zip[[#This Row],[etmaaltemperatuur]]&lt;stookgrens,stookgrens-jaar_zip[[#This Row],[etmaaltemperatuur]],0),"")</f>
        <v>3.6999999999999993</v>
      </c>
      <c r="N1530" s="101">
        <f>IF(ISNUMBER(jaar_zip[[#This Row],[graaddagen]]),IF(OR(MONTH(jaar_zip[[#This Row],[Datum]])=1,MONTH(jaar_zip[[#This Row],[Datum]])=2,MONTH(jaar_zip[[#This Row],[Datum]])=11,MONTH(jaar_zip[[#This Row],[Datum]])=12),1.1,IF(OR(MONTH(jaar_zip[[#This Row],[Datum]])=3,MONTH(jaar_zip[[#This Row],[Datum]])=10),1,0.8))*jaar_zip[[#This Row],[graaddagen]],"")</f>
        <v>2.9599999999999995</v>
      </c>
      <c r="O1530" s="101">
        <f>IF(ISNUMBER(jaar_zip[[#This Row],[etmaaltemperatuur]]),IF(jaar_zip[[#This Row],[etmaaltemperatuur]]&gt;stookgrens,jaar_zip[[#This Row],[etmaaltemperatuur]]-stookgrens,0),"")</f>
        <v>0</v>
      </c>
    </row>
    <row r="1531" spans="1:15" x14ac:dyDescent="0.25">
      <c r="A1531">
        <v>251</v>
      </c>
      <c r="B1531">
        <v>20240608</v>
      </c>
      <c r="C1531">
        <v>6.4</v>
      </c>
      <c r="D1531">
        <v>12.4</v>
      </c>
      <c r="E1531">
        <v>1352</v>
      </c>
      <c r="F1531">
        <v>1.3</v>
      </c>
      <c r="G1531">
        <v>1010.7</v>
      </c>
      <c r="H1531">
        <v>83</v>
      </c>
      <c r="I1531" s="101" t="s">
        <v>17</v>
      </c>
      <c r="J1531" s="1">
        <f>DATEVALUE(RIGHT(jaar_zip[[#This Row],[YYYYMMDD]],2)&amp;"-"&amp;MID(jaar_zip[[#This Row],[YYYYMMDD]],5,2)&amp;"-"&amp;LEFT(jaar_zip[[#This Row],[YYYYMMDD]],4))</f>
        <v>45451</v>
      </c>
      <c r="K1531" s="101" t="str">
        <f>IF(AND(VALUE(MONTH(jaar_zip[[#This Row],[Datum]]))=1,VALUE(WEEKNUM(jaar_zip[[#This Row],[Datum]],21))&gt;51),RIGHT(YEAR(jaar_zip[[#This Row],[Datum]])-1,2),RIGHT(YEAR(jaar_zip[[#This Row],[Datum]]),2))&amp;"-"&amp; TEXT(WEEKNUM(jaar_zip[[#This Row],[Datum]],21),"00")</f>
        <v>24-23</v>
      </c>
      <c r="L1531" s="101">
        <f>MONTH(jaar_zip[[#This Row],[Datum]])</f>
        <v>6</v>
      </c>
      <c r="M1531" s="101">
        <f>IF(ISNUMBER(jaar_zip[[#This Row],[etmaaltemperatuur]]),IF(jaar_zip[[#This Row],[etmaaltemperatuur]]&lt;stookgrens,stookgrens-jaar_zip[[#This Row],[etmaaltemperatuur]],0),"")</f>
        <v>5.6</v>
      </c>
      <c r="N1531" s="101">
        <f>IF(ISNUMBER(jaar_zip[[#This Row],[graaddagen]]),IF(OR(MONTH(jaar_zip[[#This Row],[Datum]])=1,MONTH(jaar_zip[[#This Row],[Datum]])=2,MONTH(jaar_zip[[#This Row],[Datum]])=11,MONTH(jaar_zip[[#This Row],[Datum]])=12),1.1,IF(OR(MONTH(jaar_zip[[#This Row],[Datum]])=3,MONTH(jaar_zip[[#This Row],[Datum]])=10),1,0.8))*jaar_zip[[#This Row],[graaddagen]],"")</f>
        <v>4.4799999999999995</v>
      </c>
      <c r="O1531" s="101">
        <f>IF(ISNUMBER(jaar_zip[[#This Row],[etmaaltemperatuur]]),IF(jaar_zip[[#This Row],[etmaaltemperatuur]]&gt;stookgrens,jaar_zip[[#This Row],[etmaaltemperatuur]]-stookgrens,0),"")</f>
        <v>0</v>
      </c>
    </row>
    <row r="1532" spans="1:15" x14ac:dyDescent="0.25">
      <c r="A1532">
        <v>251</v>
      </c>
      <c r="B1532">
        <v>20240609</v>
      </c>
      <c r="C1532">
        <v>7.1</v>
      </c>
      <c r="D1532">
        <v>12.2</v>
      </c>
      <c r="E1532">
        <v>1670</v>
      </c>
      <c r="F1532">
        <v>-0.1</v>
      </c>
      <c r="G1532">
        <v>1008.6</v>
      </c>
      <c r="H1532">
        <v>74</v>
      </c>
      <c r="I1532" s="101" t="s">
        <v>17</v>
      </c>
      <c r="J1532" s="1">
        <f>DATEVALUE(RIGHT(jaar_zip[[#This Row],[YYYYMMDD]],2)&amp;"-"&amp;MID(jaar_zip[[#This Row],[YYYYMMDD]],5,2)&amp;"-"&amp;LEFT(jaar_zip[[#This Row],[YYYYMMDD]],4))</f>
        <v>45452</v>
      </c>
      <c r="K1532" s="101" t="str">
        <f>IF(AND(VALUE(MONTH(jaar_zip[[#This Row],[Datum]]))=1,VALUE(WEEKNUM(jaar_zip[[#This Row],[Datum]],21))&gt;51),RIGHT(YEAR(jaar_zip[[#This Row],[Datum]])-1,2),RIGHT(YEAR(jaar_zip[[#This Row],[Datum]]),2))&amp;"-"&amp; TEXT(WEEKNUM(jaar_zip[[#This Row],[Datum]],21),"00")</f>
        <v>24-23</v>
      </c>
      <c r="L1532" s="101">
        <f>MONTH(jaar_zip[[#This Row],[Datum]])</f>
        <v>6</v>
      </c>
      <c r="M1532" s="101">
        <f>IF(ISNUMBER(jaar_zip[[#This Row],[etmaaltemperatuur]]),IF(jaar_zip[[#This Row],[etmaaltemperatuur]]&lt;stookgrens,stookgrens-jaar_zip[[#This Row],[etmaaltemperatuur]],0),"")</f>
        <v>5.8000000000000007</v>
      </c>
      <c r="N1532" s="101">
        <f>IF(ISNUMBER(jaar_zip[[#This Row],[graaddagen]]),IF(OR(MONTH(jaar_zip[[#This Row],[Datum]])=1,MONTH(jaar_zip[[#This Row],[Datum]])=2,MONTH(jaar_zip[[#This Row],[Datum]])=11,MONTH(jaar_zip[[#This Row],[Datum]])=12),1.1,IF(OR(MONTH(jaar_zip[[#This Row],[Datum]])=3,MONTH(jaar_zip[[#This Row],[Datum]])=10),1,0.8))*jaar_zip[[#This Row],[graaddagen]],"")</f>
        <v>4.6400000000000006</v>
      </c>
      <c r="O1532" s="101">
        <f>IF(ISNUMBER(jaar_zip[[#This Row],[etmaaltemperatuur]]),IF(jaar_zip[[#This Row],[etmaaltemperatuur]]&gt;stookgrens,jaar_zip[[#This Row],[etmaaltemperatuur]]-stookgrens,0),"")</f>
        <v>0</v>
      </c>
    </row>
    <row r="1533" spans="1:15" x14ac:dyDescent="0.25">
      <c r="A1533">
        <v>251</v>
      </c>
      <c r="B1533">
        <v>20240610</v>
      </c>
      <c r="C1533">
        <v>5.8</v>
      </c>
      <c r="D1533">
        <v>10.7</v>
      </c>
      <c r="E1533">
        <v>498</v>
      </c>
      <c r="F1533">
        <v>25.1</v>
      </c>
      <c r="G1533">
        <v>1005.9</v>
      </c>
      <c r="H1533">
        <v>82</v>
      </c>
      <c r="I1533" s="101" t="s">
        <v>17</v>
      </c>
      <c r="J1533" s="1">
        <f>DATEVALUE(RIGHT(jaar_zip[[#This Row],[YYYYMMDD]],2)&amp;"-"&amp;MID(jaar_zip[[#This Row],[YYYYMMDD]],5,2)&amp;"-"&amp;LEFT(jaar_zip[[#This Row],[YYYYMMDD]],4))</f>
        <v>45453</v>
      </c>
      <c r="K1533" s="101" t="str">
        <f>IF(AND(VALUE(MONTH(jaar_zip[[#This Row],[Datum]]))=1,VALUE(WEEKNUM(jaar_zip[[#This Row],[Datum]],21))&gt;51),RIGHT(YEAR(jaar_zip[[#This Row],[Datum]])-1,2),RIGHT(YEAR(jaar_zip[[#This Row],[Datum]]),2))&amp;"-"&amp; TEXT(WEEKNUM(jaar_zip[[#This Row],[Datum]],21),"00")</f>
        <v>24-24</v>
      </c>
      <c r="L1533" s="101">
        <f>MONTH(jaar_zip[[#This Row],[Datum]])</f>
        <v>6</v>
      </c>
      <c r="M1533" s="101">
        <f>IF(ISNUMBER(jaar_zip[[#This Row],[etmaaltemperatuur]]),IF(jaar_zip[[#This Row],[etmaaltemperatuur]]&lt;stookgrens,stookgrens-jaar_zip[[#This Row],[etmaaltemperatuur]],0),"")</f>
        <v>7.3000000000000007</v>
      </c>
      <c r="N1533" s="101">
        <f>IF(ISNUMBER(jaar_zip[[#This Row],[graaddagen]]),IF(OR(MONTH(jaar_zip[[#This Row],[Datum]])=1,MONTH(jaar_zip[[#This Row],[Datum]])=2,MONTH(jaar_zip[[#This Row],[Datum]])=11,MONTH(jaar_zip[[#This Row],[Datum]])=12),1.1,IF(OR(MONTH(jaar_zip[[#This Row],[Datum]])=3,MONTH(jaar_zip[[#This Row],[Datum]])=10),1,0.8))*jaar_zip[[#This Row],[graaddagen]],"")</f>
        <v>5.8400000000000007</v>
      </c>
      <c r="O1533" s="101">
        <f>IF(ISNUMBER(jaar_zip[[#This Row],[etmaaltemperatuur]]),IF(jaar_zip[[#This Row],[etmaaltemperatuur]]&gt;stookgrens,jaar_zip[[#This Row],[etmaaltemperatuur]]-stookgrens,0),"")</f>
        <v>0</v>
      </c>
    </row>
    <row r="1534" spans="1:15" x14ac:dyDescent="0.25">
      <c r="A1534">
        <v>251</v>
      </c>
      <c r="B1534">
        <v>20240611</v>
      </c>
      <c r="C1534">
        <v>7.3</v>
      </c>
      <c r="D1534">
        <v>12.1</v>
      </c>
      <c r="E1534">
        <v>2275</v>
      </c>
      <c r="F1534">
        <v>0.9</v>
      </c>
      <c r="G1534">
        <v>1013.5</v>
      </c>
      <c r="H1534">
        <v>76</v>
      </c>
      <c r="I1534" s="101" t="s">
        <v>17</v>
      </c>
      <c r="J1534" s="1">
        <f>DATEVALUE(RIGHT(jaar_zip[[#This Row],[YYYYMMDD]],2)&amp;"-"&amp;MID(jaar_zip[[#This Row],[YYYYMMDD]],5,2)&amp;"-"&amp;LEFT(jaar_zip[[#This Row],[YYYYMMDD]],4))</f>
        <v>45454</v>
      </c>
      <c r="K1534" s="101" t="str">
        <f>IF(AND(VALUE(MONTH(jaar_zip[[#This Row],[Datum]]))=1,VALUE(WEEKNUM(jaar_zip[[#This Row],[Datum]],21))&gt;51),RIGHT(YEAR(jaar_zip[[#This Row],[Datum]])-1,2),RIGHT(YEAR(jaar_zip[[#This Row],[Datum]]),2))&amp;"-"&amp; TEXT(WEEKNUM(jaar_zip[[#This Row],[Datum]],21),"00")</f>
        <v>24-24</v>
      </c>
      <c r="L1534" s="101">
        <f>MONTH(jaar_zip[[#This Row],[Datum]])</f>
        <v>6</v>
      </c>
      <c r="M1534" s="101">
        <f>IF(ISNUMBER(jaar_zip[[#This Row],[etmaaltemperatuur]]),IF(jaar_zip[[#This Row],[etmaaltemperatuur]]&lt;stookgrens,stookgrens-jaar_zip[[#This Row],[etmaaltemperatuur]],0),"")</f>
        <v>5.9</v>
      </c>
      <c r="N1534" s="101">
        <f>IF(ISNUMBER(jaar_zip[[#This Row],[graaddagen]]),IF(OR(MONTH(jaar_zip[[#This Row],[Datum]])=1,MONTH(jaar_zip[[#This Row],[Datum]])=2,MONTH(jaar_zip[[#This Row],[Datum]])=11,MONTH(jaar_zip[[#This Row],[Datum]])=12),1.1,IF(OR(MONTH(jaar_zip[[#This Row],[Datum]])=3,MONTH(jaar_zip[[#This Row],[Datum]])=10),1,0.8))*jaar_zip[[#This Row],[graaddagen]],"")</f>
        <v>4.7200000000000006</v>
      </c>
      <c r="O1534" s="101">
        <f>IF(ISNUMBER(jaar_zip[[#This Row],[etmaaltemperatuur]]),IF(jaar_zip[[#This Row],[etmaaltemperatuur]]&gt;stookgrens,jaar_zip[[#This Row],[etmaaltemperatuur]]-stookgrens,0),"")</f>
        <v>0</v>
      </c>
    </row>
    <row r="1535" spans="1:15" x14ac:dyDescent="0.25">
      <c r="A1535">
        <v>251</v>
      </c>
      <c r="B1535">
        <v>20240612</v>
      </c>
      <c r="C1535">
        <v>5.8</v>
      </c>
      <c r="D1535">
        <v>11.3</v>
      </c>
      <c r="E1535">
        <v>2158</v>
      </c>
      <c r="F1535">
        <v>2.6</v>
      </c>
      <c r="G1535">
        <v>1017.9</v>
      </c>
      <c r="H1535">
        <v>75</v>
      </c>
      <c r="I1535" s="101" t="s">
        <v>17</v>
      </c>
      <c r="J1535" s="1">
        <f>DATEVALUE(RIGHT(jaar_zip[[#This Row],[YYYYMMDD]],2)&amp;"-"&amp;MID(jaar_zip[[#This Row],[YYYYMMDD]],5,2)&amp;"-"&amp;LEFT(jaar_zip[[#This Row],[YYYYMMDD]],4))</f>
        <v>45455</v>
      </c>
      <c r="K1535" s="101" t="str">
        <f>IF(AND(VALUE(MONTH(jaar_zip[[#This Row],[Datum]]))=1,VALUE(WEEKNUM(jaar_zip[[#This Row],[Datum]],21))&gt;51),RIGHT(YEAR(jaar_zip[[#This Row],[Datum]])-1,2),RIGHT(YEAR(jaar_zip[[#This Row],[Datum]]),2))&amp;"-"&amp; TEXT(WEEKNUM(jaar_zip[[#This Row],[Datum]],21),"00")</f>
        <v>24-24</v>
      </c>
      <c r="L1535" s="101">
        <f>MONTH(jaar_zip[[#This Row],[Datum]])</f>
        <v>6</v>
      </c>
      <c r="M1535" s="101">
        <f>IF(ISNUMBER(jaar_zip[[#This Row],[etmaaltemperatuur]]),IF(jaar_zip[[#This Row],[etmaaltemperatuur]]&lt;stookgrens,stookgrens-jaar_zip[[#This Row],[etmaaltemperatuur]],0),"")</f>
        <v>6.6999999999999993</v>
      </c>
      <c r="N1535" s="101">
        <f>IF(ISNUMBER(jaar_zip[[#This Row],[graaddagen]]),IF(OR(MONTH(jaar_zip[[#This Row],[Datum]])=1,MONTH(jaar_zip[[#This Row],[Datum]])=2,MONTH(jaar_zip[[#This Row],[Datum]])=11,MONTH(jaar_zip[[#This Row],[Datum]])=12),1.1,IF(OR(MONTH(jaar_zip[[#This Row],[Datum]])=3,MONTH(jaar_zip[[#This Row],[Datum]])=10),1,0.8))*jaar_zip[[#This Row],[graaddagen]],"")</f>
        <v>5.3599999999999994</v>
      </c>
      <c r="O1535" s="101">
        <f>IF(ISNUMBER(jaar_zip[[#This Row],[etmaaltemperatuur]]),IF(jaar_zip[[#This Row],[etmaaltemperatuur]]&gt;stookgrens,jaar_zip[[#This Row],[etmaaltemperatuur]]-stookgrens,0),"")</f>
        <v>0</v>
      </c>
    </row>
    <row r="1536" spans="1:15" x14ac:dyDescent="0.25">
      <c r="A1536">
        <v>251</v>
      </c>
      <c r="B1536">
        <v>20240613</v>
      </c>
      <c r="C1536">
        <v>4.9000000000000004</v>
      </c>
      <c r="D1536">
        <v>13.1</v>
      </c>
      <c r="E1536">
        <v>1809</v>
      </c>
      <c r="F1536">
        <v>2.2999999999999998</v>
      </c>
      <c r="G1536">
        <v>1014.2</v>
      </c>
      <c r="H1536">
        <v>79</v>
      </c>
      <c r="I1536" s="101" t="s">
        <v>17</v>
      </c>
      <c r="J1536" s="1">
        <f>DATEVALUE(RIGHT(jaar_zip[[#This Row],[YYYYMMDD]],2)&amp;"-"&amp;MID(jaar_zip[[#This Row],[YYYYMMDD]],5,2)&amp;"-"&amp;LEFT(jaar_zip[[#This Row],[YYYYMMDD]],4))</f>
        <v>45456</v>
      </c>
      <c r="K1536" s="101" t="str">
        <f>IF(AND(VALUE(MONTH(jaar_zip[[#This Row],[Datum]]))=1,VALUE(WEEKNUM(jaar_zip[[#This Row],[Datum]],21))&gt;51),RIGHT(YEAR(jaar_zip[[#This Row],[Datum]])-1,2),RIGHT(YEAR(jaar_zip[[#This Row],[Datum]]),2))&amp;"-"&amp; TEXT(WEEKNUM(jaar_zip[[#This Row],[Datum]],21),"00")</f>
        <v>24-24</v>
      </c>
      <c r="L1536" s="101">
        <f>MONTH(jaar_zip[[#This Row],[Datum]])</f>
        <v>6</v>
      </c>
      <c r="M1536" s="101">
        <f>IF(ISNUMBER(jaar_zip[[#This Row],[etmaaltemperatuur]]),IF(jaar_zip[[#This Row],[etmaaltemperatuur]]&lt;stookgrens,stookgrens-jaar_zip[[#This Row],[etmaaltemperatuur]],0),"")</f>
        <v>4.9000000000000004</v>
      </c>
      <c r="N1536" s="101">
        <f>IF(ISNUMBER(jaar_zip[[#This Row],[graaddagen]]),IF(OR(MONTH(jaar_zip[[#This Row],[Datum]])=1,MONTH(jaar_zip[[#This Row],[Datum]])=2,MONTH(jaar_zip[[#This Row],[Datum]])=11,MONTH(jaar_zip[[#This Row],[Datum]])=12),1.1,IF(OR(MONTH(jaar_zip[[#This Row],[Datum]])=3,MONTH(jaar_zip[[#This Row],[Datum]])=10),1,0.8))*jaar_zip[[#This Row],[graaddagen]],"")</f>
        <v>3.9200000000000004</v>
      </c>
      <c r="O1536" s="101">
        <f>IF(ISNUMBER(jaar_zip[[#This Row],[etmaaltemperatuur]]),IF(jaar_zip[[#This Row],[etmaaltemperatuur]]&gt;stookgrens,jaar_zip[[#This Row],[etmaaltemperatuur]]-stookgrens,0),"")</f>
        <v>0</v>
      </c>
    </row>
    <row r="1537" spans="1:15" x14ac:dyDescent="0.25">
      <c r="A1537">
        <v>251</v>
      </c>
      <c r="B1537">
        <v>20240614</v>
      </c>
      <c r="C1537">
        <v>6.8</v>
      </c>
      <c r="D1537">
        <v>14.8</v>
      </c>
      <c r="E1537">
        <v>1080</v>
      </c>
      <c r="F1537">
        <v>1.6</v>
      </c>
      <c r="G1537">
        <v>1004.5</v>
      </c>
      <c r="H1537">
        <v>85</v>
      </c>
      <c r="I1537" s="101" t="s">
        <v>17</v>
      </c>
      <c r="J1537" s="1">
        <f>DATEVALUE(RIGHT(jaar_zip[[#This Row],[YYYYMMDD]],2)&amp;"-"&amp;MID(jaar_zip[[#This Row],[YYYYMMDD]],5,2)&amp;"-"&amp;LEFT(jaar_zip[[#This Row],[YYYYMMDD]],4))</f>
        <v>45457</v>
      </c>
      <c r="K1537" s="101" t="str">
        <f>IF(AND(VALUE(MONTH(jaar_zip[[#This Row],[Datum]]))=1,VALUE(WEEKNUM(jaar_zip[[#This Row],[Datum]],21))&gt;51),RIGHT(YEAR(jaar_zip[[#This Row],[Datum]])-1,2),RIGHT(YEAR(jaar_zip[[#This Row],[Datum]]),2))&amp;"-"&amp; TEXT(WEEKNUM(jaar_zip[[#This Row],[Datum]],21),"00")</f>
        <v>24-24</v>
      </c>
      <c r="L1537" s="101">
        <f>MONTH(jaar_zip[[#This Row],[Datum]])</f>
        <v>6</v>
      </c>
      <c r="M1537" s="101">
        <f>IF(ISNUMBER(jaar_zip[[#This Row],[etmaaltemperatuur]]),IF(jaar_zip[[#This Row],[etmaaltemperatuur]]&lt;stookgrens,stookgrens-jaar_zip[[#This Row],[etmaaltemperatuur]],0),"")</f>
        <v>3.1999999999999993</v>
      </c>
      <c r="N1537" s="101">
        <f>IF(ISNUMBER(jaar_zip[[#This Row],[graaddagen]]),IF(OR(MONTH(jaar_zip[[#This Row],[Datum]])=1,MONTH(jaar_zip[[#This Row],[Datum]])=2,MONTH(jaar_zip[[#This Row],[Datum]])=11,MONTH(jaar_zip[[#This Row],[Datum]])=12),1.1,IF(OR(MONTH(jaar_zip[[#This Row],[Datum]])=3,MONTH(jaar_zip[[#This Row],[Datum]])=10),1,0.8))*jaar_zip[[#This Row],[graaddagen]],"")</f>
        <v>2.5599999999999996</v>
      </c>
      <c r="O1537" s="101">
        <f>IF(ISNUMBER(jaar_zip[[#This Row],[etmaaltemperatuur]]),IF(jaar_zip[[#This Row],[etmaaltemperatuur]]&gt;stookgrens,jaar_zip[[#This Row],[etmaaltemperatuur]]-stookgrens,0),"")</f>
        <v>0</v>
      </c>
    </row>
    <row r="1538" spans="1:15" x14ac:dyDescent="0.25">
      <c r="A1538">
        <v>251</v>
      </c>
      <c r="B1538">
        <v>20240615</v>
      </c>
      <c r="C1538">
        <v>9</v>
      </c>
      <c r="D1538">
        <v>13.9</v>
      </c>
      <c r="E1538">
        <v>1682</v>
      </c>
      <c r="F1538">
        <v>15.9</v>
      </c>
      <c r="G1538">
        <v>1000.3</v>
      </c>
      <c r="H1538">
        <v>87</v>
      </c>
      <c r="I1538" s="101" t="s">
        <v>17</v>
      </c>
      <c r="J1538" s="1">
        <f>DATEVALUE(RIGHT(jaar_zip[[#This Row],[YYYYMMDD]],2)&amp;"-"&amp;MID(jaar_zip[[#This Row],[YYYYMMDD]],5,2)&amp;"-"&amp;LEFT(jaar_zip[[#This Row],[YYYYMMDD]],4))</f>
        <v>45458</v>
      </c>
      <c r="K1538" s="101" t="str">
        <f>IF(AND(VALUE(MONTH(jaar_zip[[#This Row],[Datum]]))=1,VALUE(WEEKNUM(jaar_zip[[#This Row],[Datum]],21))&gt;51),RIGHT(YEAR(jaar_zip[[#This Row],[Datum]])-1,2),RIGHT(YEAR(jaar_zip[[#This Row],[Datum]]),2))&amp;"-"&amp; TEXT(WEEKNUM(jaar_zip[[#This Row],[Datum]],21),"00")</f>
        <v>24-24</v>
      </c>
      <c r="L1538" s="101">
        <f>MONTH(jaar_zip[[#This Row],[Datum]])</f>
        <v>6</v>
      </c>
      <c r="M1538" s="101">
        <f>IF(ISNUMBER(jaar_zip[[#This Row],[etmaaltemperatuur]]),IF(jaar_zip[[#This Row],[etmaaltemperatuur]]&lt;stookgrens,stookgrens-jaar_zip[[#This Row],[etmaaltemperatuur]],0),"")</f>
        <v>4.0999999999999996</v>
      </c>
      <c r="N1538" s="101">
        <f>IF(ISNUMBER(jaar_zip[[#This Row],[graaddagen]]),IF(OR(MONTH(jaar_zip[[#This Row],[Datum]])=1,MONTH(jaar_zip[[#This Row],[Datum]])=2,MONTH(jaar_zip[[#This Row],[Datum]])=11,MONTH(jaar_zip[[#This Row],[Datum]])=12),1.1,IF(OR(MONTH(jaar_zip[[#This Row],[Datum]])=3,MONTH(jaar_zip[[#This Row],[Datum]])=10),1,0.8))*jaar_zip[[#This Row],[graaddagen]],"")</f>
        <v>3.28</v>
      </c>
      <c r="O1538" s="101">
        <f>IF(ISNUMBER(jaar_zip[[#This Row],[etmaaltemperatuur]]),IF(jaar_zip[[#This Row],[etmaaltemperatuur]]&gt;stookgrens,jaar_zip[[#This Row],[etmaaltemperatuur]]-stookgrens,0),"")</f>
        <v>0</v>
      </c>
    </row>
    <row r="1539" spans="1:15" x14ac:dyDescent="0.25">
      <c r="A1539">
        <v>251</v>
      </c>
      <c r="B1539">
        <v>20240616</v>
      </c>
      <c r="C1539">
        <v>8</v>
      </c>
      <c r="D1539">
        <v>14.4</v>
      </c>
      <c r="E1539">
        <v>1923</v>
      </c>
      <c r="F1539">
        <v>4.3</v>
      </c>
      <c r="G1539">
        <v>1004</v>
      </c>
      <c r="H1539">
        <v>87</v>
      </c>
      <c r="I1539" s="101" t="s">
        <v>17</v>
      </c>
      <c r="J1539" s="1">
        <f>DATEVALUE(RIGHT(jaar_zip[[#This Row],[YYYYMMDD]],2)&amp;"-"&amp;MID(jaar_zip[[#This Row],[YYYYMMDD]],5,2)&amp;"-"&amp;LEFT(jaar_zip[[#This Row],[YYYYMMDD]],4))</f>
        <v>45459</v>
      </c>
      <c r="K1539" s="101" t="str">
        <f>IF(AND(VALUE(MONTH(jaar_zip[[#This Row],[Datum]]))=1,VALUE(WEEKNUM(jaar_zip[[#This Row],[Datum]],21))&gt;51),RIGHT(YEAR(jaar_zip[[#This Row],[Datum]])-1,2),RIGHT(YEAR(jaar_zip[[#This Row],[Datum]]),2))&amp;"-"&amp; TEXT(WEEKNUM(jaar_zip[[#This Row],[Datum]],21),"00")</f>
        <v>24-24</v>
      </c>
      <c r="L1539" s="101">
        <f>MONTH(jaar_zip[[#This Row],[Datum]])</f>
        <v>6</v>
      </c>
      <c r="M1539" s="101">
        <f>IF(ISNUMBER(jaar_zip[[#This Row],[etmaaltemperatuur]]),IF(jaar_zip[[#This Row],[etmaaltemperatuur]]&lt;stookgrens,stookgrens-jaar_zip[[#This Row],[etmaaltemperatuur]],0),"")</f>
        <v>3.5999999999999996</v>
      </c>
      <c r="N1539" s="101">
        <f>IF(ISNUMBER(jaar_zip[[#This Row],[graaddagen]]),IF(OR(MONTH(jaar_zip[[#This Row],[Datum]])=1,MONTH(jaar_zip[[#This Row],[Datum]])=2,MONTH(jaar_zip[[#This Row],[Datum]])=11,MONTH(jaar_zip[[#This Row],[Datum]])=12),1.1,IF(OR(MONTH(jaar_zip[[#This Row],[Datum]])=3,MONTH(jaar_zip[[#This Row],[Datum]])=10),1,0.8))*jaar_zip[[#This Row],[graaddagen]],"")</f>
        <v>2.88</v>
      </c>
      <c r="O1539" s="101">
        <f>IF(ISNUMBER(jaar_zip[[#This Row],[etmaaltemperatuur]]),IF(jaar_zip[[#This Row],[etmaaltemperatuur]]&gt;stookgrens,jaar_zip[[#This Row],[etmaaltemperatuur]]-stookgrens,0),"")</f>
        <v>0</v>
      </c>
    </row>
    <row r="1540" spans="1:15" x14ac:dyDescent="0.25">
      <c r="A1540">
        <v>251</v>
      </c>
      <c r="B1540">
        <v>20240617</v>
      </c>
      <c r="C1540">
        <v>6.2</v>
      </c>
      <c r="D1540">
        <v>15.5</v>
      </c>
      <c r="E1540">
        <v>2749</v>
      </c>
      <c r="F1540">
        <v>0</v>
      </c>
      <c r="G1540">
        <v>1010.4</v>
      </c>
      <c r="H1540">
        <v>82</v>
      </c>
      <c r="I1540" s="101" t="s">
        <v>17</v>
      </c>
      <c r="J1540" s="1">
        <f>DATEVALUE(RIGHT(jaar_zip[[#This Row],[YYYYMMDD]],2)&amp;"-"&amp;MID(jaar_zip[[#This Row],[YYYYMMDD]],5,2)&amp;"-"&amp;LEFT(jaar_zip[[#This Row],[YYYYMMDD]],4))</f>
        <v>45460</v>
      </c>
      <c r="K1540" s="101" t="str">
        <f>IF(AND(VALUE(MONTH(jaar_zip[[#This Row],[Datum]]))=1,VALUE(WEEKNUM(jaar_zip[[#This Row],[Datum]],21))&gt;51),RIGHT(YEAR(jaar_zip[[#This Row],[Datum]])-1,2),RIGHT(YEAR(jaar_zip[[#This Row],[Datum]]),2))&amp;"-"&amp; TEXT(WEEKNUM(jaar_zip[[#This Row],[Datum]],21),"00")</f>
        <v>24-25</v>
      </c>
      <c r="L1540" s="101">
        <f>MONTH(jaar_zip[[#This Row],[Datum]])</f>
        <v>6</v>
      </c>
      <c r="M1540" s="101">
        <f>IF(ISNUMBER(jaar_zip[[#This Row],[etmaaltemperatuur]]),IF(jaar_zip[[#This Row],[etmaaltemperatuur]]&lt;stookgrens,stookgrens-jaar_zip[[#This Row],[etmaaltemperatuur]],0),"")</f>
        <v>2.5</v>
      </c>
      <c r="N1540" s="101">
        <f>IF(ISNUMBER(jaar_zip[[#This Row],[graaddagen]]),IF(OR(MONTH(jaar_zip[[#This Row],[Datum]])=1,MONTH(jaar_zip[[#This Row],[Datum]])=2,MONTH(jaar_zip[[#This Row],[Datum]])=11,MONTH(jaar_zip[[#This Row],[Datum]])=12),1.1,IF(OR(MONTH(jaar_zip[[#This Row],[Datum]])=3,MONTH(jaar_zip[[#This Row],[Datum]])=10),1,0.8))*jaar_zip[[#This Row],[graaddagen]],"")</f>
        <v>2</v>
      </c>
      <c r="O1540" s="101">
        <f>IF(ISNUMBER(jaar_zip[[#This Row],[etmaaltemperatuur]]),IF(jaar_zip[[#This Row],[etmaaltemperatuur]]&gt;stookgrens,jaar_zip[[#This Row],[etmaaltemperatuur]]-stookgrens,0),"")</f>
        <v>0</v>
      </c>
    </row>
    <row r="1541" spans="1:15" x14ac:dyDescent="0.25">
      <c r="A1541">
        <v>251</v>
      </c>
      <c r="B1541">
        <v>20240618</v>
      </c>
      <c r="C1541">
        <v>3.3</v>
      </c>
      <c r="D1541">
        <v>15.5</v>
      </c>
      <c r="E1541">
        <v>2260</v>
      </c>
      <c r="F1541">
        <v>0</v>
      </c>
      <c r="G1541">
        <v>1014.5</v>
      </c>
      <c r="H1541">
        <v>85</v>
      </c>
      <c r="I1541" s="101" t="s">
        <v>17</v>
      </c>
      <c r="J1541" s="1">
        <f>DATEVALUE(RIGHT(jaar_zip[[#This Row],[YYYYMMDD]],2)&amp;"-"&amp;MID(jaar_zip[[#This Row],[YYYYMMDD]],5,2)&amp;"-"&amp;LEFT(jaar_zip[[#This Row],[YYYYMMDD]],4))</f>
        <v>45461</v>
      </c>
      <c r="K1541" s="101" t="str">
        <f>IF(AND(VALUE(MONTH(jaar_zip[[#This Row],[Datum]]))=1,VALUE(WEEKNUM(jaar_zip[[#This Row],[Datum]],21))&gt;51),RIGHT(YEAR(jaar_zip[[#This Row],[Datum]])-1,2),RIGHT(YEAR(jaar_zip[[#This Row],[Datum]]),2))&amp;"-"&amp; TEXT(WEEKNUM(jaar_zip[[#This Row],[Datum]],21),"00")</f>
        <v>24-25</v>
      </c>
      <c r="L1541" s="101">
        <f>MONTH(jaar_zip[[#This Row],[Datum]])</f>
        <v>6</v>
      </c>
      <c r="M1541" s="101">
        <f>IF(ISNUMBER(jaar_zip[[#This Row],[etmaaltemperatuur]]),IF(jaar_zip[[#This Row],[etmaaltemperatuur]]&lt;stookgrens,stookgrens-jaar_zip[[#This Row],[etmaaltemperatuur]],0),"")</f>
        <v>2.5</v>
      </c>
      <c r="N1541" s="101">
        <f>IF(ISNUMBER(jaar_zip[[#This Row],[graaddagen]]),IF(OR(MONTH(jaar_zip[[#This Row],[Datum]])=1,MONTH(jaar_zip[[#This Row],[Datum]])=2,MONTH(jaar_zip[[#This Row],[Datum]])=11,MONTH(jaar_zip[[#This Row],[Datum]])=12),1.1,IF(OR(MONTH(jaar_zip[[#This Row],[Datum]])=3,MONTH(jaar_zip[[#This Row],[Datum]])=10),1,0.8))*jaar_zip[[#This Row],[graaddagen]],"")</f>
        <v>2</v>
      </c>
      <c r="O1541" s="101">
        <f>IF(ISNUMBER(jaar_zip[[#This Row],[etmaaltemperatuur]]),IF(jaar_zip[[#This Row],[etmaaltemperatuur]]&gt;stookgrens,jaar_zip[[#This Row],[etmaaltemperatuur]]-stookgrens,0),"")</f>
        <v>0</v>
      </c>
    </row>
    <row r="1542" spans="1:15" x14ac:dyDescent="0.25">
      <c r="A1542">
        <v>251</v>
      </c>
      <c r="B1542">
        <v>20240619</v>
      </c>
      <c r="C1542">
        <v>3.6</v>
      </c>
      <c r="D1542">
        <v>13.6</v>
      </c>
      <c r="E1542">
        <v>2685</v>
      </c>
      <c r="F1542">
        <v>0</v>
      </c>
      <c r="G1542">
        <v>1020.4</v>
      </c>
      <c r="H1542">
        <v>80</v>
      </c>
      <c r="I1542" s="101" t="s">
        <v>17</v>
      </c>
      <c r="J1542" s="1">
        <f>DATEVALUE(RIGHT(jaar_zip[[#This Row],[YYYYMMDD]],2)&amp;"-"&amp;MID(jaar_zip[[#This Row],[YYYYMMDD]],5,2)&amp;"-"&amp;LEFT(jaar_zip[[#This Row],[YYYYMMDD]],4))</f>
        <v>45462</v>
      </c>
      <c r="K1542" s="101" t="str">
        <f>IF(AND(VALUE(MONTH(jaar_zip[[#This Row],[Datum]]))=1,VALUE(WEEKNUM(jaar_zip[[#This Row],[Datum]],21))&gt;51),RIGHT(YEAR(jaar_zip[[#This Row],[Datum]])-1,2),RIGHT(YEAR(jaar_zip[[#This Row],[Datum]]),2))&amp;"-"&amp; TEXT(WEEKNUM(jaar_zip[[#This Row],[Datum]],21),"00")</f>
        <v>24-25</v>
      </c>
      <c r="L1542" s="101">
        <f>MONTH(jaar_zip[[#This Row],[Datum]])</f>
        <v>6</v>
      </c>
      <c r="M1542" s="101">
        <f>IF(ISNUMBER(jaar_zip[[#This Row],[etmaaltemperatuur]]),IF(jaar_zip[[#This Row],[etmaaltemperatuur]]&lt;stookgrens,stookgrens-jaar_zip[[#This Row],[etmaaltemperatuur]],0),"")</f>
        <v>4.4000000000000004</v>
      </c>
      <c r="N1542" s="101">
        <f>IF(ISNUMBER(jaar_zip[[#This Row],[graaddagen]]),IF(OR(MONTH(jaar_zip[[#This Row],[Datum]])=1,MONTH(jaar_zip[[#This Row],[Datum]])=2,MONTH(jaar_zip[[#This Row],[Datum]])=11,MONTH(jaar_zip[[#This Row],[Datum]])=12),1.1,IF(OR(MONTH(jaar_zip[[#This Row],[Datum]])=3,MONTH(jaar_zip[[#This Row],[Datum]])=10),1,0.8))*jaar_zip[[#This Row],[graaddagen]],"")</f>
        <v>3.5200000000000005</v>
      </c>
      <c r="O1542" s="101">
        <f>IF(ISNUMBER(jaar_zip[[#This Row],[etmaaltemperatuur]]),IF(jaar_zip[[#This Row],[etmaaltemperatuur]]&gt;stookgrens,jaar_zip[[#This Row],[etmaaltemperatuur]]-stookgrens,0),"")</f>
        <v>0</v>
      </c>
    </row>
    <row r="1543" spans="1:15" x14ac:dyDescent="0.25">
      <c r="A1543">
        <v>251</v>
      </c>
      <c r="B1543">
        <v>20240620</v>
      </c>
      <c r="C1543">
        <v>3.2</v>
      </c>
      <c r="D1543">
        <v>13.7</v>
      </c>
      <c r="E1543">
        <v>2332</v>
      </c>
      <c r="F1543">
        <v>0</v>
      </c>
      <c r="G1543">
        <v>1020.8</v>
      </c>
      <c r="H1543">
        <v>80</v>
      </c>
      <c r="I1543" s="101" t="s">
        <v>17</v>
      </c>
      <c r="J1543" s="1">
        <f>DATEVALUE(RIGHT(jaar_zip[[#This Row],[YYYYMMDD]],2)&amp;"-"&amp;MID(jaar_zip[[#This Row],[YYYYMMDD]],5,2)&amp;"-"&amp;LEFT(jaar_zip[[#This Row],[YYYYMMDD]],4))</f>
        <v>45463</v>
      </c>
      <c r="K1543" s="101" t="str">
        <f>IF(AND(VALUE(MONTH(jaar_zip[[#This Row],[Datum]]))=1,VALUE(WEEKNUM(jaar_zip[[#This Row],[Datum]],21))&gt;51),RIGHT(YEAR(jaar_zip[[#This Row],[Datum]])-1,2),RIGHT(YEAR(jaar_zip[[#This Row],[Datum]]),2))&amp;"-"&amp; TEXT(WEEKNUM(jaar_zip[[#This Row],[Datum]],21),"00")</f>
        <v>24-25</v>
      </c>
      <c r="L1543" s="101">
        <f>MONTH(jaar_zip[[#This Row],[Datum]])</f>
        <v>6</v>
      </c>
      <c r="M1543" s="101">
        <f>IF(ISNUMBER(jaar_zip[[#This Row],[etmaaltemperatuur]]),IF(jaar_zip[[#This Row],[etmaaltemperatuur]]&lt;stookgrens,stookgrens-jaar_zip[[#This Row],[etmaaltemperatuur]],0),"")</f>
        <v>4.3000000000000007</v>
      </c>
      <c r="N1543" s="101">
        <f>IF(ISNUMBER(jaar_zip[[#This Row],[graaddagen]]),IF(OR(MONTH(jaar_zip[[#This Row],[Datum]])=1,MONTH(jaar_zip[[#This Row],[Datum]])=2,MONTH(jaar_zip[[#This Row],[Datum]])=11,MONTH(jaar_zip[[#This Row],[Datum]])=12),1.1,IF(OR(MONTH(jaar_zip[[#This Row],[Datum]])=3,MONTH(jaar_zip[[#This Row],[Datum]])=10),1,0.8))*jaar_zip[[#This Row],[graaddagen]],"")</f>
        <v>3.4400000000000008</v>
      </c>
      <c r="O1543" s="101">
        <f>IF(ISNUMBER(jaar_zip[[#This Row],[etmaaltemperatuur]]),IF(jaar_zip[[#This Row],[etmaaltemperatuur]]&gt;stookgrens,jaar_zip[[#This Row],[etmaaltemperatuur]]-stookgrens,0),"")</f>
        <v>0</v>
      </c>
    </row>
    <row r="1544" spans="1:15" x14ac:dyDescent="0.25">
      <c r="A1544">
        <v>251</v>
      </c>
      <c r="B1544">
        <v>20240621</v>
      </c>
      <c r="C1544">
        <v>4</v>
      </c>
      <c r="D1544">
        <v>14.9</v>
      </c>
      <c r="E1544">
        <v>1387</v>
      </c>
      <c r="F1544">
        <v>1</v>
      </c>
      <c r="G1544">
        <v>1012.8</v>
      </c>
      <c r="H1544">
        <v>90</v>
      </c>
      <c r="I1544" s="101" t="s">
        <v>17</v>
      </c>
      <c r="J1544" s="1">
        <f>DATEVALUE(RIGHT(jaar_zip[[#This Row],[YYYYMMDD]],2)&amp;"-"&amp;MID(jaar_zip[[#This Row],[YYYYMMDD]],5,2)&amp;"-"&amp;LEFT(jaar_zip[[#This Row],[YYYYMMDD]],4))</f>
        <v>45464</v>
      </c>
      <c r="K1544" s="101" t="str">
        <f>IF(AND(VALUE(MONTH(jaar_zip[[#This Row],[Datum]]))=1,VALUE(WEEKNUM(jaar_zip[[#This Row],[Datum]],21))&gt;51),RIGHT(YEAR(jaar_zip[[#This Row],[Datum]])-1,2),RIGHT(YEAR(jaar_zip[[#This Row],[Datum]]),2))&amp;"-"&amp; TEXT(WEEKNUM(jaar_zip[[#This Row],[Datum]],21),"00")</f>
        <v>24-25</v>
      </c>
      <c r="L1544" s="101">
        <f>MONTH(jaar_zip[[#This Row],[Datum]])</f>
        <v>6</v>
      </c>
      <c r="M1544" s="101">
        <f>IF(ISNUMBER(jaar_zip[[#This Row],[etmaaltemperatuur]]),IF(jaar_zip[[#This Row],[etmaaltemperatuur]]&lt;stookgrens,stookgrens-jaar_zip[[#This Row],[etmaaltemperatuur]],0),"")</f>
        <v>3.0999999999999996</v>
      </c>
      <c r="N1544" s="101">
        <f>IF(ISNUMBER(jaar_zip[[#This Row],[graaddagen]]),IF(OR(MONTH(jaar_zip[[#This Row],[Datum]])=1,MONTH(jaar_zip[[#This Row],[Datum]])=2,MONTH(jaar_zip[[#This Row],[Datum]])=11,MONTH(jaar_zip[[#This Row],[Datum]])=12),1.1,IF(OR(MONTH(jaar_zip[[#This Row],[Datum]])=3,MONTH(jaar_zip[[#This Row],[Datum]])=10),1,0.8))*jaar_zip[[#This Row],[graaddagen]],"")</f>
        <v>2.48</v>
      </c>
      <c r="O1544" s="101">
        <f>IF(ISNUMBER(jaar_zip[[#This Row],[etmaaltemperatuur]]),IF(jaar_zip[[#This Row],[etmaaltemperatuur]]&gt;stookgrens,jaar_zip[[#This Row],[etmaaltemperatuur]]-stookgrens,0),"")</f>
        <v>0</v>
      </c>
    </row>
    <row r="1545" spans="1:15" x14ac:dyDescent="0.25">
      <c r="A1545">
        <v>251</v>
      </c>
      <c r="B1545">
        <v>20240622</v>
      </c>
      <c r="C1545">
        <v>4.5999999999999996</v>
      </c>
      <c r="D1545">
        <v>15.8</v>
      </c>
      <c r="E1545">
        <v>2729</v>
      </c>
      <c r="F1545">
        <v>0</v>
      </c>
      <c r="G1545">
        <v>1012</v>
      </c>
      <c r="H1545">
        <v>86</v>
      </c>
      <c r="I1545" s="101" t="s">
        <v>17</v>
      </c>
      <c r="J1545" s="1">
        <f>DATEVALUE(RIGHT(jaar_zip[[#This Row],[YYYYMMDD]],2)&amp;"-"&amp;MID(jaar_zip[[#This Row],[YYYYMMDD]],5,2)&amp;"-"&amp;LEFT(jaar_zip[[#This Row],[YYYYMMDD]],4))</f>
        <v>45465</v>
      </c>
      <c r="K1545" s="101" t="str">
        <f>IF(AND(VALUE(MONTH(jaar_zip[[#This Row],[Datum]]))=1,VALUE(WEEKNUM(jaar_zip[[#This Row],[Datum]],21))&gt;51),RIGHT(YEAR(jaar_zip[[#This Row],[Datum]])-1,2),RIGHT(YEAR(jaar_zip[[#This Row],[Datum]]),2))&amp;"-"&amp; TEXT(WEEKNUM(jaar_zip[[#This Row],[Datum]],21),"00")</f>
        <v>24-25</v>
      </c>
      <c r="L1545" s="101">
        <f>MONTH(jaar_zip[[#This Row],[Datum]])</f>
        <v>6</v>
      </c>
      <c r="M1545" s="101">
        <f>IF(ISNUMBER(jaar_zip[[#This Row],[etmaaltemperatuur]]),IF(jaar_zip[[#This Row],[etmaaltemperatuur]]&lt;stookgrens,stookgrens-jaar_zip[[#This Row],[etmaaltemperatuur]],0),"")</f>
        <v>2.1999999999999993</v>
      </c>
      <c r="N1545" s="101">
        <f>IF(ISNUMBER(jaar_zip[[#This Row],[graaddagen]]),IF(OR(MONTH(jaar_zip[[#This Row],[Datum]])=1,MONTH(jaar_zip[[#This Row],[Datum]])=2,MONTH(jaar_zip[[#This Row],[Datum]])=11,MONTH(jaar_zip[[#This Row],[Datum]])=12),1.1,IF(OR(MONTH(jaar_zip[[#This Row],[Datum]])=3,MONTH(jaar_zip[[#This Row],[Datum]])=10),1,0.8))*jaar_zip[[#This Row],[graaddagen]],"")</f>
        <v>1.7599999999999996</v>
      </c>
      <c r="O1545" s="101">
        <f>IF(ISNUMBER(jaar_zip[[#This Row],[etmaaltemperatuur]]),IF(jaar_zip[[#This Row],[etmaaltemperatuur]]&gt;stookgrens,jaar_zip[[#This Row],[etmaaltemperatuur]]-stookgrens,0),"")</f>
        <v>0</v>
      </c>
    </row>
    <row r="1546" spans="1:15" x14ac:dyDescent="0.25">
      <c r="A1546">
        <v>251</v>
      </c>
      <c r="B1546">
        <v>20240623</v>
      </c>
      <c r="C1546">
        <v>3.2</v>
      </c>
      <c r="D1546">
        <v>16.2</v>
      </c>
      <c r="E1546">
        <v>3054</v>
      </c>
      <c r="F1546">
        <v>0</v>
      </c>
      <c r="G1546">
        <v>1019.3</v>
      </c>
      <c r="H1546">
        <v>86</v>
      </c>
      <c r="I1546" s="101" t="s">
        <v>17</v>
      </c>
      <c r="J1546" s="1">
        <f>DATEVALUE(RIGHT(jaar_zip[[#This Row],[YYYYMMDD]],2)&amp;"-"&amp;MID(jaar_zip[[#This Row],[YYYYMMDD]],5,2)&amp;"-"&amp;LEFT(jaar_zip[[#This Row],[YYYYMMDD]],4))</f>
        <v>45466</v>
      </c>
      <c r="K1546" s="101" t="str">
        <f>IF(AND(VALUE(MONTH(jaar_zip[[#This Row],[Datum]]))=1,VALUE(WEEKNUM(jaar_zip[[#This Row],[Datum]],21))&gt;51),RIGHT(YEAR(jaar_zip[[#This Row],[Datum]])-1,2),RIGHT(YEAR(jaar_zip[[#This Row],[Datum]]),2))&amp;"-"&amp; TEXT(WEEKNUM(jaar_zip[[#This Row],[Datum]],21),"00")</f>
        <v>24-25</v>
      </c>
      <c r="L1546" s="101">
        <f>MONTH(jaar_zip[[#This Row],[Datum]])</f>
        <v>6</v>
      </c>
      <c r="M1546" s="101">
        <f>IF(ISNUMBER(jaar_zip[[#This Row],[etmaaltemperatuur]]),IF(jaar_zip[[#This Row],[etmaaltemperatuur]]&lt;stookgrens,stookgrens-jaar_zip[[#This Row],[etmaaltemperatuur]],0),"")</f>
        <v>1.8000000000000007</v>
      </c>
      <c r="N1546" s="101">
        <f>IF(ISNUMBER(jaar_zip[[#This Row],[graaddagen]]),IF(OR(MONTH(jaar_zip[[#This Row],[Datum]])=1,MONTH(jaar_zip[[#This Row],[Datum]])=2,MONTH(jaar_zip[[#This Row],[Datum]])=11,MONTH(jaar_zip[[#This Row],[Datum]])=12),1.1,IF(OR(MONTH(jaar_zip[[#This Row],[Datum]])=3,MONTH(jaar_zip[[#This Row],[Datum]])=10),1,0.8))*jaar_zip[[#This Row],[graaddagen]],"")</f>
        <v>1.4400000000000006</v>
      </c>
      <c r="O1546" s="101">
        <f>IF(ISNUMBER(jaar_zip[[#This Row],[etmaaltemperatuur]]),IF(jaar_zip[[#This Row],[etmaaltemperatuur]]&gt;stookgrens,jaar_zip[[#This Row],[etmaaltemperatuur]]-stookgrens,0),"")</f>
        <v>0</v>
      </c>
    </row>
    <row r="1547" spans="1:15" x14ac:dyDescent="0.25">
      <c r="A1547">
        <v>251</v>
      </c>
      <c r="B1547">
        <v>20240624</v>
      </c>
      <c r="C1547">
        <v>2.8</v>
      </c>
      <c r="D1547">
        <v>17</v>
      </c>
      <c r="E1547">
        <v>2996</v>
      </c>
      <c r="F1547">
        <v>0</v>
      </c>
      <c r="G1547">
        <v>1020.8</v>
      </c>
      <c r="H1547">
        <v>82</v>
      </c>
      <c r="I1547" s="101" t="s">
        <v>17</v>
      </c>
      <c r="J1547" s="1">
        <f>DATEVALUE(RIGHT(jaar_zip[[#This Row],[YYYYMMDD]],2)&amp;"-"&amp;MID(jaar_zip[[#This Row],[YYYYMMDD]],5,2)&amp;"-"&amp;LEFT(jaar_zip[[#This Row],[YYYYMMDD]],4))</f>
        <v>45467</v>
      </c>
      <c r="K1547" s="101" t="str">
        <f>IF(AND(VALUE(MONTH(jaar_zip[[#This Row],[Datum]]))=1,VALUE(WEEKNUM(jaar_zip[[#This Row],[Datum]],21))&gt;51),RIGHT(YEAR(jaar_zip[[#This Row],[Datum]])-1,2),RIGHT(YEAR(jaar_zip[[#This Row],[Datum]]),2))&amp;"-"&amp; TEXT(WEEKNUM(jaar_zip[[#This Row],[Datum]],21),"00")</f>
        <v>24-26</v>
      </c>
      <c r="L1547" s="101">
        <f>MONTH(jaar_zip[[#This Row],[Datum]])</f>
        <v>6</v>
      </c>
      <c r="M1547" s="101">
        <f>IF(ISNUMBER(jaar_zip[[#This Row],[etmaaltemperatuur]]),IF(jaar_zip[[#This Row],[etmaaltemperatuur]]&lt;stookgrens,stookgrens-jaar_zip[[#This Row],[etmaaltemperatuur]],0),"")</f>
        <v>1</v>
      </c>
      <c r="N1547" s="101">
        <f>IF(ISNUMBER(jaar_zip[[#This Row],[graaddagen]]),IF(OR(MONTH(jaar_zip[[#This Row],[Datum]])=1,MONTH(jaar_zip[[#This Row],[Datum]])=2,MONTH(jaar_zip[[#This Row],[Datum]])=11,MONTH(jaar_zip[[#This Row],[Datum]])=12),1.1,IF(OR(MONTH(jaar_zip[[#This Row],[Datum]])=3,MONTH(jaar_zip[[#This Row],[Datum]])=10),1,0.8))*jaar_zip[[#This Row],[graaddagen]],"")</f>
        <v>0.8</v>
      </c>
      <c r="O1547" s="101">
        <f>IF(ISNUMBER(jaar_zip[[#This Row],[etmaaltemperatuur]]),IF(jaar_zip[[#This Row],[etmaaltemperatuur]]&gt;stookgrens,jaar_zip[[#This Row],[etmaaltemperatuur]]-stookgrens,0),"")</f>
        <v>0</v>
      </c>
    </row>
    <row r="1548" spans="1:15" x14ac:dyDescent="0.25">
      <c r="A1548">
        <v>251</v>
      </c>
      <c r="B1548">
        <v>20240625</v>
      </c>
      <c r="C1548">
        <v>5</v>
      </c>
      <c r="D1548">
        <v>18.8</v>
      </c>
      <c r="E1548">
        <v>3002</v>
      </c>
      <c r="F1548">
        <v>0</v>
      </c>
      <c r="G1548">
        <v>1017.3</v>
      </c>
      <c r="H1548">
        <v>85</v>
      </c>
      <c r="I1548" s="101" t="s">
        <v>17</v>
      </c>
      <c r="J1548" s="1">
        <f>DATEVALUE(RIGHT(jaar_zip[[#This Row],[YYYYMMDD]],2)&amp;"-"&amp;MID(jaar_zip[[#This Row],[YYYYMMDD]],5,2)&amp;"-"&amp;LEFT(jaar_zip[[#This Row],[YYYYMMDD]],4))</f>
        <v>45468</v>
      </c>
      <c r="K1548" s="101" t="str">
        <f>IF(AND(VALUE(MONTH(jaar_zip[[#This Row],[Datum]]))=1,VALUE(WEEKNUM(jaar_zip[[#This Row],[Datum]],21))&gt;51),RIGHT(YEAR(jaar_zip[[#This Row],[Datum]])-1,2),RIGHT(YEAR(jaar_zip[[#This Row],[Datum]]),2))&amp;"-"&amp; TEXT(WEEKNUM(jaar_zip[[#This Row],[Datum]],21),"00")</f>
        <v>24-26</v>
      </c>
      <c r="L1548" s="101">
        <f>MONTH(jaar_zip[[#This Row],[Datum]])</f>
        <v>6</v>
      </c>
      <c r="M1548" s="101">
        <f>IF(ISNUMBER(jaar_zip[[#This Row],[etmaaltemperatuur]]),IF(jaar_zip[[#This Row],[etmaaltemperatuur]]&lt;stookgrens,stookgrens-jaar_zip[[#This Row],[etmaaltemperatuur]],0),"")</f>
        <v>0</v>
      </c>
      <c r="N1548" s="101">
        <f>IF(ISNUMBER(jaar_zip[[#This Row],[graaddagen]]),IF(OR(MONTH(jaar_zip[[#This Row],[Datum]])=1,MONTH(jaar_zip[[#This Row],[Datum]])=2,MONTH(jaar_zip[[#This Row],[Datum]])=11,MONTH(jaar_zip[[#This Row],[Datum]])=12),1.1,IF(OR(MONTH(jaar_zip[[#This Row],[Datum]])=3,MONTH(jaar_zip[[#This Row],[Datum]])=10),1,0.8))*jaar_zip[[#This Row],[graaddagen]],"")</f>
        <v>0</v>
      </c>
      <c r="O1548" s="101">
        <f>IF(ISNUMBER(jaar_zip[[#This Row],[etmaaltemperatuur]]),IF(jaar_zip[[#This Row],[etmaaltemperatuur]]&gt;stookgrens,jaar_zip[[#This Row],[etmaaltemperatuur]]-stookgrens,0),"")</f>
        <v>0.80000000000000071</v>
      </c>
    </row>
    <row r="1549" spans="1:15" x14ac:dyDescent="0.25">
      <c r="A1549">
        <v>251</v>
      </c>
      <c r="B1549">
        <v>20240626</v>
      </c>
      <c r="C1549">
        <v>5.0999999999999996</v>
      </c>
      <c r="D1549">
        <v>20.7</v>
      </c>
      <c r="E1549">
        <v>2954</v>
      </c>
      <c r="F1549">
        <v>0</v>
      </c>
      <c r="G1549">
        <v>1012.1</v>
      </c>
      <c r="H1549">
        <v>81</v>
      </c>
      <c r="I1549" s="101" t="s">
        <v>17</v>
      </c>
      <c r="J1549" s="1">
        <f>DATEVALUE(RIGHT(jaar_zip[[#This Row],[YYYYMMDD]],2)&amp;"-"&amp;MID(jaar_zip[[#This Row],[YYYYMMDD]],5,2)&amp;"-"&amp;LEFT(jaar_zip[[#This Row],[YYYYMMDD]],4))</f>
        <v>45469</v>
      </c>
      <c r="K1549" s="101" t="str">
        <f>IF(AND(VALUE(MONTH(jaar_zip[[#This Row],[Datum]]))=1,VALUE(WEEKNUM(jaar_zip[[#This Row],[Datum]],21))&gt;51),RIGHT(YEAR(jaar_zip[[#This Row],[Datum]])-1,2),RIGHT(YEAR(jaar_zip[[#This Row],[Datum]]),2))&amp;"-"&amp; TEXT(WEEKNUM(jaar_zip[[#This Row],[Datum]],21),"00")</f>
        <v>24-26</v>
      </c>
      <c r="L1549" s="101">
        <f>MONTH(jaar_zip[[#This Row],[Datum]])</f>
        <v>6</v>
      </c>
      <c r="M1549" s="101">
        <f>IF(ISNUMBER(jaar_zip[[#This Row],[etmaaltemperatuur]]),IF(jaar_zip[[#This Row],[etmaaltemperatuur]]&lt;stookgrens,stookgrens-jaar_zip[[#This Row],[etmaaltemperatuur]],0),"")</f>
        <v>0</v>
      </c>
      <c r="N1549" s="101">
        <f>IF(ISNUMBER(jaar_zip[[#This Row],[graaddagen]]),IF(OR(MONTH(jaar_zip[[#This Row],[Datum]])=1,MONTH(jaar_zip[[#This Row],[Datum]])=2,MONTH(jaar_zip[[#This Row],[Datum]])=11,MONTH(jaar_zip[[#This Row],[Datum]])=12),1.1,IF(OR(MONTH(jaar_zip[[#This Row],[Datum]])=3,MONTH(jaar_zip[[#This Row],[Datum]])=10),1,0.8))*jaar_zip[[#This Row],[graaddagen]],"")</f>
        <v>0</v>
      </c>
      <c r="O1549" s="101">
        <f>IF(ISNUMBER(jaar_zip[[#This Row],[etmaaltemperatuur]]),IF(jaar_zip[[#This Row],[etmaaltemperatuur]]&gt;stookgrens,jaar_zip[[#This Row],[etmaaltemperatuur]]-stookgrens,0),"")</f>
        <v>2.6999999999999993</v>
      </c>
    </row>
    <row r="1550" spans="1:15" x14ac:dyDescent="0.25">
      <c r="A1550">
        <v>251</v>
      </c>
      <c r="B1550">
        <v>20240627</v>
      </c>
      <c r="C1550">
        <v>4.8</v>
      </c>
      <c r="D1550">
        <v>20.7</v>
      </c>
      <c r="E1550">
        <v>2613</v>
      </c>
      <c r="F1550">
        <v>0</v>
      </c>
      <c r="G1550">
        <v>1007.7</v>
      </c>
      <c r="H1550">
        <v>84</v>
      </c>
      <c r="I1550" s="101" t="s">
        <v>17</v>
      </c>
      <c r="J1550" s="1">
        <f>DATEVALUE(RIGHT(jaar_zip[[#This Row],[YYYYMMDD]],2)&amp;"-"&amp;MID(jaar_zip[[#This Row],[YYYYMMDD]],5,2)&amp;"-"&amp;LEFT(jaar_zip[[#This Row],[YYYYMMDD]],4))</f>
        <v>45470</v>
      </c>
      <c r="K1550" s="101" t="str">
        <f>IF(AND(VALUE(MONTH(jaar_zip[[#This Row],[Datum]]))=1,VALUE(WEEKNUM(jaar_zip[[#This Row],[Datum]],21))&gt;51),RIGHT(YEAR(jaar_zip[[#This Row],[Datum]])-1,2),RIGHT(YEAR(jaar_zip[[#This Row],[Datum]]),2))&amp;"-"&amp; TEXT(WEEKNUM(jaar_zip[[#This Row],[Datum]],21),"00")</f>
        <v>24-26</v>
      </c>
      <c r="L1550" s="101">
        <f>MONTH(jaar_zip[[#This Row],[Datum]])</f>
        <v>6</v>
      </c>
      <c r="M1550" s="101">
        <f>IF(ISNUMBER(jaar_zip[[#This Row],[etmaaltemperatuur]]),IF(jaar_zip[[#This Row],[etmaaltemperatuur]]&lt;stookgrens,stookgrens-jaar_zip[[#This Row],[etmaaltemperatuur]],0),"")</f>
        <v>0</v>
      </c>
      <c r="N1550" s="101">
        <f>IF(ISNUMBER(jaar_zip[[#This Row],[graaddagen]]),IF(OR(MONTH(jaar_zip[[#This Row],[Datum]])=1,MONTH(jaar_zip[[#This Row],[Datum]])=2,MONTH(jaar_zip[[#This Row],[Datum]])=11,MONTH(jaar_zip[[#This Row],[Datum]])=12),1.1,IF(OR(MONTH(jaar_zip[[#This Row],[Datum]])=3,MONTH(jaar_zip[[#This Row],[Datum]])=10),1,0.8))*jaar_zip[[#This Row],[graaddagen]],"")</f>
        <v>0</v>
      </c>
      <c r="O1550" s="101">
        <f>IF(ISNUMBER(jaar_zip[[#This Row],[etmaaltemperatuur]]),IF(jaar_zip[[#This Row],[etmaaltemperatuur]]&gt;stookgrens,jaar_zip[[#This Row],[etmaaltemperatuur]]-stookgrens,0),"")</f>
        <v>2.6999999999999993</v>
      </c>
    </row>
    <row r="1551" spans="1:15" x14ac:dyDescent="0.25">
      <c r="A1551">
        <v>251</v>
      </c>
      <c r="B1551">
        <v>20240628</v>
      </c>
      <c r="C1551">
        <v>7.1</v>
      </c>
      <c r="D1551">
        <v>16.399999999999999</v>
      </c>
      <c r="E1551">
        <v>2826</v>
      </c>
      <c r="F1551">
        <v>0</v>
      </c>
      <c r="G1551">
        <v>1014.1</v>
      </c>
      <c r="H1551">
        <v>78</v>
      </c>
      <c r="I1551" s="101" t="s">
        <v>17</v>
      </c>
      <c r="J1551" s="1">
        <f>DATEVALUE(RIGHT(jaar_zip[[#This Row],[YYYYMMDD]],2)&amp;"-"&amp;MID(jaar_zip[[#This Row],[YYYYMMDD]],5,2)&amp;"-"&amp;LEFT(jaar_zip[[#This Row],[YYYYMMDD]],4))</f>
        <v>45471</v>
      </c>
      <c r="K1551" s="101" t="str">
        <f>IF(AND(VALUE(MONTH(jaar_zip[[#This Row],[Datum]]))=1,VALUE(WEEKNUM(jaar_zip[[#This Row],[Datum]],21))&gt;51),RIGHT(YEAR(jaar_zip[[#This Row],[Datum]])-1,2),RIGHT(YEAR(jaar_zip[[#This Row],[Datum]]),2))&amp;"-"&amp; TEXT(WEEKNUM(jaar_zip[[#This Row],[Datum]],21),"00")</f>
        <v>24-26</v>
      </c>
      <c r="L1551" s="101">
        <f>MONTH(jaar_zip[[#This Row],[Datum]])</f>
        <v>6</v>
      </c>
      <c r="M1551" s="101">
        <f>IF(ISNUMBER(jaar_zip[[#This Row],[etmaaltemperatuur]]),IF(jaar_zip[[#This Row],[etmaaltemperatuur]]&lt;stookgrens,stookgrens-jaar_zip[[#This Row],[etmaaltemperatuur]],0),"")</f>
        <v>1.6000000000000014</v>
      </c>
      <c r="N1551" s="101">
        <f>IF(ISNUMBER(jaar_zip[[#This Row],[graaddagen]]),IF(OR(MONTH(jaar_zip[[#This Row],[Datum]])=1,MONTH(jaar_zip[[#This Row],[Datum]])=2,MONTH(jaar_zip[[#This Row],[Datum]])=11,MONTH(jaar_zip[[#This Row],[Datum]])=12),1.1,IF(OR(MONTH(jaar_zip[[#This Row],[Datum]])=3,MONTH(jaar_zip[[#This Row],[Datum]])=10),1,0.8))*jaar_zip[[#This Row],[graaddagen]],"")</f>
        <v>1.2800000000000011</v>
      </c>
      <c r="O1551" s="101">
        <f>IF(ISNUMBER(jaar_zip[[#This Row],[etmaaltemperatuur]]),IF(jaar_zip[[#This Row],[etmaaltemperatuur]]&gt;stookgrens,jaar_zip[[#This Row],[etmaaltemperatuur]]-stookgrens,0),"")</f>
        <v>0</v>
      </c>
    </row>
    <row r="1552" spans="1:15" x14ac:dyDescent="0.25">
      <c r="A1552">
        <v>251</v>
      </c>
      <c r="B1552">
        <v>20240629</v>
      </c>
      <c r="C1552">
        <v>3.8</v>
      </c>
      <c r="D1552">
        <v>17</v>
      </c>
      <c r="E1552">
        <v>2766</v>
      </c>
      <c r="F1552">
        <v>0</v>
      </c>
      <c r="G1552">
        <v>1014.2</v>
      </c>
      <c r="H1552">
        <v>78</v>
      </c>
      <c r="I1552" s="101" t="s">
        <v>17</v>
      </c>
      <c r="J1552" s="1">
        <f>DATEVALUE(RIGHT(jaar_zip[[#This Row],[YYYYMMDD]],2)&amp;"-"&amp;MID(jaar_zip[[#This Row],[YYYYMMDD]],5,2)&amp;"-"&amp;LEFT(jaar_zip[[#This Row],[YYYYMMDD]],4))</f>
        <v>45472</v>
      </c>
      <c r="K1552" s="101" t="str">
        <f>IF(AND(VALUE(MONTH(jaar_zip[[#This Row],[Datum]]))=1,VALUE(WEEKNUM(jaar_zip[[#This Row],[Datum]],21))&gt;51),RIGHT(YEAR(jaar_zip[[#This Row],[Datum]])-1,2),RIGHT(YEAR(jaar_zip[[#This Row],[Datum]]),2))&amp;"-"&amp; TEXT(WEEKNUM(jaar_zip[[#This Row],[Datum]],21),"00")</f>
        <v>24-26</v>
      </c>
      <c r="L1552" s="101">
        <f>MONTH(jaar_zip[[#This Row],[Datum]])</f>
        <v>6</v>
      </c>
      <c r="M1552" s="101">
        <f>IF(ISNUMBER(jaar_zip[[#This Row],[etmaaltemperatuur]]),IF(jaar_zip[[#This Row],[etmaaltemperatuur]]&lt;stookgrens,stookgrens-jaar_zip[[#This Row],[etmaaltemperatuur]],0),"")</f>
        <v>1</v>
      </c>
      <c r="N1552" s="101">
        <f>IF(ISNUMBER(jaar_zip[[#This Row],[graaddagen]]),IF(OR(MONTH(jaar_zip[[#This Row],[Datum]])=1,MONTH(jaar_zip[[#This Row],[Datum]])=2,MONTH(jaar_zip[[#This Row],[Datum]])=11,MONTH(jaar_zip[[#This Row],[Datum]])=12),1.1,IF(OR(MONTH(jaar_zip[[#This Row],[Datum]])=3,MONTH(jaar_zip[[#This Row],[Datum]])=10),1,0.8))*jaar_zip[[#This Row],[graaddagen]],"")</f>
        <v>0.8</v>
      </c>
      <c r="O1552" s="101">
        <f>IF(ISNUMBER(jaar_zip[[#This Row],[etmaaltemperatuur]]),IF(jaar_zip[[#This Row],[etmaaltemperatuur]]&gt;stookgrens,jaar_zip[[#This Row],[etmaaltemperatuur]]-stookgrens,0),"")</f>
        <v>0</v>
      </c>
    </row>
    <row r="1553" spans="1:15" x14ac:dyDescent="0.25">
      <c r="A1553">
        <v>251</v>
      </c>
      <c r="B1553">
        <v>20240630</v>
      </c>
      <c r="C1553">
        <v>4.7</v>
      </c>
      <c r="D1553">
        <v>16.5</v>
      </c>
      <c r="E1553">
        <v>2269</v>
      </c>
      <c r="F1553">
        <v>0.4</v>
      </c>
      <c r="G1553">
        <v>1009.9</v>
      </c>
      <c r="H1553">
        <v>81</v>
      </c>
      <c r="I1553" s="101" t="s">
        <v>17</v>
      </c>
      <c r="J1553" s="1">
        <f>DATEVALUE(RIGHT(jaar_zip[[#This Row],[YYYYMMDD]],2)&amp;"-"&amp;MID(jaar_zip[[#This Row],[YYYYMMDD]],5,2)&amp;"-"&amp;LEFT(jaar_zip[[#This Row],[YYYYMMDD]],4))</f>
        <v>45473</v>
      </c>
      <c r="K1553" s="101" t="str">
        <f>IF(AND(VALUE(MONTH(jaar_zip[[#This Row],[Datum]]))=1,VALUE(WEEKNUM(jaar_zip[[#This Row],[Datum]],21))&gt;51),RIGHT(YEAR(jaar_zip[[#This Row],[Datum]])-1,2),RIGHT(YEAR(jaar_zip[[#This Row],[Datum]]),2))&amp;"-"&amp; TEXT(WEEKNUM(jaar_zip[[#This Row],[Datum]],21),"00")</f>
        <v>24-26</v>
      </c>
      <c r="L1553" s="101">
        <f>MONTH(jaar_zip[[#This Row],[Datum]])</f>
        <v>6</v>
      </c>
      <c r="M1553" s="101">
        <f>IF(ISNUMBER(jaar_zip[[#This Row],[etmaaltemperatuur]]),IF(jaar_zip[[#This Row],[etmaaltemperatuur]]&lt;stookgrens,stookgrens-jaar_zip[[#This Row],[etmaaltemperatuur]],0),"")</f>
        <v>1.5</v>
      </c>
      <c r="N1553" s="101">
        <f>IF(ISNUMBER(jaar_zip[[#This Row],[graaddagen]]),IF(OR(MONTH(jaar_zip[[#This Row],[Datum]])=1,MONTH(jaar_zip[[#This Row],[Datum]])=2,MONTH(jaar_zip[[#This Row],[Datum]])=11,MONTH(jaar_zip[[#This Row],[Datum]])=12),1.1,IF(OR(MONTH(jaar_zip[[#This Row],[Datum]])=3,MONTH(jaar_zip[[#This Row],[Datum]])=10),1,0.8))*jaar_zip[[#This Row],[graaddagen]],"")</f>
        <v>1.2000000000000002</v>
      </c>
      <c r="O1553" s="101">
        <f>IF(ISNUMBER(jaar_zip[[#This Row],[etmaaltemperatuur]]),IF(jaar_zip[[#This Row],[etmaaltemperatuur]]&gt;stookgrens,jaar_zip[[#This Row],[etmaaltemperatuur]]-stookgrens,0),"")</f>
        <v>0</v>
      </c>
    </row>
    <row r="1554" spans="1:15" x14ac:dyDescent="0.25">
      <c r="A1554">
        <v>251</v>
      </c>
      <c r="B1554">
        <v>20240701</v>
      </c>
      <c r="C1554">
        <v>5.4</v>
      </c>
      <c r="D1554">
        <v>14.8</v>
      </c>
      <c r="E1554">
        <v>1177</v>
      </c>
      <c r="F1554">
        <v>8.6</v>
      </c>
      <c r="G1554">
        <v>1014.1</v>
      </c>
      <c r="H1554">
        <v>84</v>
      </c>
      <c r="I1554" s="101" t="s">
        <v>17</v>
      </c>
      <c r="J1554" s="1">
        <f>DATEVALUE(RIGHT(jaar_zip[[#This Row],[YYYYMMDD]],2)&amp;"-"&amp;MID(jaar_zip[[#This Row],[YYYYMMDD]],5,2)&amp;"-"&amp;LEFT(jaar_zip[[#This Row],[YYYYMMDD]],4))</f>
        <v>45474</v>
      </c>
      <c r="K1554" s="101" t="str">
        <f>IF(AND(VALUE(MONTH(jaar_zip[[#This Row],[Datum]]))=1,VALUE(WEEKNUM(jaar_zip[[#This Row],[Datum]],21))&gt;51),RIGHT(YEAR(jaar_zip[[#This Row],[Datum]])-1,2),RIGHT(YEAR(jaar_zip[[#This Row],[Datum]]),2))&amp;"-"&amp; TEXT(WEEKNUM(jaar_zip[[#This Row],[Datum]],21),"00")</f>
        <v>24-27</v>
      </c>
      <c r="L1554" s="101">
        <f>MONTH(jaar_zip[[#This Row],[Datum]])</f>
        <v>7</v>
      </c>
      <c r="M1554" s="101">
        <f>IF(ISNUMBER(jaar_zip[[#This Row],[etmaaltemperatuur]]),IF(jaar_zip[[#This Row],[etmaaltemperatuur]]&lt;stookgrens,stookgrens-jaar_zip[[#This Row],[etmaaltemperatuur]],0),"")</f>
        <v>3.1999999999999993</v>
      </c>
      <c r="N1554" s="101">
        <f>IF(ISNUMBER(jaar_zip[[#This Row],[graaddagen]]),IF(OR(MONTH(jaar_zip[[#This Row],[Datum]])=1,MONTH(jaar_zip[[#This Row],[Datum]])=2,MONTH(jaar_zip[[#This Row],[Datum]])=11,MONTH(jaar_zip[[#This Row],[Datum]])=12),1.1,IF(OR(MONTH(jaar_zip[[#This Row],[Datum]])=3,MONTH(jaar_zip[[#This Row],[Datum]])=10),1,0.8))*jaar_zip[[#This Row],[graaddagen]],"")</f>
        <v>2.5599999999999996</v>
      </c>
      <c r="O1554" s="101">
        <f>IF(ISNUMBER(jaar_zip[[#This Row],[etmaaltemperatuur]]),IF(jaar_zip[[#This Row],[etmaaltemperatuur]]&gt;stookgrens,jaar_zip[[#This Row],[etmaaltemperatuur]]-stookgrens,0),"")</f>
        <v>0</v>
      </c>
    </row>
    <row r="1555" spans="1:15" x14ac:dyDescent="0.25">
      <c r="A1555">
        <v>251</v>
      </c>
      <c r="B1555">
        <v>20240702</v>
      </c>
      <c r="C1555">
        <v>5.5</v>
      </c>
      <c r="D1555">
        <v>14.1</v>
      </c>
      <c r="E1555">
        <v>1073</v>
      </c>
      <c r="F1555">
        <v>2.6</v>
      </c>
      <c r="G1555">
        <v>1013.6</v>
      </c>
      <c r="H1555">
        <v>80</v>
      </c>
      <c r="I1555" s="101" t="s">
        <v>17</v>
      </c>
      <c r="J1555" s="1">
        <f>DATEVALUE(RIGHT(jaar_zip[[#This Row],[YYYYMMDD]],2)&amp;"-"&amp;MID(jaar_zip[[#This Row],[YYYYMMDD]],5,2)&amp;"-"&amp;LEFT(jaar_zip[[#This Row],[YYYYMMDD]],4))</f>
        <v>45475</v>
      </c>
      <c r="K1555" s="101" t="str">
        <f>IF(AND(VALUE(MONTH(jaar_zip[[#This Row],[Datum]]))=1,VALUE(WEEKNUM(jaar_zip[[#This Row],[Datum]],21))&gt;51),RIGHT(YEAR(jaar_zip[[#This Row],[Datum]])-1,2),RIGHT(YEAR(jaar_zip[[#This Row],[Datum]]),2))&amp;"-"&amp; TEXT(WEEKNUM(jaar_zip[[#This Row],[Datum]],21),"00")</f>
        <v>24-27</v>
      </c>
      <c r="L1555" s="101">
        <f>MONTH(jaar_zip[[#This Row],[Datum]])</f>
        <v>7</v>
      </c>
      <c r="M1555" s="101">
        <f>IF(ISNUMBER(jaar_zip[[#This Row],[etmaaltemperatuur]]),IF(jaar_zip[[#This Row],[etmaaltemperatuur]]&lt;stookgrens,stookgrens-jaar_zip[[#This Row],[etmaaltemperatuur]],0),"")</f>
        <v>3.9000000000000004</v>
      </c>
      <c r="N1555" s="101">
        <f>IF(ISNUMBER(jaar_zip[[#This Row],[graaddagen]]),IF(OR(MONTH(jaar_zip[[#This Row],[Datum]])=1,MONTH(jaar_zip[[#This Row],[Datum]])=2,MONTH(jaar_zip[[#This Row],[Datum]])=11,MONTH(jaar_zip[[#This Row],[Datum]])=12),1.1,IF(OR(MONTH(jaar_zip[[#This Row],[Datum]])=3,MONTH(jaar_zip[[#This Row],[Datum]])=10),1,0.8))*jaar_zip[[#This Row],[graaddagen]],"")</f>
        <v>3.1200000000000006</v>
      </c>
      <c r="O1555" s="101">
        <f>IF(ISNUMBER(jaar_zip[[#This Row],[etmaaltemperatuur]]),IF(jaar_zip[[#This Row],[etmaaltemperatuur]]&gt;stookgrens,jaar_zip[[#This Row],[etmaaltemperatuur]]-stookgrens,0),"")</f>
        <v>0</v>
      </c>
    </row>
    <row r="1556" spans="1:15" x14ac:dyDescent="0.25">
      <c r="A1556">
        <v>251</v>
      </c>
      <c r="B1556">
        <v>20240703</v>
      </c>
      <c r="C1556">
        <v>6.3</v>
      </c>
      <c r="D1556">
        <v>14</v>
      </c>
      <c r="E1556">
        <v>1524</v>
      </c>
      <c r="F1556">
        <v>6.6</v>
      </c>
      <c r="G1556">
        <v>1007.2</v>
      </c>
      <c r="H1556">
        <v>82</v>
      </c>
      <c r="I1556" s="101" t="s">
        <v>17</v>
      </c>
      <c r="J1556" s="1">
        <f>DATEVALUE(RIGHT(jaar_zip[[#This Row],[YYYYMMDD]],2)&amp;"-"&amp;MID(jaar_zip[[#This Row],[YYYYMMDD]],5,2)&amp;"-"&amp;LEFT(jaar_zip[[#This Row],[YYYYMMDD]],4))</f>
        <v>45476</v>
      </c>
      <c r="K1556" s="101" t="str">
        <f>IF(AND(VALUE(MONTH(jaar_zip[[#This Row],[Datum]]))=1,VALUE(WEEKNUM(jaar_zip[[#This Row],[Datum]],21))&gt;51),RIGHT(YEAR(jaar_zip[[#This Row],[Datum]])-1,2),RIGHT(YEAR(jaar_zip[[#This Row],[Datum]]),2))&amp;"-"&amp; TEXT(WEEKNUM(jaar_zip[[#This Row],[Datum]],21),"00")</f>
        <v>24-27</v>
      </c>
      <c r="L1556" s="101">
        <f>MONTH(jaar_zip[[#This Row],[Datum]])</f>
        <v>7</v>
      </c>
      <c r="M1556" s="101">
        <f>IF(ISNUMBER(jaar_zip[[#This Row],[etmaaltemperatuur]]),IF(jaar_zip[[#This Row],[etmaaltemperatuur]]&lt;stookgrens,stookgrens-jaar_zip[[#This Row],[etmaaltemperatuur]],0),"")</f>
        <v>4</v>
      </c>
      <c r="N1556" s="101">
        <f>IF(ISNUMBER(jaar_zip[[#This Row],[graaddagen]]),IF(OR(MONTH(jaar_zip[[#This Row],[Datum]])=1,MONTH(jaar_zip[[#This Row],[Datum]])=2,MONTH(jaar_zip[[#This Row],[Datum]])=11,MONTH(jaar_zip[[#This Row],[Datum]])=12),1.1,IF(OR(MONTH(jaar_zip[[#This Row],[Datum]])=3,MONTH(jaar_zip[[#This Row],[Datum]])=10),1,0.8))*jaar_zip[[#This Row],[graaddagen]],"")</f>
        <v>3.2</v>
      </c>
      <c r="O1556" s="101">
        <f>IF(ISNUMBER(jaar_zip[[#This Row],[etmaaltemperatuur]]),IF(jaar_zip[[#This Row],[etmaaltemperatuur]]&gt;stookgrens,jaar_zip[[#This Row],[etmaaltemperatuur]]-stookgrens,0),"")</f>
        <v>0</v>
      </c>
    </row>
    <row r="1557" spans="1:15" x14ac:dyDescent="0.25">
      <c r="A1557">
        <v>251</v>
      </c>
      <c r="B1557">
        <v>20240704</v>
      </c>
      <c r="C1557">
        <v>9.5</v>
      </c>
      <c r="D1557">
        <v>15.1</v>
      </c>
      <c r="E1557">
        <v>2459</v>
      </c>
      <c r="F1557">
        <v>6.4</v>
      </c>
      <c r="G1557">
        <v>1004.8</v>
      </c>
      <c r="H1557">
        <v>72</v>
      </c>
      <c r="I1557" s="101" t="s">
        <v>17</v>
      </c>
      <c r="J1557" s="1">
        <f>DATEVALUE(RIGHT(jaar_zip[[#This Row],[YYYYMMDD]],2)&amp;"-"&amp;MID(jaar_zip[[#This Row],[YYYYMMDD]],5,2)&amp;"-"&amp;LEFT(jaar_zip[[#This Row],[YYYYMMDD]],4))</f>
        <v>45477</v>
      </c>
      <c r="K1557" s="101" t="str">
        <f>IF(AND(VALUE(MONTH(jaar_zip[[#This Row],[Datum]]))=1,VALUE(WEEKNUM(jaar_zip[[#This Row],[Datum]],21))&gt;51),RIGHT(YEAR(jaar_zip[[#This Row],[Datum]])-1,2),RIGHT(YEAR(jaar_zip[[#This Row],[Datum]]),2))&amp;"-"&amp; TEXT(WEEKNUM(jaar_zip[[#This Row],[Datum]],21),"00")</f>
        <v>24-27</v>
      </c>
      <c r="L1557" s="101">
        <f>MONTH(jaar_zip[[#This Row],[Datum]])</f>
        <v>7</v>
      </c>
      <c r="M1557" s="101">
        <f>IF(ISNUMBER(jaar_zip[[#This Row],[etmaaltemperatuur]]),IF(jaar_zip[[#This Row],[etmaaltemperatuur]]&lt;stookgrens,stookgrens-jaar_zip[[#This Row],[etmaaltemperatuur]],0),"")</f>
        <v>2.9000000000000004</v>
      </c>
      <c r="N1557" s="101">
        <f>IF(ISNUMBER(jaar_zip[[#This Row],[graaddagen]]),IF(OR(MONTH(jaar_zip[[#This Row],[Datum]])=1,MONTH(jaar_zip[[#This Row],[Datum]])=2,MONTH(jaar_zip[[#This Row],[Datum]])=11,MONTH(jaar_zip[[#This Row],[Datum]])=12),1.1,IF(OR(MONTH(jaar_zip[[#This Row],[Datum]])=3,MONTH(jaar_zip[[#This Row],[Datum]])=10),1,0.8))*jaar_zip[[#This Row],[graaddagen]],"")</f>
        <v>2.3200000000000003</v>
      </c>
      <c r="O1557" s="101">
        <f>IF(ISNUMBER(jaar_zip[[#This Row],[etmaaltemperatuur]]),IF(jaar_zip[[#This Row],[etmaaltemperatuur]]&gt;stookgrens,jaar_zip[[#This Row],[etmaaltemperatuur]]-stookgrens,0),"")</f>
        <v>0</v>
      </c>
    </row>
    <row r="1558" spans="1:15" x14ac:dyDescent="0.25">
      <c r="A1558">
        <v>251</v>
      </c>
      <c r="B1558">
        <v>20240705</v>
      </c>
      <c r="C1558">
        <v>6.8</v>
      </c>
      <c r="D1558">
        <v>15.5</v>
      </c>
      <c r="E1558">
        <v>1725</v>
      </c>
      <c r="F1558">
        <v>7.5</v>
      </c>
      <c r="G1558">
        <v>1005.7</v>
      </c>
      <c r="H1558">
        <v>83</v>
      </c>
      <c r="I1558" s="101" t="s">
        <v>17</v>
      </c>
      <c r="J1558" s="1">
        <f>DATEVALUE(RIGHT(jaar_zip[[#This Row],[YYYYMMDD]],2)&amp;"-"&amp;MID(jaar_zip[[#This Row],[YYYYMMDD]],5,2)&amp;"-"&amp;LEFT(jaar_zip[[#This Row],[YYYYMMDD]],4))</f>
        <v>45478</v>
      </c>
      <c r="K1558" s="101" t="str">
        <f>IF(AND(VALUE(MONTH(jaar_zip[[#This Row],[Datum]]))=1,VALUE(WEEKNUM(jaar_zip[[#This Row],[Datum]],21))&gt;51),RIGHT(YEAR(jaar_zip[[#This Row],[Datum]])-1,2),RIGHT(YEAR(jaar_zip[[#This Row],[Datum]]),2))&amp;"-"&amp; TEXT(WEEKNUM(jaar_zip[[#This Row],[Datum]],21),"00")</f>
        <v>24-27</v>
      </c>
      <c r="L1558" s="101">
        <f>MONTH(jaar_zip[[#This Row],[Datum]])</f>
        <v>7</v>
      </c>
      <c r="M1558" s="101">
        <f>IF(ISNUMBER(jaar_zip[[#This Row],[etmaaltemperatuur]]),IF(jaar_zip[[#This Row],[etmaaltemperatuur]]&lt;stookgrens,stookgrens-jaar_zip[[#This Row],[etmaaltemperatuur]],0),"")</f>
        <v>2.5</v>
      </c>
      <c r="N1558" s="101">
        <f>IF(ISNUMBER(jaar_zip[[#This Row],[graaddagen]]),IF(OR(MONTH(jaar_zip[[#This Row],[Datum]])=1,MONTH(jaar_zip[[#This Row],[Datum]])=2,MONTH(jaar_zip[[#This Row],[Datum]])=11,MONTH(jaar_zip[[#This Row],[Datum]])=12),1.1,IF(OR(MONTH(jaar_zip[[#This Row],[Datum]])=3,MONTH(jaar_zip[[#This Row],[Datum]])=10),1,0.8))*jaar_zip[[#This Row],[graaddagen]],"")</f>
        <v>2</v>
      </c>
      <c r="O1558" s="101">
        <f>IF(ISNUMBER(jaar_zip[[#This Row],[etmaaltemperatuur]]),IF(jaar_zip[[#This Row],[etmaaltemperatuur]]&gt;stookgrens,jaar_zip[[#This Row],[etmaaltemperatuur]]-stookgrens,0),"")</f>
        <v>0</v>
      </c>
    </row>
    <row r="1559" spans="1:15" x14ac:dyDescent="0.25">
      <c r="A1559">
        <v>251</v>
      </c>
      <c r="B1559">
        <v>20240706</v>
      </c>
      <c r="C1559">
        <v>10.5</v>
      </c>
      <c r="D1559">
        <v>15.7</v>
      </c>
      <c r="E1559">
        <v>1579</v>
      </c>
      <c r="F1559">
        <v>12.5</v>
      </c>
      <c r="G1559">
        <v>999.3</v>
      </c>
      <c r="H1559">
        <v>87</v>
      </c>
      <c r="I1559" s="101" t="s">
        <v>17</v>
      </c>
      <c r="J1559" s="1">
        <f>DATEVALUE(RIGHT(jaar_zip[[#This Row],[YYYYMMDD]],2)&amp;"-"&amp;MID(jaar_zip[[#This Row],[YYYYMMDD]],5,2)&amp;"-"&amp;LEFT(jaar_zip[[#This Row],[YYYYMMDD]],4))</f>
        <v>45479</v>
      </c>
      <c r="K1559" s="101" t="str">
        <f>IF(AND(VALUE(MONTH(jaar_zip[[#This Row],[Datum]]))=1,VALUE(WEEKNUM(jaar_zip[[#This Row],[Datum]],21))&gt;51),RIGHT(YEAR(jaar_zip[[#This Row],[Datum]])-1,2),RIGHT(YEAR(jaar_zip[[#This Row],[Datum]]),2))&amp;"-"&amp; TEXT(WEEKNUM(jaar_zip[[#This Row],[Datum]],21),"00")</f>
        <v>24-27</v>
      </c>
      <c r="L1559" s="101">
        <f>MONTH(jaar_zip[[#This Row],[Datum]])</f>
        <v>7</v>
      </c>
      <c r="M1559" s="101">
        <f>IF(ISNUMBER(jaar_zip[[#This Row],[etmaaltemperatuur]]),IF(jaar_zip[[#This Row],[etmaaltemperatuur]]&lt;stookgrens,stookgrens-jaar_zip[[#This Row],[etmaaltemperatuur]],0),"")</f>
        <v>2.3000000000000007</v>
      </c>
      <c r="N1559" s="101">
        <f>IF(ISNUMBER(jaar_zip[[#This Row],[graaddagen]]),IF(OR(MONTH(jaar_zip[[#This Row],[Datum]])=1,MONTH(jaar_zip[[#This Row],[Datum]])=2,MONTH(jaar_zip[[#This Row],[Datum]])=11,MONTH(jaar_zip[[#This Row],[Datum]])=12),1.1,IF(OR(MONTH(jaar_zip[[#This Row],[Datum]])=3,MONTH(jaar_zip[[#This Row],[Datum]])=10),1,0.8))*jaar_zip[[#This Row],[graaddagen]],"")</f>
        <v>1.8400000000000007</v>
      </c>
      <c r="O1559" s="101">
        <f>IF(ISNUMBER(jaar_zip[[#This Row],[etmaaltemperatuur]]),IF(jaar_zip[[#This Row],[etmaaltemperatuur]]&gt;stookgrens,jaar_zip[[#This Row],[etmaaltemperatuur]]-stookgrens,0),"")</f>
        <v>0</v>
      </c>
    </row>
    <row r="1560" spans="1:15" x14ac:dyDescent="0.25">
      <c r="A1560">
        <v>251</v>
      </c>
      <c r="B1560">
        <v>20240707</v>
      </c>
      <c r="C1560">
        <v>8.3000000000000007</v>
      </c>
      <c r="D1560">
        <v>15.6</v>
      </c>
      <c r="E1560">
        <v>2211</v>
      </c>
      <c r="F1560">
        <v>4</v>
      </c>
      <c r="G1560">
        <v>1010.2</v>
      </c>
      <c r="H1560">
        <v>75</v>
      </c>
      <c r="I1560" s="101" t="s">
        <v>17</v>
      </c>
      <c r="J1560" s="1">
        <f>DATEVALUE(RIGHT(jaar_zip[[#This Row],[YYYYMMDD]],2)&amp;"-"&amp;MID(jaar_zip[[#This Row],[YYYYMMDD]],5,2)&amp;"-"&amp;LEFT(jaar_zip[[#This Row],[YYYYMMDD]],4))</f>
        <v>45480</v>
      </c>
      <c r="K1560" s="101" t="str">
        <f>IF(AND(VALUE(MONTH(jaar_zip[[#This Row],[Datum]]))=1,VALUE(WEEKNUM(jaar_zip[[#This Row],[Datum]],21))&gt;51),RIGHT(YEAR(jaar_zip[[#This Row],[Datum]])-1,2),RIGHT(YEAR(jaar_zip[[#This Row],[Datum]]),2))&amp;"-"&amp; TEXT(WEEKNUM(jaar_zip[[#This Row],[Datum]],21),"00")</f>
        <v>24-27</v>
      </c>
      <c r="L1560" s="101">
        <f>MONTH(jaar_zip[[#This Row],[Datum]])</f>
        <v>7</v>
      </c>
      <c r="M1560" s="101">
        <f>IF(ISNUMBER(jaar_zip[[#This Row],[etmaaltemperatuur]]),IF(jaar_zip[[#This Row],[etmaaltemperatuur]]&lt;stookgrens,stookgrens-jaar_zip[[#This Row],[etmaaltemperatuur]],0),"")</f>
        <v>2.4000000000000004</v>
      </c>
      <c r="N1560" s="101">
        <f>IF(ISNUMBER(jaar_zip[[#This Row],[graaddagen]]),IF(OR(MONTH(jaar_zip[[#This Row],[Datum]])=1,MONTH(jaar_zip[[#This Row],[Datum]])=2,MONTH(jaar_zip[[#This Row],[Datum]])=11,MONTH(jaar_zip[[#This Row],[Datum]])=12),1.1,IF(OR(MONTH(jaar_zip[[#This Row],[Datum]])=3,MONTH(jaar_zip[[#This Row],[Datum]])=10),1,0.8))*jaar_zip[[#This Row],[graaddagen]],"")</f>
        <v>1.9200000000000004</v>
      </c>
      <c r="O1560" s="101">
        <f>IF(ISNUMBER(jaar_zip[[#This Row],[etmaaltemperatuur]]),IF(jaar_zip[[#This Row],[etmaaltemperatuur]]&gt;stookgrens,jaar_zip[[#This Row],[etmaaltemperatuur]]-stookgrens,0),"")</f>
        <v>0</v>
      </c>
    </row>
    <row r="1561" spans="1:15" x14ac:dyDescent="0.25">
      <c r="A1561">
        <v>251</v>
      </c>
      <c r="B1561">
        <v>20240708</v>
      </c>
      <c r="C1561">
        <v>4.8</v>
      </c>
      <c r="D1561">
        <v>16.600000000000001</v>
      </c>
      <c r="E1561">
        <v>2944</v>
      </c>
      <c r="F1561">
        <v>0</v>
      </c>
      <c r="G1561">
        <v>1016.8</v>
      </c>
      <c r="H1561">
        <v>80</v>
      </c>
      <c r="I1561" s="101" t="s">
        <v>17</v>
      </c>
      <c r="J1561" s="1">
        <f>DATEVALUE(RIGHT(jaar_zip[[#This Row],[YYYYMMDD]],2)&amp;"-"&amp;MID(jaar_zip[[#This Row],[YYYYMMDD]],5,2)&amp;"-"&amp;LEFT(jaar_zip[[#This Row],[YYYYMMDD]],4))</f>
        <v>45481</v>
      </c>
      <c r="K1561" s="101" t="str">
        <f>IF(AND(VALUE(MONTH(jaar_zip[[#This Row],[Datum]]))=1,VALUE(WEEKNUM(jaar_zip[[#This Row],[Datum]],21))&gt;51),RIGHT(YEAR(jaar_zip[[#This Row],[Datum]])-1,2),RIGHT(YEAR(jaar_zip[[#This Row],[Datum]]),2))&amp;"-"&amp; TEXT(WEEKNUM(jaar_zip[[#This Row],[Datum]],21),"00")</f>
        <v>24-28</v>
      </c>
      <c r="L1561" s="101">
        <f>MONTH(jaar_zip[[#This Row],[Datum]])</f>
        <v>7</v>
      </c>
      <c r="M1561" s="101">
        <f>IF(ISNUMBER(jaar_zip[[#This Row],[etmaaltemperatuur]]),IF(jaar_zip[[#This Row],[etmaaltemperatuur]]&lt;stookgrens,stookgrens-jaar_zip[[#This Row],[etmaaltemperatuur]],0),"")</f>
        <v>1.3999999999999986</v>
      </c>
      <c r="N1561" s="101">
        <f>IF(ISNUMBER(jaar_zip[[#This Row],[graaddagen]]),IF(OR(MONTH(jaar_zip[[#This Row],[Datum]])=1,MONTH(jaar_zip[[#This Row],[Datum]])=2,MONTH(jaar_zip[[#This Row],[Datum]])=11,MONTH(jaar_zip[[#This Row],[Datum]])=12),1.1,IF(OR(MONTH(jaar_zip[[#This Row],[Datum]])=3,MONTH(jaar_zip[[#This Row],[Datum]])=10),1,0.8))*jaar_zip[[#This Row],[graaddagen]],"")</f>
        <v>1.119999999999999</v>
      </c>
      <c r="O1561" s="101">
        <f>IF(ISNUMBER(jaar_zip[[#This Row],[etmaaltemperatuur]]),IF(jaar_zip[[#This Row],[etmaaltemperatuur]]&gt;stookgrens,jaar_zip[[#This Row],[etmaaltemperatuur]]-stookgrens,0),"")</f>
        <v>0</v>
      </c>
    </row>
    <row r="1562" spans="1:15" x14ac:dyDescent="0.25">
      <c r="A1562">
        <v>251</v>
      </c>
      <c r="B1562">
        <v>20240709</v>
      </c>
      <c r="C1562">
        <v>5.2</v>
      </c>
      <c r="D1562">
        <v>19.2</v>
      </c>
      <c r="E1562">
        <v>1678</v>
      </c>
      <c r="F1562">
        <v>11.2</v>
      </c>
      <c r="G1562">
        <v>1013.8</v>
      </c>
      <c r="H1562">
        <v>86</v>
      </c>
      <c r="I1562" s="101" t="s">
        <v>17</v>
      </c>
      <c r="J1562" s="1">
        <f>DATEVALUE(RIGHT(jaar_zip[[#This Row],[YYYYMMDD]],2)&amp;"-"&amp;MID(jaar_zip[[#This Row],[YYYYMMDD]],5,2)&amp;"-"&amp;LEFT(jaar_zip[[#This Row],[YYYYMMDD]],4))</f>
        <v>45482</v>
      </c>
      <c r="K1562" s="101" t="str">
        <f>IF(AND(VALUE(MONTH(jaar_zip[[#This Row],[Datum]]))=1,VALUE(WEEKNUM(jaar_zip[[#This Row],[Datum]],21))&gt;51),RIGHT(YEAR(jaar_zip[[#This Row],[Datum]])-1,2),RIGHT(YEAR(jaar_zip[[#This Row],[Datum]]),2))&amp;"-"&amp; TEXT(WEEKNUM(jaar_zip[[#This Row],[Datum]],21),"00")</f>
        <v>24-28</v>
      </c>
      <c r="L1562" s="101">
        <f>MONTH(jaar_zip[[#This Row],[Datum]])</f>
        <v>7</v>
      </c>
      <c r="M1562" s="101">
        <f>IF(ISNUMBER(jaar_zip[[#This Row],[etmaaltemperatuur]]),IF(jaar_zip[[#This Row],[etmaaltemperatuur]]&lt;stookgrens,stookgrens-jaar_zip[[#This Row],[etmaaltemperatuur]],0),"")</f>
        <v>0</v>
      </c>
      <c r="N1562" s="101">
        <f>IF(ISNUMBER(jaar_zip[[#This Row],[graaddagen]]),IF(OR(MONTH(jaar_zip[[#This Row],[Datum]])=1,MONTH(jaar_zip[[#This Row],[Datum]])=2,MONTH(jaar_zip[[#This Row],[Datum]])=11,MONTH(jaar_zip[[#This Row],[Datum]])=12),1.1,IF(OR(MONTH(jaar_zip[[#This Row],[Datum]])=3,MONTH(jaar_zip[[#This Row],[Datum]])=10),1,0.8))*jaar_zip[[#This Row],[graaddagen]],"")</f>
        <v>0</v>
      </c>
      <c r="O1562" s="101">
        <f>IF(ISNUMBER(jaar_zip[[#This Row],[etmaaltemperatuur]]),IF(jaar_zip[[#This Row],[etmaaltemperatuur]]&gt;stookgrens,jaar_zip[[#This Row],[etmaaltemperatuur]]-stookgrens,0),"")</f>
        <v>1.1999999999999993</v>
      </c>
    </row>
    <row r="1563" spans="1:15" x14ac:dyDescent="0.25">
      <c r="A1563">
        <v>251</v>
      </c>
      <c r="B1563">
        <v>20240710</v>
      </c>
      <c r="C1563">
        <v>7.1</v>
      </c>
      <c r="D1563">
        <v>18.399999999999999</v>
      </c>
      <c r="E1563">
        <v>2070</v>
      </c>
      <c r="F1563">
        <v>6.6</v>
      </c>
      <c r="G1563">
        <v>1013.1</v>
      </c>
      <c r="H1563">
        <v>88</v>
      </c>
      <c r="I1563" s="101" t="s">
        <v>17</v>
      </c>
      <c r="J1563" s="1">
        <f>DATEVALUE(RIGHT(jaar_zip[[#This Row],[YYYYMMDD]],2)&amp;"-"&amp;MID(jaar_zip[[#This Row],[YYYYMMDD]],5,2)&amp;"-"&amp;LEFT(jaar_zip[[#This Row],[YYYYMMDD]],4))</f>
        <v>45483</v>
      </c>
      <c r="K1563" s="101" t="str">
        <f>IF(AND(VALUE(MONTH(jaar_zip[[#This Row],[Datum]]))=1,VALUE(WEEKNUM(jaar_zip[[#This Row],[Datum]],21))&gt;51),RIGHT(YEAR(jaar_zip[[#This Row],[Datum]])-1,2),RIGHT(YEAR(jaar_zip[[#This Row],[Datum]]),2))&amp;"-"&amp; TEXT(WEEKNUM(jaar_zip[[#This Row],[Datum]],21),"00")</f>
        <v>24-28</v>
      </c>
      <c r="L1563" s="101">
        <f>MONTH(jaar_zip[[#This Row],[Datum]])</f>
        <v>7</v>
      </c>
      <c r="M1563" s="101">
        <f>IF(ISNUMBER(jaar_zip[[#This Row],[etmaaltemperatuur]]),IF(jaar_zip[[#This Row],[etmaaltemperatuur]]&lt;stookgrens,stookgrens-jaar_zip[[#This Row],[etmaaltemperatuur]],0),"")</f>
        <v>0</v>
      </c>
      <c r="N1563" s="101">
        <f>IF(ISNUMBER(jaar_zip[[#This Row],[graaddagen]]),IF(OR(MONTH(jaar_zip[[#This Row],[Datum]])=1,MONTH(jaar_zip[[#This Row],[Datum]])=2,MONTH(jaar_zip[[#This Row],[Datum]])=11,MONTH(jaar_zip[[#This Row],[Datum]])=12),1.1,IF(OR(MONTH(jaar_zip[[#This Row],[Datum]])=3,MONTH(jaar_zip[[#This Row],[Datum]])=10),1,0.8))*jaar_zip[[#This Row],[graaddagen]],"")</f>
        <v>0</v>
      </c>
      <c r="O1563" s="101">
        <f>IF(ISNUMBER(jaar_zip[[#This Row],[etmaaltemperatuur]]),IF(jaar_zip[[#This Row],[etmaaltemperatuur]]&gt;stookgrens,jaar_zip[[#This Row],[etmaaltemperatuur]]-stookgrens,0),"")</f>
        <v>0.39999999999999858</v>
      </c>
    </row>
    <row r="1564" spans="1:15" x14ac:dyDescent="0.25">
      <c r="A1564">
        <v>251</v>
      </c>
      <c r="B1564">
        <v>20240711</v>
      </c>
      <c r="C1564">
        <v>5.6</v>
      </c>
      <c r="D1564">
        <v>16.8</v>
      </c>
      <c r="E1564">
        <v>1897</v>
      </c>
      <c r="F1564">
        <v>0.1</v>
      </c>
      <c r="G1564">
        <v>1016.4</v>
      </c>
      <c r="H1564">
        <v>84</v>
      </c>
      <c r="I1564" s="101" t="s">
        <v>17</v>
      </c>
      <c r="J1564" s="1">
        <f>DATEVALUE(RIGHT(jaar_zip[[#This Row],[YYYYMMDD]],2)&amp;"-"&amp;MID(jaar_zip[[#This Row],[YYYYMMDD]],5,2)&amp;"-"&amp;LEFT(jaar_zip[[#This Row],[YYYYMMDD]],4))</f>
        <v>45484</v>
      </c>
      <c r="K1564" s="101" t="str">
        <f>IF(AND(VALUE(MONTH(jaar_zip[[#This Row],[Datum]]))=1,VALUE(WEEKNUM(jaar_zip[[#This Row],[Datum]],21))&gt;51),RIGHT(YEAR(jaar_zip[[#This Row],[Datum]])-1,2),RIGHT(YEAR(jaar_zip[[#This Row],[Datum]]),2))&amp;"-"&amp; TEXT(WEEKNUM(jaar_zip[[#This Row],[Datum]],21),"00")</f>
        <v>24-28</v>
      </c>
      <c r="L1564" s="101">
        <f>MONTH(jaar_zip[[#This Row],[Datum]])</f>
        <v>7</v>
      </c>
      <c r="M1564" s="101">
        <f>IF(ISNUMBER(jaar_zip[[#This Row],[etmaaltemperatuur]]),IF(jaar_zip[[#This Row],[etmaaltemperatuur]]&lt;stookgrens,stookgrens-jaar_zip[[#This Row],[etmaaltemperatuur]],0),"")</f>
        <v>1.1999999999999993</v>
      </c>
      <c r="N1564" s="101">
        <f>IF(ISNUMBER(jaar_zip[[#This Row],[graaddagen]]),IF(OR(MONTH(jaar_zip[[#This Row],[Datum]])=1,MONTH(jaar_zip[[#This Row],[Datum]])=2,MONTH(jaar_zip[[#This Row],[Datum]])=11,MONTH(jaar_zip[[#This Row],[Datum]])=12),1.1,IF(OR(MONTH(jaar_zip[[#This Row],[Datum]])=3,MONTH(jaar_zip[[#This Row],[Datum]])=10),1,0.8))*jaar_zip[[#This Row],[graaddagen]],"")</f>
        <v>0.95999999999999952</v>
      </c>
      <c r="O1564" s="101">
        <f>IF(ISNUMBER(jaar_zip[[#This Row],[etmaaltemperatuur]]),IF(jaar_zip[[#This Row],[etmaaltemperatuur]]&gt;stookgrens,jaar_zip[[#This Row],[etmaaltemperatuur]]-stookgrens,0),"")</f>
        <v>0</v>
      </c>
    </row>
    <row r="1565" spans="1:15" x14ac:dyDescent="0.25">
      <c r="A1565">
        <v>251</v>
      </c>
      <c r="B1565">
        <v>20240712</v>
      </c>
      <c r="C1565">
        <v>3</v>
      </c>
      <c r="D1565">
        <v>14.5</v>
      </c>
      <c r="E1565">
        <v>546</v>
      </c>
      <c r="F1565">
        <v>11.1</v>
      </c>
      <c r="G1565">
        <v>1012.9</v>
      </c>
      <c r="H1565">
        <v>86</v>
      </c>
      <c r="I1565" s="101" t="s">
        <v>17</v>
      </c>
      <c r="J1565" s="1">
        <f>DATEVALUE(RIGHT(jaar_zip[[#This Row],[YYYYMMDD]],2)&amp;"-"&amp;MID(jaar_zip[[#This Row],[YYYYMMDD]],5,2)&amp;"-"&amp;LEFT(jaar_zip[[#This Row],[YYYYMMDD]],4))</f>
        <v>45485</v>
      </c>
      <c r="K1565" s="101" t="str">
        <f>IF(AND(VALUE(MONTH(jaar_zip[[#This Row],[Datum]]))=1,VALUE(WEEKNUM(jaar_zip[[#This Row],[Datum]],21))&gt;51),RIGHT(YEAR(jaar_zip[[#This Row],[Datum]])-1,2),RIGHT(YEAR(jaar_zip[[#This Row],[Datum]]),2))&amp;"-"&amp; TEXT(WEEKNUM(jaar_zip[[#This Row],[Datum]],21),"00")</f>
        <v>24-28</v>
      </c>
      <c r="L1565" s="101">
        <f>MONTH(jaar_zip[[#This Row],[Datum]])</f>
        <v>7</v>
      </c>
      <c r="M1565" s="101">
        <f>IF(ISNUMBER(jaar_zip[[#This Row],[etmaaltemperatuur]]),IF(jaar_zip[[#This Row],[etmaaltemperatuur]]&lt;stookgrens,stookgrens-jaar_zip[[#This Row],[etmaaltemperatuur]],0),"")</f>
        <v>3.5</v>
      </c>
      <c r="N1565" s="101">
        <f>IF(ISNUMBER(jaar_zip[[#This Row],[graaddagen]]),IF(OR(MONTH(jaar_zip[[#This Row],[Datum]])=1,MONTH(jaar_zip[[#This Row],[Datum]])=2,MONTH(jaar_zip[[#This Row],[Datum]])=11,MONTH(jaar_zip[[#This Row],[Datum]])=12),1.1,IF(OR(MONTH(jaar_zip[[#This Row],[Datum]])=3,MONTH(jaar_zip[[#This Row],[Datum]])=10),1,0.8))*jaar_zip[[#This Row],[graaddagen]],"")</f>
        <v>2.8000000000000003</v>
      </c>
      <c r="O1565" s="101">
        <f>IF(ISNUMBER(jaar_zip[[#This Row],[etmaaltemperatuur]]),IF(jaar_zip[[#This Row],[etmaaltemperatuur]]&gt;stookgrens,jaar_zip[[#This Row],[etmaaltemperatuur]]-stookgrens,0),"")</f>
        <v>0</v>
      </c>
    </row>
    <row r="1566" spans="1:15" x14ac:dyDescent="0.25">
      <c r="A1566">
        <v>251</v>
      </c>
      <c r="B1566">
        <v>20240713</v>
      </c>
      <c r="C1566">
        <v>6.2</v>
      </c>
      <c r="D1566">
        <v>15.2</v>
      </c>
      <c r="E1566">
        <v>1501</v>
      </c>
      <c r="F1566">
        <v>2.7</v>
      </c>
      <c r="G1566">
        <v>1008.6</v>
      </c>
      <c r="H1566">
        <v>90</v>
      </c>
      <c r="I1566" s="101" t="s">
        <v>17</v>
      </c>
      <c r="J1566" s="1">
        <f>DATEVALUE(RIGHT(jaar_zip[[#This Row],[YYYYMMDD]],2)&amp;"-"&amp;MID(jaar_zip[[#This Row],[YYYYMMDD]],5,2)&amp;"-"&amp;LEFT(jaar_zip[[#This Row],[YYYYMMDD]],4))</f>
        <v>45486</v>
      </c>
      <c r="K1566" s="101" t="str">
        <f>IF(AND(VALUE(MONTH(jaar_zip[[#This Row],[Datum]]))=1,VALUE(WEEKNUM(jaar_zip[[#This Row],[Datum]],21))&gt;51),RIGHT(YEAR(jaar_zip[[#This Row],[Datum]])-1,2),RIGHT(YEAR(jaar_zip[[#This Row],[Datum]]),2))&amp;"-"&amp; TEXT(WEEKNUM(jaar_zip[[#This Row],[Datum]],21),"00")</f>
        <v>24-28</v>
      </c>
      <c r="L1566" s="101">
        <f>MONTH(jaar_zip[[#This Row],[Datum]])</f>
        <v>7</v>
      </c>
      <c r="M1566" s="101">
        <f>IF(ISNUMBER(jaar_zip[[#This Row],[etmaaltemperatuur]]),IF(jaar_zip[[#This Row],[etmaaltemperatuur]]&lt;stookgrens,stookgrens-jaar_zip[[#This Row],[etmaaltemperatuur]],0),"")</f>
        <v>2.8000000000000007</v>
      </c>
      <c r="N1566" s="101">
        <f>IF(ISNUMBER(jaar_zip[[#This Row],[graaddagen]]),IF(OR(MONTH(jaar_zip[[#This Row],[Datum]])=1,MONTH(jaar_zip[[#This Row],[Datum]])=2,MONTH(jaar_zip[[#This Row],[Datum]])=11,MONTH(jaar_zip[[#This Row],[Datum]])=12),1.1,IF(OR(MONTH(jaar_zip[[#This Row],[Datum]])=3,MONTH(jaar_zip[[#This Row],[Datum]])=10),1,0.8))*jaar_zip[[#This Row],[graaddagen]],"")</f>
        <v>2.2400000000000007</v>
      </c>
      <c r="O1566" s="101">
        <f>IF(ISNUMBER(jaar_zip[[#This Row],[etmaaltemperatuur]]),IF(jaar_zip[[#This Row],[etmaaltemperatuur]]&gt;stookgrens,jaar_zip[[#This Row],[etmaaltemperatuur]]-stookgrens,0),"")</f>
        <v>0</v>
      </c>
    </row>
    <row r="1567" spans="1:15" x14ac:dyDescent="0.25">
      <c r="A1567">
        <v>251</v>
      </c>
      <c r="B1567">
        <v>20240714</v>
      </c>
      <c r="C1567">
        <v>9.8000000000000007</v>
      </c>
      <c r="D1567">
        <v>15.6</v>
      </c>
      <c r="E1567">
        <v>1160</v>
      </c>
      <c r="F1567">
        <v>1.1000000000000001</v>
      </c>
      <c r="G1567">
        <v>1009.9</v>
      </c>
      <c r="H1567">
        <v>84</v>
      </c>
      <c r="I1567" s="101" t="s">
        <v>17</v>
      </c>
      <c r="J1567" s="1">
        <f>DATEVALUE(RIGHT(jaar_zip[[#This Row],[YYYYMMDD]],2)&amp;"-"&amp;MID(jaar_zip[[#This Row],[YYYYMMDD]],5,2)&amp;"-"&amp;LEFT(jaar_zip[[#This Row],[YYYYMMDD]],4))</f>
        <v>45487</v>
      </c>
      <c r="K1567" s="101" t="str">
        <f>IF(AND(VALUE(MONTH(jaar_zip[[#This Row],[Datum]]))=1,VALUE(WEEKNUM(jaar_zip[[#This Row],[Datum]],21))&gt;51),RIGHT(YEAR(jaar_zip[[#This Row],[Datum]])-1,2),RIGHT(YEAR(jaar_zip[[#This Row],[Datum]]),2))&amp;"-"&amp; TEXT(WEEKNUM(jaar_zip[[#This Row],[Datum]],21),"00")</f>
        <v>24-28</v>
      </c>
      <c r="L1567" s="101">
        <f>MONTH(jaar_zip[[#This Row],[Datum]])</f>
        <v>7</v>
      </c>
      <c r="M1567" s="101">
        <f>IF(ISNUMBER(jaar_zip[[#This Row],[etmaaltemperatuur]]),IF(jaar_zip[[#This Row],[etmaaltemperatuur]]&lt;stookgrens,stookgrens-jaar_zip[[#This Row],[etmaaltemperatuur]],0),"")</f>
        <v>2.4000000000000004</v>
      </c>
      <c r="N1567" s="101">
        <f>IF(ISNUMBER(jaar_zip[[#This Row],[graaddagen]]),IF(OR(MONTH(jaar_zip[[#This Row],[Datum]])=1,MONTH(jaar_zip[[#This Row],[Datum]])=2,MONTH(jaar_zip[[#This Row],[Datum]])=11,MONTH(jaar_zip[[#This Row],[Datum]])=12),1.1,IF(OR(MONTH(jaar_zip[[#This Row],[Datum]])=3,MONTH(jaar_zip[[#This Row],[Datum]])=10),1,0.8))*jaar_zip[[#This Row],[graaddagen]],"")</f>
        <v>1.9200000000000004</v>
      </c>
      <c r="O1567" s="101">
        <f>IF(ISNUMBER(jaar_zip[[#This Row],[etmaaltemperatuur]]),IF(jaar_zip[[#This Row],[etmaaltemperatuur]]&gt;stookgrens,jaar_zip[[#This Row],[etmaaltemperatuur]]-stookgrens,0),"")</f>
        <v>0</v>
      </c>
    </row>
    <row r="1568" spans="1:15" x14ac:dyDescent="0.25">
      <c r="A1568">
        <v>251</v>
      </c>
      <c r="B1568">
        <v>20240715</v>
      </c>
      <c r="C1568">
        <v>4.5</v>
      </c>
      <c r="D1568">
        <v>17.3</v>
      </c>
      <c r="E1568">
        <v>2584</v>
      </c>
      <c r="F1568">
        <v>0.6</v>
      </c>
      <c r="G1568">
        <v>1010.8</v>
      </c>
      <c r="H1568">
        <v>83</v>
      </c>
      <c r="I1568" s="101" t="s">
        <v>17</v>
      </c>
      <c r="J1568" s="1">
        <f>DATEVALUE(RIGHT(jaar_zip[[#This Row],[YYYYMMDD]],2)&amp;"-"&amp;MID(jaar_zip[[#This Row],[YYYYMMDD]],5,2)&amp;"-"&amp;LEFT(jaar_zip[[#This Row],[YYYYMMDD]],4))</f>
        <v>45488</v>
      </c>
      <c r="K1568" s="101" t="str">
        <f>IF(AND(VALUE(MONTH(jaar_zip[[#This Row],[Datum]]))=1,VALUE(WEEKNUM(jaar_zip[[#This Row],[Datum]],21))&gt;51),RIGHT(YEAR(jaar_zip[[#This Row],[Datum]])-1,2),RIGHT(YEAR(jaar_zip[[#This Row],[Datum]]),2))&amp;"-"&amp; TEXT(WEEKNUM(jaar_zip[[#This Row],[Datum]],21),"00")</f>
        <v>24-29</v>
      </c>
      <c r="L1568" s="101">
        <f>MONTH(jaar_zip[[#This Row],[Datum]])</f>
        <v>7</v>
      </c>
      <c r="M1568" s="101">
        <f>IF(ISNUMBER(jaar_zip[[#This Row],[etmaaltemperatuur]]),IF(jaar_zip[[#This Row],[etmaaltemperatuur]]&lt;stookgrens,stookgrens-jaar_zip[[#This Row],[etmaaltemperatuur]],0),"")</f>
        <v>0.69999999999999929</v>
      </c>
      <c r="N1568" s="101">
        <f>IF(ISNUMBER(jaar_zip[[#This Row],[graaddagen]]),IF(OR(MONTH(jaar_zip[[#This Row],[Datum]])=1,MONTH(jaar_zip[[#This Row],[Datum]])=2,MONTH(jaar_zip[[#This Row],[Datum]])=11,MONTH(jaar_zip[[#This Row],[Datum]])=12),1.1,IF(OR(MONTH(jaar_zip[[#This Row],[Datum]])=3,MONTH(jaar_zip[[#This Row],[Datum]])=10),1,0.8))*jaar_zip[[#This Row],[graaddagen]],"")</f>
        <v>0.5599999999999995</v>
      </c>
      <c r="O1568" s="101">
        <f>IF(ISNUMBER(jaar_zip[[#This Row],[etmaaltemperatuur]]),IF(jaar_zip[[#This Row],[etmaaltemperatuur]]&gt;stookgrens,jaar_zip[[#This Row],[etmaaltemperatuur]]-stookgrens,0),"")</f>
        <v>0</v>
      </c>
    </row>
    <row r="1569" spans="1:15" x14ac:dyDescent="0.25">
      <c r="A1569">
        <v>251</v>
      </c>
      <c r="B1569">
        <v>20240716</v>
      </c>
      <c r="C1569">
        <v>8.1</v>
      </c>
      <c r="D1569">
        <v>17.399999999999999</v>
      </c>
      <c r="E1569">
        <v>1919</v>
      </c>
      <c r="F1569">
        <v>4.2</v>
      </c>
      <c r="G1569">
        <v>1008.1</v>
      </c>
      <c r="H1569">
        <v>88</v>
      </c>
      <c r="I1569" s="101" t="s">
        <v>17</v>
      </c>
      <c r="J1569" s="1">
        <f>DATEVALUE(RIGHT(jaar_zip[[#This Row],[YYYYMMDD]],2)&amp;"-"&amp;MID(jaar_zip[[#This Row],[YYYYMMDD]],5,2)&amp;"-"&amp;LEFT(jaar_zip[[#This Row],[YYYYMMDD]],4))</f>
        <v>45489</v>
      </c>
      <c r="K1569" s="101" t="str">
        <f>IF(AND(VALUE(MONTH(jaar_zip[[#This Row],[Datum]]))=1,VALUE(WEEKNUM(jaar_zip[[#This Row],[Datum]],21))&gt;51),RIGHT(YEAR(jaar_zip[[#This Row],[Datum]])-1,2),RIGHT(YEAR(jaar_zip[[#This Row],[Datum]]),2))&amp;"-"&amp; TEXT(WEEKNUM(jaar_zip[[#This Row],[Datum]],21),"00")</f>
        <v>24-29</v>
      </c>
      <c r="L1569" s="101">
        <f>MONTH(jaar_zip[[#This Row],[Datum]])</f>
        <v>7</v>
      </c>
      <c r="M1569" s="101">
        <f>IF(ISNUMBER(jaar_zip[[#This Row],[etmaaltemperatuur]]),IF(jaar_zip[[#This Row],[etmaaltemperatuur]]&lt;stookgrens,stookgrens-jaar_zip[[#This Row],[etmaaltemperatuur]],0),"")</f>
        <v>0.60000000000000142</v>
      </c>
      <c r="N1569" s="101">
        <f>IF(ISNUMBER(jaar_zip[[#This Row],[graaddagen]]),IF(OR(MONTH(jaar_zip[[#This Row],[Datum]])=1,MONTH(jaar_zip[[#This Row],[Datum]])=2,MONTH(jaar_zip[[#This Row],[Datum]])=11,MONTH(jaar_zip[[#This Row],[Datum]])=12),1.1,IF(OR(MONTH(jaar_zip[[#This Row],[Datum]])=3,MONTH(jaar_zip[[#This Row],[Datum]])=10),1,0.8))*jaar_zip[[#This Row],[graaddagen]],"")</f>
        <v>0.48000000000000115</v>
      </c>
      <c r="O1569" s="101">
        <f>IF(ISNUMBER(jaar_zip[[#This Row],[etmaaltemperatuur]]),IF(jaar_zip[[#This Row],[etmaaltemperatuur]]&gt;stookgrens,jaar_zip[[#This Row],[etmaaltemperatuur]]-stookgrens,0),"")</f>
        <v>0</v>
      </c>
    </row>
    <row r="1570" spans="1:15" x14ac:dyDescent="0.25">
      <c r="A1570">
        <v>251</v>
      </c>
      <c r="B1570">
        <v>20240717</v>
      </c>
      <c r="C1570">
        <v>5</v>
      </c>
      <c r="D1570">
        <v>16.600000000000001</v>
      </c>
      <c r="E1570">
        <v>1773</v>
      </c>
      <c r="F1570">
        <v>0</v>
      </c>
      <c r="G1570">
        <v>1019.4</v>
      </c>
      <c r="H1570">
        <v>86</v>
      </c>
      <c r="I1570" s="101" t="s">
        <v>17</v>
      </c>
      <c r="J1570" s="1">
        <f>DATEVALUE(RIGHT(jaar_zip[[#This Row],[YYYYMMDD]],2)&amp;"-"&amp;MID(jaar_zip[[#This Row],[YYYYMMDD]],5,2)&amp;"-"&amp;LEFT(jaar_zip[[#This Row],[YYYYMMDD]],4))</f>
        <v>45490</v>
      </c>
      <c r="K1570" s="101" t="str">
        <f>IF(AND(VALUE(MONTH(jaar_zip[[#This Row],[Datum]]))=1,VALUE(WEEKNUM(jaar_zip[[#This Row],[Datum]],21))&gt;51),RIGHT(YEAR(jaar_zip[[#This Row],[Datum]])-1,2),RIGHT(YEAR(jaar_zip[[#This Row],[Datum]]),2))&amp;"-"&amp; TEXT(WEEKNUM(jaar_zip[[#This Row],[Datum]],21),"00")</f>
        <v>24-29</v>
      </c>
      <c r="L1570" s="101">
        <f>MONTH(jaar_zip[[#This Row],[Datum]])</f>
        <v>7</v>
      </c>
      <c r="M1570" s="101">
        <f>IF(ISNUMBER(jaar_zip[[#This Row],[etmaaltemperatuur]]),IF(jaar_zip[[#This Row],[etmaaltemperatuur]]&lt;stookgrens,stookgrens-jaar_zip[[#This Row],[etmaaltemperatuur]],0),"")</f>
        <v>1.3999999999999986</v>
      </c>
      <c r="N1570" s="101">
        <f>IF(ISNUMBER(jaar_zip[[#This Row],[graaddagen]]),IF(OR(MONTH(jaar_zip[[#This Row],[Datum]])=1,MONTH(jaar_zip[[#This Row],[Datum]])=2,MONTH(jaar_zip[[#This Row],[Datum]])=11,MONTH(jaar_zip[[#This Row],[Datum]])=12),1.1,IF(OR(MONTH(jaar_zip[[#This Row],[Datum]])=3,MONTH(jaar_zip[[#This Row],[Datum]])=10),1,0.8))*jaar_zip[[#This Row],[graaddagen]],"")</f>
        <v>1.119999999999999</v>
      </c>
      <c r="O1570" s="101">
        <f>IF(ISNUMBER(jaar_zip[[#This Row],[etmaaltemperatuur]]),IF(jaar_zip[[#This Row],[etmaaltemperatuur]]&gt;stookgrens,jaar_zip[[#This Row],[etmaaltemperatuur]]-stookgrens,0),"")</f>
        <v>0</v>
      </c>
    </row>
    <row r="1571" spans="1:15" x14ac:dyDescent="0.25">
      <c r="A1571">
        <v>251</v>
      </c>
      <c r="B1571">
        <v>20240718</v>
      </c>
      <c r="C1571">
        <v>2.6</v>
      </c>
      <c r="D1571">
        <v>18</v>
      </c>
      <c r="E1571">
        <v>2605</v>
      </c>
      <c r="F1571">
        <v>0</v>
      </c>
      <c r="G1571">
        <v>1022.8</v>
      </c>
      <c r="H1571">
        <v>82</v>
      </c>
      <c r="I1571" s="101" t="s">
        <v>17</v>
      </c>
      <c r="J1571" s="1">
        <f>DATEVALUE(RIGHT(jaar_zip[[#This Row],[YYYYMMDD]],2)&amp;"-"&amp;MID(jaar_zip[[#This Row],[YYYYMMDD]],5,2)&amp;"-"&amp;LEFT(jaar_zip[[#This Row],[YYYYMMDD]],4))</f>
        <v>45491</v>
      </c>
      <c r="K1571" s="101" t="str">
        <f>IF(AND(VALUE(MONTH(jaar_zip[[#This Row],[Datum]]))=1,VALUE(WEEKNUM(jaar_zip[[#This Row],[Datum]],21))&gt;51),RIGHT(YEAR(jaar_zip[[#This Row],[Datum]])-1,2),RIGHT(YEAR(jaar_zip[[#This Row],[Datum]]),2))&amp;"-"&amp; TEXT(WEEKNUM(jaar_zip[[#This Row],[Datum]],21),"00")</f>
        <v>24-29</v>
      </c>
      <c r="L1571" s="101">
        <f>MONTH(jaar_zip[[#This Row],[Datum]])</f>
        <v>7</v>
      </c>
      <c r="M1571" s="101">
        <f>IF(ISNUMBER(jaar_zip[[#This Row],[etmaaltemperatuur]]),IF(jaar_zip[[#This Row],[etmaaltemperatuur]]&lt;stookgrens,stookgrens-jaar_zip[[#This Row],[etmaaltemperatuur]],0),"")</f>
        <v>0</v>
      </c>
      <c r="N1571" s="101">
        <f>IF(ISNUMBER(jaar_zip[[#This Row],[graaddagen]]),IF(OR(MONTH(jaar_zip[[#This Row],[Datum]])=1,MONTH(jaar_zip[[#This Row],[Datum]])=2,MONTH(jaar_zip[[#This Row],[Datum]])=11,MONTH(jaar_zip[[#This Row],[Datum]])=12),1.1,IF(OR(MONTH(jaar_zip[[#This Row],[Datum]])=3,MONTH(jaar_zip[[#This Row],[Datum]])=10),1,0.8))*jaar_zip[[#This Row],[graaddagen]],"")</f>
        <v>0</v>
      </c>
      <c r="O1571" s="101">
        <f>IF(ISNUMBER(jaar_zip[[#This Row],[etmaaltemperatuur]]),IF(jaar_zip[[#This Row],[etmaaltemperatuur]]&gt;stookgrens,jaar_zip[[#This Row],[etmaaltemperatuur]]-stookgrens,0),"")</f>
        <v>0</v>
      </c>
    </row>
    <row r="1572" spans="1:15" x14ac:dyDescent="0.25">
      <c r="A1572">
        <v>251</v>
      </c>
      <c r="B1572">
        <v>20240719</v>
      </c>
      <c r="C1572">
        <v>3.9</v>
      </c>
      <c r="D1572">
        <v>22.3</v>
      </c>
      <c r="E1572">
        <v>2700</v>
      </c>
      <c r="F1572">
        <v>0</v>
      </c>
      <c r="G1572">
        <v>1018.5</v>
      </c>
      <c r="H1572">
        <v>79</v>
      </c>
      <c r="I1572" s="101" t="s">
        <v>17</v>
      </c>
      <c r="J1572" s="1">
        <f>DATEVALUE(RIGHT(jaar_zip[[#This Row],[YYYYMMDD]],2)&amp;"-"&amp;MID(jaar_zip[[#This Row],[YYYYMMDD]],5,2)&amp;"-"&amp;LEFT(jaar_zip[[#This Row],[YYYYMMDD]],4))</f>
        <v>45492</v>
      </c>
      <c r="K1572" s="101" t="str">
        <f>IF(AND(VALUE(MONTH(jaar_zip[[#This Row],[Datum]]))=1,VALUE(WEEKNUM(jaar_zip[[#This Row],[Datum]],21))&gt;51),RIGHT(YEAR(jaar_zip[[#This Row],[Datum]])-1,2),RIGHT(YEAR(jaar_zip[[#This Row],[Datum]]),2))&amp;"-"&amp; TEXT(WEEKNUM(jaar_zip[[#This Row],[Datum]],21),"00")</f>
        <v>24-29</v>
      </c>
      <c r="L1572" s="101">
        <f>MONTH(jaar_zip[[#This Row],[Datum]])</f>
        <v>7</v>
      </c>
      <c r="M1572" s="101">
        <f>IF(ISNUMBER(jaar_zip[[#This Row],[etmaaltemperatuur]]),IF(jaar_zip[[#This Row],[etmaaltemperatuur]]&lt;stookgrens,stookgrens-jaar_zip[[#This Row],[etmaaltemperatuur]],0),"")</f>
        <v>0</v>
      </c>
      <c r="N1572" s="101">
        <f>IF(ISNUMBER(jaar_zip[[#This Row],[graaddagen]]),IF(OR(MONTH(jaar_zip[[#This Row],[Datum]])=1,MONTH(jaar_zip[[#This Row],[Datum]])=2,MONTH(jaar_zip[[#This Row],[Datum]])=11,MONTH(jaar_zip[[#This Row],[Datum]])=12),1.1,IF(OR(MONTH(jaar_zip[[#This Row],[Datum]])=3,MONTH(jaar_zip[[#This Row],[Datum]])=10),1,0.8))*jaar_zip[[#This Row],[graaddagen]],"")</f>
        <v>0</v>
      </c>
      <c r="O1572" s="101">
        <f>IF(ISNUMBER(jaar_zip[[#This Row],[etmaaltemperatuur]]),IF(jaar_zip[[#This Row],[etmaaltemperatuur]]&gt;stookgrens,jaar_zip[[#This Row],[etmaaltemperatuur]]-stookgrens,0),"")</f>
        <v>4.3000000000000007</v>
      </c>
    </row>
    <row r="1573" spans="1:15" x14ac:dyDescent="0.25">
      <c r="A1573">
        <v>251</v>
      </c>
      <c r="B1573">
        <v>20240720</v>
      </c>
      <c r="C1573">
        <v>3.6</v>
      </c>
      <c r="D1573">
        <v>23.3</v>
      </c>
      <c r="E1573">
        <v>2659</v>
      </c>
      <c r="F1573">
        <v>0</v>
      </c>
      <c r="G1573">
        <v>1009.3</v>
      </c>
      <c r="H1573">
        <v>75</v>
      </c>
      <c r="I1573" s="101" t="s">
        <v>17</v>
      </c>
      <c r="J1573" s="1">
        <f>DATEVALUE(RIGHT(jaar_zip[[#This Row],[YYYYMMDD]],2)&amp;"-"&amp;MID(jaar_zip[[#This Row],[YYYYMMDD]],5,2)&amp;"-"&amp;LEFT(jaar_zip[[#This Row],[YYYYMMDD]],4))</f>
        <v>45493</v>
      </c>
      <c r="K1573" s="101" t="str">
        <f>IF(AND(VALUE(MONTH(jaar_zip[[#This Row],[Datum]]))=1,VALUE(WEEKNUM(jaar_zip[[#This Row],[Datum]],21))&gt;51),RIGHT(YEAR(jaar_zip[[#This Row],[Datum]])-1,2),RIGHT(YEAR(jaar_zip[[#This Row],[Datum]]),2))&amp;"-"&amp; TEXT(WEEKNUM(jaar_zip[[#This Row],[Datum]],21),"00")</f>
        <v>24-29</v>
      </c>
      <c r="L1573" s="101">
        <f>MONTH(jaar_zip[[#This Row],[Datum]])</f>
        <v>7</v>
      </c>
      <c r="M1573" s="101">
        <f>IF(ISNUMBER(jaar_zip[[#This Row],[etmaaltemperatuur]]),IF(jaar_zip[[#This Row],[etmaaltemperatuur]]&lt;stookgrens,stookgrens-jaar_zip[[#This Row],[etmaaltemperatuur]],0),"")</f>
        <v>0</v>
      </c>
      <c r="N1573" s="101">
        <f>IF(ISNUMBER(jaar_zip[[#This Row],[graaddagen]]),IF(OR(MONTH(jaar_zip[[#This Row],[Datum]])=1,MONTH(jaar_zip[[#This Row],[Datum]])=2,MONTH(jaar_zip[[#This Row],[Datum]])=11,MONTH(jaar_zip[[#This Row],[Datum]])=12),1.1,IF(OR(MONTH(jaar_zip[[#This Row],[Datum]])=3,MONTH(jaar_zip[[#This Row],[Datum]])=10),1,0.8))*jaar_zip[[#This Row],[graaddagen]],"")</f>
        <v>0</v>
      </c>
      <c r="O1573" s="101">
        <f>IF(ISNUMBER(jaar_zip[[#This Row],[etmaaltemperatuur]]),IF(jaar_zip[[#This Row],[etmaaltemperatuur]]&gt;stookgrens,jaar_zip[[#This Row],[etmaaltemperatuur]]-stookgrens,0),"")</f>
        <v>5.3000000000000007</v>
      </c>
    </row>
    <row r="1574" spans="1:15" x14ac:dyDescent="0.25">
      <c r="A1574">
        <v>251</v>
      </c>
      <c r="B1574">
        <v>20240721</v>
      </c>
      <c r="C1574">
        <v>3.5</v>
      </c>
      <c r="D1574">
        <v>18.8</v>
      </c>
      <c r="E1574">
        <v>1092</v>
      </c>
      <c r="F1574">
        <v>4.5999999999999996</v>
      </c>
      <c r="G1574">
        <v>1008.5</v>
      </c>
      <c r="H1574">
        <v>92</v>
      </c>
      <c r="I1574" s="101" t="s">
        <v>17</v>
      </c>
      <c r="J1574" s="1">
        <f>DATEVALUE(RIGHT(jaar_zip[[#This Row],[YYYYMMDD]],2)&amp;"-"&amp;MID(jaar_zip[[#This Row],[YYYYMMDD]],5,2)&amp;"-"&amp;LEFT(jaar_zip[[#This Row],[YYYYMMDD]],4))</f>
        <v>45494</v>
      </c>
      <c r="K1574" s="101" t="str">
        <f>IF(AND(VALUE(MONTH(jaar_zip[[#This Row],[Datum]]))=1,VALUE(WEEKNUM(jaar_zip[[#This Row],[Datum]],21))&gt;51),RIGHT(YEAR(jaar_zip[[#This Row],[Datum]])-1,2),RIGHT(YEAR(jaar_zip[[#This Row],[Datum]]),2))&amp;"-"&amp; TEXT(WEEKNUM(jaar_zip[[#This Row],[Datum]],21),"00")</f>
        <v>24-29</v>
      </c>
      <c r="L1574" s="101">
        <f>MONTH(jaar_zip[[#This Row],[Datum]])</f>
        <v>7</v>
      </c>
      <c r="M1574" s="101">
        <f>IF(ISNUMBER(jaar_zip[[#This Row],[etmaaltemperatuur]]),IF(jaar_zip[[#This Row],[etmaaltemperatuur]]&lt;stookgrens,stookgrens-jaar_zip[[#This Row],[etmaaltemperatuur]],0),"")</f>
        <v>0</v>
      </c>
      <c r="N1574" s="101">
        <f>IF(ISNUMBER(jaar_zip[[#This Row],[graaddagen]]),IF(OR(MONTH(jaar_zip[[#This Row],[Datum]])=1,MONTH(jaar_zip[[#This Row],[Datum]])=2,MONTH(jaar_zip[[#This Row],[Datum]])=11,MONTH(jaar_zip[[#This Row],[Datum]])=12),1.1,IF(OR(MONTH(jaar_zip[[#This Row],[Datum]])=3,MONTH(jaar_zip[[#This Row],[Datum]])=10),1,0.8))*jaar_zip[[#This Row],[graaddagen]],"")</f>
        <v>0</v>
      </c>
      <c r="O1574" s="101">
        <f>IF(ISNUMBER(jaar_zip[[#This Row],[etmaaltemperatuur]]),IF(jaar_zip[[#This Row],[etmaaltemperatuur]]&gt;stookgrens,jaar_zip[[#This Row],[etmaaltemperatuur]]-stookgrens,0),"")</f>
        <v>0.80000000000000071</v>
      </c>
    </row>
    <row r="1575" spans="1:15" x14ac:dyDescent="0.25">
      <c r="A1575">
        <v>251</v>
      </c>
      <c r="B1575">
        <v>20240722</v>
      </c>
      <c r="C1575">
        <v>6.3</v>
      </c>
      <c r="D1575">
        <v>18.3</v>
      </c>
      <c r="E1575">
        <v>2445</v>
      </c>
      <c r="F1575">
        <v>0.5</v>
      </c>
      <c r="G1575">
        <v>1015.1</v>
      </c>
      <c r="H1575">
        <v>82</v>
      </c>
      <c r="I1575" s="101" t="s">
        <v>17</v>
      </c>
      <c r="J1575" s="1">
        <f>DATEVALUE(RIGHT(jaar_zip[[#This Row],[YYYYMMDD]],2)&amp;"-"&amp;MID(jaar_zip[[#This Row],[YYYYMMDD]],5,2)&amp;"-"&amp;LEFT(jaar_zip[[#This Row],[YYYYMMDD]],4))</f>
        <v>45495</v>
      </c>
      <c r="K1575" s="101" t="str">
        <f>IF(AND(VALUE(MONTH(jaar_zip[[#This Row],[Datum]]))=1,VALUE(WEEKNUM(jaar_zip[[#This Row],[Datum]],21))&gt;51),RIGHT(YEAR(jaar_zip[[#This Row],[Datum]])-1,2),RIGHT(YEAR(jaar_zip[[#This Row],[Datum]]),2))&amp;"-"&amp; TEXT(WEEKNUM(jaar_zip[[#This Row],[Datum]],21),"00")</f>
        <v>24-30</v>
      </c>
      <c r="L1575" s="101">
        <f>MONTH(jaar_zip[[#This Row],[Datum]])</f>
        <v>7</v>
      </c>
      <c r="M1575" s="101">
        <f>IF(ISNUMBER(jaar_zip[[#This Row],[etmaaltemperatuur]]),IF(jaar_zip[[#This Row],[etmaaltemperatuur]]&lt;stookgrens,stookgrens-jaar_zip[[#This Row],[etmaaltemperatuur]],0),"")</f>
        <v>0</v>
      </c>
      <c r="N1575" s="101">
        <f>IF(ISNUMBER(jaar_zip[[#This Row],[graaddagen]]),IF(OR(MONTH(jaar_zip[[#This Row],[Datum]])=1,MONTH(jaar_zip[[#This Row],[Datum]])=2,MONTH(jaar_zip[[#This Row],[Datum]])=11,MONTH(jaar_zip[[#This Row],[Datum]])=12),1.1,IF(OR(MONTH(jaar_zip[[#This Row],[Datum]])=3,MONTH(jaar_zip[[#This Row],[Datum]])=10),1,0.8))*jaar_zip[[#This Row],[graaddagen]],"")</f>
        <v>0</v>
      </c>
      <c r="O1575" s="101">
        <f>IF(ISNUMBER(jaar_zip[[#This Row],[etmaaltemperatuur]]),IF(jaar_zip[[#This Row],[etmaaltemperatuur]]&gt;stookgrens,jaar_zip[[#This Row],[etmaaltemperatuur]]-stookgrens,0),"")</f>
        <v>0.30000000000000071</v>
      </c>
    </row>
    <row r="1576" spans="1:15" x14ac:dyDescent="0.25">
      <c r="A1576">
        <v>251</v>
      </c>
      <c r="B1576">
        <v>20240723</v>
      </c>
      <c r="C1576">
        <v>6.5</v>
      </c>
      <c r="D1576">
        <v>18.600000000000001</v>
      </c>
      <c r="E1576">
        <v>2291</v>
      </c>
      <c r="F1576">
        <v>0</v>
      </c>
      <c r="G1576">
        <v>1015.5</v>
      </c>
      <c r="H1576">
        <v>86</v>
      </c>
      <c r="I1576" s="101" t="s">
        <v>17</v>
      </c>
      <c r="J1576" s="1">
        <f>DATEVALUE(RIGHT(jaar_zip[[#This Row],[YYYYMMDD]],2)&amp;"-"&amp;MID(jaar_zip[[#This Row],[YYYYMMDD]],5,2)&amp;"-"&amp;LEFT(jaar_zip[[#This Row],[YYYYMMDD]],4))</f>
        <v>45496</v>
      </c>
      <c r="K1576" s="101" t="str">
        <f>IF(AND(VALUE(MONTH(jaar_zip[[#This Row],[Datum]]))=1,VALUE(WEEKNUM(jaar_zip[[#This Row],[Datum]],21))&gt;51),RIGHT(YEAR(jaar_zip[[#This Row],[Datum]])-1,2),RIGHT(YEAR(jaar_zip[[#This Row],[Datum]]),2))&amp;"-"&amp; TEXT(WEEKNUM(jaar_zip[[#This Row],[Datum]],21),"00")</f>
        <v>24-30</v>
      </c>
      <c r="L1576" s="101">
        <f>MONTH(jaar_zip[[#This Row],[Datum]])</f>
        <v>7</v>
      </c>
      <c r="M1576" s="101">
        <f>IF(ISNUMBER(jaar_zip[[#This Row],[etmaaltemperatuur]]),IF(jaar_zip[[#This Row],[etmaaltemperatuur]]&lt;stookgrens,stookgrens-jaar_zip[[#This Row],[etmaaltemperatuur]],0),"")</f>
        <v>0</v>
      </c>
      <c r="N1576" s="101">
        <f>IF(ISNUMBER(jaar_zip[[#This Row],[graaddagen]]),IF(OR(MONTH(jaar_zip[[#This Row],[Datum]])=1,MONTH(jaar_zip[[#This Row],[Datum]])=2,MONTH(jaar_zip[[#This Row],[Datum]])=11,MONTH(jaar_zip[[#This Row],[Datum]])=12),1.1,IF(OR(MONTH(jaar_zip[[#This Row],[Datum]])=3,MONTH(jaar_zip[[#This Row],[Datum]])=10),1,0.8))*jaar_zip[[#This Row],[graaddagen]],"")</f>
        <v>0</v>
      </c>
      <c r="O1576" s="101">
        <f>IF(ISNUMBER(jaar_zip[[#This Row],[etmaaltemperatuur]]),IF(jaar_zip[[#This Row],[etmaaltemperatuur]]&gt;stookgrens,jaar_zip[[#This Row],[etmaaltemperatuur]]-stookgrens,0),"")</f>
        <v>0.60000000000000142</v>
      </c>
    </row>
    <row r="1577" spans="1:15" x14ac:dyDescent="0.25">
      <c r="A1577">
        <v>251</v>
      </c>
      <c r="B1577">
        <v>20240724</v>
      </c>
      <c r="C1577">
        <v>3.8</v>
      </c>
      <c r="D1577">
        <v>16.3</v>
      </c>
      <c r="E1577">
        <v>2273</v>
      </c>
      <c r="F1577">
        <v>0</v>
      </c>
      <c r="G1577">
        <v>1020.1</v>
      </c>
      <c r="H1577">
        <v>74</v>
      </c>
      <c r="I1577" s="101" t="s">
        <v>17</v>
      </c>
      <c r="J1577" s="1">
        <f>DATEVALUE(RIGHT(jaar_zip[[#This Row],[YYYYMMDD]],2)&amp;"-"&amp;MID(jaar_zip[[#This Row],[YYYYMMDD]],5,2)&amp;"-"&amp;LEFT(jaar_zip[[#This Row],[YYYYMMDD]],4))</f>
        <v>45497</v>
      </c>
      <c r="K1577" s="101" t="str">
        <f>IF(AND(VALUE(MONTH(jaar_zip[[#This Row],[Datum]]))=1,VALUE(WEEKNUM(jaar_zip[[#This Row],[Datum]],21))&gt;51),RIGHT(YEAR(jaar_zip[[#This Row],[Datum]])-1,2),RIGHT(YEAR(jaar_zip[[#This Row],[Datum]]),2))&amp;"-"&amp; TEXT(WEEKNUM(jaar_zip[[#This Row],[Datum]],21),"00")</f>
        <v>24-30</v>
      </c>
      <c r="L1577" s="101">
        <f>MONTH(jaar_zip[[#This Row],[Datum]])</f>
        <v>7</v>
      </c>
      <c r="M1577" s="101">
        <f>IF(ISNUMBER(jaar_zip[[#This Row],[etmaaltemperatuur]]),IF(jaar_zip[[#This Row],[etmaaltemperatuur]]&lt;stookgrens,stookgrens-jaar_zip[[#This Row],[etmaaltemperatuur]],0),"")</f>
        <v>1.6999999999999993</v>
      </c>
      <c r="N1577" s="101">
        <f>IF(ISNUMBER(jaar_zip[[#This Row],[graaddagen]]),IF(OR(MONTH(jaar_zip[[#This Row],[Datum]])=1,MONTH(jaar_zip[[#This Row],[Datum]])=2,MONTH(jaar_zip[[#This Row],[Datum]])=11,MONTH(jaar_zip[[#This Row],[Datum]])=12),1.1,IF(OR(MONTH(jaar_zip[[#This Row],[Datum]])=3,MONTH(jaar_zip[[#This Row],[Datum]])=10),1,0.8))*jaar_zip[[#This Row],[graaddagen]],"")</f>
        <v>1.3599999999999994</v>
      </c>
      <c r="O1577" s="101">
        <f>IF(ISNUMBER(jaar_zip[[#This Row],[etmaaltemperatuur]]),IF(jaar_zip[[#This Row],[etmaaltemperatuur]]&gt;stookgrens,jaar_zip[[#This Row],[etmaaltemperatuur]]-stookgrens,0),"")</f>
        <v>0</v>
      </c>
    </row>
    <row r="1578" spans="1:15" x14ac:dyDescent="0.25">
      <c r="A1578">
        <v>251</v>
      </c>
      <c r="B1578">
        <v>20240725</v>
      </c>
      <c r="C1578">
        <v>7.8</v>
      </c>
      <c r="D1578">
        <v>18.2</v>
      </c>
      <c r="E1578">
        <v>1229</v>
      </c>
      <c r="F1578">
        <v>0.4</v>
      </c>
      <c r="G1578">
        <v>1012</v>
      </c>
      <c r="H1578">
        <v>85</v>
      </c>
      <c r="I1578" s="101" t="s">
        <v>17</v>
      </c>
      <c r="J1578" s="1">
        <f>DATEVALUE(RIGHT(jaar_zip[[#This Row],[YYYYMMDD]],2)&amp;"-"&amp;MID(jaar_zip[[#This Row],[YYYYMMDD]],5,2)&amp;"-"&amp;LEFT(jaar_zip[[#This Row],[YYYYMMDD]],4))</f>
        <v>45498</v>
      </c>
      <c r="K1578" s="101" t="str">
        <f>IF(AND(VALUE(MONTH(jaar_zip[[#This Row],[Datum]]))=1,VALUE(WEEKNUM(jaar_zip[[#This Row],[Datum]],21))&gt;51),RIGHT(YEAR(jaar_zip[[#This Row],[Datum]])-1,2),RIGHT(YEAR(jaar_zip[[#This Row],[Datum]]),2))&amp;"-"&amp; TEXT(WEEKNUM(jaar_zip[[#This Row],[Datum]],21),"00")</f>
        <v>24-30</v>
      </c>
      <c r="L1578" s="101">
        <f>MONTH(jaar_zip[[#This Row],[Datum]])</f>
        <v>7</v>
      </c>
      <c r="M1578" s="101">
        <f>IF(ISNUMBER(jaar_zip[[#This Row],[etmaaltemperatuur]]),IF(jaar_zip[[#This Row],[etmaaltemperatuur]]&lt;stookgrens,stookgrens-jaar_zip[[#This Row],[etmaaltemperatuur]],0),"")</f>
        <v>0</v>
      </c>
      <c r="N1578" s="101">
        <f>IF(ISNUMBER(jaar_zip[[#This Row],[graaddagen]]),IF(OR(MONTH(jaar_zip[[#This Row],[Datum]])=1,MONTH(jaar_zip[[#This Row],[Datum]])=2,MONTH(jaar_zip[[#This Row],[Datum]])=11,MONTH(jaar_zip[[#This Row],[Datum]])=12),1.1,IF(OR(MONTH(jaar_zip[[#This Row],[Datum]])=3,MONTH(jaar_zip[[#This Row],[Datum]])=10),1,0.8))*jaar_zip[[#This Row],[graaddagen]],"")</f>
        <v>0</v>
      </c>
      <c r="O1578" s="101">
        <f>IF(ISNUMBER(jaar_zip[[#This Row],[etmaaltemperatuur]]),IF(jaar_zip[[#This Row],[etmaaltemperatuur]]&gt;stookgrens,jaar_zip[[#This Row],[etmaaltemperatuur]]-stookgrens,0),"")</f>
        <v>0.19999999999999929</v>
      </c>
    </row>
    <row r="1579" spans="1:15" x14ac:dyDescent="0.25">
      <c r="A1579">
        <v>251</v>
      </c>
      <c r="B1579">
        <v>20240726</v>
      </c>
      <c r="C1579">
        <v>4.8</v>
      </c>
      <c r="D1579">
        <v>17.399999999999999</v>
      </c>
      <c r="E1579">
        <v>2230</v>
      </c>
      <c r="F1579">
        <v>8.3000000000000007</v>
      </c>
      <c r="G1579">
        <v>1009.8</v>
      </c>
      <c r="H1579">
        <v>89</v>
      </c>
      <c r="I1579" s="101" t="s">
        <v>17</v>
      </c>
      <c r="J1579" s="1">
        <f>DATEVALUE(RIGHT(jaar_zip[[#This Row],[YYYYMMDD]],2)&amp;"-"&amp;MID(jaar_zip[[#This Row],[YYYYMMDD]],5,2)&amp;"-"&amp;LEFT(jaar_zip[[#This Row],[YYYYMMDD]],4))</f>
        <v>45499</v>
      </c>
      <c r="K1579" s="101" t="str">
        <f>IF(AND(VALUE(MONTH(jaar_zip[[#This Row],[Datum]]))=1,VALUE(WEEKNUM(jaar_zip[[#This Row],[Datum]],21))&gt;51),RIGHT(YEAR(jaar_zip[[#This Row],[Datum]])-1,2),RIGHT(YEAR(jaar_zip[[#This Row],[Datum]]),2))&amp;"-"&amp; TEXT(WEEKNUM(jaar_zip[[#This Row],[Datum]],21),"00")</f>
        <v>24-30</v>
      </c>
      <c r="L1579" s="101">
        <f>MONTH(jaar_zip[[#This Row],[Datum]])</f>
        <v>7</v>
      </c>
      <c r="M1579" s="101">
        <f>IF(ISNUMBER(jaar_zip[[#This Row],[etmaaltemperatuur]]),IF(jaar_zip[[#This Row],[etmaaltemperatuur]]&lt;stookgrens,stookgrens-jaar_zip[[#This Row],[etmaaltemperatuur]],0),"")</f>
        <v>0.60000000000000142</v>
      </c>
      <c r="N1579" s="101">
        <f>IF(ISNUMBER(jaar_zip[[#This Row],[graaddagen]]),IF(OR(MONTH(jaar_zip[[#This Row],[Datum]])=1,MONTH(jaar_zip[[#This Row],[Datum]])=2,MONTH(jaar_zip[[#This Row],[Datum]])=11,MONTH(jaar_zip[[#This Row],[Datum]])=12),1.1,IF(OR(MONTH(jaar_zip[[#This Row],[Datum]])=3,MONTH(jaar_zip[[#This Row],[Datum]])=10),1,0.8))*jaar_zip[[#This Row],[graaddagen]],"")</f>
        <v>0.48000000000000115</v>
      </c>
      <c r="O1579" s="101">
        <f>IF(ISNUMBER(jaar_zip[[#This Row],[etmaaltemperatuur]]),IF(jaar_zip[[#This Row],[etmaaltemperatuur]]&gt;stookgrens,jaar_zip[[#This Row],[etmaaltemperatuur]]-stookgrens,0),"")</f>
        <v>0</v>
      </c>
    </row>
    <row r="1580" spans="1:15" x14ac:dyDescent="0.25">
      <c r="A1580">
        <v>251</v>
      </c>
      <c r="B1580">
        <v>20240727</v>
      </c>
      <c r="C1580">
        <v>2.8</v>
      </c>
      <c r="D1580">
        <v>18</v>
      </c>
      <c r="E1580">
        <v>2425</v>
      </c>
      <c r="F1580">
        <v>0</v>
      </c>
      <c r="G1580">
        <v>1014.5</v>
      </c>
      <c r="H1580">
        <v>84</v>
      </c>
      <c r="I1580" s="101" t="s">
        <v>17</v>
      </c>
      <c r="J1580" s="1">
        <f>DATEVALUE(RIGHT(jaar_zip[[#This Row],[YYYYMMDD]],2)&amp;"-"&amp;MID(jaar_zip[[#This Row],[YYYYMMDD]],5,2)&amp;"-"&amp;LEFT(jaar_zip[[#This Row],[YYYYMMDD]],4))</f>
        <v>45500</v>
      </c>
      <c r="K1580" s="101" t="str">
        <f>IF(AND(VALUE(MONTH(jaar_zip[[#This Row],[Datum]]))=1,VALUE(WEEKNUM(jaar_zip[[#This Row],[Datum]],21))&gt;51),RIGHT(YEAR(jaar_zip[[#This Row],[Datum]])-1,2),RIGHT(YEAR(jaar_zip[[#This Row],[Datum]]),2))&amp;"-"&amp; TEXT(WEEKNUM(jaar_zip[[#This Row],[Datum]],21),"00")</f>
        <v>24-30</v>
      </c>
      <c r="L1580" s="101">
        <f>MONTH(jaar_zip[[#This Row],[Datum]])</f>
        <v>7</v>
      </c>
      <c r="M1580" s="101">
        <f>IF(ISNUMBER(jaar_zip[[#This Row],[etmaaltemperatuur]]),IF(jaar_zip[[#This Row],[etmaaltemperatuur]]&lt;stookgrens,stookgrens-jaar_zip[[#This Row],[etmaaltemperatuur]],0),"")</f>
        <v>0</v>
      </c>
      <c r="N1580" s="101">
        <f>IF(ISNUMBER(jaar_zip[[#This Row],[graaddagen]]),IF(OR(MONTH(jaar_zip[[#This Row],[Datum]])=1,MONTH(jaar_zip[[#This Row],[Datum]])=2,MONTH(jaar_zip[[#This Row],[Datum]])=11,MONTH(jaar_zip[[#This Row],[Datum]])=12),1.1,IF(OR(MONTH(jaar_zip[[#This Row],[Datum]])=3,MONTH(jaar_zip[[#This Row],[Datum]])=10),1,0.8))*jaar_zip[[#This Row],[graaddagen]],"")</f>
        <v>0</v>
      </c>
      <c r="O1580" s="101">
        <f>IF(ISNUMBER(jaar_zip[[#This Row],[etmaaltemperatuur]]),IF(jaar_zip[[#This Row],[etmaaltemperatuur]]&gt;stookgrens,jaar_zip[[#This Row],[etmaaltemperatuur]]-stookgrens,0),"")</f>
        <v>0</v>
      </c>
    </row>
    <row r="1581" spans="1:15" x14ac:dyDescent="0.25">
      <c r="A1581">
        <v>251</v>
      </c>
      <c r="B1581">
        <v>20240728</v>
      </c>
      <c r="C1581">
        <v>3</v>
      </c>
      <c r="D1581">
        <v>17</v>
      </c>
      <c r="E1581">
        <v>2676</v>
      </c>
      <c r="F1581">
        <v>0</v>
      </c>
      <c r="G1581">
        <v>1024.7</v>
      </c>
      <c r="H1581">
        <v>81</v>
      </c>
      <c r="I1581" s="101" t="s">
        <v>17</v>
      </c>
      <c r="J1581" s="1">
        <f>DATEVALUE(RIGHT(jaar_zip[[#This Row],[YYYYMMDD]],2)&amp;"-"&amp;MID(jaar_zip[[#This Row],[YYYYMMDD]],5,2)&amp;"-"&amp;LEFT(jaar_zip[[#This Row],[YYYYMMDD]],4))</f>
        <v>45501</v>
      </c>
      <c r="K1581" s="101" t="str">
        <f>IF(AND(VALUE(MONTH(jaar_zip[[#This Row],[Datum]]))=1,VALUE(WEEKNUM(jaar_zip[[#This Row],[Datum]],21))&gt;51),RIGHT(YEAR(jaar_zip[[#This Row],[Datum]])-1,2),RIGHT(YEAR(jaar_zip[[#This Row],[Datum]]),2))&amp;"-"&amp; TEXT(WEEKNUM(jaar_zip[[#This Row],[Datum]],21),"00")</f>
        <v>24-30</v>
      </c>
      <c r="L1581" s="101">
        <f>MONTH(jaar_zip[[#This Row],[Datum]])</f>
        <v>7</v>
      </c>
      <c r="M1581" s="101">
        <f>IF(ISNUMBER(jaar_zip[[#This Row],[etmaaltemperatuur]]),IF(jaar_zip[[#This Row],[etmaaltemperatuur]]&lt;stookgrens,stookgrens-jaar_zip[[#This Row],[etmaaltemperatuur]],0),"")</f>
        <v>1</v>
      </c>
      <c r="N1581" s="101">
        <f>IF(ISNUMBER(jaar_zip[[#This Row],[graaddagen]]),IF(OR(MONTH(jaar_zip[[#This Row],[Datum]])=1,MONTH(jaar_zip[[#This Row],[Datum]])=2,MONTH(jaar_zip[[#This Row],[Datum]])=11,MONTH(jaar_zip[[#This Row],[Datum]])=12),1.1,IF(OR(MONTH(jaar_zip[[#This Row],[Datum]])=3,MONTH(jaar_zip[[#This Row],[Datum]])=10),1,0.8))*jaar_zip[[#This Row],[graaddagen]],"")</f>
        <v>0.8</v>
      </c>
      <c r="O1581" s="101">
        <f>IF(ISNUMBER(jaar_zip[[#This Row],[etmaaltemperatuur]]),IF(jaar_zip[[#This Row],[etmaaltemperatuur]]&gt;stookgrens,jaar_zip[[#This Row],[etmaaltemperatuur]]-stookgrens,0),"")</f>
        <v>0</v>
      </c>
    </row>
    <row r="1582" spans="1:15" x14ac:dyDescent="0.25">
      <c r="A1582">
        <v>251</v>
      </c>
      <c r="B1582">
        <v>20240729</v>
      </c>
      <c r="C1582">
        <v>3.4</v>
      </c>
      <c r="D1582">
        <v>18.5</v>
      </c>
      <c r="E1582">
        <v>2728</v>
      </c>
      <c r="F1582">
        <v>0</v>
      </c>
      <c r="G1582">
        <v>1023.6</v>
      </c>
      <c r="H1582">
        <v>80</v>
      </c>
      <c r="I1582" s="101" t="s">
        <v>17</v>
      </c>
      <c r="J1582" s="1">
        <f>DATEVALUE(RIGHT(jaar_zip[[#This Row],[YYYYMMDD]],2)&amp;"-"&amp;MID(jaar_zip[[#This Row],[YYYYMMDD]],5,2)&amp;"-"&amp;LEFT(jaar_zip[[#This Row],[YYYYMMDD]],4))</f>
        <v>45502</v>
      </c>
      <c r="K1582" s="101" t="str">
        <f>IF(AND(VALUE(MONTH(jaar_zip[[#This Row],[Datum]]))=1,VALUE(WEEKNUM(jaar_zip[[#This Row],[Datum]],21))&gt;51),RIGHT(YEAR(jaar_zip[[#This Row],[Datum]])-1,2),RIGHT(YEAR(jaar_zip[[#This Row],[Datum]]),2))&amp;"-"&amp; TEXT(WEEKNUM(jaar_zip[[#This Row],[Datum]],21),"00")</f>
        <v>24-31</v>
      </c>
      <c r="L1582" s="101">
        <f>MONTH(jaar_zip[[#This Row],[Datum]])</f>
        <v>7</v>
      </c>
      <c r="M1582" s="101">
        <f>IF(ISNUMBER(jaar_zip[[#This Row],[etmaaltemperatuur]]),IF(jaar_zip[[#This Row],[etmaaltemperatuur]]&lt;stookgrens,stookgrens-jaar_zip[[#This Row],[etmaaltemperatuur]],0),"")</f>
        <v>0</v>
      </c>
      <c r="N1582" s="101">
        <f>IF(ISNUMBER(jaar_zip[[#This Row],[graaddagen]]),IF(OR(MONTH(jaar_zip[[#This Row],[Datum]])=1,MONTH(jaar_zip[[#This Row],[Datum]])=2,MONTH(jaar_zip[[#This Row],[Datum]])=11,MONTH(jaar_zip[[#This Row],[Datum]])=12),1.1,IF(OR(MONTH(jaar_zip[[#This Row],[Datum]])=3,MONTH(jaar_zip[[#This Row],[Datum]])=10),1,0.8))*jaar_zip[[#This Row],[graaddagen]],"")</f>
        <v>0</v>
      </c>
      <c r="O1582" s="101">
        <f>IF(ISNUMBER(jaar_zip[[#This Row],[etmaaltemperatuur]]),IF(jaar_zip[[#This Row],[etmaaltemperatuur]]&gt;stookgrens,jaar_zip[[#This Row],[etmaaltemperatuur]]-stookgrens,0),"")</f>
        <v>0.5</v>
      </c>
    </row>
    <row r="1583" spans="1:15" x14ac:dyDescent="0.25">
      <c r="A1583">
        <v>251</v>
      </c>
      <c r="B1583">
        <v>20240730</v>
      </c>
      <c r="C1583">
        <v>3.4</v>
      </c>
      <c r="D1583">
        <v>20.399999999999999</v>
      </c>
      <c r="E1583">
        <v>2571</v>
      </c>
      <c r="F1583">
        <v>0</v>
      </c>
      <c r="G1583">
        <v>1017.7</v>
      </c>
      <c r="H1583">
        <v>75</v>
      </c>
      <c r="I1583" s="101" t="s">
        <v>17</v>
      </c>
      <c r="J1583" s="1">
        <f>DATEVALUE(RIGHT(jaar_zip[[#This Row],[YYYYMMDD]],2)&amp;"-"&amp;MID(jaar_zip[[#This Row],[YYYYMMDD]],5,2)&amp;"-"&amp;LEFT(jaar_zip[[#This Row],[YYYYMMDD]],4))</f>
        <v>45503</v>
      </c>
      <c r="K1583" s="101" t="str">
        <f>IF(AND(VALUE(MONTH(jaar_zip[[#This Row],[Datum]]))=1,VALUE(WEEKNUM(jaar_zip[[#This Row],[Datum]],21))&gt;51),RIGHT(YEAR(jaar_zip[[#This Row],[Datum]])-1,2),RIGHT(YEAR(jaar_zip[[#This Row],[Datum]]),2))&amp;"-"&amp; TEXT(WEEKNUM(jaar_zip[[#This Row],[Datum]],21),"00")</f>
        <v>24-31</v>
      </c>
      <c r="L1583" s="101">
        <f>MONTH(jaar_zip[[#This Row],[Datum]])</f>
        <v>7</v>
      </c>
      <c r="M1583" s="101">
        <f>IF(ISNUMBER(jaar_zip[[#This Row],[etmaaltemperatuur]]),IF(jaar_zip[[#This Row],[etmaaltemperatuur]]&lt;stookgrens,stookgrens-jaar_zip[[#This Row],[etmaaltemperatuur]],0),"")</f>
        <v>0</v>
      </c>
      <c r="N1583" s="101">
        <f>IF(ISNUMBER(jaar_zip[[#This Row],[graaddagen]]),IF(OR(MONTH(jaar_zip[[#This Row],[Datum]])=1,MONTH(jaar_zip[[#This Row],[Datum]])=2,MONTH(jaar_zip[[#This Row],[Datum]])=11,MONTH(jaar_zip[[#This Row],[Datum]])=12),1.1,IF(OR(MONTH(jaar_zip[[#This Row],[Datum]])=3,MONTH(jaar_zip[[#This Row],[Datum]])=10),1,0.8))*jaar_zip[[#This Row],[graaddagen]],"")</f>
        <v>0</v>
      </c>
      <c r="O1583" s="101">
        <f>IF(ISNUMBER(jaar_zip[[#This Row],[etmaaltemperatuur]]),IF(jaar_zip[[#This Row],[etmaaltemperatuur]]&gt;stookgrens,jaar_zip[[#This Row],[etmaaltemperatuur]]-stookgrens,0),"")</f>
        <v>2.3999999999999986</v>
      </c>
    </row>
    <row r="1584" spans="1:15" x14ac:dyDescent="0.25">
      <c r="A1584">
        <v>251</v>
      </c>
      <c r="B1584">
        <v>20240731</v>
      </c>
      <c r="C1584">
        <v>4.4000000000000004</v>
      </c>
      <c r="D1584">
        <v>18.100000000000001</v>
      </c>
      <c r="E1584">
        <v>2493</v>
      </c>
      <c r="F1584">
        <v>0</v>
      </c>
      <c r="G1584">
        <v>1016.6</v>
      </c>
      <c r="H1584">
        <v>87</v>
      </c>
      <c r="I1584" s="101" t="s">
        <v>17</v>
      </c>
      <c r="J1584" s="1">
        <f>DATEVALUE(RIGHT(jaar_zip[[#This Row],[YYYYMMDD]],2)&amp;"-"&amp;MID(jaar_zip[[#This Row],[YYYYMMDD]],5,2)&amp;"-"&amp;LEFT(jaar_zip[[#This Row],[YYYYMMDD]],4))</f>
        <v>45504</v>
      </c>
      <c r="K1584" s="101" t="str">
        <f>IF(AND(VALUE(MONTH(jaar_zip[[#This Row],[Datum]]))=1,VALUE(WEEKNUM(jaar_zip[[#This Row],[Datum]],21))&gt;51),RIGHT(YEAR(jaar_zip[[#This Row],[Datum]])-1,2),RIGHT(YEAR(jaar_zip[[#This Row],[Datum]]),2))&amp;"-"&amp; TEXT(WEEKNUM(jaar_zip[[#This Row],[Datum]],21),"00")</f>
        <v>24-31</v>
      </c>
      <c r="L1584" s="101">
        <f>MONTH(jaar_zip[[#This Row],[Datum]])</f>
        <v>7</v>
      </c>
      <c r="M1584" s="101">
        <f>IF(ISNUMBER(jaar_zip[[#This Row],[etmaaltemperatuur]]),IF(jaar_zip[[#This Row],[etmaaltemperatuur]]&lt;stookgrens,stookgrens-jaar_zip[[#This Row],[etmaaltemperatuur]],0),"")</f>
        <v>0</v>
      </c>
      <c r="N1584" s="101">
        <f>IF(ISNUMBER(jaar_zip[[#This Row],[graaddagen]]),IF(OR(MONTH(jaar_zip[[#This Row],[Datum]])=1,MONTH(jaar_zip[[#This Row],[Datum]])=2,MONTH(jaar_zip[[#This Row],[Datum]])=11,MONTH(jaar_zip[[#This Row],[Datum]])=12),1.1,IF(OR(MONTH(jaar_zip[[#This Row],[Datum]])=3,MONTH(jaar_zip[[#This Row],[Datum]])=10),1,0.8))*jaar_zip[[#This Row],[graaddagen]],"")</f>
        <v>0</v>
      </c>
      <c r="O1584" s="101">
        <f>IF(ISNUMBER(jaar_zip[[#This Row],[etmaaltemperatuur]]),IF(jaar_zip[[#This Row],[etmaaltemperatuur]]&gt;stookgrens,jaar_zip[[#This Row],[etmaaltemperatuur]]-stookgrens,0),"")</f>
        <v>0.10000000000000142</v>
      </c>
    </row>
    <row r="1585" spans="1:15" x14ac:dyDescent="0.25">
      <c r="A1585">
        <v>251</v>
      </c>
      <c r="B1585">
        <v>20240801</v>
      </c>
      <c r="C1585">
        <v>5.0999999999999996</v>
      </c>
      <c r="D1585">
        <v>16.600000000000001</v>
      </c>
      <c r="E1585">
        <v>1555</v>
      </c>
      <c r="F1585">
        <v>-0.1</v>
      </c>
      <c r="G1585">
        <v>1014.4</v>
      </c>
      <c r="H1585">
        <v>81</v>
      </c>
      <c r="I1585" s="101" t="s">
        <v>17</v>
      </c>
      <c r="J1585" s="1">
        <f>DATEVALUE(RIGHT(jaar_zip[[#This Row],[YYYYMMDD]],2)&amp;"-"&amp;MID(jaar_zip[[#This Row],[YYYYMMDD]],5,2)&amp;"-"&amp;LEFT(jaar_zip[[#This Row],[YYYYMMDD]],4))</f>
        <v>45505</v>
      </c>
      <c r="K1585" s="101" t="str">
        <f>IF(AND(VALUE(MONTH(jaar_zip[[#This Row],[Datum]]))=1,VALUE(WEEKNUM(jaar_zip[[#This Row],[Datum]],21))&gt;51),RIGHT(YEAR(jaar_zip[[#This Row],[Datum]])-1,2),RIGHT(YEAR(jaar_zip[[#This Row],[Datum]]),2))&amp;"-"&amp; TEXT(WEEKNUM(jaar_zip[[#This Row],[Datum]],21),"00")</f>
        <v>24-31</v>
      </c>
      <c r="L1585" s="101">
        <f>MONTH(jaar_zip[[#This Row],[Datum]])</f>
        <v>8</v>
      </c>
      <c r="M1585" s="101">
        <f>IF(ISNUMBER(jaar_zip[[#This Row],[etmaaltemperatuur]]),IF(jaar_zip[[#This Row],[etmaaltemperatuur]]&lt;stookgrens,stookgrens-jaar_zip[[#This Row],[etmaaltemperatuur]],0),"")</f>
        <v>1.3999999999999986</v>
      </c>
      <c r="N1585" s="101">
        <f>IF(ISNUMBER(jaar_zip[[#This Row],[graaddagen]]),IF(OR(MONTH(jaar_zip[[#This Row],[Datum]])=1,MONTH(jaar_zip[[#This Row],[Datum]])=2,MONTH(jaar_zip[[#This Row],[Datum]])=11,MONTH(jaar_zip[[#This Row],[Datum]])=12),1.1,IF(OR(MONTH(jaar_zip[[#This Row],[Datum]])=3,MONTH(jaar_zip[[#This Row],[Datum]])=10),1,0.8))*jaar_zip[[#This Row],[graaddagen]],"")</f>
        <v>1.119999999999999</v>
      </c>
      <c r="O1585" s="101">
        <f>IF(ISNUMBER(jaar_zip[[#This Row],[etmaaltemperatuur]]),IF(jaar_zip[[#This Row],[etmaaltemperatuur]]&gt;stookgrens,jaar_zip[[#This Row],[etmaaltemperatuur]]-stookgrens,0),"")</f>
        <v>0</v>
      </c>
    </row>
    <row r="1586" spans="1:15" x14ac:dyDescent="0.25">
      <c r="A1586">
        <v>251</v>
      </c>
      <c r="B1586">
        <v>20240802</v>
      </c>
      <c r="C1586">
        <v>3.6</v>
      </c>
      <c r="D1586">
        <v>18.600000000000001</v>
      </c>
      <c r="E1586">
        <v>2433</v>
      </c>
      <c r="F1586">
        <v>0</v>
      </c>
      <c r="G1586">
        <v>1012.8</v>
      </c>
      <c r="H1586">
        <v>80</v>
      </c>
      <c r="I1586" s="101" t="s">
        <v>17</v>
      </c>
      <c r="J1586" s="1">
        <f>DATEVALUE(RIGHT(jaar_zip[[#This Row],[YYYYMMDD]],2)&amp;"-"&amp;MID(jaar_zip[[#This Row],[YYYYMMDD]],5,2)&amp;"-"&amp;LEFT(jaar_zip[[#This Row],[YYYYMMDD]],4))</f>
        <v>45506</v>
      </c>
      <c r="K1586" s="101" t="str">
        <f>IF(AND(VALUE(MONTH(jaar_zip[[#This Row],[Datum]]))=1,VALUE(WEEKNUM(jaar_zip[[#This Row],[Datum]],21))&gt;51),RIGHT(YEAR(jaar_zip[[#This Row],[Datum]])-1,2),RIGHT(YEAR(jaar_zip[[#This Row],[Datum]]),2))&amp;"-"&amp; TEXT(WEEKNUM(jaar_zip[[#This Row],[Datum]],21),"00")</f>
        <v>24-31</v>
      </c>
      <c r="L1586" s="101">
        <f>MONTH(jaar_zip[[#This Row],[Datum]])</f>
        <v>8</v>
      </c>
      <c r="M1586" s="101">
        <f>IF(ISNUMBER(jaar_zip[[#This Row],[etmaaltemperatuur]]),IF(jaar_zip[[#This Row],[etmaaltemperatuur]]&lt;stookgrens,stookgrens-jaar_zip[[#This Row],[etmaaltemperatuur]],0),"")</f>
        <v>0</v>
      </c>
      <c r="N1586" s="101">
        <f>IF(ISNUMBER(jaar_zip[[#This Row],[graaddagen]]),IF(OR(MONTH(jaar_zip[[#This Row],[Datum]])=1,MONTH(jaar_zip[[#This Row],[Datum]])=2,MONTH(jaar_zip[[#This Row],[Datum]])=11,MONTH(jaar_zip[[#This Row],[Datum]])=12),1.1,IF(OR(MONTH(jaar_zip[[#This Row],[Datum]])=3,MONTH(jaar_zip[[#This Row],[Datum]])=10),1,0.8))*jaar_zip[[#This Row],[graaddagen]],"")</f>
        <v>0</v>
      </c>
      <c r="O1586" s="101">
        <f>IF(ISNUMBER(jaar_zip[[#This Row],[etmaaltemperatuur]]),IF(jaar_zip[[#This Row],[etmaaltemperatuur]]&gt;stookgrens,jaar_zip[[#This Row],[etmaaltemperatuur]]-stookgrens,0),"")</f>
        <v>0.60000000000000142</v>
      </c>
    </row>
    <row r="1587" spans="1:15" x14ac:dyDescent="0.25">
      <c r="A1587">
        <v>251</v>
      </c>
      <c r="B1587">
        <v>20240803</v>
      </c>
      <c r="C1587">
        <v>5.2</v>
      </c>
      <c r="D1587">
        <v>19.7</v>
      </c>
      <c r="E1587">
        <v>1285</v>
      </c>
      <c r="F1587">
        <v>0.1</v>
      </c>
      <c r="G1587">
        <v>1010.1</v>
      </c>
      <c r="H1587">
        <v>88</v>
      </c>
      <c r="I1587" s="101" t="s">
        <v>17</v>
      </c>
      <c r="J1587" s="1">
        <f>DATEVALUE(RIGHT(jaar_zip[[#This Row],[YYYYMMDD]],2)&amp;"-"&amp;MID(jaar_zip[[#This Row],[YYYYMMDD]],5,2)&amp;"-"&amp;LEFT(jaar_zip[[#This Row],[YYYYMMDD]],4))</f>
        <v>45507</v>
      </c>
      <c r="K1587" s="101" t="str">
        <f>IF(AND(VALUE(MONTH(jaar_zip[[#This Row],[Datum]]))=1,VALUE(WEEKNUM(jaar_zip[[#This Row],[Datum]],21))&gt;51),RIGHT(YEAR(jaar_zip[[#This Row],[Datum]])-1,2),RIGHT(YEAR(jaar_zip[[#This Row],[Datum]]),2))&amp;"-"&amp; TEXT(WEEKNUM(jaar_zip[[#This Row],[Datum]],21),"00")</f>
        <v>24-31</v>
      </c>
      <c r="L1587" s="101">
        <f>MONTH(jaar_zip[[#This Row],[Datum]])</f>
        <v>8</v>
      </c>
      <c r="M1587" s="101">
        <f>IF(ISNUMBER(jaar_zip[[#This Row],[etmaaltemperatuur]]),IF(jaar_zip[[#This Row],[etmaaltemperatuur]]&lt;stookgrens,stookgrens-jaar_zip[[#This Row],[etmaaltemperatuur]],0),"")</f>
        <v>0</v>
      </c>
      <c r="N1587" s="101">
        <f>IF(ISNUMBER(jaar_zip[[#This Row],[graaddagen]]),IF(OR(MONTH(jaar_zip[[#This Row],[Datum]])=1,MONTH(jaar_zip[[#This Row],[Datum]])=2,MONTH(jaar_zip[[#This Row],[Datum]])=11,MONTH(jaar_zip[[#This Row],[Datum]])=12),1.1,IF(OR(MONTH(jaar_zip[[#This Row],[Datum]])=3,MONTH(jaar_zip[[#This Row],[Datum]])=10),1,0.8))*jaar_zip[[#This Row],[graaddagen]],"")</f>
        <v>0</v>
      </c>
      <c r="O1587" s="101">
        <f>IF(ISNUMBER(jaar_zip[[#This Row],[etmaaltemperatuur]]),IF(jaar_zip[[#This Row],[etmaaltemperatuur]]&gt;stookgrens,jaar_zip[[#This Row],[etmaaltemperatuur]]-stookgrens,0),"")</f>
        <v>1.6999999999999993</v>
      </c>
    </row>
    <row r="1588" spans="1:15" x14ac:dyDescent="0.25">
      <c r="A1588">
        <v>251</v>
      </c>
      <c r="B1588">
        <v>20240804</v>
      </c>
      <c r="C1588">
        <v>4.5</v>
      </c>
      <c r="D1588">
        <v>17.399999999999999</v>
      </c>
      <c r="E1588">
        <v>1902</v>
      </c>
      <c r="F1588">
        <v>0</v>
      </c>
      <c r="G1588">
        <v>1014.2</v>
      </c>
      <c r="H1588">
        <v>73</v>
      </c>
      <c r="I1588" s="101" t="s">
        <v>17</v>
      </c>
      <c r="J1588" s="1">
        <f>DATEVALUE(RIGHT(jaar_zip[[#This Row],[YYYYMMDD]],2)&amp;"-"&amp;MID(jaar_zip[[#This Row],[YYYYMMDD]],5,2)&amp;"-"&amp;LEFT(jaar_zip[[#This Row],[YYYYMMDD]],4))</f>
        <v>45508</v>
      </c>
      <c r="K1588" s="101" t="str">
        <f>IF(AND(VALUE(MONTH(jaar_zip[[#This Row],[Datum]]))=1,VALUE(WEEKNUM(jaar_zip[[#This Row],[Datum]],21))&gt;51),RIGHT(YEAR(jaar_zip[[#This Row],[Datum]])-1,2),RIGHT(YEAR(jaar_zip[[#This Row],[Datum]]),2))&amp;"-"&amp; TEXT(WEEKNUM(jaar_zip[[#This Row],[Datum]],21),"00")</f>
        <v>24-31</v>
      </c>
      <c r="L1588" s="101">
        <f>MONTH(jaar_zip[[#This Row],[Datum]])</f>
        <v>8</v>
      </c>
      <c r="M1588" s="101">
        <f>IF(ISNUMBER(jaar_zip[[#This Row],[etmaaltemperatuur]]),IF(jaar_zip[[#This Row],[etmaaltemperatuur]]&lt;stookgrens,stookgrens-jaar_zip[[#This Row],[etmaaltemperatuur]],0),"")</f>
        <v>0.60000000000000142</v>
      </c>
      <c r="N1588" s="101">
        <f>IF(ISNUMBER(jaar_zip[[#This Row],[graaddagen]]),IF(OR(MONTH(jaar_zip[[#This Row],[Datum]])=1,MONTH(jaar_zip[[#This Row],[Datum]])=2,MONTH(jaar_zip[[#This Row],[Datum]])=11,MONTH(jaar_zip[[#This Row],[Datum]])=12),1.1,IF(OR(MONTH(jaar_zip[[#This Row],[Datum]])=3,MONTH(jaar_zip[[#This Row],[Datum]])=10),1,0.8))*jaar_zip[[#This Row],[graaddagen]],"")</f>
        <v>0.48000000000000115</v>
      </c>
      <c r="O1588" s="101">
        <f>IF(ISNUMBER(jaar_zip[[#This Row],[etmaaltemperatuur]]),IF(jaar_zip[[#This Row],[etmaaltemperatuur]]&gt;stookgrens,jaar_zip[[#This Row],[etmaaltemperatuur]]-stookgrens,0),"")</f>
        <v>0</v>
      </c>
    </row>
    <row r="1589" spans="1:15" x14ac:dyDescent="0.25">
      <c r="A1589">
        <v>251</v>
      </c>
      <c r="B1589">
        <v>20240805</v>
      </c>
      <c r="C1589">
        <v>3.5</v>
      </c>
      <c r="D1589">
        <v>19.100000000000001</v>
      </c>
      <c r="E1589">
        <v>2111</v>
      </c>
      <c r="F1589">
        <v>0</v>
      </c>
      <c r="G1589">
        <v>1013.7</v>
      </c>
      <c r="H1589">
        <v>77</v>
      </c>
      <c r="I1589" s="101" t="s">
        <v>17</v>
      </c>
      <c r="J1589" s="1">
        <f>DATEVALUE(RIGHT(jaar_zip[[#This Row],[YYYYMMDD]],2)&amp;"-"&amp;MID(jaar_zip[[#This Row],[YYYYMMDD]],5,2)&amp;"-"&amp;LEFT(jaar_zip[[#This Row],[YYYYMMDD]],4))</f>
        <v>45509</v>
      </c>
      <c r="K1589" s="101" t="str">
        <f>IF(AND(VALUE(MONTH(jaar_zip[[#This Row],[Datum]]))=1,VALUE(WEEKNUM(jaar_zip[[#This Row],[Datum]],21))&gt;51),RIGHT(YEAR(jaar_zip[[#This Row],[Datum]])-1,2),RIGHT(YEAR(jaar_zip[[#This Row],[Datum]]),2))&amp;"-"&amp; TEXT(WEEKNUM(jaar_zip[[#This Row],[Datum]],21),"00")</f>
        <v>24-32</v>
      </c>
      <c r="L1589" s="101">
        <f>MONTH(jaar_zip[[#This Row],[Datum]])</f>
        <v>8</v>
      </c>
      <c r="M1589" s="101">
        <f>IF(ISNUMBER(jaar_zip[[#This Row],[etmaaltemperatuur]]),IF(jaar_zip[[#This Row],[etmaaltemperatuur]]&lt;stookgrens,stookgrens-jaar_zip[[#This Row],[etmaaltemperatuur]],0),"")</f>
        <v>0</v>
      </c>
      <c r="N1589" s="101">
        <f>IF(ISNUMBER(jaar_zip[[#This Row],[graaddagen]]),IF(OR(MONTH(jaar_zip[[#This Row],[Datum]])=1,MONTH(jaar_zip[[#This Row],[Datum]])=2,MONTH(jaar_zip[[#This Row],[Datum]])=11,MONTH(jaar_zip[[#This Row],[Datum]])=12),1.1,IF(OR(MONTH(jaar_zip[[#This Row],[Datum]])=3,MONTH(jaar_zip[[#This Row],[Datum]])=10),1,0.8))*jaar_zip[[#This Row],[graaddagen]],"")</f>
        <v>0</v>
      </c>
      <c r="O1589" s="101">
        <f>IF(ISNUMBER(jaar_zip[[#This Row],[etmaaltemperatuur]]),IF(jaar_zip[[#This Row],[etmaaltemperatuur]]&gt;stookgrens,jaar_zip[[#This Row],[etmaaltemperatuur]]-stookgrens,0),"")</f>
        <v>1.1000000000000014</v>
      </c>
    </row>
    <row r="1590" spans="1:15" x14ac:dyDescent="0.25">
      <c r="A1590">
        <v>251</v>
      </c>
      <c r="B1590">
        <v>20240806</v>
      </c>
      <c r="C1590">
        <v>4.2</v>
      </c>
      <c r="D1590">
        <v>21</v>
      </c>
      <c r="E1590">
        <v>2310</v>
      </c>
      <c r="F1590">
        <v>-0.1</v>
      </c>
      <c r="G1590">
        <v>1010.3</v>
      </c>
      <c r="H1590">
        <v>80</v>
      </c>
      <c r="I1590" s="101" t="s">
        <v>17</v>
      </c>
      <c r="J1590" s="1">
        <f>DATEVALUE(RIGHT(jaar_zip[[#This Row],[YYYYMMDD]],2)&amp;"-"&amp;MID(jaar_zip[[#This Row],[YYYYMMDD]],5,2)&amp;"-"&amp;LEFT(jaar_zip[[#This Row],[YYYYMMDD]],4))</f>
        <v>45510</v>
      </c>
      <c r="K1590" s="101" t="str">
        <f>IF(AND(VALUE(MONTH(jaar_zip[[#This Row],[Datum]]))=1,VALUE(WEEKNUM(jaar_zip[[#This Row],[Datum]],21))&gt;51),RIGHT(YEAR(jaar_zip[[#This Row],[Datum]])-1,2),RIGHT(YEAR(jaar_zip[[#This Row],[Datum]]),2))&amp;"-"&amp; TEXT(WEEKNUM(jaar_zip[[#This Row],[Datum]],21),"00")</f>
        <v>24-32</v>
      </c>
      <c r="L1590" s="101">
        <f>MONTH(jaar_zip[[#This Row],[Datum]])</f>
        <v>8</v>
      </c>
      <c r="M1590" s="101">
        <f>IF(ISNUMBER(jaar_zip[[#This Row],[etmaaltemperatuur]]),IF(jaar_zip[[#This Row],[etmaaltemperatuur]]&lt;stookgrens,stookgrens-jaar_zip[[#This Row],[etmaaltemperatuur]],0),"")</f>
        <v>0</v>
      </c>
      <c r="N1590" s="101">
        <f>IF(ISNUMBER(jaar_zip[[#This Row],[graaddagen]]),IF(OR(MONTH(jaar_zip[[#This Row],[Datum]])=1,MONTH(jaar_zip[[#This Row],[Datum]])=2,MONTH(jaar_zip[[#This Row],[Datum]])=11,MONTH(jaar_zip[[#This Row],[Datum]])=12),1.1,IF(OR(MONTH(jaar_zip[[#This Row],[Datum]])=3,MONTH(jaar_zip[[#This Row],[Datum]])=10),1,0.8))*jaar_zip[[#This Row],[graaddagen]],"")</f>
        <v>0</v>
      </c>
      <c r="O1590" s="101">
        <f>IF(ISNUMBER(jaar_zip[[#This Row],[etmaaltemperatuur]]),IF(jaar_zip[[#This Row],[etmaaltemperatuur]]&gt;stookgrens,jaar_zip[[#This Row],[etmaaltemperatuur]]-stookgrens,0),"")</f>
        <v>3</v>
      </c>
    </row>
    <row r="1591" spans="1:15" x14ac:dyDescent="0.25">
      <c r="A1591">
        <v>251</v>
      </c>
      <c r="B1591">
        <v>20240807</v>
      </c>
      <c r="C1591">
        <v>5.7</v>
      </c>
      <c r="D1591">
        <v>19.2</v>
      </c>
      <c r="E1591">
        <v>2442</v>
      </c>
      <c r="F1591">
        <v>0</v>
      </c>
      <c r="G1591">
        <v>1011.4</v>
      </c>
      <c r="H1591">
        <v>77</v>
      </c>
      <c r="I1591" s="101" t="s">
        <v>17</v>
      </c>
      <c r="J1591" s="1">
        <f>DATEVALUE(RIGHT(jaar_zip[[#This Row],[YYYYMMDD]],2)&amp;"-"&amp;MID(jaar_zip[[#This Row],[YYYYMMDD]],5,2)&amp;"-"&amp;LEFT(jaar_zip[[#This Row],[YYYYMMDD]],4))</f>
        <v>45511</v>
      </c>
      <c r="K1591" s="101" t="str">
        <f>IF(AND(VALUE(MONTH(jaar_zip[[#This Row],[Datum]]))=1,VALUE(WEEKNUM(jaar_zip[[#This Row],[Datum]],21))&gt;51),RIGHT(YEAR(jaar_zip[[#This Row],[Datum]])-1,2),RIGHT(YEAR(jaar_zip[[#This Row],[Datum]]),2))&amp;"-"&amp; TEXT(WEEKNUM(jaar_zip[[#This Row],[Datum]],21),"00")</f>
        <v>24-32</v>
      </c>
      <c r="L1591" s="101">
        <f>MONTH(jaar_zip[[#This Row],[Datum]])</f>
        <v>8</v>
      </c>
      <c r="M1591" s="101">
        <f>IF(ISNUMBER(jaar_zip[[#This Row],[etmaaltemperatuur]]),IF(jaar_zip[[#This Row],[etmaaltemperatuur]]&lt;stookgrens,stookgrens-jaar_zip[[#This Row],[etmaaltemperatuur]],0),"")</f>
        <v>0</v>
      </c>
      <c r="N1591" s="101">
        <f>IF(ISNUMBER(jaar_zip[[#This Row],[graaddagen]]),IF(OR(MONTH(jaar_zip[[#This Row],[Datum]])=1,MONTH(jaar_zip[[#This Row],[Datum]])=2,MONTH(jaar_zip[[#This Row],[Datum]])=11,MONTH(jaar_zip[[#This Row],[Datum]])=12),1.1,IF(OR(MONTH(jaar_zip[[#This Row],[Datum]])=3,MONTH(jaar_zip[[#This Row],[Datum]])=10),1,0.8))*jaar_zip[[#This Row],[graaddagen]],"")</f>
        <v>0</v>
      </c>
      <c r="O1591" s="101">
        <f>IF(ISNUMBER(jaar_zip[[#This Row],[etmaaltemperatuur]]),IF(jaar_zip[[#This Row],[etmaaltemperatuur]]&gt;stookgrens,jaar_zip[[#This Row],[etmaaltemperatuur]]-stookgrens,0),"")</f>
        <v>1.1999999999999993</v>
      </c>
    </row>
    <row r="1592" spans="1:15" x14ac:dyDescent="0.25">
      <c r="A1592">
        <v>251</v>
      </c>
      <c r="B1592">
        <v>20240808</v>
      </c>
      <c r="C1592">
        <v>6.1</v>
      </c>
      <c r="D1592">
        <v>19.399999999999999</v>
      </c>
      <c r="E1592">
        <v>2390</v>
      </c>
      <c r="F1592">
        <v>0.5</v>
      </c>
      <c r="G1592">
        <v>1013.7</v>
      </c>
      <c r="H1592">
        <v>75</v>
      </c>
      <c r="I1592" s="101" t="s">
        <v>17</v>
      </c>
      <c r="J1592" s="1">
        <f>DATEVALUE(RIGHT(jaar_zip[[#This Row],[YYYYMMDD]],2)&amp;"-"&amp;MID(jaar_zip[[#This Row],[YYYYMMDD]],5,2)&amp;"-"&amp;LEFT(jaar_zip[[#This Row],[YYYYMMDD]],4))</f>
        <v>45512</v>
      </c>
      <c r="K1592" s="101" t="str">
        <f>IF(AND(VALUE(MONTH(jaar_zip[[#This Row],[Datum]]))=1,VALUE(WEEKNUM(jaar_zip[[#This Row],[Datum]],21))&gt;51),RIGHT(YEAR(jaar_zip[[#This Row],[Datum]])-1,2),RIGHT(YEAR(jaar_zip[[#This Row],[Datum]]),2))&amp;"-"&amp; TEXT(WEEKNUM(jaar_zip[[#This Row],[Datum]],21),"00")</f>
        <v>24-32</v>
      </c>
      <c r="L1592" s="101">
        <f>MONTH(jaar_zip[[#This Row],[Datum]])</f>
        <v>8</v>
      </c>
      <c r="M1592" s="101">
        <f>IF(ISNUMBER(jaar_zip[[#This Row],[etmaaltemperatuur]]),IF(jaar_zip[[#This Row],[etmaaltemperatuur]]&lt;stookgrens,stookgrens-jaar_zip[[#This Row],[etmaaltemperatuur]],0),"")</f>
        <v>0</v>
      </c>
      <c r="N1592" s="101">
        <f>IF(ISNUMBER(jaar_zip[[#This Row],[graaddagen]]),IF(OR(MONTH(jaar_zip[[#This Row],[Datum]])=1,MONTH(jaar_zip[[#This Row],[Datum]])=2,MONTH(jaar_zip[[#This Row],[Datum]])=11,MONTH(jaar_zip[[#This Row],[Datum]])=12),1.1,IF(OR(MONTH(jaar_zip[[#This Row],[Datum]])=3,MONTH(jaar_zip[[#This Row],[Datum]])=10),1,0.8))*jaar_zip[[#This Row],[graaddagen]],"")</f>
        <v>0</v>
      </c>
      <c r="O1592" s="101">
        <f>IF(ISNUMBER(jaar_zip[[#This Row],[etmaaltemperatuur]]),IF(jaar_zip[[#This Row],[etmaaltemperatuur]]&gt;stookgrens,jaar_zip[[#This Row],[etmaaltemperatuur]]-stookgrens,0),"")</f>
        <v>1.3999999999999986</v>
      </c>
    </row>
    <row r="1593" spans="1:15" x14ac:dyDescent="0.25">
      <c r="A1593">
        <v>251</v>
      </c>
      <c r="B1593">
        <v>20240809</v>
      </c>
      <c r="C1593">
        <v>9</v>
      </c>
      <c r="D1593">
        <v>18.899999999999999</v>
      </c>
      <c r="E1593">
        <v>1544</v>
      </c>
      <c r="F1593">
        <v>3.9</v>
      </c>
      <c r="G1593">
        <v>1011.9</v>
      </c>
      <c r="H1593">
        <v>83</v>
      </c>
      <c r="I1593" s="101" t="s">
        <v>17</v>
      </c>
      <c r="J1593" s="1">
        <f>DATEVALUE(RIGHT(jaar_zip[[#This Row],[YYYYMMDD]],2)&amp;"-"&amp;MID(jaar_zip[[#This Row],[YYYYMMDD]],5,2)&amp;"-"&amp;LEFT(jaar_zip[[#This Row],[YYYYMMDD]],4))</f>
        <v>45513</v>
      </c>
      <c r="K1593" s="101" t="str">
        <f>IF(AND(VALUE(MONTH(jaar_zip[[#This Row],[Datum]]))=1,VALUE(WEEKNUM(jaar_zip[[#This Row],[Datum]],21))&gt;51),RIGHT(YEAR(jaar_zip[[#This Row],[Datum]])-1,2),RIGHT(YEAR(jaar_zip[[#This Row],[Datum]]),2))&amp;"-"&amp; TEXT(WEEKNUM(jaar_zip[[#This Row],[Datum]],21),"00")</f>
        <v>24-32</v>
      </c>
      <c r="L1593" s="101">
        <f>MONTH(jaar_zip[[#This Row],[Datum]])</f>
        <v>8</v>
      </c>
      <c r="M1593" s="101">
        <f>IF(ISNUMBER(jaar_zip[[#This Row],[etmaaltemperatuur]]),IF(jaar_zip[[#This Row],[etmaaltemperatuur]]&lt;stookgrens,stookgrens-jaar_zip[[#This Row],[etmaaltemperatuur]],0),"")</f>
        <v>0</v>
      </c>
      <c r="N1593" s="101">
        <f>IF(ISNUMBER(jaar_zip[[#This Row],[graaddagen]]),IF(OR(MONTH(jaar_zip[[#This Row],[Datum]])=1,MONTH(jaar_zip[[#This Row],[Datum]])=2,MONTH(jaar_zip[[#This Row],[Datum]])=11,MONTH(jaar_zip[[#This Row],[Datum]])=12),1.1,IF(OR(MONTH(jaar_zip[[#This Row],[Datum]])=3,MONTH(jaar_zip[[#This Row],[Datum]])=10),1,0.8))*jaar_zip[[#This Row],[graaddagen]],"")</f>
        <v>0</v>
      </c>
      <c r="O1593" s="101">
        <f>IF(ISNUMBER(jaar_zip[[#This Row],[etmaaltemperatuur]]),IF(jaar_zip[[#This Row],[etmaaltemperatuur]]&gt;stookgrens,jaar_zip[[#This Row],[etmaaltemperatuur]]-stookgrens,0),"")</f>
        <v>0.89999999999999858</v>
      </c>
    </row>
    <row r="1594" spans="1:15" x14ac:dyDescent="0.25">
      <c r="A1594">
        <v>251</v>
      </c>
      <c r="B1594">
        <v>20240810</v>
      </c>
      <c r="C1594">
        <v>5.5</v>
      </c>
      <c r="D1594">
        <v>18.100000000000001</v>
      </c>
      <c r="E1594">
        <v>2142</v>
      </c>
      <c r="F1594">
        <v>0</v>
      </c>
      <c r="G1594">
        <v>1018.5</v>
      </c>
      <c r="H1594">
        <v>83</v>
      </c>
      <c r="I1594" s="101" t="s">
        <v>17</v>
      </c>
      <c r="J1594" s="1">
        <f>DATEVALUE(RIGHT(jaar_zip[[#This Row],[YYYYMMDD]],2)&amp;"-"&amp;MID(jaar_zip[[#This Row],[YYYYMMDD]],5,2)&amp;"-"&amp;LEFT(jaar_zip[[#This Row],[YYYYMMDD]],4))</f>
        <v>45514</v>
      </c>
      <c r="K1594" s="101" t="str">
        <f>IF(AND(VALUE(MONTH(jaar_zip[[#This Row],[Datum]]))=1,VALUE(WEEKNUM(jaar_zip[[#This Row],[Datum]],21))&gt;51),RIGHT(YEAR(jaar_zip[[#This Row],[Datum]])-1,2),RIGHT(YEAR(jaar_zip[[#This Row],[Datum]]),2))&amp;"-"&amp; TEXT(WEEKNUM(jaar_zip[[#This Row],[Datum]],21),"00")</f>
        <v>24-32</v>
      </c>
      <c r="L1594" s="101">
        <f>MONTH(jaar_zip[[#This Row],[Datum]])</f>
        <v>8</v>
      </c>
      <c r="M1594" s="101">
        <f>IF(ISNUMBER(jaar_zip[[#This Row],[etmaaltemperatuur]]),IF(jaar_zip[[#This Row],[etmaaltemperatuur]]&lt;stookgrens,stookgrens-jaar_zip[[#This Row],[etmaaltemperatuur]],0),"")</f>
        <v>0</v>
      </c>
      <c r="N1594" s="101">
        <f>IF(ISNUMBER(jaar_zip[[#This Row],[graaddagen]]),IF(OR(MONTH(jaar_zip[[#This Row],[Datum]])=1,MONTH(jaar_zip[[#This Row],[Datum]])=2,MONTH(jaar_zip[[#This Row],[Datum]])=11,MONTH(jaar_zip[[#This Row],[Datum]])=12),1.1,IF(OR(MONTH(jaar_zip[[#This Row],[Datum]])=3,MONTH(jaar_zip[[#This Row],[Datum]])=10),1,0.8))*jaar_zip[[#This Row],[graaddagen]],"")</f>
        <v>0</v>
      </c>
      <c r="O1594" s="101">
        <f>IF(ISNUMBER(jaar_zip[[#This Row],[etmaaltemperatuur]]),IF(jaar_zip[[#This Row],[etmaaltemperatuur]]&gt;stookgrens,jaar_zip[[#This Row],[etmaaltemperatuur]]-stookgrens,0),"")</f>
        <v>0.10000000000000142</v>
      </c>
    </row>
    <row r="1595" spans="1:15" x14ac:dyDescent="0.25">
      <c r="A1595">
        <v>251</v>
      </c>
      <c r="B1595">
        <v>20240811</v>
      </c>
      <c r="C1595">
        <v>3.2</v>
      </c>
      <c r="D1595">
        <v>17.899999999999999</v>
      </c>
      <c r="E1595">
        <v>1791</v>
      </c>
      <c r="F1595">
        <v>0</v>
      </c>
      <c r="G1595">
        <v>1021.6</v>
      </c>
      <c r="H1595">
        <v>84</v>
      </c>
      <c r="I1595" s="101" t="s">
        <v>17</v>
      </c>
      <c r="J1595" s="1">
        <f>DATEVALUE(RIGHT(jaar_zip[[#This Row],[YYYYMMDD]],2)&amp;"-"&amp;MID(jaar_zip[[#This Row],[YYYYMMDD]],5,2)&amp;"-"&amp;LEFT(jaar_zip[[#This Row],[YYYYMMDD]],4))</f>
        <v>45515</v>
      </c>
      <c r="K1595" s="101" t="str">
        <f>IF(AND(VALUE(MONTH(jaar_zip[[#This Row],[Datum]]))=1,VALUE(WEEKNUM(jaar_zip[[#This Row],[Datum]],21))&gt;51),RIGHT(YEAR(jaar_zip[[#This Row],[Datum]])-1,2),RIGHT(YEAR(jaar_zip[[#This Row],[Datum]]),2))&amp;"-"&amp; TEXT(WEEKNUM(jaar_zip[[#This Row],[Datum]],21),"00")</f>
        <v>24-32</v>
      </c>
      <c r="L1595" s="101">
        <f>MONTH(jaar_zip[[#This Row],[Datum]])</f>
        <v>8</v>
      </c>
      <c r="M1595" s="101">
        <f>IF(ISNUMBER(jaar_zip[[#This Row],[etmaaltemperatuur]]),IF(jaar_zip[[#This Row],[etmaaltemperatuur]]&lt;stookgrens,stookgrens-jaar_zip[[#This Row],[etmaaltemperatuur]],0),"")</f>
        <v>0.10000000000000142</v>
      </c>
      <c r="N1595" s="101">
        <f>IF(ISNUMBER(jaar_zip[[#This Row],[graaddagen]]),IF(OR(MONTH(jaar_zip[[#This Row],[Datum]])=1,MONTH(jaar_zip[[#This Row],[Datum]])=2,MONTH(jaar_zip[[#This Row],[Datum]])=11,MONTH(jaar_zip[[#This Row],[Datum]])=12),1.1,IF(OR(MONTH(jaar_zip[[#This Row],[Datum]])=3,MONTH(jaar_zip[[#This Row],[Datum]])=10),1,0.8))*jaar_zip[[#This Row],[graaddagen]],"")</f>
        <v>8.000000000000114E-2</v>
      </c>
      <c r="O1595" s="101">
        <f>IF(ISNUMBER(jaar_zip[[#This Row],[etmaaltemperatuur]]),IF(jaar_zip[[#This Row],[etmaaltemperatuur]]&gt;stookgrens,jaar_zip[[#This Row],[etmaaltemperatuur]]-stookgrens,0),"")</f>
        <v>0</v>
      </c>
    </row>
    <row r="1596" spans="1:15" x14ac:dyDescent="0.25">
      <c r="A1596">
        <v>251</v>
      </c>
      <c r="B1596">
        <v>20240812</v>
      </c>
      <c r="C1596">
        <v>6.4</v>
      </c>
      <c r="D1596">
        <v>21.6</v>
      </c>
      <c r="E1596">
        <v>2436</v>
      </c>
      <c r="F1596">
        <v>0</v>
      </c>
      <c r="G1596">
        <v>1012.6</v>
      </c>
      <c r="H1596">
        <v>77</v>
      </c>
      <c r="I1596" s="101" t="s">
        <v>17</v>
      </c>
      <c r="J1596" s="1">
        <f>DATEVALUE(RIGHT(jaar_zip[[#This Row],[YYYYMMDD]],2)&amp;"-"&amp;MID(jaar_zip[[#This Row],[YYYYMMDD]],5,2)&amp;"-"&amp;LEFT(jaar_zip[[#This Row],[YYYYMMDD]],4))</f>
        <v>45516</v>
      </c>
      <c r="K1596" s="101" t="str">
        <f>IF(AND(VALUE(MONTH(jaar_zip[[#This Row],[Datum]]))=1,VALUE(WEEKNUM(jaar_zip[[#This Row],[Datum]],21))&gt;51),RIGHT(YEAR(jaar_zip[[#This Row],[Datum]])-1,2),RIGHT(YEAR(jaar_zip[[#This Row],[Datum]]),2))&amp;"-"&amp; TEXT(WEEKNUM(jaar_zip[[#This Row],[Datum]],21),"00")</f>
        <v>24-33</v>
      </c>
      <c r="L1596" s="101">
        <f>MONTH(jaar_zip[[#This Row],[Datum]])</f>
        <v>8</v>
      </c>
      <c r="M1596" s="101">
        <f>IF(ISNUMBER(jaar_zip[[#This Row],[etmaaltemperatuur]]),IF(jaar_zip[[#This Row],[etmaaltemperatuur]]&lt;stookgrens,stookgrens-jaar_zip[[#This Row],[etmaaltemperatuur]],0),"")</f>
        <v>0</v>
      </c>
      <c r="N1596" s="101">
        <f>IF(ISNUMBER(jaar_zip[[#This Row],[graaddagen]]),IF(OR(MONTH(jaar_zip[[#This Row],[Datum]])=1,MONTH(jaar_zip[[#This Row],[Datum]])=2,MONTH(jaar_zip[[#This Row],[Datum]])=11,MONTH(jaar_zip[[#This Row],[Datum]])=12),1.1,IF(OR(MONTH(jaar_zip[[#This Row],[Datum]])=3,MONTH(jaar_zip[[#This Row],[Datum]])=10),1,0.8))*jaar_zip[[#This Row],[graaddagen]],"")</f>
        <v>0</v>
      </c>
      <c r="O1596" s="101">
        <f>IF(ISNUMBER(jaar_zip[[#This Row],[etmaaltemperatuur]]),IF(jaar_zip[[#This Row],[etmaaltemperatuur]]&gt;stookgrens,jaar_zip[[#This Row],[etmaaltemperatuur]]-stookgrens,0),"")</f>
        <v>3.6000000000000014</v>
      </c>
    </row>
    <row r="1597" spans="1:15" x14ac:dyDescent="0.25">
      <c r="A1597">
        <v>251</v>
      </c>
      <c r="B1597">
        <v>20240813</v>
      </c>
      <c r="C1597">
        <v>3.3</v>
      </c>
      <c r="D1597">
        <v>21.8</v>
      </c>
      <c r="E1597">
        <v>1371</v>
      </c>
      <c r="F1597">
        <v>0.3</v>
      </c>
      <c r="G1597">
        <v>1008.9</v>
      </c>
      <c r="H1597">
        <v>91</v>
      </c>
      <c r="I1597" s="101" t="s">
        <v>17</v>
      </c>
      <c r="J1597" s="1">
        <f>DATEVALUE(RIGHT(jaar_zip[[#This Row],[YYYYMMDD]],2)&amp;"-"&amp;MID(jaar_zip[[#This Row],[YYYYMMDD]],5,2)&amp;"-"&amp;LEFT(jaar_zip[[#This Row],[YYYYMMDD]],4))</f>
        <v>45517</v>
      </c>
      <c r="K1597" s="101" t="str">
        <f>IF(AND(VALUE(MONTH(jaar_zip[[#This Row],[Datum]]))=1,VALUE(WEEKNUM(jaar_zip[[#This Row],[Datum]],21))&gt;51),RIGHT(YEAR(jaar_zip[[#This Row],[Datum]])-1,2),RIGHT(YEAR(jaar_zip[[#This Row],[Datum]]),2))&amp;"-"&amp; TEXT(WEEKNUM(jaar_zip[[#This Row],[Datum]],21),"00")</f>
        <v>24-33</v>
      </c>
      <c r="L1597" s="101">
        <f>MONTH(jaar_zip[[#This Row],[Datum]])</f>
        <v>8</v>
      </c>
      <c r="M1597" s="101">
        <f>IF(ISNUMBER(jaar_zip[[#This Row],[etmaaltemperatuur]]),IF(jaar_zip[[#This Row],[etmaaltemperatuur]]&lt;stookgrens,stookgrens-jaar_zip[[#This Row],[etmaaltemperatuur]],0),"")</f>
        <v>0</v>
      </c>
      <c r="N1597" s="101">
        <f>IF(ISNUMBER(jaar_zip[[#This Row],[graaddagen]]),IF(OR(MONTH(jaar_zip[[#This Row],[Datum]])=1,MONTH(jaar_zip[[#This Row],[Datum]])=2,MONTH(jaar_zip[[#This Row],[Datum]])=11,MONTH(jaar_zip[[#This Row],[Datum]])=12),1.1,IF(OR(MONTH(jaar_zip[[#This Row],[Datum]])=3,MONTH(jaar_zip[[#This Row],[Datum]])=10),1,0.8))*jaar_zip[[#This Row],[graaddagen]],"")</f>
        <v>0</v>
      </c>
      <c r="O1597" s="101">
        <f>IF(ISNUMBER(jaar_zip[[#This Row],[etmaaltemperatuur]]),IF(jaar_zip[[#This Row],[etmaaltemperatuur]]&gt;stookgrens,jaar_zip[[#This Row],[etmaaltemperatuur]]-stookgrens,0),"")</f>
        <v>3.8000000000000007</v>
      </c>
    </row>
    <row r="1598" spans="1:15" x14ac:dyDescent="0.25">
      <c r="A1598">
        <v>251</v>
      </c>
      <c r="B1598">
        <v>20240814</v>
      </c>
      <c r="C1598">
        <v>2.4</v>
      </c>
      <c r="D1598">
        <v>19.899999999999999</v>
      </c>
      <c r="E1598">
        <v>1049</v>
      </c>
      <c r="F1598">
        <v>0.7</v>
      </c>
      <c r="G1598">
        <v>1012.1</v>
      </c>
      <c r="H1598">
        <v>93</v>
      </c>
      <c r="I1598" s="101" t="s">
        <v>17</v>
      </c>
      <c r="J1598" s="1">
        <f>DATEVALUE(RIGHT(jaar_zip[[#This Row],[YYYYMMDD]],2)&amp;"-"&amp;MID(jaar_zip[[#This Row],[YYYYMMDD]],5,2)&amp;"-"&amp;LEFT(jaar_zip[[#This Row],[YYYYMMDD]],4))</f>
        <v>45518</v>
      </c>
      <c r="K1598" s="101" t="str">
        <f>IF(AND(VALUE(MONTH(jaar_zip[[#This Row],[Datum]]))=1,VALUE(WEEKNUM(jaar_zip[[#This Row],[Datum]],21))&gt;51),RIGHT(YEAR(jaar_zip[[#This Row],[Datum]])-1,2),RIGHT(YEAR(jaar_zip[[#This Row],[Datum]]),2))&amp;"-"&amp; TEXT(WEEKNUM(jaar_zip[[#This Row],[Datum]],21),"00")</f>
        <v>24-33</v>
      </c>
      <c r="L1598" s="101">
        <f>MONTH(jaar_zip[[#This Row],[Datum]])</f>
        <v>8</v>
      </c>
      <c r="M1598" s="101">
        <f>IF(ISNUMBER(jaar_zip[[#This Row],[etmaaltemperatuur]]),IF(jaar_zip[[#This Row],[etmaaltemperatuur]]&lt;stookgrens,stookgrens-jaar_zip[[#This Row],[etmaaltemperatuur]],0),"")</f>
        <v>0</v>
      </c>
      <c r="N1598" s="101">
        <f>IF(ISNUMBER(jaar_zip[[#This Row],[graaddagen]]),IF(OR(MONTH(jaar_zip[[#This Row],[Datum]])=1,MONTH(jaar_zip[[#This Row],[Datum]])=2,MONTH(jaar_zip[[#This Row],[Datum]])=11,MONTH(jaar_zip[[#This Row],[Datum]])=12),1.1,IF(OR(MONTH(jaar_zip[[#This Row],[Datum]])=3,MONTH(jaar_zip[[#This Row],[Datum]])=10),1,0.8))*jaar_zip[[#This Row],[graaddagen]],"")</f>
        <v>0</v>
      </c>
      <c r="O1598" s="101">
        <f>IF(ISNUMBER(jaar_zip[[#This Row],[etmaaltemperatuur]]),IF(jaar_zip[[#This Row],[etmaaltemperatuur]]&gt;stookgrens,jaar_zip[[#This Row],[etmaaltemperatuur]]-stookgrens,0),"")</f>
        <v>1.8999999999999986</v>
      </c>
    </row>
    <row r="1599" spans="1:15" x14ac:dyDescent="0.25">
      <c r="A1599">
        <v>251</v>
      </c>
      <c r="B1599">
        <v>20240815</v>
      </c>
      <c r="C1599">
        <v>7.4</v>
      </c>
      <c r="D1599">
        <v>19.399999999999999</v>
      </c>
      <c r="E1599">
        <v>1933</v>
      </c>
      <c r="F1599">
        <v>0</v>
      </c>
      <c r="G1599">
        <v>1013.9</v>
      </c>
      <c r="H1599">
        <v>85</v>
      </c>
      <c r="I1599" s="101" t="s">
        <v>17</v>
      </c>
      <c r="J1599" s="1">
        <f>DATEVALUE(RIGHT(jaar_zip[[#This Row],[YYYYMMDD]],2)&amp;"-"&amp;MID(jaar_zip[[#This Row],[YYYYMMDD]],5,2)&amp;"-"&amp;LEFT(jaar_zip[[#This Row],[YYYYMMDD]],4))</f>
        <v>45519</v>
      </c>
      <c r="K1599" s="101" t="str">
        <f>IF(AND(VALUE(MONTH(jaar_zip[[#This Row],[Datum]]))=1,VALUE(WEEKNUM(jaar_zip[[#This Row],[Datum]],21))&gt;51),RIGHT(YEAR(jaar_zip[[#This Row],[Datum]])-1,2),RIGHT(YEAR(jaar_zip[[#This Row],[Datum]]),2))&amp;"-"&amp; TEXT(WEEKNUM(jaar_zip[[#This Row],[Datum]],21),"00")</f>
        <v>24-33</v>
      </c>
      <c r="L1599" s="101">
        <f>MONTH(jaar_zip[[#This Row],[Datum]])</f>
        <v>8</v>
      </c>
      <c r="M1599" s="101">
        <f>IF(ISNUMBER(jaar_zip[[#This Row],[etmaaltemperatuur]]),IF(jaar_zip[[#This Row],[etmaaltemperatuur]]&lt;stookgrens,stookgrens-jaar_zip[[#This Row],[etmaaltemperatuur]],0),"")</f>
        <v>0</v>
      </c>
      <c r="N1599" s="101">
        <f>IF(ISNUMBER(jaar_zip[[#This Row],[graaddagen]]),IF(OR(MONTH(jaar_zip[[#This Row],[Datum]])=1,MONTH(jaar_zip[[#This Row],[Datum]])=2,MONTH(jaar_zip[[#This Row],[Datum]])=11,MONTH(jaar_zip[[#This Row],[Datum]])=12),1.1,IF(OR(MONTH(jaar_zip[[#This Row],[Datum]])=3,MONTH(jaar_zip[[#This Row],[Datum]])=10),1,0.8))*jaar_zip[[#This Row],[graaddagen]],"")</f>
        <v>0</v>
      </c>
      <c r="O1599" s="101">
        <f>IF(ISNUMBER(jaar_zip[[#This Row],[etmaaltemperatuur]]),IF(jaar_zip[[#This Row],[etmaaltemperatuur]]&gt;stookgrens,jaar_zip[[#This Row],[etmaaltemperatuur]]-stookgrens,0),"")</f>
        <v>1.3999999999999986</v>
      </c>
    </row>
    <row r="1600" spans="1:15" x14ac:dyDescent="0.25">
      <c r="A1600">
        <v>251</v>
      </c>
      <c r="B1600">
        <v>20240816</v>
      </c>
      <c r="C1600">
        <v>4</v>
      </c>
      <c r="D1600">
        <v>18</v>
      </c>
      <c r="E1600">
        <v>1776</v>
      </c>
      <c r="F1600">
        <v>13.3</v>
      </c>
      <c r="G1600">
        <v>1013.8</v>
      </c>
      <c r="H1600">
        <v>85</v>
      </c>
      <c r="I1600" s="101" t="s">
        <v>17</v>
      </c>
      <c r="J1600" s="1">
        <f>DATEVALUE(RIGHT(jaar_zip[[#This Row],[YYYYMMDD]],2)&amp;"-"&amp;MID(jaar_zip[[#This Row],[YYYYMMDD]],5,2)&amp;"-"&amp;LEFT(jaar_zip[[#This Row],[YYYYMMDD]],4))</f>
        <v>45520</v>
      </c>
      <c r="K1600" s="101" t="str">
        <f>IF(AND(VALUE(MONTH(jaar_zip[[#This Row],[Datum]]))=1,VALUE(WEEKNUM(jaar_zip[[#This Row],[Datum]],21))&gt;51),RIGHT(YEAR(jaar_zip[[#This Row],[Datum]])-1,2),RIGHT(YEAR(jaar_zip[[#This Row],[Datum]]),2))&amp;"-"&amp; TEXT(WEEKNUM(jaar_zip[[#This Row],[Datum]],21),"00")</f>
        <v>24-33</v>
      </c>
      <c r="L1600" s="101">
        <f>MONTH(jaar_zip[[#This Row],[Datum]])</f>
        <v>8</v>
      </c>
      <c r="M1600" s="101">
        <f>IF(ISNUMBER(jaar_zip[[#This Row],[etmaaltemperatuur]]),IF(jaar_zip[[#This Row],[etmaaltemperatuur]]&lt;stookgrens,stookgrens-jaar_zip[[#This Row],[etmaaltemperatuur]],0),"")</f>
        <v>0</v>
      </c>
      <c r="N1600" s="101">
        <f>IF(ISNUMBER(jaar_zip[[#This Row],[graaddagen]]),IF(OR(MONTH(jaar_zip[[#This Row],[Datum]])=1,MONTH(jaar_zip[[#This Row],[Datum]])=2,MONTH(jaar_zip[[#This Row],[Datum]])=11,MONTH(jaar_zip[[#This Row],[Datum]])=12),1.1,IF(OR(MONTH(jaar_zip[[#This Row],[Datum]])=3,MONTH(jaar_zip[[#This Row],[Datum]])=10),1,0.8))*jaar_zip[[#This Row],[graaddagen]],"")</f>
        <v>0</v>
      </c>
      <c r="O1600" s="101">
        <f>IF(ISNUMBER(jaar_zip[[#This Row],[etmaaltemperatuur]]),IF(jaar_zip[[#This Row],[etmaaltemperatuur]]&gt;stookgrens,jaar_zip[[#This Row],[etmaaltemperatuur]]-stookgrens,0),"")</f>
        <v>0</v>
      </c>
    </row>
    <row r="1601" spans="1:15" x14ac:dyDescent="0.25">
      <c r="A1601">
        <v>251</v>
      </c>
      <c r="B1601">
        <v>20240817</v>
      </c>
      <c r="C1601">
        <v>1.9</v>
      </c>
      <c r="D1601">
        <v>16.5</v>
      </c>
      <c r="E1601">
        <v>2142</v>
      </c>
      <c r="F1601">
        <v>0</v>
      </c>
      <c r="G1601">
        <v>1013.3</v>
      </c>
      <c r="H1601">
        <v>78</v>
      </c>
      <c r="I1601" s="101" t="s">
        <v>17</v>
      </c>
      <c r="J1601" s="1">
        <f>DATEVALUE(RIGHT(jaar_zip[[#This Row],[YYYYMMDD]],2)&amp;"-"&amp;MID(jaar_zip[[#This Row],[YYYYMMDD]],5,2)&amp;"-"&amp;LEFT(jaar_zip[[#This Row],[YYYYMMDD]],4))</f>
        <v>45521</v>
      </c>
      <c r="K1601" s="101" t="str">
        <f>IF(AND(VALUE(MONTH(jaar_zip[[#This Row],[Datum]]))=1,VALUE(WEEKNUM(jaar_zip[[#This Row],[Datum]],21))&gt;51),RIGHT(YEAR(jaar_zip[[#This Row],[Datum]])-1,2),RIGHT(YEAR(jaar_zip[[#This Row],[Datum]]),2))&amp;"-"&amp; TEXT(WEEKNUM(jaar_zip[[#This Row],[Datum]],21),"00")</f>
        <v>24-33</v>
      </c>
      <c r="L1601" s="101">
        <f>MONTH(jaar_zip[[#This Row],[Datum]])</f>
        <v>8</v>
      </c>
      <c r="M1601" s="101">
        <f>IF(ISNUMBER(jaar_zip[[#This Row],[etmaaltemperatuur]]),IF(jaar_zip[[#This Row],[etmaaltemperatuur]]&lt;stookgrens,stookgrens-jaar_zip[[#This Row],[etmaaltemperatuur]],0),"")</f>
        <v>1.5</v>
      </c>
      <c r="N1601" s="101">
        <f>IF(ISNUMBER(jaar_zip[[#This Row],[graaddagen]]),IF(OR(MONTH(jaar_zip[[#This Row],[Datum]])=1,MONTH(jaar_zip[[#This Row],[Datum]])=2,MONTH(jaar_zip[[#This Row],[Datum]])=11,MONTH(jaar_zip[[#This Row],[Datum]])=12),1.1,IF(OR(MONTH(jaar_zip[[#This Row],[Datum]])=3,MONTH(jaar_zip[[#This Row],[Datum]])=10),1,0.8))*jaar_zip[[#This Row],[graaddagen]],"")</f>
        <v>1.2000000000000002</v>
      </c>
      <c r="O1601" s="101">
        <f>IF(ISNUMBER(jaar_zip[[#This Row],[etmaaltemperatuur]]),IF(jaar_zip[[#This Row],[etmaaltemperatuur]]&gt;stookgrens,jaar_zip[[#This Row],[etmaaltemperatuur]]-stookgrens,0),"")</f>
        <v>0</v>
      </c>
    </row>
    <row r="1602" spans="1:15" x14ac:dyDescent="0.25">
      <c r="A1602">
        <v>251</v>
      </c>
      <c r="B1602">
        <v>20240818</v>
      </c>
      <c r="C1602">
        <v>3.3</v>
      </c>
      <c r="D1602">
        <v>17.100000000000001</v>
      </c>
      <c r="E1602">
        <v>1524</v>
      </c>
      <c r="F1602">
        <v>0</v>
      </c>
      <c r="G1602">
        <v>1013.1</v>
      </c>
      <c r="H1602">
        <v>74</v>
      </c>
      <c r="I1602" s="101" t="s">
        <v>17</v>
      </c>
      <c r="J1602" s="1">
        <f>DATEVALUE(RIGHT(jaar_zip[[#This Row],[YYYYMMDD]],2)&amp;"-"&amp;MID(jaar_zip[[#This Row],[YYYYMMDD]],5,2)&amp;"-"&amp;LEFT(jaar_zip[[#This Row],[YYYYMMDD]],4))</f>
        <v>45522</v>
      </c>
      <c r="K1602" s="101" t="str">
        <f>IF(AND(VALUE(MONTH(jaar_zip[[#This Row],[Datum]]))=1,VALUE(WEEKNUM(jaar_zip[[#This Row],[Datum]],21))&gt;51),RIGHT(YEAR(jaar_zip[[#This Row],[Datum]])-1,2),RIGHT(YEAR(jaar_zip[[#This Row],[Datum]]),2))&amp;"-"&amp; TEXT(WEEKNUM(jaar_zip[[#This Row],[Datum]],21),"00")</f>
        <v>24-33</v>
      </c>
      <c r="L1602" s="101">
        <f>MONTH(jaar_zip[[#This Row],[Datum]])</f>
        <v>8</v>
      </c>
      <c r="M1602" s="101">
        <f>IF(ISNUMBER(jaar_zip[[#This Row],[etmaaltemperatuur]]),IF(jaar_zip[[#This Row],[etmaaltemperatuur]]&lt;stookgrens,stookgrens-jaar_zip[[#This Row],[etmaaltemperatuur]],0),"")</f>
        <v>0.89999999999999858</v>
      </c>
      <c r="N1602" s="101">
        <f>IF(ISNUMBER(jaar_zip[[#This Row],[graaddagen]]),IF(OR(MONTH(jaar_zip[[#This Row],[Datum]])=1,MONTH(jaar_zip[[#This Row],[Datum]])=2,MONTH(jaar_zip[[#This Row],[Datum]])=11,MONTH(jaar_zip[[#This Row],[Datum]])=12),1.1,IF(OR(MONTH(jaar_zip[[#This Row],[Datum]])=3,MONTH(jaar_zip[[#This Row],[Datum]])=10),1,0.8))*jaar_zip[[#This Row],[graaddagen]],"")</f>
        <v>0.71999999999999886</v>
      </c>
      <c r="O1602" s="101">
        <f>IF(ISNUMBER(jaar_zip[[#This Row],[etmaaltemperatuur]]),IF(jaar_zip[[#This Row],[etmaaltemperatuur]]&gt;stookgrens,jaar_zip[[#This Row],[etmaaltemperatuur]]-stookgrens,0),"")</f>
        <v>0</v>
      </c>
    </row>
    <row r="1603" spans="1:15" x14ac:dyDescent="0.25">
      <c r="A1603">
        <v>251</v>
      </c>
      <c r="B1603">
        <v>20240819</v>
      </c>
      <c r="C1603">
        <v>5.2</v>
      </c>
      <c r="D1603">
        <v>17.899999999999999</v>
      </c>
      <c r="E1603">
        <v>1588</v>
      </c>
      <c r="F1603">
        <v>0</v>
      </c>
      <c r="G1603">
        <v>1016.4</v>
      </c>
      <c r="H1603">
        <v>76</v>
      </c>
      <c r="I1603" s="101" t="s">
        <v>17</v>
      </c>
      <c r="J1603" s="1">
        <f>DATEVALUE(RIGHT(jaar_zip[[#This Row],[YYYYMMDD]],2)&amp;"-"&amp;MID(jaar_zip[[#This Row],[YYYYMMDD]],5,2)&amp;"-"&amp;LEFT(jaar_zip[[#This Row],[YYYYMMDD]],4))</f>
        <v>45523</v>
      </c>
      <c r="K1603" s="101" t="str">
        <f>IF(AND(VALUE(MONTH(jaar_zip[[#This Row],[Datum]]))=1,VALUE(WEEKNUM(jaar_zip[[#This Row],[Datum]],21))&gt;51),RIGHT(YEAR(jaar_zip[[#This Row],[Datum]])-1,2),RIGHT(YEAR(jaar_zip[[#This Row],[Datum]]),2))&amp;"-"&amp; TEXT(WEEKNUM(jaar_zip[[#This Row],[Datum]],21),"00")</f>
        <v>24-34</v>
      </c>
      <c r="L1603" s="101">
        <f>MONTH(jaar_zip[[#This Row],[Datum]])</f>
        <v>8</v>
      </c>
      <c r="M1603" s="101">
        <f>IF(ISNUMBER(jaar_zip[[#This Row],[etmaaltemperatuur]]),IF(jaar_zip[[#This Row],[etmaaltemperatuur]]&lt;stookgrens,stookgrens-jaar_zip[[#This Row],[etmaaltemperatuur]],0),"")</f>
        <v>0.10000000000000142</v>
      </c>
      <c r="N1603" s="101">
        <f>IF(ISNUMBER(jaar_zip[[#This Row],[graaddagen]]),IF(OR(MONTH(jaar_zip[[#This Row],[Datum]])=1,MONTH(jaar_zip[[#This Row],[Datum]])=2,MONTH(jaar_zip[[#This Row],[Datum]])=11,MONTH(jaar_zip[[#This Row],[Datum]])=12),1.1,IF(OR(MONTH(jaar_zip[[#This Row],[Datum]])=3,MONTH(jaar_zip[[#This Row],[Datum]])=10),1,0.8))*jaar_zip[[#This Row],[graaddagen]],"")</f>
        <v>8.000000000000114E-2</v>
      </c>
      <c r="O1603" s="101">
        <f>IF(ISNUMBER(jaar_zip[[#This Row],[etmaaltemperatuur]]),IF(jaar_zip[[#This Row],[etmaaltemperatuur]]&gt;stookgrens,jaar_zip[[#This Row],[etmaaltemperatuur]]-stookgrens,0),"")</f>
        <v>0</v>
      </c>
    </row>
    <row r="1604" spans="1:15" x14ac:dyDescent="0.25">
      <c r="A1604">
        <v>251</v>
      </c>
      <c r="B1604">
        <v>20240820</v>
      </c>
      <c r="C1604">
        <v>7.8</v>
      </c>
      <c r="D1604">
        <v>18.600000000000001</v>
      </c>
      <c r="E1604">
        <v>838</v>
      </c>
      <c r="F1604">
        <v>12.2</v>
      </c>
      <c r="G1604">
        <v>1009.3</v>
      </c>
      <c r="H1604">
        <v>84</v>
      </c>
      <c r="I1604" s="101" t="s">
        <v>17</v>
      </c>
      <c r="J1604" s="1">
        <f>DATEVALUE(RIGHT(jaar_zip[[#This Row],[YYYYMMDD]],2)&amp;"-"&amp;MID(jaar_zip[[#This Row],[YYYYMMDD]],5,2)&amp;"-"&amp;LEFT(jaar_zip[[#This Row],[YYYYMMDD]],4))</f>
        <v>45524</v>
      </c>
      <c r="K1604" s="101" t="str">
        <f>IF(AND(VALUE(MONTH(jaar_zip[[#This Row],[Datum]]))=1,VALUE(WEEKNUM(jaar_zip[[#This Row],[Datum]],21))&gt;51),RIGHT(YEAR(jaar_zip[[#This Row],[Datum]])-1,2),RIGHT(YEAR(jaar_zip[[#This Row],[Datum]]),2))&amp;"-"&amp; TEXT(WEEKNUM(jaar_zip[[#This Row],[Datum]],21),"00")</f>
        <v>24-34</v>
      </c>
      <c r="L1604" s="101">
        <f>MONTH(jaar_zip[[#This Row],[Datum]])</f>
        <v>8</v>
      </c>
      <c r="M1604" s="101">
        <f>IF(ISNUMBER(jaar_zip[[#This Row],[etmaaltemperatuur]]),IF(jaar_zip[[#This Row],[etmaaltemperatuur]]&lt;stookgrens,stookgrens-jaar_zip[[#This Row],[etmaaltemperatuur]],0),"")</f>
        <v>0</v>
      </c>
      <c r="N1604" s="101">
        <f>IF(ISNUMBER(jaar_zip[[#This Row],[graaddagen]]),IF(OR(MONTH(jaar_zip[[#This Row],[Datum]])=1,MONTH(jaar_zip[[#This Row],[Datum]])=2,MONTH(jaar_zip[[#This Row],[Datum]])=11,MONTH(jaar_zip[[#This Row],[Datum]])=12),1.1,IF(OR(MONTH(jaar_zip[[#This Row],[Datum]])=3,MONTH(jaar_zip[[#This Row],[Datum]])=10),1,0.8))*jaar_zip[[#This Row],[graaddagen]],"")</f>
        <v>0</v>
      </c>
      <c r="O1604" s="101">
        <f>IF(ISNUMBER(jaar_zip[[#This Row],[etmaaltemperatuur]]),IF(jaar_zip[[#This Row],[etmaaltemperatuur]]&gt;stookgrens,jaar_zip[[#This Row],[etmaaltemperatuur]]-stookgrens,0),"")</f>
        <v>0.60000000000000142</v>
      </c>
    </row>
    <row r="1605" spans="1:15" x14ac:dyDescent="0.25">
      <c r="A1605">
        <v>251</v>
      </c>
      <c r="B1605">
        <v>20240821</v>
      </c>
      <c r="C1605">
        <v>8.3000000000000007</v>
      </c>
      <c r="D1605">
        <v>16.5</v>
      </c>
      <c r="E1605">
        <v>1768</v>
      </c>
      <c r="F1605">
        <v>0.7</v>
      </c>
      <c r="G1605">
        <v>1013.3</v>
      </c>
      <c r="H1605">
        <v>71</v>
      </c>
      <c r="I1605" s="101" t="s">
        <v>17</v>
      </c>
      <c r="J1605" s="1">
        <f>DATEVALUE(RIGHT(jaar_zip[[#This Row],[YYYYMMDD]],2)&amp;"-"&amp;MID(jaar_zip[[#This Row],[YYYYMMDD]],5,2)&amp;"-"&amp;LEFT(jaar_zip[[#This Row],[YYYYMMDD]],4))</f>
        <v>45525</v>
      </c>
      <c r="K1605" s="101" t="str">
        <f>IF(AND(VALUE(MONTH(jaar_zip[[#This Row],[Datum]]))=1,VALUE(WEEKNUM(jaar_zip[[#This Row],[Datum]],21))&gt;51),RIGHT(YEAR(jaar_zip[[#This Row],[Datum]])-1,2),RIGHT(YEAR(jaar_zip[[#This Row],[Datum]]),2))&amp;"-"&amp; TEXT(WEEKNUM(jaar_zip[[#This Row],[Datum]],21),"00")</f>
        <v>24-34</v>
      </c>
      <c r="L1605" s="101">
        <f>MONTH(jaar_zip[[#This Row],[Datum]])</f>
        <v>8</v>
      </c>
      <c r="M1605" s="101">
        <f>IF(ISNUMBER(jaar_zip[[#This Row],[etmaaltemperatuur]]),IF(jaar_zip[[#This Row],[etmaaltemperatuur]]&lt;stookgrens,stookgrens-jaar_zip[[#This Row],[etmaaltemperatuur]],0),"")</f>
        <v>1.5</v>
      </c>
      <c r="N1605" s="101">
        <f>IF(ISNUMBER(jaar_zip[[#This Row],[graaddagen]]),IF(OR(MONTH(jaar_zip[[#This Row],[Datum]])=1,MONTH(jaar_zip[[#This Row],[Datum]])=2,MONTH(jaar_zip[[#This Row],[Datum]])=11,MONTH(jaar_zip[[#This Row],[Datum]])=12),1.1,IF(OR(MONTH(jaar_zip[[#This Row],[Datum]])=3,MONTH(jaar_zip[[#This Row],[Datum]])=10),1,0.8))*jaar_zip[[#This Row],[graaddagen]],"")</f>
        <v>1.2000000000000002</v>
      </c>
      <c r="O1605" s="101">
        <f>IF(ISNUMBER(jaar_zip[[#This Row],[etmaaltemperatuur]]),IF(jaar_zip[[#This Row],[etmaaltemperatuur]]&gt;stookgrens,jaar_zip[[#This Row],[etmaaltemperatuur]]-stookgrens,0),"")</f>
        <v>0</v>
      </c>
    </row>
    <row r="1606" spans="1:15" x14ac:dyDescent="0.25">
      <c r="A1606">
        <v>251</v>
      </c>
      <c r="B1606">
        <v>20240822</v>
      </c>
      <c r="C1606">
        <v>11.6</v>
      </c>
      <c r="D1606">
        <v>18.2</v>
      </c>
      <c r="E1606">
        <v>791</v>
      </c>
      <c r="F1606">
        <v>0.5</v>
      </c>
      <c r="G1606">
        <v>1006.6</v>
      </c>
      <c r="H1606">
        <v>85</v>
      </c>
      <c r="I1606" s="101" t="s">
        <v>17</v>
      </c>
      <c r="J1606" s="1">
        <f>DATEVALUE(RIGHT(jaar_zip[[#This Row],[YYYYMMDD]],2)&amp;"-"&amp;MID(jaar_zip[[#This Row],[YYYYMMDD]],5,2)&amp;"-"&amp;LEFT(jaar_zip[[#This Row],[YYYYMMDD]],4))</f>
        <v>45526</v>
      </c>
      <c r="K1606" s="101" t="str">
        <f>IF(AND(VALUE(MONTH(jaar_zip[[#This Row],[Datum]]))=1,VALUE(WEEKNUM(jaar_zip[[#This Row],[Datum]],21))&gt;51),RIGHT(YEAR(jaar_zip[[#This Row],[Datum]])-1,2),RIGHT(YEAR(jaar_zip[[#This Row],[Datum]]),2))&amp;"-"&amp; TEXT(WEEKNUM(jaar_zip[[#This Row],[Datum]],21),"00")</f>
        <v>24-34</v>
      </c>
      <c r="L1606" s="101">
        <f>MONTH(jaar_zip[[#This Row],[Datum]])</f>
        <v>8</v>
      </c>
      <c r="M1606" s="101">
        <f>IF(ISNUMBER(jaar_zip[[#This Row],[etmaaltemperatuur]]),IF(jaar_zip[[#This Row],[etmaaltemperatuur]]&lt;stookgrens,stookgrens-jaar_zip[[#This Row],[etmaaltemperatuur]],0),"")</f>
        <v>0</v>
      </c>
      <c r="N1606" s="101">
        <f>IF(ISNUMBER(jaar_zip[[#This Row],[graaddagen]]),IF(OR(MONTH(jaar_zip[[#This Row],[Datum]])=1,MONTH(jaar_zip[[#This Row],[Datum]])=2,MONTH(jaar_zip[[#This Row],[Datum]])=11,MONTH(jaar_zip[[#This Row],[Datum]])=12),1.1,IF(OR(MONTH(jaar_zip[[#This Row],[Datum]])=3,MONTH(jaar_zip[[#This Row],[Datum]])=10),1,0.8))*jaar_zip[[#This Row],[graaddagen]],"")</f>
        <v>0</v>
      </c>
      <c r="O1606" s="101">
        <f>IF(ISNUMBER(jaar_zip[[#This Row],[etmaaltemperatuur]]),IF(jaar_zip[[#This Row],[etmaaltemperatuur]]&gt;stookgrens,jaar_zip[[#This Row],[etmaaltemperatuur]]-stookgrens,0),"")</f>
        <v>0.19999999999999929</v>
      </c>
    </row>
    <row r="1607" spans="1:15" x14ac:dyDescent="0.25">
      <c r="A1607">
        <v>251</v>
      </c>
      <c r="B1607">
        <v>20240823</v>
      </c>
      <c r="C1607">
        <v>9.9</v>
      </c>
      <c r="D1607">
        <v>17.5</v>
      </c>
      <c r="E1607">
        <v>1517</v>
      </c>
      <c r="F1607">
        <v>2.2999999999999998</v>
      </c>
      <c r="G1607">
        <v>1003.8</v>
      </c>
      <c r="H1607">
        <v>83</v>
      </c>
      <c r="I1607" s="101" t="s">
        <v>17</v>
      </c>
      <c r="J1607" s="1">
        <f>DATEVALUE(RIGHT(jaar_zip[[#This Row],[YYYYMMDD]],2)&amp;"-"&amp;MID(jaar_zip[[#This Row],[YYYYMMDD]],5,2)&amp;"-"&amp;LEFT(jaar_zip[[#This Row],[YYYYMMDD]],4))</f>
        <v>45527</v>
      </c>
      <c r="K1607" s="101" t="str">
        <f>IF(AND(VALUE(MONTH(jaar_zip[[#This Row],[Datum]]))=1,VALUE(WEEKNUM(jaar_zip[[#This Row],[Datum]],21))&gt;51),RIGHT(YEAR(jaar_zip[[#This Row],[Datum]])-1,2),RIGHT(YEAR(jaar_zip[[#This Row],[Datum]]),2))&amp;"-"&amp; TEXT(WEEKNUM(jaar_zip[[#This Row],[Datum]],21),"00")</f>
        <v>24-34</v>
      </c>
      <c r="L1607" s="101">
        <f>MONTH(jaar_zip[[#This Row],[Datum]])</f>
        <v>8</v>
      </c>
      <c r="M1607" s="101">
        <f>IF(ISNUMBER(jaar_zip[[#This Row],[etmaaltemperatuur]]),IF(jaar_zip[[#This Row],[etmaaltemperatuur]]&lt;stookgrens,stookgrens-jaar_zip[[#This Row],[etmaaltemperatuur]],0),"")</f>
        <v>0.5</v>
      </c>
      <c r="N1607" s="101">
        <f>IF(ISNUMBER(jaar_zip[[#This Row],[graaddagen]]),IF(OR(MONTH(jaar_zip[[#This Row],[Datum]])=1,MONTH(jaar_zip[[#This Row],[Datum]])=2,MONTH(jaar_zip[[#This Row],[Datum]])=11,MONTH(jaar_zip[[#This Row],[Datum]])=12),1.1,IF(OR(MONTH(jaar_zip[[#This Row],[Datum]])=3,MONTH(jaar_zip[[#This Row],[Datum]])=10),1,0.8))*jaar_zip[[#This Row],[graaddagen]],"")</f>
        <v>0.4</v>
      </c>
      <c r="O1607" s="101">
        <f>IF(ISNUMBER(jaar_zip[[#This Row],[etmaaltemperatuur]]),IF(jaar_zip[[#This Row],[etmaaltemperatuur]]&gt;stookgrens,jaar_zip[[#This Row],[etmaaltemperatuur]]-stookgrens,0),"")</f>
        <v>0</v>
      </c>
    </row>
    <row r="1608" spans="1:15" x14ac:dyDescent="0.25">
      <c r="A1608">
        <v>251</v>
      </c>
      <c r="B1608">
        <v>20240824</v>
      </c>
      <c r="C1608">
        <v>5.6</v>
      </c>
      <c r="D1608">
        <v>16.8</v>
      </c>
      <c r="E1608">
        <v>508</v>
      </c>
      <c r="F1608">
        <v>10.3</v>
      </c>
      <c r="G1608">
        <v>1005</v>
      </c>
      <c r="H1608">
        <v>92</v>
      </c>
      <c r="I1608" s="101" t="s">
        <v>17</v>
      </c>
      <c r="J1608" s="1">
        <f>DATEVALUE(RIGHT(jaar_zip[[#This Row],[YYYYMMDD]],2)&amp;"-"&amp;MID(jaar_zip[[#This Row],[YYYYMMDD]],5,2)&amp;"-"&amp;LEFT(jaar_zip[[#This Row],[YYYYMMDD]],4))</f>
        <v>45528</v>
      </c>
      <c r="K1608" s="101" t="str">
        <f>IF(AND(VALUE(MONTH(jaar_zip[[#This Row],[Datum]]))=1,VALUE(WEEKNUM(jaar_zip[[#This Row],[Datum]],21))&gt;51),RIGHT(YEAR(jaar_zip[[#This Row],[Datum]])-1,2),RIGHT(YEAR(jaar_zip[[#This Row],[Datum]]),2))&amp;"-"&amp; TEXT(WEEKNUM(jaar_zip[[#This Row],[Datum]],21),"00")</f>
        <v>24-34</v>
      </c>
      <c r="L1608" s="101">
        <f>MONTH(jaar_zip[[#This Row],[Datum]])</f>
        <v>8</v>
      </c>
      <c r="M1608" s="101">
        <f>IF(ISNUMBER(jaar_zip[[#This Row],[etmaaltemperatuur]]),IF(jaar_zip[[#This Row],[etmaaltemperatuur]]&lt;stookgrens,stookgrens-jaar_zip[[#This Row],[etmaaltemperatuur]],0),"")</f>
        <v>1.1999999999999993</v>
      </c>
      <c r="N1608" s="101">
        <f>IF(ISNUMBER(jaar_zip[[#This Row],[graaddagen]]),IF(OR(MONTH(jaar_zip[[#This Row],[Datum]])=1,MONTH(jaar_zip[[#This Row],[Datum]])=2,MONTH(jaar_zip[[#This Row],[Datum]])=11,MONTH(jaar_zip[[#This Row],[Datum]])=12),1.1,IF(OR(MONTH(jaar_zip[[#This Row],[Datum]])=3,MONTH(jaar_zip[[#This Row],[Datum]])=10),1,0.8))*jaar_zip[[#This Row],[graaddagen]],"")</f>
        <v>0.95999999999999952</v>
      </c>
      <c r="O1608" s="101">
        <f>IF(ISNUMBER(jaar_zip[[#This Row],[etmaaltemperatuur]]),IF(jaar_zip[[#This Row],[etmaaltemperatuur]]&gt;stookgrens,jaar_zip[[#This Row],[etmaaltemperatuur]]-stookgrens,0),"")</f>
        <v>0</v>
      </c>
    </row>
    <row r="1609" spans="1:15" x14ac:dyDescent="0.25">
      <c r="A1609">
        <v>251</v>
      </c>
      <c r="B1609">
        <v>20240825</v>
      </c>
      <c r="C1609">
        <v>8.6</v>
      </c>
      <c r="D1609">
        <v>16.8</v>
      </c>
      <c r="E1609">
        <v>1924</v>
      </c>
      <c r="F1609">
        <v>-0.1</v>
      </c>
      <c r="G1609">
        <v>1016.4</v>
      </c>
      <c r="H1609">
        <v>73</v>
      </c>
      <c r="I1609" s="101" t="s">
        <v>17</v>
      </c>
      <c r="J1609" s="1">
        <f>DATEVALUE(RIGHT(jaar_zip[[#This Row],[YYYYMMDD]],2)&amp;"-"&amp;MID(jaar_zip[[#This Row],[YYYYMMDD]],5,2)&amp;"-"&amp;LEFT(jaar_zip[[#This Row],[YYYYMMDD]],4))</f>
        <v>45529</v>
      </c>
      <c r="K1609" s="101" t="str">
        <f>IF(AND(VALUE(MONTH(jaar_zip[[#This Row],[Datum]]))=1,VALUE(WEEKNUM(jaar_zip[[#This Row],[Datum]],21))&gt;51),RIGHT(YEAR(jaar_zip[[#This Row],[Datum]])-1,2),RIGHT(YEAR(jaar_zip[[#This Row],[Datum]]),2))&amp;"-"&amp; TEXT(WEEKNUM(jaar_zip[[#This Row],[Datum]],21),"00")</f>
        <v>24-34</v>
      </c>
      <c r="L1609" s="101">
        <f>MONTH(jaar_zip[[#This Row],[Datum]])</f>
        <v>8</v>
      </c>
      <c r="M1609" s="101">
        <f>IF(ISNUMBER(jaar_zip[[#This Row],[etmaaltemperatuur]]),IF(jaar_zip[[#This Row],[etmaaltemperatuur]]&lt;stookgrens,stookgrens-jaar_zip[[#This Row],[etmaaltemperatuur]],0),"")</f>
        <v>1.1999999999999993</v>
      </c>
      <c r="N1609" s="101">
        <f>IF(ISNUMBER(jaar_zip[[#This Row],[graaddagen]]),IF(OR(MONTH(jaar_zip[[#This Row],[Datum]])=1,MONTH(jaar_zip[[#This Row],[Datum]])=2,MONTH(jaar_zip[[#This Row],[Datum]])=11,MONTH(jaar_zip[[#This Row],[Datum]])=12),1.1,IF(OR(MONTH(jaar_zip[[#This Row],[Datum]])=3,MONTH(jaar_zip[[#This Row],[Datum]])=10),1,0.8))*jaar_zip[[#This Row],[graaddagen]],"")</f>
        <v>0.95999999999999952</v>
      </c>
      <c r="O1609" s="101">
        <f>IF(ISNUMBER(jaar_zip[[#This Row],[etmaaltemperatuur]]),IF(jaar_zip[[#This Row],[etmaaltemperatuur]]&gt;stookgrens,jaar_zip[[#This Row],[etmaaltemperatuur]]-stookgrens,0),"")</f>
        <v>0</v>
      </c>
    </row>
    <row r="1610" spans="1:15" x14ac:dyDescent="0.25">
      <c r="A1610">
        <v>251</v>
      </c>
      <c r="B1610">
        <v>20240826</v>
      </c>
      <c r="C1610">
        <v>7.1</v>
      </c>
      <c r="D1610">
        <v>17.5</v>
      </c>
      <c r="E1610">
        <v>1631</v>
      </c>
      <c r="F1610">
        <v>1.5</v>
      </c>
      <c r="G1610">
        <v>1019.6</v>
      </c>
      <c r="H1610">
        <v>87</v>
      </c>
      <c r="I1610" s="101" t="s">
        <v>17</v>
      </c>
      <c r="J1610" s="1">
        <f>DATEVALUE(RIGHT(jaar_zip[[#This Row],[YYYYMMDD]],2)&amp;"-"&amp;MID(jaar_zip[[#This Row],[YYYYMMDD]],5,2)&amp;"-"&amp;LEFT(jaar_zip[[#This Row],[YYYYMMDD]],4))</f>
        <v>45530</v>
      </c>
      <c r="K1610" s="101" t="str">
        <f>IF(AND(VALUE(MONTH(jaar_zip[[#This Row],[Datum]]))=1,VALUE(WEEKNUM(jaar_zip[[#This Row],[Datum]],21))&gt;51),RIGHT(YEAR(jaar_zip[[#This Row],[Datum]])-1,2),RIGHT(YEAR(jaar_zip[[#This Row],[Datum]]),2))&amp;"-"&amp; TEXT(WEEKNUM(jaar_zip[[#This Row],[Datum]],21),"00")</f>
        <v>24-35</v>
      </c>
      <c r="L1610" s="101">
        <f>MONTH(jaar_zip[[#This Row],[Datum]])</f>
        <v>8</v>
      </c>
      <c r="M1610" s="101">
        <f>IF(ISNUMBER(jaar_zip[[#This Row],[etmaaltemperatuur]]),IF(jaar_zip[[#This Row],[etmaaltemperatuur]]&lt;stookgrens,stookgrens-jaar_zip[[#This Row],[etmaaltemperatuur]],0),"")</f>
        <v>0.5</v>
      </c>
      <c r="N1610" s="101">
        <f>IF(ISNUMBER(jaar_zip[[#This Row],[graaddagen]]),IF(OR(MONTH(jaar_zip[[#This Row],[Datum]])=1,MONTH(jaar_zip[[#This Row],[Datum]])=2,MONTH(jaar_zip[[#This Row],[Datum]])=11,MONTH(jaar_zip[[#This Row],[Datum]])=12),1.1,IF(OR(MONTH(jaar_zip[[#This Row],[Datum]])=3,MONTH(jaar_zip[[#This Row],[Datum]])=10),1,0.8))*jaar_zip[[#This Row],[graaddagen]],"")</f>
        <v>0.4</v>
      </c>
      <c r="O1610" s="101">
        <f>IF(ISNUMBER(jaar_zip[[#This Row],[etmaaltemperatuur]]),IF(jaar_zip[[#This Row],[etmaaltemperatuur]]&gt;stookgrens,jaar_zip[[#This Row],[etmaaltemperatuur]]-stookgrens,0),"")</f>
        <v>0</v>
      </c>
    </row>
    <row r="1611" spans="1:15" x14ac:dyDescent="0.25">
      <c r="A1611">
        <v>251</v>
      </c>
      <c r="B1611">
        <v>20240827</v>
      </c>
      <c r="C1611">
        <v>4.8</v>
      </c>
      <c r="D1611">
        <v>18.5</v>
      </c>
      <c r="E1611">
        <v>2053</v>
      </c>
      <c r="F1611">
        <v>0</v>
      </c>
      <c r="G1611">
        <v>1020.4</v>
      </c>
      <c r="H1611">
        <v>83</v>
      </c>
      <c r="I1611" s="101" t="s">
        <v>17</v>
      </c>
      <c r="J1611" s="1">
        <f>DATEVALUE(RIGHT(jaar_zip[[#This Row],[YYYYMMDD]],2)&amp;"-"&amp;MID(jaar_zip[[#This Row],[YYYYMMDD]],5,2)&amp;"-"&amp;LEFT(jaar_zip[[#This Row],[YYYYMMDD]],4))</f>
        <v>45531</v>
      </c>
      <c r="K1611" s="101" t="str">
        <f>IF(AND(VALUE(MONTH(jaar_zip[[#This Row],[Datum]]))=1,VALUE(WEEKNUM(jaar_zip[[#This Row],[Datum]],21))&gt;51),RIGHT(YEAR(jaar_zip[[#This Row],[Datum]])-1,2),RIGHT(YEAR(jaar_zip[[#This Row],[Datum]]),2))&amp;"-"&amp; TEXT(WEEKNUM(jaar_zip[[#This Row],[Datum]],21),"00")</f>
        <v>24-35</v>
      </c>
      <c r="L1611" s="101">
        <f>MONTH(jaar_zip[[#This Row],[Datum]])</f>
        <v>8</v>
      </c>
      <c r="M1611" s="101">
        <f>IF(ISNUMBER(jaar_zip[[#This Row],[etmaaltemperatuur]]),IF(jaar_zip[[#This Row],[etmaaltemperatuur]]&lt;stookgrens,stookgrens-jaar_zip[[#This Row],[etmaaltemperatuur]],0),"")</f>
        <v>0</v>
      </c>
      <c r="N1611" s="101">
        <f>IF(ISNUMBER(jaar_zip[[#This Row],[graaddagen]]),IF(OR(MONTH(jaar_zip[[#This Row],[Datum]])=1,MONTH(jaar_zip[[#This Row],[Datum]])=2,MONTH(jaar_zip[[#This Row],[Datum]])=11,MONTH(jaar_zip[[#This Row],[Datum]])=12),1.1,IF(OR(MONTH(jaar_zip[[#This Row],[Datum]])=3,MONTH(jaar_zip[[#This Row],[Datum]])=10),1,0.8))*jaar_zip[[#This Row],[graaddagen]],"")</f>
        <v>0</v>
      </c>
      <c r="O1611" s="101">
        <f>IF(ISNUMBER(jaar_zip[[#This Row],[etmaaltemperatuur]]),IF(jaar_zip[[#This Row],[etmaaltemperatuur]]&gt;stookgrens,jaar_zip[[#This Row],[etmaaltemperatuur]]-stookgrens,0),"")</f>
        <v>0.5</v>
      </c>
    </row>
    <row r="1612" spans="1:15" x14ac:dyDescent="0.25">
      <c r="A1612">
        <v>251</v>
      </c>
      <c r="B1612">
        <v>20240828</v>
      </c>
      <c r="C1612">
        <v>2.8</v>
      </c>
      <c r="D1612">
        <v>20.6</v>
      </c>
      <c r="E1612">
        <v>2078</v>
      </c>
      <c r="F1612">
        <v>0</v>
      </c>
      <c r="G1612">
        <v>1015.1</v>
      </c>
      <c r="H1612">
        <v>81</v>
      </c>
      <c r="I1612" s="101" t="s">
        <v>17</v>
      </c>
      <c r="J1612" s="1">
        <f>DATEVALUE(RIGHT(jaar_zip[[#This Row],[YYYYMMDD]],2)&amp;"-"&amp;MID(jaar_zip[[#This Row],[YYYYMMDD]],5,2)&amp;"-"&amp;LEFT(jaar_zip[[#This Row],[YYYYMMDD]],4))</f>
        <v>45532</v>
      </c>
      <c r="K1612" s="101" t="str">
        <f>IF(AND(VALUE(MONTH(jaar_zip[[#This Row],[Datum]]))=1,VALUE(WEEKNUM(jaar_zip[[#This Row],[Datum]],21))&gt;51),RIGHT(YEAR(jaar_zip[[#This Row],[Datum]])-1,2),RIGHT(YEAR(jaar_zip[[#This Row],[Datum]]),2))&amp;"-"&amp; TEXT(WEEKNUM(jaar_zip[[#This Row],[Datum]],21),"00")</f>
        <v>24-35</v>
      </c>
      <c r="L1612" s="101">
        <f>MONTH(jaar_zip[[#This Row],[Datum]])</f>
        <v>8</v>
      </c>
      <c r="M1612" s="101">
        <f>IF(ISNUMBER(jaar_zip[[#This Row],[etmaaltemperatuur]]),IF(jaar_zip[[#This Row],[etmaaltemperatuur]]&lt;stookgrens,stookgrens-jaar_zip[[#This Row],[etmaaltemperatuur]],0),"")</f>
        <v>0</v>
      </c>
      <c r="N1612" s="101">
        <f>IF(ISNUMBER(jaar_zip[[#This Row],[graaddagen]]),IF(OR(MONTH(jaar_zip[[#This Row],[Datum]])=1,MONTH(jaar_zip[[#This Row],[Datum]])=2,MONTH(jaar_zip[[#This Row],[Datum]])=11,MONTH(jaar_zip[[#This Row],[Datum]])=12),1.1,IF(OR(MONTH(jaar_zip[[#This Row],[Datum]])=3,MONTH(jaar_zip[[#This Row],[Datum]])=10),1,0.8))*jaar_zip[[#This Row],[graaddagen]],"")</f>
        <v>0</v>
      </c>
      <c r="O1612" s="101">
        <f>IF(ISNUMBER(jaar_zip[[#This Row],[etmaaltemperatuur]]),IF(jaar_zip[[#This Row],[etmaaltemperatuur]]&gt;stookgrens,jaar_zip[[#This Row],[etmaaltemperatuur]]-stookgrens,0),"")</f>
        <v>2.6000000000000014</v>
      </c>
    </row>
    <row r="1613" spans="1:15" x14ac:dyDescent="0.25">
      <c r="A1613">
        <v>251</v>
      </c>
      <c r="B1613">
        <v>20240829</v>
      </c>
      <c r="C1613">
        <v>3.4</v>
      </c>
      <c r="D1613">
        <v>17.600000000000001</v>
      </c>
      <c r="E1613">
        <v>1576</v>
      </c>
      <c r="F1613">
        <v>0</v>
      </c>
      <c r="G1613">
        <v>1016.5</v>
      </c>
      <c r="H1613">
        <v>91</v>
      </c>
      <c r="I1613" s="101" t="s">
        <v>17</v>
      </c>
      <c r="J1613" s="1">
        <f>DATEVALUE(RIGHT(jaar_zip[[#This Row],[YYYYMMDD]],2)&amp;"-"&amp;MID(jaar_zip[[#This Row],[YYYYMMDD]],5,2)&amp;"-"&amp;LEFT(jaar_zip[[#This Row],[YYYYMMDD]],4))</f>
        <v>45533</v>
      </c>
      <c r="K1613" s="101" t="str">
        <f>IF(AND(VALUE(MONTH(jaar_zip[[#This Row],[Datum]]))=1,VALUE(WEEKNUM(jaar_zip[[#This Row],[Datum]],21))&gt;51),RIGHT(YEAR(jaar_zip[[#This Row],[Datum]])-1,2),RIGHT(YEAR(jaar_zip[[#This Row],[Datum]]),2))&amp;"-"&amp; TEXT(WEEKNUM(jaar_zip[[#This Row],[Datum]],21),"00")</f>
        <v>24-35</v>
      </c>
      <c r="L1613" s="101">
        <f>MONTH(jaar_zip[[#This Row],[Datum]])</f>
        <v>8</v>
      </c>
      <c r="M1613" s="101">
        <f>IF(ISNUMBER(jaar_zip[[#This Row],[etmaaltemperatuur]]),IF(jaar_zip[[#This Row],[etmaaltemperatuur]]&lt;stookgrens,stookgrens-jaar_zip[[#This Row],[etmaaltemperatuur]],0),"")</f>
        <v>0.39999999999999858</v>
      </c>
      <c r="N1613" s="101">
        <f>IF(ISNUMBER(jaar_zip[[#This Row],[graaddagen]]),IF(OR(MONTH(jaar_zip[[#This Row],[Datum]])=1,MONTH(jaar_zip[[#This Row],[Datum]])=2,MONTH(jaar_zip[[#This Row],[Datum]])=11,MONTH(jaar_zip[[#This Row],[Datum]])=12),1.1,IF(OR(MONTH(jaar_zip[[#This Row],[Datum]])=3,MONTH(jaar_zip[[#This Row],[Datum]])=10),1,0.8))*jaar_zip[[#This Row],[graaddagen]],"")</f>
        <v>0.3199999999999989</v>
      </c>
      <c r="O1613" s="101">
        <f>IF(ISNUMBER(jaar_zip[[#This Row],[etmaaltemperatuur]]),IF(jaar_zip[[#This Row],[etmaaltemperatuur]]&gt;stookgrens,jaar_zip[[#This Row],[etmaaltemperatuur]]-stookgrens,0),"")</f>
        <v>0</v>
      </c>
    </row>
    <row r="1614" spans="1:15" x14ac:dyDescent="0.25">
      <c r="A1614">
        <v>251</v>
      </c>
      <c r="B1614">
        <v>20240830</v>
      </c>
      <c r="C1614">
        <v>2.8</v>
      </c>
      <c r="D1614">
        <v>15.9</v>
      </c>
      <c r="E1614">
        <v>1649</v>
      </c>
      <c r="F1614">
        <v>0</v>
      </c>
      <c r="G1614">
        <v>1023.7</v>
      </c>
      <c r="H1614">
        <v>80</v>
      </c>
      <c r="I1614" s="101" t="s">
        <v>17</v>
      </c>
      <c r="J1614" s="1">
        <f>DATEVALUE(RIGHT(jaar_zip[[#This Row],[YYYYMMDD]],2)&amp;"-"&amp;MID(jaar_zip[[#This Row],[YYYYMMDD]],5,2)&amp;"-"&amp;LEFT(jaar_zip[[#This Row],[YYYYMMDD]],4))</f>
        <v>45534</v>
      </c>
      <c r="K1614" s="101" t="str">
        <f>IF(AND(VALUE(MONTH(jaar_zip[[#This Row],[Datum]]))=1,VALUE(WEEKNUM(jaar_zip[[#This Row],[Datum]],21))&gt;51),RIGHT(YEAR(jaar_zip[[#This Row],[Datum]])-1,2),RIGHT(YEAR(jaar_zip[[#This Row],[Datum]]),2))&amp;"-"&amp; TEXT(WEEKNUM(jaar_zip[[#This Row],[Datum]],21),"00")</f>
        <v>24-35</v>
      </c>
      <c r="L1614" s="101">
        <f>MONTH(jaar_zip[[#This Row],[Datum]])</f>
        <v>8</v>
      </c>
      <c r="M1614" s="101">
        <f>IF(ISNUMBER(jaar_zip[[#This Row],[etmaaltemperatuur]]),IF(jaar_zip[[#This Row],[etmaaltemperatuur]]&lt;stookgrens,stookgrens-jaar_zip[[#This Row],[etmaaltemperatuur]],0),"")</f>
        <v>2.0999999999999996</v>
      </c>
      <c r="N1614" s="101">
        <f>IF(ISNUMBER(jaar_zip[[#This Row],[graaddagen]]),IF(OR(MONTH(jaar_zip[[#This Row],[Datum]])=1,MONTH(jaar_zip[[#This Row],[Datum]])=2,MONTH(jaar_zip[[#This Row],[Datum]])=11,MONTH(jaar_zip[[#This Row],[Datum]])=12),1.1,IF(OR(MONTH(jaar_zip[[#This Row],[Datum]])=3,MONTH(jaar_zip[[#This Row],[Datum]])=10),1,0.8))*jaar_zip[[#This Row],[graaddagen]],"")</f>
        <v>1.6799999999999997</v>
      </c>
      <c r="O1614" s="101">
        <f>IF(ISNUMBER(jaar_zip[[#This Row],[etmaaltemperatuur]]),IF(jaar_zip[[#This Row],[etmaaltemperatuur]]&gt;stookgrens,jaar_zip[[#This Row],[etmaaltemperatuur]]-stookgrens,0),"")</f>
        <v>0</v>
      </c>
    </row>
    <row r="1615" spans="1:15" x14ac:dyDescent="0.25">
      <c r="A1615">
        <v>251</v>
      </c>
      <c r="B1615">
        <v>20240831</v>
      </c>
      <c r="C1615">
        <v>7</v>
      </c>
      <c r="D1615">
        <v>16.7</v>
      </c>
      <c r="E1615">
        <v>1963</v>
      </c>
      <c r="F1615">
        <v>0</v>
      </c>
      <c r="G1615">
        <v>1025.3</v>
      </c>
      <c r="H1615">
        <v>75</v>
      </c>
      <c r="I1615" s="101" t="s">
        <v>17</v>
      </c>
      <c r="J1615" s="1">
        <f>DATEVALUE(RIGHT(jaar_zip[[#This Row],[YYYYMMDD]],2)&amp;"-"&amp;MID(jaar_zip[[#This Row],[YYYYMMDD]],5,2)&amp;"-"&amp;LEFT(jaar_zip[[#This Row],[YYYYMMDD]],4))</f>
        <v>45535</v>
      </c>
      <c r="K1615" s="101" t="str">
        <f>IF(AND(VALUE(MONTH(jaar_zip[[#This Row],[Datum]]))=1,VALUE(WEEKNUM(jaar_zip[[#This Row],[Datum]],21))&gt;51),RIGHT(YEAR(jaar_zip[[#This Row],[Datum]])-1,2),RIGHT(YEAR(jaar_zip[[#This Row],[Datum]]),2))&amp;"-"&amp; TEXT(WEEKNUM(jaar_zip[[#This Row],[Datum]],21),"00")</f>
        <v>24-35</v>
      </c>
      <c r="L1615" s="101">
        <f>MONTH(jaar_zip[[#This Row],[Datum]])</f>
        <v>8</v>
      </c>
      <c r="M1615" s="101">
        <f>IF(ISNUMBER(jaar_zip[[#This Row],[etmaaltemperatuur]]),IF(jaar_zip[[#This Row],[etmaaltemperatuur]]&lt;stookgrens,stookgrens-jaar_zip[[#This Row],[etmaaltemperatuur]],0),"")</f>
        <v>1.3000000000000007</v>
      </c>
      <c r="N1615" s="101">
        <f>IF(ISNUMBER(jaar_zip[[#This Row],[graaddagen]]),IF(OR(MONTH(jaar_zip[[#This Row],[Datum]])=1,MONTH(jaar_zip[[#This Row],[Datum]])=2,MONTH(jaar_zip[[#This Row],[Datum]])=11,MONTH(jaar_zip[[#This Row],[Datum]])=12),1.1,IF(OR(MONTH(jaar_zip[[#This Row],[Datum]])=3,MONTH(jaar_zip[[#This Row],[Datum]])=10),1,0.8))*jaar_zip[[#This Row],[graaddagen]],"")</f>
        <v>1.0400000000000007</v>
      </c>
      <c r="O1615" s="101">
        <f>IF(ISNUMBER(jaar_zip[[#This Row],[etmaaltemperatuur]]),IF(jaar_zip[[#This Row],[etmaaltemperatuur]]&gt;stookgrens,jaar_zip[[#This Row],[etmaaltemperatuur]]-stookgrens,0),"")</f>
        <v>0</v>
      </c>
    </row>
    <row r="1616" spans="1:15" x14ac:dyDescent="0.25">
      <c r="A1616">
        <v>251</v>
      </c>
      <c r="B1616">
        <v>20240901</v>
      </c>
      <c r="C1616">
        <v>7.9</v>
      </c>
      <c r="D1616">
        <v>19.5</v>
      </c>
      <c r="E1616">
        <v>1903</v>
      </c>
      <c r="F1616">
        <v>0</v>
      </c>
      <c r="G1616">
        <v>1017.3</v>
      </c>
      <c r="H1616">
        <v>81</v>
      </c>
      <c r="I1616" s="101" t="s">
        <v>17</v>
      </c>
      <c r="J1616" s="1">
        <f>DATEVALUE(RIGHT(jaar_zip[[#This Row],[YYYYMMDD]],2)&amp;"-"&amp;MID(jaar_zip[[#This Row],[YYYYMMDD]],5,2)&amp;"-"&amp;LEFT(jaar_zip[[#This Row],[YYYYMMDD]],4))</f>
        <v>45536</v>
      </c>
      <c r="K1616" s="101" t="str">
        <f>IF(AND(VALUE(MONTH(jaar_zip[[#This Row],[Datum]]))=1,VALUE(WEEKNUM(jaar_zip[[#This Row],[Datum]],21))&gt;51),RIGHT(YEAR(jaar_zip[[#This Row],[Datum]])-1,2),RIGHT(YEAR(jaar_zip[[#This Row],[Datum]]),2))&amp;"-"&amp; TEXT(WEEKNUM(jaar_zip[[#This Row],[Datum]],21),"00")</f>
        <v>24-35</v>
      </c>
      <c r="L1616" s="101">
        <f>MONTH(jaar_zip[[#This Row],[Datum]])</f>
        <v>9</v>
      </c>
      <c r="M1616" s="101">
        <f>IF(ISNUMBER(jaar_zip[[#This Row],[etmaaltemperatuur]]),IF(jaar_zip[[#This Row],[etmaaltemperatuur]]&lt;stookgrens,stookgrens-jaar_zip[[#This Row],[etmaaltemperatuur]],0),"")</f>
        <v>0</v>
      </c>
      <c r="N1616" s="101">
        <f>IF(ISNUMBER(jaar_zip[[#This Row],[graaddagen]]),IF(OR(MONTH(jaar_zip[[#This Row],[Datum]])=1,MONTH(jaar_zip[[#This Row],[Datum]])=2,MONTH(jaar_zip[[#This Row],[Datum]])=11,MONTH(jaar_zip[[#This Row],[Datum]])=12),1.1,IF(OR(MONTH(jaar_zip[[#This Row],[Datum]])=3,MONTH(jaar_zip[[#This Row],[Datum]])=10),1,0.8))*jaar_zip[[#This Row],[graaddagen]],"")</f>
        <v>0</v>
      </c>
      <c r="O1616" s="101">
        <f>IF(ISNUMBER(jaar_zip[[#This Row],[etmaaltemperatuur]]),IF(jaar_zip[[#This Row],[etmaaltemperatuur]]&gt;stookgrens,jaar_zip[[#This Row],[etmaaltemperatuur]]-stookgrens,0),"")</f>
        <v>1.5</v>
      </c>
    </row>
    <row r="1617" spans="1:15" x14ac:dyDescent="0.25">
      <c r="A1617">
        <v>251</v>
      </c>
      <c r="B1617">
        <v>20240902</v>
      </c>
      <c r="C1617">
        <v>3.8</v>
      </c>
      <c r="D1617">
        <v>19.899999999999999</v>
      </c>
      <c r="E1617">
        <v>1612</v>
      </c>
      <c r="F1617">
        <v>-0.1</v>
      </c>
      <c r="G1617">
        <v>1012.1</v>
      </c>
      <c r="H1617">
        <v>86</v>
      </c>
      <c r="I1617" s="101" t="s">
        <v>17</v>
      </c>
      <c r="J1617" s="1">
        <f>DATEVALUE(RIGHT(jaar_zip[[#This Row],[YYYYMMDD]],2)&amp;"-"&amp;MID(jaar_zip[[#This Row],[YYYYMMDD]],5,2)&amp;"-"&amp;LEFT(jaar_zip[[#This Row],[YYYYMMDD]],4))</f>
        <v>45537</v>
      </c>
      <c r="K1617" s="101" t="str">
        <f>IF(AND(VALUE(MONTH(jaar_zip[[#This Row],[Datum]]))=1,VALUE(WEEKNUM(jaar_zip[[#This Row],[Datum]],21))&gt;51),RIGHT(YEAR(jaar_zip[[#This Row],[Datum]])-1,2),RIGHT(YEAR(jaar_zip[[#This Row],[Datum]]),2))&amp;"-"&amp; TEXT(WEEKNUM(jaar_zip[[#This Row],[Datum]],21),"00")</f>
        <v>24-36</v>
      </c>
      <c r="L1617" s="101">
        <f>MONTH(jaar_zip[[#This Row],[Datum]])</f>
        <v>9</v>
      </c>
      <c r="M1617" s="101">
        <f>IF(ISNUMBER(jaar_zip[[#This Row],[etmaaltemperatuur]]),IF(jaar_zip[[#This Row],[etmaaltemperatuur]]&lt;stookgrens,stookgrens-jaar_zip[[#This Row],[etmaaltemperatuur]],0),"")</f>
        <v>0</v>
      </c>
      <c r="N1617" s="101">
        <f>IF(ISNUMBER(jaar_zip[[#This Row],[graaddagen]]),IF(OR(MONTH(jaar_zip[[#This Row],[Datum]])=1,MONTH(jaar_zip[[#This Row],[Datum]])=2,MONTH(jaar_zip[[#This Row],[Datum]])=11,MONTH(jaar_zip[[#This Row],[Datum]])=12),1.1,IF(OR(MONTH(jaar_zip[[#This Row],[Datum]])=3,MONTH(jaar_zip[[#This Row],[Datum]])=10),1,0.8))*jaar_zip[[#This Row],[graaddagen]],"")</f>
        <v>0</v>
      </c>
      <c r="O1617" s="101">
        <f>IF(ISNUMBER(jaar_zip[[#This Row],[etmaaltemperatuur]]),IF(jaar_zip[[#This Row],[etmaaltemperatuur]]&gt;stookgrens,jaar_zip[[#This Row],[etmaaltemperatuur]]-stookgrens,0),"")</f>
        <v>1.8999999999999986</v>
      </c>
    </row>
    <row r="1618" spans="1:15" x14ac:dyDescent="0.25">
      <c r="A1618">
        <v>251</v>
      </c>
      <c r="B1618">
        <v>20240903</v>
      </c>
      <c r="C1618">
        <v>3.6</v>
      </c>
      <c r="D1618">
        <v>19.600000000000001</v>
      </c>
      <c r="E1618">
        <v>919</v>
      </c>
      <c r="F1618">
        <v>7.1</v>
      </c>
      <c r="G1618">
        <v>1013.6</v>
      </c>
      <c r="H1618">
        <v>92</v>
      </c>
      <c r="I1618" s="101" t="s">
        <v>17</v>
      </c>
      <c r="J1618" s="1">
        <f>DATEVALUE(RIGHT(jaar_zip[[#This Row],[YYYYMMDD]],2)&amp;"-"&amp;MID(jaar_zip[[#This Row],[YYYYMMDD]],5,2)&amp;"-"&amp;LEFT(jaar_zip[[#This Row],[YYYYMMDD]],4))</f>
        <v>45538</v>
      </c>
      <c r="K1618" s="101" t="str">
        <f>IF(AND(VALUE(MONTH(jaar_zip[[#This Row],[Datum]]))=1,VALUE(WEEKNUM(jaar_zip[[#This Row],[Datum]],21))&gt;51),RIGHT(YEAR(jaar_zip[[#This Row],[Datum]])-1,2),RIGHT(YEAR(jaar_zip[[#This Row],[Datum]]),2))&amp;"-"&amp; TEXT(WEEKNUM(jaar_zip[[#This Row],[Datum]],21),"00")</f>
        <v>24-36</v>
      </c>
      <c r="L1618" s="101">
        <f>MONTH(jaar_zip[[#This Row],[Datum]])</f>
        <v>9</v>
      </c>
      <c r="M1618" s="101">
        <f>IF(ISNUMBER(jaar_zip[[#This Row],[etmaaltemperatuur]]),IF(jaar_zip[[#This Row],[etmaaltemperatuur]]&lt;stookgrens,stookgrens-jaar_zip[[#This Row],[etmaaltemperatuur]],0),"")</f>
        <v>0</v>
      </c>
      <c r="N1618" s="101">
        <f>IF(ISNUMBER(jaar_zip[[#This Row],[graaddagen]]),IF(OR(MONTH(jaar_zip[[#This Row],[Datum]])=1,MONTH(jaar_zip[[#This Row],[Datum]])=2,MONTH(jaar_zip[[#This Row],[Datum]])=11,MONTH(jaar_zip[[#This Row],[Datum]])=12),1.1,IF(OR(MONTH(jaar_zip[[#This Row],[Datum]])=3,MONTH(jaar_zip[[#This Row],[Datum]])=10),1,0.8))*jaar_zip[[#This Row],[graaddagen]],"")</f>
        <v>0</v>
      </c>
      <c r="O1618" s="101">
        <f>IF(ISNUMBER(jaar_zip[[#This Row],[etmaaltemperatuur]]),IF(jaar_zip[[#This Row],[etmaaltemperatuur]]&gt;stookgrens,jaar_zip[[#This Row],[etmaaltemperatuur]]-stookgrens,0),"")</f>
        <v>1.6000000000000014</v>
      </c>
    </row>
    <row r="1619" spans="1:15" x14ac:dyDescent="0.25">
      <c r="A1619">
        <v>251</v>
      </c>
      <c r="B1619">
        <v>20240904</v>
      </c>
      <c r="C1619">
        <v>3</v>
      </c>
      <c r="D1619">
        <v>17.8</v>
      </c>
      <c r="E1619">
        <v>801</v>
      </c>
      <c r="F1619">
        <v>1.7</v>
      </c>
      <c r="G1619">
        <v>1016.1</v>
      </c>
      <c r="H1619">
        <v>90</v>
      </c>
      <c r="I1619" s="101" t="s">
        <v>17</v>
      </c>
      <c r="J1619" s="1">
        <f>DATEVALUE(RIGHT(jaar_zip[[#This Row],[YYYYMMDD]],2)&amp;"-"&amp;MID(jaar_zip[[#This Row],[YYYYMMDD]],5,2)&amp;"-"&amp;LEFT(jaar_zip[[#This Row],[YYYYMMDD]],4))</f>
        <v>45539</v>
      </c>
      <c r="K1619" s="101" t="str">
        <f>IF(AND(VALUE(MONTH(jaar_zip[[#This Row],[Datum]]))=1,VALUE(WEEKNUM(jaar_zip[[#This Row],[Datum]],21))&gt;51),RIGHT(YEAR(jaar_zip[[#This Row],[Datum]])-1,2),RIGHT(YEAR(jaar_zip[[#This Row],[Datum]]),2))&amp;"-"&amp; TEXT(WEEKNUM(jaar_zip[[#This Row],[Datum]],21),"00")</f>
        <v>24-36</v>
      </c>
      <c r="L1619" s="101">
        <f>MONTH(jaar_zip[[#This Row],[Datum]])</f>
        <v>9</v>
      </c>
      <c r="M1619" s="101">
        <f>IF(ISNUMBER(jaar_zip[[#This Row],[etmaaltemperatuur]]),IF(jaar_zip[[#This Row],[etmaaltemperatuur]]&lt;stookgrens,stookgrens-jaar_zip[[#This Row],[etmaaltemperatuur]],0),"")</f>
        <v>0.19999999999999929</v>
      </c>
      <c r="N1619" s="101">
        <f>IF(ISNUMBER(jaar_zip[[#This Row],[graaddagen]]),IF(OR(MONTH(jaar_zip[[#This Row],[Datum]])=1,MONTH(jaar_zip[[#This Row],[Datum]])=2,MONTH(jaar_zip[[#This Row],[Datum]])=11,MONTH(jaar_zip[[#This Row],[Datum]])=12),1.1,IF(OR(MONTH(jaar_zip[[#This Row],[Datum]])=3,MONTH(jaar_zip[[#This Row],[Datum]])=10),1,0.8))*jaar_zip[[#This Row],[graaddagen]],"")</f>
        <v>0.15999999999999945</v>
      </c>
      <c r="O1619" s="101">
        <f>IF(ISNUMBER(jaar_zip[[#This Row],[etmaaltemperatuur]]),IF(jaar_zip[[#This Row],[etmaaltemperatuur]]&gt;stookgrens,jaar_zip[[#This Row],[etmaaltemperatuur]]-stookgrens,0),"")</f>
        <v>0</v>
      </c>
    </row>
    <row r="1620" spans="1:15" x14ac:dyDescent="0.25">
      <c r="A1620">
        <v>251</v>
      </c>
      <c r="B1620">
        <v>20240905</v>
      </c>
      <c r="C1620">
        <v>7.9</v>
      </c>
      <c r="D1620">
        <v>20.9</v>
      </c>
      <c r="E1620">
        <v>1575</v>
      </c>
      <c r="F1620">
        <v>0</v>
      </c>
      <c r="G1620">
        <v>1013.4</v>
      </c>
      <c r="H1620">
        <v>85</v>
      </c>
      <c r="I1620" s="101" t="s">
        <v>17</v>
      </c>
      <c r="J1620" s="1">
        <f>DATEVALUE(RIGHT(jaar_zip[[#This Row],[YYYYMMDD]],2)&amp;"-"&amp;MID(jaar_zip[[#This Row],[YYYYMMDD]],5,2)&amp;"-"&amp;LEFT(jaar_zip[[#This Row],[YYYYMMDD]],4))</f>
        <v>45540</v>
      </c>
      <c r="K1620" s="101" t="str">
        <f>IF(AND(VALUE(MONTH(jaar_zip[[#This Row],[Datum]]))=1,VALUE(WEEKNUM(jaar_zip[[#This Row],[Datum]],21))&gt;51),RIGHT(YEAR(jaar_zip[[#This Row],[Datum]])-1,2),RIGHT(YEAR(jaar_zip[[#This Row],[Datum]]),2))&amp;"-"&amp; TEXT(WEEKNUM(jaar_zip[[#This Row],[Datum]],21),"00")</f>
        <v>24-36</v>
      </c>
      <c r="L1620" s="101">
        <f>MONTH(jaar_zip[[#This Row],[Datum]])</f>
        <v>9</v>
      </c>
      <c r="M1620" s="101">
        <f>IF(ISNUMBER(jaar_zip[[#This Row],[etmaaltemperatuur]]),IF(jaar_zip[[#This Row],[etmaaltemperatuur]]&lt;stookgrens,stookgrens-jaar_zip[[#This Row],[etmaaltemperatuur]],0),"")</f>
        <v>0</v>
      </c>
      <c r="N1620" s="101">
        <f>IF(ISNUMBER(jaar_zip[[#This Row],[graaddagen]]),IF(OR(MONTH(jaar_zip[[#This Row],[Datum]])=1,MONTH(jaar_zip[[#This Row],[Datum]])=2,MONTH(jaar_zip[[#This Row],[Datum]])=11,MONTH(jaar_zip[[#This Row],[Datum]])=12),1.1,IF(OR(MONTH(jaar_zip[[#This Row],[Datum]])=3,MONTH(jaar_zip[[#This Row],[Datum]])=10),1,0.8))*jaar_zip[[#This Row],[graaddagen]],"")</f>
        <v>0</v>
      </c>
      <c r="O1620" s="101">
        <f>IF(ISNUMBER(jaar_zip[[#This Row],[etmaaltemperatuur]]),IF(jaar_zip[[#This Row],[etmaaltemperatuur]]&gt;stookgrens,jaar_zip[[#This Row],[etmaaltemperatuur]]-stookgrens,0),"")</f>
        <v>2.8999999999999986</v>
      </c>
    </row>
    <row r="1621" spans="1:15" x14ac:dyDescent="0.25">
      <c r="A1621">
        <v>251</v>
      </c>
      <c r="B1621">
        <v>20240906</v>
      </c>
      <c r="C1621">
        <v>6.8</v>
      </c>
      <c r="D1621">
        <v>20.6</v>
      </c>
      <c r="E1621">
        <v>1258</v>
      </c>
      <c r="F1621">
        <v>4.5</v>
      </c>
      <c r="G1621">
        <v>1012.2</v>
      </c>
      <c r="H1621">
        <v>81</v>
      </c>
      <c r="I1621" s="101" t="s">
        <v>17</v>
      </c>
      <c r="J1621" s="1">
        <f>DATEVALUE(RIGHT(jaar_zip[[#This Row],[YYYYMMDD]],2)&amp;"-"&amp;MID(jaar_zip[[#This Row],[YYYYMMDD]],5,2)&amp;"-"&amp;LEFT(jaar_zip[[#This Row],[YYYYMMDD]],4))</f>
        <v>45541</v>
      </c>
      <c r="K1621" s="101" t="str">
        <f>IF(AND(VALUE(MONTH(jaar_zip[[#This Row],[Datum]]))=1,VALUE(WEEKNUM(jaar_zip[[#This Row],[Datum]],21))&gt;51),RIGHT(YEAR(jaar_zip[[#This Row],[Datum]])-1,2),RIGHT(YEAR(jaar_zip[[#This Row],[Datum]]),2))&amp;"-"&amp; TEXT(WEEKNUM(jaar_zip[[#This Row],[Datum]],21),"00")</f>
        <v>24-36</v>
      </c>
      <c r="L1621" s="101">
        <f>MONTH(jaar_zip[[#This Row],[Datum]])</f>
        <v>9</v>
      </c>
      <c r="M1621" s="101">
        <f>IF(ISNUMBER(jaar_zip[[#This Row],[etmaaltemperatuur]]),IF(jaar_zip[[#This Row],[etmaaltemperatuur]]&lt;stookgrens,stookgrens-jaar_zip[[#This Row],[etmaaltemperatuur]],0),"")</f>
        <v>0</v>
      </c>
      <c r="N1621" s="101">
        <f>IF(ISNUMBER(jaar_zip[[#This Row],[graaddagen]]),IF(OR(MONTH(jaar_zip[[#This Row],[Datum]])=1,MONTH(jaar_zip[[#This Row],[Datum]])=2,MONTH(jaar_zip[[#This Row],[Datum]])=11,MONTH(jaar_zip[[#This Row],[Datum]])=12),1.1,IF(OR(MONTH(jaar_zip[[#This Row],[Datum]])=3,MONTH(jaar_zip[[#This Row],[Datum]])=10),1,0.8))*jaar_zip[[#This Row],[graaddagen]],"")</f>
        <v>0</v>
      </c>
      <c r="O1621" s="101">
        <f>IF(ISNUMBER(jaar_zip[[#This Row],[etmaaltemperatuur]]),IF(jaar_zip[[#This Row],[etmaaltemperatuur]]&gt;stookgrens,jaar_zip[[#This Row],[etmaaltemperatuur]]-stookgrens,0),"")</f>
        <v>2.6000000000000014</v>
      </c>
    </row>
    <row r="1622" spans="1:15" x14ac:dyDescent="0.25">
      <c r="A1622">
        <v>251</v>
      </c>
      <c r="B1622">
        <v>20240907</v>
      </c>
      <c r="C1622">
        <v>3</v>
      </c>
      <c r="D1622">
        <v>19.8</v>
      </c>
      <c r="E1622">
        <v>1190</v>
      </c>
      <c r="F1622">
        <v>-0.1</v>
      </c>
      <c r="G1622">
        <v>1011.2</v>
      </c>
      <c r="H1622">
        <v>90</v>
      </c>
      <c r="I1622" s="101" t="s">
        <v>17</v>
      </c>
      <c r="J1622" s="1">
        <f>DATEVALUE(RIGHT(jaar_zip[[#This Row],[YYYYMMDD]],2)&amp;"-"&amp;MID(jaar_zip[[#This Row],[YYYYMMDD]],5,2)&amp;"-"&amp;LEFT(jaar_zip[[#This Row],[YYYYMMDD]],4))</f>
        <v>45542</v>
      </c>
      <c r="K1622" s="101" t="str">
        <f>IF(AND(VALUE(MONTH(jaar_zip[[#This Row],[Datum]]))=1,VALUE(WEEKNUM(jaar_zip[[#This Row],[Datum]],21))&gt;51),RIGHT(YEAR(jaar_zip[[#This Row],[Datum]])-1,2),RIGHT(YEAR(jaar_zip[[#This Row],[Datum]]),2))&amp;"-"&amp; TEXT(WEEKNUM(jaar_zip[[#This Row],[Datum]],21),"00")</f>
        <v>24-36</v>
      </c>
      <c r="L1622" s="101">
        <f>MONTH(jaar_zip[[#This Row],[Datum]])</f>
        <v>9</v>
      </c>
      <c r="M1622" s="101">
        <f>IF(ISNUMBER(jaar_zip[[#This Row],[etmaaltemperatuur]]),IF(jaar_zip[[#This Row],[etmaaltemperatuur]]&lt;stookgrens,stookgrens-jaar_zip[[#This Row],[etmaaltemperatuur]],0),"")</f>
        <v>0</v>
      </c>
      <c r="N1622" s="101">
        <f>IF(ISNUMBER(jaar_zip[[#This Row],[graaddagen]]),IF(OR(MONTH(jaar_zip[[#This Row],[Datum]])=1,MONTH(jaar_zip[[#This Row],[Datum]])=2,MONTH(jaar_zip[[#This Row],[Datum]])=11,MONTH(jaar_zip[[#This Row],[Datum]])=12),1.1,IF(OR(MONTH(jaar_zip[[#This Row],[Datum]])=3,MONTH(jaar_zip[[#This Row],[Datum]])=10),1,0.8))*jaar_zip[[#This Row],[graaddagen]],"")</f>
        <v>0</v>
      </c>
      <c r="O1622" s="101">
        <f>IF(ISNUMBER(jaar_zip[[#This Row],[etmaaltemperatuur]]),IF(jaar_zip[[#This Row],[etmaaltemperatuur]]&gt;stookgrens,jaar_zip[[#This Row],[etmaaltemperatuur]]-stookgrens,0),"")</f>
        <v>1.8000000000000007</v>
      </c>
    </row>
    <row r="1623" spans="1:15" x14ac:dyDescent="0.25">
      <c r="A1623">
        <v>251</v>
      </c>
      <c r="B1623">
        <v>20240908</v>
      </c>
      <c r="C1623">
        <v>5.5</v>
      </c>
      <c r="D1623">
        <v>19.600000000000001</v>
      </c>
      <c r="E1623">
        <v>1222</v>
      </c>
      <c r="F1623">
        <v>0.2</v>
      </c>
      <c r="G1623">
        <v>1006.8</v>
      </c>
      <c r="H1623">
        <v>80</v>
      </c>
      <c r="I1623" s="101" t="s">
        <v>17</v>
      </c>
      <c r="J1623" s="1">
        <f>DATEVALUE(RIGHT(jaar_zip[[#This Row],[YYYYMMDD]],2)&amp;"-"&amp;MID(jaar_zip[[#This Row],[YYYYMMDD]],5,2)&amp;"-"&amp;LEFT(jaar_zip[[#This Row],[YYYYMMDD]],4))</f>
        <v>45543</v>
      </c>
      <c r="K1623" s="101" t="str">
        <f>IF(AND(VALUE(MONTH(jaar_zip[[#This Row],[Datum]]))=1,VALUE(WEEKNUM(jaar_zip[[#This Row],[Datum]],21))&gt;51),RIGHT(YEAR(jaar_zip[[#This Row],[Datum]])-1,2),RIGHT(YEAR(jaar_zip[[#This Row],[Datum]]),2))&amp;"-"&amp; TEXT(WEEKNUM(jaar_zip[[#This Row],[Datum]],21),"00")</f>
        <v>24-36</v>
      </c>
      <c r="L1623" s="101">
        <f>MONTH(jaar_zip[[#This Row],[Datum]])</f>
        <v>9</v>
      </c>
      <c r="M1623" s="101">
        <f>IF(ISNUMBER(jaar_zip[[#This Row],[etmaaltemperatuur]]),IF(jaar_zip[[#This Row],[etmaaltemperatuur]]&lt;stookgrens,stookgrens-jaar_zip[[#This Row],[etmaaltemperatuur]],0),"")</f>
        <v>0</v>
      </c>
      <c r="N1623" s="101">
        <f>IF(ISNUMBER(jaar_zip[[#This Row],[graaddagen]]),IF(OR(MONTH(jaar_zip[[#This Row],[Datum]])=1,MONTH(jaar_zip[[#This Row],[Datum]])=2,MONTH(jaar_zip[[#This Row],[Datum]])=11,MONTH(jaar_zip[[#This Row],[Datum]])=12),1.1,IF(OR(MONTH(jaar_zip[[#This Row],[Datum]])=3,MONTH(jaar_zip[[#This Row],[Datum]])=10),1,0.8))*jaar_zip[[#This Row],[graaddagen]],"")</f>
        <v>0</v>
      </c>
      <c r="O1623" s="101">
        <f>IF(ISNUMBER(jaar_zip[[#This Row],[etmaaltemperatuur]]),IF(jaar_zip[[#This Row],[etmaaltemperatuur]]&gt;stookgrens,jaar_zip[[#This Row],[etmaaltemperatuur]]-stookgrens,0),"")</f>
        <v>1.6000000000000014</v>
      </c>
    </row>
    <row r="1624" spans="1:15" x14ac:dyDescent="0.25">
      <c r="A1624">
        <v>251</v>
      </c>
      <c r="B1624">
        <v>20240909</v>
      </c>
      <c r="C1624">
        <v>5.4</v>
      </c>
      <c r="D1624">
        <v>16.3</v>
      </c>
      <c r="E1624">
        <v>1077</v>
      </c>
      <c r="F1624">
        <v>0.6</v>
      </c>
      <c r="G1624">
        <v>1005</v>
      </c>
      <c r="H1624">
        <v>80</v>
      </c>
      <c r="I1624" s="101" t="s">
        <v>17</v>
      </c>
      <c r="J1624" s="1">
        <f>DATEVALUE(RIGHT(jaar_zip[[#This Row],[YYYYMMDD]],2)&amp;"-"&amp;MID(jaar_zip[[#This Row],[YYYYMMDD]],5,2)&amp;"-"&amp;LEFT(jaar_zip[[#This Row],[YYYYMMDD]],4))</f>
        <v>45544</v>
      </c>
      <c r="K1624" s="101" t="str">
        <f>IF(AND(VALUE(MONTH(jaar_zip[[#This Row],[Datum]]))=1,VALUE(WEEKNUM(jaar_zip[[#This Row],[Datum]],21))&gt;51),RIGHT(YEAR(jaar_zip[[#This Row],[Datum]])-1,2),RIGHT(YEAR(jaar_zip[[#This Row],[Datum]]),2))&amp;"-"&amp; TEXT(WEEKNUM(jaar_zip[[#This Row],[Datum]],21),"00")</f>
        <v>24-37</v>
      </c>
      <c r="L1624" s="101">
        <f>MONTH(jaar_zip[[#This Row],[Datum]])</f>
        <v>9</v>
      </c>
      <c r="M1624" s="101">
        <f>IF(ISNUMBER(jaar_zip[[#This Row],[etmaaltemperatuur]]),IF(jaar_zip[[#This Row],[etmaaltemperatuur]]&lt;stookgrens,stookgrens-jaar_zip[[#This Row],[etmaaltemperatuur]],0),"")</f>
        <v>1.6999999999999993</v>
      </c>
      <c r="N1624" s="101">
        <f>IF(ISNUMBER(jaar_zip[[#This Row],[graaddagen]]),IF(OR(MONTH(jaar_zip[[#This Row],[Datum]])=1,MONTH(jaar_zip[[#This Row],[Datum]])=2,MONTH(jaar_zip[[#This Row],[Datum]])=11,MONTH(jaar_zip[[#This Row],[Datum]])=12),1.1,IF(OR(MONTH(jaar_zip[[#This Row],[Datum]])=3,MONTH(jaar_zip[[#This Row],[Datum]])=10),1,0.8))*jaar_zip[[#This Row],[graaddagen]],"")</f>
        <v>1.3599999999999994</v>
      </c>
      <c r="O1624" s="101">
        <f>IF(ISNUMBER(jaar_zip[[#This Row],[etmaaltemperatuur]]),IF(jaar_zip[[#This Row],[etmaaltemperatuur]]&gt;stookgrens,jaar_zip[[#This Row],[etmaaltemperatuur]]-stookgrens,0),"")</f>
        <v>0</v>
      </c>
    </row>
    <row r="1625" spans="1:15" x14ac:dyDescent="0.25">
      <c r="A1625">
        <v>251</v>
      </c>
      <c r="B1625">
        <v>20240910</v>
      </c>
      <c r="C1625">
        <v>8.3000000000000007</v>
      </c>
      <c r="D1625">
        <v>14.6</v>
      </c>
      <c r="E1625">
        <v>437</v>
      </c>
      <c r="F1625">
        <v>7.5</v>
      </c>
      <c r="G1625">
        <v>1003.9</v>
      </c>
      <c r="H1625">
        <v>79</v>
      </c>
      <c r="I1625" s="101" t="s">
        <v>17</v>
      </c>
      <c r="J1625" s="1">
        <f>DATEVALUE(RIGHT(jaar_zip[[#This Row],[YYYYMMDD]],2)&amp;"-"&amp;MID(jaar_zip[[#This Row],[YYYYMMDD]],5,2)&amp;"-"&amp;LEFT(jaar_zip[[#This Row],[YYYYMMDD]],4))</f>
        <v>45545</v>
      </c>
      <c r="K1625" s="101" t="str">
        <f>IF(AND(VALUE(MONTH(jaar_zip[[#This Row],[Datum]]))=1,VALUE(WEEKNUM(jaar_zip[[#This Row],[Datum]],21))&gt;51),RIGHT(YEAR(jaar_zip[[#This Row],[Datum]])-1,2),RIGHT(YEAR(jaar_zip[[#This Row],[Datum]]),2))&amp;"-"&amp; TEXT(WEEKNUM(jaar_zip[[#This Row],[Datum]],21),"00")</f>
        <v>24-37</v>
      </c>
      <c r="L1625" s="101">
        <f>MONTH(jaar_zip[[#This Row],[Datum]])</f>
        <v>9</v>
      </c>
      <c r="M1625" s="101">
        <f>IF(ISNUMBER(jaar_zip[[#This Row],[etmaaltemperatuur]]),IF(jaar_zip[[#This Row],[etmaaltemperatuur]]&lt;stookgrens,stookgrens-jaar_zip[[#This Row],[etmaaltemperatuur]],0),"")</f>
        <v>3.4000000000000004</v>
      </c>
      <c r="N1625" s="101">
        <f>IF(ISNUMBER(jaar_zip[[#This Row],[graaddagen]]),IF(OR(MONTH(jaar_zip[[#This Row],[Datum]])=1,MONTH(jaar_zip[[#This Row],[Datum]])=2,MONTH(jaar_zip[[#This Row],[Datum]])=11,MONTH(jaar_zip[[#This Row],[Datum]])=12),1.1,IF(OR(MONTH(jaar_zip[[#This Row],[Datum]])=3,MONTH(jaar_zip[[#This Row],[Datum]])=10),1,0.8))*jaar_zip[[#This Row],[graaddagen]],"")</f>
        <v>2.7200000000000006</v>
      </c>
      <c r="O1625" s="101">
        <f>IF(ISNUMBER(jaar_zip[[#This Row],[etmaaltemperatuur]]),IF(jaar_zip[[#This Row],[etmaaltemperatuur]]&gt;stookgrens,jaar_zip[[#This Row],[etmaaltemperatuur]]-stookgrens,0),"")</f>
        <v>0</v>
      </c>
    </row>
    <row r="1626" spans="1:15" x14ac:dyDescent="0.25">
      <c r="A1626">
        <v>251</v>
      </c>
      <c r="B1626">
        <v>20240911</v>
      </c>
      <c r="C1626">
        <v>5.4</v>
      </c>
      <c r="D1626">
        <v>11.3</v>
      </c>
      <c r="E1626">
        <v>786</v>
      </c>
      <c r="F1626">
        <v>9.6</v>
      </c>
      <c r="G1626">
        <v>1003.2</v>
      </c>
      <c r="H1626">
        <v>74</v>
      </c>
      <c r="I1626" s="101" t="s">
        <v>17</v>
      </c>
      <c r="J1626" s="1">
        <f>DATEVALUE(RIGHT(jaar_zip[[#This Row],[YYYYMMDD]],2)&amp;"-"&amp;MID(jaar_zip[[#This Row],[YYYYMMDD]],5,2)&amp;"-"&amp;LEFT(jaar_zip[[#This Row],[YYYYMMDD]],4))</f>
        <v>45546</v>
      </c>
      <c r="K1626" s="101" t="str">
        <f>IF(AND(VALUE(MONTH(jaar_zip[[#This Row],[Datum]]))=1,VALUE(WEEKNUM(jaar_zip[[#This Row],[Datum]],21))&gt;51),RIGHT(YEAR(jaar_zip[[#This Row],[Datum]])-1,2),RIGHT(YEAR(jaar_zip[[#This Row],[Datum]]),2))&amp;"-"&amp; TEXT(WEEKNUM(jaar_zip[[#This Row],[Datum]],21),"00")</f>
        <v>24-37</v>
      </c>
      <c r="L1626" s="101">
        <f>MONTH(jaar_zip[[#This Row],[Datum]])</f>
        <v>9</v>
      </c>
      <c r="M1626" s="101">
        <f>IF(ISNUMBER(jaar_zip[[#This Row],[etmaaltemperatuur]]),IF(jaar_zip[[#This Row],[etmaaltemperatuur]]&lt;stookgrens,stookgrens-jaar_zip[[#This Row],[etmaaltemperatuur]],0),"")</f>
        <v>6.6999999999999993</v>
      </c>
      <c r="N1626" s="101">
        <f>IF(ISNUMBER(jaar_zip[[#This Row],[graaddagen]]),IF(OR(MONTH(jaar_zip[[#This Row],[Datum]])=1,MONTH(jaar_zip[[#This Row],[Datum]])=2,MONTH(jaar_zip[[#This Row],[Datum]])=11,MONTH(jaar_zip[[#This Row],[Datum]])=12),1.1,IF(OR(MONTH(jaar_zip[[#This Row],[Datum]])=3,MONTH(jaar_zip[[#This Row],[Datum]])=10),1,0.8))*jaar_zip[[#This Row],[graaddagen]],"")</f>
        <v>5.3599999999999994</v>
      </c>
      <c r="O1626" s="101">
        <f>IF(ISNUMBER(jaar_zip[[#This Row],[etmaaltemperatuur]]),IF(jaar_zip[[#This Row],[etmaaltemperatuur]]&gt;stookgrens,jaar_zip[[#This Row],[etmaaltemperatuur]]-stookgrens,0),"")</f>
        <v>0</v>
      </c>
    </row>
    <row r="1627" spans="1:15" x14ac:dyDescent="0.25">
      <c r="A1627">
        <v>251</v>
      </c>
      <c r="B1627">
        <v>20240912</v>
      </c>
      <c r="C1627">
        <v>3.6</v>
      </c>
      <c r="D1627">
        <v>11.8</v>
      </c>
      <c r="E1627">
        <v>1009</v>
      </c>
      <c r="F1627">
        <v>15</v>
      </c>
      <c r="G1627">
        <v>1012.3</v>
      </c>
      <c r="H1627">
        <v>80</v>
      </c>
      <c r="I1627" s="101" t="s">
        <v>17</v>
      </c>
      <c r="J1627" s="1">
        <f>DATEVALUE(RIGHT(jaar_zip[[#This Row],[YYYYMMDD]],2)&amp;"-"&amp;MID(jaar_zip[[#This Row],[YYYYMMDD]],5,2)&amp;"-"&amp;LEFT(jaar_zip[[#This Row],[YYYYMMDD]],4))</f>
        <v>45547</v>
      </c>
      <c r="K1627" s="101" t="str">
        <f>IF(AND(VALUE(MONTH(jaar_zip[[#This Row],[Datum]]))=1,VALUE(WEEKNUM(jaar_zip[[#This Row],[Datum]],21))&gt;51),RIGHT(YEAR(jaar_zip[[#This Row],[Datum]])-1,2),RIGHT(YEAR(jaar_zip[[#This Row],[Datum]]),2))&amp;"-"&amp; TEXT(WEEKNUM(jaar_zip[[#This Row],[Datum]],21),"00")</f>
        <v>24-37</v>
      </c>
      <c r="L1627" s="101">
        <f>MONTH(jaar_zip[[#This Row],[Datum]])</f>
        <v>9</v>
      </c>
      <c r="M1627" s="101">
        <f>IF(ISNUMBER(jaar_zip[[#This Row],[etmaaltemperatuur]]),IF(jaar_zip[[#This Row],[etmaaltemperatuur]]&lt;stookgrens,stookgrens-jaar_zip[[#This Row],[etmaaltemperatuur]],0),"")</f>
        <v>6.1999999999999993</v>
      </c>
      <c r="N1627" s="101">
        <f>IF(ISNUMBER(jaar_zip[[#This Row],[graaddagen]]),IF(OR(MONTH(jaar_zip[[#This Row],[Datum]])=1,MONTH(jaar_zip[[#This Row],[Datum]])=2,MONTH(jaar_zip[[#This Row],[Datum]])=11,MONTH(jaar_zip[[#This Row],[Datum]])=12),1.1,IF(OR(MONTH(jaar_zip[[#This Row],[Datum]])=3,MONTH(jaar_zip[[#This Row],[Datum]])=10),1,0.8))*jaar_zip[[#This Row],[graaddagen]],"")</f>
        <v>4.96</v>
      </c>
      <c r="O1627" s="101">
        <f>IF(ISNUMBER(jaar_zip[[#This Row],[etmaaltemperatuur]]),IF(jaar_zip[[#This Row],[etmaaltemperatuur]]&gt;stookgrens,jaar_zip[[#This Row],[etmaaltemperatuur]]-stookgrens,0),"")</f>
        <v>0</v>
      </c>
    </row>
    <row r="1628" spans="1:15" x14ac:dyDescent="0.25">
      <c r="A1628">
        <v>251</v>
      </c>
      <c r="B1628">
        <v>20240913</v>
      </c>
      <c r="C1628">
        <v>5.0999999999999996</v>
      </c>
      <c r="D1628">
        <v>13.7</v>
      </c>
      <c r="E1628">
        <v>1517</v>
      </c>
      <c r="F1628">
        <v>0.1</v>
      </c>
      <c r="G1628">
        <v>1025.2</v>
      </c>
      <c r="H1628">
        <v>63</v>
      </c>
      <c r="I1628" s="101" t="s">
        <v>17</v>
      </c>
      <c r="J1628" s="1">
        <f>DATEVALUE(RIGHT(jaar_zip[[#This Row],[YYYYMMDD]],2)&amp;"-"&amp;MID(jaar_zip[[#This Row],[YYYYMMDD]],5,2)&amp;"-"&amp;LEFT(jaar_zip[[#This Row],[YYYYMMDD]],4))</f>
        <v>45548</v>
      </c>
      <c r="K1628" s="101" t="str">
        <f>IF(AND(VALUE(MONTH(jaar_zip[[#This Row],[Datum]]))=1,VALUE(WEEKNUM(jaar_zip[[#This Row],[Datum]],21))&gt;51),RIGHT(YEAR(jaar_zip[[#This Row],[Datum]])-1,2),RIGHT(YEAR(jaar_zip[[#This Row],[Datum]]),2))&amp;"-"&amp; TEXT(WEEKNUM(jaar_zip[[#This Row],[Datum]],21),"00")</f>
        <v>24-37</v>
      </c>
      <c r="L1628" s="101">
        <f>MONTH(jaar_zip[[#This Row],[Datum]])</f>
        <v>9</v>
      </c>
      <c r="M1628" s="101">
        <f>IF(ISNUMBER(jaar_zip[[#This Row],[etmaaltemperatuur]]),IF(jaar_zip[[#This Row],[etmaaltemperatuur]]&lt;stookgrens,stookgrens-jaar_zip[[#This Row],[etmaaltemperatuur]],0),"")</f>
        <v>4.3000000000000007</v>
      </c>
      <c r="N1628" s="101">
        <f>IF(ISNUMBER(jaar_zip[[#This Row],[graaddagen]]),IF(OR(MONTH(jaar_zip[[#This Row],[Datum]])=1,MONTH(jaar_zip[[#This Row],[Datum]])=2,MONTH(jaar_zip[[#This Row],[Datum]])=11,MONTH(jaar_zip[[#This Row],[Datum]])=12),1.1,IF(OR(MONTH(jaar_zip[[#This Row],[Datum]])=3,MONTH(jaar_zip[[#This Row],[Datum]])=10),1,0.8))*jaar_zip[[#This Row],[graaddagen]],"")</f>
        <v>3.4400000000000008</v>
      </c>
      <c r="O1628" s="101">
        <f>IF(ISNUMBER(jaar_zip[[#This Row],[etmaaltemperatuur]]),IF(jaar_zip[[#This Row],[etmaaltemperatuur]]&gt;stookgrens,jaar_zip[[#This Row],[etmaaltemperatuur]]-stookgrens,0),"")</f>
        <v>0</v>
      </c>
    </row>
    <row r="1629" spans="1:15" x14ac:dyDescent="0.25">
      <c r="A1629">
        <v>251</v>
      </c>
      <c r="B1629">
        <v>20240914</v>
      </c>
      <c r="C1629">
        <v>3</v>
      </c>
      <c r="D1629">
        <v>12.5</v>
      </c>
      <c r="E1629">
        <v>1356</v>
      </c>
      <c r="F1629">
        <v>0</v>
      </c>
      <c r="G1629">
        <v>1029.5999999999999</v>
      </c>
      <c r="H1629">
        <v>72</v>
      </c>
      <c r="I1629" s="101" t="s">
        <v>17</v>
      </c>
      <c r="J1629" s="1">
        <f>DATEVALUE(RIGHT(jaar_zip[[#This Row],[YYYYMMDD]],2)&amp;"-"&amp;MID(jaar_zip[[#This Row],[YYYYMMDD]],5,2)&amp;"-"&amp;LEFT(jaar_zip[[#This Row],[YYYYMMDD]],4))</f>
        <v>45549</v>
      </c>
      <c r="K1629" s="101" t="str">
        <f>IF(AND(VALUE(MONTH(jaar_zip[[#This Row],[Datum]]))=1,VALUE(WEEKNUM(jaar_zip[[#This Row],[Datum]],21))&gt;51),RIGHT(YEAR(jaar_zip[[#This Row],[Datum]])-1,2),RIGHT(YEAR(jaar_zip[[#This Row],[Datum]]),2))&amp;"-"&amp; TEXT(WEEKNUM(jaar_zip[[#This Row],[Datum]],21),"00")</f>
        <v>24-37</v>
      </c>
      <c r="L1629" s="101">
        <f>MONTH(jaar_zip[[#This Row],[Datum]])</f>
        <v>9</v>
      </c>
      <c r="M1629" s="101">
        <f>IF(ISNUMBER(jaar_zip[[#This Row],[etmaaltemperatuur]]),IF(jaar_zip[[#This Row],[etmaaltemperatuur]]&lt;stookgrens,stookgrens-jaar_zip[[#This Row],[etmaaltemperatuur]],0),"")</f>
        <v>5.5</v>
      </c>
      <c r="N1629" s="101">
        <f>IF(ISNUMBER(jaar_zip[[#This Row],[graaddagen]]),IF(OR(MONTH(jaar_zip[[#This Row],[Datum]])=1,MONTH(jaar_zip[[#This Row],[Datum]])=2,MONTH(jaar_zip[[#This Row],[Datum]])=11,MONTH(jaar_zip[[#This Row],[Datum]])=12),1.1,IF(OR(MONTH(jaar_zip[[#This Row],[Datum]])=3,MONTH(jaar_zip[[#This Row],[Datum]])=10),1,0.8))*jaar_zip[[#This Row],[graaddagen]],"")</f>
        <v>4.4000000000000004</v>
      </c>
      <c r="O1629" s="101">
        <f>IF(ISNUMBER(jaar_zip[[#This Row],[etmaaltemperatuur]]),IF(jaar_zip[[#This Row],[etmaaltemperatuur]]&gt;stookgrens,jaar_zip[[#This Row],[etmaaltemperatuur]]-stookgrens,0),"")</f>
        <v>0</v>
      </c>
    </row>
    <row r="1630" spans="1:15" x14ac:dyDescent="0.25">
      <c r="A1630">
        <v>251</v>
      </c>
      <c r="B1630">
        <v>20240915</v>
      </c>
      <c r="C1630">
        <v>4.2</v>
      </c>
      <c r="D1630">
        <v>15.7</v>
      </c>
      <c r="E1630">
        <v>1616</v>
      </c>
      <c r="F1630">
        <v>0.5</v>
      </c>
      <c r="G1630">
        <v>1025.5999999999999</v>
      </c>
      <c r="H1630">
        <v>85</v>
      </c>
      <c r="I1630" s="101" t="s">
        <v>17</v>
      </c>
      <c r="J1630" s="1">
        <f>DATEVALUE(RIGHT(jaar_zip[[#This Row],[YYYYMMDD]],2)&amp;"-"&amp;MID(jaar_zip[[#This Row],[YYYYMMDD]],5,2)&amp;"-"&amp;LEFT(jaar_zip[[#This Row],[YYYYMMDD]],4))</f>
        <v>45550</v>
      </c>
      <c r="K1630" s="101" t="str">
        <f>IF(AND(VALUE(MONTH(jaar_zip[[#This Row],[Datum]]))=1,VALUE(WEEKNUM(jaar_zip[[#This Row],[Datum]],21))&gt;51),RIGHT(YEAR(jaar_zip[[#This Row],[Datum]])-1,2),RIGHT(YEAR(jaar_zip[[#This Row],[Datum]]),2))&amp;"-"&amp; TEXT(WEEKNUM(jaar_zip[[#This Row],[Datum]],21),"00")</f>
        <v>24-37</v>
      </c>
      <c r="L1630" s="101">
        <f>MONTH(jaar_zip[[#This Row],[Datum]])</f>
        <v>9</v>
      </c>
      <c r="M1630" s="101">
        <f>IF(ISNUMBER(jaar_zip[[#This Row],[etmaaltemperatuur]]),IF(jaar_zip[[#This Row],[etmaaltemperatuur]]&lt;stookgrens,stookgrens-jaar_zip[[#This Row],[etmaaltemperatuur]],0),"")</f>
        <v>2.3000000000000007</v>
      </c>
      <c r="N1630" s="101">
        <f>IF(ISNUMBER(jaar_zip[[#This Row],[graaddagen]]),IF(OR(MONTH(jaar_zip[[#This Row],[Datum]])=1,MONTH(jaar_zip[[#This Row],[Datum]])=2,MONTH(jaar_zip[[#This Row],[Datum]])=11,MONTH(jaar_zip[[#This Row],[Datum]])=12),1.1,IF(OR(MONTH(jaar_zip[[#This Row],[Datum]])=3,MONTH(jaar_zip[[#This Row],[Datum]])=10),1,0.8))*jaar_zip[[#This Row],[graaddagen]],"")</f>
        <v>1.8400000000000007</v>
      </c>
      <c r="O1630" s="101">
        <f>IF(ISNUMBER(jaar_zip[[#This Row],[etmaaltemperatuur]]),IF(jaar_zip[[#This Row],[etmaaltemperatuur]]&gt;stookgrens,jaar_zip[[#This Row],[etmaaltemperatuur]]-stookgrens,0),"")</f>
        <v>0</v>
      </c>
    </row>
    <row r="1631" spans="1:15" x14ac:dyDescent="0.25">
      <c r="A1631">
        <v>251</v>
      </c>
      <c r="B1631">
        <v>20240916</v>
      </c>
      <c r="C1631">
        <v>4.9000000000000004</v>
      </c>
      <c r="D1631">
        <v>16.3</v>
      </c>
      <c r="E1631">
        <v>1462</v>
      </c>
      <c r="F1631">
        <v>0.4</v>
      </c>
      <c r="G1631">
        <v>1026.7</v>
      </c>
      <c r="H1631">
        <v>82</v>
      </c>
      <c r="I1631" s="101" t="s">
        <v>17</v>
      </c>
      <c r="J1631" s="1">
        <f>DATEVALUE(RIGHT(jaar_zip[[#This Row],[YYYYMMDD]],2)&amp;"-"&amp;MID(jaar_zip[[#This Row],[YYYYMMDD]],5,2)&amp;"-"&amp;LEFT(jaar_zip[[#This Row],[YYYYMMDD]],4))</f>
        <v>45551</v>
      </c>
      <c r="K1631" s="101" t="str">
        <f>IF(AND(VALUE(MONTH(jaar_zip[[#This Row],[Datum]]))=1,VALUE(WEEKNUM(jaar_zip[[#This Row],[Datum]],21))&gt;51),RIGHT(YEAR(jaar_zip[[#This Row],[Datum]])-1,2),RIGHT(YEAR(jaar_zip[[#This Row],[Datum]]),2))&amp;"-"&amp; TEXT(WEEKNUM(jaar_zip[[#This Row],[Datum]],21),"00")</f>
        <v>24-38</v>
      </c>
      <c r="L1631" s="101">
        <f>MONTH(jaar_zip[[#This Row],[Datum]])</f>
        <v>9</v>
      </c>
      <c r="M1631" s="101">
        <f>IF(ISNUMBER(jaar_zip[[#This Row],[etmaaltemperatuur]]),IF(jaar_zip[[#This Row],[etmaaltemperatuur]]&lt;stookgrens,stookgrens-jaar_zip[[#This Row],[etmaaltemperatuur]],0),"")</f>
        <v>1.6999999999999993</v>
      </c>
      <c r="N1631" s="101">
        <f>IF(ISNUMBER(jaar_zip[[#This Row],[graaddagen]]),IF(OR(MONTH(jaar_zip[[#This Row],[Datum]])=1,MONTH(jaar_zip[[#This Row],[Datum]])=2,MONTH(jaar_zip[[#This Row],[Datum]])=11,MONTH(jaar_zip[[#This Row],[Datum]])=12),1.1,IF(OR(MONTH(jaar_zip[[#This Row],[Datum]])=3,MONTH(jaar_zip[[#This Row],[Datum]])=10),1,0.8))*jaar_zip[[#This Row],[graaddagen]],"")</f>
        <v>1.3599999999999994</v>
      </c>
      <c r="O1631" s="101">
        <f>IF(ISNUMBER(jaar_zip[[#This Row],[etmaaltemperatuur]]),IF(jaar_zip[[#This Row],[etmaaltemperatuur]]&gt;stookgrens,jaar_zip[[#This Row],[etmaaltemperatuur]]-stookgrens,0),"")</f>
        <v>0</v>
      </c>
    </row>
    <row r="1632" spans="1:15" x14ac:dyDescent="0.25">
      <c r="A1632">
        <v>251</v>
      </c>
      <c r="B1632">
        <v>20240917</v>
      </c>
      <c r="C1632">
        <v>6.6</v>
      </c>
      <c r="D1632">
        <v>16.600000000000001</v>
      </c>
      <c r="E1632">
        <v>1130</v>
      </c>
      <c r="F1632">
        <v>0</v>
      </c>
      <c r="G1632">
        <v>1031.3</v>
      </c>
      <c r="H1632">
        <v>80</v>
      </c>
      <c r="I1632" s="101" t="s">
        <v>17</v>
      </c>
      <c r="J1632" s="1">
        <f>DATEVALUE(RIGHT(jaar_zip[[#This Row],[YYYYMMDD]],2)&amp;"-"&amp;MID(jaar_zip[[#This Row],[YYYYMMDD]],5,2)&amp;"-"&amp;LEFT(jaar_zip[[#This Row],[YYYYMMDD]],4))</f>
        <v>45552</v>
      </c>
      <c r="K1632" s="101" t="str">
        <f>IF(AND(VALUE(MONTH(jaar_zip[[#This Row],[Datum]]))=1,VALUE(WEEKNUM(jaar_zip[[#This Row],[Datum]],21))&gt;51),RIGHT(YEAR(jaar_zip[[#This Row],[Datum]])-1,2),RIGHT(YEAR(jaar_zip[[#This Row],[Datum]]),2))&amp;"-"&amp; TEXT(WEEKNUM(jaar_zip[[#This Row],[Datum]],21),"00")</f>
        <v>24-38</v>
      </c>
      <c r="L1632" s="101">
        <f>MONTH(jaar_zip[[#This Row],[Datum]])</f>
        <v>9</v>
      </c>
      <c r="M1632" s="101">
        <f>IF(ISNUMBER(jaar_zip[[#This Row],[etmaaltemperatuur]]),IF(jaar_zip[[#This Row],[etmaaltemperatuur]]&lt;stookgrens,stookgrens-jaar_zip[[#This Row],[etmaaltemperatuur]],0),"")</f>
        <v>1.3999999999999986</v>
      </c>
      <c r="N1632" s="101">
        <f>IF(ISNUMBER(jaar_zip[[#This Row],[graaddagen]]),IF(OR(MONTH(jaar_zip[[#This Row],[Datum]])=1,MONTH(jaar_zip[[#This Row],[Datum]])=2,MONTH(jaar_zip[[#This Row],[Datum]])=11,MONTH(jaar_zip[[#This Row],[Datum]])=12),1.1,IF(OR(MONTH(jaar_zip[[#This Row],[Datum]])=3,MONTH(jaar_zip[[#This Row],[Datum]])=10),1,0.8))*jaar_zip[[#This Row],[graaddagen]],"")</f>
        <v>1.119999999999999</v>
      </c>
      <c r="O1632" s="101">
        <f>IF(ISNUMBER(jaar_zip[[#This Row],[etmaaltemperatuur]]),IF(jaar_zip[[#This Row],[etmaaltemperatuur]]&gt;stookgrens,jaar_zip[[#This Row],[etmaaltemperatuur]]-stookgrens,0),"")</f>
        <v>0</v>
      </c>
    </row>
    <row r="1633" spans="1:15" x14ac:dyDescent="0.25">
      <c r="A1633">
        <v>251</v>
      </c>
      <c r="B1633">
        <v>20240918</v>
      </c>
      <c r="C1633">
        <v>6.2</v>
      </c>
      <c r="D1633">
        <v>16.8</v>
      </c>
      <c r="E1633">
        <v>1295</v>
      </c>
      <c r="F1633">
        <v>0</v>
      </c>
      <c r="G1633">
        <v>1030.2</v>
      </c>
      <c r="H1633">
        <v>90</v>
      </c>
      <c r="I1633" s="101" t="s">
        <v>17</v>
      </c>
      <c r="J1633" s="1">
        <f>DATEVALUE(RIGHT(jaar_zip[[#This Row],[YYYYMMDD]],2)&amp;"-"&amp;MID(jaar_zip[[#This Row],[YYYYMMDD]],5,2)&amp;"-"&amp;LEFT(jaar_zip[[#This Row],[YYYYMMDD]],4))</f>
        <v>45553</v>
      </c>
      <c r="K1633" s="101" t="str">
        <f>IF(AND(VALUE(MONTH(jaar_zip[[#This Row],[Datum]]))=1,VALUE(WEEKNUM(jaar_zip[[#This Row],[Datum]],21))&gt;51),RIGHT(YEAR(jaar_zip[[#This Row],[Datum]])-1,2),RIGHT(YEAR(jaar_zip[[#This Row],[Datum]]),2))&amp;"-"&amp; TEXT(WEEKNUM(jaar_zip[[#This Row],[Datum]],21),"00")</f>
        <v>24-38</v>
      </c>
      <c r="L1633" s="101">
        <f>MONTH(jaar_zip[[#This Row],[Datum]])</f>
        <v>9</v>
      </c>
      <c r="M1633" s="101">
        <f>IF(ISNUMBER(jaar_zip[[#This Row],[etmaaltemperatuur]]),IF(jaar_zip[[#This Row],[etmaaltemperatuur]]&lt;stookgrens,stookgrens-jaar_zip[[#This Row],[etmaaltemperatuur]],0),"")</f>
        <v>1.1999999999999993</v>
      </c>
      <c r="N1633" s="101">
        <f>IF(ISNUMBER(jaar_zip[[#This Row],[graaddagen]]),IF(OR(MONTH(jaar_zip[[#This Row],[Datum]])=1,MONTH(jaar_zip[[#This Row],[Datum]])=2,MONTH(jaar_zip[[#This Row],[Datum]])=11,MONTH(jaar_zip[[#This Row],[Datum]])=12),1.1,IF(OR(MONTH(jaar_zip[[#This Row],[Datum]])=3,MONTH(jaar_zip[[#This Row],[Datum]])=10),1,0.8))*jaar_zip[[#This Row],[graaddagen]],"")</f>
        <v>0.95999999999999952</v>
      </c>
      <c r="O1633" s="101">
        <f>IF(ISNUMBER(jaar_zip[[#This Row],[etmaaltemperatuur]]),IF(jaar_zip[[#This Row],[etmaaltemperatuur]]&gt;stookgrens,jaar_zip[[#This Row],[etmaaltemperatuur]]-stookgrens,0),"")</f>
        <v>0</v>
      </c>
    </row>
    <row r="1634" spans="1:15" x14ac:dyDescent="0.25">
      <c r="A1634">
        <v>251</v>
      </c>
      <c r="B1634">
        <v>20240919</v>
      </c>
      <c r="C1634">
        <v>5.8</v>
      </c>
      <c r="D1634">
        <v>16.100000000000001</v>
      </c>
      <c r="E1634">
        <v>1130</v>
      </c>
      <c r="F1634">
        <v>0</v>
      </c>
      <c r="G1634">
        <v>1027</v>
      </c>
      <c r="H1634">
        <v>94</v>
      </c>
      <c r="I1634" s="101" t="s">
        <v>17</v>
      </c>
      <c r="J1634" s="1">
        <f>DATEVALUE(RIGHT(jaar_zip[[#This Row],[YYYYMMDD]],2)&amp;"-"&amp;MID(jaar_zip[[#This Row],[YYYYMMDD]],5,2)&amp;"-"&amp;LEFT(jaar_zip[[#This Row],[YYYYMMDD]],4))</f>
        <v>45554</v>
      </c>
      <c r="K1634" s="101" t="str">
        <f>IF(AND(VALUE(MONTH(jaar_zip[[#This Row],[Datum]]))=1,VALUE(WEEKNUM(jaar_zip[[#This Row],[Datum]],21))&gt;51),RIGHT(YEAR(jaar_zip[[#This Row],[Datum]])-1,2),RIGHT(YEAR(jaar_zip[[#This Row],[Datum]]),2))&amp;"-"&amp; TEXT(WEEKNUM(jaar_zip[[#This Row],[Datum]],21),"00")</f>
        <v>24-38</v>
      </c>
      <c r="L1634" s="101">
        <f>MONTH(jaar_zip[[#This Row],[Datum]])</f>
        <v>9</v>
      </c>
      <c r="M1634" s="101">
        <f>IF(ISNUMBER(jaar_zip[[#This Row],[etmaaltemperatuur]]),IF(jaar_zip[[#This Row],[etmaaltemperatuur]]&lt;stookgrens,stookgrens-jaar_zip[[#This Row],[etmaaltemperatuur]],0),"")</f>
        <v>1.8999999999999986</v>
      </c>
      <c r="N1634" s="101">
        <f>IF(ISNUMBER(jaar_zip[[#This Row],[graaddagen]]),IF(OR(MONTH(jaar_zip[[#This Row],[Datum]])=1,MONTH(jaar_zip[[#This Row],[Datum]])=2,MONTH(jaar_zip[[#This Row],[Datum]])=11,MONTH(jaar_zip[[#This Row],[Datum]])=12),1.1,IF(OR(MONTH(jaar_zip[[#This Row],[Datum]])=3,MONTH(jaar_zip[[#This Row],[Datum]])=10),1,0.8))*jaar_zip[[#This Row],[graaddagen]],"")</f>
        <v>1.5199999999999989</v>
      </c>
      <c r="O1634" s="101">
        <f>IF(ISNUMBER(jaar_zip[[#This Row],[etmaaltemperatuur]]),IF(jaar_zip[[#This Row],[etmaaltemperatuur]]&gt;stookgrens,jaar_zip[[#This Row],[etmaaltemperatuur]]-stookgrens,0),"")</f>
        <v>0</v>
      </c>
    </row>
    <row r="1635" spans="1:15" x14ac:dyDescent="0.25">
      <c r="A1635">
        <v>251</v>
      </c>
      <c r="B1635">
        <v>20240920</v>
      </c>
      <c r="C1635">
        <v>7</v>
      </c>
      <c r="D1635">
        <v>17.2</v>
      </c>
      <c r="E1635">
        <v>1459</v>
      </c>
      <c r="F1635">
        <v>0</v>
      </c>
      <c r="G1635">
        <v>1024.0999999999999</v>
      </c>
      <c r="H1635">
        <v>85</v>
      </c>
      <c r="I1635" s="101" t="s">
        <v>17</v>
      </c>
      <c r="J1635" s="1">
        <f>DATEVALUE(RIGHT(jaar_zip[[#This Row],[YYYYMMDD]],2)&amp;"-"&amp;MID(jaar_zip[[#This Row],[YYYYMMDD]],5,2)&amp;"-"&amp;LEFT(jaar_zip[[#This Row],[YYYYMMDD]],4))</f>
        <v>45555</v>
      </c>
      <c r="K1635" s="101" t="str">
        <f>IF(AND(VALUE(MONTH(jaar_zip[[#This Row],[Datum]]))=1,VALUE(WEEKNUM(jaar_zip[[#This Row],[Datum]],21))&gt;51),RIGHT(YEAR(jaar_zip[[#This Row],[Datum]])-1,2),RIGHT(YEAR(jaar_zip[[#This Row],[Datum]]),2))&amp;"-"&amp; TEXT(WEEKNUM(jaar_zip[[#This Row],[Datum]],21),"00")</f>
        <v>24-38</v>
      </c>
      <c r="L1635" s="101">
        <f>MONTH(jaar_zip[[#This Row],[Datum]])</f>
        <v>9</v>
      </c>
      <c r="M1635" s="101">
        <f>IF(ISNUMBER(jaar_zip[[#This Row],[etmaaltemperatuur]]),IF(jaar_zip[[#This Row],[etmaaltemperatuur]]&lt;stookgrens,stookgrens-jaar_zip[[#This Row],[etmaaltemperatuur]],0),"")</f>
        <v>0.80000000000000071</v>
      </c>
      <c r="N1635" s="101">
        <f>IF(ISNUMBER(jaar_zip[[#This Row],[graaddagen]]),IF(OR(MONTH(jaar_zip[[#This Row],[Datum]])=1,MONTH(jaar_zip[[#This Row],[Datum]])=2,MONTH(jaar_zip[[#This Row],[Datum]])=11,MONTH(jaar_zip[[#This Row],[Datum]])=12),1.1,IF(OR(MONTH(jaar_zip[[#This Row],[Datum]])=3,MONTH(jaar_zip[[#This Row],[Datum]])=10),1,0.8))*jaar_zip[[#This Row],[graaddagen]],"")</f>
        <v>0.64000000000000057</v>
      </c>
      <c r="O1635" s="101">
        <f>IF(ISNUMBER(jaar_zip[[#This Row],[etmaaltemperatuur]]),IF(jaar_zip[[#This Row],[etmaaltemperatuur]]&gt;stookgrens,jaar_zip[[#This Row],[etmaaltemperatuur]]-stookgrens,0),"")</f>
        <v>0</v>
      </c>
    </row>
    <row r="1636" spans="1:15" x14ac:dyDescent="0.25">
      <c r="A1636">
        <v>251</v>
      </c>
      <c r="B1636">
        <v>20240921</v>
      </c>
      <c r="C1636">
        <v>4.8</v>
      </c>
      <c r="D1636">
        <v>16.2</v>
      </c>
      <c r="E1636">
        <v>1445</v>
      </c>
      <c r="F1636">
        <v>0</v>
      </c>
      <c r="G1636">
        <v>1020.8</v>
      </c>
      <c r="H1636">
        <v>82</v>
      </c>
      <c r="I1636" s="101" t="s">
        <v>17</v>
      </c>
      <c r="J1636" s="1">
        <f>DATEVALUE(RIGHT(jaar_zip[[#This Row],[YYYYMMDD]],2)&amp;"-"&amp;MID(jaar_zip[[#This Row],[YYYYMMDD]],5,2)&amp;"-"&amp;LEFT(jaar_zip[[#This Row],[YYYYMMDD]],4))</f>
        <v>45556</v>
      </c>
      <c r="K1636" s="101" t="str">
        <f>IF(AND(VALUE(MONTH(jaar_zip[[#This Row],[Datum]]))=1,VALUE(WEEKNUM(jaar_zip[[#This Row],[Datum]],21))&gt;51),RIGHT(YEAR(jaar_zip[[#This Row],[Datum]])-1,2),RIGHT(YEAR(jaar_zip[[#This Row],[Datum]]),2))&amp;"-"&amp; TEXT(WEEKNUM(jaar_zip[[#This Row],[Datum]],21),"00")</f>
        <v>24-38</v>
      </c>
      <c r="L1636" s="101">
        <f>MONTH(jaar_zip[[#This Row],[Datum]])</f>
        <v>9</v>
      </c>
      <c r="M1636" s="101">
        <f>IF(ISNUMBER(jaar_zip[[#This Row],[etmaaltemperatuur]]),IF(jaar_zip[[#This Row],[etmaaltemperatuur]]&lt;stookgrens,stookgrens-jaar_zip[[#This Row],[etmaaltemperatuur]],0),"")</f>
        <v>1.8000000000000007</v>
      </c>
      <c r="N1636" s="101">
        <f>IF(ISNUMBER(jaar_zip[[#This Row],[graaddagen]]),IF(OR(MONTH(jaar_zip[[#This Row],[Datum]])=1,MONTH(jaar_zip[[#This Row],[Datum]])=2,MONTH(jaar_zip[[#This Row],[Datum]])=11,MONTH(jaar_zip[[#This Row],[Datum]])=12),1.1,IF(OR(MONTH(jaar_zip[[#This Row],[Datum]])=3,MONTH(jaar_zip[[#This Row],[Datum]])=10),1,0.8))*jaar_zip[[#This Row],[graaddagen]],"")</f>
        <v>1.4400000000000006</v>
      </c>
      <c r="O1636" s="101">
        <f>IF(ISNUMBER(jaar_zip[[#This Row],[etmaaltemperatuur]]),IF(jaar_zip[[#This Row],[etmaaltemperatuur]]&gt;stookgrens,jaar_zip[[#This Row],[etmaaltemperatuur]]-stookgrens,0),"")</f>
        <v>0</v>
      </c>
    </row>
    <row r="1637" spans="1:15" x14ac:dyDescent="0.25">
      <c r="A1637">
        <v>251</v>
      </c>
      <c r="B1637">
        <v>20240922</v>
      </c>
      <c r="C1637">
        <v>2.2999999999999998</v>
      </c>
      <c r="D1637">
        <v>16.100000000000001</v>
      </c>
      <c r="E1637">
        <v>1357</v>
      </c>
      <c r="F1637">
        <v>0</v>
      </c>
      <c r="G1637">
        <v>1014.9</v>
      </c>
      <c r="H1637">
        <v>89</v>
      </c>
      <c r="I1637" s="101" t="s">
        <v>17</v>
      </c>
      <c r="J1637" s="1">
        <f>DATEVALUE(RIGHT(jaar_zip[[#This Row],[YYYYMMDD]],2)&amp;"-"&amp;MID(jaar_zip[[#This Row],[YYYYMMDD]],5,2)&amp;"-"&amp;LEFT(jaar_zip[[#This Row],[YYYYMMDD]],4))</f>
        <v>45557</v>
      </c>
      <c r="K1637" s="101" t="str">
        <f>IF(AND(VALUE(MONTH(jaar_zip[[#This Row],[Datum]]))=1,VALUE(WEEKNUM(jaar_zip[[#This Row],[Datum]],21))&gt;51),RIGHT(YEAR(jaar_zip[[#This Row],[Datum]])-1,2),RIGHT(YEAR(jaar_zip[[#This Row],[Datum]]),2))&amp;"-"&amp; TEXT(WEEKNUM(jaar_zip[[#This Row],[Datum]],21),"00")</f>
        <v>24-38</v>
      </c>
      <c r="L1637" s="101">
        <f>MONTH(jaar_zip[[#This Row],[Datum]])</f>
        <v>9</v>
      </c>
      <c r="M1637" s="101">
        <f>IF(ISNUMBER(jaar_zip[[#This Row],[etmaaltemperatuur]]),IF(jaar_zip[[#This Row],[etmaaltemperatuur]]&lt;stookgrens,stookgrens-jaar_zip[[#This Row],[etmaaltemperatuur]],0),"")</f>
        <v>1.8999999999999986</v>
      </c>
      <c r="N1637" s="101">
        <f>IF(ISNUMBER(jaar_zip[[#This Row],[graaddagen]]),IF(OR(MONTH(jaar_zip[[#This Row],[Datum]])=1,MONTH(jaar_zip[[#This Row],[Datum]])=2,MONTH(jaar_zip[[#This Row],[Datum]])=11,MONTH(jaar_zip[[#This Row],[Datum]])=12),1.1,IF(OR(MONTH(jaar_zip[[#This Row],[Datum]])=3,MONTH(jaar_zip[[#This Row],[Datum]])=10),1,0.8))*jaar_zip[[#This Row],[graaddagen]],"")</f>
        <v>1.5199999999999989</v>
      </c>
      <c r="O1637" s="101">
        <f>IF(ISNUMBER(jaar_zip[[#This Row],[etmaaltemperatuur]]),IF(jaar_zip[[#This Row],[etmaaltemperatuur]]&gt;stookgrens,jaar_zip[[#This Row],[etmaaltemperatuur]]-stookgrens,0),"")</f>
        <v>0</v>
      </c>
    </row>
    <row r="1638" spans="1:15" x14ac:dyDescent="0.25">
      <c r="A1638">
        <v>251</v>
      </c>
      <c r="B1638">
        <v>20240923</v>
      </c>
      <c r="C1638">
        <v>3.8</v>
      </c>
      <c r="D1638">
        <v>16.899999999999999</v>
      </c>
      <c r="E1638">
        <v>754</v>
      </c>
      <c r="F1638">
        <v>0.2</v>
      </c>
      <c r="G1638">
        <v>1006.6</v>
      </c>
      <c r="H1638">
        <v>89</v>
      </c>
      <c r="I1638" s="101" t="s">
        <v>17</v>
      </c>
      <c r="J1638" s="1">
        <f>DATEVALUE(RIGHT(jaar_zip[[#This Row],[YYYYMMDD]],2)&amp;"-"&amp;MID(jaar_zip[[#This Row],[YYYYMMDD]],5,2)&amp;"-"&amp;LEFT(jaar_zip[[#This Row],[YYYYMMDD]],4))</f>
        <v>45558</v>
      </c>
      <c r="K1638" s="101" t="str">
        <f>IF(AND(VALUE(MONTH(jaar_zip[[#This Row],[Datum]]))=1,VALUE(WEEKNUM(jaar_zip[[#This Row],[Datum]],21))&gt;51),RIGHT(YEAR(jaar_zip[[#This Row],[Datum]])-1,2),RIGHT(YEAR(jaar_zip[[#This Row],[Datum]]),2))&amp;"-"&amp; TEXT(WEEKNUM(jaar_zip[[#This Row],[Datum]],21),"00")</f>
        <v>24-39</v>
      </c>
      <c r="L1638" s="101">
        <f>MONTH(jaar_zip[[#This Row],[Datum]])</f>
        <v>9</v>
      </c>
      <c r="M1638" s="101">
        <f>IF(ISNUMBER(jaar_zip[[#This Row],[etmaaltemperatuur]]),IF(jaar_zip[[#This Row],[etmaaltemperatuur]]&lt;stookgrens,stookgrens-jaar_zip[[#This Row],[etmaaltemperatuur]],0),"")</f>
        <v>1.1000000000000014</v>
      </c>
      <c r="N1638" s="101">
        <f>IF(ISNUMBER(jaar_zip[[#This Row],[graaddagen]]),IF(OR(MONTH(jaar_zip[[#This Row],[Datum]])=1,MONTH(jaar_zip[[#This Row],[Datum]])=2,MONTH(jaar_zip[[#This Row],[Datum]])=11,MONTH(jaar_zip[[#This Row],[Datum]])=12),1.1,IF(OR(MONTH(jaar_zip[[#This Row],[Datum]])=3,MONTH(jaar_zip[[#This Row],[Datum]])=10),1,0.8))*jaar_zip[[#This Row],[graaddagen]],"")</f>
        <v>0.88000000000000123</v>
      </c>
      <c r="O1638" s="101">
        <f>IF(ISNUMBER(jaar_zip[[#This Row],[etmaaltemperatuur]]),IF(jaar_zip[[#This Row],[etmaaltemperatuur]]&gt;stookgrens,jaar_zip[[#This Row],[etmaaltemperatuur]]-stookgrens,0),"")</f>
        <v>0</v>
      </c>
    </row>
    <row r="1639" spans="1:15" x14ac:dyDescent="0.25">
      <c r="A1639">
        <v>251</v>
      </c>
      <c r="B1639">
        <v>20240924</v>
      </c>
      <c r="C1639">
        <v>7</v>
      </c>
      <c r="D1639">
        <v>15.2</v>
      </c>
      <c r="E1639">
        <v>768</v>
      </c>
      <c r="F1639">
        <v>2.2999999999999998</v>
      </c>
      <c r="G1639">
        <v>1000.9</v>
      </c>
      <c r="H1639">
        <v>88</v>
      </c>
      <c r="I1639" s="101" t="s">
        <v>17</v>
      </c>
      <c r="J1639" s="1">
        <f>DATEVALUE(RIGHT(jaar_zip[[#This Row],[YYYYMMDD]],2)&amp;"-"&amp;MID(jaar_zip[[#This Row],[YYYYMMDD]],5,2)&amp;"-"&amp;LEFT(jaar_zip[[#This Row],[YYYYMMDD]],4))</f>
        <v>45559</v>
      </c>
      <c r="K1639" s="101" t="str">
        <f>IF(AND(VALUE(MONTH(jaar_zip[[#This Row],[Datum]]))=1,VALUE(WEEKNUM(jaar_zip[[#This Row],[Datum]],21))&gt;51),RIGHT(YEAR(jaar_zip[[#This Row],[Datum]])-1,2),RIGHT(YEAR(jaar_zip[[#This Row],[Datum]]),2))&amp;"-"&amp; TEXT(WEEKNUM(jaar_zip[[#This Row],[Datum]],21),"00")</f>
        <v>24-39</v>
      </c>
      <c r="L1639" s="101">
        <f>MONTH(jaar_zip[[#This Row],[Datum]])</f>
        <v>9</v>
      </c>
      <c r="M1639" s="101">
        <f>IF(ISNUMBER(jaar_zip[[#This Row],[etmaaltemperatuur]]),IF(jaar_zip[[#This Row],[etmaaltemperatuur]]&lt;stookgrens,stookgrens-jaar_zip[[#This Row],[etmaaltemperatuur]],0),"")</f>
        <v>2.8000000000000007</v>
      </c>
      <c r="N1639" s="101">
        <f>IF(ISNUMBER(jaar_zip[[#This Row],[graaddagen]]),IF(OR(MONTH(jaar_zip[[#This Row],[Datum]])=1,MONTH(jaar_zip[[#This Row],[Datum]])=2,MONTH(jaar_zip[[#This Row],[Datum]])=11,MONTH(jaar_zip[[#This Row],[Datum]])=12),1.1,IF(OR(MONTH(jaar_zip[[#This Row],[Datum]])=3,MONTH(jaar_zip[[#This Row],[Datum]])=10),1,0.8))*jaar_zip[[#This Row],[graaddagen]],"")</f>
        <v>2.2400000000000007</v>
      </c>
      <c r="O1639" s="101">
        <f>IF(ISNUMBER(jaar_zip[[#This Row],[etmaaltemperatuur]]),IF(jaar_zip[[#This Row],[etmaaltemperatuur]]&gt;stookgrens,jaar_zip[[#This Row],[etmaaltemperatuur]]-stookgrens,0),"")</f>
        <v>0</v>
      </c>
    </row>
    <row r="1640" spans="1:15" x14ac:dyDescent="0.25">
      <c r="A1640">
        <v>251</v>
      </c>
      <c r="B1640">
        <v>20240925</v>
      </c>
      <c r="C1640">
        <v>6</v>
      </c>
      <c r="D1640">
        <v>14.2</v>
      </c>
      <c r="E1640">
        <v>771</v>
      </c>
      <c r="F1640">
        <v>1.8</v>
      </c>
      <c r="G1640">
        <v>999.6</v>
      </c>
      <c r="H1640">
        <v>76</v>
      </c>
      <c r="I1640" s="101" t="s">
        <v>17</v>
      </c>
      <c r="J1640" s="1">
        <f>DATEVALUE(RIGHT(jaar_zip[[#This Row],[YYYYMMDD]],2)&amp;"-"&amp;MID(jaar_zip[[#This Row],[YYYYMMDD]],5,2)&amp;"-"&amp;LEFT(jaar_zip[[#This Row],[YYYYMMDD]],4))</f>
        <v>45560</v>
      </c>
      <c r="K1640" s="101" t="str">
        <f>IF(AND(VALUE(MONTH(jaar_zip[[#This Row],[Datum]]))=1,VALUE(WEEKNUM(jaar_zip[[#This Row],[Datum]],21))&gt;51),RIGHT(YEAR(jaar_zip[[#This Row],[Datum]])-1,2),RIGHT(YEAR(jaar_zip[[#This Row],[Datum]]),2))&amp;"-"&amp; TEXT(WEEKNUM(jaar_zip[[#This Row],[Datum]],21),"00")</f>
        <v>24-39</v>
      </c>
      <c r="L1640" s="101">
        <f>MONTH(jaar_zip[[#This Row],[Datum]])</f>
        <v>9</v>
      </c>
      <c r="M1640" s="101">
        <f>IF(ISNUMBER(jaar_zip[[#This Row],[etmaaltemperatuur]]),IF(jaar_zip[[#This Row],[etmaaltemperatuur]]&lt;stookgrens,stookgrens-jaar_zip[[#This Row],[etmaaltemperatuur]],0),"")</f>
        <v>3.8000000000000007</v>
      </c>
      <c r="N1640" s="101">
        <f>IF(ISNUMBER(jaar_zip[[#This Row],[graaddagen]]),IF(OR(MONTH(jaar_zip[[#This Row],[Datum]])=1,MONTH(jaar_zip[[#This Row],[Datum]])=2,MONTH(jaar_zip[[#This Row],[Datum]])=11,MONTH(jaar_zip[[#This Row],[Datum]])=12),1.1,IF(OR(MONTH(jaar_zip[[#This Row],[Datum]])=3,MONTH(jaar_zip[[#This Row],[Datum]])=10),1,0.8))*jaar_zip[[#This Row],[graaddagen]],"")</f>
        <v>3.0400000000000009</v>
      </c>
      <c r="O1640" s="101">
        <f>IF(ISNUMBER(jaar_zip[[#This Row],[etmaaltemperatuur]]),IF(jaar_zip[[#This Row],[etmaaltemperatuur]]&gt;stookgrens,jaar_zip[[#This Row],[etmaaltemperatuur]]-stookgrens,0),"")</f>
        <v>0</v>
      </c>
    </row>
    <row r="1641" spans="1:15" x14ac:dyDescent="0.25">
      <c r="A1641">
        <v>251</v>
      </c>
      <c r="B1641">
        <v>20240926</v>
      </c>
      <c r="C1641">
        <v>7.7</v>
      </c>
      <c r="D1641">
        <v>15.6</v>
      </c>
      <c r="E1641">
        <v>1005</v>
      </c>
      <c r="F1641">
        <v>10.9</v>
      </c>
      <c r="G1641">
        <v>987.4</v>
      </c>
      <c r="H1641">
        <v>89</v>
      </c>
      <c r="I1641" s="101" t="s">
        <v>17</v>
      </c>
      <c r="J1641" s="1">
        <f>DATEVALUE(RIGHT(jaar_zip[[#This Row],[YYYYMMDD]],2)&amp;"-"&amp;MID(jaar_zip[[#This Row],[YYYYMMDD]],5,2)&amp;"-"&amp;LEFT(jaar_zip[[#This Row],[YYYYMMDD]],4))</f>
        <v>45561</v>
      </c>
      <c r="K1641" s="101" t="str">
        <f>IF(AND(VALUE(MONTH(jaar_zip[[#This Row],[Datum]]))=1,VALUE(WEEKNUM(jaar_zip[[#This Row],[Datum]],21))&gt;51),RIGHT(YEAR(jaar_zip[[#This Row],[Datum]])-1,2),RIGHT(YEAR(jaar_zip[[#This Row],[Datum]]),2))&amp;"-"&amp; TEXT(WEEKNUM(jaar_zip[[#This Row],[Datum]],21),"00")</f>
        <v>24-39</v>
      </c>
      <c r="L1641" s="101">
        <f>MONTH(jaar_zip[[#This Row],[Datum]])</f>
        <v>9</v>
      </c>
      <c r="M1641" s="101">
        <f>IF(ISNUMBER(jaar_zip[[#This Row],[etmaaltemperatuur]]),IF(jaar_zip[[#This Row],[etmaaltemperatuur]]&lt;stookgrens,stookgrens-jaar_zip[[#This Row],[etmaaltemperatuur]],0),"")</f>
        <v>2.4000000000000004</v>
      </c>
      <c r="N1641" s="101">
        <f>IF(ISNUMBER(jaar_zip[[#This Row],[graaddagen]]),IF(OR(MONTH(jaar_zip[[#This Row],[Datum]])=1,MONTH(jaar_zip[[#This Row],[Datum]])=2,MONTH(jaar_zip[[#This Row],[Datum]])=11,MONTH(jaar_zip[[#This Row],[Datum]])=12),1.1,IF(OR(MONTH(jaar_zip[[#This Row],[Datum]])=3,MONTH(jaar_zip[[#This Row],[Datum]])=10),1,0.8))*jaar_zip[[#This Row],[graaddagen]],"")</f>
        <v>1.9200000000000004</v>
      </c>
      <c r="O1641" s="101">
        <f>IF(ISNUMBER(jaar_zip[[#This Row],[etmaaltemperatuur]]),IF(jaar_zip[[#This Row],[etmaaltemperatuur]]&gt;stookgrens,jaar_zip[[#This Row],[etmaaltemperatuur]]-stookgrens,0),"")</f>
        <v>0</v>
      </c>
    </row>
    <row r="1642" spans="1:15" x14ac:dyDescent="0.25">
      <c r="A1642">
        <v>251</v>
      </c>
      <c r="B1642">
        <v>20240927</v>
      </c>
      <c r="C1642">
        <v>12.8</v>
      </c>
      <c r="D1642">
        <v>13.5</v>
      </c>
      <c r="E1642">
        <v>307</v>
      </c>
      <c r="F1642">
        <v>28.9</v>
      </c>
      <c r="G1642">
        <v>993.3</v>
      </c>
      <c r="H1642">
        <v>79</v>
      </c>
      <c r="I1642" s="101" t="s">
        <v>17</v>
      </c>
      <c r="J1642" s="1">
        <f>DATEVALUE(RIGHT(jaar_zip[[#This Row],[YYYYMMDD]],2)&amp;"-"&amp;MID(jaar_zip[[#This Row],[YYYYMMDD]],5,2)&amp;"-"&amp;LEFT(jaar_zip[[#This Row],[YYYYMMDD]],4))</f>
        <v>45562</v>
      </c>
      <c r="K1642" s="101" t="str">
        <f>IF(AND(VALUE(MONTH(jaar_zip[[#This Row],[Datum]]))=1,VALUE(WEEKNUM(jaar_zip[[#This Row],[Datum]],21))&gt;51),RIGHT(YEAR(jaar_zip[[#This Row],[Datum]])-1,2),RIGHT(YEAR(jaar_zip[[#This Row],[Datum]]),2))&amp;"-"&amp; TEXT(WEEKNUM(jaar_zip[[#This Row],[Datum]],21),"00")</f>
        <v>24-39</v>
      </c>
      <c r="L1642" s="101">
        <f>MONTH(jaar_zip[[#This Row],[Datum]])</f>
        <v>9</v>
      </c>
      <c r="M1642" s="101">
        <f>IF(ISNUMBER(jaar_zip[[#This Row],[etmaaltemperatuur]]),IF(jaar_zip[[#This Row],[etmaaltemperatuur]]&lt;stookgrens,stookgrens-jaar_zip[[#This Row],[etmaaltemperatuur]],0),"")</f>
        <v>4.5</v>
      </c>
      <c r="N1642" s="101">
        <f>IF(ISNUMBER(jaar_zip[[#This Row],[graaddagen]]),IF(OR(MONTH(jaar_zip[[#This Row],[Datum]])=1,MONTH(jaar_zip[[#This Row],[Datum]])=2,MONTH(jaar_zip[[#This Row],[Datum]])=11,MONTH(jaar_zip[[#This Row],[Datum]])=12),1.1,IF(OR(MONTH(jaar_zip[[#This Row],[Datum]])=3,MONTH(jaar_zip[[#This Row],[Datum]])=10),1,0.8))*jaar_zip[[#This Row],[graaddagen]],"")</f>
        <v>3.6</v>
      </c>
      <c r="O1642" s="101">
        <f>IF(ISNUMBER(jaar_zip[[#This Row],[etmaaltemperatuur]]),IF(jaar_zip[[#This Row],[etmaaltemperatuur]]&gt;stookgrens,jaar_zip[[#This Row],[etmaaltemperatuur]]-stookgrens,0),"")</f>
        <v>0</v>
      </c>
    </row>
    <row r="1643" spans="1:15" x14ac:dyDescent="0.25">
      <c r="A1643">
        <v>251</v>
      </c>
      <c r="B1643">
        <v>20240928</v>
      </c>
      <c r="C1643">
        <v>6.8</v>
      </c>
      <c r="D1643">
        <v>11</v>
      </c>
      <c r="E1643">
        <v>1052</v>
      </c>
      <c r="F1643">
        <v>6.2</v>
      </c>
      <c r="G1643">
        <v>1018.9</v>
      </c>
      <c r="H1643">
        <v>72</v>
      </c>
      <c r="I1643" s="101" t="s">
        <v>17</v>
      </c>
      <c r="J1643" s="1">
        <f>DATEVALUE(RIGHT(jaar_zip[[#This Row],[YYYYMMDD]],2)&amp;"-"&amp;MID(jaar_zip[[#This Row],[YYYYMMDD]],5,2)&amp;"-"&amp;LEFT(jaar_zip[[#This Row],[YYYYMMDD]],4))</f>
        <v>45563</v>
      </c>
      <c r="K1643" s="101" t="str">
        <f>IF(AND(VALUE(MONTH(jaar_zip[[#This Row],[Datum]]))=1,VALUE(WEEKNUM(jaar_zip[[#This Row],[Datum]],21))&gt;51),RIGHT(YEAR(jaar_zip[[#This Row],[Datum]])-1,2),RIGHT(YEAR(jaar_zip[[#This Row],[Datum]]),2))&amp;"-"&amp; TEXT(WEEKNUM(jaar_zip[[#This Row],[Datum]],21),"00")</f>
        <v>24-39</v>
      </c>
      <c r="L1643" s="101">
        <f>MONTH(jaar_zip[[#This Row],[Datum]])</f>
        <v>9</v>
      </c>
      <c r="M1643" s="101">
        <f>IF(ISNUMBER(jaar_zip[[#This Row],[etmaaltemperatuur]]),IF(jaar_zip[[#This Row],[etmaaltemperatuur]]&lt;stookgrens,stookgrens-jaar_zip[[#This Row],[etmaaltemperatuur]],0),"")</f>
        <v>7</v>
      </c>
      <c r="N1643" s="101">
        <f>IF(ISNUMBER(jaar_zip[[#This Row],[graaddagen]]),IF(OR(MONTH(jaar_zip[[#This Row],[Datum]])=1,MONTH(jaar_zip[[#This Row],[Datum]])=2,MONTH(jaar_zip[[#This Row],[Datum]])=11,MONTH(jaar_zip[[#This Row],[Datum]])=12),1.1,IF(OR(MONTH(jaar_zip[[#This Row],[Datum]])=3,MONTH(jaar_zip[[#This Row],[Datum]])=10),1,0.8))*jaar_zip[[#This Row],[graaddagen]],"")</f>
        <v>5.6000000000000005</v>
      </c>
      <c r="O1643" s="101">
        <f>IF(ISNUMBER(jaar_zip[[#This Row],[etmaaltemperatuur]]),IF(jaar_zip[[#This Row],[etmaaltemperatuur]]&gt;stookgrens,jaar_zip[[#This Row],[etmaaltemperatuur]]-stookgrens,0),"")</f>
        <v>0</v>
      </c>
    </row>
    <row r="1644" spans="1:15" x14ac:dyDescent="0.25">
      <c r="A1644">
        <v>251</v>
      </c>
      <c r="B1644">
        <v>20240929</v>
      </c>
      <c r="C1644">
        <v>5.6</v>
      </c>
      <c r="D1644">
        <v>11.1</v>
      </c>
      <c r="E1644">
        <v>1266</v>
      </c>
      <c r="F1644">
        <v>0</v>
      </c>
      <c r="G1644">
        <v>1024.5</v>
      </c>
      <c r="H1644">
        <v>77</v>
      </c>
      <c r="I1644" s="101" t="s">
        <v>17</v>
      </c>
      <c r="J1644" s="1">
        <f>DATEVALUE(RIGHT(jaar_zip[[#This Row],[YYYYMMDD]],2)&amp;"-"&amp;MID(jaar_zip[[#This Row],[YYYYMMDD]],5,2)&amp;"-"&amp;LEFT(jaar_zip[[#This Row],[YYYYMMDD]],4))</f>
        <v>45564</v>
      </c>
      <c r="K1644" s="101" t="str">
        <f>IF(AND(VALUE(MONTH(jaar_zip[[#This Row],[Datum]]))=1,VALUE(WEEKNUM(jaar_zip[[#This Row],[Datum]],21))&gt;51),RIGHT(YEAR(jaar_zip[[#This Row],[Datum]])-1,2),RIGHT(YEAR(jaar_zip[[#This Row],[Datum]]),2))&amp;"-"&amp; TEXT(WEEKNUM(jaar_zip[[#This Row],[Datum]],21),"00")</f>
        <v>24-39</v>
      </c>
      <c r="L1644" s="101">
        <f>MONTH(jaar_zip[[#This Row],[Datum]])</f>
        <v>9</v>
      </c>
      <c r="M1644" s="101">
        <f>IF(ISNUMBER(jaar_zip[[#This Row],[etmaaltemperatuur]]),IF(jaar_zip[[#This Row],[etmaaltemperatuur]]&lt;stookgrens,stookgrens-jaar_zip[[#This Row],[etmaaltemperatuur]],0),"")</f>
        <v>6.9</v>
      </c>
      <c r="N1644" s="101">
        <f>IF(ISNUMBER(jaar_zip[[#This Row],[graaddagen]]),IF(OR(MONTH(jaar_zip[[#This Row],[Datum]])=1,MONTH(jaar_zip[[#This Row],[Datum]])=2,MONTH(jaar_zip[[#This Row],[Datum]])=11,MONTH(jaar_zip[[#This Row],[Datum]])=12),1.1,IF(OR(MONTH(jaar_zip[[#This Row],[Datum]])=3,MONTH(jaar_zip[[#This Row],[Datum]])=10),1,0.8))*jaar_zip[[#This Row],[graaddagen]],"")</f>
        <v>5.5200000000000005</v>
      </c>
      <c r="O1644" s="101">
        <f>IF(ISNUMBER(jaar_zip[[#This Row],[etmaaltemperatuur]]),IF(jaar_zip[[#This Row],[etmaaltemperatuur]]&gt;stookgrens,jaar_zip[[#This Row],[etmaaltemperatuur]]-stookgrens,0),"")</f>
        <v>0</v>
      </c>
    </row>
    <row r="1645" spans="1:15" x14ac:dyDescent="0.25">
      <c r="A1645">
        <v>251</v>
      </c>
      <c r="B1645">
        <v>20240930</v>
      </c>
      <c r="C1645">
        <v>10.3</v>
      </c>
      <c r="D1645">
        <v>11.6</v>
      </c>
      <c r="E1645">
        <v>911</v>
      </c>
      <c r="F1645">
        <v>16.5</v>
      </c>
      <c r="G1645">
        <v>1009</v>
      </c>
      <c r="H1645">
        <v>84</v>
      </c>
      <c r="I1645" s="101" t="s">
        <v>17</v>
      </c>
      <c r="J1645" s="1">
        <f>DATEVALUE(RIGHT(jaar_zip[[#This Row],[YYYYMMDD]],2)&amp;"-"&amp;MID(jaar_zip[[#This Row],[YYYYMMDD]],5,2)&amp;"-"&amp;LEFT(jaar_zip[[#This Row],[YYYYMMDD]],4))</f>
        <v>45565</v>
      </c>
      <c r="K1645" s="101" t="str">
        <f>IF(AND(VALUE(MONTH(jaar_zip[[#This Row],[Datum]]))=1,VALUE(WEEKNUM(jaar_zip[[#This Row],[Datum]],21))&gt;51),RIGHT(YEAR(jaar_zip[[#This Row],[Datum]])-1,2),RIGHT(YEAR(jaar_zip[[#This Row],[Datum]]),2))&amp;"-"&amp; TEXT(WEEKNUM(jaar_zip[[#This Row],[Datum]],21),"00")</f>
        <v>24-40</v>
      </c>
      <c r="L1645" s="101">
        <f>MONTH(jaar_zip[[#This Row],[Datum]])</f>
        <v>9</v>
      </c>
      <c r="M1645" s="101">
        <f>IF(ISNUMBER(jaar_zip[[#This Row],[etmaaltemperatuur]]),IF(jaar_zip[[#This Row],[etmaaltemperatuur]]&lt;stookgrens,stookgrens-jaar_zip[[#This Row],[etmaaltemperatuur]],0),"")</f>
        <v>6.4</v>
      </c>
      <c r="N1645" s="101">
        <f>IF(ISNUMBER(jaar_zip[[#This Row],[graaddagen]]),IF(OR(MONTH(jaar_zip[[#This Row],[Datum]])=1,MONTH(jaar_zip[[#This Row],[Datum]])=2,MONTH(jaar_zip[[#This Row],[Datum]])=11,MONTH(jaar_zip[[#This Row],[Datum]])=12),1.1,IF(OR(MONTH(jaar_zip[[#This Row],[Datum]])=3,MONTH(jaar_zip[[#This Row],[Datum]])=10),1,0.8))*jaar_zip[[#This Row],[graaddagen]],"")</f>
        <v>5.120000000000001</v>
      </c>
      <c r="O1645" s="101">
        <f>IF(ISNUMBER(jaar_zip[[#This Row],[etmaaltemperatuur]]),IF(jaar_zip[[#This Row],[etmaaltemperatuur]]&gt;stookgrens,jaar_zip[[#This Row],[etmaaltemperatuur]]-stookgrens,0),"")</f>
        <v>0</v>
      </c>
    </row>
    <row r="1646" spans="1:15" x14ac:dyDescent="0.25">
      <c r="A1646">
        <v>257</v>
      </c>
      <c r="B1646">
        <v>20240101</v>
      </c>
      <c r="D1646">
        <v>8.4</v>
      </c>
      <c r="E1646">
        <v>240</v>
      </c>
      <c r="F1646">
        <v>4.2</v>
      </c>
      <c r="H1646">
        <v>79</v>
      </c>
      <c r="I1646" s="101" t="s">
        <v>18</v>
      </c>
      <c r="J1646" s="1">
        <f>DATEVALUE(RIGHT(jaar_zip[[#This Row],[YYYYMMDD]],2)&amp;"-"&amp;MID(jaar_zip[[#This Row],[YYYYMMDD]],5,2)&amp;"-"&amp;LEFT(jaar_zip[[#This Row],[YYYYMMDD]],4))</f>
        <v>45292</v>
      </c>
      <c r="K1646" s="101" t="str">
        <f>IF(AND(VALUE(MONTH(jaar_zip[[#This Row],[Datum]]))=1,VALUE(WEEKNUM(jaar_zip[[#This Row],[Datum]],21))&gt;51),RIGHT(YEAR(jaar_zip[[#This Row],[Datum]])-1,2),RIGHT(YEAR(jaar_zip[[#This Row],[Datum]]),2))&amp;"-"&amp; TEXT(WEEKNUM(jaar_zip[[#This Row],[Datum]],21),"00")</f>
        <v>24-01</v>
      </c>
      <c r="L1646" s="101">
        <f>MONTH(jaar_zip[[#This Row],[Datum]])</f>
        <v>1</v>
      </c>
      <c r="M1646" s="101">
        <f>IF(ISNUMBER(jaar_zip[[#This Row],[etmaaltemperatuur]]),IF(jaar_zip[[#This Row],[etmaaltemperatuur]]&lt;stookgrens,stookgrens-jaar_zip[[#This Row],[etmaaltemperatuur]],0),"")</f>
        <v>9.6</v>
      </c>
      <c r="N1646" s="101">
        <f>IF(ISNUMBER(jaar_zip[[#This Row],[graaddagen]]),IF(OR(MONTH(jaar_zip[[#This Row],[Datum]])=1,MONTH(jaar_zip[[#This Row],[Datum]])=2,MONTH(jaar_zip[[#This Row],[Datum]])=11,MONTH(jaar_zip[[#This Row],[Datum]])=12),1.1,IF(OR(MONTH(jaar_zip[[#This Row],[Datum]])=3,MONTH(jaar_zip[[#This Row],[Datum]])=10),1,0.8))*jaar_zip[[#This Row],[graaddagen]],"")</f>
        <v>10.56</v>
      </c>
      <c r="O1646" s="101">
        <f>IF(ISNUMBER(jaar_zip[[#This Row],[etmaaltemperatuur]]),IF(jaar_zip[[#This Row],[etmaaltemperatuur]]&gt;stookgrens,jaar_zip[[#This Row],[etmaaltemperatuur]]-stookgrens,0),"")</f>
        <v>0</v>
      </c>
    </row>
    <row r="1647" spans="1:15" x14ac:dyDescent="0.25">
      <c r="A1647">
        <v>257</v>
      </c>
      <c r="B1647">
        <v>20240102</v>
      </c>
      <c r="D1647">
        <v>10.1</v>
      </c>
      <c r="E1647">
        <v>76</v>
      </c>
      <c r="F1647">
        <v>21.8</v>
      </c>
      <c r="H1647">
        <v>90</v>
      </c>
      <c r="I1647" s="101" t="s">
        <v>18</v>
      </c>
      <c r="J1647" s="1">
        <f>DATEVALUE(RIGHT(jaar_zip[[#This Row],[YYYYMMDD]],2)&amp;"-"&amp;MID(jaar_zip[[#This Row],[YYYYMMDD]],5,2)&amp;"-"&amp;LEFT(jaar_zip[[#This Row],[YYYYMMDD]],4))</f>
        <v>45293</v>
      </c>
      <c r="K1647" s="101" t="str">
        <f>IF(AND(VALUE(MONTH(jaar_zip[[#This Row],[Datum]]))=1,VALUE(WEEKNUM(jaar_zip[[#This Row],[Datum]],21))&gt;51),RIGHT(YEAR(jaar_zip[[#This Row],[Datum]])-1,2),RIGHT(YEAR(jaar_zip[[#This Row],[Datum]]),2))&amp;"-"&amp; TEXT(WEEKNUM(jaar_zip[[#This Row],[Datum]],21),"00")</f>
        <v>24-01</v>
      </c>
      <c r="L1647" s="101">
        <f>MONTH(jaar_zip[[#This Row],[Datum]])</f>
        <v>1</v>
      </c>
      <c r="M1647" s="101">
        <f>IF(ISNUMBER(jaar_zip[[#This Row],[etmaaltemperatuur]]),IF(jaar_zip[[#This Row],[etmaaltemperatuur]]&lt;stookgrens,stookgrens-jaar_zip[[#This Row],[etmaaltemperatuur]],0),"")</f>
        <v>7.9</v>
      </c>
      <c r="N1647" s="101">
        <f>IF(ISNUMBER(jaar_zip[[#This Row],[graaddagen]]),IF(OR(MONTH(jaar_zip[[#This Row],[Datum]])=1,MONTH(jaar_zip[[#This Row],[Datum]])=2,MONTH(jaar_zip[[#This Row],[Datum]])=11,MONTH(jaar_zip[[#This Row],[Datum]])=12),1.1,IF(OR(MONTH(jaar_zip[[#This Row],[Datum]])=3,MONTH(jaar_zip[[#This Row],[Datum]])=10),1,0.8))*jaar_zip[[#This Row],[graaddagen]],"")</f>
        <v>8.6900000000000013</v>
      </c>
      <c r="O1647" s="101">
        <f>IF(ISNUMBER(jaar_zip[[#This Row],[etmaaltemperatuur]]),IF(jaar_zip[[#This Row],[etmaaltemperatuur]]&gt;stookgrens,jaar_zip[[#This Row],[etmaaltemperatuur]]-stookgrens,0),"")</f>
        <v>0</v>
      </c>
    </row>
    <row r="1648" spans="1:15" x14ac:dyDescent="0.25">
      <c r="A1648">
        <v>257</v>
      </c>
      <c r="B1648">
        <v>20240103</v>
      </c>
      <c r="D1648">
        <v>9.1999999999999993</v>
      </c>
      <c r="E1648">
        <v>152</v>
      </c>
      <c r="F1648">
        <v>10.9</v>
      </c>
      <c r="H1648">
        <v>88</v>
      </c>
      <c r="I1648" s="101" t="s">
        <v>18</v>
      </c>
      <c r="J1648" s="1">
        <f>DATEVALUE(RIGHT(jaar_zip[[#This Row],[YYYYMMDD]],2)&amp;"-"&amp;MID(jaar_zip[[#This Row],[YYYYMMDD]],5,2)&amp;"-"&amp;LEFT(jaar_zip[[#This Row],[YYYYMMDD]],4))</f>
        <v>45294</v>
      </c>
      <c r="K1648" s="101" t="str">
        <f>IF(AND(VALUE(MONTH(jaar_zip[[#This Row],[Datum]]))=1,VALUE(WEEKNUM(jaar_zip[[#This Row],[Datum]],21))&gt;51),RIGHT(YEAR(jaar_zip[[#This Row],[Datum]])-1,2),RIGHT(YEAR(jaar_zip[[#This Row],[Datum]]),2))&amp;"-"&amp; TEXT(WEEKNUM(jaar_zip[[#This Row],[Datum]],21),"00")</f>
        <v>24-01</v>
      </c>
      <c r="L1648" s="101">
        <f>MONTH(jaar_zip[[#This Row],[Datum]])</f>
        <v>1</v>
      </c>
      <c r="M1648" s="101">
        <f>IF(ISNUMBER(jaar_zip[[#This Row],[etmaaltemperatuur]]),IF(jaar_zip[[#This Row],[etmaaltemperatuur]]&lt;stookgrens,stookgrens-jaar_zip[[#This Row],[etmaaltemperatuur]],0),"")</f>
        <v>8.8000000000000007</v>
      </c>
      <c r="N1648" s="101">
        <f>IF(ISNUMBER(jaar_zip[[#This Row],[graaddagen]]),IF(OR(MONTH(jaar_zip[[#This Row],[Datum]])=1,MONTH(jaar_zip[[#This Row],[Datum]])=2,MONTH(jaar_zip[[#This Row],[Datum]])=11,MONTH(jaar_zip[[#This Row],[Datum]])=12),1.1,IF(OR(MONTH(jaar_zip[[#This Row],[Datum]])=3,MONTH(jaar_zip[[#This Row],[Datum]])=10),1,0.8))*jaar_zip[[#This Row],[graaddagen]],"")</f>
        <v>9.6800000000000015</v>
      </c>
      <c r="O1648" s="101">
        <f>IF(ISNUMBER(jaar_zip[[#This Row],[etmaaltemperatuur]]),IF(jaar_zip[[#This Row],[etmaaltemperatuur]]&gt;stookgrens,jaar_zip[[#This Row],[etmaaltemperatuur]]-stookgrens,0),"")</f>
        <v>0</v>
      </c>
    </row>
    <row r="1649" spans="1:15" x14ac:dyDescent="0.25">
      <c r="A1649">
        <v>257</v>
      </c>
      <c r="B1649">
        <v>20240104</v>
      </c>
      <c r="D1649">
        <v>7.3</v>
      </c>
      <c r="E1649">
        <v>130</v>
      </c>
      <c r="F1649">
        <v>10.1</v>
      </c>
      <c r="H1649">
        <v>93</v>
      </c>
      <c r="I1649" s="101" t="s">
        <v>18</v>
      </c>
      <c r="J1649" s="1">
        <f>DATEVALUE(RIGHT(jaar_zip[[#This Row],[YYYYMMDD]],2)&amp;"-"&amp;MID(jaar_zip[[#This Row],[YYYYMMDD]],5,2)&amp;"-"&amp;LEFT(jaar_zip[[#This Row],[YYYYMMDD]],4))</f>
        <v>45295</v>
      </c>
      <c r="K1649" s="101" t="str">
        <f>IF(AND(VALUE(MONTH(jaar_zip[[#This Row],[Datum]]))=1,VALUE(WEEKNUM(jaar_zip[[#This Row],[Datum]],21))&gt;51),RIGHT(YEAR(jaar_zip[[#This Row],[Datum]])-1,2),RIGHT(YEAR(jaar_zip[[#This Row],[Datum]]),2))&amp;"-"&amp; TEXT(WEEKNUM(jaar_zip[[#This Row],[Datum]],21),"00")</f>
        <v>24-01</v>
      </c>
      <c r="L1649" s="101">
        <f>MONTH(jaar_zip[[#This Row],[Datum]])</f>
        <v>1</v>
      </c>
      <c r="M1649" s="101">
        <f>IF(ISNUMBER(jaar_zip[[#This Row],[etmaaltemperatuur]]),IF(jaar_zip[[#This Row],[etmaaltemperatuur]]&lt;stookgrens,stookgrens-jaar_zip[[#This Row],[etmaaltemperatuur]],0),"")</f>
        <v>10.7</v>
      </c>
      <c r="N1649" s="101">
        <f>IF(ISNUMBER(jaar_zip[[#This Row],[graaddagen]]),IF(OR(MONTH(jaar_zip[[#This Row],[Datum]])=1,MONTH(jaar_zip[[#This Row],[Datum]])=2,MONTH(jaar_zip[[#This Row],[Datum]])=11,MONTH(jaar_zip[[#This Row],[Datum]])=12),1.1,IF(OR(MONTH(jaar_zip[[#This Row],[Datum]])=3,MONTH(jaar_zip[[#This Row],[Datum]])=10),1,0.8))*jaar_zip[[#This Row],[graaddagen]],"")</f>
        <v>11.77</v>
      </c>
      <c r="O1649" s="101">
        <f>IF(ISNUMBER(jaar_zip[[#This Row],[etmaaltemperatuur]]),IF(jaar_zip[[#This Row],[etmaaltemperatuur]]&gt;stookgrens,jaar_zip[[#This Row],[etmaaltemperatuur]]-stookgrens,0),"")</f>
        <v>0</v>
      </c>
    </row>
    <row r="1650" spans="1:15" x14ac:dyDescent="0.25">
      <c r="A1650">
        <v>257</v>
      </c>
      <c r="B1650">
        <v>20240105</v>
      </c>
      <c r="D1650">
        <v>6.9</v>
      </c>
      <c r="E1650">
        <v>132</v>
      </c>
      <c r="F1650">
        <v>2</v>
      </c>
      <c r="H1650">
        <v>91</v>
      </c>
      <c r="I1650" s="101" t="s">
        <v>18</v>
      </c>
      <c r="J1650" s="1">
        <f>DATEVALUE(RIGHT(jaar_zip[[#This Row],[YYYYMMDD]],2)&amp;"-"&amp;MID(jaar_zip[[#This Row],[YYYYMMDD]],5,2)&amp;"-"&amp;LEFT(jaar_zip[[#This Row],[YYYYMMDD]],4))</f>
        <v>45296</v>
      </c>
      <c r="K1650" s="101" t="str">
        <f>IF(AND(VALUE(MONTH(jaar_zip[[#This Row],[Datum]]))=1,VALUE(WEEKNUM(jaar_zip[[#This Row],[Datum]],21))&gt;51),RIGHT(YEAR(jaar_zip[[#This Row],[Datum]])-1,2),RIGHT(YEAR(jaar_zip[[#This Row],[Datum]]),2))&amp;"-"&amp; TEXT(WEEKNUM(jaar_zip[[#This Row],[Datum]],21),"00")</f>
        <v>24-01</v>
      </c>
      <c r="L1650" s="101">
        <f>MONTH(jaar_zip[[#This Row],[Datum]])</f>
        <v>1</v>
      </c>
      <c r="M1650" s="101">
        <f>IF(ISNUMBER(jaar_zip[[#This Row],[etmaaltemperatuur]]),IF(jaar_zip[[#This Row],[etmaaltemperatuur]]&lt;stookgrens,stookgrens-jaar_zip[[#This Row],[etmaaltemperatuur]],0),"")</f>
        <v>11.1</v>
      </c>
      <c r="N1650" s="101">
        <f>IF(ISNUMBER(jaar_zip[[#This Row],[graaddagen]]),IF(OR(MONTH(jaar_zip[[#This Row],[Datum]])=1,MONTH(jaar_zip[[#This Row],[Datum]])=2,MONTH(jaar_zip[[#This Row],[Datum]])=11,MONTH(jaar_zip[[#This Row],[Datum]])=12),1.1,IF(OR(MONTH(jaar_zip[[#This Row],[Datum]])=3,MONTH(jaar_zip[[#This Row],[Datum]])=10),1,0.8))*jaar_zip[[#This Row],[graaddagen]],"")</f>
        <v>12.21</v>
      </c>
      <c r="O1650" s="101">
        <f>IF(ISNUMBER(jaar_zip[[#This Row],[etmaaltemperatuur]]),IF(jaar_zip[[#This Row],[etmaaltemperatuur]]&gt;stookgrens,jaar_zip[[#This Row],[etmaaltemperatuur]]-stookgrens,0),"")</f>
        <v>0</v>
      </c>
    </row>
    <row r="1651" spans="1:15" x14ac:dyDescent="0.25">
      <c r="A1651">
        <v>257</v>
      </c>
      <c r="B1651">
        <v>20240106</v>
      </c>
      <c r="D1651">
        <v>3.1</v>
      </c>
      <c r="E1651">
        <v>201</v>
      </c>
      <c r="F1651">
        <v>0.1</v>
      </c>
      <c r="H1651">
        <v>87</v>
      </c>
      <c r="I1651" s="101" t="s">
        <v>18</v>
      </c>
      <c r="J1651" s="1">
        <f>DATEVALUE(RIGHT(jaar_zip[[#This Row],[YYYYMMDD]],2)&amp;"-"&amp;MID(jaar_zip[[#This Row],[YYYYMMDD]],5,2)&amp;"-"&amp;LEFT(jaar_zip[[#This Row],[YYYYMMDD]],4))</f>
        <v>45297</v>
      </c>
      <c r="K1651" s="101" t="str">
        <f>IF(AND(VALUE(MONTH(jaar_zip[[#This Row],[Datum]]))=1,VALUE(WEEKNUM(jaar_zip[[#This Row],[Datum]],21))&gt;51),RIGHT(YEAR(jaar_zip[[#This Row],[Datum]])-1,2),RIGHT(YEAR(jaar_zip[[#This Row],[Datum]]),2))&amp;"-"&amp; TEXT(WEEKNUM(jaar_zip[[#This Row],[Datum]],21),"00")</f>
        <v>24-01</v>
      </c>
      <c r="L1651" s="101">
        <f>MONTH(jaar_zip[[#This Row],[Datum]])</f>
        <v>1</v>
      </c>
      <c r="M1651" s="101">
        <f>IF(ISNUMBER(jaar_zip[[#This Row],[etmaaltemperatuur]]),IF(jaar_zip[[#This Row],[etmaaltemperatuur]]&lt;stookgrens,stookgrens-jaar_zip[[#This Row],[etmaaltemperatuur]],0),"")</f>
        <v>14.9</v>
      </c>
      <c r="N1651" s="101">
        <f>IF(ISNUMBER(jaar_zip[[#This Row],[graaddagen]]),IF(OR(MONTH(jaar_zip[[#This Row],[Datum]])=1,MONTH(jaar_zip[[#This Row],[Datum]])=2,MONTH(jaar_zip[[#This Row],[Datum]])=11,MONTH(jaar_zip[[#This Row],[Datum]])=12),1.1,IF(OR(MONTH(jaar_zip[[#This Row],[Datum]])=3,MONTH(jaar_zip[[#This Row],[Datum]])=10),1,0.8))*jaar_zip[[#This Row],[graaddagen]],"")</f>
        <v>16.39</v>
      </c>
      <c r="O1651" s="101">
        <f>IF(ISNUMBER(jaar_zip[[#This Row],[etmaaltemperatuur]]),IF(jaar_zip[[#This Row],[etmaaltemperatuur]]&gt;stookgrens,jaar_zip[[#This Row],[etmaaltemperatuur]]-stookgrens,0),"")</f>
        <v>0</v>
      </c>
    </row>
    <row r="1652" spans="1:15" x14ac:dyDescent="0.25">
      <c r="A1652">
        <v>257</v>
      </c>
      <c r="B1652">
        <v>20240107</v>
      </c>
      <c r="D1652">
        <v>-0.1</v>
      </c>
      <c r="E1652">
        <v>290</v>
      </c>
      <c r="F1652">
        <v>0</v>
      </c>
      <c r="H1652">
        <v>79</v>
      </c>
      <c r="I1652" s="101" t="s">
        <v>18</v>
      </c>
      <c r="J1652" s="1">
        <f>DATEVALUE(RIGHT(jaar_zip[[#This Row],[YYYYMMDD]],2)&amp;"-"&amp;MID(jaar_zip[[#This Row],[YYYYMMDD]],5,2)&amp;"-"&amp;LEFT(jaar_zip[[#This Row],[YYYYMMDD]],4))</f>
        <v>45298</v>
      </c>
      <c r="K1652" s="101" t="str">
        <f>IF(AND(VALUE(MONTH(jaar_zip[[#This Row],[Datum]]))=1,VALUE(WEEKNUM(jaar_zip[[#This Row],[Datum]],21))&gt;51),RIGHT(YEAR(jaar_zip[[#This Row],[Datum]])-1,2),RIGHT(YEAR(jaar_zip[[#This Row],[Datum]]),2))&amp;"-"&amp; TEXT(WEEKNUM(jaar_zip[[#This Row],[Datum]],21),"00")</f>
        <v>24-01</v>
      </c>
      <c r="L1652" s="101">
        <f>MONTH(jaar_zip[[#This Row],[Datum]])</f>
        <v>1</v>
      </c>
      <c r="M1652" s="101">
        <f>IF(ISNUMBER(jaar_zip[[#This Row],[etmaaltemperatuur]]),IF(jaar_zip[[#This Row],[etmaaltemperatuur]]&lt;stookgrens,stookgrens-jaar_zip[[#This Row],[etmaaltemperatuur]],0),"")</f>
        <v>18.100000000000001</v>
      </c>
      <c r="N1652" s="101">
        <f>IF(ISNUMBER(jaar_zip[[#This Row],[graaddagen]]),IF(OR(MONTH(jaar_zip[[#This Row],[Datum]])=1,MONTH(jaar_zip[[#This Row],[Datum]])=2,MONTH(jaar_zip[[#This Row],[Datum]])=11,MONTH(jaar_zip[[#This Row],[Datum]])=12),1.1,IF(OR(MONTH(jaar_zip[[#This Row],[Datum]])=3,MONTH(jaar_zip[[#This Row],[Datum]])=10),1,0.8))*jaar_zip[[#This Row],[graaddagen]],"")</f>
        <v>19.910000000000004</v>
      </c>
      <c r="O1652" s="101">
        <f>IF(ISNUMBER(jaar_zip[[#This Row],[etmaaltemperatuur]]),IF(jaar_zip[[#This Row],[etmaaltemperatuur]]&gt;stookgrens,jaar_zip[[#This Row],[etmaaltemperatuur]]-stookgrens,0),"")</f>
        <v>0</v>
      </c>
    </row>
    <row r="1653" spans="1:15" x14ac:dyDescent="0.25">
      <c r="A1653">
        <v>257</v>
      </c>
      <c r="B1653">
        <v>20240108</v>
      </c>
      <c r="D1653">
        <v>-1.2</v>
      </c>
      <c r="E1653">
        <v>174</v>
      </c>
      <c r="F1653">
        <v>0</v>
      </c>
      <c r="H1653">
        <v>73</v>
      </c>
      <c r="I1653" s="101" t="s">
        <v>18</v>
      </c>
      <c r="J1653" s="1">
        <f>DATEVALUE(RIGHT(jaar_zip[[#This Row],[YYYYMMDD]],2)&amp;"-"&amp;MID(jaar_zip[[#This Row],[YYYYMMDD]],5,2)&amp;"-"&amp;LEFT(jaar_zip[[#This Row],[YYYYMMDD]],4))</f>
        <v>45299</v>
      </c>
      <c r="K1653" s="101" t="str">
        <f>IF(AND(VALUE(MONTH(jaar_zip[[#This Row],[Datum]]))=1,VALUE(WEEKNUM(jaar_zip[[#This Row],[Datum]],21))&gt;51),RIGHT(YEAR(jaar_zip[[#This Row],[Datum]])-1,2),RIGHT(YEAR(jaar_zip[[#This Row],[Datum]]),2))&amp;"-"&amp; TEXT(WEEKNUM(jaar_zip[[#This Row],[Datum]],21),"00")</f>
        <v>24-02</v>
      </c>
      <c r="L1653" s="101">
        <f>MONTH(jaar_zip[[#This Row],[Datum]])</f>
        <v>1</v>
      </c>
      <c r="M1653" s="101">
        <f>IF(ISNUMBER(jaar_zip[[#This Row],[etmaaltemperatuur]]),IF(jaar_zip[[#This Row],[etmaaltemperatuur]]&lt;stookgrens,stookgrens-jaar_zip[[#This Row],[etmaaltemperatuur]],0),"")</f>
        <v>19.2</v>
      </c>
      <c r="N1653" s="101">
        <f>IF(ISNUMBER(jaar_zip[[#This Row],[graaddagen]]),IF(OR(MONTH(jaar_zip[[#This Row],[Datum]])=1,MONTH(jaar_zip[[#This Row],[Datum]])=2,MONTH(jaar_zip[[#This Row],[Datum]])=11,MONTH(jaar_zip[[#This Row],[Datum]])=12),1.1,IF(OR(MONTH(jaar_zip[[#This Row],[Datum]])=3,MONTH(jaar_zip[[#This Row],[Datum]])=10),1,0.8))*jaar_zip[[#This Row],[graaddagen]],"")</f>
        <v>21.12</v>
      </c>
      <c r="O1653" s="101">
        <f>IF(ISNUMBER(jaar_zip[[#This Row],[etmaaltemperatuur]]),IF(jaar_zip[[#This Row],[etmaaltemperatuur]]&gt;stookgrens,jaar_zip[[#This Row],[etmaaltemperatuur]]-stookgrens,0),"")</f>
        <v>0</v>
      </c>
    </row>
    <row r="1654" spans="1:15" x14ac:dyDescent="0.25">
      <c r="A1654">
        <v>257</v>
      </c>
      <c r="B1654">
        <v>20240109</v>
      </c>
      <c r="D1654">
        <v>-2.2000000000000002</v>
      </c>
      <c r="E1654">
        <v>460</v>
      </c>
      <c r="F1654">
        <v>0</v>
      </c>
      <c r="H1654">
        <v>67</v>
      </c>
      <c r="I1654" s="101" t="s">
        <v>18</v>
      </c>
      <c r="J1654" s="1">
        <f>DATEVALUE(RIGHT(jaar_zip[[#This Row],[YYYYMMDD]],2)&amp;"-"&amp;MID(jaar_zip[[#This Row],[YYYYMMDD]],5,2)&amp;"-"&amp;LEFT(jaar_zip[[#This Row],[YYYYMMDD]],4))</f>
        <v>45300</v>
      </c>
      <c r="K1654" s="101" t="str">
        <f>IF(AND(VALUE(MONTH(jaar_zip[[#This Row],[Datum]]))=1,VALUE(WEEKNUM(jaar_zip[[#This Row],[Datum]],21))&gt;51),RIGHT(YEAR(jaar_zip[[#This Row],[Datum]])-1,2),RIGHT(YEAR(jaar_zip[[#This Row],[Datum]]),2))&amp;"-"&amp; TEXT(WEEKNUM(jaar_zip[[#This Row],[Datum]],21),"00")</f>
        <v>24-02</v>
      </c>
      <c r="L1654" s="101">
        <f>MONTH(jaar_zip[[#This Row],[Datum]])</f>
        <v>1</v>
      </c>
      <c r="M1654" s="101">
        <f>IF(ISNUMBER(jaar_zip[[#This Row],[etmaaltemperatuur]]),IF(jaar_zip[[#This Row],[etmaaltemperatuur]]&lt;stookgrens,stookgrens-jaar_zip[[#This Row],[etmaaltemperatuur]],0),"")</f>
        <v>20.2</v>
      </c>
      <c r="N1654" s="101">
        <f>IF(ISNUMBER(jaar_zip[[#This Row],[graaddagen]]),IF(OR(MONTH(jaar_zip[[#This Row],[Datum]])=1,MONTH(jaar_zip[[#This Row],[Datum]])=2,MONTH(jaar_zip[[#This Row],[Datum]])=11,MONTH(jaar_zip[[#This Row],[Datum]])=12),1.1,IF(OR(MONTH(jaar_zip[[#This Row],[Datum]])=3,MONTH(jaar_zip[[#This Row],[Datum]])=10),1,0.8))*jaar_zip[[#This Row],[graaddagen]],"")</f>
        <v>22.220000000000002</v>
      </c>
      <c r="O1654" s="101">
        <f>IF(ISNUMBER(jaar_zip[[#This Row],[etmaaltemperatuur]]),IF(jaar_zip[[#This Row],[etmaaltemperatuur]]&gt;stookgrens,jaar_zip[[#This Row],[etmaaltemperatuur]]-stookgrens,0),"")</f>
        <v>0</v>
      </c>
    </row>
    <row r="1655" spans="1:15" x14ac:dyDescent="0.25">
      <c r="A1655">
        <v>257</v>
      </c>
      <c r="B1655">
        <v>20240110</v>
      </c>
      <c r="D1655">
        <v>-2.4</v>
      </c>
      <c r="E1655">
        <v>452</v>
      </c>
      <c r="F1655">
        <v>0</v>
      </c>
      <c r="H1655">
        <v>68</v>
      </c>
      <c r="I1655" s="101" t="s">
        <v>18</v>
      </c>
      <c r="J1655" s="1">
        <f>DATEVALUE(RIGHT(jaar_zip[[#This Row],[YYYYMMDD]],2)&amp;"-"&amp;MID(jaar_zip[[#This Row],[YYYYMMDD]],5,2)&amp;"-"&amp;LEFT(jaar_zip[[#This Row],[YYYYMMDD]],4))</f>
        <v>45301</v>
      </c>
      <c r="K1655" s="101" t="str">
        <f>IF(AND(VALUE(MONTH(jaar_zip[[#This Row],[Datum]]))=1,VALUE(WEEKNUM(jaar_zip[[#This Row],[Datum]],21))&gt;51),RIGHT(YEAR(jaar_zip[[#This Row],[Datum]])-1,2),RIGHT(YEAR(jaar_zip[[#This Row],[Datum]]),2))&amp;"-"&amp; TEXT(WEEKNUM(jaar_zip[[#This Row],[Datum]],21),"00")</f>
        <v>24-02</v>
      </c>
      <c r="L1655" s="101">
        <f>MONTH(jaar_zip[[#This Row],[Datum]])</f>
        <v>1</v>
      </c>
      <c r="M1655" s="101">
        <f>IF(ISNUMBER(jaar_zip[[#This Row],[etmaaltemperatuur]]),IF(jaar_zip[[#This Row],[etmaaltemperatuur]]&lt;stookgrens,stookgrens-jaar_zip[[#This Row],[etmaaltemperatuur]],0),"")</f>
        <v>20.399999999999999</v>
      </c>
      <c r="N1655" s="101">
        <f>IF(ISNUMBER(jaar_zip[[#This Row],[graaddagen]]),IF(OR(MONTH(jaar_zip[[#This Row],[Datum]])=1,MONTH(jaar_zip[[#This Row],[Datum]])=2,MONTH(jaar_zip[[#This Row],[Datum]])=11,MONTH(jaar_zip[[#This Row],[Datum]])=12),1.1,IF(OR(MONTH(jaar_zip[[#This Row],[Datum]])=3,MONTH(jaar_zip[[#This Row],[Datum]])=10),1,0.8))*jaar_zip[[#This Row],[graaddagen]],"")</f>
        <v>22.44</v>
      </c>
      <c r="O1655" s="101">
        <f>IF(ISNUMBER(jaar_zip[[#This Row],[etmaaltemperatuur]]),IF(jaar_zip[[#This Row],[etmaaltemperatuur]]&gt;stookgrens,jaar_zip[[#This Row],[etmaaltemperatuur]]-stookgrens,0),"")</f>
        <v>0</v>
      </c>
    </row>
    <row r="1656" spans="1:15" x14ac:dyDescent="0.25">
      <c r="A1656">
        <v>257</v>
      </c>
      <c r="B1656">
        <v>20240111</v>
      </c>
      <c r="D1656">
        <v>1.5</v>
      </c>
      <c r="E1656">
        <v>134</v>
      </c>
      <c r="F1656">
        <v>0</v>
      </c>
      <c r="H1656">
        <v>83</v>
      </c>
      <c r="I1656" s="101" t="s">
        <v>18</v>
      </c>
      <c r="J1656" s="1">
        <f>DATEVALUE(RIGHT(jaar_zip[[#This Row],[YYYYMMDD]],2)&amp;"-"&amp;MID(jaar_zip[[#This Row],[YYYYMMDD]],5,2)&amp;"-"&amp;LEFT(jaar_zip[[#This Row],[YYYYMMDD]],4))</f>
        <v>45302</v>
      </c>
      <c r="K1656" s="101" t="str">
        <f>IF(AND(VALUE(MONTH(jaar_zip[[#This Row],[Datum]]))=1,VALUE(WEEKNUM(jaar_zip[[#This Row],[Datum]],21))&gt;51),RIGHT(YEAR(jaar_zip[[#This Row],[Datum]])-1,2),RIGHT(YEAR(jaar_zip[[#This Row],[Datum]]),2))&amp;"-"&amp; TEXT(WEEKNUM(jaar_zip[[#This Row],[Datum]],21),"00")</f>
        <v>24-02</v>
      </c>
      <c r="L1656" s="101">
        <f>MONTH(jaar_zip[[#This Row],[Datum]])</f>
        <v>1</v>
      </c>
      <c r="M1656" s="101">
        <f>IF(ISNUMBER(jaar_zip[[#This Row],[etmaaltemperatuur]]),IF(jaar_zip[[#This Row],[etmaaltemperatuur]]&lt;stookgrens,stookgrens-jaar_zip[[#This Row],[etmaaltemperatuur]],0),"")</f>
        <v>16.5</v>
      </c>
      <c r="N1656" s="101">
        <f>IF(ISNUMBER(jaar_zip[[#This Row],[graaddagen]]),IF(OR(MONTH(jaar_zip[[#This Row],[Datum]])=1,MONTH(jaar_zip[[#This Row],[Datum]])=2,MONTH(jaar_zip[[#This Row],[Datum]])=11,MONTH(jaar_zip[[#This Row],[Datum]])=12),1.1,IF(OR(MONTH(jaar_zip[[#This Row],[Datum]])=3,MONTH(jaar_zip[[#This Row],[Datum]])=10),1,0.8))*jaar_zip[[#This Row],[graaddagen]],"")</f>
        <v>18.150000000000002</v>
      </c>
      <c r="O1656" s="101">
        <f>IF(ISNUMBER(jaar_zip[[#This Row],[etmaaltemperatuur]]),IF(jaar_zip[[#This Row],[etmaaltemperatuur]]&gt;stookgrens,jaar_zip[[#This Row],[etmaaltemperatuur]]-stookgrens,0),"")</f>
        <v>0</v>
      </c>
    </row>
    <row r="1657" spans="1:15" x14ac:dyDescent="0.25">
      <c r="A1657">
        <v>257</v>
      </c>
      <c r="B1657">
        <v>20240112</v>
      </c>
      <c r="D1657">
        <v>4.8</v>
      </c>
      <c r="E1657">
        <v>174</v>
      </c>
      <c r="F1657">
        <v>0.9</v>
      </c>
      <c r="H1657">
        <v>87</v>
      </c>
      <c r="I1657" s="101" t="s">
        <v>18</v>
      </c>
      <c r="J1657" s="1">
        <f>DATEVALUE(RIGHT(jaar_zip[[#This Row],[YYYYMMDD]],2)&amp;"-"&amp;MID(jaar_zip[[#This Row],[YYYYMMDD]],5,2)&amp;"-"&amp;LEFT(jaar_zip[[#This Row],[YYYYMMDD]],4))</f>
        <v>45303</v>
      </c>
      <c r="K1657" s="101" t="str">
        <f>IF(AND(VALUE(MONTH(jaar_zip[[#This Row],[Datum]]))=1,VALUE(WEEKNUM(jaar_zip[[#This Row],[Datum]],21))&gt;51),RIGHT(YEAR(jaar_zip[[#This Row],[Datum]])-1,2),RIGHT(YEAR(jaar_zip[[#This Row],[Datum]]),2))&amp;"-"&amp; TEXT(WEEKNUM(jaar_zip[[#This Row],[Datum]],21),"00")</f>
        <v>24-02</v>
      </c>
      <c r="L1657" s="101">
        <f>MONTH(jaar_zip[[#This Row],[Datum]])</f>
        <v>1</v>
      </c>
      <c r="M1657" s="101">
        <f>IF(ISNUMBER(jaar_zip[[#This Row],[etmaaltemperatuur]]),IF(jaar_zip[[#This Row],[etmaaltemperatuur]]&lt;stookgrens,stookgrens-jaar_zip[[#This Row],[etmaaltemperatuur]],0),"")</f>
        <v>13.2</v>
      </c>
      <c r="N1657" s="101">
        <f>IF(ISNUMBER(jaar_zip[[#This Row],[graaddagen]]),IF(OR(MONTH(jaar_zip[[#This Row],[Datum]])=1,MONTH(jaar_zip[[#This Row],[Datum]])=2,MONTH(jaar_zip[[#This Row],[Datum]])=11,MONTH(jaar_zip[[#This Row],[Datum]])=12),1.1,IF(OR(MONTH(jaar_zip[[#This Row],[Datum]])=3,MONTH(jaar_zip[[#This Row],[Datum]])=10),1,0.8))*jaar_zip[[#This Row],[graaddagen]],"")</f>
        <v>14.52</v>
      </c>
      <c r="O1657" s="101">
        <f>IF(ISNUMBER(jaar_zip[[#This Row],[etmaaltemperatuur]]),IF(jaar_zip[[#This Row],[etmaaltemperatuur]]&gt;stookgrens,jaar_zip[[#This Row],[etmaaltemperatuur]]-stookgrens,0),"")</f>
        <v>0</v>
      </c>
    </row>
    <row r="1658" spans="1:15" x14ac:dyDescent="0.25">
      <c r="A1658">
        <v>257</v>
      </c>
      <c r="B1658">
        <v>20240113</v>
      </c>
      <c r="D1658">
        <v>5.4</v>
      </c>
      <c r="E1658">
        <v>101</v>
      </c>
      <c r="F1658">
        <v>2.8</v>
      </c>
      <c r="H1658">
        <v>88</v>
      </c>
      <c r="I1658" s="101" t="s">
        <v>18</v>
      </c>
      <c r="J1658" s="1">
        <f>DATEVALUE(RIGHT(jaar_zip[[#This Row],[YYYYMMDD]],2)&amp;"-"&amp;MID(jaar_zip[[#This Row],[YYYYMMDD]],5,2)&amp;"-"&amp;LEFT(jaar_zip[[#This Row],[YYYYMMDD]],4))</f>
        <v>45304</v>
      </c>
      <c r="K1658" s="101" t="str">
        <f>IF(AND(VALUE(MONTH(jaar_zip[[#This Row],[Datum]]))=1,VALUE(WEEKNUM(jaar_zip[[#This Row],[Datum]],21))&gt;51),RIGHT(YEAR(jaar_zip[[#This Row],[Datum]])-1,2),RIGHT(YEAR(jaar_zip[[#This Row],[Datum]]),2))&amp;"-"&amp; TEXT(WEEKNUM(jaar_zip[[#This Row],[Datum]],21),"00")</f>
        <v>24-02</v>
      </c>
      <c r="L1658" s="101">
        <f>MONTH(jaar_zip[[#This Row],[Datum]])</f>
        <v>1</v>
      </c>
      <c r="M1658" s="101">
        <f>IF(ISNUMBER(jaar_zip[[#This Row],[etmaaltemperatuur]]),IF(jaar_zip[[#This Row],[etmaaltemperatuur]]&lt;stookgrens,stookgrens-jaar_zip[[#This Row],[etmaaltemperatuur]],0),"")</f>
        <v>12.6</v>
      </c>
      <c r="N1658" s="101">
        <f>IF(ISNUMBER(jaar_zip[[#This Row],[graaddagen]]),IF(OR(MONTH(jaar_zip[[#This Row],[Datum]])=1,MONTH(jaar_zip[[#This Row],[Datum]])=2,MONTH(jaar_zip[[#This Row],[Datum]])=11,MONTH(jaar_zip[[#This Row],[Datum]])=12),1.1,IF(OR(MONTH(jaar_zip[[#This Row],[Datum]])=3,MONTH(jaar_zip[[#This Row],[Datum]])=10),1,0.8))*jaar_zip[[#This Row],[graaddagen]],"")</f>
        <v>13.860000000000001</v>
      </c>
      <c r="O1658" s="101">
        <f>IF(ISNUMBER(jaar_zip[[#This Row],[etmaaltemperatuur]]),IF(jaar_zip[[#This Row],[etmaaltemperatuur]]&gt;stookgrens,jaar_zip[[#This Row],[etmaaltemperatuur]]-stookgrens,0),"")</f>
        <v>0</v>
      </c>
    </row>
    <row r="1659" spans="1:15" x14ac:dyDescent="0.25">
      <c r="A1659">
        <v>257</v>
      </c>
      <c r="B1659">
        <v>20240114</v>
      </c>
      <c r="D1659">
        <v>5</v>
      </c>
      <c r="E1659">
        <v>136</v>
      </c>
      <c r="F1659">
        <v>4.4000000000000004</v>
      </c>
      <c r="H1659">
        <v>81</v>
      </c>
      <c r="I1659" s="101" t="s">
        <v>18</v>
      </c>
      <c r="J1659" s="1">
        <f>DATEVALUE(RIGHT(jaar_zip[[#This Row],[YYYYMMDD]],2)&amp;"-"&amp;MID(jaar_zip[[#This Row],[YYYYMMDD]],5,2)&amp;"-"&amp;LEFT(jaar_zip[[#This Row],[YYYYMMDD]],4))</f>
        <v>45305</v>
      </c>
      <c r="K1659" s="101" t="str">
        <f>IF(AND(VALUE(MONTH(jaar_zip[[#This Row],[Datum]]))=1,VALUE(WEEKNUM(jaar_zip[[#This Row],[Datum]],21))&gt;51),RIGHT(YEAR(jaar_zip[[#This Row],[Datum]])-1,2),RIGHT(YEAR(jaar_zip[[#This Row],[Datum]]),2))&amp;"-"&amp; TEXT(WEEKNUM(jaar_zip[[#This Row],[Datum]],21),"00")</f>
        <v>24-02</v>
      </c>
      <c r="L1659" s="101">
        <f>MONTH(jaar_zip[[#This Row],[Datum]])</f>
        <v>1</v>
      </c>
      <c r="M1659" s="101">
        <f>IF(ISNUMBER(jaar_zip[[#This Row],[etmaaltemperatuur]]),IF(jaar_zip[[#This Row],[etmaaltemperatuur]]&lt;stookgrens,stookgrens-jaar_zip[[#This Row],[etmaaltemperatuur]],0),"")</f>
        <v>13</v>
      </c>
      <c r="N1659" s="101">
        <f>IF(ISNUMBER(jaar_zip[[#This Row],[graaddagen]]),IF(OR(MONTH(jaar_zip[[#This Row],[Datum]])=1,MONTH(jaar_zip[[#This Row],[Datum]])=2,MONTH(jaar_zip[[#This Row],[Datum]])=11,MONTH(jaar_zip[[#This Row],[Datum]])=12),1.1,IF(OR(MONTH(jaar_zip[[#This Row],[Datum]])=3,MONTH(jaar_zip[[#This Row],[Datum]])=10),1,0.8))*jaar_zip[[#This Row],[graaddagen]],"")</f>
        <v>14.3</v>
      </c>
      <c r="O1659" s="101">
        <f>IF(ISNUMBER(jaar_zip[[#This Row],[etmaaltemperatuur]]),IF(jaar_zip[[#This Row],[etmaaltemperatuur]]&gt;stookgrens,jaar_zip[[#This Row],[etmaaltemperatuur]]-stookgrens,0),"")</f>
        <v>0</v>
      </c>
    </row>
    <row r="1660" spans="1:15" x14ac:dyDescent="0.25">
      <c r="A1660">
        <v>257</v>
      </c>
      <c r="B1660">
        <v>20240115</v>
      </c>
      <c r="D1660">
        <v>3.4</v>
      </c>
      <c r="E1660">
        <v>275</v>
      </c>
      <c r="F1660">
        <v>2.7</v>
      </c>
      <c r="H1660">
        <v>76</v>
      </c>
      <c r="I1660" s="101" t="s">
        <v>18</v>
      </c>
      <c r="J1660" s="1">
        <f>DATEVALUE(RIGHT(jaar_zip[[#This Row],[YYYYMMDD]],2)&amp;"-"&amp;MID(jaar_zip[[#This Row],[YYYYMMDD]],5,2)&amp;"-"&amp;LEFT(jaar_zip[[#This Row],[YYYYMMDD]],4))</f>
        <v>45306</v>
      </c>
      <c r="K1660" s="101" t="str">
        <f>IF(AND(VALUE(MONTH(jaar_zip[[#This Row],[Datum]]))=1,VALUE(WEEKNUM(jaar_zip[[#This Row],[Datum]],21))&gt;51),RIGHT(YEAR(jaar_zip[[#This Row],[Datum]])-1,2),RIGHT(YEAR(jaar_zip[[#This Row],[Datum]]),2))&amp;"-"&amp; TEXT(WEEKNUM(jaar_zip[[#This Row],[Datum]],21),"00")</f>
        <v>24-03</v>
      </c>
      <c r="L1660" s="101">
        <f>MONTH(jaar_zip[[#This Row],[Datum]])</f>
        <v>1</v>
      </c>
      <c r="M1660" s="101">
        <f>IF(ISNUMBER(jaar_zip[[#This Row],[etmaaltemperatuur]]),IF(jaar_zip[[#This Row],[etmaaltemperatuur]]&lt;stookgrens,stookgrens-jaar_zip[[#This Row],[etmaaltemperatuur]],0),"")</f>
        <v>14.6</v>
      </c>
      <c r="N1660" s="101">
        <f>IF(ISNUMBER(jaar_zip[[#This Row],[graaddagen]]),IF(OR(MONTH(jaar_zip[[#This Row],[Datum]])=1,MONTH(jaar_zip[[#This Row],[Datum]])=2,MONTH(jaar_zip[[#This Row],[Datum]])=11,MONTH(jaar_zip[[#This Row],[Datum]])=12),1.1,IF(OR(MONTH(jaar_zip[[#This Row],[Datum]])=3,MONTH(jaar_zip[[#This Row],[Datum]])=10),1,0.8))*jaar_zip[[#This Row],[graaddagen]],"")</f>
        <v>16.060000000000002</v>
      </c>
      <c r="O1660" s="101">
        <f>IF(ISNUMBER(jaar_zip[[#This Row],[etmaaltemperatuur]]),IF(jaar_zip[[#This Row],[etmaaltemperatuur]]&gt;stookgrens,jaar_zip[[#This Row],[etmaaltemperatuur]]-stookgrens,0),"")</f>
        <v>0</v>
      </c>
    </row>
    <row r="1661" spans="1:15" x14ac:dyDescent="0.25">
      <c r="A1661">
        <v>257</v>
      </c>
      <c r="B1661">
        <v>20240116</v>
      </c>
      <c r="D1661">
        <v>2.7</v>
      </c>
      <c r="E1661">
        <v>357</v>
      </c>
      <c r="F1661">
        <v>2.2999999999999998</v>
      </c>
      <c r="H1661">
        <v>70</v>
      </c>
      <c r="I1661" s="101" t="s">
        <v>18</v>
      </c>
      <c r="J1661" s="1">
        <f>DATEVALUE(RIGHT(jaar_zip[[#This Row],[YYYYMMDD]],2)&amp;"-"&amp;MID(jaar_zip[[#This Row],[YYYYMMDD]],5,2)&amp;"-"&amp;LEFT(jaar_zip[[#This Row],[YYYYMMDD]],4))</f>
        <v>45307</v>
      </c>
      <c r="K1661" s="101" t="str">
        <f>IF(AND(VALUE(MONTH(jaar_zip[[#This Row],[Datum]]))=1,VALUE(WEEKNUM(jaar_zip[[#This Row],[Datum]],21))&gt;51),RIGHT(YEAR(jaar_zip[[#This Row],[Datum]])-1,2),RIGHT(YEAR(jaar_zip[[#This Row],[Datum]]),2))&amp;"-"&amp; TEXT(WEEKNUM(jaar_zip[[#This Row],[Datum]],21),"00")</f>
        <v>24-03</v>
      </c>
      <c r="L1661" s="101">
        <f>MONTH(jaar_zip[[#This Row],[Datum]])</f>
        <v>1</v>
      </c>
      <c r="M1661" s="101">
        <f>IF(ISNUMBER(jaar_zip[[#This Row],[etmaaltemperatuur]]),IF(jaar_zip[[#This Row],[etmaaltemperatuur]]&lt;stookgrens,stookgrens-jaar_zip[[#This Row],[etmaaltemperatuur]],0),"")</f>
        <v>15.3</v>
      </c>
      <c r="N1661" s="101">
        <f>IF(ISNUMBER(jaar_zip[[#This Row],[graaddagen]]),IF(OR(MONTH(jaar_zip[[#This Row],[Datum]])=1,MONTH(jaar_zip[[#This Row],[Datum]])=2,MONTH(jaar_zip[[#This Row],[Datum]])=11,MONTH(jaar_zip[[#This Row],[Datum]])=12),1.1,IF(OR(MONTH(jaar_zip[[#This Row],[Datum]])=3,MONTH(jaar_zip[[#This Row],[Datum]])=10),1,0.8))*jaar_zip[[#This Row],[graaddagen]],"")</f>
        <v>16.830000000000002</v>
      </c>
      <c r="O1661" s="101">
        <f>IF(ISNUMBER(jaar_zip[[#This Row],[etmaaltemperatuur]]),IF(jaar_zip[[#This Row],[etmaaltemperatuur]]&gt;stookgrens,jaar_zip[[#This Row],[etmaaltemperatuur]]-stookgrens,0),"")</f>
        <v>0</v>
      </c>
    </row>
    <row r="1662" spans="1:15" x14ac:dyDescent="0.25">
      <c r="A1662">
        <v>257</v>
      </c>
      <c r="B1662">
        <v>20240117</v>
      </c>
      <c r="D1662">
        <v>0.7</v>
      </c>
      <c r="E1662">
        <v>162</v>
      </c>
      <c r="F1662">
        <v>0</v>
      </c>
      <c r="H1662">
        <v>79</v>
      </c>
      <c r="I1662" s="101" t="s">
        <v>18</v>
      </c>
      <c r="J1662" s="1">
        <f>DATEVALUE(RIGHT(jaar_zip[[#This Row],[YYYYMMDD]],2)&amp;"-"&amp;MID(jaar_zip[[#This Row],[YYYYMMDD]],5,2)&amp;"-"&amp;LEFT(jaar_zip[[#This Row],[YYYYMMDD]],4))</f>
        <v>45308</v>
      </c>
      <c r="K1662" s="101" t="str">
        <f>IF(AND(VALUE(MONTH(jaar_zip[[#This Row],[Datum]]))=1,VALUE(WEEKNUM(jaar_zip[[#This Row],[Datum]],21))&gt;51),RIGHT(YEAR(jaar_zip[[#This Row],[Datum]])-1,2),RIGHT(YEAR(jaar_zip[[#This Row],[Datum]]),2))&amp;"-"&amp; TEXT(WEEKNUM(jaar_zip[[#This Row],[Datum]],21),"00")</f>
        <v>24-03</v>
      </c>
      <c r="L1662" s="101">
        <f>MONTH(jaar_zip[[#This Row],[Datum]])</f>
        <v>1</v>
      </c>
      <c r="M1662" s="101">
        <f>IF(ISNUMBER(jaar_zip[[#This Row],[etmaaltemperatuur]]),IF(jaar_zip[[#This Row],[etmaaltemperatuur]]&lt;stookgrens,stookgrens-jaar_zip[[#This Row],[etmaaltemperatuur]],0),"")</f>
        <v>17.3</v>
      </c>
      <c r="N1662" s="101">
        <f>IF(ISNUMBER(jaar_zip[[#This Row],[graaddagen]]),IF(OR(MONTH(jaar_zip[[#This Row],[Datum]])=1,MONTH(jaar_zip[[#This Row],[Datum]])=2,MONTH(jaar_zip[[#This Row],[Datum]])=11,MONTH(jaar_zip[[#This Row],[Datum]])=12),1.1,IF(OR(MONTH(jaar_zip[[#This Row],[Datum]])=3,MONTH(jaar_zip[[#This Row],[Datum]])=10),1,0.8))*jaar_zip[[#This Row],[graaddagen]],"")</f>
        <v>19.03</v>
      </c>
      <c r="O1662" s="101">
        <f>IF(ISNUMBER(jaar_zip[[#This Row],[etmaaltemperatuur]]),IF(jaar_zip[[#This Row],[etmaaltemperatuur]]&gt;stookgrens,jaar_zip[[#This Row],[etmaaltemperatuur]]-stookgrens,0),"")</f>
        <v>0</v>
      </c>
    </row>
    <row r="1663" spans="1:15" x14ac:dyDescent="0.25">
      <c r="A1663">
        <v>257</v>
      </c>
      <c r="B1663">
        <v>20240118</v>
      </c>
      <c r="D1663">
        <v>2.5</v>
      </c>
      <c r="E1663">
        <v>440</v>
      </c>
      <c r="F1663">
        <v>2.2999999999999998</v>
      </c>
      <c r="H1663">
        <v>71</v>
      </c>
      <c r="I1663" s="101" t="s">
        <v>18</v>
      </c>
      <c r="J1663" s="1">
        <f>DATEVALUE(RIGHT(jaar_zip[[#This Row],[YYYYMMDD]],2)&amp;"-"&amp;MID(jaar_zip[[#This Row],[YYYYMMDD]],5,2)&amp;"-"&amp;LEFT(jaar_zip[[#This Row],[YYYYMMDD]],4))</f>
        <v>45309</v>
      </c>
      <c r="K1663" s="101" t="str">
        <f>IF(AND(VALUE(MONTH(jaar_zip[[#This Row],[Datum]]))=1,VALUE(WEEKNUM(jaar_zip[[#This Row],[Datum]],21))&gt;51),RIGHT(YEAR(jaar_zip[[#This Row],[Datum]])-1,2),RIGHT(YEAR(jaar_zip[[#This Row],[Datum]]),2))&amp;"-"&amp; TEXT(WEEKNUM(jaar_zip[[#This Row],[Datum]],21),"00")</f>
        <v>24-03</v>
      </c>
      <c r="L1663" s="101">
        <f>MONTH(jaar_zip[[#This Row],[Datum]])</f>
        <v>1</v>
      </c>
      <c r="M1663" s="101">
        <f>IF(ISNUMBER(jaar_zip[[#This Row],[etmaaltemperatuur]]),IF(jaar_zip[[#This Row],[etmaaltemperatuur]]&lt;stookgrens,stookgrens-jaar_zip[[#This Row],[etmaaltemperatuur]],0),"")</f>
        <v>15.5</v>
      </c>
      <c r="N1663" s="101">
        <f>IF(ISNUMBER(jaar_zip[[#This Row],[graaddagen]]),IF(OR(MONTH(jaar_zip[[#This Row],[Datum]])=1,MONTH(jaar_zip[[#This Row],[Datum]])=2,MONTH(jaar_zip[[#This Row],[Datum]])=11,MONTH(jaar_zip[[#This Row],[Datum]])=12),1.1,IF(OR(MONTH(jaar_zip[[#This Row],[Datum]])=3,MONTH(jaar_zip[[#This Row],[Datum]])=10),1,0.8))*jaar_zip[[#This Row],[graaddagen]],"")</f>
        <v>17.05</v>
      </c>
      <c r="O1663" s="101">
        <f>IF(ISNUMBER(jaar_zip[[#This Row],[etmaaltemperatuur]]),IF(jaar_zip[[#This Row],[etmaaltemperatuur]]&gt;stookgrens,jaar_zip[[#This Row],[etmaaltemperatuur]]-stookgrens,0),"")</f>
        <v>0</v>
      </c>
    </row>
    <row r="1664" spans="1:15" x14ac:dyDescent="0.25">
      <c r="A1664">
        <v>257</v>
      </c>
      <c r="B1664">
        <v>20240119</v>
      </c>
      <c r="D1664">
        <v>4.5</v>
      </c>
      <c r="E1664">
        <v>468</v>
      </c>
      <c r="F1664">
        <v>0.3</v>
      </c>
      <c r="H1664">
        <v>70</v>
      </c>
      <c r="I1664" s="101" t="s">
        <v>18</v>
      </c>
      <c r="J1664" s="1">
        <f>DATEVALUE(RIGHT(jaar_zip[[#This Row],[YYYYMMDD]],2)&amp;"-"&amp;MID(jaar_zip[[#This Row],[YYYYMMDD]],5,2)&amp;"-"&amp;LEFT(jaar_zip[[#This Row],[YYYYMMDD]],4))</f>
        <v>45310</v>
      </c>
      <c r="K1664" s="101" t="str">
        <f>IF(AND(VALUE(MONTH(jaar_zip[[#This Row],[Datum]]))=1,VALUE(WEEKNUM(jaar_zip[[#This Row],[Datum]],21))&gt;51),RIGHT(YEAR(jaar_zip[[#This Row],[Datum]])-1,2),RIGHT(YEAR(jaar_zip[[#This Row],[Datum]]),2))&amp;"-"&amp; TEXT(WEEKNUM(jaar_zip[[#This Row],[Datum]],21),"00")</f>
        <v>24-03</v>
      </c>
      <c r="L1664" s="101">
        <f>MONTH(jaar_zip[[#This Row],[Datum]])</f>
        <v>1</v>
      </c>
      <c r="M1664" s="101">
        <f>IF(ISNUMBER(jaar_zip[[#This Row],[etmaaltemperatuur]]),IF(jaar_zip[[#This Row],[etmaaltemperatuur]]&lt;stookgrens,stookgrens-jaar_zip[[#This Row],[etmaaltemperatuur]],0),"")</f>
        <v>13.5</v>
      </c>
      <c r="N1664" s="101">
        <f>IF(ISNUMBER(jaar_zip[[#This Row],[graaddagen]]),IF(OR(MONTH(jaar_zip[[#This Row],[Datum]])=1,MONTH(jaar_zip[[#This Row],[Datum]])=2,MONTH(jaar_zip[[#This Row],[Datum]])=11,MONTH(jaar_zip[[#This Row],[Datum]])=12),1.1,IF(OR(MONTH(jaar_zip[[#This Row],[Datum]])=3,MONTH(jaar_zip[[#This Row],[Datum]])=10),1,0.8))*jaar_zip[[#This Row],[graaddagen]],"")</f>
        <v>14.850000000000001</v>
      </c>
      <c r="O1664" s="101">
        <f>IF(ISNUMBER(jaar_zip[[#This Row],[etmaaltemperatuur]]),IF(jaar_zip[[#This Row],[etmaaltemperatuur]]&gt;stookgrens,jaar_zip[[#This Row],[etmaaltemperatuur]]-stookgrens,0),"")</f>
        <v>0</v>
      </c>
    </row>
    <row r="1665" spans="1:15" x14ac:dyDescent="0.25">
      <c r="A1665">
        <v>257</v>
      </c>
      <c r="B1665">
        <v>20240120</v>
      </c>
      <c r="D1665">
        <v>3</v>
      </c>
      <c r="E1665">
        <v>287</v>
      </c>
      <c r="F1665">
        <v>0</v>
      </c>
      <c r="H1665">
        <v>69</v>
      </c>
      <c r="I1665" s="101" t="s">
        <v>18</v>
      </c>
      <c r="J1665" s="1">
        <f>DATEVALUE(RIGHT(jaar_zip[[#This Row],[YYYYMMDD]],2)&amp;"-"&amp;MID(jaar_zip[[#This Row],[YYYYMMDD]],5,2)&amp;"-"&amp;LEFT(jaar_zip[[#This Row],[YYYYMMDD]],4))</f>
        <v>45311</v>
      </c>
      <c r="K1665" s="101" t="str">
        <f>IF(AND(VALUE(MONTH(jaar_zip[[#This Row],[Datum]]))=1,VALUE(WEEKNUM(jaar_zip[[#This Row],[Datum]],21))&gt;51),RIGHT(YEAR(jaar_zip[[#This Row],[Datum]])-1,2),RIGHT(YEAR(jaar_zip[[#This Row],[Datum]]),2))&amp;"-"&amp; TEXT(WEEKNUM(jaar_zip[[#This Row],[Datum]],21),"00")</f>
        <v>24-03</v>
      </c>
      <c r="L1665" s="101">
        <f>MONTH(jaar_zip[[#This Row],[Datum]])</f>
        <v>1</v>
      </c>
      <c r="M1665" s="101">
        <f>IF(ISNUMBER(jaar_zip[[#This Row],[etmaaltemperatuur]]),IF(jaar_zip[[#This Row],[etmaaltemperatuur]]&lt;stookgrens,stookgrens-jaar_zip[[#This Row],[etmaaltemperatuur]],0),"")</f>
        <v>15</v>
      </c>
      <c r="N1665" s="101">
        <f>IF(ISNUMBER(jaar_zip[[#This Row],[graaddagen]]),IF(OR(MONTH(jaar_zip[[#This Row],[Datum]])=1,MONTH(jaar_zip[[#This Row],[Datum]])=2,MONTH(jaar_zip[[#This Row],[Datum]])=11,MONTH(jaar_zip[[#This Row],[Datum]])=12),1.1,IF(OR(MONTH(jaar_zip[[#This Row],[Datum]])=3,MONTH(jaar_zip[[#This Row],[Datum]])=10),1,0.8))*jaar_zip[[#This Row],[graaddagen]],"")</f>
        <v>16.5</v>
      </c>
      <c r="O1665" s="101">
        <f>IF(ISNUMBER(jaar_zip[[#This Row],[etmaaltemperatuur]]),IF(jaar_zip[[#This Row],[etmaaltemperatuur]]&gt;stookgrens,jaar_zip[[#This Row],[etmaaltemperatuur]]-stookgrens,0),"")</f>
        <v>0</v>
      </c>
    </row>
    <row r="1666" spans="1:15" x14ac:dyDescent="0.25">
      <c r="A1666">
        <v>257</v>
      </c>
      <c r="B1666">
        <v>20240121</v>
      </c>
      <c r="D1666">
        <v>5.0999999999999996</v>
      </c>
      <c r="E1666">
        <v>101</v>
      </c>
      <c r="F1666">
        <v>0.6</v>
      </c>
      <c r="H1666">
        <v>74</v>
      </c>
      <c r="I1666" s="101" t="s">
        <v>18</v>
      </c>
      <c r="J1666" s="1">
        <f>DATEVALUE(RIGHT(jaar_zip[[#This Row],[YYYYMMDD]],2)&amp;"-"&amp;MID(jaar_zip[[#This Row],[YYYYMMDD]],5,2)&amp;"-"&amp;LEFT(jaar_zip[[#This Row],[YYYYMMDD]],4))</f>
        <v>45312</v>
      </c>
      <c r="K1666" s="101" t="str">
        <f>IF(AND(VALUE(MONTH(jaar_zip[[#This Row],[Datum]]))=1,VALUE(WEEKNUM(jaar_zip[[#This Row],[Datum]],21))&gt;51),RIGHT(YEAR(jaar_zip[[#This Row],[Datum]])-1,2),RIGHT(YEAR(jaar_zip[[#This Row],[Datum]]),2))&amp;"-"&amp; TEXT(WEEKNUM(jaar_zip[[#This Row],[Datum]],21),"00")</f>
        <v>24-03</v>
      </c>
      <c r="L1666" s="101">
        <f>MONTH(jaar_zip[[#This Row],[Datum]])</f>
        <v>1</v>
      </c>
      <c r="M1666" s="101">
        <f>IF(ISNUMBER(jaar_zip[[#This Row],[etmaaltemperatuur]]),IF(jaar_zip[[#This Row],[etmaaltemperatuur]]&lt;stookgrens,stookgrens-jaar_zip[[#This Row],[etmaaltemperatuur]],0),"")</f>
        <v>12.9</v>
      </c>
      <c r="N1666" s="101">
        <f>IF(ISNUMBER(jaar_zip[[#This Row],[graaddagen]]),IF(OR(MONTH(jaar_zip[[#This Row],[Datum]])=1,MONTH(jaar_zip[[#This Row],[Datum]])=2,MONTH(jaar_zip[[#This Row],[Datum]])=11,MONTH(jaar_zip[[#This Row],[Datum]])=12),1.1,IF(OR(MONTH(jaar_zip[[#This Row],[Datum]])=3,MONTH(jaar_zip[[#This Row],[Datum]])=10),1,0.8))*jaar_zip[[#This Row],[graaddagen]],"")</f>
        <v>14.190000000000001</v>
      </c>
      <c r="O1666" s="101">
        <f>IF(ISNUMBER(jaar_zip[[#This Row],[etmaaltemperatuur]]),IF(jaar_zip[[#This Row],[etmaaltemperatuur]]&gt;stookgrens,jaar_zip[[#This Row],[etmaaltemperatuur]]-stookgrens,0),"")</f>
        <v>0</v>
      </c>
    </row>
    <row r="1667" spans="1:15" x14ac:dyDescent="0.25">
      <c r="A1667">
        <v>257</v>
      </c>
      <c r="B1667">
        <v>20240122</v>
      </c>
      <c r="D1667">
        <v>8.6</v>
      </c>
      <c r="E1667">
        <v>455</v>
      </c>
      <c r="F1667">
        <v>1.6</v>
      </c>
      <c r="H1667">
        <v>84</v>
      </c>
      <c r="I1667" s="101" t="s">
        <v>18</v>
      </c>
      <c r="J1667" s="1">
        <f>DATEVALUE(RIGHT(jaar_zip[[#This Row],[YYYYMMDD]],2)&amp;"-"&amp;MID(jaar_zip[[#This Row],[YYYYMMDD]],5,2)&amp;"-"&amp;LEFT(jaar_zip[[#This Row],[YYYYMMDD]],4))</f>
        <v>45313</v>
      </c>
      <c r="K1667" s="101" t="str">
        <f>IF(AND(VALUE(MONTH(jaar_zip[[#This Row],[Datum]]))=1,VALUE(WEEKNUM(jaar_zip[[#This Row],[Datum]],21))&gt;51),RIGHT(YEAR(jaar_zip[[#This Row],[Datum]])-1,2),RIGHT(YEAR(jaar_zip[[#This Row],[Datum]]),2))&amp;"-"&amp; TEXT(WEEKNUM(jaar_zip[[#This Row],[Datum]],21),"00")</f>
        <v>24-04</v>
      </c>
      <c r="L1667" s="101">
        <f>MONTH(jaar_zip[[#This Row],[Datum]])</f>
        <v>1</v>
      </c>
      <c r="M1667" s="101">
        <f>IF(ISNUMBER(jaar_zip[[#This Row],[etmaaltemperatuur]]),IF(jaar_zip[[#This Row],[etmaaltemperatuur]]&lt;stookgrens,stookgrens-jaar_zip[[#This Row],[etmaaltemperatuur]],0),"")</f>
        <v>9.4</v>
      </c>
      <c r="N1667" s="101">
        <f>IF(ISNUMBER(jaar_zip[[#This Row],[graaddagen]]),IF(OR(MONTH(jaar_zip[[#This Row],[Datum]])=1,MONTH(jaar_zip[[#This Row],[Datum]])=2,MONTH(jaar_zip[[#This Row],[Datum]])=11,MONTH(jaar_zip[[#This Row],[Datum]])=12),1.1,IF(OR(MONTH(jaar_zip[[#This Row],[Datum]])=3,MONTH(jaar_zip[[#This Row],[Datum]])=10),1,0.8))*jaar_zip[[#This Row],[graaddagen]],"")</f>
        <v>10.340000000000002</v>
      </c>
      <c r="O1667" s="101">
        <f>IF(ISNUMBER(jaar_zip[[#This Row],[etmaaltemperatuur]]),IF(jaar_zip[[#This Row],[etmaaltemperatuur]]&gt;stookgrens,jaar_zip[[#This Row],[etmaaltemperatuur]]-stookgrens,0),"")</f>
        <v>0</v>
      </c>
    </row>
    <row r="1668" spans="1:15" x14ac:dyDescent="0.25">
      <c r="A1668">
        <v>257</v>
      </c>
      <c r="B1668">
        <v>20240123</v>
      </c>
      <c r="D1668">
        <v>8</v>
      </c>
      <c r="E1668">
        <v>313</v>
      </c>
      <c r="F1668">
        <v>6</v>
      </c>
      <c r="H1668">
        <v>85</v>
      </c>
      <c r="I1668" s="101" t="s">
        <v>18</v>
      </c>
      <c r="J1668" s="1">
        <f>DATEVALUE(RIGHT(jaar_zip[[#This Row],[YYYYMMDD]],2)&amp;"-"&amp;MID(jaar_zip[[#This Row],[YYYYMMDD]],5,2)&amp;"-"&amp;LEFT(jaar_zip[[#This Row],[YYYYMMDD]],4))</f>
        <v>45314</v>
      </c>
      <c r="K1668" s="101" t="str">
        <f>IF(AND(VALUE(MONTH(jaar_zip[[#This Row],[Datum]]))=1,VALUE(WEEKNUM(jaar_zip[[#This Row],[Datum]],21))&gt;51),RIGHT(YEAR(jaar_zip[[#This Row],[Datum]])-1,2),RIGHT(YEAR(jaar_zip[[#This Row],[Datum]]),2))&amp;"-"&amp; TEXT(WEEKNUM(jaar_zip[[#This Row],[Datum]],21),"00")</f>
        <v>24-04</v>
      </c>
      <c r="L1668" s="101">
        <f>MONTH(jaar_zip[[#This Row],[Datum]])</f>
        <v>1</v>
      </c>
      <c r="M1668" s="101">
        <f>IF(ISNUMBER(jaar_zip[[#This Row],[etmaaltemperatuur]]),IF(jaar_zip[[#This Row],[etmaaltemperatuur]]&lt;stookgrens,stookgrens-jaar_zip[[#This Row],[etmaaltemperatuur]],0),"")</f>
        <v>10</v>
      </c>
      <c r="N1668" s="101">
        <f>IF(ISNUMBER(jaar_zip[[#This Row],[graaddagen]]),IF(OR(MONTH(jaar_zip[[#This Row],[Datum]])=1,MONTH(jaar_zip[[#This Row],[Datum]])=2,MONTH(jaar_zip[[#This Row],[Datum]])=11,MONTH(jaar_zip[[#This Row],[Datum]])=12),1.1,IF(OR(MONTH(jaar_zip[[#This Row],[Datum]])=3,MONTH(jaar_zip[[#This Row],[Datum]])=10),1,0.8))*jaar_zip[[#This Row],[graaddagen]],"")</f>
        <v>11</v>
      </c>
      <c r="O1668" s="101">
        <f>IF(ISNUMBER(jaar_zip[[#This Row],[etmaaltemperatuur]]),IF(jaar_zip[[#This Row],[etmaaltemperatuur]]&gt;stookgrens,jaar_zip[[#This Row],[etmaaltemperatuur]]-stookgrens,0),"")</f>
        <v>0</v>
      </c>
    </row>
    <row r="1669" spans="1:15" x14ac:dyDescent="0.25">
      <c r="A1669">
        <v>257</v>
      </c>
      <c r="B1669">
        <v>20240124</v>
      </c>
      <c r="D1669">
        <v>8.9</v>
      </c>
      <c r="E1669">
        <v>350</v>
      </c>
      <c r="F1669">
        <v>0.1</v>
      </c>
      <c r="H1669">
        <v>81</v>
      </c>
      <c r="I1669" s="101" t="s">
        <v>18</v>
      </c>
      <c r="J1669" s="1">
        <f>DATEVALUE(RIGHT(jaar_zip[[#This Row],[YYYYMMDD]],2)&amp;"-"&amp;MID(jaar_zip[[#This Row],[YYYYMMDD]],5,2)&amp;"-"&amp;LEFT(jaar_zip[[#This Row],[YYYYMMDD]],4))</f>
        <v>45315</v>
      </c>
      <c r="K1669" s="101" t="str">
        <f>IF(AND(VALUE(MONTH(jaar_zip[[#This Row],[Datum]]))=1,VALUE(WEEKNUM(jaar_zip[[#This Row],[Datum]],21))&gt;51),RIGHT(YEAR(jaar_zip[[#This Row],[Datum]])-1,2),RIGHT(YEAR(jaar_zip[[#This Row],[Datum]]),2))&amp;"-"&amp; TEXT(WEEKNUM(jaar_zip[[#This Row],[Datum]],21),"00")</f>
        <v>24-04</v>
      </c>
      <c r="L1669" s="101">
        <f>MONTH(jaar_zip[[#This Row],[Datum]])</f>
        <v>1</v>
      </c>
      <c r="M1669" s="101">
        <f>IF(ISNUMBER(jaar_zip[[#This Row],[etmaaltemperatuur]]),IF(jaar_zip[[#This Row],[etmaaltemperatuur]]&lt;stookgrens,stookgrens-jaar_zip[[#This Row],[etmaaltemperatuur]],0),"")</f>
        <v>9.1</v>
      </c>
      <c r="N1669" s="101">
        <f>IF(ISNUMBER(jaar_zip[[#This Row],[graaddagen]]),IF(OR(MONTH(jaar_zip[[#This Row],[Datum]])=1,MONTH(jaar_zip[[#This Row],[Datum]])=2,MONTH(jaar_zip[[#This Row],[Datum]])=11,MONTH(jaar_zip[[#This Row],[Datum]])=12),1.1,IF(OR(MONTH(jaar_zip[[#This Row],[Datum]])=3,MONTH(jaar_zip[[#This Row],[Datum]])=10),1,0.8))*jaar_zip[[#This Row],[graaddagen]],"")</f>
        <v>10.01</v>
      </c>
      <c r="O1669" s="101">
        <f>IF(ISNUMBER(jaar_zip[[#This Row],[etmaaltemperatuur]]),IF(jaar_zip[[#This Row],[etmaaltemperatuur]]&gt;stookgrens,jaar_zip[[#This Row],[etmaaltemperatuur]]-stookgrens,0),"")</f>
        <v>0</v>
      </c>
    </row>
    <row r="1670" spans="1:15" x14ac:dyDescent="0.25">
      <c r="A1670">
        <v>257</v>
      </c>
      <c r="B1670">
        <v>20240125</v>
      </c>
      <c r="D1670">
        <v>7.6</v>
      </c>
      <c r="E1670">
        <v>200</v>
      </c>
      <c r="F1670">
        <v>0.9</v>
      </c>
      <c r="H1670">
        <v>91</v>
      </c>
      <c r="I1670" s="101" t="s">
        <v>18</v>
      </c>
      <c r="J1670" s="1">
        <f>DATEVALUE(RIGHT(jaar_zip[[#This Row],[YYYYMMDD]],2)&amp;"-"&amp;MID(jaar_zip[[#This Row],[YYYYMMDD]],5,2)&amp;"-"&amp;LEFT(jaar_zip[[#This Row],[YYYYMMDD]],4))</f>
        <v>45316</v>
      </c>
      <c r="K1670" s="101" t="str">
        <f>IF(AND(VALUE(MONTH(jaar_zip[[#This Row],[Datum]]))=1,VALUE(WEEKNUM(jaar_zip[[#This Row],[Datum]],21))&gt;51),RIGHT(YEAR(jaar_zip[[#This Row],[Datum]])-1,2),RIGHT(YEAR(jaar_zip[[#This Row],[Datum]]),2))&amp;"-"&amp; TEXT(WEEKNUM(jaar_zip[[#This Row],[Datum]],21),"00")</f>
        <v>24-04</v>
      </c>
      <c r="L1670" s="101">
        <f>MONTH(jaar_zip[[#This Row],[Datum]])</f>
        <v>1</v>
      </c>
      <c r="M1670" s="101">
        <f>IF(ISNUMBER(jaar_zip[[#This Row],[etmaaltemperatuur]]),IF(jaar_zip[[#This Row],[etmaaltemperatuur]]&lt;stookgrens,stookgrens-jaar_zip[[#This Row],[etmaaltemperatuur]],0),"")</f>
        <v>10.4</v>
      </c>
      <c r="N1670" s="101">
        <f>IF(ISNUMBER(jaar_zip[[#This Row],[graaddagen]]),IF(OR(MONTH(jaar_zip[[#This Row],[Datum]])=1,MONTH(jaar_zip[[#This Row],[Datum]])=2,MONTH(jaar_zip[[#This Row],[Datum]])=11,MONTH(jaar_zip[[#This Row],[Datum]])=12),1.1,IF(OR(MONTH(jaar_zip[[#This Row],[Datum]])=3,MONTH(jaar_zip[[#This Row],[Datum]])=10),1,0.8))*jaar_zip[[#This Row],[graaddagen]],"")</f>
        <v>11.440000000000001</v>
      </c>
      <c r="O1670" s="101">
        <f>IF(ISNUMBER(jaar_zip[[#This Row],[etmaaltemperatuur]]),IF(jaar_zip[[#This Row],[etmaaltemperatuur]]&gt;stookgrens,jaar_zip[[#This Row],[etmaaltemperatuur]]-stookgrens,0),"")</f>
        <v>0</v>
      </c>
    </row>
    <row r="1671" spans="1:15" x14ac:dyDescent="0.25">
      <c r="A1671">
        <v>257</v>
      </c>
      <c r="B1671">
        <v>20240126</v>
      </c>
      <c r="D1671">
        <v>8.1</v>
      </c>
      <c r="E1671">
        <v>455</v>
      </c>
      <c r="F1671">
        <v>3.6</v>
      </c>
      <c r="H1671">
        <v>82</v>
      </c>
      <c r="I1671" s="101" t="s">
        <v>18</v>
      </c>
      <c r="J1671" s="1">
        <f>DATEVALUE(RIGHT(jaar_zip[[#This Row],[YYYYMMDD]],2)&amp;"-"&amp;MID(jaar_zip[[#This Row],[YYYYMMDD]],5,2)&amp;"-"&amp;LEFT(jaar_zip[[#This Row],[YYYYMMDD]],4))</f>
        <v>45317</v>
      </c>
      <c r="K1671" s="101" t="str">
        <f>IF(AND(VALUE(MONTH(jaar_zip[[#This Row],[Datum]]))=1,VALUE(WEEKNUM(jaar_zip[[#This Row],[Datum]],21))&gt;51),RIGHT(YEAR(jaar_zip[[#This Row],[Datum]])-1,2),RIGHT(YEAR(jaar_zip[[#This Row],[Datum]]),2))&amp;"-"&amp; TEXT(WEEKNUM(jaar_zip[[#This Row],[Datum]],21),"00")</f>
        <v>24-04</v>
      </c>
      <c r="L1671" s="101">
        <f>MONTH(jaar_zip[[#This Row],[Datum]])</f>
        <v>1</v>
      </c>
      <c r="M1671" s="101">
        <f>IF(ISNUMBER(jaar_zip[[#This Row],[etmaaltemperatuur]]),IF(jaar_zip[[#This Row],[etmaaltemperatuur]]&lt;stookgrens,stookgrens-jaar_zip[[#This Row],[etmaaltemperatuur]],0),"")</f>
        <v>9.9</v>
      </c>
      <c r="N1671" s="101">
        <f>IF(ISNUMBER(jaar_zip[[#This Row],[graaddagen]]),IF(OR(MONTH(jaar_zip[[#This Row],[Datum]])=1,MONTH(jaar_zip[[#This Row],[Datum]])=2,MONTH(jaar_zip[[#This Row],[Datum]])=11,MONTH(jaar_zip[[#This Row],[Datum]])=12),1.1,IF(OR(MONTH(jaar_zip[[#This Row],[Datum]])=3,MONTH(jaar_zip[[#This Row],[Datum]])=10),1,0.8))*jaar_zip[[#This Row],[graaddagen]],"")</f>
        <v>10.89</v>
      </c>
      <c r="O1671" s="101">
        <f>IF(ISNUMBER(jaar_zip[[#This Row],[etmaaltemperatuur]]),IF(jaar_zip[[#This Row],[etmaaltemperatuur]]&gt;stookgrens,jaar_zip[[#This Row],[etmaaltemperatuur]]-stookgrens,0),"")</f>
        <v>0</v>
      </c>
    </row>
    <row r="1672" spans="1:15" x14ac:dyDescent="0.25">
      <c r="A1672">
        <v>257</v>
      </c>
      <c r="B1672">
        <v>20240127</v>
      </c>
      <c r="D1672">
        <v>6</v>
      </c>
      <c r="E1672">
        <v>477</v>
      </c>
      <c r="F1672">
        <v>0</v>
      </c>
      <c r="H1672">
        <v>86</v>
      </c>
      <c r="I1672" s="101" t="s">
        <v>18</v>
      </c>
      <c r="J1672" s="1">
        <f>DATEVALUE(RIGHT(jaar_zip[[#This Row],[YYYYMMDD]],2)&amp;"-"&amp;MID(jaar_zip[[#This Row],[YYYYMMDD]],5,2)&amp;"-"&amp;LEFT(jaar_zip[[#This Row],[YYYYMMDD]],4))</f>
        <v>45318</v>
      </c>
      <c r="K1672" s="101" t="str">
        <f>IF(AND(VALUE(MONTH(jaar_zip[[#This Row],[Datum]]))=1,VALUE(WEEKNUM(jaar_zip[[#This Row],[Datum]],21))&gt;51),RIGHT(YEAR(jaar_zip[[#This Row],[Datum]])-1,2),RIGHT(YEAR(jaar_zip[[#This Row],[Datum]]),2))&amp;"-"&amp; TEXT(WEEKNUM(jaar_zip[[#This Row],[Datum]],21),"00")</f>
        <v>24-04</v>
      </c>
      <c r="L1672" s="101">
        <f>MONTH(jaar_zip[[#This Row],[Datum]])</f>
        <v>1</v>
      </c>
      <c r="M1672" s="101">
        <f>IF(ISNUMBER(jaar_zip[[#This Row],[etmaaltemperatuur]]),IF(jaar_zip[[#This Row],[etmaaltemperatuur]]&lt;stookgrens,stookgrens-jaar_zip[[#This Row],[etmaaltemperatuur]],0),"")</f>
        <v>12</v>
      </c>
      <c r="N1672" s="101">
        <f>IF(ISNUMBER(jaar_zip[[#This Row],[graaddagen]]),IF(OR(MONTH(jaar_zip[[#This Row],[Datum]])=1,MONTH(jaar_zip[[#This Row],[Datum]])=2,MONTH(jaar_zip[[#This Row],[Datum]])=11,MONTH(jaar_zip[[#This Row],[Datum]])=12),1.1,IF(OR(MONTH(jaar_zip[[#This Row],[Datum]])=3,MONTH(jaar_zip[[#This Row],[Datum]])=10),1,0.8))*jaar_zip[[#This Row],[graaddagen]],"")</f>
        <v>13.200000000000001</v>
      </c>
      <c r="O1672" s="101">
        <f>IF(ISNUMBER(jaar_zip[[#This Row],[etmaaltemperatuur]]),IF(jaar_zip[[#This Row],[etmaaltemperatuur]]&gt;stookgrens,jaar_zip[[#This Row],[etmaaltemperatuur]]-stookgrens,0),"")</f>
        <v>0</v>
      </c>
    </row>
    <row r="1673" spans="1:15" x14ac:dyDescent="0.25">
      <c r="A1673">
        <v>257</v>
      </c>
      <c r="B1673">
        <v>20240128</v>
      </c>
      <c r="D1673">
        <v>6</v>
      </c>
      <c r="E1673">
        <v>550</v>
      </c>
      <c r="F1673">
        <v>0</v>
      </c>
      <c r="H1673">
        <v>65</v>
      </c>
      <c r="I1673" s="101" t="s">
        <v>18</v>
      </c>
      <c r="J1673" s="1">
        <f>DATEVALUE(RIGHT(jaar_zip[[#This Row],[YYYYMMDD]],2)&amp;"-"&amp;MID(jaar_zip[[#This Row],[YYYYMMDD]],5,2)&amp;"-"&amp;LEFT(jaar_zip[[#This Row],[YYYYMMDD]],4))</f>
        <v>45319</v>
      </c>
      <c r="K1673" s="101" t="str">
        <f>IF(AND(VALUE(MONTH(jaar_zip[[#This Row],[Datum]]))=1,VALUE(WEEKNUM(jaar_zip[[#This Row],[Datum]],21))&gt;51),RIGHT(YEAR(jaar_zip[[#This Row],[Datum]])-1,2),RIGHT(YEAR(jaar_zip[[#This Row],[Datum]]),2))&amp;"-"&amp; TEXT(WEEKNUM(jaar_zip[[#This Row],[Datum]],21),"00")</f>
        <v>24-04</v>
      </c>
      <c r="L1673" s="101">
        <f>MONTH(jaar_zip[[#This Row],[Datum]])</f>
        <v>1</v>
      </c>
      <c r="M1673" s="101">
        <f>IF(ISNUMBER(jaar_zip[[#This Row],[etmaaltemperatuur]]),IF(jaar_zip[[#This Row],[etmaaltemperatuur]]&lt;stookgrens,stookgrens-jaar_zip[[#This Row],[etmaaltemperatuur]],0),"")</f>
        <v>12</v>
      </c>
      <c r="N1673" s="101">
        <f>IF(ISNUMBER(jaar_zip[[#This Row],[graaddagen]]),IF(OR(MONTH(jaar_zip[[#This Row],[Datum]])=1,MONTH(jaar_zip[[#This Row],[Datum]])=2,MONTH(jaar_zip[[#This Row],[Datum]])=11,MONTH(jaar_zip[[#This Row],[Datum]])=12),1.1,IF(OR(MONTH(jaar_zip[[#This Row],[Datum]])=3,MONTH(jaar_zip[[#This Row],[Datum]])=10),1,0.8))*jaar_zip[[#This Row],[graaddagen]],"")</f>
        <v>13.200000000000001</v>
      </c>
      <c r="O1673" s="101">
        <f>IF(ISNUMBER(jaar_zip[[#This Row],[etmaaltemperatuur]]),IF(jaar_zip[[#This Row],[etmaaltemperatuur]]&gt;stookgrens,jaar_zip[[#This Row],[etmaaltemperatuur]]-stookgrens,0),"")</f>
        <v>0</v>
      </c>
    </row>
    <row r="1674" spans="1:15" x14ac:dyDescent="0.25">
      <c r="A1674">
        <v>257</v>
      </c>
      <c r="B1674">
        <v>20240129</v>
      </c>
      <c r="D1674">
        <v>8.6999999999999993</v>
      </c>
      <c r="E1674">
        <v>424</v>
      </c>
      <c r="F1674">
        <v>0</v>
      </c>
      <c r="H1674">
        <v>80</v>
      </c>
      <c r="I1674" s="101" t="s">
        <v>18</v>
      </c>
      <c r="J1674" s="1">
        <f>DATEVALUE(RIGHT(jaar_zip[[#This Row],[YYYYMMDD]],2)&amp;"-"&amp;MID(jaar_zip[[#This Row],[YYYYMMDD]],5,2)&amp;"-"&amp;LEFT(jaar_zip[[#This Row],[YYYYMMDD]],4))</f>
        <v>45320</v>
      </c>
      <c r="K1674" s="101" t="str">
        <f>IF(AND(VALUE(MONTH(jaar_zip[[#This Row],[Datum]]))=1,VALUE(WEEKNUM(jaar_zip[[#This Row],[Datum]],21))&gt;51),RIGHT(YEAR(jaar_zip[[#This Row],[Datum]])-1,2),RIGHT(YEAR(jaar_zip[[#This Row],[Datum]]),2))&amp;"-"&amp; TEXT(WEEKNUM(jaar_zip[[#This Row],[Datum]],21),"00")</f>
        <v>24-05</v>
      </c>
      <c r="L1674" s="101">
        <f>MONTH(jaar_zip[[#This Row],[Datum]])</f>
        <v>1</v>
      </c>
      <c r="M1674" s="101">
        <f>IF(ISNUMBER(jaar_zip[[#This Row],[etmaaltemperatuur]]),IF(jaar_zip[[#This Row],[etmaaltemperatuur]]&lt;stookgrens,stookgrens-jaar_zip[[#This Row],[etmaaltemperatuur]],0),"")</f>
        <v>9.3000000000000007</v>
      </c>
      <c r="N1674" s="101">
        <f>IF(ISNUMBER(jaar_zip[[#This Row],[graaddagen]]),IF(OR(MONTH(jaar_zip[[#This Row],[Datum]])=1,MONTH(jaar_zip[[#This Row],[Datum]])=2,MONTH(jaar_zip[[#This Row],[Datum]])=11,MONTH(jaar_zip[[#This Row],[Datum]])=12),1.1,IF(OR(MONTH(jaar_zip[[#This Row],[Datum]])=3,MONTH(jaar_zip[[#This Row],[Datum]])=10),1,0.8))*jaar_zip[[#This Row],[graaddagen]],"")</f>
        <v>10.230000000000002</v>
      </c>
      <c r="O1674" s="101">
        <f>IF(ISNUMBER(jaar_zip[[#This Row],[etmaaltemperatuur]]),IF(jaar_zip[[#This Row],[etmaaltemperatuur]]&gt;stookgrens,jaar_zip[[#This Row],[etmaaltemperatuur]]-stookgrens,0),"")</f>
        <v>0</v>
      </c>
    </row>
    <row r="1675" spans="1:15" x14ac:dyDescent="0.25">
      <c r="A1675">
        <v>257</v>
      </c>
      <c r="B1675">
        <v>20240130</v>
      </c>
      <c r="D1675">
        <v>7.9</v>
      </c>
      <c r="E1675">
        <v>179</v>
      </c>
      <c r="F1675">
        <v>0.2</v>
      </c>
      <c r="H1675">
        <v>90</v>
      </c>
      <c r="I1675" s="101" t="s">
        <v>18</v>
      </c>
      <c r="J1675" s="1">
        <f>DATEVALUE(RIGHT(jaar_zip[[#This Row],[YYYYMMDD]],2)&amp;"-"&amp;MID(jaar_zip[[#This Row],[YYYYMMDD]],5,2)&amp;"-"&amp;LEFT(jaar_zip[[#This Row],[YYYYMMDD]],4))</f>
        <v>45321</v>
      </c>
      <c r="K1675" s="101" t="str">
        <f>IF(AND(VALUE(MONTH(jaar_zip[[#This Row],[Datum]]))=1,VALUE(WEEKNUM(jaar_zip[[#This Row],[Datum]],21))&gt;51),RIGHT(YEAR(jaar_zip[[#This Row],[Datum]])-1,2),RIGHT(YEAR(jaar_zip[[#This Row],[Datum]]),2))&amp;"-"&amp; TEXT(WEEKNUM(jaar_zip[[#This Row],[Datum]],21),"00")</f>
        <v>24-05</v>
      </c>
      <c r="L1675" s="101">
        <f>MONTH(jaar_zip[[#This Row],[Datum]])</f>
        <v>1</v>
      </c>
      <c r="M1675" s="101">
        <f>IF(ISNUMBER(jaar_zip[[#This Row],[etmaaltemperatuur]]),IF(jaar_zip[[#This Row],[etmaaltemperatuur]]&lt;stookgrens,stookgrens-jaar_zip[[#This Row],[etmaaltemperatuur]],0),"")</f>
        <v>10.1</v>
      </c>
      <c r="N1675" s="101">
        <f>IF(ISNUMBER(jaar_zip[[#This Row],[graaddagen]]),IF(OR(MONTH(jaar_zip[[#This Row],[Datum]])=1,MONTH(jaar_zip[[#This Row],[Datum]])=2,MONTH(jaar_zip[[#This Row],[Datum]])=11,MONTH(jaar_zip[[#This Row],[Datum]])=12),1.1,IF(OR(MONTH(jaar_zip[[#This Row],[Datum]])=3,MONTH(jaar_zip[[#This Row],[Datum]])=10),1,0.8))*jaar_zip[[#This Row],[graaddagen]],"")</f>
        <v>11.110000000000001</v>
      </c>
      <c r="O1675" s="101">
        <f>IF(ISNUMBER(jaar_zip[[#This Row],[etmaaltemperatuur]]),IF(jaar_zip[[#This Row],[etmaaltemperatuur]]&gt;stookgrens,jaar_zip[[#This Row],[etmaaltemperatuur]]-stookgrens,0),"")</f>
        <v>0</v>
      </c>
    </row>
    <row r="1676" spans="1:15" x14ac:dyDescent="0.25">
      <c r="A1676">
        <v>257</v>
      </c>
      <c r="B1676">
        <v>20240131</v>
      </c>
      <c r="D1676">
        <v>6.8</v>
      </c>
      <c r="E1676">
        <v>169</v>
      </c>
      <c r="F1676">
        <v>5</v>
      </c>
      <c r="H1676">
        <v>78</v>
      </c>
      <c r="I1676" s="101" t="s">
        <v>18</v>
      </c>
      <c r="J1676" s="1">
        <f>DATEVALUE(RIGHT(jaar_zip[[#This Row],[YYYYMMDD]],2)&amp;"-"&amp;MID(jaar_zip[[#This Row],[YYYYMMDD]],5,2)&amp;"-"&amp;LEFT(jaar_zip[[#This Row],[YYYYMMDD]],4))</f>
        <v>45322</v>
      </c>
      <c r="K1676" s="101" t="str">
        <f>IF(AND(VALUE(MONTH(jaar_zip[[#This Row],[Datum]]))=1,VALUE(WEEKNUM(jaar_zip[[#This Row],[Datum]],21))&gt;51),RIGHT(YEAR(jaar_zip[[#This Row],[Datum]])-1,2),RIGHT(YEAR(jaar_zip[[#This Row],[Datum]]),2))&amp;"-"&amp; TEXT(WEEKNUM(jaar_zip[[#This Row],[Datum]],21),"00")</f>
        <v>24-05</v>
      </c>
      <c r="L1676" s="101">
        <f>MONTH(jaar_zip[[#This Row],[Datum]])</f>
        <v>1</v>
      </c>
      <c r="M1676" s="101">
        <f>IF(ISNUMBER(jaar_zip[[#This Row],[etmaaltemperatuur]]),IF(jaar_zip[[#This Row],[etmaaltemperatuur]]&lt;stookgrens,stookgrens-jaar_zip[[#This Row],[etmaaltemperatuur]],0),"")</f>
        <v>11.2</v>
      </c>
      <c r="N1676" s="101">
        <f>IF(ISNUMBER(jaar_zip[[#This Row],[graaddagen]]),IF(OR(MONTH(jaar_zip[[#This Row],[Datum]])=1,MONTH(jaar_zip[[#This Row],[Datum]])=2,MONTH(jaar_zip[[#This Row],[Datum]])=11,MONTH(jaar_zip[[#This Row],[Datum]])=12),1.1,IF(OR(MONTH(jaar_zip[[#This Row],[Datum]])=3,MONTH(jaar_zip[[#This Row],[Datum]])=10),1,0.8))*jaar_zip[[#This Row],[graaddagen]],"")</f>
        <v>12.32</v>
      </c>
      <c r="O1676" s="101">
        <f>IF(ISNUMBER(jaar_zip[[#This Row],[etmaaltemperatuur]]),IF(jaar_zip[[#This Row],[etmaaltemperatuur]]&gt;stookgrens,jaar_zip[[#This Row],[etmaaltemperatuur]]-stookgrens,0),"")</f>
        <v>0</v>
      </c>
    </row>
    <row r="1677" spans="1:15" x14ac:dyDescent="0.25">
      <c r="A1677">
        <v>257</v>
      </c>
      <c r="B1677">
        <v>20240201</v>
      </c>
      <c r="D1677">
        <v>6.9</v>
      </c>
      <c r="E1677">
        <v>618</v>
      </c>
      <c r="F1677">
        <v>0.1</v>
      </c>
      <c r="H1677">
        <v>84</v>
      </c>
      <c r="I1677" s="101" t="s">
        <v>18</v>
      </c>
      <c r="J1677" s="1">
        <f>DATEVALUE(RIGHT(jaar_zip[[#This Row],[YYYYMMDD]],2)&amp;"-"&amp;MID(jaar_zip[[#This Row],[YYYYMMDD]],5,2)&amp;"-"&amp;LEFT(jaar_zip[[#This Row],[YYYYMMDD]],4))</f>
        <v>45323</v>
      </c>
      <c r="K1677" s="101" t="str">
        <f>IF(AND(VALUE(MONTH(jaar_zip[[#This Row],[Datum]]))=1,VALUE(WEEKNUM(jaar_zip[[#This Row],[Datum]],21))&gt;51),RIGHT(YEAR(jaar_zip[[#This Row],[Datum]])-1,2),RIGHT(YEAR(jaar_zip[[#This Row],[Datum]]),2))&amp;"-"&amp; TEXT(WEEKNUM(jaar_zip[[#This Row],[Datum]],21),"00")</f>
        <v>24-05</v>
      </c>
      <c r="L1677" s="101">
        <f>MONTH(jaar_zip[[#This Row],[Datum]])</f>
        <v>2</v>
      </c>
      <c r="M1677" s="101">
        <f>IF(ISNUMBER(jaar_zip[[#This Row],[etmaaltemperatuur]]),IF(jaar_zip[[#This Row],[etmaaltemperatuur]]&lt;stookgrens,stookgrens-jaar_zip[[#This Row],[etmaaltemperatuur]],0),"")</f>
        <v>11.1</v>
      </c>
      <c r="N1677" s="101">
        <f>IF(ISNUMBER(jaar_zip[[#This Row],[graaddagen]]),IF(OR(MONTH(jaar_zip[[#This Row],[Datum]])=1,MONTH(jaar_zip[[#This Row],[Datum]])=2,MONTH(jaar_zip[[#This Row],[Datum]])=11,MONTH(jaar_zip[[#This Row],[Datum]])=12),1.1,IF(OR(MONTH(jaar_zip[[#This Row],[Datum]])=3,MONTH(jaar_zip[[#This Row],[Datum]])=10),1,0.8))*jaar_zip[[#This Row],[graaddagen]],"")</f>
        <v>12.21</v>
      </c>
      <c r="O1677" s="101">
        <f>IF(ISNUMBER(jaar_zip[[#This Row],[etmaaltemperatuur]]),IF(jaar_zip[[#This Row],[etmaaltemperatuur]]&gt;stookgrens,jaar_zip[[#This Row],[etmaaltemperatuur]]-stookgrens,0),"")</f>
        <v>0</v>
      </c>
    </row>
    <row r="1678" spans="1:15" x14ac:dyDescent="0.25">
      <c r="A1678">
        <v>257</v>
      </c>
      <c r="B1678">
        <v>20240202</v>
      </c>
      <c r="D1678">
        <v>7.5</v>
      </c>
      <c r="E1678">
        <v>230</v>
      </c>
      <c r="F1678">
        <v>0</v>
      </c>
      <c r="H1678">
        <v>92</v>
      </c>
      <c r="I1678" s="101" t="s">
        <v>18</v>
      </c>
      <c r="J1678" s="1">
        <f>DATEVALUE(RIGHT(jaar_zip[[#This Row],[YYYYMMDD]],2)&amp;"-"&amp;MID(jaar_zip[[#This Row],[YYYYMMDD]],5,2)&amp;"-"&amp;LEFT(jaar_zip[[#This Row],[YYYYMMDD]],4))</f>
        <v>45324</v>
      </c>
      <c r="K1678" s="101" t="str">
        <f>IF(AND(VALUE(MONTH(jaar_zip[[#This Row],[Datum]]))=1,VALUE(WEEKNUM(jaar_zip[[#This Row],[Datum]],21))&gt;51),RIGHT(YEAR(jaar_zip[[#This Row],[Datum]])-1,2),RIGHT(YEAR(jaar_zip[[#This Row],[Datum]]),2))&amp;"-"&amp; TEXT(WEEKNUM(jaar_zip[[#This Row],[Datum]],21),"00")</f>
        <v>24-05</v>
      </c>
      <c r="L1678" s="101">
        <f>MONTH(jaar_zip[[#This Row],[Datum]])</f>
        <v>2</v>
      </c>
      <c r="M1678" s="101">
        <f>IF(ISNUMBER(jaar_zip[[#This Row],[etmaaltemperatuur]]),IF(jaar_zip[[#This Row],[etmaaltemperatuur]]&lt;stookgrens,stookgrens-jaar_zip[[#This Row],[etmaaltemperatuur]],0),"")</f>
        <v>10.5</v>
      </c>
      <c r="N1678" s="101">
        <f>IF(ISNUMBER(jaar_zip[[#This Row],[graaddagen]]),IF(OR(MONTH(jaar_zip[[#This Row],[Datum]])=1,MONTH(jaar_zip[[#This Row],[Datum]])=2,MONTH(jaar_zip[[#This Row],[Datum]])=11,MONTH(jaar_zip[[#This Row],[Datum]])=12),1.1,IF(OR(MONTH(jaar_zip[[#This Row],[Datum]])=3,MONTH(jaar_zip[[#This Row],[Datum]])=10),1,0.8))*jaar_zip[[#This Row],[graaddagen]],"")</f>
        <v>11.55</v>
      </c>
      <c r="O1678" s="101">
        <f>IF(ISNUMBER(jaar_zip[[#This Row],[etmaaltemperatuur]]),IF(jaar_zip[[#This Row],[etmaaltemperatuur]]&gt;stookgrens,jaar_zip[[#This Row],[etmaaltemperatuur]]-stookgrens,0),"")</f>
        <v>0</v>
      </c>
    </row>
    <row r="1679" spans="1:15" x14ac:dyDescent="0.25">
      <c r="A1679">
        <v>257</v>
      </c>
      <c r="B1679">
        <v>20240203</v>
      </c>
      <c r="D1679">
        <v>8.6</v>
      </c>
      <c r="E1679">
        <v>395</v>
      </c>
      <c r="F1679">
        <v>0.7</v>
      </c>
      <c r="H1679">
        <v>93</v>
      </c>
      <c r="I1679" s="101" t="s">
        <v>18</v>
      </c>
      <c r="J1679" s="1">
        <f>DATEVALUE(RIGHT(jaar_zip[[#This Row],[YYYYMMDD]],2)&amp;"-"&amp;MID(jaar_zip[[#This Row],[YYYYMMDD]],5,2)&amp;"-"&amp;LEFT(jaar_zip[[#This Row],[YYYYMMDD]],4))</f>
        <v>45325</v>
      </c>
      <c r="K1679" s="101" t="str">
        <f>IF(AND(VALUE(MONTH(jaar_zip[[#This Row],[Datum]]))=1,VALUE(WEEKNUM(jaar_zip[[#This Row],[Datum]],21))&gt;51),RIGHT(YEAR(jaar_zip[[#This Row],[Datum]])-1,2),RIGHT(YEAR(jaar_zip[[#This Row],[Datum]]),2))&amp;"-"&amp; TEXT(WEEKNUM(jaar_zip[[#This Row],[Datum]],21),"00")</f>
        <v>24-05</v>
      </c>
      <c r="L1679" s="101">
        <f>MONTH(jaar_zip[[#This Row],[Datum]])</f>
        <v>2</v>
      </c>
      <c r="M1679" s="101">
        <f>IF(ISNUMBER(jaar_zip[[#This Row],[etmaaltemperatuur]]),IF(jaar_zip[[#This Row],[etmaaltemperatuur]]&lt;stookgrens,stookgrens-jaar_zip[[#This Row],[etmaaltemperatuur]],0),"")</f>
        <v>9.4</v>
      </c>
      <c r="N1679" s="101">
        <f>IF(ISNUMBER(jaar_zip[[#This Row],[graaddagen]]),IF(OR(MONTH(jaar_zip[[#This Row],[Datum]])=1,MONTH(jaar_zip[[#This Row],[Datum]])=2,MONTH(jaar_zip[[#This Row],[Datum]])=11,MONTH(jaar_zip[[#This Row],[Datum]])=12),1.1,IF(OR(MONTH(jaar_zip[[#This Row],[Datum]])=3,MONTH(jaar_zip[[#This Row],[Datum]])=10),1,0.8))*jaar_zip[[#This Row],[graaddagen]],"")</f>
        <v>10.340000000000002</v>
      </c>
      <c r="O1679" s="101">
        <f>IF(ISNUMBER(jaar_zip[[#This Row],[etmaaltemperatuur]]),IF(jaar_zip[[#This Row],[etmaaltemperatuur]]&gt;stookgrens,jaar_zip[[#This Row],[etmaaltemperatuur]]-stookgrens,0),"")</f>
        <v>0</v>
      </c>
    </row>
    <row r="1680" spans="1:15" x14ac:dyDescent="0.25">
      <c r="A1680">
        <v>257</v>
      </c>
      <c r="B1680">
        <v>20240204</v>
      </c>
      <c r="D1680">
        <v>8.6</v>
      </c>
      <c r="E1680">
        <v>201</v>
      </c>
      <c r="F1680">
        <v>-0.1</v>
      </c>
      <c r="H1680">
        <v>91</v>
      </c>
      <c r="I1680" s="101" t="s">
        <v>18</v>
      </c>
      <c r="J1680" s="1">
        <f>DATEVALUE(RIGHT(jaar_zip[[#This Row],[YYYYMMDD]],2)&amp;"-"&amp;MID(jaar_zip[[#This Row],[YYYYMMDD]],5,2)&amp;"-"&amp;LEFT(jaar_zip[[#This Row],[YYYYMMDD]],4))</f>
        <v>45326</v>
      </c>
      <c r="K1680" s="101" t="str">
        <f>IF(AND(VALUE(MONTH(jaar_zip[[#This Row],[Datum]]))=1,VALUE(WEEKNUM(jaar_zip[[#This Row],[Datum]],21))&gt;51),RIGHT(YEAR(jaar_zip[[#This Row],[Datum]])-1,2),RIGHT(YEAR(jaar_zip[[#This Row],[Datum]]),2))&amp;"-"&amp; TEXT(WEEKNUM(jaar_zip[[#This Row],[Datum]],21),"00")</f>
        <v>24-05</v>
      </c>
      <c r="L1680" s="101">
        <f>MONTH(jaar_zip[[#This Row],[Datum]])</f>
        <v>2</v>
      </c>
      <c r="M1680" s="101">
        <f>IF(ISNUMBER(jaar_zip[[#This Row],[etmaaltemperatuur]]),IF(jaar_zip[[#This Row],[etmaaltemperatuur]]&lt;stookgrens,stookgrens-jaar_zip[[#This Row],[etmaaltemperatuur]],0),"")</f>
        <v>9.4</v>
      </c>
      <c r="N1680" s="101">
        <f>IF(ISNUMBER(jaar_zip[[#This Row],[graaddagen]]),IF(OR(MONTH(jaar_zip[[#This Row],[Datum]])=1,MONTH(jaar_zip[[#This Row],[Datum]])=2,MONTH(jaar_zip[[#This Row],[Datum]])=11,MONTH(jaar_zip[[#This Row],[Datum]])=12),1.1,IF(OR(MONTH(jaar_zip[[#This Row],[Datum]])=3,MONTH(jaar_zip[[#This Row],[Datum]])=10),1,0.8))*jaar_zip[[#This Row],[graaddagen]],"")</f>
        <v>10.340000000000002</v>
      </c>
      <c r="O1680" s="101">
        <f>IF(ISNUMBER(jaar_zip[[#This Row],[etmaaltemperatuur]]),IF(jaar_zip[[#This Row],[etmaaltemperatuur]]&gt;stookgrens,jaar_zip[[#This Row],[etmaaltemperatuur]]-stookgrens,0),"")</f>
        <v>0</v>
      </c>
    </row>
    <row r="1681" spans="1:15" x14ac:dyDescent="0.25">
      <c r="A1681">
        <v>257</v>
      </c>
      <c r="B1681">
        <v>20240205</v>
      </c>
      <c r="D1681">
        <v>8.3000000000000007</v>
      </c>
      <c r="E1681">
        <v>201</v>
      </c>
      <c r="F1681">
        <v>0</v>
      </c>
      <c r="H1681">
        <v>90</v>
      </c>
      <c r="I1681" s="101" t="s">
        <v>18</v>
      </c>
      <c r="J1681" s="1">
        <f>DATEVALUE(RIGHT(jaar_zip[[#This Row],[YYYYMMDD]],2)&amp;"-"&amp;MID(jaar_zip[[#This Row],[YYYYMMDD]],5,2)&amp;"-"&amp;LEFT(jaar_zip[[#This Row],[YYYYMMDD]],4))</f>
        <v>45327</v>
      </c>
      <c r="K1681" s="101" t="str">
        <f>IF(AND(VALUE(MONTH(jaar_zip[[#This Row],[Datum]]))=1,VALUE(WEEKNUM(jaar_zip[[#This Row],[Datum]],21))&gt;51),RIGHT(YEAR(jaar_zip[[#This Row],[Datum]])-1,2),RIGHT(YEAR(jaar_zip[[#This Row],[Datum]]),2))&amp;"-"&amp; TEXT(WEEKNUM(jaar_zip[[#This Row],[Datum]],21),"00")</f>
        <v>24-06</v>
      </c>
      <c r="L1681" s="101">
        <f>MONTH(jaar_zip[[#This Row],[Datum]])</f>
        <v>2</v>
      </c>
      <c r="M1681" s="101">
        <f>IF(ISNUMBER(jaar_zip[[#This Row],[etmaaltemperatuur]]),IF(jaar_zip[[#This Row],[etmaaltemperatuur]]&lt;stookgrens,stookgrens-jaar_zip[[#This Row],[etmaaltemperatuur]],0),"")</f>
        <v>9.6999999999999993</v>
      </c>
      <c r="N1681" s="101">
        <f>IF(ISNUMBER(jaar_zip[[#This Row],[graaddagen]]),IF(OR(MONTH(jaar_zip[[#This Row],[Datum]])=1,MONTH(jaar_zip[[#This Row],[Datum]])=2,MONTH(jaar_zip[[#This Row],[Datum]])=11,MONTH(jaar_zip[[#This Row],[Datum]])=12),1.1,IF(OR(MONTH(jaar_zip[[#This Row],[Datum]])=3,MONTH(jaar_zip[[#This Row],[Datum]])=10),1,0.8))*jaar_zip[[#This Row],[graaddagen]],"")</f>
        <v>10.67</v>
      </c>
      <c r="O1681" s="101">
        <f>IF(ISNUMBER(jaar_zip[[#This Row],[etmaaltemperatuur]]),IF(jaar_zip[[#This Row],[etmaaltemperatuur]]&gt;stookgrens,jaar_zip[[#This Row],[etmaaltemperatuur]]-stookgrens,0),"")</f>
        <v>0</v>
      </c>
    </row>
    <row r="1682" spans="1:15" x14ac:dyDescent="0.25">
      <c r="A1682">
        <v>257</v>
      </c>
      <c r="B1682">
        <v>20240206</v>
      </c>
      <c r="D1682">
        <v>8.5</v>
      </c>
      <c r="E1682">
        <v>409</v>
      </c>
      <c r="F1682">
        <v>8.6</v>
      </c>
      <c r="H1682">
        <v>90</v>
      </c>
      <c r="I1682" s="101" t="s">
        <v>18</v>
      </c>
      <c r="J1682" s="1">
        <f>DATEVALUE(RIGHT(jaar_zip[[#This Row],[YYYYMMDD]],2)&amp;"-"&amp;MID(jaar_zip[[#This Row],[YYYYMMDD]],5,2)&amp;"-"&amp;LEFT(jaar_zip[[#This Row],[YYYYMMDD]],4))</f>
        <v>45328</v>
      </c>
      <c r="K1682" s="101" t="str">
        <f>IF(AND(VALUE(MONTH(jaar_zip[[#This Row],[Datum]]))=1,VALUE(WEEKNUM(jaar_zip[[#This Row],[Datum]],21))&gt;51),RIGHT(YEAR(jaar_zip[[#This Row],[Datum]])-1,2),RIGHT(YEAR(jaar_zip[[#This Row],[Datum]]),2))&amp;"-"&amp; TEXT(WEEKNUM(jaar_zip[[#This Row],[Datum]],21),"00")</f>
        <v>24-06</v>
      </c>
      <c r="L1682" s="101">
        <f>MONTH(jaar_zip[[#This Row],[Datum]])</f>
        <v>2</v>
      </c>
      <c r="M1682" s="101">
        <f>IF(ISNUMBER(jaar_zip[[#This Row],[etmaaltemperatuur]]),IF(jaar_zip[[#This Row],[etmaaltemperatuur]]&lt;stookgrens,stookgrens-jaar_zip[[#This Row],[etmaaltemperatuur]],0),"")</f>
        <v>9.5</v>
      </c>
      <c r="N1682" s="101">
        <f>IF(ISNUMBER(jaar_zip[[#This Row],[graaddagen]]),IF(OR(MONTH(jaar_zip[[#This Row],[Datum]])=1,MONTH(jaar_zip[[#This Row],[Datum]])=2,MONTH(jaar_zip[[#This Row],[Datum]])=11,MONTH(jaar_zip[[#This Row],[Datum]])=12),1.1,IF(OR(MONTH(jaar_zip[[#This Row],[Datum]])=3,MONTH(jaar_zip[[#This Row],[Datum]])=10),1,0.8))*jaar_zip[[#This Row],[graaddagen]],"")</f>
        <v>10.450000000000001</v>
      </c>
      <c r="O1682" s="101">
        <f>IF(ISNUMBER(jaar_zip[[#This Row],[etmaaltemperatuur]]),IF(jaar_zip[[#This Row],[etmaaltemperatuur]]&gt;stookgrens,jaar_zip[[#This Row],[etmaaltemperatuur]]-stookgrens,0),"")</f>
        <v>0</v>
      </c>
    </row>
    <row r="1683" spans="1:15" x14ac:dyDescent="0.25">
      <c r="A1683">
        <v>257</v>
      </c>
      <c r="B1683">
        <v>20240207</v>
      </c>
      <c r="D1683">
        <v>3.8</v>
      </c>
      <c r="E1683">
        <v>446</v>
      </c>
      <c r="F1683">
        <v>0.9</v>
      </c>
      <c r="H1683">
        <v>79</v>
      </c>
      <c r="I1683" s="101" t="s">
        <v>18</v>
      </c>
      <c r="J1683" s="1">
        <f>DATEVALUE(RIGHT(jaar_zip[[#This Row],[YYYYMMDD]],2)&amp;"-"&amp;MID(jaar_zip[[#This Row],[YYYYMMDD]],5,2)&amp;"-"&amp;LEFT(jaar_zip[[#This Row],[YYYYMMDD]],4))</f>
        <v>45329</v>
      </c>
      <c r="K1683" s="101" t="str">
        <f>IF(AND(VALUE(MONTH(jaar_zip[[#This Row],[Datum]]))=1,VALUE(WEEKNUM(jaar_zip[[#This Row],[Datum]],21))&gt;51),RIGHT(YEAR(jaar_zip[[#This Row],[Datum]])-1,2),RIGHT(YEAR(jaar_zip[[#This Row],[Datum]]),2))&amp;"-"&amp; TEXT(WEEKNUM(jaar_zip[[#This Row],[Datum]],21),"00")</f>
        <v>24-06</v>
      </c>
      <c r="L1683" s="101">
        <f>MONTH(jaar_zip[[#This Row],[Datum]])</f>
        <v>2</v>
      </c>
      <c r="M1683" s="101">
        <f>IF(ISNUMBER(jaar_zip[[#This Row],[etmaaltemperatuur]]),IF(jaar_zip[[#This Row],[etmaaltemperatuur]]&lt;stookgrens,stookgrens-jaar_zip[[#This Row],[etmaaltemperatuur]],0),"")</f>
        <v>14.2</v>
      </c>
      <c r="N1683" s="101">
        <f>IF(ISNUMBER(jaar_zip[[#This Row],[graaddagen]]),IF(OR(MONTH(jaar_zip[[#This Row],[Datum]])=1,MONTH(jaar_zip[[#This Row],[Datum]])=2,MONTH(jaar_zip[[#This Row],[Datum]])=11,MONTH(jaar_zip[[#This Row],[Datum]])=12),1.1,IF(OR(MONTH(jaar_zip[[#This Row],[Datum]])=3,MONTH(jaar_zip[[#This Row],[Datum]])=10),1,0.8))*jaar_zip[[#This Row],[graaddagen]],"")</f>
        <v>15.620000000000001</v>
      </c>
      <c r="O1683" s="101">
        <f>IF(ISNUMBER(jaar_zip[[#This Row],[etmaaltemperatuur]]),IF(jaar_zip[[#This Row],[etmaaltemperatuur]]&gt;stookgrens,jaar_zip[[#This Row],[etmaaltemperatuur]]-stookgrens,0),"")</f>
        <v>0</v>
      </c>
    </row>
    <row r="1684" spans="1:15" x14ac:dyDescent="0.25">
      <c r="A1684">
        <v>257</v>
      </c>
      <c r="B1684">
        <v>20240208</v>
      </c>
      <c r="D1684">
        <v>1.9</v>
      </c>
      <c r="E1684">
        <v>134</v>
      </c>
      <c r="F1684">
        <v>11.7</v>
      </c>
      <c r="H1684">
        <v>93</v>
      </c>
      <c r="I1684" s="101" t="s">
        <v>18</v>
      </c>
      <c r="J1684" s="1">
        <f>DATEVALUE(RIGHT(jaar_zip[[#This Row],[YYYYMMDD]],2)&amp;"-"&amp;MID(jaar_zip[[#This Row],[YYYYMMDD]],5,2)&amp;"-"&amp;LEFT(jaar_zip[[#This Row],[YYYYMMDD]],4))</f>
        <v>45330</v>
      </c>
      <c r="K1684" s="101" t="str">
        <f>IF(AND(VALUE(MONTH(jaar_zip[[#This Row],[Datum]]))=1,VALUE(WEEKNUM(jaar_zip[[#This Row],[Datum]],21))&gt;51),RIGHT(YEAR(jaar_zip[[#This Row],[Datum]])-1,2),RIGHT(YEAR(jaar_zip[[#This Row],[Datum]]),2))&amp;"-"&amp; TEXT(WEEKNUM(jaar_zip[[#This Row],[Datum]],21),"00")</f>
        <v>24-06</v>
      </c>
      <c r="L1684" s="101">
        <f>MONTH(jaar_zip[[#This Row],[Datum]])</f>
        <v>2</v>
      </c>
      <c r="M1684" s="101">
        <f>IF(ISNUMBER(jaar_zip[[#This Row],[etmaaltemperatuur]]),IF(jaar_zip[[#This Row],[etmaaltemperatuur]]&lt;stookgrens,stookgrens-jaar_zip[[#This Row],[etmaaltemperatuur]],0),"")</f>
        <v>16.100000000000001</v>
      </c>
      <c r="N1684" s="101">
        <f>IF(ISNUMBER(jaar_zip[[#This Row],[graaddagen]]),IF(OR(MONTH(jaar_zip[[#This Row],[Datum]])=1,MONTH(jaar_zip[[#This Row],[Datum]])=2,MONTH(jaar_zip[[#This Row],[Datum]])=11,MONTH(jaar_zip[[#This Row],[Datum]])=12),1.1,IF(OR(MONTH(jaar_zip[[#This Row],[Datum]])=3,MONTH(jaar_zip[[#This Row],[Datum]])=10),1,0.8))*jaar_zip[[#This Row],[graaddagen]],"")</f>
        <v>17.710000000000004</v>
      </c>
      <c r="O1684" s="101">
        <f>IF(ISNUMBER(jaar_zip[[#This Row],[etmaaltemperatuur]]),IF(jaar_zip[[#This Row],[etmaaltemperatuur]]&gt;stookgrens,jaar_zip[[#This Row],[etmaaltemperatuur]]-stookgrens,0),"")</f>
        <v>0</v>
      </c>
    </row>
    <row r="1685" spans="1:15" x14ac:dyDescent="0.25">
      <c r="A1685">
        <v>257</v>
      </c>
      <c r="B1685">
        <v>20240209</v>
      </c>
      <c r="D1685">
        <v>10.6</v>
      </c>
      <c r="E1685">
        <v>307</v>
      </c>
      <c r="F1685">
        <v>9</v>
      </c>
      <c r="H1685">
        <v>86</v>
      </c>
      <c r="I1685" s="101" t="s">
        <v>18</v>
      </c>
      <c r="J1685" s="1">
        <f>DATEVALUE(RIGHT(jaar_zip[[#This Row],[YYYYMMDD]],2)&amp;"-"&amp;MID(jaar_zip[[#This Row],[YYYYMMDD]],5,2)&amp;"-"&amp;LEFT(jaar_zip[[#This Row],[YYYYMMDD]],4))</f>
        <v>45331</v>
      </c>
      <c r="K1685" s="101" t="str">
        <f>IF(AND(VALUE(MONTH(jaar_zip[[#This Row],[Datum]]))=1,VALUE(WEEKNUM(jaar_zip[[#This Row],[Datum]],21))&gt;51),RIGHT(YEAR(jaar_zip[[#This Row],[Datum]])-1,2),RIGHT(YEAR(jaar_zip[[#This Row],[Datum]]),2))&amp;"-"&amp; TEXT(WEEKNUM(jaar_zip[[#This Row],[Datum]],21),"00")</f>
        <v>24-06</v>
      </c>
      <c r="L1685" s="101">
        <f>MONTH(jaar_zip[[#This Row],[Datum]])</f>
        <v>2</v>
      </c>
      <c r="M1685" s="101">
        <f>IF(ISNUMBER(jaar_zip[[#This Row],[etmaaltemperatuur]]),IF(jaar_zip[[#This Row],[etmaaltemperatuur]]&lt;stookgrens,stookgrens-jaar_zip[[#This Row],[etmaaltemperatuur]],0),"")</f>
        <v>7.4</v>
      </c>
      <c r="N1685" s="101">
        <f>IF(ISNUMBER(jaar_zip[[#This Row],[graaddagen]]),IF(OR(MONTH(jaar_zip[[#This Row],[Datum]])=1,MONTH(jaar_zip[[#This Row],[Datum]])=2,MONTH(jaar_zip[[#This Row],[Datum]])=11,MONTH(jaar_zip[[#This Row],[Datum]])=12),1.1,IF(OR(MONTH(jaar_zip[[#This Row],[Datum]])=3,MONTH(jaar_zip[[#This Row],[Datum]])=10),1,0.8))*jaar_zip[[#This Row],[graaddagen]],"")</f>
        <v>8.14</v>
      </c>
      <c r="O1685" s="101">
        <f>IF(ISNUMBER(jaar_zip[[#This Row],[etmaaltemperatuur]]),IF(jaar_zip[[#This Row],[etmaaltemperatuur]]&gt;stookgrens,jaar_zip[[#This Row],[etmaaltemperatuur]]-stookgrens,0),"")</f>
        <v>0</v>
      </c>
    </row>
    <row r="1686" spans="1:15" x14ac:dyDescent="0.25">
      <c r="A1686">
        <v>257</v>
      </c>
      <c r="B1686">
        <v>20240210</v>
      </c>
      <c r="D1686">
        <v>10.4</v>
      </c>
      <c r="E1686">
        <v>343</v>
      </c>
      <c r="F1686">
        <v>0.5</v>
      </c>
      <c r="H1686">
        <v>89</v>
      </c>
      <c r="I1686" s="101" t="s">
        <v>18</v>
      </c>
      <c r="J1686" s="1">
        <f>DATEVALUE(RIGHT(jaar_zip[[#This Row],[YYYYMMDD]],2)&amp;"-"&amp;MID(jaar_zip[[#This Row],[YYYYMMDD]],5,2)&amp;"-"&amp;LEFT(jaar_zip[[#This Row],[YYYYMMDD]],4))</f>
        <v>45332</v>
      </c>
      <c r="K1686" s="101" t="str">
        <f>IF(AND(VALUE(MONTH(jaar_zip[[#This Row],[Datum]]))=1,VALUE(WEEKNUM(jaar_zip[[#This Row],[Datum]],21))&gt;51),RIGHT(YEAR(jaar_zip[[#This Row],[Datum]])-1,2),RIGHT(YEAR(jaar_zip[[#This Row],[Datum]]),2))&amp;"-"&amp; TEXT(WEEKNUM(jaar_zip[[#This Row],[Datum]],21),"00")</f>
        <v>24-06</v>
      </c>
      <c r="L1686" s="101">
        <f>MONTH(jaar_zip[[#This Row],[Datum]])</f>
        <v>2</v>
      </c>
      <c r="M1686" s="101">
        <f>IF(ISNUMBER(jaar_zip[[#This Row],[etmaaltemperatuur]]),IF(jaar_zip[[#This Row],[etmaaltemperatuur]]&lt;stookgrens,stookgrens-jaar_zip[[#This Row],[etmaaltemperatuur]],0),"")</f>
        <v>7.6</v>
      </c>
      <c r="N1686" s="101">
        <f>IF(ISNUMBER(jaar_zip[[#This Row],[graaddagen]]),IF(OR(MONTH(jaar_zip[[#This Row],[Datum]])=1,MONTH(jaar_zip[[#This Row],[Datum]])=2,MONTH(jaar_zip[[#This Row],[Datum]])=11,MONTH(jaar_zip[[#This Row],[Datum]])=12),1.1,IF(OR(MONTH(jaar_zip[[#This Row],[Datum]])=3,MONTH(jaar_zip[[#This Row],[Datum]])=10),1,0.8))*jaar_zip[[#This Row],[graaddagen]],"")</f>
        <v>8.36</v>
      </c>
      <c r="O1686" s="101">
        <f>IF(ISNUMBER(jaar_zip[[#This Row],[etmaaltemperatuur]]),IF(jaar_zip[[#This Row],[etmaaltemperatuur]]&gt;stookgrens,jaar_zip[[#This Row],[etmaaltemperatuur]]-stookgrens,0),"")</f>
        <v>0</v>
      </c>
    </row>
    <row r="1687" spans="1:15" x14ac:dyDescent="0.25">
      <c r="A1687">
        <v>257</v>
      </c>
      <c r="B1687">
        <v>20240211</v>
      </c>
      <c r="D1687">
        <v>8.1999999999999993</v>
      </c>
      <c r="E1687">
        <v>329</v>
      </c>
      <c r="F1687">
        <v>5.8</v>
      </c>
      <c r="H1687">
        <v>95</v>
      </c>
      <c r="I1687" s="101" t="s">
        <v>18</v>
      </c>
      <c r="J1687" s="1">
        <f>DATEVALUE(RIGHT(jaar_zip[[#This Row],[YYYYMMDD]],2)&amp;"-"&amp;MID(jaar_zip[[#This Row],[YYYYMMDD]],5,2)&amp;"-"&amp;LEFT(jaar_zip[[#This Row],[YYYYMMDD]],4))</f>
        <v>45333</v>
      </c>
      <c r="K1687" s="101" t="str">
        <f>IF(AND(VALUE(MONTH(jaar_zip[[#This Row],[Datum]]))=1,VALUE(WEEKNUM(jaar_zip[[#This Row],[Datum]],21))&gt;51),RIGHT(YEAR(jaar_zip[[#This Row],[Datum]])-1,2),RIGHT(YEAR(jaar_zip[[#This Row],[Datum]]),2))&amp;"-"&amp; TEXT(WEEKNUM(jaar_zip[[#This Row],[Datum]],21),"00")</f>
        <v>24-06</v>
      </c>
      <c r="L1687" s="101">
        <f>MONTH(jaar_zip[[#This Row],[Datum]])</f>
        <v>2</v>
      </c>
      <c r="M1687" s="101">
        <f>IF(ISNUMBER(jaar_zip[[#This Row],[etmaaltemperatuur]]),IF(jaar_zip[[#This Row],[etmaaltemperatuur]]&lt;stookgrens,stookgrens-jaar_zip[[#This Row],[etmaaltemperatuur]],0),"")</f>
        <v>9.8000000000000007</v>
      </c>
      <c r="N1687" s="101">
        <f>IF(ISNUMBER(jaar_zip[[#This Row],[graaddagen]]),IF(OR(MONTH(jaar_zip[[#This Row],[Datum]])=1,MONTH(jaar_zip[[#This Row],[Datum]])=2,MONTH(jaar_zip[[#This Row],[Datum]])=11,MONTH(jaar_zip[[#This Row],[Datum]])=12),1.1,IF(OR(MONTH(jaar_zip[[#This Row],[Datum]])=3,MONTH(jaar_zip[[#This Row],[Datum]])=10),1,0.8))*jaar_zip[[#This Row],[graaddagen]],"")</f>
        <v>10.780000000000001</v>
      </c>
      <c r="O1687" s="101">
        <f>IF(ISNUMBER(jaar_zip[[#This Row],[etmaaltemperatuur]]),IF(jaar_zip[[#This Row],[etmaaltemperatuur]]&gt;stookgrens,jaar_zip[[#This Row],[etmaaltemperatuur]]-stookgrens,0),"")</f>
        <v>0</v>
      </c>
    </row>
    <row r="1688" spans="1:15" x14ac:dyDescent="0.25">
      <c r="A1688">
        <v>257</v>
      </c>
      <c r="B1688">
        <v>20240212</v>
      </c>
      <c r="D1688">
        <v>7.2</v>
      </c>
      <c r="E1688">
        <v>451</v>
      </c>
      <c r="F1688">
        <v>0</v>
      </c>
      <c r="H1688">
        <v>88</v>
      </c>
      <c r="I1688" s="101" t="s">
        <v>18</v>
      </c>
      <c r="J1688" s="1">
        <f>DATEVALUE(RIGHT(jaar_zip[[#This Row],[YYYYMMDD]],2)&amp;"-"&amp;MID(jaar_zip[[#This Row],[YYYYMMDD]],5,2)&amp;"-"&amp;LEFT(jaar_zip[[#This Row],[YYYYMMDD]],4))</f>
        <v>45334</v>
      </c>
      <c r="K1688" s="101" t="str">
        <f>IF(AND(VALUE(MONTH(jaar_zip[[#This Row],[Datum]]))=1,VALUE(WEEKNUM(jaar_zip[[#This Row],[Datum]],21))&gt;51),RIGHT(YEAR(jaar_zip[[#This Row],[Datum]])-1,2),RIGHT(YEAR(jaar_zip[[#This Row],[Datum]]),2))&amp;"-"&amp; TEXT(WEEKNUM(jaar_zip[[#This Row],[Datum]],21),"00")</f>
        <v>24-07</v>
      </c>
      <c r="L1688" s="101">
        <f>MONTH(jaar_zip[[#This Row],[Datum]])</f>
        <v>2</v>
      </c>
      <c r="M1688" s="101">
        <f>IF(ISNUMBER(jaar_zip[[#This Row],[etmaaltemperatuur]]),IF(jaar_zip[[#This Row],[etmaaltemperatuur]]&lt;stookgrens,stookgrens-jaar_zip[[#This Row],[etmaaltemperatuur]],0),"")</f>
        <v>10.8</v>
      </c>
      <c r="N1688" s="101">
        <f>IF(ISNUMBER(jaar_zip[[#This Row],[graaddagen]]),IF(OR(MONTH(jaar_zip[[#This Row],[Datum]])=1,MONTH(jaar_zip[[#This Row],[Datum]])=2,MONTH(jaar_zip[[#This Row],[Datum]])=11,MONTH(jaar_zip[[#This Row],[Datum]])=12),1.1,IF(OR(MONTH(jaar_zip[[#This Row],[Datum]])=3,MONTH(jaar_zip[[#This Row],[Datum]])=10),1,0.8))*jaar_zip[[#This Row],[graaddagen]],"")</f>
        <v>11.880000000000003</v>
      </c>
      <c r="O1688" s="101">
        <f>IF(ISNUMBER(jaar_zip[[#This Row],[etmaaltemperatuur]]),IF(jaar_zip[[#This Row],[etmaaltemperatuur]]&gt;stookgrens,jaar_zip[[#This Row],[etmaaltemperatuur]]-stookgrens,0),"")</f>
        <v>0</v>
      </c>
    </row>
    <row r="1689" spans="1:15" x14ac:dyDescent="0.25">
      <c r="A1689">
        <v>257</v>
      </c>
      <c r="B1689">
        <v>20240213</v>
      </c>
      <c r="D1689">
        <v>7.5</v>
      </c>
      <c r="E1689">
        <v>573</v>
      </c>
      <c r="F1689">
        <v>6.6</v>
      </c>
      <c r="H1689">
        <v>86</v>
      </c>
      <c r="I1689" s="101" t="s">
        <v>18</v>
      </c>
      <c r="J1689" s="1">
        <f>DATEVALUE(RIGHT(jaar_zip[[#This Row],[YYYYMMDD]],2)&amp;"-"&amp;MID(jaar_zip[[#This Row],[YYYYMMDD]],5,2)&amp;"-"&amp;LEFT(jaar_zip[[#This Row],[YYYYMMDD]],4))</f>
        <v>45335</v>
      </c>
      <c r="K1689" s="101" t="str">
        <f>IF(AND(VALUE(MONTH(jaar_zip[[#This Row],[Datum]]))=1,VALUE(WEEKNUM(jaar_zip[[#This Row],[Datum]],21))&gt;51),RIGHT(YEAR(jaar_zip[[#This Row],[Datum]])-1,2),RIGHT(YEAR(jaar_zip[[#This Row],[Datum]]),2))&amp;"-"&amp; TEXT(WEEKNUM(jaar_zip[[#This Row],[Datum]],21),"00")</f>
        <v>24-07</v>
      </c>
      <c r="L1689" s="101">
        <f>MONTH(jaar_zip[[#This Row],[Datum]])</f>
        <v>2</v>
      </c>
      <c r="M1689" s="101">
        <f>IF(ISNUMBER(jaar_zip[[#This Row],[etmaaltemperatuur]]),IF(jaar_zip[[#This Row],[etmaaltemperatuur]]&lt;stookgrens,stookgrens-jaar_zip[[#This Row],[etmaaltemperatuur]],0),"")</f>
        <v>10.5</v>
      </c>
      <c r="N1689" s="101">
        <f>IF(ISNUMBER(jaar_zip[[#This Row],[graaddagen]]),IF(OR(MONTH(jaar_zip[[#This Row],[Datum]])=1,MONTH(jaar_zip[[#This Row],[Datum]])=2,MONTH(jaar_zip[[#This Row],[Datum]])=11,MONTH(jaar_zip[[#This Row],[Datum]])=12),1.1,IF(OR(MONTH(jaar_zip[[#This Row],[Datum]])=3,MONTH(jaar_zip[[#This Row],[Datum]])=10),1,0.8))*jaar_zip[[#This Row],[graaddagen]],"")</f>
        <v>11.55</v>
      </c>
      <c r="O1689" s="101">
        <f>IF(ISNUMBER(jaar_zip[[#This Row],[etmaaltemperatuur]]),IF(jaar_zip[[#This Row],[etmaaltemperatuur]]&gt;stookgrens,jaar_zip[[#This Row],[etmaaltemperatuur]]-stookgrens,0),"")</f>
        <v>0</v>
      </c>
    </row>
    <row r="1690" spans="1:15" x14ac:dyDescent="0.25">
      <c r="A1690">
        <v>257</v>
      </c>
      <c r="B1690">
        <v>20240214</v>
      </c>
      <c r="D1690">
        <v>9.1999999999999993</v>
      </c>
      <c r="E1690">
        <v>177</v>
      </c>
      <c r="F1690">
        <v>2.8</v>
      </c>
      <c r="H1690">
        <v>98</v>
      </c>
      <c r="I1690" s="101" t="s">
        <v>18</v>
      </c>
      <c r="J1690" s="1">
        <f>DATEVALUE(RIGHT(jaar_zip[[#This Row],[YYYYMMDD]],2)&amp;"-"&amp;MID(jaar_zip[[#This Row],[YYYYMMDD]],5,2)&amp;"-"&amp;LEFT(jaar_zip[[#This Row],[YYYYMMDD]],4))</f>
        <v>45336</v>
      </c>
      <c r="K1690" s="101" t="str">
        <f>IF(AND(VALUE(MONTH(jaar_zip[[#This Row],[Datum]]))=1,VALUE(WEEKNUM(jaar_zip[[#This Row],[Datum]],21))&gt;51),RIGHT(YEAR(jaar_zip[[#This Row],[Datum]])-1,2),RIGHT(YEAR(jaar_zip[[#This Row],[Datum]]),2))&amp;"-"&amp; TEXT(WEEKNUM(jaar_zip[[#This Row],[Datum]],21),"00")</f>
        <v>24-07</v>
      </c>
      <c r="L1690" s="101">
        <f>MONTH(jaar_zip[[#This Row],[Datum]])</f>
        <v>2</v>
      </c>
      <c r="M1690" s="101">
        <f>IF(ISNUMBER(jaar_zip[[#This Row],[etmaaltemperatuur]]),IF(jaar_zip[[#This Row],[etmaaltemperatuur]]&lt;stookgrens,stookgrens-jaar_zip[[#This Row],[etmaaltemperatuur]],0),"")</f>
        <v>8.8000000000000007</v>
      </c>
      <c r="N1690" s="101">
        <f>IF(ISNUMBER(jaar_zip[[#This Row],[graaddagen]]),IF(OR(MONTH(jaar_zip[[#This Row],[Datum]])=1,MONTH(jaar_zip[[#This Row],[Datum]])=2,MONTH(jaar_zip[[#This Row],[Datum]])=11,MONTH(jaar_zip[[#This Row],[Datum]])=12),1.1,IF(OR(MONTH(jaar_zip[[#This Row],[Datum]])=3,MONTH(jaar_zip[[#This Row],[Datum]])=10),1,0.8))*jaar_zip[[#This Row],[graaddagen]],"")</f>
        <v>9.6800000000000015</v>
      </c>
      <c r="O1690" s="101">
        <f>IF(ISNUMBER(jaar_zip[[#This Row],[etmaaltemperatuur]]),IF(jaar_zip[[#This Row],[etmaaltemperatuur]]&gt;stookgrens,jaar_zip[[#This Row],[etmaaltemperatuur]]-stookgrens,0),"")</f>
        <v>0</v>
      </c>
    </row>
    <row r="1691" spans="1:15" x14ac:dyDescent="0.25">
      <c r="A1691">
        <v>257</v>
      </c>
      <c r="B1691">
        <v>20240215</v>
      </c>
      <c r="D1691">
        <v>13.4</v>
      </c>
      <c r="E1691">
        <v>341</v>
      </c>
      <c r="F1691">
        <v>4.3</v>
      </c>
      <c r="H1691">
        <v>86</v>
      </c>
      <c r="I1691" s="101" t="s">
        <v>18</v>
      </c>
      <c r="J1691" s="1">
        <f>DATEVALUE(RIGHT(jaar_zip[[#This Row],[YYYYMMDD]],2)&amp;"-"&amp;MID(jaar_zip[[#This Row],[YYYYMMDD]],5,2)&amp;"-"&amp;LEFT(jaar_zip[[#This Row],[YYYYMMDD]],4))</f>
        <v>45337</v>
      </c>
      <c r="K1691" s="101" t="str">
        <f>IF(AND(VALUE(MONTH(jaar_zip[[#This Row],[Datum]]))=1,VALUE(WEEKNUM(jaar_zip[[#This Row],[Datum]],21))&gt;51),RIGHT(YEAR(jaar_zip[[#This Row],[Datum]])-1,2),RIGHT(YEAR(jaar_zip[[#This Row],[Datum]]),2))&amp;"-"&amp; TEXT(WEEKNUM(jaar_zip[[#This Row],[Datum]],21),"00")</f>
        <v>24-07</v>
      </c>
      <c r="L1691" s="101">
        <f>MONTH(jaar_zip[[#This Row],[Datum]])</f>
        <v>2</v>
      </c>
      <c r="M1691" s="101">
        <f>IF(ISNUMBER(jaar_zip[[#This Row],[etmaaltemperatuur]]),IF(jaar_zip[[#This Row],[etmaaltemperatuur]]&lt;stookgrens,stookgrens-jaar_zip[[#This Row],[etmaaltemperatuur]],0),"")</f>
        <v>4.5999999999999996</v>
      </c>
      <c r="N1691" s="101">
        <f>IF(ISNUMBER(jaar_zip[[#This Row],[graaddagen]]),IF(OR(MONTH(jaar_zip[[#This Row],[Datum]])=1,MONTH(jaar_zip[[#This Row],[Datum]])=2,MONTH(jaar_zip[[#This Row],[Datum]])=11,MONTH(jaar_zip[[#This Row],[Datum]])=12),1.1,IF(OR(MONTH(jaar_zip[[#This Row],[Datum]])=3,MONTH(jaar_zip[[#This Row],[Datum]])=10),1,0.8))*jaar_zip[[#This Row],[graaddagen]],"")</f>
        <v>5.0599999999999996</v>
      </c>
      <c r="O1691" s="101">
        <f>IF(ISNUMBER(jaar_zip[[#This Row],[etmaaltemperatuur]]),IF(jaar_zip[[#This Row],[etmaaltemperatuur]]&gt;stookgrens,jaar_zip[[#This Row],[etmaaltemperatuur]]-stookgrens,0),"")</f>
        <v>0</v>
      </c>
    </row>
    <row r="1692" spans="1:15" x14ac:dyDescent="0.25">
      <c r="A1692">
        <v>257</v>
      </c>
      <c r="B1692">
        <v>20240216</v>
      </c>
      <c r="D1692">
        <v>10.1</v>
      </c>
      <c r="E1692">
        <v>280</v>
      </c>
      <c r="F1692">
        <v>1.5</v>
      </c>
      <c r="H1692">
        <v>88</v>
      </c>
      <c r="I1692" s="101" t="s">
        <v>18</v>
      </c>
      <c r="J1692" s="1">
        <f>DATEVALUE(RIGHT(jaar_zip[[#This Row],[YYYYMMDD]],2)&amp;"-"&amp;MID(jaar_zip[[#This Row],[YYYYMMDD]],5,2)&amp;"-"&amp;LEFT(jaar_zip[[#This Row],[YYYYMMDD]],4))</f>
        <v>45338</v>
      </c>
      <c r="K1692" s="101" t="str">
        <f>IF(AND(VALUE(MONTH(jaar_zip[[#This Row],[Datum]]))=1,VALUE(WEEKNUM(jaar_zip[[#This Row],[Datum]],21))&gt;51),RIGHT(YEAR(jaar_zip[[#This Row],[Datum]])-1,2),RIGHT(YEAR(jaar_zip[[#This Row],[Datum]]),2))&amp;"-"&amp; TEXT(WEEKNUM(jaar_zip[[#This Row],[Datum]],21),"00")</f>
        <v>24-07</v>
      </c>
      <c r="L1692" s="101">
        <f>MONTH(jaar_zip[[#This Row],[Datum]])</f>
        <v>2</v>
      </c>
      <c r="M1692" s="101">
        <f>IF(ISNUMBER(jaar_zip[[#This Row],[etmaaltemperatuur]]),IF(jaar_zip[[#This Row],[etmaaltemperatuur]]&lt;stookgrens,stookgrens-jaar_zip[[#This Row],[etmaaltemperatuur]],0),"")</f>
        <v>7.9</v>
      </c>
      <c r="N1692" s="101">
        <f>IF(ISNUMBER(jaar_zip[[#This Row],[graaddagen]]),IF(OR(MONTH(jaar_zip[[#This Row],[Datum]])=1,MONTH(jaar_zip[[#This Row],[Datum]])=2,MONTH(jaar_zip[[#This Row],[Datum]])=11,MONTH(jaar_zip[[#This Row],[Datum]])=12),1.1,IF(OR(MONTH(jaar_zip[[#This Row],[Datum]])=3,MONTH(jaar_zip[[#This Row],[Datum]])=10),1,0.8))*jaar_zip[[#This Row],[graaddagen]],"")</f>
        <v>8.6900000000000013</v>
      </c>
      <c r="O1692" s="101">
        <f>IF(ISNUMBER(jaar_zip[[#This Row],[etmaaltemperatuur]]),IF(jaar_zip[[#This Row],[etmaaltemperatuur]]&gt;stookgrens,jaar_zip[[#This Row],[etmaaltemperatuur]]-stookgrens,0),"")</f>
        <v>0</v>
      </c>
    </row>
    <row r="1693" spans="1:15" x14ac:dyDescent="0.25">
      <c r="A1693">
        <v>257</v>
      </c>
      <c r="B1693">
        <v>20240217</v>
      </c>
      <c r="D1693">
        <v>9.4</v>
      </c>
      <c r="E1693">
        <v>340</v>
      </c>
      <c r="F1693">
        <v>-0.1</v>
      </c>
      <c r="H1693">
        <v>91</v>
      </c>
      <c r="I1693" s="101" t="s">
        <v>18</v>
      </c>
      <c r="J1693" s="1">
        <f>DATEVALUE(RIGHT(jaar_zip[[#This Row],[YYYYMMDD]],2)&amp;"-"&amp;MID(jaar_zip[[#This Row],[YYYYMMDD]],5,2)&amp;"-"&amp;LEFT(jaar_zip[[#This Row],[YYYYMMDD]],4))</f>
        <v>45339</v>
      </c>
      <c r="K1693" s="101" t="str">
        <f>IF(AND(VALUE(MONTH(jaar_zip[[#This Row],[Datum]]))=1,VALUE(WEEKNUM(jaar_zip[[#This Row],[Datum]],21))&gt;51),RIGHT(YEAR(jaar_zip[[#This Row],[Datum]])-1,2),RIGHT(YEAR(jaar_zip[[#This Row],[Datum]]),2))&amp;"-"&amp; TEXT(WEEKNUM(jaar_zip[[#This Row],[Datum]],21),"00")</f>
        <v>24-07</v>
      </c>
      <c r="L1693" s="101">
        <f>MONTH(jaar_zip[[#This Row],[Datum]])</f>
        <v>2</v>
      </c>
      <c r="M1693" s="101">
        <f>IF(ISNUMBER(jaar_zip[[#This Row],[etmaaltemperatuur]]),IF(jaar_zip[[#This Row],[etmaaltemperatuur]]&lt;stookgrens,stookgrens-jaar_zip[[#This Row],[etmaaltemperatuur]],0),"")</f>
        <v>8.6</v>
      </c>
      <c r="N1693" s="101">
        <f>IF(ISNUMBER(jaar_zip[[#This Row],[graaddagen]]),IF(OR(MONTH(jaar_zip[[#This Row],[Datum]])=1,MONTH(jaar_zip[[#This Row],[Datum]])=2,MONTH(jaar_zip[[#This Row],[Datum]])=11,MONTH(jaar_zip[[#This Row],[Datum]])=12),1.1,IF(OR(MONTH(jaar_zip[[#This Row],[Datum]])=3,MONTH(jaar_zip[[#This Row],[Datum]])=10),1,0.8))*jaar_zip[[#This Row],[graaddagen]],"")</f>
        <v>9.4600000000000009</v>
      </c>
      <c r="O1693" s="101">
        <f>IF(ISNUMBER(jaar_zip[[#This Row],[etmaaltemperatuur]]),IF(jaar_zip[[#This Row],[etmaaltemperatuur]]&gt;stookgrens,jaar_zip[[#This Row],[etmaaltemperatuur]]-stookgrens,0),"")</f>
        <v>0</v>
      </c>
    </row>
    <row r="1694" spans="1:15" x14ac:dyDescent="0.25">
      <c r="A1694">
        <v>257</v>
      </c>
      <c r="B1694">
        <v>20240218</v>
      </c>
      <c r="D1694">
        <v>9.1999999999999993</v>
      </c>
      <c r="E1694">
        <v>115</v>
      </c>
      <c r="F1694">
        <v>28.1</v>
      </c>
      <c r="H1694">
        <v>94</v>
      </c>
      <c r="I1694" s="101" t="s">
        <v>18</v>
      </c>
      <c r="J1694" s="1">
        <f>DATEVALUE(RIGHT(jaar_zip[[#This Row],[YYYYMMDD]],2)&amp;"-"&amp;MID(jaar_zip[[#This Row],[YYYYMMDD]],5,2)&amp;"-"&amp;LEFT(jaar_zip[[#This Row],[YYYYMMDD]],4))</f>
        <v>45340</v>
      </c>
      <c r="K1694" s="101" t="str">
        <f>IF(AND(VALUE(MONTH(jaar_zip[[#This Row],[Datum]]))=1,VALUE(WEEKNUM(jaar_zip[[#This Row],[Datum]],21))&gt;51),RIGHT(YEAR(jaar_zip[[#This Row],[Datum]])-1,2),RIGHT(YEAR(jaar_zip[[#This Row],[Datum]]),2))&amp;"-"&amp; TEXT(WEEKNUM(jaar_zip[[#This Row],[Datum]],21),"00")</f>
        <v>24-07</v>
      </c>
      <c r="L1694" s="101">
        <f>MONTH(jaar_zip[[#This Row],[Datum]])</f>
        <v>2</v>
      </c>
      <c r="M1694" s="101">
        <f>IF(ISNUMBER(jaar_zip[[#This Row],[etmaaltemperatuur]]),IF(jaar_zip[[#This Row],[etmaaltemperatuur]]&lt;stookgrens,stookgrens-jaar_zip[[#This Row],[etmaaltemperatuur]],0),"")</f>
        <v>8.8000000000000007</v>
      </c>
      <c r="N1694" s="101">
        <f>IF(ISNUMBER(jaar_zip[[#This Row],[graaddagen]]),IF(OR(MONTH(jaar_zip[[#This Row],[Datum]])=1,MONTH(jaar_zip[[#This Row],[Datum]])=2,MONTH(jaar_zip[[#This Row],[Datum]])=11,MONTH(jaar_zip[[#This Row],[Datum]])=12),1.1,IF(OR(MONTH(jaar_zip[[#This Row],[Datum]])=3,MONTH(jaar_zip[[#This Row],[Datum]])=10),1,0.8))*jaar_zip[[#This Row],[graaddagen]],"")</f>
        <v>9.6800000000000015</v>
      </c>
      <c r="O1694" s="101">
        <f>IF(ISNUMBER(jaar_zip[[#This Row],[etmaaltemperatuur]]),IF(jaar_zip[[#This Row],[etmaaltemperatuur]]&gt;stookgrens,jaar_zip[[#This Row],[etmaaltemperatuur]]-stookgrens,0),"")</f>
        <v>0</v>
      </c>
    </row>
    <row r="1695" spans="1:15" x14ac:dyDescent="0.25">
      <c r="A1695">
        <v>257</v>
      </c>
      <c r="B1695">
        <v>20240219</v>
      </c>
      <c r="D1695">
        <v>8.3000000000000007</v>
      </c>
      <c r="E1695">
        <v>258</v>
      </c>
      <c r="F1695">
        <v>1.2</v>
      </c>
      <c r="H1695">
        <v>91</v>
      </c>
      <c r="I1695" s="101" t="s">
        <v>18</v>
      </c>
      <c r="J1695" s="1">
        <f>DATEVALUE(RIGHT(jaar_zip[[#This Row],[YYYYMMDD]],2)&amp;"-"&amp;MID(jaar_zip[[#This Row],[YYYYMMDD]],5,2)&amp;"-"&amp;LEFT(jaar_zip[[#This Row],[YYYYMMDD]],4))</f>
        <v>45341</v>
      </c>
      <c r="K1695" s="101" t="str">
        <f>IF(AND(VALUE(MONTH(jaar_zip[[#This Row],[Datum]]))=1,VALUE(WEEKNUM(jaar_zip[[#This Row],[Datum]],21))&gt;51),RIGHT(YEAR(jaar_zip[[#This Row],[Datum]])-1,2),RIGHT(YEAR(jaar_zip[[#This Row],[Datum]]),2))&amp;"-"&amp; TEXT(WEEKNUM(jaar_zip[[#This Row],[Datum]],21),"00")</f>
        <v>24-08</v>
      </c>
      <c r="L1695" s="101">
        <f>MONTH(jaar_zip[[#This Row],[Datum]])</f>
        <v>2</v>
      </c>
      <c r="M1695" s="101">
        <f>IF(ISNUMBER(jaar_zip[[#This Row],[etmaaltemperatuur]]),IF(jaar_zip[[#This Row],[etmaaltemperatuur]]&lt;stookgrens,stookgrens-jaar_zip[[#This Row],[etmaaltemperatuur]],0),"")</f>
        <v>9.6999999999999993</v>
      </c>
      <c r="N1695" s="101">
        <f>IF(ISNUMBER(jaar_zip[[#This Row],[graaddagen]]),IF(OR(MONTH(jaar_zip[[#This Row],[Datum]])=1,MONTH(jaar_zip[[#This Row],[Datum]])=2,MONTH(jaar_zip[[#This Row],[Datum]])=11,MONTH(jaar_zip[[#This Row],[Datum]])=12),1.1,IF(OR(MONTH(jaar_zip[[#This Row],[Datum]])=3,MONTH(jaar_zip[[#This Row],[Datum]])=10),1,0.8))*jaar_zip[[#This Row],[graaddagen]],"")</f>
        <v>10.67</v>
      </c>
      <c r="O1695" s="101">
        <f>IF(ISNUMBER(jaar_zip[[#This Row],[etmaaltemperatuur]]),IF(jaar_zip[[#This Row],[etmaaltemperatuur]]&gt;stookgrens,jaar_zip[[#This Row],[etmaaltemperatuur]]-stookgrens,0),"")</f>
        <v>0</v>
      </c>
    </row>
    <row r="1696" spans="1:15" x14ac:dyDescent="0.25">
      <c r="A1696">
        <v>257</v>
      </c>
      <c r="B1696">
        <v>20240220</v>
      </c>
      <c r="D1696">
        <v>8.4</v>
      </c>
      <c r="E1696">
        <v>419</v>
      </c>
      <c r="F1696">
        <v>0</v>
      </c>
      <c r="H1696">
        <v>92</v>
      </c>
      <c r="I1696" s="101" t="s">
        <v>18</v>
      </c>
      <c r="J1696" s="1">
        <f>DATEVALUE(RIGHT(jaar_zip[[#This Row],[YYYYMMDD]],2)&amp;"-"&amp;MID(jaar_zip[[#This Row],[YYYYMMDD]],5,2)&amp;"-"&amp;LEFT(jaar_zip[[#This Row],[YYYYMMDD]],4))</f>
        <v>45342</v>
      </c>
      <c r="K1696" s="101" t="str">
        <f>IF(AND(VALUE(MONTH(jaar_zip[[#This Row],[Datum]]))=1,VALUE(WEEKNUM(jaar_zip[[#This Row],[Datum]],21))&gt;51),RIGHT(YEAR(jaar_zip[[#This Row],[Datum]])-1,2),RIGHT(YEAR(jaar_zip[[#This Row],[Datum]]),2))&amp;"-"&amp; TEXT(WEEKNUM(jaar_zip[[#This Row],[Datum]],21),"00")</f>
        <v>24-08</v>
      </c>
      <c r="L1696" s="101">
        <f>MONTH(jaar_zip[[#This Row],[Datum]])</f>
        <v>2</v>
      </c>
      <c r="M1696" s="101">
        <f>IF(ISNUMBER(jaar_zip[[#This Row],[etmaaltemperatuur]]),IF(jaar_zip[[#This Row],[etmaaltemperatuur]]&lt;stookgrens,stookgrens-jaar_zip[[#This Row],[etmaaltemperatuur]],0),"")</f>
        <v>9.6</v>
      </c>
      <c r="N1696" s="101">
        <f>IF(ISNUMBER(jaar_zip[[#This Row],[graaddagen]]),IF(OR(MONTH(jaar_zip[[#This Row],[Datum]])=1,MONTH(jaar_zip[[#This Row],[Datum]])=2,MONTH(jaar_zip[[#This Row],[Datum]])=11,MONTH(jaar_zip[[#This Row],[Datum]])=12),1.1,IF(OR(MONTH(jaar_zip[[#This Row],[Datum]])=3,MONTH(jaar_zip[[#This Row],[Datum]])=10),1,0.8))*jaar_zip[[#This Row],[graaddagen]],"")</f>
        <v>10.56</v>
      </c>
      <c r="O1696" s="101">
        <f>IF(ISNUMBER(jaar_zip[[#This Row],[etmaaltemperatuur]]),IF(jaar_zip[[#This Row],[etmaaltemperatuur]]&gt;stookgrens,jaar_zip[[#This Row],[etmaaltemperatuur]]-stookgrens,0),"")</f>
        <v>0</v>
      </c>
    </row>
    <row r="1697" spans="1:15" x14ac:dyDescent="0.25">
      <c r="A1697">
        <v>257</v>
      </c>
      <c r="B1697">
        <v>20240221</v>
      </c>
      <c r="D1697">
        <v>9.1999999999999993</v>
      </c>
      <c r="E1697">
        <v>260</v>
      </c>
      <c r="F1697">
        <v>5.8</v>
      </c>
      <c r="H1697">
        <v>90</v>
      </c>
      <c r="I1697" s="101" t="s">
        <v>18</v>
      </c>
      <c r="J1697" s="1">
        <f>DATEVALUE(RIGHT(jaar_zip[[#This Row],[YYYYMMDD]],2)&amp;"-"&amp;MID(jaar_zip[[#This Row],[YYYYMMDD]],5,2)&amp;"-"&amp;LEFT(jaar_zip[[#This Row],[YYYYMMDD]],4))</f>
        <v>45343</v>
      </c>
      <c r="K1697" s="101" t="str">
        <f>IF(AND(VALUE(MONTH(jaar_zip[[#This Row],[Datum]]))=1,VALUE(WEEKNUM(jaar_zip[[#This Row],[Datum]],21))&gt;51),RIGHT(YEAR(jaar_zip[[#This Row],[Datum]])-1,2),RIGHT(YEAR(jaar_zip[[#This Row],[Datum]]),2))&amp;"-"&amp; TEXT(WEEKNUM(jaar_zip[[#This Row],[Datum]],21),"00")</f>
        <v>24-08</v>
      </c>
      <c r="L1697" s="101">
        <f>MONTH(jaar_zip[[#This Row],[Datum]])</f>
        <v>2</v>
      </c>
      <c r="M1697" s="101">
        <f>IF(ISNUMBER(jaar_zip[[#This Row],[etmaaltemperatuur]]),IF(jaar_zip[[#This Row],[etmaaltemperatuur]]&lt;stookgrens,stookgrens-jaar_zip[[#This Row],[etmaaltemperatuur]],0),"")</f>
        <v>8.8000000000000007</v>
      </c>
      <c r="N1697" s="101">
        <f>IF(ISNUMBER(jaar_zip[[#This Row],[graaddagen]]),IF(OR(MONTH(jaar_zip[[#This Row],[Datum]])=1,MONTH(jaar_zip[[#This Row],[Datum]])=2,MONTH(jaar_zip[[#This Row],[Datum]])=11,MONTH(jaar_zip[[#This Row],[Datum]])=12),1.1,IF(OR(MONTH(jaar_zip[[#This Row],[Datum]])=3,MONTH(jaar_zip[[#This Row],[Datum]])=10),1,0.8))*jaar_zip[[#This Row],[graaddagen]],"")</f>
        <v>9.6800000000000015</v>
      </c>
      <c r="O1697" s="101">
        <f>IF(ISNUMBER(jaar_zip[[#This Row],[etmaaltemperatuur]]),IF(jaar_zip[[#This Row],[etmaaltemperatuur]]&gt;stookgrens,jaar_zip[[#This Row],[etmaaltemperatuur]]-stookgrens,0),"")</f>
        <v>0</v>
      </c>
    </row>
    <row r="1698" spans="1:15" x14ac:dyDescent="0.25">
      <c r="A1698">
        <v>257</v>
      </c>
      <c r="B1698">
        <v>20240222</v>
      </c>
      <c r="D1698">
        <v>9.1</v>
      </c>
      <c r="E1698">
        <v>334</v>
      </c>
      <c r="F1698">
        <v>14.1</v>
      </c>
      <c r="H1698">
        <v>91</v>
      </c>
      <c r="I1698" s="101" t="s">
        <v>18</v>
      </c>
      <c r="J1698" s="1">
        <f>DATEVALUE(RIGHT(jaar_zip[[#This Row],[YYYYMMDD]],2)&amp;"-"&amp;MID(jaar_zip[[#This Row],[YYYYMMDD]],5,2)&amp;"-"&amp;LEFT(jaar_zip[[#This Row],[YYYYMMDD]],4))</f>
        <v>45344</v>
      </c>
      <c r="K1698" s="101" t="str">
        <f>IF(AND(VALUE(MONTH(jaar_zip[[#This Row],[Datum]]))=1,VALUE(WEEKNUM(jaar_zip[[#This Row],[Datum]],21))&gt;51),RIGHT(YEAR(jaar_zip[[#This Row],[Datum]])-1,2),RIGHT(YEAR(jaar_zip[[#This Row],[Datum]]),2))&amp;"-"&amp; TEXT(WEEKNUM(jaar_zip[[#This Row],[Datum]],21),"00")</f>
        <v>24-08</v>
      </c>
      <c r="L1698" s="101">
        <f>MONTH(jaar_zip[[#This Row],[Datum]])</f>
        <v>2</v>
      </c>
      <c r="M1698" s="101">
        <f>IF(ISNUMBER(jaar_zip[[#This Row],[etmaaltemperatuur]]),IF(jaar_zip[[#This Row],[etmaaltemperatuur]]&lt;stookgrens,stookgrens-jaar_zip[[#This Row],[etmaaltemperatuur]],0),"")</f>
        <v>8.9</v>
      </c>
      <c r="N1698" s="101">
        <f>IF(ISNUMBER(jaar_zip[[#This Row],[graaddagen]]),IF(OR(MONTH(jaar_zip[[#This Row],[Datum]])=1,MONTH(jaar_zip[[#This Row],[Datum]])=2,MONTH(jaar_zip[[#This Row],[Datum]])=11,MONTH(jaar_zip[[#This Row],[Datum]])=12),1.1,IF(OR(MONTH(jaar_zip[[#This Row],[Datum]])=3,MONTH(jaar_zip[[#This Row],[Datum]])=10),1,0.8))*jaar_zip[[#This Row],[graaddagen]],"")</f>
        <v>9.7900000000000009</v>
      </c>
      <c r="O1698" s="101">
        <f>IF(ISNUMBER(jaar_zip[[#This Row],[etmaaltemperatuur]]),IF(jaar_zip[[#This Row],[etmaaltemperatuur]]&gt;stookgrens,jaar_zip[[#This Row],[etmaaltemperatuur]]-stookgrens,0),"")</f>
        <v>0</v>
      </c>
    </row>
    <row r="1699" spans="1:15" x14ac:dyDescent="0.25">
      <c r="A1699">
        <v>257</v>
      </c>
      <c r="B1699">
        <v>20240223</v>
      </c>
      <c r="D1699">
        <v>6.4</v>
      </c>
      <c r="E1699">
        <v>508</v>
      </c>
      <c r="F1699">
        <v>3.4</v>
      </c>
      <c r="H1699">
        <v>81</v>
      </c>
      <c r="I1699" s="101" t="s">
        <v>18</v>
      </c>
      <c r="J1699" s="1">
        <f>DATEVALUE(RIGHT(jaar_zip[[#This Row],[YYYYMMDD]],2)&amp;"-"&amp;MID(jaar_zip[[#This Row],[YYYYMMDD]],5,2)&amp;"-"&amp;LEFT(jaar_zip[[#This Row],[YYYYMMDD]],4))</f>
        <v>45345</v>
      </c>
      <c r="K1699" s="101" t="str">
        <f>IF(AND(VALUE(MONTH(jaar_zip[[#This Row],[Datum]]))=1,VALUE(WEEKNUM(jaar_zip[[#This Row],[Datum]],21))&gt;51),RIGHT(YEAR(jaar_zip[[#This Row],[Datum]])-1,2),RIGHT(YEAR(jaar_zip[[#This Row],[Datum]]),2))&amp;"-"&amp; TEXT(WEEKNUM(jaar_zip[[#This Row],[Datum]],21),"00")</f>
        <v>24-08</v>
      </c>
      <c r="L1699" s="101">
        <f>MONTH(jaar_zip[[#This Row],[Datum]])</f>
        <v>2</v>
      </c>
      <c r="M1699" s="101">
        <f>IF(ISNUMBER(jaar_zip[[#This Row],[etmaaltemperatuur]]),IF(jaar_zip[[#This Row],[etmaaltemperatuur]]&lt;stookgrens,stookgrens-jaar_zip[[#This Row],[etmaaltemperatuur]],0),"")</f>
        <v>11.6</v>
      </c>
      <c r="N1699" s="101">
        <f>IF(ISNUMBER(jaar_zip[[#This Row],[graaddagen]]),IF(OR(MONTH(jaar_zip[[#This Row],[Datum]])=1,MONTH(jaar_zip[[#This Row],[Datum]])=2,MONTH(jaar_zip[[#This Row],[Datum]])=11,MONTH(jaar_zip[[#This Row],[Datum]])=12),1.1,IF(OR(MONTH(jaar_zip[[#This Row],[Datum]])=3,MONTH(jaar_zip[[#This Row],[Datum]])=10),1,0.8))*jaar_zip[[#This Row],[graaddagen]],"")</f>
        <v>12.76</v>
      </c>
      <c r="O1699" s="101">
        <f>IF(ISNUMBER(jaar_zip[[#This Row],[etmaaltemperatuur]]),IF(jaar_zip[[#This Row],[etmaaltemperatuur]]&gt;stookgrens,jaar_zip[[#This Row],[etmaaltemperatuur]]-stookgrens,0),"")</f>
        <v>0</v>
      </c>
    </row>
    <row r="1700" spans="1:15" x14ac:dyDescent="0.25">
      <c r="A1700">
        <v>257</v>
      </c>
      <c r="B1700">
        <v>20240224</v>
      </c>
      <c r="D1700">
        <v>4.8</v>
      </c>
      <c r="E1700">
        <v>329</v>
      </c>
      <c r="F1700">
        <v>16.100000000000001</v>
      </c>
      <c r="H1700">
        <v>87</v>
      </c>
      <c r="I1700" s="101" t="s">
        <v>18</v>
      </c>
      <c r="J1700" s="1">
        <f>DATEVALUE(RIGHT(jaar_zip[[#This Row],[YYYYMMDD]],2)&amp;"-"&amp;MID(jaar_zip[[#This Row],[YYYYMMDD]],5,2)&amp;"-"&amp;LEFT(jaar_zip[[#This Row],[YYYYMMDD]],4))</f>
        <v>45346</v>
      </c>
      <c r="K1700" s="101" t="str">
        <f>IF(AND(VALUE(MONTH(jaar_zip[[#This Row],[Datum]]))=1,VALUE(WEEKNUM(jaar_zip[[#This Row],[Datum]],21))&gt;51),RIGHT(YEAR(jaar_zip[[#This Row],[Datum]])-1,2),RIGHT(YEAR(jaar_zip[[#This Row],[Datum]]),2))&amp;"-"&amp; TEXT(WEEKNUM(jaar_zip[[#This Row],[Datum]],21),"00")</f>
        <v>24-08</v>
      </c>
      <c r="L1700" s="101">
        <f>MONTH(jaar_zip[[#This Row],[Datum]])</f>
        <v>2</v>
      </c>
      <c r="M1700" s="101">
        <f>IF(ISNUMBER(jaar_zip[[#This Row],[etmaaltemperatuur]]),IF(jaar_zip[[#This Row],[etmaaltemperatuur]]&lt;stookgrens,stookgrens-jaar_zip[[#This Row],[etmaaltemperatuur]],0),"")</f>
        <v>13.2</v>
      </c>
      <c r="N1700" s="101">
        <f>IF(ISNUMBER(jaar_zip[[#This Row],[graaddagen]]),IF(OR(MONTH(jaar_zip[[#This Row],[Datum]])=1,MONTH(jaar_zip[[#This Row],[Datum]])=2,MONTH(jaar_zip[[#This Row],[Datum]])=11,MONTH(jaar_zip[[#This Row],[Datum]])=12),1.1,IF(OR(MONTH(jaar_zip[[#This Row],[Datum]])=3,MONTH(jaar_zip[[#This Row],[Datum]])=10),1,0.8))*jaar_zip[[#This Row],[graaddagen]],"")</f>
        <v>14.52</v>
      </c>
      <c r="O1700" s="101">
        <f>IF(ISNUMBER(jaar_zip[[#This Row],[etmaaltemperatuur]]),IF(jaar_zip[[#This Row],[etmaaltemperatuur]]&gt;stookgrens,jaar_zip[[#This Row],[etmaaltemperatuur]]-stookgrens,0),"")</f>
        <v>0</v>
      </c>
    </row>
    <row r="1701" spans="1:15" x14ac:dyDescent="0.25">
      <c r="A1701">
        <v>257</v>
      </c>
      <c r="B1701">
        <v>20240225</v>
      </c>
      <c r="D1701">
        <v>5.9</v>
      </c>
      <c r="E1701">
        <v>555</v>
      </c>
      <c r="F1701">
        <v>1.3</v>
      </c>
      <c r="H1701">
        <v>87</v>
      </c>
      <c r="I1701" s="101" t="s">
        <v>18</v>
      </c>
      <c r="J1701" s="1">
        <f>DATEVALUE(RIGHT(jaar_zip[[#This Row],[YYYYMMDD]],2)&amp;"-"&amp;MID(jaar_zip[[#This Row],[YYYYMMDD]],5,2)&amp;"-"&amp;LEFT(jaar_zip[[#This Row],[YYYYMMDD]],4))</f>
        <v>45347</v>
      </c>
      <c r="K1701" s="101" t="str">
        <f>IF(AND(VALUE(MONTH(jaar_zip[[#This Row],[Datum]]))=1,VALUE(WEEKNUM(jaar_zip[[#This Row],[Datum]],21))&gt;51),RIGHT(YEAR(jaar_zip[[#This Row],[Datum]])-1,2),RIGHT(YEAR(jaar_zip[[#This Row],[Datum]]),2))&amp;"-"&amp; TEXT(WEEKNUM(jaar_zip[[#This Row],[Datum]],21),"00")</f>
        <v>24-08</v>
      </c>
      <c r="L1701" s="101">
        <f>MONTH(jaar_zip[[#This Row],[Datum]])</f>
        <v>2</v>
      </c>
      <c r="M1701" s="101">
        <f>IF(ISNUMBER(jaar_zip[[#This Row],[etmaaltemperatuur]]),IF(jaar_zip[[#This Row],[etmaaltemperatuur]]&lt;stookgrens,stookgrens-jaar_zip[[#This Row],[etmaaltemperatuur]],0),"")</f>
        <v>12.1</v>
      </c>
      <c r="N1701" s="101">
        <f>IF(ISNUMBER(jaar_zip[[#This Row],[graaddagen]]),IF(OR(MONTH(jaar_zip[[#This Row],[Datum]])=1,MONTH(jaar_zip[[#This Row],[Datum]])=2,MONTH(jaar_zip[[#This Row],[Datum]])=11,MONTH(jaar_zip[[#This Row],[Datum]])=12),1.1,IF(OR(MONTH(jaar_zip[[#This Row],[Datum]])=3,MONTH(jaar_zip[[#This Row],[Datum]])=10),1,0.8))*jaar_zip[[#This Row],[graaddagen]],"")</f>
        <v>13.31</v>
      </c>
      <c r="O1701" s="101">
        <f>IF(ISNUMBER(jaar_zip[[#This Row],[etmaaltemperatuur]]),IF(jaar_zip[[#This Row],[etmaaltemperatuur]]&gt;stookgrens,jaar_zip[[#This Row],[etmaaltemperatuur]]-stookgrens,0),"")</f>
        <v>0</v>
      </c>
    </row>
    <row r="1702" spans="1:15" x14ac:dyDescent="0.25">
      <c r="A1702">
        <v>257</v>
      </c>
      <c r="B1702">
        <v>20240226</v>
      </c>
      <c r="D1702">
        <v>5.0999999999999996</v>
      </c>
      <c r="E1702">
        <v>434</v>
      </c>
      <c r="F1702">
        <v>0</v>
      </c>
      <c r="H1702">
        <v>81</v>
      </c>
      <c r="I1702" s="101" t="s">
        <v>18</v>
      </c>
      <c r="J1702" s="1">
        <f>DATEVALUE(RIGHT(jaar_zip[[#This Row],[YYYYMMDD]],2)&amp;"-"&amp;MID(jaar_zip[[#This Row],[YYYYMMDD]],5,2)&amp;"-"&amp;LEFT(jaar_zip[[#This Row],[YYYYMMDD]],4))</f>
        <v>45348</v>
      </c>
      <c r="K1702" s="101" t="str">
        <f>IF(AND(VALUE(MONTH(jaar_zip[[#This Row],[Datum]]))=1,VALUE(WEEKNUM(jaar_zip[[#This Row],[Datum]],21))&gt;51),RIGHT(YEAR(jaar_zip[[#This Row],[Datum]])-1,2),RIGHT(YEAR(jaar_zip[[#This Row],[Datum]]),2))&amp;"-"&amp; TEXT(WEEKNUM(jaar_zip[[#This Row],[Datum]],21),"00")</f>
        <v>24-09</v>
      </c>
      <c r="L1702" s="101">
        <f>MONTH(jaar_zip[[#This Row],[Datum]])</f>
        <v>2</v>
      </c>
      <c r="M1702" s="101">
        <f>IF(ISNUMBER(jaar_zip[[#This Row],[etmaaltemperatuur]]),IF(jaar_zip[[#This Row],[etmaaltemperatuur]]&lt;stookgrens,stookgrens-jaar_zip[[#This Row],[etmaaltemperatuur]],0),"")</f>
        <v>12.9</v>
      </c>
      <c r="N1702" s="101">
        <f>IF(ISNUMBER(jaar_zip[[#This Row],[graaddagen]]),IF(OR(MONTH(jaar_zip[[#This Row],[Datum]])=1,MONTH(jaar_zip[[#This Row],[Datum]])=2,MONTH(jaar_zip[[#This Row],[Datum]])=11,MONTH(jaar_zip[[#This Row],[Datum]])=12),1.1,IF(OR(MONTH(jaar_zip[[#This Row],[Datum]])=3,MONTH(jaar_zip[[#This Row],[Datum]])=10),1,0.8))*jaar_zip[[#This Row],[graaddagen]],"")</f>
        <v>14.190000000000001</v>
      </c>
      <c r="O1702" s="101">
        <f>IF(ISNUMBER(jaar_zip[[#This Row],[etmaaltemperatuur]]),IF(jaar_zip[[#This Row],[etmaaltemperatuur]]&gt;stookgrens,jaar_zip[[#This Row],[etmaaltemperatuur]]-stookgrens,0),"")</f>
        <v>0</v>
      </c>
    </row>
    <row r="1703" spans="1:15" x14ac:dyDescent="0.25">
      <c r="A1703">
        <v>257</v>
      </c>
      <c r="B1703">
        <v>20240227</v>
      </c>
      <c r="D1703">
        <v>4.3</v>
      </c>
      <c r="E1703">
        <v>1044</v>
      </c>
      <c r="F1703">
        <v>0</v>
      </c>
      <c r="H1703">
        <v>79</v>
      </c>
      <c r="I1703" s="101" t="s">
        <v>18</v>
      </c>
      <c r="J1703" s="1">
        <f>DATEVALUE(RIGHT(jaar_zip[[#This Row],[YYYYMMDD]],2)&amp;"-"&amp;MID(jaar_zip[[#This Row],[YYYYMMDD]],5,2)&amp;"-"&amp;LEFT(jaar_zip[[#This Row],[YYYYMMDD]],4))</f>
        <v>45349</v>
      </c>
      <c r="K1703" s="101" t="str">
        <f>IF(AND(VALUE(MONTH(jaar_zip[[#This Row],[Datum]]))=1,VALUE(WEEKNUM(jaar_zip[[#This Row],[Datum]],21))&gt;51),RIGHT(YEAR(jaar_zip[[#This Row],[Datum]])-1,2),RIGHT(YEAR(jaar_zip[[#This Row],[Datum]]),2))&amp;"-"&amp; TEXT(WEEKNUM(jaar_zip[[#This Row],[Datum]],21),"00")</f>
        <v>24-09</v>
      </c>
      <c r="L1703" s="101">
        <f>MONTH(jaar_zip[[#This Row],[Datum]])</f>
        <v>2</v>
      </c>
      <c r="M1703" s="101">
        <f>IF(ISNUMBER(jaar_zip[[#This Row],[etmaaltemperatuur]]),IF(jaar_zip[[#This Row],[etmaaltemperatuur]]&lt;stookgrens,stookgrens-jaar_zip[[#This Row],[etmaaltemperatuur]],0),"")</f>
        <v>13.7</v>
      </c>
      <c r="N1703" s="101">
        <f>IF(ISNUMBER(jaar_zip[[#This Row],[graaddagen]]),IF(OR(MONTH(jaar_zip[[#This Row],[Datum]])=1,MONTH(jaar_zip[[#This Row],[Datum]])=2,MONTH(jaar_zip[[#This Row],[Datum]])=11,MONTH(jaar_zip[[#This Row],[Datum]])=12),1.1,IF(OR(MONTH(jaar_zip[[#This Row],[Datum]])=3,MONTH(jaar_zip[[#This Row],[Datum]])=10),1,0.8))*jaar_zip[[#This Row],[graaddagen]],"")</f>
        <v>15.07</v>
      </c>
      <c r="O1703" s="101">
        <f>IF(ISNUMBER(jaar_zip[[#This Row],[etmaaltemperatuur]]),IF(jaar_zip[[#This Row],[etmaaltemperatuur]]&gt;stookgrens,jaar_zip[[#This Row],[etmaaltemperatuur]]-stookgrens,0),"")</f>
        <v>0</v>
      </c>
    </row>
    <row r="1704" spans="1:15" x14ac:dyDescent="0.25">
      <c r="A1704">
        <v>257</v>
      </c>
      <c r="B1704">
        <v>20240228</v>
      </c>
      <c r="D1704">
        <v>8.3000000000000007</v>
      </c>
      <c r="E1704">
        <v>647</v>
      </c>
      <c r="F1704">
        <v>0.2</v>
      </c>
      <c r="H1704">
        <v>87</v>
      </c>
      <c r="I1704" s="101" t="s">
        <v>18</v>
      </c>
      <c r="J1704" s="1">
        <f>DATEVALUE(RIGHT(jaar_zip[[#This Row],[YYYYMMDD]],2)&amp;"-"&amp;MID(jaar_zip[[#This Row],[YYYYMMDD]],5,2)&amp;"-"&amp;LEFT(jaar_zip[[#This Row],[YYYYMMDD]],4))</f>
        <v>45350</v>
      </c>
      <c r="K1704" s="101" t="str">
        <f>IF(AND(VALUE(MONTH(jaar_zip[[#This Row],[Datum]]))=1,VALUE(WEEKNUM(jaar_zip[[#This Row],[Datum]],21))&gt;51),RIGHT(YEAR(jaar_zip[[#This Row],[Datum]])-1,2),RIGHT(YEAR(jaar_zip[[#This Row],[Datum]]),2))&amp;"-"&amp; TEXT(WEEKNUM(jaar_zip[[#This Row],[Datum]],21),"00")</f>
        <v>24-09</v>
      </c>
      <c r="L1704" s="101">
        <f>MONTH(jaar_zip[[#This Row],[Datum]])</f>
        <v>2</v>
      </c>
      <c r="M1704" s="101">
        <f>IF(ISNUMBER(jaar_zip[[#This Row],[etmaaltemperatuur]]),IF(jaar_zip[[#This Row],[etmaaltemperatuur]]&lt;stookgrens,stookgrens-jaar_zip[[#This Row],[etmaaltemperatuur]],0),"")</f>
        <v>9.6999999999999993</v>
      </c>
      <c r="N1704" s="101">
        <f>IF(ISNUMBER(jaar_zip[[#This Row],[graaddagen]]),IF(OR(MONTH(jaar_zip[[#This Row],[Datum]])=1,MONTH(jaar_zip[[#This Row],[Datum]])=2,MONTH(jaar_zip[[#This Row],[Datum]])=11,MONTH(jaar_zip[[#This Row],[Datum]])=12),1.1,IF(OR(MONTH(jaar_zip[[#This Row],[Datum]])=3,MONTH(jaar_zip[[#This Row],[Datum]])=10),1,0.8))*jaar_zip[[#This Row],[graaddagen]],"")</f>
        <v>10.67</v>
      </c>
      <c r="O1704" s="101">
        <f>IF(ISNUMBER(jaar_zip[[#This Row],[etmaaltemperatuur]]),IF(jaar_zip[[#This Row],[etmaaltemperatuur]]&gt;stookgrens,jaar_zip[[#This Row],[etmaaltemperatuur]]-stookgrens,0),"")</f>
        <v>0</v>
      </c>
    </row>
    <row r="1705" spans="1:15" x14ac:dyDescent="0.25">
      <c r="A1705">
        <v>257</v>
      </c>
      <c r="B1705">
        <v>20240229</v>
      </c>
      <c r="D1705">
        <v>8.8000000000000007</v>
      </c>
      <c r="E1705">
        <v>210</v>
      </c>
      <c r="F1705">
        <v>3.4</v>
      </c>
      <c r="H1705">
        <v>94</v>
      </c>
      <c r="I1705" s="101" t="s">
        <v>18</v>
      </c>
      <c r="J1705" s="1">
        <f>DATEVALUE(RIGHT(jaar_zip[[#This Row],[YYYYMMDD]],2)&amp;"-"&amp;MID(jaar_zip[[#This Row],[YYYYMMDD]],5,2)&amp;"-"&amp;LEFT(jaar_zip[[#This Row],[YYYYMMDD]],4))</f>
        <v>45351</v>
      </c>
      <c r="K1705" s="101" t="str">
        <f>IF(AND(VALUE(MONTH(jaar_zip[[#This Row],[Datum]]))=1,VALUE(WEEKNUM(jaar_zip[[#This Row],[Datum]],21))&gt;51),RIGHT(YEAR(jaar_zip[[#This Row],[Datum]])-1,2),RIGHT(YEAR(jaar_zip[[#This Row],[Datum]]),2))&amp;"-"&amp; TEXT(WEEKNUM(jaar_zip[[#This Row],[Datum]],21),"00")</f>
        <v>24-09</v>
      </c>
      <c r="L1705" s="101">
        <f>MONTH(jaar_zip[[#This Row],[Datum]])</f>
        <v>2</v>
      </c>
      <c r="M1705" s="101">
        <f>IF(ISNUMBER(jaar_zip[[#This Row],[etmaaltemperatuur]]),IF(jaar_zip[[#This Row],[etmaaltemperatuur]]&lt;stookgrens,stookgrens-jaar_zip[[#This Row],[etmaaltemperatuur]],0),"")</f>
        <v>9.1999999999999993</v>
      </c>
      <c r="N1705" s="101">
        <f>IF(ISNUMBER(jaar_zip[[#This Row],[graaddagen]]),IF(OR(MONTH(jaar_zip[[#This Row],[Datum]])=1,MONTH(jaar_zip[[#This Row],[Datum]])=2,MONTH(jaar_zip[[#This Row],[Datum]])=11,MONTH(jaar_zip[[#This Row],[Datum]])=12),1.1,IF(OR(MONTH(jaar_zip[[#This Row],[Datum]])=3,MONTH(jaar_zip[[#This Row],[Datum]])=10),1,0.8))*jaar_zip[[#This Row],[graaddagen]],"")</f>
        <v>10.119999999999999</v>
      </c>
      <c r="O1705" s="101">
        <f>IF(ISNUMBER(jaar_zip[[#This Row],[etmaaltemperatuur]]),IF(jaar_zip[[#This Row],[etmaaltemperatuur]]&gt;stookgrens,jaar_zip[[#This Row],[etmaaltemperatuur]]-stookgrens,0),"")</f>
        <v>0</v>
      </c>
    </row>
    <row r="1706" spans="1:15" x14ac:dyDescent="0.25">
      <c r="A1706">
        <v>257</v>
      </c>
      <c r="B1706">
        <v>20240301</v>
      </c>
      <c r="D1706">
        <v>7.5</v>
      </c>
      <c r="E1706">
        <v>610</v>
      </c>
      <c r="F1706">
        <v>2.2999999999999998</v>
      </c>
      <c r="H1706">
        <v>82</v>
      </c>
      <c r="I1706" s="101" t="s">
        <v>18</v>
      </c>
      <c r="J1706" s="1">
        <f>DATEVALUE(RIGHT(jaar_zip[[#This Row],[YYYYMMDD]],2)&amp;"-"&amp;MID(jaar_zip[[#This Row],[YYYYMMDD]],5,2)&amp;"-"&amp;LEFT(jaar_zip[[#This Row],[YYYYMMDD]],4))</f>
        <v>45352</v>
      </c>
      <c r="K1706" s="101" t="str">
        <f>IF(AND(VALUE(MONTH(jaar_zip[[#This Row],[Datum]]))=1,VALUE(WEEKNUM(jaar_zip[[#This Row],[Datum]],21))&gt;51),RIGHT(YEAR(jaar_zip[[#This Row],[Datum]])-1,2),RIGHT(YEAR(jaar_zip[[#This Row],[Datum]]),2))&amp;"-"&amp; TEXT(WEEKNUM(jaar_zip[[#This Row],[Datum]],21),"00")</f>
        <v>24-09</v>
      </c>
      <c r="L1706" s="101">
        <f>MONTH(jaar_zip[[#This Row],[Datum]])</f>
        <v>3</v>
      </c>
      <c r="M1706" s="101">
        <f>IF(ISNUMBER(jaar_zip[[#This Row],[etmaaltemperatuur]]),IF(jaar_zip[[#This Row],[etmaaltemperatuur]]&lt;stookgrens,stookgrens-jaar_zip[[#This Row],[etmaaltemperatuur]],0),"")</f>
        <v>10.5</v>
      </c>
      <c r="N1706" s="101">
        <f>IF(ISNUMBER(jaar_zip[[#This Row],[graaddagen]]),IF(OR(MONTH(jaar_zip[[#This Row],[Datum]])=1,MONTH(jaar_zip[[#This Row],[Datum]])=2,MONTH(jaar_zip[[#This Row],[Datum]])=11,MONTH(jaar_zip[[#This Row],[Datum]])=12),1.1,IF(OR(MONTH(jaar_zip[[#This Row],[Datum]])=3,MONTH(jaar_zip[[#This Row],[Datum]])=10),1,0.8))*jaar_zip[[#This Row],[graaddagen]],"")</f>
        <v>10.5</v>
      </c>
      <c r="O1706" s="101">
        <f>IF(ISNUMBER(jaar_zip[[#This Row],[etmaaltemperatuur]]),IF(jaar_zip[[#This Row],[etmaaltemperatuur]]&gt;stookgrens,jaar_zip[[#This Row],[etmaaltemperatuur]]-stookgrens,0),"")</f>
        <v>0</v>
      </c>
    </row>
    <row r="1707" spans="1:15" x14ac:dyDescent="0.25">
      <c r="A1707">
        <v>257</v>
      </c>
      <c r="B1707">
        <v>20240302</v>
      </c>
      <c r="D1707">
        <v>9.1999999999999993</v>
      </c>
      <c r="E1707">
        <v>1025</v>
      </c>
      <c r="F1707">
        <v>1</v>
      </c>
      <c r="H1707">
        <v>71</v>
      </c>
      <c r="I1707" s="101" t="s">
        <v>18</v>
      </c>
      <c r="J1707" s="1">
        <f>DATEVALUE(RIGHT(jaar_zip[[#This Row],[YYYYMMDD]],2)&amp;"-"&amp;MID(jaar_zip[[#This Row],[YYYYMMDD]],5,2)&amp;"-"&amp;LEFT(jaar_zip[[#This Row],[YYYYMMDD]],4))</f>
        <v>45353</v>
      </c>
      <c r="K1707" s="101" t="str">
        <f>IF(AND(VALUE(MONTH(jaar_zip[[#This Row],[Datum]]))=1,VALUE(WEEKNUM(jaar_zip[[#This Row],[Datum]],21))&gt;51),RIGHT(YEAR(jaar_zip[[#This Row],[Datum]])-1,2),RIGHT(YEAR(jaar_zip[[#This Row],[Datum]]),2))&amp;"-"&amp; TEXT(WEEKNUM(jaar_zip[[#This Row],[Datum]],21),"00")</f>
        <v>24-09</v>
      </c>
      <c r="L1707" s="101">
        <f>MONTH(jaar_zip[[#This Row],[Datum]])</f>
        <v>3</v>
      </c>
      <c r="M1707" s="101">
        <f>IF(ISNUMBER(jaar_zip[[#This Row],[etmaaltemperatuur]]),IF(jaar_zip[[#This Row],[etmaaltemperatuur]]&lt;stookgrens,stookgrens-jaar_zip[[#This Row],[etmaaltemperatuur]],0),"")</f>
        <v>8.8000000000000007</v>
      </c>
      <c r="N1707" s="101">
        <f>IF(ISNUMBER(jaar_zip[[#This Row],[graaddagen]]),IF(OR(MONTH(jaar_zip[[#This Row],[Datum]])=1,MONTH(jaar_zip[[#This Row],[Datum]])=2,MONTH(jaar_zip[[#This Row],[Datum]])=11,MONTH(jaar_zip[[#This Row],[Datum]])=12),1.1,IF(OR(MONTH(jaar_zip[[#This Row],[Datum]])=3,MONTH(jaar_zip[[#This Row],[Datum]])=10),1,0.8))*jaar_zip[[#This Row],[graaddagen]],"")</f>
        <v>8.8000000000000007</v>
      </c>
      <c r="O1707" s="101">
        <f>IF(ISNUMBER(jaar_zip[[#This Row],[etmaaltemperatuur]]),IF(jaar_zip[[#This Row],[etmaaltemperatuur]]&gt;stookgrens,jaar_zip[[#This Row],[etmaaltemperatuur]]-stookgrens,0),"")</f>
        <v>0</v>
      </c>
    </row>
    <row r="1708" spans="1:15" x14ac:dyDescent="0.25">
      <c r="A1708">
        <v>257</v>
      </c>
      <c r="B1708">
        <v>20240303</v>
      </c>
      <c r="D1708">
        <v>10.199999999999999</v>
      </c>
      <c r="E1708">
        <v>610</v>
      </c>
      <c r="F1708">
        <v>0</v>
      </c>
      <c r="H1708">
        <v>78</v>
      </c>
      <c r="I1708" s="101" t="s">
        <v>18</v>
      </c>
      <c r="J1708" s="1">
        <f>DATEVALUE(RIGHT(jaar_zip[[#This Row],[YYYYMMDD]],2)&amp;"-"&amp;MID(jaar_zip[[#This Row],[YYYYMMDD]],5,2)&amp;"-"&amp;LEFT(jaar_zip[[#This Row],[YYYYMMDD]],4))</f>
        <v>45354</v>
      </c>
      <c r="K1708" s="101" t="str">
        <f>IF(AND(VALUE(MONTH(jaar_zip[[#This Row],[Datum]]))=1,VALUE(WEEKNUM(jaar_zip[[#This Row],[Datum]],21))&gt;51),RIGHT(YEAR(jaar_zip[[#This Row],[Datum]])-1,2),RIGHT(YEAR(jaar_zip[[#This Row],[Datum]]),2))&amp;"-"&amp; TEXT(WEEKNUM(jaar_zip[[#This Row],[Datum]],21),"00")</f>
        <v>24-09</v>
      </c>
      <c r="L1708" s="101">
        <f>MONTH(jaar_zip[[#This Row],[Datum]])</f>
        <v>3</v>
      </c>
      <c r="M1708" s="101">
        <f>IF(ISNUMBER(jaar_zip[[#This Row],[etmaaltemperatuur]]),IF(jaar_zip[[#This Row],[etmaaltemperatuur]]&lt;stookgrens,stookgrens-jaar_zip[[#This Row],[etmaaltemperatuur]],0),"")</f>
        <v>7.8000000000000007</v>
      </c>
      <c r="N1708" s="101">
        <f>IF(ISNUMBER(jaar_zip[[#This Row],[graaddagen]]),IF(OR(MONTH(jaar_zip[[#This Row],[Datum]])=1,MONTH(jaar_zip[[#This Row],[Datum]])=2,MONTH(jaar_zip[[#This Row],[Datum]])=11,MONTH(jaar_zip[[#This Row],[Datum]])=12),1.1,IF(OR(MONTH(jaar_zip[[#This Row],[Datum]])=3,MONTH(jaar_zip[[#This Row],[Datum]])=10),1,0.8))*jaar_zip[[#This Row],[graaddagen]],"")</f>
        <v>7.8000000000000007</v>
      </c>
      <c r="O1708" s="101">
        <f>IF(ISNUMBER(jaar_zip[[#This Row],[etmaaltemperatuur]]),IF(jaar_zip[[#This Row],[etmaaltemperatuur]]&gt;stookgrens,jaar_zip[[#This Row],[etmaaltemperatuur]]-stookgrens,0),"")</f>
        <v>0</v>
      </c>
    </row>
    <row r="1709" spans="1:15" x14ac:dyDescent="0.25">
      <c r="A1709">
        <v>257</v>
      </c>
      <c r="B1709">
        <v>20240304</v>
      </c>
      <c r="D1709">
        <v>6.3</v>
      </c>
      <c r="E1709">
        <v>1068</v>
      </c>
      <c r="F1709">
        <v>0</v>
      </c>
      <c r="H1709">
        <v>84</v>
      </c>
      <c r="I1709" s="101" t="s">
        <v>18</v>
      </c>
      <c r="J1709" s="1">
        <f>DATEVALUE(RIGHT(jaar_zip[[#This Row],[YYYYMMDD]],2)&amp;"-"&amp;MID(jaar_zip[[#This Row],[YYYYMMDD]],5,2)&amp;"-"&amp;LEFT(jaar_zip[[#This Row],[YYYYMMDD]],4))</f>
        <v>45355</v>
      </c>
      <c r="K1709" s="101" t="str">
        <f>IF(AND(VALUE(MONTH(jaar_zip[[#This Row],[Datum]]))=1,VALUE(WEEKNUM(jaar_zip[[#This Row],[Datum]],21))&gt;51),RIGHT(YEAR(jaar_zip[[#This Row],[Datum]])-1,2),RIGHT(YEAR(jaar_zip[[#This Row],[Datum]]),2))&amp;"-"&amp; TEXT(WEEKNUM(jaar_zip[[#This Row],[Datum]],21),"00")</f>
        <v>24-10</v>
      </c>
      <c r="L1709" s="101">
        <f>MONTH(jaar_zip[[#This Row],[Datum]])</f>
        <v>3</v>
      </c>
      <c r="M1709" s="101">
        <f>IF(ISNUMBER(jaar_zip[[#This Row],[etmaaltemperatuur]]),IF(jaar_zip[[#This Row],[etmaaltemperatuur]]&lt;stookgrens,stookgrens-jaar_zip[[#This Row],[etmaaltemperatuur]],0),"")</f>
        <v>11.7</v>
      </c>
      <c r="N1709" s="101">
        <f>IF(ISNUMBER(jaar_zip[[#This Row],[graaddagen]]),IF(OR(MONTH(jaar_zip[[#This Row],[Datum]])=1,MONTH(jaar_zip[[#This Row],[Datum]])=2,MONTH(jaar_zip[[#This Row],[Datum]])=11,MONTH(jaar_zip[[#This Row],[Datum]])=12),1.1,IF(OR(MONTH(jaar_zip[[#This Row],[Datum]])=3,MONTH(jaar_zip[[#This Row],[Datum]])=10),1,0.8))*jaar_zip[[#This Row],[graaddagen]],"")</f>
        <v>11.7</v>
      </c>
      <c r="O1709" s="101">
        <f>IF(ISNUMBER(jaar_zip[[#This Row],[etmaaltemperatuur]]),IF(jaar_zip[[#This Row],[etmaaltemperatuur]]&gt;stookgrens,jaar_zip[[#This Row],[etmaaltemperatuur]]-stookgrens,0),"")</f>
        <v>0</v>
      </c>
    </row>
    <row r="1710" spans="1:15" x14ac:dyDescent="0.25">
      <c r="A1710">
        <v>257</v>
      </c>
      <c r="B1710">
        <v>20240305</v>
      </c>
      <c r="D1710">
        <v>5.5</v>
      </c>
      <c r="E1710">
        <v>190</v>
      </c>
      <c r="F1710">
        <v>2.4</v>
      </c>
      <c r="H1710">
        <v>96</v>
      </c>
      <c r="I1710" s="101" t="s">
        <v>18</v>
      </c>
      <c r="J1710" s="1">
        <f>DATEVALUE(RIGHT(jaar_zip[[#This Row],[YYYYMMDD]],2)&amp;"-"&amp;MID(jaar_zip[[#This Row],[YYYYMMDD]],5,2)&amp;"-"&amp;LEFT(jaar_zip[[#This Row],[YYYYMMDD]],4))</f>
        <v>45356</v>
      </c>
      <c r="K1710" s="101" t="str">
        <f>IF(AND(VALUE(MONTH(jaar_zip[[#This Row],[Datum]]))=1,VALUE(WEEKNUM(jaar_zip[[#This Row],[Datum]],21))&gt;51),RIGHT(YEAR(jaar_zip[[#This Row],[Datum]])-1,2),RIGHT(YEAR(jaar_zip[[#This Row],[Datum]]),2))&amp;"-"&amp; TEXT(WEEKNUM(jaar_zip[[#This Row],[Datum]],21),"00")</f>
        <v>24-10</v>
      </c>
      <c r="L1710" s="101">
        <f>MONTH(jaar_zip[[#This Row],[Datum]])</f>
        <v>3</v>
      </c>
      <c r="M1710" s="101">
        <f>IF(ISNUMBER(jaar_zip[[#This Row],[etmaaltemperatuur]]),IF(jaar_zip[[#This Row],[etmaaltemperatuur]]&lt;stookgrens,stookgrens-jaar_zip[[#This Row],[etmaaltemperatuur]],0),"")</f>
        <v>12.5</v>
      </c>
      <c r="N1710" s="101">
        <f>IF(ISNUMBER(jaar_zip[[#This Row],[graaddagen]]),IF(OR(MONTH(jaar_zip[[#This Row],[Datum]])=1,MONTH(jaar_zip[[#This Row],[Datum]])=2,MONTH(jaar_zip[[#This Row],[Datum]])=11,MONTH(jaar_zip[[#This Row],[Datum]])=12),1.1,IF(OR(MONTH(jaar_zip[[#This Row],[Datum]])=3,MONTH(jaar_zip[[#This Row],[Datum]])=10),1,0.8))*jaar_zip[[#This Row],[graaddagen]],"")</f>
        <v>12.5</v>
      </c>
      <c r="O1710" s="101">
        <f>IF(ISNUMBER(jaar_zip[[#This Row],[etmaaltemperatuur]]),IF(jaar_zip[[#This Row],[etmaaltemperatuur]]&gt;stookgrens,jaar_zip[[#This Row],[etmaaltemperatuur]]-stookgrens,0),"")</f>
        <v>0</v>
      </c>
    </row>
    <row r="1711" spans="1:15" x14ac:dyDescent="0.25">
      <c r="A1711">
        <v>257</v>
      </c>
      <c r="B1711">
        <v>20240306</v>
      </c>
      <c r="D1711">
        <v>6.9</v>
      </c>
      <c r="E1711">
        <v>593</v>
      </c>
      <c r="F1711">
        <v>0</v>
      </c>
      <c r="H1711">
        <v>91</v>
      </c>
      <c r="I1711" s="101" t="s">
        <v>18</v>
      </c>
      <c r="J1711" s="1">
        <f>DATEVALUE(RIGHT(jaar_zip[[#This Row],[YYYYMMDD]],2)&amp;"-"&amp;MID(jaar_zip[[#This Row],[YYYYMMDD]],5,2)&amp;"-"&amp;LEFT(jaar_zip[[#This Row],[YYYYMMDD]],4))</f>
        <v>45357</v>
      </c>
      <c r="K1711" s="101" t="str">
        <f>IF(AND(VALUE(MONTH(jaar_zip[[#This Row],[Datum]]))=1,VALUE(WEEKNUM(jaar_zip[[#This Row],[Datum]],21))&gt;51),RIGHT(YEAR(jaar_zip[[#This Row],[Datum]])-1,2),RIGHT(YEAR(jaar_zip[[#This Row],[Datum]]),2))&amp;"-"&amp; TEXT(WEEKNUM(jaar_zip[[#This Row],[Datum]],21),"00")</f>
        <v>24-10</v>
      </c>
      <c r="L1711" s="101">
        <f>MONTH(jaar_zip[[#This Row],[Datum]])</f>
        <v>3</v>
      </c>
      <c r="M1711" s="101">
        <f>IF(ISNUMBER(jaar_zip[[#This Row],[etmaaltemperatuur]]),IF(jaar_zip[[#This Row],[etmaaltemperatuur]]&lt;stookgrens,stookgrens-jaar_zip[[#This Row],[etmaaltemperatuur]],0),"")</f>
        <v>11.1</v>
      </c>
      <c r="N1711" s="101">
        <f>IF(ISNUMBER(jaar_zip[[#This Row],[graaddagen]]),IF(OR(MONTH(jaar_zip[[#This Row],[Datum]])=1,MONTH(jaar_zip[[#This Row],[Datum]])=2,MONTH(jaar_zip[[#This Row],[Datum]])=11,MONTH(jaar_zip[[#This Row],[Datum]])=12),1.1,IF(OR(MONTH(jaar_zip[[#This Row],[Datum]])=3,MONTH(jaar_zip[[#This Row],[Datum]])=10),1,0.8))*jaar_zip[[#This Row],[graaddagen]],"")</f>
        <v>11.1</v>
      </c>
      <c r="O1711" s="101">
        <f>IF(ISNUMBER(jaar_zip[[#This Row],[etmaaltemperatuur]]),IF(jaar_zip[[#This Row],[etmaaltemperatuur]]&gt;stookgrens,jaar_zip[[#This Row],[etmaaltemperatuur]]-stookgrens,0),"")</f>
        <v>0</v>
      </c>
    </row>
    <row r="1712" spans="1:15" x14ac:dyDescent="0.25">
      <c r="A1712">
        <v>257</v>
      </c>
      <c r="B1712">
        <v>20240307</v>
      </c>
      <c r="D1712">
        <v>5.2</v>
      </c>
      <c r="E1712">
        <v>1122</v>
      </c>
      <c r="F1712">
        <v>0</v>
      </c>
      <c r="H1712">
        <v>85</v>
      </c>
      <c r="I1712" s="101" t="s">
        <v>18</v>
      </c>
      <c r="J1712" s="1">
        <f>DATEVALUE(RIGHT(jaar_zip[[#This Row],[YYYYMMDD]],2)&amp;"-"&amp;MID(jaar_zip[[#This Row],[YYYYMMDD]],5,2)&amp;"-"&amp;LEFT(jaar_zip[[#This Row],[YYYYMMDD]],4))</f>
        <v>45358</v>
      </c>
      <c r="K1712" s="101" t="str">
        <f>IF(AND(VALUE(MONTH(jaar_zip[[#This Row],[Datum]]))=1,VALUE(WEEKNUM(jaar_zip[[#This Row],[Datum]],21))&gt;51),RIGHT(YEAR(jaar_zip[[#This Row],[Datum]])-1,2),RIGHT(YEAR(jaar_zip[[#This Row],[Datum]]),2))&amp;"-"&amp; TEXT(WEEKNUM(jaar_zip[[#This Row],[Datum]],21),"00")</f>
        <v>24-10</v>
      </c>
      <c r="L1712" s="101">
        <f>MONTH(jaar_zip[[#This Row],[Datum]])</f>
        <v>3</v>
      </c>
      <c r="M1712" s="101">
        <f>IF(ISNUMBER(jaar_zip[[#This Row],[etmaaltemperatuur]]),IF(jaar_zip[[#This Row],[etmaaltemperatuur]]&lt;stookgrens,stookgrens-jaar_zip[[#This Row],[etmaaltemperatuur]],0),"")</f>
        <v>12.8</v>
      </c>
      <c r="N1712" s="101">
        <f>IF(ISNUMBER(jaar_zip[[#This Row],[graaddagen]]),IF(OR(MONTH(jaar_zip[[#This Row],[Datum]])=1,MONTH(jaar_zip[[#This Row],[Datum]])=2,MONTH(jaar_zip[[#This Row],[Datum]])=11,MONTH(jaar_zip[[#This Row],[Datum]])=12),1.1,IF(OR(MONTH(jaar_zip[[#This Row],[Datum]])=3,MONTH(jaar_zip[[#This Row],[Datum]])=10),1,0.8))*jaar_zip[[#This Row],[graaddagen]],"")</f>
        <v>12.8</v>
      </c>
      <c r="O1712" s="101">
        <f>IF(ISNUMBER(jaar_zip[[#This Row],[etmaaltemperatuur]]),IF(jaar_zip[[#This Row],[etmaaltemperatuur]]&gt;stookgrens,jaar_zip[[#This Row],[etmaaltemperatuur]]-stookgrens,0),"")</f>
        <v>0</v>
      </c>
    </row>
    <row r="1713" spans="1:15" x14ac:dyDescent="0.25">
      <c r="A1713">
        <v>257</v>
      </c>
      <c r="B1713">
        <v>20240308</v>
      </c>
      <c r="D1713">
        <v>5.2</v>
      </c>
      <c r="E1713">
        <v>1322</v>
      </c>
      <c r="F1713">
        <v>0</v>
      </c>
      <c r="H1713">
        <v>72</v>
      </c>
      <c r="I1713" s="101" t="s">
        <v>18</v>
      </c>
      <c r="J1713" s="1">
        <f>DATEVALUE(RIGHT(jaar_zip[[#This Row],[YYYYMMDD]],2)&amp;"-"&amp;MID(jaar_zip[[#This Row],[YYYYMMDD]],5,2)&amp;"-"&amp;LEFT(jaar_zip[[#This Row],[YYYYMMDD]],4))</f>
        <v>45359</v>
      </c>
      <c r="K1713" s="101" t="str">
        <f>IF(AND(VALUE(MONTH(jaar_zip[[#This Row],[Datum]]))=1,VALUE(WEEKNUM(jaar_zip[[#This Row],[Datum]],21))&gt;51),RIGHT(YEAR(jaar_zip[[#This Row],[Datum]])-1,2),RIGHT(YEAR(jaar_zip[[#This Row],[Datum]]),2))&amp;"-"&amp; TEXT(WEEKNUM(jaar_zip[[#This Row],[Datum]],21),"00")</f>
        <v>24-10</v>
      </c>
      <c r="L1713" s="101">
        <f>MONTH(jaar_zip[[#This Row],[Datum]])</f>
        <v>3</v>
      </c>
      <c r="M1713" s="101">
        <f>IF(ISNUMBER(jaar_zip[[#This Row],[etmaaltemperatuur]]),IF(jaar_zip[[#This Row],[etmaaltemperatuur]]&lt;stookgrens,stookgrens-jaar_zip[[#This Row],[etmaaltemperatuur]],0),"")</f>
        <v>12.8</v>
      </c>
      <c r="N1713" s="101">
        <f>IF(ISNUMBER(jaar_zip[[#This Row],[graaddagen]]),IF(OR(MONTH(jaar_zip[[#This Row],[Datum]])=1,MONTH(jaar_zip[[#This Row],[Datum]])=2,MONTH(jaar_zip[[#This Row],[Datum]])=11,MONTH(jaar_zip[[#This Row],[Datum]])=12),1.1,IF(OR(MONTH(jaar_zip[[#This Row],[Datum]])=3,MONTH(jaar_zip[[#This Row],[Datum]])=10),1,0.8))*jaar_zip[[#This Row],[graaddagen]],"")</f>
        <v>12.8</v>
      </c>
      <c r="O1713" s="101">
        <f>IF(ISNUMBER(jaar_zip[[#This Row],[etmaaltemperatuur]]),IF(jaar_zip[[#This Row],[etmaaltemperatuur]]&gt;stookgrens,jaar_zip[[#This Row],[etmaaltemperatuur]]-stookgrens,0),"")</f>
        <v>0</v>
      </c>
    </row>
    <row r="1714" spans="1:15" x14ac:dyDescent="0.25">
      <c r="A1714">
        <v>257</v>
      </c>
      <c r="B1714">
        <v>20240309</v>
      </c>
      <c r="D1714">
        <v>7.7</v>
      </c>
      <c r="E1714">
        <v>1147</v>
      </c>
      <c r="F1714">
        <v>0</v>
      </c>
      <c r="H1714">
        <v>71</v>
      </c>
      <c r="I1714" s="101" t="s">
        <v>18</v>
      </c>
      <c r="J1714" s="1">
        <f>DATEVALUE(RIGHT(jaar_zip[[#This Row],[YYYYMMDD]],2)&amp;"-"&amp;MID(jaar_zip[[#This Row],[YYYYMMDD]],5,2)&amp;"-"&amp;LEFT(jaar_zip[[#This Row],[YYYYMMDD]],4))</f>
        <v>45360</v>
      </c>
      <c r="K1714" s="101" t="str">
        <f>IF(AND(VALUE(MONTH(jaar_zip[[#This Row],[Datum]]))=1,VALUE(WEEKNUM(jaar_zip[[#This Row],[Datum]],21))&gt;51),RIGHT(YEAR(jaar_zip[[#This Row],[Datum]])-1,2),RIGHT(YEAR(jaar_zip[[#This Row],[Datum]]),2))&amp;"-"&amp; TEXT(WEEKNUM(jaar_zip[[#This Row],[Datum]],21),"00")</f>
        <v>24-10</v>
      </c>
      <c r="L1714" s="101">
        <f>MONTH(jaar_zip[[#This Row],[Datum]])</f>
        <v>3</v>
      </c>
      <c r="M1714" s="101">
        <f>IF(ISNUMBER(jaar_zip[[#This Row],[etmaaltemperatuur]]),IF(jaar_zip[[#This Row],[etmaaltemperatuur]]&lt;stookgrens,stookgrens-jaar_zip[[#This Row],[etmaaltemperatuur]],0),"")</f>
        <v>10.3</v>
      </c>
      <c r="N1714" s="101">
        <f>IF(ISNUMBER(jaar_zip[[#This Row],[graaddagen]]),IF(OR(MONTH(jaar_zip[[#This Row],[Datum]])=1,MONTH(jaar_zip[[#This Row],[Datum]])=2,MONTH(jaar_zip[[#This Row],[Datum]])=11,MONTH(jaar_zip[[#This Row],[Datum]])=12),1.1,IF(OR(MONTH(jaar_zip[[#This Row],[Datum]])=3,MONTH(jaar_zip[[#This Row],[Datum]])=10),1,0.8))*jaar_zip[[#This Row],[graaddagen]],"")</f>
        <v>10.3</v>
      </c>
      <c r="O1714" s="101">
        <f>IF(ISNUMBER(jaar_zip[[#This Row],[etmaaltemperatuur]]),IF(jaar_zip[[#This Row],[etmaaltemperatuur]]&gt;stookgrens,jaar_zip[[#This Row],[etmaaltemperatuur]]-stookgrens,0),"")</f>
        <v>0</v>
      </c>
    </row>
    <row r="1715" spans="1:15" x14ac:dyDescent="0.25">
      <c r="A1715">
        <v>257</v>
      </c>
      <c r="B1715">
        <v>20240310</v>
      </c>
      <c r="D1715">
        <v>8</v>
      </c>
      <c r="E1715">
        <v>550</v>
      </c>
      <c r="F1715">
        <v>0</v>
      </c>
      <c r="H1715">
        <v>78</v>
      </c>
      <c r="I1715" s="101" t="s">
        <v>18</v>
      </c>
      <c r="J1715" s="1">
        <f>DATEVALUE(RIGHT(jaar_zip[[#This Row],[YYYYMMDD]],2)&amp;"-"&amp;MID(jaar_zip[[#This Row],[YYYYMMDD]],5,2)&amp;"-"&amp;LEFT(jaar_zip[[#This Row],[YYYYMMDD]],4))</f>
        <v>45361</v>
      </c>
      <c r="K1715" s="101" t="str">
        <f>IF(AND(VALUE(MONTH(jaar_zip[[#This Row],[Datum]]))=1,VALUE(WEEKNUM(jaar_zip[[#This Row],[Datum]],21))&gt;51),RIGHT(YEAR(jaar_zip[[#This Row],[Datum]])-1,2),RIGHT(YEAR(jaar_zip[[#This Row],[Datum]]),2))&amp;"-"&amp; TEXT(WEEKNUM(jaar_zip[[#This Row],[Datum]],21),"00")</f>
        <v>24-10</v>
      </c>
      <c r="L1715" s="101">
        <f>MONTH(jaar_zip[[#This Row],[Datum]])</f>
        <v>3</v>
      </c>
      <c r="M1715" s="101">
        <f>IF(ISNUMBER(jaar_zip[[#This Row],[etmaaltemperatuur]]),IF(jaar_zip[[#This Row],[etmaaltemperatuur]]&lt;stookgrens,stookgrens-jaar_zip[[#This Row],[etmaaltemperatuur]],0),"")</f>
        <v>10</v>
      </c>
      <c r="N1715" s="101">
        <f>IF(ISNUMBER(jaar_zip[[#This Row],[graaddagen]]),IF(OR(MONTH(jaar_zip[[#This Row],[Datum]])=1,MONTH(jaar_zip[[#This Row],[Datum]])=2,MONTH(jaar_zip[[#This Row],[Datum]])=11,MONTH(jaar_zip[[#This Row],[Datum]])=12),1.1,IF(OR(MONTH(jaar_zip[[#This Row],[Datum]])=3,MONTH(jaar_zip[[#This Row],[Datum]])=10),1,0.8))*jaar_zip[[#This Row],[graaddagen]],"")</f>
        <v>10</v>
      </c>
      <c r="O1715" s="101">
        <f>IF(ISNUMBER(jaar_zip[[#This Row],[etmaaltemperatuur]]),IF(jaar_zip[[#This Row],[etmaaltemperatuur]]&gt;stookgrens,jaar_zip[[#This Row],[etmaaltemperatuur]]-stookgrens,0),"")</f>
        <v>0</v>
      </c>
    </row>
    <row r="1716" spans="1:15" x14ac:dyDescent="0.25">
      <c r="A1716">
        <v>257</v>
      </c>
      <c r="B1716">
        <v>20240311</v>
      </c>
      <c r="D1716">
        <v>6.8</v>
      </c>
      <c r="E1716">
        <v>269</v>
      </c>
      <c r="F1716">
        <v>2.8</v>
      </c>
      <c r="H1716">
        <v>93</v>
      </c>
      <c r="I1716" s="101" t="s">
        <v>18</v>
      </c>
      <c r="J1716" s="1">
        <f>DATEVALUE(RIGHT(jaar_zip[[#This Row],[YYYYMMDD]],2)&amp;"-"&amp;MID(jaar_zip[[#This Row],[YYYYMMDD]],5,2)&amp;"-"&amp;LEFT(jaar_zip[[#This Row],[YYYYMMDD]],4))</f>
        <v>45362</v>
      </c>
      <c r="K1716" s="101" t="str">
        <f>IF(AND(VALUE(MONTH(jaar_zip[[#This Row],[Datum]]))=1,VALUE(WEEKNUM(jaar_zip[[#This Row],[Datum]],21))&gt;51),RIGHT(YEAR(jaar_zip[[#This Row],[Datum]])-1,2),RIGHT(YEAR(jaar_zip[[#This Row],[Datum]]),2))&amp;"-"&amp; TEXT(WEEKNUM(jaar_zip[[#This Row],[Datum]],21),"00")</f>
        <v>24-11</v>
      </c>
      <c r="L1716" s="101">
        <f>MONTH(jaar_zip[[#This Row],[Datum]])</f>
        <v>3</v>
      </c>
      <c r="M1716" s="101">
        <f>IF(ISNUMBER(jaar_zip[[#This Row],[etmaaltemperatuur]]),IF(jaar_zip[[#This Row],[etmaaltemperatuur]]&lt;stookgrens,stookgrens-jaar_zip[[#This Row],[etmaaltemperatuur]],0),"")</f>
        <v>11.2</v>
      </c>
      <c r="N1716" s="101">
        <f>IF(ISNUMBER(jaar_zip[[#This Row],[graaddagen]]),IF(OR(MONTH(jaar_zip[[#This Row],[Datum]])=1,MONTH(jaar_zip[[#This Row],[Datum]])=2,MONTH(jaar_zip[[#This Row],[Datum]])=11,MONTH(jaar_zip[[#This Row],[Datum]])=12),1.1,IF(OR(MONTH(jaar_zip[[#This Row],[Datum]])=3,MONTH(jaar_zip[[#This Row],[Datum]])=10),1,0.8))*jaar_zip[[#This Row],[graaddagen]],"")</f>
        <v>11.2</v>
      </c>
      <c r="O1716" s="101">
        <f>IF(ISNUMBER(jaar_zip[[#This Row],[etmaaltemperatuur]]),IF(jaar_zip[[#This Row],[etmaaltemperatuur]]&gt;stookgrens,jaar_zip[[#This Row],[etmaaltemperatuur]]-stookgrens,0),"")</f>
        <v>0</v>
      </c>
    </row>
    <row r="1717" spans="1:15" x14ac:dyDescent="0.25">
      <c r="A1717">
        <v>257</v>
      </c>
      <c r="B1717">
        <v>20240312</v>
      </c>
      <c r="D1717">
        <v>8.5</v>
      </c>
      <c r="E1717">
        <v>635</v>
      </c>
      <c r="F1717">
        <v>0.7</v>
      </c>
      <c r="H1717">
        <v>88</v>
      </c>
      <c r="I1717" s="101" t="s">
        <v>18</v>
      </c>
      <c r="J1717" s="1">
        <f>DATEVALUE(RIGHT(jaar_zip[[#This Row],[YYYYMMDD]],2)&amp;"-"&amp;MID(jaar_zip[[#This Row],[YYYYMMDD]],5,2)&amp;"-"&amp;LEFT(jaar_zip[[#This Row],[YYYYMMDD]],4))</f>
        <v>45363</v>
      </c>
      <c r="K1717" s="101" t="str">
        <f>IF(AND(VALUE(MONTH(jaar_zip[[#This Row],[Datum]]))=1,VALUE(WEEKNUM(jaar_zip[[#This Row],[Datum]],21))&gt;51),RIGHT(YEAR(jaar_zip[[#This Row],[Datum]])-1,2),RIGHT(YEAR(jaar_zip[[#This Row],[Datum]]),2))&amp;"-"&amp; TEXT(WEEKNUM(jaar_zip[[#This Row],[Datum]],21),"00")</f>
        <v>24-11</v>
      </c>
      <c r="L1717" s="101">
        <f>MONTH(jaar_zip[[#This Row],[Datum]])</f>
        <v>3</v>
      </c>
      <c r="M1717" s="101">
        <f>IF(ISNUMBER(jaar_zip[[#This Row],[etmaaltemperatuur]]),IF(jaar_zip[[#This Row],[etmaaltemperatuur]]&lt;stookgrens,stookgrens-jaar_zip[[#This Row],[etmaaltemperatuur]],0),"")</f>
        <v>9.5</v>
      </c>
      <c r="N1717" s="101">
        <f>IF(ISNUMBER(jaar_zip[[#This Row],[graaddagen]]),IF(OR(MONTH(jaar_zip[[#This Row],[Datum]])=1,MONTH(jaar_zip[[#This Row],[Datum]])=2,MONTH(jaar_zip[[#This Row],[Datum]])=11,MONTH(jaar_zip[[#This Row],[Datum]])=12),1.1,IF(OR(MONTH(jaar_zip[[#This Row],[Datum]])=3,MONTH(jaar_zip[[#This Row],[Datum]])=10),1,0.8))*jaar_zip[[#This Row],[graaddagen]],"")</f>
        <v>9.5</v>
      </c>
      <c r="O1717" s="101">
        <f>IF(ISNUMBER(jaar_zip[[#This Row],[etmaaltemperatuur]]),IF(jaar_zip[[#This Row],[etmaaltemperatuur]]&gt;stookgrens,jaar_zip[[#This Row],[etmaaltemperatuur]]-stookgrens,0),"")</f>
        <v>0</v>
      </c>
    </row>
    <row r="1718" spans="1:15" x14ac:dyDescent="0.25">
      <c r="A1718">
        <v>257</v>
      </c>
      <c r="B1718">
        <v>20240313</v>
      </c>
      <c r="D1718">
        <v>10.1</v>
      </c>
      <c r="E1718">
        <v>490</v>
      </c>
      <c r="F1718">
        <v>-0.1</v>
      </c>
      <c r="H1718">
        <v>90</v>
      </c>
      <c r="I1718" s="101" t="s">
        <v>18</v>
      </c>
      <c r="J1718" s="1">
        <f>DATEVALUE(RIGHT(jaar_zip[[#This Row],[YYYYMMDD]],2)&amp;"-"&amp;MID(jaar_zip[[#This Row],[YYYYMMDD]],5,2)&amp;"-"&amp;LEFT(jaar_zip[[#This Row],[YYYYMMDD]],4))</f>
        <v>45364</v>
      </c>
      <c r="K1718" s="101" t="str">
        <f>IF(AND(VALUE(MONTH(jaar_zip[[#This Row],[Datum]]))=1,VALUE(WEEKNUM(jaar_zip[[#This Row],[Datum]],21))&gt;51),RIGHT(YEAR(jaar_zip[[#This Row],[Datum]])-1,2),RIGHT(YEAR(jaar_zip[[#This Row],[Datum]]),2))&amp;"-"&amp; TEXT(WEEKNUM(jaar_zip[[#This Row],[Datum]],21),"00")</f>
        <v>24-11</v>
      </c>
      <c r="L1718" s="101">
        <f>MONTH(jaar_zip[[#This Row],[Datum]])</f>
        <v>3</v>
      </c>
      <c r="M1718" s="101">
        <f>IF(ISNUMBER(jaar_zip[[#This Row],[etmaaltemperatuur]]),IF(jaar_zip[[#This Row],[etmaaltemperatuur]]&lt;stookgrens,stookgrens-jaar_zip[[#This Row],[etmaaltemperatuur]],0),"")</f>
        <v>7.9</v>
      </c>
      <c r="N1718" s="101">
        <f>IF(ISNUMBER(jaar_zip[[#This Row],[graaddagen]]),IF(OR(MONTH(jaar_zip[[#This Row],[Datum]])=1,MONTH(jaar_zip[[#This Row],[Datum]])=2,MONTH(jaar_zip[[#This Row],[Datum]])=11,MONTH(jaar_zip[[#This Row],[Datum]])=12),1.1,IF(OR(MONTH(jaar_zip[[#This Row],[Datum]])=3,MONTH(jaar_zip[[#This Row],[Datum]])=10),1,0.8))*jaar_zip[[#This Row],[graaddagen]],"")</f>
        <v>7.9</v>
      </c>
      <c r="O1718" s="101">
        <f>IF(ISNUMBER(jaar_zip[[#This Row],[etmaaltemperatuur]]),IF(jaar_zip[[#This Row],[etmaaltemperatuur]]&gt;stookgrens,jaar_zip[[#This Row],[etmaaltemperatuur]]-stookgrens,0),"")</f>
        <v>0</v>
      </c>
    </row>
    <row r="1719" spans="1:15" x14ac:dyDescent="0.25">
      <c r="A1719">
        <v>257</v>
      </c>
      <c r="B1719">
        <v>20240314</v>
      </c>
      <c r="D1719">
        <v>13.2</v>
      </c>
      <c r="E1719">
        <v>1326</v>
      </c>
      <c r="F1719">
        <v>0</v>
      </c>
      <c r="H1719">
        <v>72</v>
      </c>
      <c r="I1719" s="101" t="s">
        <v>18</v>
      </c>
      <c r="J1719" s="1">
        <f>DATEVALUE(RIGHT(jaar_zip[[#This Row],[YYYYMMDD]],2)&amp;"-"&amp;MID(jaar_zip[[#This Row],[YYYYMMDD]],5,2)&amp;"-"&amp;LEFT(jaar_zip[[#This Row],[YYYYMMDD]],4))</f>
        <v>45365</v>
      </c>
      <c r="K1719" s="101" t="str">
        <f>IF(AND(VALUE(MONTH(jaar_zip[[#This Row],[Datum]]))=1,VALUE(WEEKNUM(jaar_zip[[#This Row],[Datum]],21))&gt;51),RIGHT(YEAR(jaar_zip[[#This Row],[Datum]])-1,2),RIGHT(YEAR(jaar_zip[[#This Row],[Datum]]),2))&amp;"-"&amp; TEXT(WEEKNUM(jaar_zip[[#This Row],[Datum]],21),"00")</f>
        <v>24-11</v>
      </c>
      <c r="L1719" s="101">
        <f>MONTH(jaar_zip[[#This Row],[Datum]])</f>
        <v>3</v>
      </c>
      <c r="M1719" s="101">
        <f>IF(ISNUMBER(jaar_zip[[#This Row],[etmaaltemperatuur]]),IF(jaar_zip[[#This Row],[etmaaltemperatuur]]&lt;stookgrens,stookgrens-jaar_zip[[#This Row],[etmaaltemperatuur]],0),"")</f>
        <v>4.8000000000000007</v>
      </c>
      <c r="N1719" s="101">
        <f>IF(ISNUMBER(jaar_zip[[#This Row],[graaddagen]]),IF(OR(MONTH(jaar_zip[[#This Row],[Datum]])=1,MONTH(jaar_zip[[#This Row],[Datum]])=2,MONTH(jaar_zip[[#This Row],[Datum]])=11,MONTH(jaar_zip[[#This Row],[Datum]])=12),1.1,IF(OR(MONTH(jaar_zip[[#This Row],[Datum]])=3,MONTH(jaar_zip[[#This Row],[Datum]])=10),1,0.8))*jaar_zip[[#This Row],[graaddagen]],"")</f>
        <v>4.8000000000000007</v>
      </c>
      <c r="O1719" s="101">
        <f>IF(ISNUMBER(jaar_zip[[#This Row],[etmaaltemperatuur]]),IF(jaar_zip[[#This Row],[etmaaltemperatuur]]&gt;stookgrens,jaar_zip[[#This Row],[etmaaltemperatuur]]-stookgrens,0),"")</f>
        <v>0</v>
      </c>
    </row>
    <row r="1720" spans="1:15" x14ac:dyDescent="0.25">
      <c r="A1720">
        <v>257</v>
      </c>
      <c r="B1720">
        <v>20240315</v>
      </c>
      <c r="D1720">
        <v>10.9</v>
      </c>
      <c r="E1720">
        <v>1049</v>
      </c>
      <c r="F1720">
        <v>0</v>
      </c>
      <c r="H1720">
        <v>88</v>
      </c>
      <c r="I1720" s="101" t="s">
        <v>18</v>
      </c>
      <c r="J1720" s="1">
        <f>DATEVALUE(RIGHT(jaar_zip[[#This Row],[YYYYMMDD]],2)&amp;"-"&amp;MID(jaar_zip[[#This Row],[YYYYMMDD]],5,2)&amp;"-"&amp;LEFT(jaar_zip[[#This Row],[YYYYMMDD]],4))</f>
        <v>45366</v>
      </c>
      <c r="K1720" s="101" t="str">
        <f>IF(AND(VALUE(MONTH(jaar_zip[[#This Row],[Datum]]))=1,VALUE(WEEKNUM(jaar_zip[[#This Row],[Datum]],21))&gt;51),RIGHT(YEAR(jaar_zip[[#This Row],[Datum]])-1,2),RIGHT(YEAR(jaar_zip[[#This Row],[Datum]]),2))&amp;"-"&amp; TEXT(WEEKNUM(jaar_zip[[#This Row],[Datum]],21),"00")</f>
        <v>24-11</v>
      </c>
      <c r="L1720" s="101">
        <f>MONTH(jaar_zip[[#This Row],[Datum]])</f>
        <v>3</v>
      </c>
      <c r="M1720" s="101">
        <f>IF(ISNUMBER(jaar_zip[[#This Row],[etmaaltemperatuur]]),IF(jaar_zip[[#This Row],[etmaaltemperatuur]]&lt;stookgrens,stookgrens-jaar_zip[[#This Row],[etmaaltemperatuur]],0),"")</f>
        <v>7.1</v>
      </c>
      <c r="N1720" s="101">
        <f>IF(ISNUMBER(jaar_zip[[#This Row],[graaddagen]]),IF(OR(MONTH(jaar_zip[[#This Row],[Datum]])=1,MONTH(jaar_zip[[#This Row],[Datum]])=2,MONTH(jaar_zip[[#This Row],[Datum]])=11,MONTH(jaar_zip[[#This Row],[Datum]])=12),1.1,IF(OR(MONTH(jaar_zip[[#This Row],[Datum]])=3,MONTH(jaar_zip[[#This Row],[Datum]])=10),1,0.8))*jaar_zip[[#This Row],[graaddagen]],"")</f>
        <v>7.1</v>
      </c>
      <c r="O1720" s="101">
        <f>IF(ISNUMBER(jaar_zip[[#This Row],[etmaaltemperatuur]]),IF(jaar_zip[[#This Row],[etmaaltemperatuur]]&gt;stookgrens,jaar_zip[[#This Row],[etmaaltemperatuur]]-stookgrens,0),"")</f>
        <v>0</v>
      </c>
    </row>
    <row r="1721" spans="1:15" x14ac:dyDescent="0.25">
      <c r="A1721">
        <v>257</v>
      </c>
      <c r="B1721">
        <v>20240316</v>
      </c>
      <c r="D1721">
        <v>6.9</v>
      </c>
      <c r="E1721">
        <v>863</v>
      </c>
      <c r="F1721">
        <v>0.5</v>
      </c>
      <c r="H1721">
        <v>78</v>
      </c>
      <c r="I1721" s="101" t="s">
        <v>18</v>
      </c>
      <c r="J1721" s="1">
        <f>DATEVALUE(RIGHT(jaar_zip[[#This Row],[YYYYMMDD]],2)&amp;"-"&amp;MID(jaar_zip[[#This Row],[YYYYMMDD]],5,2)&amp;"-"&amp;LEFT(jaar_zip[[#This Row],[YYYYMMDD]],4))</f>
        <v>45367</v>
      </c>
      <c r="K1721" s="101" t="str">
        <f>IF(AND(VALUE(MONTH(jaar_zip[[#This Row],[Datum]]))=1,VALUE(WEEKNUM(jaar_zip[[#This Row],[Datum]],21))&gt;51),RIGHT(YEAR(jaar_zip[[#This Row],[Datum]])-1,2),RIGHT(YEAR(jaar_zip[[#This Row],[Datum]]),2))&amp;"-"&amp; TEXT(WEEKNUM(jaar_zip[[#This Row],[Datum]],21),"00")</f>
        <v>24-11</v>
      </c>
      <c r="L1721" s="101">
        <f>MONTH(jaar_zip[[#This Row],[Datum]])</f>
        <v>3</v>
      </c>
      <c r="M1721" s="101">
        <f>IF(ISNUMBER(jaar_zip[[#This Row],[etmaaltemperatuur]]),IF(jaar_zip[[#This Row],[etmaaltemperatuur]]&lt;stookgrens,stookgrens-jaar_zip[[#This Row],[etmaaltemperatuur]],0),"")</f>
        <v>11.1</v>
      </c>
      <c r="N1721" s="101">
        <f>IF(ISNUMBER(jaar_zip[[#This Row],[graaddagen]]),IF(OR(MONTH(jaar_zip[[#This Row],[Datum]])=1,MONTH(jaar_zip[[#This Row],[Datum]])=2,MONTH(jaar_zip[[#This Row],[Datum]])=11,MONTH(jaar_zip[[#This Row],[Datum]])=12),1.1,IF(OR(MONTH(jaar_zip[[#This Row],[Datum]])=3,MONTH(jaar_zip[[#This Row],[Datum]])=10),1,0.8))*jaar_zip[[#This Row],[graaddagen]],"")</f>
        <v>11.1</v>
      </c>
      <c r="O1721" s="101">
        <f>IF(ISNUMBER(jaar_zip[[#This Row],[etmaaltemperatuur]]),IF(jaar_zip[[#This Row],[etmaaltemperatuur]]&gt;stookgrens,jaar_zip[[#This Row],[etmaaltemperatuur]]-stookgrens,0),"")</f>
        <v>0</v>
      </c>
    </row>
    <row r="1722" spans="1:15" x14ac:dyDescent="0.25">
      <c r="A1722">
        <v>257</v>
      </c>
      <c r="B1722">
        <v>20240317</v>
      </c>
      <c r="D1722">
        <v>10.1</v>
      </c>
      <c r="E1722">
        <v>565</v>
      </c>
      <c r="F1722">
        <v>3.7</v>
      </c>
      <c r="H1722">
        <v>80</v>
      </c>
      <c r="I1722" s="101" t="s">
        <v>18</v>
      </c>
      <c r="J1722" s="1">
        <f>DATEVALUE(RIGHT(jaar_zip[[#This Row],[YYYYMMDD]],2)&amp;"-"&amp;MID(jaar_zip[[#This Row],[YYYYMMDD]],5,2)&amp;"-"&amp;LEFT(jaar_zip[[#This Row],[YYYYMMDD]],4))</f>
        <v>45368</v>
      </c>
      <c r="K1722" s="101" t="str">
        <f>IF(AND(VALUE(MONTH(jaar_zip[[#This Row],[Datum]]))=1,VALUE(WEEKNUM(jaar_zip[[#This Row],[Datum]],21))&gt;51),RIGHT(YEAR(jaar_zip[[#This Row],[Datum]])-1,2),RIGHT(YEAR(jaar_zip[[#This Row],[Datum]]),2))&amp;"-"&amp; TEXT(WEEKNUM(jaar_zip[[#This Row],[Datum]],21),"00")</f>
        <v>24-11</v>
      </c>
      <c r="L1722" s="101">
        <f>MONTH(jaar_zip[[#This Row],[Datum]])</f>
        <v>3</v>
      </c>
      <c r="M1722" s="101">
        <f>IF(ISNUMBER(jaar_zip[[#This Row],[etmaaltemperatuur]]),IF(jaar_zip[[#This Row],[etmaaltemperatuur]]&lt;stookgrens,stookgrens-jaar_zip[[#This Row],[etmaaltemperatuur]],0),"")</f>
        <v>7.9</v>
      </c>
      <c r="N1722" s="101">
        <f>IF(ISNUMBER(jaar_zip[[#This Row],[graaddagen]]),IF(OR(MONTH(jaar_zip[[#This Row],[Datum]])=1,MONTH(jaar_zip[[#This Row],[Datum]])=2,MONTH(jaar_zip[[#This Row],[Datum]])=11,MONTH(jaar_zip[[#This Row],[Datum]])=12),1.1,IF(OR(MONTH(jaar_zip[[#This Row],[Datum]])=3,MONTH(jaar_zip[[#This Row],[Datum]])=10),1,0.8))*jaar_zip[[#This Row],[graaddagen]],"")</f>
        <v>7.9</v>
      </c>
      <c r="O1722" s="101">
        <f>IF(ISNUMBER(jaar_zip[[#This Row],[etmaaltemperatuur]]),IF(jaar_zip[[#This Row],[etmaaltemperatuur]]&gt;stookgrens,jaar_zip[[#This Row],[etmaaltemperatuur]]-stookgrens,0),"")</f>
        <v>0</v>
      </c>
    </row>
    <row r="1723" spans="1:15" x14ac:dyDescent="0.25">
      <c r="A1723">
        <v>257</v>
      </c>
      <c r="B1723">
        <v>20240318</v>
      </c>
      <c r="D1723">
        <v>9.8000000000000007</v>
      </c>
      <c r="E1723">
        <v>1345</v>
      </c>
      <c r="F1723">
        <v>0</v>
      </c>
      <c r="H1723">
        <v>89</v>
      </c>
      <c r="I1723" s="101" t="s">
        <v>18</v>
      </c>
      <c r="J1723" s="1">
        <f>DATEVALUE(RIGHT(jaar_zip[[#This Row],[YYYYMMDD]],2)&amp;"-"&amp;MID(jaar_zip[[#This Row],[YYYYMMDD]],5,2)&amp;"-"&amp;LEFT(jaar_zip[[#This Row],[YYYYMMDD]],4))</f>
        <v>45369</v>
      </c>
      <c r="K1723" s="101" t="str">
        <f>IF(AND(VALUE(MONTH(jaar_zip[[#This Row],[Datum]]))=1,VALUE(WEEKNUM(jaar_zip[[#This Row],[Datum]],21))&gt;51),RIGHT(YEAR(jaar_zip[[#This Row],[Datum]])-1,2),RIGHT(YEAR(jaar_zip[[#This Row],[Datum]]),2))&amp;"-"&amp; TEXT(WEEKNUM(jaar_zip[[#This Row],[Datum]],21),"00")</f>
        <v>24-12</v>
      </c>
      <c r="L1723" s="101">
        <f>MONTH(jaar_zip[[#This Row],[Datum]])</f>
        <v>3</v>
      </c>
      <c r="M1723" s="101">
        <f>IF(ISNUMBER(jaar_zip[[#This Row],[etmaaltemperatuur]]),IF(jaar_zip[[#This Row],[etmaaltemperatuur]]&lt;stookgrens,stookgrens-jaar_zip[[#This Row],[etmaaltemperatuur]],0),"")</f>
        <v>8.1999999999999993</v>
      </c>
      <c r="N1723" s="101">
        <f>IF(ISNUMBER(jaar_zip[[#This Row],[graaddagen]]),IF(OR(MONTH(jaar_zip[[#This Row],[Datum]])=1,MONTH(jaar_zip[[#This Row],[Datum]])=2,MONTH(jaar_zip[[#This Row],[Datum]])=11,MONTH(jaar_zip[[#This Row],[Datum]])=12),1.1,IF(OR(MONTH(jaar_zip[[#This Row],[Datum]])=3,MONTH(jaar_zip[[#This Row],[Datum]])=10),1,0.8))*jaar_zip[[#This Row],[graaddagen]],"")</f>
        <v>8.1999999999999993</v>
      </c>
      <c r="O1723" s="101">
        <f>IF(ISNUMBER(jaar_zip[[#This Row],[etmaaltemperatuur]]),IF(jaar_zip[[#This Row],[etmaaltemperatuur]]&gt;stookgrens,jaar_zip[[#This Row],[etmaaltemperatuur]]-stookgrens,0),"")</f>
        <v>0</v>
      </c>
    </row>
    <row r="1724" spans="1:15" x14ac:dyDescent="0.25">
      <c r="A1724">
        <v>257</v>
      </c>
      <c r="B1724">
        <v>20240319</v>
      </c>
      <c r="D1724">
        <v>11.2</v>
      </c>
      <c r="E1724">
        <v>1115</v>
      </c>
      <c r="F1724">
        <v>0.1</v>
      </c>
      <c r="H1724">
        <v>81</v>
      </c>
      <c r="I1724" s="101" t="s">
        <v>18</v>
      </c>
      <c r="J1724" s="1">
        <f>DATEVALUE(RIGHT(jaar_zip[[#This Row],[YYYYMMDD]],2)&amp;"-"&amp;MID(jaar_zip[[#This Row],[YYYYMMDD]],5,2)&amp;"-"&amp;LEFT(jaar_zip[[#This Row],[YYYYMMDD]],4))</f>
        <v>45370</v>
      </c>
      <c r="K1724" s="101" t="str">
        <f>IF(AND(VALUE(MONTH(jaar_zip[[#This Row],[Datum]]))=1,VALUE(WEEKNUM(jaar_zip[[#This Row],[Datum]],21))&gt;51),RIGHT(YEAR(jaar_zip[[#This Row],[Datum]])-1,2),RIGHT(YEAR(jaar_zip[[#This Row],[Datum]]),2))&amp;"-"&amp; TEXT(WEEKNUM(jaar_zip[[#This Row],[Datum]],21),"00")</f>
        <v>24-12</v>
      </c>
      <c r="L1724" s="101">
        <f>MONTH(jaar_zip[[#This Row],[Datum]])</f>
        <v>3</v>
      </c>
      <c r="M1724" s="101">
        <f>IF(ISNUMBER(jaar_zip[[#This Row],[etmaaltemperatuur]]),IF(jaar_zip[[#This Row],[etmaaltemperatuur]]&lt;stookgrens,stookgrens-jaar_zip[[#This Row],[etmaaltemperatuur]],0),"")</f>
        <v>6.8000000000000007</v>
      </c>
      <c r="N1724" s="101">
        <f>IF(ISNUMBER(jaar_zip[[#This Row],[graaddagen]]),IF(OR(MONTH(jaar_zip[[#This Row],[Datum]])=1,MONTH(jaar_zip[[#This Row],[Datum]])=2,MONTH(jaar_zip[[#This Row],[Datum]])=11,MONTH(jaar_zip[[#This Row],[Datum]])=12),1.1,IF(OR(MONTH(jaar_zip[[#This Row],[Datum]])=3,MONTH(jaar_zip[[#This Row],[Datum]])=10),1,0.8))*jaar_zip[[#This Row],[graaddagen]],"")</f>
        <v>6.8000000000000007</v>
      </c>
      <c r="O1724" s="101">
        <f>IF(ISNUMBER(jaar_zip[[#This Row],[etmaaltemperatuur]]),IF(jaar_zip[[#This Row],[etmaaltemperatuur]]&gt;stookgrens,jaar_zip[[#This Row],[etmaaltemperatuur]]-stookgrens,0),"")</f>
        <v>0</v>
      </c>
    </row>
    <row r="1725" spans="1:15" x14ac:dyDescent="0.25">
      <c r="A1725">
        <v>257</v>
      </c>
      <c r="B1725">
        <v>20240320</v>
      </c>
      <c r="D1725">
        <v>10.6</v>
      </c>
      <c r="E1725">
        <v>729</v>
      </c>
      <c r="F1725">
        <v>0.2</v>
      </c>
      <c r="H1725">
        <v>86</v>
      </c>
      <c r="I1725" s="101" t="s">
        <v>18</v>
      </c>
      <c r="J1725" s="1">
        <f>DATEVALUE(RIGHT(jaar_zip[[#This Row],[YYYYMMDD]],2)&amp;"-"&amp;MID(jaar_zip[[#This Row],[YYYYMMDD]],5,2)&amp;"-"&amp;LEFT(jaar_zip[[#This Row],[YYYYMMDD]],4))</f>
        <v>45371</v>
      </c>
      <c r="K1725" s="101" t="str">
        <f>IF(AND(VALUE(MONTH(jaar_zip[[#This Row],[Datum]]))=1,VALUE(WEEKNUM(jaar_zip[[#This Row],[Datum]],21))&gt;51),RIGHT(YEAR(jaar_zip[[#This Row],[Datum]])-1,2),RIGHT(YEAR(jaar_zip[[#This Row],[Datum]]),2))&amp;"-"&amp; TEXT(WEEKNUM(jaar_zip[[#This Row],[Datum]],21),"00")</f>
        <v>24-12</v>
      </c>
      <c r="L1725" s="101">
        <f>MONTH(jaar_zip[[#This Row],[Datum]])</f>
        <v>3</v>
      </c>
      <c r="M1725" s="101">
        <f>IF(ISNUMBER(jaar_zip[[#This Row],[etmaaltemperatuur]]),IF(jaar_zip[[#This Row],[etmaaltemperatuur]]&lt;stookgrens,stookgrens-jaar_zip[[#This Row],[etmaaltemperatuur]],0),"")</f>
        <v>7.4</v>
      </c>
      <c r="N1725" s="101">
        <f>IF(ISNUMBER(jaar_zip[[#This Row],[graaddagen]]),IF(OR(MONTH(jaar_zip[[#This Row],[Datum]])=1,MONTH(jaar_zip[[#This Row],[Datum]])=2,MONTH(jaar_zip[[#This Row],[Datum]])=11,MONTH(jaar_zip[[#This Row],[Datum]])=12),1.1,IF(OR(MONTH(jaar_zip[[#This Row],[Datum]])=3,MONTH(jaar_zip[[#This Row],[Datum]])=10),1,0.8))*jaar_zip[[#This Row],[graaddagen]],"")</f>
        <v>7.4</v>
      </c>
      <c r="O1725" s="101">
        <f>IF(ISNUMBER(jaar_zip[[#This Row],[etmaaltemperatuur]]),IF(jaar_zip[[#This Row],[etmaaltemperatuur]]&gt;stookgrens,jaar_zip[[#This Row],[etmaaltemperatuur]]-stookgrens,0),"")</f>
        <v>0</v>
      </c>
    </row>
    <row r="1726" spans="1:15" x14ac:dyDescent="0.25">
      <c r="A1726">
        <v>257</v>
      </c>
      <c r="B1726">
        <v>20240321</v>
      </c>
      <c r="D1726">
        <v>8.6</v>
      </c>
      <c r="E1726">
        <v>525</v>
      </c>
      <c r="F1726">
        <v>0</v>
      </c>
      <c r="H1726">
        <v>88</v>
      </c>
      <c r="I1726" s="101" t="s">
        <v>18</v>
      </c>
      <c r="J1726" s="1">
        <f>DATEVALUE(RIGHT(jaar_zip[[#This Row],[YYYYMMDD]],2)&amp;"-"&amp;MID(jaar_zip[[#This Row],[YYYYMMDD]],5,2)&amp;"-"&amp;LEFT(jaar_zip[[#This Row],[YYYYMMDD]],4))</f>
        <v>45372</v>
      </c>
      <c r="K1726" s="101" t="str">
        <f>IF(AND(VALUE(MONTH(jaar_zip[[#This Row],[Datum]]))=1,VALUE(WEEKNUM(jaar_zip[[#This Row],[Datum]],21))&gt;51),RIGHT(YEAR(jaar_zip[[#This Row],[Datum]])-1,2),RIGHT(YEAR(jaar_zip[[#This Row],[Datum]]),2))&amp;"-"&amp; TEXT(WEEKNUM(jaar_zip[[#This Row],[Datum]],21),"00")</f>
        <v>24-12</v>
      </c>
      <c r="L1726" s="101">
        <f>MONTH(jaar_zip[[#This Row],[Datum]])</f>
        <v>3</v>
      </c>
      <c r="M1726" s="101">
        <f>IF(ISNUMBER(jaar_zip[[#This Row],[etmaaltemperatuur]]),IF(jaar_zip[[#This Row],[etmaaltemperatuur]]&lt;stookgrens,stookgrens-jaar_zip[[#This Row],[etmaaltemperatuur]],0),"")</f>
        <v>9.4</v>
      </c>
      <c r="N1726" s="101">
        <f>IF(ISNUMBER(jaar_zip[[#This Row],[graaddagen]]),IF(OR(MONTH(jaar_zip[[#This Row],[Datum]])=1,MONTH(jaar_zip[[#This Row],[Datum]])=2,MONTH(jaar_zip[[#This Row],[Datum]])=11,MONTH(jaar_zip[[#This Row],[Datum]])=12),1.1,IF(OR(MONTH(jaar_zip[[#This Row],[Datum]])=3,MONTH(jaar_zip[[#This Row],[Datum]])=10),1,0.8))*jaar_zip[[#This Row],[graaddagen]],"")</f>
        <v>9.4</v>
      </c>
      <c r="O1726" s="101">
        <f>IF(ISNUMBER(jaar_zip[[#This Row],[etmaaltemperatuur]]),IF(jaar_zip[[#This Row],[etmaaltemperatuur]]&gt;stookgrens,jaar_zip[[#This Row],[etmaaltemperatuur]]-stookgrens,0),"")</f>
        <v>0</v>
      </c>
    </row>
    <row r="1727" spans="1:15" x14ac:dyDescent="0.25">
      <c r="A1727">
        <v>257</v>
      </c>
      <c r="B1727">
        <v>20240322</v>
      </c>
      <c r="D1727">
        <v>9.1999999999999993</v>
      </c>
      <c r="E1727">
        <v>337</v>
      </c>
      <c r="F1727">
        <v>0.3</v>
      </c>
      <c r="H1727">
        <v>87</v>
      </c>
      <c r="I1727" s="101" t="s">
        <v>18</v>
      </c>
      <c r="J1727" s="1">
        <f>DATEVALUE(RIGHT(jaar_zip[[#This Row],[YYYYMMDD]],2)&amp;"-"&amp;MID(jaar_zip[[#This Row],[YYYYMMDD]],5,2)&amp;"-"&amp;LEFT(jaar_zip[[#This Row],[YYYYMMDD]],4))</f>
        <v>45373</v>
      </c>
      <c r="K1727" s="101" t="str">
        <f>IF(AND(VALUE(MONTH(jaar_zip[[#This Row],[Datum]]))=1,VALUE(WEEKNUM(jaar_zip[[#This Row],[Datum]],21))&gt;51),RIGHT(YEAR(jaar_zip[[#This Row],[Datum]])-1,2),RIGHT(YEAR(jaar_zip[[#This Row],[Datum]]),2))&amp;"-"&amp; TEXT(WEEKNUM(jaar_zip[[#This Row],[Datum]],21),"00")</f>
        <v>24-12</v>
      </c>
      <c r="L1727" s="101">
        <f>MONTH(jaar_zip[[#This Row],[Datum]])</f>
        <v>3</v>
      </c>
      <c r="M1727" s="101">
        <f>IF(ISNUMBER(jaar_zip[[#This Row],[etmaaltemperatuur]]),IF(jaar_zip[[#This Row],[etmaaltemperatuur]]&lt;stookgrens,stookgrens-jaar_zip[[#This Row],[etmaaltemperatuur]],0),"")</f>
        <v>8.8000000000000007</v>
      </c>
      <c r="N1727" s="101">
        <f>IF(ISNUMBER(jaar_zip[[#This Row],[graaddagen]]),IF(OR(MONTH(jaar_zip[[#This Row],[Datum]])=1,MONTH(jaar_zip[[#This Row],[Datum]])=2,MONTH(jaar_zip[[#This Row],[Datum]])=11,MONTH(jaar_zip[[#This Row],[Datum]])=12),1.1,IF(OR(MONTH(jaar_zip[[#This Row],[Datum]])=3,MONTH(jaar_zip[[#This Row],[Datum]])=10),1,0.8))*jaar_zip[[#This Row],[graaddagen]],"")</f>
        <v>8.8000000000000007</v>
      </c>
      <c r="O1727" s="101">
        <f>IF(ISNUMBER(jaar_zip[[#This Row],[etmaaltemperatuur]]),IF(jaar_zip[[#This Row],[etmaaltemperatuur]]&gt;stookgrens,jaar_zip[[#This Row],[etmaaltemperatuur]]-stookgrens,0),"")</f>
        <v>0</v>
      </c>
    </row>
    <row r="1728" spans="1:15" x14ac:dyDescent="0.25">
      <c r="A1728">
        <v>257</v>
      </c>
      <c r="B1728">
        <v>20240323</v>
      </c>
      <c r="D1728">
        <v>7.6</v>
      </c>
      <c r="E1728">
        <v>1148</v>
      </c>
      <c r="F1728">
        <v>1.1000000000000001</v>
      </c>
      <c r="H1728">
        <v>72</v>
      </c>
      <c r="I1728" s="101" t="s">
        <v>18</v>
      </c>
      <c r="J1728" s="1">
        <f>DATEVALUE(RIGHT(jaar_zip[[#This Row],[YYYYMMDD]],2)&amp;"-"&amp;MID(jaar_zip[[#This Row],[YYYYMMDD]],5,2)&amp;"-"&amp;LEFT(jaar_zip[[#This Row],[YYYYMMDD]],4))</f>
        <v>45374</v>
      </c>
      <c r="K1728" s="101" t="str">
        <f>IF(AND(VALUE(MONTH(jaar_zip[[#This Row],[Datum]]))=1,VALUE(WEEKNUM(jaar_zip[[#This Row],[Datum]],21))&gt;51),RIGHT(YEAR(jaar_zip[[#This Row],[Datum]])-1,2),RIGHT(YEAR(jaar_zip[[#This Row],[Datum]]),2))&amp;"-"&amp; TEXT(WEEKNUM(jaar_zip[[#This Row],[Datum]],21),"00")</f>
        <v>24-12</v>
      </c>
      <c r="L1728" s="101">
        <f>MONTH(jaar_zip[[#This Row],[Datum]])</f>
        <v>3</v>
      </c>
      <c r="M1728" s="101">
        <f>IF(ISNUMBER(jaar_zip[[#This Row],[etmaaltemperatuur]]),IF(jaar_zip[[#This Row],[etmaaltemperatuur]]&lt;stookgrens,stookgrens-jaar_zip[[#This Row],[etmaaltemperatuur]],0),"")</f>
        <v>10.4</v>
      </c>
      <c r="N1728" s="101">
        <f>IF(ISNUMBER(jaar_zip[[#This Row],[graaddagen]]),IF(OR(MONTH(jaar_zip[[#This Row],[Datum]])=1,MONTH(jaar_zip[[#This Row],[Datum]])=2,MONTH(jaar_zip[[#This Row],[Datum]])=11,MONTH(jaar_zip[[#This Row],[Datum]])=12),1.1,IF(OR(MONTH(jaar_zip[[#This Row],[Datum]])=3,MONTH(jaar_zip[[#This Row],[Datum]])=10),1,0.8))*jaar_zip[[#This Row],[graaddagen]],"")</f>
        <v>10.4</v>
      </c>
      <c r="O1728" s="101">
        <f>IF(ISNUMBER(jaar_zip[[#This Row],[etmaaltemperatuur]]),IF(jaar_zip[[#This Row],[etmaaltemperatuur]]&gt;stookgrens,jaar_zip[[#This Row],[etmaaltemperatuur]]-stookgrens,0),"")</f>
        <v>0</v>
      </c>
    </row>
    <row r="1729" spans="1:15" x14ac:dyDescent="0.25">
      <c r="A1729">
        <v>257</v>
      </c>
      <c r="B1729">
        <v>20240324</v>
      </c>
      <c r="D1729">
        <v>7.2</v>
      </c>
      <c r="E1729">
        <v>598</v>
      </c>
      <c r="F1729">
        <v>6.4</v>
      </c>
      <c r="H1729">
        <v>81</v>
      </c>
      <c r="I1729" s="101" t="s">
        <v>18</v>
      </c>
      <c r="J1729" s="1">
        <f>DATEVALUE(RIGHT(jaar_zip[[#This Row],[YYYYMMDD]],2)&amp;"-"&amp;MID(jaar_zip[[#This Row],[YYYYMMDD]],5,2)&amp;"-"&amp;LEFT(jaar_zip[[#This Row],[YYYYMMDD]],4))</f>
        <v>45375</v>
      </c>
      <c r="K1729" s="101" t="str">
        <f>IF(AND(VALUE(MONTH(jaar_zip[[#This Row],[Datum]]))=1,VALUE(WEEKNUM(jaar_zip[[#This Row],[Datum]],21))&gt;51),RIGHT(YEAR(jaar_zip[[#This Row],[Datum]])-1,2),RIGHT(YEAR(jaar_zip[[#This Row],[Datum]]),2))&amp;"-"&amp; TEXT(WEEKNUM(jaar_zip[[#This Row],[Datum]],21),"00")</f>
        <v>24-12</v>
      </c>
      <c r="L1729" s="101">
        <f>MONTH(jaar_zip[[#This Row],[Datum]])</f>
        <v>3</v>
      </c>
      <c r="M1729" s="101">
        <f>IF(ISNUMBER(jaar_zip[[#This Row],[etmaaltemperatuur]]),IF(jaar_zip[[#This Row],[etmaaltemperatuur]]&lt;stookgrens,stookgrens-jaar_zip[[#This Row],[etmaaltemperatuur]],0),"")</f>
        <v>10.8</v>
      </c>
      <c r="N1729" s="101">
        <f>IF(ISNUMBER(jaar_zip[[#This Row],[graaddagen]]),IF(OR(MONTH(jaar_zip[[#This Row],[Datum]])=1,MONTH(jaar_zip[[#This Row],[Datum]])=2,MONTH(jaar_zip[[#This Row],[Datum]])=11,MONTH(jaar_zip[[#This Row],[Datum]])=12),1.1,IF(OR(MONTH(jaar_zip[[#This Row],[Datum]])=3,MONTH(jaar_zip[[#This Row],[Datum]])=10),1,0.8))*jaar_zip[[#This Row],[graaddagen]],"")</f>
        <v>10.8</v>
      </c>
      <c r="O1729" s="101">
        <f>IF(ISNUMBER(jaar_zip[[#This Row],[etmaaltemperatuur]]),IF(jaar_zip[[#This Row],[etmaaltemperatuur]]&gt;stookgrens,jaar_zip[[#This Row],[etmaaltemperatuur]]-stookgrens,0),"")</f>
        <v>0</v>
      </c>
    </row>
    <row r="1730" spans="1:15" x14ac:dyDescent="0.25">
      <c r="A1730">
        <v>257</v>
      </c>
      <c r="B1730">
        <v>20240325</v>
      </c>
      <c r="D1730">
        <v>8.3000000000000007</v>
      </c>
      <c r="E1730">
        <v>949</v>
      </c>
      <c r="F1730">
        <v>0</v>
      </c>
      <c r="H1730">
        <v>66</v>
      </c>
      <c r="I1730" s="101" t="s">
        <v>18</v>
      </c>
      <c r="J1730" s="1">
        <f>DATEVALUE(RIGHT(jaar_zip[[#This Row],[YYYYMMDD]],2)&amp;"-"&amp;MID(jaar_zip[[#This Row],[YYYYMMDD]],5,2)&amp;"-"&amp;LEFT(jaar_zip[[#This Row],[YYYYMMDD]],4))</f>
        <v>45376</v>
      </c>
      <c r="K1730" s="101" t="str">
        <f>IF(AND(VALUE(MONTH(jaar_zip[[#This Row],[Datum]]))=1,VALUE(WEEKNUM(jaar_zip[[#This Row],[Datum]],21))&gt;51),RIGHT(YEAR(jaar_zip[[#This Row],[Datum]])-1,2),RIGHT(YEAR(jaar_zip[[#This Row],[Datum]]),2))&amp;"-"&amp; TEXT(WEEKNUM(jaar_zip[[#This Row],[Datum]],21),"00")</f>
        <v>24-13</v>
      </c>
      <c r="L1730" s="101">
        <f>MONTH(jaar_zip[[#This Row],[Datum]])</f>
        <v>3</v>
      </c>
      <c r="M1730" s="101">
        <f>IF(ISNUMBER(jaar_zip[[#This Row],[etmaaltemperatuur]]),IF(jaar_zip[[#This Row],[etmaaltemperatuur]]&lt;stookgrens,stookgrens-jaar_zip[[#This Row],[etmaaltemperatuur]],0),"")</f>
        <v>9.6999999999999993</v>
      </c>
      <c r="N1730" s="101">
        <f>IF(ISNUMBER(jaar_zip[[#This Row],[graaddagen]]),IF(OR(MONTH(jaar_zip[[#This Row],[Datum]])=1,MONTH(jaar_zip[[#This Row],[Datum]])=2,MONTH(jaar_zip[[#This Row],[Datum]])=11,MONTH(jaar_zip[[#This Row],[Datum]])=12),1.1,IF(OR(MONTH(jaar_zip[[#This Row],[Datum]])=3,MONTH(jaar_zip[[#This Row],[Datum]])=10),1,0.8))*jaar_zip[[#This Row],[graaddagen]],"")</f>
        <v>9.6999999999999993</v>
      </c>
      <c r="O1730" s="101">
        <f>IF(ISNUMBER(jaar_zip[[#This Row],[etmaaltemperatuur]]),IF(jaar_zip[[#This Row],[etmaaltemperatuur]]&gt;stookgrens,jaar_zip[[#This Row],[etmaaltemperatuur]]-stookgrens,0),"")</f>
        <v>0</v>
      </c>
    </row>
    <row r="1731" spans="1:15" x14ac:dyDescent="0.25">
      <c r="A1731">
        <v>257</v>
      </c>
      <c r="B1731">
        <v>20240326</v>
      </c>
      <c r="D1731">
        <v>8.9</v>
      </c>
      <c r="E1731">
        <v>1177</v>
      </c>
      <c r="F1731">
        <v>0.1</v>
      </c>
      <c r="H1731">
        <v>66</v>
      </c>
      <c r="I1731" s="101" t="s">
        <v>18</v>
      </c>
      <c r="J1731" s="1">
        <f>DATEVALUE(RIGHT(jaar_zip[[#This Row],[YYYYMMDD]],2)&amp;"-"&amp;MID(jaar_zip[[#This Row],[YYYYMMDD]],5,2)&amp;"-"&amp;LEFT(jaar_zip[[#This Row],[YYYYMMDD]],4))</f>
        <v>45377</v>
      </c>
      <c r="K1731" s="101" t="str">
        <f>IF(AND(VALUE(MONTH(jaar_zip[[#This Row],[Datum]]))=1,VALUE(WEEKNUM(jaar_zip[[#This Row],[Datum]],21))&gt;51),RIGHT(YEAR(jaar_zip[[#This Row],[Datum]])-1,2),RIGHT(YEAR(jaar_zip[[#This Row],[Datum]]),2))&amp;"-"&amp; TEXT(WEEKNUM(jaar_zip[[#This Row],[Datum]],21),"00")</f>
        <v>24-13</v>
      </c>
      <c r="L1731" s="101">
        <f>MONTH(jaar_zip[[#This Row],[Datum]])</f>
        <v>3</v>
      </c>
      <c r="M1731" s="101">
        <f>IF(ISNUMBER(jaar_zip[[#This Row],[etmaaltemperatuur]]),IF(jaar_zip[[#This Row],[etmaaltemperatuur]]&lt;stookgrens,stookgrens-jaar_zip[[#This Row],[etmaaltemperatuur]],0),"")</f>
        <v>9.1</v>
      </c>
      <c r="N1731" s="101">
        <f>IF(ISNUMBER(jaar_zip[[#This Row],[graaddagen]]),IF(OR(MONTH(jaar_zip[[#This Row],[Datum]])=1,MONTH(jaar_zip[[#This Row],[Datum]])=2,MONTH(jaar_zip[[#This Row],[Datum]])=11,MONTH(jaar_zip[[#This Row],[Datum]])=12),1.1,IF(OR(MONTH(jaar_zip[[#This Row],[Datum]])=3,MONTH(jaar_zip[[#This Row],[Datum]])=10),1,0.8))*jaar_zip[[#This Row],[graaddagen]],"")</f>
        <v>9.1</v>
      </c>
      <c r="O1731" s="101">
        <f>IF(ISNUMBER(jaar_zip[[#This Row],[etmaaltemperatuur]]),IF(jaar_zip[[#This Row],[etmaaltemperatuur]]&gt;stookgrens,jaar_zip[[#This Row],[etmaaltemperatuur]]-stookgrens,0),"")</f>
        <v>0</v>
      </c>
    </row>
    <row r="1732" spans="1:15" x14ac:dyDescent="0.25">
      <c r="A1732">
        <v>257</v>
      </c>
      <c r="B1732">
        <v>20240327</v>
      </c>
      <c r="D1732">
        <v>10.199999999999999</v>
      </c>
      <c r="E1732">
        <v>1069</v>
      </c>
      <c r="F1732">
        <v>0.2</v>
      </c>
      <c r="H1732">
        <v>69</v>
      </c>
      <c r="I1732" s="101" t="s">
        <v>18</v>
      </c>
      <c r="J1732" s="1">
        <f>DATEVALUE(RIGHT(jaar_zip[[#This Row],[YYYYMMDD]],2)&amp;"-"&amp;MID(jaar_zip[[#This Row],[YYYYMMDD]],5,2)&amp;"-"&amp;LEFT(jaar_zip[[#This Row],[YYYYMMDD]],4))</f>
        <v>45378</v>
      </c>
      <c r="K1732" s="101" t="str">
        <f>IF(AND(VALUE(MONTH(jaar_zip[[#This Row],[Datum]]))=1,VALUE(WEEKNUM(jaar_zip[[#This Row],[Datum]],21))&gt;51),RIGHT(YEAR(jaar_zip[[#This Row],[Datum]])-1,2),RIGHT(YEAR(jaar_zip[[#This Row],[Datum]]),2))&amp;"-"&amp; TEXT(WEEKNUM(jaar_zip[[#This Row],[Datum]],21),"00")</f>
        <v>24-13</v>
      </c>
      <c r="L1732" s="101">
        <f>MONTH(jaar_zip[[#This Row],[Datum]])</f>
        <v>3</v>
      </c>
      <c r="M1732" s="101">
        <f>IF(ISNUMBER(jaar_zip[[#This Row],[etmaaltemperatuur]]),IF(jaar_zip[[#This Row],[etmaaltemperatuur]]&lt;stookgrens,stookgrens-jaar_zip[[#This Row],[etmaaltemperatuur]],0),"")</f>
        <v>7.8000000000000007</v>
      </c>
      <c r="N1732" s="101">
        <f>IF(ISNUMBER(jaar_zip[[#This Row],[graaddagen]]),IF(OR(MONTH(jaar_zip[[#This Row],[Datum]])=1,MONTH(jaar_zip[[#This Row],[Datum]])=2,MONTH(jaar_zip[[#This Row],[Datum]])=11,MONTH(jaar_zip[[#This Row],[Datum]])=12),1.1,IF(OR(MONTH(jaar_zip[[#This Row],[Datum]])=3,MONTH(jaar_zip[[#This Row],[Datum]])=10),1,0.8))*jaar_zip[[#This Row],[graaddagen]],"")</f>
        <v>7.8000000000000007</v>
      </c>
      <c r="O1732" s="101">
        <f>IF(ISNUMBER(jaar_zip[[#This Row],[etmaaltemperatuur]]),IF(jaar_zip[[#This Row],[etmaaltemperatuur]]&gt;stookgrens,jaar_zip[[#This Row],[etmaaltemperatuur]]-stookgrens,0),"")</f>
        <v>0</v>
      </c>
    </row>
    <row r="1733" spans="1:15" x14ac:dyDescent="0.25">
      <c r="A1733">
        <v>257</v>
      </c>
      <c r="B1733">
        <v>20240328</v>
      </c>
      <c r="D1733">
        <v>9.3000000000000007</v>
      </c>
      <c r="E1733">
        <v>1030</v>
      </c>
      <c r="F1733">
        <v>0.9</v>
      </c>
      <c r="H1733">
        <v>67</v>
      </c>
      <c r="I1733" s="101" t="s">
        <v>18</v>
      </c>
      <c r="J1733" s="1">
        <f>DATEVALUE(RIGHT(jaar_zip[[#This Row],[YYYYMMDD]],2)&amp;"-"&amp;MID(jaar_zip[[#This Row],[YYYYMMDD]],5,2)&amp;"-"&amp;LEFT(jaar_zip[[#This Row],[YYYYMMDD]],4))</f>
        <v>45379</v>
      </c>
      <c r="K1733" s="101" t="str">
        <f>IF(AND(VALUE(MONTH(jaar_zip[[#This Row],[Datum]]))=1,VALUE(WEEKNUM(jaar_zip[[#This Row],[Datum]],21))&gt;51),RIGHT(YEAR(jaar_zip[[#This Row],[Datum]])-1,2),RIGHT(YEAR(jaar_zip[[#This Row],[Datum]]),2))&amp;"-"&amp; TEXT(WEEKNUM(jaar_zip[[#This Row],[Datum]],21),"00")</f>
        <v>24-13</v>
      </c>
      <c r="L1733" s="101">
        <f>MONTH(jaar_zip[[#This Row],[Datum]])</f>
        <v>3</v>
      </c>
      <c r="M1733" s="101">
        <f>IF(ISNUMBER(jaar_zip[[#This Row],[etmaaltemperatuur]]),IF(jaar_zip[[#This Row],[etmaaltemperatuur]]&lt;stookgrens,stookgrens-jaar_zip[[#This Row],[etmaaltemperatuur]],0),"")</f>
        <v>8.6999999999999993</v>
      </c>
      <c r="N1733" s="101">
        <f>IF(ISNUMBER(jaar_zip[[#This Row],[graaddagen]]),IF(OR(MONTH(jaar_zip[[#This Row],[Datum]])=1,MONTH(jaar_zip[[#This Row],[Datum]])=2,MONTH(jaar_zip[[#This Row],[Datum]])=11,MONTH(jaar_zip[[#This Row],[Datum]])=12),1.1,IF(OR(MONTH(jaar_zip[[#This Row],[Datum]])=3,MONTH(jaar_zip[[#This Row],[Datum]])=10),1,0.8))*jaar_zip[[#This Row],[graaddagen]],"")</f>
        <v>8.6999999999999993</v>
      </c>
      <c r="O1733" s="101">
        <f>IF(ISNUMBER(jaar_zip[[#This Row],[etmaaltemperatuur]]),IF(jaar_zip[[#This Row],[etmaaltemperatuur]]&gt;stookgrens,jaar_zip[[#This Row],[etmaaltemperatuur]]-stookgrens,0),"")</f>
        <v>0</v>
      </c>
    </row>
    <row r="1734" spans="1:15" x14ac:dyDescent="0.25">
      <c r="A1734">
        <v>257</v>
      </c>
      <c r="B1734">
        <v>20240329</v>
      </c>
      <c r="D1734">
        <v>11.6</v>
      </c>
      <c r="E1734">
        <v>1456</v>
      </c>
      <c r="F1734">
        <v>0</v>
      </c>
      <c r="H1734">
        <v>61</v>
      </c>
      <c r="I1734" s="101" t="s">
        <v>18</v>
      </c>
      <c r="J1734" s="1">
        <f>DATEVALUE(RIGHT(jaar_zip[[#This Row],[YYYYMMDD]],2)&amp;"-"&amp;MID(jaar_zip[[#This Row],[YYYYMMDD]],5,2)&amp;"-"&amp;LEFT(jaar_zip[[#This Row],[YYYYMMDD]],4))</f>
        <v>45380</v>
      </c>
      <c r="K1734" s="101" t="str">
        <f>IF(AND(VALUE(MONTH(jaar_zip[[#This Row],[Datum]]))=1,VALUE(WEEKNUM(jaar_zip[[#This Row],[Datum]],21))&gt;51),RIGHT(YEAR(jaar_zip[[#This Row],[Datum]])-1,2),RIGHT(YEAR(jaar_zip[[#This Row],[Datum]]),2))&amp;"-"&amp; TEXT(WEEKNUM(jaar_zip[[#This Row],[Datum]],21),"00")</f>
        <v>24-13</v>
      </c>
      <c r="L1734" s="101">
        <f>MONTH(jaar_zip[[#This Row],[Datum]])</f>
        <v>3</v>
      </c>
      <c r="M1734" s="101">
        <f>IF(ISNUMBER(jaar_zip[[#This Row],[etmaaltemperatuur]]),IF(jaar_zip[[#This Row],[etmaaltemperatuur]]&lt;stookgrens,stookgrens-jaar_zip[[#This Row],[etmaaltemperatuur]],0),"")</f>
        <v>6.4</v>
      </c>
      <c r="N1734" s="101">
        <f>IF(ISNUMBER(jaar_zip[[#This Row],[graaddagen]]),IF(OR(MONTH(jaar_zip[[#This Row],[Datum]])=1,MONTH(jaar_zip[[#This Row],[Datum]])=2,MONTH(jaar_zip[[#This Row],[Datum]])=11,MONTH(jaar_zip[[#This Row],[Datum]])=12),1.1,IF(OR(MONTH(jaar_zip[[#This Row],[Datum]])=3,MONTH(jaar_zip[[#This Row],[Datum]])=10),1,0.8))*jaar_zip[[#This Row],[graaddagen]],"")</f>
        <v>6.4</v>
      </c>
      <c r="O1734" s="101">
        <f>IF(ISNUMBER(jaar_zip[[#This Row],[etmaaltemperatuur]]),IF(jaar_zip[[#This Row],[etmaaltemperatuur]]&gt;stookgrens,jaar_zip[[#This Row],[etmaaltemperatuur]]-stookgrens,0),"")</f>
        <v>0</v>
      </c>
    </row>
    <row r="1735" spans="1:15" x14ac:dyDescent="0.25">
      <c r="A1735">
        <v>257</v>
      </c>
      <c r="B1735">
        <v>20240330</v>
      </c>
      <c r="D1735">
        <v>8.1999999999999993</v>
      </c>
      <c r="E1735">
        <v>261</v>
      </c>
      <c r="F1735">
        <v>7</v>
      </c>
      <c r="H1735">
        <v>92</v>
      </c>
      <c r="I1735" s="101" t="s">
        <v>18</v>
      </c>
      <c r="J1735" s="1">
        <f>DATEVALUE(RIGHT(jaar_zip[[#This Row],[YYYYMMDD]],2)&amp;"-"&amp;MID(jaar_zip[[#This Row],[YYYYMMDD]],5,2)&amp;"-"&amp;LEFT(jaar_zip[[#This Row],[YYYYMMDD]],4))</f>
        <v>45381</v>
      </c>
      <c r="K1735" s="101" t="str">
        <f>IF(AND(VALUE(MONTH(jaar_zip[[#This Row],[Datum]]))=1,VALUE(WEEKNUM(jaar_zip[[#This Row],[Datum]],21))&gt;51),RIGHT(YEAR(jaar_zip[[#This Row],[Datum]])-1,2),RIGHT(YEAR(jaar_zip[[#This Row],[Datum]]),2))&amp;"-"&amp; TEXT(WEEKNUM(jaar_zip[[#This Row],[Datum]],21),"00")</f>
        <v>24-13</v>
      </c>
      <c r="L1735" s="101">
        <f>MONTH(jaar_zip[[#This Row],[Datum]])</f>
        <v>3</v>
      </c>
      <c r="M1735" s="101">
        <f>IF(ISNUMBER(jaar_zip[[#This Row],[etmaaltemperatuur]]),IF(jaar_zip[[#This Row],[etmaaltemperatuur]]&lt;stookgrens,stookgrens-jaar_zip[[#This Row],[etmaaltemperatuur]],0),"")</f>
        <v>9.8000000000000007</v>
      </c>
      <c r="N1735" s="101">
        <f>IF(ISNUMBER(jaar_zip[[#This Row],[graaddagen]]),IF(OR(MONTH(jaar_zip[[#This Row],[Datum]])=1,MONTH(jaar_zip[[#This Row],[Datum]])=2,MONTH(jaar_zip[[#This Row],[Datum]])=11,MONTH(jaar_zip[[#This Row],[Datum]])=12),1.1,IF(OR(MONTH(jaar_zip[[#This Row],[Datum]])=3,MONTH(jaar_zip[[#This Row],[Datum]])=10),1,0.8))*jaar_zip[[#This Row],[graaddagen]],"")</f>
        <v>9.8000000000000007</v>
      </c>
      <c r="O1735" s="101">
        <f>IF(ISNUMBER(jaar_zip[[#This Row],[etmaaltemperatuur]]),IF(jaar_zip[[#This Row],[etmaaltemperatuur]]&gt;stookgrens,jaar_zip[[#This Row],[etmaaltemperatuur]]-stookgrens,0),"")</f>
        <v>0</v>
      </c>
    </row>
    <row r="1736" spans="1:15" x14ac:dyDescent="0.25">
      <c r="A1736">
        <v>257</v>
      </c>
      <c r="B1736">
        <v>20240331</v>
      </c>
      <c r="D1736">
        <v>9.1</v>
      </c>
      <c r="E1736">
        <v>802</v>
      </c>
      <c r="F1736">
        <v>13.3</v>
      </c>
      <c r="H1736">
        <v>91</v>
      </c>
      <c r="I1736" s="101" t="s">
        <v>18</v>
      </c>
      <c r="J1736" s="1">
        <f>DATEVALUE(RIGHT(jaar_zip[[#This Row],[YYYYMMDD]],2)&amp;"-"&amp;MID(jaar_zip[[#This Row],[YYYYMMDD]],5,2)&amp;"-"&amp;LEFT(jaar_zip[[#This Row],[YYYYMMDD]],4))</f>
        <v>45382</v>
      </c>
      <c r="K1736" s="101" t="str">
        <f>IF(AND(VALUE(MONTH(jaar_zip[[#This Row],[Datum]]))=1,VALUE(WEEKNUM(jaar_zip[[#This Row],[Datum]],21))&gt;51),RIGHT(YEAR(jaar_zip[[#This Row],[Datum]])-1,2),RIGHT(YEAR(jaar_zip[[#This Row],[Datum]]),2))&amp;"-"&amp; TEXT(WEEKNUM(jaar_zip[[#This Row],[Datum]],21),"00")</f>
        <v>24-13</v>
      </c>
      <c r="L1736" s="101">
        <f>MONTH(jaar_zip[[#This Row],[Datum]])</f>
        <v>3</v>
      </c>
      <c r="M1736" s="101">
        <f>IF(ISNUMBER(jaar_zip[[#This Row],[etmaaltemperatuur]]),IF(jaar_zip[[#This Row],[etmaaltemperatuur]]&lt;stookgrens,stookgrens-jaar_zip[[#This Row],[etmaaltemperatuur]],0),"")</f>
        <v>8.9</v>
      </c>
      <c r="N1736" s="101">
        <f>IF(ISNUMBER(jaar_zip[[#This Row],[graaddagen]]),IF(OR(MONTH(jaar_zip[[#This Row],[Datum]])=1,MONTH(jaar_zip[[#This Row],[Datum]])=2,MONTH(jaar_zip[[#This Row],[Datum]])=11,MONTH(jaar_zip[[#This Row],[Datum]])=12),1.1,IF(OR(MONTH(jaar_zip[[#This Row],[Datum]])=3,MONTH(jaar_zip[[#This Row],[Datum]])=10),1,0.8))*jaar_zip[[#This Row],[graaddagen]],"")</f>
        <v>8.9</v>
      </c>
      <c r="O1736" s="101">
        <f>IF(ISNUMBER(jaar_zip[[#This Row],[etmaaltemperatuur]]),IF(jaar_zip[[#This Row],[etmaaltemperatuur]]&gt;stookgrens,jaar_zip[[#This Row],[etmaaltemperatuur]]-stookgrens,0),"")</f>
        <v>0</v>
      </c>
    </row>
    <row r="1737" spans="1:15" x14ac:dyDescent="0.25">
      <c r="A1737">
        <v>257</v>
      </c>
      <c r="B1737">
        <v>20240401</v>
      </c>
      <c r="D1737">
        <v>9.9</v>
      </c>
      <c r="E1737">
        <v>995</v>
      </c>
      <c r="F1737">
        <v>0</v>
      </c>
      <c r="H1737">
        <v>86</v>
      </c>
      <c r="I1737" s="101" t="s">
        <v>18</v>
      </c>
      <c r="J1737" s="1">
        <f>DATEVALUE(RIGHT(jaar_zip[[#This Row],[YYYYMMDD]],2)&amp;"-"&amp;MID(jaar_zip[[#This Row],[YYYYMMDD]],5,2)&amp;"-"&amp;LEFT(jaar_zip[[#This Row],[YYYYMMDD]],4))</f>
        <v>45383</v>
      </c>
      <c r="K1737" s="101" t="str">
        <f>IF(AND(VALUE(MONTH(jaar_zip[[#This Row],[Datum]]))=1,VALUE(WEEKNUM(jaar_zip[[#This Row],[Datum]],21))&gt;51),RIGHT(YEAR(jaar_zip[[#This Row],[Datum]])-1,2),RIGHT(YEAR(jaar_zip[[#This Row],[Datum]]),2))&amp;"-"&amp; TEXT(WEEKNUM(jaar_zip[[#This Row],[Datum]],21),"00")</f>
        <v>24-14</v>
      </c>
      <c r="L1737" s="101">
        <f>MONTH(jaar_zip[[#This Row],[Datum]])</f>
        <v>4</v>
      </c>
      <c r="M1737" s="101">
        <f>IF(ISNUMBER(jaar_zip[[#This Row],[etmaaltemperatuur]]),IF(jaar_zip[[#This Row],[etmaaltemperatuur]]&lt;stookgrens,stookgrens-jaar_zip[[#This Row],[etmaaltemperatuur]],0),"")</f>
        <v>8.1</v>
      </c>
      <c r="N1737" s="101">
        <f>IF(ISNUMBER(jaar_zip[[#This Row],[graaddagen]]),IF(OR(MONTH(jaar_zip[[#This Row],[Datum]])=1,MONTH(jaar_zip[[#This Row],[Datum]])=2,MONTH(jaar_zip[[#This Row],[Datum]])=11,MONTH(jaar_zip[[#This Row],[Datum]])=12),1.1,IF(OR(MONTH(jaar_zip[[#This Row],[Datum]])=3,MONTH(jaar_zip[[#This Row],[Datum]])=10),1,0.8))*jaar_zip[[#This Row],[graaddagen]],"")</f>
        <v>6.48</v>
      </c>
      <c r="O1737" s="101">
        <f>IF(ISNUMBER(jaar_zip[[#This Row],[etmaaltemperatuur]]),IF(jaar_zip[[#This Row],[etmaaltemperatuur]]&gt;stookgrens,jaar_zip[[#This Row],[etmaaltemperatuur]]-stookgrens,0),"")</f>
        <v>0</v>
      </c>
    </row>
    <row r="1738" spans="1:15" x14ac:dyDescent="0.25">
      <c r="A1738">
        <v>257</v>
      </c>
      <c r="B1738">
        <v>20240402</v>
      </c>
      <c r="D1738">
        <v>10.1</v>
      </c>
      <c r="E1738">
        <v>1062</v>
      </c>
      <c r="F1738">
        <v>0.3</v>
      </c>
      <c r="H1738">
        <v>83</v>
      </c>
      <c r="I1738" s="101" t="s">
        <v>18</v>
      </c>
      <c r="J1738" s="1">
        <f>DATEVALUE(RIGHT(jaar_zip[[#This Row],[YYYYMMDD]],2)&amp;"-"&amp;MID(jaar_zip[[#This Row],[YYYYMMDD]],5,2)&amp;"-"&amp;LEFT(jaar_zip[[#This Row],[YYYYMMDD]],4))</f>
        <v>45384</v>
      </c>
      <c r="K1738" s="101" t="str">
        <f>IF(AND(VALUE(MONTH(jaar_zip[[#This Row],[Datum]]))=1,VALUE(WEEKNUM(jaar_zip[[#This Row],[Datum]],21))&gt;51),RIGHT(YEAR(jaar_zip[[#This Row],[Datum]])-1,2),RIGHT(YEAR(jaar_zip[[#This Row],[Datum]]),2))&amp;"-"&amp; TEXT(WEEKNUM(jaar_zip[[#This Row],[Datum]],21),"00")</f>
        <v>24-14</v>
      </c>
      <c r="L1738" s="101">
        <f>MONTH(jaar_zip[[#This Row],[Datum]])</f>
        <v>4</v>
      </c>
      <c r="M1738" s="101">
        <f>IF(ISNUMBER(jaar_zip[[#This Row],[etmaaltemperatuur]]),IF(jaar_zip[[#This Row],[etmaaltemperatuur]]&lt;stookgrens,stookgrens-jaar_zip[[#This Row],[etmaaltemperatuur]],0),"")</f>
        <v>7.9</v>
      </c>
      <c r="N1738" s="101">
        <f>IF(ISNUMBER(jaar_zip[[#This Row],[graaddagen]]),IF(OR(MONTH(jaar_zip[[#This Row],[Datum]])=1,MONTH(jaar_zip[[#This Row],[Datum]])=2,MONTH(jaar_zip[[#This Row],[Datum]])=11,MONTH(jaar_zip[[#This Row],[Datum]])=12),1.1,IF(OR(MONTH(jaar_zip[[#This Row],[Datum]])=3,MONTH(jaar_zip[[#This Row],[Datum]])=10),1,0.8))*jaar_zip[[#This Row],[graaddagen]],"")</f>
        <v>6.32</v>
      </c>
      <c r="O1738" s="101">
        <f>IF(ISNUMBER(jaar_zip[[#This Row],[etmaaltemperatuur]]),IF(jaar_zip[[#This Row],[etmaaltemperatuur]]&gt;stookgrens,jaar_zip[[#This Row],[etmaaltemperatuur]]-stookgrens,0),"")</f>
        <v>0</v>
      </c>
    </row>
    <row r="1739" spans="1:15" x14ac:dyDescent="0.25">
      <c r="A1739">
        <v>257</v>
      </c>
      <c r="B1739">
        <v>20240403</v>
      </c>
      <c r="D1739">
        <v>10.8</v>
      </c>
      <c r="E1739">
        <v>790</v>
      </c>
      <c r="F1739">
        <v>4.5</v>
      </c>
      <c r="H1739">
        <v>87</v>
      </c>
      <c r="I1739" s="101" t="s">
        <v>18</v>
      </c>
      <c r="J1739" s="1">
        <f>DATEVALUE(RIGHT(jaar_zip[[#This Row],[YYYYMMDD]],2)&amp;"-"&amp;MID(jaar_zip[[#This Row],[YYYYMMDD]],5,2)&amp;"-"&amp;LEFT(jaar_zip[[#This Row],[YYYYMMDD]],4))</f>
        <v>45385</v>
      </c>
      <c r="K1739" s="101" t="str">
        <f>IF(AND(VALUE(MONTH(jaar_zip[[#This Row],[Datum]]))=1,VALUE(WEEKNUM(jaar_zip[[#This Row],[Datum]],21))&gt;51),RIGHT(YEAR(jaar_zip[[#This Row],[Datum]])-1,2),RIGHT(YEAR(jaar_zip[[#This Row],[Datum]]),2))&amp;"-"&amp; TEXT(WEEKNUM(jaar_zip[[#This Row],[Datum]],21),"00")</f>
        <v>24-14</v>
      </c>
      <c r="L1739" s="101">
        <f>MONTH(jaar_zip[[#This Row],[Datum]])</f>
        <v>4</v>
      </c>
      <c r="M1739" s="101">
        <f>IF(ISNUMBER(jaar_zip[[#This Row],[etmaaltemperatuur]]),IF(jaar_zip[[#This Row],[etmaaltemperatuur]]&lt;stookgrens,stookgrens-jaar_zip[[#This Row],[etmaaltemperatuur]],0),"")</f>
        <v>7.1999999999999993</v>
      </c>
      <c r="N1739" s="101">
        <f>IF(ISNUMBER(jaar_zip[[#This Row],[graaddagen]]),IF(OR(MONTH(jaar_zip[[#This Row],[Datum]])=1,MONTH(jaar_zip[[#This Row],[Datum]])=2,MONTH(jaar_zip[[#This Row],[Datum]])=11,MONTH(jaar_zip[[#This Row],[Datum]])=12),1.1,IF(OR(MONTH(jaar_zip[[#This Row],[Datum]])=3,MONTH(jaar_zip[[#This Row],[Datum]])=10),1,0.8))*jaar_zip[[#This Row],[graaddagen]],"")</f>
        <v>5.76</v>
      </c>
      <c r="O1739" s="101">
        <f>IF(ISNUMBER(jaar_zip[[#This Row],[etmaaltemperatuur]]),IF(jaar_zip[[#This Row],[etmaaltemperatuur]]&gt;stookgrens,jaar_zip[[#This Row],[etmaaltemperatuur]]-stookgrens,0),"")</f>
        <v>0</v>
      </c>
    </row>
    <row r="1740" spans="1:15" x14ac:dyDescent="0.25">
      <c r="A1740">
        <v>257</v>
      </c>
      <c r="B1740">
        <v>20240404</v>
      </c>
      <c r="D1740">
        <v>10.9</v>
      </c>
      <c r="E1740">
        <v>1462</v>
      </c>
      <c r="F1740">
        <v>8.6999999999999993</v>
      </c>
      <c r="H1740">
        <v>87</v>
      </c>
      <c r="I1740" s="101" t="s">
        <v>18</v>
      </c>
      <c r="J1740" s="1">
        <f>DATEVALUE(RIGHT(jaar_zip[[#This Row],[YYYYMMDD]],2)&amp;"-"&amp;MID(jaar_zip[[#This Row],[YYYYMMDD]],5,2)&amp;"-"&amp;LEFT(jaar_zip[[#This Row],[YYYYMMDD]],4))</f>
        <v>45386</v>
      </c>
      <c r="K1740" s="101" t="str">
        <f>IF(AND(VALUE(MONTH(jaar_zip[[#This Row],[Datum]]))=1,VALUE(WEEKNUM(jaar_zip[[#This Row],[Datum]],21))&gt;51),RIGHT(YEAR(jaar_zip[[#This Row],[Datum]])-1,2),RIGHT(YEAR(jaar_zip[[#This Row],[Datum]]),2))&amp;"-"&amp; TEXT(WEEKNUM(jaar_zip[[#This Row],[Datum]],21),"00")</f>
        <v>24-14</v>
      </c>
      <c r="L1740" s="101">
        <f>MONTH(jaar_zip[[#This Row],[Datum]])</f>
        <v>4</v>
      </c>
      <c r="M1740" s="101">
        <f>IF(ISNUMBER(jaar_zip[[#This Row],[etmaaltemperatuur]]),IF(jaar_zip[[#This Row],[etmaaltemperatuur]]&lt;stookgrens,stookgrens-jaar_zip[[#This Row],[etmaaltemperatuur]],0),"")</f>
        <v>7.1</v>
      </c>
      <c r="N1740" s="101">
        <f>IF(ISNUMBER(jaar_zip[[#This Row],[graaddagen]]),IF(OR(MONTH(jaar_zip[[#This Row],[Datum]])=1,MONTH(jaar_zip[[#This Row],[Datum]])=2,MONTH(jaar_zip[[#This Row],[Datum]])=11,MONTH(jaar_zip[[#This Row],[Datum]])=12),1.1,IF(OR(MONTH(jaar_zip[[#This Row],[Datum]])=3,MONTH(jaar_zip[[#This Row],[Datum]])=10),1,0.8))*jaar_zip[[#This Row],[graaddagen]],"")</f>
        <v>5.68</v>
      </c>
      <c r="O1740" s="101">
        <f>IF(ISNUMBER(jaar_zip[[#This Row],[etmaaltemperatuur]]),IF(jaar_zip[[#This Row],[etmaaltemperatuur]]&gt;stookgrens,jaar_zip[[#This Row],[etmaaltemperatuur]]-stookgrens,0),"")</f>
        <v>0</v>
      </c>
    </row>
    <row r="1741" spans="1:15" x14ac:dyDescent="0.25">
      <c r="A1741">
        <v>257</v>
      </c>
      <c r="B1741">
        <v>20240405</v>
      </c>
      <c r="D1741">
        <v>12.7</v>
      </c>
      <c r="E1741">
        <v>1198</v>
      </c>
      <c r="F1741">
        <v>3.2</v>
      </c>
      <c r="H1741">
        <v>83</v>
      </c>
      <c r="I1741" s="101" t="s">
        <v>18</v>
      </c>
      <c r="J1741" s="1">
        <f>DATEVALUE(RIGHT(jaar_zip[[#This Row],[YYYYMMDD]],2)&amp;"-"&amp;MID(jaar_zip[[#This Row],[YYYYMMDD]],5,2)&amp;"-"&amp;LEFT(jaar_zip[[#This Row],[YYYYMMDD]],4))</f>
        <v>45387</v>
      </c>
      <c r="K1741" s="101" t="str">
        <f>IF(AND(VALUE(MONTH(jaar_zip[[#This Row],[Datum]]))=1,VALUE(WEEKNUM(jaar_zip[[#This Row],[Datum]],21))&gt;51),RIGHT(YEAR(jaar_zip[[#This Row],[Datum]])-1,2),RIGHT(YEAR(jaar_zip[[#This Row],[Datum]]),2))&amp;"-"&amp; TEXT(WEEKNUM(jaar_zip[[#This Row],[Datum]],21),"00")</f>
        <v>24-14</v>
      </c>
      <c r="L1741" s="101">
        <f>MONTH(jaar_zip[[#This Row],[Datum]])</f>
        <v>4</v>
      </c>
      <c r="M1741" s="101">
        <f>IF(ISNUMBER(jaar_zip[[#This Row],[etmaaltemperatuur]]),IF(jaar_zip[[#This Row],[etmaaltemperatuur]]&lt;stookgrens,stookgrens-jaar_zip[[#This Row],[etmaaltemperatuur]],0),"")</f>
        <v>5.3000000000000007</v>
      </c>
      <c r="N1741" s="101">
        <f>IF(ISNUMBER(jaar_zip[[#This Row],[graaddagen]]),IF(OR(MONTH(jaar_zip[[#This Row],[Datum]])=1,MONTH(jaar_zip[[#This Row],[Datum]])=2,MONTH(jaar_zip[[#This Row],[Datum]])=11,MONTH(jaar_zip[[#This Row],[Datum]])=12),1.1,IF(OR(MONTH(jaar_zip[[#This Row],[Datum]])=3,MONTH(jaar_zip[[#This Row],[Datum]])=10),1,0.8))*jaar_zip[[#This Row],[graaddagen]],"")</f>
        <v>4.2400000000000011</v>
      </c>
      <c r="O1741" s="101">
        <f>IF(ISNUMBER(jaar_zip[[#This Row],[etmaaltemperatuur]]),IF(jaar_zip[[#This Row],[etmaaltemperatuur]]&gt;stookgrens,jaar_zip[[#This Row],[etmaaltemperatuur]]-stookgrens,0),"")</f>
        <v>0</v>
      </c>
    </row>
    <row r="1742" spans="1:15" x14ac:dyDescent="0.25">
      <c r="A1742">
        <v>257</v>
      </c>
      <c r="B1742">
        <v>20240406</v>
      </c>
      <c r="D1742">
        <v>17.899999999999999</v>
      </c>
      <c r="E1742">
        <v>1437</v>
      </c>
      <c r="F1742">
        <v>0</v>
      </c>
      <c r="H1742">
        <v>60</v>
      </c>
      <c r="I1742" s="101" t="s">
        <v>18</v>
      </c>
      <c r="J1742" s="1">
        <f>DATEVALUE(RIGHT(jaar_zip[[#This Row],[YYYYMMDD]],2)&amp;"-"&amp;MID(jaar_zip[[#This Row],[YYYYMMDD]],5,2)&amp;"-"&amp;LEFT(jaar_zip[[#This Row],[YYYYMMDD]],4))</f>
        <v>45388</v>
      </c>
      <c r="K1742" s="101" t="str">
        <f>IF(AND(VALUE(MONTH(jaar_zip[[#This Row],[Datum]]))=1,VALUE(WEEKNUM(jaar_zip[[#This Row],[Datum]],21))&gt;51),RIGHT(YEAR(jaar_zip[[#This Row],[Datum]])-1,2),RIGHT(YEAR(jaar_zip[[#This Row],[Datum]]),2))&amp;"-"&amp; TEXT(WEEKNUM(jaar_zip[[#This Row],[Datum]],21),"00")</f>
        <v>24-14</v>
      </c>
      <c r="L1742" s="101">
        <f>MONTH(jaar_zip[[#This Row],[Datum]])</f>
        <v>4</v>
      </c>
      <c r="M1742" s="101">
        <f>IF(ISNUMBER(jaar_zip[[#This Row],[etmaaltemperatuur]]),IF(jaar_zip[[#This Row],[etmaaltemperatuur]]&lt;stookgrens,stookgrens-jaar_zip[[#This Row],[etmaaltemperatuur]],0),"")</f>
        <v>0.10000000000000142</v>
      </c>
      <c r="N1742" s="101">
        <f>IF(ISNUMBER(jaar_zip[[#This Row],[graaddagen]]),IF(OR(MONTH(jaar_zip[[#This Row],[Datum]])=1,MONTH(jaar_zip[[#This Row],[Datum]])=2,MONTH(jaar_zip[[#This Row],[Datum]])=11,MONTH(jaar_zip[[#This Row],[Datum]])=12),1.1,IF(OR(MONTH(jaar_zip[[#This Row],[Datum]])=3,MONTH(jaar_zip[[#This Row],[Datum]])=10),1,0.8))*jaar_zip[[#This Row],[graaddagen]],"")</f>
        <v>8.000000000000114E-2</v>
      </c>
      <c r="O1742" s="101">
        <f>IF(ISNUMBER(jaar_zip[[#This Row],[etmaaltemperatuur]]),IF(jaar_zip[[#This Row],[etmaaltemperatuur]]&gt;stookgrens,jaar_zip[[#This Row],[etmaaltemperatuur]]-stookgrens,0),"")</f>
        <v>0</v>
      </c>
    </row>
    <row r="1743" spans="1:15" x14ac:dyDescent="0.25">
      <c r="A1743">
        <v>257</v>
      </c>
      <c r="B1743">
        <v>20240407</v>
      </c>
      <c r="D1743">
        <v>13.7</v>
      </c>
      <c r="E1743">
        <v>2003</v>
      </c>
      <c r="F1743">
        <v>0.9</v>
      </c>
      <c r="H1743">
        <v>70</v>
      </c>
      <c r="I1743" s="101" t="s">
        <v>18</v>
      </c>
      <c r="J1743" s="1">
        <f>DATEVALUE(RIGHT(jaar_zip[[#This Row],[YYYYMMDD]],2)&amp;"-"&amp;MID(jaar_zip[[#This Row],[YYYYMMDD]],5,2)&amp;"-"&amp;LEFT(jaar_zip[[#This Row],[YYYYMMDD]],4))</f>
        <v>45389</v>
      </c>
      <c r="K1743" s="101" t="str">
        <f>IF(AND(VALUE(MONTH(jaar_zip[[#This Row],[Datum]]))=1,VALUE(WEEKNUM(jaar_zip[[#This Row],[Datum]],21))&gt;51),RIGHT(YEAR(jaar_zip[[#This Row],[Datum]])-1,2),RIGHT(YEAR(jaar_zip[[#This Row],[Datum]]),2))&amp;"-"&amp; TEXT(WEEKNUM(jaar_zip[[#This Row],[Datum]],21),"00")</f>
        <v>24-14</v>
      </c>
      <c r="L1743" s="101">
        <f>MONTH(jaar_zip[[#This Row],[Datum]])</f>
        <v>4</v>
      </c>
      <c r="M1743" s="101">
        <f>IF(ISNUMBER(jaar_zip[[#This Row],[etmaaltemperatuur]]),IF(jaar_zip[[#This Row],[etmaaltemperatuur]]&lt;stookgrens,stookgrens-jaar_zip[[#This Row],[etmaaltemperatuur]],0),"")</f>
        <v>4.3000000000000007</v>
      </c>
      <c r="N1743" s="101">
        <f>IF(ISNUMBER(jaar_zip[[#This Row],[graaddagen]]),IF(OR(MONTH(jaar_zip[[#This Row],[Datum]])=1,MONTH(jaar_zip[[#This Row],[Datum]])=2,MONTH(jaar_zip[[#This Row],[Datum]])=11,MONTH(jaar_zip[[#This Row],[Datum]])=12),1.1,IF(OR(MONTH(jaar_zip[[#This Row],[Datum]])=3,MONTH(jaar_zip[[#This Row],[Datum]])=10),1,0.8))*jaar_zip[[#This Row],[graaddagen]],"")</f>
        <v>3.4400000000000008</v>
      </c>
      <c r="O1743" s="101">
        <f>IF(ISNUMBER(jaar_zip[[#This Row],[etmaaltemperatuur]]),IF(jaar_zip[[#This Row],[etmaaltemperatuur]]&gt;stookgrens,jaar_zip[[#This Row],[etmaaltemperatuur]]-stookgrens,0),"")</f>
        <v>0</v>
      </c>
    </row>
    <row r="1744" spans="1:15" x14ac:dyDescent="0.25">
      <c r="A1744">
        <v>257</v>
      </c>
      <c r="B1744">
        <v>20240408</v>
      </c>
      <c r="D1744">
        <v>14.6</v>
      </c>
      <c r="E1744">
        <v>1141</v>
      </c>
      <c r="F1744">
        <v>2.2999999999999998</v>
      </c>
      <c r="H1744">
        <v>75</v>
      </c>
      <c r="I1744" s="101" t="s">
        <v>18</v>
      </c>
      <c r="J1744" s="1">
        <f>DATEVALUE(RIGHT(jaar_zip[[#This Row],[YYYYMMDD]],2)&amp;"-"&amp;MID(jaar_zip[[#This Row],[YYYYMMDD]],5,2)&amp;"-"&amp;LEFT(jaar_zip[[#This Row],[YYYYMMDD]],4))</f>
        <v>45390</v>
      </c>
      <c r="K1744" s="101" t="str">
        <f>IF(AND(VALUE(MONTH(jaar_zip[[#This Row],[Datum]]))=1,VALUE(WEEKNUM(jaar_zip[[#This Row],[Datum]],21))&gt;51),RIGHT(YEAR(jaar_zip[[#This Row],[Datum]])-1,2),RIGHT(YEAR(jaar_zip[[#This Row],[Datum]]),2))&amp;"-"&amp; TEXT(WEEKNUM(jaar_zip[[#This Row],[Datum]],21),"00")</f>
        <v>24-15</v>
      </c>
      <c r="L1744" s="101">
        <f>MONTH(jaar_zip[[#This Row],[Datum]])</f>
        <v>4</v>
      </c>
      <c r="M1744" s="101">
        <f>IF(ISNUMBER(jaar_zip[[#This Row],[etmaaltemperatuur]]),IF(jaar_zip[[#This Row],[etmaaltemperatuur]]&lt;stookgrens,stookgrens-jaar_zip[[#This Row],[etmaaltemperatuur]],0),"")</f>
        <v>3.4000000000000004</v>
      </c>
      <c r="N1744" s="101">
        <f>IF(ISNUMBER(jaar_zip[[#This Row],[graaddagen]]),IF(OR(MONTH(jaar_zip[[#This Row],[Datum]])=1,MONTH(jaar_zip[[#This Row],[Datum]])=2,MONTH(jaar_zip[[#This Row],[Datum]])=11,MONTH(jaar_zip[[#This Row],[Datum]])=12),1.1,IF(OR(MONTH(jaar_zip[[#This Row],[Datum]])=3,MONTH(jaar_zip[[#This Row],[Datum]])=10),1,0.8))*jaar_zip[[#This Row],[graaddagen]],"")</f>
        <v>2.7200000000000006</v>
      </c>
      <c r="O1744" s="101">
        <f>IF(ISNUMBER(jaar_zip[[#This Row],[etmaaltemperatuur]]),IF(jaar_zip[[#This Row],[etmaaltemperatuur]]&gt;stookgrens,jaar_zip[[#This Row],[etmaaltemperatuur]]-stookgrens,0),"")</f>
        <v>0</v>
      </c>
    </row>
    <row r="1745" spans="1:15" x14ac:dyDescent="0.25">
      <c r="A1745">
        <v>257</v>
      </c>
      <c r="B1745">
        <v>20240409</v>
      </c>
      <c r="D1745">
        <v>11</v>
      </c>
      <c r="E1745">
        <v>664</v>
      </c>
      <c r="F1745">
        <v>0.3</v>
      </c>
      <c r="H1745">
        <v>74</v>
      </c>
      <c r="I1745" s="101" t="s">
        <v>18</v>
      </c>
      <c r="J1745" s="1">
        <f>DATEVALUE(RIGHT(jaar_zip[[#This Row],[YYYYMMDD]],2)&amp;"-"&amp;MID(jaar_zip[[#This Row],[YYYYMMDD]],5,2)&amp;"-"&amp;LEFT(jaar_zip[[#This Row],[YYYYMMDD]],4))</f>
        <v>45391</v>
      </c>
      <c r="K1745" s="101" t="str">
        <f>IF(AND(VALUE(MONTH(jaar_zip[[#This Row],[Datum]]))=1,VALUE(WEEKNUM(jaar_zip[[#This Row],[Datum]],21))&gt;51),RIGHT(YEAR(jaar_zip[[#This Row],[Datum]])-1,2),RIGHT(YEAR(jaar_zip[[#This Row],[Datum]]),2))&amp;"-"&amp; TEXT(WEEKNUM(jaar_zip[[#This Row],[Datum]],21),"00")</f>
        <v>24-15</v>
      </c>
      <c r="L1745" s="101">
        <f>MONTH(jaar_zip[[#This Row],[Datum]])</f>
        <v>4</v>
      </c>
      <c r="M1745" s="101">
        <f>IF(ISNUMBER(jaar_zip[[#This Row],[etmaaltemperatuur]]),IF(jaar_zip[[#This Row],[etmaaltemperatuur]]&lt;stookgrens,stookgrens-jaar_zip[[#This Row],[etmaaltemperatuur]],0),"")</f>
        <v>7</v>
      </c>
      <c r="N1745" s="101">
        <f>IF(ISNUMBER(jaar_zip[[#This Row],[graaddagen]]),IF(OR(MONTH(jaar_zip[[#This Row],[Datum]])=1,MONTH(jaar_zip[[#This Row],[Datum]])=2,MONTH(jaar_zip[[#This Row],[Datum]])=11,MONTH(jaar_zip[[#This Row],[Datum]])=12),1.1,IF(OR(MONTH(jaar_zip[[#This Row],[Datum]])=3,MONTH(jaar_zip[[#This Row],[Datum]])=10),1,0.8))*jaar_zip[[#This Row],[graaddagen]],"")</f>
        <v>5.6000000000000005</v>
      </c>
      <c r="O1745" s="101">
        <f>IF(ISNUMBER(jaar_zip[[#This Row],[etmaaltemperatuur]]),IF(jaar_zip[[#This Row],[etmaaltemperatuur]]&gt;stookgrens,jaar_zip[[#This Row],[etmaaltemperatuur]]-stookgrens,0),"")</f>
        <v>0</v>
      </c>
    </row>
    <row r="1746" spans="1:15" x14ac:dyDescent="0.25">
      <c r="A1746">
        <v>257</v>
      </c>
      <c r="B1746">
        <v>20240410</v>
      </c>
      <c r="D1746">
        <v>11.2</v>
      </c>
      <c r="E1746">
        <v>1903</v>
      </c>
      <c r="F1746">
        <v>0</v>
      </c>
      <c r="H1746">
        <v>64</v>
      </c>
      <c r="I1746" s="101" t="s">
        <v>18</v>
      </c>
      <c r="J1746" s="1">
        <f>DATEVALUE(RIGHT(jaar_zip[[#This Row],[YYYYMMDD]],2)&amp;"-"&amp;MID(jaar_zip[[#This Row],[YYYYMMDD]],5,2)&amp;"-"&amp;LEFT(jaar_zip[[#This Row],[YYYYMMDD]],4))</f>
        <v>45392</v>
      </c>
      <c r="K1746" s="101" t="str">
        <f>IF(AND(VALUE(MONTH(jaar_zip[[#This Row],[Datum]]))=1,VALUE(WEEKNUM(jaar_zip[[#This Row],[Datum]],21))&gt;51),RIGHT(YEAR(jaar_zip[[#This Row],[Datum]])-1,2),RIGHT(YEAR(jaar_zip[[#This Row],[Datum]]),2))&amp;"-"&amp; TEXT(WEEKNUM(jaar_zip[[#This Row],[Datum]],21),"00")</f>
        <v>24-15</v>
      </c>
      <c r="L1746" s="101">
        <f>MONTH(jaar_zip[[#This Row],[Datum]])</f>
        <v>4</v>
      </c>
      <c r="M1746" s="101">
        <f>IF(ISNUMBER(jaar_zip[[#This Row],[etmaaltemperatuur]]),IF(jaar_zip[[#This Row],[etmaaltemperatuur]]&lt;stookgrens,stookgrens-jaar_zip[[#This Row],[etmaaltemperatuur]],0),"")</f>
        <v>6.8000000000000007</v>
      </c>
      <c r="N1746" s="101">
        <f>IF(ISNUMBER(jaar_zip[[#This Row],[graaddagen]]),IF(OR(MONTH(jaar_zip[[#This Row],[Datum]])=1,MONTH(jaar_zip[[#This Row],[Datum]])=2,MONTH(jaar_zip[[#This Row],[Datum]])=11,MONTH(jaar_zip[[#This Row],[Datum]])=12),1.1,IF(OR(MONTH(jaar_zip[[#This Row],[Datum]])=3,MONTH(jaar_zip[[#This Row],[Datum]])=10),1,0.8))*jaar_zip[[#This Row],[graaddagen]],"")</f>
        <v>5.4400000000000013</v>
      </c>
      <c r="O1746" s="101">
        <f>IF(ISNUMBER(jaar_zip[[#This Row],[etmaaltemperatuur]]),IF(jaar_zip[[#This Row],[etmaaltemperatuur]]&gt;stookgrens,jaar_zip[[#This Row],[etmaaltemperatuur]]-stookgrens,0),"")</f>
        <v>0</v>
      </c>
    </row>
    <row r="1747" spans="1:15" x14ac:dyDescent="0.25">
      <c r="A1747">
        <v>257</v>
      </c>
      <c r="B1747">
        <v>20240411</v>
      </c>
      <c r="D1747">
        <v>12</v>
      </c>
      <c r="E1747">
        <v>684</v>
      </c>
      <c r="F1747">
        <v>-0.1</v>
      </c>
      <c r="H1747">
        <v>90</v>
      </c>
      <c r="I1747" s="101" t="s">
        <v>18</v>
      </c>
      <c r="J1747" s="1">
        <f>DATEVALUE(RIGHT(jaar_zip[[#This Row],[YYYYMMDD]],2)&amp;"-"&amp;MID(jaar_zip[[#This Row],[YYYYMMDD]],5,2)&amp;"-"&amp;LEFT(jaar_zip[[#This Row],[YYYYMMDD]],4))</f>
        <v>45393</v>
      </c>
      <c r="K1747" s="101" t="str">
        <f>IF(AND(VALUE(MONTH(jaar_zip[[#This Row],[Datum]]))=1,VALUE(WEEKNUM(jaar_zip[[#This Row],[Datum]],21))&gt;51),RIGHT(YEAR(jaar_zip[[#This Row],[Datum]])-1,2),RIGHT(YEAR(jaar_zip[[#This Row],[Datum]]),2))&amp;"-"&amp; TEXT(WEEKNUM(jaar_zip[[#This Row],[Datum]],21),"00")</f>
        <v>24-15</v>
      </c>
      <c r="L1747" s="101">
        <f>MONTH(jaar_zip[[#This Row],[Datum]])</f>
        <v>4</v>
      </c>
      <c r="M1747" s="101">
        <f>IF(ISNUMBER(jaar_zip[[#This Row],[etmaaltemperatuur]]),IF(jaar_zip[[#This Row],[etmaaltemperatuur]]&lt;stookgrens,stookgrens-jaar_zip[[#This Row],[etmaaltemperatuur]],0),"")</f>
        <v>6</v>
      </c>
      <c r="N1747" s="101">
        <f>IF(ISNUMBER(jaar_zip[[#This Row],[graaddagen]]),IF(OR(MONTH(jaar_zip[[#This Row],[Datum]])=1,MONTH(jaar_zip[[#This Row],[Datum]])=2,MONTH(jaar_zip[[#This Row],[Datum]])=11,MONTH(jaar_zip[[#This Row],[Datum]])=12),1.1,IF(OR(MONTH(jaar_zip[[#This Row],[Datum]])=3,MONTH(jaar_zip[[#This Row],[Datum]])=10),1,0.8))*jaar_zip[[#This Row],[graaddagen]],"")</f>
        <v>4.8000000000000007</v>
      </c>
      <c r="O1747" s="101">
        <f>IF(ISNUMBER(jaar_zip[[#This Row],[etmaaltemperatuur]]),IF(jaar_zip[[#This Row],[etmaaltemperatuur]]&gt;stookgrens,jaar_zip[[#This Row],[etmaaltemperatuur]]-stookgrens,0),"")</f>
        <v>0</v>
      </c>
    </row>
    <row r="1748" spans="1:15" x14ac:dyDescent="0.25">
      <c r="A1748">
        <v>257</v>
      </c>
      <c r="B1748">
        <v>20240412</v>
      </c>
      <c r="D1748">
        <v>12.9</v>
      </c>
      <c r="E1748">
        <v>1807</v>
      </c>
      <c r="F1748">
        <v>0</v>
      </c>
      <c r="H1748">
        <v>83</v>
      </c>
      <c r="I1748" s="101" t="s">
        <v>18</v>
      </c>
      <c r="J1748" s="1">
        <f>DATEVALUE(RIGHT(jaar_zip[[#This Row],[YYYYMMDD]],2)&amp;"-"&amp;MID(jaar_zip[[#This Row],[YYYYMMDD]],5,2)&amp;"-"&amp;LEFT(jaar_zip[[#This Row],[YYYYMMDD]],4))</f>
        <v>45394</v>
      </c>
      <c r="K1748" s="101" t="str">
        <f>IF(AND(VALUE(MONTH(jaar_zip[[#This Row],[Datum]]))=1,VALUE(WEEKNUM(jaar_zip[[#This Row],[Datum]],21))&gt;51),RIGHT(YEAR(jaar_zip[[#This Row],[Datum]])-1,2),RIGHT(YEAR(jaar_zip[[#This Row],[Datum]]),2))&amp;"-"&amp; TEXT(WEEKNUM(jaar_zip[[#This Row],[Datum]],21),"00")</f>
        <v>24-15</v>
      </c>
      <c r="L1748" s="101">
        <f>MONTH(jaar_zip[[#This Row],[Datum]])</f>
        <v>4</v>
      </c>
      <c r="M1748" s="101">
        <f>IF(ISNUMBER(jaar_zip[[#This Row],[etmaaltemperatuur]]),IF(jaar_zip[[#This Row],[etmaaltemperatuur]]&lt;stookgrens,stookgrens-jaar_zip[[#This Row],[etmaaltemperatuur]],0),"")</f>
        <v>5.0999999999999996</v>
      </c>
      <c r="N1748" s="101">
        <f>IF(ISNUMBER(jaar_zip[[#This Row],[graaddagen]]),IF(OR(MONTH(jaar_zip[[#This Row],[Datum]])=1,MONTH(jaar_zip[[#This Row],[Datum]])=2,MONTH(jaar_zip[[#This Row],[Datum]])=11,MONTH(jaar_zip[[#This Row],[Datum]])=12),1.1,IF(OR(MONTH(jaar_zip[[#This Row],[Datum]])=3,MONTH(jaar_zip[[#This Row],[Datum]])=10),1,0.8))*jaar_zip[[#This Row],[graaddagen]],"")</f>
        <v>4.08</v>
      </c>
      <c r="O1748" s="101">
        <f>IF(ISNUMBER(jaar_zip[[#This Row],[etmaaltemperatuur]]),IF(jaar_zip[[#This Row],[etmaaltemperatuur]]&gt;stookgrens,jaar_zip[[#This Row],[etmaaltemperatuur]]-stookgrens,0),"")</f>
        <v>0</v>
      </c>
    </row>
    <row r="1749" spans="1:15" x14ac:dyDescent="0.25">
      <c r="A1749">
        <v>257</v>
      </c>
      <c r="B1749">
        <v>20240413</v>
      </c>
      <c r="D1749">
        <v>13.8</v>
      </c>
      <c r="E1749">
        <v>1756</v>
      </c>
      <c r="F1749">
        <v>0</v>
      </c>
      <c r="H1749">
        <v>78</v>
      </c>
      <c r="I1749" s="101" t="s">
        <v>18</v>
      </c>
      <c r="J1749" s="1">
        <f>DATEVALUE(RIGHT(jaar_zip[[#This Row],[YYYYMMDD]],2)&amp;"-"&amp;MID(jaar_zip[[#This Row],[YYYYMMDD]],5,2)&amp;"-"&amp;LEFT(jaar_zip[[#This Row],[YYYYMMDD]],4))</f>
        <v>45395</v>
      </c>
      <c r="K1749" s="101" t="str">
        <f>IF(AND(VALUE(MONTH(jaar_zip[[#This Row],[Datum]]))=1,VALUE(WEEKNUM(jaar_zip[[#This Row],[Datum]],21))&gt;51),RIGHT(YEAR(jaar_zip[[#This Row],[Datum]])-1,2),RIGHT(YEAR(jaar_zip[[#This Row],[Datum]]),2))&amp;"-"&amp; TEXT(WEEKNUM(jaar_zip[[#This Row],[Datum]],21),"00")</f>
        <v>24-15</v>
      </c>
      <c r="L1749" s="101">
        <f>MONTH(jaar_zip[[#This Row],[Datum]])</f>
        <v>4</v>
      </c>
      <c r="M1749" s="101">
        <f>IF(ISNUMBER(jaar_zip[[#This Row],[etmaaltemperatuur]]),IF(jaar_zip[[#This Row],[etmaaltemperatuur]]&lt;stookgrens,stookgrens-jaar_zip[[#This Row],[etmaaltemperatuur]],0),"")</f>
        <v>4.1999999999999993</v>
      </c>
      <c r="N1749" s="101">
        <f>IF(ISNUMBER(jaar_zip[[#This Row],[graaddagen]]),IF(OR(MONTH(jaar_zip[[#This Row],[Datum]])=1,MONTH(jaar_zip[[#This Row],[Datum]])=2,MONTH(jaar_zip[[#This Row],[Datum]])=11,MONTH(jaar_zip[[#This Row],[Datum]])=12),1.1,IF(OR(MONTH(jaar_zip[[#This Row],[Datum]])=3,MONTH(jaar_zip[[#This Row],[Datum]])=10),1,0.8))*jaar_zip[[#This Row],[graaddagen]],"")</f>
        <v>3.3599999999999994</v>
      </c>
      <c r="O1749" s="101">
        <f>IF(ISNUMBER(jaar_zip[[#This Row],[etmaaltemperatuur]]),IF(jaar_zip[[#This Row],[etmaaltemperatuur]]&gt;stookgrens,jaar_zip[[#This Row],[etmaaltemperatuur]]-stookgrens,0),"")</f>
        <v>0</v>
      </c>
    </row>
    <row r="1750" spans="1:15" x14ac:dyDescent="0.25">
      <c r="A1750">
        <v>257</v>
      </c>
      <c r="B1750">
        <v>20240414</v>
      </c>
      <c r="D1750">
        <v>10.4</v>
      </c>
      <c r="E1750">
        <v>1958</v>
      </c>
      <c r="F1750">
        <v>0</v>
      </c>
      <c r="H1750">
        <v>66</v>
      </c>
      <c r="I1750" s="101" t="s">
        <v>18</v>
      </c>
      <c r="J1750" s="1">
        <f>DATEVALUE(RIGHT(jaar_zip[[#This Row],[YYYYMMDD]],2)&amp;"-"&amp;MID(jaar_zip[[#This Row],[YYYYMMDD]],5,2)&amp;"-"&amp;LEFT(jaar_zip[[#This Row],[YYYYMMDD]],4))</f>
        <v>45396</v>
      </c>
      <c r="K1750" s="101" t="str">
        <f>IF(AND(VALUE(MONTH(jaar_zip[[#This Row],[Datum]]))=1,VALUE(WEEKNUM(jaar_zip[[#This Row],[Datum]],21))&gt;51),RIGHT(YEAR(jaar_zip[[#This Row],[Datum]])-1,2),RIGHT(YEAR(jaar_zip[[#This Row],[Datum]]),2))&amp;"-"&amp; TEXT(WEEKNUM(jaar_zip[[#This Row],[Datum]],21),"00")</f>
        <v>24-15</v>
      </c>
      <c r="L1750" s="101">
        <f>MONTH(jaar_zip[[#This Row],[Datum]])</f>
        <v>4</v>
      </c>
      <c r="M1750" s="101">
        <f>IF(ISNUMBER(jaar_zip[[#This Row],[etmaaltemperatuur]]),IF(jaar_zip[[#This Row],[etmaaltemperatuur]]&lt;stookgrens,stookgrens-jaar_zip[[#This Row],[etmaaltemperatuur]],0),"")</f>
        <v>7.6</v>
      </c>
      <c r="N1750" s="101">
        <f>IF(ISNUMBER(jaar_zip[[#This Row],[graaddagen]]),IF(OR(MONTH(jaar_zip[[#This Row],[Datum]])=1,MONTH(jaar_zip[[#This Row],[Datum]])=2,MONTH(jaar_zip[[#This Row],[Datum]])=11,MONTH(jaar_zip[[#This Row],[Datum]])=12),1.1,IF(OR(MONTH(jaar_zip[[#This Row],[Datum]])=3,MONTH(jaar_zip[[#This Row],[Datum]])=10),1,0.8))*jaar_zip[[#This Row],[graaddagen]],"")</f>
        <v>6.08</v>
      </c>
      <c r="O1750" s="101">
        <f>IF(ISNUMBER(jaar_zip[[#This Row],[etmaaltemperatuur]]),IF(jaar_zip[[#This Row],[etmaaltemperatuur]]&gt;stookgrens,jaar_zip[[#This Row],[etmaaltemperatuur]]-stookgrens,0),"")</f>
        <v>0</v>
      </c>
    </row>
    <row r="1751" spans="1:15" x14ac:dyDescent="0.25">
      <c r="A1751">
        <v>257</v>
      </c>
      <c r="B1751">
        <v>20240415</v>
      </c>
      <c r="D1751">
        <v>8.6</v>
      </c>
      <c r="E1751">
        <v>815</v>
      </c>
      <c r="F1751">
        <v>10.3</v>
      </c>
      <c r="H1751">
        <v>76</v>
      </c>
      <c r="I1751" s="101" t="s">
        <v>18</v>
      </c>
      <c r="J1751" s="1">
        <f>DATEVALUE(RIGHT(jaar_zip[[#This Row],[YYYYMMDD]],2)&amp;"-"&amp;MID(jaar_zip[[#This Row],[YYYYMMDD]],5,2)&amp;"-"&amp;LEFT(jaar_zip[[#This Row],[YYYYMMDD]],4))</f>
        <v>45397</v>
      </c>
      <c r="K1751" s="101" t="str">
        <f>IF(AND(VALUE(MONTH(jaar_zip[[#This Row],[Datum]]))=1,VALUE(WEEKNUM(jaar_zip[[#This Row],[Datum]],21))&gt;51),RIGHT(YEAR(jaar_zip[[#This Row],[Datum]])-1,2),RIGHT(YEAR(jaar_zip[[#This Row],[Datum]]),2))&amp;"-"&amp; TEXT(WEEKNUM(jaar_zip[[#This Row],[Datum]],21),"00")</f>
        <v>24-16</v>
      </c>
      <c r="L1751" s="101">
        <f>MONTH(jaar_zip[[#This Row],[Datum]])</f>
        <v>4</v>
      </c>
      <c r="M1751" s="101">
        <f>IF(ISNUMBER(jaar_zip[[#This Row],[etmaaltemperatuur]]),IF(jaar_zip[[#This Row],[etmaaltemperatuur]]&lt;stookgrens,stookgrens-jaar_zip[[#This Row],[etmaaltemperatuur]],0),"")</f>
        <v>9.4</v>
      </c>
      <c r="N1751" s="101">
        <f>IF(ISNUMBER(jaar_zip[[#This Row],[graaddagen]]),IF(OR(MONTH(jaar_zip[[#This Row],[Datum]])=1,MONTH(jaar_zip[[#This Row],[Datum]])=2,MONTH(jaar_zip[[#This Row],[Datum]])=11,MONTH(jaar_zip[[#This Row],[Datum]])=12),1.1,IF(OR(MONTH(jaar_zip[[#This Row],[Datum]])=3,MONTH(jaar_zip[[#This Row],[Datum]])=10),1,0.8))*jaar_zip[[#This Row],[graaddagen]],"")</f>
        <v>7.5200000000000005</v>
      </c>
      <c r="O1751" s="101">
        <f>IF(ISNUMBER(jaar_zip[[#This Row],[etmaaltemperatuur]]),IF(jaar_zip[[#This Row],[etmaaltemperatuur]]&gt;stookgrens,jaar_zip[[#This Row],[etmaaltemperatuur]]-stookgrens,0),"")</f>
        <v>0</v>
      </c>
    </row>
    <row r="1752" spans="1:15" x14ac:dyDescent="0.25">
      <c r="A1752">
        <v>257</v>
      </c>
      <c r="B1752">
        <v>20240416</v>
      </c>
      <c r="D1752">
        <v>8.5</v>
      </c>
      <c r="E1752">
        <v>983</v>
      </c>
      <c r="F1752">
        <v>7.6</v>
      </c>
      <c r="H1752">
        <v>77</v>
      </c>
      <c r="I1752" s="101" t="s">
        <v>18</v>
      </c>
      <c r="J1752" s="1">
        <f>DATEVALUE(RIGHT(jaar_zip[[#This Row],[YYYYMMDD]],2)&amp;"-"&amp;MID(jaar_zip[[#This Row],[YYYYMMDD]],5,2)&amp;"-"&amp;LEFT(jaar_zip[[#This Row],[YYYYMMDD]],4))</f>
        <v>45398</v>
      </c>
      <c r="K1752" s="101" t="str">
        <f>IF(AND(VALUE(MONTH(jaar_zip[[#This Row],[Datum]]))=1,VALUE(WEEKNUM(jaar_zip[[#This Row],[Datum]],21))&gt;51),RIGHT(YEAR(jaar_zip[[#This Row],[Datum]])-1,2),RIGHT(YEAR(jaar_zip[[#This Row],[Datum]]),2))&amp;"-"&amp; TEXT(WEEKNUM(jaar_zip[[#This Row],[Datum]],21),"00")</f>
        <v>24-16</v>
      </c>
      <c r="L1752" s="101">
        <f>MONTH(jaar_zip[[#This Row],[Datum]])</f>
        <v>4</v>
      </c>
      <c r="M1752" s="101">
        <f>IF(ISNUMBER(jaar_zip[[#This Row],[etmaaltemperatuur]]),IF(jaar_zip[[#This Row],[etmaaltemperatuur]]&lt;stookgrens,stookgrens-jaar_zip[[#This Row],[etmaaltemperatuur]],0),"")</f>
        <v>9.5</v>
      </c>
      <c r="N1752" s="101">
        <f>IF(ISNUMBER(jaar_zip[[#This Row],[graaddagen]]),IF(OR(MONTH(jaar_zip[[#This Row],[Datum]])=1,MONTH(jaar_zip[[#This Row],[Datum]])=2,MONTH(jaar_zip[[#This Row],[Datum]])=11,MONTH(jaar_zip[[#This Row],[Datum]])=12),1.1,IF(OR(MONTH(jaar_zip[[#This Row],[Datum]])=3,MONTH(jaar_zip[[#This Row],[Datum]])=10),1,0.8))*jaar_zip[[#This Row],[graaddagen]],"")</f>
        <v>7.6000000000000005</v>
      </c>
      <c r="O1752" s="101">
        <f>IF(ISNUMBER(jaar_zip[[#This Row],[etmaaltemperatuur]]),IF(jaar_zip[[#This Row],[etmaaltemperatuur]]&gt;stookgrens,jaar_zip[[#This Row],[etmaaltemperatuur]]-stookgrens,0),"")</f>
        <v>0</v>
      </c>
    </row>
    <row r="1753" spans="1:15" x14ac:dyDescent="0.25">
      <c r="A1753">
        <v>257</v>
      </c>
      <c r="B1753">
        <v>20240417</v>
      </c>
      <c r="D1753">
        <v>6.2</v>
      </c>
      <c r="E1753">
        <v>1305</v>
      </c>
      <c r="F1753">
        <v>3.1</v>
      </c>
      <c r="H1753">
        <v>76</v>
      </c>
      <c r="I1753" s="101" t="s">
        <v>18</v>
      </c>
      <c r="J1753" s="1">
        <f>DATEVALUE(RIGHT(jaar_zip[[#This Row],[YYYYMMDD]],2)&amp;"-"&amp;MID(jaar_zip[[#This Row],[YYYYMMDD]],5,2)&amp;"-"&amp;LEFT(jaar_zip[[#This Row],[YYYYMMDD]],4))</f>
        <v>45399</v>
      </c>
      <c r="K1753" s="101" t="str">
        <f>IF(AND(VALUE(MONTH(jaar_zip[[#This Row],[Datum]]))=1,VALUE(WEEKNUM(jaar_zip[[#This Row],[Datum]],21))&gt;51),RIGHT(YEAR(jaar_zip[[#This Row],[Datum]])-1,2),RIGHT(YEAR(jaar_zip[[#This Row],[Datum]]),2))&amp;"-"&amp; TEXT(WEEKNUM(jaar_zip[[#This Row],[Datum]],21),"00")</f>
        <v>24-16</v>
      </c>
      <c r="L1753" s="101">
        <f>MONTH(jaar_zip[[#This Row],[Datum]])</f>
        <v>4</v>
      </c>
      <c r="M1753" s="101">
        <f>IF(ISNUMBER(jaar_zip[[#This Row],[etmaaltemperatuur]]),IF(jaar_zip[[#This Row],[etmaaltemperatuur]]&lt;stookgrens,stookgrens-jaar_zip[[#This Row],[etmaaltemperatuur]],0),"")</f>
        <v>11.8</v>
      </c>
      <c r="N1753" s="101">
        <f>IF(ISNUMBER(jaar_zip[[#This Row],[graaddagen]]),IF(OR(MONTH(jaar_zip[[#This Row],[Datum]])=1,MONTH(jaar_zip[[#This Row],[Datum]])=2,MONTH(jaar_zip[[#This Row],[Datum]])=11,MONTH(jaar_zip[[#This Row],[Datum]])=12),1.1,IF(OR(MONTH(jaar_zip[[#This Row],[Datum]])=3,MONTH(jaar_zip[[#This Row],[Datum]])=10),1,0.8))*jaar_zip[[#This Row],[graaddagen]],"")</f>
        <v>9.4400000000000013</v>
      </c>
      <c r="O1753" s="101">
        <f>IF(ISNUMBER(jaar_zip[[#This Row],[etmaaltemperatuur]]),IF(jaar_zip[[#This Row],[etmaaltemperatuur]]&gt;stookgrens,jaar_zip[[#This Row],[etmaaltemperatuur]]-stookgrens,0),"")</f>
        <v>0</v>
      </c>
    </row>
    <row r="1754" spans="1:15" x14ac:dyDescent="0.25">
      <c r="A1754">
        <v>257</v>
      </c>
      <c r="B1754">
        <v>20240418</v>
      </c>
      <c r="D1754">
        <v>7.6</v>
      </c>
      <c r="E1754">
        <v>1706</v>
      </c>
      <c r="F1754">
        <v>2.7</v>
      </c>
      <c r="H1754">
        <v>73</v>
      </c>
      <c r="I1754" s="101" t="s">
        <v>18</v>
      </c>
      <c r="J1754" s="1">
        <f>DATEVALUE(RIGHT(jaar_zip[[#This Row],[YYYYMMDD]],2)&amp;"-"&amp;MID(jaar_zip[[#This Row],[YYYYMMDD]],5,2)&amp;"-"&amp;LEFT(jaar_zip[[#This Row],[YYYYMMDD]],4))</f>
        <v>45400</v>
      </c>
      <c r="K1754" s="101" t="str">
        <f>IF(AND(VALUE(MONTH(jaar_zip[[#This Row],[Datum]]))=1,VALUE(WEEKNUM(jaar_zip[[#This Row],[Datum]],21))&gt;51),RIGHT(YEAR(jaar_zip[[#This Row],[Datum]])-1,2),RIGHT(YEAR(jaar_zip[[#This Row],[Datum]]),2))&amp;"-"&amp; TEXT(WEEKNUM(jaar_zip[[#This Row],[Datum]],21),"00")</f>
        <v>24-16</v>
      </c>
      <c r="L1754" s="101">
        <f>MONTH(jaar_zip[[#This Row],[Datum]])</f>
        <v>4</v>
      </c>
      <c r="M1754" s="101">
        <f>IF(ISNUMBER(jaar_zip[[#This Row],[etmaaltemperatuur]]),IF(jaar_zip[[#This Row],[etmaaltemperatuur]]&lt;stookgrens,stookgrens-jaar_zip[[#This Row],[etmaaltemperatuur]],0),"")</f>
        <v>10.4</v>
      </c>
      <c r="N1754" s="101">
        <f>IF(ISNUMBER(jaar_zip[[#This Row],[graaddagen]]),IF(OR(MONTH(jaar_zip[[#This Row],[Datum]])=1,MONTH(jaar_zip[[#This Row],[Datum]])=2,MONTH(jaar_zip[[#This Row],[Datum]])=11,MONTH(jaar_zip[[#This Row],[Datum]])=12),1.1,IF(OR(MONTH(jaar_zip[[#This Row],[Datum]])=3,MONTH(jaar_zip[[#This Row],[Datum]])=10),1,0.8))*jaar_zip[[#This Row],[graaddagen]],"")</f>
        <v>8.32</v>
      </c>
      <c r="O1754" s="101">
        <f>IF(ISNUMBER(jaar_zip[[#This Row],[etmaaltemperatuur]]),IF(jaar_zip[[#This Row],[etmaaltemperatuur]]&gt;stookgrens,jaar_zip[[#This Row],[etmaaltemperatuur]]-stookgrens,0),"")</f>
        <v>0</v>
      </c>
    </row>
    <row r="1755" spans="1:15" x14ac:dyDescent="0.25">
      <c r="A1755">
        <v>257</v>
      </c>
      <c r="B1755">
        <v>20240419</v>
      </c>
      <c r="D1755">
        <v>8.6</v>
      </c>
      <c r="E1755">
        <v>1399</v>
      </c>
      <c r="F1755">
        <v>7.8</v>
      </c>
      <c r="H1755">
        <v>81</v>
      </c>
      <c r="I1755" s="101" t="s">
        <v>18</v>
      </c>
      <c r="J1755" s="1">
        <f>DATEVALUE(RIGHT(jaar_zip[[#This Row],[YYYYMMDD]],2)&amp;"-"&amp;MID(jaar_zip[[#This Row],[YYYYMMDD]],5,2)&amp;"-"&amp;LEFT(jaar_zip[[#This Row],[YYYYMMDD]],4))</f>
        <v>45401</v>
      </c>
      <c r="K1755" s="101" t="str">
        <f>IF(AND(VALUE(MONTH(jaar_zip[[#This Row],[Datum]]))=1,VALUE(WEEKNUM(jaar_zip[[#This Row],[Datum]],21))&gt;51),RIGHT(YEAR(jaar_zip[[#This Row],[Datum]])-1,2),RIGHT(YEAR(jaar_zip[[#This Row],[Datum]]),2))&amp;"-"&amp; TEXT(WEEKNUM(jaar_zip[[#This Row],[Datum]],21),"00")</f>
        <v>24-16</v>
      </c>
      <c r="L1755" s="101">
        <f>MONTH(jaar_zip[[#This Row],[Datum]])</f>
        <v>4</v>
      </c>
      <c r="M1755" s="101">
        <f>IF(ISNUMBER(jaar_zip[[#This Row],[etmaaltemperatuur]]),IF(jaar_zip[[#This Row],[etmaaltemperatuur]]&lt;stookgrens,stookgrens-jaar_zip[[#This Row],[etmaaltemperatuur]],0),"")</f>
        <v>9.4</v>
      </c>
      <c r="N1755" s="101">
        <f>IF(ISNUMBER(jaar_zip[[#This Row],[graaddagen]]),IF(OR(MONTH(jaar_zip[[#This Row],[Datum]])=1,MONTH(jaar_zip[[#This Row],[Datum]])=2,MONTH(jaar_zip[[#This Row],[Datum]])=11,MONTH(jaar_zip[[#This Row],[Datum]])=12),1.1,IF(OR(MONTH(jaar_zip[[#This Row],[Datum]])=3,MONTH(jaar_zip[[#This Row],[Datum]])=10),1,0.8))*jaar_zip[[#This Row],[graaddagen]],"")</f>
        <v>7.5200000000000005</v>
      </c>
      <c r="O1755" s="101">
        <f>IF(ISNUMBER(jaar_zip[[#This Row],[etmaaltemperatuur]]),IF(jaar_zip[[#This Row],[etmaaltemperatuur]]&gt;stookgrens,jaar_zip[[#This Row],[etmaaltemperatuur]]-stookgrens,0),"")</f>
        <v>0</v>
      </c>
    </row>
    <row r="1756" spans="1:15" x14ac:dyDescent="0.25">
      <c r="A1756">
        <v>257</v>
      </c>
      <c r="B1756">
        <v>20240420</v>
      </c>
      <c r="D1756">
        <v>7.3</v>
      </c>
      <c r="E1756">
        <v>1386</v>
      </c>
      <c r="F1756">
        <v>1.9</v>
      </c>
      <c r="H1756">
        <v>70</v>
      </c>
      <c r="I1756" s="101" t="s">
        <v>18</v>
      </c>
      <c r="J1756" s="1">
        <f>DATEVALUE(RIGHT(jaar_zip[[#This Row],[YYYYMMDD]],2)&amp;"-"&amp;MID(jaar_zip[[#This Row],[YYYYMMDD]],5,2)&amp;"-"&amp;LEFT(jaar_zip[[#This Row],[YYYYMMDD]],4))</f>
        <v>45402</v>
      </c>
      <c r="K1756" s="101" t="str">
        <f>IF(AND(VALUE(MONTH(jaar_zip[[#This Row],[Datum]]))=1,VALUE(WEEKNUM(jaar_zip[[#This Row],[Datum]],21))&gt;51),RIGHT(YEAR(jaar_zip[[#This Row],[Datum]])-1,2),RIGHT(YEAR(jaar_zip[[#This Row],[Datum]]),2))&amp;"-"&amp; TEXT(WEEKNUM(jaar_zip[[#This Row],[Datum]],21),"00")</f>
        <v>24-16</v>
      </c>
      <c r="L1756" s="101">
        <f>MONTH(jaar_zip[[#This Row],[Datum]])</f>
        <v>4</v>
      </c>
      <c r="M1756" s="101">
        <f>IF(ISNUMBER(jaar_zip[[#This Row],[etmaaltemperatuur]]),IF(jaar_zip[[#This Row],[etmaaltemperatuur]]&lt;stookgrens,stookgrens-jaar_zip[[#This Row],[etmaaltemperatuur]],0),"")</f>
        <v>10.7</v>
      </c>
      <c r="N1756" s="101">
        <f>IF(ISNUMBER(jaar_zip[[#This Row],[graaddagen]]),IF(OR(MONTH(jaar_zip[[#This Row],[Datum]])=1,MONTH(jaar_zip[[#This Row],[Datum]])=2,MONTH(jaar_zip[[#This Row],[Datum]])=11,MONTH(jaar_zip[[#This Row],[Datum]])=12),1.1,IF(OR(MONTH(jaar_zip[[#This Row],[Datum]])=3,MONTH(jaar_zip[[#This Row],[Datum]])=10),1,0.8))*jaar_zip[[#This Row],[graaddagen]],"")</f>
        <v>8.56</v>
      </c>
      <c r="O1756" s="101">
        <f>IF(ISNUMBER(jaar_zip[[#This Row],[etmaaltemperatuur]]),IF(jaar_zip[[#This Row],[etmaaltemperatuur]]&gt;stookgrens,jaar_zip[[#This Row],[etmaaltemperatuur]]-stookgrens,0),"")</f>
        <v>0</v>
      </c>
    </row>
    <row r="1757" spans="1:15" x14ac:dyDescent="0.25">
      <c r="A1757">
        <v>257</v>
      </c>
      <c r="B1757">
        <v>20240421</v>
      </c>
      <c r="D1757">
        <v>6.7</v>
      </c>
      <c r="E1757">
        <v>1869</v>
      </c>
      <c r="F1757">
        <v>4.4000000000000004</v>
      </c>
      <c r="H1757">
        <v>70</v>
      </c>
      <c r="I1757" s="101" t="s">
        <v>18</v>
      </c>
      <c r="J1757" s="1">
        <f>DATEVALUE(RIGHT(jaar_zip[[#This Row],[YYYYMMDD]],2)&amp;"-"&amp;MID(jaar_zip[[#This Row],[YYYYMMDD]],5,2)&amp;"-"&amp;LEFT(jaar_zip[[#This Row],[YYYYMMDD]],4))</f>
        <v>45403</v>
      </c>
      <c r="K1757" s="101" t="str">
        <f>IF(AND(VALUE(MONTH(jaar_zip[[#This Row],[Datum]]))=1,VALUE(WEEKNUM(jaar_zip[[#This Row],[Datum]],21))&gt;51),RIGHT(YEAR(jaar_zip[[#This Row],[Datum]])-1,2),RIGHT(YEAR(jaar_zip[[#This Row],[Datum]]),2))&amp;"-"&amp; TEXT(WEEKNUM(jaar_zip[[#This Row],[Datum]],21),"00")</f>
        <v>24-16</v>
      </c>
      <c r="L1757" s="101">
        <f>MONTH(jaar_zip[[#This Row],[Datum]])</f>
        <v>4</v>
      </c>
      <c r="M1757" s="101">
        <f>IF(ISNUMBER(jaar_zip[[#This Row],[etmaaltemperatuur]]),IF(jaar_zip[[#This Row],[etmaaltemperatuur]]&lt;stookgrens,stookgrens-jaar_zip[[#This Row],[etmaaltemperatuur]],0),"")</f>
        <v>11.3</v>
      </c>
      <c r="N1757" s="101">
        <f>IF(ISNUMBER(jaar_zip[[#This Row],[graaddagen]]),IF(OR(MONTH(jaar_zip[[#This Row],[Datum]])=1,MONTH(jaar_zip[[#This Row],[Datum]])=2,MONTH(jaar_zip[[#This Row],[Datum]])=11,MONTH(jaar_zip[[#This Row],[Datum]])=12),1.1,IF(OR(MONTH(jaar_zip[[#This Row],[Datum]])=3,MONTH(jaar_zip[[#This Row],[Datum]])=10),1,0.8))*jaar_zip[[#This Row],[graaddagen]],"")</f>
        <v>9.0400000000000009</v>
      </c>
      <c r="O1757" s="101">
        <f>IF(ISNUMBER(jaar_zip[[#This Row],[etmaaltemperatuur]]),IF(jaar_zip[[#This Row],[etmaaltemperatuur]]&gt;stookgrens,jaar_zip[[#This Row],[etmaaltemperatuur]]-stookgrens,0),"")</f>
        <v>0</v>
      </c>
    </row>
    <row r="1758" spans="1:15" x14ac:dyDescent="0.25">
      <c r="A1758">
        <v>257</v>
      </c>
      <c r="B1758">
        <v>20240422</v>
      </c>
      <c r="D1758">
        <v>5.6</v>
      </c>
      <c r="E1758">
        <v>1503</v>
      </c>
      <c r="F1758">
        <v>0.1</v>
      </c>
      <c r="H1758">
        <v>62</v>
      </c>
      <c r="I1758" s="101" t="s">
        <v>18</v>
      </c>
      <c r="J1758" s="1">
        <f>DATEVALUE(RIGHT(jaar_zip[[#This Row],[YYYYMMDD]],2)&amp;"-"&amp;MID(jaar_zip[[#This Row],[YYYYMMDD]],5,2)&amp;"-"&amp;LEFT(jaar_zip[[#This Row],[YYYYMMDD]],4))</f>
        <v>45404</v>
      </c>
      <c r="K1758" s="101" t="str">
        <f>IF(AND(VALUE(MONTH(jaar_zip[[#This Row],[Datum]]))=1,VALUE(WEEKNUM(jaar_zip[[#This Row],[Datum]],21))&gt;51),RIGHT(YEAR(jaar_zip[[#This Row],[Datum]])-1,2),RIGHT(YEAR(jaar_zip[[#This Row],[Datum]]),2))&amp;"-"&amp; TEXT(WEEKNUM(jaar_zip[[#This Row],[Datum]],21),"00")</f>
        <v>24-17</v>
      </c>
      <c r="L1758" s="101">
        <f>MONTH(jaar_zip[[#This Row],[Datum]])</f>
        <v>4</v>
      </c>
      <c r="M1758" s="101">
        <f>IF(ISNUMBER(jaar_zip[[#This Row],[etmaaltemperatuur]]),IF(jaar_zip[[#This Row],[etmaaltemperatuur]]&lt;stookgrens,stookgrens-jaar_zip[[#This Row],[etmaaltemperatuur]],0),"")</f>
        <v>12.4</v>
      </c>
      <c r="N1758" s="101">
        <f>IF(ISNUMBER(jaar_zip[[#This Row],[graaddagen]]),IF(OR(MONTH(jaar_zip[[#This Row],[Datum]])=1,MONTH(jaar_zip[[#This Row],[Datum]])=2,MONTH(jaar_zip[[#This Row],[Datum]])=11,MONTH(jaar_zip[[#This Row],[Datum]])=12),1.1,IF(OR(MONTH(jaar_zip[[#This Row],[Datum]])=3,MONTH(jaar_zip[[#This Row],[Datum]])=10),1,0.8))*jaar_zip[[#This Row],[graaddagen]],"")</f>
        <v>9.9200000000000017</v>
      </c>
      <c r="O1758" s="101">
        <f>IF(ISNUMBER(jaar_zip[[#This Row],[etmaaltemperatuur]]),IF(jaar_zip[[#This Row],[etmaaltemperatuur]]&gt;stookgrens,jaar_zip[[#This Row],[etmaaltemperatuur]]-stookgrens,0),"")</f>
        <v>0</v>
      </c>
    </row>
    <row r="1759" spans="1:15" x14ac:dyDescent="0.25">
      <c r="A1759">
        <v>257</v>
      </c>
      <c r="B1759">
        <v>20240423</v>
      </c>
      <c r="D1759">
        <v>5.3</v>
      </c>
      <c r="E1759">
        <v>1744</v>
      </c>
      <c r="F1759">
        <v>2</v>
      </c>
      <c r="H1759">
        <v>70</v>
      </c>
      <c r="I1759" s="101" t="s">
        <v>18</v>
      </c>
      <c r="J1759" s="1">
        <f>DATEVALUE(RIGHT(jaar_zip[[#This Row],[YYYYMMDD]],2)&amp;"-"&amp;MID(jaar_zip[[#This Row],[YYYYMMDD]],5,2)&amp;"-"&amp;LEFT(jaar_zip[[#This Row],[YYYYMMDD]],4))</f>
        <v>45405</v>
      </c>
      <c r="K1759" s="101" t="str">
        <f>IF(AND(VALUE(MONTH(jaar_zip[[#This Row],[Datum]]))=1,VALUE(WEEKNUM(jaar_zip[[#This Row],[Datum]],21))&gt;51),RIGHT(YEAR(jaar_zip[[#This Row],[Datum]])-1,2),RIGHT(YEAR(jaar_zip[[#This Row],[Datum]]),2))&amp;"-"&amp; TEXT(WEEKNUM(jaar_zip[[#This Row],[Datum]],21),"00")</f>
        <v>24-17</v>
      </c>
      <c r="L1759" s="101">
        <f>MONTH(jaar_zip[[#This Row],[Datum]])</f>
        <v>4</v>
      </c>
      <c r="M1759" s="101">
        <f>IF(ISNUMBER(jaar_zip[[#This Row],[etmaaltemperatuur]]),IF(jaar_zip[[#This Row],[etmaaltemperatuur]]&lt;stookgrens,stookgrens-jaar_zip[[#This Row],[etmaaltemperatuur]],0),"")</f>
        <v>12.7</v>
      </c>
      <c r="N1759" s="101">
        <f>IF(ISNUMBER(jaar_zip[[#This Row],[graaddagen]]),IF(OR(MONTH(jaar_zip[[#This Row],[Datum]])=1,MONTH(jaar_zip[[#This Row],[Datum]])=2,MONTH(jaar_zip[[#This Row],[Datum]])=11,MONTH(jaar_zip[[#This Row],[Datum]])=12),1.1,IF(OR(MONTH(jaar_zip[[#This Row],[Datum]])=3,MONTH(jaar_zip[[#This Row],[Datum]])=10),1,0.8))*jaar_zip[[#This Row],[graaddagen]],"")</f>
        <v>10.16</v>
      </c>
      <c r="O1759" s="101">
        <f>IF(ISNUMBER(jaar_zip[[#This Row],[etmaaltemperatuur]]),IF(jaar_zip[[#This Row],[etmaaltemperatuur]]&gt;stookgrens,jaar_zip[[#This Row],[etmaaltemperatuur]]-stookgrens,0),"")</f>
        <v>0</v>
      </c>
    </row>
    <row r="1760" spans="1:15" x14ac:dyDescent="0.25">
      <c r="A1760">
        <v>257</v>
      </c>
      <c r="B1760">
        <v>20240424</v>
      </c>
      <c r="D1760">
        <v>7.1</v>
      </c>
      <c r="E1760">
        <v>1542</v>
      </c>
      <c r="F1760">
        <v>2.8</v>
      </c>
      <c r="H1760">
        <v>71</v>
      </c>
      <c r="I1760" s="101" t="s">
        <v>18</v>
      </c>
      <c r="J1760" s="1">
        <f>DATEVALUE(RIGHT(jaar_zip[[#This Row],[YYYYMMDD]],2)&amp;"-"&amp;MID(jaar_zip[[#This Row],[YYYYMMDD]],5,2)&amp;"-"&amp;LEFT(jaar_zip[[#This Row],[YYYYMMDD]],4))</f>
        <v>45406</v>
      </c>
      <c r="K1760" s="101" t="str">
        <f>IF(AND(VALUE(MONTH(jaar_zip[[#This Row],[Datum]]))=1,VALUE(WEEKNUM(jaar_zip[[#This Row],[Datum]],21))&gt;51),RIGHT(YEAR(jaar_zip[[#This Row],[Datum]])-1,2),RIGHT(YEAR(jaar_zip[[#This Row],[Datum]]),2))&amp;"-"&amp; TEXT(WEEKNUM(jaar_zip[[#This Row],[Datum]],21),"00")</f>
        <v>24-17</v>
      </c>
      <c r="L1760" s="101">
        <f>MONTH(jaar_zip[[#This Row],[Datum]])</f>
        <v>4</v>
      </c>
      <c r="M1760" s="101">
        <f>IF(ISNUMBER(jaar_zip[[#This Row],[etmaaltemperatuur]]),IF(jaar_zip[[#This Row],[etmaaltemperatuur]]&lt;stookgrens,stookgrens-jaar_zip[[#This Row],[etmaaltemperatuur]],0),"")</f>
        <v>10.9</v>
      </c>
      <c r="N1760" s="101">
        <f>IF(ISNUMBER(jaar_zip[[#This Row],[graaddagen]]),IF(OR(MONTH(jaar_zip[[#This Row],[Datum]])=1,MONTH(jaar_zip[[#This Row],[Datum]])=2,MONTH(jaar_zip[[#This Row],[Datum]])=11,MONTH(jaar_zip[[#This Row],[Datum]])=12),1.1,IF(OR(MONTH(jaar_zip[[#This Row],[Datum]])=3,MONTH(jaar_zip[[#This Row],[Datum]])=10),1,0.8))*jaar_zip[[#This Row],[graaddagen]],"")</f>
        <v>8.7200000000000006</v>
      </c>
      <c r="O1760" s="101">
        <f>IF(ISNUMBER(jaar_zip[[#This Row],[etmaaltemperatuur]]),IF(jaar_zip[[#This Row],[etmaaltemperatuur]]&gt;stookgrens,jaar_zip[[#This Row],[etmaaltemperatuur]]-stookgrens,0),"")</f>
        <v>0</v>
      </c>
    </row>
    <row r="1761" spans="1:15" x14ac:dyDescent="0.25">
      <c r="A1761">
        <v>257</v>
      </c>
      <c r="B1761">
        <v>20240425</v>
      </c>
      <c r="D1761">
        <v>6.8</v>
      </c>
      <c r="E1761">
        <v>1068</v>
      </c>
      <c r="F1761">
        <v>4.8</v>
      </c>
      <c r="H1761">
        <v>70</v>
      </c>
      <c r="I1761" s="101" t="s">
        <v>18</v>
      </c>
      <c r="J1761" s="1">
        <f>DATEVALUE(RIGHT(jaar_zip[[#This Row],[YYYYMMDD]],2)&amp;"-"&amp;MID(jaar_zip[[#This Row],[YYYYMMDD]],5,2)&amp;"-"&amp;LEFT(jaar_zip[[#This Row],[YYYYMMDD]],4))</f>
        <v>45407</v>
      </c>
      <c r="K1761" s="101" t="str">
        <f>IF(AND(VALUE(MONTH(jaar_zip[[#This Row],[Datum]]))=1,VALUE(WEEKNUM(jaar_zip[[#This Row],[Datum]],21))&gt;51),RIGHT(YEAR(jaar_zip[[#This Row],[Datum]])-1,2),RIGHT(YEAR(jaar_zip[[#This Row],[Datum]]),2))&amp;"-"&amp; TEXT(WEEKNUM(jaar_zip[[#This Row],[Datum]],21),"00")</f>
        <v>24-17</v>
      </c>
      <c r="L1761" s="101">
        <f>MONTH(jaar_zip[[#This Row],[Datum]])</f>
        <v>4</v>
      </c>
      <c r="M1761" s="101">
        <f>IF(ISNUMBER(jaar_zip[[#This Row],[etmaaltemperatuur]]),IF(jaar_zip[[#This Row],[etmaaltemperatuur]]&lt;stookgrens,stookgrens-jaar_zip[[#This Row],[etmaaltemperatuur]],0),"")</f>
        <v>11.2</v>
      </c>
      <c r="N1761" s="101">
        <f>IF(ISNUMBER(jaar_zip[[#This Row],[graaddagen]]),IF(OR(MONTH(jaar_zip[[#This Row],[Datum]])=1,MONTH(jaar_zip[[#This Row],[Datum]])=2,MONTH(jaar_zip[[#This Row],[Datum]])=11,MONTH(jaar_zip[[#This Row],[Datum]])=12),1.1,IF(OR(MONTH(jaar_zip[[#This Row],[Datum]])=3,MONTH(jaar_zip[[#This Row],[Datum]])=10),1,0.8))*jaar_zip[[#This Row],[graaddagen]],"")</f>
        <v>8.9599999999999991</v>
      </c>
      <c r="O1761" s="101">
        <f>IF(ISNUMBER(jaar_zip[[#This Row],[etmaaltemperatuur]]),IF(jaar_zip[[#This Row],[etmaaltemperatuur]]&gt;stookgrens,jaar_zip[[#This Row],[etmaaltemperatuur]]-stookgrens,0),"")</f>
        <v>0</v>
      </c>
    </row>
    <row r="1762" spans="1:15" x14ac:dyDescent="0.25">
      <c r="A1762">
        <v>257</v>
      </c>
      <c r="B1762">
        <v>20240426</v>
      </c>
      <c r="D1762">
        <v>7.4</v>
      </c>
      <c r="E1762">
        <v>2454</v>
      </c>
      <c r="F1762">
        <v>0.4</v>
      </c>
      <c r="H1762">
        <v>69</v>
      </c>
      <c r="I1762" s="101" t="s">
        <v>18</v>
      </c>
      <c r="J1762" s="1">
        <f>DATEVALUE(RIGHT(jaar_zip[[#This Row],[YYYYMMDD]],2)&amp;"-"&amp;MID(jaar_zip[[#This Row],[YYYYMMDD]],5,2)&amp;"-"&amp;LEFT(jaar_zip[[#This Row],[YYYYMMDD]],4))</f>
        <v>45408</v>
      </c>
      <c r="K1762" s="101" t="str">
        <f>IF(AND(VALUE(MONTH(jaar_zip[[#This Row],[Datum]]))=1,VALUE(WEEKNUM(jaar_zip[[#This Row],[Datum]],21))&gt;51),RIGHT(YEAR(jaar_zip[[#This Row],[Datum]])-1,2),RIGHT(YEAR(jaar_zip[[#This Row],[Datum]]),2))&amp;"-"&amp; TEXT(WEEKNUM(jaar_zip[[#This Row],[Datum]],21),"00")</f>
        <v>24-17</v>
      </c>
      <c r="L1762" s="101">
        <f>MONTH(jaar_zip[[#This Row],[Datum]])</f>
        <v>4</v>
      </c>
      <c r="M1762" s="101">
        <f>IF(ISNUMBER(jaar_zip[[#This Row],[etmaaltemperatuur]]),IF(jaar_zip[[#This Row],[etmaaltemperatuur]]&lt;stookgrens,stookgrens-jaar_zip[[#This Row],[etmaaltemperatuur]],0),"")</f>
        <v>10.6</v>
      </c>
      <c r="N1762" s="101">
        <f>IF(ISNUMBER(jaar_zip[[#This Row],[graaddagen]]),IF(OR(MONTH(jaar_zip[[#This Row],[Datum]])=1,MONTH(jaar_zip[[#This Row],[Datum]])=2,MONTH(jaar_zip[[#This Row],[Datum]])=11,MONTH(jaar_zip[[#This Row],[Datum]])=12),1.1,IF(OR(MONTH(jaar_zip[[#This Row],[Datum]])=3,MONTH(jaar_zip[[#This Row],[Datum]])=10),1,0.8))*jaar_zip[[#This Row],[graaddagen]],"")</f>
        <v>8.48</v>
      </c>
      <c r="O1762" s="101">
        <f>IF(ISNUMBER(jaar_zip[[#This Row],[etmaaltemperatuur]]),IF(jaar_zip[[#This Row],[etmaaltemperatuur]]&gt;stookgrens,jaar_zip[[#This Row],[etmaaltemperatuur]]-stookgrens,0),"")</f>
        <v>0</v>
      </c>
    </row>
    <row r="1763" spans="1:15" x14ac:dyDescent="0.25">
      <c r="A1763">
        <v>257</v>
      </c>
      <c r="B1763">
        <v>20240427</v>
      </c>
      <c r="D1763">
        <v>10.7</v>
      </c>
      <c r="E1763">
        <v>894</v>
      </c>
      <c r="F1763">
        <v>5.5</v>
      </c>
      <c r="H1763">
        <v>84</v>
      </c>
      <c r="I1763" s="101" t="s">
        <v>18</v>
      </c>
      <c r="J1763" s="1">
        <f>DATEVALUE(RIGHT(jaar_zip[[#This Row],[YYYYMMDD]],2)&amp;"-"&amp;MID(jaar_zip[[#This Row],[YYYYMMDD]],5,2)&amp;"-"&amp;LEFT(jaar_zip[[#This Row],[YYYYMMDD]],4))</f>
        <v>45409</v>
      </c>
      <c r="K1763" s="101" t="str">
        <f>IF(AND(VALUE(MONTH(jaar_zip[[#This Row],[Datum]]))=1,VALUE(WEEKNUM(jaar_zip[[#This Row],[Datum]],21))&gt;51),RIGHT(YEAR(jaar_zip[[#This Row],[Datum]])-1,2),RIGHT(YEAR(jaar_zip[[#This Row],[Datum]]),2))&amp;"-"&amp; TEXT(WEEKNUM(jaar_zip[[#This Row],[Datum]],21),"00")</f>
        <v>24-17</v>
      </c>
      <c r="L1763" s="101">
        <f>MONTH(jaar_zip[[#This Row],[Datum]])</f>
        <v>4</v>
      </c>
      <c r="M1763" s="101">
        <f>IF(ISNUMBER(jaar_zip[[#This Row],[etmaaltemperatuur]]),IF(jaar_zip[[#This Row],[etmaaltemperatuur]]&lt;stookgrens,stookgrens-jaar_zip[[#This Row],[etmaaltemperatuur]],0),"")</f>
        <v>7.3000000000000007</v>
      </c>
      <c r="N1763" s="101">
        <f>IF(ISNUMBER(jaar_zip[[#This Row],[graaddagen]]),IF(OR(MONTH(jaar_zip[[#This Row],[Datum]])=1,MONTH(jaar_zip[[#This Row],[Datum]])=2,MONTH(jaar_zip[[#This Row],[Datum]])=11,MONTH(jaar_zip[[#This Row],[Datum]])=12),1.1,IF(OR(MONTH(jaar_zip[[#This Row],[Datum]])=3,MONTH(jaar_zip[[#This Row],[Datum]])=10),1,0.8))*jaar_zip[[#This Row],[graaddagen]],"")</f>
        <v>5.8400000000000007</v>
      </c>
      <c r="O1763" s="101">
        <f>IF(ISNUMBER(jaar_zip[[#This Row],[etmaaltemperatuur]]),IF(jaar_zip[[#This Row],[etmaaltemperatuur]]&gt;stookgrens,jaar_zip[[#This Row],[etmaaltemperatuur]]-stookgrens,0),"")</f>
        <v>0</v>
      </c>
    </row>
    <row r="1764" spans="1:15" x14ac:dyDescent="0.25">
      <c r="A1764">
        <v>257</v>
      </c>
      <c r="B1764">
        <v>20240428</v>
      </c>
      <c r="D1764">
        <v>12.5</v>
      </c>
      <c r="E1764">
        <v>930</v>
      </c>
      <c r="F1764">
        <v>-0.1</v>
      </c>
      <c r="H1764">
        <v>69</v>
      </c>
      <c r="I1764" s="101" t="s">
        <v>18</v>
      </c>
      <c r="J1764" s="1">
        <f>DATEVALUE(RIGHT(jaar_zip[[#This Row],[YYYYMMDD]],2)&amp;"-"&amp;MID(jaar_zip[[#This Row],[YYYYMMDD]],5,2)&amp;"-"&amp;LEFT(jaar_zip[[#This Row],[YYYYMMDD]],4))</f>
        <v>45410</v>
      </c>
      <c r="K1764" s="101" t="str">
        <f>IF(AND(VALUE(MONTH(jaar_zip[[#This Row],[Datum]]))=1,VALUE(WEEKNUM(jaar_zip[[#This Row],[Datum]],21))&gt;51),RIGHT(YEAR(jaar_zip[[#This Row],[Datum]])-1,2),RIGHT(YEAR(jaar_zip[[#This Row],[Datum]]),2))&amp;"-"&amp; TEXT(WEEKNUM(jaar_zip[[#This Row],[Datum]],21),"00")</f>
        <v>24-17</v>
      </c>
      <c r="L1764" s="101">
        <f>MONTH(jaar_zip[[#This Row],[Datum]])</f>
        <v>4</v>
      </c>
      <c r="M1764" s="101">
        <f>IF(ISNUMBER(jaar_zip[[#This Row],[etmaaltemperatuur]]),IF(jaar_zip[[#This Row],[etmaaltemperatuur]]&lt;stookgrens,stookgrens-jaar_zip[[#This Row],[etmaaltemperatuur]],0),"")</f>
        <v>5.5</v>
      </c>
      <c r="N1764" s="101">
        <f>IF(ISNUMBER(jaar_zip[[#This Row],[graaddagen]]),IF(OR(MONTH(jaar_zip[[#This Row],[Datum]])=1,MONTH(jaar_zip[[#This Row],[Datum]])=2,MONTH(jaar_zip[[#This Row],[Datum]])=11,MONTH(jaar_zip[[#This Row],[Datum]])=12),1.1,IF(OR(MONTH(jaar_zip[[#This Row],[Datum]])=3,MONTH(jaar_zip[[#This Row],[Datum]])=10),1,0.8))*jaar_zip[[#This Row],[graaddagen]],"")</f>
        <v>4.4000000000000004</v>
      </c>
      <c r="O1764" s="101">
        <f>IF(ISNUMBER(jaar_zip[[#This Row],[etmaaltemperatuur]]),IF(jaar_zip[[#This Row],[etmaaltemperatuur]]&gt;stookgrens,jaar_zip[[#This Row],[etmaaltemperatuur]]-stookgrens,0),"")</f>
        <v>0</v>
      </c>
    </row>
    <row r="1765" spans="1:15" x14ac:dyDescent="0.25">
      <c r="A1765">
        <v>257</v>
      </c>
      <c r="B1765">
        <v>20240429</v>
      </c>
      <c r="D1765">
        <v>12.8</v>
      </c>
      <c r="E1765">
        <v>2321</v>
      </c>
      <c r="F1765">
        <v>0</v>
      </c>
      <c r="H1765">
        <v>67</v>
      </c>
      <c r="I1765" s="101" t="s">
        <v>18</v>
      </c>
      <c r="J1765" s="1">
        <f>DATEVALUE(RIGHT(jaar_zip[[#This Row],[YYYYMMDD]],2)&amp;"-"&amp;MID(jaar_zip[[#This Row],[YYYYMMDD]],5,2)&amp;"-"&amp;LEFT(jaar_zip[[#This Row],[YYYYMMDD]],4))</f>
        <v>45411</v>
      </c>
      <c r="K1765" s="101" t="str">
        <f>IF(AND(VALUE(MONTH(jaar_zip[[#This Row],[Datum]]))=1,VALUE(WEEKNUM(jaar_zip[[#This Row],[Datum]],21))&gt;51),RIGHT(YEAR(jaar_zip[[#This Row],[Datum]])-1,2),RIGHT(YEAR(jaar_zip[[#This Row],[Datum]]),2))&amp;"-"&amp; TEXT(WEEKNUM(jaar_zip[[#This Row],[Datum]],21),"00")</f>
        <v>24-18</v>
      </c>
      <c r="L1765" s="101">
        <f>MONTH(jaar_zip[[#This Row],[Datum]])</f>
        <v>4</v>
      </c>
      <c r="M1765" s="101">
        <f>IF(ISNUMBER(jaar_zip[[#This Row],[etmaaltemperatuur]]),IF(jaar_zip[[#This Row],[etmaaltemperatuur]]&lt;stookgrens,stookgrens-jaar_zip[[#This Row],[etmaaltemperatuur]],0),"")</f>
        <v>5.1999999999999993</v>
      </c>
      <c r="N1765" s="101">
        <f>IF(ISNUMBER(jaar_zip[[#This Row],[graaddagen]]),IF(OR(MONTH(jaar_zip[[#This Row],[Datum]])=1,MONTH(jaar_zip[[#This Row],[Datum]])=2,MONTH(jaar_zip[[#This Row],[Datum]])=11,MONTH(jaar_zip[[#This Row],[Datum]])=12),1.1,IF(OR(MONTH(jaar_zip[[#This Row],[Datum]])=3,MONTH(jaar_zip[[#This Row],[Datum]])=10),1,0.8))*jaar_zip[[#This Row],[graaddagen]],"")</f>
        <v>4.1599999999999993</v>
      </c>
      <c r="O1765" s="101">
        <f>IF(ISNUMBER(jaar_zip[[#This Row],[etmaaltemperatuur]]),IF(jaar_zip[[#This Row],[etmaaltemperatuur]]&gt;stookgrens,jaar_zip[[#This Row],[etmaaltemperatuur]]-stookgrens,0),"")</f>
        <v>0</v>
      </c>
    </row>
    <row r="1766" spans="1:15" x14ac:dyDescent="0.25">
      <c r="A1766">
        <v>257</v>
      </c>
      <c r="B1766">
        <v>20240430</v>
      </c>
      <c r="D1766">
        <v>16</v>
      </c>
      <c r="E1766">
        <v>1628</v>
      </c>
      <c r="F1766">
        <v>0</v>
      </c>
      <c r="H1766">
        <v>71</v>
      </c>
      <c r="I1766" s="101" t="s">
        <v>18</v>
      </c>
      <c r="J1766" s="1">
        <f>DATEVALUE(RIGHT(jaar_zip[[#This Row],[YYYYMMDD]],2)&amp;"-"&amp;MID(jaar_zip[[#This Row],[YYYYMMDD]],5,2)&amp;"-"&amp;LEFT(jaar_zip[[#This Row],[YYYYMMDD]],4))</f>
        <v>45412</v>
      </c>
      <c r="K1766" s="101" t="str">
        <f>IF(AND(VALUE(MONTH(jaar_zip[[#This Row],[Datum]]))=1,VALUE(WEEKNUM(jaar_zip[[#This Row],[Datum]],21))&gt;51),RIGHT(YEAR(jaar_zip[[#This Row],[Datum]])-1,2),RIGHT(YEAR(jaar_zip[[#This Row],[Datum]]),2))&amp;"-"&amp; TEXT(WEEKNUM(jaar_zip[[#This Row],[Datum]],21),"00")</f>
        <v>24-18</v>
      </c>
      <c r="L1766" s="101">
        <f>MONTH(jaar_zip[[#This Row],[Datum]])</f>
        <v>4</v>
      </c>
      <c r="M1766" s="101">
        <f>IF(ISNUMBER(jaar_zip[[#This Row],[etmaaltemperatuur]]),IF(jaar_zip[[#This Row],[etmaaltemperatuur]]&lt;stookgrens,stookgrens-jaar_zip[[#This Row],[etmaaltemperatuur]],0),"")</f>
        <v>2</v>
      </c>
      <c r="N1766" s="101">
        <f>IF(ISNUMBER(jaar_zip[[#This Row],[graaddagen]]),IF(OR(MONTH(jaar_zip[[#This Row],[Datum]])=1,MONTH(jaar_zip[[#This Row],[Datum]])=2,MONTH(jaar_zip[[#This Row],[Datum]])=11,MONTH(jaar_zip[[#This Row],[Datum]])=12),1.1,IF(OR(MONTH(jaar_zip[[#This Row],[Datum]])=3,MONTH(jaar_zip[[#This Row],[Datum]])=10),1,0.8))*jaar_zip[[#This Row],[graaddagen]],"")</f>
        <v>1.6</v>
      </c>
      <c r="O1766" s="101">
        <f>IF(ISNUMBER(jaar_zip[[#This Row],[etmaaltemperatuur]]),IF(jaar_zip[[#This Row],[etmaaltemperatuur]]&gt;stookgrens,jaar_zip[[#This Row],[etmaaltemperatuur]]-stookgrens,0),"")</f>
        <v>0</v>
      </c>
    </row>
    <row r="1767" spans="1:15" x14ac:dyDescent="0.25">
      <c r="A1767">
        <v>257</v>
      </c>
      <c r="B1767">
        <v>20240501</v>
      </c>
      <c r="D1767">
        <v>15.8</v>
      </c>
      <c r="E1767">
        <v>2359</v>
      </c>
      <c r="F1767">
        <v>2.1</v>
      </c>
      <c r="H1767">
        <v>81</v>
      </c>
      <c r="I1767" s="101" t="s">
        <v>18</v>
      </c>
      <c r="J1767" s="1">
        <f>DATEVALUE(RIGHT(jaar_zip[[#This Row],[YYYYMMDD]],2)&amp;"-"&amp;MID(jaar_zip[[#This Row],[YYYYMMDD]],5,2)&amp;"-"&amp;LEFT(jaar_zip[[#This Row],[YYYYMMDD]],4))</f>
        <v>45413</v>
      </c>
      <c r="K1767" s="101" t="str">
        <f>IF(AND(VALUE(MONTH(jaar_zip[[#This Row],[Datum]]))=1,VALUE(WEEKNUM(jaar_zip[[#This Row],[Datum]],21))&gt;51),RIGHT(YEAR(jaar_zip[[#This Row],[Datum]])-1,2),RIGHT(YEAR(jaar_zip[[#This Row],[Datum]]),2))&amp;"-"&amp; TEXT(WEEKNUM(jaar_zip[[#This Row],[Datum]],21),"00")</f>
        <v>24-18</v>
      </c>
      <c r="L1767" s="101">
        <f>MONTH(jaar_zip[[#This Row],[Datum]])</f>
        <v>5</v>
      </c>
      <c r="M1767" s="101">
        <f>IF(ISNUMBER(jaar_zip[[#This Row],[etmaaltemperatuur]]),IF(jaar_zip[[#This Row],[etmaaltemperatuur]]&lt;stookgrens,stookgrens-jaar_zip[[#This Row],[etmaaltemperatuur]],0),"")</f>
        <v>2.1999999999999993</v>
      </c>
      <c r="N1767" s="101">
        <f>IF(ISNUMBER(jaar_zip[[#This Row],[graaddagen]]),IF(OR(MONTH(jaar_zip[[#This Row],[Datum]])=1,MONTH(jaar_zip[[#This Row],[Datum]])=2,MONTH(jaar_zip[[#This Row],[Datum]])=11,MONTH(jaar_zip[[#This Row],[Datum]])=12),1.1,IF(OR(MONTH(jaar_zip[[#This Row],[Datum]])=3,MONTH(jaar_zip[[#This Row],[Datum]])=10),1,0.8))*jaar_zip[[#This Row],[graaddagen]],"")</f>
        <v>1.7599999999999996</v>
      </c>
      <c r="O1767" s="101">
        <f>IF(ISNUMBER(jaar_zip[[#This Row],[etmaaltemperatuur]]),IF(jaar_zip[[#This Row],[etmaaltemperatuur]]&gt;stookgrens,jaar_zip[[#This Row],[etmaaltemperatuur]]-stookgrens,0),"")</f>
        <v>0</v>
      </c>
    </row>
    <row r="1768" spans="1:15" x14ac:dyDescent="0.25">
      <c r="A1768">
        <v>257</v>
      </c>
      <c r="B1768">
        <v>20240502</v>
      </c>
      <c r="D1768">
        <v>16.600000000000001</v>
      </c>
      <c r="E1768">
        <v>2390</v>
      </c>
      <c r="F1768">
        <v>0</v>
      </c>
      <c r="H1768">
        <v>77</v>
      </c>
      <c r="I1768" s="101" t="s">
        <v>18</v>
      </c>
      <c r="J1768" s="1">
        <f>DATEVALUE(RIGHT(jaar_zip[[#This Row],[YYYYMMDD]],2)&amp;"-"&amp;MID(jaar_zip[[#This Row],[YYYYMMDD]],5,2)&amp;"-"&amp;LEFT(jaar_zip[[#This Row],[YYYYMMDD]],4))</f>
        <v>45414</v>
      </c>
      <c r="K1768" s="101" t="str">
        <f>IF(AND(VALUE(MONTH(jaar_zip[[#This Row],[Datum]]))=1,VALUE(WEEKNUM(jaar_zip[[#This Row],[Datum]],21))&gt;51),RIGHT(YEAR(jaar_zip[[#This Row],[Datum]])-1,2),RIGHT(YEAR(jaar_zip[[#This Row],[Datum]]),2))&amp;"-"&amp; TEXT(WEEKNUM(jaar_zip[[#This Row],[Datum]],21),"00")</f>
        <v>24-18</v>
      </c>
      <c r="L1768" s="101">
        <f>MONTH(jaar_zip[[#This Row],[Datum]])</f>
        <v>5</v>
      </c>
      <c r="M1768" s="101">
        <f>IF(ISNUMBER(jaar_zip[[#This Row],[etmaaltemperatuur]]),IF(jaar_zip[[#This Row],[etmaaltemperatuur]]&lt;stookgrens,stookgrens-jaar_zip[[#This Row],[etmaaltemperatuur]],0),"")</f>
        <v>1.3999999999999986</v>
      </c>
      <c r="N1768" s="101">
        <f>IF(ISNUMBER(jaar_zip[[#This Row],[graaddagen]]),IF(OR(MONTH(jaar_zip[[#This Row],[Datum]])=1,MONTH(jaar_zip[[#This Row],[Datum]])=2,MONTH(jaar_zip[[#This Row],[Datum]])=11,MONTH(jaar_zip[[#This Row],[Datum]])=12),1.1,IF(OR(MONTH(jaar_zip[[#This Row],[Datum]])=3,MONTH(jaar_zip[[#This Row],[Datum]])=10),1,0.8))*jaar_zip[[#This Row],[graaddagen]],"")</f>
        <v>1.119999999999999</v>
      </c>
      <c r="O1768" s="101">
        <f>IF(ISNUMBER(jaar_zip[[#This Row],[etmaaltemperatuur]]),IF(jaar_zip[[#This Row],[etmaaltemperatuur]]&gt;stookgrens,jaar_zip[[#This Row],[etmaaltemperatuur]]-stookgrens,0),"")</f>
        <v>0</v>
      </c>
    </row>
    <row r="1769" spans="1:15" x14ac:dyDescent="0.25">
      <c r="A1769">
        <v>257</v>
      </c>
      <c r="B1769">
        <v>20240503</v>
      </c>
      <c r="D1769">
        <v>11.4</v>
      </c>
      <c r="E1769">
        <v>479</v>
      </c>
      <c r="F1769">
        <v>3.4</v>
      </c>
      <c r="H1769">
        <v>89</v>
      </c>
      <c r="I1769" s="101" t="s">
        <v>18</v>
      </c>
      <c r="J1769" s="1">
        <f>DATEVALUE(RIGHT(jaar_zip[[#This Row],[YYYYMMDD]],2)&amp;"-"&amp;MID(jaar_zip[[#This Row],[YYYYMMDD]],5,2)&amp;"-"&amp;LEFT(jaar_zip[[#This Row],[YYYYMMDD]],4))</f>
        <v>45415</v>
      </c>
      <c r="K1769" s="101" t="str">
        <f>IF(AND(VALUE(MONTH(jaar_zip[[#This Row],[Datum]]))=1,VALUE(WEEKNUM(jaar_zip[[#This Row],[Datum]],21))&gt;51),RIGHT(YEAR(jaar_zip[[#This Row],[Datum]])-1,2),RIGHT(YEAR(jaar_zip[[#This Row],[Datum]]),2))&amp;"-"&amp; TEXT(WEEKNUM(jaar_zip[[#This Row],[Datum]],21),"00")</f>
        <v>24-18</v>
      </c>
      <c r="L1769" s="101">
        <f>MONTH(jaar_zip[[#This Row],[Datum]])</f>
        <v>5</v>
      </c>
      <c r="M1769" s="101">
        <f>IF(ISNUMBER(jaar_zip[[#This Row],[etmaaltemperatuur]]),IF(jaar_zip[[#This Row],[etmaaltemperatuur]]&lt;stookgrens,stookgrens-jaar_zip[[#This Row],[etmaaltemperatuur]],0),"")</f>
        <v>6.6</v>
      </c>
      <c r="N1769" s="101">
        <f>IF(ISNUMBER(jaar_zip[[#This Row],[graaddagen]]),IF(OR(MONTH(jaar_zip[[#This Row],[Datum]])=1,MONTH(jaar_zip[[#This Row],[Datum]])=2,MONTH(jaar_zip[[#This Row],[Datum]])=11,MONTH(jaar_zip[[#This Row],[Datum]])=12),1.1,IF(OR(MONTH(jaar_zip[[#This Row],[Datum]])=3,MONTH(jaar_zip[[#This Row],[Datum]])=10),1,0.8))*jaar_zip[[#This Row],[graaddagen]],"")</f>
        <v>5.28</v>
      </c>
      <c r="O1769" s="101">
        <f>IF(ISNUMBER(jaar_zip[[#This Row],[etmaaltemperatuur]]),IF(jaar_zip[[#This Row],[etmaaltemperatuur]]&gt;stookgrens,jaar_zip[[#This Row],[etmaaltemperatuur]]-stookgrens,0),"")</f>
        <v>0</v>
      </c>
    </row>
    <row r="1770" spans="1:15" x14ac:dyDescent="0.25">
      <c r="A1770">
        <v>257</v>
      </c>
      <c r="B1770">
        <v>20240504</v>
      </c>
      <c r="D1770">
        <v>12.3</v>
      </c>
      <c r="E1770">
        <v>1517</v>
      </c>
      <c r="F1770">
        <v>10.9</v>
      </c>
      <c r="H1770">
        <v>75</v>
      </c>
      <c r="I1770" s="101" t="s">
        <v>18</v>
      </c>
      <c r="J1770" s="1">
        <f>DATEVALUE(RIGHT(jaar_zip[[#This Row],[YYYYMMDD]],2)&amp;"-"&amp;MID(jaar_zip[[#This Row],[YYYYMMDD]],5,2)&amp;"-"&amp;LEFT(jaar_zip[[#This Row],[YYYYMMDD]],4))</f>
        <v>45416</v>
      </c>
      <c r="K1770" s="101" t="str">
        <f>IF(AND(VALUE(MONTH(jaar_zip[[#This Row],[Datum]]))=1,VALUE(WEEKNUM(jaar_zip[[#This Row],[Datum]],21))&gt;51),RIGHT(YEAR(jaar_zip[[#This Row],[Datum]])-1,2),RIGHT(YEAR(jaar_zip[[#This Row],[Datum]]),2))&amp;"-"&amp; TEXT(WEEKNUM(jaar_zip[[#This Row],[Datum]],21),"00")</f>
        <v>24-18</v>
      </c>
      <c r="L1770" s="101">
        <f>MONTH(jaar_zip[[#This Row],[Datum]])</f>
        <v>5</v>
      </c>
      <c r="M1770" s="101">
        <f>IF(ISNUMBER(jaar_zip[[#This Row],[etmaaltemperatuur]]),IF(jaar_zip[[#This Row],[etmaaltemperatuur]]&lt;stookgrens,stookgrens-jaar_zip[[#This Row],[etmaaltemperatuur]],0),"")</f>
        <v>5.6999999999999993</v>
      </c>
      <c r="N1770" s="101">
        <f>IF(ISNUMBER(jaar_zip[[#This Row],[graaddagen]]),IF(OR(MONTH(jaar_zip[[#This Row],[Datum]])=1,MONTH(jaar_zip[[#This Row],[Datum]])=2,MONTH(jaar_zip[[#This Row],[Datum]])=11,MONTH(jaar_zip[[#This Row],[Datum]])=12),1.1,IF(OR(MONTH(jaar_zip[[#This Row],[Datum]])=3,MONTH(jaar_zip[[#This Row],[Datum]])=10),1,0.8))*jaar_zip[[#This Row],[graaddagen]],"")</f>
        <v>4.5599999999999996</v>
      </c>
      <c r="O1770" s="101">
        <f>IF(ISNUMBER(jaar_zip[[#This Row],[etmaaltemperatuur]]),IF(jaar_zip[[#This Row],[etmaaltemperatuur]]&gt;stookgrens,jaar_zip[[#This Row],[etmaaltemperatuur]]-stookgrens,0),"")</f>
        <v>0</v>
      </c>
    </row>
    <row r="1771" spans="1:15" x14ac:dyDescent="0.25">
      <c r="A1771">
        <v>257</v>
      </c>
      <c r="B1771">
        <v>20240505</v>
      </c>
      <c r="D1771">
        <v>11.4</v>
      </c>
      <c r="E1771">
        <v>2517</v>
      </c>
      <c r="F1771">
        <v>5.9</v>
      </c>
      <c r="H1771">
        <v>84</v>
      </c>
      <c r="I1771" s="101" t="s">
        <v>18</v>
      </c>
      <c r="J1771" s="1">
        <f>DATEVALUE(RIGHT(jaar_zip[[#This Row],[YYYYMMDD]],2)&amp;"-"&amp;MID(jaar_zip[[#This Row],[YYYYMMDD]],5,2)&amp;"-"&amp;LEFT(jaar_zip[[#This Row],[YYYYMMDD]],4))</f>
        <v>45417</v>
      </c>
      <c r="K1771" s="101" t="str">
        <f>IF(AND(VALUE(MONTH(jaar_zip[[#This Row],[Datum]]))=1,VALUE(WEEKNUM(jaar_zip[[#This Row],[Datum]],21))&gt;51),RIGHT(YEAR(jaar_zip[[#This Row],[Datum]])-1,2),RIGHT(YEAR(jaar_zip[[#This Row],[Datum]]),2))&amp;"-"&amp; TEXT(WEEKNUM(jaar_zip[[#This Row],[Datum]],21),"00")</f>
        <v>24-18</v>
      </c>
      <c r="L1771" s="101">
        <f>MONTH(jaar_zip[[#This Row],[Datum]])</f>
        <v>5</v>
      </c>
      <c r="M1771" s="101">
        <f>IF(ISNUMBER(jaar_zip[[#This Row],[etmaaltemperatuur]]),IF(jaar_zip[[#This Row],[etmaaltemperatuur]]&lt;stookgrens,stookgrens-jaar_zip[[#This Row],[etmaaltemperatuur]],0),"")</f>
        <v>6.6</v>
      </c>
      <c r="N1771" s="101">
        <f>IF(ISNUMBER(jaar_zip[[#This Row],[graaddagen]]),IF(OR(MONTH(jaar_zip[[#This Row],[Datum]])=1,MONTH(jaar_zip[[#This Row],[Datum]])=2,MONTH(jaar_zip[[#This Row],[Datum]])=11,MONTH(jaar_zip[[#This Row],[Datum]])=12),1.1,IF(OR(MONTH(jaar_zip[[#This Row],[Datum]])=3,MONTH(jaar_zip[[#This Row],[Datum]])=10),1,0.8))*jaar_zip[[#This Row],[graaddagen]],"")</f>
        <v>5.28</v>
      </c>
      <c r="O1771" s="101">
        <f>IF(ISNUMBER(jaar_zip[[#This Row],[etmaaltemperatuur]]),IF(jaar_zip[[#This Row],[etmaaltemperatuur]]&gt;stookgrens,jaar_zip[[#This Row],[etmaaltemperatuur]]-stookgrens,0),"")</f>
        <v>0</v>
      </c>
    </row>
    <row r="1772" spans="1:15" x14ac:dyDescent="0.25">
      <c r="A1772">
        <v>257</v>
      </c>
      <c r="B1772">
        <v>20240506</v>
      </c>
      <c r="D1772">
        <v>14.1</v>
      </c>
      <c r="E1772">
        <v>2190</v>
      </c>
      <c r="F1772">
        <v>0</v>
      </c>
      <c r="H1772">
        <v>73</v>
      </c>
      <c r="I1772" s="101" t="s">
        <v>18</v>
      </c>
      <c r="J1772" s="1">
        <f>DATEVALUE(RIGHT(jaar_zip[[#This Row],[YYYYMMDD]],2)&amp;"-"&amp;MID(jaar_zip[[#This Row],[YYYYMMDD]],5,2)&amp;"-"&amp;LEFT(jaar_zip[[#This Row],[YYYYMMDD]],4))</f>
        <v>45418</v>
      </c>
      <c r="K1772" s="101" t="str">
        <f>IF(AND(VALUE(MONTH(jaar_zip[[#This Row],[Datum]]))=1,VALUE(WEEKNUM(jaar_zip[[#This Row],[Datum]],21))&gt;51),RIGHT(YEAR(jaar_zip[[#This Row],[Datum]])-1,2),RIGHT(YEAR(jaar_zip[[#This Row],[Datum]]),2))&amp;"-"&amp; TEXT(WEEKNUM(jaar_zip[[#This Row],[Datum]],21),"00")</f>
        <v>24-19</v>
      </c>
      <c r="L1772" s="101">
        <f>MONTH(jaar_zip[[#This Row],[Datum]])</f>
        <v>5</v>
      </c>
      <c r="M1772" s="101">
        <f>IF(ISNUMBER(jaar_zip[[#This Row],[etmaaltemperatuur]]),IF(jaar_zip[[#This Row],[etmaaltemperatuur]]&lt;stookgrens,stookgrens-jaar_zip[[#This Row],[etmaaltemperatuur]],0),"")</f>
        <v>3.9000000000000004</v>
      </c>
      <c r="N1772" s="101">
        <f>IF(ISNUMBER(jaar_zip[[#This Row],[graaddagen]]),IF(OR(MONTH(jaar_zip[[#This Row],[Datum]])=1,MONTH(jaar_zip[[#This Row],[Datum]])=2,MONTH(jaar_zip[[#This Row],[Datum]])=11,MONTH(jaar_zip[[#This Row],[Datum]])=12),1.1,IF(OR(MONTH(jaar_zip[[#This Row],[Datum]])=3,MONTH(jaar_zip[[#This Row],[Datum]])=10),1,0.8))*jaar_zip[[#This Row],[graaddagen]],"")</f>
        <v>3.1200000000000006</v>
      </c>
      <c r="O1772" s="101">
        <f>IF(ISNUMBER(jaar_zip[[#This Row],[etmaaltemperatuur]]),IF(jaar_zip[[#This Row],[etmaaltemperatuur]]&gt;stookgrens,jaar_zip[[#This Row],[etmaaltemperatuur]]-stookgrens,0),"")</f>
        <v>0</v>
      </c>
    </row>
    <row r="1773" spans="1:15" x14ac:dyDescent="0.25">
      <c r="A1773">
        <v>257</v>
      </c>
      <c r="B1773">
        <v>20240507</v>
      </c>
      <c r="D1773">
        <v>12.8</v>
      </c>
      <c r="E1773">
        <v>2650</v>
      </c>
      <c r="F1773">
        <v>0</v>
      </c>
      <c r="H1773">
        <v>78</v>
      </c>
      <c r="I1773" s="101" t="s">
        <v>18</v>
      </c>
      <c r="J1773" s="1">
        <f>DATEVALUE(RIGHT(jaar_zip[[#This Row],[YYYYMMDD]],2)&amp;"-"&amp;MID(jaar_zip[[#This Row],[YYYYMMDD]],5,2)&amp;"-"&amp;LEFT(jaar_zip[[#This Row],[YYYYMMDD]],4))</f>
        <v>45419</v>
      </c>
      <c r="K1773" s="101" t="str">
        <f>IF(AND(VALUE(MONTH(jaar_zip[[#This Row],[Datum]]))=1,VALUE(WEEKNUM(jaar_zip[[#This Row],[Datum]],21))&gt;51),RIGHT(YEAR(jaar_zip[[#This Row],[Datum]])-1,2),RIGHT(YEAR(jaar_zip[[#This Row],[Datum]]),2))&amp;"-"&amp; TEXT(WEEKNUM(jaar_zip[[#This Row],[Datum]],21),"00")</f>
        <v>24-19</v>
      </c>
      <c r="L1773" s="101">
        <f>MONTH(jaar_zip[[#This Row],[Datum]])</f>
        <v>5</v>
      </c>
      <c r="M1773" s="101">
        <f>IF(ISNUMBER(jaar_zip[[#This Row],[etmaaltemperatuur]]),IF(jaar_zip[[#This Row],[etmaaltemperatuur]]&lt;stookgrens,stookgrens-jaar_zip[[#This Row],[etmaaltemperatuur]],0),"")</f>
        <v>5.1999999999999993</v>
      </c>
      <c r="N1773" s="101">
        <f>IF(ISNUMBER(jaar_zip[[#This Row],[graaddagen]]),IF(OR(MONTH(jaar_zip[[#This Row],[Datum]])=1,MONTH(jaar_zip[[#This Row],[Datum]])=2,MONTH(jaar_zip[[#This Row],[Datum]])=11,MONTH(jaar_zip[[#This Row],[Datum]])=12),1.1,IF(OR(MONTH(jaar_zip[[#This Row],[Datum]])=3,MONTH(jaar_zip[[#This Row],[Datum]])=10),1,0.8))*jaar_zip[[#This Row],[graaddagen]],"")</f>
        <v>4.1599999999999993</v>
      </c>
      <c r="O1773" s="101">
        <f>IF(ISNUMBER(jaar_zip[[#This Row],[etmaaltemperatuur]]),IF(jaar_zip[[#This Row],[etmaaltemperatuur]]&gt;stookgrens,jaar_zip[[#This Row],[etmaaltemperatuur]]-stookgrens,0),"")</f>
        <v>0</v>
      </c>
    </row>
    <row r="1774" spans="1:15" x14ac:dyDescent="0.25">
      <c r="A1774">
        <v>257</v>
      </c>
      <c r="B1774">
        <v>20240508</v>
      </c>
      <c r="D1774">
        <v>10.7</v>
      </c>
      <c r="E1774">
        <v>847</v>
      </c>
      <c r="F1774">
        <v>0.2</v>
      </c>
      <c r="H1774">
        <v>89</v>
      </c>
      <c r="I1774" s="101" t="s">
        <v>18</v>
      </c>
      <c r="J1774" s="1">
        <f>DATEVALUE(RIGHT(jaar_zip[[#This Row],[YYYYMMDD]],2)&amp;"-"&amp;MID(jaar_zip[[#This Row],[YYYYMMDD]],5,2)&amp;"-"&amp;LEFT(jaar_zip[[#This Row],[YYYYMMDD]],4))</f>
        <v>45420</v>
      </c>
      <c r="K1774" s="101" t="str">
        <f>IF(AND(VALUE(MONTH(jaar_zip[[#This Row],[Datum]]))=1,VALUE(WEEKNUM(jaar_zip[[#This Row],[Datum]],21))&gt;51),RIGHT(YEAR(jaar_zip[[#This Row],[Datum]])-1,2),RIGHT(YEAR(jaar_zip[[#This Row],[Datum]]),2))&amp;"-"&amp; TEXT(WEEKNUM(jaar_zip[[#This Row],[Datum]],21),"00")</f>
        <v>24-19</v>
      </c>
      <c r="L1774" s="101">
        <f>MONTH(jaar_zip[[#This Row],[Datum]])</f>
        <v>5</v>
      </c>
      <c r="M1774" s="101">
        <f>IF(ISNUMBER(jaar_zip[[#This Row],[etmaaltemperatuur]]),IF(jaar_zip[[#This Row],[etmaaltemperatuur]]&lt;stookgrens,stookgrens-jaar_zip[[#This Row],[etmaaltemperatuur]],0),"")</f>
        <v>7.3000000000000007</v>
      </c>
      <c r="N1774" s="101">
        <f>IF(ISNUMBER(jaar_zip[[#This Row],[graaddagen]]),IF(OR(MONTH(jaar_zip[[#This Row],[Datum]])=1,MONTH(jaar_zip[[#This Row],[Datum]])=2,MONTH(jaar_zip[[#This Row],[Datum]])=11,MONTH(jaar_zip[[#This Row],[Datum]])=12),1.1,IF(OR(MONTH(jaar_zip[[#This Row],[Datum]])=3,MONTH(jaar_zip[[#This Row],[Datum]])=10),1,0.8))*jaar_zip[[#This Row],[graaddagen]],"")</f>
        <v>5.8400000000000007</v>
      </c>
      <c r="O1774" s="101">
        <f>IF(ISNUMBER(jaar_zip[[#This Row],[etmaaltemperatuur]]),IF(jaar_zip[[#This Row],[etmaaltemperatuur]]&gt;stookgrens,jaar_zip[[#This Row],[etmaaltemperatuur]]-stookgrens,0),"")</f>
        <v>0</v>
      </c>
    </row>
    <row r="1775" spans="1:15" x14ac:dyDescent="0.25">
      <c r="A1775">
        <v>257</v>
      </c>
      <c r="B1775">
        <v>20240509</v>
      </c>
      <c r="D1775">
        <v>10.4</v>
      </c>
      <c r="E1775">
        <v>2094</v>
      </c>
      <c r="F1775">
        <v>0</v>
      </c>
      <c r="H1775">
        <v>88</v>
      </c>
      <c r="I1775" s="101" t="s">
        <v>18</v>
      </c>
      <c r="J1775" s="1">
        <f>DATEVALUE(RIGHT(jaar_zip[[#This Row],[YYYYMMDD]],2)&amp;"-"&amp;MID(jaar_zip[[#This Row],[YYYYMMDD]],5,2)&amp;"-"&amp;LEFT(jaar_zip[[#This Row],[YYYYMMDD]],4))</f>
        <v>45421</v>
      </c>
      <c r="K1775" s="101" t="str">
        <f>IF(AND(VALUE(MONTH(jaar_zip[[#This Row],[Datum]]))=1,VALUE(WEEKNUM(jaar_zip[[#This Row],[Datum]],21))&gt;51),RIGHT(YEAR(jaar_zip[[#This Row],[Datum]])-1,2),RIGHT(YEAR(jaar_zip[[#This Row],[Datum]]),2))&amp;"-"&amp; TEXT(WEEKNUM(jaar_zip[[#This Row],[Datum]],21),"00")</f>
        <v>24-19</v>
      </c>
      <c r="L1775" s="101">
        <f>MONTH(jaar_zip[[#This Row],[Datum]])</f>
        <v>5</v>
      </c>
      <c r="M1775" s="101">
        <f>IF(ISNUMBER(jaar_zip[[#This Row],[etmaaltemperatuur]]),IF(jaar_zip[[#This Row],[etmaaltemperatuur]]&lt;stookgrens,stookgrens-jaar_zip[[#This Row],[etmaaltemperatuur]],0),"")</f>
        <v>7.6</v>
      </c>
      <c r="N1775" s="101">
        <f>IF(ISNUMBER(jaar_zip[[#This Row],[graaddagen]]),IF(OR(MONTH(jaar_zip[[#This Row],[Datum]])=1,MONTH(jaar_zip[[#This Row],[Datum]])=2,MONTH(jaar_zip[[#This Row],[Datum]])=11,MONTH(jaar_zip[[#This Row],[Datum]])=12),1.1,IF(OR(MONTH(jaar_zip[[#This Row],[Datum]])=3,MONTH(jaar_zip[[#This Row],[Datum]])=10),1,0.8))*jaar_zip[[#This Row],[graaddagen]],"")</f>
        <v>6.08</v>
      </c>
      <c r="O1775" s="101">
        <f>IF(ISNUMBER(jaar_zip[[#This Row],[etmaaltemperatuur]]),IF(jaar_zip[[#This Row],[etmaaltemperatuur]]&gt;stookgrens,jaar_zip[[#This Row],[etmaaltemperatuur]]-stookgrens,0),"")</f>
        <v>0</v>
      </c>
    </row>
    <row r="1776" spans="1:15" x14ac:dyDescent="0.25">
      <c r="A1776">
        <v>257</v>
      </c>
      <c r="B1776">
        <v>20240510</v>
      </c>
      <c r="D1776">
        <v>13.3</v>
      </c>
      <c r="E1776">
        <v>2321</v>
      </c>
      <c r="F1776">
        <v>0</v>
      </c>
      <c r="H1776">
        <v>82</v>
      </c>
      <c r="I1776" s="101" t="s">
        <v>18</v>
      </c>
      <c r="J1776" s="1">
        <f>DATEVALUE(RIGHT(jaar_zip[[#This Row],[YYYYMMDD]],2)&amp;"-"&amp;MID(jaar_zip[[#This Row],[YYYYMMDD]],5,2)&amp;"-"&amp;LEFT(jaar_zip[[#This Row],[YYYYMMDD]],4))</f>
        <v>45422</v>
      </c>
      <c r="K1776" s="101" t="str">
        <f>IF(AND(VALUE(MONTH(jaar_zip[[#This Row],[Datum]]))=1,VALUE(WEEKNUM(jaar_zip[[#This Row],[Datum]],21))&gt;51),RIGHT(YEAR(jaar_zip[[#This Row],[Datum]])-1,2),RIGHT(YEAR(jaar_zip[[#This Row],[Datum]]),2))&amp;"-"&amp; TEXT(WEEKNUM(jaar_zip[[#This Row],[Datum]],21),"00")</f>
        <v>24-19</v>
      </c>
      <c r="L1776" s="101">
        <f>MONTH(jaar_zip[[#This Row],[Datum]])</f>
        <v>5</v>
      </c>
      <c r="M1776" s="101">
        <f>IF(ISNUMBER(jaar_zip[[#This Row],[etmaaltemperatuur]]),IF(jaar_zip[[#This Row],[etmaaltemperatuur]]&lt;stookgrens,stookgrens-jaar_zip[[#This Row],[etmaaltemperatuur]],0),"")</f>
        <v>4.6999999999999993</v>
      </c>
      <c r="N1776" s="101">
        <f>IF(ISNUMBER(jaar_zip[[#This Row],[graaddagen]]),IF(OR(MONTH(jaar_zip[[#This Row],[Datum]])=1,MONTH(jaar_zip[[#This Row],[Datum]])=2,MONTH(jaar_zip[[#This Row],[Datum]])=11,MONTH(jaar_zip[[#This Row],[Datum]])=12),1.1,IF(OR(MONTH(jaar_zip[[#This Row],[Datum]])=3,MONTH(jaar_zip[[#This Row],[Datum]])=10),1,0.8))*jaar_zip[[#This Row],[graaddagen]],"")</f>
        <v>3.76</v>
      </c>
      <c r="O1776" s="101">
        <f>IF(ISNUMBER(jaar_zip[[#This Row],[etmaaltemperatuur]]),IF(jaar_zip[[#This Row],[etmaaltemperatuur]]&gt;stookgrens,jaar_zip[[#This Row],[etmaaltemperatuur]]-stookgrens,0),"")</f>
        <v>0</v>
      </c>
    </row>
    <row r="1777" spans="1:15" x14ac:dyDescent="0.25">
      <c r="A1777">
        <v>257</v>
      </c>
      <c r="B1777">
        <v>20240511</v>
      </c>
      <c r="D1777">
        <v>16</v>
      </c>
      <c r="E1777">
        <v>2594</v>
      </c>
      <c r="F1777">
        <v>0</v>
      </c>
      <c r="H1777">
        <v>74</v>
      </c>
      <c r="I1777" s="101" t="s">
        <v>18</v>
      </c>
      <c r="J1777" s="1">
        <f>DATEVALUE(RIGHT(jaar_zip[[#This Row],[YYYYMMDD]],2)&amp;"-"&amp;MID(jaar_zip[[#This Row],[YYYYMMDD]],5,2)&amp;"-"&amp;LEFT(jaar_zip[[#This Row],[YYYYMMDD]],4))</f>
        <v>45423</v>
      </c>
      <c r="K1777" s="101" t="str">
        <f>IF(AND(VALUE(MONTH(jaar_zip[[#This Row],[Datum]]))=1,VALUE(WEEKNUM(jaar_zip[[#This Row],[Datum]],21))&gt;51),RIGHT(YEAR(jaar_zip[[#This Row],[Datum]])-1,2),RIGHT(YEAR(jaar_zip[[#This Row],[Datum]]),2))&amp;"-"&amp; TEXT(WEEKNUM(jaar_zip[[#This Row],[Datum]],21),"00")</f>
        <v>24-19</v>
      </c>
      <c r="L1777" s="101">
        <f>MONTH(jaar_zip[[#This Row],[Datum]])</f>
        <v>5</v>
      </c>
      <c r="M1777" s="101">
        <f>IF(ISNUMBER(jaar_zip[[#This Row],[etmaaltemperatuur]]),IF(jaar_zip[[#This Row],[etmaaltemperatuur]]&lt;stookgrens,stookgrens-jaar_zip[[#This Row],[etmaaltemperatuur]],0),"")</f>
        <v>2</v>
      </c>
      <c r="N1777" s="101">
        <f>IF(ISNUMBER(jaar_zip[[#This Row],[graaddagen]]),IF(OR(MONTH(jaar_zip[[#This Row],[Datum]])=1,MONTH(jaar_zip[[#This Row],[Datum]])=2,MONTH(jaar_zip[[#This Row],[Datum]])=11,MONTH(jaar_zip[[#This Row],[Datum]])=12),1.1,IF(OR(MONTH(jaar_zip[[#This Row],[Datum]])=3,MONTH(jaar_zip[[#This Row],[Datum]])=10),1,0.8))*jaar_zip[[#This Row],[graaddagen]],"")</f>
        <v>1.6</v>
      </c>
      <c r="O1777" s="101">
        <f>IF(ISNUMBER(jaar_zip[[#This Row],[etmaaltemperatuur]]),IF(jaar_zip[[#This Row],[etmaaltemperatuur]]&gt;stookgrens,jaar_zip[[#This Row],[etmaaltemperatuur]]-stookgrens,0),"")</f>
        <v>0</v>
      </c>
    </row>
    <row r="1778" spans="1:15" x14ac:dyDescent="0.25">
      <c r="A1778">
        <v>257</v>
      </c>
      <c r="B1778">
        <v>20240512</v>
      </c>
      <c r="D1778">
        <v>19.600000000000001</v>
      </c>
      <c r="E1778">
        <v>2596</v>
      </c>
      <c r="F1778">
        <v>0</v>
      </c>
      <c r="H1778">
        <v>61</v>
      </c>
      <c r="I1778" s="101" t="s">
        <v>18</v>
      </c>
      <c r="J1778" s="1">
        <f>DATEVALUE(RIGHT(jaar_zip[[#This Row],[YYYYMMDD]],2)&amp;"-"&amp;MID(jaar_zip[[#This Row],[YYYYMMDD]],5,2)&amp;"-"&amp;LEFT(jaar_zip[[#This Row],[YYYYMMDD]],4))</f>
        <v>45424</v>
      </c>
      <c r="K1778" s="101" t="str">
        <f>IF(AND(VALUE(MONTH(jaar_zip[[#This Row],[Datum]]))=1,VALUE(WEEKNUM(jaar_zip[[#This Row],[Datum]],21))&gt;51),RIGHT(YEAR(jaar_zip[[#This Row],[Datum]])-1,2),RIGHT(YEAR(jaar_zip[[#This Row],[Datum]]),2))&amp;"-"&amp; TEXT(WEEKNUM(jaar_zip[[#This Row],[Datum]],21),"00")</f>
        <v>24-19</v>
      </c>
      <c r="L1778" s="101">
        <f>MONTH(jaar_zip[[#This Row],[Datum]])</f>
        <v>5</v>
      </c>
      <c r="M1778" s="101">
        <f>IF(ISNUMBER(jaar_zip[[#This Row],[etmaaltemperatuur]]),IF(jaar_zip[[#This Row],[etmaaltemperatuur]]&lt;stookgrens,stookgrens-jaar_zip[[#This Row],[etmaaltemperatuur]],0),"")</f>
        <v>0</v>
      </c>
      <c r="N1778" s="101">
        <f>IF(ISNUMBER(jaar_zip[[#This Row],[graaddagen]]),IF(OR(MONTH(jaar_zip[[#This Row],[Datum]])=1,MONTH(jaar_zip[[#This Row],[Datum]])=2,MONTH(jaar_zip[[#This Row],[Datum]])=11,MONTH(jaar_zip[[#This Row],[Datum]])=12),1.1,IF(OR(MONTH(jaar_zip[[#This Row],[Datum]])=3,MONTH(jaar_zip[[#This Row],[Datum]])=10),1,0.8))*jaar_zip[[#This Row],[graaddagen]],"")</f>
        <v>0</v>
      </c>
      <c r="O1778" s="101">
        <f>IF(ISNUMBER(jaar_zip[[#This Row],[etmaaltemperatuur]]),IF(jaar_zip[[#This Row],[etmaaltemperatuur]]&gt;stookgrens,jaar_zip[[#This Row],[etmaaltemperatuur]]-stookgrens,0),"")</f>
        <v>1.6000000000000014</v>
      </c>
    </row>
    <row r="1779" spans="1:15" x14ac:dyDescent="0.25">
      <c r="A1779">
        <v>257</v>
      </c>
      <c r="B1779">
        <v>20240513</v>
      </c>
      <c r="D1779">
        <v>18.2</v>
      </c>
      <c r="E1779">
        <v>2312</v>
      </c>
      <c r="F1779">
        <v>0</v>
      </c>
      <c r="H1779">
        <v>78</v>
      </c>
      <c r="I1779" s="101" t="s">
        <v>18</v>
      </c>
      <c r="J1779" s="1">
        <f>DATEVALUE(RIGHT(jaar_zip[[#This Row],[YYYYMMDD]],2)&amp;"-"&amp;MID(jaar_zip[[#This Row],[YYYYMMDD]],5,2)&amp;"-"&amp;LEFT(jaar_zip[[#This Row],[YYYYMMDD]],4))</f>
        <v>45425</v>
      </c>
      <c r="K1779" s="101" t="str">
        <f>IF(AND(VALUE(MONTH(jaar_zip[[#This Row],[Datum]]))=1,VALUE(WEEKNUM(jaar_zip[[#This Row],[Datum]],21))&gt;51),RIGHT(YEAR(jaar_zip[[#This Row],[Datum]])-1,2),RIGHT(YEAR(jaar_zip[[#This Row],[Datum]]),2))&amp;"-"&amp; TEXT(WEEKNUM(jaar_zip[[#This Row],[Datum]],21),"00")</f>
        <v>24-20</v>
      </c>
      <c r="L1779" s="101">
        <f>MONTH(jaar_zip[[#This Row],[Datum]])</f>
        <v>5</v>
      </c>
      <c r="M1779" s="101">
        <f>IF(ISNUMBER(jaar_zip[[#This Row],[etmaaltemperatuur]]),IF(jaar_zip[[#This Row],[etmaaltemperatuur]]&lt;stookgrens,stookgrens-jaar_zip[[#This Row],[etmaaltemperatuur]],0),"")</f>
        <v>0</v>
      </c>
      <c r="N1779" s="101">
        <f>IF(ISNUMBER(jaar_zip[[#This Row],[graaddagen]]),IF(OR(MONTH(jaar_zip[[#This Row],[Datum]])=1,MONTH(jaar_zip[[#This Row],[Datum]])=2,MONTH(jaar_zip[[#This Row],[Datum]])=11,MONTH(jaar_zip[[#This Row],[Datum]])=12),1.1,IF(OR(MONTH(jaar_zip[[#This Row],[Datum]])=3,MONTH(jaar_zip[[#This Row],[Datum]])=10),1,0.8))*jaar_zip[[#This Row],[graaddagen]],"")</f>
        <v>0</v>
      </c>
      <c r="O1779" s="101">
        <f>IF(ISNUMBER(jaar_zip[[#This Row],[etmaaltemperatuur]]),IF(jaar_zip[[#This Row],[etmaaltemperatuur]]&gt;stookgrens,jaar_zip[[#This Row],[etmaaltemperatuur]]-stookgrens,0),"")</f>
        <v>0.19999999999999929</v>
      </c>
    </row>
    <row r="1780" spans="1:15" x14ac:dyDescent="0.25">
      <c r="A1780">
        <v>257</v>
      </c>
      <c r="B1780">
        <v>20240514</v>
      </c>
      <c r="D1780">
        <v>19.3</v>
      </c>
      <c r="E1780">
        <v>2261</v>
      </c>
      <c r="F1780">
        <v>11.2</v>
      </c>
      <c r="H1780">
        <v>73</v>
      </c>
      <c r="I1780" s="101" t="s">
        <v>18</v>
      </c>
      <c r="J1780" s="1">
        <f>DATEVALUE(RIGHT(jaar_zip[[#This Row],[YYYYMMDD]],2)&amp;"-"&amp;MID(jaar_zip[[#This Row],[YYYYMMDD]],5,2)&amp;"-"&amp;LEFT(jaar_zip[[#This Row],[YYYYMMDD]],4))</f>
        <v>45426</v>
      </c>
      <c r="K1780" s="101" t="str">
        <f>IF(AND(VALUE(MONTH(jaar_zip[[#This Row],[Datum]]))=1,VALUE(WEEKNUM(jaar_zip[[#This Row],[Datum]],21))&gt;51),RIGHT(YEAR(jaar_zip[[#This Row],[Datum]])-1,2),RIGHT(YEAR(jaar_zip[[#This Row],[Datum]]),2))&amp;"-"&amp; TEXT(WEEKNUM(jaar_zip[[#This Row],[Datum]],21),"00")</f>
        <v>24-20</v>
      </c>
      <c r="L1780" s="101">
        <f>MONTH(jaar_zip[[#This Row],[Datum]])</f>
        <v>5</v>
      </c>
      <c r="M1780" s="101">
        <f>IF(ISNUMBER(jaar_zip[[#This Row],[etmaaltemperatuur]]),IF(jaar_zip[[#This Row],[etmaaltemperatuur]]&lt;stookgrens,stookgrens-jaar_zip[[#This Row],[etmaaltemperatuur]],0),"")</f>
        <v>0</v>
      </c>
      <c r="N1780" s="101">
        <f>IF(ISNUMBER(jaar_zip[[#This Row],[graaddagen]]),IF(OR(MONTH(jaar_zip[[#This Row],[Datum]])=1,MONTH(jaar_zip[[#This Row],[Datum]])=2,MONTH(jaar_zip[[#This Row],[Datum]])=11,MONTH(jaar_zip[[#This Row],[Datum]])=12),1.1,IF(OR(MONTH(jaar_zip[[#This Row],[Datum]])=3,MONTH(jaar_zip[[#This Row],[Datum]])=10),1,0.8))*jaar_zip[[#This Row],[graaddagen]],"")</f>
        <v>0</v>
      </c>
      <c r="O1780" s="101">
        <f>IF(ISNUMBER(jaar_zip[[#This Row],[etmaaltemperatuur]]),IF(jaar_zip[[#This Row],[etmaaltemperatuur]]&gt;stookgrens,jaar_zip[[#This Row],[etmaaltemperatuur]]-stookgrens,0),"")</f>
        <v>1.3000000000000007</v>
      </c>
    </row>
    <row r="1781" spans="1:15" x14ac:dyDescent="0.25">
      <c r="A1781">
        <v>257</v>
      </c>
      <c r="B1781">
        <v>20240515</v>
      </c>
      <c r="D1781">
        <v>13.5</v>
      </c>
      <c r="E1781">
        <v>1499</v>
      </c>
      <c r="F1781">
        <v>19.2</v>
      </c>
      <c r="H1781">
        <v>95</v>
      </c>
      <c r="I1781" s="101" t="s">
        <v>18</v>
      </c>
      <c r="J1781" s="1">
        <f>DATEVALUE(RIGHT(jaar_zip[[#This Row],[YYYYMMDD]],2)&amp;"-"&amp;MID(jaar_zip[[#This Row],[YYYYMMDD]],5,2)&amp;"-"&amp;LEFT(jaar_zip[[#This Row],[YYYYMMDD]],4))</f>
        <v>45427</v>
      </c>
      <c r="K1781" s="101" t="str">
        <f>IF(AND(VALUE(MONTH(jaar_zip[[#This Row],[Datum]]))=1,VALUE(WEEKNUM(jaar_zip[[#This Row],[Datum]],21))&gt;51),RIGHT(YEAR(jaar_zip[[#This Row],[Datum]])-1,2),RIGHT(YEAR(jaar_zip[[#This Row],[Datum]]),2))&amp;"-"&amp; TEXT(WEEKNUM(jaar_zip[[#This Row],[Datum]],21),"00")</f>
        <v>24-20</v>
      </c>
      <c r="L1781" s="101">
        <f>MONTH(jaar_zip[[#This Row],[Datum]])</f>
        <v>5</v>
      </c>
      <c r="M1781" s="101">
        <f>IF(ISNUMBER(jaar_zip[[#This Row],[etmaaltemperatuur]]),IF(jaar_zip[[#This Row],[etmaaltemperatuur]]&lt;stookgrens,stookgrens-jaar_zip[[#This Row],[etmaaltemperatuur]],0),"")</f>
        <v>4.5</v>
      </c>
      <c r="N1781" s="101">
        <f>IF(ISNUMBER(jaar_zip[[#This Row],[graaddagen]]),IF(OR(MONTH(jaar_zip[[#This Row],[Datum]])=1,MONTH(jaar_zip[[#This Row],[Datum]])=2,MONTH(jaar_zip[[#This Row],[Datum]])=11,MONTH(jaar_zip[[#This Row],[Datum]])=12),1.1,IF(OR(MONTH(jaar_zip[[#This Row],[Datum]])=3,MONTH(jaar_zip[[#This Row],[Datum]])=10),1,0.8))*jaar_zip[[#This Row],[graaddagen]],"")</f>
        <v>3.6</v>
      </c>
      <c r="O1781" s="101">
        <f>IF(ISNUMBER(jaar_zip[[#This Row],[etmaaltemperatuur]]),IF(jaar_zip[[#This Row],[etmaaltemperatuur]]&gt;stookgrens,jaar_zip[[#This Row],[etmaaltemperatuur]]-stookgrens,0),"")</f>
        <v>0</v>
      </c>
    </row>
    <row r="1782" spans="1:15" x14ac:dyDescent="0.25">
      <c r="A1782">
        <v>257</v>
      </c>
      <c r="B1782">
        <v>20240516</v>
      </c>
      <c r="D1782">
        <v>14.8</v>
      </c>
      <c r="E1782">
        <v>1416</v>
      </c>
      <c r="F1782">
        <v>0.7</v>
      </c>
      <c r="H1782">
        <v>90</v>
      </c>
      <c r="I1782" s="101" t="s">
        <v>18</v>
      </c>
      <c r="J1782" s="1">
        <f>DATEVALUE(RIGHT(jaar_zip[[#This Row],[YYYYMMDD]],2)&amp;"-"&amp;MID(jaar_zip[[#This Row],[YYYYMMDD]],5,2)&amp;"-"&amp;LEFT(jaar_zip[[#This Row],[YYYYMMDD]],4))</f>
        <v>45428</v>
      </c>
      <c r="K1782" s="101" t="str">
        <f>IF(AND(VALUE(MONTH(jaar_zip[[#This Row],[Datum]]))=1,VALUE(WEEKNUM(jaar_zip[[#This Row],[Datum]],21))&gt;51),RIGHT(YEAR(jaar_zip[[#This Row],[Datum]])-1,2),RIGHT(YEAR(jaar_zip[[#This Row],[Datum]]),2))&amp;"-"&amp; TEXT(WEEKNUM(jaar_zip[[#This Row],[Datum]],21),"00")</f>
        <v>24-20</v>
      </c>
      <c r="L1782" s="101">
        <f>MONTH(jaar_zip[[#This Row],[Datum]])</f>
        <v>5</v>
      </c>
      <c r="M1782" s="101">
        <f>IF(ISNUMBER(jaar_zip[[#This Row],[etmaaltemperatuur]]),IF(jaar_zip[[#This Row],[etmaaltemperatuur]]&lt;stookgrens,stookgrens-jaar_zip[[#This Row],[etmaaltemperatuur]],0),"")</f>
        <v>3.1999999999999993</v>
      </c>
      <c r="N1782" s="101">
        <f>IF(ISNUMBER(jaar_zip[[#This Row],[graaddagen]]),IF(OR(MONTH(jaar_zip[[#This Row],[Datum]])=1,MONTH(jaar_zip[[#This Row],[Datum]])=2,MONTH(jaar_zip[[#This Row],[Datum]])=11,MONTH(jaar_zip[[#This Row],[Datum]])=12),1.1,IF(OR(MONTH(jaar_zip[[#This Row],[Datum]])=3,MONTH(jaar_zip[[#This Row],[Datum]])=10),1,0.8))*jaar_zip[[#This Row],[graaddagen]],"")</f>
        <v>2.5599999999999996</v>
      </c>
      <c r="O1782" s="101">
        <f>IF(ISNUMBER(jaar_zip[[#This Row],[etmaaltemperatuur]]),IF(jaar_zip[[#This Row],[etmaaltemperatuur]]&gt;stookgrens,jaar_zip[[#This Row],[etmaaltemperatuur]]-stookgrens,0),"")</f>
        <v>0</v>
      </c>
    </row>
    <row r="1783" spans="1:15" x14ac:dyDescent="0.25">
      <c r="A1783">
        <v>257</v>
      </c>
      <c r="B1783">
        <v>20240517</v>
      </c>
      <c r="D1783">
        <v>13.4</v>
      </c>
      <c r="E1783">
        <v>892</v>
      </c>
      <c r="F1783">
        <v>0</v>
      </c>
      <c r="H1783">
        <v>94</v>
      </c>
      <c r="I1783" s="101" t="s">
        <v>18</v>
      </c>
      <c r="J1783" s="1">
        <f>DATEVALUE(RIGHT(jaar_zip[[#This Row],[YYYYMMDD]],2)&amp;"-"&amp;MID(jaar_zip[[#This Row],[YYYYMMDD]],5,2)&amp;"-"&amp;LEFT(jaar_zip[[#This Row],[YYYYMMDD]],4))</f>
        <v>45429</v>
      </c>
      <c r="K1783" s="101" t="str">
        <f>IF(AND(VALUE(MONTH(jaar_zip[[#This Row],[Datum]]))=1,VALUE(WEEKNUM(jaar_zip[[#This Row],[Datum]],21))&gt;51),RIGHT(YEAR(jaar_zip[[#This Row],[Datum]])-1,2),RIGHT(YEAR(jaar_zip[[#This Row],[Datum]]),2))&amp;"-"&amp; TEXT(WEEKNUM(jaar_zip[[#This Row],[Datum]],21),"00")</f>
        <v>24-20</v>
      </c>
      <c r="L1783" s="101">
        <f>MONTH(jaar_zip[[#This Row],[Datum]])</f>
        <v>5</v>
      </c>
      <c r="M1783" s="101">
        <f>IF(ISNUMBER(jaar_zip[[#This Row],[etmaaltemperatuur]]),IF(jaar_zip[[#This Row],[etmaaltemperatuur]]&lt;stookgrens,stookgrens-jaar_zip[[#This Row],[etmaaltemperatuur]],0),"")</f>
        <v>4.5999999999999996</v>
      </c>
      <c r="N1783" s="101">
        <f>IF(ISNUMBER(jaar_zip[[#This Row],[graaddagen]]),IF(OR(MONTH(jaar_zip[[#This Row],[Datum]])=1,MONTH(jaar_zip[[#This Row],[Datum]])=2,MONTH(jaar_zip[[#This Row],[Datum]])=11,MONTH(jaar_zip[[#This Row],[Datum]])=12),1.1,IF(OR(MONTH(jaar_zip[[#This Row],[Datum]])=3,MONTH(jaar_zip[[#This Row],[Datum]])=10),1,0.8))*jaar_zip[[#This Row],[graaddagen]],"")</f>
        <v>3.6799999999999997</v>
      </c>
      <c r="O1783" s="101">
        <f>IF(ISNUMBER(jaar_zip[[#This Row],[etmaaltemperatuur]]),IF(jaar_zip[[#This Row],[etmaaltemperatuur]]&gt;stookgrens,jaar_zip[[#This Row],[etmaaltemperatuur]]-stookgrens,0),"")</f>
        <v>0</v>
      </c>
    </row>
    <row r="1784" spans="1:15" x14ac:dyDescent="0.25">
      <c r="A1784">
        <v>257</v>
      </c>
      <c r="B1784">
        <v>20240518</v>
      </c>
      <c r="D1784">
        <v>16.100000000000001</v>
      </c>
      <c r="E1784">
        <v>2497</v>
      </c>
      <c r="F1784">
        <v>0</v>
      </c>
      <c r="H1784">
        <v>86</v>
      </c>
      <c r="I1784" s="101" t="s">
        <v>18</v>
      </c>
      <c r="J1784" s="1">
        <f>DATEVALUE(RIGHT(jaar_zip[[#This Row],[YYYYMMDD]],2)&amp;"-"&amp;MID(jaar_zip[[#This Row],[YYYYMMDD]],5,2)&amp;"-"&amp;LEFT(jaar_zip[[#This Row],[YYYYMMDD]],4))</f>
        <v>45430</v>
      </c>
      <c r="K1784" s="101" t="str">
        <f>IF(AND(VALUE(MONTH(jaar_zip[[#This Row],[Datum]]))=1,VALUE(WEEKNUM(jaar_zip[[#This Row],[Datum]],21))&gt;51),RIGHT(YEAR(jaar_zip[[#This Row],[Datum]])-1,2),RIGHT(YEAR(jaar_zip[[#This Row],[Datum]]),2))&amp;"-"&amp; TEXT(WEEKNUM(jaar_zip[[#This Row],[Datum]],21),"00")</f>
        <v>24-20</v>
      </c>
      <c r="L1784" s="101">
        <f>MONTH(jaar_zip[[#This Row],[Datum]])</f>
        <v>5</v>
      </c>
      <c r="M1784" s="101">
        <f>IF(ISNUMBER(jaar_zip[[#This Row],[etmaaltemperatuur]]),IF(jaar_zip[[#This Row],[etmaaltemperatuur]]&lt;stookgrens,stookgrens-jaar_zip[[#This Row],[etmaaltemperatuur]],0),"")</f>
        <v>1.8999999999999986</v>
      </c>
      <c r="N1784" s="101">
        <f>IF(ISNUMBER(jaar_zip[[#This Row],[graaddagen]]),IF(OR(MONTH(jaar_zip[[#This Row],[Datum]])=1,MONTH(jaar_zip[[#This Row],[Datum]])=2,MONTH(jaar_zip[[#This Row],[Datum]])=11,MONTH(jaar_zip[[#This Row],[Datum]])=12),1.1,IF(OR(MONTH(jaar_zip[[#This Row],[Datum]])=3,MONTH(jaar_zip[[#This Row],[Datum]])=10),1,0.8))*jaar_zip[[#This Row],[graaddagen]],"")</f>
        <v>1.5199999999999989</v>
      </c>
      <c r="O1784" s="101">
        <f>IF(ISNUMBER(jaar_zip[[#This Row],[etmaaltemperatuur]]),IF(jaar_zip[[#This Row],[etmaaltemperatuur]]&gt;stookgrens,jaar_zip[[#This Row],[etmaaltemperatuur]]-stookgrens,0),"")</f>
        <v>0</v>
      </c>
    </row>
    <row r="1785" spans="1:15" x14ac:dyDescent="0.25">
      <c r="A1785">
        <v>257</v>
      </c>
      <c r="B1785">
        <v>20240519</v>
      </c>
      <c r="D1785">
        <v>14.9</v>
      </c>
      <c r="E1785">
        <v>2402</v>
      </c>
      <c r="F1785">
        <v>0</v>
      </c>
      <c r="H1785">
        <v>84</v>
      </c>
      <c r="I1785" s="101" t="s">
        <v>18</v>
      </c>
      <c r="J1785" s="1">
        <f>DATEVALUE(RIGHT(jaar_zip[[#This Row],[YYYYMMDD]],2)&amp;"-"&amp;MID(jaar_zip[[#This Row],[YYYYMMDD]],5,2)&amp;"-"&amp;LEFT(jaar_zip[[#This Row],[YYYYMMDD]],4))</f>
        <v>45431</v>
      </c>
      <c r="K1785" s="101" t="str">
        <f>IF(AND(VALUE(MONTH(jaar_zip[[#This Row],[Datum]]))=1,VALUE(WEEKNUM(jaar_zip[[#This Row],[Datum]],21))&gt;51),RIGHT(YEAR(jaar_zip[[#This Row],[Datum]])-1,2),RIGHT(YEAR(jaar_zip[[#This Row],[Datum]]),2))&amp;"-"&amp; TEXT(WEEKNUM(jaar_zip[[#This Row],[Datum]],21),"00")</f>
        <v>24-20</v>
      </c>
      <c r="L1785" s="101">
        <f>MONTH(jaar_zip[[#This Row],[Datum]])</f>
        <v>5</v>
      </c>
      <c r="M1785" s="101">
        <f>IF(ISNUMBER(jaar_zip[[#This Row],[etmaaltemperatuur]]),IF(jaar_zip[[#This Row],[etmaaltemperatuur]]&lt;stookgrens,stookgrens-jaar_zip[[#This Row],[etmaaltemperatuur]],0),"")</f>
        <v>3.0999999999999996</v>
      </c>
      <c r="N1785" s="101">
        <f>IF(ISNUMBER(jaar_zip[[#This Row],[graaddagen]]),IF(OR(MONTH(jaar_zip[[#This Row],[Datum]])=1,MONTH(jaar_zip[[#This Row],[Datum]])=2,MONTH(jaar_zip[[#This Row],[Datum]])=11,MONTH(jaar_zip[[#This Row],[Datum]])=12),1.1,IF(OR(MONTH(jaar_zip[[#This Row],[Datum]])=3,MONTH(jaar_zip[[#This Row],[Datum]])=10),1,0.8))*jaar_zip[[#This Row],[graaddagen]],"")</f>
        <v>2.48</v>
      </c>
      <c r="O1785" s="101">
        <f>IF(ISNUMBER(jaar_zip[[#This Row],[etmaaltemperatuur]]),IF(jaar_zip[[#This Row],[etmaaltemperatuur]]&gt;stookgrens,jaar_zip[[#This Row],[etmaaltemperatuur]]-stookgrens,0),"")</f>
        <v>0</v>
      </c>
    </row>
    <row r="1786" spans="1:15" x14ac:dyDescent="0.25">
      <c r="A1786">
        <v>257</v>
      </c>
      <c r="B1786">
        <v>20240520</v>
      </c>
      <c r="D1786">
        <v>15</v>
      </c>
      <c r="E1786">
        <v>1108</v>
      </c>
      <c r="F1786">
        <v>6.2</v>
      </c>
      <c r="H1786">
        <v>89</v>
      </c>
      <c r="I1786" s="101" t="s">
        <v>18</v>
      </c>
      <c r="J1786" s="1">
        <f>DATEVALUE(RIGHT(jaar_zip[[#This Row],[YYYYMMDD]],2)&amp;"-"&amp;MID(jaar_zip[[#This Row],[YYYYMMDD]],5,2)&amp;"-"&amp;LEFT(jaar_zip[[#This Row],[YYYYMMDD]],4))</f>
        <v>45432</v>
      </c>
      <c r="K1786" s="101" t="str">
        <f>IF(AND(VALUE(MONTH(jaar_zip[[#This Row],[Datum]]))=1,VALUE(WEEKNUM(jaar_zip[[#This Row],[Datum]],21))&gt;51),RIGHT(YEAR(jaar_zip[[#This Row],[Datum]])-1,2),RIGHT(YEAR(jaar_zip[[#This Row],[Datum]]),2))&amp;"-"&amp; TEXT(WEEKNUM(jaar_zip[[#This Row],[Datum]],21),"00")</f>
        <v>24-21</v>
      </c>
      <c r="L1786" s="101">
        <f>MONTH(jaar_zip[[#This Row],[Datum]])</f>
        <v>5</v>
      </c>
      <c r="M1786" s="101">
        <f>IF(ISNUMBER(jaar_zip[[#This Row],[etmaaltemperatuur]]),IF(jaar_zip[[#This Row],[etmaaltemperatuur]]&lt;stookgrens,stookgrens-jaar_zip[[#This Row],[etmaaltemperatuur]],0),"")</f>
        <v>3</v>
      </c>
      <c r="N1786" s="101">
        <f>IF(ISNUMBER(jaar_zip[[#This Row],[graaddagen]]),IF(OR(MONTH(jaar_zip[[#This Row],[Datum]])=1,MONTH(jaar_zip[[#This Row],[Datum]])=2,MONTH(jaar_zip[[#This Row],[Datum]])=11,MONTH(jaar_zip[[#This Row],[Datum]])=12),1.1,IF(OR(MONTH(jaar_zip[[#This Row],[Datum]])=3,MONTH(jaar_zip[[#This Row],[Datum]])=10),1,0.8))*jaar_zip[[#This Row],[graaddagen]],"")</f>
        <v>2.4000000000000004</v>
      </c>
      <c r="O1786" s="101">
        <f>IF(ISNUMBER(jaar_zip[[#This Row],[etmaaltemperatuur]]),IF(jaar_zip[[#This Row],[etmaaltemperatuur]]&gt;stookgrens,jaar_zip[[#This Row],[etmaaltemperatuur]]-stookgrens,0),"")</f>
        <v>0</v>
      </c>
    </row>
    <row r="1787" spans="1:15" x14ac:dyDescent="0.25">
      <c r="A1787">
        <v>257</v>
      </c>
      <c r="B1787">
        <v>20240521</v>
      </c>
      <c r="D1787">
        <v>17.5</v>
      </c>
      <c r="E1787">
        <v>2066</v>
      </c>
      <c r="F1787">
        <v>29.9</v>
      </c>
      <c r="H1787">
        <v>81</v>
      </c>
      <c r="I1787" s="101" t="s">
        <v>18</v>
      </c>
      <c r="J1787" s="1">
        <f>DATEVALUE(RIGHT(jaar_zip[[#This Row],[YYYYMMDD]],2)&amp;"-"&amp;MID(jaar_zip[[#This Row],[YYYYMMDD]],5,2)&amp;"-"&amp;LEFT(jaar_zip[[#This Row],[YYYYMMDD]],4))</f>
        <v>45433</v>
      </c>
      <c r="K1787" s="101" t="str">
        <f>IF(AND(VALUE(MONTH(jaar_zip[[#This Row],[Datum]]))=1,VALUE(WEEKNUM(jaar_zip[[#This Row],[Datum]],21))&gt;51),RIGHT(YEAR(jaar_zip[[#This Row],[Datum]])-1,2),RIGHT(YEAR(jaar_zip[[#This Row],[Datum]]),2))&amp;"-"&amp; TEXT(WEEKNUM(jaar_zip[[#This Row],[Datum]],21),"00")</f>
        <v>24-21</v>
      </c>
      <c r="L1787" s="101">
        <f>MONTH(jaar_zip[[#This Row],[Datum]])</f>
        <v>5</v>
      </c>
      <c r="M1787" s="101">
        <f>IF(ISNUMBER(jaar_zip[[#This Row],[etmaaltemperatuur]]),IF(jaar_zip[[#This Row],[etmaaltemperatuur]]&lt;stookgrens,stookgrens-jaar_zip[[#This Row],[etmaaltemperatuur]],0),"")</f>
        <v>0.5</v>
      </c>
      <c r="N1787" s="101">
        <f>IF(ISNUMBER(jaar_zip[[#This Row],[graaddagen]]),IF(OR(MONTH(jaar_zip[[#This Row],[Datum]])=1,MONTH(jaar_zip[[#This Row],[Datum]])=2,MONTH(jaar_zip[[#This Row],[Datum]])=11,MONTH(jaar_zip[[#This Row],[Datum]])=12),1.1,IF(OR(MONTH(jaar_zip[[#This Row],[Datum]])=3,MONTH(jaar_zip[[#This Row],[Datum]])=10),1,0.8))*jaar_zip[[#This Row],[graaddagen]],"")</f>
        <v>0.4</v>
      </c>
      <c r="O1787" s="101">
        <f>IF(ISNUMBER(jaar_zip[[#This Row],[etmaaltemperatuur]]),IF(jaar_zip[[#This Row],[etmaaltemperatuur]]&gt;stookgrens,jaar_zip[[#This Row],[etmaaltemperatuur]]-stookgrens,0),"")</f>
        <v>0</v>
      </c>
    </row>
    <row r="1788" spans="1:15" x14ac:dyDescent="0.25">
      <c r="A1788">
        <v>257</v>
      </c>
      <c r="B1788">
        <v>20240522</v>
      </c>
      <c r="D1788">
        <v>15.1</v>
      </c>
      <c r="E1788">
        <v>1973</v>
      </c>
      <c r="F1788">
        <v>11.8</v>
      </c>
      <c r="H1788">
        <v>85</v>
      </c>
      <c r="I1788" s="101" t="s">
        <v>18</v>
      </c>
      <c r="J1788" s="1">
        <f>DATEVALUE(RIGHT(jaar_zip[[#This Row],[YYYYMMDD]],2)&amp;"-"&amp;MID(jaar_zip[[#This Row],[YYYYMMDD]],5,2)&amp;"-"&amp;LEFT(jaar_zip[[#This Row],[YYYYMMDD]],4))</f>
        <v>45434</v>
      </c>
      <c r="K1788" s="101" t="str">
        <f>IF(AND(VALUE(MONTH(jaar_zip[[#This Row],[Datum]]))=1,VALUE(WEEKNUM(jaar_zip[[#This Row],[Datum]],21))&gt;51),RIGHT(YEAR(jaar_zip[[#This Row],[Datum]])-1,2),RIGHT(YEAR(jaar_zip[[#This Row],[Datum]]),2))&amp;"-"&amp; TEXT(WEEKNUM(jaar_zip[[#This Row],[Datum]],21),"00")</f>
        <v>24-21</v>
      </c>
      <c r="L1788" s="101">
        <f>MONTH(jaar_zip[[#This Row],[Datum]])</f>
        <v>5</v>
      </c>
      <c r="M1788" s="101">
        <f>IF(ISNUMBER(jaar_zip[[#This Row],[etmaaltemperatuur]]),IF(jaar_zip[[#This Row],[etmaaltemperatuur]]&lt;stookgrens,stookgrens-jaar_zip[[#This Row],[etmaaltemperatuur]],0),"")</f>
        <v>2.9000000000000004</v>
      </c>
      <c r="N1788" s="101">
        <f>IF(ISNUMBER(jaar_zip[[#This Row],[graaddagen]]),IF(OR(MONTH(jaar_zip[[#This Row],[Datum]])=1,MONTH(jaar_zip[[#This Row],[Datum]])=2,MONTH(jaar_zip[[#This Row],[Datum]])=11,MONTH(jaar_zip[[#This Row],[Datum]])=12),1.1,IF(OR(MONTH(jaar_zip[[#This Row],[Datum]])=3,MONTH(jaar_zip[[#This Row],[Datum]])=10),1,0.8))*jaar_zip[[#This Row],[graaddagen]],"")</f>
        <v>2.3200000000000003</v>
      </c>
      <c r="O1788" s="101">
        <f>IF(ISNUMBER(jaar_zip[[#This Row],[etmaaltemperatuur]]),IF(jaar_zip[[#This Row],[etmaaltemperatuur]]&gt;stookgrens,jaar_zip[[#This Row],[etmaaltemperatuur]]-stookgrens,0),"")</f>
        <v>0</v>
      </c>
    </row>
    <row r="1789" spans="1:15" x14ac:dyDescent="0.25">
      <c r="A1789">
        <v>257</v>
      </c>
      <c r="B1789">
        <v>20240523</v>
      </c>
      <c r="D1789">
        <v>15</v>
      </c>
      <c r="E1789">
        <v>2366</v>
      </c>
      <c r="F1789">
        <v>0</v>
      </c>
      <c r="H1789">
        <v>79</v>
      </c>
      <c r="I1789" s="101" t="s">
        <v>18</v>
      </c>
      <c r="J1789" s="1">
        <f>DATEVALUE(RIGHT(jaar_zip[[#This Row],[YYYYMMDD]],2)&amp;"-"&amp;MID(jaar_zip[[#This Row],[YYYYMMDD]],5,2)&amp;"-"&amp;LEFT(jaar_zip[[#This Row],[YYYYMMDD]],4))</f>
        <v>45435</v>
      </c>
      <c r="K1789" s="101" t="str">
        <f>IF(AND(VALUE(MONTH(jaar_zip[[#This Row],[Datum]]))=1,VALUE(WEEKNUM(jaar_zip[[#This Row],[Datum]],21))&gt;51),RIGHT(YEAR(jaar_zip[[#This Row],[Datum]])-1,2),RIGHT(YEAR(jaar_zip[[#This Row],[Datum]]),2))&amp;"-"&amp; TEXT(WEEKNUM(jaar_zip[[#This Row],[Datum]],21),"00")</f>
        <v>24-21</v>
      </c>
      <c r="L1789" s="101">
        <f>MONTH(jaar_zip[[#This Row],[Datum]])</f>
        <v>5</v>
      </c>
      <c r="M1789" s="101">
        <f>IF(ISNUMBER(jaar_zip[[#This Row],[etmaaltemperatuur]]),IF(jaar_zip[[#This Row],[etmaaltemperatuur]]&lt;stookgrens,stookgrens-jaar_zip[[#This Row],[etmaaltemperatuur]],0),"")</f>
        <v>3</v>
      </c>
      <c r="N1789" s="101">
        <f>IF(ISNUMBER(jaar_zip[[#This Row],[graaddagen]]),IF(OR(MONTH(jaar_zip[[#This Row],[Datum]])=1,MONTH(jaar_zip[[#This Row],[Datum]])=2,MONTH(jaar_zip[[#This Row],[Datum]])=11,MONTH(jaar_zip[[#This Row],[Datum]])=12),1.1,IF(OR(MONTH(jaar_zip[[#This Row],[Datum]])=3,MONTH(jaar_zip[[#This Row],[Datum]])=10),1,0.8))*jaar_zip[[#This Row],[graaddagen]],"")</f>
        <v>2.4000000000000004</v>
      </c>
      <c r="O1789" s="101">
        <f>IF(ISNUMBER(jaar_zip[[#This Row],[etmaaltemperatuur]]),IF(jaar_zip[[#This Row],[etmaaltemperatuur]]&gt;stookgrens,jaar_zip[[#This Row],[etmaaltemperatuur]]-stookgrens,0),"")</f>
        <v>0</v>
      </c>
    </row>
    <row r="1790" spans="1:15" x14ac:dyDescent="0.25">
      <c r="A1790">
        <v>257</v>
      </c>
      <c r="B1790">
        <v>20240524</v>
      </c>
      <c r="D1790">
        <v>14.4</v>
      </c>
      <c r="E1790">
        <v>1215</v>
      </c>
      <c r="F1790">
        <v>15.7</v>
      </c>
      <c r="H1790">
        <v>89</v>
      </c>
      <c r="I1790" s="101" t="s">
        <v>18</v>
      </c>
      <c r="J1790" s="1">
        <f>DATEVALUE(RIGHT(jaar_zip[[#This Row],[YYYYMMDD]],2)&amp;"-"&amp;MID(jaar_zip[[#This Row],[YYYYMMDD]],5,2)&amp;"-"&amp;LEFT(jaar_zip[[#This Row],[YYYYMMDD]],4))</f>
        <v>45436</v>
      </c>
      <c r="K1790" s="101" t="str">
        <f>IF(AND(VALUE(MONTH(jaar_zip[[#This Row],[Datum]]))=1,VALUE(WEEKNUM(jaar_zip[[#This Row],[Datum]],21))&gt;51),RIGHT(YEAR(jaar_zip[[#This Row],[Datum]])-1,2),RIGHT(YEAR(jaar_zip[[#This Row],[Datum]]),2))&amp;"-"&amp; TEXT(WEEKNUM(jaar_zip[[#This Row],[Datum]],21),"00")</f>
        <v>24-21</v>
      </c>
      <c r="L1790" s="101">
        <f>MONTH(jaar_zip[[#This Row],[Datum]])</f>
        <v>5</v>
      </c>
      <c r="M1790" s="101">
        <f>IF(ISNUMBER(jaar_zip[[#This Row],[etmaaltemperatuur]]),IF(jaar_zip[[#This Row],[etmaaltemperatuur]]&lt;stookgrens,stookgrens-jaar_zip[[#This Row],[etmaaltemperatuur]],0),"")</f>
        <v>3.5999999999999996</v>
      </c>
      <c r="N1790" s="101">
        <f>IF(ISNUMBER(jaar_zip[[#This Row],[graaddagen]]),IF(OR(MONTH(jaar_zip[[#This Row],[Datum]])=1,MONTH(jaar_zip[[#This Row],[Datum]])=2,MONTH(jaar_zip[[#This Row],[Datum]])=11,MONTH(jaar_zip[[#This Row],[Datum]])=12),1.1,IF(OR(MONTH(jaar_zip[[#This Row],[Datum]])=3,MONTH(jaar_zip[[#This Row],[Datum]])=10),1,0.8))*jaar_zip[[#This Row],[graaddagen]],"")</f>
        <v>2.88</v>
      </c>
      <c r="O1790" s="101">
        <f>IF(ISNUMBER(jaar_zip[[#This Row],[etmaaltemperatuur]]),IF(jaar_zip[[#This Row],[etmaaltemperatuur]]&gt;stookgrens,jaar_zip[[#This Row],[etmaaltemperatuur]]-stookgrens,0),"")</f>
        <v>0</v>
      </c>
    </row>
    <row r="1791" spans="1:15" x14ac:dyDescent="0.25">
      <c r="A1791">
        <v>257</v>
      </c>
      <c r="B1791">
        <v>20240525</v>
      </c>
      <c r="D1791">
        <v>14.1</v>
      </c>
      <c r="E1791">
        <v>1083</v>
      </c>
      <c r="F1791">
        <v>23.1</v>
      </c>
      <c r="H1791">
        <v>91</v>
      </c>
      <c r="I1791" s="101" t="s">
        <v>18</v>
      </c>
      <c r="J1791" s="1">
        <f>DATEVALUE(RIGHT(jaar_zip[[#This Row],[YYYYMMDD]],2)&amp;"-"&amp;MID(jaar_zip[[#This Row],[YYYYMMDD]],5,2)&amp;"-"&amp;LEFT(jaar_zip[[#This Row],[YYYYMMDD]],4))</f>
        <v>45437</v>
      </c>
      <c r="K1791" s="101" t="str">
        <f>IF(AND(VALUE(MONTH(jaar_zip[[#This Row],[Datum]]))=1,VALUE(WEEKNUM(jaar_zip[[#This Row],[Datum]],21))&gt;51),RIGHT(YEAR(jaar_zip[[#This Row],[Datum]])-1,2),RIGHT(YEAR(jaar_zip[[#This Row],[Datum]]),2))&amp;"-"&amp; TEXT(WEEKNUM(jaar_zip[[#This Row],[Datum]],21),"00")</f>
        <v>24-21</v>
      </c>
      <c r="L1791" s="101">
        <f>MONTH(jaar_zip[[#This Row],[Datum]])</f>
        <v>5</v>
      </c>
      <c r="M1791" s="101">
        <f>IF(ISNUMBER(jaar_zip[[#This Row],[etmaaltemperatuur]]),IF(jaar_zip[[#This Row],[etmaaltemperatuur]]&lt;stookgrens,stookgrens-jaar_zip[[#This Row],[etmaaltemperatuur]],0),"")</f>
        <v>3.9000000000000004</v>
      </c>
      <c r="N1791" s="101">
        <f>IF(ISNUMBER(jaar_zip[[#This Row],[graaddagen]]),IF(OR(MONTH(jaar_zip[[#This Row],[Datum]])=1,MONTH(jaar_zip[[#This Row],[Datum]])=2,MONTH(jaar_zip[[#This Row],[Datum]])=11,MONTH(jaar_zip[[#This Row],[Datum]])=12),1.1,IF(OR(MONTH(jaar_zip[[#This Row],[Datum]])=3,MONTH(jaar_zip[[#This Row],[Datum]])=10),1,0.8))*jaar_zip[[#This Row],[graaddagen]],"")</f>
        <v>3.1200000000000006</v>
      </c>
      <c r="O1791" s="101">
        <f>IF(ISNUMBER(jaar_zip[[#This Row],[etmaaltemperatuur]]),IF(jaar_zip[[#This Row],[etmaaltemperatuur]]&gt;stookgrens,jaar_zip[[#This Row],[etmaaltemperatuur]]-stookgrens,0),"")</f>
        <v>0</v>
      </c>
    </row>
    <row r="1792" spans="1:15" x14ac:dyDescent="0.25">
      <c r="A1792">
        <v>257</v>
      </c>
      <c r="B1792">
        <v>20240526</v>
      </c>
      <c r="D1792">
        <v>15.9</v>
      </c>
      <c r="E1792">
        <v>1394</v>
      </c>
      <c r="F1792">
        <v>5</v>
      </c>
      <c r="H1792">
        <v>77</v>
      </c>
      <c r="I1792" s="101" t="s">
        <v>18</v>
      </c>
      <c r="J1792" s="1">
        <f>DATEVALUE(RIGHT(jaar_zip[[#This Row],[YYYYMMDD]],2)&amp;"-"&amp;MID(jaar_zip[[#This Row],[YYYYMMDD]],5,2)&amp;"-"&amp;LEFT(jaar_zip[[#This Row],[YYYYMMDD]],4))</f>
        <v>45438</v>
      </c>
      <c r="K1792" s="101" t="str">
        <f>IF(AND(VALUE(MONTH(jaar_zip[[#This Row],[Datum]]))=1,VALUE(WEEKNUM(jaar_zip[[#This Row],[Datum]],21))&gt;51),RIGHT(YEAR(jaar_zip[[#This Row],[Datum]])-1,2),RIGHT(YEAR(jaar_zip[[#This Row],[Datum]]),2))&amp;"-"&amp; TEXT(WEEKNUM(jaar_zip[[#This Row],[Datum]],21),"00")</f>
        <v>24-21</v>
      </c>
      <c r="L1792" s="101">
        <f>MONTH(jaar_zip[[#This Row],[Datum]])</f>
        <v>5</v>
      </c>
      <c r="M1792" s="101">
        <f>IF(ISNUMBER(jaar_zip[[#This Row],[etmaaltemperatuur]]),IF(jaar_zip[[#This Row],[etmaaltemperatuur]]&lt;stookgrens,stookgrens-jaar_zip[[#This Row],[etmaaltemperatuur]],0),"")</f>
        <v>2.0999999999999996</v>
      </c>
      <c r="N1792" s="101">
        <f>IF(ISNUMBER(jaar_zip[[#This Row],[graaddagen]]),IF(OR(MONTH(jaar_zip[[#This Row],[Datum]])=1,MONTH(jaar_zip[[#This Row],[Datum]])=2,MONTH(jaar_zip[[#This Row],[Datum]])=11,MONTH(jaar_zip[[#This Row],[Datum]])=12),1.1,IF(OR(MONTH(jaar_zip[[#This Row],[Datum]])=3,MONTH(jaar_zip[[#This Row],[Datum]])=10),1,0.8))*jaar_zip[[#This Row],[graaddagen]],"")</f>
        <v>1.6799999999999997</v>
      </c>
      <c r="O1792" s="101">
        <f>IF(ISNUMBER(jaar_zip[[#This Row],[etmaaltemperatuur]]),IF(jaar_zip[[#This Row],[etmaaltemperatuur]]&gt;stookgrens,jaar_zip[[#This Row],[etmaaltemperatuur]]-stookgrens,0),"")</f>
        <v>0</v>
      </c>
    </row>
    <row r="1793" spans="1:15" x14ac:dyDescent="0.25">
      <c r="A1793">
        <v>257</v>
      </c>
      <c r="B1793">
        <v>20240527</v>
      </c>
      <c r="D1793">
        <v>14.6</v>
      </c>
      <c r="E1793">
        <v>2534</v>
      </c>
      <c r="F1793">
        <v>0</v>
      </c>
      <c r="H1793">
        <v>72</v>
      </c>
      <c r="I1793" s="101" t="s">
        <v>18</v>
      </c>
      <c r="J1793" s="1">
        <f>DATEVALUE(RIGHT(jaar_zip[[#This Row],[YYYYMMDD]],2)&amp;"-"&amp;MID(jaar_zip[[#This Row],[YYYYMMDD]],5,2)&amp;"-"&amp;LEFT(jaar_zip[[#This Row],[YYYYMMDD]],4))</f>
        <v>45439</v>
      </c>
      <c r="K1793" s="101" t="str">
        <f>IF(AND(VALUE(MONTH(jaar_zip[[#This Row],[Datum]]))=1,VALUE(WEEKNUM(jaar_zip[[#This Row],[Datum]],21))&gt;51),RIGHT(YEAR(jaar_zip[[#This Row],[Datum]])-1,2),RIGHT(YEAR(jaar_zip[[#This Row],[Datum]]),2))&amp;"-"&amp; TEXT(WEEKNUM(jaar_zip[[#This Row],[Datum]],21),"00")</f>
        <v>24-22</v>
      </c>
      <c r="L1793" s="101">
        <f>MONTH(jaar_zip[[#This Row],[Datum]])</f>
        <v>5</v>
      </c>
      <c r="M1793" s="101">
        <f>IF(ISNUMBER(jaar_zip[[#This Row],[etmaaltemperatuur]]),IF(jaar_zip[[#This Row],[etmaaltemperatuur]]&lt;stookgrens,stookgrens-jaar_zip[[#This Row],[etmaaltemperatuur]],0),"")</f>
        <v>3.4000000000000004</v>
      </c>
      <c r="N1793" s="101">
        <f>IF(ISNUMBER(jaar_zip[[#This Row],[graaddagen]]),IF(OR(MONTH(jaar_zip[[#This Row],[Datum]])=1,MONTH(jaar_zip[[#This Row],[Datum]])=2,MONTH(jaar_zip[[#This Row],[Datum]])=11,MONTH(jaar_zip[[#This Row],[Datum]])=12),1.1,IF(OR(MONTH(jaar_zip[[#This Row],[Datum]])=3,MONTH(jaar_zip[[#This Row],[Datum]])=10),1,0.8))*jaar_zip[[#This Row],[graaddagen]],"")</f>
        <v>2.7200000000000006</v>
      </c>
      <c r="O1793" s="101">
        <f>IF(ISNUMBER(jaar_zip[[#This Row],[etmaaltemperatuur]]),IF(jaar_zip[[#This Row],[etmaaltemperatuur]]&gt;stookgrens,jaar_zip[[#This Row],[etmaaltemperatuur]]-stookgrens,0),"")</f>
        <v>0</v>
      </c>
    </row>
    <row r="1794" spans="1:15" x14ac:dyDescent="0.25">
      <c r="A1794">
        <v>257</v>
      </c>
      <c r="B1794">
        <v>20240528</v>
      </c>
      <c r="D1794">
        <v>14.7</v>
      </c>
      <c r="E1794">
        <v>1872</v>
      </c>
      <c r="F1794">
        <v>11.3</v>
      </c>
      <c r="H1794">
        <v>81</v>
      </c>
      <c r="I1794" s="101" t="s">
        <v>18</v>
      </c>
      <c r="J1794" s="1">
        <f>DATEVALUE(RIGHT(jaar_zip[[#This Row],[YYYYMMDD]],2)&amp;"-"&amp;MID(jaar_zip[[#This Row],[YYYYMMDD]],5,2)&amp;"-"&amp;LEFT(jaar_zip[[#This Row],[YYYYMMDD]],4))</f>
        <v>45440</v>
      </c>
      <c r="K1794" s="101" t="str">
        <f>IF(AND(VALUE(MONTH(jaar_zip[[#This Row],[Datum]]))=1,VALUE(WEEKNUM(jaar_zip[[#This Row],[Datum]],21))&gt;51),RIGHT(YEAR(jaar_zip[[#This Row],[Datum]])-1,2),RIGHT(YEAR(jaar_zip[[#This Row],[Datum]]),2))&amp;"-"&amp; TEXT(WEEKNUM(jaar_zip[[#This Row],[Datum]],21),"00")</f>
        <v>24-22</v>
      </c>
      <c r="L1794" s="101">
        <f>MONTH(jaar_zip[[#This Row],[Datum]])</f>
        <v>5</v>
      </c>
      <c r="M1794" s="101">
        <f>IF(ISNUMBER(jaar_zip[[#This Row],[etmaaltemperatuur]]),IF(jaar_zip[[#This Row],[etmaaltemperatuur]]&lt;stookgrens,stookgrens-jaar_zip[[#This Row],[etmaaltemperatuur]],0),"")</f>
        <v>3.3000000000000007</v>
      </c>
      <c r="N1794" s="101">
        <f>IF(ISNUMBER(jaar_zip[[#This Row],[graaddagen]]),IF(OR(MONTH(jaar_zip[[#This Row],[Datum]])=1,MONTH(jaar_zip[[#This Row],[Datum]])=2,MONTH(jaar_zip[[#This Row],[Datum]])=11,MONTH(jaar_zip[[#This Row],[Datum]])=12),1.1,IF(OR(MONTH(jaar_zip[[#This Row],[Datum]])=3,MONTH(jaar_zip[[#This Row],[Datum]])=10),1,0.8))*jaar_zip[[#This Row],[graaddagen]],"")</f>
        <v>2.6400000000000006</v>
      </c>
      <c r="O1794" s="101">
        <f>IF(ISNUMBER(jaar_zip[[#This Row],[etmaaltemperatuur]]),IF(jaar_zip[[#This Row],[etmaaltemperatuur]]&gt;stookgrens,jaar_zip[[#This Row],[etmaaltemperatuur]]-stookgrens,0),"")</f>
        <v>0</v>
      </c>
    </row>
    <row r="1795" spans="1:15" x14ac:dyDescent="0.25">
      <c r="A1795">
        <v>257</v>
      </c>
      <c r="B1795">
        <v>20240529</v>
      </c>
      <c r="D1795">
        <v>15</v>
      </c>
      <c r="E1795">
        <v>2147</v>
      </c>
      <c r="F1795">
        <v>7.4</v>
      </c>
      <c r="H1795">
        <v>85</v>
      </c>
      <c r="I1795" s="101" t="s">
        <v>18</v>
      </c>
      <c r="J1795" s="1">
        <f>DATEVALUE(RIGHT(jaar_zip[[#This Row],[YYYYMMDD]],2)&amp;"-"&amp;MID(jaar_zip[[#This Row],[YYYYMMDD]],5,2)&amp;"-"&amp;LEFT(jaar_zip[[#This Row],[YYYYMMDD]],4))</f>
        <v>45441</v>
      </c>
      <c r="K1795" s="101" t="str">
        <f>IF(AND(VALUE(MONTH(jaar_zip[[#This Row],[Datum]]))=1,VALUE(WEEKNUM(jaar_zip[[#This Row],[Datum]],21))&gt;51),RIGHT(YEAR(jaar_zip[[#This Row],[Datum]])-1,2),RIGHT(YEAR(jaar_zip[[#This Row],[Datum]]),2))&amp;"-"&amp; TEXT(WEEKNUM(jaar_zip[[#This Row],[Datum]],21),"00")</f>
        <v>24-22</v>
      </c>
      <c r="L1795" s="101">
        <f>MONTH(jaar_zip[[#This Row],[Datum]])</f>
        <v>5</v>
      </c>
      <c r="M1795" s="101">
        <f>IF(ISNUMBER(jaar_zip[[#This Row],[etmaaltemperatuur]]),IF(jaar_zip[[#This Row],[etmaaltemperatuur]]&lt;stookgrens,stookgrens-jaar_zip[[#This Row],[etmaaltemperatuur]],0),"")</f>
        <v>3</v>
      </c>
      <c r="N1795" s="101">
        <f>IF(ISNUMBER(jaar_zip[[#This Row],[graaddagen]]),IF(OR(MONTH(jaar_zip[[#This Row],[Datum]])=1,MONTH(jaar_zip[[#This Row],[Datum]])=2,MONTH(jaar_zip[[#This Row],[Datum]])=11,MONTH(jaar_zip[[#This Row],[Datum]])=12),1.1,IF(OR(MONTH(jaar_zip[[#This Row],[Datum]])=3,MONTH(jaar_zip[[#This Row],[Datum]])=10),1,0.8))*jaar_zip[[#This Row],[graaddagen]],"")</f>
        <v>2.4000000000000004</v>
      </c>
      <c r="O1795" s="101">
        <f>IF(ISNUMBER(jaar_zip[[#This Row],[etmaaltemperatuur]]),IF(jaar_zip[[#This Row],[etmaaltemperatuur]]&gt;stookgrens,jaar_zip[[#This Row],[etmaaltemperatuur]]-stookgrens,0),"")</f>
        <v>0</v>
      </c>
    </row>
    <row r="1796" spans="1:15" x14ac:dyDescent="0.25">
      <c r="A1796">
        <v>257</v>
      </c>
      <c r="B1796">
        <v>20240530</v>
      </c>
      <c r="D1796">
        <v>14.1</v>
      </c>
      <c r="E1796">
        <v>1518</v>
      </c>
      <c r="F1796">
        <v>0.9</v>
      </c>
      <c r="H1796">
        <v>85</v>
      </c>
      <c r="I1796" s="101" t="s">
        <v>18</v>
      </c>
      <c r="J1796" s="1">
        <f>DATEVALUE(RIGHT(jaar_zip[[#This Row],[YYYYMMDD]],2)&amp;"-"&amp;MID(jaar_zip[[#This Row],[YYYYMMDD]],5,2)&amp;"-"&amp;LEFT(jaar_zip[[#This Row],[YYYYMMDD]],4))</f>
        <v>45442</v>
      </c>
      <c r="K1796" s="101" t="str">
        <f>IF(AND(VALUE(MONTH(jaar_zip[[#This Row],[Datum]]))=1,VALUE(WEEKNUM(jaar_zip[[#This Row],[Datum]],21))&gt;51),RIGHT(YEAR(jaar_zip[[#This Row],[Datum]])-1,2),RIGHT(YEAR(jaar_zip[[#This Row],[Datum]]),2))&amp;"-"&amp; TEXT(WEEKNUM(jaar_zip[[#This Row],[Datum]],21),"00")</f>
        <v>24-22</v>
      </c>
      <c r="L1796" s="101">
        <f>MONTH(jaar_zip[[#This Row],[Datum]])</f>
        <v>5</v>
      </c>
      <c r="M1796" s="101">
        <f>IF(ISNUMBER(jaar_zip[[#This Row],[etmaaltemperatuur]]),IF(jaar_zip[[#This Row],[etmaaltemperatuur]]&lt;stookgrens,stookgrens-jaar_zip[[#This Row],[etmaaltemperatuur]],0),"")</f>
        <v>3.9000000000000004</v>
      </c>
      <c r="N1796" s="101">
        <f>IF(ISNUMBER(jaar_zip[[#This Row],[graaddagen]]),IF(OR(MONTH(jaar_zip[[#This Row],[Datum]])=1,MONTH(jaar_zip[[#This Row],[Datum]])=2,MONTH(jaar_zip[[#This Row],[Datum]])=11,MONTH(jaar_zip[[#This Row],[Datum]])=12),1.1,IF(OR(MONTH(jaar_zip[[#This Row],[Datum]])=3,MONTH(jaar_zip[[#This Row],[Datum]])=10),1,0.8))*jaar_zip[[#This Row],[graaddagen]],"")</f>
        <v>3.1200000000000006</v>
      </c>
      <c r="O1796" s="101">
        <f>IF(ISNUMBER(jaar_zip[[#This Row],[etmaaltemperatuur]]),IF(jaar_zip[[#This Row],[etmaaltemperatuur]]&gt;stookgrens,jaar_zip[[#This Row],[etmaaltemperatuur]]-stookgrens,0),"")</f>
        <v>0</v>
      </c>
    </row>
    <row r="1797" spans="1:15" x14ac:dyDescent="0.25">
      <c r="A1797">
        <v>257</v>
      </c>
      <c r="B1797">
        <v>20240531</v>
      </c>
      <c r="D1797">
        <v>15</v>
      </c>
      <c r="E1797">
        <v>1934</v>
      </c>
      <c r="F1797">
        <v>1</v>
      </c>
      <c r="H1797">
        <v>85</v>
      </c>
      <c r="I1797" s="101" t="s">
        <v>18</v>
      </c>
      <c r="J1797" s="1">
        <f>DATEVALUE(RIGHT(jaar_zip[[#This Row],[YYYYMMDD]],2)&amp;"-"&amp;MID(jaar_zip[[#This Row],[YYYYMMDD]],5,2)&amp;"-"&amp;LEFT(jaar_zip[[#This Row],[YYYYMMDD]],4))</f>
        <v>45443</v>
      </c>
      <c r="K1797" s="101" t="str">
        <f>IF(AND(VALUE(MONTH(jaar_zip[[#This Row],[Datum]]))=1,VALUE(WEEKNUM(jaar_zip[[#This Row],[Datum]],21))&gt;51),RIGHT(YEAR(jaar_zip[[#This Row],[Datum]])-1,2),RIGHT(YEAR(jaar_zip[[#This Row],[Datum]]),2))&amp;"-"&amp; TEXT(WEEKNUM(jaar_zip[[#This Row],[Datum]],21),"00")</f>
        <v>24-22</v>
      </c>
      <c r="L1797" s="101">
        <f>MONTH(jaar_zip[[#This Row],[Datum]])</f>
        <v>5</v>
      </c>
      <c r="M1797" s="101">
        <f>IF(ISNUMBER(jaar_zip[[#This Row],[etmaaltemperatuur]]),IF(jaar_zip[[#This Row],[etmaaltemperatuur]]&lt;stookgrens,stookgrens-jaar_zip[[#This Row],[etmaaltemperatuur]],0),"")</f>
        <v>3</v>
      </c>
      <c r="N1797" s="101">
        <f>IF(ISNUMBER(jaar_zip[[#This Row],[graaddagen]]),IF(OR(MONTH(jaar_zip[[#This Row],[Datum]])=1,MONTH(jaar_zip[[#This Row],[Datum]])=2,MONTH(jaar_zip[[#This Row],[Datum]])=11,MONTH(jaar_zip[[#This Row],[Datum]])=12),1.1,IF(OR(MONTH(jaar_zip[[#This Row],[Datum]])=3,MONTH(jaar_zip[[#This Row],[Datum]])=10),1,0.8))*jaar_zip[[#This Row],[graaddagen]],"")</f>
        <v>2.4000000000000004</v>
      </c>
      <c r="O1797" s="101">
        <f>IF(ISNUMBER(jaar_zip[[#This Row],[etmaaltemperatuur]]),IF(jaar_zip[[#This Row],[etmaaltemperatuur]]&gt;stookgrens,jaar_zip[[#This Row],[etmaaltemperatuur]]-stookgrens,0),"")</f>
        <v>0</v>
      </c>
    </row>
    <row r="1798" spans="1:15" x14ac:dyDescent="0.25">
      <c r="A1798">
        <v>257</v>
      </c>
      <c r="B1798">
        <v>20240601</v>
      </c>
      <c r="D1798">
        <v>14.1</v>
      </c>
      <c r="E1798">
        <v>621</v>
      </c>
      <c r="F1798">
        <v>2.5</v>
      </c>
      <c r="H1798">
        <v>89</v>
      </c>
      <c r="I1798" s="101" t="s">
        <v>18</v>
      </c>
      <c r="J1798" s="1">
        <f>DATEVALUE(RIGHT(jaar_zip[[#This Row],[YYYYMMDD]],2)&amp;"-"&amp;MID(jaar_zip[[#This Row],[YYYYMMDD]],5,2)&amp;"-"&amp;LEFT(jaar_zip[[#This Row],[YYYYMMDD]],4))</f>
        <v>45444</v>
      </c>
      <c r="K1798" s="101" t="str">
        <f>IF(AND(VALUE(MONTH(jaar_zip[[#This Row],[Datum]]))=1,VALUE(WEEKNUM(jaar_zip[[#This Row],[Datum]],21))&gt;51),RIGHT(YEAR(jaar_zip[[#This Row],[Datum]])-1,2),RIGHT(YEAR(jaar_zip[[#This Row],[Datum]]),2))&amp;"-"&amp; TEXT(WEEKNUM(jaar_zip[[#This Row],[Datum]],21),"00")</f>
        <v>24-22</v>
      </c>
      <c r="L1798" s="101">
        <f>MONTH(jaar_zip[[#This Row],[Datum]])</f>
        <v>6</v>
      </c>
      <c r="M1798" s="101">
        <f>IF(ISNUMBER(jaar_zip[[#This Row],[etmaaltemperatuur]]),IF(jaar_zip[[#This Row],[etmaaltemperatuur]]&lt;stookgrens,stookgrens-jaar_zip[[#This Row],[etmaaltemperatuur]],0),"")</f>
        <v>3.9000000000000004</v>
      </c>
      <c r="N1798" s="101">
        <f>IF(ISNUMBER(jaar_zip[[#This Row],[graaddagen]]),IF(OR(MONTH(jaar_zip[[#This Row],[Datum]])=1,MONTH(jaar_zip[[#This Row],[Datum]])=2,MONTH(jaar_zip[[#This Row],[Datum]])=11,MONTH(jaar_zip[[#This Row],[Datum]])=12),1.1,IF(OR(MONTH(jaar_zip[[#This Row],[Datum]])=3,MONTH(jaar_zip[[#This Row],[Datum]])=10),1,0.8))*jaar_zip[[#This Row],[graaddagen]],"")</f>
        <v>3.1200000000000006</v>
      </c>
      <c r="O1798" s="101">
        <f>IF(ISNUMBER(jaar_zip[[#This Row],[etmaaltemperatuur]]),IF(jaar_zip[[#This Row],[etmaaltemperatuur]]&gt;stookgrens,jaar_zip[[#This Row],[etmaaltemperatuur]]-stookgrens,0),"")</f>
        <v>0</v>
      </c>
    </row>
    <row r="1799" spans="1:15" x14ac:dyDescent="0.25">
      <c r="A1799">
        <v>257</v>
      </c>
      <c r="B1799">
        <v>20240602</v>
      </c>
      <c r="D1799">
        <v>13.2</v>
      </c>
      <c r="E1799">
        <v>1665</v>
      </c>
      <c r="F1799">
        <v>0</v>
      </c>
      <c r="H1799">
        <v>74</v>
      </c>
      <c r="I1799" s="101" t="s">
        <v>18</v>
      </c>
      <c r="J1799" s="1">
        <f>DATEVALUE(RIGHT(jaar_zip[[#This Row],[YYYYMMDD]],2)&amp;"-"&amp;MID(jaar_zip[[#This Row],[YYYYMMDD]],5,2)&amp;"-"&amp;LEFT(jaar_zip[[#This Row],[YYYYMMDD]],4))</f>
        <v>45445</v>
      </c>
      <c r="K1799" s="101" t="str">
        <f>IF(AND(VALUE(MONTH(jaar_zip[[#This Row],[Datum]]))=1,VALUE(WEEKNUM(jaar_zip[[#This Row],[Datum]],21))&gt;51),RIGHT(YEAR(jaar_zip[[#This Row],[Datum]])-1,2),RIGHT(YEAR(jaar_zip[[#This Row],[Datum]]),2))&amp;"-"&amp; TEXT(WEEKNUM(jaar_zip[[#This Row],[Datum]],21),"00")</f>
        <v>24-22</v>
      </c>
      <c r="L1799" s="101">
        <f>MONTH(jaar_zip[[#This Row],[Datum]])</f>
        <v>6</v>
      </c>
      <c r="M1799" s="101">
        <f>IF(ISNUMBER(jaar_zip[[#This Row],[etmaaltemperatuur]]),IF(jaar_zip[[#This Row],[etmaaltemperatuur]]&lt;stookgrens,stookgrens-jaar_zip[[#This Row],[etmaaltemperatuur]],0),"")</f>
        <v>4.8000000000000007</v>
      </c>
      <c r="N1799" s="101">
        <f>IF(ISNUMBER(jaar_zip[[#This Row],[graaddagen]]),IF(OR(MONTH(jaar_zip[[#This Row],[Datum]])=1,MONTH(jaar_zip[[#This Row],[Datum]])=2,MONTH(jaar_zip[[#This Row],[Datum]])=11,MONTH(jaar_zip[[#This Row],[Datum]])=12),1.1,IF(OR(MONTH(jaar_zip[[#This Row],[Datum]])=3,MONTH(jaar_zip[[#This Row],[Datum]])=10),1,0.8))*jaar_zip[[#This Row],[graaddagen]],"")</f>
        <v>3.8400000000000007</v>
      </c>
      <c r="O1799" s="101">
        <f>IF(ISNUMBER(jaar_zip[[#This Row],[etmaaltemperatuur]]),IF(jaar_zip[[#This Row],[etmaaltemperatuur]]&gt;stookgrens,jaar_zip[[#This Row],[etmaaltemperatuur]]-stookgrens,0),"")</f>
        <v>0</v>
      </c>
    </row>
    <row r="1800" spans="1:15" x14ac:dyDescent="0.25">
      <c r="A1800">
        <v>257</v>
      </c>
      <c r="B1800">
        <v>20240603</v>
      </c>
      <c r="D1800">
        <v>13.7</v>
      </c>
      <c r="E1800">
        <v>1617</v>
      </c>
      <c r="F1800">
        <v>0</v>
      </c>
      <c r="H1800">
        <v>82</v>
      </c>
      <c r="I1800" s="101" t="s">
        <v>18</v>
      </c>
      <c r="J1800" s="1">
        <f>DATEVALUE(RIGHT(jaar_zip[[#This Row],[YYYYMMDD]],2)&amp;"-"&amp;MID(jaar_zip[[#This Row],[YYYYMMDD]],5,2)&amp;"-"&amp;LEFT(jaar_zip[[#This Row],[YYYYMMDD]],4))</f>
        <v>45446</v>
      </c>
      <c r="K1800" s="101" t="str">
        <f>IF(AND(VALUE(MONTH(jaar_zip[[#This Row],[Datum]]))=1,VALUE(WEEKNUM(jaar_zip[[#This Row],[Datum]],21))&gt;51),RIGHT(YEAR(jaar_zip[[#This Row],[Datum]])-1,2),RIGHT(YEAR(jaar_zip[[#This Row],[Datum]]),2))&amp;"-"&amp; TEXT(WEEKNUM(jaar_zip[[#This Row],[Datum]],21),"00")</f>
        <v>24-23</v>
      </c>
      <c r="L1800" s="101">
        <f>MONTH(jaar_zip[[#This Row],[Datum]])</f>
        <v>6</v>
      </c>
      <c r="M1800" s="101">
        <f>IF(ISNUMBER(jaar_zip[[#This Row],[etmaaltemperatuur]]),IF(jaar_zip[[#This Row],[etmaaltemperatuur]]&lt;stookgrens,stookgrens-jaar_zip[[#This Row],[etmaaltemperatuur]],0),"")</f>
        <v>4.3000000000000007</v>
      </c>
      <c r="N1800" s="101">
        <f>IF(ISNUMBER(jaar_zip[[#This Row],[graaddagen]]),IF(OR(MONTH(jaar_zip[[#This Row],[Datum]])=1,MONTH(jaar_zip[[#This Row],[Datum]])=2,MONTH(jaar_zip[[#This Row],[Datum]])=11,MONTH(jaar_zip[[#This Row],[Datum]])=12),1.1,IF(OR(MONTH(jaar_zip[[#This Row],[Datum]])=3,MONTH(jaar_zip[[#This Row],[Datum]])=10),1,0.8))*jaar_zip[[#This Row],[graaddagen]],"")</f>
        <v>3.4400000000000008</v>
      </c>
      <c r="O1800" s="101">
        <f>IF(ISNUMBER(jaar_zip[[#This Row],[etmaaltemperatuur]]),IF(jaar_zip[[#This Row],[etmaaltemperatuur]]&gt;stookgrens,jaar_zip[[#This Row],[etmaaltemperatuur]]-stookgrens,0),"")</f>
        <v>0</v>
      </c>
    </row>
    <row r="1801" spans="1:15" x14ac:dyDescent="0.25">
      <c r="A1801">
        <v>257</v>
      </c>
      <c r="B1801">
        <v>20240604</v>
      </c>
      <c r="D1801">
        <v>15.2</v>
      </c>
      <c r="E1801">
        <v>1750</v>
      </c>
      <c r="F1801">
        <v>2</v>
      </c>
      <c r="H1801">
        <v>82</v>
      </c>
      <c r="I1801" s="101" t="s">
        <v>18</v>
      </c>
      <c r="J1801" s="1">
        <f>DATEVALUE(RIGHT(jaar_zip[[#This Row],[YYYYMMDD]],2)&amp;"-"&amp;MID(jaar_zip[[#This Row],[YYYYMMDD]],5,2)&amp;"-"&amp;LEFT(jaar_zip[[#This Row],[YYYYMMDD]],4))</f>
        <v>45447</v>
      </c>
      <c r="K1801" s="101" t="str">
        <f>IF(AND(VALUE(MONTH(jaar_zip[[#This Row],[Datum]]))=1,VALUE(WEEKNUM(jaar_zip[[#This Row],[Datum]],21))&gt;51),RIGHT(YEAR(jaar_zip[[#This Row],[Datum]])-1,2),RIGHT(YEAR(jaar_zip[[#This Row],[Datum]]),2))&amp;"-"&amp; TEXT(WEEKNUM(jaar_zip[[#This Row],[Datum]],21),"00")</f>
        <v>24-23</v>
      </c>
      <c r="L1801" s="101">
        <f>MONTH(jaar_zip[[#This Row],[Datum]])</f>
        <v>6</v>
      </c>
      <c r="M1801" s="101">
        <f>IF(ISNUMBER(jaar_zip[[#This Row],[etmaaltemperatuur]]),IF(jaar_zip[[#This Row],[etmaaltemperatuur]]&lt;stookgrens,stookgrens-jaar_zip[[#This Row],[etmaaltemperatuur]],0),"")</f>
        <v>2.8000000000000007</v>
      </c>
      <c r="N1801" s="101">
        <f>IF(ISNUMBER(jaar_zip[[#This Row],[graaddagen]]),IF(OR(MONTH(jaar_zip[[#This Row],[Datum]])=1,MONTH(jaar_zip[[#This Row],[Datum]])=2,MONTH(jaar_zip[[#This Row],[Datum]])=11,MONTH(jaar_zip[[#This Row],[Datum]])=12),1.1,IF(OR(MONTH(jaar_zip[[#This Row],[Datum]])=3,MONTH(jaar_zip[[#This Row],[Datum]])=10),1,0.8))*jaar_zip[[#This Row],[graaddagen]],"")</f>
        <v>2.2400000000000007</v>
      </c>
      <c r="O1801" s="101">
        <f>IF(ISNUMBER(jaar_zip[[#This Row],[etmaaltemperatuur]]),IF(jaar_zip[[#This Row],[etmaaltemperatuur]]&gt;stookgrens,jaar_zip[[#This Row],[etmaaltemperatuur]]-stookgrens,0),"")</f>
        <v>0</v>
      </c>
    </row>
    <row r="1802" spans="1:15" x14ac:dyDescent="0.25">
      <c r="A1802">
        <v>257</v>
      </c>
      <c r="B1802">
        <v>20240605</v>
      </c>
      <c r="D1802">
        <v>13.1</v>
      </c>
      <c r="E1802">
        <v>2864</v>
      </c>
      <c r="F1802">
        <v>0.1</v>
      </c>
      <c r="H1802">
        <v>64</v>
      </c>
      <c r="I1802" s="101" t="s">
        <v>18</v>
      </c>
      <c r="J1802" s="1">
        <f>DATEVALUE(RIGHT(jaar_zip[[#This Row],[YYYYMMDD]],2)&amp;"-"&amp;MID(jaar_zip[[#This Row],[YYYYMMDD]],5,2)&amp;"-"&amp;LEFT(jaar_zip[[#This Row],[YYYYMMDD]],4))</f>
        <v>45448</v>
      </c>
      <c r="K1802" s="101" t="str">
        <f>IF(AND(VALUE(MONTH(jaar_zip[[#This Row],[Datum]]))=1,VALUE(WEEKNUM(jaar_zip[[#This Row],[Datum]],21))&gt;51),RIGHT(YEAR(jaar_zip[[#This Row],[Datum]])-1,2),RIGHT(YEAR(jaar_zip[[#This Row],[Datum]]),2))&amp;"-"&amp; TEXT(WEEKNUM(jaar_zip[[#This Row],[Datum]],21),"00")</f>
        <v>24-23</v>
      </c>
      <c r="L1802" s="101">
        <f>MONTH(jaar_zip[[#This Row],[Datum]])</f>
        <v>6</v>
      </c>
      <c r="M1802" s="101">
        <f>IF(ISNUMBER(jaar_zip[[#This Row],[etmaaltemperatuur]]),IF(jaar_zip[[#This Row],[etmaaltemperatuur]]&lt;stookgrens,stookgrens-jaar_zip[[#This Row],[etmaaltemperatuur]],0),"")</f>
        <v>4.9000000000000004</v>
      </c>
      <c r="N1802" s="101">
        <f>IF(ISNUMBER(jaar_zip[[#This Row],[graaddagen]]),IF(OR(MONTH(jaar_zip[[#This Row],[Datum]])=1,MONTH(jaar_zip[[#This Row],[Datum]])=2,MONTH(jaar_zip[[#This Row],[Datum]])=11,MONTH(jaar_zip[[#This Row],[Datum]])=12),1.1,IF(OR(MONTH(jaar_zip[[#This Row],[Datum]])=3,MONTH(jaar_zip[[#This Row],[Datum]])=10),1,0.8))*jaar_zip[[#This Row],[graaddagen]],"")</f>
        <v>3.9200000000000004</v>
      </c>
      <c r="O1802" s="101">
        <f>IF(ISNUMBER(jaar_zip[[#This Row],[etmaaltemperatuur]]),IF(jaar_zip[[#This Row],[etmaaltemperatuur]]&gt;stookgrens,jaar_zip[[#This Row],[etmaaltemperatuur]]-stookgrens,0),"")</f>
        <v>0</v>
      </c>
    </row>
    <row r="1803" spans="1:15" x14ac:dyDescent="0.25">
      <c r="A1803">
        <v>257</v>
      </c>
      <c r="B1803">
        <v>20240606</v>
      </c>
      <c r="D1803">
        <v>13.3</v>
      </c>
      <c r="E1803">
        <v>2300</v>
      </c>
      <c r="F1803">
        <v>0</v>
      </c>
      <c r="H1803">
        <v>72</v>
      </c>
      <c r="I1803" s="101" t="s">
        <v>18</v>
      </c>
      <c r="J1803" s="1">
        <f>DATEVALUE(RIGHT(jaar_zip[[#This Row],[YYYYMMDD]],2)&amp;"-"&amp;MID(jaar_zip[[#This Row],[YYYYMMDD]],5,2)&amp;"-"&amp;LEFT(jaar_zip[[#This Row],[YYYYMMDD]],4))</f>
        <v>45449</v>
      </c>
      <c r="K1803" s="101" t="str">
        <f>IF(AND(VALUE(MONTH(jaar_zip[[#This Row],[Datum]]))=1,VALUE(WEEKNUM(jaar_zip[[#This Row],[Datum]],21))&gt;51),RIGHT(YEAR(jaar_zip[[#This Row],[Datum]])-1,2),RIGHT(YEAR(jaar_zip[[#This Row],[Datum]]),2))&amp;"-"&amp; TEXT(WEEKNUM(jaar_zip[[#This Row],[Datum]],21),"00")</f>
        <v>24-23</v>
      </c>
      <c r="L1803" s="101">
        <f>MONTH(jaar_zip[[#This Row],[Datum]])</f>
        <v>6</v>
      </c>
      <c r="M1803" s="101">
        <f>IF(ISNUMBER(jaar_zip[[#This Row],[etmaaltemperatuur]]),IF(jaar_zip[[#This Row],[etmaaltemperatuur]]&lt;stookgrens,stookgrens-jaar_zip[[#This Row],[etmaaltemperatuur]],0),"")</f>
        <v>4.6999999999999993</v>
      </c>
      <c r="N1803" s="101">
        <f>IF(ISNUMBER(jaar_zip[[#This Row],[graaddagen]]),IF(OR(MONTH(jaar_zip[[#This Row],[Datum]])=1,MONTH(jaar_zip[[#This Row],[Datum]])=2,MONTH(jaar_zip[[#This Row],[Datum]])=11,MONTH(jaar_zip[[#This Row],[Datum]])=12),1.1,IF(OR(MONTH(jaar_zip[[#This Row],[Datum]])=3,MONTH(jaar_zip[[#This Row],[Datum]])=10),1,0.8))*jaar_zip[[#This Row],[graaddagen]],"")</f>
        <v>3.76</v>
      </c>
      <c r="O1803" s="101">
        <f>IF(ISNUMBER(jaar_zip[[#This Row],[etmaaltemperatuur]]),IF(jaar_zip[[#This Row],[etmaaltemperatuur]]&gt;stookgrens,jaar_zip[[#This Row],[etmaaltemperatuur]]-stookgrens,0),"")</f>
        <v>0</v>
      </c>
    </row>
    <row r="1804" spans="1:15" x14ac:dyDescent="0.25">
      <c r="A1804">
        <v>257</v>
      </c>
      <c r="B1804">
        <v>20240607</v>
      </c>
      <c r="D1804">
        <v>14.9</v>
      </c>
      <c r="E1804">
        <v>2596</v>
      </c>
      <c r="F1804">
        <v>0</v>
      </c>
      <c r="H1804">
        <v>67</v>
      </c>
      <c r="I1804" s="101" t="s">
        <v>18</v>
      </c>
      <c r="J1804" s="1">
        <f>DATEVALUE(RIGHT(jaar_zip[[#This Row],[YYYYMMDD]],2)&amp;"-"&amp;MID(jaar_zip[[#This Row],[YYYYMMDD]],5,2)&amp;"-"&amp;LEFT(jaar_zip[[#This Row],[YYYYMMDD]],4))</f>
        <v>45450</v>
      </c>
      <c r="K1804" s="101" t="str">
        <f>IF(AND(VALUE(MONTH(jaar_zip[[#This Row],[Datum]]))=1,VALUE(WEEKNUM(jaar_zip[[#This Row],[Datum]],21))&gt;51),RIGHT(YEAR(jaar_zip[[#This Row],[Datum]])-1,2),RIGHT(YEAR(jaar_zip[[#This Row],[Datum]]),2))&amp;"-"&amp; TEXT(WEEKNUM(jaar_zip[[#This Row],[Datum]],21),"00")</f>
        <v>24-23</v>
      </c>
      <c r="L1804" s="101">
        <f>MONTH(jaar_zip[[#This Row],[Datum]])</f>
        <v>6</v>
      </c>
      <c r="M1804" s="101">
        <f>IF(ISNUMBER(jaar_zip[[#This Row],[etmaaltemperatuur]]),IF(jaar_zip[[#This Row],[etmaaltemperatuur]]&lt;stookgrens,stookgrens-jaar_zip[[#This Row],[etmaaltemperatuur]],0),"")</f>
        <v>3.0999999999999996</v>
      </c>
      <c r="N1804" s="101">
        <f>IF(ISNUMBER(jaar_zip[[#This Row],[graaddagen]]),IF(OR(MONTH(jaar_zip[[#This Row],[Datum]])=1,MONTH(jaar_zip[[#This Row],[Datum]])=2,MONTH(jaar_zip[[#This Row],[Datum]])=11,MONTH(jaar_zip[[#This Row],[Datum]])=12),1.1,IF(OR(MONTH(jaar_zip[[#This Row],[Datum]])=3,MONTH(jaar_zip[[#This Row],[Datum]])=10),1,0.8))*jaar_zip[[#This Row],[graaddagen]],"")</f>
        <v>2.48</v>
      </c>
      <c r="O1804" s="101">
        <f>IF(ISNUMBER(jaar_zip[[#This Row],[etmaaltemperatuur]]),IF(jaar_zip[[#This Row],[etmaaltemperatuur]]&gt;stookgrens,jaar_zip[[#This Row],[etmaaltemperatuur]]-stookgrens,0),"")</f>
        <v>0</v>
      </c>
    </row>
    <row r="1805" spans="1:15" x14ac:dyDescent="0.25">
      <c r="A1805">
        <v>257</v>
      </c>
      <c r="B1805">
        <v>20240608</v>
      </c>
      <c r="D1805">
        <v>13.8</v>
      </c>
      <c r="E1805">
        <v>1696</v>
      </c>
      <c r="F1805">
        <v>2.6</v>
      </c>
      <c r="H1805">
        <v>77</v>
      </c>
      <c r="I1805" s="101" t="s">
        <v>18</v>
      </c>
      <c r="J1805" s="1">
        <f>DATEVALUE(RIGHT(jaar_zip[[#This Row],[YYYYMMDD]],2)&amp;"-"&amp;MID(jaar_zip[[#This Row],[YYYYMMDD]],5,2)&amp;"-"&amp;LEFT(jaar_zip[[#This Row],[YYYYMMDD]],4))</f>
        <v>45451</v>
      </c>
      <c r="K1805" s="101" t="str">
        <f>IF(AND(VALUE(MONTH(jaar_zip[[#This Row],[Datum]]))=1,VALUE(WEEKNUM(jaar_zip[[#This Row],[Datum]],21))&gt;51),RIGHT(YEAR(jaar_zip[[#This Row],[Datum]])-1,2),RIGHT(YEAR(jaar_zip[[#This Row],[Datum]]),2))&amp;"-"&amp; TEXT(WEEKNUM(jaar_zip[[#This Row],[Datum]],21),"00")</f>
        <v>24-23</v>
      </c>
      <c r="L1805" s="101">
        <f>MONTH(jaar_zip[[#This Row],[Datum]])</f>
        <v>6</v>
      </c>
      <c r="M1805" s="101">
        <f>IF(ISNUMBER(jaar_zip[[#This Row],[etmaaltemperatuur]]),IF(jaar_zip[[#This Row],[etmaaltemperatuur]]&lt;stookgrens,stookgrens-jaar_zip[[#This Row],[etmaaltemperatuur]],0),"")</f>
        <v>4.1999999999999993</v>
      </c>
      <c r="N1805" s="101">
        <f>IF(ISNUMBER(jaar_zip[[#This Row],[graaddagen]]),IF(OR(MONTH(jaar_zip[[#This Row],[Datum]])=1,MONTH(jaar_zip[[#This Row],[Datum]])=2,MONTH(jaar_zip[[#This Row],[Datum]])=11,MONTH(jaar_zip[[#This Row],[Datum]])=12),1.1,IF(OR(MONTH(jaar_zip[[#This Row],[Datum]])=3,MONTH(jaar_zip[[#This Row],[Datum]])=10),1,0.8))*jaar_zip[[#This Row],[graaddagen]],"")</f>
        <v>3.3599999999999994</v>
      </c>
      <c r="O1805" s="101">
        <f>IF(ISNUMBER(jaar_zip[[#This Row],[etmaaltemperatuur]]),IF(jaar_zip[[#This Row],[etmaaltemperatuur]]&gt;stookgrens,jaar_zip[[#This Row],[etmaaltemperatuur]]-stookgrens,0),"")</f>
        <v>0</v>
      </c>
    </row>
    <row r="1806" spans="1:15" x14ac:dyDescent="0.25">
      <c r="A1806">
        <v>257</v>
      </c>
      <c r="B1806">
        <v>20240609</v>
      </c>
      <c r="D1806">
        <v>13.5</v>
      </c>
      <c r="E1806">
        <v>2125</v>
      </c>
      <c r="F1806">
        <v>0.4</v>
      </c>
      <c r="H1806">
        <v>70</v>
      </c>
      <c r="I1806" s="101" t="s">
        <v>18</v>
      </c>
      <c r="J1806" s="1">
        <f>DATEVALUE(RIGHT(jaar_zip[[#This Row],[YYYYMMDD]],2)&amp;"-"&amp;MID(jaar_zip[[#This Row],[YYYYMMDD]],5,2)&amp;"-"&amp;LEFT(jaar_zip[[#This Row],[YYYYMMDD]],4))</f>
        <v>45452</v>
      </c>
      <c r="K1806" s="101" t="str">
        <f>IF(AND(VALUE(MONTH(jaar_zip[[#This Row],[Datum]]))=1,VALUE(WEEKNUM(jaar_zip[[#This Row],[Datum]],21))&gt;51),RIGHT(YEAR(jaar_zip[[#This Row],[Datum]])-1,2),RIGHT(YEAR(jaar_zip[[#This Row],[Datum]]),2))&amp;"-"&amp; TEXT(WEEKNUM(jaar_zip[[#This Row],[Datum]],21),"00")</f>
        <v>24-23</v>
      </c>
      <c r="L1806" s="101">
        <f>MONTH(jaar_zip[[#This Row],[Datum]])</f>
        <v>6</v>
      </c>
      <c r="M1806" s="101">
        <f>IF(ISNUMBER(jaar_zip[[#This Row],[etmaaltemperatuur]]),IF(jaar_zip[[#This Row],[etmaaltemperatuur]]&lt;stookgrens,stookgrens-jaar_zip[[#This Row],[etmaaltemperatuur]],0),"")</f>
        <v>4.5</v>
      </c>
      <c r="N1806" s="101">
        <f>IF(ISNUMBER(jaar_zip[[#This Row],[graaddagen]]),IF(OR(MONTH(jaar_zip[[#This Row],[Datum]])=1,MONTH(jaar_zip[[#This Row],[Datum]])=2,MONTH(jaar_zip[[#This Row],[Datum]])=11,MONTH(jaar_zip[[#This Row],[Datum]])=12),1.1,IF(OR(MONTH(jaar_zip[[#This Row],[Datum]])=3,MONTH(jaar_zip[[#This Row],[Datum]])=10),1,0.8))*jaar_zip[[#This Row],[graaddagen]],"")</f>
        <v>3.6</v>
      </c>
      <c r="O1806" s="101">
        <f>IF(ISNUMBER(jaar_zip[[#This Row],[etmaaltemperatuur]]),IF(jaar_zip[[#This Row],[etmaaltemperatuur]]&gt;stookgrens,jaar_zip[[#This Row],[etmaaltemperatuur]]-stookgrens,0),"")</f>
        <v>0</v>
      </c>
    </row>
    <row r="1807" spans="1:15" x14ac:dyDescent="0.25">
      <c r="A1807">
        <v>257</v>
      </c>
      <c r="B1807">
        <v>20240610</v>
      </c>
      <c r="D1807">
        <v>11.2</v>
      </c>
      <c r="E1807">
        <v>509</v>
      </c>
      <c r="F1807">
        <v>35.700000000000003</v>
      </c>
      <c r="H1807">
        <v>88</v>
      </c>
      <c r="I1807" s="101" t="s">
        <v>18</v>
      </c>
      <c r="J1807" s="1">
        <f>DATEVALUE(RIGHT(jaar_zip[[#This Row],[YYYYMMDD]],2)&amp;"-"&amp;MID(jaar_zip[[#This Row],[YYYYMMDD]],5,2)&amp;"-"&amp;LEFT(jaar_zip[[#This Row],[YYYYMMDD]],4))</f>
        <v>45453</v>
      </c>
      <c r="K1807" s="101" t="str">
        <f>IF(AND(VALUE(MONTH(jaar_zip[[#This Row],[Datum]]))=1,VALUE(WEEKNUM(jaar_zip[[#This Row],[Datum]],21))&gt;51),RIGHT(YEAR(jaar_zip[[#This Row],[Datum]])-1,2),RIGHT(YEAR(jaar_zip[[#This Row],[Datum]]),2))&amp;"-"&amp; TEXT(WEEKNUM(jaar_zip[[#This Row],[Datum]],21),"00")</f>
        <v>24-24</v>
      </c>
      <c r="L1807" s="101">
        <f>MONTH(jaar_zip[[#This Row],[Datum]])</f>
        <v>6</v>
      </c>
      <c r="M1807" s="101">
        <f>IF(ISNUMBER(jaar_zip[[#This Row],[etmaaltemperatuur]]),IF(jaar_zip[[#This Row],[etmaaltemperatuur]]&lt;stookgrens,stookgrens-jaar_zip[[#This Row],[etmaaltemperatuur]],0),"")</f>
        <v>6.8000000000000007</v>
      </c>
      <c r="N1807" s="101">
        <f>IF(ISNUMBER(jaar_zip[[#This Row],[graaddagen]]),IF(OR(MONTH(jaar_zip[[#This Row],[Datum]])=1,MONTH(jaar_zip[[#This Row],[Datum]])=2,MONTH(jaar_zip[[#This Row],[Datum]])=11,MONTH(jaar_zip[[#This Row],[Datum]])=12),1.1,IF(OR(MONTH(jaar_zip[[#This Row],[Datum]])=3,MONTH(jaar_zip[[#This Row],[Datum]])=10),1,0.8))*jaar_zip[[#This Row],[graaddagen]],"")</f>
        <v>5.4400000000000013</v>
      </c>
      <c r="O1807" s="101">
        <f>IF(ISNUMBER(jaar_zip[[#This Row],[etmaaltemperatuur]]),IF(jaar_zip[[#This Row],[etmaaltemperatuur]]&gt;stookgrens,jaar_zip[[#This Row],[etmaaltemperatuur]]-stookgrens,0),"")</f>
        <v>0</v>
      </c>
    </row>
    <row r="1808" spans="1:15" x14ac:dyDescent="0.25">
      <c r="A1808">
        <v>257</v>
      </c>
      <c r="B1808">
        <v>20240611</v>
      </c>
      <c r="D1808">
        <v>12.3</v>
      </c>
      <c r="E1808">
        <v>2429</v>
      </c>
      <c r="F1808">
        <v>3.9</v>
      </c>
      <c r="H1808">
        <v>73</v>
      </c>
      <c r="I1808" s="101" t="s">
        <v>18</v>
      </c>
      <c r="J1808" s="1">
        <f>DATEVALUE(RIGHT(jaar_zip[[#This Row],[YYYYMMDD]],2)&amp;"-"&amp;MID(jaar_zip[[#This Row],[YYYYMMDD]],5,2)&amp;"-"&amp;LEFT(jaar_zip[[#This Row],[YYYYMMDD]],4))</f>
        <v>45454</v>
      </c>
      <c r="K1808" s="101" t="str">
        <f>IF(AND(VALUE(MONTH(jaar_zip[[#This Row],[Datum]]))=1,VALUE(WEEKNUM(jaar_zip[[#This Row],[Datum]],21))&gt;51),RIGHT(YEAR(jaar_zip[[#This Row],[Datum]])-1,2),RIGHT(YEAR(jaar_zip[[#This Row],[Datum]]),2))&amp;"-"&amp; TEXT(WEEKNUM(jaar_zip[[#This Row],[Datum]],21),"00")</f>
        <v>24-24</v>
      </c>
      <c r="L1808" s="101">
        <f>MONTH(jaar_zip[[#This Row],[Datum]])</f>
        <v>6</v>
      </c>
      <c r="M1808" s="101">
        <f>IF(ISNUMBER(jaar_zip[[#This Row],[etmaaltemperatuur]]),IF(jaar_zip[[#This Row],[etmaaltemperatuur]]&lt;stookgrens,stookgrens-jaar_zip[[#This Row],[etmaaltemperatuur]],0),"")</f>
        <v>5.6999999999999993</v>
      </c>
      <c r="N1808" s="101">
        <f>IF(ISNUMBER(jaar_zip[[#This Row],[graaddagen]]),IF(OR(MONTH(jaar_zip[[#This Row],[Datum]])=1,MONTH(jaar_zip[[#This Row],[Datum]])=2,MONTH(jaar_zip[[#This Row],[Datum]])=11,MONTH(jaar_zip[[#This Row],[Datum]])=12),1.1,IF(OR(MONTH(jaar_zip[[#This Row],[Datum]])=3,MONTH(jaar_zip[[#This Row],[Datum]])=10),1,0.8))*jaar_zip[[#This Row],[graaddagen]],"")</f>
        <v>4.5599999999999996</v>
      </c>
      <c r="O1808" s="101">
        <f>IF(ISNUMBER(jaar_zip[[#This Row],[etmaaltemperatuur]]),IF(jaar_zip[[#This Row],[etmaaltemperatuur]]&gt;stookgrens,jaar_zip[[#This Row],[etmaaltemperatuur]]-stookgrens,0),"")</f>
        <v>0</v>
      </c>
    </row>
    <row r="1809" spans="1:15" x14ac:dyDescent="0.25">
      <c r="A1809">
        <v>257</v>
      </c>
      <c r="B1809">
        <v>20240612</v>
      </c>
      <c r="D1809">
        <v>12</v>
      </c>
      <c r="E1809">
        <v>2238</v>
      </c>
      <c r="F1809">
        <v>2.2999999999999998</v>
      </c>
      <c r="H1809">
        <v>71</v>
      </c>
      <c r="I1809" s="101" t="s">
        <v>18</v>
      </c>
      <c r="J1809" s="1">
        <f>DATEVALUE(RIGHT(jaar_zip[[#This Row],[YYYYMMDD]],2)&amp;"-"&amp;MID(jaar_zip[[#This Row],[YYYYMMDD]],5,2)&amp;"-"&amp;LEFT(jaar_zip[[#This Row],[YYYYMMDD]],4))</f>
        <v>45455</v>
      </c>
      <c r="K1809" s="101" t="str">
        <f>IF(AND(VALUE(MONTH(jaar_zip[[#This Row],[Datum]]))=1,VALUE(WEEKNUM(jaar_zip[[#This Row],[Datum]],21))&gt;51),RIGHT(YEAR(jaar_zip[[#This Row],[Datum]])-1,2),RIGHT(YEAR(jaar_zip[[#This Row],[Datum]]),2))&amp;"-"&amp; TEXT(WEEKNUM(jaar_zip[[#This Row],[Datum]],21),"00")</f>
        <v>24-24</v>
      </c>
      <c r="L1809" s="101">
        <f>MONTH(jaar_zip[[#This Row],[Datum]])</f>
        <v>6</v>
      </c>
      <c r="M1809" s="101">
        <f>IF(ISNUMBER(jaar_zip[[#This Row],[etmaaltemperatuur]]),IF(jaar_zip[[#This Row],[etmaaltemperatuur]]&lt;stookgrens,stookgrens-jaar_zip[[#This Row],[etmaaltemperatuur]],0),"")</f>
        <v>6</v>
      </c>
      <c r="N1809" s="101">
        <f>IF(ISNUMBER(jaar_zip[[#This Row],[graaddagen]]),IF(OR(MONTH(jaar_zip[[#This Row],[Datum]])=1,MONTH(jaar_zip[[#This Row],[Datum]])=2,MONTH(jaar_zip[[#This Row],[Datum]])=11,MONTH(jaar_zip[[#This Row],[Datum]])=12),1.1,IF(OR(MONTH(jaar_zip[[#This Row],[Datum]])=3,MONTH(jaar_zip[[#This Row],[Datum]])=10),1,0.8))*jaar_zip[[#This Row],[graaddagen]],"")</f>
        <v>4.8000000000000007</v>
      </c>
      <c r="O1809" s="101">
        <f>IF(ISNUMBER(jaar_zip[[#This Row],[etmaaltemperatuur]]),IF(jaar_zip[[#This Row],[etmaaltemperatuur]]&gt;stookgrens,jaar_zip[[#This Row],[etmaaltemperatuur]]-stookgrens,0),"")</f>
        <v>0</v>
      </c>
    </row>
    <row r="1810" spans="1:15" x14ac:dyDescent="0.25">
      <c r="A1810">
        <v>257</v>
      </c>
      <c r="B1810">
        <v>20240613</v>
      </c>
      <c r="D1810">
        <v>14.2</v>
      </c>
      <c r="E1810">
        <v>2540</v>
      </c>
      <c r="F1810">
        <v>-0.1</v>
      </c>
      <c r="H1810">
        <v>69</v>
      </c>
      <c r="I1810" s="101" t="s">
        <v>18</v>
      </c>
      <c r="J1810" s="1">
        <f>DATEVALUE(RIGHT(jaar_zip[[#This Row],[YYYYMMDD]],2)&amp;"-"&amp;MID(jaar_zip[[#This Row],[YYYYMMDD]],5,2)&amp;"-"&amp;LEFT(jaar_zip[[#This Row],[YYYYMMDD]],4))</f>
        <v>45456</v>
      </c>
      <c r="K1810" s="101" t="str">
        <f>IF(AND(VALUE(MONTH(jaar_zip[[#This Row],[Datum]]))=1,VALUE(WEEKNUM(jaar_zip[[#This Row],[Datum]],21))&gt;51),RIGHT(YEAR(jaar_zip[[#This Row],[Datum]])-1,2),RIGHT(YEAR(jaar_zip[[#This Row],[Datum]]),2))&amp;"-"&amp; TEXT(WEEKNUM(jaar_zip[[#This Row],[Datum]],21),"00")</f>
        <v>24-24</v>
      </c>
      <c r="L1810" s="101">
        <f>MONTH(jaar_zip[[#This Row],[Datum]])</f>
        <v>6</v>
      </c>
      <c r="M1810" s="101">
        <f>IF(ISNUMBER(jaar_zip[[#This Row],[etmaaltemperatuur]]),IF(jaar_zip[[#This Row],[etmaaltemperatuur]]&lt;stookgrens,stookgrens-jaar_zip[[#This Row],[etmaaltemperatuur]],0),"")</f>
        <v>3.8000000000000007</v>
      </c>
      <c r="N1810" s="101">
        <f>IF(ISNUMBER(jaar_zip[[#This Row],[graaddagen]]),IF(OR(MONTH(jaar_zip[[#This Row],[Datum]])=1,MONTH(jaar_zip[[#This Row],[Datum]])=2,MONTH(jaar_zip[[#This Row],[Datum]])=11,MONTH(jaar_zip[[#This Row],[Datum]])=12),1.1,IF(OR(MONTH(jaar_zip[[#This Row],[Datum]])=3,MONTH(jaar_zip[[#This Row],[Datum]])=10),1,0.8))*jaar_zip[[#This Row],[graaddagen]],"")</f>
        <v>3.0400000000000009</v>
      </c>
      <c r="O1810" s="101">
        <f>IF(ISNUMBER(jaar_zip[[#This Row],[etmaaltemperatuur]]),IF(jaar_zip[[#This Row],[etmaaltemperatuur]]&gt;stookgrens,jaar_zip[[#This Row],[etmaaltemperatuur]]-stookgrens,0),"")</f>
        <v>0</v>
      </c>
    </row>
    <row r="1811" spans="1:15" x14ac:dyDescent="0.25">
      <c r="A1811">
        <v>257</v>
      </c>
      <c r="B1811">
        <v>20240614</v>
      </c>
      <c r="D1811">
        <v>15.1</v>
      </c>
      <c r="E1811">
        <v>1114</v>
      </c>
      <c r="F1811">
        <v>1.2</v>
      </c>
      <c r="H1811">
        <v>79</v>
      </c>
      <c r="I1811" s="101" t="s">
        <v>18</v>
      </c>
      <c r="J1811" s="1">
        <f>DATEVALUE(RIGHT(jaar_zip[[#This Row],[YYYYMMDD]],2)&amp;"-"&amp;MID(jaar_zip[[#This Row],[YYYYMMDD]],5,2)&amp;"-"&amp;LEFT(jaar_zip[[#This Row],[YYYYMMDD]],4))</f>
        <v>45457</v>
      </c>
      <c r="K1811" s="101" t="str">
        <f>IF(AND(VALUE(MONTH(jaar_zip[[#This Row],[Datum]]))=1,VALUE(WEEKNUM(jaar_zip[[#This Row],[Datum]],21))&gt;51),RIGHT(YEAR(jaar_zip[[#This Row],[Datum]])-1,2),RIGHT(YEAR(jaar_zip[[#This Row],[Datum]]),2))&amp;"-"&amp; TEXT(WEEKNUM(jaar_zip[[#This Row],[Datum]],21),"00")</f>
        <v>24-24</v>
      </c>
      <c r="L1811" s="101">
        <f>MONTH(jaar_zip[[#This Row],[Datum]])</f>
        <v>6</v>
      </c>
      <c r="M1811" s="101">
        <f>IF(ISNUMBER(jaar_zip[[#This Row],[etmaaltemperatuur]]),IF(jaar_zip[[#This Row],[etmaaltemperatuur]]&lt;stookgrens,stookgrens-jaar_zip[[#This Row],[etmaaltemperatuur]],0),"")</f>
        <v>2.9000000000000004</v>
      </c>
      <c r="N1811" s="101">
        <f>IF(ISNUMBER(jaar_zip[[#This Row],[graaddagen]]),IF(OR(MONTH(jaar_zip[[#This Row],[Datum]])=1,MONTH(jaar_zip[[#This Row],[Datum]])=2,MONTH(jaar_zip[[#This Row],[Datum]])=11,MONTH(jaar_zip[[#This Row],[Datum]])=12),1.1,IF(OR(MONTH(jaar_zip[[#This Row],[Datum]])=3,MONTH(jaar_zip[[#This Row],[Datum]])=10),1,0.8))*jaar_zip[[#This Row],[graaddagen]],"")</f>
        <v>2.3200000000000003</v>
      </c>
      <c r="O1811" s="101">
        <f>IF(ISNUMBER(jaar_zip[[#This Row],[etmaaltemperatuur]]),IF(jaar_zip[[#This Row],[etmaaltemperatuur]]&gt;stookgrens,jaar_zip[[#This Row],[etmaaltemperatuur]]-stookgrens,0),"")</f>
        <v>0</v>
      </c>
    </row>
    <row r="1812" spans="1:15" x14ac:dyDescent="0.25">
      <c r="A1812">
        <v>257</v>
      </c>
      <c r="B1812">
        <v>20240615</v>
      </c>
      <c r="D1812">
        <v>14.2</v>
      </c>
      <c r="E1812">
        <v>1824</v>
      </c>
      <c r="F1812">
        <v>19.100000000000001</v>
      </c>
      <c r="H1812">
        <v>80</v>
      </c>
      <c r="I1812" s="101" t="s">
        <v>18</v>
      </c>
      <c r="J1812" s="1">
        <f>DATEVALUE(RIGHT(jaar_zip[[#This Row],[YYYYMMDD]],2)&amp;"-"&amp;MID(jaar_zip[[#This Row],[YYYYMMDD]],5,2)&amp;"-"&amp;LEFT(jaar_zip[[#This Row],[YYYYMMDD]],4))</f>
        <v>45458</v>
      </c>
      <c r="K1812" s="101" t="str">
        <f>IF(AND(VALUE(MONTH(jaar_zip[[#This Row],[Datum]]))=1,VALUE(WEEKNUM(jaar_zip[[#This Row],[Datum]],21))&gt;51),RIGHT(YEAR(jaar_zip[[#This Row],[Datum]])-1,2),RIGHT(YEAR(jaar_zip[[#This Row],[Datum]]),2))&amp;"-"&amp; TEXT(WEEKNUM(jaar_zip[[#This Row],[Datum]],21),"00")</f>
        <v>24-24</v>
      </c>
      <c r="L1812" s="101">
        <f>MONTH(jaar_zip[[#This Row],[Datum]])</f>
        <v>6</v>
      </c>
      <c r="M1812" s="101">
        <f>IF(ISNUMBER(jaar_zip[[#This Row],[etmaaltemperatuur]]),IF(jaar_zip[[#This Row],[etmaaltemperatuur]]&lt;stookgrens,stookgrens-jaar_zip[[#This Row],[etmaaltemperatuur]],0),"")</f>
        <v>3.8000000000000007</v>
      </c>
      <c r="N1812" s="101">
        <f>IF(ISNUMBER(jaar_zip[[#This Row],[graaddagen]]),IF(OR(MONTH(jaar_zip[[#This Row],[Datum]])=1,MONTH(jaar_zip[[#This Row],[Datum]])=2,MONTH(jaar_zip[[#This Row],[Datum]])=11,MONTH(jaar_zip[[#This Row],[Datum]])=12),1.1,IF(OR(MONTH(jaar_zip[[#This Row],[Datum]])=3,MONTH(jaar_zip[[#This Row],[Datum]])=10),1,0.8))*jaar_zip[[#This Row],[graaddagen]],"")</f>
        <v>3.0400000000000009</v>
      </c>
      <c r="O1812" s="101">
        <f>IF(ISNUMBER(jaar_zip[[#This Row],[etmaaltemperatuur]]),IF(jaar_zip[[#This Row],[etmaaltemperatuur]]&gt;stookgrens,jaar_zip[[#This Row],[etmaaltemperatuur]]-stookgrens,0),"")</f>
        <v>0</v>
      </c>
    </row>
    <row r="1813" spans="1:15" x14ac:dyDescent="0.25">
      <c r="A1813">
        <v>257</v>
      </c>
      <c r="B1813">
        <v>20240616</v>
      </c>
      <c r="D1813">
        <v>15.1</v>
      </c>
      <c r="E1813">
        <v>2326</v>
      </c>
      <c r="F1813">
        <v>1.9</v>
      </c>
      <c r="H1813">
        <v>77</v>
      </c>
      <c r="I1813" s="101" t="s">
        <v>18</v>
      </c>
      <c r="J1813" s="1">
        <f>DATEVALUE(RIGHT(jaar_zip[[#This Row],[YYYYMMDD]],2)&amp;"-"&amp;MID(jaar_zip[[#This Row],[YYYYMMDD]],5,2)&amp;"-"&amp;LEFT(jaar_zip[[#This Row],[YYYYMMDD]],4))</f>
        <v>45459</v>
      </c>
      <c r="K1813" s="101" t="str">
        <f>IF(AND(VALUE(MONTH(jaar_zip[[#This Row],[Datum]]))=1,VALUE(WEEKNUM(jaar_zip[[#This Row],[Datum]],21))&gt;51),RIGHT(YEAR(jaar_zip[[#This Row],[Datum]])-1,2),RIGHT(YEAR(jaar_zip[[#This Row],[Datum]]),2))&amp;"-"&amp; TEXT(WEEKNUM(jaar_zip[[#This Row],[Datum]],21),"00")</f>
        <v>24-24</v>
      </c>
      <c r="L1813" s="101">
        <f>MONTH(jaar_zip[[#This Row],[Datum]])</f>
        <v>6</v>
      </c>
      <c r="M1813" s="101">
        <f>IF(ISNUMBER(jaar_zip[[#This Row],[etmaaltemperatuur]]),IF(jaar_zip[[#This Row],[etmaaltemperatuur]]&lt;stookgrens,stookgrens-jaar_zip[[#This Row],[etmaaltemperatuur]],0),"")</f>
        <v>2.9000000000000004</v>
      </c>
      <c r="N1813" s="101">
        <f>IF(ISNUMBER(jaar_zip[[#This Row],[graaddagen]]),IF(OR(MONTH(jaar_zip[[#This Row],[Datum]])=1,MONTH(jaar_zip[[#This Row],[Datum]])=2,MONTH(jaar_zip[[#This Row],[Datum]])=11,MONTH(jaar_zip[[#This Row],[Datum]])=12),1.1,IF(OR(MONTH(jaar_zip[[#This Row],[Datum]])=3,MONTH(jaar_zip[[#This Row],[Datum]])=10),1,0.8))*jaar_zip[[#This Row],[graaddagen]],"")</f>
        <v>2.3200000000000003</v>
      </c>
      <c r="O1813" s="101">
        <f>IF(ISNUMBER(jaar_zip[[#This Row],[etmaaltemperatuur]]),IF(jaar_zip[[#This Row],[etmaaltemperatuur]]&gt;stookgrens,jaar_zip[[#This Row],[etmaaltemperatuur]]-stookgrens,0),"")</f>
        <v>0</v>
      </c>
    </row>
    <row r="1814" spans="1:15" x14ac:dyDescent="0.25">
      <c r="A1814">
        <v>257</v>
      </c>
      <c r="B1814">
        <v>20240617</v>
      </c>
      <c r="D1814">
        <v>15.3</v>
      </c>
      <c r="E1814">
        <v>2920</v>
      </c>
      <c r="F1814">
        <v>0</v>
      </c>
      <c r="H1814">
        <v>76</v>
      </c>
      <c r="I1814" s="101" t="s">
        <v>18</v>
      </c>
      <c r="J1814" s="1">
        <f>DATEVALUE(RIGHT(jaar_zip[[#This Row],[YYYYMMDD]],2)&amp;"-"&amp;MID(jaar_zip[[#This Row],[YYYYMMDD]],5,2)&amp;"-"&amp;LEFT(jaar_zip[[#This Row],[YYYYMMDD]],4))</f>
        <v>45460</v>
      </c>
      <c r="K1814" s="101" t="str">
        <f>IF(AND(VALUE(MONTH(jaar_zip[[#This Row],[Datum]]))=1,VALUE(WEEKNUM(jaar_zip[[#This Row],[Datum]],21))&gt;51),RIGHT(YEAR(jaar_zip[[#This Row],[Datum]])-1,2),RIGHT(YEAR(jaar_zip[[#This Row],[Datum]]),2))&amp;"-"&amp; TEXT(WEEKNUM(jaar_zip[[#This Row],[Datum]],21),"00")</f>
        <v>24-25</v>
      </c>
      <c r="L1814" s="101">
        <f>MONTH(jaar_zip[[#This Row],[Datum]])</f>
        <v>6</v>
      </c>
      <c r="M1814" s="101">
        <f>IF(ISNUMBER(jaar_zip[[#This Row],[etmaaltemperatuur]]),IF(jaar_zip[[#This Row],[etmaaltemperatuur]]&lt;stookgrens,stookgrens-jaar_zip[[#This Row],[etmaaltemperatuur]],0),"")</f>
        <v>2.6999999999999993</v>
      </c>
      <c r="N1814" s="101">
        <f>IF(ISNUMBER(jaar_zip[[#This Row],[graaddagen]]),IF(OR(MONTH(jaar_zip[[#This Row],[Datum]])=1,MONTH(jaar_zip[[#This Row],[Datum]])=2,MONTH(jaar_zip[[#This Row],[Datum]])=11,MONTH(jaar_zip[[#This Row],[Datum]])=12),1.1,IF(OR(MONTH(jaar_zip[[#This Row],[Datum]])=3,MONTH(jaar_zip[[#This Row],[Datum]])=10),1,0.8))*jaar_zip[[#This Row],[graaddagen]],"")</f>
        <v>2.1599999999999997</v>
      </c>
      <c r="O1814" s="101">
        <f>IF(ISNUMBER(jaar_zip[[#This Row],[etmaaltemperatuur]]),IF(jaar_zip[[#This Row],[etmaaltemperatuur]]&gt;stookgrens,jaar_zip[[#This Row],[etmaaltemperatuur]]-stookgrens,0),"")</f>
        <v>0</v>
      </c>
    </row>
    <row r="1815" spans="1:15" x14ac:dyDescent="0.25">
      <c r="A1815">
        <v>257</v>
      </c>
      <c r="B1815">
        <v>20240618</v>
      </c>
      <c r="D1815">
        <v>15.6</v>
      </c>
      <c r="E1815">
        <v>1300</v>
      </c>
      <c r="F1815">
        <v>0</v>
      </c>
      <c r="H1815">
        <v>79</v>
      </c>
      <c r="I1815" s="101" t="s">
        <v>18</v>
      </c>
      <c r="J1815" s="1">
        <f>DATEVALUE(RIGHT(jaar_zip[[#This Row],[YYYYMMDD]],2)&amp;"-"&amp;MID(jaar_zip[[#This Row],[YYYYMMDD]],5,2)&amp;"-"&amp;LEFT(jaar_zip[[#This Row],[YYYYMMDD]],4))</f>
        <v>45461</v>
      </c>
      <c r="K1815" s="101" t="str">
        <f>IF(AND(VALUE(MONTH(jaar_zip[[#This Row],[Datum]]))=1,VALUE(WEEKNUM(jaar_zip[[#This Row],[Datum]],21))&gt;51),RIGHT(YEAR(jaar_zip[[#This Row],[Datum]])-1,2),RIGHT(YEAR(jaar_zip[[#This Row],[Datum]]),2))&amp;"-"&amp; TEXT(WEEKNUM(jaar_zip[[#This Row],[Datum]],21),"00")</f>
        <v>24-25</v>
      </c>
      <c r="L1815" s="101">
        <f>MONTH(jaar_zip[[#This Row],[Datum]])</f>
        <v>6</v>
      </c>
      <c r="M1815" s="101">
        <f>IF(ISNUMBER(jaar_zip[[#This Row],[etmaaltemperatuur]]),IF(jaar_zip[[#This Row],[etmaaltemperatuur]]&lt;stookgrens,stookgrens-jaar_zip[[#This Row],[etmaaltemperatuur]],0),"")</f>
        <v>2.4000000000000004</v>
      </c>
      <c r="N1815" s="101">
        <f>IF(ISNUMBER(jaar_zip[[#This Row],[graaddagen]]),IF(OR(MONTH(jaar_zip[[#This Row],[Datum]])=1,MONTH(jaar_zip[[#This Row],[Datum]])=2,MONTH(jaar_zip[[#This Row],[Datum]])=11,MONTH(jaar_zip[[#This Row],[Datum]])=12),1.1,IF(OR(MONTH(jaar_zip[[#This Row],[Datum]])=3,MONTH(jaar_zip[[#This Row],[Datum]])=10),1,0.8))*jaar_zip[[#This Row],[graaddagen]],"")</f>
        <v>1.9200000000000004</v>
      </c>
      <c r="O1815" s="101">
        <f>IF(ISNUMBER(jaar_zip[[#This Row],[etmaaltemperatuur]]),IF(jaar_zip[[#This Row],[etmaaltemperatuur]]&gt;stookgrens,jaar_zip[[#This Row],[etmaaltemperatuur]]-stookgrens,0),"")</f>
        <v>0</v>
      </c>
    </row>
    <row r="1816" spans="1:15" x14ac:dyDescent="0.25">
      <c r="A1816">
        <v>257</v>
      </c>
      <c r="B1816">
        <v>20240619</v>
      </c>
      <c r="D1816">
        <v>13.7</v>
      </c>
      <c r="E1816">
        <v>2811</v>
      </c>
      <c r="F1816">
        <v>0</v>
      </c>
      <c r="H1816">
        <v>80</v>
      </c>
      <c r="I1816" s="101" t="s">
        <v>18</v>
      </c>
      <c r="J1816" s="1">
        <f>DATEVALUE(RIGHT(jaar_zip[[#This Row],[YYYYMMDD]],2)&amp;"-"&amp;MID(jaar_zip[[#This Row],[YYYYMMDD]],5,2)&amp;"-"&amp;LEFT(jaar_zip[[#This Row],[YYYYMMDD]],4))</f>
        <v>45462</v>
      </c>
      <c r="K1816" s="101" t="str">
        <f>IF(AND(VALUE(MONTH(jaar_zip[[#This Row],[Datum]]))=1,VALUE(WEEKNUM(jaar_zip[[#This Row],[Datum]],21))&gt;51),RIGHT(YEAR(jaar_zip[[#This Row],[Datum]])-1,2),RIGHT(YEAR(jaar_zip[[#This Row],[Datum]]),2))&amp;"-"&amp; TEXT(WEEKNUM(jaar_zip[[#This Row],[Datum]],21),"00")</f>
        <v>24-25</v>
      </c>
      <c r="L1816" s="101">
        <f>MONTH(jaar_zip[[#This Row],[Datum]])</f>
        <v>6</v>
      </c>
      <c r="M1816" s="101">
        <f>IF(ISNUMBER(jaar_zip[[#This Row],[etmaaltemperatuur]]),IF(jaar_zip[[#This Row],[etmaaltemperatuur]]&lt;stookgrens,stookgrens-jaar_zip[[#This Row],[etmaaltemperatuur]],0),"")</f>
        <v>4.3000000000000007</v>
      </c>
      <c r="N1816" s="101">
        <f>IF(ISNUMBER(jaar_zip[[#This Row],[graaddagen]]),IF(OR(MONTH(jaar_zip[[#This Row],[Datum]])=1,MONTH(jaar_zip[[#This Row],[Datum]])=2,MONTH(jaar_zip[[#This Row],[Datum]])=11,MONTH(jaar_zip[[#This Row],[Datum]])=12),1.1,IF(OR(MONTH(jaar_zip[[#This Row],[Datum]])=3,MONTH(jaar_zip[[#This Row],[Datum]])=10),1,0.8))*jaar_zip[[#This Row],[graaddagen]],"")</f>
        <v>3.4400000000000008</v>
      </c>
      <c r="O1816" s="101">
        <f>IF(ISNUMBER(jaar_zip[[#This Row],[etmaaltemperatuur]]),IF(jaar_zip[[#This Row],[etmaaltemperatuur]]&gt;stookgrens,jaar_zip[[#This Row],[etmaaltemperatuur]]-stookgrens,0),"")</f>
        <v>0</v>
      </c>
    </row>
    <row r="1817" spans="1:15" x14ac:dyDescent="0.25">
      <c r="A1817">
        <v>257</v>
      </c>
      <c r="B1817">
        <v>20240620</v>
      </c>
      <c r="D1817">
        <v>15.1</v>
      </c>
      <c r="E1817">
        <v>2041</v>
      </c>
      <c r="F1817">
        <v>0</v>
      </c>
      <c r="H1817">
        <v>79</v>
      </c>
      <c r="I1817" s="101" t="s">
        <v>18</v>
      </c>
      <c r="J1817" s="1">
        <f>DATEVALUE(RIGHT(jaar_zip[[#This Row],[YYYYMMDD]],2)&amp;"-"&amp;MID(jaar_zip[[#This Row],[YYYYMMDD]],5,2)&amp;"-"&amp;LEFT(jaar_zip[[#This Row],[YYYYMMDD]],4))</f>
        <v>45463</v>
      </c>
      <c r="K1817" s="101" t="str">
        <f>IF(AND(VALUE(MONTH(jaar_zip[[#This Row],[Datum]]))=1,VALUE(WEEKNUM(jaar_zip[[#This Row],[Datum]],21))&gt;51),RIGHT(YEAR(jaar_zip[[#This Row],[Datum]])-1,2),RIGHT(YEAR(jaar_zip[[#This Row],[Datum]]),2))&amp;"-"&amp; TEXT(WEEKNUM(jaar_zip[[#This Row],[Datum]],21),"00")</f>
        <v>24-25</v>
      </c>
      <c r="L1817" s="101">
        <f>MONTH(jaar_zip[[#This Row],[Datum]])</f>
        <v>6</v>
      </c>
      <c r="M1817" s="101">
        <f>IF(ISNUMBER(jaar_zip[[#This Row],[etmaaltemperatuur]]),IF(jaar_zip[[#This Row],[etmaaltemperatuur]]&lt;stookgrens,stookgrens-jaar_zip[[#This Row],[etmaaltemperatuur]],0),"")</f>
        <v>2.9000000000000004</v>
      </c>
      <c r="N1817" s="101">
        <f>IF(ISNUMBER(jaar_zip[[#This Row],[graaddagen]]),IF(OR(MONTH(jaar_zip[[#This Row],[Datum]])=1,MONTH(jaar_zip[[#This Row],[Datum]])=2,MONTH(jaar_zip[[#This Row],[Datum]])=11,MONTH(jaar_zip[[#This Row],[Datum]])=12),1.1,IF(OR(MONTH(jaar_zip[[#This Row],[Datum]])=3,MONTH(jaar_zip[[#This Row],[Datum]])=10),1,0.8))*jaar_zip[[#This Row],[graaddagen]],"")</f>
        <v>2.3200000000000003</v>
      </c>
      <c r="O1817" s="101">
        <f>IF(ISNUMBER(jaar_zip[[#This Row],[etmaaltemperatuur]]),IF(jaar_zip[[#This Row],[etmaaltemperatuur]]&gt;stookgrens,jaar_zip[[#This Row],[etmaaltemperatuur]]-stookgrens,0),"")</f>
        <v>0</v>
      </c>
    </row>
    <row r="1818" spans="1:15" x14ac:dyDescent="0.25">
      <c r="A1818">
        <v>257</v>
      </c>
      <c r="B1818">
        <v>20240621</v>
      </c>
      <c r="D1818">
        <v>15.3</v>
      </c>
      <c r="E1818">
        <v>897</v>
      </c>
      <c r="F1818">
        <v>1.8</v>
      </c>
      <c r="H1818">
        <v>89</v>
      </c>
      <c r="I1818" s="101" t="s">
        <v>18</v>
      </c>
      <c r="J1818" s="1">
        <f>DATEVALUE(RIGHT(jaar_zip[[#This Row],[YYYYMMDD]],2)&amp;"-"&amp;MID(jaar_zip[[#This Row],[YYYYMMDD]],5,2)&amp;"-"&amp;LEFT(jaar_zip[[#This Row],[YYYYMMDD]],4))</f>
        <v>45464</v>
      </c>
      <c r="K1818" s="101" t="str">
        <f>IF(AND(VALUE(MONTH(jaar_zip[[#This Row],[Datum]]))=1,VALUE(WEEKNUM(jaar_zip[[#This Row],[Datum]],21))&gt;51),RIGHT(YEAR(jaar_zip[[#This Row],[Datum]])-1,2),RIGHT(YEAR(jaar_zip[[#This Row],[Datum]]),2))&amp;"-"&amp; TEXT(WEEKNUM(jaar_zip[[#This Row],[Datum]],21),"00")</f>
        <v>24-25</v>
      </c>
      <c r="L1818" s="101">
        <f>MONTH(jaar_zip[[#This Row],[Datum]])</f>
        <v>6</v>
      </c>
      <c r="M1818" s="101">
        <f>IF(ISNUMBER(jaar_zip[[#This Row],[etmaaltemperatuur]]),IF(jaar_zip[[#This Row],[etmaaltemperatuur]]&lt;stookgrens,stookgrens-jaar_zip[[#This Row],[etmaaltemperatuur]],0),"")</f>
        <v>2.6999999999999993</v>
      </c>
      <c r="N1818" s="101">
        <f>IF(ISNUMBER(jaar_zip[[#This Row],[graaddagen]]),IF(OR(MONTH(jaar_zip[[#This Row],[Datum]])=1,MONTH(jaar_zip[[#This Row],[Datum]])=2,MONTH(jaar_zip[[#This Row],[Datum]])=11,MONTH(jaar_zip[[#This Row],[Datum]])=12),1.1,IF(OR(MONTH(jaar_zip[[#This Row],[Datum]])=3,MONTH(jaar_zip[[#This Row],[Datum]])=10),1,0.8))*jaar_zip[[#This Row],[graaddagen]],"")</f>
        <v>2.1599999999999997</v>
      </c>
      <c r="O1818" s="101">
        <f>IF(ISNUMBER(jaar_zip[[#This Row],[etmaaltemperatuur]]),IF(jaar_zip[[#This Row],[etmaaltemperatuur]]&gt;stookgrens,jaar_zip[[#This Row],[etmaaltemperatuur]]-stookgrens,0),"")</f>
        <v>0</v>
      </c>
    </row>
    <row r="1819" spans="1:15" x14ac:dyDescent="0.25">
      <c r="A1819">
        <v>257</v>
      </c>
      <c r="B1819">
        <v>20240622</v>
      </c>
      <c r="D1819">
        <v>16.3</v>
      </c>
      <c r="E1819">
        <v>2843</v>
      </c>
      <c r="F1819">
        <v>0</v>
      </c>
      <c r="H1819">
        <v>82</v>
      </c>
      <c r="I1819" s="101" t="s">
        <v>18</v>
      </c>
      <c r="J1819" s="1">
        <f>DATEVALUE(RIGHT(jaar_zip[[#This Row],[YYYYMMDD]],2)&amp;"-"&amp;MID(jaar_zip[[#This Row],[YYYYMMDD]],5,2)&amp;"-"&amp;LEFT(jaar_zip[[#This Row],[YYYYMMDD]],4))</f>
        <v>45465</v>
      </c>
      <c r="K1819" s="101" t="str">
        <f>IF(AND(VALUE(MONTH(jaar_zip[[#This Row],[Datum]]))=1,VALUE(WEEKNUM(jaar_zip[[#This Row],[Datum]],21))&gt;51),RIGHT(YEAR(jaar_zip[[#This Row],[Datum]])-1,2),RIGHT(YEAR(jaar_zip[[#This Row],[Datum]]),2))&amp;"-"&amp; TEXT(WEEKNUM(jaar_zip[[#This Row],[Datum]],21),"00")</f>
        <v>24-25</v>
      </c>
      <c r="L1819" s="101">
        <f>MONTH(jaar_zip[[#This Row],[Datum]])</f>
        <v>6</v>
      </c>
      <c r="M1819" s="101">
        <f>IF(ISNUMBER(jaar_zip[[#This Row],[etmaaltemperatuur]]),IF(jaar_zip[[#This Row],[etmaaltemperatuur]]&lt;stookgrens,stookgrens-jaar_zip[[#This Row],[etmaaltemperatuur]],0),"")</f>
        <v>1.6999999999999993</v>
      </c>
      <c r="N1819" s="101">
        <f>IF(ISNUMBER(jaar_zip[[#This Row],[graaddagen]]),IF(OR(MONTH(jaar_zip[[#This Row],[Datum]])=1,MONTH(jaar_zip[[#This Row],[Datum]])=2,MONTH(jaar_zip[[#This Row],[Datum]])=11,MONTH(jaar_zip[[#This Row],[Datum]])=12),1.1,IF(OR(MONTH(jaar_zip[[#This Row],[Datum]])=3,MONTH(jaar_zip[[#This Row],[Datum]])=10),1,0.8))*jaar_zip[[#This Row],[graaddagen]],"")</f>
        <v>1.3599999999999994</v>
      </c>
      <c r="O1819" s="101">
        <f>IF(ISNUMBER(jaar_zip[[#This Row],[etmaaltemperatuur]]),IF(jaar_zip[[#This Row],[etmaaltemperatuur]]&gt;stookgrens,jaar_zip[[#This Row],[etmaaltemperatuur]]-stookgrens,0),"")</f>
        <v>0</v>
      </c>
    </row>
    <row r="1820" spans="1:15" x14ac:dyDescent="0.25">
      <c r="A1820">
        <v>257</v>
      </c>
      <c r="B1820">
        <v>20240623</v>
      </c>
      <c r="D1820">
        <v>16.5</v>
      </c>
      <c r="E1820">
        <v>3056</v>
      </c>
      <c r="F1820">
        <v>0</v>
      </c>
      <c r="H1820">
        <v>84</v>
      </c>
      <c r="I1820" s="101" t="s">
        <v>18</v>
      </c>
      <c r="J1820" s="1">
        <f>DATEVALUE(RIGHT(jaar_zip[[#This Row],[YYYYMMDD]],2)&amp;"-"&amp;MID(jaar_zip[[#This Row],[YYYYMMDD]],5,2)&amp;"-"&amp;LEFT(jaar_zip[[#This Row],[YYYYMMDD]],4))</f>
        <v>45466</v>
      </c>
      <c r="K1820" s="101" t="str">
        <f>IF(AND(VALUE(MONTH(jaar_zip[[#This Row],[Datum]]))=1,VALUE(WEEKNUM(jaar_zip[[#This Row],[Datum]],21))&gt;51),RIGHT(YEAR(jaar_zip[[#This Row],[Datum]])-1,2),RIGHT(YEAR(jaar_zip[[#This Row],[Datum]]),2))&amp;"-"&amp; TEXT(WEEKNUM(jaar_zip[[#This Row],[Datum]],21),"00")</f>
        <v>24-25</v>
      </c>
      <c r="L1820" s="101">
        <f>MONTH(jaar_zip[[#This Row],[Datum]])</f>
        <v>6</v>
      </c>
      <c r="M1820" s="101">
        <f>IF(ISNUMBER(jaar_zip[[#This Row],[etmaaltemperatuur]]),IF(jaar_zip[[#This Row],[etmaaltemperatuur]]&lt;stookgrens,stookgrens-jaar_zip[[#This Row],[etmaaltemperatuur]],0),"")</f>
        <v>1.5</v>
      </c>
      <c r="N1820" s="101">
        <f>IF(ISNUMBER(jaar_zip[[#This Row],[graaddagen]]),IF(OR(MONTH(jaar_zip[[#This Row],[Datum]])=1,MONTH(jaar_zip[[#This Row],[Datum]])=2,MONTH(jaar_zip[[#This Row],[Datum]])=11,MONTH(jaar_zip[[#This Row],[Datum]])=12),1.1,IF(OR(MONTH(jaar_zip[[#This Row],[Datum]])=3,MONTH(jaar_zip[[#This Row],[Datum]])=10),1,0.8))*jaar_zip[[#This Row],[graaddagen]],"")</f>
        <v>1.2000000000000002</v>
      </c>
      <c r="O1820" s="101">
        <f>IF(ISNUMBER(jaar_zip[[#This Row],[etmaaltemperatuur]]),IF(jaar_zip[[#This Row],[etmaaltemperatuur]]&gt;stookgrens,jaar_zip[[#This Row],[etmaaltemperatuur]]-stookgrens,0),"")</f>
        <v>0</v>
      </c>
    </row>
    <row r="1821" spans="1:15" x14ac:dyDescent="0.25">
      <c r="A1821">
        <v>257</v>
      </c>
      <c r="B1821">
        <v>20240624</v>
      </c>
      <c r="D1821">
        <v>17.899999999999999</v>
      </c>
      <c r="E1821">
        <v>2925</v>
      </c>
      <c r="F1821">
        <v>0</v>
      </c>
      <c r="H1821">
        <v>78</v>
      </c>
      <c r="I1821" s="101" t="s">
        <v>18</v>
      </c>
      <c r="J1821" s="1">
        <f>DATEVALUE(RIGHT(jaar_zip[[#This Row],[YYYYMMDD]],2)&amp;"-"&amp;MID(jaar_zip[[#This Row],[YYYYMMDD]],5,2)&amp;"-"&amp;LEFT(jaar_zip[[#This Row],[YYYYMMDD]],4))</f>
        <v>45467</v>
      </c>
      <c r="K1821" s="101" t="str">
        <f>IF(AND(VALUE(MONTH(jaar_zip[[#This Row],[Datum]]))=1,VALUE(WEEKNUM(jaar_zip[[#This Row],[Datum]],21))&gt;51),RIGHT(YEAR(jaar_zip[[#This Row],[Datum]])-1,2),RIGHT(YEAR(jaar_zip[[#This Row],[Datum]]),2))&amp;"-"&amp; TEXT(WEEKNUM(jaar_zip[[#This Row],[Datum]],21),"00")</f>
        <v>24-26</v>
      </c>
      <c r="L1821" s="101">
        <f>MONTH(jaar_zip[[#This Row],[Datum]])</f>
        <v>6</v>
      </c>
      <c r="M1821" s="101">
        <f>IF(ISNUMBER(jaar_zip[[#This Row],[etmaaltemperatuur]]),IF(jaar_zip[[#This Row],[etmaaltemperatuur]]&lt;stookgrens,stookgrens-jaar_zip[[#This Row],[etmaaltemperatuur]],0),"")</f>
        <v>0.10000000000000142</v>
      </c>
      <c r="N1821" s="101">
        <f>IF(ISNUMBER(jaar_zip[[#This Row],[graaddagen]]),IF(OR(MONTH(jaar_zip[[#This Row],[Datum]])=1,MONTH(jaar_zip[[#This Row],[Datum]])=2,MONTH(jaar_zip[[#This Row],[Datum]])=11,MONTH(jaar_zip[[#This Row],[Datum]])=12),1.1,IF(OR(MONTH(jaar_zip[[#This Row],[Datum]])=3,MONTH(jaar_zip[[#This Row],[Datum]])=10),1,0.8))*jaar_zip[[#This Row],[graaddagen]],"")</f>
        <v>8.000000000000114E-2</v>
      </c>
      <c r="O1821" s="101">
        <f>IF(ISNUMBER(jaar_zip[[#This Row],[etmaaltemperatuur]]),IF(jaar_zip[[#This Row],[etmaaltemperatuur]]&gt;stookgrens,jaar_zip[[#This Row],[etmaaltemperatuur]]-stookgrens,0),"")</f>
        <v>0</v>
      </c>
    </row>
    <row r="1822" spans="1:15" x14ac:dyDescent="0.25">
      <c r="A1822">
        <v>257</v>
      </c>
      <c r="B1822">
        <v>20240625</v>
      </c>
      <c r="D1822">
        <v>22</v>
      </c>
      <c r="E1822">
        <v>2977</v>
      </c>
      <c r="F1822">
        <v>0</v>
      </c>
      <c r="H1822">
        <v>71</v>
      </c>
      <c r="I1822" s="101" t="s">
        <v>18</v>
      </c>
      <c r="J1822" s="1">
        <f>DATEVALUE(RIGHT(jaar_zip[[#This Row],[YYYYMMDD]],2)&amp;"-"&amp;MID(jaar_zip[[#This Row],[YYYYMMDD]],5,2)&amp;"-"&amp;LEFT(jaar_zip[[#This Row],[YYYYMMDD]],4))</f>
        <v>45468</v>
      </c>
      <c r="K1822" s="101" t="str">
        <f>IF(AND(VALUE(MONTH(jaar_zip[[#This Row],[Datum]]))=1,VALUE(WEEKNUM(jaar_zip[[#This Row],[Datum]],21))&gt;51),RIGHT(YEAR(jaar_zip[[#This Row],[Datum]])-1,2),RIGHT(YEAR(jaar_zip[[#This Row],[Datum]]),2))&amp;"-"&amp; TEXT(WEEKNUM(jaar_zip[[#This Row],[Datum]],21),"00")</f>
        <v>24-26</v>
      </c>
      <c r="L1822" s="101">
        <f>MONTH(jaar_zip[[#This Row],[Datum]])</f>
        <v>6</v>
      </c>
      <c r="M1822" s="101">
        <f>IF(ISNUMBER(jaar_zip[[#This Row],[etmaaltemperatuur]]),IF(jaar_zip[[#This Row],[etmaaltemperatuur]]&lt;stookgrens,stookgrens-jaar_zip[[#This Row],[etmaaltemperatuur]],0),"")</f>
        <v>0</v>
      </c>
      <c r="N1822" s="101">
        <f>IF(ISNUMBER(jaar_zip[[#This Row],[graaddagen]]),IF(OR(MONTH(jaar_zip[[#This Row],[Datum]])=1,MONTH(jaar_zip[[#This Row],[Datum]])=2,MONTH(jaar_zip[[#This Row],[Datum]])=11,MONTH(jaar_zip[[#This Row],[Datum]])=12),1.1,IF(OR(MONTH(jaar_zip[[#This Row],[Datum]])=3,MONTH(jaar_zip[[#This Row],[Datum]])=10),1,0.8))*jaar_zip[[#This Row],[graaddagen]],"")</f>
        <v>0</v>
      </c>
      <c r="O1822" s="101">
        <f>IF(ISNUMBER(jaar_zip[[#This Row],[etmaaltemperatuur]]),IF(jaar_zip[[#This Row],[etmaaltemperatuur]]&gt;stookgrens,jaar_zip[[#This Row],[etmaaltemperatuur]]-stookgrens,0),"")</f>
        <v>4</v>
      </c>
    </row>
    <row r="1823" spans="1:15" x14ac:dyDescent="0.25">
      <c r="A1823">
        <v>257</v>
      </c>
      <c r="B1823">
        <v>20240626</v>
      </c>
      <c r="D1823">
        <v>23.3</v>
      </c>
      <c r="E1823">
        <v>2977</v>
      </c>
      <c r="F1823">
        <v>0</v>
      </c>
      <c r="H1823">
        <v>69</v>
      </c>
      <c r="I1823" s="101" t="s">
        <v>18</v>
      </c>
      <c r="J1823" s="1">
        <f>DATEVALUE(RIGHT(jaar_zip[[#This Row],[YYYYMMDD]],2)&amp;"-"&amp;MID(jaar_zip[[#This Row],[YYYYMMDD]],5,2)&amp;"-"&amp;LEFT(jaar_zip[[#This Row],[YYYYMMDD]],4))</f>
        <v>45469</v>
      </c>
      <c r="K1823" s="101" t="str">
        <f>IF(AND(VALUE(MONTH(jaar_zip[[#This Row],[Datum]]))=1,VALUE(WEEKNUM(jaar_zip[[#This Row],[Datum]],21))&gt;51),RIGHT(YEAR(jaar_zip[[#This Row],[Datum]])-1,2),RIGHT(YEAR(jaar_zip[[#This Row],[Datum]]),2))&amp;"-"&amp; TEXT(WEEKNUM(jaar_zip[[#This Row],[Datum]],21),"00")</f>
        <v>24-26</v>
      </c>
      <c r="L1823" s="101">
        <f>MONTH(jaar_zip[[#This Row],[Datum]])</f>
        <v>6</v>
      </c>
      <c r="M1823" s="101">
        <f>IF(ISNUMBER(jaar_zip[[#This Row],[etmaaltemperatuur]]),IF(jaar_zip[[#This Row],[etmaaltemperatuur]]&lt;stookgrens,stookgrens-jaar_zip[[#This Row],[etmaaltemperatuur]],0),"")</f>
        <v>0</v>
      </c>
      <c r="N1823" s="101">
        <f>IF(ISNUMBER(jaar_zip[[#This Row],[graaddagen]]),IF(OR(MONTH(jaar_zip[[#This Row],[Datum]])=1,MONTH(jaar_zip[[#This Row],[Datum]])=2,MONTH(jaar_zip[[#This Row],[Datum]])=11,MONTH(jaar_zip[[#This Row],[Datum]])=12),1.1,IF(OR(MONTH(jaar_zip[[#This Row],[Datum]])=3,MONTH(jaar_zip[[#This Row],[Datum]])=10),1,0.8))*jaar_zip[[#This Row],[graaddagen]],"")</f>
        <v>0</v>
      </c>
      <c r="O1823" s="101">
        <f>IF(ISNUMBER(jaar_zip[[#This Row],[etmaaltemperatuur]]),IF(jaar_zip[[#This Row],[etmaaltemperatuur]]&gt;stookgrens,jaar_zip[[#This Row],[etmaaltemperatuur]]-stookgrens,0),"")</f>
        <v>5.3000000000000007</v>
      </c>
    </row>
    <row r="1824" spans="1:15" x14ac:dyDescent="0.25">
      <c r="A1824">
        <v>257</v>
      </c>
      <c r="B1824">
        <v>20240627</v>
      </c>
      <c r="D1824">
        <v>20</v>
      </c>
      <c r="E1824">
        <v>2658</v>
      </c>
      <c r="F1824">
        <v>0</v>
      </c>
      <c r="H1824">
        <v>77</v>
      </c>
      <c r="I1824" s="101" t="s">
        <v>18</v>
      </c>
      <c r="J1824" s="1">
        <f>DATEVALUE(RIGHT(jaar_zip[[#This Row],[YYYYMMDD]],2)&amp;"-"&amp;MID(jaar_zip[[#This Row],[YYYYMMDD]],5,2)&amp;"-"&amp;LEFT(jaar_zip[[#This Row],[YYYYMMDD]],4))</f>
        <v>45470</v>
      </c>
      <c r="K1824" s="101" t="str">
        <f>IF(AND(VALUE(MONTH(jaar_zip[[#This Row],[Datum]]))=1,VALUE(WEEKNUM(jaar_zip[[#This Row],[Datum]],21))&gt;51),RIGHT(YEAR(jaar_zip[[#This Row],[Datum]])-1,2),RIGHT(YEAR(jaar_zip[[#This Row],[Datum]]),2))&amp;"-"&amp; TEXT(WEEKNUM(jaar_zip[[#This Row],[Datum]],21),"00")</f>
        <v>24-26</v>
      </c>
      <c r="L1824" s="101">
        <f>MONTH(jaar_zip[[#This Row],[Datum]])</f>
        <v>6</v>
      </c>
      <c r="M1824" s="101">
        <f>IF(ISNUMBER(jaar_zip[[#This Row],[etmaaltemperatuur]]),IF(jaar_zip[[#This Row],[etmaaltemperatuur]]&lt;stookgrens,stookgrens-jaar_zip[[#This Row],[etmaaltemperatuur]],0),"")</f>
        <v>0</v>
      </c>
      <c r="N1824" s="101">
        <f>IF(ISNUMBER(jaar_zip[[#This Row],[graaddagen]]),IF(OR(MONTH(jaar_zip[[#This Row],[Datum]])=1,MONTH(jaar_zip[[#This Row],[Datum]])=2,MONTH(jaar_zip[[#This Row],[Datum]])=11,MONTH(jaar_zip[[#This Row],[Datum]])=12),1.1,IF(OR(MONTH(jaar_zip[[#This Row],[Datum]])=3,MONTH(jaar_zip[[#This Row],[Datum]])=10),1,0.8))*jaar_zip[[#This Row],[graaddagen]],"")</f>
        <v>0</v>
      </c>
      <c r="O1824" s="101">
        <f>IF(ISNUMBER(jaar_zip[[#This Row],[etmaaltemperatuur]]),IF(jaar_zip[[#This Row],[etmaaltemperatuur]]&gt;stookgrens,jaar_zip[[#This Row],[etmaaltemperatuur]]-stookgrens,0),"")</f>
        <v>2</v>
      </c>
    </row>
    <row r="1825" spans="1:15" x14ac:dyDescent="0.25">
      <c r="A1825">
        <v>257</v>
      </c>
      <c r="B1825">
        <v>20240628</v>
      </c>
      <c r="D1825">
        <v>16.899999999999999</v>
      </c>
      <c r="E1825">
        <v>2734</v>
      </c>
      <c r="F1825">
        <v>0</v>
      </c>
      <c r="H1825">
        <v>71</v>
      </c>
      <c r="I1825" s="101" t="s">
        <v>18</v>
      </c>
      <c r="J1825" s="1">
        <f>DATEVALUE(RIGHT(jaar_zip[[#This Row],[YYYYMMDD]],2)&amp;"-"&amp;MID(jaar_zip[[#This Row],[YYYYMMDD]],5,2)&amp;"-"&amp;LEFT(jaar_zip[[#This Row],[YYYYMMDD]],4))</f>
        <v>45471</v>
      </c>
      <c r="K1825" s="101" t="str">
        <f>IF(AND(VALUE(MONTH(jaar_zip[[#This Row],[Datum]]))=1,VALUE(WEEKNUM(jaar_zip[[#This Row],[Datum]],21))&gt;51),RIGHT(YEAR(jaar_zip[[#This Row],[Datum]])-1,2),RIGHT(YEAR(jaar_zip[[#This Row],[Datum]]),2))&amp;"-"&amp; TEXT(WEEKNUM(jaar_zip[[#This Row],[Datum]],21),"00")</f>
        <v>24-26</v>
      </c>
      <c r="L1825" s="101">
        <f>MONTH(jaar_zip[[#This Row],[Datum]])</f>
        <v>6</v>
      </c>
      <c r="M1825" s="101">
        <f>IF(ISNUMBER(jaar_zip[[#This Row],[etmaaltemperatuur]]),IF(jaar_zip[[#This Row],[etmaaltemperatuur]]&lt;stookgrens,stookgrens-jaar_zip[[#This Row],[etmaaltemperatuur]],0),"")</f>
        <v>1.1000000000000014</v>
      </c>
      <c r="N1825" s="101">
        <f>IF(ISNUMBER(jaar_zip[[#This Row],[graaddagen]]),IF(OR(MONTH(jaar_zip[[#This Row],[Datum]])=1,MONTH(jaar_zip[[#This Row],[Datum]])=2,MONTH(jaar_zip[[#This Row],[Datum]])=11,MONTH(jaar_zip[[#This Row],[Datum]])=12),1.1,IF(OR(MONTH(jaar_zip[[#This Row],[Datum]])=3,MONTH(jaar_zip[[#This Row],[Datum]])=10),1,0.8))*jaar_zip[[#This Row],[graaddagen]],"")</f>
        <v>0.88000000000000123</v>
      </c>
      <c r="O1825" s="101">
        <f>IF(ISNUMBER(jaar_zip[[#This Row],[etmaaltemperatuur]]),IF(jaar_zip[[#This Row],[etmaaltemperatuur]]&gt;stookgrens,jaar_zip[[#This Row],[etmaaltemperatuur]]-stookgrens,0),"")</f>
        <v>0</v>
      </c>
    </row>
    <row r="1826" spans="1:15" x14ac:dyDescent="0.25">
      <c r="A1826">
        <v>257</v>
      </c>
      <c r="B1826">
        <v>20240629</v>
      </c>
      <c r="D1826">
        <v>16.8</v>
      </c>
      <c r="E1826">
        <v>2788</v>
      </c>
      <c r="F1826">
        <v>0</v>
      </c>
      <c r="H1826">
        <v>76</v>
      </c>
      <c r="I1826" s="101" t="s">
        <v>18</v>
      </c>
      <c r="J1826" s="1">
        <f>DATEVALUE(RIGHT(jaar_zip[[#This Row],[YYYYMMDD]],2)&amp;"-"&amp;MID(jaar_zip[[#This Row],[YYYYMMDD]],5,2)&amp;"-"&amp;LEFT(jaar_zip[[#This Row],[YYYYMMDD]],4))</f>
        <v>45472</v>
      </c>
      <c r="K1826" s="101" t="str">
        <f>IF(AND(VALUE(MONTH(jaar_zip[[#This Row],[Datum]]))=1,VALUE(WEEKNUM(jaar_zip[[#This Row],[Datum]],21))&gt;51),RIGHT(YEAR(jaar_zip[[#This Row],[Datum]])-1,2),RIGHT(YEAR(jaar_zip[[#This Row],[Datum]]),2))&amp;"-"&amp; TEXT(WEEKNUM(jaar_zip[[#This Row],[Datum]],21),"00")</f>
        <v>24-26</v>
      </c>
      <c r="L1826" s="101">
        <f>MONTH(jaar_zip[[#This Row],[Datum]])</f>
        <v>6</v>
      </c>
      <c r="M1826" s="101">
        <f>IF(ISNUMBER(jaar_zip[[#This Row],[etmaaltemperatuur]]),IF(jaar_zip[[#This Row],[etmaaltemperatuur]]&lt;stookgrens,stookgrens-jaar_zip[[#This Row],[etmaaltemperatuur]],0),"")</f>
        <v>1.1999999999999993</v>
      </c>
      <c r="N1826" s="101">
        <f>IF(ISNUMBER(jaar_zip[[#This Row],[graaddagen]]),IF(OR(MONTH(jaar_zip[[#This Row],[Datum]])=1,MONTH(jaar_zip[[#This Row],[Datum]])=2,MONTH(jaar_zip[[#This Row],[Datum]])=11,MONTH(jaar_zip[[#This Row],[Datum]])=12),1.1,IF(OR(MONTH(jaar_zip[[#This Row],[Datum]])=3,MONTH(jaar_zip[[#This Row],[Datum]])=10),1,0.8))*jaar_zip[[#This Row],[graaddagen]],"")</f>
        <v>0.95999999999999952</v>
      </c>
      <c r="O1826" s="101">
        <f>IF(ISNUMBER(jaar_zip[[#This Row],[etmaaltemperatuur]]),IF(jaar_zip[[#This Row],[etmaaltemperatuur]]&gt;stookgrens,jaar_zip[[#This Row],[etmaaltemperatuur]]-stookgrens,0),"")</f>
        <v>0</v>
      </c>
    </row>
    <row r="1827" spans="1:15" x14ac:dyDescent="0.25">
      <c r="A1827">
        <v>257</v>
      </c>
      <c r="B1827">
        <v>20240630</v>
      </c>
      <c r="D1827">
        <v>16.399999999999999</v>
      </c>
      <c r="E1827">
        <v>1863</v>
      </c>
      <c r="F1827">
        <v>0.2</v>
      </c>
      <c r="H1827">
        <v>80</v>
      </c>
      <c r="I1827" s="101" t="s">
        <v>18</v>
      </c>
      <c r="J1827" s="1">
        <f>DATEVALUE(RIGHT(jaar_zip[[#This Row],[YYYYMMDD]],2)&amp;"-"&amp;MID(jaar_zip[[#This Row],[YYYYMMDD]],5,2)&amp;"-"&amp;LEFT(jaar_zip[[#This Row],[YYYYMMDD]],4))</f>
        <v>45473</v>
      </c>
      <c r="K1827" s="101" t="str">
        <f>IF(AND(VALUE(MONTH(jaar_zip[[#This Row],[Datum]]))=1,VALUE(WEEKNUM(jaar_zip[[#This Row],[Datum]],21))&gt;51),RIGHT(YEAR(jaar_zip[[#This Row],[Datum]])-1,2),RIGHT(YEAR(jaar_zip[[#This Row],[Datum]]),2))&amp;"-"&amp; TEXT(WEEKNUM(jaar_zip[[#This Row],[Datum]],21),"00")</f>
        <v>24-26</v>
      </c>
      <c r="L1827" s="101">
        <f>MONTH(jaar_zip[[#This Row],[Datum]])</f>
        <v>6</v>
      </c>
      <c r="M1827" s="101">
        <f>IF(ISNUMBER(jaar_zip[[#This Row],[etmaaltemperatuur]]),IF(jaar_zip[[#This Row],[etmaaltemperatuur]]&lt;stookgrens,stookgrens-jaar_zip[[#This Row],[etmaaltemperatuur]],0),"")</f>
        <v>1.6000000000000014</v>
      </c>
      <c r="N1827" s="101">
        <f>IF(ISNUMBER(jaar_zip[[#This Row],[graaddagen]]),IF(OR(MONTH(jaar_zip[[#This Row],[Datum]])=1,MONTH(jaar_zip[[#This Row],[Datum]])=2,MONTH(jaar_zip[[#This Row],[Datum]])=11,MONTH(jaar_zip[[#This Row],[Datum]])=12),1.1,IF(OR(MONTH(jaar_zip[[#This Row],[Datum]])=3,MONTH(jaar_zip[[#This Row],[Datum]])=10),1,0.8))*jaar_zip[[#This Row],[graaddagen]],"")</f>
        <v>1.2800000000000011</v>
      </c>
      <c r="O1827" s="101">
        <f>IF(ISNUMBER(jaar_zip[[#This Row],[etmaaltemperatuur]]),IF(jaar_zip[[#This Row],[etmaaltemperatuur]]&gt;stookgrens,jaar_zip[[#This Row],[etmaaltemperatuur]]-stookgrens,0),"")</f>
        <v>0</v>
      </c>
    </row>
    <row r="1828" spans="1:15" x14ac:dyDescent="0.25">
      <c r="A1828">
        <v>257</v>
      </c>
      <c r="B1828">
        <v>20240701</v>
      </c>
      <c r="D1828">
        <v>16</v>
      </c>
      <c r="E1828">
        <v>1860</v>
      </c>
      <c r="F1828">
        <v>0.3</v>
      </c>
      <c r="H1828">
        <v>74</v>
      </c>
      <c r="I1828" s="101" t="s">
        <v>18</v>
      </c>
      <c r="J1828" s="1">
        <f>DATEVALUE(RIGHT(jaar_zip[[#This Row],[YYYYMMDD]],2)&amp;"-"&amp;MID(jaar_zip[[#This Row],[YYYYMMDD]],5,2)&amp;"-"&amp;LEFT(jaar_zip[[#This Row],[YYYYMMDD]],4))</f>
        <v>45474</v>
      </c>
      <c r="K1828" s="101" t="str">
        <f>IF(AND(VALUE(MONTH(jaar_zip[[#This Row],[Datum]]))=1,VALUE(WEEKNUM(jaar_zip[[#This Row],[Datum]],21))&gt;51),RIGHT(YEAR(jaar_zip[[#This Row],[Datum]])-1,2),RIGHT(YEAR(jaar_zip[[#This Row],[Datum]]),2))&amp;"-"&amp; TEXT(WEEKNUM(jaar_zip[[#This Row],[Datum]],21),"00")</f>
        <v>24-27</v>
      </c>
      <c r="L1828" s="101">
        <f>MONTH(jaar_zip[[#This Row],[Datum]])</f>
        <v>7</v>
      </c>
      <c r="M1828" s="101">
        <f>IF(ISNUMBER(jaar_zip[[#This Row],[etmaaltemperatuur]]),IF(jaar_zip[[#This Row],[etmaaltemperatuur]]&lt;stookgrens,stookgrens-jaar_zip[[#This Row],[etmaaltemperatuur]],0),"")</f>
        <v>2</v>
      </c>
      <c r="N1828" s="101">
        <f>IF(ISNUMBER(jaar_zip[[#This Row],[graaddagen]]),IF(OR(MONTH(jaar_zip[[#This Row],[Datum]])=1,MONTH(jaar_zip[[#This Row],[Datum]])=2,MONTH(jaar_zip[[#This Row],[Datum]])=11,MONTH(jaar_zip[[#This Row],[Datum]])=12),1.1,IF(OR(MONTH(jaar_zip[[#This Row],[Datum]])=3,MONTH(jaar_zip[[#This Row],[Datum]])=10),1,0.8))*jaar_zip[[#This Row],[graaddagen]],"")</f>
        <v>1.6</v>
      </c>
      <c r="O1828" s="101">
        <f>IF(ISNUMBER(jaar_zip[[#This Row],[etmaaltemperatuur]]),IF(jaar_zip[[#This Row],[etmaaltemperatuur]]&gt;stookgrens,jaar_zip[[#This Row],[etmaaltemperatuur]]-stookgrens,0),"")</f>
        <v>0</v>
      </c>
    </row>
    <row r="1829" spans="1:15" x14ac:dyDescent="0.25">
      <c r="A1829">
        <v>257</v>
      </c>
      <c r="B1829">
        <v>20240702</v>
      </c>
      <c r="D1829">
        <v>14.9</v>
      </c>
      <c r="E1829">
        <v>1517</v>
      </c>
      <c r="F1829">
        <v>4.2</v>
      </c>
      <c r="H1829">
        <v>75</v>
      </c>
      <c r="I1829" s="101" t="s">
        <v>18</v>
      </c>
      <c r="J1829" s="1">
        <f>DATEVALUE(RIGHT(jaar_zip[[#This Row],[YYYYMMDD]],2)&amp;"-"&amp;MID(jaar_zip[[#This Row],[YYYYMMDD]],5,2)&amp;"-"&amp;LEFT(jaar_zip[[#This Row],[YYYYMMDD]],4))</f>
        <v>45475</v>
      </c>
      <c r="K1829" s="101" t="str">
        <f>IF(AND(VALUE(MONTH(jaar_zip[[#This Row],[Datum]]))=1,VALUE(WEEKNUM(jaar_zip[[#This Row],[Datum]],21))&gt;51),RIGHT(YEAR(jaar_zip[[#This Row],[Datum]])-1,2),RIGHT(YEAR(jaar_zip[[#This Row],[Datum]]),2))&amp;"-"&amp; TEXT(WEEKNUM(jaar_zip[[#This Row],[Datum]],21),"00")</f>
        <v>24-27</v>
      </c>
      <c r="L1829" s="101">
        <f>MONTH(jaar_zip[[#This Row],[Datum]])</f>
        <v>7</v>
      </c>
      <c r="M1829" s="101">
        <f>IF(ISNUMBER(jaar_zip[[#This Row],[etmaaltemperatuur]]),IF(jaar_zip[[#This Row],[etmaaltemperatuur]]&lt;stookgrens,stookgrens-jaar_zip[[#This Row],[etmaaltemperatuur]],0),"")</f>
        <v>3.0999999999999996</v>
      </c>
      <c r="N1829" s="101">
        <f>IF(ISNUMBER(jaar_zip[[#This Row],[graaddagen]]),IF(OR(MONTH(jaar_zip[[#This Row],[Datum]])=1,MONTH(jaar_zip[[#This Row],[Datum]])=2,MONTH(jaar_zip[[#This Row],[Datum]])=11,MONTH(jaar_zip[[#This Row],[Datum]])=12),1.1,IF(OR(MONTH(jaar_zip[[#This Row],[Datum]])=3,MONTH(jaar_zip[[#This Row],[Datum]])=10),1,0.8))*jaar_zip[[#This Row],[graaddagen]],"")</f>
        <v>2.48</v>
      </c>
      <c r="O1829" s="101">
        <f>IF(ISNUMBER(jaar_zip[[#This Row],[etmaaltemperatuur]]),IF(jaar_zip[[#This Row],[etmaaltemperatuur]]&gt;stookgrens,jaar_zip[[#This Row],[etmaaltemperatuur]]-stookgrens,0),"")</f>
        <v>0</v>
      </c>
    </row>
    <row r="1830" spans="1:15" x14ac:dyDescent="0.25">
      <c r="A1830">
        <v>257</v>
      </c>
      <c r="B1830">
        <v>20240703</v>
      </c>
      <c r="D1830">
        <v>14.5</v>
      </c>
      <c r="E1830">
        <v>1351</v>
      </c>
      <c r="F1830">
        <v>13</v>
      </c>
      <c r="H1830">
        <v>78</v>
      </c>
      <c r="I1830" s="101" t="s">
        <v>18</v>
      </c>
      <c r="J1830" s="1">
        <f>DATEVALUE(RIGHT(jaar_zip[[#This Row],[YYYYMMDD]],2)&amp;"-"&amp;MID(jaar_zip[[#This Row],[YYYYMMDD]],5,2)&amp;"-"&amp;LEFT(jaar_zip[[#This Row],[YYYYMMDD]],4))</f>
        <v>45476</v>
      </c>
      <c r="K1830" s="101" t="str">
        <f>IF(AND(VALUE(MONTH(jaar_zip[[#This Row],[Datum]]))=1,VALUE(WEEKNUM(jaar_zip[[#This Row],[Datum]],21))&gt;51),RIGHT(YEAR(jaar_zip[[#This Row],[Datum]])-1,2),RIGHT(YEAR(jaar_zip[[#This Row],[Datum]]),2))&amp;"-"&amp; TEXT(WEEKNUM(jaar_zip[[#This Row],[Datum]],21),"00")</f>
        <v>24-27</v>
      </c>
      <c r="L1830" s="101">
        <f>MONTH(jaar_zip[[#This Row],[Datum]])</f>
        <v>7</v>
      </c>
      <c r="M1830" s="101">
        <f>IF(ISNUMBER(jaar_zip[[#This Row],[etmaaltemperatuur]]),IF(jaar_zip[[#This Row],[etmaaltemperatuur]]&lt;stookgrens,stookgrens-jaar_zip[[#This Row],[etmaaltemperatuur]],0),"")</f>
        <v>3.5</v>
      </c>
      <c r="N1830" s="101">
        <f>IF(ISNUMBER(jaar_zip[[#This Row],[graaddagen]]),IF(OR(MONTH(jaar_zip[[#This Row],[Datum]])=1,MONTH(jaar_zip[[#This Row],[Datum]])=2,MONTH(jaar_zip[[#This Row],[Datum]])=11,MONTH(jaar_zip[[#This Row],[Datum]])=12),1.1,IF(OR(MONTH(jaar_zip[[#This Row],[Datum]])=3,MONTH(jaar_zip[[#This Row],[Datum]])=10),1,0.8))*jaar_zip[[#This Row],[graaddagen]],"")</f>
        <v>2.8000000000000003</v>
      </c>
      <c r="O1830" s="101">
        <f>IF(ISNUMBER(jaar_zip[[#This Row],[etmaaltemperatuur]]),IF(jaar_zip[[#This Row],[etmaaltemperatuur]]&gt;stookgrens,jaar_zip[[#This Row],[etmaaltemperatuur]]-stookgrens,0),"")</f>
        <v>0</v>
      </c>
    </row>
    <row r="1831" spans="1:15" x14ac:dyDescent="0.25">
      <c r="A1831">
        <v>257</v>
      </c>
      <c r="B1831">
        <v>20240704</v>
      </c>
      <c r="D1831">
        <v>16.100000000000001</v>
      </c>
      <c r="E1831">
        <v>2755</v>
      </c>
      <c r="F1831">
        <v>0.2</v>
      </c>
      <c r="H1831">
        <v>67</v>
      </c>
      <c r="I1831" s="101" t="s">
        <v>18</v>
      </c>
      <c r="J1831" s="1">
        <f>DATEVALUE(RIGHT(jaar_zip[[#This Row],[YYYYMMDD]],2)&amp;"-"&amp;MID(jaar_zip[[#This Row],[YYYYMMDD]],5,2)&amp;"-"&amp;LEFT(jaar_zip[[#This Row],[YYYYMMDD]],4))</f>
        <v>45477</v>
      </c>
      <c r="K1831" s="101" t="str">
        <f>IF(AND(VALUE(MONTH(jaar_zip[[#This Row],[Datum]]))=1,VALUE(WEEKNUM(jaar_zip[[#This Row],[Datum]],21))&gt;51),RIGHT(YEAR(jaar_zip[[#This Row],[Datum]])-1,2),RIGHT(YEAR(jaar_zip[[#This Row],[Datum]]),2))&amp;"-"&amp; TEXT(WEEKNUM(jaar_zip[[#This Row],[Datum]],21),"00")</f>
        <v>24-27</v>
      </c>
      <c r="L1831" s="101">
        <f>MONTH(jaar_zip[[#This Row],[Datum]])</f>
        <v>7</v>
      </c>
      <c r="M1831" s="101">
        <f>IF(ISNUMBER(jaar_zip[[#This Row],[etmaaltemperatuur]]),IF(jaar_zip[[#This Row],[etmaaltemperatuur]]&lt;stookgrens,stookgrens-jaar_zip[[#This Row],[etmaaltemperatuur]],0),"")</f>
        <v>1.8999999999999986</v>
      </c>
      <c r="N1831" s="101">
        <f>IF(ISNUMBER(jaar_zip[[#This Row],[graaddagen]]),IF(OR(MONTH(jaar_zip[[#This Row],[Datum]])=1,MONTH(jaar_zip[[#This Row],[Datum]])=2,MONTH(jaar_zip[[#This Row],[Datum]])=11,MONTH(jaar_zip[[#This Row],[Datum]])=12),1.1,IF(OR(MONTH(jaar_zip[[#This Row],[Datum]])=3,MONTH(jaar_zip[[#This Row],[Datum]])=10),1,0.8))*jaar_zip[[#This Row],[graaddagen]],"")</f>
        <v>1.5199999999999989</v>
      </c>
      <c r="O1831" s="101">
        <f>IF(ISNUMBER(jaar_zip[[#This Row],[etmaaltemperatuur]]),IF(jaar_zip[[#This Row],[etmaaltemperatuur]]&gt;stookgrens,jaar_zip[[#This Row],[etmaaltemperatuur]]-stookgrens,0),"")</f>
        <v>0</v>
      </c>
    </row>
    <row r="1832" spans="1:15" x14ac:dyDescent="0.25">
      <c r="A1832">
        <v>257</v>
      </c>
      <c r="B1832">
        <v>20240705</v>
      </c>
      <c r="D1832">
        <v>16.399999999999999</v>
      </c>
      <c r="E1832">
        <v>998</v>
      </c>
      <c r="F1832">
        <v>0.9</v>
      </c>
      <c r="H1832">
        <v>80</v>
      </c>
      <c r="I1832" s="101" t="s">
        <v>18</v>
      </c>
      <c r="J1832" s="1">
        <f>DATEVALUE(RIGHT(jaar_zip[[#This Row],[YYYYMMDD]],2)&amp;"-"&amp;MID(jaar_zip[[#This Row],[YYYYMMDD]],5,2)&amp;"-"&amp;LEFT(jaar_zip[[#This Row],[YYYYMMDD]],4))</f>
        <v>45478</v>
      </c>
      <c r="K1832" s="101" t="str">
        <f>IF(AND(VALUE(MONTH(jaar_zip[[#This Row],[Datum]]))=1,VALUE(WEEKNUM(jaar_zip[[#This Row],[Datum]],21))&gt;51),RIGHT(YEAR(jaar_zip[[#This Row],[Datum]])-1,2),RIGHT(YEAR(jaar_zip[[#This Row],[Datum]]),2))&amp;"-"&amp; TEXT(WEEKNUM(jaar_zip[[#This Row],[Datum]],21),"00")</f>
        <v>24-27</v>
      </c>
      <c r="L1832" s="101">
        <f>MONTH(jaar_zip[[#This Row],[Datum]])</f>
        <v>7</v>
      </c>
      <c r="M1832" s="101">
        <f>IF(ISNUMBER(jaar_zip[[#This Row],[etmaaltemperatuur]]),IF(jaar_zip[[#This Row],[etmaaltemperatuur]]&lt;stookgrens,stookgrens-jaar_zip[[#This Row],[etmaaltemperatuur]],0),"")</f>
        <v>1.6000000000000014</v>
      </c>
      <c r="N1832" s="101">
        <f>IF(ISNUMBER(jaar_zip[[#This Row],[graaddagen]]),IF(OR(MONTH(jaar_zip[[#This Row],[Datum]])=1,MONTH(jaar_zip[[#This Row],[Datum]])=2,MONTH(jaar_zip[[#This Row],[Datum]])=11,MONTH(jaar_zip[[#This Row],[Datum]])=12),1.1,IF(OR(MONTH(jaar_zip[[#This Row],[Datum]])=3,MONTH(jaar_zip[[#This Row],[Datum]])=10),1,0.8))*jaar_zip[[#This Row],[graaddagen]],"")</f>
        <v>1.2800000000000011</v>
      </c>
      <c r="O1832" s="101">
        <f>IF(ISNUMBER(jaar_zip[[#This Row],[etmaaltemperatuur]]),IF(jaar_zip[[#This Row],[etmaaltemperatuur]]&gt;stookgrens,jaar_zip[[#This Row],[etmaaltemperatuur]]-stookgrens,0),"")</f>
        <v>0</v>
      </c>
    </row>
    <row r="1833" spans="1:15" x14ac:dyDescent="0.25">
      <c r="A1833">
        <v>257</v>
      </c>
      <c r="B1833">
        <v>20240706</v>
      </c>
      <c r="D1833">
        <v>16</v>
      </c>
      <c r="E1833">
        <v>1637</v>
      </c>
      <c r="F1833">
        <v>13.7</v>
      </c>
      <c r="H1833">
        <v>79</v>
      </c>
      <c r="I1833" s="101" t="s">
        <v>18</v>
      </c>
      <c r="J1833" s="1">
        <f>DATEVALUE(RIGHT(jaar_zip[[#This Row],[YYYYMMDD]],2)&amp;"-"&amp;MID(jaar_zip[[#This Row],[YYYYMMDD]],5,2)&amp;"-"&amp;LEFT(jaar_zip[[#This Row],[YYYYMMDD]],4))</f>
        <v>45479</v>
      </c>
      <c r="K1833" s="101" t="str">
        <f>IF(AND(VALUE(MONTH(jaar_zip[[#This Row],[Datum]]))=1,VALUE(WEEKNUM(jaar_zip[[#This Row],[Datum]],21))&gt;51),RIGHT(YEAR(jaar_zip[[#This Row],[Datum]])-1,2),RIGHT(YEAR(jaar_zip[[#This Row],[Datum]]),2))&amp;"-"&amp; TEXT(WEEKNUM(jaar_zip[[#This Row],[Datum]],21),"00")</f>
        <v>24-27</v>
      </c>
      <c r="L1833" s="101">
        <f>MONTH(jaar_zip[[#This Row],[Datum]])</f>
        <v>7</v>
      </c>
      <c r="M1833" s="101">
        <f>IF(ISNUMBER(jaar_zip[[#This Row],[etmaaltemperatuur]]),IF(jaar_zip[[#This Row],[etmaaltemperatuur]]&lt;stookgrens,stookgrens-jaar_zip[[#This Row],[etmaaltemperatuur]],0),"")</f>
        <v>2</v>
      </c>
      <c r="N1833" s="101">
        <f>IF(ISNUMBER(jaar_zip[[#This Row],[graaddagen]]),IF(OR(MONTH(jaar_zip[[#This Row],[Datum]])=1,MONTH(jaar_zip[[#This Row],[Datum]])=2,MONTH(jaar_zip[[#This Row],[Datum]])=11,MONTH(jaar_zip[[#This Row],[Datum]])=12),1.1,IF(OR(MONTH(jaar_zip[[#This Row],[Datum]])=3,MONTH(jaar_zip[[#This Row],[Datum]])=10),1,0.8))*jaar_zip[[#This Row],[graaddagen]],"")</f>
        <v>1.6</v>
      </c>
      <c r="O1833" s="101">
        <f>IF(ISNUMBER(jaar_zip[[#This Row],[etmaaltemperatuur]]),IF(jaar_zip[[#This Row],[etmaaltemperatuur]]&gt;stookgrens,jaar_zip[[#This Row],[etmaaltemperatuur]]-stookgrens,0),"")</f>
        <v>0</v>
      </c>
    </row>
    <row r="1834" spans="1:15" x14ac:dyDescent="0.25">
      <c r="A1834">
        <v>257</v>
      </c>
      <c r="B1834">
        <v>20240707</v>
      </c>
      <c r="D1834">
        <v>15.6</v>
      </c>
      <c r="E1834">
        <v>1918</v>
      </c>
      <c r="F1834">
        <v>6.3</v>
      </c>
      <c r="H1834">
        <v>72</v>
      </c>
      <c r="I1834" s="101" t="s">
        <v>18</v>
      </c>
      <c r="J1834" s="1">
        <f>DATEVALUE(RIGHT(jaar_zip[[#This Row],[YYYYMMDD]],2)&amp;"-"&amp;MID(jaar_zip[[#This Row],[YYYYMMDD]],5,2)&amp;"-"&amp;LEFT(jaar_zip[[#This Row],[YYYYMMDD]],4))</f>
        <v>45480</v>
      </c>
      <c r="K1834" s="101" t="str">
        <f>IF(AND(VALUE(MONTH(jaar_zip[[#This Row],[Datum]]))=1,VALUE(WEEKNUM(jaar_zip[[#This Row],[Datum]],21))&gt;51),RIGHT(YEAR(jaar_zip[[#This Row],[Datum]])-1,2),RIGHT(YEAR(jaar_zip[[#This Row],[Datum]]),2))&amp;"-"&amp; TEXT(WEEKNUM(jaar_zip[[#This Row],[Datum]],21),"00")</f>
        <v>24-27</v>
      </c>
      <c r="L1834" s="101">
        <f>MONTH(jaar_zip[[#This Row],[Datum]])</f>
        <v>7</v>
      </c>
      <c r="M1834" s="101">
        <f>IF(ISNUMBER(jaar_zip[[#This Row],[etmaaltemperatuur]]),IF(jaar_zip[[#This Row],[etmaaltemperatuur]]&lt;stookgrens,stookgrens-jaar_zip[[#This Row],[etmaaltemperatuur]],0),"")</f>
        <v>2.4000000000000004</v>
      </c>
      <c r="N1834" s="101">
        <f>IF(ISNUMBER(jaar_zip[[#This Row],[graaddagen]]),IF(OR(MONTH(jaar_zip[[#This Row],[Datum]])=1,MONTH(jaar_zip[[#This Row],[Datum]])=2,MONTH(jaar_zip[[#This Row],[Datum]])=11,MONTH(jaar_zip[[#This Row],[Datum]])=12),1.1,IF(OR(MONTH(jaar_zip[[#This Row],[Datum]])=3,MONTH(jaar_zip[[#This Row],[Datum]])=10),1,0.8))*jaar_zip[[#This Row],[graaddagen]],"")</f>
        <v>1.9200000000000004</v>
      </c>
      <c r="O1834" s="101">
        <f>IF(ISNUMBER(jaar_zip[[#This Row],[etmaaltemperatuur]]),IF(jaar_zip[[#This Row],[etmaaltemperatuur]]&gt;stookgrens,jaar_zip[[#This Row],[etmaaltemperatuur]]-stookgrens,0),"")</f>
        <v>0</v>
      </c>
    </row>
    <row r="1835" spans="1:15" x14ac:dyDescent="0.25">
      <c r="A1835">
        <v>257</v>
      </c>
      <c r="B1835">
        <v>20240708</v>
      </c>
      <c r="D1835">
        <v>16.899999999999999</v>
      </c>
      <c r="E1835">
        <v>2497</v>
      </c>
      <c r="F1835">
        <v>0.4</v>
      </c>
      <c r="H1835">
        <v>75</v>
      </c>
      <c r="I1835" s="101" t="s">
        <v>18</v>
      </c>
      <c r="J1835" s="1">
        <f>DATEVALUE(RIGHT(jaar_zip[[#This Row],[YYYYMMDD]],2)&amp;"-"&amp;MID(jaar_zip[[#This Row],[YYYYMMDD]],5,2)&amp;"-"&amp;LEFT(jaar_zip[[#This Row],[YYYYMMDD]],4))</f>
        <v>45481</v>
      </c>
      <c r="K1835" s="101" t="str">
        <f>IF(AND(VALUE(MONTH(jaar_zip[[#This Row],[Datum]]))=1,VALUE(WEEKNUM(jaar_zip[[#This Row],[Datum]],21))&gt;51),RIGHT(YEAR(jaar_zip[[#This Row],[Datum]])-1,2),RIGHT(YEAR(jaar_zip[[#This Row],[Datum]]),2))&amp;"-"&amp; TEXT(WEEKNUM(jaar_zip[[#This Row],[Datum]],21),"00")</f>
        <v>24-28</v>
      </c>
      <c r="L1835" s="101">
        <f>MONTH(jaar_zip[[#This Row],[Datum]])</f>
        <v>7</v>
      </c>
      <c r="M1835" s="101">
        <f>IF(ISNUMBER(jaar_zip[[#This Row],[etmaaltemperatuur]]),IF(jaar_zip[[#This Row],[etmaaltemperatuur]]&lt;stookgrens,stookgrens-jaar_zip[[#This Row],[etmaaltemperatuur]],0),"")</f>
        <v>1.1000000000000014</v>
      </c>
      <c r="N1835" s="101">
        <f>IF(ISNUMBER(jaar_zip[[#This Row],[graaddagen]]),IF(OR(MONTH(jaar_zip[[#This Row],[Datum]])=1,MONTH(jaar_zip[[#This Row],[Datum]])=2,MONTH(jaar_zip[[#This Row],[Datum]])=11,MONTH(jaar_zip[[#This Row],[Datum]])=12),1.1,IF(OR(MONTH(jaar_zip[[#This Row],[Datum]])=3,MONTH(jaar_zip[[#This Row],[Datum]])=10),1,0.8))*jaar_zip[[#This Row],[graaddagen]],"")</f>
        <v>0.88000000000000123</v>
      </c>
      <c r="O1835" s="101">
        <f>IF(ISNUMBER(jaar_zip[[#This Row],[etmaaltemperatuur]]),IF(jaar_zip[[#This Row],[etmaaltemperatuur]]&gt;stookgrens,jaar_zip[[#This Row],[etmaaltemperatuur]]-stookgrens,0),"")</f>
        <v>0</v>
      </c>
    </row>
    <row r="1836" spans="1:15" x14ac:dyDescent="0.25">
      <c r="A1836">
        <v>257</v>
      </c>
      <c r="B1836">
        <v>20240709</v>
      </c>
      <c r="D1836">
        <v>19.600000000000001</v>
      </c>
      <c r="E1836">
        <v>1567</v>
      </c>
      <c r="F1836">
        <v>12</v>
      </c>
      <c r="H1836">
        <v>79</v>
      </c>
      <c r="I1836" s="101" t="s">
        <v>18</v>
      </c>
      <c r="J1836" s="1">
        <f>DATEVALUE(RIGHT(jaar_zip[[#This Row],[YYYYMMDD]],2)&amp;"-"&amp;MID(jaar_zip[[#This Row],[YYYYMMDD]],5,2)&amp;"-"&amp;LEFT(jaar_zip[[#This Row],[YYYYMMDD]],4))</f>
        <v>45482</v>
      </c>
      <c r="K1836" s="101" t="str">
        <f>IF(AND(VALUE(MONTH(jaar_zip[[#This Row],[Datum]]))=1,VALUE(WEEKNUM(jaar_zip[[#This Row],[Datum]],21))&gt;51),RIGHT(YEAR(jaar_zip[[#This Row],[Datum]])-1,2),RIGHT(YEAR(jaar_zip[[#This Row],[Datum]]),2))&amp;"-"&amp; TEXT(WEEKNUM(jaar_zip[[#This Row],[Datum]],21),"00")</f>
        <v>24-28</v>
      </c>
      <c r="L1836" s="101">
        <f>MONTH(jaar_zip[[#This Row],[Datum]])</f>
        <v>7</v>
      </c>
      <c r="M1836" s="101">
        <f>IF(ISNUMBER(jaar_zip[[#This Row],[etmaaltemperatuur]]),IF(jaar_zip[[#This Row],[etmaaltemperatuur]]&lt;stookgrens,stookgrens-jaar_zip[[#This Row],[etmaaltemperatuur]],0),"")</f>
        <v>0</v>
      </c>
      <c r="N1836" s="101">
        <f>IF(ISNUMBER(jaar_zip[[#This Row],[graaddagen]]),IF(OR(MONTH(jaar_zip[[#This Row],[Datum]])=1,MONTH(jaar_zip[[#This Row],[Datum]])=2,MONTH(jaar_zip[[#This Row],[Datum]])=11,MONTH(jaar_zip[[#This Row],[Datum]])=12),1.1,IF(OR(MONTH(jaar_zip[[#This Row],[Datum]])=3,MONTH(jaar_zip[[#This Row],[Datum]])=10),1,0.8))*jaar_zip[[#This Row],[graaddagen]],"")</f>
        <v>0</v>
      </c>
      <c r="O1836" s="101">
        <f>IF(ISNUMBER(jaar_zip[[#This Row],[etmaaltemperatuur]]),IF(jaar_zip[[#This Row],[etmaaltemperatuur]]&gt;stookgrens,jaar_zip[[#This Row],[etmaaltemperatuur]]-stookgrens,0),"")</f>
        <v>1.6000000000000014</v>
      </c>
    </row>
    <row r="1837" spans="1:15" x14ac:dyDescent="0.25">
      <c r="A1837">
        <v>257</v>
      </c>
      <c r="B1837">
        <v>20240710</v>
      </c>
      <c r="D1837">
        <v>18.399999999999999</v>
      </c>
      <c r="E1837">
        <v>2181</v>
      </c>
      <c r="F1837">
        <v>12.6</v>
      </c>
      <c r="H1837">
        <v>82</v>
      </c>
      <c r="I1837" s="101" t="s">
        <v>18</v>
      </c>
      <c r="J1837" s="1">
        <f>DATEVALUE(RIGHT(jaar_zip[[#This Row],[YYYYMMDD]],2)&amp;"-"&amp;MID(jaar_zip[[#This Row],[YYYYMMDD]],5,2)&amp;"-"&amp;LEFT(jaar_zip[[#This Row],[YYYYMMDD]],4))</f>
        <v>45483</v>
      </c>
      <c r="K1837" s="101" t="str">
        <f>IF(AND(VALUE(MONTH(jaar_zip[[#This Row],[Datum]]))=1,VALUE(WEEKNUM(jaar_zip[[#This Row],[Datum]],21))&gt;51),RIGHT(YEAR(jaar_zip[[#This Row],[Datum]])-1,2),RIGHT(YEAR(jaar_zip[[#This Row],[Datum]]),2))&amp;"-"&amp; TEXT(WEEKNUM(jaar_zip[[#This Row],[Datum]],21),"00")</f>
        <v>24-28</v>
      </c>
      <c r="L1837" s="101">
        <f>MONTH(jaar_zip[[#This Row],[Datum]])</f>
        <v>7</v>
      </c>
      <c r="M1837" s="101">
        <f>IF(ISNUMBER(jaar_zip[[#This Row],[etmaaltemperatuur]]),IF(jaar_zip[[#This Row],[etmaaltemperatuur]]&lt;stookgrens,stookgrens-jaar_zip[[#This Row],[etmaaltemperatuur]],0),"")</f>
        <v>0</v>
      </c>
      <c r="N1837" s="101">
        <f>IF(ISNUMBER(jaar_zip[[#This Row],[graaddagen]]),IF(OR(MONTH(jaar_zip[[#This Row],[Datum]])=1,MONTH(jaar_zip[[#This Row],[Datum]])=2,MONTH(jaar_zip[[#This Row],[Datum]])=11,MONTH(jaar_zip[[#This Row],[Datum]])=12),1.1,IF(OR(MONTH(jaar_zip[[#This Row],[Datum]])=3,MONTH(jaar_zip[[#This Row],[Datum]])=10),1,0.8))*jaar_zip[[#This Row],[graaddagen]],"")</f>
        <v>0</v>
      </c>
      <c r="O1837" s="101">
        <f>IF(ISNUMBER(jaar_zip[[#This Row],[etmaaltemperatuur]]),IF(jaar_zip[[#This Row],[etmaaltemperatuur]]&gt;stookgrens,jaar_zip[[#This Row],[etmaaltemperatuur]]-stookgrens,0),"")</f>
        <v>0.39999999999999858</v>
      </c>
    </row>
    <row r="1838" spans="1:15" x14ac:dyDescent="0.25">
      <c r="A1838">
        <v>257</v>
      </c>
      <c r="B1838">
        <v>20240711</v>
      </c>
      <c r="D1838">
        <v>17.100000000000001</v>
      </c>
      <c r="E1838">
        <v>2530</v>
      </c>
      <c r="F1838">
        <v>0</v>
      </c>
      <c r="H1838">
        <v>79</v>
      </c>
      <c r="I1838" s="101" t="s">
        <v>18</v>
      </c>
      <c r="J1838" s="1">
        <f>DATEVALUE(RIGHT(jaar_zip[[#This Row],[YYYYMMDD]],2)&amp;"-"&amp;MID(jaar_zip[[#This Row],[YYYYMMDD]],5,2)&amp;"-"&amp;LEFT(jaar_zip[[#This Row],[YYYYMMDD]],4))</f>
        <v>45484</v>
      </c>
      <c r="K1838" s="101" t="str">
        <f>IF(AND(VALUE(MONTH(jaar_zip[[#This Row],[Datum]]))=1,VALUE(WEEKNUM(jaar_zip[[#This Row],[Datum]],21))&gt;51),RIGHT(YEAR(jaar_zip[[#This Row],[Datum]])-1,2),RIGHT(YEAR(jaar_zip[[#This Row],[Datum]]),2))&amp;"-"&amp; TEXT(WEEKNUM(jaar_zip[[#This Row],[Datum]],21),"00")</f>
        <v>24-28</v>
      </c>
      <c r="L1838" s="101">
        <f>MONTH(jaar_zip[[#This Row],[Datum]])</f>
        <v>7</v>
      </c>
      <c r="M1838" s="101">
        <f>IF(ISNUMBER(jaar_zip[[#This Row],[etmaaltemperatuur]]),IF(jaar_zip[[#This Row],[etmaaltemperatuur]]&lt;stookgrens,stookgrens-jaar_zip[[#This Row],[etmaaltemperatuur]],0),"")</f>
        <v>0.89999999999999858</v>
      </c>
      <c r="N1838" s="101">
        <f>IF(ISNUMBER(jaar_zip[[#This Row],[graaddagen]]),IF(OR(MONTH(jaar_zip[[#This Row],[Datum]])=1,MONTH(jaar_zip[[#This Row],[Datum]])=2,MONTH(jaar_zip[[#This Row],[Datum]])=11,MONTH(jaar_zip[[#This Row],[Datum]])=12),1.1,IF(OR(MONTH(jaar_zip[[#This Row],[Datum]])=3,MONTH(jaar_zip[[#This Row],[Datum]])=10),1,0.8))*jaar_zip[[#This Row],[graaddagen]],"")</f>
        <v>0.71999999999999886</v>
      </c>
      <c r="O1838" s="101">
        <f>IF(ISNUMBER(jaar_zip[[#This Row],[etmaaltemperatuur]]),IF(jaar_zip[[#This Row],[etmaaltemperatuur]]&gt;stookgrens,jaar_zip[[#This Row],[etmaaltemperatuur]]-stookgrens,0),"")</f>
        <v>0</v>
      </c>
    </row>
    <row r="1839" spans="1:15" x14ac:dyDescent="0.25">
      <c r="A1839">
        <v>257</v>
      </c>
      <c r="B1839">
        <v>20240712</v>
      </c>
      <c r="D1839">
        <v>14.5</v>
      </c>
      <c r="E1839">
        <v>547</v>
      </c>
      <c r="F1839">
        <v>9.5</v>
      </c>
      <c r="H1839">
        <v>87</v>
      </c>
      <c r="I1839" s="101" t="s">
        <v>18</v>
      </c>
      <c r="J1839" s="1">
        <f>DATEVALUE(RIGHT(jaar_zip[[#This Row],[YYYYMMDD]],2)&amp;"-"&amp;MID(jaar_zip[[#This Row],[YYYYMMDD]],5,2)&amp;"-"&amp;LEFT(jaar_zip[[#This Row],[YYYYMMDD]],4))</f>
        <v>45485</v>
      </c>
      <c r="K1839" s="101" t="str">
        <f>IF(AND(VALUE(MONTH(jaar_zip[[#This Row],[Datum]]))=1,VALUE(WEEKNUM(jaar_zip[[#This Row],[Datum]],21))&gt;51),RIGHT(YEAR(jaar_zip[[#This Row],[Datum]])-1,2),RIGHT(YEAR(jaar_zip[[#This Row],[Datum]]),2))&amp;"-"&amp; TEXT(WEEKNUM(jaar_zip[[#This Row],[Datum]],21),"00")</f>
        <v>24-28</v>
      </c>
      <c r="L1839" s="101">
        <f>MONTH(jaar_zip[[#This Row],[Datum]])</f>
        <v>7</v>
      </c>
      <c r="M1839" s="101">
        <f>IF(ISNUMBER(jaar_zip[[#This Row],[etmaaltemperatuur]]),IF(jaar_zip[[#This Row],[etmaaltemperatuur]]&lt;stookgrens,stookgrens-jaar_zip[[#This Row],[etmaaltemperatuur]],0),"")</f>
        <v>3.5</v>
      </c>
      <c r="N1839" s="101">
        <f>IF(ISNUMBER(jaar_zip[[#This Row],[graaddagen]]),IF(OR(MONTH(jaar_zip[[#This Row],[Datum]])=1,MONTH(jaar_zip[[#This Row],[Datum]])=2,MONTH(jaar_zip[[#This Row],[Datum]])=11,MONTH(jaar_zip[[#This Row],[Datum]])=12),1.1,IF(OR(MONTH(jaar_zip[[#This Row],[Datum]])=3,MONTH(jaar_zip[[#This Row],[Datum]])=10),1,0.8))*jaar_zip[[#This Row],[graaddagen]],"")</f>
        <v>2.8000000000000003</v>
      </c>
      <c r="O1839" s="101">
        <f>IF(ISNUMBER(jaar_zip[[#This Row],[etmaaltemperatuur]]),IF(jaar_zip[[#This Row],[etmaaltemperatuur]]&gt;stookgrens,jaar_zip[[#This Row],[etmaaltemperatuur]]-stookgrens,0),"")</f>
        <v>0</v>
      </c>
    </row>
    <row r="1840" spans="1:15" x14ac:dyDescent="0.25">
      <c r="A1840">
        <v>257</v>
      </c>
      <c r="B1840">
        <v>20240713</v>
      </c>
      <c r="D1840">
        <v>15.3</v>
      </c>
      <c r="E1840">
        <v>1261</v>
      </c>
      <c r="F1840">
        <v>2.2999999999999998</v>
      </c>
      <c r="H1840">
        <v>84</v>
      </c>
      <c r="I1840" s="101" t="s">
        <v>18</v>
      </c>
      <c r="J1840" s="1">
        <f>DATEVALUE(RIGHT(jaar_zip[[#This Row],[YYYYMMDD]],2)&amp;"-"&amp;MID(jaar_zip[[#This Row],[YYYYMMDD]],5,2)&amp;"-"&amp;LEFT(jaar_zip[[#This Row],[YYYYMMDD]],4))</f>
        <v>45486</v>
      </c>
      <c r="K1840" s="101" t="str">
        <f>IF(AND(VALUE(MONTH(jaar_zip[[#This Row],[Datum]]))=1,VALUE(WEEKNUM(jaar_zip[[#This Row],[Datum]],21))&gt;51),RIGHT(YEAR(jaar_zip[[#This Row],[Datum]])-1,2),RIGHT(YEAR(jaar_zip[[#This Row],[Datum]]),2))&amp;"-"&amp; TEXT(WEEKNUM(jaar_zip[[#This Row],[Datum]],21),"00")</f>
        <v>24-28</v>
      </c>
      <c r="L1840" s="101">
        <f>MONTH(jaar_zip[[#This Row],[Datum]])</f>
        <v>7</v>
      </c>
      <c r="M1840" s="101">
        <f>IF(ISNUMBER(jaar_zip[[#This Row],[etmaaltemperatuur]]),IF(jaar_zip[[#This Row],[etmaaltemperatuur]]&lt;stookgrens,stookgrens-jaar_zip[[#This Row],[etmaaltemperatuur]],0),"")</f>
        <v>2.6999999999999993</v>
      </c>
      <c r="N1840" s="101">
        <f>IF(ISNUMBER(jaar_zip[[#This Row],[graaddagen]]),IF(OR(MONTH(jaar_zip[[#This Row],[Datum]])=1,MONTH(jaar_zip[[#This Row],[Datum]])=2,MONTH(jaar_zip[[#This Row],[Datum]])=11,MONTH(jaar_zip[[#This Row],[Datum]])=12),1.1,IF(OR(MONTH(jaar_zip[[#This Row],[Datum]])=3,MONTH(jaar_zip[[#This Row],[Datum]])=10),1,0.8))*jaar_zip[[#This Row],[graaddagen]],"")</f>
        <v>2.1599999999999997</v>
      </c>
      <c r="O1840" s="101">
        <f>IF(ISNUMBER(jaar_zip[[#This Row],[etmaaltemperatuur]]),IF(jaar_zip[[#This Row],[etmaaltemperatuur]]&gt;stookgrens,jaar_zip[[#This Row],[etmaaltemperatuur]]-stookgrens,0),"")</f>
        <v>0</v>
      </c>
    </row>
    <row r="1841" spans="1:15" x14ac:dyDescent="0.25">
      <c r="A1841">
        <v>257</v>
      </c>
      <c r="B1841">
        <v>20240714</v>
      </c>
      <c r="D1841">
        <v>17.5</v>
      </c>
      <c r="E1841">
        <v>2706</v>
      </c>
      <c r="F1841">
        <v>0</v>
      </c>
      <c r="H1841">
        <v>74</v>
      </c>
      <c r="I1841" s="101" t="s">
        <v>18</v>
      </c>
      <c r="J1841" s="1">
        <f>DATEVALUE(RIGHT(jaar_zip[[#This Row],[YYYYMMDD]],2)&amp;"-"&amp;MID(jaar_zip[[#This Row],[YYYYMMDD]],5,2)&amp;"-"&amp;LEFT(jaar_zip[[#This Row],[YYYYMMDD]],4))</f>
        <v>45487</v>
      </c>
      <c r="K1841" s="101" t="str">
        <f>IF(AND(VALUE(MONTH(jaar_zip[[#This Row],[Datum]]))=1,VALUE(WEEKNUM(jaar_zip[[#This Row],[Datum]],21))&gt;51),RIGHT(YEAR(jaar_zip[[#This Row],[Datum]])-1,2),RIGHT(YEAR(jaar_zip[[#This Row],[Datum]]),2))&amp;"-"&amp; TEXT(WEEKNUM(jaar_zip[[#This Row],[Datum]],21),"00")</f>
        <v>24-28</v>
      </c>
      <c r="L1841" s="101">
        <f>MONTH(jaar_zip[[#This Row],[Datum]])</f>
        <v>7</v>
      </c>
      <c r="M1841" s="101">
        <f>IF(ISNUMBER(jaar_zip[[#This Row],[etmaaltemperatuur]]),IF(jaar_zip[[#This Row],[etmaaltemperatuur]]&lt;stookgrens,stookgrens-jaar_zip[[#This Row],[etmaaltemperatuur]],0),"")</f>
        <v>0.5</v>
      </c>
      <c r="N1841" s="101">
        <f>IF(ISNUMBER(jaar_zip[[#This Row],[graaddagen]]),IF(OR(MONTH(jaar_zip[[#This Row],[Datum]])=1,MONTH(jaar_zip[[#This Row],[Datum]])=2,MONTH(jaar_zip[[#This Row],[Datum]])=11,MONTH(jaar_zip[[#This Row],[Datum]])=12),1.1,IF(OR(MONTH(jaar_zip[[#This Row],[Datum]])=3,MONTH(jaar_zip[[#This Row],[Datum]])=10),1,0.8))*jaar_zip[[#This Row],[graaddagen]],"")</f>
        <v>0.4</v>
      </c>
      <c r="O1841" s="101">
        <f>IF(ISNUMBER(jaar_zip[[#This Row],[etmaaltemperatuur]]),IF(jaar_zip[[#This Row],[etmaaltemperatuur]]&gt;stookgrens,jaar_zip[[#This Row],[etmaaltemperatuur]]-stookgrens,0),"")</f>
        <v>0</v>
      </c>
    </row>
    <row r="1842" spans="1:15" x14ac:dyDescent="0.25">
      <c r="A1842">
        <v>257</v>
      </c>
      <c r="B1842">
        <v>20240715</v>
      </c>
      <c r="D1842">
        <v>19.100000000000001</v>
      </c>
      <c r="E1842">
        <v>2372</v>
      </c>
      <c r="F1842">
        <v>1.6</v>
      </c>
      <c r="H1842">
        <v>74</v>
      </c>
      <c r="I1842" s="101" t="s">
        <v>18</v>
      </c>
      <c r="J1842" s="1">
        <f>DATEVALUE(RIGHT(jaar_zip[[#This Row],[YYYYMMDD]],2)&amp;"-"&amp;MID(jaar_zip[[#This Row],[YYYYMMDD]],5,2)&amp;"-"&amp;LEFT(jaar_zip[[#This Row],[YYYYMMDD]],4))</f>
        <v>45488</v>
      </c>
      <c r="K1842" s="101" t="str">
        <f>IF(AND(VALUE(MONTH(jaar_zip[[#This Row],[Datum]]))=1,VALUE(WEEKNUM(jaar_zip[[#This Row],[Datum]],21))&gt;51),RIGHT(YEAR(jaar_zip[[#This Row],[Datum]])-1,2),RIGHT(YEAR(jaar_zip[[#This Row],[Datum]]),2))&amp;"-"&amp; TEXT(WEEKNUM(jaar_zip[[#This Row],[Datum]],21),"00")</f>
        <v>24-29</v>
      </c>
      <c r="L1842" s="101">
        <f>MONTH(jaar_zip[[#This Row],[Datum]])</f>
        <v>7</v>
      </c>
      <c r="M1842" s="101">
        <f>IF(ISNUMBER(jaar_zip[[#This Row],[etmaaltemperatuur]]),IF(jaar_zip[[#This Row],[etmaaltemperatuur]]&lt;stookgrens,stookgrens-jaar_zip[[#This Row],[etmaaltemperatuur]],0),"")</f>
        <v>0</v>
      </c>
      <c r="N1842" s="101">
        <f>IF(ISNUMBER(jaar_zip[[#This Row],[graaddagen]]),IF(OR(MONTH(jaar_zip[[#This Row],[Datum]])=1,MONTH(jaar_zip[[#This Row],[Datum]])=2,MONTH(jaar_zip[[#This Row],[Datum]])=11,MONTH(jaar_zip[[#This Row],[Datum]])=12),1.1,IF(OR(MONTH(jaar_zip[[#This Row],[Datum]])=3,MONTH(jaar_zip[[#This Row],[Datum]])=10),1,0.8))*jaar_zip[[#This Row],[graaddagen]],"")</f>
        <v>0</v>
      </c>
      <c r="O1842" s="101">
        <f>IF(ISNUMBER(jaar_zip[[#This Row],[etmaaltemperatuur]]),IF(jaar_zip[[#This Row],[etmaaltemperatuur]]&gt;stookgrens,jaar_zip[[#This Row],[etmaaltemperatuur]]-stookgrens,0),"")</f>
        <v>1.1000000000000014</v>
      </c>
    </row>
    <row r="1843" spans="1:15" x14ac:dyDescent="0.25">
      <c r="A1843">
        <v>257</v>
      </c>
      <c r="B1843">
        <v>20240716</v>
      </c>
      <c r="D1843">
        <v>17.7</v>
      </c>
      <c r="E1843">
        <v>1918</v>
      </c>
      <c r="F1843">
        <v>1.7</v>
      </c>
      <c r="H1843">
        <v>82</v>
      </c>
      <c r="I1843" s="101" t="s">
        <v>18</v>
      </c>
      <c r="J1843" s="1">
        <f>DATEVALUE(RIGHT(jaar_zip[[#This Row],[YYYYMMDD]],2)&amp;"-"&amp;MID(jaar_zip[[#This Row],[YYYYMMDD]],5,2)&amp;"-"&amp;LEFT(jaar_zip[[#This Row],[YYYYMMDD]],4))</f>
        <v>45489</v>
      </c>
      <c r="K1843" s="101" t="str">
        <f>IF(AND(VALUE(MONTH(jaar_zip[[#This Row],[Datum]]))=1,VALUE(WEEKNUM(jaar_zip[[#This Row],[Datum]],21))&gt;51),RIGHT(YEAR(jaar_zip[[#This Row],[Datum]])-1,2),RIGHT(YEAR(jaar_zip[[#This Row],[Datum]]),2))&amp;"-"&amp; TEXT(WEEKNUM(jaar_zip[[#This Row],[Datum]],21),"00")</f>
        <v>24-29</v>
      </c>
      <c r="L1843" s="101">
        <f>MONTH(jaar_zip[[#This Row],[Datum]])</f>
        <v>7</v>
      </c>
      <c r="M1843" s="101">
        <f>IF(ISNUMBER(jaar_zip[[#This Row],[etmaaltemperatuur]]),IF(jaar_zip[[#This Row],[etmaaltemperatuur]]&lt;stookgrens,stookgrens-jaar_zip[[#This Row],[etmaaltemperatuur]],0),"")</f>
        <v>0.30000000000000071</v>
      </c>
      <c r="N1843" s="101">
        <f>IF(ISNUMBER(jaar_zip[[#This Row],[graaddagen]]),IF(OR(MONTH(jaar_zip[[#This Row],[Datum]])=1,MONTH(jaar_zip[[#This Row],[Datum]])=2,MONTH(jaar_zip[[#This Row],[Datum]])=11,MONTH(jaar_zip[[#This Row],[Datum]])=12),1.1,IF(OR(MONTH(jaar_zip[[#This Row],[Datum]])=3,MONTH(jaar_zip[[#This Row],[Datum]])=10),1,0.8))*jaar_zip[[#This Row],[graaddagen]],"")</f>
        <v>0.24000000000000057</v>
      </c>
      <c r="O1843" s="101">
        <f>IF(ISNUMBER(jaar_zip[[#This Row],[etmaaltemperatuur]]),IF(jaar_zip[[#This Row],[etmaaltemperatuur]]&gt;stookgrens,jaar_zip[[#This Row],[etmaaltemperatuur]]-stookgrens,0),"")</f>
        <v>0</v>
      </c>
    </row>
    <row r="1844" spans="1:15" x14ac:dyDescent="0.25">
      <c r="A1844">
        <v>257</v>
      </c>
      <c r="B1844">
        <v>20240717</v>
      </c>
      <c r="D1844">
        <v>16.399999999999999</v>
      </c>
      <c r="E1844">
        <v>2122</v>
      </c>
      <c r="F1844">
        <v>0.2</v>
      </c>
      <c r="H1844">
        <v>83</v>
      </c>
      <c r="I1844" s="101" t="s">
        <v>18</v>
      </c>
      <c r="J1844" s="1">
        <f>DATEVALUE(RIGHT(jaar_zip[[#This Row],[YYYYMMDD]],2)&amp;"-"&amp;MID(jaar_zip[[#This Row],[YYYYMMDD]],5,2)&amp;"-"&amp;LEFT(jaar_zip[[#This Row],[YYYYMMDD]],4))</f>
        <v>45490</v>
      </c>
      <c r="K1844" s="101" t="str">
        <f>IF(AND(VALUE(MONTH(jaar_zip[[#This Row],[Datum]]))=1,VALUE(WEEKNUM(jaar_zip[[#This Row],[Datum]],21))&gt;51),RIGHT(YEAR(jaar_zip[[#This Row],[Datum]])-1,2),RIGHT(YEAR(jaar_zip[[#This Row],[Datum]]),2))&amp;"-"&amp; TEXT(WEEKNUM(jaar_zip[[#This Row],[Datum]],21),"00")</f>
        <v>24-29</v>
      </c>
      <c r="L1844" s="101">
        <f>MONTH(jaar_zip[[#This Row],[Datum]])</f>
        <v>7</v>
      </c>
      <c r="M1844" s="101">
        <f>IF(ISNUMBER(jaar_zip[[#This Row],[etmaaltemperatuur]]),IF(jaar_zip[[#This Row],[etmaaltemperatuur]]&lt;stookgrens,stookgrens-jaar_zip[[#This Row],[etmaaltemperatuur]],0),"")</f>
        <v>1.6000000000000014</v>
      </c>
      <c r="N1844" s="101">
        <f>IF(ISNUMBER(jaar_zip[[#This Row],[graaddagen]]),IF(OR(MONTH(jaar_zip[[#This Row],[Datum]])=1,MONTH(jaar_zip[[#This Row],[Datum]])=2,MONTH(jaar_zip[[#This Row],[Datum]])=11,MONTH(jaar_zip[[#This Row],[Datum]])=12),1.1,IF(OR(MONTH(jaar_zip[[#This Row],[Datum]])=3,MONTH(jaar_zip[[#This Row],[Datum]])=10),1,0.8))*jaar_zip[[#This Row],[graaddagen]],"")</f>
        <v>1.2800000000000011</v>
      </c>
      <c r="O1844" s="101">
        <f>IF(ISNUMBER(jaar_zip[[#This Row],[etmaaltemperatuur]]),IF(jaar_zip[[#This Row],[etmaaltemperatuur]]&gt;stookgrens,jaar_zip[[#This Row],[etmaaltemperatuur]]-stookgrens,0),"")</f>
        <v>0</v>
      </c>
    </row>
    <row r="1845" spans="1:15" x14ac:dyDescent="0.25">
      <c r="A1845">
        <v>257</v>
      </c>
      <c r="B1845">
        <v>20240718</v>
      </c>
      <c r="D1845">
        <v>18.8</v>
      </c>
      <c r="E1845">
        <v>2616</v>
      </c>
      <c r="F1845">
        <v>0</v>
      </c>
      <c r="H1845">
        <v>76</v>
      </c>
      <c r="I1845" s="101" t="s">
        <v>18</v>
      </c>
      <c r="J1845" s="1">
        <f>DATEVALUE(RIGHT(jaar_zip[[#This Row],[YYYYMMDD]],2)&amp;"-"&amp;MID(jaar_zip[[#This Row],[YYYYMMDD]],5,2)&amp;"-"&amp;LEFT(jaar_zip[[#This Row],[YYYYMMDD]],4))</f>
        <v>45491</v>
      </c>
      <c r="K1845" s="101" t="str">
        <f>IF(AND(VALUE(MONTH(jaar_zip[[#This Row],[Datum]]))=1,VALUE(WEEKNUM(jaar_zip[[#This Row],[Datum]],21))&gt;51),RIGHT(YEAR(jaar_zip[[#This Row],[Datum]])-1,2),RIGHT(YEAR(jaar_zip[[#This Row],[Datum]]),2))&amp;"-"&amp; TEXT(WEEKNUM(jaar_zip[[#This Row],[Datum]],21),"00")</f>
        <v>24-29</v>
      </c>
      <c r="L1845" s="101">
        <f>MONTH(jaar_zip[[#This Row],[Datum]])</f>
        <v>7</v>
      </c>
      <c r="M1845" s="101">
        <f>IF(ISNUMBER(jaar_zip[[#This Row],[etmaaltemperatuur]]),IF(jaar_zip[[#This Row],[etmaaltemperatuur]]&lt;stookgrens,stookgrens-jaar_zip[[#This Row],[etmaaltemperatuur]],0),"")</f>
        <v>0</v>
      </c>
      <c r="N1845" s="101">
        <f>IF(ISNUMBER(jaar_zip[[#This Row],[graaddagen]]),IF(OR(MONTH(jaar_zip[[#This Row],[Datum]])=1,MONTH(jaar_zip[[#This Row],[Datum]])=2,MONTH(jaar_zip[[#This Row],[Datum]])=11,MONTH(jaar_zip[[#This Row],[Datum]])=12),1.1,IF(OR(MONTH(jaar_zip[[#This Row],[Datum]])=3,MONTH(jaar_zip[[#This Row],[Datum]])=10),1,0.8))*jaar_zip[[#This Row],[graaddagen]],"")</f>
        <v>0</v>
      </c>
      <c r="O1845" s="101">
        <f>IF(ISNUMBER(jaar_zip[[#This Row],[etmaaltemperatuur]]),IF(jaar_zip[[#This Row],[etmaaltemperatuur]]&gt;stookgrens,jaar_zip[[#This Row],[etmaaltemperatuur]]-stookgrens,0),"")</f>
        <v>0.80000000000000071</v>
      </c>
    </row>
    <row r="1846" spans="1:15" x14ac:dyDescent="0.25">
      <c r="A1846">
        <v>257</v>
      </c>
      <c r="B1846">
        <v>20240719</v>
      </c>
      <c r="D1846">
        <v>23.3</v>
      </c>
      <c r="E1846">
        <v>1848</v>
      </c>
      <c r="F1846">
        <v>0</v>
      </c>
      <c r="H1846">
        <v>68</v>
      </c>
      <c r="I1846" s="101" t="s">
        <v>18</v>
      </c>
      <c r="J1846" s="1">
        <f>DATEVALUE(RIGHT(jaar_zip[[#This Row],[YYYYMMDD]],2)&amp;"-"&amp;MID(jaar_zip[[#This Row],[YYYYMMDD]],5,2)&amp;"-"&amp;LEFT(jaar_zip[[#This Row],[YYYYMMDD]],4))</f>
        <v>45492</v>
      </c>
      <c r="K1846" s="101" t="str">
        <f>IF(AND(VALUE(MONTH(jaar_zip[[#This Row],[Datum]]))=1,VALUE(WEEKNUM(jaar_zip[[#This Row],[Datum]],21))&gt;51),RIGHT(YEAR(jaar_zip[[#This Row],[Datum]])-1,2),RIGHT(YEAR(jaar_zip[[#This Row],[Datum]]),2))&amp;"-"&amp; TEXT(WEEKNUM(jaar_zip[[#This Row],[Datum]],21),"00")</f>
        <v>24-29</v>
      </c>
      <c r="L1846" s="101">
        <f>MONTH(jaar_zip[[#This Row],[Datum]])</f>
        <v>7</v>
      </c>
      <c r="M1846" s="101">
        <f>IF(ISNUMBER(jaar_zip[[#This Row],[etmaaltemperatuur]]),IF(jaar_zip[[#This Row],[etmaaltemperatuur]]&lt;stookgrens,stookgrens-jaar_zip[[#This Row],[etmaaltemperatuur]],0),"")</f>
        <v>0</v>
      </c>
      <c r="N1846" s="101">
        <f>IF(ISNUMBER(jaar_zip[[#This Row],[graaddagen]]),IF(OR(MONTH(jaar_zip[[#This Row],[Datum]])=1,MONTH(jaar_zip[[#This Row],[Datum]])=2,MONTH(jaar_zip[[#This Row],[Datum]])=11,MONTH(jaar_zip[[#This Row],[Datum]])=12),1.1,IF(OR(MONTH(jaar_zip[[#This Row],[Datum]])=3,MONTH(jaar_zip[[#This Row],[Datum]])=10),1,0.8))*jaar_zip[[#This Row],[graaddagen]],"")</f>
        <v>0</v>
      </c>
      <c r="O1846" s="101">
        <f>IF(ISNUMBER(jaar_zip[[#This Row],[etmaaltemperatuur]]),IF(jaar_zip[[#This Row],[etmaaltemperatuur]]&gt;stookgrens,jaar_zip[[#This Row],[etmaaltemperatuur]]-stookgrens,0),"")</f>
        <v>5.3000000000000007</v>
      </c>
    </row>
    <row r="1847" spans="1:15" x14ac:dyDescent="0.25">
      <c r="A1847">
        <v>257</v>
      </c>
      <c r="B1847">
        <v>20240720</v>
      </c>
      <c r="D1847">
        <v>23</v>
      </c>
      <c r="E1847">
        <v>2470</v>
      </c>
      <c r="F1847">
        <v>0</v>
      </c>
      <c r="H1847">
        <v>66</v>
      </c>
      <c r="I1847" s="101" t="s">
        <v>18</v>
      </c>
      <c r="J1847" s="1">
        <f>DATEVALUE(RIGHT(jaar_zip[[#This Row],[YYYYMMDD]],2)&amp;"-"&amp;MID(jaar_zip[[#This Row],[YYYYMMDD]],5,2)&amp;"-"&amp;LEFT(jaar_zip[[#This Row],[YYYYMMDD]],4))</f>
        <v>45493</v>
      </c>
      <c r="K1847" s="101" t="str">
        <f>IF(AND(VALUE(MONTH(jaar_zip[[#This Row],[Datum]]))=1,VALUE(WEEKNUM(jaar_zip[[#This Row],[Datum]],21))&gt;51),RIGHT(YEAR(jaar_zip[[#This Row],[Datum]])-1,2),RIGHT(YEAR(jaar_zip[[#This Row],[Datum]]),2))&amp;"-"&amp; TEXT(WEEKNUM(jaar_zip[[#This Row],[Datum]],21),"00")</f>
        <v>24-29</v>
      </c>
      <c r="L1847" s="101">
        <f>MONTH(jaar_zip[[#This Row],[Datum]])</f>
        <v>7</v>
      </c>
      <c r="M1847" s="101">
        <f>IF(ISNUMBER(jaar_zip[[#This Row],[etmaaltemperatuur]]),IF(jaar_zip[[#This Row],[etmaaltemperatuur]]&lt;stookgrens,stookgrens-jaar_zip[[#This Row],[etmaaltemperatuur]],0),"")</f>
        <v>0</v>
      </c>
      <c r="N1847" s="101">
        <f>IF(ISNUMBER(jaar_zip[[#This Row],[graaddagen]]),IF(OR(MONTH(jaar_zip[[#This Row],[Datum]])=1,MONTH(jaar_zip[[#This Row],[Datum]])=2,MONTH(jaar_zip[[#This Row],[Datum]])=11,MONTH(jaar_zip[[#This Row],[Datum]])=12),1.1,IF(OR(MONTH(jaar_zip[[#This Row],[Datum]])=3,MONTH(jaar_zip[[#This Row],[Datum]])=10),1,0.8))*jaar_zip[[#This Row],[graaddagen]],"")</f>
        <v>0</v>
      </c>
      <c r="O1847" s="101">
        <f>IF(ISNUMBER(jaar_zip[[#This Row],[etmaaltemperatuur]]),IF(jaar_zip[[#This Row],[etmaaltemperatuur]]&gt;stookgrens,jaar_zip[[#This Row],[etmaaltemperatuur]]-stookgrens,0),"")</f>
        <v>5</v>
      </c>
    </row>
    <row r="1848" spans="1:15" x14ac:dyDescent="0.25">
      <c r="A1848">
        <v>257</v>
      </c>
      <c r="B1848">
        <v>20240721</v>
      </c>
      <c r="D1848">
        <v>18.2</v>
      </c>
      <c r="E1848">
        <v>1205</v>
      </c>
      <c r="F1848">
        <v>8.9</v>
      </c>
      <c r="H1848">
        <v>87</v>
      </c>
      <c r="I1848" s="101" t="s">
        <v>18</v>
      </c>
      <c r="J1848" s="1">
        <f>DATEVALUE(RIGHT(jaar_zip[[#This Row],[YYYYMMDD]],2)&amp;"-"&amp;MID(jaar_zip[[#This Row],[YYYYMMDD]],5,2)&amp;"-"&amp;LEFT(jaar_zip[[#This Row],[YYYYMMDD]],4))</f>
        <v>45494</v>
      </c>
      <c r="K1848" s="101" t="str">
        <f>IF(AND(VALUE(MONTH(jaar_zip[[#This Row],[Datum]]))=1,VALUE(WEEKNUM(jaar_zip[[#This Row],[Datum]],21))&gt;51),RIGHT(YEAR(jaar_zip[[#This Row],[Datum]])-1,2),RIGHT(YEAR(jaar_zip[[#This Row],[Datum]]),2))&amp;"-"&amp; TEXT(WEEKNUM(jaar_zip[[#This Row],[Datum]],21),"00")</f>
        <v>24-29</v>
      </c>
      <c r="L1848" s="101">
        <f>MONTH(jaar_zip[[#This Row],[Datum]])</f>
        <v>7</v>
      </c>
      <c r="M1848" s="101">
        <f>IF(ISNUMBER(jaar_zip[[#This Row],[etmaaltemperatuur]]),IF(jaar_zip[[#This Row],[etmaaltemperatuur]]&lt;stookgrens,stookgrens-jaar_zip[[#This Row],[etmaaltemperatuur]],0),"")</f>
        <v>0</v>
      </c>
      <c r="N1848" s="101">
        <f>IF(ISNUMBER(jaar_zip[[#This Row],[graaddagen]]),IF(OR(MONTH(jaar_zip[[#This Row],[Datum]])=1,MONTH(jaar_zip[[#This Row],[Datum]])=2,MONTH(jaar_zip[[#This Row],[Datum]])=11,MONTH(jaar_zip[[#This Row],[Datum]])=12),1.1,IF(OR(MONTH(jaar_zip[[#This Row],[Datum]])=3,MONTH(jaar_zip[[#This Row],[Datum]])=10),1,0.8))*jaar_zip[[#This Row],[graaddagen]],"")</f>
        <v>0</v>
      </c>
      <c r="O1848" s="101">
        <f>IF(ISNUMBER(jaar_zip[[#This Row],[etmaaltemperatuur]]),IF(jaar_zip[[#This Row],[etmaaltemperatuur]]&gt;stookgrens,jaar_zip[[#This Row],[etmaaltemperatuur]]-stookgrens,0),"")</f>
        <v>0.19999999999999929</v>
      </c>
    </row>
    <row r="1849" spans="1:15" x14ac:dyDescent="0.25">
      <c r="A1849">
        <v>257</v>
      </c>
      <c r="B1849">
        <v>20240722</v>
      </c>
      <c r="D1849">
        <v>18.3</v>
      </c>
      <c r="E1849">
        <v>2060</v>
      </c>
      <c r="F1849">
        <v>-0.1</v>
      </c>
      <c r="H1849">
        <v>78</v>
      </c>
      <c r="I1849" s="101" t="s">
        <v>18</v>
      </c>
      <c r="J1849" s="1">
        <f>DATEVALUE(RIGHT(jaar_zip[[#This Row],[YYYYMMDD]],2)&amp;"-"&amp;MID(jaar_zip[[#This Row],[YYYYMMDD]],5,2)&amp;"-"&amp;LEFT(jaar_zip[[#This Row],[YYYYMMDD]],4))</f>
        <v>45495</v>
      </c>
      <c r="K1849" s="101" t="str">
        <f>IF(AND(VALUE(MONTH(jaar_zip[[#This Row],[Datum]]))=1,VALUE(WEEKNUM(jaar_zip[[#This Row],[Datum]],21))&gt;51),RIGHT(YEAR(jaar_zip[[#This Row],[Datum]])-1,2),RIGHT(YEAR(jaar_zip[[#This Row],[Datum]]),2))&amp;"-"&amp; TEXT(WEEKNUM(jaar_zip[[#This Row],[Datum]],21),"00")</f>
        <v>24-30</v>
      </c>
      <c r="L1849" s="101">
        <f>MONTH(jaar_zip[[#This Row],[Datum]])</f>
        <v>7</v>
      </c>
      <c r="M1849" s="101">
        <f>IF(ISNUMBER(jaar_zip[[#This Row],[etmaaltemperatuur]]),IF(jaar_zip[[#This Row],[etmaaltemperatuur]]&lt;stookgrens,stookgrens-jaar_zip[[#This Row],[etmaaltemperatuur]],0),"")</f>
        <v>0</v>
      </c>
      <c r="N1849" s="101">
        <f>IF(ISNUMBER(jaar_zip[[#This Row],[graaddagen]]),IF(OR(MONTH(jaar_zip[[#This Row],[Datum]])=1,MONTH(jaar_zip[[#This Row],[Datum]])=2,MONTH(jaar_zip[[#This Row],[Datum]])=11,MONTH(jaar_zip[[#This Row],[Datum]])=12),1.1,IF(OR(MONTH(jaar_zip[[#This Row],[Datum]])=3,MONTH(jaar_zip[[#This Row],[Datum]])=10),1,0.8))*jaar_zip[[#This Row],[graaddagen]],"")</f>
        <v>0</v>
      </c>
      <c r="O1849" s="101">
        <f>IF(ISNUMBER(jaar_zip[[#This Row],[etmaaltemperatuur]]),IF(jaar_zip[[#This Row],[etmaaltemperatuur]]&gt;stookgrens,jaar_zip[[#This Row],[etmaaltemperatuur]]-stookgrens,0),"")</f>
        <v>0.30000000000000071</v>
      </c>
    </row>
    <row r="1850" spans="1:15" x14ac:dyDescent="0.25">
      <c r="A1850">
        <v>257</v>
      </c>
      <c r="B1850">
        <v>20240723</v>
      </c>
      <c r="D1850">
        <v>18.3</v>
      </c>
      <c r="E1850">
        <v>1837</v>
      </c>
      <c r="F1850">
        <v>-0.1</v>
      </c>
      <c r="H1850">
        <v>84</v>
      </c>
      <c r="I1850" s="101" t="s">
        <v>18</v>
      </c>
      <c r="J1850" s="1">
        <f>DATEVALUE(RIGHT(jaar_zip[[#This Row],[YYYYMMDD]],2)&amp;"-"&amp;MID(jaar_zip[[#This Row],[YYYYMMDD]],5,2)&amp;"-"&amp;LEFT(jaar_zip[[#This Row],[YYYYMMDD]],4))</f>
        <v>45496</v>
      </c>
      <c r="K1850" s="101" t="str">
        <f>IF(AND(VALUE(MONTH(jaar_zip[[#This Row],[Datum]]))=1,VALUE(WEEKNUM(jaar_zip[[#This Row],[Datum]],21))&gt;51),RIGHT(YEAR(jaar_zip[[#This Row],[Datum]])-1,2),RIGHT(YEAR(jaar_zip[[#This Row],[Datum]]),2))&amp;"-"&amp; TEXT(WEEKNUM(jaar_zip[[#This Row],[Datum]],21),"00")</f>
        <v>24-30</v>
      </c>
      <c r="L1850" s="101">
        <f>MONTH(jaar_zip[[#This Row],[Datum]])</f>
        <v>7</v>
      </c>
      <c r="M1850" s="101">
        <f>IF(ISNUMBER(jaar_zip[[#This Row],[etmaaltemperatuur]]),IF(jaar_zip[[#This Row],[etmaaltemperatuur]]&lt;stookgrens,stookgrens-jaar_zip[[#This Row],[etmaaltemperatuur]],0),"")</f>
        <v>0</v>
      </c>
      <c r="N1850" s="101">
        <f>IF(ISNUMBER(jaar_zip[[#This Row],[graaddagen]]),IF(OR(MONTH(jaar_zip[[#This Row],[Datum]])=1,MONTH(jaar_zip[[#This Row],[Datum]])=2,MONTH(jaar_zip[[#This Row],[Datum]])=11,MONTH(jaar_zip[[#This Row],[Datum]])=12),1.1,IF(OR(MONTH(jaar_zip[[#This Row],[Datum]])=3,MONTH(jaar_zip[[#This Row],[Datum]])=10),1,0.8))*jaar_zip[[#This Row],[graaddagen]],"")</f>
        <v>0</v>
      </c>
      <c r="O1850" s="101">
        <f>IF(ISNUMBER(jaar_zip[[#This Row],[etmaaltemperatuur]]),IF(jaar_zip[[#This Row],[etmaaltemperatuur]]&gt;stookgrens,jaar_zip[[#This Row],[etmaaltemperatuur]]-stookgrens,0),"")</f>
        <v>0.30000000000000071</v>
      </c>
    </row>
    <row r="1851" spans="1:15" x14ac:dyDescent="0.25">
      <c r="A1851">
        <v>257</v>
      </c>
      <c r="B1851">
        <v>20240724</v>
      </c>
      <c r="D1851">
        <v>16.7</v>
      </c>
      <c r="E1851">
        <v>2614</v>
      </c>
      <c r="F1851">
        <v>0</v>
      </c>
      <c r="H1851">
        <v>75</v>
      </c>
      <c r="I1851" s="101" t="s">
        <v>18</v>
      </c>
      <c r="J1851" s="1">
        <f>DATEVALUE(RIGHT(jaar_zip[[#This Row],[YYYYMMDD]],2)&amp;"-"&amp;MID(jaar_zip[[#This Row],[YYYYMMDD]],5,2)&amp;"-"&amp;LEFT(jaar_zip[[#This Row],[YYYYMMDD]],4))</f>
        <v>45497</v>
      </c>
      <c r="K1851" s="101" t="str">
        <f>IF(AND(VALUE(MONTH(jaar_zip[[#This Row],[Datum]]))=1,VALUE(WEEKNUM(jaar_zip[[#This Row],[Datum]],21))&gt;51),RIGHT(YEAR(jaar_zip[[#This Row],[Datum]])-1,2),RIGHT(YEAR(jaar_zip[[#This Row],[Datum]]),2))&amp;"-"&amp; TEXT(WEEKNUM(jaar_zip[[#This Row],[Datum]],21),"00")</f>
        <v>24-30</v>
      </c>
      <c r="L1851" s="101">
        <f>MONTH(jaar_zip[[#This Row],[Datum]])</f>
        <v>7</v>
      </c>
      <c r="M1851" s="101">
        <f>IF(ISNUMBER(jaar_zip[[#This Row],[etmaaltemperatuur]]),IF(jaar_zip[[#This Row],[etmaaltemperatuur]]&lt;stookgrens,stookgrens-jaar_zip[[#This Row],[etmaaltemperatuur]],0),"")</f>
        <v>1.3000000000000007</v>
      </c>
      <c r="N1851" s="101">
        <f>IF(ISNUMBER(jaar_zip[[#This Row],[graaddagen]]),IF(OR(MONTH(jaar_zip[[#This Row],[Datum]])=1,MONTH(jaar_zip[[#This Row],[Datum]])=2,MONTH(jaar_zip[[#This Row],[Datum]])=11,MONTH(jaar_zip[[#This Row],[Datum]])=12),1.1,IF(OR(MONTH(jaar_zip[[#This Row],[Datum]])=3,MONTH(jaar_zip[[#This Row],[Datum]])=10),1,0.8))*jaar_zip[[#This Row],[graaddagen]],"")</f>
        <v>1.0400000000000007</v>
      </c>
      <c r="O1851" s="101">
        <f>IF(ISNUMBER(jaar_zip[[#This Row],[etmaaltemperatuur]]),IF(jaar_zip[[#This Row],[etmaaltemperatuur]]&gt;stookgrens,jaar_zip[[#This Row],[etmaaltemperatuur]]-stookgrens,0),"")</f>
        <v>0</v>
      </c>
    </row>
    <row r="1852" spans="1:15" x14ac:dyDescent="0.25">
      <c r="A1852">
        <v>257</v>
      </c>
      <c r="B1852">
        <v>20240725</v>
      </c>
      <c r="D1852">
        <v>18.7</v>
      </c>
      <c r="E1852">
        <v>1289</v>
      </c>
      <c r="F1852">
        <v>2.2999999999999998</v>
      </c>
      <c r="H1852">
        <v>77</v>
      </c>
      <c r="I1852" s="101" t="s">
        <v>18</v>
      </c>
      <c r="J1852" s="1">
        <f>DATEVALUE(RIGHT(jaar_zip[[#This Row],[YYYYMMDD]],2)&amp;"-"&amp;MID(jaar_zip[[#This Row],[YYYYMMDD]],5,2)&amp;"-"&amp;LEFT(jaar_zip[[#This Row],[YYYYMMDD]],4))</f>
        <v>45498</v>
      </c>
      <c r="K1852" s="101" t="str">
        <f>IF(AND(VALUE(MONTH(jaar_zip[[#This Row],[Datum]]))=1,VALUE(WEEKNUM(jaar_zip[[#This Row],[Datum]],21))&gt;51),RIGHT(YEAR(jaar_zip[[#This Row],[Datum]])-1,2),RIGHT(YEAR(jaar_zip[[#This Row],[Datum]]),2))&amp;"-"&amp; TEXT(WEEKNUM(jaar_zip[[#This Row],[Datum]],21),"00")</f>
        <v>24-30</v>
      </c>
      <c r="L1852" s="101">
        <f>MONTH(jaar_zip[[#This Row],[Datum]])</f>
        <v>7</v>
      </c>
      <c r="M1852" s="101">
        <f>IF(ISNUMBER(jaar_zip[[#This Row],[etmaaltemperatuur]]),IF(jaar_zip[[#This Row],[etmaaltemperatuur]]&lt;stookgrens,stookgrens-jaar_zip[[#This Row],[etmaaltemperatuur]],0),"")</f>
        <v>0</v>
      </c>
      <c r="N1852" s="101">
        <f>IF(ISNUMBER(jaar_zip[[#This Row],[graaddagen]]),IF(OR(MONTH(jaar_zip[[#This Row],[Datum]])=1,MONTH(jaar_zip[[#This Row],[Datum]])=2,MONTH(jaar_zip[[#This Row],[Datum]])=11,MONTH(jaar_zip[[#This Row],[Datum]])=12),1.1,IF(OR(MONTH(jaar_zip[[#This Row],[Datum]])=3,MONTH(jaar_zip[[#This Row],[Datum]])=10),1,0.8))*jaar_zip[[#This Row],[graaddagen]],"")</f>
        <v>0</v>
      </c>
      <c r="O1852" s="101">
        <f>IF(ISNUMBER(jaar_zip[[#This Row],[etmaaltemperatuur]]),IF(jaar_zip[[#This Row],[etmaaltemperatuur]]&gt;stookgrens,jaar_zip[[#This Row],[etmaaltemperatuur]]-stookgrens,0),"")</f>
        <v>0.69999999999999929</v>
      </c>
    </row>
    <row r="1853" spans="1:15" x14ac:dyDescent="0.25">
      <c r="A1853">
        <v>257</v>
      </c>
      <c r="B1853">
        <v>20240726</v>
      </c>
      <c r="D1853">
        <v>17.7</v>
      </c>
      <c r="E1853">
        <v>2224</v>
      </c>
      <c r="F1853">
        <v>2.1</v>
      </c>
      <c r="H1853">
        <v>84</v>
      </c>
      <c r="I1853" s="101" t="s">
        <v>18</v>
      </c>
      <c r="J1853" s="1">
        <f>DATEVALUE(RIGHT(jaar_zip[[#This Row],[YYYYMMDD]],2)&amp;"-"&amp;MID(jaar_zip[[#This Row],[YYYYMMDD]],5,2)&amp;"-"&amp;LEFT(jaar_zip[[#This Row],[YYYYMMDD]],4))</f>
        <v>45499</v>
      </c>
      <c r="K1853" s="101" t="str">
        <f>IF(AND(VALUE(MONTH(jaar_zip[[#This Row],[Datum]]))=1,VALUE(WEEKNUM(jaar_zip[[#This Row],[Datum]],21))&gt;51),RIGHT(YEAR(jaar_zip[[#This Row],[Datum]])-1,2),RIGHT(YEAR(jaar_zip[[#This Row],[Datum]]),2))&amp;"-"&amp; TEXT(WEEKNUM(jaar_zip[[#This Row],[Datum]],21),"00")</f>
        <v>24-30</v>
      </c>
      <c r="L1853" s="101">
        <f>MONTH(jaar_zip[[#This Row],[Datum]])</f>
        <v>7</v>
      </c>
      <c r="M1853" s="101">
        <f>IF(ISNUMBER(jaar_zip[[#This Row],[etmaaltemperatuur]]),IF(jaar_zip[[#This Row],[etmaaltemperatuur]]&lt;stookgrens,stookgrens-jaar_zip[[#This Row],[etmaaltemperatuur]],0),"")</f>
        <v>0.30000000000000071</v>
      </c>
      <c r="N1853" s="101">
        <f>IF(ISNUMBER(jaar_zip[[#This Row],[graaddagen]]),IF(OR(MONTH(jaar_zip[[#This Row],[Datum]])=1,MONTH(jaar_zip[[#This Row],[Datum]])=2,MONTH(jaar_zip[[#This Row],[Datum]])=11,MONTH(jaar_zip[[#This Row],[Datum]])=12),1.1,IF(OR(MONTH(jaar_zip[[#This Row],[Datum]])=3,MONTH(jaar_zip[[#This Row],[Datum]])=10),1,0.8))*jaar_zip[[#This Row],[graaddagen]],"")</f>
        <v>0.24000000000000057</v>
      </c>
      <c r="O1853" s="101">
        <f>IF(ISNUMBER(jaar_zip[[#This Row],[etmaaltemperatuur]]),IF(jaar_zip[[#This Row],[etmaaltemperatuur]]&gt;stookgrens,jaar_zip[[#This Row],[etmaaltemperatuur]]-stookgrens,0),"")</f>
        <v>0</v>
      </c>
    </row>
    <row r="1854" spans="1:15" x14ac:dyDescent="0.25">
      <c r="A1854">
        <v>257</v>
      </c>
      <c r="B1854">
        <v>20240727</v>
      </c>
      <c r="D1854">
        <v>18</v>
      </c>
      <c r="E1854">
        <v>2578</v>
      </c>
      <c r="F1854">
        <v>0</v>
      </c>
      <c r="H1854">
        <v>80</v>
      </c>
      <c r="I1854" s="101" t="s">
        <v>18</v>
      </c>
      <c r="J1854" s="1">
        <f>DATEVALUE(RIGHT(jaar_zip[[#This Row],[YYYYMMDD]],2)&amp;"-"&amp;MID(jaar_zip[[#This Row],[YYYYMMDD]],5,2)&amp;"-"&amp;LEFT(jaar_zip[[#This Row],[YYYYMMDD]],4))</f>
        <v>45500</v>
      </c>
      <c r="K1854" s="101" t="str">
        <f>IF(AND(VALUE(MONTH(jaar_zip[[#This Row],[Datum]]))=1,VALUE(WEEKNUM(jaar_zip[[#This Row],[Datum]],21))&gt;51),RIGHT(YEAR(jaar_zip[[#This Row],[Datum]])-1,2),RIGHT(YEAR(jaar_zip[[#This Row],[Datum]]),2))&amp;"-"&amp; TEXT(WEEKNUM(jaar_zip[[#This Row],[Datum]],21),"00")</f>
        <v>24-30</v>
      </c>
      <c r="L1854" s="101">
        <f>MONTH(jaar_zip[[#This Row],[Datum]])</f>
        <v>7</v>
      </c>
      <c r="M1854" s="101">
        <f>IF(ISNUMBER(jaar_zip[[#This Row],[etmaaltemperatuur]]),IF(jaar_zip[[#This Row],[etmaaltemperatuur]]&lt;stookgrens,stookgrens-jaar_zip[[#This Row],[etmaaltemperatuur]],0),"")</f>
        <v>0</v>
      </c>
      <c r="N1854" s="101">
        <f>IF(ISNUMBER(jaar_zip[[#This Row],[graaddagen]]),IF(OR(MONTH(jaar_zip[[#This Row],[Datum]])=1,MONTH(jaar_zip[[#This Row],[Datum]])=2,MONTH(jaar_zip[[#This Row],[Datum]])=11,MONTH(jaar_zip[[#This Row],[Datum]])=12),1.1,IF(OR(MONTH(jaar_zip[[#This Row],[Datum]])=3,MONTH(jaar_zip[[#This Row],[Datum]])=10),1,0.8))*jaar_zip[[#This Row],[graaddagen]],"")</f>
        <v>0</v>
      </c>
      <c r="O1854" s="101">
        <f>IF(ISNUMBER(jaar_zip[[#This Row],[etmaaltemperatuur]]),IF(jaar_zip[[#This Row],[etmaaltemperatuur]]&gt;stookgrens,jaar_zip[[#This Row],[etmaaltemperatuur]]-stookgrens,0),"")</f>
        <v>0</v>
      </c>
    </row>
    <row r="1855" spans="1:15" x14ac:dyDescent="0.25">
      <c r="A1855">
        <v>257</v>
      </c>
      <c r="B1855">
        <v>20240728</v>
      </c>
      <c r="D1855">
        <v>17.8</v>
      </c>
      <c r="E1855">
        <v>2666</v>
      </c>
      <c r="F1855">
        <v>0</v>
      </c>
      <c r="H1855">
        <v>75</v>
      </c>
      <c r="I1855" s="101" t="s">
        <v>18</v>
      </c>
      <c r="J1855" s="1">
        <f>DATEVALUE(RIGHT(jaar_zip[[#This Row],[YYYYMMDD]],2)&amp;"-"&amp;MID(jaar_zip[[#This Row],[YYYYMMDD]],5,2)&amp;"-"&amp;LEFT(jaar_zip[[#This Row],[YYYYMMDD]],4))</f>
        <v>45501</v>
      </c>
      <c r="K1855" s="101" t="str">
        <f>IF(AND(VALUE(MONTH(jaar_zip[[#This Row],[Datum]]))=1,VALUE(WEEKNUM(jaar_zip[[#This Row],[Datum]],21))&gt;51),RIGHT(YEAR(jaar_zip[[#This Row],[Datum]])-1,2),RIGHT(YEAR(jaar_zip[[#This Row],[Datum]]),2))&amp;"-"&amp; TEXT(WEEKNUM(jaar_zip[[#This Row],[Datum]],21),"00")</f>
        <v>24-30</v>
      </c>
      <c r="L1855" s="101">
        <f>MONTH(jaar_zip[[#This Row],[Datum]])</f>
        <v>7</v>
      </c>
      <c r="M1855" s="101">
        <f>IF(ISNUMBER(jaar_zip[[#This Row],[etmaaltemperatuur]]),IF(jaar_zip[[#This Row],[etmaaltemperatuur]]&lt;stookgrens,stookgrens-jaar_zip[[#This Row],[etmaaltemperatuur]],0),"")</f>
        <v>0.19999999999999929</v>
      </c>
      <c r="N1855" s="101">
        <f>IF(ISNUMBER(jaar_zip[[#This Row],[graaddagen]]),IF(OR(MONTH(jaar_zip[[#This Row],[Datum]])=1,MONTH(jaar_zip[[#This Row],[Datum]])=2,MONTH(jaar_zip[[#This Row],[Datum]])=11,MONTH(jaar_zip[[#This Row],[Datum]])=12),1.1,IF(OR(MONTH(jaar_zip[[#This Row],[Datum]])=3,MONTH(jaar_zip[[#This Row],[Datum]])=10),1,0.8))*jaar_zip[[#This Row],[graaddagen]],"")</f>
        <v>0.15999999999999945</v>
      </c>
      <c r="O1855" s="101">
        <f>IF(ISNUMBER(jaar_zip[[#This Row],[etmaaltemperatuur]]),IF(jaar_zip[[#This Row],[etmaaltemperatuur]]&gt;stookgrens,jaar_zip[[#This Row],[etmaaltemperatuur]]-stookgrens,0),"")</f>
        <v>0</v>
      </c>
    </row>
    <row r="1856" spans="1:15" x14ac:dyDescent="0.25">
      <c r="A1856">
        <v>257</v>
      </c>
      <c r="B1856">
        <v>20240729</v>
      </c>
      <c r="D1856">
        <v>20</v>
      </c>
      <c r="E1856">
        <v>2709</v>
      </c>
      <c r="F1856">
        <v>0</v>
      </c>
      <c r="H1856">
        <v>69</v>
      </c>
      <c r="I1856" s="101" t="s">
        <v>18</v>
      </c>
      <c r="J1856" s="1">
        <f>DATEVALUE(RIGHT(jaar_zip[[#This Row],[YYYYMMDD]],2)&amp;"-"&amp;MID(jaar_zip[[#This Row],[YYYYMMDD]],5,2)&amp;"-"&amp;LEFT(jaar_zip[[#This Row],[YYYYMMDD]],4))</f>
        <v>45502</v>
      </c>
      <c r="K1856" s="101" t="str">
        <f>IF(AND(VALUE(MONTH(jaar_zip[[#This Row],[Datum]]))=1,VALUE(WEEKNUM(jaar_zip[[#This Row],[Datum]],21))&gt;51),RIGHT(YEAR(jaar_zip[[#This Row],[Datum]])-1,2),RIGHT(YEAR(jaar_zip[[#This Row],[Datum]]),2))&amp;"-"&amp; TEXT(WEEKNUM(jaar_zip[[#This Row],[Datum]],21),"00")</f>
        <v>24-31</v>
      </c>
      <c r="L1856" s="101">
        <f>MONTH(jaar_zip[[#This Row],[Datum]])</f>
        <v>7</v>
      </c>
      <c r="M1856" s="101">
        <f>IF(ISNUMBER(jaar_zip[[#This Row],[etmaaltemperatuur]]),IF(jaar_zip[[#This Row],[etmaaltemperatuur]]&lt;stookgrens,stookgrens-jaar_zip[[#This Row],[etmaaltemperatuur]],0),"")</f>
        <v>0</v>
      </c>
      <c r="N1856" s="101">
        <f>IF(ISNUMBER(jaar_zip[[#This Row],[graaddagen]]),IF(OR(MONTH(jaar_zip[[#This Row],[Datum]])=1,MONTH(jaar_zip[[#This Row],[Datum]])=2,MONTH(jaar_zip[[#This Row],[Datum]])=11,MONTH(jaar_zip[[#This Row],[Datum]])=12),1.1,IF(OR(MONTH(jaar_zip[[#This Row],[Datum]])=3,MONTH(jaar_zip[[#This Row],[Datum]])=10),1,0.8))*jaar_zip[[#This Row],[graaddagen]],"")</f>
        <v>0</v>
      </c>
      <c r="O1856" s="101">
        <f>IF(ISNUMBER(jaar_zip[[#This Row],[etmaaltemperatuur]]),IF(jaar_zip[[#This Row],[etmaaltemperatuur]]&gt;stookgrens,jaar_zip[[#This Row],[etmaaltemperatuur]]-stookgrens,0),"")</f>
        <v>2</v>
      </c>
    </row>
    <row r="1857" spans="1:15" x14ac:dyDescent="0.25">
      <c r="A1857">
        <v>257</v>
      </c>
      <c r="B1857">
        <v>20240730</v>
      </c>
      <c r="D1857">
        <v>21.4</v>
      </c>
      <c r="E1857">
        <v>2577</v>
      </c>
      <c r="F1857">
        <v>0</v>
      </c>
      <c r="H1857">
        <v>71</v>
      </c>
      <c r="I1857" s="101" t="s">
        <v>18</v>
      </c>
      <c r="J1857" s="1">
        <f>DATEVALUE(RIGHT(jaar_zip[[#This Row],[YYYYMMDD]],2)&amp;"-"&amp;MID(jaar_zip[[#This Row],[YYYYMMDD]],5,2)&amp;"-"&amp;LEFT(jaar_zip[[#This Row],[YYYYMMDD]],4))</f>
        <v>45503</v>
      </c>
      <c r="K1857" s="101" t="str">
        <f>IF(AND(VALUE(MONTH(jaar_zip[[#This Row],[Datum]]))=1,VALUE(WEEKNUM(jaar_zip[[#This Row],[Datum]],21))&gt;51),RIGHT(YEAR(jaar_zip[[#This Row],[Datum]])-1,2),RIGHT(YEAR(jaar_zip[[#This Row],[Datum]]),2))&amp;"-"&amp; TEXT(WEEKNUM(jaar_zip[[#This Row],[Datum]],21),"00")</f>
        <v>24-31</v>
      </c>
      <c r="L1857" s="101">
        <f>MONTH(jaar_zip[[#This Row],[Datum]])</f>
        <v>7</v>
      </c>
      <c r="M1857" s="101">
        <f>IF(ISNUMBER(jaar_zip[[#This Row],[etmaaltemperatuur]]),IF(jaar_zip[[#This Row],[etmaaltemperatuur]]&lt;stookgrens,stookgrens-jaar_zip[[#This Row],[etmaaltemperatuur]],0),"")</f>
        <v>0</v>
      </c>
      <c r="N1857" s="101">
        <f>IF(ISNUMBER(jaar_zip[[#This Row],[graaddagen]]),IF(OR(MONTH(jaar_zip[[#This Row],[Datum]])=1,MONTH(jaar_zip[[#This Row],[Datum]])=2,MONTH(jaar_zip[[#This Row],[Datum]])=11,MONTH(jaar_zip[[#This Row],[Datum]])=12),1.1,IF(OR(MONTH(jaar_zip[[#This Row],[Datum]])=3,MONTH(jaar_zip[[#This Row],[Datum]])=10),1,0.8))*jaar_zip[[#This Row],[graaddagen]],"")</f>
        <v>0</v>
      </c>
      <c r="O1857" s="101">
        <f>IF(ISNUMBER(jaar_zip[[#This Row],[etmaaltemperatuur]]),IF(jaar_zip[[#This Row],[etmaaltemperatuur]]&gt;stookgrens,jaar_zip[[#This Row],[etmaaltemperatuur]]-stookgrens,0),"")</f>
        <v>3.3999999999999986</v>
      </c>
    </row>
    <row r="1858" spans="1:15" x14ac:dyDescent="0.25">
      <c r="A1858">
        <v>257</v>
      </c>
      <c r="B1858">
        <v>20240731</v>
      </c>
      <c r="D1858">
        <v>20.399999999999999</v>
      </c>
      <c r="E1858">
        <v>1958</v>
      </c>
      <c r="F1858">
        <v>0</v>
      </c>
      <c r="H1858">
        <v>71</v>
      </c>
      <c r="I1858" s="101" t="s">
        <v>18</v>
      </c>
      <c r="J1858" s="1">
        <f>DATEVALUE(RIGHT(jaar_zip[[#This Row],[YYYYMMDD]],2)&amp;"-"&amp;MID(jaar_zip[[#This Row],[YYYYMMDD]],5,2)&amp;"-"&amp;LEFT(jaar_zip[[#This Row],[YYYYMMDD]],4))</f>
        <v>45504</v>
      </c>
      <c r="K1858" s="101" t="str">
        <f>IF(AND(VALUE(MONTH(jaar_zip[[#This Row],[Datum]]))=1,VALUE(WEEKNUM(jaar_zip[[#This Row],[Datum]],21))&gt;51),RIGHT(YEAR(jaar_zip[[#This Row],[Datum]])-1,2),RIGHT(YEAR(jaar_zip[[#This Row],[Datum]]),2))&amp;"-"&amp; TEXT(WEEKNUM(jaar_zip[[#This Row],[Datum]],21),"00")</f>
        <v>24-31</v>
      </c>
      <c r="L1858" s="101">
        <f>MONTH(jaar_zip[[#This Row],[Datum]])</f>
        <v>7</v>
      </c>
      <c r="M1858" s="101">
        <f>IF(ISNUMBER(jaar_zip[[#This Row],[etmaaltemperatuur]]),IF(jaar_zip[[#This Row],[etmaaltemperatuur]]&lt;stookgrens,stookgrens-jaar_zip[[#This Row],[etmaaltemperatuur]],0),"")</f>
        <v>0</v>
      </c>
      <c r="N1858" s="101">
        <f>IF(ISNUMBER(jaar_zip[[#This Row],[graaddagen]]),IF(OR(MONTH(jaar_zip[[#This Row],[Datum]])=1,MONTH(jaar_zip[[#This Row],[Datum]])=2,MONTH(jaar_zip[[#This Row],[Datum]])=11,MONTH(jaar_zip[[#This Row],[Datum]])=12),1.1,IF(OR(MONTH(jaar_zip[[#This Row],[Datum]])=3,MONTH(jaar_zip[[#This Row],[Datum]])=10),1,0.8))*jaar_zip[[#This Row],[graaddagen]],"")</f>
        <v>0</v>
      </c>
      <c r="O1858" s="101">
        <f>IF(ISNUMBER(jaar_zip[[#This Row],[etmaaltemperatuur]]),IF(jaar_zip[[#This Row],[etmaaltemperatuur]]&gt;stookgrens,jaar_zip[[#This Row],[etmaaltemperatuur]]-stookgrens,0),"")</f>
        <v>2.3999999999999986</v>
      </c>
    </row>
    <row r="1859" spans="1:15" x14ac:dyDescent="0.25">
      <c r="A1859">
        <v>257</v>
      </c>
      <c r="B1859">
        <v>20240801</v>
      </c>
      <c r="D1859">
        <v>18.7</v>
      </c>
      <c r="E1859">
        <v>1474</v>
      </c>
      <c r="F1859">
        <v>0</v>
      </c>
      <c r="H1859">
        <v>79</v>
      </c>
      <c r="I1859" s="101" t="s">
        <v>18</v>
      </c>
      <c r="J1859" s="1">
        <f>DATEVALUE(RIGHT(jaar_zip[[#This Row],[YYYYMMDD]],2)&amp;"-"&amp;MID(jaar_zip[[#This Row],[YYYYMMDD]],5,2)&amp;"-"&amp;LEFT(jaar_zip[[#This Row],[YYYYMMDD]],4))</f>
        <v>45505</v>
      </c>
      <c r="K1859" s="101" t="str">
        <f>IF(AND(VALUE(MONTH(jaar_zip[[#This Row],[Datum]]))=1,VALUE(WEEKNUM(jaar_zip[[#This Row],[Datum]],21))&gt;51),RIGHT(YEAR(jaar_zip[[#This Row],[Datum]])-1,2),RIGHT(YEAR(jaar_zip[[#This Row],[Datum]]),2))&amp;"-"&amp; TEXT(WEEKNUM(jaar_zip[[#This Row],[Datum]],21),"00")</f>
        <v>24-31</v>
      </c>
      <c r="L1859" s="101">
        <f>MONTH(jaar_zip[[#This Row],[Datum]])</f>
        <v>8</v>
      </c>
      <c r="M1859" s="101">
        <f>IF(ISNUMBER(jaar_zip[[#This Row],[etmaaltemperatuur]]),IF(jaar_zip[[#This Row],[etmaaltemperatuur]]&lt;stookgrens,stookgrens-jaar_zip[[#This Row],[etmaaltemperatuur]],0),"")</f>
        <v>0</v>
      </c>
      <c r="N1859" s="101">
        <f>IF(ISNUMBER(jaar_zip[[#This Row],[graaddagen]]),IF(OR(MONTH(jaar_zip[[#This Row],[Datum]])=1,MONTH(jaar_zip[[#This Row],[Datum]])=2,MONTH(jaar_zip[[#This Row],[Datum]])=11,MONTH(jaar_zip[[#This Row],[Datum]])=12),1.1,IF(OR(MONTH(jaar_zip[[#This Row],[Datum]])=3,MONTH(jaar_zip[[#This Row],[Datum]])=10),1,0.8))*jaar_zip[[#This Row],[graaddagen]],"")</f>
        <v>0</v>
      </c>
      <c r="O1859" s="101">
        <f>IF(ISNUMBER(jaar_zip[[#This Row],[etmaaltemperatuur]]),IF(jaar_zip[[#This Row],[etmaaltemperatuur]]&gt;stookgrens,jaar_zip[[#This Row],[etmaaltemperatuur]]-stookgrens,0),"")</f>
        <v>0.69999999999999929</v>
      </c>
    </row>
    <row r="1860" spans="1:15" x14ac:dyDescent="0.25">
      <c r="A1860">
        <v>257</v>
      </c>
      <c r="B1860">
        <v>20240802</v>
      </c>
      <c r="D1860">
        <v>19.2</v>
      </c>
      <c r="E1860">
        <v>1953</v>
      </c>
      <c r="F1860">
        <v>0</v>
      </c>
      <c r="H1860">
        <v>75</v>
      </c>
      <c r="I1860" s="101" t="s">
        <v>18</v>
      </c>
      <c r="J1860" s="1">
        <f>DATEVALUE(RIGHT(jaar_zip[[#This Row],[YYYYMMDD]],2)&amp;"-"&amp;MID(jaar_zip[[#This Row],[YYYYMMDD]],5,2)&amp;"-"&amp;LEFT(jaar_zip[[#This Row],[YYYYMMDD]],4))</f>
        <v>45506</v>
      </c>
      <c r="K1860" s="101" t="str">
        <f>IF(AND(VALUE(MONTH(jaar_zip[[#This Row],[Datum]]))=1,VALUE(WEEKNUM(jaar_zip[[#This Row],[Datum]],21))&gt;51),RIGHT(YEAR(jaar_zip[[#This Row],[Datum]])-1,2),RIGHT(YEAR(jaar_zip[[#This Row],[Datum]]),2))&amp;"-"&amp; TEXT(WEEKNUM(jaar_zip[[#This Row],[Datum]],21),"00")</f>
        <v>24-31</v>
      </c>
      <c r="L1860" s="101">
        <f>MONTH(jaar_zip[[#This Row],[Datum]])</f>
        <v>8</v>
      </c>
      <c r="M1860" s="101">
        <f>IF(ISNUMBER(jaar_zip[[#This Row],[etmaaltemperatuur]]),IF(jaar_zip[[#This Row],[etmaaltemperatuur]]&lt;stookgrens,stookgrens-jaar_zip[[#This Row],[etmaaltemperatuur]],0),"")</f>
        <v>0</v>
      </c>
      <c r="N1860" s="101">
        <f>IF(ISNUMBER(jaar_zip[[#This Row],[graaddagen]]),IF(OR(MONTH(jaar_zip[[#This Row],[Datum]])=1,MONTH(jaar_zip[[#This Row],[Datum]])=2,MONTH(jaar_zip[[#This Row],[Datum]])=11,MONTH(jaar_zip[[#This Row],[Datum]])=12),1.1,IF(OR(MONTH(jaar_zip[[#This Row],[Datum]])=3,MONTH(jaar_zip[[#This Row],[Datum]])=10),1,0.8))*jaar_zip[[#This Row],[graaddagen]],"")</f>
        <v>0</v>
      </c>
      <c r="O1860" s="101">
        <f>IF(ISNUMBER(jaar_zip[[#This Row],[etmaaltemperatuur]]),IF(jaar_zip[[#This Row],[etmaaltemperatuur]]&gt;stookgrens,jaar_zip[[#This Row],[etmaaltemperatuur]]-stookgrens,0),"")</f>
        <v>1.1999999999999993</v>
      </c>
    </row>
    <row r="1861" spans="1:15" x14ac:dyDescent="0.25">
      <c r="A1861">
        <v>257</v>
      </c>
      <c r="B1861">
        <v>20240803</v>
      </c>
      <c r="D1861">
        <v>19.899999999999999</v>
      </c>
      <c r="E1861">
        <v>1669</v>
      </c>
      <c r="F1861">
        <v>0</v>
      </c>
      <c r="H1861">
        <v>83</v>
      </c>
      <c r="I1861" s="101" t="s">
        <v>18</v>
      </c>
      <c r="J1861" s="1">
        <f>DATEVALUE(RIGHT(jaar_zip[[#This Row],[YYYYMMDD]],2)&amp;"-"&amp;MID(jaar_zip[[#This Row],[YYYYMMDD]],5,2)&amp;"-"&amp;LEFT(jaar_zip[[#This Row],[YYYYMMDD]],4))</f>
        <v>45507</v>
      </c>
      <c r="K1861" s="101" t="str">
        <f>IF(AND(VALUE(MONTH(jaar_zip[[#This Row],[Datum]]))=1,VALUE(WEEKNUM(jaar_zip[[#This Row],[Datum]],21))&gt;51),RIGHT(YEAR(jaar_zip[[#This Row],[Datum]])-1,2),RIGHT(YEAR(jaar_zip[[#This Row],[Datum]]),2))&amp;"-"&amp; TEXT(WEEKNUM(jaar_zip[[#This Row],[Datum]],21),"00")</f>
        <v>24-31</v>
      </c>
      <c r="L1861" s="101">
        <f>MONTH(jaar_zip[[#This Row],[Datum]])</f>
        <v>8</v>
      </c>
      <c r="M1861" s="101">
        <f>IF(ISNUMBER(jaar_zip[[#This Row],[etmaaltemperatuur]]),IF(jaar_zip[[#This Row],[etmaaltemperatuur]]&lt;stookgrens,stookgrens-jaar_zip[[#This Row],[etmaaltemperatuur]],0),"")</f>
        <v>0</v>
      </c>
      <c r="N1861" s="101">
        <f>IF(ISNUMBER(jaar_zip[[#This Row],[graaddagen]]),IF(OR(MONTH(jaar_zip[[#This Row],[Datum]])=1,MONTH(jaar_zip[[#This Row],[Datum]])=2,MONTH(jaar_zip[[#This Row],[Datum]])=11,MONTH(jaar_zip[[#This Row],[Datum]])=12),1.1,IF(OR(MONTH(jaar_zip[[#This Row],[Datum]])=3,MONTH(jaar_zip[[#This Row],[Datum]])=10),1,0.8))*jaar_zip[[#This Row],[graaddagen]],"")</f>
        <v>0</v>
      </c>
      <c r="O1861" s="101">
        <f>IF(ISNUMBER(jaar_zip[[#This Row],[etmaaltemperatuur]]),IF(jaar_zip[[#This Row],[etmaaltemperatuur]]&gt;stookgrens,jaar_zip[[#This Row],[etmaaltemperatuur]]-stookgrens,0),"")</f>
        <v>1.8999999999999986</v>
      </c>
    </row>
    <row r="1862" spans="1:15" x14ac:dyDescent="0.25">
      <c r="A1862">
        <v>257</v>
      </c>
      <c r="B1862">
        <v>20240804</v>
      </c>
      <c r="D1862">
        <v>17.3</v>
      </c>
      <c r="E1862">
        <v>1532</v>
      </c>
      <c r="F1862">
        <v>0</v>
      </c>
      <c r="H1862">
        <v>70</v>
      </c>
      <c r="I1862" s="101" t="s">
        <v>18</v>
      </c>
      <c r="J1862" s="1">
        <f>DATEVALUE(RIGHT(jaar_zip[[#This Row],[YYYYMMDD]],2)&amp;"-"&amp;MID(jaar_zip[[#This Row],[YYYYMMDD]],5,2)&amp;"-"&amp;LEFT(jaar_zip[[#This Row],[YYYYMMDD]],4))</f>
        <v>45508</v>
      </c>
      <c r="K1862" s="101" t="str">
        <f>IF(AND(VALUE(MONTH(jaar_zip[[#This Row],[Datum]]))=1,VALUE(WEEKNUM(jaar_zip[[#This Row],[Datum]],21))&gt;51),RIGHT(YEAR(jaar_zip[[#This Row],[Datum]])-1,2),RIGHT(YEAR(jaar_zip[[#This Row],[Datum]]),2))&amp;"-"&amp; TEXT(WEEKNUM(jaar_zip[[#This Row],[Datum]],21),"00")</f>
        <v>24-31</v>
      </c>
      <c r="L1862" s="101">
        <f>MONTH(jaar_zip[[#This Row],[Datum]])</f>
        <v>8</v>
      </c>
      <c r="M1862" s="101">
        <f>IF(ISNUMBER(jaar_zip[[#This Row],[etmaaltemperatuur]]),IF(jaar_zip[[#This Row],[etmaaltemperatuur]]&lt;stookgrens,stookgrens-jaar_zip[[#This Row],[etmaaltemperatuur]],0),"")</f>
        <v>0.69999999999999929</v>
      </c>
      <c r="N1862" s="101">
        <f>IF(ISNUMBER(jaar_zip[[#This Row],[graaddagen]]),IF(OR(MONTH(jaar_zip[[#This Row],[Datum]])=1,MONTH(jaar_zip[[#This Row],[Datum]])=2,MONTH(jaar_zip[[#This Row],[Datum]])=11,MONTH(jaar_zip[[#This Row],[Datum]])=12),1.1,IF(OR(MONTH(jaar_zip[[#This Row],[Datum]])=3,MONTH(jaar_zip[[#This Row],[Datum]])=10),1,0.8))*jaar_zip[[#This Row],[graaddagen]],"")</f>
        <v>0.5599999999999995</v>
      </c>
      <c r="O1862" s="101">
        <f>IF(ISNUMBER(jaar_zip[[#This Row],[etmaaltemperatuur]]),IF(jaar_zip[[#This Row],[etmaaltemperatuur]]&gt;stookgrens,jaar_zip[[#This Row],[etmaaltemperatuur]]-stookgrens,0),"")</f>
        <v>0</v>
      </c>
    </row>
    <row r="1863" spans="1:15" x14ac:dyDescent="0.25">
      <c r="A1863">
        <v>257</v>
      </c>
      <c r="B1863">
        <v>20240805</v>
      </c>
      <c r="D1863">
        <v>18.5</v>
      </c>
      <c r="E1863">
        <v>2177</v>
      </c>
      <c r="F1863">
        <v>0</v>
      </c>
      <c r="H1863">
        <v>73</v>
      </c>
      <c r="I1863" s="101" t="s">
        <v>18</v>
      </c>
      <c r="J1863" s="1">
        <f>DATEVALUE(RIGHT(jaar_zip[[#This Row],[YYYYMMDD]],2)&amp;"-"&amp;MID(jaar_zip[[#This Row],[YYYYMMDD]],5,2)&amp;"-"&amp;LEFT(jaar_zip[[#This Row],[YYYYMMDD]],4))</f>
        <v>45509</v>
      </c>
      <c r="K1863" s="101" t="str">
        <f>IF(AND(VALUE(MONTH(jaar_zip[[#This Row],[Datum]]))=1,VALUE(WEEKNUM(jaar_zip[[#This Row],[Datum]],21))&gt;51),RIGHT(YEAR(jaar_zip[[#This Row],[Datum]])-1,2),RIGHT(YEAR(jaar_zip[[#This Row],[Datum]]),2))&amp;"-"&amp; TEXT(WEEKNUM(jaar_zip[[#This Row],[Datum]],21),"00")</f>
        <v>24-32</v>
      </c>
      <c r="L1863" s="101">
        <f>MONTH(jaar_zip[[#This Row],[Datum]])</f>
        <v>8</v>
      </c>
      <c r="M1863" s="101">
        <f>IF(ISNUMBER(jaar_zip[[#This Row],[etmaaltemperatuur]]),IF(jaar_zip[[#This Row],[etmaaltemperatuur]]&lt;stookgrens,stookgrens-jaar_zip[[#This Row],[etmaaltemperatuur]],0),"")</f>
        <v>0</v>
      </c>
      <c r="N1863" s="101">
        <f>IF(ISNUMBER(jaar_zip[[#This Row],[graaddagen]]),IF(OR(MONTH(jaar_zip[[#This Row],[Datum]])=1,MONTH(jaar_zip[[#This Row],[Datum]])=2,MONTH(jaar_zip[[#This Row],[Datum]])=11,MONTH(jaar_zip[[#This Row],[Datum]])=12),1.1,IF(OR(MONTH(jaar_zip[[#This Row],[Datum]])=3,MONTH(jaar_zip[[#This Row],[Datum]])=10),1,0.8))*jaar_zip[[#This Row],[graaddagen]],"")</f>
        <v>0</v>
      </c>
      <c r="O1863" s="101">
        <f>IF(ISNUMBER(jaar_zip[[#This Row],[etmaaltemperatuur]]),IF(jaar_zip[[#This Row],[etmaaltemperatuur]]&gt;stookgrens,jaar_zip[[#This Row],[etmaaltemperatuur]]-stookgrens,0),"")</f>
        <v>0.5</v>
      </c>
    </row>
    <row r="1864" spans="1:15" x14ac:dyDescent="0.25">
      <c r="A1864">
        <v>257</v>
      </c>
      <c r="B1864">
        <v>20240806</v>
      </c>
      <c r="D1864">
        <v>21.4</v>
      </c>
      <c r="E1864">
        <v>2329</v>
      </c>
      <c r="F1864">
        <v>0</v>
      </c>
      <c r="H1864">
        <v>71</v>
      </c>
      <c r="I1864" s="101" t="s">
        <v>18</v>
      </c>
      <c r="J1864" s="1">
        <f>DATEVALUE(RIGHT(jaar_zip[[#This Row],[YYYYMMDD]],2)&amp;"-"&amp;MID(jaar_zip[[#This Row],[YYYYMMDD]],5,2)&amp;"-"&amp;LEFT(jaar_zip[[#This Row],[YYYYMMDD]],4))</f>
        <v>45510</v>
      </c>
      <c r="K1864" s="101" t="str">
        <f>IF(AND(VALUE(MONTH(jaar_zip[[#This Row],[Datum]]))=1,VALUE(WEEKNUM(jaar_zip[[#This Row],[Datum]],21))&gt;51),RIGHT(YEAR(jaar_zip[[#This Row],[Datum]])-1,2),RIGHT(YEAR(jaar_zip[[#This Row],[Datum]]),2))&amp;"-"&amp; TEXT(WEEKNUM(jaar_zip[[#This Row],[Datum]],21),"00")</f>
        <v>24-32</v>
      </c>
      <c r="L1864" s="101">
        <f>MONTH(jaar_zip[[#This Row],[Datum]])</f>
        <v>8</v>
      </c>
      <c r="M1864" s="101">
        <f>IF(ISNUMBER(jaar_zip[[#This Row],[etmaaltemperatuur]]),IF(jaar_zip[[#This Row],[etmaaltemperatuur]]&lt;stookgrens,stookgrens-jaar_zip[[#This Row],[etmaaltemperatuur]],0),"")</f>
        <v>0</v>
      </c>
      <c r="N1864" s="101">
        <f>IF(ISNUMBER(jaar_zip[[#This Row],[graaddagen]]),IF(OR(MONTH(jaar_zip[[#This Row],[Datum]])=1,MONTH(jaar_zip[[#This Row],[Datum]])=2,MONTH(jaar_zip[[#This Row],[Datum]])=11,MONTH(jaar_zip[[#This Row],[Datum]])=12),1.1,IF(OR(MONTH(jaar_zip[[#This Row],[Datum]])=3,MONTH(jaar_zip[[#This Row],[Datum]])=10),1,0.8))*jaar_zip[[#This Row],[graaddagen]],"")</f>
        <v>0</v>
      </c>
      <c r="O1864" s="101">
        <f>IF(ISNUMBER(jaar_zip[[#This Row],[etmaaltemperatuur]]),IF(jaar_zip[[#This Row],[etmaaltemperatuur]]&gt;stookgrens,jaar_zip[[#This Row],[etmaaltemperatuur]]-stookgrens,0),"")</f>
        <v>3.3999999999999986</v>
      </c>
    </row>
    <row r="1865" spans="1:15" x14ac:dyDescent="0.25">
      <c r="A1865">
        <v>257</v>
      </c>
      <c r="B1865">
        <v>20240807</v>
      </c>
      <c r="D1865">
        <v>19.5</v>
      </c>
      <c r="E1865">
        <v>2446</v>
      </c>
      <c r="F1865">
        <v>0.4</v>
      </c>
      <c r="H1865">
        <v>73</v>
      </c>
      <c r="I1865" s="101" t="s">
        <v>18</v>
      </c>
      <c r="J1865" s="1">
        <f>DATEVALUE(RIGHT(jaar_zip[[#This Row],[YYYYMMDD]],2)&amp;"-"&amp;MID(jaar_zip[[#This Row],[YYYYMMDD]],5,2)&amp;"-"&amp;LEFT(jaar_zip[[#This Row],[YYYYMMDD]],4))</f>
        <v>45511</v>
      </c>
      <c r="K1865" s="101" t="str">
        <f>IF(AND(VALUE(MONTH(jaar_zip[[#This Row],[Datum]]))=1,VALUE(WEEKNUM(jaar_zip[[#This Row],[Datum]],21))&gt;51),RIGHT(YEAR(jaar_zip[[#This Row],[Datum]])-1,2),RIGHT(YEAR(jaar_zip[[#This Row],[Datum]]),2))&amp;"-"&amp; TEXT(WEEKNUM(jaar_zip[[#This Row],[Datum]],21),"00")</f>
        <v>24-32</v>
      </c>
      <c r="L1865" s="101">
        <f>MONTH(jaar_zip[[#This Row],[Datum]])</f>
        <v>8</v>
      </c>
      <c r="M1865" s="101">
        <f>IF(ISNUMBER(jaar_zip[[#This Row],[etmaaltemperatuur]]),IF(jaar_zip[[#This Row],[etmaaltemperatuur]]&lt;stookgrens,stookgrens-jaar_zip[[#This Row],[etmaaltemperatuur]],0),"")</f>
        <v>0</v>
      </c>
      <c r="N1865" s="101">
        <f>IF(ISNUMBER(jaar_zip[[#This Row],[graaddagen]]),IF(OR(MONTH(jaar_zip[[#This Row],[Datum]])=1,MONTH(jaar_zip[[#This Row],[Datum]])=2,MONTH(jaar_zip[[#This Row],[Datum]])=11,MONTH(jaar_zip[[#This Row],[Datum]])=12),1.1,IF(OR(MONTH(jaar_zip[[#This Row],[Datum]])=3,MONTH(jaar_zip[[#This Row],[Datum]])=10),1,0.8))*jaar_zip[[#This Row],[graaddagen]],"")</f>
        <v>0</v>
      </c>
      <c r="O1865" s="101">
        <f>IF(ISNUMBER(jaar_zip[[#This Row],[etmaaltemperatuur]]),IF(jaar_zip[[#This Row],[etmaaltemperatuur]]&gt;stookgrens,jaar_zip[[#This Row],[etmaaltemperatuur]]-stookgrens,0),"")</f>
        <v>1.5</v>
      </c>
    </row>
    <row r="1866" spans="1:15" x14ac:dyDescent="0.25">
      <c r="A1866">
        <v>257</v>
      </c>
      <c r="B1866">
        <v>20240808</v>
      </c>
      <c r="D1866">
        <v>20</v>
      </c>
      <c r="E1866">
        <v>2356</v>
      </c>
      <c r="F1866">
        <v>1.2</v>
      </c>
      <c r="H1866">
        <v>70</v>
      </c>
      <c r="I1866" s="101" t="s">
        <v>18</v>
      </c>
      <c r="J1866" s="1">
        <f>DATEVALUE(RIGHT(jaar_zip[[#This Row],[YYYYMMDD]],2)&amp;"-"&amp;MID(jaar_zip[[#This Row],[YYYYMMDD]],5,2)&amp;"-"&amp;LEFT(jaar_zip[[#This Row],[YYYYMMDD]],4))</f>
        <v>45512</v>
      </c>
      <c r="K1866" s="101" t="str">
        <f>IF(AND(VALUE(MONTH(jaar_zip[[#This Row],[Datum]]))=1,VALUE(WEEKNUM(jaar_zip[[#This Row],[Datum]],21))&gt;51),RIGHT(YEAR(jaar_zip[[#This Row],[Datum]])-1,2),RIGHT(YEAR(jaar_zip[[#This Row],[Datum]]),2))&amp;"-"&amp; TEXT(WEEKNUM(jaar_zip[[#This Row],[Datum]],21),"00")</f>
        <v>24-32</v>
      </c>
      <c r="L1866" s="101">
        <f>MONTH(jaar_zip[[#This Row],[Datum]])</f>
        <v>8</v>
      </c>
      <c r="M1866" s="101">
        <f>IF(ISNUMBER(jaar_zip[[#This Row],[etmaaltemperatuur]]),IF(jaar_zip[[#This Row],[etmaaltemperatuur]]&lt;stookgrens,stookgrens-jaar_zip[[#This Row],[etmaaltemperatuur]],0),"")</f>
        <v>0</v>
      </c>
      <c r="N1866" s="101">
        <f>IF(ISNUMBER(jaar_zip[[#This Row],[graaddagen]]),IF(OR(MONTH(jaar_zip[[#This Row],[Datum]])=1,MONTH(jaar_zip[[#This Row],[Datum]])=2,MONTH(jaar_zip[[#This Row],[Datum]])=11,MONTH(jaar_zip[[#This Row],[Datum]])=12),1.1,IF(OR(MONTH(jaar_zip[[#This Row],[Datum]])=3,MONTH(jaar_zip[[#This Row],[Datum]])=10),1,0.8))*jaar_zip[[#This Row],[graaddagen]],"")</f>
        <v>0</v>
      </c>
      <c r="O1866" s="101">
        <f>IF(ISNUMBER(jaar_zip[[#This Row],[etmaaltemperatuur]]),IF(jaar_zip[[#This Row],[etmaaltemperatuur]]&gt;stookgrens,jaar_zip[[#This Row],[etmaaltemperatuur]]-stookgrens,0),"")</f>
        <v>2</v>
      </c>
    </row>
    <row r="1867" spans="1:15" x14ac:dyDescent="0.25">
      <c r="A1867">
        <v>257</v>
      </c>
      <c r="B1867">
        <v>20240809</v>
      </c>
      <c r="D1867">
        <v>19.7</v>
      </c>
      <c r="E1867">
        <v>1494</v>
      </c>
      <c r="F1867">
        <v>-0.1</v>
      </c>
      <c r="H1867">
        <v>83</v>
      </c>
      <c r="I1867" s="101" t="s">
        <v>18</v>
      </c>
      <c r="J1867" s="1">
        <f>DATEVALUE(RIGHT(jaar_zip[[#This Row],[YYYYMMDD]],2)&amp;"-"&amp;MID(jaar_zip[[#This Row],[YYYYMMDD]],5,2)&amp;"-"&amp;LEFT(jaar_zip[[#This Row],[YYYYMMDD]],4))</f>
        <v>45513</v>
      </c>
      <c r="K1867" s="101" t="str">
        <f>IF(AND(VALUE(MONTH(jaar_zip[[#This Row],[Datum]]))=1,VALUE(WEEKNUM(jaar_zip[[#This Row],[Datum]],21))&gt;51),RIGHT(YEAR(jaar_zip[[#This Row],[Datum]])-1,2),RIGHT(YEAR(jaar_zip[[#This Row],[Datum]]),2))&amp;"-"&amp; TEXT(WEEKNUM(jaar_zip[[#This Row],[Datum]],21),"00")</f>
        <v>24-32</v>
      </c>
      <c r="L1867" s="101">
        <f>MONTH(jaar_zip[[#This Row],[Datum]])</f>
        <v>8</v>
      </c>
      <c r="M1867" s="101">
        <f>IF(ISNUMBER(jaar_zip[[#This Row],[etmaaltemperatuur]]),IF(jaar_zip[[#This Row],[etmaaltemperatuur]]&lt;stookgrens,stookgrens-jaar_zip[[#This Row],[etmaaltemperatuur]],0),"")</f>
        <v>0</v>
      </c>
      <c r="N1867" s="101">
        <f>IF(ISNUMBER(jaar_zip[[#This Row],[graaddagen]]),IF(OR(MONTH(jaar_zip[[#This Row],[Datum]])=1,MONTH(jaar_zip[[#This Row],[Datum]])=2,MONTH(jaar_zip[[#This Row],[Datum]])=11,MONTH(jaar_zip[[#This Row],[Datum]])=12),1.1,IF(OR(MONTH(jaar_zip[[#This Row],[Datum]])=3,MONTH(jaar_zip[[#This Row],[Datum]])=10),1,0.8))*jaar_zip[[#This Row],[graaddagen]],"")</f>
        <v>0</v>
      </c>
      <c r="O1867" s="101">
        <f>IF(ISNUMBER(jaar_zip[[#This Row],[etmaaltemperatuur]]),IF(jaar_zip[[#This Row],[etmaaltemperatuur]]&gt;stookgrens,jaar_zip[[#This Row],[etmaaltemperatuur]]-stookgrens,0),"")</f>
        <v>1.6999999999999993</v>
      </c>
    </row>
    <row r="1868" spans="1:15" x14ac:dyDescent="0.25">
      <c r="A1868">
        <v>257</v>
      </c>
      <c r="B1868">
        <v>20240810</v>
      </c>
      <c r="D1868">
        <v>19.899999999999999</v>
      </c>
      <c r="E1868">
        <v>1811</v>
      </c>
      <c r="F1868">
        <v>0</v>
      </c>
      <c r="H1868">
        <v>74</v>
      </c>
      <c r="I1868" s="101" t="s">
        <v>18</v>
      </c>
      <c r="J1868" s="1">
        <f>DATEVALUE(RIGHT(jaar_zip[[#This Row],[YYYYMMDD]],2)&amp;"-"&amp;MID(jaar_zip[[#This Row],[YYYYMMDD]],5,2)&amp;"-"&amp;LEFT(jaar_zip[[#This Row],[YYYYMMDD]],4))</f>
        <v>45514</v>
      </c>
      <c r="K1868" s="101" t="str">
        <f>IF(AND(VALUE(MONTH(jaar_zip[[#This Row],[Datum]]))=1,VALUE(WEEKNUM(jaar_zip[[#This Row],[Datum]],21))&gt;51),RIGHT(YEAR(jaar_zip[[#This Row],[Datum]])-1,2),RIGHT(YEAR(jaar_zip[[#This Row],[Datum]]),2))&amp;"-"&amp; TEXT(WEEKNUM(jaar_zip[[#This Row],[Datum]],21),"00")</f>
        <v>24-32</v>
      </c>
      <c r="L1868" s="101">
        <f>MONTH(jaar_zip[[#This Row],[Datum]])</f>
        <v>8</v>
      </c>
      <c r="M1868" s="101">
        <f>IF(ISNUMBER(jaar_zip[[#This Row],[etmaaltemperatuur]]),IF(jaar_zip[[#This Row],[etmaaltemperatuur]]&lt;stookgrens,stookgrens-jaar_zip[[#This Row],[etmaaltemperatuur]],0),"")</f>
        <v>0</v>
      </c>
      <c r="N1868" s="101">
        <f>IF(ISNUMBER(jaar_zip[[#This Row],[graaddagen]]),IF(OR(MONTH(jaar_zip[[#This Row],[Datum]])=1,MONTH(jaar_zip[[#This Row],[Datum]])=2,MONTH(jaar_zip[[#This Row],[Datum]])=11,MONTH(jaar_zip[[#This Row],[Datum]])=12),1.1,IF(OR(MONTH(jaar_zip[[#This Row],[Datum]])=3,MONTH(jaar_zip[[#This Row],[Datum]])=10),1,0.8))*jaar_zip[[#This Row],[graaddagen]],"")</f>
        <v>0</v>
      </c>
      <c r="O1868" s="101">
        <f>IF(ISNUMBER(jaar_zip[[#This Row],[etmaaltemperatuur]]),IF(jaar_zip[[#This Row],[etmaaltemperatuur]]&gt;stookgrens,jaar_zip[[#This Row],[etmaaltemperatuur]]-stookgrens,0),"")</f>
        <v>1.8999999999999986</v>
      </c>
    </row>
    <row r="1869" spans="1:15" x14ac:dyDescent="0.25">
      <c r="A1869">
        <v>257</v>
      </c>
      <c r="B1869">
        <v>20240811</v>
      </c>
      <c r="D1869">
        <v>20.2</v>
      </c>
      <c r="E1869">
        <v>2286</v>
      </c>
      <c r="F1869">
        <v>0</v>
      </c>
      <c r="H1869">
        <v>77</v>
      </c>
      <c r="I1869" s="101" t="s">
        <v>18</v>
      </c>
      <c r="J1869" s="1">
        <f>DATEVALUE(RIGHT(jaar_zip[[#This Row],[YYYYMMDD]],2)&amp;"-"&amp;MID(jaar_zip[[#This Row],[YYYYMMDD]],5,2)&amp;"-"&amp;LEFT(jaar_zip[[#This Row],[YYYYMMDD]],4))</f>
        <v>45515</v>
      </c>
      <c r="K1869" s="101" t="str">
        <f>IF(AND(VALUE(MONTH(jaar_zip[[#This Row],[Datum]]))=1,VALUE(WEEKNUM(jaar_zip[[#This Row],[Datum]],21))&gt;51),RIGHT(YEAR(jaar_zip[[#This Row],[Datum]])-1,2),RIGHT(YEAR(jaar_zip[[#This Row],[Datum]]),2))&amp;"-"&amp; TEXT(WEEKNUM(jaar_zip[[#This Row],[Datum]],21),"00")</f>
        <v>24-32</v>
      </c>
      <c r="L1869" s="101">
        <f>MONTH(jaar_zip[[#This Row],[Datum]])</f>
        <v>8</v>
      </c>
      <c r="M1869" s="101">
        <f>IF(ISNUMBER(jaar_zip[[#This Row],[etmaaltemperatuur]]),IF(jaar_zip[[#This Row],[etmaaltemperatuur]]&lt;stookgrens,stookgrens-jaar_zip[[#This Row],[etmaaltemperatuur]],0),"")</f>
        <v>0</v>
      </c>
      <c r="N1869" s="101">
        <f>IF(ISNUMBER(jaar_zip[[#This Row],[graaddagen]]),IF(OR(MONTH(jaar_zip[[#This Row],[Datum]])=1,MONTH(jaar_zip[[#This Row],[Datum]])=2,MONTH(jaar_zip[[#This Row],[Datum]])=11,MONTH(jaar_zip[[#This Row],[Datum]])=12),1.1,IF(OR(MONTH(jaar_zip[[#This Row],[Datum]])=3,MONTH(jaar_zip[[#This Row],[Datum]])=10),1,0.8))*jaar_zip[[#This Row],[graaddagen]],"")</f>
        <v>0</v>
      </c>
      <c r="O1869" s="101">
        <f>IF(ISNUMBER(jaar_zip[[#This Row],[etmaaltemperatuur]]),IF(jaar_zip[[#This Row],[etmaaltemperatuur]]&gt;stookgrens,jaar_zip[[#This Row],[etmaaltemperatuur]]-stookgrens,0),"")</f>
        <v>2.1999999999999993</v>
      </c>
    </row>
    <row r="1870" spans="1:15" x14ac:dyDescent="0.25">
      <c r="A1870">
        <v>257</v>
      </c>
      <c r="B1870">
        <v>20240812</v>
      </c>
      <c r="D1870">
        <v>24.8</v>
      </c>
      <c r="E1870">
        <v>2410</v>
      </c>
      <c r="F1870">
        <v>0</v>
      </c>
      <c r="H1870">
        <v>63</v>
      </c>
      <c r="I1870" s="101" t="s">
        <v>18</v>
      </c>
      <c r="J1870" s="1">
        <f>DATEVALUE(RIGHT(jaar_zip[[#This Row],[YYYYMMDD]],2)&amp;"-"&amp;MID(jaar_zip[[#This Row],[YYYYMMDD]],5,2)&amp;"-"&amp;LEFT(jaar_zip[[#This Row],[YYYYMMDD]],4))</f>
        <v>45516</v>
      </c>
      <c r="K1870" s="101" t="str">
        <f>IF(AND(VALUE(MONTH(jaar_zip[[#This Row],[Datum]]))=1,VALUE(WEEKNUM(jaar_zip[[#This Row],[Datum]],21))&gt;51),RIGHT(YEAR(jaar_zip[[#This Row],[Datum]])-1,2),RIGHT(YEAR(jaar_zip[[#This Row],[Datum]]),2))&amp;"-"&amp; TEXT(WEEKNUM(jaar_zip[[#This Row],[Datum]],21),"00")</f>
        <v>24-33</v>
      </c>
      <c r="L1870" s="101">
        <f>MONTH(jaar_zip[[#This Row],[Datum]])</f>
        <v>8</v>
      </c>
      <c r="M1870" s="101">
        <f>IF(ISNUMBER(jaar_zip[[#This Row],[etmaaltemperatuur]]),IF(jaar_zip[[#This Row],[etmaaltemperatuur]]&lt;stookgrens,stookgrens-jaar_zip[[#This Row],[etmaaltemperatuur]],0),"")</f>
        <v>0</v>
      </c>
      <c r="N1870" s="101">
        <f>IF(ISNUMBER(jaar_zip[[#This Row],[graaddagen]]),IF(OR(MONTH(jaar_zip[[#This Row],[Datum]])=1,MONTH(jaar_zip[[#This Row],[Datum]])=2,MONTH(jaar_zip[[#This Row],[Datum]])=11,MONTH(jaar_zip[[#This Row],[Datum]])=12),1.1,IF(OR(MONTH(jaar_zip[[#This Row],[Datum]])=3,MONTH(jaar_zip[[#This Row],[Datum]])=10),1,0.8))*jaar_zip[[#This Row],[graaddagen]],"")</f>
        <v>0</v>
      </c>
      <c r="O1870" s="101">
        <f>IF(ISNUMBER(jaar_zip[[#This Row],[etmaaltemperatuur]]),IF(jaar_zip[[#This Row],[etmaaltemperatuur]]&gt;stookgrens,jaar_zip[[#This Row],[etmaaltemperatuur]]-stookgrens,0),"")</f>
        <v>6.8000000000000007</v>
      </c>
    </row>
    <row r="1871" spans="1:15" x14ac:dyDescent="0.25">
      <c r="A1871">
        <v>257</v>
      </c>
      <c r="B1871">
        <v>20240813</v>
      </c>
      <c r="D1871">
        <v>21.6</v>
      </c>
      <c r="E1871">
        <v>1384</v>
      </c>
      <c r="F1871">
        <v>0.1</v>
      </c>
      <c r="H1871">
        <v>83</v>
      </c>
      <c r="I1871" s="101" t="s">
        <v>18</v>
      </c>
      <c r="J1871" s="1">
        <f>DATEVALUE(RIGHT(jaar_zip[[#This Row],[YYYYMMDD]],2)&amp;"-"&amp;MID(jaar_zip[[#This Row],[YYYYMMDD]],5,2)&amp;"-"&amp;LEFT(jaar_zip[[#This Row],[YYYYMMDD]],4))</f>
        <v>45517</v>
      </c>
      <c r="K1871" s="101" t="str">
        <f>IF(AND(VALUE(MONTH(jaar_zip[[#This Row],[Datum]]))=1,VALUE(WEEKNUM(jaar_zip[[#This Row],[Datum]],21))&gt;51),RIGHT(YEAR(jaar_zip[[#This Row],[Datum]])-1,2),RIGHT(YEAR(jaar_zip[[#This Row],[Datum]]),2))&amp;"-"&amp; TEXT(WEEKNUM(jaar_zip[[#This Row],[Datum]],21),"00")</f>
        <v>24-33</v>
      </c>
      <c r="L1871" s="101">
        <f>MONTH(jaar_zip[[#This Row],[Datum]])</f>
        <v>8</v>
      </c>
      <c r="M1871" s="101">
        <f>IF(ISNUMBER(jaar_zip[[#This Row],[etmaaltemperatuur]]),IF(jaar_zip[[#This Row],[etmaaltemperatuur]]&lt;stookgrens,stookgrens-jaar_zip[[#This Row],[etmaaltemperatuur]],0),"")</f>
        <v>0</v>
      </c>
      <c r="N1871" s="101">
        <f>IF(ISNUMBER(jaar_zip[[#This Row],[graaddagen]]),IF(OR(MONTH(jaar_zip[[#This Row],[Datum]])=1,MONTH(jaar_zip[[#This Row],[Datum]])=2,MONTH(jaar_zip[[#This Row],[Datum]])=11,MONTH(jaar_zip[[#This Row],[Datum]])=12),1.1,IF(OR(MONTH(jaar_zip[[#This Row],[Datum]])=3,MONTH(jaar_zip[[#This Row],[Datum]])=10),1,0.8))*jaar_zip[[#This Row],[graaddagen]],"")</f>
        <v>0</v>
      </c>
      <c r="O1871" s="101">
        <f>IF(ISNUMBER(jaar_zip[[#This Row],[etmaaltemperatuur]]),IF(jaar_zip[[#This Row],[etmaaltemperatuur]]&gt;stookgrens,jaar_zip[[#This Row],[etmaaltemperatuur]]-stookgrens,0),"")</f>
        <v>3.6000000000000014</v>
      </c>
    </row>
    <row r="1872" spans="1:15" x14ac:dyDescent="0.25">
      <c r="A1872">
        <v>257</v>
      </c>
      <c r="B1872">
        <v>20240814</v>
      </c>
      <c r="D1872">
        <v>19.8</v>
      </c>
      <c r="E1872">
        <v>765</v>
      </c>
      <c r="F1872">
        <v>2.7</v>
      </c>
      <c r="H1872">
        <v>85</v>
      </c>
      <c r="I1872" s="101" t="s">
        <v>18</v>
      </c>
      <c r="J1872" s="1">
        <f>DATEVALUE(RIGHT(jaar_zip[[#This Row],[YYYYMMDD]],2)&amp;"-"&amp;MID(jaar_zip[[#This Row],[YYYYMMDD]],5,2)&amp;"-"&amp;LEFT(jaar_zip[[#This Row],[YYYYMMDD]],4))</f>
        <v>45518</v>
      </c>
      <c r="K1872" s="101" t="str">
        <f>IF(AND(VALUE(MONTH(jaar_zip[[#This Row],[Datum]]))=1,VALUE(WEEKNUM(jaar_zip[[#This Row],[Datum]],21))&gt;51),RIGHT(YEAR(jaar_zip[[#This Row],[Datum]])-1,2),RIGHT(YEAR(jaar_zip[[#This Row],[Datum]]),2))&amp;"-"&amp; TEXT(WEEKNUM(jaar_zip[[#This Row],[Datum]],21),"00")</f>
        <v>24-33</v>
      </c>
      <c r="L1872" s="101">
        <f>MONTH(jaar_zip[[#This Row],[Datum]])</f>
        <v>8</v>
      </c>
      <c r="M1872" s="101">
        <f>IF(ISNUMBER(jaar_zip[[#This Row],[etmaaltemperatuur]]),IF(jaar_zip[[#This Row],[etmaaltemperatuur]]&lt;stookgrens,stookgrens-jaar_zip[[#This Row],[etmaaltemperatuur]],0),"")</f>
        <v>0</v>
      </c>
      <c r="N1872" s="101">
        <f>IF(ISNUMBER(jaar_zip[[#This Row],[graaddagen]]),IF(OR(MONTH(jaar_zip[[#This Row],[Datum]])=1,MONTH(jaar_zip[[#This Row],[Datum]])=2,MONTH(jaar_zip[[#This Row],[Datum]])=11,MONTH(jaar_zip[[#This Row],[Datum]])=12),1.1,IF(OR(MONTH(jaar_zip[[#This Row],[Datum]])=3,MONTH(jaar_zip[[#This Row],[Datum]])=10),1,0.8))*jaar_zip[[#This Row],[graaddagen]],"")</f>
        <v>0</v>
      </c>
      <c r="O1872" s="101">
        <f>IF(ISNUMBER(jaar_zip[[#This Row],[etmaaltemperatuur]]),IF(jaar_zip[[#This Row],[etmaaltemperatuur]]&gt;stookgrens,jaar_zip[[#This Row],[etmaaltemperatuur]]-stookgrens,0),"")</f>
        <v>1.8000000000000007</v>
      </c>
    </row>
    <row r="1873" spans="1:15" x14ac:dyDescent="0.25">
      <c r="A1873">
        <v>257</v>
      </c>
      <c r="B1873">
        <v>20240815</v>
      </c>
      <c r="D1873">
        <v>20.399999999999999</v>
      </c>
      <c r="E1873">
        <v>2081</v>
      </c>
      <c r="F1873">
        <v>0</v>
      </c>
      <c r="H1873">
        <v>79</v>
      </c>
      <c r="I1873" s="101" t="s">
        <v>18</v>
      </c>
      <c r="J1873" s="1">
        <f>DATEVALUE(RIGHT(jaar_zip[[#This Row],[YYYYMMDD]],2)&amp;"-"&amp;MID(jaar_zip[[#This Row],[YYYYMMDD]],5,2)&amp;"-"&amp;LEFT(jaar_zip[[#This Row],[YYYYMMDD]],4))</f>
        <v>45519</v>
      </c>
      <c r="K1873" s="101" t="str">
        <f>IF(AND(VALUE(MONTH(jaar_zip[[#This Row],[Datum]]))=1,VALUE(WEEKNUM(jaar_zip[[#This Row],[Datum]],21))&gt;51),RIGHT(YEAR(jaar_zip[[#This Row],[Datum]])-1,2),RIGHT(YEAR(jaar_zip[[#This Row],[Datum]]),2))&amp;"-"&amp; TEXT(WEEKNUM(jaar_zip[[#This Row],[Datum]],21),"00")</f>
        <v>24-33</v>
      </c>
      <c r="L1873" s="101">
        <f>MONTH(jaar_zip[[#This Row],[Datum]])</f>
        <v>8</v>
      </c>
      <c r="M1873" s="101">
        <f>IF(ISNUMBER(jaar_zip[[#This Row],[etmaaltemperatuur]]),IF(jaar_zip[[#This Row],[etmaaltemperatuur]]&lt;stookgrens,stookgrens-jaar_zip[[#This Row],[etmaaltemperatuur]],0),"")</f>
        <v>0</v>
      </c>
      <c r="N1873" s="101">
        <f>IF(ISNUMBER(jaar_zip[[#This Row],[graaddagen]]),IF(OR(MONTH(jaar_zip[[#This Row],[Datum]])=1,MONTH(jaar_zip[[#This Row],[Datum]])=2,MONTH(jaar_zip[[#This Row],[Datum]])=11,MONTH(jaar_zip[[#This Row],[Datum]])=12),1.1,IF(OR(MONTH(jaar_zip[[#This Row],[Datum]])=3,MONTH(jaar_zip[[#This Row],[Datum]])=10),1,0.8))*jaar_zip[[#This Row],[graaddagen]],"")</f>
        <v>0</v>
      </c>
      <c r="O1873" s="101">
        <f>IF(ISNUMBER(jaar_zip[[#This Row],[etmaaltemperatuur]]),IF(jaar_zip[[#This Row],[etmaaltemperatuur]]&gt;stookgrens,jaar_zip[[#This Row],[etmaaltemperatuur]]-stookgrens,0),"")</f>
        <v>2.3999999999999986</v>
      </c>
    </row>
    <row r="1874" spans="1:15" x14ac:dyDescent="0.25">
      <c r="A1874">
        <v>257</v>
      </c>
      <c r="B1874">
        <v>20240816</v>
      </c>
      <c r="D1874">
        <v>18.399999999999999</v>
      </c>
      <c r="E1874">
        <v>1342</v>
      </c>
      <c r="F1874">
        <v>5.7</v>
      </c>
      <c r="H1874">
        <v>86</v>
      </c>
      <c r="I1874" s="101" t="s">
        <v>18</v>
      </c>
      <c r="J1874" s="1">
        <f>DATEVALUE(RIGHT(jaar_zip[[#This Row],[YYYYMMDD]],2)&amp;"-"&amp;MID(jaar_zip[[#This Row],[YYYYMMDD]],5,2)&amp;"-"&amp;LEFT(jaar_zip[[#This Row],[YYYYMMDD]],4))</f>
        <v>45520</v>
      </c>
      <c r="K1874" s="101" t="str">
        <f>IF(AND(VALUE(MONTH(jaar_zip[[#This Row],[Datum]]))=1,VALUE(WEEKNUM(jaar_zip[[#This Row],[Datum]],21))&gt;51),RIGHT(YEAR(jaar_zip[[#This Row],[Datum]])-1,2),RIGHT(YEAR(jaar_zip[[#This Row],[Datum]]),2))&amp;"-"&amp; TEXT(WEEKNUM(jaar_zip[[#This Row],[Datum]],21),"00")</f>
        <v>24-33</v>
      </c>
      <c r="L1874" s="101">
        <f>MONTH(jaar_zip[[#This Row],[Datum]])</f>
        <v>8</v>
      </c>
      <c r="M1874" s="101">
        <f>IF(ISNUMBER(jaar_zip[[#This Row],[etmaaltemperatuur]]),IF(jaar_zip[[#This Row],[etmaaltemperatuur]]&lt;stookgrens,stookgrens-jaar_zip[[#This Row],[etmaaltemperatuur]],0),"")</f>
        <v>0</v>
      </c>
      <c r="N1874" s="101">
        <f>IF(ISNUMBER(jaar_zip[[#This Row],[graaddagen]]),IF(OR(MONTH(jaar_zip[[#This Row],[Datum]])=1,MONTH(jaar_zip[[#This Row],[Datum]])=2,MONTH(jaar_zip[[#This Row],[Datum]])=11,MONTH(jaar_zip[[#This Row],[Datum]])=12),1.1,IF(OR(MONTH(jaar_zip[[#This Row],[Datum]])=3,MONTH(jaar_zip[[#This Row],[Datum]])=10),1,0.8))*jaar_zip[[#This Row],[graaddagen]],"")</f>
        <v>0</v>
      </c>
      <c r="O1874" s="101">
        <f>IF(ISNUMBER(jaar_zip[[#This Row],[etmaaltemperatuur]]),IF(jaar_zip[[#This Row],[etmaaltemperatuur]]&gt;stookgrens,jaar_zip[[#This Row],[etmaaltemperatuur]]-stookgrens,0),"")</f>
        <v>0.39999999999999858</v>
      </c>
    </row>
    <row r="1875" spans="1:15" x14ac:dyDescent="0.25">
      <c r="A1875">
        <v>257</v>
      </c>
      <c r="B1875">
        <v>20240817</v>
      </c>
      <c r="D1875">
        <v>16.8</v>
      </c>
      <c r="E1875">
        <v>2191</v>
      </c>
      <c r="F1875">
        <v>0</v>
      </c>
      <c r="H1875">
        <v>73</v>
      </c>
      <c r="I1875" s="101" t="s">
        <v>18</v>
      </c>
      <c r="J1875" s="1">
        <f>DATEVALUE(RIGHT(jaar_zip[[#This Row],[YYYYMMDD]],2)&amp;"-"&amp;MID(jaar_zip[[#This Row],[YYYYMMDD]],5,2)&amp;"-"&amp;LEFT(jaar_zip[[#This Row],[YYYYMMDD]],4))</f>
        <v>45521</v>
      </c>
      <c r="K1875" s="101" t="str">
        <f>IF(AND(VALUE(MONTH(jaar_zip[[#This Row],[Datum]]))=1,VALUE(WEEKNUM(jaar_zip[[#This Row],[Datum]],21))&gt;51),RIGHT(YEAR(jaar_zip[[#This Row],[Datum]])-1,2),RIGHT(YEAR(jaar_zip[[#This Row],[Datum]]),2))&amp;"-"&amp; TEXT(WEEKNUM(jaar_zip[[#This Row],[Datum]],21),"00")</f>
        <v>24-33</v>
      </c>
      <c r="L1875" s="101">
        <f>MONTH(jaar_zip[[#This Row],[Datum]])</f>
        <v>8</v>
      </c>
      <c r="M1875" s="101">
        <f>IF(ISNUMBER(jaar_zip[[#This Row],[etmaaltemperatuur]]),IF(jaar_zip[[#This Row],[etmaaltemperatuur]]&lt;stookgrens,stookgrens-jaar_zip[[#This Row],[etmaaltemperatuur]],0),"")</f>
        <v>1.1999999999999993</v>
      </c>
      <c r="N1875" s="101">
        <f>IF(ISNUMBER(jaar_zip[[#This Row],[graaddagen]]),IF(OR(MONTH(jaar_zip[[#This Row],[Datum]])=1,MONTH(jaar_zip[[#This Row],[Datum]])=2,MONTH(jaar_zip[[#This Row],[Datum]])=11,MONTH(jaar_zip[[#This Row],[Datum]])=12),1.1,IF(OR(MONTH(jaar_zip[[#This Row],[Datum]])=3,MONTH(jaar_zip[[#This Row],[Datum]])=10),1,0.8))*jaar_zip[[#This Row],[graaddagen]],"")</f>
        <v>0.95999999999999952</v>
      </c>
      <c r="O1875" s="101">
        <f>IF(ISNUMBER(jaar_zip[[#This Row],[etmaaltemperatuur]]),IF(jaar_zip[[#This Row],[etmaaltemperatuur]]&gt;stookgrens,jaar_zip[[#This Row],[etmaaltemperatuur]]-stookgrens,0),"")</f>
        <v>0</v>
      </c>
    </row>
    <row r="1876" spans="1:15" x14ac:dyDescent="0.25">
      <c r="A1876">
        <v>257</v>
      </c>
      <c r="B1876">
        <v>20240818</v>
      </c>
      <c r="D1876">
        <v>17.899999999999999</v>
      </c>
      <c r="E1876">
        <v>1744</v>
      </c>
      <c r="F1876">
        <v>0</v>
      </c>
      <c r="H1876">
        <v>70</v>
      </c>
      <c r="I1876" s="101" t="s">
        <v>18</v>
      </c>
      <c r="J1876" s="1">
        <f>DATEVALUE(RIGHT(jaar_zip[[#This Row],[YYYYMMDD]],2)&amp;"-"&amp;MID(jaar_zip[[#This Row],[YYYYMMDD]],5,2)&amp;"-"&amp;LEFT(jaar_zip[[#This Row],[YYYYMMDD]],4))</f>
        <v>45522</v>
      </c>
      <c r="K1876" s="101" t="str">
        <f>IF(AND(VALUE(MONTH(jaar_zip[[#This Row],[Datum]]))=1,VALUE(WEEKNUM(jaar_zip[[#This Row],[Datum]],21))&gt;51),RIGHT(YEAR(jaar_zip[[#This Row],[Datum]])-1,2),RIGHT(YEAR(jaar_zip[[#This Row],[Datum]]),2))&amp;"-"&amp; TEXT(WEEKNUM(jaar_zip[[#This Row],[Datum]],21),"00")</f>
        <v>24-33</v>
      </c>
      <c r="L1876" s="101">
        <f>MONTH(jaar_zip[[#This Row],[Datum]])</f>
        <v>8</v>
      </c>
      <c r="M1876" s="101">
        <f>IF(ISNUMBER(jaar_zip[[#This Row],[etmaaltemperatuur]]),IF(jaar_zip[[#This Row],[etmaaltemperatuur]]&lt;stookgrens,stookgrens-jaar_zip[[#This Row],[etmaaltemperatuur]],0),"")</f>
        <v>0.10000000000000142</v>
      </c>
      <c r="N1876" s="101">
        <f>IF(ISNUMBER(jaar_zip[[#This Row],[graaddagen]]),IF(OR(MONTH(jaar_zip[[#This Row],[Datum]])=1,MONTH(jaar_zip[[#This Row],[Datum]])=2,MONTH(jaar_zip[[#This Row],[Datum]])=11,MONTH(jaar_zip[[#This Row],[Datum]])=12),1.1,IF(OR(MONTH(jaar_zip[[#This Row],[Datum]])=3,MONTH(jaar_zip[[#This Row],[Datum]])=10),1,0.8))*jaar_zip[[#This Row],[graaddagen]],"")</f>
        <v>8.000000000000114E-2</v>
      </c>
      <c r="O1876" s="101">
        <f>IF(ISNUMBER(jaar_zip[[#This Row],[etmaaltemperatuur]]),IF(jaar_zip[[#This Row],[etmaaltemperatuur]]&gt;stookgrens,jaar_zip[[#This Row],[etmaaltemperatuur]]-stookgrens,0),"")</f>
        <v>0</v>
      </c>
    </row>
    <row r="1877" spans="1:15" x14ac:dyDescent="0.25">
      <c r="A1877">
        <v>257</v>
      </c>
      <c r="B1877">
        <v>20240819</v>
      </c>
      <c r="D1877">
        <v>19</v>
      </c>
      <c r="E1877">
        <v>1916</v>
      </c>
      <c r="F1877">
        <v>0</v>
      </c>
      <c r="H1877">
        <v>67</v>
      </c>
      <c r="I1877" s="101" t="s">
        <v>18</v>
      </c>
      <c r="J1877" s="1">
        <f>DATEVALUE(RIGHT(jaar_zip[[#This Row],[YYYYMMDD]],2)&amp;"-"&amp;MID(jaar_zip[[#This Row],[YYYYMMDD]],5,2)&amp;"-"&amp;LEFT(jaar_zip[[#This Row],[YYYYMMDD]],4))</f>
        <v>45523</v>
      </c>
      <c r="K1877" s="101" t="str">
        <f>IF(AND(VALUE(MONTH(jaar_zip[[#This Row],[Datum]]))=1,VALUE(WEEKNUM(jaar_zip[[#This Row],[Datum]],21))&gt;51),RIGHT(YEAR(jaar_zip[[#This Row],[Datum]])-1,2),RIGHT(YEAR(jaar_zip[[#This Row],[Datum]]),2))&amp;"-"&amp; TEXT(WEEKNUM(jaar_zip[[#This Row],[Datum]],21),"00")</f>
        <v>24-34</v>
      </c>
      <c r="L1877" s="101">
        <f>MONTH(jaar_zip[[#This Row],[Datum]])</f>
        <v>8</v>
      </c>
      <c r="M1877" s="101">
        <f>IF(ISNUMBER(jaar_zip[[#This Row],[etmaaltemperatuur]]),IF(jaar_zip[[#This Row],[etmaaltemperatuur]]&lt;stookgrens,stookgrens-jaar_zip[[#This Row],[etmaaltemperatuur]],0),"")</f>
        <v>0</v>
      </c>
      <c r="N1877" s="101">
        <f>IF(ISNUMBER(jaar_zip[[#This Row],[graaddagen]]),IF(OR(MONTH(jaar_zip[[#This Row],[Datum]])=1,MONTH(jaar_zip[[#This Row],[Datum]])=2,MONTH(jaar_zip[[#This Row],[Datum]])=11,MONTH(jaar_zip[[#This Row],[Datum]])=12),1.1,IF(OR(MONTH(jaar_zip[[#This Row],[Datum]])=3,MONTH(jaar_zip[[#This Row],[Datum]])=10),1,0.8))*jaar_zip[[#This Row],[graaddagen]],"")</f>
        <v>0</v>
      </c>
      <c r="O1877" s="101">
        <f>IF(ISNUMBER(jaar_zip[[#This Row],[etmaaltemperatuur]]),IF(jaar_zip[[#This Row],[etmaaltemperatuur]]&gt;stookgrens,jaar_zip[[#This Row],[etmaaltemperatuur]]-stookgrens,0),"")</f>
        <v>1</v>
      </c>
    </row>
    <row r="1878" spans="1:15" x14ac:dyDescent="0.25">
      <c r="A1878">
        <v>257</v>
      </c>
      <c r="B1878">
        <v>20240820</v>
      </c>
      <c r="D1878">
        <v>18.8</v>
      </c>
      <c r="E1878">
        <v>780</v>
      </c>
      <c r="F1878">
        <v>7.7</v>
      </c>
      <c r="H1878">
        <v>76</v>
      </c>
      <c r="I1878" s="101" t="s">
        <v>18</v>
      </c>
      <c r="J1878" s="1">
        <f>DATEVALUE(RIGHT(jaar_zip[[#This Row],[YYYYMMDD]],2)&amp;"-"&amp;MID(jaar_zip[[#This Row],[YYYYMMDD]],5,2)&amp;"-"&amp;LEFT(jaar_zip[[#This Row],[YYYYMMDD]],4))</f>
        <v>45524</v>
      </c>
      <c r="K1878" s="101" t="str">
        <f>IF(AND(VALUE(MONTH(jaar_zip[[#This Row],[Datum]]))=1,VALUE(WEEKNUM(jaar_zip[[#This Row],[Datum]],21))&gt;51),RIGHT(YEAR(jaar_zip[[#This Row],[Datum]])-1,2),RIGHT(YEAR(jaar_zip[[#This Row],[Datum]]),2))&amp;"-"&amp; TEXT(WEEKNUM(jaar_zip[[#This Row],[Datum]],21),"00")</f>
        <v>24-34</v>
      </c>
      <c r="L1878" s="101">
        <f>MONTH(jaar_zip[[#This Row],[Datum]])</f>
        <v>8</v>
      </c>
      <c r="M1878" s="101">
        <f>IF(ISNUMBER(jaar_zip[[#This Row],[etmaaltemperatuur]]),IF(jaar_zip[[#This Row],[etmaaltemperatuur]]&lt;stookgrens,stookgrens-jaar_zip[[#This Row],[etmaaltemperatuur]],0),"")</f>
        <v>0</v>
      </c>
      <c r="N1878" s="101">
        <f>IF(ISNUMBER(jaar_zip[[#This Row],[graaddagen]]),IF(OR(MONTH(jaar_zip[[#This Row],[Datum]])=1,MONTH(jaar_zip[[#This Row],[Datum]])=2,MONTH(jaar_zip[[#This Row],[Datum]])=11,MONTH(jaar_zip[[#This Row],[Datum]])=12),1.1,IF(OR(MONTH(jaar_zip[[#This Row],[Datum]])=3,MONTH(jaar_zip[[#This Row],[Datum]])=10),1,0.8))*jaar_zip[[#This Row],[graaddagen]],"")</f>
        <v>0</v>
      </c>
      <c r="O1878" s="101">
        <f>IF(ISNUMBER(jaar_zip[[#This Row],[etmaaltemperatuur]]),IF(jaar_zip[[#This Row],[etmaaltemperatuur]]&gt;stookgrens,jaar_zip[[#This Row],[etmaaltemperatuur]]-stookgrens,0),"")</f>
        <v>0.80000000000000071</v>
      </c>
    </row>
    <row r="1879" spans="1:15" x14ac:dyDescent="0.25">
      <c r="A1879">
        <v>257</v>
      </c>
      <c r="B1879">
        <v>20240821</v>
      </c>
      <c r="D1879">
        <v>17.600000000000001</v>
      </c>
      <c r="E1879">
        <v>1862</v>
      </c>
      <c r="F1879">
        <v>0.2</v>
      </c>
      <c r="H1879">
        <v>62</v>
      </c>
      <c r="I1879" s="101" t="s">
        <v>18</v>
      </c>
      <c r="J1879" s="1">
        <f>DATEVALUE(RIGHT(jaar_zip[[#This Row],[YYYYMMDD]],2)&amp;"-"&amp;MID(jaar_zip[[#This Row],[YYYYMMDD]],5,2)&amp;"-"&amp;LEFT(jaar_zip[[#This Row],[YYYYMMDD]],4))</f>
        <v>45525</v>
      </c>
      <c r="K1879" s="101" t="str">
        <f>IF(AND(VALUE(MONTH(jaar_zip[[#This Row],[Datum]]))=1,VALUE(WEEKNUM(jaar_zip[[#This Row],[Datum]],21))&gt;51),RIGHT(YEAR(jaar_zip[[#This Row],[Datum]])-1,2),RIGHT(YEAR(jaar_zip[[#This Row],[Datum]]),2))&amp;"-"&amp; TEXT(WEEKNUM(jaar_zip[[#This Row],[Datum]],21),"00")</f>
        <v>24-34</v>
      </c>
      <c r="L1879" s="101">
        <f>MONTH(jaar_zip[[#This Row],[Datum]])</f>
        <v>8</v>
      </c>
      <c r="M1879" s="101">
        <f>IF(ISNUMBER(jaar_zip[[#This Row],[etmaaltemperatuur]]),IF(jaar_zip[[#This Row],[etmaaltemperatuur]]&lt;stookgrens,stookgrens-jaar_zip[[#This Row],[etmaaltemperatuur]],0),"")</f>
        <v>0.39999999999999858</v>
      </c>
      <c r="N1879" s="101">
        <f>IF(ISNUMBER(jaar_zip[[#This Row],[graaddagen]]),IF(OR(MONTH(jaar_zip[[#This Row],[Datum]])=1,MONTH(jaar_zip[[#This Row],[Datum]])=2,MONTH(jaar_zip[[#This Row],[Datum]])=11,MONTH(jaar_zip[[#This Row],[Datum]])=12),1.1,IF(OR(MONTH(jaar_zip[[#This Row],[Datum]])=3,MONTH(jaar_zip[[#This Row],[Datum]])=10),1,0.8))*jaar_zip[[#This Row],[graaddagen]],"")</f>
        <v>0.3199999999999989</v>
      </c>
      <c r="O1879" s="101">
        <f>IF(ISNUMBER(jaar_zip[[#This Row],[etmaaltemperatuur]]),IF(jaar_zip[[#This Row],[etmaaltemperatuur]]&gt;stookgrens,jaar_zip[[#This Row],[etmaaltemperatuur]]-stookgrens,0),"")</f>
        <v>0</v>
      </c>
    </row>
    <row r="1880" spans="1:15" x14ac:dyDescent="0.25">
      <c r="A1880">
        <v>257</v>
      </c>
      <c r="B1880">
        <v>20240822</v>
      </c>
      <c r="D1880">
        <v>19.3</v>
      </c>
      <c r="E1880">
        <v>1026</v>
      </c>
      <c r="F1880">
        <v>0</v>
      </c>
      <c r="H1880">
        <v>69</v>
      </c>
      <c r="I1880" s="101" t="s">
        <v>18</v>
      </c>
      <c r="J1880" s="1">
        <f>DATEVALUE(RIGHT(jaar_zip[[#This Row],[YYYYMMDD]],2)&amp;"-"&amp;MID(jaar_zip[[#This Row],[YYYYMMDD]],5,2)&amp;"-"&amp;LEFT(jaar_zip[[#This Row],[YYYYMMDD]],4))</f>
        <v>45526</v>
      </c>
      <c r="K1880" s="101" t="str">
        <f>IF(AND(VALUE(MONTH(jaar_zip[[#This Row],[Datum]]))=1,VALUE(WEEKNUM(jaar_zip[[#This Row],[Datum]],21))&gt;51),RIGHT(YEAR(jaar_zip[[#This Row],[Datum]])-1,2),RIGHT(YEAR(jaar_zip[[#This Row],[Datum]]),2))&amp;"-"&amp; TEXT(WEEKNUM(jaar_zip[[#This Row],[Datum]],21),"00")</f>
        <v>24-34</v>
      </c>
      <c r="L1880" s="101">
        <f>MONTH(jaar_zip[[#This Row],[Datum]])</f>
        <v>8</v>
      </c>
      <c r="M1880" s="101">
        <f>IF(ISNUMBER(jaar_zip[[#This Row],[etmaaltemperatuur]]),IF(jaar_zip[[#This Row],[etmaaltemperatuur]]&lt;stookgrens,stookgrens-jaar_zip[[#This Row],[etmaaltemperatuur]],0),"")</f>
        <v>0</v>
      </c>
      <c r="N1880" s="101">
        <f>IF(ISNUMBER(jaar_zip[[#This Row],[graaddagen]]),IF(OR(MONTH(jaar_zip[[#This Row],[Datum]])=1,MONTH(jaar_zip[[#This Row],[Datum]])=2,MONTH(jaar_zip[[#This Row],[Datum]])=11,MONTH(jaar_zip[[#This Row],[Datum]])=12),1.1,IF(OR(MONTH(jaar_zip[[#This Row],[Datum]])=3,MONTH(jaar_zip[[#This Row],[Datum]])=10),1,0.8))*jaar_zip[[#This Row],[graaddagen]],"")</f>
        <v>0</v>
      </c>
      <c r="O1880" s="101">
        <f>IF(ISNUMBER(jaar_zip[[#This Row],[etmaaltemperatuur]]),IF(jaar_zip[[#This Row],[etmaaltemperatuur]]&gt;stookgrens,jaar_zip[[#This Row],[etmaaltemperatuur]]-stookgrens,0),"")</f>
        <v>1.3000000000000007</v>
      </c>
    </row>
    <row r="1881" spans="1:15" x14ac:dyDescent="0.25">
      <c r="A1881">
        <v>257</v>
      </c>
      <c r="B1881">
        <v>20240823</v>
      </c>
      <c r="D1881">
        <v>19.899999999999999</v>
      </c>
      <c r="E1881">
        <v>1349</v>
      </c>
      <c r="F1881">
        <v>0.3</v>
      </c>
      <c r="H1881">
        <v>71</v>
      </c>
      <c r="I1881" s="101" t="s">
        <v>18</v>
      </c>
      <c r="J1881" s="1">
        <f>DATEVALUE(RIGHT(jaar_zip[[#This Row],[YYYYMMDD]],2)&amp;"-"&amp;MID(jaar_zip[[#This Row],[YYYYMMDD]],5,2)&amp;"-"&amp;LEFT(jaar_zip[[#This Row],[YYYYMMDD]],4))</f>
        <v>45527</v>
      </c>
      <c r="K1881" s="101" t="str">
        <f>IF(AND(VALUE(MONTH(jaar_zip[[#This Row],[Datum]]))=1,VALUE(WEEKNUM(jaar_zip[[#This Row],[Datum]],21))&gt;51),RIGHT(YEAR(jaar_zip[[#This Row],[Datum]])-1,2),RIGHT(YEAR(jaar_zip[[#This Row],[Datum]]),2))&amp;"-"&amp; TEXT(WEEKNUM(jaar_zip[[#This Row],[Datum]],21),"00")</f>
        <v>24-34</v>
      </c>
      <c r="L1881" s="101">
        <f>MONTH(jaar_zip[[#This Row],[Datum]])</f>
        <v>8</v>
      </c>
      <c r="M1881" s="101">
        <f>IF(ISNUMBER(jaar_zip[[#This Row],[etmaaltemperatuur]]),IF(jaar_zip[[#This Row],[etmaaltemperatuur]]&lt;stookgrens,stookgrens-jaar_zip[[#This Row],[etmaaltemperatuur]],0),"")</f>
        <v>0</v>
      </c>
      <c r="N1881" s="101">
        <f>IF(ISNUMBER(jaar_zip[[#This Row],[graaddagen]]),IF(OR(MONTH(jaar_zip[[#This Row],[Datum]])=1,MONTH(jaar_zip[[#This Row],[Datum]])=2,MONTH(jaar_zip[[#This Row],[Datum]])=11,MONTH(jaar_zip[[#This Row],[Datum]])=12),1.1,IF(OR(MONTH(jaar_zip[[#This Row],[Datum]])=3,MONTH(jaar_zip[[#This Row],[Datum]])=10),1,0.8))*jaar_zip[[#This Row],[graaddagen]],"")</f>
        <v>0</v>
      </c>
      <c r="O1881" s="101">
        <f>IF(ISNUMBER(jaar_zip[[#This Row],[etmaaltemperatuur]]),IF(jaar_zip[[#This Row],[etmaaltemperatuur]]&gt;stookgrens,jaar_zip[[#This Row],[etmaaltemperatuur]]-stookgrens,0),"")</f>
        <v>1.8999999999999986</v>
      </c>
    </row>
    <row r="1882" spans="1:15" x14ac:dyDescent="0.25">
      <c r="A1882">
        <v>257</v>
      </c>
      <c r="B1882">
        <v>20240824</v>
      </c>
      <c r="D1882">
        <v>18.2</v>
      </c>
      <c r="E1882">
        <v>683</v>
      </c>
      <c r="F1882">
        <v>13.6</v>
      </c>
      <c r="H1882">
        <v>84</v>
      </c>
      <c r="I1882" s="101" t="s">
        <v>18</v>
      </c>
      <c r="J1882" s="1">
        <f>DATEVALUE(RIGHT(jaar_zip[[#This Row],[YYYYMMDD]],2)&amp;"-"&amp;MID(jaar_zip[[#This Row],[YYYYMMDD]],5,2)&amp;"-"&amp;LEFT(jaar_zip[[#This Row],[YYYYMMDD]],4))</f>
        <v>45528</v>
      </c>
      <c r="K1882" s="101" t="str">
        <f>IF(AND(VALUE(MONTH(jaar_zip[[#This Row],[Datum]]))=1,VALUE(WEEKNUM(jaar_zip[[#This Row],[Datum]],21))&gt;51),RIGHT(YEAR(jaar_zip[[#This Row],[Datum]])-1,2),RIGHT(YEAR(jaar_zip[[#This Row],[Datum]]),2))&amp;"-"&amp; TEXT(WEEKNUM(jaar_zip[[#This Row],[Datum]],21),"00")</f>
        <v>24-34</v>
      </c>
      <c r="L1882" s="101">
        <f>MONTH(jaar_zip[[#This Row],[Datum]])</f>
        <v>8</v>
      </c>
      <c r="M1882" s="101">
        <f>IF(ISNUMBER(jaar_zip[[#This Row],[etmaaltemperatuur]]),IF(jaar_zip[[#This Row],[etmaaltemperatuur]]&lt;stookgrens,stookgrens-jaar_zip[[#This Row],[etmaaltemperatuur]],0),"")</f>
        <v>0</v>
      </c>
      <c r="N1882" s="101">
        <f>IF(ISNUMBER(jaar_zip[[#This Row],[graaddagen]]),IF(OR(MONTH(jaar_zip[[#This Row],[Datum]])=1,MONTH(jaar_zip[[#This Row],[Datum]])=2,MONTH(jaar_zip[[#This Row],[Datum]])=11,MONTH(jaar_zip[[#This Row],[Datum]])=12),1.1,IF(OR(MONTH(jaar_zip[[#This Row],[Datum]])=3,MONTH(jaar_zip[[#This Row],[Datum]])=10),1,0.8))*jaar_zip[[#This Row],[graaddagen]],"")</f>
        <v>0</v>
      </c>
      <c r="O1882" s="101">
        <f>IF(ISNUMBER(jaar_zip[[#This Row],[etmaaltemperatuur]]),IF(jaar_zip[[#This Row],[etmaaltemperatuur]]&gt;stookgrens,jaar_zip[[#This Row],[etmaaltemperatuur]]-stookgrens,0),"")</f>
        <v>0.19999999999999929</v>
      </c>
    </row>
    <row r="1883" spans="1:15" x14ac:dyDescent="0.25">
      <c r="A1883">
        <v>257</v>
      </c>
      <c r="B1883">
        <v>20240825</v>
      </c>
      <c r="D1883">
        <v>17.7</v>
      </c>
      <c r="E1883">
        <v>1965</v>
      </c>
      <c r="F1883">
        <v>0</v>
      </c>
      <c r="H1883">
        <v>63</v>
      </c>
      <c r="I1883" s="101" t="s">
        <v>18</v>
      </c>
      <c r="J1883" s="1">
        <f>DATEVALUE(RIGHT(jaar_zip[[#This Row],[YYYYMMDD]],2)&amp;"-"&amp;MID(jaar_zip[[#This Row],[YYYYMMDD]],5,2)&amp;"-"&amp;LEFT(jaar_zip[[#This Row],[YYYYMMDD]],4))</f>
        <v>45529</v>
      </c>
      <c r="K1883" s="101" t="str">
        <f>IF(AND(VALUE(MONTH(jaar_zip[[#This Row],[Datum]]))=1,VALUE(WEEKNUM(jaar_zip[[#This Row],[Datum]],21))&gt;51),RIGHT(YEAR(jaar_zip[[#This Row],[Datum]])-1,2),RIGHT(YEAR(jaar_zip[[#This Row],[Datum]]),2))&amp;"-"&amp; TEXT(WEEKNUM(jaar_zip[[#This Row],[Datum]],21),"00")</f>
        <v>24-34</v>
      </c>
      <c r="L1883" s="101">
        <f>MONTH(jaar_zip[[#This Row],[Datum]])</f>
        <v>8</v>
      </c>
      <c r="M1883" s="101">
        <f>IF(ISNUMBER(jaar_zip[[#This Row],[etmaaltemperatuur]]),IF(jaar_zip[[#This Row],[etmaaltemperatuur]]&lt;stookgrens,stookgrens-jaar_zip[[#This Row],[etmaaltemperatuur]],0),"")</f>
        <v>0.30000000000000071</v>
      </c>
      <c r="N1883" s="101">
        <f>IF(ISNUMBER(jaar_zip[[#This Row],[graaddagen]]),IF(OR(MONTH(jaar_zip[[#This Row],[Datum]])=1,MONTH(jaar_zip[[#This Row],[Datum]])=2,MONTH(jaar_zip[[#This Row],[Datum]])=11,MONTH(jaar_zip[[#This Row],[Datum]])=12),1.1,IF(OR(MONTH(jaar_zip[[#This Row],[Datum]])=3,MONTH(jaar_zip[[#This Row],[Datum]])=10),1,0.8))*jaar_zip[[#This Row],[graaddagen]],"")</f>
        <v>0.24000000000000057</v>
      </c>
      <c r="O1883" s="101">
        <f>IF(ISNUMBER(jaar_zip[[#This Row],[etmaaltemperatuur]]),IF(jaar_zip[[#This Row],[etmaaltemperatuur]]&gt;stookgrens,jaar_zip[[#This Row],[etmaaltemperatuur]]-stookgrens,0),"")</f>
        <v>0</v>
      </c>
    </row>
    <row r="1884" spans="1:15" x14ac:dyDescent="0.25">
      <c r="A1884">
        <v>257</v>
      </c>
      <c r="B1884">
        <v>20240826</v>
      </c>
      <c r="D1884">
        <v>17.399999999999999</v>
      </c>
      <c r="E1884">
        <v>1414</v>
      </c>
      <c r="F1884">
        <v>9</v>
      </c>
      <c r="H1884">
        <v>81</v>
      </c>
      <c r="I1884" s="101" t="s">
        <v>18</v>
      </c>
      <c r="J1884" s="1">
        <f>DATEVALUE(RIGHT(jaar_zip[[#This Row],[YYYYMMDD]],2)&amp;"-"&amp;MID(jaar_zip[[#This Row],[YYYYMMDD]],5,2)&amp;"-"&amp;LEFT(jaar_zip[[#This Row],[YYYYMMDD]],4))</f>
        <v>45530</v>
      </c>
      <c r="K1884" s="101" t="str">
        <f>IF(AND(VALUE(MONTH(jaar_zip[[#This Row],[Datum]]))=1,VALUE(WEEKNUM(jaar_zip[[#This Row],[Datum]],21))&gt;51),RIGHT(YEAR(jaar_zip[[#This Row],[Datum]])-1,2),RIGHT(YEAR(jaar_zip[[#This Row],[Datum]]),2))&amp;"-"&amp; TEXT(WEEKNUM(jaar_zip[[#This Row],[Datum]],21),"00")</f>
        <v>24-35</v>
      </c>
      <c r="L1884" s="101">
        <f>MONTH(jaar_zip[[#This Row],[Datum]])</f>
        <v>8</v>
      </c>
      <c r="M1884" s="101">
        <f>IF(ISNUMBER(jaar_zip[[#This Row],[etmaaltemperatuur]]),IF(jaar_zip[[#This Row],[etmaaltemperatuur]]&lt;stookgrens,stookgrens-jaar_zip[[#This Row],[etmaaltemperatuur]],0),"")</f>
        <v>0.60000000000000142</v>
      </c>
      <c r="N1884" s="101">
        <f>IF(ISNUMBER(jaar_zip[[#This Row],[graaddagen]]),IF(OR(MONTH(jaar_zip[[#This Row],[Datum]])=1,MONTH(jaar_zip[[#This Row],[Datum]])=2,MONTH(jaar_zip[[#This Row],[Datum]])=11,MONTH(jaar_zip[[#This Row],[Datum]])=12),1.1,IF(OR(MONTH(jaar_zip[[#This Row],[Datum]])=3,MONTH(jaar_zip[[#This Row],[Datum]])=10),1,0.8))*jaar_zip[[#This Row],[graaddagen]],"")</f>
        <v>0.48000000000000115</v>
      </c>
      <c r="O1884" s="101">
        <f>IF(ISNUMBER(jaar_zip[[#This Row],[etmaaltemperatuur]]),IF(jaar_zip[[#This Row],[etmaaltemperatuur]]&gt;stookgrens,jaar_zip[[#This Row],[etmaaltemperatuur]]-stookgrens,0),"")</f>
        <v>0</v>
      </c>
    </row>
    <row r="1885" spans="1:15" x14ac:dyDescent="0.25">
      <c r="A1885">
        <v>257</v>
      </c>
      <c r="B1885">
        <v>20240827</v>
      </c>
      <c r="D1885">
        <v>18.399999999999999</v>
      </c>
      <c r="E1885">
        <v>1955</v>
      </c>
      <c r="F1885">
        <v>0</v>
      </c>
      <c r="H1885">
        <v>74</v>
      </c>
      <c r="I1885" s="101" t="s">
        <v>18</v>
      </c>
      <c r="J1885" s="1">
        <f>DATEVALUE(RIGHT(jaar_zip[[#This Row],[YYYYMMDD]],2)&amp;"-"&amp;MID(jaar_zip[[#This Row],[YYYYMMDD]],5,2)&amp;"-"&amp;LEFT(jaar_zip[[#This Row],[YYYYMMDD]],4))</f>
        <v>45531</v>
      </c>
      <c r="K1885" s="101" t="str">
        <f>IF(AND(VALUE(MONTH(jaar_zip[[#This Row],[Datum]]))=1,VALUE(WEEKNUM(jaar_zip[[#This Row],[Datum]],21))&gt;51),RIGHT(YEAR(jaar_zip[[#This Row],[Datum]])-1,2),RIGHT(YEAR(jaar_zip[[#This Row],[Datum]]),2))&amp;"-"&amp; TEXT(WEEKNUM(jaar_zip[[#This Row],[Datum]],21),"00")</f>
        <v>24-35</v>
      </c>
      <c r="L1885" s="101">
        <f>MONTH(jaar_zip[[#This Row],[Datum]])</f>
        <v>8</v>
      </c>
      <c r="M1885" s="101">
        <f>IF(ISNUMBER(jaar_zip[[#This Row],[etmaaltemperatuur]]),IF(jaar_zip[[#This Row],[etmaaltemperatuur]]&lt;stookgrens,stookgrens-jaar_zip[[#This Row],[etmaaltemperatuur]],0),"")</f>
        <v>0</v>
      </c>
      <c r="N1885" s="101">
        <f>IF(ISNUMBER(jaar_zip[[#This Row],[graaddagen]]),IF(OR(MONTH(jaar_zip[[#This Row],[Datum]])=1,MONTH(jaar_zip[[#This Row],[Datum]])=2,MONTH(jaar_zip[[#This Row],[Datum]])=11,MONTH(jaar_zip[[#This Row],[Datum]])=12),1.1,IF(OR(MONTH(jaar_zip[[#This Row],[Datum]])=3,MONTH(jaar_zip[[#This Row],[Datum]])=10),1,0.8))*jaar_zip[[#This Row],[graaddagen]],"")</f>
        <v>0</v>
      </c>
      <c r="O1885" s="101">
        <f>IF(ISNUMBER(jaar_zip[[#This Row],[etmaaltemperatuur]]),IF(jaar_zip[[#This Row],[etmaaltemperatuur]]&gt;stookgrens,jaar_zip[[#This Row],[etmaaltemperatuur]]-stookgrens,0),"")</f>
        <v>0.39999999999999858</v>
      </c>
    </row>
    <row r="1886" spans="1:15" x14ac:dyDescent="0.25">
      <c r="A1886">
        <v>257</v>
      </c>
      <c r="B1886">
        <v>20240828</v>
      </c>
      <c r="D1886">
        <v>21.5</v>
      </c>
      <c r="E1886">
        <v>2080</v>
      </c>
      <c r="F1886">
        <v>0</v>
      </c>
      <c r="H1886">
        <v>71</v>
      </c>
      <c r="I1886" s="101" t="s">
        <v>18</v>
      </c>
      <c r="J1886" s="1">
        <f>DATEVALUE(RIGHT(jaar_zip[[#This Row],[YYYYMMDD]],2)&amp;"-"&amp;MID(jaar_zip[[#This Row],[YYYYMMDD]],5,2)&amp;"-"&amp;LEFT(jaar_zip[[#This Row],[YYYYMMDD]],4))</f>
        <v>45532</v>
      </c>
      <c r="K1886" s="101" t="str">
        <f>IF(AND(VALUE(MONTH(jaar_zip[[#This Row],[Datum]]))=1,VALUE(WEEKNUM(jaar_zip[[#This Row],[Datum]],21))&gt;51),RIGHT(YEAR(jaar_zip[[#This Row],[Datum]])-1,2),RIGHT(YEAR(jaar_zip[[#This Row],[Datum]]),2))&amp;"-"&amp; TEXT(WEEKNUM(jaar_zip[[#This Row],[Datum]],21),"00")</f>
        <v>24-35</v>
      </c>
      <c r="L1886" s="101">
        <f>MONTH(jaar_zip[[#This Row],[Datum]])</f>
        <v>8</v>
      </c>
      <c r="M1886" s="101">
        <f>IF(ISNUMBER(jaar_zip[[#This Row],[etmaaltemperatuur]]),IF(jaar_zip[[#This Row],[etmaaltemperatuur]]&lt;stookgrens,stookgrens-jaar_zip[[#This Row],[etmaaltemperatuur]],0),"")</f>
        <v>0</v>
      </c>
      <c r="N1886" s="101">
        <f>IF(ISNUMBER(jaar_zip[[#This Row],[graaddagen]]),IF(OR(MONTH(jaar_zip[[#This Row],[Datum]])=1,MONTH(jaar_zip[[#This Row],[Datum]])=2,MONTH(jaar_zip[[#This Row],[Datum]])=11,MONTH(jaar_zip[[#This Row],[Datum]])=12),1.1,IF(OR(MONTH(jaar_zip[[#This Row],[Datum]])=3,MONTH(jaar_zip[[#This Row],[Datum]])=10),1,0.8))*jaar_zip[[#This Row],[graaddagen]],"")</f>
        <v>0</v>
      </c>
      <c r="O1886" s="101">
        <f>IF(ISNUMBER(jaar_zip[[#This Row],[etmaaltemperatuur]]),IF(jaar_zip[[#This Row],[etmaaltemperatuur]]&gt;stookgrens,jaar_zip[[#This Row],[etmaaltemperatuur]]-stookgrens,0),"")</f>
        <v>3.5</v>
      </c>
    </row>
    <row r="1887" spans="1:15" x14ac:dyDescent="0.25">
      <c r="A1887">
        <v>257</v>
      </c>
      <c r="B1887">
        <v>20240829</v>
      </c>
      <c r="D1887">
        <v>18.8</v>
      </c>
      <c r="E1887">
        <v>1658</v>
      </c>
      <c r="F1887">
        <v>0</v>
      </c>
      <c r="H1887">
        <v>81</v>
      </c>
      <c r="I1887" s="101" t="s">
        <v>18</v>
      </c>
      <c r="J1887" s="1">
        <f>DATEVALUE(RIGHT(jaar_zip[[#This Row],[YYYYMMDD]],2)&amp;"-"&amp;MID(jaar_zip[[#This Row],[YYYYMMDD]],5,2)&amp;"-"&amp;LEFT(jaar_zip[[#This Row],[YYYYMMDD]],4))</f>
        <v>45533</v>
      </c>
      <c r="K1887" s="101" t="str">
        <f>IF(AND(VALUE(MONTH(jaar_zip[[#This Row],[Datum]]))=1,VALUE(WEEKNUM(jaar_zip[[#This Row],[Datum]],21))&gt;51),RIGHT(YEAR(jaar_zip[[#This Row],[Datum]])-1,2),RIGHT(YEAR(jaar_zip[[#This Row],[Datum]]),2))&amp;"-"&amp; TEXT(WEEKNUM(jaar_zip[[#This Row],[Datum]],21),"00")</f>
        <v>24-35</v>
      </c>
      <c r="L1887" s="101">
        <f>MONTH(jaar_zip[[#This Row],[Datum]])</f>
        <v>8</v>
      </c>
      <c r="M1887" s="101">
        <f>IF(ISNUMBER(jaar_zip[[#This Row],[etmaaltemperatuur]]),IF(jaar_zip[[#This Row],[etmaaltemperatuur]]&lt;stookgrens,stookgrens-jaar_zip[[#This Row],[etmaaltemperatuur]],0),"")</f>
        <v>0</v>
      </c>
      <c r="N1887" s="101">
        <f>IF(ISNUMBER(jaar_zip[[#This Row],[graaddagen]]),IF(OR(MONTH(jaar_zip[[#This Row],[Datum]])=1,MONTH(jaar_zip[[#This Row],[Datum]])=2,MONTH(jaar_zip[[#This Row],[Datum]])=11,MONTH(jaar_zip[[#This Row],[Datum]])=12),1.1,IF(OR(MONTH(jaar_zip[[#This Row],[Datum]])=3,MONTH(jaar_zip[[#This Row],[Datum]])=10),1,0.8))*jaar_zip[[#This Row],[graaddagen]],"")</f>
        <v>0</v>
      </c>
      <c r="O1887" s="101">
        <f>IF(ISNUMBER(jaar_zip[[#This Row],[etmaaltemperatuur]]),IF(jaar_zip[[#This Row],[etmaaltemperatuur]]&gt;stookgrens,jaar_zip[[#This Row],[etmaaltemperatuur]]-stookgrens,0),"")</f>
        <v>0.80000000000000071</v>
      </c>
    </row>
    <row r="1888" spans="1:15" x14ac:dyDescent="0.25">
      <c r="A1888">
        <v>257</v>
      </c>
      <c r="B1888">
        <v>20240830</v>
      </c>
      <c r="D1888">
        <v>16.399999999999999</v>
      </c>
      <c r="E1888">
        <v>2019</v>
      </c>
      <c r="F1888">
        <v>0</v>
      </c>
      <c r="H1888">
        <v>79</v>
      </c>
      <c r="I1888" s="101" t="s">
        <v>18</v>
      </c>
      <c r="J1888" s="1">
        <f>DATEVALUE(RIGHT(jaar_zip[[#This Row],[YYYYMMDD]],2)&amp;"-"&amp;MID(jaar_zip[[#This Row],[YYYYMMDD]],5,2)&amp;"-"&amp;LEFT(jaar_zip[[#This Row],[YYYYMMDD]],4))</f>
        <v>45534</v>
      </c>
      <c r="K1888" s="101" t="str">
        <f>IF(AND(VALUE(MONTH(jaar_zip[[#This Row],[Datum]]))=1,VALUE(WEEKNUM(jaar_zip[[#This Row],[Datum]],21))&gt;51),RIGHT(YEAR(jaar_zip[[#This Row],[Datum]])-1,2),RIGHT(YEAR(jaar_zip[[#This Row],[Datum]]),2))&amp;"-"&amp; TEXT(WEEKNUM(jaar_zip[[#This Row],[Datum]],21),"00")</f>
        <v>24-35</v>
      </c>
      <c r="L1888" s="101">
        <f>MONTH(jaar_zip[[#This Row],[Datum]])</f>
        <v>8</v>
      </c>
      <c r="M1888" s="101">
        <f>IF(ISNUMBER(jaar_zip[[#This Row],[etmaaltemperatuur]]),IF(jaar_zip[[#This Row],[etmaaltemperatuur]]&lt;stookgrens,stookgrens-jaar_zip[[#This Row],[etmaaltemperatuur]],0),"")</f>
        <v>1.6000000000000014</v>
      </c>
      <c r="N1888" s="101">
        <f>IF(ISNUMBER(jaar_zip[[#This Row],[graaddagen]]),IF(OR(MONTH(jaar_zip[[#This Row],[Datum]])=1,MONTH(jaar_zip[[#This Row],[Datum]])=2,MONTH(jaar_zip[[#This Row],[Datum]])=11,MONTH(jaar_zip[[#This Row],[Datum]])=12),1.1,IF(OR(MONTH(jaar_zip[[#This Row],[Datum]])=3,MONTH(jaar_zip[[#This Row],[Datum]])=10),1,0.8))*jaar_zip[[#This Row],[graaddagen]],"")</f>
        <v>1.2800000000000011</v>
      </c>
      <c r="O1888" s="101">
        <f>IF(ISNUMBER(jaar_zip[[#This Row],[etmaaltemperatuur]]),IF(jaar_zip[[#This Row],[etmaaltemperatuur]]&gt;stookgrens,jaar_zip[[#This Row],[etmaaltemperatuur]]-stookgrens,0),"")</f>
        <v>0</v>
      </c>
    </row>
    <row r="1889" spans="1:15" x14ac:dyDescent="0.25">
      <c r="A1889">
        <v>257</v>
      </c>
      <c r="B1889">
        <v>20240831</v>
      </c>
      <c r="D1889">
        <v>17.899999999999999</v>
      </c>
      <c r="E1889">
        <v>1957</v>
      </c>
      <c r="F1889">
        <v>0</v>
      </c>
      <c r="H1889">
        <v>70</v>
      </c>
      <c r="I1889" s="101" t="s">
        <v>18</v>
      </c>
      <c r="J1889" s="1">
        <f>DATEVALUE(RIGHT(jaar_zip[[#This Row],[YYYYMMDD]],2)&amp;"-"&amp;MID(jaar_zip[[#This Row],[YYYYMMDD]],5,2)&amp;"-"&amp;LEFT(jaar_zip[[#This Row],[YYYYMMDD]],4))</f>
        <v>45535</v>
      </c>
      <c r="K1889" s="101" t="str">
        <f>IF(AND(VALUE(MONTH(jaar_zip[[#This Row],[Datum]]))=1,VALUE(WEEKNUM(jaar_zip[[#This Row],[Datum]],21))&gt;51),RIGHT(YEAR(jaar_zip[[#This Row],[Datum]])-1,2),RIGHT(YEAR(jaar_zip[[#This Row],[Datum]]),2))&amp;"-"&amp; TEXT(WEEKNUM(jaar_zip[[#This Row],[Datum]],21),"00")</f>
        <v>24-35</v>
      </c>
      <c r="L1889" s="101">
        <f>MONTH(jaar_zip[[#This Row],[Datum]])</f>
        <v>8</v>
      </c>
      <c r="M1889" s="101">
        <f>IF(ISNUMBER(jaar_zip[[#This Row],[etmaaltemperatuur]]),IF(jaar_zip[[#This Row],[etmaaltemperatuur]]&lt;stookgrens,stookgrens-jaar_zip[[#This Row],[etmaaltemperatuur]],0),"")</f>
        <v>0.10000000000000142</v>
      </c>
      <c r="N1889" s="101">
        <f>IF(ISNUMBER(jaar_zip[[#This Row],[graaddagen]]),IF(OR(MONTH(jaar_zip[[#This Row],[Datum]])=1,MONTH(jaar_zip[[#This Row],[Datum]])=2,MONTH(jaar_zip[[#This Row],[Datum]])=11,MONTH(jaar_zip[[#This Row],[Datum]])=12),1.1,IF(OR(MONTH(jaar_zip[[#This Row],[Datum]])=3,MONTH(jaar_zip[[#This Row],[Datum]])=10),1,0.8))*jaar_zip[[#This Row],[graaddagen]],"")</f>
        <v>8.000000000000114E-2</v>
      </c>
      <c r="O1889" s="101">
        <f>IF(ISNUMBER(jaar_zip[[#This Row],[etmaaltemperatuur]]),IF(jaar_zip[[#This Row],[etmaaltemperatuur]]&gt;stookgrens,jaar_zip[[#This Row],[etmaaltemperatuur]]-stookgrens,0),"")</f>
        <v>0</v>
      </c>
    </row>
    <row r="1890" spans="1:15" x14ac:dyDescent="0.25">
      <c r="A1890">
        <v>257</v>
      </c>
      <c r="B1890">
        <v>20240901</v>
      </c>
      <c r="D1890">
        <v>20.8</v>
      </c>
      <c r="E1890">
        <v>1704</v>
      </c>
      <c r="F1890">
        <v>0</v>
      </c>
      <c r="H1890">
        <v>75</v>
      </c>
      <c r="I1890" s="101" t="s">
        <v>18</v>
      </c>
      <c r="J1890" s="1">
        <f>DATEVALUE(RIGHT(jaar_zip[[#This Row],[YYYYMMDD]],2)&amp;"-"&amp;MID(jaar_zip[[#This Row],[YYYYMMDD]],5,2)&amp;"-"&amp;LEFT(jaar_zip[[#This Row],[YYYYMMDD]],4))</f>
        <v>45536</v>
      </c>
      <c r="K1890" s="101" t="str">
        <f>IF(AND(VALUE(MONTH(jaar_zip[[#This Row],[Datum]]))=1,VALUE(WEEKNUM(jaar_zip[[#This Row],[Datum]],21))&gt;51),RIGHT(YEAR(jaar_zip[[#This Row],[Datum]])-1,2),RIGHT(YEAR(jaar_zip[[#This Row],[Datum]]),2))&amp;"-"&amp; TEXT(WEEKNUM(jaar_zip[[#This Row],[Datum]],21),"00")</f>
        <v>24-35</v>
      </c>
      <c r="L1890" s="101">
        <f>MONTH(jaar_zip[[#This Row],[Datum]])</f>
        <v>9</v>
      </c>
      <c r="M1890" s="101">
        <f>IF(ISNUMBER(jaar_zip[[#This Row],[etmaaltemperatuur]]),IF(jaar_zip[[#This Row],[etmaaltemperatuur]]&lt;stookgrens,stookgrens-jaar_zip[[#This Row],[etmaaltemperatuur]],0),"")</f>
        <v>0</v>
      </c>
      <c r="N1890" s="101">
        <f>IF(ISNUMBER(jaar_zip[[#This Row],[graaddagen]]),IF(OR(MONTH(jaar_zip[[#This Row],[Datum]])=1,MONTH(jaar_zip[[#This Row],[Datum]])=2,MONTH(jaar_zip[[#This Row],[Datum]])=11,MONTH(jaar_zip[[#This Row],[Datum]])=12),1.1,IF(OR(MONTH(jaar_zip[[#This Row],[Datum]])=3,MONTH(jaar_zip[[#This Row],[Datum]])=10),1,0.8))*jaar_zip[[#This Row],[graaddagen]],"")</f>
        <v>0</v>
      </c>
      <c r="O1890" s="101">
        <f>IF(ISNUMBER(jaar_zip[[#This Row],[etmaaltemperatuur]]),IF(jaar_zip[[#This Row],[etmaaltemperatuur]]&gt;stookgrens,jaar_zip[[#This Row],[etmaaltemperatuur]]-stookgrens,0),"")</f>
        <v>2.8000000000000007</v>
      </c>
    </row>
    <row r="1891" spans="1:15" x14ac:dyDescent="0.25">
      <c r="A1891">
        <v>257</v>
      </c>
      <c r="B1891">
        <v>20240902</v>
      </c>
      <c r="D1891">
        <v>20.6</v>
      </c>
      <c r="E1891">
        <v>1831</v>
      </c>
      <c r="F1891">
        <v>0</v>
      </c>
      <c r="H1891">
        <v>85</v>
      </c>
      <c r="I1891" s="101" t="s">
        <v>18</v>
      </c>
      <c r="J1891" s="1">
        <f>DATEVALUE(RIGHT(jaar_zip[[#This Row],[YYYYMMDD]],2)&amp;"-"&amp;MID(jaar_zip[[#This Row],[YYYYMMDD]],5,2)&amp;"-"&amp;LEFT(jaar_zip[[#This Row],[YYYYMMDD]],4))</f>
        <v>45537</v>
      </c>
      <c r="K1891" s="101" t="str">
        <f>IF(AND(VALUE(MONTH(jaar_zip[[#This Row],[Datum]]))=1,VALUE(WEEKNUM(jaar_zip[[#This Row],[Datum]],21))&gt;51),RIGHT(YEAR(jaar_zip[[#This Row],[Datum]])-1,2),RIGHT(YEAR(jaar_zip[[#This Row],[Datum]]),2))&amp;"-"&amp; TEXT(WEEKNUM(jaar_zip[[#This Row],[Datum]],21),"00")</f>
        <v>24-36</v>
      </c>
      <c r="L1891" s="101">
        <f>MONTH(jaar_zip[[#This Row],[Datum]])</f>
        <v>9</v>
      </c>
      <c r="M1891" s="101">
        <f>IF(ISNUMBER(jaar_zip[[#This Row],[etmaaltemperatuur]]),IF(jaar_zip[[#This Row],[etmaaltemperatuur]]&lt;stookgrens,stookgrens-jaar_zip[[#This Row],[etmaaltemperatuur]],0),"")</f>
        <v>0</v>
      </c>
      <c r="N1891" s="101">
        <f>IF(ISNUMBER(jaar_zip[[#This Row],[graaddagen]]),IF(OR(MONTH(jaar_zip[[#This Row],[Datum]])=1,MONTH(jaar_zip[[#This Row],[Datum]])=2,MONTH(jaar_zip[[#This Row],[Datum]])=11,MONTH(jaar_zip[[#This Row],[Datum]])=12),1.1,IF(OR(MONTH(jaar_zip[[#This Row],[Datum]])=3,MONTH(jaar_zip[[#This Row],[Datum]])=10),1,0.8))*jaar_zip[[#This Row],[graaddagen]],"")</f>
        <v>0</v>
      </c>
      <c r="O1891" s="101">
        <f>IF(ISNUMBER(jaar_zip[[#This Row],[etmaaltemperatuur]]),IF(jaar_zip[[#This Row],[etmaaltemperatuur]]&gt;stookgrens,jaar_zip[[#This Row],[etmaaltemperatuur]]-stookgrens,0),"")</f>
        <v>2.6000000000000014</v>
      </c>
    </row>
    <row r="1892" spans="1:15" x14ac:dyDescent="0.25">
      <c r="A1892">
        <v>257</v>
      </c>
      <c r="B1892">
        <v>20240903</v>
      </c>
      <c r="D1892">
        <v>19.2</v>
      </c>
      <c r="E1892">
        <v>805</v>
      </c>
      <c r="F1892">
        <v>1.6</v>
      </c>
      <c r="H1892">
        <v>86</v>
      </c>
      <c r="I1892" s="101" t="s">
        <v>18</v>
      </c>
      <c r="J1892" s="1">
        <f>DATEVALUE(RIGHT(jaar_zip[[#This Row],[YYYYMMDD]],2)&amp;"-"&amp;MID(jaar_zip[[#This Row],[YYYYMMDD]],5,2)&amp;"-"&amp;LEFT(jaar_zip[[#This Row],[YYYYMMDD]],4))</f>
        <v>45538</v>
      </c>
      <c r="K1892" s="101" t="str">
        <f>IF(AND(VALUE(MONTH(jaar_zip[[#This Row],[Datum]]))=1,VALUE(WEEKNUM(jaar_zip[[#This Row],[Datum]],21))&gt;51),RIGHT(YEAR(jaar_zip[[#This Row],[Datum]])-1,2),RIGHT(YEAR(jaar_zip[[#This Row],[Datum]]),2))&amp;"-"&amp; TEXT(WEEKNUM(jaar_zip[[#This Row],[Datum]],21),"00")</f>
        <v>24-36</v>
      </c>
      <c r="L1892" s="101">
        <f>MONTH(jaar_zip[[#This Row],[Datum]])</f>
        <v>9</v>
      </c>
      <c r="M1892" s="101">
        <f>IF(ISNUMBER(jaar_zip[[#This Row],[etmaaltemperatuur]]),IF(jaar_zip[[#This Row],[etmaaltemperatuur]]&lt;stookgrens,stookgrens-jaar_zip[[#This Row],[etmaaltemperatuur]],0),"")</f>
        <v>0</v>
      </c>
      <c r="N1892" s="101">
        <f>IF(ISNUMBER(jaar_zip[[#This Row],[graaddagen]]),IF(OR(MONTH(jaar_zip[[#This Row],[Datum]])=1,MONTH(jaar_zip[[#This Row],[Datum]])=2,MONTH(jaar_zip[[#This Row],[Datum]])=11,MONTH(jaar_zip[[#This Row],[Datum]])=12),1.1,IF(OR(MONTH(jaar_zip[[#This Row],[Datum]])=3,MONTH(jaar_zip[[#This Row],[Datum]])=10),1,0.8))*jaar_zip[[#This Row],[graaddagen]],"")</f>
        <v>0</v>
      </c>
      <c r="O1892" s="101">
        <f>IF(ISNUMBER(jaar_zip[[#This Row],[etmaaltemperatuur]]),IF(jaar_zip[[#This Row],[etmaaltemperatuur]]&gt;stookgrens,jaar_zip[[#This Row],[etmaaltemperatuur]]-stookgrens,0),"")</f>
        <v>1.1999999999999993</v>
      </c>
    </row>
    <row r="1893" spans="1:15" x14ac:dyDescent="0.25">
      <c r="A1893">
        <v>257</v>
      </c>
      <c r="B1893">
        <v>20240904</v>
      </c>
      <c r="D1893">
        <v>18</v>
      </c>
      <c r="E1893">
        <v>1032</v>
      </c>
      <c r="F1893">
        <v>0</v>
      </c>
      <c r="H1893">
        <v>88</v>
      </c>
      <c r="I1893" s="101" t="s">
        <v>18</v>
      </c>
      <c r="J1893" s="1">
        <f>DATEVALUE(RIGHT(jaar_zip[[#This Row],[YYYYMMDD]],2)&amp;"-"&amp;MID(jaar_zip[[#This Row],[YYYYMMDD]],5,2)&amp;"-"&amp;LEFT(jaar_zip[[#This Row],[YYYYMMDD]],4))</f>
        <v>45539</v>
      </c>
      <c r="K1893" s="101" t="str">
        <f>IF(AND(VALUE(MONTH(jaar_zip[[#This Row],[Datum]]))=1,VALUE(WEEKNUM(jaar_zip[[#This Row],[Datum]],21))&gt;51),RIGHT(YEAR(jaar_zip[[#This Row],[Datum]])-1,2),RIGHT(YEAR(jaar_zip[[#This Row],[Datum]]),2))&amp;"-"&amp; TEXT(WEEKNUM(jaar_zip[[#This Row],[Datum]],21),"00")</f>
        <v>24-36</v>
      </c>
      <c r="L1893" s="101">
        <f>MONTH(jaar_zip[[#This Row],[Datum]])</f>
        <v>9</v>
      </c>
      <c r="M1893" s="101">
        <f>IF(ISNUMBER(jaar_zip[[#This Row],[etmaaltemperatuur]]),IF(jaar_zip[[#This Row],[etmaaltemperatuur]]&lt;stookgrens,stookgrens-jaar_zip[[#This Row],[etmaaltemperatuur]],0),"")</f>
        <v>0</v>
      </c>
      <c r="N1893" s="101">
        <f>IF(ISNUMBER(jaar_zip[[#This Row],[graaddagen]]),IF(OR(MONTH(jaar_zip[[#This Row],[Datum]])=1,MONTH(jaar_zip[[#This Row],[Datum]])=2,MONTH(jaar_zip[[#This Row],[Datum]])=11,MONTH(jaar_zip[[#This Row],[Datum]])=12),1.1,IF(OR(MONTH(jaar_zip[[#This Row],[Datum]])=3,MONTH(jaar_zip[[#This Row],[Datum]])=10),1,0.8))*jaar_zip[[#This Row],[graaddagen]],"")</f>
        <v>0</v>
      </c>
      <c r="O1893" s="101">
        <f>IF(ISNUMBER(jaar_zip[[#This Row],[etmaaltemperatuur]]),IF(jaar_zip[[#This Row],[etmaaltemperatuur]]&gt;stookgrens,jaar_zip[[#This Row],[etmaaltemperatuur]]-stookgrens,0),"")</f>
        <v>0</v>
      </c>
    </row>
    <row r="1894" spans="1:15" x14ac:dyDescent="0.25">
      <c r="A1894">
        <v>257</v>
      </c>
      <c r="B1894">
        <v>20240905</v>
      </c>
      <c r="D1894">
        <v>21.6</v>
      </c>
      <c r="E1894">
        <v>1511</v>
      </c>
      <c r="F1894">
        <v>0</v>
      </c>
      <c r="H1894">
        <v>76</v>
      </c>
      <c r="I1894" s="101" t="s">
        <v>18</v>
      </c>
      <c r="J1894" s="1">
        <f>DATEVALUE(RIGHT(jaar_zip[[#This Row],[YYYYMMDD]],2)&amp;"-"&amp;MID(jaar_zip[[#This Row],[YYYYMMDD]],5,2)&amp;"-"&amp;LEFT(jaar_zip[[#This Row],[YYYYMMDD]],4))</f>
        <v>45540</v>
      </c>
      <c r="K1894" s="101" t="str">
        <f>IF(AND(VALUE(MONTH(jaar_zip[[#This Row],[Datum]]))=1,VALUE(WEEKNUM(jaar_zip[[#This Row],[Datum]],21))&gt;51),RIGHT(YEAR(jaar_zip[[#This Row],[Datum]])-1,2),RIGHT(YEAR(jaar_zip[[#This Row],[Datum]]),2))&amp;"-"&amp; TEXT(WEEKNUM(jaar_zip[[#This Row],[Datum]],21),"00")</f>
        <v>24-36</v>
      </c>
      <c r="L1894" s="101">
        <f>MONTH(jaar_zip[[#This Row],[Datum]])</f>
        <v>9</v>
      </c>
      <c r="M1894" s="101">
        <f>IF(ISNUMBER(jaar_zip[[#This Row],[etmaaltemperatuur]]),IF(jaar_zip[[#This Row],[etmaaltemperatuur]]&lt;stookgrens,stookgrens-jaar_zip[[#This Row],[etmaaltemperatuur]],0),"")</f>
        <v>0</v>
      </c>
      <c r="N1894" s="101">
        <f>IF(ISNUMBER(jaar_zip[[#This Row],[graaddagen]]),IF(OR(MONTH(jaar_zip[[#This Row],[Datum]])=1,MONTH(jaar_zip[[#This Row],[Datum]])=2,MONTH(jaar_zip[[#This Row],[Datum]])=11,MONTH(jaar_zip[[#This Row],[Datum]])=12),1.1,IF(OR(MONTH(jaar_zip[[#This Row],[Datum]])=3,MONTH(jaar_zip[[#This Row],[Datum]])=10),1,0.8))*jaar_zip[[#This Row],[graaddagen]],"")</f>
        <v>0</v>
      </c>
      <c r="O1894" s="101">
        <f>IF(ISNUMBER(jaar_zip[[#This Row],[etmaaltemperatuur]]),IF(jaar_zip[[#This Row],[etmaaltemperatuur]]&gt;stookgrens,jaar_zip[[#This Row],[etmaaltemperatuur]]-stookgrens,0),"")</f>
        <v>3.6000000000000014</v>
      </c>
    </row>
    <row r="1895" spans="1:15" x14ac:dyDescent="0.25">
      <c r="A1895">
        <v>257</v>
      </c>
      <c r="B1895">
        <v>20240906</v>
      </c>
      <c r="D1895">
        <v>21.5</v>
      </c>
      <c r="E1895">
        <v>1535</v>
      </c>
      <c r="F1895">
        <v>5.2</v>
      </c>
      <c r="H1895">
        <v>73</v>
      </c>
      <c r="I1895" s="101" t="s">
        <v>18</v>
      </c>
      <c r="J1895" s="1">
        <f>DATEVALUE(RIGHT(jaar_zip[[#This Row],[YYYYMMDD]],2)&amp;"-"&amp;MID(jaar_zip[[#This Row],[YYYYMMDD]],5,2)&amp;"-"&amp;LEFT(jaar_zip[[#This Row],[YYYYMMDD]],4))</f>
        <v>45541</v>
      </c>
      <c r="K1895" s="101" t="str">
        <f>IF(AND(VALUE(MONTH(jaar_zip[[#This Row],[Datum]]))=1,VALUE(WEEKNUM(jaar_zip[[#This Row],[Datum]],21))&gt;51),RIGHT(YEAR(jaar_zip[[#This Row],[Datum]])-1,2),RIGHT(YEAR(jaar_zip[[#This Row],[Datum]]),2))&amp;"-"&amp; TEXT(WEEKNUM(jaar_zip[[#This Row],[Datum]],21),"00")</f>
        <v>24-36</v>
      </c>
      <c r="L1895" s="101">
        <f>MONTH(jaar_zip[[#This Row],[Datum]])</f>
        <v>9</v>
      </c>
      <c r="M1895" s="101">
        <f>IF(ISNUMBER(jaar_zip[[#This Row],[etmaaltemperatuur]]),IF(jaar_zip[[#This Row],[etmaaltemperatuur]]&lt;stookgrens,stookgrens-jaar_zip[[#This Row],[etmaaltemperatuur]],0),"")</f>
        <v>0</v>
      </c>
      <c r="N1895" s="101">
        <f>IF(ISNUMBER(jaar_zip[[#This Row],[graaddagen]]),IF(OR(MONTH(jaar_zip[[#This Row],[Datum]])=1,MONTH(jaar_zip[[#This Row],[Datum]])=2,MONTH(jaar_zip[[#This Row],[Datum]])=11,MONTH(jaar_zip[[#This Row],[Datum]])=12),1.1,IF(OR(MONTH(jaar_zip[[#This Row],[Datum]])=3,MONTH(jaar_zip[[#This Row],[Datum]])=10),1,0.8))*jaar_zip[[#This Row],[graaddagen]],"")</f>
        <v>0</v>
      </c>
      <c r="O1895" s="101">
        <f>IF(ISNUMBER(jaar_zip[[#This Row],[etmaaltemperatuur]]),IF(jaar_zip[[#This Row],[etmaaltemperatuur]]&gt;stookgrens,jaar_zip[[#This Row],[etmaaltemperatuur]]-stookgrens,0),"")</f>
        <v>3.5</v>
      </c>
    </row>
    <row r="1896" spans="1:15" x14ac:dyDescent="0.25">
      <c r="A1896">
        <v>257</v>
      </c>
      <c r="B1896">
        <v>20240907</v>
      </c>
      <c r="D1896">
        <v>20.8</v>
      </c>
      <c r="E1896">
        <v>1438</v>
      </c>
      <c r="F1896">
        <v>-0.1</v>
      </c>
      <c r="H1896">
        <v>80</v>
      </c>
      <c r="I1896" s="101" t="s">
        <v>18</v>
      </c>
      <c r="J1896" s="1">
        <f>DATEVALUE(RIGHT(jaar_zip[[#This Row],[YYYYMMDD]],2)&amp;"-"&amp;MID(jaar_zip[[#This Row],[YYYYMMDD]],5,2)&amp;"-"&amp;LEFT(jaar_zip[[#This Row],[YYYYMMDD]],4))</f>
        <v>45542</v>
      </c>
      <c r="K1896" s="101" t="str">
        <f>IF(AND(VALUE(MONTH(jaar_zip[[#This Row],[Datum]]))=1,VALUE(WEEKNUM(jaar_zip[[#This Row],[Datum]],21))&gt;51),RIGHT(YEAR(jaar_zip[[#This Row],[Datum]])-1,2),RIGHT(YEAR(jaar_zip[[#This Row],[Datum]]),2))&amp;"-"&amp; TEXT(WEEKNUM(jaar_zip[[#This Row],[Datum]],21),"00")</f>
        <v>24-36</v>
      </c>
      <c r="L1896" s="101">
        <f>MONTH(jaar_zip[[#This Row],[Datum]])</f>
        <v>9</v>
      </c>
      <c r="M1896" s="101">
        <f>IF(ISNUMBER(jaar_zip[[#This Row],[etmaaltemperatuur]]),IF(jaar_zip[[#This Row],[etmaaltemperatuur]]&lt;stookgrens,stookgrens-jaar_zip[[#This Row],[etmaaltemperatuur]],0),"")</f>
        <v>0</v>
      </c>
      <c r="N1896" s="101">
        <f>IF(ISNUMBER(jaar_zip[[#This Row],[graaddagen]]),IF(OR(MONTH(jaar_zip[[#This Row],[Datum]])=1,MONTH(jaar_zip[[#This Row],[Datum]])=2,MONTH(jaar_zip[[#This Row],[Datum]])=11,MONTH(jaar_zip[[#This Row],[Datum]])=12),1.1,IF(OR(MONTH(jaar_zip[[#This Row],[Datum]])=3,MONTH(jaar_zip[[#This Row],[Datum]])=10),1,0.8))*jaar_zip[[#This Row],[graaddagen]],"")</f>
        <v>0</v>
      </c>
      <c r="O1896" s="101">
        <f>IF(ISNUMBER(jaar_zip[[#This Row],[etmaaltemperatuur]]),IF(jaar_zip[[#This Row],[etmaaltemperatuur]]&gt;stookgrens,jaar_zip[[#This Row],[etmaaltemperatuur]]-stookgrens,0),"")</f>
        <v>2.8000000000000007</v>
      </c>
    </row>
    <row r="1897" spans="1:15" x14ac:dyDescent="0.25">
      <c r="A1897">
        <v>257</v>
      </c>
      <c r="B1897">
        <v>20240908</v>
      </c>
      <c r="D1897">
        <v>19.3</v>
      </c>
      <c r="E1897">
        <v>1373</v>
      </c>
      <c r="F1897">
        <v>0.8</v>
      </c>
      <c r="H1897">
        <v>72</v>
      </c>
      <c r="I1897" s="101" t="s">
        <v>18</v>
      </c>
      <c r="J1897" s="1">
        <f>DATEVALUE(RIGHT(jaar_zip[[#This Row],[YYYYMMDD]],2)&amp;"-"&amp;MID(jaar_zip[[#This Row],[YYYYMMDD]],5,2)&amp;"-"&amp;LEFT(jaar_zip[[#This Row],[YYYYMMDD]],4))</f>
        <v>45543</v>
      </c>
      <c r="K1897" s="101" t="str">
        <f>IF(AND(VALUE(MONTH(jaar_zip[[#This Row],[Datum]]))=1,VALUE(WEEKNUM(jaar_zip[[#This Row],[Datum]],21))&gt;51),RIGHT(YEAR(jaar_zip[[#This Row],[Datum]])-1,2),RIGHT(YEAR(jaar_zip[[#This Row],[Datum]]),2))&amp;"-"&amp; TEXT(WEEKNUM(jaar_zip[[#This Row],[Datum]],21),"00")</f>
        <v>24-36</v>
      </c>
      <c r="L1897" s="101">
        <f>MONTH(jaar_zip[[#This Row],[Datum]])</f>
        <v>9</v>
      </c>
      <c r="M1897" s="101">
        <f>IF(ISNUMBER(jaar_zip[[#This Row],[etmaaltemperatuur]]),IF(jaar_zip[[#This Row],[etmaaltemperatuur]]&lt;stookgrens,stookgrens-jaar_zip[[#This Row],[etmaaltemperatuur]],0),"")</f>
        <v>0</v>
      </c>
      <c r="N1897" s="101">
        <f>IF(ISNUMBER(jaar_zip[[#This Row],[graaddagen]]),IF(OR(MONTH(jaar_zip[[#This Row],[Datum]])=1,MONTH(jaar_zip[[#This Row],[Datum]])=2,MONTH(jaar_zip[[#This Row],[Datum]])=11,MONTH(jaar_zip[[#This Row],[Datum]])=12),1.1,IF(OR(MONTH(jaar_zip[[#This Row],[Datum]])=3,MONTH(jaar_zip[[#This Row],[Datum]])=10),1,0.8))*jaar_zip[[#This Row],[graaddagen]],"")</f>
        <v>0</v>
      </c>
      <c r="O1897" s="101">
        <f>IF(ISNUMBER(jaar_zip[[#This Row],[etmaaltemperatuur]]),IF(jaar_zip[[#This Row],[etmaaltemperatuur]]&gt;stookgrens,jaar_zip[[#This Row],[etmaaltemperatuur]]-stookgrens,0),"")</f>
        <v>1.3000000000000007</v>
      </c>
    </row>
    <row r="1898" spans="1:15" x14ac:dyDescent="0.25">
      <c r="A1898">
        <v>257</v>
      </c>
      <c r="B1898">
        <v>20240909</v>
      </c>
      <c r="D1898">
        <v>16.899999999999999</v>
      </c>
      <c r="E1898">
        <v>1355</v>
      </c>
      <c r="F1898">
        <v>0.5</v>
      </c>
      <c r="H1898">
        <v>76</v>
      </c>
      <c r="I1898" s="101" t="s">
        <v>18</v>
      </c>
      <c r="J1898" s="1">
        <f>DATEVALUE(RIGHT(jaar_zip[[#This Row],[YYYYMMDD]],2)&amp;"-"&amp;MID(jaar_zip[[#This Row],[YYYYMMDD]],5,2)&amp;"-"&amp;LEFT(jaar_zip[[#This Row],[YYYYMMDD]],4))</f>
        <v>45544</v>
      </c>
      <c r="K1898" s="101" t="str">
        <f>IF(AND(VALUE(MONTH(jaar_zip[[#This Row],[Datum]]))=1,VALUE(WEEKNUM(jaar_zip[[#This Row],[Datum]],21))&gt;51),RIGHT(YEAR(jaar_zip[[#This Row],[Datum]])-1,2),RIGHT(YEAR(jaar_zip[[#This Row],[Datum]]),2))&amp;"-"&amp; TEXT(WEEKNUM(jaar_zip[[#This Row],[Datum]],21),"00")</f>
        <v>24-37</v>
      </c>
      <c r="L1898" s="101">
        <f>MONTH(jaar_zip[[#This Row],[Datum]])</f>
        <v>9</v>
      </c>
      <c r="M1898" s="101">
        <f>IF(ISNUMBER(jaar_zip[[#This Row],[etmaaltemperatuur]]),IF(jaar_zip[[#This Row],[etmaaltemperatuur]]&lt;stookgrens,stookgrens-jaar_zip[[#This Row],[etmaaltemperatuur]],0),"")</f>
        <v>1.1000000000000014</v>
      </c>
      <c r="N1898" s="101">
        <f>IF(ISNUMBER(jaar_zip[[#This Row],[graaddagen]]),IF(OR(MONTH(jaar_zip[[#This Row],[Datum]])=1,MONTH(jaar_zip[[#This Row],[Datum]])=2,MONTH(jaar_zip[[#This Row],[Datum]])=11,MONTH(jaar_zip[[#This Row],[Datum]])=12),1.1,IF(OR(MONTH(jaar_zip[[#This Row],[Datum]])=3,MONTH(jaar_zip[[#This Row],[Datum]])=10),1,0.8))*jaar_zip[[#This Row],[graaddagen]],"")</f>
        <v>0.88000000000000123</v>
      </c>
      <c r="O1898" s="101">
        <f>IF(ISNUMBER(jaar_zip[[#This Row],[etmaaltemperatuur]]),IF(jaar_zip[[#This Row],[etmaaltemperatuur]]&gt;stookgrens,jaar_zip[[#This Row],[etmaaltemperatuur]]-stookgrens,0),"")</f>
        <v>0</v>
      </c>
    </row>
    <row r="1899" spans="1:15" x14ac:dyDescent="0.25">
      <c r="A1899">
        <v>257</v>
      </c>
      <c r="B1899">
        <v>20240910</v>
      </c>
      <c r="D1899">
        <v>15.4</v>
      </c>
      <c r="E1899">
        <v>363</v>
      </c>
      <c r="F1899">
        <v>17.3</v>
      </c>
      <c r="H1899">
        <v>78</v>
      </c>
      <c r="I1899" s="101" t="s">
        <v>18</v>
      </c>
      <c r="J1899" s="1">
        <f>DATEVALUE(RIGHT(jaar_zip[[#This Row],[YYYYMMDD]],2)&amp;"-"&amp;MID(jaar_zip[[#This Row],[YYYYMMDD]],5,2)&amp;"-"&amp;LEFT(jaar_zip[[#This Row],[YYYYMMDD]],4))</f>
        <v>45545</v>
      </c>
      <c r="K1899" s="101" t="str">
        <f>IF(AND(VALUE(MONTH(jaar_zip[[#This Row],[Datum]]))=1,VALUE(WEEKNUM(jaar_zip[[#This Row],[Datum]],21))&gt;51),RIGHT(YEAR(jaar_zip[[#This Row],[Datum]])-1,2),RIGHT(YEAR(jaar_zip[[#This Row],[Datum]]),2))&amp;"-"&amp; TEXT(WEEKNUM(jaar_zip[[#This Row],[Datum]],21),"00")</f>
        <v>24-37</v>
      </c>
      <c r="L1899" s="101">
        <f>MONTH(jaar_zip[[#This Row],[Datum]])</f>
        <v>9</v>
      </c>
      <c r="M1899" s="101">
        <f>IF(ISNUMBER(jaar_zip[[#This Row],[etmaaltemperatuur]]),IF(jaar_zip[[#This Row],[etmaaltemperatuur]]&lt;stookgrens,stookgrens-jaar_zip[[#This Row],[etmaaltemperatuur]],0),"")</f>
        <v>2.5999999999999996</v>
      </c>
      <c r="N1899" s="101">
        <f>IF(ISNUMBER(jaar_zip[[#This Row],[graaddagen]]),IF(OR(MONTH(jaar_zip[[#This Row],[Datum]])=1,MONTH(jaar_zip[[#This Row],[Datum]])=2,MONTH(jaar_zip[[#This Row],[Datum]])=11,MONTH(jaar_zip[[#This Row],[Datum]])=12),1.1,IF(OR(MONTH(jaar_zip[[#This Row],[Datum]])=3,MONTH(jaar_zip[[#This Row],[Datum]])=10),1,0.8))*jaar_zip[[#This Row],[graaddagen]],"")</f>
        <v>2.0799999999999996</v>
      </c>
      <c r="O1899" s="101">
        <f>IF(ISNUMBER(jaar_zip[[#This Row],[etmaaltemperatuur]]),IF(jaar_zip[[#This Row],[etmaaltemperatuur]]&gt;stookgrens,jaar_zip[[#This Row],[etmaaltemperatuur]]-stookgrens,0),"")</f>
        <v>0</v>
      </c>
    </row>
    <row r="1900" spans="1:15" x14ac:dyDescent="0.25">
      <c r="A1900">
        <v>257</v>
      </c>
      <c r="B1900">
        <v>20240911</v>
      </c>
      <c r="D1900">
        <v>12.1</v>
      </c>
      <c r="E1900">
        <v>1121</v>
      </c>
      <c r="F1900">
        <v>9.1999999999999993</v>
      </c>
      <c r="H1900">
        <v>73</v>
      </c>
      <c r="I1900" s="101" t="s">
        <v>18</v>
      </c>
      <c r="J1900" s="1">
        <f>DATEVALUE(RIGHT(jaar_zip[[#This Row],[YYYYMMDD]],2)&amp;"-"&amp;MID(jaar_zip[[#This Row],[YYYYMMDD]],5,2)&amp;"-"&amp;LEFT(jaar_zip[[#This Row],[YYYYMMDD]],4))</f>
        <v>45546</v>
      </c>
      <c r="K1900" s="101" t="str">
        <f>IF(AND(VALUE(MONTH(jaar_zip[[#This Row],[Datum]]))=1,VALUE(WEEKNUM(jaar_zip[[#This Row],[Datum]],21))&gt;51),RIGHT(YEAR(jaar_zip[[#This Row],[Datum]])-1,2),RIGHT(YEAR(jaar_zip[[#This Row],[Datum]]),2))&amp;"-"&amp; TEXT(WEEKNUM(jaar_zip[[#This Row],[Datum]],21),"00")</f>
        <v>24-37</v>
      </c>
      <c r="L1900" s="101">
        <f>MONTH(jaar_zip[[#This Row],[Datum]])</f>
        <v>9</v>
      </c>
      <c r="M1900" s="101">
        <f>IF(ISNUMBER(jaar_zip[[#This Row],[etmaaltemperatuur]]),IF(jaar_zip[[#This Row],[etmaaltemperatuur]]&lt;stookgrens,stookgrens-jaar_zip[[#This Row],[etmaaltemperatuur]],0),"")</f>
        <v>5.9</v>
      </c>
      <c r="N1900" s="101">
        <f>IF(ISNUMBER(jaar_zip[[#This Row],[graaddagen]]),IF(OR(MONTH(jaar_zip[[#This Row],[Datum]])=1,MONTH(jaar_zip[[#This Row],[Datum]])=2,MONTH(jaar_zip[[#This Row],[Datum]])=11,MONTH(jaar_zip[[#This Row],[Datum]])=12),1.1,IF(OR(MONTH(jaar_zip[[#This Row],[Datum]])=3,MONTH(jaar_zip[[#This Row],[Datum]])=10),1,0.8))*jaar_zip[[#This Row],[graaddagen]],"")</f>
        <v>4.7200000000000006</v>
      </c>
      <c r="O1900" s="101">
        <f>IF(ISNUMBER(jaar_zip[[#This Row],[etmaaltemperatuur]]),IF(jaar_zip[[#This Row],[etmaaltemperatuur]]&gt;stookgrens,jaar_zip[[#This Row],[etmaaltemperatuur]]-stookgrens,0),"")</f>
        <v>0</v>
      </c>
    </row>
    <row r="1901" spans="1:15" x14ac:dyDescent="0.25">
      <c r="A1901">
        <v>257</v>
      </c>
      <c r="B1901">
        <v>20240912</v>
      </c>
      <c r="D1901">
        <v>10.6</v>
      </c>
      <c r="E1901">
        <v>772</v>
      </c>
      <c r="F1901">
        <v>10.7</v>
      </c>
      <c r="H1901">
        <v>83</v>
      </c>
      <c r="I1901" s="101" t="s">
        <v>18</v>
      </c>
      <c r="J1901" s="1">
        <f>DATEVALUE(RIGHT(jaar_zip[[#This Row],[YYYYMMDD]],2)&amp;"-"&amp;MID(jaar_zip[[#This Row],[YYYYMMDD]],5,2)&amp;"-"&amp;LEFT(jaar_zip[[#This Row],[YYYYMMDD]],4))</f>
        <v>45547</v>
      </c>
      <c r="K1901" s="101" t="str">
        <f>IF(AND(VALUE(MONTH(jaar_zip[[#This Row],[Datum]]))=1,VALUE(WEEKNUM(jaar_zip[[#This Row],[Datum]],21))&gt;51),RIGHT(YEAR(jaar_zip[[#This Row],[Datum]])-1,2),RIGHT(YEAR(jaar_zip[[#This Row],[Datum]]),2))&amp;"-"&amp; TEXT(WEEKNUM(jaar_zip[[#This Row],[Datum]],21),"00")</f>
        <v>24-37</v>
      </c>
      <c r="L1901" s="101">
        <f>MONTH(jaar_zip[[#This Row],[Datum]])</f>
        <v>9</v>
      </c>
      <c r="M1901" s="101">
        <f>IF(ISNUMBER(jaar_zip[[#This Row],[etmaaltemperatuur]]),IF(jaar_zip[[#This Row],[etmaaltemperatuur]]&lt;stookgrens,stookgrens-jaar_zip[[#This Row],[etmaaltemperatuur]],0),"")</f>
        <v>7.4</v>
      </c>
      <c r="N1901" s="101">
        <f>IF(ISNUMBER(jaar_zip[[#This Row],[graaddagen]]),IF(OR(MONTH(jaar_zip[[#This Row],[Datum]])=1,MONTH(jaar_zip[[#This Row],[Datum]])=2,MONTH(jaar_zip[[#This Row],[Datum]])=11,MONTH(jaar_zip[[#This Row],[Datum]])=12),1.1,IF(OR(MONTH(jaar_zip[[#This Row],[Datum]])=3,MONTH(jaar_zip[[#This Row],[Datum]])=10),1,0.8))*jaar_zip[[#This Row],[graaddagen]],"")</f>
        <v>5.9200000000000008</v>
      </c>
      <c r="O1901" s="101">
        <f>IF(ISNUMBER(jaar_zip[[#This Row],[etmaaltemperatuur]]),IF(jaar_zip[[#This Row],[etmaaltemperatuur]]&gt;stookgrens,jaar_zip[[#This Row],[etmaaltemperatuur]]-stookgrens,0),"")</f>
        <v>0</v>
      </c>
    </row>
    <row r="1902" spans="1:15" x14ac:dyDescent="0.25">
      <c r="A1902">
        <v>257</v>
      </c>
      <c r="B1902">
        <v>20240913</v>
      </c>
      <c r="D1902">
        <v>12.7</v>
      </c>
      <c r="E1902">
        <v>1522</v>
      </c>
      <c r="F1902">
        <v>0.6</v>
      </c>
      <c r="H1902">
        <v>71</v>
      </c>
      <c r="I1902" s="101" t="s">
        <v>18</v>
      </c>
      <c r="J1902" s="1">
        <f>DATEVALUE(RIGHT(jaar_zip[[#This Row],[YYYYMMDD]],2)&amp;"-"&amp;MID(jaar_zip[[#This Row],[YYYYMMDD]],5,2)&amp;"-"&amp;LEFT(jaar_zip[[#This Row],[YYYYMMDD]],4))</f>
        <v>45548</v>
      </c>
      <c r="K1902" s="101" t="str">
        <f>IF(AND(VALUE(MONTH(jaar_zip[[#This Row],[Datum]]))=1,VALUE(WEEKNUM(jaar_zip[[#This Row],[Datum]],21))&gt;51),RIGHT(YEAR(jaar_zip[[#This Row],[Datum]])-1,2),RIGHT(YEAR(jaar_zip[[#This Row],[Datum]]),2))&amp;"-"&amp; TEXT(WEEKNUM(jaar_zip[[#This Row],[Datum]],21),"00")</f>
        <v>24-37</v>
      </c>
      <c r="L1902" s="101">
        <f>MONTH(jaar_zip[[#This Row],[Datum]])</f>
        <v>9</v>
      </c>
      <c r="M1902" s="101">
        <f>IF(ISNUMBER(jaar_zip[[#This Row],[etmaaltemperatuur]]),IF(jaar_zip[[#This Row],[etmaaltemperatuur]]&lt;stookgrens,stookgrens-jaar_zip[[#This Row],[etmaaltemperatuur]],0),"")</f>
        <v>5.3000000000000007</v>
      </c>
      <c r="N1902" s="101">
        <f>IF(ISNUMBER(jaar_zip[[#This Row],[graaddagen]]),IF(OR(MONTH(jaar_zip[[#This Row],[Datum]])=1,MONTH(jaar_zip[[#This Row],[Datum]])=2,MONTH(jaar_zip[[#This Row],[Datum]])=11,MONTH(jaar_zip[[#This Row],[Datum]])=12),1.1,IF(OR(MONTH(jaar_zip[[#This Row],[Datum]])=3,MONTH(jaar_zip[[#This Row],[Datum]])=10),1,0.8))*jaar_zip[[#This Row],[graaddagen]],"")</f>
        <v>4.2400000000000011</v>
      </c>
      <c r="O1902" s="101">
        <f>IF(ISNUMBER(jaar_zip[[#This Row],[etmaaltemperatuur]]),IF(jaar_zip[[#This Row],[etmaaltemperatuur]]&gt;stookgrens,jaar_zip[[#This Row],[etmaaltemperatuur]]-stookgrens,0),"")</f>
        <v>0</v>
      </c>
    </row>
    <row r="1903" spans="1:15" x14ac:dyDescent="0.25">
      <c r="A1903">
        <v>257</v>
      </c>
      <c r="B1903">
        <v>20240914</v>
      </c>
      <c r="D1903">
        <v>13.3</v>
      </c>
      <c r="E1903">
        <v>1417</v>
      </c>
      <c r="F1903">
        <v>0</v>
      </c>
      <c r="H1903">
        <v>67</v>
      </c>
      <c r="I1903" s="101" t="s">
        <v>18</v>
      </c>
      <c r="J1903" s="1">
        <f>DATEVALUE(RIGHT(jaar_zip[[#This Row],[YYYYMMDD]],2)&amp;"-"&amp;MID(jaar_zip[[#This Row],[YYYYMMDD]],5,2)&amp;"-"&amp;LEFT(jaar_zip[[#This Row],[YYYYMMDD]],4))</f>
        <v>45549</v>
      </c>
      <c r="K1903" s="101" t="str">
        <f>IF(AND(VALUE(MONTH(jaar_zip[[#This Row],[Datum]]))=1,VALUE(WEEKNUM(jaar_zip[[#This Row],[Datum]],21))&gt;51),RIGHT(YEAR(jaar_zip[[#This Row],[Datum]])-1,2),RIGHT(YEAR(jaar_zip[[#This Row],[Datum]]),2))&amp;"-"&amp; TEXT(WEEKNUM(jaar_zip[[#This Row],[Datum]],21),"00")</f>
        <v>24-37</v>
      </c>
      <c r="L1903" s="101">
        <f>MONTH(jaar_zip[[#This Row],[Datum]])</f>
        <v>9</v>
      </c>
      <c r="M1903" s="101">
        <f>IF(ISNUMBER(jaar_zip[[#This Row],[etmaaltemperatuur]]),IF(jaar_zip[[#This Row],[etmaaltemperatuur]]&lt;stookgrens,stookgrens-jaar_zip[[#This Row],[etmaaltemperatuur]],0),"")</f>
        <v>4.6999999999999993</v>
      </c>
      <c r="N1903" s="101">
        <f>IF(ISNUMBER(jaar_zip[[#This Row],[graaddagen]]),IF(OR(MONTH(jaar_zip[[#This Row],[Datum]])=1,MONTH(jaar_zip[[#This Row],[Datum]])=2,MONTH(jaar_zip[[#This Row],[Datum]])=11,MONTH(jaar_zip[[#This Row],[Datum]])=12),1.1,IF(OR(MONTH(jaar_zip[[#This Row],[Datum]])=3,MONTH(jaar_zip[[#This Row],[Datum]])=10),1,0.8))*jaar_zip[[#This Row],[graaddagen]],"")</f>
        <v>3.76</v>
      </c>
      <c r="O1903" s="101">
        <f>IF(ISNUMBER(jaar_zip[[#This Row],[etmaaltemperatuur]]),IF(jaar_zip[[#This Row],[etmaaltemperatuur]]&gt;stookgrens,jaar_zip[[#This Row],[etmaaltemperatuur]]-stookgrens,0),"")</f>
        <v>0</v>
      </c>
    </row>
    <row r="1904" spans="1:15" x14ac:dyDescent="0.25">
      <c r="A1904">
        <v>257</v>
      </c>
      <c r="B1904">
        <v>20240915</v>
      </c>
      <c r="D1904">
        <v>16.100000000000001</v>
      </c>
      <c r="E1904">
        <v>1513</v>
      </c>
      <c r="F1904">
        <v>0</v>
      </c>
      <c r="H1904">
        <v>73</v>
      </c>
      <c r="I1904" s="101" t="s">
        <v>18</v>
      </c>
      <c r="J1904" s="1">
        <f>DATEVALUE(RIGHT(jaar_zip[[#This Row],[YYYYMMDD]],2)&amp;"-"&amp;MID(jaar_zip[[#This Row],[YYYYMMDD]],5,2)&amp;"-"&amp;LEFT(jaar_zip[[#This Row],[YYYYMMDD]],4))</f>
        <v>45550</v>
      </c>
      <c r="K1904" s="101" t="str">
        <f>IF(AND(VALUE(MONTH(jaar_zip[[#This Row],[Datum]]))=1,VALUE(WEEKNUM(jaar_zip[[#This Row],[Datum]],21))&gt;51),RIGHT(YEAR(jaar_zip[[#This Row],[Datum]])-1,2),RIGHT(YEAR(jaar_zip[[#This Row],[Datum]]),2))&amp;"-"&amp; TEXT(WEEKNUM(jaar_zip[[#This Row],[Datum]],21),"00")</f>
        <v>24-37</v>
      </c>
      <c r="L1904" s="101">
        <f>MONTH(jaar_zip[[#This Row],[Datum]])</f>
        <v>9</v>
      </c>
      <c r="M1904" s="101">
        <f>IF(ISNUMBER(jaar_zip[[#This Row],[etmaaltemperatuur]]),IF(jaar_zip[[#This Row],[etmaaltemperatuur]]&lt;stookgrens,stookgrens-jaar_zip[[#This Row],[etmaaltemperatuur]],0),"")</f>
        <v>1.8999999999999986</v>
      </c>
      <c r="N1904" s="101">
        <f>IF(ISNUMBER(jaar_zip[[#This Row],[graaddagen]]),IF(OR(MONTH(jaar_zip[[#This Row],[Datum]])=1,MONTH(jaar_zip[[#This Row],[Datum]])=2,MONTH(jaar_zip[[#This Row],[Datum]])=11,MONTH(jaar_zip[[#This Row],[Datum]])=12),1.1,IF(OR(MONTH(jaar_zip[[#This Row],[Datum]])=3,MONTH(jaar_zip[[#This Row],[Datum]])=10),1,0.8))*jaar_zip[[#This Row],[graaddagen]],"")</f>
        <v>1.5199999999999989</v>
      </c>
      <c r="O1904" s="101">
        <f>IF(ISNUMBER(jaar_zip[[#This Row],[etmaaltemperatuur]]),IF(jaar_zip[[#This Row],[etmaaltemperatuur]]&gt;stookgrens,jaar_zip[[#This Row],[etmaaltemperatuur]]-stookgrens,0),"")</f>
        <v>0</v>
      </c>
    </row>
    <row r="1905" spans="1:15" x14ac:dyDescent="0.25">
      <c r="A1905">
        <v>257</v>
      </c>
      <c r="B1905">
        <v>20240916</v>
      </c>
      <c r="D1905">
        <v>15.9</v>
      </c>
      <c r="E1905">
        <v>1262</v>
      </c>
      <c r="F1905">
        <v>0.5</v>
      </c>
      <c r="H1905">
        <v>81</v>
      </c>
      <c r="I1905" s="101" t="s">
        <v>18</v>
      </c>
      <c r="J1905" s="1">
        <f>DATEVALUE(RIGHT(jaar_zip[[#This Row],[YYYYMMDD]],2)&amp;"-"&amp;MID(jaar_zip[[#This Row],[YYYYMMDD]],5,2)&amp;"-"&amp;LEFT(jaar_zip[[#This Row],[YYYYMMDD]],4))</f>
        <v>45551</v>
      </c>
      <c r="K1905" s="101" t="str">
        <f>IF(AND(VALUE(MONTH(jaar_zip[[#This Row],[Datum]]))=1,VALUE(WEEKNUM(jaar_zip[[#This Row],[Datum]],21))&gt;51),RIGHT(YEAR(jaar_zip[[#This Row],[Datum]])-1,2),RIGHT(YEAR(jaar_zip[[#This Row],[Datum]]),2))&amp;"-"&amp; TEXT(WEEKNUM(jaar_zip[[#This Row],[Datum]],21),"00")</f>
        <v>24-38</v>
      </c>
      <c r="L1905" s="101">
        <f>MONTH(jaar_zip[[#This Row],[Datum]])</f>
        <v>9</v>
      </c>
      <c r="M1905" s="101">
        <f>IF(ISNUMBER(jaar_zip[[#This Row],[etmaaltemperatuur]]),IF(jaar_zip[[#This Row],[etmaaltemperatuur]]&lt;stookgrens,stookgrens-jaar_zip[[#This Row],[etmaaltemperatuur]],0),"")</f>
        <v>2.0999999999999996</v>
      </c>
      <c r="N1905" s="101">
        <f>IF(ISNUMBER(jaar_zip[[#This Row],[graaddagen]]),IF(OR(MONTH(jaar_zip[[#This Row],[Datum]])=1,MONTH(jaar_zip[[#This Row],[Datum]])=2,MONTH(jaar_zip[[#This Row],[Datum]])=11,MONTH(jaar_zip[[#This Row],[Datum]])=12),1.1,IF(OR(MONTH(jaar_zip[[#This Row],[Datum]])=3,MONTH(jaar_zip[[#This Row],[Datum]])=10),1,0.8))*jaar_zip[[#This Row],[graaddagen]],"")</f>
        <v>1.6799999999999997</v>
      </c>
      <c r="O1905" s="101">
        <f>IF(ISNUMBER(jaar_zip[[#This Row],[etmaaltemperatuur]]),IF(jaar_zip[[#This Row],[etmaaltemperatuur]]&gt;stookgrens,jaar_zip[[#This Row],[etmaaltemperatuur]]-stookgrens,0),"")</f>
        <v>0</v>
      </c>
    </row>
    <row r="1906" spans="1:15" x14ac:dyDescent="0.25">
      <c r="A1906">
        <v>257</v>
      </c>
      <c r="B1906">
        <v>20240917</v>
      </c>
      <c r="D1906">
        <v>15.9</v>
      </c>
      <c r="E1906">
        <v>1078</v>
      </c>
      <c r="F1906">
        <v>0</v>
      </c>
      <c r="H1906">
        <v>84</v>
      </c>
      <c r="I1906" s="101" t="s">
        <v>18</v>
      </c>
      <c r="J1906" s="1">
        <f>DATEVALUE(RIGHT(jaar_zip[[#This Row],[YYYYMMDD]],2)&amp;"-"&amp;MID(jaar_zip[[#This Row],[YYYYMMDD]],5,2)&amp;"-"&amp;LEFT(jaar_zip[[#This Row],[YYYYMMDD]],4))</f>
        <v>45552</v>
      </c>
      <c r="K1906" s="101" t="str">
        <f>IF(AND(VALUE(MONTH(jaar_zip[[#This Row],[Datum]]))=1,VALUE(WEEKNUM(jaar_zip[[#This Row],[Datum]],21))&gt;51),RIGHT(YEAR(jaar_zip[[#This Row],[Datum]])-1,2),RIGHT(YEAR(jaar_zip[[#This Row],[Datum]]),2))&amp;"-"&amp; TEXT(WEEKNUM(jaar_zip[[#This Row],[Datum]],21),"00")</f>
        <v>24-38</v>
      </c>
      <c r="L1906" s="101">
        <f>MONTH(jaar_zip[[#This Row],[Datum]])</f>
        <v>9</v>
      </c>
      <c r="M1906" s="101">
        <f>IF(ISNUMBER(jaar_zip[[#This Row],[etmaaltemperatuur]]),IF(jaar_zip[[#This Row],[etmaaltemperatuur]]&lt;stookgrens,stookgrens-jaar_zip[[#This Row],[etmaaltemperatuur]],0),"")</f>
        <v>2.0999999999999996</v>
      </c>
      <c r="N1906" s="101">
        <f>IF(ISNUMBER(jaar_zip[[#This Row],[graaddagen]]),IF(OR(MONTH(jaar_zip[[#This Row],[Datum]])=1,MONTH(jaar_zip[[#This Row],[Datum]])=2,MONTH(jaar_zip[[#This Row],[Datum]])=11,MONTH(jaar_zip[[#This Row],[Datum]])=12),1.1,IF(OR(MONTH(jaar_zip[[#This Row],[Datum]])=3,MONTH(jaar_zip[[#This Row],[Datum]])=10),1,0.8))*jaar_zip[[#This Row],[graaddagen]],"")</f>
        <v>1.6799999999999997</v>
      </c>
      <c r="O1906" s="101">
        <f>IF(ISNUMBER(jaar_zip[[#This Row],[etmaaltemperatuur]]),IF(jaar_zip[[#This Row],[etmaaltemperatuur]]&gt;stookgrens,jaar_zip[[#This Row],[etmaaltemperatuur]]-stookgrens,0),"")</f>
        <v>0</v>
      </c>
    </row>
    <row r="1907" spans="1:15" x14ac:dyDescent="0.25">
      <c r="A1907">
        <v>257</v>
      </c>
      <c r="B1907">
        <v>20240918</v>
      </c>
      <c r="D1907">
        <v>17</v>
      </c>
      <c r="E1907">
        <v>1478</v>
      </c>
      <c r="F1907">
        <v>0</v>
      </c>
      <c r="H1907">
        <v>85</v>
      </c>
      <c r="I1907" s="101" t="s">
        <v>18</v>
      </c>
      <c r="J1907" s="1">
        <f>DATEVALUE(RIGHT(jaar_zip[[#This Row],[YYYYMMDD]],2)&amp;"-"&amp;MID(jaar_zip[[#This Row],[YYYYMMDD]],5,2)&amp;"-"&amp;LEFT(jaar_zip[[#This Row],[YYYYMMDD]],4))</f>
        <v>45553</v>
      </c>
      <c r="K1907" s="101" t="str">
        <f>IF(AND(VALUE(MONTH(jaar_zip[[#This Row],[Datum]]))=1,VALUE(WEEKNUM(jaar_zip[[#This Row],[Datum]],21))&gt;51),RIGHT(YEAR(jaar_zip[[#This Row],[Datum]])-1,2),RIGHT(YEAR(jaar_zip[[#This Row],[Datum]]),2))&amp;"-"&amp; TEXT(WEEKNUM(jaar_zip[[#This Row],[Datum]],21),"00")</f>
        <v>24-38</v>
      </c>
      <c r="L1907" s="101">
        <f>MONTH(jaar_zip[[#This Row],[Datum]])</f>
        <v>9</v>
      </c>
      <c r="M1907" s="101">
        <f>IF(ISNUMBER(jaar_zip[[#This Row],[etmaaltemperatuur]]),IF(jaar_zip[[#This Row],[etmaaltemperatuur]]&lt;stookgrens,stookgrens-jaar_zip[[#This Row],[etmaaltemperatuur]],0),"")</f>
        <v>1</v>
      </c>
      <c r="N1907" s="101">
        <f>IF(ISNUMBER(jaar_zip[[#This Row],[graaddagen]]),IF(OR(MONTH(jaar_zip[[#This Row],[Datum]])=1,MONTH(jaar_zip[[#This Row],[Datum]])=2,MONTH(jaar_zip[[#This Row],[Datum]])=11,MONTH(jaar_zip[[#This Row],[Datum]])=12),1.1,IF(OR(MONTH(jaar_zip[[#This Row],[Datum]])=3,MONTH(jaar_zip[[#This Row],[Datum]])=10),1,0.8))*jaar_zip[[#This Row],[graaddagen]],"")</f>
        <v>0.8</v>
      </c>
      <c r="O1907" s="101">
        <f>IF(ISNUMBER(jaar_zip[[#This Row],[etmaaltemperatuur]]),IF(jaar_zip[[#This Row],[etmaaltemperatuur]]&gt;stookgrens,jaar_zip[[#This Row],[etmaaltemperatuur]]-stookgrens,0),"")</f>
        <v>0</v>
      </c>
    </row>
    <row r="1908" spans="1:15" x14ac:dyDescent="0.25">
      <c r="A1908">
        <v>257</v>
      </c>
      <c r="B1908">
        <v>20240919</v>
      </c>
      <c r="D1908">
        <v>16.8</v>
      </c>
      <c r="E1908">
        <v>1316</v>
      </c>
      <c r="F1908">
        <v>-0.1</v>
      </c>
      <c r="H1908">
        <v>88</v>
      </c>
      <c r="I1908" s="101" t="s">
        <v>18</v>
      </c>
      <c r="J1908" s="1">
        <f>DATEVALUE(RIGHT(jaar_zip[[#This Row],[YYYYMMDD]],2)&amp;"-"&amp;MID(jaar_zip[[#This Row],[YYYYMMDD]],5,2)&amp;"-"&amp;LEFT(jaar_zip[[#This Row],[YYYYMMDD]],4))</f>
        <v>45554</v>
      </c>
      <c r="K1908" s="101" t="str">
        <f>IF(AND(VALUE(MONTH(jaar_zip[[#This Row],[Datum]]))=1,VALUE(WEEKNUM(jaar_zip[[#This Row],[Datum]],21))&gt;51),RIGHT(YEAR(jaar_zip[[#This Row],[Datum]])-1,2),RIGHT(YEAR(jaar_zip[[#This Row],[Datum]]),2))&amp;"-"&amp; TEXT(WEEKNUM(jaar_zip[[#This Row],[Datum]],21),"00")</f>
        <v>24-38</v>
      </c>
      <c r="L1908" s="101">
        <f>MONTH(jaar_zip[[#This Row],[Datum]])</f>
        <v>9</v>
      </c>
      <c r="M1908" s="101">
        <f>IF(ISNUMBER(jaar_zip[[#This Row],[etmaaltemperatuur]]),IF(jaar_zip[[#This Row],[etmaaltemperatuur]]&lt;stookgrens,stookgrens-jaar_zip[[#This Row],[etmaaltemperatuur]],0),"")</f>
        <v>1.1999999999999993</v>
      </c>
      <c r="N1908" s="101">
        <f>IF(ISNUMBER(jaar_zip[[#This Row],[graaddagen]]),IF(OR(MONTH(jaar_zip[[#This Row],[Datum]])=1,MONTH(jaar_zip[[#This Row],[Datum]])=2,MONTH(jaar_zip[[#This Row],[Datum]])=11,MONTH(jaar_zip[[#This Row],[Datum]])=12),1.1,IF(OR(MONTH(jaar_zip[[#This Row],[Datum]])=3,MONTH(jaar_zip[[#This Row],[Datum]])=10),1,0.8))*jaar_zip[[#This Row],[graaddagen]],"")</f>
        <v>0.95999999999999952</v>
      </c>
      <c r="O1908" s="101">
        <f>IF(ISNUMBER(jaar_zip[[#This Row],[etmaaltemperatuur]]),IF(jaar_zip[[#This Row],[etmaaltemperatuur]]&gt;stookgrens,jaar_zip[[#This Row],[etmaaltemperatuur]]-stookgrens,0),"")</f>
        <v>0</v>
      </c>
    </row>
    <row r="1909" spans="1:15" x14ac:dyDescent="0.25">
      <c r="A1909">
        <v>257</v>
      </c>
      <c r="B1909">
        <v>20240920</v>
      </c>
      <c r="D1909">
        <v>17.600000000000001</v>
      </c>
      <c r="E1909">
        <v>1551</v>
      </c>
      <c r="F1909">
        <v>0</v>
      </c>
      <c r="H1909">
        <v>77</v>
      </c>
      <c r="I1909" s="101" t="s">
        <v>18</v>
      </c>
      <c r="J1909" s="1">
        <f>DATEVALUE(RIGHT(jaar_zip[[#This Row],[YYYYMMDD]],2)&amp;"-"&amp;MID(jaar_zip[[#This Row],[YYYYMMDD]],5,2)&amp;"-"&amp;LEFT(jaar_zip[[#This Row],[YYYYMMDD]],4))</f>
        <v>45555</v>
      </c>
      <c r="K1909" s="101" t="str">
        <f>IF(AND(VALUE(MONTH(jaar_zip[[#This Row],[Datum]]))=1,VALUE(WEEKNUM(jaar_zip[[#This Row],[Datum]],21))&gt;51),RIGHT(YEAR(jaar_zip[[#This Row],[Datum]])-1,2),RIGHT(YEAR(jaar_zip[[#This Row],[Datum]]),2))&amp;"-"&amp; TEXT(WEEKNUM(jaar_zip[[#This Row],[Datum]],21),"00")</f>
        <v>24-38</v>
      </c>
      <c r="L1909" s="101">
        <f>MONTH(jaar_zip[[#This Row],[Datum]])</f>
        <v>9</v>
      </c>
      <c r="M1909" s="101">
        <f>IF(ISNUMBER(jaar_zip[[#This Row],[etmaaltemperatuur]]),IF(jaar_zip[[#This Row],[etmaaltemperatuur]]&lt;stookgrens,stookgrens-jaar_zip[[#This Row],[etmaaltemperatuur]],0),"")</f>
        <v>0.39999999999999858</v>
      </c>
      <c r="N1909" s="101">
        <f>IF(ISNUMBER(jaar_zip[[#This Row],[graaddagen]]),IF(OR(MONTH(jaar_zip[[#This Row],[Datum]])=1,MONTH(jaar_zip[[#This Row],[Datum]])=2,MONTH(jaar_zip[[#This Row],[Datum]])=11,MONTH(jaar_zip[[#This Row],[Datum]])=12),1.1,IF(OR(MONTH(jaar_zip[[#This Row],[Datum]])=3,MONTH(jaar_zip[[#This Row],[Datum]])=10),1,0.8))*jaar_zip[[#This Row],[graaddagen]],"")</f>
        <v>0.3199999999999989</v>
      </c>
      <c r="O1909" s="101">
        <f>IF(ISNUMBER(jaar_zip[[#This Row],[etmaaltemperatuur]]),IF(jaar_zip[[#This Row],[etmaaltemperatuur]]&gt;stookgrens,jaar_zip[[#This Row],[etmaaltemperatuur]]-stookgrens,0),"")</f>
        <v>0</v>
      </c>
    </row>
    <row r="1910" spans="1:15" x14ac:dyDescent="0.25">
      <c r="A1910">
        <v>257</v>
      </c>
      <c r="B1910">
        <v>20240921</v>
      </c>
      <c r="D1910">
        <v>17.3</v>
      </c>
      <c r="E1910">
        <v>1512</v>
      </c>
      <c r="F1910">
        <v>0</v>
      </c>
      <c r="H1910">
        <v>79</v>
      </c>
      <c r="I1910" s="101" t="s">
        <v>18</v>
      </c>
      <c r="J1910" s="1">
        <f>DATEVALUE(RIGHT(jaar_zip[[#This Row],[YYYYMMDD]],2)&amp;"-"&amp;MID(jaar_zip[[#This Row],[YYYYMMDD]],5,2)&amp;"-"&amp;LEFT(jaar_zip[[#This Row],[YYYYMMDD]],4))</f>
        <v>45556</v>
      </c>
      <c r="K1910" s="101" t="str">
        <f>IF(AND(VALUE(MONTH(jaar_zip[[#This Row],[Datum]]))=1,VALUE(WEEKNUM(jaar_zip[[#This Row],[Datum]],21))&gt;51),RIGHT(YEAR(jaar_zip[[#This Row],[Datum]])-1,2),RIGHT(YEAR(jaar_zip[[#This Row],[Datum]]),2))&amp;"-"&amp; TEXT(WEEKNUM(jaar_zip[[#This Row],[Datum]],21),"00")</f>
        <v>24-38</v>
      </c>
      <c r="L1910" s="101">
        <f>MONTH(jaar_zip[[#This Row],[Datum]])</f>
        <v>9</v>
      </c>
      <c r="M1910" s="101">
        <f>IF(ISNUMBER(jaar_zip[[#This Row],[etmaaltemperatuur]]),IF(jaar_zip[[#This Row],[etmaaltemperatuur]]&lt;stookgrens,stookgrens-jaar_zip[[#This Row],[etmaaltemperatuur]],0),"")</f>
        <v>0.69999999999999929</v>
      </c>
      <c r="N1910" s="101">
        <f>IF(ISNUMBER(jaar_zip[[#This Row],[graaddagen]]),IF(OR(MONTH(jaar_zip[[#This Row],[Datum]])=1,MONTH(jaar_zip[[#This Row],[Datum]])=2,MONTH(jaar_zip[[#This Row],[Datum]])=11,MONTH(jaar_zip[[#This Row],[Datum]])=12),1.1,IF(OR(MONTH(jaar_zip[[#This Row],[Datum]])=3,MONTH(jaar_zip[[#This Row],[Datum]])=10),1,0.8))*jaar_zip[[#This Row],[graaddagen]],"")</f>
        <v>0.5599999999999995</v>
      </c>
      <c r="O1910" s="101">
        <f>IF(ISNUMBER(jaar_zip[[#This Row],[etmaaltemperatuur]]),IF(jaar_zip[[#This Row],[etmaaltemperatuur]]&gt;stookgrens,jaar_zip[[#This Row],[etmaaltemperatuur]]-stookgrens,0),"")</f>
        <v>0</v>
      </c>
    </row>
    <row r="1911" spans="1:15" x14ac:dyDescent="0.25">
      <c r="A1911">
        <v>257</v>
      </c>
      <c r="B1911">
        <v>20240922</v>
      </c>
      <c r="D1911">
        <v>18.2</v>
      </c>
      <c r="E1911">
        <v>1098</v>
      </c>
      <c r="F1911">
        <v>0.3</v>
      </c>
      <c r="H1911">
        <v>82</v>
      </c>
      <c r="I1911" s="101" t="s">
        <v>18</v>
      </c>
      <c r="J1911" s="1">
        <f>DATEVALUE(RIGHT(jaar_zip[[#This Row],[YYYYMMDD]],2)&amp;"-"&amp;MID(jaar_zip[[#This Row],[YYYYMMDD]],5,2)&amp;"-"&amp;LEFT(jaar_zip[[#This Row],[YYYYMMDD]],4))</f>
        <v>45557</v>
      </c>
      <c r="K1911" s="101" t="str">
        <f>IF(AND(VALUE(MONTH(jaar_zip[[#This Row],[Datum]]))=1,VALUE(WEEKNUM(jaar_zip[[#This Row],[Datum]],21))&gt;51),RIGHT(YEAR(jaar_zip[[#This Row],[Datum]])-1,2),RIGHT(YEAR(jaar_zip[[#This Row],[Datum]]),2))&amp;"-"&amp; TEXT(WEEKNUM(jaar_zip[[#This Row],[Datum]],21),"00")</f>
        <v>24-38</v>
      </c>
      <c r="L1911" s="101">
        <f>MONTH(jaar_zip[[#This Row],[Datum]])</f>
        <v>9</v>
      </c>
      <c r="M1911" s="101">
        <f>IF(ISNUMBER(jaar_zip[[#This Row],[etmaaltemperatuur]]),IF(jaar_zip[[#This Row],[etmaaltemperatuur]]&lt;stookgrens,stookgrens-jaar_zip[[#This Row],[etmaaltemperatuur]],0),"")</f>
        <v>0</v>
      </c>
      <c r="N1911" s="101">
        <f>IF(ISNUMBER(jaar_zip[[#This Row],[graaddagen]]),IF(OR(MONTH(jaar_zip[[#This Row],[Datum]])=1,MONTH(jaar_zip[[#This Row],[Datum]])=2,MONTH(jaar_zip[[#This Row],[Datum]])=11,MONTH(jaar_zip[[#This Row],[Datum]])=12),1.1,IF(OR(MONTH(jaar_zip[[#This Row],[Datum]])=3,MONTH(jaar_zip[[#This Row],[Datum]])=10),1,0.8))*jaar_zip[[#This Row],[graaddagen]],"")</f>
        <v>0</v>
      </c>
      <c r="O1911" s="101">
        <f>IF(ISNUMBER(jaar_zip[[#This Row],[etmaaltemperatuur]]),IF(jaar_zip[[#This Row],[etmaaltemperatuur]]&gt;stookgrens,jaar_zip[[#This Row],[etmaaltemperatuur]]-stookgrens,0),"")</f>
        <v>0.19999999999999929</v>
      </c>
    </row>
    <row r="1912" spans="1:15" x14ac:dyDescent="0.25">
      <c r="A1912">
        <v>257</v>
      </c>
      <c r="B1912">
        <v>20240923</v>
      </c>
      <c r="D1912">
        <v>17.2</v>
      </c>
      <c r="E1912">
        <v>986</v>
      </c>
      <c r="F1912">
        <v>2.2000000000000002</v>
      </c>
      <c r="H1912">
        <v>85</v>
      </c>
      <c r="I1912" s="101" t="s">
        <v>18</v>
      </c>
      <c r="J1912" s="1">
        <f>DATEVALUE(RIGHT(jaar_zip[[#This Row],[YYYYMMDD]],2)&amp;"-"&amp;MID(jaar_zip[[#This Row],[YYYYMMDD]],5,2)&amp;"-"&amp;LEFT(jaar_zip[[#This Row],[YYYYMMDD]],4))</f>
        <v>45558</v>
      </c>
      <c r="K1912" s="101" t="str">
        <f>IF(AND(VALUE(MONTH(jaar_zip[[#This Row],[Datum]]))=1,VALUE(WEEKNUM(jaar_zip[[#This Row],[Datum]],21))&gt;51),RIGHT(YEAR(jaar_zip[[#This Row],[Datum]])-1,2),RIGHT(YEAR(jaar_zip[[#This Row],[Datum]]),2))&amp;"-"&amp; TEXT(WEEKNUM(jaar_zip[[#This Row],[Datum]],21),"00")</f>
        <v>24-39</v>
      </c>
      <c r="L1912" s="101">
        <f>MONTH(jaar_zip[[#This Row],[Datum]])</f>
        <v>9</v>
      </c>
      <c r="M1912" s="101">
        <f>IF(ISNUMBER(jaar_zip[[#This Row],[etmaaltemperatuur]]),IF(jaar_zip[[#This Row],[etmaaltemperatuur]]&lt;stookgrens,stookgrens-jaar_zip[[#This Row],[etmaaltemperatuur]],0),"")</f>
        <v>0.80000000000000071</v>
      </c>
      <c r="N1912" s="101">
        <f>IF(ISNUMBER(jaar_zip[[#This Row],[graaddagen]]),IF(OR(MONTH(jaar_zip[[#This Row],[Datum]])=1,MONTH(jaar_zip[[#This Row],[Datum]])=2,MONTH(jaar_zip[[#This Row],[Datum]])=11,MONTH(jaar_zip[[#This Row],[Datum]])=12),1.1,IF(OR(MONTH(jaar_zip[[#This Row],[Datum]])=3,MONTH(jaar_zip[[#This Row],[Datum]])=10),1,0.8))*jaar_zip[[#This Row],[graaddagen]],"")</f>
        <v>0.64000000000000057</v>
      </c>
      <c r="O1912" s="101">
        <f>IF(ISNUMBER(jaar_zip[[#This Row],[etmaaltemperatuur]]),IF(jaar_zip[[#This Row],[etmaaltemperatuur]]&gt;stookgrens,jaar_zip[[#This Row],[etmaaltemperatuur]]-stookgrens,0),"")</f>
        <v>0</v>
      </c>
    </row>
    <row r="1913" spans="1:15" x14ac:dyDescent="0.25">
      <c r="A1913">
        <v>257</v>
      </c>
      <c r="B1913">
        <v>20240924</v>
      </c>
      <c r="D1913">
        <v>14.9</v>
      </c>
      <c r="E1913">
        <v>455</v>
      </c>
      <c r="F1913">
        <v>1.4</v>
      </c>
      <c r="H1913">
        <v>84</v>
      </c>
      <c r="I1913" s="101" t="s">
        <v>18</v>
      </c>
      <c r="J1913" s="1">
        <f>DATEVALUE(RIGHT(jaar_zip[[#This Row],[YYYYMMDD]],2)&amp;"-"&amp;MID(jaar_zip[[#This Row],[YYYYMMDD]],5,2)&amp;"-"&amp;LEFT(jaar_zip[[#This Row],[YYYYMMDD]],4))</f>
        <v>45559</v>
      </c>
      <c r="K1913" s="101" t="str">
        <f>IF(AND(VALUE(MONTH(jaar_zip[[#This Row],[Datum]]))=1,VALUE(WEEKNUM(jaar_zip[[#This Row],[Datum]],21))&gt;51),RIGHT(YEAR(jaar_zip[[#This Row],[Datum]])-1,2),RIGHT(YEAR(jaar_zip[[#This Row],[Datum]]),2))&amp;"-"&amp; TEXT(WEEKNUM(jaar_zip[[#This Row],[Datum]],21),"00")</f>
        <v>24-39</v>
      </c>
      <c r="L1913" s="101">
        <f>MONTH(jaar_zip[[#This Row],[Datum]])</f>
        <v>9</v>
      </c>
      <c r="M1913" s="101">
        <f>IF(ISNUMBER(jaar_zip[[#This Row],[etmaaltemperatuur]]),IF(jaar_zip[[#This Row],[etmaaltemperatuur]]&lt;stookgrens,stookgrens-jaar_zip[[#This Row],[etmaaltemperatuur]],0),"")</f>
        <v>3.0999999999999996</v>
      </c>
      <c r="N1913" s="101">
        <f>IF(ISNUMBER(jaar_zip[[#This Row],[graaddagen]]),IF(OR(MONTH(jaar_zip[[#This Row],[Datum]])=1,MONTH(jaar_zip[[#This Row],[Datum]])=2,MONTH(jaar_zip[[#This Row],[Datum]])=11,MONTH(jaar_zip[[#This Row],[Datum]])=12),1.1,IF(OR(MONTH(jaar_zip[[#This Row],[Datum]])=3,MONTH(jaar_zip[[#This Row],[Datum]])=10),1,0.8))*jaar_zip[[#This Row],[graaddagen]],"")</f>
        <v>2.48</v>
      </c>
      <c r="O1913" s="101">
        <f>IF(ISNUMBER(jaar_zip[[#This Row],[etmaaltemperatuur]]),IF(jaar_zip[[#This Row],[etmaaltemperatuur]]&gt;stookgrens,jaar_zip[[#This Row],[etmaaltemperatuur]]-stookgrens,0),"")</f>
        <v>0</v>
      </c>
    </row>
    <row r="1914" spans="1:15" x14ac:dyDescent="0.25">
      <c r="A1914">
        <v>257</v>
      </c>
      <c r="B1914">
        <v>20240925</v>
      </c>
      <c r="D1914">
        <v>15.2</v>
      </c>
      <c r="E1914">
        <v>428</v>
      </c>
      <c r="F1914">
        <v>1.1000000000000001</v>
      </c>
      <c r="H1914">
        <v>77</v>
      </c>
      <c r="I1914" s="101" t="s">
        <v>18</v>
      </c>
      <c r="J1914" s="1">
        <f>DATEVALUE(RIGHT(jaar_zip[[#This Row],[YYYYMMDD]],2)&amp;"-"&amp;MID(jaar_zip[[#This Row],[YYYYMMDD]],5,2)&amp;"-"&amp;LEFT(jaar_zip[[#This Row],[YYYYMMDD]],4))</f>
        <v>45560</v>
      </c>
      <c r="K1914" s="101" t="str">
        <f>IF(AND(VALUE(MONTH(jaar_zip[[#This Row],[Datum]]))=1,VALUE(WEEKNUM(jaar_zip[[#This Row],[Datum]],21))&gt;51),RIGHT(YEAR(jaar_zip[[#This Row],[Datum]])-1,2),RIGHT(YEAR(jaar_zip[[#This Row],[Datum]]),2))&amp;"-"&amp; TEXT(WEEKNUM(jaar_zip[[#This Row],[Datum]],21),"00")</f>
        <v>24-39</v>
      </c>
      <c r="L1914" s="101">
        <f>MONTH(jaar_zip[[#This Row],[Datum]])</f>
        <v>9</v>
      </c>
      <c r="M1914" s="101">
        <f>IF(ISNUMBER(jaar_zip[[#This Row],[etmaaltemperatuur]]),IF(jaar_zip[[#This Row],[etmaaltemperatuur]]&lt;stookgrens,stookgrens-jaar_zip[[#This Row],[etmaaltemperatuur]],0),"")</f>
        <v>2.8000000000000007</v>
      </c>
      <c r="N1914" s="101">
        <f>IF(ISNUMBER(jaar_zip[[#This Row],[graaddagen]]),IF(OR(MONTH(jaar_zip[[#This Row],[Datum]])=1,MONTH(jaar_zip[[#This Row],[Datum]])=2,MONTH(jaar_zip[[#This Row],[Datum]])=11,MONTH(jaar_zip[[#This Row],[Datum]])=12),1.1,IF(OR(MONTH(jaar_zip[[#This Row],[Datum]])=3,MONTH(jaar_zip[[#This Row],[Datum]])=10),1,0.8))*jaar_zip[[#This Row],[graaddagen]],"")</f>
        <v>2.2400000000000007</v>
      </c>
      <c r="O1914" s="101">
        <f>IF(ISNUMBER(jaar_zip[[#This Row],[etmaaltemperatuur]]),IF(jaar_zip[[#This Row],[etmaaltemperatuur]]&gt;stookgrens,jaar_zip[[#This Row],[etmaaltemperatuur]]-stookgrens,0),"")</f>
        <v>0</v>
      </c>
    </row>
    <row r="1915" spans="1:15" x14ac:dyDescent="0.25">
      <c r="A1915">
        <v>257</v>
      </c>
      <c r="B1915">
        <v>20240926</v>
      </c>
      <c r="D1915">
        <v>16.100000000000001</v>
      </c>
      <c r="E1915">
        <v>798</v>
      </c>
      <c r="F1915">
        <v>22.9</v>
      </c>
      <c r="H1915">
        <v>84</v>
      </c>
      <c r="I1915" s="101" t="s">
        <v>18</v>
      </c>
      <c r="J1915" s="1">
        <f>DATEVALUE(RIGHT(jaar_zip[[#This Row],[YYYYMMDD]],2)&amp;"-"&amp;MID(jaar_zip[[#This Row],[YYYYMMDD]],5,2)&amp;"-"&amp;LEFT(jaar_zip[[#This Row],[YYYYMMDD]],4))</f>
        <v>45561</v>
      </c>
      <c r="K1915" s="101" t="str">
        <f>IF(AND(VALUE(MONTH(jaar_zip[[#This Row],[Datum]]))=1,VALUE(WEEKNUM(jaar_zip[[#This Row],[Datum]],21))&gt;51),RIGHT(YEAR(jaar_zip[[#This Row],[Datum]])-1,2),RIGHT(YEAR(jaar_zip[[#This Row],[Datum]]),2))&amp;"-"&amp; TEXT(WEEKNUM(jaar_zip[[#This Row],[Datum]],21),"00")</f>
        <v>24-39</v>
      </c>
      <c r="L1915" s="101">
        <f>MONTH(jaar_zip[[#This Row],[Datum]])</f>
        <v>9</v>
      </c>
      <c r="M1915" s="101">
        <f>IF(ISNUMBER(jaar_zip[[#This Row],[etmaaltemperatuur]]),IF(jaar_zip[[#This Row],[etmaaltemperatuur]]&lt;stookgrens,stookgrens-jaar_zip[[#This Row],[etmaaltemperatuur]],0),"")</f>
        <v>1.8999999999999986</v>
      </c>
      <c r="N1915" s="101">
        <f>IF(ISNUMBER(jaar_zip[[#This Row],[graaddagen]]),IF(OR(MONTH(jaar_zip[[#This Row],[Datum]])=1,MONTH(jaar_zip[[#This Row],[Datum]])=2,MONTH(jaar_zip[[#This Row],[Datum]])=11,MONTH(jaar_zip[[#This Row],[Datum]])=12),1.1,IF(OR(MONTH(jaar_zip[[#This Row],[Datum]])=3,MONTH(jaar_zip[[#This Row],[Datum]])=10),1,0.8))*jaar_zip[[#This Row],[graaddagen]],"")</f>
        <v>1.5199999999999989</v>
      </c>
      <c r="O1915" s="101">
        <f>IF(ISNUMBER(jaar_zip[[#This Row],[etmaaltemperatuur]]),IF(jaar_zip[[#This Row],[etmaaltemperatuur]]&gt;stookgrens,jaar_zip[[#This Row],[etmaaltemperatuur]]-stookgrens,0),"")</f>
        <v>0</v>
      </c>
    </row>
    <row r="1916" spans="1:15" x14ac:dyDescent="0.25">
      <c r="A1916">
        <v>257</v>
      </c>
      <c r="B1916">
        <v>20240927</v>
      </c>
      <c r="D1916">
        <v>13.2</v>
      </c>
      <c r="E1916">
        <v>181</v>
      </c>
      <c r="F1916">
        <v>39.4</v>
      </c>
      <c r="H1916">
        <v>79</v>
      </c>
      <c r="I1916" s="101" t="s">
        <v>18</v>
      </c>
      <c r="J1916" s="1">
        <f>DATEVALUE(RIGHT(jaar_zip[[#This Row],[YYYYMMDD]],2)&amp;"-"&amp;MID(jaar_zip[[#This Row],[YYYYMMDD]],5,2)&amp;"-"&amp;LEFT(jaar_zip[[#This Row],[YYYYMMDD]],4))</f>
        <v>45562</v>
      </c>
      <c r="K1916" s="101" t="str">
        <f>IF(AND(VALUE(MONTH(jaar_zip[[#This Row],[Datum]]))=1,VALUE(WEEKNUM(jaar_zip[[#This Row],[Datum]],21))&gt;51),RIGHT(YEAR(jaar_zip[[#This Row],[Datum]])-1,2),RIGHT(YEAR(jaar_zip[[#This Row],[Datum]]),2))&amp;"-"&amp; TEXT(WEEKNUM(jaar_zip[[#This Row],[Datum]],21),"00")</f>
        <v>24-39</v>
      </c>
      <c r="L1916" s="101">
        <f>MONTH(jaar_zip[[#This Row],[Datum]])</f>
        <v>9</v>
      </c>
      <c r="M1916" s="101">
        <f>IF(ISNUMBER(jaar_zip[[#This Row],[etmaaltemperatuur]]),IF(jaar_zip[[#This Row],[etmaaltemperatuur]]&lt;stookgrens,stookgrens-jaar_zip[[#This Row],[etmaaltemperatuur]],0),"")</f>
        <v>4.8000000000000007</v>
      </c>
      <c r="N1916" s="101">
        <f>IF(ISNUMBER(jaar_zip[[#This Row],[graaddagen]]),IF(OR(MONTH(jaar_zip[[#This Row],[Datum]])=1,MONTH(jaar_zip[[#This Row],[Datum]])=2,MONTH(jaar_zip[[#This Row],[Datum]])=11,MONTH(jaar_zip[[#This Row],[Datum]])=12),1.1,IF(OR(MONTH(jaar_zip[[#This Row],[Datum]])=3,MONTH(jaar_zip[[#This Row],[Datum]])=10),1,0.8))*jaar_zip[[#This Row],[graaddagen]],"")</f>
        <v>3.8400000000000007</v>
      </c>
      <c r="O1916" s="101">
        <f>IF(ISNUMBER(jaar_zip[[#This Row],[etmaaltemperatuur]]),IF(jaar_zip[[#This Row],[etmaaltemperatuur]]&gt;stookgrens,jaar_zip[[#This Row],[etmaaltemperatuur]]-stookgrens,0),"")</f>
        <v>0</v>
      </c>
    </row>
    <row r="1917" spans="1:15" x14ac:dyDescent="0.25">
      <c r="A1917">
        <v>257</v>
      </c>
      <c r="B1917">
        <v>20240928</v>
      </c>
      <c r="D1917">
        <v>12</v>
      </c>
      <c r="E1917">
        <v>965</v>
      </c>
      <c r="F1917">
        <v>3.7</v>
      </c>
      <c r="H1917">
        <v>67</v>
      </c>
      <c r="I1917" s="101" t="s">
        <v>18</v>
      </c>
      <c r="J1917" s="1">
        <f>DATEVALUE(RIGHT(jaar_zip[[#This Row],[YYYYMMDD]],2)&amp;"-"&amp;MID(jaar_zip[[#This Row],[YYYYMMDD]],5,2)&amp;"-"&amp;LEFT(jaar_zip[[#This Row],[YYYYMMDD]],4))</f>
        <v>45563</v>
      </c>
      <c r="K1917" s="101" t="str">
        <f>IF(AND(VALUE(MONTH(jaar_zip[[#This Row],[Datum]]))=1,VALUE(WEEKNUM(jaar_zip[[#This Row],[Datum]],21))&gt;51),RIGHT(YEAR(jaar_zip[[#This Row],[Datum]])-1,2),RIGHT(YEAR(jaar_zip[[#This Row],[Datum]]),2))&amp;"-"&amp; TEXT(WEEKNUM(jaar_zip[[#This Row],[Datum]],21),"00")</f>
        <v>24-39</v>
      </c>
      <c r="L1917" s="101">
        <f>MONTH(jaar_zip[[#This Row],[Datum]])</f>
        <v>9</v>
      </c>
      <c r="M1917" s="101">
        <f>IF(ISNUMBER(jaar_zip[[#This Row],[etmaaltemperatuur]]),IF(jaar_zip[[#This Row],[etmaaltemperatuur]]&lt;stookgrens,stookgrens-jaar_zip[[#This Row],[etmaaltemperatuur]],0),"")</f>
        <v>6</v>
      </c>
      <c r="N1917" s="101">
        <f>IF(ISNUMBER(jaar_zip[[#This Row],[graaddagen]]),IF(OR(MONTH(jaar_zip[[#This Row],[Datum]])=1,MONTH(jaar_zip[[#This Row],[Datum]])=2,MONTH(jaar_zip[[#This Row],[Datum]])=11,MONTH(jaar_zip[[#This Row],[Datum]])=12),1.1,IF(OR(MONTH(jaar_zip[[#This Row],[Datum]])=3,MONTH(jaar_zip[[#This Row],[Datum]])=10),1,0.8))*jaar_zip[[#This Row],[graaddagen]],"")</f>
        <v>4.8000000000000007</v>
      </c>
      <c r="O1917" s="101">
        <f>IF(ISNUMBER(jaar_zip[[#This Row],[etmaaltemperatuur]]),IF(jaar_zip[[#This Row],[etmaaltemperatuur]]&gt;stookgrens,jaar_zip[[#This Row],[etmaaltemperatuur]]-stookgrens,0),"")</f>
        <v>0</v>
      </c>
    </row>
    <row r="1918" spans="1:15" x14ac:dyDescent="0.25">
      <c r="A1918">
        <v>257</v>
      </c>
      <c r="B1918">
        <v>20240929</v>
      </c>
      <c r="D1918">
        <v>11.2</v>
      </c>
      <c r="E1918">
        <v>1074</v>
      </c>
      <c r="F1918">
        <v>0</v>
      </c>
      <c r="H1918">
        <v>71</v>
      </c>
      <c r="I1918" s="101" t="s">
        <v>18</v>
      </c>
      <c r="J1918" s="1">
        <f>DATEVALUE(RIGHT(jaar_zip[[#This Row],[YYYYMMDD]],2)&amp;"-"&amp;MID(jaar_zip[[#This Row],[YYYYMMDD]],5,2)&amp;"-"&amp;LEFT(jaar_zip[[#This Row],[YYYYMMDD]],4))</f>
        <v>45564</v>
      </c>
      <c r="K1918" s="101" t="str">
        <f>IF(AND(VALUE(MONTH(jaar_zip[[#This Row],[Datum]]))=1,VALUE(WEEKNUM(jaar_zip[[#This Row],[Datum]],21))&gt;51),RIGHT(YEAR(jaar_zip[[#This Row],[Datum]])-1,2),RIGHT(YEAR(jaar_zip[[#This Row],[Datum]]),2))&amp;"-"&amp; TEXT(WEEKNUM(jaar_zip[[#This Row],[Datum]],21),"00")</f>
        <v>24-39</v>
      </c>
      <c r="L1918" s="101">
        <f>MONTH(jaar_zip[[#This Row],[Datum]])</f>
        <v>9</v>
      </c>
      <c r="M1918" s="101">
        <f>IF(ISNUMBER(jaar_zip[[#This Row],[etmaaltemperatuur]]),IF(jaar_zip[[#This Row],[etmaaltemperatuur]]&lt;stookgrens,stookgrens-jaar_zip[[#This Row],[etmaaltemperatuur]],0),"")</f>
        <v>6.8000000000000007</v>
      </c>
      <c r="N1918" s="101">
        <f>IF(ISNUMBER(jaar_zip[[#This Row],[graaddagen]]),IF(OR(MONTH(jaar_zip[[#This Row],[Datum]])=1,MONTH(jaar_zip[[#This Row],[Datum]])=2,MONTH(jaar_zip[[#This Row],[Datum]])=11,MONTH(jaar_zip[[#This Row],[Datum]])=12),1.1,IF(OR(MONTH(jaar_zip[[#This Row],[Datum]])=3,MONTH(jaar_zip[[#This Row],[Datum]])=10),1,0.8))*jaar_zip[[#This Row],[graaddagen]],"")</f>
        <v>5.4400000000000013</v>
      </c>
      <c r="O1918" s="101">
        <f>IF(ISNUMBER(jaar_zip[[#This Row],[etmaaltemperatuur]]),IF(jaar_zip[[#This Row],[etmaaltemperatuur]]&gt;stookgrens,jaar_zip[[#This Row],[etmaaltemperatuur]]-stookgrens,0),"")</f>
        <v>0</v>
      </c>
    </row>
    <row r="1919" spans="1:15" x14ac:dyDescent="0.25">
      <c r="A1919">
        <v>257</v>
      </c>
      <c r="B1919">
        <v>20240930</v>
      </c>
      <c r="D1919">
        <v>12</v>
      </c>
      <c r="E1919">
        <v>366</v>
      </c>
      <c r="F1919">
        <v>17.8</v>
      </c>
      <c r="H1919">
        <v>85</v>
      </c>
      <c r="I1919" s="101" t="s">
        <v>18</v>
      </c>
      <c r="J1919" s="1">
        <f>DATEVALUE(RIGHT(jaar_zip[[#This Row],[YYYYMMDD]],2)&amp;"-"&amp;MID(jaar_zip[[#This Row],[YYYYMMDD]],5,2)&amp;"-"&amp;LEFT(jaar_zip[[#This Row],[YYYYMMDD]],4))</f>
        <v>45565</v>
      </c>
      <c r="K1919" s="101" t="str">
        <f>IF(AND(VALUE(MONTH(jaar_zip[[#This Row],[Datum]]))=1,VALUE(WEEKNUM(jaar_zip[[#This Row],[Datum]],21))&gt;51),RIGHT(YEAR(jaar_zip[[#This Row],[Datum]])-1,2),RIGHT(YEAR(jaar_zip[[#This Row],[Datum]]),2))&amp;"-"&amp; TEXT(WEEKNUM(jaar_zip[[#This Row],[Datum]],21),"00")</f>
        <v>24-40</v>
      </c>
      <c r="L1919" s="101">
        <f>MONTH(jaar_zip[[#This Row],[Datum]])</f>
        <v>9</v>
      </c>
      <c r="M1919" s="101">
        <f>IF(ISNUMBER(jaar_zip[[#This Row],[etmaaltemperatuur]]),IF(jaar_zip[[#This Row],[etmaaltemperatuur]]&lt;stookgrens,stookgrens-jaar_zip[[#This Row],[etmaaltemperatuur]],0),"")</f>
        <v>6</v>
      </c>
      <c r="N1919" s="101">
        <f>IF(ISNUMBER(jaar_zip[[#This Row],[graaddagen]]),IF(OR(MONTH(jaar_zip[[#This Row],[Datum]])=1,MONTH(jaar_zip[[#This Row],[Datum]])=2,MONTH(jaar_zip[[#This Row],[Datum]])=11,MONTH(jaar_zip[[#This Row],[Datum]])=12),1.1,IF(OR(MONTH(jaar_zip[[#This Row],[Datum]])=3,MONTH(jaar_zip[[#This Row],[Datum]])=10),1,0.8))*jaar_zip[[#This Row],[graaddagen]],"")</f>
        <v>4.8000000000000007</v>
      </c>
      <c r="O1919" s="101">
        <f>IF(ISNUMBER(jaar_zip[[#This Row],[etmaaltemperatuur]]),IF(jaar_zip[[#This Row],[etmaaltemperatuur]]&gt;stookgrens,jaar_zip[[#This Row],[etmaaltemperatuur]]-stookgrens,0),"")</f>
        <v>0</v>
      </c>
    </row>
    <row r="1920" spans="1:15" x14ac:dyDescent="0.25">
      <c r="A1920">
        <v>260</v>
      </c>
      <c r="B1920">
        <v>20240101</v>
      </c>
      <c r="C1920">
        <v>5.5</v>
      </c>
      <c r="D1920">
        <v>7.4</v>
      </c>
      <c r="E1920">
        <v>142</v>
      </c>
      <c r="F1920">
        <v>10.3</v>
      </c>
      <c r="G1920">
        <v>1001.3</v>
      </c>
      <c r="H1920">
        <v>87</v>
      </c>
      <c r="I1920" s="101" t="s">
        <v>19</v>
      </c>
      <c r="J1920" s="1">
        <f>DATEVALUE(RIGHT(jaar_zip[[#This Row],[YYYYMMDD]],2)&amp;"-"&amp;MID(jaar_zip[[#This Row],[YYYYMMDD]],5,2)&amp;"-"&amp;LEFT(jaar_zip[[#This Row],[YYYYMMDD]],4))</f>
        <v>45292</v>
      </c>
      <c r="K1920" s="101" t="str">
        <f>IF(AND(VALUE(MONTH(jaar_zip[[#This Row],[Datum]]))=1,VALUE(WEEKNUM(jaar_zip[[#This Row],[Datum]],21))&gt;51),RIGHT(YEAR(jaar_zip[[#This Row],[Datum]])-1,2),RIGHT(YEAR(jaar_zip[[#This Row],[Datum]]),2))&amp;"-"&amp; TEXT(WEEKNUM(jaar_zip[[#This Row],[Datum]],21),"00")</f>
        <v>24-01</v>
      </c>
      <c r="L1920" s="101">
        <f>MONTH(jaar_zip[[#This Row],[Datum]])</f>
        <v>1</v>
      </c>
      <c r="M1920" s="101">
        <f>IF(ISNUMBER(jaar_zip[[#This Row],[etmaaltemperatuur]]),IF(jaar_zip[[#This Row],[etmaaltemperatuur]]&lt;stookgrens,stookgrens-jaar_zip[[#This Row],[etmaaltemperatuur]],0),"")</f>
        <v>10.6</v>
      </c>
      <c r="N1920" s="101">
        <f>IF(ISNUMBER(jaar_zip[[#This Row],[graaddagen]]),IF(OR(MONTH(jaar_zip[[#This Row],[Datum]])=1,MONTH(jaar_zip[[#This Row],[Datum]])=2,MONTH(jaar_zip[[#This Row],[Datum]])=11,MONTH(jaar_zip[[#This Row],[Datum]])=12),1.1,IF(OR(MONTH(jaar_zip[[#This Row],[Datum]])=3,MONTH(jaar_zip[[#This Row],[Datum]])=10),1,0.8))*jaar_zip[[#This Row],[graaddagen]],"")</f>
        <v>11.66</v>
      </c>
      <c r="O1920" s="101">
        <f>IF(ISNUMBER(jaar_zip[[#This Row],[etmaaltemperatuur]]),IF(jaar_zip[[#This Row],[etmaaltemperatuur]]&gt;stookgrens,jaar_zip[[#This Row],[etmaaltemperatuur]]-stookgrens,0),"")</f>
        <v>0</v>
      </c>
    </row>
    <row r="1921" spans="1:15" x14ac:dyDescent="0.25">
      <c r="A1921">
        <v>260</v>
      </c>
      <c r="B1921">
        <v>20240102</v>
      </c>
      <c r="C1921">
        <v>6.6</v>
      </c>
      <c r="D1921">
        <v>10.5</v>
      </c>
      <c r="E1921">
        <v>67</v>
      </c>
      <c r="F1921">
        <v>24</v>
      </c>
      <c r="G1921">
        <v>987.6</v>
      </c>
      <c r="H1921">
        <v>91</v>
      </c>
      <c r="I1921" s="101" t="s">
        <v>19</v>
      </c>
      <c r="J1921" s="1">
        <f>DATEVALUE(RIGHT(jaar_zip[[#This Row],[YYYYMMDD]],2)&amp;"-"&amp;MID(jaar_zip[[#This Row],[YYYYMMDD]],5,2)&amp;"-"&amp;LEFT(jaar_zip[[#This Row],[YYYYMMDD]],4))</f>
        <v>45293</v>
      </c>
      <c r="K1921" s="101" t="str">
        <f>IF(AND(VALUE(MONTH(jaar_zip[[#This Row],[Datum]]))=1,VALUE(WEEKNUM(jaar_zip[[#This Row],[Datum]],21))&gt;51),RIGHT(YEAR(jaar_zip[[#This Row],[Datum]])-1,2),RIGHT(YEAR(jaar_zip[[#This Row],[Datum]]),2))&amp;"-"&amp; TEXT(WEEKNUM(jaar_zip[[#This Row],[Datum]],21),"00")</f>
        <v>24-01</v>
      </c>
      <c r="L1921" s="101">
        <f>MONTH(jaar_zip[[#This Row],[Datum]])</f>
        <v>1</v>
      </c>
      <c r="M1921" s="101">
        <f>IF(ISNUMBER(jaar_zip[[#This Row],[etmaaltemperatuur]]),IF(jaar_zip[[#This Row],[etmaaltemperatuur]]&lt;stookgrens,stookgrens-jaar_zip[[#This Row],[etmaaltemperatuur]],0),"")</f>
        <v>7.5</v>
      </c>
      <c r="N1921" s="101">
        <f>IF(ISNUMBER(jaar_zip[[#This Row],[graaddagen]]),IF(OR(MONTH(jaar_zip[[#This Row],[Datum]])=1,MONTH(jaar_zip[[#This Row],[Datum]])=2,MONTH(jaar_zip[[#This Row],[Datum]])=11,MONTH(jaar_zip[[#This Row],[Datum]])=12),1.1,IF(OR(MONTH(jaar_zip[[#This Row],[Datum]])=3,MONTH(jaar_zip[[#This Row],[Datum]])=10),1,0.8))*jaar_zip[[#This Row],[graaddagen]],"")</f>
        <v>8.25</v>
      </c>
      <c r="O1921" s="101">
        <f>IF(ISNUMBER(jaar_zip[[#This Row],[etmaaltemperatuur]]),IF(jaar_zip[[#This Row],[etmaaltemperatuur]]&gt;stookgrens,jaar_zip[[#This Row],[etmaaltemperatuur]]-stookgrens,0),"")</f>
        <v>0</v>
      </c>
    </row>
    <row r="1922" spans="1:15" x14ac:dyDescent="0.25">
      <c r="A1922">
        <v>260</v>
      </c>
      <c r="B1922">
        <v>20240103</v>
      </c>
      <c r="C1922">
        <v>5.6</v>
      </c>
      <c r="D1922">
        <v>9.4</v>
      </c>
      <c r="E1922">
        <v>112</v>
      </c>
      <c r="F1922">
        <v>12.4</v>
      </c>
      <c r="G1922">
        <v>989.2</v>
      </c>
      <c r="H1922">
        <v>88</v>
      </c>
      <c r="I1922" s="101" t="s">
        <v>19</v>
      </c>
      <c r="J1922" s="1">
        <f>DATEVALUE(RIGHT(jaar_zip[[#This Row],[YYYYMMDD]],2)&amp;"-"&amp;MID(jaar_zip[[#This Row],[YYYYMMDD]],5,2)&amp;"-"&amp;LEFT(jaar_zip[[#This Row],[YYYYMMDD]],4))</f>
        <v>45294</v>
      </c>
      <c r="K1922" s="101" t="str">
        <f>IF(AND(VALUE(MONTH(jaar_zip[[#This Row],[Datum]]))=1,VALUE(WEEKNUM(jaar_zip[[#This Row],[Datum]],21))&gt;51),RIGHT(YEAR(jaar_zip[[#This Row],[Datum]])-1,2),RIGHT(YEAR(jaar_zip[[#This Row],[Datum]]),2))&amp;"-"&amp; TEXT(WEEKNUM(jaar_zip[[#This Row],[Datum]],21),"00")</f>
        <v>24-01</v>
      </c>
      <c r="L1922" s="101">
        <f>MONTH(jaar_zip[[#This Row],[Datum]])</f>
        <v>1</v>
      </c>
      <c r="M1922" s="101">
        <f>IF(ISNUMBER(jaar_zip[[#This Row],[etmaaltemperatuur]]),IF(jaar_zip[[#This Row],[etmaaltemperatuur]]&lt;stookgrens,stookgrens-jaar_zip[[#This Row],[etmaaltemperatuur]],0),"")</f>
        <v>8.6</v>
      </c>
      <c r="N1922" s="101">
        <f>IF(ISNUMBER(jaar_zip[[#This Row],[graaddagen]]),IF(OR(MONTH(jaar_zip[[#This Row],[Datum]])=1,MONTH(jaar_zip[[#This Row],[Datum]])=2,MONTH(jaar_zip[[#This Row],[Datum]])=11,MONTH(jaar_zip[[#This Row],[Datum]])=12),1.1,IF(OR(MONTH(jaar_zip[[#This Row],[Datum]])=3,MONTH(jaar_zip[[#This Row],[Datum]])=10),1,0.8))*jaar_zip[[#This Row],[graaddagen]],"")</f>
        <v>9.4600000000000009</v>
      </c>
      <c r="O1922" s="101">
        <f>IF(ISNUMBER(jaar_zip[[#This Row],[etmaaltemperatuur]]),IF(jaar_zip[[#This Row],[etmaaltemperatuur]]&gt;stookgrens,jaar_zip[[#This Row],[etmaaltemperatuur]]-stookgrens,0),"")</f>
        <v>0</v>
      </c>
    </row>
    <row r="1923" spans="1:15" x14ac:dyDescent="0.25">
      <c r="A1923">
        <v>260</v>
      </c>
      <c r="B1923">
        <v>20240104</v>
      </c>
      <c r="C1923">
        <v>2.5</v>
      </c>
      <c r="D1923">
        <v>7.6</v>
      </c>
      <c r="E1923">
        <v>139</v>
      </c>
      <c r="F1923">
        <v>10.6</v>
      </c>
      <c r="G1923">
        <v>1001</v>
      </c>
      <c r="H1923">
        <v>94</v>
      </c>
      <c r="I1923" s="101" t="s">
        <v>19</v>
      </c>
      <c r="J1923" s="1">
        <f>DATEVALUE(RIGHT(jaar_zip[[#This Row],[YYYYMMDD]],2)&amp;"-"&amp;MID(jaar_zip[[#This Row],[YYYYMMDD]],5,2)&amp;"-"&amp;LEFT(jaar_zip[[#This Row],[YYYYMMDD]],4))</f>
        <v>45295</v>
      </c>
      <c r="K1923" s="101" t="str">
        <f>IF(AND(VALUE(MONTH(jaar_zip[[#This Row],[Datum]]))=1,VALUE(WEEKNUM(jaar_zip[[#This Row],[Datum]],21))&gt;51),RIGHT(YEAR(jaar_zip[[#This Row],[Datum]])-1,2),RIGHT(YEAR(jaar_zip[[#This Row],[Datum]]),2))&amp;"-"&amp; TEXT(WEEKNUM(jaar_zip[[#This Row],[Datum]],21),"00")</f>
        <v>24-01</v>
      </c>
      <c r="L1923" s="101">
        <f>MONTH(jaar_zip[[#This Row],[Datum]])</f>
        <v>1</v>
      </c>
      <c r="M1923" s="101">
        <f>IF(ISNUMBER(jaar_zip[[#This Row],[etmaaltemperatuur]]),IF(jaar_zip[[#This Row],[etmaaltemperatuur]]&lt;stookgrens,stookgrens-jaar_zip[[#This Row],[etmaaltemperatuur]],0),"")</f>
        <v>10.4</v>
      </c>
      <c r="N1923" s="101">
        <f>IF(ISNUMBER(jaar_zip[[#This Row],[graaddagen]]),IF(OR(MONTH(jaar_zip[[#This Row],[Datum]])=1,MONTH(jaar_zip[[#This Row],[Datum]])=2,MONTH(jaar_zip[[#This Row],[Datum]])=11,MONTH(jaar_zip[[#This Row],[Datum]])=12),1.1,IF(OR(MONTH(jaar_zip[[#This Row],[Datum]])=3,MONTH(jaar_zip[[#This Row],[Datum]])=10),1,0.8))*jaar_zip[[#This Row],[graaddagen]],"")</f>
        <v>11.440000000000001</v>
      </c>
      <c r="O1923" s="101">
        <f>IF(ISNUMBER(jaar_zip[[#This Row],[etmaaltemperatuur]]),IF(jaar_zip[[#This Row],[etmaaltemperatuur]]&gt;stookgrens,jaar_zip[[#This Row],[etmaaltemperatuur]]-stookgrens,0),"")</f>
        <v>0</v>
      </c>
    </row>
    <row r="1924" spans="1:15" x14ac:dyDescent="0.25">
      <c r="A1924">
        <v>260</v>
      </c>
      <c r="B1924">
        <v>20240105</v>
      </c>
      <c r="C1924">
        <v>3.9</v>
      </c>
      <c r="D1924">
        <v>7</v>
      </c>
      <c r="E1924">
        <v>47</v>
      </c>
      <c r="F1924">
        <v>5.5</v>
      </c>
      <c r="G1924">
        <v>997</v>
      </c>
      <c r="H1924">
        <v>93</v>
      </c>
      <c r="I1924" s="101" t="s">
        <v>19</v>
      </c>
      <c r="J1924" s="1">
        <f>DATEVALUE(RIGHT(jaar_zip[[#This Row],[YYYYMMDD]],2)&amp;"-"&amp;MID(jaar_zip[[#This Row],[YYYYMMDD]],5,2)&amp;"-"&amp;LEFT(jaar_zip[[#This Row],[YYYYMMDD]],4))</f>
        <v>45296</v>
      </c>
      <c r="K1924" s="101" t="str">
        <f>IF(AND(VALUE(MONTH(jaar_zip[[#This Row],[Datum]]))=1,VALUE(WEEKNUM(jaar_zip[[#This Row],[Datum]],21))&gt;51),RIGHT(YEAR(jaar_zip[[#This Row],[Datum]])-1,2),RIGHT(YEAR(jaar_zip[[#This Row],[Datum]]),2))&amp;"-"&amp; TEXT(WEEKNUM(jaar_zip[[#This Row],[Datum]],21),"00")</f>
        <v>24-01</v>
      </c>
      <c r="L1924" s="101">
        <f>MONTH(jaar_zip[[#This Row],[Datum]])</f>
        <v>1</v>
      </c>
      <c r="M1924" s="101">
        <f>IF(ISNUMBER(jaar_zip[[#This Row],[etmaaltemperatuur]]),IF(jaar_zip[[#This Row],[etmaaltemperatuur]]&lt;stookgrens,stookgrens-jaar_zip[[#This Row],[etmaaltemperatuur]],0),"")</f>
        <v>11</v>
      </c>
      <c r="N1924" s="101">
        <f>IF(ISNUMBER(jaar_zip[[#This Row],[graaddagen]]),IF(OR(MONTH(jaar_zip[[#This Row],[Datum]])=1,MONTH(jaar_zip[[#This Row],[Datum]])=2,MONTH(jaar_zip[[#This Row],[Datum]])=11,MONTH(jaar_zip[[#This Row],[Datum]])=12),1.1,IF(OR(MONTH(jaar_zip[[#This Row],[Datum]])=3,MONTH(jaar_zip[[#This Row],[Datum]])=10),1,0.8))*jaar_zip[[#This Row],[graaddagen]],"")</f>
        <v>12.100000000000001</v>
      </c>
      <c r="O1924" s="101">
        <f>IF(ISNUMBER(jaar_zip[[#This Row],[etmaaltemperatuur]]),IF(jaar_zip[[#This Row],[etmaaltemperatuur]]&gt;stookgrens,jaar_zip[[#This Row],[etmaaltemperatuur]]-stookgrens,0),"")</f>
        <v>0</v>
      </c>
    </row>
    <row r="1925" spans="1:15" x14ac:dyDescent="0.25">
      <c r="A1925">
        <v>260</v>
      </c>
      <c r="B1925">
        <v>20240106</v>
      </c>
      <c r="C1925">
        <v>4</v>
      </c>
      <c r="D1925">
        <v>3.2</v>
      </c>
      <c r="E1925">
        <v>43</v>
      </c>
      <c r="F1925">
        <v>-0.1</v>
      </c>
      <c r="G1925">
        <v>1011.9</v>
      </c>
      <c r="H1925">
        <v>86</v>
      </c>
      <c r="I1925" s="101" t="s">
        <v>19</v>
      </c>
      <c r="J1925" s="1">
        <f>DATEVALUE(RIGHT(jaar_zip[[#This Row],[YYYYMMDD]],2)&amp;"-"&amp;MID(jaar_zip[[#This Row],[YYYYMMDD]],5,2)&amp;"-"&amp;LEFT(jaar_zip[[#This Row],[YYYYMMDD]],4))</f>
        <v>45297</v>
      </c>
      <c r="K1925" s="101" t="str">
        <f>IF(AND(VALUE(MONTH(jaar_zip[[#This Row],[Datum]]))=1,VALUE(WEEKNUM(jaar_zip[[#This Row],[Datum]],21))&gt;51),RIGHT(YEAR(jaar_zip[[#This Row],[Datum]])-1,2),RIGHT(YEAR(jaar_zip[[#This Row],[Datum]]),2))&amp;"-"&amp; TEXT(WEEKNUM(jaar_zip[[#This Row],[Datum]],21),"00")</f>
        <v>24-01</v>
      </c>
      <c r="L1925" s="101">
        <f>MONTH(jaar_zip[[#This Row],[Datum]])</f>
        <v>1</v>
      </c>
      <c r="M1925" s="101">
        <f>IF(ISNUMBER(jaar_zip[[#This Row],[etmaaltemperatuur]]),IF(jaar_zip[[#This Row],[etmaaltemperatuur]]&lt;stookgrens,stookgrens-jaar_zip[[#This Row],[etmaaltemperatuur]],0),"")</f>
        <v>14.8</v>
      </c>
      <c r="N1925" s="101">
        <f>IF(ISNUMBER(jaar_zip[[#This Row],[graaddagen]]),IF(OR(MONTH(jaar_zip[[#This Row],[Datum]])=1,MONTH(jaar_zip[[#This Row],[Datum]])=2,MONTH(jaar_zip[[#This Row],[Datum]])=11,MONTH(jaar_zip[[#This Row],[Datum]])=12),1.1,IF(OR(MONTH(jaar_zip[[#This Row],[Datum]])=3,MONTH(jaar_zip[[#This Row],[Datum]])=10),1,0.8))*jaar_zip[[#This Row],[graaddagen]],"")</f>
        <v>16.28</v>
      </c>
      <c r="O1925" s="101">
        <f>IF(ISNUMBER(jaar_zip[[#This Row],[etmaaltemperatuur]]),IF(jaar_zip[[#This Row],[etmaaltemperatuur]]&gt;stookgrens,jaar_zip[[#This Row],[etmaaltemperatuur]]-stookgrens,0),"")</f>
        <v>0</v>
      </c>
    </row>
    <row r="1926" spans="1:15" x14ac:dyDescent="0.25">
      <c r="A1926">
        <v>260</v>
      </c>
      <c r="B1926">
        <v>20240107</v>
      </c>
      <c r="C1926">
        <v>4.4000000000000004</v>
      </c>
      <c r="D1926">
        <v>-0.2</v>
      </c>
      <c r="E1926">
        <v>320</v>
      </c>
      <c r="F1926">
        <v>-0.1</v>
      </c>
      <c r="G1926">
        <v>1025.5999999999999</v>
      </c>
      <c r="H1926">
        <v>80</v>
      </c>
      <c r="I1926" s="101" t="s">
        <v>19</v>
      </c>
      <c r="J1926" s="1">
        <f>DATEVALUE(RIGHT(jaar_zip[[#This Row],[YYYYMMDD]],2)&amp;"-"&amp;MID(jaar_zip[[#This Row],[YYYYMMDD]],5,2)&amp;"-"&amp;LEFT(jaar_zip[[#This Row],[YYYYMMDD]],4))</f>
        <v>45298</v>
      </c>
      <c r="K1926" s="101" t="str">
        <f>IF(AND(VALUE(MONTH(jaar_zip[[#This Row],[Datum]]))=1,VALUE(WEEKNUM(jaar_zip[[#This Row],[Datum]],21))&gt;51),RIGHT(YEAR(jaar_zip[[#This Row],[Datum]])-1,2),RIGHT(YEAR(jaar_zip[[#This Row],[Datum]]),2))&amp;"-"&amp; TEXT(WEEKNUM(jaar_zip[[#This Row],[Datum]],21),"00")</f>
        <v>24-01</v>
      </c>
      <c r="L1926" s="101">
        <f>MONTH(jaar_zip[[#This Row],[Datum]])</f>
        <v>1</v>
      </c>
      <c r="M1926" s="101">
        <f>IF(ISNUMBER(jaar_zip[[#This Row],[etmaaltemperatuur]]),IF(jaar_zip[[#This Row],[etmaaltemperatuur]]&lt;stookgrens,stookgrens-jaar_zip[[#This Row],[etmaaltemperatuur]],0),"")</f>
        <v>18.2</v>
      </c>
      <c r="N1926" s="101">
        <f>IF(ISNUMBER(jaar_zip[[#This Row],[graaddagen]]),IF(OR(MONTH(jaar_zip[[#This Row],[Datum]])=1,MONTH(jaar_zip[[#This Row],[Datum]])=2,MONTH(jaar_zip[[#This Row],[Datum]])=11,MONTH(jaar_zip[[#This Row],[Datum]])=12),1.1,IF(OR(MONTH(jaar_zip[[#This Row],[Datum]])=3,MONTH(jaar_zip[[#This Row],[Datum]])=10),1,0.8))*jaar_zip[[#This Row],[graaddagen]],"")</f>
        <v>20.02</v>
      </c>
      <c r="O1926" s="101">
        <f>IF(ISNUMBER(jaar_zip[[#This Row],[etmaaltemperatuur]]),IF(jaar_zip[[#This Row],[etmaaltemperatuur]]&gt;stookgrens,jaar_zip[[#This Row],[etmaaltemperatuur]]-stookgrens,0),"")</f>
        <v>0</v>
      </c>
    </row>
    <row r="1927" spans="1:15" x14ac:dyDescent="0.25">
      <c r="A1927">
        <v>260</v>
      </c>
      <c r="B1927">
        <v>20240108</v>
      </c>
      <c r="C1927">
        <v>5.3</v>
      </c>
      <c r="D1927">
        <v>-1.8</v>
      </c>
      <c r="E1927">
        <v>253</v>
      </c>
      <c r="F1927">
        <v>-0.1</v>
      </c>
      <c r="G1927">
        <v>1032.8</v>
      </c>
      <c r="H1927">
        <v>69</v>
      </c>
      <c r="I1927" s="101" t="s">
        <v>19</v>
      </c>
      <c r="J1927" s="1">
        <f>DATEVALUE(RIGHT(jaar_zip[[#This Row],[YYYYMMDD]],2)&amp;"-"&amp;MID(jaar_zip[[#This Row],[YYYYMMDD]],5,2)&amp;"-"&amp;LEFT(jaar_zip[[#This Row],[YYYYMMDD]],4))</f>
        <v>45299</v>
      </c>
      <c r="K1927" s="101" t="str">
        <f>IF(AND(VALUE(MONTH(jaar_zip[[#This Row],[Datum]]))=1,VALUE(WEEKNUM(jaar_zip[[#This Row],[Datum]],21))&gt;51),RIGHT(YEAR(jaar_zip[[#This Row],[Datum]])-1,2),RIGHT(YEAR(jaar_zip[[#This Row],[Datum]]),2))&amp;"-"&amp; TEXT(WEEKNUM(jaar_zip[[#This Row],[Datum]],21),"00")</f>
        <v>24-02</v>
      </c>
      <c r="L1927" s="101">
        <f>MONTH(jaar_zip[[#This Row],[Datum]])</f>
        <v>1</v>
      </c>
      <c r="M1927" s="101">
        <f>IF(ISNUMBER(jaar_zip[[#This Row],[etmaaltemperatuur]]),IF(jaar_zip[[#This Row],[etmaaltemperatuur]]&lt;stookgrens,stookgrens-jaar_zip[[#This Row],[etmaaltemperatuur]],0),"")</f>
        <v>19.8</v>
      </c>
      <c r="N1927" s="101">
        <f>IF(ISNUMBER(jaar_zip[[#This Row],[graaddagen]]),IF(OR(MONTH(jaar_zip[[#This Row],[Datum]])=1,MONTH(jaar_zip[[#This Row],[Datum]])=2,MONTH(jaar_zip[[#This Row],[Datum]])=11,MONTH(jaar_zip[[#This Row],[Datum]])=12),1.1,IF(OR(MONTH(jaar_zip[[#This Row],[Datum]])=3,MONTH(jaar_zip[[#This Row],[Datum]])=10),1,0.8))*jaar_zip[[#This Row],[graaddagen]],"")</f>
        <v>21.78</v>
      </c>
      <c r="O1927" s="101">
        <f>IF(ISNUMBER(jaar_zip[[#This Row],[etmaaltemperatuur]]),IF(jaar_zip[[#This Row],[etmaaltemperatuur]]&gt;stookgrens,jaar_zip[[#This Row],[etmaaltemperatuur]]-stookgrens,0),"")</f>
        <v>0</v>
      </c>
    </row>
    <row r="1928" spans="1:15" x14ac:dyDescent="0.25">
      <c r="A1928">
        <v>260</v>
      </c>
      <c r="B1928">
        <v>20240109</v>
      </c>
      <c r="C1928">
        <v>4.5999999999999996</v>
      </c>
      <c r="D1928">
        <v>-3.2</v>
      </c>
      <c r="E1928">
        <v>479</v>
      </c>
      <c r="F1928">
        <v>0</v>
      </c>
      <c r="G1928">
        <v>1033.7</v>
      </c>
      <c r="H1928">
        <v>57</v>
      </c>
      <c r="I1928" s="101" t="s">
        <v>19</v>
      </c>
      <c r="J1928" s="1">
        <f>DATEVALUE(RIGHT(jaar_zip[[#This Row],[YYYYMMDD]],2)&amp;"-"&amp;MID(jaar_zip[[#This Row],[YYYYMMDD]],5,2)&amp;"-"&amp;LEFT(jaar_zip[[#This Row],[YYYYMMDD]],4))</f>
        <v>45300</v>
      </c>
      <c r="K1928" s="101" t="str">
        <f>IF(AND(VALUE(MONTH(jaar_zip[[#This Row],[Datum]]))=1,VALUE(WEEKNUM(jaar_zip[[#This Row],[Datum]],21))&gt;51),RIGHT(YEAR(jaar_zip[[#This Row],[Datum]])-1,2),RIGHT(YEAR(jaar_zip[[#This Row],[Datum]]),2))&amp;"-"&amp; TEXT(WEEKNUM(jaar_zip[[#This Row],[Datum]],21),"00")</f>
        <v>24-02</v>
      </c>
      <c r="L1928" s="101">
        <f>MONTH(jaar_zip[[#This Row],[Datum]])</f>
        <v>1</v>
      </c>
      <c r="M1928" s="101">
        <f>IF(ISNUMBER(jaar_zip[[#This Row],[etmaaltemperatuur]]),IF(jaar_zip[[#This Row],[etmaaltemperatuur]]&lt;stookgrens,stookgrens-jaar_zip[[#This Row],[etmaaltemperatuur]],0),"")</f>
        <v>21.2</v>
      </c>
      <c r="N1928" s="101">
        <f>IF(ISNUMBER(jaar_zip[[#This Row],[graaddagen]]),IF(OR(MONTH(jaar_zip[[#This Row],[Datum]])=1,MONTH(jaar_zip[[#This Row],[Datum]])=2,MONTH(jaar_zip[[#This Row],[Datum]])=11,MONTH(jaar_zip[[#This Row],[Datum]])=12),1.1,IF(OR(MONTH(jaar_zip[[#This Row],[Datum]])=3,MONTH(jaar_zip[[#This Row],[Datum]])=10),1,0.8))*jaar_zip[[#This Row],[graaddagen]],"")</f>
        <v>23.32</v>
      </c>
      <c r="O1928" s="101">
        <f>IF(ISNUMBER(jaar_zip[[#This Row],[etmaaltemperatuur]]),IF(jaar_zip[[#This Row],[etmaaltemperatuur]]&gt;stookgrens,jaar_zip[[#This Row],[etmaaltemperatuur]]-stookgrens,0),"")</f>
        <v>0</v>
      </c>
    </row>
    <row r="1929" spans="1:15" x14ac:dyDescent="0.25">
      <c r="A1929">
        <v>260</v>
      </c>
      <c r="B1929">
        <v>20240110</v>
      </c>
      <c r="C1929">
        <v>3.2</v>
      </c>
      <c r="D1929">
        <v>-3.2</v>
      </c>
      <c r="E1929">
        <v>459</v>
      </c>
      <c r="F1929">
        <v>0</v>
      </c>
      <c r="G1929">
        <v>1031</v>
      </c>
      <c r="H1929">
        <v>60</v>
      </c>
      <c r="I1929" s="101" t="s">
        <v>19</v>
      </c>
      <c r="J1929" s="1">
        <f>DATEVALUE(RIGHT(jaar_zip[[#This Row],[YYYYMMDD]],2)&amp;"-"&amp;MID(jaar_zip[[#This Row],[YYYYMMDD]],5,2)&amp;"-"&amp;LEFT(jaar_zip[[#This Row],[YYYYMMDD]],4))</f>
        <v>45301</v>
      </c>
      <c r="K1929" s="101" t="str">
        <f>IF(AND(VALUE(MONTH(jaar_zip[[#This Row],[Datum]]))=1,VALUE(WEEKNUM(jaar_zip[[#This Row],[Datum]],21))&gt;51),RIGHT(YEAR(jaar_zip[[#This Row],[Datum]])-1,2),RIGHT(YEAR(jaar_zip[[#This Row],[Datum]]),2))&amp;"-"&amp; TEXT(WEEKNUM(jaar_zip[[#This Row],[Datum]],21),"00")</f>
        <v>24-02</v>
      </c>
      <c r="L1929" s="101">
        <f>MONTH(jaar_zip[[#This Row],[Datum]])</f>
        <v>1</v>
      </c>
      <c r="M1929" s="101">
        <f>IF(ISNUMBER(jaar_zip[[#This Row],[etmaaltemperatuur]]),IF(jaar_zip[[#This Row],[etmaaltemperatuur]]&lt;stookgrens,stookgrens-jaar_zip[[#This Row],[etmaaltemperatuur]],0),"")</f>
        <v>21.2</v>
      </c>
      <c r="N1929" s="101">
        <f>IF(ISNUMBER(jaar_zip[[#This Row],[graaddagen]]),IF(OR(MONTH(jaar_zip[[#This Row],[Datum]])=1,MONTH(jaar_zip[[#This Row],[Datum]])=2,MONTH(jaar_zip[[#This Row],[Datum]])=11,MONTH(jaar_zip[[#This Row],[Datum]])=12),1.1,IF(OR(MONTH(jaar_zip[[#This Row],[Datum]])=3,MONTH(jaar_zip[[#This Row],[Datum]])=10),1,0.8))*jaar_zip[[#This Row],[graaddagen]],"")</f>
        <v>23.32</v>
      </c>
      <c r="O1929" s="101">
        <f>IF(ISNUMBER(jaar_zip[[#This Row],[etmaaltemperatuur]]),IF(jaar_zip[[#This Row],[etmaaltemperatuur]]&gt;stookgrens,jaar_zip[[#This Row],[etmaaltemperatuur]]-stookgrens,0),"")</f>
        <v>0</v>
      </c>
    </row>
    <row r="1930" spans="1:15" x14ac:dyDescent="0.25">
      <c r="A1930">
        <v>260</v>
      </c>
      <c r="B1930">
        <v>20240111</v>
      </c>
      <c r="C1930">
        <v>1.7</v>
      </c>
      <c r="D1930">
        <v>-1.9</v>
      </c>
      <c r="E1930">
        <v>202</v>
      </c>
      <c r="F1930">
        <v>0</v>
      </c>
      <c r="G1930">
        <v>1034.4000000000001</v>
      </c>
      <c r="H1930">
        <v>89</v>
      </c>
      <c r="I1930" s="101" t="s">
        <v>19</v>
      </c>
      <c r="J1930" s="1">
        <f>DATEVALUE(RIGHT(jaar_zip[[#This Row],[YYYYMMDD]],2)&amp;"-"&amp;MID(jaar_zip[[#This Row],[YYYYMMDD]],5,2)&amp;"-"&amp;LEFT(jaar_zip[[#This Row],[YYYYMMDD]],4))</f>
        <v>45302</v>
      </c>
      <c r="K1930" s="101" t="str">
        <f>IF(AND(VALUE(MONTH(jaar_zip[[#This Row],[Datum]]))=1,VALUE(WEEKNUM(jaar_zip[[#This Row],[Datum]],21))&gt;51),RIGHT(YEAR(jaar_zip[[#This Row],[Datum]])-1,2),RIGHT(YEAR(jaar_zip[[#This Row],[Datum]]),2))&amp;"-"&amp; TEXT(WEEKNUM(jaar_zip[[#This Row],[Datum]],21),"00")</f>
        <v>24-02</v>
      </c>
      <c r="L1930" s="101">
        <f>MONTH(jaar_zip[[#This Row],[Datum]])</f>
        <v>1</v>
      </c>
      <c r="M1930" s="101">
        <f>IF(ISNUMBER(jaar_zip[[#This Row],[etmaaltemperatuur]]),IF(jaar_zip[[#This Row],[etmaaltemperatuur]]&lt;stookgrens,stookgrens-jaar_zip[[#This Row],[etmaaltemperatuur]],0),"")</f>
        <v>19.899999999999999</v>
      </c>
      <c r="N1930" s="101">
        <f>IF(ISNUMBER(jaar_zip[[#This Row],[graaddagen]]),IF(OR(MONTH(jaar_zip[[#This Row],[Datum]])=1,MONTH(jaar_zip[[#This Row],[Datum]])=2,MONTH(jaar_zip[[#This Row],[Datum]])=11,MONTH(jaar_zip[[#This Row],[Datum]])=12),1.1,IF(OR(MONTH(jaar_zip[[#This Row],[Datum]])=3,MONTH(jaar_zip[[#This Row],[Datum]])=10),1,0.8))*jaar_zip[[#This Row],[graaddagen]],"")</f>
        <v>21.89</v>
      </c>
      <c r="O1930" s="101">
        <f>IF(ISNUMBER(jaar_zip[[#This Row],[etmaaltemperatuur]]),IF(jaar_zip[[#This Row],[etmaaltemperatuur]]&gt;stookgrens,jaar_zip[[#This Row],[etmaaltemperatuur]]-stookgrens,0),"")</f>
        <v>0</v>
      </c>
    </row>
    <row r="1931" spans="1:15" x14ac:dyDescent="0.25">
      <c r="A1931">
        <v>260</v>
      </c>
      <c r="B1931">
        <v>20240112</v>
      </c>
      <c r="C1931">
        <v>1.5</v>
      </c>
      <c r="D1931">
        <v>3.3</v>
      </c>
      <c r="E1931">
        <v>149</v>
      </c>
      <c r="F1931">
        <v>-0.1</v>
      </c>
      <c r="G1931">
        <v>1032.5999999999999</v>
      </c>
      <c r="H1931">
        <v>91</v>
      </c>
      <c r="I1931" s="101" t="s">
        <v>19</v>
      </c>
      <c r="J1931" s="1">
        <f>DATEVALUE(RIGHT(jaar_zip[[#This Row],[YYYYMMDD]],2)&amp;"-"&amp;MID(jaar_zip[[#This Row],[YYYYMMDD]],5,2)&amp;"-"&amp;LEFT(jaar_zip[[#This Row],[YYYYMMDD]],4))</f>
        <v>45303</v>
      </c>
      <c r="K1931" s="101" t="str">
        <f>IF(AND(VALUE(MONTH(jaar_zip[[#This Row],[Datum]]))=1,VALUE(WEEKNUM(jaar_zip[[#This Row],[Datum]],21))&gt;51),RIGHT(YEAR(jaar_zip[[#This Row],[Datum]])-1,2),RIGHT(YEAR(jaar_zip[[#This Row],[Datum]]),2))&amp;"-"&amp; TEXT(WEEKNUM(jaar_zip[[#This Row],[Datum]],21),"00")</f>
        <v>24-02</v>
      </c>
      <c r="L1931" s="101">
        <f>MONTH(jaar_zip[[#This Row],[Datum]])</f>
        <v>1</v>
      </c>
      <c r="M1931" s="101">
        <f>IF(ISNUMBER(jaar_zip[[#This Row],[etmaaltemperatuur]]),IF(jaar_zip[[#This Row],[etmaaltemperatuur]]&lt;stookgrens,stookgrens-jaar_zip[[#This Row],[etmaaltemperatuur]],0),"")</f>
        <v>14.7</v>
      </c>
      <c r="N1931" s="101">
        <f>IF(ISNUMBER(jaar_zip[[#This Row],[graaddagen]]),IF(OR(MONTH(jaar_zip[[#This Row],[Datum]])=1,MONTH(jaar_zip[[#This Row],[Datum]])=2,MONTH(jaar_zip[[#This Row],[Datum]])=11,MONTH(jaar_zip[[#This Row],[Datum]])=12),1.1,IF(OR(MONTH(jaar_zip[[#This Row],[Datum]])=3,MONTH(jaar_zip[[#This Row],[Datum]])=10),1,0.8))*jaar_zip[[#This Row],[graaddagen]],"")</f>
        <v>16.170000000000002</v>
      </c>
      <c r="O1931" s="101">
        <f>IF(ISNUMBER(jaar_zip[[#This Row],[etmaaltemperatuur]]),IF(jaar_zip[[#This Row],[etmaaltemperatuur]]&gt;stookgrens,jaar_zip[[#This Row],[etmaaltemperatuur]]-stookgrens,0),"")</f>
        <v>0</v>
      </c>
    </row>
    <row r="1932" spans="1:15" x14ac:dyDescent="0.25">
      <c r="A1932">
        <v>260</v>
      </c>
      <c r="B1932">
        <v>20240113</v>
      </c>
      <c r="C1932">
        <v>3.6</v>
      </c>
      <c r="D1932">
        <v>3.5</v>
      </c>
      <c r="E1932">
        <v>87</v>
      </c>
      <c r="F1932">
        <v>0.6</v>
      </c>
      <c r="G1932">
        <v>1021.6</v>
      </c>
      <c r="H1932">
        <v>94</v>
      </c>
      <c r="I1932" s="101" t="s">
        <v>19</v>
      </c>
      <c r="J1932" s="1">
        <f>DATEVALUE(RIGHT(jaar_zip[[#This Row],[YYYYMMDD]],2)&amp;"-"&amp;MID(jaar_zip[[#This Row],[YYYYMMDD]],5,2)&amp;"-"&amp;LEFT(jaar_zip[[#This Row],[YYYYMMDD]],4))</f>
        <v>45304</v>
      </c>
      <c r="K1932" s="101" t="str">
        <f>IF(AND(VALUE(MONTH(jaar_zip[[#This Row],[Datum]]))=1,VALUE(WEEKNUM(jaar_zip[[#This Row],[Datum]],21))&gt;51),RIGHT(YEAR(jaar_zip[[#This Row],[Datum]])-1,2),RIGHT(YEAR(jaar_zip[[#This Row],[Datum]]),2))&amp;"-"&amp; TEXT(WEEKNUM(jaar_zip[[#This Row],[Datum]],21),"00")</f>
        <v>24-02</v>
      </c>
      <c r="L1932" s="101">
        <f>MONTH(jaar_zip[[#This Row],[Datum]])</f>
        <v>1</v>
      </c>
      <c r="M1932" s="101">
        <f>IF(ISNUMBER(jaar_zip[[#This Row],[etmaaltemperatuur]]),IF(jaar_zip[[#This Row],[etmaaltemperatuur]]&lt;stookgrens,stookgrens-jaar_zip[[#This Row],[etmaaltemperatuur]],0),"")</f>
        <v>14.5</v>
      </c>
      <c r="N1932" s="101">
        <f>IF(ISNUMBER(jaar_zip[[#This Row],[graaddagen]]),IF(OR(MONTH(jaar_zip[[#This Row],[Datum]])=1,MONTH(jaar_zip[[#This Row],[Datum]])=2,MONTH(jaar_zip[[#This Row],[Datum]])=11,MONTH(jaar_zip[[#This Row],[Datum]])=12),1.1,IF(OR(MONTH(jaar_zip[[#This Row],[Datum]])=3,MONTH(jaar_zip[[#This Row],[Datum]])=10),1,0.8))*jaar_zip[[#This Row],[graaddagen]],"")</f>
        <v>15.950000000000001</v>
      </c>
      <c r="O1932" s="101">
        <f>IF(ISNUMBER(jaar_zip[[#This Row],[etmaaltemperatuur]]),IF(jaar_zip[[#This Row],[etmaaltemperatuur]]&gt;stookgrens,jaar_zip[[#This Row],[etmaaltemperatuur]]-stookgrens,0),"")</f>
        <v>0</v>
      </c>
    </row>
    <row r="1933" spans="1:15" x14ac:dyDescent="0.25">
      <c r="A1933">
        <v>260</v>
      </c>
      <c r="B1933">
        <v>20240114</v>
      </c>
      <c r="C1933">
        <v>3.9</v>
      </c>
      <c r="D1933">
        <v>2.8</v>
      </c>
      <c r="E1933">
        <v>136</v>
      </c>
      <c r="F1933">
        <v>2.9</v>
      </c>
      <c r="G1933">
        <v>1008.5</v>
      </c>
      <c r="H1933">
        <v>95</v>
      </c>
      <c r="I1933" s="101" t="s">
        <v>19</v>
      </c>
      <c r="J1933" s="1">
        <f>DATEVALUE(RIGHT(jaar_zip[[#This Row],[YYYYMMDD]],2)&amp;"-"&amp;MID(jaar_zip[[#This Row],[YYYYMMDD]],5,2)&amp;"-"&amp;LEFT(jaar_zip[[#This Row],[YYYYMMDD]],4))</f>
        <v>45305</v>
      </c>
      <c r="K1933" s="101" t="str">
        <f>IF(AND(VALUE(MONTH(jaar_zip[[#This Row],[Datum]]))=1,VALUE(WEEKNUM(jaar_zip[[#This Row],[Datum]],21))&gt;51),RIGHT(YEAR(jaar_zip[[#This Row],[Datum]])-1,2),RIGHT(YEAR(jaar_zip[[#This Row],[Datum]]),2))&amp;"-"&amp; TEXT(WEEKNUM(jaar_zip[[#This Row],[Datum]],21),"00")</f>
        <v>24-02</v>
      </c>
      <c r="L1933" s="101">
        <f>MONTH(jaar_zip[[#This Row],[Datum]])</f>
        <v>1</v>
      </c>
      <c r="M1933" s="101">
        <f>IF(ISNUMBER(jaar_zip[[#This Row],[etmaaltemperatuur]]),IF(jaar_zip[[#This Row],[etmaaltemperatuur]]&lt;stookgrens,stookgrens-jaar_zip[[#This Row],[etmaaltemperatuur]],0),"")</f>
        <v>15.2</v>
      </c>
      <c r="N1933" s="101">
        <f>IF(ISNUMBER(jaar_zip[[#This Row],[graaddagen]]),IF(OR(MONTH(jaar_zip[[#This Row],[Datum]])=1,MONTH(jaar_zip[[#This Row],[Datum]])=2,MONTH(jaar_zip[[#This Row],[Datum]])=11,MONTH(jaar_zip[[#This Row],[Datum]])=12),1.1,IF(OR(MONTH(jaar_zip[[#This Row],[Datum]])=3,MONTH(jaar_zip[[#This Row],[Datum]])=10),1,0.8))*jaar_zip[[#This Row],[graaddagen]],"")</f>
        <v>16.72</v>
      </c>
      <c r="O1933" s="101">
        <f>IF(ISNUMBER(jaar_zip[[#This Row],[etmaaltemperatuur]]),IF(jaar_zip[[#This Row],[etmaaltemperatuur]]&gt;stookgrens,jaar_zip[[#This Row],[etmaaltemperatuur]]-stookgrens,0),"")</f>
        <v>0</v>
      </c>
    </row>
    <row r="1934" spans="1:15" x14ac:dyDescent="0.25">
      <c r="A1934">
        <v>260</v>
      </c>
      <c r="B1934">
        <v>20240115</v>
      </c>
      <c r="C1934">
        <v>3.1</v>
      </c>
      <c r="D1934">
        <v>1.6</v>
      </c>
      <c r="E1934">
        <v>227</v>
      </c>
      <c r="F1934">
        <v>4.3</v>
      </c>
      <c r="G1934">
        <v>1003.7</v>
      </c>
      <c r="H1934">
        <v>88</v>
      </c>
      <c r="I1934" s="101" t="s">
        <v>19</v>
      </c>
      <c r="J1934" s="1">
        <f>DATEVALUE(RIGHT(jaar_zip[[#This Row],[YYYYMMDD]],2)&amp;"-"&amp;MID(jaar_zip[[#This Row],[YYYYMMDD]],5,2)&amp;"-"&amp;LEFT(jaar_zip[[#This Row],[YYYYMMDD]],4))</f>
        <v>45306</v>
      </c>
      <c r="K1934" s="101" t="str">
        <f>IF(AND(VALUE(MONTH(jaar_zip[[#This Row],[Datum]]))=1,VALUE(WEEKNUM(jaar_zip[[#This Row],[Datum]],21))&gt;51),RIGHT(YEAR(jaar_zip[[#This Row],[Datum]])-1,2),RIGHT(YEAR(jaar_zip[[#This Row],[Datum]]),2))&amp;"-"&amp; TEXT(WEEKNUM(jaar_zip[[#This Row],[Datum]],21),"00")</f>
        <v>24-03</v>
      </c>
      <c r="L1934" s="101">
        <f>MONTH(jaar_zip[[#This Row],[Datum]])</f>
        <v>1</v>
      </c>
      <c r="M1934" s="101">
        <f>IF(ISNUMBER(jaar_zip[[#This Row],[etmaaltemperatuur]]),IF(jaar_zip[[#This Row],[etmaaltemperatuur]]&lt;stookgrens,stookgrens-jaar_zip[[#This Row],[etmaaltemperatuur]],0),"")</f>
        <v>16.399999999999999</v>
      </c>
      <c r="N1934" s="101">
        <f>IF(ISNUMBER(jaar_zip[[#This Row],[graaddagen]]),IF(OR(MONTH(jaar_zip[[#This Row],[Datum]])=1,MONTH(jaar_zip[[#This Row],[Datum]])=2,MONTH(jaar_zip[[#This Row],[Datum]])=11,MONTH(jaar_zip[[#This Row],[Datum]])=12),1.1,IF(OR(MONTH(jaar_zip[[#This Row],[Datum]])=3,MONTH(jaar_zip[[#This Row],[Datum]])=10),1,0.8))*jaar_zip[[#This Row],[graaddagen]],"")</f>
        <v>18.04</v>
      </c>
      <c r="O1934" s="101">
        <f>IF(ISNUMBER(jaar_zip[[#This Row],[etmaaltemperatuur]]),IF(jaar_zip[[#This Row],[etmaaltemperatuur]]&gt;stookgrens,jaar_zip[[#This Row],[etmaaltemperatuur]]-stookgrens,0),"")</f>
        <v>0</v>
      </c>
    </row>
    <row r="1935" spans="1:15" x14ac:dyDescent="0.25">
      <c r="A1935">
        <v>260</v>
      </c>
      <c r="B1935">
        <v>20240116</v>
      </c>
      <c r="C1935">
        <v>3.7</v>
      </c>
      <c r="D1935">
        <v>0.8</v>
      </c>
      <c r="E1935">
        <v>463</v>
      </c>
      <c r="F1935">
        <v>0.8</v>
      </c>
      <c r="G1935">
        <v>1006.6</v>
      </c>
      <c r="H1935">
        <v>82</v>
      </c>
      <c r="I1935" s="101" t="s">
        <v>19</v>
      </c>
      <c r="J1935" s="1">
        <f>DATEVALUE(RIGHT(jaar_zip[[#This Row],[YYYYMMDD]],2)&amp;"-"&amp;MID(jaar_zip[[#This Row],[YYYYMMDD]],5,2)&amp;"-"&amp;LEFT(jaar_zip[[#This Row],[YYYYMMDD]],4))</f>
        <v>45307</v>
      </c>
      <c r="K1935" s="101" t="str">
        <f>IF(AND(VALUE(MONTH(jaar_zip[[#This Row],[Datum]]))=1,VALUE(WEEKNUM(jaar_zip[[#This Row],[Datum]],21))&gt;51),RIGHT(YEAR(jaar_zip[[#This Row],[Datum]])-1,2),RIGHT(YEAR(jaar_zip[[#This Row],[Datum]]),2))&amp;"-"&amp; TEXT(WEEKNUM(jaar_zip[[#This Row],[Datum]],21),"00")</f>
        <v>24-03</v>
      </c>
      <c r="L1935" s="101">
        <f>MONTH(jaar_zip[[#This Row],[Datum]])</f>
        <v>1</v>
      </c>
      <c r="M1935" s="101">
        <f>IF(ISNUMBER(jaar_zip[[#This Row],[etmaaltemperatuur]]),IF(jaar_zip[[#This Row],[etmaaltemperatuur]]&lt;stookgrens,stookgrens-jaar_zip[[#This Row],[etmaaltemperatuur]],0),"")</f>
        <v>17.2</v>
      </c>
      <c r="N1935" s="101">
        <f>IF(ISNUMBER(jaar_zip[[#This Row],[graaddagen]]),IF(OR(MONTH(jaar_zip[[#This Row],[Datum]])=1,MONTH(jaar_zip[[#This Row],[Datum]])=2,MONTH(jaar_zip[[#This Row],[Datum]])=11,MONTH(jaar_zip[[#This Row],[Datum]])=12),1.1,IF(OR(MONTH(jaar_zip[[#This Row],[Datum]])=3,MONTH(jaar_zip[[#This Row],[Datum]])=10),1,0.8))*jaar_zip[[#This Row],[graaddagen]],"")</f>
        <v>18.920000000000002</v>
      </c>
      <c r="O1935" s="101">
        <f>IF(ISNUMBER(jaar_zip[[#This Row],[etmaaltemperatuur]]),IF(jaar_zip[[#This Row],[etmaaltemperatuur]]&gt;stookgrens,jaar_zip[[#This Row],[etmaaltemperatuur]]-stookgrens,0),"")</f>
        <v>0</v>
      </c>
    </row>
    <row r="1936" spans="1:15" x14ac:dyDescent="0.25">
      <c r="A1936">
        <v>260</v>
      </c>
      <c r="B1936">
        <v>20240117</v>
      </c>
      <c r="C1936">
        <v>2.2000000000000002</v>
      </c>
      <c r="D1936">
        <v>-1.5</v>
      </c>
      <c r="E1936">
        <v>194</v>
      </c>
      <c r="F1936">
        <v>0</v>
      </c>
      <c r="G1936">
        <v>993</v>
      </c>
      <c r="H1936">
        <v>84</v>
      </c>
      <c r="I1936" s="101" t="s">
        <v>19</v>
      </c>
      <c r="J1936" s="1">
        <f>DATEVALUE(RIGHT(jaar_zip[[#This Row],[YYYYMMDD]],2)&amp;"-"&amp;MID(jaar_zip[[#This Row],[YYYYMMDD]],5,2)&amp;"-"&amp;LEFT(jaar_zip[[#This Row],[YYYYMMDD]],4))</f>
        <v>45308</v>
      </c>
      <c r="K1936" s="101" t="str">
        <f>IF(AND(VALUE(MONTH(jaar_zip[[#This Row],[Datum]]))=1,VALUE(WEEKNUM(jaar_zip[[#This Row],[Datum]],21))&gt;51),RIGHT(YEAR(jaar_zip[[#This Row],[Datum]])-1,2),RIGHT(YEAR(jaar_zip[[#This Row],[Datum]]),2))&amp;"-"&amp; TEXT(WEEKNUM(jaar_zip[[#This Row],[Datum]],21),"00")</f>
        <v>24-03</v>
      </c>
      <c r="L1936" s="101">
        <f>MONTH(jaar_zip[[#This Row],[Datum]])</f>
        <v>1</v>
      </c>
      <c r="M1936" s="101">
        <f>IF(ISNUMBER(jaar_zip[[#This Row],[etmaaltemperatuur]]),IF(jaar_zip[[#This Row],[etmaaltemperatuur]]&lt;stookgrens,stookgrens-jaar_zip[[#This Row],[etmaaltemperatuur]],0),"")</f>
        <v>19.5</v>
      </c>
      <c r="N1936" s="101">
        <f>IF(ISNUMBER(jaar_zip[[#This Row],[graaddagen]]),IF(OR(MONTH(jaar_zip[[#This Row],[Datum]])=1,MONTH(jaar_zip[[#This Row],[Datum]])=2,MONTH(jaar_zip[[#This Row],[Datum]])=11,MONTH(jaar_zip[[#This Row],[Datum]])=12),1.1,IF(OR(MONTH(jaar_zip[[#This Row],[Datum]])=3,MONTH(jaar_zip[[#This Row],[Datum]])=10),1,0.8))*jaar_zip[[#This Row],[graaddagen]],"")</f>
        <v>21.450000000000003</v>
      </c>
      <c r="O1936" s="101">
        <f>IF(ISNUMBER(jaar_zip[[#This Row],[etmaaltemperatuur]]),IF(jaar_zip[[#This Row],[etmaaltemperatuur]]&gt;stookgrens,jaar_zip[[#This Row],[etmaaltemperatuur]]-stookgrens,0),"")</f>
        <v>0</v>
      </c>
    </row>
    <row r="1937" spans="1:15" x14ac:dyDescent="0.25">
      <c r="A1937">
        <v>260</v>
      </c>
      <c r="B1937">
        <v>20240118</v>
      </c>
      <c r="C1937">
        <v>1.9</v>
      </c>
      <c r="D1937">
        <v>-1.7</v>
      </c>
      <c r="E1937">
        <v>524</v>
      </c>
      <c r="F1937">
        <v>-0.1</v>
      </c>
      <c r="G1937">
        <v>1003</v>
      </c>
      <c r="H1937">
        <v>90</v>
      </c>
      <c r="I1937" s="101" t="s">
        <v>19</v>
      </c>
      <c r="J1937" s="1">
        <f>DATEVALUE(RIGHT(jaar_zip[[#This Row],[YYYYMMDD]],2)&amp;"-"&amp;MID(jaar_zip[[#This Row],[YYYYMMDD]],5,2)&amp;"-"&amp;LEFT(jaar_zip[[#This Row],[YYYYMMDD]],4))</f>
        <v>45309</v>
      </c>
      <c r="K1937" s="101" t="str">
        <f>IF(AND(VALUE(MONTH(jaar_zip[[#This Row],[Datum]]))=1,VALUE(WEEKNUM(jaar_zip[[#This Row],[Datum]],21))&gt;51),RIGHT(YEAR(jaar_zip[[#This Row],[Datum]])-1,2),RIGHT(YEAR(jaar_zip[[#This Row],[Datum]]),2))&amp;"-"&amp; TEXT(WEEKNUM(jaar_zip[[#This Row],[Datum]],21),"00")</f>
        <v>24-03</v>
      </c>
      <c r="L1937" s="101">
        <f>MONTH(jaar_zip[[#This Row],[Datum]])</f>
        <v>1</v>
      </c>
      <c r="M1937" s="101">
        <f>IF(ISNUMBER(jaar_zip[[#This Row],[etmaaltemperatuur]]),IF(jaar_zip[[#This Row],[etmaaltemperatuur]]&lt;stookgrens,stookgrens-jaar_zip[[#This Row],[etmaaltemperatuur]],0),"")</f>
        <v>19.7</v>
      </c>
      <c r="N1937" s="101">
        <f>IF(ISNUMBER(jaar_zip[[#This Row],[graaddagen]]),IF(OR(MONTH(jaar_zip[[#This Row],[Datum]])=1,MONTH(jaar_zip[[#This Row],[Datum]])=2,MONTH(jaar_zip[[#This Row],[Datum]])=11,MONTH(jaar_zip[[#This Row],[Datum]])=12),1.1,IF(OR(MONTH(jaar_zip[[#This Row],[Datum]])=3,MONTH(jaar_zip[[#This Row],[Datum]])=10),1,0.8))*jaar_zip[[#This Row],[graaddagen]],"")</f>
        <v>21.67</v>
      </c>
      <c r="O1937" s="101">
        <f>IF(ISNUMBER(jaar_zip[[#This Row],[etmaaltemperatuur]]),IF(jaar_zip[[#This Row],[etmaaltemperatuur]]&gt;stookgrens,jaar_zip[[#This Row],[etmaaltemperatuur]]-stookgrens,0),"")</f>
        <v>0</v>
      </c>
    </row>
    <row r="1938" spans="1:15" x14ac:dyDescent="0.25">
      <c r="A1938">
        <v>260</v>
      </c>
      <c r="B1938">
        <v>20240119</v>
      </c>
      <c r="C1938">
        <v>3.6</v>
      </c>
      <c r="D1938">
        <v>1.5</v>
      </c>
      <c r="E1938">
        <v>484</v>
      </c>
      <c r="F1938">
        <v>1.3</v>
      </c>
      <c r="G1938">
        <v>1019.9</v>
      </c>
      <c r="H1938">
        <v>85</v>
      </c>
      <c r="I1938" s="101" t="s">
        <v>19</v>
      </c>
      <c r="J1938" s="1">
        <f>DATEVALUE(RIGHT(jaar_zip[[#This Row],[YYYYMMDD]],2)&amp;"-"&amp;MID(jaar_zip[[#This Row],[YYYYMMDD]],5,2)&amp;"-"&amp;LEFT(jaar_zip[[#This Row],[YYYYMMDD]],4))</f>
        <v>45310</v>
      </c>
      <c r="K1938" s="101" t="str">
        <f>IF(AND(VALUE(MONTH(jaar_zip[[#This Row],[Datum]]))=1,VALUE(WEEKNUM(jaar_zip[[#This Row],[Datum]],21))&gt;51),RIGHT(YEAR(jaar_zip[[#This Row],[Datum]])-1,2),RIGHT(YEAR(jaar_zip[[#This Row],[Datum]]),2))&amp;"-"&amp; TEXT(WEEKNUM(jaar_zip[[#This Row],[Datum]],21),"00")</f>
        <v>24-03</v>
      </c>
      <c r="L1938" s="101">
        <f>MONTH(jaar_zip[[#This Row],[Datum]])</f>
        <v>1</v>
      </c>
      <c r="M1938" s="101">
        <f>IF(ISNUMBER(jaar_zip[[#This Row],[etmaaltemperatuur]]),IF(jaar_zip[[#This Row],[etmaaltemperatuur]]&lt;stookgrens,stookgrens-jaar_zip[[#This Row],[etmaaltemperatuur]],0),"")</f>
        <v>16.5</v>
      </c>
      <c r="N1938" s="101">
        <f>IF(ISNUMBER(jaar_zip[[#This Row],[graaddagen]]),IF(OR(MONTH(jaar_zip[[#This Row],[Datum]])=1,MONTH(jaar_zip[[#This Row],[Datum]])=2,MONTH(jaar_zip[[#This Row],[Datum]])=11,MONTH(jaar_zip[[#This Row],[Datum]])=12),1.1,IF(OR(MONTH(jaar_zip[[#This Row],[Datum]])=3,MONTH(jaar_zip[[#This Row],[Datum]])=10),1,0.8))*jaar_zip[[#This Row],[graaddagen]],"")</f>
        <v>18.150000000000002</v>
      </c>
      <c r="O1938" s="101">
        <f>IF(ISNUMBER(jaar_zip[[#This Row],[etmaaltemperatuur]]),IF(jaar_zip[[#This Row],[etmaaltemperatuur]]&gt;stookgrens,jaar_zip[[#This Row],[etmaaltemperatuur]]-stookgrens,0),"")</f>
        <v>0</v>
      </c>
    </row>
    <row r="1939" spans="1:15" x14ac:dyDescent="0.25">
      <c r="A1939">
        <v>260</v>
      </c>
      <c r="B1939">
        <v>20240120</v>
      </c>
      <c r="C1939">
        <v>4.5999999999999996</v>
      </c>
      <c r="D1939">
        <v>-0.4</v>
      </c>
      <c r="E1939">
        <v>426</v>
      </c>
      <c r="F1939">
        <v>0</v>
      </c>
      <c r="G1939">
        <v>1026.5</v>
      </c>
      <c r="H1939">
        <v>82</v>
      </c>
      <c r="I1939" s="101" t="s">
        <v>19</v>
      </c>
      <c r="J1939" s="1">
        <f>DATEVALUE(RIGHT(jaar_zip[[#This Row],[YYYYMMDD]],2)&amp;"-"&amp;MID(jaar_zip[[#This Row],[YYYYMMDD]],5,2)&amp;"-"&amp;LEFT(jaar_zip[[#This Row],[YYYYMMDD]],4))</f>
        <v>45311</v>
      </c>
      <c r="K1939" s="101" t="str">
        <f>IF(AND(VALUE(MONTH(jaar_zip[[#This Row],[Datum]]))=1,VALUE(WEEKNUM(jaar_zip[[#This Row],[Datum]],21))&gt;51),RIGHT(YEAR(jaar_zip[[#This Row],[Datum]])-1,2),RIGHT(YEAR(jaar_zip[[#This Row],[Datum]]),2))&amp;"-"&amp; TEXT(WEEKNUM(jaar_zip[[#This Row],[Datum]],21),"00")</f>
        <v>24-03</v>
      </c>
      <c r="L1939" s="101">
        <f>MONTH(jaar_zip[[#This Row],[Datum]])</f>
        <v>1</v>
      </c>
      <c r="M1939" s="101">
        <f>IF(ISNUMBER(jaar_zip[[#This Row],[etmaaltemperatuur]]),IF(jaar_zip[[#This Row],[etmaaltemperatuur]]&lt;stookgrens,stookgrens-jaar_zip[[#This Row],[etmaaltemperatuur]],0),"")</f>
        <v>18.399999999999999</v>
      </c>
      <c r="N1939" s="101">
        <f>IF(ISNUMBER(jaar_zip[[#This Row],[graaddagen]]),IF(OR(MONTH(jaar_zip[[#This Row],[Datum]])=1,MONTH(jaar_zip[[#This Row],[Datum]])=2,MONTH(jaar_zip[[#This Row],[Datum]])=11,MONTH(jaar_zip[[#This Row],[Datum]])=12),1.1,IF(OR(MONTH(jaar_zip[[#This Row],[Datum]])=3,MONTH(jaar_zip[[#This Row],[Datum]])=10),1,0.8))*jaar_zip[[#This Row],[graaddagen]],"")</f>
        <v>20.239999999999998</v>
      </c>
      <c r="O1939" s="101">
        <f>IF(ISNUMBER(jaar_zip[[#This Row],[etmaaltemperatuur]]),IF(jaar_zip[[#This Row],[etmaaltemperatuur]]&gt;stookgrens,jaar_zip[[#This Row],[etmaaltemperatuur]]-stookgrens,0),"")</f>
        <v>0</v>
      </c>
    </row>
    <row r="1940" spans="1:15" x14ac:dyDescent="0.25">
      <c r="A1940">
        <v>260</v>
      </c>
      <c r="B1940">
        <v>20240121</v>
      </c>
      <c r="C1940">
        <v>6.5</v>
      </c>
      <c r="D1940">
        <v>3.7</v>
      </c>
      <c r="E1940">
        <v>108</v>
      </c>
      <c r="F1940">
        <v>0.2</v>
      </c>
      <c r="G1940">
        <v>1016</v>
      </c>
      <c r="H1940">
        <v>75</v>
      </c>
      <c r="I1940" s="101" t="s">
        <v>19</v>
      </c>
      <c r="J1940" s="1">
        <f>DATEVALUE(RIGHT(jaar_zip[[#This Row],[YYYYMMDD]],2)&amp;"-"&amp;MID(jaar_zip[[#This Row],[YYYYMMDD]],5,2)&amp;"-"&amp;LEFT(jaar_zip[[#This Row],[YYYYMMDD]],4))</f>
        <v>45312</v>
      </c>
      <c r="K1940" s="101" t="str">
        <f>IF(AND(VALUE(MONTH(jaar_zip[[#This Row],[Datum]]))=1,VALUE(WEEKNUM(jaar_zip[[#This Row],[Datum]],21))&gt;51),RIGHT(YEAR(jaar_zip[[#This Row],[Datum]])-1,2),RIGHT(YEAR(jaar_zip[[#This Row],[Datum]]),2))&amp;"-"&amp; TEXT(WEEKNUM(jaar_zip[[#This Row],[Datum]],21),"00")</f>
        <v>24-03</v>
      </c>
      <c r="L1940" s="101">
        <f>MONTH(jaar_zip[[#This Row],[Datum]])</f>
        <v>1</v>
      </c>
      <c r="M1940" s="101">
        <f>IF(ISNUMBER(jaar_zip[[#This Row],[etmaaltemperatuur]]),IF(jaar_zip[[#This Row],[etmaaltemperatuur]]&lt;stookgrens,stookgrens-jaar_zip[[#This Row],[etmaaltemperatuur]],0),"")</f>
        <v>14.3</v>
      </c>
      <c r="N1940" s="101">
        <f>IF(ISNUMBER(jaar_zip[[#This Row],[graaddagen]]),IF(OR(MONTH(jaar_zip[[#This Row],[Datum]])=1,MONTH(jaar_zip[[#This Row],[Datum]])=2,MONTH(jaar_zip[[#This Row],[Datum]])=11,MONTH(jaar_zip[[#This Row],[Datum]])=12),1.1,IF(OR(MONTH(jaar_zip[[#This Row],[Datum]])=3,MONTH(jaar_zip[[#This Row],[Datum]])=10),1,0.8))*jaar_zip[[#This Row],[graaddagen]],"")</f>
        <v>15.730000000000002</v>
      </c>
      <c r="O1940" s="101">
        <f>IF(ISNUMBER(jaar_zip[[#This Row],[etmaaltemperatuur]]),IF(jaar_zip[[#This Row],[etmaaltemperatuur]]&gt;stookgrens,jaar_zip[[#This Row],[etmaaltemperatuur]]-stookgrens,0),"")</f>
        <v>0</v>
      </c>
    </row>
    <row r="1941" spans="1:15" x14ac:dyDescent="0.25">
      <c r="A1941">
        <v>260</v>
      </c>
      <c r="B1941">
        <v>20240122</v>
      </c>
      <c r="C1941">
        <v>7.6</v>
      </c>
      <c r="D1941">
        <v>9.6</v>
      </c>
      <c r="E1941">
        <v>382</v>
      </c>
      <c r="F1941">
        <v>5</v>
      </c>
      <c r="G1941">
        <v>1007.4</v>
      </c>
      <c r="H1941">
        <v>80</v>
      </c>
      <c r="I1941" s="101" t="s">
        <v>19</v>
      </c>
      <c r="J1941" s="1">
        <f>DATEVALUE(RIGHT(jaar_zip[[#This Row],[YYYYMMDD]],2)&amp;"-"&amp;MID(jaar_zip[[#This Row],[YYYYMMDD]],5,2)&amp;"-"&amp;LEFT(jaar_zip[[#This Row],[YYYYMMDD]],4))</f>
        <v>45313</v>
      </c>
      <c r="K1941" s="101" t="str">
        <f>IF(AND(VALUE(MONTH(jaar_zip[[#This Row],[Datum]]))=1,VALUE(WEEKNUM(jaar_zip[[#This Row],[Datum]],21))&gt;51),RIGHT(YEAR(jaar_zip[[#This Row],[Datum]])-1,2),RIGHT(YEAR(jaar_zip[[#This Row],[Datum]]),2))&amp;"-"&amp; TEXT(WEEKNUM(jaar_zip[[#This Row],[Datum]],21),"00")</f>
        <v>24-04</v>
      </c>
      <c r="L1941" s="101">
        <f>MONTH(jaar_zip[[#This Row],[Datum]])</f>
        <v>1</v>
      </c>
      <c r="M1941" s="101">
        <f>IF(ISNUMBER(jaar_zip[[#This Row],[etmaaltemperatuur]]),IF(jaar_zip[[#This Row],[etmaaltemperatuur]]&lt;stookgrens,stookgrens-jaar_zip[[#This Row],[etmaaltemperatuur]],0),"")</f>
        <v>8.4</v>
      </c>
      <c r="N1941" s="101">
        <f>IF(ISNUMBER(jaar_zip[[#This Row],[graaddagen]]),IF(OR(MONTH(jaar_zip[[#This Row],[Datum]])=1,MONTH(jaar_zip[[#This Row],[Datum]])=2,MONTH(jaar_zip[[#This Row],[Datum]])=11,MONTH(jaar_zip[[#This Row],[Datum]])=12),1.1,IF(OR(MONTH(jaar_zip[[#This Row],[Datum]])=3,MONTH(jaar_zip[[#This Row],[Datum]])=10),1,0.8))*jaar_zip[[#This Row],[graaddagen]],"")</f>
        <v>9.240000000000002</v>
      </c>
      <c r="O1941" s="101">
        <f>IF(ISNUMBER(jaar_zip[[#This Row],[etmaaltemperatuur]]),IF(jaar_zip[[#This Row],[etmaaltemperatuur]]&gt;stookgrens,jaar_zip[[#This Row],[etmaaltemperatuur]]-stookgrens,0),"")</f>
        <v>0</v>
      </c>
    </row>
    <row r="1942" spans="1:15" x14ac:dyDescent="0.25">
      <c r="A1942">
        <v>260</v>
      </c>
      <c r="B1942">
        <v>20240123</v>
      </c>
      <c r="C1942">
        <v>6.4</v>
      </c>
      <c r="D1942">
        <v>8.4</v>
      </c>
      <c r="E1942">
        <v>339</v>
      </c>
      <c r="F1942">
        <v>4.9000000000000004</v>
      </c>
      <c r="G1942">
        <v>1019</v>
      </c>
      <c r="H1942">
        <v>83</v>
      </c>
      <c r="I1942" s="101" t="s">
        <v>19</v>
      </c>
      <c r="J1942" s="1">
        <f>DATEVALUE(RIGHT(jaar_zip[[#This Row],[YYYYMMDD]],2)&amp;"-"&amp;MID(jaar_zip[[#This Row],[YYYYMMDD]],5,2)&amp;"-"&amp;LEFT(jaar_zip[[#This Row],[YYYYMMDD]],4))</f>
        <v>45314</v>
      </c>
      <c r="K1942" s="101" t="str">
        <f>IF(AND(VALUE(MONTH(jaar_zip[[#This Row],[Datum]]))=1,VALUE(WEEKNUM(jaar_zip[[#This Row],[Datum]],21))&gt;51),RIGHT(YEAR(jaar_zip[[#This Row],[Datum]])-1,2),RIGHT(YEAR(jaar_zip[[#This Row],[Datum]]),2))&amp;"-"&amp; TEXT(WEEKNUM(jaar_zip[[#This Row],[Datum]],21),"00")</f>
        <v>24-04</v>
      </c>
      <c r="L1942" s="101">
        <f>MONTH(jaar_zip[[#This Row],[Datum]])</f>
        <v>1</v>
      </c>
      <c r="M1942" s="101">
        <f>IF(ISNUMBER(jaar_zip[[#This Row],[etmaaltemperatuur]]),IF(jaar_zip[[#This Row],[etmaaltemperatuur]]&lt;stookgrens,stookgrens-jaar_zip[[#This Row],[etmaaltemperatuur]],0),"")</f>
        <v>9.6</v>
      </c>
      <c r="N1942" s="101">
        <f>IF(ISNUMBER(jaar_zip[[#This Row],[graaddagen]]),IF(OR(MONTH(jaar_zip[[#This Row],[Datum]])=1,MONTH(jaar_zip[[#This Row],[Datum]])=2,MONTH(jaar_zip[[#This Row],[Datum]])=11,MONTH(jaar_zip[[#This Row],[Datum]])=12),1.1,IF(OR(MONTH(jaar_zip[[#This Row],[Datum]])=3,MONTH(jaar_zip[[#This Row],[Datum]])=10),1,0.8))*jaar_zip[[#This Row],[graaddagen]],"")</f>
        <v>10.56</v>
      </c>
      <c r="O1942" s="101">
        <f>IF(ISNUMBER(jaar_zip[[#This Row],[etmaaltemperatuur]]),IF(jaar_zip[[#This Row],[etmaaltemperatuur]]&gt;stookgrens,jaar_zip[[#This Row],[etmaaltemperatuur]]-stookgrens,0),"")</f>
        <v>0</v>
      </c>
    </row>
    <row r="1943" spans="1:15" x14ac:dyDescent="0.25">
      <c r="A1943">
        <v>260</v>
      </c>
      <c r="B1943">
        <v>20240124</v>
      </c>
      <c r="C1943">
        <v>7</v>
      </c>
      <c r="D1943">
        <v>10.4</v>
      </c>
      <c r="E1943">
        <v>329</v>
      </c>
      <c r="F1943">
        <v>1.1000000000000001</v>
      </c>
      <c r="G1943">
        <v>1020.2</v>
      </c>
      <c r="H1943">
        <v>73</v>
      </c>
      <c r="I1943" s="101" t="s">
        <v>19</v>
      </c>
      <c r="J1943" s="1">
        <f>DATEVALUE(RIGHT(jaar_zip[[#This Row],[YYYYMMDD]],2)&amp;"-"&amp;MID(jaar_zip[[#This Row],[YYYYMMDD]],5,2)&amp;"-"&amp;LEFT(jaar_zip[[#This Row],[YYYYMMDD]],4))</f>
        <v>45315</v>
      </c>
      <c r="K1943" s="101" t="str">
        <f>IF(AND(VALUE(MONTH(jaar_zip[[#This Row],[Datum]]))=1,VALUE(WEEKNUM(jaar_zip[[#This Row],[Datum]],21))&gt;51),RIGHT(YEAR(jaar_zip[[#This Row],[Datum]])-1,2),RIGHT(YEAR(jaar_zip[[#This Row],[Datum]]),2))&amp;"-"&amp; TEXT(WEEKNUM(jaar_zip[[#This Row],[Datum]],21),"00")</f>
        <v>24-04</v>
      </c>
      <c r="L1943" s="101">
        <f>MONTH(jaar_zip[[#This Row],[Datum]])</f>
        <v>1</v>
      </c>
      <c r="M1943" s="101">
        <f>IF(ISNUMBER(jaar_zip[[#This Row],[etmaaltemperatuur]]),IF(jaar_zip[[#This Row],[etmaaltemperatuur]]&lt;stookgrens,stookgrens-jaar_zip[[#This Row],[etmaaltemperatuur]],0),"")</f>
        <v>7.6</v>
      </c>
      <c r="N1943" s="101">
        <f>IF(ISNUMBER(jaar_zip[[#This Row],[graaddagen]]),IF(OR(MONTH(jaar_zip[[#This Row],[Datum]])=1,MONTH(jaar_zip[[#This Row],[Datum]])=2,MONTH(jaar_zip[[#This Row],[Datum]])=11,MONTH(jaar_zip[[#This Row],[Datum]])=12),1.1,IF(OR(MONTH(jaar_zip[[#This Row],[Datum]])=3,MONTH(jaar_zip[[#This Row],[Datum]])=10),1,0.8))*jaar_zip[[#This Row],[graaddagen]],"")</f>
        <v>8.36</v>
      </c>
      <c r="O1943" s="101">
        <f>IF(ISNUMBER(jaar_zip[[#This Row],[etmaaltemperatuur]]),IF(jaar_zip[[#This Row],[etmaaltemperatuur]]&gt;stookgrens,jaar_zip[[#This Row],[etmaaltemperatuur]]-stookgrens,0),"")</f>
        <v>0</v>
      </c>
    </row>
    <row r="1944" spans="1:15" x14ac:dyDescent="0.25">
      <c r="A1944">
        <v>260</v>
      </c>
      <c r="B1944">
        <v>20240125</v>
      </c>
      <c r="C1944">
        <v>2.8</v>
      </c>
      <c r="D1944">
        <v>7</v>
      </c>
      <c r="E1944">
        <v>222</v>
      </c>
      <c r="F1944">
        <v>1.5</v>
      </c>
      <c r="G1944">
        <v>1026.5999999999999</v>
      </c>
      <c r="H1944">
        <v>93</v>
      </c>
      <c r="I1944" s="101" t="s">
        <v>19</v>
      </c>
      <c r="J1944" s="1">
        <f>DATEVALUE(RIGHT(jaar_zip[[#This Row],[YYYYMMDD]],2)&amp;"-"&amp;MID(jaar_zip[[#This Row],[YYYYMMDD]],5,2)&amp;"-"&amp;LEFT(jaar_zip[[#This Row],[YYYYMMDD]],4))</f>
        <v>45316</v>
      </c>
      <c r="K1944" s="101" t="str">
        <f>IF(AND(VALUE(MONTH(jaar_zip[[#This Row],[Datum]]))=1,VALUE(WEEKNUM(jaar_zip[[#This Row],[Datum]],21))&gt;51),RIGHT(YEAR(jaar_zip[[#This Row],[Datum]])-1,2),RIGHT(YEAR(jaar_zip[[#This Row],[Datum]]),2))&amp;"-"&amp; TEXT(WEEKNUM(jaar_zip[[#This Row],[Datum]],21),"00")</f>
        <v>24-04</v>
      </c>
      <c r="L1944" s="101">
        <f>MONTH(jaar_zip[[#This Row],[Datum]])</f>
        <v>1</v>
      </c>
      <c r="M1944" s="101">
        <f>IF(ISNUMBER(jaar_zip[[#This Row],[etmaaltemperatuur]]),IF(jaar_zip[[#This Row],[etmaaltemperatuur]]&lt;stookgrens,stookgrens-jaar_zip[[#This Row],[etmaaltemperatuur]],0),"")</f>
        <v>11</v>
      </c>
      <c r="N1944" s="101">
        <f>IF(ISNUMBER(jaar_zip[[#This Row],[graaddagen]]),IF(OR(MONTH(jaar_zip[[#This Row],[Datum]])=1,MONTH(jaar_zip[[#This Row],[Datum]])=2,MONTH(jaar_zip[[#This Row],[Datum]])=11,MONTH(jaar_zip[[#This Row],[Datum]])=12),1.1,IF(OR(MONTH(jaar_zip[[#This Row],[Datum]])=3,MONTH(jaar_zip[[#This Row],[Datum]])=10),1,0.8))*jaar_zip[[#This Row],[graaddagen]],"")</f>
        <v>12.100000000000001</v>
      </c>
      <c r="O1944" s="101">
        <f>IF(ISNUMBER(jaar_zip[[#This Row],[etmaaltemperatuur]]),IF(jaar_zip[[#This Row],[etmaaltemperatuur]]&gt;stookgrens,jaar_zip[[#This Row],[etmaaltemperatuur]]-stookgrens,0),"")</f>
        <v>0</v>
      </c>
    </row>
    <row r="1945" spans="1:15" x14ac:dyDescent="0.25">
      <c r="A1945">
        <v>260</v>
      </c>
      <c r="B1945">
        <v>20240126</v>
      </c>
      <c r="C1945">
        <v>5.3</v>
      </c>
      <c r="D1945">
        <v>8.1</v>
      </c>
      <c r="E1945">
        <v>364</v>
      </c>
      <c r="F1945">
        <v>5.5</v>
      </c>
      <c r="G1945">
        <v>1025.4000000000001</v>
      </c>
      <c r="H1945">
        <v>82</v>
      </c>
      <c r="I1945" s="101" t="s">
        <v>19</v>
      </c>
      <c r="J1945" s="1">
        <f>DATEVALUE(RIGHT(jaar_zip[[#This Row],[YYYYMMDD]],2)&amp;"-"&amp;MID(jaar_zip[[#This Row],[YYYYMMDD]],5,2)&amp;"-"&amp;LEFT(jaar_zip[[#This Row],[YYYYMMDD]],4))</f>
        <v>45317</v>
      </c>
      <c r="K1945" s="101" t="str">
        <f>IF(AND(VALUE(MONTH(jaar_zip[[#This Row],[Datum]]))=1,VALUE(WEEKNUM(jaar_zip[[#This Row],[Datum]],21))&gt;51),RIGHT(YEAR(jaar_zip[[#This Row],[Datum]])-1,2),RIGHT(YEAR(jaar_zip[[#This Row],[Datum]]),2))&amp;"-"&amp; TEXT(WEEKNUM(jaar_zip[[#This Row],[Datum]],21),"00")</f>
        <v>24-04</v>
      </c>
      <c r="L1945" s="101">
        <f>MONTH(jaar_zip[[#This Row],[Datum]])</f>
        <v>1</v>
      </c>
      <c r="M1945" s="101">
        <f>IF(ISNUMBER(jaar_zip[[#This Row],[etmaaltemperatuur]]),IF(jaar_zip[[#This Row],[etmaaltemperatuur]]&lt;stookgrens,stookgrens-jaar_zip[[#This Row],[etmaaltemperatuur]],0),"")</f>
        <v>9.9</v>
      </c>
      <c r="N1945" s="101">
        <f>IF(ISNUMBER(jaar_zip[[#This Row],[graaddagen]]),IF(OR(MONTH(jaar_zip[[#This Row],[Datum]])=1,MONTH(jaar_zip[[#This Row],[Datum]])=2,MONTH(jaar_zip[[#This Row],[Datum]])=11,MONTH(jaar_zip[[#This Row],[Datum]])=12),1.1,IF(OR(MONTH(jaar_zip[[#This Row],[Datum]])=3,MONTH(jaar_zip[[#This Row],[Datum]])=10),1,0.8))*jaar_zip[[#This Row],[graaddagen]],"")</f>
        <v>10.89</v>
      </c>
      <c r="O1945" s="101">
        <f>IF(ISNUMBER(jaar_zip[[#This Row],[etmaaltemperatuur]]),IF(jaar_zip[[#This Row],[etmaaltemperatuur]]&gt;stookgrens,jaar_zip[[#This Row],[etmaaltemperatuur]]-stookgrens,0),"")</f>
        <v>0</v>
      </c>
    </row>
    <row r="1946" spans="1:15" x14ac:dyDescent="0.25">
      <c r="A1946">
        <v>260</v>
      </c>
      <c r="B1946">
        <v>20240127</v>
      </c>
      <c r="C1946">
        <v>2.8</v>
      </c>
      <c r="D1946">
        <v>3.8</v>
      </c>
      <c r="E1946">
        <v>562</v>
      </c>
      <c r="F1946">
        <v>0</v>
      </c>
      <c r="G1946">
        <v>1034.7</v>
      </c>
      <c r="H1946">
        <v>86</v>
      </c>
      <c r="I1946" s="101" t="s">
        <v>19</v>
      </c>
      <c r="J1946" s="1">
        <f>DATEVALUE(RIGHT(jaar_zip[[#This Row],[YYYYMMDD]],2)&amp;"-"&amp;MID(jaar_zip[[#This Row],[YYYYMMDD]],5,2)&amp;"-"&amp;LEFT(jaar_zip[[#This Row],[YYYYMMDD]],4))</f>
        <v>45318</v>
      </c>
      <c r="K1946" s="101" t="str">
        <f>IF(AND(VALUE(MONTH(jaar_zip[[#This Row],[Datum]]))=1,VALUE(WEEKNUM(jaar_zip[[#This Row],[Datum]],21))&gt;51),RIGHT(YEAR(jaar_zip[[#This Row],[Datum]])-1,2),RIGHT(YEAR(jaar_zip[[#This Row],[Datum]]),2))&amp;"-"&amp; TEXT(WEEKNUM(jaar_zip[[#This Row],[Datum]],21),"00")</f>
        <v>24-04</v>
      </c>
      <c r="L1946" s="101">
        <f>MONTH(jaar_zip[[#This Row],[Datum]])</f>
        <v>1</v>
      </c>
      <c r="M1946" s="101">
        <f>IF(ISNUMBER(jaar_zip[[#This Row],[etmaaltemperatuur]]),IF(jaar_zip[[#This Row],[etmaaltemperatuur]]&lt;stookgrens,stookgrens-jaar_zip[[#This Row],[etmaaltemperatuur]],0),"")</f>
        <v>14.2</v>
      </c>
      <c r="N1946" s="101">
        <f>IF(ISNUMBER(jaar_zip[[#This Row],[graaddagen]]),IF(OR(MONTH(jaar_zip[[#This Row],[Datum]])=1,MONTH(jaar_zip[[#This Row],[Datum]])=2,MONTH(jaar_zip[[#This Row],[Datum]])=11,MONTH(jaar_zip[[#This Row],[Datum]])=12),1.1,IF(OR(MONTH(jaar_zip[[#This Row],[Datum]])=3,MONTH(jaar_zip[[#This Row],[Datum]])=10),1,0.8))*jaar_zip[[#This Row],[graaddagen]],"")</f>
        <v>15.620000000000001</v>
      </c>
      <c r="O1946" s="101">
        <f>IF(ISNUMBER(jaar_zip[[#This Row],[etmaaltemperatuur]]),IF(jaar_zip[[#This Row],[etmaaltemperatuur]]&gt;stookgrens,jaar_zip[[#This Row],[etmaaltemperatuur]]-stookgrens,0),"")</f>
        <v>0</v>
      </c>
    </row>
    <row r="1947" spans="1:15" x14ac:dyDescent="0.25">
      <c r="A1947">
        <v>260</v>
      </c>
      <c r="B1947">
        <v>20240128</v>
      </c>
      <c r="C1947">
        <v>3.5</v>
      </c>
      <c r="D1947">
        <v>3.9</v>
      </c>
      <c r="E1947">
        <v>611</v>
      </c>
      <c r="F1947">
        <v>0</v>
      </c>
      <c r="G1947">
        <v>1027.3</v>
      </c>
      <c r="H1947">
        <v>76</v>
      </c>
      <c r="I1947" s="101" t="s">
        <v>19</v>
      </c>
      <c r="J1947" s="1">
        <f>DATEVALUE(RIGHT(jaar_zip[[#This Row],[YYYYMMDD]],2)&amp;"-"&amp;MID(jaar_zip[[#This Row],[YYYYMMDD]],5,2)&amp;"-"&amp;LEFT(jaar_zip[[#This Row],[YYYYMMDD]],4))</f>
        <v>45319</v>
      </c>
      <c r="K1947" s="101" t="str">
        <f>IF(AND(VALUE(MONTH(jaar_zip[[#This Row],[Datum]]))=1,VALUE(WEEKNUM(jaar_zip[[#This Row],[Datum]],21))&gt;51),RIGHT(YEAR(jaar_zip[[#This Row],[Datum]])-1,2),RIGHT(YEAR(jaar_zip[[#This Row],[Datum]]),2))&amp;"-"&amp; TEXT(WEEKNUM(jaar_zip[[#This Row],[Datum]],21),"00")</f>
        <v>24-04</v>
      </c>
      <c r="L1947" s="101">
        <f>MONTH(jaar_zip[[#This Row],[Datum]])</f>
        <v>1</v>
      </c>
      <c r="M1947" s="101">
        <f>IF(ISNUMBER(jaar_zip[[#This Row],[etmaaltemperatuur]]),IF(jaar_zip[[#This Row],[etmaaltemperatuur]]&lt;stookgrens,stookgrens-jaar_zip[[#This Row],[etmaaltemperatuur]],0),"")</f>
        <v>14.1</v>
      </c>
      <c r="N1947" s="101">
        <f>IF(ISNUMBER(jaar_zip[[#This Row],[graaddagen]]),IF(OR(MONTH(jaar_zip[[#This Row],[Datum]])=1,MONTH(jaar_zip[[#This Row],[Datum]])=2,MONTH(jaar_zip[[#This Row],[Datum]])=11,MONTH(jaar_zip[[#This Row],[Datum]])=12),1.1,IF(OR(MONTH(jaar_zip[[#This Row],[Datum]])=3,MONTH(jaar_zip[[#This Row],[Datum]])=10),1,0.8))*jaar_zip[[#This Row],[graaddagen]],"")</f>
        <v>15.510000000000002</v>
      </c>
      <c r="O1947" s="101">
        <f>IF(ISNUMBER(jaar_zip[[#This Row],[etmaaltemperatuur]]),IF(jaar_zip[[#This Row],[etmaaltemperatuur]]&gt;stookgrens,jaar_zip[[#This Row],[etmaaltemperatuur]]-stookgrens,0),"")</f>
        <v>0</v>
      </c>
    </row>
    <row r="1948" spans="1:15" x14ac:dyDescent="0.25">
      <c r="A1948">
        <v>260</v>
      </c>
      <c r="B1948">
        <v>20240129</v>
      </c>
      <c r="C1948">
        <v>2.6</v>
      </c>
      <c r="D1948">
        <v>6.5</v>
      </c>
      <c r="E1948">
        <v>475</v>
      </c>
      <c r="F1948">
        <v>0</v>
      </c>
      <c r="G1948">
        <v>1025.5999999999999</v>
      </c>
      <c r="H1948">
        <v>84</v>
      </c>
      <c r="I1948" s="101" t="s">
        <v>19</v>
      </c>
      <c r="J1948" s="1">
        <f>DATEVALUE(RIGHT(jaar_zip[[#This Row],[YYYYMMDD]],2)&amp;"-"&amp;MID(jaar_zip[[#This Row],[YYYYMMDD]],5,2)&amp;"-"&amp;LEFT(jaar_zip[[#This Row],[YYYYMMDD]],4))</f>
        <v>45320</v>
      </c>
      <c r="K1948" s="101" t="str">
        <f>IF(AND(VALUE(MONTH(jaar_zip[[#This Row],[Datum]]))=1,VALUE(WEEKNUM(jaar_zip[[#This Row],[Datum]],21))&gt;51),RIGHT(YEAR(jaar_zip[[#This Row],[Datum]])-1,2),RIGHT(YEAR(jaar_zip[[#This Row],[Datum]]),2))&amp;"-"&amp; TEXT(WEEKNUM(jaar_zip[[#This Row],[Datum]],21),"00")</f>
        <v>24-05</v>
      </c>
      <c r="L1948" s="101">
        <f>MONTH(jaar_zip[[#This Row],[Datum]])</f>
        <v>1</v>
      </c>
      <c r="M1948" s="101">
        <f>IF(ISNUMBER(jaar_zip[[#This Row],[etmaaltemperatuur]]),IF(jaar_zip[[#This Row],[etmaaltemperatuur]]&lt;stookgrens,stookgrens-jaar_zip[[#This Row],[etmaaltemperatuur]],0),"")</f>
        <v>11.5</v>
      </c>
      <c r="N1948" s="101">
        <f>IF(ISNUMBER(jaar_zip[[#This Row],[graaddagen]]),IF(OR(MONTH(jaar_zip[[#This Row],[Datum]])=1,MONTH(jaar_zip[[#This Row],[Datum]])=2,MONTH(jaar_zip[[#This Row],[Datum]])=11,MONTH(jaar_zip[[#This Row],[Datum]])=12),1.1,IF(OR(MONTH(jaar_zip[[#This Row],[Datum]])=3,MONTH(jaar_zip[[#This Row],[Datum]])=10),1,0.8))*jaar_zip[[#This Row],[graaddagen]],"")</f>
        <v>12.65</v>
      </c>
      <c r="O1948" s="101">
        <f>IF(ISNUMBER(jaar_zip[[#This Row],[etmaaltemperatuur]]),IF(jaar_zip[[#This Row],[etmaaltemperatuur]]&gt;stookgrens,jaar_zip[[#This Row],[etmaaltemperatuur]]-stookgrens,0),"")</f>
        <v>0</v>
      </c>
    </row>
    <row r="1949" spans="1:15" x14ac:dyDescent="0.25">
      <c r="A1949">
        <v>260</v>
      </c>
      <c r="B1949">
        <v>20240130</v>
      </c>
      <c r="C1949">
        <v>3.8</v>
      </c>
      <c r="D1949">
        <v>7.9</v>
      </c>
      <c r="E1949">
        <v>185</v>
      </c>
      <c r="F1949">
        <v>0.6</v>
      </c>
      <c r="G1949">
        <v>1027.7</v>
      </c>
      <c r="H1949">
        <v>90</v>
      </c>
      <c r="I1949" s="101" t="s">
        <v>19</v>
      </c>
      <c r="J1949" s="1">
        <f>DATEVALUE(RIGHT(jaar_zip[[#This Row],[YYYYMMDD]],2)&amp;"-"&amp;MID(jaar_zip[[#This Row],[YYYYMMDD]],5,2)&amp;"-"&amp;LEFT(jaar_zip[[#This Row],[YYYYMMDD]],4))</f>
        <v>45321</v>
      </c>
      <c r="K1949" s="101" t="str">
        <f>IF(AND(VALUE(MONTH(jaar_zip[[#This Row],[Datum]]))=1,VALUE(WEEKNUM(jaar_zip[[#This Row],[Datum]],21))&gt;51),RIGHT(YEAR(jaar_zip[[#This Row],[Datum]])-1,2),RIGHT(YEAR(jaar_zip[[#This Row],[Datum]]),2))&amp;"-"&amp; TEXT(WEEKNUM(jaar_zip[[#This Row],[Datum]],21),"00")</f>
        <v>24-05</v>
      </c>
      <c r="L1949" s="101">
        <f>MONTH(jaar_zip[[#This Row],[Datum]])</f>
        <v>1</v>
      </c>
      <c r="M1949" s="101">
        <f>IF(ISNUMBER(jaar_zip[[#This Row],[etmaaltemperatuur]]),IF(jaar_zip[[#This Row],[etmaaltemperatuur]]&lt;stookgrens,stookgrens-jaar_zip[[#This Row],[etmaaltemperatuur]],0),"")</f>
        <v>10.1</v>
      </c>
      <c r="N1949" s="101">
        <f>IF(ISNUMBER(jaar_zip[[#This Row],[graaddagen]]),IF(OR(MONTH(jaar_zip[[#This Row],[Datum]])=1,MONTH(jaar_zip[[#This Row],[Datum]])=2,MONTH(jaar_zip[[#This Row],[Datum]])=11,MONTH(jaar_zip[[#This Row],[Datum]])=12),1.1,IF(OR(MONTH(jaar_zip[[#This Row],[Datum]])=3,MONTH(jaar_zip[[#This Row],[Datum]])=10),1,0.8))*jaar_zip[[#This Row],[graaddagen]],"")</f>
        <v>11.110000000000001</v>
      </c>
      <c r="O1949" s="101">
        <f>IF(ISNUMBER(jaar_zip[[#This Row],[etmaaltemperatuur]]),IF(jaar_zip[[#This Row],[etmaaltemperatuur]]&gt;stookgrens,jaar_zip[[#This Row],[etmaaltemperatuur]]-stookgrens,0),"")</f>
        <v>0</v>
      </c>
    </row>
    <row r="1950" spans="1:15" x14ac:dyDescent="0.25">
      <c r="A1950">
        <v>260</v>
      </c>
      <c r="B1950">
        <v>20240131</v>
      </c>
      <c r="C1950">
        <v>4.0999999999999996</v>
      </c>
      <c r="D1950">
        <v>6.6</v>
      </c>
      <c r="E1950">
        <v>158</v>
      </c>
      <c r="F1950">
        <v>3.5</v>
      </c>
      <c r="G1950">
        <v>1029.9000000000001</v>
      </c>
      <c r="H1950">
        <v>81</v>
      </c>
      <c r="I1950" s="101" t="s">
        <v>19</v>
      </c>
      <c r="J1950" s="1">
        <f>DATEVALUE(RIGHT(jaar_zip[[#This Row],[YYYYMMDD]],2)&amp;"-"&amp;MID(jaar_zip[[#This Row],[YYYYMMDD]],5,2)&amp;"-"&amp;LEFT(jaar_zip[[#This Row],[YYYYMMDD]],4))</f>
        <v>45322</v>
      </c>
      <c r="K1950" s="101" t="str">
        <f>IF(AND(VALUE(MONTH(jaar_zip[[#This Row],[Datum]]))=1,VALUE(WEEKNUM(jaar_zip[[#This Row],[Datum]],21))&gt;51),RIGHT(YEAR(jaar_zip[[#This Row],[Datum]])-1,2),RIGHT(YEAR(jaar_zip[[#This Row],[Datum]]),2))&amp;"-"&amp; TEXT(WEEKNUM(jaar_zip[[#This Row],[Datum]],21),"00")</f>
        <v>24-05</v>
      </c>
      <c r="L1950" s="101">
        <f>MONTH(jaar_zip[[#This Row],[Datum]])</f>
        <v>1</v>
      </c>
      <c r="M1950" s="101">
        <f>IF(ISNUMBER(jaar_zip[[#This Row],[etmaaltemperatuur]]),IF(jaar_zip[[#This Row],[etmaaltemperatuur]]&lt;stookgrens,stookgrens-jaar_zip[[#This Row],[etmaaltemperatuur]],0),"")</f>
        <v>11.4</v>
      </c>
      <c r="N1950" s="101">
        <f>IF(ISNUMBER(jaar_zip[[#This Row],[graaddagen]]),IF(OR(MONTH(jaar_zip[[#This Row],[Datum]])=1,MONTH(jaar_zip[[#This Row],[Datum]])=2,MONTH(jaar_zip[[#This Row],[Datum]])=11,MONTH(jaar_zip[[#This Row],[Datum]])=12),1.1,IF(OR(MONTH(jaar_zip[[#This Row],[Datum]])=3,MONTH(jaar_zip[[#This Row],[Datum]])=10),1,0.8))*jaar_zip[[#This Row],[graaddagen]],"")</f>
        <v>12.540000000000001</v>
      </c>
      <c r="O1950" s="101">
        <f>IF(ISNUMBER(jaar_zip[[#This Row],[etmaaltemperatuur]]),IF(jaar_zip[[#This Row],[etmaaltemperatuur]]&gt;stookgrens,jaar_zip[[#This Row],[etmaaltemperatuur]]-stookgrens,0),"")</f>
        <v>0</v>
      </c>
    </row>
    <row r="1951" spans="1:15" x14ac:dyDescent="0.25">
      <c r="A1951">
        <v>260</v>
      </c>
      <c r="B1951">
        <v>20240201</v>
      </c>
      <c r="C1951">
        <v>3.2</v>
      </c>
      <c r="D1951">
        <v>6.5</v>
      </c>
      <c r="E1951">
        <v>495</v>
      </c>
      <c r="F1951">
        <v>2</v>
      </c>
      <c r="G1951">
        <v>1029.9000000000001</v>
      </c>
      <c r="H1951">
        <v>85</v>
      </c>
      <c r="I1951" s="101" t="s">
        <v>19</v>
      </c>
      <c r="J1951" s="1">
        <f>DATEVALUE(RIGHT(jaar_zip[[#This Row],[YYYYMMDD]],2)&amp;"-"&amp;MID(jaar_zip[[#This Row],[YYYYMMDD]],5,2)&amp;"-"&amp;LEFT(jaar_zip[[#This Row],[YYYYMMDD]],4))</f>
        <v>45323</v>
      </c>
      <c r="K1951" s="101" t="str">
        <f>IF(AND(VALUE(MONTH(jaar_zip[[#This Row],[Datum]]))=1,VALUE(WEEKNUM(jaar_zip[[#This Row],[Datum]],21))&gt;51),RIGHT(YEAR(jaar_zip[[#This Row],[Datum]])-1,2),RIGHT(YEAR(jaar_zip[[#This Row],[Datum]]),2))&amp;"-"&amp; TEXT(WEEKNUM(jaar_zip[[#This Row],[Datum]],21),"00")</f>
        <v>24-05</v>
      </c>
      <c r="L1951" s="101">
        <f>MONTH(jaar_zip[[#This Row],[Datum]])</f>
        <v>2</v>
      </c>
      <c r="M1951" s="101">
        <f>IF(ISNUMBER(jaar_zip[[#This Row],[etmaaltemperatuur]]),IF(jaar_zip[[#This Row],[etmaaltemperatuur]]&lt;stookgrens,stookgrens-jaar_zip[[#This Row],[etmaaltemperatuur]],0),"")</f>
        <v>11.5</v>
      </c>
      <c r="N1951" s="101">
        <f>IF(ISNUMBER(jaar_zip[[#This Row],[graaddagen]]),IF(OR(MONTH(jaar_zip[[#This Row],[Datum]])=1,MONTH(jaar_zip[[#This Row],[Datum]])=2,MONTH(jaar_zip[[#This Row],[Datum]])=11,MONTH(jaar_zip[[#This Row],[Datum]])=12),1.1,IF(OR(MONTH(jaar_zip[[#This Row],[Datum]])=3,MONTH(jaar_zip[[#This Row],[Datum]])=10),1,0.8))*jaar_zip[[#This Row],[graaddagen]],"")</f>
        <v>12.65</v>
      </c>
      <c r="O1951" s="101">
        <f>IF(ISNUMBER(jaar_zip[[#This Row],[etmaaltemperatuur]]),IF(jaar_zip[[#This Row],[etmaaltemperatuur]]&gt;stookgrens,jaar_zip[[#This Row],[etmaaltemperatuur]]-stookgrens,0),"")</f>
        <v>0</v>
      </c>
    </row>
    <row r="1952" spans="1:15" x14ac:dyDescent="0.25">
      <c r="A1952">
        <v>260</v>
      </c>
      <c r="B1952">
        <v>20240202</v>
      </c>
      <c r="C1952">
        <v>5.0999999999999996</v>
      </c>
      <c r="D1952">
        <v>7.6</v>
      </c>
      <c r="E1952">
        <v>214</v>
      </c>
      <c r="F1952">
        <v>0</v>
      </c>
      <c r="G1952">
        <v>1026.9000000000001</v>
      </c>
      <c r="H1952">
        <v>91</v>
      </c>
      <c r="I1952" s="101" t="s">
        <v>19</v>
      </c>
      <c r="J1952" s="1">
        <f>DATEVALUE(RIGHT(jaar_zip[[#This Row],[YYYYMMDD]],2)&amp;"-"&amp;MID(jaar_zip[[#This Row],[YYYYMMDD]],5,2)&amp;"-"&amp;LEFT(jaar_zip[[#This Row],[YYYYMMDD]],4))</f>
        <v>45324</v>
      </c>
      <c r="K1952" s="101" t="str">
        <f>IF(AND(VALUE(MONTH(jaar_zip[[#This Row],[Datum]]))=1,VALUE(WEEKNUM(jaar_zip[[#This Row],[Datum]],21))&gt;51),RIGHT(YEAR(jaar_zip[[#This Row],[Datum]])-1,2),RIGHT(YEAR(jaar_zip[[#This Row],[Datum]]),2))&amp;"-"&amp; TEXT(WEEKNUM(jaar_zip[[#This Row],[Datum]],21),"00")</f>
        <v>24-05</v>
      </c>
      <c r="L1952" s="101">
        <f>MONTH(jaar_zip[[#This Row],[Datum]])</f>
        <v>2</v>
      </c>
      <c r="M1952" s="101">
        <f>IF(ISNUMBER(jaar_zip[[#This Row],[etmaaltemperatuur]]),IF(jaar_zip[[#This Row],[etmaaltemperatuur]]&lt;stookgrens,stookgrens-jaar_zip[[#This Row],[etmaaltemperatuur]],0),"")</f>
        <v>10.4</v>
      </c>
      <c r="N1952" s="101">
        <f>IF(ISNUMBER(jaar_zip[[#This Row],[graaddagen]]),IF(OR(MONTH(jaar_zip[[#This Row],[Datum]])=1,MONTH(jaar_zip[[#This Row],[Datum]])=2,MONTH(jaar_zip[[#This Row],[Datum]])=11,MONTH(jaar_zip[[#This Row],[Datum]])=12),1.1,IF(OR(MONTH(jaar_zip[[#This Row],[Datum]])=3,MONTH(jaar_zip[[#This Row],[Datum]])=10),1,0.8))*jaar_zip[[#This Row],[graaddagen]],"")</f>
        <v>11.440000000000001</v>
      </c>
      <c r="O1952" s="101">
        <f>IF(ISNUMBER(jaar_zip[[#This Row],[etmaaltemperatuur]]),IF(jaar_zip[[#This Row],[etmaaltemperatuur]]&gt;stookgrens,jaar_zip[[#This Row],[etmaaltemperatuur]]-stookgrens,0),"")</f>
        <v>0</v>
      </c>
    </row>
    <row r="1953" spans="1:15" x14ac:dyDescent="0.25">
      <c r="A1953">
        <v>260</v>
      </c>
      <c r="B1953">
        <v>20240203</v>
      </c>
      <c r="C1953">
        <v>4.5</v>
      </c>
      <c r="D1953">
        <v>10.1</v>
      </c>
      <c r="E1953">
        <v>178</v>
      </c>
      <c r="F1953">
        <v>1.3</v>
      </c>
      <c r="G1953">
        <v>1024.5</v>
      </c>
      <c r="H1953">
        <v>91</v>
      </c>
      <c r="I1953" s="101" t="s">
        <v>19</v>
      </c>
      <c r="J1953" s="1">
        <f>DATEVALUE(RIGHT(jaar_zip[[#This Row],[YYYYMMDD]],2)&amp;"-"&amp;MID(jaar_zip[[#This Row],[YYYYMMDD]],5,2)&amp;"-"&amp;LEFT(jaar_zip[[#This Row],[YYYYMMDD]],4))</f>
        <v>45325</v>
      </c>
      <c r="K1953" s="101" t="str">
        <f>IF(AND(VALUE(MONTH(jaar_zip[[#This Row],[Datum]]))=1,VALUE(WEEKNUM(jaar_zip[[#This Row],[Datum]],21))&gt;51),RIGHT(YEAR(jaar_zip[[#This Row],[Datum]])-1,2),RIGHT(YEAR(jaar_zip[[#This Row],[Datum]]),2))&amp;"-"&amp; TEXT(WEEKNUM(jaar_zip[[#This Row],[Datum]],21),"00")</f>
        <v>24-05</v>
      </c>
      <c r="L1953" s="101">
        <f>MONTH(jaar_zip[[#This Row],[Datum]])</f>
        <v>2</v>
      </c>
      <c r="M1953" s="101">
        <f>IF(ISNUMBER(jaar_zip[[#This Row],[etmaaltemperatuur]]),IF(jaar_zip[[#This Row],[etmaaltemperatuur]]&lt;stookgrens,stookgrens-jaar_zip[[#This Row],[etmaaltemperatuur]],0),"")</f>
        <v>7.9</v>
      </c>
      <c r="N1953" s="101">
        <f>IF(ISNUMBER(jaar_zip[[#This Row],[graaddagen]]),IF(OR(MONTH(jaar_zip[[#This Row],[Datum]])=1,MONTH(jaar_zip[[#This Row],[Datum]])=2,MONTH(jaar_zip[[#This Row],[Datum]])=11,MONTH(jaar_zip[[#This Row],[Datum]])=12),1.1,IF(OR(MONTH(jaar_zip[[#This Row],[Datum]])=3,MONTH(jaar_zip[[#This Row],[Datum]])=10),1,0.8))*jaar_zip[[#This Row],[graaddagen]],"")</f>
        <v>8.6900000000000013</v>
      </c>
      <c r="O1953" s="101">
        <f>IF(ISNUMBER(jaar_zip[[#This Row],[etmaaltemperatuur]]),IF(jaar_zip[[#This Row],[etmaaltemperatuur]]&gt;stookgrens,jaar_zip[[#This Row],[etmaaltemperatuur]]-stookgrens,0),"")</f>
        <v>0</v>
      </c>
    </row>
    <row r="1954" spans="1:15" x14ac:dyDescent="0.25">
      <c r="A1954">
        <v>260</v>
      </c>
      <c r="B1954">
        <v>20240204</v>
      </c>
      <c r="C1954">
        <v>5.4</v>
      </c>
      <c r="D1954">
        <v>10.6</v>
      </c>
      <c r="E1954">
        <v>120</v>
      </c>
      <c r="F1954">
        <v>0.1</v>
      </c>
      <c r="G1954">
        <v>1020.7</v>
      </c>
      <c r="H1954">
        <v>88</v>
      </c>
      <c r="I1954" s="101" t="s">
        <v>19</v>
      </c>
      <c r="J1954" s="1">
        <f>DATEVALUE(RIGHT(jaar_zip[[#This Row],[YYYYMMDD]],2)&amp;"-"&amp;MID(jaar_zip[[#This Row],[YYYYMMDD]],5,2)&amp;"-"&amp;LEFT(jaar_zip[[#This Row],[YYYYMMDD]],4))</f>
        <v>45326</v>
      </c>
      <c r="K1954" s="101" t="str">
        <f>IF(AND(VALUE(MONTH(jaar_zip[[#This Row],[Datum]]))=1,VALUE(WEEKNUM(jaar_zip[[#This Row],[Datum]],21))&gt;51),RIGHT(YEAR(jaar_zip[[#This Row],[Datum]])-1,2),RIGHT(YEAR(jaar_zip[[#This Row],[Datum]]),2))&amp;"-"&amp; TEXT(WEEKNUM(jaar_zip[[#This Row],[Datum]],21),"00")</f>
        <v>24-05</v>
      </c>
      <c r="L1954" s="101">
        <f>MONTH(jaar_zip[[#This Row],[Datum]])</f>
        <v>2</v>
      </c>
      <c r="M1954" s="101">
        <f>IF(ISNUMBER(jaar_zip[[#This Row],[etmaaltemperatuur]]),IF(jaar_zip[[#This Row],[etmaaltemperatuur]]&lt;stookgrens,stookgrens-jaar_zip[[#This Row],[etmaaltemperatuur]],0),"")</f>
        <v>7.4</v>
      </c>
      <c r="N1954" s="101">
        <f>IF(ISNUMBER(jaar_zip[[#This Row],[graaddagen]]),IF(OR(MONTH(jaar_zip[[#This Row],[Datum]])=1,MONTH(jaar_zip[[#This Row],[Datum]])=2,MONTH(jaar_zip[[#This Row],[Datum]])=11,MONTH(jaar_zip[[#This Row],[Datum]])=12),1.1,IF(OR(MONTH(jaar_zip[[#This Row],[Datum]])=3,MONTH(jaar_zip[[#This Row],[Datum]])=10),1,0.8))*jaar_zip[[#This Row],[graaddagen]],"")</f>
        <v>8.14</v>
      </c>
      <c r="O1954" s="101">
        <f>IF(ISNUMBER(jaar_zip[[#This Row],[etmaaltemperatuur]]),IF(jaar_zip[[#This Row],[etmaaltemperatuur]]&gt;stookgrens,jaar_zip[[#This Row],[etmaaltemperatuur]]-stookgrens,0),"")</f>
        <v>0</v>
      </c>
    </row>
    <row r="1955" spans="1:15" x14ac:dyDescent="0.25">
      <c r="A1955">
        <v>260</v>
      </c>
      <c r="B1955">
        <v>20240205</v>
      </c>
      <c r="C1955">
        <v>7</v>
      </c>
      <c r="D1955">
        <v>9.6</v>
      </c>
      <c r="E1955">
        <v>263</v>
      </c>
      <c r="F1955">
        <v>0.2</v>
      </c>
      <c r="G1955">
        <v>1017.4</v>
      </c>
      <c r="H1955">
        <v>84</v>
      </c>
      <c r="I1955" s="101" t="s">
        <v>19</v>
      </c>
      <c r="J1955" s="1">
        <f>DATEVALUE(RIGHT(jaar_zip[[#This Row],[YYYYMMDD]],2)&amp;"-"&amp;MID(jaar_zip[[#This Row],[YYYYMMDD]],5,2)&amp;"-"&amp;LEFT(jaar_zip[[#This Row],[YYYYMMDD]],4))</f>
        <v>45327</v>
      </c>
      <c r="K1955" s="101" t="str">
        <f>IF(AND(VALUE(MONTH(jaar_zip[[#This Row],[Datum]]))=1,VALUE(WEEKNUM(jaar_zip[[#This Row],[Datum]],21))&gt;51),RIGHT(YEAR(jaar_zip[[#This Row],[Datum]])-1,2),RIGHT(YEAR(jaar_zip[[#This Row],[Datum]]),2))&amp;"-"&amp; TEXT(WEEKNUM(jaar_zip[[#This Row],[Datum]],21),"00")</f>
        <v>24-06</v>
      </c>
      <c r="L1955" s="101">
        <f>MONTH(jaar_zip[[#This Row],[Datum]])</f>
        <v>2</v>
      </c>
      <c r="M1955" s="101">
        <f>IF(ISNUMBER(jaar_zip[[#This Row],[etmaaltemperatuur]]),IF(jaar_zip[[#This Row],[etmaaltemperatuur]]&lt;stookgrens,stookgrens-jaar_zip[[#This Row],[etmaaltemperatuur]],0),"")</f>
        <v>8.4</v>
      </c>
      <c r="N1955" s="101">
        <f>IF(ISNUMBER(jaar_zip[[#This Row],[graaddagen]]),IF(OR(MONTH(jaar_zip[[#This Row],[Datum]])=1,MONTH(jaar_zip[[#This Row],[Datum]])=2,MONTH(jaar_zip[[#This Row],[Datum]])=11,MONTH(jaar_zip[[#This Row],[Datum]])=12),1.1,IF(OR(MONTH(jaar_zip[[#This Row],[Datum]])=3,MONTH(jaar_zip[[#This Row],[Datum]])=10),1,0.8))*jaar_zip[[#This Row],[graaddagen]],"")</f>
        <v>9.240000000000002</v>
      </c>
      <c r="O1955" s="101">
        <f>IF(ISNUMBER(jaar_zip[[#This Row],[etmaaltemperatuur]]),IF(jaar_zip[[#This Row],[etmaaltemperatuur]]&gt;stookgrens,jaar_zip[[#This Row],[etmaaltemperatuur]]-stookgrens,0),"")</f>
        <v>0</v>
      </c>
    </row>
    <row r="1956" spans="1:15" x14ac:dyDescent="0.25">
      <c r="A1956">
        <v>260</v>
      </c>
      <c r="B1956">
        <v>20240206</v>
      </c>
      <c r="C1956">
        <v>7.9</v>
      </c>
      <c r="D1956">
        <v>10.6</v>
      </c>
      <c r="E1956">
        <v>211</v>
      </c>
      <c r="F1956">
        <v>14.8</v>
      </c>
      <c r="G1956">
        <v>1007.5</v>
      </c>
      <c r="H1956">
        <v>84</v>
      </c>
      <c r="I1956" s="101" t="s">
        <v>19</v>
      </c>
      <c r="J1956" s="1">
        <f>DATEVALUE(RIGHT(jaar_zip[[#This Row],[YYYYMMDD]],2)&amp;"-"&amp;MID(jaar_zip[[#This Row],[YYYYMMDD]],5,2)&amp;"-"&amp;LEFT(jaar_zip[[#This Row],[YYYYMMDD]],4))</f>
        <v>45328</v>
      </c>
      <c r="K1956" s="101" t="str">
        <f>IF(AND(VALUE(MONTH(jaar_zip[[#This Row],[Datum]]))=1,VALUE(WEEKNUM(jaar_zip[[#This Row],[Datum]],21))&gt;51),RIGHT(YEAR(jaar_zip[[#This Row],[Datum]])-1,2),RIGHT(YEAR(jaar_zip[[#This Row],[Datum]]),2))&amp;"-"&amp; TEXT(WEEKNUM(jaar_zip[[#This Row],[Datum]],21),"00")</f>
        <v>24-06</v>
      </c>
      <c r="L1956" s="101">
        <f>MONTH(jaar_zip[[#This Row],[Datum]])</f>
        <v>2</v>
      </c>
      <c r="M1956" s="101">
        <f>IF(ISNUMBER(jaar_zip[[#This Row],[etmaaltemperatuur]]),IF(jaar_zip[[#This Row],[etmaaltemperatuur]]&lt;stookgrens,stookgrens-jaar_zip[[#This Row],[etmaaltemperatuur]],0),"")</f>
        <v>7.4</v>
      </c>
      <c r="N1956" s="101">
        <f>IF(ISNUMBER(jaar_zip[[#This Row],[graaddagen]]),IF(OR(MONTH(jaar_zip[[#This Row],[Datum]])=1,MONTH(jaar_zip[[#This Row],[Datum]])=2,MONTH(jaar_zip[[#This Row],[Datum]])=11,MONTH(jaar_zip[[#This Row],[Datum]])=12),1.1,IF(OR(MONTH(jaar_zip[[#This Row],[Datum]])=3,MONTH(jaar_zip[[#This Row],[Datum]])=10),1,0.8))*jaar_zip[[#This Row],[graaddagen]],"")</f>
        <v>8.14</v>
      </c>
      <c r="O1956" s="101">
        <f>IF(ISNUMBER(jaar_zip[[#This Row],[etmaaltemperatuur]]),IF(jaar_zip[[#This Row],[etmaaltemperatuur]]&gt;stookgrens,jaar_zip[[#This Row],[etmaaltemperatuur]]-stookgrens,0),"")</f>
        <v>0</v>
      </c>
    </row>
    <row r="1957" spans="1:15" x14ac:dyDescent="0.25">
      <c r="A1957">
        <v>260</v>
      </c>
      <c r="B1957">
        <v>20240207</v>
      </c>
      <c r="C1957">
        <v>1.5</v>
      </c>
      <c r="D1957">
        <v>4.0999999999999996</v>
      </c>
      <c r="E1957">
        <v>444</v>
      </c>
      <c r="F1957">
        <v>2.6</v>
      </c>
      <c r="G1957">
        <v>1005.2</v>
      </c>
      <c r="H1957">
        <v>88</v>
      </c>
      <c r="I1957" s="101" t="s">
        <v>19</v>
      </c>
      <c r="J1957" s="1">
        <f>DATEVALUE(RIGHT(jaar_zip[[#This Row],[YYYYMMDD]],2)&amp;"-"&amp;MID(jaar_zip[[#This Row],[YYYYMMDD]],5,2)&amp;"-"&amp;LEFT(jaar_zip[[#This Row],[YYYYMMDD]],4))</f>
        <v>45329</v>
      </c>
      <c r="K1957" s="101" t="str">
        <f>IF(AND(VALUE(MONTH(jaar_zip[[#This Row],[Datum]]))=1,VALUE(WEEKNUM(jaar_zip[[#This Row],[Datum]],21))&gt;51),RIGHT(YEAR(jaar_zip[[#This Row],[Datum]])-1,2),RIGHT(YEAR(jaar_zip[[#This Row],[Datum]]),2))&amp;"-"&amp; TEXT(WEEKNUM(jaar_zip[[#This Row],[Datum]],21),"00")</f>
        <v>24-06</v>
      </c>
      <c r="L1957" s="101">
        <f>MONTH(jaar_zip[[#This Row],[Datum]])</f>
        <v>2</v>
      </c>
      <c r="M1957" s="101">
        <f>IF(ISNUMBER(jaar_zip[[#This Row],[etmaaltemperatuur]]),IF(jaar_zip[[#This Row],[etmaaltemperatuur]]&lt;stookgrens,stookgrens-jaar_zip[[#This Row],[etmaaltemperatuur]],0),"")</f>
        <v>13.9</v>
      </c>
      <c r="N1957" s="101">
        <f>IF(ISNUMBER(jaar_zip[[#This Row],[graaddagen]]),IF(OR(MONTH(jaar_zip[[#This Row],[Datum]])=1,MONTH(jaar_zip[[#This Row],[Datum]])=2,MONTH(jaar_zip[[#This Row],[Datum]])=11,MONTH(jaar_zip[[#This Row],[Datum]])=12),1.1,IF(OR(MONTH(jaar_zip[[#This Row],[Datum]])=3,MONTH(jaar_zip[[#This Row],[Datum]])=10),1,0.8))*jaar_zip[[#This Row],[graaddagen]],"")</f>
        <v>15.290000000000001</v>
      </c>
      <c r="O1957" s="101">
        <f>IF(ISNUMBER(jaar_zip[[#This Row],[etmaaltemperatuur]]),IF(jaar_zip[[#This Row],[etmaaltemperatuur]]&gt;stookgrens,jaar_zip[[#This Row],[etmaaltemperatuur]]-stookgrens,0),"")</f>
        <v>0</v>
      </c>
    </row>
    <row r="1958" spans="1:15" x14ac:dyDescent="0.25">
      <c r="A1958">
        <v>260</v>
      </c>
      <c r="B1958">
        <v>20240208</v>
      </c>
      <c r="C1958">
        <v>2.9</v>
      </c>
      <c r="D1958">
        <v>2.8</v>
      </c>
      <c r="E1958">
        <v>145</v>
      </c>
      <c r="F1958">
        <v>12.2</v>
      </c>
      <c r="G1958">
        <v>996.4</v>
      </c>
      <c r="H1958">
        <v>95</v>
      </c>
      <c r="I1958" s="101" t="s">
        <v>19</v>
      </c>
      <c r="J1958" s="1">
        <f>DATEVALUE(RIGHT(jaar_zip[[#This Row],[YYYYMMDD]],2)&amp;"-"&amp;MID(jaar_zip[[#This Row],[YYYYMMDD]],5,2)&amp;"-"&amp;LEFT(jaar_zip[[#This Row],[YYYYMMDD]],4))</f>
        <v>45330</v>
      </c>
      <c r="K1958" s="101" t="str">
        <f>IF(AND(VALUE(MONTH(jaar_zip[[#This Row],[Datum]]))=1,VALUE(WEEKNUM(jaar_zip[[#This Row],[Datum]],21))&gt;51),RIGHT(YEAR(jaar_zip[[#This Row],[Datum]])-1,2),RIGHT(YEAR(jaar_zip[[#This Row],[Datum]]),2))&amp;"-"&amp; TEXT(WEEKNUM(jaar_zip[[#This Row],[Datum]],21),"00")</f>
        <v>24-06</v>
      </c>
      <c r="L1958" s="101">
        <f>MONTH(jaar_zip[[#This Row],[Datum]])</f>
        <v>2</v>
      </c>
      <c r="M1958" s="101">
        <f>IF(ISNUMBER(jaar_zip[[#This Row],[etmaaltemperatuur]]),IF(jaar_zip[[#This Row],[etmaaltemperatuur]]&lt;stookgrens,stookgrens-jaar_zip[[#This Row],[etmaaltemperatuur]],0),"")</f>
        <v>15.2</v>
      </c>
      <c r="N1958" s="101">
        <f>IF(ISNUMBER(jaar_zip[[#This Row],[graaddagen]]),IF(OR(MONTH(jaar_zip[[#This Row],[Datum]])=1,MONTH(jaar_zip[[#This Row],[Datum]])=2,MONTH(jaar_zip[[#This Row],[Datum]])=11,MONTH(jaar_zip[[#This Row],[Datum]])=12),1.1,IF(OR(MONTH(jaar_zip[[#This Row],[Datum]])=3,MONTH(jaar_zip[[#This Row],[Datum]])=10),1,0.8))*jaar_zip[[#This Row],[graaddagen]],"")</f>
        <v>16.72</v>
      </c>
      <c r="O1958" s="101">
        <f>IF(ISNUMBER(jaar_zip[[#This Row],[etmaaltemperatuur]]),IF(jaar_zip[[#This Row],[etmaaltemperatuur]]&gt;stookgrens,jaar_zip[[#This Row],[etmaaltemperatuur]]-stookgrens,0),"")</f>
        <v>0</v>
      </c>
    </row>
    <row r="1959" spans="1:15" x14ac:dyDescent="0.25">
      <c r="A1959">
        <v>260</v>
      </c>
      <c r="B1959">
        <v>20240209</v>
      </c>
      <c r="C1959">
        <v>4</v>
      </c>
      <c r="D1959">
        <v>10.8</v>
      </c>
      <c r="E1959">
        <v>261</v>
      </c>
      <c r="F1959">
        <v>6.1</v>
      </c>
      <c r="G1959">
        <v>983.7</v>
      </c>
      <c r="H1959">
        <v>89</v>
      </c>
      <c r="I1959" s="101" t="s">
        <v>19</v>
      </c>
      <c r="J1959" s="1">
        <f>DATEVALUE(RIGHT(jaar_zip[[#This Row],[YYYYMMDD]],2)&amp;"-"&amp;MID(jaar_zip[[#This Row],[YYYYMMDD]],5,2)&amp;"-"&amp;LEFT(jaar_zip[[#This Row],[YYYYMMDD]],4))</f>
        <v>45331</v>
      </c>
      <c r="K1959" s="101" t="str">
        <f>IF(AND(VALUE(MONTH(jaar_zip[[#This Row],[Datum]]))=1,VALUE(WEEKNUM(jaar_zip[[#This Row],[Datum]],21))&gt;51),RIGHT(YEAR(jaar_zip[[#This Row],[Datum]])-1,2),RIGHT(YEAR(jaar_zip[[#This Row],[Datum]]),2))&amp;"-"&amp; TEXT(WEEKNUM(jaar_zip[[#This Row],[Datum]],21),"00")</f>
        <v>24-06</v>
      </c>
      <c r="L1959" s="101">
        <f>MONTH(jaar_zip[[#This Row],[Datum]])</f>
        <v>2</v>
      </c>
      <c r="M1959" s="101">
        <f>IF(ISNUMBER(jaar_zip[[#This Row],[etmaaltemperatuur]]),IF(jaar_zip[[#This Row],[etmaaltemperatuur]]&lt;stookgrens,stookgrens-jaar_zip[[#This Row],[etmaaltemperatuur]],0),"")</f>
        <v>7.1999999999999993</v>
      </c>
      <c r="N1959" s="101">
        <f>IF(ISNUMBER(jaar_zip[[#This Row],[graaddagen]]),IF(OR(MONTH(jaar_zip[[#This Row],[Datum]])=1,MONTH(jaar_zip[[#This Row],[Datum]])=2,MONTH(jaar_zip[[#This Row],[Datum]])=11,MONTH(jaar_zip[[#This Row],[Datum]])=12),1.1,IF(OR(MONTH(jaar_zip[[#This Row],[Datum]])=3,MONTH(jaar_zip[[#This Row],[Datum]])=10),1,0.8))*jaar_zip[[#This Row],[graaddagen]],"")</f>
        <v>7.92</v>
      </c>
      <c r="O1959" s="101">
        <f>IF(ISNUMBER(jaar_zip[[#This Row],[etmaaltemperatuur]]),IF(jaar_zip[[#This Row],[etmaaltemperatuur]]&gt;stookgrens,jaar_zip[[#This Row],[etmaaltemperatuur]]-stookgrens,0),"")</f>
        <v>0</v>
      </c>
    </row>
    <row r="1960" spans="1:15" x14ac:dyDescent="0.25">
      <c r="A1960">
        <v>260</v>
      </c>
      <c r="B1960">
        <v>20240210</v>
      </c>
      <c r="C1960">
        <v>2.4</v>
      </c>
      <c r="D1960">
        <v>10.3</v>
      </c>
      <c r="E1960">
        <v>384</v>
      </c>
      <c r="F1960">
        <v>0.5</v>
      </c>
      <c r="G1960">
        <v>986.3</v>
      </c>
      <c r="H1960">
        <v>91</v>
      </c>
      <c r="I1960" s="101" t="s">
        <v>19</v>
      </c>
      <c r="J1960" s="1">
        <f>DATEVALUE(RIGHT(jaar_zip[[#This Row],[YYYYMMDD]],2)&amp;"-"&amp;MID(jaar_zip[[#This Row],[YYYYMMDD]],5,2)&amp;"-"&amp;LEFT(jaar_zip[[#This Row],[YYYYMMDD]],4))</f>
        <v>45332</v>
      </c>
      <c r="K1960" s="101" t="str">
        <f>IF(AND(VALUE(MONTH(jaar_zip[[#This Row],[Datum]]))=1,VALUE(WEEKNUM(jaar_zip[[#This Row],[Datum]],21))&gt;51),RIGHT(YEAR(jaar_zip[[#This Row],[Datum]])-1,2),RIGHT(YEAR(jaar_zip[[#This Row],[Datum]]),2))&amp;"-"&amp; TEXT(WEEKNUM(jaar_zip[[#This Row],[Datum]],21),"00")</f>
        <v>24-06</v>
      </c>
      <c r="L1960" s="101">
        <f>MONTH(jaar_zip[[#This Row],[Datum]])</f>
        <v>2</v>
      </c>
      <c r="M1960" s="101">
        <f>IF(ISNUMBER(jaar_zip[[#This Row],[etmaaltemperatuur]]),IF(jaar_zip[[#This Row],[etmaaltemperatuur]]&lt;stookgrens,stookgrens-jaar_zip[[#This Row],[etmaaltemperatuur]],0),"")</f>
        <v>7.6999999999999993</v>
      </c>
      <c r="N1960" s="101">
        <f>IF(ISNUMBER(jaar_zip[[#This Row],[graaddagen]]),IF(OR(MONTH(jaar_zip[[#This Row],[Datum]])=1,MONTH(jaar_zip[[#This Row],[Datum]])=2,MONTH(jaar_zip[[#This Row],[Datum]])=11,MONTH(jaar_zip[[#This Row],[Datum]])=12),1.1,IF(OR(MONTH(jaar_zip[[#This Row],[Datum]])=3,MONTH(jaar_zip[[#This Row],[Datum]])=10),1,0.8))*jaar_zip[[#This Row],[graaddagen]],"")</f>
        <v>8.4700000000000006</v>
      </c>
      <c r="O1960" s="101">
        <f>IF(ISNUMBER(jaar_zip[[#This Row],[etmaaltemperatuur]]),IF(jaar_zip[[#This Row],[etmaaltemperatuur]]&gt;stookgrens,jaar_zip[[#This Row],[etmaaltemperatuur]]-stookgrens,0),"")</f>
        <v>0</v>
      </c>
    </row>
    <row r="1961" spans="1:15" x14ac:dyDescent="0.25">
      <c r="A1961">
        <v>260</v>
      </c>
      <c r="B1961">
        <v>20240211</v>
      </c>
      <c r="C1961">
        <v>2.5</v>
      </c>
      <c r="D1961">
        <v>8.6999999999999993</v>
      </c>
      <c r="E1961">
        <v>233</v>
      </c>
      <c r="F1961">
        <v>2.9</v>
      </c>
      <c r="G1961">
        <v>990.7</v>
      </c>
      <c r="H1961">
        <v>94</v>
      </c>
      <c r="I1961" s="101" t="s">
        <v>19</v>
      </c>
      <c r="J1961" s="1">
        <f>DATEVALUE(RIGHT(jaar_zip[[#This Row],[YYYYMMDD]],2)&amp;"-"&amp;MID(jaar_zip[[#This Row],[YYYYMMDD]],5,2)&amp;"-"&amp;LEFT(jaar_zip[[#This Row],[YYYYMMDD]],4))</f>
        <v>45333</v>
      </c>
      <c r="K1961" s="101" t="str">
        <f>IF(AND(VALUE(MONTH(jaar_zip[[#This Row],[Datum]]))=1,VALUE(WEEKNUM(jaar_zip[[#This Row],[Datum]],21))&gt;51),RIGHT(YEAR(jaar_zip[[#This Row],[Datum]])-1,2),RIGHT(YEAR(jaar_zip[[#This Row],[Datum]]),2))&amp;"-"&amp; TEXT(WEEKNUM(jaar_zip[[#This Row],[Datum]],21),"00")</f>
        <v>24-06</v>
      </c>
      <c r="L1961" s="101">
        <f>MONTH(jaar_zip[[#This Row],[Datum]])</f>
        <v>2</v>
      </c>
      <c r="M1961" s="101">
        <f>IF(ISNUMBER(jaar_zip[[#This Row],[etmaaltemperatuur]]),IF(jaar_zip[[#This Row],[etmaaltemperatuur]]&lt;stookgrens,stookgrens-jaar_zip[[#This Row],[etmaaltemperatuur]],0),"")</f>
        <v>9.3000000000000007</v>
      </c>
      <c r="N1961" s="101">
        <f>IF(ISNUMBER(jaar_zip[[#This Row],[graaddagen]]),IF(OR(MONTH(jaar_zip[[#This Row],[Datum]])=1,MONTH(jaar_zip[[#This Row],[Datum]])=2,MONTH(jaar_zip[[#This Row],[Datum]])=11,MONTH(jaar_zip[[#This Row],[Datum]])=12),1.1,IF(OR(MONTH(jaar_zip[[#This Row],[Datum]])=3,MONTH(jaar_zip[[#This Row],[Datum]])=10),1,0.8))*jaar_zip[[#This Row],[graaddagen]],"")</f>
        <v>10.230000000000002</v>
      </c>
      <c r="O1961" s="101">
        <f>IF(ISNUMBER(jaar_zip[[#This Row],[etmaaltemperatuur]]),IF(jaar_zip[[#This Row],[etmaaltemperatuur]]&gt;stookgrens,jaar_zip[[#This Row],[etmaaltemperatuur]]-stookgrens,0),"")</f>
        <v>0</v>
      </c>
    </row>
    <row r="1962" spans="1:15" x14ac:dyDescent="0.25">
      <c r="A1962">
        <v>260</v>
      </c>
      <c r="B1962">
        <v>20240212</v>
      </c>
      <c r="C1962">
        <v>3.1</v>
      </c>
      <c r="D1962">
        <v>6.8</v>
      </c>
      <c r="E1962">
        <v>454</v>
      </c>
      <c r="F1962">
        <v>0.1</v>
      </c>
      <c r="G1962">
        <v>1004.9</v>
      </c>
      <c r="H1962">
        <v>87</v>
      </c>
      <c r="I1962" s="101" t="s">
        <v>19</v>
      </c>
      <c r="J1962" s="1">
        <f>DATEVALUE(RIGHT(jaar_zip[[#This Row],[YYYYMMDD]],2)&amp;"-"&amp;MID(jaar_zip[[#This Row],[YYYYMMDD]],5,2)&amp;"-"&amp;LEFT(jaar_zip[[#This Row],[YYYYMMDD]],4))</f>
        <v>45334</v>
      </c>
      <c r="K1962" s="101" t="str">
        <f>IF(AND(VALUE(MONTH(jaar_zip[[#This Row],[Datum]]))=1,VALUE(WEEKNUM(jaar_zip[[#This Row],[Datum]],21))&gt;51),RIGHT(YEAR(jaar_zip[[#This Row],[Datum]])-1,2),RIGHT(YEAR(jaar_zip[[#This Row],[Datum]]),2))&amp;"-"&amp; TEXT(WEEKNUM(jaar_zip[[#This Row],[Datum]],21),"00")</f>
        <v>24-07</v>
      </c>
      <c r="L1962" s="101">
        <f>MONTH(jaar_zip[[#This Row],[Datum]])</f>
        <v>2</v>
      </c>
      <c r="M1962" s="101">
        <f>IF(ISNUMBER(jaar_zip[[#This Row],[etmaaltemperatuur]]),IF(jaar_zip[[#This Row],[etmaaltemperatuur]]&lt;stookgrens,stookgrens-jaar_zip[[#This Row],[etmaaltemperatuur]],0),"")</f>
        <v>11.2</v>
      </c>
      <c r="N1962" s="101">
        <f>IF(ISNUMBER(jaar_zip[[#This Row],[graaddagen]]),IF(OR(MONTH(jaar_zip[[#This Row],[Datum]])=1,MONTH(jaar_zip[[#This Row],[Datum]])=2,MONTH(jaar_zip[[#This Row],[Datum]])=11,MONTH(jaar_zip[[#This Row],[Datum]])=12),1.1,IF(OR(MONTH(jaar_zip[[#This Row],[Datum]])=3,MONTH(jaar_zip[[#This Row],[Datum]])=10),1,0.8))*jaar_zip[[#This Row],[graaddagen]],"")</f>
        <v>12.32</v>
      </c>
      <c r="O1962" s="101">
        <f>IF(ISNUMBER(jaar_zip[[#This Row],[etmaaltemperatuur]]),IF(jaar_zip[[#This Row],[etmaaltemperatuur]]&gt;stookgrens,jaar_zip[[#This Row],[etmaaltemperatuur]]-stookgrens,0),"")</f>
        <v>0</v>
      </c>
    </row>
    <row r="1963" spans="1:15" x14ac:dyDescent="0.25">
      <c r="A1963">
        <v>260</v>
      </c>
      <c r="B1963">
        <v>20240213</v>
      </c>
      <c r="C1963">
        <v>4.3</v>
      </c>
      <c r="D1963">
        <v>6.7</v>
      </c>
      <c r="E1963">
        <v>462</v>
      </c>
      <c r="F1963">
        <v>1.8</v>
      </c>
      <c r="G1963">
        <v>1014.8</v>
      </c>
      <c r="H1963">
        <v>85</v>
      </c>
      <c r="I1963" s="101" t="s">
        <v>19</v>
      </c>
      <c r="J1963" s="1">
        <f>DATEVALUE(RIGHT(jaar_zip[[#This Row],[YYYYMMDD]],2)&amp;"-"&amp;MID(jaar_zip[[#This Row],[YYYYMMDD]],5,2)&amp;"-"&amp;LEFT(jaar_zip[[#This Row],[YYYYMMDD]],4))</f>
        <v>45335</v>
      </c>
      <c r="K1963" s="101" t="str">
        <f>IF(AND(VALUE(MONTH(jaar_zip[[#This Row],[Datum]]))=1,VALUE(WEEKNUM(jaar_zip[[#This Row],[Datum]],21))&gt;51),RIGHT(YEAR(jaar_zip[[#This Row],[Datum]])-1,2),RIGHT(YEAR(jaar_zip[[#This Row],[Datum]]),2))&amp;"-"&amp; TEXT(WEEKNUM(jaar_zip[[#This Row],[Datum]],21),"00")</f>
        <v>24-07</v>
      </c>
      <c r="L1963" s="101">
        <f>MONTH(jaar_zip[[#This Row],[Datum]])</f>
        <v>2</v>
      </c>
      <c r="M1963" s="101">
        <f>IF(ISNUMBER(jaar_zip[[#This Row],[etmaaltemperatuur]]),IF(jaar_zip[[#This Row],[etmaaltemperatuur]]&lt;stookgrens,stookgrens-jaar_zip[[#This Row],[etmaaltemperatuur]],0),"")</f>
        <v>11.3</v>
      </c>
      <c r="N1963" s="101">
        <f>IF(ISNUMBER(jaar_zip[[#This Row],[graaddagen]]),IF(OR(MONTH(jaar_zip[[#This Row],[Datum]])=1,MONTH(jaar_zip[[#This Row],[Datum]])=2,MONTH(jaar_zip[[#This Row],[Datum]])=11,MONTH(jaar_zip[[#This Row],[Datum]])=12),1.1,IF(OR(MONTH(jaar_zip[[#This Row],[Datum]])=3,MONTH(jaar_zip[[#This Row],[Datum]])=10),1,0.8))*jaar_zip[[#This Row],[graaddagen]],"")</f>
        <v>12.430000000000001</v>
      </c>
      <c r="O1963" s="101">
        <f>IF(ISNUMBER(jaar_zip[[#This Row],[etmaaltemperatuur]]),IF(jaar_zip[[#This Row],[etmaaltemperatuur]]&gt;stookgrens,jaar_zip[[#This Row],[etmaaltemperatuur]]-stookgrens,0),"")</f>
        <v>0</v>
      </c>
    </row>
    <row r="1964" spans="1:15" x14ac:dyDescent="0.25">
      <c r="A1964">
        <v>260</v>
      </c>
      <c r="B1964">
        <v>20240214</v>
      </c>
      <c r="C1964">
        <v>5.0999999999999996</v>
      </c>
      <c r="D1964">
        <v>11.2</v>
      </c>
      <c r="E1964">
        <v>109</v>
      </c>
      <c r="F1964">
        <v>8.1</v>
      </c>
      <c r="G1964">
        <v>1014.3</v>
      </c>
      <c r="H1964">
        <v>96</v>
      </c>
      <c r="I1964" s="101" t="s">
        <v>19</v>
      </c>
      <c r="J1964" s="1">
        <f>DATEVALUE(RIGHT(jaar_zip[[#This Row],[YYYYMMDD]],2)&amp;"-"&amp;MID(jaar_zip[[#This Row],[YYYYMMDD]],5,2)&amp;"-"&amp;LEFT(jaar_zip[[#This Row],[YYYYMMDD]],4))</f>
        <v>45336</v>
      </c>
      <c r="K1964" s="101" t="str">
        <f>IF(AND(VALUE(MONTH(jaar_zip[[#This Row],[Datum]]))=1,VALUE(WEEKNUM(jaar_zip[[#This Row],[Datum]],21))&gt;51),RIGHT(YEAR(jaar_zip[[#This Row],[Datum]])-1,2),RIGHT(YEAR(jaar_zip[[#This Row],[Datum]]),2))&amp;"-"&amp; TEXT(WEEKNUM(jaar_zip[[#This Row],[Datum]],21),"00")</f>
        <v>24-07</v>
      </c>
      <c r="L1964" s="101">
        <f>MONTH(jaar_zip[[#This Row],[Datum]])</f>
        <v>2</v>
      </c>
      <c r="M1964" s="101">
        <f>IF(ISNUMBER(jaar_zip[[#This Row],[etmaaltemperatuur]]),IF(jaar_zip[[#This Row],[etmaaltemperatuur]]&lt;stookgrens,stookgrens-jaar_zip[[#This Row],[etmaaltemperatuur]],0),"")</f>
        <v>6.8000000000000007</v>
      </c>
      <c r="N1964" s="101">
        <f>IF(ISNUMBER(jaar_zip[[#This Row],[graaddagen]]),IF(OR(MONTH(jaar_zip[[#This Row],[Datum]])=1,MONTH(jaar_zip[[#This Row],[Datum]])=2,MONTH(jaar_zip[[#This Row],[Datum]])=11,MONTH(jaar_zip[[#This Row],[Datum]])=12),1.1,IF(OR(MONTH(jaar_zip[[#This Row],[Datum]])=3,MONTH(jaar_zip[[#This Row],[Datum]])=10),1,0.8))*jaar_zip[[#This Row],[graaddagen]],"")</f>
        <v>7.4800000000000013</v>
      </c>
      <c r="O1964" s="101">
        <f>IF(ISNUMBER(jaar_zip[[#This Row],[etmaaltemperatuur]]),IF(jaar_zip[[#This Row],[etmaaltemperatuur]]&gt;stookgrens,jaar_zip[[#This Row],[etmaaltemperatuur]]-stookgrens,0),"")</f>
        <v>0</v>
      </c>
    </row>
    <row r="1965" spans="1:15" x14ac:dyDescent="0.25">
      <c r="A1965">
        <v>260</v>
      </c>
      <c r="B1965">
        <v>20240215</v>
      </c>
      <c r="C1965">
        <v>3.5</v>
      </c>
      <c r="D1965">
        <v>12.8</v>
      </c>
      <c r="E1965">
        <v>395</v>
      </c>
      <c r="F1965">
        <v>11</v>
      </c>
      <c r="G1965">
        <v>1012.5</v>
      </c>
      <c r="H1965">
        <v>89</v>
      </c>
      <c r="I1965" s="101" t="s">
        <v>19</v>
      </c>
      <c r="J1965" s="1">
        <f>DATEVALUE(RIGHT(jaar_zip[[#This Row],[YYYYMMDD]],2)&amp;"-"&amp;MID(jaar_zip[[#This Row],[YYYYMMDD]],5,2)&amp;"-"&amp;LEFT(jaar_zip[[#This Row],[YYYYMMDD]],4))</f>
        <v>45337</v>
      </c>
      <c r="K1965" s="101" t="str">
        <f>IF(AND(VALUE(MONTH(jaar_zip[[#This Row],[Datum]]))=1,VALUE(WEEKNUM(jaar_zip[[#This Row],[Datum]],21))&gt;51),RIGHT(YEAR(jaar_zip[[#This Row],[Datum]])-1,2),RIGHT(YEAR(jaar_zip[[#This Row],[Datum]]),2))&amp;"-"&amp; TEXT(WEEKNUM(jaar_zip[[#This Row],[Datum]],21),"00")</f>
        <v>24-07</v>
      </c>
      <c r="L1965" s="101">
        <f>MONTH(jaar_zip[[#This Row],[Datum]])</f>
        <v>2</v>
      </c>
      <c r="M1965" s="101">
        <f>IF(ISNUMBER(jaar_zip[[#This Row],[etmaaltemperatuur]]),IF(jaar_zip[[#This Row],[etmaaltemperatuur]]&lt;stookgrens,stookgrens-jaar_zip[[#This Row],[etmaaltemperatuur]],0),"")</f>
        <v>5.1999999999999993</v>
      </c>
      <c r="N1965" s="101">
        <f>IF(ISNUMBER(jaar_zip[[#This Row],[graaddagen]]),IF(OR(MONTH(jaar_zip[[#This Row],[Datum]])=1,MONTH(jaar_zip[[#This Row],[Datum]])=2,MONTH(jaar_zip[[#This Row],[Datum]])=11,MONTH(jaar_zip[[#This Row],[Datum]])=12),1.1,IF(OR(MONTH(jaar_zip[[#This Row],[Datum]])=3,MONTH(jaar_zip[[#This Row],[Datum]])=10),1,0.8))*jaar_zip[[#This Row],[graaddagen]],"")</f>
        <v>5.72</v>
      </c>
      <c r="O1965" s="101">
        <f>IF(ISNUMBER(jaar_zip[[#This Row],[etmaaltemperatuur]]),IF(jaar_zip[[#This Row],[etmaaltemperatuur]]&gt;stookgrens,jaar_zip[[#This Row],[etmaaltemperatuur]]-stookgrens,0),"")</f>
        <v>0</v>
      </c>
    </row>
    <row r="1966" spans="1:15" x14ac:dyDescent="0.25">
      <c r="A1966">
        <v>260</v>
      </c>
      <c r="B1966">
        <v>20240216</v>
      </c>
      <c r="C1966">
        <v>3.2</v>
      </c>
      <c r="D1966">
        <v>10.9</v>
      </c>
      <c r="E1966">
        <v>200</v>
      </c>
      <c r="F1966">
        <v>3.2</v>
      </c>
      <c r="G1966">
        <v>1014.4</v>
      </c>
      <c r="H1966">
        <v>89</v>
      </c>
      <c r="I1966" s="101" t="s">
        <v>19</v>
      </c>
      <c r="J1966" s="1">
        <f>DATEVALUE(RIGHT(jaar_zip[[#This Row],[YYYYMMDD]],2)&amp;"-"&amp;MID(jaar_zip[[#This Row],[YYYYMMDD]],5,2)&amp;"-"&amp;LEFT(jaar_zip[[#This Row],[YYYYMMDD]],4))</f>
        <v>45338</v>
      </c>
      <c r="K1966" s="101" t="str">
        <f>IF(AND(VALUE(MONTH(jaar_zip[[#This Row],[Datum]]))=1,VALUE(WEEKNUM(jaar_zip[[#This Row],[Datum]],21))&gt;51),RIGHT(YEAR(jaar_zip[[#This Row],[Datum]])-1,2),RIGHT(YEAR(jaar_zip[[#This Row],[Datum]]),2))&amp;"-"&amp; TEXT(WEEKNUM(jaar_zip[[#This Row],[Datum]],21),"00")</f>
        <v>24-07</v>
      </c>
      <c r="L1966" s="101">
        <f>MONTH(jaar_zip[[#This Row],[Datum]])</f>
        <v>2</v>
      </c>
      <c r="M1966" s="101">
        <f>IF(ISNUMBER(jaar_zip[[#This Row],[etmaaltemperatuur]]),IF(jaar_zip[[#This Row],[etmaaltemperatuur]]&lt;stookgrens,stookgrens-jaar_zip[[#This Row],[etmaaltemperatuur]],0),"")</f>
        <v>7.1</v>
      </c>
      <c r="N1966" s="101">
        <f>IF(ISNUMBER(jaar_zip[[#This Row],[graaddagen]]),IF(OR(MONTH(jaar_zip[[#This Row],[Datum]])=1,MONTH(jaar_zip[[#This Row],[Datum]])=2,MONTH(jaar_zip[[#This Row],[Datum]])=11,MONTH(jaar_zip[[#This Row],[Datum]])=12),1.1,IF(OR(MONTH(jaar_zip[[#This Row],[Datum]])=3,MONTH(jaar_zip[[#This Row],[Datum]])=10),1,0.8))*jaar_zip[[#This Row],[graaddagen]],"")</f>
        <v>7.8100000000000005</v>
      </c>
      <c r="O1966" s="101">
        <f>IF(ISNUMBER(jaar_zip[[#This Row],[etmaaltemperatuur]]),IF(jaar_zip[[#This Row],[etmaaltemperatuur]]&gt;stookgrens,jaar_zip[[#This Row],[etmaaltemperatuur]]-stookgrens,0),"")</f>
        <v>0</v>
      </c>
    </row>
    <row r="1967" spans="1:15" x14ac:dyDescent="0.25">
      <c r="A1967">
        <v>260</v>
      </c>
      <c r="B1967">
        <v>20240217</v>
      </c>
      <c r="C1967">
        <v>2.4</v>
      </c>
      <c r="D1967">
        <v>10.6</v>
      </c>
      <c r="E1967">
        <v>379</v>
      </c>
      <c r="F1967">
        <v>-0.1</v>
      </c>
      <c r="G1967">
        <v>1030</v>
      </c>
      <c r="H1967">
        <v>87</v>
      </c>
      <c r="I1967" s="101" t="s">
        <v>19</v>
      </c>
      <c r="J1967" s="1">
        <f>DATEVALUE(RIGHT(jaar_zip[[#This Row],[YYYYMMDD]],2)&amp;"-"&amp;MID(jaar_zip[[#This Row],[YYYYMMDD]],5,2)&amp;"-"&amp;LEFT(jaar_zip[[#This Row],[YYYYMMDD]],4))</f>
        <v>45339</v>
      </c>
      <c r="K1967" s="101" t="str">
        <f>IF(AND(VALUE(MONTH(jaar_zip[[#This Row],[Datum]]))=1,VALUE(WEEKNUM(jaar_zip[[#This Row],[Datum]],21))&gt;51),RIGHT(YEAR(jaar_zip[[#This Row],[Datum]])-1,2),RIGHT(YEAR(jaar_zip[[#This Row],[Datum]]),2))&amp;"-"&amp; TEXT(WEEKNUM(jaar_zip[[#This Row],[Datum]],21),"00")</f>
        <v>24-07</v>
      </c>
      <c r="L1967" s="101">
        <f>MONTH(jaar_zip[[#This Row],[Datum]])</f>
        <v>2</v>
      </c>
      <c r="M1967" s="101">
        <f>IF(ISNUMBER(jaar_zip[[#This Row],[etmaaltemperatuur]]),IF(jaar_zip[[#This Row],[etmaaltemperatuur]]&lt;stookgrens,stookgrens-jaar_zip[[#This Row],[etmaaltemperatuur]],0),"")</f>
        <v>7.4</v>
      </c>
      <c r="N1967" s="101">
        <f>IF(ISNUMBER(jaar_zip[[#This Row],[graaddagen]]),IF(OR(MONTH(jaar_zip[[#This Row],[Datum]])=1,MONTH(jaar_zip[[#This Row],[Datum]])=2,MONTH(jaar_zip[[#This Row],[Datum]])=11,MONTH(jaar_zip[[#This Row],[Datum]])=12),1.1,IF(OR(MONTH(jaar_zip[[#This Row],[Datum]])=3,MONTH(jaar_zip[[#This Row],[Datum]])=10),1,0.8))*jaar_zip[[#This Row],[graaddagen]],"")</f>
        <v>8.14</v>
      </c>
      <c r="O1967" s="101">
        <f>IF(ISNUMBER(jaar_zip[[#This Row],[etmaaltemperatuur]]),IF(jaar_zip[[#This Row],[etmaaltemperatuur]]&gt;stookgrens,jaar_zip[[#This Row],[etmaaltemperatuur]]-stookgrens,0),"")</f>
        <v>0</v>
      </c>
    </row>
    <row r="1968" spans="1:15" x14ac:dyDescent="0.25">
      <c r="A1968">
        <v>260</v>
      </c>
      <c r="B1968">
        <v>20240218</v>
      </c>
      <c r="C1968">
        <v>5.3</v>
      </c>
      <c r="D1968">
        <v>9.4</v>
      </c>
      <c r="E1968">
        <v>125</v>
      </c>
      <c r="F1968">
        <v>14.2</v>
      </c>
      <c r="G1968">
        <v>1023.8</v>
      </c>
      <c r="H1968">
        <v>92</v>
      </c>
      <c r="I1968" s="101" t="s">
        <v>19</v>
      </c>
      <c r="J1968" s="1">
        <f>DATEVALUE(RIGHT(jaar_zip[[#This Row],[YYYYMMDD]],2)&amp;"-"&amp;MID(jaar_zip[[#This Row],[YYYYMMDD]],5,2)&amp;"-"&amp;LEFT(jaar_zip[[#This Row],[YYYYMMDD]],4))</f>
        <v>45340</v>
      </c>
      <c r="K1968" s="101" t="str">
        <f>IF(AND(VALUE(MONTH(jaar_zip[[#This Row],[Datum]]))=1,VALUE(WEEKNUM(jaar_zip[[#This Row],[Datum]],21))&gt;51),RIGHT(YEAR(jaar_zip[[#This Row],[Datum]])-1,2),RIGHT(YEAR(jaar_zip[[#This Row],[Datum]]),2))&amp;"-"&amp; TEXT(WEEKNUM(jaar_zip[[#This Row],[Datum]],21),"00")</f>
        <v>24-07</v>
      </c>
      <c r="L1968" s="101">
        <f>MONTH(jaar_zip[[#This Row],[Datum]])</f>
        <v>2</v>
      </c>
      <c r="M1968" s="101">
        <f>IF(ISNUMBER(jaar_zip[[#This Row],[etmaaltemperatuur]]),IF(jaar_zip[[#This Row],[etmaaltemperatuur]]&lt;stookgrens,stookgrens-jaar_zip[[#This Row],[etmaaltemperatuur]],0),"")</f>
        <v>8.6</v>
      </c>
      <c r="N1968" s="101">
        <f>IF(ISNUMBER(jaar_zip[[#This Row],[graaddagen]]),IF(OR(MONTH(jaar_zip[[#This Row],[Datum]])=1,MONTH(jaar_zip[[#This Row],[Datum]])=2,MONTH(jaar_zip[[#This Row],[Datum]])=11,MONTH(jaar_zip[[#This Row],[Datum]])=12),1.1,IF(OR(MONTH(jaar_zip[[#This Row],[Datum]])=3,MONTH(jaar_zip[[#This Row],[Datum]])=10),1,0.8))*jaar_zip[[#This Row],[graaddagen]],"")</f>
        <v>9.4600000000000009</v>
      </c>
      <c r="O1968" s="101">
        <f>IF(ISNUMBER(jaar_zip[[#This Row],[etmaaltemperatuur]]),IF(jaar_zip[[#This Row],[etmaaltemperatuur]]&gt;stookgrens,jaar_zip[[#This Row],[etmaaltemperatuur]]-stookgrens,0),"")</f>
        <v>0</v>
      </c>
    </row>
    <row r="1969" spans="1:15" x14ac:dyDescent="0.25">
      <c r="A1969">
        <v>260</v>
      </c>
      <c r="B1969">
        <v>20240219</v>
      </c>
      <c r="C1969">
        <v>3.3</v>
      </c>
      <c r="D1969">
        <v>8.6999999999999993</v>
      </c>
      <c r="E1969">
        <v>241</v>
      </c>
      <c r="F1969">
        <v>1.7</v>
      </c>
      <c r="G1969">
        <v>1026.2</v>
      </c>
      <c r="H1969">
        <v>91</v>
      </c>
      <c r="I1969" s="101" t="s">
        <v>19</v>
      </c>
      <c r="J1969" s="1">
        <f>DATEVALUE(RIGHT(jaar_zip[[#This Row],[YYYYMMDD]],2)&amp;"-"&amp;MID(jaar_zip[[#This Row],[YYYYMMDD]],5,2)&amp;"-"&amp;LEFT(jaar_zip[[#This Row],[YYYYMMDD]],4))</f>
        <v>45341</v>
      </c>
      <c r="K1969" s="101" t="str">
        <f>IF(AND(VALUE(MONTH(jaar_zip[[#This Row],[Datum]]))=1,VALUE(WEEKNUM(jaar_zip[[#This Row],[Datum]],21))&gt;51),RIGHT(YEAR(jaar_zip[[#This Row],[Datum]])-1,2),RIGHT(YEAR(jaar_zip[[#This Row],[Datum]]),2))&amp;"-"&amp; TEXT(WEEKNUM(jaar_zip[[#This Row],[Datum]],21),"00")</f>
        <v>24-08</v>
      </c>
      <c r="L1969" s="101">
        <f>MONTH(jaar_zip[[#This Row],[Datum]])</f>
        <v>2</v>
      </c>
      <c r="M1969" s="101">
        <f>IF(ISNUMBER(jaar_zip[[#This Row],[etmaaltemperatuur]]),IF(jaar_zip[[#This Row],[etmaaltemperatuur]]&lt;stookgrens,stookgrens-jaar_zip[[#This Row],[etmaaltemperatuur]],0),"")</f>
        <v>9.3000000000000007</v>
      </c>
      <c r="N1969" s="101">
        <f>IF(ISNUMBER(jaar_zip[[#This Row],[graaddagen]]),IF(OR(MONTH(jaar_zip[[#This Row],[Datum]])=1,MONTH(jaar_zip[[#This Row],[Datum]])=2,MONTH(jaar_zip[[#This Row],[Datum]])=11,MONTH(jaar_zip[[#This Row],[Datum]])=12),1.1,IF(OR(MONTH(jaar_zip[[#This Row],[Datum]])=3,MONTH(jaar_zip[[#This Row],[Datum]])=10),1,0.8))*jaar_zip[[#This Row],[graaddagen]],"")</f>
        <v>10.230000000000002</v>
      </c>
      <c r="O1969" s="101">
        <f>IF(ISNUMBER(jaar_zip[[#This Row],[etmaaltemperatuur]]),IF(jaar_zip[[#This Row],[etmaaltemperatuur]]&gt;stookgrens,jaar_zip[[#This Row],[etmaaltemperatuur]]-stookgrens,0),"")</f>
        <v>0</v>
      </c>
    </row>
    <row r="1970" spans="1:15" x14ac:dyDescent="0.25">
      <c r="A1970">
        <v>260</v>
      </c>
      <c r="B1970">
        <v>20240220</v>
      </c>
      <c r="C1970">
        <v>4.2</v>
      </c>
      <c r="D1970">
        <v>8.6999999999999993</v>
      </c>
      <c r="E1970">
        <v>485</v>
      </c>
      <c r="F1970">
        <v>-0.1</v>
      </c>
      <c r="G1970">
        <v>1025.4000000000001</v>
      </c>
      <c r="H1970">
        <v>86</v>
      </c>
      <c r="I1970" s="101" t="s">
        <v>19</v>
      </c>
      <c r="J1970" s="1">
        <f>DATEVALUE(RIGHT(jaar_zip[[#This Row],[YYYYMMDD]],2)&amp;"-"&amp;MID(jaar_zip[[#This Row],[YYYYMMDD]],5,2)&amp;"-"&amp;LEFT(jaar_zip[[#This Row],[YYYYMMDD]],4))</f>
        <v>45342</v>
      </c>
      <c r="K1970" s="101" t="str">
        <f>IF(AND(VALUE(MONTH(jaar_zip[[#This Row],[Datum]]))=1,VALUE(WEEKNUM(jaar_zip[[#This Row],[Datum]],21))&gt;51),RIGHT(YEAR(jaar_zip[[#This Row],[Datum]])-1,2),RIGHT(YEAR(jaar_zip[[#This Row],[Datum]]),2))&amp;"-"&amp; TEXT(WEEKNUM(jaar_zip[[#This Row],[Datum]],21),"00")</f>
        <v>24-08</v>
      </c>
      <c r="L1970" s="101">
        <f>MONTH(jaar_zip[[#This Row],[Datum]])</f>
        <v>2</v>
      </c>
      <c r="M1970" s="101">
        <f>IF(ISNUMBER(jaar_zip[[#This Row],[etmaaltemperatuur]]),IF(jaar_zip[[#This Row],[etmaaltemperatuur]]&lt;stookgrens,stookgrens-jaar_zip[[#This Row],[etmaaltemperatuur]],0),"")</f>
        <v>9.3000000000000007</v>
      </c>
      <c r="N1970" s="101">
        <f>IF(ISNUMBER(jaar_zip[[#This Row],[graaddagen]]),IF(OR(MONTH(jaar_zip[[#This Row],[Datum]])=1,MONTH(jaar_zip[[#This Row],[Datum]])=2,MONTH(jaar_zip[[#This Row],[Datum]])=11,MONTH(jaar_zip[[#This Row],[Datum]])=12),1.1,IF(OR(MONTH(jaar_zip[[#This Row],[Datum]])=3,MONTH(jaar_zip[[#This Row],[Datum]])=10),1,0.8))*jaar_zip[[#This Row],[graaddagen]],"")</f>
        <v>10.230000000000002</v>
      </c>
      <c r="O1970" s="101">
        <f>IF(ISNUMBER(jaar_zip[[#This Row],[etmaaltemperatuur]]),IF(jaar_zip[[#This Row],[etmaaltemperatuur]]&gt;stookgrens,jaar_zip[[#This Row],[etmaaltemperatuur]]-stookgrens,0),"")</f>
        <v>0</v>
      </c>
    </row>
    <row r="1971" spans="1:15" x14ac:dyDescent="0.25">
      <c r="A1971">
        <v>260</v>
      </c>
      <c r="B1971">
        <v>20240221</v>
      </c>
      <c r="C1971">
        <v>5.5</v>
      </c>
      <c r="D1971">
        <v>9.3000000000000007</v>
      </c>
      <c r="E1971">
        <v>293</v>
      </c>
      <c r="F1971">
        <v>6.1</v>
      </c>
      <c r="G1971">
        <v>1010</v>
      </c>
      <c r="H1971">
        <v>89</v>
      </c>
      <c r="I1971" s="101" t="s">
        <v>19</v>
      </c>
      <c r="J1971" s="1">
        <f>DATEVALUE(RIGHT(jaar_zip[[#This Row],[YYYYMMDD]],2)&amp;"-"&amp;MID(jaar_zip[[#This Row],[YYYYMMDD]],5,2)&amp;"-"&amp;LEFT(jaar_zip[[#This Row],[YYYYMMDD]],4))</f>
        <v>45343</v>
      </c>
      <c r="K1971" s="101" t="str">
        <f>IF(AND(VALUE(MONTH(jaar_zip[[#This Row],[Datum]]))=1,VALUE(WEEKNUM(jaar_zip[[#This Row],[Datum]],21))&gt;51),RIGHT(YEAR(jaar_zip[[#This Row],[Datum]])-1,2),RIGHT(YEAR(jaar_zip[[#This Row],[Datum]]),2))&amp;"-"&amp; TEXT(WEEKNUM(jaar_zip[[#This Row],[Datum]],21),"00")</f>
        <v>24-08</v>
      </c>
      <c r="L1971" s="101">
        <f>MONTH(jaar_zip[[#This Row],[Datum]])</f>
        <v>2</v>
      </c>
      <c r="M1971" s="101">
        <f>IF(ISNUMBER(jaar_zip[[#This Row],[etmaaltemperatuur]]),IF(jaar_zip[[#This Row],[etmaaltemperatuur]]&lt;stookgrens,stookgrens-jaar_zip[[#This Row],[etmaaltemperatuur]],0),"")</f>
        <v>8.6999999999999993</v>
      </c>
      <c r="N1971" s="101">
        <f>IF(ISNUMBER(jaar_zip[[#This Row],[graaddagen]]),IF(OR(MONTH(jaar_zip[[#This Row],[Datum]])=1,MONTH(jaar_zip[[#This Row],[Datum]])=2,MONTH(jaar_zip[[#This Row],[Datum]])=11,MONTH(jaar_zip[[#This Row],[Datum]])=12),1.1,IF(OR(MONTH(jaar_zip[[#This Row],[Datum]])=3,MONTH(jaar_zip[[#This Row],[Datum]])=10),1,0.8))*jaar_zip[[#This Row],[graaddagen]],"")</f>
        <v>9.57</v>
      </c>
      <c r="O1971" s="101">
        <f>IF(ISNUMBER(jaar_zip[[#This Row],[etmaaltemperatuur]]),IF(jaar_zip[[#This Row],[etmaaltemperatuur]]&gt;stookgrens,jaar_zip[[#This Row],[etmaaltemperatuur]]-stookgrens,0),"")</f>
        <v>0</v>
      </c>
    </row>
    <row r="1972" spans="1:15" x14ac:dyDescent="0.25">
      <c r="A1972">
        <v>260</v>
      </c>
      <c r="B1972">
        <v>20240222</v>
      </c>
      <c r="C1972">
        <v>5.7</v>
      </c>
      <c r="D1972">
        <v>9.6999999999999993</v>
      </c>
      <c r="E1972">
        <v>308</v>
      </c>
      <c r="F1972">
        <v>8.5</v>
      </c>
      <c r="G1972">
        <v>986</v>
      </c>
      <c r="H1972">
        <v>91</v>
      </c>
      <c r="I1972" s="101" t="s">
        <v>19</v>
      </c>
      <c r="J1972" s="1">
        <f>DATEVALUE(RIGHT(jaar_zip[[#This Row],[YYYYMMDD]],2)&amp;"-"&amp;MID(jaar_zip[[#This Row],[YYYYMMDD]],5,2)&amp;"-"&amp;LEFT(jaar_zip[[#This Row],[YYYYMMDD]],4))</f>
        <v>45344</v>
      </c>
      <c r="K1972" s="101" t="str">
        <f>IF(AND(VALUE(MONTH(jaar_zip[[#This Row],[Datum]]))=1,VALUE(WEEKNUM(jaar_zip[[#This Row],[Datum]],21))&gt;51),RIGHT(YEAR(jaar_zip[[#This Row],[Datum]])-1,2),RIGHT(YEAR(jaar_zip[[#This Row],[Datum]]),2))&amp;"-"&amp; TEXT(WEEKNUM(jaar_zip[[#This Row],[Datum]],21),"00")</f>
        <v>24-08</v>
      </c>
      <c r="L1972" s="101">
        <f>MONTH(jaar_zip[[#This Row],[Datum]])</f>
        <v>2</v>
      </c>
      <c r="M1972" s="101">
        <f>IF(ISNUMBER(jaar_zip[[#This Row],[etmaaltemperatuur]]),IF(jaar_zip[[#This Row],[etmaaltemperatuur]]&lt;stookgrens,stookgrens-jaar_zip[[#This Row],[etmaaltemperatuur]],0),"")</f>
        <v>8.3000000000000007</v>
      </c>
      <c r="N1972" s="101">
        <f>IF(ISNUMBER(jaar_zip[[#This Row],[graaddagen]]),IF(OR(MONTH(jaar_zip[[#This Row],[Datum]])=1,MONTH(jaar_zip[[#This Row],[Datum]])=2,MONTH(jaar_zip[[#This Row],[Datum]])=11,MONTH(jaar_zip[[#This Row],[Datum]])=12),1.1,IF(OR(MONTH(jaar_zip[[#This Row],[Datum]])=3,MONTH(jaar_zip[[#This Row],[Datum]])=10),1,0.8))*jaar_zip[[#This Row],[graaddagen]],"")</f>
        <v>9.1300000000000008</v>
      </c>
      <c r="O1972" s="101">
        <f>IF(ISNUMBER(jaar_zip[[#This Row],[etmaaltemperatuur]]),IF(jaar_zip[[#This Row],[etmaaltemperatuur]]&gt;stookgrens,jaar_zip[[#This Row],[etmaaltemperatuur]]-stookgrens,0),"")</f>
        <v>0</v>
      </c>
    </row>
    <row r="1973" spans="1:15" x14ac:dyDescent="0.25">
      <c r="A1973">
        <v>260</v>
      </c>
      <c r="B1973">
        <v>20240223</v>
      </c>
      <c r="C1973">
        <v>5.5</v>
      </c>
      <c r="D1973">
        <v>6.1</v>
      </c>
      <c r="E1973">
        <v>336</v>
      </c>
      <c r="F1973">
        <v>7.8</v>
      </c>
      <c r="G1973">
        <v>990.2</v>
      </c>
      <c r="H1973">
        <v>82</v>
      </c>
      <c r="I1973" s="101" t="s">
        <v>19</v>
      </c>
      <c r="J1973" s="1">
        <f>DATEVALUE(RIGHT(jaar_zip[[#This Row],[YYYYMMDD]],2)&amp;"-"&amp;MID(jaar_zip[[#This Row],[YYYYMMDD]],5,2)&amp;"-"&amp;LEFT(jaar_zip[[#This Row],[YYYYMMDD]],4))</f>
        <v>45345</v>
      </c>
      <c r="K1973" s="101" t="str">
        <f>IF(AND(VALUE(MONTH(jaar_zip[[#This Row],[Datum]]))=1,VALUE(WEEKNUM(jaar_zip[[#This Row],[Datum]],21))&gt;51),RIGHT(YEAR(jaar_zip[[#This Row],[Datum]])-1,2),RIGHT(YEAR(jaar_zip[[#This Row],[Datum]]),2))&amp;"-"&amp; TEXT(WEEKNUM(jaar_zip[[#This Row],[Datum]],21),"00")</f>
        <v>24-08</v>
      </c>
      <c r="L1973" s="101">
        <f>MONTH(jaar_zip[[#This Row],[Datum]])</f>
        <v>2</v>
      </c>
      <c r="M1973" s="101">
        <f>IF(ISNUMBER(jaar_zip[[#This Row],[etmaaltemperatuur]]),IF(jaar_zip[[#This Row],[etmaaltemperatuur]]&lt;stookgrens,stookgrens-jaar_zip[[#This Row],[etmaaltemperatuur]],0),"")</f>
        <v>11.9</v>
      </c>
      <c r="N1973" s="101">
        <f>IF(ISNUMBER(jaar_zip[[#This Row],[graaddagen]]),IF(OR(MONTH(jaar_zip[[#This Row],[Datum]])=1,MONTH(jaar_zip[[#This Row],[Datum]])=2,MONTH(jaar_zip[[#This Row],[Datum]])=11,MONTH(jaar_zip[[#This Row],[Datum]])=12),1.1,IF(OR(MONTH(jaar_zip[[#This Row],[Datum]])=3,MONTH(jaar_zip[[#This Row],[Datum]])=10),1,0.8))*jaar_zip[[#This Row],[graaddagen]],"")</f>
        <v>13.090000000000002</v>
      </c>
      <c r="O1973" s="101">
        <f>IF(ISNUMBER(jaar_zip[[#This Row],[etmaaltemperatuur]]),IF(jaar_zip[[#This Row],[etmaaltemperatuur]]&gt;stookgrens,jaar_zip[[#This Row],[etmaaltemperatuur]]-stookgrens,0),"")</f>
        <v>0</v>
      </c>
    </row>
    <row r="1974" spans="1:15" x14ac:dyDescent="0.25">
      <c r="A1974">
        <v>260</v>
      </c>
      <c r="B1974">
        <v>20240224</v>
      </c>
      <c r="C1974">
        <v>3.8</v>
      </c>
      <c r="D1974">
        <v>5</v>
      </c>
      <c r="E1974">
        <v>318</v>
      </c>
      <c r="F1974">
        <v>1</v>
      </c>
      <c r="G1974">
        <v>997.7</v>
      </c>
      <c r="H1974">
        <v>87</v>
      </c>
      <c r="I1974" s="101" t="s">
        <v>19</v>
      </c>
      <c r="J1974" s="1">
        <f>DATEVALUE(RIGHT(jaar_zip[[#This Row],[YYYYMMDD]],2)&amp;"-"&amp;MID(jaar_zip[[#This Row],[YYYYMMDD]],5,2)&amp;"-"&amp;LEFT(jaar_zip[[#This Row],[YYYYMMDD]],4))</f>
        <v>45346</v>
      </c>
      <c r="K1974" s="101" t="str">
        <f>IF(AND(VALUE(MONTH(jaar_zip[[#This Row],[Datum]]))=1,VALUE(WEEKNUM(jaar_zip[[#This Row],[Datum]],21))&gt;51),RIGHT(YEAR(jaar_zip[[#This Row],[Datum]])-1,2),RIGHT(YEAR(jaar_zip[[#This Row],[Datum]]),2))&amp;"-"&amp; TEXT(WEEKNUM(jaar_zip[[#This Row],[Datum]],21),"00")</f>
        <v>24-08</v>
      </c>
      <c r="L1974" s="101">
        <f>MONTH(jaar_zip[[#This Row],[Datum]])</f>
        <v>2</v>
      </c>
      <c r="M1974" s="101">
        <f>IF(ISNUMBER(jaar_zip[[#This Row],[etmaaltemperatuur]]),IF(jaar_zip[[#This Row],[etmaaltemperatuur]]&lt;stookgrens,stookgrens-jaar_zip[[#This Row],[etmaaltemperatuur]],0),"")</f>
        <v>13</v>
      </c>
      <c r="N1974" s="101">
        <f>IF(ISNUMBER(jaar_zip[[#This Row],[graaddagen]]),IF(OR(MONTH(jaar_zip[[#This Row],[Datum]])=1,MONTH(jaar_zip[[#This Row],[Datum]])=2,MONTH(jaar_zip[[#This Row],[Datum]])=11,MONTH(jaar_zip[[#This Row],[Datum]])=12),1.1,IF(OR(MONTH(jaar_zip[[#This Row],[Datum]])=3,MONTH(jaar_zip[[#This Row],[Datum]])=10),1,0.8))*jaar_zip[[#This Row],[graaddagen]],"")</f>
        <v>14.3</v>
      </c>
      <c r="O1974" s="101">
        <f>IF(ISNUMBER(jaar_zip[[#This Row],[etmaaltemperatuur]]),IF(jaar_zip[[#This Row],[etmaaltemperatuur]]&gt;stookgrens,jaar_zip[[#This Row],[etmaaltemperatuur]]-stookgrens,0),"")</f>
        <v>0</v>
      </c>
    </row>
    <row r="1975" spans="1:15" x14ac:dyDescent="0.25">
      <c r="A1975">
        <v>260</v>
      </c>
      <c r="B1975">
        <v>20240225</v>
      </c>
      <c r="C1975">
        <v>3.3</v>
      </c>
      <c r="D1975">
        <v>6.4</v>
      </c>
      <c r="E1975">
        <v>546</v>
      </c>
      <c r="F1975">
        <v>0.9</v>
      </c>
      <c r="G1975">
        <v>999.7</v>
      </c>
      <c r="H1975">
        <v>85</v>
      </c>
      <c r="I1975" s="101" t="s">
        <v>19</v>
      </c>
      <c r="J1975" s="1">
        <f>DATEVALUE(RIGHT(jaar_zip[[#This Row],[YYYYMMDD]],2)&amp;"-"&amp;MID(jaar_zip[[#This Row],[YYYYMMDD]],5,2)&amp;"-"&amp;LEFT(jaar_zip[[#This Row],[YYYYMMDD]],4))</f>
        <v>45347</v>
      </c>
      <c r="K1975" s="101" t="str">
        <f>IF(AND(VALUE(MONTH(jaar_zip[[#This Row],[Datum]]))=1,VALUE(WEEKNUM(jaar_zip[[#This Row],[Datum]],21))&gt;51),RIGHT(YEAR(jaar_zip[[#This Row],[Datum]])-1,2),RIGHT(YEAR(jaar_zip[[#This Row],[Datum]]),2))&amp;"-"&amp; TEXT(WEEKNUM(jaar_zip[[#This Row],[Datum]],21),"00")</f>
        <v>24-08</v>
      </c>
      <c r="L1975" s="101">
        <f>MONTH(jaar_zip[[#This Row],[Datum]])</f>
        <v>2</v>
      </c>
      <c r="M1975" s="101">
        <f>IF(ISNUMBER(jaar_zip[[#This Row],[etmaaltemperatuur]]),IF(jaar_zip[[#This Row],[etmaaltemperatuur]]&lt;stookgrens,stookgrens-jaar_zip[[#This Row],[etmaaltemperatuur]],0),"")</f>
        <v>11.6</v>
      </c>
      <c r="N1975" s="101">
        <f>IF(ISNUMBER(jaar_zip[[#This Row],[graaddagen]]),IF(OR(MONTH(jaar_zip[[#This Row],[Datum]])=1,MONTH(jaar_zip[[#This Row],[Datum]])=2,MONTH(jaar_zip[[#This Row],[Datum]])=11,MONTH(jaar_zip[[#This Row],[Datum]])=12),1.1,IF(OR(MONTH(jaar_zip[[#This Row],[Datum]])=3,MONTH(jaar_zip[[#This Row],[Datum]])=10),1,0.8))*jaar_zip[[#This Row],[graaddagen]],"")</f>
        <v>12.76</v>
      </c>
      <c r="O1975" s="101">
        <f>IF(ISNUMBER(jaar_zip[[#This Row],[etmaaltemperatuur]]),IF(jaar_zip[[#This Row],[etmaaltemperatuur]]&gt;stookgrens,jaar_zip[[#This Row],[etmaaltemperatuur]]-stookgrens,0),"")</f>
        <v>0</v>
      </c>
    </row>
    <row r="1976" spans="1:15" x14ac:dyDescent="0.25">
      <c r="A1976">
        <v>260</v>
      </c>
      <c r="B1976">
        <v>20240226</v>
      </c>
      <c r="C1976">
        <v>5.9</v>
      </c>
      <c r="D1976">
        <v>5</v>
      </c>
      <c r="E1976">
        <v>285</v>
      </c>
      <c r="F1976">
        <v>1.6</v>
      </c>
      <c r="G1976">
        <v>1007.2</v>
      </c>
      <c r="H1976">
        <v>85</v>
      </c>
      <c r="I1976" s="101" t="s">
        <v>19</v>
      </c>
      <c r="J1976" s="1">
        <f>DATEVALUE(RIGHT(jaar_zip[[#This Row],[YYYYMMDD]],2)&amp;"-"&amp;MID(jaar_zip[[#This Row],[YYYYMMDD]],5,2)&amp;"-"&amp;LEFT(jaar_zip[[#This Row],[YYYYMMDD]],4))</f>
        <v>45348</v>
      </c>
      <c r="K1976" s="101" t="str">
        <f>IF(AND(VALUE(MONTH(jaar_zip[[#This Row],[Datum]]))=1,VALUE(WEEKNUM(jaar_zip[[#This Row],[Datum]],21))&gt;51),RIGHT(YEAR(jaar_zip[[#This Row],[Datum]])-1,2),RIGHT(YEAR(jaar_zip[[#This Row],[Datum]]),2))&amp;"-"&amp; TEXT(WEEKNUM(jaar_zip[[#This Row],[Datum]],21),"00")</f>
        <v>24-09</v>
      </c>
      <c r="L1976" s="101">
        <f>MONTH(jaar_zip[[#This Row],[Datum]])</f>
        <v>2</v>
      </c>
      <c r="M1976" s="101">
        <f>IF(ISNUMBER(jaar_zip[[#This Row],[etmaaltemperatuur]]),IF(jaar_zip[[#This Row],[etmaaltemperatuur]]&lt;stookgrens,stookgrens-jaar_zip[[#This Row],[etmaaltemperatuur]],0),"")</f>
        <v>13</v>
      </c>
      <c r="N1976" s="101">
        <f>IF(ISNUMBER(jaar_zip[[#This Row],[graaddagen]]),IF(OR(MONTH(jaar_zip[[#This Row],[Datum]])=1,MONTH(jaar_zip[[#This Row],[Datum]])=2,MONTH(jaar_zip[[#This Row],[Datum]])=11,MONTH(jaar_zip[[#This Row],[Datum]])=12),1.1,IF(OR(MONTH(jaar_zip[[#This Row],[Datum]])=3,MONTH(jaar_zip[[#This Row],[Datum]])=10),1,0.8))*jaar_zip[[#This Row],[graaddagen]],"")</f>
        <v>14.3</v>
      </c>
      <c r="O1976" s="101">
        <f>IF(ISNUMBER(jaar_zip[[#This Row],[etmaaltemperatuur]]),IF(jaar_zip[[#This Row],[etmaaltemperatuur]]&gt;stookgrens,jaar_zip[[#This Row],[etmaaltemperatuur]]-stookgrens,0),"")</f>
        <v>0</v>
      </c>
    </row>
    <row r="1977" spans="1:15" x14ac:dyDescent="0.25">
      <c r="A1977">
        <v>260</v>
      </c>
      <c r="B1977">
        <v>20240227</v>
      </c>
      <c r="C1977">
        <v>2.6</v>
      </c>
      <c r="D1977">
        <v>4.3</v>
      </c>
      <c r="E1977">
        <v>1074</v>
      </c>
      <c r="F1977">
        <v>0</v>
      </c>
      <c r="G1977">
        <v>1018.7</v>
      </c>
      <c r="H1977">
        <v>85</v>
      </c>
      <c r="I1977" s="101" t="s">
        <v>19</v>
      </c>
      <c r="J1977" s="1">
        <f>DATEVALUE(RIGHT(jaar_zip[[#This Row],[YYYYMMDD]],2)&amp;"-"&amp;MID(jaar_zip[[#This Row],[YYYYMMDD]],5,2)&amp;"-"&amp;LEFT(jaar_zip[[#This Row],[YYYYMMDD]],4))</f>
        <v>45349</v>
      </c>
      <c r="K1977" s="101" t="str">
        <f>IF(AND(VALUE(MONTH(jaar_zip[[#This Row],[Datum]]))=1,VALUE(WEEKNUM(jaar_zip[[#This Row],[Datum]],21))&gt;51),RIGHT(YEAR(jaar_zip[[#This Row],[Datum]])-1,2),RIGHT(YEAR(jaar_zip[[#This Row],[Datum]]),2))&amp;"-"&amp; TEXT(WEEKNUM(jaar_zip[[#This Row],[Datum]],21),"00")</f>
        <v>24-09</v>
      </c>
      <c r="L1977" s="101">
        <f>MONTH(jaar_zip[[#This Row],[Datum]])</f>
        <v>2</v>
      </c>
      <c r="M1977" s="101">
        <f>IF(ISNUMBER(jaar_zip[[#This Row],[etmaaltemperatuur]]),IF(jaar_zip[[#This Row],[etmaaltemperatuur]]&lt;stookgrens,stookgrens-jaar_zip[[#This Row],[etmaaltemperatuur]],0),"")</f>
        <v>13.7</v>
      </c>
      <c r="N1977" s="101">
        <f>IF(ISNUMBER(jaar_zip[[#This Row],[graaddagen]]),IF(OR(MONTH(jaar_zip[[#This Row],[Datum]])=1,MONTH(jaar_zip[[#This Row],[Datum]])=2,MONTH(jaar_zip[[#This Row],[Datum]])=11,MONTH(jaar_zip[[#This Row],[Datum]])=12),1.1,IF(OR(MONTH(jaar_zip[[#This Row],[Datum]])=3,MONTH(jaar_zip[[#This Row],[Datum]])=10),1,0.8))*jaar_zip[[#This Row],[graaddagen]],"")</f>
        <v>15.07</v>
      </c>
      <c r="O1977" s="101">
        <f>IF(ISNUMBER(jaar_zip[[#This Row],[etmaaltemperatuur]]),IF(jaar_zip[[#This Row],[etmaaltemperatuur]]&gt;stookgrens,jaar_zip[[#This Row],[etmaaltemperatuur]]-stookgrens,0),"")</f>
        <v>0</v>
      </c>
    </row>
    <row r="1978" spans="1:15" x14ac:dyDescent="0.25">
      <c r="A1978">
        <v>260</v>
      </c>
      <c r="B1978">
        <v>20240228</v>
      </c>
      <c r="C1978">
        <v>3.2</v>
      </c>
      <c r="D1978">
        <v>5.9</v>
      </c>
      <c r="E1978">
        <v>496</v>
      </c>
      <c r="F1978">
        <v>-0.1</v>
      </c>
      <c r="G1978">
        <v>1019.2</v>
      </c>
      <c r="H1978">
        <v>91</v>
      </c>
      <c r="I1978" s="101" t="s">
        <v>19</v>
      </c>
      <c r="J1978" s="1">
        <f>DATEVALUE(RIGHT(jaar_zip[[#This Row],[YYYYMMDD]],2)&amp;"-"&amp;MID(jaar_zip[[#This Row],[YYYYMMDD]],5,2)&amp;"-"&amp;LEFT(jaar_zip[[#This Row],[YYYYMMDD]],4))</f>
        <v>45350</v>
      </c>
      <c r="K1978" s="101" t="str">
        <f>IF(AND(VALUE(MONTH(jaar_zip[[#This Row],[Datum]]))=1,VALUE(WEEKNUM(jaar_zip[[#This Row],[Datum]],21))&gt;51),RIGHT(YEAR(jaar_zip[[#This Row],[Datum]])-1,2),RIGHT(YEAR(jaar_zip[[#This Row],[Datum]]),2))&amp;"-"&amp; TEXT(WEEKNUM(jaar_zip[[#This Row],[Datum]],21),"00")</f>
        <v>24-09</v>
      </c>
      <c r="L1978" s="101">
        <f>MONTH(jaar_zip[[#This Row],[Datum]])</f>
        <v>2</v>
      </c>
      <c r="M1978" s="101">
        <f>IF(ISNUMBER(jaar_zip[[#This Row],[etmaaltemperatuur]]),IF(jaar_zip[[#This Row],[etmaaltemperatuur]]&lt;stookgrens,stookgrens-jaar_zip[[#This Row],[etmaaltemperatuur]],0),"")</f>
        <v>12.1</v>
      </c>
      <c r="N1978" s="101">
        <f>IF(ISNUMBER(jaar_zip[[#This Row],[graaddagen]]),IF(OR(MONTH(jaar_zip[[#This Row],[Datum]])=1,MONTH(jaar_zip[[#This Row],[Datum]])=2,MONTH(jaar_zip[[#This Row],[Datum]])=11,MONTH(jaar_zip[[#This Row],[Datum]])=12),1.1,IF(OR(MONTH(jaar_zip[[#This Row],[Datum]])=3,MONTH(jaar_zip[[#This Row],[Datum]])=10),1,0.8))*jaar_zip[[#This Row],[graaddagen]],"")</f>
        <v>13.31</v>
      </c>
      <c r="O1978" s="101">
        <f>IF(ISNUMBER(jaar_zip[[#This Row],[etmaaltemperatuur]]),IF(jaar_zip[[#This Row],[etmaaltemperatuur]]&gt;stookgrens,jaar_zip[[#This Row],[etmaaltemperatuur]]-stookgrens,0),"")</f>
        <v>0</v>
      </c>
    </row>
    <row r="1979" spans="1:15" x14ac:dyDescent="0.25">
      <c r="A1979">
        <v>260</v>
      </c>
      <c r="B1979">
        <v>20240229</v>
      </c>
      <c r="C1979">
        <v>4.7</v>
      </c>
      <c r="D1979">
        <v>8.1</v>
      </c>
      <c r="E1979">
        <v>168</v>
      </c>
      <c r="F1979">
        <v>13.9</v>
      </c>
      <c r="G1979">
        <v>1007.5</v>
      </c>
      <c r="H1979">
        <v>95</v>
      </c>
      <c r="I1979" s="101" t="s">
        <v>19</v>
      </c>
      <c r="J1979" s="1">
        <f>DATEVALUE(RIGHT(jaar_zip[[#This Row],[YYYYMMDD]],2)&amp;"-"&amp;MID(jaar_zip[[#This Row],[YYYYMMDD]],5,2)&amp;"-"&amp;LEFT(jaar_zip[[#This Row],[YYYYMMDD]],4))</f>
        <v>45351</v>
      </c>
      <c r="K1979" s="101" t="str">
        <f>IF(AND(VALUE(MONTH(jaar_zip[[#This Row],[Datum]]))=1,VALUE(WEEKNUM(jaar_zip[[#This Row],[Datum]],21))&gt;51),RIGHT(YEAR(jaar_zip[[#This Row],[Datum]])-1,2),RIGHT(YEAR(jaar_zip[[#This Row],[Datum]]),2))&amp;"-"&amp; TEXT(WEEKNUM(jaar_zip[[#This Row],[Datum]],21),"00")</f>
        <v>24-09</v>
      </c>
      <c r="L1979" s="101">
        <f>MONTH(jaar_zip[[#This Row],[Datum]])</f>
        <v>2</v>
      </c>
      <c r="M1979" s="101">
        <f>IF(ISNUMBER(jaar_zip[[#This Row],[etmaaltemperatuur]]),IF(jaar_zip[[#This Row],[etmaaltemperatuur]]&lt;stookgrens,stookgrens-jaar_zip[[#This Row],[etmaaltemperatuur]],0),"")</f>
        <v>9.9</v>
      </c>
      <c r="N1979" s="101">
        <f>IF(ISNUMBER(jaar_zip[[#This Row],[graaddagen]]),IF(OR(MONTH(jaar_zip[[#This Row],[Datum]])=1,MONTH(jaar_zip[[#This Row],[Datum]])=2,MONTH(jaar_zip[[#This Row],[Datum]])=11,MONTH(jaar_zip[[#This Row],[Datum]])=12),1.1,IF(OR(MONTH(jaar_zip[[#This Row],[Datum]])=3,MONTH(jaar_zip[[#This Row],[Datum]])=10),1,0.8))*jaar_zip[[#This Row],[graaddagen]],"")</f>
        <v>10.89</v>
      </c>
      <c r="O1979" s="101">
        <f>IF(ISNUMBER(jaar_zip[[#This Row],[etmaaltemperatuur]]),IF(jaar_zip[[#This Row],[etmaaltemperatuur]]&gt;stookgrens,jaar_zip[[#This Row],[etmaaltemperatuur]]-stookgrens,0),"")</f>
        <v>0</v>
      </c>
    </row>
    <row r="1980" spans="1:15" x14ac:dyDescent="0.25">
      <c r="A1980">
        <v>260</v>
      </c>
      <c r="B1980">
        <v>20240301</v>
      </c>
      <c r="C1980">
        <v>5.2</v>
      </c>
      <c r="D1980">
        <v>8.1999999999999993</v>
      </c>
      <c r="E1980">
        <v>675</v>
      </c>
      <c r="F1980">
        <v>0.7</v>
      </c>
      <c r="G1980">
        <v>1000.1</v>
      </c>
      <c r="H1980">
        <v>78</v>
      </c>
      <c r="I1980" s="101" t="s">
        <v>19</v>
      </c>
      <c r="J1980" s="1">
        <f>DATEVALUE(RIGHT(jaar_zip[[#This Row],[YYYYMMDD]],2)&amp;"-"&amp;MID(jaar_zip[[#This Row],[YYYYMMDD]],5,2)&amp;"-"&amp;LEFT(jaar_zip[[#This Row],[YYYYMMDD]],4))</f>
        <v>45352</v>
      </c>
      <c r="K1980" s="101" t="str">
        <f>IF(AND(VALUE(MONTH(jaar_zip[[#This Row],[Datum]]))=1,VALUE(WEEKNUM(jaar_zip[[#This Row],[Datum]],21))&gt;51),RIGHT(YEAR(jaar_zip[[#This Row],[Datum]])-1,2),RIGHT(YEAR(jaar_zip[[#This Row],[Datum]]),2))&amp;"-"&amp; TEXT(WEEKNUM(jaar_zip[[#This Row],[Datum]],21),"00")</f>
        <v>24-09</v>
      </c>
      <c r="L1980" s="101">
        <f>MONTH(jaar_zip[[#This Row],[Datum]])</f>
        <v>3</v>
      </c>
      <c r="M1980" s="101">
        <f>IF(ISNUMBER(jaar_zip[[#This Row],[etmaaltemperatuur]]),IF(jaar_zip[[#This Row],[etmaaltemperatuur]]&lt;stookgrens,stookgrens-jaar_zip[[#This Row],[etmaaltemperatuur]],0),"")</f>
        <v>9.8000000000000007</v>
      </c>
      <c r="N1980" s="101">
        <f>IF(ISNUMBER(jaar_zip[[#This Row],[graaddagen]]),IF(OR(MONTH(jaar_zip[[#This Row],[Datum]])=1,MONTH(jaar_zip[[#This Row],[Datum]])=2,MONTH(jaar_zip[[#This Row],[Datum]])=11,MONTH(jaar_zip[[#This Row],[Datum]])=12),1.1,IF(OR(MONTH(jaar_zip[[#This Row],[Datum]])=3,MONTH(jaar_zip[[#This Row],[Datum]])=10),1,0.8))*jaar_zip[[#This Row],[graaddagen]],"")</f>
        <v>9.8000000000000007</v>
      </c>
      <c r="O1980" s="101">
        <f>IF(ISNUMBER(jaar_zip[[#This Row],[etmaaltemperatuur]]),IF(jaar_zip[[#This Row],[etmaaltemperatuur]]&gt;stookgrens,jaar_zip[[#This Row],[etmaaltemperatuur]]-stookgrens,0),"")</f>
        <v>0</v>
      </c>
    </row>
    <row r="1981" spans="1:15" x14ac:dyDescent="0.25">
      <c r="A1981">
        <v>260</v>
      </c>
      <c r="B1981">
        <v>20240302</v>
      </c>
      <c r="C1981">
        <v>5.2</v>
      </c>
      <c r="D1981">
        <v>9.6</v>
      </c>
      <c r="E1981">
        <v>1023</v>
      </c>
      <c r="F1981">
        <v>0.2</v>
      </c>
      <c r="G1981">
        <v>999.1</v>
      </c>
      <c r="H1981">
        <v>69</v>
      </c>
      <c r="I1981" s="101" t="s">
        <v>19</v>
      </c>
      <c r="J1981" s="1">
        <f>DATEVALUE(RIGHT(jaar_zip[[#This Row],[YYYYMMDD]],2)&amp;"-"&amp;MID(jaar_zip[[#This Row],[YYYYMMDD]],5,2)&amp;"-"&amp;LEFT(jaar_zip[[#This Row],[YYYYMMDD]],4))</f>
        <v>45353</v>
      </c>
      <c r="K1981" s="101" t="str">
        <f>IF(AND(VALUE(MONTH(jaar_zip[[#This Row],[Datum]]))=1,VALUE(WEEKNUM(jaar_zip[[#This Row],[Datum]],21))&gt;51),RIGHT(YEAR(jaar_zip[[#This Row],[Datum]])-1,2),RIGHT(YEAR(jaar_zip[[#This Row],[Datum]]),2))&amp;"-"&amp; TEXT(WEEKNUM(jaar_zip[[#This Row],[Datum]],21),"00")</f>
        <v>24-09</v>
      </c>
      <c r="L1981" s="101">
        <f>MONTH(jaar_zip[[#This Row],[Datum]])</f>
        <v>3</v>
      </c>
      <c r="M1981" s="101">
        <f>IF(ISNUMBER(jaar_zip[[#This Row],[etmaaltemperatuur]]),IF(jaar_zip[[#This Row],[etmaaltemperatuur]]&lt;stookgrens,stookgrens-jaar_zip[[#This Row],[etmaaltemperatuur]],0),"")</f>
        <v>8.4</v>
      </c>
      <c r="N1981" s="101">
        <f>IF(ISNUMBER(jaar_zip[[#This Row],[graaddagen]]),IF(OR(MONTH(jaar_zip[[#This Row],[Datum]])=1,MONTH(jaar_zip[[#This Row],[Datum]])=2,MONTH(jaar_zip[[#This Row],[Datum]])=11,MONTH(jaar_zip[[#This Row],[Datum]])=12),1.1,IF(OR(MONTH(jaar_zip[[#This Row],[Datum]])=3,MONTH(jaar_zip[[#This Row],[Datum]])=10),1,0.8))*jaar_zip[[#This Row],[graaddagen]],"")</f>
        <v>8.4</v>
      </c>
      <c r="O1981" s="101">
        <f>IF(ISNUMBER(jaar_zip[[#This Row],[etmaaltemperatuur]]),IF(jaar_zip[[#This Row],[etmaaltemperatuur]]&gt;stookgrens,jaar_zip[[#This Row],[etmaaltemperatuur]]-stookgrens,0),"")</f>
        <v>0</v>
      </c>
    </row>
    <row r="1982" spans="1:15" x14ac:dyDescent="0.25">
      <c r="A1982">
        <v>260</v>
      </c>
      <c r="B1982">
        <v>20240303</v>
      </c>
      <c r="C1982">
        <v>3</v>
      </c>
      <c r="D1982">
        <v>11.1</v>
      </c>
      <c r="E1982">
        <v>903</v>
      </c>
      <c r="F1982">
        <v>0</v>
      </c>
      <c r="G1982">
        <v>1001.8</v>
      </c>
      <c r="H1982">
        <v>73</v>
      </c>
      <c r="I1982" s="101" t="s">
        <v>19</v>
      </c>
      <c r="J1982" s="1">
        <f>DATEVALUE(RIGHT(jaar_zip[[#This Row],[YYYYMMDD]],2)&amp;"-"&amp;MID(jaar_zip[[#This Row],[YYYYMMDD]],5,2)&amp;"-"&amp;LEFT(jaar_zip[[#This Row],[YYYYMMDD]],4))</f>
        <v>45354</v>
      </c>
      <c r="K1982" s="101" t="str">
        <f>IF(AND(VALUE(MONTH(jaar_zip[[#This Row],[Datum]]))=1,VALUE(WEEKNUM(jaar_zip[[#This Row],[Datum]],21))&gt;51),RIGHT(YEAR(jaar_zip[[#This Row],[Datum]])-1,2),RIGHT(YEAR(jaar_zip[[#This Row],[Datum]]),2))&amp;"-"&amp; TEXT(WEEKNUM(jaar_zip[[#This Row],[Datum]],21),"00")</f>
        <v>24-09</v>
      </c>
      <c r="L1982" s="101">
        <f>MONTH(jaar_zip[[#This Row],[Datum]])</f>
        <v>3</v>
      </c>
      <c r="M1982" s="101">
        <f>IF(ISNUMBER(jaar_zip[[#This Row],[etmaaltemperatuur]]),IF(jaar_zip[[#This Row],[etmaaltemperatuur]]&lt;stookgrens,stookgrens-jaar_zip[[#This Row],[etmaaltemperatuur]],0),"")</f>
        <v>6.9</v>
      </c>
      <c r="N1982" s="101">
        <f>IF(ISNUMBER(jaar_zip[[#This Row],[graaddagen]]),IF(OR(MONTH(jaar_zip[[#This Row],[Datum]])=1,MONTH(jaar_zip[[#This Row],[Datum]])=2,MONTH(jaar_zip[[#This Row],[Datum]])=11,MONTH(jaar_zip[[#This Row],[Datum]])=12),1.1,IF(OR(MONTH(jaar_zip[[#This Row],[Datum]])=3,MONTH(jaar_zip[[#This Row],[Datum]])=10),1,0.8))*jaar_zip[[#This Row],[graaddagen]],"")</f>
        <v>6.9</v>
      </c>
      <c r="O1982" s="101">
        <f>IF(ISNUMBER(jaar_zip[[#This Row],[etmaaltemperatuur]]),IF(jaar_zip[[#This Row],[etmaaltemperatuur]]&gt;stookgrens,jaar_zip[[#This Row],[etmaaltemperatuur]]-stookgrens,0),"")</f>
        <v>0</v>
      </c>
    </row>
    <row r="1983" spans="1:15" x14ac:dyDescent="0.25">
      <c r="A1983">
        <v>260</v>
      </c>
      <c r="B1983">
        <v>20240304</v>
      </c>
      <c r="C1983">
        <v>2.2999999999999998</v>
      </c>
      <c r="D1983">
        <v>7.5</v>
      </c>
      <c r="E1983">
        <v>1137</v>
      </c>
      <c r="F1983">
        <v>0</v>
      </c>
      <c r="G1983">
        <v>1011.5</v>
      </c>
      <c r="H1983">
        <v>80</v>
      </c>
      <c r="I1983" s="101" t="s">
        <v>19</v>
      </c>
      <c r="J1983" s="1">
        <f>DATEVALUE(RIGHT(jaar_zip[[#This Row],[YYYYMMDD]],2)&amp;"-"&amp;MID(jaar_zip[[#This Row],[YYYYMMDD]],5,2)&amp;"-"&amp;LEFT(jaar_zip[[#This Row],[YYYYMMDD]],4))</f>
        <v>45355</v>
      </c>
      <c r="K1983" s="101" t="str">
        <f>IF(AND(VALUE(MONTH(jaar_zip[[#This Row],[Datum]]))=1,VALUE(WEEKNUM(jaar_zip[[#This Row],[Datum]],21))&gt;51),RIGHT(YEAR(jaar_zip[[#This Row],[Datum]])-1,2),RIGHT(YEAR(jaar_zip[[#This Row],[Datum]]),2))&amp;"-"&amp; TEXT(WEEKNUM(jaar_zip[[#This Row],[Datum]],21),"00")</f>
        <v>24-10</v>
      </c>
      <c r="L1983" s="101">
        <f>MONTH(jaar_zip[[#This Row],[Datum]])</f>
        <v>3</v>
      </c>
      <c r="M1983" s="101">
        <f>IF(ISNUMBER(jaar_zip[[#This Row],[etmaaltemperatuur]]),IF(jaar_zip[[#This Row],[etmaaltemperatuur]]&lt;stookgrens,stookgrens-jaar_zip[[#This Row],[etmaaltemperatuur]],0),"")</f>
        <v>10.5</v>
      </c>
      <c r="N1983" s="101">
        <f>IF(ISNUMBER(jaar_zip[[#This Row],[graaddagen]]),IF(OR(MONTH(jaar_zip[[#This Row],[Datum]])=1,MONTH(jaar_zip[[#This Row],[Datum]])=2,MONTH(jaar_zip[[#This Row],[Datum]])=11,MONTH(jaar_zip[[#This Row],[Datum]])=12),1.1,IF(OR(MONTH(jaar_zip[[#This Row],[Datum]])=3,MONTH(jaar_zip[[#This Row],[Datum]])=10),1,0.8))*jaar_zip[[#This Row],[graaddagen]],"")</f>
        <v>10.5</v>
      </c>
      <c r="O1983" s="101">
        <f>IF(ISNUMBER(jaar_zip[[#This Row],[etmaaltemperatuur]]),IF(jaar_zip[[#This Row],[etmaaltemperatuur]]&gt;stookgrens,jaar_zip[[#This Row],[etmaaltemperatuur]]-stookgrens,0),"")</f>
        <v>0</v>
      </c>
    </row>
    <row r="1984" spans="1:15" x14ac:dyDescent="0.25">
      <c r="A1984">
        <v>260</v>
      </c>
      <c r="B1984">
        <v>20240305</v>
      </c>
      <c r="C1984">
        <v>1.4</v>
      </c>
      <c r="D1984">
        <v>5.7</v>
      </c>
      <c r="E1984">
        <v>227</v>
      </c>
      <c r="F1984">
        <v>1.5</v>
      </c>
      <c r="G1984">
        <v>1014.6</v>
      </c>
      <c r="H1984">
        <v>94</v>
      </c>
      <c r="I1984" s="101" t="s">
        <v>19</v>
      </c>
      <c r="J1984" s="1">
        <f>DATEVALUE(RIGHT(jaar_zip[[#This Row],[YYYYMMDD]],2)&amp;"-"&amp;MID(jaar_zip[[#This Row],[YYYYMMDD]],5,2)&amp;"-"&amp;LEFT(jaar_zip[[#This Row],[YYYYMMDD]],4))</f>
        <v>45356</v>
      </c>
      <c r="K1984" s="101" t="str">
        <f>IF(AND(VALUE(MONTH(jaar_zip[[#This Row],[Datum]]))=1,VALUE(WEEKNUM(jaar_zip[[#This Row],[Datum]],21))&gt;51),RIGHT(YEAR(jaar_zip[[#This Row],[Datum]])-1,2),RIGHT(YEAR(jaar_zip[[#This Row],[Datum]]),2))&amp;"-"&amp; TEXT(WEEKNUM(jaar_zip[[#This Row],[Datum]],21),"00")</f>
        <v>24-10</v>
      </c>
      <c r="L1984" s="101">
        <f>MONTH(jaar_zip[[#This Row],[Datum]])</f>
        <v>3</v>
      </c>
      <c r="M1984" s="101">
        <f>IF(ISNUMBER(jaar_zip[[#This Row],[etmaaltemperatuur]]),IF(jaar_zip[[#This Row],[etmaaltemperatuur]]&lt;stookgrens,stookgrens-jaar_zip[[#This Row],[etmaaltemperatuur]],0),"")</f>
        <v>12.3</v>
      </c>
      <c r="N1984" s="101">
        <f>IF(ISNUMBER(jaar_zip[[#This Row],[graaddagen]]),IF(OR(MONTH(jaar_zip[[#This Row],[Datum]])=1,MONTH(jaar_zip[[#This Row],[Datum]])=2,MONTH(jaar_zip[[#This Row],[Datum]])=11,MONTH(jaar_zip[[#This Row],[Datum]])=12),1.1,IF(OR(MONTH(jaar_zip[[#This Row],[Datum]])=3,MONTH(jaar_zip[[#This Row],[Datum]])=10),1,0.8))*jaar_zip[[#This Row],[graaddagen]],"")</f>
        <v>12.3</v>
      </c>
      <c r="O1984" s="101">
        <f>IF(ISNUMBER(jaar_zip[[#This Row],[etmaaltemperatuur]]),IF(jaar_zip[[#This Row],[etmaaltemperatuur]]&gt;stookgrens,jaar_zip[[#This Row],[etmaaltemperatuur]]-stookgrens,0),"")</f>
        <v>0</v>
      </c>
    </row>
    <row r="1985" spans="1:15" x14ac:dyDescent="0.25">
      <c r="A1985">
        <v>260</v>
      </c>
      <c r="B1985">
        <v>20240306</v>
      </c>
      <c r="C1985">
        <v>2</v>
      </c>
      <c r="D1985">
        <v>6.7</v>
      </c>
      <c r="E1985">
        <v>1172</v>
      </c>
      <c r="F1985">
        <v>0</v>
      </c>
      <c r="G1985">
        <v>1022.8</v>
      </c>
      <c r="H1985">
        <v>88</v>
      </c>
      <c r="I1985" s="101" t="s">
        <v>19</v>
      </c>
      <c r="J1985" s="1">
        <f>DATEVALUE(RIGHT(jaar_zip[[#This Row],[YYYYMMDD]],2)&amp;"-"&amp;MID(jaar_zip[[#This Row],[YYYYMMDD]],5,2)&amp;"-"&amp;LEFT(jaar_zip[[#This Row],[YYYYMMDD]],4))</f>
        <v>45357</v>
      </c>
      <c r="K1985" s="101" t="str">
        <f>IF(AND(VALUE(MONTH(jaar_zip[[#This Row],[Datum]]))=1,VALUE(WEEKNUM(jaar_zip[[#This Row],[Datum]],21))&gt;51),RIGHT(YEAR(jaar_zip[[#This Row],[Datum]])-1,2),RIGHT(YEAR(jaar_zip[[#This Row],[Datum]]),2))&amp;"-"&amp; TEXT(WEEKNUM(jaar_zip[[#This Row],[Datum]],21),"00")</f>
        <v>24-10</v>
      </c>
      <c r="L1985" s="101">
        <f>MONTH(jaar_zip[[#This Row],[Datum]])</f>
        <v>3</v>
      </c>
      <c r="M1985" s="101">
        <f>IF(ISNUMBER(jaar_zip[[#This Row],[etmaaltemperatuur]]),IF(jaar_zip[[#This Row],[etmaaltemperatuur]]&lt;stookgrens,stookgrens-jaar_zip[[#This Row],[etmaaltemperatuur]],0),"")</f>
        <v>11.3</v>
      </c>
      <c r="N1985" s="101">
        <f>IF(ISNUMBER(jaar_zip[[#This Row],[graaddagen]]),IF(OR(MONTH(jaar_zip[[#This Row],[Datum]])=1,MONTH(jaar_zip[[#This Row],[Datum]])=2,MONTH(jaar_zip[[#This Row],[Datum]])=11,MONTH(jaar_zip[[#This Row],[Datum]])=12),1.1,IF(OR(MONTH(jaar_zip[[#This Row],[Datum]])=3,MONTH(jaar_zip[[#This Row],[Datum]])=10),1,0.8))*jaar_zip[[#This Row],[graaddagen]],"")</f>
        <v>11.3</v>
      </c>
      <c r="O1985" s="101">
        <f>IF(ISNUMBER(jaar_zip[[#This Row],[etmaaltemperatuur]]),IF(jaar_zip[[#This Row],[etmaaltemperatuur]]&gt;stookgrens,jaar_zip[[#This Row],[etmaaltemperatuur]]-stookgrens,0),"")</f>
        <v>0</v>
      </c>
    </row>
    <row r="1986" spans="1:15" x14ac:dyDescent="0.25">
      <c r="A1986">
        <v>260</v>
      </c>
      <c r="B1986">
        <v>20240307</v>
      </c>
      <c r="C1986">
        <v>4.5</v>
      </c>
      <c r="D1986">
        <v>5.0999999999999996</v>
      </c>
      <c r="E1986">
        <v>1181</v>
      </c>
      <c r="F1986">
        <v>0</v>
      </c>
      <c r="G1986">
        <v>1022.9</v>
      </c>
      <c r="H1986">
        <v>82</v>
      </c>
      <c r="I1986" s="101" t="s">
        <v>19</v>
      </c>
      <c r="J1986" s="1">
        <f>DATEVALUE(RIGHT(jaar_zip[[#This Row],[YYYYMMDD]],2)&amp;"-"&amp;MID(jaar_zip[[#This Row],[YYYYMMDD]],5,2)&amp;"-"&amp;LEFT(jaar_zip[[#This Row],[YYYYMMDD]],4))</f>
        <v>45358</v>
      </c>
      <c r="K1986" s="101" t="str">
        <f>IF(AND(VALUE(MONTH(jaar_zip[[#This Row],[Datum]]))=1,VALUE(WEEKNUM(jaar_zip[[#This Row],[Datum]],21))&gt;51),RIGHT(YEAR(jaar_zip[[#This Row],[Datum]])-1,2),RIGHT(YEAR(jaar_zip[[#This Row],[Datum]]),2))&amp;"-"&amp; TEXT(WEEKNUM(jaar_zip[[#This Row],[Datum]],21),"00")</f>
        <v>24-10</v>
      </c>
      <c r="L1986" s="101">
        <f>MONTH(jaar_zip[[#This Row],[Datum]])</f>
        <v>3</v>
      </c>
      <c r="M1986" s="101">
        <f>IF(ISNUMBER(jaar_zip[[#This Row],[etmaaltemperatuur]]),IF(jaar_zip[[#This Row],[etmaaltemperatuur]]&lt;stookgrens,stookgrens-jaar_zip[[#This Row],[etmaaltemperatuur]],0),"")</f>
        <v>12.9</v>
      </c>
      <c r="N1986" s="101">
        <f>IF(ISNUMBER(jaar_zip[[#This Row],[graaddagen]]),IF(OR(MONTH(jaar_zip[[#This Row],[Datum]])=1,MONTH(jaar_zip[[#This Row],[Datum]])=2,MONTH(jaar_zip[[#This Row],[Datum]])=11,MONTH(jaar_zip[[#This Row],[Datum]])=12),1.1,IF(OR(MONTH(jaar_zip[[#This Row],[Datum]])=3,MONTH(jaar_zip[[#This Row],[Datum]])=10),1,0.8))*jaar_zip[[#This Row],[graaddagen]],"")</f>
        <v>12.9</v>
      </c>
      <c r="O1986" s="101">
        <f>IF(ISNUMBER(jaar_zip[[#This Row],[etmaaltemperatuur]]),IF(jaar_zip[[#This Row],[etmaaltemperatuur]]&gt;stookgrens,jaar_zip[[#This Row],[etmaaltemperatuur]]-stookgrens,0),"")</f>
        <v>0</v>
      </c>
    </row>
    <row r="1987" spans="1:15" x14ac:dyDescent="0.25">
      <c r="A1987">
        <v>260</v>
      </c>
      <c r="B1987">
        <v>20240308</v>
      </c>
      <c r="C1987">
        <v>5.7</v>
      </c>
      <c r="D1987">
        <v>5.4</v>
      </c>
      <c r="E1987">
        <v>1322</v>
      </c>
      <c r="F1987">
        <v>0</v>
      </c>
      <c r="G1987">
        <v>1011.4</v>
      </c>
      <c r="H1987">
        <v>68</v>
      </c>
      <c r="I1987" s="101" t="s">
        <v>19</v>
      </c>
      <c r="J1987" s="1">
        <f>DATEVALUE(RIGHT(jaar_zip[[#This Row],[YYYYMMDD]],2)&amp;"-"&amp;MID(jaar_zip[[#This Row],[YYYYMMDD]],5,2)&amp;"-"&amp;LEFT(jaar_zip[[#This Row],[YYYYMMDD]],4))</f>
        <v>45359</v>
      </c>
      <c r="K1987" s="101" t="str">
        <f>IF(AND(VALUE(MONTH(jaar_zip[[#This Row],[Datum]]))=1,VALUE(WEEKNUM(jaar_zip[[#This Row],[Datum]],21))&gt;51),RIGHT(YEAR(jaar_zip[[#This Row],[Datum]])-1,2),RIGHT(YEAR(jaar_zip[[#This Row],[Datum]]),2))&amp;"-"&amp; TEXT(WEEKNUM(jaar_zip[[#This Row],[Datum]],21),"00")</f>
        <v>24-10</v>
      </c>
      <c r="L1987" s="101">
        <f>MONTH(jaar_zip[[#This Row],[Datum]])</f>
        <v>3</v>
      </c>
      <c r="M1987" s="101">
        <f>IF(ISNUMBER(jaar_zip[[#This Row],[etmaaltemperatuur]]),IF(jaar_zip[[#This Row],[etmaaltemperatuur]]&lt;stookgrens,stookgrens-jaar_zip[[#This Row],[etmaaltemperatuur]],0),"")</f>
        <v>12.6</v>
      </c>
      <c r="N1987" s="101">
        <f>IF(ISNUMBER(jaar_zip[[#This Row],[graaddagen]]),IF(OR(MONTH(jaar_zip[[#This Row],[Datum]])=1,MONTH(jaar_zip[[#This Row],[Datum]])=2,MONTH(jaar_zip[[#This Row],[Datum]])=11,MONTH(jaar_zip[[#This Row],[Datum]])=12),1.1,IF(OR(MONTH(jaar_zip[[#This Row],[Datum]])=3,MONTH(jaar_zip[[#This Row],[Datum]])=10),1,0.8))*jaar_zip[[#This Row],[graaddagen]],"")</f>
        <v>12.6</v>
      </c>
      <c r="O1987" s="101">
        <f>IF(ISNUMBER(jaar_zip[[#This Row],[etmaaltemperatuur]]),IF(jaar_zip[[#This Row],[etmaaltemperatuur]]&gt;stookgrens,jaar_zip[[#This Row],[etmaaltemperatuur]]-stookgrens,0),"")</f>
        <v>0</v>
      </c>
    </row>
    <row r="1988" spans="1:15" x14ac:dyDescent="0.25">
      <c r="A1988">
        <v>260</v>
      </c>
      <c r="B1988">
        <v>20240309</v>
      </c>
      <c r="C1988">
        <v>4.5999999999999996</v>
      </c>
      <c r="D1988">
        <v>8.1999999999999993</v>
      </c>
      <c r="E1988">
        <v>908</v>
      </c>
      <c r="F1988">
        <v>0</v>
      </c>
      <c r="G1988">
        <v>1000.9</v>
      </c>
      <c r="H1988">
        <v>69</v>
      </c>
      <c r="I1988" s="101" t="s">
        <v>19</v>
      </c>
      <c r="J1988" s="1">
        <f>DATEVALUE(RIGHT(jaar_zip[[#This Row],[YYYYMMDD]],2)&amp;"-"&amp;MID(jaar_zip[[#This Row],[YYYYMMDD]],5,2)&amp;"-"&amp;LEFT(jaar_zip[[#This Row],[YYYYMMDD]],4))</f>
        <v>45360</v>
      </c>
      <c r="K1988" s="101" t="str">
        <f>IF(AND(VALUE(MONTH(jaar_zip[[#This Row],[Datum]]))=1,VALUE(WEEKNUM(jaar_zip[[#This Row],[Datum]],21))&gt;51),RIGHT(YEAR(jaar_zip[[#This Row],[Datum]])-1,2),RIGHT(YEAR(jaar_zip[[#This Row],[Datum]]),2))&amp;"-"&amp; TEXT(WEEKNUM(jaar_zip[[#This Row],[Datum]],21),"00")</f>
        <v>24-10</v>
      </c>
      <c r="L1988" s="101">
        <f>MONTH(jaar_zip[[#This Row],[Datum]])</f>
        <v>3</v>
      </c>
      <c r="M1988" s="101">
        <f>IF(ISNUMBER(jaar_zip[[#This Row],[etmaaltemperatuur]]),IF(jaar_zip[[#This Row],[etmaaltemperatuur]]&lt;stookgrens,stookgrens-jaar_zip[[#This Row],[etmaaltemperatuur]],0),"")</f>
        <v>9.8000000000000007</v>
      </c>
      <c r="N1988" s="101">
        <f>IF(ISNUMBER(jaar_zip[[#This Row],[graaddagen]]),IF(OR(MONTH(jaar_zip[[#This Row],[Datum]])=1,MONTH(jaar_zip[[#This Row],[Datum]])=2,MONTH(jaar_zip[[#This Row],[Datum]])=11,MONTH(jaar_zip[[#This Row],[Datum]])=12),1.1,IF(OR(MONTH(jaar_zip[[#This Row],[Datum]])=3,MONTH(jaar_zip[[#This Row],[Datum]])=10),1,0.8))*jaar_zip[[#This Row],[graaddagen]],"")</f>
        <v>9.8000000000000007</v>
      </c>
      <c r="O1988" s="101">
        <f>IF(ISNUMBER(jaar_zip[[#This Row],[etmaaltemperatuur]]),IF(jaar_zip[[#This Row],[etmaaltemperatuur]]&gt;stookgrens,jaar_zip[[#This Row],[etmaaltemperatuur]]-stookgrens,0),"")</f>
        <v>0</v>
      </c>
    </row>
    <row r="1989" spans="1:15" x14ac:dyDescent="0.25">
      <c r="A1989">
        <v>260</v>
      </c>
      <c r="B1989">
        <v>20240310</v>
      </c>
      <c r="C1989">
        <v>4.4000000000000004</v>
      </c>
      <c r="D1989">
        <v>9.3000000000000007</v>
      </c>
      <c r="E1989">
        <v>705</v>
      </c>
      <c r="F1989">
        <v>0</v>
      </c>
      <c r="G1989">
        <v>996.9</v>
      </c>
      <c r="H1989">
        <v>69</v>
      </c>
      <c r="I1989" s="101" t="s">
        <v>19</v>
      </c>
      <c r="J1989" s="1">
        <f>DATEVALUE(RIGHT(jaar_zip[[#This Row],[YYYYMMDD]],2)&amp;"-"&amp;MID(jaar_zip[[#This Row],[YYYYMMDD]],5,2)&amp;"-"&amp;LEFT(jaar_zip[[#This Row],[YYYYMMDD]],4))</f>
        <v>45361</v>
      </c>
      <c r="K1989" s="101" t="str">
        <f>IF(AND(VALUE(MONTH(jaar_zip[[#This Row],[Datum]]))=1,VALUE(WEEKNUM(jaar_zip[[#This Row],[Datum]],21))&gt;51),RIGHT(YEAR(jaar_zip[[#This Row],[Datum]])-1,2),RIGHT(YEAR(jaar_zip[[#This Row],[Datum]]),2))&amp;"-"&amp; TEXT(WEEKNUM(jaar_zip[[#This Row],[Datum]],21),"00")</f>
        <v>24-10</v>
      </c>
      <c r="L1989" s="101">
        <f>MONTH(jaar_zip[[#This Row],[Datum]])</f>
        <v>3</v>
      </c>
      <c r="M1989" s="101">
        <f>IF(ISNUMBER(jaar_zip[[#This Row],[etmaaltemperatuur]]),IF(jaar_zip[[#This Row],[etmaaltemperatuur]]&lt;stookgrens,stookgrens-jaar_zip[[#This Row],[etmaaltemperatuur]],0),"")</f>
        <v>8.6999999999999993</v>
      </c>
      <c r="N1989" s="101">
        <f>IF(ISNUMBER(jaar_zip[[#This Row],[graaddagen]]),IF(OR(MONTH(jaar_zip[[#This Row],[Datum]])=1,MONTH(jaar_zip[[#This Row],[Datum]])=2,MONTH(jaar_zip[[#This Row],[Datum]])=11,MONTH(jaar_zip[[#This Row],[Datum]])=12),1.1,IF(OR(MONTH(jaar_zip[[#This Row],[Datum]])=3,MONTH(jaar_zip[[#This Row],[Datum]])=10),1,0.8))*jaar_zip[[#This Row],[graaddagen]],"")</f>
        <v>8.6999999999999993</v>
      </c>
      <c r="O1989" s="101">
        <f>IF(ISNUMBER(jaar_zip[[#This Row],[etmaaltemperatuur]]),IF(jaar_zip[[#This Row],[etmaaltemperatuur]]&gt;stookgrens,jaar_zip[[#This Row],[etmaaltemperatuur]]-stookgrens,0),"")</f>
        <v>0</v>
      </c>
    </row>
    <row r="1990" spans="1:15" x14ac:dyDescent="0.25">
      <c r="A1990">
        <v>260</v>
      </c>
      <c r="B1990">
        <v>20240311</v>
      </c>
      <c r="C1990">
        <v>1.6</v>
      </c>
      <c r="D1990">
        <v>6.9</v>
      </c>
      <c r="E1990">
        <v>119</v>
      </c>
      <c r="F1990">
        <v>10.5</v>
      </c>
      <c r="G1990">
        <v>1002.8</v>
      </c>
      <c r="H1990">
        <v>95</v>
      </c>
      <c r="I1990" s="101" t="s">
        <v>19</v>
      </c>
      <c r="J1990" s="1">
        <f>DATEVALUE(RIGHT(jaar_zip[[#This Row],[YYYYMMDD]],2)&amp;"-"&amp;MID(jaar_zip[[#This Row],[YYYYMMDD]],5,2)&amp;"-"&amp;LEFT(jaar_zip[[#This Row],[YYYYMMDD]],4))</f>
        <v>45362</v>
      </c>
      <c r="K1990" s="101" t="str">
        <f>IF(AND(VALUE(MONTH(jaar_zip[[#This Row],[Datum]]))=1,VALUE(WEEKNUM(jaar_zip[[#This Row],[Datum]],21))&gt;51),RIGHT(YEAR(jaar_zip[[#This Row],[Datum]])-1,2),RIGHT(YEAR(jaar_zip[[#This Row],[Datum]]),2))&amp;"-"&amp; TEXT(WEEKNUM(jaar_zip[[#This Row],[Datum]],21),"00")</f>
        <v>24-11</v>
      </c>
      <c r="L1990" s="101">
        <f>MONTH(jaar_zip[[#This Row],[Datum]])</f>
        <v>3</v>
      </c>
      <c r="M1990" s="101">
        <f>IF(ISNUMBER(jaar_zip[[#This Row],[etmaaltemperatuur]]),IF(jaar_zip[[#This Row],[etmaaltemperatuur]]&lt;stookgrens,stookgrens-jaar_zip[[#This Row],[etmaaltemperatuur]],0),"")</f>
        <v>11.1</v>
      </c>
      <c r="N1990" s="101">
        <f>IF(ISNUMBER(jaar_zip[[#This Row],[graaddagen]]),IF(OR(MONTH(jaar_zip[[#This Row],[Datum]])=1,MONTH(jaar_zip[[#This Row],[Datum]])=2,MONTH(jaar_zip[[#This Row],[Datum]])=11,MONTH(jaar_zip[[#This Row],[Datum]])=12),1.1,IF(OR(MONTH(jaar_zip[[#This Row],[Datum]])=3,MONTH(jaar_zip[[#This Row],[Datum]])=10),1,0.8))*jaar_zip[[#This Row],[graaddagen]],"")</f>
        <v>11.1</v>
      </c>
      <c r="O1990" s="101">
        <f>IF(ISNUMBER(jaar_zip[[#This Row],[etmaaltemperatuur]]),IF(jaar_zip[[#This Row],[etmaaltemperatuur]]&gt;stookgrens,jaar_zip[[#This Row],[etmaaltemperatuur]]-stookgrens,0),"")</f>
        <v>0</v>
      </c>
    </row>
    <row r="1991" spans="1:15" x14ac:dyDescent="0.25">
      <c r="A1991">
        <v>260</v>
      </c>
      <c r="B1991">
        <v>20240312</v>
      </c>
      <c r="C1991">
        <v>3.3</v>
      </c>
      <c r="D1991">
        <v>8.4</v>
      </c>
      <c r="E1991">
        <v>534</v>
      </c>
      <c r="F1991">
        <v>1.8</v>
      </c>
      <c r="G1991">
        <v>1012.5</v>
      </c>
      <c r="H1991">
        <v>91</v>
      </c>
      <c r="I1991" s="101" t="s">
        <v>19</v>
      </c>
      <c r="J1991" s="1">
        <f>DATEVALUE(RIGHT(jaar_zip[[#This Row],[YYYYMMDD]],2)&amp;"-"&amp;MID(jaar_zip[[#This Row],[YYYYMMDD]],5,2)&amp;"-"&amp;LEFT(jaar_zip[[#This Row],[YYYYMMDD]],4))</f>
        <v>45363</v>
      </c>
      <c r="K1991" s="101" t="str">
        <f>IF(AND(VALUE(MONTH(jaar_zip[[#This Row],[Datum]]))=1,VALUE(WEEKNUM(jaar_zip[[#This Row],[Datum]],21))&gt;51),RIGHT(YEAR(jaar_zip[[#This Row],[Datum]])-1,2),RIGHT(YEAR(jaar_zip[[#This Row],[Datum]]),2))&amp;"-"&amp; TEXT(WEEKNUM(jaar_zip[[#This Row],[Datum]],21),"00")</f>
        <v>24-11</v>
      </c>
      <c r="L1991" s="101">
        <f>MONTH(jaar_zip[[#This Row],[Datum]])</f>
        <v>3</v>
      </c>
      <c r="M1991" s="101">
        <f>IF(ISNUMBER(jaar_zip[[#This Row],[etmaaltemperatuur]]),IF(jaar_zip[[#This Row],[etmaaltemperatuur]]&lt;stookgrens,stookgrens-jaar_zip[[#This Row],[etmaaltemperatuur]],0),"")</f>
        <v>9.6</v>
      </c>
      <c r="N1991" s="101">
        <f>IF(ISNUMBER(jaar_zip[[#This Row],[graaddagen]]),IF(OR(MONTH(jaar_zip[[#This Row],[Datum]])=1,MONTH(jaar_zip[[#This Row],[Datum]])=2,MONTH(jaar_zip[[#This Row],[Datum]])=11,MONTH(jaar_zip[[#This Row],[Datum]])=12),1.1,IF(OR(MONTH(jaar_zip[[#This Row],[Datum]])=3,MONTH(jaar_zip[[#This Row],[Datum]])=10),1,0.8))*jaar_zip[[#This Row],[graaddagen]],"")</f>
        <v>9.6</v>
      </c>
      <c r="O1991" s="101">
        <f>IF(ISNUMBER(jaar_zip[[#This Row],[etmaaltemperatuur]]),IF(jaar_zip[[#This Row],[etmaaltemperatuur]]&gt;stookgrens,jaar_zip[[#This Row],[etmaaltemperatuur]]-stookgrens,0),"")</f>
        <v>0</v>
      </c>
    </row>
    <row r="1992" spans="1:15" x14ac:dyDescent="0.25">
      <c r="A1992">
        <v>260</v>
      </c>
      <c r="B1992">
        <v>20240313</v>
      </c>
      <c r="C1992">
        <v>3.6</v>
      </c>
      <c r="D1992">
        <v>11</v>
      </c>
      <c r="E1992">
        <v>301</v>
      </c>
      <c r="F1992">
        <v>1.4</v>
      </c>
      <c r="G1992">
        <v>1013.9</v>
      </c>
      <c r="H1992">
        <v>90</v>
      </c>
      <c r="I1992" s="101" t="s">
        <v>19</v>
      </c>
      <c r="J1992" s="1">
        <f>DATEVALUE(RIGHT(jaar_zip[[#This Row],[YYYYMMDD]],2)&amp;"-"&amp;MID(jaar_zip[[#This Row],[YYYYMMDD]],5,2)&amp;"-"&amp;LEFT(jaar_zip[[#This Row],[YYYYMMDD]],4))</f>
        <v>45364</v>
      </c>
      <c r="K1992" s="101" t="str">
        <f>IF(AND(VALUE(MONTH(jaar_zip[[#This Row],[Datum]]))=1,VALUE(WEEKNUM(jaar_zip[[#This Row],[Datum]],21))&gt;51),RIGHT(YEAR(jaar_zip[[#This Row],[Datum]])-1,2),RIGHT(YEAR(jaar_zip[[#This Row],[Datum]]),2))&amp;"-"&amp; TEXT(WEEKNUM(jaar_zip[[#This Row],[Datum]],21),"00")</f>
        <v>24-11</v>
      </c>
      <c r="L1992" s="101">
        <f>MONTH(jaar_zip[[#This Row],[Datum]])</f>
        <v>3</v>
      </c>
      <c r="M1992" s="101">
        <f>IF(ISNUMBER(jaar_zip[[#This Row],[etmaaltemperatuur]]),IF(jaar_zip[[#This Row],[etmaaltemperatuur]]&lt;stookgrens,stookgrens-jaar_zip[[#This Row],[etmaaltemperatuur]],0),"")</f>
        <v>7</v>
      </c>
      <c r="N1992" s="101">
        <f>IF(ISNUMBER(jaar_zip[[#This Row],[graaddagen]]),IF(OR(MONTH(jaar_zip[[#This Row],[Datum]])=1,MONTH(jaar_zip[[#This Row],[Datum]])=2,MONTH(jaar_zip[[#This Row],[Datum]])=11,MONTH(jaar_zip[[#This Row],[Datum]])=12),1.1,IF(OR(MONTH(jaar_zip[[#This Row],[Datum]])=3,MONTH(jaar_zip[[#This Row],[Datum]])=10),1,0.8))*jaar_zip[[#This Row],[graaddagen]],"")</f>
        <v>7</v>
      </c>
      <c r="O1992" s="101">
        <f>IF(ISNUMBER(jaar_zip[[#This Row],[etmaaltemperatuur]]),IF(jaar_zip[[#This Row],[etmaaltemperatuur]]&gt;stookgrens,jaar_zip[[#This Row],[etmaaltemperatuur]]-stookgrens,0),"")</f>
        <v>0</v>
      </c>
    </row>
    <row r="1993" spans="1:15" x14ac:dyDescent="0.25">
      <c r="A1993">
        <v>260</v>
      </c>
      <c r="B1993">
        <v>20240314</v>
      </c>
      <c r="C1993">
        <v>3.8</v>
      </c>
      <c r="D1993">
        <v>13</v>
      </c>
      <c r="E1993">
        <v>1432</v>
      </c>
      <c r="F1993">
        <v>0</v>
      </c>
      <c r="G1993">
        <v>1010.2</v>
      </c>
      <c r="H1993">
        <v>76</v>
      </c>
      <c r="I1993" s="101" t="s">
        <v>19</v>
      </c>
      <c r="J1993" s="1">
        <f>DATEVALUE(RIGHT(jaar_zip[[#This Row],[YYYYMMDD]],2)&amp;"-"&amp;MID(jaar_zip[[#This Row],[YYYYMMDD]],5,2)&amp;"-"&amp;LEFT(jaar_zip[[#This Row],[YYYYMMDD]],4))</f>
        <v>45365</v>
      </c>
      <c r="K1993" s="101" t="str">
        <f>IF(AND(VALUE(MONTH(jaar_zip[[#This Row],[Datum]]))=1,VALUE(WEEKNUM(jaar_zip[[#This Row],[Datum]],21))&gt;51),RIGHT(YEAR(jaar_zip[[#This Row],[Datum]])-1,2),RIGHT(YEAR(jaar_zip[[#This Row],[Datum]]),2))&amp;"-"&amp; TEXT(WEEKNUM(jaar_zip[[#This Row],[Datum]],21),"00")</f>
        <v>24-11</v>
      </c>
      <c r="L1993" s="101">
        <f>MONTH(jaar_zip[[#This Row],[Datum]])</f>
        <v>3</v>
      </c>
      <c r="M1993" s="101">
        <f>IF(ISNUMBER(jaar_zip[[#This Row],[etmaaltemperatuur]]),IF(jaar_zip[[#This Row],[etmaaltemperatuur]]&lt;stookgrens,stookgrens-jaar_zip[[#This Row],[etmaaltemperatuur]],0),"")</f>
        <v>5</v>
      </c>
      <c r="N1993" s="101">
        <f>IF(ISNUMBER(jaar_zip[[#This Row],[graaddagen]]),IF(OR(MONTH(jaar_zip[[#This Row],[Datum]])=1,MONTH(jaar_zip[[#This Row],[Datum]])=2,MONTH(jaar_zip[[#This Row],[Datum]])=11,MONTH(jaar_zip[[#This Row],[Datum]])=12),1.1,IF(OR(MONTH(jaar_zip[[#This Row],[Datum]])=3,MONTH(jaar_zip[[#This Row],[Datum]])=10),1,0.8))*jaar_zip[[#This Row],[graaddagen]],"")</f>
        <v>5</v>
      </c>
      <c r="O1993" s="101">
        <f>IF(ISNUMBER(jaar_zip[[#This Row],[etmaaltemperatuur]]),IF(jaar_zip[[#This Row],[etmaaltemperatuur]]&gt;stookgrens,jaar_zip[[#This Row],[etmaaltemperatuur]]-stookgrens,0),"")</f>
        <v>0</v>
      </c>
    </row>
    <row r="1994" spans="1:15" x14ac:dyDescent="0.25">
      <c r="A1994">
        <v>260</v>
      </c>
      <c r="B1994">
        <v>20240315</v>
      </c>
      <c r="C1994">
        <v>5.5</v>
      </c>
      <c r="D1994">
        <v>13</v>
      </c>
      <c r="E1994">
        <v>693</v>
      </c>
      <c r="F1994">
        <v>1</v>
      </c>
      <c r="G1994">
        <v>1007</v>
      </c>
      <c r="H1994">
        <v>80</v>
      </c>
      <c r="I1994" s="101" t="s">
        <v>19</v>
      </c>
      <c r="J1994" s="1">
        <f>DATEVALUE(RIGHT(jaar_zip[[#This Row],[YYYYMMDD]],2)&amp;"-"&amp;MID(jaar_zip[[#This Row],[YYYYMMDD]],5,2)&amp;"-"&amp;LEFT(jaar_zip[[#This Row],[YYYYMMDD]],4))</f>
        <v>45366</v>
      </c>
      <c r="K1994" s="101" t="str">
        <f>IF(AND(VALUE(MONTH(jaar_zip[[#This Row],[Datum]]))=1,VALUE(WEEKNUM(jaar_zip[[#This Row],[Datum]],21))&gt;51),RIGHT(YEAR(jaar_zip[[#This Row],[Datum]])-1,2),RIGHT(YEAR(jaar_zip[[#This Row],[Datum]]),2))&amp;"-"&amp; TEXT(WEEKNUM(jaar_zip[[#This Row],[Datum]],21),"00")</f>
        <v>24-11</v>
      </c>
      <c r="L1994" s="101">
        <f>MONTH(jaar_zip[[#This Row],[Datum]])</f>
        <v>3</v>
      </c>
      <c r="M1994" s="101">
        <f>IF(ISNUMBER(jaar_zip[[#This Row],[etmaaltemperatuur]]),IF(jaar_zip[[#This Row],[etmaaltemperatuur]]&lt;stookgrens,stookgrens-jaar_zip[[#This Row],[etmaaltemperatuur]],0),"")</f>
        <v>5</v>
      </c>
      <c r="N1994" s="101">
        <f>IF(ISNUMBER(jaar_zip[[#This Row],[graaddagen]]),IF(OR(MONTH(jaar_zip[[#This Row],[Datum]])=1,MONTH(jaar_zip[[#This Row],[Datum]])=2,MONTH(jaar_zip[[#This Row],[Datum]])=11,MONTH(jaar_zip[[#This Row],[Datum]])=12),1.1,IF(OR(MONTH(jaar_zip[[#This Row],[Datum]])=3,MONTH(jaar_zip[[#This Row],[Datum]])=10),1,0.8))*jaar_zip[[#This Row],[graaddagen]],"")</f>
        <v>5</v>
      </c>
      <c r="O1994" s="101">
        <f>IF(ISNUMBER(jaar_zip[[#This Row],[etmaaltemperatuur]]),IF(jaar_zip[[#This Row],[etmaaltemperatuur]]&gt;stookgrens,jaar_zip[[#This Row],[etmaaltemperatuur]]-stookgrens,0),"")</f>
        <v>0</v>
      </c>
    </row>
    <row r="1995" spans="1:15" x14ac:dyDescent="0.25">
      <c r="A1995">
        <v>260</v>
      </c>
      <c r="B1995">
        <v>20240316</v>
      </c>
      <c r="C1995">
        <v>2.8</v>
      </c>
      <c r="D1995">
        <v>7.5</v>
      </c>
      <c r="E1995">
        <v>741</v>
      </c>
      <c r="F1995">
        <v>1.2</v>
      </c>
      <c r="G1995">
        <v>1019.5</v>
      </c>
      <c r="H1995">
        <v>80</v>
      </c>
      <c r="I1995" s="101" t="s">
        <v>19</v>
      </c>
      <c r="J1995" s="1">
        <f>DATEVALUE(RIGHT(jaar_zip[[#This Row],[YYYYMMDD]],2)&amp;"-"&amp;MID(jaar_zip[[#This Row],[YYYYMMDD]],5,2)&amp;"-"&amp;LEFT(jaar_zip[[#This Row],[YYYYMMDD]],4))</f>
        <v>45367</v>
      </c>
      <c r="K1995" s="101" t="str">
        <f>IF(AND(VALUE(MONTH(jaar_zip[[#This Row],[Datum]]))=1,VALUE(WEEKNUM(jaar_zip[[#This Row],[Datum]],21))&gt;51),RIGHT(YEAR(jaar_zip[[#This Row],[Datum]])-1,2),RIGHT(YEAR(jaar_zip[[#This Row],[Datum]]),2))&amp;"-"&amp; TEXT(WEEKNUM(jaar_zip[[#This Row],[Datum]],21),"00")</f>
        <v>24-11</v>
      </c>
      <c r="L1995" s="101">
        <f>MONTH(jaar_zip[[#This Row],[Datum]])</f>
        <v>3</v>
      </c>
      <c r="M1995" s="101">
        <f>IF(ISNUMBER(jaar_zip[[#This Row],[etmaaltemperatuur]]),IF(jaar_zip[[#This Row],[etmaaltemperatuur]]&lt;stookgrens,stookgrens-jaar_zip[[#This Row],[etmaaltemperatuur]],0),"")</f>
        <v>10.5</v>
      </c>
      <c r="N1995" s="101">
        <f>IF(ISNUMBER(jaar_zip[[#This Row],[graaddagen]]),IF(OR(MONTH(jaar_zip[[#This Row],[Datum]])=1,MONTH(jaar_zip[[#This Row],[Datum]])=2,MONTH(jaar_zip[[#This Row],[Datum]])=11,MONTH(jaar_zip[[#This Row],[Datum]])=12),1.1,IF(OR(MONTH(jaar_zip[[#This Row],[Datum]])=3,MONTH(jaar_zip[[#This Row],[Datum]])=10),1,0.8))*jaar_zip[[#This Row],[graaddagen]],"")</f>
        <v>10.5</v>
      </c>
      <c r="O1995" s="101">
        <f>IF(ISNUMBER(jaar_zip[[#This Row],[etmaaltemperatuur]]),IF(jaar_zip[[#This Row],[etmaaltemperatuur]]&gt;stookgrens,jaar_zip[[#This Row],[etmaaltemperatuur]]-stookgrens,0),"")</f>
        <v>0</v>
      </c>
    </row>
    <row r="1996" spans="1:15" x14ac:dyDescent="0.25">
      <c r="A1996">
        <v>260</v>
      </c>
      <c r="B1996">
        <v>20240317</v>
      </c>
      <c r="C1996">
        <v>3.5</v>
      </c>
      <c r="D1996">
        <v>9.4</v>
      </c>
      <c r="E1996">
        <v>689</v>
      </c>
      <c r="F1996">
        <v>5.5</v>
      </c>
      <c r="G1996">
        <v>1019</v>
      </c>
      <c r="H1996">
        <v>85</v>
      </c>
      <c r="I1996" s="101" t="s">
        <v>19</v>
      </c>
      <c r="J1996" s="1">
        <f>DATEVALUE(RIGHT(jaar_zip[[#This Row],[YYYYMMDD]],2)&amp;"-"&amp;MID(jaar_zip[[#This Row],[YYYYMMDD]],5,2)&amp;"-"&amp;LEFT(jaar_zip[[#This Row],[YYYYMMDD]],4))</f>
        <v>45368</v>
      </c>
      <c r="K1996" s="101" t="str">
        <f>IF(AND(VALUE(MONTH(jaar_zip[[#This Row],[Datum]]))=1,VALUE(WEEKNUM(jaar_zip[[#This Row],[Datum]],21))&gt;51),RIGHT(YEAR(jaar_zip[[#This Row],[Datum]])-1,2),RIGHT(YEAR(jaar_zip[[#This Row],[Datum]]),2))&amp;"-"&amp; TEXT(WEEKNUM(jaar_zip[[#This Row],[Datum]],21),"00")</f>
        <v>24-11</v>
      </c>
      <c r="L1996" s="101">
        <f>MONTH(jaar_zip[[#This Row],[Datum]])</f>
        <v>3</v>
      </c>
      <c r="M1996" s="101">
        <f>IF(ISNUMBER(jaar_zip[[#This Row],[etmaaltemperatuur]]),IF(jaar_zip[[#This Row],[etmaaltemperatuur]]&lt;stookgrens,stookgrens-jaar_zip[[#This Row],[etmaaltemperatuur]],0),"")</f>
        <v>8.6</v>
      </c>
      <c r="N1996" s="101">
        <f>IF(ISNUMBER(jaar_zip[[#This Row],[graaddagen]]),IF(OR(MONTH(jaar_zip[[#This Row],[Datum]])=1,MONTH(jaar_zip[[#This Row],[Datum]])=2,MONTH(jaar_zip[[#This Row],[Datum]])=11,MONTH(jaar_zip[[#This Row],[Datum]])=12),1.1,IF(OR(MONTH(jaar_zip[[#This Row],[Datum]])=3,MONTH(jaar_zip[[#This Row],[Datum]])=10),1,0.8))*jaar_zip[[#This Row],[graaddagen]],"")</f>
        <v>8.6</v>
      </c>
      <c r="O1996" s="101">
        <f>IF(ISNUMBER(jaar_zip[[#This Row],[etmaaltemperatuur]]),IF(jaar_zip[[#This Row],[etmaaltemperatuur]]&gt;stookgrens,jaar_zip[[#This Row],[etmaaltemperatuur]]-stookgrens,0),"")</f>
        <v>0</v>
      </c>
    </row>
    <row r="1997" spans="1:15" x14ac:dyDescent="0.25">
      <c r="A1997">
        <v>260</v>
      </c>
      <c r="B1997">
        <v>20240318</v>
      </c>
      <c r="C1997">
        <v>2.5</v>
      </c>
      <c r="D1997">
        <v>11.1</v>
      </c>
      <c r="E1997">
        <v>1075</v>
      </c>
      <c r="F1997">
        <v>0</v>
      </c>
      <c r="G1997">
        <v>1015.9</v>
      </c>
      <c r="H1997">
        <v>82</v>
      </c>
      <c r="I1997" s="101" t="s">
        <v>19</v>
      </c>
      <c r="J1997" s="1">
        <f>DATEVALUE(RIGHT(jaar_zip[[#This Row],[YYYYMMDD]],2)&amp;"-"&amp;MID(jaar_zip[[#This Row],[YYYYMMDD]],5,2)&amp;"-"&amp;LEFT(jaar_zip[[#This Row],[YYYYMMDD]],4))</f>
        <v>45369</v>
      </c>
      <c r="K1997" s="101" t="str">
        <f>IF(AND(VALUE(MONTH(jaar_zip[[#This Row],[Datum]]))=1,VALUE(WEEKNUM(jaar_zip[[#This Row],[Datum]],21))&gt;51),RIGHT(YEAR(jaar_zip[[#This Row],[Datum]])-1,2),RIGHT(YEAR(jaar_zip[[#This Row],[Datum]]),2))&amp;"-"&amp; TEXT(WEEKNUM(jaar_zip[[#This Row],[Datum]],21),"00")</f>
        <v>24-12</v>
      </c>
      <c r="L1997" s="101">
        <f>MONTH(jaar_zip[[#This Row],[Datum]])</f>
        <v>3</v>
      </c>
      <c r="M1997" s="101">
        <f>IF(ISNUMBER(jaar_zip[[#This Row],[etmaaltemperatuur]]),IF(jaar_zip[[#This Row],[etmaaltemperatuur]]&lt;stookgrens,stookgrens-jaar_zip[[#This Row],[etmaaltemperatuur]],0),"")</f>
        <v>6.9</v>
      </c>
      <c r="N1997" s="101">
        <f>IF(ISNUMBER(jaar_zip[[#This Row],[graaddagen]]),IF(OR(MONTH(jaar_zip[[#This Row],[Datum]])=1,MONTH(jaar_zip[[#This Row],[Datum]])=2,MONTH(jaar_zip[[#This Row],[Datum]])=11,MONTH(jaar_zip[[#This Row],[Datum]])=12),1.1,IF(OR(MONTH(jaar_zip[[#This Row],[Datum]])=3,MONTH(jaar_zip[[#This Row],[Datum]])=10),1,0.8))*jaar_zip[[#This Row],[graaddagen]],"")</f>
        <v>6.9</v>
      </c>
      <c r="O1997" s="101">
        <f>IF(ISNUMBER(jaar_zip[[#This Row],[etmaaltemperatuur]]),IF(jaar_zip[[#This Row],[etmaaltemperatuur]]&gt;stookgrens,jaar_zip[[#This Row],[etmaaltemperatuur]]-stookgrens,0),"")</f>
        <v>0</v>
      </c>
    </row>
    <row r="1998" spans="1:15" x14ac:dyDescent="0.25">
      <c r="A1998">
        <v>260</v>
      </c>
      <c r="B1998">
        <v>20240319</v>
      </c>
      <c r="C1998">
        <v>2.6</v>
      </c>
      <c r="D1998">
        <v>11.5</v>
      </c>
      <c r="E1998">
        <v>975</v>
      </c>
      <c r="F1998">
        <v>-0.1</v>
      </c>
      <c r="G1998">
        <v>1017.9</v>
      </c>
      <c r="H1998">
        <v>80</v>
      </c>
      <c r="I1998" s="101" t="s">
        <v>19</v>
      </c>
      <c r="J1998" s="1">
        <f>DATEVALUE(RIGHT(jaar_zip[[#This Row],[YYYYMMDD]],2)&amp;"-"&amp;MID(jaar_zip[[#This Row],[YYYYMMDD]],5,2)&amp;"-"&amp;LEFT(jaar_zip[[#This Row],[YYYYMMDD]],4))</f>
        <v>45370</v>
      </c>
      <c r="K1998" s="101" t="str">
        <f>IF(AND(VALUE(MONTH(jaar_zip[[#This Row],[Datum]]))=1,VALUE(WEEKNUM(jaar_zip[[#This Row],[Datum]],21))&gt;51),RIGHT(YEAR(jaar_zip[[#This Row],[Datum]])-1,2),RIGHT(YEAR(jaar_zip[[#This Row],[Datum]]),2))&amp;"-"&amp; TEXT(WEEKNUM(jaar_zip[[#This Row],[Datum]],21),"00")</f>
        <v>24-12</v>
      </c>
      <c r="L1998" s="101">
        <f>MONTH(jaar_zip[[#This Row],[Datum]])</f>
        <v>3</v>
      </c>
      <c r="M1998" s="101">
        <f>IF(ISNUMBER(jaar_zip[[#This Row],[etmaaltemperatuur]]),IF(jaar_zip[[#This Row],[etmaaltemperatuur]]&lt;stookgrens,stookgrens-jaar_zip[[#This Row],[etmaaltemperatuur]],0),"")</f>
        <v>6.5</v>
      </c>
      <c r="N1998" s="101">
        <f>IF(ISNUMBER(jaar_zip[[#This Row],[graaddagen]]),IF(OR(MONTH(jaar_zip[[#This Row],[Datum]])=1,MONTH(jaar_zip[[#This Row],[Datum]])=2,MONTH(jaar_zip[[#This Row],[Datum]])=11,MONTH(jaar_zip[[#This Row],[Datum]])=12),1.1,IF(OR(MONTH(jaar_zip[[#This Row],[Datum]])=3,MONTH(jaar_zip[[#This Row],[Datum]])=10),1,0.8))*jaar_zip[[#This Row],[graaddagen]],"")</f>
        <v>6.5</v>
      </c>
      <c r="O1998" s="101">
        <f>IF(ISNUMBER(jaar_zip[[#This Row],[etmaaltemperatuur]]),IF(jaar_zip[[#This Row],[etmaaltemperatuur]]&gt;stookgrens,jaar_zip[[#This Row],[etmaaltemperatuur]]-stookgrens,0),"")</f>
        <v>0</v>
      </c>
    </row>
    <row r="1999" spans="1:15" x14ac:dyDescent="0.25">
      <c r="A1999">
        <v>260</v>
      </c>
      <c r="B1999">
        <v>20240320</v>
      </c>
      <c r="C1999">
        <v>1.3</v>
      </c>
      <c r="D1999">
        <v>12</v>
      </c>
      <c r="E1999">
        <v>1194</v>
      </c>
      <c r="F1999">
        <v>0</v>
      </c>
      <c r="G1999">
        <v>1019.1</v>
      </c>
      <c r="H1999">
        <v>82</v>
      </c>
      <c r="I1999" s="101" t="s">
        <v>19</v>
      </c>
      <c r="J1999" s="1">
        <f>DATEVALUE(RIGHT(jaar_zip[[#This Row],[YYYYMMDD]],2)&amp;"-"&amp;MID(jaar_zip[[#This Row],[YYYYMMDD]],5,2)&amp;"-"&amp;LEFT(jaar_zip[[#This Row],[YYYYMMDD]],4))</f>
        <v>45371</v>
      </c>
      <c r="K1999" s="101" t="str">
        <f>IF(AND(VALUE(MONTH(jaar_zip[[#This Row],[Datum]]))=1,VALUE(WEEKNUM(jaar_zip[[#This Row],[Datum]],21))&gt;51),RIGHT(YEAR(jaar_zip[[#This Row],[Datum]])-1,2),RIGHT(YEAR(jaar_zip[[#This Row],[Datum]]),2))&amp;"-"&amp; TEXT(WEEKNUM(jaar_zip[[#This Row],[Datum]],21),"00")</f>
        <v>24-12</v>
      </c>
      <c r="L1999" s="101">
        <f>MONTH(jaar_zip[[#This Row],[Datum]])</f>
        <v>3</v>
      </c>
      <c r="M1999" s="101">
        <f>IF(ISNUMBER(jaar_zip[[#This Row],[etmaaltemperatuur]]),IF(jaar_zip[[#This Row],[etmaaltemperatuur]]&lt;stookgrens,stookgrens-jaar_zip[[#This Row],[etmaaltemperatuur]],0),"")</f>
        <v>6</v>
      </c>
      <c r="N1999" s="101">
        <f>IF(ISNUMBER(jaar_zip[[#This Row],[graaddagen]]),IF(OR(MONTH(jaar_zip[[#This Row],[Datum]])=1,MONTH(jaar_zip[[#This Row],[Datum]])=2,MONTH(jaar_zip[[#This Row],[Datum]])=11,MONTH(jaar_zip[[#This Row],[Datum]])=12),1.1,IF(OR(MONTH(jaar_zip[[#This Row],[Datum]])=3,MONTH(jaar_zip[[#This Row],[Datum]])=10),1,0.8))*jaar_zip[[#This Row],[graaddagen]],"")</f>
        <v>6</v>
      </c>
      <c r="O1999" s="101">
        <f>IF(ISNUMBER(jaar_zip[[#This Row],[etmaaltemperatuur]]),IF(jaar_zip[[#This Row],[etmaaltemperatuur]]&gt;stookgrens,jaar_zip[[#This Row],[etmaaltemperatuur]]-stookgrens,0),"")</f>
        <v>0</v>
      </c>
    </row>
    <row r="2000" spans="1:15" x14ac:dyDescent="0.25">
      <c r="A2000">
        <v>260</v>
      </c>
      <c r="B2000">
        <v>20240321</v>
      </c>
      <c r="C2000">
        <v>2.9</v>
      </c>
      <c r="D2000">
        <v>9.5</v>
      </c>
      <c r="E2000">
        <v>670</v>
      </c>
      <c r="F2000">
        <v>-0.1</v>
      </c>
      <c r="G2000">
        <v>1023.4</v>
      </c>
      <c r="H2000">
        <v>85</v>
      </c>
      <c r="I2000" s="101" t="s">
        <v>19</v>
      </c>
      <c r="J2000" s="1">
        <f>DATEVALUE(RIGHT(jaar_zip[[#This Row],[YYYYMMDD]],2)&amp;"-"&amp;MID(jaar_zip[[#This Row],[YYYYMMDD]],5,2)&amp;"-"&amp;LEFT(jaar_zip[[#This Row],[YYYYMMDD]],4))</f>
        <v>45372</v>
      </c>
      <c r="K2000" s="101" t="str">
        <f>IF(AND(VALUE(MONTH(jaar_zip[[#This Row],[Datum]]))=1,VALUE(WEEKNUM(jaar_zip[[#This Row],[Datum]],21))&gt;51),RIGHT(YEAR(jaar_zip[[#This Row],[Datum]])-1,2),RIGHT(YEAR(jaar_zip[[#This Row],[Datum]]),2))&amp;"-"&amp; TEXT(WEEKNUM(jaar_zip[[#This Row],[Datum]],21),"00")</f>
        <v>24-12</v>
      </c>
      <c r="L2000" s="101">
        <f>MONTH(jaar_zip[[#This Row],[Datum]])</f>
        <v>3</v>
      </c>
      <c r="M2000" s="101">
        <f>IF(ISNUMBER(jaar_zip[[#This Row],[etmaaltemperatuur]]),IF(jaar_zip[[#This Row],[etmaaltemperatuur]]&lt;stookgrens,stookgrens-jaar_zip[[#This Row],[etmaaltemperatuur]],0),"")</f>
        <v>8.5</v>
      </c>
      <c r="N2000" s="101">
        <f>IF(ISNUMBER(jaar_zip[[#This Row],[graaddagen]]),IF(OR(MONTH(jaar_zip[[#This Row],[Datum]])=1,MONTH(jaar_zip[[#This Row],[Datum]])=2,MONTH(jaar_zip[[#This Row],[Datum]])=11,MONTH(jaar_zip[[#This Row],[Datum]])=12),1.1,IF(OR(MONTH(jaar_zip[[#This Row],[Datum]])=3,MONTH(jaar_zip[[#This Row],[Datum]])=10),1,0.8))*jaar_zip[[#This Row],[graaddagen]],"")</f>
        <v>8.5</v>
      </c>
      <c r="O2000" s="101">
        <f>IF(ISNUMBER(jaar_zip[[#This Row],[etmaaltemperatuur]]),IF(jaar_zip[[#This Row],[etmaaltemperatuur]]&gt;stookgrens,jaar_zip[[#This Row],[etmaaltemperatuur]]-stookgrens,0),"")</f>
        <v>0</v>
      </c>
    </row>
    <row r="2001" spans="1:15" x14ac:dyDescent="0.25">
      <c r="A2001">
        <v>260</v>
      </c>
      <c r="B2001">
        <v>20240322</v>
      </c>
      <c r="C2001">
        <v>3.2</v>
      </c>
      <c r="D2001">
        <v>9.4</v>
      </c>
      <c r="E2001">
        <v>313</v>
      </c>
      <c r="F2001">
        <v>2.1</v>
      </c>
      <c r="G2001">
        <v>1015.6</v>
      </c>
      <c r="H2001">
        <v>91</v>
      </c>
      <c r="I2001" s="101" t="s">
        <v>19</v>
      </c>
      <c r="J2001" s="1">
        <f>DATEVALUE(RIGHT(jaar_zip[[#This Row],[YYYYMMDD]],2)&amp;"-"&amp;MID(jaar_zip[[#This Row],[YYYYMMDD]],5,2)&amp;"-"&amp;LEFT(jaar_zip[[#This Row],[YYYYMMDD]],4))</f>
        <v>45373</v>
      </c>
      <c r="K2001" s="101" t="str">
        <f>IF(AND(VALUE(MONTH(jaar_zip[[#This Row],[Datum]]))=1,VALUE(WEEKNUM(jaar_zip[[#This Row],[Datum]],21))&gt;51),RIGHT(YEAR(jaar_zip[[#This Row],[Datum]])-1,2),RIGHT(YEAR(jaar_zip[[#This Row],[Datum]]),2))&amp;"-"&amp; TEXT(WEEKNUM(jaar_zip[[#This Row],[Datum]],21),"00")</f>
        <v>24-12</v>
      </c>
      <c r="L2001" s="101">
        <f>MONTH(jaar_zip[[#This Row],[Datum]])</f>
        <v>3</v>
      </c>
      <c r="M2001" s="101">
        <f>IF(ISNUMBER(jaar_zip[[#This Row],[etmaaltemperatuur]]),IF(jaar_zip[[#This Row],[etmaaltemperatuur]]&lt;stookgrens,stookgrens-jaar_zip[[#This Row],[etmaaltemperatuur]],0),"")</f>
        <v>8.6</v>
      </c>
      <c r="N2001" s="101">
        <f>IF(ISNUMBER(jaar_zip[[#This Row],[graaddagen]]),IF(OR(MONTH(jaar_zip[[#This Row],[Datum]])=1,MONTH(jaar_zip[[#This Row],[Datum]])=2,MONTH(jaar_zip[[#This Row],[Datum]])=11,MONTH(jaar_zip[[#This Row],[Datum]])=12),1.1,IF(OR(MONTH(jaar_zip[[#This Row],[Datum]])=3,MONTH(jaar_zip[[#This Row],[Datum]])=10),1,0.8))*jaar_zip[[#This Row],[graaddagen]],"")</f>
        <v>8.6</v>
      </c>
      <c r="O2001" s="101">
        <f>IF(ISNUMBER(jaar_zip[[#This Row],[etmaaltemperatuur]]),IF(jaar_zip[[#This Row],[etmaaltemperatuur]]&gt;stookgrens,jaar_zip[[#This Row],[etmaaltemperatuur]]-stookgrens,0),"")</f>
        <v>0</v>
      </c>
    </row>
    <row r="2002" spans="1:15" x14ac:dyDescent="0.25">
      <c r="A2002">
        <v>260</v>
      </c>
      <c r="B2002">
        <v>20240323</v>
      </c>
      <c r="C2002">
        <v>4.5</v>
      </c>
      <c r="D2002">
        <v>6.9</v>
      </c>
      <c r="E2002">
        <v>1228</v>
      </c>
      <c r="F2002">
        <v>2</v>
      </c>
      <c r="G2002">
        <v>1007.8</v>
      </c>
      <c r="H2002">
        <v>77</v>
      </c>
      <c r="I2002" s="101" t="s">
        <v>19</v>
      </c>
      <c r="J2002" s="1">
        <f>DATEVALUE(RIGHT(jaar_zip[[#This Row],[YYYYMMDD]],2)&amp;"-"&amp;MID(jaar_zip[[#This Row],[YYYYMMDD]],5,2)&amp;"-"&amp;LEFT(jaar_zip[[#This Row],[YYYYMMDD]],4))</f>
        <v>45374</v>
      </c>
      <c r="K2002" s="101" t="str">
        <f>IF(AND(VALUE(MONTH(jaar_zip[[#This Row],[Datum]]))=1,VALUE(WEEKNUM(jaar_zip[[#This Row],[Datum]],21))&gt;51),RIGHT(YEAR(jaar_zip[[#This Row],[Datum]])-1,2),RIGHT(YEAR(jaar_zip[[#This Row],[Datum]]),2))&amp;"-"&amp; TEXT(WEEKNUM(jaar_zip[[#This Row],[Datum]],21),"00")</f>
        <v>24-12</v>
      </c>
      <c r="L2002" s="101">
        <f>MONTH(jaar_zip[[#This Row],[Datum]])</f>
        <v>3</v>
      </c>
      <c r="M2002" s="101">
        <f>IF(ISNUMBER(jaar_zip[[#This Row],[etmaaltemperatuur]]),IF(jaar_zip[[#This Row],[etmaaltemperatuur]]&lt;stookgrens,stookgrens-jaar_zip[[#This Row],[etmaaltemperatuur]],0),"")</f>
        <v>11.1</v>
      </c>
      <c r="N2002" s="101">
        <f>IF(ISNUMBER(jaar_zip[[#This Row],[graaddagen]]),IF(OR(MONTH(jaar_zip[[#This Row],[Datum]])=1,MONTH(jaar_zip[[#This Row],[Datum]])=2,MONTH(jaar_zip[[#This Row],[Datum]])=11,MONTH(jaar_zip[[#This Row],[Datum]])=12),1.1,IF(OR(MONTH(jaar_zip[[#This Row],[Datum]])=3,MONTH(jaar_zip[[#This Row],[Datum]])=10),1,0.8))*jaar_zip[[#This Row],[graaddagen]],"")</f>
        <v>11.1</v>
      </c>
      <c r="O2002" s="101">
        <f>IF(ISNUMBER(jaar_zip[[#This Row],[etmaaltemperatuur]]),IF(jaar_zip[[#This Row],[etmaaltemperatuur]]&gt;stookgrens,jaar_zip[[#This Row],[etmaaltemperatuur]]-stookgrens,0),"")</f>
        <v>0</v>
      </c>
    </row>
    <row r="2003" spans="1:15" x14ac:dyDescent="0.25">
      <c r="A2003">
        <v>260</v>
      </c>
      <c r="B2003">
        <v>20240324</v>
      </c>
      <c r="C2003">
        <v>4.9000000000000004</v>
      </c>
      <c r="D2003">
        <v>6.4</v>
      </c>
      <c r="E2003">
        <v>673</v>
      </c>
      <c r="F2003">
        <v>15.4</v>
      </c>
      <c r="G2003">
        <v>1004.5</v>
      </c>
      <c r="H2003">
        <v>87</v>
      </c>
      <c r="I2003" s="101" t="s">
        <v>19</v>
      </c>
      <c r="J2003" s="1">
        <f>DATEVALUE(RIGHT(jaar_zip[[#This Row],[YYYYMMDD]],2)&amp;"-"&amp;MID(jaar_zip[[#This Row],[YYYYMMDD]],5,2)&amp;"-"&amp;LEFT(jaar_zip[[#This Row],[YYYYMMDD]],4))</f>
        <v>45375</v>
      </c>
      <c r="K2003" s="101" t="str">
        <f>IF(AND(VALUE(MONTH(jaar_zip[[#This Row],[Datum]]))=1,VALUE(WEEKNUM(jaar_zip[[#This Row],[Datum]],21))&gt;51),RIGHT(YEAR(jaar_zip[[#This Row],[Datum]])-1,2),RIGHT(YEAR(jaar_zip[[#This Row],[Datum]]),2))&amp;"-"&amp; TEXT(WEEKNUM(jaar_zip[[#This Row],[Datum]],21),"00")</f>
        <v>24-12</v>
      </c>
      <c r="L2003" s="101">
        <f>MONTH(jaar_zip[[#This Row],[Datum]])</f>
        <v>3</v>
      </c>
      <c r="M2003" s="101">
        <f>IF(ISNUMBER(jaar_zip[[#This Row],[etmaaltemperatuur]]),IF(jaar_zip[[#This Row],[etmaaltemperatuur]]&lt;stookgrens,stookgrens-jaar_zip[[#This Row],[etmaaltemperatuur]],0),"")</f>
        <v>11.6</v>
      </c>
      <c r="N2003" s="101">
        <f>IF(ISNUMBER(jaar_zip[[#This Row],[graaddagen]]),IF(OR(MONTH(jaar_zip[[#This Row],[Datum]])=1,MONTH(jaar_zip[[#This Row],[Datum]])=2,MONTH(jaar_zip[[#This Row],[Datum]])=11,MONTH(jaar_zip[[#This Row],[Datum]])=12),1.1,IF(OR(MONTH(jaar_zip[[#This Row],[Datum]])=3,MONTH(jaar_zip[[#This Row],[Datum]])=10),1,0.8))*jaar_zip[[#This Row],[graaddagen]],"")</f>
        <v>11.6</v>
      </c>
      <c r="O2003" s="101">
        <f>IF(ISNUMBER(jaar_zip[[#This Row],[etmaaltemperatuur]]),IF(jaar_zip[[#This Row],[etmaaltemperatuur]]&gt;stookgrens,jaar_zip[[#This Row],[etmaaltemperatuur]]-stookgrens,0),"")</f>
        <v>0</v>
      </c>
    </row>
    <row r="2004" spans="1:15" x14ac:dyDescent="0.25">
      <c r="A2004">
        <v>260</v>
      </c>
      <c r="B2004">
        <v>20240325</v>
      </c>
      <c r="C2004">
        <v>2.9</v>
      </c>
      <c r="D2004">
        <v>7.3</v>
      </c>
      <c r="E2004">
        <v>1620</v>
      </c>
      <c r="F2004">
        <v>0</v>
      </c>
      <c r="G2004">
        <v>1004.2</v>
      </c>
      <c r="H2004">
        <v>72</v>
      </c>
      <c r="I2004" s="101" t="s">
        <v>19</v>
      </c>
      <c r="J2004" s="1">
        <f>DATEVALUE(RIGHT(jaar_zip[[#This Row],[YYYYMMDD]],2)&amp;"-"&amp;MID(jaar_zip[[#This Row],[YYYYMMDD]],5,2)&amp;"-"&amp;LEFT(jaar_zip[[#This Row],[YYYYMMDD]],4))</f>
        <v>45376</v>
      </c>
      <c r="K2004" s="101" t="str">
        <f>IF(AND(VALUE(MONTH(jaar_zip[[#This Row],[Datum]]))=1,VALUE(WEEKNUM(jaar_zip[[#This Row],[Datum]],21))&gt;51),RIGHT(YEAR(jaar_zip[[#This Row],[Datum]])-1,2),RIGHT(YEAR(jaar_zip[[#This Row],[Datum]]),2))&amp;"-"&amp; TEXT(WEEKNUM(jaar_zip[[#This Row],[Datum]],21),"00")</f>
        <v>24-13</v>
      </c>
      <c r="L2004" s="101">
        <f>MONTH(jaar_zip[[#This Row],[Datum]])</f>
        <v>3</v>
      </c>
      <c r="M2004" s="101">
        <f>IF(ISNUMBER(jaar_zip[[#This Row],[etmaaltemperatuur]]),IF(jaar_zip[[#This Row],[etmaaltemperatuur]]&lt;stookgrens,stookgrens-jaar_zip[[#This Row],[etmaaltemperatuur]],0),"")</f>
        <v>10.7</v>
      </c>
      <c r="N2004" s="101">
        <f>IF(ISNUMBER(jaar_zip[[#This Row],[graaddagen]]),IF(OR(MONTH(jaar_zip[[#This Row],[Datum]])=1,MONTH(jaar_zip[[#This Row],[Datum]])=2,MONTH(jaar_zip[[#This Row],[Datum]])=11,MONTH(jaar_zip[[#This Row],[Datum]])=12),1.1,IF(OR(MONTH(jaar_zip[[#This Row],[Datum]])=3,MONTH(jaar_zip[[#This Row],[Datum]])=10),1,0.8))*jaar_zip[[#This Row],[graaddagen]],"")</f>
        <v>10.7</v>
      </c>
      <c r="O2004" s="101">
        <f>IF(ISNUMBER(jaar_zip[[#This Row],[etmaaltemperatuur]]),IF(jaar_zip[[#This Row],[etmaaltemperatuur]]&gt;stookgrens,jaar_zip[[#This Row],[etmaaltemperatuur]]-stookgrens,0),"")</f>
        <v>0</v>
      </c>
    </row>
    <row r="2005" spans="1:15" x14ac:dyDescent="0.25">
      <c r="A2005">
        <v>260</v>
      </c>
      <c r="B2005">
        <v>20240326</v>
      </c>
      <c r="C2005">
        <v>3.8</v>
      </c>
      <c r="D2005">
        <v>8.6999999999999993</v>
      </c>
      <c r="E2005">
        <v>909</v>
      </c>
      <c r="F2005">
        <v>-0.1</v>
      </c>
      <c r="G2005">
        <v>990.8</v>
      </c>
      <c r="H2005">
        <v>71</v>
      </c>
      <c r="I2005" s="101" t="s">
        <v>19</v>
      </c>
      <c r="J2005" s="1">
        <f>DATEVALUE(RIGHT(jaar_zip[[#This Row],[YYYYMMDD]],2)&amp;"-"&amp;MID(jaar_zip[[#This Row],[YYYYMMDD]],5,2)&amp;"-"&amp;LEFT(jaar_zip[[#This Row],[YYYYMMDD]],4))</f>
        <v>45377</v>
      </c>
      <c r="K2005" s="101" t="str">
        <f>IF(AND(VALUE(MONTH(jaar_zip[[#This Row],[Datum]]))=1,VALUE(WEEKNUM(jaar_zip[[#This Row],[Datum]],21))&gt;51),RIGHT(YEAR(jaar_zip[[#This Row],[Datum]])-1,2),RIGHT(YEAR(jaar_zip[[#This Row],[Datum]]),2))&amp;"-"&amp; TEXT(WEEKNUM(jaar_zip[[#This Row],[Datum]],21),"00")</f>
        <v>24-13</v>
      </c>
      <c r="L2005" s="101">
        <f>MONTH(jaar_zip[[#This Row],[Datum]])</f>
        <v>3</v>
      </c>
      <c r="M2005" s="101">
        <f>IF(ISNUMBER(jaar_zip[[#This Row],[etmaaltemperatuur]]),IF(jaar_zip[[#This Row],[etmaaltemperatuur]]&lt;stookgrens,stookgrens-jaar_zip[[#This Row],[etmaaltemperatuur]],0),"")</f>
        <v>9.3000000000000007</v>
      </c>
      <c r="N2005" s="101">
        <f>IF(ISNUMBER(jaar_zip[[#This Row],[graaddagen]]),IF(OR(MONTH(jaar_zip[[#This Row],[Datum]])=1,MONTH(jaar_zip[[#This Row],[Datum]])=2,MONTH(jaar_zip[[#This Row],[Datum]])=11,MONTH(jaar_zip[[#This Row],[Datum]])=12),1.1,IF(OR(MONTH(jaar_zip[[#This Row],[Datum]])=3,MONTH(jaar_zip[[#This Row],[Datum]])=10),1,0.8))*jaar_zip[[#This Row],[graaddagen]],"")</f>
        <v>9.3000000000000007</v>
      </c>
      <c r="O2005" s="101">
        <f>IF(ISNUMBER(jaar_zip[[#This Row],[etmaaltemperatuur]]),IF(jaar_zip[[#This Row],[etmaaltemperatuur]]&gt;stookgrens,jaar_zip[[#This Row],[etmaaltemperatuur]]-stookgrens,0),"")</f>
        <v>0</v>
      </c>
    </row>
    <row r="2006" spans="1:15" x14ac:dyDescent="0.25">
      <c r="A2006">
        <v>260</v>
      </c>
      <c r="B2006">
        <v>20240327</v>
      </c>
      <c r="C2006">
        <v>3.6</v>
      </c>
      <c r="D2006">
        <v>9.6</v>
      </c>
      <c r="E2006">
        <v>927</v>
      </c>
      <c r="F2006">
        <v>0.2</v>
      </c>
      <c r="G2006">
        <v>986.1</v>
      </c>
      <c r="H2006">
        <v>77</v>
      </c>
      <c r="I2006" s="101" t="s">
        <v>19</v>
      </c>
      <c r="J2006" s="1">
        <f>DATEVALUE(RIGHT(jaar_zip[[#This Row],[YYYYMMDD]],2)&amp;"-"&amp;MID(jaar_zip[[#This Row],[YYYYMMDD]],5,2)&amp;"-"&amp;LEFT(jaar_zip[[#This Row],[YYYYMMDD]],4))</f>
        <v>45378</v>
      </c>
      <c r="K2006" s="101" t="str">
        <f>IF(AND(VALUE(MONTH(jaar_zip[[#This Row],[Datum]]))=1,VALUE(WEEKNUM(jaar_zip[[#This Row],[Datum]],21))&gt;51),RIGHT(YEAR(jaar_zip[[#This Row],[Datum]])-1,2),RIGHT(YEAR(jaar_zip[[#This Row],[Datum]]),2))&amp;"-"&amp; TEXT(WEEKNUM(jaar_zip[[#This Row],[Datum]],21),"00")</f>
        <v>24-13</v>
      </c>
      <c r="L2006" s="101">
        <f>MONTH(jaar_zip[[#This Row],[Datum]])</f>
        <v>3</v>
      </c>
      <c r="M2006" s="101">
        <f>IF(ISNUMBER(jaar_zip[[#This Row],[etmaaltemperatuur]]),IF(jaar_zip[[#This Row],[etmaaltemperatuur]]&lt;stookgrens,stookgrens-jaar_zip[[#This Row],[etmaaltemperatuur]],0),"")</f>
        <v>8.4</v>
      </c>
      <c r="N2006" s="101">
        <f>IF(ISNUMBER(jaar_zip[[#This Row],[graaddagen]]),IF(OR(MONTH(jaar_zip[[#This Row],[Datum]])=1,MONTH(jaar_zip[[#This Row],[Datum]])=2,MONTH(jaar_zip[[#This Row],[Datum]])=11,MONTH(jaar_zip[[#This Row],[Datum]])=12),1.1,IF(OR(MONTH(jaar_zip[[#This Row],[Datum]])=3,MONTH(jaar_zip[[#This Row],[Datum]])=10),1,0.8))*jaar_zip[[#This Row],[graaddagen]],"")</f>
        <v>8.4</v>
      </c>
      <c r="O2006" s="101">
        <f>IF(ISNUMBER(jaar_zip[[#This Row],[etmaaltemperatuur]]),IF(jaar_zip[[#This Row],[etmaaltemperatuur]]&gt;stookgrens,jaar_zip[[#This Row],[etmaaltemperatuur]]-stookgrens,0),"")</f>
        <v>0</v>
      </c>
    </row>
    <row r="2007" spans="1:15" x14ac:dyDescent="0.25">
      <c r="A2007">
        <v>260</v>
      </c>
      <c r="B2007">
        <v>20240328</v>
      </c>
      <c r="C2007">
        <v>5</v>
      </c>
      <c r="D2007">
        <v>9.1</v>
      </c>
      <c r="E2007">
        <v>832</v>
      </c>
      <c r="F2007">
        <v>3.5</v>
      </c>
      <c r="G2007">
        <v>985.9</v>
      </c>
      <c r="H2007">
        <v>71</v>
      </c>
      <c r="I2007" s="101" t="s">
        <v>19</v>
      </c>
      <c r="J2007" s="1">
        <f>DATEVALUE(RIGHT(jaar_zip[[#This Row],[YYYYMMDD]],2)&amp;"-"&amp;MID(jaar_zip[[#This Row],[YYYYMMDD]],5,2)&amp;"-"&amp;LEFT(jaar_zip[[#This Row],[YYYYMMDD]],4))</f>
        <v>45379</v>
      </c>
      <c r="K2007" s="101" t="str">
        <f>IF(AND(VALUE(MONTH(jaar_zip[[#This Row],[Datum]]))=1,VALUE(WEEKNUM(jaar_zip[[#This Row],[Datum]],21))&gt;51),RIGHT(YEAR(jaar_zip[[#This Row],[Datum]])-1,2),RIGHT(YEAR(jaar_zip[[#This Row],[Datum]]),2))&amp;"-"&amp; TEXT(WEEKNUM(jaar_zip[[#This Row],[Datum]],21),"00")</f>
        <v>24-13</v>
      </c>
      <c r="L2007" s="101">
        <f>MONTH(jaar_zip[[#This Row],[Datum]])</f>
        <v>3</v>
      </c>
      <c r="M2007" s="101">
        <f>IF(ISNUMBER(jaar_zip[[#This Row],[etmaaltemperatuur]]),IF(jaar_zip[[#This Row],[etmaaltemperatuur]]&lt;stookgrens,stookgrens-jaar_zip[[#This Row],[etmaaltemperatuur]],0),"")</f>
        <v>8.9</v>
      </c>
      <c r="N2007" s="101">
        <f>IF(ISNUMBER(jaar_zip[[#This Row],[graaddagen]]),IF(OR(MONTH(jaar_zip[[#This Row],[Datum]])=1,MONTH(jaar_zip[[#This Row],[Datum]])=2,MONTH(jaar_zip[[#This Row],[Datum]])=11,MONTH(jaar_zip[[#This Row],[Datum]])=12),1.1,IF(OR(MONTH(jaar_zip[[#This Row],[Datum]])=3,MONTH(jaar_zip[[#This Row],[Datum]])=10),1,0.8))*jaar_zip[[#This Row],[graaddagen]],"")</f>
        <v>8.9</v>
      </c>
      <c r="O2007" s="101">
        <f>IF(ISNUMBER(jaar_zip[[#This Row],[etmaaltemperatuur]]),IF(jaar_zip[[#This Row],[etmaaltemperatuur]]&gt;stookgrens,jaar_zip[[#This Row],[etmaaltemperatuur]]-stookgrens,0),"")</f>
        <v>0</v>
      </c>
    </row>
    <row r="2008" spans="1:15" x14ac:dyDescent="0.25">
      <c r="A2008">
        <v>260</v>
      </c>
      <c r="B2008">
        <v>20240329</v>
      </c>
      <c r="C2008">
        <v>4.3</v>
      </c>
      <c r="D2008">
        <v>10.9</v>
      </c>
      <c r="E2008">
        <v>1166</v>
      </c>
      <c r="F2008">
        <v>0.4</v>
      </c>
      <c r="G2008">
        <v>993.1</v>
      </c>
      <c r="H2008">
        <v>71</v>
      </c>
      <c r="I2008" s="101" t="s">
        <v>19</v>
      </c>
      <c r="J2008" s="1">
        <f>DATEVALUE(RIGHT(jaar_zip[[#This Row],[YYYYMMDD]],2)&amp;"-"&amp;MID(jaar_zip[[#This Row],[YYYYMMDD]],5,2)&amp;"-"&amp;LEFT(jaar_zip[[#This Row],[YYYYMMDD]],4))</f>
        <v>45380</v>
      </c>
      <c r="K2008" s="101" t="str">
        <f>IF(AND(VALUE(MONTH(jaar_zip[[#This Row],[Datum]]))=1,VALUE(WEEKNUM(jaar_zip[[#This Row],[Datum]],21))&gt;51),RIGHT(YEAR(jaar_zip[[#This Row],[Datum]])-1,2),RIGHT(YEAR(jaar_zip[[#This Row],[Datum]]),2))&amp;"-"&amp; TEXT(WEEKNUM(jaar_zip[[#This Row],[Datum]],21),"00")</f>
        <v>24-13</v>
      </c>
      <c r="L2008" s="101">
        <f>MONTH(jaar_zip[[#This Row],[Datum]])</f>
        <v>3</v>
      </c>
      <c r="M2008" s="101">
        <f>IF(ISNUMBER(jaar_zip[[#This Row],[etmaaltemperatuur]]),IF(jaar_zip[[#This Row],[etmaaltemperatuur]]&lt;stookgrens,stookgrens-jaar_zip[[#This Row],[etmaaltemperatuur]],0),"")</f>
        <v>7.1</v>
      </c>
      <c r="N2008" s="101">
        <f>IF(ISNUMBER(jaar_zip[[#This Row],[graaddagen]]),IF(OR(MONTH(jaar_zip[[#This Row],[Datum]])=1,MONTH(jaar_zip[[#This Row],[Datum]])=2,MONTH(jaar_zip[[#This Row],[Datum]])=11,MONTH(jaar_zip[[#This Row],[Datum]])=12),1.1,IF(OR(MONTH(jaar_zip[[#This Row],[Datum]])=3,MONTH(jaar_zip[[#This Row],[Datum]])=10),1,0.8))*jaar_zip[[#This Row],[graaddagen]],"")</f>
        <v>7.1</v>
      </c>
      <c r="O2008" s="101">
        <f>IF(ISNUMBER(jaar_zip[[#This Row],[etmaaltemperatuur]]),IF(jaar_zip[[#This Row],[etmaaltemperatuur]]&gt;stookgrens,jaar_zip[[#This Row],[etmaaltemperatuur]]-stookgrens,0),"")</f>
        <v>0</v>
      </c>
    </row>
    <row r="2009" spans="1:15" x14ac:dyDescent="0.25">
      <c r="A2009">
        <v>260</v>
      </c>
      <c r="B2009">
        <v>20240330</v>
      </c>
      <c r="C2009">
        <v>1.8</v>
      </c>
      <c r="D2009">
        <v>8.6</v>
      </c>
      <c r="E2009">
        <v>347</v>
      </c>
      <c r="F2009">
        <v>0.9</v>
      </c>
      <c r="G2009">
        <v>997.1</v>
      </c>
      <c r="H2009">
        <v>94</v>
      </c>
      <c r="I2009" s="101" t="s">
        <v>19</v>
      </c>
      <c r="J2009" s="1">
        <f>DATEVALUE(RIGHT(jaar_zip[[#This Row],[YYYYMMDD]],2)&amp;"-"&amp;MID(jaar_zip[[#This Row],[YYYYMMDD]],5,2)&amp;"-"&amp;LEFT(jaar_zip[[#This Row],[YYYYMMDD]],4))</f>
        <v>45381</v>
      </c>
      <c r="K2009" s="101" t="str">
        <f>IF(AND(VALUE(MONTH(jaar_zip[[#This Row],[Datum]]))=1,VALUE(WEEKNUM(jaar_zip[[#This Row],[Datum]],21))&gt;51),RIGHT(YEAR(jaar_zip[[#This Row],[Datum]])-1,2),RIGHT(YEAR(jaar_zip[[#This Row],[Datum]]),2))&amp;"-"&amp; TEXT(WEEKNUM(jaar_zip[[#This Row],[Datum]],21),"00")</f>
        <v>24-13</v>
      </c>
      <c r="L2009" s="101">
        <f>MONTH(jaar_zip[[#This Row],[Datum]])</f>
        <v>3</v>
      </c>
      <c r="M2009" s="101">
        <f>IF(ISNUMBER(jaar_zip[[#This Row],[etmaaltemperatuur]]),IF(jaar_zip[[#This Row],[etmaaltemperatuur]]&lt;stookgrens,stookgrens-jaar_zip[[#This Row],[etmaaltemperatuur]],0),"")</f>
        <v>9.4</v>
      </c>
      <c r="N2009" s="101">
        <f>IF(ISNUMBER(jaar_zip[[#This Row],[graaddagen]]),IF(OR(MONTH(jaar_zip[[#This Row],[Datum]])=1,MONTH(jaar_zip[[#This Row],[Datum]])=2,MONTH(jaar_zip[[#This Row],[Datum]])=11,MONTH(jaar_zip[[#This Row],[Datum]])=12),1.1,IF(OR(MONTH(jaar_zip[[#This Row],[Datum]])=3,MONTH(jaar_zip[[#This Row],[Datum]])=10),1,0.8))*jaar_zip[[#This Row],[graaddagen]],"")</f>
        <v>9.4</v>
      </c>
      <c r="O2009" s="101">
        <f>IF(ISNUMBER(jaar_zip[[#This Row],[etmaaltemperatuur]]),IF(jaar_zip[[#This Row],[etmaaltemperatuur]]&gt;stookgrens,jaar_zip[[#This Row],[etmaaltemperatuur]]-stookgrens,0),"")</f>
        <v>0</v>
      </c>
    </row>
    <row r="2010" spans="1:15" x14ac:dyDescent="0.25">
      <c r="A2010">
        <v>260</v>
      </c>
      <c r="B2010">
        <v>20240331</v>
      </c>
      <c r="C2010">
        <v>3</v>
      </c>
      <c r="D2010">
        <v>10.5</v>
      </c>
      <c r="E2010">
        <v>1050</v>
      </c>
      <c r="F2010">
        <v>9.6999999999999993</v>
      </c>
      <c r="G2010">
        <v>996.3</v>
      </c>
      <c r="H2010">
        <v>90</v>
      </c>
      <c r="I2010" s="101" t="s">
        <v>19</v>
      </c>
      <c r="J2010" s="1">
        <f>DATEVALUE(RIGHT(jaar_zip[[#This Row],[YYYYMMDD]],2)&amp;"-"&amp;MID(jaar_zip[[#This Row],[YYYYMMDD]],5,2)&amp;"-"&amp;LEFT(jaar_zip[[#This Row],[YYYYMMDD]],4))</f>
        <v>45382</v>
      </c>
      <c r="K2010" s="101" t="str">
        <f>IF(AND(VALUE(MONTH(jaar_zip[[#This Row],[Datum]]))=1,VALUE(WEEKNUM(jaar_zip[[#This Row],[Datum]],21))&gt;51),RIGHT(YEAR(jaar_zip[[#This Row],[Datum]])-1,2),RIGHT(YEAR(jaar_zip[[#This Row],[Datum]]),2))&amp;"-"&amp; TEXT(WEEKNUM(jaar_zip[[#This Row],[Datum]],21),"00")</f>
        <v>24-13</v>
      </c>
      <c r="L2010" s="101">
        <f>MONTH(jaar_zip[[#This Row],[Datum]])</f>
        <v>3</v>
      </c>
      <c r="M2010" s="101">
        <f>IF(ISNUMBER(jaar_zip[[#This Row],[etmaaltemperatuur]]),IF(jaar_zip[[#This Row],[etmaaltemperatuur]]&lt;stookgrens,stookgrens-jaar_zip[[#This Row],[etmaaltemperatuur]],0),"")</f>
        <v>7.5</v>
      </c>
      <c r="N2010" s="101">
        <f>IF(ISNUMBER(jaar_zip[[#This Row],[graaddagen]]),IF(OR(MONTH(jaar_zip[[#This Row],[Datum]])=1,MONTH(jaar_zip[[#This Row],[Datum]])=2,MONTH(jaar_zip[[#This Row],[Datum]])=11,MONTH(jaar_zip[[#This Row],[Datum]])=12),1.1,IF(OR(MONTH(jaar_zip[[#This Row],[Datum]])=3,MONTH(jaar_zip[[#This Row],[Datum]])=10),1,0.8))*jaar_zip[[#This Row],[graaddagen]],"")</f>
        <v>7.5</v>
      </c>
      <c r="O2010" s="101">
        <f>IF(ISNUMBER(jaar_zip[[#This Row],[etmaaltemperatuur]]),IF(jaar_zip[[#This Row],[etmaaltemperatuur]]&gt;stookgrens,jaar_zip[[#This Row],[etmaaltemperatuur]]-stookgrens,0),"")</f>
        <v>0</v>
      </c>
    </row>
    <row r="2011" spans="1:15" x14ac:dyDescent="0.25">
      <c r="A2011">
        <v>260</v>
      </c>
      <c r="B2011">
        <v>20240401</v>
      </c>
      <c r="C2011">
        <v>3.3</v>
      </c>
      <c r="D2011">
        <v>10</v>
      </c>
      <c r="E2011">
        <v>731</v>
      </c>
      <c r="F2011">
        <v>0</v>
      </c>
      <c r="G2011">
        <v>996.6</v>
      </c>
      <c r="H2011">
        <v>83</v>
      </c>
      <c r="I2011" s="101" t="s">
        <v>19</v>
      </c>
      <c r="J2011" s="1">
        <f>DATEVALUE(RIGHT(jaar_zip[[#This Row],[YYYYMMDD]],2)&amp;"-"&amp;MID(jaar_zip[[#This Row],[YYYYMMDD]],5,2)&amp;"-"&amp;LEFT(jaar_zip[[#This Row],[YYYYMMDD]],4))</f>
        <v>45383</v>
      </c>
      <c r="K2011" s="101" t="str">
        <f>IF(AND(VALUE(MONTH(jaar_zip[[#This Row],[Datum]]))=1,VALUE(WEEKNUM(jaar_zip[[#This Row],[Datum]],21))&gt;51),RIGHT(YEAR(jaar_zip[[#This Row],[Datum]])-1,2),RIGHT(YEAR(jaar_zip[[#This Row],[Datum]]),2))&amp;"-"&amp; TEXT(WEEKNUM(jaar_zip[[#This Row],[Datum]],21),"00")</f>
        <v>24-14</v>
      </c>
      <c r="L2011" s="101">
        <f>MONTH(jaar_zip[[#This Row],[Datum]])</f>
        <v>4</v>
      </c>
      <c r="M2011" s="101">
        <f>IF(ISNUMBER(jaar_zip[[#This Row],[etmaaltemperatuur]]),IF(jaar_zip[[#This Row],[etmaaltemperatuur]]&lt;stookgrens,stookgrens-jaar_zip[[#This Row],[etmaaltemperatuur]],0),"")</f>
        <v>8</v>
      </c>
      <c r="N2011" s="101">
        <f>IF(ISNUMBER(jaar_zip[[#This Row],[graaddagen]]),IF(OR(MONTH(jaar_zip[[#This Row],[Datum]])=1,MONTH(jaar_zip[[#This Row],[Datum]])=2,MONTH(jaar_zip[[#This Row],[Datum]])=11,MONTH(jaar_zip[[#This Row],[Datum]])=12),1.1,IF(OR(MONTH(jaar_zip[[#This Row],[Datum]])=3,MONTH(jaar_zip[[#This Row],[Datum]])=10),1,0.8))*jaar_zip[[#This Row],[graaddagen]],"")</f>
        <v>6.4</v>
      </c>
      <c r="O2011" s="101">
        <f>IF(ISNUMBER(jaar_zip[[#This Row],[etmaaltemperatuur]]),IF(jaar_zip[[#This Row],[etmaaltemperatuur]]&gt;stookgrens,jaar_zip[[#This Row],[etmaaltemperatuur]]-stookgrens,0),"")</f>
        <v>0</v>
      </c>
    </row>
    <row r="2012" spans="1:15" x14ac:dyDescent="0.25">
      <c r="A2012">
        <v>260</v>
      </c>
      <c r="B2012">
        <v>20240402</v>
      </c>
      <c r="C2012">
        <v>4.0999999999999996</v>
      </c>
      <c r="D2012">
        <v>9.6999999999999993</v>
      </c>
      <c r="E2012">
        <v>682</v>
      </c>
      <c r="F2012">
        <v>1.4</v>
      </c>
      <c r="G2012">
        <v>1005.1</v>
      </c>
      <c r="H2012">
        <v>85</v>
      </c>
      <c r="I2012" s="101" t="s">
        <v>19</v>
      </c>
      <c r="J2012" s="1">
        <f>DATEVALUE(RIGHT(jaar_zip[[#This Row],[YYYYMMDD]],2)&amp;"-"&amp;MID(jaar_zip[[#This Row],[YYYYMMDD]],5,2)&amp;"-"&amp;LEFT(jaar_zip[[#This Row],[YYYYMMDD]],4))</f>
        <v>45384</v>
      </c>
      <c r="K2012" s="101" t="str">
        <f>IF(AND(VALUE(MONTH(jaar_zip[[#This Row],[Datum]]))=1,VALUE(WEEKNUM(jaar_zip[[#This Row],[Datum]],21))&gt;51),RIGHT(YEAR(jaar_zip[[#This Row],[Datum]])-1,2),RIGHT(YEAR(jaar_zip[[#This Row],[Datum]]),2))&amp;"-"&amp; TEXT(WEEKNUM(jaar_zip[[#This Row],[Datum]],21),"00")</f>
        <v>24-14</v>
      </c>
      <c r="L2012" s="101">
        <f>MONTH(jaar_zip[[#This Row],[Datum]])</f>
        <v>4</v>
      </c>
      <c r="M2012" s="101">
        <f>IF(ISNUMBER(jaar_zip[[#This Row],[etmaaltemperatuur]]),IF(jaar_zip[[#This Row],[etmaaltemperatuur]]&lt;stookgrens,stookgrens-jaar_zip[[#This Row],[etmaaltemperatuur]],0),"")</f>
        <v>8.3000000000000007</v>
      </c>
      <c r="N2012" s="101">
        <f>IF(ISNUMBER(jaar_zip[[#This Row],[graaddagen]]),IF(OR(MONTH(jaar_zip[[#This Row],[Datum]])=1,MONTH(jaar_zip[[#This Row],[Datum]])=2,MONTH(jaar_zip[[#This Row],[Datum]])=11,MONTH(jaar_zip[[#This Row],[Datum]])=12),1.1,IF(OR(MONTH(jaar_zip[[#This Row],[Datum]])=3,MONTH(jaar_zip[[#This Row],[Datum]])=10),1,0.8))*jaar_zip[[#This Row],[graaddagen]],"")</f>
        <v>6.6400000000000006</v>
      </c>
      <c r="O2012" s="101">
        <f>IF(ISNUMBER(jaar_zip[[#This Row],[etmaaltemperatuur]]),IF(jaar_zip[[#This Row],[etmaaltemperatuur]]&gt;stookgrens,jaar_zip[[#This Row],[etmaaltemperatuur]]-stookgrens,0),"")</f>
        <v>0</v>
      </c>
    </row>
    <row r="2013" spans="1:15" x14ac:dyDescent="0.25">
      <c r="A2013">
        <v>260</v>
      </c>
      <c r="B2013">
        <v>20240403</v>
      </c>
      <c r="C2013">
        <v>4.3</v>
      </c>
      <c r="D2013">
        <v>11</v>
      </c>
      <c r="E2013">
        <v>592</v>
      </c>
      <c r="F2013">
        <v>7</v>
      </c>
      <c r="G2013">
        <v>1003.8</v>
      </c>
      <c r="H2013">
        <v>89</v>
      </c>
      <c r="I2013" s="101" t="s">
        <v>19</v>
      </c>
      <c r="J2013" s="1">
        <f>DATEVALUE(RIGHT(jaar_zip[[#This Row],[YYYYMMDD]],2)&amp;"-"&amp;MID(jaar_zip[[#This Row],[YYYYMMDD]],5,2)&amp;"-"&amp;LEFT(jaar_zip[[#This Row],[YYYYMMDD]],4))</f>
        <v>45385</v>
      </c>
      <c r="K2013" s="101" t="str">
        <f>IF(AND(VALUE(MONTH(jaar_zip[[#This Row],[Datum]]))=1,VALUE(WEEKNUM(jaar_zip[[#This Row],[Datum]],21))&gt;51),RIGHT(YEAR(jaar_zip[[#This Row],[Datum]])-1,2),RIGHT(YEAR(jaar_zip[[#This Row],[Datum]]),2))&amp;"-"&amp; TEXT(WEEKNUM(jaar_zip[[#This Row],[Datum]],21),"00")</f>
        <v>24-14</v>
      </c>
      <c r="L2013" s="101">
        <f>MONTH(jaar_zip[[#This Row],[Datum]])</f>
        <v>4</v>
      </c>
      <c r="M2013" s="101">
        <f>IF(ISNUMBER(jaar_zip[[#This Row],[etmaaltemperatuur]]),IF(jaar_zip[[#This Row],[etmaaltemperatuur]]&lt;stookgrens,stookgrens-jaar_zip[[#This Row],[etmaaltemperatuur]],0),"")</f>
        <v>7</v>
      </c>
      <c r="N2013" s="101">
        <f>IF(ISNUMBER(jaar_zip[[#This Row],[graaddagen]]),IF(OR(MONTH(jaar_zip[[#This Row],[Datum]])=1,MONTH(jaar_zip[[#This Row],[Datum]])=2,MONTH(jaar_zip[[#This Row],[Datum]])=11,MONTH(jaar_zip[[#This Row],[Datum]])=12),1.1,IF(OR(MONTH(jaar_zip[[#This Row],[Datum]])=3,MONTH(jaar_zip[[#This Row],[Datum]])=10),1,0.8))*jaar_zip[[#This Row],[graaddagen]],"")</f>
        <v>5.6000000000000005</v>
      </c>
      <c r="O2013" s="101">
        <f>IF(ISNUMBER(jaar_zip[[#This Row],[etmaaltemperatuur]]),IF(jaar_zip[[#This Row],[etmaaltemperatuur]]&gt;stookgrens,jaar_zip[[#This Row],[etmaaltemperatuur]]-stookgrens,0),"")</f>
        <v>0</v>
      </c>
    </row>
    <row r="2014" spans="1:15" x14ac:dyDescent="0.25">
      <c r="A2014">
        <v>260</v>
      </c>
      <c r="B2014">
        <v>20240404</v>
      </c>
      <c r="C2014">
        <v>5.2</v>
      </c>
      <c r="D2014">
        <v>12</v>
      </c>
      <c r="E2014">
        <v>1064</v>
      </c>
      <c r="F2014">
        <v>12</v>
      </c>
      <c r="G2014">
        <v>1005</v>
      </c>
      <c r="H2014">
        <v>82</v>
      </c>
      <c r="I2014" s="101" t="s">
        <v>19</v>
      </c>
      <c r="J2014" s="1">
        <f>DATEVALUE(RIGHT(jaar_zip[[#This Row],[YYYYMMDD]],2)&amp;"-"&amp;MID(jaar_zip[[#This Row],[YYYYMMDD]],5,2)&amp;"-"&amp;LEFT(jaar_zip[[#This Row],[YYYYMMDD]],4))</f>
        <v>45386</v>
      </c>
      <c r="K2014" s="101" t="str">
        <f>IF(AND(VALUE(MONTH(jaar_zip[[#This Row],[Datum]]))=1,VALUE(WEEKNUM(jaar_zip[[#This Row],[Datum]],21))&gt;51),RIGHT(YEAR(jaar_zip[[#This Row],[Datum]])-1,2),RIGHT(YEAR(jaar_zip[[#This Row],[Datum]]),2))&amp;"-"&amp; TEXT(WEEKNUM(jaar_zip[[#This Row],[Datum]],21),"00")</f>
        <v>24-14</v>
      </c>
      <c r="L2014" s="101">
        <f>MONTH(jaar_zip[[#This Row],[Datum]])</f>
        <v>4</v>
      </c>
      <c r="M2014" s="101">
        <f>IF(ISNUMBER(jaar_zip[[#This Row],[etmaaltemperatuur]]),IF(jaar_zip[[#This Row],[etmaaltemperatuur]]&lt;stookgrens,stookgrens-jaar_zip[[#This Row],[etmaaltemperatuur]],0),"")</f>
        <v>6</v>
      </c>
      <c r="N2014" s="101">
        <f>IF(ISNUMBER(jaar_zip[[#This Row],[graaddagen]]),IF(OR(MONTH(jaar_zip[[#This Row],[Datum]])=1,MONTH(jaar_zip[[#This Row],[Datum]])=2,MONTH(jaar_zip[[#This Row],[Datum]])=11,MONTH(jaar_zip[[#This Row],[Datum]])=12),1.1,IF(OR(MONTH(jaar_zip[[#This Row],[Datum]])=3,MONTH(jaar_zip[[#This Row],[Datum]])=10),1,0.8))*jaar_zip[[#This Row],[graaddagen]],"")</f>
        <v>4.8000000000000007</v>
      </c>
      <c r="O2014" s="101">
        <f>IF(ISNUMBER(jaar_zip[[#This Row],[etmaaltemperatuur]]),IF(jaar_zip[[#This Row],[etmaaltemperatuur]]&gt;stookgrens,jaar_zip[[#This Row],[etmaaltemperatuur]]-stookgrens,0),"")</f>
        <v>0</v>
      </c>
    </row>
    <row r="2015" spans="1:15" x14ac:dyDescent="0.25">
      <c r="A2015">
        <v>260</v>
      </c>
      <c r="B2015">
        <v>20240405</v>
      </c>
      <c r="C2015">
        <v>4.3</v>
      </c>
      <c r="D2015">
        <v>13.4</v>
      </c>
      <c r="E2015">
        <v>996</v>
      </c>
      <c r="F2015">
        <v>3</v>
      </c>
      <c r="G2015">
        <v>1008.2</v>
      </c>
      <c r="H2015">
        <v>85</v>
      </c>
      <c r="I2015" s="101" t="s">
        <v>19</v>
      </c>
      <c r="J2015" s="1">
        <f>DATEVALUE(RIGHT(jaar_zip[[#This Row],[YYYYMMDD]],2)&amp;"-"&amp;MID(jaar_zip[[#This Row],[YYYYMMDD]],5,2)&amp;"-"&amp;LEFT(jaar_zip[[#This Row],[YYYYMMDD]],4))</f>
        <v>45387</v>
      </c>
      <c r="K2015" s="101" t="str">
        <f>IF(AND(VALUE(MONTH(jaar_zip[[#This Row],[Datum]]))=1,VALUE(WEEKNUM(jaar_zip[[#This Row],[Datum]],21))&gt;51),RIGHT(YEAR(jaar_zip[[#This Row],[Datum]])-1,2),RIGHT(YEAR(jaar_zip[[#This Row],[Datum]]),2))&amp;"-"&amp; TEXT(WEEKNUM(jaar_zip[[#This Row],[Datum]],21),"00")</f>
        <v>24-14</v>
      </c>
      <c r="L2015" s="101">
        <f>MONTH(jaar_zip[[#This Row],[Datum]])</f>
        <v>4</v>
      </c>
      <c r="M2015" s="101">
        <f>IF(ISNUMBER(jaar_zip[[#This Row],[etmaaltemperatuur]]),IF(jaar_zip[[#This Row],[etmaaltemperatuur]]&lt;stookgrens,stookgrens-jaar_zip[[#This Row],[etmaaltemperatuur]],0),"")</f>
        <v>4.5999999999999996</v>
      </c>
      <c r="N2015" s="101">
        <f>IF(ISNUMBER(jaar_zip[[#This Row],[graaddagen]]),IF(OR(MONTH(jaar_zip[[#This Row],[Datum]])=1,MONTH(jaar_zip[[#This Row],[Datum]])=2,MONTH(jaar_zip[[#This Row],[Datum]])=11,MONTH(jaar_zip[[#This Row],[Datum]])=12),1.1,IF(OR(MONTH(jaar_zip[[#This Row],[Datum]])=3,MONTH(jaar_zip[[#This Row],[Datum]])=10),1,0.8))*jaar_zip[[#This Row],[graaddagen]],"")</f>
        <v>3.6799999999999997</v>
      </c>
      <c r="O2015" s="101">
        <f>IF(ISNUMBER(jaar_zip[[#This Row],[etmaaltemperatuur]]),IF(jaar_zip[[#This Row],[etmaaltemperatuur]]&gt;stookgrens,jaar_zip[[#This Row],[etmaaltemperatuur]]-stookgrens,0),"")</f>
        <v>0</v>
      </c>
    </row>
    <row r="2016" spans="1:15" x14ac:dyDescent="0.25">
      <c r="A2016">
        <v>260</v>
      </c>
      <c r="B2016">
        <v>20240406</v>
      </c>
      <c r="C2016">
        <v>4</v>
      </c>
      <c r="D2016">
        <v>18</v>
      </c>
      <c r="E2016">
        <v>1557</v>
      </c>
      <c r="F2016">
        <v>0</v>
      </c>
      <c r="G2016">
        <v>1008.5</v>
      </c>
      <c r="H2016">
        <v>66</v>
      </c>
      <c r="I2016" s="101" t="s">
        <v>19</v>
      </c>
      <c r="J2016" s="1">
        <f>DATEVALUE(RIGHT(jaar_zip[[#This Row],[YYYYMMDD]],2)&amp;"-"&amp;MID(jaar_zip[[#This Row],[YYYYMMDD]],5,2)&amp;"-"&amp;LEFT(jaar_zip[[#This Row],[YYYYMMDD]],4))</f>
        <v>45388</v>
      </c>
      <c r="K2016" s="101" t="str">
        <f>IF(AND(VALUE(MONTH(jaar_zip[[#This Row],[Datum]]))=1,VALUE(WEEKNUM(jaar_zip[[#This Row],[Datum]],21))&gt;51),RIGHT(YEAR(jaar_zip[[#This Row],[Datum]])-1,2),RIGHT(YEAR(jaar_zip[[#This Row],[Datum]]),2))&amp;"-"&amp; TEXT(WEEKNUM(jaar_zip[[#This Row],[Datum]],21),"00")</f>
        <v>24-14</v>
      </c>
      <c r="L2016" s="101">
        <f>MONTH(jaar_zip[[#This Row],[Datum]])</f>
        <v>4</v>
      </c>
      <c r="M2016" s="101">
        <f>IF(ISNUMBER(jaar_zip[[#This Row],[etmaaltemperatuur]]),IF(jaar_zip[[#This Row],[etmaaltemperatuur]]&lt;stookgrens,stookgrens-jaar_zip[[#This Row],[etmaaltemperatuur]],0),"")</f>
        <v>0</v>
      </c>
      <c r="N2016" s="101">
        <f>IF(ISNUMBER(jaar_zip[[#This Row],[graaddagen]]),IF(OR(MONTH(jaar_zip[[#This Row],[Datum]])=1,MONTH(jaar_zip[[#This Row],[Datum]])=2,MONTH(jaar_zip[[#This Row],[Datum]])=11,MONTH(jaar_zip[[#This Row],[Datum]])=12),1.1,IF(OR(MONTH(jaar_zip[[#This Row],[Datum]])=3,MONTH(jaar_zip[[#This Row],[Datum]])=10),1,0.8))*jaar_zip[[#This Row],[graaddagen]],"")</f>
        <v>0</v>
      </c>
      <c r="O2016" s="101">
        <f>IF(ISNUMBER(jaar_zip[[#This Row],[etmaaltemperatuur]]),IF(jaar_zip[[#This Row],[etmaaltemperatuur]]&gt;stookgrens,jaar_zip[[#This Row],[etmaaltemperatuur]]-stookgrens,0),"")</f>
        <v>0</v>
      </c>
    </row>
    <row r="2017" spans="1:15" x14ac:dyDescent="0.25">
      <c r="A2017">
        <v>260</v>
      </c>
      <c r="B2017">
        <v>20240407</v>
      </c>
      <c r="C2017">
        <v>5</v>
      </c>
      <c r="D2017">
        <v>16.8</v>
      </c>
      <c r="E2017">
        <v>1897</v>
      </c>
      <c r="F2017">
        <v>0.7</v>
      </c>
      <c r="G2017">
        <v>1011.9</v>
      </c>
      <c r="H2017">
        <v>62</v>
      </c>
      <c r="I2017" s="101" t="s">
        <v>19</v>
      </c>
      <c r="J2017" s="1">
        <f>DATEVALUE(RIGHT(jaar_zip[[#This Row],[YYYYMMDD]],2)&amp;"-"&amp;MID(jaar_zip[[#This Row],[YYYYMMDD]],5,2)&amp;"-"&amp;LEFT(jaar_zip[[#This Row],[YYYYMMDD]],4))</f>
        <v>45389</v>
      </c>
      <c r="K2017" s="101" t="str">
        <f>IF(AND(VALUE(MONTH(jaar_zip[[#This Row],[Datum]]))=1,VALUE(WEEKNUM(jaar_zip[[#This Row],[Datum]],21))&gt;51),RIGHT(YEAR(jaar_zip[[#This Row],[Datum]])-1,2),RIGHT(YEAR(jaar_zip[[#This Row],[Datum]]),2))&amp;"-"&amp; TEXT(WEEKNUM(jaar_zip[[#This Row],[Datum]],21),"00")</f>
        <v>24-14</v>
      </c>
      <c r="L2017" s="101">
        <f>MONTH(jaar_zip[[#This Row],[Datum]])</f>
        <v>4</v>
      </c>
      <c r="M2017" s="101">
        <f>IF(ISNUMBER(jaar_zip[[#This Row],[etmaaltemperatuur]]),IF(jaar_zip[[#This Row],[etmaaltemperatuur]]&lt;stookgrens,stookgrens-jaar_zip[[#This Row],[etmaaltemperatuur]],0),"")</f>
        <v>1.1999999999999993</v>
      </c>
      <c r="N2017" s="101">
        <f>IF(ISNUMBER(jaar_zip[[#This Row],[graaddagen]]),IF(OR(MONTH(jaar_zip[[#This Row],[Datum]])=1,MONTH(jaar_zip[[#This Row],[Datum]])=2,MONTH(jaar_zip[[#This Row],[Datum]])=11,MONTH(jaar_zip[[#This Row],[Datum]])=12),1.1,IF(OR(MONTH(jaar_zip[[#This Row],[Datum]])=3,MONTH(jaar_zip[[#This Row],[Datum]])=10),1,0.8))*jaar_zip[[#This Row],[graaddagen]],"")</f>
        <v>0.95999999999999952</v>
      </c>
      <c r="O2017" s="101">
        <f>IF(ISNUMBER(jaar_zip[[#This Row],[etmaaltemperatuur]]),IF(jaar_zip[[#This Row],[etmaaltemperatuur]]&gt;stookgrens,jaar_zip[[#This Row],[etmaaltemperatuur]]-stookgrens,0),"")</f>
        <v>0</v>
      </c>
    </row>
    <row r="2018" spans="1:15" x14ac:dyDescent="0.25">
      <c r="A2018">
        <v>260</v>
      </c>
      <c r="B2018">
        <v>20240408</v>
      </c>
      <c r="C2018">
        <v>2.7</v>
      </c>
      <c r="D2018">
        <v>15.3</v>
      </c>
      <c r="E2018">
        <v>1183</v>
      </c>
      <c r="F2018">
        <v>1</v>
      </c>
      <c r="G2018">
        <v>1007.3</v>
      </c>
      <c r="H2018">
        <v>83</v>
      </c>
      <c r="I2018" s="101" t="s">
        <v>19</v>
      </c>
      <c r="J2018" s="1">
        <f>DATEVALUE(RIGHT(jaar_zip[[#This Row],[YYYYMMDD]],2)&amp;"-"&amp;MID(jaar_zip[[#This Row],[YYYYMMDD]],5,2)&amp;"-"&amp;LEFT(jaar_zip[[#This Row],[YYYYMMDD]],4))</f>
        <v>45390</v>
      </c>
      <c r="K2018" s="101" t="str">
        <f>IF(AND(VALUE(MONTH(jaar_zip[[#This Row],[Datum]]))=1,VALUE(WEEKNUM(jaar_zip[[#This Row],[Datum]],21))&gt;51),RIGHT(YEAR(jaar_zip[[#This Row],[Datum]])-1,2),RIGHT(YEAR(jaar_zip[[#This Row],[Datum]]),2))&amp;"-"&amp; TEXT(WEEKNUM(jaar_zip[[#This Row],[Datum]],21),"00")</f>
        <v>24-15</v>
      </c>
      <c r="L2018" s="101">
        <f>MONTH(jaar_zip[[#This Row],[Datum]])</f>
        <v>4</v>
      </c>
      <c r="M2018" s="101">
        <f>IF(ISNUMBER(jaar_zip[[#This Row],[etmaaltemperatuur]]),IF(jaar_zip[[#This Row],[etmaaltemperatuur]]&lt;stookgrens,stookgrens-jaar_zip[[#This Row],[etmaaltemperatuur]],0),"")</f>
        <v>2.6999999999999993</v>
      </c>
      <c r="N2018" s="101">
        <f>IF(ISNUMBER(jaar_zip[[#This Row],[graaddagen]]),IF(OR(MONTH(jaar_zip[[#This Row],[Datum]])=1,MONTH(jaar_zip[[#This Row],[Datum]])=2,MONTH(jaar_zip[[#This Row],[Datum]])=11,MONTH(jaar_zip[[#This Row],[Datum]])=12),1.1,IF(OR(MONTH(jaar_zip[[#This Row],[Datum]])=3,MONTH(jaar_zip[[#This Row],[Datum]])=10),1,0.8))*jaar_zip[[#This Row],[graaddagen]],"")</f>
        <v>2.1599999999999997</v>
      </c>
      <c r="O2018" s="101">
        <f>IF(ISNUMBER(jaar_zip[[#This Row],[etmaaltemperatuur]]),IF(jaar_zip[[#This Row],[etmaaltemperatuur]]&gt;stookgrens,jaar_zip[[#This Row],[etmaaltemperatuur]]-stookgrens,0),"")</f>
        <v>0</v>
      </c>
    </row>
    <row r="2019" spans="1:15" x14ac:dyDescent="0.25">
      <c r="A2019">
        <v>260</v>
      </c>
      <c r="B2019">
        <v>20240409</v>
      </c>
      <c r="C2019">
        <v>6</v>
      </c>
      <c r="D2019">
        <v>11.4</v>
      </c>
      <c r="E2019">
        <v>827</v>
      </c>
      <c r="F2019">
        <v>3.9</v>
      </c>
      <c r="G2019">
        <v>1009.9</v>
      </c>
      <c r="H2019">
        <v>75</v>
      </c>
      <c r="I2019" s="101" t="s">
        <v>19</v>
      </c>
      <c r="J2019" s="1">
        <f>DATEVALUE(RIGHT(jaar_zip[[#This Row],[YYYYMMDD]],2)&amp;"-"&amp;MID(jaar_zip[[#This Row],[YYYYMMDD]],5,2)&amp;"-"&amp;LEFT(jaar_zip[[#This Row],[YYYYMMDD]],4))</f>
        <v>45391</v>
      </c>
      <c r="K2019" s="101" t="str">
        <f>IF(AND(VALUE(MONTH(jaar_zip[[#This Row],[Datum]]))=1,VALUE(WEEKNUM(jaar_zip[[#This Row],[Datum]],21))&gt;51),RIGHT(YEAR(jaar_zip[[#This Row],[Datum]])-1,2),RIGHT(YEAR(jaar_zip[[#This Row],[Datum]]),2))&amp;"-"&amp; TEXT(WEEKNUM(jaar_zip[[#This Row],[Datum]],21),"00")</f>
        <v>24-15</v>
      </c>
      <c r="L2019" s="101">
        <f>MONTH(jaar_zip[[#This Row],[Datum]])</f>
        <v>4</v>
      </c>
      <c r="M2019" s="101">
        <f>IF(ISNUMBER(jaar_zip[[#This Row],[etmaaltemperatuur]]),IF(jaar_zip[[#This Row],[etmaaltemperatuur]]&lt;stookgrens,stookgrens-jaar_zip[[#This Row],[etmaaltemperatuur]],0),"")</f>
        <v>6.6</v>
      </c>
      <c r="N2019" s="101">
        <f>IF(ISNUMBER(jaar_zip[[#This Row],[graaddagen]]),IF(OR(MONTH(jaar_zip[[#This Row],[Datum]])=1,MONTH(jaar_zip[[#This Row],[Datum]])=2,MONTH(jaar_zip[[#This Row],[Datum]])=11,MONTH(jaar_zip[[#This Row],[Datum]])=12),1.1,IF(OR(MONTH(jaar_zip[[#This Row],[Datum]])=3,MONTH(jaar_zip[[#This Row],[Datum]])=10),1,0.8))*jaar_zip[[#This Row],[graaddagen]],"")</f>
        <v>5.28</v>
      </c>
      <c r="O2019" s="101">
        <f>IF(ISNUMBER(jaar_zip[[#This Row],[etmaaltemperatuur]]),IF(jaar_zip[[#This Row],[etmaaltemperatuur]]&gt;stookgrens,jaar_zip[[#This Row],[etmaaltemperatuur]]-stookgrens,0),"")</f>
        <v>0</v>
      </c>
    </row>
    <row r="2020" spans="1:15" x14ac:dyDescent="0.25">
      <c r="A2020">
        <v>260</v>
      </c>
      <c r="B2020">
        <v>20240410</v>
      </c>
      <c r="C2020">
        <v>3.9</v>
      </c>
      <c r="D2020">
        <v>11.7</v>
      </c>
      <c r="E2020">
        <v>2126</v>
      </c>
      <c r="F2020">
        <v>0.6</v>
      </c>
      <c r="G2020">
        <v>1026.7</v>
      </c>
      <c r="H2020">
        <v>63</v>
      </c>
      <c r="I2020" s="101" t="s">
        <v>19</v>
      </c>
      <c r="J2020" s="1">
        <f>DATEVALUE(RIGHT(jaar_zip[[#This Row],[YYYYMMDD]],2)&amp;"-"&amp;MID(jaar_zip[[#This Row],[YYYYMMDD]],5,2)&amp;"-"&amp;LEFT(jaar_zip[[#This Row],[YYYYMMDD]],4))</f>
        <v>45392</v>
      </c>
      <c r="K2020" s="101" t="str">
        <f>IF(AND(VALUE(MONTH(jaar_zip[[#This Row],[Datum]]))=1,VALUE(WEEKNUM(jaar_zip[[#This Row],[Datum]],21))&gt;51),RIGHT(YEAR(jaar_zip[[#This Row],[Datum]])-1,2),RIGHT(YEAR(jaar_zip[[#This Row],[Datum]]),2))&amp;"-"&amp; TEXT(WEEKNUM(jaar_zip[[#This Row],[Datum]],21),"00")</f>
        <v>24-15</v>
      </c>
      <c r="L2020" s="101">
        <f>MONTH(jaar_zip[[#This Row],[Datum]])</f>
        <v>4</v>
      </c>
      <c r="M2020" s="101">
        <f>IF(ISNUMBER(jaar_zip[[#This Row],[etmaaltemperatuur]]),IF(jaar_zip[[#This Row],[etmaaltemperatuur]]&lt;stookgrens,stookgrens-jaar_zip[[#This Row],[etmaaltemperatuur]],0),"")</f>
        <v>6.3000000000000007</v>
      </c>
      <c r="N2020" s="101">
        <f>IF(ISNUMBER(jaar_zip[[#This Row],[graaddagen]]),IF(OR(MONTH(jaar_zip[[#This Row],[Datum]])=1,MONTH(jaar_zip[[#This Row],[Datum]])=2,MONTH(jaar_zip[[#This Row],[Datum]])=11,MONTH(jaar_zip[[#This Row],[Datum]])=12),1.1,IF(OR(MONTH(jaar_zip[[#This Row],[Datum]])=3,MONTH(jaar_zip[[#This Row],[Datum]])=10),1,0.8))*jaar_zip[[#This Row],[graaddagen]],"")</f>
        <v>5.0400000000000009</v>
      </c>
      <c r="O2020" s="101">
        <f>IF(ISNUMBER(jaar_zip[[#This Row],[etmaaltemperatuur]]),IF(jaar_zip[[#This Row],[etmaaltemperatuur]]&gt;stookgrens,jaar_zip[[#This Row],[etmaaltemperatuur]]-stookgrens,0),"")</f>
        <v>0</v>
      </c>
    </row>
    <row r="2021" spans="1:15" x14ac:dyDescent="0.25">
      <c r="A2021">
        <v>260</v>
      </c>
      <c r="B2021">
        <v>20240411</v>
      </c>
      <c r="C2021">
        <v>3.9</v>
      </c>
      <c r="D2021">
        <v>13.2</v>
      </c>
      <c r="E2021">
        <v>377</v>
      </c>
      <c r="F2021">
        <v>0.4</v>
      </c>
      <c r="G2021">
        <v>1030.0999999999999</v>
      </c>
      <c r="H2021">
        <v>86</v>
      </c>
      <c r="I2021" s="101" t="s">
        <v>19</v>
      </c>
      <c r="J2021" s="1">
        <f>DATEVALUE(RIGHT(jaar_zip[[#This Row],[YYYYMMDD]],2)&amp;"-"&amp;MID(jaar_zip[[#This Row],[YYYYMMDD]],5,2)&amp;"-"&amp;LEFT(jaar_zip[[#This Row],[YYYYMMDD]],4))</f>
        <v>45393</v>
      </c>
      <c r="K2021" s="101" t="str">
        <f>IF(AND(VALUE(MONTH(jaar_zip[[#This Row],[Datum]]))=1,VALUE(WEEKNUM(jaar_zip[[#This Row],[Datum]],21))&gt;51),RIGHT(YEAR(jaar_zip[[#This Row],[Datum]])-1,2),RIGHT(YEAR(jaar_zip[[#This Row],[Datum]]),2))&amp;"-"&amp; TEXT(WEEKNUM(jaar_zip[[#This Row],[Datum]],21),"00")</f>
        <v>24-15</v>
      </c>
      <c r="L2021" s="101">
        <f>MONTH(jaar_zip[[#This Row],[Datum]])</f>
        <v>4</v>
      </c>
      <c r="M2021" s="101">
        <f>IF(ISNUMBER(jaar_zip[[#This Row],[etmaaltemperatuur]]),IF(jaar_zip[[#This Row],[etmaaltemperatuur]]&lt;stookgrens,stookgrens-jaar_zip[[#This Row],[etmaaltemperatuur]],0),"")</f>
        <v>4.8000000000000007</v>
      </c>
      <c r="N2021" s="101">
        <f>IF(ISNUMBER(jaar_zip[[#This Row],[graaddagen]]),IF(OR(MONTH(jaar_zip[[#This Row],[Datum]])=1,MONTH(jaar_zip[[#This Row],[Datum]])=2,MONTH(jaar_zip[[#This Row],[Datum]])=11,MONTH(jaar_zip[[#This Row],[Datum]])=12),1.1,IF(OR(MONTH(jaar_zip[[#This Row],[Datum]])=3,MONTH(jaar_zip[[#This Row],[Datum]])=10),1,0.8))*jaar_zip[[#This Row],[graaddagen]],"")</f>
        <v>3.8400000000000007</v>
      </c>
      <c r="O2021" s="101">
        <f>IF(ISNUMBER(jaar_zip[[#This Row],[etmaaltemperatuur]]),IF(jaar_zip[[#This Row],[etmaaltemperatuur]]&gt;stookgrens,jaar_zip[[#This Row],[etmaaltemperatuur]]-stookgrens,0),"")</f>
        <v>0</v>
      </c>
    </row>
    <row r="2022" spans="1:15" x14ac:dyDescent="0.25">
      <c r="A2022">
        <v>260</v>
      </c>
      <c r="B2022">
        <v>20240412</v>
      </c>
      <c r="C2022">
        <v>4.8</v>
      </c>
      <c r="D2022">
        <v>16.100000000000001</v>
      </c>
      <c r="E2022">
        <v>1747</v>
      </c>
      <c r="F2022">
        <v>0</v>
      </c>
      <c r="G2022">
        <v>1028.8</v>
      </c>
      <c r="H2022">
        <v>75</v>
      </c>
      <c r="I2022" s="101" t="s">
        <v>19</v>
      </c>
      <c r="J2022" s="1">
        <f>DATEVALUE(RIGHT(jaar_zip[[#This Row],[YYYYMMDD]],2)&amp;"-"&amp;MID(jaar_zip[[#This Row],[YYYYMMDD]],5,2)&amp;"-"&amp;LEFT(jaar_zip[[#This Row],[YYYYMMDD]],4))</f>
        <v>45394</v>
      </c>
      <c r="K2022" s="101" t="str">
        <f>IF(AND(VALUE(MONTH(jaar_zip[[#This Row],[Datum]]))=1,VALUE(WEEKNUM(jaar_zip[[#This Row],[Datum]],21))&gt;51),RIGHT(YEAR(jaar_zip[[#This Row],[Datum]])-1,2),RIGHT(YEAR(jaar_zip[[#This Row],[Datum]]),2))&amp;"-"&amp; TEXT(WEEKNUM(jaar_zip[[#This Row],[Datum]],21),"00")</f>
        <v>24-15</v>
      </c>
      <c r="L2022" s="101">
        <f>MONTH(jaar_zip[[#This Row],[Datum]])</f>
        <v>4</v>
      </c>
      <c r="M2022" s="101">
        <f>IF(ISNUMBER(jaar_zip[[#This Row],[etmaaltemperatuur]]),IF(jaar_zip[[#This Row],[etmaaltemperatuur]]&lt;stookgrens,stookgrens-jaar_zip[[#This Row],[etmaaltemperatuur]],0),"")</f>
        <v>1.8999999999999986</v>
      </c>
      <c r="N2022" s="101">
        <f>IF(ISNUMBER(jaar_zip[[#This Row],[graaddagen]]),IF(OR(MONTH(jaar_zip[[#This Row],[Datum]])=1,MONTH(jaar_zip[[#This Row],[Datum]])=2,MONTH(jaar_zip[[#This Row],[Datum]])=11,MONTH(jaar_zip[[#This Row],[Datum]])=12),1.1,IF(OR(MONTH(jaar_zip[[#This Row],[Datum]])=3,MONTH(jaar_zip[[#This Row],[Datum]])=10),1,0.8))*jaar_zip[[#This Row],[graaddagen]],"")</f>
        <v>1.5199999999999989</v>
      </c>
      <c r="O2022" s="101">
        <f>IF(ISNUMBER(jaar_zip[[#This Row],[etmaaltemperatuur]]),IF(jaar_zip[[#This Row],[etmaaltemperatuur]]&gt;stookgrens,jaar_zip[[#This Row],[etmaaltemperatuur]]-stookgrens,0),"")</f>
        <v>0</v>
      </c>
    </row>
    <row r="2023" spans="1:15" x14ac:dyDescent="0.25">
      <c r="A2023">
        <v>260</v>
      </c>
      <c r="B2023">
        <v>20240413</v>
      </c>
      <c r="C2023">
        <v>4.4000000000000004</v>
      </c>
      <c r="D2023">
        <v>17.100000000000001</v>
      </c>
      <c r="E2023">
        <v>1771</v>
      </c>
      <c r="F2023">
        <v>0</v>
      </c>
      <c r="G2023">
        <v>1022.1</v>
      </c>
      <c r="H2023">
        <v>68</v>
      </c>
      <c r="I2023" s="101" t="s">
        <v>19</v>
      </c>
      <c r="J2023" s="1">
        <f>DATEVALUE(RIGHT(jaar_zip[[#This Row],[YYYYMMDD]],2)&amp;"-"&amp;MID(jaar_zip[[#This Row],[YYYYMMDD]],5,2)&amp;"-"&amp;LEFT(jaar_zip[[#This Row],[YYYYMMDD]],4))</f>
        <v>45395</v>
      </c>
      <c r="K2023" s="101" t="str">
        <f>IF(AND(VALUE(MONTH(jaar_zip[[#This Row],[Datum]]))=1,VALUE(WEEKNUM(jaar_zip[[#This Row],[Datum]],21))&gt;51),RIGHT(YEAR(jaar_zip[[#This Row],[Datum]])-1,2),RIGHT(YEAR(jaar_zip[[#This Row],[Datum]]),2))&amp;"-"&amp; TEXT(WEEKNUM(jaar_zip[[#This Row],[Datum]],21),"00")</f>
        <v>24-15</v>
      </c>
      <c r="L2023" s="101">
        <f>MONTH(jaar_zip[[#This Row],[Datum]])</f>
        <v>4</v>
      </c>
      <c r="M2023" s="101">
        <f>IF(ISNUMBER(jaar_zip[[#This Row],[etmaaltemperatuur]]),IF(jaar_zip[[#This Row],[etmaaltemperatuur]]&lt;stookgrens,stookgrens-jaar_zip[[#This Row],[etmaaltemperatuur]],0),"")</f>
        <v>0.89999999999999858</v>
      </c>
      <c r="N2023" s="101">
        <f>IF(ISNUMBER(jaar_zip[[#This Row],[graaddagen]]),IF(OR(MONTH(jaar_zip[[#This Row],[Datum]])=1,MONTH(jaar_zip[[#This Row],[Datum]])=2,MONTH(jaar_zip[[#This Row],[Datum]])=11,MONTH(jaar_zip[[#This Row],[Datum]])=12),1.1,IF(OR(MONTH(jaar_zip[[#This Row],[Datum]])=3,MONTH(jaar_zip[[#This Row],[Datum]])=10),1,0.8))*jaar_zip[[#This Row],[graaddagen]],"")</f>
        <v>0.71999999999999886</v>
      </c>
      <c r="O2023" s="101">
        <f>IF(ISNUMBER(jaar_zip[[#This Row],[etmaaltemperatuur]]),IF(jaar_zip[[#This Row],[etmaaltemperatuur]]&gt;stookgrens,jaar_zip[[#This Row],[etmaaltemperatuur]]-stookgrens,0),"")</f>
        <v>0</v>
      </c>
    </row>
    <row r="2024" spans="1:15" x14ac:dyDescent="0.25">
      <c r="A2024">
        <v>260</v>
      </c>
      <c r="B2024">
        <v>20240414</v>
      </c>
      <c r="C2024">
        <v>2.9</v>
      </c>
      <c r="D2024">
        <v>11.6</v>
      </c>
      <c r="E2024">
        <v>1743</v>
      </c>
      <c r="F2024">
        <v>0</v>
      </c>
      <c r="G2024">
        <v>1020.8</v>
      </c>
      <c r="H2024">
        <v>63</v>
      </c>
      <c r="I2024" s="101" t="s">
        <v>19</v>
      </c>
      <c r="J2024" s="1">
        <f>DATEVALUE(RIGHT(jaar_zip[[#This Row],[YYYYMMDD]],2)&amp;"-"&amp;MID(jaar_zip[[#This Row],[YYYYMMDD]],5,2)&amp;"-"&amp;LEFT(jaar_zip[[#This Row],[YYYYMMDD]],4))</f>
        <v>45396</v>
      </c>
      <c r="K2024" s="101" t="str">
        <f>IF(AND(VALUE(MONTH(jaar_zip[[#This Row],[Datum]]))=1,VALUE(WEEKNUM(jaar_zip[[#This Row],[Datum]],21))&gt;51),RIGHT(YEAR(jaar_zip[[#This Row],[Datum]])-1,2),RIGHT(YEAR(jaar_zip[[#This Row],[Datum]]),2))&amp;"-"&amp; TEXT(WEEKNUM(jaar_zip[[#This Row],[Datum]],21),"00")</f>
        <v>24-15</v>
      </c>
      <c r="L2024" s="101">
        <f>MONTH(jaar_zip[[#This Row],[Datum]])</f>
        <v>4</v>
      </c>
      <c r="M2024" s="101">
        <f>IF(ISNUMBER(jaar_zip[[#This Row],[etmaaltemperatuur]]),IF(jaar_zip[[#This Row],[etmaaltemperatuur]]&lt;stookgrens,stookgrens-jaar_zip[[#This Row],[etmaaltemperatuur]],0),"")</f>
        <v>6.4</v>
      </c>
      <c r="N2024" s="101">
        <f>IF(ISNUMBER(jaar_zip[[#This Row],[graaddagen]]),IF(OR(MONTH(jaar_zip[[#This Row],[Datum]])=1,MONTH(jaar_zip[[#This Row],[Datum]])=2,MONTH(jaar_zip[[#This Row],[Datum]])=11,MONTH(jaar_zip[[#This Row],[Datum]])=12),1.1,IF(OR(MONTH(jaar_zip[[#This Row],[Datum]])=3,MONTH(jaar_zip[[#This Row],[Datum]])=10),1,0.8))*jaar_zip[[#This Row],[graaddagen]],"")</f>
        <v>5.120000000000001</v>
      </c>
      <c r="O2024" s="101">
        <f>IF(ISNUMBER(jaar_zip[[#This Row],[etmaaltemperatuur]]),IF(jaar_zip[[#This Row],[etmaaltemperatuur]]&gt;stookgrens,jaar_zip[[#This Row],[etmaaltemperatuur]]-stookgrens,0),"")</f>
        <v>0</v>
      </c>
    </row>
    <row r="2025" spans="1:15" x14ac:dyDescent="0.25">
      <c r="A2025">
        <v>260</v>
      </c>
      <c r="B2025">
        <v>20240415</v>
      </c>
      <c r="C2025">
        <v>5</v>
      </c>
      <c r="D2025">
        <v>8</v>
      </c>
      <c r="E2025">
        <v>778</v>
      </c>
      <c r="F2025">
        <v>13.3</v>
      </c>
      <c r="G2025">
        <v>1004.9</v>
      </c>
      <c r="H2025">
        <v>81</v>
      </c>
      <c r="I2025" s="101" t="s">
        <v>19</v>
      </c>
      <c r="J2025" s="1">
        <f>DATEVALUE(RIGHT(jaar_zip[[#This Row],[YYYYMMDD]],2)&amp;"-"&amp;MID(jaar_zip[[#This Row],[YYYYMMDD]],5,2)&amp;"-"&amp;LEFT(jaar_zip[[#This Row],[YYYYMMDD]],4))</f>
        <v>45397</v>
      </c>
      <c r="K2025" s="101" t="str">
        <f>IF(AND(VALUE(MONTH(jaar_zip[[#This Row],[Datum]]))=1,VALUE(WEEKNUM(jaar_zip[[#This Row],[Datum]],21))&gt;51),RIGHT(YEAR(jaar_zip[[#This Row],[Datum]])-1,2),RIGHT(YEAR(jaar_zip[[#This Row],[Datum]]),2))&amp;"-"&amp; TEXT(WEEKNUM(jaar_zip[[#This Row],[Datum]],21),"00")</f>
        <v>24-16</v>
      </c>
      <c r="L2025" s="101">
        <f>MONTH(jaar_zip[[#This Row],[Datum]])</f>
        <v>4</v>
      </c>
      <c r="M2025" s="101">
        <f>IF(ISNUMBER(jaar_zip[[#This Row],[etmaaltemperatuur]]),IF(jaar_zip[[#This Row],[etmaaltemperatuur]]&lt;stookgrens,stookgrens-jaar_zip[[#This Row],[etmaaltemperatuur]],0),"")</f>
        <v>10</v>
      </c>
      <c r="N2025" s="101">
        <f>IF(ISNUMBER(jaar_zip[[#This Row],[graaddagen]]),IF(OR(MONTH(jaar_zip[[#This Row],[Datum]])=1,MONTH(jaar_zip[[#This Row],[Datum]])=2,MONTH(jaar_zip[[#This Row],[Datum]])=11,MONTH(jaar_zip[[#This Row],[Datum]])=12),1.1,IF(OR(MONTH(jaar_zip[[#This Row],[Datum]])=3,MONTH(jaar_zip[[#This Row],[Datum]])=10),1,0.8))*jaar_zip[[#This Row],[graaddagen]],"")</f>
        <v>8</v>
      </c>
      <c r="O2025" s="101">
        <f>IF(ISNUMBER(jaar_zip[[#This Row],[etmaaltemperatuur]]),IF(jaar_zip[[#This Row],[etmaaltemperatuur]]&gt;stookgrens,jaar_zip[[#This Row],[etmaaltemperatuur]]-stookgrens,0),"")</f>
        <v>0</v>
      </c>
    </row>
    <row r="2026" spans="1:15" x14ac:dyDescent="0.25">
      <c r="A2026">
        <v>260</v>
      </c>
      <c r="B2026">
        <v>20240416</v>
      </c>
      <c r="C2026">
        <v>5.2</v>
      </c>
      <c r="D2026">
        <v>8.1999999999999993</v>
      </c>
      <c r="E2026">
        <v>1130</v>
      </c>
      <c r="F2026">
        <v>9.4</v>
      </c>
      <c r="G2026">
        <v>1004.5</v>
      </c>
      <c r="H2026">
        <v>80</v>
      </c>
      <c r="I2026" s="101" t="s">
        <v>19</v>
      </c>
      <c r="J2026" s="1">
        <f>DATEVALUE(RIGHT(jaar_zip[[#This Row],[YYYYMMDD]],2)&amp;"-"&amp;MID(jaar_zip[[#This Row],[YYYYMMDD]],5,2)&amp;"-"&amp;LEFT(jaar_zip[[#This Row],[YYYYMMDD]],4))</f>
        <v>45398</v>
      </c>
      <c r="K2026" s="101" t="str">
        <f>IF(AND(VALUE(MONTH(jaar_zip[[#This Row],[Datum]]))=1,VALUE(WEEKNUM(jaar_zip[[#This Row],[Datum]],21))&gt;51),RIGHT(YEAR(jaar_zip[[#This Row],[Datum]])-1,2),RIGHT(YEAR(jaar_zip[[#This Row],[Datum]]),2))&amp;"-"&amp; TEXT(WEEKNUM(jaar_zip[[#This Row],[Datum]],21),"00")</f>
        <v>24-16</v>
      </c>
      <c r="L2026" s="101">
        <f>MONTH(jaar_zip[[#This Row],[Datum]])</f>
        <v>4</v>
      </c>
      <c r="M2026" s="101">
        <f>IF(ISNUMBER(jaar_zip[[#This Row],[etmaaltemperatuur]]),IF(jaar_zip[[#This Row],[etmaaltemperatuur]]&lt;stookgrens,stookgrens-jaar_zip[[#This Row],[etmaaltemperatuur]],0),"")</f>
        <v>9.8000000000000007</v>
      </c>
      <c r="N2026" s="101">
        <f>IF(ISNUMBER(jaar_zip[[#This Row],[graaddagen]]),IF(OR(MONTH(jaar_zip[[#This Row],[Datum]])=1,MONTH(jaar_zip[[#This Row],[Datum]])=2,MONTH(jaar_zip[[#This Row],[Datum]])=11,MONTH(jaar_zip[[#This Row],[Datum]])=12),1.1,IF(OR(MONTH(jaar_zip[[#This Row],[Datum]])=3,MONTH(jaar_zip[[#This Row],[Datum]])=10),1,0.8))*jaar_zip[[#This Row],[graaddagen]],"")</f>
        <v>7.8400000000000007</v>
      </c>
      <c r="O2026" s="101">
        <f>IF(ISNUMBER(jaar_zip[[#This Row],[etmaaltemperatuur]]),IF(jaar_zip[[#This Row],[etmaaltemperatuur]]&gt;stookgrens,jaar_zip[[#This Row],[etmaaltemperatuur]]-stookgrens,0),"")</f>
        <v>0</v>
      </c>
    </row>
    <row r="2027" spans="1:15" x14ac:dyDescent="0.25">
      <c r="A2027">
        <v>260</v>
      </c>
      <c r="B2027">
        <v>20240417</v>
      </c>
      <c r="C2027">
        <v>2.1</v>
      </c>
      <c r="D2027">
        <v>5.8</v>
      </c>
      <c r="E2027">
        <v>1333</v>
      </c>
      <c r="F2027">
        <v>9.4</v>
      </c>
      <c r="G2027">
        <v>1012.2</v>
      </c>
      <c r="H2027">
        <v>87</v>
      </c>
      <c r="I2027" s="101" t="s">
        <v>19</v>
      </c>
      <c r="J2027" s="1">
        <f>DATEVALUE(RIGHT(jaar_zip[[#This Row],[YYYYMMDD]],2)&amp;"-"&amp;MID(jaar_zip[[#This Row],[YYYYMMDD]],5,2)&amp;"-"&amp;LEFT(jaar_zip[[#This Row],[YYYYMMDD]],4))</f>
        <v>45399</v>
      </c>
      <c r="K2027" s="101" t="str">
        <f>IF(AND(VALUE(MONTH(jaar_zip[[#This Row],[Datum]]))=1,VALUE(WEEKNUM(jaar_zip[[#This Row],[Datum]],21))&gt;51),RIGHT(YEAR(jaar_zip[[#This Row],[Datum]])-1,2),RIGHT(YEAR(jaar_zip[[#This Row],[Datum]]),2))&amp;"-"&amp; TEXT(WEEKNUM(jaar_zip[[#This Row],[Datum]],21),"00")</f>
        <v>24-16</v>
      </c>
      <c r="L2027" s="101">
        <f>MONTH(jaar_zip[[#This Row],[Datum]])</f>
        <v>4</v>
      </c>
      <c r="M2027" s="101">
        <f>IF(ISNUMBER(jaar_zip[[#This Row],[etmaaltemperatuur]]),IF(jaar_zip[[#This Row],[etmaaltemperatuur]]&lt;stookgrens,stookgrens-jaar_zip[[#This Row],[etmaaltemperatuur]],0),"")</f>
        <v>12.2</v>
      </c>
      <c r="N2027" s="101">
        <f>IF(ISNUMBER(jaar_zip[[#This Row],[graaddagen]]),IF(OR(MONTH(jaar_zip[[#This Row],[Datum]])=1,MONTH(jaar_zip[[#This Row],[Datum]])=2,MONTH(jaar_zip[[#This Row],[Datum]])=11,MONTH(jaar_zip[[#This Row],[Datum]])=12),1.1,IF(OR(MONTH(jaar_zip[[#This Row],[Datum]])=3,MONTH(jaar_zip[[#This Row],[Datum]])=10),1,0.8))*jaar_zip[[#This Row],[graaddagen]],"")</f>
        <v>9.76</v>
      </c>
      <c r="O2027" s="101">
        <f>IF(ISNUMBER(jaar_zip[[#This Row],[etmaaltemperatuur]]),IF(jaar_zip[[#This Row],[etmaaltemperatuur]]&gt;stookgrens,jaar_zip[[#This Row],[etmaaltemperatuur]]-stookgrens,0),"")</f>
        <v>0</v>
      </c>
    </row>
    <row r="2028" spans="1:15" x14ac:dyDescent="0.25">
      <c r="A2028">
        <v>260</v>
      </c>
      <c r="B2028">
        <v>20240418</v>
      </c>
      <c r="C2028">
        <v>3.1</v>
      </c>
      <c r="D2028">
        <v>7.5</v>
      </c>
      <c r="E2028">
        <v>1702</v>
      </c>
      <c r="F2028">
        <v>2.5</v>
      </c>
      <c r="G2028">
        <v>1018.4</v>
      </c>
      <c r="H2028">
        <v>75</v>
      </c>
      <c r="I2028" s="101" t="s">
        <v>19</v>
      </c>
      <c r="J2028" s="1">
        <f>DATEVALUE(RIGHT(jaar_zip[[#This Row],[YYYYMMDD]],2)&amp;"-"&amp;MID(jaar_zip[[#This Row],[YYYYMMDD]],5,2)&amp;"-"&amp;LEFT(jaar_zip[[#This Row],[YYYYMMDD]],4))</f>
        <v>45400</v>
      </c>
      <c r="K2028" s="101" t="str">
        <f>IF(AND(VALUE(MONTH(jaar_zip[[#This Row],[Datum]]))=1,VALUE(WEEKNUM(jaar_zip[[#This Row],[Datum]],21))&gt;51),RIGHT(YEAR(jaar_zip[[#This Row],[Datum]])-1,2),RIGHT(YEAR(jaar_zip[[#This Row],[Datum]]),2))&amp;"-"&amp; TEXT(WEEKNUM(jaar_zip[[#This Row],[Datum]],21),"00")</f>
        <v>24-16</v>
      </c>
      <c r="L2028" s="101">
        <f>MONTH(jaar_zip[[#This Row],[Datum]])</f>
        <v>4</v>
      </c>
      <c r="M2028" s="101">
        <f>IF(ISNUMBER(jaar_zip[[#This Row],[etmaaltemperatuur]]),IF(jaar_zip[[#This Row],[etmaaltemperatuur]]&lt;stookgrens,stookgrens-jaar_zip[[#This Row],[etmaaltemperatuur]],0),"")</f>
        <v>10.5</v>
      </c>
      <c r="N2028" s="101">
        <f>IF(ISNUMBER(jaar_zip[[#This Row],[graaddagen]]),IF(OR(MONTH(jaar_zip[[#This Row],[Datum]])=1,MONTH(jaar_zip[[#This Row],[Datum]])=2,MONTH(jaar_zip[[#This Row],[Datum]])=11,MONTH(jaar_zip[[#This Row],[Datum]])=12),1.1,IF(OR(MONTH(jaar_zip[[#This Row],[Datum]])=3,MONTH(jaar_zip[[#This Row],[Datum]])=10),1,0.8))*jaar_zip[[#This Row],[graaddagen]],"")</f>
        <v>8.4</v>
      </c>
      <c r="O2028" s="101">
        <f>IF(ISNUMBER(jaar_zip[[#This Row],[etmaaltemperatuur]]),IF(jaar_zip[[#This Row],[etmaaltemperatuur]]&gt;stookgrens,jaar_zip[[#This Row],[etmaaltemperatuur]]-stookgrens,0),"")</f>
        <v>0</v>
      </c>
    </row>
    <row r="2029" spans="1:15" x14ac:dyDescent="0.25">
      <c r="A2029">
        <v>260</v>
      </c>
      <c r="B2029">
        <v>20240419</v>
      </c>
      <c r="C2029">
        <v>5</v>
      </c>
      <c r="D2029">
        <v>8.1999999999999993</v>
      </c>
      <c r="E2029">
        <v>1258</v>
      </c>
      <c r="F2029">
        <v>16.600000000000001</v>
      </c>
      <c r="G2029">
        <v>1010.9</v>
      </c>
      <c r="H2029">
        <v>87</v>
      </c>
      <c r="I2029" s="101" t="s">
        <v>19</v>
      </c>
      <c r="J2029" s="1">
        <f>DATEVALUE(RIGHT(jaar_zip[[#This Row],[YYYYMMDD]],2)&amp;"-"&amp;MID(jaar_zip[[#This Row],[YYYYMMDD]],5,2)&amp;"-"&amp;LEFT(jaar_zip[[#This Row],[YYYYMMDD]],4))</f>
        <v>45401</v>
      </c>
      <c r="K2029" s="101" t="str">
        <f>IF(AND(VALUE(MONTH(jaar_zip[[#This Row],[Datum]]))=1,VALUE(WEEKNUM(jaar_zip[[#This Row],[Datum]],21))&gt;51),RIGHT(YEAR(jaar_zip[[#This Row],[Datum]])-1,2),RIGHT(YEAR(jaar_zip[[#This Row],[Datum]]),2))&amp;"-"&amp; TEXT(WEEKNUM(jaar_zip[[#This Row],[Datum]],21),"00")</f>
        <v>24-16</v>
      </c>
      <c r="L2029" s="101">
        <f>MONTH(jaar_zip[[#This Row],[Datum]])</f>
        <v>4</v>
      </c>
      <c r="M2029" s="101">
        <f>IF(ISNUMBER(jaar_zip[[#This Row],[etmaaltemperatuur]]),IF(jaar_zip[[#This Row],[etmaaltemperatuur]]&lt;stookgrens,stookgrens-jaar_zip[[#This Row],[etmaaltemperatuur]],0),"")</f>
        <v>9.8000000000000007</v>
      </c>
      <c r="N2029" s="101">
        <f>IF(ISNUMBER(jaar_zip[[#This Row],[graaddagen]]),IF(OR(MONTH(jaar_zip[[#This Row],[Datum]])=1,MONTH(jaar_zip[[#This Row],[Datum]])=2,MONTH(jaar_zip[[#This Row],[Datum]])=11,MONTH(jaar_zip[[#This Row],[Datum]])=12),1.1,IF(OR(MONTH(jaar_zip[[#This Row],[Datum]])=3,MONTH(jaar_zip[[#This Row],[Datum]])=10),1,0.8))*jaar_zip[[#This Row],[graaddagen]],"")</f>
        <v>7.8400000000000007</v>
      </c>
      <c r="O2029" s="101">
        <f>IF(ISNUMBER(jaar_zip[[#This Row],[etmaaltemperatuur]]),IF(jaar_zip[[#This Row],[etmaaltemperatuur]]&gt;stookgrens,jaar_zip[[#This Row],[etmaaltemperatuur]]-stookgrens,0),"")</f>
        <v>0</v>
      </c>
    </row>
    <row r="2030" spans="1:15" x14ac:dyDescent="0.25">
      <c r="A2030">
        <v>260</v>
      </c>
      <c r="B2030">
        <v>20240420</v>
      </c>
      <c r="C2030">
        <v>4.4000000000000004</v>
      </c>
      <c r="D2030">
        <v>7.3</v>
      </c>
      <c r="E2030">
        <v>1548</v>
      </c>
      <c r="F2030">
        <v>2.1</v>
      </c>
      <c r="G2030">
        <v>1021.6</v>
      </c>
      <c r="H2030">
        <v>75</v>
      </c>
      <c r="I2030" s="101" t="s">
        <v>19</v>
      </c>
      <c r="J2030" s="1">
        <f>DATEVALUE(RIGHT(jaar_zip[[#This Row],[YYYYMMDD]],2)&amp;"-"&amp;MID(jaar_zip[[#This Row],[YYYYMMDD]],5,2)&amp;"-"&amp;LEFT(jaar_zip[[#This Row],[YYYYMMDD]],4))</f>
        <v>45402</v>
      </c>
      <c r="K2030" s="101" t="str">
        <f>IF(AND(VALUE(MONTH(jaar_zip[[#This Row],[Datum]]))=1,VALUE(WEEKNUM(jaar_zip[[#This Row],[Datum]],21))&gt;51),RIGHT(YEAR(jaar_zip[[#This Row],[Datum]])-1,2),RIGHT(YEAR(jaar_zip[[#This Row],[Datum]]),2))&amp;"-"&amp; TEXT(WEEKNUM(jaar_zip[[#This Row],[Datum]],21),"00")</f>
        <v>24-16</v>
      </c>
      <c r="L2030" s="101">
        <f>MONTH(jaar_zip[[#This Row],[Datum]])</f>
        <v>4</v>
      </c>
      <c r="M2030" s="101">
        <f>IF(ISNUMBER(jaar_zip[[#This Row],[etmaaltemperatuur]]),IF(jaar_zip[[#This Row],[etmaaltemperatuur]]&lt;stookgrens,stookgrens-jaar_zip[[#This Row],[etmaaltemperatuur]],0),"")</f>
        <v>10.7</v>
      </c>
      <c r="N2030" s="101">
        <f>IF(ISNUMBER(jaar_zip[[#This Row],[graaddagen]]),IF(OR(MONTH(jaar_zip[[#This Row],[Datum]])=1,MONTH(jaar_zip[[#This Row],[Datum]])=2,MONTH(jaar_zip[[#This Row],[Datum]])=11,MONTH(jaar_zip[[#This Row],[Datum]])=12),1.1,IF(OR(MONTH(jaar_zip[[#This Row],[Datum]])=3,MONTH(jaar_zip[[#This Row],[Datum]])=10),1,0.8))*jaar_zip[[#This Row],[graaddagen]],"")</f>
        <v>8.56</v>
      </c>
      <c r="O2030" s="101">
        <f>IF(ISNUMBER(jaar_zip[[#This Row],[etmaaltemperatuur]]),IF(jaar_zip[[#This Row],[etmaaltemperatuur]]&gt;stookgrens,jaar_zip[[#This Row],[etmaaltemperatuur]]-stookgrens,0),"")</f>
        <v>0</v>
      </c>
    </row>
    <row r="2031" spans="1:15" x14ac:dyDescent="0.25">
      <c r="A2031">
        <v>260</v>
      </c>
      <c r="B2031">
        <v>20240421</v>
      </c>
      <c r="C2031">
        <v>4</v>
      </c>
      <c r="D2031">
        <v>6.2</v>
      </c>
      <c r="E2031">
        <v>2058</v>
      </c>
      <c r="F2031">
        <v>0.7</v>
      </c>
      <c r="G2031">
        <v>1025.2</v>
      </c>
      <c r="H2031">
        <v>75</v>
      </c>
      <c r="I2031" s="101" t="s">
        <v>19</v>
      </c>
      <c r="J2031" s="1">
        <f>DATEVALUE(RIGHT(jaar_zip[[#This Row],[YYYYMMDD]],2)&amp;"-"&amp;MID(jaar_zip[[#This Row],[YYYYMMDD]],5,2)&amp;"-"&amp;LEFT(jaar_zip[[#This Row],[YYYYMMDD]],4))</f>
        <v>45403</v>
      </c>
      <c r="K2031" s="101" t="str">
        <f>IF(AND(VALUE(MONTH(jaar_zip[[#This Row],[Datum]]))=1,VALUE(WEEKNUM(jaar_zip[[#This Row],[Datum]],21))&gt;51),RIGHT(YEAR(jaar_zip[[#This Row],[Datum]])-1,2),RIGHT(YEAR(jaar_zip[[#This Row],[Datum]]),2))&amp;"-"&amp; TEXT(WEEKNUM(jaar_zip[[#This Row],[Datum]],21),"00")</f>
        <v>24-16</v>
      </c>
      <c r="L2031" s="101">
        <f>MONTH(jaar_zip[[#This Row],[Datum]])</f>
        <v>4</v>
      </c>
      <c r="M2031" s="101">
        <f>IF(ISNUMBER(jaar_zip[[#This Row],[etmaaltemperatuur]]),IF(jaar_zip[[#This Row],[etmaaltemperatuur]]&lt;stookgrens,stookgrens-jaar_zip[[#This Row],[etmaaltemperatuur]],0),"")</f>
        <v>11.8</v>
      </c>
      <c r="N2031" s="101">
        <f>IF(ISNUMBER(jaar_zip[[#This Row],[graaddagen]]),IF(OR(MONTH(jaar_zip[[#This Row],[Datum]])=1,MONTH(jaar_zip[[#This Row],[Datum]])=2,MONTH(jaar_zip[[#This Row],[Datum]])=11,MONTH(jaar_zip[[#This Row],[Datum]])=12),1.1,IF(OR(MONTH(jaar_zip[[#This Row],[Datum]])=3,MONTH(jaar_zip[[#This Row],[Datum]])=10),1,0.8))*jaar_zip[[#This Row],[graaddagen]],"")</f>
        <v>9.4400000000000013</v>
      </c>
      <c r="O2031" s="101">
        <f>IF(ISNUMBER(jaar_zip[[#This Row],[etmaaltemperatuur]]),IF(jaar_zip[[#This Row],[etmaaltemperatuur]]&gt;stookgrens,jaar_zip[[#This Row],[etmaaltemperatuur]]-stookgrens,0),"")</f>
        <v>0</v>
      </c>
    </row>
    <row r="2032" spans="1:15" x14ac:dyDescent="0.25">
      <c r="A2032">
        <v>260</v>
      </c>
      <c r="B2032">
        <v>20240422</v>
      </c>
      <c r="C2032">
        <v>3.1</v>
      </c>
      <c r="D2032">
        <v>5.5</v>
      </c>
      <c r="E2032">
        <v>1524</v>
      </c>
      <c r="F2032">
        <v>0.5</v>
      </c>
      <c r="G2032">
        <v>1025.0999999999999</v>
      </c>
      <c r="H2032">
        <v>67</v>
      </c>
      <c r="I2032" s="101" t="s">
        <v>19</v>
      </c>
      <c r="J2032" s="1">
        <f>DATEVALUE(RIGHT(jaar_zip[[#This Row],[YYYYMMDD]],2)&amp;"-"&amp;MID(jaar_zip[[#This Row],[YYYYMMDD]],5,2)&amp;"-"&amp;LEFT(jaar_zip[[#This Row],[YYYYMMDD]],4))</f>
        <v>45404</v>
      </c>
      <c r="K2032" s="101" t="str">
        <f>IF(AND(VALUE(MONTH(jaar_zip[[#This Row],[Datum]]))=1,VALUE(WEEKNUM(jaar_zip[[#This Row],[Datum]],21))&gt;51),RIGHT(YEAR(jaar_zip[[#This Row],[Datum]])-1,2),RIGHT(YEAR(jaar_zip[[#This Row],[Datum]]),2))&amp;"-"&amp; TEXT(WEEKNUM(jaar_zip[[#This Row],[Datum]],21),"00")</f>
        <v>24-17</v>
      </c>
      <c r="L2032" s="101">
        <f>MONTH(jaar_zip[[#This Row],[Datum]])</f>
        <v>4</v>
      </c>
      <c r="M2032" s="101">
        <f>IF(ISNUMBER(jaar_zip[[#This Row],[etmaaltemperatuur]]),IF(jaar_zip[[#This Row],[etmaaltemperatuur]]&lt;stookgrens,stookgrens-jaar_zip[[#This Row],[etmaaltemperatuur]],0),"")</f>
        <v>12.5</v>
      </c>
      <c r="N2032" s="101">
        <f>IF(ISNUMBER(jaar_zip[[#This Row],[graaddagen]]),IF(OR(MONTH(jaar_zip[[#This Row],[Datum]])=1,MONTH(jaar_zip[[#This Row],[Datum]])=2,MONTH(jaar_zip[[#This Row],[Datum]])=11,MONTH(jaar_zip[[#This Row],[Datum]])=12),1.1,IF(OR(MONTH(jaar_zip[[#This Row],[Datum]])=3,MONTH(jaar_zip[[#This Row],[Datum]])=10),1,0.8))*jaar_zip[[#This Row],[graaddagen]],"")</f>
        <v>10</v>
      </c>
      <c r="O2032" s="101">
        <f>IF(ISNUMBER(jaar_zip[[#This Row],[etmaaltemperatuur]]),IF(jaar_zip[[#This Row],[etmaaltemperatuur]]&gt;stookgrens,jaar_zip[[#This Row],[etmaaltemperatuur]]-stookgrens,0),"")</f>
        <v>0</v>
      </c>
    </row>
    <row r="2033" spans="1:15" x14ac:dyDescent="0.25">
      <c r="A2033">
        <v>260</v>
      </c>
      <c r="B2033">
        <v>20240423</v>
      </c>
      <c r="C2033">
        <v>2.2999999999999998</v>
      </c>
      <c r="D2033">
        <v>5.5</v>
      </c>
      <c r="E2033">
        <v>2124</v>
      </c>
      <c r="F2033">
        <v>2.2999999999999998</v>
      </c>
      <c r="G2033">
        <v>1019.1</v>
      </c>
      <c r="H2033">
        <v>73</v>
      </c>
      <c r="I2033" s="101" t="s">
        <v>19</v>
      </c>
      <c r="J2033" s="1">
        <f>DATEVALUE(RIGHT(jaar_zip[[#This Row],[YYYYMMDD]],2)&amp;"-"&amp;MID(jaar_zip[[#This Row],[YYYYMMDD]],5,2)&amp;"-"&amp;LEFT(jaar_zip[[#This Row],[YYYYMMDD]],4))</f>
        <v>45405</v>
      </c>
      <c r="K2033" s="101" t="str">
        <f>IF(AND(VALUE(MONTH(jaar_zip[[#This Row],[Datum]]))=1,VALUE(WEEKNUM(jaar_zip[[#This Row],[Datum]],21))&gt;51),RIGHT(YEAR(jaar_zip[[#This Row],[Datum]])-1,2),RIGHT(YEAR(jaar_zip[[#This Row],[Datum]]),2))&amp;"-"&amp; TEXT(WEEKNUM(jaar_zip[[#This Row],[Datum]],21),"00")</f>
        <v>24-17</v>
      </c>
      <c r="L2033" s="101">
        <f>MONTH(jaar_zip[[#This Row],[Datum]])</f>
        <v>4</v>
      </c>
      <c r="M2033" s="101">
        <f>IF(ISNUMBER(jaar_zip[[#This Row],[etmaaltemperatuur]]),IF(jaar_zip[[#This Row],[etmaaltemperatuur]]&lt;stookgrens,stookgrens-jaar_zip[[#This Row],[etmaaltemperatuur]],0),"")</f>
        <v>12.5</v>
      </c>
      <c r="N2033" s="101">
        <f>IF(ISNUMBER(jaar_zip[[#This Row],[graaddagen]]),IF(OR(MONTH(jaar_zip[[#This Row],[Datum]])=1,MONTH(jaar_zip[[#This Row],[Datum]])=2,MONTH(jaar_zip[[#This Row],[Datum]])=11,MONTH(jaar_zip[[#This Row],[Datum]])=12),1.1,IF(OR(MONTH(jaar_zip[[#This Row],[Datum]])=3,MONTH(jaar_zip[[#This Row],[Datum]])=10),1,0.8))*jaar_zip[[#This Row],[graaddagen]],"")</f>
        <v>10</v>
      </c>
      <c r="O2033" s="101">
        <f>IF(ISNUMBER(jaar_zip[[#This Row],[etmaaltemperatuur]]),IF(jaar_zip[[#This Row],[etmaaltemperatuur]]&gt;stookgrens,jaar_zip[[#This Row],[etmaaltemperatuur]]-stookgrens,0),"")</f>
        <v>0</v>
      </c>
    </row>
    <row r="2034" spans="1:15" x14ac:dyDescent="0.25">
      <c r="A2034">
        <v>260</v>
      </c>
      <c r="B2034">
        <v>20240424</v>
      </c>
      <c r="C2034">
        <v>3.5</v>
      </c>
      <c r="D2034">
        <v>5.7</v>
      </c>
      <c r="E2034">
        <v>1472</v>
      </c>
      <c r="F2034">
        <v>3.7</v>
      </c>
      <c r="G2034">
        <v>1009.7</v>
      </c>
      <c r="H2034">
        <v>84</v>
      </c>
      <c r="I2034" s="101" t="s">
        <v>19</v>
      </c>
      <c r="J2034" s="1">
        <f>DATEVALUE(RIGHT(jaar_zip[[#This Row],[YYYYMMDD]],2)&amp;"-"&amp;MID(jaar_zip[[#This Row],[YYYYMMDD]],5,2)&amp;"-"&amp;LEFT(jaar_zip[[#This Row],[YYYYMMDD]],4))</f>
        <v>45406</v>
      </c>
      <c r="K2034" s="101" t="str">
        <f>IF(AND(VALUE(MONTH(jaar_zip[[#This Row],[Datum]]))=1,VALUE(WEEKNUM(jaar_zip[[#This Row],[Datum]],21))&gt;51),RIGHT(YEAR(jaar_zip[[#This Row],[Datum]])-1,2),RIGHT(YEAR(jaar_zip[[#This Row],[Datum]]),2))&amp;"-"&amp; TEXT(WEEKNUM(jaar_zip[[#This Row],[Datum]],21),"00")</f>
        <v>24-17</v>
      </c>
      <c r="L2034" s="101">
        <f>MONTH(jaar_zip[[#This Row],[Datum]])</f>
        <v>4</v>
      </c>
      <c r="M2034" s="101">
        <f>IF(ISNUMBER(jaar_zip[[#This Row],[etmaaltemperatuur]]),IF(jaar_zip[[#This Row],[etmaaltemperatuur]]&lt;stookgrens,stookgrens-jaar_zip[[#This Row],[etmaaltemperatuur]],0),"")</f>
        <v>12.3</v>
      </c>
      <c r="N2034" s="101">
        <f>IF(ISNUMBER(jaar_zip[[#This Row],[graaddagen]]),IF(OR(MONTH(jaar_zip[[#This Row],[Datum]])=1,MONTH(jaar_zip[[#This Row],[Datum]])=2,MONTH(jaar_zip[[#This Row],[Datum]])=11,MONTH(jaar_zip[[#This Row],[Datum]])=12),1.1,IF(OR(MONTH(jaar_zip[[#This Row],[Datum]])=3,MONTH(jaar_zip[[#This Row],[Datum]])=10),1,0.8))*jaar_zip[[#This Row],[graaddagen]],"")</f>
        <v>9.8400000000000016</v>
      </c>
      <c r="O2034" s="101">
        <f>IF(ISNUMBER(jaar_zip[[#This Row],[etmaaltemperatuur]]),IF(jaar_zip[[#This Row],[etmaaltemperatuur]]&gt;stookgrens,jaar_zip[[#This Row],[etmaaltemperatuur]]-stookgrens,0),"")</f>
        <v>0</v>
      </c>
    </row>
    <row r="2035" spans="1:15" x14ac:dyDescent="0.25">
      <c r="A2035">
        <v>260</v>
      </c>
      <c r="B2035">
        <v>20240425</v>
      </c>
      <c r="C2035">
        <v>3</v>
      </c>
      <c r="D2035">
        <v>6.1</v>
      </c>
      <c r="E2035">
        <v>939</v>
      </c>
      <c r="F2035">
        <v>5.9</v>
      </c>
      <c r="G2035">
        <v>1004.2</v>
      </c>
      <c r="H2035">
        <v>84</v>
      </c>
      <c r="I2035" s="101" t="s">
        <v>19</v>
      </c>
      <c r="J2035" s="1">
        <f>DATEVALUE(RIGHT(jaar_zip[[#This Row],[YYYYMMDD]],2)&amp;"-"&amp;MID(jaar_zip[[#This Row],[YYYYMMDD]],5,2)&amp;"-"&amp;LEFT(jaar_zip[[#This Row],[YYYYMMDD]],4))</f>
        <v>45407</v>
      </c>
      <c r="K2035" s="101" t="str">
        <f>IF(AND(VALUE(MONTH(jaar_zip[[#This Row],[Datum]]))=1,VALUE(WEEKNUM(jaar_zip[[#This Row],[Datum]],21))&gt;51),RIGHT(YEAR(jaar_zip[[#This Row],[Datum]])-1,2),RIGHT(YEAR(jaar_zip[[#This Row],[Datum]]),2))&amp;"-"&amp; TEXT(WEEKNUM(jaar_zip[[#This Row],[Datum]],21),"00")</f>
        <v>24-17</v>
      </c>
      <c r="L2035" s="101">
        <f>MONTH(jaar_zip[[#This Row],[Datum]])</f>
        <v>4</v>
      </c>
      <c r="M2035" s="101">
        <f>IF(ISNUMBER(jaar_zip[[#This Row],[etmaaltemperatuur]]),IF(jaar_zip[[#This Row],[etmaaltemperatuur]]&lt;stookgrens,stookgrens-jaar_zip[[#This Row],[etmaaltemperatuur]],0),"")</f>
        <v>11.9</v>
      </c>
      <c r="N2035" s="101">
        <f>IF(ISNUMBER(jaar_zip[[#This Row],[graaddagen]]),IF(OR(MONTH(jaar_zip[[#This Row],[Datum]])=1,MONTH(jaar_zip[[#This Row],[Datum]])=2,MONTH(jaar_zip[[#This Row],[Datum]])=11,MONTH(jaar_zip[[#This Row],[Datum]])=12),1.1,IF(OR(MONTH(jaar_zip[[#This Row],[Datum]])=3,MONTH(jaar_zip[[#This Row],[Datum]])=10),1,0.8))*jaar_zip[[#This Row],[graaddagen]],"")</f>
        <v>9.5200000000000014</v>
      </c>
      <c r="O2035" s="101">
        <f>IF(ISNUMBER(jaar_zip[[#This Row],[etmaaltemperatuur]]),IF(jaar_zip[[#This Row],[etmaaltemperatuur]]&gt;stookgrens,jaar_zip[[#This Row],[etmaaltemperatuur]]-stookgrens,0),"")</f>
        <v>0</v>
      </c>
    </row>
    <row r="2036" spans="1:15" x14ac:dyDescent="0.25">
      <c r="A2036">
        <v>260</v>
      </c>
      <c r="B2036">
        <v>20240426</v>
      </c>
      <c r="C2036">
        <v>2.2999999999999998</v>
      </c>
      <c r="D2036">
        <v>8.8000000000000007</v>
      </c>
      <c r="E2036">
        <v>1653</v>
      </c>
      <c r="F2036">
        <v>1.4</v>
      </c>
      <c r="G2036">
        <v>1003.8</v>
      </c>
      <c r="H2036">
        <v>76</v>
      </c>
      <c r="I2036" s="101" t="s">
        <v>19</v>
      </c>
      <c r="J2036" s="1">
        <f>DATEVALUE(RIGHT(jaar_zip[[#This Row],[YYYYMMDD]],2)&amp;"-"&amp;MID(jaar_zip[[#This Row],[YYYYMMDD]],5,2)&amp;"-"&amp;LEFT(jaar_zip[[#This Row],[YYYYMMDD]],4))</f>
        <v>45408</v>
      </c>
      <c r="K2036" s="101" t="str">
        <f>IF(AND(VALUE(MONTH(jaar_zip[[#This Row],[Datum]]))=1,VALUE(WEEKNUM(jaar_zip[[#This Row],[Datum]],21))&gt;51),RIGHT(YEAR(jaar_zip[[#This Row],[Datum]])-1,2),RIGHT(YEAR(jaar_zip[[#This Row],[Datum]]),2))&amp;"-"&amp; TEXT(WEEKNUM(jaar_zip[[#This Row],[Datum]],21),"00")</f>
        <v>24-17</v>
      </c>
      <c r="L2036" s="101">
        <f>MONTH(jaar_zip[[#This Row],[Datum]])</f>
        <v>4</v>
      </c>
      <c r="M2036" s="101">
        <f>IF(ISNUMBER(jaar_zip[[#This Row],[etmaaltemperatuur]]),IF(jaar_zip[[#This Row],[etmaaltemperatuur]]&lt;stookgrens,stookgrens-jaar_zip[[#This Row],[etmaaltemperatuur]],0),"")</f>
        <v>9.1999999999999993</v>
      </c>
      <c r="N2036" s="101">
        <f>IF(ISNUMBER(jaar_zip[[#This Row],[graaddagen]]),IF(OR(MONTH(jaar_zip[[#This Row],[Datum]])=1,MONTH(jaar_zip[[#This Row],[Datum]])=2,MONTH(jaar_zip[[#This Row],[Datum]])=11,MONTH(jaar_zip[[#This Row],[Datum]])=12),1.1,IF(OR(MONTH(jaar_zip[[#This Row],[Datum]])=3,MONTH(jaar_zip[[#This Row],[Datum]])=10),1,0.8))*jaar_zip[[#This Row],[graaddagen]],"")</f>
        <v>7.3599999999999994</v>
      </c>
      <c r="O2036" s="101">
        <f>IF(ISNUMBER(jaar_zip[[#This Row],[etmaaltemperatuur]]),IF(jaar_zip[[#This Row],[etmaaltemperatuur]]&gt;stookgrens,jaar_zip[[#This Row],[etmaaltemperatuur]]-stookgrens,0),"")</f>
        <v>0</v>
      </c>
    </row>
    <row r="2037" spans="1:15" x14ac:dyDescent="0.25">
      <c r="A2037">
        <v>260</v>
      </c>
      <c r="B2037">
        <v>20240427</v>
      </c>
      <c r="C2037">
        <v>2.9</v>
      </c>
      <c r="D2037">
        <v>11.8</v>
      </c>
      <c r="E2037">
        <v>1243</v>
      </c>
      <c r="F2037">
        <v>0.1</v>
      </c>
      <c r="G2037">
        <v>1004.8</v>
      </c>
      <c r="H2037">
        <v>80</v>
      </c>
      <c r="I2037" s="101" t="s">
        <v>19</v>
      </c>
      <c r="J2037" s="1">
        <f>DATEVALUE(RIGHT(jaar_zip[[#This Row],[YYYYMMDD]],2)&amp;"-"&amp;MID(jaar_zip[[#This Row],[YYYYMMDD]],5,2)&amp;"-"&amp;LEFT(jaar_zip[[#This Row],[YYYYMMDD]],4))</f>
        <v>45409</v>
      </c>
      <c r="K2037" s="101" t="str">
        <f>IF(AND(VALUE(MONTH(jaar_zip[[#This Row],[Datum]]))=1,VALUE(WEEKNUM(jaar_zip[[#This Row],[Datum]],21))&gt;51),RIGHT(YEAR(jaar_zip[[#This Row],[Datum]])-1,2),RIGHT(YEAR(jaar_zip[[#This Row],[Datum]]),2))&amp;"-"&amp; TEXT(WEEKNUM(jaar_zip[[#This Row],[Datum]],21),"00")</f>
        <v>24-17</v>
      </c>
      <c r="L2037" s="101">
        <f>MONTH(jaar_zip[[#This Row],[Datum]])</f>
        <v>4</v>
      </c>
      <c r="M2037" s="101">
        <f>IF(ISNUMBER(jaar_zip[[#This Row],[etmaaltemperatuur]]),IF(jaar_zip[[#This Row],[etmaaltemperatuur]]&lt;stookgrens,stookgrens-jaar_zip[[#This Row],[etmaaltemperatuur]],0),"")</f>
        <v>6.1999999999999993</v>
      </c>
      <c r="N2037" s="101">
        <f>IF(ISNUMBER(jaar_zip[[#This Row],[graaddagen]]),IF(OR(MONTH(jaar_zip[[#This Row],[Datum]])=1,MONTH(jaar_zip[[#This Row],[Datum]])=2,MONTH(jaar_zip[[#This Row],[Datum]])=11,MONTH(jaar_zip[[#This Row],[Datum]])=12),1.1,IF(OR(MONTH(jaar_zip[[#This Row],[Datum]])=3,MONTH(jaar_zip[[#This Row],[Datum]])=10),1,0.8))*jaar_zip[[#This Row],[graaddagen]],"")</f>
        <v>4.96</v>
      </c>
      <c r="O2037" s="101">
        <f>IF(ISNUMBER(jaar_zip[[#This Row],[etmaaltemperatuur]]),IF(jaar_zip[[#This Row],[etmaaltemperatuur]]&gt;stookgrens,jaar_zip[[#This Row],[etmaaltemperatuur]]-stookgrens,0),"")</f>
        <v>0</v>
      </c>
    </row>
    <row r="2038" spans="1:15" x14ac:dyDescent="0.25">
      <c r="A2038">
        <v>260</v>
      </c>
      <c r="B2038">
        <v>20240428</v>
      </c>
      <c r="C2038">
        <v>5.0999999999999996</v>
      </c>
      <c r="D2038">
        <v>12.3</v>
      </c>
      <c r="E2038">
        <v>952</v>
      </c>
      <c r="F2038">
        <v>0.2</v>
      </c>
      <c r="G2038">
        <v>1008.3</v>
      </c>
      <c r="H2038">
        <v>72</v>
      </c>
      <c r="I2038" s="101" t="s">
        <v>19</v>
      </c>
      <c r="J2038" s="1">
        <f>DATEVALUE(RIGHT(jaar_zip[[#This Row],[YYYYMMDD]],2)&amp;"-"&amp;MID(jaar_zip[[#This Row],[YYYYMMDD]],5,2)&amp;"-"&amp;LEFT(jaar_zip[[#This Row],[YYYYMMDD]],4))</f>
        <v>45410</v>
      </c>
      <c r="K2038" s="101" t="str">
        <f>IF(AND(VALUE(MONTH(jaar_zip[[#This Row],[Datum]]))=1,VALUE(WEEKNUM(jaar_zip[[#This Row],[Datum]],21))&gt;51),RIGHT(YEAR(jaar_zip[[#This Row],[Datum]])-1,2),RIGHT(YEAR(jaar_zip[[#This Row],[Datum]]),2))&amp;"-"&amp; TEXT(WEEKNUM(jaar_zip[[#This Row],[Datum]],21),"00")</f>
        <v>24-17</v>
      </c>
      <c r="L2038" s="101">
        <f>MONTH(jaar_zip[[#This Row],[Datum]])</f>
        <v>4</v>
      </c>
      <c r="M2038" s="101">
        <f>IF(ISNUMBER(jaar_zip[[#This Row],[etmaaltemperatuur]]),IF(jaar_zip[[#This Row],[etmaaltemperatuur]]&lt;stookgrens,stookgrens-jaar_zip[[#This Row],[etmaaltemperatuur]],0),"")</f>
        <v>5.6999999999999993</v>
      </c>
      <c r="N2038" s="101">
        <f>IF(ISNUMBER(jaar_zip[[#This Row],[graaddagen]]),IF(OR(MONTH(jaar_zip[[#This Row],[Datum]])=1,MONTH(jaar_zip[[#This Row],[Datum]])=2,MONTH(jaar_zip[[#This Row],[Datum]])=11,MONTH(jaar_zip[[#This Row],[Datum]])=12),1.1,IF(OR(MONTH(jaar_zip[[#This Row],[Datum]])=3,MONTH(jaar_zip[[#This Row],[Datum]])=10),1,0.8))*jaar_zip[[#This Row],[graaddagen]],"")</f>
        <v>4.5599999999999996</v>
      </c>
      <c r="O2038" s="101">
        <f>IF(ISNUMBER(jaar_zip[[#This Row],[etmaaltemperatuur]]),IF(jaar_zip[[#This Row],[etmaaltemperatuur]]&gt;stookgrens,jaar_zip[[#This Row],[etmaaltemperatuur]]-stookgrens,0),"")</f>
        <v>0</v>
      </c>
    </row>
    <row r="2039" spans="1:15" x14ac:dyDescent="0.25">
      <c r="A2039">
        <v>260</v>
      </c>
      <c r="B2039">
        <v>20240429</v>
      </c>
      <c r="C2039">
        <v>2.6</v>
      </c>
      <c r="D2039">
        <v>12.5</v>
      </c>
      <c r="E2039">
        <v>2304</v>
      </c>
      <c r="F2039">
        <v>0</v>
      </c>
      <c r="G2039">
        <v>1018.6</v>
      </c>
      <c r="H2039">
        <v>75</v>
      </c>
      <c r="I2039" s="101" t="s">
        <v>19</v>
      </c>
      <c r="J2039" s="1">
        <f>DATEVALUE(RIGHT(jaar_zip[[#This Row],[YYYYMMDD]],2)&amp;"-"&amp;MID(jaar_zip[[#This Row],[YYYYMMDD]],5,2)&amp;"-"&amp;LEFT(jaar_zip[[#This Row],[YYYYMMDD]],4))</f>
        <v>45411</v>
      </c>
      <c r="K2039" s="101" t="str">
        <f>IF(AND(VALUE(MONTH(jaar_zip[[#This Row],[Datum]]))=1,VALUE(WEEKNUM(jaar_zip[[#This Row],[Datum]],21))&gt;51),RIGHT(YEAR(jaar_zip[[#This Row],[Datum]])-1,2),RIGHT(YEAR(jaar_zip[[#This Row],[Datum]]),2))&amp;"-"&amp; TEXT(WEEKNUM(jaar_zip[[#This Row],[Datum]],21),"00")</f>
        <v>24-18</v>
      </c>
      <c r="L2039" s="101">
        <f>MONTH(jaar_zip[[#This Row],[Datum]])</f>
        <v>4</v>
      </c>
      <c r="M2039" s="101">
        <f>IF(ISNUMBER(jaar_zip[[#This Row],[etmaaltemperatuur]]),IF(jaar_zip[[#This Row],[etmaaltemperatuur]]&lt;stookgrens,stookgrens-jaar_zip[[#This Row],[etmaaltemperatuur]],0),"")</f>
        <v>5.5</v>
      </c>
      <c r="N2039" s="101">
        <f>IF(ISNUMBER(jaar_zip[[#This Row],[graaddagen]]),IF(OR(MONTH(jaar_zip[[#This Row],[Datum]])=1,MONTH(jaar_zip[[#This Row],[Datum]])=2,MONTH(jaar_zip[[#This Row],[Datum]])=11,MONTH(jaar_zip[[#This Row],[Datum]])=12),1.1,IF(OR(MONTH(jaar_zip[[#This Row],[Datum]])=3,MONTH(jaar_zip[[#This Row],[Datum]])=10),1,0.8))*jaar_zip[[#This Row],[graaddagen]],"")</f>
        <v>4.4000000000000004</v>
      </c>
      <c r="O2039" s="101">
        <f>IF(ISNUMBER(jaar_zip[[#This Row],[etmaaltemperatuur]]),IF(jaar_zip[[#This Row],[etmaaltemperatuur]]&gt;stookgrens,jaar_zip[[#This Row],[etmaaltemperatuur]]-stookgrens,0),"")</f>
        <v>0</v>
      </c>
    </row>
    <row r="2040" spans="1:15" x14ac:dyDescent="0.25">
      <c r="A2040">
        <v>260</v>
      </c>
      <c r="B2040">
        <v>20240430</v>
      </c>
      <c r="C2040">
        <v>2.5</v>
      </c>
      <c r="D2040">
        <v>16.2</v>
      </c>
      <c r="E2040">
        <v>1920</v>
      </c>
      <c r="F2040">
        <v>-0.1</v>
      </c>
      <c r="G2040">
        <v>1014.8</v>
      </c>
      <c r="H2040">
        <v>77</v>
      </c>
      <c r="I2040" s="101" t="s">
        <v>19</v>
      </c>
      <c r="J2040" s="1">
        <f>DATEVALUE(RIGHT(jaar_zip[[#This Row],[YYYYMMDD]],2)&amp;"-"&amp;MID(jaar_zip[[#This Row],[YYYYMMDD]],5,2)&amp;"-"&amp;LEFT(jaar_zip[[#This Row],[YYYYMMDD]],4))</f>
        <v>45412</v>
      </c>
      <c r="K2040" s="101" t="str">
        <f>IF(AND(VALUE(MONTH(jaar_zip[[#This Row],[Datum]]))=1,VALUE(WEEKNUM(jaar_zip[[#This Row],[Datum]],21))&gt;51),RIGHT(YEAR(jaar_zip[[#This Row],[Datum]])-1,2),RIGHT(YEAR(jaar_zip[[#This Row],[Datum]]),2))&amp;"-"&amp; TEXT(WEEKNUM(jaar_zip[[#This Row],[Datum]],21),"00")</f>
        <v>24-18</v>
      </c>
      <c r="L2040" s="101">
        <f>MONTH(jaar_zip[[#This Row],[Datum]])</f>
        <v>4</v>
      </c>
      <c r="M2040" s="101">
        <f>IF(ISNUMBER(jaar_zip[[#This Row],[etmaaltemperatuur]]),IF(jaar_zip[[#This Row],[etmaaltemperatuur]]&lt;stookgrens,stookgrens-jaar_zip[[#This Row],[etmaaltemperatuur]],0),"")</f>
        <v>1.8000000000000007</v>
      </c>
      <c r="N2040" s="101">
        <f>IF(ISNUMBER(jaar_zip[[#This Row],[graaddagen]]),IF(OR(MONTH(jaar_zip[[#This Row],[Datum]])=1,MONTH(jaar_zip[[#This Row],[Datum]])=2,MONTH(jaar_zip[[#This Row],[Datum]])=11,MONTH(jaar_zip[[#This Row],[Datum]])=12),1.1,IF(OR(MONTH(jaar_zip[[#This Row],[Datum]])=3,MONTH(jaar_zip[[#This Row],[Datum]])=10),1,0.8))*jaar_zip[[#This Row],[graaddagen]],"")</f>
        <v>1.4400000000000006</v>
      </c>
      <c r="O2040" s="101">
        <f>IF(ISNUMBER(jaar_zip[[#This Row],[etmaaltemperatuur]]),IF(jaar_zip[[#This Row],[etmaaltemperatuur]]&gt;stookgrens,jaar_zip[[#This Row],[etmaaltemperatuur]]-stookgrens,0),"")</f>
        <v>0</v>
      </c>
    </row>
    <row r="2041" spans="1:15" x14ac:dyDescent="0.25">
      <c r="A2041">
        <v>260</v>
      </c>
      <c r="B2041">
        <v>20240501</v>
      </c>
      <c r="C2041">
        <v>2.6</v>
      </c>
      <c r="D2041">
        <v>19</v>
      </c>
      <c r="E2041">
        <v>2366</v>
      </c>
      <c r="F2041">
        <v>20.2</v>
      </c>
      <c r="G2041">
        <v>1006</v>
      </c>
      <c r="H2041">
        <v>77</v>
      </c>
      <c r="I2041" s="101" t="s">
        <v>19</v>
      </c>
      <c r="J2041" s="1">
        <f>DATEVALUE(RIGHT(jaar_zip[[#This Row],[YYYYMMDD]],2)&amp;"-"&amp;MID(jaar_zip[[#This Row],[YYYYMMDD]],5,2)&amp;"-"&amp;LEFT(jaar_zip[[#This Row],[YYYYMMDD]],4))</f>
        <v>45413</v>
      </c>
      <c r="K2041" s="101" t="str">
        <f>IF(AND(VALUE(MONTH(jaar_zip[[#This Row],[Datum]]))=1,VALUE(WEEKNUM(jaar_zip[[#This Row],[Datum]],21))&gt;51),RIGHT(YEAR(jaar_zip[[#This Row],[Datum]])-1,2),RIGHT(YEAR(jaar_zip[[#This Row],[Datum]]),2))&amp;"-"&amp; TEXT(WEEKNUM(jaar_zip[[#This Row],[Datum]],21),"00")</f>
        <v>24-18</v>
      </c>
      <c r="L2041" s="101">
        <f>MONTH(jaar_zip[[#This Row],[Datum]])</f>
        <v>5</v>
      </c>
      <c r="M2041" s="101">
        <f>IF(ISNUMBER(jaar_zip[[#This Row],[etmaaltemperatuur]]),IF(jaar_zip[[#This Row],[etmaaltemperatuur]]&lt;stookgrens,stookgrens-jaar_zip[[#This Row],[etmaaltemperatuur]],0),"")</f>
        <v>0</v>
      </c>
      <c r="N2041" s="101">
        <f>IF(ISNUMBER(jaar_zip[[#This Row],[graaddagen]]),IF(OR(MONTH(jaar_zip[[#This Row],[Datum]])=1,MONTH(jaar_zip[[#This Row],[Datum]])=2,MONTH(jaar_zip[[#This Row],[Datum]])=11,MONTH(jaar_zip[[#This Row],[Datum]])=12),1.1,IF(OR(MONTH(jaar_zip[[#This Row],[Datum]])=3,MONTH(jaar_zip[[#This Row],[Datum]])=10),1,0.8))*jaar_zip[[#This Row],[graaddagen]],"")</f>
        <v>0</v>
      </c>
      <c r="O2041" s="101">
        <f>IF(ISNUMBER(jaar_zip[[#This Row],[etmaaltemperatuur]]),IF(jaar_zip[[#This Row],[etmaaltemperatuur]]&gt;stookgrens,jaar_zip[[#This Row],[etmaaltemperatuur]]-stookgrens,0),"")</f>
        <v>1</v>
      </c>
    </row>
    <row r="2042" spans="1:15" x14ac:dyDescent="0.25">
      <c r="A2042">
        <v>260</v>
      </c>
      <c r="B2042">
        <v>20240502</v>
      </c>
      <c r="C2042">
        <v>3.5</v>
      </c>
      <c r="D2042">
        <v>18.100000000000001</v>
      </c>
      <c r="E2042">
        <v>2249</v>
      </c>
      <c r="F2042">
        <v>15</v>
      </c>
      <c r="G2042">
        <v>1000.1</v>
      </c>
      <c r="H2042">
        <v>76</v>
      </c>
      <c r="I2042" s="101" t="s">
        <v>19</v>
      </c>
      <c r="J2042" s="1">
        <f>DATEVALUE(RIGHT(jaar_zip[[#This Row],[YYYYMMDD]],2)&amp;"-"&amp;MID(jaar_zip[[#This Row],[YYYYMMDD]],5,2)&amp;"-"&amp;LEFT(jaar_zip[[#This Row],[YYYYMMDD]],4))</f>
        <v>45414</v>
      </c>
      <c r="K2042" s="101" t="str">
        <f>IF(AND(VALUE(MONTH(jaar_zip[[#This Row],[Datum]]))=1,VALUE(WEEKNUM(jaar_zip[[#This Row],[Datum]],21))&gt;51),RIGHT(YEAR(jaar_zip[[#This Row],[Datum]])-1,2),RIGHT(YEAR(jaar_zip[[#This Row],[Datum]]),2))&amp;"-"&amp; TEXT(WEEKNUM(jaar_zip[[#This Row],[Datum]],21),"00")</f>
        <v>24-18</v>
      </c>
      <c r="L2042" s="101">
        <f>MONTH(jaar_zip[[#This Row],[Datum]])</f>
        <v>5</v>
      </c>
      <c r="M2042" s="101">
        <f>IF(ISNUMBER(jaar_zip[[#This Row],[etmaaltemperatuur]]),IF(jaar_zip[[#This Row],[etmaaltemperatuur]]&lt;stookgrens,stookgrens-jaar_zip[[#This Row],[etmaaltemperatuur]],0),"")</f>
        <v>0</v>
      </c>
      <c r="N2042" s="101">
        <f>IF(ISNUMBER(jaar_zip[[#This Row],[graaddagen]]),IF(OR(MONTH(jaar_zip[[#This Row],[Datum]])=1,MONTH(jaar_zip[[#This Row],[Datum]])=2,MONTH(jaar_zip[[#This Row],[Datum]])=11,MONTH(jaar_zip[[#This Row],[Datum]])=12),1.1,IF(OR(MONTH(jaar_zip[[#This Row],[Datum]])=3,MONTH(jaar_zip[[#This Row],[Datum]])=10),1,0.8))*jaar_zip[[#This Row],[graaddagen]],"")</f>
        <v>0</v>
      </c>
      <c r="O2042" s="101">
        <f>IF(ISNUMBER(jaar_zip[[#This Row],[etmaaltemperatuur]]),IF(jaar_zip[[#This Row],[etmaaltemperatuur]]&gt;stookgrens,jaar_zip[[#This Row],[etmaaltemperatuur]]-stookgrens,0),"")</f>
        <v>0.10000000000000142</v>
      </c>
    </row>
    <row r="2043" spans="1:15" x14ac:dyDescent="0.25">
      <c r="A2043">
        <v>260</v>
      </c>
      <c r="B2043">
        <v>20240503</v>
      </c>
      <c r="C2043">
        <v>3.9</v>
      </c>
      <c r="D2043">
        <v>11.2</v>
      </c>
      <c r="E2043">
        <v>427</v>
      </c>
      <c r="F2043">
        <v>4.0999999999999996</v>
      </c>
      <c r="G2043">
        <v>1009.1</v>
      </c>
      <c r="H2043">
        <v>92</v>
      </c>
      <c r="I2043" s="101" t="s">
        <v>19</v>
      </c>
      <c r="J2043" s="1">
        <f>DATEVALUE(RIGHT(jaar_zip[[#This Row],[YYYYMMDD]],2)&amp;"-"&amp;MID(jaar_zip[[#This Row],[YYYYMMDD]],5,2)&amp;"-"&amp;LEFT(jaar_zip[[#This Row],[YYYYMMDD]],4))</f>
        <v>45415</v>
      </c>
      <c r="K2043" s="101" t="str">
        <f>IF(AND(VALUE(MONTH(jaar_zip[[#This Row],[Datum]]))=1,VALUE(WEEKNUM(jaar_zip[[#This Row],[Datum]],21))&gt;51),RIGHT(YEAR(jaar_zip[[#This Row],[Datum]])-1,2),RIGHT(YEAR(jaar_zip[[#This Row],[Datum]]),2))&amp;"-"&amp; TEXT(WEEKNUM(jaar_zip[[#This Row],[Datum]],21),"00")</f>
        <v>24-18</v>
      </c>
      <c r="L2043" s="101">
        <f>MONTH(jaar_zip[[#This Row],[Datum]])</f>
        <v>5</v>
      </c>
      <c r="M2043" s="101">
        <f>IF(ISNUMBER(jaar_zip[[#This Row],[etmaaltemperatuur]]),IF(jaar_zip[[#This Row],[etmaaltemperatuur]]&lt;stookgrens,stookgrens-jaar_zip[[#This Row],[etmaaltemperatuur]],0),"")</f>
        <v>6.8000000000000007</v>
      </c>
      <c r="N2043" s="101">
        <f>IF(ISNUMBER(jaar_zip[[#This Row],[graaddagen]]),IF(OR(MONTH(jaar_zip[[#This Row],[Datum]])=1,MONTH(jaar_zip[[#This Row],[Datum]])=2,MONTH(jaar_zip[[#This Row],[Datum]])=11,MONTH(jaar_zip[[#This Row],[Datum]])=12),1.1,IF(OR(MONTH(jaar_zip[[#This Row],[Datum]])=3,MONTH(jaar_zip[[#This Row],[Datum]])=10),1,0.8))*jaar_zip[[#This Row],[graaddagen]],"")</f>
        <v>5.4400000000000013</v>
      </c>
      <c r="O2043" s="101">
        <f>IF(ISNUMBER(jaar_zip[[#This Row],[etmaaltemperatuur]]),IF(jaar_zip[[#This Row],[etmaaltemperatuur]]&gt;stookgrens,jaar_zip[[#This Row],[etmaaltemperatuur]]-stookgrens,0),"")</f>
        <v>0</v>
      </c>
    </row>
    <row r="2044" spans="1:15" x14ac:dyDescent="0.25">
      <c r="A2044">
        <v>260</v>
      </c>
      <c r="B2044">
        <v>20240504</v>
      </c>
      <c r="C2044">
        <v>2.7</v>
      </c>
      <c r="D2044">
        <v>11.2</v>
      </c>
      <c r="E2044">
        <v>1674</v>
      </c>
      <c r="F2044">
        <v>9</v>
      </c>
      <c r="G2044">
        <v>1012.7</v>
      </c>
      <c r="H2044">
        <v>86</v>
      </c>
      <c r="I2044" s="101" t="s">
        <v>19</v>
      </c>
      <c r="J2044" s="1">
        <f>DATEVALUE(RIGHT(jaar_zip[[#This Row],[YYYYMMDD]],2)&amp;"-"&amp;MID(jaar_zip[[#This Row],[YYYYMMDD]],5,2)&amp;"-"&amp;LEFT(jaar_zip[[#This Row],[YYYYMMDD]],4))</f>
        <v>45416</v>
      </c>
      <c r="K2044" s="101" t="str">
        <f>IF(AND(VALUE(MONTH(jaar_zip[[#This Row],[Datum]]))=1,VALUE(WEEKNUM(jaar_zip[[#This Row],[Datum]],21))&gt;51),RIGHT(YEAR(jaar_zip[[#This Row],[Datum]])-1,2),RIGHT(YEAR(jaar_zip[[#This Row],[Datum]]),2))&amp;"-"&amp; TEXT(WEEKNUM(jaar_zip[[#This Row],[Datum]],21),"00")</f>
        <v>24-18</v>
      </c>
      <c r="L2044" s="101">
        <f>MONTH(jaar_zip[[#This Row],[Datum]])</f>
        <v>5</v>
      </c>
      <c r="M2044" s="101">
        <f>IF(ISNUMBER(jaar_zip[[#This Row],[etmaaltemperatuur]]),IF(jaar_zip[[#This Row],[etmaaltemperatuur]]&lt;stookgrens,stookgrens-jaar_zip[[#This Row],[etmaaltemperatuur]],0),"")</f>
        <v>6.8000000000000007</v>
      </c>
      <c r="N2044" s="101">
        <f>IF(ISNUMBER(jaar_zip[[#This Row],[graaddagen]]),IF(OR(MONTH(jaar_zip[[#This Row],[Datum]])=1,MONTH(jaar_zip[[#This Row],[Datum]])=2,MONTH(jaar_zip[[#This Row],[Datum]])=11,MONTH(jaar_zip[[#This Row],[Datum]])=12),1.1,IF(OR(MONTH(jaar_zip[[#This Row],[Datum]])=3,MONTH(jaar_zip[[#This Row],[Datum]])=10),1,0.8))*jaar_zip[[#This Row],[graaddagen]],"")</f>
        <v>5.4400000000000013</v>
      </c>
      <c r="O2044" s="101">
        <f>IF(ISNUMBER(jaar_zip[[#This Row],[etmaaltemperatuur]]),IF(jaar_zip[[#This Row],[etmaaltemperatuur]]&gt;stookgrens,jaar_zip[[#This Row],[etmaaltemperatuur]]-stookgrens,0),"")</f>
        <v>0</v>
      </c>
    </row>
    <row r="2045" spans="1:15" x14ac:dyDescent="0.25">
      <c r="A2045">
        <v>260</v>
      </c>
      <c r="B2045">
        <v>20240505</v>
      </c>
      <c r="C2045">
        <v>1.8</v>
      </c>
      <c r="D2045">
        <v>12.2</v>
      </c>
      <c r="E2045">
        <v>1509</v>
      </c>
      <c r="F2045">
        <v>1.4</v>
      </c>
      <c r="G2045">
        <v>1008.9</v>
      </c>
      <c r="H2045">
        <v>81</v>
      </c>
      <c r="I2045" s="101" t="s">
        <v>19</v>
      </c>
      <c r="J2045" s="1">
        <f>DATEVALUE(RIGHT(jaar_zip[[#This Row],[YYYYMMDD]],2)&amp;"-"&amp;MID(jaar_zip[[#This Row],[YYYYMMDD]],5,2)&amp;"-"&amp;LEFT(jaar_zip[[#This Row],[YYYYMMDD]],4))</f>
        <v>45417</v>
      </c>
      <c r="K2045" s="101" t="str">
        <f>IF(AND(VALUE(MONTH(jaar_zip[[#This Row],[Datum]]))=1,VALUE(WEEKNUM(jaar_zip[[#This Row],[Datum]],21))&gt;51),RIGHT(YEAR(jaar_zip[[#This Row],[Datum]])-1,2),RIGHT(YEAR(jaar_zip[[#This Row],[Datum]]),2))&amp;"-"&amp; TEXT(WEEKNUM(jaar_zip[[#This Row],[Datum]],21),"00")</f>
        <v>24-18</v>
      </c>
      <c r="L2045" s="101">
        <f>MONTH(jaar_zip[[#This Row],[Datum]])</f>
        <v>5</v>
      </c>
      <c r="M2045" s="101">
        <f>IF(ISNUMBER(jaar_zip[[#This Row],[etmaaltemperatuur]]),IF(jaar_zip[[#This Row],[etmaaltemperatuur]]&lt;stookgrens,stookgrens-jaar_zip[[#This Row],[etmaaltemperatuur]],0),"")</f>
        <v>5.8000000000000007</v>
      </c>
      <c r="N2045" s="101">
        <f>IF(ISNUMBER(jaar_zip[[#This Row],[graaddagen]]),IF(OR(MONTH(jaar_zip[[#This Row],[Datum]])=1,MONTH(jaar_zip[[#This Row],[Datum]])=2,MONTH(jaar_zip[[#This Row],[Datum]])=11,MONTH(jaar_zip[[#This Row],[Datum]])=12),1.1,IF(OR(MONTH(jaar_zip[[#This Row],[Datum]])=3,MONTH(jaar_zip[[#This Row],[Datum]])=10),1,0.8))*jaar_zip[[#This Row],[graaddagen]],"")</f>
        <v>4.6400000000000006</v>
      </c>
      <c r="O2045" s="101">
        <f>IF(ISNUMBER(jaar_zip[[#This Row],[etmaaltemperatuur]]),IF(jaar_zip[[#This Row],[etmaaltemperatuur]]&gt;stookgrens,jaar_zip[[#This Row],[etmaaltemperatuur]]-stookgrens,0),"")</f>
        <v>0</v>
      </c>
    </row>
    <row r="2046" spans="1:15" x14ac:dyDescent="0.25">
      <c r="A2046">
        <v>260</v>
      </c>
      <c r="B2046">
        <v>20240506</v>
      </c>
      <c r="C2046">
        <v>2.2999999999999998</v>
      </c>
      <c r="D2046">
        <v>14.2</v>
      </c>
      <c r="E2046">
        <v>1670</v>
      </c>
      <c r="F2046">
        <v>0</v>
      </c>
      <c r="G2046">
        <v>1009.1</v>
      </c>
      <c r="H2046">
        <v>73</v>
      </c>
      <c r="I2046" s="101" t="s">
        <v>19</v>
      </c>
      <c r="J2046" s="1">
        <f>DATEVALUE(RIGHT(jaar_zip[[#This Row],[YYYYMMDD]],2)&amp;"-"&amp;MID(jaar_zip[[#This Row],[YYYYMMDD]],5,2)&amp;"-"&amp;LEFT(jaar_zip[[#This Row],[YYYYMMDD]],4))</f>
        <v>45418</v>
      </c>
      <c r="K2046" s="101" t="str">
        <f>IF(AND(VALUE(MONTH(jaar_zip[[#This Row],[Datum]]))=1,VALUE(WEEKNUM(jaar_zip[[#This Row],[Datum]],21))&gt;51),RIGHT(YEAR(jaar_zip[[#This Row],[Datum]])-1,2),RIGHT(YEAR(jaar_zip[[#This Row],[Datum]]),2))&amp;"-"&amp; TEXT(WEEKNUM(jaar_zip[[#This Row],[Datum]],21),"00")</f>
        <v>24-19</v>
      </c>
      <c r="L2046" s="101">
        <f>MONTH(jaar_zip[[#This Row],[Datum]])</f>
        <v>5</v>
      </c>
      <c r="M2046" s="101">
        <f>IF(ISNUMBER(jaar_zip[[#This Row],[etmaaltemperatuur]]),IF(jaar_zip[[#This Row],[etmaaltemperatuur]]&lt;stookgrens,stookgrens-jaar_zip[[#This Row],[etmaaltemperatuur]],0),"")</f>
        <v>3.8000000000000007</v>
      </c>
      <c r="N2046" s="101">
        <f>IF(ISNUMBER(jaar_zip[[#This Row],[graaddagen]]),IF(OR(MONTH(jaar_zip[[#This Row],[Datum]])=1,MONTH(jaar_zip[[#This Row],[Datum]])=2,MONTH(jaar_zip[[#This Row],[Datum]])=11,MONTH(jaar_zip[[#This Row],[Datum]])=12),1.1,IF(OR(MONTH(jaar_zip[[#This Row],[Datum]])=3,MONTH(jaar_zip[[#This Row],[Datum]])=10),1,0.8))*jaar_zip[[#This Row],[graaddagen]],"")</f>
        <v>3.0400000000000009</v>
      </c>
      <c r="O2046" s="101">
        <f>IF(ISNUMBER(jaar_zip[[#This Row],[etmaaltemperatuur]]),IF(jaar_zip[[#This Row],[etmaaltemperatuur]]&gt;stookgrens,jaar_zip[[#This Row],[etmaaltemperatuur]]-stookgrens,0),"")</f>
        <v>0</v>
      </c>
    </row>
    <row r="2047" spans="1:15" x14ac:dyDescent="0.25">
      <c r="A2047">
        <v>260</v>
      </c>
      <c r="B2047">
        <v>20240507</v>
      </c>
      <c r="C2047">
        <v>3.5</v>
      </c>
      <c r="D2047">
        <v>14.8</v>
      </c>
      <c r="E2047">
        <v>2504</v>
      </c>
      <c r="F2047">
        <v>-0.1</v>
      </c>
      <c r="G2047">
        <v>1020</v>
      </c>
      <c r="H2047">
        <v>68</v>
      </c>
      <c r="I2047" s="101" t="s">
        <v>19</v>
      </c>
      <c r="J2047" s="1">
        <f>DATEVALUE(RIGHT(jaar_zip[[#This Row],[YYYYMMDD]],2)&amp;"-"&amp;MID(jaar_zip[[#This Row],[YYYYMMDD]],5,2)&amp;"-"&amp;LEFT(jaar_zip[[#This Row],[YYYYMMDD]],4))</f>
        <v>45419</v>
      </c>
      <c r="K2047" s="101" t="str">
        <f>IF(AND(VALUE(MONTH(jaar_zip[[#This Row],[Datum]]))=1,VALUE(WEEKNUM(jaar_zip[[#This Row],[Datum]],21))&gt;51),RIGHT(YEAR(jaar_zip[[#This Row],[Datum]])-1,2),RIGHT(YEAR(jaar_zip[[#This Row],[Datum]]),2))&amp;"-"&amp; TEXT(WEEKNUM(jaar_zip[[#This Row],[Datum]],21),"00")</f>
        <v>24-19</v>
      </c>
      <c r="L2047" s="101">
        <f>MONTH(jaar_zip[[#This Row],[Datum]])</f>
        <v>5</v>
      </c>
      <c r="M2047" s="101">
        <f>IF(ISNUMBER(jaar_zip[[#This Row],[etmaaltemperatuur]]),IF(jaar_zip[[#This Row],[etmaaltemperatuur]]&lt;stookgrens,stookgrens-jaar_zip[[#This Row],[etmaaltemperatuur]],0),"")</f>
        <v>3.1999999999999993</v>
      </c>
      <c r="N2047" s="101">
        <f>IF(ISNUMBER(jaar_zip[[#This Row],[graaddagen]]),IF(OR(MONTH(jaar_zip[[#This Row],[Datum]])=1,MONTH(jaar_zip[[#This Row],[Datum]])=2,MONTH(jaar_zip[[#This Row],[Datum]])=11,MONTH(jaar_zip[[#This Row],[Datum]])=12),1.1,IF(OR(MONTH(jaar_zip[[#This Row],[Datum]])=3,MONTH(jaar_zip[[#This Row],[Datum]])=10),1,0.8))*jaar_zip[[#This Row],[graaddagen]],"")</f>
        <v>2.5599999999999996</v>
      </c>
      <c r="O2047" s="101">
        <f>IF(ISNUMBER(jaar_zip[[#This Row],[etmaaltemperatuur]]),IF(jaar_zip[[#This Row],[etmaaltemperatuur]]&gt;stookgrens,jaar_zip[[#This Row],[etmaaltemperatuur]]-stookgrens,0),"")</f>
        <v>0</v>
      </c>
    </row>
    <row r="2048" spans="1:15" x14ac:dyDescent="0.25">
      <c r="A2048">
        <v>260</v>
      </c>
      <c r="B2048">
        <v>20240508</v>
      </c>
      <c r="C2048">
        <v>2</v>
      </c>
      <c r="D2048">
        <v>12.8</v>
      </c>
      <c r="E2048">
        <v>858</v>
      </c>
      <c r="F2048">
        <v>0</v>
      </c>
      <c r="G2048">
        <v>1027.5999999999999</v>
      </c>
      <c r="H2048">
        <v>82</v>
      </c>
      <c r="I2048" s="101" t="s">
        <v>19</v>
      </c>
      <c r="J2048" s="1">
        <f>DATEVALUE(RIGHT(jaar_zip[[#This Row],[YYYYMMDD]],2)&amp;"-"&amp;MID(jaar_zip[[#This Row],[YYYYMMDD]],5,2)&amp;"-"&amp;LEFT(jaar_zip[[#This Row],[YYYYMMDD]],4))</f>
        <v>45420</v>
      </c>
      <c r="K2048" s="101" t="str">
        <f>IF(AND(VALUE(MONTH(jaar_zip[[#This Row],[Datum]]))=1,VALUE(WEEKNUM(jaar_zip[[#This Row],[Datum]],21))&gt;51),RIGHT(YEAR(jaar_zip[[#This Row],[Datum]])-1,2),RIGHT(YEAR(jaar_zip[[#This Row],[Datum]]),2))&amp;"-"&amp; TEXT(WEEKNUM(jaar_zip[[#This Row],[Datum]],21),"00")</f>
        <v>24-19</v>
      </c>
      <c r="L2048" s="101">
        <f>MONTH(jaar_zip[[#This Row],[Datum]])</f>
        <v>5</v>
      </c>
      <c r="M2048" s="101">
        <f>IF(ISNUMBER(jaar_zip[[#This Row],[etmaaltemperatuur]]),IF(jaar_zip[[#This Row],[etmaaltemperatuur]]&lt;stookgrens,stookgrens-jaar_zip[[#This Row],[etmaaltemperatuur]],0),"")</f>
        <v>5.1999999999999993</v>
      </c>
      <c r="N2048" s="101">
        <f>IF(ISNUMBER(jaar_zip[[#This Row],[graaddagen]]),IF(OR(MONTH(jaar_zip[[#This Row],[Datum]])=1,MONTH(jaar_zip[[#This Row],[Datum]])=2,MONTH(jaar_zip[[#This Row],[Datum]])=11,MONTH(jaar_zip[[#This Row],[Datum]])=12),1.1,IF(OR(MONTH(jaar_zip[[#This Row],[Datum]])=3,MONTH(jaar_zip[[#This Row],[Datum]])=10),1,0.8))*jaar_zip[[#This Row],[graaddagen]],"")</f>
        <v>4.1599999999999993</v>
      </c>
      <c r="O2048" s="101">
        <f>IF(ISNUMBER(jaar_zip[[#This Row],[etmaaltemperatuur]]),IF(jaar_zip[[#This Row],[etmaaltemperatuur]]&gt;stookgrens,jaar_zip[[#This Row],[etmaaltemperatuur]]-stookgrens,0),"")</f>
        <v>0</v>
      </c>
    </row>
    <row r="2049" spans="1:15" x14ac:dyDescent="0.25">
      <c r="A2049">
        <v>260</v>
      </c>
      <c r="B2049">
        <v>20240509</v>
      </c>
      <c r="C2049">
        <v>1.4</v>
      </c>
      <c r="D2049">
        <v>13.2</v>
      </c>
      <c r="E2049">
        <v>1938</v>
      </c>
      <c r="F2049">
        <v>0</v>
      </c>
      <c r="G2049">
        <v>1027</v>
      </c>
      <c r="H2049">
        <v>80</v>
      </c>
      <c r="I2049" s="101" t="s">
        <v>19</v>
      </c>
      <c r="J2049" s="1">
        <f>DATEVALUE(RIGHT(jaar_zip[[#This Row],[YYYYMMDD]],2)&amp;"-"&amp;MID(jaar_zip[[#This Row],[YYYYMMDD]],5,2)&amp;"-"&amp;LEFT(jaar_zip[[#This Row],[YYYYMMDD]],4))</f>
        <v>45421</v>
      </c>
      <c r="K2049" s="101" t="str">
        <f>IF(AND(VALUE(MONTH(jaar_zip[[#This Row],[Datum]]))=1,VALUE(WEEKNUM(jaar_zip[[#This Row],[Datum]],21))&gt;51),RIGHT(YEAR(jaar_zip[[#This Row],[Datum]])-1,2),RIGHT(YEAR(jaar_zip[[#This Row],[Datum]]),2))&amp;"-"&amp; TEXT(WEEKNUM(jaar_zip[[#This Row],[Datum]],21),"00")</f>
        <v>24-19</v>
      </c>
      <c r="L2049" s="101">
        <f>MONTH(jaar_zip[[#This Row],[Datum]])</f>
        <v>5</v>
      </c>
      <c r="M2049" s="101">
        <f>IF(ISNUMBER(jaar_zip[[#This Row],[etmaaltemperatuur]]),IF(jaar_zip[[#This Row],[etmaaltemperatuur]]&lt;stookgrens,stookgrens-jaar_zip[[#This Row],[etmaaltemperatuur]],0),"")</f>
        <v>4.8000000000000007</v>
      </c>
      <c r="N2049" s="101">
        <f>IF(ISNUMBER(jaar_zip[[#This Row],[graaddagen]]),IF(OR(MONTH(jaar_zip[[#This Row],[Datum]])=1,MONTH(jaar_zip[[#This Row],[Datum]])=2,MONTH(jaar_zip[[#This Row],[Datum]])=11,MONTH(jaar_zip[[#This Row],[Datum]])=12),1.1,IF(OR(MONTH(jaar_zip[[#This Row],[Datum]])=3,MONTH(jaar_zip[[#This Row],[Datum]])=10),1,0.8))*jaar_zip[[#This Row],[graaddagen]],"")</f>
        <v>3.8400000000000007</v>
      </c>
      <c r="O2049" s="101">
        <f>IF(ISNUMBER(jaar_zip[[#This Row],[etmaaltemperatuur]]),IF(jaar_zip[[#This Row],[etmaaltemperatuur]]&gt;stookgrens,jaar_zip[[#This Row],[etmaaltemperatuur]]-stookgrens,0),"")</f>
        <v>0</v>
      </c>
    </row>
    <row r="2050" spans="1:15" x14ac:dyDescent="0.25">
      <c r="A2050">
        <v>260</v>
      </c>
      <c r="B2050">
        <v>20240510</v>
      </c>
      <c r="C2050">
        <v>2.2999999999999998</v>
      </c>
      <c r="D2050">
        <v>15.1</v>
      </c>
      <c r="E2050">
        <v>2345</v>
      </c>
      <c r="F2050">
        <v>0</v>
      </c>
      <c r="G2050">
        <v>1024</v>
      </c>
      <c r="H2050">
        <v>76</v>
      </c>
      <c r="I2050" s="101" t="s">
        <v>19</v>
      </c>
      <c r="J2050" s="1">
        <f>DATEVALUE(RIGHT(jaar_zip[[#This Row],[YYYYMMDD]],2)&amp;"-"&amp;MID(jaar_zip[[#This Row],[YYYYMMDD]],5,2)&amp;"-"&amp;LEFT(jaar_zip[[#This Row],[YYYYMMDD]],4))</f>
        <v>45422</v>
      </c>
      <c r="K2050" s="101" t="str">
        <f>IF(AND(VALUE(MONTH(jaar_zip[[#This Row],[Datum]]))=1,VALUE(WEEKNUM(jaar_zip[[#This Row],[Datum]],21))&gt;51),RIGHT(YEAR(jaar_zip[[#This Row],[Datum]])-1,2),RIGHT(YEAR(jaar_zip[[#This Row],[Datum]]),2))&amp;"-"&amp; TEXT(WEEKNUM(jaar_zip[[#This Row],[Datum]],21),"00")</f>
        <v>24-19</v>
      </c>
      <c r="L2050" s="101">
        <f>MONTH(jaar_zip[[#This Row],[Datum]])</f>
        <v>5</v>
      </c>
      <c r="M2050" s="101">
        <f>IF(ISNUMBER(jaar_zip[[#This Row],[etmaaltemperatuur]]),IF(jaar_zip[[#This Row],[etmaaltemperatuur]]&lt;stookgrens,stookgrens-jaar_zip[[#This Row],[etmaaltemperatuur]],0),"")</f>
        <v>2.9000000000000004</v>
      </c>
      <c r="N2050" s="101">
        <f>IF(ISNUMBER(jaar_zip[[#This Row],[graaddagen]]),IF(OR(MONTH(jaar_zip[[#This Row],[Datum]])=1,MONTH(jaar_zip[[#This Row],[Datum]])=2,MONTH(jaar_zip[[#This Row],[Datum]])=11,MONTH(jaar_zip[[#This Row],[Datum]])=12),1.1,IF(OR(MONTH(jaar_zip[[#This Row],[Datum]])=3,MONTH(jaar_zip[[#This Row],[Datum]])=10),1,0.8))*jaar_zip[[#This Row],[graaddagen]],"")</f>
        <v>2.3200000000000003</v>
      </c>
      <c r="O2050" s="101">
        <f>IF(ISNUMBER(jaar_zip[[#This Row],[etmaaltemperatuur]]),IF(jaar_zip[[#This Row],[etmaaltemperatuur]]&gt;stookgrens,jaar_zip[[#This Row],[etmaaltemperatuur]]-stookgrens,0),"")</f>
        <v>0</v>
      </c>
    </row>
    <row r="2051" spans="1:15" x14ac:dyDescent="0.25">
      <c r="A2051">
        <v>260</v>
      </c>
      <c r="B2051">
        <v>20240511</v>
      </c>
      <c r="C2051">
        <v>3</v>
      </c>
      <c r="D2051">
        <v>16.8</v>
      </c>
      <c r="E2051">
        <v>2573</v>
      </c>
      <c r="F2051">
        <v>0</v>
      </c>
      <c r="G2051">
        <v>1021.9</v>
      </c>
      <c r="H2051">
        <v>69</v>
      </c>
      <c r="I2051" s="101" t="s">
        <v>19</v>
      </c>
      <c r="J2051" s="1">
        <f>DATEVALUE(RIGHT(jaar_zip[[#This Row],[YYYYMMDD]],2)&amp;"-"&amp;MID(jaar_zip[[#This Row],[YYYYMMDD]],5,2)&amp;"-"&amp;LEFT(jaar_zip[[#This Row],[YYYYMMDD]],4))</f>
        <v>45423</v>
      </c>
      <c r="K2051" s="101" t="str">
        <f>IF(AND(VALUE(MONTH(jaar_zip[[#This Row],[Datum]]))=1,VALUE(WEEKNUM(jaar_zip[[#This Row],[Datum]],21))&gt;51),RIGHT(YEAR(jaar_zip[[#This Row],[Datum]])-1,2),RIGHT(YEAR(jaar_zip[[#This Row],[Datum]]),2))&amp;"-"&amp; TEXT(WEEKNUM(jaar_zip[[#This Row],[Datum]],21),"00")</f>
        <v>24-19</v>
      </c>
      <c r="L2051" s="101">
        <f>MONTH(jaar_zip[[#This Row],[Datum]])</f>
        <v>5</v>
      </c>
      <c r="M2051" s="101">
        <f>IF(ISNUMBER(jaar_zip[[#This Row],[etmaaltemperatuur]]),IF(jaar_zip[[#This Row],[etmaaltemperatuur]]&lt;stookgrens,stookgrens-jaar_zip[[#This Row],[etmaaltemperatuur]],0),"")</f>
        <v>1.1999999999999993</v>
      </c>
      <c r="N2051" s="101">
        <f>IF(ISNUMBER(jaar_zip[[#This Row],[graaddagen]]),IF(OR(MONTH(jaar_zip[[#This Row],[Datum]])=1,MONTH(jaar_zip[[#This Row],[Datum]])=2,MONTH(jaar_zip[[#This Row],[Datum]])=11,MONTH(jaar_zip[[#This Row],[Datum]])=12),1.1,IF(OR(MONTH(jaar_zip[[#This Row],[Datum]])=3,MONTH(jaar_zip[[#This Row],[Datum]])=10),1,0.8))*jaar_zip[[#This Row],[graaddagen]],"")</f>
        <v>0.95999999999999952</v>
      </c>
      <c r="O2051" s="101">
        <f>IF(ISNUMBER(jaar_zip[[#This Row],[etmaaltemperatuur]]),IF(jaar_zip[[#This Row],[etmaaltemperatuur]]&gt;stookgrens,jaar_zip[[#This Row],[etmaaltemperatuur]]-stookgrens,0),"")</f>
        <v>0</v>
      </c>
    </row>
    <row r="2052" spans="1:15" x14ac:dyDescent="0.25">
      <c r="A2052">
        <v>260</v>
      </c>
      <c r="B2052">
        <v>20240512</v>
      </c>
      <c r="C2052">
        <v>4.0999999999999996</v>
      </c>
      <c r="D2052">
        <v>19.899999999999999</v>
      </c>
      <c r="E2052">
        <v>2628</v>
      </c>
      <c r="F2052">
        <v>0</v>
      </c>
      <c r="G2052">
        <v>1015.1</v>
      </c>
      <c r="H2052">
        <v>58</v>
      </c>
      <c r="I2052" s="101" t="s">
        <v>19</v>
      </c>
      <c r="J2052" s="1">
        <f>DATEVALUE(RIGHT(jaar_zip[[#This Row],[YYYYMMDD]],2)&amp;"-"&amp;MID(jaar_zip[[#This Row],[YYYYMMDD]],5,2)&amp;"-"&amp;LEFT(jaar_zip[[#This Row],[YYYYMMDD]],4))</f>
        <v>45424</v>
      </c>
      <c r="K2052" s="101" t="str">
        <f>IF(AND(VALUE(MONTH(jaar_zip[[#This Row],[Datum]]))=1,VALUE(WEEKNUM(jaar_zip[[#This Row],[Datum]],21))&gt;51),RIGHT(YEAR(jaar_zip[[#This Row],[Datum]])-1,2),RIGHT(YEAR(jaar_zip[[#This Row],[Datum]]),2))&amp;"-"&amp; TEXT(WEEKNUM(jaar_zip[[#This Row],[Datum]],21),"00")</f>
        <v>24-19</v>
      </c>
      <c r="L2052" s="101">
        <f>MONTH(jaar_zip[[#This Row],[Datum]])</f>
        <v>5</v>
      </c>
      <c r="M2052" s="101">
        <f>IF(ISNUMBER(jaar_zip[[#This Row],[etmaaltemperatuur]]),IF(jaar_zip[[#This Row],[etmaaltemperatuur]]&lt;stookgrens,stookgrens-jaar_zip[[#This Row],[etmaaltemperatuur]],0),"")</f>
        <v>0</v>
      </c>
      <c r="N2052" s="101">
        <f>IF(ISNUMBER(jaar_zip[[#This Row],[graaddagen]]),IF(OR(MONTH(jaar_zip[[#This Row],[Datum]])=1,MONTH(jaar_zip[[#This Row],[Datum]])=2,MONTH(jaar_zip[[#This Row],[Datum]])=11,MONTH(jaar_zip[[#This Row],[Datum]])=12),1.1,IF(OR(MONTH(jaar_zip[[#This Row],[Datum]])=3,MONTH(jaar_zip[[#This Row],[Datum]])=10),1,0.8))*jaar_zip[[#This Row],[graaddagen]],"")</f>
        <v>0</v>
      </c>
      <c r="O2052" s="101">
        <f>IF(ISNUMBER(jaar_zip[[#This Row],[etmaaltemperatuur]]),IF(jaar_zip[[#This Row],[etmaaltemperatuur]]&gt;stookgrens,jaar_zip[[#This Row],[etmaaltemperatuur]]-stookgrens,0),"")</f>
        <v>1.8999999999999986</v>
      </c>
    </row>
    <row r="2053" spans="1:15" x14ac:dyDescent="0.25">
      <c r="A2053">
        <v>260</v>
      </c>
      <c r="B2053">
        <v>20240513</v>
      </c>
      <c r="C2053">
        <v>2.8</v>
      </c>
      <c r="D2053">
        <v>19.2</v>
      </c>
      <c r="E2053">
        <v>2245</v>
      </c>
      <c r="F2053">
        <v>0</v>
      </c>
      <c r="G2053">
        <v>1009.7</v>
      </c>
      <c r="H2053">
        <v>75</v>
      </c>
      <c r="I2053" s="101" t="s">
        <v>19</v>
      </c>
      <c r="J2053" s="1">
        <f>DATEVALUE(RIGHT(jaar_zip[[#This Row],[YYYYMMDD]],2)&amp;"-"&amp;MID(jaar_zip[[#This Row],[YYYYMMDD]],5,2)&amp;"-"&amp;LEFT(jaar_zip[[#This Row],[YYYYMMDD]],4))</f>
        <v>45425</v>
      </c>
      <c r="K2053" s="101" t="str">
        <f>IF(AND(VALUE(MONTH(jaar_zip[[#This Row],[Datum]]))=1,VALUE(WEEKNUM(jaar_zip[[#This Row],[Datum]],21))&gt;51),RIGHT(YEAR(jaar_zip[[#This Row],[Datum]])-1,2),RIGHT(YEAR(jaar_zip[[#This Row],[Datum]]),2))&amp;"-"&amp; TEXT(WEEKNUM(jaar_zip[[#This Row],[Datum]],21),"00")</f>
        <v>24-20</v>
      </c>
      <c r="L2053" s="101">
        <f>MONTH(jaar_zip[[#This Row],[Datum]])</f>
        <v>5</v>
      </c>
      <c r="M2053" s="101">
        <f>IF(ISNUMBER(jaar_zip[[#This Row],[etmaaltemperatuur]]),IF(jaar_zip[[#This Row],[etmaaltemperatuur]]&lt;stookgrens,stookgrens-jaar_zip[[#This Row],[etmaaltemperatuur]],0),"")</f>
        <v>0</v>
      </c>
      <c r="N2053" s="101">
        <f>IF(ISNUMBER(jaar_zip[[#This Row],[graaddagen]]),IF(OR(MONTH(jaar_zip[[#This Row],[Datum]])=1,MONTH(jaar_zip[[#This Row],[Datum]])=2,MONTH(jaar_zip[[#This Row],[Datum]])=11,MONTH(jaar_zip[[#This Row],[Datum]])=12),1.1,IF(OR(MONTH(jaar_zip[[#This Row],[Datum]])=3,MONTH(jaar_zip[[#This Row],[Datum]])=10),1,0.8))*jaar_zip[[#This Row],[graaddagen]],"")</f>
        <v>0</v>
      </c>
      <c r="O2053" s="101">
        <f>IF(ISNUMBER(jaar_zip[[#This Row],[etmaaltemperatuur]]),IF(jaar_zip[[#This Row],[etmaaltemperatuur]]&gt;stookgrens,jaar_zip[[#This Row],[etmaaltemperatuur]]-stookgrens,0),"")</f>
        <v>1.1999999999999993</v>
      </c>
    </row>
    <row r="2054" spans="1:15" x14ac:dyDescent="0.25">
      <c r="A2054">
        <v>260</v>
      </c>
      <c r="B2054">
        <v>20240514</v>
      </c>
      <c r="C2054">
        <v>3.7</v>
      </c>
      <c r="D2054">
        <v>19.5</v>
      </c>
      <c r="E2054">
        <v>2167</v>
      </c>
      <c r="F2054">
        <v>1.6</v>
      </c>
      <c r="G2054">
        <v>1004.9</v>
      </c>
      <c r="H2054">
        <v>74</v>
      </c>
      <c r="I2054" s="101" t="s">
        <v>19</v>
      </c>
      <c r="J2054" s="1">
        <f>DATEVALUE(RIGHT(jaar_zip[[#This Row],[YYYYMMDD]],2)&amp;"-"&amp;MID(jaar_zip[[#This Row],[YYYYMMDD]],5,2)&amp;"-"&amp;LEFT(jaar_zip[[#This Row],[YYYYMMDD]],4))</f>
        <v>45426</v>
      </c>
      <c r="K2054" s="101" t="str">
        <f>IF(AND(VALUE(MONTH(jaar_zip[[#This Row],[Datum]]))=1,VALUE(WEEKNUM(jaar_zip[[#This Row],[Datum]],21))&gt;51),RIGHT(YEAR(jaar_zip[[#This Row],[Datum]])-1,2),RIGHT(YEAR(jaar_zip[[#This Row],[Datum]]),2))&amp;"-"&amp; TEXT(WEEKNUM(jaar_zip[[#This Row],[Datum]],21),"00")</f>
        <v>24-20</v>
      </c>
      <c r="L2054" s="101">
        <f>MONTH(jaar_zip[[#This Row],[Datum]])</f>
        <v>5</v>
      </c>
      <c r="M2054" s="101">
        <f>IF(ISNUMBER(jaar_zip[[#This Row],[etmaaltemperatuur]]),IF(jaar_zip[[#This Row],[etmaaltemperatuur]]&lt;stookgrens,stookgrens-jaar_zip[[#This Row],[etmaaltemperatuur]],0),"")</f>
        <v>0</v>
      </c>
      <c r="N2054" s="101">
        <f>IF(ISNUMBER(jaar_zip[[#This Row],[graaddagen]]),IF(OR(MONTH(jaar_zip[[#This Row],[Datum]])=1,MONTH(jaar_zip[[#This Row],[Datum]])=2,MONTH(jaar_zip[[#This Row],[Datum]])=11,MONTH(jaar_zip[[#This Row],[Datum]])=12),1.1,IF(OR(MONTH(jaar_zip[[#This Row],[Datum]])=3,MONTH(jaar_zip[[#This Row],[Datum]])=10),1,0.8))*jaar_zip[[#This Row],[graaddagen]],"")</f>
        <v>0</v>
      </c>
      <c r="O2054" s="101">
        <f>IF(ISNUMBER(jaar_zip[[#This Row],[etmaaltemperatuur]]),IF(jaar_zip[[#This Row],[etmaaltemperatuur]]&gt;stookgrens,jaar_zip[[#This Row],[etmaaltemperatuur]]-stookgrens,0),"")</f>
        <v>1.5</v>
      </c>
    </row>
    <row r="2055" spans="1:15" x14ac:dyDescent="0.25">
      <c r="A2055">
        <v>260</v>
      </c>
      <c r="B2055">
        <v>20240515</v>
      </c>
      <c r="C2055">
        <v>1.6</v>
      </c>
      <c r="D2055">
        <v>16.399999999999999</v>
      </c>
      <c r="E2055">
        <v>1318</v>
      </c>
      <c r="F2055">
        <v>8.6</v>
      </c>
      <c r="G2055">
        <v>1006.1</v>
      </c>
      <c r="H2055">
        <v>88</v>
      </c>
      <c r="I2055" s="101" t="s">
        <v>19</v>
      </c>
      <c r="J2055" s="1">
        <f>DATEVALUE(RIGHT(jaar_zip[[#This Row],[YYYYMMDD]],2)&amp;"-"&amp;MID(jaar_zip[[#This Row],[YYYYMMDD]],5,2)&amp;"-"&amp;LEFT(jaar_zip[[#This Row],[YYYYMMDD]],4))</f>
        <v>45427</v>
      </c>
      <c r="K2055" s="101" t="str">
        <f>IF(AND(VALUE(MONTH(jaar_zip[[#This Row],[Datum]]))=1,VALUE(WEEKNUM(jaar_zip[[#This Row],[Datum]],21))&gt;51),RIGHT(YEAR(jaar_zip[[#This Row],[Datum]])-1,2),RIGHT(YEAR(jaar_zip[[#This Row],[Datum]]),2))&amp;"-"&amp; TEXT(WEEKNUM(jaar_zip[[#This Row],[Datum]],21),"00")</f>
        <v>24-20</v>
      </c>
      <c r="L2055" s="101">
        <f>MONTH(jaar_zip[[#This Row],[Datum]])</f>
        <v>5</v>
      </c>
      <c r="M2055" s="101">
        <f>IF(ISNUMBER(jaar_zip[[#This Row],[etmaaltemperatuur]]),IF(jaar_zip[[#This Row],[etmaaltemperatuur]]&lt;stookgrens,stookgrens-jaar_zip[[#This Row],[etmaaltemperatuur]],0),"")</f>
        <v>1.6000000000000014</v>
      </c>
      <c r="N2055" s="101">
        <f>IF(ISNUMBER(jaar_zip[[#This Row],[graaddagen]]),IF(OR(MONTH(jaar_zip[[#This Row],[Datum]])=1,MONTH(jaar_zip[[#This Row],[Datum]])=2,MONTH(jaar_zip[[#This Row],[Datum]])=11,MONTH(jaar_zip[[#This Row],[Datum]])=12),1.1,IF(OR(MONTH(jaar_zip[[#This Row],[Datum]])=3,MONTH(jaar_zip[[#This Row],[Datum]])=10),1,0.8))*jaar_zip[[#This Row],[graaddagen]],"")</f>
        <v>1.2800000000000011</v>
      </c>
      <c r="O2055" s="101">
        <f>IF(ISNUMBER(jaar_zip[[#This Row],[etmaaltemperatuur]]),IF(jaar_zip[[#This Row],[etmaaltemperatuur]]&gt;stookgrens,jaar_zip[[#This Row],[etmaaltemperatuur]]-stookgrens,0),"")</f>
        <v>0</v>
      </c>
    </row>
    <row r="2056" spans="1:15" x14ac:dyDescent="0.25">
      <c r="A2056">
        <v>260</v>
      </c>
      <c r="B2056">
        <v>20240516</v>
      </c>
      <c r="C2056">
        <v>2.2000000000000002</v>
      </c>
      <c r="D2056">
        <v>16.600000000000001</v>
      </c>
      <c r="E2056">
        <v>1484</v>
      </c>
      <c r="F2056">
        <v>0.3</v>
      </c>
      <c r="G2056">
        <v>1004.8</v>
      </c>
      <c r="H2056">
        <v>86</v>
      </c>
      <c r="I2056" s="101" t="s">
        <v>19</v>
      </c>
      <c r="J2056" s="1">
        <f>DATEVALUE(RIGHT(jaar_zip[[#This Row],[YYYYMMDD]],2)&amp;"-"&amp;MID(jaar_zip[[#This Row],[YYYYMMDD]],5,2)&amp;"-"&amp;LEFT(jaar_zip[[#This Row],[YYYYMMDD]],4))</f>
        <v>45428</v>
      </c>
      <c r="K2056" s="101" t="str">
        <f>IF(AND(VALUE(MONTH(jaar_zip[[#This Row],[Datum]]))=1,VALUE(WEEKNUM(jaar_zip[[#This Row],[Datum]],21))&gt;51),RIGHT(YEAR(jaar_zip[[#This Row],[Datum]])-1,2),RIGHT(YEAR(jaar_zip[[#This Row],[Datum]]),2))&amp;"-"&amp; TEXT(WEEKNUM(jaar_zip[[#This Row],[Datum]],21),"00")</f>
        <v>24-20</v>
      </c>
      <c r="L2056" s="101">
        <f>MONTH(jaar_zip[[#This Row],[Datum]])</f>
        <v>5</v>
      </c>
      <c r="M2056" s="101">
        <f>IF(ISNUMBER(jaar_zip[[#This Row],[etmaaltemperatuur]]),IF(jaar_zip[[#This Row],[etmaaltemperatuur]]&lt;stookgrens,stookgrens-jaar_zip[[#This Row],[etmaaltemperatuur]],0),"")</f>
        <v>1.3999999999999986</v>
      </c>
      <c r="N2056" s="101">
        <f>IF(ISNUMBER(jaar_zip[[#This Row],[graaddagen]]),IF(OR(MONTH(jaar_zip[[#This Row],[Datum]])=1,MONTH(jaar_zip[[#This Row],[Datum]])=2,MONTH(jaar_zip[[#This Row],[Datum]])=11,MONTH(jaar_zip[[#This Row],[Datum]])=12),1.1,IF(OR(MONTH(jaar_zip[[#This Row],[Datum]])=3,MONTH(jaar_zip[[#This Row],[Datum]])=10),1,0.8))*jaar_zip[[#This Row],[graaddagen]],"")</f>
        <v>1.119999999999999</v>
      </c>
      <c r="O2056" s="101">
        <f>IF(ISNUMBER(jaar_zip[[#This Row],[etmaaltemperatuur]]),IF(jaar_zip[[#This Row],[etmaaltemperatuur]]&gt;stookgrens,jaar_zip[[#This Row],[etmaaltemperatuur]]-stookgrens,0),"")</f>
        <v>0</v>
      </c>
    </row>
    <row r="2057" spans="1:15" x14ac:dyDescent="0.25">
      <c r="A2057">
        <v>260</v>
      </c>
      <c r="B2057">
        <v>20240517</v>
      </c>
      <c r="C2057">
        <v>2.7</v>
      </c>
      <c r="D2057">
        <v>15.4</v>
      </c>
      <c r="E2057">
        <v>1020</v>
      </c>
      <c r="F2057">
        <v>1.8</v>
      </c>
      <c r="G2057">
        <v>1008.3</v>
      </c>
      <c r="H2057">
        <v>92</v>
      </c>
      <c r="I2057" s="101" t="s">
        <v>19</v>
      </c>
      <c r="J2057" s="1">
        <f>DATEVALUE(RIGHT(jaar_zip[[#This Row],[YYYYMMDD]],2)&amp;"-"&amp;MID(jaar_zip[[#This Row],[YYYYMMDD]],5,2)&amp;"-"&amp;LEFT(jaar_zip[[#This Row],[YYYYMMDD]],4))</f>
        <v>45429</v>
      </c>
      <c r="K2057" s="101" t="str">
        <f>IF(AND(VALUE(MONTH(jaar_zip[[#This Row],[Datum]]))=1,VALUE(WEEKNUM(jaar_zip[[#This Row],[Datum]],21))&gt;51),RIGHT(YEAR(jaar_zip[[#This Row],[Datum]])-1,2),RIGHT(YEAR(jaar_zip[[#This Row],[Datum]]),2))&amp;"-"&amp; TEXT(WEEKNUM(jaar_zip[[#This Row],[Datum]],21),"00")</f>
        <v>24-20</v>
      </c>
      <c r="L2057" s="101">
        <f>MONTH(jaar_zip[[#This Row],[Datum]])</f>
        <v>5</v>
      </c>
      <c r="M2057" s="101">
        <f>IF(ISNUMBER(jaar_zip[[#This Row],[etmaaltemperatuur]]),IF(jaar_zip[[#This Row],[etmaaltemperatuur]]&lt;stookgrens,stookgrens-jaar_zip[[#This Row],[etmaaltemperatuur]],0),"")</f>
        <v>2.5999999999999996</v>
      </c>
      <c r="N2057" s="101">
        <f>IF(ISNUMBER(jaar_zip[[#This Row],[graaddagen]]),IF(OR(MONTH(jaar_zip[[#This Row],[Datum]])=1,MONTH(jaar_zip[[#This Row],[Datum]])=2,MONTH(jaar_zip[[#This Row],[Datum]])=11,MONTH(jaar_zip[[#This Row],[Datum]])=12),1.1,IF(OR(MONTH(jaar_zip[[#This Row],[Datum]])=3,MONTH(jaar_zip[[#This Row],[Datum]])=10),1,0.8))*jaar_zip[[#This Row],[graaddagen]],"")</f>
        <v>2.0799999999999996</v>
      </c>
      <c r="O2057" s="101">
        <f>IF(ISNUMBER(jaar_zip[[#This Row],[etmaaltemperatuur]]),IF(jaar_zip[[#This Row],[etmaaltemperatuur]]&gt;stookgrens,jaar_zip[[#This Row],[etmaaltemperatuur]]-stookgrens,0),"")</f>
        <v>0</v>
      </c>
    </row>
    <row r="2058" spans="1:15" x14ac:dyDescent="0.25">
      <c r="A2058">
        <v>260</v>
      </c>
      <c r="B2058">
        <v>20240518</v>
      </c>
      <c r="C2058">
        <v>1.7</v>
      </c>
      <c r="D2058">
        <v>17</v>
      </c>
      <c r="E2058">
        <v>2039</v>
      </c>
      <c r="F2058">
        <v>-0.1</v>
      </c>
      <c r="G2058">
        <v>1010.5</v>
      </c>
      <c r="H2058">
        <v>79</v>
      </c>
      <c r="I2058" s="101" t="s">
        <v>19</v>
      </c>
      <c r="J2058" s="1">
        <f>DATEVALUE(RIGHT(jaar_zip[[#This Row],[YYYYMMDD]],2)&amp;"-"&amp;MID(jaar_zip[[#This Row],[YYYYMMDD]],5,2)&amp;"-"&amp;LEFT(jaar_zip[[#This Row],[YYYYMMDD]],4))</f>
        <v>45430</v>
      </c>
      <c r="K2058" s="101" t="str">
        <f>IF(AND(VALUE(MONTH(jaar_zip[[#This Row],[Datum]]))=1,VALUE(WEEKNUM(jaar_zip[[#This Row],[Datum]],21))&gt;51),RIGHT(YEAR(jaar_zip[[#This Row],[Datum]])-1,2),RIGHT(YEAR(jaar_zip[[#This Row],[Datum]]),2))&amp;"-"&amp; TEXT(WEEKNUM(jaar_zip[[#This Row],[Datum]],21),"00")</f>
        <v>24-20</v>
      </c>
      <c r="L2058" s="101">
        <f>MONTH(jaar_zip[[#This Row],[Datum]])</f>
        <v>5</v>
      </c>
      <c r="M2058" s="101">
        <f>IF(ISNUMBER(jaar_zip[[#This Row],[etmaaltemperatuur]]),IF(jaar_zip[[#This Row],[etmaaltemperatuur]]&lt;stookgrens,stookgrens-jaar_zip[[#This Row],[etmaaltemperatuur]],0),"")</f>
        <v>1</v>
      </c>
      <c r="N2058" s="101">
        <f>IF(ISNUMBER(jaar_zip[[#This Row],[graaddagen]]),IF(OR(MONTH(jaar_zip[[#This Row],[Datum]])=1,MONTH(jaar_zip[[#This Row],[Datum]])=2,MONTH(jaar_zip[[#This Row],[Datum]])=11,MONTH(jaar_zip[[#This Row],[Datum]])=12),1.1,IF(OR(MONTH(jaar_zip[[#This Row],[Datum]])=3,MONTH(jaar_zip[[#This Row],[Datum]])=10),1,0.8))*jaar_zip[[#This Row],[graaddagen]],"")</f>
        <v>0.8</v>
      </c>
      <c r="O2058" s="101">
        <f>IF(ISNUMBER(jaar_zip[[#This Row],[etmaaltemperatuur]]),IF(jaar_zip[[#This Row],[etmaaltemperatuur]]&gt;stookgrens,jaar_zip[[#This Row],[etmaaltemperatuur]]-stookgrens,0),"")</f>
        <v>0</v>
      </c>
    </row>
    <row r="2059" spans="1:15" x14ac:dyDescent="0.25">
      <c r="A2059">
        <v>260</v>
      </c>
      <c r="B2059">
        <v>20240519</v>
      </c>
      <c r="C2059">
        <v>3</v>
      </c>
      <c r="D2059">
        <v>17.7</v>
      </c>
      <c r="E2059">
        <v>2137</v>
      </c>
      <c r="F2059">
        <v>-0.1</v>
      </c>
      <c r="G2059">
        <v>1011</v>
      </c>
      <c r="H2059">
        <v>70</v>
      </c>
      <c r="I2059" s="101" t="s">
        <v>19</v>
      </c>
      <c r="J2059" s="1">
        <f>DATEVALUE(RIGHT(jaar_zip[[#This Row],[YYYYMMDD]],2)&amp;"-"&amp;MID(jaar_zip[[#This Row],[YYYYMMDD]],5,2)&amp;"-"&amp;LEFT(jaar_zip[[#This Row],[YYYYMMDD]],4))</f>
        <v>45431</v>
      </c>
      <c r="K2059" s="101" t="str">
        <f>IF(AND(VALUE(MONTH(jaar_zip[[#This Row],[Datum]]))=1,VALUE(WEEKNUM(jaar_zip[[#This Row],[Datum]],21))&gt;51),RIGHT(YEAR(jaar_zip[[#This Row],[Datum]])-1,2),RIGHT(YEAR(jaar_zip[[#This Row],[Datum]]),2))&amp;"-"&amp; TEXT(WEEKNUM(jaar_zip[[#This Row],[Datum]],21),"00")</f>
        <v>24-20</v>
      </c>
      <c r="L2059" s="101">
        <f>MONTH(jaar_zip[[#This Row],[Datum]])</f>
        <v>5</v>
      </c>
      <c r="M2059" s="101">
        <f>IF(ISNUMBER(jaar_zip[[#This Row],[etmaaltemperatuur]]),IF(jaar_zip[[#This Row],[etmaaltemperatuur]]&lt;stookgrens,stookgrens-jaar_zip[[#This Row],[etmaaltemperatuur]],0),"")</f>
        <v>0.30000000000000071</v>
      </c>
      <c r="N2059" s="101">
        <f>IF(ISNUMBER(jaar_zip[[#This Row],[graaddagen]]),IF(OR(MONTH(jaar_zip[[#This Row],[Datum]])=1,MONTH(jaar_zip[[#This Row],[Datum]])=2,MONTH(jaar_zip[[#This Row],[Datum]])=11,MONTH(jaar_zip[[#This Row],[Datum]])=12),1.1,IF(OR(MONTH(jaar_zip[[#This Row],[Datum]])=3,MONTH(jaar_zip[[#This Row],[Datum]])=10),1,0.8))*jaar_zip[[#This Row],[graaddagen]],"")</f>
        <v>0.24000000000000057</v>
      </c>
      <c r="O2059" s="101">
        <f>IF(ISNUMBER(jaar_zip[[#This Row],[etmaaltemperatuur]]),IF(jaar_zip[[#This Row],[etmaaltemperatuur]]&gt;stookgrens,jaar_zip[[#This Row],[etmaaltemperatuur]]-stookgrens,0),"")</f>
        <v>0</v>
      </c>
    </row>
    <row r="2060" spans="1:15" x14ac:dyDescent="0.25">
      <c r="A2060">
        <v>260</v>
      </c>
      <c r="B2060">
        <v>20240520</v>
      </c>
      <c r="C2060">
        <v>2.1</v>
      </c>
      <c r="D2060">
        <v>15.7</v>
      </c>
      <c r="E2060">
        <v>1207</v>
      </c>
      <c r="F2060">
        <v>2</v>
      </c>
      <c r="G2060">
        <v>1011</v>
      </c>
      <c r="H2060">
        <v>87</v>
      </c>
      <c r="I2060" s="101" t="s">
        <v>19</v>
      </c>
      <c r="J2060" s="1">
        <f>DATEVALUE(RIGHT(jaar_zip[[#This Row],[YYYYMMDD]],2)&amp;"-"&amp;MID(jaar_zip[[#This Row],[YYYYMMDD]],5,2)&amp;"-"&amp;LEFT(jaar_zip[[#This Row],[YYYYMMDD]],4))</f>
        <v>45432</v>
      </c>
      <c r="K2060" s="101" t="str">
        <f>IF(AND(VALUE(MONTH(jaar_zip[[#This Row],[Datum]]))=1,VALUE(WEEKNUM(jaar_zip[[#This Row],[Datum]],21))&gt;51),RIGHT(YEAR(jaar_zip[[#This Row],[Datum]])-1,2),RIGHT(YEAR(jaar_zip[[#This Row],[Datum]]),2))&amp;"-"&amp; TEXT(WEEKNUM(jaar_zip[[#This Row],[Datum]],21),"00")</f>
        <v>24-21</v>
      </c>
      <c r="L2060" s="101">
        <f>MONTH(jaar_zip[[#This Row],[Datum]])</f>
        <v>5</v>
      </c>
      <c r="M2060" s="101">
        <f>IF(ISNUMBER(jaar_zip[[#This Row],[etmaaltemperatuur]]),IF(jaar_zip[[#This Row],[etmaaltemperatuur]]&lt;stookgrens,stookgrens-jaar_zip[[#This Row],[etmaaltemperatuur]],0),"")</f>
        <v>2.3000000000000007</v>
      </c>
      <c r="N2060" s="101">
        <f>IF(ISNUMBER(jaar_zip[[#This Row],[graaddagen]]),IF(OR(MONTH(jaar_zip[[#This Row],[Datum]])=1,MONTH(jaar_zip[[#This Row],[Datum]])=2,MONTH(jaar_zip[[#This Row],[Datum]])=11,MONTH(jaar_zip[[#This Row],[Datum]])=12),1.1,IF(OR(MONTH(jaar_zip[[#This Row],[Datum]])=3,MONTH(jaar_zip[[#This Row],[Datum]])=10),1,0.8))*jaar_zip[[#This Row],[graaddagen]],"")</f>
        <v>1.8400000000000007</v>
      </c>
      <c r="O2060" s="101">
        <f>IF(ISNUMBER(jaar_zip[[#This Row],[etmaaltemperatuur]]),IF(jaar_zip[[#This Row],[etmaaltemperatuur]]&gt;stookgrens,jaar_zip[[#This Row],[etmaaltemperatuur]]-stookgrens,0),"")</f>
        <v>0</v>
      </c>
    </row>
    <row r="2061" spans="1:15" x14ac:dyDescent="0.25">
      <c r="A2061">
        <v>260</v>
      </c>
      <c r="B2061">
        <v>20240521</v>
      </c>
      <c r="C2061">
        <v>2.8</v>
      </c>
      <c r="D2061">
        <v>16.899999999999999</v>
      </c>
      <c r="E2061">
        <v>1795</v>
      </c>
      <c r="F2061">
        <v>23.2</v>
      </c>
      <c r="G2061">
        <v>1007.3</v>
      </c>
      <c r="H2061">
        <v>82</v>
      </c>
      <c r="I2061" s="101" t="s">
        <v>19</v>
      </c>
      <c r="J2061" s="1">
        <f>DATEVALUE(RIGHT(jaar_zip[[#This Row],[YYYYMMDD]],2)&amp;"-"&amp;MID(jaar_zip[[#This Row],[YYYYMMDD]],5,2)&amp;"-"&amp;LEFT(jaar_zip[[#This Row],[YYYYMMDD]],4))</f>
        <v>45433</v>
      </c>
      <c r="K2061" s="101" t="str">
        <f>IF(AND(VALUE(MONTH(jaar_zip[[#This Row],[Datum]]))=1,VALUE(WEEKNUM(jaar_zip[[#This Row],[Datum]],21))&gt;51),RIGHT(YEAR(jaar_zip[[#This Row],[Datum]])-1,2),RIGHT(YEAR(jaar_zip[[#This Row],[Datum]]),2))&amp;"-"&amp; TEXT(WEEKNUM(jaar_zip[[#This Row],[Datum]],21),"00")</f>
        <v>24-21</v>
      </c>
      <c r="L2061" s="101">
        <f>MONTH(jaar_zip[[#This Row],[Datum]])</f>
        <v>5</v>
      </c>
      <c r="M2061" s="101">
        <f>IF(ISNUMBER(jaar_zip[[#This Row],[etmaaltemperatuur]]),IF(jaar_zip[[#This Row],[etmaaltemperatuur]]&lt;stookgrens,stookgrens-jaar_zip[[#This Row],[etmaaltemperatuur]],0),"")</f>
        <v>1.1000000000000014</v>
      </c>
      <c r="N2061" s="101">
        <f>IF(ISNUMBER(jaar_zip[[#This Row],[graaddagen]]),IF(OR(MONTH(jaar_zip[[#This Row],[Datum]])=1,MONTH(jaar_zip[[#This Row],[Datum]])=2,MONTH(jaar_zip[[#This Row],[Datum]])=11,MONTH(jaar_zip[[#This Row],[Datum]])=12),1.1,IF(OR(MONTH(jaar_zip[[#This Row],[Datum]])=3,MONTH(jaar_zip[[#This Row],[Datum]])=10),1,0.8))*jaar_zip[[#This Row],[graaddagen]],"")</f>
        <v>0.88000000000000123</v>
      </c>
      <c r="O2061" s="101">
        <f>IF(ISNUMBER(jaar_zip[[#This Row],[etmaaltemperatuur]]),IF(jaar_zip[[#This Row],[etmaaltemperatuur]]&gt;stookgrens,jaar_zip[[#This Row],[etmaaltemperatuur]]-stookgrens,0),"")</f>
        <v>0</v>
      </c>
    </row>
    <row r="2062" spans="1:15" x14ac:dyDescent="0.25">
      <c r="A2062">
        <v>260</v>
      </c>
      <c r="B2062">
        <v>20240522</v>
      </c>
      <c r="C2062">
        <v>3.9</v>
      </c>
      <c r="D2062">
        <v>15.6</v>
      </c>
      <c r="E2062">
        <v>1117</v>
      </c>
      <c r="F2062">
        <v>2.9</v>
      </c>
      <c r="G2062">
        <v>1007.9</v>
      </c>
      <c r="H2062">
        <v>82</v>
      </c>
      <c r="I2062" s="101" t="s">
        <v>19</v>
      </c>
      <c r="J2062" s="1">
        <f>DATEVALUE(RIGHT(jaar_zip[[#This Row],[YYYYMMDD]],2)&amp;"-"&amp;MID(jaar_zip[[#This Row],[YYYYMMDD]],5,2)&amp;"-"&amp;LEFT(jaar_zip[[#This Row],[YYYYMMDD]],4))</f>
        <v>45434</v>
      </c>
      <c r="K2062" s="101" t="str">
        <f>IF(AND(VALUE(MONTH(jaar_zip[[#This Row],[Datum]]))=1,VALUE(WEEKNUM(jaar_zip[[#This Row],[Datum]],21))&gt;51),RIGHT(YEAR(jaar_zip[[#This Row],[Datum]])-1,2),RIGHT(YEAR(jaar_zip[[#This Row],[Datum]]),2))&amp;"-"&amp; TEXT(WEEKNUM(jaar_zip[[#This Row],[Datum]],21),"00")</f>
        <v>24-21</v>
      </c>
      <c r="L2062" s="101">
        <f>MONTH(jaar_zip[[#This Row],[Datum]])</f>
        <v>5</v>
      </c>
      <c r="M2062" s="101">
        <f>IF(ISNUMBER(jaar_zip[[#This Row],[etmaaltemperatuur]]),IF(jaar_zip[[#This Row],[etmaaltemperatuur]]&lt;stookgrens,stookgrens-jaar_zip[[#This Row],[etmaaltemperatuur]],0),"")</f>
        <v>2.4000000000000004</v>
      </c>
      <c r="N2062" s="101">
        <f>IF(ISNUMBER(jaar_zip[[#This Row],[graaddagen]]),IF(OR(MONTH(jaar_zip[[#This Row],[Datum]])=1,MONTH(jaar_zip[[#This Row],[Datum]])=2,MONTH(jaar_zip[[#This Row],[Datum]])=11,MONTH(jaar_zip[[#This Row],[Datum]])=12),1.1,IF(OR(MONTH(jaar_zip[[#This Row],[Datum]])=3,MONTH(jaar_zip[[#This Row],[Datum]])=10),1,0.8))*jaar_zip[[#This Row],[graaddagen]],"")</f>
        <v>1.9200000000000004</v>
      </c>
      <c r="O2062" s="101">
        <f>IF(ISNUMBER(jaar_zip[[#This Row],[etmaaltemperatuur]]),IF(jaar_zip[[#This Row],[etmaaltemperatuur]]&gt;stookgrens,jaar_zip[[#This Row],[etmaaltemperatuur]]-stookgrens,0),"")</f>
        <v>0</v>
      </c>
    </row>
    <row r="2063" spans="1:15" x14ac:dyDescent="0.25">
      <c r="A2063">
        <v>260</v>
      </c>
      <c r="B2063">
        <v>20240523</v>
      </c>
      <c r="C2063">
        <v>3</v>
      </c>
      <c r="D2063">
        <v>15.3</v>
      </c>
      <c r="E2063">
        <v>1224</v>
      </c>
      <c r="F2063">
        <v>-0.1</v>
      </c>
      <c r="G2063">
        <v>1014.5</v>
      </c>
      <c r="H2063">
        <v>80</v>
      </c>
      <c r="I2063" s="101" t="s">
        <v>19</v>
      </c>
      <c r="J2063" s="1">
        <f>DATEVALUE(RIGHT(jaar_zip[[#This Row],[YYYYMMDD]],2)&amp;"-"&amp;MID(jaar_zip[[#This Row],[YYYYMMDD]],5,2)&amp;"-"&amp;LEFT(jaar_zip[[#This Row],[YYYYMMDD]],4))</f>
        <v>45435</v>
      </c>
      <c r="K2063" s="101" t="str">
        <f>IF(AND(VALUE(MONTH(jaar_zip[[#This Row],[Datum]]))=1,VALUE(WEEKNUM(jaar_zip[[#This Row],[Datum]],21))&gt;51),RIGHT(YEAR(jaar_zip[[#This Row],[Datum]])-1,2),RIGHT(YEAR(jaar_zip[[#This Row],[Datum]]),2))&amp;"-"&amp; TEXT(WEEKNUM(jaar_zip[[#This Row],[Datum]],21),"00")</f>
        <v>24-21</v>
      </c>
      <c r="L2063" s="101">
        <f>MONTH(jaar_zip[[#This Row],[Datum]])</f>
        <v>5</v>
      </c>
      <c r="M2063" s="101">
        <f>IF(ISNUMBER(jaar_zip[[#This Row],[etmaaltemperatuur]]),IF(jaar_zip[[#This Row],[etmaaltemperatuur]]&lt;stookgrens,stookgrens-jaar_zip[[#This Row],[etmaaltemperatuur]],0),"")</f>
        <v>2.6999999999999993</v>
      </c>
      <c r="N2063" s="101">
        <f>IF(ISNUMBER(jaar_zip[[#This Row],[graaddagen]]),IF(OR(MONTH(jaar_zip[[#This Row],[Datum]])=1,MONTH(jaar_zip[[#This Row],[Datum]])=2,MONTH(jaar_zip[[#This Row],[Datum]])=11,MONTH(jaar_zip[[#This Row],[Datum]])=12),1.1,IF(OR(MONTH(jaar_zip[[#This Row],[Datum]])=3,MONTH(jaar_zip[[#This Row],[Datum]])=10),1,0.8))*jaar_zip[[#This Row],[graaddagen]],"")</f>
        <v>2.1599999999999997</v>
      </c>
      <c r="O2063" s="101">
        <f>IF(ISNUMBER(jaar_zip[[#This Row],[etmaaltemperatuur]]),IF(jaar_zip[[#This Row],[etmaaltemperatuur]]&gt;stookgrens,jaar_zip[[#This Row],[etmaaltemperatuur]]-stookgrens,0),"")</f>
        <v>0</v>
      </c>
    </row>
    <row r="2064" spans="1:15" x14ac:dyDescent="0.25">
      <c r="A2064">
        <v>260</v>
      </c>
      <c r="B2064">
        <v>20240524</v>
      </c>
      <c r="C2064">
        <v>1.7</v>
      </c>
      <c r="D2064">
        <v>14.5</v>
      </c>
      <c r="E2064">
        <v>758</v>
      </c>
      <c r="F2064">
        <v>6.8</v>
      </c>
      <c r="G2064">
        <v>1018.2</v>
      </c>
      <c r="H2064">
        <v>92</v>
      </c>
      <c r="I2064" s="101" t="s">
        <v>19</v>
      </c>
      <c r="J2064" s="1">
        <f>DATEVALUE(RIGHT(jaar_zip[[#This Row],[YYYYMMDD]],2)&amp;"-"&amp;MID(jaar_zip[[#This Row],[YYYYMMDD]],5,2)&amp;"-"&amp;LEFT(jaar_zip[[#This Row],[YYYYMMDD]],4))</f>
        <v>45436</v>
      </c>
      <c r="K2064" s="101" t="str">
        <f>IF(AND(VALUE(MONTH(jaar_zip[[#This Row],[Datum]]))=1,VALUE(WEEKNUM(jaar_zip[[#This Row],[Datum]],21))&gt;51),RIGHT(YEAR(jaar_zip[[#This Row],[Datum]])-1,2),RIGHT(YEAR(jaar_zip[[#This Row],[Datum]]),2))&amp;"-"&amp; TEXT(WEEKNUM(jaar_zip[[#This Row],[Datum]],21),"00")</f>
        <v>24-21</v>
      </c>
      <c r="L2064" s="101">
        <f>MONTH(jaar_zip[[#This Row],[Datum]])</f>
        <v>5</v>
      </c>
      <c r="M2064" s="101">
        <f>IF(ISNUMBER(jaar_zip[[#This Row],[etmaaltemperatuur]]),IF(jaar_zip[[#This Row],[etmaaltemperatuur]]&lt;stookgrens,stookgrens-jaar_zip[[#This Row],[etmaaltemperatuur]],0),"")</f>
        <v>3.5</v>
      </c>
      <c r="N2064" s="101">
        <f>IF(ISNUMBER(jaar_zip[[#This Row],[graaddagen]]),IF(OR(MONTH(jaar_zip[[#This Row],[Datum]])=1,MONTH(jaar_zip[[#This Row],[Datum]])=2,MONTH(jaar_zip[[#This Row],[Datum]])=11,MONTH(jaar_zip[[#This Row],[Datum]])=12),1.1,IF(OR(MONTH(jaar_zip[[#This Row],[Datum]])=3,MONTH(jaar_zip[[#This Row],[Datum]])=10),1,0.8))*jaar_zip[[#This Row],[graaddagen]],"")</f>
        <v>2.8000000000000003</v>
      </c>
      <c r="O2064" s="101">
        <f>IF(ISNUMBER(jaar_zip[[#This Row],[etmaaltemperatuur]]),IF(jaar_zip[[#This Row],[etmaaltemperatuur]]&gt;stookgrens,jaar_zip[[#This Row],[etmaaltemperatuur]]-stookgrens,0),"")</f>
        <v>0</v>
      </c>
    </row>
    <row r="2065" spans="1:15" x14ac:dyDescent="0.25">
      <c r="A2065">
        <v>260</v>
      </c>
      <c r="B2065">
        <v>20240525</v>
      </c>
      <c r="C2065">
        <v>2.1</v>
      </c>
      <c r="D2065">
        <v>15</v>
      </c>
      <c r="E2065">
        <v>1396</v>
      </c>
      <c r="F2065">
        <v>3.1</v>
      </c>
      <c r="G2065">
        <v>1016.2</v>
      </c>
      <c r="H2065">
        <v>88</v>
      </c>
      <c r="I2065" s="101" t="s">
        <v>19</v>
      </c>
      <c r="J2065" s="1">
        <f>DATEVALUE(RIGHT(jaar_zip[[#This Row],[YYYYMMDD]],2)&amp;"-"&amp;MID(jaar_zip[[#This Row],[YYYYMMDD]],5,2)&amp;"-"&amp;LEFT(jaar_zip[[#This Row],[YYYYMMDD]],4))</f>
        <v>45437</v>
      </c>
      <c r="K2065" s="101" t="str">
        <f>IF(AND(VALUE(MONTH(jaar_zip[[#This Row],[Datum]]))=1,VALUE(WEEKNUM(jaar_zip[[#This Row],[Datum]],21))&gt;51),RIGHT(YEAR(jaar_zip[[#This Row],[Datum]])-1,2),RIGHT(YEAR(jaar_zip[[#This Row],[Datum]]),2))&amp;"-"&amp; TEXT(WEEKNUM(jaar_zip[[#This Row],[Datum]],21),"00")</f>
        <v>24-21</v>
      </c>
      <c r="L2065" s="101">
        <f>MONTH(jaar_zip[[#This Row],[Datum]])</f>
        <v>5</v>
      </c>
      <c r="M2065" s="101">
        <f>IF(ISNUMBER(jaar_zip[[#This Row],[etmaaltemperatuur]]),IF(jaar_zip[[#This Row],[etmaaltemperatuur]]&lt;stookgrens,stookgrens-jaar_zip[[#This Row],[etmaaltemperatuur]],0),"")</f>
        <v>3</v>
      </c>
      <c r="N2065" s="101">
        <f>IF(ISNUMBER(jaar_zip[[#This Row],[graaddagen]]),IF(OR(MONTH(jaar_zip[[#This Row],[Datum]])=1,MONTH(jaar_zip[[#This Row],[Datum]])=2,MONTH(jaar_zip[[#This Row],[Datum]])=11,MONTH(jaar_zip[[#This Row],[Datum]])=12),1.1,IF(OR(MONTH(jaar_zip[[#This Row],[Datum]])=3,MONTH(jaar_zip[[#This Row],[Datum]])=10),1,0.8))*jaar_zip[[#This Row],[graaddagen]],"")</f>
        <v>2.4000000000000004</v>
      </c>
      <c r="O2065" s="101">
        <f>IF(ISNUMBER(jaar_zip[[#This Row],[etmaaltemperatuur]]),IF(jaar_zip[[#This Row],[etmaaltemperatuur]]&gt;stookgrens,jaar_zip[[#This Row],[etmaaltemperatuur]]-stookgrens,0),"")</f>
        <v>0</v>
      </c>
    </row>
    <row r="2066" spans="1:15" x14ac:dyDescent="0.25">
      <c r="A2066">
        <v>260</v>
      </c>
      <c r="B2066">
        <v>20240526</v>
      </c>
      <c r="C2066">
        <v>2.6</v>
      </c>
      <c r="D2066">
        <v>14.9</v>
      </c>
      <c r="E2066">
        <v>1466</v>
      </c>
      <c r="F2066">
        <v>6.9</v>
      </c>
      <c r="G2066">
        <v>1014.7</v>
      </c>
      <c r="H2066">
        <v>87</v>
      </c>
      <c r="I2066" s="101" t="s">
        <v>19</v>
      </c>
      <c r="J2066" s="1">
        <f>DATEVALUE(RIGHT(jaar_zip[[#This Row],[YYYYMMDD]],2)&amp;"-"&amp;MID(jaar_zip[[#This Row],[YYYYMMDD]],5,2)&amp;"-"&amp;LEFT(jaar_zip[[#This Row],[YYYYMMDD]],4))</f>
        <v>45438</v>
      </c>
      <c r="K2066" s="101" t="str">
        <f>IF(AND(VALUE(MONTH(jaar_zip[[#This Row],[Datum]]))=1,VALUE(WEEKNUM(jaar_zip[[#This Row],[Datum]],21))&gt;51),RIGHT(YEAR(jaar_zip[[#This Row],[Datum]])-1,2),RIGHT(YEAR(jaar_zip[[#This Row],[Datum]]),2))&amp;"-"&amp; TEXT(WEEKNUM(jaar_zip[[#This Row],[Datum]],21),"00")</f>
        <v>24-21</v>
      </c>
      <c r="L2066" s="101">
        <f>MONTH(jaar_zip[[#This Row],[Datum]])</f>
        <v>5</v>
      </c>
      <c r="M2066" s="101">
        <f>IF(ISNUMBER(jaar_zip[[#This Row],[etmaaltemperatuur]]),IF(jaar_zip[[#This Row],[etmaaltemperatuur]]&lt;stookgrens,stookgrens-jaar_zip[[#This Row],[etmaaltemperatuur]],0),"")</f>
        <v>3.0999999999999996</v>
      </c>
      <c r="N2066" s="101">
        <f>IF(ISNUMBER(jaar_zip[[#This Row],[graaddagen]]),IF(OR(MONTH(jaar_zip[[#This Row],[Datum]])=1,MONTH(jaar_zip[[#This Row],[Datum]])=2,MONTH(jaar_zip[[#This Row],[Datum]])=11,MONTH(jaar_zip[[#This Row],[Datum]])=12),1.1,IF(OR(MONTH(jaar_zip[[#This Row],[Datum]])=3,MONTH(jaar_zip[[#This Row],[Datum]])=10),1,0.8))*jaar_zip[[#This Row],[graaddagen]],"")</f>
        <v>2.48</v>
      </c>
      <c r="O2066" s="101">
        <f>IF(ISNUMBER(jaar_zip[[#This Row],[etmaaltemperatuur]]),IF(jaar_zip[[#This Row],[etmaaltemperatuur]]&gt;stookgrens,jaar_zip[[#This Row],[etmaaltemperatuur]]-stookgrens,0),"")</f>
        <v>0</v>
      </c>
    </row>
    <row r="2067" spans="1:15" x14ac:dyDescent="0.25">
      <c r="A2067">
        <v>260</v>
      </c>
      <c r="B2067">
        <v>20240527</v>
      </c>
      <c r="C2067">
        <v>2.4</v>
      </c>
      <c r="D2067">
        <v>14.2</v>
      </c>
      <c r="E2067">
        <v>1359</v>
      </c>
      <c r="F2067">
        <v>6.3</v>
      </c>
      <c r="G2067">
        <v>1016.6</v>
      </c>
      <c r="H2067">
        <v>81</v>
      </c>
      <c r="I2067" s="101" t="s">
        <v>19</v>
      </c>
      <c r="J2067" s="1">
        <f>DATEVALUE(RIGHT(jaar_zip[[#This Row],[YYYYMMDD]],2)&amp;"-"&amp;MID(jaar_zip[[#This Row],[YYYYMMDD]],5,2)&amp;"-"&amp;LEFT(jaar_zip[[#This Row],[YYYYMMDD]],4))</f>
        <v>45439</v>
      </c>
      <c r="K2067" s="101" t="str">
        <f>IF(AND(VALUE(MONTH(jaar_zip[[#This Row],[Datum]]))=1,VALUE(WEEKNUM(jaar_zip[[#This Row],[Datum]],21))&gt;51),RIGHT(YEAR(jaar_zip[[#This Row],[Datum]])-1,2),RIGHT(YEAR(jaar_zip[[#This Row],[Datum]]),2))&amp;"-"&amp; TEXT(WEEKNUM(jaar_zip[[#This Row],[Datum]],21),"00")</f>
        <v>24-22</v>
      </c>
      <c r="L2067" s="101">
        <f>MONTH(jaar_zip[[#This Row],[Datum]])</f>
        <v>5</v>
      </c>
      <c r="M2067" s="101">
        <f>IF(ISNUMBER(jaar_zip[[#This Row],[etmaaltemperatuur]]),IF(jaar_zip[[#This Row],[etmaaltemperatuur]]&lt;stookgrens,stookgrens-jaar_zip[[#This Row],[etmaaltemperatuur]],0),"")</f>
        <v>3.8000000000000007</v>
      </c>
      <c r="N2067" s="101">
        <f>IF(ISNUMBER(jaar_zip[[#This Row],[graaddagen]]),IF(OR(MONTH(jaar_zip[[#This Row],[Datum]])=1,MONTH(jaar_zip[[#This Row],[Datum]])=2,MONTH(jaar_zip[[#This Row],[Datum]])=11,MONTH(jaar_zip[[#This Row],[Datum]])=12),1.1,IF(OR(MONTH(jaar_zip[[#This Row],[Datum]])=3,MONTH(jaar_zip[[#This Row],[Datum]])=10),1,0.8))*jaar_zip[[#This Row],[graaddagen]],"")</f>
        <v>3.0400000000000009</v>
      </c>
      <c r="O2067" s="101">
        <f>IF(ISNUMBER(jaar_zip[[#This Row],[etmaaltemperatuur]]),IF(jaar_zip[[#This Row],[etmaaltemperatuur]]&gt;stookgrens,jaar_zip[[#This Row],[etmaaltemperatuur]]-stookgrens,0),"")</f>
        <v>0</v>
      </c>
    </row>
    <row r="2068" spans="1:15" x14ac:dyDescent="0.25">
      <c r="A2068">
        <v>260</v>
      </c>
      <c r="B2068">
        <v>20240528</v>
      </c>
      <c r="C2068">
        <v>3.6</v>
      </c>
      <c r="D2068">
        <v>14.1</v>
      </c>
      <c r="E2068">
        <v>1796</v>
      </c>
      <c r="F2068">
        <v>10.5</v>
      </c>
      <c r="G2068">
        <v>1015.1</v>
      </c>
      <c r="H2068">
        <v>85</v>
      </c>
      <c r="I2068" s="101" t="s">
        <v>19</v>
      </c>
      <c r="J2068" s="1">
        <f>DATEVALUE(RIGHT(jaar_zip[[#This Row],[YYYYMMDD]],2)&amp;"-"&amp;MID(jaar_zip[[#This Row],[YYYYMMDD]],5,2)&amp;"-"&amp;LEFT(jaar_zip[[#This Row],[YYYYMMDD]],4))</f>
        <v>45440</v>
      </c>
      <c r="K2068" s="101" t="str">
        <f>IF(AND(VALUE(MONTH(jaar_zip[[#This Row],[Datum]]))=1,VALUE(WEEKNUM(jaar_zip[[#This Row],[Datum]],21))&gt;51),RIGHT(YEAR(jaar_zip[[#This Row],[Datum]])-1,2),RIGHT(YEAR(jaar_zip[[#This Row],[Datum]]),2))&amp;"-"&amp; TEXT(WEEKNUM(jaar_zip[[#This Row],[Datum]],21),"00")</f>
        <v>24-22</v>
      </c>
      <c r="L2068" s="101">
        <f>MONTH(jaar_zip[[#This Row],[Datum]])</f>
        <v>5</v>
      </c>
      <c r="M2068" s="101">
        <f>IF(ISNUMBER(jaar_zip[[#This Row],[etmaaltemperatuur]]),IF(jaar_zip[[#This Row],[etmaaltemperatuur]]&lt;stookgrens,stookgrens-jaar_zip[[#This Row],[etmaaltemperatuur]],0),"")</f>
        <v>3.9000000000000004</v>
      </c>
      <c r="N2068" s="101">
        <f>IF(ISNUMBER(jaar_zip[[#This Row],[graaddagen]]),IF(OR(MONTH(jaar_zip[[#This Row],[Datum]])=1,MONTH(jaar_zip[[#This Row],[Datum]])=2,MONTH(jaar_zip[[#This Row],[Datum]])=11,MONTH(jaar_zip[[#This Row],[Datum]])=12),1.1,IF(OR(MONTH(jaar_zip[[#This Row],[Datum]])=3,MONTH(jaar_zip[[#This Row],[Datum]])=10),1,0.8))*jaar_zip[[#This Row],[graaddagen]],"")</f>
        <v>3.1200000000000006</v>
      </c>
      <c r="O2068" s="101">
        <f>IF(ISNUMBER(jaar_zip[[#This Row],[etmaaltemperatuur]]),IF(jaar_zip[[#This Row],[etmaaltemperatuur]]&gt;stookgrens,jaar_zip[[#This Row],[etmaaltemperatuur]]-stookgrens,0),"")</f>
        <v>0</v>
      </c>
    </row>
    <row r="2069" spans="1:15" x14ac:dyDescent="0.25">
      <c r="A2069">
        <v>260</v>
      </c>
      <c r="B2069">
        <v>20240529</v>
      </c>
      <c r="C2069">
        <v>3.6</v>
      </c>
      <c r="D2069">
        <v>14.5</v>
      </c>
      <c r="E2069">
        <v>1398</v>
      </c>
      <c r="F2069">
        <v>15.8</v>
      </c>
      <c r="G2069">
        <v>1008</v>
      </c>
      <c r="H2069">
        <v>88</v>
      </c>
      <c r="I2069" s="101" t="s">
        <v>19</v>
      </c>
      <c r="J2069" s="1">
        <f>DATEVALUE(RIGHT(jaar_zip[[#This Row],[YYYYMMDD]],2)&amp;"-"&amp;MID(jaar_zip[[#This Row],[YYYYMMDD]],5,2)&amp;"-"&amp;LEFT(jaar_zip[[#This Row],[YYYYMMDD]],4))</f>
        <v>45441</v>
      </c>
      <c r="K2069" s="101" t="str">
        <f>IF(AND(VALUE(MONTH(jaar_zip[[#This Row],[Datum]]))=1,VALUE(WEEKNUM(jaar_zip[[#This Row],[Datum]],21))&gt;51),RIGHT(YEAR(jaar_zip[[#This Row],[Datum]])-1,2),RIGHT(YEAR(jaar_zip[[#This Row],[Datum]]),2))&amp;"-"&amp; TEXT(WEEKNUM(jaar_zip[[#This Row],[Datum]],21),"00")</f>
        <v>24-22</v>
      </c>
      <c r="L2069" s="101">
        <f>MONTH(jaar_zip[[#This Row],[Datum]])</f>
        <v>5</v>
      </c>
      <c r="M2069" s="101">
        <f>IF(ISNUMBER(jaar_zip[[#This Row],[etmaaltemperatuur]]),IF(jaar_zip[[#This Row],[etmaaltemperatuur]]&lt;stookgrens,stookgrens-jaar_zip[[#This Row],[etmaaltemperatuur]],0),"")</f>
        <v>3.5</v>
      </c>
      <c r="N2069" s="101">
        <f>IF(ISNUMBER(jaar_zip[[#This Row],[graaddagen]]),IF(OR(MONTH(jaar_zip[[#This Row],[Datum]])=1,MONTH(jaar_zip[[#This Row],[Datum]])=2,MONTH(jaar_zip[[#This Row],[Datum]])=11,MONTH(jaar_zip[[#This Row],[Datum]])=12),1.1,IF(OR(MONTH(jaar_zip[[#This Row],[Datum]])=3,MONTH(jaar_zip[[#This Row],[Datum]])=10),1,0.8))*jaar_zip[[#This Row],[graaddagen]],"")</f>
        <v>2.8000000000000003</v>
      </c>
      <c r="O2069" s="101">
        <f>IF(ISNUMBER(jaar_zip[[#This Row],[etmaaltemperatuur]]),IF(jaar_zip[[#This Row],[etmaaltemperatuur]]&gt;stookgrens,jaar_zip[[#This Row],[etmaaltemperatuur]]-stookgrens,0),"")</f>
        <v>0</v>
      </c>
    </row>
    <row r="2070" spans="1:15" x14ac:dyDescent="0.25">
      <c r="A2070">
        <v>260</v>
      </c>
      <c r="B2070">
        <v>20240530</v>
      </c>
      <c r="C2070">
        <v>2.8</v>
      </c>
      <c r="D2070">
        <v>14.5</v>
      </c>
      <c r="E2070">
        <v>1822</v>
      </c>
      <c r="F2070">
        <v>0.1</v>
      </c>
      <c r="G2070">
        <v>1006.9</v>
      </c>
      <c r="H2070">
        <v>82</v>
      </c>
      <c r="I2070" s="101" t="s">
        <v>19</v>
      </c>
      <c r="J2070" s="1">
        <f>DATEVALUE(RIGHT(jaar_zip[[#This Row],[YYYYMMDD]],2)&amp;"-"&amp;MID(jaar_zip[[#This Row],[YYYYMMDD]],5,2)&amp;"-"&amp;LEFT(jaar_zip[[#This Row],[YYYYMMDD]],4))</f>
        <v>45442</v>
      </c>
      <c r="K2070" s="101" t="str">
        <f>IF(AND(VALUE(MONTH(jaar_zip[[#This Row],[Datum]]))=1,VALUE(WEEKNUM(jaar_zip[[#This Row],[Datum]],21))&gt;51),RIGHT(YEAR(jaar_zip[[#This Row],[Datum]])-1,2),RIGHT(YEAR(jaar_zip[[#This Row],[Datum]]),2))&amp;"-"&amp; TEXT(WEEKNUM(jaar_zip[[#This Row],[Datum]],21),"00")</f>
        <v>24-22</v>
      </c>
      <c r="L2070" s="101">
        <f>MONTH(jaar_zip[[#This Row],[Datum]])</f>
        <v>5</v>
      </c>
      <c r="M2070" s="101">
        <f>IF(ISNUMBER(jaar_zip[[#This Row],[etmaaltemperatuur]]),IF(jaar_zip[[#This Row],[etmaaltemperatuur]]&lt;stookgrens,stookgrens-jaar_zip[[#This Row],[etmaaltemperatuur]],0),"")</f>
        <v>3.5</v>
      </c>
      <c r="N2070" s="101">
        <f>IF(ISNUMBER(jaar_zip[[#This Row],[graaddagen]]),IF(OR(MONTH(jaar_zip[[#This Row],[Datum]])=1,MONTH(jaar_zip[[#This Row],[Datum]])=2,MONTH(jaar_zip[[#This Row],[Datum]])=11,MONTH(jaar_zip[[#This Row],[Datum]])=12),1.1,IF(OR(MONTH(jaar_zip[[#This Row],[Datum]])=3,MONTH(jaar_zip[[#This Row],[Datum]])=10),1,0.8))*jaar_zip[[#This Row],[graaddagen]],"")</f>
        <v>2.8000000000000003</v>
      </c>
      <c r="O2070" s="101">
        <f>IF(ISNUMBER(jaar_zip[[#This Row],[etmaaltemperatuur]]),IF(jaar_zip[[#This Row],[etmaaltemperatuur]]&gt;stookgrens,jaar_zip[[#This Row],[etmaaltemperatuur]]-stookgrens,0),"")</f>
        <v>0</v>
      </c>
    </row>
    <row r="2071" spans="1:15" x14ac:dyDescent="0.25">
      <c r="A2071">
        <v>260</v>
      </c>
      <c r="B2071">
        <v>20240531</v>
      </c>
      <c r="C2071">
        <v>2.9</v>
      </c>
      <c r="D2071">
        <v>15.6</v>
      </c>
      <c r="E2071">
        <v>1614</v>
      </c>
      <c r="F2071">
        <v>0.5</v>
      </c>
      <c r="G2071">
        <v>1012.1</v>
      </c>
      <c r="H2071">
        <v>82</v>
      </c>
      <c r="I2071" s="101" t="s">
        <v>19</v>
      </c>
      <c r="J2071" s="1">
        <f>DATEVALUE(RIGHT(jaar_zip[[#This Row],[YYYYMMDD]],2)&amp;"-"&amp;MID(jaar_zip[[#This Row],[YYYYMMDD]],5,2)&amp;"-"&amp;LEFT(jaar_zip[[#This Row],[YYYYMMDD]],4))</f>
        <v>45443</v>
      </c>
      <c r="K2071" s="101" t="str">
        <f>IF(AND(VALUE(MONTH(jaar_zip[[#This Row],[Datum]]))=1,VALUE(WEEKNUM(jaar_zip[[#This Row],[Datum]],21))&gt;51),RIGHT(YEAR(jaar_zip[[#This Row],[Datum]])-1,2),RIGHT(YEAR(jaar_zip[[#This Row],[Datum]]),2))&amp;"-"&amp; TEXT(WEEKNUM(jaar_zip[[#This Row],[Datum]],21),"00")</f>
        <v>24-22</v>
      </c>
      <c r="L2071" s="101">
        <f>MONTH(jaar_zip[[#This Row],[Datum]])</f>
        <v>5</v>
      </c>
      <c r="M2071" s="101">
        <f>IF(ISNUMBER(jaar_zip[[#This Row],[etmaaltemperatuur]]),IF(jaar_zip[[#This Row],[etmaaltemperatuur]]&lt;stookgrens,stookgrens-jaar_zip[[#This Row],[etmaaltemperatuur]],0),"")</f>
        <v>2.4000000000000004</v>
      </c>
      <c r="N2071" s="101">
        <f>IF(ISNUMBER(jaar_zip[[#This Row],[graaddagen]]),IF(OR(MONTH(jaar_zip[[#This Row],[Datum]])=1,MONTH(jaar_zip[[#This Row],[Datum]])=2,MONTH(jaar_zip[[#This Row],[Datum]])=11,MONTH(jaar_zip[[#This Row],[Datum]])=12),1.1,IF(OR(MONTH(jaar_zip[[#This Row],[Datum]])=3,MONTH(jaar_zip[[#This Row],[Datum]])=10),1,0.8))*jaar_zip[[#This Row],[graaddagen]],"")</f>
        <v>1.9200000000000004</v>
      </c>
      <c r="O2071" s="101">
        <f>IF(ISNUMBER(jaar_zip[[#This Row],[etmaaltemperatuur]]),IF(jaar_zip[[#This Row],[etmaaltemperatuur]]&gt;stookgrens,jaar_zip[[#This Row],[etmaaltemperatuur]]-stookgrens,0),"")</f>
        <v>0</v>
      </c>
    </row>
    <row r="2072" spans="1:15" x14ac:dyDescent="0.25">
      <c r="A2072">
        <v>260</v>
      </c>
      <c r="B2072">
        <v>20240601</v>
      </c>
      <c r="C2072">
        <v>4.3</v>
      </c>
      <c r="D2072">
        <v>15.3</v>
      </c>
      <c r="E2072">
        <v>431</v>
      </c>
      <c r="F2072">
        <v>4.4000000000000004</v>
      </c>
      <c r="G2072">
        <v>1018.4</v>
      </c>
      <c r="H2072">
        <v>93</v>
      </c>
      <c r="I2072" s="101" t="s">
        <v>19</v>
      </c>
      <c r="J2072" s="1">
        <f>DATEVALUE(RIGHT(jaar_zip[[#This Row],[YYYYMMDD]],2)&amp;"-"&amp;MID(jaar_zip[[#This Row],[YYYYMMDD]],5,2)&amp;"-"&amp;LEFT(jaar_zip[[#This Row],[YYYYMMDD]],4))</f>
        <v>45444</v>
      </c>
      <c r="K2072" s="101" t="str">
        <f>IF(AND(VALUE(MONTH(jaar_zip[[#This Row],[Datum]]))=1,VALUE(WEEKNUM(jaar_zip[[#This Row],[Datum]],21))&gt;51),RIGHT(YEAR(jaar_zip[[#This Row],[Datum]])-1,2),RIGHT(YEAR(jaar_zip[[#This Row],[Datum]]),2))&amp;"-"&amp; TEXT(WEEKNUM(jaar_zip[[#This Row],[Datum]],21),"00")</f>
        <v>24-22</v>
      </c>
      <c r="L2072" s="101">
        <f>MONTH(jaar_zip[[#This Row],[Datum]])</f>
        <v>6</v>
      </c>
      <c r="M2072" s="101">
        <f>IF(ISNUMBER(jaar_zip[[#This Row],[etmaaltemperatuur]]),IF(jaar_zip[[#This Row],[etmaaltemperatuur]]&lt;stookgrens,stookgrens-jaar_zip[[#This Row],[etmaaltemperatuur]],0),"")</f>
        <v>2.6999999999999993</v>
      </c>
      <c r="N2072" s="101">
        <f>IF(ISNUMBER(jaar_zip[[#This Row],[graaddagen]]),IF(OR(MONTH(jaar_zip[[#This Row],[Datum]])=1,MONTH(jaar_zip[[#This Row],[Datum]])=2,MONTH(jaar_zip[[#This Row],[Datum]])=11,MONTH(jaar_zip[[#This Row],[Datum]])=12),1.1,IF(OR(MONTH(jaar_zip[[#This Row],[Datum]])=3,MONTH(jaar_zip[[#This Row],[Datum]])=10),1,0.8))*jaar_zip[[#This Row],[graaddagen]],"")</f>
        <v>2.1599999999999997</v>
      </c>
      <c r="O2072" s="101">
        <f>IF(ISNUMBER(jaar_zip[[#This Row],[etmaaltemperatuur]]),IF(jaar_zip[[#This Row],[etmaaltemperatuur]]&gt;stookgrens,jaar_zip[[#This Row],[etmaaltemperatuur]]-stookgrens,0),"")</f>
        <v>0</v>
      </c>
    </row>
    <row r="2073" spans="1:15" x14ac:dyDescent="0.25">
      <c r="A2073">
        <v>260</v>
      </c>
      <c r="B2073">
        <v>20240602</v>
      </c>
      <c r="C2073">
        <v>3.6</v>
      </c>
      <c r="D2073">
        <v>14.3</v>
      </c>
      <c r="E2073">
        <v>1912</v>
      </c>
      <c r="F2073">
        <v>0</v>
      </c>
      <c r="G2073">
        <v>1023.2</v>
      </c>
      <c r="H2073">
        <v>73</v>
      </c>
      <c r="I2073" s="101" t="s">
        <v>19</v>
      </c>
      <c r="J2073" s="1">
        <f>DATEVALUE(RIGHT(jaar_zip[[#This Row],[YYYYMMDD]],2)&amp;"-"&amp;MID(jaar_zip[[#This Row],[YYYYMMDD]],5,2)&amp;"-"&amp;LEFT(jaar_zip[[#This Row],[YYYYMMDD]],4))</f>
        <v>45445</v>
      </c>
      <c r="K2073" s="101" t="str">
        <f>IF(AND(VALUE(MONTH(jaar_zip[[#This Row],[Datum]]))=1,VALUE(WEEKNUM(jaar_zip[[#This Row],[Datum]],21))&gt;51),RIGHT(YEAR(jaar_zip[[#This Row],[Datum]])-1,2),RIGHT(YEAR(jaar_zip[[#This Row],[Datum]]),2))&amp;"-"&amp; TEXT(WEEKNUM(jaar_zip[[#This Row],[Datum]],21),"00")</f>
        <v>24-22</v>
      </c>
      <c r="L2073" s="101">
        <f>MONTH(jaar_zip[[#This Row],[Datum]])</f>
        <v>6</v>
      </c>
      <c r="M2073" s="101">
        <f>IF(ISNUMBER(jaar_zip[[#This Row],[etmaaltemperatuur]]),IF(jaar_zip[[#This Row],[etmaaltemperatuur]]&lt;stookgrens,stookgrens-jaar_zip[[#This Row],[etmaaltemperatuur]],0),"")</f>
        <v>3.6999999999999993</v>
      </c>
      <c r="N2073" s="101">
        <f>IF(ISNUMBER(jaar_zip[[#This Row],[graaddagen]]),IF(OR(MONTH(jaar_zip[[#This Row],[Datum]])=1,MONTH(jaar_zip[[#This Row],[Datum]])=2,MONTH(jaar_zip[[#This Row],[Datum]])=11,MONTH(jaar_zip[[#This Row],[Datum]])=12),1.1,IF(OR(MONTH(jaar_zip[[#This Row],[Datum]])=3,MONTH(jaar_zip[[#This Row],[Datum]])=10),1,0.8))*jaar_zip[[#This Row],[graaddagen]],"")</f>
        <v>2.9599999999999995</v>
      </c>
      <c r="O2073" s="101">
        <f>IF(ISNUMBER(jaar_zip[[#This Row],[etmaaltemperatuur]]),IF(jaar_zip[[#This Row],[etmaaltemperatuur]]&gt;stookgrens,jaar_zip[[#This Row],[etmaaltemperatuur]]-stookgrens,0),"")</f>
        <v>0</v>
      </c>
    </row>
    <row r="2074" spans="1:15" x14ac:dyDescent="0.25">
      <c r="A2074">
        <v>260</v>
      </c>
      <c r="B2074">
        <v>20240603</v>
      </c>
      <c r="C2074">
        <v>1.8</v>
      </c>
      <c r="D2074">
        <v>14.3</v>
      </c>
      <c r="E2074">
        <v>1391</v>
      </c>
      <c r="F2074">
        <v>0</v>
      </c>
      <c r="G2074">
        <v>1020</v>
      </c>
      <c r="H2074">
        <v>78</v>
      </c>
      <c r="I2074" s="101" t="s">
        <v>19</v>
      </c>
      <c r="J2074" s="1">
        <f>DATEVALUE(RIGHT(jaar_zip[[#This Row],[YYYYMMDD]],2)&amp;"-"&amp;MID(jaar_zip[[#This Row],[YYYYMMDD]],5,2)&amp;"-"&amp;LEFT(jaar_zip[[#This Row],[YYYYMMDD]],4))</f>
        <v>45446</v>
      </c>
      <c r="K2074" s="101" t="str">
        <f>IF(AND(VALUE(MONTH(jaar_zip[[#This Row],[Datum]]))=1,VALUE(WEEKNUM(jaar_zip[[#This Row],[Datum]],21))&gt;51),RIGHT(YEAR(jaar_zip[[#This Row],[Datum]])-1,2),RIGHT(YEAR(jaar_zip[[#This Row],[Datum]]),2))&amp;"-"&amp; TEXT(WEEKNUM(jaar_zip[[#This Row],[Datum]],21),"00")</f>
        <v>24-23</v>
      </c>
      <c r="L2074" s="101">
        <f>MONTH(jaar_zip[[#This Row],[Datum]])</f>
        <v>6</v>
      </c>
      <c r="M2074" s="101">
        <f>IF(ISNUMBER(jaar_zip[[#This Row],[etmaaltemperatuur]]),IF(jaar_zip[[#This Row],[etmaaltemperatuur]]&lt;stookgrens,stookgrens-jaar_zip[[#This Row],[etmaaltemperatuur]],0),"")</f>
        <v>3.6999999999999993</v>
      </c>
      <c r="N2074" s="101">
        <f>IF(ISNUMBER(jaar_zip[[#This Row],[graaddagen]]),IF(OR(MONTH(jaar_zip[[#This Row],[Datum]])=1,MONTH(jaar_zip[[#This Row],[Datum]])=2,MONTH(jaar_zip[[#This Row],[Datum]])=11,MONTH(jaar_zip[[#This Row],[Datum]])=12),1.1,IF(OR(MONTH(jaar_zip[[#This Row],[Datum]])=3,MONTH(jaar_zip[[#This Row],[Datum]])=10),1,0.8))*jaar_zip[[#This Row],[graaddagen]],"")</f>
        <v>2.9599999999999995</v>
      </c>
      <c r="O2074" s="101">
        <f>IF(ISNUMBER(jaar_zip[[#This Row],[etmaaltemperatuur]]),IF(jaar_zip[[#This Row],[etmaaltemperatuur]]&gt;stookgrens,jaar_zip[[#This Row],[etmaaltemperatuur]]-stookgrens,0),"")</f>
        <v>0</v>
      </c>
    </row>
    <row r="2075" spans="1:15" x14ac:dyDescent="0.25">
      <c r="A2075">
        <v>260</v>
      </c>
      <c r="B2075">
        <v>20240604</v>
      </c>
      <c r="C2075">
        <v>3.2</v>
      </c>
      <c r="D2075">
        <v>16.600000000000001</v>
      </c>
      <c r="E2075">
        <v>1623</v>
      </c>
      <c r="F2075">
        <v>4.9000000000000004</v>
      </c>
      <c r="G2075">
        <v>1011.5</v>
      </c>
      <c r="H2075">
        <v>81</v>
      </c>
      <c r="I2075" s="101" t="s">
        <v>19</v>
      </c>
      <c r="J2075" s="1">
        <f>DATEVALUE(RIGHT(jaar_zip[[#This Row],[YYYYMMDD]],2)&amp;"-"&amp;MID(jaar_zip[[#This Row],[YYYYMMDD]],5,2)&amp;"-"&amp;LEFT(jaar_zip[[#This Row],[YYYYMMDD]],4))</f>
        <v>45447</v>
      </c>
      <c r="K2075" s="101" t="str">
        <f>IF(AND(VALUE(MONTH(jaar_zip[[#This Row],[Datum]]))=1,VALUE(WEEKNUM(jaar_zip[[#This Row],[Datum]],21))&gt;51),RIGHT(YEAR(jaar_zip[[#This Row],[Datum]])-1,2),RIGHT(YEAR(jaar_zip[[#This Row],[Datum]]),2))&amp;"-"&amp; TEXT(WEEKNUM(jaar_zip[[#This Row],[Datum]],21),"00")</f>
        <v>24-23</v>
      </c>
      <c r="L2075" s="101">
        <f>MONTH(jaar_zip[[#This Row],[Datum]])</f>
        <v>6</v>
      </c>
      <c r="M2075" s="101">
        <f>IF(ISNUMBER(jaar_zip[[#This Row],[etmaaltemperatuur]]),IF(jaar_zip[[#This Row],[etmaaltemperatuur]]&lt;stookgrens,stookgrens-jaar_zip[[#This Row],[etmaaltemperatuur]],0),"")</f>
        <v>1.3999999999999986</v>
      </c>
      <c r="N2075" s="101">
        <f>IF(ISNUMBER(jaar_zip[[#This Row],[graaddagen]]),IF(OR(MONTH(jaar_zip[[#This Row],[Datum]])=1,MONTH(jaar_zip[[#This Row],[Datum]])=2,MONTH(jaar_zip[[#This Row],[Datum]])=11,MONTH(jaar_zip[[#This Row],[Datum]])=12),1.1,IF(OR(MONTH(jaar_zip[[#This Row],[Datum]])=3,MONTH(jaar_zip[[#This Row],[Datum]])=10),1,0.8))*jaar_zip[[#This Row],[graaddagen]],"")</f>
        <v>1.119999999999999</v>
      </c>
      <c r="O2075" s="101">
        <f>IF(ISNUMBER(jaar_zip[[#This Row],[etmaaltemperatuur]]),IF(jaar_zip[[#This Row],[etmaaltemperatuur]]&gt;stookgrens,jaar_zip[[#This Row],[etmaaltemperatuur]]-stookgrens,0),"")</f>
        <v>0</v>
      </c>
    </row>
    <row r="2076" spans="1:15" x14ac:dyDescent="0.25">
      <c r="A2076">
        <v>260</v>
      </c>
      <c r="B2076">
        <v>20240605</v>
      </c>
      <c r="C2076">
        <v>3</v>
      </c>
      <c r="D2076">
        <v>12.6</v>
      </c>
      <c r="E2076">
        <v>2593</v>
      </c>
      <c r="F2076">
        <v>1.2</v>
      </c>
      <c r="G2076">
        <v>1013.1</v>
      </c>
      <c r="H2076">
        <v>70</v>
      </c>
      <c r="I2076" s="101" t="s">
        <v>19</v>
      </c>
      <c r="J2076" s="1">
        <f>DATEVALUE(RIGHT(jaar_zip[[#This Row],[YYYYMMDD]],2)&amp;"-"&amp;MID(jaar_zip[[#This Row],[YYYYMMDD]],5,2)&amp;"-"&amp;LEFT(jaar_zip[[#This Row],[YYYYMMDD]],4))</f>
        <v>45448</v>
      </c>
      <c r="K2076" s="101" t="str">
        <f>IF(AND(VALUE(MONTH(jaar_zip[[#This Row],[Datum]]))=1,VALUE(WEEKNUM(jaar_zip[[#This Row],[Datum]],21))&gt;51),RIGHT(YEAR(jaar_zip[[#This Row],[Datum]])-1,2),RIGHT(YEAR(jaar_zip[[#This Row],[Datum]]),2))&amp;"-"&amp; TEXT(WEEKNUM(jaar_zip[[#This Row],[Datum]],21),"00")</f>
        <v>24-23</v>
      </c>
      <c r="L2076" s="101">
        <f>MONTH(jaar_zip[[#This Row],[Datum]])</f>
        <v>6</v>
      </c>
      <c r="M2076" s="101">
        <f>IF(ISNUMBER(jaar_zip[[#This Row],[etmaaltemperatuur]]),IF(jaar_zip[[#This Row],[etmaaltemperatuur]]&lt;stookgrens,stookgrens-jaar_zip[[#This Row],[etmaaltemperatuur]],0),"")</f>
        <v>5.4</v>
      </c>
      <c r="N2076" s="101">
        <f>IF(ISNUMBER(jaar_zip[[#This Row],[graaddagen]]),IF(OR(MONTH(jaar_zip[[#This Row],[Datum]])=1,MONTH(jaar_zip[[#This Row],[Datum]])=2,MONTH(jaar_zip[[#This Row],[Datum]])=11,MONTH(jaar_zip[[#This Row],[Datum]])=12),1.1,IF(OR(MONTH(jaar_zip[[#This Row],[Datum]])=3,MONTH(jaar_zip[[#This Row],[Datum]])=10),1,0.8))*jaar_zip[[#This Row],[graaddagen]],"")</f>
        <v>4.32</v>
      </c>
      <c r="O2076" s="101">
        <f>IF(ISNUMBER(jaar_zip[[#This Row],[etmaaltemperatuur]]),IF(jaar_zip[[#This Row],[etmaaltemperatuur]]&gt;stookgrens,jaar_zip[[#This Row],[etmaaltemperatuur]]-stookgrens,0),"")</f>
        <v>0</v>
      </c>
    </row>
    <row r="2077" spans="1:15" x14ac:dyDescent="0.25">
      <c r="A2077">
        <v>260</v>
      </c>
      <c r="B2077">
        <v>20240606</v>
      </c>
      <c r="C2077">
        <v>2.2999999999999998</v>
      </c>
      <c r="D2077">
        <v>12.4</v>
      </c>
      <c r="E2077">
        <v>2049</v>
      </c>
      <c r="F2077">
        <v>0</v>
      </c>
      <c r="G2077">
        <v>1017.2</v>
      </c>
      <c r="H2077">
        <v>70</v>
      </c>
      <c r="I2077" s="101" t="s">
        <v>19</v>
      </c>
      <c r="J2077" s="1">
        <f>DATEVALUE(RIGHT(jaar_zip[[#This Row],[YYYYMMDD]],2)&amp;"-"&amp;MID(jaar_zip[[#This Row],[YYYYMMDD]],5,2)&amp;"-"&amp;LEFT(jaar_zip[[#This Row],[YYYYMMDD]],4))</f>
        <v>45449</v>
      </c>
      <c r="K2077" s="101" t="str">
        <f>IF(AND(VALUE(MONTH(jaar_zip[[#This Row],[Datum]]))=1,VALUE(WEEKNUM(jaar_zip[[#This Row],[Datum]],21))&gt;51),RIGHT(YEAR(jaar_zip[[#This Row],[Datum]])-1,2),RIGHT(YEAR(jaar_zip[[#This Row],[Datum]]),2))&amp;"-"&amp; TEXT(WEEKNUM(jaar_zip[[#This Row],[Datum]],21),"00")</f>
        <v>24-23</v>
      </c>
      <c r="L2077" s="101">
        <f>MONTH(jaar_zip[[#This Row],[Datum]])</f>
        <v>6</v>
      </c>
      <c r="M2077" s="101">
        <f>IF(ISNUMBER(jaar_zip[[#This Row],[etmaaltemperatuur]]),IF(jaar_zip[[#This Row],[etmaaltemperatuur]]&lt;stookgrens,stookgrens-jaar_zip[[#This Row],[etmaaltemperatuur]],0),"")</f>
        <v>5.6</v>
      </c>
      <c r="N2077" s="101">
        <f>IF(ISNUMBER(jaar_zip[[#This Row],[graaddagen]]),IF(OR(MONTH(jaar_zip[[#This Row],[Datum]])=1,MONTH(jaar_zip[[#This Row],[Datum]])=2,MONTH(jaar_zip[[#This Row],[Datum]])=11,MONTH(jaar_zip[[#This Row],[Datum]])=12),1.1,IF(OR(MONTH(jaar_zip[[#This Row],[Datum]])=3,MONTH(jaar_zip[[#This Row],[Datum]])=10),1,0.8))*jaar_zip[[#This Row],[graaddagen]],"")</f>
        <v>4.4799999999999995</v>
      </c>
      <c r="O2077" s="101">
        <f>IF(ISNUMBER(jaar_zip[[#This Row],[etmaaltemperatuur]]),IF(jaar_zip[[#This Row],[etmaaltemperatuur]]&gt;stookgrens,jaar_zip[[#This Row],[etmaaltemperatuur]]-stookgrens,0),"")</f>
        <v>0</v>
      </c>
    </row>
    <row r="2078" spans="1:15" x14ac:dyDescent="0.25">
      <c r="A2078">
        <v>260</v>
      </c>
      <c r="B2078">
        <v>20240607</v>
      </c>
      <c r="C2078">
        <v>2.7</v>
      </c>
      <c r="D2078">
        <v>13.2</v>
      </c>
      <c r="E2078">
        <v>2078</v>
      </c>
      <c r="F2078">
        <v>-0.1</v>
      </c>
      <c r="G2078">
        <v>1017.7</v>
      </c>
      <c r="H2078">
        <v>72</v>
      </c>
      <c r="I2078" s="101" t="s">
        <v>19</v>
      </c>
      <c r="J2078" s="1">
        <f>DATEVALUE(RIGHT(jaar_zip[[#This Row],[YYYYMMDD]],2)&amp;"-"&amp;MID(jaar_zip[[#This Row],[YYYYMMDD]],5,2)&amp;"-"&amp;LEFT(jaar_zip[[#This Row],[YYYYMMDD]],4))</f>
        <v>45450</v>
      </c>
      <c r="K2078" s="101" t="str">
        <f>IF(AND(VALUE(MONTH(jaar_zip[[#This Row],[Datum]]))=1,VALUE(WEEKNUM(jaar_zip[[#This Row],[Datum]],21))&gt;51),RIGHT(YEAR(jaar_zip[[#This Row],[Datum]])-1,2),RIGHT(YEAR(jaar_zip[[#This Row],[Datum]]),2))&amp;"-"&amp; TEXT(WEEKNUM(jaar_zip[[#This Row],[Datum]],21),"00")</f>
        <v>24-23</v>
      </c>
      <c r="L2078" s="101">
        <f>MONTH(jaar_zip[[#This Row],[Datum]])</f>
        <v>6</v>
      </c>
      <c r="M2078" s="101">
        <f>IF(ISNUMBER(jaar_zip[[#This Row],[etmaaltemperatuur]]),IF(jaar_zip[[#This Row],[etmaaltemperatuur]]&lt;stookgrens,stookgrens-jaar_zip[[#This Row],[etmaaltemperatuur]],0),"")</f>
        <v>4.8000000000000007</v>
      </c>
      <c r="N2078" s="101">
        <f>IF(ISNUMBER(jaar_zip[[#This Row],[graaddagen]]),IF(OR(MONTH(jaar_zip[[#This Row],[Datum]])=1,MONTH(jaar_zip[[#This Row],[Datum]])=2,MONTH(jaar_zip[[#This Row],[Datum]])=11,MONTH(jaar_zip[[#This Row],[Datum]])=12),1.1,IF(OR(MONTH(jaar_zip[[#This Row],[Datum]])=3,MONTH(jaar_zip[[#This Row],[Datum]])=10),1,0.8))*jaar_zip[[#This Row],[graaddagen]],"")</f>
        <v>3.8400000000000007</v>
      </c>
      <c r="O2078" s="101">
        <f>IF(ISNUMBER(jaar_zip[[#This Row],[etmaaltemperatuur]]),IF(jaar_zip[[#This Row],[etmaaltemperatuur]]&gt;stookgrens,jaar_zip[[#This Row],[etmaaltemperatuur]]-stookgrens,0),"")</f>
        <v>0</v>
      </c>
    </row>
    <row r="2079" spans="1:15" x14ac:dyDescent="0.25">
      <c r="A2079">
        <v>260</v>
      </c>
      <c r="B2079">
        <v>20240608</v>
      </c>
      <c r="C2079">
        <v>3.6</v>
      </c>
      <c r="D2079">
        <v>13.1</v>
      </c>
      <c r="E2079">
        <v>1618</v>
      </c>
      <c r="F2079">
        <v>0.3</v>
      </c>
      <c r="G2079">
        <v>1012.3</v>
      </c>
      <c r="H2079">
        <v>81</v>
      </c>
      <c r="I2079" s="101" t="s">
        <v>19</v>
      </c>
      <c r="J2079" s="1">
        <f>DATEVALUE(RIGHT(jaar_zip[[#This Row],[YYYYMMDD]],2)&amp;"-"&amp;MID(jaar_zip[[#This Row],[YYYYMMDD]],5,2)&amp;"-"&amp;LEFT(jaar_zip[[#This Row],[YYYYMMDD]],4))</f>
        <v>45451</v>
      </c>
      <c r="K2079" s="101" t="str">
        <f>IF(AND(VALUE(MONTH(jaar_zip[[#This Row],[Datum]]))=1,VALUE(WEEKNUM(jaar_zip[[#This Row],[Datum]],21))&gt;51),RIGHT(YEAR(jaar_zip[[#This Row],[Datum]])-1,2),RIGHT(YEAR(jaar_zip[[#This Row],[Datum]]),2))&amp;"-"&amp; TEXT(WEEKNUM(jaar_zip[[#This Row],[Datum]],21),"00")</f>
        <v>24-23</v>
      </c>
      <c r="L2079" s="101">
        <f>MONTH(jaar_zip[[#This Row],[Datum]])</f>
        <v>6</v>
      </c>
      <c r="M2079" s="101">
        <f>IF(ISNUMBER(jaar_zip[[#This Row],[etmaaltemperatuur]]),IF(jaar_zip[[#This Row],[etmaaltemperatuur]]&lt;stookgrens,stookgrens-jaar_zip[[#This Row],[etmaaltemperatuur]],0),"")</f>
        <v>4.9000000000000004</v>
      </c>
      <c r="N2079" s="101">
        <f>IF(ISNUMBER(jaar_zip[[#This Row],[graaddagen]]),IF(OR(MONTH(jaar_zip[[#This Row],[Datum]])=1,MONTH(jaar_zip[[#This Row],[Datum]])=2,MONTH(jaar_zip[[#This Row],[Datum]])=11,MONTH(jaar_zip[[#This Row],[Datum]])=12),1.1,IF(OR(MONTH(jaar_zip[[#This Row],[Datum]])=3,MONTH(jaar_zip[[#This Row],[Datum]])=10),1,0.8))*jaar_zip[[#This Row],[graaddagen]],"")</f>
        <v>3.9200000000000004</v>
      </c>
      <c r="O2079" s="101">
        <f>IF(ISNUMBER(jaar_zip[[#This Row],[etmaaltemperatuur]]),IF(jaar_zip[[#This Row],[etmaaltemperatuur]]&gt;stookgrens,jaar_zip[[#This Row],[etmaaltemperatuur]]-stookgrens,0),"")</f>
        <v>0</v>
      </c>
    </row>
    <row r="2080" spans="1:15" x14ac:dyDescent="0.25">
      <c r="A2080">
        <v>260</v>
      </c>
      <c r="B2080">
        <v>20240609</v>
      </c>
      <c r="C2080">
        <v>3.3</v>
      </c>
      <c r="D2080">
        <v>13</v>
      </c>
      <c r="E2080">
        <v>2196</v>
      </c>
      <c r="F2080">
        <v>-0.1</v>
      </c>
      <c r="G2080">
        <v>1010.5</v>
      </c>
      <c r="H2080">
        <v>69</v>
      </c>
      <c r="I2080" s="101" t="s">
        <v>19</v>
      </c>
      <c r="J2080" s="1">
        <f>DATEVALUE(RIGHT(jaar_zip[[#This Row],[YYYYMMDD]],2)&amp;"-"&amp;MID(jaar_zip[[#This Row],[YYYYMMDD]],5,2)&amp;"-"&amp;LEFT(jaar_zip[[#This Row],[YYYYMMDD]],4))</f>
        <v>45452</v>
      </c>
      <c r="K2080" s="101" t="str">
        <f>IF(AND(VALUE(MONTH(jaar_zip[[#This Row],[Datum]]))=1,VALUE(WEEKNUM(jaar_zip[[#This Row],[Datum]],21))&gt;51),RIGHT(YEAR(jaar_zip[[#This Row],[Datum]])-1,2),RIGHT(YEAR(jaar_zip[[#This Row],[Datum]]),2))&amp;"-"&amp; TEXT(WEEKNUM(jaar_zip[[#This Row],[Datum]],21),"00")</f>
        <v>24-23</v>
      </c>
      <c r="L2080" s="101">
        <f>MONTH(jaar_zip[[#This Row],[Datum]])</f>
        <v>6</v>
      </c>
      <c r="M2080" s="101">
        <f>IF(ISNUMBER(jaar_zip[[#This Row],[etmaaltemperatuur]]),IF(jaar_zip[[#This Row],[etmaaltemperatuur]]&lt;stookgrens,stookgrens-jaar_zip[[#This Row],[etmaaltemperatuur]],0),"")</f>
        <v>5</v>
      </c>
      <c r="N2080" s="101">
        <f>IF(ISNUMBER(jaar_zip[[#This Row],[graaddagen]]),IF(OR(MONTH(jaar_zip[[#This Row],[Datum]])=1,MONTH(jaar_zip[[#This Row],[Datum]])=2,MONTH(jaar_zip[[#This Row],[Datum]])=11,MONTH(jaar_zip[[#This Row],[Datum]])=12),1.1,IF(OR(MONTH(jaar_zip[[#This Row],[Datum]])=3,MONTH(jaar_zip[[#This Row],[Datum]])=10),1,0.8))*jaar_zip[[#This Row],[graaddagen]],"")</f>
        <v>4</v>
      </c>
      <c r="O2080" s="101">
        <f>IF(ISNUMBER(jaar_zip[[#This Row],[etmaaltemperatuur]]),IF(jaar_zip[[#This Row],[etmaaltemperatuur]]&gt;stookgrens,jaar_zip[[#This Row],[etmaaltemperatuur]]-stookgrens,0),"")</f>
        <v>0</v>
      </c>
    </row>
    <row r="2081" spans="1:15" x14ac:dyDescent="0.25">
      <c r="A2081">
        <v>260</v>
      </c>
      <c r="B2081">
        <v>20240610</v>
      </c>
      <c r="C2081">
        <v>3.6</v>
      </c>
      <c r="D2081">
        <v>11.3</v>
      </c>
      <c r="E2081">
        <v>933</v>
      </c>
      <c r="F2081">
        <v>17.399999999999999</v>
      </c>
      <c r="G2081">
        <v>1006.1</v>
      </c>
      <c r="H2081">
        <v>90</v>
      </c>
      <c r="I2081" s="101" t="s">
        <v>19</v>
      </c>
      <c r="J2081" s="1">
        <f>DATEVALUE(RIGHT(jaar_zip[[#This Row],[YYYYMMDD]],2)&amp;"-"&amp;MID(jaar_zip[[#This Row],[YYYYMMDD]],5,2)&amp;"-"&amp;LEFT(jaar_zip[[#This Row],[YYYYMMDD]],4))</f>
        <v>45453</v>
      </c>
      <c r="K2081" s="101" t="str">
        <f>IF(AND(VALUE(MONTH(jaar_zip[[#This Row],[Datum]]))=1,VALUE(WEEKNUM(jaar_zip[[#This Row],[Datum]],21))&gt;51),RIGHT(YEAR(jaar_zip[[#This Row],[Datum]])-1,2),RIGHT(YEAR(jaar_zip[[#This Row],[Datum]]),2))&amp;"-"&amp; TEXT(WEEKNUM(jaar_zip[[#This Row],[Datum]],21),"00")</f>
        <v>24-24</v>
      </c>
      <c r="L2081" s="101">
        <f>MONTH(jaar_zip[[#This Row],[Datum]])</f>
        <v>6</v>
      </c>
      <c r="M2081" s="101">
        <f>IF(ISNUMBER(jaar_zip[[#This Row],[etmaaltemperatuur]]),IF(jaar_zip[[#This Row],[etmaaltemperatuur]]&lt;stookgrens,stookgrens-jaar_zip[[#This Row],[etmaaltemperatuur]],0),"")</f>
        <v>6.6999999999999993</v>
      </c>
      <c r="N2081" s="101">
        <f>IF(ISNUMBER(jaar_zip[[#This Row],[graaddagen]]),IF(OR(MONTH(jaar_zip[[#This Row],[Datum]])=1,MONTH(jaar_zip[[#This Row],[Datum]])=2,MONTH(jaar_zip[[#This Row],[Datum]])=11,MONTH(jaar_zip[[#This Row],[Datum]])=12),1.1,IF(OR(MONTH(jaar_zip[[#This Row],[Datum]])=3,MONTH(jaar_zip[[#This Row],[Datum]])=10),1,0.8))*jaar_zip[[#This Row],[graaddagen]],"")</f>
        <v>5.3599999999999994</v>
      </c>
      <c r="O2081" s="101">
        <f>IF(ISNUMBER(jaar_zip[[#This Row],[etmaaltemperatuur]]),IF(jaar_zip[[#This Row],[etmaaltemperatuur]]&gt;stookgrens,jaar_zip[[#This Row],[etmaaltemperatuur]]-stookgrens,0),"")</f>
        <v>0</v>
      </c>
    </row>
    <row r="2082" spans="1:15" x14ac:dyDescent="0.25">
      <c r="A2082">
        <v>260</v>
      </c>
      <c r="B2082">
        <v>20240611</v>
      </c>
      <c r="C2082">
        <v>3.3</v>
      </c>
      <c r="D2082">
        <v>11.9</v>
      </c>
      <c r="E2082">
        <v>2302</v>
      </c>
      <c r="F2082">
        <v>3.5</v>
      </c>
      <c r="G2082">
        <v>1015.6</v>
      </c>
      <c r="H2082">
        <v>79</v>
      </c>
      <c r="I2082" s="101" t="s">
        <v>19</v>
      </c>
      <c r="J2082" s="1">
        <f>DATEVALUE(RIGHT(jaar_zip[[#This Row],[YYYYMMDD]],2)&amp;"-"&amp;MID(jaar_zip[[#This Row],[YYYYMMDD]],5,2)&amp;"-"&amp;LEFT(jaar_zip[[#This Row],[YYYYMMDD]],4))</f>
        <v>45454</v>
      </c>
      <c r="K2082" s="101" t="str">
        <f>IF(AND(VALUE(MONTH(jaar_zip[[#This Row],[Datum]]))=1,VALUE(WEEKNUM(jaar_zip[[#This Row],[Datum]],21))&gt;51),RIGHT(YEAR(jaar_zip[[#This Row],[Datum]])-1,2),RIGHT(YEAR(jaar_zip[[#This Row],[Datum]]),2))&amp;"-"&amp; TEXT(WEEKNUM(jaar_zip[[#This Row],[Datum]],21),"00")</f>
        <v>24-24</v>
      </c>
      <c r="L2082" s="101">
        <f>MONTH(jaar_zip[[#This Row],[Datum]])</f>
        <v>6</v>
      </c>
      <c r="M2082" s="101">
        <f>IF(ISNUMBER(jaar_zip[[#This Row],[etmaaltemperatuur]]),IF(jaar_zip[[#This Row],[etmaaltemperatuur]]&lt;stookgrens,stookgrens-jaar_zip[[#This Row],[etmaaltemperatuur]],0),"")</f>
        <v>6.1</v>
      </c>
      <c r="N2082" s="101">
        <f>IF(ISNUMBER(jaar_zip[[#This Row],[graaddagen]]),IF(OR(MONTH(jaar_zip[[#This Row],[Datum]])=1,MONTH(jaar_zip[[#This Row],[Datum]])=2,MONTH(jaar_zip[[#This Row],[Datum]])=11,MONTH(jaar_zip[[#This Row],[Datum]])=12),1.1,IF(OR(MONTH(jaar_zip[[#This Row],[Datum]])=3,MONTH(jaar_zip[[#This Row],[Datum]])=10),1,0.8))*jaar_zip[[#This Row],[graaddagen]],"")</f>
        <v>4.88</v>
      </c>
      <c r="O2082" s="101">
        <f>IF(ISNUMBER(jaar_zip[[#This Row],[etmaaltemperatuur]]),IF(jaar_zip[[#This Row],[etmaaltemperatuur]]&gt;stookgrens,jaar_zip[[#This Row],[etmaaltemperatuur]]-stookgrens,0),"")</f>
        <v>0</v>
      </c>
    </row>
    <row r="2083" spans="1:15" x14ac:dyDescent="0.25">
      <c r="A2083">
        <v>260</v>
      </c>
      <c r="B2083">
        <v>20240612</v>
      </c>
      <c r="C2083">
        <v>2.6</v>
      </c>
      <c r="D2083">
        <v>11.5</v>
      </c>
      <c r="E2083">
        <v>1811</v>
      </c>
      <c r="F2083">
        <v>0.8</v>
      </c>
      <c r="G2083">
        <v>1019.5</v>
      </c>
      <c r="H2083">
        <v>79</v>
      </c>
      <c r="I2083" s="101" t="s">
        <v>19</v>
      </c>
      <c r="J2083" s="1">
        <f>DATEVALUE(RIGHT(jaar_zip[[#This Row],[YYYYMMDD]],2)&amp;"-"&amp;MID(jaar_zip[[#This Row],[YYYYMMDD]],5,2)&amp;"-"&amp;LEFT(jaar_zip[[#This Row],[YYYYMMDD]],4))</f>
        <v>45455</v>
      </c>
      <c r="K2083" s="101" t="str">
        <f>IF(AND(VALUE(MONTH(jaar_zip[[#This Row],[Datum]]))=1,VALUE(WEEKNUM(jaar_zip[[#This Row],[Datum]],21))&gt;51),RIGHT(YEAR(jaar_zip[[#This Row],[Datum]])-1,2),RIGHT(YEAR(jaar_zip[[#This Row],[Datum]]),2))&amp;"-"&amp; TEXT(WEEKNUM(jaar_zip[[#This Row],[Datum]],21),"00")</f>
        <v>24-24</v>
      </c>
      <c r="L2083" s="101">
        <f>MONTH(jaar_zip[[#This Row],[Datum]])</f>
        <v>6</v>
      </c>
      <c r="M2083" s="101">
        <f>IF(ISNUMBER(jaar_zip[[#This Row],[etmaaltemperatuur]]),IF(jaar_zip[[#This Row],[etmaaltemperatuur]]&lt;stookgrens,stookgrens-jaar_zip[[#This Row],[etmaaltemperatuur]],0),"")</f>
        <v>6.5</v>
      </c>
      <c r="N2083" s="101">
        <f>IF(ISNUMBER(jaar_zip[[#This Row],[graaddagen]]),IF(OR(MONTH(jaar_zip[[#This Row],[Datum]])=1,MONTH(jaar_zip[[#This Row],[Datum]])=2,MONTH(jaar_zip[[#This Row],[Datum]])=11,MONTH(jaar_zip[[#This Row],[Datum]])=12),1.1,IF(OR(MONTH(jaar_zip[[#This Row],[Datum]])=3,MONTH(jaar_zip[[#This Row],[Datum]])=10),1,0.8))*jaar_zip[[#This Row],[graaddagen]],"")</f>
        <v>5.2</v>
      </c>
      <c r="O2083" s="101">
        <f>IF(ISNUMBER(jaar_zip[[#This Row],[etmaaltemperatuur]]),IF(jaar_zip[[#This Row],[etmaaltemperatuur]]&gt;stookgrens,jaar_zip[[#This Row],[etmaaltemperatuur]]-stookgrens,0),"")</f>
        <v>0</v>
      </c>
    </row>
    <row r="2084" spans="1:15" x14ac:dyDescent="0.25">
      <c r="A2084">
        <v>260</v>
      </c>
      <c r="B2084">
        <v>20240613</v>
      </c>
      <c r="C2084">
        <v>2.8</v>
      </c>
      <c r="D2084">
        <v>14.4</v>
      </c>
      <c r="E2084">
        <v>1983</v>
      </c>
      <c r="F2084">
        <v>0</v>
      </c>
      <c r="G2084">
        <v>1014.9</v>
      </c>
      <c r="H2084">
        <v>72</v>
      </c>
      <c r="I2084" s="101" t="s">
        <v>19</v>
      </c>
      <c r="J2084" s="1">
        <f>DATEVALUE(RIGHT(jaar_zip[[#This Row],[YYYYMMDD]],2)&amp;"-"&amp;MID(jaar_zip[[#This Row],[YYYYMMDD]],5,2)&amp;"-"&amp;LEFT(jaar_zip[[#This Row],[YYYYMMDD]],4))</f>
        <v>45456</v>
      </c>
      <c r="K2084" s="101" t="str">
        <f>IF(AND(VALUE(MONTH(jaar_zip[[#This Row],[Datum]]))=1,VALUE(WEEKNUM(jaar_zip[[#This Row],[Datum]],21))&gt;51),RIGHT(YEAR(jaar_zip[[#This Row],[Datum]])-1,2),RIGHT(YEAR(jaar_zip[[#This Row],[Datum]]),2))&amp;"-"&amp; TEXT(WEEKNUM(jaar_zip[[#This Row],[Datum]],21),"00")</f>
        <v>24-24</v>
      </c>
      <c r="L2084" s="101">
        <f>MONTH(jaar_zip[[#This Row],[Datum]])</f>
        <v>6</v>
      </c>
      <c r="M2084" s="101">
        <f>IF(ISNUMBER(jaar_zip[[#This Row],[etmaaltemperatuur]]),IF(jaar_zip[[#This Row],[etmaaltemperatuur]]&lt;stookgrens,stookgrens-jaar_zip[[#This Row],[etmaaltemperatuur]],0),"")</f>
        <v>3.5999999999999996</v>
      </c>
      <c r="N2084" s="101">
        <f>IF(ISNUMBER(jaar_zip[[#This Row],[graaddagen]]),IF(OR(MONTH(jaar_zip[[#This Row],[Datum]])=1,MONTH(jaar_zip[[#This Row],[Datum]])=2,MONTH(jaar_zip[[#This Row],[Datum]])=11,MONTH(jaar_zip[[#This Row],[Datum]])=12),1.1,IF(OR(MONTH(jaar_zip[[#This Row],[Datum]])=3,MONTH(jaar_zip[[#This Row],[Datum]])=10),1,0.8))*jaar_zip[[#This Row],[graaddagen]],"")</f>
        <v>2.88</v>
      </c>
      <c r="O2084" s="101">
        <f>IF(ISNUMBER(jaar_zip[[#This Row],[etmaaltemperatuur]]),IF(jaar_zip[[#This Row],[etmaaltemperatuur]]&gt;stookgrens,jaar_zip[[#This Row],[etmaaltemperatuur]]-stookgrens,0),"")</f>
        <v>0</v>
      </c>
    </row>
    <row r="2085" spans="1:15" x14ac:dyDescent="0.25">
      <c r="A2085">
        <v>260</v>
      </c>
      <c r="B2085">
        <v>20240614</v>
      </c>
      <c r="C2085">
        <v>3.4</v>
      </c>
      <c r="D2085">
        <v>15</v>
      </c>
      <c r="E2085">
        <v>906</v>
      </c>
      <c r="F2085">
        <v>6</v>
      </c>
      <c r="G2085">
        <v>1005.1</v>
      </c>
      <c r="H2085">
        <v>82</v>
      </c>
      <c r="I2085" s="101" t="s">
        <v>19</v>
      </c>
      <c r="J2085" s="1">
        <f>DATEVALUE(RIGHT(jaar_zip[[#This Row],[YYYYMMDD]],2)&amp;"-"&amp;MID(jaar_zip[[#This Row],[YYYYMMDD]],5,2)&amp;"-"&amp;LEFT(jaar_zip[[#This Row],[YYYYMMDD]],4))</f>
        <v>45457</v>
      </c>
      <c r="K2085" s="101" t="str">
        <f>IF(AND(VALUE(MONTH(jaar_zip[[#This Row],[Datum]]))=1,VALUE(WEEKNUM(jaar_zip[[#This Row],[Datum]],21))&gt;51),RIGHT(YEAR(jaar_zip[[#This Row],[Datum]])-1,2),RIGHT(YEAR(jaar_zip[[#This Row],[Datum]]),2))&amp;"-"&amp; TEXT(WEEKNUM(jaar_zip[[#This Row],[Datum]],21),"00")</f>
        <v>24-24</v>
      </c>
      <c r="L2085" s="101">
        <f>MONTH(jaar_zip[[#This Row],[Datum]])</f>
        <v>6</v>
      </c>
      <c r="M2085" s="101">
        <f>IF(ISNUMBER(jaar_zip[[#This Row],[etmaaltemperatuur]]),IF(jaar_zip[[#This Row],[etmaaltemperatuur]]&lt;stookgrens,stookgrens-jaar_zip[[#This Row],[etmaaltemperatuur]],0),"")</f>
        <v>3</v>
      </c>
      <c r="N2085" s="101">
        <f>IF(ISNUMBER(jaar_zip[[#This Row],[graaddagen]]),IF(OR(MONTH(jaar_zip[[#This Row],[Datum]])=1,MONTH(jaar_zip[[#This Row],[Datum]])=2,MONTH(jaar_zip[[#This Row],[Datum]])=11,MONTH(jaar_zip[[#This Row],[Datum]])=12),1.1,IF(OR(MONTH(jaar_zip[[#This Row],[Datum]])=3,MONTH(jaar_zip[[#This Row],[Datum]])=10),1,0.8))*jaar_zip[[#This Row],[graaddagen]],"")</f>
        <v>2.4000000000000004</v>
      </c>
      <c r="O2085" s="101">
        <f>IF(ISNUMBER(jaar_zip[[#This Row],[etmaaltemperatuur]]),IF(jaar_zip[[#This Row],[etmaaltemperatuur]]&gt;stookgrens,jaar_zip[[#This Row],[etmaaltemperatuur]]-stookgrens,0),"")</f>
        <v>0</v>
      </c>
    </row>
    <row r="2086" spans="1:15" x14ac:dyDescent="0.25">
      <c r="A2086">
        <v>260</v>
      </c>
      <c r="B2086">
        <v>20240615</v>
      </c>
      <c r="C2086">
        <v>5.4</v>
      </c>
      <c r="D2086">
        <v>14.3</v>
      </c>
      <c r="E2086">
        <v>1462</v>
      </c>
      <c r="F2086">
        <v>2.8</v>
      </c>
      <c r="G2086">
        <v>1002.5</v>
      </c>
      <c r="H2086">
        <v>78</v>
      </c>
      <c r="I2086" s="101" t="s">
        <v>19</v>
      </c>
      <c r="J2086" s="1">
        <f>DATEVALUE(RIGHT(jaar_zip[[#This Row],[YYYYMMDD]],2)&amp;"-"&amp;MID(jaar_zip[[#This Row],[YYYYMMDD]],5,2)&amp;"-"&amp;LEFT(jaar_zip[[#This Row],[YYYYMMDD]],4))</f>
        <v>45458</v>
      </c>
      <c r="K2086" s="101" t="str">
        <f>IF(AND(VALUE(MONTH(jaar_zip[[#This Row],[Datum]]))=1,VALUE(WEEKNUM(jaar_zip[[#This Row],[Datum]],21))&gt;51),RIGHT(YEAR(jaar_zip[[#This Row],[Datum]])-1,2),RIGHT(YEAR(jaar_zip[[#This Row],[Datum]]),2))&amp;"-"&amp; TEXT(WEEKNUM(jaar_zip[[#This Row],[Datum]],21),"00")</f>
        <v>24-24</v>
      </c>
      <c r="L2086" s="101">
        <f>MONTH(jaar_zip[[#This Row],[Datum]])</f>
        <v>6</v>
      </c>
      <c r="M2086" s="101">
        <f>IF(ISNUMBER(jaar_zip[[#This Row],[etmaaltemperatuur]]),IF(jaar_zip[[#This Row],[etmaaltemperatuur]]&lt;stookgrens,stookgrens-jaar_zip[[#This Row],[etmaaltemperatuur]],0),"")</f>
        <v>3.6999999999999993</v>
      </c>
      <c r="N2086" s="101">
        <f>IF(ISNUMBER(jaar_zip[[#This Row],[graaddagen]]),IF(OR(MONTH(jaar_zip[[#This Row],[Datum]])=1,MONTH(jaar_zip[[#This Row],[Datum]])=2,MONTH(jaar_zip[[#This Row],[Datum]])=11,MONTH(jaar_zip[[#This Row],[Datum]])=12),1.1,IF(OR(MONTH(jaar_zip[[#This Row],[Datum]])=3,MONTH(jaar_zip[[#This Row],[Datum]])=10),1,0.8))*jaar_zip[[#This Row],[graaddagen]],"")</f>
        <v>2.9599999999999995</v>
      </c>
      <c r="O2086" s="101">
        <f>IF(ISNUMBER(jaar_zip[[#This Row],[etmaaltemperatuur]]),IF(jaar_zip[[#This Row],[etmaaltemperatuur]]&gt;stookgrens,jaar_zip[[#This Row],[etmaaltemperatuur]]-stookgrens,0),"")</f>
        <v>0</v>
      </c>
    </row>
    <row r="2087" spans="1:15" x14ac:dyDescent="0.25">
      <c r="A2087">
        <v>260</v>
      </c>
      <c r="B2087">
        <v>20240616</v>
      </c>
      <c r="C2087">
        <v>3.5</v>
      </c>
      <c r="D2087">
        <v>14.4</v>
      </c>
      <c r="E2087">
        <v>1577</v>
      </c>
      <c r="F2087">
        <v>9.1</v>
      </c>
      <c r="G2087">
        <v>1005.5</v>
      </c>
      <c r="H2087">
        <v>84</v>
      </c>
      <c r="I2087" s="101" t="s">
        <v>19</v>
      </c>
      <c r="J2087" s="1">
        <f>DATEVALUE(RIGHT(jaar_zip[[#This Row],[YYYYMMDD]],2)&amp;"-"&amp;MID(jaar_zip[[#This Row],[YYYYMMDD]],5,2)&amp;"-"&amp;LEFT(jaar_zip[[#This Row],[YYYYMMDD]],4))</f>
        <v>45459</v>
      </c>
      <c r="K2087" s="101" t="str">
        <f>IF(AND(VALUE(MONTH(jaar_zip[[#This Row],[Datum]]))=1,VALUE(WEEKNUM(jaar_zip[[#This Row],[Datum]],21))&gt;51),RIGHT(YEAR(jaar_zip[[#This Row],[Datum]])-1,2),RIGHT(YEAR(jaar_zip[[#This Row],[Datum]]),2))&amp;"-"&amp; TEXT(WEEKNUM(jaar_zip[[#This Row],[Datum]],21),"00")</f>
        <v>24-24</v>
      </c>
      <c r="L2087" s="101">
        <f>MONTH(jaar_zip[[#This Row],[Datum]])</f>
        <v>6</v>
      </c>
      <c r="M2087" s="101">
        <f>IF(ISNUMBER(jaar_zip[[#This Row],[etmaaltemperatuur]]),IF(jaar_zip[[#This Row],[etmaaltemperatuur]]&lt;stookgrens,stookgrens-jaar_zip[[#This Row],[etmaaltemperatuur]],0),"")</f>
        <v>3.5999999999999996</v>
      </c>
      <c r="N2087" s="101">
        <f>IF(ISNUMBER(jaar_zip[[#This Row],[graaddagen]]),IF(OR(MONTH(jaar_zip[[#This Row],[Datum]])=1,MONTH(jaar_zip[[#This Row],[Datum]])=2,MONTH(jaar_zip[[#This Row],[Datum]])=11,MONTH(jaar_zip[[#This Row],[Datum]])=12),1.1,IF(OR(MONTH(jaar_zip[[#This Row],[Datum]])=3,MONTH(jaar_zip[[#This Row],[Datum]])=10),1,0.8))*jaar_zip[[#This Row],[graaddagen]],"")</f>
        <v>2.88</v>
      </c>
      <c r="O2087" s="101">
        <f>IF(ISNUMBER(jaar_zip[[#This Row],[etmaaltemperatuur]]),IF(jaar_zip[[#This Row],[etmaaltemperatuur]]&gt;stookgrens,jaar_zip[[#This Row],[etmaaltemperatuur]]-stookgrens,0),"")</f>
        <v>0</v>
      </c>
    </row>
    <row r="2088" spans="1:15" x14ac:dyDescent="0.25">
      <c r="A2088">
        <v>260</v>
      </c>
      <c r="B2088">
        <v>20240617</v>
      </c>
      <c r="C2088">
        <v>2.8</v>
      </c>
      <c r="D2088">
        <v>16.3</v>
      </c>
      <c r="E2088">
        <v>2409</v>
      </c>
      <c r="F2088">
        <v>0</v>
      </c>
      <c r="G2088">
        <v>1011.3</v>
      </c>
      <c r="H2088">
        <v>71</v>
      </c>
      <c r="I2088" s="101" t="s">
        <v>19</v>
      </c>
      <c r="J2088" s="1">
        <f>DATEVALUE(RIGHT(jaar_zip[[#This Row],[YYYYMMDD]],2)&amp;"-"&amp;MID(jaar_zip[[#This Row],[YYYYMMDD]],5,2)&amp;"-"&amp;LEFT(jaar_zip[[#This Row],[YYYYMMDD]],4))</f>
        <v>45460</v>
      </c>
      <c r="K2088" s="101" t="str">
        <f>IF(AND(VALUE(MONTH(jaar_zip[[#This Row],[Datum]]))=1,VALUE(WEEKNUM(jaar_zip[[#This Row],[Datum]],21))&gt;51),RIGHT(YEAR(jaar_zip[[#This Row],[Datum]])-1,2),RIGHT(YEAR(jaar_zip[[#This Row],[Datum]]),2))&amp;"-"&amp; TEXT(WEEKNUM(jaar_zip[[#This Row],[Datum]],21),"00")</f>
        <v>24-25</v>
      </c>
      <c r="L2088" s="101">
        <f>MONTH(jaar_zip[[#This Row],[Datum]])</f>
        <v>6</v>
      </c>
      <c r="M2088" s="101">
        <f>IF(ISNUMBER(jaar_zip[[#This Row],[etmaaltemperatuur]]),IF(jaar_zip[[#This Row],[etmaaltemperatuur]]&lt;stookgrens,stookgrens-jaar_zip[[#This Row],[etmaaltemperatuur]],0),"")</f>
        <v>1.6999999999999993</v>
      </c>
      <c r="N2088" s="101">
        <f>IF(ISNUMBER(jaar_zip[[#This Row],[graaddagen]]),IF(OR(MONTH(jaar_zip[[#This Row],[Datum]])=1,MONTH(jaar_zip[[#This Row],[Datum]])=2,MONTH(jaar_zip[[#This Row],[Datum]])=11,MONTH(jaar_zip[[#This Row],[Datum]])=12),1.1,IF(OR(MONTH(jaar_zip[[#This Row],[Datum]])=3,MONTH(jaar_zip[[#This Row],[Datum]])=10),1,0.8))*jaar_zip[[#This Row],[graaddagen]],"")</f>
        <v>1.3599999999999994</v>
      </c>
      <c r="O2088" s="101">
        <f>IF(ISNUMBER(jaar_zip[[#This Row],[etmaaltemperatuur]]),IF(jaar_zip[[#This Row],[etmaaltemperatuur]]&gt;stookgrens,jaar_zip[[#This Row],[etmaaltemperatuur]]-stookgrens,0),"")</f>
        <v>0</v>
      </c>
    </row>
    <row r="2089" spans="1:15" x14ac:dyDescent="0.25">
      <c r="A2089">
        <v>260</v>
      </c>
      <c r="B2089">
        <v>20240618</v>
      </c>
      <c r="C2089">
        <v>1.4</v>
      </c>
      <c r="D2089">
        <v>15.2</v>
      </c>
      <c r="E2089">
        <v>652</v>
      </c>
      <c r="F2089">
        <v>3.1</v>
      </c>
      <c r="G2089">
        <v>1014</v>
      </c>
      <c r="H2089">
        <v>91</v>
      </c>
      <c r="I2089" s="101" t="s">
        <v>19</v>
      </c>
      <c r="J2089" s="1">
        <f>DATEVALUE(RIGHT(jaar_zip[[#This Row],[YYYYMMDD]],2)&amp;"-"&amp;MID(jaar_zip[[#This Row],[YYYYMMDD]],5,2)&amp;"-"&amp;LEFT(jaar_zip[[#This Row],[YYYYMMDD]],4))</f>
        <v>45461</v>
      </c>
      <c r="K2089" s="101" t="str">
        <f>IF(AND(VALUE(MONTH(jaar_zip[[#This Row],[Datum]]))=1,VALUE(WEEKNUM(jaar_zip[[#This Row],[Datum]],21))&gt;51),RIGHT(YEAR(jaar_zip[[#This Row],[Datum]])-1,2),RIGHT(YEAR(jaar_zip[[#This Row],[Datum]]),2))&amp;"-"&amp; TEXT(WEEKNUM(jaar_zip[[#This Row],[Datum]],21),"00")</f>
        <v>24-25</v>
      </c>
      <c r="L2089" s="101">
        <f>MONTH(jaar_zip[[#This Row],[Datum]])</f>
        <v>6</v>
      </c>
      <c r="M2089" s="101">
        <f>IF(ISNUMBER(jaar_zip[[#This Row],[etmaaltemperatuur]]),IF(jaar_zip[[#This Row],[etmaaltemperatuur]]&lt;stookgrens,stookgrens-jaar_zip[[#This Row],[etmaaltemperatuur]],0),"")</f>
        <v>2.8000000000000007</v>
      </c>
      <c r="N2089" s="101">
        <f>IF(ISNUMBER(jaar_zip[[#This Row],[graaddagen]]),IF(OR(MONTH(jaar_zip[[#This Row],[Datum]])=1,MONTH(jaar_zip[[#This Row],[Datum]])=2,MONTH(jaar_zip[[#This Row],[Datum]])=11,MONTH(jaar_zip[[#This Row],[Datum]])=12),1.1,IF(OR(MONTH(jaar_zip[[#This Row],[Datum]])=3,MONTH(jaar_zip[[#This Row],[Datum]])=10),1,0.8))*jaar_zip[[#This Row],[graaddagen]],"")</f>
        <v>2.2400000000000007</v>
      </c>
      <c r="O2089" s="101">
        <f>IF(ISNUMBER(jaar_zip[[#This Row],[etmaaltemperatuur]]),IF(jaar_zip[[#This Row],[etmaaltemperatuur]]&gt;stookgrens,jaar_zip[[#This Row],[etmaaltemperatuur]]-stookgrens,0),"")</f>
        <v>0</v>
      </c>
    </row>
    <row r="2090" spans="1:15" x14ac:dyDescent="0.25">
      <c r="A2090">
        <v>260</v>
      </c>
      <c r="B2090">
        <v>20240619</v>
      </c>
      <c r="C2090">
        <v>3</v>
      </c>
      <c r="D2090">
        <v>15.6</v>
      </c>
      <c r="E2090">
        <v>2681</v>
      </c>
      <c r="F2090">
        <v>0</v>
      </c>
      <c r="G2090">
        <v>1019.6</v>
      </c>
      <c r="H2090">
        <v>76</v>
      </c>
      <c r="I2090" s="101" t="s">
        <v>19</v>
      </c>
      <c r="J2090" s="1">
        <f>DATEVALUE(RIGHT(jaar_zip[[#This Row],[YYYYMMDD]],2)&amp;"-"&amp;MID(jaar_zip[[#This Row],[YYYYMMDD]],5,2)&amp;"-"&amp;LEFT(jaar_zip[[#This Row],[YYYYMMDD]],4))</f>
        <v>45462</v>
      </c>
      <c r="K2090" s="101" t="str">
        <f>IF(AND(VALUE(MONTH(jaar_zip[[#This Row],[Datum]]))=1,VALUE(WEEKNUM(jaar_zip[[#This Row],[Datum]],21))&gt;51),RIGHT(YEAR(jaar_zip[[#This Row],[Datum]])-1,2),RIGHT(YEAR(jaar_zip[[#This Row],[Datum]]),2))&amp;"-"&amp; TEXT(WEEKNUM(jaar_zip[[#This Row],[Datum]],21),"00")</f>
        <v>24-25</v>
      </c>
      <c r="L2090" s="101">
        <f>MONTH(jaar_zip[[#This Row],[Datum]])</f>
        <v>6</v>
      </c>
      <c r="M2090" s="101">
        <f>IF(ISNUMBER(jaar_zip[[#This Row],[etmaaltemperatuur]]),IF(jaar_zip[[#This Row],[etmaaltemperatuur]]&lt;stookgrens,stookgrens-jaar_zip[[#This Row],[etmaaltemperatuur]],0),"")</f>
        <v>2.4000000000000004</v>
      </c>
      <c r="N2090" s="101">
        <f>IF(ISNUMBER(jaar_zip[[#This Row],[graaddagen]]),IF(OR(MONTH(jaar_zip[[#This Row],[Datum]])=1,MONTH(jaar_zip[[#This Row],[Datum]])=2,MONTH(jaar_zip[[#This Row],[Datum]])=11,MONTH(jaar_zip[[#This Row],[Datum]])=12),1.1,IF(OR(MONTH(jaar_zip[[#This Row],[Datum]])=3,MONTH(jaar_zip[[#This Row],[Datum]])=10),1,0.8))*jaar_zip[[#This Row],[graaddagen]],"")</f>
        <v>1.9200000000000004</v>
      </c>
      <c r="O2090" s="101">
        <f>IF(ISNUMBER(jaar_zip[[#This Row],[etmaaltemperatuur]]),IF(jaar_zip[[#This Row],[etmaaltemperatuur]]&gt;stookgrens,jaar_zip[[#This Row],[etmaaltemperatuur]]-stookgrens,0),"")</f>
        <v>0</v>
      </c>
    </row>
    <row r="2091" spans="1:15" x14ac:dyDescent="0.25">
      <c r="A2091">
        <v>260</v>
      </c>
      <c r="B2091">
        <v>20240620</v>
      </c>
      <c r="C2091">
        <v>2.2999999999999998</v>
      </c>
      <c r="D2091">
        <v>16.399999999999999</v>
      </c>
      <c r="E2091">
        <v>1678</v>
      </c>
      <c r="F2091">
        <v>-0.1</v>
      </c>
      <c r="G2091">
        <v>1019.4</v>
      </c>
      <c r="H2091">
        <v>76</v>
      </c>
      <c r="I2091" s="101" t="s">
        <v>19</v>
      </c>
      <c r="J2091" s="1">
        <f>DATEVALUE(RIGHT(jaar_zip[[#This Row],[YYYYMMDD]],2)&amp;"-"&amp;MID(jaar_zip[[#This Row],[YYYYMMDD]],5,2)&amp;"-"&amp;LEFT(jaar_zip[[#This Row],[YYYYMMDD]],4))</f>
        <v>45463</v>
      </c>
      <c r="K2091" s="101" t="str">
        <f>IF(AND(VALUE(MONTH(jaar_zip[[#This Row],[Datum]]))=1,VALUE(WEEKNUM(jaar_zip[[#This Row],[Datum]],21))&gt;51),RIGHT(YEAR(jaar_zip[[#This Row],[Datum]])-1,2),RIGHT(YEAR(jaar_zip[[#This Row],[Datum]]),2))&amp;"-"&amp; TEXT(WEEKNUM(jaar_zip[[#This Row],[Datum]],21),"00")</f>
        <v>24-25</v>
      </c>
      <c r="L2091" s="101">
        <f>MONTH(jaar_zip[[#This Row],[Datum]])</f>
        <v>6</v>
      </c>
      <c r="M2091" s="101">
        <f>IF(ISNUMBER(jaar_zip[[#This Row],[etmaaltemperatuur]]),IF(jaar_zip[[#This Row],[etmaaltemperatuur]]&lt;stookgrens,stookgrens-jaar_zip[[#This Row],[etmaaltemperatuur]],0),"")</f>
        <v>1.6000000000000014</v>
      </c>
      <c r="N2091" s="101">
        <f>IF(ISNUMBER(jaar_zip[[#This Row],[graaddagen]]),IF(OR(MONTH(jaar_zip[[#This Row],[Datum]])=1,MONTH(jaar_zip[[#This Row],[Datum]])=2,MONTH(jaar_zip[[#This Row],[Datum]])=11,MONTH(jaar_zip[[#This Row],[Datum]])=12),1.1,IF(OR(MONTH(jaar_zip[[#This Row],[Datum]])=3,MONTH(jaar_zip[[#This Row],[Datum]])=10),1,0.8))*jaar_zip[[#This Row],[graaddagen]],"")</f>
        <v>1.2800000000000011</v>
      </c>
      <c r="O2091" s="101">
        <f>IF(ISNUMBER(jaar_zip[[#This Row],[etmaaltemperatuur]]),IF(jaar_zip[[#This Row],[etmaaltemperatuur]]&gt;stookgrens,jaar_zip[[#This Row],[etmaaltemperatuur]]-stookgrens,0),"")</f>
        <v>0</v>
      </c>
    </row>
    <row r="2092" spans="1:15" x14ac:dyDescent="0.25">
      <c r="A2092">
        <v>260</v>
      </c>
      <c r="B2092">
        <v>20240621</v>
      </c>
      <c r="C2092">
        <v>2.2000000000000002</v>
      </c>
      <c r="D2092">
        <v>16.3</v>
      </c>
      <c r="E2092">
        <v>898</v>
      </c>
      <c r="F2092">
        <v>1</v>
      </c>
      <c r="G2092">
        <v>1012.5</v>
      </c>
      <c r="H2092">
        <v>86</v>
      </c>
      <c r="I2092" s="101" t="s">
        <v>19</v>
      </c>
      <c r="J2092" s="1">
        <f>DATEVALUE(RIGHT(jaar_zip[[#This Row],[YYYYMMDD]],2)&amp;"-"&amp;MID(jaar_zip[[#This Row],[YYYYMMDD]],5,2)&amp;"-"&amp;LEFT(jaar_zip[[#This Row],[YYYYMMDD]],4))</f>
        <v>45464</v>
      </c>
      <c r="K2092" s="101" t="str">
        <f>IF(AND(VALUE(MONTH(jaar_zip[[#This Row],[Datum]]))=1,VALUE(WEEKNUM(jaar_zip[[#This Row],[Datum]],21))&gt;51),RIGHT(YEAR(jaar_zip[[#This Row],[Datum]])-1,2),RIGHT(YEAR(jaar_zip[[#This Row],[Datum]]),2))&amp;"-"&amp; TEXT(WEEKNUM(jaar_zip[[#This Row],[Datum]],21),"00")</f>
        <v>24-25</v>
      </c>
      <c r="L2092" s="101">
        <f>MONTH(jaar_zip[[#This Row],[Datum]])</f>
        <v>6</v>
      </c>
      <c r="M2092" s="101">
        <f>IF(ISNUMBER(jaar_zip[[#This Row],[etmaaltemperatuur]]),IF(jaar_zip[[#This Row],[etmaaltemperatuur]]&lt;stookgrens,stookgrens-jaar_zip[[#This Row],[etmaaltemperatuur]],0),"")</f>
        <v>1.6999999999999993</v>
      </c>
      <c r="N2092" s="101">
        <f>IF(ISNUMBER(jaar_zip[[#This Row],[graaddagen]]),IF(OR(MONTH(jaar_zip[[#This Row],[Datum]])=1,MONTH(jaar_zip[[#This Row],[Datum]])=2,MONTH(jaar_zip[[#This Row],[Datum]])=11,MONTH(jaar_zip[[#This Row],[Datum]])=12),1.1,IF(OR(MONTH(jaar_zip[[#This Row],[Datum]])=3,MONTH(jaar_zip[[#This Row],[Datum]])=10),1,0.8))*jaar_zip[[#This Row],[graaddagen]],"")</f>
        <v>1.3599999999999994</v>
      </c>
      <c r="O2092" s="101">
        <f>IF(ISNUMBER(jaar_zip[[#This Row],[etmaaltemperatuur]]),IF(jaar_zip[[#This Row],[etmaaltemperatuur]]&gt;stookgrens,jaar_zip[[#This Row],[etmaaltemperatuur]]-stookgrens,0),"")</f>
        <v>0</v>
      </c>
    </row>
    <row r="2093" spans="1:15" x14ac:dyDescent="0.25">
      <c r="A2093">
        <v>260</v>
      </c>
      <c r="B2093">
        <v>20240622</v>
      </c>
      <c r="C2093">
        <v>2.8</v>
      </c>
      <c r="D2093">
        <v>16.3</v>
      </c>
      <c r="E2093">
        <v>1667</v>
      </c>
      <c r="F2093">
        <v>-0.1</v>
      </c>
      <c r="G2093">
        <v>1013.3</v>
      </c>
      <c r="H2093">
        <v>80</v>
      </c>
      <c r="I2093" s="101" t="s">
        <v>19</v>
      </c>
      <c r="J2093" s="1">
        <f>DATEVALUE(RIGHT(jaar_zip[[#This Row],[YYYYMMDD]],2)&amp;"-"&amp;MID(jaar_zip[[#This Row],[YYYYMMDD]],5,2)&amp;"-"&amp;LEFT(jaar_zip[[#This Row],[YYYYMMDD]],4))</f>
        <v>45465</v>
      </c>
      <c r="K2093" s="101" t="str">
        <f>IF(AND(VALUE(MONTH(jaar_zip[[#This Row],[Datum]]))=1,VALUE(WEEKNUM(jaar_zip[[#This Row],[Datum]],21))&gt;51),RIGHT(YEAR(jaar_zip[[#This Row],[Datum]])-1,2),RIGHT(YEAR(jaar_zip[[#This Row],[Datum]]),2))&amp;"-"&amp; TEXT(WEEKNUM(jaar_zip[[#This Row],[Datum]],21),"00")</f>
        <v>24-25</v>
      </c>
      <c r="L2093" s="101">
        <f>MONTH(jaar_zip[[#This Row],[Datum]])</f>
        <v>6</v>
      </c>
      <c r="M2093" s="101">
        <f>IF(ISNUMBER(jaar_zip[[#This Row],[etmaaltemperatuur]]),IF(jaar_zip[[#This Row],[etmaaltemperatuur]]&lt;stookgrens,stookgrens-jaar_zip[[#This Row],[etmaaltemperatuur]],0),"")</f>
        <v>1.6999999999999993</v>
      </c>
      <c r="N2093" s="101">
        <f>IF(ISNUMBER(jaar_zip[[#This Row],[graaddagen]]),IF(OR(MONTH(jaar_zip[[#This Row],[Datum]])=1,MONTH(jaar_zip[[#This Row],[Datum]])=2,MONTH(jaar_zip[[#This Row],[Datum]])=11,MONTH(jaar_zip[[#This Row],[Datum]])=12),1.1,IF(OR(MONTH(jaar_zip[[#This Row],[Datum]])=3,MONTH(jaar_zip[[#This Row],[Datum]])=10),1,0.8))*jaar_zip[[#This Row],[graaddagen]],"")</f>
        <v>1.3599999999999994</v>
      </c>
      <c r="O2093" s="101">
        <f>IF(ISNUMBER(jaar_zip[[#This Row],[etmaaltemperatuur]]),IF(jaar_zip[[#This Row],[etmaaltemperatuur]]&gt;stookgrens,jaar_zip[[#This Row],[etmaaltemperatuur]]-stookgrens,0),"")</f>
        <v>0</v>
      </c>
    </row>
    <row r="2094" spans="1:15" x14ac:dyDescent="0.25">
      <c r="A2094">
        <v>260</v>
      </c>
      <c r="B2094">
        <v>20240623</v>
      </c>
      <c r="C2094">
        <v>1.9</v>
      </c>
      <c r="D2094">
        <v>17.8</v>
      </c>
      <c r="E2094">
        <v>2315</v>
      </c>
      <c r="F2094">
        <v>0</v>
      </c>
      <c r="G2094">
        <v>1019.5</v>
      </c>
      <c r="H2094">
        <v>74</v>
      </c>
      <c r="I2094" s="101" t="s">
        <v>19</v>
      </c>
      <c r="J2094" s="1">
        <f>DATEVALUE(RIGHT(jaar_zip[[#This Row],[YYYYMMDD]],2)&amp;"-"&amp;MID(jaar_zip[[#This Row],[YYYYMMDD]],5,2)&amp;"-"&amp;LEFT(jaar_zip[[#This Row],[YYYYMMDD]],4))</f>
        <v>45466</v>
      </c>
      <c r="K2094" s="101" t="str">
        <f>IF(AND(VALUE(MONTH(jaar_zip[[#This Row],[Datum]]))=1,VALUE(WEEKNUM(jaar_zip[[#This Row],[Datum]],21))&gt;51),RIGHT(YEAR(jaar_zip[[#This Row],[Datum]])-1,2),RIGHT(YEAR(jaar_zip[[#This Row],[Datum]]),2))&amp;"-"&amp; TEXT(WEEKNUM(jaar_zip[[#This Row],[Datum]],21),"00")</f>
        <v>24-25</v>
      </c>
      <c r="L2094" s="101">
        <f>MONTH(jaar_zip[[#This Row],[Datum]])</f>
        <v>6</v>
      </c>
      <c r="M2094" s="101">
        <f>IF(ISNUMBER(jaar_zip[[#This Row],[etmaaltemperatuur]]),IF(jaar_zip[[#This Row],[etmaaltemperatuur]]&lt;stookgrens,stookgrens-jaar_zip[[#This Row],[etmaaltemperatuur]],0),"")</f>
        <v>0.19999999999999929</v>
      </c>
      <c r="N2094" s="101">
        <f>IF(ISNUMBER(jaar_zip[[#This Row],[graaddagen]]),IF(OR(MONTH(jaar_zip[[#This Row],[Datum]])=1,MONTH(jaar_zip[[#This Row],[Datum]])=2,MONTH(jaar_zip[[#This Row],[Datum]])=11,MONTH(jaar_zip[[#This Row],[Datum]])=12),1.1,IF(OR(MONTH(jaar_zip[[#This Row],[Datum]])=3,MONTH(jaar_zip[[#This Row],[Datum]])=10),1,0.8))*jaar_zip[[#This Row],[graaddagen]],"")</f>
        <v>0.15999999999999945</v>
      </c>
      <c r="O2094" s="101">
        <f>IF(ISNUMBER(jaar_zip[[#This Row],[etmaaltemperatuur]]),IF(jaar_zip[[#This Row],[etmaaltemperatuur]]&gt;stookgrens,jaar_zip[[#This Row],[etmaaltemperatuur]]-stookgrens,0),"")</f>
        <v>0</v>
      </c>
    </row>
    <row r="2095" spans="1:15" x14ac:dyDescent="0.25">
      <c r="A2095">
        <v>260</v>
      </c>
      <c r="B2095">
        <v>20240624</v>
      </c>
      <c r="C2095">
        <v>1.5</v>
      </c>
      <c r="D2095">
        <v>20</v>
      </c>
      <c r="E2095">
        <v>2876</v>
      </c>
      <c r="F2095">
        <v>0</v>
      </c>
      <c r="G2095">
        <v>1019.8</v>
      </c>
      <c r="H2095">
        <v>68</v>
      </c>
      <c r="I2095" s="101" t="s">
        <v>19</v>
      </c>
      <c r="J2095" s="1">
        <f>DATEVALUE(RIGHT(jaar_zip[[#This Row],[YYYYMMDD]],2)&amp;"-"&amp;MID(jaar_zip[[#This Row],[YYYYMMDD]],5,2)&amp;"-"&amp;LEFT(jaar_zip[[#This Row],[YYYYMMDD]],4))</f>
        <v>45467</v>
      </c>
      <c r="K2095" s="101" t="str">
        <f>IF(AND(VALUE(MONTH(jaar_zip[[#This Row],[Datum]]))=1,VALUE(WEEKNUM(jaar_zip[[#This Row],[Datum]],21))&gt;51),RIGHT(YEAR(jaar_zip[[#This Row],[Datum]])-1,2),RIGHT(YEAR(jaar_zip[[#This Row],[Datum]]),2))&amp;"-"&amp; TEXT(WEEKNUM(jaar_zip[[#This Row],[Datum]],21),"00")</f>
        <v>24-26</v>
      </c>
      <c r="L2095" s="101">
        <f>MONTH(jaar_zip[[#This Row],[Datum]])</f>
        <v>6</v>
      </c>
      <c r="M2095" s="101">
        <f>IF(ISNUMBER(jaar_zip[[#This Row],[etmaaltemperatuur]]),IF(jaar_zip[[#This Row],[etmaaltemperatuur]]&lt;stookgrens,stookgrens-jaar_zip[[#This Row],[etmaaltemperatuur]],0),"")</f>
        <v>0</v>
      </c>
      <c r="N2095" s="101">
        <f>IF(ISNUMBER(jaar_zip[[#This Row],[graaddagen]]),IF(OR(MONTH(jaar_zip[[#This Row],[Datum]])=1,MONTH(jaar_zip[[#This Row],[Datum]])=2,MONTH(jaar_zip[[#This Row],[Datum]])=11,MONTH(jaar_zip[[#This Row],[Datum]])=12),1.1,IF(OR(MONTH(jaar_zip[[#This Row],[Datum]])=3,MONTH(jaar_zip[[#This Row],[Datum]])=10),1,0.8))*jaar_zip[[#This Row],[graaddagen]],"")</f>
        <v>0</v>
      </c>
      <c r="O2095" s="101">
        <f>IF(ISNUMBER(jaar_zip[[#This Row],[etmaaltemperatuur]]),IF(jaar_zip[[#This Row],[etmaaltemperatuur]]&gt;stookgrens,jaar_zip[[#This Row],[etmaaltemperatuur]]-stookgrens,0),"")</f>
        <v>2</v>
      </c>
    </row>
    <row r="2096" spans="1:15" x14ac:dyDescent="0.25">
      <c r="A2096">
        <v>260</v>
      </c>
      <c r="B2096">
        <v>20240625</v>
      </c>
      <c r="C2096">
        <v>2.5</v>
      </c>
      <c r="D2096">
        <v>22.6</v>
      </c>
      <c r="E2096">
        <v>2815</v>
      </c>
      <c r="F2096">
        <v>0</v>
      </c>
      <c r="G2096">
        <v>1015.4</v>
      </c>
      <c r="H2096">
        <v>67</v>
      </c>
      <c r="I2096" s="101" t="s">
        <v>19</v>
      </c>
      <c r="J2096" s="1">
        <f>DATEVALUE(RIGHT(jaar_zip[[#This Row],[YYYYMMDD]],2)&amp;"-"&amp;MID(jaar_zip[[#This Row],[YYYYMMDD]],5,2)&amp;"-"&amp;LEFT(jaar_zip[[#This Row],[YYYYMMDD]],4))</f>
        <v>45468</v>
      </c>
      <c r="K2096" s="101" t="str">
        <f>IF(AND(VALUE(MONTH(jaar_zip[[#This Row],[Datum]]))=1,VALUE(WEEKNUM(jaar_zip[[#This Row],[Datum]],21))&gt;51),RIGHT(YEAR(jaar_zip[[#This Row],[Datum]])-1,2),RIGHT(YEAR(jaar_zip[[#This Row],[Datum]]),2))&amp;"-"&amp; TEXT(WEEKNUM(jaar_zip[[#This Row],[Datum]],21),"00")</f>
        <v>24-26</v>
      </c>
      <c r="L2096" s="101">
        <f>MONTH(jaar_zip[[#This Row],[Datum]])</f>
        <v>6</v>
      </c>
      <c r="M2096" s="101">
        <f>IF(ISNUMBER(jaar_zip[[#This Row],[etmaaltemperatuur]]),IF(jaar_zip[[#This Row],[etmaaltemperatuur]]&lt;stookgrens,stookgrens-jaar_zip[[#This Row],[etmaaltemperatuur]],0),"")</f>
        <v>0</v>
      </c>
      <c r="N2096" s="101">
        <f>IF(ISNUMBER(jaar_zip[[#This Row],[graaddagen]]),IF(OR(MONTH(jaar_zip[[#This Row],[Datum]])=1,MONTH(jaar_zip[[#This Row],[Datum]])=2,MONTH(jaar_zip[[#This Row],[Datum]])=11,MONTH(jaar_zip[[#This Row],[Datum]])=12),1.1,IF(OR(MONTH(jaar_zip[[#This Row],[Datum]])=3,MONTH(jaar_zip[[#This Row],[Datum]])=10),1,0.8))*jaar_zip[[#This Row],[graaddagen]],"")</f>
        <v>0</v>
      </c>
      <c r="O2096" s="101">
        <f>IF(ISNUMBER(jaar_zip[[#This Row],[etmaaltemperatuur]]),IF(jaar_zip[[#This Row],[etmaaltemperatuur]]&gt;stookgrens,jaar_zip[[#This Row],[etmaaltemperatuur]]-stookgrens,0),"")</f>
        <v>4.6000000000000014</v>
      </c>
    </row>
    <row r="2097" spans="1:15" x14ac:dyDescent="0.25">
      <c r="A2097">
        <v>260</v>
      </c>
      <c r="B2097">
        <v>20240626</v>
      </c>
      <c r="C2097">
        <v>2</v>
      </c>
      <c r="D2097">
        <v>24.1</v>
      </c>
      <c r="E2097">
        <v>2991</v>
      </c>
      <c r="F2097">
        <v>0</v>
      </c>
      <c r="G2097">
        <v>1010.7</v>
      </c>
      <c r="H2097">
        <v>66</v>
      </c>
      <c r="I2097" s="101" t="s">
        <v>19</v>
      </c>
      <c r="J2097" s="1">
        <f>DATEVALUE(RIGHT(jaar_zip[[#This Row],[YYYYMMDD]],2)&amp;"-"&amp;MID(jaar_zip[[#This Row],[YYYYMMDD]],5,2)&amp;"-"&amp;LEFT(jaar_zip[[#This Row],[YYYYMMDD]],4))</f>
        <v>45469</v>
      </c>
      <c r="K2097" s="101" t="str">
        <f>IF(AND(VALUE(MONTH(jaar_zip[[#This Row],[Datum]]))=1,VALUE(WEEKNUM(jaar_zip[[#This Row],[Datum]],21))&gt;51),RIGHT(YEAR(jaar_zip[[#This Row],[Datum]])-1,2),RIGHT(YEAR(jaar_zip[[#This Row],[Datum]]),2))&amp;"-"&amp; TEXT(WEEKNUM(jaar_zip[[#This Row],[Datum]],21),"00")</f>
        <v>24-26</v>
      </c>
      <c r="L2097" s="101">
        <f>MONTH(jaar_zip[[#This Row],[Datum]])</f>
        <v>6</v>
      </c>
      <c r="M2097" s="101">
        <f>IF(ISNUMBER(jaar_zip[[#This Row],[etmaaltemperatuur]]),IF(jaar_zip[[#This Row],[etmaaltemperatuur]]&lt;stookgrens,stookgrens-jaar_zip[[#This Row],[etmaaltemperatuur]],0),"")</f>
        <v>0</v>
      </c>
      <c r="N2097" s="101">
        <f>IF(ISNUMBER(jaar_zip[[#This Row],[graaddagen]]),IF(OR(MONTH(jaar_zip[[#This Row],[Datum]])=1,MONTH(jaar_zip[[#This Row],[Datum]])=2,MONTH(jaar_zip[[#This Row],[Datum]])=11,MONTH(jaar_zip[[#This Row],[Datum]])=12),1.1,IF(OR(MONTH(jaar_zip[[#This Row],[Datum]])=3,MONTH(jaar_zip[[#This Row],[Datum]])=10),1,0.8))*jaar_zip[[#This Row],[graaddagen]],"")</f>
        <v>0</v>
      </c>
      <c r="O2097" s="101">
        <f>IF(ISNUMBER(jaar_zip[[#This Row],[etmaaltemperatuur]]),IF(jaar_zip[[#This Row],[etmaaltemperatuur]]&gt;stookgrens,jaar_zip[[#This Row],[etmaaltemperatuur]]-stookgrens,0),"")</f>
        <v>6.1000000000000014</v>
      </c>
    </row>
    <row r="2098" spans="1:15" x14ac:dyDescent="0.25">
      <c r="A2098">
        <v>260</v>
      </c>
      <c r="B2098">
        <v>20240627</v>
      </c>
      <c r="C2098">
        <v>3.1</v>
      </c>
      <c r="D2098">
        <v>22.7</v>
      </c>
      <c r="E2098">
        <v>2655</v>
      </c>
      <c r="F2098">
        <v>0</v>
      </c>
      <c r="G2098">
        <v>1008.6</v>
      </c>
      <c r="H2098">
        <v>66</v>
      </c>
      <c r="I2098" s="101" t="s">
        <v>19</v>
      </c>
      <c r="J2098" s="1">
        <f>DATEVALUE(RIGHT(jaar_zip[[#This Row],[YYYYMMDD]],2)&amp;"-"&amp;MID(jaar_zip[[#This Row],[YYYYMMDD]],5,2)&amp;"-"&amp;LEFT(jaar_zip[[#This Row],[YYYYMMDD]],4))</f>
        <v>45470</v>
      </c>
      <c r="K2098" s="101" t="str">
        <f>IF(AND(VALUE(MONTH(jaar_zip[[#This Row],[Datum]]))=1,VALUE(WEEKNUM(jaar_zip[[#This Row],[Datum]],21))&gt;51),RIGHT(YEAR(jaar_zip[[#This Row],[Datum]])-1,2),RIGHT(YEAR(jaar_zip[[#This Row],[Datum]]),2))&amp;"-"&amp; TEXT(WEEKNUM(jaar_zip[[#This Row],[Datum]],21),"00")</f>
        <v>24-26</v>
      </c>
      <c r="L2098" s="101">
        <f>MONTH(jaar_zip[[#This Row],[Datum]])</f>
        <v>6</v>
      </c>
      <c r="M2098" s="101">
        <f>IF(ISNUMBER(jaar_zip[[#This Row],[etmaaltemperatuur]]),IF(jaar_zip[[#This Row],[etmaaltemperatuur]]&lt;stookgrens,stookgrens-jaar_zip[[#This Row],[etmaaltemperatuur]],0),"")</f>
        <v>0</v>
      </c>
      <c r="N2098" s="101">
        <f>IF(ISNUMBER(jaar_zip[[#This Row],[graaddagen]]),IF(OR(MONTH(jaar_zip[[#This Row],[Datum]])=1,MONTH(jaar_zip[[#This Row],[Datum]])=2,MONTH(jaar_zip[[#This Row],[Datum]])=11,MONTH(jaar_zip[[#This Row],[Datum]])=12),1.1,IF(OR(MONTH(jaar_zip[[#This Row],[Datum]])=3,MONTH(jaar_zip[[#This Row],[Datum]])=10),1,0.8))*jaar_zip[[#This Row],[graaddagen]],"")</f>
        <v>0</v>
      </c>
      <c r="O2098" s="101">
        <f>IF(ISNUMBER(jaar_zip[[#This Row],[etmaaltemperatuur]]),IF(jaar_zip[[#This Row],[etmaaltemperatuur]]&gt;stookgrens,jaar_zip[[#This Row],[etmaaltemperatuur]]-stookgrens,0),"")</f>
        <v>4.6999999999999993</v>
      </c>
    </row>
    <row r="2099" spans="1:15" x14ac:dyDescent="0.25">
      <c r="A2099">
        <v>260</v>
      </c>
      <c r="B2099">
        <v>20240628</v>
      </c>
      <c r="C2099">
        <v>3.5</v>
      </c>
      <c r="D2099">
        <v>17.2</v>
      </c>
      <c r="E2099">
        <v>2268</v>
      </c>
      <c r="F2099">
        <v>0</v>
      </c>
      <c r="G2099">
        <v>1015.6</v>
      </c>
      <c r="H2099">
        <v>69</v>
      </c>
      <c r="I2099" s="101" t="s">
        <v>19</v>
      </c>
      <c r="J2099" s="1">
        <f>DATEVALUE(RIGHT(jaar_zip[[#This Row],[YYYYMMDD]],2)&amp;"-"&amp;MID(jaar_zip[[#This Row],[YYYYMMDD]],5,2)&amp;"-"&amp;LEFT(jaar_zip[[#This Row],[YYYYMMDD]],4))</f>
        <v>45471</v>
      </c>
      <c r="K2099" s="101" t="str">
        <f>IF(AND(VALUE(MONTH(jaar_zip[[#This Row],[Datum]]))=1,VALUE(WEEKNUM(jaar_zip[[#This Row],[Datum]],21))&gt;51),RIGHT(YEAR(jaar_zip[[#This Row],[Datum]])-1,2),RIGHT(YEAR(jaar_zip[[#This Row],[Datum]]),2))&amp;"-"&amp; TEXT(WEEKNUM(jaar_zip[[#This Row],[Datum]],21),"00")</f>
        <v>24-26</v>
      </c>
      <c r="L2099" s="101">
        <f>MONTH(jaar_zip[[#This Row],[Datum]])</f>
        <v>6</v>
      </c>
      <c r="M2099" s="101">
        <f>IF(ISNUMBER(jaar_zip[[#This Row],[etmaaltemperatuur]]),IF(jaar_zip[[#This Row],[etmaaltemperatuur]]&lt;stookgrens,stookgrens-jaar_zip[[#This Row],[etmaaltemperatuur]],0),"")</f>
        <v>0.80000000000000071</v>
      </c>
      <c r="N2099" s="101">
        <f>IF(ISNUMBER(jaar_zip[[#This Row],[graaddagen]]),IF(OR(MONTH(jaar_zip[[#This Row],[Datum]])=1,MONTH(jaar_zip[[#This Row],[Datum]])=2,MONTH(jaar_zip[[#This Row],[Datum]])=11,MONTH(jaar_zip[[#This Row],[Datum]])=12),1.1,IF(OR(MONTH(jaar_zip[[#This Row],[Datum]])=3,MONTH(jaar_zip[[#This Row],[Datum]])=10),1,0.8))*jaar_zip[[#This Row],[graaddagen]],"")</f>
        <v>0.64000000000000057</v>
      </c>
      <c r="O2099" s="101">
        <f>IF(ISNUMBER(jaar_zip[[#This Row],[etmaaltemperatuur]]),IF(jaar_zip[[#This Row],[etmaaltemperatuur]]&gt;stookgrens,jaar_zip[[#This Row],[etmaaltemperatuur]]-stookgrens,0),"")</f>
        <v>0</v>
      </c>
    </row>
    <row r="2100" spans="1:15" x14ac:dyDescent="0.25">
      <c r="A2100">
        <v>260</v>
      </c>
      <c r="B2100">
        <v>20240629</v>
      </c>
      <c r="C2100">
        <v>1.9</v>
      </c>
      <c r="D2100">
        <v>18.3</v>
      </c>
      <c r="E2100">
        <v>2644</v>
      </c>
      <c r="F2100">
        <v>0.9</v>
      </c>
      <c r="G2100">
        <v>1013.3</v>
      </c>
      <c r="H2100">
        <v>73</v>
      </c>
      <c r="I2100" s="101" t="s">
        <v>19</v>
      </c>
      <c r="J2100" s="1">
        <f>DATEVALUE(RIGHT(jaar_zip[[#This Row],[YYYYMMDD]],2)&amp;"-"&amp;MID(jaar_zip[[#This Row],[YYYYMMDD]],5,2)&amp;"-"&amp;LEFT(jaar_zip[[#This Row],[YYYYMMDD]],4))</f>
        <v>45472</v>
      </c>
      <c r="K2100" s="101" t="str">
        <f>IF(AND(VALUE(MONTH(jaar_zip[[#This Row],[Datum]]))=1,VALUE(WEEKNUM(jaar_zip[[#This Row],[Datum]],21))&gt;51),RIGHT(YEAR(jaar_zip[[#This Row],[Datum]])-1,2),RIGHT(YEAR(jaar_zip[[#This Row],[Datum]]),2))&amp;"-"&amp; TEXT(WEEKNUM(jaar_zip[[#This Row],[Datum]],21),"00")</f>
        <v>24-26</v>
      </c>
      <c r="L2100" s="101">
        <f>MONTH(jaar_zip[[#This Row],[Datum]])</f>
        <v>6</v>
      </c>
      <c r="M2100" s="101">
        <f>IF(ISNUMBER(jaar_zip[[#This Row],[etmaaltemperatuur]]),IF(jaar_zip[[#This Row],[etmaaltemperatuur]]&lt;stookgrens,stookgrens-jaar_zip[[#This Row],[etmaaltemperatuur]],0),"")</f>
        <v>0</v>
      </c>
      <c r="N2100" s="101">
        <f>IF(ISNUMBER(jaar_zip[[#This Row],[graaddagen]]),IF(OR(MONTH(jaar_zip[[#This Row],[Datum]])=1,MONTH(jaar_zip[[#This Row],[Datum]])=2,MONTH(jaar_zip[[#This Row],[Datum]])=11,MONTH(jaar_zip[[#This Row],[Datum]])=12),1.1,IF(OR(MONTH(jaar_zip[[#This Row],[Datum]])=3,MONTH(jaar_zip[[#This Row],[Datum]])=10),1,0.8))*jaar_zip[[#This Row],[graaddagen]],"")</f>
        <v>0</v>
      </c>
      <c r="O2100" s="101">
        <f>IF(ISNUMBER(jaar_zip[[#This Row],[etmaaltemperatuur]]),IF(jaar_zip[[#This Row],[etmaaltemperatuur]]&gt;stookgrens,jaar_zip[[#This Row],[etmaaltemperatuur]]-stookgrens,0),"")</f>
        <v>0.30000000000000071</v>
      </c>
    </row>
    <row r="2101" spans="1:15" x14ac:dyDescent="0.25">
      <c r="A2101">
        <v>260</v>
      </c>
      <c r="B2101">
        <v>20240630</v>
      </c>
      <c r="C2101">
        <v>3</v>
      </c>
      <c r="D2101">
        <v>17.7</v>
      </c>
      <c r="E2101">
        <v>1832</v>
      </c>
      <c r="F2101">
        <v>1.1000000000000001</v>
      </c>
      <c r="G2101">
        <v>1010.2</v>
      </c>
      <c r="H2101">
        <v>76</v>
      </c>
      <c r="I2101" s="101" t="s">
        <v>19</v>
      </c>
      <c r="J2101" s="1">
        <f>DATEVALUE(RIGHT(jaar_zip[[#This Row],[YYYYMMDD]],2)&amp;"-"&amp;MID(jaar_zip[[#This Row],[YYYYMMDD]],5,2)&amp;"-"&amp;LEFT(jaar_zip[[#This Row],[YYYYMMDD]],4))</f>
        <v>45473</v>
      </c>
      <c r="K2101" s="101" t="str">
        <f>IF(AND(VALUE(MONTH(jaar_zip[[#This Row],[Datum]]))=1,VALUE(WEEKNUM(jaar_zip[[#This Row],[Datum]],21))&gt;51),RIGHT(YEAR(jaar_zip[[#This Row],[Datum]])-1,2),RIGHT(YEAR(jaar_zip[[#This Row],[Datum]]),2))&amp;"-"&amp; TEXT(WEEKNUM(jaar_zip[[#This Row],[Datum]],21),"00")</f>
        <v>24-26</v>
      </c>
      <c r="L2101" s="101">
        <f>MONTH(jaar_zip[[#This Row],[Datum]])</f>
        <v>6</v>
      </c>
      <c r="M2101" s="101">
        <f>IF(ISNUMBER(jaar_zip[[#This Row],[etmaaltemperatuur]]),IF(jaar_zip[[#This Row],[etmaaltemperatuur]]&lt;stookgrens,stookgrens-jaar_zip[[#This Row],[etmaaltemperatuur]],0),"")</f>
        <v>0.30000000000000071</v>
      </c>
      <c r="N2101" s="101">
        <f>IF(ISNUMBER(jaar_zip[[#This Row],[graaddagen]]),IF(OR(MONTH(jaar_zip[[#This Row],[Datum]])=1,MONTH(jaar_zip[[#This Row],[Datum]])=2,MONTH(jaar_zip[[#This Row],[Datum]])=11,MONTH(jaar_zip[[#This Row],[Datum]])=12),1.1,IF(OR(MONTH(jaar_zip[[#This Row],[Datum]])=3,MONTH(jaar_zip[[#This Row],[Datum]])=10),1,0.8))*jaar_zip[[#This Row],[graaddagen]],"")</f>
        <v>0.24000000000000057</v>
      </c>
      <c r="O2101" s="101">
        <f>IF(ISNUMBER(jaar_zip[[#This Row],[etmaaltemperatuur]]),IF(jaar_zip[[#This Row],[etmaaltemperatuur]]&gt;stookgrens,jaar_zip[[#This Row],[etmaaltemperatuur]]-stookgrens,0),"")</f>
        <v>0</v>
      </c>
    </row>
    <row r="2102" spans="1:15" x14ac:dyDescent="0.25">
      <c r="A2102">
        <v>260</v>
      </c>
      <c r="B2102">
        <v>20240701</v>
      </c>
      <c r="C2102">
        <v>3.3</v>
      </c>
      <c r="D2102">
        <v>16.3</v>
      </c>
      <c r="E2102">
        <v>1930</v>
      </c>
      <c r="F2102">
        <v>-0.1</v>
      </c>
      <c r="G2102">
        <v>1015.4</v>
      </c>
      <c r="H2102">
        <v>72</v>
      </c>
      <c r="I2102" s="101" t="s">
        <v>19</v>
      </c>
      <c r="J2102" s="1">
        <f>DATEVALUE(RIGHT(jaar_zip[[#This Row],[YYYYMMDD]],2)&amp;"-"&amp;MID(jaar_zip[[#This Row],[YYYYMMDD]],5,2)&amp;"-"&amp;LEFT(jaar_zip[[#This Row],[YYYYMMDD]],4))</f>
        <v>45474</v>
      </c>
      <c r="K2102" s="101" t="str">
        <f>IF(AND(VALUE(MONTH(jaar_zip[[#This Row],[Datum]]))=1,VALUE(WEEKNUM(jaar_zip[[#This Row],[Datum]],21))&gt;51),RIGHT(YEAR(jaar_zip[[#This Row],[Datum]])-1,2),RIGHT(YEAR(jaar_zip[[#This Row],[Datum]]),2))&amp;"-"&amp; TEXT(WEEKNUM(jaar_zip[[#This Row],[Datum]],21),"00")</f>
        <v>24-27</v>
      </c>
      <c r="L2102" s="101">
        <f>MONTH(jaar_zip[[#This Row],[Datum]])</f>
        <v>7</v>
      </c>
      <c r="M2102" s="101">
        <f>IF(ISNUMBER(jaar_zip[[#This Row],[etmaaltemperatuur]]),IF(jaar_zip[[#This Row],[etmaaltemperatuur]]&lt;stookgrens,stookgrens-jaar_zip[[#This Row],[etmaaltemperatuur]],0),"")</f>
        <v>1.6999999999999993</v>
      </c>
      <c r="N2102" s="101">
        <f>IF(ISNUMBER(jaar_zip[[#This Row],[graaddagen]]),IF(OR(MONTH(jaar_zip[[#This Row],[Datum]])=1,MONTH(jaar_zip[[#This Row],[Datum]])=2,MONTH(jaar_zip[[#This Row],[Datum]])=11,MONTH(jaar_zip[[#This Row],[Datum]])=12),1.1,IF(OR(MONTH(jaar_zip[[#This Row],[Datum]])=3,MONTH(jaar_zip[[#This Row],[Datum]])=10),1,0.8))*jaar_zip[[#This Row],[graaddagen]],"")</f>
        <v>1.3599999999999994</v>
      </c>
      <c r="O2102" s="101">
        <f>IF(ISNUMBER(jaar_zip[[#This Row],[etmaaltemperatuur]]),IF(jaar_zip[[#This Row],[etmaaltemperatuur]]&gt;stookgrens,jaar_zip[[#This Row],[etmaaltemperatuur]]-stookgrens,0),"")</f>
        <v>0</v>
      </c>
    </row>
    <row r="2103" spans="1:15" x14ac:dyDescent="0.25">
      <c r="A2103">
        <v>260</v>
      </c>
      <c r="B2103">
        <v>20240702</v>
      </c>
      <c r="C2103">
        <v>2.9</v>
      </c>
      <c r="D2103">
        <v>15.2</v>
      </c>
      <c r="E2103">
        <v>1429</v>
      </c>
      <c r="F2103">
        <v>4.5999999999999996</v>
      </c>
      <c r="G2103">
        <v>1014.6</v>
      </c>
      <c r="H2103">
        <v>79</v>
      </c>
      <c r="I2103" s="101" t="s">
        <v>19</v>
      </c>
      <c r="J2103" s="1">
        <f>DATEVALUE(RIGHT(jaar_zip[[#This Row],[YYYYMMDD]],2)&amp;"-"&amp;MID(jaar_zip[[#This Row],[YYYYMMDD]],5,2)&amp;"-"&amp;LEFT(jaar_zip[[#This Row],[YYYYMMDD]],4))</f>
        <v>45475</v>
      </c>
      <c r="K2103" s="101" t="str">
        <f>IF(AND(VALUE(MONTH(jaar_zip[[#This Row],[Datum]]))=1,VALUE(WEEKNUM(jaar_zip[[#This Row],[Datum]],21))&gt;51),RIGHT(YEAR(jaar_zip[[#This Row],[Datum]])-1,2),RIGHT(YEAR(jaar_zip[[#This Row],[Datum]]),2))&amp;"-"&amp; TEXT(WEEKNUM(jaar_zip[[#This Row],[Datum]],21),"00")</f>
        <v>24-27</v>
      </c>
      <c r="L2103" s="101">
        <f>MONTH(jaar_zip[[#This Row],[Datum]])</f>
        <v>7</v>
      </c>
      <c r="M2103" s="101">
        <f>IF(ISNUMBER(jaar_zip[[#This Row],[etmaaltemperatuur]]),IF(jaar_zip[[#This Row],[etmaaltemperatuur]]&lt;stookgrens,stookgrens-jaar_zip[[#This Row],[etmaaltemperatuur]],0),"")</f>
        <v>2.8000000000000007</v>
      </c>
      <c r="N2103" s="101">
        <f>IF(ISNUMBER(jaar_zip[[#This Row],[graaddagen]]),IF(OR(MONTH(jaar_zip[[#This Row],[Datum]])=1,MONTH(jaar_zip[[#This Row],[Datum]])=2,MONTH(jaar_zip[[#This Row],[Datum]])=11,MONTH(jaar_zip[[#This Row],[Datum]])=12),1.1,IF(OR(MONTH(jaar_zip[[#This Row],[Datum]])=3,MONTH(jaar_zip[[#This Row],[Datum]])=10),1,0.8))*jaar_zip[[#This Row],[graaddagen]],"")</f>
        <v>2.2400000000000007</v>
      </c>
      <c r="O2103" s="101">
        <f>IF(ISNUMBER(jaar_zip[[#This Row],[etmaaltemperatuur]]),IF(jaar_zip[[#This Row],[etmaaltemperatuur]]&gt;stookgrens,jaar_zip[[#This Row],[etmaaltemperatuur]]-stookgrens,0),"")</f>
        <v>0</v>
      </c>
    </row>
    <row r="2104" spans="1:15" x14ac:dyDescent="0.25">
      <c r="A2104">
        <v>260</v>
      </c>
      <c r="B2104">
        <v>20240703</v>
      </c>
      <c r="C2104">
        <v>2.8</v>
      </c>
      <c r="D2104">
        <v>13.6</v>
      </c>
      <c r="E2104">
        <v>1123</v>
      </c>
      <c r="F2104">
        <v>8</v>
      </c>
      <c r="G2104">
        <v>1009</v>
      </c>
      <c r="H2104">
        <v>85</v>
      </c>
      <c r="I2104" s="101" t="s">
        <v>19</v>
      </c>
      <c r="J2104" s="1">
        <f>DATEVALUE(RIGHT(jaar_zip[[#This Row],[YYYYMMDD]],2)&amp;"-"&amp;MID(jaar_zip[[#This Row],[YYYYMMDD]],5,2)&amp;"-"&amp;LEFT(jaar_zip[[#This Row],[YYYYMMDD]],4))</f>
        <v>45476</v>
      </c>
      <c r="K2104" s="101" t="str">
        <f>IF(AND(VALUE(MONTH(jaar_zip[[#This Row],[Datum]]))=1,VALUE(WEEKNUM(jaar_zip[[#This Row],[Datum]],21))&gt;51),RIGHT(YEAR(jaar_zip[[#This Row],[Datum]])-1,2),RIGHT(YEAR(jaar_zip[[#This Row],[Datum]]),2))&amp;"-"&amp; TEXT(WEEKNUM(jaar_zip[[#This Row],[Datum]],21),"00")</f>
        <v>24-27</v>
      </c>
      <c r="L2104" s="101">
        <f>MONTH(jaar_zip[[#This Row],[Datum]])</f>
        <v>7</v>
      </c>
      <c r="M2104" s="101">
        <f>IF(ISNUMBER(jaar_zip[[#This Row],[etmaaltemperatuur]]),IF(jaar_zip[[#This Row],[etmaaltemperatuur]]&lt;stookgrens,stookgrens-jaar_zip[[#This Row],[etmaaltemperatuur]],0),"")</f>
        <v>4.4000000000000004</v>
      </c>
      <c r="N2104" s="101">
        <f>IF(ISNUMBER(jaar_zip[[#This Row],[graaddagen]]),IF(OR(MONTH(jaar_zip[[#This Row],[Datum]])=1,MONTH(jaar_zip[[#This Row],[Datum]])=2,MONTH(jaar_zip[[#This Row],[Datum]])=11,MONTH(jaar_zip[[#This Row],[Datum]])=12),1.1,IF(OR(MONTH(jaar_zip[[#This Row],[Datum]])=3,MONTH(jaar_zip[[#This Row],[Datum]])=10),1,0.8))*jaar_zip[[#This Row],[graaddagen]],"")</f>
        <v>3.5200000000000005</v>
      </c>
      <c r="O2104" s="101">
        <f>IF(ISNUMBER(jaar_zip[[#This Row],[etmaaltemperatuur]]),IF(jaar_zip[[#This Row],[etmaaltemperatuur]]&gt;stookgrens,jaar_zip[[#This Row],[etmaaltemperatuur]]-stookgrens,0),"")</f>
        <v>0</v>
      </c>
    </row>
    <row r="2105" spans="1:15" x14ac:dyDescent="0.25">
      <c r="A2105">
        <v>260</v>
      </c>
      <c r="B2105">
        <v>20240704</v>
      </c>
      <c r="C2105">
        <v>4.5</v>
      </c>
      <c r="D2105">
        <v>16</v>
      </c>
      <c r="E2105">
        <v>2554</v>
      </c>
      <c r="F2105">
        <v>8</v>
      </c>
      <c r="G2105">
        <v>1007.4</v>
      </c>
      <c r="H2105">
        <v>67</v>
      </c>
      <c r="I2105" s="101" t="s">
        <v>19</v>
      </c>
      <c r="J2105" s="1">
        <f>DATEVALUE(RIGHT(jaar_zip[[#This Row],[YYYYMMDD]],2)&amp;"-"&amp;MID(jaar_zip[[#This Row],[YYYYMMDD]],5,2)&amp;"-"&amp;LEFT(jaar_zip[[#This Row],[YYYYMMDD]],4))</f>
        <v>45477</v>
      </c>
      <c r="K2105" s="101" t="str">
        <f>IF(AND(VALUE(MONTH(jaar_zip[[#This Row],[Datum]]))=1,VALUE(WEEKNUM(jaar_zip[[#This Row],[Datum]],21))&gt;51),RIGHT(YEAR(jaar_zip[[#This Row],[Datum]])-1,2),RIGHT(YEAR(jaar_zip[[#This Row],[Datum]]),2))&amp;"-"&amp; TEXT(WEEKNUM(jaar_zip[[#This Row],[Datum]],21),"00")</f>
        <v>24-27</v>
      </c>
      <c r="L2105" s="101">
        <f>MONTH(jaar_zip[[#This Row],[Datum]])</f>
        <v>7</v>
      </c>
      <c r="M2105" s="101">
        <f>IF(ISNUMBER(jaar_zip[[#This Row],[etmaaltemperatuur]]),IF(jaar_zip[[#This Row],[etmaaltemperatuur]]&lt;stookgrens,stookgrens-jaar_zip[[#This Row],[etmaaltemperatuur]],0),"")</f>
        <v>2</v>
      </c>
      <c r="N2105" s="101">
        <f>IF(ISNUMBER(jaar_zip[[#This Row],[graaddagen]]),IF(OR(MONTH(jaar_zip[[#This Row],[Datum]])=1,MONTH(jaar_zip[[#This Row],[Datum]])=2,MONTH(jaar_zip[[#This Row],[Datum]])=11,MONTH(jaar_zip[[#This Row],[Datum]])=12),1.1,IF(OR(MONTH(jaar_zip[[#This Row],[Datum]])=3,MONTH(jaar_zip[[#This Row],[Datum]])=10),1,0.8))*jaar_zip[[#This Row],[graaddagen]],"")</f>
        <v>1.6</v>
      </c>
      <c r="O2105" s="101">
        <f>IF(ISNUMBER(jaar_zip[[#This Row],[etmaaltemperatuur]]),IF(jaar_zip[[#This Row],[etmaaltemperatuur]]&gt;stookgrens,jaar_zip[[#This Row],[etmaaltemperatuur]]-stookgrens,0),"")</f>
        <v>0</v>
      </c>
    </row>
    <row r="2106" spans="1:15" x14ac:dyDescent="0.25">
      <c r="A2106">
        <v>260</v>
      </c>
      <c r="B2106">
        <v>20240705</v>
      </c>
      <c r="C2106">
        <v>4</v>
      </c>
      <c r="D2106">
        <v>15.8</v>
      </c>
      <c r="E2106">
        <v>571</v>
      </c>
      <c r="F2106">
        <v>0.6</v>
      </c>
      <c r="G2106">
        <v>1007.7</v>
      </c>
      <c r="H2106">
        <v>86</v>
      </c>
      <c r="I2106" s="101" t="s">
        <v>19</v>
      </c>
      <c r="J2106" s="1">
        <f>DATEVALUE(RIGHT(jaar_zip[[#This Row],[YYYYMMDD]],2)&amp;"-"&amp;MID(jaar_zip[[#This Row],[YYYYMMDD]],5,2)&amp;"-"&amp;LEFT(jaar_zip[[#This Row],[YYYYMMDD]],4))</f>
        <v>45478</v>
      </c>
      <c r="K2106" s="101" t="str">
        <f>IF(AND(VALUE(MONTH(jaar_zip[[#This Row],[Datum]]))=1,VALUE(WEEKNUM(jaar_zip[[#This Row],[Datum]],21))&gt;51),RIGHT(YEAR(jaar_zip[[#This Row],[Datum]])-1,2),RIGHT(YEAR(jaar_zip[[#This Row],[Datum]]),2))&amp;"-"&amp; TEXT(WEEKNUM(jaar_zip[[#This Row],[Datum]],21),"00")</f>
        <v>24-27</v>
      </c>
      <c r="L2106" s="101">
        <f>MONTH(jaar_zip[[#This Row],[Datum]])</f>
        <v>7</v>
      </c>
      <c r="M2106" s="101">
        <f>IF(ISNUMBER(jaar_zip[[#This Row],[etmaaltemperatuur]]),IF(jaar_zip[[#This Row],[etmaaltemperatuur]]&lt;stookgrens,stookgrens-jaar_zip[[#This Row],[etmaaltemperatuur]],0),"")</f>
        <v>2.1999999999999993</v>
      </c>
      <c r="N2106" s="101">
        <f>IF(ISNUMBER(jaar_zip[[#This Row],[graaddagen]]),IF(OR(MONTH(jaar_zip[[#This Row],[Datum]])=1,MONTH(jaar_zip[[#This Row],[Datum]])=2,MONTH(jaar_zip[[#This Row],[Datum]])=11,MONTH(jaar_zip[[#This Row],[Datum]])=12),1.1,IF(OR(MONTH(jaar_zip[[#This Row],[Datum]])=3,MONTH(jaar_zip[[#This Row],[Datum]])=10),1,0.8))*jaar_zip[[#This Row],[graaddagen]],"")</f>
        <v>1.7599999999999996</v>
      </c>
      <c r="O2106" s="101">
        <f>IF(ISNUMBER(jaar_zip[[#This Row],[etmaaltemperatuur]]),IF(jaar_zip[[#This Row],[etmaaltemperatuur]]&gt;stookgrens,jaar_zip[[#This Row],[etmaaltemperatuur]]-stookgrens,0),"")</f>
        <v>0</v>
      </c>
    </row>
    <row r="2107" spans="1:15" x14ac:dyDescent="0.25">
      <c r="A2107">
        <v>260</v>
      </c>
      <c r="B2107">
        <v>20240706</v>
      </c>
      <c r="C2107">
        <v>5.3</v>
      </c>
      <c r="D2107">
        <v>16.5</v>
      </c>
      <c r="E2107">
        <v>1818</v>
      </c>
      <c r="F2107">
        <v>0.8</v>
      </c>
      <c r="G2107">
        <v>1002.4</v>
      </c>
      <c r="H2107">
        <v>75</v>
      </c>
      <c r="I2107" s="101" t="s">
        <v>19</v>
      </c>
      <c r="J2107" s="1">
        <f>DATEVALUE(RIGHT(jaar_zip[[#This Row],[YYYYMMDD]],2)&amp;"-"&amp;MID(jaar_zip[[#This Row],[YYYYMMDD]],5,2)&amp;"-"&amp;LEFT(jaar_zip[[#This Row],[YYYYMMDD]],4))</f>
        <v>45479</v>
      </c>
      <c r="K2107" s="101" t="str">
        <f>IF(AND(VALUE(MONTH(jaar_zip[[#This Row],[Datum]]))=1,VALUE(WEEKNUM(jaar_zip[[#This Row],[Datum]],21))&gt;51),RIGHT(YEAR(jaar_zip[[#This Row],[Datum]])-1,2),RIGHT(YEAR(jaar_zip[[#This Row],[Datum]]),2))&amp;"-"&amp; TEXT(WEEKNUM(jaar_zip[[#This Row],[Datum]],21),"00")</f>
        <v>24-27</v>
      </c>
      <c r="L2107" s="101">
        <f>MONTH(jaar_zip[[#This Row],[Datum]])</f>
        <v>7</v>
      </c>
      <c r="M2107" s="101">
        <f>IF(ISNUMBER(jaar_zip[[#This Row],[etmaaltemperatuur]]),IF(jaar_zip[[#This Row],[etmaaltemperatuur]]&lt;stookgrens,stookgrens-jaar_zip[[#This Row],[etmaaltemperatuur]],0),"")</f>
        <v>1.5</v>
      </c>
      <c r="N2107" s="101">
        <f>IF(ISNUMBER(jaar_zip[[#This Row],[graaddagen]]),IF(OR(MONTH(jaar_zip[[#This Row],[Datum]])=1,MONTH(jaar_zip[[#This Row],[Datum]])=2,MONTH(jaar_zip[[#This Row],[Datum]])=11,MONTH(jaar_zip[[#This Row],[Datum]])=12),1.1,IF(OR(MONTH(jaar_zip[[#This Row],[Datum]])=3,MONTH(jaar_zip[[#This Row],[Datum]])=10),1,0.8))*jaar_zip[[#This Row],[graaddagen]],"")</f>
        <v>1.2000000000000002</v>
      </c>
      <c r="O2107" s="101">
        <f>IF(ISNUMBER(jaar_zip[[#This Row],[etmaaltemperatuur]]),IF(jaar_zip[[#This Row],[etmaaltemperatuur]]&gt;stookgrens,jaar_zip[[#This Row],[etmaaltemperatuur]]-stookgrens,0),"")</f>
        <v>0</v>
      </c>
    </row>
    <row r="2108" spans="1:15" x14ac:dyDescent="0.25">
      <c r="A2108">
        <v>260</v>
      </c>
      <c r="B2108">
        <v>20240707</v>
      </c>
      <c r="C2108">
        <v>3.3</v>
      </c>
      <c r="D2108">
        <v>14.7</v>
      </c>
      <c r="E2108">
        <v>1389</v>
      </c>
      <c r="F2108">
        <v>1.6</v>
      </c>
      <c r="G2108">
        <v>1012.2</v>
      </c>
      <c r="H2108">
        <v>82</v>
      </c>
      <c r="I2108" s="101" t="s">
        <v>19</v>
      </c>
      <c r="J2108" s="1">
        <f>DATEVALUE(RIGHT(jaar_zip[[#This Row],[YYYYMMDD]],2)&amp;"-"&amp;MID(jaar_zip[[#This Row],[YYYYMMDD]],5,2)&amp;"-"&amp;LEFT(jaar_zip[[#This Row],[YYYYMMDD]],4))</f>
        <v>45480</v>
      </c>
      <c r="K2108" s="101" t="str">
        <f>IF(AND(VALUE(MONTH(jaar_zip[[#This Row],[Datum]]))=1,VALUE(WEEKNUM(jaar_zip[[#This Row],[Datum]],21))&gt;51),RIGHT(YEAR(jaar_zip[[#This Row],[Datum]])-1,2),RIGHT(YEAR(jaar_zip[[#This Row],[Datum]]),2))&amp;"-"&amp; TEXT(WEEKNUM(jaar_zip[[#This Row],[Datum]],21),"00")</f>
        <v>24-27</v>
      </c>
      <c r="L2108" s="101">
        <f>MONTH(jaar_zip[[#This Row],[Datum]])</f>
        <v>7</v>
      </c>
      <c r="M2108" s="101">
        <f>IF(ISNUMBER(jaar_zip[[#This Row],[etmaaltemperatuur]]),IF(jaar_zip[[#This Row],[etmaaltemperatuur]]&lt;stookgrens,stookgrens-jaar_zip[[#This Row],[etmaaltemperatuur]],0),"")</f>
        <v>3.3000000000000007</v>
      </c>
      <c r="N2108" s="101">
        <f>IF(ISNUMBER(jaar_zip[[#This Row],[graaddagen]]),IF(OR(MONTH(jaar_zip[[#This Row],[Datum]])=1,MONTH(jaar_zip[[#This Row],[Datum]])=2,MONTH(jaar_zip[[#This Row],[Datum]])=11,MONTH(jaar_zip[[#This Row],[Datum]])=12),1.1,IF(OR(MONTH(jaar_zip[[#This Row],[Datum]])=3,MONTH(jaar_zip[[#This Row],[Datum]])=10),1,0.8))*jaar_zip[[#This Row],[graaddagen]],"")</f>
        <v>2.6400000000000006</v>
      </c>
      <c r="O2108" s="101">
        <f>IF(ISNUMBER(jaar_zip[[#This Row],[etmaaltemperatuur]]),IF(jaar_zip[[#This Row],[etmaaltemperatuur]]&gt;stookgrens,jaar_zip[[#This Row],[etmaaltemperatuur]]-stookgrens,0),"")</f>
        <v>0</v>
      </c>
    </row>
    <row r="2109" spans="1:15" x14ac:dyDescent="0.25">
      <c r="A2109">
        <v>260</v>
      </c>
      <c r="B2109">
        <v>20240708</v>
      </c>
      <c r="C2109">
        <v>2.6</v>
      </c>
      <c r="D2109">
        <v>17.2</v>
      </c>
      <c r="E2109">
        <v>2183</v>
      </c>
      <c r="F2109">
        <v>0</v>
      </c>
      <c r="G2109">
        <v>1017</v>
      </c>
      <c r="H2109">
        <v>72</v>
      </c>
      <c r="I2109" s="101" t="s">
        <v>19</v>
      </c>
      <c r="J2109" s="1">
        <f>DATEVALUE(RIGHT(jaar_zip[[#This Row],[YYYYMMDD]],2)&amp;"-"&amp;MID(jaar_zip[[#This Row],[YYYYMMDD]],5,2)&amp;"-"&amp;LEFT(jaar_zip[[#This Row],[YYYYMMDD]],4))</f>
        <v>45481</v>
      </c>
      <c r="K2109" s="101" t="str">
        <f>IF(AND(VALUE(MONTH(jaar_zip[[#This Row],[Datum]]))=1,VALUE(WEEKNUM(jaar_zip[[#This Row],[Datum]],21))&gt;51),RIGHT(YEAR(jaar_zip[[#This Row],[Datum]])-1,2),RIGHT(YEAR(jaar_zip[[#This Row],[Datum]]),2))&amp;"-"&amp; TEXT(WEEKNUM(jaar_zip[[#This Row],[Datum]],21),"00")</f>
        <v>24-28</v>
      </c>
      <c r="L2109" s="101">
        <f>MONTH(jaar_zip[[#This Row],[Datum]])</f>
        <v>7</v>
      </c>
      <c r="M2109" s="101">
        <f>IF(ISNUMBER(jaar_zip[[#This Row],[etmaaltemperatuur]]),IF(jaar_zip[[#This Row],[etmaaltemperatuur]]&lt;stookgrens,stookgrens-jaar_zip[[#This Row],[etmaaltemperatuur]],0),"")</f>
        <v>0.80000000000000071</v>
      </c>
      <c r="N2109" s="101">
        <f>IF(ISNUMBER(jaar_zip[[#This Row],[graaddagen]]),IF(OR(MONTH(jaar_zip[[#This Row],[Datum]])=1,MONTH(jaar_zip[[#This Row],[Datum]])=2,MONTH(jaar_zip[[#This Row],[Datum]])=11,MONTH(jaar_zip[[#This Row],[Datum]])=12),1.1,IF(OR(MONTH(jaar_zip[[#This Row],[Datum]])=3,MONTH(jaar_zip[[#This Row],[Datum]])=10),1,0.8))*jaar_zip[[#This Row],[graaddagen]],"")</f>
        <v>0.64000000000000057</v>
      </c>
      <c r="O2109" s="101">
        <f>IF(ISNUMBER(jaar_zip[[#This Row],[etmaaltemperatuur]]),IF(jaar_zip[[#This Row],[etmaaltemperatuur]]&gt;stookgrens,jaar_zip[[#This Row],[etmaaltemperatuur]]-stookgrens,0),"")</f>
        <v>0</v>
      </c>
    </row>
    <row r="2110" spans="1:15" x14ac:dyDescent="0.25">
      <c r="A2110">
        <v>260</v>
      </c>
      <c r="B2110">
        <v>20240709</v>
      </c>
      <c r="C2110">
        <v>2.8</v>
      </c>
      <c r="D2110">
        <v>21</v>
      </c>
      <c r="E2110">
        <v>1833</v>
      </c>
      <c r="F2110">
        <v>13.1</v>
      </c>
      <c r="G2110">
        <v>1013</v>
      </c>
      <c r="H2110">
        <v>73</v>
      </c>
      <c r="I2110" s="101" t="s">
        <v>19</v>
      </c>
      <c r="J2110" s="1">
        <f>DATEVALUE(RIGHT(jaar_zip[[#This Row],[YYYYMMDD]],2)&amp;"-"&amp;MID(jaar_zip[[#This Row],[YYYYMMDD]],5,2)&amp;"-"&amp;LEFT(jaar_zip[[#This Row],[YYYYMMDD]],4))</f>
        <v>45482</v>
      </c>
      <c r="K2110" s="101" t="str">
        <f>IF(AND(VALUE(MONTH(jaar_zip[[#This Row],[Datum]]))=1,VALUE(WEEKNUM(jaar_zip[[#This Row],[Datum]],21))&gt;51),RIGHT(YEAR(jaar_zip[[#This Row],[Datum]])-1,2),RIGHT(YEAR(jaar_zip[[#This Row],[Datum]]),2))&amp;"-"&amp; TEXT(WEEKNUM(jaar_zip[[#This Row],[Datum]],21),"00")</f>
        <v>24-28</v>
      </c>
      <c r="L2110" s="101">
        <f>MONTH(jaar_zip[[#This Row],[Datum]])</f>
        <v>7</v>
      </c>
      <c r="M2110" s="101">
        <f>IF(ISNUMBER(jaar_zip[[#This Row],[etmaaltemperatuur]]),IF(jaar_zip[[#This Row],[etmaaltemperatuur]]&lt;stookgrens,stookgrens-jaar_zip[[#This Row],[etmaaltemperatuur]],0),"")</f>
        <v>0</v>
      </c>
      <c r="N2110" s="101">
        <f>IF(ISNUMBER(jaar_zip[[#This Row],[graaddagen]]),IF(OR(MONTH(jaar_zip[[#This Row],[Datum]])=1,MONTH(jaar_zip[[#This Row],[Datum]])=2,MONTH(jaar_zip[[#This Row],[Datum]])=11,MONTH(jaar_zip[[#This Row],[Datum]])=12),1.1,IF(OR(MONTH(jaar_zip[[#This Row],[Datum]])=3,MONTH(jaar_zip[[#This Row],[Datum]])=10),1,0.8))*jaar_zip[[#This Row],[graaddagen]],"")</f>
        <v>0</v>
      </c>
      <c r="O2110" s="101">
        <f>IF(ISNUMBER(jaar_zip[[#This Row],[etmaaltemperatuur]]),IF(jaar_zip[[#This Row],[etmaaltemperatuur]]&gt;stookgrens,jaar_zip[[#This Row],[etmaaltemperatuur]]-stookgrens,0),"")</f>
        <v>3</v>
      </c>
    </row>
    <row r="2111" spans="1:15" x14ac:dyDescent="0.25">
      <c r="A2111">
        <v>260</v>
      </c>
      <c r="B2111">
        <v>20240710</v>
      </c>
      <c r="C2111">
        <v>3.2</v>
      </c>
      <c r="D2111">
        <v>19</v>
      </c>
      <c r="E2111">
        <v>1837</v>
      </c>
      <c r="F2111">
        <v>5.6</v>
      </c>
      <c r="G2111">
        <v>1014.4</v>
      </c>
      <c r="H2111">
        <v>81</v>
      </c>
      <c r="I2111" s="101" t="s">
        <v>19</v>
      </c>
      <c r="J2111" s="1">
        <f>DATEVALUE(RIGHT(jaar_zip[[#This Row],[YYYYMMDD]],2)&amp;"-"&amp;MID(jaar_zip[[#This Row],[YYYYMMDD]],5,2)&amp;"-"&amp;LEFT(jaar_zip[[#This Row],[YYYYMMDD]],4))</f>
        <v>45483</v>
      </c>
      <c r="K2111" s="101" t="str">
        <f>IF(AND(VALUE(MONTH(jaar_zip[[#This Row],[Datum]]))=1,VALUE(WEEKNUM(jaar_zip[[#This Row],[Datum]],21))&gt;51),RIGHT(YEAR(jaar_zip[[#This Row],[Datum]])-1,2),RIGHT(YEAR(jaar_zip[[#This Row],[Datum]]),2))&amp;"-"&amp; TEXT(WEEKNUM(jaar_zip[[#This Row],[Datum]],21),"00")</f>
        <v>24-28</v>
      </c>
      <c r="L2111" s="101">
        <f>MONTH(jaar_zip[[#This Row],[Datum]])</f>
        <v>7</v>
      </c>
      <c r="M2111" s="101">
        <f>IF(ISNUMBER(jaar_zip[[#This Row],[etmaaltemperatuur]]),IF(jaar_zip[[#This Row],[etmaaltemperatuur]]&lt;stookgrens,stookgrens-jaar_zip[[#This Row],[etmaaltemperatuur]],0),"")</f>
        <v>0</v>
      </c>
      <c r="N2111" s="101">
        <f>IF(ISNUMBER(jaar_zip[[#This Row],[graaddagen]]),IF(OR(MONTH(jaar_zip[[#This Row],[Datum]])=1,MONTH(jaar_zip[[#This Row],[Datum]])=2,MONTH(jaar_zip[[#This Row],[Datum]])=11,MONTH(jaar_zip[[#This Row],[Datum]])=12),1.1,IF(OR(MONTH(jaar_zip[[#This Row],[Datum]])=3,MONTH(jaar_zip[[#This Row],[Datum]])=10),1,0.8))*jaar_zip[[#This Row],[graaddagen]],"")</f>
        <v>0</v>
      </c>
      <c r="O2111" s="101">
        <f>IF(ISNUMBER(jaar_zip[[#This Row],[etmaaltemperatuur]]),IF(jaar_zip[[#This Row],[etmaaltemperatuur]]&gt;stookgrens,jaar_zip[[#This Row],[etmaaltemperatuur]]-stookgrens,0),"")</f>
        <v>1</v>
      </c>
    </row>
    <row r="2112" spans="1:15" x14ac:dyDescent="0.25">
      <c r="A2112">
        <v>260</v>
      </c>
      <c r="B2112">
        <v>20240711</v>
      </c>
      <c r="C2112">
        <v>2.7</v>
      </c>
      <c r="D2112">
        <v>17.2</v>
      </c>
      <c r="E2112">
        <v>1732</v>
      </c>
      <c r="F2112">
        <v>0</v>
      </c>
      <c r="G2112">
        <v>1017.1</v>
      </c>
      <c r="H2112">
        <v>76</v>
      </c>
      <c r="I2112" s="101" t="s">
        <v>19</v>
      </c>
      <c r="J2112" s="1">
        <f>DATEVALUE(RIGHT(jaar_zip[[#This Row],[YYYYMMDD]],2)&amp;"-"&amp;MID(jaar_zip[[#This Row],[YYYYMMDD]],5,2)&amp;"-"&amp;LEFT(jaar_zip[[#This Row],[YYYYMMDD]],4))</f>
        <v>45484</v>
      </c>
      <c r="K2112" s="101" t="str">
        <f>IF(AND(VALUE(MONTH(jaar_zip[[#This Row],[Datum]]))=1,VALUE(WEEKNUM(jaar_zip[[#This Row],[Datum]],21))&gt;51),RIGHT(YEAR(jaar_zip[[#This Row],[Datum]])-1,2),RIGHT(YEAR(jaar_zip[[#This Row],[Datum]]),2))&amp;"-"&amp; TEXT(WEEKNUM(jaar_zip[[#This Row],[Datum]],21),"00")</f>
        <v>24-28</v>
      </c>
      <c r="L2112" s="101">
        <f>MONTH(jaar_zip[[#This Row],[Datum]])</f>
        <v>7</v>
      </c>
      <c r="M2112" s="101">
        <f>IF(ISNUMBER(jaar_zip[[#This Row],[etmaaltemperatuur]]),IF(jaar_zip[[#This Row],[etmaaltemperatuur]]&lt;stookgrens,stookgrens-jaar_zip[[#This Row],[etmaaltemperatuur]],0),"")</f>
        <v>0.80000000000000071</v>
      </c>
      <c r="N2112" s="101">
        <f>IF(ISNUMBER(jaar_zip[[#This Row],[graaddagen]]),IF(OR(MONTH(jaar_zip[[#This Row],[Datum]])=1,MONTH(jaar_zip[[#This Row],[Datum]])=2,MONTH(jaar_zip[[#This Row],[Datum]])=11,MONTH(jaar_zip[[#This Row],[Datum]])=12),1.1,IF(OR(MONTH(jaar_zip[[#This Row],[Datum]])=3,MONTH(jaar_zip[[#This Row],[Datum]])=10),1,0.8))*jaar_zip[[#This Row],[graaddagen]],"")</f>
        <v>0.64000000000000057</v>
      </c>
      <c r="O2112" s="101">
        <f>IF(ISNUMBER(jaar_zip[[#This Row],[etmaaltemperatuur]]),IF(jaar_zip[[#This Row],[etmaaltemperatuur]]&gt;stookgrens,jaar_zip[[#This Row],[etmaaltemperatuur]]-stookgrens,0),"")</f>
        <v>0</v>
      </c>
    </row>
    <row r="2113" spans="1:15" x14ac:dyDescent="0.25">
      <c r="A2113">
        <v>260</v>
      </c>
      <c r="B2113">
        <v>20240712</v>
      </c>
      <c r="C2113">
        <v>2.8</v>
      </c>
      <c r="D2113">
        <v>14.4</v>
      </c>
      <c r="E2113">
        <v>537</v>
      </c>
      <c r="F2113">
        <v>25.3</v>
      </c>
      <c r="G2113">
        <v>1012.8</v>
      </c>
      <c r="H2113">
        <v>91</v>
      </c>
      <c r="I2113" s="101" t="s">
        <v>19</v>
      </c>
      <c r="J2113" s="1">
        <f>DATEVALUE(RIGHT(jaar_zip[[#This Row],[YYYYMMDD]],2)&amp;"-"&amp;MID(jaar_zip[[#This Row],[YYYYMMDD]],5,2)&amp;"-"&amp;LEFT(jaar_zip[[#This Row],[YYYYMMDD]],4))</f>
        <v>45485</v>
      </c>
      <c r="K2113" s="101" t="str">
        <f>IF(AND(VALUE(MONTH(jaar_zip[[#This Row],[Datum]]))=1,VALUE(WEEKNUM(jaar_zip[[#This Row],[Datum]],21))&gt;51),RIGHT(YEAR(jaar_zip[[#This Row],[Datum]])-1,2),RIGHT(YEAR(jaar_zip[[#This Row],[Datum]]),2))&amp;"-"&amp; TEXT(WEEKNUM(jaar_zip[[#This Row],[Datum]],21),"00")</f>
        <v>24-28</v>
      </c>
      <c r="L2113" s="101">
        <f>MONTH(jaar_zip[[#This Row],[Datum]])</f>
        <v>7</v>
      </c>
      <c r="M2113" s="101">
        <f>IF(ISNUMBER(jaar_zip[[#This Row],[etmaaltemperatuur]]),IF(jaar_zip[[#This Row],[etmaaltemperatuur]]&lt;stookgrens,stookgrens-jaar_zip[[#This Row],[etmaaltemperatuur]],0),"")</f>
        <v>3.5999999999999996</v>
      </c>
      <c r="N2113" s="101">
        <f>IF(ISNUMBER(jaar_zip[[#This Row],[graaddagen]]),IF(OR(MONTH(jaar_zip[[#This Row],[Datum]])=1,MONTH(jaar_zip[[#This Row],[Datum]])=2,MONTH(jaar_zip[[#This Row],[Datum]])=11,MONTH(jaar_zip[[#This Row],[Datum]])=12),1.1,IF(OR(MONTH(jaar_zip[[#This Row],[Datum]])=3,MONTH(jaar_zip[[#This Row],[Datum]])=10),1,0.8))*jaar_zip[[#This Row],[graaddagen]],"")</f>
        <v>2.88</v>
      </c>
      <c r="O2113" s="101">
        <f>IF(ISNUMBER(jaar_zip[[#This Row],[etmaaltemperatuur]]),IF(jaar_zip[[#This Row],[etmaaltemperatuur]]&gt;stookgrens,jaar_zip[[#This Row],[etmaaltemperatuur]]-stookgrens,0),"")</f>
        <v>0</v>
      </c>
    </row>
    <row r="2114" spans="1:15" x14ac:dyDescent="0.25">
      <c r="A2114">
        <v>260</v>
      </c>
      <c r="B2114">
        <v>20240713</v>
      </c>
      <c r="C2114">
        <v>3.8</v>
      </c>
      <c r="D2114">
        <v>14.8</v>
      </c>
      <c r="E2114">
        <v>1231</v>
      </c>
      <c r="F2114">
        <v>2.9</v>
      </c>
      <c r="G2114">
        <v>1011.4</v>
      </c>
      <c r="H2114">
        <v>84</v>
      </c>
      <c r="I2114" s="101" t="s">
        <v>19</v>
      </c>
      <c r="J2114" s="1">
        <f>DATEVALUE(RIGHT(jaar_zip[[#This Row],[YYYYMMDD]],2)&amp;"-"&amp;MID(jaar_zip[[#This Row],[YYYYMMDD]],5,2)&amp;"-"&amp;LEFT(jaar_zip[[#This Row],[YYYYMMDD]],4))</f>
        <v>45486</v>
      </c>
      <c r="K2114" s="101" t="str">
        <f>IF(AND(VALUE(MONTH(jaar_zip[[#This Row],[Datum]]))=1,VALUE(WEEKNUM(jaar_zip[[#This Row],[Datum]],21))&gt;51),RIGHT(YEAR(jaar_zip[[#This Row],[Datum]])-1,2),RIGHT(YEAR(jaar_zip[[#This Row],[Datum]]),2))&amp;"-"&amp; TEXT(WEEKNUM(jaar_zip[[#This Row],[Datum]],21),"00")</f>
        <v>24-28</v>
      </c>
      <c r="L2114" s="101">
        <f>MONTH(jaar_zip[[#This Row],[Datum]])</f>
        <v>7</v>
      </c>
      <c r="M2114" s="101">
        <f>IF(ISNUMBER(jaar_zip[[#This Row],[etmaaltemperatuur]]),IF(jaar_zip[[#This Row],[etmaaltemperatuur]]&lt;stookgrens,stookgrens-jaar_zip[[#This Row],[etmaaltemperatuur]],0),"")</f>
        <v>3.1999999999999993</v>
      </c>
      <c r="N2114" s="101">
        <f>IF(ISNUMBER(jaar_zip[[#This Row],[graaddagen]]),IF(OR(MONTH(jaar_zip[[#This Row],[Datum]])=1,MONTH(jaar_zip[[#This Row],[Datum]])=2,MONTH(jaar_zip[[#This Row],[Datum]])=11,MONTH(jaar_zip[[#This Row],[Datum]])=12),1.1,IF(OR(MONTH(jaar_zip[[#This Row],[Datum]])=3,MONTH(jaar_zip[[#This Row],[Datum]])=10),1,0.8))*jaar_zip[[#This Row],[graaddagen]],"")</f>
        <v>2.5599999999999996</v>
      </c>
      <c r="O2114" s="101">
        <f>IF(ISNUMBER(jaar_zip[[#This Row],[etmaaltemperatuur]]),IF(jaar_zip[[#This Row],[etmaaltemperatuur]]&gt;stookgrens,jaar_zip[[#This Row],[etmaaltemperatuur]]-stookgrens,0),"")</f>
        <v>0</v>
      </c>
    </row>
    <row r="2115" spans="1:15" x14ac:dyDescent="0.25">
      <c r="A2115">
        <v>260</v>
      </c>
      <c r="B2115">
        <v>20240714</v>
      </c>
      <c r="C2115">
        <v>3.7</v>
      </c>
      <c r="D2115">
        <v>16.7</v>
      </c>
      <c r="E2115">
        <v>2369</v>
      </c>
      <c r="F2115">
        <v>0</v>
      </c>
      <c r="G2115">
        <v>1012.1</v>
      </c>
      <c r="H2115">
        <v>71</v>
      </c>
      <c r="I2115" s="101" t="s">
        <v>19</v>
      </c>
      <c r="J2115" s="1">
        <f>DATEVALUE(RIGHT(jaar_zip[[#This Row],[YYYYMMDD]],2)&amp;"-"&amp;MID(jaar_zip[[#This Row],[YYYYMMDD]],5,2)&amp;"-"&amp;LEFT(jaar_zip[[#This Row],[YYYYMMDD]],4))</f>
        <v>45487</v>
      </c>
      <c r="K2115" s="101" t="str">
        <f>IF(AND(VALUE(MONTH(jaar_zip[[#This Row],[Datum]]))=1,VALUE(WEEKNUM(jaar_zip[[#This Row],[Datum]],21))&gt;51),RIGHT(YEAR(jaar_zip[[#This Row],[Datum]])-1,2),RIGHT(YEAR(jaar_zip[[#This Row],[Datum]]),2))&amp;"-"&amp; TEXT(WEEKNUM(jaar_zip[[#This Row],[Datum]],21),"00")</f>
        <v>24-28</v>
      </c>
      <c r="L2115" s="101">
        <f>MONTH(jaar_zip[[#This Row],[Datum]])</f>
        <v>7</v>
      </c>
      <c r="M2115" s="101">
        <f>IF(ISNUMBER(jaar_zip[[#This Row],[etmaaltemperatuur]]),IF(jaar_zip[[#This Row],[etmaaltemperatuur]]&lt;stookgrens,stookgrens-jaar_zip[[#This Row],[etmaaltemperatuur]],0),"")</f>
        <v>1.3000000000000007</v>
      </c>
      <c r="N2115" s="101">
        <f>IF(ISNUMBER(jaar_zip[[#This Row],[graaddagen]]),IF(OR(MONTH(jaar_zip[[#This Row],[Datum]])=1,MONTH(jaar_zip[[#This Row],[Datum]])=2,MONTH(jaar_zip[[#This Row],[Datum]])=11,MONTH(jaar_zip[[#This Row],[Datum]])=12),1.1,IF(OR(MONTH(jaar_zip[[#This Row],[Datum]])=3,MONTH(jaar_zip[[#This Row],[Datum]])=10),1,0.8))*jaar_zip[[#This Row],[graaddagen]],"")</f>
        <v>1.0400000000000007</v>
      </c>
      <c r="O2115" s="101">
        <f>IF(ISNUMBER(jaar_zip[[#This Row],[etmaaltemperatuur]]),IF(jaar_zip[[#This Row],[etmaaltemperatuur]]&gt;stookgrens,jaar_zip[[#This Row],[etmaaltemperatuur]]-stookgrens,0),"")</f>
        <v>0</v>
      </c>
    </row>
    <row r="2116" spans="1:15" x14ac:dyDescent="0.25">
      <c r="A2116">
        <v>260</v>
      </c>
      <c r="B2116">
        <v>20240715</v>
      </c>
      <c r="C2116">
        <v>1.9</v>
      </c>
      <c r="D2116">
        <v>18.8</v>
      </c>
      <c r="E2116">
        <v>2309</v>
      </c>
      <c r="F2116">
        <v>2.4</v>
      </c>
      <c r="G2116">
        <v>1010.2</v>
      </c>
      <c r="H2116">
        <v>75</v>
      </c>
      <c r="I2116" s="101" t="s">
        <v>19</v>
      </c>
      <c r="J2116" s="1">
        <f>DATEVALUE(RIGHT(jaar_zip[[#This Row],[YYYYMMDD]],2)&amp;"-"&amp;MID(jaar_zip[[#This Row],[YYYYMMDD]],5,2)&amp;"-"&amp;LEFT(jaar_zip[[#This Row],[YYYYMMDD]],4))</f>
        <v>45488</v>
      </c>
      <c r="K2116" s="101" t="str">
        <f>IF(AND(VALUE(MONTH(jaar_zip[[#This Row],[Datum]]))=1,VALUE(WEEKNUM(jaar_zip[[#This Row],[Datum]],21))&gt;51),RIGHT(YEAR(jaar_zip[[#This Row],[Datum]])-1,2),RIGHT(YEAR(jaar_zip[[#This Row],[Datum]]),2))&amp;"-"&amp; TEXT(WEEKNUM(jaar_zip[[#This Row],[Datum]],21),"00")</f>
        <v>24-29</v>
      </c>
      <c r="L2116" s="101">
        <f>MONTH(jaar_zip[[#This Row],[Datum]])</f>
        <v>7</v>
      </c>
      <c r="M2116" s="101">
        <f>IF(ISNUMBER(jaar_zip[[#This Row],[etmaaltemperatuur]]),IF(jaar_zip[[#This Row],[etmaaltemperatuur]]&lt;stookgrens,stookgrens-jaar_zip[[#This Row],[etmaaltemperatuur]],0),"")</f>
        <v>0</v>
      </c>
      <c r="N2116" s="101">
        <f>IF(ISNUMBER(jaar_zip[[#This Row],[graaddagen]]),IF(OR(MONTH(jaar_zip[[#This Row],[Datum]])=1,MONTH(jaar_zip[[#This Row],[Datum]])=2,MONTH(jaar_zip[[#This Row],[Datum]])=11,MONTH(jaar_zip[[#This Row],[Datum]])=12),1.1,IF(OR(MONTH(jaar_zip[[#This Row],[Datum]])=3,MONTH(jaar_zip[[#This Row],[Datum]])=10),1,0.8))*jaar_zip[[#This Row],[graaddagen]],"")</f>
        <v>0</v>
      </c>
      <c r="O2116" s="101">
        <f>IF(ISNUMBER(jaar_zip[[#This Row],[etmaaltemperatuur]]),IF(jaar_zip[[#This Row],[etmaaltemperatuur]]&gt;stookgrens,jaar_zip[[#This Row],[etmaaltemperatuur]]-stookgrens,0),"")</f>
        <v>0.80000000000000071</v>
      </c>
    </row>
    <row r="2117" spans="1:15" x14ac:dyDescent="0.25">
      <c r="A2117">
        <v>260</v>
      </c>
      <c r="B2117">
        <v>20240716</v>
      </c>
      <c r="C2117">
        <v>4.5</v>
      </c>
      <c r="D2117">
        <v>17.7</v>
      </c>
      <c r="E2117">
        <v>1455</v>
      </c>
      <c r="F2117">
        <v>1.8</v>
      </c>
      <c r="G2117">
        <v>1010.2</v>
      </c>
      <c r="H2117">
        <v>81</v>
      </c>
      <c r="I2117" s="101" t="s">
        <v>19</v>
      </c>
      <c r="J2117" s="1">
        <f>DATEVALUE(RIGHT(jaar_zip[[#This Row],[YYYYMMDD]],2)&amp;"-"&amp;MID(jaar_zip[[#This Row],[YYYYMMDD]],5,2)&amp;"-"&amp;LEFT(jaar_zip[[#This Row],[YYYYMMDD]],4))</f>
        <v>45489</v>
      </c>
      <c r="K2117" s="101" t="str">
        <f>IF(AND(VALUE(MONTH(jaar_zip[[#This Row],[Datum]]))=1,VALUE(WEEKNUM(jaar_zip[[#This Row],[Datum]],21))&gt;51),RIGHT(YEAR(jaar_zip[[#This Row],[Datum]])-1,2),RIGHT(YEAR(jaar_zip[[#This Row],[Datum]]),2))&amp;"-"&amp; TEXT(WEEKNUM(jaar_zip[[#This Row],[Datum]],21),"00")</f>
        <v>24-29</v>
      </c>
      <c r="L2117" s="101">
        <f>MONTH(jaar_zip[[#This Row],[Datum]])</f>
        <v>7</v>
      </c>
      <c r="M2117" s="101">
        <f>IF(ISNUMBER(jaar_zip[[#This Row],[etmaaltemperatuur]]),IF(jaar_zip[[#This Row],[etmaaltemperatuur]]&lt;stookgrens,stookgrens-jaar_zip[[#This Row],[etmaaltemperatuur]],0),"")</f>
        <v>0.30000000000000071</v>
      </c>
      <c r="N2117" s="101">
        <f>IF(ISNUMBER(jaar_zip[[#This Row],[graaddagen]]),IF(OR(MONTH(jaar_zip[[#This Row],[Datum]])=1,MONTH(jaar_zip[[#This Row],[Datum]])=2,MONTH(jaar_zip[[#This Row],[Datum]])=11,MONTH(jaar_zip[[#This Row],[Datum]])=12),1.1,IF(OR(MONTH(jaar_zip[[#This Row],[Datum]])=3,MONTH(jaar_zip[[#This Row],[Datum]])=10),1,0.8))*jaar_zip[[#This Row],[graaddagen]],"")</f>
        <v>0.24000000000000057</v>
      </c>
      <c r="O2117" s="101">
        <f>IF(ISNUMBER(jaar_zip[[#This Row],[etmaaltemperatuur]]),IF(jaar_zip[[#This Row],[etmaaltemperatuur]]&gt;stookgrens,jaar_zip[[#This Row],[etmaaltemperatuur]]-stookgrens,0),"")</f>
        <v>0</v>
      </c>
    </row>
    <row r="2118" spans="1:15" x14ac:dyDescent="0.25">
      <c r="A2118">
        <v>260</v>
      </c>
      <c r="B2118">
        <v>20240717</v>
      </c>
      <c r="C2118">
        <v>2.2000000000000002</v>
      </c>
      <c r="D2118">
        <v>17.899999999999999</v>
      </c>
      <c r="E2118">
        <v>2043</v>
      </c>
      <c r="F2118">
        <v>0</v>
      </c>
      <c r="G2118">
        <v>1020.2</v>
      </c>
      <c r="H2118">
        <v>78</v>
      </c>
      <c r="I2118" s="101" t="s">
        <v>19</v>
      </c>
      <c r="J2118" s="1">
        <f>DATEVALUE(RIGHT(jaar_zip[[#This Row],[YYYYMMDD]],2)&amp;"-"&amp;MID(jaar_zip[[#This Row],[YYYYMMDD]],5,2)&amp;"-"&amp;LEFT(jaar_zip[[#This Row],[YYYYMMDD]],4))</f>
        <v>45490</v>
      </c>
      <c r="K2118" s="101" t="str">
        <f>IF(AND(VALUE(MONTH(jaar_zip[[#This Row],[Datum]]))=1,VALUE(WEEKNUM(jaar_zip[[#This Row],[Datum]],21))&gt;51),RIGHT(YEAR(jaar_zip[[#This Row],[Datum]])-1,2),RIGHT(YEAR(jaar_zip[[#This Row],[Datum]]),2))&amp;"-"&amp; TEXT(WEEKNUM(jaar_zip[[#This Row],[Datum]],21),"00")</f>
        <v>24-29</v>
      </c>
      <c r="L2118" s="101">
        <f>MONTH(jaar_zip[[#This Row],[Datum]])</f>
        <v>7</v>
      </c>
      <c r="M2118" s="101">
        <f>IF(ISNUMBER(jaar_zip[[#This Row],[etmaaltemperatuur]]),IF(jaar_zip[[#This Row],[etmaaltemperatuur]]&lt;stookgrens,stookgrens-jaar_zip[[#This Row],[etmaaltemperatuur]],0),"")</f>
        <v>0.10000000000000142</v>
      </c>
      <c r="N2118" s="101">
        <f>IF(ISNUMBER(jaar_zip[[#This Row],[graaddagen]]),IF(OR(MONTH(jaar_zip[[#This Row],[Datum]])=1,MONTH(jaar_zip[[#This Row],[Datum]])=2,MONTH(jaar_zip[[#This Row],[Datum]])=11,MONTH(jaar_zip[[#This Row],[Datum]])=12),1.1,IF(OR(MONTH(jaar_zip[[#This Row],[Datum]])=3,MONTH(jaar_zip[[#This Row],[Datum]])=10),1,0.8))*jaar_zip[[#This Row],[graaddagen]],"")</f>
        <v>8.000000000000114E-2</v>
      </c>
      <c r="O2118" s="101">
        <f>IF(ISNUMBER(jaar_zip[[#This Row],[etmaaltemperatuur]]),IF(jaar_zip[[#This Row],[etmaaltemperatuur]]&gt;stookgrens,jaar_zip[[#This Row],[etmaaltemperatuur]]-stookgrens,0),"")</f>
        <v>0</v>
      </c>
    </row>
    <row r="2119" spans="1:15" x14ac:dyDescent="0.25">
      <c r="A2119">
        <v>260</v>
      </c>
      <c r="B2119">
        <v>20240718</v>
      </c>
      <c r="C2119">
        <v>1.6</v>
      </c>
      <c r="D2119">
        <v>20.2</v>
      </c>
      <c r="E2119">
        <v>2659</v>
      </c>
      <c r="F2119">
        <v>0</v>
      </c>
      <c r="G2119">
        <v>1022</v>
      </c>
      <c r="H2119">
        <v>73</v>
      </c>
      <c r="I2119" s="101" t="s">
        <v>19</v>
      </c>
      <c r="J2119" s="1">
        <f>DATEVALUE(RIGHT(jaar_zip[[#This Row],[YYYYMMDD]],2)&amp;"-"&amp;MID(jaar_zip[[#This Row],[YYYYMMDD]],5,2)&amp;"-"&amp;LEFT(jaar_zip[[#This Row],[YYYYMMDD]],4))</f>
        <v>45491</v>
      </c>
      <c r="K2119" s="101" t="str">
        <f>IF(AND(VALUE(MONTH(jaar_zip[[#This Row],[Datum]]))=1,VALUE(WEEKNUM(jaar_zip[[#This Row],[Datum]],21))&gt;51),RIGHT(YEAR(jaar_zip[[#This Row],[Datum]])-1,2),RIGHT(YEAR(jaar_zip[[#This Row],[Datum]]),2))&amp;"-"&amp; TEXT(WEEKNUM(jaar_zip[[#This Row],[Datum]],21),"00")</f>
        <v>24-29</v>
      </c>
      <c r="L2119" s="101">
        <f>MONTH(jaar_zip[[#This Row],[Datum]])</f>
        <v>7</v>
      </c>
      <c r="M2119" s="101">
        <f>IF(ISNUMBER(jaar_zip[[#This Row],[etmaaltemperatuur]]),IF(jaar_zip[[#This Row],[etmaaltemperatuur]]&lt;stookgrens,stookgrens-jaar_zip[[#This Row],[etmaaltemperatuur]],0),"")</f>
        <v>0</v>
      </c>
      <c r="N2119" s="101">
        <f>IF(ISNUMBER(jaar_zip[[#This Row],[graaddagen]]),IF(OR(MONTH(jaar_zip[[#This Row],[Datum]])=1,MONTH(jaar_zip[[#This Row],[Datum]])=2,MONTH(jaar_zip[[#This Row],[Datum]])=11,MONTH(jaar_zip[[#This Row],[Datum]])=12),1.1,IF(OR(MONTH(jaar_zip[[#This Row],[Datum]])=3,MONTH(jaar_zip[[#This Row],[Datum]])=10),1,0.8))*jaar_zip[[#This Row],[graaddagen]],"")</f>
        <v>0</v>
      </c>
      <c r="O2119" s="101">
        <f>IF(ISNUMBER(jaar_zip[[#This Row],[etmaaltemperatuur]]),IF(jaar_zip[[#This Row],[etmaaltemperatuur]]&gt;stookgrens,jaar_zip[[#This Row],[etmaaltemperatuur]]-stookgrens,0),"")</f>
        <v>2.1999999999999993</v>
      </c>
    </row>
    <row r="2120" spans="1:15" x14ac:dyDescent="0.25">
      <c r="A2120">
        <v>260</v>
      </c>
      <c r="B2120">
        <v>20240719</v>
      </c>
      <c r="C2120">
        <v>1.7</v>
      </c>
      <c r="D2120">
        <v>21.8</v>
      </c>
      <c r="E2120">
        <v>1711</v>
      </c>
      <c r="F2120">
        <v>-0.1</v>
      </c>
      <c r="G2120">
        <v>1017.8</v>
      </c>
      <c r="H2120">
        <v>76</v>
      </c>
      <c r="I2120" s="101" t="s">
        <v>19</v>
      </c>
      <c r="J2120" s="1">
        <f>DATEVALUE(RIGHT(jaar_zip[[#This Row],[YYYYMMDD]],2)&amp;"-"&amp;MID(jaar_zip[[#This Row],[YYYYMMDD]],5,2)&amp;"-"&amp;LEFT(jaar_zip[[#This Row],[YYYYMMDD]],4))</f>
        <v>45492</v>
      </c>
      <c r="K2120" s="101" t="str">
        <f>IF(AND(VALUE(MONTH(jaar_zip[[#This Row],[Datum]]))=1,VALUE(WEEKNUM(jaar_zip[[#This Row],[Datum]],21))&gt;51),RIGHT(YEAR(jaar_zip[[#This Row],[Datum]])-1,2),RIGHT(YEAR(jaar_zip[[#This Row],[Datum]]),2))&amp;"-"&amp; TEXT(WEEKNUM(jaar_zip[[#This Row],[Datum]],21),"00")</f>
        <v>24-29</v>
      </c>
      <c r="L2120" s="101">
        <f>MONTH(jaar_zip[[#This Row],[Datum]])</f>
        <v>7</v>
      </c>
      <c r="M2120" s="101">
        <f>IF(ISNUMBER(jaar_zip[[#This Row],[etmaaltemperatuur]]),IF(jaar_zip[[#This Row],[etmaaltemperatuur]]&lt;stookgrens,stookgrens-jaar_zip[[#This Row],[etmaaltemperatuur]],0),"")</f>
        <v>0</v>
      </c>
      <c r="N2120" s="101">
        <f>IF(ISNUMBER(jaar_zip[[#This Row],[graaddagen]]),IF(OR(MONTH(jaar_zip[[#This Row],[Datum]])=1,MONTH(jaar_zip[[#This Row],[Datum]])=2,MONTH(jaar_zip[[#This Row],[Datum]])=11,MONTH(jaar_zip[[#This Row],[Datum]])=12),1.1,IF(OR(MONTH(jaar_zip[[#This Row],[Datum]])=3,MONTH(jaar_zip[[#This Row],[Datum]])=10),1,0.8))*jaar_zip[[#This Row],[graaddagen]],"")</f>
        <v>0</v>
      </c>
      <c r="O2120" s="101">
        <f>IF(ISNUMBER(jaar_zip[[#This Row],[etmaaltemperatuur]]),IF(jaar_zip[[#This Row],[etmaaltemperatuur]]&gt;stookgrens,jaar_zip[[#This Row],[etmaaltemperatuur]]-stookgrens,0),"")</f>
        <v>3.8000000000000007</v>
      </c>
    </row>
    <row r="2121" spans="1:15" x14ac:dyDescent="0.25">
      <c r="A2121">
        <v>260</v>
      </c>
      <c r="B2121">
        <v>20240720</v>
      </c>
      <c r="C2121">
        <v>2.1</v>
      </c>
      <c r="D2121">
        <v>23</v>
      </c>
      <c r="E2121">
        <v>2513</v>
      </c>
      <c r="F2121">
        <v>-0.1</v>
      </c>
      <c r="G2121">
        <v>1008.9</v>
      </c>
      <c r="H2121">
        <v>72</v>
      </c>
      <c r="I2121" s="101" t="s">
        <v>19</v>
      </c>
      <c r="J2121" s="1">
        <f>DATEVALUE(RIGHT(jaar_zip[[#This Row],[YYYYMMDD]],2)&amp;"-"&amp;MID(jaar_zip[[#This Row],[YYYYMMDD]],5,2)&amp;"-"&amp;LEFT(jaar_zip[[#This Row],[YYYYMMDD]],4))</f>
        <v>45493</v>
      </c>
      <c r="K2121" s="101" t="str">
        <f>IF(AND(VALUE(MONTH(jaar_zip[[#This Row],[Datum]]))=1,VALUE(WEEKNUM(jaar_zip[[#This Row],[Datum]],21))&gt;51),RIGHT(YEAR(jaar_zip[[#This Row],[Datum]])-1,2),RIGHT(YEAR(jaar_zip[[#This Row],[Datum]]),2))&amp;"-"&amp; TEXT(WEEKNUM(jaar_zip[[#This Row],[Datum]],21),"00")</f>
        <v>24-29</v>
      </c>
      <c r="L2121" s="101">
        <f>MONTH(jaar_zip[[#This Row],[Datum]])</f>
        <v>7</v>
      </c>
      <c r="M2121" s="101">
        <f>IF(ISNUMBER(jaar_zip[[#This Row],[etmaaltemperatuur]]),IF(jaar_zip[[#This Row],[etmaaltemperatuur]]&lt;stookgrens,stookgrens-jaar_zip[[#This Row],[etmaaltemperatuur]],0),"")</f>
        <v>0</v>
      </c>
      <c r="N2121" s="101">
        <f>IF(ISNUMBER(jaar_zip[[#This Row],[graaddagen]]),IF(OR(MONTH(jaar_zip[[#This Row],[Datum]])=1,MONTH(jaar_zip[[#This Row],[Datum]])=2,MONTH(jaar_zip[[#This Row],[Datum]])=11,MONTH(jaar_zip[[#This Row],[Datum]])=12),1.1,IF(OR(MONTH(jaar_zip[[#This Row],[Datum]])=3,MONTH(jaar_zip[[#This Row],[Datum]])=10),1,0.8))*jaar_zip[[#This Row],[graaddagen]],"")</f>
        <v>0</v>
      </c>
      <c r="O2121" s="101">
        <f>IF(ISNUMBER(jaar_zip[[#This Row],[etmaaltemperatuur]]),IF(jaar_zip[[#This Row],[etmaaltemperatuur]]&gt;stookgrens,jaar_zip[[#This Row],[etmaaltemperatuur]]-stookgrens,0),"")</f>
        <v>5</v>
      </c>
    </row>
    <row r="2122" spans="1:15" x14ac:dyDescent="0.25">
      <c r="A2122">
        <v>260</v>
      </c>
      <c r="B2122">
        <v>20240721</v>
      </c>
      <c r="C2122">
        <v>2.1</v>
      </c>
      <c r="D2122">
        <v>19.5</v>
      </c>
      <c r="E2122">
        <v>766</v>
      </c>
      <c r="F2122">
        <v>6</v>
      </c>
      <c r="G2122">
        <v>1009.1</v>
      </c>
      <c r="H2122">
        <v>87</v>
      </c>
      <c r="I2122" s="101" t="s">
        <v>19</v>
      </c>
      <c r="J2122" s="1">
        <f>DATEVALUE(RIGHT(jaar_zip[[#This Row],[YYYYMMDD]],2)&amp;"-"&amp;MID(jaar_zip[[#This Row],[YYYYMMDD]],5,2)&amp;"-"&amp;LEFT(jaar_zip[[#This Row],[YYYYMMDD]],4))</f>
        <v>45494</v>
      </c>
      <c r="K2122" s="101" t="str">
        <f>IF(AND(VALUE(MONTH(jaar_zip[[#This Row],[Datum]]))=1,VALUE(WEEKNUM(jaar_zip[[#This Row],[Datum]],21))&gt;51),RIGHT(YEAR(jaar_zip[[#This Row],[Datum]])-1,2),RIGHT(YEAR(jaar_zip[[#This Row],[Datum]]),2))&amp;"-"&amp; TEXT(WEEKNUM(jaar_zip[[#This Row],[Datum]],21),"00")</f>
        <v>24-29</v>
      </c>
      <c r="L2122" s="101">
        <f>MONTH(jaar_zip[[#This Row],[Datum]])</f>
        <v>7</v>
      </c>
      <c r="M2122" s="101">
        <f>IF(ISNUMBER(jaar_zip[[#This Row],[etmaaltemperatuur]]),IF(jaar_zip[[#This Row],[etmaaltemperatuur]]&lt;stookgrens,stookgrens-jaar_zip[[#This Row],[etmaaltemperatuur]],0),"")</f>
        <v>0</v>
      </c>
      <c r="N2122" s="101">
        <f>IF(ISNUMBER(jaar_zip[[#This Row],[graaddagen]]),IF(OR(MONTH(jaar_zip[[#This Row],[Datum]])=1,MONTH(jaar_zip[[#This Row],[Datum]])=2,MONTH(jaar_zip[[#This Row],[Datum]])=11,MONTH(jaar_zip[[#This Row],[Datum]])=12),1.1,IF(OR(MONTH(jaar_zip[[#This Row],[Datum]])=3,MONTH(jaar_zip[[#This Row],[Datum]])=10),1,0.8))*jaar_zip[[#This Row],[graaddagen]],"")</f>
        <v>0</v>
      </c>
      <c r="O2122" s="101">
        <f>IF(ISNUMBER(jaar_zip[[#This Row],[etmaaltemperatuur]]),IF(jaar_zip[[#This Row],[etmaaltemperatuur]]&gt;stookgrens,jaar_zip[[#This Row],[etmaaltemperatuur]]-stookgrens,0),"")</f>
        <v>1.5</v>
      </c>
    </row>
    <row r="2123" spans="1:15" x14ac:dyDescent="0.25">
      <c r="A2123">
        <v>260</v>
      </c>
      <c r="B2123">
        <v>20240722</v>
      </c>
      <c r="C2123">
        <v>2.9</v>
      </c>
      <c r="D2123">
        <v>19.399999999999999</v>
      </c>
      <c r="E2123">
        <v>2203</v>
      </c>
      <c r="F2123">
        <v>0</v>
      </c>
      <c r="G2123">
        <v>1016.2</v>
      </c>
      <c r="H2123">
        <v>74</v>
      </c>
      <c r="I2123" s="101" t="s">
        <v>19</v>
      </c>
      <c r="J2123" s="1">
        <f>DATEVALUE(RIGHT(jaar_zip[[#This Row],[YYYYMMDD]],2)&amp;"-"&amp;MID(jaar_zip[[#This Row],[YYYYMMDD]],5,2)&amp;"-"&amp;LEFT(jaar_zip[[#This Row],[YYYYMMDD]],4))</f>
        <v>45495</v>
      </c>
      <c r="K2123" s="101" t="str">
        <f>IF(AND(VALUE(MONTH(jaar_zip[[#This Row],[Datum]]))=1,VALUE(WEEKNUM(jaar_zip[[#This Row],[Datum]],21))&gt;51),RIGHT(YEAR(jaar_zip[[#This Row],[Datum]])-1,2),RIGHT(YEAR(jaar_zip[[#This Row],[Datum]]),2))&amp;"-"&amp; TEXT(WEEKNUM(jaar_zip[[#This Row],[Datum]],21),"00")</f>
        <v>24-30</v>
      </c>
      <c r="L2123" s="101">
        <f>MONTH(jaar_zip[[#This Row],[Datum]])</f>
        <v>7</v>
      </c>
      <c r="M2123" s="101">
        <f>IF(ISNUMBER(jaar_zip[[#This Row],[etmaaltemperatuur]]),IF(jaar_zip[[#This Row],[etmaaltemperatuur]]&lt;stookgrens,stookgrens-jaar_zip[[#This Row],[etmaaltemperatuur]],0),"")</f>
        <v>0</v>
      </c>
      <c r="N2123" s="101">
        <f>IF(ISNUMBER(jaar_zip[[#This Row],[graaddagen]]),IF(OR(MONTH(jaar_zip[[#This Row],[Datum]])=1,MONTH(jaar_zip[[#This Row],[Datum]])=2,MONTH(jaar_zip[[#This Row],[Datum]])=11,MONTH(jaar_zip[[#This Row],[Datum]])=12),1.1,IF(OR(MONTH(jaar_zip[[#This Row],[Datum]])=3,MONTH(jaar_zip[[#This Row],[Datum]])=10),1,0.8))*jaar_zip[[#This Row],[graaddagen]],"")</f>
        <v>0</v>
      </c>
      <c r="O2123" s="101">
        <f>IF(ISNUMBER(jaar_zip[[#This Row],[etmaaltemperatuur]]),IF(jaar_zip[[#This Row],[etmaaltemperatuur]]&gt;stookgrens,jaar_zip[[#This Row],[etmaaltemperatuur]]-stookgrens,0),"")</f>
        <v>1.3999999999999986</v>
      </c>
    </row>
    <row r="2124" spans="1:15" x14ac:dyDescent="0.25">
      <c r="A2124">
        <v>260</v>
      </c>
      <c r="B2124">
        <v>20240723</v>
      </c>
      <c r="C2124">
        <v>3.2</v>
      </c>
      <c r="D2124">
        <v>19.399999999999999</v>
      </c>
      <c r="E2124">
        <v>1358</v>
      </c>
      <c r="F2124">
        <v>1.6</v>
      </c>
      <c r="G2124">
        <v>1016.5</v>
      </c>
      <c r="H2124">
        <v>80</v>
      </c>
      <c r="I2124" s="101" t="s">
        <v>19</v>
      </c>
      <c r="J2124" s="1">
        <f>DATEVALUE(RIGHT(jaar_zip[[#This Row],[YYYYMMDD]],2)&amp;"-"&amp;MID(jaar_zip[[#This Row],[YYYYMMDD]],5,2)&amp;"-"&amp;LEFT(jaar_zip[[#This Row],[YYYYMMDD]],4))</f>
        <v>45496</v>
      </c>
      <c r="K2124" s="101" t="str">
        <f>IF(AND(VALUE(MONTH(jaar_zip[[#This Row],[Datum]]))=1,VALUE(WEEKNUM(jaar_zip[[#This Row],[Datum]],21))&gt;51),RIGHT(YEAR(jaar_zip[[#This Row],[Datum]])-1,2),RIGHT(YEAR(jaar_zip[[#This Row],[Datum]]),2))&amp;"-"&amp; TEXT(WEEKNUM(jaar_zip[[#This Row],[Datum]],21),"00")</f>
        <v>24-30</v>
      </c>
      <c r="L2124" s="101">
        <f>MONTH(jaar_zip[[#This Row],[Datum]])</f>
        <v>7</v>
      </c>
      <c r="M2124" s="101">
        <f>IF(ISNUMBER(jaar_zip[[#This Row],[etmaaltemperatuur]]),IF(jaar_zip[[#This Row],[etmaaltemperatuur]]&lt;stookgrens,stookgrens-jaar_zip[[#This Row],[etmaaltemperatuur]],0),"")</f>
        <v>0</v>
      </c>
      <c r="N2124" s="101">
        <f>IF(ISNUMBER(jaar_zip[[#This Row],[graaddagen]]),IF(OR(MONTH(jaar_zip[[#This Row],[Datum]])=1,MONTH(jaar_zip[[#This Row],[Datum]])=2,MONTH(jaar_zip[[#This Row],[Datum]])=11,MONTH(jaar_zip[[#This Row],[Datum]])=12),1.1,IF(OR(MONTH(jaar_zip[[#This Row],[Datum]])=3,MONTH(jaar_zip[[#This Row],[Datum]])=10),1,0.8))*jaar_zip[[#This Row],[graaddagen]],"")</f>
        <v>0</v>
      </c>
      <c r="O2124" s="101">
        <f>IF(ISNUMBER(jaar_zip[[#This Row],[etmaaltemperatuur]]),IF(jaar_zip[[#This Row],[etmaaltemperatuur]]&gt;stookgrens,jaar_zip[[#This Row],[etmaaltemperatuur]]-stookgrens,0),"")</f>
        <v>1.3999999999999986</v>
      </c>
    </row>
    <row r="2125" spans="1:15" x14ac:dyDescent="0.25">
      <c r="A2125">
        <v>260</v>
      </c>
      <c r="B2125">
        <v>20240724</v>
      </c>
      <c r="C2125">
        <v>2.2000000000000002</v>
      </c>
      <c r="D2125">
        <v>17.600000000000001</v>
      </c>
      <c r="E2125">
        <v>2292</v>
      </c>
      <c r="F2125">
        <v>-0.1</v>
      </c>
      <c r="G2125">
        <v>1020.5</v>
      </c>
      <c r="H2125">
        <v>72</v>
      </c>
      <c r="I2125" s="101" t="s">
        <v>19</v>
      </c>
      <c r="J2125" s="1">
        <f>DATEVALUE(RIGHT(jaar_zip[[#This Row],[YYYYMMDD]],2)&amp;"-"&amp;MID(jaar_zip[[#This Row],[YYYYMMDD]],5,2)&amp;"-"&amp;LEFT(jaar_zip[[#This Row],[YYYYMMDD]],4))</f>
        <v>45497</v>
      </c>
      <c r="K2125" s="101" t="str">
        <f>IF(AND(VALUE(MONTH(jaar_zip[[#This Row],[Datum]]))=1,VALUE(WEEKNUM(jaar_zip[[#This Row],[Datum]],21))&gt;51),RIGHT(YEAR(jaar_zip[[#This Row],[Datum]])-1,2),RIGHT(YEAR(jaar_zip[[#This Row],[Datum]]),2))&amp;"-"&amp; TEXT(WEEKNUM(jaar_zip[[#This Row],[Datum]],21),"00")</f>
        <v>24-30</v>
      </c>
      <c r="L2125" s="101">
        <f>MONTH(jaar_zip[[#This Row],[Datum]])</f>
        <v>7</v>
      </c>
      <c r="M2125" s="101">
        <f>IF(ISNUMBER(jaar_zip[[#This Row],[etmaaltemperatuur]]),IF(jaar_zip[[#This Row],[etmaaltemperatuur]]&lt;stookgrens,stookgrens-jaar_zip[[#This Row],[etmaaltemperatuur]],0),"")</f>
        <v>0.39999999999999858</v>
      </c>
      <c r="N2125" s="101">
        <f>IF(ISNUMBER(jaar_zip[[#This Row],[graaddagen]]),IF(OR(MONTH(jaar_zip[[#This Row],[Datum]])=1,MONTH(jaar_zip[[#This Row],[Datum]])=2,MONTH(jaar_zip[[#This Row],[Datum]])=11,MONTH(jaar_zip[[#This Row],[Datum]])=12),1.1,IF(OR(MONTH(jaar_zip[[#This Row],[Datum]])=3,MONTH(jaar_zip[[#This Row],[Datum]])=10),1,0.8))*jaar_zip[[#This Row],[graaddagen]],"")</f>
        <v>0.3199999999999989</v>
      </c>
      <c r="O2125" s="101">
        <f>IF(ISNUMBER(jaar_zip[[#This Row],[etmaaltemperatuur]]),IF(jaar_zip[[#This Row],[etmaaltemperatuur]]&gt;stookgrens,jaar_zip[[#This Row],[etmaaltemperatuur]]-stookgrens,0),"")</f>
        <v>0</v>
      </c>
    </row>
    <row r="2126" spans="1:15" x14ac:dyDescent="0.25">
      <c r="A2126">
        <v>260</v>
      </c>
      <c r="B2126">
        <v>20240725</v>
      </c>
      <c r="C2126">
        <v>2.7</v>
      </c>
      <c r="D2126">
        <v>18.8</v>
      </c>
      <c r="E2126">
        <v>1245</v>
      </c>
      <c r="F2126">
        <v>1.7</v>
      </c>
      <c r="G2126">
        <v>1013</v>
      </c>
      <c r="H2126">
        <v>79</v>
      </c>
      <c r="I2126" s="101" t="s">
        <v>19</v>
      </c>
      <c r="J2126" s="1">
        <f>DATEVALUE(RIGHT(jaar_zip[[#This Row],[YYYYMMDD]],2)&amp;"-"&amp;MID(jaar_zip[[#This Row],[YYYYMMDD]],5,2)&amp;"-"&amp;LEFT(jaar_zip[[#This Row],[YYYYMMDD]],4))</f>
        <v>45498</v>
      </c>
      <c r="K2126" s="101" t="str">
        <f>IF(AND(VALUE(MONTH(jaar_zip[[#This Row],[Datum]]))=1,VALUE(WEEKNUM(jaar_zip[[#This Row],[Datum]],21))&gt;51),RIGHT(YEAR(jaar_zip[[#This Row],[Datum]])-1,2),RIGHT(YEAR(jaar_zip[[#This Row],[Datum]]),2))&amp;"-"&amp; TEXT(WEEKNUM(jaar_zip[[#This Row],[Datum]],21),"00")</f>
        <v>24-30</v>
      </c>
      <c r="L2126" s="101">
        <f>MONTH(jaar_zip[[#This Row],[Datum]])</f>
        <v>7</v>
      </c>
      <c r="M2126" s="101">
        <f>IF(ISNUMBER(jaar_zip[[#This Row],[etmaaltemperatuur]]),IF(jaar_zip[[#This Row],[etmaaltemperatuur]]&lt;stookgrens,stookgrens-jaar_zip[[#This Row],[etmaaltemperatuur]],0),"")</f>
        <v>0</v>
      </c>
      <c r="N2126" s="101">
        <f>IF(ISNUMBER(jaar_zip[[#This Row],[graaddagen]]),IF(OR(MONTH(jaar_zip[[#This Row],[Datum]])=1,MONTH(jaar_zip[[#This Row],[Datum]])=2,MONTH(jaar_zip[[#This Row],[Datum]])=11,MONTH(jaar_zip[[#This Row],[Datum]])=12),1.1,IF(OR(MONTH(jaar_zip[[#This Row],[Datum]])=3,MONTH(jaar_zip[[#This Row],[Datum]])=10),1,0.8))*jaar_zip[[#This Row],[graaddagen]],"")</f>
        <v>0</v>
      </c>
      <c r="O2126" s="101">
        <f>IF(ISNUMBER(jaar_zip[[#This Row],[etmaaltemperatuur]]),IF(jaar_zip[[#This Row],[etmaaltemperatuur]]&gt;stookgrens,jaar_zip[[#This Row],[etmaaltemperatuur]]-stookgrens,0),"")</f>
        <v>0.80000000000000071</v>
      </c>
    </row>
    <row r="2127" spans="1:15" x14ac:dyDescent="0.25">
      <c r="A2127">
        <v>260</v>
      </c>
      <c r="B2127">
        <v>20240726</v>
      </c>
      <c r="C2127">
        <v>2.4</v>
      </c>
      <c r="D2127">
        <v>18.5</v>
      </c>
      <c r="E2127">
        <v>1607</v>
      </c>
      <c r="F2127">
        <v>3.9</v>
      </c>
      <c r="G2127">
        <v>1010.8</v>
      </c>
      <c r="H2127">
        <v>82</v>
      </c>
      <c r="I2127" s="101" t="s">
        <v>19</v>
      </c>
      <c r="J2127" s="1">
        <f>DATEVALUE(RIGHT(jaar_zip[[#This Row],[YYYYMMDD]],2)&amp;"-"&amp;MID(jaar_zip[[#This Row],[YYYYMMDD]],5,2)&amp;"-"&amp;LEFT(jaar_zip[[#This Row],[YYYYMMDD]],4))</f>
        <v>45499</v>
      </c>
      <c r="K2127" s="101" t="str">
        <f>IF(AND(VALUE(MONTH(jaar_zip[[#This Row],[Datum]]))=1,VALUE(WEEKNUM(jaar_zip[[#This Row],[Datum]],21))&gt;51),RIGHT(YEAR(jaar_zip[[#This Row],[Datum]])-1,2),RIGHT(YEAR(jaar_zip[[#This Row],[Datum]]),2))&amp;"-"&amp; TEXT(WEEKNUM(jaar_zip[[#This Row],[Datum]],21),"00")</f>
        <v>24-30</v>
      </c>
      <c r="L2127" s="101">
        <f>MONTH(jaar_zip[[#This Row],[Datum]])</f>
        <v>7</v>
      </c>
      <c r="M2127" s="101">
        <f>IF(ISNUMBER(jaar_zip[[#This Row],[etmaaltemperatuur]]),IF(jaar_zip[[#This Row],[etmaaltemperatuur]]&lt;stookgrens,stookgrens-jaar_zip[[#This Row],[etmaaltemperatuur]],0),"")</f>
        <v>0</v>
      </c>
      <c r="N2127" s="101">
        <f>IF(ISNUMBER(jaar_zip[[#This Row],[graaddagen]]),IF(OR(MONTH(jaar_zip[[#This Row],[Datum]])=1,MONTH(jaar_zip[[#This Row],[Datum]])=2,MONTH(jaar_zip[[#This Row],[Datum]])=11,MONTH(jaar_zip[[#This Row],[Datum]])=12),1.1,IF(OR(MONTH(jaar_zip[[#This Row],[Datum]])=3,MONTH(jaar_zip[[#This Row],[Datum]])=10),1,0.8))*jaar_zip[[#This Row],[graaddagen]],"")</f>
        <v>0</v>
      </c>
      <c r="O2127" s="101">
        <f>IF(ISNUMBER(jaar_zip[[#This Row],[etmaaltemperatuur]]),IF(jaar_zip[[#This Row],[etmaaltemperatuur]]&gt;stookgrens,jaar_zip[[#This Row],[etmaaltemperatuur]]-stookgrens,0),"")</f>
        <v>0.5</v>
      </c>
    </row>
    <row r="2128" spans="1:15" x14ac:dyDescent="0.25">
      <c r="A2128">
        <v>260</v>
      </c>
      <c r="B2128">
        <v>20240727</v>
      </c>
      <c r="C2128">
        <v>1.8</v>
      </c>
      <c r="D2128">
        <v>17.899999999999999</v>
      </c>
      <c r="E2128">
        <v>2058</v>
      </c>
      <c r="F2128">
        <v>0</v>
      </c>
      <c r="G2128">
        <v>1014.5</v>
      </c>
      <c r="H2128">
        <v>75</v>
      </c>
      <c r="I2128" s="101" t="s">
        <v>19</v>
      </c>
      <c r="J2128" s="1">
        <f>DATEVALUE(RIGHT(jaar_zip[[#This Row],[YYYYMMDD]],2)&amp;"-"&amp;MID(jaar_zip[[#This Row],[YYYYMMDD]],5,2)&amp;"-"&amp;LEFT(jaar_zip[[#This Row],[YYYYMMDD]],4))</f>
        <v>45500</v>
      </c>
      <c r="K2128" s="101" t="str">
        <f>IF(AND(VALUE(MONTH(jaar_zip[[#This Row],[Datum]]))=1,VALUE(WEEKNUM(jaar_zip[[#This Row],[Datum]],21))&gt;51),RIGHT(YEAR(jaar_zip[[#This Row],[Datum]])-1,2),RIGHT(YEAR(jaar_zip[[#This Row],[Datum]]),2))&amp;"-"&amp; TEXT(WEEKNUM(jaar_zip[[#This Row],[Datum]],21),"00")</f>
        <v>24-30</v>
      </c>
      <c r="L2128" s="101">
        <f>MONTH(jaar_zip[[#This Row],[Datum]])</f>
        <v>7</v>
      </c>
      <c r="M2128" s="101">
        <f>IF(ISNUMBER(jaar_zip[[#This Row],[etmaaltemperatuur]]),IF(jaar_zip[[#This Row],[etmaaltemperatuur]]&lt;stookgrens,stookgrens-jaar_zip[[#This Row],[etmaaltemperatuur]],0),"")</f>
        <v>0.10000000000000142</v>
      </c>
      <c r="N2128" s="101">
        <f>IF(ISNUMBER(jaar_zip[[#This Row],[graaddagen]]),IF(OR(MONTH(jaar_zip[[#This Row],[Datum]])=1,MONTH(jaar_zip[[#This Row],[Datum]])=2,MONTH(jaar_zip[[#This Row],[Datum]])=11,MONTH(jaar_zip[[#This Row],[Datum]])=12),1.1,IF(OR(MONTH(jaar_zip[[#This Row],[Datum]])=3,MONTH(jaar_zip[[#This Row],[Datum]])=10),1,0.8))*jaar_zip[[#This Row],[graaddagen]],"")</f>
        <v>8.000000000000114E-2</v>
      </c>
      <c r="O2128" s="101">
        <f>IF(ISNUMBER(jaar_zip[[#This Row],[etmaaltemperatuur]]),IF(jaar_zip[[#This Row],[etmaaltemperatuur]]&gt;stookgrens,jaar_zip[[#This Row],[etmaaltemperatuur]]-stookgrens,0),"")</f>
        <v>0</v>
      </c>
    </row>
    <row r="2129" spans="1:15" x14ac:dyDescent="0.25">
      <c r="A2129">
        <v>260</v>
      </c>
      <c r="B2129">
        <v>20240728</v>
      </c>
      <c r="C2129">
        <v>2.2000000000000002</v>
      </c>
      <c r="D2129">
        <v>18.3</v>
      </c>
      <c r="E2129">
        <v>2455</v>
      </c>
      <c r="F2129">
        <v>0</v>
      </c>
      <c r="G2129">
        <v>1024.8</v>
      </c>
      <c r="H2129">
        <v>73</v>
      </c>
      <c r="I2129" s="101" t="s">
        <v>19</v>
      </c>
      <c r="J2129" s="1">
        <f>DATEVALUE(RIGHT(jaar_zip[[#This Row],[YYYYMMDD]],2)&amp;"-"&amp;MID(jaar_zip[[#This Row],[YYYYMMDD]],5,2)&amp;"-"&amp;LEFT(jaar_zip[[#This Row],[YYYYMMDD]],4))</f>
        <v>45501</v>
      </c>
      <c r="K2129" s="101" t="str">
        <f>IF(AND(VALUE(MONTH(jaar_zip[[#This Row],[Datum]]))=1,VALUE(WEEKNUM(jaar_zip[[#This Row],[Datum]],21))&gt;51),RIGHT(YEAR(jaar_zip[[#This Row],[Datum]])-1,2),RIGHT(YEAR(jaar_zip[[#This Row],[Datum]]),2))&amp;"-"&amp; TEXT(WEEKNUM(jaar_zip[[#This Row],[Datum]],21),"00")</f>
        <v>24-30</v>
      </c>
      <c r="L2129" s="101">
        <f>MONTH(jaar_zip[[#This Row],[Datum]])</f>
        <v>7</v>
      </c>
      <c r="M2129" s="101">
        <f>IF(ISNUMBER(jaar_zip[[#This Row],[etmaaltemperatuur]]),IF(jaar_zip[[#This Row],[etmaaltemperatuur]]&lt;stookgrens,stookgrens-jaar_zip[[#This Row],[etmaaltemperatuur]],0),"")</f>
        <v>0</v>
      </c>
      <c r="N2129" s="101">
        <f>IF(ISNUMBER(jaar_zip[[#This Row],[graaddagen]]),IF(OR(MONTH(jaar_zip[[#This Row],[Datum]])=1,MONTH(jaar_zip[[#This Row],[Datum]])=2,MONTH(jaar_zip[[#This Row],[Datum]])=11,MONTH(jaar_zip[[#This Row],[Datum]])=12),1.1,IF(OR(MONTH(jaar_zip[[#This Row],[Datum]])=3,MONTH(jaar_zip[[#This Row],[Datum]])=10),1,0.8))*jaar_zip[[#This Row],[graaddagen]],"")</f>
        <v>0</v>
      </c>
      <c r="O2129" s="101">
        <f>IF(ISNUMBER(jaar_zip[[#This Row],[etmaaltemperatuur]]),IF(jaar_zip[[#This Row],[etmaaltemperatuur]]&gt;stookgrens,jaar_zip[[#This Row],[etmaaltemperatuur]]-stookgrens,0),"")</f>
        <v>0.30000000000000071</v>
      </c>
    </row>
    <row r="2130" spans="1:15" x14ac:dyDescent="0.25">
      <c r="A2130">
        <v>260</v>
      </c>
      <c r="B2130">
        <v>20240729</v>
      </c>
      <c r="C2130">
        <v>2.2999999999999998</v>
      </c>
      <c r="D2130">
        <v>19.5</v>
      </c>
      <c r="E2130">
        <v>2726</v>
      </c>
      <c r="F2130">
        <v>0</v>
      </c>
      <c r="G2130">
        <v>1022.6</v>
      </c>
      <c r="H2130">
        <v>70</v>
      </c>
      <c r="I2130" s="101" t="s">
        <v>19</v>
      </c>
      <c r="J2130" s="1">
        <f>DATEVALUE(RIGHT(jaar_zip[[#This Row],[YYYYMMDD]],2)&amp;"-"&amp;MID(jaar_zip[[#This Row],[YYYYMMDD]],5,2)&amp;"-"&amp;LEFT(jaar_zip[[#This Row],[YYYYMMDD]],4))</f>
        <v>45502</v>
      </c>
      <c r="K2130" s="101" t="str">
        <f>IF(AND(VALUE(MONTH(jaar_zip[[#This Row],[Datum]]))=1,VALUE(WEEKNUM(jaar_zip[[#This Row],[Datum]],21))&gt;51),RIGHT(YEAR(jaar_zip[[#This Row],[Datum]])-1,2),RIGHT(YEAR(jaar_zip[[#This Row],[Datum]]),2))&amp;"-"&amp; TEXT(WEEKNUM(jaar_zip[[#This Row],[Datum]],21),"00")</f>
        <v>24-31</v>
      </c>
      <c r="L2130" s="101">
        <f>MONTH(jaar_zip[[#This Row],[Datum]])</f>
        <v>7</v>
      </c>
      <c r="M2130" s="101">
        <f>IF(ISNUMBER(jaar_zip[[#This Row],[etmaaltemperatuur]]),IF(jaar_zip[[#This Row],[etmaaltemperatuur]]&lt;stookgrens,stookgrens-jaar_zip[[#This Row],[etmaaltemperatuur]],0),"")</f>
        <v>0</v>
      </c>
      <c r="N2130" s="101">
        <f>IF(ISNUMBER(jaar_zip[[#This Row],[graaddagen]]),IF(OR(MONTH(jaar_zip[[#This Row],[Datum]])=1,MONTH(jaar_zip[[#This Row],[Datum]])=2,MONTH(jaar_zip[[#This Row],[Datum]])=11,MONTH(jaar_zip[[#This Row],[Datum]])=12),1.1,IF(OR(MONTH(jaar_zip[[#This Row],[Datum]])=3,MONTH(jaar_zip[[#This Row],[Datum]])=10),1,0.8))*jaar_zip[[#This Row],[graaddagen]],"")</f>
        <v>0</v>
      </c>
      <c r="O2130" s="101">
        <f>IF(ISNUMBER(jaar_zip[[#This Row],[etmaaltemperatuur]]),IF(jaar_zip[[#This Row],[etmaaltemperatuur]]&gt;stookgrens,jaar_zip[[#This Row],[etmaaltemperatuur]]-stookgrens,0),"")</f>
        <v>1.5</v>
      </c>
    </row>
    <row r="2131" spans="1:15" x14ac:dyDescent="0.25">
      <c r="A2131">
        <v>260</v>
      </c>
      <c r="B2131">
        <v>20240730</v>
      </c>
      <c r="C2131">
        <v>1.8</v>
      </c>
      <c r="D2131">
        <v>22.8</v>
      </c>
      <c r="E2131">
        <v>2528</v>
      </c>
      <c r="F2131">
        <v>0</v>
      </c>
      <c r="G2131">
        <v>1016.6</v>
      </c>
      <c r="H2131">
        <v>65</v>
      </c>
      <c r="I2131" s="101" t="s">
        <v>19</v>
      </c>
      <c r="J2131" s="1">
        <f>DATEVALUE(RIGHT(jaar_zip[[#This Row],[YYYYMMDD]],2)&amp;"-"&amp;MID(jaar_zip[[#This Row],[YYYYMMDD]],5,2)&amp;"-"&amp;LEFT(jaar_zip[[#This Row],[YYYYMMDD]],4))</f>
        <v>45503</v>
      </c>
      <c r="K2131" s="101" t="str">
        <f>IF(AND(VALUE(MONTH(jaar_zip[[#This Row],[Datum]]))=1,VALUE(WEEKNUM(jaar_zip[[#This Row],[Datum]],21))&gt;51),RIGHT(YEAR(jaar_zip[[#This Row],[Datum]])-1,2),RIGHT(YEAR(jaar_zip[[#This Row],[Datum]]),2))&amp;"-"&amp; TEXT(WEEKNUM(jaar_zip[[#This Row],[Datum]],21),"00")</f>
        <v>24-31</v>
      </c>
      <c r="L2131" s="101">
        <f>MONTH(jaar_zip[[#This Row],[Datum]])</f>
        <v>7</v>
      </c>
      <c r="M2131" s="101">
        <f>IF(ISNUMBER(jaar_zip[[#This Row],[etmaaltemperatuur]]),IF(jaar_zip[[#This Row],[etmaaltemperatuur]]&lt;stookgrens,stookgrens-jaar_zip[[#This Row],[etmaaltemperatuur]],0),"")</f>
        <v>0</v>
      </c>
      <c r="N2131" s="101">
        <f>IF(ISNUMBER(jaar_zip[[#This Row],[graaddagen]]),IF(OR(MONTH(jaar_zip[[#This Row],[Datum]])=1,MONTH(jaar_zip[[#This Row],[Datum]])=2,MONTH(jaar_zip[[#This Row],[Datum]])=11,MONTH(jaar_zip[[#This Row],[Datum]])=12),1.1,IF(OR(MONTH(jaar_zip[[#This Row],[Datum]])=3,MONTH(jaar_zip[[#This Row],[Datum]])=10),1,0.8))*jaar_zip[[#This Row],[graaddagen]],"")</f>
        <v>0</v>
      </c>
      <c r="O2131" s="101">
        <f>IF(ISNUMBER(jaar_zip[[#This Row],[etmaaltemperatuur]]),IF(jaar_zip[[#This Row],[etmaaltemperatuur]]&gt;stookgrens,jaar_zip[[#This Row],[etmaaltemperatuur]]-stookgrens,0),"")</f>
        <v>4.8000000000000007</v>
      </c>
    </row>
    <row r="2132" spans="1:15" x14ac:dyDescent="0.25">
      <c r="A2132">
        <v>260</v>
      </c>
      <c r="B2132">
        <v>20240731</v>
      </c>
      <c r="C2132">
        <v>2.6</v>
      </c>
      <c r="D2132">
        <v>21.6</v>
      </c>
      <c r="E2132">
        <v>2243</v>
      </c>
      <c r="F2132">
        <v>0</v>
      </c>
      <c r="G2132">
        <v>1015</v>
      </c>
      <c r="H2132">
        <v>67</v>
      </c>
      <c r="I2132" s="101" t="s">
        <v>19</v>
      </c>
      <c r="J2132" s="1">
        <f>DATEVALUE(RIGHT(jaar_zip[[#This Row],[YYYYMMDD]],2)&amp;"-"&amp;MID(jaar_zip[[#This Row],[YYYYMMDD]],5,2)&amp;"-"&amp;LEFT(jaar_zip[[#This Row],[YYYYMMDD]],4))</f>
        <v>45504</v>
      </c>
      <c r="K2132" s="101" t="str">
        <f>IF(AND(VALUE(MONTH(jaar_zip[[#This Row],[Datum]]))=1,VALUE(WEEKNUM(jaar_zip[[#This Row],[Datum]],21))&gt;51),RIGHT(YEAR(jaar_zip[[#This Row],[Datum]])-1,2),RIGHT(YEAR(jaar_zip[[#This Row],[Datum]]),2))&amp;"-"&amp; TEXT(WEEKNUM(jaar_zip[[#This Row],[Datum]],21),"00")</f>
        <v>24-31</v>
      </c>
      <c r="L2132" s="101">
        <f>MONTH(jaar_zip[[#This Row],[Datum]])</f>
        <v>7</v>
      </c>
      <c r="M2132" s="101">
        <f>IF(ISNUMBER(jaar_zip[[#This Row],[etmaaltemperatuur]]),IF(jaar_zip[[#This Row],[etmaaltemperatuur]]&lt;stookgrens,stookgrens-jaar_zip[[#This Row],[etmaaltemperatuur]],0),"")</f>
        <v>0</v>
      </c>
      <c r="N2132" s="101">
        <f>IF(ISNUMBER(jaar_zip[[#This Row],[graaddagen]]),IF(OR(MONTH(jaar_zip[[#This Row],[Datum]])=1,MONTH(jaar_zip[[#This Row],[Datum]])=2,MONTH(jaar_zip[[#This Row],[Datum]])=11,MONTH(jaar_zip[[#This Row],[Datum]])=12),1.1,IF(OR(MONTH(jaar_zip[[#This Row],[Datum]])=3,MONTH(jaar_zip[[#This Row],[Datum]])=10),1,0.8))*jaar_zip[[#This Row],[graaddagen]],"")</f>
        <v>0</v>
      </c>
      <c r="O2132" s="101">
        <f>IF(ISNUMBER(jaar_zip[[#This Row],[etmaaltemperatuur]]),IF(jaar_zip[[#This Row],[etmaaltemperatuur]]&gt;stookgrens,jaar_zip[[#This Row],[etmaaltemperatuur]]-stookgrens,0),"")</f>
        <v>3.6000000000000014</v>
      </c>
    </row>
    <row r="2133" spans="1:15" x14ac:dyDescent="0.25">
      <c r="A2133">
        <v>260</v>
      </c>
      <c r="B2133">
        <v>20240801</v>
      </c>
      <c r="C2133">
        <v>2.1</v>
      </c>
      <c r="D2133">
        <v>19.5</v>
      </c>
      <c r="E2133">
        <v>1139</v>
      </c>
      <c r="F2133">
        <v>0</v>
      </c>
      <c r="G2133">
        <v>1012.7</v>
      </c>
      <c r="H2133">
        <v>79</v>
      </c>
      <c r="I2133" s="101" t="s">
        <v>19</v>
      </c>
      <c r="J2133" s="1">
        <f>DATEVALUE(RIGHT(jaar_zip[[#This Row],[YYYYMMDD]],2)&amp;"-"&amp;MID(jaar_zip[[#This Row],[YYYYMMDD]],5,2)&amp;"-"&amp;LEFT(jaar_zip[[#This Row],[YYYYMMDD]],4))</f>
        <v>45505</v>
      </c>
      <c r="K2133" s="101" t="str">
        <f>IF(AND(VALUE(MONTH(jaar_zip[[#This Row],[Datum]]))=1,VALUE(WEEKNUM(jaar_zip[[#This Row],[Datum]],21))&gt;51),RIGHT(YEAR(jaar_zip[[#This Row],[Datum]])-1,2),RIGHT(YEAR(jaar_zip[[#This Row],[Datum]]),2))&amp;"-"&amp; TEXT(WEEKNUM(jaar_zip[[#This Row],[Datum]],21),"00")</f>
        <v>24-31</v>
      </c>
      <c r="L2133" s="101">
        <f>MONTH(jaar_zip[[#This Row],[Datum]])</f>
        <v>8</v>
      </c>
      <c r="M2133" s="101">
        <f>IF(ISNUMBER(jaar_zip[[#This Row],[etmaaltemperatuur]]),IF(jaar_zip[[#This Row],[etmaaltemperatuur]]&lt;stookgrens,stookgrens-jaar_zip[[#This Row],[etmaaltemperatuur]],0),"")</f>
        <v>0</v>
      </c>
      <c r="N2133" s="101">
        <f>IF(ISNUMBER(jaar_zip[[#This Row],[graaddagen]]),IF(OR(MONTH(jaar_zip[[#This Row],[Datum]])=1,MONTH(jaar_zip[[#This Row],[Datum]])=2,MONTH(jaar_zip[[#This Row],[Datum]])=11,MONTH(jaar_zip[[#This Row],[Datum]])=12),1.1,IF(OR(MONTH(jaar_zip[[#This Row],[Datum]])=3,MONTH(jaar_zip[[#This Row],[Datum]])=10),1,0.8))*jaar_zip[[#This Row],[graaddagen]],"")</f>
        <v>0</v>
      </c>
      <c r="O2133" s="101">
        <f>IF(ISNUMBER(jaar_zip[[#This Row],[etmaaltemperatuur]]),IF(jaar_zip[[#This Row],[etmaaltemperatuur]]&gt;stookgrens,jaar_zip[[#This Row],[etmaaltemperatuur]]-stookgrens,0),"")</f>
        <v>1.5</v>
      </c>
    </row>
    <row r="2134" spans="1:15" x14ac:dyDescent="0.25">
      <c r="A2134">
        <v>260</v>
      </c>
      <c r="B2134">
        <v>20240802</v>
      </c>
      <c r="C2134">
        <v>1.2</v>
      </c>
      <c r="D2134">
        <v>19.899999999999999</v>
      </c>
      <c r="E2134">
        <v>2185</v>
      </c>
      <c r="F2134">
        <v>0</v>
      </c>
      <c r="G2134">
        <v>1012.4</v>
      </c>
      <c r="H2134">
        <v>74</v>
      </c>
      <c r="I2134" s="101" t="s">
        <v>19</v>
      </c>
      <c r="J2134" s="1">
        <f>DATEVALUE(RIGHT(jaar_zip[[#This Row],[YYYYMMDD]],2)&amp;"-"&amp;MID(jaar_zip[[#This Row],[YYYYMMDD]],5,2)&amp;"-"&amp;LEFT(jaar_zip[[#This Row],[YYYYMMDD]],4))</f>
        <v>45506</v>
      </c>
      <c r="K2134" s="101" t="str">
        <f>IF(AND(VALUE(MONTH(jaar_zip[[#This Row],[Datum]]))=1,VALUE(WEEKNUM(jaar_zip[[#This Row],[Datum]],21))&gt;51),RIGHT(YEAR(jaar_zip[[#This Row],[Datum]])-1,2),RIGHT(YEAR(jaar_zip[[#This Row],[Datum]]),2))&amp;"-"&amp; TEXT(WEEKNUM(jaar_zip[[#This Row],[Datum]],21),"00")</f>
        <v>24-31</v>
      </c>
      <c r="L2134" s="101">
        <f>MONTH(jaar_zip[[#This Row],[Datum]])</f>
        <v>8</v>
      </c>
      <c r="M2134" s="101">
        <f>IF(ISNUMBER(jaar_zip[[#This Row],[etmaaltemperatuur]]),IF(jaar_zip[[#This Row],[etmaaltemperatuur]]&lt;stookgrens,stookgrens-jaar_zip[[#This Row],[etmaaltemperatuur]],0),"")</f>
        <v>0</v>
      </c>
      <c r="N2134" s="101">
        <f>IF(ISNUMBER(jaar_zip[[#This Row],[graaddagen]]),IF(OR(MONTH(jaar_zip[[#This Row],[Datum]])=1,MONTH(jaar_zip[[#This Row],[Datum]])=2,MONTH(jaar_zip[[#This Row],[Datum]])=11,MONTH(jaar_zip[[#This Row],[Datum]])=12),1.1,IF(OR(MONTH(jaar_zip[[#This Row],[Datum]])=3,MONTH(jaar_zip[[#This Row],[Datum]])=10),1,0.8))*jaar_zip[[#This Row],[graaddagen]],"")</f>
        <v>0</v>
      </c>
      <c r="O2134" s="101">
        <f>IF(ISNUMBER(jaar_zip[[#This Row],[etmaaltemperatuur]]),IF(jaar_zip[[#This Row],[etmaaltemperatuur]]&gt;stookgrens,jaar_zip[[#This Row],[etmaaltemperatuur]]-stookgrens,0),"")</f>
        <v>1.8999999999999986</v>
      </c>
    </row>
    <row r="2135" spans="1:15" x14ac:dyDescent="0.25">
      <c r="A2135">
        <v>260</v>
      </c>
      <c r="B2135">
        <v>20240803</v>
      </c>
      <c r="C2135">
        <v>2.9</v>
      </c>
      <c r="D2135">
        <v>20.3</v>
      </c>
      <c r="E2135">
        <v>1497</v>
      </c>
      <c r="F2135">
        <v>1</v>
      </c>
      <c r="G2135">
        <v>1011.3</v>
      </c>
      <c r="H2135">
        <v>81</v>
      </c>
      <c r="I2135" s="101" t="s">
        <v>19</v>
      </c>
      <c r="J2135" s="1">
        <f>DATEVALUE(RIGHT(jaar_zip[[#This Row],[YYYYMMDD]],2)&amp;"-"&amp;MID(jaar_zip[[#This Row],[YYYYMMDD]],5,2)&amp;"-"&amp;LEFT(jaar_zip[[#This Row],[YYYYMMDD]],4))</f>
        <v>45507</v>
      </c>
      <c r="K2135" s="101" t="str">
        <f>IF(AND(VALUE(MONTH(jaar_zip[[#This Row],[Datum]]))=1,VALUE(WEEKNUM(jaar_zip[[#This Row],[Datum]],21))&gt;51),RIGHT(YEAR(jaar_zip[[#This Row],[Datum]])-1,2),RIGHT(YEAR(jaar_zip[[#This Row],[Datum]]),2))&amp;"-"&amp; TEXT(WEEKNUM(jaar_zip[[#This Row],[Datum]],21),"00")</f>
        <v>24-31</v>
      </c>
      <c r="L2135" s="101">
        <f>MONTH(jaar_zip[[#This Row],[Datum]])</f>
        <v>8</v>
      </c>
      <c r="M2135" s="101">
        <f>IF(ISNUMBER(jaar_zip[[#This Row],[etmaaltemperatuur]]),IF(jaar_zip[[#This Row],[etmaaltemperatuur]]&lt;stookgrens,stookgrens-jaar_zip[[#This Row],[etmaaltemperatuur]],0),"")</f>
        <v>0</v>
      </c>
      <c r="N2135" s="101">
        <f>IF(ISNUMBER(jaar_zip[[#This Row],[graaddagen]]),IF(OR(MONTH(jaar_zip[[#This Row],[Datum]])=1,MONTH(jaar_zip[[#This Row],[Datum]])=2,MONTH(jaar_zip[[#This Row],[Datum]])=11,MONTH(jaar_zip[[#This Row],[Datum]])=12),1.1,IF(OR(MONTH(jaar_zip[[#This Row],[Datum]])=3,MONTH(jaar_zip[[#This Row],[Datum]])=10),1,0.8))*jaar_zip[[#This Row],[graaddagen]],"")</f>
        <v>0</v>
      </c>
      <c r="O2135" s="101">
        <f>IF(ISNUMBER(jaar_zip[[#This Row],[etmaaltemperatuur]]),IF(jaar_zip[[#This Row],[etmaaltemperatuur]]&gt;stookgrens,jaar_zip[[#This Row],[etmaaltemperatuur]]-stookgrens,0),"")</f>
        <v>2.3000000000000007</v>
      </c>
    </row>
    <row r="2136" spans="1:15" x14ac:dyDescent="0.25">
      <c r="A2136">
        <v>260</v>
      </c>
      <c r="B2136">
        <v>20240804</v>
      </c>
      <c r="C2136">
        <v>1.9</v>
      </c>
      <c r="D2136">
        <v>17.8</v>
      </c>
      <c r="E2136">
        <v>1532</v>
      </c>
      <c r="F2136">
        <v>0</v>
      </c>
      <c r="G2136">
        <v>1014.9</v>
      </c>
      <c r="H2136">
        <v>74</v>
      </c>
      <c r="I2136" s="101" t="s">
        <v>19</v>
      </c>
      <c r="J2136" s="1">
        <f>DATEVALUE(RIGHT(jaar_zip[[#This Row],[YYYYMMDD]],2)&amp;"-"&amp;MID(jaar_zip[[#This Row],[YYYYMMDD]],5,2)&amp;"-"&amp;LEFT(jaar_zip[[#This Row],[YYYYMMDD]],4))</f>
        <v>45508</v>
      </c>
      <c r="K2136" s="101" t="str">
        <f>IF(AND(VALUE(MONTH(jaar_zip[[#This Row],[Datum]]))=1,VALUE(WEEKNUM(jaar_zip[[#This Row],[Datum]],21))&gt;51),RIGHT(YEAR(jaar_zip[[#This Row],[Datum]])-1,2),RIGHT(YEAR(jaar_zip[[#This Row],[Datum]]),2))&amp;"-"&amp; TEXT(WEEKNUM(jaar_zip[[#This Row],[Datum]],21),"00")</f>
        <v>24-31</v>
      </c>
      <c r="L2136" s="101">
        <f>MONTH(jaar_zip[[#This Row],[Datum]])</f>
        <v>8</v>
      </c>
      <c r="M2136" s="101">
        <f>IF(ISNUMBER(jaar_zip[[#This Row],[etmaaltemperatuur]]),IF(jaar_zip[[#This Row],[etmaaltemperatuur]]&lt;stookgrens,stookgrens-jaar_zip[[#This Row],[etmaaltemperatuur]],0),"")</f>
        <v>0.19999999999999929</v>
      </c>
      <c r="N2136" s="101">
        <f>IF(ISNUMBER(jaar_zip[[#This Row],[graaddagen]]),IF(OR(MONTH(jaar_zip[[#This Row],[Datum]])=1,MONTH(jaar_zip[[#This Row],[Datum]])=2,MONTH(jaar_zip[[#This Row],[Datum]])=11,MONTH(jaar_zip[[#This Row],[Datum]])=12),1.1,IF(OR(MONTH(jaar_zip[[#This Row],[Datum]])=3,MONTH(jaar_zip[[#This Row],[Datum]])=10),1,0.8))*jaar_zip[[#This Row],[graaddagen]],"")</f>
        <v>0.15999999999999945</v>
      </c>
      <c r="O2136" s="101">
        <f>IF(ISNUMBER(jaar_zip[[#This Row],[etmaaltemperatuur]]),IF(jaar_zip[[#This Row],[etmaaltemperatuur]]&gt;stookgrens,jaar_zip[[#This Row],[etmaaltemperatuur]]-stookgrens,0),"")</f>
        <v>0</v>
      </c>
    </row>
    <row r="2137" spans="1:15" x14ac:dyDescent="0.25">
      <c r="A2137">
        <v>260</v>
      </c>
      <c r="B2137">
        <v>20240805</v>
      </c>
      <c r="C2137">
        <v>2.2000000000000002</v>
      </c>
      <c r="D2137">
        <v>19.2</v>
      </c>
      <c r="E2137">
        <v>2437</v>
      </c>
      <c r="F2137">
        <v>0</v>
      </c>
      <c r="G2137">
        <v>1014</v>
      </c>
      <c r="H2137">
        <v>74</v>
      </c>
      <c r="I2137" s="101" t="s">
        <v>19</v>
      </c>
      <c r="J2137" s="1">
        <f>DATEVALUE(RIGHT(jaar_zip[[#This Row],[YYYYMMDD]],2)&amp;"-"&amp;MID(jaar_zip[[#This Row],[YYYYMMDD]],5,2)&amp;"-"&amp;LEFT(jaar_zip[[#This Row],[YYYYMMDD]],4))</f>
        <v>45509</v>
      </c>
      <c r="K2137" s="101" t="str">
        <f>IF(AND(VALUE(MONTH(jaar_zip[[#This Row],[Datum]]))=1,VALUE(WEEKNUM(jaar_zip[[#This Row],[Datum]],21))&gt;51),RIGHT(YEAR(jaar_zip[[#This Row],[Datum]])-1,2),RIGHT(YEAR(jaar_zip[[#This Row],[Datum]]),2))&amp;"-"&amp; TEXT(WEEKNUM(jaar_zip[[#This Row],[Datum]],21),"00")</f>
        <v>24-32</v>
      </c>
      <c r="L2137" s="101">
        <f>MONTH(jaar_zip[[#This Row],[Datum]])</f>
        <v>8</v>
      </c>
      <c r="M2137" s="101">
        <f>IF(ISNUMBER(jaar_zip[[#This Row],[etmaaltemperatuur]]),IF(jaar_zip[[#This Row],[etmaaltemperatuur]]&lt;stookgrens,stookgrens-jaar_zip[[#This Row],[etmaaltemperatuur]],0),"")</f>
        <v>0</v>
      </c>
      <c r="N2137" s="101">
        <f>IF(ISNUMBER(jaar_zip[[#This Row],[graaddagen]]),IF(OR(MONTH(jaar_zip[[#This Row],[Datum]])=1,MONTH(jaar_zip[[#This Row],[Datum]])=2,MONTH(jaar_zip[[#This Row],[Datum]])=11,MONTH(jaar_zip[[#This Row],[Datum]])=12),1.1,IF(OR(MONTH(jaar_zip[[#This Row],[Datum]])=3,MONTH(jaar_zip[[#This Row],[Datum]])=10),1,0.8))*jaar_zip[[#This Row],[graaddagen]],"")</f>
        <v>0</v>
      </c>
      <c r="O2137" s="101">
        <f>IF(ISNUMBER(jaar_zip[[#This Row],[etmaaltemperatuur]]),IF(jaar_zip[[#This Row],[etmaaltemperatuur]]&gt;stookgrens,jaar_zip[[#This Row],[etmaaltemperatuur]]-stookgrens,0),"")</f>
        <v>1.1999999999999993</v>
      </c>
    </row>
    <row r="2138" spans="1:15" x14ac:dyDescent="0.25">
      <c r="A2138">
        <v>260</v>
      </c>
      <c r="B2138">
        <v>20240806</v>
      </c>
      <c r="C2138">
        <v>2.4</v>
      </c>
      <c r="D2138">
        <v>21.4</v>
      </c>
      <c r="E2138">
        <v>2328</v>
      </c>
      <c r="F2138">
        <v>0</v>
      </c>
      <c r="G2138">
        <v>1010.5</v>
      </c>
      <c r="H2138">
        <v>71</v>
      </c>
      <c r="I2138" s="101" t="s">
        <v>19</v>
      </c>
      <c r="J2138" s="1">
        <f>DATEVALUE(RIGHT(jaar_zip[[#This Row],[YYYYMMDD]],2)&amp;"-"&amp;MID(jaar_zip[[#This Row],[YYYYMMDD]],5,2)&amp;"-"&amp;LEFT(jaar_zip[[#This Row],[YYYYMMDD]],4))</f>
        <v>45510</v>
      </c>
      <c r="K2138" s="101" t="str">
        <f>IF(AND(VALUE(MONTH(jaar_zip[[#This Row],[Datum]]))=1,VALUE(WEEKNUM(jaar_zip[[#This Row],[Datum]],21))&gt;51),RIGHT(YEAR(jaar_zip[[#This Row],[Datum]])-1,2),RIGHT(YEAR(jaar_zip[[#This Row],[Datum]]),2))&amp;"-"&amp; TEXT(WEEKNUM(jaar_zip[[#This Row],[Datum]],21),"00")</f>
        <v>24-32</v>
      </c>
      <c r="L2138" s="101">
        <f>MONTH(jaar_zip[[#This Row],[Datum]])</f>
        <v>8</v>
      </c>
      <c r="M2138" s="101">
        <f>IF(ISNUMBER(jaar_zip[[#This Row],[etmaaltemperatuur]]),IF(jaar_zip[[#This Row],[etmaaltemperatuur]]&lt;stookgrens,stookgrens-jaar_zip[[#This Row],[etmaaltemperatuur]],0),"")</f>
        <v>0</v>
      </c>
      <c r="N2138" s="101">
        <f>IF(ISNUMBER(jaar_zip[[#This Row],[graaddagen]]),IF(OR(MONTH(jaar_zip[[#This Row],[Datum]])=1,MONTH(jaar_zip[[#This Row],[Datum]])=2,MONTH(jaar_zip[[#This Row],[Datum]])=11,MONTH(jaar_zip[[#This Row],[Datum]])=12),1.1,IF(OR(MONTH(jaar_zip[[#This Row],[Datum]])=3,MONTH(jaar_zip[[#This Row],[Datum]])=10),1,0.8))*jaar_zip[[#This Row],[graaddagen]],"")</f>
        <v>0</v>
      </c>
      <c r="O2138" s="101">
        <f>IF(ISNUMBER(jaar_zip[[#This Row],[etmaaltemperatuur]]),IF(jaar_zip[[#This Row],[etmaaltemperatuur]]&gt;stookgrens,jaar_zip[[#This Row],[etmaaltemperatuur]]-stookgrens,0),"")</f>
        <v>3.3999999999999986</v>
      </c>
    </row>
    <row r="2139" spans="1:15" x14ac:dyDescent="0.25">
      <c r="A2139">
        <v>260</v>
      </c>
      <c r="B2139">
        <v>20240807</v>
      </c>
      <c r="C2139">
        <v>2.5</v>
      </c>
      <c r="D2139">
        <v>19.8</v>
      </c>
      <c r="E2139">
        <v>1699</v>
      </c>
      <c r="F2139">
        <v>3</v>
      </c>
      <c r="G2139">
        <v>1012.4</v>
      </c>
      <c r="H2139">
        <v>67</v>
      </c>
      <c r="I2139" s="101" t="s">
        <v>19</v>
      </c>
      <c r="J2139" s="1">
        <f>DATEVALUE(RIGHT(jaar_zip[[#This Row],[YYYYMMDD]],2)&amp;"-"&amp;MID(jaar_zip[[#This Row],[YYYYMMDD]],5,2)&amp;"-"&amp;LEFT(jaar_zip[[#This Row],[YYYYMMDD]],4))</f>
        <v>45511</v>
      </c>
      <c r="K2139" s="101" t="str">
        <f>IF(AND(VALUE(MONTH(jaar_zip[[#This Row],[Datum]]))=1,VALUE(WEEKNUM(jaar_zip[[#This Row],[Datum]],21))&gt;51),RIGHT(YEAR(jaar_zip[[#This Row],[Datum]])-1,2),RIGHT(YEAR(jaar_zip[[#This Row],[Datum]]),2))&amp;"-"&amp; TEXT(WEEKNUM(jaar_zip[[#This Row],[Datum]],21),"00")</f>
        <v>24-32</v>
      </c>
      <c r="L2139" s="101">
        <f>MONTH(jaar_zip[[#This Row],[Datum]])</f>
        <v>8</v>
      </c>
      <c r="M2139" s="101">
        <f>IF(ISNUMBER(jaar_zip[[#This Row],[etmaaltemperatuur]]),IF(jaar_zip[[#This Row],[etmaaltemperatuur]]&lt;stookgrens,stookgrens-jaar_zip[[#This Row],[etmaaltemperatuur]],0),"")</f>
        <v>0</v>
      </c>
      <c r="N2139" s="101">
        <f>IF(ISNUMBER(jaar_zip[[#This Row],[graaddagen]]),IF(OR(MONTH(jaar_zip[[#This Row],[Datum]])=1,MONTH(jaar_zip[[#This Row],[Datum]])=2,MONTH(jaar_zip[[#This Row],[Datum]])=11,MONTH(jaar_zip[[#This Row],[Datum]])=12),1.1,IF(OR(MONTH(jaar_zip[[#This Row],[Datum]])=3,MONTH(jaar_zip[[#This Row],[Datum]])=10),1,0.8))*jaar_zip[[#This Row],[graaddagen]],"")</f>
        <v>0</v>
      </c>
      <c r="O2139" s="101">
        <f>IF(ISNUMBER(jaar_zip[[#This Row],[etmaaltemperatuur]]),IF(jaar_zip[[#This Row],[etmaaltemperatuur]]&gt;stookgrens,jaar_zip[[#This Row],[etmaaltemperatuur]]-stookgrens,0),"")</f>
        <v>1.8000000000000007</v>
      </c>
    </row>
    <row r="2140" spans="1:15" x14ac:dyDescent="0.25">
      <c r="A2140">
        <v>260</v>
      </c>
      <c r="B2140">
        <v>20240808</v>
      </c>
      <c r="C2140">
        <v>3.5</v>
      </c>
      <c r="D2140">
        <v>20.6</v>
      </c>
      <c r="E2140">
        <v>2145</v>
      </c>
      <c r="F2140">
        <v>-0.1</v>
      </c>
      <c r="G2140">
        <v>1015</v>
      </c>
      <c r="H2140">
        <v>65</v>
      </c>
      <c r="I2140" s="101" t="s">
        <v>19</v>
      </c>
      <c r="J2140" s="1">
        <f>DATEVALUE(RIGHT(jaar_zip[[#This Row],[YYYYMMDD]],2)&amp;"-"&amp;MID(jaar_zip[[#This Row],[YYYYMMDD]],5,2)&amp;"-"&amp;LEFT(jaar_zip[[#This Row],[YYYYMMDD]],4))</f>
        <v>45512</v>
      </c>
      <c r="K2140" s="101" t="str">
        <f>IF(AND(VALUE(MONTH(jaar_zip[[#This Row],[Datum]]))=1,VALUE(WEEKNUM(jaar_zip[[#This Row],[Datum]],21))&gt;51),RIGHT(YEAR(jaar_zip[[#This Row],[Datum]])-1,2),RIGHT(YEAR(jaar_zip[[#This Row],[Datum]]),2))&amp;"-"&amp; TEXT(WEEKNUM(jaar_zip[[#This Row],[Datum]],21),"00")</f>
        <v>24-32</v>
      </c>
      <c r="L2140" s="101">
        <f>MONTH(jaar_zip[[#This Row],[Datum]])</f>
        <v>8</v>
      </c>
      <c r="M2140" s="101">
        <f>IF(ISNUMBER(jaar_zip[[#This Row],[etmaaltemperatuur]]),IF(jaar_zip[[#This Row],[etmaaltemperatuur]]&lt;stookgrens,stookgrens-jaar_zip[[#This Row],[etmaaltemperatuur]],0),"")</f>
        <v>0</v>
      </c>
      <c r="N2140" s="101">
        <f>IF(ISNUMBER(jaar_zip[[#This Row],[graaddagen]]),IF(OR(MONTH(jaar_zip[[#This Row],[Datum]])=1,MONTH(jaar_zip[[#This Row],[Datum]])=2,MONTH(jaar_zip[[#This Row],[Datum]])=11,MONTH(jaar_zip[[#This Row],[Datum]])=12),1.1,IF(OR(MONTH(jaar_zip[[#This Row],[Datum]])=3,MONTH(jaar_zip[[#This Row],[Datum]])=10),1,0.8))*jaar_zip[[#This Row],[graaddagen]],"")</f>
        <v>0</v>
      </c>
      <c r="O2140" s="101">
        <f>IF(ISNUMBER(jaar_zip[[#This Row],[etmaaltemperatuur]]),IF(jaar_zip[[#This Row],[etmaaltemperatuur]]&gt;stookgrens,jaar_zip[[#This Row],[etmaaltemperatuur]]-stookgrens,0),"")</f>
        <v>2.6000000000000014</v>
      </c>
    </row>
    <row r="2141" spans="1:15" x14ac:dyDescent="0.25">
      <c r="A2141">
        <v>260</v>
      </c>
      <c r="B2141">
        <v>20240809</v>
      </c>
      <c r="C2141">
        <v>4.3</v>
      </c>
      <c r="D2141">
        <v>20</v>
      </c>
      <c r="E2141">
        <v>1212</v>
      </c>
      <c r="F2141">
        <v>1.2</v>
      </c>
      <c r="G2141">
        <v>1014</v>
      </c>
      <c r="H2141">
        <v>79</v>
      </c>
      <c r="I2141" s="101" t="s">
        <v>19</v>
      </c>
      <c r="J2141" s="1">
        <f>DATEVALUE(RIGHT(jaar_zip[[#This Row],[YYYYMMDD]],2)&amp;"-"&amp;MID(jaar_zip[[#This Row],[YYYYMMDD]],5,2)&amp;"-"&amp;LEFT(jaar_zip[[#This Row],[YYYYMMDD]],4))</f>
        <v>45513</v>
      </c>
      <c r="K2141" s="101" t="str">
        <f>IF(AND(VALUE(MONTH(jaar_zip[[#This Row],[Datum]]))=1,VALUE(WEEKNUM(jaar_zip[[#This Row],[Datum]],21))&gt;51),RIGHT(YEAR(jaar_zip[[#This Row],[Datum]])-1,2),RIGHT(YEAR(jaar_zip[[#This Row],[Datum]]),2))&amp;"-"&amp; TEXT(WEEKNUM(jaar_zip[[#This Row],[Datum]],21),"00")</f>
        <v>24-32</v>
      </c>
      <c r="L2141" s="101">
        <f>MONTH(jaar_zip[[#This Row],[Datum]])</f>
        <v>8</v>
      </c>
      <c r="M2141" s="101">
        <f>IF(ISNUMBER(jaar_zip[[#This Row],[etmaaltemperatuur]]),IF(jaar_zip[[#This Row],[etmaaltemperatuur]]&lt;stookgrens,stookgrens-jaar_zip[[#This Row],[etmaaltemperatuur]],0),"")</f>
        <v>0</v>
      </c>
      <c r="N2141" s="101">
        <f>IF(ISNUMBER(jaar_zip[[#This Row],[graaddagen]]),IF(OR(MONTH(jaar_zip[[#This Row],[Datum]])=1,MONTH(jaar_zip[[#This Row],[Datum]])=2,MONTH(jaar_zip[[#This Row],[Datum]])=11,MONTH(jaar_zip[[#This Row],[Datum]])=12),1.1,IF(OR(MONTH(jaar_zip[[#This Row],[Datum]])=3,MONTH(jaar_zip[[#This Row],[Datum]])=10),1,0.8))*jaar_zip[[#This Row],[graaddagen]],"")</f>
        <v>0</v>
      </c>
      <c r="O2141" s="101">
        <f>IF(ISNUMBER(jaar_zip[[#This Row],[etmaaltemperatuur]]),IF(jaar_zip[[#This Row],[etmaaltemperatuur]]&gt;stookgrens,jaar_zip[[#This Row],[etmaaltemperatuur]]-stookgrens,0),"")</f>
        <v>2</v>
      </c>
    </row>
    <row r="2142" spans="1:15" x14ac:dyDescent="0.25">
      <c r="A2142">
        <v>260</v>
      </c>
      <c r="B2142">
        <v>20240810</v>
      </c>
      <c r="C2142">
        <v>3.2</v>
      </c>
      <c r="D2142">
        <v>20.3</v>
      </c>
      <c r="E2142">
        <v>2114</v>
      </c>
      <c r="F2142">
        <v>0</v>
      </c>
      <c r="G2142">
        <v>1019.7</v>
      </c>
      <c r="H2142">
        <v>69</v>
      </c>
      <c r="I2142" s="101" t="s">
        <v>19</v>
      </c>
      <c r="J2142" s="1">
        <f>DATEVALUE(RIGHT(jaar_zip[[#This Row],[YYYYMMDD]],2)&amp;"-"&amp;MID(jaar_zip[[#This Row],[YYYYMMDD]],5,2)&amp;"-"&amp;LEFT(jaar_zip[[#This Row],[YYYYMMDD]],4))</f>
        <v>45514</v>
      </c>
      <c r="K2142" s="101" t="str">
        <f>IF(AND(VALUE(MONTH(jaar_zip[[#This Row],[Datum]]))=1,VALUE(WEEKNUM(jaar_zip[[#This Row],[Datum]],21))&gt;51),RIGHT(YEAR(jaar_zip[[#This Row],[Datum]])-1,2),RIGHT(YEAR(jaar_zip[[#This Row],[Datum]]),2))&amp;"-"&amp; TEXT(WEEKNUM(jaar_zip[[#This Row],[Datum]],21),"00")</f>
        <v>24-32</v>
      </c>
      <c r="L2142" s="101">
        <f>MONTH(jaar_zip[[#This Row],[Datum]])</f>
        <v>8</v>
      </c>
      <c r="M2142" s="101">
        <f>IF(ISNUMBER(jaar_zip[[#This Row],[etmaaltemperatuur]]),IF(jaar_zip[[#This Row],[etmaaltemperatuur]]&lt;stookgrens,stookgrens-jaar_zip[[#This Row],[etmaaltemperatuur]],0),"")</f>
        <v>0</v>
      </c>
      <c r="N2142" s="101">
        <f>IF(ISNUMBER(jaar_zip[[#This Row],[graaddagen]]),IF(OR(MONTH(jaar_zip[[#This Row],[Datum]])=1,MONTH(jaar_zip[[#This Row],[Datum]])=2,MONTH(jaar_zip[[#This Row],[Datum]])=11,MONTH(jaar_zip[[#This Row],[Datum]])=12),1.1,IF(OR(MONTH(jaar_zip[[#This Row],[Datum]])=3,MONTH(jaar_zip[[#This Row],[Datum]])=10),1,0.8))*jaar_zip[[#This Row],[graaddagen]],"")</f>
        <v>0</v>
      </c>
      <c r="O2142" s="101">
        <f>IF(ISNUMBER(jaar_zip[[#This Row],[etmaaltemperatuur]]),IF(jaar_zip[[#This Row],[etmaaltemperatuur]]&gt;stookgrens,jaar_zip[[#This Row],[etmaaltemperatuur]]-stookgrens,0),"")</f>
        <v>2.3000000000000007</v>
      </c>
    </row>
    <row r="2143" spans="1:15" x14ac:dyDescent="0.25">
      <c r="A2143">
        <v>260</v>
      </c>
      <c r="B2143">
        <v>20240811</v>
      </c>
      <c r="C2143">
        <v>2</v>
      </c>
      <c r="D2143">
        <v>21.8</v>
      </c>
      <c r="E2143">
        <v>2236</v>
      </c>
      <c r="F2143">
        <v>0</v>
      </c>
      <c r="G2143">
        <v>1020.7</v>
      </c>
      <c r="H2143">
        <v>69</v>
      </c>
      <c r="I2143" s="101" t="s">
        <v>19</v>
      </c>
      <c r="J2143" s="1">
        <f>DATEVALUE(RIGHT(jaar_zip[[#This Row],[YYYYMMDD]],2)&amp;"-"&amp;MID(jaar_zip[[#This Row],[YYYYMMDD]],5,2)&amp;"-"&amp;LEFT(jaar_zip[[#This Row],[YYYYMMDD]],4))</f>
        <v>45515</v>
      </c>
      <c r="K2143" s="101" t="str">
        <f>IF(AND(VALUE(MONTH(jaar_zip[[#This Row],[Datum]]))=1,VALUE(WEEKNUM(jaar_zip[[#This Row],[Datum]],21))&gt;51),RIGHT(YEAR(jaar_zip[[#This Row],[Datum]])-1,2),RIGHT(YEAR(jaar_zip[[#This Row],[Datum]]),2))&amp;"-"&amp; TEXT(WEEKNUM(jaar_zip[[#This Row],[Datum]],21),"00")</f>
        <v>24-32</v>
      </c>
      <c r="L2143" s="101">
        <f>MONTH(jaar_zip[[#This Row],[Datum]])</f>
        <v>8</v>
      </c>
      <c r="M2143" s="101">
        <f>IF(ISNUMBER(jaar_zip[[#This Row],[etmaaltemperatuur]]),IF(jaar_zip[[#This Row],[etmaaltemperatuur]]&lt;stookgrens,stookgrens-jaar_zip[[#This Row],[etmaaltemperatuur]],0),"")</f>
        <v>0</v>
      </c>
      <c r="N2143" s="101">
        <f>IF(ISNUMBER(jaar_zip[[#This Row],[graaddagen]]),IF(OR(MONTH(jaar_zip[[#This Row],[Datum]])=1,MONTH(jaar_zip[[#This Row],[Datum]])=2,MONTH(jaar_zip[[#This Row],[Datum]])=11,MONTH(jaar_zip[[#This Row],[Datum]])=12),1.1,IF(OR(MONTH(jaar_zip[[#This Row],[Datum]])=3,MONTH(jaar_zip[[#This Row],[Datum]])=10),1,0.8))*jaar_zip[[#This Row],[graaddagen]],"")</f>
        <v>0</v>
      </c>
      <c r="O2143" s="101">
        <f>IF(ISNUMBER(jaar_zip[[#This Row],[etmaaltemperatuur]]),IF(jaar_zip[[#This Row],[etmaaltemperatuur]]&gt;stookgrens,jaar_zip[[#This Row],[etmaaltemperatuur]]-stookgrens,0),"")</f>
        <v>3.8000000000000007</v>
      </c>
    </row>
    <row r="2144" spans="1:15" x14ac:dyDescent="0.25">
      <c r="A2144">
        <v>260</v>
      </c>
      <c r="B2144">
        <v>20240812</v>
      </c>
      <c r="C2144">
        <v>3.1</v>
      </c>
      <c r="D2144">
        <v>24.5</v>
      </c>
      <c r="E2144">
        <v>2442</v>
      </c>
      <c r="F2144">
        <v>0</v>
      </c>
      <c r="G2144">
        <v>1011.4</v>
      </c>
      <c r="H2144">
        <v>67</v>
      </c>
      <c r="I2144" s="101" t="s">
        <v>19</v>
      </c>
      <c r="J2144" s="1">
        <f>DATEVALUE(RIGHT(jaar_zip[[#This Row],[YYYYMMDD]],2)&amp;"-"&amp;MID(jaar_zip[[#This Row],[YYYYMMDD]],5,2)&amp;"-"&amp;LEFT(jaar_zip[[#This Row],[YYYYMMDD]],4))</f>
        <v>45516</v>
      </c>
      <c r="K2144" s="101" t="str">
        <f>IF(AND(VALUE(MONTH(jaar_zip[[#This Row],[Datum]]))=1,VALUE(WEEKNUM(jaar_zip[[#This Row],[Datum]],21))&gt;51),RIGHT(YEAR(jaar_zip[[#This Row],[Datum]])-1,2),RIGHT(YEAR(jaar_zip[[#This Row],[Datum]]),2))&amp;"-"&amp; TEXT(WEEKNUM(jaar_zip[[#This Row],[Datum]],21),"00")</f>
        <v>24-33</v>
      </c>
      <c r="L2144" s="101">
        <f>MONTH(jaar_zip[[#This Row],[Datum]])</f>
        <v>8</v>
      </c>
      <c r="M2144" s="101">
        <f>IF(ISNUMBER(jaar_zip[[#This Row],[etmaaltemperatuur]]),IF(jaar_zip[[#This Row],[etmaaltemperatuur]]&lt;stookgrens,stookgrens-jaar_zip[[#This Row],[etmaaltemperatuur]],0),"")</f>
        <v>0</v>
      </c>
      <c r="N2144" s="101">
        <f>IF(ISNUMBER(jaar_zip[[#This Row],[graaddagen]]),IF(OR(MONTH(jaar_zip[[#This Row],[Datum]])=1,MONTH(jaar_zip[[#This Row],[Datum]])=2,MONTH(jaar_zip[[#This Row],[Datum]])=11,MONTH(jaar_zip[[#This Row],[Datum]])=12),1.1,IF(OR(MONTH(jaar_zip[[#This Row],[Datum]])=3,MONTH(jaar_zip[[#This Row],[Datum]])=10),1,0.8))*jaar_zip[[#This Row],[graaddagen]],"")</f>
        <v>0</v>
      </c>
      <c r="O2144" s="101">
        <f>IF(ISNUMBER(jaar_zip[[#This Row],[etmaaltemperatuur]]),IF(jaar_zip[[#This Row],[etmaaltemperatuur]]&gt;stookgrens,jaar_zip[[#This Row],[etmaaltemperatuur]]-stookgrens,0),"")</f>
        <v>6.5</v>
      </c>
    </row>
    <row r="2145" spans="1:15" x14ac:dyDescent="0.25">
      <c r="A2145">
        <v>260</v>
      </c>
      <c r="B2145">
        <v>20240813</v>
      </c>
      <c r="C2145">
        <v>2.1</v>
      </c>
      <c r="D2145">
        <v>24.4</v>
      </c>
      <c r="E2145">
        <v>2136</v>
      </c>
      <c r="F2145">
        <v>4.0999999999999996</v>
      </c>
      <c r="G2145">
        <v>1009.1</v>
      </c>
      <c r="H2145">
        <v>77</v>
      </c>
      <c r="I2145" s="101" t="s">
        <v>19</v>
      </c>
      <c r="J2145" s="1">
        <f>DATEVALUE(RIGHT(jaar_zip[[#This Row],[YYYYMMDD]],2)&amp;"-"&amp;MID(jaar_zip[[#This Row],[YYYYMMDD]],5,2)&amp;"-"&amp;LEFT(jaar_zip[[#This Row],[YYYYMMDD]],4))</f>
        <v>45517</v>
      </c>
      <c r="K2145" s="101" t="str">
        <f>IF(AND(VALUE(MONTH(jaar_zip[[#This Row],[Datum]]))=1,VALUE(WEEKNUM(jaar_zip[[#This Row],[Datum]],21))&gt;51),RIGHT(YEAR(jaar_zip[[#This Row],[Datum]])-1,2),RIGHT(YEAR(jaar_zip[[#This Row],[Datum]]),2))&amp;"-"&amp; TEXT(WEEKNUM(jaar_zip[[#This Row],[Datum]],21),"00")</f>
        <v>24-33</v>
      </c>
      <c r="L2145" s="101">
        <f>MONTH(jaar_zip[[#This Row],[Datum]])</f>
        <v>8</v>
      </c>
      <c r="M2145" s="101">
        <f>IF(ISNUMBER(jaar_zip[[#This Row],[etmaaltemperatuur]]),IF(jaar_zip[[#This Row],[etmaaltemperatuur]]&lt;stookgrens,stookgrens-jaar_zip[[#This Row],[etmaaltemperatuur]],0),"")</f>
        <v>0</v>
      </c>
      <c r="N2145" s="101">
        <f>IF(ISNUMBER(jaar_zip[[#This Row],[graaddagen]]),IF(OR(MONTH(jaar_zip[[#This Row],[Datum]])=1,MONTH(jaar_zip[[#This Row],[Datum]])=2,MONTH(jaar_zip[[#This Row],[Datum]])=11,MONTH(jaar_zip[[#This Row],[Datum]])=12),1.1,IF(OR(MONTH(jaar_zip[[#This Row],[Datum]])=3,MONTH(jaar_zip[[#This Row],[Datum]])=10),1,0.8))*jaar_zip[[#This Row],[graaddagen]],"")</f>
        <v>0</v>
      </c>
      <c r="O2145" s="101">
        <f>IF(ISNUMBER(jaar_zip[[#This Row],[etmaaltemperatuur]]),IF(jaar_zip[[#This Row],[etmaaltemperatuur]]&gt;stookgrens,jaar_zip[[#This Row],[etmaaltemperatuur]]-stookgrens,0),"")</f>
        <v>6.3999999999999986</v>
      </c>
    </row>
    <row r="2146" spans="1:15" x14ac:dyDescent="0.25">
      <c r="A2146">
        <v>260</v>
      </c>
      <c r="B2146">
        <v>20240814</v>
      </c>
      <c r="C2146">
        <v>1.3</v>
      </c>
      <c r="D2146">
        <v>20.9</v>
      </c>
      <c r="E2146">
        <v>808</v>
      </c>
      <c r="F2146">
        <v>-0.1</v>
      </c>
      <c r="G2146">
        <v>1012.2</v>
      </c>
      <c r="H2146">
        <v>88</v>
      </c>
      <c r="I2146" s="101" t="s">
        <v>19</v>
      </c>
      <c r="J2146" s="1">
        <f>DATEVALUE(RIGHT(jaar_zip[[#This Row],[YYYYMMDD]],2)&amp;"-"&amp;MID(jaar_zip[[#This Row],[YYYYMMDD]],5,2)&amp;"-"&amp;LEFT(jaar_zip[[#This Row],[YYYYMMDD]],4))</f>
        <v>45518</v>
      </c>
      <c r="K2146" s="101" t="str">
        <f>IF(AND(VALUE(MONTH(jaar_zip[[#This Row],[Datum]]))=1,VALUE(WEEKNUM(jaar_zip[[#This Row],[Datum]],21))&gt;51),RIGHT(YEAR(jaar_zip[[#This Row],[Datum]])-1,2),RIGHT(YEAR(jaar_zip[[#This Row],[Datum]]),2))&amp;"-"&amp; TEXT(WEEKNUM(jaar_zip[[#This Row],[Datum]],21),"00")</f>
        <v>24-33</v>
      </c>
      <c r="L2146" s="101">
        <f>MONTH(jaar_zip[[#This Row],[Datum]])</f>
        <v>8</v>
      </c>
      <c r="M2146" s="101">
        <f>IF(ISNUMBER(jaar_zip[[#This Row],[etmaaltemperatuur]]),IF(jaar_zip[[#This Row],[etmaaltemperatuur]]&lt;stookgrens,stookgrens-jaar_zip[[#This Row],[etmaaltemperatuur]],0),"")</f>
        <v>0</v>
      </c>
      <c r="N2146" s="101">
        <f>IF(ISNUMBER(jaar_zip[[#This Row],[graaddagen]]),IF(OR(MONTH(jaar_zip[[#This Row],[Datum]])=1,MONTH(jaar_zip[[#This Row],[Datum]])=2,MONTH(jaar_zip[[#This Row],[Datum]])=11,MONTH(jaar_zip[[#This Row],[Datum]])=12),1.1,IF(OR(MONTH(jaar_zip[[#This Row],[Datum]])=3,MONTH(jaar_zip[[#This Row],[Datum]])=10),1,0.8))*jaar_zip[[#This Row],[graaddagen]],"")</f>
        <v>0</v>
      </c>
      <c r="O2146" s="101">
        <f>IF(ISNUMBER(jaar_zip[[#This Row],[etmaaltemperatuur]]),IF(jaar_zip[[#This Row],[etmaaltemperatuur]]&gt;stookgrens,jaar_zip[[#This Row],[etmaaltemperatuur]]-stookgrens,0),"")</f>
        <v>2.8999999999999986</v>
      </c>
    </row>
    <row r="2147" spans="1:15" x14ac:dyDescent="0.25">
      <c r="A2147">
        <v>260</v>
      </c>
      <c r="B2147">
        <v>20240815</v>
      </c>
      <c r="C2147">
        <v>3.4</v>
      </c>
      <c r="D2147">
        <v>21.2</v>
      </c>
      <c r="E2147">
        <v>1995</v>
      </c>
      <c r="F2147">
        <v>0</v>
      </c>
      <c r="G2147">
        <v>1015.3</v>
      </c>
      <c r="H2147">
        <v>75</v>
      </c>
      <c r="I2147" s="101" t="s">
        <v>19</v>
      </c>
      <c r="J2147" s="1">
        <f>DATEVALUE(RIGHT(jaar_zip[[#This Row],[YYYYMMDD]],2)&amp;"-"&amp;MID(jaar_zip[[#This Row],[YYYYMMDD]],5,2)&amp;"-"&amp;LEFT(jaar_zip[[#This Row],[YYYYMMDD]],4))</f>
        <v>45519</v>
      </c>
      <c r="K2147" s="101" t="str">
        <f>IF(AND(VALUE(MONTH(jaar_zip[[#This Row],[Datum]]))=1,VALUE(WEEKNUM(jaar_zip[[#This Row],[Datum]],21))&gt;51),RIGHT(YEAR(jaar_zip[[#This Row],[Datum]])-1,2),RIGHT(YEAR(jaar_zip[[#This Row],[Datum]]),2))&amp;"-"&amp; TEXT(WEEKNUM(jaar_zip[[#This Row],[Datum]],21),"00")</f>
        <v>24-33</v>
      </c>
      <c r="L2147" s="101">
        <f>MONTH(jaar_zip[[#This Row],[Datum]])</f>
        <v>8</v>
      </c>
      <c r="M2147" s="101">
        <f>IF(ISNUMBER(jaar_zip[[#This Row],[etmaaltemperatuur]]),IF(jaar_zip[[#This Row],[etmaaltemperatuur]]&lt;stookgrens,stookgrens-jaar_zip[[#This Row],[etmaaltemperatuur]],0),"")</f>
        <v>0</v>
      </c>
      <c r="N2147" s="101">
        <f>IF(ISNUMBER(jaar_zip[[#This Row],[graaddagen]]),IF(OR(MONTH(jaar_zip[[#This Row],[Datum]])=1,MONTH(jaar_zip[[#This Row],[Datum]])=2,MONTH(jaar_zip[[#This Row],[Datum]])=11,MONTH(jaar_zip[[#This Row],[Datum]])=12),1.1,IF(OR(MONTH(jaar_zip[[#This Row],[Datum]])=3,MONTH(jaar_zip[[#This Row],[Datum]])=10),1,0.8))*jaar_zip[[#This Row],[graaddagen]],"")</f>
        <v>0</v>
      </c>
      <c r="O2147" s="101">
        <f>IF(ISNUMBER(jaar_zip[[#This Row],[etmaaltemperatuur]]),IF(jaar_zip[[#This Row],[etmaaltemperatuur]]&gt;stookgrens,jaar_zip[[#This Row],[etmaaltemperatuur]]-stookgrens,0),"")</f>
        <v>3.1999999999999993</v>
      </c>
    </row>
    <row r="2148" spans="1:15" x14ac:dyDescent="0.25">
      <c r="A2148">
        <v>260</v>
      </c>
      <c r="B2148">
        <v>20240816</v>
      </c>
      <c r="C2148">
        <v>2.2000000000000002</v>
      </c>
      <c r="D2148">
        <v>19.100000000000001</v>
      </c>
      <c r="E2148">
        <v>523</v>
      </c>
      <c r="F2148">
        <v>9.8000000000000007</v>
      </c>
      <c r="G2148">
        <v>1014.2</v>
      </c>
      <c r="H2148">
        <v>92</v>
      </c>
      <c r="I2148" s="101" t="s">
        <v>19</v>
      </c>
      <c r="J2148" s="1">
        <f>DATEVALUE(RIGHT(jaar_zip[[#This Row],[YYYYMMDD]],2)&amp;"-"&amp;MID(jaar_zip[[#This Row],[YYYYMMDD]],5,2)&amp;"-"&amp;LEFT(jaar_zip[[#This Row],[YYYYMMDD]],4))</f>
        <v>45520</v>
      </c>
      <c r="K2148" s="101" t="str">
        <f>IF(AND(VALUE(MONTH(jaar_zip[[#This Row],[Datum]]))=1,VALUE(WEEKNUM(jaar_zip[[#This Row],[Datum]],21))&gt;51),RIGHT(YEAR(jaar_zip[[#This Row],[Datum]])-1,2),RIGHT(YEAR(jaar_zip[[#This Row],[Datum]]),2))&amp;"-"&amp; TEXT(WEEKNUM(jaar_zip[[#This Row],[Datum]],21),"00")</f>
        <v>24-33</v>
      </c>
      <c r="L2148" s="101">
        <f>MONTH(jaar_zip[[#This Row],[Datum]])</f>
        <v>8</v>
      </c>
      <c r="M2148" s="101">
        <f>IF(ISNUMBER(jaar_zip[[#This Row],[etmaaltemperatuur]]),IF(jaar_zip[[#This Row],[etmaaltemperatuur]]&lt;stookgrens,stookgrens-jaar_zip[[#This Row],[etmaaltemperatuur]],0),"")</f>
        <v>0</v>
      </c>
      <c r="N2148" s="101">
        <f>IF(ISNUMBER(jaar_zip[[#This Row],[graaddagen]]),IF(OR(MONTH(jaar_zip[[#This Row],[Datum]])=1,MONTH(jaar_zip[[#This Row],[Datum]])=2,MONTH(jaar_zip[[#This Row],[Datum]])=11,MONTH(jaar_zip[[#This Row],[Datum]])=12),1.1,IF(OR(MONTH(jaar_zip[[#This Row],[Datum]])=3,MONTH(jaar_zip[[#This Row],[Datum]])=10),1,0.8))*jaar_zip[[#This Row],[graaddagen]],"")</f>
        <v>0</v>
      </c>
      <c r="O2148" s="101">
        <f>IF(ISNUMBER(jaar_zip[[#This Row],[etmaaltemperatuur]]),IF(jaar_zip[[#This Row],[etmaaltemperatuur]]&gt;stookgrens,jaar_zip[[#This Row],[etmaaltemperatuur]]-stookgrens,0),"")</f>
        <v>1.1000000000000014</v>
      </c>
    </row>
    <row r="2149" spans="1:15" x14ac:dyDescent="0.25">
      <c r="A2149">
        <v>260</v>
      </c>
      <c r="B2149">
        <v>20240817</v>
      </c>
      <c r="C2149">
        <v>1.8</v>
      </c>
      <c r="D2149">
        <v>18.100000000000001</v>
      </c>
      <c r="E2149">
        <v>2351</v>
      </c>
      <c r="F2149">
        <v>0</v>
      </c>
      <c r="G2149">
        <v>1013.1</v>
      </c>
      <c r="H2149">
        <v>74</v>
      </c>
      <c r="I2149" s="101" t="s">
        <v>19</v>
      </c>
      <c r="J2149" s="1">
        <f>DATEVALUE(RIGHT(jaar_zip[[#This Row],[YYYYMMDD]],2)&amp;"-"&amp;MID(jaar_zip[[#This Row],[YYYYMMDD]],5,2)&amp;"-"&amp;LEFT(jaar_zip[[#This Row],[YYYYMMDD]],4))</f>
        <v>45521</v>
      </c>
      <c r="K2149" s="101" t="str">
        <f>IF(AND(VALUE(MONTH(jaar_zip[[#This Row],[Datum]]))=1,VALUE(WEEKNUM(jaar_zip[[#This Row],[Datum]],21))&gt;51),RIGHT(YEAR(jaar_zip[[#This Row],[Datum]])-1,2),RIGHT(YEAR(jaar_zip[[#This Row],[Datum]]),2))&amp;"-"&amp; TEXT(WEEKNUM(jaar_zip[[#This Row],[Datum]],21),"00")</f>
        <v>24-33</v>
      </c>
      <c r="L2149" s="101">
        <f>MONTH(jaar_zip[[#This Row],[Datum]])</f>
        <v>8</v>
      </c>
      <c r="M2149" s="101">
        <f>IF(ISNUMBER(jaar_zip[[#This Row],[etmaaltemperatuur]]),IF(jaar_zip[[#This Row],[etmaaltemperatuur]]&lt;stookgrens,stookgrens-jaar_zip[[#This Row],[etmaaltemperatuur]],0),"")</f>
        <v>0</v>
      </c>
      <c r="N2149" s="101">
        <f>IF(ISNUMBER(jaar_zip[[#This Row],[graaddagen]]),IF(OR(MONTH(jaar_zip[[#This Row],[Datum]])=1,MONTH(jaar_zip[[#This Row],[Datum]])=2,MONTH(jaar_zip[[#This Row],[Datum]])=11,MONTH(jaar_zip[[#This Row],[Datum]])=12),1.1,IF(OR(MONTH(jaar_zip[[#This Row],[Datum]])=3,MONTH(jaar_zip[[#This Row],[Datum]])=10),1,0.8))*jaar_zip[[#This Row],[graaddagen]],"")</f>
        <v>0</v>
      </c>
      <c r="O2149" s="101">
        <f>IF(ISNUMBER(jaar_zip[[#This Row],[etmaaltemperatuur]]),IF(jaar_zip[[#This Row],[etmaaltemperatuur]]&gt;stookgrens,jaar_zip[[#This Row],[etmaaltemperatuur]]-stookgrens,0),"")</f>
        <v>0.10000000000000142</v>
      </c>
    </row>
    <row r="2150" spans="1:15" x14ac:dyDescent="0.25">
      <c r="A2150">
        <v>260</v>
      </c>
      <c r="B2150">
        <v>20240818</v>
      </c>
      <c r="C2150">
        <v>1.8</v>
      </c>
      <c r="D2150">
        <v>17</v>
      </c>
      <c r="E2150">
        <v>1505</v>
      </c>
      <c r="F2150">
        <v>0</v>
      </c>
      <c r="G2150">
        <v>1013.2</v>
      </c>
      <c r="H2150">
        <v>78</v>
      </c>
      <c r="I2150" s="101" t="s">
        <v>19</v>
      </c>
      <c r="J2150" s="1">
        <f>DATEVALUE(RIGHT(jaar_zip[[#This Row],[YYYYMMDD]],2)&amp;"-"&amp;MID(jaar_zip[[#This Row],[YYYYMMDD]],5,2)&amp;"-"&amp;LEFT(jaar_zip[[#This Row],[YYYYMMDD]],4))</f>
        <v>45522</v>
      </c>
      <c r="K2150" s="101" t="str">
        <f>IF(AND(VALUE(MONTH(jaar_zip[[#This Row],[Datum]]))=1,VALUE(WEEKNUM(jaar_zip[[#This Row],[Datum]],21))&gt;51),RIGHT(YEAR(jaar_zip[[#This Row],[Datum]])-1,2),RIGHT(YEAR(jaar_zip[[#This Row],[Datum]]),2))&amp;"-"&amp; TEXT(WEEKNUM(jaar_zip[[#This Row],[Datum]],21),"00")</f>
        <v>24-33</v>
      </c>
      <c r="L2150" s="101">
        <f>MONTH(jaar_zip[[#This Row],[Datum]])</f>
        <v>8</v>
      </c>
      <c r="M2150" s="101">
        <f>IF(ISNUMBER(jaar_zip[[#This Row],[etmaaltemperatuur]]),IF(jaar_zip[[#This Row],[etmaaltemperatuur]]&lt;stookgrens,stookgrens-jaar_zip[[#This Row],[etmaaltemperatuur]],0),"")</f>
        <v>1</v>
      </c>
      <c r="N2150" s="101">
        <f>IF(ISNUMBER(jaar_zip[[#This Row],[graaddagen]]),IF(OR(MONTH(jaar_zip[[#This Row],[Datum]])=1,MONTH(jaar_zip[[#This Row],[Datum]])=2,MONTH(jaar_zip[[#This Row],[Datum]])=11,MONTH(jaar_zip[[#This Row],[Datum]])=12),1.1,IF(OR(MONTH(jaar_zip[[#This Row],[Datum]])=3,MONTH(jaar_zip[[#This Row],[Datum]])=10),1,0.8))*jaar_zip[[#This Row],[graaddagen]],"")</f>
        <v>0.8</v>
      </c>
      <c r="O2150" s="101">
        <f>IF(ISNUMBER(jaar_zip[[#This Row],[etmaaltemperatuur]]),IF(jaar_zip[[#This Row],[etmaaltemperatuur]]&gt;stookgrens,jaar_zip[[#This Row],[etmaaltemperatuur]]-stookgrens,0),"")</f>
        <v>0</v>
      </c>
    </row>
    <row r="2151" spans="1:15" x14ac:dyDescent="0.25">
      <c r="A2151">
        <v>260</v>
      </c>
      <c r="B2151">
        <v>20240819</v>
      </c>
      <c r="C2151">
        <v>2.1</v>
      </c>
      <c r="D2151">
        <v>17.100000000000001</v>
      </c>
      <c r="E2151">
        <v>2041</v>
      </c>
      <c r="F2151">
        <v>0</v>
      </c>
      <c r="G2151">
        <v>1017.2</v>
      </c>
      <c r="H2151">
        <v>73</v>
      </c>
      <c r="I2151" s="101" t="s">
        <v>19</v>
      </c>
      <c r="J2151" s="1">
        <f>DATEVALUE(RIGHT(jaar_zip[[#This Row],[YYYYMMDD]],2)&amp;"-"&amp;MID(jaar_zip[[#This Row],[YYYYMMDD]],5,2)&amp;"-"&amp;LEFT(jaar_zip[[#This Row],[YYYYMMDD]],4))</f>
        <v>45523</v>
      </c>
      <c r="K2151" s="101" t="str">
        <f>IF(AND(VALUE(MONTH(jaar_zip[[#This Row],[Datum]]))=1,VALUE(WEEKNUM(jaar_zip[[#This Row],[Datum]],21))&gt;51),RIGHT(YEAR(jaar_zip[[#This Row],[Datum]])-1,2),RIGHT(YEAR(jaar_zip[[#This Row],[Datum]]),2))&amp;"-"&amp; TEXT(WEEKNUM(jaar_zip[[#This Row],[Datum]],21),"00")</f>
        <v>24-34</v>
      </c>
      <c r="L2151" s="101">
        <f>MONTH(jaar_zip[[#This Row],[Datum]])</f>
        <v>8</v>
      </c>
      <c r="M2151" s="101">
        <f>IF(ISNUMBER(jaar_zip[[#This Row],[etmaaltemperatuur]]),IF(jaar_zip[[#This Row],[etmaaltemperatuur]]&lt;stookgrens,stookgrens-jaar_zip[[#This Row],[etmaaltemperatuur]],0),"")</f>
        <v>0.89999999999999858</v>
      </c>
      <c r="N2151" s="101">
        <f>IF(ISNUMBER(jaar_zip[[#This Row],[graaddagen]]),IF(OR(MONTH(jaar_zip[[#This Row],[Datum]])=1,MONTH(jaar_zip[[#This Row],[Datum]])=2,MONTH(jaar_zip[[#This Row],[Datum]])=11,MONTH(jaar_zip[[#This Row],[Datum]])=12),1.1,IF(OR(MONTH(jaar_zip[[#This Row],[Datum]])=3,MONTH(jaar_zip[[#This Row],[Datum]])=10),1,0.8))*jaar_zip[[#This Row],[graaddagen]],"")</f>
        <v>0.71999999999999886</v>
      </c>
      <c r="O2151" s="101">
        <f>IF(ISNUMBER(jaar_zip[[#This Row],[etmaaltemperatuur]]),IF(jaar_zip[[#This Row],[etmaaltemperatuur]]&gt;stookgrens,jaar_zip[[#This Row],[etmaaltemperatuur]]-stookgrens,0),"")</f>
        <v>0</v>
      </c>
    </row>
    <row r="2152" spans="1:15" x14ac:dyDescent="0.25">
      <c r="A2152">
        <v>260</v>
      </c>
      <c r="B2152">
        <v>20240820</v>
      </c>
      <c r="C2152">
        <v>3.1</v>
      </c>
      <c r="D2152">
        <v>18</v>
      </c>
      <c r="E2152">
        <v>1252</v>
      </c>
      <c r="F2152">
        <v>11.9</v>
      </c>
      <c r="G2152">
        <v>1010.8</v>
      </c>
      <c r="H2152">
        <v>83</v>
      </c>
      <c r="I2152" s="101" t="s">
        <v>19</v>
      </c>
      <c r="J2152" s="1">
        <f>DATEVALUE(RIGHT(jaar_zip[[#This Row],[YYYYMMDD]],2)&amp;"-"&amp;MID(jaar_zip[[#This Row],[YYYYMMDD]],5,2)&amp;"-"&amp;LEFT(jaar_zip[[#This Row],[YYYYMMDD]],4))</f>
        <v>45524</v>
      </c>
      <c r="K2152" s="101" t="str">
        <f>IF(AND(VALUE(MONTH(jaar_zip[[#This Row],[Datum]]))=1,VALUE(WEEKNUM(jaar_zip[[#This Row],[Datum]],21))&gt;51),RIGHT(YEAR(jaar_zip[[#This Row],[Datum]])-1,2),RIGHT(YEAR(jaar_zip[[#This Row],[Datum]]),2))&amp;"-"&amp; TEXT(WEEKNUM(jaar_zip[[#This Row],[Datum]],21),"00")</f>
        <v>24-34</v>
      </c>
      <c r="L2152" s="101">
        <f>MONTH(jaar_zip[[#This Row],[Datum]])</f>
        <v>8</v>
      </c>
      <c r="M2152" s="101">
        <f>IF(ISNUMBER(jaar_zip[[#This Row],[etmaaltemperatuur]]),IF(jaar_zip[[#This Row],[etmaaltemperatuur]]&lt;stookgrens,stookgrens-jaar_zip[[#This Row],[etmaaltemperatuur]],0),"")</f>
        <v>0</v>
      </c>
      <c r="N2152" s="101">
        <f>IF(ISNUMBER(jaar_zip[[#This Row],[graaddagen]]),IF(OR(MONTH(jaar_zip[[#This Row],[Datum]])=1,MONTH(jaar_zip[[#This Row],[Datum]])=2,MONTH(jaar_zip[[#This Row],[Datum]])=11,MONTH(jaar_zip[[#This Row],[Datum]])=12),1.1,IF(OR(MONTH(jaar_zip[[#This Row],[Datum]])=3,MONTH(jaar_zip[[#This Row],[Datum]])=10),1,0.8))*jaar_zip[[#This Row],[graaddagen]],"")</f>
        <v>0</v>
      </c>
      <c r="O2152" s="101">
        <f>IF(ISNUMBER(jaar_zip[[#This Row],[etmaaltemperatuur]]),IF(jaar_zip[[#This Row],[etmaaltemperatuur]]&gt;stookgrens,jaar_zip[[#This Row],[etmaaltemperatuur]]-stookgrens,0),"")</f>
        <v>0</v>
      </c>
    </row>
    <row r="2153" spans="1:15" x14ac:dyDescent="0.25">
      <c r="A2153">
        <v>260</v>
      </c>
      <c r="B2153">
        <v>20240821</v>
      </c>
      <c r="C2153">
        <v>3.5</v>
      </c>
      <c r="D2153">
        <v>16.100000000000001</v>
      </c>
      <c r="E2153">
        <v>1851</v>
      </c>
      <c r="F2153">
        <v>0.1</v>
      </c>
      <c r="G2153">
        <v>1015.7</v>
      </c>
      <c r="H2153">
        <v>68</v>
      </c>
      <c r="I2153" s="101" t="s">
        <v>19</v>
      </c>
      <c r="J2153" s="1">
        <f>DATEVALUE(RIGHT(jaar_zip[[#This Row],[YYYYMMDD]],2)&amp;"-"&amp;MID(jaar_zip[[#This Row],[YYYYMMDD]],5,2)&amp;"-"&amp;LEFT(jaar_zip[[#This Row],[YYYYMMDD]],4))</f>
        <v>45525</v>
      </c>
      <c r="K2153" s="101" t="str">
        <f>IF(AND(VALUE(MONTH(jaar_zip[[#This Row],[Datum]]))=1,VALUE(WEEKNUM(jaar_zip[[#This Row],[Datum]],21))&gt;51),RIGHT(YEAR(jaar_zip[[#This Row],[Datum]])-1,2),RIGHT(YEAR(jaar_zip[[#This Row],[Datum]]),2))&amp;"-"&amp; TEXT(WEEKNUM(jaar_zip[[#This Row],[Datum]],21),"00")</f>
        <v>24-34</v>
      </c>
      <c r="L2153" s="101">
        <f>MONTH(jaar_zip[[#This Row],[Datum]])</f>
        <v>8</v>
      </c>
      <c r="M2153" s="101">
        <f>IF(ISNUMBER(jaar_zip[[#This Row],[etmaaltemperatuur]]),IF(jaar_zip[[#This Row],[etmaaltemperatuur]]&lt;stookgrens,stookgrens-jaar_zip[[#This Row],[etmaaltemperatuur]],0),"")</f>
        <v>1.8999999999999986</v>
      </c>
      <c r="N2153" s="101">
        <f>IF(ISNUMBER(jaar_zip[[#This Row],[graaddagen]]),IF(OR(MONTH(jaar_zip[[#This Row],[Datum]])=1,MONTH(jaar_zip[[#This Row],[Datum]])=2,MONTH(jaar_zip[[#This Row],[Datum]])=11,MONTH(jaar_zip[[#This Row],[Datum]])=12),1.1,IF(OR(MONTH(jaar_zip[[#This Row],[Datum]])=3,MONTH(jaar_zip[[#This Row],[Datum]])=10),1,0.8))*jaar_zip[[#This Row],[graaddagen]],"")</f>
        <v>1.5199999999999989</v>
      </c>
      <c r="O2153" s="101">
        <f>IF(ISNUMBER(jaar_zip[[#This Row],[etmaaltemperatuur]]),IF(jaar_zip[[#This Row],[etmaaltemperatuur]]&gt;stookgrens,jaar_zip[[#This Row],[etmaaltemperatuur]]-stookgrens,0),"")</f>
        <v>0</v>
      </c>
    </row>
    <row r="2154" spans="1:15" x14ac:dyDescent="0.25">
      <c r="A2154">
        <v>260</v>
      </c>
      <c r="B2154">
        <v>20240822</v>
      </c>
      <c r="C2154">
        <v>4.7</v>
      </c>
      <c r="D2154">
        <v>18.899999999999999</v>
      </c>
      <c r="E2154">
        <v>1458</v>
      </c>
      <c r="F2154">
        <v>-0.1</v>
      </c>
      <c r="G2154">
        <v>1009.4</v>
      </c>
      <c r="H2154">
        <v>64</v>
      </c>
      <c r="I2154" s="101" t="s">
        <v>19</v>
      </c>
      <c r="J2154" s="1">
        <f>DATEVALUE(RIGHT(jaar_zip[[#This Row],[YYYYMMDD]],2)&amp;"-"&amp;MID(jaar_zip[[#This Row],[YYYYMMDD]],5,2)&amp;"-"&amp;LEFT(jaar_zip[[#This Row],[YYYYMMDD]],4))</f>
        <v>45526</v>
      </c>
      <c r="K2154" s="101" t="str">
        <f>IF(AND(VALUE(MONTH(jaar_zip[[#This Row],[Datum]]))=1,VALUE(WEEKNUM(jaar_zip[[#This Row],[Datum]],21))&gt;51),RIGHT(YEAR(jaar_zip[[#This Row],[Datum]])-1,2),RIGHT(YEAR(jaar_zip[[#This Row],[Datum]]),2))&amp;"-"&amp; TEXT(WEEKNUM(jaar_zip[[#This Row],[Datum]],21),"00")</f>
        <v>24-34</v>
      </c>
      <c r="L2154" s="101">
        <f>MONTH(jaar_zip[[#This Row],[Datum]])</f>
        <v>8</v>
      </c>
      <c r="M2154" s="101">
        <f>IF(ISNUMBER(jaar_zip[[#This Row],[etmaaltemperatuur]]),IF(jaar_zip[[#This Row],[etmaaltemperatuur]]&lt;stookgrens,stookgrens-jaar_zip[[#This Row],[etmaaltemperatuur]],0),"")</f>
        <v>0</v>
      </c>
      <c r="N2154" s="101">
        <f>IF(ISNUMBER(jaar_zip[[#This Row],[graaddagen]]),IF(OR(MONTH(jaar_zip[[#This Row],[Datum]])=1,MONTH(jaar_zip[[#This Row],[Datum]])=2,MONTH(jaar_zip[[#This Row],[Datum]])=11,MONTH(jaar_zip[[#This Row],[Datum]])=12),1.1,IF(OR(MONTH(jaar_zip[[#This Row],[Datum]])=3,MONTH(jaar_zip[[#This Row],[Datum]])=10),1,0.8))*jaar_zip[[#This Row],[graaddagen]],"")</f>
        <v>0</v>
      </c>
      <c r="O2154" s="101">
        <f>IF(ISNUMBER(jaar_zip[[#This Row],[etmaaltemperatuur]]),IF(jaar_zip[[#This Row],[etmaaltemperatuur]]&gt;stookgrens,jaar_zip[[#This Row],[etmaaltemperatuur]]-stookgrens,0),"")</f>
        <v>0.89999999999999858</v>
      </c>
    </row>
    <row r="2155" spans="1:15" x14ac:dyDescent="0.25">
      <c r="A2155">
        <v>260</v>
      </c>
      <c r="B2155">
        <v>20240823</v>
      </c>
      <c r="C2155">
        <v>4.5999999999999996</v>
      </c>
      <c r="D2155">
        <v>18.8</v>
      </c>
      <c r="E2155">
        <v>1267</v>
      </c>
      <c r="F2155">
        <v>1.7</v>
      </c>
      <c r="G2155">
        <v>1006.2</v>
      </c>
      <c r="H2155">
        <v>75</v>
      </c>
      <c r="I2155" s="101" t="s">
        <v>19</v>
      </c>
      <c r="J2155" s="1">
        <f>DATEVALUE(RIGHT(jaar_zip[[#This Row],[YYYYMMDD]],2)&amp;"-"&amp;MID(jaar_zip[[#This Row],[YYYYMMDD]],5,2)&amp;"-"&amp;LEFT(jaar_zip[[#This Row],[YYYYMMDD]],4))</f>
        <v>45527</v>
      </c>
      <c r="K2155" s="101" t="str">
        <f>IF(AND(VALUE(MONTH(jaar_zip[[#This Row],[Datum]]))=1,VALUE(WEEKNUM(jaar_zip[[#This Row],[Datum]],21))&gt;51),RIGHT(YEAR(jaar_zip[[#This Row],[Datum]])-1,2),RIGHT(YEAR(jaar_zip[[#This Row],[Datum]]),2))&amp;"-"&amp; TEXT(WEEKNUM(jaar_zip[[#This Row],[Datum]],21),"00")</f>
        <v>24-34</v>
      </c>
      <c r="L2155" s="101">
        <f>MONTH(jaar_zip[[#This Row],[Datum]])</f>
        <v>8</v>
      </c>
      <c r="M2155" s="101">
        <f>IF(ISNUMBER(jaar_zip[[#This Row],[etmaaltemperatuur]]),IF(jaar_zip[[#This Row],[etmaaltemperatuur]]&lt;stookgrens,stookgrens-jaar_zip[[#This Row],[etmaaltemperatuur]],0),"")</f>
        <v>0</v>
      </c>
      <c r="N2155" s="101">
        <f>IF(ISNUMBER(jaar_zip[[#This Row],[graaddagen]]),IF(OR(MONTH(jaar_zip[[#This Row],[Datum]])=1,MONTH(jaar_zip[[#This Row],[Datum]])=2,MONTH(jaar_zip[[#This Row],[Datum]])=11,MONTH(jaar_zip[[#This Row],[Datum]])=12),1.1,IF(OR(MONTH(jaar_zip[[#This Row],[Datum]])=3,MONTH(jaar_zip[[#This Row],[Datum]])=10),1,0.8))*jaar_zip[[#This Row],[graaddagen]],"")</f>
        <v>0</v>
      </c>
      <c r="O2155" s="101">
        <f>IF(ISNUMBER(jaar_zip[[#This Row],[etmaaltemperatuur]]),IF(jaar_zip[[#This Row],[etmaaltemperatuur]]&gt;stookgrens,jaar_zip[[#This Row],[etmaaltemperatuur]]-stookgrens,0),"")</f>
        <v>0.80000000000000071</v>
      </c>
    </row>
    <row r="2156" spans="1:15" x14ac:dyDescent="0.25">
      <c r="A2156">
        <v>260</v>
      </c>
      <c r="B2156">
        <v>20240824</v>
      </c>
      <c r="C2156">
        <v>3.7</v>
      </c>
      <c r="D2156">
        <v>19</v>
      </c>
      <c r="E2156">
        <v>1097</v>
      </c>
      <c r="F2156">
        <v>7.7</v>
      </c>
      <c r="G2156">
        <v>1006.3</v>
      </c>
      <c r="H2156">
        <v>84</v>
      </c>
      <c r="I2156" s="101" t="s">
        <v>19</v>
      </c>
      <c r="J2156" s="1">
        <f>DATEVALUE(RIGHT(jaar_zip[[#This Row],[YYYYMMDD]],2)&amp;"-"&amp;MID(jaar_zip[[#This Row],[YYYYMMDD]],5,2)&amp;"-"&amp;LEFT(jaar_zip[[#This Row],[YYYYMMDD]],4))</f>
        <v>45528</v>
      </c>
      <c r="K2156" s="101" t="str">
        <f>IF(AND(VALUE(MONTH(jaar_zip[[#This Row],[Datum]]))=1,VALUE(WEEKNUM(jaar_zip[[#This Row],[Datum]],21))&gt;51),RIGHT(YEAR(jaar_zip[[#This Row],[Datum]])-1,2),RIGHT(YEAR(jaar_zip[[#This Row],[Datum]]),2))&amp;"-"&amp; TEXT(WEEKNUM(jaar_zip[[#This Row],[Datum]],21),"00")</f>
        <v>24-34</v>
      </c>
      <c r="L2156" s="101">
        <f>MONTH(jaar_zip[[#This Row],[Datum]])</f>
        <v>8</v>
      </c>
      <c r="M2156" s="101">
        <f>IF(ISNUMBER(jaar_zip[[#This Row],[etmaaltemperatuur]]),IF(jaar_zip[[#This Row],[etmaaltemperatuur]]&lt;stookgrens,stookgrens-jaar_zip[[#This Row],[etmaaltemperatuur]],0),"")</f>
        <v>0</v>
      </c>
      <c r="N2156" s="101">
        <f>IF(ISNUMBER(jaar_zip[[#This Row],[graaddagen]]),IF(OR(MONTH(jaar_zip[[#This Row],[Datum]])=1,MONTH(jaar_zip[[#This Row],[Datum]])=2,MONTH(jaar_zip[[#This Row],[Datum]])=11,MONTH(jaar_zip[[#This Row],[Datum]])=12),1.1,IF(OR(MONTH(jaar_zip[[#This Row],[Datum]])=3,MONTH(jaar_zip[[#This Row],[Datum]])=10),1,0.8))*jaar_zip[[#This Row],[graaddagen]],"")</f>
        <v>0</v>
      </c>
      <c r="O2156" s="101">
        <f>IF(ISNUMBER(jaar_zip[[#This Row],[etmaaltemperatuur]]),IF(jaar_zip[[#This Row],[etmaaltemperatuur]]&gt;stookgrens,jaar_zip[[#This Row],[etmaaltemperatuur]]-stookgrens,0),"")</f>
        <v>1</v>
      </c>
    </row>
    <row r="2157" spans="1:15" x14ac:dyDescent="0.25">
      <c r="A2157">
        <v>260</v>
      </c>
      <c r="B2157">
        <v>20240825</v>
      </c>
      <c r="C2157">
        <v>3.9</v>
      </c>
      <c r="D2157">
        <v>16.399999999999999</v>
      </c>
      <c r="E2157">
        <v>1588</v>
      </c>
      <c r="F2157">
        <v>-0.1</v>
      </c>
      <c r="G2157">
        <v>1018.8</v>
      </c>
      <c r="H2157">
        <v>71</v>
      </c>
      <c r="I2157" s="101" t="s">
        <v>19</v>
      </c>
      <c r="J2157" s="1">
        <f>DATEVALUE(RIGHT(jaar_zip[[#This Row],[YYYYMMDD]],2)&amp;"-"&amp;MID(jaar_zip[[#This Row],[YYYYMMDD]],5,2)&amp;"-"&amp;LEFT(jaar_zip[[#This Row],[YYYYMMDD]],4))</f>
        <v>45529</v>
      </c>
      <c r="K2157" s="101" t="str">
        <f>IF(AND(VALUE(MONTH(jaar_zip[[#This Row],[Datum]]))=1,VALUE(WEEKNUM(jaar_zip[[#This Row],[Datum]],21))&gt;51),RIGHT(YEAR(jaar_zip[[#This Row],[Datum]])-1,2),RIGHT(YEAR(jaar_zip[[#This Row],[Datum]]),2))&amp;"-"&amp; TEXT(WEEKNUM(jaar_zip[[#This Row],[Datum]],21),"00")</f>
        <v>24-34</v>
      </c>
      <c r="L2157" s="101">
        <f>MONTH(jaar_zip[[#This Row],[Datum]])</f>
        <v>8</v>
      </c>
      <c r="M2157" s="101">
        <f>IF(ISNUMBER(jaar_zip[[#This Row],[etmaaltemperatuur]]),IF(jaar_zip[[#This Row],[etmaaltemperatuur]]&lt;stookgrens,stookgrens-jaar_zip[[#This Row],[etmaaltemperatuur]],0),"")</f>
        <v>1.6000000000000014</v>
      </c>
      <c r="N2157" s="101">
        <f>IF(ISNUMBER(jaar_zip[[#This Row],[graaddagen]]),IF(OR(MONTH(jaar_zip[[#This Row],[Datum]])=1,MONTH(jaar_zip[[#This Row],[Datum]])=2,MONTH(jaar_zip[[#This Row],[Datum]])=11,MONTH(jaar_zip[[#This Row],[Datum]])=12),1.1,IF(OR(MONTH(jaar_zip[[#This Row],[Datum]])=3,MONTH(jaar_zip[[#This Row],[Datum]])=10),1,0.8))*jaar_zip[[#This Row],[graaddagen]],"")</f>
        <v>1.2800000000000011</v>
      </c>
      <c r="O2157" s="101">
        <f>IF(ISNUMBER(jaar_zip[[#This Row],[etmaaltemperatuur]]),IF(jaar_zip[[#This Row],[etmaaltemperatuur]]&gt;stookgrens,jaar_zip[[#This Row],[etmaaltemperatuur]]-stookgrens,0),"")</f>
        <v>0</v>
      </c>
    </row>
    <row r="2158" spans="1:15" x14ac:dyDescent="0.25">
      <c r="A2158">
        <v>260</v>
      </c>
      <c r="B2158">
        <v>20240826</v>
      </c>
      <c r="C2158">
        <v>3.5</v>
      </c>
      <c r="D2158">
        <v>16.600000000000001</v>
      </c>
      <c r="E2158">
        <v>1462</v>
      </c>
      <c r="F2158">
        <v>0</v>
      </c>
      <c r="G2158">
        <v>1021.3</v>
      </c>
      <c r="H2158">
        <v>76</v>
      </c>
      <c r="I2158" s="101" t="s">
        <v>19</v>
      </c>
      <c r="J2158" s="1">
        <f>DATEVALUE(RIGHT(jaar_zip[[#This Row],[YYYYMMDD]],2)&amp;"-"&amp;MID(jaar_zip[[#This Row],[YYYYMMDD]],5,2)&amp;"-"&amp;LEFT(jaar_zip[[#This Row],[YYYYMMDD]],4))</f>
        <v>45530</v>
      </c>
      <c r="K2158" s="101" t="str">
        <f>IF(AND(VALUE(MONTH(jaar_zip[[#This Row],[Datum]]))=1,VALUE(WEEKNUM(jaar_zip[[#This Row],[Datum]],21))&gt;51),RIGHT(YEAR(jaar_zip[[#This Row],[Datum]])-1,2),RIGHT(YEAR(jaar_zip[[#This Row],[Datum]]),2))&amp;"-"&amp; TEXT(WEEKNUM(jaar_zip[[#This Row],[Datum]],21),"00")</f>
        <v>24-35</v>
      </c>
      <c r="L2158" s="101">
        <f>MONTH(jaar_zip[[#This Row],[Datum]])</f>
        <v>8</v>
      </c>
      <c r="M2158" s="101">
        <f>IF(ISNUMBER(jaar_zip[[#This Row],[etmaaltemperatuur]]),IF(jaar_zip[[#This Row],[etmaaltemperatuur]]&lt;stookgrens,stookgrens-jaar_zip[[#This Row],[etmaaltemperatuur]],0),"")</f>
        <v>1.3999999999999986</v>
      </c>
      <c r="N2158" s="101">
        <f>IF(ISNUMBER(jaar_zip[[#This Row],[graaddagen]]),IF(OR(MONTH(jaar_zip[[#This Row],[Datum]])=1,MONTH(jaar_zip[[#This Row],[Datum]])=2,MONTH(jaar_zip[[#This Row],[Datum]])=11,MONTH(jaar_zip[[#This Row],[Datum]])=12),1.1,IF(OR(MONTH(jaar_zip[[#This Row],[Datum]])=3,MONTH(jaar_zip[[#This Row],[Datum]])=10),1,0.8))*jaar_zip[[#This Row],[graaddagen]],"")</f>
        <v>1.119999999999999</v>
      </c>
      <c r="O2158" s="101">
        <f>IF(ISNUMBER(jaar_zip[[#This Row],[etmaaltemperatuur]]),IF(jaar_zip[[#This Row],[etmaaltemperatuur]]&gt;stookgrens,jaar_zip[[#This Row],[etmaaltemperatuur]]-stookgrens,0),"")</f>
        <v>0</v>
      </c>
    </row>
    <row r="2159" spans="1:15" x14ac:dyDescent="0.25">
      <c r="A2159">
        <v>260</v>
      </c>
      <c r="B2159">
        <v>20240827</v>
      </c>
      <c r="C2159">
        <v>1.9</v>
      </c>
      <c r="D2159">
        <v>17.3</v>
      </c>
      <c r="E2159">
        <v>2154</v>
      </c>
      <c r="F2159">
        <v>0</v>
      </c>
      <c r="G2159">
        <v>1020.5</v>
      </c>
      <c r="H2159">
        <v>76</v>
      </c>
      <c r="I2159" s="101" t="s">
        <v>19</v>
      </c>
      <c r="J2159" s="1">
        <f>DATEVALUE(RIGHT(jaar_zip[[#This Row],[YYYYMMDD]],2)&amp;"-"&amp;MID(jaar_zip[[#This Row],[YYYYMMDD]],5,2)&amp;"-"&amp;LEFT(jaar_zip[[#This Row],[YYYYMMDD]],4))</f>
        <v>45531</v>
      </c>
      <c r="K2159" s="101" t="str">
        <f>IF(AND(VALUE(MONTH(jaar_zip[[#This Row],[Datum]]))=1,VALUE(WEEKNUM(jaar_zip[[#This Row],[Datum]],21))&gt;51),RIGHT(YEAR(jaar_zip[[#This Row],[Datum]])-1,2),RIGHT(YEAR(jaar_zip[[#This Row],[Datum]]),2))&amp;"-"&amp; TEXT(WEEKNUM(jaar_zip[[#This Row],[Datum]],21),"00")</f>
        <v>24-35</v>
      </c>
      <c r="L2159" s="101">
        <f>MONTH(jaar_zip[[#This Row],[Datum]])</f>
        <v>8</v>
      </c>
      <c r="M2159" s="101">
        <f>IF(ISNUMBER(jaar_zip[[#This Row],[etmaaltemperatuur]]),IF(jaar_zip[[#This Row],[etmaaltemperatuur]]&lt;stookgrens,stookgrens-jaar_zip[[#This Row],[etmaaltemperatuur]],0),"")</f>
        <v>0.69999999999999929</v>
      </c>
      <c r="N2159" s="101">
        <f>IF(ISNUMBER(jaar_zip[[#This Row],[graaddagen]]),IF(OR(MONTH(jaar_zip[[#This Row],[Datum]])=1,MONTH(jaar_zip[[#This Row],[Datum]])=2,MONTH(jaar_zip[[#This Row],[Datum]])=11,MONTH(jaar_zip[[#This Row],[Datum]])=12),1.1,IF(OR(MONTH(jaar_zip[[#This Row],[Datum]])=3,MONTH(jaar_zip[[#This Row],[Datum]])=10),1,0.8))*jaar_zip[[#This Row],[graaddagen]],"")</f>
        <v>0.5599999999999995</v>
      </c>
      <c r="O2159" s="101">
        <f>IF(ISNUMBER(jaar_zip[[#This Row],[etmaaltemperatuur]]),IF(jaar_zip[[#This Row],[etmaaltemperatuur]]&gt;stookgrens,jaar_zip[[#This Row],[etmaaltemperatuur]]-stookgrens,0),"")</f>
        <v>0</v>
      </c>
    </row>
    <row r="2160" spans="1:15" x14ac:dyDescent="0.25">
      <c r="A2160">
        <v>260</v>
      </c>
      <c r="B2160">
        <v>20240828</v>
      </c>
      <c r="C2160">
        <v>2</v>
      </c>
      <c r="D2160">
        <v>20.100000000000001</v>
      </c>
      <c r="E2160">
        <v>2105</v>
      </c>
      <c r="F2160">
        <v>0</v>
      </c>
      <c r="G2160">
        <v>1014.7</v>
      </c>
      <c r="H2160">
        <v>78</v>
      </c>
      <c r="I2160" s="101" t="s">
        <v>19</v>
      </c>
      <c r="J2160" s="1">
        <f>DATEVALUE(RIGHT(jaar_zip[[#This Row],[YYYYMMDD]],2)&amp;"-"&amp;MID(jaar_zip[[#This Row],[YYYYMMDD]],5,2)&amp;"-"&amp;LEFT(jaar_zip[[#This Row],[YYYYMMDD]],4))</f>
        <v>45532</v>
      </c>
      <c r="K2160" s="101" t="str">
        <f>IF(AND(VALUE(MONTH(jaar_zip[[#This Row],[Datum]]))=1,VALUE(WEEKNUM(jaar_zip[[#This Row],[Datum]],21))&gt;51),RIGHT(YEAR(jaar_zip[[#This Row],[Datum]])-1,2),RIGHT(YEAR(jaar_zip[[#This Row],[Datum]]),2))&amp;"-"&amp; TEXT(WEEKNUM(jaar_zip[[#This Row],[Datum]],21),"00")</f>
        <v>24-35</v>
      </c>
      <c r="L2160" s="101">
        <f>MONTH(jaar_zip[[#This Row],[Datum]])</f>
        <v>8</v>
      </c>
      <c r="M2160" s="101">
        <f>IF(ISNUMBER(jaar_zip[[#This Row],[etmaaltemperatuur]]),IF(jaar_zip[[#This Row],[etmaaltemperatuur]]&lt;stookgrens,stookgrens-jaar_zip[[#This Row],[etmaaltemperatuur]],0),"")</f>
        <v>0</v>
      </c>
      <c r="N2160" s="101">
        <f>IF(ISNUMBER(jaar_zip[[#This Row],[graaddagen]]),IF(OR(MONTH(jaar_zip[[#This Row],[Datum]])=1,MONTH(jaar_zip[[#This Row],[Datum]])=2,MONTH(jaar_zip[[#This Row],[Datum]])=11,MONTH(jaar_zip[[#This Row],[Datum]])=12),1.1,IF(OR(MONTH(jaar_zip[[#This Row],[Datum]])=3,MONTH(jaar_zip[[#This Row],[Datum]])=10),1,0.8))*jaar_zip[[#This Row],[graaddagen]],"")</f>
        <v>0</v>
      </c>
      <c r="O2160" s="101">
        <f>IF(ISNUMBER(jaar_zip[[#This Row],[etmaaltemperatuur]]),IF(jaar_zip[[#This Row],[etmaaltemperatuur]]&gt;stookgrens,jaar_zip[[#This Row],[etmaaltemperatuur]]-stookgrens,0),"")</f>
        <v>2.1000000000000014</v>
      </c>
    </row>
    <row r="2161" spans="1:15" x14ac:dyDescent="0.25">
      <c r="A2161">
        <v>260</v>
      </c>
      <c r="B2161">
        <v>20240829</v>
      </c>
      <c r="C2161">
        <v>2.1</v>
      </c>
      <c r="D2161">
        <v>19.3</v>
      </c>
      <c r="E2161">
        <v>1691</v>
      </c>
      <c r="F2161">
        <v>0</v>
      </c>
      <c r="G2161">
        <v>1017.1</v>
      </c>
      <c r="H2161">
        <v>80</v>
      </c>
      <c r="I2161" s="101" t="s">
        <v>19</v>
      </c>
      <c r="J2161" s="1">
        <f>DATEVALUE(RIGHT(jaar_zip[[#This Row],[YYYYMMDD]],2)&amp;"-"&amp;MID(jaar_zip[[#This Row],[YYYYMMDD]],5,2)&amp;"-"&amp;LEFT(jaar_zip[[#This Row],[YYYYMMDD]],4))</f>
        <v>45533</v>
      </c>
      <c r="K2161" s="101" t="str">
        <f>IF(AND(VALUE(MONTH(jaar_zip[[#This Row],[Datum]]))=1,VALUE(WEEKNUM(jaar_zip[[#This Row],[Datum]],21))&gt;51),RIGHT(YEAR(jaar_zip[[#This Row],[Datum]])-1,2),RIGHT(YEAR(jaar_zip[[#This Row],[Datum]]),2))&amp;"-"&amp; TEXT(WEEKNUM(jaar_zip[[#This Row],[Datum]],21),"00")</f>
        <v>24-35</v>
      </c>
      <c r="L2161" s="101">
        <f>MONTH(jaar_zip[[#This Row],[Datum]])</f>
        <v>8</v>
      </c>
      <c r="M2161" s="101">
        <f>IF(ISNUMBER(jaar_zip[[#This Row],[etmaaltemperatuur]]),IF(jaar_zip[[#This Row],[etmaaltemperatuur]]&lt;stookgrens,stookgrens-jaar_zip[[#This Row],[etmaaltemperatuur]],0),"")</f>
        <v>0</v>
      </c>
      <c r="N2161" s="101">
        <f>IF(ISNUMBER(jaar_zip[[#This Row],[graaddagen]]),IF(OR(MONTH(jaar_zip[[#This Row],[Datum]])=1,MONTH(jaar_zip[[#This Row],[Datum]])=2,MONTH(jaar_zip[[#This Row],[Datum]])=11,MONTH(jaar_zip[[#This Row],[Datum]])=12),1.1,IF(OR(MONTH(jaar_zip[[#This Row],[Datum]])=3,MONTH(jaar_zip[[#This Row],[Datum]])=10),1,0.8))*jaar_zip[[#This Row],[graaddagen]],"")</f>
        <v>0</v>
      </c>
      <c r="O2161" s="101">
        <f>IF(ISNUMBER(jaar_zip[[#This Row],[etmaaltemperatuur]]),IF(jaar_zip[[#This Row],[etmaaltemperatuur]]&gt;stookgrens,jaar_zip[[#This Row],[etmaaltemperatuur]]-stookgrens,0),"")</f>
        <v>1.3000000000000007</v>
      </c>
    </row>
    <row r="2162" spans="1:15" x14ac:dyDescent="0.25">
      <c r="A2162">
        <v>260</v>
      </c>
      <c r="B2162">
        <v>20240830</v>
      </c>
      <c r="C2162">
        <v>2.5</v>
      </c>
      <c r="D2162">
        <v>17.8</v>
      </c>
      <c r="E2162">
        <v>1664</v>
      </c>
      <c r="F2162">
        <v>0</v>
      </c>
      <c r="G2162">
        <v>1022.9</v>
      </c>
      <c r="H2162">
        <v>73</v>
      </c>
      <c r="I2162" s="101" t="s">
        <v>19</v>
      </c>
      <c r="J2162" s="1">
        <f>DATEVALUE(RIGHT(jaar_zip[[#This Row],[YYYYMMDD]],2)&amp;"-"&amp;MID(jaar_zip[[#This Row],[YYYYMMDD]],5,2)&amp;"-"&amp;LEFT(jaar_zip[[#This Row],[YYYYMMDD]],4))</f>
        <v>45534</v>
      </c>
      <c r="K2162" s="101" t="str">
        <f>IF(AND(VALUE(MONTH(jaar_zip[[#This Row],[Datum]]))=1,VALUE(WEEKNUM(jaar_zip[[#This Row],[Datum]],21))&gt;51),RIGHT(YEAR(jaar_zip[[#This Row],[Datum]])-1,2),RIGHT(YEAR(jaar_zip[[#This Row],[Datum]]),2))&amp;"-"&amp; TEXT(WEEKNUM(jaar_zip[[#This Row],[Datum]],21),"00")</f>
        <v>24-35</v>
      </c>
      <c r="L2162" s="101">
        <f>MONTH(jaar_zip[[#This Row],[Datum]])</f>
        <v>8</v>
      </c>
      <c r="M2162" s="101">
        <f>IF(ISNUMBER(jaar_zip[[#This Row],[etmaaltemperatuur]]),IF(jaar_zip[[#This Row],[etmaaltemperatuur]]&lt;stookgrens,stookgrens-jaar_zip[[#This Row],[etmaaltemperatuur]],0),"")</f>
        <v>0.19999999999999929</v>
      </c>
      <c r="N2162" s="101">
        <f>IF(ISNUMBER(jaar_zip[[#This Row],[graaddagen]]),IF(OR(MONTH(jaar_zip[[#This Row],[Datum]])=1,MONTH(jaar_zip[[#This Row],[Datum]])=2,MONTH(jaar_zip[[#This Row],[Datum]])=11,MONTH(jaar_zip[[#This Row],[Datum]])=12),1.1,IF(OR(MONTH(jaar_zip[[#This Row],[Datum]])=3,MONTH(jaar_zip[[#This Row],[Datum]])=10),1,0.8))*jaar_zip[[#This Row],[graaddagen]],"")</f>
        <v>0.15999999999999945</v>
      </c>
      <c r="O2162" s="101">
        <f>IF(ISNUMBER(jaar_zip[[#This Row],[etmaaltemperatuur]]),IF(jaar_zip[[#This Row],[etmaaltemperatuur]]&gt;stookgrens,jaar_zip[[#This Row],[etmaaltemperatuur]]-stookgrens,0),"")</f>
        <v>0</v>
      </c>
    </row>
    <row r="2163" spans="1:15" x14ac:dyDescent="0.25">
      <c r="A2163">
        <v>260</v>
      </c>
      <c r="B2163">
        <v>20240831</v>
      </c>
      <c r="C2163">
        <v>4.0999999999999996</v>
      </c>
      <c r="D2163">
        <v>18.399999999999999</v>
      </c>
      <c r="E2163">
        <v>1878</v>
      </c>
      <c r="F2163">
        <v>-0.1</v>
      </c>
      <c r="G2163">
        <v>1022.7</v>
      </c>
      <c r="H2163">
        <v>71</v>
      </c>
      <c r="I2163" s="101" t="s">
        <v>19</v>
      </c>
      <c r="J2163" s="1">
        <f>DATEVALUE(RIGHT(jaar_zip[[#This Row],[YYYYMMDD]],2)&amp;"-"&amp;MID(jaar_zip[[#This Row],[YYYYMMDD]],5,2)&amp;"-"&amp;LEFT(jaar_zip[[#This Row],[YYYYMMDD]],4))</f>
        <v>45535</v>
      </c>
      <c r="K2163" s="101" t="str">
        <f>IF(AND(VALUE(MONTH(jaar_zip[[#This Row],[Datum]]))=1,VALUE(WEEKNUM(jaar_zip[[#This Row],[Datum]],21))&gt;51),RIGHT(YEAR(jaar_zip[[#This Row],[Datum]])-1,2),RIGHT(YEAR(jaar_zip[[#This Row],[Datum]]),2))&amp;"-"&amp; TEXT(WEEKNUM(jaar_zip[[#This Row],[Datum]],21),"00")</f>
        <v>24-35</v>
      </c>
      <c r="L2163" s="101">
        <f>MONTH(jaar_zip[[#This Row],[Datum]])</f>
        <v>8</v>
      </c>
      <c r="M2163" s="101">
        <f>IF(ISNUMBER(jaar_zip[[#This Row],[etmaaltemperatuur]]),IF(jaar_zip[[#This Row],[etmaaltemperatuur]]&lt;stookgrens,stookgrens-jaar_zip[[#This Row],[etmaaltemperatuur]],0),"")</f>
        <v>0</v>
      </c>
      <c r="N2163" s="101">
        <f>IF(ISNUMBER(jaar_zip[[#This Row],[graaddagen]]),IF(OR(MONTH(jaar_zip[[#This Row],[Datum]])=1,MONTH(jaar_zip[[#This Row],[Datum]])=2,MONTH(jaar_zip[[#This Row],[Datum]])=11,MONTH(jaar_zip[[#This Row],[Datum]])=12),1.1,IF(OR(MONTH(jaar_zip[[#This Row],[Datum]])=3,MONTH(jaar_zip[[#This Row],[Datum]])=10),1,0.8))*jaar_zip[[#This Row],[graaddagen]],"")</f>
        <v>0</v>
      </c>
      <c r="O2163" s="101">
        <f>IF(ISNUMBER(jaar_zip[[#This Row],[etmaaltemperatuur]]),IF(jaar_zip[[#This Row],[etmaaltemperatuur]]&gt;stookgrens,jaar_zip[[#This Row],[etmaaltemperatuur]]-stookgrens,0),"")</f>
        <v>0.39999999999999858</v>
      </c>
    </row>
    <row r="2164" spans="1:15" x14ac:dyDescent="0.25">
      <c r="A2164">
        <v>260</v>
      </c>
      <c r="B2164">
        <v>20240901</v>
      </c>
      <c r="C2164">
        <v>3.5</v>
      </c>
      <c r="D2164">
        <v>22.4</v>
      </c>
      <c r="E2164">
        <v>1858</v>
      </c>
      <c r="F2164">
        <v>0</v>
      </c>
      <c r="G2164">
        <v>1015.2</v>
      </c>
      <c r="H2164">
        <v>71</v>
      </c>
      <c r="I2164" s="101" t="s">
        <v>19</v>
      </c>
      <c r="J2164" s="1">
        <f>DATEVALUE(RIGHT(jaar_zip[[#This Row],[YYYYMMDD]],2)&amp;"-"&amp;MID(jaar_zip[[#This Row],[YYYYMMDD]],5,2)&amp;"-"&amp;LEFT(jaar_zip[[#This Row],[YYYYMMDD]],4))</f>
        <v>45536</v>
      </c>
      <c r="K2164" s="101" t="str">
        <f>IF(AND(VALUE(MONTH(jaar_zip[[#This Row],[Datum]]))=1,VALUE(WEEKNUM(jaar_zip[[#This Row],[Datum]],21))&gt;51),RIGHT(YEAR(jaar_zip[[#This Row],[Datum]])-1,2),RIGHT(YEAR(jaar_zip[[#This Row],[Datum]]),2))&amp;"-"&amp; TEXT(WEEKNUM(jaar_zip[[#This Row],[Datum]],21),"00")</f>
        <v>24-35</v>
      </c>
      <c r="L2164" s="101">
        <f>MONTH(jaar_zip[[#This Row],[Datum]])</f>
        <v>9</v>
      </c>
      <c r="M2164" s="101">
        <f>IF(ISNUMBER(jaar_zip[[#This Row],[etmaaltemperatuur]]),IF(jaar_zip[[#This Row],[etmaaltemperatuur]]&lt;stookgrens,stookgrens-jaar_zip[[#This Row],[etmaaltemperatuur]],0),"")</f>
        <v>0</v>
      </c>
      <c r="N2164" s="101">
        <f>IF(ISNUMBER(jaar_zip[[#This Row],[graaddagen]]),IF(OR(MONTH(jaar_zip[[#This Row],[Datum]])=1,MONTH(jaar_zip[[#This Row],[Datum]])=2,MONTH(jaar_zip[[#This Row],[Datum]])=11,MONTH(jaar_zip[[#This Row],[Datum]])=12),1.1,IF(OR(MONTH(jaar_zip[[#This Row],[Datum]])=3,MONTH(jaar_zip[[#This Row],[Datum]])=10),1,0.8))*jaar_zip[[#This Row],[graaddagen]],"")</f>
        <v>0</v>
      </c>
      <c r="O2164" s="101">
        <f>IF(ISNUMBER(jaar_zip[[#This Row],[etmaaltemperatuur]]),IF(jaar_zip[[#This Row],[etmaaltemperatuur]]&gt;stookgrens,jaar_zip[[#This Row],[etmaaltemperatuur]]-stookgrens,0),"")</f>
        <v>4.3999999999999986</v>
      </c>
    </row>
    <row r="2165" spans="1:15" x14ac:dyDescent="0.25">
      <c r="A2165">
        <v>260</v>
      </c>
      <c r="B2165">
        <v>20240902</v>
      </c>
      <c r="C2165">
        <v>1.8</v>
      </c>
      <c r="D2165">
        <v>22.8</v>
      </c>
      <c r="E2165">
        <v>1710</v>
      </c>
      <c r="F2165">
        <v>0</v>
      </c>
      <c r="G2165">
        <v>1012</v>
      </c>
      <c r="H2165">
        <v>77</v>
      </c>
      <c r="I2165" s="101" t="s">
        <v>19</v>
      </c>
      <c r="J2165" s="1">
        <f>DATEVALUE(RIGHT(jaar_zip[[#This Row],[YYYYMMDD]],2)&amp;"-"&amp;MID(jaar_zip[[#This Row],[YYYYMMDD]],5,2)&amp;"-"&amp;LEFT(jaar_zip[[#This Row],[YYYYMMDD]],4))</f>
        <v>45537</v>
      </c>
      <c r="K2165" s="101" t="str">
        <f>IF(AND(VALUE(MONTH(jaar_zip[[#This Row],[Datum]]))=1,VALUE(WEEKNUM(jaar_zip[[#This Row],[Datum]],21))&gt;51),RIGHT(YEAR(jaar_zip[[#This Row],[Datum]])-1,2),RIGHT(YEAR(jaar_zip[[#This Row],[Datum]]),2))&amp;"-"&amp; TEXT(WEEKNUM(jaar_zip[[#This Row],[Datum]],21),"00")</f>
        <v>24-36</v>
      </c>
      <c r="L2165" s="101">
        <f>MONTH(jaar_zip[[#This Row],[Datum]])</f>
        <v>9</v>
      </c>
      <c r="M2165" s="101">
        <f>IF(ISNUMBER(jaar_zip[[#This Row],[etmaaltemperatuur]]),IF(jaar_zip[[#This Row],[etmaaltemperatuur]]&lt;stookgrens,stookgrens-jaar_zip[[#This Row],[etmaaltemperatuur]],0),"")</f>
        <v>0</v>
      </c>
      <c r="N2165" s="101">
        <f>IF(ISNUMBER(jaar_zip[[#This Row],[graaddagen]]),IF(OR(MONTH(jaar_zip[[#This Row],[Datum]])=1,MONTH(jaar_zip[[#This Row],[Datum]])=2,MONTH(jaar_zip[[#This Row],[Datum]])=11,MONTH(jaar_zip[[#This Row],[Datum]])=12),1.1,IF(OR(MONTH(jaar_zip[[#This Row],[Datum]])=3,MONTH(jaar_zip[[#This Row],[Datum]])=10),1,0.8))*jaar_zip[[#This Row],[graaddagen]],"")</f>
        <v>0</v>
      </c>
      <c r="O2165" s="101">
        <f>IF(ISNUMBER(jaar_zip[[#This Row],[etmaaltemperatuur]]),IF(jaar_zip[[#This Row],[etmaaltemperatuur]]&gt;stookgrens,jaar_zip[[#This Row],[etmaaltemperatuur]]-stookgrens,0),"")</f>
        <v>4.8000000000000007</v>
      </c>
    </row>
    <row r="2166" spans="1:15" x14ac:dyDescent="0.25">
      <c r="A2166">
        <v>260</v>
      </c>
      <c r="B2166">
        <v>20240903</v>
      </c>
      <c r="C2166">
        <v>1.8</v>
      </c>
      <c r="D2166">
        <v>19.7</v>
      </c>
      <c r="E2166">
        <v>828</v>
      </c>
      <c r="F2166">
        <v>5.7</v>
      </c>
      <c r="G2166">
        <v>1014</v>
      </c>
      <c r="H2166">
        <v>90</v>
      </c>
      <c r="I2166" s="101" t="s">
        <v>19</v>
      </c>
      <c r="J2166" s="1">
        <f>DATEVALUE(RIGHT(jaar_zip[[#This Row],[YYYYMMDD]],2)&amp;"-"&amp;MID(jaar_zip[[#This Row],[YYYYMMDD]],5,2)&amp;"-"&amp;LEFT(jaar_zip[[#This Row],[YYYYMMDD]],4))</f>
        <v>45538</v>
      </c>
      <c r="K2166" s="101" t="str">
        <f>IF(AND(VALUE(MONTH(jaar_zip[[#This Row],[Datum]]))=1,VALUE(WEEKNUM(jaar_zip[[#This Row],[Datum]],21))&gt;51),RIGHT(YEAR(jaar_zip[[#This Row],[Datum]])-1,2),RIGHT(YEAR(jaar_zip[[#This Row],[Datum]]),2))&amp;"-"&amp; TEXT(WEEKNUM(jaar_zip[[#This Row],[Datum]],21),"00")</f>
        <v>24-36</v>
      </c>
      <c r="L2166" s="101">
        <f>MONTH(jaar_zip[[#This Row],[Datum]])</f>
        <v>9</v>
      </c>
      <c r="M2166" s="101">
        <f>IF(ISNUMBER(jaar_zip[[#This Row],[etmaaltemperatuur]]),IF(jaar_zip[[#This Row],[etmaaltemperatuur]]&lt;stookgrens,stookgrens-jaar_zip[[#This Row],[etmaaltemperatuur]],0),"")</f>
        <v>0</v>
      </c>
      <c r="N2166" s="101">
        <f>IF(ISNUMBER(jaar_zip[[#This Row],[graaddagen]]),IF(OR(MONTH(jaar_zip[[#This Row],[Datum]])=1,MONTH(jaar_zip[[#This Row],[Datum]])=2,MONTH(jaar_zip[[#This Row],[Datum]])=11,MONTH(jaar_zip[[#This Row],[Datum]])=12),1.1,IF(OR(MONTH(jaar_zip[[#This Row],[Datum]])=3,MONTH(jaar_zip[[#This Row],[Datum]])=10),1,0.8))*jaar_zip[[#This Row],[graaddagen]],"")</f>
        <v>0</v>
      </c>
      <c r="O2166" s="101">
        <f>IF(ISNUMBER(jaar_zip[[#This Row],[etmaaltemperatuur]]),IF(jaar_zip[[#This Row],[etmaaltemperatuur]]&gt;stookgrens,jaar_zip[[#This Row],[etmaaltemperatuur]]-stookgrens,0),"")</f>
        <v>1.6999999999999993</v>
      </c>
    </row>
    <row r="2167" spans="1:15" x14ac:dyDescent="0.25">
      <c r="A2167">
        <v>260</v>
      </c>
      <c r="B2167">
        <v>20240904</v>
      </c>
      <c r="C2167">
        <v>1.4</v>
      </c>
      <c r="D2167">
        <v>18</v>
      </c>
      <c r="E2167">
        <v>767</v>
      </c>
      <c r="F2167">
        <v>0.1</v>
      </c>
      <c r="G2167">
        <v>1015.9</v>
      </c>
      <c r="H2167">
        <v>92</v>
      </c>
      <c r="I2167" s="101" t="s">
        <v>19</v>
      </c>
      <c r="J2167" s="1">
        <f>DATEVALUE(RIGHT(jaar_zip[[#This Row],[YYYYMMDD]],2)&amp;"-"&amp;MID(jaar_zip[[#This Row],[YYYYMMDD]],5,2)&amp;"-"&amp;LEFT(jaar_zip[[#This Row],[YYYYMMDD]],4))</f>
        <v>45539</v>
      </c>
      <c r="K2167" s="101" t="str">
        <f>IF(AND(VALUE(MONTH(jaar_zip[[#This Row],[Datum]]))=1,VALUE(WEEKNUM(jaar_zip[[#This Row],[Datum]],21))&gt;51),RIGHT(YEAR(jaar_zip[[#This Row],[Datum]])-1,2),RIGHT(YEAR(jaar_zip[[#This Row],[Datum]]),2))&amp;"-"&amp; TEXT(WEEKNUM(jaar_zip[[#This Row],[Datum]],21),"00")</f>
        <v>24-36</v>
      </c>
      <c r="L2167" s="101">
        <f>MONTH(jaar_zip[[#This Row],[Datum]])</f>
        <v>9</v>
      </c>
      <c r="M2167" s="101">
        <f>IF(ISNUMBER(jaar_zip[[#This Row],[etmaaltemperatuur]]),IF(jaar_zip[[#This Row],[etmaaltemperatuur]]&lt;stookgrens,stookgrens-jaar_zip[[#This Row],[etmaaltemperatuur]],0),"")</f>
        <v>0</v>
      </c>
      <c r="N2167" s="101">
        <f>IF(ISNUMBER(jaar_zip[[#This Row],[graaddagen]]),IF(OR(MONTH(jaar_zip[[#This Row],[Datum]])=1,MONTH(jaar_zip[[#This Row],[Datum]])=2,MONTH(jaar_zip[[#This Row],[Datum]])=11,MONTH(jaar_zip[[#This Row],[Datum]])=12),1.1,IF(OR(MONTH(jaar_zip[[#This Row],[Datum]])=3,MONTH(jaar_zip[[#This Row],[Datum]])=10),1,0.8))*jaar_zip[[#This Row],[graaddagen]],"")</f>
        <v>0</v>
      </c>
      <c r="O2167" s="101">
        <f>IF(ISNUMBER(jaar_zip[[#This Row],[etmaaltemperatuur]]),IF(jaar_zip[[#This Row],[etmaaltemperatuur]]&gt;stookgrens,jaar_zip[[#This Row],[etmaaltemperatuur]]-stookgrens,0),"")</f>
        <v>0</v>
      </c>
    </row>
    <row r="2168" spans="1:15" x14ac:dyDescent="0.25">
      <c r="A2168">
        <v>260</v>
      </c>
      <c r="B2168">
        <v>20240905</v>
      </c>
      <c r="C2168">
        <v>4.0999999999999996</v>
      </c>
      <c r="D2168">
        <v>22.2</v>
      </c>
      <c r="E2168">
        <v>1471</v>
      </c>
      <c r="F2168">
        <v>0</v>
      </c>
      <c r="G2168">
        <v>1010.7</v>
      </c>
      <c r="H2168">
        <v>73</v>
      </c>
      <c r="I2168" s="101" t="s">
        <v>19</v>
      </c>
      <c r="J2168" s="1">
        <f>DATEVALUE(RIGHT(jaar_zip[[#This Row],[YYYYMMDD]],2)&amp;"-"&amp;MID(jaar_zip[[#This Row],[YYYYMMDD]],5,2)&amp;"-"&amp;LEFT(jaar_zip[[#This Row],[YYYYMMDD]],4))</f>
        <v>45540</v>
      </c>
      <c r="K2168" s="101" t="str">
        <f>IF(AND(VALUE(MONTH(jaar_zip[[#This Row],[Datum]]))=1,VALUE(WEEKNUM(jaar_zip[[#This Row],[Datum]],21))&gt;51),RIGHT(YEAR(jaar_zip[[#This Row],[Datum]])-1,2),RIGHT(YEAR(jaar_zip[[#This Row],[Datum]]),2))&amp;"-"&amp; TEXT(WEEKNUM(jaar_zip[[#This Row],[Datum]],21),"00")</f>
        <v>24-36</v>
      </c>
      <c r="L2168" s="101">
        <f>MONTH(jaar_zip[[#This Row],[Datum]])</f>
        <v>9</v>
      </c>
      <c r="M2168" s="101">
        <f>IF(ISNUMBER(jaar_zip[[#This Row],[etmaaltemperatuur]]),IF(jaar_zip[[#This Row],[etmaaltemperatuur]]&lt;stookgrens,stookgrens-jaar_zip[[#This Row],[etmaaltemperatuur]],0),"")</f>
        <v>0</v>
      </c>
      <c r="N2168" s="101">
        <f>IF(ISNUMBER(jaar_zip[[#This Row],[graaddagen]]),IF(OR(MONTH(jaar_zip[[#This Row],[Datum]])=1,MONTH(jaar_zip[[#This Row],[Datum]])=2,MONTH(jaar_zip[[#This Row],[Datum]])=11,MONTH(jaar_zip[[#This Row],[Datum]])=12),1.1,IF(OR(MONTH(jaar_zip[[#This Row],[Datum]])=3,MONTH(jaar_zip[[#This Row],[Datum]])=10),1,0.8))*jaar_zip[[#This Row],[graaddagen]],"")</f>
        <v>0</v>
      </c>
      <c r="O2168" s="101">
        <f>IF(ISNUMBER(jaar_zip[[#This Row],[etmaaltemperatuur]]),IF(jaar_zip[[#This Row],[etmaaltemperatuur]]&gt;stookgrens,jaar_zip[[#This Row],[etmaaltemperatuur]]-stookgrens,0),"")</f>
        <v>4.1999999999999993</v>
      </c>
    </row>
    <row r="2169" spans="1:15" x14ac:dyDescent="0.25">
      <c r="A2169">
        <v>260</v>
      </c>
      <c r="B2169">
        <v>20240906</v>
      </c>
      <c r="C2169">
        <v>2.8</v>
      </c>
      <c r="D2169">
        <v>21.5</v>
      </c>
      <c r="E2169">
        <v>1605</v>
      </c>
      <c r="F2169">
        <v>24.4</v>
      </c>
      <c r="G2169">
        <v>1010.4</v>
      </c>
      <c r="H2169">
        <v>72</v>
      </c>
      <c r="I2169" s="101" t="s">
        <v>19</v>
      </c>
      <c r="J2169" s="1">
        <f>DATEVALUE(RIGHT(jaar_zip[[#This Row],[YYYYMMDD]],2)&amp;"-"&amp;MID(jaar_zip[[#This Row],[YYYYMMDD]],5,2)&amp;"-"&amp;LEFT(jaar_zip[[#This Row],[YYYYMMDD]],4))</f>
        <v>45541</v>
      </c>
      <c r="K2169" s="101" t="str">
        <f>IF(AND(VALUE(MONTH(jaar_zip[[#This Row],[Datum]]))=1,VALUE(WEEKNUM(jaar_zip[[#This Row],[Datum]],21))&gt;51),RIGHT(YEAR(jaar_zip[[#This Row],[Datum]])-1,2),RIGHT(YEAR(jaar_zip[[#This Row],[Datum]]),2))&amp;"-"&amp; TEXT(WEEKNUM(jaar_zip[[#This Row],[Datum]],21),"00")</f>
        <v>24-36</v>
      </c>
      <c r="L2169" s="101">
        <f>MONTH(jaar_zip[[#This Row],[Datum]])</f>
        <v>9</v>
      </c>
      <c r="M2169" s="101">
        <f>IF(ISNUMBER(jaar_zip[[#This Row],[etmaaltemperatuur]]),IF(jaar_zip[[#This Row],[etmaaltemperatuur]]&lt;stookgrens,stookgrens-jaar_zip[[#This Row],[etmaaltemperatuur]],0),"")</f>
        <v>0</v>
      </c>
      <c r="N2169" s="101">
        <f>IF(ISNUMBER(jaar_zip[[#This Row],[graaddagen]]),IF(OR(MONTH(jaar_zip[[#This Row],[Datum]])=1,MONTH(jaar_zip[[#This Row],[Datum]])=2,MONTH(jaar_zip[[#This Row],[Datum]])=11,MONTH(jaar_zip[[#This Row],[Datum]])=12),1.1,IF(OR(MONTH(jaar_zip[[#This Row],[Datum]])=3,MONTH(jaar_zip[[#This Row],[Datum]])=10),1,0.8))*jaar_zip[[#This Row],[graaddagen]],"")</f>
        <v>0</v>
      </c>
      <c r="O2169" s="101">
        <f>IF(ISNUMBER(jaar_zip[[#This Row],[etmaaltemperatuur]]),IF(jaar_zip[[#This Row],[etmaaltemperatuur]]&gt;stookgrens,jaar_zip[[#This Row],[etmaaltemperatuur]]-stookgrens,0),"")</f>
        <v>3.5</v>
      </c>
    </row>
    <row r="2170" spans="1:15" x14ac:dyDescent="0.25">
      <c r="A2170">
        <v>260</v>
      </c>
      <c r="B2170">
        <v>20240907</v>
      </c>
      <c r="C2170">
        <v>2.2000000000000002</v>
      </c>
      <c r="D2170">
        <v>21.3</v>
      </c>
      <c r="E2170">
        <v>1672</v>
      </c>
      <c r="F2170">
        <v>0.6</v>
      </c>
      <c r="G2170">
        <v>1010.8</v>
      </c>
      <c r="H2170">
        <v>80</v>
      </c>
      <c r="I2170" s="101" t="s">
        <v>19</v>
      </c>
      <c r="J2170" s="1">
        <f>DATEVALUE(RIGHT(jaar_zip[[#This Row],[YYYYMMDD]],2)&amp;"-"&amp;MID(jaar_zip[[#This Row],[YYYYMMDD]],5,2)&amp;"-"&amp;LEFT(jaar_zip[[#This Row],[YYYYMMDD]],4))</f>
        <v>45542</v>
      </c>
      <c r="K2170" s="101" t="str">
        <f>IF(AND(VALUE(MONTH(jaar_zip[[#This Row],[Datum]]))=1,VALUE(WEEKNUM(jaar_zip[[#This Row],[Datum]],21))&gt;51),RIGHT(YEAR(jaar_zip[[#This Row],[Datum]])-1,2),RIGHT(YEAR(jaar_zip[[#This Row],[Datum]]),2))&amp;"-"&amp; TEXT(WEEKNUM(jaar_zip[[#This Row],[Datum]],21),"00")</f>
        <v>24-36</v>
      </c>
      <c r="L2170" s="101">
        <f>MONTH(jaar_zip[[#This Row],[Datum]])</f>
        <v>9</v>
      </c>
      <c r="M2170" s="101">
        <f>IF(ISNUMBER(jaar_zip[[#This Row],[etmaaltemperatuur]]),IF(jaar_zip[[#This Row],[etmaaltemperatuur]]&lt;stookgrens,stookgrens-jaar_zip[[#This Row],[etmaaltemperatuur]],0),"")</f>
        <v>0</v>
      </c>
      <c r="N2170" s="101">
        <f>IF(ISNUMBER(jaar_zip[[#This Row],[graaddagen]]),IF(OR(MONTH(jaar_zip[[#This Row],[Datum]])=1,MONTH(jaar_zip[[#This Row],[Datum]])=2,MONTH(jaar_zip[[#This Row],[Datum]])=11,MONTH(jaar_zip[[#This Row],[Datum]])=12),1.1,IF(OR(MONTH(jaar_zip[[#This Row],[Datum]])=3,MONTH(jaar_zip[[#This Row],[Datum]])=10),1,0.8))*jaar_zip[[#This Row],[graaddagen]],"")</f>
        <v>0</v>
      </c>
      <c r="O2170" s="101">
        <f>IF(ISNUMBER(jaar_zip[[#This Row],[etmaaltemperatuur]]),IF(jaar_zip[[#This Row],[etmaaltemperatuur]]&gt;stookgrens,jaar_zip[[#This Row],[etmaaltemperatuur]]-stookgrens,0),"")</f>
        <v>3.3000000000000007</v>
      </c>
    </row>
    <row r="2171" spans="1:15" x14ac:dyDescent="0.25">
      <c r="A2171">
        <v>260</v>
      </c>
      <c r="B2171">
        <v>20240908</v>
      </c>
      <c r="C2171">
        <v>3.3</v>
      </c>
      <c r="D2171">
        <v>18.3</v>
      </c>
      <c r="E2171">
        <v>1491</v>
      </c>
      <c r="F2171">
        <v>0.2</v>
      </c>
      <c r="G2171">
        <v>1007.3</v>
      </c>
      <c r="H2171">
        <v>78</v>
      </c>
      <c r="I2171" s="101" t="s">
        <v>19</v>
      </c>
      <c r="J2171" s="1">
        <f>DATEVALUE(RIGHT(jaar_zip[[#This Row],[YYYYMMDD]],2)&amp;"-"&amp;MID(jaar_zip[[#This Row],[YYYYMMDD]],5,2)&amp;"-"&amp;LEFT(jaar_zip[[#This Row],[YYYYMMDD]],4))</f>
        <v>45543</v>
      </c>
      <c r="K2171" s="101" t="str">
        <f>IF(AND(VALUE(MONTH(jaar_zip[[#This Row],[Datum]]))=1,VALUE(WEEKNUM(jaar_zip[[#This Row],[Datum]],21))&gt;51),RIGHT(YEAR(jaar_zip[[#This Row],[Datum]])-1,2),RIGHT(YEAR(jaar_zip[[#This Row],[Datum]]),2))&amp;"-"&amp; TEXT(WEEKNUM(jaar_zip[[#This Row],[Datum]],21),"00")</f>
        <v>24-36</v>
      </c>
      <c r="L2171" s="101">
        <f>MONTH(jaar_zip[[#This Row],[Datum]])</f>
        <v>9</v>
      </c>
      <c r="M2171" s="101">
        <f>IF(ISNUMBER(jaar_zip[[#This Row],[etmaaltemperatuur]]),IF(jaar_zip[[#This Row],[etmaaltemperatuur]]&lt;stookgrens,stookgrens-jaar_zip[[#This Row],[etmaaltemperatuur]],0),"")</f>
        <v>0</v>
      </c>
      <c r="N2171" s="101">
        <f>IF(ISNUMBER(jaar_zip[[#This Row],[graaddagen]]),IF(OR(MONTH(jaar_zip[[#This Row],[Datum]])=1,MONTH(jaar_zip[[#This Row],[Datum]])=2,MONTH(jaar_zip[[#This Row],[Datum]])=11,MONTH(jaar_zip[[#This Row],[Datum]])=12),1.1,IF(OR(MONTH(jaar_zip[[#This Row],[Datum]])=3,MONTH(jaar_zip[[#This Row],[Datum]])=10),1,0.8))*jaar_zip[[#This Row],[graaddagen]],"")</f>
        <v>0</v>
      </c>
      <c r="O2171" s="101">
        <f>IF(ISNUMBER(jaar_zip[[#This Row],[etmaaltemperatuur]]),IF(jaar_zip[[#This Row],[etmaaltemperatuur]]&gt;stookgrens,jaar_zip[[#This Row],[etmaaltemperatuur]]-stookgrens,0),"")</f>
        <v>0.30000000000000071</v>
      </c>
    </row>
    <row r="2172" spans="1:15" x14ac:dyDescent="0.25">
      <c r="A2172">
        <v>260</v>
      </c>
      <c r="B2172">
        <v>20240909</v>
      </c>
      <c r="C2172">
        <v>2.4</v>
      </c>
      <c r="D2172">
        <v>16.2</v>
      </c>
      <c r="E2172">
        <v>951</v>
      </c>
      <c r="F2172">
        <v>4.2</v>
      </c>
      <c r="G2172">
        <v>1005.8</v>
      </c>
      <c r="H2172">
        <v>80</v>
      </c>
      <c r="I2172" s="101" t="s">
        <v>19</v>
      </c>
      <c r="J2172" s="1">
        <f>DATEVALUE(RIGHT(jaar_zip[[#This Row],[YYYYMMDD]],2)&amp;"-"&amp;MID(jaar_zip[[#This Row],[YYYYMMDD]],5,2)&amp;"-"&amp;LEFT(jaar_zip[[#This Row],[YYYYMMDD]],4))</f>
        <v>45544</v>
      </c>
      <c r="K2172" s="101" t="str">
        <f>IF(AND(VALUE(MONTH(jaar_zip[[#This Row],[Datum]]))=1,VALUE(WEEKNUM(jaar_zip[[#This Row],[Datum]],21))&gt;51),RIGHT(YEAR(jaar_zip[[#This Row],[Datum]])-1,2),RIGHT(YEAR(jaar_zip[[#This Row],[Datum]]),2))&amp;"-"&amp; TEXT(WEEKNUM(jaar_zip[[#This Row],[Datum]],21),"00")</f>
        <v>24-37</v>
      </c>
      <c r="L2172" s="101">
        <f>MONTH(jaar_zip[[#This Row],[Datum]])</f>
        <v>9</v>
      </c>
      <c r="M2172" s="101">
        <f>IF(ISNUMBER(jaar_zip[[#This Row],[etmaaltemperatuur]]),IF(jaar_zip[[#This Row],[etmaaltemperatuur]]&lt;stookgrens,stookgrens-jaar_zip[[#This Row],[etmaaltemperatuur]],0),"")</f>
        <v>1.8000000000000007</v>
      </c>
      <c r="N2172" s="101">
        <f>IF(ISNUMBER(jaar_zip[[#This Row],[graaddagen]]),IF(OR(MONTH(jaar_zip[[#This Row],[Datum]])=1,MONTH(jaar_zip[[#This Row],[Datum]])=2,MONTH(jaar_zip[[#This Row],[Datum]])=11,MONTH(jaar_zip[[#This Row],[Datum]])=12),1.1,IF(OR(MONTH(jaar_zip[[#This Row],[Datum]])=3,MONTH(jaar_zip[[#This Row],[Datum]])=10),1,0.8))*jaar_zip[[#This Row],[graaddagen]],"")</f>
        <v>1.4400000000000006</v>
      </c>
      <c r="O2172" s="101">
        <f>IF(ISNUMBER(jaar_zip[[#This Row],[etmaaltemperatuur]]),IF(jaar_zip[[#This Row],[etmaaltemperatuur]]&gt;stookgrens,jaar_zip[[#This Row],[etmaaltemperatuur]]-stookgrens,0),"")</f>
        <v>0</v>
      </c>
    </row>
    <row r="2173" spans="1:15" x14ac:dyDescent="0.25">
      <c r="A2173">
        <v>260</v>
      </c>
      <c r="B2173">
        <v>20240910</v>
      </c>
      <c r="C2173">
        <v>4.5999999999999996</v>
      </c>
      <c r="D2173">
        <v>14.4</v>
      </c>
      <c r="E2173">
        <v>554</v>
      </c>
      <c r="F2173">
        <v>53.3</v>
      </c>
      <c r="G2173">
        <v>1006.8</v>
      </c>
      <c r="H2173">
        <v>85</v>
      </c>
      <c r="I2173" s="101" t="s">
        <v>19</v>
      </c>
      <c r="J2173" s="1">
        <f>DATEVALUE(RIGHT(jaar_zip[[#This Row],[YYYYMMDD]],2)&amp;"-"&amp;MID(jaar_zip[[#This Row],[YYYYMMDD]],5,2)&amp;"-"&amp;LEFT(jaar_zip[[#This Row],[YYYYMMDD]],4))</f>
        <v>45545</v>
      </c>
      <c r="K2173" s="101" t="str">
        <f>IF(AND(VALUE(MONTH(jaar_zip[[#This Row],[Datum]]))=1,VALUE(WEEKNUM(jaar_zip[[#This Row],[Datum]],21))&gt;51),RIGHT(YEAR(jaar_zip[[#This Row],[Datum]])-1,2),RIGHT(YEAR(jaar_zip[[#This Row],[Datum]]),2))&amp;"-"&amp; TEXT(WEEKNUM(jaar_zip[[#This Row],[Datum]],21),"00")</f>
        <v>24-37</v>
      </c>
      <c r="L2173" s="101">
        <f>MONTH(jaar_zip[[#This Row],[Datum]])</f>
        <v>9</v>
      </c>
      <c r="M2173" s="101">
        <f>IF(ISNUMBER(jaar_zip[[#This Row],[etmaaltemperatuur]]),IF(jaar_zip[[#This Row],[etmaaltemperatuur]]&lt;stookgrens,stookgrens-jaar_zip[[#This Row],[etmaaltemperatuur]],0),"")</f>
        <v>3.5999999999999996</v>
      </c>
      <c r="N2173" s="101">
        <f>IF(ISNUMBER(jaar_zip[[#This Row],[graaddagen]]),IF(OR(MONTH(jaar_zip[[#This Row],[Datum]])=1,MONTH(jaar_zip[[#This Row],[Datum]])=2,MONTH(jaar_zip[[#This Row],[Datum]])=11,MONTH(jaar_zip[[#This Row],[Datum]])=12),1.1,IF(OR(MONTH(jaar_zip[[#This Row],[Datum]])=3,MONTH(jaar_zip[[#This Row],[Datum]])=10),1,0.8))*jaar_zip[[#This Row],[graaddagen]],"")</f>
        <v>2.88</v>
      </c>
      <c r="O2173" s="101">
        <f>IF(ISNUMBER(jaar_zip[[#This Row],[etmaaltemperatuur]]),IF(jaar_zip[[#This Row],[etmaaltemperatuur]]&gt;stookgrens,jaar_zip[[#This Row],[etmaaltemperatuur]]-stookgrens,0),"")</f>
        <v>0</v>
      </c>
    </row>
    <row r="2174" spans="1:15" x14ac:dyDescent="0.25">
      <c r="A2174">
        <v>260</v>
      </c>
      <c r="B2174">
        <v>20240911</v>
      </c>
      <c r="C2174">
        <v>3.2</v>
      </c>
      <c r="D2174">
        <v>11</v>
      </c>
      <c r="E2174">
        <v>1240</v>
      </c>
      <c r="F2174">
        <v>11.3</v>
      </c>
      <c r="G2174">
        <v>1005.6</v>
      </c>
      <c r="H2174">
        <v>84</v>
      </c>
      <c r="I2174" s="101" t="s">
        <v>19</v>
      </c>
      <c r="J2174" s="1">
        <f>DATEVALUE(RIGHT(jaar_zip[[#This Row],[YYYYMMDD]],2)&amp;"-"&amp;MID(jaar_zip[[#This Row],[YYYYMMDD]],5,2)&amp;"-"&amp;LEFT(jaar_zip[[#This Row],[YYYYMMDD]],4))</f>
        <v>45546</v>
      </c>
      <c r="K2174" s="101" t="str">
        <f>IF(AND(VALUE(MONTH(jaar_zip[[#This Row],[Datum]]))=1,VALUE(WEEKNUM(jaar_zip[[#This Row],[Datum]],21))&gt;51),RIGHT(YEAR(jaar_zip[[#This Row],[Datum]])-1,2),RIGHT(YEAR(jaar_zip[[#This Row],[Datum]]),2))&amp;"-"&amp; TEXT(WEEKNUM(jaar_zip[[#This Row],[Datum]],21),"00")</f>
        <v>24-37</v>
      </c>
      <c r="L2174" s="101">
        <f>MONTH(jaar_zip[[#This Row],[Datum]])</f>
        <v>9</v>
      </c>
      <c r="M2174" s="101">
        <f>IF(ISNUMBER(jaar_zip[[#This Row],[etmaaltemperatuur]]),IF(jaar_zip[[#This Row],[etmaaltemperatuur]]&lt;stookgrens,stookgrens-jaar_zip[[#This Row],[etmaaltemperatuur]],0),"")</f>
        <v>7</v>
      </c>
      <c r="N2174" s="101">
        <f>IF(ISNUMBER(jaar_zip[[#This Row],[graaddagen]]),IF(OR(MONTH(jaar_zip[[#This Row],[Datum]])=1,MONTH(jaar_zip[[#This Row],[Datum]])=2,MONTH(jaar_zip[[#This Row],[Datum]])=11,MONTH(jaar_zip[[#This Row],[Datum]])=12),1.1,IF(OR(MONTH(jaar_zip[[#This Row],[Datum]])=3,MONTH(jaar_zip[[#This Row],[Datum]])=10),1,0.8))*jaar_zip[[#This Row],[graaddagen]],"")</f>
        <v>5.6000000000000005</v>
      </c>
      <c r="O2174" s="101">
        <f>IF(ISNUMBER(jaar_zip[[#This Row],[etmaaltemperatuur]]),IF(jaar_zip[[#This Row],[etmaaltemperatuur]]&gt;stookgrens,jaar_zip[[#This Row],[etmaaltemperatuur]]-stookgrens,0),"")</f>
        <v>0</v>
      </c>
    </row>
    <row r="2175" spans="1:15" x14ac:dyDescent="0.25">
      <c r="A2175">
        <v>260</v>
      </c>
      <c r="B2175">
        <v>20240912</v>
      </c>
      <c r="C2175">
        <v>2.1</v>
      </c>
      <c r="D2175">
        <v>10.1</v>
      </c>
      <c r="E2175">
        <v>1388</v>
      </c>
      <c r="F2175">
        <v>0.3</v>
      </c>
      <c r="G2175">
        <v>1013.3</v>
      </c>
      <c r="H2175">
        <v>82</v>
      </c>
      <c r="I2175" s="101" t="s">
        <v>19</v>
      </c>
      <c r="J2175" s="1">
        <f>DATEVALUE(RIGHT(jaar_zip[[#This Row],[YYYYMMDD]],2)&amp;"-"&amp;MID(jaar_zip[[#This Row],[YYYYMMDD]],5,2)&amp;"-"&amp;LEFT(jaar_zip[[#This Row],[YYYYMMDD]],4))</f>
        <v>45547</v>
      </c>
      <c r="K2175" s="101" t="str">
        <f>IF(AND(VALUE(MONTH(jaar_zip[[#This Row],[Datum]]))=1,VALUE(WEEKNUM(jaar_zip[[#This Row],[Datum]],21))&gt;51),RIGHT(YEAR(jaar_zip[[#This Row],[Datum]])-1,2),RIGHT(YEAR(jaar_zip[[#This Row],[Datum]]),2))&amp;"-"&amp; TEXT(WEEKNUM(jaar_zip[[#This Row],[Datum]],21),"00")</f>
        <v>24-37</v>
      </c>
      <c r="L2175" s="101">
        <f>MONTH(jaar_zip[[#This Row],[Datum]])</f>
        <v>9</v>
      </c>
      <c r="M2175" s="101">
        <f>IF(ISNUMBER(jaar_zip[[#This Row],[etmaaltemperatuur]]),IF(jaar_zip[[#This Row],[etmaaltemperatuur]]&lt;stookgrens,stookgrens-jaar_zip[[#This Row],[etmaaltemperatuur]],0),"")</f>
        <v>7.9</v>
      </c>
      <c r="N2175" s="101">
        <f>IF(ISNUMBER(jaar_zip[[#This Row],[graaddagen]]),IF(OR(MONTH(jaar_zip[[#This Row],[Datum]])=1,MONTH(jaar_zip[[#This Row],[Datum]])=2,MONTH(jaar_zip[[#This Row],[Datum]])=11,MONTH(jaar_zip[[#This Row],[Datum]])=12),1.1,IF(OR(MONTH(jaar_zip[[#This Row],[Datum]])=3,MONTH(jaar_zip[[#This Row],[Datum]])=10),1,0.8))*jaar_zip[[#This Row],[graaddagen]],"")</f>
        <v>6.32</v>
      </c>
      <c r="O2175" s="101">
        <f>IF(ISNUMBER(jaar_zip[[#This Row],[etmaaltemperatuur]]),IF(jaar_zip[[#This Row],[etmaaltemperatuur]]&gt;stookgrens,jaar_zip[[#This Row],[etmaaltemperatuur]]-stookgrens,0),"")</f>
        <v>0</v>
      </c>
    </row>
    <row r="2176" spans="1:15" x14ac:dyDescent="0.25">
      <c r="A2176">
        <v>260</v>
      </c>
      <c r="B2176">
        <v>20240913</v>
      </c>
      <c r="C2176">
        <v>2.5</v>
      </c>
      <c r="D2176">
        <v>10.6</v>
      </c>
      <c r="E2176">
        <v>1445</v>
      </c>
      <c r="F2176">
        <v>0.7</v>
      </c>
      <c r="G2176">
        <v>1025.2</v>
      </c>
      <c r="H2176">
        <v>81</v>
      </c>
      <c r="I2176" s="101" t="s">
        <v>19</v>
      </c>
      <c r="J2176" s="1">
        <f>DATEVALUE(RIGHT(jaar_zip[[#This Row],[YYYYMMDD]],2)&amp;"-"&amp;MID(jaar_zip[[#This Row],[YYYYMMDD]],5,2)&amp;"-"&amp;LEFT(jaar_zip[[#This Row],[YYYYMMDD]],4))</f>
        <v>45548</v>
      </c>
      <c r="K2176" s="101" t="str">
        <f>IF(AND(VALUE(MONTH(jaar_zip[[#This Row],[Datum]]))=1,VALUE(WEEKNUM(jaar_zip[[#This Row],[Datum]],21))&gt;51),RIGHT(YEAR(jaar_zip[[#This Row],[Datum]])-1,2),RIGHT(YEAR(jaar_zip[[#This Row],[Datum]]),2))&amp;"-"&amp; TEXT(WEEKNUM(jaar_zip[[#This Row],[Datum]],21),"00")</f>
        <v>24-37</v>
      </c>
      <c r="L2176" s="101">
        <f>MONTH(jaar_zip[[#This Row],[Datum]])</f>
        <v>9</v>
      </c>
      <c r="M2176" s="101">
        <f>IF(ISNUMBER(jaar_zip[[#This Row],[etmaaltemperatuur]]),IF(jaar_zip[[#This Row],[etmaaltemperatuur]]&lt;stookgrens,stookgrens-jaar_zip[[#This Row],[etmaaltemperatuur]],0),"")</f>
        <v>7.4</v>
      </c>
      <c r="N2176" s="101">
        <f>IF(ISNUMBER(jaar_zip[[#This Row],[graaddagen]]),IF(OR(MONTH(jaar_zip[[#This Row],[Datum]])=1,MONTH(jaar_zip[[#This Row],[Datum]])=2,MONTH(jaar_zip[[#This Row],[Datum]])=11,MONTH(jaar_zip[[#This Row],[Datum]])=12),1.1,IF(OR(MONTH(jaar_zip[[#This Row],[Datum]])=3,MONTH(jaar_zip[[#This Row],[Datum]])=10),1,0.8))*jaar_zip[[#This Row],[graaddagen]],"")</f>
        <v>5.9200000000000008</v>
      </c>
      <c r="O2176" s="101">
        <f>IF(ISNUMBER(jaar_zip[[#This Row],[etmaaltemperatuur]]),IF(jaar_zip[[#This Row],[etmaaltemperatuur]]&gt;stookgrens,jaar_zip[[#This Row],[etmaaltemperatuur]]-stookgrens,0),"")</f>
        <v>0</v>
      </c>
    </row>
    <row r="2177" spans="1:15" x14ac:dyDescent="0.25">
      <c r="A2177">
        <v>260</v>
      </c>
      <c r="B2177">
        <v>20240914</v>
      </c>
      <c r="C2177">
        <v>1.3</v>
      </c>
      <c r="D2177">
        <v>10.6</v>
      </c>
      <c r="E2177">
        <v>1441</v>
      </c>
      <c r="F2177">
        <v>0</v>
      </c>
      <c r="G2177">
        <v>1030.3</v>
      </c>
      <c r="H2177">
        <v>79</v>
      </c>
      <c r="I2177" s="101" t="s">
        <v>19</v>
      </c>
      <c r="J2177" s="1">
        <f>DATEVALUE(RIGHT(jaar_zip[[#This Row],[YYYYMMDD]],2)&amp;"-"&amp;MID(jaar_zip[[#This Row],[YYYYMMDD]],5,2)&amp;"-"&amp;LEFT(jaar_zip[[#This Row],[YYYYMMDD]],4))</f>
        <v>45549</v>
      </c>
      <c r="K2177" s="101" t="str">
        <f>IF(AND(VALUE(MONTH(jaar_zip[[#This Row],[Datum]]))=1,VALUE(WEEKNUM(jaar_zip[[#This Row],[Datum]],21))&gt;51),RIGHT(YEAR(jaar_zip[[#This Row],[Datum]])-1,2),RIGHT(YEAR(jaar_zip[[#This Row],[Datum]]),2))&amp;"-"&amp; TEXT(WEEKNUM(jaar_zip[[#This Row],[Datum]],21),"00")</f>
        <v>24-37</v>
      </c>
      <c r="L2177" s="101">
        <f>MONTH(jaar_zip[[#This Row],[Datum]])</f>
        <v>9</v>
      </c>
      <c r="M2177" s="101">
        <f>IF(ISNUMBER(jaar_zip[[#This Row],[etmaaltemperatuur]]),IF(jaar_zip[[#This Row],[etmaaltemperatuur]]&lt;stookgrens,stookgrens-jaar_zip[[#This Row],[etmaaltemperatuur]],0),"")</f>
        <v>7.4</v>
      </c>
      <c r="N2177" s="101">
        <f>IF(ISNUMBER(jaar_zip[[#This Row],[graaddagen]]),IF(OR(MONTH(jaar_zip[[#This Row],[Datum]])=1,MONTH(jaar_zip[[#This Row],[Datum]])=2,MONTH(jaar_zip[[#This Row],[Datum]])=11,MONTH(jaar_zip[[#This Row],[Datum]])=12),1.1,IF(OR(MONTH(jaar_zip[[#This Row],[Datum]])=3,MONTH(jaar_zip[[#This Row],[Datum]])=10),1,0.8))*jaar_zip[[#This Row],[graaddagen]],"")</f>
        <v>5.9200000000000008</v>
      </c>
      <c r="O2177" s="101">
        <f>IF(ISNUMBER(jaar_zip[[#This Row],[etmaaltemperatuur]]),IF(jaar_zip[[#This Row],[etmaaltemperatuur]]&gt;stookgrens,jaar_zip[[#This Row],[etmaaltemperatuur]]-stookgrens,0),"")</f>
        <v>0</v>
      </c>
    </row>
    <row r="2178" spans="1:15" x14ac:dyDescent="0.25">
      <c r="A2178">
        <v>260</v>
      </c>
      <c r="B2178">
        <v>20240915</v>
      </c>
      <c r="C2178">
        <v>1.5</v>
      </c>
      <c r="D2178">
        <v>13.3</v>
      </c>
      <c r="E2178">
        <v>1067</v>
      </c>
      <c r="F2178">
        <v>0</v>
      </c>
      <c r="G2178">
        <v>1026.5999999999999</v>
      </c>
      <c r="H2178">
        <v>83</v>
      </c>
      <c r="I2178" s="101" t="s">
        <v>19</v>
      </c>
      <c r="J2178" s="1">
        <f>DATEVALUE(RIGHT(jaar_zip[[#This Row],[YYYYMMDD]],2)&amp;"-"&amp;MID(jaar_zip[[#This Row],[YYYYMMDD]],5,2)&amp;"-"&amp;LEFT(jaar_zip[[#This Row],[YYYYMMDD]],4))</f>
        <v>45550</v>
      </c>
      <c r="K2178" s="101" t="str">
        <f>IF(AND(VALUE(MONTH(jaar_zip[[#This Row],[Datum]]))=1,VALUE(WEEKNUM(jaar_zip[[#This Row],[Datum]],21))&gt;51),RIGHT(YEAR(jaar_zip[[#This Row],[Datum]])-1,2),RIGHT(YEAR(jaar_zip[[#This Row],[Datum]]),2))&amp;"-"&amp; TEXT(WEEKNUM(jaar_zip[[#This Row],[Datum]],21),"00")</f>
        <v>24-37</v>
      </c>
      <c r="L2178" s="101">
        <f>MONTH(jaar_zip[[#This Row],[Datum]])</f>
        <v>9</v>
      </c>
      <c r="M2178" s="101">
        <f>IF(ISNUMBER(jaar_zip[[#This Row],[etmaaltemperatuur]]),IF(jaar_zip[[#This Row],[etmaaltemperatuur]]&lt;stookgrens,stookgrens-jaar_zip[[#This Row],[etmaaltemperatuur]],0),"")</f>
        <v>4.6999999999999993</v>
      </c>
      <c r="N2178" s="101">
        <f>IF(ISNUMBER(jaar_zip[[#This Row],[graaddagen]]),IF(OR(MONTH(jaar_zip[[#This Row],[Datum]])=1,MONTH(jaar_zip[[#This Row],[Datum]])=2,MONTH(jaar_zip[[#This Row],[Datum]])=11,MONTH(jaar_zip[[#This Row],[Datum]])=12),1.1,IF(OR(MONTH(jaar_zip[[#This Row],[Datum]])=3,MONTH(jaar_zip[[#This Row],[Datum]])=10),1,0.8))*jaar_zip[[#This Row],[graaddagen]],"")</f>
        <v>3.76</v>
      </c>
      <c r="O2178" s="101">
        <f>IF(ISNUMBER(jaar_zip[[#This Row],[etmaaltemperatuur]]),IF(jaar_zip[[#This Row],[etmaaltemperatuur]]&gt;stookgrens,jaar_zip[[#This Row],[etmaaltemperatuur]]-stookgrens,0),"")</f>
        <v>0</v>
      </c>
    </row>
    <row r="2179" spans="1:15" x14ac:dyDescent="0.25">
      <c r="A2179">
        <v>260</v>
      </c>
      <c r="B2179">
        <v>20240916</v>
      </c>
      <c r="C2179">
        <v>2.4</v>
      </c>
      <c r="D2179">
        <v>14</v>
      </c>
      <c r="E2179">
        <v>1110</v>
      </c>
      <c r="F2179">
        <v>1</v>
      </c>
      <c r="G2179">
        <v>1026.3</v>
      </c>
      <c r="H2179">
        <v>87</v>
      </c>
      <c r="I2179" s="101" t="s">
        <v>19</v>
      </c>
      <c r="J2179" s="1">
        <f>DATEVALUE(RIGHT(jaar_zip[[#This Row],[YYYYMMDD]],2)&amp;"-"&amp;MID(jaar_zip[[#This Row],[YYYYMMDD]],5,2)&amp;"-"&amp;LEFT(jaar_zip[[#This Row],[YYYYMMDD]],4))</f>
        <v>45551</v>
      </c>
      <c r="K2179" s="101" t="str">
        <f>IF(AND(VALUE(MONTH(jaar_zip[[#This Row],[Datum]]))=1,VALUE(WEEKNUM(jaar_zip[[#This Row],[Datum]],21))&gt;51),RIGHT(YEAR(jaar_zip[[#This Row],[Datum]])-1,2),RIGHT(YEAR(jaar_zip[[#This Row],[Datum]]),2))&amp;"-"&amp; TEXT(WEEKNUM(jaar_zip[[#This Row],[Datum]],21),"00")</f>
        <v>24-38</v>
      </c>
      <c r="L2179" s="101">
        <f>MONTH(jaar_zip[[#This Row],[Datum]])</f>
        <v>9</v>
      </c>
      <c r="M2179" s="101">
        <f>IF(ISNUMBER(jaar_zip[[#This Row],[etmaaltemperatuur]]),IF(jaar_zip[[#This Row],[etmaaltemperatuur]]&lt;stookgrens,stookgrens-jaar_zip[[#This Row],[etmaaltemperatuur]],0),"")</f>
        <v>4</v>
      </c>
      <c r="N2179" s="101">
        <f>IF(ISNUMBER(jaar_zip[[#This Row],[graaddagen]]),IF(OR(MONTH(jaar_zip[[#This Row],[Datum]])=1,MONTH(jaar_zip[[#This Row],[Datum]])=2,MONTH(jaar_zip[[#This Row],[Datum]])=11,MONTH(jaar_zip[[#This Row],[Datum]])=12),1.1,IF(OR(MONTH(jaar_zip[[#This Row],[Datum]])=3,MONTH(jaar_zip[[#This Row],[Datum]])=10),1,0.8))*jaar_zip[[#This Row],[graaddagen]],"")</f>
        <v>3.2</v>
      </c>
      <c r="O2179" s="101">
        <f>IF(ISNUMBER(jaar_zip[[#This Row],[etmaaltemperatuur]]),IF(jaar_zip[[#This Row],[etmaaltemperatuur]]&gt;stookgrens,jaar_zip[[#This Row],[etmaaltemperatuur]]-stookgrens,0),"")</f>
        <v>0</v>
      </c>
    </row>
    <row r="2180" spans="1:15" x14ac:dyDescent="0.25">
      <c r="A2180">
        <v>260</v>
      </c>
      <c r="B2180">
        <v>20240917</v>
      </c>
      <c r="C2180">
        <v>3.9</v>
      </c>
      <c r="D2180">
        <v>16.3</v>
      </c>
      <c r="E2180">
        <v>1190</v>
      </c>
      <c r="F2180">
        <v>0</v>
      </c>
      <c r="G2180">
        <v>1029.3</v>
      </c>
      <c r="H2180">
        <v>82</v>
      </c>
      <c r="I2180" s="101" t="s">
        <v>19</v>
      </c>
      <c r="J2180" s="1">
        <f>DATEVALUE(RIGHT(jaar_zip[[#This Row],[YYYYMMDD]],2)&amp;"-"&amp;MID(jaar_zip[[#This Row],[YYYYMMDD]],5,2)&amp;"-"&amp;LEFT(jaar_zip[[#This Row],[YYYYMMDD]],4))</f>
        <v>45552</v>
      </c>
      <c r="K2180" s="101" t="str">
        <f>IF(AND(VALUE(MONTH(jaar_zip[[#This Row],[Datum]]))=1,VALUE(WEEKNUM(jaar_zip[[#This Row],[Datum]],21))&gt;51),RIGHT(YEAR(jaar_zip[[#This Row],[Datum]])-1,2),RIGHT(YEAR(jaar_zip[[#This Row],[Datum]]),2))&amp;"-"&amp; TEXT(WEEKNUM(jaar_zip[[#This Row],[Datum]],21),"00")</f>
        <v>24-38</v>
      </c>
      <c r="L2180" s="101">
        <f>MONTH(jaar_zip[[#This Row],[Datum]])</f>
        <v>9</v>
      </c>
      <c r="M2180" s="101">
        <f>IF(ISNUMBER(jaar_zip[[#This Row],[etmaaltemperatuur]]),IF(jaar_zip[[#This Row],[etmaaltemperatuur]]&lt;stookgrens,stookgrens-jaar_zip[[#This Row],[etmaaltemperatuur]],0),"")</f>
        <v>1.6999999999999993</v>
      </c>
      <c r="N2180" s="101">
        <f>IF(ISNUMBER(jaar_zip[[#This Row],[graaddagen]]),IF(OR(MONTH(jaar_zip[[#This Row],[Datum]])=1,MONTH(jaar_zip[[#This Row],[Datum]])=2,MONTH(jaar_zip[[#This Row],[Datum]])=11,MONTH(jaar_zip[[#This Row],[Datum]])=12),1.1,IF(OR(MONTH(jaar_zip[[#This Row],[Datum]])=3,MONTH(jaar_zip[[#This Row],[Datum]])=10),1,0.8))*jaar_zip[[#This Row],[graaddagen]],"")</f>
        <v>1.3599999999999994</v>
      </c>
      <c r="O2180" s="101">
        <f>IF(ISNUMBER(jaar_zip[[#This Row],[etmaaltemperatuur]]),IF(jaar_zip[[#This Row],[etmaaltemperatuur]]&gt;stookgrens,jaar_zip[[#This Row],[etmaaltemperatuur]]-stookgrens,0),"")</f>
        <v>0</v>
      </c>
    </row>
    <row r="2181" spans="1:15" x14ac:dyDescent="0.25">
      <c r="A2181">
        <v>260</v>
      </c>
      <c r="B2181">
        <v>20240918</v>
      </c>
      <c r="C2181">
        <v>3.6</v>
      </c>
      <c r="D2181">
        <v>16.899999999999999</v>
      </c>
      <c r="E2181">
        <v>1412</v>
      </c>
      <c r="F2181">
        <v>0</v>
      </c>
      <c r="G2181">
        <v>1027.8</v>
      </c>
      <c r="H2181">
        <v>85</v>
      </c>
      <c r="I2181" s="101" t="s">
        <v>19</v>
      </c>
      <c r="J2181" s="1">
        <f>DATEVALUE(RIGHT(jaar_zip[[#This Row],[YYYYMMDD]],2)&amp;"-"&amp;MID(jaar_zip[[#This Row],[YYYYMMDD]],5,2)&amp;"-"&amp;LEFT(jaar_zip[[#This Row],[YYYYMMDD]],4))</f>
        <v>45553</v>
      </c>
      <c r="K2181" s="101" t="str">
        <f>IF(AND(VALUE(MONTH(jaar_zip[[#This Row],[Datum]]))=1,VALUE(WEEKNUM(jaar_zip[[#This Row],[Datum]],21))&gt;51),RIGHT(YEAR(jaar_zip[[#This Row],[Datum]])-1,2),RIGHT(YEAR(jaar_zip[[#This Row],[Datum]]),2))&amp;"-"&amp; TEXT(WEEKNUM(jaar_zip[[#This Row],[Datum]],21),"00")</f>
        <v>24-38</v>
      </c>
      <c r="L2181" s="101">
        <f>MONTH(jaar_zip[[#This Row],[Datum]])</f>
        <v>9</v>
      </c>
      <c r="M2181" s="101">
        <f>IF(ISNUMBER(jaar_zip[[#This Row],[etmaaltemperatuur]]),IF(jaar_zip[[#This Row],[etmaaltemperatuur]]&lt;stookgrens,stookgrens-jaar_zip[[#This Row],[etmaaltemperatuur]],0),"")</f>
        <v>1.1000000000000014</v>
      </c>
      <c r="N2181" s="101">
        <f>IF(ISNUMBER(jaar_zip[[#This Row],[graaddagen]]),IF(OR(MONTH(jaar_zip[[#This Row],[Datum]])=1,MONTH(jaar_zip[[#This Row],[Datum]])=2,MONTH(jaar_zip[[#This Row],[Datum]])=11,MONTH(jaar_zip[[#This Row],[Datum]])=12),1.1,IF(OR(MONTH(jaar_zip[[#This Row],[Datum]])=3,MONTH(jaar_zip[[#This Row],[Datum]])=10),1,0.8))*jaar_zip[[#This Row],[graaddagen]],"")</f>
        <v>0.88000000000000123</v>
      </c>
      <c r="O2181" s="101">
        <f>IF(ISNUMBER(jaar_zip[[#This Row],[etmaaltemperatuur]]),IF(jaar_zip[[#This Row],[etmaaltemperatuur]]&gt;stookgrens,jaar_zip[[#This Row],[etmaaltemperatuur]]-stookgrens,0),"")</f>
        <v>0</v>
      </c>
    </row>
    <row r="2182" spans="1:15" x14ac:dyDescent="0.25">
      <c r="A2182">
        <v>260</v>
      </c>
      <c r="B2182">
        <v>20240919</v>
      </c>
      <c r="C2182">
        <v>3.4</v>
      </c>
      <c r="D2182">
        <v>17</v>
      </c>
      <c r="E2182">
        <v>1407</v>
      </c>
      <c r="F2182">
        <v>0</v>
      </c>
      <c r="G2182">
        <v>1024.8</v>
      </c>
      <c r="H2182">
        <v>87</v>
      </c>
      <c r="I2182" s="101" t="s">
        <v>19</v>
      </c>
      <c r="J2182" s="1">
        <f>DATEVALUE(RIGHT(jaar_zip[[#This Row],[YYYYMMDD]],2)&amp;"-"&amp;MID(jaar_zip[[#This Row],[YYYYMMDD]],5,2)&amp;"-"&amp;LEFT(jaar_zip[[#This Row],[YYYYMMDD]],4))</f>
        <v>45554</v>
      </c>
      <c r="K2182" s="101" t="str">
        <f>IF(AND(VALUE(MONTH(jaar_zip[[#This Row],[Datum]]))=1,VALUE(WEEKNUM(jaar_zip[[#This Row],[Datum]],21))&gt;51),RIGHT(YEAR(jaar_zip[[#This Row],[Datum]])-1,2),RIGHT(YEAR(jaar_zip[[#This Row],[Datum]]),2))&amp;"-"&amp; TEXT(WEEKNUM(jaar_zip[[#This Row],[Datum]],21),"00")</f>
        <v>24-38</v>
      </c>
      <c r="L2182" s="101">
        <f>MONTH(jaar_zip[[#This Row],[Datum]])</f>
        <v>9</v>
      </c>
      <c r="M2182" s="101">
        <f>IF(ISNUMBER(jaar_zip[[#This Row],[etmaaltemperatuur]]),IF(jaar_zip[[#This Row],[etmaaltemperatuur]]&lt;stookgrens,stookgrens-jaar_zip[[#This Row],[etmaaltemperatuur]],0),"")</f>
        <v>1</v>
      </c>
      <c r="N2182" s="101">
        <f>IF(ISNUMBER(jaar_zip[[#This Row],[graaddagen]]),IF(OR(MONTH(jaar_zip[[#This Row],[Datum]])=1,MONTH(jaar_zip[[#This Row],[Datum]])=2,MONTH(jaar_zip[[#This Row],[Datum]])=11,MONTH(jaar_zip[[#This Row],[Datum]])=12),1.1,IF(OR(MONTH(jaar_zip[[#This Row],[Datum]])=3,MONTH(jaar_zip[[#This Row],[Datum]])=10),1,0.8))*jaar_zip[[#This Row],[graaddagen]],"")</f>
        <v>0.8</v>
      </c>
      <c r="O2182" s="101">
        <f>IF(ISNUMBER(jaar_zip[[#This Row],[etmaaltemperatuur]]),IF(jaar_zip[[#This Row],[etmaaltemperatuur]]&gt;stookgrens,jaar_zip[[#This Row],[etmaaltemperatuur]]-stookgrens,0),"")</f>
        <v>0</v>
      </c>
    </row>
    <row r="2183" spans="1:15" x14ac:dyDescent="0.25">
      <c r="A2183">
        <v>260</v>
      </c>
      <c r="B2183">
        <v>20240920</v>
      </c>
      <c r="C2183">
        <v>3.9</v>
      </c>
      <c r="D2183">
        <v>17.8</v>
      </c>
      <c r="E2183">
        <v>1581</v>
      </c>
      <c r="F2183">
        <v>0</v>
      </c>
      <c r="G2183">
        <v>1021.8</v>
      </c>
      <c r="H2183">
        <v>75</v>
      </c>
      <c r="I2183" s="101" t="s">
        <v>19</v>
      </c>
      <c r="J2183" s="1">
        <f>DATEVALUE(RIGHT(jaar_zip[[#This Row],[YYYYMMDD]],2)&amp;"-"&amp;MID(jaar_zip[[#This Row],[YYYYMMDD]],5,2)&amp;"-"&amp;LEFT(jaar_zip[[#This Row],[YYYYMMDD]],4))</f>
        <v>45555</v>
      </c>
      <c r="K2183" s="101" t="str">
        <f>IF(AND(VALUE(MONTH(jaar_zip[[#This Row],[Datum]]))=1,VALUE(WEEKNUM(jaar_zip[[#This Row],[Datum]],21))&gt;51),RIGHT(YEAR(jaar_zip[[#This Row],[Datum]])-1,2),RIGHT(YEAR(jaar_zip[[#This Row],[Datum]]),2))&amp;"-"&amp; TEXT(WEEKNUM(jaar_zip[[#This Row],[Datum]],21),"00")</f>
        <v>24-38</v>
      </c>
      <c r="L2183" s="101">
        <f>MONTH(jaar_zip[[#This Row],[Datum]])</f>
        <v>9</v>
      </c>
      <c r="M2183" s="101">
        <f>IF(ISNUMBER(jaar_zip[[#This Row],[etmaaltemperatuur]]),IF(jaar_zip[[#This Row],[etmaaltemperatuur]]&lt;stookgrens,stookgrens-jaar_zip[[#This Row],[etmaaltemperatuur]],0),"")</f>
        <v>0.19999999999999929</v>
      </c>
      <c r="N2183" s="101">
        <f>IF(ISNUMBER(jaar_zip[[#This Row],[graaddagen]]),IF(OR(MONTH(jaar_zip[[#This Row],[Datum]])=1,MONTH(jaar_zip[[#This Row],[Datum]])=2,MONTH(jaar_zip[[#This Row],[Datum]])=11,MONTH(jaar_zip[[#This Row],[Datum]])=12),1.1,IF(OR(MONTH(jaar_zip[[#This Row],[Datum]])=3,MONTH(jaar_zip[[#This Row],[Datum]])=10),1,0.8))*jaar_zip[[#This Row],[graaddagen]],"")</f>
        <v>0.15999999999999945</v>
      </c>
      <c r="O2183" s="101">
        <f>IF(ISNUMBER(jaar_zip[[#This Row],[etmaaltemperatuur]]),IF(jaar_zip[[#This Row],[etmaaltemperatuur]]&gt;stookgrens,jaar_zip[[#This Row],[etmaaltemperatuur]]-stookgrens,0),"")</f>
        <v>0</v>
      </c>
    </row>
    <row r="2184" spans="1:15" x14ac:dyDescent="0.25">
      <c r="A2184">
        <v>260</v>
      </c>
      <c r="B2184">
        <v>20240921</v>
      </c>
      <c r="C2184">
        <v>1.8</v>
      </c>
      <c r="D2184">
        <v>16.600000000000001</v>
      </c>
      <c r="E2184">
        <v>1587</v>
      </c>
      <c r="F2184">
        <v>0</v>
      </c>
      <c r="G2184">
        <v>1019.4</v>
      </c>
      <c r="H2184">
        <v>80</v>
      </c>
      <c r="I2184" s="101" t="s">
        <v>19</v>
      </c>
      <c r="J2184" s="1">
        <f>DATEVALUE(RIGHT(jaar_zip[[#This Row],[YYYYMMDD]],2)&amp;"-"&amp;MID(jaar_zip[[#This Row],[YYYYMMDD]],5,2)&amp;"-"&amp;LEFT(jaar_zip[[#This Row],[YYYYMMDD]],4))</f>
        <v>45556</v>
      </c>
      <c r="K2184" s="101" t="str">
        <f>IF(AND(VALUE(MONTH(jaar_zip[[#This Row],[Datum]]))=1,VALUE(WEEKNUM(jaar_zip[[#This Row],[Datum]],21))&gt;51),RIGHT(YEAR(jaar_zip[[#This Row],[Datum]])-1,2),RIGHT(YEAR(jaar_zip[[#This Row],[Datum]]),2))&amp;"-"&amp; TEXT(WEEKNUM(jaar_zip[[#This Row],[Datum]],21),"00")</f>
        <v>24-38</v>
      </c>
      <c r="L2184" s="101">
        <f>MONTH(jaar_zip[[#This Row],[Datum]])</f>
        <v>9</v>
      </c>
      <c r="M2184" s="101">
        <f>IF(ISNUMBER(jaar_zip[[#This Row],[etmaaltemperatuur]]),IF(jaar_zip[[#This Row],[etmaaltemperatuur]]&lt;stookgrens,stookgrens-jaar_zip[[#This Row],[etmaaltemperatuur]],0),"")</f>
        <v>1.3999999999999986</v>
      </c>
      <c r="N2184" s="101">
        <f>IF(ISNUMBER(jaar_zip[[#This Row],[graaddagen]]),IF(OR(MONTH(jaar_zip[[#This Row],[Datum]])=1,MONTH(jaar_zip[[#This Row],[Datum]])=2,MONTH(jaar_zip[[#This Row],[Datum]])=11,MONTH(jaar_zip[[#This Row],[Datum]])=12),1.1,IF(OR(MONTH(jaar_zip[[#This Row],[Datum]])=3,MONTH(jaar_zip[[#This Row],[Datum]])=10),1,0.8))*jaar_zip[[#This Row],[graaddagen]],"")</f>
        <v>1.119999999999999</v>
      </c>
      <c r="O2184" s="101">
        <f>IF(ISNUMBER(jaar_zip[[#This Row],[etmaaltemperatuur]]),IF(jaar_zip[[#This Row],[etmaaltemperatuur]]&gt;stookgrens,jaar_zip[[#This Row],[etmaaltemperatuur]]-stookgrens,0),"")</f>
        <v>0</v>
      </c>
    </row>
    <row r="2185" spans="1:15" x14ac:dyDescent="0.25">
      <c r="A2185">
        <v>260</v>
      </c>
      <c r="B2185">
        <v>20240922</v>
      </c>
      <c r="C2185">
        <v>1.5</v>
      </c>
      <c r="D2185">
        <v>17</v>
      </c>
      <c r="E2185">
        <v>1101</v>
      </c>
      <c r="F2185">
        <v>-0.1</v>
      </c>
      <c r="G2185">
        <v>1014</v>
      </c>
      <c r="H2185">
        <v>84</v>
      </c>
      <c r="I2185" s="101" t="s">
        <v>19</v>
      </c>
      <c r="J2185" s="1">
        <f>DATEVALUE(RIGHT(jaar_zip[[#This Row],[YYYYMMDD]],2)&amp;"-"&amp;MID(jaar_zip[[#This Row],[YYYYMMDD]],5,2)&amp;"-"&amp;LEFT(jaar_zip[[#This Row],[YYYYMMDD]],4))</f>
        <v>45557</v>
      </c>
      <c r="K2185" s="101" t="str">
        <f>IF(AND(VALUE(MONTH(jaar_zip[[#This Row],[Datum]]))=1,VALUE(WEEKNUM(jaar_zip[[#This Row],[Datum]],21))&gt;51),RIGHT(YEAR(jaar_zip[[#This Row],[Datum]])-1,2),RIGHT(YEAR(jaar_zip[[#This Row],[Datum]]),2))&amp;"-"&amp; TEXT(WEEKNUM(jaar_zip[[#This Row],[Datum]],21),"00")</f>
        <v>24-38</v>
      </c>
      <c r="L2185" s="101">
        <f>MONTH(jaar_zip[[#This Row],[Datum]])</f>
        <v>9</v>
      </c>
      <c r="M2185" s="101">
        <f>IF(ISNUMBER(jaar_zip[[#This Row],[etmaaltemperatuur]]),IF(jaar_zip[[#This Row],[etmaaltemperatuur]]&lt;stookgrens,stookgrens-jaar_zip[[#This Row],[etmaaltemperatuur]],0),"")</f>
        <v>1</v>
      </c>
      <c r="N2185" s="101">
        <f>IF(ISNUMBER(jaar_zip[[#This Row],[graaddagen]]),IF(OR(MONTH(jaar_zip[[#This Row],[Datum]])=1,MONTH(jaar_zip[[#This Row],[Datum]])=2,MONTH(jaar_zip[[#This Row],[Datum]])=11,MONTH(jaar_zip[[#This Row],[Datum]])=12),1.1,IF(OR(MONTH(jaar_zip[[#This Row],[Datum]])=3,MONTH(jaar_zip[[#This Row],[Datum]])=10),1,0.8))*jaar_zip[[#This Row],[graaddagen]],"")</f>
        <v>0.8</v>
      </c>
      <c r="O2185" s="101">
        <f>IF(ISNUMBER(jaar_zip[[#This Row],[etmaaltemperatuur]]),IF(jaar_zip[[#This Row],[etmaaltemperatuur]]&gt;stookgrens,jaar_zip[[#This Row],[etmaaltemperatuur]]-stookgrens,0),"")</f>
        <v>0</v>
      </c>
    </row>
    <row r="2186" spans="1:15" x14ac:dyDescent="0.25">
      <c r="A2186">
        <v>260</v>
      </c>
      <c r="B2186">
        <v>20240923</v>
      </c>
      <c r="C2186">
        <v>2.6</v>
      </c>
      <c r="D2186">
        <v>16.600000000000001</v>
      </c>
      <c r="E2186">
        <v>925</v>
      </c>
      <c r="F2186">
        <v>4.2</v>
      </c>
      <c r="G2186">
        <v>1006.9</v>
      </c>
      <c r="H2186">
        <v>86</v>
      </c>
      <c r="I2186" s="101" t="s">
        <v>19</v>
      </c>
      <c r="J2186" s="1">
        <f>DATEVALUE(RIGHT(jaar_zip[[#This Row],[YYYYMMDD]],2)&amp;"-"&amp;MID(jaar_zip[[#This Row],[YYYYMMDD]],5,2)&amp;"-"&amp;LEFT(jaar_zip[[#This Row],[YYYYMMDD]],4))</f>
        <v>45558</v>
      </c>
      <c r="K2186" s="101" t="str">
        <f>IF(AND(VALUE(MONTH(jaar_zip[[#This Row],[Datum]]))=1,VALUE(WEEKNUM(jaar_zip[[#This Row],[Datum]],21))&gt;51),RIGHT(YEAR(jaar_zip[[#This Row],[Datum]])-1,2),RIGHT(YEAR(jaar_zip[[#This Row],[Datum]]),2))&amp;"-"&amp; TEXT(WEEKNUM(jaar_zip[[#This Row],[Datum]],21),"00")</f>
        <v>24-39</v>
      </c>
      <c r="L2186" s="101">
        <f>MONTH(jaar_zip[[#This Row],[Datum]])</f>
        <v>9</v>
      </c>
      <c r="M2186" s="101">
        <f>IF(ISNUMBER(jaar_zip[[#This Row],[etmaaltemperatuur]]),IF(jaar_zip[[#This Row],[etmaaltemperatuur]]&lt;stookgrens,stookgrens-jaar_zip[[#This Row],[etmaaltemperatuur]],0),"")</f>
        <v>1.3999999999999986</v>
      </c>
      <c r="N2186" s="101">
        <f>IF(ISNUMBER(jaar_zip[[#This Row],[graaddagen]]),IF(OR(MONTH(jaar_zip[[#This Row],[Datum]])=1,MONTH(jaar_zip[[#This Row],[Datum]])=2,MONTH(jaar_zip[[#This Row],[Datum]])=11,MONTH(jaar_zip[[#This Row],[Datum]])=12),1.1,IF(OR(MONTH(jaar_zip[[#This Row],[Datum]])=3,MONTH(jaar_zip[[#This Row],[Datum]])=10),1,0.8))*jaar_zip[[#This Row],[graaddagen]],"")</f>
        <v>1.119999999999999</v>
      </c>
      <c r="O2186" s="101">
        <f>IF(ISNUMBER(jaar_zip[[#This Row],[etmaaltemperatuur]]),IF(jaar_zip[[#This Row],[etmaaltemperatuur]]&gt;stookgrens,jaar_zip[[#This Row],[etmaaltemperatuur]]-stookgrens,0),"")</f>
        <v>0</v>
      </c>
    </row>
    <row r="2187" spans="1:15" x14ac:dyDescent="0.25">
      <c r="A2187">
        <v>260</v>
      </c>
      <c r="B2187">
        <v>20240924</v>
      </c>
      <c r="C2187">
        <v>3</v>
      </c>
      <c r="D2187">
        <v>14.3</v>
      </c>
      <c r="E2187">
        <v>715</v>
      </c>
      <c r="F2187">
        <v>4.8</v>
      </c>
      <c r="G2187">
        <v>1002.6</v>
      </c>
      <c r="H2187">
        <v>89</v>
      </c>
      <c r="I2187" s="101" t="s">
        <v>19</v>
      </c>
      <c r="J2187" s="1">
        <f>DATEVALUE(RIGHT(jaar_zip[[#This Row],[YYYYMMDD]],2)&amp;"-"&amp;MID(jaar_zip[[#This Row],[YYYYMMDD]],5,2)&amp;"-"&amp;LEFT(jaar_zip[[#This Row],[YYYYMMDD]],4))</f>
        <v>45559</v>
      </c>
      <c r="K2187" s="101" t="str">
        <f>IF(AND(VALUE(MONTH(jaar_zip[[#This Row],[Datum]]))=1,VALUE(WEEKNUM(jaar_zip[[#This Row],[Datum]],21))&gt;51),RIGHT(YEAR(jaar_zip[[#This Row],[Datum]])-1,2),RIGHT(YEAR(jaar_zip[[#This Row],[Datum]]),2))&amp;"-"&amp; TEXT(WEEKNUM(jaar_zip[[#This Row],[Datum]],21),"00")</f>
        <v>24-39</v>
      </c>
      <c r="L2187" s="101">
        <f>MONTH(jaar_zip[[#This Row],[Datum]])</f>
        <v>9</v>
      </c>
      <c r="M2187" s="101">
        <f>IF(ISNUMBER(jaar_zip[[#This Row],[etmaaltemperatuur]]),IF(jaar_zip[[#This Row],[etmaaltemperatuur]]&lt;stookgrens,stookgrens-jaar_zip[[#This Row],[etmaaltemperatuur]],0),"")</f>
        <v>3.6999999999999993</v>
      </c>
      <c r="N2187" s="101">
        <f>IF(ISNUMBER(jaar_zip[[#This Row],[graaddagen]]),IF(OR(MONTH(jaar_zip[[#This Row],[Datum]])=1,MONTH(jaar_zip[[#This Row],[Datum]])=2,MONTH(jaar_zip[[#This Row],[Datum]])=11,MONTH(jaar_zip[[#This Row],[Datum]])=12),1.1,IF(OR(MONTH(jaar_zip[[#This Row],[Datum]])=3,MONTH(jaar_zip[[#This Row],[Datum]])=10),1,0.8))*jaar_zip[[#This Row],[graaddagen]],"")</f>
        <v>2.9599999999999995</v>
      </c>
      <c r="O2187" s="101">
        <f>IF(ISNUMBER(jaar_zip[[#This Row],[etmaaltemperatuur]]),IF(jaar_zip[[#This Row],[etmaaltemperatuur]]&gt;stookgrens,jaar_zip[[#This Row],[etmaaltemperatuur]]-stookgrens,0),"")</f>
        <v>0</v>
      </c>
    </row>
    <row r="2188" spans="1:15" x14ac:dyDescent="0.25">
      <c r="A2188">
        <v>260</v>
      </c>
      <c r="B2188">
        <v>20240925</v>
      </c>
      <c r="C2188">
        <v>3.3</v>
      </c>
      <c r="D2188">
        <v>15.1</v>
      </c>
      <c r="E2188">
        <v>711</v>
      </c>
      <c r="F2188">
        <v>1.7</v>
      </c>
      <c r="G2188">
        <v>1000.6</v>
      </c>
      <c r="H2188">
        <v>84</v>
      </c>
      <c r="I2188" s="101" t="s">
        <v>19</v>
      </c>
      <c r="J2188" s="1">
        <f>DATEVALUE(RIGHT(jaar_zip[[#This Row],[YYYYMMDD]],2)&amp;"-"&amp;MID(jaar_zip[[#This Row],[YYYYMMDD]],5,2)&amp;"-"&amp;LEFT(jaar_zip[[#This Row],[YYYYMMDD]],4))</f>
        <v>45560</v>
      </c>
      <c r="K2188" s="101" t="str">
        <f>IF(AND(VALUE(MONTH(jaar_zip[[#This Row],[Datum]]))=1,VALUE(WEEKNUM(jaar_zip[[#This Row],[Datum]],21))&gt;51),RIGHT(YEAR(jaar_zip[[#This Row],[Datum]])-1,2),RIGHT(YEAR(jaar_zip[[#This Row],[Datum]]),2))&amp;"-"&amp; TEXT(WEEKNUM(jaar_zip[[#This Row],[Datum]],21),"00")</f>
        <v>24-39</v>
      </c>
      <c r="L2188" s="101">
        <f>MONTH(jaar_zip[[#This Row],[Datum]])</f>
        <v>9</v>
      </c>
      <c r="M2188" s="101">
        <f>IF(ISNUMBER(jaar_zip[[#This Row],[etmaaltemperatuur]]),IF(jaar_zip[[#This Row],[etmaaltemperatuur]]&lt;stookgrens,stookgrens-jaar_zip[[#This Row],[etmaaltemperatuur]],0),"")</f>
        <v>2.9000000000000004</v>
      </c>
      <c r="N2188" s="101">
        <f>IF(ISNUMBER(jaar_zip[[#This Row],[graaddagen]]),IF(OR(MONTH(jaar_zip[[#This Row],[Datum]])=1,MONTH(jaar_zip[[#This Row],[Datum]])=2,MONTH(jaar_zip[[#This Row],[Datum]])=11,MONTH(jaar_zip[[#This Row],[Datum]])=12),1.1,IF(OR(MONTH(jaar_zip[[#This Row],[Datum]])=3,MONTH(jaar_zip[[#This Row],[Datum]])=10),1,0.8))*jaar_zip[[#This Row],[graaddagen]],"")</f>
        <v>2.3200000000000003</v>
      </c>
      <c r="O2188" s="101">
        <f>IF(ISNUMBER(jaar_zip[[#This Row],[etmaaltemperatuur]]),IF(jaar_zip[[#This Row],[etmaaltemperatuur]]&gt;stookgrens,jaar_zip[[#This Row],[etmaaltemperatuur]]-stookgrens,0),"")</f>
        <v>0</v>
      </c>
    </row>
    <row r="2189" spans="1:15" x14ac:dyDescent="0.25">
      <c r="A2189">
        <v>260</v>
      </c>
      <c r="B2189">
        <v>20240926</v>
      </c>
      <c r="C2189">
        <v>4.5</v>
      </c>
      <c r="D2189">
        <v>15.6</v>
      </c>
      <c r="E2189">
        <v>789</v>
      </c>
      <c r="F2189">
        <v>14.4</v>
      </c>
      <c r="G2189">
        <v>989.3</v>
      </c>
      <c r="H2189">
        <v>86</v>
      </c>
      <c r="I2189" s="101" t="s">
        <v>19</v>
      </c>
      <c r="J2189" s="1">
        <f>DATEVALUE(RIGHT(jaar_zip[[#This Row],[YYYYMMDD]],2)&amp;"-"&amp;MID(jaar_zip[[#This Row],[YYYYMMDD]],5,2)&amp;"-"&amp;LEFT(jaar_zip[[#This Row],[YYYYMMDD]],4))</f>
        <v>45561</v>
      </c>
      <c r="K2189" s="101" t="str">
        <f>IF(AND(VALUE(MONTH(jaar_zip[[#This Row],[Datum]]))=1,VALUE(WEEKNUM(jaar_zip[[#This Row],[Datum]],21))&gt;51),RIGHT(YEAR(jaar_zip[[#This Row],[Datum]])-1,2),RIGHT(YEAR(jaar_zip[[#This Row],[Datum]]),2))&amp;"-"&amp; TEXT(WEEKNUM(jaar_zip[[#This Row],[Datum]],21),"00")</f>
        <v>24-39</v>
      </c>
      <c r="L2189" s="101">
        <f>MONTH(jaar_zip[[#This Row],[Datum]])</f>
        <v>9</v>
      </c>
      <c r="M2189" s="101">
        <f>IF(ISNUMBER(jaar_zip[[#This Row],[etmaaltemperatuur]]),IF(jaar_zip[[#This Row],[etmaaltemperatuur]]&lt;stookgrens,stookgrens-jaar_zip[[#This Row],[etmaaltemperatuur]],0),"")</f>
        <v>2.4000000000000004</v>
      </c>
      <c r="N2189" s="101">
        <f>IF(ISNUMBER(jaar_zip[[#This Row],[graaddagen]]),IF(OR(MONTH(jaar_zip[[#This Row],[Datum]])=1,MONTH(jaar_zip[[#This Row],[Datum]])=2,MONTH(jaar_zip[[#This Row],[Datum]])=11,MONTH(jaar_zip[[#This Row],[Datum]])=12),1.1,IF(OR(MONTH(jaar_zip[[#This Row],[Datum]])=3,MONTH(jaar_zip[[#This Row],[Datum]])=10),1,0.8))*jaar_zip[[#This Row],[graaddagen]],"")</f>
        <v>1.9200000000000004</v>
      </c>
      <c r="O2189" s="101">
        <f>IF(ISNUMBER(jaar_zip[[#This Row],[etmaaltemperatuur]]),IF(jaar_zip[[#This Row],[etmaaltemperatuur]]&gt;stookgrens,jaar_zip[[#This Row],[etmaaltemperatuur]]-stookgrens,0),"")</f>
        <v>0</v>
      </c>
    </row>
    <row r="2190" spans="1:15" x14ac:dyDescent="0.25">
      <c r="A2190">
        <v>260</v>
      </c>
      <c r="B2190">
        <v>20240927</v>
      </c>
      <c r="C2190">
        <v>5.9</v>
      </c>
      <c r="D2190">
        <v>12.2</v>
      </c>
      <c r="E2190">
        <v>293</v>
      </c>
      <c r="F2190">
        <v>13.6</v>
      </c>
      <c r="G2190">
        <v>997.7</v>
      </c>
      <c r="H2190">
        <v>83</v>
      </c>
      <c r="I2190" s="101" t="s">
        <v>19</v>
      </c>
      <c r="J2190" s="1">
        <f>DATEVALUE(RIGHT(jaar_zip[[#This Row],[YYYYMMDD]],2)&amp;"-"&amp;MID(jaar_zip[[#This Row],[YYYYMMDD]],5,2)&amp;"-"&amp;LEFT(jaar_zip[[#This Row],[YYYYMMDD]],4))</f>
        <v>45562</v>
      </c>
      <c r="K2190" s="101" t="str">
        <f>IF(AND(VALUE(MONTH(jaar_zip[[#This Row],[Datum]]))=1,VALUE(WEEKNUM(jaar_zip[[#This Row],[Datum]],21))&gt;51),RIGHT(YEAR(jaar_zip[[#This Row],[Datum]])-1,2),RIGHT(YEAR(jaar_zip[[#This Row],[Datum]]),2))&amp;"-"&amp; TEXT(WEEKNUM(jaar_zip[[#This Row],[Datum]],21),"00")</f>
        <v>24-39</v>
      </c>
      <c r="L2190" s="101">
        <f>MONTH(jaar_zip[[#This Row],[Datum]])</f>
        <v>9</v>
      </c>
      <c r="M2190" s="101">
        <f>IF(ISNUMBER(jaar_zip[[#This Row],[etmaaltemperatuur]]),IF(jaar_zip[[#This Row],[etmaaltemperatuur]]&lt;stookgrens,stookgrens-jaar_zip[[#This Row],[etmaaltemperatuur]],0),"")</f>
        <v>5.8000000000000007</v>
      </c>
      <c r="N2190" s="101">
        <f>IF(ISNUMBER(jaar_zip[[#This Row],[graaddagen]]),IF(OR(MONTH(jaar_zip[[#This Row],[Datum]])=1,MONTH(jaar_zip[[#This Row],[Datum]])=2,MONTH(jaar_zip[[#This Row],[Datum]])=11,MONTH(jaar_zip[[#This Row],[Datum]])=12),1.1,IF(OR(MONTH(jaar_zip[[#This Row],[Datum]])=3,MONTH(jaar_zip[[#This Row],[Datum]])=10),1,0.8))*jaar_zip[[#This Row],[graaddagen]],"")</f>
        <v>4.6400000000000006</v>
      </c>
      <c r="O2190" s="101">
        <f>IF(ISNUMBER(jaar_zip[[#This Row],[etmaaltemperatuur]]),IF(jaar_zip[[#This Row],[etmaaltemperatuur]]&gt;stookgrens,jaar_zip[[#This Row],[etmaaltemperatuur]]-stookgrens,0),"")</f>
        <v>0</v>
      </c>
    </row>
    <row r="2191" spans="1:15" x14ac:dyDescent="0.25">
      <c r="A2191">
        <v>260</v>
      </c>
      <c r="B2191">
        <v>20240928</v>
      </c>
      <c r="C2191">
        <v>2.2000000000000002</v>
      </c>
      <c r="D2191">
        <v>10.3</v>
      </c>
      <c r="E2191">
        <v>1173</v>
      </c>
      <c r="F2191">
        <v>2.2000000000000002</v>
      </c>
      <c r="G2191">
        <v>1020.6</v>
      </c>
      <c r="H2191">
        <v>82</v>
      </c>
      <c r="I2191" s="101" t="s">
        <v>19</v>
      </c>
      <c r="J2191" s="1">
        <f>DATEVALUE(RIGHT(jaar_zip[[#This Row],[YYYYMMDD]],2)&amp;"-"&amp;MID(jaar_zip[[#This Row],[YYYYMMDD]],5,2)&amp;"-"&amp;LEFT(jaar_zip[[#This Row],[YYYYMMDD]],4))</f>
        <v>45563</v>
      </c>
      <c r="K2191" s="101" t="str">
        <f>IF(AND(VALUE(MONTH(jaar_zip[[#This Row],[Datum]]))=1,VALUE(WEEKNUM(jaar_zip[[#This Row],[Datum]],21))&gt;51),RIGHT(YEAR(jaar_zip[[#This Row],[Datum]])-1,2),RIGHT(YEAR(jaar_zip[[#This Row],[Datum]]),2))&amp;"-"&amp; TEXT(WEEKNUM(jaar_zip[[#This Row],[Datum]],21),"00")</f>
        <v>24-39</v>
      </c>
      <c r="L2191" s="101">
        <f>MONTH(jaar_zip[[#This Row],[Datum]])</f>
        <v>9</v>
      </c>
      <c r="M2191" s="101">
        <f>IF(ISNUMBER(jaar_zip[[#This Row],[etmaaltemperatuur]]),IF(jaar_zip[[#This Row],[etmaaltemperatuur]]&lt;stookgrens,stookgrens-jaar_zip[[#This Row],[etmaaltemperatuur]],0),"")</f>
        <v>7.6999999999999993</v>
      </c>
      <c r="N2191" s="101">
        <f>IF(ISNUMBER(jaar_zip[[#This Row],[graaddagen]]),IF(OR(MONTH(jaar_zip[[#This Row],[Datum]])=1,MONTH(jaar_zip[[#This Row],[Datum]])=2,MONTH(jaar_zip[[#This Row],[Datum]])=11,MONTH(jaar_zip[[#This Row],[Datum]])=12),1.1,IF(OR(MONTH(jaar_zip[[#This Row],[Datum]])=3,MONTH(jaar_zip[[#This Row],[Datum]])=10),1,0.8))*jaar_zip[[#This Row],[graaddagen]],"")</f>
        <v>6.16</v>
      </c>
      <c r="O2191" s="101">
        <f>IF(ISNUMBER(jaar_zip[[#This Row],[etmaaltemperatuur]]),IF(jaar_zip[[#This Row],[etmaaltemperatuur]]&gt;stookgrens,jaar_zip[[#This Row],[etmaaltemperatuur]]-stookgrens,0),"")</f>
        <v>0</v>
      </c>
    </row>
    <row r="2192" spans="1:15" x14ac:dyDescent="0.25">
      <c r="A2192">
        <v>260</v>
      </c>
      <c r="B2192">
        <v>20240929</v>
      </c>
      <c r="C2192">
        <v>2.6</v>
      </c>
      <c r="D2192">
        <v>9.8000000000000007</v>
      </c>
      <c r="E2192">
        <v>1127</v>
      </c>
      <c r="F2192">
        <v>-0.1</v>
      </c>
      <c r="G2192">
        <v>1024.5</v>
      </c>
      <c r="H2192">
        <v>80</v>
      </c>
      <c r="I2192" s="101" t="s">
        <v>19</v>
      </c>
      <c r="J2192" s="1">
        <f>DATEVALUE(RIGHT(jaar_zip[[#This Row],[YYYYMMDD]],2)&amp;"-"&amp;MID(jaar_zip[[#This Row],[YYYYMMDD]],5,2)&amp;"-"&amp;LEFT(jaar_zip[[#This Row],[YYYYMMDD]],4))</f>
        <v>45564</v>
      </c>
      <c r="K2192" s="101" t="str">
        <f>IF(AND(VALUE(MONTH(jaar_zip[[#This Row],[Datum]]))=1,VALUE(WEEKNUM(jaar_zip[[#This Row],[Datum]],21))&gt;51),RIGHT(YEAR(jaar_zip[[#This Row],[Datum]])-1,2),RIGHT(YEAR(jaar_zip[[#This Row],[Datum]]),2))&amp;"-"&amp; TEXT(WEEKNUM(jaar_zip[[#This Row],[Datum]],21),"00")</f>
        <v>24-39</v>
      </c>
      <c r="L2192" s="101">
        <f>MONTH(jaar_zip[[#This Row],[Datum]])</f>
        <v>9</v>
      </c>
      <c r="M2192" s="101">
        <f>IF(ISNUMBER(jaar_zip[[#This Row],[etmaaltemperatuur]]),IF(jaar_zip[[#This Row],[etmaaltemperatuur]]&lt;stookgrens,stookgrens-jaar_zip[[#This Row],[etmaaltemperatuur]],0),"")</f>
        <v>8.1999999999999993</v>
      </c>
      <c r="N2192" s="101">
        <f>IF(ISNUMBER(jaar_zip[[#This Row],[graaddagen]]),IF(OR(MONTH(jaar_zip[[#This Row],[Datum]])=1,MONTH(jaar_zip[[#This Row],[Datum]])=2,MONTH(jaar_zip[[#This Row],[Datum]])=11,MONTH(jaar_zip[[#This Row],[Datum]])=12),1.1,IF(OR(MONTH(jaar_zip[[#This Row],[Datum]])=3,MONTH(jaar_zip[[#This Row],[Datum]])=10),1,0.8))*jaar_zip[[#This Row],[graaddagen]],"")</f>
        <v>6.56</v>
      </c>
      <c r="O2192" s="101">
        <f>IF(ISNUMBER(jaar_zip[[#This Row],[etmaaltemperatuur]]),IF(jaar_zip[[#This Row],[etmaaltemperatuur]]&gt;stookgrens,jaar_zip[[#This Row],[etmaaltemperatuur]]-stookgrens,0),"")</f>
        <v>0</v>
      </c>
    </row>
    <row r="2193" spans="1:15" x14ac:dyDescent="0.25">
      <c r="A2193">
        <v>260</v>
      </c>
      <c r="B2193">
        <v>20240930</v>
      </c>
      <c r="C2193">
        <v>4.9000000000000004</v>
      </c>
      <c r="D2193">
        <v>12</v>
      </c>
      <c r="E2193">
        <v>358</v>
      </c>
      <c r="F2193">
        <v>13.5</v>
      </c>
      <c r="G2193">
        <v>1008.4</v>
      </c>
      <c r="H2193">
        <v>86</v>
      </c>
      <c r="I2193" s="101" t="s">
        <v>19</v>
      </c>
      <c r="J2193" s="1">
        <f>DATEVALUE(RIGHT(jaar_zip[[#This Row],[YYYYMMDD]],2)&amp;"-"&amp;MID(jaar_zip[[#This Row],[YYYYMMDD]],5,2)&amp;"-"&amp;LEFT(jaar_zip[[#This Row],[YYYYMMDD]],4))</f>
        <v>45565</v>
      </c>
      <c r="K2193" s="101" t="str">
        <f>IF(AND(VALUE(MONTH(jaar_zip[[#This Row],[Datum]]))=1,VALUE(WEEKNUM(jaar_zip[[#This Row],[Datum]],21))&gt;51),RIGHT(YEAR(jaar_zip[[#This Row],[Datum]])-1,2),RIGHT(YEAR(jaar_zip[[#This Row],[Datum]]),2))&amp;"-"&amp; TEXT(WEEKNUM(jaar_zip[[#This Row],[Datum]],21),"00")</f>
        <v>24-40</v>
      </c>
      <c r="L2193" s="101">
        <f>MONTH(jaar_zip[[#This Row],[Datum]])</f>
        <v>9</v>
      </c>
      <c r="M2193" s="101">
        <f>IF(ISNUMBER(jaar_zip[[#This Row],[etmaaltemperatuur]]),IF(jaar_zip[[#This Row],[etmaaltemperatuur]]&lt;stookgrens,stookgrens-jaar_zip[[#This Row],[etmaaltemperatuur]],0),"")</f>
        <v>6</v>
      </c>
      <c r="N2193" s="101">
        <f>IF(ISNUMBER(jaar_zip[[#This Row],[graaddagen]]),IF(OR(MONTH(jaar_zip[[#This Row],[Datum]])=1,MONTH(jaar_zip[[#This Row],[Datum]])=2,MONTH(jaar_zip[[#This Row],[Datum]])=11,MONTH(jaar_zip[[#This Row],[Datum]])=12),1.1,IF(OR(MONTH(jaar_zip[[#This Row],[Datum]])=3,MONTH(jaar_zip[[#This Row],[Datum]])=10),1,0.8))*jaar_zip[[#This Row],[graaddagen]],"")</f>
        <v>4.8000000000000007</v>
      </c>
      <c r="O2193" s="101">
        <f>IF(ISNUMBER(jaar_zip[[#This Row],[etmaaltemperatuur]]),IF(jaar_zip[[#This Row],[etmaaltemperatuur]]&gt;stookgrens,jaar_zip[[#This Row],[etmaaltemperatuur]]-stookgrens,0),"")</f>
        <v>0</v>
      </c>
    </row>
    <row r="2194" spans="1:15" x14ac:dyDescent="0.25">
      <c r="A2194">
        <v>267</v>
      </c>
      <c r="B2194">
        <v>20240101</v>
      </c>
      <c r="C2194">
        <v>8.5</v>
      </c>
      <c r="D2194">
        <v>7.3</v>
      </c>
      <c r="E2194">
        <v>155</v>
      </c>
      <c r="F2194">
        <v>8.3000000000000007</v>
      </c>
      <c r="H2194">
        <v>87</v>
      </c>
      <c r="I2194" s="101" t="s">
        <v>20</v>
      </c>
      <c r="J2194" s="1">
        <f>DATEVALUE(RIGHT(jaar_zip[[#This Row],[YYYYMMDD]],2)&amp;"-"&amp;MID(jaar_zip[[#This Row],[YYYYMMDD]],5,2)&amp;"-"&amp;LEFT(jaar_zip[[#This Row],[YYYYMMDD]],4))</f>
        <v>45292</v>
      </c>
      <c r="K2194" s="101" t="str">
        <f>IF(AND(VALUE(MONTH(jaar_zip[[#This Row],[Datum]]))=1,VALUE(WEEKNUM(jaar_zip[[#This Row],[Datum]],21))&gt;51),RIGHT(YEAR(jaar_zip[[#This Row],[Datum]])-1,2),RIGHT(YEAR(jaar_zip[[#This Row],[Datum]]),2))&amp;"-"&amp; TEXT(WEEKNUM(jaar_zip[[#This Row],[Datum]],21),"00")</f>
        <v>24-01</v>
      </c>
      <c r="L2194" s="101">
        <f>MONTH(jaar_zip[[#This Row],[Datum]])</f>
        <v>1</v>
      </c>
      <c r="M2194" s="101">
        <f>IF(ISNUMBER(jaar_zip[[#This Row],[etmaaltemperatuur]]),IF(jaar_zip[[#This Row],[etmaaltemperatuur]]&lt;stookgrens,stookgrens-jaar_zip[[#This Row],[etmaaltemperatuur]],0),"")</f>
        <v>10.7</v>
      </c>
      <c r="N2194" s="101">
        <f>IF(ISNUMBER(jaar_zip[[#This Row],[graaddagen]]),IF(OR(MONTH(jaar_zip[[#This Row],[Datum]])=1,MONTH(jaar_zip[[#This Row],[Datum]])=2,MONTH(jaar_zip[[#This Row],[Datum]])=11,MONTH(jaar_zip[[#This Row],[Datum]])=12),1.1,IF(OR(MONTH(jaar_zip[[#This Row],[Datum]])=3,MONTH(jaar_zip[[#This Row],[Datum]])=10),1,0.8))*jaar_zip[[#This Row],[graaddagen]],"")</f>
        <v>11.77</v>
      </c>
      <c r="O2194" s="101">
        <f>IF(ISNUMBER(jaar_zip[[#This Row],[etmaaltemperatuur]]),IF(jaar_zip[[#This Row],[etmaaltemperatuur]]&gt;stookgrens,jaar_zip[[#This Row],[etmaaltemperatuur]]-stookgrens,0),"")</f>
        <v>0</v>
      </c>
    </row>
    <row r="2195" spans="1:15" x14ac:dyDescent="0.25">
      <c r="A2195">
        <v>267</v>
      </c>
      <c r="B2195">
        <v>20240102</v>
      </c>
      <c r="C2195">
        <v>9.9</v>
      </c>
      <c r="D2195">
        <v>8.8000000000000007</v>
      </c>
      <c r="E2195">
        <v>108</v>
      </c>
      <c r="F2195">
        <v>27.8</v>
      </c>
      <c r="H2195">
        <v>94</v>
      </c>
      <c r="I2195" s="101" t="s">
        <v>20</v>
      </c>
      <c r="J2195" s="1">
        <f>DATEVALUE(RIGHT(jaar_zip[[#This Row],[YYYYMMDD]],2)&amp;"-"&amp;MID(jaar_zip[[#This Row],[YYYYMMDD]],5,2)&amp;"-"&amp;LEFT(jaar_zip[[#This Row],[YYYYMMDD]],4))</f>
        <v>45293</v>
      </c>
      <c r="K2195" s="101" t="str">
        <f>IF(AND(VALUE(MONTH(jaar_zip[[#This Row],[Datum]]))=1,VALUE(WEEKNUM(jaar_zip[[#This Row],[Datum]],21))&gt;51),RIGHT(YEAR(jaar_zip[[#This Row],[Datum]])-1,2),RIGHT(YEAR(jaar_zip[[#This Row],[Datum]]),2))&amp;"-"&amp; TEXT(WEEKNUM(jaar_zip[[#This Row],[Datum]],21),"00")</f>
        <v>24-01</v>
      </c>
      <c r="L2195" s="101">
        <f>MONTH(jaar_zip[[#This Row],[Datum]])</f>
        <v>1</v>
      </c>
      <c r="M2195" s="101">
        <f>IF(ISNUMBER(jaar_zip[[#This Row],[etmaaltemperatuur]]),IF(jaar_zip[[#This Row],[etmaaltemperatuur]]&lt;stookgrens,stookgrens-jaar_zip[[#This Row],[etmaaltemperatuur]],0),"")</f>
        <v>9.1999999999999993</v>
      </c>
      <c r="N2195" s="101">
        <f>IF(ISNUMBER(jaar_zip[[#This Row],[graaddagen]]),IF(OR(MONTH(jaar_zip[[#This Row],[Datum]])=1,MONTH(jaar_zip[[#This Row],[Datum]])=2,MONTH(jaar_zip[[#This Row],[Datum]])=11,MONTH(jaar_zip[[#This Row],[Datum]])=12),1.1,IF(OR(MONTH(jaar_zip[[#This Row],[Datum]])=3,MONTH(jaar_zip[[#This Row],[Datum]])=10),1,0.8))*jaar_zip[[#This Row],[graaddagen]],"")</f>
        <v>10.119999999999999</v>
      </c>
      <c r="O2195" s="101">
        <f>IF(ISNUMBER(jaar_zip[[#This Row],[etmaaltemperatuur]]),IF(jaar_zip[[#This Row],[etmaaltemperatuur]]&gt;stookgrens,jaar_zip[[#This Row],[etmaaltemperatuur]]-stookgrens,0),"")</f>
        <v>0</v>
      </c>
    </row>
    <row r="2196" spans="1:15" x14ac:dyDescent="0.25">
      <c r="A2196">
        <v>267</v>
      </c>
      <c r="B2196">
        <v>20240103</v>
      </c>
      <c r="C2196">
        <v>8.9</v>
      </c>
      <c r="D2196">
        <v>8.1999999999999993</v>
      </c>
      <c r="E2196">
        <v>174</v>
      </c>
      <c r="F2196">
        <v>1</v>
      </c>
      <c r="H2196">
        <v>90</v>
      </c>
      <c r="I2196" s="101" t="s">
        <v>20</v>
      </c>
      <c r="J2196" s="1">
        <f>DATEVALUE(RIGHT(jaar_zip[[#This Row],[YYYYMMDD]],2)&amp;"-"&amp;MID(jaar_zip[[#This Row],[YYYYMMDD]],5,2)&amp;"-"&amp;LEFT(jaar_zip[[#This Row],[YYYYMMDD]],4))</f>
        <v>45294</v>
      </c>
      <c r="K2196" s="101" t="str">
        <f>IF(AND(VALUE(MONTH(jaar_zip[[#This Row],[Datum]]))=1,VALUE(WEEKNUM(jaar_zip[[#This Row],[Datum]],21))&gt;51),RIGHT(YEAR(jaar_zip[[#This Row],[Datum]])-1,2),RIGHT(YEAR(jaar_zip[[#This Row],[Datum]]),2))&amp;"-"&amp; TEXT(WEEKNUM(jaar_zip[[#This Row],[Datum]],21),"00")</f>
        <v>24-01</v>
      </c>
      <c r="L2196" s="101">
        <f>MONTH(jaar_zip[[#This Row],[Datum]])</f>
        <v>1</v>
      </c>
      <c r="M2196" s="101">
        <f>IF(ISNUMBER(jaar_zip[[#This Row],[etmaaltemperatuur]]),IF(jaar_zip[[#This Row],[etmaaltemperatuur]]&lt;stookgrens,stookgrens-jaar_zip[[#This Row],[etmaaltemperatuur]],0),"")</f>
        <v>9.8000000000000007</v>
      </c>
      <c r="N2196" s="101">
        <f>IF(ISNUMBER(jaar_zip[[#This Row],[graaddagen]]),IF(OR(MONTH(jaar_zip[[#This Row],[Datum]])=1,MONTH(jaar_zip[[#This Row],[Datum]])=2,MONTH(jaar_zip[[#This Row],[Datum]])=11,MONTH(jaar_zip[[#This Row],[Datum]])=12),1.1,IF(OR(MONTH(jaar_zip[[#This Row],[Datum]])=3,MONTH(jaar_zip[[#This Row],[Datum]])=10),1,0.8))*jaar_zip[[#This Row],[graaddagen]],"")</f>
        <v>10.780000000000001</v>
      </c>
      <c r="O2196" s="101">
        <f>IF(ISNUMBER(jaar_zip[[#This Row],[etmaaltemperatuur]]),IF(jaar_zip[[#This Row],[etmaaltemperatuur]]&gt;stookgrens,jaar_zip[[#This Row],[etmaaltemperatuur]]-stookgrens,0),"")</f>
        <v>0</v>
      </c>
    </row>
    <row r="2197" spans="1:15" x14ac:dyDescent="0.25">
      <c r="A2197">
        <v>267</v>
      </c>
      <c r="B2197">
        <v>20240104</v>
      </c>
      <c r="C2197">
        <v>4.8</v>
      </c>
      <c r="D2197">
        <v>5.2</v>
      </c>
      <c r="E2197">
        <v>144</v>
      </c>
      <c r="F2197">
        <v>2.4</v>
      </c>
      <c r="H2197">
        <v>88</v>
      </c>
      <c r="I2197" s="101" t="s">
        <v>20</v>
      </c>
      <c r="J2197" s="1">
        <f>DATEVALUE(RIGHT(jaar_zip[[#This Row],[YYYYMMDD]],2)&amp;"-"&amp;MID(jaar_zip[[#This Row],[YYYYMMDD]],5,2)&amp;"-"&amp;LEFT(jaar_zip[[#This Row],[YYYYMMDD]],4))</f>
        <v>45295</v>
      </c>
      <c r="K2197" s="101" t="str">
        <f>IF(AND(VALUE(MONTH(jaar_zip[[#This Row],[Datum]]))=1,VALUE(WEEKNUM(jaar_zip[[#This Row],[Datum]],21))&gt;51),RIGHT(YEAR(jaar_zip[[#This Row],[Datum]])-1,2),RIGHT(YEAR(jaar_zip[[#This Row],[Datum]]),2))&amp;"-"&amp; TEXT(WEEKNUM(jaar_zip[[#This Row],[Datum]],21),"00")</f>
        <v>24-01</v>
      </c>
      <c r="L2197" s="101">
        <f>MONTH(jaar_zip[[#This Row],[Datum]])</f>
        <v>1</v>
      </c>
      <c r="M2197" s="101">
        <f>IF(ISNUMBER(jaar_zip[[#This Row],[etmaaltemperatuur]]),IF(jaar_zip[[#This Row],[etmaaltemperatuur]]&lt;stookgrens,stookgrens-jaar_zip[[#This Row],[etmaaltemperatuur]],0),"")</f>
        <v>12.8</v>
      </c>
      <c r="N2197" s="101">
        <f>IF(ISNUMBER(jaar_zip[[#This Row],[graaddagen]]),IF(OR(MONTH(jaar_zip[[#This Row],[Datum]])=1,MONTH(jaar_zip[[#This Row],[Datum]])=2,MONTH(jaar_zip[[#This Row],[Datum]])=11,MONTH(jaar_zip[[#This Row],[Datum]])=12),1.1,IF(OR(MONTH(jaar_zip[[#This Row],[Datum]])=3,MONTH(jaar_zip[[#This Row],[Datum]])=10),1,0.8))*jaar_zip[[#This Row],[graaddagen]],"")</f>
        <v>14.080000000000002</v>
      </c>
      <c r="O2197" s="101">
        <f>IF(ISNUMBER(jaar_zip[[#This Row],[etmaaltemperatuur]]),IF(jaar_zip[[#This Row],[etmaaltemperatuur]]&gt;stookgrens,jaar_zip[[#This Row],[etmaaltemperatuur]]-stookgrens,0),"")</f>
        <v>0</v>
      </c>
    </row>
    <row r="2198" spans="1:15" x14ac:dyDescent="0.25">
      <c r="A2198">
        <v>267</v>
      </c>
      <c r="B2198">
        <v>20240105</v>
      </c>
      <c r="C2198">
        <v>5.5</v>
      </c>
      <c r="D2198">
        <v>5.0999999999999996</v>
      </c>
      <c r="E2198">
        <v>160</v>
      </c>
      <c r="F2198">
        <v>6.4</v>
      </c>
      <c r="H2198">
        <v>94</v>
      </c>
      <c r="I2198" s="101" t="s">
        <v>20</v>
      </c>
      <c r="J2198" s="1">
        <f>DATEVALUE(RIGHT(jaar_zip[[#This Row],[YYYYMMDD]],2)&amp;"-"&amp;MID(jaar_zip[[#This Row],[YYYYMMDD]],5,2)&amp;"-"&amp;LEFT(jaar_zip[[#This Row],[YYYYMMDD]],4))</f>
        <v>45296</v>
      </c>
      <c r="K2198" s="101" t="str">
        <f>IF(AND(VALUE(MONTH(jaar_zip[[#This Row],[Datum]]))=1,VALUE(WEEKNUM(jaar_zip[[#This Row],[Datum]],21))&gt;51),RIGHT(YEAR(jaar_zip[[#This Row],[Datum]])-1,2),RIGHT(YEAR(jaar_zip[[#This Row],[Datum]]),2))&amp;"-"&amp; TEXT(WEEKNUM(jaar_zip[[#This Row],[Datum]],21),"00")</f>
        <v>24-01</v>
      </c>
      <c r="L2198" s="101">
        <f>MONTH(jaar_zip[[#This Row],[Datum]])</f>
        <v>1</v>
      </c>
      <c r="M2198" s="101">
        <f>IF(ISNUMBER(jaar_zip[[#This Row],[etmaaltemperatuur]]),IF(jaar_zip[[#This Row],[etmaaltemperatuur]]&lt;stookgrens,stookgrens-jaar_zip[[#This Row],[etmaaltemperatuur]],0),"")</f>
        <v>12.9</v>
      </c>
      <c r="N2198" s="101">
        <f>IF(ISNUMBER(jaar_zip[[#This Row],[graaddagen]]),IF(OR(MONTH(jaar_zip[[#This Row],[Datum]])=1,MONTH(jaar_zip[[#This Row],[Datum]])=2,MONTH(jaar_zip[[#This Row],[Datum]])=11,MONTH(jaar_zip[[#This Row],[Datum]])=12),1.1,IF(OR(MONTH(jaar_zip[[#This Row],[Datum]])=3,MONTH(jaar_zip[[#This Row],[Datum]])=10),1,0.8))*jaar_zip[[#This Row],[graaddagen]],"")</f>
        <v>14.190000000000001</v>
      </c>
      <c r="O2198" s="101">
        <f>IF(ISNUMBER(jaar_zip[[#This Row],[etmaaltemperatuur]]),IF(jaar_zip[[#This Row],[etmaaltemperatuur]]&gt;stookgrens,jaar_zip[[#This Row],[etmaaltemperatuur]]-stookgrens,0),"")</f>
        <v>0</v>
      </c>
    </row>
    <row r="2199" spans="1:15" x14ac:dyDescent="0.25">
      <c r="A2199">
        <v>267</v>
      </c>
      <c r="B2199">
        <v>20240106</v>
      </c>
      <c r="C2199">
        <v>5.8</v>
      </c>
      <c r="D2199">
        <v>2</v>
      </c>
      <c r="E2199">
        <v>79</v>
      </c>
      <c r="F2199">
        <v>0.1</v>
      </c>
      <c r="H2199">
        <v>91</v>
      </c>
      <c r="I2199" s="101" t="s">
        <v>20</v>
      </c>
      <c r="J2199" s="1">
        <f>DATEVALUE(RIGHT(jaar_zip[[#This Row],[YYYYMMDD]],2)&amp;"-"&amp;MID(jaar_zip[[#This Row],[YYYYMMDD]],5,2)&amp;"-"&amp;LEFT(jaar_zip[[#This Row],[YYYYMMDD]],4))</f>
        <v>45297</v>
      </c>
      <c r="K2199" s="101" t="str">
        <f>IF(AND(VALUE(MONTH(jaar_zip[[#This Row],[Datum]]))=1,VALUE(WEEKNUM(jaar_zip[[#This Row],[Datum]],21))&gt;51),RIGHT(YEAR(jaar_zip[[#This Row],[Datum]])-1,2),RIGHT(YEAR(jaar_zip[[#This Row],[Datum]]),2))&amp;"-"&amp; TEXT(WEEKNUM(jaar_zip[[#This Row],[Datum]],21),"00")</f>
        <v>24-01</v>
      </c>
      <c r="L2199" s="101">
        <f>MONTH(jaar_zip[[#This Row],[Datum]])</f>
        <v>1</v>
      </c>
      <c r="M2199" s="101">
        <f>IF(ISNUMBER(jaar_zip[[#This Row],[etmaaltemperatuur]]),IF(jaar_zip[[#This Row],[etmaaltemperatuur]]&lt;stookgrens,stookgrens-jaar_zip[[#This Row],[etmaaltemperatuur]],0),"")</f>
        <v>16</v>
      </c>
      <c r="N2199" s="101">
        <f>IF(ISNUMBER(jaar_zip[[#This Row],[graaddagen]]),IF(OR(MONTH(jaar_zip[[#This Row],[Datum]])=1,MONTH(jaar_zip[[#This Row],[Datum]])=2,MONTH(jaar_zip[[#This Row],[Datum]])=11,MONTH(jaar_zip[[#This Row],[Datum]])=12),1.1,IF(OR(MONTH(jaar_zip[[#This Row],[Datum]])=3,MONTH(jaar_zip[[#This Row],[Datum]])=10),1,0.8))*jaar_zip[[#This Row],[graaddagen]],"")</f>
        <v>17.600000000000001</v>
      </c>
      <c r="O2199" s="101">
        <f>IF(ISNUMBER(jaar_zip[[#This Row],[etmaaltemperatuur]]),IF(jaar_zip[[#This Row],[etmaaltemperatuur]]&gt;stookgrens,jaar_zip[[#This Row],[etmaaltemperatuur]]-stookgrens,0),"")</f>
        <v>0</v>
      </c>
    </row>
    <row r="2200" spans="1:15" x14ac:dyDescent="0.25">
      <c r="A2200">
        <v>267</v>
      </c>
      <c r="B2200">
        <v>20240107</v>
      </c>
      <c r="C2200">
        <v>5.8</v>
      </c>
      <c r="D2200">
        <v>-0.6</v>
      </c>
      <c r="E2200">
        <v>340</v>
      </c>
      <c r="F2200">
        <v>-0.1</v>
      </c>
      <c r="H2200">
        <v>81</v>
      </c>
      <c r="I2200" s="101" t="s">
        <v>20</v>
      </c>
      <c r="J2200" s="1">
        <f>DATEVALUE(RIGHT(jaar_zip[[#This Row],[YYYYMMDD]],2)&amp;"-"&amp;MID(jaar_zip[[#This Row],[YYYYMMDD]],5,2)&amp;"-"&amp;LEFT(jaar_zip[[#This Row],[YYYYMMDD]],4))</f>
        <v>45298</v>
      </c>
      <c r="K2200" s="101" t="str">
        <f>IF(AND(VALUE(MONTH(jaar_zip[[#This Row],[Datum]]))=1,VALUE(WEEKNUM(jaar_zip[[#This Row],[Datum]],21))&gt;51),RIGHT(YEAR(jaar_zip[[#This Row],[Datum]])-1,2),RIGHT(YEAR(jaar_zip[[#This Row],[Datum]]),2))&amp;"-"&amp; TEXT(WEEKNUM(jaar_zip[[#This Row],[Datum]],21),"00")</f>
        <v>24-01</v>
      </c>
      <c r="L2200" s="101">
        <f>MONTH(jaar_zip[[#This Row],[Datum]])</f>
        <v>1</v>
      </c>
      <c r="M2200" s="101">
        <f>IF(ISNUMBER(jaar_zip[[#This Row],[etmaaltemperatuur]]),IF(jaar_zip[[#This Row],[etmaaltemperatuur]]&lt;stookgrens,stookgrens-jaar_zip[[#This Row],[etmaaltemperatuur]],0),"")</f>
        <v>18.600000000000001</v>
      </c>
      <c r="N2200" s="101">
        <f>IF(ISNUMBER(jaar_zip[[#This Row],[graaddagen]]),IF(OR(MONTH(jaar_zip[[#This Row],[Datum]])=1,MONTH(jaar_zip[[#This Row],[Datum]])=2,MONTH(jaar_zip[[#This Row],[Datum]])=11,MONTH(jaar_zip[[#This Row],[Datum]])=12),1.1,IF(OR(MONTH(jaar_zip[[#This Row],[Datum]])=3,MONTH(jaar_zip[[#This Row],[Datum]])=10),1,0.8))*jaar_zip[[#This Row],[graaddagen]],"")</f>
        <v>20.460000000000004</v>
      </c>
      <c r="O2200" s="101">
        <f>IF(ISNUMBER(jaar_zip[[#This Row],[etmaaltemperatuur]]),IF(jaar_zip[[#This Row],[etmaaltemperatuur]]&gt;stookgrens,jaar_zip[[#This Row],[etmaaltemperatuur]]-stookgrens,0),"")</f>
        <v>0</v>
      </c>
    </row>
    <row r="2201" spans="1:15" x14ac:dyDescent="0.25">
      <c r="A2201">
        <v>267</v>
      </c>
      <c r="B2201">
        <v>20240108</v>
      </c>
      <c r="C2201">
        <v>6.4</v>
      </c>
      <c r="D2201">
        <v>-1.2</v>
      </c>
      <c r="E2201">
        <v>226</v>
      </c>
      <c r="F2201">
        <v>0</v>
      </c>
      <c r="H2201">
        <v>76</v>
      </c>
      <c r="I2201" s="101" t="s">
        <v>20</v>
      </c>
      <c r="J2201" s="1">
        <f>DATEVALUE(RIGHT(jaar_zip[[#This Row],[YYYYMMDD]],2)&amp;"-"&amp;MID(jaar_zip[[#This Row],[YYYYMMDD]],5,2)&amp;"-"&amp;LEFT(jaar_zip[[#This Row],[YYYYMMDD]],4))</f>
        <v>45299</v>
      </c>
      <c r="K2201" s="101" t="str">
        <f>IF(AND(VALUE(MONTH(jaar_zip[[#This Row],[Datum]]))=1,VALUE(WEEKNUM(jaar_zip[[#This Row],[Datum]],21))&gt;51),RIGHT(YEAR(jaar_zip[[#This Row],[Datum]])-1,2),RIGHT(YEAR(jaar_zip[[#This Row],[Datum]]),2))&amp;"-"&amp; TEXT(WEEKNUM(jaar_zip[[#This Row],[Datum]],21),"00")</f>
        <v>24-02</v>
      </c>
      <c r="L2201" s="101">
        <f>MONTH(jaar_zip[[#This Row],[Datum]])</f>
        <v>1</v>
      </c>
      <c r="M2201" s="101">
        <f>IF(ISNUMBER(jaar_zip[[#This Row],[etmaaltemperatuur]]),IF(jaar_zip[[#This Row],[etmaaltemperatuur]]&lt;stookgrens,stookgrens-jaar_zip[[#This Row],[etmaaltemperatuur]],0),"")</f>
        <v>19.2</v>
      </c>
      <c r="N2201" s="101">
        <f>IF(ISNUMBER(jaar_zip[[#This Row],[graaddagen]]),IF(OR(MONTH(jaar_zip[[#This Row],[Datum]])=1,MONTH(jaar_zip[[#This Row],[Datum]])=2,MONTH(jaar_zip[[#This Row],[Datum]])=11,MONTH(jaar_zip[[#This Row],[Datum]])=12),1.1,IF(OR(MONTH(jaar_zip[[#This Row],[Datum]])=3,MONTH(jaar_zip[[#This Row],[Datum]])=10),1,0.8))*jaar_zip[[#This Row],[graaddagen]],"")</f>
        <v>21.12</v>
      </c>
      <c r="O2201" s="101">
        <f>IF(ISNUMBER(jaar_zip[[#This Row],[etmaaltemperatuur]]),IF(jaar_zip[[#This Row],[etmaaltemperatuur]]&gt;stookgrens,jaar_zip[[#This Row],[etmaaltemperatuur]]-stookgrens,0),"")</f>
        <v>0</v>
      </c>
    </row>
    <row r="2202" spans="1:15" x14ac:dyDescent="0.25">
      <c r="A2202">
        <v>267</v>
      </c>
      <c r="B2202">
        <v>20240109</v>
      </c>
      <c r="C2202">
        <v>6.2</v>
      </c>
      <c r="D2202">
        <v>-2.8</v>
      </c>
      <c r="E2202">
        <v>429</v>
      </c>
      <c r="F2202">
        <v>0</v>
      </c>
      <c r="H2202">
        <v>72</v>
      </c>
      <c r="I2202" s="101" t="s">
        <v>20</v>
      </c>
      <c r="J2202" s="1">
        <f>DATEVALUE(RIGHT(jaar_zip[[#This Row],[YYYYMMDD]],2)&amp;"-"&amp;MID(jaar_zip[[#This Row],[YYYYMMDD]],5,2)&amp;"-"&amp;LEFT(jaar_zip[[#This Row],[YYYYMMDD]],4))</f>
        <v>45300</v>
      </c>
      <c r="K2202" s="101" t="str">
        <f>IF(AND(VALUE(MONTH(jaar_zip[[#This Row],[Datum]]))=1,VALUE(WEEKNUM(jaar_zip[[#This Row],[Datum]],21))&gt;51),RIGHT(YEAR(jaar_zip[[#This Row],[Datum]])-1,2),RIGHT(YEAR(jaar_zip[[#This Row],[Datum]]),2))&amp;"-"&amp; TEXT(WEEKNUM(jaar_zip[[#This Row],[Datum]],21),"00")</f>
        <v>24-02</v>
      </c>
      <c r="L2202" s="101">
        <f>MONTH(jaar_zip[[#This Row],[Datum]])</f>
        <v>1</v>
      </c>
      <c r="M2202" s="101">
        <f>IF(ISNUMBER(jaar_zip[[#This Row],[etmaaltemperatuur]]),IF(jaar_zip[[#This Row],[etmaaltemperatuur]]&lt;stookgrens,stookgrens-jaar_zip[[#This Row],[etmaaltemperatuur]],0),"")</f>
        <v>20.8</v>
      </c>
      <c r="N2202" s="101">
        <f>IF(ISNUMBER(jaar_zip[[#This Row],[graaddagen]]),IF(OR(MONTH(jaar_zip[[#This Row],[Datum]])=1,MONTH(jaar_zip[[#This Row],[Datum]])=2,MONTH(jaar_zip[[#This Row],[Datum]])=11,MONTH(jaar_zip[[#This Row],[Datum]])=12),1.1,IF(OR(MONTH(jaar_zip[[#This Row],[Datum]])=3,MONTH(jaar_zip[[#This Row],[Datum]])=10),1,0.8))*jaar_zip[[#This Row],[graaddagen]],"")</f>
        <v>22.880000000000003</v>
      </c>
      <c r="O2202" s="101">
        <f>IF(ISNUMBER(jaar_zip[[#This Row],[etmaaltemperatuur]]),IF(jaar_zip[[#This Row],[etmaaltemperatuur]]&gt;stookgrens,jaar_zip[[#This Row],[etmaaltemperatuur]]-stookgrens,0),"")</f>
        <v>0</v>
      </c>
    </row>
    <row r="2203" spans="1:15" x14ac:dyDescent="0.25">
      <c r="A2203">
        <v>267</v>
      </c>
      <c r="B2203">
        <v>20240110</v>
      </c>
      <c r="C2203">
        <v>4.8</v>
      </c>
      <c r="D2203">
        <v>-3.1</v>
      </c>
      <c r="E2203">
        <v>428</v>
      </c>
      <c r="F2203">
        <v>0</v>
      </c>
      <c r="H2203">
        <v>74</v>
      </c>
      <c r="I2203" s="101" t="s">
        <v>20</v>
      </c>
      <c r="J2203" s="1">
        <f>DATEVALUE(RIGHT(jaar_zip[[#This Row],[YYYYMMDD]],2)&amp;"-"&amp;MID(jaar_zip[[#This Row],[YYYYMMDD]],5,2)&amp;"-"&amp;LEFT(jaar_zip[[#This Row],[YYYYMMDD]],4))</f>
        <v>45301</v>
      </c>
      <c r="K2203" s="101" t="str">
        <f>IF(AND(VALUE(MONTH(jaar_zip[[#This Row],[Datum]]))=1,VALUE(WEEKNUM(jaar_zip[[#This Row],[Datum]],21))&gt;51),RIGHT(YEAR(jaar_zip[[#This Row],[Datum]])-1,2),RIGHT(YEAR(jaar_zip[[#This Row],[Datum]]),2))&amp;"-"&amp; TEXT(WEEKNUM(jaar_zip[[#This Row],[Datum]],21),"00")</f>
        <v>24-02</v>
      </c>
      <c r="L2203" s="101">
        <f>MONTH(jaar_zip[[#This Row],[Datum]])</f>
        <v>1</v>
      </c>
      <c r="M2203" s="101">
        <f>IF(ISNUMBER(jaar_zip[[#This Row],[etmaaltemperatuur]]),IF(jaar_zip[[#This Row],[etmaaltemperatuur]]&lt;stookgrens,stookgrens-jaar_zip[[#This Row],[etmaaltemperatuur]],0),"")</f>
        <v>21.1</v>
      </c>
      <c r="N2203" s="101">
        <f>IF(ISNUMBER(jaar_zip[[#This Row],[graaddagen]]),IF(OR(MONTH(jaar_zip[[#This Row],[Datum]])=1,MONTH(jaar_zip[[#This Row],[Datum]])=2,MONTH(jaar_zip[[#This Row],[Datum]])=11,MONTH(jaar_zip[[#This Row],[Datum]])=12),1.1,IF(OR(MONTH(jaar_zip[[#This Row],[Datum]])=3,MONTH(jaar_zip[[#This Row],[Datum]])=10),1,0.8))*jaar_zip[[#This Row],[graaddagen]],"")</f>
        <v>23.210000000000004</v>
      </c>
      <c r="O2203" s="101">
        <f>IF(ISNUMBER(jaar_zip[[#This Row],[etmaaltemperatuur]]),IF(jaar_zip[[#This Row],[etmaaltemperatuur]]&gt;stookgrens,jaar_zip[[#This Row],[etmaaltemperatuur]]-stookgrens,0),"")</f>
        <v>0</v>
      </c>
    </row>
    <row r="2204" spans="1:15" x14ac:dyDescent="0.25">
      <c r="A2204">
        <v>267</v>
      </c>
      <c r="B2204">
        <v>20240111</v>
      </c>
      <c r="C2204">
        <v>2.9</v>
      </c>
      <c r="D2204">
        <v>-0.1</v>
      </c>
      <c r="E2204">
        <v>123</v>
      </c>
      <c r="F2204">
        <v>0</v>
      </c>
      <c r="H2204">
        <v>91</v>
      </c>
      <c r="I2204" s="101" t="s">
        <v>20</v>
      </c>
      <c r="J2204" s="1">
        <f>DATEVALUE(RIGHT(jaar_zip[[#This Row],[YYYYMMDD]],2)&amp;"-"&amp;MID(jaar_zip[[#This Row],[YYYYMMDD]],5,2)&amp;"-"&amp;LEFT(jaar_zip[[#This Row],[YYYYMMDD]],4))</f>
        <v>45302</v>
      </c>
      <c r="K2204" s="101" t="str">
        <f>IF(AND(VALUE(MONTH(jaar_zip[[#This Row],[Datum]]))=1,VALUE(WEEKNUM(jaar_zip[[#This Row],[Datum]],21))&gt;51),RIGHT(YEAR(jaar_zip[[#This Row],[Datum]])-1,2),RIGHT(YEAR(jaar_zip[[#This Row],[Datum]]),2))&amp;"-"&amp; TEXT(WEEKNUM(jaar_zip[[#This Row],[Datum]],21),"00")</f>
        <v>24-02</v>
      </c>
      <c r="L2204" s="101">
        <f>MONTH(jaar_zip[[#This Row],[Datum]])</f>
        <v>1</v>
      </c>
      <c r="M2204" s="101">
        <f>IF(ISNUMBER(jaar_zip[[#This Row],[etmaaltemperatuur]]),IF(jaar_zip[[#This Row],[etmaaltemperatuur]]&lt;stookgrens,stookgrens-jaar_zip[[#This Row],[etmaaltemperatuur]],0),"")</f>
        <v>18.100000000000001</v>
      </c>
      <c r="N2204" s="101">
        <f>IF(ISNUMBER(jaar_zip[[#This Row],[graaddagen]]),IF(OR(MONTH(jaar_zip[[#This Row],[Datum]])=1,MONTH(jaar_zip[[#This Row],[Datum]])=2,MONTH(jaar_zip[[#This Row],[Datum]])=11,MONTH(jaar_zip[[#This Row],[Datum]])=12),1.1,IF(OR(MONTH(jaar_zip[[#This Row],[Datum]])=3,MONTH(jaar_zip[[#This Row],[Datum]])=10),1,0.8))*jaar_zip[[#This Row],[graaddagen]],"")</f>
        <v>19.910000000000004</v>
      </c>
      <c r="O2204" s="101">
        <f>IF(ISNUMBER(jaar_zip[[#This Row],[etmaaltemperatuur]]),IF(jaar_zip[[#This Row],[etmaaltemperatuur]]&gt;stookgrens,jaar_zip[[#This Row],[etmaaltemperatuur]]-stookgrens,0),"")</f>
        <v>0</v>
      </c>
    </row>
    <row r="2205" spans="1:15" x14ac:dyDescent="0.25">
      <c r="A2205">
        <v>267</v>
      </c>
      <c r="B2205">
        <v>20240112</v>
      </c>
      <c r="C2205">
        <v>3.2</v>
      </c>
      <c r="D2205">
        <v>3.2</v>
      </c>
      <c r="E2205">
        <v>198</v>
      </c>
      <c r="F2205">
        <v>0.6</v>
      </c>
      <c r="H2205">
        <v>95</v>
      </c>
      <c r="I2205" s="101" t="s">
        <v>20</v>
      </c>
      <c r="J2205" s="1">
        <f>DATEVALUE(RIGHT(jaar_zip[[#This Row],[YYYYMMDD]],2)&amp;"-"&amp;MID(jaar_zip[[#This Row],[YYYYMMDD]],5,2)&amp;"-"&amp;LEFT(jaar_zip[[#This Row],[YYYYMMDD]],4))</f>
        <v>45303</v>
      </c>
      <c r="K2205" s="101" t="str">
        <f>IF(AND(VALUE(MONTH(jaar_zip[[#This Row],[Datum]]))=1,VALUE(WEEKNUM(jaar_zip[[#This Row],[Datum]],21))&gt;51),RIGHT(YEAR(jaar_zip[[#This Row],[Datum]])-1,2),RIGHT(YEAR(jaar_zip[[#This Row],[Datum]]),2))&amp;"-"&amp; TEXT(WEEKNUM(jaar_zip[[#This Row],[Datum]],21),"00")</f>
        <v>24-02</v>
      </c>
      <c r="L2205" s="101">
        <f>MONTH(jaar_zip[[#This Row],[Datum]])</f>
        <v>1</v>
      </c>
      <c r="M2205" s="101">
        <f>IF(ISNUMBER(jaar_zip[[#This Row],[etmaaltemperatuur]]),IF(jaar_zip[[#This Row],[etmaaltemperatuur]]&lt;stookgrens,stookgrens-jaar_zip[[#This Row],[etmaaltemperatuur]],0),"")</f>
        <v>14.8</v>
      </c>
      <c r="N2205" s="101">
        <f>IF(ISNUMBER(jaar_zip[[#This Row],[graaddagen]]),IF(OR(MONTH(jaar_zip[[#This Row],[Datum]])=1,MONTH(jaar_zip[[#This Row],[Datum]])=2,MONTH(jaar_zip[[#This Row],[Datum]])=11,MONTH(jaar_zip[[#This Row],[Datum]])=12),1.1,IF(OR(MONTH(jaar_zip[[#This Row],[Datum]])=3,MONTH(jaar_zip[[#This Row],[Datum]])=10),1,0.8))*jaar_zip[[#This Row],[graaddagen]],"")</f>
        <v>16.28</v>
      </c>
      <c r="O2205" s="101">
        <f>IF(ISNUMBER(jaar_zip[[#This Row],[etmaaltemperatuur]]),IF(jaar_zip[[#This Row],[etmaaltemperatuur]]&gt;stookgrens,jaar_zip[[#This Row],[etmaaltemperatuur]]-stookgrens,0),"")</f>
        <v>0</v>
      </c>
    </row>
    <row r="2206" spans="1:15" x14ac:dyDescent="0.25">
      <c r="A2206">
        <v>267</v>
      </c>
      <c r="B2206">
        <v>20240113</v>
      </c>
      <c r="C2206">
        <v>5.7</v>
      </c>
      <c r="D2206">
        <v>3.9</v>
      </c>
      <c r="E2206">
        <v>152</v>
      </c>
      <c r="F2206">
        <v>1.9</v>
      </c>
      <c r="H2206">
        <v>92</v>
      </c>
      <c r="I2206" s="101" t="s">
        <v>20</v>
      </c>
      <c r="J2206" s="1">
        <f>DATEVALUE(RIGHT(jaar_zip[[#This Row],[YYYYMMDD]],2)&amp;"-"&amp;MID(jaar_zip[[#This Row],[YYYYMMDD]],5,2)&amp;"-"&amp;LEFT(jaar_zip[[#This Row],[YYYYMMDD]],4))</f>
        <v>45304</v>
      </c>
      <c r="K2206" s="101" t="str">
        <f>IF(AND(VALUE(MONTH(jaar_zip[[#This Row],[Datum]]))=1,VALUE(WEEKNUM(jaar_zip[[#This Row],[Datum]],21))&gt;51),RIGHT(YEAR(jaar_zip[[#This Row],[Datum]])-1,2),RIGHT(YEAR(jaar_zip[[#This Row],[Datum]]),2))&amp;"-"&amp; TEXT(WEEKNUM(jaar_zip[[#This Row],[Datum]],21),"00")</f>
        <v>24-02</v>
      </c>
      <c r="L2206" s="101">
        <f>MONTH(jaar_zip[[#This Row],[Datum]])</f>
        <v>1</v>
      </c>
      <c r="M2206" s="101">
        <f>IF(ISNUMBER(jaar_zip[[#This Row],[etmaaltemperatuur]]),IF(jaar_zip[[#This Row],[etmaaltemperatuur]]&lt;stookgrens,stookgrens-jaar_zip[[#This Row],[etmaaltemperatuur]],0),"")</f>
        <v>14.1</v>
      </c>
      <c r="N2206" s="101">
        <f>IF(ISNUMBER(jaar_zip[[#This Row],[graaddagen]]),IF(OR(MONTH(jaar_zip[[#This Row],[Datum]])=1,MONTH(jaar_zip[[#This Row],[Datum]])=2,MONTH(jaar_zip[[#This Row],[Datum]])=11,MONTH(jaar_zip[[#This Row],[Datum]])=12),1.1,IF(OR(MONTH(jaar_zip[[#This Row],[Datum]])=3,MONTH(jaar_zip[[#This Row],[Datum]])=10),1,0.8))*jaar_zip[[#This Row],[graaddagen]],"")</f>
        <v>15.510000000000002</v>
      </c>
      <c r="O2206" s="101">
        <f>IF(ISNUMBER(jaar_zip[[#This Row],[etmaaltemperatuur]]),IF(jaar_zip[[#This Row],[etmaaltemperatuur]]&gt;stookgrens,jaar_zip[[#This Row],[etmaaltemperatuur]]-stookgrens,0),"")</f>
        <v>0</v>
      </c>
    </row>
    <row r="2207" spans="1:15" x14ac:dyDescent="0.25">
      <c r="A2207">
        <v>267</v>
      </c>
      <c r="B2207">
        <v>20240114</v>
      </c>
      <c r="C2207">
        <v>6.3</v>
      </c>
      <c r="D2207">
        <v>3.5</v>
      </c>
      <c r="E2207">
        <v>208</v>
      </c>
      <c r="F2207">
        <v>1</v>
      </c>
      <c r="H2207">
        <v>89</v>
      </c>
      <c r="I2207" s="101" t="s">
        <v>20</v>
      </c>
      <c r="J2207" s="1">
        <f>DATEVALUE(RIGHT(jaar_zip[[#This Row],[YYYYMMDD]],2)&amp;"-"&amp;MID(jaar_zip[[#This Row],[YYYYMMDD]],5,2)&amp;"-"&amp;LEFT(jaar_zip[[#This Row],[YYYYMMDD]],4))</f>
        <v>45305</v>
      </c>
      <c r="K2207" s="101" t="str">
        <f>IF(AND(VALUE(MONTH(jaar_zip[[#This Row],[Datum]]))=1,VALUE(WEEKNUM(jaar_zip[[#This Row],[Datum]],21))&gt;51),RIGHT(YEAR(jaar_zip[[#This Row],[Datum]])-1,2),RIGHT(YEAR(jaar_zip[[#This Row],[Datum]]),2))&amp;"-"&amp; TEXT(WEEKNUM(jaar_zip[[#This Row],[Datum]],21),"00")</f>
        <v>24-02</v>
      </c>
      <c r="L2207" s="101">
        <f>MONTH(jaar_zip[[#This Row],[Datum]])</f>
        <v>1</v>
      </c>
      <c r="M2207" s="101">
        <f>IF(ISNUMBER(jaar_zip[[#This Row],[etmaaltemperatuur]]),IF(jaar_zip[[#This Row],[etmaaltemperatuur]]&lt;stookgrens,stookgrens-jaar_zip[[#This Row],[etmaaltemperatuur]],0),"")</f>
        <v>14.5</v>
      </c>
      <c r="N2207" s="101">
        <f>IF(ISNUMBER(jaar_zip[[#This Row],[graaddagen]]),IF(OR(MONTH(jaar_zip[[#This Row],[Datum]])=1,MONTH(jaar_zip[[#This Row],[Datum]])=2,MONTH(jaar_zip[[#This Row],[Datum]])=11,MONTH(jaar_zip[[#This Row],[Datum]])=12),1.1,IF(OR(MONTH(jaar_zip[[#This Row],[Datum]])=3,MONTH(jaar_zip[[#This Row],[Datum]])=10),1,0.8))*jaar_zip[[#This Row],[graaddagen]],"")</f>
        <v>15.950000000000001</v>
      </c>
      <c r="O2207" s="101">
        <f>IF(ISNUMBER(jaar_zip[[#This Row],[etmaaltemperatuur]]),IF(jaar_zip[[#This Row],[etmaaltemperatuur]]&gt;stookgrens,jaar_zip[[#This Row],[etmaaltemperatuur]]-stookgrens,0),"")</f>
        <v>0</v>
      </c>
    </row>
    <row r="2208" spans="1:15" x14ac:dyDescent="0.25">
      <c r="A2208">
        <v>267</v>
      </c>
      <c r="B2208">
        <v>20240115</v>
      </c>
      <c r="C2208">
        <v>8.8000000000000007</v>
      </c>
      <c r="D2208">
        <v>2.2999999999999998</v>
      </c>
      <c r="E2208">
        <v>291</v>
      </c>
      <c r="F2208">
        <v>2.5</v>
      </c>
      <c r="H2208">
        <v>84</v>
      </c>
      <c r="I2208" s="101" t="s">
        <v>20</v>
      </c>
      <c r="J2208" s="1">
        <f>DATEVALUE(RIGHT(jaar_zip[[#This Row],[YYYYMMDD]],2)&amp;"-"&amp;MID(jaar_zip[[#This Row],[YYYYMMDD]],5,2)&amp;"-"&amp;LEFT(jaar_zip[[#This Row],[YYYYMMDD]],4))</f>
        <v>45306</v>
      </c>
      <c r="K2208" s="101" t="str">
        <f>IF(AND(VALUE(MONTH(jaar_zip[[#This Row],[Datum]]))=1,VALUE(WEEKNUM(jaar_zip[[#This Row],[Datum]],21))&gt;51),RIGHT(YEAR(jaar_zip[[#This Row],[Datum]])-1,2),RIGHT(YEAR(jaar_zip[[#This Row],[Datum]]),2))&amp;"-"&amp; TEXT(WEEKNUM(jaar_zip[[#This Row],[Datum]],21),"00")</f>
        <v>24-03</v>
      </c>
      <c r="L2208" s="101">
        <f>MONTH(jaar_zip[[#This Row],[Datum]])</f>
        <v>1</v>
      </c>
      <c r="M2208" s="101">
        <f>IF(ISNUMBER(jaar_zip[[#This Row],[etmaaltemperatuur]]),IF(jaar_zip[[#This Row],[etmaaltemperatuur]]&lt;stookgrens,stookgrens-jaar_zip[[#This Row],[etmaaltemperatuur]],0),"")</f>
        <v>15.7</v>
      </c>
      <c r="N2208" s="101">
        <f>IF(ISNUMBER(jaar_zip[[#This Row],[graaddagen]]),IF(OR(MONTH(jaar_zip[[#This Row],[Datum]])=1,MONTH(jaar_zip[[#This Row],[Datum]])=2,MONTH(jaar_zip[[#This Row],[Datum]])=11,MONTH(jaar_zip[[#This Row],[Datum]])=12),1.1,IF(OR(MONTH(jaar_zip[[#This Row],[Datum]])=3,MONTH(jaar_zip[[#This Row],[Datum]])=10),1,0.8))*jaar_zip[[#This Row],[graaddagen]],"")</f>
        <v>17.27</v>
      </c>
      <c r="O2208" s="101">
        <f>IF(ISNUMBER(jaar_zip[[#This Row],[etmaaltemperatuur]]),IF(jaar_zip[[#This Row],[etmaaltemperatuur]]&gt;stookgrens,jaar_zip[[#This Row],[etmaaltemperatuur]]-stookgrens,0),"")</f>
        <v>0</v>
      </c>
    </row>
    <row r="2209" spans="1:15" x14ac:dyDescent="0.25">
      <c r="A2209">
        <v>267</v>
      </c>
      <c r="B2209">
        <v>20240116</v>
      </c>
      <c r="C2209">
        <v>6.3</v>
      </c>
      <c r="D2209">
        <v>1.3</v>
      </c>
      <c r="E2209">
        <v>208</v>
      </c>
      <c r="F2209">
        <v>0.3</v>
      </c>
      <c r="H2209">
        <v>84</v>
      </c>
      <c r="I2209" s="101" t="s">
        <v>20</v>
      </c>
      <c r="J2209" s="1">
        <f>DATEVALUE(RIGHT(jaar_zip[[#This Row],[YYYYMMDD]],2)&amp;"-"&amp;MID(jaar_zip[[#This Row],[YYYYMMDD]],5,2)&amp;"-"&amp;LEFT(jaar_zip[[#This Row],[YYYYMMDD]],4))</f>
        <v>45307</v>
      </c>
      <c r="K2209" s="101" t="str">
        <f>IF(AND(VALUE(MONTH(jaar_zip[[#This Row],[Datum]]))=1,VALUE(WEEKNUM(jaar_zip[[#This Row],[Datum]],21))&gt;51),RIGHT(YEAR(jaar_zip[[#This Row],[Datum]])-1,2),RIGHT(YEAR(jaar_zip[[#This Row],[Datum]]),2))&amp;"-"&amp; TEXT(WEEKNUM(jaar_zip[[#This Row],[Datum]],21),"00")</f>
        <v>24-03</v>
      </c>
      <c r="L2209" s="101">
        <f>MONTH(jaar_zip[[#This Row],[Datum]])</f>
        <v>1</v>
      </c>
      <c r="M2209" s="101">
        <f>IF(ISNUMBER(jaar_zip[[#This Row],[etmaaltemperatuur]]),IF(jaar_zip[[#This Row],[etmaaltemperatuur]]&lt;stookgrens,stookgrens-jaar_zip[[#This Row],[etmaaltemperatuur]],0),"")</f>
        <v>16.7</v>
      </c>
      <c r="N2209" s="101">
        <f>IF(ISNUMBER(jaar_zip[[#This Row],[graaddagen]]),IF(OR(MONTH(jaar_zip[[#This Row],[Datum]])=1,MONTH(jaar_zip[[#This Row],[Datum]])=2,MONTH(jaar_zip[[#This Row],[Datum]])=11,MONTH(jaar_zip[[#This Row],[Datum]])=12),1.1,IF(OR(MONTH(jaar_zip[[#This Row],[Datum]])=3,MONTH(jaar_zip[[#This Row],[Datum]])=10),1,0.8))*jaar_zip[[#This Row],[graaddagen]],"")</f>
        <v>18.37</v>
      </c>
      <c r="O2209" s="101">
        <f>IF(ISNUMBER(jaar_zip[[#This Row],[etmaaltemperatuur]]),IF(jaar_zip[[#This Row],[etmaaltemperatuur]]&gt;stookgrens,jaar_zip[[#This Row],[etmaaltemperatuur]]-stookgrens,0),"")</f>
        <v>0</v>
      </c>
    </row>
    <row r="2210" spans="1:15" x14ac:dyDescent="0.25">
      <c r="A2210">
        <v>267</v>
      </c>
      <c r="B2210">
        <v>20240117</v>
      </c>
      <c r="C2210">
        <v>4.5999999999999996</v>
      </c>
      <c r="D2210">
        <v>0.2</v>
      </c>
      <c r="E2210">
        <v>103</v>
      </c>
      <c r="F2210">
        <v>-0.1</v>
      </c>
      <c r="H2210">
        <v>85</v>
      </c>
      <c r="I2210" s="101" t="s">
        <v>20</v>
      </c>
      <c r="J2210" s="1">
        <f>DATEVALUE(RIGHT(jaar_zip[[#This Row],[YYYYMMDD]],2)&amp;"-"&amp;MID(jaar_zip[[#This Row],[YYYYMMDD]],5,2)&amp;"-"&amp;LEFT(jaar_zip[[#This Row],[YYYYMMDD]],4))</f>
        <v>45308</v>
      </c>
      <c r="K2210" s="101" t="str">
        <f>IF(AND(VALUE(MONTH(jaar_zip[[#This Row],[Datum]]))=1,VALUE(WEEKNUM(jaar_zip[[#This Row],[Datum]],21))&gt;51),RIGHT(YEAR(jaar_zip[[#This Row],[Datum]])-1,2),RIGHT(YEAR(jaar_zip[[#This Row],[Datum]]),2))&amp;"-"&amp; TEXT(WEEKNUM(jaar_zip[[#This Row],[Datum]],21),"00")</f>
        <v>24-03</v>
      </c>
      <c r="L2210" s="101">
        <f>MONTH(jaar_zip[[#This Row],[Datum]])</f>
        <v>1</v>
      </c>
      <c r="M2210" s="101">
        <f>IF(ISNUMBER(jaar_zip[[#This Row],[etmaaltemperatuur]]),IF(jaar_zip[[#This Row],[etmaaltemperatuur]]&lt;stookgrens,stookgrens-jaar_zip[[#This Row],[etmaaltemperatuur]],0),"")</f>
        <v>17.8</v>
      </c>
      <c r="N2210" s="101">
        <f>IF(ISNUMBER(jaar_zip[[#This Row],[graaddagen]]),IF(OR(MONTH(jaar_zip[[#This Row],[Datum]])=1,MONTH(jaar_zip[[#This Row],[Datum]])=2,MONTH(jaar_zip[[#This Row],[Datum]])=11,MONTH(jaar_zip[[#This Row],[Datum]])=12),1.1,IF(OR(MONTH(jaar_zip[[#This Row],[Datum]])=3,MONTH(jaar_zip[[#This Row],[Datum]])=10),1,0.8))*jaar_zip[[#This Row],[graaddagen]],"")</f>
        <v>19.580000000000002</v>
      </c>
      <c r="O2210" s="101">
        <f>IF(ISNUMBER(jaar_zip[[#This Row],[etmaaltemperatuur]]),IF(jaar_zip[[#This Row],[etmaaltemperatuur]]&gt;stookgrens,jaar_zip[[#This Row],[etmaaltemperatuur]]-stookgrens,0),"")</f>
        <v>0</v>
      </c>
    </row>
    <row r="2211" spans="1:15" x14ac:dyDescent="0.25">
      <c r="A2211">
        <v>267</v>
      </c>
      <c r="B2211">
        <v>20240118</v>
      </c>
      <c r="C2211">
        <v>3.2</v>
      </c>
      <c r="D2211">
        <v>0.4</v>
      </c>
      <c r="E2211">
        <v>496</v>
      </c>
      <c r="F2211">
        <v>0.3</v>
      </c>
      <c r="H2211">
        <v>88</v>
      </c>
      <c r="I2211" s="101" t="s">
        <v>20</v>
      </c>
      <c r="J2211" s="1">
        <f>DATEVALUE(RIGHT(jaar_zip[[#This Row],[YYYYMMDD]],2)&amp;"-"&amp;MID(jaar_zip[[#This Row],[YYYYMMDD]],5,2)&amp;"-"&amp;LEFT(jaar_zip[[#This Row],[YYYYMMDD]],4))</f>
        <v>45309</v>
      </c>
      <c r="K2211" s="101" t="str">
        <f>IF(AND(VALUE(MONTH(jaar_zip[[#This Row],[Datum]]))=1,VALUE(WEEKNUM(jaar_zip[[#This Row],[Datum]],21))&gt;51),RIGHT(YEAR(jaar_zip[[#This Row],[Datum]])-1,2),RIGHT(YEAR(jaar_zip[[#This Row],[Datum]]),2))&amp;"-"&amp; TEXT(WEEKNUM(jaar_zip[[#This Row],[Datum]],21),"00")</f>
        <v>24-03</v>
      </c>
      <c r="L2211" s="101">
        <f>MONTH(jaar_zip[[#This Row],[Datum]])</f>
        <v>1</v>
      </c>
      <c r="M2211" s="101">
        <f>IF(ISNUMBER(jaar_zip[[#This Row],[etmaaltemperatuur]]),IF(jaar_zip[[#This Row],[etmaaltemperatuur]]&lt;stookgrens,stookgrens-jaar_zip[[#This Row],[etmaaltemperatuur]],0),"")</f>
        <v>17.600000000000001</v>
      </c>
      <c r="N2211" s="101">
        <f>IF(ISNUMBER(jaar_zip[[#This Row],[graaddagen]]),IF(OR(MONTH(jaar_zip[[#This Row],[Datum]])=1,MONTH(jaar_zip[[#This Row],[Datum]])=2,MONTH(jaar_zip[[#This Row],[Datum]])=11,MONTH(jaar_zip[[#This Row],[Datum]])=12),1.1,IF(OR(MONTH(jaar_zip[[#This Row],[Datum]])=3,MONTH(jaar_zip[[#This Row],[Datum]])=10),1,0.8))*jaar_zip[[#This Row],[graaddagen]],"")</f>
        <v>19.360000000000003</v>
      </c>
      <c r="O2211" s="101">
        <f>IF(ISNUMBER(jaar_zip[[#This Row],[etmaaltemperatuur]]),IF(jaar_zip[[#This Row],[etmaaltemperatuur]]&gt;stookgrens,jaar_zip[[#This Row],[etmaaltemperatuur]]-stookgrens,0),"")</f>
        <v>0</v>
      </c>
    </row>
    <row r="2212" spans="1:15" x14ac:dyDescent="0.25">
      <c r="A2212">
        <v>267</v>
      </c>
      <c r="B2212">
        <v>20240119</v>
      </c>
      <c r="C2212">
        <v>5.9</v>
      </c>
      <c r="D2212">
        <v>1.9</v>
      </c>
      <c r="E2212">
        <v>469</v>
      </c>
      <c r="F2212">
        <v>1.4</v>
      </c>
      <c r="H2212">
        <v>85</v>
      </c>
      <c r="I2212" s="101" t="s">
        <v>20</v>
      </c>
      <c r="J2212" s="1">
        <f>DATEVALUE(RIGHT(jaar_zip[[#This Row],[YYYYMMDD]],2)&amp;"-"&amp;MID(jaar_zip[[#This Row],[YYYYMMDD]],5,2)&amp;"-"&amp;LEFT(jaar_zip[[#This Row],[YYYYMMDD]],4))</f>
        <v>45310</v>
      </c>
      <c r="K2212" s="101" t="str">
        <f>IF(AND(VALUE(MONTH(jaar_zip[[#This Row],[Datum]]))=1,VALUE(WEEKNUM(jaar_zip[[#This Row],[Datum]],21))&gt;51),RIGHT(YEAR(jaar_zip[[#This Row],[Datum]])-1,2),RIGHT(YEAR(jaar_zip[[#This Row],[Datum]]),2))&amp;"-"&amp; TEXT(WEEKNUM(jaar_zip[[#This Row],[Datum]],21),"00")</f>
        <v>24-03</v>
      </c>
      <c r="L2212" s="101">
        <f>MONTH(jaar_zip[[#This Row],[Datum]])</f>
        <v>1</v>
      </c>
      <c r="M2212" s="101">
        <f>IF(ISNUMBER(jaar_zip[[#This Row],[etmaaltemperatuur]]),IF(jaar_zip[[#This Row],[etmaaltemperatuur]]&lt;stookgrens,stookgrens-jaar_zip[[#This Row],[etmaaltemperatuur]],0),"")</f>
        <v>16.100000000000001</v>
      </c>
      <c r="N2212" s="101">
        <f>IF(ISNUMBER(jaar_zip[[#This Row],[graaddagen]]),IF(OR(MONTH(jaar_zip[[#This Row],[Datum]])=1,MONTH(jaar_zip[[#This Row],[Datum]])=2,MONTH(jaar_zip[[#This Row],[Datum]])=11,MONTH(jaar_zip[[#This Row],[Datum]])=12),1.1,IF(OR(MONTH(jaar_zip[[#This Row],[Datum]])=3,MONTH(jaar_zip[[#This Row],[Datum]])=10),1,0.8))*jaar_zip[[#This Row],[graaddagen]],"")</f>
        <v>17.710000000000004</v>
      </c>
      <c r="O2212" s="101">
        <f>IF(ISNUMBER(jaar_zip[[#This Row],[etmaaltemperatuur]]),IF(jaar_zip[[#This Row],[etmaaltemperatuur]]&gt;stookgrens,jaar_zip[[#This Row],[etmaaltemperatuur]]-stookgrens,0),"")</f>
        <v>0</v>
      </c>
    </row>
    <row r="2213" spans="1:15" x14ac:dyDescent="0.25">
      <c r="A2213">
        <v>267</v>
      </c>
      <c r="B2213">
        <v>20240120</v>
      </c>
      <c r="C2213">
        <v>7.6</v>
      </c>
      <c r="D2213">
        <v>1.2</v>
      </c>
      <c r="E2213">
        <v>218</v>
      </c>
      <c r="F2213">
        <v>0</v>
      </c>
      <c r="H2213">
        <v>82</v>
      </c>
      <c r="I2213" s="101" t="s">
        <v>20</v>
      </c>
      <c r="J2213" s="1">
        <f>DATEVALUE(RIGHT(jaar_zip[[#This Row],[YYYYMMDD]],2)&amp;"-"&amp;MID(jaar_zip[[#This Row],[YYYYMMDD]],5,2)&amp;"-"&amp;LEFT(jaar_zip[[#This Row],[YYYYMMDD]],4))</f>
        <v>45311</v>
      </c>
      <c r="K2213" s="101" t="str">
        <f>IF(AND(VALUE(MONTH(jaar_zip[[#This Row],[Datum]]))=1,VALUE(WEEKNUM(jaar_zip[[#This Row],[Datum]],21))&gt;51),RIGHT(YEAR(jaar_zip[[#This Row],[Datum]])-1,2),RIGHT(YEAR(jaar_zip[[#This Row],[Datum]]),2))&amp;"-"&amp; TEXT(WEEKNUM(jaar_zip[[#This Row],[Datum]],21),"00")</f>
        <v>24-03</v>
      </c>
      <c r="L2213" s="101">
        <f>MONTH(jaar_zip[[#This Row],[Datum]])</f>
        <v>1</v>
      </c>
      <c r="M2213" s="101">
        <f>IF(ISNUMBER(jaar_zip[[#This Row],[etmaaltemperatuur]]),IF(jaar_zip[[#This Row],[etmaaltemperatuur]]&lt;stookgrens,stookgrens-jaar_zip[[#This Row],[etmaaltemperatuur]],0),"")</f>
        <v>16.8</v>
      </c>
      <c r="N2213" s="101">
        <f>IF(ISNUMBER(jaar_zip[[#This Row],[graaddagen]]),IF(OR(MONTH(jaar_zip[[#This Row],[Datum]])=1,MONTH(jaar_zip[[#This Row],[Datum]])=2,MONTH(jaar_zip[[#This Row],[Datum]])=11,MONTH(jaar_zip[[#This Row],[Datum]])=12),1.1,IF(OR(MONTH(jaar_zip[[#This Row],[Datum]])=3,MONTH(jaar_zip[[#This Row],[Datum]])=10),1,0.8))*jaar_zip[[#This Row],[graaddagen]],"")</f>
        <v>18.480000000000004</v>
      </c>
      <c r="O2213" s="101">
        <f>IF(ISNUMBER(jaar_zip[[#This Row],[etmaaltemperatuur]]),IF(jaar_zip[[#This Row],[etmaaltemperatuur]]&gt;stookgrens,jaar_zip[[#This Row],[etmaaltemperatuur]]-stookgrens,0),"")</f>
        <v>0</v>
      </c>
    </row>
    <row r="2214" spans="1:15" x14ac:dyDescent="0.25">
      <c r="A2214">
        <v>267</v>
      </c>
      <c r="B2214">
        <v>20240121</v>
      </c>
      <c r="C2214">
        <v>11</v>
      </c>
      <c r="D2214">
        <v>2.9</v>
      </c>
      <c r="E2214">
        <v>107</v>
      </c>
      <c r="F2214">
        <v>0.8</v>
      </c>
      <c r="H2214">
        <v>80</v>
      </c>
      <c r="I2214" s="101" t="s">
        <v>20</v>
      </c>
      <c r="J2214" s="1">
        <f>DATEVALUE(RIGHT(jaar_zip[[#This Row],[YYYYMMDD]],2)&amp;"-"&amp;MID(jaar_zip[[#This Row],[YYYYMMDD]],5,2)&amp;"-"&amp;LEFT(jaar_zip[[#This Row],[YYYYMMDD]],4))</f>
        <v>45312</v>
      </c>
      <c r="K2214" s="101" t="str">
        <f>IF(AND(VALUE(MONTH(jaar_zip[[#This Row],[Datum]]))=1,VALUE(WEEKNUM(jaar_zip[[#This Row],[Datum]],21))&gt;51),RIGHT(YEAR(jaar_zip[[#This Row],[Datum]])-1,2),RIGHT(YEAR(jaar_zip[[#This Row],[Datum]]),2))&amp;"-"&amp; TEXT(WEEKNUM(jaar_zip[[#This Row],[Datum]],21),"00")</f>
        <v>24-03</v>
      </c>
      <c r="L2214" s="101">
        <f>MONTH(jaar_zip[[#This Row],[Datum]])</f>
        <v>1</v>
      </c>
      <c r="M2214" s="101">
        <f>IF(ISNUMBER(jaar_zip[[#This Row],[etmaaltemperatuur]]),IF(jaar_zip[[#This Row],[etmaaltemperatuur]]&lt;stookgrens,stookgrens-jaar_zip[[#This Row],[etmaaltemperatuur]],0),"")</f>
        <v>15.1</v>
      </c>
      <c r="N2214" s="101">
        <f>IF(ISNUMBER(jaar_zip[[#This Row],[graaddagen]]),IF(OR(MONTH(jaar_zip[[#This Row],[Datum]])=1,MONTH(jaar_zip[[#This Row],[Datum]])=2,MONTH(jaar_zip[[#This Row],[Datum]])=11,MONTH(jaar_zip[[#This Row],[Datum]])=12),1.1,IF(OR(MONTH(jaar_zip[[#This Row],[Datum]])=3,MONTH(jaar_zip[[#This Row],[Datum]])=10),1,0.8))*jaar_zip[[#This Row],[graaddagen]],"")</f>
        <v>16.61</v>
      </c>
      <c r="O2214" s="101">
        <f>IF(ISNUMBER(jaar_zip[[#This Row],[etmaaltemperatuur]]),IF(jaar_zip[[#This Row],[etmaaltemperatuur]]&gt;stookgrens,jaar_zip[[#This Row],[etmaaltemperatuur]]-stookgrens,0),"")</f>
        <v>0</v>
      </c>
    </row>
    <row r="2215" spans="1:15" x14ac:dyDescent="0.25">
      <c r="A2215">
        <v>267</v>
      </c>
      <c r="B2215">
        <v>20240122</v>
      </c>
      <c r="C2215">
        <v>11.7</v>
      </c>
      <c r="D2215">
        <v>7.4</v>
      </c>
      <c r="E2215">
        <v>429</v>
      </c>
      <c r="F2215">
        <v>3.5</v>
      </c>
      <c r="H2215">
        <v>86</v>
      </c>
      <c r="I2215" s="101" t="s">
        <v>20</v>
      </c>
      <c r="J2215" s="1">
        <f>DATEVALUE(RIGHT(jaar_zip[[#This Row],[YYYYMMDD]],2)&amp;"-"&amp;MID(jaar_zip[[#This Row],[YYYYMMDD]],5,2)&amp;"-"&amp;LEFT(jaar_zip[[#This Row],[YYYYMMDD]],4))</f>
        <v>45313</v>
      </c>
      <c r="K2215" s="101" t="str">
        <f>IF(AND(VALUE(MONTH(jaar_zip[[#This Row],[Datum]]))=1,VALUE(WEEKNUM(jaar_zip[[#This Row],[Datum]],21))&gt;51),RIGHT(YEAR(jaar_zip[[#This Row],[Datum]])-1,2),RIGHT(YEAR(jaar_zip[[#This Row],[Datum]]),2))&amp;"-"&amp; TEXT(WEEKNUM(jaar_zip[[#This Row],[Datum]],21),"00")</f>
        <v>24-04</v>
      </c>
      <c r="L2215" s="101">
        <f>MONTH(jaar_zip[[#This Row],[Datum]])</f>
        <v>1</v>
      </c>
      <c r="M2215" s="101">
        <f>IF(ISNUMBER(jaar_zip[[#This Row],[etmaaltemperatuur]]),IF(jaar_zip[[#This Row],[etmaaltemperatuur]]&lt;stookgrens,stookgrens-jaar_zip[[#This Row],[etmaaltemperatuur]],0),"")</f>
        <v>10.6</v>
      </c>
      <c r="N2215" s="101">
        <f>IF(ISNUMBER(jaar_zip[[#This Row],[graaddagen]]),IF(OR(MONTH(jaar_zip[[#This Row],[Datum]])=1,MONTH(jaar_zip[[#This Row],[Datum]])=2,MONTH(jaar_zip[[#This Row],[Datum]])=11,MONTH(jaar_zip[[#This Row],[Datum]])=12),1.1,IF(OR(MONTH(jaar_zip[[#This Row],[Datum]])=3,MONTH(jaar_zip[[#This Row],[Datum]])=10),1,0.8))*jaar_zip[[#This Row],[graaddagen]],"")</f>
        <v>11.66</v>
      </c>
      <c r="O2215" s="101">
        <f>IF(ISNUMBER(jaar_zip[[#This Row],[etmaaltemperatuur]]),IF(jaar_zip[[#This Row],[etmaaltemperatuur]]&gt;stookgrens,jaar_zip[[#This Row],[etmaaltemperatuur]]-stookgrens,0),"")</f>
        <v>0</v>
      </c>
    </row>
    <row r="2216" spans="1:15" x14ac:dyDescent="0.25">
      <c r="A2216">
        <v>267</v>
      </c>
      <c r="B2216">
        <v>20240123</v>
      </c>
      <c r="C2216">
        <v>9.9</v>
      </c>
      <c r="D2216">
        <v>6.5</v>
      </c>
      <c r="E2216">
        <v>332</v>
      </c>
      <c r="F2216">
        <v>6.1</v>
      </c>
      <c r="H2216">
        <v>88</v>
      </c>
      <c r="I2216" s="101" t="s">
        <v>20</v>
      </c>
      <c r="J2216" s="1">
        <f>DATEVALUE(RIGHT(jaar_zip[[#This Row],[YYYYMMDD]],2)&amp;"-"&amp;MID(jaar_zip[[#This Row],[YYYYMMDD]],5,2)&amp;"-"&amp;LEFT(jaar_zip[[#This Row],[YYYYMMDD]],4))</f>
        <v>45314</v>
      </c>
      <c r="K2216" s="101" t="str">
        <f>IF(AND(VALUE(MONTH(jaar_zip[[#This Row],[Datum]]))=1,VALUE(WEEKNUM(jaar_zip[[#This Row],[Datum]],21))&gt;51),RIGHT(YEAR(jaar_zip[[#This Row],[Datum]])-1,2),RIGHT(YEAR(jaar_zip[[#This Row],[Datum]]),2))&amp;"-"&amp; TEXT(WEEKNUM(jaar_zip[[#This Row],[Datum]],21),"00")</f>
        <v>24-04</v>
      </c>
      <c r="L2216" s="101">
        <f>MONTH(jaar_zip[[#This Row],[Datum]])</f>
        <v>1</v>
      </c>
      <c r="M2216" s="101">
        <f>IF(ISNUMBER(jaar_zip[[#This Row],[etmaaltemperatuur]]),IF(jaar_zip[[#This Row],[etmaaltemperatuur]]&lt;stookgrens,stookgrens-jaar_zip[[#This Row],[etmaaltemperatuur]],0),"")</f>
        <v>11.5</v>
      </c>
      <c r="N2216" s="101">
        <f>IF(ISNUMBER(jaar_zip[[#This Row],[graaddagen]]),IF(OR(MONTH(jaar_zip[[#This Row],[Datum]])=1,MONTH(jaar_zip[[#This Row],[Datum]])=2,MONTH(jaar_zip[[#This Row],[Datum]])=11,MONTH(jaar_zip[[#This Row],[Datum]])=12),1.1,IF(OR(MONTH(jaar_zip[[#This Row],[Datum]])=3,MONTH(jaar_zip[[#This Row],[Datum]])=10),1,0.8))*jaar_zip[[#This Row],[graaddagen]],"")</f>
        <v>12.65</v>
      </c>
      <c r="O2216" s="101">
        <f>IF(ISNUMBER(jaar_zip[[#This Row],[etmaaltemperatuur]]),IF(jaar_zip[[#This Row],[etmaaltemperatuur]]&gt;stookgrens,jaar_zip[[#This Row],[etmaaltemperatuur]]-stookgrens,0),"")</f>
        <v>0</v>
      </c>
    </row>
    <row r="2217" spans="1:15" x14ac:dyDescent="0.25">
      <c r="A2217">
        <v>267</v>
      </c>
      <c r="B2217">
        <v>20240124</v>
      </c>
      <c r="C2217">
        <v>12.1</v>
      </c>
      <c r="D2217">
        <v>8.1</v>
      </c>
      <c r="E2217">
        <v>404</v>
      </c>
      <c r="F2217">
        <v>0</v>
      </c>
      <c r="H2217">
        <v>81</v>
      </c>
      <c r="I2217" s="101" t="s">
        <v>20</v>
      </c>
      <c r="J2217" s="1">
        <f>DATEVALUE(RIGHT(jaar_zip[[#This Row],[YYYYMMDD]],2)&amp;"-"&amp;MID(jaar_zip[[#This Row],[YYYYMMDD]],5,2)&amp;"-"&amp;LEFT(jaar_zip[[#This Row],[YYYYMMDD]],4))</f>
        <v>45315</v>
      </c>
      <c r="K2217" s="101" t="str">
        <f>IF(AND(VALUE(MONTH(jaar_zip[[#This Row],[Datum]]))=1,VALUE(WEEKNUM(jaar_zip[[#This Row],[Datum]],21))&gt;51),RIGHT(YEAR(jaar_zip[[#This Row],[Datum]])-1,2),RIGHT(YEAR(jaar_zip[[#This Row],[Datum]]),2))&amp;"-"&amp; TEXT(WEEKNUM(jaar_zip[[#This Row],[Datum]],21),"00")</f>
        <v>24-04</v>
      </c>
      <c r="L2217" s="101">
        <f>MONTH(jaar_zip[[#This Row],[Datum]])</f>
        <v>1</v>
      </c>
      <c r="M2217" s="101">
        <f>IF(ISNUMBER(jaar_zip[[#This Row],[etmaaltemperatuur]]),IF(jaar_zip[[#This Row],[etmaaltemperatuur]]&lt;stookgrens,stookgrens-jaar_zip[[#This Row],[etmaaltemperatuur]],0),"")</f>
        <v>9.9</v>
      </c>
      <c r="N2217" s="101">
        <f>IF(ISNUMBER(jaar_zip[[#This Row],[graaddagen]]),IF(OR(MONTH(jaar_zip[[#This Row],[Datum]])=1,MONTH(jaar_zip[[#This Row],[Datum]])=2,MONTH(jaar_zip[[#This Row],[Datum]])=11,MONTH(jaar_zip[[#This Row],[Datum]])=12),1.1,IF(OR(MONTH(jaar_zip[[#This Row],[Datum]])=3,MONTH(jaar_zip[[#This Row],[Datum]])=10),1,0.8))*jaar_zip[[#This Row],[graaddagen]],"")</f>
        <v>10.89</v>
      </c>
      <c r="O2217" s="101">
        <f>IF(ISNUMBER(jaar_zip[[#This Row],[etmaaltemperatuur]]),IF(jaar_zip[[#This Row],[etmaaltemperatuur]]&gt;stookgrens,jaar_zip[[#This Row],[etmaaltemperatuur]]-stookgrens,0),"")</f>
        <v>0</v>
      </c>
    </row>
    <row r="2218" spans="1:15" x14ac:dyDescent="0.25">
      <c r="A2218">
        <v>267</v>
      </c>
      <c r="B2218">
        <v>20240125</v>
      </c>
      <c r="C2218">
        <v>5.4</v>
      </c>
      <c r="D2218">
        <v>5.7</v>
      </c>
      <c r="E2218">
        <v>291</v>
      </c>
      <c r="F2218">
        <v>0.5</v>
      </c>
      <c r="H2218">
        <v>95</v>
      </c>
      <c r="I2218" s="101" t="s">
        <v>20</v>
      </c>
      <c r="J2218" s="1">
        <f>DATEVALUE(RIGHT(jaar_zip[[#This Row],[YYYYMMDD]],2)&amp;"-"&amp;MID(jaar_zip[[#This Row],[YYYYMMDD]],5,2)&amp;"-"&amp;LEFT(jaar_zip[[#This Row],[YYYYMMDD]],4))</f>
        <v>45316</v>
      </c>
      <c r="K2218" s="101" t="str">
        <f>IF(AND(VALUE(MONTH(jaar_zip[[#This Row],[Datum]]))=1,VALUE(WEEKNUM(jaar_zip[[#This Row],[Datum]],21))&gt;51),RIGHT(YEAR(jaar_zip[[#This Row],[Datum]])-1,2),RIGHT(YEAR(jaar_zip[[#This Row],[Datum]]),2))&amp;"-"&amp; TEXT(WEEKNUM(jaar_zip[[#This Row],[Datum]],21),"00")</f>
        <v>24-04</v>
      </c>
      <c r="L2218" s="101">
        <f>MONTH(jaar_zip[[#This Row],[Datum]])</f>
        <v>1</v>
      </c>
      <c r="M2218" s="101">
        <f>IF(ISNUMBER(jaar_zip[[#This Row],[etmaaltemperatuur]]),IF(jaar_zip[[#This Row],[etmaaltemperatuur]]&lt;stookgrens,stookgrens-jaar_zip[[#This Row],[etmaaltemperatuur]],0),"")</f>
        <v>12.3</v>
      </c>
      <c r="N2218" s="101">
        <f>IF(ISNUMBER(jaar_zip[[#This Row],[graaddagen]]),IF(OR(MONTH(jaar_zip[[#This Row],[Datum]])=1,MONTH(jaar_zip[[#This Row],[Datum]])=2,MONTH(jaar_zip[[#This Row],[Datum]])=11,MONTH(jaar_zip[[#This Row],[Datum]])=12),1.1,IF(OR(MONTH(jaar_zip[[#This Row],[Datum]])=3,MONTH(jaar_zip[[#This Row],[Datum]])=10),1,0.8))*jaar_zip[[#This Row],[graaddagen]],"")</f>
        <v>13.530000000000001</v>
      </c>
      <c r="O2218" s="101">
        <f>IF(ISNUMBER(jaar_zip[[#This Row],[etmaaltemperatuur]]),IF(jaar_zip[[#This Row],[etmaaltemperatuur]]&gt;stookgrens,jaar_zip[[#This Row],[etmaaltemperatuur]]-stookgrens,0),"")</f>
        <v>0</v>
      </c>
    </row>
    <row r="2219" spans="1:15" x14ac:dyDescent="0.25">
      <c r="A2219">
        <v>267</v>
      </c>
      <c r="B2219">
        <v>20240126</v>
      </c>
      <c r="C2219">
        <v>8.9</v>
      </c>
      <c r="D2219">
        <v>6.7</v>
      </c>
      <c r="E2219">
        <v>350</v>
      </c>
      <c r="F2219">
        <v>5.6</v>
      </c>
      <c r="H2219">
        <v>88</v>
      </c>
      <c r="I2219" s="101" t="s">
        <v>20</v>
      </c>
      <c r="J2219" s="1">
        <f>DATEVALUE(RIGHT(jaar_zip[[#This Row],[YYYYMMDD]],2)&amp;"-"&amp;MID(jaar_zip[[#This Row],[YYYYMMDD]],5,2)&amp;"-"&amp;LEFT(jaar_zip[[#This Row],[YYYYMMDD]],4))</f>
        <v>45317</v>
      </c>
      <c r="K2219" s="101" t="str">
        <f>IF(AND(VALUE(MONTH(jaar_zip[[#This Row],[Datum]]))=1,VALUE(WEEKNUM(jaar_zip[[#This Row],[Datum]],21))&gt;51),RIGHT(YEAR(jaar_zip[[#This Row],[Datum]])-1,2),RIGHT(YEAR(jaar_zip[[#This Row],[Datum]]),2))&amp;"-"&amp; TEXT(WEEKNUM(jaar_zip[[#This Row],[Datum]],21),"00")</f>
        <v>24-04</v>
      </c>
      <c r="L2219" s="101">
        <f>MONTH(jaar_zip[[#This Row],[Datum]])</f>
        <v>1</v>
      </c>
      <c r="M2219" s="101">
        <f>IF(ISNUMBER(jaar_zip[[#This Row],[etmaaltemperatuur]]),IF(jaar_zip[[#This Row],[etmaaltemperatuur]]&lt;stookgrens,stookgrens-jaar_zip[[#This Row],[etmaaltemperatuur]],0),"")</f>
        <v>11.3</v>
      </c>
      <c r="N2219" s="101">
        <f>IF(ISNUMBER(jaar_zip[[#This Row],[graaddagen]]),IF(OR(MONTH(jaar_zip[[#This Row],[Datum]])=1,MONTH(jaar_zip[[#This Row],[Datum]])=2,MONTH(jaar_zip[[#This Row],[Datum]])=11,MONTH(jaar_zip[[#This Row],[Datum]])=12),1.1,IF(OR(MONTH(jaar_zip[[#This Row],[Datum]])=3,MONTH(jaar_zip[[#This Row],[Datum]])=10),1,0.8))*jaar_zip[[#This Row],[graaddagen]],"")</f>
        <v>12.430000000000001</v>
      </c>
      <c r="O2219" s="101">
        <f>IF(ISNUMBER(jaar_zip[[#This Row],[etmaaltemperatuur]]),IF(jaar_zip[[#This Row],[etmaaltemperatuur]]&gt;stookgrens,jaar_zip[[#This Row],[etmaaltemperatuur]]-stookgrens,0),"")</f>
        <v>0</v>
      </c>
    </row>
    <row r="2220" spans="1:15" x14ac:dyDescent="0.25">
      <c r="A2220">
        <v>267</v>
      </c>
      <c r="B2220">
        <v>20240127</v>
      </c>
      <c r="C2220">
        <v>5</v>
      </c>
      <c r="D2220">
        <v>4.4000000000000004</v>
      </c>
      <c r="E2220">
        <v>498</v>
      </c>
      <c r="F2220">
        <v>0</v>
      </c>
      <c r="H2220">
        <v>91</v>
      </c>
      <c r="I2220" s="101" t="s">
        <v>20</v>
      </c>
      <c r="J2220" s="1">
        <f>DATEVALUE(RIGHT(jaar_zip[[#This Row],[YYYYMMDD]],2)&amp;"-"&amp;MID(jaar_zip[[#This Row],[YYYYMMDD]],5,2)&amp;"-"&amp;LEFT(jaar_zip[[#This Row],[YYYYMMDD]],4))</f>
        <v>45318</v>
      </c>
      <c r="K2220" s="101" t="str">
        <f>IF(AND(VALUE(MONTH(jaar_zip[[#This Row],[Datum]]))=1,VALUE(WEEKNUM(jaar_zip[[#This Row],[Datum]],21))&gt;51),RIGHT(YEAR(jaar_zip[[#This Row],[Datum]])-1,2),RIGHT(YEAR(jaar_zip[[#This Row],[Datum]]),2))&amp;"-"&amp; TEXT(WEEKNUM(jaar_zip[[#This Row],[Datum]],21),"00")</f>
        <v>24-04</v>
      </c>
      <c r="L2220" s="101">
        <f>MONTH(jaar_zip[[#This Row],[Datum]])</f>
        <v>1</v>
      </c>
      <c r="M2220" s="101">
        <f>IF(ISNUMBER(jaar_zip[[#This Row],[etmaaltemperatuur]]),IF(jaar_zip[[#This Row],[etmaaltemperatuur]]&lt;stookgrens,stookgrens-jaar_zip[[#This Row],[etmaaltemperatuur]],0),"")</f>
        <v>13.6</v>
      </c>
      <c r="N2220" s="101">
        <f>IF(ISNUMBER(jaar_zip[[#This Row],[graaddagen]]),IF(OR(MONTH(jaar_zip[[#This Row],[Datum]])=1,MONTH(jaar_zip[[#This Row],[Datum]])=2,MONTH(jaar_zip[[#This Row],[Datum]])=11,MONTH(jaar_zip[[#This Row],[Datum]])=12),1.1,IF(OR(MONTH(jaar_zip[[#This Row],[Datum]])=3,MONTH(jaar_zip[[#This Row],[Datum]])=10),1,0.8))*jaar_zip[[#This Row],[graaddagen]],"")</f>
        <v>14.96</v>
      </c>
      <c r="O2220" s="101">
        <f>IF(ISNUMBER(jaar_zip[[#This Row],[etmaaltemperatuur]]),IF(jaar_zip[[#This Row],[etmaaltemperatuur]]&gt;stookgrens,jaar_zip[[#This Row],[etmaaltemperatuur]]-stookgrens,0),"")</f>
        <v>0</v>
      </c>
    </row>
    <row r="2221" spans="1:15" x14ac:dyDescent="0.25">
      <c r="A2221">
        <v>267</v>
      </c>
      <c r="B2221">
        <v>20240128</v>
      </c>
      <c r="C2221">
        <v>5.5</v>
      </c>
      <c r="D2221">
        <v>3.8</v>
      </c>
      <c r="E2221">
        <v>564</v>
      </c>
      <c r="F2221">
        <v>0</v>
      </c>
      <c r="H2221">
        <v>82</v>
      </c>
      <c r="I2221" s="101" t="s">
        <v>20</v>
      </c>
      <c r="J2221" s="1">
        <f>DATEVALUE(RIGHT(jaar_zip[[#This Row],[YYYYMMDD]],2)&amp;"-"&amp;MID(jaar_zip[[#This Row],[YYYYMMDD]],5,2)&amp;"-"&amp;LEFT(jaar_zip[[#This Row],[YYYYMMDD]],4))</f>
        <v>45319</v>
      </c>
      <c r="K2221" s="101" t="str">
        <f>IF(AND(VALUE(MONTH(jaar_zip[[#This Row],[Datum]]))=1,VALUE(WEEKNUM(jaar_zip[[#This Row],[Datum]],21))&gt;51),RIGHT(YEAR(jaar_zip[[#This Row],[Datum]])-1,2),RIGHT(YEAR(jaar_zip[[#This Row],[Datum]]),2))&amp;"-"&amp; TEXT(WEEKNUM(jaar_zip[[#This Row],[Datum]],21),"00")</f>
        <v>24-04</v>
      </c>
      <c r="L2221" s="101">
        <f>MONTH(jaar_zip[[#This Row],[Datum]])</f>
        <v>1</v>
      </c>
      <c r="M2221" s="101">
        <f>IF(ISNUMBER(jaar_zip[[#This Row],[etmaaltemperatuur]]),IF(jaar_zip[[#This Row],[etmaaltemperatuur]]&lt;stookgrens,stookgrens-jaar_zip[[#This Row],[etmaaltemperatuur]],0),"")</f>
        <v>14.2</v>
      </c>
      <c r="N2221" s="101">
        <f>IF(ISNUMBER(jaar_zip[[#This Row],[graaddagen]]),IF(OR(MONTH(jaar_zip[[#This Row],[Datum]])=1,MONTH(jaar_zip[[#This Row],[Datum]])=2,MONTH(jaar_zip[[#This Row],[Datum]])=11,MONTH(jaar_zip[[#This Row],[Datum]])=12),1.1,IF(OR(MONTH(jaar_zip[[#This Row],[Datum]])=3,MONTH(jaar_zip[[#This Row],[Datum]])=10),1,0.8))*jaar_zip[[#This Row],[graaddagen]],"")</f>
        <v>15.620000000000001</v>
      </c>
      <c r="O2221" s="101">
        <f>IF(ISNUMBER(jaar_zip[[#This Row],[etmaaltemperatuur]]),IF(jaar_zip[[#This Row],[etmaaltemperatuur]]&gt;stookgrens,jaar_zip[[#This Row],[etmaaltemperatuur]]-stookgrens,0),"")</f>
        <v>0</v>
      </c>
    </row>
    <row r="2222" spans="1:15" x14ac:dyDescent="0.25">
      <c r="A2222">
        <v>267</v>
      </c>
      <c r="B2222">
        <v>20240129</v>
      </c>
      <c r="C2222">
        <v>4.5</v>
      </c>
      <c r="D2222">
        <v>5.0999999999999996</v>
      </c>
      <c r="E2222">
        <v>367</v>
      </c>
      <c r="F2222">
        <v>0</v>
      </c>
      <c r="H2222">
        <v>91</v>
      </c>
      <c r="I2222" s="101" t="s">
        <v>20</v>
      </c>
      <c r="J2222" s="1">
        <f>DATEVALUE(RIGHT(jaar_zip[[#This Row],[YYYYMMDD]],2)&amp;"-"&amp;MID(jaar_zip[[#This Row],[YYYYMMDD]],5,2)&amp;"-"&amp;LEFT(jaar_zip[[#This Row],[YYYYMMDD]],4))</f>
        <v>45320</v>
      </c>
      <c r="K2222" s="101" t="str">
        <f>IF(AND(VALUE(MONTH(jaar_zip[[#This Row],[Datum]]))=1,VALUE(WEEKNUM(jaar_zip[[#This Row],[Datum]],21))&gt;51),RIGHT(YEAR(jaar_zip[[#This Row],[Datum]])-1,2),RIGHT(YEAR(jaar_zip[[#This Row],[Datum]]),2))&amp;"-"&amp; TEXT(WEEKNUM(jaar_zip[[#This Row],[Datum]],21),"00")</f>
        <v>24-05</v>
      </c>
      <c r="L2222" s="101">
        <f>MONTH(jaar_zip[[#This Row],[Datum]])</f>
        <v>1</v>
      </c>
      <c r="M2222" s="101">
        <f>IF(ISNUMBER(jaar_zip[[#This Row],[etmaaltemperatuur]]),IF(jaar_zip[[#This Row],[etmaaltemperatuur]]&lt;stookgrens,stookgrens-jaar_zip[[#This Row],[etmaaltemperatuur]],0),"")</f>
        <v>12.9</v>
      </c>
      <c r="N2222" s="101">
        <f>IF(ISNUMBER(jaar_zip[[#This Row],[graaddagen]]),IF(OR(MONTH(jaar_zip[[#This Row],[Datum]])=1,MONTH(jaar_zip[[#This Row],[Datum]])=2,MONTH(jaar_zip[[#This Row],[Datum]])=11,MONTH(jaar_zip[[#This Row],[Datum]])=12),1.1,IF(OR(MONTH(jaar_zip[[#This Row],[Datum]])=3,MONTH(jaar_zip[[#This Row],[Datum]])=10),1,0.8))*jaar_zip[[#This Row],[graaddagen]],"")</f>
        <v>14.190000000000001</v>
      </c>
      <c r="O2222" s="101">
        <f>IF(ISNUMBER(jaar_zip[[#This Row],[etmaaltemperatuur]]),IF(jaar_zip[[#This Row],[etmaaltemperatuur]]&gt;stookgrens,jaar_zip[[#This Row],[etmaaltemperatuur]]-stookgrens,0),"")</f>
        <v>0</v>
      </c>
    </row>
    <row r="2223" spans="1:15" x14ac:dyDescent="0.25">
      <c r="A2223">
        <v>267</v>
      </c>
      <c r="B2223">
        <v>20240130</v>
      </c>
      <c r="C2223">
        <v>6.4</v>
      </c>
      <c r="D2223">
        <v>6.1</v>
      </c>
      <c r="E2223">
        <v>166</v>
      </c>
      <c r="F2223">
        <v>0.3</v>
      </c>
      <c r="H2223">
        <v>95</v>
      </c>
      <c r="I2223" s="101" t="s">
        <v>20</v>
      </c>
      <c r="J2223" s="1">
        <f>DATEVALUE(RIGHT(jaar_zip[[#This Row],[YYYYMMDD]],2)&amp;"-"&amp;MID(jaar_zip[[#This Row],[YYYYMMDD]],5,2)&amp;"-"&amp;LEFT(jaar_zip[[#This Row],[YYYYMMDD]],4))</f>
        <v>45321</v>
      </c>
      <c r="K2223" s="101" t="str">
        <f>IF(AND(VALUE(MONTH(jaar_zip[[#This Row],[Datum]]))=1,VALUE(WEEKNUM(jaar_zip[[#This Row],[Datum]],21))&gt;51),RIGHT(YEAR(jaar_zip[[#This Row],[Datum]])-1,2),RIGHT(YEAR(jaar_zip[[#This Row],[Datum]]),2))&amp;"-"&amp; TEXT(WEEKNUM(jaar_zip[[#This Row],[Datum]],21),"00")</f>
        <v>24-05</v>
      </c>
      <c r="L2223" s="101">
        <f>MONTH(jaar_zip[[#This Row],[Datum]])</f>
        <v>1</v>
      </c>
      <c r="M2223" s="101">
        <f>IF(ISNUMBER(jaar_zip[[#This Row],[etmaaltemperatuur]]),IF(jaar_zip[[#This Row],[etmaaltemperatuur]]&lt;stookgrens,stookgrens-jaar_zip[[#This Row],[etmaaltemperatuur]],0),"")</f>
        <v>11.9</v>
      </c>
      <c r="N2223" s="101">
        <f>IF(ISNUMBER(jaar_zip[[#This Row],[graaddagen]]),IF(OR(MONTH(jaar_zip[[#This Row],[Datum]])=1,MONTH(jaar_zip[[#This Row],[Datum]])=2,MONTH(jaar_zip[[#This Row],[Datum]])=11,MONTH(jaar_zip[[#This Row],[Datum]])=12),1.1,IF(OR(MONTH(jaar_zip[[#This Row],[Datum]])=3,MONTH(jaar_zip[[#This Row],[Datum]])=10),1,0.8))*jaar_zip[[#This Row],[graaddagen]],"")</f>
        <v>13.090000000000002</v>
      </c>
      <c r="O2223" s="101">
        <f>IF(ISNUMBER(jaar_zip[[#This Row],[etmaaltemperatuur]]),IF(jaar_zip[[#This Row],[etmaaltemperatuur]]&gt;stookgrens,jaar_zip[[#This Row],[etmaaltemperatuur]]-stookgrens,0),"")</f>
        <v>0</v>
      </c>
    </row>
    <row r="2224" spans="1:15" x14ac:dyDescent="0.25">
      <c r="A2224">
        <v>267</v>
      </c>
      <c r="B2224">
        <v>20240131</v>
      </c>
      <c r="C2224">
        <v>6.7</v>
      </c>
      <c r="D2224">
        <v>5.6</v>
      </c>
      <c r="E2224">
        <v>144</v>
      </c>
      <c r="F2224">
        <v>3</v>
      </c>
      <c r="H2224">
        <v>85</v>
      </c>
      <c r="I2224" s="101" t="s">
        <v>20</v>
      </c>
      <c r="J2224" s="1">
        <f>DATEVALUE(RIGHT(jaar_zip[[#This Row],[YYYYMMDD]],2)&amp;"-"&amp;MID(jaar_zip[[#This Row],[YYYYMMDD]],5,2)&amp;"-"&amp;LEFT(jaar_zip[[#This Row],[YYYYMMDD]],4))</f>
        <v>45322</v>
      </c>
      <c r="K2224" s="101" t="str">
        <f>IF(AND(VALUE(MONTH(jaar_zip[[#This Row],[Datum]]))=1,VALUE(WEEKNUM(jaar_zip[[#This Row],[Datum]],21))&gt;51),RIGHT(YEAR(jaar_zip[[#This Row],[Datum]])-1,2),RIGHT(YEAR(jaar_zip[[#This Row],[Datum]]),2))&amp;"-"&amp; TEXT(WEEKNUM(jaar_zip[[#This Row],[Datum]],21),"00")</f>
        <v>24-05</v>
      </c>
      <c r="L2224" s="101">
        <f>MONTH(jaar_zip[[#This Row],[Datum]])</f>
        <v>1</v>
      </c>
      <c r="M2224" s="101">
        <f>IF(ISNUMBER(jaar_zip[[#This Row],[etmaaltemperatuur]]),IF(jaar_zip[[#This Row],[etmaaltemperatuur]]&lt;stookgrens,stookgrens-jaar_zip[[#This Row],[etmaaltemperatuur]],0),"")</f>
        <v>12.4</v>
      </c>
      <c r="N2224" s="101">
        <f>IF(ISNUMBER(jaar_zip[[#This Row],[graaddagen]]),IF(OR(MONTH(jaar_zip[[#This Row],[Datum]])=1,MONTH(jaar_zip[[#This Row],[Datum]])=2,MONTH(jaar_zip[[#This Row],[Datum]])=11,MONTH(jaar_zip[[#This Row],[Datum]])=12),1.1,IF(OR(MONTH(jaar_zip[[#This Row],[Datum]])=3,MONTH(jaar_zip[[#This Row],[Datum]])=10),1,0.8))*jaar_zip[[#This Row],[graaddagen]],"")</f>
        <v>13.640000000000002</v>
      </c>
      <c r="O2224" s="101">
        <f>IF(ISNUMBER(jaar_zip[[#This Row],[etmaaltemperatuur]]),IF(jaar_zip[[#This Row],[etmaaltemperatuur]]&gt;stookgrens,jaar_zip[[#This Row],[etmaaltemperatuur]]-stookgrens,0),"")</f>
        <v>0</v>
      </c>
    </row>
    <row r="2225" spans="1:15" x14ac:dyDescent="0.25">
      <c r="A2225">
        <v>267</v>
      </c>
      <c r="B2225">
        <v>20240201</v>
      </c>
      <c r="C2225">
        <v>5.7</v>
      </c>
      <c r="D2225">
        <v>5.4</v>
      </c>
      <c r="E2225">
        <v>596</v>
      </c>
      <c r="F2225">
        <v>0.1</v>
      </c>
      <c r="H2225">
        <v>90</v>
      </c>
      <c r="I2225" s="101" t="s">
        <v>20</v>
      </c>
      <c r="J2225" s="1">
        <f>DATEVALUE(RIGHT(jaar_zip[[#This Row],[YYYYMMDD]],2)&amp;"-"&amp;MID(jaar_zip[[#This Row],[YYYYMMDD]],5,2)&amp;"-"&amp;LEFT(jaar_zip[[#This Row],[YYYYMMDD]],4))</f>
        <v>45323</v>
      </c>
      <c r="K2225" s="101" t="str">
        <f>IF(AND(VALUE(MONTH(jaar_zip[[#This Row],[Datum]]))=1,VALUE(WEEKNUM(jaar_zip[[#This Row],[Datum]],21))&gt;51),RIGHT(YEAR(jaar_zip[[#This Row],[Datum]])-1,2),RIGHT(YEAR(jaar_zip[[#This Row],[Datum]]),2))&amp;"-"&amp; TEXT(WEEKNUM(jaar_zip[[#This Row],[Datum]],21),"00")</f>
        <v>24-05</v>
      </c>
      <c r="L2225" s="101">
        <f>MONTH(jaar_zip[[#This Row],[Datum]])</f>
        <v>2</v>
      </c>
      <c r="M2225" s="101">
        <f>IF(ISNUMBER(jaar_zip[[#This Row],[etmaaltemperatuur]]),IF(jaar_zip[[#This Row],[etmaaltemperatuur]]&lt;stookgrens,stookgrens-jaar_zip[[#This Row],[etmaaltemperatuur]],0),"")</f>
        <v>12.6</v>
      </c>
      <c r="N2225" s="101">
        <f>IF(ISNUMBER(jaar_zip[[#This Row],[graaddagen]]),IF(OR(MONTH(jaar_zip[[#This Row],[Datum]])=1,MONTH(jaar_zip[[#This Row],[Datum]])=2,MONTH(jaar_zip[[#This Row],[Datum]])=11,MONTH(jaar_zip[[#This Row],[Datum]])=12),1.1,IF(OR(MONTH(jaar_zip[[#This Row],[Datum]])=3,MONTH(jaar_zip[[#This Row],[Datum]])=10),1,0.8))*jaar_zip[[#This Row],[graaddagen]],"")</f>
        <v>13.860000000000001</v>
      </c>
      <c r="O2225" s="101">
        <f>IF(ISNUMBER(jaar_zip[[#This Row],[etmaaltemperatuur]]),IF(jaar_zip[[#This Row],[etmaaltemperatuur]]&gt;stookgrens,jaar_zip[[#This Row],[etmaaltemperatuur]]-stookgrens,0),"")</f>
        <v>0</v>
      </c>
    </row>
    <row r="2226" spans="1:15" x14ac:dyDescent="0.25">
      <c r="A2226">
        <v>267</v>
      </c>
      <c r="B2226">
        <v>20240202</v>
      </c>
      <c r="C2226">
        <v>7.8</v>
      </c>
      <c r="D2226">
        <v>6.9</v>
      </c>
      <c r="E2226">
        <v>258</v>
      </c>
      <c r="F2226">
        <v>-0.1</v>
      </c>
      <c r="H2226">
        <v>92</v>
      </c>
      <c r="I2226" s="101" t="s">
        <v>20</v>
      </c>
      <c r="J2226" s="1">
        <f>DATEVALUE(RIGHT(jaar_zip[[#This Row],[YYYYMMDD]],2)&amp;"-"&amp;MID(jaar_zip[[#This Row],[YYYYMMDD]],5,2)&amp;"-"&amp;LEFT(jaar_zip[[#This Row],[YYYYMMDD]],4))</f>
        <v>45324</v>
      </c>
      <c r="K2226" s="101" t="str">
        <f>IF(AND(VALUE(MONTH(jaar_zip[[#This Row],[Datum]]))=1,VALUE(WEEKNUM(jaar_zip[[#This Row],[Datum]],21))&gt;51),RIGHT(YEAR(jaar_zip[[#This Row],[Datum]])-1,2),RIGHT(YEAR(jaar_zip[[#This Row],[Datum]]),2))&amp;"-"&amp; TEXT(WEEKNUM(jaar_zip[[#This Row],[Datum]],21),"00")</f>
        <v>24-05</v>
      </c>
      <c r="L2226" s="101">
        <f>MONTH(jaar_zip[[#This Row],[Datum]])</f>
        <v>2</v>
      </c>
      <c r="M2226" s="101">
        <f>IF(ISNUMBER(jaar_zip[[#This Row],[etmaaltemperatuur]]),IF(jaar_zip[[#This Row],[etmaaltemperatuur]]&lt;stookgrens,stookgrens-jaar_zip[[#This Row],[etmaaltemperatuur]],0),"")</f>
        <v>11.1</v>
      </c>
      <c r="N2226" s="101">
        <f>IF(ISNUMBER(jaar_zip[[#This Row],[graaddagen]]),IF(OR(MONTH(jaar_zip[[#This Row],[Datum]])=1,MONTH(jaar_zip[[#This Row],[Datum]])=2,MONTH(jaar_zip[[#This Row],[Datum]])=11,MONTH(jaar_zip[[#This Row],[Datum]])=12),1.1,IF(OR(MONTH(jaar_zip[[#This Row],[Datum]])=3,MONTH(jaar_zip[[#This Row],[Datum]])=10),1,0.8))*jaar_zip[[#This Row],[graaddagen]],"")</f>
        <v>12.21</v>
      </c>
      <c r="O2226" s="101">
        <f>IF(ISNUMBER(jaar_zip[[#This Row],[etmaaltemperatuur]]),IF(jaar_zip[[#This Row],[etmaaltemperatuur]]&gt;stookgrens,jaar_zip[[#This Row],[etmaaltemperatuur]]-stookgrens,0),"")</f>
        <v>0</v>
      </c>
    </row>
    <row r="2227" spans="1:15" x14ac:dyDescent="0.25">
      <c r="A2227">
        <v>267</v>
      </c>
      <c r="B2227">
        <v>20240203</v>
      </c>
      <c r="C2227">
        <v>7.3</v>
      </c>
      <c r="D2227">
        <v>8.1999999999999993</v>
      </c>
      <c r="E2227">
        <v>480</v>
      </c>
      <c r="F2227">
        <v>0</v>
      </c>
      <c r="H2227">
        <v>92</v>
      </c>
      <c r="I2227" s="101" t="s">
        <v>20</v>
      </c>
      <c r="J2227" s="1">
        <f>DATEVALUE(RIGHT(jaar_zip[[#This Row],[YYYYMMDD]],2)&amp;"-"&amp;MID(jaar_zip[[#This Row],[YYYYMMDD]],5,2)&amp;"-"&amp;LEFT(jaar_zip[[#This Row],[YYYYMMDD]],4))</f>
        <v>45325</v>
      </c>
      <c r="K2227" s="101" t="str">
        <f>IF(AND(VALUE(MONTH(jaar_zip[[#This Row],[Datum]]))=1,VALUE(WEEKNUM(jaar_zip[[#This Row],[Datum]],21))&gt;51),RIGHT(YEAR(jaar_zip[[#This Row],[Datum]])-1,2),RIGHT(YEAR(jaar_zip[[#This Row],[Datum]]),2))&amp;"-"&amp; TEXT(WEEKNUM(jaar_zip[[#This Row],[Datum]],21),"00")</f>
        <v>24-05</v>
      </c>
      <c r="L2227" s="101">
        <f>MONTH(jaar_zip[[#This Row],[Datum]])</f>
        <v>2</v>
      </c>
      <c r="M2227" s="101">
        <f>IF(ISNUMBER(jaar_zip[[#This Row],[etmaaltemperatuur]]),IF(jaar_zip[[#This Row],[etmaaltemperatuur]]&lt;stookgrens,stookgrens-jaar_zip[[#This Row],[etmaaltemperatuur]],0),"")</f>
        <v>9.8000000000000007</v>
      </c>
      <c r="N2227" s="101">
        <f>IF(ISNUMBER(jaar_zip[[#This Row],[graaddagen]]),IF(OR(MONTH(jaar_zip[[#This Row],[Datum]])=1,MONTH(jaar_zip[[#This Row],[Datum]])=2,MONTH(jaar_zip[[#This Row],[Datum]])=11,MONTH(jaar_zip[[#This Row],[Datum]])=12),1.1,IF(OR(MONTH(jaar_zip[[#This Row],[Datum]])=3,MONTH(jaar_zip[[#This Row],[Datum]])=10),1,0.8))*jaar_zip[[#This Row],[graaddagen]],"")</f>
        <v>10.780000000000001</v>
      </c>
      <c r="O2227" s="101">
        <f>IF(ISNUMBER(jaar_zip[[#This Row],[etmaaltemperatuur]]),IF(jaar_zip[[#This Row],[etmaaltemperatuur]]&gt;stookgrens,jaar_zip[[#This Row],[etmaaltemperatuur]]-stookgrens,0),"")</f>
        <v>0</v>
      </c>
    </row>
    <row r="2228" spans="1:15" x14ac:dyDescent="0.25">
      <c r="A2228">
        <v>267</v>
      </c>
      <c r="B2228">
        <v>20240204</v>
      </c>
      <c r="C2228">
        <v>8.5</v>
      </c>
      <c r="D2228">
        <v>8</v>
      </c>
      <c r="E2228">
        <v>179</v>
      </c>
      <c r="F2228">
        <v>0.7</v>
      </c>
      <c r="H2228">
        <v>89</v>
      </c>
      <c r="I2228" s="101" t="s">
        <v>20</v>
      </c>
      <c r="J2228" s="1">
        <f>DATEVALUE(RIGHT(jaar_zip[[#This Row],[YYYYMMDD]],2)&amp;"-"&amp;MID(jaar_zip[[#This Row],[YYYYMMDD]],5,2)&amp;"-"&amp;LEFT(jaar_zip[[#This Row],[YYYYMMDD]],4))</f>
        <v>45326</v>
      </c>
      <c r="K2228" s="101" t="str">
        <f>IF(AND(VALUE(MONTH(jaar_zip[[#This Row],[Datum]]))=1,VALUE(WEEKNUM(jaar_zip[[#This Row],[Datum]],21))&gt;51),RIGHT(YEAR(jaar_zip[[#This Row],[Datum]])-1,2),RIGHT(YEAR(jaar_zip[[#This Row],[Datum]]),2))&amp;"-"&amp; TEXT(WEEKNUM(jaar_zip[[#This Row],[Datum]],21),"00")</f>
        <v>24-05</v>
      </c>
      <c r="L2228" s="101">
        <f>MONTH(jaar_zip[[#This Row],[Datum]])</f>
        <v>2</v>
      </c>
      <c r="M2228" s="101">
        <f>IF(ISNUMBER(jaar_zip[[#This Row],[etmaaltemperatuur]]),IF(jaar_zip[[#This Row],[etmaaltemperatuur]]&lt;stookgrens,stookgrens-jaar_zip[[#This Row],[etmaaltemperatuur]],0),"")</f>
        <v>10</v>
      </c>
      <c r="N2228" s="101">
        <f>IF(ISNUMBER(jaar_zip[[#This Row],[graaddagen]]),IF(OR(MONTH(jaar_zip[[#This Row],[Datum]])=1,MONTH(jaar_zip[[#This Row],[Datum]])=2,MONTH(jaar_zip[[#This Row],[Datum]])=11,MONTH(jaar_zip[[#This Row],[Datum]])=12),1.1,IF(OR(MONTH(jaar_zip[[#This Row],[Datum]])=3,MONTH(jaar_zip[[#This Row],[Datum]])=10),1,0.8))*jaar_zip[[#This Row],[graaddagen]],"")</f>
        <v>11</v>
      </c>
      <c r="O2228" s="101">
        <f>IF(ISNUMBER(jaar_zip[[#This Row],[etmaaltemperatuur]]),IF(jaar_zip[[#This Row],[etmaaltemperatuur]]&gt;stookgrens,jaar_zip[[#This Row],[etmaaltemperatuur]]-stookgrens,0),"")</f>
        <v>0</v>
      </c>
    </row>
    <row r="2229" spans="1:15" x14ac:dyDescent="0.25">
      <c r="A2229">
        <v>267</v>
      </c>
      <c r="B2229">
        <v>20240205</v>
      </c>
      <c r="C2229">
        <v>11.4</v>
      </c>
      <c r="D2229">
        <v>8.4</v>
      </c>
      <c r="E2229">
        <v>262</v>
      </c>
      <c r="F2229">
        <v>0</v>
      </c>
      <c r="H2229">
        <v>87</v>
      </c>
      <c r="I2229" s="101" t="s">
        <v>20</v>
      </c>
      <c r="J2229" s="1">
        <f>DATEVALUE(RIGHT(jaar_zip[[#This Row],[YYYYMMDD]],2)&amp;"-"&amp;MID(jaar_zip[[#This Row],[YYYYMMDD]],5,2)&amp;"-"&amp;LEFT(jaar_zip[[#This Row],[YYYYMMDD]],4))</f>
        <v>45327</v>
      </c>
      <c r="K2229" s="101" t="str">
        <f>IF(AND(VALUE(MONTH(jaar_zip[[#This Row],[Datum]]))=1,VALUE(WEEKNUM(jaar_zip[[#This Row],[Datum]],21))&gt;51),RIGHT(YEAR(jaar_zip[[#This Row],[Datum]])-1,2),RIGHT(YEAR(jaar_zip[[#This Row],[Datum]]),2))&amp;"-"&amp; TEXT(WEEKNUM(jaar_zip[[#This Row],[Datum]],21),"00")</f>
        <v>24-06</v>
      </c>
      <c r="L2229" s="101">
        <f>MONTH(jaar_zip[[#This Row],[Datum]])</f>
        <v>2</v>
      </c>
      <c r="M2229" s="101">
        <f>IF(ISNUMBER(jaar_zip[[#This Row],[etmaaltemperatuur]]),IF(jaar_zip[[#This Row],[etmaaltemperatuur]]&lt;stookgrens,stookgrens-jaar_zip[[#This Row],[etmaaltemperatuur]],0),"")</f>
        <v>9.6</v>
      </c>
      <c r="N2229" s="101">
        <f>IF(ISNUMBER(jaar_zip[[#This Row],[graaddagen]]),IF(OR(MONTH(jaar_zip[[#This Row],[Datum]])=1,MONTH(jaar_zip[[#This Row],[Datum]])=2,MONTH(jaar_zip[[#This Row],[Datum]])=11,MONTH(jaar_zip[[#This Row],[Datum]])=12),1.1,IF(OR(MONTH(jaar_zip[[#This Row],[Datum]])=3,MONTH(jaar_zip[[#This Row],[Datum]])=10),1,0.8))*jaar_zip[[#This Row],[graaddagen]],"")</f>
        <v>10.56</v>
      </c>
      <c r="O2229" s="101">
        <f>IF(ISNUMBER(jaar_zip[[#This Row],[etmaaltemperatuur]]),IF(jaar_zip[[#This Row],[etmaaltemperatuur]]&gt;stookgrens,jaar_zip[[#This Row],[etmaaltemperatuur]]-stookgrens,0),"")</f>
        <v>0</v>
      </c>
    </row>
    <row r="2230" spans="1:15" x14ac:dyDescent="0.25">
      <c r="A2230">
        <v>267</v>
      </c>
      <c r="B2230">
        <v>20240206</v>
      </c>
      <c r="C2230">
        <v>12</v>
      </c>
      <c r="D2230">
        <v>8.6</v>
      </c>
      <c r="E2230">
        <v>261</v>
      </c>
      <c r="F2230">
        <v>7.7</v>
      </c>
      <c r="H2230">
        <v>86</v>
      </c>
      <c r="I2230" s="101" t="s">
        <v>20</v>
      </c>
      <c r="J2230" s="1">
        <f>DATEVALUE(RIGHT(jaar_zip[[#This Row],[YYYYMMDD]],2)&amp;"-"&amp;MID(jaar_zip[[#This Row],[YYYYMMDD]],5,2)&amp;"-"&amp;LEFT(jaar_zip[[#This Row],[YYYYMMDD]],4))</f>
        <v>45328</v>
      </c>
      <c r="K2230" s="101" t="str">
        <f>IF(AND(VALUE(MONTH(jaar_zip[[#This Row],[Datum]]))=1,VALUE(WEEKNUM(jaar_zip[[#This Row],[Datum]],21))&gt;51),RIGHT(YEAR(jaar_zip[[#This Row],[Datum]])-1,2),RIGHT(YEAR(jaar_zip[[#This Row],[Datum]]),2))&amp;"-"&amp; TEXT(WEEKNUM(jaar_zip[[#This Row],[Datum]],21),"00")</f>
        <v>24-06</v>
      </c>
      <c r="L2230" s="101">
        <f>MONTH(jaar_zip[[#This Row],[Datum]])</f>
        <v>2</v>
      </c>
      <c r="M2230" s="101">
        <f>IF(ISNUMBER(jaar_zip[[#This Row],[etmaaltemperatuur]]),IF(jaar_zip[[#This Row],[etmaaltemperatuur]]&lt;stookgrens,stookgrens-jaar_zip[[#This Row],[etmaaltemperatuur]],0),"")</f>
        <v>9.4</v>
      </c>
      <c r="N2230" s="101">
        <f>IF(ISNUMBER(jaar_zip[[#This Row],[graaddagen]]),IF(OR(MONTH(jaar_zip[[#This Row],[Datum]])=1,MONTH(jaar_zip[[#This Row],[Datum]])=2,MONTH(jaar_zip[[#This Row],[Datum]])=11,MONTH(jaar_zip[[#This Row],[Datum]])=12),1.1,IF(OR(MONTH(jaar_zip[[#This Row],[Datum]])=3,MONTH(jaar_zip[[#This Row],[Datum]])=10),1,0.8))*jaar_zip[[#This Row],[graaddagen]],"")</f>
        <v>10.340000000000002</v>
      </c>
      <c r="O2230" s="101">
        <f>IF(ISNUMBER(jaar_zip[[#This Row],[etmaaltemperatuur]]),IF(jaar_zip[[#This Row],[etmaaltemperatuur]]&gt;stookgrens,jaar_zip[[#This Row],[etmaaltemperatuur]]-stookgrens,0),"")</f>
        <v>0</v>
      </c>
    </row>
    <row r="2231" spans="1:15" x14ac:dyDescent="0.25">
      <c r="A2231">
        <v>267</v>
      </c>
      <c r="B2231">
        <v>20240207</v>
      </c>
      <c r="C2231">
        <v>3.4</v>
      </c>
      <c r="D2231">
        <v>3.9</v>
      </c>
      <c r="E2231">
        <v>493</v>
      </c>
      <c r="F2231">
        <v>0.1</v>
      </c>
      <c r="H2231">
        <v>80</v>
      </c>
      <c r="I2231" s="101" t="s">
        <v>20</v>
      </c>
      <c r="J2231" s="1">
        <f>DATEVALUE(RIGHT(jaar_zip[[#This Row],[YYYYMMDD]],2)&amp;"-"&amp;MID(jaar_zip[[#This Row],[YYYYMMDD]],5,2)&amp;"-"&amp;LEFT(jaar_zip[[#This Row],[YYYYMMDD]],4))</f>
        <v>45329</v>
      </c>
      <c r="K2231" s="101" t="str">
        <f>IF(AND(VALUE(MONTH(jaar_zip[[#This Row],[Datum]]))=1,VALUE(WEEKNUM(jaar_zip[[#This Row],[Datum]],21))&gt;51),RIGHT(YEAR(jaar_zip[[#This Row],[Datum]])-1,2),RIGHT(YEAR(jaar_zip[[#This Row],[Datum]]),2))&amp;"-"&amp; TEXT(WEEKNUM(jaar_zip[[#This Row],[Datum]],21),"00")</f>
        <v>24-06</v>
      </c>
      <c r="L2231" s="101">
        <f>MONTH(jaar_zip[[#This Row],[Datum]])</f>
        <v>2</v>
      </c>
      <c r="M2231" s="101">
        <f>IF(ISNUMBER(jaar_zip[[#This Row],[etmaaltemperatuur]]),IF(jaar_zip[[#This Row],[etmaaltemperatuur]]&lt;stookgrens,stookgrens-jaar_zip[[#This Row],[etmaaltemperatuur]],0),"")</f>
        <v>14.1</v>
      </c>
      <c r="N2231" s="101">
        <f>IF(ISNUMBER(jaar_zip[[#This Row],[graaddagen]]),IF(OR(MONTH(jaar_zip[[#This Row],[Datum]])=1,MONTH(jaar_zip[[#This Row],[Datum]])=2,MONTH(jaar_zip[[#This Row],[Datum]])=11,MONTH(jaar_zip[[#This Row],[Datum]])=12),1.1,IF(OR(MONTH(jaar_zip[[#This Row],[Datum]])=3,MONTH(jaar_zip[[#This Row],[Datum]])=10),1,0.8))*jaar_zip[[#This Row],[graaddagen]],"")</f>
        <v>15.510000000000002</v>
      </c>
      <c r="O2231" s="101">
        <f>IF(ISNUMBER(jaar_zip[[#This Row],[etmaaltemperatuur]]),IF(jaar_zip[[#This Row],[etmaaltemperatuur]]&gt;stookgrens,jaar_zip[[#This Row],[etmaaltemperatuur]]-stookgrens,0),"")</f>
        <v>0</v>
      </c>
    </row>
    <row r="2232" spans="1:15" x14ac:dyDescent="0.25">
      <c r="A2232">
        <v>267</v>
      </c>
      <c r="B2232">
        <v>20240208</v>
      </c>
      <c r="C2232">
        <v>4.8</v>
      </c>
      <c r="D2232">
        <v>1.4</v>
      </c>
      <c r="E2232">
        <v>139</v>
      </c>
      <c r="F2232">
        <v>8.1</v>
      </c>
      <c r="H2232">
        <v>93</v>
      </c>
      <c r="I2232" s="101" t="s">
        <v>20</v>
      </c>
      <c r="J2232" s="1">
        <f>DATEVALUE(RIGHT(jaar_zip[[#This Row],[YYYYMMDD]],2)&amp;"-"&amp;MID(jaar_zip[[#This Row],[YYYYMMDD]],5,2)&amp;"-"&amp;LEFT(jaar_zip[[#This Row],[YYYYMMDD]],4))</f>
        <v>45330</v>
      </c>
      <c r="K2232" s="101" t="str">
        <f>IF(AND(VALUE(MONTH(jaar_zip[[#This Row],[Datum]]))=1,VALUE(WEEKNUM(jaar_zip[[#This Row],[Datum]],21))&gt;51),RIGHT(YEAR(jaar_zip[[#This Row],[Datum]])-1,2),RIGHT(YEAR(jaar_zip[[#This Row],[Datum]]),2))&amp;"-"&amp; TEXT(WEEKNUM(jaar_zip[[#This Row],[Datum]],21),"00")</f>
        <v>24-06</v>
      </c>
      <c r="L2232" s="101">
        <f>MONTH(jaar_zip[[#This Row],[Datum]])</f>
        <v>2</v>
      </c>
      <c r="M2232" s="101">
        <f>IF(ISNUMBER(jaar_zip[[#This Row],[etmaaltemperatuur]]),IF(jaar_zip[[#This Row],[etmaaltemperatuur]]&lt;stookgrens,stookgrens-jaar_zip[[#This Row],[etmaaltemperatuur]],0),"")</f>
        <v>16.600000000000001</v>
      </c>
      <c r="N2232" s="101">
        <f>IF(ISNUMBER(jaar_zip[[#This Row],[graaddagen]]),IF(OR(MONTH(jaar_zip[[#This Row],[Datum]])=1,MONTH(jaar_zip[[#This Row],[Datum]])=2,MONTH(jaar_zip[[#This Row],[Datum]])=11,MONTH(jaar_zip[[#This Row],[Datum]])=12),1.1,IF(OR(MONTH(jaar_zip[[#This Row],[Datum]])=3,MONTH(jaar_zip[[#This Row],[Datum]])=10),1,0.8))*jaar_zip[[#This Row],[graaddagen]],"")</f>
        <v>18.260000000000002</v>
      </c>
      <c r="O2232" s="101">
        <f>IF(ISNUMBER(jaar_zip[[#This Row],[etmaaltemperatuur]]),IF(jaar_zip[[#This Row],[etmaaltemperatuur]]&gt;stookgrens,jaar_zip[[#This Row],[etmaaltemperatuur]]-stookgrens,0),"")</f>
        <v>0</v>
      </c>
    </row>
    <row r="2233" spans="1:15" x14ac:dyDescent="0.25">
      <c r="A2233">
        <v>267</v>
      </c>
      <c r="B2233">
        <v>20240209</v>
      </c>
      <c r="C2233">
        <v>6.4</v>
      </c>
      <c r="D2233">
        <v>7.6</v>
      </c>
      <c r="E2233">
        <v>233</v>
      </c>
      <c r="F2233">
        <v>6.8</v>
      </c>
      <c r="H2233">
        <v>94</v>
      </c>
      <c r="I2233" s="101" t="s">
        <v>20</v>
      </c>
      <c r="J2233" s="1">
        <f>DATEVALUE(RIGHT(jaar_zip[[#This Row],[YYYYMMDD]],2)&amp;"-"&amp;MID(jaar_zip[[#This Row],[YYYYMMDD]],5,2)&amp;"-"&amp;LEFT(jaar_zip[[#This Row],[YYYYMMDD]],4))</f>
        <v>45331</v>
      </c>
      <c r="K2233" s="101" t="str">
        <f>IF(AND(VALUE(MONTH(jaar_zip[[#This Row],[Datum]]))=1,VALUE(WEEKNUM(jaar_zip[[#This Row],[Datum]],21))&gt;51),RIGHT(YEAR(jaar_zip[[#This Row],[Datum]])-1,2),RIGHT(YEAR(jaar_zip[[#This Row],[Datum]]),2))&amp;"-"&amp; TEXT(WEEKNUM(jaar_zip[[#This Row],[Datum]],21),"00")</f>
        <v>24-06</v>
      </c>
      <c r="L2233" s="101">
        <f>MONTH(jaar_zip[[#This Row],[Datum]])</f>
        <v>2</v>
      </c>
      <c r="M2233" s="101">
        <f>IF(ISNUMBER(jaar_zip[[#This Row],[etmaaltemperatuur]]),IF(jaar_zip[[#This Row],[etmaaltemperatuur]]&lt;stookgrens,stookgrens-jaar_zip[[#This Row],[etmaaltemperatuur]],0),"")</f>
        <v>10.4</v>
      </c>
      <c r="N2233" s="101">
        <f>IF(ISNUMBER(jaar_zip[[#This Row],[graaddagen]]),IF(OR(MONTH(jaar_zip[[#This Row],[Datum]])=1,MONTH(jaar_zip[[#This Row],[Datum]])=2,MONTH(jaar_zip[[#This Row],[Datum]])=11,MONTH(jaar_zip[[#This Row],[Datum]])=12),1.1,IF(OR(MONTH(jaar_zip[[#This Row],[Datum]])=3,MONTH(jaar_zip[[#This Row],[Datum]])=10),1,0.8))*jaar_zip[[#This Row],[graaddagen]],"")</f>
        <v>11.440000000000001</v>
      </c>
      <c r="O2233" s="101">
        <f>IF(ISNUMBER(jaar_zip[[#This Row],[etmaaltemperatuur]]),IF(jaar_zip[[#This Row],[etmaaltemperatuur]]&gt;stookgrens,jaar_zip[[#This Row],[etmaaltemperatuur]]-stookgrens,0),"")</f>
        <v>0</v>
      </c>
    </row>
    <row r="2234" spans="1:15" x14ac:dyDescent="0.25">
      <c r="A2234">
        <v>267</v>
      </c>
      <c r="B2234">
        <v>20240210</v>
      </c>
      <c r="C2234">
        <v>4.3</v>
      </c>
      <c r="D2234">
        <v>9.6</v>
      </c>
      <c r="E2234">
        <v>353</v>
      </c>
      <c r="F2234">
        <v>0.1</v>
      </c>
      <c r="H2234">
        <v>93</v>
      </c>
      <c r="I2234" s="101" t="s">
        <v>20</v>
      </c>
      <c r="J2234" s="1">
        <f>DATEVALUE(RIGHT(jaar_zip[[#This Row],[YYYYMMDD]],2)&amp;"-"&amp;MID(jaar_zip[[#This Row],[YYYYMMDD]],5,2)&amp;"-"&amp;LEFT(jaar_zip[[#This Row],[YYYYMMDD]],4))</f>
        <v>45332</v>
      </c>
      <c r="K2234" s="101" t="str">
        <f>IF(AND(VALUE(MONTH(jaar_zip[[#This Row],[Datum]]))=1,VALUE(WEEKNUM(jaar_zip[[#This Row],[Datum]],21))&gt;51),RIGHT(YEAR(jaar_zip[[#This Row],[Datum]])-1,2),RIGHT(YEAR(jaar_zip[[#This Row],[Datum]]),2))&amp;"-"&amp; TEXT(WEEKNUM(jaar_zip[[#This Row],[Datum]],21),"00")</f>
        <v>24-06</v>
      </c>
      <c r="L2234" s="101">
        <f>MONTH(jaar_zip[[#This Row],[Datum]])</f>
        <v>2</v>
      </c>
      <c r="M2234" s="101">
        <f>IF(ISNUMBER(jaar_zip[[#This Row],[etmaaltemperatuur]]),IF(jaar_zip[[#This Row],[etmaaltemperatuur]]&lt;stookgrens,stookgrens-jaar_zip[[#This Row],[etmaaltemperatuur]],0),"")</f>
        <v>8.4</v>
      </c>
      <c r="N2234" s="101">
        <f>IF(ISNUMBER(jaar_zip[[#This Row],[graaddagen]]),IF(OR(MONTH(jaar_zip[[#This Row],[Datum]])=1,MONTH(jaar_zip[[#This Row],[Datum]])=2,MONTH(jaar_zip[[#This Row],[Datum]])=11,MONTH(jaar_zip[[#This Row],[Datum]])=12),1.1,IF(OR(MONTH(jaar_zip[[#This Row],[Datum]])=3,MONTH(jaar_zip[[#This Row],[Datum]])=10),1,0.8))*jaar_zip[[#This Row],[graaddagen]],"")</f>
        <v>9.240000000000002</v>
      </c>
      <c r="O2234" s="101">
        <f>IF(ISNUMBER(jaar_zip[[#This Row],[etmaaltemperatuur]]),IF(jaar_zip[[#This Row],[etmaaltemperatuur]]&gt;stookgrens,jaar_zip[[#This Row],[etmaaltemperatuur]]-stookgrens,0),"")</f>
        <v>0</v>
      </c>
    </row>
    <row r="2235" spans="1:15" x14ac:dyDescent="0.25">
      <c r="A2235">
        <v>267</v>
      </c>
      <c r="B2235">
        <v>20240211</v>
      </c>
      <c r="C2235">
        <v>4.0999999999999996</v>
      </c>
      <c r="D2235">
        <v>8.1</v>
      </c>
      <c r="E2235">
        <v>302</v>
      </c>
      <c r="F2235">
        <v>2</v>
      </c>
      <c r="H2235">
        <v>95</v>
      </c>
      <c r="I2235" s="101" t="s">
        <v>20</v>
      </c>
      <c r="J2235" s="1">
        <f>DATEVALUE(RIGHT(jaar_zip[[#This Row],[YYYYMMDD]],2)&amp;"-"&amp;MID(jaar_zip[[#This Row],[YYYYMMDD]],5,2)&amp;"-"&amp;LEFT(jaar_zip[[#This Row],[YYYYMMDD]],4))</f>
        <v>45333</v>
      </c>
      <c r="K2235" s="101" t="str">
        <f>IF(AND(VALUE(MONTH(jaar_zip[[#This Row],[Datum]]))=1,VALUE(WEEKNUM(jaar_zip[[#This Row],[Datum]],21))&gt;51),RIGHT(YEAR(jaar_zip[[#This Row],[Datum]])-1,2),RIGHT(YEAR(jaar_zip[[#This Row],[Datum]]),2))&amp;"-"&amp; TEXT(WEEKNUM(jaar_zip[[#This Row],[Datum]],21),"00")</f>
        <v>24-06</v>
      </c>
      <c r="L2235" s="101">
        <f>MONTH(jaar_zip[[#This Row],[Datum]])</f>
        <v>2</v>
      </c>
      <c r="M2235" s="101">
        <f>IF(ISNUMBER(jaar_zip[[#This Row],[etmaaltemperatuur]]),IF(jaar_zip[[#This Row],[etmaaltemperatuur]]&lt;stookgrens,stookgrens-jaar_zip[[#This Row],[etmaaltemperatuur]],0),"")</f>
        <v>9.9</v>
      </c>
      <c r="N2235" s="101">
        <f>IF(ISNUMBER(jaar_zip[[#This Row],[graaddagen]]),IF(OR(MONTH(jaar_zip[[#This Row],[Datum]])=1,MONTH(jaar_zip[[#This Row],[Datum]])=2,MONTH(jaar_zip[[#This Row],[Datum]])=11,MONTH(jaar_zip[[#This Row],[Datum]])=12),1.1,IF(OR(MONTH(jaar_zip[[#This Row],[Datum]])=3,MONTH(jaar_zip[[#This Row],[Datum]])=10),1,0.8))*jaar_zip[[#This Row],[graaddagen]],"")</f>
        <v>10.89</v>
      </c>
      <c r="O2235" s="101">
        <f>IF(ISNUMBER(jaar_zip[[#This Row],[etmaaltemperatuur]]),IF(jaar_zip[[#This Row],[etmaaltemperatuur]]&gt;stookgrens,jaar_zip[[#This Row],[etmaaltemperatuur]]-stookgrens,0),"")</f>
        <v>0</v>
      </c>
    </row>
    <row r="2236" spans="1:15" x14ac:dyDescent="0.25">
      <c r="A2236">
        <v>267</v>
      </c>
      <c r="B2236">
        <v>20240212</v>
      </c>
      <c r="C2236">
        <v>4.5</v>
      </c>
      <c r="D2236">
        <v>6.5</v>
      </c>
      <c r="E2236">
        <v>505</v>
      </c>
      <c r="F2236">
        <v>0.4</v>
      </c>
      <c r="H2236">
        <v>92</v>
      </c>
      <c r="I2236" s="101" t="s">
        <v>20</v>
      </c>
      <c r="J2236" s="1">
        <f>DATEVALUE(RIGHT(jaar_zip[[#This Row],[YYYYMMDD]],2)&amp;"-"&amp;MID(jaar_zip[[#This Row],[YYYYMMDD]],5,2)&amp;"-"&amp;LEFT(jaar_zip[[#This Row],[YYYYMMDD]],4))</f>
        <v>45334</v>
      </c>
      <c r="K2236" s="101" t="str">
        <f>IF(AND(VALUE(MONTH(jaar_zip[[#This Row],[Datum]]))=1,VALUE(WEEKNUM(jaar_zip[[#This Row],[Datum]],21))&gt;51),RIGHT(YEAR(jaar_zip[[#This Row],[Datum]])-1,2),RIGHT(YEAR(jaar_zip[[#This Row],[Datum]]),2))&amp;"-"&amp; TEXT(WEEKNUM(jaar_zip[[#This Row],[Datum]],21),"00")</f>
        <v>24-07</v>
      </c>
      <c r="L2236" s="101">
        <f>MONTH(jaar_zip[[#This Row],[Datum]])</f>
        <v>2</v>
      </c>
      <c r="M2236" s="101">
        <f>IF(ISNUMBER(jaar_zip[[#This Row],[etmaaltemperatuur]]),IF(jaar_zip[[#This Row],[etmaaltemperatuur]]&lt;stookgrens,stookgrens-jaar_zip[[#This Row],[etmaaltemperatuur]],0),"")</f>
        <v>11.5</v>
      </c>
      <c r="N2236" s="101">
        <f>IF(ISNUMBER(jaar_zip[[#This Row],[graaddagen]]),IF(OR(MONTH(jaar_zip[[#This Row],[Datum]])=1,MONTH(jaar_zip[[#This Row],[Datum]])=2,MONTH(jaar_zip[[#This Row],[Datum]])=11,MONTH(jaar_zip[[#This Row],[Datum]])=12),1.1,IF(OR(MONTH(jaar_zip[[#This Row],[Datum]])=3,MONTH(jaar_zip[[#This Row],[Datum]])=10),1,0.8))*jaar_zip[[#This Row],[graaddagen]],"")</f>
        <v>12.65</v>
      </c>
      <c r="O2236" s="101">
        <f>IF(ISNUMBER(jaar_zip[[#This Row],[etmaaltemperatuur]]),IF(jaar_zip[[#This Row],[etmaaltemperatuur]]&gt;stookgrens,jaar_zip[[#This Row],[etmaaltemperatuur]]-stookgrens,0),"")</f>
        <v>0</v>
      </c>
    </row>
    <row r="2237" spans="1:15" x14ac:dyDescent="0.25">
      <c r="A2237">
        <v>267</v>
      </c>
      <c r="B2237">
        <v>20240213</v>
      </c>
      <c r="C2237">
        <v>6.5</v>
      </c>
      <c r="D2237">
        <v>6.7</v>
      </c>
      <c r="E2237">
        <v>438</v>
      </c>
      <c r="F2237">
        <v>3.1</v>
      </c>
      <c r="H2237">
        <v>89</v>
      </c>
      <c r="I2237" s="101" t="s">
        <v>20</v>
      </c>
      <c r="J2237" s="1">
        <f>DATEVALUE(RIGHT(jaar_zip[[#This Row],[YYYYMMDD]],2)&amp;"-"&amp;MID(jaar_zip[[#This Row],[YYYYMMDD]],5,2)&amp;"-"&amp;LEFT(jaar_zip[[#This Row],[YYYYMMDD]],4))</f>
        <v>45335</v>
      </c>
      <c r="K2237" s="101" t="str">
        <f>IF(AND(VALUE(MONTH(jaar_zip[[#This Row],[Datum]]))=1,VALUE(WEEKNUM(jaar_zip[[#This Row],[Datum]],21))&gt;51),RIGHT(YEAR(jaar_zip[[#This Row],[Datum]])-1,2),RIGHT(YEAR(jaar_zip[[#This Row],[Datum]]),2))&amp;"-"&amp; TEXT(WEEKNUM(jaar_zip[[#This Row],[Datum]],21),"00")</f>
        <v>24-07</v>
      </c>
      <c r="L2237" s="101">
        <f>MONTH(jaar_zip[[#This Row],[Datum]])</f>
        <v>2</v>
      </c>
      <c r="M2237" s="101">
        <f>IF(ISNUMBER(jaar_zip[[#This Row],[etmaaltemperatuur]]),IF(jaar_zip[[#This Row],[etmaaltemperatuur]]&lt;stookgrens,stookgrens-jaar_zip[[#This Row],[etmaaltemperatuur]],0),"")</f>
        <v>11.3</v>
      </c>
      <c r="N2237" s="101">
        <f>IF(ISNUMBER(jaar_zip[[#This Row],[graaddagen]]),IF(OR(MONTH(jaar_zip[[#This Row],[Datum]])=1,MONTH(jaar_zip[[#This Row],[Datum]])=2,MONTH(jaar_zip[[#This Row],[Datum]])=11,MONTH(jaar_zip[[#This Row],[Datum]])=12),1.1,IF(OR(MONTH(jaar_zip[[#This Row],[Datum]])=3,MONTH(jaar_zip[[#This Row],[Datum]])=10),1,0.8))*jaar_zip[[#This Row],[graaddagen]],"")</f>
        <v>12.430000000000001</v>
      </c>
      <c r="O2237" s="101">
        <f>IF(ISNUMBER(jaar_zip[[#This Row],[etmaaltemperatuur]]),IF(jaar_zip[[#This Row],[etmaaltemperatuur]]&gt;stookgrens,jaar_zip[[#This Row],[etmaaltemperatuur]]-stookgrens,0),"")</f>
        <v>0</v>
      </c>
    </row>
    <row r="2238" spans="1:15" x14ac:dyDescent="0.25">
      <c r="A2238">
        <v>267</v>
      </c>
      <c r="B2238">
        <v>20240214</v>
      </c>
      <c r="C2238">
        <v>7.5</v>
      </c>
      <c r="D2238">
        <v>9.4</v>
      </c>
      <c r="E2238">
        <v>174</v>
      </c>
      <c r="F2238">
        <v>5.4</v>
      </c>
      <c r="H2238">
        <v>97</v>
      </c>
      <c r="I2238" s="101" t="s">
        <v>20</v>
      </c>
      <c r="J2238" s="1">
        <f>DATEVALUE(RIGHT(jaar_zip[[#This Row],[YYYYMMDD]],2)&amp;"-"&amp;MID(jaar_zip[[#This Row],[YYYYMMDD]],5,2)&amp;"-"&amp;LEFT(jaar_zip[[#This Row],[YYYYMMDD]],4))</f>
        <v>45336</v>
      </c>
      <c r="K2238" s="101" t="str">
        <f>IF(AND(VALUE(MONTH(jaar_zip[[#This Row],[Datum]]))=1,VALUE(WEEKNUM(jaar_zip[[#This Row],[Datum]],21))&gt;51),RIGHT(YEAR(jaar_zip[[#This Row],[Datum]])-1,2),RIGHT(YEAR(jaar_zip[[#This Row],[Datum]]),2))&amp;"-"&amp; TEXT(WEEKNUM(jaar_zip[[#This Row],[Datum]],21),"00")</f>
        <v>24-07</v>
      </c>
      <c r="L2238" s="101">
        <f>MONTH(jaar_zip[[#This Row],[Datum]])</f>
        <v>2</v>
      </c>
      <c r="M2238" s="101">
        <f>IF(ISNUMBER(jaar_zip[[#This Row],[etmaaltemperatuur]]),IF(jaar_zip[[#This Row],[etmaaltemperatuur]]&lt;stookgrens,stookgrens-jaar_zip[[#This Row],[etmaaltemperatuur]],0),"")</f>
        <v>8.6</v>
      </c>
      <c r="N2238" s="101">
        <f>IF(ISNUMBER(jaar_zip[[#This Row],[graaddagen]]),IF(OR(MONTH(jaar_zip[[#This Row],[Datum]])=1,MONTH(jaar_zip[[#This Row],[Datum]])=2,MONTH(jaar_zip[[#This Row],[Datum]])=11,MONTH(jaar_zip[[#This Row],[Datum]])=12),1.1,IF(OR(MONTH(jaar_zip[[#This Row],[Datum]])=3,MONTH(jaar_zip[[#This Row],[Datum]])=10),1,0.8))*jaar_zip[[#This Row],[graaddagen]],"")</f>
        <v>9.4600000000000009</v>
      </c>
      <c r="O2238" s="101">
        <f>IF(ISNUMBER(jaar_zip[[#This Row],[etmaaltemperatuur]]),IF(jaar_zip[[#This Row],[etmaaltemperatuur]]&gt;stookgrens,jaar_zip[[#This Row],[etmaaltemperatuur]]-stookgrens,0),"")</f>
        <v>0</v>
      </c>
    </row>
    <row r="2239" spans="1:15" x14ac:dyDescent="0.25">
      <c r="A2239">
        <v>267</v>
      </c>
      <c r="B2239">
        <v>20240215</v>
      </c>
      <c r="C2239">
        <v>5.9</v>
      </c>
      <c r="D2239">
        <v>10.5</v>
      </c>
      <c r="E2239">
        <v>247</v>
      </c>
      <c r="F2239">
        <v>0.6</v>
      </c>
      <c r="H2239">
        <v>94</v>
      </c>
      <c r="I2239" s="101" t="s">
        <v>20</v>
      </c>
      <c r="J2239" s="1">
        <f>DATEVALUE(RIGHT(jaar_zip[[#This Row],[YYYYMMDD]],2)&amp;"-"&amp;MID(jaar_zip[[#This Row],[YYYYMMDD]],5,2)&amp;"-"&amp;LEFT(jaar_zip[[#This Row],[YYYYMMDD]],4))</f>
        <v>45337</v>
      </c>
      <c r="K2239" s="101" t="str">
        <f>IF(AND(VALUE(MONTH(jaar_zip[[#This Row],[Datum]]))=1,VALUE(WEEKNUM(jaar_zip[[#This Row],[Datum]],21))&gt;51),RIGHT(YEAR(jaar_zip[[#This Row],[Datum]])-1,2),RIGHT(YEAR(jaar_zip[[#This Row],[Datum]]),2))&amp;"-"&amp; TEXT(WEEKNUM(jaar_zip[[#This Row],[Datum]],21),"00")</f>
        <v>24-07</v>
      </c>
      <c r="L2239" s="101">
        <f>MONTH(jaar_zip[[#This Row],[Datum]])</f>
        <v>2</v>
      </c>
      <c r="M2239" s="101">
        <f>IF(ISNUMBER(jaar_zip[[#This Row],[etmaaltemperatuur]]),IF(jaar_zip[[#This Row],[etmaaltemperatuur]]&lt;stookgrens,stookgrens-jaar_zip[[#This Row],[etmaaltemperatuur]],0),"")</f>
        <v>7.5</v>
      </c>
      <c r="N2239" s="101">
        <f>IF(ISNUMBER(jaar_zip[[#This Row],[graaddagen]]),IF(OR(MONTH(jaar_zip[[#This Row],[Datum]])=1,MONTH(jaar_zip[[#This Row],[Datum]])=2,MONTH(jaar_zip[[#This Row],[Datum]])=11,MONTH(jaar_zip[[#This Row],[Datum]])=12),1.1,IF(OR(MONTH(jaar_zip[[#This Row],[Datum]])=3,MONTH(jaar_zip[[#This Row],[Datum]])=10),1,0.8))*jaar_zip[[#This Row],[graaddagen]],"")</f>
        <v>8.25</v>
      </c>
      <c r="O2239" s="101">
        <f>IF(ISNUMBER(jaar_zip[[#This Row],[etmaaltemperatuur]]),IF(jaar_zip[[#This Row],[etmaaltemperatuur]]&gt;stookgrens,jaar_zip[[#This Row],[etmaaltemperatuur]]-stookgrens,0),"")</f>
        <v>0</v>
      </c>
    </row>
    <row r="2240" spans="1:15" x14ac:dyDescent="0.25">
      <c r="A2240">
        <v>267</v>
      </c>
      <c r="B2240">
        <v>20240216</v>
      </c>
      <c r="C2240">
        <v>5</v>
      </c>
      <c r="D2240">
        <v>8.6999999999999993</v>
      </c>
      <c r="E2240">
        <v>198</v>
      </c>
      <c r="F2240">
        <v>0.9</v>
      </c>
      <c r="H2240">
        <v>94</v>
      </c>
      <c r="I2240" s="101" t="s">
        <v>20</v>
      </c>
      <c r="J2240" s="1">
        <f>DATEVALUE(RIGHT(jaar_zip[[#This Row],[YYYYMMDD]],2)&amp;"-"&amp;MID(jaar_zip[[#This Row],[YYYYMMDD]],5,2)&amp;"-"&amp;LEFT(jaar_zip[[#This Row],[YYYYMMDD]],4))</f>
        <v>45338</v>
      </c>
      <c r="K2240" s="101" t="str">
        <f>IF(AND(VALUE(MONTH(jaar_zip[[#This Row],[Datum]]))=1,VALUE(WEEKNUM(jaar_zip[[#This Row],[Datum]],21))&gt;51),RIGHT(YEAR(jaar_zip[[#This Row],[Datum]])-1,2),RIGHT(YEAR(jaar_zip[[#This Row],[Datum]]),2))&amp;"-"&amp; TEXT(WEEKNUM(jaar_zip[[#This Row],[Datum]],21),"00")</f>
        <v>24-07</v>
      </c>
      <c r="L2240" s="101">
        <f>MONTH(jaar_zip[[#This Row],[Datum]])</f>
        <v>2</v>
      </c>
      <c r="M2240" s="101">
        <f>IF(ISNUMBER(jaar_zip[[#This Row],[etmaaltemperatuur]]),IF(jaar_zip[[#This Row],[etmaaltemperatuur]]&lt;stookgrens,stookgrens-jaar_zip[[#This Row],[etmaaltemperatuur]],0),"")</f>
        <v>9.3000000000000007</v>
      </c>
      <c r="N2240" s="101">
        <f>IF(ISNUMBER(jaar_zip[[#This Row],[graaddagen]]),IF(OR(MONTH(jaar_zip[[#This Row],[Datum]])=1,MONTH(jaar_zip[[#This Row],[Datum]])=2,MONTH(jaar_zip[[#This Row],[Datum]])=11,MONTH(jaar_zip[[#This Row],[Datum]])=12),1.1,IF(OR(MONTH(jaar_zip[[#This Row],[Datum]])=3,MONTH(jaar_zip[[#This Row],[Datum]])=10),1,0.8))*jaar_zip[[#This Row],[graaddagen]],"")</f>
        <v>10.230000000000002</v>
      </c>
      <c r="O2240" s="101">
        <f>IF(ISNUMBER(jaar_zip[[#This Row],[etmaaltemperatuur]]),IF(jaar_zip[[#This Row],[etmaaltemperatuur]]&gt;stookgrens,jaar_zip[[#This Row],[etmaaltemperatuur]]-stookgrens,0),"")</f>
        <v>0</v>
      </c>
    </row>
    <row r="2241" spans="1:15" x14ac:dyDescent="0.25">
      <c r="A2241">
        <v>267</v>
      </c>
      <c r="B2241">
        <v>20240217</v>
      </c>
      <c r="C2241">
        <v>3.4</v>
      </c>
      <c r="D2241">
        <v>7.8</v>
      </c>
      <c r="E2241">
        <v>304</v>
      </c>
      <c r="F2241">
        <v>0</v>
      </c>
      <c r="H2241">
        <v>96</v>
      </c>
      <c r="I2241" s="101" t="s">
        <v>20</v>
      </c>
      <c r="J2241" s="1">
        <f>DATEVALUE(RIGHT(jaar_zip[[#This Row],[YYYYMMDD]],2)&amp;"-"&amp;MID(jaar_zip[[#This Row],[YYYYMMDD]],5,2)&amp;"-"&amp;LEFT(jaar_zip[[#This Row],[YYYYMMDD]],4))</f>
        <v>45339</v>
      </c>
      <c r="K2241" s="101" t="str">
        <f>IF(AND(VALUE(MONTH(jaar_zip[[#This Row],[Datum]]))=1,VALUE(WEEKNUM(jaar_zip[[#This Row],[Datum]],21))&gt;51),RIGHT(YEAR(jaar_zip[[#This Row],[Datum]])-1,2),RIGHT(YEAR(jaar_zip[[#This Row],[Datum]]),2))&amp;"-"&amp; TEXT(WEEKNUM(jaar_zip[[#This Row],[Datum]],21),"00")</f>
        <v>24-07</v>
      </c>
      <c r="L2241" s="101">
        <f>MONTH(jaar_zip[[#This Row],[Datum]])</f>
        <v>2</v>
      </c>
      <c r="M2241" s="101">
        <f>IF(ISNUMBER(jaar_zip[[#This Row],[etmaaltemperatuur]]),IF(jaar_zip[[#This Row],[etmaaltemperatuur]]&lt;stookgrens,stookgrens-jaar_zip[[#This Row],[etmaaltemperatuur]],0),"")</f>
        <v>10.199999999999999</v>
      </c>
      <c r="N2241" s="101">
        <f>IF(ISNUMBER(jaar_zip[[#This Row],[graaddagen]]),IF(OR(MONTH(jaar_zip[[#This Row],[Datum]])=1,MONTH(jaar_zip[[#This Row],[Datum]])=2,MONTH(jaar_zip[[#This Row],[Datum]])=11,MONTH(jaar_zip[[#This Row],[Datum]])=12),1.1,IF(OR(MONTH(jaar_zip[[#This Row],[Datum]])=3,MONTH(jaar_zip[[#This Row],[Datum]])=10),1,0.8))*jaar_zip[[#This Row],[graaddagen]],"")</f>
        <v>11.22</v>
      </c>
      <c r="O2241" s="101">
        <f>IF(ISNUMBER(jaar_zip[[#This Row],[etmaaltemperatuur]]),IF(jaar_zip[[#This Row],[etmaaltemperatuur]]&gt;stookgrens,jaar_zip[[#This Row],[etmaaltemperatuur]]-stookgrens,0),"")</f>
        <v>0</v>
      </c>
    </row>
    <row r="2242" spans="1:15" x14ac:dyDescent="0.25">
      <c r="A2242">
        <v>267</v>
      </c>
      <c r="B2242">
        <v>20240218</v>
      </c>
      <c r="C2242">
        <v>8.4</v>
      </c>
      <c r="D2242">
        <v>8.1999999999999993</v>
      </c>
      <c r="E2242">
        <v>111</v>
      </c>
      <c r="F2242">
        <v>22.3</v>
      </c>
      <c r="H2242">
        <v>96</v>
      </c>
      <c r="I2242" s="101" t="s">
        <v>20</v>
      </c>
      <c r="J2242" s="1">
        <f>DATEVALUE(RIGHT(jaar_zip[[#This Row],[YYYYMMDD]],2)&amp;"-"&amp;MID(jaar_zip[[#This Row],[YYYYMMDD]],5,2)&amp;"-"&amp;LEFT(jaar_zip[[#This Row],[YYYYMMDD]],4))</f>
        <v>45340</v>
      </c>
      <c r="K2242" s="101" t="str">
        <f>IF(AND(VALUE(MONTH(jaar_zip[[#This Row],[Datum]]))=1,VALUE(WEEKNUM(jaar_zip[[#This Row],[Datum]],21))&gt;51),RIGHT(YEAR(jaar_zip[[#This Row],[Datum]])-1,2),RIGHT(YEAR(jaar_zip[[#This Row],[Datum]]),2))&amp;"-"&amp; TEXT(WEEKNUM(jaar_zip[[#This Row],[Datum]],21),"00")</f>
        <v>24-07</v>
      </c>
      <c r="L2242" s="101">
        <f>MONTH(jaar_zip[[#This Row],[Datum]])</f>
        <v>2</v>
      </c>
      <c r="M2242" s="101">
        <f>IF(ISNUMBER(jaar_zip[[#This Row],[etmaaltemperatuur]]),IF(jaar_zip[[#This Row],[etmaaltemperatuur]]&lt;stookgrens,stookgrens-jaar_zip[[#This Row],[etmaaltemperatuur]],0),"")</f>
        <v>9.8000000000000007</v>
      </c>
      <c r="N2242" s="101">
        <f>IF(ISNUMBER(jaar_zip[[#This Row],[graaddagen]]),IF(OR(MONTH(jaar_zip[[#This Row],[Datum]])=1,MONTH(jaar_zip[[#This Row],[Datum]])=2,MONTH(jaar_zip[[#This Row],[Datum]])=11,MONTH(jaar_zip[[#This Row],[Datum]])=12),1.1,IF(OR(MONTH(jaar_zip[[#This Row],[Datum]])=3,MONTH(jaar_zip[[#This Row],[Datum]])=10),1,0.8))*jaar_zip[[#This Row],[graaddagen]],"")</f>
        <v>10.780000000000001</v>
      </c>
      <c r="O2242" s="101">
        <f>IF(ISNUMBER(jaar_zip[[#This Row],[etmaaltemperatuur]]),IF(jaar_zip[[#This Row],[etmaaltemperatuur]]&gt;stookgrens,jaar_zip[[#This Row],[etmaaltemperatuur]]-stookgrens,0),"")</f>
        <v>0</v>
      </c>
    </row>
    <row r="2243" spans="1:15" x14ac:dyDescent="0.25">
      <c r="A2243">
        <v>267</v>
      </c>
      <c r="B2243">
        <v>20240219</v>
      </c>
      <c r="C2243">
        <v>5.8</v>
      </c>
      <c r="D2243">
        <v>7.9</v>
      </c>
      <c r="E2243">
        <v>236</v>
      </c>
      <c r="F2243">
        <v>0.1</v>
      </c>
      <c r="H2243">
        <v>93</v>
      </c>
      <c r="I2243" s="101" t="s">
        <v>20</v>
      </c>
      <c r="J2243" s="1">
        <f>DATEVALUE(RIGHT(jaar_zip[[#This Row],[YYYYMMDD]],2)&amp;"-"&amp;MID(jaar_zip[[#This Row],[YYYYMMDD]],5,2)&amp;"-"&amp;LEFT(jaar_zip[[#This Row],[YYYYMMDD]],4))</f>
        <v>45341</v>
      </c>
      <c r="K2243" s="101" t="str">
        <f>IF(AND(VALUE(MONTH(jaar_zip[[#This Row],[Datum]]))=1,VALUE(WEEKNUM(jaar_zip[[#This Row],[Datum]],21))&gt;51),RIGHT(YEAR(jaar_zip[[#This Row],[Datum]])-1,2),RIGHT(YEAR(jaar_zip[[#This Row],[Datum]]),2))&amp;"-"&amp; TEXT(WEEKNUM(jaar_zip[[#This Row],[Datum]],21),"00")</f>
        <v>24-08</v>
      </c>
      <c r="L2243" s="101">
        <f>MONTH(jaar_zip[[#This Row],[Datum]])</f>
        <v>2</v>
      </c>
      <c r="M2243" s="101">
        <f>IF(ISNUMBER(jaar_zip[[#This Row],[etmaaltemperatuur]]),IF(jaar_zip[[#This Row],[etmaaltemperatuur]]&lt;stookgrens,stookgrens-jaar_zip[[#This Row],[etmaaltemperatuur]],0),"")</f>
        <v>10.1</v>
      </c>
      <c r="N2243" s="101">
        <f>IF(ISNUMBER(jaar_zip[[#This Row],[graaddagen]]),IF(OR(MONTH(jaar_zip[[#This Row],[Datum]])=1,MONTH(jaar_zip[[#This Row],[Datum]])=2,MONTH(jaar_zip[[#This Row],[Datum]])=11,MONTH(jaar_zip[[#This Row],[Datum]])=12),1.1,IF(OR(MONTH(jaar_zip[[#This Row],[Datum]])=3,MONTH(jaar_zip[[#This Row],[Datum]])=10),1,0.8))*jaar_zip[[#This Row],[graaddagen]],"")</f>
        <v>11.110000000000001</v>
      </c>
      <c r="O2243" s="101">
        <f>IF(ISNUMBER(jaar_zip[[#This Row],[etmaaltemperatuur]]),IF(jaar_zip[[#This Row],[etmaaltemperatuur]]&gt;stookgrens,jaar_zip[[#This Row],[etmaaltemperatuur]]-stookgrens,0),"")</f>
        <v>0</v>
      </c>
    </row>
    <row r="2244" spans="1:15" x14ac:dyDescent="0.25">
      <c r="A2244">
        <v>267</v>
      </c>
      <c r="B2244">
        <v>20240220</v>
      </c>
      <c r="C2244">
        <v>6.8</v>
      </c>
      <c r="D2244">
        <v>8.1</v>
      </c>
      <c r="E2244">
        <v>399</v>
      </c>
      <c r="F2244">
        <v>0.1</v>
      </c>
      <c r="H2244">
        <v>91</v>
      </c>
      <c r="I2244" s="101" t="s">
        <v>20</v>
      </c>
      <c r="J2244" s="1">
        <f>DATEVALUE(RIGHT(jaar_zip[[#This Row],[YYYYMMDD]],2)&amp;"-"&amp;MID(jaar_zip[[#This Row],[YYYYMMDD]],5,2)&amp;"-"&amp;LEFT(jaar_zip[[#This Row],[YYYYMMDD]],4))</f>
        <v>45342</v>
      </c>
      <c r="K2244" s="101" t="str">
        <f>IF(AND(VALUE(MONTH(jaar_zip[[#This Row],[Datum]]))=1,VALUE(WEEKNUM(jaar_zip[[#This Row],[Datum]],21))&gt;51),RIGHT(YEAR(jaar_zip[[#This Row],[Datum]])-1,2),RIGHT(YEAR(jaar_zip[[#This Row],[Datum]]),2))&amp;"-"&amp; TEXT(WEEKNUM(jaar_zip[[#This Row],[Datum]],21),"00")</f>
        <v>24-08</v>
      </c>
      <c r="L2244" s="101">
        <f>MONTH(jaar_zip[[#This Row],[Datum]])</f>
        <v>2</v>
      </c>
      <c r="M2244" s="101">
        <f>IF(ISNUMBER(jaar_zip[[#This Row],[etmaaltemperatuur]]),IF(jaar_zip[[#This Row],[etmaaltemperatuur]]&lt;stookgrens,stookgrens-jaar_zip[[#This Row],[etmaaltemperatuur]],0),"")</f>
        <v>9.9</v>
      </c>
      <c r="N2244" s="101">
        <f>IF(ISNUMBER(jaar_zip[[#This Row],[graaddagen]]),IF(OR(MONTH(jaar_zip[[#This Row],[Datum]])=1,MONTH(jaar_zip[[#This Row],[Datum]])=2,MONTH(jaar_zip[[#This Row],[Datum]])=11,MONTH(jaar_zip[[#This Row],[Datum]])=12),1.1,IF(OR(MONTH(jaar_zip[[#This Row],[Datum]])=3,MONTH(jaar_zip[[#This Row],[Datum]])=10),1,0.8))*jaar_zip[[#This Row],[graaddagen]],"")</f>
        <v>10.89</v>
      </c>
      <c r="O2244" s="101">
        <f>IF(ISNUMBER(jaar_zip[[#This Row],[etmaaltemperatuur]]),IF(jaar_zip[[#This Row],[etmaaltemperatuur]]&gt;stookgrens,jaar_zip[[#This Row],[etmaaltemperatuur]]-stookgrens,0),"")</f>
        <v>0</v>
      </c>
    </row>
    <row r="2245" spans="1:15" x14ac:dyDescent="0.25">
      <c r="A2245">
        <v>267</v>
      </c>
      <c r="B2245">
        <v>20240221</v>
      </c>
      <c r="C2245">
        <v>8.1</v>
      </c>
      <c r="D2245">
        <v>8.5</v>
      </c>
      <c r="E2245">
        <v>221</v>
      </c>
      <c r="F2245">
        <v>6.6</v>
      </c>
      <c r="H2245">
        <v>94</v>
      </c>
      <c r="I2245" s="101" t="s">
        <v>20</v>
      </c>
      <c r="J2245" s="1">
        <f>DATEVALUE(RIGHT(jaar_zip[[#This Row],[YYYYMMDD]],2)&amp;"-"&amp;MID(jaar_zip[[#This Row],[YYYYMMDD]],5,2)&amp;"-"&amp;LEFT(jaar_zip[[#This Row],[YYYYMMDD]],4))</f>
        <v>45343</v>
      </c>
      <c r="K2245" s="101" t="str">
        <f>IF(AND(VALUE(MONTH(jaar_zip[[#This Row],[Datum]]))=1,VALUE(WEEKNUM(jaar_zip[[#This Row],[Datum]],21))&gt;51),RIGHT(YEAR(jaar_zip[[#This Row],[Datum]])-1,2),RIGHT(YEAR(jaar_zip[[#This Row],[Datum]]),2))&amp;"-"&amp; TEXT(WEEKNUM(jaar_zip[[#This Row],[Datum]],21),"00")</f>
        <v>24-08</v>
      </c>
      <c r="L2245" s="101">
        <f>MONTH(jaar_zip[[#This Row],[Datum]])</f>
        <v>2</v>
      </c>
      <c r="M2245" s="101">
        <f>IF(ISNUMBER(jaar_zip[[#This Row],[etmaaltemperatuur]]),IF(jaar_zip[[#This Row],[etmaaltemperatuur]]&lt;stookgrens,stookgrens-jaar_zip[[#This Row],[etmaaltemperatuur]],0),"")</f>
        <v>9.5</v>
      </c>
      <c r="N2245" s="101">
        <f>IF(ISNUMBER(jaar_zip[[#This Row],[graaddagen]]),IF(OR(MONTH(jaar_zip[[#This Row],[Datum]])=1,MONTH(jaar_zip[[#This Row],[Datum]])=2,MONTH(jaar_zip[[#This Row],[Datum]])=11,MONTH(jaar_zip[[#This Row],[Datum]])=12),1.1,IF(OR(MONTH(jaar_zip[[#This Row],[Datum]])=3,MONTH(jaar_zip[[#This Row],[Datum]])=10),1,0.8))*jaar_zip[[#This Row],[graaddagen]],"")</f>
        <v>10.450000000000001</v>
      </c>
      <c r="O2245" s="101">
        <f>IF(ISNUMBER(jaar_zip[[#This Row],[etmaaltemperatuur]]),IF(jaar_zip[[#This Row],[etmaaltemperatuur]]&gt;stookgrens,jaar_zip[[#This Row],[etmaaltemperatuur]]-stookgrens,0),"")</f>
        <v>0</v>
      </c>
    </row>
    <row r="2246" spans="1:15" x14ac:dyDescent="0.25">
      <c r="A2246">
        <v>267</v>
      </c>
      <c r="B2246">
        <v>20240222</v>
      </c>
      <c r="C2246">
        <v>8.6999999999999993</v>
      </c>
      <c r="D2246">
        <v>8.9</v>
      </c>
      <c r="E2246">
        <v>412</v>
      </c>
      <c r="F2246">
        <v>7.3</v>
      </c>
      <c r="H2246">
        <v>93</v>
      </c>
      <c r="I2246" s="101" t="s">
        <v>20</v>
      </c>
      <c r="J2246" s="1">
        <f>DATEVALUE(RIGHT(jaar_zip[[#This Row],[YYYYMMDD]],2)&amp;"-"&amp;MID(jaar_zip[[#This Row],[YYYYMMDD]],5,2)&amp;"-"&amp;LEFT(jaar_zip[[#This Row],[YYYYMMDD]],4))</f>
        <v>45344</v>
      </c>
      <c r="K2246" s="101" t="str">
        <f>IF(AND(VALUE(MONTH(jaar_zip[[#This Row],[Datum]]))=1,VALUE(WEEKNUM(jaar_zip[[#This Row],[Datum]],21))&gt;51),RIGHT(YEAR(jaar_zip[[#This Row],[Datum]])-1,2),RIGHT(YEAR(jaar_zip[[#This Row],[Datum]]),2))&amp;"-"&amp; TEXT(WEEKNUM(jaar_zip[[#This Row],[Datum]],21),"00")</f>
        <v>24-08</v>
      </c>
      <c r="L2246" s="101">
        <f>MONTH(jaar_zip[[#This Row],[Datum]])</f>
        <v>2</v>
      </c>
      <c r="M2246" s="101">
        <f>IF(ISNUMBER(jaar_zip[[#This Row],[etmaaltemperatuur]]),IF(jaar_zip[[#This Row],[etmaaltemperatuur]]&lt;stookgrens,stookgrens-jaar_zip[[#This Row],[etmaaltemperatuur]],0),"")</f>
        <v>9.1</v>
      </c>
      <c r="N2246" s="101">
        <f>IF(ISNUMBER(jaar_zip[[#This Row],[graaddagen]]),IF(OR(MONTH(jaar_zip[[#This Row],[Datum]])=1,MONTH(jaar_zip[[#This Row],[Datum]])=2,MONTH(jaar_zip[[#This Row],[Datum]])=11,MONTH(jaar_zip[[#This Row],[Datum]])=12),1.1,IF(OR(MONTH(jaar_zip[[#This Row],[Datum]])=3,MONTH(jaar_zip[[#This Row],[Datum]])=10),1,0.8))*jaar_zip[[#This Row],[graaddagen]],"")</f>
        <v>10.01</v>
      </c>
      <c r="O2246" s="101">
        <f>IF(ISNUMBER(jaar_zip[[#This Row],[etmaaltemperatuur]]),IF(jaar_zip[[#This Row],[etmaaltemperatuur]]&gt;stookgrens,jaar_zip[[#This Row],[etmaaltemperatuur]]-stookgrens,0),"")</f>
        <v>0</v>
      </c>
    </row>
    <row r="2247" spans="1:15" x14ac:dyDescent="0.25">
      <c r="A2247">
        <v>267</v>
      </c>
      <c r="B2247">
        <v>20240223</v>
      </c>
      <c r="C2247">
        <v>9.5</v>
      </c>
      <c r="D2247">
        <v>6.2</v>
      </c>
      <c r="E2247">
        <v>411</v>
      </c>
      <c r="F2247">
        <v>2.7</v>
      </c>
      <c r="H2247">
        <v>83</v>
      </c>
      <c r="I2247" s="101" t="s">
        <v>20</v>
      </c>
      <c r="J2247" s="1">
        <f>DATEVALUE(RIGHT(jaar_zip[[#This Row],[YYYYMMDD]],2)&amp;"-"&amp;MID(jaar_zip[[#This Row],[YYYYMMDD]],5,2)&amp;"-"&amp;LEFT(jaar_zip[[#This Row],[YYYYMMDD]],4))</f>
        <v>45345</v>
      </c>
      <c r="K2247" s="101" t="str">
        <f>IF(AND(VALUE(MONTH(jaar_zip[[#This Row],[Datum]]))=1,VALUE(WEEKNUM(jaar_zip[[#This Row],[Datum]],21))&gt;51),RIGHT(YEAR(jaar_zip[[#This Row],[Datum]])-1,2),RIGHT(YEAR(jaar_zip[[#This Row],[Datum]]),2))&amp;"-"&amp; TEXT(WEEKNUM(jaar_zip[[#This Row],[Datum]],21),"00")</f>
        <v>24-08</v>
      </c>
      <c r="L2247" s="101">
        <f>MONTH(jaar_zip[[#This Row],[Datum]])</f>
        <v>2</v>
      </c>
      <c r="M2247" s="101">
        <f>IF(ISNUMBER(jaar_zip[[#This Row],[etmaaltemperatuur]]),IF(jaar_zip[[#This Row],[etmaaltemperatuur]]&lt;stookgrens,stookgrens-jaar_zip[[#This Row],[etmaaltemperatuur]],0),"")</f>
        <v>11.8</v>
      </c>
      <c r="N2247" s="101">
        <f>IF(ISNUMBER(jaar_zip[[#This Row],[graaddagen]]),IF(OR(MONTH(jaar_zip[[#This Row],[Datum]])=1,MONTH(jaar_zip[[#This Row],[Datum]])=2,MONTH(jaar_zip[[#This Row],[Datum]])=11,MONTH(jaar_zip[[#This Row],[Datum]])=12),1.1,IF(OR(MONTH(jaar_zip[[#This Row],[Datum]])=3,MONTH(jaar_zip[[#This Row],[Datum]])=10),1,0.8))*jaar_zip[[#This Row],[graaddagen]],"")</f>
        <v>12.980000000000002</v>
      </c>
      <c r="O2247" s="101">
        <f>IF(ISNUMBER(jaar_zip[[#This Row],[etmaaltemperatuur]]),IF(jaar_zip[[#This Row],[etmaaltemperatuur]]&gt;stookgrens,jaar_zip[[#This Row],[etmaaltemperatuur]]-stookgrens,0),"")</f>
        <v>0</v>
      </c>
    </row>
    <row r="2248" spans="1:15" x14ac:dyDescent="0.25">
      <c r="A2248">
        <v>267</v>
      </c>
      <c r="B2248">
        <v>20240224</v>
      </c>
      <c r="C2248">
        <v>6.8</v>
      </c>
      <c r="D2248">
        <v>5.3</v>
      </c>
      <c r="E2248">
        <v>382</v>
      </c>
      <c r="F2248">
        <v>7.2</v>
      </c>
      <c r="H2248">
        <v>87</v>
      </c>
      <c r="I2248" s="101" t="s">
        <v>20</v>
      </c>
      <c r="J2248" s="1">
        <f>DATEVALUE(RIGHT(jaar_zip[[#This Row],[YYYYMMDD]],2)&amp;"-"&amp;MID(jaar_zip[[#This Row],[YYYYMMDD]],5,2)&amp;"-"&amp;LEFT(jaar_zip[[#This Row],[YYYYMMDD]],4))</f>
        <v>45346</v>
      </c>
      <c r="K2248" s="101" t="str">
        <f>IF(AND(VALUE(MONTH(jaar_zip[[#This Row],[Datum]]))=1,VALUE(WEEKNUM(jaar_zip[[#This Row],[Datum]],21))&gt;51),RIGHT(YEAR(jaar_zip[[#This Row],[Datum]])-1,2),RIGHT(YEAR(jaar_zip[[#This Row],[Datum]]),2))&amp;"-"&amp; TEXT(WEEKNUM(jaar_zip[[#This Row],[Datum]],21),"00")</f>
        <v>24-08</v>
      </c>
      <c r="L2248" s="101">
        <f>MONTH(jaar_zip[[#This Row],[Datum]])</f>
        <v>2</v>
      </c>
      <c r="M2248" s="101">
        <f>IF(ISNUMBER(jaar_zip[[#This Row],[etmaaltemperatuur]]),IF(jaar_zip[[#This Row],[etmaaltemperatuur]]&lt;stookgrens,stookgrens-jaar_zip[[#This Row],[etmaaltemperatuur]],0),"")</f>
        <v>12.7</v>
      </c>
      <c r="N2248" s="101">
        <f>IF(ISNUMBER(jaar_zip[[#This Row],[graaddagen]]),IF(OR(MONTH(jaar_zip[[#This Row],[Datum]])=1,MONTH(jaar_zip[[#This Row],[Datum]])=2,MONTH(jaar_zip[[#This Row],[Datum]])=11,MONTH(jaar_zip[[#This Row],[Datum]])=12),1.1,IF(OR(MONTH(jaar_zip[[#This Row],[Datum]])=3,MONTH(jaar_zip[[#This Row],[Datum]])=10),1,0.8))*jaar_zip[[#This Row],[graaddagen]],"")</f>
        <v>13.97</v>
      </c>
      <c r="O2248" s="101">
        <f>IF(ISNUMBER(jaar_zip[[#This Row],[etmaaltemperatuur]]),IF(jaar_zip[[#This Row],[etmaaltemperatuur]]&gt;stookgrens,jaar_zip[[#This Row],[etmaaltemperatuur]]-stookgrens,0),"")</f>
        <v>0</v>
      </c>
    </row>
    <row r="2249" spans="1:15" x14ac:dyDescent="0.25">
      <c r="A2249">
        <v>267</v>
      </c>
      <c r="B2249">
        <v>20240225</v>
      </c>
      <c r="C2249">
        <v>4</v>
      </c>
      <c r="D2249">
        <v>5.7</v>
      </c>
      <c r="E2249">
        <v>550</v>
      </c>
      <c r="F2249">
        <v>2.2000000000000002</v>
      </c>
      <c r="H2249">
        <v>89</v>
      </c>
      <c r="I2249" s="101" t="s">
        <v>20</v>
      </c>
      <c r="J2249" s="1">
        <f>DATEVALUE(RIGHT(jaar_zip[[#This Row],[YYYYMMDD]],2)&amp;"-"&amp;MID(jaar_zip[[#This Row],[YYYYMMDD]],5,2)&amp;"-"&amp;LEFT(jaar_zip[[#This Row],[YYYYMMDD]],4))</f>
        <v>45347</v>
      </c>
      <c r="K2249" s="101" t="str">
        <f>IF(AND(VALUE(MONTH(jaar_zip[[#This Row],[Datum]]))=1,VALUE(WEEKNUM(jaar_zip[[#This Row],[Datum]],21))&gt;51),RIGHT(YEAR(jaar_zip[[#This Row],[Datum]])-1,2),RIGHT(YEAR(jaar_zip[[#This Row],[Datum]]),2))&amp;"-"&amp; TEXT(WEEKNUM(jaar_zip[[#This Row],[Datum]],21),"00")</f>
        <v>24-08</v>
      </c>
      <c r="L2249" s="101">
        <f>MONTH(jaar_zip[[#This Row],[Datum]])</f>
        <v>2</v>
      </c>
      <c r="M2249" s="101">
        <f>IF(ISNUMBER(jaar_zip[[#This Row],[etmaaltemperatuur]]),IF(jaar_zip[[#This Row],[etmaaltemperatuur]]&lt;stookgrens,stookgrens-jaar_zip[[#This Row],[etmaaltemperatuur]],0),"")</f>
        <v>12.3</v>
      </c>
      <c r="N2249" s="101">
        <f>IF(ISNUMBER(jaar_zip[[#This Row],[graaddagen]]),IF(OR(MONTH(jaar_zip[[#This Row],[Datum]])=1,MONTH(jaar_zip[[#This Row],[Datum]])=2,MONTH(jaar_zip[[#This Row],[Datum]])=11,MONTH(jaar_zip[[#This Row],[Datum]])=12),1.1,IF(OR(MONTH(jaar_zip[[#This Row],[Datum]])=3,MONTH(jaar_zip[[#This Row],[Datum]])=10),1,0.8))*jaar_zip[[#This Row],[graaddagen]],"")</f>
        <v>13.530000000000001</v>
      </c>
      <c r="O2249" s="101">
        <f>IF(ISNUMBER(jaar_zip[[#This Row],[etmaaltemperatuur]]),IF(jaar_zip[[#This Row],[etmaaltemperatuur]]&gt;stookgrens,jaar_zip[[#This Row],[etmaaltemperatuur]]-stookgrens,0),"")</f>
        <v>0</v>
      </c>
    </row>
    <row r="2250" spans="1:15" x14ac:dyDescent="0.25">
      <c r="A2250">
        <v>267</v>
      </c>
      <c r="B2250">
        <v>20240226</v>
      </c>
      <c r="C2250">
        <v>7.8</v>
      </c>
      <c r="D2250">
        <v>4.3</v>
      </c>
      <c r="E2250">
        <v>432</v>
      </c>
      <c r="F2250">
        <v>0</v>
      </c>
      <c r="H2250">
        <v>87</v>
      </c>
      <c r="I2250" s="101" t="s">
        <v>20</v>
      </c>
      <c r="J2250" s="1">
        <f>DATEVALUE(RIGHT(jaar_zip[[#This Row],[YYYYMMDD]],2)&amp;"-"&amp;MID(jaar_zip[[#This Row],[YYYYMMDD]],5,2)&amp;"-"&amp;LEFT(jaar_zip[[#This Row],[YYYYMMDD]],4))</f>
        <v>45348</v>
      </c>
      <c r="K2250" s="101" t="str">
        <f>IF(AND(VALUE(MONTH(jaar_zip[[#This Row],[Datum]]))=1,VALUE(WEEKNUM(jaar_zip[[#This Row],[Datum]],21))&gt;51),RIGHT(YEAR(jaar_zip[[#This Row],[Datum]])-1,2),RIGHT(YEAR(jaar_zip[[#This Row],[Datum]]),2))&amp;"-"&amp; TEXT(WEEKNUM(jaar_zip[[#This Row],[Datum]],21),"00")</f>
        <v>24-09</v>
      </c>
      <c r="L2250" s="101">
        <f>MONTH(jaar_zip[[#This Row],[Datum]])</f>
        <v>2</v>
      </c>
      <c r="M2250" s="101">
        <f>IF(ISNUMBER(jaar_zip[[#This Row],[etmaaltemperatuur]]),IF(jaar_zip[[#This Row],[etmaaltemperatuur]]&lt;stookgrens,stookgrens-jaar_zip[[#This Row],[etmaaltemperatuur]],0),"")</f>
        <v>13.7</v>
      </c>
      <c r="N2250" s="101">
        <f>IF(ISNUMBER(jaar_zip[[#This Row],[graaddagen]]),IF(OR(MONTH(jaar_zip[[#This Row],[Datum]])=1,MONTH(jaar_zip[[#This Row],[Datum]])=2,MONTH(jaar_zip[[#This Row],[Datum]])=11,MONTH(jaar_zip[[#This Row],[Datum]])=12),1.1,IF(OR(MONTH(jaar_zip[[#This Row],[Datum]])=3,MONTH(jaar_zip[[#This Row],[Datum]])=10),1,0.8))*jaar_zip[[#This Row],[graaddagen]],"")</f>
        <v>15.07</v>
      </c>
      <c r="O2250" s="101">
        <f>IF(ISNUMBER(jaar_zip[[#This Row],[etmaaltemperatuur]]),IF(jaar_zip[[#This Row],[etmaaltemperatuur]]&gt;stookgrens,jaar_zip[[#This Row],[etmaaltemperatuur]]-stookgrens,0),"")</f>
        <v>0</v>
      </c>
    </row>
    <row r="2251" spans="1:15" x14ac:dyDescent="0.25">
      <c r="A2251">
        <v>267</v>
      </c>
      <c r="B2251">
        <v>20240227</v>
      </c>
      <c r="C2251">
        <v>3</v>
      </c>
      <c r="D2251">
        <v>4.4000000000000004</v>
      </c>
      <c r="E2251">
        <v>944</v>
      </c>
      <c r="F2251">
        <v>0</v>
      </c>
      <c r="H2251">
        <v>84</v>
      </c>
      <c r="I2251" s="101" t="s">
        <v>20</v>
      </c>
      <c r="J2251" s="1">
        <f>DATEVALUE(RIGHT(jaar_zip[[#This Row],[YYYYMMDD]],2)&amp;"-"&amp;MID(jaar_zip[[#This Row],[YYYYMMDD]],5,2)&amp;"-"&amp;LEFT(jaar_zip[[#This Row],[YYYYMMDD]],4))</f>
        <v>45349</v>
      </c>
      <c r="K2251" s="101" t="str">
        <f>IF(AND(VALUE(MONTH(jaar_zip[[#This Row],[Datum]]))=1,VALUE(WEEKNUM(jaar_zip[[#This Row],[Datum]],21))&gt;51),RIGHT(YEAR(jaar_zip[[#This Row],[Datum]])-1,2),RIGHT(YEAR(jaar_zip[[#This Row],[Datum]]),2))&amp;"-"&amp; TEXT(WEEKNUM(jaar_zip[[#This Row],[Datum]],21),"00")</f>
        <v>24-09</v>
      </c>
      <c r="L2251" s="101">
        <f>MONTH(jaar_zip[[#This Row],[Datum]])</f>
        <v>2</v>
      </c>
      <c r="M2251" s="101">
        <f>IF(ISNUMBER(jaar_zip[[#This Row],[etmaaltemperatuur]]),IF(jaar_zip[[#This Row],[etmaaltemperatuur]]&lt;stookgrens,stookgrens-jaar_zip[[#This Row],[etmaaltemperatuur]],0),"")</f>
        <v>13.6</v>
      </c>
      <c r="N2251" s="101">
        <f>IF(ISNUMBER(jaar_zip[[#This Row],[graaddagen]]),IF(OR(MONTH(jaar_zip[[#This Row],[Datum]])=1,MONTH(jaar_zip[[#This Row],[Datum]])=2,MONTH(jaar_zip[[#This Row],[Datum]])=11,MONTH(jaar_zip[[#This Row],[Datum]])=12),1.1,IF(OR(MONTH(jaar_zip[[#This Row],[Datum]])=3,MONTH(jaar_zip[[#This Row],[Datum]])=10),1,0.8))*jaar_zip[[#This Row],[graaddagen]],"")</f>
        <v>14.96</v>
      </c>
      <c r="O2251" s="101">
        <f>IF(ISNUMBER(jaar_zip[[#This Row],[etmaaltemperatuur]]),IF(jaar_zip[[#This Row],[etmaaltemperatuur]]&gt;stookgrens,jaar_zip[[#This Row],[etmaaltemperatuur]]-stookgrens,0),"")</f>
        <v>0</v>
      </c>
    </row>
    <row r="2252" spans="1:15" x14ac:dyDescent="0.25">
      <c r="A2252">
        <v>267</v>
      </c>
      <c r="B2252">
        <v>20240228</v>
      </c>
      <c r="C2252">
        <v>6</v>
      </c>
      <c r="D2252">
        <v>6.7</v>
      </c>
      <c r="E2252">
        <v>518</v>
      </c>
      <c r="F2252">
        <v>0</v>
      </c>
      <c r="H2252">
        <v>92</v>
      </c>
      <c r="I2252" s="101" t="s">
        <v>20</v>
      </c>
      <c r="J2252" s="1">
        <f>DATEVALUE(RIGHT(jaar_zip[[#This Row],[YYYYMMDD]],2)&amp;"-"&amp;MID(jaar_zip[[#This Row],[YYYYMMDD]],5,2)&amp;"-"&amp;LEFT(jaar_zip[[#This Row],[YYYYMMDD]],4))</f>
        <v>45350</v>
      </c>
      <c r="K2252" s="101" t="str">
        <f>IF(AND(VALUE(MONTH(jaar_zip[[#This Row],[Datum]]))=1,VALUE(WEEKNUM(jaar_zip[[#This Row],[Datum]],21))&gt;51),RIGHT(YEAR(jaar_zip[[#This Row],[Datum]])-1,2),RIGHT(YEAR(jaar_zip[[#This Row],[Datum]]),2))&amp;"-"&amp; TEXT(WEEKNUM(jaar_zip[[#This Row],[Datum]],21),"00")</f>
        <v>24-09</v>
      </c>
      <c r="L2252" s="101">
        <f>MONTH(jaar_zip[[#This Row],[Datum]])</f>
        <v>2</v>
      </c>
      <c r="M2252" s="101">
        <f>IF(ISNUMBER(jaar_zip[[#This Row],[etmaaltemperatuur]]),IF(jaar_zip[[#This Row],[etmaaltemperatuur]]&lt;stookgrens,stookgrens-jaar_zip[[#This Row],[etmaaltemperatuur]],0),"")</f>
        <v>11.3</v>
      </c>
      <c r="N2252" s="101">
        <f>IF(ISNUMBER(jaar_zip[[#This Row],[graaddagen]]),IF(OR(MONTH(jaar_zip[[#This Row],[Datum]])=1,MONTH(jaar_zip[[#This Row],[Datum]])=2,MONTH(jaar_zip[[#This Row],[Datum]])=11,MONTH(jaar_zip[[#This Row],[Datum]])=12),1.1,IF(OR(MONTH(jaar_zip[[#This Row],[Datum]])=3,MONTH(jaar_zip[[#This Row],[Datum]])=10),1,0.8))*jaar_zip[[#This Row],[graaddagen]],"")</f>
        <v>12.430000000000001</v>
      </c>
      <c r="O2252" s="101">
        <f>IF(ISNUMBER(jaar_zip[[#This Row],[etmaaltemperatuur]]),IF(jaar_zip[[#This Row],[etmaaltemperatuur]]&gt;stookgrens,jaar_zip[[#This Row],[etmaaltemperatuur]]-stookgrens,0),"")</f>
        <v>0</v>
      </c>
    </row>
    <row r="2253" spans="1:15" x14ac:dyDescent="0.25">
      <c r="A2253">
        <v>267</v>
      </c>
      <c r="B2253">
        <v>20240229</v>
      </c>
      <c r="C2253">
        <v>8.1</v>
      </c>
      <c r="D2253">
        <v>7.5</v>
      </c>
      <c r="E2253">
        <v>205</v>
      </c>
      <c r="F2253">
        <v>5.8</v>
      </c>
      <c r="H2253">
        <v>96</v>
      </c>
      <c r="I2253" s="101" t="s">
        <v>20</v>
      </c>
      <c r="J2253" s="1">
        <f>DATEVALUE(RIGHT(jaar_zip[[#This Row],[YYYYMMDD]],2)&amp;"-"&amp;MID(jaar_zip[[#This Row],[YYYYMMDD]],5,2)&amp;"-"&amp;LEFT(jaar_zip[[#This Row],[YYYYMMDD]],4))</f>
        <v>45351</v>
      </c>
      <c r="K2253" s="101" t="str">
        <f>IF(AND(VALUE(MONTH(jaar_zip[[#This Row],[Datum]]))=1,VALUE(WEEKNUM(jaar_zip[[#This Row],[Datum]],21))&gt;51),RIGHT(YEAR(jaar_zip[[#This Row],[Datum]])-1,2),RIGHT(YEAR(jaar_zip[[#This Row],[Datum]]),2))&amp;"-"&amp; TEXT(WEEKNUM(jaar_zip[[#This Row],[Datum]],21),"00")</f>
        <v>24-09</v>
      </c>
      <c r="L2253" s="101">
        <f>MONTH(jaar_zip[[#This Row],[Datum]])</f>
        <v>2</v>
      </c>
      <c r="M2253" s="101">
        <f>IF(ISNUMBER(jaar_zip[[#This Row],[etmaaltemperatuur]]),IF(jaar_zip[[#This Row],[etmaaltemperatuur]]&lt;stookgrens,stookgrens-jaar_zip[[#This Row],[etmaaltemperatuur]],0),"")</f>
        <v>10.5</v>
      </c>
      <c r="N2253" s="101">
        <f>IF(ISNUMBER(jaar_zip[[#This Row],[graaddagen]]),IF(OR(MONTH(jaar_zip[[#This Row],[Datum]])=1,MONTH(jaar_zip[[#This Row],[Datum]])=2,MONTH(jaar_zip[[#This Row],[Datum]])=11,MONTH(jaar_zip[[#This Row],[Datum]])=12),1.1,IF(OR(MONTH(jaar_zip[[#This Row],[Datum]])=3,MONTH(jaar_zip[[#This Row],[Datum]])=10),1,0.8))*jaar_zip[[#This Row],[graaddagen]],"")</f>
        <v>11.55</v>
      </c>
      <c r="O2253" s="101">
        <f>IF(ISNUMBER(jaar_zip[[#This Row],[etmaaltemperatuur]]),IF(jaar_zip[[#This Row],[etmaaltemperatuur]]&gt;stookgrens,jaar_zip[[#This Row],[etmaaltemperatuur]]-stookgrens,0),"")</f>
        <v>0</v>
      </c>
    </row>
    <row r="2254" spans="1:15" x14ac:dyDescent="0.25">
      <c r="A2254">
        <v>267</v>
      </c>
      <c r="B2254">
        <v>20240301</v>
      </c>
      <c r="C2254">
        <v>7.3</v>
      </c>
      <c r="D2254">
        <v>7.5</v>
      </c>
      <c r="E2254">
        <v>853</v>
      </c>
      <c r="F2254">
        <v>0.1</v>
      </c>
      <c r="H2254">
        <v>85</v>
      </c>
      <c r="I2254" s="101" t="s">
        <v>20</v>
      </c>
      <c r="J2254" s="1">
        <f>DATEVALUE(RIGHT(jaar_zip[[#This Row],[YYYYMMDD]],2)&amp;"-"&amp;MID(jaar_zip[[#This Row],[YYYYMMDD]],5,2)&amp;"-"&amp;LEFT(jaar_zip[[#This Row],[YYYYMMDD]],4))</f>
        <v>45352</v>
      </c>
      <c r="K2254" s="101" t="str">
        <f>IF(AND(VALUE(MONTH(jaar_zip[[#This Row],[Datum]]))=1,VALUE(WEEKNUM(jaar_zip[[#This Row],[Datum]],21))&gt;51),RIGHT(YEAR(jaar_zip[[#This Row],[Datum]])-1,2),RIGHT(YEAR(jaar_zip[[#This Row],[Datum]]),2))&amp;"-"&amp; TEXT(WEEKNUM(jaar_zip[[#This Row],[Datum]],21),"00")</f>
        <v>24-09</v>
      </c>
      <c r="L2254" s="101">
        <f>MONTH(jaar_zip[[#This Row],[Datum]])</f>
        <v>3</v>
      </c>
      <c r="M2254" s="101">
        <f>IF(ISNUMBER(jaar_zip[[#This Row],[etmaaltemperatuur]]),IF(jaar_zip[[#This Row],[etmaaltemperatuur]]&lt;stookgrens,stookgrens-jaar_zip[[#This Row],[etmaaltemperatuur]],0),"")</f>
        <v>10.5</v>
      </c>
      <c r="N2254" s="101">
        <f>IF(ISNUMBER(jaar_zip[[#This Row],[graaddagen]]),IF(OR(MONTH(jaar_zip[[#This Row],[Datum]])=1,MONTH(jaar_zip[[#This Row],[Datum]])=2,MONTH(jaar_zip[[#This Row],[Datum]])=11,MONTH(jaar_zip[[#This Row],[Datum]])=12),1.1,IF(OR(MONTH(jaar_zip[[#This Row],[Datum]])=3,MONTH(jaar_zip[[#This Row],[Datum]])=10),1,0.8))*jaar_zip[[#This Row],[graaddagen]],"")</f>
        <v>10.5</v>
      </c>
      <c r="O2254" s="101">
        <f>IF(ISNUMBER(jaar_zip[[#This Row],[etmaaltemperatuur]]),IF(jaar_zip[[#This Row],[etmaaltemperatuur]]&gt;stookgrens,jaar_zip[[#This Row],[etmaaltemperatuur]]-stookgrens,0),"")</f>
        <v>0</v>
      </c>
    </row>
    <row r="2255" spans="1:15" x14ac:dyDescent="0.25">
      <c r="A2255">
        <v>267</v>
      </c>
      <c r="B2255">
        <v>20240302</v>
      </c>
      <c r="C2255">
        <v>7.3</v>
      </c>
      <c r="D2255">
        <v>8.5</v>
      </c>
      <c r="E2255">
        <v>1118</v>
      </c>
      <c r="F2255">
        <v>-0.1</v>
      </c>
      <c r="H2255">
        <v>76</v>
      </c>
      <c r="I2255" s="101" t="s">
        <v>20</v>
      </c>
      <c r="J2255" s="1">
        <f>DATEVALUE(RIGHT(jaar_zip[[#This Row],[YYYYMMDD]],2)&amp;"-"&amp;MID(jaar_zip[[#This Row],[YYYYMMDD]],5,2)&amp;"-"&amp;LEFT(jaar_zip[[#This Row],[YYYYMMDD]],4))</f>
        <v>45353</v>
      </c>
      <c r="K2255" s="101" t="str">
        <f>IF(AND(VALUE(MONTH(jaar_zip[[#This Row],[Datum]]))=1,VALUE(WEEKNUM(jaar_zip[[#This Row],[Datum]],21))&gt;51),RIGHT(YEAR(jaar_zip[[#This Row],[Datum]])-1,2),RIGHT(YEAR(jaar_zip[[#This Row],[Datum]]),2))&amp;"-"&amp; TEXT(WEEKNUM(jaar_zip[[#This Row],[Datum]],21),"00")</f>
        <v>24-09</v>
      </c>
      <c r="L2255" s="101">
        <f>MONTH(jaar_zip[[#This Row],[Datum]])</f>
        <v>3</v>
      </c>
      <c r="M2255" s="101">
        <f>IF(ISNUMBER(jaar_zip[[#This Row],[etmaaltemperatuur]]),IF(jaar_zip[[#This Row],[etmaaltemperatuur]]&lt;stookgrens,stookgrens-jaar_zip[[#This Row],[etmaaltemperatuur]],0),"")</f>
        <v>9.5</v>
      </c>
      <c r="N2255" s="101">
        <f>IF(ISNUMBER(jaar_zip[[#This Row],[graaddagen]]),IF(OR(MONTH(jaar_zip[[#This Row],[Datum]])=1,MONTH(jaar_zip[[#This Row],[Datum]])=2,MONTH(jaar_zip[[#This Row],[Datum]])=11,MONTH(jaar_zip[[#This Row],[Datum]])=12),1.1,IF(OR(MONTH(jaar_zip[[#This Row],[Datum]])=3,MONTH(jaar_zip[[#This Row],[Datum]])=10),1,0.8))*jaar_zip[[#This Row],[graaddagen]],"")</f>
        <v>9.5</v>
      </c>
      <c r="O2255" s="101">
        <f>IF(ISNUMBER(jaar_zip[[#This Row],[etmaaltemperatuur]]),IF(jaar_zip[[#This Row],[etmaaltemperatuur]]&gt;stookgrens,jaar_zip[[#This Row],[etmaaltemperatuur]]-stookgrens,0),"")</f>
        <v>0</v>
      </c>
    </row>
    <row r="2256" spans="1:15" x14ac:dyDescent="0.25">
      <c r="A2256">
        <v>267</v>
      </c>
      <c r="B2256">
        <v>20240303</v>
      </c>
      <c r="C2256">
        <v>3.6</v>
      </c>
      <c r="D2256">
        <v>9</v>
      </c>
      <c r="E2256">
        <v>652</v>
      </c>
      <c r="F2256">
        <v>-0.1</v>
      </c>
      <c r="H2256">
        <v>85</v>
      </c>
      <c r="I2256" s="101" t="s">
        <v>20</v>
      </c>
      <c r="J2256" s="1">
        <f>DATEVALUE(RIGHT(jaar_zip[[#This Row],[YYYYMMDD]],2)&amp;"-"&amp;MID(jaar_zip[[#This Row],[YYYYMMDD]],5,2)&amp;"-"&amp;LEFT(jaar_zip[[#This Row],[YYYYMMDD]],4))</f>
        <v>45354</v>
      </c>
      <c r="K2256" s="101" t="str">
        <f>IF(AND(VALUE(MONTH(jaar_zip[[#This Row],[Datum]]))=1,VALUE(WEEKNUM(jaar_zip[[#This Row],[Datum]],21))&gt;51),RIGHT(YEAR(jaar_zip[[#This Row],[Datum]])-1,2),RIGHT(YEAR(jaar_zip[[#This Row],[Datum]]),2))&amp;"-"&amp; TEXT(WEEKNUM(jaar_zip[[#This Row],[Datum]],21),"00")</f>
        <v>24-09</v>
      </c>
      <c r="L2256" s="101">
        <f>MONTH(jaar_zip[[#This Row],[Datum]])</f>
        <v>3</v>
      </c>
      <c r="M2256" s="101">
        <f>IF(ISNUMBER(jaar_zip[[#This Row],[etmaaltemperatuur]]),IF(jaar_zip[[#This Row],[etmaaltemperatuur]]&lt;stookgrens,stookgrens-jaar_zip[[#This Row],[etmaaltemperatuur]],0),"")</f>
        <v>9</v>
      </c>
      <c r="N2256" s="101">
        <f>IF(ISNUMBER(jaar_zip[[#This Row],[graaddagen]]),IF(OR(MONTH(jaar_zip[[#This Row],[Datum]])=1,MONTH(jaar_zip[[#This Row],[Datum]])=2,MONTH(jaar_zip[[#This Row],[Datum]])=11,MONTH(jaar_zip[[#This Row],[Datum]])=12),1.1,IF(OR(MONTH(jaar_zip[[#This Row],[Datum]])=3,MONTH(jaar_zip[[#This Row],[Datum]])=10),1,0.8))*jaar_zip[[#This Row],[graaddagen]],"")</f>
        <v>9</v>
      </c>
      <c r="O2256" s="101">
        <f>IF(ISNUMBER(jaar_zip[[#This Row],[etmaaltemperatuur]]),IF(jaar_zip[[#This Row],[etmaaltemperatuur]]&gt;stookgrens,jaar_zip[[#This Row],[etmaaltemperatuur]]-stookgrens,0),"")</f>
        <v>0</v>
      </c>
    </row>
    <row r="2257" spans="1:15" x14ac:dyDescent="0.25">
      <c r="A2257">
        <v>267</v>
      </c>
      <c r="B2257">
        <v>20240304</v>
      </c>
      <c r="C2257">
        <v>3.7</v>
      </c>
      <c r="D2257">
        <v>6.9</v>
      </c>
      <c r="E2257">
        <v>716</v>
      </c>
      <c r="F2257">
        <v>0</v>
      </c>
      <c r="H2257">
        <v>92</v>
      </c>
      <c r="I2257" s="101" t="s">
        <v>20</v>
      </c>
      <c r="J2257" s="1">
        <f>DATEVALUE(RIGHT(jaar_zip[[#This Row],[YYYYMMDD]],2)&amp;"-"&amp;MID(jaar_zip[[#This Row],[YYYYMMDD]],5,2)&amp;"-"&amp;LEFT(jaar_zip[[#This Row],[YYYYMMDD]],4))</f>
        <v>45355</v>
      </c>
      <c r="K2257" s="101" t="str">
        <f>IF(AND(VALUE(MONTH(jaar_zip[[#This Row],[Datum]]))=1,VALUE(WEEKNUM(jaar_zip[[#This Row],[Datum]],21))&gt;51),RIGHT(YEAR(jaar_zip[[#This Row],[Datum]])-1,2),RIGHT(YEAR(jaar_zip[[#This Row],[Datum]]),2))&amp;"-"&amp; TEXT(WEEKNUM(jaar_zip[[#This Row],[Datum]],21),"00")</f>
        <v>24-10</v>
      </c>
      <c r="L2257" s="101">
        <f>MONTH(jaar_zip[[#This Row],[Datum]])</f>
        <v>3</v>
      </c>
      <c r="M2257" s="101">
        <f>IF(ISNUMBER(jaar_zip[[#This Row],[etmaaltemperatuur]]),IF(jaar_zip[[#This Row],[etmaaltemperatuur]]&lt;stookgrens,stookgrens-jaar_zip[[#This Row],[etmaaltemperatuur]],0),"")</f>
        <v>11.1</v>
      </c>
      <c r="N2257" s="101">
        <f>IF(ISNUMBER(jaar_zip[[#This Row],[graaddagen]]),IF(OR(MONTH(jaar_zip[[#This Row],[Datum]])=1,MONTH(jaar_zip[[#This Row],[Datum]])=2,MONTH(jaar_zip[[#This Row],[Datum]])=11,MONTH(jaar_zip[[#This Row],[Datum]])=12),1.1,IF(OR(MONTH(jaar_zip[[#This Row],[Datum]])=3,MONTH(jaar_zip[[#This Row],[Datum]])=10),1,0.8))*jaar_zip[[#This Row],[graaddagen]],"")</f>
        <v>11.1</v>
      </c>
      <c r="O2257" s="101">
        <f>IF(ISNUMBER(jaar_zip[[#This Row],[etmaaltemperatuur]]),IF(jaar_zip[[#This Row],[etmaaltemperatuur]]&gt;stookgrens,jaar_zip[[#This Row],[etmaaltemperatuur]]-stookgrens,0),"")</f>
        <v>0</v>
      </c>
    </row>
    <row r="2258" spans="1:15" x14ac:dyDescent="0.25">
      <c r="A2258">
        <v>267</v>
      </c>
      <c r="B2258">
        <v>20240305</v>
      </c>
      <c r="C2258">
        <v>2.8</v>
      </c>
      <c r="D2258">
        <v>7.2</v>
      </c>
      <c r="E2258">
        <v>321</v>
      </c>
      <c r="F2258">
        <v>0.2</v>
      </c>
      <c r="H2258">
        <v>95</v>
      </c>
      <c r="I2258" s="101" t="s">
        <v>20</v>
      </c>
      <c r="J2258" s="1">
        <f>DATEVALUE(RIGHT(jaar_zip[[#This Row],[YYYYMMDD]],2)&amp;"-"&amp;MID(jaar_zip[[#This Row],[YYYYMMDD]],5,2)&amp;"-"&amp;LEFT(jaar_zip[[#This Row],[YYYYMMDD]],4))</f>
        <v>45356</v>
      </c>
      <c r="K2258" s="101" t="str">
        <f>IF(AND(VALUE(MONTH(jaar_zip[[#This Row],[Datum]]))=1,VALUE(WEEKNUM(jaar_zip[[#This Row],[Datum]],21))&gt;51),RIGHT(YEAR(jaar_zip[[#This Row],[Datum]])-1,2),RIGHT(YEAR(jaar_zip[[#This Row],[Datum]]),2))&amp;"-"&amp; TEXT(WEEKNUM(jaar_zip[[#This Row],[Datum]],21),"00")</f>
        <v>24-10</v>
      </c>
      <c r="L2258" s="101">
        <f>MONTH(jaar_zip[[#This Row],[Datum]])</f>
        <v>3</v>
      </c>
      <c r="M2258" s="101">
        <f>IF(ISNUMBER(jaar_zip[[#This Row],[etmaaltemperatuur]]),IF(jaar_zip[[#This Row],[etmaaltemperatuur]]&lt;stookgrens,stookgrens-jaar_zip[[#This Row],[etmaaltemperatuur]],0),"")</f>
        <v>10.8</v>
      </c>
      <c r="N2258" s="101">
        <f>IF(ISNUMBER(jaar_zip[[#This Row],[graaddagen]]),IF(OR(MONTH(jaar_zip[[#This Row],[Datum]])=1,MONTH(jaar_zip[[#This Row],[Datum]])=2,MONTH(jaar_zip[[#This Row],[Datum]])=11,MONTH(jaar_zip[[#This Row],[Datum]])=12),1.1,IF(OR(MONTH(jaar_zip[[#This Row],[Datum]])=3,MONTH(jaar_zip[[#This Row],[Datum]])=10),1,0.8))*jaar_zip[[#This Row],[graaddagen]],"")</f>
        <v>10.8</v>
      </c>
      <c r="O2258" s="101">
        <f>IF(ISNUMBER(jaar_zip[[#This Row],[etmaaltemperatuur]]),IF(jaar_zip[[#This Row],[etmaaltemperatuur]]&gt;stookgrens,jaar_zip[[#This Row],[etmaaltemperatuur]]-stookgrens,0),"")</f>
        <v>0</v>
      </c>
    </row>
    <row r="2259" spans="1:15" x14ac:dyDescent="0.25">
      <c r="A2259">
        <v>267</v>
      </c>
      <c r="B2259">
        <v>20240306</v>
      </c>
      <c r="C2259">
        <v>3.7</v>
      </c>
      <c r="D2259">
        <v>6.2</v>
      </c>
      <c r="E2259">
        <v>889</v>
      </c>
      <c r="F2259">
        <v>-0.1</v>
      </c>
      <c r="H2259">
        <v>90</v>
      </c>
      <c r="I2259" s="101" t="s">
        <v>20</v>
      </c>
      <c r="J2259" s="1">
        <f>DATEVALUE(RIGHT(jaar_zip[[#This Row],[YYYYMMDD]],2)&amp;"-"&amp;MID(jaar_zip[[#This Row],[YYYYMMDD]],5,2)&amp;"-"&amp;LEFT(jaar_zip[[#This Row],[YYYYMMDD]],4))</f>
        <v>45357</v>
      </c>
      <c r="K2259" s="101" t="str">
        <f>IF(AND(VALUE(MONTH(jaar_zip[[#This Row],[Datum]]))=1,VALUE(WEEKNUM(jaar_zip[[#This Row],[Datum]],21))&gt;51),RIGHT(YEAR(jaar_zip[[#This Row],[Datum]])-1,2),RIGHT(YEAR(jaar_zip[[#This Row],[Datum]]),2))&amp;"-"&amp; TEXT(WEEKNUM(jaar_zip[[#This Row],[Datum]],21),"00")</f>
        <v>24-10</v>
      </c>
      <c r="L2259" s="101">
        <f>MONTH(jaar_zip[[#This Row],[Datum]])</f>
        <v>3</v>
      </c>
      <c r="M2259" s="101">
        <f>IF(ISNUMBER(jaar_zip[[#This Row],[etmaaltemperatuur]]),IF(jaar_zip[[#This Row],[etmaaltemperatuur]]&lt;stookgrens,stookgrens-jaar_zip[[#This Row],[etmaaltemperatuur]],0),"")</f>
        <v>11.8</v>
      </c>
      <c r="N2259" s="101">
        <f>IF(ISNUMBER(jaar_zip[[#This Row],[graaddagen]]),IF(OR(MONTH(jaar_zip[[#This Row],[Datum]])=1,MONTH(jaar_zip[[#This Row],[Datum]])=2,MONTH(jaar_zip[[#This Row],[Datum]])=11,MONTH(jaar_zip[[#This Row],[Datum]])=12),1.1,IF(OR(MONTH(jaar_zip[[#This Row],[Datum]])=3,MONTH(jaar_zip[[#This Row],[Datum]])=10),1,0.8))*jaar_zip[[#This Row],[graaddagen]],"")</f>
        <v>11.8</v>
      </c>
      <c r="O2259" s="101">
        <f>IF(ISNUMBER(jaar_zip[[#This Row],[etmaaltemperatuur]]),IF(jaar_zip[[#This Row],[etmaaltemperatuur]]&gt;stookgrens,jaar_zip[[#This Row],[etmaaltemperatuur]]-stookgrens,0),"")</f>
        <v>0</v>
      </c>
    </row>
    <row r="2260" spans="1:15" x14ac:dyDescent="0.25">
      <c r="A2260">
        <v>267</v>
      </c>
      <c r="B2260">
        <v>20240307</v>
      </c>
      <c r="C2260">
        <v>4.9000000000000004</v>
      </c>
      <c r="D2260">
        <v>4</v>
      </c>
      <c r="E2260">
        <v>1010</v>
      </c>
      <c r="F2260">
        <v>0</v>
      </c>
      <c r="H2260">
        <v>88</v>
      </c>
      <c r="I2260" s="101" t="s">
        <v>20</v>
      </c>
      <c r="J2260" s="1">
        <f>DATEVALUE(RIGHT(jaar_zip[[#This Row],[YYYYMMDD]],2)&amp;"-"&amp;MID(jaar_zip[[#This Row],[YYYYMMDD]],5,2)&amp;"-"&amp;LEFT(jaar_zip[[#This Row],[YYYYMMDD]],4))</f>
        <v>45358</v>
      </c>
      <c r="K2260" s="101" t="str">
        <f>IF(AND(VALUE(MONTH(jaar_zip[[#This Row],[Datum]]))=1,VALUE(WEEKNUM(jaar_zip[[#This Row],[Datum]],21))&gt;51),RIGHT(YEAR(jaar_zip[[#This Row],[Datum]])-1,2),RIGHT(YEAR(jaar_zip[[#This Row],[Datum]]),2))&amp;"-"&amp; TEXT(WEEKNUM(jaar_zip[[#This Row],[Datum]],21),"00")</f>
        <v>24-10</v>
      </c>
      <c r="L2260" s="101">
        <f>MONTH(jaar_zip[[#This Row],[Datum]])</f>
        <v>3</v>
      </c>
      <c r="M2260" s="101">
        <f>IF(ISNUMBER(jaar_zip[[#This Row],[etmaaltemperatuur]]),IF(jaar_zip[[#This Row],[etmaaltemperatuur]]&lt;stookgrens,stookgrens-jaar_zip[[#This Row],[etmaaltemperatuur]],0),"")</f>
        <v>14</v>
      </c>
      <c r="N2260" s="101">
        <f>IF(ISNUMBER(jaar_zip[[#This Row],[graaddagen]]),IF(OR(MONTH(jaar_zip[[#This Row],[Datum]])=1,MONTH(jaar_zip[[#This Row],[Datum]])=2,MONTH(jaar_zip[[#This Row],[Datum]])=11,MONTH(jaar_zip[[#This Row],[Datum]])=12),1.1,IF(OR(MONTH(jaar_zip[[#This Row],[Datum]])=3,MONTH(jaar_zip[[#This Row],[Datum]])=10),1,0.8))*jaar_zip[[#This Row],[graaddagen]],"")</f>
        <v>14</v>
      </c>
      <c r="O2260" s="101">
        <f>IF(ISNUMBER(jaar_zip[[#This Row],[etmaaltemperatuur]]),IF(jaar_zip[[#This Row],[etmaaltemperatuur]]&gt;stookgrens,jaar_zip[[#This Row],[etmaaltemperatuur]]-stookgrens,0),"")</f>
        <v>0</v>
      </c>
    </row>
    <row r="2261" spans="1:15" x14ac:dyDescent="0.25">
      <c r="A2261">
        <v>267</v>
      </c>
      <c r="B2261">
        <v>20240308</v>
      </c>
      <c r="C2261">
        <v>6.7</v>
      </c>
      <c r="D2261">
        <v>4.2</v>
      </c>
      <c r="E2261">
        <v>1282</v>
      </c>
      <c r="F2261">
        <v>0</v>
      </c>
      <c r="H2261">
        <v>77</v>
      </c>
      <c r="I2261" s="101" t="s">
        <v>20</v>
      </c>
      <c r="J2261" s="1">
        <f>DATEVALUE(RIGHT(jaar_zip[[#This Row],[YYYYMMDD]],2)&amp;"-"&amp;MID(jaar_zip[[#This Row],[YYYYMMDD]],5,2)&amp;"-"&amp;LEFT(jaar_zip[[#This Row],[YYYYMMDD]],4))</f>
        <v>45359</v>
      </c>
      <c r="K2261" s="101" t="str">
        <f>IF(AND(VALUE(MONTH(jaar_zip[[#This Row],[Datum]]))=1,VALUE(WEEKNUM(jaar_zip[[#This Row],[Datum]],21))&gt;51),RIGHT(YEAR(jaar_zip[[#This Row],[Datum]])-1,2),RIGHT(YEAR(jaar_zip[[#This Row],[Datum]]),2))&amp;"-"&amp; TEXT(WEEKNUM(jaar_zip[[#This Row],[Datum]],21),"00")</f>
        <v>24-10</v>
      </c>
      <c r="L2261" s="101">
        <f>MONTH(jaar_zip[[#This Row],[Datum]])</f>
        <v>3</v>
      </c>
      <c r="M2261" s="101">
        <f>IF(ISNUMBER(jaar_zip[[#This Row],[etmaaltemperatuur]]),IF(jaar_zip[[#This Row],[etmaaltemperatuur]]&lt;stookgrens,stookgrens-jaar_zip[[#This Row],[etmaaltemperatuur]],0),"")</f>
        <v>13.8</v>
      </c>
      <c r="N2261" s="101">
        <f>IF(ISNUMBER(jaar_zip[[#This Row],[graaddagen]]),IF(OR(MONTH(jaar_zip[[#This Row],[Datum]])=1,MONTH(jaar_zip[[#This Row],[Datum]])=2,MONTH(jaar_zip[[#This Row],[Datum]])=11,MONTH(jaar_zip[[#This Row],[Datum]])=12),1.1,IF(OR(MONTH(jaar_zip[[#This Row],[Datum]])=3,MONTH(jaar_zip[[#This Row],[Datum]])=10),1,0.8))*jaar_zip[[#This Row],[graaddagen]],"")</f>
        <v>13.8</v>
      </c>
      <c r="O2261" s="101">
        <f>IF(ISNUMBER(jaar_zip[[#This Row],[etmaaltemperatuur]]),IF(jaar_zip[[#This Row],[etmaaltemperatuur]]&gt;stookgrens,jaar_zip[[#This Row],[etmaaltemperatuur]]-stookgrens,0),"")</f>
        <v>0</v>
      </c>
    </row>
    <row r="2262" spans="1:15" x14ac:dyDescent="0.25">
      <c r="A2262">
        <v>267</v>
      </c>
      <c r="B2262">
        <v>20240309</v>
      </c>
      <c r="C2262">
        <v>6.3</v>
      </c>
      <c r="D2262">
        <v>6</v>
      </c>
      <c r="E2262">
        <v>1159</v>
      </c>
      <c r="F2262">
        <v>0</v>
      </c>
      <c r="H2262">
        <v>78</v>
      </c>
      <c r="I2262" s="101" t="s">
        <v>20</v>
      </c>
      <c r="J2262" s="1">
        <f>DATEVALUE(RIGHT(jaar_zip[[#This Row],[YYYYMMDD]],2)&amp;"-"&amp;MID(jaar_zip[[#This Row],[YYYYMMDD]],5,2)&amp;"-"&amp;LEFT(jaar_zip[[#This Row],[YYYYMMDD]],4))</f>
        <v>45360</v>
      </c>
      <c r="K2262" s="101" t="str">
        <f>IF(AND(VALUE(MONTH(jaar_zip[[#This Row],[Datum]]))=1,VALUE(WEEKNUM(jaar_zip[[#This Row],[Datum]],21))&gt;51),RIGHT(YEAR(jaar_zip[[#This Row],[Datum]])-1,2),RIGHT(YEAR(jaar_zip[[#This Row],[Datum]]),2))&amp;"-"&amp; TEXT(WEEKNUM(jaar_zip[[#This Row],[Datum]],21),"00")</f>
        <v>24-10</v>
      </c>
      <c r="L2262" s="101">
        <f>MONTH(jaar_zip[[#This Row],[Datum]])</f>
        <v>3</v>
      </c>
      <c r="M2262" s="101">
        <f>IF(ISNUMBER(jaar_zip[[#This Row],[etmaaltemperatuur]]),IF(jaar_zip[[#This Row],[etmaaltemperatuur]]&lt;stookgrens,stookgrens-jaar_zip[[#This Row],[etmaaltemperatuur]],0),"")</f>
        <v>12</v>
      </c>
      <c r="N2262" s="101">
        <f>IF(ISNUMBER(jaar_zip[[#This Row],[graaddagen]]),IF(OR(MONTH(jaar_zip[[#This Row],[Datum]])=1,MONTH(jaar_zip[[#This Row],[Datum]])=2,MONTH(jaar_zip[[#This Row],[Datum]])=11,MONTH(jaar_zip[[#This Row],[Datum]])=12),1.1,IF(OR(MONTH(jaar_zip[[#This Row],[Datum]])=3,MONTH(jaar_zip[[#This Row],[Datum]])=10),1,0.8))*jaar_zip[[#This Row],[graaddagen]],"")</f>
        <v>12</v>
      </c>
      <c r="O2262" s="101">
        <f>IF(ISNUMBER(jaar_zip[[#This Row],[etmaaltemperatuur]]),IF(jaar_zip[[#This Row],[etmaaltemperatuur]]&gt;stookgrens,jaar_zip[[#This Row],[etmaaltemperatuur]]-stookgrens,0),"")</f>
        <v>0</v>
      </c>
    </row>
    <row r="2263" spans="1:15" x14ac:dyDescent="0.25">
      <c r="A2263">
        <v>267</v>
      </c>
      <c r="B2263">
        <v>20240310</v>
      </c>
      <c r="C2263">
        <v>6.6</v>
      </c>
      <c r="D2263">
        <v>7.2</v>
      </c>
      <c r="E2263">
        <v>874</v>
      </c>
      <c r="F2263">
        <v>0</v>
      </c>
      <c r="H2263">
        <v>81</v>
      </c>
      <c r="I2263" s="101" t="s">
        <v>20</v>
      </c>
      <c r="J2263" s="1">
        <f>DATEVALUE(RIGHT(jaar_zip[[#This Row],[YYYYMMDD]],2)&amp;"-"&amp;MID(jaar_zip[[#This Row],[YYYYMMDD]],5,2)&amp;"-"&amp;LEFT(jaar_zip[[#This Row],[YYYYMMDD]],4))</f>
        <v>45361</v>
      </c>
      <c r="K2263" s="101" t="str">
        <f>IF(AND(VALUE(MONTH(jaar_zip[[#This Row],[Datum]]))=1,VALUE(WEEKNUM(jaar_zip[[#This Row],[Datum]],21))&gt;51),RIGHT(YEAR(jaar_zip[[#This Row],[Datum]])-1,2),RIGHT(YEAR(jaar_zip[[#This Row],[Datum]]),2))&amp;"-"&amp; TEXT(WEEKNUM(jaar_zip[[#This Row],[Datum]],21),"00")</f>
        <v>24-10</v>
      </c>
      <c r="L2263" s="101">
        <f>MONTH(jaar_zip[[#This Row],[Datum]])</f>
        <v>3</v>
      </c>
      <c r="M2263" s="101">
        <f>IF(ISNUMBER(jaar_zip[[#This Row],[etmaaltemperatuur]]),IF(jaar_zip[[#This Row],[etmaaltemperatuur]]&lt;stookgrens,stookgrens-jaar_zip[[#This Row],[etmaaltemperatuur]],0),"")</f>
        <v>10.8</v>
      </c>
      <c r="N2263" s="101">
        <f>IF(ISNUMBER(jaar_zip[[#This Row],[graaddagen]]),IF(OR(MONTH(jaar_zip[[#This Row],[Datum]])=1,MONTH(jaar_zip[[#This Row],[Datum]])=2,MONTH(jaar_zip[[#This Row],[Datum]])=11,MONTH(jaar_zip[[#This Row],[Datum]])=12),1.1,IF(OR(MONTH(jaar_zip[[#This Row],[Datum]])=3,MONTH(jaar_zip[[#This Row],[Datum]])=10),1,0.8))*jaar_zip[[#This Row],[graaddagen]],"")</f>
        <v>10.8</v>
      </c>
      <c r="O2263" s="101">
        <f>IF(ISNUMBER(jaar_zip[[#This Row],[etmaaltemperatuur]]),IF(jaar_zip[[#This Row],[etmaaltemperatuur]]&gt;stookgrens,jaar_zip[[#This Row],[etmaaltemperatuur]]-stookgrens,0),"")</f>
        <v>0</v>
      </c>
    </row>
    <row r="2264" spans="1:15" x14ac:dyDescent="0.25">
      <c r="A2264">
        <v>267</v>
      </c>
      <c r="B2264">
        <v>20240311</v>
      </c>
      <c r="C2264">
        <v>3.5</v>
      </c>
      <c r="D2264">
        <v>6.7</v>
      </c>
      <c r="E2264">
        <v>285</v>
      </c>
      <c r="F2264">
        <v>1</v>
      </c>
      <c r="H2264">
        <v>93</v>
      </c>
      <c r="I2264" s="101" t="s">
        <v>20</v>
      </c>
      <c r="J2264" s="1">
        <f>DATEVALUE(RIGHT(jaar_zip[[#This Row],[YYYYMMDD]],2)&amp;"-"&amp;MID(jaar_zip[[#This Row],[YYYYMMDD]],5,2)&amp;"-"&amp;LEFT(jaar_zip[[#This Row],[YYYYMMDD]],4))</f>
        <v>45362</v>
      </c>
      <c r="K2264" s="101" t="str">
        <f>IF(AND(VALUE(MONTH(jaar_zip[[#This Row],[Datum]]))=1,VALUE(WEEKNUM(jaar_zip[[#This Row],[Datum]],21))&gt;51),RIGHT(YEAR(jaar_zip[[#This Row],[Datum]])-1,2),RIGHT(YEAR(jaar_zip[[#This Row],[Datum]]),2))&amp;"-"&amp; TEXT(WEEKNUM(jaar_zip[[#This Row],[Datum]],21),"00")</f>
        <v>24-11</v>
      </c>
      <c r="L2264" s="101">
        <f>MONTH(jaar_zip[[#This Row],[Datum]])</f>
        <v>3</v>
      </c>
      <c r="M2264" s="101">
        <f>IF(ISNUMBER(jaar_zip[[#This Row],[etmaaltemperatuur]]),IF(jaar_zip[[#This Row],[etmaaltemperatuur]]&lt;stookgrens,stookgrens-jaar_zip[[#This Row],[etmaaltemperatuur]],0),"")</f>
        <v>11.3</v>
      </c>
      <c r="N2264" s="101">
        <f>IF(ISNUMBER(jaar_zip[[#This Row],[graaddagen]]),IF(OR(MONTH(jaar_zip[[#This Row],[Datum]])=1,MONTH(jaar_zip[[#This Row],[Datum]])=2,MONTH(jaar_zip[[#This Row],[Datum]])=11,MONTH(jaar_zip[[#This Row],[Datum]])=12),1.1,IF(OR(MONTH(jaar_zip[[#This Row],[Datum]])=3,MONTH(jaar_zip[[#This Row],[Datum]])=10),1,0.8))*jaar_zip[[#This Row],[graaddagen]],"")</f>
        <v>11.3</v>
      </c>
      <c r="O2264" s="101">
        <f>IF(ISNUMBER(jaar_zip[[#This Row],[etmaaltemperatuur]]),IF(jaar_zip[[#This Row],[etmaaltemperatuur]]&gt;stookgrens,jaar_zip[[#This Row],[etmaaltemperatuur]]-stookgrens,0),"")</f>
        <v>0</v>
      </c>
    </row>
    <row r="2265" spans="1:15" x14ac:dyDescent="0.25">
      <c r="A2265">
        <v>267</v>
      </c>
      <c r="B2265">
        <v>20240312</v>
      </c>
      <c r="C2265">
        <v>4.4000000000000004</v>
      </c>
      <c r="D2265">
        <v>7.5</v>
      </c>
      <c r="E2265">
        <v>310</v>
      </c>
      <c r="F2265">
        <v>0.8</v>
      </c>
      <c r="H2265">
        <v>93</v>
      </c>
      <c r="I2265" s="101" t="s">
        <v>20</v>
      </c>
      <c r="J2265" s="1">
        <f>DATEVALUE(RIGHT(jaar_zip[[#This Row],[YYYYMMDD]],2)&amp;"-"&amp;MID(jaar_zip[[#This Row],[YYYYMMDD]],5,2)&amp;"-"&amp;LEFT(jaar_zip[[#This Row],[YYYYMMDD]],4))</f>
        <v>45363</v>
      </c>
      <c r="K2265" s="101" t="str">
        <f>IF(AND(VALUE(MONTH(jaar_zip[[#This Row],[Datum]]))=1,VALUE(WEEKNUM(jaar_zip[[#This Row],[Datum]],21))&gt;51),RIGHT(YEAR(jaar_zip[[#This Row],[Datum]])-1,2),RIGHT(YEAR(jaar_zip[[#This Row],[Datum]]),2))&amp;"-"&amp; TEXT(WEEKNUM(jaar_zip[[#This Row],[Datum]],21),"00")</f>
        <v>24-11</v>
      </c>
      <c r="L2265" s="101">
        <f>MONTH(jaar_zip[[#This Row],[Datum]])</f>
        <v>3</v>
      </c>
      <c r="M2265" s="101">
        <f>IF(ISNUMBER(jaar_zip[[#This Row],[etmaaltemperatuur]]),IF(jaar_zip[[#This Row],[etmaaltemperatuur]]&lt;stookgrens,stookgrens-jaar_zip[[#This Row],[etmaaltemperatuur]],0),"")</f>
        <v>10.5</v>
      </c>
      <c r="N2265" s="101">
        <f>IF(ISNUMBER(jaar_zip[[#This Row],[graaddagen]]),IF(OR(MONTH(jaar_zip[[#This Row],[Datum]])=1,MONTH(jaar_zip[[#This Row],[Datum]])=2,MONTH(jaar_zip[[#This Row],[Datum]])=11,MONTH(jaar_zip[[#This Row],[Datum]])=12),1.1,IF(OR(MONTH(jaar_zip[[#This Row],[Datum]])=3,MONTH(jaar_zip[[#This Row],[Datum]])=10),1,0.8))*jaar_zip[[#This Row],[graaddagen]],"")</f>
        <v>10.5</v>
      </c>
      <c r="O2265" s="101">
        <f>IF(ISNUMBER(jaar_zip[[#This Row],[etmaaltemperatuur]]),IF(jaar_zip[[#This Row],[etmaaltemperatuur]]&gt;stookgrens,jaar_zip[[#This Row],[etmaaltemperatuur]]-stookgrens,0),"")</f>
        <v>0</v>
      </c>
    </row>
    <row r="2266" spans="1:15" x14ac:dyDescent="0.25">
      <c r="A2266">
        <v>267</v>
      </c>
      <c r="B2266">
        <v>20240313</v>
      </c>
      <c r="C2266">
        <v>6.4</v>
      </c>
      <c r="D2266">
        <v>9.8000000000000007</v>
      </c>
      <c r="E2266">
        <v>436</v>
      </c>
      <c r="F2266">
        <v>0.2</v>
      </c>
      <c r="H2266">
        <v>92</v>
      </c>
      <c r="I2266" s="101" t="s">
        <v>20</v>
      </c>
      <c r="J2266" s="1">
        <f>DATEVALUE(RIGHT(jaar_zip[[#This Row],[YYYYMMDD]],2)&amp;"-"&amp;MID(jaar_zip[[#This Row],[YYYYMMDD]],5,2)&amp;"-"&amp;LEFT(jaar_zip[[#This Row],[YYYYMMDD]],4))</f>
        <v>45364</v>
      </c>
      <c r="K2266" s="101" t="str">
        <f>IF(AND(VALUE(MONTH(jaar_zip[[#This Row],[Datum]]))=1,VALUE(WEEKNUM(jaar_zip[[#This Row],[Datum]],21))&gt;51),RIGHT(YEAR(jaar_zip[[#This Row],[Datum]])-1,2),RIGHT(YEAR(jaar_zip[[#This Row],[Datum]]),2))&amp;"-"&amp; TEXT(WEEKNUM(jaar_zip[[#This Row],[Datum]],21),"00")</f>
        <v>24-11</v>
      </c>
      <c r="L2266" s="101">
        <f>MONTH(jaar_zip[[#This Row],[Datum]])</f>
        <v>3</v>
      </c>
      <c r="M2266" s="101">
        <f>IF(ISNUMBER(jaar_zip[[#This Row],[etmaaltemperatuur]]),IF(jaar_zip[[#This Row],[etmaaltemperatuur]]&lt;stookgrens,stookgrens-jaar_zip[[#This Row],[etmaaltemperatuur]],0),"")</f>
        <v>8.1999999999999993</v>
      </c>
      <c r="N2266" s="101">
        <f>IF(ISNUMBER(jaar_zip[[#This Row],[graaddagen]]),IF(OR(MONTH(jaar_zip[[#This Row],[Datum]])=1,MONTH(jaar_zip[[#This Row],[Datum]])=2,MONTH(jaar_zip[[#This Row],[Datum]])=11,MONTH(jaar_zip[[#This Row],[Datum]])=12),1.1,IF(OR(MONTH(jaar_zip[[#This Row],[Datum]])=3,MONTH(jaar_zip[[#This Row],[Datum]])=10),1,0.8))*jaar_zip[[#This Row],[graaddagen]],"")</f>
        <v>8.1999999999999993</v>
      </c>
      <c r="O2266" s="101">
        <f>IF(ISNUMBER(jaar_zip[[#This Row],[etmaaltemperatuur]]),IF(jaar_zip[[#This Row],[etmaaltemperatuur]]&gt;stookgrens,jaar_zip[[#This Row],[etmaaltemperatuur]]-stookgrens,0),"")</f>
        <v>0</v>
      </c>
    </row>
    <row r="2267" spans="1:15" x14ac:dyDescent="0.25">
      <c r="A2267">
        <v>267</v>
      </c>
      <c r="B2267">
        <v>20240314</v>
      </c>
      <c r="C2267">
        <v>5.8</v>
      </c>
      <c r="D2267">
        <v>10.9</v>
      </c>
      <c r="E2267">
        <v>1260</v>
      </c>
      <c r="F2267">
        <v>0</v>
      </c>
      <c r="H2267">
        <v>86</v>
      </c>
      <c r="I2267" s="101" t="s">
        <v>20</v>
      </c>
      <c r="J2267" s="1">
        <f>DATEVALUE(RIGHT(jaar_zip[[#This Row],[YYYYMMDD]],2)&amp;"-"&amp;MID(jaar_zip[[#This Row],[YYYYMMDD]],5,2)&amp;"-"&amp;LEFT(jaar_zip[[#This Row],[YYYYMMDD]],4))</f>
        <v>45365</v>
      </c>
      <c r="K2267" s="101" t="str">
        <f>IF(AND(VALUE(MONTH(jaar_zip[[#This Row],[Datum]]))=1,VALUE(WEEKNUM(jaar_zip[[#This Row],[Datum]],21))&gt;51),RIGHT(YEAR(jaar_zip[[#This Row],[Datum]])-1,2),RIGHT(YEAR(jaar_zip[[#This Row],[Datum]]),2))&amp;"-"&amp; TEXT(WEEKNUM(jaar_zip[[#This Row],[Datum]],21),"00")</f>
        <v>24-11</v>
      </c>
      <c r="L2267" s="101">
        <f>MONTH(jaar_zip[[#This Row],[Datum]])</f>
        <v>3</v>
      </c>
      <c r="M2267" s="101">
        <f>IF(ISNUMBER(jaar_zip[[#This Row],[etmaaltemperatuur]]),IF(jaar_zip[[#This Row],[etmaaltemperatuur]]&lt;stookgrens,stookgrens-jaar_zip[[#This Row],[etmaaltemperatuur]],0),"")</f>
        <v>7.1</v>
      </c>
      <c r="N2267" s="101">
        <f>IF(ISNUMBER(jaar_zip[[#This Row],[graaddagen]]),IF(OR(MONTH(jaar_zip[[#This Row],[Datum]])=1,MONTH(jaar_zip[[#This Row],[Datum]])=2,MONTH(jaar_zip[[#This Row],[Datum]])=11,MONTH(jaar_zip[[#This Row],[Datum]])=12),1.1,IF(OR(MONTH(jaar_zip[[#This Row],[Datum]])=3,MONTH(jaar_zip[[#This Row],[Datum]])=10),1,0.8))*jaar_zip[[#This Row],[graaddagen]],"")</f>
        <v>7.1</v>
      </c>
      <c r="O2267" s="101">
        <f>IF(ISNUMBER(jaar_zip[[#This Row],[etmaaltemperatuur]]),IF(jaar_zip[[#This Row],[etmaaltemperatuur]]&gt;stookgrens,jaar_zip[[#This Row],[etmaaltemperatuur]]-stookgrens,0),"")</f>
        <v>0</v>
      </c>
    </row>
    <row r="2268" spans="1:15" x14ac:dyDescent="0.25">
      <c r="A2268">
        <v>267</v>
      </c>
      <c r="B2268">
        <v>20240315</v>
      </c>
      <c r="C2268">
        <v>7.7</v>
      </c>
      <c r="D2268">
        <v>11.2</v>
      </c>
      <c r="E2268">
        <v>949</v>
      </c>
      <c r="F2268">
        <v>-0.1</v>
      </c>
      <c r="H2268">
        <v>89</v>
      </c>
      <c r="I2268" s="101" t="s">
        <v>20</v>
      </c>
      <c r="J2268" s="1">
        <f>DATEVALUE(RIGHT(jaar_zip[[#This Row],[YYYYMMDD]],2)&amp;"-"&amp;MID(jaar_zip[[#This Row],[YYYYMMDD]],5,2)&amp;"-"&amp;LEFT(jaar_zip[[#This Row],[YYYYMMDD]],4))</f>
        <v>45366</v>
      </c>
      <c r="K2268" s="101" t="str">
        <f>IF(AND(VALUE(MONTH(jaar_zip[[#This Row],[Datum]]))=1,VALUE(WEEKNUM(jaar_zip[[#This Row],[Datum]],21))&gt;51),RIGHT(YEAR(jaar_zip[[#This Row],[Datum]])-1,2),RIGHT(YEAR(jaar_zip[[#This Row],[Datum]]),2))&amp;"-"&amp; TEXT(WEEKNUM(jaar_zip[[#This Row],[Datum]],21),"00")</f>
        <v>24-11</v>
      </c>
      <c r="L2268" s="101">
        <f>MONTH(jaar_zip[[#This Row],[Datum]])</f>
        <v>3</v>
      </c>
      <c r="M2268" s="101">
        <f>IF(ISNUMBER(jaar_zip[[#This Row],[etmaaltemperatuur]]),IF(jaar_zip[[#This Row],[etmaaltemperatuur]]&lt;stookgrens,stookgrens-jaar_zip[[#This Row],[etmaaltemperatuur]],0),"")</f>
        <v>6.8000000000000007</v>
      </c>
      <c r="N2268" s="101">
        <f>IF(ISNUMBER(jaar_zip[[#This Row],[graaddagen]]),IF(OR(MONTH(jaar_zip[[#This Row],[Datum]])=1,MONTH(jaar_zip[[#This Row],[Datum]])=2,MONTH(jaar_zip[[#This Row],[Datum]])=11,MONTH(jaar_zip[[#This Row],[Datum]])=12),1.1,IF(OR(MONTH(jaar_zip[[#This Row],[Datum]])=3,MONTH(jaar_zip[[#This Row],[Datum]])=10),1,0.8))*jaar_zip[[#This Row],[graaddagen]],"")</f>
        <v>6.8000000000000007</v>
      </c>
      <c r="O2268" s="101">
        <f>IF(ISNUMBER(jaar_zip[[#This Row],[etmaaltemperatuur]]),IF(jaar_zip[[#This Row],[etmaaltemperatuur]]&gt;stookgrens,jaar_zip[[#This Row],[etmaaltemperatuur]]-stookgrens,0),"")</f>
        <v>0</v>
      </c>
    </row>
    <row r="2269" spans="1:15" x14ac:dyDescent="0.25">
      <c r="A2269">
        <v>267</v>
      </c>
      <c r="B2269">
        <v>20240316</v>
      </c>
      <c r="C2269">
        <v>5.5</v>
      </c>
      <c r="D2269">
        <v>6.8</v>
      </c>
      <c r="E2269">
        <v>884</v>
      </c>
      <c r="F2269">
        <v>0.3</v>
      </c>
      <c r="H2269">
        <v>82</v>
      </c>
      <c r="I2269" s="101" t="s">
        <v>20</v>
      </c>
      <c r="J2269" s="1">
        <f>DATEVALUE(RIGHT(jaar_zip[[#This Row],[YYYYMMDD]],2)&amp;"-"&amp;MID(jaar_zip[[#This Row],[YYYYMMDD]],5,2)&amp;"-"&amp;LEFT(jaar_zip[[#This Row],[YYYYMMDD]],4))</f>
        <v>45367</v>
      </c>
      <c r="K2269" s="101" t="str">
        <f>IF(AND(VALUE(MONTH(jaar_zip[[#This Row],[Datum]]))=1,VALUE(WEEKNUM(jaar_zip[[#This Row],[Datum]],21))&gt;51),RIGHT(YEAR(jaar_zip[[#This Row],[Datum]])-1,2),RIGHT(YEAR(jaar_zip[[#This Row],[Datum]]),2))&amp;"-"&amp; TEXT(WEEKNUM(jaar_zip[[#This Row],[Datum]],21),"00")</f>
        <v>24-11</v>
      </c>
      <c r="L2269" s="101">
        <f>MONTH(jaar_zip[[#This Row],[Datum]])</f>
        <v>3</v>
      </c>
      <c r="M2269" s="101">
        <f>IF(ISNUMBER(jaar_zip[[#This Row],[etmaaltemperatuur]]),IF(jaar_zip[[#This Row],[etmaaltemperatuur]]&lt;stookgrens,stookgrens-jaar_zip[[#This Row],[etmaaltemperatuur]],0),"")</f>
        <v>11.2</v>
      </c>
      <c r="N2269" s="101">
        <f>IF(ISNUMBER(jaar_zip[[#This Row],[graaddagen]]),IF(OR(MONTH(jaar_zip[[#This Row],[Datum]])=1,MONTH(jaar_zip[[#This Row],[Datum]])=2,MONTH(jaar_zip[[#This Row],[Datum]])=11,MONTH(jaar_zip[[#This Row],[Datum]])=12),1.1,IF(OR(MONTH(jaar_zip[[#This Row],[Datum]])=3,MONTH(jaar_zip[[#This Row],[Datum]])=10),1,0.8))*jaar_zip[[#This Row],[graaddagen]],"")</f>
        <v>11.2</v>
      </c>
      <c r="O2269" s="101">
        <f>IF(ISNUMBER(jaar_zip[[#This Row],[etmaaltemperatuur]]),IF(jaar_zip[[#This Row],[etmaaltemperatuur]]&gt;stookgrens,jaar_zip[[#This Row],[etmaaltemperatuur]]-stookgrens,0),"")</f>
        <v>0</v>
      </c>
    </row>
    <row r="2270" spans="1:15" x14ac:dyDescent="0.25">
      <c r="A2270">
        <v>267</v>
      </c>
      <c r="B2270">
        <v>20240317</v>
      </c>
      <c r="C2270">
        <v>5.8</v>
      </c>
      <c r="D2270">
        <v>8.1999999999999993</v>
      </c>
      <c r="E2270">
        <v>629</v>
      </c>
      <c r="F2270">
        <v>3.5</v>
      </c>
      <c r="H2270">
        <v>85</v>
      </c>
      <c r="I2270" s="101" t="s">
        <v>20</v>
      </c>
      <c r="J2270" s="1">
        <f>DATEVALUE(RIGHT(jaar_zip[[#This Row],[YYYYMMDD]],2)&amp;"-"&amp;MID(jaar_zip[[#This Row],[YYYYMMDD]],5,2)&amp;"-"&amp;LEFT(jaar_zip[[#This Row],[YYYYMMDD]],4))</f>
        <v>45368</v>
      </c>
      <c r="K2270" s="101" t="str">
        <f>IF(AND(VALUE(MONTH(jaar_zip[[#This Row],[Datum]]))=1,VALUE(WEEKNUM(jaar_zip[[#This Row],[Datum]],21))&gt;51),RIGHT(YEAR(jaar_zip[[#This Row],[Datum]])-1,2),RIGHT(YEAR(jaar_zip[[#This Row],[Datum]]),2))&amp;"-"&amp; TEXT(WEEKNUM(jaar_zip[[#This Row],[Datum]],21),"00")</f>
        <v>24-11</v>
      </c>
      <c r="L2270" s="101">
        <f>MONTH(jaar_zip[[#This Row],[Datum]])</f>
        <v>3</v>
      </c>
      <c r="M2270" s="101">
        <f>IF(ISNUMBER(jaar_zip[[#This Row],[etmaaltemperatuur]]),IF(jaar_zip[[#This Row],[etmaaltemperatuur]]&lt;stookgrens,stookgrens-jaar_zip[[#This Row],[etmaaltemperatuur]],0),"")</f>
        <v>9.8000000000000007</v>
      </c>
      <c r="N2270" s="101">
        <f>IF(ISNUMBER(jaar_zip[[#This Row],[graaddagen]]),IF(OR(MONTH(jaar_zip[[#This Row],[Datum]])=1,MONTH(jaar_zip[[#This Row],[Datum]])=2,MONTH(jaar_zip[[#This Row],[Datum]])=11,MONTH(jaar_zip[[#This Row],[Datum]])=12),1.1,IF(OR(MONTH(jaar_zip[[#This Row],[Datum]])=3,MONTH(jaar_zip[[#This Row],[Datum]])=10),1,0.8))*jaar_zip[[#This Row],[graaddagen]],"")</f>
        <v>9.8000000000000007</v>
      </c>
      <c r="O2270" s="101">
        <f>IF(ISNUMBER(jaar_zip[[#This Row],[etmaaltemperatuur]]),IF(jaar_zip[[#This Row],[etmaaltemperatuur]]&gt;stookgrens,jaar_zip[[#This Row],[etmaaltemperatuur]]-stookgrens,0),"")</f>
        <v>0</v>
      </c>
    </row>
    <row r="2271" spans="1:15" x14ac:dyDescent="0.25">
      <c r="A2271">
        <v>267</v>
      </c>
      <c r="B2271">
        <v>20240318</v>
      </c>
      <c r="C2271">
        <v>2.6</v>
      </c>
      <c r="D2271">
        <v>9.4</v>
      </c>
      <c r="E2271">
        <v>1162</v>
      </c>
      <c r="F2271">
        <v>0.1</v>
      </c>
      <c r="H2271">
        <v>92</v>
      </c>
      <c r="I2271" s="101" t="s">
        <v>20</v>
      </c>
      <c r="J2271" s="1">
        <f>DATEVALUE(RIGHT(jaar_zip[[#This Row],[YYYYMMDD]],2)&amp;"-"&amp;MID(jaar_zip[[#This Row],[YYYYMMDD]],5,2)&amp;"-"&amp;LEFT(jaar_zip[[#This Row],[YYYYMMDD]],4))</f>
        <v>45369</v>
      </c>
      <c r="K2271" s="101" t="str">
        <f>IF(AND(VALUE(MONTH(jaar_zip[[#This Row],[Datum]]))=1,VALUE(WEEKNUM(jaar_zip[[#This Row],[Datum]],21))&gt;51),RIGHT(YEAR(jaar_zip[[#This Row],[Datum]])-1,2),RIGHT(YEAR(jaar_zip[[#This Row],[Datum]]),2))&amp;"-"&amp; TEXT(WEEKNUM(jaar_zip[[#This Row],[Datum]],21),"00")</f>
        <v>24-12</v>
      </c>
      <c r="L2271" s="101">
        <f>MONTH(jaar_zip[[#This Row],[Datum]])</f>
        <v>3</v>
      </c>
      <c r="M2271" s="101">
        <f>IF(ISNUMBER(jaar_zip[[#This Row],[etmaaltemperatuur]]),IF(jaar_zip[[#This Row],[etmaaltemperatuur]]&lt;stookgrens,stookgrens-jaar_zip[[#This Row],[etmaaltemperatuur]],0),"")</f>
        <v>8.6</v>
      </c>
      <c r="N2271" s="101">
        <f>IF(ISNUMBER(jaar_zip[[#This Row],[graaddagen]]),IF(OR(MONTH(jaar_zip[[#This Row],[Datum]])=1,MONTH(jaar_zip[[#This Row],[Datum]])=2,MONTH(jaar_zip[[#This Row],[Datum]])=11,MONTH(jaar_zip[[#This Row],[Datum]])=12),1.1,IF(OR(MONTH(jaar_zip[[#This Row],[Datum]])=3,MONTH(jaar_zip[[#This Row],[Datum]])=10),1,0.8))*jaar_zip[[#This Row],[graaddagen]],"")</f>
        <v>8.6</v>
      </c>
      <c r="O2271" s="101">
        <f>IF(ISNUMBER(jaar_zip[[#This Row],[etmaaltemperatuur]]),IF(jaar_zip[[#This Row],[etmaaltemperatuur]]&gt;stookgrens,jaar_zip[[#This Row],[etmaaltemperatuur]]-stookgrens,0),"")</f>
        <v>0</v>
      </c>
    </row>
    <row r="2272" spans="1:15" x14ac:dyDescent="0.25">
      <c r="A2272">
        <v>267</v>
      </c>
      <c r="B2272">
        <v>20240319</v>
      </c>
      <c r="C2272">
        <v>4.5999999999999996</v>
      </c>
      <c r="D2272">
        <v>10.3</v>
      </c>
      <c r="E2272">
        <v>917</v>
      </c>
      <c r="F2272">
        <v>-0.1</v>
      </c>
      <c r="H2272">
        <v>89</v>
      </c>
      <c r="I2272" s="101" t="s">
        <v>20</v>
      </c>
      <c r="J2272" s="1">
        <f>DATEVALUE(RIGHT(jaar_zip[[#This Row],[YYYYMMDD]],2)&amp;"-"&amp;MID(jaar_zip[[#This Row],[YYYYMMDD]],5,2)&amp;"-"&amp;LEFT(jaar_zip[[#This Row],[YYYYMMDD]],4))</f>
        <v>45370</v>
      </c>
      <c r="K2272" s="101" t="str">
        <f>IF(AND(VALUE(MONTH(jaar_zip[[#This Row],[Datum]]))=1,VALUE(WEEKNUM(jaar_zip[[#This Row],[Datum]],21))&gt;51),RIGHT(YEAR(jaar_zip[[#This Row],[Datum]])-1,2),RIGHT(YEAR(jaar_zip[[#This Row],[Datum]]),2))&amp;"-"&amp; TEXT(WEEKNUM(jaar_zip[[#This Row],[Datum]],21),"00")</f>
        <v>24-12</v>
      </c>
      <c r="L2272" s="101">
        <f>MONTH(jaar_zip[[#This Row],[Datum]])</f>
        <v>3</v>
      </c>
      <c r="M2272" s="101">
        <f>IF(ISNUMBER(jaar_zip[[#This Row],[etmaaltemperatuur]]),IF(jaar_zip[[#This Row],[etmaaltemperatuur]]&lt;stookgrens,stookgrens-jaar_zip[[#This Row],[etmaaltemperatuur]],0),"")</f>
        <v>7.6999999999999993</v>
      </c>
      <c r="N2272" s="101">
        <f>IF(ISNUMBER(jaar_zip[[#This Row],[graaddagen]]),IF(OR(MONTH(jaar_zip[[#This Row],[Datum]])=1,MONTH(jaar_zip[[#This Row],[Datum]])=2,MONTH(jaar_zip[[#This Row],[Datum]])=11,MONTH(jaar_zip[[#This Row],[Datum]])=12),1.1,IF(OR(MONTH(jaar_zip[[#This Row],[Datum]])=3,MONTH(jaar_zip[[#This Row],[Datum]])=10),1,0.8))*jaar_zip[[#This Row],[graaddagen]],"")</f>
        <v>7.6999999999999993</v>
      </c>
      <c r="O2272" s="101">
        <f>IF(ISNUMBER(jaar_zip[[#This Row],[etmaaltemperatuur]]),IF(jaar_zip[[#This Row],[etmaaltemperatuur]]&gt;stookgrens,jaar_zip[[#This Row],[etmaaltemperatuur]]-stookgrens,0),"")</f>
        <v>0</v>
      </c>
    </row>
    <row r="2273" spans="1:15" x14ac:dyDescent="0.25">
      <c r="A2273">
        <v>267</v>
      </c>
      <c r="B2273">
        <v>20240320</v>
      </c>
      <c r="C2273">
        <v>2.5</v>
      </c>
      <c r="D2273">
        <v>10.199999999999999</v>
      </c>
      <c r="E2273">
        <v>699</v>
      </c>
      <c r="F2273">
        <v>0.8</v>
      </c>
      <c r="H2273">
        <v>95</v>
      </c>
      <c r="I2273" s="101" t="s">
        <v>20</v>
      </c>
      <c r="J2273" s="1">
        <f>DATEVALUE(RIGHT(jaar_zip[[#This Row],[YYYYMMDD]],2)&amp;"-"&amp;MID(jaar_zip[[#This Row],[YYYYMMDD]],5,2)&amp;"-"&amp;LEFT(jaar_zip[[#This Row],[YYYYMMDD]],4))</f>
        <v>45371</v>
      </c>
      <c r="K2273" s="101" t="str">
        <f>IF(AND(VALUE(MONTH(jaar_zip[[#This Row],[Datum]]))=1,VALUE(WEEKNUM(jaar_zip[[#This Row],[Datum]],21))&gt;51),RIGHT(YEAR(jaar_zip[[#This Row],[Datum]])-1,2),RIGHT(YEAR(jaar_zip[[#This Row],[Datum]]),2))&amp;"-"&amp; TEXT(WEEKNUM(jaar_zip[[#This Row],[Datum]],21),"00")</f>
        <v>24-12</v>
      </c>
      <c r="L2273" s="101">
        <f>MONTH(jaar_zip[[#This Row],[Datum]])</f>
        <v>3</v>
      </c>
      <c r="M2273" s="101">
        <f>IF(ISNUMBER(jaar_zip[[#This Row],[etmaaltemperatuur]]),IF(jaar_zip[[#This Row],[etmaaltemperatuur]]&lt;stookgrens,stookgrens-jaar_zip[[#This Row],[etmaaltemperatuur]],0),"")</f>
        <v>7.8000000000000007</v>
      </c>
      <c r="N2273" s="101">
        <f>IF(ISNUMBER(jaar_zip[[#This Row],[graaddagen]]),IF(OR(MONTH(jaar_zip[[#This Row],[Datum]])=1,MONTH(jaar_zip[[#This Row],[Datum]])=2,MONTH(jaar_zip[[#This Row],[Datum]])=11,MONTH(jaar_zip[[#This Row],[Datum]])=12),1.1,IF(OR(MONTH(jaar_zip[[#This Row],[Datum]])=3,MONTH(jaar_zip[[#This Row],[Datum]])=10),1,0.8))*jaar_zip[[#This Row],[graaddagen]],"")</f>
        <v>7.8000000000000007</v>
      </c>
      <c r="O2273" s="101">
        <f>IF(ISNUMBER(jaar_zip[[#This Row],[etmaaltemperatuur]]),IF(jaar_zip[[#This Row],[etmaaltemperatuur]]&gt;stookgrens,jaar_zip[[#This Row],[etmaaltemperatuur]]-stookgrens,0),"")</f>
        <v>0</v>
      </c>
    </row>
    <row r="2274" spans="1:15" x14ac:dyDescent="0.25">
      <c r="A2274">
        <v>267</v>
      </c>
      <c r="B2274">
        <v>20240321</v>
      </c>
      <c r="C2274">
        <v>5.5</v>
      </c>
      <c r="D2274">
        <v>8.1999999999999993</v>
      </c>
      <c r="E2274">
        <v>462</v>
      </c>
      <c r="F2274">
        <v>0.3</v>
      </c>
      <c r="H2274">
        <v>90</v>
      </c>
      <c r="I2274" s="101" t="s">
        <v>20</v>
      </c>
      <c r="J2274" s="1">
        <f>DATEVALUE(RIGHT(jaar_zip[[#This Row],[YYYYMMDD]],2)&amp;"-"&amp;MID(jaar_zip[[#This Row],[YYYYMMDD]],5,2)&amp;"-"&amp;LEFT(jaar_zip[[#This Row],[YYYYMMDD]],4))</f>
        <v>45372</v>
      </c>
      <c r="K2274" s="101" t="str">
        <f>IF(AND(VALUE(MONTH(jaar_zip[[#This Row],[Datum]]))=1,VALUE(WEEKNUM(jaar_zip[[#This Row],[Datum]],21))&gt;51),RIGHT(YEAR(jaar_zip[[#This Row],[Datum]])-1,2),RIGHT(YEAR(jaar_zip[[#This Row],[Datum]]),2))&amp;"-"&amp; TEXT(WEEKNUM(jaar_zip[[#This Row],[Datum]],21),"00")</f>
        <v>24-12</v>
      </c>
      <c r="L2274" s="101">
        <f>MONTH(jaar_zip[[#This Row],[Datum]])</f>
        <v>3</v>
      </c>
      <c r="M2274" s="101">
        <f>IF(ISNUMBER(jaar_zip[[#This Row],[etmaaltemperatuur]]),IF(jaar_zip[[#This Row],[etmaaltemperatuur]]&lt;stookgrens,stookgrens-jaar_zip[[#This Row],[etmaaltemperatuur]],0),"")</f>
        <v>9.8000000000000007</v>
      </c>
      <c r="N2274" s="101">
        <f>IF(ISNUMBER(jaar_zip[[#This Row],[graaddagen]]),IF(OR(MONTH(jaar_zip[[#This Row],[Datum]])=1,MONTH(jaar_zip[[#This Row],[Datum]])=2,MONTH(jaar_zip[[#This Row],[Datum]])=11,MONTH(jaar_zip[[#This Row],[Datum]])=12),1.1,IF(OR(MONTH(jaar_zip[[#This Row],[Datum]])=3,MONTH(jaar_zip[[#This Row],[Datum]])=10),1,0.8))*jaar_zip[[#This Row],[graaddagen]],"")</f>
        <v>9.8000000000000007</v>
      </c>
      <c r="O2274" s="101">
        <f>IF(ISNUMBER(jaar_zip[[#This Row],[etmaaltemperatuur]]),IF(jaar_zip[[#This Row],[etmaaltemperatuur]]&gt;stookgrens,jaar_zip[[#This Row],[etmaaltemperatuur]]-stookgrens,0),"")</f>
        <v>0</v>
      </c>
    </row>
    <row r="2275" spans="1:15" x14ac:dyDescent="0.25">
      <c r="A2275">
        <v>267</v>
      </c>
      <c r="B2275">
        <v>20240322</v>
      </c>
      <c r="C2275">
        <v>6.1</v>
      </c>
      <c r="D2275">
        <v>8.8000000000000007</v>
      </c>
      <c r="E2275">
        <v>360</v>
      </c>
      <c r="F2275">
        <v>1.6</v>
      </c>
      <c r="H2275">
        <v>91</v>
      </c>
      <c r="I2275" s="101" t="s">
        <v>20</v>
      </c>
      <c r="J2275" s="1">
        <f>DATEVALUE(RIGHT(jaar_zip[[#This Row],[YYYYMMDD]],2)&amp;"-"&amp;MID(jaar_zip[[#This Row],[YYYYMMDD]],5,2)&amp;"-"&amp;LEFT(jaar_zip[[#This Row],[YYYYMMDD]],4))</f>
        <v>45373</v>
      </c>
      <c r="K2275" s="101" t="str">
        <f>IF(AND(VALUE(MONTH(jaar_zip[[#This Row],[Datum]]))=1,VALUE(WEEKNUM(jaar_zip[[#This Row],[Datum]],21))&gt;51),RIGHT(YEAR(jaar_zip[[#This Row],[Datum]])-1,2),RIGHT(YEAR(jaar_zip[[#This Row],[Datum]]),2))&amp;"-"&amp; TEXT(WEEKNUM(jaar_zip[[#This Row],[Datum]],21),"00")</f>
        <v>24-12</v>
      </c>
      <c r="L2275" s="101">
        <f>MONTH(jaar_zip[[#This Row],[Datum]])</f>
        <v>3</v>
      </c>
      <c r="M2275" s="101">
        <f>IF(ISNUMBER(jaar_zip[[#This Row],[etmaaltemperatuur]]),IF(jaar_zip[[#This Row],[etmaaltemperatuur]]&lt;stookgrens,stookgrens-jaar_zip[[#This Row],[etmaaltemperatuur]],0),"")</f>
        <v>9.1999999999999993</v>
      </c>
      <c r="N2275" s="101">
        <f>IF(ISNUMBER(jaar_zip[[#This Row],[graaddagen]]),IF(OR(MONTH(jaar_zip[[#This Row],[Datum]])=1,MONTH(jaar_zip[[#This Row],[Datum]])=2,MONTH(jaar_zip[[#This Row],[Datum]])=11,MONTH(jaar_zip[[#This Row],[Datum]])=12),1.1,IF(OR(MONTH(jaar_zip[[#This Row],[Datum]])=3,MONTH(jaar_zip[[#This Row],[Datum]])=10),1,0.8))*jaar_zip[[#This Row],[graaddagen]],"")</f>
        <v>9.1999999999999993</v>
      </c>
      <c r="O2275" s="101">
        <f>IF(ISNUMBER(jaar_zip[[#This Row],[etmaaltemperatuur]]),IF(jaar_zip[[#This Row],[etmaaltemperatuur]]&gt;stookgrens,jaar_zip[[#This Row],[etmaaltemperatuur]]-stookgrens,0),"")</f>
        <v>0</v>
      </c>
    </row>
    <row r="2276" spans="1:15" x14ac:dyDescent="0.25">
      <c r="A2276">
        <v>267</v>
      </c>
      <c r="B2276">
        <v>20240323</v>
      </c>
      <c r="C2276">
        <v>8.3000000000000007</v>
      </c>
      <c r="D2276">
        <v>6.5</v>
      </c>
      <c r="E2276">
        <v>1118</v>
      </c>
      <c r="F2276">
        <v>6.5</v>
      </c>
      <c r="H2276">
        <v>80</v>
      </c>
      <c r="I2276" s="101" t="s">
        <v>20</v>
      </c>
      <c r="J2276" s="1">
        <f>DATEVALUE(RIGHT(jaar_zip[[#This Row],[YYYYMMDD]],2)&amp;"-"&amp;MID(jaar_zip[[#This Row],[YYYYMMDD]],5,2)&amp;"-"&amp;LEFT(jaar_zip[[#This Row],[YYYYMMDD]],4))</f>
        <v>45374</v>
      </c>
      <c r="K2276" s="101" t="str">
        <f>IF(AND(VALUE(MONTH(jaar_zip[[#This Row],[Datum]]))=1,VALUE(WEEKNUM(jaar_zip[[#This Row],[Datum]],21))&gt;51),RIGHT(YEAR(jaar_zip[[#This Row],[Datum]])-1,2),RIGHT(YEAR(jaar_zip[[#This Row],[Datum]]),2))&amp;"-"&amp; TEXT(WEEKNUM(jaar_zip[[#This Row],[Datum]],21),"00")</f>
        <v>24-12</v>
      </c>
      <c r="L2276" s="101">
        <f>MONTH(jaar_zip[[#This Row],[Datum]])</f>
        <v>3</v>
      </c>
      <c r="M2276" s="101">
        <f>IF(ISNUMBER(jaar_zip[[#This Row],[etmaaltemperatuur]]),IF(jaar_zip[[#This Row],[etmaaltemperatuur]]&lt;stookgrens,stookgrens-jaar_zip[[#This Row],[etmaaltemperatuur]],0),"")</f>
        <v>11.5</v>
      </c>
      <c r="N2276" s="101">
        <f>IF(ISNUMBER(jaar_zip[[#This Row],[graaddagen]]),IF(OR(MONTH(jaar_zip[[#This Row],[Datum]])=1,MONTH(jaar_zip[[#This Row],[Datum]])=2,MONTH(jaar_zip[[#This Row],[Datum]])=11,MONTH(jaar_zip[[#This Row],[Datum]])=12),1.1,IF(OR(MONTH(jaar_zip[[#This Row],[Datum]])=3,MONTH(jaar_zip[[#This Row],[Datum]])=10),1,0.8))*jaar_zip[[#This Row],[graaddagen]],"")</f>
        <v>11.5</v>
      </c>
      <c r="O2276" s="101">
        <f>IF(ISNUMBER(jaar_zip[[#This Row],[etmaaltemperatuur]]),IF(jaar_zip[[#This Row],[etmaaltemperatuur]]&gt;stookgrens,jaar_zip[[#This Row],[etmaaltemperatuur]]-stookgrens,0),"")</f>
        <v>0</v>
      </c>
    </row>
    <row r="2277" spans="1:15" x14ac:dyDescent="0.25">
      <c r="A2277">
        <v>267</v>
      </c>
      <c r="B2277">
        <v>20240324</v>
      </c>
      <c r="C2277">
        <v>11.4</v>
      </c>
      <c r="D2277">
        <v>7</v>
      </c>
      <c r="E2277">
        <v>734</v>
      </c>
      <c r="F2277">
        <v>6.5</v>
      </c>
      <c r="H2277">
        <v>83</v>
      </c>
      <c r="I2277" s="101" t="s">
        <v>20</v>
      </c>
      <c r="J2277" s="1">
        <f>DATEVALUE(RIGHT(jaar_zip[[#This Row],[YYYYMMDD]],2)&amp;"-"&amp;MID(jaar_zip[[#This Row],[YYYYMMDD]],5,2)&amp;"-"&amp;LEFT(jaar_zip[[#This Row],[YYYYMMDD]],4))</f>
        <v>45375</v>
      </c>
      <c r="K2277" s="101" t="str">
        <f>IF(AND(VALUE(MONTH(jaar_zip[[#This Row],[Datum]]))=1,VALUE(WEEKNUM(jaar_zip[[#This Row],[Datum]],21))&gt;51),RIGHT(YEAR(jaar_zip[[#This Row],[Datum]])-1,2),RIGHT(YEAR(jaar_zip[[#This Row],[Datum]]),2))&amp;"-"&amp; TEXT(WEEKNUM(jaar_zip[[#This Row],[Datum]],21),"00")</f>
        <v>24-12</v>
      </c>
      <c r="L2277" s="101">
        <f>MONTH(jaar_zip[[#This Row],[Datum]])</f>
        <v>3</v>
      </c>
      <c r="M2277" s="101">
        <f>IF(ISNUMBER(jaar_zip[[#This Row],[etmaaltemperatuur]]),IF(jaar_zip[[#This Row],[etmaaltemperatuur]]&lt;stookgrens,stookgrens-jaar_zip[[#This Row],[etmaaltemperatuur]],0),"")</f>
        <v>11</v>
      </c>
      <c r="N2277" s="101">
        <f>IF(ISNUMBER(jaar_zip[[#This Row],[graaddagen]]),IF(OR(MONTH(jaar_zip[[#This Row],[Datum]])=1,MONTH(jaar_zip[[#This Row],[Datum]])=2,MONTH(jaar_zip[[#This Row],[Datum]])=11,MONTH(jaar_zip[[#This Row],[Datum]])=12),1.1,IF(OR(MONTH(jaar_zip[[#This Row],[Datum]])=3,MONTH(jaar_zip[[#This Row],[Datum]])=10),1,0.8))*jaar_zip[[#This Row],[graaddagen]],"")</f>
        <v>11</v>
      </c>
      <c r="O2277" s="101">
        <f>IF(ISNUMBER(jaar_zip[[#This Row],[etmaaltemperatuur]]),IF(jaar_zip[[#This Row],[etmaaltemperatuur]]&gt;stookgrens,jaar_zip[[#This Row],[etmaaltemperatuur]]-stookgrens,0),"")</f>
        <v>0</v>
      </c>
    </row>
    <row r="2278" spans="1:15" x14ac:dyDescent="0.25">
      <c r="A2278">
        <v>267</v>
      </c>
      <c r="B2278">
        <v>20240325</v>
      </c>
      <c r="C2278">
        <v>3.9</v>
      </c>
      <c r="D2278">
        <v>7.2</v>
      </c>
      <c r="E2278">
        <v>1572</v>
      </c>
      <c r="F2278">
        <v>-0.1</v>
      </c>
      <c r="H2278">
        <v>76</v>
      </c>
      <c r="I2278" s="101" t="s">
        <v>20</v>
      </c>
      <c r="J2278" s="1">
        <f>DATEVALUE(RIGHT(jaar_zip[[#This Row],[YYYYMMDD]],2)&amp;"-"&amp;MID(jaar_zip[[#This Row],[YYYYMMDD]],5,2)&amp;"-"&amp;LEFT(jaar_zip[[#This Row],[YYYYMMDD]],4))</f>
        <v>45376</v>
      </c>
      <c r="K2278" s="101" t="str">
        <f>IF(AND(VALUE(MONTH(jaar_zip[[#This Row],[Datum]]))=1,VALUE(WEEKNUM(jaar_zip[[#This Row],[Datum]],21))&gt;51),RIGHT(YEAR(jaar_zip[[#This Row],[Datum]])-1,2),RIGHT(YEAR(jaar_zip[[#This Row],[Datum]]),2))&amp;"-"&amp; TEXT(WEEKNUM(jaar_zip[[#This Row],[Datum]],21),"00")</f>
        <v>24-13</v>
      </c>
      <c r="L2278" s="101">
        <f>MONTH(jaar_zip[[#This Row],[Datum]])</f>
        <v>3</v>
      </c>
      <c r="M2278" s="101">
        <f>IF(ISNUMBER(jaar_zip[[#This Row],[etmaaltemperatuur]]),IF(jaar_zip[[#This Row],[etmaaltemperatuur]]&lt;stookgrens,stookgrens-jaar_zip[[#This Row],[etmaaltemperatuur]],0),"")</f>
        <v>10.8</v>
      </c>
      <c r="N2278" s="101">
        <f>IF(ISNUMBER(jaar_zip[[#This Row],[graaddagen]]),IF(OR(MONTH(jaar_zip[[#This Row],[Datum]])=1,MONTH(jaar_zip[[#This Row],[Datum]])=2,MONTH(jaar_zip[[#This Row],[Datum]])=11,MONTH(jaar_zip[[#This Row],[Datum]])=12),1.1,IF(OR(MONTH(jaar_zip[[#This Row],[Datum]])=3,MONTH(jaar_zip[[#This Row],[Datum]])=10),1,0.8))*jaar_zip[[#This Row],[graaddagen]],"")</f>
        <v>10.8</v>
      </c>
      <c r="O2278" s="101">
        <f>IF(ISNUMBER(jaar_zip[[#This Row],[etmaaltemperatuur]]),IF(jaar_zip[[#This Row],[etmaaltemperatuur]]&gt;stookgrens,jaar_zip[[#This Row],[etmaaltemperatuur]]-stookgrens,0),"")</f>
        <v>0</v>
      </c>
    </row>
    <row r="2279" spans="1:15" x14ac:dyDescent="0.25">
      <c r="A2279">
        <v>267</v>
      </c>
      <c r="B2279">
        <v>20240326</v>
      </c>
      <c r="C2279">
        <v>4.8</v>
      </c>
      <c r="D2279">
        <v>7.4</v>
      </c>
      <c r="E2279">
        <v>1136</v>
      </c>
      <c r="F2279">
        <v>0</v>
      </c>
      <c r="H2279">
        <v>78</v>
      </c>
      <c r="I2279" s="101" t="s">
        <v>20</v>
      </c>
      <c r="J2279" s="1">
        <f>DATEVALUE(RIGHT(jaar_zip[[#This Row],[YYYYMMDD]],2)&amp;"-"&amp;MID(jaar_zip[[#This Row],[YYYYMMDD]],5,2)&amp;"-"&amp;LEFT(jaar_zip[[#This Row],[YYYYMMDD]],4))</f>
        <v>45377</v>
      </c>
      <c r="K2279" s="101" t="str">
        <f>IF(AND(VALUE(MONTH(jaar_zip[[#This Row],[Datum]]))=1,VALUE(WEEKNUM(jaar_zip[[#This Row],[Datum]],21))&gt;51),RIGHT(YEAR(jaar_zip[[#This Row],[Datum]])-1,2),RIGHT(YEAR(jaar_zip[[#This Row],[Datum]]),2))&amp;"-"&amp; TEXT(WEEKNUM(jaar_zip[[#This Row],[Datum]],21),"00")</f>
        <v>24-13</v>
      </c>
      <c r="L2279" s="101">
        <f>MONTH(jaar_zip[[#This Row],[Datum]])</f>
        <v>3</v>
      </c>
      <c r="M2279" s="101">
        <f>IF(ISNUMBER(jaar_zip[[#This Row],[etmaaltemperatuur]]),IF(jaar_zip[[#This Row],[etmaaltemperatuur]]&lt;stookgrens,stookgrens-jaar_zip[[#This Row],[etmaaltemperatuur]],0),"")</f>
        <v>10.6</v>
      </c>
      <c r="N2279" s="101">
        <f>IF(ISNUMBER(jaar_zip[[#This Row],[graaddagen]]),IF(OR(MONTH(jaar_zip[[#This Row],[Datum]])=1,MONTH(jaar_zip[[#This Row],[Datum]])=2,MONTH(jaar_zip[[#This Row],[Datum]])=11,MONTH(jaar_zip[[#This Row],[Datum]])=12),1.1,IF(OR(MONTH(jaar_zip[[#This Row],[Datum]])=3,MONTH(jaar_zip[[#This Row],[Datum]])=10),1,0.8))*jaar_zip[[#This Row],[graaddagen]],"")</f>
        <v>10.6</v>
      </c>
      <c r="O2279" s="101">
        <f>IF(ISNUMBER(jaar_zip[[#This Row],[etmaaltemperatuur]]),IF(jaar_zip[[#This Row],[etmaaltemperatuur]]&gt;stookgrens,jaar_zip[[#This Row],[etmaaltemperatuur]]-stookgrens,0),"")</f>
        <v>0</v>
      </c>
    </row>
    <row r="2280" spans="1:15" x14ac:dyDescent="0.25">
      <c r="A2280">
        <v>267</v>
      </c>
      <c r="B2280">
        <v>20240327</v>
      </c>
      <c r="C2280">
        <v>5.0999999999999996</v>
      </c>
      <c r="D2280">
        <v>8.6999999999999993</v>
      </c>
      <c r="E2280">
        <v>592</v>
      </c>
      <c r="F2280">
        <v>0.5</v>
      </c>
      <c r="H2280">
        <v>87</v>
      </c>
      <c r="I2280" s="101" t="s">
        <v>20</v>
      </c>
      <c r="J2280" s="1">
        <f>DATEVALUE(RIGHT(jaar_zip[[#This Row],[YYYYMMDD]],2)&amp;"-"&amp;MID(jaar_zip[[#This Row],[YYYYMMDD]],5,2)&amp;"-"&amp;LEFT(jaar_zip[[#This Row],[YYYYMMDD]],4))</f>
        <v>45378</v>
      </c>
      <c r="K2280" s="101" t="str">
        <f>IF(AND(VALUE(MONTH(jaar_zip[[#This Row],[Datum]]))=1,VALUE(WEEKNUM(jaar_zip[[#This Row],[Datum]],21))&gt;51),RIGHT(YEAR(jaar_zip[[#This Row],[Datum]])-1,2),RIGHT(YEAR(jaar_zip[[#This Row],[Datum]]),2))&amp;"-"&amp; TEXT(WEEKNUM(jaar_zip[[#This Row],[Datum]],21),"00")</f>
        <v>24-13</v>
      </c>
      <c r="L2280" s="101">
        <f>MONTH(jaar_zip[[#This Row],[Datum]])</f>
        <v>3</v>
      </c>
      <c r="M2280" s="101">
        <f>IF(ISNUMBER(jaar_zip[[#This Row],[etmaaltemperatuur]]),IF(jaar_zip[[#This Row],[etmaaltemperatuur]]&lt;stookgrens,stookgrens-jaar_zip[[#This Row],[etmaaltemperatuur]],0),"")</f>
        <v>9.3000000000000007</v>
      </c>
      <c r="N2280" s="101">
        <f>IF(ISNUMBER(jaar_zip[[#This Row],[graaddagen]]),IF(OR(MONTH(jaar_zip[[#This Row],[Datum]])=1,MONTH(jaar_zip[[#This Row],[Datum]])=2,MONTH(jaar_zip[[#This Row],[Datum]])=11,MONTH(jaar_zip[[#This Row],[Datum]])=12),1.1,IF(OR(MONTH(jaar_zip[[#This Row],[Datum]])=3,MONTH(jaar_zip[[#This Row],[Datum]])=10),1,0.8))*jaar_zip[[#This Row],[graaddagen]],"")</f>
        <v>9.3000000000000007</v>
      </c>
      <c r="O2280" s="101">
        <f>IF(ISNUMBER(jaar_zip[[#This Row],[etmaaltemperatuur]]),IF(jaar_zip[[#This Row],[etmaaltemperatuur]]&gt;stookgrens,jaar_zip[[#This Row],[etmaaltemperatuur]]-stookgrens,0),"")</f>
        <v>0</v>
      </c>
    </row>
    <row r="2281" spans="1:15" x14ac:dyDescent="0.25">
      <c r="A2281">
        <v>267</v>
      </c>
      <c r="B2281">
        <v>20240328</v>
      </c>
      <c r="C2281">
        <v>6.9</v>
      </c>
      <c r="D2281">
        <v>8.3000000000000007</v>
      </c>
      <c r="E2281">
        <v>816</v>
      </c>
      <c r="F2281">
        <v>1.4</v>
      </c>
      <c r="H2281">
        <v>81</v>
      </c>
      <c r="I2281" s="101" t="s">
        <v>20</v>
      </c>
      <c r="J2281" s="1">
        <f>DATEVALUE(RIGHT(jaar_zip[[#This Row],[YYYYMMDD]],2)&amp;"-"&amp;MID(jaar_zip[[#This Row],[YYYYMMDD]],5,2)&amp;"-"&amp;LEFT(jaar_zip[[#This Row],[YYYYMMDD]],4))</f>
        <v>45379</v>
      </c>
      <c r="K2281" s="101" t="str">
        <f>IF(AND(VALUE(MONTH(jaar_zip[[#This Row],[Datum]]))=1,VALUE(WEEKNUM(jaar_zip[[#This Row],[Datum]],21))&gt;51),RIGHT(YEAR(jaar_zip[[#This Row],[Datum]])-1,2),RIGHT(YEAR(jaar_zip[[#This Row],[Datum]]),2))&amp;"-"&amp; TEXT(WEEKNUM(jaar_zip[[#This Row],[Datum]],21),"00")</f>
        <v>24-13</v>
      </c>
      <c r="L2281" s="101">
        <f>MONTH(jaar_zip[[#This Row],[Datum]])</f>
        <v>3</v>
      </c>
      <c r="M2281" s="101">
        <f>IF(ISNUMBER(jaar_zip[[#This Row],[etmaaltemperatuur]]),IF(jaar_zip[[#This Row],[etmaaltemperatuur]]&lt;stookgrens,stookgrens-jaar_zip[[#This Row],[etmaaltemperatuur]],0),"")</f>
        <v>9.6999999999999993</v>
      </c>
      <c r="N2281" s="101">
        <f>IF(ISNUMBER(jaar_zip[[#This Row],[graaddagen]]),IF(OR(MONTH(jaar_zip[[#This Row],[Datum]])=1,MONTH(jaar_zip[[#This Row],[Datum]])=2,MONTH(jaar_zip[[#This Row],[Datum]])=11,MONTH(jaar_zip[[#This Row],[Datum]])=12),1.1,IF(OR(MONTH(jaar_zip[[#This Row],[Datum]])=3,MONTH(jaar_zip[[#This Row],[Datum]])=10),1,0.8))*jaar_zip[[#This Row],[graaddagen]],"")</f>
        <v>9.6999999999999993</v>
      </c>
      <c r="O2281" s="101">
        <f>IF(ISNUMBER(jaar_zip[[#This Row],[etmaaltemperatuur]]),IF(jaar_zip[[#This Row],[etmaaltemperatuur]]&gt;stookgrens,jaar_zip[[#This Row],[etmaaltemperatuur]]-stookgrens,0),"")</f>
        <v>0</v>
      </c>
    </row>
    <row r="2282" spans="1:15" x14ac:dyDescent="0.25">
      <c r="A2282">
        <v>267</v>
      </c>
      <c r="B2282">
        <v>20240329</v>
      </c>
      <c r="C2282">
        <v>6.9</v>
      </c>
      <c r="D2282">
        <v>9.9</v>
      </c>
      <c r="E2282">
        <v>1396</v>
      </c>
      <c r="F2282">
        <v>-0.1</v>
      </c>
      <c r="H2282">
        <v>80</v>
      </c>
      <c r="I2282" s="101" t="s">
        <v>20</v>
      </c>
      <c r="J2282" s="1">
        <f>DATEVALUE(RIGHT(jaar_zip[[#This Row],[YYYYMMDD]],2)&amp;"-"&amp;MID(jaar_zip[[#This Row],[YYYYMMDD]],5,2)&amp;"-"&amp;LEFT(jaar_zip[[#This Row],[YYYYMMDD]],4))</f>
        <v>45380</v>
      </c>
      <c r="K2282" s="101" t="str">
        <f>IF(AND(VALUE(MONTH(jaar_zip[[#This Row],[Datum]]))=1,VALUE(WEEKNUM(jaar_zip[[#This Row],[Datum]],21))&gt;51),RIGHT(YEAR(jaar_zip[[#This Row],[Datum]])-1,2),RIGHT(YEAR(jaar_zip[[#This Row],[Datum]]),2))&amp;"-"&amp; TEXT(WEEKNUM(jaar_zip[[#This Row],[Datum]],21),"00")</f>
        <v>24-13</v>
      </c>
      <c r="L2282" s="101">
        <f>MONTH(jaar_zip[[#This Row],[Datum]])</f>
        <v>3</v>
      </c>
      <c r="M2282" s="101">
        <f>IF(ISNUMBER(jaar_zip[[#This Row],[etmaaltemperatuur]]),IF(jaar_zip[[#This Row],[etmaaltemperatuur]]&lt;stookgrens,stookgrens-jaar_zip[[#This Row],[etmaaltemperatuur]],0),"")</f>
        <v>8.1</v>
      </c>
      <c r="N2282" s="101">
        <f>IF(ISNUMBER(jaar_zip[[#This Row],[graaddagen]]),IF(OR(MONTH(jaar_zip[[#This Row],[Datum]])=1,MONTH(jaar_zip[[#This Row],[Datum]])=2,MONTH(jaar_zip[[#This Row],[Datum]])=11,MONTH(jaar_zip[[#This Row],[Datum]])=12),1.1,IF(OR(MONTH(jaar_zip[[#This Row],[Datum]])=3,MONTH(jaar_zip[[#This Row],[Datum]])=10),1,0.8))*jaar_zip[[#This Row],[graaddagen]],"")</f>
        <v>8.1</v>
      </c>
      <c r="O2282" s="101">
        <f>IF(ISNUMBER(jaar_zip[[#This Row],[etmaaltemperatuur]]),IF(jaar_zip[[#This Row],[etmaaltemperatuur]]&gt;stookgrens,jaar_zip[[#This Row],[etmaaltemperatuur]]-stookgrens,0),"")</f>
        <v>0</v>
      </c>
    </row>
    <row r="2283" spans="1:15" x14ac:dyDescent="0.25">
      <c r="A2283">
        <v>267</v>
      </c>
      <c r="B2283">
        <v>20240330</v>
      </c>
      <c r="C2283">
        <v>3.5</v>
      </c>
      <c r="D2283">
        <v>8</v>
      </c>
      <c r="E2283">
        <v>304</v>
      </c>
      <c r="F2283">
        <v>2</v>
      </c>
      <c r="H2283">
        <v>95</v>
      </c>
      <c r="I2283" s="101" t="s">
        <v>20</v>
      </c>
      <c r="J2283" s="1">
        <f>DATEVALUE(RIGHT(jaar_zip[[#This Row],[YYYYMMDD]],2)&amp;"-"&amp;MID(jaar_zip[[#This Row],[YYYYMMDD]],5,2)&amp;"-"&amp;LEFT(jaar_zip[[#This Row],[YYYYMMDD]],4))</f>
        <v>45381</v>
      </c>
      <c r="K2283" s="101" t="str">
        <f>IF(AND(VALUE(MONTH(jaar_zip[[#This Row],[Datum]]))=1,VALUE(WEEKNUM(jaar_zip[[#This Row],[Datum]],21))&gt;51),RIGHT(YEAR(jaar_zip[[#This Row],[Datum]])-1,2),RIGHT(YEAR(jaar_zip[[#This Row],[Datum]]),2))&amp;"-"&amp; TEXT(WEEKNUM(jaar_zip[[#This Row],[Datum]],21),"00")</f>
        <v>24-13</v>
      </c>
      <c r="L2283" s="101">
        <f>MONTH(jaar_zip[[#This Row],[Datum]])</f>
        <v>3</v>
      </c>
      <c r="M2283" s="101">
        <f>IF(ISNUMBER(jaar_zip[[#This Row],[etmaaltemperatuur]]),IF(jaar_zip[[#This Row],[etmaaltemperatuur]]&lt;stookgrens,stookgrens-jaar_zip[[#This Row],[etmaaltemperatuur]],0),"")</f>
        <v>10</v>
      </c>
      <c r="N2283" s="101">
        <f>IF(ISNUMBER(jaar_zip[[#This Row],[graaddagen]]),IF(OR(MONTH(jaar_zip[[#This Row],[Datum]])=1,MONTH(jaar_zip[[#This Row],[Datum]])=2,MONTH(jaar_zip[[#This Row],[Datum]])=11,MONTH(jaar_zip[[#This Row],[Datum]])=12),1.1,IF(OR(MONTH(jaar_zip[[#This Row],[Datum]])=3,MONTH(jaar_zip[[#This Row],[Datum]])=10),1,0.8))*jaar_zip[[#This Row],[graaddagen]],"")</f>
        <v>10</v>
      </c>
      <c r="O2283" s="101">
        <f>IF(ISNUMBER(jaar_zip[[#This Row],[etmaaltemperatuur]]),IF(jaar_zip[[#This Row],[etmaaltemperatuur]]&gt;stookgrens,jaar_zip[[#This Row],[etmaaltemperatuur]]-stookgrens,0),"")</f>
        <v>0</v>
      </c>
    </row>
    <row r="2284" spans="1:15" x14ac:dyDescent="0.25">
      <c r="A2284">
        <v>267</v>
      </c>
      <c r="B2284">
        <v>20240331</v>
      </c>
      <c r="C2284">
        <v>4.5999999999999996</v>
      </c>
      <c r="D2284">
        <v>9.8000000000000007</v>
      </c>
      <c r="E2284">
        <v>1058</v>
      </c>
      <c r="F2284">
        <v>2.4</v>
      </c>
      <c r="H2284">
        <v>91</v>
      </c>
      <c r="I2284" s="101" t="s">
        <v>20</v>
      </c>
      <c r="J2284" s="1">
        <f>DATEVALUE(RIGHT(jaar_zip[[#This Row],[YYYYMMDD]],2)&amp;"-"&amp;MID(jaar_zip[[#This Row],[YYYYMMDD]],5,2)&amp;"-"&amp;LEFT(jaar_zip[[#This Row],[YYYYMMDD]],4))</f>
        <v>45382</v>
      </c>
      <c r="K2284" s="101" t="str">
        <f>IF(AND(VALUE(MONTH(jaar_zip[[#This Row],[Datum]]))=1,VALUE(WEEKNUM(jaar_zip[[#This Row],[Datum]],21))&gt;51),RIGHT(YEAR(jaar_zip[[#This Row],[Datum]])-1,2),RIGHT(YEAR(jaar_zip[[#This Row],[Datum]]),2))&amp;"-"&amp; TEXT(WEEKNUM(jaar_zip[[#This Row],[Datum]],21),"00")</f>
        <v>24-13</v>
      </c>
      <c r="L2284" s="101">
        <f>MONTH(jaar_zip[[#This Row],[Datum]])</f>
        <v>3</v>
      </c>
      <c r="M2284" s="101">
        <f>IF(ISNUMBER(jaar_zip[[#This Row],[etmaaltemperatuur]]),IF(jaar_zip[[#This Row],[etmaaltemperatuur]]&lt;stookgrens,stookgrens-jaar_zip[[#This Row],[etmaaltemperatuur]],0),"")</f>
        <v>8.1999999999999993</v>
      </c>
      <c r="N2284" s="101">
        <f>IF(ISNUMBER(jaar_zip[[#This Row],[graaddagen]]),IF(OR(MONTH(jaar_zip[[#This Row],[Datum]])=1,MONTH(jaar_zip[[#This Row],[Datum]])=2,MONTH(jaar_zip[[#This Row],[Datum]])=11,MONTH(jaar_zip[[#This Row],[Datum]])=12),1.1,IF(OR(MONTH(jaar_zip[[#This Row],[Datum]])=3,MONTH(jaar_zip[[#This Row],[Datum]])=10),1,0.8))*jaar_zip[[#This Row],[graaddagen]],"")</f>
        <v>8.1999999999999993</v>
      </c>
      <c r="O2284" s="101">
        <f>IF(ISNUMBER(jaar_zip[[#This Row],[etmaaltemperatuur]]),IF(jaar_zip[[#This Row],[etmaaltemperatuur]]&gt;stookgrens,jaar_zip[[#This Row],[etmaaltemperatuur]]-stookgrens,0),"")</f>
        <v>0</v>
      </c>
    </row>
    <row r="2285" spans="1:15" x14ac:dyDescent="0.25">
      <c r="A2285">
        <v>267</v>
      </c>
      <c r="B2285">
        <v>20240401</v>
      </c>
      <c r="C2285">
        <v>4.3</v>
      </c>
      <c r="D2285">
        <v>9.3000000000000007</v>
      </c>
      <c r="E2285">
        <v>583</v>
      </c>
      <c r="F2285">
        <v>0</v>
      </c>
      <c r="H2285">
        <v>91</v>
      </c>
      <c r="I2285" s="101" t="s">
        <v>20</v>
      </c>
      <c r="J2285" s="1">
        <f>DATEVALUE(RIGHT(jaar_zip[[#This Row],[YYYYMMDD]],2)&amp;"-"&amp;MID(jaar_zip[[#This Row],[YYYYMMDD]],5,2)&amp;"-"&amp;LEFT(jaar_zip[[#This Row],[YYYYMMDD]],4))</f>
        <v>45383</v>
      </c>
      <c r="K2285" s="101" t="str">
        <f>IF(AND(VALUE(MONTH(jaar_zip[[#This Row],[Datum]]))=1,VALUE(WEEKNUM(jaar_zip[[#This Row],[Datum]],21))&gt;51),RIGHT(YEAR(jaar_zip[[#This Row],[Datum]])-1,2),RIGHT(YEAR(jaar_zip[[#This Row],[Datum]]),2))&amp;"-"&amp; TEXT(WEEKNUM(jaar_zip[[#This Row],[Datum]],21),"00")</f>
        <v>24-14</v>
      </c>
      <c r="L2285" s="101">
        <f>MONTH(jaar_zip[[#This Row],[Datum]])</f>
        <v>4</v>
      </c>
      <c r="M2285" s="101">
        <f>IF(ISNUMBER(jaar_zip[[#This Row],[etmaaltemperatuur]]),IF(jaar_zip[[#This Row],[etmaaltemperatuur]]&lt;stookgrens,stookgrens-jaar_zip[[#This Row],[etmaaltemperatuur]],0),"")</f>
        <v>8.6999999999999993</v>
      </c>
      <c r="N2285" s="101">
        <f>IF(ISNUMBER(jaar_zip[[#This Row],[graaddagen]]),IF(OR(MONTH(jaar_zip[[#This Row],[Datum]])=1,MONTH(jaar_zip[[#This Row],[Datum]])=2,MONTH(jaar_zip[[#This Row],[Datum]])=11,MONTH(jaar_zip[[#This Row],[Datum]])=12),1.1,IF(OR(MONTH(jaar_zip[[#This Row],[Datum]])=3,MONTH(jaar_zip[[#This Row],[Datum]])=10),1,0.8))*jaar_zip[[#This Row],[graaddagen]],"")</f>
        <v>6.96</v>
      </c>
      <c r="O2285" s="101">
        <f>IF(ISNUMBER(jaar_zip[[#This Row],[etmaaltemperatuur]]),IF(jaar_zip[[#This Row],[etmaaltemperatuur]]&gt;stookgrens,jaar_zip[[#This Row],[etmaaltemperatuur]]-stookgrens,0),"")</f>
        <v>0</v>
      </c>
    </row>
    <row r="2286" spans="1:15" x14ac:dyDescent="0.25">
      <c r="A2286">
        <v>267</v>
      </c>
      <c r="B2286">
        <v>20240402</v>
      </c>
      <c r="C2286">
        <v>5.5</v>
      </c>
      <c r="D2286">
        <v>9.5</v>
      </c>
      <c r="E2286">
        <v>856</v>
      </c>
      <c r="F2286">
        <v>-0.1</v>
      </c>
      <c r="H2286">
        <v>90</v>
      </c>
      <c r="I2286" s="101" t="s">
        <v>20</v>
      </c>
      <c r="J2286" s="1">
        <f>DATEVALUE(RIGHT(jaar_zip[[#This Row],[YYYYMMDD]],2)&amp;"-"&amp;MID(jaar_zip[[#This Row],[YYYYMMDD]],5,2)&amp;"-"&amp;LEFT(jaar_zip[[#This Row],[YYYYMMDD]],4))</f>
        <v>45384</v>
      </c>
      <c r="K2286" s="101" t="str">
        <f>IF(AND(VALUE(MONTH(jaar_zip[[#This Row],[Datum]]))=1,VALUE(WEEKNUM(jaar_zip[[#This Row],[Datum]],21))&gt;51),RIGHT(YEAR(jaar_zip[[#This Row],[Datum]])-1,2),RIGHT(YEAR(jaar_zip[[#This Row],[Datum]]),2))&amp;"-"&amp; TEXT(WEEKNUM(jaar_zip[[#This Row],[Datum]],21),"00")</f>
        <v>24-14</v>
      </c>
      <c r="L2286" s="101">
        <f>MONTH(jaar_zip[[#This Row],[Datum]])</f>
        <v>4</v>
      </c>
      <c r="M2286" s="101">
        <f>IF(ISNUMBER(jaar_zip[[#This Row],[etmaaltemperatuur]]),IF(jaar_zip[[#This Row],[etmaaltemperatuur]]&lt;stookgrens,stookgrens-jaar_zip[[#This Row],[etmaaltemperatuur]],0),"")</f>
        <v>8.5</v>
      </c>
      <c r="N2286" s="101">
        <f>IF(ISNUMBER(jaar_zip[[#This Row],[graaddagen]]),IF(OR(MONTH(jaar_zip[[#This Row],[Datum]])=1,MONTH(jaar_zip[[#This Row],[Datum]])=2,MONTH(jaar_zip[[#This Row],[Datum]])=11,MONTH(jaar_zip[[#This Row],[Datum]])=12),1.1,IF(OR(MONTH(jaar_zip[[#This Row],[Datum]])=3,MONTH(jaar_zip[[#This Row],[Datum]])=10),1,0.8))*jaar_zip[[#This Row],[graaddagen]],"")</f>
        <v>6.8000000000000007</v>
      </c>
      <c r="O2286" s="101">
        <f>IF(ISNUMBER(jaar_zip[[#This Row],[etmaaltemperatuur]]),IF(jaar_zip[[#This Row],[etmaaltemperatuur]]&gt;stookgrens,jaar_zip[[#This Row],[etmaaltemperatuur]]-stookgrens,0),"")</f>
        <v>0</v>
      </c>
    </row>
    <row r="2287" spans="1:15" x14ac:dyDescent="0.25">
      <c r="A2287">
        <v>267</v>
      </c>
      <c r="B2287">
        <v>20240403</v>
      </c>
      <c r="C2287">
        <v>6.5</v>
      </c>
      <c r="D2287">
        <v>10.4</v>
      </c>
      <c r="E2287">
        <v>839</v>
      </c>
      <c r="F2287">
        <v>4.3</v>
      </c>
      <c r="H2287">
        <v>92</v>
      </c>
      <c r="I2287" s="101" t="s">
        <v>20</v>
      </c>
      <c r="J2287" s="1">
        <f>DATEVALUE(RIGHT(jaar_zip[[#This Row],[YYYYMMDD]],2)&amp;"-"&amp;MID(jaar_zip[[#This Row],[YYYYMMDD]],5,2)&amp;"-"&amp;LEFT(jaar_zip[[#This Row],[YYYYMMDD]],4))</f>
        <v>45385</v>
      </c>
      <c r="K2287" s="101" t="str">
        <f>IF(AND(VALUE(MONTH(jaar_zip[[#This Row],[Datum]]))=1,VALUE(WEEKNUM(jaar_zip[[#This Row],[Datum]],21))&gt;51),RIGHT(YEAR(jaar_zip[[#This Row],[Datum]])-1,2),RIGHT(YEAR(jaar_zip[[#This Row],[Datum]]),2))&amp;"-"&amp; TEXT(WEEKNUM(jaar_zip[[#This Row],[Datum]],21),"00")</f>
        <v>24-14</v>
      </c>
      <c r="L2287" s="101">
        <f>MONTH(jaar_zip[[#This Row],[Datum]])</f>
        <v>4</v>
      </c>
      <c r="M2287" s="101">
        <f>IF(ISNUMBER(jaar_zip[[#This Row],[etmaaltemperatuur]]),IF(jaar_zip[[#This Row],[etmaaltemperatuur]]&lt;stookgrens,stookgrens-jaar_zip[[#This Row],[etmaaltemperatuur]],0),"")</f>
        <v>7.6</v>
      </c>
      <c r="N2287" s="101">
        <f>IF(ISNUMBER(jaar_zip[[#This Row],[graaddagen]]),IF(OR(MONTH(jaar_zip[[#This Row],[Datum]])=1,MONTH(jaar_zip[[#This Row],[Datum]])=2,MONTH(jaar_zip[[#This Row],[Datum]])=11,MONTH(jaar_zip[[#This Row],[Datum]])=12),1.1,IF(OR(MONTH(jaar_zip[[#This Row],[Datum]])=3,MONTH(jaar_zip[[#This Row],[Datum]])=10),1,0.8))*jaar_zip[[#This Row],[graaddagen]],"")</f>
        <v>6.08</v>
      </c>
      <c r="O2287" s="101">
        <f>IF(ISNUMBER(jaar_zip[[#This Row],[etmaaltemperatuur]]),IF(jaar_zip[[#This Row],[etmaaltemperatuur]]&gt;stookgrens,jaar_zip[[#This Row],[etmaaltemperatuur]]-stookgrens,0),"")</f>
        <v>0</v>
      </c>
    </row>
    <row r="2288" spans="1:15" x14ac:dyDescent="0.25">
      <c r="A2288">
        <v>267</v>
      </c>
      <c r="B2288">
        <v>20240404</v>
      </c>
      <c r="C2288">
        <v>7.4</v>
      </c>
      <c r="D2288">
        <v>10.7</v>
      </c>
      <c r="E2288">
        <v>953</v>
      </c>
      <c r="F2288">
        <v>5</v>
      </c>
      <c r="H2288">
        <v>91</v>
      </c>
      <c r="I2288" s="101" t="s">
        <v>20</v>
      </c>
      <c r="J2288" s="1">
        <f>DATEVALUE(RIGHT(jaar_zip[[#This Row],[YYYYMMDD]],2)&amp;"-"&amp;MID(jaar_zip[[#This Row],[YYYYMMDD]],5,2)&amp;"-"&amp;LEFT(jaar_zip[[#This Row],[YYYYMMDD]],4))</f>
        <v>45386</v>
      </c>
      <c r="K2288" s="101" t="str">
        <f>IF(AND(VALUE(MONTH(jaar_zip[[#This Row],[Datum]]))=1,VALUE(WEEKNUM(jaar_zip[[#This Row],[Datum]],21))&gt;51),RIGHT(YEAR(jaar_zip[[#This Row],[Datum]])-1,2),RIGHT(YEAR(jaar_zip[[#This Row],[Datum]]),2))&amp;"-"&amp; TEXT(WEEKNUM(jaar_zip[[#This Row],[Datum]],21),"00")</f>
        <v>24-14</v>
      </c>
      <c r="L2288" s="101">
        <f>MONTH(jaar_zip[[#This Row],[Datum]])</f>
        <v>4</v>
      </c>
      <c r="M2288" s="101">
        <f>IF(ISNUMBER(jaar_zip[[#This Row],[etmaaltemperatuur]]),IF(jaar_zip[[#This Row],[etmaaltemperatuur]]&lt;stookgrens,stookgrens-jaar_zip[[#This Row],[etmaaltemperatuur]],0),"")</f>
        <v>7.3000000000000007</v>
      </c>
      <c r="N2288" s="101">
        <f>IF(ISNUMBER(jaar_zip[[#This Row],[graaddagen]]),IF(OR(MONTH(jaar_zip[[#This Row],[Datum]])=1,MONTH(jaar_zip[[#This Row],[Datum]])=2,MONTH(jaar_zip[[#This Row],[Datum]])=11,MONTH(jaar_zip[[#This Row],[Datum]])=12),1.1,IF(OR(MONTH(jaar_zip[[#This Row],[Datum]])=3,MONTH(jaar_zip[[#This Row],[Datum]])=10),1,0.8))*jaar_zip[[#This Row],[graaddagen]],"")</f>
        <v>5.8400000000000007</v>
      </c>
      <c r="O2288" s="101">
        <f>IF(ISNUMBER(jaar_zip[[#This Row],[etmaaltemperatuur]]),IF(jaar_zip[[#This Row],[etmaaltemperatuur]]&gt;stookgrens,jaar_zip[[#This Row],[etmaaltemperatuur]]-stookgrens,0),"")</f>
        <v>0</v>
      </c>
    </row>
    <row r="2289" spans="1:15" x14ac:dyDescent="0.25">
      <c r="A2289">
        <v>267</v>
      </c>
      <c r="B2289">
        <v>20240405</v>
      </c>
      <c r="C2289">
        <v>7.8</v>
      </c>
      <c r="D2289">
        <v>12.1</v>
      </c>
      <c r="E2289">
        <v>1039</v>
      </c>
      <c r="F2289">
        <v>6</v>
      </c>
      <c r="H2289">
        <v>88</v>
      </c>
      <c r="I2289" s="101" t="s">
        <v>20</v>
      </c>
      <c r="J2289" s="1">
        <f>DATEVALUE(RIGHT(jaar_zip[[#This Row],[YYYYMMDD]],2)&amp;"-"&amp;MID(jaar_zip[[#This Row],[YYYYMMDD]],5,2)&amp;"-"&amp;LEFT(jaar_zip[[#This Row],[YYYYMMDD]],4))</f>
        <v>45387</v>
      </c>
      <c r="K2289" s="101" t="str">
        <f>IF(AND(VALUE(MONTH(jaar_zip[[#This Row],[Datum]]))=1,VALUE(WEEKNUM(jaar_zip[[#This Row],[Datum]],21))&gt;51),RIGHT(YEAR(jaar_zip[[#This Row],[Datum]])-1,2),RIGHT(YEAR(jaar_zip[[#This Row],[Datum]]),2))&amp;"-"&amp; TEXT(WEEKNUM(jaar_zip[[#This Row],[Datum]],21),"00")</f>
        <v>24-14</v>
      </c>
      <c r="L2289" s="101">
        <f>MONTH(jaar_zip[[#This Row],[Datum]])</f>
        <v>4</v>
      </c>
      <c r="M2289" s="101">
        <f>IF(ISNUMBER(jaar_zip[[#This Row],[etmaaltemperatuur]]),IF(jaar_zip[[#This Row],[etmaaltemperatuur]]&lt;stookgrens,stookgrens-jaar_zip[[#This Row],[etmaaltemperatuur]],0),"")</f>
        <v>5.9</v>
      </c>
      <c r="N2289" s="101">
        <f>IF(ISNUMBER(jaar_zip[[#This Row],[graaddagen]]),IF(OR(MONTH(jaar_zip[[#This Row],[Datum]])=1,MONTH(jaar_zip[[#This Row],[Datum]])=2,MONTH(jaar_zip[[#This Row],[Datum]])=11,MONTH(jaar_zip[[#This Row],[Datum]])=12),1.1,IF(OR(MONTH(jaar_zip[[#This Row],[Datum]])=3,MONTH(jaar_zip[[#This Row],[Datum]])=10),1,0.8))*jaar_zip[[#This Row],[graaddagen]],"")</f>
        <v>4.7200000000000006</v>
      </c>
      <c r="O2289" s="101">
        <f>IF(ISNUMBER(jaar_zip[[#This Row],[etmaaltemperatuur]]),IF(jaar_zip[[#This Row],[etmaaltemperatuur]]&gt;stookgrens,jaar_zip[[#This Row],[etmaaltemperatuur]]-stookgrens,0),"")</f>
        <v>0</v>
      </c>
    </row>
    <row r="2290" spans="1:15" x14ac:dyDescent="0.25">
      <c r="A2290">
        <v>267</v>
      </c>
      <c r="B2290">
        <v>20240406</v>
      </c>
      <c r="C2290">
        <v>6.1</v>
      </c>
      <c r="D2290">
        <v>15.3</v>
      </c>
      <c r="E2290">
        <v>1516</v>
      </c>
      <c r="F2290">
        <v>0</v>
      </c>
      <c r="H2290">
        <v>79</v>
      </c>
      <c r="I2290" s="101" t="s">
        <v>20</v>
      </c>
      <c r="J2290" s="1">
        <f>DATEVALUE(RIGHT(jaar_zip[[#This Row],[YYYYMMDD]],2)&amp;"-"&amp;MID(jaar_zip[[#This Row],[YYYYMMDD]],5,2)&amp;"-"&amp;LEFT(jaar_zip[[#This Row],[YYYYMMDD]],4))</f>
        <v>45388</v>
      </c>
      <c r="K2290" s="101" t="str">
        <f>IF(AND(VALUE(MONTH(jaar_zip[[#This Row],[Datum]]))=1,VALUE(WEEKNUM(jaar_zip[[#This Row],[Datum]],21))&gt;51),RIGHT(YEAR(jaar_zip[[#This Row],[Datum]])-1,2),RIGHT(YEAR(jaar_zip[[#This Row],[Datum]]),2))&amp;"-"&amp; TEXT(WEEKNUM(jaar_zip[[#This Row],[Datum]],21),"00")</f>
        <v>24-14</v>
      </c>
      <c r="L2290" s="101">
        <f>MONTH(jaar_zip[[#This Row],[Datum]])</f>
        <v>4</v>
      </c>
      <c r="M2290" s="101">
        <f>IF(ISNUMBER(jaar_zip[[#This Row],[etmaaltemperatuur]]),IF(jaar_zip[[#This Row],[etmaaltemperatuur]]&lt;stookgrens,stookgrens-jaar_zip[[#This Row],[etmaaltemperatuur]],0),"")</f>
        <v>2.6999999999999993</v>
      </c>
      <c r="N2290" s="101">
        <f>IF(ISNUMBER(jaar_zip[[#This Row],[graaddagen]]),IF(OR(MONTH(jaar_zip[[#This Row],[Datum]])=1,MONTH(jaar_zip[[#This Row],[Datum]])=2,MONTH(jaar_zip[[#This Row],[Datum]])=11,MONTH(jaar_zip[[#This Row],[Datum]])=12),1.1,IF(OR(MONTH(jaar_zip[[#This Row],[Datum]])=3,MONTH(jaar_zip[[#This Row],[Datum]])=10),1,0.8))*jaar_zip[[#This Row],[graaddagen]],"")</f>
        <v>2.1599999999999997</v>
      </c>
      <c r="O2290" s="101">
        <f>IF(ISNUMBER(jaar_zip[[#This Row],[etmaaltemperatuur]]),IF(jaar_zip[[#This Row],[etmaaltemperatuur]]&gt;stookgrens,jaar_zip[[#This Row],[etmaaltemperatuur]]-stookgrens,0),"")</f>
        <v>0</v>
      </c>
    </row>
    <row r="2291" spans="1:15" x14ac:dyDescent="0.25">
      <c r="A2291">
        <v>267</v>
      </c>
      <c r="B2291">
        <v>20240407</v>
      </c>
      <c r="C2291">
        <v>6.4</v>
      </c>
      <c r="D2291">
        <v>13.4</v>
      </c>
      <c r="E2291">
        <v>1756</v>
      </c>
      <c r="F2291">
        <v>0.6</v>
      </c>
      <c r="H2291">
        <v>79</v>
      </c>
      <c r="I2291" s="101" t="s">
        <v>20</v>
      </c>
      <c r="J2291" s="1">
        <f>DATEVALUE(RIGHT(jaar_zip[[#This Row],[YYYYMMDD]],2)&amp;"-"&amp;MID(jaar_zip[[#This Row],[YYYYMMDD]],5,2)&amp;"-"&amp;LEFT(jaar_zip[[#This Row],[YYYYMMDD]],4))</f>
        <v>45389</v>
      </c>
      <c r="K2291" s="101" t="str">
        <f>IF(AND(VALUE(MONTH(jaar_zip[[#This Row],[Datum]]))=1,VALUE(WEEKNUM(jaar_zip[[#This Row],[Datum]],21))&gt;51),RIGHT(YEAR(jaar_zip[[#This Row],[Datum]])-1,2),RIGHT(YEAR(jaar_zip[[#This Row],[Datum]]),2))&amp;"-"&amp; TEXT(WEEKNUM(jaar_zip[[#This Row],[Datum]],21),"00")</f>
        <v>24-14</v>
      </c>
      <c r="L2291" s="101">
        <f>MONTH(jaar_zip[[#This Row],[Datum]])</f>
        <v>4</v>
      </c>
      <c r="M2291" s="101">
        <f>IF(ISNUMBER(jaar_zip[[#This Row],[etmaaltemperatuur]]),IF(jaar_zip[[#This Row],[etmaaltemperatuur]]&lt;stookgrens,stookgrens-jaar_zip[[#This Row],[etmaaltemperatuur]],0),"")</f>
        <v>4.5999999999999996</v>
      </c>
      <c r="N2291" s="101">
        <f>IF(ISNUMBER(jaar_zip[[#This Row],[graaddagen]]),IF(OR(MONTH(jaar_zip[[#This Row],[Datum]])=1,MONTH(jaar_zip[[#This Row],[Datum]])=2,MONTH(jaar_zip[[#This Row],[Datum]])=11,MONTH(jaar_zip[[#This Row],[Datum]])=12),1.1,IF(OR(MONTH(jaar_zip[[#This Row],[Datum]])=3,MONTH(jaar_zip[[#This Row],[Datum]])=10),1,0.8))*jaar_zip[[#This Row],[graaddagen]],"")</f>
        <v>3.6799999999999997</v>
      </c>
      <c r="O2291" s="101">
        <f>IF(ISNUMBER(jaar_zip[[#This Row],[etmaaltemperatuur]]),IF(jaar_zip[[#This Row],[etmaaltemperatuur]]&gt;stookgrens,jaar_zip[[#This Row],[etmaaltemperatuur]]-stookgrens,0),"")</f>
        <v>0</v>
      </c>
    </row>
    <row r="2292" spans="1:15" x14ac:dyDescent="0.25">
      <c r="A2292">
        <v>267</v>
      </c>
      <c r="B2292">
        <v>20240408</v>
      </c>
      <c r="C2292">
        <v>3.5</v>
      </c>
      <c r="D2292">
        <v>13.8</v>
      </c>
      <c r="E2292">
        <v>1270</v>
      </c>
      <c r="F2292">
        <v>1.1000000000000001</v>
      </c>
      <c r="H2292">
        <v>88</v>
      </c>
      <c r="I2292" s="101" t="s">
        <v>20</v>
      </c>
      <c r="J2292" s="1">
        <f>DATEVALUE(RIGHT(jaar_zip[[#This Row],[YYYYMMDD]],2)&amp;"-"&amp;MID(jaar_zip[[#This Row],[YYYYMMDD]],5,2)&amp;"-"&amp;LEFT(jaar_zip[[#This Row],[YYYYMMDD]],4))</f>
        <v>45390</v>
      </c>
      <c r="K2292" s="101" t="str">
        <f>IF(AND(VALUE(MONTH(jaar_zip[[#This Row],[Datum]]))=1,VALUE(WEEKNUM(jaar_zip[[#This Row],[Datum]],21))&gt;51),RIGHT(YEAR(jaar_zip[[#This Row],[Datum]])-1,2),RIGHT(YEAR(jaar_zip[[#This Row],[Datum]]),2))&amp;"-"&amp; TEXT(WEEKNUM(jaar_zip[[#This Row],[Datum]],21),"00")</f>
        <v>24-15</v>
      </c>
      <c r="L2292" s="101">
        <f>MONTH(jaar_zip[[#This Row],[Datum]])</f>
        <v>4</v>
      </c>
      <c r="M2292" s="101">
        <f>IF(ISNUMBER(jaar_zip[[#This Row],[etmaaltemperatuur]]),IF(jaar_zip[[#This Row],[etmaaltemperatuur]]&lt;stookgrens,stookgrens-jaar_zip[[#This Row],[etmaaltemperatuur]],0),"")</f>
        <v>4.1999999999999993</v>
      </c>
      <c r="N2292" s="101">
        <f>IF(ISNUMBER(jaar_zip[[#This Row],[graaddagen]]),IF(OR(MONTH(jaar_zip[[#This Row],[Datum]])=1,MONTH(jaar_zip[[#This Row],[Datum]])=2,MONTH(jaar_zip[[#This Row],[Datum]])=11,MONTH(jaar_zip[[#This Row],[Datum]])=12),1.1,IF(OR(MONTH(jaar_zip[[#This Row],[Datum]])=3,MONTH(jaar_zip[[#This Row],[Datum]])=10),1,0.8))*jaar_zip[[#This Row],[graaddagen]],"")</f>
        <v>3.3599999999999994</v>
      </c>
      <c r="O2292" s="101">
        <f>IF(ISNUMBER(jaar_zip[[#This Row],[etmaaltemperatuur]]),IF(jaar_zip[[#This Row],[etmaaltemperatuur]]&gt;stookgrens,jaar_zip[[#This Row],[etmaaltemperatuur]]-stookgrens,0),"")</f>
        <v>0</v>
      </c>
    </row>
    <row r="2293" spans="1:15" x14ac:dyDescent="0.25">
      <c r="A2293">
        <v>267</v>
      </c>
      <c r="B2293">
        <v>20240409</v>
      </c>
      <c r="C2293">
        <v>10.4</v>
      </c>
      <c r="D2293">
        <v>11.1</v>
      </c>
      <c r="E2293">
        <v>742</v>
      </c>
      <c r="F2293">
        <v>1.6</v>
      </c>
      <c r="H2293">
        <v>81</v>
      </c>
      <c r="I2293" s="101" t="s">
        <v>20</v>
      </c>
      <c r="J2293" s="1">
        <f>DATEVALUE(RIGHT(jaar_zip[[#This Row],[YYYYMMDD]],2)&amp;"-"&amp;MID(jaar_zip[[#This Row],[YYYYMMDD]],5,2)&amp;"-"&amp;LEFT(jaar_zip[[#This Row],[YYYYMMDD]],4))</f>
        <v>45391</v>
      </c>
      <c r="K2293" s="101" t="str">
        <f>IF(AND(VALUE(MONTH(jaar_zip[[#This Row],[Datum]]))=1,VALUE(WEEKNUM(jaar_zip[[#This Row],[Datum]],21))&gt;51),RIGHT(YEAR(jaar_zip[[#This Row],[Datum]])-1,2),RIGHT(YEAR(jaar_zip[[#This Row],[Datum]]),2))&amp;"-"&amp; TEXT(WEEKNUM(jaar_zip[[#This Row],[Datum]],21),"00")</f>
        <v>24-15</v>
      </c>
      <c r="L2293" s="101">
        <f>MONTH(jaar_zip[[#This Row],[Datum]])</f>
        <v>4</v>
      </c>
      <c r="M2293" s="101">
        <f>IF(ISNUMBER(jaar_zip[[#This Row],[etmaaltemperatuur]]),IF(jaar_zip[[#This Row],[etmaaltemperatuur]]&lt;stookgrens,stookgrens-jaar_zip[[#This Row],[etmaaltemperatuur]],0),"")</f>
        <v>6.9</v>
      </c>
      <c r="N2293" s="101">
        <f>IF(ISNUMBER(jaar_zip[[#This Row],[graaddagen]]),IF(OR(MONTH(jaar_zip[[#This Row],[Datum]])=1,MONTH(jaar_zip[[#This Row],[Datum]])=2,MONTH(jaar_zip[[#This Row],[Datum]])=11,MONTH(jaar_zip[[#This Row],[Datum]])=12),1.1,IF(OR(MONTH(jaar_zip[[#This Row],[Datum]])=3,MONTH(jaar_zip[[#This Row],[Datum]])=10),1,0.8))*jaar_zip[[#This Row],[graaddagen]],"")</f>
        <v>5.5200000000000005</v>
      </c>
      <c r="O2293" s="101">
        <f>IF(ISNUMBER(jaar_zip[[#This Row],[etmaaltemperatuur]]),IF(jaar_zip[[#This Row],[etmaaltemperatuur]]&gt;stookgrens,jaar_zip[[#This Row],[etmaaltemperatuur]]-stookgrens,0),"")</f>
        <v>0</v>
      </c>
    </row>
    <row r="2294" spans="1:15" x14ac:dyDescent="0.25">
      <c r="A2294">
        <v>267</v>
      </c>
      <c r="B2294">
        <v>20240410</v>
      </c>
      <c r="C2294">
        <v>6.7</v>
      </c>
      <c r="D2294">
        <v>10.8</v>
      </c>
      <c r="E2294">
        <v>1890</v>
      </c>
      <c r="F2294">
        <v>0.5</v>
      </c>
      <c r="H2294">
        <v>71</v>
      </c>
      <c r="I2294" s="101" t="s">
        <v>20</v>
      </c>
      <c r="J2294" s="1">
        <f>DATEVALUE(RIGHT(jaar_zip[[#This Row],[YYYYMMDD]],2)&amp;"-"&amp;MID(jaar_zip[[#This Row],[YYYYMMDD]],5,2)&amp;"-"&amp;LEFT(jaar_zip[[#This Row],[YYYYMMDD]],4))</f>
        <v>45392</v>
      </c>
      <c r="K2294" s="101" t="str">
        <f>IF(AND(VALUE(MONTH(jaar_zip[[#This Row],[Datum]]))=1,VALUE(WEEKNUM(jaar_zip[[#This Row],[Datum]],21))&gt;51),RIGHT(YEAR(jaar_zip[[#This Row],[Datum]])-1,2),RIGHT(YEAR(jaar_zip[[#This Row],[Datum]]),2))&amp;"-"&amp; TEXT(WEEKNUM(jaar_zip[[#This Row],[Datum]],21),"00")</f>
        <v>24-15</v>
      </c>
      <c r="L2294" s="101">
        <f>MONTH(jaar_zip[[#This Row],[Datum]])</f>
        <v>4</v>
      </c>
      <c r="M2294" s="101">
        <f>IF(ISNUMBER(jaar_zip[[#This Row],[etmaaltemperatuur]]),IF(jaar_zip[[#This Row],[etmaaltemperatuur]]&lt;stookgrens,stookgrens-jaar_zip[[#This Row],[etmaaltemperatuur]],0),"")</f>
        <v>7.1999999999999993</v>
      </c>
      <c r="N2294" s="101">
        <f>IF(ISNUMBER(jaar_zip[[#This Row],[graaddagen]]),IF(OR(MONTH(jaar_zip[[#This Row],[Datum]])=1,MONTH(jaar_zip[[#This Row],[Datum]])=2,MONTH(jaar_zip[[#This Row],[Datum]])=11,MONTH(jaar_zip[[#This Row],[Datum]])=12),1.1,IF(OR(MONTH(jaar_zip[[#This Row],[Datum]])=3,MONTH(jaar_zip[[#This Row],[Datum]])=10),1,0.8))*jaar_zip[[#This Row],[graaddagen]],"")</f>
        <v>5.76</v>
      </c>
      <c r="O2294" s="101">
        <f>IF(ISNUMBER(jaar_zip[[#This Row],[etmaaltemperatuur]]),IF(jaar_zip[[#This Row],[etmaaltemperatuur]]&gt;stookgrens,jaar_zip[[#This Row],[etmaaltemperatuur]]-stookgrens,0),"")</f>
        <v>0</v>
      </c>
    </row>
    <row r="2295" spans="1:15" x14ac:dyDescent="0.25">
      <c r="A2295">
        <v>267</v>
      </c>
      <c r="B2295">
        <v>20240411</v>
      </c>
      <c r="C2295">
        <v>6.8</v>
      </c>
      <c r="D2295">
        <v>12.8</v>
      </c>
      <c r="E2295">
        <v>748</v>
      </c>
      <c r="F2295">
        <v>1.6</v>
      </c>
      <c r="H2295">
        <v>91</v>
      </c>
      <c r="I2295" s="101" t="s">
        <v>20</v>
      </c>
      <c r="J2295" s="1">
        <f>DATEVALUE(RIGHT(jaar_zip[[#This Row],[YYYYMMDD]],2)&amp;"-"&amp;MID(jaar_zip[[#This Row],[YYYYMMDD]],5,2)&amp;"-"&amp;LEFT(jaar_zip[[#This Row],[YYYYMMDD]],4))</f>
        <v>45393</v>
      </c>
      <c r="K2295" s="101" t="str">
        <f>IF(AND(VALUE(MONTH(jaar_zip[[#This Row],[Datum]]))=1,VALUE(WEEKNUM(jaar_zip[[#This Row],[Datum]],21))&gt;51),RIGHT(YEAR(jaar_zip[[#This Row],[Datum]])-1,2),RIGHT(YEAR(jaar_zip[[#This Row],[Datum]]),2))&amp;"-"&amp; TEXT(WEEKNUM(jaar_zip[[#This Row],[Datum]],21),"00")</f>
        <v>24-15</v>
      </c>
      <c r="L2295" s="101">
        <f>MONTH(jaar_zip[[#This Row],[Datum]])</f>
        <v>4</v>
      </c>
      <c r="M2295" s="101">
        <f>IF(ISNUMBER(jaar_zip[[#This Row],[etmaaltemperatuur]]),IF(jaar_zip[[#This Row],[etmaaltemperatuur]]&lt;stookgrens,stookgrens-jaar_zip[[#This Row],[etmaaltemperatuur]],0),"")</f>
        <v>5.1999999999999993</v>
      </c>
      <c r="N2295" s="101">
        <f>IF(ISNUMBER(jaar_zip[[#This Row],[graaddagen]]),IF(OR(MONTH(jaar_zip[[#This Row],[Datum]])=1,MONTH(jaar_zip[[#This Row],[Datum]])=2,MONTH(jaar_zip[[#This Row],[Datum]])=11,MONTH(jaar_zip[[#This Row],[Datum]])=12),1.1,IF(OR(MONTH(jaar_zip[[#This Row],[Datum]])=3,MONTH(jaar_zip[[#This Row],[Datum]])=10),1,0.8))*jaar_zip[[#This Row],[graaddagen]],"")</f>
        <v>4.1599999999999993</v>
      </c>
      <c r="O2295" s="101">
        <f>IF(ISNUMBER(jaar_zip[[#This Row],[etmaaltemperatuur]]),IF(jaar_zip[[#This Row],[etmaaltemperatuur]]&gt;stookgrens,jaar_zip[[#This Row],[etmaaltemperatuur]]-stookgrens,0),"")</f>
        <v>0</v>
      </c>
    </row>
    <row r="2296" spans="1:15" x14ac:dyDescent="0.25">
      <c r="A2296">
        <v>267</v>
      </c>
      <c r="B2296">
        <v>20240412</v>
      </c>
      <c r="C2296">
        <v>7.1</v>
      </c>
      <c r="D2296">
        <v>13.3</v>
      </c>
      <c r="E2296">
        <v>1609</v>
      </c>
      <c r="F2296">
        <v>0</v>
      </c>
      <c r="H2296">
        <v>85</v>
      </c>
      <c r="I2296" s="101" t="s">
        <v>20</v>
      </c>
      <c r="J2296" s="1">
        <f>DATEVALUE(RIGHT(jaar_zip[[#This Row],[YYYYMMDD]],2)&amp;"-"&amp;MID(jaar_zip[[#This Row],[YYYYMMDD]],5,2)&amp;"-"&amp;LEFT(jaar_zip[[#This Row],[YYYYMMDD]],4))</f>
        <v>45394</v>
      </c>
      <c r="K2296" s="101" t="str">
        <f>IF(AND(VALUE(MONTH(jaar_zip[[#This Row],[Datum]]))=1,VALUE(WEEKNUM(jaar_zip[[#This Row],[Datum]],21))&gt;51),RIGHT(YEAR(jaar_zip[[#This Row],[Datum]])-1,2),RIGHT(YEAR(jaar_zip[[#This Row],[Datum]]),2))&amp;"-"&amp; TEXT(WEEKNUM(jaar_zip[[#This Row],[Datum]],21),"00")</f>
        <v>24-15</v>
      </c>
      <c r="L2296" s="101">
        <f>MONTH(jaar_zip[[#This Row],[Datum]])</f>
        <v>4</v>
      </c>
      <c r="M2296" s="101">
        <f>IF(ISNUMBER(jaar_zip[[#This Row],[etmaaltemperatuur]]),IF(jaar_zip[[#This Row],[etmaaltemperatuur]]&lt;stookgrens,stookgrens-jaar_zip[[#This Row],[etmaaltemperatuur]],0),"")</f>
        <v>4.6999999999999993</v>
      </c>
      <c r="N2296" s="101">
        <f>IF(ISNUMBER(jaar_zip[[#This Row],[graaddagen]]),IF(OR(MONTH(jaar_zip[[#This Row],[Datum]])=1,MONTH(jaar_zip[[#This Row],[Datum]])=2,MONTH(jaar_zip[[#This Row],[Datum]])=11,MONTH(jaar_zip[[#This Row],[Datum]])=12),1.1,IF(OR(MONTH(jaar_zip[[#This Row],[Datum]])=3,MONTH(jaar_zip[[#This Row],[Datum]])=10),1,0.8))*jaar_zip[[#This Row],[graaddagen]],"")</f>
        <v>3.76</v>
      </c>
      <c r="O2296" s="101">
        <f>IF(ISNUMBER(jaar_zip[[#This Row],[etmaaltemperatuur]]),IF(jaar_zip[[#This Row],[etmaaltemperatuur]]&gt;stookgrens,jaar_zip[[#This Row],[etmaaltemperatuur]]-stookgrens,0),"")</f>
        <v>0</v>
      </c>
    </row>
    <row r="2297" spans="1:15" x14ac:dyDescent="0.25">
      <c r="A2297">
        <v>267</v>
      </c>
      <c r="B2297">
        <v>20240413</v>
      </c>
      <c r="C2297">
        <v>6.9</v>
      </c>
      <c r="D2297">
        <v>14.3</v>
      </c>
      <c r="E2297">
        <v>1648</v>
      </c>
      <c r="F2297">
        <v>-0.1</v>
      </c>
      <c r="H2297">
        <v>82</v>
      </c>
      <c r="I2297" s="101" t="s">
        <v>20</v>
      </c>
      <c r="J2297" s="1">
        <f>DATEVALUE(RIGHT(jaar_zip[[#This Row],[YYYYMMDD]],2)&amp;"-"&amp;MID(jaar_zip[[#This Row],[YYYYMMDD]],5,2)&amp;"-"&amp;LEFT(jaar_zip[[#This Row],[YYYYMMDD]],4))</f>
        <v>45395</v>
      </c>
      <c r="K2297" s="101" t="str">
        <f>IF(AND(VALUE(MONTH(jaar_zip[[#This Row],[Datum]]))=1,VALUE(WEEKNUM(jaar_zip[[#This Row],[Datum]],21))&gt;51),RIGHT(YEAR(jaar_zip[[#This Row],[Datum]])-1,2),RIGHT(YEAR(jaar_zip[[#This Row],[Datum]]),2))&amp;"-"&amp; TEXT(WEEKNUM(jaar_zip[[#This Row],[Datum]],21),"00")</f>
        <v>24-15</v>
      </c>
      <c r="L2297" s="101">
        <f>MONTH(jaar_zip[[#This Row],[Datum]])</f>
        <v>4</v>
      </c>
      <c r="M2297" s="101">
        <f>IF(ISNUMBER(jaar_zip[[#This Row],[etmaaltemperatuur]]),IF(jaar_zip[[#This Row],[etmaaltemperatuur]]&lt;stookgrens,stookgrens-jaar_zip[[#This Row],[etmaaltemperatuur]],0),"")</f>
        <v>3.6999999999999993</v>
      </c>
      <c r="N2297" s="101">
        <f>IF(ISNUMBER(jaar_zip[[#This Row],[graaddagen]]),IF(OR(MONTH(jaar_zip[[#This Row],[Datum]])=1,MONTH(jaar_zip[[#This Row],[Datum]])=2,MONTH(jaar_zip[[#This Row],[Datum]])=11,MONTH(jaar_zip[[#This Row],[Datum]])=12),1.1,IF(OR(MONTH(jaar_zip[[#This Row],[Datum]])=3,MONTH(jaar_zip[[#This Row],[Datum]])=10),1,0.8))*jaar_zip[[#This Row],[graaddagen]],"")</f>
        <v>2.9599999999999995</v>
      </c>
      <c r="O2297" s="101">
        <f>IF(ISNUMBER(jaar_zip[[#This Row],[etmaaltemperatuur]]),IF(jaar_zip[[#This Row],[etmaaltemperatuur]]&gt;stookgrens,jaar_zip[[#This Row],[etmaaltemperatuur]]-stookgrens,0),"")</f>
        <v>0</v>
      </c>
    </row>
    <row r="2298" spans="1:15" x14ac:dyDescent="0.25">
      <c r="A2298">
        <v>267</v>
      </c>
      <c r="B2298">
        <v>20240414</v>
      </c>
      <c r="C2298">
        <v>5.8</v>
      </c>
      <c r="D2298">
        <v>9.6999999999999993</v>
      </c>
      <c r="E2298">
        <v>2086</v>
      </c>
      <c r="F2298">
        <v>0</v>
      </c>
      <c r="H2298">
        <v>73</v>
      </c>
      <c r="I2298" s="101" t="s">
        <v>20</v>
      </c>
      <c r="J2298" s="1">
        <f>DATEVALUE(RIGHT(jaar_zip[[#This Row],[YYYYMMDD]],2)&amp;"-"&amp;MID(jaar_zip[[#This Row],[YYYYMMDD]],5,2)&amp;"-"&amp;LEFT(jaar_zip[[#This Row],[YYYYMMDD]],4))</f>
        <v>45396</v>
      </c>
      <c r="K2298" s="101" t="str">
        <f>IF(AND(VALUE(MONTH(jaar_zip[[#This Row],[Datum]]))=1,VALUE(WEEKNUM(jaar_zip[[#This Row],[Datum]],21))&gt;51),RIGHT(YEAR(jaar_zip[[#This Row],[Datum]])-1,2),RIGHT(YEAR(jaar_zip[[#This Row],[Datum]]),2))&amp;"-"&amp; TEXT(WEEKNUM(jaar_zip[[#This Row],[Datum]],21),"00")</f>
        <v>24-15</v>
      </c>
      <c r="L2298" s="101">
        <f>MONTH(jaar_zip[[#This Row],[Datum]])</f>
        <v>4</v>
      </c>
      <c r="M2298" s="101">
        <f>IF(ISNUMBER(jaar_zip[[#This Row],[etmaaltemperatuur]]),IF(jaar_zip[[#This Row],[etmaaltemperatuur]]&lt;stookgrens,stookgrens-jaar_zip[[#This Row],[etmaaltemperatuur]],0),"")</f>
        <v>8.3000000000000007</v>
      </c>
      <c r="N2298" s="101">
        <f>IF(ISNUMBER(jaar_zip[[#This Row],[graaddagen]]),IF(OR(MONTH(jaar_zip[[#This Row],[Datum]])=1,MONTH(jaar_zip[[#This Row],[Datum]])=2,MONTH(jaar_zip[[#This Row],[Datum]])=11,MONTH(jaar_zip[[#This Row],[Datum]])=12),1.1,IF(OR(MONTH(jaar_zip[[#This Row],[Datum]])=3,MONTH(jaar_zip[[#This Row],[Datum]])=10),1,0.8))*jaar_zip[[#This Row],[graaddagen]],"")</f>
        <v>6.6400000000000006</v>
      </c>
      <c r="O2298" s="101">
        <f>IF(ISNUMBER(jaar_zip[[#This Row],[etmaaltemperatuur]]),IF(jaar_zip[[#This Row],[etmaaltemperatuur]]&gt;stookgrens,jaar_zip[[#This Row],[etmaaltemperatuur]]-stookgrens,0),"")</f>
        <v>0</v>
      </c>
    </row>
    <row r="2299" spans="1:15" x14ac:dyDescent="0.25">
      <c r="A2299">
        <v>267</v>
      </c>
      <c r="B2299">
        <v>20240415</v>
      </c>
      <c r="C2299">
        <v>10</v>
      </c>
      <c r="D2299">
        <v>8.1999999999999993</v>
      </c>
      <c r="E2299">
        <v>638</v>
      </c>
      <c r="F2299">
        <v>22.1</v>
      </c>
      <c r="H2299">
        <v>81</v>
      </c>
      <c r="I2299" s="101" t="s">
        <v>20</v>
      </c>
      <c r="J2299" s="1">
        <f>DATEVALUE(RIGHT(jaar_zip[[#This Row],[YYYYMMDD]],2)&amp;"-"&amp;MID(jaar_zip[[#This Row],[YYYYMMDD]],5,2)&amp;"-"&amp;LEFT(jaar_zip[[#This Row],[YYYYMMDD]],4))</f>
        <v>45397</v>
      </c>
      <c r="K2299" s="101" t="str">
        <f>IF(AND(VALUE(MONTH(jaar_zip[[#This Row],[Datum]]))=1,VALUE(WEEKNUM(jaar_zip[[#This Row],[Datum]],21))&gt;51),RIGHT(YEAR(jaar_zip[[#This Row],[Datum]])-1,2),RIGHT(YEAR(jaar_zip[[#This Row],[Datum]]),2))&amp;"-"&amp; TEXT(WEEKNUM(jaar_zip[[#This Row],[Datum]],21),"00")</f>
        <v>24-16</v>
      </c>
      <c r="L2299" s="101">
        <f>MONTH(jaar_zip[[#This Row],[Datum]])</f>
        <v>4</v>
      </c>
      <c r="M2299" s="101">
        <f>IF(ISNUMBER(jaar_zip[[#This Row],[etmaaltemperatuur]]),IF(jaar_zip[[#This Row],[etmaaltemperatuur]]&lt;stookgrens,stookgrens-jaar_zip[[#This Row],[etmaaltemperatuur]],0),"")</f>
        <v>9.8000000000000007</v>
      </c>
      <c r="N2299" s="101">
        <f>IF(ISNUMBER(jaar_zip[[#This Row],[graaddagen]]),IF(OR(MONTH(jaar_zip[[#This Row],[Datum]])=1,MONTH(jaar_zip[[#This Row],[Datum]])=2,MONTH(jaar_zip[[#This Row],[Datum]])=11,MONTH(jaar_zip[[#This Row],[Datum]])=12),1.1,IF(OR(MONTH(jaar_zip[[#This Row],[Datum]])=3,MONTH(jaar_zip[[#This Row],[Datum]])=10),1,0.8))*jaar_zip[[#This Row],[graaddagen]],"")</f>
        <v>7.8400000000000007</v>
      </c>
      <c r="O2299" s="101">
        <f>IF(ISNUMBER(jaar_zip[[#This Row],[etmaaltemperatuur]]),IF(jaar_zip[[#This Row],[etmaaltemperatuur]]&gt;stookgrens,jaar_zip[[#This Row],[etmaaltemperatuur]]-stookgrens,0),"")</f>
        <v>0</v>
      </c>
    </row>
    <row r="2300" spans="1:15" x14ac:dyDescent="0.25">
      <c r="A2300">
        <v>267</v>
      </c>
      <c r="B2300">
        <v>20240416</v>
      </c>
      <c r="C2300">
        <v>10.1</v>
      </c>
      <c r="D2300">
        <v>8.6</v>
      </c>
      <c r="E2300">
        <v>1529</v>
      </c>
      <c r="F2300">
        <v>4.4000000000000004</v>
      </c>
      <c r="H2300">
        <v>81</v>
      </c>
      <c r="I2300" s="101" t="s">
        <v>20</v>
      </c>
      <c r="J2300" s="1">
        <f>DATEVALUE(RIGHT(jaar_zip[[#This Row],[YYYYMMDD]],2)&amp;"-"&amp;MID(jaar_zip[[#This Row],[YYYYMMDD]],5,2)&amp;"-"&amp;LEFT(jaar_zip[[#This Row],[YYYYMMDD]],4))</f>
        <v>45398</v>
      </c>
      <c r="K2300" s="101" t="str">
        <f>IF(AND(VALUE(MONTH(jaar_zip[[#This Row],[Datum]]))=1,VALUE(WEEKNUM(jaar_zip[[#This Row],[Datum]],21))&gt;51),RIGHT(YEAR(jaar_zip[[#This Row],[Datum]])-1,2),RIGHT(YEAR(jaar_zip[[#This Row],[Datum]]),2))&amp;"-"&amp; TEXT(WEEKNUM(jaar_zip[[#This Row],[Datum]],21),"00")</f>
        <v>24-16</v>
      </c>
      <c r="L2300" s="101">
        <f>MONTH(jaar_zip[[#This Row],[Datum]])</f>
        <v>4</v>
      </c>
      <c r="M2300" s="101">
        <f>IF(ISNUMBER(jaar_zip[[#This Row],[etmaaltemperatuur]]),IF(jaar_zip[[#This Row],[etmaaltemperatuur]]&lt;stookgrens,stookgrens-jaar_zip[[#This Row],[etmaaltemperatuur]],0),"")</f>
        <v>9.4</v>
      </c>
      <c r="N2300" s="101">
        <f>IF(ISNUMBER(jaar_zip[[#This Row],[graaddagen]]),IF(OR(MONTH(jaar_zip[[#This Row],[Datum]])=1,MONTH(jaar_zip[[#This Row],[Datum]])=2,MONTH(jaar_zip[[#This Row],[Datum]])=11,MONTH(jaar_zip[[#This Row],[Datum]])=12),1.1,IF(OR(MONTH(jaar_zip[[#This Row],[Datum]])=3,MONTH(jaar_zip[[#This Row],[Datum]])=10),1,0.8))*jaar_zip[[#This Row],[graaddagen]],"")</f>
        <v>7.5200000000000005</v>
      </c>
      <c r="O2300" s="101">
        <f>IF(ISNUMBER(jaar_zip[[#This Row],[etmaaltemperatuur]]),IF(jaar_zip[[#This Row],[etmaaltemperatuur]]&gt;stookgrens,jaar_zip[[#This Row],[etmaaltemperatuur]]-stookgrens,0),"")</f>
        <v>0</v>
      </c>
    </row>
    <row r="2301" spans="1:15" x14ac:dyDescent="0.25">
      <c r="A2301">
        <v>267</v>
      </c>
      <c r="B2301">
        <v>20240417</v>
      </c>
      <c r="C2301">
        <v>4.9000000000000004</v>
      </c>
      <c r="D2301">
        <v>6.3</v>
      </c>
      <c r="E2301">
        <v>1259</v>
      </c>
      <c r="F2301">
        <v>1.9</v>
      </c>
      <c r="H2301">
        <v>82</v>
      </c>
      <c r="I2301" s="101" t="s">
        <v>20</v>
      </c>
      <c r="J2301" s="1">
        <f>DATEVALUE(RIGHT(jaar_zip[[#This Row],[YYYYMMDD]],2)&amp;"-"&amp;MID(jaar_zip[[#This Row],[YYYYMMDD]],5,2)&amp;"-"&amp;LEFT(jaar_zip[[#This Row],[YYYYMMDD]],4))</f>
        <v>45399</v>
      </c>
      <c r="K2301" s="101" t="str">
        <f>IF(AND(VALUE(MONTH(jaar_zip[[#This Row],[Datum]]))=1,VALUE(WEEKNUM(jaar_zip[[#This Row],[Datum]],21))&gt;51),RIGHT(YEAR(jaar_zip[[#This Row],[Datum]])-1,2),RIGHT(YEAR(jaar_zip[[#This Row],[Datum]]),2))&amp;"-"&amp; TEXT(WEEKNUM(jaar_zip[[#This Row],[Datum]],21),"00")</f>
        <v>24-16</v>
      </c>
      <c r="L2301" s="101">
        <f>MONTH(jaar_zip[[#This Row],[Datum]])</f>
        <v>4</v>
      </c>
      <c r="M2301" s="101">
        <f>IF(ISNUMBER(jaar_zip[[#This Row],[etmaaltemperatuur]]),IF(jaar_zip[[#This Row],[etmaaltemperatuur]]&lt;stookgrens,stookgrens-jaar_zip[[#This Row],[etmaaltemperatuur]],0),"")</f>
        <v>11.7</v>
      </c>
      <c r="N2301" s="101">
        <f>IF(ISNUMBER(jaar_zip[[#This Row],[graaddagen]]),IF(OR(MONTH(jaar_zip[[#This Row],[Datum]])=1,MONTH(jaar_zip[[#This Row],[Datum]])=2,MONTH(jaar_zip[[#This Row],[Datum]])=11,MONTH(jaar_zip[[#This Row],[Datum]])=12),1.1,IF(OR(MONTH(jaar_zip[[#This Row],[Datum]])=3,MONTH(jaar_zip[[#This Row],[Datum]])=10),1,0.8))*jaar_zip[[#This Row],[graaddagen]],"")</f>
        <v>9.36</v>
      </c>
      <c r="O2301" s="101">
        <f>IF(ISNUMBER(jaar_zip[[#This Row],[etmaaltemperatuur]]),IF(jaar_zip[[#This Row],[etmaaltemperatuur]]&gt;stookgrens,jaar_zip[[#This Row],[etmaaltemperatuur]]-stookgrens,0),"")</f>
        <v>0</v>
      </c>
    </row>
    <row r="2302" spans="1:15" x14ac:dyDescent="0.25">
      <c r="A2302">
        <v>267</v>
      </c>
      <c r="B2302">
        <v>20240418</v>
      </c>
      <c r="C2302">
        <v>5.8</v>
      </c>
      <c r="D2302">
        <v>7.5</v>
      </c>
      <c r="E2302">
        <v>1441</v>
      </c>
      <c r="F2302">
        <v>3.8</v>
      </c>
      <c r="H2302">
        <v>80</v>
      </c>
      <c r="I2302" s="101" t="s">
        <v>20</v>
      </c>
      <c r="J2302" s="1">
        <f>DATEVALUE(RIGHT(jaar_zip[[#This Row],[YYYYMMDD]],2)&amp;"-"&amp;MID(jaar_zip[[#This Row],[YYYYMMDD]],5,2)&amp;"-"&amp;LEFT(jaar_zip[[#This Row],[YYYYMMDD]],4))</f>
        <v>45400</v>
      </c>
      <c r="K2302" s="101" t="str">
        <f>IF(AND(VALUE(MONTH(jaar_zip[[#This Row],[Datum]]))=1,VALUE(WEEKNUM(jaar_zip[[#This Row],[Datum]],21))&gt;51),RIGHT(YEAR(jaar_zip[[#This Row],[Datum]])-1,2),RIGHT(YEAR(jaar_zip[[#This Row],[Datum]]),2))&amp;"-"&amp; TEXT(WEEKNUM(jaar_zip[[#This Row],[Datum]],21),"00")</f>
        <v>24-16</v>
      </c>
      <c r="L2302" s="101">
        <f>MONTH(jaar_zip[[#This Row],[Datum]])</f>
        <v>4</v>
      </c>
      <c r="M2302" s="101">
        <f>IF(ISNUMBER(jaar_zip[[#This Row],[etmaaltemperatuur]]),IF(jaar_zip[[#This Row],[etmaaltemperatuur]]&lt;stookgrens,stookgrens-jaar_zip[[#This Row],[etmaaltemperatuur]],0),"")</f>
        <v>10.5</v>
      </c>
      <c r="N2302" s="101">
        <f>IF(ISNUMBER(jaar_zip[[#This Row],[graaddagen]]),IF(OR(MONTH(jaar_zip[[#This Row],[Datum]])=1,MONTH(jaar_zip[[#This Row],[Datum]])=2,MONTH(jaar_zip[[#This Row],[Datum]])=11,MONTH(jaar_zip[[#This Row],[Datum]])=12),1.1,IF(OR(MONTH(jaar_zip[[#This Row],[Datum]])=3,MONTH(jaar_zip[[#This Row],[Datum]])=10),1,0.8))*jaar_zip[[#This Row],[graaddagen]],"")</f>
        <v>8.4</v>
      </c>
      <c r="O2302" s="101">
        <f>IF(ISNUMBER(jaar_zip[[#This Row],[etmaaltemperatuur]]),IF(jaar_zip[[#This Row],[etmaaltemperatuur]]&gt;stookgrens,jaar_zip[[#This Row],[etmaaltemperatuur]]-stookgrens,0),"")</f>
        <v>0</v>
      </c>
    </row>
    <row r="2303" spans="1:15" x14ac:dyDescent="0.25">
      <c r="A2303">
        <v>267</v>
      </c>
      <c r="B2303">
        <v>20240419</v>
      </c>
      <c r="C2303">
        <v>11.1</v>
      </c>
      <c r="D2303">
        <v>8.1999999999999993</v>
      </c>
      <c r="E2303">
        <v>1162</v>
      </c>
      <c r="F2303">
        <v>12.4</v>
      </c>
      <c r="H2303">
        <v>87</v>
      </c>
      <c r="I2303" s="101" t="s">
        <v>20</v>
      </c>
      <c r="J2303" s="1">
        <f>DATEVALUE(RIGHT(jaar_zip[[#This Row],[YYYYMMDD]],2)&amp;"-"&amp;MID(jaar_zip[[#This Row],[YYYYMMDD]],5,2)&amp;"-"&amp;LEFT(jaar_zip[[#This Row],[YYYYMMDD]],4))</f>
        <v>45401</v>
      </c>
      <c r="K2303" s="101" t="str">
        <f>IF(AND(VALUE(MONTH(jaar_zip[[#This Row],[Datum]]))=1,VALUE(WEEKNUM(jaar_zip[[#This Row],[Datum]],21))&gt;51),RIGHT(YEAR(jaar_zip[[#This Row],[Datum]])-1,2),RIGHT(YEAR(jaar_zip[[#This Row],[Datum]]),2))&amp;"-"&amp; TEXT(WEEKNUM(jaar_zip[[#This Row],[Datum]],21),"00")</f>
        <v>24-16</v>
      </c>
      <c r="L2303" s="101">
        <f>MONTH(jaar_zip[[#This Row],[Datum]])</f>
        <v>4</v>
      </c>
      <c r="M2303" s="101">
        <f>IF(ISNUMBER(jaar_zip[[#This Row],[etmaaltemperatuur]]),IF(jaar_zip[[#This Row],[etmaaltemperatuur]]&lt;stookgrens,stookgrens-jaar_zip[[#This Row],[etmaaltemperatuur]],0),"")</f>
        <v>9.8000000000000007</v>
      </c>
      <c r="N2303" s="101">
        <f>IF(ISNUMBER(jaar_zip[[#This Row],[graaddagen]]),IF(OR(MONTH(jaar_zip[[#This Row],[Datum]])=1,MONTH(jaar_zip[[#This Row],[Datum]])=2,MONTH(jaar_zip[[#This Row],[Datum]])=11,MONTH(jaar_zip[[#This Row],[Datum]])=12),1.1,IF(OR(MONTH(jaar_zip[[#This Row],[Datum]])=3,MONTH(jaar_zip[[#This Row],[Datum]])=10),1,0.8))*jaar_zip[[#This Row],[graaddagen]],"")</f>
        <v>7.8400000000000007</v>
      </c>
      <c r="O2303" s="101">
        <f>IF(ISNUMBER(jaar_zip[[#This Row],[etmaaltemperatuur]]),IF(jaar_zip[[#This Row],[etmaaltemperatuur]]&gt;stookgrens,jaar_zip[[#This Row],[etmaaltemperatuur]]-stookgrens,0),"")</f>
        <v>0</v>
      </c>
    </row>
    <row r="2304" spans="1:15" x14ac:dyDescent="0.25">
      <c r="A2304">
        <v>267</v>
      </c>
      <c r="B2304">
        <v>20240420</v>
      </c>
      <c r="C2304">
        <v>10.6</v>
      </c>
      <c r="D2304">
        <v>7.3</v>
      </c>
      <c r="E2304">
        <v>1652</v>
      </c>
      <c r="F2304">
        <v>1.6</v>
      </c>
      <c r="H2304">
        <v>79</v>
      </c>
      <c r="I2304" s="101" t="s">
        <v>20</v>
      </c>
      <c r="J2304" s="1">
        <f>DATEVALUE(RIGHT(jaar_zip[[#This Row],[YYYYMMDD]],2)&amp;"-"&amp;MID(jaar_zip[[#This Row],[YYYYMMDD]],5,2)&amp;"-"&amp;LEFT(jaar_zip[[#This Row],[YYYYMMDD]],4))</f>
        <v>45402</v>
      </c>
      <c r="K2304" s="101" t="str">
        <f>IF(AND(VALUE(MONTH(jaar_zip[[#This Row],[Datum]]))=1,VALUE(WEEKNUM(jaar_zip[[#This Row],[Datum]],21))&gt;51),RIGHT(YEAR(jaar_zip[[#This Row],[Datum]])-1,2),RIGHT(YEAR(jaar_zip[[#This Row],[Datum]]),2))&amp;"-"&amp; TEXT(WEEKNUM(jaar_zip[[#This Row],[Datum]],21),"00")</f>
        <v>24-16</v>
      </c>
      <c r="L2304" s="101">
        <f>MONTH(jaar_zip[[#This Row],[Datum]])</f>
        <v>4</v>
      </c>
      <c r="M2304" s="101">
        <f>IF(ISNUMBER(jaar_zip[[#This Row],[etmaaltemperatuur]]),IF(jaar_zip[[#This Row],[etmaaltemperatuur]]&lt;stookgrens,stookgrens-jaar_zip[[#This Row],[etmaaltemperatuur]],0),"")</f>
        <v>10.7</v>
      </c>
      <c r="N2304" s="101">
        <f>IF(ISNUMBER(jaar_zip[[#This Row],[graaddagen]]),IF(OR(MONTH(jaar_zip[[#This Row],[Datum]])=1,MONTH(jaar_zip[[#This Row],[Datum]])=2,MONTH(jaar_zip[[#This Row],[Datum]])=11,MONTH(jaar_zip[[#This Row],[Datum]])=12),1.1,IF(OR(MONTH(jaar_zip[[#This Row],[Datum]])=3,MONTH(jaar_zip[[#This Row],[Datum]])=10),1,0.8))*jaar_zip[[#This Row],[graaddagen]],"")</f>
        <v>8.56</v>
      </c>
      <c r="O2304" s="101">
        <f>IF(ISNUMBER(jaar_zip[[#This Row],[etmaaltemperatuur]]),IF(jaar_zip[[#This Row],[etmaaltemperatuur]]&gt;stookgrens,jaar_zip[[#This Row],[etmaaltemperatuur]]-stookgrens,0),"")</f>
        <v>0</v>
      </c>
    </row>
    <row r="2305" spans="1:15" x14ac:dyDescent="0.25">
      <c r="A2305">
        <v>267</v>
      </c>
      <c r="B2305">
        <v>20240421</v>
      </c>
      <c r="C2305">
        <v>6.4</v>
      </c>
      <c r="D2305">
        <v>6.7</v>
      </c>
      <c r="E2305">
        <v>1819</v>
      </c>
      <c r="F2305">
        <v>1.5</v>
      </c>
      <c r="H2305">
        <v>77</v>
      </c>
      <c r="I2305" s="101" t="s">
        <v>20</v>
      </c>
      <c r="J2305" s="1">
        <f>DATEVALUE(RIGHT(jaar_zip[[#This Row],[YYYYMMDD]],2)&amp;"-"&amp;MID(jaar_zip[[#This Row],[YYYYMMDD]],5,2)&amp;"-"&amp;LEFT(jaar_zip[[#This Row],[YYYYMMDD]],4))</f>
        <v>45403</v>
      </c>
      <c r="K2305" s="101" t="str">
        <f>IF(AND(VALUE(MONTH(jaar_zip[[#This Row],[Datum]]))=1,VALUE(WEEKNUM(jaar_zip[[#This Row],[Datum]],21))&gt;51),RIGHT(YEAR(jaar_zip[[#This Row],[Datum]])-1,2),RIGHT(YEAR(jaar_zip[[#This Row],[Datum]]),2))&amp;"-"&amp; TEXT(WEEKNUM(jaar_zip[[#This Row],[Datum]],21),"00")</f>
        <v>24-16</v>
      </c>
      <c r="L2305" s="101">
        <f>MONTH(jaar_zip[[#This Row],[Datum]])</f>
        <v>4</v>
      </c>
      <c r="M2305" s="101">
        <f>IF(ISNUMBER(jaar_zip[[#This Row],[etmaaltemperatuur]]),IF(jaar_zip[[#This Row],[etmaaltemperatuur]]&lt;stookgrens,stookgrens-jaar_zip[[#This Row],[etmaaltemperatuur]],0),"")</f>
        <v>11.3</v>
      </c>
      <c r="N2305" s="101">
        <f>IF(ISNUMBER(jaar_zip[[#This Row],[graaddagen]]),IF(OR(MONTH(jaar_zip[[#This Row],[Datum]])=1,MONTH(jaar_zip[[#This Row],[Datum]])=2,MONTH(jaar_zip[[#This Row],[Datum]])=11,MONTH(jaar_zip[[#This Row],[Datum]])=12),1.1,IF(OR(MONTH(jaar_zip[[#This Row],[Datum]])=3,MONTH(jaar_zip[[#This Row],[Datum]])=10),1,0.8))*jaar_zip[[#This Row],[graaddagen]],"")</f>
        <v>9.0400000000000009</v>
      </c>
      <c r="O2305" s="101">
        <f>IF(ISNUMBER(jaar_zip[[#This Row],[etmaaltemperatuur]]),IF(jaar_zip[[#This Row],[etmaaltemperatuur]]&gt;stookgrens,jaar_zip[[#This Row],[etmaaltemperatuur]]-stookgrens,0),"")</f>
        <v>0</v>
      </c>
    </row>
    <row r="2306" spans="1:15" x14ac:dyDescent="0.25">
      <c r="A2306">
        <v>267</v>
      </c>
      <c r="B2306">
        <v>20240422</v>
      </c>
      <c r="C2306">
        <v>4.5999999999999996</v>
      </c>
      <c r="D2306">
        <v>5.7</v>
      </c>
      <c r="E2306">
        <v>1778</v>
      </c>
      <c r="F2306">
        <v>0.1</v>
      </c>
      <c r="H2306">
        <v>69</v>
      </c>
      <c r="I2306" s="101" t="s">
        <v>20</v>
      </c>
      <c r="J2306" s="1">
        <f>DATEVALUE(RIGHT(jaar_zip[[#This Row],[YYYYMMDD]],2)&amp;"-"&amp;MID(jaar_zip[[#This Row],[YYYYMMDD]],5,2)&amp;"-"&amp;LEFT(jaar_zip[[#This Row],[YYYYMMDD]],4))</f>
        <v>45404</v>
      </c>
      <c r="K2306" s="101" t="str">
        <f>IF(AND(VALUE(MONTH(jaar_zip[[#This Row],[Datum]]))=1,VALUE(WEEKNUM(jaar_zip[[#This Row],[Datum]],21))&gt;51),RIGHT(YEAR(jaar_zip[[#This Row],[Datum]])-1,2),RIGHT(YEAR(jaar_zip[[#This Row],[Datum]]),2))&amp;"-"&amp; TEXT(WEEKNUM(jaar_zip[[#This Row],[Datum]],21),"00")</f>
        <v>24-17</v>
      </c>
      <c r="L2306" s="101">
        <f>MONTH(jaar_zip[[#This Row],[Datum]])</f>
        <v>4</v>
      </c>
      <c r="M2306" s="101">
        <f>IF(ISNUMBER(jaar_zip[[#This Row],[etmaaltemperatuur]]),IF(jaar_zip[[#This Row],[etmaaltemperatuur]]&lt;stookgrens,stookgrens-jaar_zip[[#This Row],[etmaaltemperatuur]],0),"")</f>
        <v>12.3</v>
      </c>
      <c r="N2306" s="101">
        <f>IF(ISNUMBER(jaar_zip[[#This Row],[graaddagen]]),IF(OR(MONTH(jaar_zip[[#This Row],[Datum]])=1,MONTH(jaar_zip[[#This Row],[Datum]])=2,MONTH(jaar_zip[[#This Row],[Datum]])=11,MONTH(jaar_zip[[#This Row],[Datum]])=12),1.1,IF(OR(MONTH(jaar_zip[[#This Row],[Datum]])=3,MONTH(jaar_zip[[#This Row],[Datum]])=10),1,0.8))*jaar_zip[[#This Row],[graaddagen]],"")</f>
        <v>9.8400000000000016</v>
      </c>
      <c r="O2306" s="101">
        <f>IF(ISNUMBER(jaar_zip[[#This Row],[etmaaltemperatuur]]),IF(jaar_zip[[#This Row],[etmaaltemperatuur]]&gt;stookgrens,jaar_zip[[#This Row],[etmaaltemperatuur]]-stookgrens,0),"")</f>
        <v>0</v>
      </c>
    </row>
    <row r="2307" spans="1:15" x14ac:dyDescent="0.25">
      <c r="A2307">
        <v>267</v>
      </c>
      <c r="B2307">
        <v>20240423</v>
      </c>
      <c r="C2307">
        <v>5.0999999999999996</v>
      </c>
      <c r="D2307">
        <v>5.5</v>
      </c>
      <c r="E2307">
        <v>1722</v>
      </c>
      <c r="F2307">
        <v>0.7</v>
      </c>
      <c r="H2307">
        <v>74</v>
      </c>
      <c r="I2307" s="101" t="s">
        <v>20</v>
      </c>
      <c r="J2307" s="1">
        <f>DATEVALUE(RIGHT(jaar_zip[[#This Row],[YYYYMMDD]],2)&amp;"-"&amp;MID(jaar_zip[[#This Row],[YYYYMMDD]],5,2)&amp;"-"&amp;LEFT(jaar_zip[[#This Row],[YYYYMMDD]],4))</f>
        <v>45405</v>
      </c>
      <c r="K2307" s="101" t="str">
        <f>IF(AND(VALUE(MONTH(jaar_zip[[#This Row],[Datum]]))=1,VALUE(WEEKNUM(jaar_zip[[#This Row],[Datum]],21))&gt;51),RIGHT(YEAR(jaar_zip[[#This Row],[Datum]])-1,2),RIGHT(YEAR(jaar_zip[[#This Row],[Datum]]),2))&amp;"-"&amp; TEXT(WEEKNUM(jaar_zip[[#This Row],[Datum]],21),"00")</f>
        <v>24-17</v>
      </c>
      <c r="L2307" s="101">
        <f>MONTH(jaar_zip[[#This Row],[Datum]])</f>
        <v>4</v>
      </c>
      <c r="M2307" s="101">
        <f>IF(ISNUMBER(jaar_zip[[#This Row],[etmaaltemperatuur]]),IF(jaar_zip[[#This Row],[etmaaltemperatuur]]&lt;stookgrens,stookgrens-jaar_zip[[#This Row],[etmaaltemperatuur]],0),"")</f>
        <v>12.5</v>
      </c>
      <c r="N2307" s="101">
        <f>IF(ISNUMBER(jaar_zip[[#This Row],[graaddagen]]),IF(OR(MONTH(jaar_zip[[#This Row],[Datum]])=1,MONTH(jaar_zip[[#This Row],[Datum]])=2,MONTH(jaar_zip[[#This Row],[Datum]])=11,MONTH(jaar_zip[[#This Row],[Datum]])=12),1.1,IF(OR(MONTH(jaar_zip[[#This Row],[Datum]])=3,MONTH(jaar_zip[[#This Row],[Datum]])=10),1,0.8))*jaar_zip[[#This Row],[graaddagen]],"")</f>
        <v>10</v>
      </c>
      <c r="O2307" s="101">
        <f>IF(ISNUMBER(jaar_zip[[#This Row],[etmaaltemperatuur]]),IF(jaar_zip[[#This Row],[etmaaltemperatuur]]&gt;stookgrens,jaar_zip[[#This Row],[etmaaltemperatuur]]-stookgrens,0),"")</f>
        <v>0</v>
      </c>
    </row>
    <row r="2308" spans="1:15" x14ac:dyDescent="0.25">
      <c r="A2308">
        <v>267</v>
      </c>
      <c r="B2308">
        <v>20240424</v>
      </c>
      <c r="C2308">
        <v>9.6</v>
      </c>
      <c r="D2308">
        <v>6.7</v>
      </c>
      <c r="E2308">
        <v>1556</v>
      </c>
      <c r="F2308">
        <v>9</v>
      </c>
      <c r="H2308">
        <v>81</v>
      </c>
      <c r="I2308" s="101" t="s">
        <v>20</v>
      </c>
      <c r="J2308" s="1">
        <f>DATEVALUE(RIGHT(jaar_zip[[#This Row],[YYYYMMDD]],2)&amp;"-"&amp;MID(jaar_zip[[#This Row],[YYYYMMDD]],5,2)&amp;"-"&amp;LEFT(jaar_zip[[#This Row],[YYYYMMDD]],4))</f>
        <v>45406</v>
      </c>
      <c r="K2308" s="101" t="str">
        <f>IF(AND(VALUE(MONTH(jaar_zip[[#This Row],[Datum]]))=1,VALUE(WEEKNUM(jaar_zip[[#This Row],[Datum]],21))&gt;51),RIGHT(YEAR(jaar_zip[[#This Row],[Datum]])-1,2),RIGHT(YEAR(jaar_zip[[#This Row],[Datum]]),2))&amp;"-"&amp; TEXT(WEEKNUM(jaar_zip[[#This Row],[Datum]],21),"00")</f>
        <v>24-17</v>
      </c>
      <c r="L2308" s="101">
        <f>MONTH(jaar_zip[[#This Row],[Datum]])</f>
        <v>4</v>
      </c>
      <c r="M2308" s="101">
        <f>IF(ISNUMBER(jaar_zip[[#This Row],[etmaaltemperatuur]]),IF(jaar_zip[[#This Row],[etmaaltemperatuur]]&lt;stookgrens,stookgrens-jaar_zip[[#This Row],[etmaaltemperatuur]],0),"")</f>
        <v>11.3</v>
      </c>
      <c r="N2308" s="101">
        <f>IF(ISNUMBER(jaar_zip[[#This Row],[graaddagen]]),IF(OR(MONTH(jaar_zip[[#This Row],[Datum]])=1,MONTH(jaar_zip[[#This Row],[Datum]])=2,MONTH(jaar_zip[[#This Row],[Datum]])=11,MONTH(jaar_zip[[#This Row],[Datum]])=12),1.1,IF(OR(MONTH(jaar_zip[[#This Row],[Datum]])=3,MONTH(jaar_zip[[#This Row],[Datum]])=10),1,0.8))*jaar_zip[[#This Row],[graaddagen]],"")</f>
        <v>9.0400000000000009</v>
      </c>
      <c r="O2308" s="101">
        <f>IF(ISNUMBER(jaar_zip[[#This Row],[etmaaltemperatuur]]),IF(jaar_zip[[#This Row],[etmaaltemperatuur]]&gt;stookgrens,jaar_zip[[#This Row],[etmaaltemperatuur]]-stookgrens,0),"")</f>
        <v>0</v>
      </c>
    </row>
    <row r="2309" spans="1:15" x14ac:dyDescent="0.25">
      <c r="A2309">
        <v>267</v>
      </c>
      <c r="B2309">
        <v>20240425</v>
      </c>
      <c r="C2309">
        <v>5.0999999999999996</v>
      </c>
      <c r="D2309">
        <v>6.1</v>
      </c>
      <c r="E2309">
        <v>991</v>
      </c>
      <c r="F2309">
        <v>8.5</v>
      </c>
      <c r="H2309">
        <v>81</v>
      </c>
      <c r="I2309" s="101" t="s">
        <v>20</v>
      </c>
      <c r="J2309" s="1">
        <f>DATEVALUE(RIGHT(jaar_zip[[#This Row],[YYYYMMDD]],2)&amp;"-"&amp;MID(jaar_zip[[#This Row],[YYYYMMDD]],5,2)&amp;"-"&amp;LEFT(jaar_zip[[#This Row],[YYYYMMDD]],4))</f>
        <v>45407</v>
      </c>
      <c r="K2309" s="101" t="str">
        <f>IF(AND(VALUE(MONTH(jaar_zip[[#This Row],[Datum]]))=1,VALUE(WEEKNUM(jaar_zip[[#This Row],[Datum]],21))&gt;51),RIGHT(YEAR(jaar_zip[[#This Row],[Datum]])-1,2),RIGHT(YEAR(jaar_zip[[#This Row],[Datum]]),2))&amp;"-"&amp; TEXT(WEEKNUM(jaar_zip[[#This Row],[Datum]],21),"00")</f>
        <v>24-17</v>
      </c>
      <c r="L2309" s="101">
        <f>MONTH(jaar_zip[[#This Row],[Datum]])</f>
        <v>4</v>
      </c>
      <c r="M2309" s="101">
        <f>IF(ISNUMBER(jaar_zip[[#This Row],[etmaaltemperatuur]]),IF(jaar_zip[[#This Row],[etmaaltemperatuur]]&lt;stookgrens,stookgrens-jaar_zip[[#This Row],[etmaaltemperatuur]],0),"")</f>
        <v>11.9</v>
      </c>
      <c r="N2309" s="101">
        <f>IF(ISNUMBER(jaar_zip[[#This Row],[graaddagen]]),IF(OR(MONTH(jaar_zip[[#This Row],[Datum]])=1,MONTH(jaar_zip[[#This Row],[Datum]])=2,MONTH(jaar_zip[[#This Row],[Datum]])=11,MONTH(jaar_zip[[#This Row],[Datum]])=12),1.1,IF(OR(MONTH(jaar_zip[[#This Row],[Datum]])=3,MONTH(jaar_zip[[#This Row],[Datum]])=10),1,0.8))*jaar_zip[[#This Row],[graaddagen]],"")</f>
        <v>9.5200000000000014</v>
      </c>
      <c r="O2309" s="101">
        <f>IF(ISNUMBER(jaar_zip[[#This Row],[etmaaltemperatuur]]),IF(jaar_zip[[#This Row],[etmaaltemperatuur]]&gt;stookgrens,jaar_zip[[#This Row],[etmaaltemperatuur]]-stookgrens,0),"")</f>
        <v>0</v>
      </c>
    </row>
    <row r="2310" spans="1:15" x14ac:dyDescent="0.25">
      <c r="A2310">
        <v>267</v>
      </c>
      <c r="B2310">
        <v>20240426</v>
      </c>
      <c r="C2310">
        <v>3.5</v>
      </c>
      <c r="D2310">
        <v>7.1</v>
      </c>
      <c r="E2310">
        <v>2315</v>
      </c>
      <c r="F2310">
        <v>0.2</v>
      </c>
      <c r="H2310">
        <v>78</v>
      </c>
      <c r="I2310" s="101" t="s">
        <v>20</v>
      </c>
      <c r="J2310" s="1">
        <f>DATEVALUE(RIGHT(jaar_zip[[#This Row],[YYYYMMDD]],2)&amp;"-"&amp;MID(jaar_zip[[#This Row],[YYYYMMDD]],5,2)&amp;"-"&amp;LEFT(jaar_zip[[#This Row],[YYYYMMDD]],4))</f>
        <v>45408</v>
      </c>
      <c r="K2310" s="101" t="str">
        <f>IF(AND(VALUE(MONTH(jaar_zip[[#This Row],[Datum]]))=1,VALUE(WEEKNUM(jaar_zip[[#This Row],[Datum]],21))&gt;51),RIGHT(YEAR(jaar_zip[[#This Row],[Datum]])-1,2),RIGHT(YEAR(jaar_zip[[#This Row],[Datum]]),2))&amp;"-"&amp; TEXT(WEEKNUM(jaar_zip[[#This Row],[Datum]],21),"00")</f>
        <v>24-17</v>
      </c>
      <c r="L2310" s="101">
        <f>MONTH(jaar_zip[[#This Row],[Datum]])</f>
        <v>4</v>
      </c>
      <c r="M2310" s="101">
        <f>IF(ISNUMBER(jaar_zip[[#This Row],[etmaaltemperatuur]]),IF(jaar_zip[[#This Row],[etmaaltemperatuur]]&lt;stookgrens,stookgrens-jaar_zip[[#This Row],[etmaaltemperatuur]],0),"")</f>
        <v>10.9</v>
      </c>
      <c r="N2310" s="101">
        <f>IF(ISNUMBER(jaar_zip[[#This Row],[graaddagen]]),IF(OR(MONTH(jaar_zip[[#This Row],[Datum]])=1,MONTH(jaar_zip[[#This Row],[Datum]])=2,MONTH(jaar_zip[[#This Row],[Datum]])=11,MONTH(jaar_zip[[#This Row],[Datum]])=12),1.1,IF(OR(MONTH(jaar_zip[[#This Row],[Datum]])=3,MONTH(jaar_zip[[#This Row],[Datum]])=10),1,0.8))*jaar_zip[[#This Row],[graaddagen]],"")</f>
        <v>8.7200000000000006</v>
      </c>
      <c r="O2310" s="101">
        <f>IF(ISNUMBER(jaar_zip[[#This Row],[etmaaltemperatuur]]),IF(jaar_zip[[#This Row],[etmaaltemperatuur]]&gt;stookgrens,jaar_zip[[#This Row],[etmaaltemperatuur]]-stookgrens,0),"")</f>
        <v>0</v>
      </c>
    </row>
    <row r="2311" spans="1:15" x14ac:dyDescent="0.25">
      <c r="A2311">
        <v>267</v>
      </c>
      <c r="B2311">
        <v>20240427</v>
      </c>
      <c r="C2311">
        <v>3.7</v>
      </c>
      <c r="D2311">
        <v>10.7</v>
      </c>
      <c r="E2311">
        <v>1110</v>
      </c>
      <c r="F2311">
        <v>0.8</v>
      </c>
      <c r="H2311">
        <v>85</v>
      </c>
      <c r="I2311" s="101" t="s">
        <v>20</v>
      </c>
      <c r="J2311" s="1">
        <f>DATEVALUE(RIGHT(jaar_zip[[#This Row],[YYYYMMDD]],2)&amp;"-"&amp;MID(jaar_zip[[#This Row],[YYYYMMDD]],5,2)&amp;"-"&amp;LEFT(jaar_zip[[#This Row],[YYYYMMDD]],4))</f>
        <v>45409</v>
      </c>
      <c r="K2311" s="101" t="str">
        <f>IF(AND(VALUE(MONTH(jaar_zip[[#This Row],[Datum]]))=1,VALUE(WEEKNUM(jaar_zip[[#This Row],[Datum]],21))&gt;51),RIGHT(YEAR(jaar_zip[[#This Row],[Datum]])-1,2),RIGHT(YEAR(jaar_zip[[#This Row],[Datum]]),2))&amp;"-"&amp; TEXT(WEEKNUM(jaar_zip[[#This Row],[Datum]],21),"00")</f>
        <v>24-17</v>
      </c>
      <c r="L2311" s="101">
        <f>MONTH(jaar_zip[[#This Row],[Datum]])</f>
        <v>4</v>
      </c>
      <c r="M2311" s="101">
        <f>IF(ISNUMBER(jaar_zip[[#This Row],[etmaaltemperatuur]]),IF(jaar_zip[[#This Row],[etmaaltemperatuur]]&lt;stookgrens,stookgrens-jaar_zip[[#This Row],[etmaaltemperatuur]],0),"")</f>
        <v>7.3000000000000007</v>
      </c>
      <c r="N2311" s="101">
        <f>IF(ISNUMBER(jaar_zip[[#This Row],[graaddagen]]),IF(OR(MONTH(jaar_zip[[#This Row],[Datum]])=1,MONTH(jaar_zip[[#This Row],[Datum]])=2,MONTH(jaar_zip[[#This Row],[Datum]])=11,MONTH(jaar_zip[[#This Row],[Datum]])=12),1.1,IF(OR(MONTH(jaar_zip[[#This Row],[Datum]])=3,MONTH(jaar_zip[[#This Row],[Datum]])=10),1,0.8))*jaar_zip[[#This Row],[graaddagen]],"")</f>
        <v>5.8400000000000007</v>
      </c>
      <c r="O2311" s="101">
        <f>IF(ISNUMBER(jaar_zip[[#This Row],[etmaaltemperatuur]]),IF(jaar_zip[[#This Row],[etmaaltemperatuur]]&gt;stookgrens,jaar_zip[[#This Row],[etmaaltemperatuur]]-stookgrens,0),"")</f>
        <v>0</v>
      </c>
    </row>
    <row r="2312" spans="1:15" x14ac:dyDescent="0.25">
      <c r="A2312">
        <v>267</v>
      </c>
      <c r="B2312">
        <v>20240428</v>
      </c>
      <c r="C2312">
        <v>7.7</v>
      </c>
      <c r="D2312">
        <v>11.8</v>
      </c>
      <c r="E2312">
        <v>1036</v>
      </c>
      <c r="F2312">
        <v>0.2</v>
      </c>
      <c r="H2312">
        <v>80</v>
      </c>
      <c r="I2312" s="101" t="s">
        <v>20</v>
      </c>
      <c r="J2312" s="1">
        <f>DATEVALUE(RIGHT(jaar_zip[[#This Row],[YYYYMMDD]],2)&amp;"-"&amp;MID(jaar_zip[[#This Row],[YYYYMMDD]],5,2)&amp;"-"&amp;LEFT(jaar_zip[[#This Row],[YYYYMMDD]],4))</f>
        <v>45410</v>
      </c>
      <c r="K2312" s="101" t="str">
        <f>IF(AND(VALUE(MONTH(jaar_zip[[#This Row],[Datum]]))=1,VALUE(WEEKNUM(jaar_zip[[#This Row],[Datum]],21))&gt;51),RIGHT(YEAR(jaar_zip[[#This Row],[Datum]])-1,2),RIGHT(YEAR(jaar_zip[[#This Row],[Datum]]),2))&amp;"-"&amp; TEXT(WEEKNUM(jaar_zip[[#This Row],[Datum]],21),"00")</f>
        <v>24-17</v>
      </c>
      <c r="L2312" s="101">
        <f>MONTH(jaar_zip[[#This Row],[Datum]])</f>
        <v>4</v>
      </c>
      <c r="M2312" s="101">
        <f>IF(ISNUMBER(jaar_zip[[#This Row],[etmaaltemperatuur]]),IF(jaar_zip[[#This Row],[etmaaltemperatuur]]&lt;stookgrens,stookgrens-jaar_zip[[#This Row],[etmaaltemperatuur]],0),"")</f>
        <v>6.1999999999999993</v>
      </c>
      <c r="N2312" s="101">
        <f>IF(ISNUMBER(jaar_zip[[#This Row],[graaddagen]]),IF(OR(MONTH(jaar_zip[[#This Row],[Datum]])=1,MONTH(jaar_zip[[#This Row],[Datum]])=2,MONTH(jaar_zip[[#This Row],[Datum]])=11,MONTH(jaar_zip[[#This Row],[Datum]])=12),1.1,IF(OR(MONTH(jaar_zip[[#This Row],[Datum]])=3,MONTH(jaar_zip[[#This Row],[Datum]])=10),1,0.8))*jaar_zip[[#This Row],[graaddagen]],"")</f>
        <v>4.96</v>
      </c>
      <c r="O2312" s="101">
        <f>IF(ISNUMBER(jaar_zip[[#This Row],[etmaaltemperatuur]]),IF(jaar_zip[[#This Row],[etmaaltemperatuur]]&gt;stookgrens,jaar_zip[[#This Row],[etmaaltemperatuur]]-stookgrens,0),"")</f>
        <v>0</v>
      </c>
    </row>
    <row r="2313" spans="1:15" x14ac:dyDescent="0.25">
      <c r="A2313">
        <v>267</v>
      </c>
      <c r="B2313">
        <v>20240429</v>
      </c>
      <c r="C2313">
        <v>4</v>
      </c>
      <c r="D2313">
        <v>12.5</v>
      </c>
      <c r="E2313">
        <v>2506</v>
      </c>
      <c r="F2313">
        <v>-0.1</v>
      </c>
      <c r="H2313">
        <v>77</v>
      </c>
      <c r="I2313" s="101" t="s">
        <v>20</v>
      </c>
      <c r="J2313" s="1">
        <f>DATEVALUE(RIGHT(jaar_zip[[#This Row],[YYYYMMDD]],2)&amp;"-"&amp;MID(jaar_zip[[#This Row],[YYYYMMDD]],5,2)&amp;"-"&amp;LEFT(jaar_zip[[#This Row],[YYYYMMDD]],4))</f>
        <v>45411</v>
      </c>
      <c r="K2313" s="101" t="str">
        <f>IF(AND(VALUE(MONTH(jaar_zip[[#This Row],[Datum]]))=1,VALUE(WEEKNUM(jaar_zip[[#This Row],[Datum]],21))&gt;51),RIGHT(YEAR(jaar_zip[[#This Row],[Datum]])-1,2),RIGHT(YEAR(jaar_zip[[#This Row],[Datum]]),2))&amp;"-"&amp; TEXT(WEEKNUM(jaar_zip[[#This Row],[Datum]],21),"00")</f>
        <v>24-18</v>
      </c>
      <c r="L2313" s="101">
        <f>MONTH(jaar_zip[[#This Row],[Datum]])</f>
        <v>4</v>
      </c>
      <c r="M2313" s="101">
        <f>IF(ISNUMBER(jaar_zip[[#This Row],[etmaaltemperatuur]]),IF(jaar_zip[[#This Row],[etmaaltemperatuur]]&lt;stookgrens,stookgrens-jaar_zip[[#This Row],[etmaaltemperatuur]],0),"")</f>
        <v>5.5</v>
      </c>
      <c r="N2313" s="101">
        <f>IF(ISNUMBER(jaar_zip[[#This Row],[graaddagen]]),IF(OR(MONTH(jaar_zip[[#This Row],[Datum]])=1,MONTH(jaar_zip[[#This Row],[Datum]])=2,MONTH(jaar_zip[[#This Row],[Datum]])=11,MONTH(jaar_zip[[#This Row],[Datum]])=12),1.1,IF(OR(MONTH(jaar_zip[[#This Row],[Datum]])=3,MONTH(jaar_zip[[#This Row],[Datum]])=10),1,0.8))*jaar_zip[[#This Row],[graaddagen]],"")</f>
        <v>4.4000000000000004</v>
      </c>
      <c r="O2313" s="101">
        <f>IF(ISNUMBER(jaar_zip[[#This Row],[etmaaltemperatuur]]),IF(jaar_zip[[#This Row],[etmaaltemperatuur]]&gt;stookgrens,jaar_zip[[#This Row],[etmaaltemperatuur]]-stookgrens,0),"")</f>
        <v>0</v>
      </c>
    </row>
    <row r="2314" spans="1:15" x14ac:dyDescent="0.25">
      <c r="A2314">
        <v>267</v>
      </c>
      <c r="B2314">
        <v>20240430</v>
      </c>
      <c r="C2314">
        <v>3.4</v>
      </c>
      <c r="D2314">
        <v>15.4</v>
      </c>
      <c r="E2314">
        <v>1610</v>
      </c>
      <c r="F2314">
        <v>-0.1</v>
      </c>
      <c r="H2314">
        <v>83</v>
      </c>
      <c r="I2314" s="101" t="s">
        <v>20</v>
      </c>
      <c r="J2314" s="1">
        <f>DATEVALUE(RIGHT(jaar_zip[[#This Row],[YYYYMMDD]],2)&amp;"-"&amp;MID(jaar_zip[[#This Row],[YYYYMMDD]],5,2)&amp;"-"&amp;LEFT(jaar_zip[[#This Row],[YYYYMMDD]],4))</f>
        <v>45412</v>
      </c>
      <c r="K2314" s="101" t="str">
        <f>IF(AND(VALUE(MONTH(jaar_zip[[#This Row],[Datum]]))=1,VALUE(WEEKNUM(jaar_zip[[#This Row],[Datum]],21))&gt;51),RIGHT(YEAR(jaar_zip[[#This Row],[Datum]])-1,2),RIGHT(YEAR(jaar_zip[[#This Row],[Datum]]),2))&amp;"-"&amp; TEXT(WEEKNUM(jaar_zip[[#This Row],[Datum]],21),"00")</f>
        <v>24-18</v>
      </c>
      <c r="L2314" s="101">
        <f>MONTH(jaar_zip[[#This Row],[Datum]])</f>
        <v>4</v>
      </c>
      <c r="M2314" s="101">
        <f>IF(ISNUMBER(jaar_zip[[#This Row],[etmaaltemperatuur]]),IF(jaar_zip[[#This Row],[etmaaltemperatuur]]&lt;stookgrens,stookgrens-jaar_zip[[#This Row],[etmaaltemperatuur]],0),"")</f>
        <v>2.5999999999999996</v>
      </c>
      <c r="N2314" s="101">
        <f>IF(ISNUMBER(jaar_zip[[#This Row],[graaddagen]]),IF(OR(MONTH(jaar_zip[[#This Row],[Datum]])=1,MONTH(jaar_zip[[#This Row],[Datum]])=2,MONTH(jaar_zip[[#This Row],[Datum]])=11,MONTH(jaar_zip[[#This Row],[Datum]])=12),1.1,IF(OR(MONTH(jaar_zip[[#This Row],[Datum]])=3,MONTH(jaar_zip[[#This Row],[Datum]])=10),1,0.8))*jaar_zip[[#This Row],[graaddagen]],"")</f>
        <v>2.0799999999999996</v>
      </c>
      <c r="O2314" s="101">
        <f>IF(ISNUMBER(jaar_zip[[#This Row],[etmaaltemperatuur]]),IF(jaar_zip[[#This Row],[etmaaltemperatuur]]&gt;stookgrens,jaar_zip[[#This Row],[etmaaltemperatuur]]-stookgrens,0),"")</f>
        <v>0</v>
      </c>
    </row>
    <row r="2315" spans="1:15" x14ac:dyDescent="0.25">
      <c r="A2315">
        <v>267</v>
      </c>
      <c r="B2315">
        <v>20240501</v>
      </c>
      <c r="C2315">
        <v>4.8</v>
      </c>
      <c r="D2315">
        <v>16.3</v>
      </c>
      <c r="E2315">
        <v>2282</v>
      </c>
      <c r="F2315">
        <v>1</v>
      </c>
      <c r="H2315">
        <v>88</v>
      </c>
      <c r="I2315" s="101" t="s">
        <v>20</v>
      </c>
      <c r="J2315" s="1">
        <f>DATEVALUE(RIGHT(jaar_zip[[#This Row],[YYYYMMDD]],2)&amp;"-"&amp;MID(jaar_zip[[#This Row],[YYYYMMDD]],5,2)&amp;"-"&amp;LEFT(jaar_zip[[#This Row],[YYYYMMDD]],4))</f>
        <v>45413</v>
      </c>
      <c r="K2315" s="101" t="str">
        <f>IF(AND(VALUE(MONTH(jaar_zip[[#This Row],[Datum]]))=1,VALUE(WEEKNUM(jaar_zip[[#This Row],[Datum]],21))&gt;51),RIGHT(YEAR(jaar_zip[[#This Row],[Datum]])-1,2),RIGHT(YEAR(jaar_zip[[#This Row],[Datum]]),2))&amp;"-"&amp; TEXT(WEEKNUM(jaar_zip[[#This Row],[Datum]],21),"00")</f>
        <v>24-18</v>
      </c>
      <c r="L2315" s="101">
        <f>MONTH(jaar_zip[[#This Row],[Datum]])</f>
        <v>5</v>
      </c>
      <c r="M2315" s="101">
        <f>IF(ISNUMBER(jaar_zip[[#This Row],[etmaaltemperatuur]]),IF(jaar_zip[[#This Row],[etmaaltemperatuur]]&lt;stookgrens,stookgrens-jaar_zip[[#This Row],[etmaaltemperatuur]],0),"")</f>
        <v>1.6999999999999993</v>
      </c>
      <c r="N2315" s="101">
        <f>IF(ISNUMBER(jaar_zip[[#This Row],[graaddagen]]),IF(OR(MONTH(jaar_zip[[#This Row],[Datum]])=1,MONTH(jaar_zip[[#This Row],[Datum]])=2,MONTH(jaar_zip[[#This Row],[Datum]])=11,MONTH(jaar_zip[[#This Row],[Datum]])=12),1.1,IF(OR(MONTH(jaar_zip[[#This Row],[Datum]])=3,MONTH(jaar_zip[[#This Row],[Datum]])=10),1,0.8))*jaar_zip[[#This Row],[graaddagen]],"")</f>
        <v>1.3599999999999994</v>
      </c>
      <c r="O2315" s="101">
        <f>IF(ISNUMBER(jaar_zip[[#This Row],[etmaaltemperatuur]]),IF(jaar_zip[[#This Row],[etmaaltemperatuur]]&gt;stookgrens,jaar_zip[[#This Row],[etmaaltemperatuur]]-stookgrens,0),"")</f>
        <v>0</v>
      </c>
    </row>
    <row r="2316" spans="1:15" x14ac:dyDescent="0.25">
      <c r="A2316">
        <v>267</v>
      </c>
      <c r="B2316">
        <v>20240502</v>
      </c>
      <c r="C2316">
        <v>5</v>
      </c>
      <c r="D2316">
        <v>18.399999999999999</v>
      </c>
      <c r="E2316">
        <v>2446</v>
      </c>
      <c r="F2316">
        <v>0</v>
      </c>
      <c r="H2316">
        <v>77</v>
      </c>
      <c r="I2316" s="101" t="s">
        <v>20</v>
      </c>
      <c r="J2316" s="1">
        <f>DATEVALUE(RIGHT(jaar_zip[[#This Row],[YYYYMMDD]],2)&amp;"-"&amp;MID(jaar_zip[[#This Row],[YYYYMMDD]],5,2)&amp;"-"&amp;LEFT(jaar_zip[[#This Row],[YYYYMMDD]],4))</f>
        <v>45414</v>
      </c>
      <c r="K2316" s="101" t="str">
        <f>IF(AND(VALUE(MONTH(jaar_zip[[#This Row],[Datum]]))=1,VALUE(WEEKNUM(jaar_zip[[#This Row],[Datum]],21))&gt;51),RIGHT(YEAR(jaar_zip[[#This Row],[Datum]])-1,2),RIGHT(YEAR(jaar_zip[[#This Row],[Datum]]),2))&amp;"-"&amp; TEXT(WEEKNUM(jaar_zip[[#This Row],[Datum]],21),"00")</f>
        <v>24-18</v>
      </c>
      <c r="L2316" s="101">
        <f>MONTH(jaar_zip[[#This Row],[Datum]])</f>
        <v>5</v>
      </c>
      <c r="M2316" s="101">
        <f>IF(ISNUMBER(jaar_zip[[#This Row],[etmaaltemperatuur]]),IF(jaar_zip[[#This Row],[etmaaltemperatuur]]&lt;stookgrens,stookgrens-jaar_zip[[#This Row],[etmaaltemperatuur]],0),"")</f>
        <v>0</v>
      </c>
      <c r="N2316" s="101">
        <f>IF(ISNUMBER(jaar_zip[[#This Row],[graaddagen]]),IF(OR(MONTH(jaar_zip[[#This Row],[Datum]])=1,MONTH(jaar_zip[[#This Row],[Datum]])=2,MONTH(jaar_zip[[#This Row],[Datum]])=11,MONTH(jaar_zip[[#This Row],[Datum]])=12),1.1,IF(OR(MONTH(jaar_zip[[#This Row],[Datum]])=3,MONTH(jaar_zip[[#This Row],[Datum]])=10),1,0.8))*jaar_zip[[#This Row],[graaddagen]],"")</f>
        <v>0</v>
      </c>
      <c r="O2316" s="101">
        <f>IF(ISNUMBER(jaar_zip[[#This Row],[etmaaltemperatuur]]),IF(jaar_zip[[#This Row],[etmaaltemperatuur]]&gt;stookgrens,jaar_zip[[#This Row],[etmaaltemperatuur]]-stookgrens,0),"")</f>
        <v>0.39999999999999858</v>
      </c>
    </row>
    <row r="2317" spans="1:15" x14ac:dyDescent="0.25">
      <c r="A2317">
        <v>267</v>
      </c>
      <c r="B2317">
        <v>20240503</v>
      </c>
      <c r="C2317">
        <v>6.2</v>
      </c>
      <c r="D2317">
        <v>12</v>
      </c>
      <c r="E2317">
        <v>367</v>
      </c>
      <c r="F2317">
        <v>4.8</v>
      </c>
      <c r="H2317">
        <v>89</v>
      </c>
      <c r="I2317" s="101" t="s">
        <v>20</v>
      </c>
      <c r="J2317" s="1">
        <f>DATEVALUE(RIGHT(jaar_zip[[#This Row],[YYYYMMDD]],2)&amp;"-"&amp;MID(jaar_zip[[#This Row],[YYYYMMDD]],5,2)&amp;"-"&amp;LEFT(jaar_zip[[#This Row],[YYYYMMDD]],4))</f>
        <v>45415</v>
      </c>
      <c r="K2317" s="101" t="str">
        <f>IF(AND(VALUE(MONTH(jaar_zip[[#This Row],[Datum]]))=1,VALUE(WEEKNUM(jaar_zip[[#This Row],[Datum]],21))&gt;51),RIGHT(YEAR(jaar_zip[[#This Row],[Datum]])-1,2),RIGHT(YEAR(jaar_zip[[#This Row],[Datum]]),2))&amp;"-"&amp; TEXT(WEEKNUM(jaar_zip[[#This Row],[Datum]],21),"00")</f>
        <v>24-18</v>
      </c>
      <c r="L2317" s="101">
        <f>MONTH(jaar_zip[[#This Row],[Datum]])</f>
        <v>5</v>
      </c>
      <c r="M2317" s="101">
        <f>IF(ISNUMBER(jaar_zip[[#This Row],[etmaaltemperatuur]]),IF(jaar_zip[[#This Row],[etmaaltemperatuur]]&lt;stookgrens,stookgrens-jaar_zip[[#This Row],[etmaaltemperatuur]],0),"")</f>
        <v>6</v>
      </c>
      <c r="N2317" s="101">
        <f>IF(ISNUMBER(jaar_zip[[#This Row],[graaddagen]]),IF(OR(MONTH(jaar_zip[[#This Row],[Datum]])=1,MONTH(jaar_zip[[#This Row],[Datum]])=2,MONTH(jaar_zip[[#This Row],[Datum]])=11,MONTH(jaar_zip[[#This Row],[Datum]])=12),1.1,IF(OR(MONTH(jaar_zip[[#This Row],[Datum]])=3,MONTH(jaar_zip[[#This Row],[Datum]])=10),1,0.8))*jaar_zip[[#This Row],[graaddagen]],"")</f>
        <v>4.8000000000000007</v>
      </c>
      <c r="O2317" s="101">
        <f>IF(ISNUMBER(jaar_zip[[#This Row],[etmaaltemperatuur]]),IF(jaar_zip[[#This Row],[etmaaltemperatuur]]&gt;stookgrens,jaar_zip[[#This Row],[etmaaltemperatuur]]-stookgrens,0),"")</f>
        <v>0</v>
      </c>
    </row>
    <row r="2318" spans="1:15" x14ac:dyDescent="0.25">
      <c r="A2318">
        <v>267</v>
      </c>
      <c r="B2318">
        <v>20240504</v>
      </c>
      <c r="C2318">
        <v>3.5</v>
      </c>
      <c r="D2318">
        <v>12.5</v>
      </c>
      <c r="E2318">
        <v>1731</v>
      </c>
      <c r="F2318">
        <v>3</v>
      </c>
      <c r="H2318">
        <v>82</v>
      </c>
      <c r="I2318" s="101" t="s">
        <v>20</v>
      </c>
      <c r="J2318" s="1">
        <f>DATEVALUE(RIGHT(jaar_zip[[#This Row],[YYYYMMDD]],2)&amp;"-"&amp;MID(jaar_zip[[#This Row],[YYYYMMDD]],5,2)&amp;"-"&amp;LEFT(jaar_zip[[#This Row],[YYYYMMDD]],4))</f>
        <v>45416</v>
      </c>
      <c r="K2318" s="101" t="str">
        <f>IF(AND(VALUE(MONTH(jaar_zip[[#This Row],[Datum]]))=1,VALUE(WEEKNUM(jaar_zip[[#This Row],[Datum]],21))&gt;51),RIGHT(YEAR(jaar_zip[[#This Row],[Datum]])-1,2),RIGHT(YEAR(jaar_zip[[#This Row],[Datum]]),2))&amp;"-"&amp; TEXT(WEEKNUM(jaar_zip[[#This Row],[Datum]],21),"00")</f>
        <v>24-18</v>
      </c>
      <c r="L2318" s="101">
        <f>MONTH(jaar_zip[[#This Row],[Datum]])</f>
        <v>5</v>
      </c>
      <c r="M2318" s="101">
        <f>IF(ISNUMBER(jaar_zip[[#This Row],[etmaaltemperatuur]]),IF(jaar_zip[[#This Row],[etmaaltemperatuur]]&lt;stookgrens,stookgrens-jaar_zip[[#This Row],[etmaaltemperatuur]],0),"")</f>
        <v>5.5</v>
      </c>
      <c r="N2318" s="101">
        <f>IF(ISNUMBER(jaar_zip[[#This Row],[graaddagen]]),IF(OR(MONTH(jaar_zip[[#This Row],[Datum]])=1,MONTH(jaar_zip[[#This Row],[Datum]])=2,MONTH(jaar_zip[[#This Row],[Datum]])=11,MONTH(jaar_zip[[#This Row],[Datum]])=12),1.1,IF(OR(MONTH(jaar_zip[[#This Row],[Datum]])=3,MONTH(jaar_zip[[#This Row],[Datum]])=10),1,0.8))*jaar_zip[[#This Row],[graaddagen]],"")</f>
        <v>4.4000000000000004</v>
      </c>
      <c r="O2318" s="101">
        <f>IF(ISNUMBER(jaar_zip[[#This Row],[etmaaltemperatuur]]),IF(jaar_zip[[#This Row],[etmaaltemperatuur]]&gt;stookgrens,jaar_zip[[#This Row],[etmaaltemperatuur]]-stookgrens,0),"")</f>
        <v>0</v>
      </c>
    </row>
    <row r="2319" spans="1:15" x14ac:dyDescent="0.25">
      <c r="A2319">
        <v>267</v>
      </c>
      <c r="B2319">
        <v>20240505</v>
      </c>
      <c r="C2319">
        <v>4.8</v>
      </c>
      <c r="D2319">
        <v>11.6</v>
      </c>
      <c r="E2319">
        <v>1968</v>
      </c>
      <c r="F2319">
        <v>8.1</v>
      </c>
      <c r="H2319">
        <v>87</v>
      </c>
      <c r="I2319" s="101" t="s">
        <v>20</v>
      </c>
      <c r="J2319" s="1">
        <f>DATEVALUE(RIGHT(jaar_zip[[#This Row],[YYYYMMDD]],2)&amp;"-"&amp;MID(jaar_zip[[#This Row],[YYYYMMDD]],5,2)&amp;"-"&amp;LEFT(jaar_zip[[#This Row],[YYYYMMDD]],4))</f>
        <v>45417</v>
      </c>
      <c r="K2319" s="101" t="str">
        <f>IF(AND(VALUE(MONTH(jaar_zip[[#This Row],[Datum]]))=1,VALUE(WEEKNUM(jaar_zip[[#This Row],[Datum]],21))&gt;51),RIGHT(YEAR(jaar_zip[[#This Row],[Datum]])-1,2),RIGHT(YEAR(jaar_zip[[#This Row],[Datum]]),2))&amp;"-"&amp; TEXT(WEEKNUM(jaar_zip[[#This Row],[Datum]],21),"00")</f>
        <v>24-18</v>
      </c>
      <c r="L2319" s="101">
        <f>MONTH(jaar_zip[[#This Row],[Datum]])</f>
        <v>5</v>
      </c>
      <c r="M2319" s="101">
        <f>IF(ISNUMBER(jaar_zip[[#This Row],[etmaaltemperatuur]]),IF(jaar_zip[[#This Row],[etmaaltemperatuur]]&lt;stookgrens,stookgrens-jaar_zip[[#This Row],[etmaaltemperatuur]],0),"")</f>
        <v>6.4</v>
      </c>
      <c r="N2319" s="101">
        <f>IF(ISNUMBER(jaar_zip[[#This Row],[graaddagen]]),IF(OR(MONTH(jaar_zip[[#This Row],[Datum]])=1,MONTH(jaar_zip[[#This Row],[Datum]])=2,MONTH(jaar_zip[[#This Row],[Datum]])=11,MONTH(jaar_zip[[#This Row],[Datum]])=12),1.1,IF(OR(MONTH(jaar_zip[[#This Row],[Datum]])=3,MONTH(jaar_zip[[#This Row],[Datum]])=10),1,0.8))*jaar_zip[[#This Row],[graaddagen]],"")</f>
        <v>5.120000000000001</v>
      </c>
      <c r="O2319" s="101">
        <f>IF(ISNUMBER(jaar_zip[[#This Row],[etmaaltemperatuur]]),IF(jaar_zip[[#This Row],[etmaaltemperatuur]]&gt;stookgrens,jaar_zip[[#This Row],[etmaaltemperatuur]]-stookgrens,0),"")</f>
        <v>0</v>
      </c>
    </row>
    <row r="2320" spans="1:15" x14ac:dyDescent="0.25">
      <c r="A2320">
        <v>267</v>
      </c>
      <c r="B2320">
        <v>20240506</v>
      </c>
      <c r="C2320">
        <v>3.5</v>
      </c>
      <c r="D2320">
        <v>12.9</v>
      </c>
      <c r="E2320">
        <v>2111</v>
      </c>
      <c r="F2320">
        <v>0</v>
      </c>
      <c r="H2320">
        <v>81</v>
      </c>
      <c r="I2320" s="101" t="s">
        <v>20</v>
      </c>
      <c r="J2320" s="1">
        <f>DATEVALUE(RIGHT(jaar_zip[[#This Row],[YYYYMMDD]],2)&amp;"-"&amp;MID(jaar_zip[[#This Row],[YYYYMMDD]],5,2)&amp;"-"&amp;LEFT(jaar_zip[[#This Row],[YYYYMMDD]],4))</f>
        <v>45418</v>
      </c>
      <c r="K2320" s="101" t="str">
        <f>IF(AND(VALUE(MONTH(jaar_zip[[#This Row],[Datum]]))=1,VALUE(WEEKNUM(jaar_zip[[#This Row],[Datum]],21))&gt;51),RIGHT(YEAR(jaar_zip[[#This Row],[Datum]])-1,2),RIGHT(YEAR(jaar_zip[[#This Row],[Datum]]),2))&amp;"-"&amp; TEXT(WEEKNUM(jaar_zip[[#This Row],[Datum]],21),"00")</f>
        <v>24-19</v>
      </c>
      <c r="L2320" s="101">
        <f>MONTH(jaar_zip[[#This Row],[Datum]])</f>
        <v>5</v>
      </c>
      <c r="M2320" s="101">
        <f>IF(ISNUMBER(jaar_zip[[#This Row],[etmaaltemperatuur]]),IF(jaar_zip[[#This Row],[etmaaltemperatuur]]&lt;stookgrens,stookgrens-jaar_zip[[#This Row],[etmaaltemperatuur]],0),"")</f>
        <v>5.0999999999999996</v>
      </c>
      <c r="N2320" s="101">
        <f>IF(ISNUMBER(jaar_zip[[#This Row],[graaddagen]]),IF(OR(MONTH(jaar_zip[[#This Row],[Datum]])=1,MONTH(jaar_zip[[#This Row],[Datum]])=2,MONTH(jaar_zip[[#This Row],[Datum]])=11,MONTH(jaar_zip[[#This Row],[Datum]])=12),1.1,IF(OR(MONTH(jaar_zip[[#This Row],[Datum]])=3,MONTH(jaar_zip[[#This Row],[Datum]])=10),1,0.8))*jaar_zip[[#This Row],[graaddagen]],"")</f>
        <v>4.08</v>
      </c>
      <c r="O2320" s="101">
        <f>IF(ISNUMBER(jaar_zip[[#This Row],[etmaaltemperatuur]]),IF(jaar_zip[[#This Row],[etmaaltemperatuur]]&gt;stookgrens,jaar_zip[[#This Row],[etmaaltemperatuur]]-stookgrens,0),"")</f>
        <v>0</v>
      </c>
    </row>
    <row r="2321" spans="1:15" x14ac:dyDescent="0.25">
      <c r="A2321">
        <v>267</v>
      </c>
      <c r="B2321">
        <v>20240507</v>
      </c>
      <c r="C2321">
        <v>4.5999999999999996</v>
      </c>
      <c r="D2321">
        <v>12.3</v>
      </c>
      <c r="E2321">
        <v>2588</v>
      </c>
      <c r="F2321">
        <v>0</v>
      </c>
      <c r="H2321">
        <v>84</v>
      </c>
      <c r="I2321" s="101" t="s">
        <v>20</v>
      </c>
      <c r="J2321" s="1">
        <f>DATEVALUE(RIGHT(jaar_zip[[#This Row],[YYYYMMDD]],2)&amp;"-"&amp;MID(jaar_zip[[#This Row],[YYYYMMDD]],5,2)&amp;"-"&amp;LEFT(jaar_zip[[#This Row],[YYYYMMDD]],4))</f>
        <v>45419</v>
      </c>
      <c r="K2321" s="101" t="str">
        <f>IF(AND(VALUE(MONTH(jaar_zip[[#This Row],[Datum]]))=1,VALUE(WEEKNUM(jaar_zip[[#This Row],[Datum]],21))&gt;51),RIGHT(YEAR(jaar_zip[[#This Row],[Datum]])-1,2),RIGHT(YEAR(jaar_zip[[#This Row],[Datum]]),2))&amp;"-"&amp; TEXT(WEEKNUM(jaar_zip[[#This Row],[Datum]],21),"00")</f>
        <v>24-19</v>
      </c>
      <c r="L2321" s="101">
        <f>MONTH(jaar_zip[[#This Row],[Datum]])</f>
        <v>5</v>
      </c>
      <c r="M2321" s="101">
        <f>IF(ISNUMBER(jaar_zip[[#This Row],[etmaaltemperatuur]]),IF(jaar_zip[[#This Row],[etmaaltemperatuur]]&lt;stookgrens,stookgrens-jaar_zip[[#This Row],[etmaaltemperatuur]],0),"")</f>
        <v>5.6999999999999993</v>
      </c>
      <c r="N2321" s="101">
        <f>IF(ISNUMBER(jaar_zip[[#This Row],[graaddagen]]),IF(OR(MONTH(jaar_zip[[#This Row],[Datum]])=1,MONTH(jaar_zip[[#This Row],[Datum]])=2,MONTH(jaar_zip[[#This Row],[Datum]])=11,MONTH(jaar_zip[[#This Row],[Datum]])=12),1.1,IF(OR(MONTH(jaar_zip[[#This Row],[Datum]])=3,MONTH(jaar_zip[[#This Row],[Datum]])=10),1,0.8))*jaar_zip[[#This Row],[graaddagen]],"")</f>
        <v>4.5599999999999996</v>
      </c>
      <c r="O2321" s="101">
        <f>IF(ISNUMBER(jaar_zip[[#This Row],[etmaaltemperatuur]]),IF(jaar_zip[[#This Row],[etmaaltemperatuur]]&gt;stookgrens,jaar_zip[[#This Row],[etmaaltemperatuur]]-stookgrens,0),"")</f>
        <v>0</v>
      </c>
    </row>
    <row r="2322" spans="1:15" x14ac:dyDescent="0.25">
      <c r="A2322">
        <v>267</v>
      </c>
      <c r="B2322">
        <v>20240508</v>
      </c>
      <c r="C2322">
        <v>3.4</v>
      </c>
      <c r="D2322">
        <v>12</v>
      </c>
      <c r="E2322">
        <v>1221</v>
      </c>
      <c r="F2322">
        <v>0.1</v>
      </c>
      <c r="H2322">
        <v>85</v>
      </c>
      <c r="I2322" s="101" t="s">
        <v>20</v>
      </c>
      <c r="J2322" s="1">
        <f>DATEVALUE(RIGHT(jaar_zip[[#This Row],[YYYYMMDD]],2)&amp;"-"&amp;MID(jaar_zip[[#This Row],[YYYYMMDD]],5,2)&amp;"-"&amp;LEFT(jaar_zip[[#This Row],[YYYYMMDD]],4))</f>
        <v>45420</v>
      </c>
      <c r="K2322" s="101" t="str">
        <f>IF(AND(VALUE(MONTH(jaar_zip[[#This Row],[Datum]]))=1,VALUE(WEEKNUM(jaar_zip[[#This Row],[Datum]],21))&gt;51),RIGHT(YEAR(jaar_zip[[#This Row],[Datum]])-1,2),RIGHT(YEAR(jaar_zip[[#This Row],[Datum]]),2))&amp;"-"&amp; TEXT(WEEKNUM(jaar_zip[[#This Row],[Datum]],21),"00")</f>
        <v>24-19</v>
      </c>
      <c r="L2322" s="101">
        <f>MONTH(jaar_zip[[#This Row],[Datum]])</f>
        <v>5</v>
      </c>
      <c r="M2322" s="101">
        <f>IF(ISNUMBER(jaar_zip[[#This Row],[etmaaltemperatuur]]),IF(jaar_zip[[#This Row],[etmaaltemperatuur]]&lt;stookgrens,stookgrens-jaar_zip[[#This Row],[etmaaltemperatuur]],0),"")</f>
        <v>6</v>
      </c>
      <c r="N2322" s="101">
        <f>IF(ISNUMBER(jaar_zip[[#This Row],[graaddagen]]),IF(OR(MONTH(jaar_zip[[#This Row],[Datum]])=1,MONTH(jaar_zip[[#This Row],[Datum]])=2,MONTH(jaar_zip[[#This Row],[Datum]])=11,MONTH(jaar_zip[[#This Row],[Datum]])=12),1.1,IF(OR(MONTH(jaar_zip[[#This Row],[Datum]])=3,MONTH(jaar_zip[[#This Row],[Datum]])=10),1,0.8))*jaar_zip[[#This Row],[graaddagen]],"")</f>
        <v>4.8000000000000007</v>
      </c>
      <c r="O2322" s="101">
        <f>IF(ISNUMBER(jaar_zip[[#This Row],[etmaaltemperatuur]]),IF(jaar_zip[[#This Row],[etmaaltemperatuur]]&gt;stookgrens,jaar_zip[[#This Row],[etmaaltemperatuur]]-stookgrens,0),"")</f>
        <v>0</v>
      </c>
    </row>
    <row r="2323" spans="1:15" x14ac:dyDescent="0.25">
      <c r="A2323">
        <v>267</v>
      </c>
      <c r="B2323">
        <v>20240509</v>
      </c>
      <c r="C2323">
        <v>1.9</v>
      </c>
      <c r="D2323">
        <v>11.4</v>
      </c>
      <c r="E2323">
        <v>1773</v>
      </c>
      <c r="F2323">
        <v>0</v>
      </c>
      <c r="H2323">
        <v>88</v>
      </c>
      <c r="I2323" s="101" t="s">
        <v>20</v>
      </c>
      <c r="J2323" s="1">
        <f>DATEVALUE(RIGHT(jaar_zip[[#This Row],[YYYYMMDD]],2)&amp;"-"&amp;MID(jaar_zip[[#This Row],[YYYYMMDD]],5,2)&amp;"-"&amp;LEFT(jaar_zip[[#This Row],[YYYYMMDD]],4))</f>
        <v>45421</v>
      </c>
      <c r="K2323" s="101" t="str">
        <f>IF(AND(VALUE(MONTH(jaar_zip[[#This Row],[Datum]]))=1,VALUE(WEEKNUM(jaar_zip[[#This Row],[Datum]],21))&gt;51),RIGHT(YEAR(jaar_zip[[#This Row],[Datum]])-1,2),RIGHT(YEAR(jaar_zip[[#This Row],[Datum]]),2))&amp;"-"&amp; TEXT(WEEKNUM(jaar_zip[[#This Row],[Datum]],21),"00")</f>
        <v>24-19</v>
      </c>
      <c r="L2323" s="101">
        <f>MONTH(jaar_zip[[#This Row],[Datum]])</f>
        <v>5</v>
      </c>
      <c r="M2323" s="101">
        <f>IF(ISNUMBER(jaar_zip[[#This Row],[etmaaltemperatuur]]),IF(jaar_zip[[#This Row],[etmaaltemperatuur]]&lt;stookgrens,stookgrens-jaar_zip[[#This Row],[etmaaltemperatuur]],0),"")</f>
        <v>6.6</v>
      </c>
      <c r="N2323" s="101">
        <f>IF(ISNUMBER(jaar_zip[[#This Row],[graaddagen]]),IF(OR(MONTH(jaar_zip[[#This Row],[Datum]])=1,MONTH(jaar_zip[[#This Row],[Datum]])=2,MONTH(jaar_zip[[#This Row],[Datum]])=11,MONTH(jaar_zip[[#This Row],[Datum]])=12),1.1,IF(OR(MONTH(jaar_zip[[#This Row],[Datum]])=3,MONTH(jaar_zip[[#This Row],[Datum]])=10),1,0.8))*jaar_zip[[#This Row],[graaddagen]],"")</f>
        <v>5.28</v>
      </c>
      <c r="O2323" s="101">
        <f>IF(ISNUMBER(jaar_zip[[#This Row],[etmaaltemperatuur]]),IF(jaar_zip[[#This Row],[etmaaltemperatuur]]&gt;stookgrens,jaar_zip[[#This Row],[etmaaltemperatuur]]-stookgrens,0),"")</f>
        <v>0</v>
      </c>
    </row>
    <row r="2324" spans="1:15" x14ac:dyDescent="0.25">
      <c r="A2324">
        <v>267</v>
      </c>
      <c r="B2324">
        <v>20240510</v>
      </c>
      <c r="C2324">
        <v>3.5</v>
      </c>
      <c r="D2324">
        <v>12.7</v>
      </c>
      <c r="E2324">
        <v>2356</v>
      </c>
      <c r="F2324">
        <v>0</v>
      </c>
      <c r="H2324">
        <v>88</v>
      </c>
      <c r="I2324" s="101" t="s">
        <v>20</v>
      </c>
      <c r="J2324" s="1">
        <f>DATEVALUE(RIGHT(jaar_zip[[#This Row],[YYYYMMDD]],2)&amp;"-"&amp;MID(jaar_zip[[#This Row],[YYYYMMDD]],5,2)&amp;"-"&amp;LEFT(jaar_zip[[#This Row],[YYYYMMDD]],4))</f>
        <v>45422</v>
      </c>
      <c r="K2324" s="101" t="str">
        <f>IF(AND(VALUE(MONTH(jaar_zip[[#This Row],[Datum]]))=1,VALUE(WEEKNUM(jaar_zip[[#This Row],[Datum]],21))&gt;51),RIGHT(YEAR(jaar_zip[[#This Row],[Datum]])-1,2),RIGHT(YEAR(jaar_zip[[#This Row],[Datum]]),2))&amp;"-"&amp; TEXT(WEEKNUM(jaar_zip[[#This Row],[Datum]],21),"00")</f>
        <v>24-19</v>
      </c>
      <c r="L2324" s="101">
        <f>MONTH(jaar_zip[[#This Row],[Datum]])</f>
        <v>5</v>
      </c>
      <c r="M2324" s="101">
        <f>IF(ISNUMBER(jaar_zip[[#This Row],[etmaaltemperatuur]]),IF(jaar_zip[[#This Row],[etmaaltemperatuur]]&lt;stookgrens,stookgrens-jaar_zip[[#This Row],[etmaaltemperatuur]],0),"")</f>
        <v>5.3000000000000007</v>
      </c>
      <c r="N2324" s="101">
        <f>IF(ISNUMBER(jaar_zip[[#This Row],[graaddagen]]),IF(OR(MONTH(jaar_zip[[#This Row],[Datum]])=1,MONTH(jaar_zip[[#This Row],[Datum]])=2,MONTH(jaar_zip[[#This Row],[Datum]])=11,MONTH(jaar_zip[[#This Row],[Datum]])=12),1.1,IF(OR(MONTH(jaar_zip[[#This Row],[Datum]])=3,MONTH(jaar_zip[[#This Row],[Datum]])=10),1,0.8))*jaar_zip[[#This Row],[graaddagen]],"")</f>
        <v>4.2400000000000011</v>
      </c>
      <c r="O2324" s="101">
        <f>IF(ISNUMBER(jaar_zip[[#This Row],[etmaaltemperatuur]]),IF(jaar_zip[[#This Row],[etmaaltemperatuur]]&gt;stookgrens,jaar_zip[[#This Row],[etmaaltemperatuur]]-stookgrens,0),"")</f>
        <v>0</v>
      </c>
    </row>
    <row r="2325" spans="1:15" x14ac:dyDescent="0.25">
      <c r="A2325">
        <v>267</v>
      </c>
      <c r="B2325">
        <v>20240511</v>
      </c>
      <c r="C2325">
        <v>4.5</v>
      </c>
      <c r="D2325">
        <v>15.5</v>
      </c>
      <c r="E2325">
        <v>2504</v>
      </c>
      <c r="F2325">
        <v>0</v>
      </c>
      <c r="H2325">
        <v>77</v>
      </c>
      <c r="I2325" s="101" t="s">
        <v>20</v>
      </c>
      <c r="J2325" s="1">
        <f>DATEVALUE(RIGHT(jaar_zip[[#This Row],[YYYYMMDD]],2)&amp;"-"&amp;MID(jaar_zip[[#This Row],[YYYYMMDD]],5,2)&amp;"-"&amp;LEFT(jaar_zip[[#This Row],[YYYYMMDD]],4))</f>
        <v>45423</v>
      </c>
      <c r="K2325" s="101" t="str">
        <f>IF(AND(VALUE(MONTH(jaar_zip[[#This Row],[Datum]]))=1,VALUE(WEEKNUM(jaar_zip[[#This Row],[Datum]],21))&gt;51),RIGHT(YEAR(jaar_zip[[#This Row],[Datum]])-1,2),RIGHT(YEAR(jaar_zip[[#This Row],[Datum]]),2))&amp;"-"&amp; TEXT(WEEKNUM(jaar_zip[[#This Row],[Datum]],21),"00")</f>
        <v>24-19</v>
      </c>
      <c r="L2325" s="101">
        <f>MONTH(jaar_zip[[#This Row],[Datum]])</f>
        <v>5</v>
      </c>
      <c r="M2325" s="101">
        <f>IF(ISNUMBER(jaar_zip[[#This Row],[etmaaltemperatuur]]),IF(jaar_zip[[#This Row],[etmaaltemperatuur]]&lt;stookgrens,stookgrens-jaar_zip[[#This Row],[etmaaltemperatuur]],0),"")</f>
        <v>2.5</v>
      </c>
      <c r="N2325" s="101">
        <f>IF(ISNUMBER(jaar_zip[[#This Row],[graaddagen]]),IF(OR(MONTH(jaar_zip[[#This Row],[Datum]])=1,MONTH(jaar_zip[[#This Row],[Datum]])=2,MONTH(jaar_zip[[#This Row],[Datum]])=11,MONTH(jaar_zip[[#This Row],[Datum]])=12),1.1,IF(OR(MONTH(jaar_zip[[#This Row],[Datum]])=3,MONTH(jaar_zip[[#This Row],[Datum]])=10),1,0.8))*jaar_zip[[#This Row],[graaddagen]],"")</f>
        <v>2</v>
      </c>
      <c r="O2325" s="101">
        <f>IF(ISNUMBER(jaar_zip[[#This Row],[etmaaltemperatuur]]),IF(jaar_zip[[#This Row],[etmaaltemperatuur]]&gt;stookgrens,jaar_zip[[#This Row],[etmaaltemperatuur]]-stookgrens,0),"")</f>
        <v>0</v>
      </c>
    </row>
    <row r="2326" spans="1:15" x14ac:dyDescent="0.25">
      <c r="A2326">
        <v>267</v>
      </c>
      <c r="B2326">
        <v>20240512</v>
      </c>
      <c r="C2326">
        <v>5.7</v>
      </c>
      <c r="D2326">
        <v>18.3</v>
      </c>
      <c r="E2326">
        <v>2667</v>
      </c>
      <c r="F2326">
        <v>0</v>
      </c>
      <c r="H2326">
        <v>66</v>
      </c>
      <c r="I2326" s="101" t="s">
        <v>20</v>
      </c>
      <c r="J2326" s="1">
        <f>DATEVALUE(RIGHT(jaar_zip[[#This Row],[YYYYMMDD]],2)&amp;"-"&amp;MID(jaar_zip[[#This Row],[YYYYMMDD]],5,2)&amp;"-"&amp;LEFT(jaar_zip[[#This Row],[YYYYMMDD]],4))</f>
        <v>45424</v>
      </c>
      <c r="K2326" s="101" t="str">
        <f>IF(AND(VALUE(MONTH(jaar_zip[[#This Row],[Datum]]))=1,VALUE(WEEKNUM(jaar_zip[[#This Row],[Datum]],21))&gt;51),RIGHT(YEAR(jaar_zip[[#This Row],[Datum]])-1,2),RIGHT(YEAR(jaar_zip[[#This Row],[Datum]]),2))&amp;"-"&amp; TEXT(WEEKNUM(jaar_zip[[#This Row],[Datum]],21),"00")</f>
        <v>24-19</v>
      </c>
      <c r="L2326" s="101">
        <f>MONTH(jaar_zip[[#This Row],[Datum]])</f>
        <v>5</v>
      </c>
      <c r="M2326" s="101">
        <f>IF(ISNUMBER(jaar_zip[[#This Row],[etmaaltemperatuur]]),IF(jaar_zip[[#This Row],[etmaaltemperatuur]]&lt;stookgrens,stookgrens-jaar_zip[[#This Row],[etmaaltemperatuur]],0),"")</f>
        <v>0</v>
      </c>
      <c r="N2326" s="101">
        <f>IF(ISNUMBER(jaar_zip[[#This Row],[graaddagen]]),IF(OR(MONTH(jaar_zip[[#This Row],[Datum]])=1,MONTH(jaar_zip[[#This Row],[Datum]])=2,MONTH(jaar_zip[[#This Row],[Datum]])=11,MONTH(jaar_zip[[#This Row],[Datum]])=12),1.1,IF(OR(MONTH(jaar_zip[[#This Row],[Datum]])=3,MONTH(jaar_zip[[#This Row],[Datum]])=10),1,0.8))*jaar_zip[[#This Row],[graaddagen]],"")</f>
        <v>0</v>
      </c>
      <c r="O2326" s="101">
        <f>IF(ISNUMBER(jaar_zip[[#This Row],[etmaaltemperatuur]]),IF(jaar_zip[[#This Row],[etmaaltemperatuur]]&gt;stookgrens,jaar_zip[[#This Row],[etmaaltemperatuur]]-stookgrens,0),"")</f>
        <v>0.30000000000000071</v>
      </c>
    </row>
    <row r="2327" spans="1:15" x14ac:dyDescent="0.25">
      <c r="A2327">
        <v>267</v>
      </c>
      <c r="B2327">
        <v>20240513</v>
      </c>
      <c r="C2327">
        <v>4.3</v>
      </c>
      <c r="D2327">
        <v>18.3</v>
      </c>
      <c r="E2327">
        <v>2320</v>
      </c>
      <c r="F2327">
        <v>0.4</v>
      </c>
      <c r="H2327">
        <v>82</v>
      </c>
      <c r="I2327" s="101" t="s">
        <v>20</v>
      </c>
      <c r="J2327" s="1">
        <f>DATEVALUE(RIGHT(jaar_zip[[#This Row],[YYYYMMDD]],2)&amp;"-"&amp;MID(jaar_zip[[#This Row],[YYYYMMDD]],5,2)&amp;"-"&amp;LEFT(jaar_zip[[#This Row],[YYYYMMDD]],4))</f>
        <v>45425</v>
      </c>
      <c r="K2327" s="101" t="str">
        <f>IF(AND(VALUE(MONTH(jaar_zip[[#This Row],[Datum]]))=1,VALUE(WEEKNUM(jaar_zip[[#This Row],[Datum]],21))&gt;51),RIGHT(YEAR(jaar_zip[[#This Row],[Datum]])-1,2),RIGHT(YEAR(jaar_zip[[#This Row],[Datum]]),2))&amp;"-"&amp; TEXT(WEEKNUM(jaar_zip[[#This Row],[Datum]],21),"00")</f>
        <v>24-20</v>
      </c>
      <c r="L2327" s="101">
        <f>MONTH(jaar_zip[[#This Row],[Datum]])</f>
        <v>5</v>
      </c>
      <c r="M2327" s="101">
        <f>IF(ISNUMBER(jaar_zip[[#This Row],[etmaaltemperatuur]]),IF(jaar_zip[[#This Row],[etmaaltemperatuur]]&lt;stookgrens,stookgrens-jaar_zip[[#This Row],[etmaaltemperatuur]],0),"")</f>
        <v>0</v>
      </c>
      <c r="N2327" s="101">
        <f>IF(ISNUMBER(jaar_zip[[#This Row],[graaddagen]]),IF(OR(MONTH(jaar_zip[[#This Row],[Datum]])=1,MONTH(jaar_zip[[#This Row],[Datum]])=2,MONTH(jaar_zip[[#This Row],[Datum]])=11,MONTH(jaar_zip[[#This Row],[Datum]])=12),1.1,IF(OR(MONTH(jaar_zip[[#This Row],[Datum]])=3,MONTH(jaar_zip[[#This Row],[Datum]])=10),1,0.8))*jaar_zip[[#This Row],[graaddagen]],"")</f>
        <v>0</v>
      </c>
      <c r="O2327" s="101">
        <f>IF(ISNUMBER(jaar_zip[[#This Row],[etmaaltemperatuur]]),IF(jaar_zip[[#This Row],[etmaaltemperatuur]]&gt;stookgrens,jaar_zip[[#This Row],[etmaaltemperatuur]]-stookgrens,0),"")</f>
        <v>0.30000000000000071</v>
      </c>
    </row>
    <row r="2328" spans="1:15" x14ac:dyDescent="0.25">
      <c r="A2328">
        <v>267</v>
      </c>
      <c r="B2328">
        <v>20240514</v>
      </c>
      <c r="C2328">
        <v>5.9</v>
      </c>
      <c r="D2328">
        <v>20.7</v>
      </c>
      <c r="E2328">
        <v>2603</v>
      </c>
      <c r="F2328">
        <v>-0.1</v>
      </c>
      <c r="H2328">
        <v>68</v>
      </c>
      <c r="I2328" s="101" t="s">
        <v>20</v>
      </c>
      <c r="J2328" s="1">
        <f>DATEVALUE(RIGHT(jaar_zip[[#This Row],[YYYYMMDD]],2)&amp;"-"&amp;MID(jaar_zip[[#This Row],[YYYYMMDD]],5,2)&amp;"-"&amp;LEFT(jaar_zip[[#This Row],[YYYYMMDD]],4))</f>
        <v>45426</v>
      </c>
      <c r="K2328" s="101" t="str">
        <f>IF(AND(VALUE(MONTH(jaar_zip[[#This Row],[Datum]]))=1,VALUE(WEEKNUM(jaar_zip[[#This Row],[Datum]],21))&gt;51),RIGHT(YEAR(jaar_zip[[#This Row],[Datum]])-1,2),RIGHT(YEAR(jaar_zip[[#This Row],[Datum]]),2))&amp;"-"&amp; TEXT(WEEKNUM(jaar_zip[[#This Row],[Datum]],21),"00")</f>
        <v>24-20</v>
      </c>
      <c r="L2328" s="101">
        <f>MONTH(jaar_zip[[#This Row],[Datum]])</f>
        <v>5</v>
      </c>
      <c r="M2328" s="101">
        <f>IF(ISNUMBER(jaar_zip[[#This Row],[etmaaltemperatuur]]),IF(jaar_zip[[#This Row],[etmaaltemperatuur]]&lt;stookgrens,stookgrens-jaar_zip[[#This Row],[etmaaltemperatuur]],0),"")</f>
        <v>0</v>
      </c>
      <c r="N2328" s="101">
        <f>IF(ISNUMBER(jaar_zip[[#This Row],[graaddagen]]),IF(OR(MONTH(jaar_zip[[#This Row],[Datum]])=1,MONTH(jaar_zip[[#This Row],[Datum]])=2,MONTH(jaar_zip[[#This Row],[Datum]])=11,MONTH(jaar_zip[[#This Row],[Datum]])=12),1.1,IF(OR(MONTH(jaar_zip[[#This Row],[Datum]])=3,MONTH(jaar_zip[[#This Row],[Datum]])=10),1,0.8))*jaar_zip[[#This Row],[graaddagen]],"")</f>
        <v>0</v>
      </c>
      <c r="O2328" s="101">
        <f>IF(ISNUMBER(jaar_zip[[#This Row],[etmaaltemperatuur]]),IF(jaar_zip[[#This Row],[etmaaltemperatuur]]&gt;stookgrens,jaar_zip[[#This Row],[etmaaltemperatuur]]-stookgrens,0),"")</f>
        <v>2.6999999999999993</v>
      </c>
    </row>
    <row r="2329" spans="1:15" x14ac:dyDescent="0.25">
      <c r="A2329">
        <v>267</v>
      </c>
      <c r="B2329">
        <v>20240515</v>
      </c>
      <c r="C2329">
        <v>4.7</v>
      </c>
      <c r="D2329">
        <v>17.899999999999999</v>
      </c>
      <c r="E2329">
        <v>2333</v>
      </c>
      <c r="F2329">
        <v>-0.1</v>
      </c>
      <c r="H2329">
        <v>77</v>
      </c>
      <c r="I2329" s="101" t="s">
        <v>20</v>
      </c>
      <c r="J2329" s="1">
        <f>DATEVALUE(RIGHT(jaar_zip[[#This Row],[YYYYMMDD]],2)&amp;"-"&amp;MID(jaar_zip[[#This Row],[YYYYMMDD]],5,2)&amp;"-"&amp;LEFT(jaar_zip[[#This Row],[YYYYMMDD]],4))</f>
        <v>45427</v>
      </c>
      <c r="K2329" s="101" t="str">
        <f>IF(AND(VALUE(MONTH(jaar_zip[[#This Row],[Datum]]))=1,VALUE(WEEKNUM(jaar_zip[[#This Row],[Datum]],21))&gt;51),RIGHT(YEAR(jaar_zip[[#This Row],[Datum]])-1,2),RIGHT(YEAR(jaar_zip[[#This Row],[Datum]]),2))&amp;"-"&amp; TEXT(WEEKNUM(jaar_zip[[#This Row],[Datum]],21),"00")</f>
        <v>24-20</v>
      </c>
      <c r="L2329" s="101">
        <f>MONTH(jaar_zip[[#This Row],[Datum]])</f>
        <v>5</v>
      </c>
      <c r="M2329" s="101">
        <f>IF(ISNUMBER(jaar_zip[[#This Row],[etmaaltemperatuur]]),IF(jaar_zip[[#This Row],[etmaaltemperatuur]]&lt;stookgrens,stookgrens-jaar_zip[[#This Row],[etmaaltemperatuur]],0),"")</f>
        <v>0.10000000000000142</v>
      </c>
      <c r="N2329" s="101">
        <f>IF(ISNUMBER(jaar_zip[[#This Row],[graaddagen]]),IF(OR(MONTH(jaar_zip[[#This Row],[Datum]])=1,MONTH(jaar_zip[[#This Row],[Datum]])=2,MONTH(jaar_zip[[#This Row],[Datum]])=11,MONTH(jaar_zip[[#This Row],[Datum]])=12),1.1,IF(OR(MONTH(jaar_zip[[#This Row],[Datum]])=3,MONTH(jaar_zip[[#This Row],[Datum]])=10),1,0.8))*jaar_zip[[#This Row],[graaddagen]],"")</f>
        <v>8.000000000000114E-2</v>
      </c>
      <c r="O2329" s="101">
        <f>IF(ISNUMBER(jaar_zip[[#This Row],[etmaaltemperatuur]]),IF(jaar_zip[[#This Row],[etmaaltemperatuur]]&gt;stookgrens,jaar_zip[[#This Row],[etmaaltemperatuur]]-stookgrens,0),"")</f>
        <v>0</v>
      </c>
    </row>
    <row r="2330" spans="1:15" x14ac:dyDescent="0.25">
      <c r="A2330">
        <v>267</v>
      </c>
      <c r="B2330">
        <v>20240516</v>
      </c>
      <c r="C2330">
        <v>4.5</v>
      </c>
      <c r="D2330">
        <v>17.3</v>
      </c>
      <c r="E2330">
        <v>1431</v>
      </c>
      <c r="F2330">
        <v>4.5</v>
      </c>
      <c r="H2330">
        <v>81</v>
      </c>
      <c r="I2330" s="101" t="s">
        <v>20</v>
      </c>
      <c r="J2330" s="1">
        <f>DATEVALUE(RIGHT(jaar_zip[[#This Row],[YYYYMMDD]],2)&amp;"-"&amp;MID(jaar_zip[[#This Row],[YYYYMMDD]],5,2)&amp;"-"&amp;LEFT(jaar_zip[[#This Row],[YYYYMMDD]],4))</f>
        <v>45428</v>
      </c>
      <c r="K2330" s="101" t="str">
        <f>IF(AND(VALUE(MONTH(jaar_zip[[#This Row],[Datum]]))=1,VALUE(WEEKNUM(jaar_zip[[#This Row],[Datum]],21))&gt;51),RIGHT(YEAR(jaar_zip[[#This Row],[Datum]])-1,2),RIGHT(YEAR(jaar_zip[[#This Row],[Datum]]),2))&amp;"-"&amp; TEXT(WEEKNUM(jaar_zip[[#This Row],[Datum]],21),"00")</f>
        <v>24-20</v>
      </c>
      <c r="L2330" s="101">
        <f>MONTH(jaar_zip[[#This Row],[Datum]])</f>
        <v>5</v>
      </c>
      <c r="M2330" s="101">
        <f>IF(ISNUMBER(jaar_zip[[#This Row],[etmaaltemperatuur]]),IF(jaar_zip[[#This Row],[etmaaltemperatuur]]&lt;stookgrens,stookgrens-jaar_zip[[#This Row],[etmaaltemperatuur]],0),"")</f>
        <v>0.69999999999999929</v>
      </c>
      <c r="N2330" s="101">
        <f>IF(ISNUMBER(jaar_zip[[#This Row],[graaddagen]]),IF(OR(MONTH(jaar_zip[[#This Row],[Datum]])=1,MONTH(jaar_zip[[#This Row],[Datum]])=2,MONTH(jaar_zip[[#This Row],[Datum]])=11,MONTH(jaar_zip[[#This Row],[Datum]])=12),1.1,IF(OR(MONTH(jaar_zip[[#This Row],[Datum]])=3,MONTH(jaar_zip[[#This Row],[Datum]])=10),1,0.8))*jaar_zip[[#This Row],[graaddagen]],"")</f>
        <v>0.5599999999999995</v>
      </c>
      <c r="O2330" s="101">
        <f>IF(ISNUMBER(jaar_zip[[#This Row],[etmaaltemperatuur]]),IF(jaar_zip[[#This Row],[etmaaltemperatuur]]&gt;stookgrens,jaar_zip[[#This Row],[etmaaltemperatuur]]-stookgrens,0),"")</f>
        <v>0</v>
      </c>
    </row>
    <row r="2331" spans="1:15" x14ac:dyDescent="0.25">
      <c r="A2331">
        <v>267</v>
      </c>
      <c r="B2331">
        <v>20240517</v>
      </c>
      <c r="C2331">
        <v>3.3</v>
      </c>
      <c r="D2331">
        <v>17.600000000000001</v>
      </c>
      <c r="E2331">
        <v>1507</v>
      </c>
      <c r="F2331">
        <v>0.6</v>
      </c>
      <c r="H2331">
        <v>88</v>
      </c>
      <c r="I2331" s="101" t="s">
        <v>20</v>
      </c>
      <c r="J2331" s="1">
        <f>DATEVALUE(RIGHT(jaar_zip[[#This Row],[YYYYMMDD]],2)&amp;"-"&amp;MID(jaar_zip[[#This Row],[YYYYMMDD]],5,2)&amp;"-"&amp;LEFT(jaar_zip[[#This Row],[YYYYMMDD]],4))</f>
        <v>45429</v>
      </c>
      <c r="K2331" s="101" t="str">
        <f>IF(AND(VALUE(MONTH(jaar_zip[[#This Row],[Datum]]))=1,VALUE(WEEKNUM(jaar_zip[[#This Row],[Datum]],21))&gt;51),RIGHT(YEAR(jaar_zip[[#This Row],[Datum]])-1,2),RIGHT(YEAR(jaar_zip[[#This Row],[Datum]]),2))&amp;"-"&amp; TEXT(WEEKNUM(jaar_zip[[#This Row],[Datum]],21),"00")</f>
        <v>24-20</v>
      </c>
      <c r="L2331" s="101">
        <f>MONTH(jaar_zip[[#This Row],[Datum]])</f>
        <v>5</v>
      </c>
      <c r="M2331" s="101">
        <f>IF(ISNUMBER(jaar_zip[[#This Row],[etmaaltemperatuur]]),IF(jaar_zip[[#This Row],[etmaaltemperatuur]]&lt;stookgrens,stookgrens-jaar_zip[[#This Row],[etmaaltemperatuur]],0),"")</f>
        <v>0.39999999999999858</v>
      </c>
      <c r="N2331" s="101">
        <f>IF(ISNUMBER(jaar_zip[[#This Row],[graaddagen]]),IF(OR(MONTH(jaar_zip[[#This Row],[Datum]])=1,MONTH(jaar_zip[[#This Row],[Datum]])=2,MONTH(jaar_zip[[#This Row],[Datum]])=11,MONTH(jaar_zip[[#This Row],[Datum]])=12),1.1,IF(OR(MONTH(jaar_zip[[#This Row],[Datum]])=3,MONTH(jaar_zip[[#This Row],[Datum]])=10),1,0.8))*jaar_zip[[#This Row],[graaddagen]],"")</f>
        <v>0.3199999999999989</v>
      </c>
      <c r="O2331" s="101">
        <f>IF(ISNUMBER(jaar_zip[[#This Row],[etmaaltemperatuur]]),IF(jaar_zip[[#This Row],[etmaaltemperatuur]]&gt;stookgrens,jaar_zip[[#This Row],[etmaaltemperatuur]]-stookgrens,0),"")</f>
        <v>0</v>
      </c>
    </row>
    <row r="2332" spans="1:15" x14ac:dyDescent="0.25">
      <c r="A2332">
        <v>267</v>
      </c>
      <c r="B2332">
        <v>20240518</v>
      </c>
      <c r="C2332">
        <v>3.5</v>
      </c>
      <c r="D2332">
        <v>18.5</v>
      </c>
      <c r="E2332">
        <v>2694</v>
      </c>
      <c r="F2332">
        <v>0</v>
      </c>
      <c r="H2332">
        <v>67</v>
      </c>
      <c r="I2332" s="101" t="s">
        <v>20</v>
      </c>
      <c r="J2332" s="1">
        <f>DATEVALUE(RIGHT(jaar_zip[[#This Row],[YYYYMMDD]],2)&amp;"-"&amp;MID(jaar_zip[[#This Row],[YYYYMMDD]],5,2)&amp;"-"&amp;LEFT(jaar_zip[[#This Row],[YYYYMMDD]],4))</f>
        <v>45430</v>
      </c>
      <c r="K2332" s="101" t="str">
        <f>IF(AND(VALUE(MONTH(jaar_zip[[#This Row],[Datum]]))=1,VALUE(WEEKNUM(jaar_zip[[#This Row],[Datum]],21))&gt;51),RIGHT(YEAR(jaar_zip[[#This Row],[Datum]])-1,2),RIGHT(YEAR(jaar_zip[[#This Row],[Datum]]),2))&amp;"-"&amp; TEXT(WEEKNUM(jaar_zip[[#This Row],[Datum]],21),"00")</f>
        <v>24-20</v>
      </c>
      <c r="L2332" s="101">
        <f>MONTH(jaar_zip[[#This Row],[Datum]])</f>
        <v>5</v>
      </c>
      <c r="M2332" s="101">
        <f>IF(ISNUMBER(jaar_zip[[#This Row],[etmaaltemperatuur]]),IF(jaar_zip[[#This Row],[etmaaltemperatuur]]&lt;stookgrens,stookgrens-jaar_zip[[#This Row],[etmaaltemperatuur]],0),"")</f>
        <v>0</v>
      </c>
      <c r="N2332" s="101">
        <f>IF(ISNUMBER(jaar_zip[[#This Row],[graaddagen]]),IF(OR(MONTH(jaar_zip[[#This Row],[Datum]])=1,MONTH(jaar_zip[[#This Row],[Datum]])=2,MONTH(jaar_zip[[#This Row],[Datum]])=11,MONTH(jaar_zip[[#This Row],[Datum]])=12),1.1,IF(OR(MONTH(jaar_zip[[#This Row],[Datum]])=3,MONTH(jaar_zip[[#This Row],[Datum]])=10),1,0.8))*jaar_zip[[#This Row],[graaddagen]],"")</f>
        <v>0</v>
      </c>
      <c r="O2332" s="101">
        <f>IF(ISNUMBER(jaar_zip[[#This Row],[etmaaltemperatuur]]),IF(jaar_zip[[#This Row],[etmaaltemperatuur]]&gt;stookgrens,jaar_zip[[#This Row],[etmaaltemperatuur]]-stookgrens,0),"")</f>
        <v>0.5</v>
      </c>
    </row>
    <row r="2333" spans="1:15" x14ac:dyDescent="0.25">
      <c r="A2333">
        <v>267</v>
      </c>
      <c r="B2333">
        <v>20240519</v>
      </c>
      <c r="C2333">
        <v>6.1</v>
      </c>
      <c r="D2333">
        <v>18.100000000000001</v>
      </c>
      <c r="E2333">
        <v>2729</v>
      </c>
      <c r="F2333">
        <v>0</v>
      </c>
      <c r="H2333">
        <v>66</v>
      </c>
      <c r="I2333" s="101" t="s">
        <v>20</v>
      </c>
      <c r="J2333" s="1">
        <f>DATEVALUE(RIGHT(jaar_zip[[#This Row],[YYYYMMDD]],2)&amp;"-"&amp;MID(jaar_zip[[#This Row],[YYYYMMDD]],5,2)&amp;"-"&amp;LEFT(jaar_zip[[#This Row],[YYYYMMDD]],4))</f>
        <v>45431</v>
      </c>
      <c r="K2333" s="101" t="str">
        <f>IF(AND(VALUE(MONTH(jaar_zip[[#This Row],[Datum]]))=1,VALUE(WEEKNUM(jaar_zip[[#This Row],[Datum]],21))&gt;51),RIGHT(YEAR(jaar_zip[[#This Row],[Datum]])-1,2),RIGHT(YEAR(jaar_zip[[#This Row],[Datum]]),2))&amp;"-"&amp; TEXT(WEEKNUM(jaar_zip[[#This Row],[Datum]],21),"00")</f>
        <v>24-20</v>
      </c>
      <c r="L2333" s="101">
        <f>MONTH(jaar_zip[[#This Row],[Datum]])</f>
        <v>5</v>
      </c>
      <c r="M2333" s="101">
        <f>IF(ISNUMBER(jaar_zip[[#This Row],[etmaaltemperatuur]]),IF(jaar_zip[[#This Row],[etmaaltemperatuur]]&lt;stookgrens,stookgrens-jaar_zip[[#This Row],[etmaaltemperatuur]],0),"")</f>
        <v>0</v>
      </c>
      <c r="N2333" s="101">
        <f>IF(ISNUMBER(jaar_zip[[#This Row],[graaddagen]]),IF(OR(MONTH(jaar_zip[[#This Row],[Datum]])=1,MONTH(jaar_zip[[#This Row],[Datum]])=2,MONTH(jaar_zip[[#This Row],[Datum]])=11,MONTH(jaar_zip[[#This Row],[Datum]])=12),1.1,IF(OR(MONTH(jaar_zip[[#This Row],[Datum]])=3,MONTH(jaar_zip[[#This Row],[Datum]])=10),1,0.8))*jaar_zip[[#This Row],[graaddagen]],"")</f>
        <v>0</v>
      </c>
      <c r="O2333" s="101">
        <f>IF(ISNUMBER(jaar_zip[[#This Row],[etmaaltemperatuur]]),IF(jaar_zip[[#This Row],[etmaaltemperatuur]]&gt;stookgrens,jaar_zip[[#This Row],[etmaaltemperatuur]]-stookgrens,0),"")</f>
        <v>0.10000000000000142</v>
      </c>
    </row>
    <row r="2334" spans="1:15" x14ac:dyDescent="0.25">
      <c r="A2334">
        <v>267</v>
      </c>
      <c r="B2334">
        <v>20240520</v>
      </c>
      <c r="C2334">
        <v>5.2</v>
      </c>
      <c r="D2334">
        <v>16</v>
      </c>
      <c r="E2334">
        <v>1363</v>
      </c>
      <c r="F2334">
        <v>8.4</v>
      </c>
      <c r="H2334">
        <v>86</v>
      </c>
      <c r="I2334" s="101" t="s">
        <v>20</v>
      </c>
      <c r="J2334" s="1">
        <f>DATEVALUE(RIGHT(jaar_zip[[#This Row],[YYYYMMDD]],2)&amp;"-"&amp;MID(jaar_zip[[#This Row],[YYYYMMDD]],5,2)&amp;"-"&amp;LEFT(jaar_zip[[#This Row],[YYYYMMDD]],4))</f>
        <v>45432</v>
      </c>
      <c r="K2334" s="101" t="str">
        <f>IF(AND(VALUE(MONTH(jaar_zip[[#This Row],[Datum]]))=1,VALUE(WEEKNUM(jaar_zip[[#This Row],[Datum]],21))&gt;51),RIGHT(YEAR(jaar_zip[[#This Row],[Datum]])-1,2),RIGHT(YEAR(jaar_zip[[#This Row],[Datum]]),2))&amp;"-"&amp; TEXT(WEEKNUM(jaar_zip[[#This Row],[Datum]],21),"00")</f>
        <v>24-21</v>
      </c>
      <c r="L2334" s="101">
        <f>MONTH(jaar_zip[[#This Row],[Datum]])</f>
        <v>5</v>
      </c>
      <c r="M2334" s="101">
        <f>IF(ISNUMBER(jaar_zip[[#This Row],[etmaaltemperatuur]]),IF(jaar_zip[[#This Row],[etmaaltemperatuur]]&lt;stookgrens,stookgrens-jaar_zip[[#This Row],[etmaaltemperatuur]],0),"")</f>
        <v>2</v>
      </c>
      <c r="N2334" s="101">
        <f>IF(ISNUMBER(jaar_zip[[#This Row],[graaddagen]]),IF(OR(MONTH(jaar_zip[[#This Row],[Datum]])=1,MONTH(jaar_zip[[#This Row],[Datum]])=2,MONTH(jaar_zip[[#This Row],[Datum]])=11,MONTH(jaar_zip[[#This Row],[Datum]])=12),1.1,IF(OR(MONTH(jaar_zip[[#This Row],[Datum]])=3,MONTH(jaar_zip[[#This Row],[Datum]])=10),1,0.8))*jaar_zip[[#This Row],[graaddagen]],"")</f>
        <v>1.6</v>
      </c>
      <c r="O2334" s="101">
        <f>IF(ISNUMBER(jaar_zip[[#This Row],[etmaaltemperatuur]]),IF(jaar_zip[[#This Row],[etmaaltemperatuur]]&gt;stookgrens,jaar_zip[[#This Row],[etmaaltemperatuur]]-stookgrens,0),"")</f>
        <v>0</v>
      </c>
    </row>
    <row r="2335" spans="1:15" x14ac:dyDescent="0.25">
      <c r="A2335">
        <v>267</v>
      </c>
      <c r="B2335">
        <v>20240521</v>
      </c>
      <c r="C2335">
        <v>4.5999999999999996</v>
      </c>
      <c r="D2335">
        <v>18.7</v>
      </c>
      <c r="E2335">
        <v>2110</v>
      </c>
      <c r="F2335">
        <v>4.4000000000000004</v>
      </c>
      <c r="H2335">
        <v>80</v>
      </c>
      <c r="I2335" s="101" t="s">
        <v>20</v>
      </c>
      <c r="J2335" s="1">
        <f>DATEVALUE(RIGHT(jaar_zip[[#This Row],[YYYYMMDD]],2)&amp;"-"&amp;MID(jaar_zip[[#This Row],[YYYYMMDD]],5,2)&amp;"-"&amp;LEFT(jaar_zip[[#This Row],[YYYYMMDD]],4))</f>
        <v>45433</v>
      </c>
      <c r="K2335" s="101" t="str">
        <f>IF(AND(VALUE(MONTH(jaar_zip[[#This Row],[Datum]]))=1,VALUE(WEEKNUM(jaar_zip[[#This Row],[Datum]],21))&gt;51),RIGHT(YEAR(jaar_zip[[#This Row],[Datum]])-1,2),RIGHT(YEAR(jaar_zip[[#This Row],[Datum]]),2))&amp;"-"&amp; TEXT(WEEKNUM(jaar_zip[[#This Row],[Datum]],21),"00")</f>
        <v>24-21</v>
      </c>
      <c r="L2335" s="101">
        <f>MONTH(jaar_zip[[#This Row],[Datum]])</f>
        <v>5</v>
      </c>
      <c r="M2335" s="101">
        <f>IF(ISNUMBER(jaar_zip[[#This Row],[etmaaltemperatuur]]),IF(jaar_zip[[#This Row],[etmaaltemperatuur]]&lt;stookgrens,stookgrens-jaar_zip[[#This Row],[etmaaltemperatuur]],0),"")</f>
        <v>0</v>
      </c>
      <c r="N2335" s="101">
        <f>IF(ISNUMBER(jaar_zip[[#This Row],[graaddagen]]),IF(OR(MONTH(jaar_zip[[#This Row],[Datum]])=1,MONTH(jaar_zip[[#This Row],[Datum]])=2,MONTH(jaar_zip[[#This Row],[Datum]])=11,MONTH(jaar_zip[[#This Row],[Datum]])=12),1.1,IF(OR(MONTH(jaar_zip[[#This Row],[Datum]])=3,MONTH(jaar_zip[[#This Row],[Datum]])=10),1,0.8))*jaar_zip[[#This Row],[graaddagen]],"")</f>
        <v>0</v>
      </c>
      <c r="O2335" s="101">
        <f>IF(ISNUMBER(jaar_zip[[#This Row],[etmaaltemperatuur]]),IF(jaar_zip[[#This Row],[etmaaltemperatuur]]&gt;stookgrens,jaar_zip[[#This Row],[etmaaltemperatuur]]-stookgrens,0),"")</f>
        <v>0.69999999999999929</v>
      </c>
    </row>
    <row r="2336" spans="1:15" x14ac:dyDescent="0.25">
      <c r="A2336">
        <v>267</v>
      </c>
      <c r="B2336">
        <v>20240522</v>
      </c>
      <c r="C2336">
        <v>7</v>
      </c>
      <c r="D2336">
        <v>15.9</v>
      </c>
      <c r="E2336">
        <v>882</v>
      </c>
      <c r="F2336">
        <v>5.4</v>
      </c>
      <c r="H2336">
        <v>84</v>
      </c>
      <c r="I2336" s="101" t="s">
        <v>20</v>
      </c>
      <c r="J2336" s="1">
        <f>DATEVALUE(RIGHT(jaar_zip[[#This Row],[YYYYMMDD]],2)&amp;"-"&amp;MID(jaar_zip[[#This Row],[YYYYMMDD]],5,2)&amp;"-"&amp;LEFT(jaar_zip[[#This Row],[YYYYMMDD]],4))</f>
        <v>45434</v>
      </c>
      <c r="K2336" s="101" t="str">
        <f>IF(AND(VALUE(MONTH(jaar_zip[[#This Row],[Datum]]))=1,VALUE(WEEKNUM(jaar_zip[[#This Row],[Datum]],21))&gt;51),RIGHT(YEAR(jaar_zip[[#This Row],[Datum]])-1,2),RIGHT(YEAR(jaar_zip[[#This Row],[Datum]]),2))&amp;"-"&amp; TEXT(WEEKNUM(jaar_zip[[#This Row],[Datum]],21),"00")</f>
        <v>24-21</v>
      </c>
      <c r="L2336" s="101">
        <f>MONTH(jaar_zip[[#This Row],[Datum]])</f>
        <v>5</v>
      </c>
      <c r="M2336" s="101">
        <f>IF(ISNUMBER(jaar_zip[[#This Row],[etmaaltemperatuur]]),IF(jaar_zip[[#This Row],[etmaaltemperatuur]]&lt;stookgrens,stookgrens-jaar_zip[[#This Row],[etmaaltemperatuur]],0),"")</f>
        <v>2.0999999999999996</v>
      </c>
      <c r="N2336" s="101">
        <f>IF(ISNUMBER(jaar_zip[[#This Row],[graaddagen]]),IF(OR(MONTH(jaar_zip[[#This Row],[Datum]])=1,MONTH(jaar_zip[[#This Row],[Datum]])=2,MONTH(jaar_zip[[#This Row],[Datum]])=11,MONTH(jaar_zip[[#This Row],[Datum]])=12),1.1,IF(OR(MONTH(jaar_zip[[#This Row],[Datum]])=3,MONTH(jaar_zip[[#This Row],[Datum]])=10),1,0.8))*jaar_zip[[#This Row],[graaddagen]],"")</f>
        <v>1.6799999999999997</v>
      </c>
      <c r="O2336" s="101">
        <f>IF(ISNUMBER(jaar_zip[[#This Row],[etmaaltemperatuur]]),IF(jaar_zip[[#This Row],[etmaaltemperatuur]]&gt;stookgrens,jaar_zip[[#This Row],[etmaaltemperatuur]]-stookgrens,0),"")</f>
        <v>0</v>
      </c>
    </row>
    <row r="2337" spans="1:15" x14ac:dyDescent="0.25">
      <c r="A2337">
        <v>267</v>
      </c>
      <c r="B2337">
        <v>20240523</v>
      </c>
      <c r="C2337">
        <v>5.6</v>
      </c>
      <c r="D2337">
        <v>15.5</v>
      </c>
      <c r="E2337">
        <v>2098</v>
      </c>
      <c r="F2337">
        <v>0</v>
      </c>
      <c r="H2337">
        <v>79</v>
      </c>
      <c r="I2337" s="101" t="s">
        <v>20</v>
      </c>
      <c r="J2337" s="1">
        <f>DATEVALUE(RIGHT(jaar_zip[[#This Row],[YYYYMMDD]],2)&amp;"-"&amp;MID(jaar_zip[[#This Row],[YYYYMMDD]],5,2)&amp;"-"&amp;LEFT(jaar_zip[[#This Row],[YYYYMMDD]],4))</f>
        <v>45435</v>
      </c>
      <c r="K2337" s="101" t="str">
        <f>IF(AND(VALUE(MONTH(jaar_zip[[#This Row],[Datum]]))=1,VALUE(WEEKNUM(jaar_zip[[#This Row],[Datum]],21))&gt;51),RIGHT(YEAR(jaar_zip[[#This Row],[Datum]])-1,2),RIGHT(YEAR(jaar_zip[[#This Row],[Datum]]),2))&amp;"-"&amp; TEXT(WEEKNUM(jaar_zip[[#This Row],[Datum]],21),"00")</f>
        <v>24-21</v>
      </c>
      <c r="L2337" s="101">
        <f>MONTH(jaar_zip[[#This Row],[Datum]])</f>
        <v>5</v>
      </c>
      <c r="M2337" s="101">
        <f>IF(ISNUMBER(jaar_zip[[#This Row],[etmaaltemperatuur]]),IF(jaar_zip[[#This Row],[etmaaltemperatuur]]&lt;stookgrens,stookgrens-jaar_zip[[#This Row],[etmaaltemperatuur]],0),"")</f>
        <v>2.5</v>
      </c>
      <c r="N2337" s="101">
        <f>IF(ISNUMBER(jaar_zip[[#This Row],[graaddagen]]),IF(OR(MONTH(jaar_zip[[#This Row],[Datum]])=1,MONTH(jaar_zip[[#This Row],[Datum]])=2,MONTH(jaar_zip[[#This Row],[Datum]])=11,MONTH(jaar_zip[[#This Row],[Datum]])=12),1.1,IF(OR(MONTH(jaar_zip[[#This Row],[Datum]])=3,MONTH(jaar_zip[[#This Row],[Datum]])=10),1,0.8))*jaar_zip[[#This Row],[graaddagen]],"")</f>
        <v>2</v>
      </c>
      <c r="O2337" s="101">
        <f>IF(ISNUMBER(jaar_zip[[#This Row],[etmaaltemperatuur]]),IF(jaar_zip[[#This Row],[etmaaltemperatuur]]&gt;stookgrens,jaar_zip[[#This Row],[etmaaltemperatuur]]-stookgrens,0),"")</f>
        <v>0</v>
      </c>
    </row>
    <row r="2338" spans="1:15" x14ac:dyDescent="0.25">
      <c r="A2338">
        <v>267</v>
      </c>
      <c r="B2338">
        <v>20240524</v>
      </c>
      <c r="C2338">
        <v>3.8</v>
      </c>
      <c r="D2338">
        <v>15.8</v>
      </c>
      <c r="E2338">
        <v>1674</v>
      </c>
      <c r="F2338">
        <v>9.1999999999999993</v>
      </c>
      <c r="H2338">
        <v>85</v>
      </c>
      <c r="I2338" s="101" t="s">
        <v>20</v>
      </c>
      <c r="J2338" s="1">
        <f>DATEVALUE(RIGHT(jaar_zip[[#This Row],[YYYYMMDD]],2)&amp;"-"&amp;MID(jaar_zip[[#This Row],[YYYYMMDD]],5,2)&amp;"-"&amp;LEFT(jaar_zip[[#This Row],[YYYYMMDD]],4))</f>
        <v>45436</v>
      </c>
      <c r="K2338" s="101" t="str">
        <f>IF(AND(VALUE(MONTH(jaar_zip[[#This Row],[Datum]]))=1,VALUE(WEEKNUM(jaar_zip[[#This Row],[Datum]],21))&gt;51),RIGHT(YEAR(jaar_zip[[#This Row],[Datum]])-1,2),RIGHT(YEAR(jaar_zip[[#This Row],[Datum]]),2))&amp;"-"&amp; TEXT(WEEKNUM(jaar_zip[[#This Row],[Datum]],21),"00")</f>
        <v>24-21</v>
      </c>
      <c r="L2338" s="101">
        <f>MONTH(jaar_zip[[#This Row],[Datum]])</f>
        <v>5</v>
      </c>
      <c r="M2338" s="101">
        <f>IF(ISNUMBER(jaar_zip[[#This Row],[etmaaltemperatuur]]),IF(jaar_zip[[#This Row],[etmaaltemperatuur]]&lt;stookgrens,stookgrens-jaar_zip[[#This Row],[etmaaltemperatuur]],0),"")</f>
        <v>2.1999999999999993</v>
      </c>
      <c r="N2338" s="101">
        <f>IF(ISNUMBER(jaar_zip[[#This Row],[graaddagen]]),IF(OR(MONTH(jaar_zip[[#This Row],[Datum]])=1,MONTH(jaar_zip[[#This Row],[Datum]])=2,MONTH(jaar_zip[[#This Row],[Datum]])=11,MONTH(jaar_zip[[#This Row],[Datum]])=12),1.1,IF(OR(MONTH(jaar_zip[[#This Row],[Datum]])=3,MONTH(jaar_zip[[#This Row],[Datum]])=10),1,0.8))*jaar_zip[[#This Row],[graaddagen]],"")</f>
        <v>1.7599999999999996</v>
      </c>
      <c r="O2338" s="101">
        <f>IF(ISNUMBER(jaar_zip[[#This Row],[etmaaltemperatuur]]),IF(jaar_zip[[#This Row],[etmaaltemperatuur]]&gt;stookgrens,jaar_zip[[#This Row],[etmaaltemperatuur]]-stookgrens,0),"")</f>
        <v>0</v>
      </c>
    </row>
    <row r="2339" spans="1:15" x14ac:dyDescent="0.25">
      <c r="A2339">
        <v>267</v>
      </c>
      <c r="B2339">
        <v>20240525</v>
      </c>
      <c r="C2339">
        <v>4.0999999999999996</v>
      </c>
      <c r="D2339">
        <v>15.7</v>
      </c>
      <c r="E2339">
        <v>1519</v>
      </c>
      <c r="F2339">
        <v>6.8</v>
      </c>
      <c r="H2339">
        <v>88</v>
      </c>
      <c r="I2339" s="101" t="s">
        <v>20</v>
      </c>
      <c r="J2339" s="1">
        <f>DATEVALUE(RIGHT(jaar_zip[[#This Row],[YYYYMMDD]],2)&amp;"-"&amp;MID(jaar_zip[[#This Row],[YYYYMMDD]],5,2)&amp;"-"&amp;LEFT(jaar_zip[[#This Row],[YYYYMMDD]],4))</f>
        <v>45437</v>
      </c>
      <c r="K2339" s="101" t="str">
        <f>IF(AND(VALUE(MONTH(jaar_zip[[#This Row],[Datum]]))=1,VALUE(WEEKNUM(jaar_zip[[#This Row],[Datum]],21))&gt;51),RIGHT(YEAR(jaar_zip[[#This Row],[Datum]])-1,2),RIGHT(YEAR(jaar_zip[[#This Row],[Datum]]),2))&amp;"-"&amp; TEXT(WEEKNUM(jaar_zip[[#This Row],[Datum]],21),"00")</f>
        <v>24-21</v>
      </c>
      <c r="L2339" s="101">
        <f>MONTH(jaar_zip[[#This Row],[Datum]])</f>
        <v>5</v>
      </c>
      <c r="M2339" s="101">
        <f>IF(ISNUMBER(jaar_zip[[#This Row],[etmaaltemperatuur]]),IF(jaar_zip[[#This Row],[etmaaltemperatuur]]&lt;stookgrens,stookgrens-jaar_zip[[#This Row],[etmaaltemperatuur]],0),"")</f>
        <v>2.3000000000000007</v>
      </c>
      <c r="N2339" s="101">
        <f>IF(ISNUMBER(jaar_zip[[#This Row],[graaddagen]]),IF(OR(MONTH(jaar_zip[[#This Row],[Datum]])=1,MONTH(jaar_zip[[#This Row],[Datum]])=2,MONTH(jaar_zip[[#This Row],[Datum]])=11,MONTH(jaar_zip[[#This Row],[Datum]])=12),1.1,IF(OR(MONTH(jaar_zip[[#This Row],[Datum]])=3,MONTH(jaar_zip[[#This Row],[Datum]])=10),1,0.8))*jaar_zip[[#This Row],[graaddagen]],"")</f>
        <v>1.8400000000000007</v>
      </c>
      <c r="O2339" s="101">
        <f>IF(ISNUMBER(jaar_zip[[#This Row],[etmaaltemperatuur]]),IF(jaar_zip[[#This Row],[etmaaltemperatuur]]&gt;stookgrens,jaar_zip[[#This Row],[etmaaltemperatuur]]-stookgrens,0),"")</f>
        <v>0</v>
      </c>
    </row>
    <row r="2340" spans="1:15" x14ac:dyDescent="0.25">
      <c r="A2340">
        <v>267</v>
      </c>
      <c r="B2340">
        <v>20240526</v>
      </c>
      <c r="C2340">
        <v>4.3</v>
      </c>
      <c r="D2340">
        <v>16.100000000000001</v>
      </c>
      <c r="E2340">
        <v>1560</v>
      </c>
      <c r="F2340">
        <v>10.1</v>
      </c>
      <c r="H2340">
        <v>82</v>
      </c>
      <c r="I2340" s="101" t="s">
        <v>20</v>
      </c>
      <c r="J2340" s="1">
        <f>DATEVALUE(RIGHT(jaar_zip[[#This Row],[YYYYMMDD]],2)&amp;"-"&amp;MID(jaar_zip[[#This Row],[YYYYMMDD]],5,2)&amp;"-"&amp;LEFT(jaar_zip[[#This Row],[YYYYMMDD]],4))</f>
        <v>45438</v>
      </c>
      <c r="K2340" s="101" t="str">
        <f>IF(AND(VALUE(MONTH(jaar_zip[[#This Row],[Datum]]))=1,VALUE(WEEKNUM(jaar_zip[[#This Row],[Datum]],21))&gt;51),RIGHT(YEAR(jaar_zip[[#This Row],[Datum]])-1,2),RIGHT(YEAR(jaar_zip[[#This Row],[Datum]]),2))&amp;"-"&amp; TEXT(WEEKNUM(jaar_zip[[#This Row],[Datum]],21),"00")</f>
        <v>24-21</v>
      </c>
      <c r="L2340" s="101">
        <f>MONTH(jaar_zip[[#This Row],[Datum]])</f>
        <v>5</v>
      </c>
      <c r="M2340" s="101">
        <f>IF(ISNUMBER(jaar_zip[[#This Row],[etmaaltemperatuur]]),IF(jaar_zip[[#This Row],[etmaaltemperatuur]]&lt;stookgrens,stookgrens-jaar_zip[[#This Row],[etmaaltemperatuur]],0),"")</f>
        <v>1.8999999999999986</v>
      </c>
      <c r="N2340" s="101">
        <f>IF(ISNUMBER(jaar_zip[[#This Row],[graaddagen]]),IF(OR(MONTH(jaar_zip[[#This Row],[Datum]])=1,MONTH(jaar_zip[[#This Row],[Datum]])=2,MONTH(jaar_zip[[#This Row],[Datum]])=11,MONTH(jaar_zip[[#This Row],[Datum]])=12),1.1,IF(OR(MONTH(jaar_zip[[#This Row],[Datum]])=3,MONTH(jaar_zip[[#This Row],[Datum]])=10),1,0.8))*jaar_zip[[#This Row],[graaddagen]],"")</f>
        <v>1.5199999999999989</v>
      </c>
      <c r="O2340" s="101">
        <f>IF(ISNUMBER(jaar_zip[[#This Row],[etmaaltemperatuur]]),IF(jaar_zip[[#This Row],[etmaaltemperatuur]]&gt;stookgrens,jaar_zip[[#This Row],[etmaaltemperatuur]]-stookgrens,0),"")</f>
        <v>0</v>
      </c>
    </row>
    <row r="2341" spans="1:15" x14ac:dyDescent="0.25">
      <c r="A2341">
        <v>267</v>
      </c>
      <c r="B2341">
        <v>20240527</v>
      </c>
      <c r="C2341">
        <v>5.6</v>
      </c>
      <c r="D2341">
        <v>15.2</v>
      </c>
      <c r="E2341">
        <v>2127</v>
      </c>
      <c r="F2341">
        <v>-0.1</v>
      </c>
      <c r="H2341">
        <v>73</v>
      </c>
      <c r="I2341" s="101" t="s">
        <v>20</v>
      </c>
      <c r="J2341" s="1">
        <f>DATEVALUE(RIGHT(jaar_zip[[#This Row],[YYYYMMDD]],2)&amp;"-"&amp;MID(jaar_zip[[#This Row],[YYYYMMDD]],5,2)&amp;"-"&amp;LEFT(jaar_zip[[#This Row],[YYYYMMDD]],4))</f>
        <v>45439</v>
      </c>
      <c r="K2341" s="101" t="str">
        <f>IF(AND(VALUE(MONTH(jaar_zip[[#This Row],[Datum]]))=1,VALUE(WEEKNUM(jaar_zip[[#This Row],[Datum]],21))&gt;51),RIGHT(YEAR(jaar_zip[[#This Row],[Datum]])-1,2),RIGHT(YEAR(jaar_zip[[#This Row],[Datum]]),2))&amp;"-"&amp; TEXT(WEEKNUM(jaar_zip[[#This Row],[Datum]],21),"00")</f>
        <v>24-22</v>
      </c>
      <c r="L2341" s="101">
        <f>MONTH(jaar_zip[[#This Row],[Datum]])</f>
        <v>5</v>
      </c>
      <c r="M2341" s="101">
        <f>IF(ISNUMBER(jaar_zip[[#This Row],[etmaaltemperatuur]]),IF(jaar_zip[[#This Row],[etmaaltemperatuur]]&lt;stookgrens,stookgrens-jaar_zip[[#This Row],[etmaaltemperatuur]],0),"")</f>
        <v>2.8000000000000007</v>
      </c>
      <c r="N2341" s="101">
        <f>IF(ISNUMBER(jaar_zip[[#This Row],[graaddagen]]),IF(OR(MONTH(jaar_zip[[#This Row],[Datum]])=1,MONTH(jaar_zip[[#This Row],[Datum]])=2,MONTH(jaar_zip[[#This Row],[Datum]])=11,MONTH(jaar_zip[[#This Row],[Datum]])=12),1.1,IF(OR(MONTH(jaar_zip[[#This Row],[Datum]])=3,MONTH(jaar_zip[[#This Row],[Datum]])=10),1,0.8))*jaar_zip[[#This Row],[graaddagen]],"")</f>
        <v>2.2400000000000007</v>
      </c>
      <c r="O2341" s="101">
        <f>IF(ISNUMBER(jaar_zip[[#This Row],[etmaaltemperatuur]]),IF(jaar_zip[[#This Row],[etmaaltemperatuur]]&gt;stookgrens,jaar_zip[[#This Row],[etmaaltemperatuur]]-stookgrens,0),"")</f>
        <v>0</v>
      </c>
    </row>
    <row r="2342" spans="1:15" x14ac:dyDescent="0.25">
      <c r="A2342">
        <v>267</v>
      </c>
      <c r="B2342">
        <v>20240528</v>
      </c>
      <c r="C2342">
        <v>6.5</v>
      </c>
      <c r="D2342">
        <v>14.8</v>
      </c>
      <c r="E2342">
        <v>1784</v>
      </c>
      <c r="F2342">
        <v>4.5</v>
      </c>
      <c r="H2342">
        <v>82</v>
      </c>
      <c r="I2342" s="101" t="s">
        <v>20</v>
      </c>
      <c r="J2342" s="1">
        <f>DATEVALUE(RIGHT(jaar_zip[[#This Row],[YYYYMMDD]],2)&amp;"-"&amp;MID(jaar_zip[[#This Row],[YYYYMMDD]],5,2)&amp;"-"&amp;LEFT(jaar_zip[[#This Row],[YYYYMMDD]],4))</f>
        <v>45440</v>
      </c>
      <c r="K2342" s="101" t="str">
        <f>IF(AND(VALUE(MONTH(jaar_zip[[#This Row],[Datum]]))=1,VALUE(WEEKNUM(jaar_zip[[#This Row],[Datum]],21))&gt;51),RIGHT(YEAR(jaar_zip[[#This Row],[Datum]])-1,2),RIGHT(YEAR(jaar_zip[[#This Row],[Datum]]),2))&amp;"-"&amp; TEXT(WEEKNUM(jaar_zip[[#This Row],[Datum]],21),"00")</f>
        <v>24-22</v>
      </c>
      <c r="L2342" s="101">
        <f>MONTH(jaar_zip[[#This Row],[Datum]])</f>
        <v>5</v>
      </c>
      <c r="M2342" s="101">
        <f>IF(ISNUMBER(jaar_zip[[#This Row],[etmaaltemperatuur]]),IF(jaar_zip[[#This Row],[etmaaltemperatuur]]&lt;stookgrens,stookgrens-jaar_zip[[#This Row],[etmaaltemperatuur]],0),"")</f>
        <v>3.1999999999999993</v>
      </c>
      <c r="N2342" s="101">
        <f>IF(ISNUMBER(jaar_zip[[#This Row],[graaddagen]]),IF(OR(MONTH(jaar_zip[[#This Row],[Datum]])=1,MONTH(jaar_zip[[#This Row],[Datum]])=2,MONTH(jaar_zip[[#This Row],[Datum]])=11,MONTH(jaar_zip[[#This Row],[Datum]])=12),1.1,IF(OR(MONTH(jaar_zip[[#This Row],[Datum]])=3,MONTH(jaar_zip[[#This Row],[Datum]])=10),1,0.8))*jaar_zip[[#This Row],[graaddagen]],"")</f>
        <v>2.5599999999999996</v>
      </c>
      <c r="O2342" s="101">
        <f>IF(ISNUMBER(jaar_zip[[#This Row],[etmaaltemperatuur]]),IF(jaar_zip[[#This Row],[etmaaltemperatuur]]&gt;stookgrens,jaar_zip[[#This Row],[etmaaltemperatuur]]-stookgrens,0),"")</f>
        <v>0</v>
      </c>
    </row>
    <row r="2343" spans="1:15" x14ac:dyDescent="0.25">
      <c r="A2343">
        <v>267</v>
      </c>
      <c r="B2343">
        <v>20240529</v>
      </c>
      <c r="C2343">
        <v>6.7</v>
      </c>
      <c r="D2343">
        <v>15</v>
      </c>
      <c r="E2343">
        <v>1783</v>
      </c>
      <c r="F2343">
        <v>4.4000000000000004</v>
      </c>
      <c r="H2343">
        <v>86</v>
      </c>
      <c r="I2343" s="101" t="s">
        <v>20</v>
      </c>
      <c r="J2343" s="1">
        <f>DATEVALUE(RIGHT(jaar_zip[[#This Row],[YYYYMMDD]],2)&amp;"-"&amp;MID(jaar_zip[[#This Row],[YYYYMMDD]],5,2)&amp;"-"&amp;LEFT(jaar_zip[[#This Row],[YYYYMMDD]],4))</f>
        <v>45441</v>
      </c>
      <c r="K2343" s="101" t="str">
        <f>IF(AND(VALUE(MONTH(jaar_zip[[#This Row],[Datum]]))=1,VALUE(WEEKNUM(jaar_zip[[#This Row],[Datum]],21))&gt;51),RIGHT(YEAR(jaar_zip[[#This Row],[Datum]])-1,2),RIGHT(YEAR(jaar_zip[[#This Row],[Datum]]),2))&amp;"-"&amp; TEXT(WEEKNUM(jaar_zip[[#This Row],[Datum]],21),"00")</f>
        <v>24-22</v>
      </c>
      <c r="L2343" s="101">
        <f>MONTH(jaar_zip[[#This Row],[Datum]])</f>
        <v>5</v>
      </c>
      <c r="M2343" s="101">
        <f>IF(ISNUMBER(jaar_zip[[#This Row],[etmaaltemperatuur]]),IF(jaar_zip[[#This Row],[etmaaltemperatuur]]&lt;stookgrens,stookgrens-jaar_zip[[#This Row],[etmaaltemperatuur]],0),"")</f>
        <v>3</v>
      </c>
      <c r="N2343" s="101">
        <f>IF(ISNUMBER(jaar_zip[[#This Row],[graaddagen]]),IF(OR(MONTH(jaar_zip[[#This Row],[Datum]])=1,MONTH(jaar_zip[[#This Row],[Datum]])=2,MONTH(jaar_zip[[#This Row],[Datum]])=11,MONTH(jaar_zip[[#This Row],[Datum]])=12),1.1,IF(OR(MONTH(jaar_zip[[#This Row],[Datum]])=3,MONTH(jaar_zip[[#This Row],[Datum]])=10),1,0.8))*jaar_zip[[#This Row],[graaddagen]],"")</f>
        <v>2.4000000000000004</v>
      </c>
      <c r="O2343" s="101">
        <f>IF(ISNUMBER(jaar_zip[[#This Row],[etmaaltemperatuur]]),IF(jaar_zip[[#This Row],[etmaaltemperatuur]]&gt;stookgrens,jaar_zip[[#This Row],[etmaaltemperatuur]]-stookgrens,0),"")</f>
        <v>0</v>
      </c>
    </row>
    <row r="2344" spans="1:15" x14ac:dyDescent="0.25">
      <c r="A2344">
        <v>267</v>
      </c>
      <c r="B2344">
        <v>20240530</v>
      </c>
      <c r="C2344">
        <v>4.7</v>
      </c>
      <c r="D2344">
        <v>15</v>
      </c>
      <c r="E2344">
        <v>1911</v>
      </c>
      <c r="F2344">
        <v>0.6</v>
      </c>
      <c r="H2344">
        <v>84</v>
      </c>
      <c r="I2344" s="101" t="s">
        <v>20</v>
      </c>
      <c r="J2344" s="1">
        <f>DATEVALUE(RIGHT(jaar_zip[[#This Row],[YYYYMMDD]],2)&amp;"-"&amp;MID(jaar_zip[[#This Row],[YYYYMMDD]],5,2)&amp;"-"&amp;LEFT(jaar_zip[[#This Row],[YYYYMMDD]],4))</f>
        <v>45442</v>
      </c>
      <c r="K2344" s="101" t="str">
        <f>IF(AND(VALUE(MONTH(jaar_zip[[#This Row],[Datum]]))=1,VALUE(WEEKNUM(jaar_zip[[#This Row],[Datum]],21))&gt;51),RIGHT(YEAR(jaar_zip[[#This Row],[Datum]])-1,2),RIGHT(YEAR(jaar_zip[[#This Row],[Datum]]),2))&amp;"-"&amp; TEXT(WEEKNUM(jaar_zip[[#This Row],[Datum]],21),"00")</f>
        <v>24-22</v>
      </c>
      <c r="L2344" s="101">
        <f>MONTH(jaar_zip[[#This Row],[Datum]])</f>
        <v>5</v>
      </c>
      <c r="M2344" s="101">
        <f>IF(ISNUMBER(jaar_zip[[#This Row],[etmaaltemperatuur]]),IF(jaar_zip[[#This Row],[etmaaltemperatuur]]&lt;stookgrens,stookgrens-jaar_zip[[#This Row],[etmaaltemperatuur]],0),"")</f>
        <v>3</v>
      </c>
      <c r="N2344" s="101">
        <f>IF(ISNUMBER(jaar_zip[[#This Row],[graaddagen]]),IF(OR(MONTH(jaar_zip[[#This Row],[Datum]])=1,MONTH(jaar_zip[[#This Row],[Datum]])=2,MONTH(jaar_zip[[#This Row],[Datum]])=11,MONTH(jaar_zip[[#This Row],[Datum]])=12),1.1,IF(OR(MONTH(jaar_zip[[#This Row],[Datum]])=3,MONTH(jaar_zip[[#This Row],[Datum]])=10),1,0.8))*jaar_zip[[#This Row],[graaddagen]],"")</f>
        <v>2.4000000000000004</v>
      </c>
      <c r="O2344" s="101">
        <f>IF(ISNUMBER(jaar_zip[[#This Row],[etmaaltemperatuur]]),IF(jaar_zip[[#This Row],[etmaaltemperatuur]]&gt;stookgrens,jaar_zip[[#This Row],[etmaaltemperatuur]]-stookgrens,0),"")</f>
        <v>0</v>
      </c>
    </row>
    <row r="2345" spans="1:15" x14ac:dyDescent="0.25">
      <c r="A2345">
        <v>267</v>
      </c>
      <c r="B2345">
        <v>20240531</v>
      </c>
      <c r="C2345">
        <v>6.9</v>
      </c>
      <c r="D2345">
        <v>15.7</v>
      </c>
      <c r="E2345">
        <v>1694</v>
      </c>
      <c r="F2345">
        <v>1</v>
      </c>
      <c r="H2345">
        <v>86</v>
      </c>
      <c r="I2345" s="101" t="s">
        <v>20</v>
      </c>
      <c r="J2345" s="1">
        <f>DATEVALUE(RIGHT(jaar_zip[[#This Row],[YYYYMMDD]],2)&amp;"-"&amp;MID(jaar_zip[[#This Row],[YYYYMMDD]],5,2)&amp;"-"&amp;LEFT(jaar_zip[[#This Row],[YYYYMMDD]],4))</f>
        <v>45443</v>
      </c>
      <c r="K2345" s="101" t="str">
        <f>IF(AND(VALUE(MONTH(jaar_zip[[#This Row],[Datum]]))=1,VALUE(WEEKNUM(jaar_zip[[#This Row],[Datum]],21))&gt;51),RIGHT(YEAR(jaar_zip[[#This Row],[Datum]])-1,2),RIGHT(YEAR(jaar_zip[[#This Row],[Datum]]),2))&amp;"-"&amp; TEXT(WEEKNUM(jaar_zip[[#This Row],[Datum]],21),"00")</f>
        <v>24-22</v>
      </c>
      <c r="L2345" s="101">
        <f>MONTH(jaar_zip[[#This Row],[Datum]])</f>
        <v>5</v>
      </c>
      <c r="M2345" s="101">
        <f>IF(ISNUMBER(jaar_zip[[#This Row],[etmaaltemperatuur]]),IF(jaar_zip[[#This Row],[etmaaltemperatuur]]&lt;stookgrens,stookgrens-jaar_zip[[#This Row],[etmaaltemperatuur]],0),"")</f>
        <v>2.3000000000000007</v>
      </c>
      <c r="N2345" s="101">
        <f>IF(ISNUMBER(jaar_zip[[#This Row],[graaddagen]]),IF(OR(MONTH(jaar_zip[[#This Row],[Datum]])=1,MONTH(jaar_zip[[#This Row],[Datum]])=2,MONTH(jaar_zip[[#This Row],[Datum]])=11,MONTH(jaar_zip[[#This Row],[Datum]])=12),1.1,IF(OR(MONTH(jaar_zip[[#This Row],[Datum]])=3,MONTH(jaar_zip[[#This Row],[Datum]])=10),1,0.8))*jaar_zip[[#This Row],[graaddagen]],"")</f>
        <v>1.8400000000000007</v>
      </c>
      <c r="O2345" s="101">
        <f>IF(ISNUMBER(jaar_zip[[#This Row],[etmaaltemperatuur]]),IF(jaar_zip[[#This Row],[etmaaltemperatuur]]&gt;stookgrens,jaar_zip[[#This Row],[etmaaltemperatuur]]-stookgrens,0),"")</f>
        <v>0</v>
      </c>
    </row>
    <row r="2346" spans="1:15" x14ac:dyDescent="0.25">
      <c r="A2346">
        <v>267</v>
      </c>
      <c r="B2346">
        <v>20240601</v>
      </c>
      <c r="C2346">
        <v>9.5</v>
      </c>
      <c r="D2346">
        <v>15</v>
      </c>
      <c r="E2346">
        <v>682</v>
      </c>
      <c r="F2346">
        <v>6.4</v>
      </c>
      <c r="H2346">
        <v>91</v>
      </c>
      <c r="I2346" s="101" t="s">
        <v>20</v>
      </c>
      <c r="J2346" s="1">
        <f>DATEVALUE(RIGHT(jaar_zip[[#This Row],[YYYYMMDD]],2)&amp;"-"&amp;MID(jaar_zip[[#This Row],[YYYYMMDD]],5,2)&amp;"-"&amp;LEFT(jaar_zip[[#This Row],[YYYYMMDD]],4))</f>
        <v>45444</v>
      </c>
      <c r="K2346" s="101" t="str">
        <f>IF(AND(VALUE(MONTH(jaar_zip[[#This Row],[Datum]]))=1,VALUE(WEEKNUM(jaar_zip[[#This Row],[Datum]],21))&gt;51),RIGHT(YEAR(jaar_zip[[#This Row],[Datum]])-1,2),RIGHT(YEAR(jaar_zip[[#This Row],[Datum]]),2))&amp;"-"&amp; TEXT(WEEKNUM(jaar_zip[[#This Row],[Datum]],21),"00")</f>
        <v>24-22</v>
      </c>
      <c r="L2346" s="101">
        <f>MONTH(jaar_zip[[#This Row],[Datum]])</f>
        <v>6</v>
      </c>
      <c r="M2346" s="101">
        <f>IF(ISNUMBER(jaar_zip[[#This Row],[etmaaltemperatuur]]),IF(jaar_zip[[#This Row],[etmaaltemperatuur]]&lt;stookgrens,stookgrens-jaar_zip[[#This Row],[etmaaltemperatuur]],0),"")</f>
        <v>3</v>
      </c>
      <c r="N2346" s="101">
        <f>IF(ISNUMBER(jaar_zip[[#This Row],[graaddagen]]),IF(OR(MONTH(jaar_zip[[#This Row],[Datum]])=1,MONTH(jaar_zip[[#This Row],[Datum]])=2,MONTH(jaar_zip[[#This Row],[Datum]])=11,MONTH(jaar_zip[[#This Row],[Datum]])=12),1.1,IF(OR(MONTH(jaar_zip[[#This Row],[Datum]])=3,MONTH(jaar_zip[[#This Row],[Datum]])=10),1,0.8))*jaar_zip[[#This Row],[graaddagen]],"")</f>
        <v>2.4000000000000004</v>
      </c>
      <c r="O2346" s="101">
        <f>IF(ISNUMBER(jaar_zip[[#This Row],[etmaaltemperatuur]]),IF(jaar_zip[[#This Row],[etmaaltemperatuur]]&gt;stookgrens,jaar_zip[[#This Row],[etmaaltemperatuur]]-stookgrens,0),"")</f>
        <v>0</v>
      </c>
    </row>
    <row r="2347" spans="1:15" x14ac:dyDescent="0.25">
      <c r="A2347">
        <v>267</v>
      </c>
      <c r="B2347">
        <v>20240602</v>
      </c>
      <c r="C2347">
        <v>7.3</v>
      </c>
      <c r="D2347">
        <v>13.6</v>
      </c>
      <c r="E2347">
        <v>1506</v>
      </c>
      <c r="F2347">
        <v>-0.1</v>
      </c>
      <c r="H2347">
        <v>76</v>
      </c>
      <c r="I2347" s="101" t="s">
        <v>20</v>
      </c>
      <c r="J2347" s="1">
        <f>DATEVALUE(RIGHT(jaar_zip[[#This Row],[YYYYMMDD]],2)&amp;"-"&amp;MID(jaar_zip[[#This Row],[YYYYMMDD]],5,2)&amp;"-"&amp;LEFT(jaar_zip[[#This Row],[YYYYMMDD]],4))</f>
        <v>45445</v>
      </c>
      <c r="K2347" s="101" t="str">
        <f>IF(AND(VALUE(MONTH(jaar_zip[[#This Row],[Datum]]))=1,VALUE(WEEKNUM(jaar_zip[[#This Row],[Datum]],21))&gt;51),RIGHT(YEAR(jaar_zip[[#This Row],[Datum]])-1,2),RIGHT(YEAR(jaar_zip[[#This Row],[Datum]]),2))&amp;"-"&amp; TEXT(WEEKNUM(jaar_zip[[#This Row],[Datum]],21),"00")</f>
        <v>24-22</v>
      </c>
      <c r="L2347" s="101">
        <f>MONTH(jaar_zip[[#This Row],[Datum]])</f>
        <v>6</v>
      </c>
      <c r="M2347" s="101">
        <f>IF(ISNUMBER(jaar_zip[[#This Row],[etmaaltemperatuur]]),IF(jaar_zip[[#This Row],[etmaaltemperatuur]]&lt;stookgrens,stookgrens-jaar_zip[[#This Row],[etmaaltemperatuur]],0),"")</f>
        <v>4.4000000000000004</v>
      </c>
      <c r="N2347" s="101">
        <f>IF(ISNUMBER(jaar_zip[[#This Row],[graaddagen]]),IF(OR(MONTH(jaar_zip[[#This Row],[Datum]])=1,MONTH(jaar_zip[[#This Row],[Datum]])=2,MONTH(jaar_zip[[#This Row],[Datum]])=11,MONTH(jaar_zip[[#This Row],[Datum]])=12),1.1,IF(OR(MONTH(jaar_zip[[#This Row],[Datum]])=3,MONTH(jaar_zip[[#This Row],[Datum]])=10),1,0.8))*jaar_zip[[#This Row],[graaddagen]],"")</f>
        <v>3.5200000000000005</v>
      </c>
      <c r="O2347" s="101">
        <f>IF(ISNUMBER(jaar_zip[[#This Row],[etmaaltemperatuur]]),IF(jaar_zip[[#This Row],[etmaaltemperatuur]]&gt;stookgrens,jaar_zip[[#This Row],[etmaaltemperatuur]]-stookgrens,0),"")</f>
        <v>0</v>
      </c>
    </row>
    <row r="2348" spans="1:15" x14ac:dyDescent="0.25">
      <c r="A2348">
        <v>267</v>
      </c>
      <c r="B2348">
        <v>20240603</v>
      </c>
      <c r="C2348">
        <v>4.4000000000000004</v>
      </c>
      <c r="D2348">
        <v>14.3</v>
      </c>
      <c r="E2348">
        <v>1281</v>
      </c>
      <c r="F2348">
        <v>0.1</v>
      </c>
      <c r="H2348">
        <v>82</v>
      </c>
      <c r="I2348" s="101" t="s">
        <v>20</v>
      </c>
      <c r="J2348" s="1">
        <f>DATEVALUE(RIGHT(jaar_zip[[#This Row],[YYYYMMDD]],2)&amp;"-"&amp;MID(jaar_zip[[#This Row],[YYYYMMDD]],5,2)&amp;"-"&amp;LEFT(jaar_zip[[#This Row],[YYYYMMDD]],4))</f>
        <v>45446</v>
      </c>
      <c r="K2348" s="101" t="str">
        <f>IF(AND(VALUE(MONTH(jaar_zip[[#This Row],[Datum]]))=1,VALUE(WEEKNUM(jaar_zip[[#This Row],[Datum]],21))&gt;51),RIGHT(YEAR(jaar_zip[[#This Row],[Datum]])-1,2),RIGHT(YEAR(jaar_zip[[#This Row],[Datum]]),2))&amp;"-"&amp; TEXT(WEEKNUM(jaar_zip[[#This Row],[Datum]],21),"00")</f>
        <v>24-23</v>
      </c>
      <c r="L2348" s="101">
        <f>MONTH(jaar_zip[[#This Row],[Datum]])</f>
        <v>6</v>
      </c>
      <c r="M2348" s="101">
        <f>IF(ISNUMBER(jaar_zip[[#This Row],[etmaaltemperatuur]]),IF(jaar_zip[[#This Row],[etmaaltemperatuur]]&lt;stookgrens,stookgrens-jaar_zip[[#This Row],[etmaaltemperatuur]],0),"")</f>
        <v>3.6999999999999993</v>
      </c>
      <c r="N2348" s="101">
        <f>IF(ISNUMBER(jaar_zip[[#This Row],[graaddagen]]),IF(OR(MONTH(jaar_zip[[#This Row],[Datum]])=1,MONTH(jaar_zip[[#This Row],[Datum]])=2,MONTH(jaar_zip[[#This Row],[Datum]])=11,MONTH(jaar_zip[[#This Row],[Datum]])=12),1.1,IF(OR(MONTH(jaar_zip[[#This Row],[Datum]])=3,MONTH(jaar_zip[[#This Row],[Datum]])=10),1,0.8))*jaar_zip[[#This Row],[graaddagen]],"")</f>
        <v>2.9599999999999995</v>
      </c>
      <c r="O2348" s="101">
        <f>IF(ISNUMBER(jaar_zip[[#This Row],[etmaaltemperatuur]]),IF(jaar_zip[[#This Row],[etmaaltemperatuur]]&gt;stookgrens,jaar_zip[[#This Row],[etmaaltemperatuur]]-stookgrens,0),"")</f>
        <v>0</v>
      </c>
    </row>
    <row r="2349" spans="1:15" x14ac:dyDescent="0.25">
      <c r="A2349">
        <v>267</v>
      </c>
      <c r="B2349">
        <v>20240604</v>
      </c>
      <c r="C2349">
        <v>5.4</v>
      </c>
      <c r="D2349">
        <v>15.7</v>
      </c>
      <c r="E2349">
        <v>1128</v>
      </c>
      <c r="F2349">
        <v>1.6</v>
      </c>
      <c r="H2349">
        <v>86</v>
      </c>
      <c r="I2349" s="101" t="s">
        <v>20</v>
      </c>
      <c r="J2349" s="1">
        <f>DATEVALUE(RIGHT(jaar_zip[[#This Row],[YYYYMMDD]],2)&amp;"-"&amp;MID(jaar_zip[[#This Row],[YYYYMMDD]],5,2)&amp;"-"&amp;LEFT(jaar_zip[[#This Row],[YYYYMMDD]],4))</f>
        <v>45447</v>
      </c>
      <c r="K2349" s="101" t="str">
        <f>IF(AND(VALUE(MONTH(jaar_zip[[#This Row],[Datum]]))=1,VALUE(WEEKNUM(jaar_zip[[#This Row],[Datum]],21))&gt;51),RIGHT(YEAR(jaar_zip[[#This Row],[Datum]])-1,2),RIGHT(YEAR(jaar_zip[[#This Row],[Datum]]),2))&amp;"-"&amp; TEXT(WEEKNUM(jaar_zip[[#This Row],[Datum]],21),"00")</f>
        <v>24-23</v>
      </c>
      <c r="L2349" s="101">
        <f>MONTH(jaar_zip[[#This Row],[Datum]])</f>
        <v>6</v>
      </c>
      <c r="M2349" s="101">
        <f>IF(ISNUMBER(jaar_zip[[#This Row],[etmaaltemperatuur]]),IF(jaar_zip[[#This Row],[etmaaltemperatuur]]&lt;stookgrens,stookgrens-jaar_zip[[#This Row],[etmaaltemperatuur]],0),"")</f>
        <v>2.3000000000000007</v>
      </c>
      <c r="N2349" s="101">
        <f>IF(ISNUMBER(jaar_zip[[#This Row],[graaddagen]]),IF(OR(MONTH(jaar_zip[[#This Row],[Datum]])=1,MONTH(jaar_zip[[#This Row],[Datum]])=2,MONTH(jaar_zip[[#This Row],[Datum]])=11,MONTH(jaar_zip[[#This Row],[Datum]])=12),1.1,IF(OR(MONTH(jaar_zip[[#This Row],[Datum]])=3,MONTH(jaar_zip[[#This Row],[Datum]])=10),1,0.8))*jaar_zip[[#This Row],[graaddagen]],"")</f>
        <v>1.8400000000000007</v>
      </c>
      <c r="O2349" s="101">
        <f>IF(ISNUMBER(jaar_zip[[#This Row],[etmaaltemperatuur]]),IF(jaar_zip[[#This Row],[etmaaltemperatuur]]&gt;stookgrens,jaar_zip[[#This Row],[etmaaltemperatuur]]-stookgrens,0),"")</f>
        <v>0</v>
      </c>
    </row>
    <row r="2350" spans="1:15" x14ac:dyDescent="0.25">
      <c r="A2350">
        <v>267</v>
      </c>
      <c r="B2350">
        <v>20240605</v>
      </c>
      <c r="C2350">
        <v>6.8</v>
      </c>
      <c r="D2350">
        <v>12.6</v>
      </c>
      <c r="E2350">
        <v>2630</v>
      </c>
      <c r="F2350">
        <v>1.2</v>
      </c>
      <c r="H2350">
        <v>69</v>
      </c>
      <c r="I2350" s="101" t="s">
        <v>20</v>
      </c>
      <c r="J2350" s="1">
        <f>DATEVALUE(RIGHT(jaar_zip[[#This Row],[YYYYMMDD]],2)&amp;"-"&amp;MID(jaar_zip[[#This Row],[YYYYMMDD]],5,2)&amp;"-"&amp;LEFT(jaar_zip[[#This Row],[YYYYMMDD]],4))</f>
        <v>45448</v>
      </c>
      <c r="K2350" s="101" t="str">
        <f>IF(AND(VALUE(MONTH(jaar_zip[[#This Row],[Datum]]))=1,VALUE(WEEKNUM(jaar_zip[[#This Row],[Datum]],21))&gt;51),RIGHT(YEAR(jaar_zip[[#This Row],[Datum]])-1,2),RIGHT(YEAR(jaar_zip[[#This Row],[Datum]]),2))&amp;"-"&amp; TEXT(WEEKNUM(jaar_zip[[#This Row],[Datum]],21),"00")</f>
        <v>24-23</v>
      </c>
      <c r="L2350" s="101">
        <f>MONTH(jaar_zip[[#This Row],[Datum]])</f>
        <v>6</v>
      </c>
      <c r="M2350" s="101">
        <f>IF(ISNUMBER(jaar_zip[[#This Row],[etmaaltemperatuur]]),IF(jaar_zip[[#This Row],[etmaaltemperatuur]]&lt;stookgrens,stookgrens-jaar_zip[[#This Row],[etmaaltemperatuur]],0),"")</f>
        <v>5.4</v>
      </c>
      <c r="N2350" s="101">
        <f>IF(ISNUMBER(jaar_zip[[#This Row],[graaddagen]]),IF(OR(MONTH(jaar_zip[[#This Row],[Datum]])=1,MONTH(jaar_zip[[#This Row],[Datum]])=2,MONTH(jaar_zip[[#This Row],[Datum]])=11,MONTH(jaar_zip[[#This Row],[Datum]])=12),1.1,IF(OR(MONTH(jaar_zip[[#This Row],[Datum]])=3,MONTH(jaar_zip[[#This Row],[Datum]])=10),1,0.8))*jaar_zip[[#This Row],[graaddagen]],"")</f>
        <v>4.32</v>
      </c>
      <c r="O2350" s="101">
        <f>IF(ISNUMBER(jaar_zip[[#This Row],[etmaaltemperatuur]]),IF(jaar_zip[[#This Row],[etmaaltemperatuur]]&gt;stookgrens,jaar_zip[[#This Row],[etmaaltemperatuur]]-stookgrens,0),"")</f>
        <v>0</v>
      </c>
    </row>
    <row r="2351" spans="1:15" x14ac:dyDescent="0.25">
      <c r="A2351">
        <v>267</v>
      </c>
      <c r="B2351">
        <v>20240606</v>
      </c>
      <c r="C2351">
        <v>4.7</v>
      </c>
      <c r="D2351">
        <v>13.2</v>
      </c>
      <c r="E2351">
        <v>1894</v>
      </c>
      <c r="F2351">
        <v>0.7</v>
      </c>
      <c r="H2351">
        <v>75</v>
      </c>
      <c r="I2351" s="101" t="s">
        <v>20</v>
      </c>
      <c r="J2351" s="1">
        <f>DATEVALUE(RIGHT(jaar_zip[[#This Row],[YYYYMMDD]],2)&amp;"-"&amp;MID(jaar_zip[[#This Row],[YYYYMMDD]],5,2)&amp;"-"&amp;LEFT(jaar_zip[[#This Row],[YYYYMMDD]],4))</f>
        <v>45449</v>
      </c>
      <c r="K2351" s="101" t="str">
        <f>IF(AND(VALUE(MONTH(jaar_zip[[#This Row],[Datum]]))=1,VALUE(WEEKNUM(jaar_zip[[#This Row],[Datum]],21))&gt;51),RIGHT(YEAR(jaar_zip[[#This Row],[Datum]])-1,2),RIGHT(YEAR(jaar_zip[[#This Row],[Datum]]),2))&amp;"-"&amp; TEXT(WEEKNUM(jaar_zip[[#This Row],[Datum]],21),"00")</f>
        <v>24-23</v>
      </c>
      <c r="L2351" s="101">
        <f>MONTH(jaar_zip[[#This Row],[Datum]])</f>
        <v>6</v>
      </c>
      <c r="M2351" s="101">
        <f>IF(ISNUMBER(jaar_zip[[#This Row],[etmaaltemperatuur]]),IF(jaar_zip[[#This Row],[etmaaltemperatuur]]&lt;stookgrens,stookgrens-jaar_zip[[#This Row],[etmaaltemperatuur]],0),"")</f>
        <v>4.8000000000000007</v>
      </c>
      <c r="N2351" s="101">
        <f>IF(ISNUMBER(jaar_zip[[#This Row],[graaddagen]]),IF(OR(MONTH(jaar_zip[[#This Row],[Datum]])=1,MONTH(jaar_zip[[#This Row],[Datum]])=2,MONTH(jaar_zip[[#This Row],[Datum]])=11,MONTH(jaar_zip[[#This Row],[Datum]])=12),1.1,IF(OR(MONTH(jaar_zip[[#This Row],[Datum]])=3,MONTH(jaar_zip[[#This Row],[Datum]])=10),1,0.8))*jaar_zip[[#This Row],[graaddagen]],"")</f>
        <v>3.8400000000000007</v>
      </c>
      <c r="O2351" s="101">
        <f>IF(ISNUMBER(jaar_zip[[#This Row],[etmaaltemperatuur]]),IF(jaar_zip[[#This Row],[etmaaltemperatuur]]&gt;stookgrens,jaar_zip[[#This Row],[etmaaltemperatuur]]-stookgrens,0),"")</f>
        <v>0</v>
      </c>
    </row>
    <row r="2352" spans="1:15" x14ac:dyDescent="0.25">
      <c r="A2352">
        <v>267</v>
      </c>
      <c r="B2352">
        <v>20240607</v>
      </c>
      <c r="C2352">
        <v>5.3</v>
      </c>
      <c r="D2352">
        <v>14.5</v>
      </c>
      <c r="E2352">
        <v>2448</v>
      </c>
      <c r="F2352">
        <v>1.2</v>
      </c>
      <c r="H2352">
        <v>69</v>
      </c>
      <c r="I2352" s="101" t="s">
        <v>20</v>
      </c>
      <c r="J2352" s="1">
        <f>DATEVALUE(RIGHT(jaar_zip[[#This Row],[YYYYMMDD]],2)&amp;"-"&amp;MID(jaar_zip[[#This Row],[YYYYMMDD]],5,2)&amp;"-"&amp;LEFT(jaar_zip[[#This Row],[YYYYMMDD]],4))</f>
        <v>45450</v>
      </c>
      <c r="K2352" s="101" t="str">
        <f>IF(AND(VALUE(MONTH(jaar_zip[[#This Row],[Datum]]))=1,VALUE(WEEKNUM(jaar_zip[[#This Row],[Datum]],21))&gt;51),RIGHT(YEAR(jaar_zip[[#This Row],[Datum]])-1,2),RIGHT(YEAR(jaar_zip[[#This Row],[Datum]]),2))&amp;"-"&amp; TEXT(WEEKNUM(jaar_zip[[#This Row],[Datum]],21),"00")</f>
        <v>24-23</v>
      </c>
      <c r="L2352" s="101">
        <f>MONTH(jaar_zip[[#This Row],[Datum]])</f>
        <v>6</v>
      </c>
      <c r="M2352" s="101">
        <f>IF(ISNUMBER(jaar_zip[[#This Row],[etmaaltemperatuur]]),IF(jaar_zip[[#This Row],[etmaaltemperatuur]]&lt;stookgrens,stookgrens-jaar_zip[[#This Row],[etmaaltemperatuur]],0),"")</f>
        <v>3.5</v>
      </c>
      <c r="N2352" s="101">
        <f>IF(ISNUMBER(jaar_zip[[#This Row],[graaddagen]]),IF(OR(MONTH(jaar_zip[[#This Row],[Datum]])=1,MONTH(jaar_zip[[#This Row],[Datum]])=2,MONTH(jaar_zip[[#This Row],[Datum]])=11,MONTH(jaar_zip[[#This Row],[Datum]])=12),1.1,IF(OR(MONTH(jaar_zip[[#This Row],[Datum]])=3,MONTH(jaar_zip[[#This Row],[Datum]])=10),1,0.8))*jaar_zip[[#This Row],[graaddagen]],"")</f>
        <v>2.8000000000000003</v>
      </c>
      <c r="O2352" s="101">
        <f>IF(ISNUMBER(jaar_zip[[#This Row],[etmaaltemperatuur]]),IF(jaar_zip[[#This Row],[etmaaltemperatuur]]&gt;stookgrens,jaar_zip[[#This Row],[etmaaltemperatuur]]-stookgrens,0),"")</f>
        <v>0</v>
      </c>
    </row>
    <row r="2353" spans="1:15" x14ac:dyDescent="0.25">
      <c r="A2353">
        <v>267</v>
      </c>
      <c r="B2353">
        <v>20240608</v>
      </c>
      <c r="C2353">
        <v>6.9</v>
      </c>
      <c r="D2353">
        <v>13.8</v>
      </c>
      <c r="E2353">
        <v>1585</v>
      </c>
      <c r="F2353">
        <v>0.5</v>
      </c>
      <c r="H2353">
        <v>79</v>
      </c>
      <c r="I2353" s="101" t="s">
        <v>20</v>
      </c>
      <c r="J2353" s="1">
        <f>DATEVALUE(RIGHT(jaar_zip[[#This Row],[YYYYMMDD]],2)&amp;"-"&amp;MID(jaar_zip[[#This Row],[YYYYMMDD]],5,2)&amp;"-"&amp;LEFT(jaar_zip[[#This Row],[YYYYMMDD]],4))</f>
        <v>45451</v>
      </c>
      <c r="K2353" s="101" t="str">
        <f>IF(AND(VALUE(MONTH(jaar_zip[[#This Row],[Datum]]))=1,VALUE(WEEKNUM(jaar_zip[[#This Row],[Datum]],21))&gt;51),RIGHT(YEAR(jaar_zip[[#This Row],[Datum]])-1,2),RIGHT(YEAR(jaar_zip[[#This Row],[Datum]]),2))&amp;"-"&amp; TEXT(WEEKNUM(jaar_zip[[#This Row],[Datum]],21),"00")</f>
        <v>24-23</v>
      </c>
      <c r="L2353" s="101">
        <f>MONTH(jaar_zip[[#This Row],[Datum]])</f>
        <v>6</v>
      </c>
      <c r="M2353" s="101">
        <f>IF(ISNUMBER(jaar_zip[[#This Row],[etmaaltemperatuur]]),IF(jaar_zip[[#This Row],[etmaaltemperatuur]]&lt;stookgrens,stookgrens-jaar_zip[[#This Row],[etmaaltemperatuur]],0),"")</f>
        <v>4.1999999999999993</v>
      </c>
      <c r="N2353" s="101">
        <f>IF(ISNUMBER(jaar_zip[[#This Row],[graaddagen]]),IF(OR(MONTH(jaar_zip[[#This Row],[Datum]])=1,MONTH(jaar_zip[[#This Row],[Datum]])=2,MONTH(jaar_zip[[#This Row],[Datum]])=11,MONTH(jaar_zip[[#This Row],[Datum]])=12),1.1,IF(OR(MONTH(jaar_zip[[#This Row],[Datum]])=3,MONTH(jaar_zip[[#This Row],[Datum]])=10),1,0.8))*jaar_zip[[#This Row],[graaddagen]],"")</f>
        <v>3.3599999999999994</v>
      </c>
      <c r="O2353" s="101">
        <f>IF(ISNUMBER(jaar_zip[[#This Row],[etmaaltemperatuur]]),IF(jaar_zip[[#This Row],[etmaaltemperatuur]]&gt;stookgrens,jaar_zip[[#This Row],[etmaaltemperatuur]]-stookgrens,0),"")</f>
        <v>0</v>
      </c>
    </row>
    <row r="2354" spans="1:15" x14ac:dyDescent="0.25">
      <c r="A2354">
        <v>267</v>
      </c>
      <c r="B2354">
        <v>20240609</v>
      </c>
      <c r="C2354">
        <v>7.1</v>
      </c>
      <c r="D2354">
        <v>13</v>
      </c>
      <c r="E2354">
        <v>1517</v>
      </c>
      <c r="F2354">
        <v>-0.1</v>
      </c>
      <c r="H2354">
        <v>75</v>
      </c>
      <c r="I2354" s="101" t="s">
        <v>20</v>
      </c>
      <c r="J2354" s="1">
        <f>DATEVALUE(RIGHT(jaar_zip[[#This Row],[YYYYMMDD]],2)&amp;"-"&amp;MID(jaar_zip[[#This Row],[YYYYMMDD]],5,2)&amp;"-"&amp;LEFT(jaar_zip[[#This Row],[YYYYMMDD]],4))</f>
        <v>45452</v>
      </c>
      <c r="K2354" s="101" t="str">
        <f>IF(AND(VALUE(MONTH(jaar_zip[[#This Row],[Datum]]))=1,VALUE(WEEKNUM(jaar_zip[[#This Row],[Datum]],21))&gt;51),RIGHT(YEAR(jaar_zip[[#This Row],[Datum]])-1,2),RIGHT(YEAR(jaar_zip[[#This Row],[Datum]]),2))&amp;"-"&amp; TEXT(WEEKNUM(jaar_zip[[#This Row],[Datum]],21),"00")</f>
        <v>24-23</v>
      </c>
      <c r="L2354" s="101">
        <f>MONTH(jaar_zip[[#This Row],[Datum]])</f>
        <v>6</v>
      </c>
      <c r="M2354" s="101">
        <f>IF(ISNUMBER(jaar_zip[[#This Row],[etmaaltemperatuur]]),IF(jaar_zip[[#This Row],[etmaaltemperatuur]]&lt;stookgrens,stookgrens-jaar_zip[[#This Row],[etmaaltemperatuur]],0),"")</f>
        <v>5</v>
      </c>
      <c r="N2354" s="101">
        <f>IF(ISNUMBER(jaar_zip[[#This Row],[graaddagen]]),IF(OR(MONTH(jaar_zip[[#This Row],[Datum]])=1,MONTH(jaar_zip[[#This Row],[Datum]])=2,MONTH(jaar_zip[[#This Row],[Datum]])=11,MONTH(jaar_zip[[#This Row],[Datum]])=12),1.1,IF(OR(MONTH(jaar_zip[[#This Row],[Datum]])=3,MONTH(jaar_zip[[#This Row],[Datum]])=10),1,0.8))*jaar_zip[[#This Row],[graaddagen]],"")</f>
        <v>4</v>
      </c>
      <c r="O2354" s="101">
        <f>IF(ISNUMBER(jaar_zip[[#This Row],[etmaaltemperatuur]]),IF(jaar_zip[[#This Row],[etmaaltemperatuur]]&gt;stookgrens,jaar_zip[[#This Row],[etmaaltemperatuur]]-stookgrens,0),"")</f>
        <v>0</v>
      </c>
    </row>
    <row r="2355" spans="1:15" x14ac:dyDescent="0.25">
      <c r="A2355">
        <v>267</v>
      </c>
      <c r="B2355">
        <v>20240610</v>
      </c>
      <c r="C2355">
        <v>7.7</v>
      </c>
      <c r="D2355">
        <v>11.4</v>
      </c>
      <c r="E2355">
        <v>452</v>
      </c>
      <c r="F2355">
        <v>31.7</v>
      </c>
      <c r="H2355">
        <v>86</v>
      </c>
      <c r="I2355" s="101" t="s">
        <v>20</v>
      </c>
      <c r="J2355" s="1">
        <f>DATEVALUE(RIGHT(jaar_zip[[#This Row],[YYYYMMDD]],2)&amp;"-"&amp;MID(jaar_zip[[#This Row],[YYYYMMDD]],5,2)&amp;"-"&amp;LEFT(jaar_zip[[#This Row],[YYYYMMDD]],4))</f>
        <v>45453</v>
      </c>
      <c r="K2355" s="101" t="str">
        <f>IF(AND(VALUE(MONTH(jaar_zip[[#This Row],[Datum]]))=1,VALUE(WEEKNUM(jaar_zip[[#This Row],[Datum]],21))&gt;51),RIGHT(YEAR(jaar_zip[[#This Row],[Datum]])-1,2),RIGHT(YEAR(jaar_zip[[#This Row],[Datum]]),2))&amp;"-"&amp; TEXT(WEEKNUM(jaar_zip[[#This Row],[Datum]],21),"00")</f>
        <v>24-24</v>
      </c>
      <c r="L2355" s="101">
        <f>MONTH(jaar_zip[[#This Row],[Datum]])</f>
        <v>6</v>
      </c>
      <c r="M2355" s="101">
        <f>IF(ISNUMBER(jaar_zip[[#This Row],[etmaaltemperatuur]]),IF(jaar_zip[[#This Row],[etmaaltemperatuur]]&lt;stookgrens,stookgrens-jaar_zip[[#This Row],[etmaaltemperatuur]],0),"")</f>
        <v>6.6</v>
      </c>
      <c r="N2355" s="101">
        <f>IF(ISNUMBER(jaar_zip[[#This Row],[graaddagen]]),IF(OR(MONTH(jaar_zip[[#This Row],[Datum]])=1,MONTH(jaar_zip[[#This Row],[Datum]])=2,MONTH(jaar_zip[[#This Row],[Datum]])=11,MONTH(jaar_zip[[#This Row],[Datum]])=12),1.1,IF(OR(MONTH(jaar_zip[[#This Row],[Datum]])=3,MONTH(jaar_zip[[#This Row],[Datum]])=10),1,0.8))*jaar_zip[[#This Row],[graaddagen]],"")</f>
        <v>5.28</v>
      </c>
      <c r="O2355" s="101">
        <f>IF(ISNUMBER(jaar_zip[[#This Row],[etmaaltemperatuur]]),IF(jaar_zip[[#This Row],[etmaaltemperatuur]]&gt;stookgrens,jaar_zip[[#This Row],[etmaaltemperatuur]]-stookgrens,0),"")</f>
        <v>0</v>
      </c>
    </row>
    <row r="2356" spans="1:15" x14ac:dyDescent="0.25">
      <c r="A2356">
        <v>267</v>
      </c>
      <c r="B2356">
        <v>20240611</v>
      </c>
      <c r="C2356">
        <v>8.4</v>
      </c>
      <c r="D2356">
        <v>12.2</v>
      </c>
      <c r="E2356">
        <v>2414</v>
      </c>
      <c r="F2356">
        <v>3.8</v>
      </c>
      <c r="H2356">
        <v>78</v>
      </c>
      <c r="I2356" s="101" t="s">
        <v>20</v>
      </c>
      <c r="J2356" s="1">
        <f>DATEVALUE(RIGHT(jaar_zip[[#This Row],[YYYYMMDD]],2)&amp;"-"&amp;MID(jaar_zip[[#This Row],[YYYYMMDD]],5,2)&amp;"-"&amp;LEFT(jaar_zip[[#This Row],[YYYYMMDD]],4))</f>
        <v>45454</v>
      </c>
      <c r="K2356" s="101" t="str">
        <f>IF(AND(VALUE(MONTH(jaar_zip[[#This Row],[Datum]]))=1,VALUE(WEEKNUM(jaar_zip[[#This Row],[Datum]],21))&gt;51),RIGHT(YEAR(jaar_zip[[#This Row],[Datum]])-1,2),RIGHT(YEAR(jaar_zip[[#This Row],[Datum]]),2))&amp;"-"&amp; TEXT(WEEKNUM(jaar_zip[[#This Row],[Datum]],21),"00")</f>
        <v>24-24</v>
      </c>
      <c r="L2356" s="101">
        <f>MONTH(jaar_zip[[#This Row],[Datum]])</f>
        <v>6</v>
      </c>
      <c r="M2356" s="101">
        <f>IF(ISNUMBER(jaar_zip[[#This Row],[etmaaltemperatuur]]),IF(jaar_zip[[#This Row],[etmaaltemperatuur]]&lt;stookgrens,stookgrens-jaar_zip[[#This Row],[etmaaltemperatuur]],0),"")</f>
        <v>5.8000000000000007</v>
      </c>
      <c r="N2356" s="101">
        <f>IF(ISNUMBER(jaar_zip[[#This Row],[graaddagen]]),IF(OR(MONTH(jaar_zip[[#This Row],[Datum]])=1,MONTH(jaar_zip[[#This Row],[Datum]])=2,MONTH(jaar_zip[[#This Row],[Datum]])=11,MONTH(jaar_zip[[#This Row],[Datum]])=12),1.1,IF(OR(MONTH(jaar_zip[[#This Row],[Datum]])=3,MONTH(jaar_zip[[#This Row],[Datum]])=10),1,0.8))*jaar_zip[[#This Row],[graaddagen]],"")</f>
        <v>4.6400000000000006</v>
      </c>
      <c r="O2356" s="101">
        <f>IF(ISNUMBER(jaar_zip[[#This Row],[etmaaltemperatuur]]),IF(jaar_zip[[#This Row],[etmaaltemperatuur]]&gt;stookgrens,jaar_zip[[#This Row],[etmaaltemperatuur]]-stookgrens,0),"")</f>
        <v>0</v>
      </c>
    </row>
    <row r="2357" spans="1:15" x14ac:dyDescent="0.25">
      <c r="A2357">
        <v>267</v>
      </c>
      <c r="B2357">
        <v>20240612</v>
      </c>
      <c r="C2357">
        <v>6.6</v>
      </c>
      <c r="D2357">
        <v>11.7</v>
      </c>
      <c r="E2357">
        <v>1767</v>
      </c>
      <c r="F2357">
        <v>1.5</v>
      </c>
      <c r="H2357">
        <v>74</v>
      </c>
      <c r="I2357" s="101" t="s">
        <v>20</v>
      </c>
      <c r="J2357" s="1">
        <f>DATEVALUE(RIGHT(jaar_zip[[#This Row],[YYYYMMDD]],2)&amp;"-"&amp;MID(jaar_zip[[#This Row],[YYYYMMDD]],5,2)&amp;"-"&amp;LEFT(jaar_zip[[#This Row],[YYYYMMDD]],4))</f>
        <v>45455</v>
      </c>
      <c r="K2357" s="101" t="str">
        <f>IF(AND(VALUE(MONTH(jaar_zip[[#This Row],[Datum]]))=1,VALUE(WEEKNUM(jaar_zip[[#This Row],[Datum]],21))&gt;51),RIGHT(YEAR(jaar_zip[[#This Row],[Datum]])-1,2),RIGHT(YEAR(jaar_zip[[#This Row],[Datum]]),2))&amp;"-"&amp; TEXT(WEEKNUM(jaar_zip[[#This Row],[Datum]],21),"00")</f>
        <v>24-24</v>
      </c>
      <c r="L2357" s="101">
        <f>MONTH(jaar_zip[[#This Row],[Datum]])</f>
        <v>6</v>
      </c>
      <c r="M2357" s="101">
        <f>IF(ISNUMBER(jaar_zip[[#This Row],[etmaaltemperatuur]]),IF(jaar_zip[[#This Row],[etmaaltemperatuur]]&lt;stookgrens,stookgrens-jaar_zip[[#This Row],[etmaaltemperatuur]],0),"")</f>
        <v>6.3000000000000007</v>
      </c>
      <c r="N2357" s="101">
        <f>IF(ISNUMBER(jaar_zip[[#This Row],[graaddagen]]),IF(OR(MONTH(jaar_zip[[#This Row],[Datum]])=1,MONTH(jaar_zip[[#This Row],[Datum]])=2,MONTH(jaar_zip[[#This Row],[Datum]])=11,MONTH(jaar_zip[[#This Row],[Datum]])=12),1.1,IF(OR(MONTH(jaar_zip[[#This Row],[Datum]])=3,MONTH(jaar_zip[[#This Row],[Datum]])=10),1,0.8))*jaar_zip[[#This Row],[graaddagen]],"")</f>
        <v>5.0400000000000009</v>
      </c>
      <c r="O2357" s="101">
        <f>IF(ISNUMBER(jaar_zip[[#This Row],[etmaaltemperatuur]]),IF(jaar_zip[[#This Row],[etmaaltemperatuur]]&gt;stookgrens,jaar_zip[[#This Row],[etmaaltemperatuur]]-stookgrens,0),"")</f>
        <v>0</v>
      </c>
    </row>
    <row r="2358" spans="1:15" x14ac:dyDescent="0.25">
      <c r="A2358">
        <v>267</v>
      </c>
      <c r="B2358">
        <v>20240613</v>
      </c>
      <c r="C2358">
        <v>3.7</v>
      </c>
      <c r="D2358">
        <v>13.7</v>
      </c>
      <c r="E2358">
        <v>1600</v>
      </c>
      <c r="F2358">
        <v>1.6</v>
      </c>
      <c r="H2358">
        <v>76</v>
      </c>
      <c r="I2358" s="101" t="s">
        <v>20</v>
      </c>
      <c r="J2358" s="1">
        <f>DATEVALUE(RIGHT(jaar_zip[[#This Row],[YYYYMMDD]],2)&amp;"-"&amp;MID(jaar_zip[[#This Row],[YYYYMMDD]],5,2)&amp;"-"&amp;LEFT(jaar_zip[[#This Row],[YYYYMMDD]],4))</f>
        <v>45456</v>
      </c>
      <c r="K2358" s="101" t="str">
        <f>IF(AND(VALUE(MONTH(jaar_zip[[#This Row],[Datum]]))=1,VALUE(WEEKNUM(jaar_zip[[#This Row],[Datum]],21))&gt;51),RIGHT(YEAR(jaar_zip[[#This Row],[Datum]])-1,2),RIGHT(YEAR(jaar_zip[[#This Row],[Datum]]),2))&amp;"-"&amp; TEXT(WEEKNUM(jaar_zip[[#This Row],[Datum]],21),"00")</f>
        <v>24-24</v>
      </c>
      <c r="L2358" s="101">
        <f>MONTH(jaar_zip[[#This Row],[Datum]])</f>
        <v>6</v>
      </c>
      <c r="M2358" s="101">
        <f>IF(ISNUMBER(jaar_zip[[#This Row],[etmaaltemperatuur]]),IF(jaar_zip[[#This Row],[etmaaltemperatuur]]&lt;stookgrens,stookgrens-jaar_zip[[#This Row],[etmaaltemperatuur]],0),"")</f>
        <v>4.3000000000000007</v>
      </c>
      <c r="N2358" s="101">
        <f>IF(ISNUMBER(jaar_zip[[#This Row],[graaddagen]]),IF(OR(MONTH(jaar_zip[[#This Row],[Datum]])=1,MONTH(jaar_zip[[#This Row],[Datum]])=2,MONTH(jaar_zip[[#This Row],[Datum]])=11,MONTH(jaar_zip[[#This Row],[Datum]])=12),1.1,IF(OR(MONTH(jaar_zip[[#This Row],[Datum]])=3,MONTH(jaar_zip[[#This Row],[Datum]])=10),1,0.8))*jaar_zip[[#This Row],[graaddagen]],"")</f>
        <v>3.4400000000000008</v>
      </c>
      <c r="O2358" s="101">
        <f>IF(ISNUMBER(jaar_zip[[#This Row],[etmaaltemperatuur]]),IF(jaar_zip[[#This Row],[etmaaltemperatuur]]&gt;stookgrens,jaar_zip[[#This Row],[etmaaltemperatuur]]-stookgrens,0),"")</f>
        <v>0</v>
      </c>
    </row>
    <row r="2359" spans="1:15" x14ac:dyDescent="0.25">
      <c r="A2359">
        <v>267</v>
      </c>
      <c r="B2359">
        <v>20240614</v>
      </c>
      <c r="C2359">
        <v>5.8</v>
      </c>
      <c r="D2359">
        <v>14.7</v>
      </c>
      <c r="E2359">
        <v>1236</v>
      </c>
      <c r="F2359">
        <v>2.8</v>
      </c>
      <c r="H2359">
        <v>85</v>
      </c>
      <c r="I2359" s="101" t="s">
        <v>20</v>
      </c>
      <c r="J2359" s="1">
        <f>DATEVALUE(RIGHT(jaar_zip[[#This Row],[YYYYMMDD]],2)&amp;"-"&amp;MID(jaar_zip[[#This Row],[YYYYMMDD]],5,2)&amp;"-"&amp;LEFT(jaar_zip[[#This Row],[YYYYMMDD]],4))</f>
        <v>45457</v>
      </c>
      <c r="K2359" s="101" t="str">
        <f>IF(AND(VALUE(MONTH(jaar_zip[[#This Row],[Datum]]))=1,VALUE(WEEKNUM(jaar_zip[[#This Row],[Datum]],21))&gt;51),RIGHT(YEAR(jaar_zip[[#This Row],[Datum]])-1,2),RIGHT(YEAR(jaar_zip[[#This Row],[Datum]]),2))&amp;"-"&amp; TEXT(WEEKNUM(jaar_zip[[#This Row],[Datum]],21),"00")</f>
        <v>24-24</v>
      </c>
      <c r="L2359" s="101">
        <f>MONTH(jaar_zip[[#This Row],[Datum]])</f>
        <v>6</v>
      </c>
      <c r="M2359" s="101">
        <f>IF(ISNUMBER(jaar_zip[[#This Row],[etmaaltemperatuur]]),IF(jaar_zip[[#This Row],[etmaaltemperatuur]]&lt;stookgrens,stookgrens-jaar_zip[[#This Row],[etmaaltemperatuur]],0),"")</f>
        <v>3.3000000000000007</v>
      </c>
      <c r="N2359" s="101">
        <f>IF(ISNUMBER(jaar_zip[[#This Row],[graaddagen]]),IF(OR(MONTH(jaar_zip[[#This Row],[Datum]])=1,MONTH(jaar_zip[[#This Row],[Datum]])=2,MONTH(jaar_zip[[#This Row],[Datum]])=11,MONTH(jaar_zip[[#This Row],[Datum]])=12),1.1,IF(OR(MONTH(jaar_zip[[#This Row],[Datum]])=3,MONTH(jaar_zip[[#This Row],[Datum]])=10),1,0.8))*jaar_zip[[#This Row],[graaddagen]],"")</f>
        <v>2.6400000000000006</v>
      </c>
      <c r="O2359" s="101">
        <f>IF(ISNUMBER(jaar_zip[[#This Row],[etmaaltemperatuur]]),IF(jaar_zip[[#This Row],[etmaaltemperatuur]]&gt;stookgrens,jaar_zip[[#This Row],[etmaaltemperatuur]]-stookgrens,0),"")</f>
        <v>0</v>
      </c>
    </row>
    <row r="2360" spans="1:15" x14ac:dyDescent="0.25">
      <c r="A2360">
        <v>267</v>
      </c>
      <c r="B2360">
        <v>20240615</v>
      </c>
      <c r="C2360">
        <v>7.8</v>
      </c>
      <c r="D2360">
        <v>14.1</v>
      </c>
      <c r="E2360">
        <v>1421</v>
      </c>
      <c r="F2360">
        <v>11.7</v>
      </c>
      <c r="H2360">
        <v>83</v>
      </c>
      <c r="I2360" s="101" t="s">
        <v>20</v>
      </c>
      <c r="J2360" s="1">
        <f>DATEVALUE(RIGHT(jaar_zip[[#This Row],[YYYYMMDD]],2)&amp;"-"&amp;MID(jaar_zip[[#This Row],[YYYYMMDD]],5,2)&amp;"-"&amp;LEFT(jaar_zip[[#This Row],[YYYYMMDD]],4))</f>
        <v>45458</v>
      </c>
      <c r="K2360" s="101" t="str">
        <f>IF(AND(VALUE(MONTH(jaar_zip[[#This Row],[Datum]]))=1,VALUE(WEEKNUM(jaar_zip[[#This Row],[Datum]],21))&gt;51),RIGHT(YEAR(jaar_zip[[#This Row],[Datum]])-1,2),RIGHT(YEAR(jaar_zip[[#This Row],[Datum]]),2))&amp;"-"&amp; TEXT(WEEKNUM(jaar_zip[[#This Row],[Datum]],21),"00")</f>
        <v>24-24</v>
      </c>
      <c r="L2360" s="101">
        <f>MONTH(jaar_zip[[#This Row],[Datum]])</f>
        <v>6</v>
      </c>
      <c r="M2360" s="101">
        <f>IF(ISNUMBER(jaar_zip[[#This Row],[etmaaltemperatuur]]),IF(jaar_zip[[#This Row],[etmaaltemperatuur]]&lt;stookgrens,stookgrens-jaar_zip[[#This Row],[etmaaltemperatuur]],0),"")</f>
        <v>3.9000000000000004</v>
      </c>
      <c r="N2360" s="101">
        <f>IF(ISNUMBER(jaar_zip[[#This Row],[graaddagen]]),IF(OR(MONTH(jaar_zip[[#This Row],[Datum]])=1,MONTH(jaar_zip[[#This Row],[Datum]])=2,MONTH(jaar_zip[[#This Row],[Datum]])=11,MONTH(jaar_zip[[#This Row],[Datum]])=12),1.1,IF(OR(MONTH(jaar_zip[[#This Row],[Datum]])=3,MONTH(jaar_zip[[#This Row],[Datum]])=10),1,0.8))*jaar_zip[[#This Row],[graaddagen]],"")</f>
        <v>3.1200000000000006</v>
      </c>
      <c r="O2360" s="101">
        <f>IF(ISNUMBER(jaar_zip[[#This Row],[etmaaltemperatuur]]),IF(jaar_zip[[#This Row],[etmaaltemperatuur]]&gt;stookgrens,jaar_zip[[#This Row],[etmaaltemperatuur]]-stookgrens,0),"")</f>
        <v>0</v>
      </c>
    </row>
    <row r="2361" spans="1:15" x14ac:dyDescent="0.25">
      <c r="A2361">
        <v>267</v>
      </c>
      <c r="B2361">
        <v>20240616</v>
      </c>
      <c r="C2361">
        <v>6.8</v>
      </c>
      <c r="D2361">
        <v>14.7</v>
      </c>
      <c r="E2361">
        <v>1940</v>
      </c>
      <c r="F2361">
        <v>4.7</v>
      </c>
      <c r="H2361">
        <v>82</v>
      </c>
      <c r="I2361" s="101" t="s">
        <v>20</v>
      </c>
      <c r="J2361" s="1">
        <f>DATEVALUE(RIGHT(jaar_zip[[#This Row],[YYYYMMDD]],2)&amp;"-"&amp;MID(jaar_zip[[#This Row],[YYYYMMDD]],5,2)&amp;"-"&amp;LEFT(jaar_zip[[#This Row],[YYYYMMDD]],4))</f>
        <v>45459</v>
      </c>
      <c r="K2361" s="101" t="str">
        <f>IF(AND(VALUE(MONTH(jaar_zip[[#This Row],[Datum]]))=1,VALUE(WEEKNUM(jaar_zip[[#This Row],[Datum]],21))&gt;51),RIGHT(YEAR(jaar_zip[[#This Row],[Datum]])-1,2),RIGHT(YEAR(jaar_zip[[#This Row],[Datum]]),2))&amp;"-"&amp; TEXT(WEEKNUM(jaar_zip[[#This Row],[Datum]],21),"00")</f>
        <v>24-24</v>
      </c>
      <c r="L2361" s="101">
        <f>MONTH(jaar_zip[[#This Row],[Datum]])</f>
        <v>6</v>
      </c>
      <c r="M2361" s="101">
        <f>IF(ISNUMBER(jaar_zip[[#This Row],[etmaaltemperatuur]]),IF(jaar_zip[[#This Row],[etmaaltemperatuur]]&lt;stookgrens,stookgrens-jaar_zip[[#This Row],[etmaaltemperatuur]],0),"")</f>
        <v>3.3000000000000007</v>
      </c>
      <c r="N2361" s="101">
        <f>IF(ISNUMBER(jaar_zip[[#This Row],[graaddagen]]),IF(OR(MONTH(jaar_zip[[#This Row],[Datum]])=1,MONTH(jaar_zip[[#This Row],[Datum]])=2,MONTH(jaar_zip[[#This Row],[Datum]])=11,MONTH(jaar_zip[[#This Row],[Datum]])=12),1.1,IF(OR(MONTH(jaar_zip[[#This Row],[Datum]])=3,MONTH(jaar_zip[[#This Row],[Datum]])=10),1,0.8))*jaar_zip[[#This Row],[graaddagen]],"")</f>
        <v>2.6400000000000006</v>
      </c>
      <c r="O2361" s="101">
        <f>IF(ISNUMBER(jaar_zip[[#This Row],[etmaaltemperatuur]]),IF(jaar_zip[[#This Row],[etmaaltemperatuur]]&gt;stookgrens,jaar_zip[[#This Row],[etmaaltemperatuur]]-stookgrens,0),"")</f>
        <v>0</v>
      </c>
    </row>
    <row r="2362" spans="1:15" x14ac:dyDescent="0.25">
      <c r="A2362">
        <v>267</v>
      </c>
      <c r="B2362">
        <v>20240617</v>
      </c>
      <c r="C2362">
        <v>4.4000000000000004</v>
      </c>
      <c r="D2362">
        <v>15.6</v>
      </c>
      <c r="E2362">
        <v>2983</v>
      </c>
      <c r="F2362">
        <v>0</v>
      </c>
      <c r="H2362">
        <v>78</v>
      </c>
      <c r="I2362" s="101" t="s">
        <v>20</v>
      </c>
      <c r="J2362" s="1">
        <f>DATEVALUE(RIGHT(jaar_zip[[#This Row],[YYYYMMDD]],2)&amp;"-"&amp;MID(jaar_zip[[#This Row],[YYYYMMDD]],5,2)&amp;"-"&amp;LEFT(jaar_zip[[#This Row],[YYYYMMDD]],4))</f>
        <v>45460</v>
      </c>
      <c r="K2362" s="101" t="str">
        <f>IF(AND(VALUE(MONTH(jaar_zip[[#This Row],[Datum]]))=1,VALUE(WEEKNUM(jaar_zip[[#This Row],[Datum]],21))&gt;51),RIGHT(YEAR(jaar_zip[[#This Row],[Datum]])-1,2),RIGHT(YEAR(jaar_zip[[#This Row],[Datum]]),2))&amp;"-"&amp; TEXT(WEEKNUM(jaar_zip[[#This Row],[Datum]],21),"00")</f>
        <v>24-25</v>
      </c>
      <c r="L2362" s="101">
        <f>MONTH(jaar_zip[[#This Row],[Datum]])</f>
        <v>6</v>
      </c>
      <c r="M2362" s="101">
        <f>IF(ISNUMBER(jaar_zip[[#This Row],[etmaaltemperatuur]]),IF(jaar_zip[[#This Row],[etmaaltemperatuur]]&lt;stookgrens,stookgrens-jaar_zip[[#This Row],[etmaaltemperatuur]],0),"")</f>
        <v>2.4000000000000004</v>
      </c>
      <c r="N2362" s="101">
        <f>IF(ISNUMBER(jaar_zip[[#This Row],[graaddagen]]),IF(OR(MONTH(jaar_zip[[#This Row],[Datum]])=1,MONTH(jaar_zip[[#This Row],[Datum]])=2,MONTH(jaar_zip[[#This Row],[Datum]])=11,MONTH(jaar_zip[[#This Row],[Datum]])=12),1.1,IF(OR(MONTH(jaar_zip[[#This Row],[Datum]])=3,MONTH(jaar_zip[[#This Row],[Datum]])=10),1,0.8))*jaar_zip[[#This Row],[graaddagen]],"")</f>
        <v>1.9200000000000004</v>
      </c>
      <c r="O2362" s="101">
        <f>IF(ISNUMBER(jaar_zip[[#This Row],[etmaaltemperatuur]]),IF(jaar_zip[[#This Row],[etmaaltemperatuur]]&gt;stookgrens,jaar_zip[[#This Row],[etmaaltemperatuur]]-stookgrens,0),"")</f>
        <v>0</v>
      </c>
    </row>
    <row r="2363" spans="1:15" x14ac:dyDescent="0.25">
      <c r="A2363">
        <v>267</v>
      </c>
      <c r="B2363">
        <v>20240618</v>
      </c>
      <c r="C2363">
        <v>2.7</v>
      </c>
      <c r="D2363">
        <v>15.7</v>
      </c>
      <c r="E2363">
        <v>1378</v>
      </c>
      <c r="F2363">
        <v>-0.1</v>
      </c>
      <c r="H2363">
        <v>80</v>
      </c>
      <c r="I2363" s="101" t="s">
        <v>20</v>
      </c>
      <c r="J2363" s="1">
        <f>DATEVALUE(RIGHT(jaar_zip[[#This Row],[YYYYMMDD]],2)&amp;"-"&amp;MID(jaar_zip[[#This Row],[YYYYMMDD]],5,2)&amp;"-"&amp;LEFT(jaar_zip[[#This Row],[YYYYMMDD]],4))</f>
        <v>45461</v>
      </c>
      <c r="K2363" s="101" t="str">
        <f>IF(AND(VALUE(MONTH(jaar_zip[[#This Row],[Datum]]))=1,VALUE(WEEKNUM(jaar_zip[[#This Row],[Datum]],21))&gt;51),RIGHT(YEAR(jaar_zip[[#This Row],[Datum]])-1,2),RIGHT(YEAR(jaar_zip[[#This Row],[Datum]]),2))&amp;"-"&amp; TEXT(WEEKNUM(jaar_zip[[#This Row],[Datum]],21),"00")</f>
        <v>24-25</v>
      </c>
      <c r="L2363" s="101">
        <f>MONTH(jaar_zip[[#This Row],[Datum]])</f>
        <v>6</v>
      </c>
      <c r="M2363" s="101">
        <f>IF(ISNUMBER(jaar_zip[[#This Row],[etmaaltemperatuur]]),IF(jaar_zip[[#This Row],[etmaaltemperatuur]]&lt;stookgrens,stookgrens-jaar_zip[[#This Row],[etmaaltemperatuur]],0),"")</f>
        <v>2.3000000000000007</v>
      </c>
      <c r="N2363" s="101">
        <f>IF(ISNUMBER(jaar_zip[[#This Row],[graaddagen]]),IF(OR(MONTH(jaar_zip[[#This Row],[Datum]])=1,MONTH(jaar_zip[[#This Row],[Datum]])=2,MONTH(jaar_zip[[#This Row],[Datum]])=11,MONTH(jaar_zip[[#This Row],[Datum]])=12),1.1,IF(OR(MONTH(jaar_zip[[#This Row],[Datum]])=3,MONTH(jaar_zip[[#This Row],[Datum]])=10),1,0.8))*jaar_zip[[#This Row],[graaddagen]],"")</f>
        <v>1.8400000000000007</v>
      </c>
      <c r="O2363" s="101">
        <f>IF(ISNUMBER(jaar_zip[[#This Row],[etmaaltemperatuur]]),IF(jaar_zip[[#This Row],[etmaaltemperatuur]]&gt;stookgrens,jaar_zip[[#This Row],[etmaaltemperatuur]]-stookgrens,0),"")</f>
        <v>0</v>
      </c>
    </row>
    <row r="2364" spans="1:15" x14ac:dyDescent="0.25">
      <c r="A2364">
        <v>267</v>
      </c>
      <c r="B2364">
        <v>20240619</v>
      </c>
      <c r="C2364">
        <v>4.7</v>
      </c>
      <c r="D2364">
        <v>14.5</v>
      </c>
      <c r="E2364">
        <v>2937</v>
      </c>
      <c r="F2364">
        <v>0</v>
      </c>
      <c r="H2364">
        <v>79</v>
      </c>
      <c r="I2364" s="101" t="s">
        <v>20</v>
      </c>
      <c r="J2364" s="1">
        <f>DATEVALUE(RIGHT(jaar_zip[[#This Row],[YYYYMMDD]],2)&amp;"-"&amp;MID(jaar_zip[[#This Row],[YYYYMMDD]],5,2)&amp;"-"&amp;LEFT(jaar_zip[[#This Row],[YYYYMMDD]],4))</f>
        <v>45462</v>
      </c>
      <c r="K2364" s="101" t="str">
        <f>IF(AND(VALUE(MONTH(jaar_zip[[#This Row],[Datum]]))=1,VALUE(WEEKNUM(jaar_zip[[#This Row],[Datum]],21))&gt;51),RIGHT(YEAR(jaar_zip[[#This Row],[Datum]])-1,2),RIGHT(YEAR(jaar_zip[[#This Row],[Datum]]),2))&amp;"-"&amp; TEXT(WEEKNUM(jaar_zip[[#This Row],[Datum]],21),"00")</f>
        <v>24-25</v>
      </c>
      <c r="L2364" s="101">
        <f>MONTH(jaar_zip[[#This Row],[Datum]])</f>
        <v>6</v>
      </c>
      <c r="M2364" s="101">
        <f>IF(ISNUMBER(jaar_zip[[#This Row],[etmaaltemperatuur]]),IF(jaar_zip[[#This Row],[etmaaltemperatuur]]&lt;stookgrens,stookgrens-jaar_zip[[#This Row],[etmaaltemperatuur]],0),"")</f>
        <v>3.5</v>
      </c>
      <c r="N2364" s="101">
        <f>IF(ISNUMBER(jaar_zip[[#This Row],[graaddagen]]),IF(OR(MONTH(jaar_zip[[#This Row],[Datum]])=1,MONTH(jaar_zip[[#This Row],[Datum]])=2,MONTH(jaar_zip[[#This Row],[Datum]])=11,MONTH(jaar_zip[[#This Row],[Datum]])=12),1.1,IF(OR(MONTH(jaar_zip[[#This Row],[Datum]])=3,MONTH(jaar_zip[[#This Row],[Datum]])=10),1,0.8))*jaar_zip[[#This Row],[graaddagen]],"")</f>
        <v>2.8000000000000003</v>
      </c>
      <c r="O2364" s="101">
        <f>IF(ISNUMBER(jaar_zip[[#This Row],[etmaaltemperatuur]]),IF(jaar_zip[[#This Row],[etmaaltemperatuur]]&gt;stookgrens,jaar_zip[[#This Row],[etmaaltemperatuur]]-stookgrens,0),"")</f>
        <v>0</v>
      </c>
    </row>
    <row r="2365" spans="1:15" x14ac:dyDescent="0.25">
      <c r="A2365">
        <v>267</v>
      </c>
      <c r="B2365">
        <v>20240620</v>
      </c>
      <c r="C2365">
        <v>3.7</v>
      </c>
      <c r="D2365">
        <v>14.4</v>
      </c>
      <c r="E2365">
        <v>1948</v>
      </c>
      <c r="F2365">
        <v>0</v>
      </c>
      <c r="H2365">
        <v>81</v>
      </c>
      <c r="I2365" s="101" t="s">
        <v>20</v>
      </c>
      <c r="J2365" s="1">
        <f>DATEVALUE(RIGHT(jaar_zip[[#This Row],[YYYYMMDD]],2)&amp;"-"&amp;MID(jaar_zip[[#This Row],[YYYYMMDD]],5,2)&amp;"-"&amp;LEFT(jaar_zip[[#This Row],[YYYYMMDD]],4))</f>
        <v>45463</v>
      </c>
      <c r="K2365" s="101" t="str">
        <f>IF(AND(VALUE(MONTH(jaar_zip[[#This Row],[Datum]]))=1,VALUE(WEEKNUM(jaar_zip[[#This Row],[Datum]],21))&gt;51),RIGHT(YEAR(jaar_zip[[#This Row],[Datum]])-1,2),RIGHT(YEAR(jaar_zip[[#This Row],[Datum]]),2))&amp;"-"&amp; TEXT(WEEKNUM(jaar_zip[[#This Row],[Datum]],21),"00")</f>
        <v>24-25</v>
      </c>
      <c r="L2365" s="101">
        <f>MONTH(jaar_zip[[#This Row],[Datum]])</f>
        <v>6</v>
      </c>
      <c r="M2365" s="101">
        <f>IF(ISNUMBER(jaar_zip[[#This Row],[etmaaltemperatuur]]),IF(jaar_zip[[#This Row],[etmaaltemperatuur]]&lt;stookgrens,stookgrens-jaar_zip[[#This Row],[etmaaltemperatuur]],0),"")</f>
        <v>3.5999999999999996</v>
      </c>
      <c r="N2365" s="101">
        <f>IF(ISNUMBER(jaar_zip[[#This Row],[graaddagen]]),IF(OR(MONTH(jaar_zip[[#This Row],[Datum]])=1,MONTH(jaar_zip[[#This Row],[Datum]])=2,MONTH(jaar_zip[[#This Row],[Datum]])=11,MONTH(jaar_zip[[#This Row],[Datum]])=12),1.1,IF(OR(MONTH(jaar_zip[[#This Row],[Datum]])=3,MONTH(jaar_zip[[#This Row],[Datum]])=10),1,0.8))*jaar_zip[[#This Row],[graaddagen]],"")</f>
        <v>2.88</v>
      </c>
      <c r="O2365" s="101">
        <f>IF(ISNUMBER(jaar_zip[[#This Row],[etmaaltemperatuur]]),IF(jaar_zip[[#This Row],[etmaaltemperatuur]]&gt;stookgrens,jaar_zip[[#This Row],[etmaaltemperatuur]]-stookgrens,0),"")</f>
        <v>0</v>
      </c>
    </row>
    <row r="2366" spans="1:15" x14ac:dyDescent="0.25">
      <c r="A2366">
        <v>267</v>
      </c>
      <c r="B2366">
        <v>20240621</v>
      </c>
      <c r="C2366">
        <v>3.5</v>
      </c>
      <c r="D2366">
        <v>15.9</v>
      </c>
      <c r="E2366">
        <v>1037</v>
      </c>
      <c r="F2366">
        <v>1.1000000000000001</v>
      </c>
      <c r="H2366">
        <v>86</v>
      </c>
      <c r="I2366" s="101" t="s">
        <v>20</v>
      </c>
      <c r="J2366" s="1">
        <f>DATEVALUE(RIGHT(jaar_zip[[#This Row],[YYYYMMDD]],2)&amp;"-"&amp;MID(jaar_zip[[#This Row],[YYYYMMDD]],5,2)&amp;"-"&amp;LEFT(jaar_zip[[#This Row],[YYYYMMDD]],4))</f>
        <v>45464</v>
      </c>
      <c r="K2366" s="101" t="str">
        <f>IF(AND(VALUE(MONTH(jaar_zip[[#This Row],[Datum]]))=1,VALUE(WEEKNUM(jaar_zip[[#This Row],[Datum]],21))&gt;51),RIGHT(YEAR(jaar_zip[[#This Row],[Datum]])-1,2),RIGHT(YEAR(jaar_zip[[#This Row],[Datum]]),2))&amp;"-"&amp; TEXT(WEEKNUM(jaar_zip[[#This Row],[Datum]],21),"00")</f>
        <v>24-25</v>
      </c>
      <c r="L2366" s="101">
        <f>MONTH(jaar_zip[[#This Row],[Datum]])</f>
        <v>6</v>
      </c>
      <c r="M2366" s="101">
        <f>IF(ISNUMBER(jaar_zip[[#This Row],[etmaaltemperatuur]]),IF(jaar_zip[[#This Row],[etmaaltemperatuur]]&lt;stookgrens,stookgrens-jaar_zip[[#This Row],[etmaaltemperatuur]],0),"")</f>
        <v>2.0999999999999996</v>
      </c>
      <c r="N2366" s="101">
        <f>IF(ISNUMBER(jaar_zip[[#This Row],[graaddagen]]),IF(OR(MONTH(jaar_zip[[#This Row],[Datum]])=1,MONTH(jaar_zip[[#This Row],[Datum]])=2,MONTH(jaar_zip[[#This Row],[Datum]])=11,MONTH(jaar_zip[[#This Row],[Datum]])=12),1.1,IF(OR(MONTH(jaar_zip[[#This Row],[Datum]])=3,MONTH(jaar_zip[[#This Row],[Datum]])=10),1,0.8))*jaar_zip[[#This Row],[graaddagen]],"")</f>
        <v>1.6799999999999997</v>
      </c>
      <c r="O2366" s="101">
        <f>IF(ISNUMBER(jaar_zip[[#This Row],[etmaaltemperatuur]]),IF(jaar_zip[[#This Row],[etmaaltemperatuur]]&gt;stookgrens,jaar_zip[[#This Row],[etmaaltemperatuur]]-stookgrens,0),"")</f>
        <v>0</v>
      </c>
    </row>
    <row r="2367" spans="1:15" x14ac:dyDescent="0.25">
      <c r="A2367">
        <v>267</v>
      </c>
      <c r="B2367">
        <v>20240622</v>
      </c>
      <c r="C2367">
        <v>4.8</v>
      </c>
      <c r="D2367">
        <v>16.7</v>
      </c>
      <c r="E2367">
        <v>2698</v>
      </c>
      <c r="F2367">
        <v>0</v>
      </c>
      <c r="H2367">
        <v>82</v>
      </c>
      <c r="I2367" s="101" t="s">
        <v>20</v>
      </c>
      <c r="J2367" s="1">
        <f>DATEVALUE(RIGHT(jaar_zip[[#This Row],[YYYYMMDD]],2)&amp;"-"&amp;MID(jaar_zip[[#This Row],[YYYYMMDD]],5,2)&amp;"-"&amp;LEFT(jaar_zip[[#This Row],[YYYYMMDD]],4))</f>
        <v>45465</v>
      </c>
      <c r="K2367" s="101" t="str">
        <f>IF(AND(VALUE(MONTH(jaar_zip[[#This Row],[Datum]]))=1,VALUE(WEEKNUM(jaar_zip[[#This Row],[Datum]],21))&gt;51),RIGHT(YEAR(jaar_zip[[#This Row],[Datum]])-1,2),RIGHT(YEAR(jaar_zip[[#This Row],[Datum]]),2))&amp;"-"&amp; TEXT(WEEKNUM(jaar_zip[[#This Row],[Datum]],21),"00")</f>
        <v>24-25</v>
      </c>
      <c r="L2367" s="101">
        <f>MONTH(jaar_zip[[#This Row],[Datum]])</f>
        <v>6</v>
      </c>
      <c r="M2367" s="101">
        <f>IF(ISNUMBER(jaar_zip[[#This Row],[etmaaltemperatuur]]),IF(jaar_zip[[#This Row],[etmaaltemperatuur]]&lt;stookgrens,stookgrens-jaar_zip[[#This Row],[etmaaltemperatuur]],0),"")</f>
        <v>1.3000000000000007</v>
      </c>
      <c r="N2367" s="101">
        <f>IF(ISNUMBER(jaar_zip[[#This Row],[graaddagen]]),IF(OR(MONTH(jaar_zip[[#This Row],[Datum]])=1,MONTH(jaar_zip[[#This Row],[Datum]])=2,MONTH(jaar_zip[[#This Row],[Datum]])=11,MONTH(jaar_zip[[#This Row],[Datum]])=12),1.1,IF(OR(MONTH(jaar_zip[[#This Row],[Datum]])=3,MONTH(jaar_zip[[#This Row],[Datum]])=10),1,0.8))*jaar_zip[[#This Row],[graaddagen]],"")</f>
        <v>1.0400000000000007</v>
      </c>
      <c r="O2367" s="101">
        <f>IF(ISNUMBER(jaar_zip[[#This Row],[etmaaltemperatuur]]),IF(jaar_zip[[#This Row],[etmaaltemperatuur]]&gt;stookgrens,jaar_zip[[#This Row],[etmaaltemperatuur]]-stookgrens,0),"")</f>
        <v>0</v>
      </c>
    </row>
    <row r="2368" spans="1:15" x14ac:dyDescent="0.25">
      <c r="A2368">
        <v>267</v>
      </c>
      <c r="B2368">
        <v>20240623</v>
      </c>
      <c r="C2368">
        <v>3.3</v>
      </c>
      <c r="D2368">
        <v>17.7</v>
      </c>
      <c r="E2368">
        <v>2904</v>
      </c>
      <c r="F2368">
        <v>0</v>
      </c>
      <c r="H2368">
        <v>81</v>
      </c>
      <c r="I2368" s="101" t="s">
        <v>20</v>
      </c>
      <c r="J2368" s="1">
        <f>DATEVALUE(RIGHT(jaar_zip[[#This Row],[YYYYMMDD]],2)&amp;"-"&amp;MID(jaar_zip[[#This Row],[YYYYMMDD]],5,2)&amp;"-"&amp;LEFT(jaar_zip[[#This Row],[YYYYMMDD]],4))</f>
        <v>45466</v>
      </c>
      <c r="K2368" s="101" t="str">
        <f>IF(AND(VALUE(MONTH(jaar_zip[[#This Row],[Datum]]))=1,VALUE(WEEKNUM(jaar_zip[[#This Row],[Datum]],21))&gt;51),RIGHT(YEAR(jaar_zip[[#This Row],[Datum]])-1,2),RIGHT(YEAR(jaar_zip[[#This Row],[Datum]]),2))&amp;"-"&amp; TEXT(WEEKNUM(jaar_zip[[#This Row],[Datum]],21),"00")</f>
        <v>24-25</v>
      </c>
      <c r="L2368" s="101">
        <f>MONTH(jaar_zip[[#This Row],[Datum]])</f>
        <v>6</v>
      </c>
      <c r="M2368" s="101">
        <f>IF(ISNUMBER(jaar_zip[[#This Row],[etmaaltemperatuur]]),IF(jaar_zip[[#This Row],[etmaaltemperatuur]]&lt;stookgrens,stookgrens-jaar_zip[[#This Row],[etmaaltemperatuur]],0),"")</f>
        <v>0.30000000000000071</v>
      </c>
      <c r="N2368" s="101">
        <f>IF(ISNUMBER(jaar_zip[[#This Row],[graaddagen]]),IF(OR(MONTH(jaar_zip[[#This Row],[Datum]])=1,MONTH(jaar_zip[[#This Row],[Datum]])=2,MONTH(jaar_zip[[#This Row],[Datum]])=11,MONTH(jaar_zip[[#This Row],[Datum]])=12),1.1,IF(OR(MONTH(jaar_zip[[#This Row],[Datum]])=3,MONTH(jaar_zip[[#This Row],[Datum]])=10),1,0.8))*jaar_zip[[#This Row],[graaddagen]],"")</f>
        <v>0.24000000000000057</v>
      </c>
      <c r="O2368" s="101">
        <f>IF(ISNUMBER(jaar_zip[[#This Row],[etmaaltemperatuur]]),IF(jaar_zip[[#This Row],[etmaaltemperatuur]]&gt;stookgrens,jaar_zip[[#This Row],[etmaaltemperatuur]]-stookgrens,0),"")</f>
        <v>0</v>
      </c>
    </row>
    <row r="2369" spans="1:15" x14ac:dyDescent="0.25">
      <c r="A2369">
        <v>267</v>
      </c>
      <c r="B2369">
        <v>20240624</v>
      </c>
      <c r="C2369">
        <v>2.8</v>
      </c>
      <c r="D2369">
        <v>18.3</v>
      </c>
      <c r="E2369">
        <v>2915</v>
      </c>
      <c r="F2369">
        <v>0</v>
      </c>
      <c r="H2369">
        <v>79</v>
      </c>
      <c r="I2369" s="101" t="s">
        <v>20</v>
      </c>
      <c r="J2369" s="1">
        <f>DATEVALUE(RIGHT(jaar_zip[[#This Row],[YYYYMMDD]],2)&amp;"-"&amp;MID(jaar_zip[[#This Row],[YYYYMMDD]],5,2)&amp;"-"&amp;LEFT(jaar_zip[[#This Row],[YYYYMMDD]],4))</f>
        <v>45467</v>
      </c>
      <c r="K2369" s="101" t="str">
        <f>IF(AND(VALUE(MONTH(jaar_zip[[#This Row],[Datum]]))=1,VALUE(WEEKNUM(jaar_zip[[#This Row],[Datum]],21))&gt;51),RIGHT(YEAR(jaar_zip[[#This Row],[Datum]])-1,2),RIGHT(YEAR(jaar_zip[[#This Row],[Datum]]),2))&amp;"-"&amp; TEXT(WEEKNUM(jaar_zip[[#This Row],[Datum]],21),"00")</f>
        <v>24-26</v>
      </c>
      <c r="L2369" s="101">
        <f>MONTH(jaar_zip[[#This Row],[Datum]])</f>
        <v>6</v>
      </c>
      <c r="M2369" s="101">
        <f>IF(ISNUMBER(jaar_zip[[#This Row],[etmaaltemperatuur]]),IF(jaar_zip[[#This Row],[etmaaltemperatuur]]&lt;stookgrens,stookgrens-jaar_zip[[#This Row],[etmaaltemperatuur]],0),"")</f>
        <v>0</v>
      </c>
      <c r="N2369" s="101">
        <f>IF(ISNUMBER(jaar_zip[[#This Row],[graaddagen]]),IF(OR(MONTH(jaar_zip[[#This Row],[Datum]])=1,MONTH(jaar_zip[[#This Row],[Datum]])=2,MONTH(jaar_zip[[#This Row],[Datum]])=11,MONTH(jaar_zip[[#This Row],[Datum]])=12),1.1,IF(OR(MONTH(jaar_zip[[#This Row],[Datum]])=3,MONTH(jaar_zip[[#This Row],[Datum]])=10),1,0.8))*jaar_zip[[#This Row],[graaddagen]],"")</f>
        <v>0</v>
      </c>
      <c r="O2369" s="101">
        <f>IF(ISNUMBER(jaar_zip[[#This Row],[etmaaltemperatuur]]),IF(jaar_zip[[#This Row],[etmaaltemperatuur]]&gt;stookgrens,jaar_zip[[#This Row],[etmaaltemperatuur]]-stookgrens,0),"")</f>
        <v>0.30000000000000071</v>
      </c>
    </row>
    <row r="2370" spans="1:15" x14ac:dyDescent="0.25">
      <c r="A2370">
        <v>267</v>
      </c>
      <c r="B2370">
        <v>20240625</v>
      </c>
      <c r="C2370">
        <v>4</v>
      </c>
      <c r="D2370">
        <v>21.2</v>
      </c>
      <c r="E2370">
        <v>2829</v>
      </c>
      <c r="F2370">
        <v>0</v>
      </c>
      <c r="H2370">
        <v>76</v>
      </c>
      <c r="I2370" s="101" t="s">
        <v>20</v>
      </c>
      <c r="J2370" s="1">
        <f>DATEVALUE(RIGHT(jaar_zip[[#This Row],[YYYYMMDD]],2)&amp;"-"&amp;MID(jaar_zip[[#This Row],[YYYYMMDD]],5,2)&amp;"-"&amp;LEFT(jaar_zip[[#This Row],[YYYYMMDD]],4))</f>
        <v>45468</v>
      </c>
      <c r="K2370" s="101" t="str">
        <f>IF(AND(VALUE(MONTH(jaar_zip[[#This Row],[Datum]]))=1,VALUE(WEEKNUM(jaar_zip[[#This Row],[Datum]],21))&gt;51),RIGHT(YEAR(jaar_zip[[#This Row],[Datum]])-1,2),RIGHT(YEAR(jaar_zip[[#This Row],[Datum]]),2))&amp;"-"&amp; TEXT(WEEKNUM(jaar_zip[[#This Row],[Datum]],21),"00")</f>
        <v>24-26</v>
      </c>
      <c r="L2370" s="101">
        <f>MONTH(jaar_zip[[#This Row],[Datum]])</f>
        <v>6</v>
      </c>
      <c r="M2370" s="101">
        <f>IF(ISNUMBER(jaar_zip[[#This Row],[etmaaltemperatuur]]),IF(jaar_zip[[#This Row],[etmaaltemperatuur]]&lt;stookgrens,stookgrens-jaar_zip[[#This Row],[etmaaltemperatuur]],0),"")</f>
        <v>0</v>
      </c>
      <c r="N2370" s="101">
        <f>IF(ISNUMBER(jaar_zip[[#This Row],[graaddagen]]),IF(OR(MONTH(jaar_zip[[#This Row],[Datum]])=1,MONTH(jaar_zip[[#This Row],[Datum]])=2,MONTH(jaar_zip[[#This Row],[Datum]])=11,MONTH(jaar_zip[[#This Row],[Datum]])=12),1.1,IF(OR(MONTH(jaar_zip[[#This Row],[Datum]])=3,MONTH(jaar_zip[[#This Row],[Datum]])=10),1,0.8))*jaar_zip[[#This Row],[graaddagen]],"")</f>
        <v>0</v>
      </c>
      <c r="O2370" s="101">
        <f>IF(ISNUMBER(jaar_zip[[#This Row],[etmaaltemperatuur]]),IF(jaar_zip[[#This Row],[etmaaltemperatuur]]&gt;stookgrens,jaar_zip[[#This Row],[etmaaltemperatuur]]-stookgrens,0),"")</f>
        <v>3.1999999999999993</v>
      </c>
    </row>
    <row r="2371" spans="1:15" x14ac:dyDescent="0.25">
      <c r="A2371">
        <v>267</v>
      </c>
      <c r="B2371">
        <v>20240626</v>
      </c>
      <c r="C2371">
        <v>3.4</v>
      </c>
      <c r="D2371">
        <v>23.1</v>
      </c>
      <c r="E2371">
        <v>2850</v>
      </c>
      <c r="F2371">
        <v>0</v>
      </c>
      <c r="H2371">
        <v>71</v>
      </c>
      <c r="I2371" s="101" t="s">
        <v>20</v>
      </c>
      <c r="J2371" s="1">
        <f>DATEVALUE(RIGHT(jaar_zip[[#This Row],[YYYYMMDD]],2)&amp;"-"&amp;MID(jaar_zip[[#This Row],[YYYYMMDD]],5,2)&amp;"-"&amp;LEFT(jaar_zip[[#This Row],[YYYYMMDD]],4))</f>
        <v>45469</v>
      </c>
      <c r="K2371" s="101" t="str">
        <f>IF(AND(VALUE(MONTH(jaar_zip[[#This Row],[Datum]]))=1,VALUE(WEEKNUM(jaar_zip[[#This Row],[Datum]],21))&gt;51),RIGHT(YEAR(jaar_zip[[#This Row],[Datum]])-1,2),RIGHT(YEAR(jaar_zip[[#This Row],[Datum]]),2))&amp;"-"&amp; TEXT(WEEKNUM(jaar_zip[[#This Row],[Datum]],21),"00")</f>
        <v>24-26</v>
      </c>
      <c r="L2371" s="101">
        <f>MONTH(jaar_zip[[#This Row],[Datum]])</f>
        <v>6</v>
      </c>
      <c r="M2371" s="101">
        <f>IF(ISNUMBER(jaar_zip[[#This Row],[etmaaltemperatuur]]),IF(jaar_zip[[#This Row],[etmaaltemperatuur]]&lt;stookgrens,stookgrens-jaar_zip[[#This Row],[etmaaltemperatuur]],0),"")</f>
        <v>0</v>
      </c>
      <c r="N2371" s="101">
        <f>IF(ISNUMBER(jaar_zip[[#This Row],[graaddagen]]),IF(OR(MONTH(jaar_zip[[#This Row],[Datum]])=1,MONTH(jaar_zip[[#This Row],[Datum]])=2,MONTH(jaar_zip[[#This Row],[Datum]])=11,MONTH(jaar_zip[[#This Row],[Datum]])=12),1.1,IF(OR(MONTH(jaar_zip[[#This Row],[Datum]])=3,MONTH(jaar_zip[[#This Row],[Datum]])=10),1,0.8))*jaar_zip[[#This Row],[graaddagen]],"")</f>
        <v>0</v>
      </c>
      <c r="O2371" s="101">
        <f>IF(ISNUMBER(jaar_zip[[#This Row],[etmaaltemperatuur]]),IF(jaar_zip[[#This Row],[etmaaltemperatuur]]&gt;stookgrens,jaar_zip[[#This Row],[etmaaltemperatuur]]-stookgrens,0),"")</f>
        <v>5.1000000000000014</v>
      </c>
    </row>
    <row r="2372" spans="1:15" x14ac:dyDescent="0.25">
      <c r="A2372">
        <v>267</v>
      </c>
      <c r="B2372">
        <v>20240627</v>
      </c>
      <c r="C2372">
        <v>4.4000000000000004</v>
      </c>
      <c r="D2372">
        <v>21.8</v>
      </c>
      <c r="E2372">
        <v>2585</v>
      </c>
      <c r="F2372">
        <v>0</v>
      </c>
      <c r="H2372">
        <v>75</v>
      </c>
      <c r="I2372" s="101" t="s">
        <v>20</v>
      </c>
      <c r="J2372" s="1">
        <f>DATEVALUE(RIGHT(jaar_zip[[#This Row],[YYYYMMDD]],2)&amp;"-"&amp;MID(jaar_zip[[#This Row],[YYYYMMDD]],5,2)&amp;"-"&amp;LEFT(jaar_zip[[#This Row],[YYYYMMDD]],4))</f>
        <v>45470</v>
      </c>
      <c r="K2372" s="101" t="str">
        <f>IF(AND(VALUE(MONTH(jaar_zip[[#This Row],[Datum]]))=1,VALUE(WEEKNUM(jaar_zip[[#This Row],[Datum]],21))&gt;51),RIGHT(YEAR(jaar_zip[[#This Row],[Datum]])-1,2),RIGHT(YEAR(jaar_zip[[#This Row],[Datum]]),2))&amp;"-"&amp; TEXT(WEEKNUM(jaar_zip[[#This Row],[Datum]],21),"00")</f>
        <v>24-26</v>
      </c>
      <c r="L2372" s="101">
        <f>MONTH(jaar_zip[[#This Row],[Datum]])</f>
        <v>6</v>
      </c>
      <c r="M2372" s="101">
        <f>IF(ISNUMBER(jaar_zip[[#This Row],[etmaaltemperatuur]]),IF(jaar_zip[[#This Row],[etmaaltemperatuur]]&lt;stookgrens,stookgrens-jaar_zip[[#This Row],[etmaaltemperatuur]],0),"")</f>
        <v>0</v>
      </c>
      <c r="N2372" s="101">
        <f>IF(ISNUMBER(jaar_zip[[#This Row],[graaddagen]]),IF(OR(MONTH(jaar_zip[[#This Row],[Datum]])=1,MONTH(jaar_zip[[#This Row],[Datum]])=2,MONTH(jaar_zip[[#This Row],[Datum]])=11,MONTH(jaar_zip[[#This Row],[Datum]])=12),1.1,IF(OR(MONTH(jaar_zip[[#This Row],[Datum]])=3,MONTH(jaar_zip[[#This Row],[Datum]])=10),1,0.8))*jaar_zip[[#This Row],[graaddagen]],"")</f>
        <v>0</v>
      </c>
      <c r="O2372" s="101">
        <f>IF(ISNUMBER(jaar_zip[[#This Row],[etmaaltemperatuur]]),IF(jaar_zip[[#This Row],[etmaaltemperatuur]]&gt;stookgrens,jaar_zip[[#This Row],[etmaaltemperatuur]]-stookgrens,0),"")</f>
        <v>3.8000000000000007</v>
      </c>
    </row>
    <row r="2373" spans="1:15" x14ac:dyDescent="0.25">
      <c r="A2373">
        <v>267</v>
      </c>
      <c r="B2373">
        <v>20240628</v>
      </c>
      <c r="C2373">
        <v>6.6</v>
      </c>
      <c r="D2373">
        <v>17.399999999999999</v>
      </c>
      <c r="E2373">
        <v>2369</v>
      </c>
      <c r="F2373">
        <v>0</v>
      </c>
      <c r="H2373">
        <v>69</v>
      </c>
      <c r="I2373" s="101" t="s">
        <v>20</v>
      </c>
      <c r="J2373" s="1">
        <f>DATEVALUE(RIGHT(jaar_zip[[#This Row],[YYYYMMDD]],2)&amp;"-"&amp;MID(jaar_zip[[#This Row],[YYYYMMDD]],5,2)&amp;"-"&amp;LEFT(jaar_zip[[#This Row],[YYYYMMDD]],4))</f>
        <v>45471</v>
      </c>
      <c r="K2373" s="101" t="str">
        <f>IF(AND(VALUE(MONTH(jaar_zip[[#This Row],[Datum]]))=1,VALUE(WEEKNUM(jaar_zip[[#This Row],[Datum]],21))&gt;51),RIGHT(YEAR(jaar_zip[[#This Row],[Datum]])-1,2),RIGHT(YEAR(jaar_zip[[#This Row],[Datum]]),2))&amp;"-"&amp; TEXT(WEEKNUM(jaar_zip[[#This Row],[Datum]],21),"00")</f>
        <v>24-26</v>
      </c>
      <c r="L2373" s="101">
        <f>MONTH(jaar_zip[[#This Row],[Datum]])</f>
        <v>6</v>
      </c>
      <c r="M2373" s="101">
        <f>IF(ISNUMBER(jaar_zip[[#This Row],[etmaaltemperatuur]]),IF(jaar_zip[[#This Row],[etmaaltemperatuur]]&lt;stookgrens,stookgrens-jaar_zip[[#This Row],[etmaaltemperatuur]],0),"")</f>
        <v>0.60000000000000142</v>
      </c>
      <c r="N2373" s="101">
        <f>IF(ISNUMBER(jaar_zip[[#This Row],[graaddagen]]),IF(OR(MONTH(jaar_zip[[#This Row],[Datum]])=1,MONTH(jaar_zip[[#This Row],[Datum]])=2,MONTH(jaar_zip[[#This Row],[Datum]])=11,MONTH(jaar_zip[[#This Row],[Datum]])=12),1.1,IF(OR(MONTH(jaar_zip[[#This Row],[Datum]])=3,MONTH(jaar_zip[[#This Row],[Datum]])=10),1,0.8))*jaar_zip[[#This Row],[graaddagen]],"")</f>
        <v>0.48000000000000115</v>
      </c>
      <c r="O2373" s="101">
        <f>IF(ISNUMBER(jaar_zip[[#This Row],[etmaaltemperatuur]]),IF(jaar_zip[[#This Row],[etmaaltemperatuur]]&gt;stookgrens,jaar_zip[[#This Row],[etmaaltemperatuur]]-stookgrens,0),"")</f>
        <v>0</v>
      </c>
    </row>
    <row r="2374" spans="1:15" x14ac:dyDescent="0.25">
      <c r="A2374">
        <v>267</v>
      </c>
      <c r="B2374">
        <v>20240629</v>
      </c>
      <c r="C2374">
        <v>3.5</v>
      </c>
      <c r="D2374">
        <v>18.3</v>
      </c>
      <c r="E2374">
        <v>2781</v>
      </c>
      <c r="F2374">
        <v>-0.1</v>
      </c>
      <c r="H2374">
        <v>69</v>
      </c>
      <c r="I2374" s="101" t="s">
        <v>20</v>
      </c>
      <c r="J2374" s="1">
        <f>DATEVALUE(RIGHT(jaar_zip[[#This Row],[YYYYMMDD]],2)&amp;"-"&amp;MID(jaar_zip[[#This Row],[YYYYMMDD]],5,2)&amp;"-"&amp;LEFT(jaar_zip[[#This Row],[YYYYMMDD]],4))</f>
        <v>45472</v>
      </c>
      <c r="K2374" s="101" t="str">
        <f>IF(AND(VALUE(MONTH(jaar_zip[[#This Row],[Datum]]))=1,VALUE(WEEKNUM(jaar_zip[[#This Row],[Datum]],21))&gt;51),RIGHT(YEAR(jaar_zip[[#This Row],[Datum]])-1,2),RIGHT(YEAR(jaar_zip[[#This Row],[Datum]]),2))&amp;"-"&amp; TEXT(WEEKNUM(jaar_zip[[#This Row],[Datum]],21),"00")</f>
        <v>24-26</v>
      </c>
      <c r="L2374" s="101">
        <f>MONTH(jaar_zip[[#This Row],[Datum]])</f>
        <v>6</v>
      </c>
      <c r="M2374" s="101">
        <f>IF(ISNUMBER(jaar_zip[[#This Row],[etmaaltemperatuur]]),IF(jaar_zip[[#This Row],[etmaaltemperatuur]]&lt;stookgrens,stookgrens-jaar_zip[[#This Row],[etmaaltemperatuur]],0),"")</f>
        <v>0</v>
      </c>
      <c r="N2374" s="101">
        <f>IF(ISNUMBER(jaar_zip[[#This Row],[graaddagen]]),IF(OR(MONTH(jaar_zip[[#This Row],[Datum]])=1,MONTH(jaar_zip[[#This Row],[Datum]])=2,MONTH(jaar_zip[[#This Row],[Datum]])=11,MONTH(jaar_zip[[#This Row],[Datum]])=12),1.1,IF(OR(MONTH(jaar_zip[[#This Row],[Datum]])=3,MONTH(jaar_zip[[#This Row],[Datum]])=10),1,0.8))*jaar_zip[[#This Row],[graaddagen]],"")</f>
        <v>0</v>
      </c>
      <c r="O2374" s="101">
        <f>IF(ISNUMBER(jaar_zip[[#This Row],[etmaaltemperatuur]]),IF(jaar_zip[[#This Row],[etmaaltemperatuur]]&gt;stookgrens,jaar_zip[[#This Row],[etmaaltemperatuur]]-stookgrens,0),"")</f>
        <v>0.30000000000000071</v>
      </c>
    </row>
    <row r="2375" spans="1:15" x14ac:dyDescent="0.25">
      <c r="A2375">
        <v>267</v>
      </c>
      <c r="B2375">
        <v>20240630</v>
      </c>
      <c r="C2375">
        <v>5.6</v>
      </c>
      <c r="D2375">
        <v>17.5</v>
      </c>
      <c r="E2375">
        <v>2034</v>
      </c>
      <c r="F2375">
        <v>3.3</v>
      </c>
      <c r="H2375">
        <v>77</v>
      </c>
      <c r="I2375" s="101" t="s">
        <v>20</v>
      </c>
      <c r="J2375" s="1">
        <f>DATEVALUE(RIGHT(jaar_zip[[#This Row],[YYYYMMDD]],2)&amp;"-"&amp;MID(jaar_zip[[#This Row],[YYYYMMDD]],5,2)&amp;"-"&amp;LEFT(jaar_zip[[#This Row],[YYYYMMDD]],4))</f>
        <v>45473</v>
      </c>
      <c r="K2375" s="101" t="str">
        <f>IF(AND(VALUE(MONTH(jaar_zip[[#This Row],[Datum]]))=1,VALUE(WEEKNUM(jaar_zip[[#This Row],[Datum]],21))&gt;51),RIGHT(YEAR(jaar_zip[[#This Row],[Datum]])-1,2),RIGHT(YEAR(jaar_zip[[#This Row],[Datum]]),2))&amp;"-"&amp; TEXT(WEEKNUM(jaar_zip[[#This Row],[Datum]],21),"00")</f>
        <v>24-26</v>
      </c>
      <c r="L2375" s="101">
        <f>MONTH(jaar_zip[[#This Row],[Datum]])</f>
        <v>6</v>
      </c>
      <c r="M2375" s="101">
        <f>IF(ISNUMBER(jaar_zip[[#This Row],[etmaaltemperatuur]]),IF(jaar_zip[[#This Row],[etmaaltemperatuur]]&lt;stookgrens,stookgrens-jaar_zip[[#This Row],[etmaaltemperatuur]],0),"")</f>
        <v>0.5</v>
      </c>
      <c r="N2375" s="101">
        <f>IF(ISNUMBER(jaar_zip[[#This Row],[graaddagen]]),IF(OR(MONTH(jaar_zip[[#This Row],[Datum]])=1,MONTH(jaar_zip[[#This Row],[Datum]])=2,MONTH(jaar_zip[[#This Row],[Datum]])=11,MONTH(jaar_zip[[#This Row],[Datum]])=12),1.1,IF(OR(MONTH(jaar_zip[[#This Row],[Datum]])=3,MONTH(jaar_zip[[#This Row],[Datum]])=10),1,0.8))*jaar_zip[[#This Row],[graaddagen]],"")</f>
        <v>0.4</v>
      </c>
      <c r="O2375" s="101">
        <f>IF(ISNUMBER(jaar_zip[[#This Row],[etmaaltemperatuur]]),IF(jaar_zip[[#This Row],[etmaaltemperatuur]]&gt;stookgrens,jaar_zip[[#This Row],[etmaaltemperatuur]]-stookgrens,0),"")</f>
        <v>0</v>
      </c>
    </row>
    <row r="2376" spans="1:15" x14ac:dyDescent="0.25">
      <c r="A2376">
        <v>267</v>
      </c>
      <c r="B2376">
        <v>20240701</v>
      </c>
      <c r="C2376">
        <v>7.2</v>
      </c>
      <c r="D2376">
        <v>15.6</v>
      </c>
      <c r="E2376">
        <v>1207</v>
      </c>
      <c r="F2376">
        <v>8.6</v>
      </c>
      <c r="H2376">
        <v>78</v>
      </c>
      <c r="I2376" s="101" t="s">
        <v>20</v>
      </c>
      <c r="J2376" s="1">
        <f>DATEVALUE(RIGHT(jaar_zip[[#This Row],[YYYYMMDD]],2)&amp;"-"&amp;MID(jaar_zip[[#This Row],[YYYYMMDD]],5,2)&amp;"-"&amp;LEFT(jaar_zip[[#This Row],[YYYYMMDD]],4))</f>
        <v>45474</v>
      </c>
      <c r="K2376" s="101" t="str">
        <f>IF(AND(VALUE(MONTH(jaar_zip[[#This Row],[Datum]]))=1,VALUE(WEEKNUM(jaar_zip[[#This Row],[Datum]],21))&gt;51),RIGHT(YEAR(jaar_zip[[#This Row],[Datum]])-1,2),RIGHT(YEAR(jaar_zip[[#This Row],[Datum]]),2))&amp;"-"&amp; TEXT(WEEKNUM(jaar_zip[[#This Row],[Datum]],21),"00")</f>
        <v>24-27</v>
      </c>
      <c r="L2376" s="101">
        <f>MONTH(jaar_zip[[#This Row],[Datum]])</f>
        <v>7</v>
      </c>
      <c r="M2376" s="101">
        <f>IF(ISNUMBER(jaar_zip[[#This Row],[etmaaltemperatuur]]),IF(jaar_zip[[#This Row],[etmaaltemperatuur]]&lt;stookgrens,stookgrens-jaar_zip[[#This Row],[etmaaltemperatuur]],0),"")</f>
        <v>2.4000000000000004</v>
      </c>
      <c r="N2376" s="101">
        <f>IF(ISNUMBER(jaar_zip[[#This Row],[graaddagen]]),IF(OR(MONTH(jaar_zip[[#This Row],[Datum]])=1,MONTH(jaar_zip[[#This Row],[Datum]])=2,MONTH(jaar_zip[[#This Row],[Datum]])=11,MONTH(jaar_zip[[#This Row],[Datum]])=12),1.1,IF(OR(MONTH(jaar_zip[[#This Row],[Datum]])=3,MONTH(jaar_zip[[#This Row],[Datum]])=10),1,0.8))*jaar_zip[[#This Row],[graaddagen]],"")</f>
        <v>1.9200000000000004</v>
      </c>
      <c r="O2376" s="101">
        <f>IF(ISNUMBER(jaar_zip[[#This Row],[etmaaltemperatuur]]),IF(jaar_zip[[#This Row],[etmaaltemperatuur]]&gt;stookgrens,jaar_zip[[#This Row],[etmaaltemperatuur]]-stookgrens,0),"")</f>
        <v>0</v>
      </c>
    </row>
    <row r="2377" spans="1:15" x14ac:dyDescent="0.25">
      <c r="A2377">
        <v>267</v>
      </c>
      <c r="B2377">
        <v>20240702</v>
      </c>
      <c r="C2377">
        <v>6.8</v>
      </c>
      <c r="D2377">
        <v>14.9</v>
      </c>
      <c r="E2377">
        <v>1261</v>
      </c>
      <c r="F2377">
        <v>4.9000000000000004</v>
      </c>
      <c r="H2377">
        <v>78</v>
      </c>
      <c r="I2377" s="101" t="s">
        <v>20</v>
      </c>
      <c r="J2377" s="1">
        <f>DATEVALUE(RIGHT(jaar_zip[[#This Row],[YYYYMMDD]],2)&amp;"-"&amp;MID(jaar_zip[[#This Row],[YYYYMMDD]],5,2)&amp;"-"&amp;LEFT(jaar_zip[[#This Row],[YYYYMMDD]],4))</f>
        <v>45475</v>
      </c>
      <c r="K2377" s="101" t="str">
        <f>IF(AND(VALUE(MONTH(jaar_zip[[#This Row],[Datum]]))=1,VALUE(WEEKNUM(jaar_zip[[#This Row],[Datum]],21))&gt;51),RIGHT(YEAR(jaar_zip[[#This Row],[Datum]])-1,2),RIGHT(YEAR(jaar_zip[[#This Row],[Datum]]),2))&amp;"-"&amp; TEXT(WEEKNUM(jaar_zip[[#This Row],[Datum]],21),"00")</f>
        <v>24-27</v>
      </c>
      <c r="L2377" s="101">
        <f>MONTH(jaar_zip[[#This Row],[Datum]])</f>
        <v>7</v>
      </c>
      <c r="M2377" s="101">
        <f>IF(ISNUMBER(jaar_zip[[#This Row],[etmaaltemperatuur]]),IF(jaar_zip[[#This Row],[etmaaltemperatuur]]&lt;stookgrens,stookgrens-jaar_zip[[#This Row],[etmaaltemperatuur]],0),"")</f>
        <v>3.0999999999999996</v>
      </c>
      <c r="N2377" s="101">
        <f>IF(ISNUMBER(jaar_zip[[#This Row],[graaddagen]]),IF(OR(MONTH(jaar_zip[[#This Row],[Datum]])=1,MONTH(jaar_zip[[#This Row],[Datum]])=2,MONTH(jaar_zip[[#This Row],[Datum]])=11,MONTH(jaar_zip[[#This Row],[Datum]])=12),1.1,IF(OR(MONTH(jaar_zip[[#This Row],[Datum]])=3,MONTH(jaar_zip[[#This Row],[Datum]])=10),1,0.8))*jaar_zip[[#This Row],[graaddagen]],"")</f>
        <v>2.48</v>
      </c>
      <c r="O2377" s="101">
        <f>IF(ISNUMBER(jaar_zip[[#This Row],[etmaaltemperatuur]]),IF(jaar_zip[[#This Row],[etmaaltemperatuur]]&gt;stookgrens,jaar_zip[[#This Row],[etmaaltemperatuur]]-stookgrens,0),"")</f>
        <v>0</v>
      </c>
    </row>
    <row r="2378" spans="1:15" x14ac:dyDescent="0.25">
      <c r="A2378">
        <v>267</v>
      </c>
      <c r="B2378">
        <v>20240703</v>
      </c>
      <c r="C2378">
        <v>6</v>
      </c>
      <c r="D2378">
        <v>14.4</v>
      </c>
      <c r="E2378">
        <v>1082</v>
      </c>
      <c r="F2378">
        <v>7.6</v>
      </c>
      <c r="H2378">
        <v>78</v>
      </c>
      <c r="I2378" s="101" t="s">
        <v>20</v>
      </c>
      <c r="J2378" s="1">
        <f>DATEVALUE(RIGHT(jaar_zip[[#This Row],[YYYYMMDD]],2)&amp;"-"&amp;MID(jaar_zip[[#This Row],[YYYYMMDD]],5,2)&amp;"-"&amp;LEFT(jaar_zip[[#This Row],[YYYYMMDD]],4))</f>
        <v>45476</v>
      </c>
      <c r="K2378" s="101" t="str">
        <f>IF(AND(VALUE(MONTH(jaar_zip[[#This Row],[Datum]]))=1,VALUE(WEEKNUM(jaar_zip[[#This Row],[Datum]],21))&gt;51),RIGHT(YEAR(jaar_zip[[#This Row],[Datum]])-1,2),RIGHT(YEAR(jaar_zip[[#This Row],[Datum]]),2))&amp;"-"&amp; TEXT(WEEKNUM(jaar_zip[[#This Row],[Datum]],21),"00")</f>
        <v>24-27</v>
      </c>
      <c r="L2378" s="101">
        <f>MONTH(jaar_zip[[#This Row],[Datum]])</f>
        <v>7</v>
      </c>
      <c r="M2378" s="101">
        <f>IF(ISNUMBER(jaar_zip[[#This Row],[etmaaltemperatuur]]),IF(jaar_zip[[#This Row],[etmaaltemperatuur]]&lt;stookgrens,stookgrens-jaar_zip[[#This Row],[etmaaltemperatuur]],0),"")</f>
        <v>3.5999999999999996</v>
      </c>
      <c r="N2378" s="101">
        <f>IF(ISNUMBER(jaar_zip[[#This Row],[graaddagen]]),IF(OR(MONTH(jaar_zip[[#This Row],[Datum]])=1,MONTH(jaar_zip[[#This Row],[Datum]])=2,MONTH(jaar_zip[[#This Row],[Datum]])=11,MONTH(jaar_zip[[#This Row],[Datum]])=12),1.1,IF(OR(MONTH(jaar_zip[[#This Row],[Datum]])=3,MONTH(jaar_zip[[#This Row],[Datum]])=10),1,0.8))*jaar_zip[[#This Row],[graaddagen]],"")</f>
        <v>2.88</v>
      </c>
      <c r="O2378" s="101">
        <f>IF(ISNUMBER(jaar_zip[[#This Row],[etmaaltemperatuur]]),IF(jaar_zip[[#This Row],[etmaaltemperatuur]]&gt;stookgrens,jaar_zip[[#This Row],[etmaaltemperatuur]]-stookgrens,0),"")</f>
        <v>0</v>
      </c>
    </row>
    <row r="2379" spans="1:15" x14ac:dyDescent="0.25">
      <c r="A2379">
        <v>267</v>
      </c>
      <c r="B2379">
        <v>20240704</v>
      </c>
      <c r="C2379">
        <v>8.6999999999999993</v>
      </c>
      <c r="D2379">
        <v>15.7</v>
      </c>
      <c r="E2379">
        <v>2402</v>
      </c>
      <c r="F2379">
        <v>4</v>
      </c>
      <c r="H2379">
        <v>71</v>
      </c>
      <c r="I2379" s="101" t="s">
        <v>20</v>
      </c>
      <c r="J2379" s="1">
        <f>DATEVALUE(RIGHT(jaar_zip[[#This Row],[YYYYMMDD]],2)&amp;"-"&amp;MID(jaar_zip[[#This Row],[YYYYMMDD]],5,2)&amp;"-"&amp;LEFT(jaar_zip[[#This Row],[YYYYMMDD]],4))</f>
        <v>45477</v>
      </c>
      <c r="K2379" s="101" t="str">
        <f>IF(AND(VALUE(MONTH(jaar_zip[[#This Row],[Datum]]))=1,VALUE(WEEKNUM(jaar_zip[[#This Row],[Datum]],21))&gt;51),RIGHT(YEAR(jaar_zip[[#This Row],[Datum]])-1,2),RIGHT(YEAR(jaar_zip[[#This Row],[Datum]]),2))&amp;"-"&amp; TEXT(WEEKNUM(jaar_zip[[#This Row],[Datum]],21),"00")</f>
        <v>24-27</v>
      </c>
      <c r="L2379" s="101">
        <f>MONTH(jaar_zip[[#This Row],[Datum]])</f>
        <v>7</v>
      </c>
      <c r="M2379" s="101">
        <f>IF(ISNUMBER(jaar_zip[[#This Row],[etmaaltemperatuur]]),IF(jaar_zip[[#This Row],[etmaaltemperatuur]]&lt;stookgrens,stookgrens-jaar_zip[[#This Row],[etmaaltemperatuur]],0),"")</f>
        <v>2.3000000000000007</v>
      </c>
      <c r="N2379" s="101">
        <f>IF(ISNUMBER(jaar_zip[[#This Row],[graaddagen]]),IF(OR(MONTH(jaar_zip[[#This Row],[Datum]])=1,MONTH(jaar_zip[[#This Row],[Datum]])=2,MONTH(jaar_zip[[#This Row],[Datum]])=11,MONTH(jaar_zip[[#This Row],[Datum]])=12),1.1,IF(OR(MONTH(jaar_zip[[#This Row],[Datum]])=3,MONTH(jaar_zip[[#This Row],[Datum]])=10),1,0.8))*jaar_zip[[#This Row],[graaddagen]],"")</f>
        <v>1.8400000000000007</v>
      </c>
      <c r="O2379" s="101">
        <f>IF(ISNUMBER(jaar_zip[[#This Row],[etmaaltemperatuur]]),IF(jaar_zip[[#This Row],[etmaaltemperatuur]]&gt;stookgrens,jaar_zip[[#This Row],[etmaaltemperatuur]]-stookgrens,0),"")</f>
        <v>0</v>
      </c>
    </row>
    <row r="2380" spans="1:15" x14ac:dyDescent="0.25">
      <c r="A2380">
        <v>267</v>
      </c>
      <c r="B2380">
        <v>20240705</v>
      </c>
      <c r="C2380">
        <v>6.4</v>
      </c>
      <c r="D2380">
        <v>16</v>
      </c>
      <c r="E2380">
        <v>994</v>
      </c>
      <c r="F2380">
        <v>6.6</v>
      </c>
      <c r="H2380">
        <v>84</v>
      </c>
      <c r="I2380" s="101" t="s">
        <v>20</v>
      </c>
      <c r="J2380" s="1">
        <f>DATEVALUE(RIGHT(jaar_zip[[#This Row],[YYYYMMDD]],2)&amp;"-"&amp;MID(jaar_zip[[#This Row],[YYYYMMDD]],5,2)&amp;"-"&amp;LEFT(jaar_zip[[#This Row],[YYYYMMDD]],4))</f>
        <v>45478</v>
      </c>
      <c r="K2380" s="101" t="str">
        <f>IF(AND(VALUE(MONTH(jaar_zip[[#This Row],[Datum]]))=1,VALUE(WEEKNUM(jaar_zip[[#This Row],[Datum]],21))&gt;51),RIGHT(YEAR(jaar_zip[[#This Row],[Datum]])-1,2),RIGHT(YEAR(jaar_zip[[#This Row],[Datum]]),2))&amp;"-"&amp; TEXT(WEEKNUM(jaar_zip[[#This Row],[Datum]],21),"00")</f>
        <v>24-27</v>
      </c>
      <c r="L2380" s="101">
        <f>MONTH(jaar_zip[[#This Row],[Datum]])</f>
        <v>7</v>
      </c>
      <c r="M2380" s="101">
        <f>IF(ISNUMBER(jaar_zip[[#This Row],[etmaaltemperatuur]]),IF(jaar_zip[[#This Row],[etmaaltemperatuur]]&lt;stookgrens,stookgrens-jaar_zip[[#This Row],[etmaaltemperatuur]],0),"")</f>
        <v>2</v>
      </c>
      <c r="N2380" s="101">
        <f>IF(ISNUMBER(jaar_zip[[#This Row],[graaddagen]]),IF(OR(MONTH(jaar_zip[[#This Row],[Datum]])=1,MONTH(jaar_zip[[#This Row],[Datum]])=2,MONTH(jaar_zip[[#This Row],[Datum]])=11,MONTH(jaar_zip[[#This Row],[Datum]])=12),1.1,IF(OR(MONTH(jaar_zip[[#This Row],[Datum]])=3,MONTH(jaar_zip[[#This Row],[Datum]])=10),1,0.8))*jaar_zip[[#This Row],[graaddagen]],"")</f>
        <v>1.6</v>
      </c>
      <c r="O2380" s="101">
        <f>IF(ISNUMBER(jaar_zip[[#This Row],[etmaaltemperatuur]]),IF(jaar_zip[[#This Row],[etmaaltemperatuur]]&gt;stookgrens,jaar_zip[[#This Row],[etmaaltemperatuur]]-stookgrens,0),"")</f>
        <v>0</v>
      </c>
    </row>
    <row r="2381" spans="1:15" x14ac:dyDescent="0.25">
      <c r="A2381">
        <v>267</v>
      </c>
      <c r="B2381">
        <v>20240706</v>
      </c>
      <c r="C2381">
        <v>9.4</v>
      </c>
      <c r="D2381">
        <v>16.2</v>
      </c>
      <c r="E2381">
        <v>1739</v>
      </c>
      <c r="F2381">
        <v>13</v>
      </c>
      <c r="H2381">
        <v>82</v>
      </c>
      <c r="I2381" s="101" t="s">
        <v>20</v>
      </c>
      <c r="J2381" s="1">
        <f>DATEVALUE(RIGHT(jaar_zip[[#This Row],[YYYYMMDD]],2)&amp;"-"&amp;MID(jaar_zip[[#This Row],[YYYYMMDD]],5,2)&amp;"-"&amp;LEFT(jaar_zip[[#This Row],[YYYYMMDD]],4))</f>
        <v>45479</v>
      </c>
      <c r="K2381" s="101" t="str">
        <f>IF(AND(VALUE(MONTH(jaar_zip[[#This Row],[Datum]]))=1,VALUE(WEEKNUM(jaar_zip[[#This Row],[Datum]],21))&gt;51),RIGHT(YEAR(jaar_zip[[#This Row],[Datum]])-1,2),RIGHT(YEAR(jaar_zip[[#This Row],[Datum]]),2))&amp;"-"&amp; TEXT(WEEKNUM(jaar_zip[[#This Row],[Datum]],21),"00")</f>
        <v>24-27</v>
      </c>
      <c r="L2381" s="101">
        <f>MONTH(jaar_zip[[#This Row],[Datum]])</f>
        <v>7</v>
      </c>
      <c r="M2381" s="101">
        <f>IF(ISNUMBER(jaar_zip[[#This Row],[etmaaltemperatuur]]),IF(jaar_zip[[#This Row],[etmaaltemperatuur]]&lt;stookgrens,stookgrens-jaar_zip[[#This Row],[etmaaltemperatuur]],0),"")</f>
        <v>1.8000000000000007</v>
      </c>
      <c r="N2381" s="101">
        <f>IF(ISNUMBER(jaar_zip[[#This Row],[graaddagen]]),IF(OR(MONTH(jaar_zip[[#This Row],[Datum]])=1,MONTH(jaar_zip[[#This Row],[Datum]])=2,MONTH(jaar_zip[[#This Row],[Datum]])=11,MONTH(jaar_zip[[#This Row],[Datum]])=12),1.1,IF(OR(MONTH(jaar_zip[[#This Row],[Datum]])=3,MONTH(jaar_zip[[#This Row],[Datum]])=10),1,0.8))*jaar_zip[[#This Row],[graaddagen]],"")</f>
        <v>1.4400000000000006</v>
      </c>
      <c r="O2381" s="101">
        <f>IF(ISNUMBER(jaar_zip[[#This Row],[etmaaltemperatuur]]),IF(jaar_zip[[#This Row],[etmaaltemperatuur]]&gt;stookgrens,jaar_zip[[#This Row],[etmaaltemperatuur]]-stookgrens,0),"")</f>
        <v>0</v>
      </c>
    </row>
    <row r="2382" spans="1:15" x14ac:dyDescent="0.25">
      <c r="A2382">
        <v>267</v>
      </c>
      <c r="B2382">
        <v>20240707</v>
      </c>
      <c r="C2382">
        <v>6.1</v>
      </c>
      <c r="D2382">
        <v>15.2</v>
      </c>
      <c r="E2382">
        <v>1757</v>
      </c>
      <c r="F2382">
        <v>11.3</v>
      </c>
      <c r="H2382">
        <v>78</v>
      </c>
      <c r="I2382" s="101" t="s">
        <v>20</v>
      </c>
      <c r="J2382" s="1">
        <f>DATEVALUE(RIGHT(jaar_zip[[#This Row],[YYYYMMDD]],2)&amp;"-"&amp;MID(jaar_zip[[#This Row],[YYYYMMDD]],5,2)&amp;"-"&amp;LEFT(jaar_zip[[#This Row],[YYYYMMDD]],4))</f>
        <v>45480</v>
      </c>
      <c r="K2382" s="101" t="str">
        <f>IF(AND(VALUE(MONTH(jaar_zip[[#This Row],[Datum]]))=1,VALUE(WEEKNUM(jaar_zip[[#This Row],[Datum]],21))&gt;51),RIGHT(YEAR(jaar_zip[[#This Row],[Datum]])-1,2),RIGHT(YEAR(jaar_zip[[#This Row],[Datum]]),2))&amp;"-"&amp; TEXT(WEEKNUM(jaar_zip[[#This Row],[Datum]],21),"00")</f>
        <v>24-27</v>
      </c>
      <c r="L2382" s="101">
        <f>MONTH(jaar_zip[[#This Row],[Datum]])</f>
        <v>7</v>
      </c>
      <c r="M2382" s="101">
        <f>IF(ISNUMBER(jaar_zip[[#This Row],[etmaaltemperatuur]]),IF(jaar_zip[[#This Row],[etmaaltemperatuur]]&lt;stookgrens,stookgrens-jaar_zip[[#This Row],[etmaaltemperatuur]],0),"")</f>
        <v>2.8000000000000007</v>
      </c>
      <c r="N2382" s="101">
        <f>IF(ISNUMBER(jaar_zip[[#This Row],[graaddagen]]),IF(OR(MONTH(jaar_zip[[#This Row],[Datum]])=1,MONTH(jaar_zip[[#This Row],[Datum]])=2,MONTH(jaar_zip[[#This Row],[Datum]])=11,MONTH(jaar_zip[[#This Row],[Datum]])=12),1.1,IF(OR(MONTH(jaar_zip[[#This Row],[Datum]])=3,MONTH(jaar_zip[[#This Row],[Datum]])=10),1,0.8))*jaar_zip[[#This Row],[graaddagen]],"")</f>
        <v>2.2400000000000007</v>
      </c>
      <c r="O2382" s="101">
        <f>IF(ISNUMBER(jaar_zip[[#This Row],[etmaaltemperatuur]]),IF(jaar_zip[[#This Row],[etmaaltemperatuur]]&gt;stookgrens,jaar_zip[[#This Row],[etmaaltemperatuur]]-stookgrens,0),"")</f>
        <v>0</v>
      </c>
    </row>
    <row r="2383" spans="1:15" x14ac:dyDescent="0.25">
      <c r="A2383">
        <v>267</v>
      </c>
      <c r="B2383">
        <v>20240708</v>
      </c>
      <c r="C2383">
        <v>3.9</v>
      </c>
      <c r="D2383">
        <v>16.899999999999999</v>
      </c>
      <c r="E2383">
        <v>2275</v>
      </c>
      <c r="F2383">
        <v>0</v>
      </c>
      <c r="H2383">
        <v>79</v>
      </c>
      <c r="I2383" s="101" t="s">
        <v>20</v>
      </c>
      <c r="J2383" s="1">
        <f>DATEVALUE(RIGHT(jaar_zip[[#This Row],[YYYYMMDD]],2)&amp;"-"&amp;MID(jaar_zip[[#This Row],[YYYYMMDD]],5,2)&amp;"-"&amp;LEFT(jaar_zip[[#This Row],[YYYYMMDD]],4))</f>
        <v>45481</v>
      </c>
      <c r="K2383" s="101" t="str">
        <f>IF(AND(VALUE(MONTH(jaar_zip[[#This Row],[Datum]]))=1,VALUE(WEEKNUM(jaar_zip[[#This Row],[Datum]],21))&gt;51),RIGHT(YEAR(jaar_zip[[#This Row],[Datum]])-1,2),RIGHT(YEAR(jaar_zip[[#This Row],[Datum]]),2))&amp;"-"&amp; TEXT(WEEKNUM(jaar_zip[[#This Row],[Datum]],21),"00")</f>
        <v>24-28</v>
      </c>
      <c r="L2383" s="101">
        <f>MONTH(jaar_zip[[#This Row],[Datum]])</f>
        <v>7</v>
      </c>
      <c r="M2383" s="101">
        <f>IF(ISNUMBER(jaar_zip[[#This Row],[etmaaltemperatuur]]),IF(jaar_zip[[#This Row],[etmaaltemperatuur]]&lt;stookgrens,stookgrens-jaar_zip[[#This Row],[etmaaltemperatuur]],0),"")</f>
        <v>1.1000000000000014</v>
      </c>
      <c r="N2383" s="101">
        <f>IF(ISNUMBER(jaar_zip[[#This Row],[graaddagen]]),IF(OR(MONTH(jaar_zip[[#This Row],[Datum]])=1,MONTH(jaar_zip[[#This Row],[Datum]])=2,MONTH(jaar_zip[[#This Row],[Datum]])=11,MONTH(jaar_zip[[#This Row],[Datum]])=12),1.1,IF(OR(MONTH(jaar_zip[[#This Row],[Datum]])=3,MONTH(jaar_zip[[#This Row],[Datum]])=10),1,0.8))*jaar_zip[[#This Row],[graaddagen]],"")</f>
        <v>0.88000000000000123</v>
      </c>
      <c r="O2383" s="101">
        <f>IF(ISNUMBER(jaar_zip[[#This Row],[etmaaltemperatuur]]),IF(jaar_zip[[#This Row],[etmaaltemperatuur]]&gt;stookgrens,jaar_zip[[#This Row],[etmaaltemperatuur]]-stookgrens,0),"")</f>
        <v>0</v>
      </c>
    </row>
    <row r="2384" spans="1:15" x14ac:dyDescent="0.25">
      <c r="A2384">
        <v>267</v>
      </c>
      <c r="B2384">
        <v>20240709</v>
      </c>
      <c r="C2384">
        <v>4.0999999999999996</v>
      </c>
      <c r="D2384">
        <v>20.100000000000001</v>
      </c>
      <c r="E2384">
        <v>1751</v>
      </c>
      <c r="F2384">
        <v>26.7</v>
      </c>
      <c r="H2384">
        <v>80</v>
      </c>
      <c r="I2384" s="101" t="s">
        <v>20</v>
      </c>
      <c r="J2384" s="1">
        <f>DATEVALUE(RIGHT(jaar_zip[[#This Row],[YYYYMMDD]],2)&amp;"-"&amp;MID(jaar_zip[[#This Row],[YYYYMMDD]],5,2)&amp;"-"&amp;LEFT(jaar_zip[[#This Row],[YYYYMMDD]],4))</f>
        <v>45482</v>
      </c>
      <c r="K2384" s="101" t="str">
        <f>IF(AND(VALUE(MONTH(jaar_zip[[#This Row],[Datum]]))=1,VALUE(WEEKNUM(jaar_zip[[#This Row],[Datum]],21))&gt;51),RIGHT(YEAR(jaar_zip[[#This Row],[Datum]])-1,2),RIGHT(YEAR(jaar_zip[[#This Row],[Datum]]),2))&amp;"-"&amp; TEXT(WEEKNUM(jaar_zip[[#This Row],[Datum]],21),"00")</f>
        <v>24-28</v>
      </c>
      <c r="L2384" s="101">
        <f>MONTH(jaar_zip[[#This Row],[Datum]])</f>
        <v>7</v>
      </c>
      <c r="M2384" s="101">
        <f>IF(ISNUMBER(jaar_zip[[#This Row],[etmaaltemperatuur]]),IF(jaar_zip[[#This Row],[etmaaltemperatuur]]&lt;stookgrens,stookgrens-jaar_zip[[#This Row],[etmaaltemperatuur]],0),"")</f>
        <v>0</v>
      </c>
      <c r="N2384" s="101">
        <f>IF(ISNUMBER(jaar_zip[[#This Row],[graaddagen]]),IF(OR(MONTH(jaar_zip[[#This Row],[Datum]])=1,MONTH(jaar_zip[[#This Row],[Datum]])=2,MONTH(jaar_zip[[#This Row],[Datum]])=11,MONTH(jaar_zip[[#This Row],[Datum]])=12),1.1,IF(OR(MONTH(jaar_zip[[#This Row],[Datum]])=3,MONTH(jaar_zip[[#This Row],[Datum]])=10),1,0.8))*jaar_zip[[#This Row],[graaddagen]],"")</f>
        <v>0</v>
      </c>
      <c r="O2384" s="101">
        <f>IF(ISNUMBER(jaar_zip[[#This Row],[etmaaltemperatuur]]),IF(jaar_zip[[#This Row],[etmaaltemperatuur]]&gt;stookgrens,jaar_zip[[#This Row],[etmaaltemperatuur]]-stookgrens,0),"")</f>
        <v>2.1000000000000014</v>
      </c>
    </row>
    <row r="2385" spans="1:15" x14ac:dyDescent="0.25">
      <c r="A2385">
        <v>267</v>
      </c>
      <c r="B2385">
        <v>20240710</v>
      </c>
      <c r="C2385">
        <v>5.8</v>
      </c>
      <c r="D2385">
        <v>18.7</v>
      </c>
      <c r="E2385">
        <v>2203</v>
      </c>
      <c r="F2385">
        <v>2.1</v>
      </c>
      <c r="H2385">
        <v>83</v>
      </c>
      <c r="I2385" s="101" t="s">
        <v>20</v>
      </c>
      <c r="J2385" s="1">
        <f>DATEVALUE(RIGHT(jaar_zip[[#This Row],[YYYYMMDD]],2)&amp;"-"&amp;MID(jaar_zip[[#This Row],[YYYYMMDD]],5,2)&amp;"-"&amp;LEFT(jaar_zip[[#This Row],[YYYYMMDD]],4))</f>
        <v>45483</v>
      </c>
      <c r="K2385" s="101" t="str">
        <f>IF(AND(VALUE(MONTH(jaar_zip[[#This Row],[Datum]]))=1,VALUE(WEEKNUM(jaar_zip[[#This Row],[Datum]],21))&gt;51),RIGHT(YEAR(jaar_zip[[#This Row],[Datum]])-1,2),RIGHT(YEAR(jaar_zip[[#This Row],[Datum]]),2))&amp;"-"&amp; TEXT(WEEKNUM(jaar_zip[[#This Row],[Datum]],21),"00")</f>
        <v>24-28</v>
      </c>
      <c r="L2385" s="101">
        <f>MONTH(jaar_zip[[#This Row],[Datum]])</f>
        <v>7</v>
      </c>
      <c r="M2385" s="101">
        <f>IF(ISNUMBER(jaar_zip[[#This Row],[etmaaltemperatuur]]),IF(jaar_zip[[#This Row],[etmaaltemperatuur]]&lt;stookgrens,stookgrens-jaar_zip[[#This Row],[etmaaltemperatuur]],0),"")</f>
        <v>0</v>
      </c>
      <c r="N2385" s="101">
        <f>IF(ISNUMBER(jaar_zip[[#This Row],[graaddagen]]),IF(OR(MONTH(jaar_zip[[#This Row],[Datum]])=1,MONTH(jaar_zip[[#This Row],[Datum]])=2,MONTH(jaar_zip[[#This Row],[Datum]])=11,MONTH(jaar_zip[[#This Row],[Datum]])=12),1.1,IF(OR(MONTH(jaar_zip[[#This Row],[Datum]])=3,MONTH(jaar_zip[[#This Row],[Datum]])=10),1,0.8))*jaar_zip[[#This Row],[graaddagen]],"")</f>
        <v>0</v>
      </c>
      <c r="O2385" s="101">
        <f>IF(ISNUMBER(jaar_zip[[#This Row],[etmaaltemperatuur]]),IF(jaar_zip[[#This Row],[etmaaltemperatuur]]&gt;stookgrens,jaar_zip[[#This Row],[etmaaltemperatuur]]-stookgrens,0),"")</f>
        <v>0.69999999999999929</v>
      </c>
    </row>
    <row r="2386" spans="1:15" x14ac:dyDescent="0.25">
      <c r="A2386">
        <v>267</v>
      </c>
      <c r="B2386">
        <v>20240711</v>
      </c>
      <c r="C2386">
        <v>5.0999999999999996</v>
      </c>
      <c r="D2386">
        <v>17.3</v>
      </c>
      <c r="E2386">
        <v>2131</v>
      </c>
      <c r="F2386">
        <v>0</v>
      </c>
      <c r="H2386">
        <v>81</v>
      </c>
      <c r="I2386" s="101" t="s">
        <v>20</v>
      </c>
      <c r="J2386" s="1">
        <f>DATEVALUE(RIGHT(jaar_zip[[#This Row],[YYYYMMDD]],2)&amp;"-"&amp;MID(jaar_zip[[#This Row],[YYYYMMDD]],5,2)&amp;"-"&amp;LEFT(jaar_zip[[#This Row],[YYYYMMDD]],4))</f>
        <v>45484</v>
      </c>
      <c r="K2386" s="101" t="str">
        <f>IF(AND(VALUE(MONTH(jaar_zip[[#This Row],[Datum]]))=1,VALUE(WEEKNUM(jaar_zip[[#This Row],[Datum]],21))&gt;51),RIGHT(YEAR(jaar_zip[[#This Row],[Datum]])-1,2),RIGHT(YEAR(jaar_zip[[#This Row],[Datum]]),2))&amp;"-"&amp; TEXT(WEEKNUM(jaar_zip[[#This Row],[Datum]],21),"00")</f>
        <v>24-28</v>
      </c>
      <c r="L2386" s="101">
        <f>MONTH(jaar_zip[[#This Row],[Datum]])</f>
        <v>7</v>
      </c>
      <c r="M2386" s="101">
        <f>IF(ISNUMBER(jaar_zip[[#This Row],[etmaaltemperatuur]]),IF(jaar_zip[[#This Row],[etmaaltemperatuur]]&lt;stookgrens,stookgrens-jaar_zip[[#This Row],[etmaaltemperatuur]],0),"")</f>
        <v>0.69999999999999929</v>
      </c>
      <c r="N2386" s="101">
        <f>IF(ISNUMBER(jaar_zip[[#This Row],[graaddagen]]),IF(OR(MONTH(jaar_zip[[#This Row],[Datum]])=1,MONTH(jaar_zip[[#This Row],[Datum]])=2,MONTH(jaar_zip[[#This Row],[Datum]])=11,MONTH(jaar_zip[[#This Row],[Datum]])=12),1.1,IF(OR(MONTH(jaar_zip[[#This Row],[Datum]])=3,MONTH(jaar_zip[[#This Row],[Datum]])=10),1,0.8))*jaar_zip[[#This Row],[graaddagen]],"")</f>
        <v>0.5599999999999995</v>
      </c>
      <c r="O2386" s="101">
        <f>IF(ISNUMBER(jaar_zip[[#This Row],[etmaaltemperatuur]]),IF(jaar_zip[[#This Row],[etmaaltemperatuur]]&gt;stookgrens,jaar_zip[[#This Row],[etmaaltemperatuur]]-stookgrens,0),"")</f>
        <v>0</v>
      </c>
    </row>
    <row r="2387" spans="1:15" x14ac:dyDescent="0.25">
      <c r="A2387">
        <v>267</v>
      </c>
      <c r="B2387">
        <v>20240712</v>
      </c>
      <c r="C2387">
        <v>5.0999999999999996</v>
      </c>
      <c r="D2387">
        <v>14.9</v>
      </c>
      <c r="E2387">
        <v>596</v>
      </c>
      <c r="F2387">
        <v>15.2</v>
      </c>
      <c r="H2387">
        <v>86</v>
      </c>
      <c r="I2387" s="101" t="s">
        <v>20</v>
      </c>
      <c r="J2387" s="1">
        <f>DATEVALUE(RIGHT(jaar_zip[[#This Row],[YYYYMMDD]],2)&amp;"-"&amp;MID(jaar_zip[[#This Row],[YYYYMMDD]],5,2)&amp;"-"&amp;LEFT(jaar_zip[[#This Row],[YYYYMMDD]],4))</f>
        <v>45485</v>
      </c>
      <c r="K2387" s="101" t="str">
        <f>IF(AND(VALUE(MONTH(jaar_zip[[#This Row],[Datum]]))=1,VALUE(WEEKNUM(jaar_zip[[#This Row],[Datum]],21))&gt;51),RIGHT(YEAR(jaar_zip[[#This Row],[Datum]])-1,2),RIGHT(YEAR(jaar_zip[[#This Row],[Datum]]),2))&amp;"-"&amp; TEXT(WEEKNUM(jaar_zip[[#This Row],[Datum]],21),"00")</f>
        <v>24-28</v>
      </c>
      <c r="L2387" s="101">
        <f>MONTH(jaar_zip[[#This Row],[Datum]])</f>
        <v>7</v>
      </c>
      <c r="M2387" s="101">
        <f>IF(ISNUMBER(jaar_zip[[#This Row],[etmaaltemperatuur]]),IF(jaar_zip[[#This Row],[etmaaltemperatuur]]&lt;stookgrens,stookgrens-jaar_zip[[#This Row],[etmaaltemperatuur]],0),"")</f>
        <v>3.0999999999999996</v>
      </c>
      <c r="N2387" s="101">
        <f>IF(ISNUMBER(jaar_zip[[#This Row],[graaddagen]]),IF(OR(MONTH(jaar_zip[[#This Row],[Datum]])=1,MONTH(jaar_zip[[#This Row],[Datum]])=2,MONTH(jaar_zip[[#This Row],[Datum]])=11,MONTH(jaar_zip[[#This Row],[Datum]])=12),1.1,IF(OR(MONTH(jaar_zip[[#This Row],[Datum]])=3,MONTH(jaar_zip[[#This Row],[Datum]])=10),1,0.8))*jaar_zip[[#This Row],[graaddagen]],"")</f>
        <v>2.48</v>
      </c>
      <c r="O2387" s="101">
        <f>IF(ISNUMBER(jaar_zip[[#This Row],[etmaaltemperatuur]]),IF(jaar_zip[[#This Row],[etmaaltemperatuur]]&gt;stookgrens,jaar_zip[[#This Row],[etmaaltemperatuur]]-stookgrens,0),"")</f>
        <v>0</v>
      </c>
    </row>
    <row r="2388" spans="1:15" x14ac:dyDescent="0.25">
      <c r="A2388">
        <v>267</v>
      </c>
      <c r="B2388">
        <v>20240713</v>
      </c>
      <c r="C2388">
        <v>7.4</v>
      </c>
      <c r="D2388">
        <v>15.5</v>
      </c>
      <c r="E2388">
        <v>1610</v>
      </c>
      <c r="F2388">
        <v>6.7</v>
      </c>
      <c r="H2388">
        <v>87</v>
      </c>
      <c r="I2388" s="101" t="s">
        <v>20</v>
      </c>
      <c r="J2388" s="1">
        <f>DATEVALUE(RIGHT(jaar_zip[[#This Row],[YYYYMMDD]],2)&amp;"-"&amp;MID(jaar_zip[[#This Row],[YYYYMMDD]],5,2)&amp;"-"&amp;LEFT(jaar_zip[[#This Row],[YYYYMMDD]],4))</f>
        <v>45486</v>
      </c>
      <c r="K2388" s="101" t="str">
        <f>IF(AND(VALUE(MONTH(jaar_zip[[#This Row],[Datum]]))=1,VALUE(WEEKNUM(jaar_zip[[#This Row],[Datum]],21))&gt;51),RIGHT(YEAR(jaar_zip[[#This Row],[Datum]])-1,2),RIGHT(YEAR(jaar_zip[[#This Row],[Datum]]),2))&amp;"-"&amp; TEXT(WEEKNUM(jaar_zip[[#This Row],[Datum]],21),"00")</f>
        <v>24-28</v>
      </c>
      <c r="L2388" s="101">
        <f>MONTH(jaar_zip[[#This Row],[Datum]])</f>
        <v>7</v>
      </c>
      <c r="M2388" s="101">
        <f>IF(ISNUMBER(jaar_zip[[#This Row],[etmaaltemperatuur]]),IF(jaar_zip[[#This Row],[etmaaltemperatuur]]&lt;stookgrens,stookgrens-jaar_zip[[#This Row],[etmaaltemperatuur]],0),"")</f>
        <v>2.5</v>
      </c>
      <c r="N2388" s="101">
        <f>IF(ISNUMBER(jaar_zip[[#This Row],[graaddagen]]),IF(OR(MONTH(jaar_zip[[#This Row],[Datum]])=1,MONTH(jaar_zip[[#This Row],[Datum]])=2,MONTH(jaar_zip[[#This Row],[Datum]])=11,MONTH(jaar_zip[[#This Row],[Datum]])=12),1.1,IF(OR(MONTH(jaar_zip[[#This Row],[Datum]])=3,MONTH(jaar_zip[[#This Row],[Datum]])=10),1,0.8))*jaar_zip[[#This Row],[graaddagen]],"")</f>
        <v>2</v>
      </c>
      <c r="O2388" s="101">
        <f>IF(ISNUMBER(jaar_zip[[#This Row],[etmaaltemperatuur]]),IF(jaar_zip[[#This Row],[etmaaltemperatuur]]&gt;stookgrens,jaar_zip[[#This Row],[etmaaltemperatuur]]-stookgrens,0),"")</f>
        <v>0</v>
      </c>
    </row>
    <row r="2389" spans="1:15" x14ac:dyDescent="0.25">
      <c r="A2389">
        <v>267</v>
      </c>
      <c r="B2389">
        <v>20240714</v>
      </c>
      <c r="C2389">
        <v>7.3</v>
      </c>
      <c r="D2389">
        <v>16.899999999999999</v>
      </c>
      <c r="E2389">
        <v>2042</v>
      </c>
      <c r="F2389">
        <v>2.2000000000000002</v>
      </c>
      <c r="H2389">
        <v>78</v>
      </c>
      <c r="I2389" s="101" t="s">
        <v>20</v>
      </c>
      <c r="J2389" s="1">
        <f>DATEVALUE(RIGHT(jaar_zip[[#This Row],[YYYYMMDD]],2)&amp;"-"&amp;MID(jaar_zip[[#This Row],[YYYYMMDD]],5,2)&amp;"-"&amp;LEFT(jaar_zip[[#This Row],[YYYYMMDD]],4))</f>
        <v>45487</v>
      </c>
      <c r="K2389" s="101" t="str">
        <f>IF(AND(VALUE(MONTH(jaar_zip[[#This Row],[Datum]]))=1,VALUE(WEEKNUM(jaar_zip[[#This Row],[Datum]],21))&gt;51),RIGHT(YEAR(jaar_zip[[#This Row],[Datum]])-1,2),RIGHT(YEAR(jaar_zip[[#This Row],[Datum]]),2))&amp;"-"&amp; TEXT(WEEKNUM(jaar_zip[[#This Row],[Datum]],21),"00")</f>
        <v>24-28</v>
      </c>
      <c r="L2389" s="101">
        <f>MONTH(jaar_zip[[#This Row],[Datum]])</f>
        <v>7</v>
      </c>
      <c r="M2389" s="101">
        <f>IF(ISNUMBER(jaar_zip[[#This Row],[etmaaltemperatuur]]),IF(jaar_zip[[#This Row],[etmaaltemperatuur]]&lt;stookgrens,stookgrens-jaar_zip[[#This Row],[etmaaltemperatuur]],0),"")</f>
        <v>1.1000000000000014</v>
      </c>
      <c r="N2389" s="101">
        <f>IF(ISNUMBER(jaar_zip[[#This Row],[graaddagen]]),IF(OR(MONTH(jaar_zip[[#This Row],[Datum]])=1,MONTH(jaar_zip[[#This Row],[Datum]])=2,MONTH(jaar_zip[[#This Row],[Datum]])=11,MONTH(jaar_zip[[#This Row],[Datum]])=12),1.1,IF(OR(MONTH(jaar_zip[[#This Row],[Datum]])=3,MONTH(jaar_zip[[#This Row],[Datum]])=10),1,0.8))*jaar_zip[[#This Row],[graaddagen]],"")</f>
        <v>0.88000000000000123</v>
      </c>
      <c r="O2389" s="101">
        <f>IF(ISNUMBER(jaar_zip[[#This Row],[etmaaltemperatuur]]),IF(jaar_zip[[#This Row],[etmaaltemperatuur]]&gt;stookgrens,jaar_zip[[#This Row],[etmaaltemperatuur]]-stookgrens,0),"")</f>
        <v>0</v>
      </c>
    </row>
    <row r="2390" spans="1:15" x14ac:dyDescent="0.25">
      <c r="A2390">
        <v>267</v>
      </c>
      <c r="B2390">
        <v>20240715</v>
      </c>
      <c r="C2390">
        <v>3.1</v>
      </c>
      <c r="D2390">
        <v>18.899999999999999</v>
      </c>
      <c r="E2390">
        <v>2508</v>
      </c>
      <c r="F2390">
        <v>1.9</v>
      </c>
      <c r="H2390">
        <v>79</v>
      </c>
      <c r="I2390" s="101" t="s">
        <v>20</v>
      </c>
      <c r="J2390" s="1">
        <f>DATEVALUE(RIGHT(jaar_zip[[#This Row],[YYYYMMDD]],2)&amp;"-"&amp;MID(jaar_zip[[#This Row],[YYYYMMDD]],5,2)&amp;"-"&amp;LEFT(jaar_zip[[#This Row],[YYYYMMDD]],4))</f>
        <v>45488</v>
      </c>
      <c r="K2390" s="101" t="str">
        <f>IF(AND(VALUE(MONTH(jaar_zip[[#This Row],[Datum]]))=1,VALUE(WEEKNUM(jaar_zip[[#This Row],[Datum]],21))&gt;51),RIGHT(YEAR(jaar_zip[[#This Row],[Datum]])-1,2),RIGHT(YEAR(jaar_zip[[#This Row],[Datum]]),2))&amp;"-"&amp; TEXT(WEEKNUM(jaar_zip[[#This Row],[Datum]],21),"00")</f>
        <v>24-29</v>
      </c>
      <c r="L2390" s="101">
        <f>MONTH(jaar_zip[[#This Row],[Datum]])</f>
        <v>7</v>
      </c>
      <c r="M2390" s="101">
        <f>IF(ISNUMBER(jaar_zip[[#This Row],[etmaaltemperatuur]]),IF(jaar_zip[[#This Row],[etmaaltemperatuur]]&lt;stookgrens,stookgrens-jaar_zip[[#This Row],[etmaaltemperatuur]],0),"")</f>
        <v>0</v>
      </c>
      <c r="N2390" s="101">
        <f>IF(ISNUMBER(jaar_zip[[#This Row],[graaddagen]]),IF(OR(MONTH(jaar_zip[[#This Row],[Datum]])=1,MONTH(jaar_zip[[#This Row],[Datum]])=2,MONTH(jaar_zip[[#This Row],[Datum]])=11,MONTH(jaar_zip[[#This Row],[Datum]])=12),1.1,IF(OR(MONTH(jaar_zip[[#This Row],[Datum]])=3,MONTH(jaar_zip[[#This Row],[Datum]])=10),1,0.8))*jaar_zip[[#This Row],[graaddagen]],"")</f>
        <v>0</v>
      </c>
      <c r="O2390" s="101">
        <f>IF(ISNUMBER(jaar_zip[[#This Row],[etmaaltemperatuur]]),IF(jaar_zip[[#This Row],[etmaaltemperatuur]]&gt;stookgrens,jaar_zip[[#This Row],[etmaaltemperatuur]]-stookgrens,0),"")</f>
        <v>0.89999999999999858</v>
      </c>
    </row>
    <row r="2391" spans="1:15" x14ac:dyDescent="0.25">
      <c r="A2391">
        <v>267</v>
      </c>
      <c r="B2391">
        <v>20240716</v>
      </c>
      <c r="C2391">
        <v>7</v>
      </c>
      <c r="D2391">
        <v>17.600000000000001</v>
      </c>
      <c r="E2391">
        <v>1608</v>
      </c>
      <c r="F2391">
        <v>7.7</v>
      </c>
      <c r="H2391">
        <v>85</v>
      </c>
      <c r="I2391" s="101" t="s">
        <v>20</v>
      </c>
      <c r="J2391" s="1">
        <f>DATEVALUE(RIGHT(jaar_zip[[#This Row],[YYYYMMDD]],2)&amp;"-"&amp;MID(jaar_zip[[#This Row],[YYYYMMDD]],5,2)&amp;"-"&amp;LEFT(jaar_zip[[#This Row],[YYYYMMDD]],4))</f>
        <v>45489</v>
      </c>
      <c r="K2391" s="101" t="str">
        <f>IF(AND(VALUE(MONTH(jaar_zip[[#This Row],[Datum]]))=1,VALUE(WEEKNUM(jaar_zip[[#This Row],[Datum]],21))&gt;51),RIGHT(YEAR(jaar_zip[[#This Row],[Datum]])-1,2),RIGHT(YEAR(jaar_zip[[#This Row],[Datum]]),2))&amp;"-"&amp; TEXT(WEEKNUM(jaar_zip[[#This Row],[Datum]],21),"00")</f>
        <v>24-29</v>
      </c>
      <c r="L2391" s="101">
        <f>MONTH(jaar_zip[[#This Row],[Datum]])</f>
        <v>7</v>
      </c>
      <c r="M2391" s="101">
        <f>IF(ISNUMBER(jaar_zip[[#This Row],[etmaaltemperatuur]]),IF(jaar_zip[[#This Row],[etmaaltemperatuur]]&lt;stookgrens,stookgrens-jaar_zip[[#This Row],[etmaaltemperatuur]],0),"")</f>
        <v>0.39999999999999858</v>
      </c>
      <c r="N2391" s="101">
        <f>IF(ISNUMBER(jaar_zip[[#This Row],[graaddagen]]),IF(OR(MONTH(jaar_zip[[#This Row],[Datum]])=1,MONTH(jaar_zip[[#This Row],[Datum]])=2,MONTH(jaar_zip[[#This Row],[Datum]])=11,MONTH(jaar_zip[[#This Row],[Datum]])=12),1.1,IF(OR(MONTH(jaar_zip[[#This Row],[Datum]])=3,MONTH(jaar_zip[[#This Row],[Datum]])=10),1,0.8))*jaar_zip[[#This Row],[graaddagen]],"")</f>
        <v>0.3199999999999989</v>
      </c>
      <c r="O2391" s="101">
        <f>IF(ISNUMBER(jaar_zip[[#This Row],[etmaaltemperatuur]]),IF(jaar_zip[[#This Row],[etmaaltemperatuur]]&gt;stookgrens,jaar_zip[[#This Row],[etmaaltemperatuur]]-stookgrens,0),"")</f>
        <v>0</v>
      </c>
    </row>
    <row r="2392" spans="1:15" x14ac:dyDescent="0.25">
      <c r="A2392">
        <v>267</v>
      </c>
      <c r="B2392">
        <v>20240717</v>
      </c>
      <c r="C2392">
        <v>4.8</v>
      </c>
      <c r="D2392">
        <v>17.100000000000001</v>
      </c>
      <c r="E2392">
        <v>2197</v>
      </c>
      <c r="F2392">
        <v>0.2</v>
      </c>
      <c r="H2392">
        <v>84</v>
      </c>
      <c r="I2392" s="101" t="s">
        <v>20</v>
      </c>
      <c r="J2392" s="1">
        <f>DATEVALUE(RIGHT(jaar_zip[[#This Row],[YYYYMMDD]],2)&amp;"-"&amp;MID(jaar_zip[[#This Row],[YYYYMMDD]],5,2)&amp;"-"&amp;LEFT(jaar_zip[[#This Row],[YYYYMMDD]],4))</f>
        <v>45490</v>
      </c>
      <c r="K2392" s="101" t="str">
        <f>IF(AND(VALUE(MONTH(jaar_zip[[#This Row],[Datum]]))=1,VALUE(WEEKNUM(jaar_zip[[#This Row],[Datum]],21))&gt;51),RIGHT(YEAR(jaar_zip[[#This Row],[Datum]])-1,2),RIGHT(YEAR(jaar_zip[[#This Row],[Datum]]),2))&amp;"-"&amp; TEXT(WEEKNUM(jaar_zip[[#This Row],[Datum]],21),"00")</f>
        <v>24-29</v>
      </c>
      <c r="L2392" s="101">
        <f>MONTH(jaar_zip[[#This Row],[Datum]])</f>
        <v>7</v>
      </c>
      <c r="M2392" s="101">
        <f>IF(ISNUMBER(jaar_zip[[#This Row],[etmaaltemperatuur]]),IF(jaar_zip[[#This Row],[etmaaltemperatuur]]&lt;stookgrens,stookgrens-jaar_zip[[#This Row],[etmaaltemperatuur]],0),"")</f>
        <v>0.89999999999999858</v>
      </c>
      <c r="N2392" s="101">
        <f>IF(ISNUMBER(jaar_zip[[#This Row],[graaddagen]]),IF(OR(MONTH(jaar_zip[[#This Row],[Datum]])=1,MONTH(jaar_zip[[#This Row],[Datum]])=2,MONTH(jaar_zip[[#This Row],[Datum]])=11,MONTH(jaar_zip[[#This Row],[Datum]])=12),1.1,IF(OR(MONTH(jaar_zip[[#This Row],[Datum]])=3,MONTH(jaar_zip[[#This Row],[Datum]])=10),1,0.8))*jaar_zip[[#This Row],[graaddagen]],"")</f>
        <v>0.71999999999999886</v>
      </c>
      <c r="O2392" s="101">
        <f>IF(ISNUMBER(jaar_zip[[#This Row],[etmaaltemperatuur]]),IF(jaar_zip[[#This Row],[etmaaltemperatuur]]&gt;stookgrens,jaar_zip[[#This Row],[etmaaltemperatuur]]-stookgrens,0),"")</f>
        <v>0</v>
      </c>
    </row>
    <row r="2393" spans="1:15" x14ac:dyDescent="0.25">
      <c r="A2393">
        <v>267</v>
      </c>
      <c r="B2393">
        <v>20240718</v>
      </c>
      <c r="C2393">
        <v>1.9</v>
      </c>
      <c r="D2393">
        <v>19</v>
      </c>
      <c r="E2393">
        <v>2582</v>
      </c>
      <c r="F2393">
        <v>0</v>
      </c>
      <c r="H2393">
        <v>80</v>
      </c>
      <c r="I2393" s="101" t="s">
        <v>20</v>
      </c>
      <c r="J2393" s="1">
        <f>DATEVALUE(RIGHT(jaar_zip[[#This Row],[YYYYMMDD]],2)&amp;"-"&amp;MID(jaar_zip[[#This Row],[YYYYMMDD]],5,2)&amp;"-"&amp;LEFT(jaar_zip[[#This Row],[YYYYMMDD]],4))</f>
        <v>45491</v>
      </c>
      <c r="K2393" s="101" t="str">
        <f>IF(AND(VALUE(MONTH(jaar_zip[[#This Row],[Datum]]))=1,VALUE(WEEKNUM(jaar_zip[[#This Row],[Datum]],21))&gt;51),RIGHT(YEAR(jaar_zip[[#This Row],[Datum]])-1,2),RIGHT(YEAR(jaar_zip[[#This Row],[Datum]]),2))&amp;"-"&amp; TEXT(WEEKNUM(jaar_zip[[#This Row],[Datum]],21),"00")</f>
        <v>24-29</v>
      </c>
      <c r="L2393" s="101">
        <f>MONTH(jaar_zip[[#This Row],[Datum]])</f>
        <v>7</v>
      </c>
      <c r="M2393" s="101">
        <f>IF(ISNUMBER(jaar_zip[[#This Row],[etmaaltemperatuur]]),IF(jaar_zip[[#This Row],[etmaaltemperatuur]]&lt;stookgrens,stookgrens-jaar_zip[[#This Row],[etmaaltemperatuur]],0),"")</f>
        <v>0</v>
      </c>
      <c r="N2393" s="101">
        <f>IF(ISNUMBER(jaar_zip[[#This Row],[graaddagen]]),IF(OR(MONTH(jaar_zip[[#This Row],[Datum]])=1,MONTH(jaar_zip[[#This Row],[Datum]])=2,MONTH(jaar_zip[[#This Row],[Datum]])=11,MONTH(jaar_zip[[#This Row],[Datum]])=12),1.1,IF(OR(MONTH(jaar_zip[[#This Row],[Datum]])=3,MONTH(jaar_zip[[#This Row],[Datum]])=10),1,0.8))*jaar_zip[[#This Row],[graaddagen]],"")</f>
        <v>0</v>
      </c>
      <c r="O2393" s="101">
        <f>IF(ISNUMBER(jaar_zip[[#This Row],[etmaaltemperatuur]]),IF(jaar_zip[[#This Row],[etmaaltemperatuur]]&gt;stookgrens,jaar_zip[[#This Row],[etmaaltemperatuur]]-stookgrens,0),"")</f>
        <v>1</v>
      </c>
    </row>
    <row r="2394" spans="1:15" x14ac:dyDescent="0.25">
      <c r="A2394">
        <v>267</v>
      </c>
      <c r="B2394">
        <v>20240719</v>
      </c>
      <c r="C2394">
        <v>3.5</v>
      </c>
      <c r="D2394">
        <v>22.3</v>
      </c>
      <c r="E2394">
        <v>2306</v>
      </c>
      <c r="F2394">
        <v>0</v>
      </c>
      <c r="H2394">
        <v>74</v>
      </c>
      <c r="I2394" s="101" t="s">
        <v>20</v>
      </c>
      <c r="J2394" s="1">
        <f>DATEVALUE(RIGHT(jaar_zip[[#This Row],[YYYYMMDD]],2)&amp;"-"&amp;MID(jaar_zip[[#This Row],[YYYYMMDD]],5,2)&amp;"-"&amp;LEFT(jaar_zip[[#This Row],[YYYYMMDD]],4))</f>
        <v>45492</v>
      </c>
      <c r="K2394" s="101" t="str">
        <f>IF(AND(VALUE(MONTH(jaar_zip[[#This Row],[Datum]]))=1,VALUE(WEEKNUM(jaar_zip[[#This Row],[Datum]],21))&gt;51),RIGHT(YEAR(jaar_zip[[#This Row],[Datum]])-1,2),RIGHT(YEAR(jaar_zip[[#This Row],[Datum]]),2))&amp;"-"&amp; TEXT(WEEKNUM(jaar_zip[[#This Row],[Datum]],21),"00")</f>
        <v>24-29</v>
      </c>
      <c r="L2394" s="101">
        <f>MONTH(jaar_zip[[#This Row],[Datum]])</f>
        <v>7</v>
      </c>
      <c r="M2394" s="101">
        <f>IF(ISNUMBER(jaar_zip[[#This Row],[etmaaltemperatuur]]),IF(jaar_zip[[#This Row],[etmaaltemperatuur]]&lt;stookgrens,stookgrens-jaar_zip[[#This Row],[etmaaltemperatuur]],0),"")</f>
        <v>0</v>
      </c>
      <c r="N2394" s="101">
        <f>IF(ISNUMBER(jaar_zip[[#This Row],[graaddagen]]),IF(OR(MONTH(jaar_zip[[#This Row],[Datum]])=1,MONTH(jaar_zip[[#This Row],[Datum]])=2,MONTH(jaar_zip[[#This Row],[Datum]])=11,MONTH(jaar_zip[[#This Row],[Datum]])=12),1.1,IF(OR(MONTH(jaar_zip[[#This Row],[Datum]])=3,MONTH(jaar_zip[[#This Row],[Datum]])=10),1,0.8))*jaar_zip[[#This Row],[graaddagen]],"")</f>
        <v>0</v>
      </c>
      <c r="O2394" s="101">
        <f>IF(ISNUMBER(jaar_zip[[#This Row],[etmaaltemperatuur]]),IF(jaar_zip[[#This Row],[etmaaltemperatuur]]&gt;stookgrens,jaar_zip[[#This Row],[etmaaltemperatuur]]-stookgrens,0),"")</f>
        <v>4.3000000000000007</v>
      </c>
    </row>
    <row r="2395" spans="1:15" x14ac:dyDescent="0.25">
      <c r="A2395">
        <v>267</v>
      </c>
      <c r="B2395">
        <v>20240720</v>
      </c>
      <c r="C2395">
        <v>3</v>
      </c>
      <c r="D2395">
        <v>23.4</v>
      </c>
      <c r="E2395">
        <v>2650</v>
      </c>
      <c r="F2395">
        <v>0</v>
      </c>
      <c r="H2395">
        <v>70</v>
      </c>
      <c r="I2395" s="101" t="s">
        <v>20</v>
      </c>
      <c r="J2395" s="1">
        <f>DATEVALUE(RIGHT(jaar_zip[[#This Row],[YYYYMMDD]],2)&amp;"-"&amp;MID(jaar_zip[[#This Row],[YYYYMMDD]],5,2)&amp;"-"&amp;LEFT(jaar_zip[[#This Row],[YYYYMMDD]],4))</f>
        <v>45493</v>
      </c>
      <c r="K2395" s="101" t="str">
        <f>IF(AND(VALUE(MONTH(jaar_zip[[#This Row],[Datum]]))=1,VALUE(WEEKNUM(jaar_zip[[#This Row],[Datum]],21))&gt;51),RIGHT(YEAR(jaar_zip[[#This Row],[Datum]])-1,2),RIGHT(YEAR(jaar_zip[[#This Row],[Datum]]),2))&amp;"-"&amp; TEXT(WEEKNUM(jaar_zip[[#This Row],[Datum]],21),"00")</f>
        <v>24-29</v>
      </c>
      <c r="L2395" s="101">
        <f>MONTH(jaar_zip[[#This Row],[Datum]])</f>
        <v>7</v>
      </c>
      <c r="M2395" s="101">
        <f>IF(ISNUMBER(jaar_zip[[#This Row],[etmaaltemperatuur]]),IF(jaar_zip[[#This Row],[etmaaltemperatuur]]&lt;stookgrens,stookgrens-jaar_zip[[#This Row],[etmaaltemperatuur]],0),"")</f>
        <v>0</v>
      </c>
      <c r="N2395" s="101">
        <f>IF(ISNUMBER(jaar_zip[[#This Row],[graaddagen]]),IF(OR(MONTH(jaar_zip[[#This Row],[Datum]])=1,MONTH(jaar_zip[[#This Row],[Datum]])=2,MONTH(jaar_zip[[#This Row],[Datum]])=11,MONTH(jaar_zip[[#This Row],[Datum]])=12),1.1,IF(OR(MONTH(jaar_zip[[#This Row],[Datum]])=3,MONTH(jaar_zip[[#This Row],[Datum]])=10),1,0.8))*jaar_zip[[#This Row],[graaddagen]],"")</f>
        <v>0</v>
      </c>
      <c r="O2395" s="101">
        <f>IF(ISNUMBER(jaar_zip[[#This Row],[etmaaltemperatuur]]),IF(jaar_zip[[#This Row],[etmaaltemperatuur]]&gt;stookgrens,jaar_zip[[#This Row],[etmaaltemperatuur]]-stookgrens,0),"")</f>
        <v>5.3999999999999986</v>
      </c>
    </row>
    <row r="2396" spans="1:15" x14ac:dyDescent="0.25">
      <c r="A2396">
        <v>267</v>
      </c>
      <c r="B2396">
        <v>20240721</v>
      </c>
      <c r="C2396">
        <v>4.2</v>
      </c>
      <c r="D2396">
        <v>19.399999999999999</v>
      </c>
      <c r="E2396">
        <v>999</v>
      </c>
      <c r="F2396">
        <v>11.8</v>
      </c>
      <c r="H2396">
        <v>87</v>
      </c>
      <c r="I2396" s="101" t="s">
        <v>20</v>
      </c>
      <c r="J2396" s="1">
        <f>DATEVALUE(RIGHT(jaar_zip[[#This Row],[YYYYMMDD]],2)&amp;"-"&amp;MID(jaar_zip[[#This Row],[YYYYMMDD]],5,2)&amp;"-"&amp;LEFT(jaar_zip[[#This Row],[YYYYMMDD]],4))</f>
        <v>45494</v>
      </c>
      <c r="K2396" s="101" t="str">
        <f>IF(AND(VALUE(MONTH(jaar_zip[[#This Row],[Datum]]))=1,VALUE(WEEKNUM(jaar_zip[[#This Row],[Datum]],21))&gt;51),RIGHT(YEAR(jaar_zip[[#This Row],[Datum]])-1,2),RIGHT(YEAR(jaar_zip[[#This Row],[Datum]]),2))&amp;"-"&amp; TEXT(WEEKNUM(jaar_zip[[#This Row],[Datum]],21),"00")</f>
        <v>24-29</v>
      </c>
      <c r="L2396" s="101">
        <f>MONTH(jaar_zip[[#This Row],[Datum]])</f>
        <v>7</v>
      </c>
      <c r="M2396" s="101">
        <f>IF(ISNUMBER(jaar_zip[[#This Row],[etmaaltemperatuur]]),IF(jaar_zip[[#This Row],[etmaaltemperatuur]]&lt;stookgrens,stookgrens-jaar_zip[[#This Row],[etmaaltemperatuur]],0),"")</f>
        <v>0</v>
      </c>
      <c r="N2396" s="101">
        <f>IF(ISNUMBER(jaar_zip[[#This Row],[graaddagen]]),IF(OR(MONTH(jaar_zip[[#This Row],[Datum]])=1,MONTH(jaar_zip[[#This Row],[Datum]])=2,MONTH(jaar_zip[[#This Row],[Datum]])=11,MONTH(jaar_zip[[#This Row],[Datum]])=12),1.1,IF(OR(MONTH(jaar_zip[[#This Row],[Datum]])=3,MONTH(jaar_zip[[#This Row],[Datum]])=10),1,0.8))*jaar_zip[[#This Row],[graaddagen]],"")</f>
        <v>0</v>
      </c>
      <c r="O2396" s="101">
        <f>IF(ISNUMBER(jaar_zip[[#This Row],[etmaaltemperatuur]]),IF(jaar_zip[[#This Row],[etmaaltemperatuur]]&gt;stookgrens,jaar_zip[[#This Row],[etmaaltemperatuur]]-stookgrens,0),"")</f>
        <v>1.3999999999999986</v>
      </c>
    </row>
    <row r="2397" spans="1:15" x14ac:dyDescent="0.25">
      <c r="A2397">
        <v>267</v>
      </c>
      <c r="B2397">
        <v>20240722</v>
      </c>
      <c r="C2397">
        <v>5.7</v>
      </c>
      <c r="D2397">
        <v>19</v>
      </c>
      <c r="E2397">
        <v>2329</v>
      </c>
      <c r="F2397">
        <v>1.4</v>
      </c>
      <c r="H2397">
        <v>76</v>
      </c>
      <c r="I2397" s="101" t="s">
        <v>20</v>
      </c>
      <c r="J2397" s="1">
        <f>DATEVALUE(RIGHT(jaar_zip[[#This Row],[YYYYMMDD]],2)&amp;"-"&amp;MID(jaar_zip[[#This Row],[YYYYMMDD]],5,2)&amp;"-"&amp;LEFT(jaar_zip[[#This Row],[YYYYMMDD]],4))</f>
        <v>45495</v>
      </c>
      <c r="K2397" s="101" t="str">
        <f>IF(AND(VALUE(MONTH(jaar_zip[[#This Row],[Datum]]))=1,VALUE(WEEKNUM(jaar_zip[[#This Row],[Datum]],21))&gt;51),RIGHT(YEAR(jaar_zip[[#This Row],[Datum]])-1,2),RIGHT(YEAR(jaar_zip[[#This Row],[Datum]]),2))&amp;"-"&amp; TEXT(WEEKNUM(jaar_zip[[#This Row],[Datum]],21),"00")</f>
        <v>24-30</v>
      </c>
      <c r="L2397" s="101">
        <f>MONTH(jaar_zip[[#This Row],[Datum]])</f>
        <v>7</v>
      </c>
      <c r="M2397" s="101">
        <f>IF(ISNUMBER(jaar_zip[[#This Row],[etmaaltemperatuur]]),IF(jaar_zip[[#This Row],[etmaaltemperatuur]]&lt;stookgrens,stookgrens-jaar_zip[[#This Row],[etmaaltemperatuur]],0),"")</f>
        <v>0</v>
      </c>
      <c r="N2397" s="101">
        <f>IF(ISNUMBER(jaar_zip[[#This Row],[graaddagen]]),IF(OR(MONTH(jaar_zip[[#This Row],[Datum]])=1,MONTH(jaar_zip[[#This Row],[Datum]])=2,MONTH(jaar_zip[[#This Row],[Datum]])=11,MONTH(jaar_zip[[#This Row],[Datum]])=12),1.1,IF(OR(MONTH(jaar_zip[[#This Row],[Datum]])=3,MONTH(jaar_zip[[#This Row],[Datum]])=10),1,0.8))*jaar_zip[[#This Row],[graaddagen]],"")</f>
        <v>0</v>
      </c>
      <c r="O2397" s="101">
        <f>IF(ISNUMBER(jaar_zip[[#This Row],[etmaaltemperatuur]]),IF(jaar_zip[[#This Row],[etmaaltemperatuur]]&gt;stookgrens,jaar_zip[[#This Row],[etmaaltemperatuur]]-stookgrens,0),"")</f>
        <v>1</v>
      </c>
    </row>
    <row r="2398" spans="1:15" x14ac:dyDescent="0.25">
      <c r="A2398">
        <v>267</v>
      </c>
      <c r="B2398">
        <v>20240723</v>
      </c>
      <c r="C2398">
        <v>6.2</v>
      </c>
      <c r="D2398">
        <v>19.100000000000001</v>
      </c>
      <c r="E2398">
        <v>2069</v>
      </c>
      <c r="F2398">
        <v>0.3</v>
      </c>
      <c r="H2398">
        <v>82</v>
      </c>
      <c r="I2398" s="101" t="s">
        <v>20</v>
      </c>
      <c r="J2398" s="1">
        <f>DATEVALUE(RIGHT(jaar_zip[[#This Row],[YYYYMMDD]],2)&amp;"-"&amp;MID(jaar_zip[[#This Row],[YYYYMMDD]],5,2)&amp;"-"&amp;LEFT(jaar_zip[[#This Row],[YYYYMMDD]],4))</f>
        <v>45496</v>
      </c>
      <c r="K2398" s="101" t="str">
        <f>IF(AND(VALUE(MONTH(jaar_zip[[#This Row],[Datum]]))=1,VALUE(WEEKNUM(jaar_zip[[#This Row],[Datum]],21))&gt;51),RIGHT(YEAR(jaar_zip[[#This Row],[Datum]])-1,2),RIGHT(YEAR(jaar_zip[[#This Row],[Datum]]),2))&amp;"-"&amp; TEXT(WEEKNUM(jaar_zip[[#This Row],[Datum]],21),"00")</f>
        <v>24-30</v>
      </c>
      <c r="L2398" s="101">
        <f>MONTH(jaar_zip[[#This Row],[Datum]])</f>
        <v>7</v>
      </c>
      <c r="M2398" s="101">
        <f>IF(ISNUMBER(jaar_zip[[#This Row],[etmaaltemperatuur]]),IF(jaar_zip[[#This Row],[etmaaltemperatuur]]&lt;stookgrens,stookgrens-jaar_zip[[#This Row],[etmaaltemperatuur]],0),"")</f>
        <v>0</v>
      </c>
      <c r="N2398" s="101">
        <f>IF(ISNUMBER(jaar_zip[[#This Row],[graaddagen]]),IF(OR(MONTH(jaar_zip[[#This Row],[Datum]])=1,MONTH(jaar_zip[[#This Row],[Datum]])=2,MONTH(jaar_zip[[#This Row],[Datum]])=11,MONTH(jaar_zip[[#This Row],[Datum]])=12),1.1,IF(OR(MONTH(jaar_zip[[#This Row],[Datum]])=3,MONTH(jaar_zip[[#This Row],[Datum]])=10),1,0.8))*jaar_zip[[#This Row],[graaddagen]],"")</f>
        <v>0</v>
      </c>
      <c r="O2398" s="101">
        <f>IF(ISNUMBER(jaar_zip[[#This Row],[etmaaltemperatuur]]),IF(jaar_zip[[#This Row],[etmaaltemperatuur]]&gt;stookgrens,jaar_zip[[#This Row],[etmaaltemperatuur]]-stookgrens,0),"")</f>
        <v>1.1000000000000014</v>
      </c>
    </row>
    <row r="2399" spans="1:15" x14ac:dyDescent="0.25">
      <c r="A2399">
        <v>267</v>
      </c>
      <c r="B2399">
        <v>20240724</v>
      </c>
      <c r="C2399">
        <v>4.3</v>
      </c>
      <c r="D2399">
        <v>16.899999999999999</v>
      </c>
      <c r="E2399">
        <v>2541</v>
      </c>
      <c r="F2399">
        <v>0</v>
      </c>
      <c r="H2399">
        <v>75</v>
      </c>
      <c r="I2399" s="101" t="s">
        <v>20</v>
      </c>
      <c r="J2399" s="1">
        <f>DATEVALUE(RIGHT(jaar_zip[[#This Row],[YYYYMMDD]],2)&amp;"-"&amp;MID(jaar_zip[[#This Row],[YYYYMMDD]],5,2)&amp;"-"&amp;LEFT(jaar_zip[[#This Row],[YYYYMMDD]],4))</f>
        <v>45497</v>
      </c>
      <c r="K2399" s="101" t="str">
        <f>IF(AND(VALUE(MONTH(jaar_zip[[#This Row],[Datum]]))=1,VALUE(WEEKNUM(jaar_zip[[#This Row],[Datum]],21))&gt;51),RIGHT(YEAR(jaar_zip[[#This Row],[Datum]])-1,2),RIGHT(YEAR(jaar_zip[[#This Row],[Datum]]),2))&amp;"-"&amp; TEXT(WEEKNUM(jaar_zip[[#This Row],[Datum]],21),"00")</f>
        <v>24-30</v>
      </c>
      <c r="L2399" s="101">
        <f>MONTH(jaar_zip[[#This Row],[Datum]])</f>
        <v>7</v>
      </c>
      <c r="M2399" s="101">
        <f>IF(ISNUMBER(jaar_zip[[#This Row],[etmaaltemperatuur]]),IF(jaar_zip[[#This Row],[etmaaltemperatuur]]&lt;stookgrens,stookgrens-jaar_zip[[#This Row],[etmaaltemperatuur]],0),"")</f>
        <v>1.1000000000000014</v>
      </c>
      <c r="N2399" s="101">
        <f>IF(ISNUMBER(jaar_zip[[#This Row],[graaddagen]]),IF(OR(MONTH(jaar_zip[[#This Row],[Datum]])=1,MONTH(jaar_zip[[#This Row],[Datum]])=2,MONTH(jaar_zip[[#This Row],[Datum]])=11,MONTH(jaar_zip[[#This Row],[Datum]])=12),1.1,IF(OR(MONTH(jaar_zip[[#This Row],[Datum]])=3,MONTH(jaar_zip[[#This Row],[Datum]])=10),1,0.8))*jaar_zip[[#This Row],[graaddagen]],"")</f>
        <v>0.88000000000000123</v>
      </c>
      <c r="O2399" s="101">
        <f>IF(ISNUMBER(jaar_zip[[#This Row],[etmaaltemperatuur]]),IF(jaar_zip[[#This Row],[etmaaltemperatuur]]&gt;stookgrens,jaar_zip[[#This Row],[etmaaltemperatuur]]-stookgrens,0),"")</f>
        <v>0</v>
      </c>
    </row>
    <row r="2400" spans="1:15" x14ac:dyDescent="0.25">
      <c r="A2400">
        <v>267</v>
      </c>
      <c r="B2400">
        <v>20240725</v>
      </c>
      <c r="C2400">
        <v>5.6</v>
      </c>
      <c r="D2400">
        <v>18.600000000000001</v>
      </c>
      <c r="E2400">
        <v>1005</v>
      </c>
      <c r="F2400">
        <v>0.4</v>
      </c>
      <c r="H2400">
        <v>81</v>
      </c>
      <c r="I2400" s="101" t="s">
        <v>20</v>
      </c>
      <c r="J2400" s="1">
        <f>DATEVALUE(RIGHT(jaar_zip[[#This Row],[YYYYMMDD]],2)&amp;"-"&amp;MID(jaar_zip[[#This Row],[YYYYMMDD]],5,2)&amp;"-"&amp;LEFT(jaar_zip[[#This Row],[YYYYMMDD]],4))</f>
        <v>45498</v>
      </c>
      <c r="K2400" s="101" t="str">
        <f>IF(AND(VALUE(MONTH(jaar_zip[[#This Row],[Datum]]))=1,VALUE(WEEKNUM(jaar_zip[[#This Row],[Datum]],21))&gt;51),RIGHT(YEAR(jaar_zip[[#This Row],[Datum]])-1,2),RIGHT(YEAR(jaar_zip[[#This Row],[Datum]]),2))&amp;"-"&amp; TEXT(WEEKNUM(jaar_zip[[#This Row],[Datum]],21),"00")</f>
        <v>24-30</v>
      </c>
      <c r="L2400" s="101">
        <f>MONTH(jaar_zip[[#This Row],[Datum]])</f>
        <v>7</v>
      </c>
      <c r="M2400" s="101">
        <f>IF(ISNUMBER(jaar_zip[[#This Row],[etmaaltemperatuur]]),IF(jaar_zip[[#This Row],[etmaaltemperatuur]]&lt;stookgrens,stookgrens-jaar_zip[[#This Row],[etmaaltemperatuur]],0),"")</f>
        <v>0</v>
      </c>
      <c r="N2400" s="101">
        <f>IF(ISNUMBER(jaar_zip[[#This Row],[graaddagen]]),IF(OR(MONTH(jaar_zip[[#This Row],[Datum]])=1,MONTH(jaar_zip[[#This Row],[Datum]])=2,MONTH(jaar_zip[[#This Row],[Datum]])=11,MONTH(jaar_zip[[#This Row],[Datum]])=12),1.1,IF(OR(MONTH(jaar_zip[[#This Row],[Datum]])=3,MONTH(jaar_zip[[#This Row],[Datum]])=10),1,0.8))*jaar_zip[[#This Row],[graaddagen]],"")</f>
        <v>0</v>
      </c>
      <c r="O2400" s="101">
        <f>IF(ISNUMBER(jaar_zip[[#This Row],[etmaaltemperatuur]]),IF(jaar_zip[[#This Row],[etmaaltemperatuur]]&gt;stookgrens,jaar_zip[[#This Row],[etmaaltemperatuur]]-stookgrens,0),"")</f>
        <v>0.60000000000000142</v>
      </c>
    </row>
    <row r="2401" spans="1:15" x14ac:dyDescent="0.25">
      <c r="A2401">
        <v>267</v>
      </c>
      <c r="B2401">
        <v>20240726</v>
      </c>
      <c r="C2401">
        <v>4.7</v>
      </c>
      <c r="D2401">
        <v>18.3</v>
      </c>
      <c r="E2401">
        <v>2146</v>
      </c>
      <c r="F2401">
        <v>5.0999999999999996</v>
      </c>
      <c r="H2401">
        <v>84</v>
      </c>
      <c r="I2401" s="101" t="s">
        <v>20</v>
      </c>
      <c r="J2401" s="1">
        <f>DATEVALUE(RIGHT(jaar_zip[[#This Row],[YYYYMMDD]],2)&amp;"-"&amp;MID(jaar_zip[[#This Row],[YYYYMMDD]],5,2)&amp;"-"&amp;LEFT(jaar_zip[[#This Row],[YYYYMMDD]],4))</f>
        <v>45499</v>
      </c>
      <c r="K2401" s="101" t="str">
        <f>IF(AND(VALUE(MONTH(jaar_zip[[#This Row],[Datum]]))=1,VALUE(WEEKNUM(jaar_zip[[#This Row],[Datum]],21))&gt;51),RIGHT(YEAR(jaar_zip[[#This Row],[Datum]])-1,2),RIGHT(YEAR(jaar_zip[[#This Row],[Datum]]),2))&amp;"-"&amp; TEXT(WEEKNUM(jaar_zip[[#This Row],[Datum]],21),"00")</f>
        <v>24-30</v>
      </c>
      <c r="L2401" s="101">
        <f>MONTH(jaar_zip[[#This Row],[Datum]])</f>
        <v>7</v>
      </c>
      <c r="M2401" s="101">
        <f>IF(ISNUMBER(jaar_zip[[#This Row],[etmaaltemperatuur]]),IF(jaar_zip[[#This Row],[etmaaltemperatuur]]&lt;stookgrens,stookgrens-jaar_zip[[#This Row],[etmaaltemperatuur]],0),"")</f>
        <v>0</v>
      </c>
      <c r="N2401" s="101">
        <f>IF(ISNUMBER(jaar_zip[[#This Row],[graaddagen]]),IF(OR(MONTH(jaar_zip[[#This Row],[Datum]])=1,MONTH(jaar_zip[[#This Row],[Datum]])=2,MONTH(jaar_zip[[#This Row],[Datum]])=11,MONTH(jaar_zip[[#This Row],[Datum]])=12),1.1,IF(OR(MONTH(jaar_zip[[#This Row],[Datum]])=3,MONTH(jaar_zip[[#This Row],[Datum]])=10),1,0.8))*jaar_zip[[#This Row],[graaddagen]],"")</f>
        <v>0</v>
      </c>
      <c r="O2401" s="101">
        <f>IF(ISNUMBER(jaar_zip[[#This Row],[etmaaltemperatuur]]),IF(jaar_zip[[#This Row],[etmaaltemperatuur]]&gt;stookgrens,jaar_zip[[#This Row],[etmaaltemperatuur]]-stookgrens,0),"")</f>
        <v>0.30000000000000071</v>
      </c>
    </row>
    <row r="2402" spans="1:15" x14ac:dyDescent="0.25">
      <c r="A2402">
        <v>267</v>
      </c>
      <c r="B2402">
        <v>20240727</v>
      </c>
      <c r="C2402">
        <v>3</v>
      </c>
      <c r="D2402">
        <v>18.5</v>
      </c>
      <c r="E2402">
        <v>2558</v>
      </c>
      <c r="F2402">
        <v>0</v>
      </c>
      <c r="H2402">
        <v>76</v>
      </c>
      <c r="I2402" s="101" t="s">
        <v>20</v>
      </c>
      <c r="J2402" s="1">
        <f>DATEVALUE(RIGHT(jaar_zip[[#This Row],[YYYYMMDD]],2)&amp;"-"&amp;MID(jaar_zip[[#This Row],[YYYYMMDD]],5,2)&amp;"-"&amp;LEFT(jaar_zip[[#This Row],[YYYYMMDD]],4))</f>
        <v>45500</v>
      </c>
      <c r="K2402" s="101" t="str">
        <f>IF(AND(VALUE(MONTH(jaar_zip[[#This Row],[Datum]]))=1,VALUE(WEEKNUM(jaar_zip[[#This Row],[Datum]],21))&gt;51),RIGHT(YEAR(jaar_zip[[#This Row],[Datum]])-1,2),RIGHT(YEAR(jaar_zip[[#This Row],[Datum]]),2))&amp;"-"&amp; TEXT(WEEKNUM(jaar_zip[[#This Row],[Datum]],21),"00")</f>
        <v>24-30</v>
      </c>
      <c r="L2402" s="101">
        <f>MONTH(jaar_zip[[#This Row],[Datum]])</f>
        <v>7</v>
      </c>
      <c r="M2402" s="101">
        <f>IF(ISNUMBER(jaar_zip[[#This Row],[etmaaltemperatuur]]),IF(jaar_zip[[#This Row],[etmaaltemperatuur]]&lt;stookgrens,stookgrens-jaar_zip[[#This Row],[etmaaltemperatuur]],0),"")</f>
        <v>0</v>
      </c>
      <c r="N2402" s="101">
        <f>IF(ISNUMBER(jaar_zip[[#This Row],[graaddagen]]),IF(OR(MONTH(jaar_zip[[#This Row],[Datum]])=1,MONTH(jaar_zip[[#This Row],[Datum]])=2,MONTH(jaar_zip[[#This Row],[Datum]])=11,MONTH(jaar_zip[[#This Row],[Datum]])=12),1.1,IF(OR(MONTH(jaar_zip[[#This Row],[Datum]])=3,MONTH(jaar_zip[[#This Row],[Datum]])=10),1,0.8))*jaar_zip[[#This Row],[graaddagen]],"")</f>
        <v>0</v>
      </c>
      <c r="O2402" s="101">
        <f>IF(ISNUMBER(jaar_zip[[#This Row],[etmaaltemperatuur]]),IF(jaar_zip[[#This Row],[etmaaltemperatuur]]&gt;stookgrens,jaar_zip[[#This Row],[etmaaltemperatuur]]-stookgrens,0),"")</f>
        <v>0.5</v>
      </c>
    </row>
    <row r="2403" spans="1:15" x14ac:dyDescent="0.25">
      <c r="A2403">
        <v>267</v>
      </c>
      <c r="B2403">
        <v>20240728</v>
      </c>
      <c r="C2403">
        <v>4</v>
      </c>
      <c r="D2403">
        <v>18.2</v>
      </c>
      <c r="E2403">
        <v>2572</v>
      </c>
      <c r="F2403">
        <v>0</v>
      </c>
      <c r="H2403">
        <v>76</v>
      </c>
      <c r="I2403" s="101" t="s">
        <v>20</v>
      </c>
      <c r="J2403" s="1">
        <f>DATEVALUE(RIGHT(jaar_zip[[#This Row],[YYYYMMDD]],2)&amp;"-"&amp;MID(jaar_zip[[#This Row],[YYYYMMDD]],5,2)&amp;"-"&amp;LEFT(jaar_zip[[#This Row],[YYYYMMDD]],4))</f>
        <v>45501</v>
      </c>
      <c r="K2403" s="101" t="str">
        <f>IF(AND(VALUE(MONTH(jaar_zip[[#This Row],[Datum]]))=1,VALUE(WEEKNUM(jaar_zip[[#This Row],[Datum]],21))&gt;51),RIGHT(YEAR(jaar_zip[[#This Row],[Datum]])-1,2),RIGHT(YEAR(jaar_zip[[#This Row],[Datum]]),2))&amp;"-"&amp; TEXT(WEEKNUM(jaar_zip[[#This Row],[Datum]],21),"00")</f>
        <v>24-30</v>
      </c>
      <c r="L2403" s="101">
        <f>MONTH(jaar_zip[[#This Row],[Datum]])</f>
        <v>7</v>
      </c>
      <c r="M2403" s="101">
        <f>IF(ISNUMBER(jaar_zip[[#This Row],[etmaaltemperatuur]]),IF(jaar_zip[[#This Row],[etmaaltemperatuur]]&lt;stookgrens,stookgrens-jaar_zip[[#This Row],[etmaaltemperatuur]],0),"")</f>
        <v>0</v>
      </c>
      <c r="N2403" s="101">
        <f>IF(ISNUMBER(jaar_zip[[#This Row],[graaddagen]]),IF(OR(MONTH(jaar_zip[[#This Row],[Datum]])=1,MONTH(jaar_zip[[#This Row],[Datum]])=2,MONTH(jaar_zip[[#This Row],[Datum]])=11,MONTH(jaar_zip[[#This Row],[Datum]])=12),1.1,IF(OR(MONTH(jaar_zip[[#This Row],[Datum]])=3,MONTH(jaar_zip[[#This Row],[Datum]])=10),1,0.8))*jaar_zip[[#This Row],[graaddagen]],"")</f>
        <v>0</v>
      </c>
      <c r="O2403" s="101">
        <f>IF(ISNUMBER(jaar_zip[[#This Row],[etmaaltemperatuur]]),IF(jaar_zip[[#This Row],[etmaaltemperatuur]]&gt;stookgrens,jaar_zip[[#This Row],[etmaaltemperatuur]]-stookgrens,0),"")</f>
        <v>0.19999999999999929</v>
      </c>
    </row>
    <row r="2404" spans="1:15" x14ac:dyDescent="0.25">
      <c r="A2404">
        <v>267</v>
      </c>
      <c r="B2404">
        <v>20240729</v>
      </c>
      <c r="C2404">
        <v>2.9</v>
      </c>
      <c r="D2404">
        <v>18.899999999999999</v>
      </c>
      <c r="E2404">
        <v>2703</v>
      </c>
      <c r="F2404">
        <v>0</v>
      </c>
      <c r="H2404">
        <v>74</v>
      </c>
      <c r="I2404" s="101" t="s">
        <v>20</v>
      </c>
      <c r="J2404" s="1">
        <f>DATEVALUE(RIGHT(jaar_zip[[#This Row],[YYYYMMDD]],2)&amp;"-"&amp;MID(jaar_zip[[#This Row],[YYYYMMDD]],5,2)&amp;"-"&amp;LEFT(jaar_zip[[#This Row],[YYYYMMDD]],4))</f>
        <v>45502</v>
      </c>
      <c r="K2404" s="101" t="str">
        <f>IF(AND(VALUE(MONTH(jaar_zip[[#This Row],[Datum]]))=1,VALUE(WEEKNUM(jaar_zip[[#This Row],[Datum]],21))&gt;51),RIGHT(YEAR(jaar_zip[[#This Row],[Datum]])-1,2),RIGHT(YEAR(jaar_zip[[#This Row],[Datum]]),2))&amp;"-"&amp; TEXT(WEEKNUM(jaar_zip[[#This Row],[Datum]],21),"00")</f>
        <v>24-31</v>
      </c>
      <c r="L2404" s="101">
        <f>MONTH(jaar_zip[[#This Row],[Datum]])</f>
        <v>7</v>
      </c>
      <c r="M2404" s="101">
        <f>IF(ISNUMBER(jaar_zip[[#This Row],[etmaaltemperatuur]]),IF(jaar_zip[[#This Row],[etmaaltemperatuur]]&lt;stookgrens,stookgrens-jaar_zip[[#This Row],[etmaaltemperatuur]],0),"")</f>
        <v>0</v>
      </c>
      <c r="N2404" s="101">
        <f>IF(ISNUMBER(jaar_zip[[#This Row],[graaddagen]]),IF(OR(MONTH(jaar_zip[[#This Row],[Datum]])=1,MONTH(jaar_zip[[#This Row],[Datum]])=2,MONTH(jaar_zip[[#This Row],[Datum]])=11,MONTH(jaar_zip[[#This Row],[Datum]])=12),1.1,IF(OR(MONTH(jaar_zip[[#This Row],[Datum]])=3,MONTH(jaar_zip[[#This Row],[Datum]])=10),1,0.8))*jaar_zip[[#This Row],[graaddagen]],"")</f>
        <v>0</v>
      </c>
      <c r="O2404" s="101">
        <f>IF(ISNUMBER(jaar_zip[[#This Row],[etmaaltemperatuur]]),IF(jaar_zip[[#This Row],[etmaaltemperatuur]]&gt;stookgrens,jaar_zip[[#This Row],[etmaaltemperatuur]]-stookgrens,0),"")</f>
        <v>0.89999999999999858</v>
      </c>
    </row>
    <row r="2405" spans="1:15" x14ac:dyDescent="0.25">
      <c r="A2405">
        <v>267</v>
      </c>
      <c r="B2405">
        <v>20240730</v>
      </c>
      <c r="C2405">
        <v>3.2</v>
      </c>
      <c r="D2405">
        <v>20.9</v>
      </c>
      <c r="E2405">
        <v>2522</v>
      </c>
      <c r="F2405">
        <v>0</v>
      </c>
      <c r="H2405">
        <v>72</v>
      </c>
      <c r="I2405" s="101" t="s">
        <v>20</v>
      </c>
      <c r="J2405" s="1">
        <f>DATEVALUE(RIGHT(jaar_zip[[#This Row],[YYYYMMDD]],2)&amp;"-"&amp;MID(jaar_zip[[#This Row],[YYYYMMDD]],5,2)&amp;"-"&amp;LEFT(jaar_zip[[#This Row],[YYYYMMDD]],4))</f>
        <v>45503</v>
      </c>
      <c r="K2405" s="101" t="str">
        <f>IF(AND(VALUE(MONTH(jaar_zip[[#This Row],[Datum]]))=1,VALUE(WEEKNUM(jaar_zip[[#This Row],[Datum]],21))&gt;51),RIGHT(YEAR(jaar_zip[[#This Row],[Datum]])-1,2),RIGHT(YEAR(jaar_zip[[#This Row],[Datum]]),2))&amp;"-"&amp; TEXT(WEEKNUM(jaar_zip[[#This Row],[Datum]],21),"00")</f>
        <v>24-31</v>
      </c>
      <c r="L2405" s="101">
        <f>MONTH(jaar_zip[[#This Row],[Datum]])</f>
        <v>7</v>
      </c>
      <c r="M2405" s="101">
        <f>IF(ISNUMBER(jaar_zip[[#This Row],[etmaaltemperatuur]]),IF(jaar_zip[[#This Row],[etmaaltemperatuur]]&lt;stookgrens,stookgrens-jaar_zip[[#This Row],[etmaaltemperatuur]],0),"")</f>
        <v>0</v>
      </c>
      <c r="N2405" s="101">
        <f>IF(ISNUMBER(jaar_zip[[#This Row],[graaddagen]]),IF(OR(MONTH(jaar_zip[[#This Row],[Datum]])=1,MONTH(jaar_zip[[#This Row],[Datum]])=2,MONTH(jaar_zip[[#This Row],[Datum]])=11,MONTH(jaar_zip[[#This Row],[Datum]])=12),1.1,IF(OR(MONTH(jaar_zip[[#This Row],[Datum]])=3,MONTH(jaar_zip[[#This Row],[Datum]])=10),1,0.8))*jaar_zip[[#This Row],[graaddagen]],"")</f>
        <v>0</v>
      </c>
      <c r="O2405" s="101">
        <f>IF(ISNUMBER(jaar_zip[[#This Row],[etmaaltemperatuur]]),IF(jaar_zip[[#This Row],[etmaaltemperatuur]]&gt;stookgrens,jaar_zip[[#This Row],[etmaaltemperatuur]]-stookgrens,0),"")</f>
        <v>2.8999999999999986</v>
      </c>
    </row>
    <row r="2406" spans="1:15" x14ac:dyDescent="0.25">
      <c r="A2406">
        <v>267</v>
      </c>
      <c r="B2406">
        <v>20240731</v>
      </c>
      <c r="C2406">
        <v>4</v>
      </c>
      <c r="D2406">
        <v>19.600000000000001</v>
      </c>
      <c r="E2406">
        <v>2328</v>
      </c>
      <c r="F2406">
        <v>0</v>
      </c>
      <c r="H2406">
        <v>79</v>
      </c>
      <c r="I2406" s="101" t="s">
        <v>20</v>
      </c>
      <c r="J2406" s="1">
        <f>DATEVALUE(RIGHT(jaar_zip[[#This Row],[YYYYMMDD]],2)&amp;"-"&amp;MID(jaar_zip[[#This Row],[YYYYMMDD]],5,2)&amp;"-"&amp;LEFT(jaar_zip[[#This Row],[YYYYMMDD]],4))</f>
        <v>45504</v>
      </c>
      <c r="K2406" s="101" t="str">
        <f>IF(AND(VALUE(MONTH(jaar_zip[[#This Row],[Datum]]))=1,VALUE(WEEKNUM(jaar_zip[[#This Row],[Datum]],21))&gt;51),RIGHT(YEAR(jaar_zip[[#This Row],[Datum]])-1,2),RIGHT(YEAR(jaar_zip[[#This Row],[Datum]]),2))&amp;"-"&amp; TEXT(WEEKNUM(jaar_zip[[#This Row],[Datum]],21),"00")</f>
        <v>24-31</v>
      </c>
      <c r="L2406" s="101">
        <f>MONTH(jaar_zip[[#This Row],[Datum]])</f>
        <v>7</v>
      </c>
      <c r="M2406" s="101">
        <f>IF(ISNUMBER(jaar_zip[[#This Row],[etmaaltemperatuur]]),IF(jaar_zip[[#This Row],[etmaaltemperatuur]]&lt;stookgrens,stookgrens-jaar_zip[[#This Row],[etmaaltemperatuur]],0),"")</f>
        <v>0</v>
      </c>
      <c r="N2406" s="101">
        <f>IF(ISNUMBER(jaar_zip[[#This Row],[graaddagen]]),IF(OR(MONTH(jaar_zip[[#This Row],[Datum]])=1,MONTH(jaar_zip[[#This Row],[Datum]])=2,MONTH(jaar_zip[[#This Row],[Datum]])=11,MONTH(jaar_zip[[#This Row],[Datum]])=12),1.1,IF(OR(MONTH(jaar_zip[[#This Row],[Datum]])=3,MONTH(jaar_zip[[#This Row],[Datum]])=10),1,0.8))*jaar_zip[[#This Row],[graaddagen]],"")</f>
        <v>0</v>
      </c>
      <c r="O2406" s="101">
        <f>IF(ISNUMBER(jaar_zip[[#This Row],[etmaaltemperatuur]]),IF(jaar_zip[[#This Row],[etmaaltemperatuur]]&gt;stookgrens,jaar_zip[[#This Row],[etmaaltemperatuur]]-stookgrens,0),"")</f>
        <v>1.6000000000000014</v>
      </c>
    </row>
    <row r="2407" spans="1:15" x14ac:dyDescent="0.25">
      <c r="A2407">
        <v>267</v>
      </c>
      <c r="B2407">
        <v>20240801</v>
      </c>
      <c r="C2407">
        <v>4.3</v>
      </c>
      <c r="D2407">
        <v>17.600000000000001</v>
      </c>
      <c r="E2407">
        <v>1503</v>
      </c>
      <c r="F2407">
        <v>0</v>
      </c>
      <c r="H2407">
        <v>80</v>
      </c>
      <c r="I2407" s="101" t="s">
        <v>20</v>
      </c>
      <c r="J2407" s="1">
        <f>DATEVALUE(RIGHT(jaar_zip[[#This Row],[YYYYMMDD]],2)&amp;"-"&amp;MID(jaar_zip[[#This Row],[YYYYMMDD]],5,2)&amp;"-"&amp;LEFT(jaar_zip[[#This Row],[YYYYMMDD]],4))</f>
        <v>45505</v>
      </c>
      <c r="K2407" s="101" t="str">
        <f>IF(AND(VALUE(MONTH(jaar_zip[[#This Row],[Datum]]))=1,VALUE(WEEKNUM(jaar_zip[[#This Row],[Datum]],21))&gt;51),RIGHT(YEAR(jaar_zip[[#This Row],[Datum]])-1,2),RIGHT(YEAR(jaar_zip[[#This Row],[Datum]]),2))&amp;"-"&amp; TEXT(WEEKNUM(jaar_zip[[#This Row],[Datum]],21),"00")</f>
        <v>24-31</v>
      </c>
      <c r="L2407" s="101">
        <f>MONTH(jaar_zip[[#This Row],[Datum]])</f>
        <v>8</v>
      </c>
      <c r="M2407" s="101">
        <f>IF(ISNUMBER(jaar_zip[[#This Row],[etmaaltemperatuur]]),IF(jaar_zip[[#This Row],[etmaaltemperatuur]]&lt;stookgrens,stookgrens-jaar_zip[[#This Row],[etmaaltemperatuur]],0),"")</f>
        <v>0.39999999999999858</v>
      </c>
      <c r="N2407" s="101">
        <f>IF(ISNUMBER(jaar_zip[[#This Row],[graaddagen]]),IF(OR(MONTH(jaar_zip[[#This Row],[Datum]])=1,MONTH(jaar_zip[[#This Row],[Datum]])=2,MONTH(jaar_zip[[#This Row],[Datum]])=11,MONTH(jaar_zip[[#This Row],[Datum]])=12),1.1,IF(OR(MONTH(jaar_zip[[#This Row],[Datum]])=3,MONTH(jaar_zip[[#This Row],[Datum]])=10),1,0.8))*jaar_zip[[#This Row],[graaddagen]],"")</f>
        <v>0.3199999999999989</v>
      </c>
      <c r="O2407" s="101">
        <f>IF(ISNUMBER(jaar_zip[[#This Row],[etmaaltemperatuur]]),IF(jaar_zip[[#This Row],[etmaaltemperatuur]]&gt;stookgrens,jaar_zip[[#This Row],[etmaaltemperatuur]]-stookgrens,0),"")</f>
        <v>0</v>
      </c>
    </row>
    <row r="2408" spans="1:15" x14ac:dyDescent="0.25">
      <c r="A2408">
        <v>267</v>
      </c>
      <c r="B2408">
        <v>20240802</v>
      </c>
      <c r="C2408">
        <v>2</v>
      </c>
      <c r="D2408">
        <v>18.3</v>
      </c>
      <c r="E2408">
        <v>2500</v>
      </c>
      <c r="F2408">
        <v>0</v>
      </c>
      <c r="H2408">
        <v>76</v>
      </c>
      <c r="I2408" s="101" t="s">
        <v>20</v>
      </c>
      <c r="J2408" s="1">
        <f>DATEVALUE(RIGHT(jaar_zip[[#This Row],[YYYYMMDD]],2)&amp;"-"&amp;MID(jaar_zip[[#This Row],[YYYYMMDD]],5,2)&amp;"-"&amp;LEFT(jaar_zip[[#This Row],[YYYYMMDD]],4))</f>
        <v>45506</v>
      </c>
      <c r="K2408" s="101" t="str">
        <f>IF(AND(VALUE(MONTH(jaar_zip[[#This Row],[Datum]]))=1,VALUE(WEEKNUM(jaar_zip[[#This Row],[Datum]],21))&gt;51),RIGHT(YEAR(jaar_zip[[#This Row],[Datum]])-1,2),RIGHT(YEAR(jaar_zip[[#This Row],[Datum]]),2))&amp;"-"&amp; TEXT(WEEKNUM(jaar_zip[[#This Row],[Datum]],21),"00")</f>
        <v>24-31</v>
      </c>
      <c r="L2408" s="101">
        <f>MONTH(jaar_zip[[#This Row],[Datum]])</f>
        <v>8</v>
      </c>
      <c r="M2408" s="101">
        <f>IF(ISNUMBER(jaar_zip[[#This Row],[etmaaltemperatuur]]),IF(jaar_zip[[#This Row],[etmaaltemperatuur]]&lt;stookgrens,stookgrens-jaar_zip[[#This Row],[etmaaltemperatuur]],0),"")</f>
        <v>0</v>
      </c>
      <c r="N2408" s="101">
        <f>IF(ISNUMBER(jaar_zip[[#This Row],[graaddagen]]),IF(OR(MONTH(jaar_zip[[#This Row],[Datum]])=1,MONTH(jaar_zip[[#This Row],[Datum]])=2,MONTH(jaar_zip[[#This Row],[Datum]])=11,MONTH(jaar_zip[[#This Row],[Datum]])=12),1.1,IF(OR(MONTH(jaar_zip[[#This Row],[Datum]])=3,MONTH(jaar_zip[[#This Row],[Datum]])=10),1,0.8))*jaar_zip[[#This Row],[graaddagen]],"")</f>
        <v>0</v>
      </c>
      <c r="O2408" s="101">
        <f>IF(ISNUMBER(jaar_zip[[#This Row],[etmaaltemperatuur]]),IF(jaar_zip[[#This Row],[etmaaltemperatuur]]&gt;stookgrens,jaar_zip[[#This Row],[etmaaltemperatuur]]-stookgrens,0),"")</f>
        <v>0.30000000000000071</v>
      </c>
    </row>
    <row r="2409" spans="1:15" x14ac:dyDescent="0.25">
      <c r="A2409">
        <v>267</v>
      </c>
      <c r="B2409">
        <v>20240803</v>
      </c>
      <c r="C2409">
        <v>4.8</v>
      </c>
      <c r="D2409">
        <v>19.899999999999999</v>
      </c>
      <c r="E2409">
        <v>1462</v>
      </c>
      <c r="F2409">
        <v>-0.1</v>
      </c>
      <c r="H2409">
        <v>83</v>
      </c>
      <c r="I2409" s="101" t="s">
        <v>20</v>
      </c>
      <c r="J2409" s="1">
        <f>DATEVALUE(RIGHT(jaar_zip[[#This Row],[YYYYMMDD]],2)&amp;"-"&amp;MID(jaar_zip[[#This Row],[YYYYMMDD]],5,2)&amp;"-"&amp;LEFT(jaar_zip[[#This Row],[YYYYMMDD]],4))</f>
        <v>45507</v>
      </c>
      <c r="K2409" s="101" t="str">
        <f>IF(AND(VALUE(MONTH(jaar_zip[[#This Row],[Datum]]))=1,VALUE(WEEKNUM(jaar_zip[[#This Row],[Datum]],21))&gt;51),RIGHT(YEAR(jaar_zip[[#This Row],[Datum]])-1,2),RIGHT(YEAR(jaar_zip[[#This Row],[Datum]]),2))&amp;"-"&amp; TEXT(WEEKNUM(jaar_zip[[#This Row],[Datum]],21),"00")</f>
        <v>24-31</v>
      </c>
      <c r="L2409" s="101">
        <f>MONTH(jaar_zip[[#This Row],[Datum]])</f>
        <v>8</v>
      </c>
      <c r="M2409" s="101">
        <f>IF(ISNUMBER(jaar_zip[[#This Row],[etmaaltemperatuur]]),IF(jaar_zip[[#This Row],[etmaaltemperatuur]]&lt;stookgrens,stookgrens-jaar_zip[[#This Row],[etmaaltemperatuur]],0),"")</f>
        <v>0</v>
      </c>
      <c r="N2409" s="101">
        <f>IF(ISNUMBER(jaar_zip[[#This Row],[graaddagen]]),IF(OR(MONTH(jaar_zip[[#This Row],[Datum]])=1,MONTH(jaar_zip[[#This Row],[Datum]])=2,MONTH(jaar_zip[[#This Row],[Datum]])=11,MONTH(jaar_zip[[#This Row],[Datum]])=12),1.1,IF(OR(MONTH(jaar_zip[[#This Row],[Datum]])=3,MONTH(jaar_zip[[#This Row],[Datum]])=10),1,0.8))*jaar_zip[[#This Row],[graaddagen]],"")</f>
        <v>0</v>
      </c>
      <c r="O2409" s="101">
        <f>IF(ISNUMBER(jaar_zip[[#This Row],[etmaaltemperatuur]]),IF(jaar_zip[[#This Row],[etmaaltemperatuur]]&gt;stookgrens,jaar_zip[[#This Row],[etmaaltemperatuur]]-stookgrens,0),"")</f>
        <v>1.8999999999999986</v>
      </c>
    </row>
    <row r="2410" spans="1:15" x14ac:dyDescent="0.25">
      <c r="A2410">
        <v>267</v>
      </c>
      <c r="B2410">
        <v>20240804</v>
      </c>
      <c r="C2410">
        <v>4.8</v>
      </c>
      <c r="D2410">
        <v>17.8</v>
      </c>
      <c r="E2410">
        <v>1715</v>
      </c>
      <c r="F2410">
        <v>0</v>
      </c>
      <c r="H2410">
        <v>69</v>
      </c>
      <c r="I2410" s="101" t="s">
        <v>20</v>
      </c>
      <c r="J2410" s="1">
        <f>DATEVALUE(RIGHT(jaar_zip[[#This Row],[YYYYMMDD]],2)&amp;"-"&amp;MID(jaar_zip[[#This Row],[YYYYMMDD]],5,2)&amp;"-"&amp;LEFT(jaar_zip[[#This Row],[YYYYMMDD]],4))</f>
        <v>45508</v>
      </c>
      <c r="K2410" s="101" t="str">
        <f>IF(AND(VALUE(MONTH(jaar_zip[[#This Row],[Datum]]))=1,VALUE(WEEKNUM(jaar_zip[[#This Row],[Datum]],21))&gt;51),RIGHT(YEAR(jaar_zip[[#This Row],[Datum]])-1,2),RIGHT(YEAR(jaar_zip[[#This Row],[Datum]]),2))&amp;"-"&amp; TEXT(WEEKNUM(jaar_zip[[#This Row],[Datum]],21),"00")</f>
        <v>24-31</v>
      </c>
      <c r="L2410" s="101">
        <f>MONTH(jaar_zip[[#This Row],[Datum]])</f>
        <v>8</v>
      </c>
      <c r="M2410" s="101">
        <f>IF(ISNUMBER(jaar_zip[[#This Row],[etmaaltemperatuur]]),IF(jaar_zip[[#This Row],[etmaaltemperatuur]]&lt;stookgrens,stookgrens-jaar_zip[[#This Row],[etmaaltemperatuur]],0),"")</f>
        <v>0.19999999999999929</v>
      </c>
      <c r="N2410" s="101">
        <f>IF(ISNUMBER(jaar_zip[[#This Row],[graaddagen]]),IF(OR(MONTH(jaar_zip[[#This Row],[Datum]])=1,MONTH(jaar_zip[[#This Row],[Datum]])=2,MONTH(jaar_zip[[#This Row],[Datum]])=11,MONTH(jaar_zip[[#This Row],[Datum]])=12),1.1,IF(OR(MONTH(jaar_zip[[#This Row],[Datum]])=3,MONTH(jaar_zip[[#This Row],[Datum]])=10),1,0.8))*jaar_zip[[#This Row],[graaddagen]],"")</f>
        <v>0.15999999999999945</v>
      </c>
      <c r="O2410" s="101">
        <f>IF(ISNUMBER(jaar_zip[[#This Row],[etmaaltemperatuur]]),IF(jaar_zip[[#This Row],[etmaaltemperatuur]]&gt;stookgrens,jaar_zip[[#This Row],[etmaaltemperatuur]]-stookgrens,0),"")</f>
        <v>0</v>
      </c>
    </row>
    <row r="2411" spans="1:15" x14ac:dyDescent="0.25">
      <c r="A2411">
        <v>267</v>
      </c>
      <c r="B2411">
        <v>20240805</v>
      </c>
      <c r="C2411">
        <v>2.9</v>
      </c>
      <c r="D2411">
        <v>19.3</v>
      </c>
      <c r="E2411">
        <v>2106</v>
      </c>
      <c r="F2411">
        <v>0</v>
      </c>
      <c r="H2411">
        <v>72</v>
      </c>
      <c r="I2411" s="101" t="s">
        <v>20</v>
      </c>
      <c r="J2411" s="1">
        <f>DATEVALUE(RIGHT(jaar_zip[[#This Row],[YYYYMMDD]],2)&amp;"-"&amp;MID(jaar_zip[[#This Row],[YYYYMMDD]],5,2)&amp;"-"&amp;LEFT(jaar_zip[[#This Row],[YYYYMMDD]],4))</f>
        <v>45509</v>
      </c>
      <c r="K2411" s="101" t="str">
        <f>IF(AND(VALUE(MONTH(jaar_zip[[#This Row],[Datum]]))=1,VALUE(WEEKNUM(jaar_zip[[#This Row],[Datum]],21))&gt;51),RIGHT(YEAR(jaar_zip[[#This Row],[Datum]])-1,2),RIGHT(YEAR(jaar_zip[[#This Row],[Datum]]),2))&amp;"-"&amp; TEXT(WEEKNUM(jaar_zip[[#This Row],[Datum]],21),"00")</f>
        <v>24-32</v>
      </c>
      <c r="L2411" s="101">
        <f>MONTH(jaar_zip[[#This Row],[Datum]])</f>
        <v>8</v>
      </c>
      <c r="M2411" s="101">
        <f>IF(ISNUMBER(jaar_zip[[#This Row],[etmaaltemperatuur]]),IF(jaar_zip[[#This Row],[etmaaltemperatuur]]&lt;stookgrens,stookgrens-jaar_zip[[#This Row],[etmaaltemperatuur]],0),"")</f>
        <v>0</v>
      </c>
      <c r="N2411" s="101">
        <f>IF(ISNUMBER(jaar_zip[[#This Row],[graaddagen]]),IF(OR(MONTH(jaar_zip[[#This Row],[Datum]])=1,MONTH(jaar_zip[[#This Row],[Datum]])=2,MONTH(jaar_zip[[#This Row],[Datum]])=11,MONTH(jaar_zip[[#This Row],[Datum]])=12),1.1,IF(OR(MONTH(jaar_zip[[#This Row],[Datum]])=3,MONTH(jaar_zip[[#This Row],[Datum]])=10),1,0.8))*jaar_zip[[#This Row],[graaddagen]],"")</f>
        <v>0</v>
      </c>
      <c r="O2411" s="101">
        <f>IF(ISNUMBER(jaar_zip[[#This Row],[etmaaltemperatuur]]),IF(jaar_zip[[#This Row],[etmaaltemperatuur]]&gt;stookgrens,jaar_zip[[#This Row],[etmaaltemperatuur]]-stookgrens,0),"")</f>
        <v>1.3000000000000007</v>
      </c>
    </row>
    <row r="2412" spans="1:15" x14ac:dyDescent="0.25">
      <c r="A2412">
        <v>267</v>
      </c>
      <c r="B2412">
        <v>20240806</v>
      </c>
      <c r="C2412">
        <v>3.9</v>
      </c>
      <c r="D2412">
        <v>21.2</v>
      </c>
      <c r="E2412">
        <v>2363</v>
      </c>
      <c r="F2412">
        <v>0</v>
      </c>
      <c r="H2412">
        <v>77</v>
      </c>
      <c r="I2412" s="101" t="s">
        <v>20</v>
      </c>
      <c r="J2412" s="1">
        <f>DATEVALUE(RIGHT(jaar_zip[[#This Row],[YYYYMMDD]],2)&amp;"-"&amp;MID(jaar_zip[[#This Row],[YYYYMMDD]],5,2)&amp;"-"&amp;LEFT(jaar_zip[[#This Row],[YYYYMMDD]],4))</f>
        <v>45510</v>
      </c>
      <c r="K2412" s="101" t="str">
        <f>IF(AND(VALUE(MONTH(jaar_zip[[#This Row],[Datum]]))=1,VALUE(WEEKNUM(jaar_zip[[#This Row],[Datum]],21))&gt;51),RIGHT(YEAR(jaar_zip[[#This Row],[Datum]])-1,2),RIGHT(YEAR(jaar_zip[[#This Row],[Datum]]),2))&amp;"-"&amp; TEXT(WEEKNUM(jaar_zip[[#This Row],[Datum]],21),"00")</f>
        <v>24-32</v>
      </c>
      <c r="L2412" s="101">
        <f>MONTH(jaar_zip[[#This Row],[Datum]])</f>
        <v>8</v>
      </c>
      <c r="M2412" s="101">
        <f>IF(ISNUMBER(jaar_zip[[#This Row],[etmaaltemperatuur]]),IF(jaar_zip[[#This Row],[etmaaltemperatuur]]&lt;stookgrens,stookgrens-jaar_zip[[#This Row],[etmaaltemperatuur]],0),"")</f>
        <v>0</v>
      </c>
      <c r="N2412" s="101">
        <f>IF(ISNUMBER(jaar_zip[[#This Row],[graaddagen]]),IF(OR(MONTH(jaar_zip[[#This Row],[Datum]])=1,MONTH(jaar_zip[[#This Row],[Datum]])=2,MONTH(jaar_zip[[#This Row],[Datum]])=11,MONTH(jaar_zip[[#This Row],[Datum]])=12),1.1,IF(OR(MONTH(jaar_zip[[#This Row],[Datum]])=3,MONTH(jaar_zip[[#This Row],[Datum]])=10),1,0.8))*jaar_zip[[#This Row],[graaddagen]],"")</f>
        <v>0</v>
      </c>
      <c r="O2412" s="101">
        <f>IF(ISNUMBER(jaar_zip[[#This Row],[etmaaltemperatuur]]),IF(jaar_zip[[#This Row],[etmaaltemperatuur]]&gt;stookgrens,jaar_zip[[#This Row],[etmaaltemperatuur]]-stookgrens,0),"")</f>
        <v>3.1999999999999993</v>
      </c>
    </row>
    <row r="2413" spans="1:15" x14ac:dyDescent="0.25">
      <c r="A2413">
        <v>267</v>
      </c>
      <c r="B2413">
        <v>20240807</v>
      </c>
      <c r="C2413">
        <v>4.7</v>
      </c>
      <c r="D2413">
        <v>19.8</v>
      </c>
      <c r="E2413">
        <v>2249</v>
      </c>
      <c r="F2413">
        <v>-0.1</v>
      </c>
      <c r="H2413">
        <v>72</v>
      </c>
      <c r="I2413" s="101" t="s">
        <v>20</v>
      </c>
      <c r="J2413" s="1">
        <f>DATEVALUE(RIGHT(jaar_zip[[#This Row],[YYYYMMDD]],2)&amp;"-"&amp;MID(jaar_zip[[#This Row],[YYYYMMDD]],5,2)&amp;"-"&amp;LEFT(jaar_zip[[#This Row],[YYYYMMDD]],4))</f>
        <v>45511</v>
      </c>
      <c r="K2413" s="101" t="str">
        <f>IF(AND(VALUE(MONTH(jaar_zip[[#This Row],[Datum]]))=1,VALUE(WEEKNUM(jaar_zip[[#This Row],[Datum]],21))&gt;51),RIGHT(YEAR(jaar_zip[[#This Row],[Datum]])-1,2),RIGHT(YEAR(jaar_zip[[#This Row],[Datum]]),2))&amp;"-"&amp; TEXT(WEEKNUM(jaar_zip[[#This Row],[Datum]],21),"00")</f>
        <v>24-32</v>
      </c>
      <c r="L2413" s="101">
        <f>MONTH(jaar_zip[[#This Row],[Datum]])</f>
        <v>8</v>
      </c>
      <c r="M2413" s="101">
        <f>IF(ISNUMBER(jaar_zip[[#This Row],[etmaaltemperatuur]]),IF(jaar_zip[[#This Row],[etmaaltemperatuur]]&lt;stookgrens,stookgrens-jaar_zip[[#This Row],[etmaaltemperatuur]],0),"")</f>
        <v>0</v>
      </c>
      <c r="N2413" s="101">
        <f>IF(ISNUMBER(jaar_zip[[#This Row],[graaddagen]]),IF(OR(MONTH(jaar_zip[[#This Row],[Datum]])=1,MONTH(jaar_zip[[#This Row],[Datum]])=2,MONTH(jaar_zip[[#This Row],[Datum]])=11,MONTH(jaar_zip[[#This Row],[Datum]])=12),1.1,IF(OR(MONTH(jaar_zip[[#This Row],[Datum]])=3,MONTH(jaar_zip[[#This Row],[Datum]])=10),1,0.8))*jaar_zip[[#This Row],[graaddagen]],"")</f>
        <v>0</v>
      </c>
      <c r="O2413" s="101">
        <f>IF(ISNUMBER(jaar_zip[[#This Row],[etmaaltemperatuur]]),IF(jaar_zip[[#This Row],[etmaaltemperatuur]]&gt;stookgrens,jaar_zip[[#This Row],[etmaaltemperatuur]]-stookgrens,0),"")</f>
        <v>1.8000000000000007</v>
      </c>
    </row>
    <row r="2414" spans="1:15" x14ac:dyDescent="0.25">
      <c r="A2414">
        <v>267</v>
      </c>
      <c r="B2414">
        <v>20240808</v>
      </c>
      <c r="C2414">
        <v>5.2</v>
      </c>
      <c r="D2414">
        <v>20.399999999999999</v>
      </c>
      <c r="E2414">
        <v>2358</v>
      </c>
      <c r="F2414">
        <v>0.3</v>
      </c>
      <c r="H2414">
        <v>68</v>
      </c>
      <c r="I2414" s="101" t="s">
        <v>20</v>
      </c>
      <c r="J2414" s="1">
        <f>DATEVALUE(RIGHT(jaar_zip[[#This Row],[YYYYMMDD]],2)&amp;"-"&amp;MID(jaar_zip[[#This Row],[YYYYMMDD]],5,2)&amp;"-"&amp;LEFT(jaar_zip[[#This Row],[YYYYMMDD]],4))</f>
        <v>45512</v>
      </c>
      <c r="K2414" s="101" t="str">
        <f>IF(AND(VALUE(MONTH(jaar_zip[[#This Row],[Datum]]))=1,VALUE(WEEKNUM(jaar_zip[[#This Row],[Datum]],21))&gt;51),RIGHT(YEAR(jaar_zip[[#This Row],[Datum]])-1,2),RIGHT(YEAR(jaar_zip[[#This Row],[Datum]]),2))&amp;"-"&amp; TEXT(WEEKNUM(jaar_zip[[#This Row],[Datum]],21),"00")</f>
        <v>24-32</v>
      </c>
      <c r="L2414" s="101">
        <f>MONTH(jaar_zip[[#This Row],[Datum]])</f>
        <v>8</v>
      </c>
      <c r="M2414" s="101">
        <f>IF(ISNUMBER(jaar_zip[[#This Row],[etmaaltemperatuur]]),IF(jaar_zip[[#This Row],[etmaaltemperatuur]]&lt;stookgrens,stookgrens-jaar_zip[[#This Row],[etmaaltemperatuur]],0),"")</f>
        <v>0</v>
      </c>
      <c r="N2414" s="101">
        <f>IF(ISNUMBER(jaar_zip[[#This Row],[graaddagen]]),IF(OR(MONTH(jaar_zip[[#This Row],[Datum]])=1,MONTH(jaar_zip[[#This Row],[Datum]])=2,MONTH(jaar_zip[[#This Row],[Datum]])=11,MONTH(jaar_zip[[#This Row],[Datum]])=12),1.1,IF(OR(MONTH(jaar_zip[[#This Row],[Datum]])=3,MONTH(jaar_zip[[#This Row],[Datum]])=10),1,0.8))*jaar_zip[[#This Row],[graaddagen]],"")</f>
        <v>0</v>
      </c>
      <c r="O2414" s="101">
        <f>IF(ISNUMBER(jaar_zip[[#This Row],[etmaaltemperatuur]]),IF(jaar_zip[[#This Row],[etmaaltemperatuur]]&gt;stookgrens,jaar_zip[[#This Row],[etmaaltemperatuur]]-stookgrens,0),"")</f>
        <v>2.3999999999999986</v>
      </c>
    </row>
    <row r="2415" spans="1:15" x14ac:dyDescent="0.25">
      <c r="A2415">
        <v>267</v>
      </c>
      <c r="B2415">
        <v>20240809</v>
      </c>
      <c r="C2415">
        <v>7.4</v>
      </c>
      <c r="D2415">
        <v>19.600000000000001</v>
      </c>
      <c r="E2415">
        <v>1328</v>
      </c>
      <c r="F2415">
        <v>0.9</v>
      </c>
      <c r="H2415">
        <v>80</v>
      </c>
      <c r="I2415" s="101" t="s">
        <v>20</v>
      </c>
      <c r="J2415" s="1">
        <f>DATEVALUE(RIGHT(jaar_zip[[#This Row],[YYYYMMDD]],2)&amp;"-"&amp;MID(jaar_zip[[#This Row],[YYYYMMDD]],5,2)&amp;"-"&amp;LEFT(jaar_zip[[#This Row],[YYYYMMDD]],4))</f>
        <v>45513</v>
      </c>
      <c r="K2415" s="101" t="str">
        <f>IF(AND(VALUE(MONTH(jaar_zip[[#This Row],[Datum]]))=1,VALUE(WEEKNUM(jaar_zip[[#This Row],[Datum]],21))&gt;51),RIGHT(YEAR(jaar_zip[[#This Row],[Datum]])-1,2),RIGHT(YEAR(jaar_zip[[#This Row],[Datum]]),2))&amp;"-"&amp; TEXT(WEEKNUM(jaar_zip[[#This Row],[Datum]],21),"00")</f>
        <v>24-32</v>
      </c>
      <c r="L2415" s="101">
        <f>MONTH(jaar_zip[[#This Row],[Datum]])</f>
        <v>8</v>
      </c>
      <c r="M2415" s="101">
        <f>IF(ISNUMBER(jaar_zip[[#This Row],[etmaaltemperatuur]]),IF(jaar_zip[[#This Row],[etmaaltemperatuur]]&lt;stookgrens,stookgrens-jaar_zip[[#This Row],[etmaaltemperatuur]],0),"")</f>
        <v>0</v>
      </c>
      <c r="N2415" s="101">
        <f>IF(ISNUMBER(jaar_zip[[#This Row],[graaddagen]]),IF(OR(MONTH(jaar_zip[[#This Row],[Datum]])=1,MONTH(jaar_zip[[#This Row],[Datum]])=2,MONTH(jaar_zip[[#This Row],[Datum]])=11,MONTH(jaar_zip[[#This Row],[Datum]])=12),1.1,IF(OR(MONTH(jaar_zip[[#This Row],[Datum]])=3,MONTH(jaar_zip[[#This Row],[Datum]])=10),1,0.8))*jaar_zip[[#This Row],[graaddagen]],"")</f>
        <v>0</v>
      </c>
      <c r="O2415" s="101">
        <f>IF(ISNUMBER(jaar_zip[[#This Row],[etmaaltemperatuur]]),IF(jaar_zip[[#This Row],[etmaaltemperatuur]]&gt;stookgrens,jaar_zip[[#This Row],[etmaaltemperatuur]]-stookgrens,0),"")</f>
        <v>1.6000000000000014</v>
      </c>
    </row>
    <row r="2416" spans="1:15" x14ac:dyDescent="0.25">
      <c r="A2416">
        <v>267</v>
      </c>
      <c r="B2416">
        <v>20240810</v>
      </c>
      <c r="C2416">
        <v>5</v>
      </c>
      <c r="D2416">
        <v>19.7</v>
      </c>
      <c r="E2416">
        <v>1892</v>
      </c>
      <c r="F2416">
        <v>0</v>
      </c>
      <c r="H2416">
        <v>77</v>
      </c>
      <c r="I2416" s="101" t="s">
        <v>20</v>
      </c>
      <c r="J2416" s="1">
        <f>DATEVALUE(RIGHT(jaar_zip[[#This Row],[YYYYMMDD]],2)&amp;"-"&amp;MID(jaar_zip[[#This Row],[YYYYMMDD]],5,2)&amp;"-"&amp;LEFT(jaar_zip[[#This Row],[YYYYMMDD]],4))</f>
        <v>45514</v>
      </c>
      <c r="K2416" s="101" t="str">
        <f>IF(AND(VALUE(MONTH(jaar_zip[[#This Row],[Datum]]))=1,VALUE(WEEKNUM(jaar_zip[[#This Row],[Datum]],21))&gt;51),RIGHT(YEAR(jaar_zip[[#This Row],[Datum]])-1,2),RIGHT(YEAR(jaar_zip[[#This Row],[Datum]]),2))&amp;"-"&amp; TEXT(WEEKNUM(jaar_zip[[#This Row],[Datum]],21),"00")</f>
        <v>24-32</v>
      </c>
      <c r="L2416" s="101">
        <f>MONTH(jaar_zip[[#This Row],[Datum]])</f>
        <v>8</v>
      </c>
      <c r="M2416" s="101">
        <f>IF(ISNUMBER(jaar_zip[[#This Row],[etmaaltemperatuur]]),IF(jaar_zip[[#This Row],[etmaaltemperatuur]]&lt;stookgrens,stookgrens-jaar_zip[[#This Row],[etmaaltemperatuur]],0),"")</f>
        <v>0</v>
      </c>
      <c r="N2416" s="101">
        <f>IF(ISNUMBER(jaar_zip[[#This Row],[graaddagen]]),IF(OR(MONTH(jaar_zip[[#This Row],[Datum]])=1,MONTH(jaar_zip[[#This Row],[Datum]])=2,MONTH(jaar_zip[[#This Row],[Datum]])=11,MONTH(jaar_zip[[#This Row],[Datum]])=12),1.1,IF(OR(MONTH(jaar_zip[[#This Row],[Datum]])=3,MONTH(jaar_zip[[#This Row],[Datum]])=10),1,0.8))*jaar_zip[[#This Row],[graaddagen]],"")</f>
        <v>0</v>
      </c>
      <c r="O2416" s="101">
        <f>IF(ISNUMBER(jaar_zip[[#This Row],[etmaaltemperatuur]]),IF(jaar_zip[[#This Row],[etmaaltemperatuur]]&gt;stookgrens,jaar_zip[[#This Row],[etmaaltemperatuur]]-stookgrens,0),"")</f>
        <v>1.6999999999999993</v>
      </c>
    </row>
    <row r="2417" spans="1:15" x14ac:dyDescent="0.25">
      <c r="A2417">
        <v>267</v>
      </c>
      <c r="B2417">
        <v>20240811</v>
      </c>
      <c r="C2417">
        <v>3.2</v>
      </c>
      <c r="D2417">
        <v>20</v>
      </c>
      <c r="E2417">
        <v>2316</v>
      </c>
      <c r="F2417">
        <v>0</v>
      </c>
      <c r="H2417">
        <v>79</v>
      </c>
      <c r="I2417" s="101" t="s">
        <v>20</v>
      </c>
      <c r="J2417" s="1">
        <f>DATEVALUE(RIGHT(jaar_zip[[#This Row],[YYYYMMDD]],2)&amp;"-"&amp;MID(jaar_zip[[#This Row],[YYYYMMDD]],5,2)&amp;"-"&amp;LEFT(jaar_zip[[#This Row],[YYYYMMDD]],4))</f>
        <v>45515</v>
      </c>
      <c r="K2417" s="101" t="str">
        <f>IF(AND(VALUE(MONTH(jaar_zip[[#This Row],[Datum]]))=1,VALUE(WEEKNUM(jaar_zip[[#This Row],[Datum]],21))&gt;51),RIGHT(YEAR(jaar_zip[[#This Row],[Datum]])-1,2),RIGHT(YEAR(jaar_zip[[#This Row],[Datum]]),2))&amp;"-"&amp; TEXT(WEEKNUM(jaar_zip[[#This Row],[Datum]],21),"00")</f>
        <v>24-32</v>
      </c>
      <c r="L2417" s="101">
        <f>MONTH(jaar_zip[[#This Row],[Datum]])</f>
        <v>8</v>
      </c>
      <c r="M2417" s="101">
        <f>IF(ISNUMBER(jaar_zip[[#This Row],[etmaaltemperatuur]]),IF(jaar_zip[[#This Row],[etmaaltemperatuur]]&lt;stookgrens,stookgrens-jaar_zip[[#This Row],[etmaaltemperatuur]],0),"")</f>
        <v>0</v>
      </c>
      <c r="N2417" s="101">
        <f>IF(ISNUMBER(jaar_zip[[#This Row],[graaddagen]]),IF(OR(MONTH(jaar_zip[[#This Row],[Datum]])=1,MONTH(jaar_zip[[#This Row],[Datum]])=2,MONTH(jaar_zip[[#This Row],[Datum]])=11,MONTH(jaar_zip[[#This Row],[Datum]])=12),1.1,IF(OR(MONTH(jaar_zip[[#This Row],[Datum]])=3,MONTH(jaar_zip[[#This Row],[Datum]])=10),1,0.8))*jaar_zip[[#This Row],[graaddagen]],"")</f>
        <v>0</v>
      </c>
      <c r="O2417" s="101">
        <f>IF(ISNUMBER(jaar_zip[[#This Row],[etmaaltemperatuur]]),IF(jaar_zip[[#This Row],[etmaaltemperatuur]]&gt;stookgrens,jaar_zip[[#This Row],[etmaaltemperatuur]]-stookgrens,0),"")</f>
        <v>2</v>
      </c>
    </row>
    <row r="2418" spans="1:15" x14ac:dyDescent="0.25">
      <c r="A2418">
        <v>267</v>
      </c>
      <c r="B2418">
        <v>20240812</v>
      </c>
      <c r="C2418">
        <v>5.2</v>
      </c>
      <c r="D2418">
        <v>22.2</v>
      </c>
      <c r="E2418">
        <v>2405</v>
      </c>
      <c r="F2418">
        <v>0</v>
      </c>
      <c r="H2418">
        <v>71</v>
      </c>
      <c r="I2418" s="101" t="s">
        <v>20</v>
      </c>
      <c r="J2418" s="1">
        <f>DATEVALUE(RIGHT(jaar_zip[[#This Row],[YYYYMMDD]],2)&amp;"-"&amp;MID(jaar_zip[[#This Row],[YYYYMMDD]],5,2)&amp;"-"&amp;LEFT(jaar_zip[[#This Row],[YYYYMMDD]],4))</f>
        <v>45516</v>
      </c>
      <c r="K2418" s="101" t="str">
        <f>IF(AND(VALUE(MONTH(jaar_zip[[#This Row],[Datum]]))=1,VALUE(WEEKNUM(jaar_zip[[#This Row],[Datum]],21))&gt;51),RIGHT(YEAR(jaar_zip[[#This Row],[Datum]])-1,2),RIGHT(YEAR(jaar_zip[[#This Row],[Datum]]),2))&amp;"-"&amp; TEXT(WEEKNUM(jaar_zip[[#This Row],[Datum]],21),"00")</f>
        <v>24-33</v>
      </c>
      <c r="L2418" s="101">
        <f>MONTH(jaar_zip[[#This Row],[Datum]])</f>
        <v>8</v>
      </c>
      <c r="M2418" s="101">
        <f>IF(ISNUMBER(jaar_zip[[#This Row],[etmaaltemperatuur]]),IF(jaar_zip[[#This Row],[etmaaltemperatuur]]&lt;stookgrens,stookgrens-jaar_zip[[#This Row],[etmaaltemperatuur]],0),"")</f>
        <v>0</v>
      </c>
      <c r="N2418" s="101">
        <f>IF(ISNUMBER(jaar_zip[[#This Row],[graaddagen]]),IF(OR(MONTH(jaar_zip[[#This Row],[Datum]])=1,MONTH(jaar_zip[[#This Row],[Datum]])=2,MONTH(jaar_zip[[#This Row],[Datum]])=11,MONTH(jaar_zip[[#This Row],[Datum]])=12),1.1,IF(OR(MONTH(jaar_zip[[#This Row],[Datum]])=3,MONTH(jaar_zip[[#This Row],[Datum]])=10),1,0.8))*jaar_zip[[#This Row],[graaddagen]],"")</f>
        <v>0</v>
      </c>
      <c r="O2418" s="101">
        <f>IF(ISNUMBER(jaar_zip[[#This Row],[etmaaltemperatuur]]),IF(jaar_zip[[#This Row],[etmaaltemperatuur]]&gt;stookgrens,jaar_zip[[#This Row],[etmaaltemperatuur]]-stookgrens,0),"")</f>
        <v>4.1999999999999993</v>
      </c>
    </row>
    <row r="2419" spans="1:15" x14ac:dyDescent="0.25">
      <c r="A2419">
        <v>267</v>
      </c>
      <c r="B2419">
        <v>20240813</v>
      </c>
      <c r="C2419">
        <v>2.8</v>
      </c>
      <c r="D2419">
        <v>22.8</v>
      </c>
      <c r="E2419">
        <v>1617</v>
      </c>
      <c r="F2419">
        <v>-0.1</v>
      </c>
      <c r="H2419">
        <v>84</v>
      </c>
      <c r="I2419" s="101" t="s">
        <v>20</v>
      </c>
      <c r="J2419" s="1">
        <f>DATEVALUE(RIGHT(jaar_zip[[#This Row],[YYYYMMDD]],2)&amp;"-"&amp;MID(jaar_zip[[#This Row],[YYYYMMDD]],5,2)&amp;"-"&amp;LEFT(jaar_zip[[#This Row],[YYYYMMDD]],4))</f>
        <v>45517</v>
      </c>
      <c r="K2419" s="101" t="str">
        <f>IF(AND(VALUE(MONTH(jaar_zip[[#This Row],[Datum]]))=1,VALUE(WEEKNUM(jaar_zip[[#This Row],[Datum]],21))&gt;51),RIGHT(YEAR(jaar_zip[[#This Row],[Datum]])-1,2),RIGHT(YEAR(jaar_zip[[#This Row],[Datum]]),2))&amp;"-"&amp; TEXT(WEEKNUM(jaar_zip[[#This Row],[Datum]],21),"00")</f>
        <v>24-33</v>
      </c>
      <c r="L2419" s="101">
        <f>MONTH(jaar_zip[[#This Row],[Datum]])</f>
        <v>8</v>
      </c>
      <c r="M2419" s="101">
        <f>IF(ISNUMBER(jaar_zip[[#This Row],[etmaaltemperatuur]]),IF(jaar_zip[[#This Row],[etmaaltemperatuur]]&lt;stookgrens,stookgrens-jaar_zip[[#This Row],[etmaaltemperatuur]],0),"")</f>
        <v>0</v>
      </c>
      <c r="N2419" s="101">
        <f>IF(ISNUMBER(jaar_zip[[#This Row],[graaddagen]]),IF(OR(MONTH(jaar_zip[[#This Row],[Datum]])=1,MONTH(jaar_zip[[#This Row],[Datum]])=2,MONTH(jaar_zip[[#This Row],[Datum]])=11,MONTH(jaar_zip[[#This Row],[Datum]])=12),1.1,IF(OR(MONTH(jaar_zip[[#This Row],[Datum]])=3,MONTH(jaar_zip[[#This Row],[Datum]])=10),1,0.8))*jaar_zip[[#This Row],[graaddagen]],"")</f>
        <v>0</v>
      </c>
      <c r="O2419" s="101">
        <f>IF(ISNUMBER(jaar_zip[[#This Row],[etmaaltemperatuur]]),IF(jaar_zip[[#This Row],[etmaaltemperatuur]]&gt;stookgrens,jaar_zip[[#This Row],[etmaaltemperatuur]]-stookgrens,0),"")</f>
        <v>4.8000000000000007</v>
      </c>
    </row>
    <row r="2420" spans="1:15" x14ac:dyDescent="0.25">
      <c r="A2420">
        <v>267</v>
      </c>
      <c r="B2420">
        <v>20240814</v>
      </c>
      <c r="C2420">
        <v>2.4</v>
      </c>
      <c r="D2420">
        <v>20.2</v>
      </c>
      <c r="E2420">
        <v>1056</v>
      </c>
      <c r="F2420">
        <v>2.2999999999999998</v>
      </c>
      <c r="H2420">
        <v>84</v>
      </c>
      <c r="I2420" s="101" t="s">
        <v>20</v>
      </c>
      <c r="J2420" s="1">
        <f>DATEVALUE(RIGHT(jaar_zip[[#This Row],[YYYYMMDD]],2)&amp;"-"&amp;MID(jaar_zip[[#This Row],[YYYYMMDD]],5,2)&amp;"-"&amp;LEFT(jaar_zip[[#This Row],[YYYYMMDD]],4))</f>
        <v>45518</v>
      </c>
      <c r="K2420" s="101" t="str">
        <f>IF(AND(VALUE(MONTH(jaar_zip[[#This Row],[Datum]]))=1,VALUE(WEEKNUM(jaar_zip[[#This Row],[Datum]],21))&gt;51),RIGHT(YEAR(jaar_zip[[#This Row],[Datum]])-1,2),RIGHT(YEAR(jaar_zip[[#This Row],[Datum]]),2))&amp;"-"&amp; TEXT(WEEKNUM(jaar_zip[[#This Row],[Datum]],21),"00")</f>
        <v>24-33</v>
      </c>
      <c r="L2420" s="101">
        <f>MONTH(jaar_zip[[#This Row],[Datum]])</f>
        <v>8</v>
      </c>
      <c r="M2420" s="101">
        <f>IF(ISNUMBER(jaar_zip[[#This Row],[etmaaltemperatuur]]),IF(jaar_zip[[#This Row],[etmaaltemperatuur]]&lt;stookgrens,stookgrens-jaar_zip[[#This Row],[etmaaltemperatuur]],0),"")</f>
        <v>0</v>
      </c>
      <c r="N2420" s="101">
        <f>IF(ISNUMBER(jaar_zip[[#This Row],[graaddagen]]),IF(OR(MONTH(jaar_zip[[#This Row],[Datum]])=1,MONTH(jaar_zip[[#This Row],[Datum]])=2,MONTH(jaar_zip[[#This Row],[Datum]])=11,MONTH(jaar_zip[[#This Row],[Datum]])=12),1.1,IF(OR(MONTH(jaar_zip[[#This Row],[Datum]])=3,MONTH(jaar_zip[[#This Row],[Datum]])=10),1,0.8))*jaar_zip[[#This Row],[graaddagen]],"")</f>
        <v>0</v>
      </c>
      <c r="O2420" s="101">
        <f>IF(ISNUMBER(jaar_zip[[#This Row],[etmaaltemperatuur]]),IF(jaar_zip[[#This Row],[etmaaltemperatuur]]&gt;stookgrens,jaar_zip[[#This Row],[etmaaltemperatuur]]-stookgrens,0),"")</f>
        <v>2.1999999999999993</v>
      </c>
    </row>
    <row r="2421" spans="1:15" x14ac:dyDescent="0.25">
      <c r="A2421">
        <v>267</v>
      </c>
      <c r="B2421">
        <v>20240815</v>
      </c>
      <c r="C2421">
        <v>5.8</v>
      </c>
      <c r="D2421">
        <v>20.7</v>
      </c>
      <c r="E2421">
        <v>1912</v>
      </c>
      <c r="F2421">
        <v>0</v>
      </c>
      <c r="H2421">
        <v>80</v>
      </c>
      <c r="I2421" s="101" t="s">
        <v>20</v>
      </c>
      <c r="J2421" s="1">
        <f>DATEVALUE(RIGHT(jaar_zip[[#This Row],[YYYYMMDD]],2)&amp;"-"&amp;MID(jaar_zip[[#This Row],[YYYYMMDD]],5,2)&amp;"-"&amp;LEFT(jaar_zip[[#This Row],[YYYYMMDD]],4))</f>
        <v>45519</v>
      </c>
      <c r="K2421" s="101" t="str">
        <f>IF(AND(VALUE(MONTH(jaar_zip[[#This Row],[Datum]]))=1,VALUE(WEEKNUM(jaar_zip[[#This Row],[Datum]],21))&gt;51),RIGHT(YEAR(jaar_zip[[#This Row],[Datum]])-1,2),RIGHT(YEAR(jaar_zip[[#This Row],[Datum]]),2))&amp;"-"&amp; TEXT(WEEKNUM(jaar_zip[[#This Row],[Datum]],21),"00")</f>
        <v>24-33</v>
      </c>
      <c r="L2421" s="101">
        <f>MONTH(jaar_zip[[#This Row],[Datum]])</f>
        <v>8</v>
      </c>
      <c r="M2421" s="101">
        <f>IF(ISNUMBER(jaar_zip[[#This Row],[etmaaltemperatuur]]),IF(jaar_zip[[#This Row],[etmaaltemperatuur]]&lt;stookgrens,stookgrens-jaar_zip[[#This Row],[etmaaltemperatuur]],0),"")</f>
        <v>0</v>
      </c>
      <c r="N2421" s="101">
        <f>IF(ISNUMBER(jaar_zip[[#This Row],[graaddagen]]),IF(OR(MONTH(jaar_zip[[#This Row],[Datum]])=1,MONTH(jaar_zip[[#This Row],[Datum]])=2,MONTH(jaar_zip[[#This Row],[Datum]])=11,MONTH(jaar_zip[[#This Row],[Datum]])=12),1.1,IF(OR(MONTH(jaar_zip[[#This Row],[Datum]])=3,MONTH(jaar_zip[[#This Row],[Datum]])=10),1,0.8))*jaar_zip[[#This Row],[graaddagen]],"")</f>
        <v>0</v>
      </c>
      <c r="O2421" s="101">
        <f>IF(ISNUMBER(jaar_zip[[#This Row],[etmaaltemperatuur]]),IF(jaar_zip[[#This Row],[etmaaltemperatuur]]&gt;stookgrens,jaar_zip[[#This Row],[etmaaltemperatuur]]-stookgrens,0),"")</f>
        <v>2.6999999999999993</v>
      </c>
    </row>
    <row r="2422" spans="1:15" x14ac:dyDescent="0.25">
      <c r="A2422">
        <v>267</v>
      </c>
      <c r="B2422">
        <v>20240816</v>
      </c>
      <c r="C2422">
        <v>4.5</v>
      </c>
      <c r="D2422">
        <v>18.899999999999999</v>
      </c>
      <c r="E2422">
        <v>1454</v>
      </c>
      <c r="F2422">
        <v>4.2</v>
      </c>
      <c r="H2422">
        <v>83</v>
      </c>
      <c r="I2422" s="101" t="s">
        <v>20</v>
      </c>
      <c r="J2422" s="1">
        <f>DATEVALUE(RIGHT(jaar_zip[[#This Row],[YYYYMMDD]],2)&amp;"-"&amp;MID(jaar_zip[[#This Row],[YYYYMMDD]],5,2)&amp;"-"&amp;LEFT(jaar_zip[[#This Row],[YYYYMMDD]],4))</f>
        <v>45520</v>
      </c>
      <c r="K2422" s="101" t="str">
        <f>IF(AND(VALUE(MONTH(jaar_zip[[#This Row],[Datum]]))=1,VALUE(WEEKNUM(jaar_zip[[#This Row],[Datum]],21))&gt;51),RIGHT(YEAR(jaar_zip[[#This Row],[Datum]])-1,2),RIGHT(YEAR(jaar_zip[[#This Row],[Datum]]),2))&amp;"-"&amp; TEXT(WEEKNUM(jaar_zip[[#This Row],[Datum]],21),"00")</f>
        <v>24-33</v>
      </c>
      <c r="L2422" s="101">
        <f>MONTH(jaar_zip[[#This Row],[Datum]])</f>
        <v>8</v>
      </c>
      <c r="M2422" s="101">
        <f>IF(ISNUMBER(jaar_zip[[#This Row],[etmaaltemperatuur]]),IF(jaar_zip[[#This Row],[etmaaltemperatuur]]&lt;stookgrens,stookgrens-jaar_zip[[#This Row],[etmaaltemperatuur]],0),"")</f>
        <v>0</v>
      </c>
      <c r="N2422" s="101">
        <f>IF(ISNUMBER(jaar_zip[[#This Row],[graaddagen]]),IF(OR(MONTH(jaar_zip[[#This Row],[Datum]])=1,MONTH(jaar_zip[[#This Row],[Datum]])=2,MONTH(jaar_zip[[#This Row],[Datum]])=11,MONTH(jaar_zip[[#This Row],[Datum]])=12),1.1,IF(OR(MONTH(jaar_zip[[#This Row],[Datum]])=3,MONTH(jaar_zip[[#This Row],[Datum]])=10),1,0.8))*jaar_zip[[#This Row],[graaddagen]],"")</f>
        <v>0</v>
      </c>
      <c r="O2422" s="101">
        <f>IF(ISNUMBER(jaar_zip[[#This Row],[etmaaltemperatuur]]),IF(jaar_zip[[#This Row],[etmaaltemperatuur]]&gt;stookgrens,jaar_zip[[#This Row],[etmaaltemperatuur]]-stookgrens,0),"")</f>
        <v>0.89999999999999858</v>
      </c>
    </row>
    <row r="2423" spans="1:15" x14ac:dyDescent="0.25">
      <c r="A2423">
        <v>267</v>
      </c>
      <c r="B2423">
        <v>20240817</v>
      </c>
      <c r="C2423">
        <v>1.5</v>
      </c>
      <c r="D2423">
        <v>17.5</v>
      </c>
      <c r="E2423">
        <v>2155</v>
      </c>
      <c r="F2423">
        <v>0</v>
      </c>
      <c r="H2423">
        <v>73</v>
      </c>
      <c r="I2423" s="101" t="s">
        <v>20</v>
      </c>
      <c r="J2423" s="1">
        <f>DATEVALUE(RIGHT(jaar_zip[[#This Row],[YYYYMMDD]],2)&amp;"-"&amp;MID(jaar_zip[[#This Row],[YYYYMMDD]],5,2)&amp;"-"&amp;LEFT(jaar_zip[[#This Row],[YYYYMMDD]],4))</f>
        <v>45521</v>
      </c>
      <c r="K2423" s="101" t="str">
        <f>IF(AND(VALUE(MONTH(jaar_zip[[#This Row],[Datum]]))=1,VALUE(WEEKNUM(jaar_zip[[#This Row],[Datum]],21))&gt;51),RIGHT(YEAR(jaar_zip[[#This Row],[Datum]])-1,2),RIGHT(YEAR(jaar_zip[[#This Row],[Datum]]),2))&amp;"-"&amp; TEXT(WEEKNUM(jaar_zip[[#This Row],[Datum]],21),"00")</f>
        <v>24-33</v>
      </c>
      <c r="L2423" s="101">
        <f>MONTH(jaar_zip[[#This Row],[Datum]])</f>
        <v>8</v>
      </c>
      <c r="M2423" s="101">
        <f>IF(ISNUMBER(jaar_zip[[#This Row],[etmaaltemperatuur]]),IF(jaar_zip[[#This Row],[etmaaltemperatuur]]&lt;stookgrens,stookgrens-jaar_zip[[#This Row],[etmaaltemperatuur]],0),"")</f>
        <v>0.5</v>
      </c>
      <c r="N2423" s="101">
        <f>IF(ISNUMBER(jaar_zip[[#This Row],[graaddagen]]),IF(OR(MONTH(jaar_zip[[#This Row],[Datum]])=1,MONTH(jaar_zip[[#This Row],[Datum]])=2,MONTH(jaar_zip[[#This Row],[Datum]])=11,MONTH(jaar_zip[[#This Row],[Datum]])=12),1.1,IF(OR(MONTH(jaar_zip[[#This Row],[Datum]])=3,MONTH(jaar_zip[[#This Row],[Datum]])=10),1,0.8))*jaar_zip[[#This Row],[graaddagen]],"")</f>
        <v>0.4</v>
      </c>
      <c r="O2423" s="101">
        <f>IF(ISNUMBER(jaar_zip[[#This Row],[etmaaltemperatuur]]),IF(jaar_zip[[#This Row],[etmaaltemperatuur]]&gt;stookgrens,jaar_zip[[#This Row],[etmaaltemperatuur]]-stookgrens,0),"")</f>
        <v>0</v>
      </c>
    </row>
    <row r="2424" spans="1:15" x14ac:dyDescent="0.25">
      <c r="A2424">
        <v>267</v>
      </c>
      <c r="B2424">
        <v>20240818</v>
      </c>
      <c r="C2424">
        <v>3.5</v>
      </c>
      <c r="D2424">
        <v>17.899999999999999</v>
      </c>
      <c r="E2424">
        <v>1604</v>
      </c>
      <c r="F2424">
        <v>0</v>
      </c>
      <c r="H2424">
        <v>72</v>
      </c>
      <c r="I2424" s="101" t="s">
        <v>20</v>
      </c>
      <c r="J2424" s="1">
        <f>DATEVALUE(RIGHT(jaar_zip[[#This Row],[YYYYMMDD]],2)&amp;"-"&amp;MID(jaar_zip[[#This Row],[YYYYMMDD]],5,2)&amp;"-"&amp;LEFT(jaar_zip[[#This Row],[YYYYMMDD]],4))</f>
        <v>45522</v>
      </c>
      <c r="K2424" s="101" t="str">
        <f>IF(AND(VALUE(MONTH(jaar_zip[[#This Row],[Datum]]))=1,VALUE(WEEKNUM(jaar_zip[[#This Row],[Datum]],21))&gt;51),RIGHT(YEAR(jaar_zip[[#This Row],[Datum]])-1,2),RIGHT(YEAR(jaar_zip[[#This Row],[Datum]]),2))&amp;"-"&amp; TEXT(WEEKNUM(jaar_zip[[#This Row],[Datum]],21),"00")</f>
        <v>24-33</v>
      </c>
      <c r="L2424" s="101">
        <f>MONTH(jaar_zip[[#This Row],[Datum]])</f>
        <v>8</v>
      </c>
      <c r="M2424" s="101">
        <f>IF(ISNUMBER(jaar_zip[[#This Row],[etmaaltemperatuur]]),IF(jaar_zip[[#This Row],[etmaaltemperatuur]]&lt;stookgrens,stookgrens-jaar_zip[[#This Row],[etmaaltemperatuur]],0),"")</f>
        <v>0.10000000000000142</v>
      </c>
      <c r="N2424" s="101">
        <f>IF(ISNUMBER(jaar_zip[[#This Row],[graaddagen]]),IF(OR(MONTH(jaar_zip[[#This Row],[Datum]])=1,MONTH(jaar_zip[[#This Row],[Datum]])=2,MONTH(jaar_zip[[#This Row],[Datum]])=11,MONTH(jaar_zip[[#This Row],[Datum]])=12),1.1,IF(OR(MONTH(jaar_zip[[#This Row],[Datum]])=3,MONTH(jaar_zip[[#This Row],[Datum]])=10),1,0.8))*jaar_zip[[#This Row],[graaddagen]],"")</f>
        <v>8.000000000000114E-2</v>
      </c>
      <c r="O2424" s="101">
        <f>IF(ISNUMBER(jaar_zip[[#This Row],[etmaaltemperatuur]]),IF(jaar_zip[[#This Row],[etmaaltemperatuur]]&gt;stookgrens,jaar_zip[[#This Row],[etmaaltemperatuur]]-stookgrens,0),"")</f>
        <v>0</v>
      </c>
    </row>
    <row r="2425" spans="1:15" x14ac:dyDescent="0.25">
      <c r="A2425">
        <v>267</v>
      </c>
      <c r="B2425">
        <v>20240819</v>
      </c>
      <c r="C2425">
        <v>4.8</v>
      </c>
      <c r="D2425">
        <v>19.2</v>
      </c>
      <c r="E2425">
        <v>2009</v>
      </c>
      <c r="F2425">
        <v>0</v>
      </c>
      <c r="H2425">
        <v>68</v>
      </c>
      <c r="I2425" s="101" t="s">
        <v>20</v>
      </c>
      <c r="J2425" s="1">
        <f>DATEVALUE(RIGHT(jaar_zip[[#This Row],[YYYYMMDD]],2)&amp;"-"&amp;MID(jaar_zip[[#This Row],[YYYYMMDD]],5,2)&amp;"-"&amp;LEFT(jaar_zip[[#This Row],[YYYYMMDD]],4))</f>
        <v>45523</v>
      </c>
      <c r="K2425" s="101" t="str">
        <f>IF(AND(VALUE(MONTH(jaar_zip[[#This Row],[Datum]]))=1,VALUE(WEEKNUM(jaar_zip[[#This Row],[Datum]],21))&gt;51),RIGHT(YEAR(jaar_zip[[#This Row],[Datum]])-1,2),RIGHT(YEAR(jaar_zip[[#This Row],[Datum]]),2))&amp;"-"&amp; TEXT(WEEKNUM(jaar_zip[[#This Row],[Datum]],21),"00")</f>
        <v>24-34</v>
      </c>
      <c r="L2425" s="101">
        <f>MONTH(jaar_zip[[#This Row],[Datum]])</f>
        <v>8</v>
      </c>
      <c r="M2425" s="101">
        <f>IF(ISNUMBER(jaar_zip[[#This Row],[etmaaltemperatuur]]),IF(jaar_zip[[#This Row],[etmaaltemperatuur]]&lt;stookgrens,stookgrens-jaar_zip[[#This Row],[etmaaltemperatuur]],0),"")</f>
        <v>0</v>
      </c>
      <c r="N2425" s="101">
        <f>IF(ISNUMBER(jaar_zip[[#This Row],[graaddagen]]),IF(OR(MONTH(jaar_zip[[#This Row],[Datum]])=1,MONTH(jaar_zip[[#This Row],[Datum]])=2,MONTH(jaar_zip[[#This Row],[Datum]])=11,MONTH(jaar_zip[[#This Row],[Datum]])=12),1.1,IF(OR(MONTH(jaar_zip[[#This Row],[Datum]])=3,MONTH(jaar_zip[[#This Row],[Datum]])=10),1,0.8))*jaar_zip[[#This Row],[graaddagen]],"")</f>
        <v>0</v>
      </c>
      <c r="O2425" s="101">
        <f>IF(ISNUMBER(jaar_zip[[#This Row],[etmaaltemperatuur]]),IF(jaar_zip[[#This Row],[etmaaltemperatuur]]&gt;stookgrens,jaar_zip[[#This Row],[etmaaltemperatuur]]-stookgrens,0),"")</f>
        <v>1.1999999999999993</v>
      </c>
    </row>
    <row r="2426" spans="1:15" x14ac:dyDescent="0.25">
      <c r="A2426">
        <v>267</v>
      </c>
      <c r="B2426">
        <v>20240820</v>
      </c>
      <c r="C2426">
        <v>6.7</v>
      </c>
      <c r="D2426">
        <v>19</v>
      </c>
      <c r="E2426">
        <v>883</v>
      </c>
      <c r="F2426">
        <v>9.1</v>
      </c>
      <c r="H2426">
        <v>81</v>
      </c>
      <c r="I2426" s="101" t="s">
        <v>20</v>
      </c>
      <c r="J2426" s="1">
        <f>DATEVALUE(RIGHT(jaar_zip[[#This Row],[YYYYMMDD]],2)&amp;"-"&amp;MID(jaar_zip[[#This Row],[YYYYMMDD]],5,2)&amp;"-"&amp;LEFT(jaar_zip[[#This Row],[YYYYMMDD]],4))</f>
        <v>45524</v>
      </c>
      <c r="K2426" s="101" t="str">
        <f>IF(AND(VALUE(MONTH(jaar_zip[[#This Row],[Datum]]))=1,VALUE(WEEKNUM(jaar_zip[[#This Row],[Datum]],21))&gt;51),RIGHT(YEAR(jaar_zip[[#This Row],[Datum]])-1,2),RIGHT(YEAR(jaar_zip[[#This Row],[Datum]]),2))&amp;"-"&amp; TEXT(WEEKNUM(jaar_zip[[#This Row],[Datum]],21),"00")</f>
        <v>24-34</v>
      </c>
      <c r="L2426" s="101">
        <f>MONTH(jaar_zip[[#This Row],[Datum]])</f>
        <v>8</v>
      </c>
      <c r="M2426" s="101">
        <f>IF(ISNUMBER(jaar_zip[[#This Row],[etmaaltemperatuur]]),IF(jaar_zip[[#This Row],[etmaaltemperatuur]]&lt;stookgrens,stookgrens-jaar_zip[[#This Row],[etmaaltemperatuur]],0),"")</f>
        <v>0</v>
      </c>
      <c r="N2426" s="101">
        <f>IF(ISNUMBER(jaar_zip[[#This Row],[graaddagen]]),IF(OR(MONTH(jaar_zip[[#This Row],[Datum]])=1,MONTH(jaar_zip[[#This Row],[Datum]])=2,MONTH(jaar_zip[[#This Row],[Datum]])=11,MONTH(jaar_zip[[#This Row],[Datum]])=12),1.1,IF(OR(MONTH(jaar_zip[[#This Row],[Datum]])=3,MONTH(jaar_zip[[#This Row],[Datum]])=10),1,0.8))*jaar_zip[[#This Row],[graaddagen]],"")</f>
        <v>0</v>
      </c>
      <c r="O2426" s="101">
        <f>IF(ISNUMBER(jaar_zip[[#This Row],[etmaaltemperatuur]]),IF(jaar_zip[[#This Row],[etmaaltemperatuur]]&gt;stookgrens,jaar_zip[[#This Row],[etmaaltemperatuur]]-stookgrens,0),"")</f>
        <v>1</v>
      </c>
    </row>
    <row r="2427" spans="1:15" x14ac:dyDescent="0.25">
      <c r="A2427">
        <v>267</v>
      </c>
      <c r="B2427">
        <v>20240821</v>
      </c>
      <c r="C2427">
        <v>7.5</v>
      </c>
      <c r="D2427">
        <v>17</v>
      </c>
      <c r="E2427">
        <v>1823</v>
      </c>
      <c r="F2427">
        <v>-0.1</v>
      </c>
      <c r="H2427">
        <v>66</v>
      </c>
      <c r="I2427" s="101" t="s">
        <v>20</v>
      </c>
      <c r="J2427" s="1">
        <f>DATEVALUE(RIGHT(jaar_zip[[#This Row],[YYYYMMDD]],2)&amp;"-"&amp;MID(jaar_zip[[#This Row],[YYYYMMDD]],5,2)&amp;"-"&amp;LEFT(jaar_zip[[#This Row],[YYYYMMDD]],4))</f>
        <v>45525</v>
      </c>
      <c r="K2427" s="101" t="str">
        <f>IF(AND(VALUE(MONTH(jaar_zip[[#This Row],[Datum]]))=1,VALUE(WEEKNUM(jaar_zip[[#This Row],[Datum]],21))&gt;51),RIGHT(YEAR(jaar_zip[[#This Row],[Datum]])-1,2),RIGHT(YEAR(jaar_zip[[#This Row],[Datum]]),2))&amp;"-"&amp; TEXT(WEEKNUM(jaar_zip[[#This Row],[Datum]],21),"00")</f>
        <v>24-34</v>
      </c>
      <c r="L2427" s="101">
        <f>MONTH(jaar_zip[[#This Row],[Datum]])</f>
        <v>8</v>
      </c>
      <c r="M2427" s="101">
        <f>IF(ISNUMBER(jaar_zip[[#This Row],[etmaaltemperatuur]]),IF(jaar_zip[[#This Row],[etmaaltemperatuur]]&lt;stookgrens,stookgrens-jaar_zip[[#This Row],[etmaaltemperatuur]],0),"")</f>
        <v>1</v>
      </c>
      <c r="N2427" s="101">
        <f>IF(ISNUMBER(jaar_zip[[#This Row],[graaddagen]]),IF(OR(MONTH(jaar_zip[[#This Row],[Datum]])=1,MONTH(jaar_zip[[#This Row],[Datum]])=2,MONTH(jaar_zip[[#This Row],[Datum]])=11,MONTH(jaar_zip[[#This Row],[Datum]])=12),1.1,IF(OR(MONTH(jaar_zip[[#This Row],[Datum]])=3,MONTH(jaar_zip[[#This Row],[Datum]])=10),1,0.8))*jaar_zip[[#This Row],[graaddagen]],"")</f>
        <v>0.8</v>
      </c>
      <c r="O2427" s="101">
        <f>IF(ISNUMBER(jaar_zip[[#This Row],[etmaaltemperatuur]]),IF(jaar_zip[[#This Row],[etmaaltemperatuur]]&gt;stookgrens,jaar_zip[[#This Row],[etmaaltemperatuur]]-stookgrens,0),"")</f>
        <v>0</v>
      </c>
    </row>
    <row r="2428" spans="1:15" x14ac:dyDescent="0.25">
      <c r="A2428">
        <v>267</v>
      </c>
      <c r="B2428">
        <v>20240822</v>
      </c>
      <c r="C2428">
        <v>8.6</v>
      </c>
      <c r="D2428">
        <v>18.600000000000001</v>
      </c>
      <c r="E2428">
        <v>992</v>
      </c>
      <c r="F2428">
        <v>0.7</v>
      </c>
      <c r="H2428">
        <v>73</v>
      </c>
      <c r="I2428" s="101" t="s">
        <v>20</v>
      </c>
      <c r="J2428" s="1">
        <f>DATEVALUE(RIGHT(jaar_zip[[#This Row],[YYYYMMDD]],2)&amp;"-"&amp;MID(jaar_zip[[#This Row],[YYYYMMDD]],5,2)&amp;"-"&amp;LEFT(jaar_zip[[#This Row],[YYYYMMDD]],4))</f>
        <v>45526</v>
      </c>
      <c r="K2428" s="101" t="str">
        <f>IF(AND(VALUE(MONTH(jaar_zip[[#This Row],[Datum]]))=1,VALUE(WEEKNUM(jaar_zip[[#This Row],[Datum]],21))&gt;51),RIGHT(YEAR(jaar_zip[[#This Row],[Datum]])-1,2),RIGHT(YEAR(jaar_zip[[#This Row],[Datum]]),2))&amp;"-"&amp; TEXT(WEEKNUM(jaar_zip[[#This Row],[Datum]],21),"00")</f>
        <v>24-34</v>
      </c>
      <c r="L2428" s="101">
        <f>MONTH(jaar_zip[[#This Row],[Datum]])</f>
        <v>8</v>
      </c>
      <c r="M2428" s="101">
        <f>IF(ISNUMBER(jaar_zip[[#This Row],[etmaaltemperatuur]]),IF(jaar_zip[[#This Row],[etmaaltemperatuur]]&lt;stookgrens,stookgrens-jaar_zip[[#This Row],[etmaaltemperatuur]],0),"")</f>
        <v>0</v>
      </c>
      <c r="N2428" s="101">
        <f>IF(ISNUMBER(jaar_zip[[#This Row],[graaddagen]]),IF(OR(MONTH(jaar_zip[[#This Row],[Datum]])=1,MONTH(jaar_zip[[#This Row],[Datum]])=2,MONTH(jaar_zip[[#This Row],[Datum]])=11,MONTH(jaar_zip[[#This Row],[Datum]])=12),1.1,IF(OR(MONTH(jaar_zip[[#This Row],[Datum]])=3,MONTH(jaar_zip[[#This Row],[Datum]])=10),1,0.8))*jaar_zip[[#This Row],[graaddagen]],"")</f>
        <v>0</v>
      </c>
      <c r="O2428" s="101">
        <f>IF(ISNUMBER(jaar_zip[[#This Row],[etmaaltemperatuur]]),IF(jaar_zip[[#This Row],[etmaaltemperatuur]]&gt;stookgrens,jaar_zip[[#This Row],[etmaaltemperatuur]]-stookgrens,0),"")</f>
        <v>0.60000000000000142</v>
      </c>
    </row>
    <row r="2429" spans="1:15" x14ac:dyDescent="0.25">
      <c r="A2429">
        <v>267</v>
      </c>
      <c r="B2429">
        <v>20240823</v>
      </c>
      <c r="C2429">
        <v>7.3</v>
      </c>
      <c r="D2429">
        <v>18.100000000000001</v>
      </c>
      <c r="E2429">
        <v>1254</v>
      </c>
      <c r="F2429">
        <v>0.8</v>
      </c>
      <c r="H2429">
        <v>80</v>
      </c>
      <c r="I2429" s="101" t="s">
        <v>20</v>
      </c>
      <c r="J2429" s="1">
        <f>DATEVALUE(RIGHT(jaar_zip[[#This Row],[YYYYMMDD]],2)&amp;"-"&amp;MID(jaar_zip[[#This Row],[YYYYMMDD]],5,2)&amp;"-"&amp;LEFT(jaar_zip[[#This Row],[YYYYMMDD]],4))</f>
        <v>45527</v>
      </c>
      <c r="K2429" s="101" t="str">
        <f>IF(AND(VALUE(MONTH(jaar_zip[[#This Row],[Datum]]))=1,VALUE(WEEKNUM(jaar_zip[[#This Row],[Datum]],21))&gt;51),RIGHT(YEAR(jaar_zip[[#This Row],[Datum]])-1,2),RIGHT(YEAR(jaar_zip[[#This Row],[Datum]]),2))&amp;"-"&amp; TEXT(WEEKNUM(jaar_zip[[#This Row],[Datum]],21),"00")</f>
        <v>24-34</v>
      </c>
      <c r="L2429" s="101">
        <f>MONTH(jaar_zip[[#This Row],[Datum]])</f>
        <v>8</v>
      </c>
      <c r="M2429" s="101">
        <f>IF(ISNUMBER(jaar_zip[[#This Row],[etmaaltemperatuur]]),IF(jaar_zip[[#This Row],[etmaaltemperatuur]]&lt;stookgrens,stookgrens-jaar_zip[[#This Row],[etmaaltemperatuur]],0),"")</f>
        <v>0</v>
      </c>
      <c r="N2429" s="101">
        <f>IF(ISNUMBER(jaar_zip[[#This Row],[graaddagen]]),IF(OR(MONTH(jaar_zip[[#This Row],[Datum]])=1,MONTH(jaar_zip[[#This Row],[Datum]])=2,MONTH(jaar_zip[[#This Row],[Datum]])=11,MONTH(jaar_zip[[#This Row],[Datum]])=12),1.1,IF(OR(MONTH(jaar_zip[[#This Row],[Datum]])=3,MONTH(jaar_zip[[#This Row],[Datum]])=10),1,0.8))*jaar_zip[[#This Row],[graaddagen]],"")</f>
        <v>0</v>
      </c>
      <c r="O2429" s="101">
        <f>IF(ISNUMBER(jaar_zip[[#This Row],[etmaaltemperatuur]]),IF(jaar_zip[[#This Row],[etmaaltemperatuur]]&gt;stookgrens,jaar_zip[[#This Row],[etmaaltemperatuur]]-stookgrens,0),"")</f>
        <v>0.10000000000000142</v>
      </c>
    </row>
    <row r="2430" spans="1:15" x14ac:dyDescent="0.25">
      <c r="A2430">
        <v>267</v>
      </c>
      <c r="B2430">
        <v>20240824</v>
      </c>
      <c r="C2430">
        <v>6.1</v>
      </c>
      <c r="D2430">
        <v>18.100000000000001</v>
      </c>
      <c r="E2430">
        <v>1089</v>
      </c>
      <c r="F2430">
        <v>11.8</v>
      </c>
      <c r="H2430">
        <v>86</v>
      </c>
      <c r="I2430" s="101" t="s">
        <v>20</v>
      </c>
      <c r="J2430" s="1">
        <f>DATEVALUE(RIGHT(jaar_zip[[#This Row],[YYYYMMDD]],2)&amp;"-"&amp;MID(jaar_zip[[#This Row],[YYYYMMDD]],5,2)&amp;"-"&amp;LEFT(jaar_zip[[#This Row],[YYYYMMDD]],4))</f>
        <v>45528</v>
      </c>
      <c r="K2430" s="101" t="str">
        <f>IF(AND(VALUE(MONTH(jaar_zip[[#This Row],[Datum]]))=1,VALUE(WEEKNUM(jaar_zip[[#This Row],[Datum]],21))&gt;51),RIGHT(YEAR(jaar_zip[[#This Row],[Datum]])-1,2),RIGHT(YEAR(jaar_zip[[#This Row],[Datum]]),2))&amp;"-"&amp; TEXT(WEEKNUM(jaar_zip[[#This Row],[Datum]],21),"00")</f>
        <v>24-34</v>
      </c>
      <c r="L2430" s="101">
        <f>MONTH(jaar_zip[[#This Row],[Datum]])</f>
        <v>8</v>
      </c>
      <c r="M2430" s="101">
        <f>IF(ISNUMBER(jaar_zip[[#This Row],[etmaaltemperatuur]]),IF(jaar_zip[[#This Row],[etmaaltemperatuur]]&lt;stookgrens,stookgrens-jaar_zip[[#This Row],[etmaaltemperatuur]],0),"")</f>
        <v>0</v>
      </c>
      <c r="N2430" s="101">
        <f>IF(ISNUMBER(jaar_zip[[#This Row],[graaddagen]]),IF(OR(MONTH(jaar_zip[[#This Row],[Datum]])=1,MONTH(jaar_zip[[#This Row],[Datum]])=2,MONTH(jaar_zip[[#This Row],[Datum]])=11,MONTH(jaar_zip[[#This Row],[Datum]])=12),1.1,IF(OR(MONTH(jaar_zip[[#This Row],[Datum]])=3,MONTH(jaar_zip[[#This Row],[Datum]])=10),1,0.8))*jaar_zip[[#This Row],[graaddagen]],"")</f>
        <v>0</v>
      </c>
      <c r="O2430" s="101">
        <f>IF(ISNUMBER(jaar_zip[[#This Row],[etmaaltemperatuur]]),IF(jaar_zip[[#This Row],[etmaaltemperatuur]]&gt;stookgrens,jaar_zip[[#This Row],[etmaaltemperatuur]]-stookgrens,0),"")</f>
        <v>0.10000000000000142</v>
      </c>
    </row>
    <row r="2431" spans="1:15" x14ac:dyDescent="0.25">
      <c r="A2431">
        <v>267</v>
      </c>
      <c r="B2431">
        <v>20240825</v>
      </c>
      <c r="C2431">
        <v>7.4</v>
      </c>
      <c r="D2431">
        <v>17.2</v>
      </c>
      <c r="E2431">
        <v>2118</v>
      </c>
      <c r="F2431">
        <v>-0.1</v>
      </c>
      <c r="H2431">
        <v>68</v>
      </c>
      <c r="I2431" s="101" t="s">
        <v>20</v>
      </c>
      <c r="J2431" s="1">
        <f>DATEVALUE(RIGHT(jaar_zip[[#This Row],[YYYYMMDD]],2)&amp;"-"&amp;MID(jaar_zip[[#This Row],[YYYYMMDD]],5,2)&amp;"-"&amp;LEFT(jaar_zip[[#This Row],[YYYYMMDD]],4))</f>
        <v>45529</v>
      </c>
      <c r="K2431" s="101" t="str">
        <f>IF(AND(VALUE(MONTH(jaar_zip[[#This Row],[Datum]]))=1,VALUE(WEEKNUM(jaar_zip[[#This Row],[Datum]],21))&gt;51),RIGHT(YEAR(jaar_zip[[#This Row],[Datum]])-1,2),RIGHT(YEAR(jaar_zip[[#This Row],[Datum]]),2))&amp;"-"&amp; TEXT(WEEKNUM(jaar_zip[[#This Row],[Datum]],21),"00")</f>
        <v>24-34</v>
      </c>
      <c r="L2431" s="101">
        <f>MONTH(jaar_zip[[#This Row],[Datum]])</f>
        <v>8</v>
      </c>
      <c r="M2431" s="101">
        <f>IF(ISNUMBER(jaar_zip[[#This Row],[etmaaltemperatuur]]),IF(jaar_zip[[#This Row],[etmaaltemperatuur]]&lt;stookgrens,stookgrens-jaar_zip[[#This Row],[etmaaltemperatuur]],0),"")</f>
        <v>0.80000000000000071</v>
      </c>
      <c r="N2431" s="101">
        <f>IF(ISNUMBER(jaar_zip[[#This Row],[graaddagen]]),IF(OR(MONTH(jaar_zip[[#This Row],[Datum]])=1,MONTH(jaar_zip[[#This Row],[Datum]])=2,MONTH(jaar_zip[[#This Row],[Datum]])=11,MONTH(jaar_zip[[#This Row],[Datum]])=12),1.1,IF(OR(MONTH(jaar_zip[[#This Row],[Datum]])=3,MONTH(jaar_zip[[#This Row],[Datum]])=10),1,0.8))*jaar_zip[[#This Row],[graaddagen]],"")</f>
        <v>0.64000000000000057</v>
      </c>
      <c r="O2431" s="101">
        <f>IF(ISNUMBER(jaar_zip[[#This Row],[etmaaltemperatuur]]),IF(jaar_zip[[#This Row],[etmaaltemperatuur]]&gt;stookgrens,jaar_zip[[#This Row],[etmaaltemperatuur]]-stookgrens,0),"")</f>
        <v>0</v>
      </c>
    </row>
    <row r="2432" spans="1:15" x14ac:dyDescent="0.25">
      <c r="A2432">
        <v>267</v>
      </c>
      <c r="B2432">
        <v>20240826</v>
      </c>
      <c r="C2432">
        <v>5.7</v>
      </c>
      <c r="D2432">
        <v>17.2</v>
      </c>
      <c r="E2432">
        <v>1341</v>
      </c>
      <c r="F2432">
        <v>0.3</v>
      </c>
      <c r="H2432">
        <v>82</v>
      </c>
      <c r="I2432" s="101" t="s">
        <v>20</v>
      </c>
      <c r="J2432" s="1">
        <f>DATEVALUE(RIGHT(jaar_zip[[#This Row],[YYYYMMDD]],2)&amp;"-"&amp;MID(jaar_zip[[#This Row],[YYYYMMDD]],5,2)&amp;"-"&amp;LEFT(jaar_zip[[#This Row],[YYYYMMDD]],4))</f>
        <v>45530</v>
      </c>
      <c r="K2432" s="101" t="str">
        <f>IF(AND(VALUE(MONTH(jaar_zip[[#This Row],[Datum]]))=1,VALUE(WEEKNUM(jaar_zip[[#This Row],[Datum]],21))&gt;51),RIGHT(YEAR(jaar_zip[[#This Row],[Datum]])-1,2),RIGHT(YEAR(jaar_zip[[#This Row],[Datum]]),2))&amp;"-"&amp; TEXT(WEEKNUM(jaar_zip[[#This Row],[Datum]],21),"00")</f>
        <v>24-35</v>
      </c>
      <c r="L2432" s="101">
        <f>MONTH(jaar_zip[[#This Row],[Datum]])</f>
        <v>8</v>
      </c>
      <c r="M2432" s="101">
        <f>IF(ISNUMBER(jaar_zip[[#This Row],[etmaaltemperatuur]]),IF(jaar_zip[[#This Row],[etmaaltemperatuur]]&lt;stookgrens,stookgrens-jaar_zip[[#This Row],[etmaaltemperatuur]],0),"")</f>
        <v>0.80000000000000071</v>
      </c>
      <c r="N2432" s="101">
        <f>IF(ISNUMBER(jaar_zip[[#This Row],[graaddagen]]),IF(OR(MONTH(jaar_zip[[#This Row],[Datum]])=1,MONTH(jaar_zip[[#This Row],[Datum]])=2,MONTH(jaar_zip[[#This Row],[Datum]])=11,MONTH(jaar_zip[[#This Row],[Datum]])=12),1.1,IF(OR(MONTH(jaar_zip[[#This Row],[Datum]])=3,MONTH(jaar_zip[[#This Row],[Datum]])=10),1,0.8))*jaar_zip[[#This Row],[graaddagen]],"")</f>
        <v>0.64000000000000057</v>
      </c>
      <c r="O2432" s="101">
        <f>IF(ISNUMBER(jaar_zip[[#This Row],[etmaaltemperatuur]]),IF(jaar_zip[[#This Row],[etmaaltemperatuur]]&gt;stookgrens,jaar_zip[[#This Row],[etmaaltemperatuur]]-stookgrens,0),"")</f>
        <v>0</v>
      </c>
    </row>
    <row r="2433" spans="1:15" x14ac:dyDescent="0.25">
      <c r="A2433">
        <v>267</v>
      </c>
      <c r="B2433">
        <v>20240827</v>
      </c>
      <c r="C2433">
        <v>3.3</v>
      </c>
      <c r="D2433">
        <v>18.100000000000001</v>
      </c>
      <c r="E2433">
        <v>2056</v>
      </c>
      <c r="F2433">
        <v>0</v>
      </c>
      <c r="H2433">
        <v>78</v>
      </c>
      <c r="I2433" s="101" t="s">
        <v>20</v>
      </c>
      <c r="J2433" s="1">
        <f>DATEVALUE(RIGHT(jaar_zip[[#This Row],[YYYYMMDD]],2)&amp;"-"&amp;MID(jaar_zip[[#This Row],[YYYYMMDD]],5,2)&amp;"-"&amp;LEFT(jaar_zip[[#This Row],[YYYYMMDD]],4))</f>
        <v>45531</v>
      </c>
      <c r="K2433" s="101" t="str">
        <f>IF(AND(VALUE(MONTH(jaar_zip[[#This Row],[Datum]]))=1,VALUE(WEEKNUM(jaar_zip[[#This Row],[Datum]],21))&gt;51),RIGHT(YEAR(jaar_zip[[#This Row],[Datum]])-1,2),RIGHT(YEAR(jaar_zip[[#This Row],[Datum]]),2))&amp;"-"&amp; TEXT(WEEKNUM(jaar_zip[[#This Row],[Datum]],21),"00")</f>
        <v>24-35</v>
      </c>
      <c r="L2433" s="101">
        <f>MONTH(jaar_zip[[#This Row],[Datum]])</f>
        <v>8</v>
      </c>
      <c r="M2433" s="101">
        <f>IF(ISNUMBER(jaar_zip[[#This Row],[etmaaltemperatuur]]),IF(jaar_zip[[#This Row],[etmaaltemperatuur]]&lt;stookgrens,stookgrens-jaar_zip[[#This Row],[etmaaltemperatuur]],0),"")</f>
        <v>0</v>
      </c>
      <c r="N2433" s="101">
        <f>IF(ISNUMBER(jaar_zip[[#This Row],[graaddagen]]),IF(OR(MONTH(jaar_zip[[#This Row],[Datum]])=1,MONTH(jaar_zip[[#This Row],[Datum]])=2,MONTH(jaar_zip[[#This Row],[Datum]])=11,MONTH(jaar_zip[[#This Row],[Datum]])=12),1.1,IF(OR(MONTH(jaar_zip[[#This Row],[Datum]])=3,MONTH(jaar_zip[[#This Row],[Datum]])=10),1,0.8))*jaar_zip[[#This Row],[graaddagen]],"")</f>
        <v>0</v>
      </c>
      <c r="O2433" s="101">
        <f>IF(ISNUMBER(jaar_zip[[#This Row],[etmaaltemperatuur]]),IF(jaar_zip[[#This Row],[etmaaltemperatuur]]&gt;stookgrens,jaar_zip[[#This Row],[etmaaltemperatuur]]-stookgrens,0),"")</f>
        <v>0.10000000000000142</v>
      </c>
    </row>
    <row r="2434" spans="1:15" x14ac:dyDescent="0.25">
      <c r="A2434">
        <v>267</v>
      </c>
      <c r="B2434">
        <v>20240828</v>
      </c>
      <c r="C2434">
        <v>2.8</v>
      </c>
      <c r="D2434">
        <v>20.3</v>
      </c>
      <c r="E2434">
        <v>2037</v>
      </c>
      <c r="F2434">
        <v>0</v>
      </c>
      <c r="H2434">
        <v>78</v>
      </c>
      <c r="I2434" s="101" t="s">
        <v>20</v>
      </c>
      <c r="J2434" s="1">
        <f>DATEVALUE(RIGHT(jaar_zip[[#This Row],[YYYYMMDD]],2)&amp;"-"&amp;MID(jaar_zip[[#This Row],[YYYYMMDD]],5,2)&amp;"-"&amp;LEFT(jaar_zip[[#This Row],[YYYYMMDD]],4))</f>
        <v>45532</v>
      </c>
      <c r="K2434" s="101" t="str">
        <f>IF(AND(VALUE(MONTH(jaar_zip[[#This Row],[Datum]]))=1,VALUE(WEEKNUM(jaar_zip[[#This Row],[Datum]],21))&gt;51),RIGHT(YEAR(jaar_zip[[#This Row],[Datum]])-1,2),RIGHT(YEAR(jaar_zip[[#This Row],[Datum]]),2))&amp;"-"&amp; TEXT(WEEKNUM(jaar_zip[[#This Row],[Datum]],21),"00")</f>
        <v>24-35</v>
      </c>
      <c r="L2434" s="101">
        <f>MONTH(jaar_zip[[#This Row],[Datum]])</f>
        <v>8</v>
      </c>
      <c r="M2434" s="101">
        <f>IF(ISNUMBER(jaar_zip[[#This Row],[etmaaltemperatuur]]),IF(jaar_zip[[#This Row],[etmaaltemperatuur]]&lt;stookgrens,stookgrens-jaar_zip[[#This Row],[etmaaltemperatuur]],0),"")</f>
        <v>0</v>
      </c>
      <c r="N2434" s="101">
        <f>IF(ISNUMBER(jaar_zip[[#This Row],[graaddagen]]),IF(OR(MONTH(jaar_zip[[#This Row],[Datum]])=1,MONTH(jaar_zip[[#This Row],[Datum]])=2,MONTH(jaar_zip[[#This Row],[Datum]])=11,MONTH(jaar_zip[[#This Row],[Datum]])=12),1.1,IF(OR(MONTH(jaar_zip[[#This Row],[Datum]])=3,MONTH(jaar_zip[[#This Row],[Datum]])=10),1,0.8))*jaar_zip[[#This Row],[graaddagen]],"")</f>
        <v>0</v>
      </c>
      <c r="O2434" s="101">
        <f>IF(ISNUMBER(jaar_zip[[#This Row],[etmaaltemperatuur]]),IF(jaar_zip[[#This Row],[etmaaltemperatuur]]&gt;stookgrens,jaar_zip[[#This Row],[etmaaltemperatuur]]-stookgrens,0),"")</f>
        <v>2.3000000000000007</v>
      </c>
    </row>
    <row r="2435" spans="1:15" x14ac:dyDescent="0.25">
      <c r="A2435">
        <v>267</v>
      </c>
      <c r="B2435">
        <v>20240829</v>
      </c>
      <c r="C2435">
        <v>3.5</v>
      </c>
      <c r="D2435">
        <v>18.8</v>
      </c>
      <c r="E2435">
        <v>1591</v>
      </c>
      <c r="F2435">
        <v>0</v>
      </c>
      <c r="H2435">
        <v>86</v>
      </c>
      <c r="I2435" s="101" t="s">
        <v>20</v>
      </c>
      <c r="J2435" s="1">
        <f>DATEVALUE(RIGHT(jaar_zip[[#This Row],[YYYYMMDD]],2)&amp;"-"&amp;MID(jaar_zip[[#This Row],[YYYYMMDD]],5,2)&amp;"-"&amp;LEFT(jaar_zip[[#This Row],[YYYYMMDD]],4))</f>
        <v>45533</v>
      </c>
      <c r="K2435" s="101" t="str">
        <f>IF(AND(VALUE(MONTH(jaar_zip[[#This Row],[Datum]]))=1,VALUE(WEEKNUM(jaar_zip[[#This Row],[Datum]],21))&gt;51),RIGHT(YEAR(jaar_zip[[#This Row],[Datum]])-1,2),RIGHT(YEAR(jaar_zip[[#This Row],[Datum]]),2))&amp;"-"&amp; TEXT(WEEKNUM(jaar_zip[[#This Row],[Datum]],21),"00")</f>
        <v>24-35</v>
      </c>
      <c r="L2435" s="101">
        <f>MONTH(jaar_zip[[#This Row],[Datum]])</f>
        <v>8</v>
      </c>
      <c r="M2435" s="101">
        <f>IF(ISNUMBER(jaar_zip[[#This Row],[etmaaltemperatuur]]),IF(jaar_zip[[#This Row],[etmaaltemperatuur]]&lt;stookgrens,stookgrens-jaar_zip[[#This Row],[etmaaltemperatuur]],0),"")</f>
        <v>0</v>
      </c>
      <c r="N2435" s="101">
        <f>IF(ISNUMBER(jaar_zip[[#This Row],[graaddagen]]),IF(OR(MONTH(jaar_zip[[#This Row],[Datum]])=1,MONTH(jaar_zip[[#This Row],[Datum]])=2,MONTH(jaar_zip[[#This Row],[Datum]])=11,MONTH(jaar_zip[[#This Row],[Datum]])=12),1.1,IF(OR(MONTH(jaar_zip[[#This Row],[Datum]])=3,MONTH(jaar_zip[[#This Row],[Datum]])=10),1,0.8))*jaar_zip[[#This Row],[graaddagen]],"")</f>
        <v>0</v>
      </c>
      <c r="O2435" s="101">
        <f>IF(ISNUMBER(jaar_zip[[#This Row],[etmaaltemperatuur]]),IF(jaar_zip[[#This Row],[etmaaltemperatuur]]&gt;stookgrens,jaar_zip[[#This Row],[etmaaltemperatuur]]-stookgrens,0),"")</f>
        <v>0.80000000000000071</v>
      </c>
    </row>
    <row r="2436" spans="1:15" x14ac:dyDescent="0.25">
      <c r="A2436">
        <v>267</v>
      </c>
      <c r="B2436">
        <v>20240830</v>
      </c>
      <c r="C2436">
        <v>3</v>
      </c>
      <c r="D2436">
        <v>16.8</v>
      </c>
      <c r="E2436">
        <v>1908</v>
      </c>
      <c r="F2436">
        <v>0</v>
      </c>
      <c r="H2436">
        <v>78</v>
      </c>
      <c r="I2436" s="101" t="s">
        <v>20</v>
      </c>
      <c r="J2436" s="1">
        <f>DATEVALUE(RIGHT(jaar_zip[[#This Row],[YYYYMMDD]],2)&amp;"-"&amp;MID(jaar_zip[[#This Row],[YYYYMMDD]],5,2)&amp;"-"&amp;LEFT(jaar_zip[[#This Row],[YYYYMMDD]],4))</f>
        <v>45534</v>
      </c>
      <c r="K2436" s="101" t="str">
        <f>IF(AND(VALUE(MONTH(jaar_zip[[#This Row],[Datum]]))=1,VALUE(WEEKNUM(jaar_zip[[#This Row],[Datum]],21))&gt;51),RIGHT(YEAR(jaar_zip[[#This Row],[Datum]])-1,2),RIGHT(YEAR(jaar_zip[[#This Row],[Datum]]),2))&amp;"-"&amp; TEXT(WEEKNUM(jaar_zip[[#This Row],[Datum]],21),"00")</f>
        <v>24-35</v>
      </c>
      <c r="L2436" s="101">
        <f>MONTH(jaar_zip[[#This Row],[Datum]])</f>
        <v>8</v>
      </c>
      <c r="M2436" s="101">
        <f>IF(ISNUMBER(jaar_zip[[#This Row],[etmaaltemperatuur]]),IF(jaar_zip[[#This Row],[etmaaltemperatuur]]&lt;stookgrens,stookgrens-jaar_zip[[#This Row],[etmaaltemperatuur]],0),"")</f>
        <v>1.1999999999999993</v>
      </c>
      <c r="N2436" s="101">
        <f>IF(ISNUMBER(jaar_zip[[#This Row],[graaddagen]]),IF(OR(MONTH(jaar_zip[[#This Row],[Datum]])=1,MONTH(jaar_zip[[#This Row],[Datum]])=2,MONTH(jaar_zip[[#This Row],[Datum]])=11,MONTH(jaar_zip[[#This Row],[Datum]])=12),1.1,IF(OR(MONTH(jaar_zip[[#This Row],[Datum]])=3,MONTH(jaar_zip[[#This Row],[Datum]])=10),1,0.8))*jaar_zip[[#This Row],[graaddagen]],"")</f>
        <v>0.95999999999999952</v>
      </c>
      <c r="O2436" s="101">
        <f>IF(ISNUMBER(jaar_zip[[#This Row],[etmaaltemperatuur]]),IF(jaar_zip[[#This Row],[etmaaltemperatuur]]&gt;stookgrens,jaar_zip[[#This Row],[etmaaltemperatuur]]-stookgrens,0),"")</f>
        <v>0</v>
      </c>
    </row>
    <row r="2437" spans="1:15" x14ac:dyDescent="0.25">
      <c r="A2437">
        <v>267</v>
      </c>
      <c r="B2437">
        <v>20240831</v>
      </c>
      <c r="C2437">
        <v>5.0999999999999996</v>
      </c>
      <c r="D2437">
        <v>16.8</v>
      </c>
      <c r="E2437">
        <v>1945</v>
      </c>
      <c r="F2437">
        <v>0</v>
      </c>
      <c r="H2437">
        <v>73</v>
      </c>
      <c r="I2437" s="101" t="s">
        <v>20</v>
      </c>
      <c r="J2437" s="1">
        <f>DATEVALUE(RIGHT(jaar_zip[[#This Row],[YYYYMMDD]],2)&amp;"-"&amp;MID(jaar_zip[[#This Row],[YYYYMMDD]],5,2)&amp;"-"&amp;LEFT(jaar_zip[[#This Row],[YYYYMMDD]],4))</f>
        <v>45535</v>
      </c>
      <c r="K2437" s="101" t="str">
        <f>IF(AND(VALUE(MONTH(jaar_zip[[#This Row],[Datum]]))=1,VALUE(WEEKNUM(jaar_zip[[#This Row],[Datum]],21))&gt;51),RIGHT(YEAR(jaar_zip[[#This Row],[Datum]])-1,2),RIGHT(YEAR(jaar_zip[[#This Row],[Datum]]),2))&amp;"-"&amp; TEXT(WEEKNUM(jaar_zip[[#This Row],[Datum]],21),"00")</f>
        <v>24-35</v>
      </c>
      <c r="L2437" s="101">
        <f>MONTH(jaar_zip[[#This Row],[Datum]])</f>
        <v>8</v>
      </c>
      <c r="M2437" s="101">
        <f>IF(ISNUMBER(jaar_zip[[#This Row],[etmaaltemperatuur]]),IF(jaar_zip[[#This Row],[etmaaltemperatuur]]&lt;stookgrens,stookgrens-jaar_zip[[#This Row],[etmaaltemperatuur]],0),"")</f>
        <v>1.1999999999999993</v>
      </c>
      <c r="N2437" s="101">
        <f>IF(ISNUMBER(jaar_zip[[#This Row],[graaddagen]]),IF(OR(MONTH(jaar_zip[[#This Row],[Datum]])=1,MONTH(jaar_zip[[#This Row],[Datum]])=2,MONTH(jaar_zip[[#This Row],[Datum]])=11,MONTH(jaar_zip[[#This Row],[Datum]])=12),1.1,IF(OR(MONTH(jaar_zip[[#This Row],[Datum]])=3,MONTH(jaar_zip[[#This Row],[Datum]])=10),1,0.8))*jaar_zip[[#This Row],[graaddagen]],"")</f>
        <v>0.95999999999999952</v>
      </c>
      <c r="O2437" s="101">
        <f>IF(ISNUMBER(jaar_zip[[#This Row],[etmaaltemperatuur]]),IF(jaar_zip[[#This Row],[etmaaltemperatuur]]&gt;stookgrens,jaar_zip[[#This Row],[etmaaltemperatuur]]-stookgrens,0),"")</f>
        <v>0</v>
      </c>
    </row>
    <row r="2438" spans="1:15" x14ac:dyDescent="0.25">
      <c r="A2438">
        <v>267</v>
      </c>
      <c r="B2438">
        <v>20240901</v>
      </c>
      <c r="C2438">
        <v>5.3</v>
      </c>
      <c r="D2438">
        <v>20.2</v>
      </c>
      <c r="E2438">
        <v>1675</v>
      </c>
      <c r="F2438">
        <v>0</v>
      </c>
      <c r="H2438">
        <v>73</v>
      </c>
      <c r="I2438" s="101" t="s">
        <v>20</v>
      </c>
      <c r="J2438" s="1">
        <f>DATEVALUE(RIGHT(jaar_zip[[#This Row],[YYYYMMDD]],2)&amp;"-"&amp;MID(jaar_zip[[#This Row],[YYYYMMDD]],5,2)&amp;"-"&amp;LEFT(jaar_zip[[#This Row],[YYYYMMDD]],4))</f>
        <v>45536</v>
      </c>
      <c r="K2438" s="101" t="str">
        <f>IF(AND(VALUE(MONTH(jaar_zip[[#This Row],[Datum]]))=1,VALUE(WEEKNUM(jaar_zip[[#This Row],[Datum]],21))&gt;51),RIGHT(YEAR(jaar_zip[[#This Row],[Datum]])-1,2),RIGHT(YEAR(jaar_zip[[#This Row],[Datum]]),2))&amp;"-"&amp; TEXT(WEEKNUM(jaar_zip[[#This Row],[Datum]],21),"00")</f>
        <v>24-35</v>
      </c>
      <c r="L2438" s="101">
        <f>MONTH(jaar_zip[[#This Row],[Datum]])</f>
        <v>9</v>
      </c>
      <c r="M2438" s="101">
        <f>IF(ISNUMBER(jaar_zip[[#This Row],[etmaaltemperatuur]]),IF(jaar_zip[[#This Row],[etmaaltemperatuur]]&lt;stookgrens,stookgrens-jaar_zip[[#This Row],[etmaaltemperatuur]],0),"")</f>
        <v>0</v>
      </c>
      <c r="N2438" s="101">
        <f>IF(ISNUMBER(jaar_zip[[#This Row],[graaddagen]]),IF(OR(MONTH(jaar_zip[[#This Row],[Datum]])=1,MONTH(jaar_zip[[#This Row],[Datum]])=2,MONTH(jaar_zip[[#This Row],[Datum]])=11,MONTH(jaar_zip[[#This Row],[Datum]])=12),1.1,IF(OR(MONTH(jaar_zip[[#This Row],[Datum]])=3,MONTH(jaar_zip[[#This Row],[Datum]])=10),1,0.8))*jaar_zip[[#This Row],[graaddagen]],"")</f>
        <v>0</v>
      </c>
      <c r="O2438" s="101">
        <f>IF(ISNUMBER(jaar_zip[[#This Row],[etmaaltemperatuur]]),IF(jaar_zip[[#This Row],[etmaaltemperatuur]]&gt;stookgrens,jaar_zip[[#This Row],[etmaaltemperatuur]]-stookgrens,0),"")</f>
        <v>2.1999999999999993</v>
      </c>
    </row>
    <row r="2439" spans="1:15" x14ac:dyDescent="0.25">
      <c r="A2439">
        <v>267</v>
      </c>
      <c r="B2439">
        <v>20240902</v>
      </c>
      <c r="C2439">
        <v>3.2</v>
      </c>
      <c r="D2439">
        <v>20.8</v>
      </c>
      <c r="E2439">
        <v>1662</v>
      </c>
      <c r="F2439">
        <v>1.1000000000000001</v>
      </c>
      <c r="H2439">
        <v>84</v>
      </c>
      <c r="I2439" s="101" t="s">
        <v>20</v>
      </c>
      <c r="J2439" s="1">
        <f>DATEVALUE(RIGHT(jaar_zip[[#This Row],[YYYYMMDD]],2)&amp;"-"&amp;MID(jaar_zip[[#This Row],[YYYYMMDD]],5,2)&amp;"-"&amp;LEFT(jaar_zip[[#This Row],[YYYYMMDD]],4))</f>
        <v>45537</v>
      </c>
      <c r="K2439" s="101" t="str">
        <f>IF(AND(VALUE(MONTH(jaar_zip[[#This Row],[Datum]]))=1,VALUE(WEEKNUM(jaar_zip[[#This Row],[Datum]],21))&gt;51),RIGHT(YEAR(jaar_zip[[#This Row],[Datum]])-1,2),RIGHT(YEAR(jaar_zip[[#This Row],[Datum]]),2))&amp;"-"&amp; TEXT(WEEKNUM(jaar_zip[[#This Row],[Datum]],21),"00")</f>
        <v>24-36</v>
      </c>
      <c r="L2439" s="101">
        <f>MONTH(jaar_zip[[#This Row],[Datum]])</f>
        <v>9</v>
      </c>
      <c r="M2439" s="101">
        <f>IF(ISNUMBER(jaar_zip[[#This Row],[etmaaltemperatuur]]),IF(jaar_zip[[#This Row],[etmaaltemperatuur]]&lt;stookgrens,stookgrens-jaar_zip[[#This Row],[etmaaltemperatuur]],0),"")</f>
        <v>0</v>
      </c>
      <c r="N2439" s="101">
        <f>IF(ISNUMBER(jaar_zip[[#This Row],[graaddagen]]),IF(OR(MONTH(jaar_zip[[#This Row],[Datum]])=1,MONTH(jaar_zip[[#This Row],[Datum]])=2,MONTH(jaar_zip[[#This Row],[Datum]])=11,MONTH(jaar_zip[[#This Row],[Datum]])=12),1.1,IF(OR(MONTH(jaar_zip[[#This Row],[Datum]])=3,MONTH(jaar_zip[[#This Row],[Datum]])=10),1,0.8))*jaar_zip[[#This Row],[graaddagen]],"")</f>
        <v>0</v>
      </c>
      <c r="O2439" s="101">
        <f>IF(ISNUMBER(jaar_zip[[#This Row],[etmaaltemperatuur]]),IF(jaar_zip[[#This Row],[etmaaltemperatuur]]&gt;stookgrens,jaar_zip[[#This Row],[etmaaltemperatuur]]-stookgrens,0),"")</f>
        <v>2.8000000000000007</v>
      </c>
    </row>
    <row r="2440" spans="1:15" x14ac:dyDescent="0.25">
      <c r="A2440">
        <v>267</v>
      </c>
      <c r="B2440">
        <v>20240903</v>
      </c>
      <c r="C2440">
        <v>2.7</v>
      </c>
      <c r="D2440">
        <v>19.3</v>
      </c>
      <c r="E2440">
        <v>873</v>
      </c>
      <c r="F2440">
        <v>5.8</v>
      </c>
      <c r="H2440">
        <v>89</v>
      </c>
      <c r="I2440" s="101" t="s">
        <v>20</v>
      </c>
      <c r="J2440" s="1">
        <f>DATEVALUE(RIGHT(jaar_zip[[#This Row],[YYYYMMDD]],2)&amp;"-"&amp;MID(jaar_zip[[#This Row],[YYYYMMDD]],5,2)&amp;"-"&amp;LEFT(jaar_zip[[#This Row],[YYYYMMDD]],4))</f>
        <v>45538</v>
      </c>
      <c r="K2440" s="101" t="str">
        <f>IF(AND(VALUE(MONTH(jaar_zip[[#This Row],[Datum]]))=1,VALUE(WEEKNUM(jaar_zip[[#This Row],[Datum]],21))&gt;51),RIGHT(YEAR(jaar_zip[[#This Row],[Datum]])-1,2),RIGHT(YEAR(jaar_zip[[#This Row],[Datum]]),2))&amp;"-"&amp; TEXT(WEEKNUM(jaar_zip[[#This Row],[Datum]],21),"00")</f>
        <v>24-36</v>
      </c>
      <c r="L2440" s="101">
        <f>MONTH(jaar_zip[[#This Row],[Datum]])</f>
        <v>9</v>
      </c>
      <c r="M2440" s="101">
        <f>IF(ISNUMBER(jaar_zip[[#This Row],[etmaaltemperatuur]]),IF(jaar_zip[[#This Row],[etmaaltemperatuur]]&lt;stookgrens,stookgrens-jaar_zip[[#This Row],[etmaaltemperatuur]],0),"")</f>
        <v>0</v>
      </c>
      <c r="N2440" s="101">
        <f>IF(ISNUMBER(jaar_zip[[#This Row],[graaddagen]]),IF(OR(MONTH(jaar_zip[[#This Row],[Datum]])=1,MONTH(jaar_zip[[#This Row],[Datum]])=2,MONTH(jaar_zip[[#This Row],[Datum]])=11,MONTH(jaar_zip[[#This Row],[Datum]])=12),1.1,IF(OR(MONTH(jaar_zip[[#This Row],[Datum]])=3,MONTH(jaar_zip[[#This Row],[Datum]])=10),1,0.8))*jaar_zip[[#This Row],[graaddagen]],"")</f>
        <v>0</v>
      </c>
      <c r="O2440" s="101">
        <f>IF(ISNUMBER(jaar_zip[[#This Row],[etmaaltemperatuur]]),IF(jaar_zip[[#This Row],[etmaaltemperatuur]]&gt;stookgrens,jaar_zip[[#This Row],[etmaaltemperatuur]]-stookgrens,0),"")</f>
        <v>1.3000000000000007</v>
      </c>
    </row>
    <row r="2441" spans="1:15" x14ac:dyDescent="0.25">
      <c r="A2441">
        <v>267</v>
      </c>
      <c r="B2441">
        <v>20240904</v>
      </c>
      <c r="C2441">
        <v>2.6</v>
      </c>
      <c r="D2441">
        <v>17.8</v>
      </c>
      <c r="E2441">
        <v>715</v>
      </c>
      <c r="F2441">
        <v>0.7</v>
      </c>
      <c r="H2441">
        <v>91</v>
      </c>
      <c r="I2441" s="101" t="s">
        <v>20</v>
      </c>
      <c r="J2441" s="1">
        <f>DATEVALUE(RIGHT(jaar_zip[[#This Row],[YYYYMMDD]],2)&amp;"-"&amp;MID(jaar_zip[[#This Row],[YYYYMMDD]],5,2)&amp;"-"&amp;LEFT(jaar_zip[[#This Row],[YYYYMMDD]],4))</f>
        <v>45539</v>
      </c>
      <c r="K2441" s="101" t="str">
        <f>IF(AND(VALUE(MONTH(jaar_zip[[#This Row],[Datum]]))=1,VALUE(WEEKNUM(jaar_zip[[#This Row],[Datum]],21))&gt;51),RIGHT(YEAR(jaar_zip[[#This Row],[Datum]])-1,2),RIGHT(YEAR(jaar_zip[[#This Row],[Datum]]),2))&amp;"-"&amp; TEXT(WEEKNUM(jaar_zip[[#This Row],[Datum]],21),"00")</f>
        <v>24-36</v>
      </c>
      <c r="L2441" s="101">
        <f>MONTH(jaar_zip[[#This Row],[Datum]])</f>
        <v>9</v>
      </c>
      <c r="M2441" s="101">
        <f>IF(ISNUMBER(jaar_zip[[#This Row],[etmaaltemperatuur]]),IF(jaar_zip[[#This Row],[etmaaltemperatuur]]&lt;stookgrens,stookgrens-jaar_zip[[#This Row],[etmaaltemperatuur]],0),"")</f>
        <v>0.19999999999999929</v>
      </c>
      <c r="N2441" s="101">
        <f>IF(ISNUMBER(jaar_zip[[#This Row],[graaddagen]]),IF(OR(MONTH(jaar_zip[[#This Row],[Datum]])=1,MONTH(jaar_zip[[#This Row],[Datum]])=2,MONTH(jaar_zip[[#This Row],[Datum]])=11,MONTH(jaar_zip[[#This Row],[Datum]])=12),1.1,IF(OR(MONTH(jaar_zip[[#This Row],[Datum]])=3,MONTH(jaar_zip[[#This Row],[Datum]])=10),1,0.8))*jaar_zip[[#This Row],[graaddagen]],"")</f>
        <v>0.15999999999999945</v>
      </c>
      <c r="O2441" s="101">
        <f>IF(ISNUMBER(jaar_zip[[#This Row],[etmaaltemperatuur]]),IF(jaar_zip[[#This Row],[etmaaltemperatuur]]&gt;stookgrens,jaar_zip[[#This Row],[etmaaltemperatuur]]-stookgrens,0),"")</f>
        <v>0</v>
      </c>
    </row>
    <row r="2442" spans="1:15" x14ac:dyDescent="0.25">
      <c r="A2442">
        <v>267</v>
      </c>
      <c r="B2442">
        <v>20240905</v>
      </c>
      <c r="C2442">
        <v>5.8</v>
      </c>
      <c r="D2442">
        <v>22.3</v>
      </c>
      <c r="E2442">
        <v>1588</v>
      </c>
      <c r="F2442">
        <v>0</v>
      </c>
      <c r="H2442">
        <v>75</v>
      </c>
      <c r="I2442" s="101" t="s">
        <v>20</v>
      </c>
      <c r="J2442" s="1">
        <f>DATEVALUE(RIGHT(jaar_zip[[#This Row],[YYYYMMDD]],2)&amp;"-"&amp;MID(jaar_zip[[#This Row],[YYYYMMDD]],5,2)&amp;"-"&amp;LEFT(jaar_zip[[#This Row],[YYYYMMDD]],4))</f>
        <v>45540</v>
      </c>
      <c r="K2442" s="101" t="str">
        <f>IF(AND(VALUE(MONTH(jaar_zip[[#This Row],[Datum]]))=1,VALUE(WEEKNUM(jaar_zip[[#This Row],[Datum]],21))&gt;51),RIGHT(YEAR(jaar_zip[[#This Row],[Datum]])-1,2),RIGHT(YEAR(jaar_zip[[#This Row],[Datum]]),2))&amp;"-"&amp; TEXT(WEEKNUM(jaar_zip[[#This Row],[Datum]],21),"00")</f>
        <v>24-36</v>
      </c>
      <c r="L2442" s="101">
        <f>MONTH(jaar_zip[[#This Row],[Datum]])</f>
        <v>9</v>
      </c>
      <c r="M2442" s="101">
        <f>IF(ISNUMBER(jaar_zip[[#This Row],[etmaaltemperatuur]]),IF(jaar_zip[[#This Row],[etmaaltemperatuur]]&lt;stookgrens,stookgrens-jaar_zip[[#This Row],[etmaaltemperatuur]],0),"")</f>
        <v>0</v>
      </c>
      <c r="N2442" s="101">
        <f>IF(ISNUMBER(jaar_zip[[#This Row],[graaddagen]]),IF(OR(MONTH(jaar_zip[[#This Row],[Datum]])=1,MONTH(jaar_zip[[#This Row],[Datum]])=2,MONTH(jaar_zip[[#This Row],[Datum]])=11,MONTH(jaar_zip[[#This Row],[Datum]])=12),1.1,IF(OR(MONTH(jaar_zip[[#This Row],[Datum]])=3,MONTH(jaar_zip[[#This Row],[Datum]])=10),1,0.8))*jaar_zip[[#This Row],[graaddagen]],"")</f>
        <v>0</v>
      </c>
      <c r="O2442" s="101">
        <f>IF(ISNUMBER(jaar_zip[[#This Row],[etmaaltemperatuur]]),IF(jaar_zip[[#This Row],[etmaaltemperatuur]]&gt;stookgrens,jaar_zip[[#This Row],[etmaaltemperatuur]]-stookgrens,0),"")</f>
        <v>4.3000000000000007</v>
      </c>
    </row>
    <row r="2443" spans="1:15" x14ac:dyDescent="0.25">
      <c r="A2443">
        <v>267</v>
      </c>
      <c r="B2443">
        <v>20240906</v>
      </c>
      <c r="C2443">
        <v>5.0999999999999996</v>
      </c>
      <c r="D2443">
        <v>20.9</v>
      </c>
      <c r="E2443">
        <v>1435</v>
      </c>
      <c r="F2443">
        <v>6.5</v>
      </c>
      <c r="H2443">
        <v>72</v>
      </c>
      <c r="I2443" s="101" t="s">
        <v>20</v>
      </c>
      <c r="J2443" s="1">
        <f>DATEVALUE(RIGHT(jaar_zip[[#This Row],[YYYYMMDD]],2)&amp;"-"&amp;MID(jaar_zip[[#This Row],[YYYYMMDD]],5,2)&amp;"-"&amp;LEFT(jaar_zip[[#This Row],[YYYYMMDD]],4))</f>
        <v>45541</v>
      </c>
      <c r="K2443" s="101" t="str">
        <f>IF(AND(VALUE(MONTH(jaar_zip[[#This Row],[Datum]]))=1,VALUE(WEEKNUM(jaar_zip[[#This Row],[Datum]],21))&gt;51),RIGHT(YEAR(jaar_zip[[#This Row],[Datum]])-1,2),RIGHT(YEAR(jaar_zip[[#This Row],[Datum]]),2))&amp;"-"&amp; TEXT(WEEKNUM(jaar_zip[[#This Row],[Datum]],21),"00")</f>
        <v>24-36</v>
      </c>
      <c r="L2443" s="101">
        <f>MONTH(jaar_zip[[#This Row],[Datum]])</f>
        <v>9</v>
      </c>
      <c r="M2443" s="101">
        <f>IF(ISNUMBER(jaar_zip[[#This Row],[etmaaltemperatuur]]),IF(jaar_zip[[#This Row],[etmaaltemperatuur]]&lt;stookgrens,stookgrens-jaar_zip[[#This Row],[etmaaltemperatuur]],0),"")</f>
        <v>0</v>
      </c>
      <c r="N2443" s="101">
        <f>IF(ISNUMBER(jaar_zip[[#This Row],[graaddagen]]),IF(OR(MONTH(jaar_zip[[#This Row],[Datum]])=1,MONTH(jaar_zip[[#This Row],[Datum]])=2,MONTH(jaar_zip[[#This Row],[Datum]])=11,MONTH(jaar_zip[[#This Row],[Datum]])=12),1.1,IF(OR(MONTH(jaar_zip[[#This Row],[Datum]])=3,MONTH(jaar_zip[[#This Row],[Datum]])=10),1,0.8))*jaar_zip[[#This Row],[graaddagen]],"")</f>
        <v>0</v>
      </c>
      <c r="O2443" s="101">
        <f>IF(ISNUMBER(jaar_zip[[#This Row],[etmaaltemperatuur]]),IF(jaar_zip[[#This Row],[etmaaltemperatuur]]&gt;stookgrens,jaar_zip[[#This Row],[etmaaltemperatuur]]-stookgrens,0),"")</f>
        <v>2.8999999999999986</v>
      </c>
    </row>
    <row r="2444" spans="1:15" x14ac:dyDescent="0.25">
      <c r="A2444">
        <v>267</v>
      </c>
      <c r="B2444">
        <v>20240907</v>
      </c>
      <c r="C2444">
        <v>2.7</v>
      </c>
      <c r="D2444">
        <v>19.899999999999999</v>
      </c>
      <c r="E2444">
        <v>1364</v>
      </c>
      <c r="F2444">
        <v>0</v>
      </c>
      <c r="H2444">
        <v>85</v>
      </c>
      <c r="I2444" s="101" t="s">
        <v>20</v>
      </c>
      <c r="J2444" s="1">
        <f>DATEVALUE(RIGHT(jaar_zip[[#This Row],[YYYYMMDD]],2)&amp;"-"&amp;MID(jaar_zip[[#This Row],[YYYYMMDD]],5,2)&amp;"-"&amp;LEFT(jaar_zip[[#This Row],[YYYYMMDD]],4))</f>
        <v>45542</v>
      </c>
      <c r="K2444" s="101" t="str">
        <f>IF(AND(VALUE(MONTH(jaar_zip[[#This Row],[Datum]]))=1,VALUE(WEEKNUM(jaar_zip[[#This Row],[Datum]],21))&gt;51),RIGHT(YEAR(jaar_zip[[#This Row],[Datum]])-1,2),RIGHT(YEAR(jaar_zip[[#This Row],[Datum]]),2))&amp;"-"&amp; TEXT(WEEKNUM(jaar_zip[[#This Row],[Datum]],21),"00")</f>
        <v>24-36</v>
      </c>
      <c r="L2444" s="101">
        <f>MONTH(jaar_zip[[#This Row],[Datum]])</f>
        <v>9</v>
      </c>
      <c r="M2444" s="101">
        <f>IF(ISNUMBER(jaar_zip[[#This Row],[etmaaltemperatuur]]),IF(jaar_zip[[#This Row],[etmaaltemperatuur]]&lt;stookgrens,stookgrens-jaar_zip[[#This Row],[etmaaltemperatuur]],0),"")</f>
        <v>0</v>
      </c>
      <c r="N2444" s="101">
        <f>IF(ISNUMBER(jaar_zip[[#This Row],[graaddagen]]),IF(OR(MONTH(jaar_zip[[#This Row],[Datum]])=1,MONTH(jaar_zip[[#This Row],[Datum]])=2,MONTH(jaar_zip[[#This Row],[Datum]])=11,MONTH(jaar_zip[[#This Row],[Datum]])=12),1.1,IF(OR(MONTH(jaar_zip[[#This Row],[Datum]])=3,MONTH(jaar_zip[[#This Row],[Datum]])=10),1,0.8))*jaar_zip[[#This Row],[graaddagen]],"")</f>
        <v>0</v>
      </c>
      <c r="O2444" s="101">
        <f>IF(ISNUMBER(jaar_zip[[#This Row],[etmaaltemperatuur]]),IF(jaar_zip[[#This Row],[etmaaltemperatuur]]&gt;stookgrens,jaar_zip[[#This Row],[etmaaltemperatuur]]-stookgrens,0),"")</f>
        <v>1.8999999999999986</v>
      </c>
    </row>
    <row r="2445" spans="1:15" x14ac:dyDescent="0.25">
      <c r="A2445">
        <v>267</v>
      </c>
      <c r="B2445">
        <v>20240908</v>
      </c>
      <c r="C2445">
        <v>4.8</v>
      </c>
      <c r="D2445">
        <v>18.8</v>
      </c>
      <c r="E2445">
        <v>1359</v>
      </c>
      <c r="F2445">
        <v>0.9</v>
      </c>
      <c r="H2445">
        <v>79</v>
      </c>
      <c r="I2445" s="101" t="s">
        <v>20</v>
      </c>
      <c r="J2445" s="1">
        <f>DATEVALUE(RIGHT(jaar_zip[[#This Row],[YYYYMMDD]],2)&amp;"-"&amp;MID(jaar_zip[[#This Row],[YYYYMMDD]],5,2)&amp;"-"&amp;LEFT(jaar_zip[[#This Row],[YYYYMMDD]],4))</f>
        <v>45543</v>
      </c>
      <c r="K2445" s="101" t="str">
        <f>IF(AND(VALUE(MONTH(jaar_zip[[#This Row],[Datum]]))=1,VALUE(WEEKNUM(jaar_zip[[#This Row],[Datum]],21))&gt;51),RIGHT(YEAR(jaar_zip[[#This Row],[Datum]])-1,2),RIGHT(YEAR(jaar_zip[[#This Row],[Datum]]),2))&amp;"-"&amp; TEXT(WEEKNUM(jaar_zip[[#This Row],[Datum]],21),"00")</f>
        <v>24-36</v>
      </c>
      <c r="L2445" s="101">
        <f>MONTH(jaar_zip[[#This Row],[Datum]])</f>
        <v>9</v>
      </c>
      <c r="M2445" s="101">
        <f>IF(ISNUMBER(jaar_zip[[#This Row],[etmaaltemperatuur]]),IF(jaar_zip[[#This Row],[etmaaltemperatuur]]&lt;stookgrens,stookgrens-jaar_zip[[#This Row],[etmaaltemperatuur]],0),"")</f>
        <v>0</v>
      </c>
      <c r="N2445" s="101">
        <f>IF(ISNUMBER(jaar_zip[[#This Row],[graaddagen]]),IF(OR(MONTH(jaar_zip[[#This Row],[Datum]])=1,MONTH(jaar_zip[[#This Row],[Datum]])=2,MONTH(jaar_zip[[#This Row],[Datum]])=11,MONTH(jaar_zip[[#This Row],[Datum]])=12),1.1,IF(OR(MONTH(jaar_zip[[#This Row],[Datum]])=3,MONTH(jaar_zip[[#This Row],[Datum]])=10),1,0.8))*jaar_zip[[#This Row],[graaddagen]],"")</f>
        <v>0</v>
      </c>
      <c r="O2445" s="101">
        <f>IF(ISNUMBER(jaar_zip[[#This Row],[etmaaltemperatuur]]),IF(jaar_zip[[#This Row],[etmaaltemperatuur]]&gt;stookgrens,jaar_zip[[#This Row],[etmaaltemperatuur]]-stookgrens,0),"")</f>
        <v>0.80000000000000071</v>
      </c>
    </row>
    <row r="2446" spans="1:15" x14ac:dyDescent="0.25">
      <c r="A2446">
        <v>267</v>
      </c>
      <c r="B2446">
        <v>20240909</v>
      </c>
      <c r="C2446">
        <v>5.7</v>
      </c>
      <c r="D2446">
        <v>16.5</v>
      </c>
      <c r="E2446">
        <v>1392</v>
      </c>
      <c r="F2446">
        <v>2.7</v>
      </c>
      <c r="H2446">
        <v>80</v>
      </c>
      <c r="I2446" s="101" t="s">
        <v>20</v>
      </c>
      <c r="J2446" s="1">
        <f>DATEVALUE(RIGHT(jaar_zip[[#This Row],[YYYYMMDD]],2)&amp;"-"&amp;MID(jaar_zip[[#This Row],[YYYYMMDD]],5,2)&amp;"-"&amp;LEFT(jaar_zip[[#This Row],[YYYYMMDD]],4))</f>
        <v>45544</v>
      </c>
      <c r="K2446" s="101" t="str">
        <f>IF(AND(VALUE(MONTH(jaar_zip[[#This Row],[Datum]]))=1,VALUE(WEEKNUM(jaar_zip[[#This Row],[Datum]],21))&gt;51),RIGHT(YEAR(jaar_zip[[#This Row],[Datum]])-1,2),RIGHT(YEAR(jaar_zip[[#This Row],[Datum]]),2))&amp;"-"&amp; TEXT(WEEKNUM(jaar_zip[[#This Row],[Datum]],21),"00")</f>
        <v>24-37</v>
      </c>
      <c r="L2446" s="101">
        <f>MONTH(jaar_zip[[#This Row],[Datum]])</f>
        <v>9</v>
      </c>
      <c r="M2446" s="101">
        <f>IF(ISNUMBER(jaar_zip[[#This Row],[etmaaltemperatuur]]),IF(jaar_zip[[#This Row],[etmaaltemperatuur]]&lt;stookgrens,stookgrens-jaar_zip[[#This Row],[etmaaltemperatuur]],0),"")</f>
        <v>1.5</v>
      </c>
      <c r="N2446" s="101">
        <f>IF(ISNUMBER(jaar_zip[[#This Row],[graaddagen]]),IF(OR(MONTH(jaar_zip[[#This Row],[Datum]])=1,MONTH(jaar_zip[[#This Row],[Datum]])=2,MONTH(jaar_zip[[#This Row],[Datum]])=11,MONTH(jaar_zip[[#This Row],[Datum]])=12),1.1,IF(OR(MONTH(jaar_zip[[#This Row],[Datum]])=3,MONTH(jaar_zip[[#This Row],[Datum]])=10),1,0.8))*jaar_zip[[#This Row],[graaddagen]],"")</f>
        <v>1.2000000000000002</v>
      </c>
      <c r="O2446" s="101">
        <f>IF(ISNUMBER(jaar_zip[[#This Row],[etmaaltemperatuur]]),IF(jaar_zip[[#This Row],[etmaaltemperatuur]]&gt;stookgrens,jaar_zip[[#This Row],[etmaaltemperatuur]]-stookgrens,0),"")</f>
        <v>0</v>
      </c>
    </row>
    <row r="2447" spans="1:15" x14ac:dyDescent="0.25">
      <c r="A2447">
        <v>267</v>
      </c>
      <c r="B2447">
        <v>20240910</v>
      </c>
      <c r="C2447">
        <v>7.9</v>
      </c>
      <c r="D2447">
        <v>15.1</v>
      </c>
      <c r="E2447">
        <v>518</v>
      </c>
      <c r="F2447">
        <v>10.9</v>
      </c>
      <c r="H2447">
        <v>79</v>
      </c>
      <c r="I2447" s="101" t="s">
        <v>20</v>
      </c>
      <c r="J2447" s="1">
        <f>DATEVALUE(RIGHT(jaar_zip[[#This Row],[YYYYMMDD]],2)&amp;"-"&amp;MID(jaar_zip[[#This Row],[YYYYMMDD]],5,2)&amp;"-"&amp;LEFT(jaar_zip[[#This Row],[YYYYMMDD]],4))</f>
        <v>45545</v>
      </c>
      <c r="K2447" s="101" t="str">
        <f>IF(AND(VALUE(MONTH(jaar_zip[[#This Row],[Datum]]))=1,VALUE(WEEKNUM(jaar_zip[[#This Row],[Datum]],21))&gt;51),RIGHT(YEAR(jaar_zip[[#This Row],[Datum]])-1,2),RIGHT(YEAR(jaar_zip[[#This Row],[Datum]]),2))&amp;"-"&amp; TEXT(WEEKNUM(jaar_zip[[#This Row],[Datum]],21),"00")</f>
        <v>24-37</v>
      </c>
      <c r="L2447" s="101">
        <f>MONTH(jaar_zip[[#This Row],[Datum]])</f>
        <v>9</v>
      </c>
      <c r="M2447" s="101">
        <f>IF(ISNUMBER(jaar_zip[[#This Row],[etmaaltemperatuur]]),IF(jaar_zip[[#This Row],[etmaaltemperatuur]]&lt;stookgrens,stookgrens-jaar_zip[[#This Row],[etmaaltemperatuur]],0),"")</f>
        <v>2.9000000000000004</v>
      </c>
      <c r="N2447" s="101">
        <f>IF(ISNUMBER(jaar_zip[[#This Row],[graaddagen]]),IF(OR(MONTH(jaar_zip[[#This Row],[Datum]])=1,MONTH(jaar_zip[[#This Row],[Datum]])=2,MONTH(jaar_zip[[#This Row],[Datum]])=11,MONTH(jaar_zip[[#This Row],[Datum]])=12),1.1,IF(OR(MONTH(jaar_zip[[#This Row],[Datum]])=3,MONTH(jaar_zip[[#This Row],[Datum]])=10),1,0.8))*jaar_zip[[#This Row],[graaddagen]],"")</f>
        <v>2.3200000000000003</v>
      </c>
      <c r="O2447" s="101">
        <f>IF(ISNUMBER(jaar_zip[[#This Row],[etmaaltemperatuur]]),IF(jaar_zip[[#This Row],[etmaaltemperatuur]]&gt;stookgrens,jaar_zip[[#This Row],[etmaaltemperatuur]]-stookgrens,0),"")</f>
        <v>0</v>
      </c>
    </row>
    <row r="2448" spans="1:15" x14ac:dyDescent="0.25">
      <c r="A2448">
        <v>267</v>
      </c>
      <c r="B2448">
        <v>20240911</v>
      </c>
      <c r="C2448">
        <v>6.3</v>
      </c>
      <c r="D2448">
        <v>11.9</v>
      </c>
      <c r="E2448">
        <v>964</v>
      </c>
      <c r="F2448">
        <v>8.6999999999999993</v>
      </c>
      <c r="H2448">
        <v>74</v>
      </c>
      <c r="I2448" s="101" t="s">
        <v>20</v>
      </c>
      <c r="J2448" s="1">
        <f>DATEVALUE(RIGHT(jaar_zip[[#This Row],[YYYYMMDD]],2)&amp;"-"&amp;MID(jaar_zip[[#This Row],[YYYYMMDD]],5,2)&amp;"-"&amp;LEFT(jaar_zip[[#This Row],[YYYYMMDD]],4))</f>
        <v>45546</v>
      </c>
      <c r="K2448" s="101" t="str">
        <f>IF(AND(VALUE(MONTH(jaar_zip[[#This Row],[Datum]]))=1,VALUE(WEEKNUM(jaar_zip[[#This Row],[Datum]],21))&gt;51),RIGHT(YEAR(jaar_zip[[#This Row],[Datum]])-1,2),RIGHT(YEAR(jaar_zip[[#This Row],[Datum]]),2))&amp;"-"&amp; TEXT(WEEKNUM(jaar_zip[[#This Row],[Datum]],21),"00")</f>
        <v>24-37</v>
      </c>
      <c r="L2448" s="101">
        <f>MONTH(jaar_zip[[#This Row],[Datum]])</f>
        <v>9</v>
      </c>
      <c r="M2448" s="101">
        <f>IF(ISNUMBER(jaar_zip[[#This Row],[etmaaltemperatuur]]),IF(jaar_zip[[#This Row],[etmaaltemperatuur]]&lt;stookgrens,stookgrens-jaar_zip[[#This Row],[etmaaltemperatuur]],0),"")</f>
        <v>6.1</v>
      </c>
      <c r="N2448" s="101">
        <f>IF(ISNUMBER(jaar_zip[[#This Row],[graaddagen]]),IF(OR(MONTH(jaar_zip[[#This Row],[Datum]])=1,MONTH(jaar_zip[[#This Row],[Datum]])=2,MONTH(jaar_zip[[#This Row],[Datum]])=11,MONTH(jaar_zip[[#This Row],[Datum]])=12),1.1,IF(OR(MONTH(jaar_zip[[#This Row],[Datum]])=3,MONTH(jaar_zip[[#This Row],[Datum]])=10),1,0.8))*jaar_zip[[#This Row],[graaddagen]],"")</f>
        <v>4.88</v>
      </c>
      <c r="O2448" s="101">
        <f>IF(ISNUMBER(jaar_zip[[#This Row],[etmaaltemperatuur]]),IF(jaar_zip[[#This Row],[etmaaltemperatuur]]&gt;stookgrens,jaar_zip[[#This Row],[etmaaltemperatuur]]-stookgrens,0),"")</f>
        <v>0</v>
      </c>
    </row>
    <row r="2449" spans="1:15" x14ac:dyDescent="0.25">
      <c r="A2449">
        <v>267</v>
      </c>
      <c r="B2449">
        <v>20240912</v>
      </c>
      <c r="C2449">
        <v>4</v>
      </c>
      <c r="D2449">
        <v>11.6</v>
      </c>
      <c r="E2449">
        <v>750</v>
      </c>
      <c r="F2449">
        <v>0.8</v>
      </c>
      <c r="H2449">
        <v>77</v>
      </c>
      <c r="I2449" s="101" t="s">
        <v>20</v>
      </c>
      <c r="J2449" s="1">
        <f>DATEVALUE(RIGHT(jaar_zip[[#This Row],[YYYYMMDD]],2)&amp;"-"&amp;MID(jaar_zip[[#This Row],[YYYYMMDD]],5,2)&amp;"-"&amp;LEFT(jaar_zip[[#This Row],[YYYYMMDD]],4))</f>
        <v>45547</v>
      </c>
      <c r="K2449" s="101" t="str">
        <f>IF(AND(VALUE(MONTH(jaar_zip[[#This Row],[Datum]]))=1,VALUE(WEEKNUM(jaar_zip[[#This Row],[Datum]],21))&gt;51),RIGHT(YEAR(jaar_zip[[#This Row],[Datum]])-1,2),RIGHT(YEAR(jaar_zip[[#This Row],[Datum]]),2))&amp;"-"&amp; TEXT(WEEKNUM(jaar_zip[[#This Row],[Datum]],21),"00")</f>
        <v>24-37</v>
      </c>
      <c r="L2449" s="101">
        <f>MONTH(jaar_zip[[#This Row],[Datum]])</f>
        <v>9</v>
      </c>
      <c r="M2449" s="101">
        <f>IF(ISNUMBER(jaar_zip[[#This Row],[etmaaltemperatuur]]),IF(jaar_zip[[#This Row],[etmaaltemperatuur]]&lt;stookgrens,stookgrens-jaar_zip[[#This Row],[etmaaltemperatuur]],0),"")</f>
        <v>6.4</v>
      </c>
      <c r="N2449" s="101">
        <f>IF(ISNUMBER(jaar_zip[[#This Row],[graaddagen]]),IF(OR(MONTH(jaar_zip[[#This Row],[Datum]])=1,MONTH(jaar_zip[[#This Row],[Datum]])=2,MONTH(jaar_zip[[#This Row],[Datum]])=11,MONTH(jaar_zip[[#This Row],[Datum]])=12),1.1,IF(OR(MONTH(jaar_zip[[#This Row],[Datum]])=3,MONTH(jaar_zip[[#This Row],[Datum]])=10),1,0.8))*jaar_zip[[#This Row],[graaddagen]],"")</f>
        <v>5.120000000000001</v>
      </c>
      <c r="O2449" s="101">
        <f>IF(ISNUMBER(jaar_zip[[#This Row],[etmaaltemperatuur]]),IF(jaar_zip[[#This Row],[etmaaltemperatuur]]&gt;stookgrens,jaar_zip[[#This Row],[etmaaltemperatuur]]-stookgrens,0),"")</f>
        <v>0</v>
      </c>
    </row>
    <row r="2450" spans="1:15" x14ac:dyDescent="0.25">
      <c r="A2450">
        <v>267</v>
      </c>
      <c r="B2450">
        <v>20240913</v>
      </c>
      <c r="C2450">
        <v>5.5</v>
      </c>
      <c r="D2450">
        <v>13.5</v>
      </c>
      <c r="E2450">
        <v>1640</v>
      </c>
      <c r="F2450">
        <v>1</v>
      </c>
      <c r="H2450">
        <v>69</v>
      </c>
      <c r="I2450" s="101" t="s">
        <v>20</v>
      </c>
      <c r="J2450" s="1">
        <f>DATEVALUE(RIGHT(jaar_zip[[#This Row],[YYYYMMDD]],2)&amp;"-"&amp;MID(jaar_zip[[#This Row],[YYYYMMDD]],5,2)&amp;"-"&amp;LEFT(jaar_zip[[#This Row],[YYYYMMDD]],4))</f>
        <v>45548</v>
      </c>
      <c r="K2450" s="101" t="str">
        <f>IF(AND(VALUE(MONTH(jaar_zip[[#This Row],[Datum]]))=1,VALUE(WEEKNUM(jaar_zip[[#This Row],[Datum]],21))&gt;51),RIGHT(YEAR(jaar_zip[[#This Row],[Datum]])-1,2),RIGHT(YEAR(jaar_zip[[#This Row],[Datum]]),2))&amp;"-"&amp; TEXT(WEEKNUM(jaar_zip[[#This Row],[Datum]],21),"00")</f>
        <v>24-37</v>
      </c>
      <c r="L2450" s="101">
        <f>MONTH(jaar_zip[[#This Row],[Datum]])</f>
        <v>9</v>
      </c>
      <c r="M2450" s="101">
        <f>IF(ISNUMBER(jaar_zip[[#This Row],[etmaaltemperatuur]]),IF(jaar_zip[[#This Row],[etmaaltemperatuur]]&lt;stookgrens,stookgrens-jaar_zip[[#This Row],[etmaaltemperatuur]],0),"")</f>
        <v>4.5</v>
      </c>
      <c r="N2450" s="101">
        <f>IF(ISNUMBER(jaar_zip[[#This Row],[graaddagen]]),IF(OR(MONTH(jaar_zip[[#This Row],[Datum]])=1,MONTH(jaar_zip[[#This Row],[Datum]])=2,MONTH(jaar_zip[[#This Row],[Datum]])=11,MONTH(jaar_zip[[#This Row],[Datum]])=12),1.1,IF(OR(MONTH(jaar_zip[[#This Row],[Datum]])=3,MONTH(jaar_zip[[#This Row],[Datum]])=10),1,0.8))*jaar_zip[[#This Row],[graaddagen]],"")</f>
        <v>3.6</v>
      </c>
      <c r="O2450" s="101">
        <f>IF(ISNUMBER(jaar_zip[[#This Row],[etmaaltemperatuur]]),IF(jaar_zip[[#This Row],[etmaaltemperatuur]]&gt;stookgrens,jaar_zip[[#This Row],[etmaaltemperatuur]]-stookgrens,0),"")</f>
        <v>0</v>
      </c>
    </row>
    <row r="2451" spans="1:15" x14ac:dyDescent="0.25">
      <c r="A2451">
        <v>267</v>
      </c>
      <c r="B2451">
        <v>20240914</v>
      </c>
      <c r="C2451">
        <v>2.9</v>
      </c>
      <c r="D2451">
        <v>13.6</v>
      </c>
      <c r="E2451">
        <v>1638</v>
      </c>
      <c r="F2451">
        <v>0</v>
      </c>
      <c r="H2451">
        <v>67</v>
      </c>
      <c r="I2451" s="101" t="s">
        <v>20</v>
      </c>
      <c r="J2451" s="1">
        <f>DATEVALUE(RIGHT(jaar_zip[[#This Row],[YYYYMMDD]],2)&amp;"-"&amp;MID(jaar_zip[[#This Row],[YYYYMMDD]],5,2)&amp;"-"&amp;LEFT(jaar_zip[[#This Row],[YYYYMMDD]],4))</f>
        <v>45549</v>
      </c>
      <c r="K2451" s="101" t="str">
        <f>IF(AND(VALUE(MONTH(jaar_zip[[#This Row],[Datum]]))=1,VALUE(WEEKNUM(jaar_zip[[#This Row],[Datum]],21))&gt;51),RIGHT(YEAR(jaar_zip[[#This Row],[Datum]])-1,2),RIGHT(YEAR(jaar_zip[[#This Row],[Datum]]),2))&amp;"-"&amp; TEXT(WEEKNUM(jaar_zip[[#This Row],[Datum]],21),"00")</f>
        <v>24-37</v>
      </c>
      <c r="L2451" s="101">
        <f>MONTH(jaar_zip[[#This Row],[Datum]])</f>
        <v>9</v>
      </c>
      <c r="M2451" s="101">
        <f>IF(ISNUMBER(jaar_zip[[#This Row],[etmaaltemperatuur]]),IF(jaar_zip[[#This Row],[etmaaltemperatuur]]&lt;stookgrens,stookgrens-jaar_zip[[#This Row],[etmaaltemperatuur]],0),"")</f>
        <v>4.4000000000000004</v>
      </c>
      <c r="N2451" s="101">
        <f>IF(ISNUMBER(jaar_zip[[#This Row],[graaddagen]]),IF(OR(MONTH(jaar_zip[[#This Row],[Datum]])=1,MONTH(jaar_zip[[#This Row],[Datum]])=2,MONTH(jaar_zip[[#This Row],[Datum]])=11,MONTH(jaar_zip[[#This Row],[Datum]])=12),1.1,IF(OR(MONTH(jaar_zip[[#This Row],[Datum]])=3,MONTH(jaar_zip[[#This Row],[Datum]])=10),1,0.8))*jaar_zip[[#This Row],[graaddagen]],"")</f>
        <v>3.5200000000000005</v>
      </c>
      <c r="O2451" s="101">
        <f>IF(ISNUMBER(jaar_zip[[#This Row],[etmaaltemperatuur]]),IF(jaar_zip[[#This Row],[etmaaltemperatuur]]&gt;stookgrens,jaar_zip[[#This Row],[etmaaltemperatuur]]-stookgrens,0),"")</f>
        <v>0</v>
      </c>
    </row>
    <row r="2452" spans="1:15" x14ac:dyDescent="0.25">
      <c r="A2452">
        <v>267</v>
      </c>
      <c r="B2452">
        <v>20240915</v>
      </c>
      <c r="C2452">
        <v>2.9</v>
      </c>
      <c r="D2452">
        <v>15.3</v>
      </c>
      <c r="E2452">
        <v>1419</v>
      </c>
      <c r="F2452">
        <v>-0.1</v>
      </c>
      <c r="H2452">
        <v>82</v>
      </c>
      <c r="I2452" s="101" t="s">
        <v>20</v>
      </c>
      <c r="J2452" s="1">
        <f>DATEVALUE(RIGHT(jaar_zip[[#This Row],[YYYYMMDD]],2)&amp;"-"&amp;MID(jaar_zip[[#This Row],[YYYYMMDD]],5,2)&amp;"-"&amp;LEFT(jaar_zip[[#This Row],[YYYYMMDD]],4))</f>
        <v>45550</v>
      </c>
      <c r="K2452" s="101" t="str">
        <f>IF(AND(VALUE(MONTH(jaar_zip[[#This Row],[Datum]]))=1,VALUE(WEEKNUM(jaar_zip[[#This Row],[Datum]],21))&gt;51),RIGHT(YEAR(jaar_zip[[#This Row],[Datum]])-1,2),RIGHT(YEAR(jaar_zip[[#This Row],[Datum]]),2))&amp;"-"&amp; TEXT(WEEKNUM(jaar_zip[[#This Row],[Datum]],21),"00")</f>
        <v>24-37</v>
      </c>
      <c r="L2452" s="101">
        <f>MONTH(jaar_zip[[#This Row],[Datum]])</f>
        <v>9</v>
      </c>
      <c r="M2452" s="101">
        <f>IF(ISNUMBER(jaar_zip[[#This Row],[etmaaltemperatuur]]),IF(jaar_zip[[#This Row],[etmaaltemperatuur]]&lt;stookgrens,stookgrens-jaar_zip[[#This Row],[etmaaltemperatuur]],0),"")</f>
        <v>2.6999999999999993</v>
      </c>
      <c r="N2452" s="101">
        <f>IF(ISNUMBER(jaar_zip[[#This Row],[graaddagen]]),IF(OR(MONTH(jaar_zip[[#This Row],[Datum]])=1,MONTH(jaar_zip[[#This Row],[Datum]])=2,MONTH(jaar_zip[[#This Row],[Datum]])=11,MONTH(jaar_zip[[#This Row],[Datum]])=12),1.1,IF(OR(MONTH(jaar_zip[[#This Row],[Datum]])=3,MONTH(jaar_zip[[#This Row],[Datum]])=10),1,0.8))*jaar_zip[[#This Row],[graaddagen]],"")</f>
        <v>2.1599999999999997</v>
      </c>
      <c r="O2452" s="101">
        <f>IF(ISNUMBER(jaar_zip[[#This Row],[etmaaltemperatuur]]),IF(jaar_zip[[#This Row],[etmaaltemperatuur]]&gt;stookgrens,jaar_zip[[#This Row],[etmaaltemperatuur]]-stookgrens,0),"")</f>
        <v>0</v>
      </c>
    </row>
    <row r="2453" spans="1:15" x14ac:dyDescent="0.25">
      <c r="A2453">
        <v>267</v>
      </c>
      <c r="B2453">
        <v>20240916</v>
      </c>
      <c r="C2453">
        <v>4.2</v>
      </c>
      <c r="D2453">
        <v>16.100000000000001</v>
      </c>
      <c r="E2453">
        <v>1446</v>
      </c>
      <c r="F2453">
        <v>-0.1</v>
      </c>
      <c r="H2453">
        <v>85</v>
      </c>
      <c r="I2453" s="101" t="s">
        <v>20</v>
      </c>
      <c r="J2453" s="1">
        <f>DATEVALUE(RIGHT(jaar_zip[[#This Row],[YYYYMMDD]],2)&amp;"-"&amp;MID(jaar_zip[[#This Row],[YYYYMMDD]],5,2)&amp;"-"&amp;LEFT(jaar_zip[[#This Row],[YYYYMMDD]],4))</f>
        <v>45551</v>
      </c>
      <c r="K2453" s="101" t="str">
        <f>IF(AND(VALUE(MONTH(jaar_zip[[#This Row],[Datum]]))=1,VALUE(WEEKNUM(jaar_zip[[#This Row],[Datum]],21))&gt;51),RIGHT(YEAR(jaar_zip[[#This Row],[Datum]])-1,2),RIGHT(YEAR(jaar_zip[[#This Row],[Datum]]),2))&amp;"-"&amp; TEXT(WEEKNUM(jaar_zip[[#This Row],[Datum]],21),"00")</f>
        <v>24-38</v>
      </c>
      <c r="L2453" s="101">
        <f>MONTH(jaar_zip[[#This Row],[Datum]])</f>
        <v>9</v>
      </c>
      <c r="M2453" s="101">
        <f>IF(ISNUMBER(jaar_zip[[#This Row],[etmaaltemperatuur]]),IF(jaar_zip[[#This Row],[etmaaltemperatuur]]&lt;stookgrens,stookgrens-jaar_zip[[#This Row],[etmaaltemperatuur]],0),"")</f>
        <v>1.8999999999999986</v>
      </c>
      <c r="N2453" s="101">
        <f>IF(ISNUMBER(jaar_zip[[#This Row],[graaddagen]]),IF(OR(MONTH(jaar_zip[[#This Row],[Datum]])=1,MONTH(jaar_zip[[#This Row],[Datum]])=2,MONTH(jaar_zip[[#This Row],[Datum]])=11,MONTH(jaar_zip[[#This Row],[Datum]])=12),1.1,IF(OR(MONTH(jaar_zip[[#This Row],[Datum]])=3,MONTH(jaar_zip[[#This Row],[Datum]])=10),1,0.8))*jaar_zip[[#This Row],[graaddagen]],"")</f>
        <v>1.5199999999999989</v>
      </c>
      <c r="O2453" s="101">
        <f>IF(ISNUMBER(jaar_zip[[#This Row],[etmaaltemperatuur]]),IF(jaar_zip[[#This Row],[etmaaltemperatuur]]&gt;stookgrens,jaar_zip[[#This Row],[etmaaltemperatuur]]-stookgrens,0),"")</f>
        <v>0</v>
      </c>
    </row>
    <row r="2454" spans="1:15" x14ac:dyDescent="0.25">
      <c r="A2454">
        <v>267</v>
      </c>
      <c r="B2454">
        <v>20240917</v>
      </c>
      <c r="C2454">
        <v>5.3</v>
      </c>
      <c r="D2454">
        <v>16.3</v>
      </c>
      <c r="E2454">
        <v>1098</v>
      </c>
      <c r="F2454">
        <v>0</v>
      </c>
      <c r="H2454">
        <v>84</v>
      </c>
      <c r="I2454" s="101" t="s">
        <v>20</v>
      </c>
      <c r="J2454" s="1">
        <f>DATEVALUE(RIGHT(jaar_zip[[#This Row],[YYYYMMDD]],2)&amp;"-"&amp;MID(jaar_zip[[#This Row],[YYYYMMDD]],5,2)&amp;"-"&amp;LEFT(jaar_zip[[#This Row],[YYYYMMDD]],4))</f>
        <v>45552</v>
      </c>
      <c r="K2454" s="101" t="str">
        <f>IF(AND(VALUE(MONTH(jaar_zip[[#This Row],[Datum]]))=1,VALUE(WEEKNUM(jaar_zip[[#This Row],[Datum]],21))&gt;51),RIGHT(YEAR(jaar_zip[[#This Row],[Datum]])-1,2),RIGHT(YEAR(jaar_zip[[#This Row],[Datum]]),2))&amp;"-"&amp; TEXT(WEEKNUM(jaar_zip[[#This Row],[Datum]],21),"00")</f>
        <v>24-38</v>
      </c>
      <c r="L2454" s="101">
        <f>MONTH(jaar_zip[[#This Row],[Datum]])</f>
        <v>9</v>
      </c>
      <c r="M2454" s="101">
        <f>IF(ISNUMBER(jaar_zip[[#This Row],[etmaaltemperatuur]]),IF(jaar_zip[[#This Row],[etmaaltemperatuur]]&lt;stookgrens,stookgrens-jaar_zip[[#This Row],[etmaaltemperatuur]],0),"")</f>
        <v>1.6999999999999993</v>
      </c>
      <c r="N2454" s="101">
        <f>IF(ISNUMBER(jaar_zip[[#This Row],[graaddagen]]),IF(OR(MONTH(jaar_zip[[#This Row],[Datum]])=1,MONTH(jaar_zip[[#This Row],[Datum]])=2,MONTH(jaar_zip[[#This Row],[Datum]])=11,MONTH(jaar_zip[[#This Row],[Datum]])=12),1.1,IF(OR(MONTH(jaar_zip[[#This Row],[Datum]])=3,MONTH(jaar_zip[[#This Row],[Datum]])=10),1,0.8))*jaar_zip[[#This Row],[graaddagen]],"")</f>
        <v>1.3599999999999994</v>
      </c>
      <c r="O2454" s="101">
        <f>IF(ISNUMBER(jaar_zip[[#This Row],[etmaaltemperatuur]]),IF(jaar_zip[[#This Row],[etmaaltemperatuur]]&gt;stookgrens,jaar_zip[[#This Row],[etmaaltemperatuur]]-stookgrens,0),"")</f>
        <v>0</v>
      </c>
    </row>
    <row r="2455" spans="1:15" x14ac:dyDescent="0.25">
      <c r="A2455">
        <v>267</v>
      </c>
      <c r="B2455">
        <v>20240918</v>
      </c>
      <c r="C2455">
        <v>4.5</v>
      </c>
      <c r="D2455">
        <v>16.399999999999999</v>
      </c>
      <c r="E2455">
        <v>1487</v>
      </c>
      <c r="F2455">
        <v>0</v>
      </c>
      <c r="H2455">
        <v>88</v>
      </c>
      <c r="I2455" s="101" t="s">
        <v>20</v>
      </c>
      <c r="J2455" s="1">
        <f>DATEVALUE(RIGHT(jaar_zip[[#This Row],[YYYYMMDD]],2)&amp;"-"&amp;MID(jaar_zip[[#This Row],[YYYYMMDD]],5,2)&amp;"-"&amp;LEFT(jaar_zip[[#This Row],[YYYYMMDD]],4))</f>
        <v>45553</v>
      </c>
      <c r="K2455" s="101" t="str">
        <f>IF(AND(VALUE(MONTH(jaar_zip[[#This Row],[Datum]]))=1,VALUE(WEEKNUM(jaar_zip[[#This Row],[Datum]],21))&gt;51),RIGHT(YEAR(jaar_zip[[#This Row],[Datum]])-1,2),RIGHT(YEAR(jaar_zip[[#This Row],[Datum]]),2))&amp;"-"&amp; TEXT(WEEKNUM(jaar_zip[[#This Row],[Datum]],21),"00")</f>
        <v>24-38</v>
      </c>
      <c r="L2455" s="101">
        <f>MONTH(jaar_zip[[#This Row],[Datum]])</f>
        <v>9</v>
      </c>
      <c r="M2455" s="101">
        <f>IF(ISNUMBER(jaar_zip[[#This Row],[etmaaltemperatuur]]),IF(jaar_zip[[#This Row],[etmaaltemperatuur]]&lt;stookgrens,stookgrens-jaar_zip[[#This Row],[etmaaltemperatuur]],0),"")</f>
        <v>1.6000000000000014</v>
      </c>
      <c r="N2455" s="101">
        <f>IF(ISNUMBER(jaar_zip[[#This Row],[graaddagen]]),IF(OR(MONTH(jaar_zip[[#This Row],[Datum]])=1,MONTH(jaar_zip[[#This Row],[Datum]])=2,MONTH(jaar_zip[[#This Row],[Datum]])=11,MONTH(jaar_zip[[#This Row],[Datum]])=12),1.1,IF(OR(MONTH(jaar_zip[[#This Row],[Datum]])=3,MONTH(jaar_zip[[#This Row],[Datum]])=10),1,0.8))*jaar_zip[[#This Row],[graaddagen]],"")</f>
        <v>1.2800000000000011</v>
      </c>
      <c r="O2455" s="101">
        <f>IF(ISNUMBER(jaar_zip[[#This Row],[etmaaltemperatuur]]),IF(jaar_zip[[#This Row],[etmaaltemperatuur]]&gt;stookgrens,jaar_zip[[#This Row],[etmaaltemperatuur]]-stookgrens,0),"")</f>
        <v>0</v>
      </c>
    </row>
    <row r="2456" spans="1:15" x14ac:dyDescent="0.25">
      <c r="A2456">
        <v>267</v>
      </c>
      <c r="B2456">
        <v>20240919</v>
      </c>
      <c r="C2456">
        <v>4.0999999999999996</v>
      </c>
      <c r="D2456">
        <v>16.399999999999999</v>
      </c>
      <c r="E2456">
        <v>1333</v>
      </c>
      <c r="F2456">
        <v>0</v>
      </c>
      <c r="H2456">
        <v>89</v>
      </c>
      <c r="I2456" s="101" t="s">
        <v>20</v>
      </c>
      <c r="J2456" s="1">
        <f>DATEVALUE(RIGHT(jaar_zip[[#This Row],[YYYYMMDD]],2)&amp;"-"&amp;MID(jaar_zip[[#This Row],[YYYYMMDD]],5,2)&amp;"-"&amp;LEFT(jaar_zip[[#This Row],[YYYYMMDD]],4))</f>
        <v>45554</v>
      </c>
      <c r="K2456" s="101" t="str">
        <f>IF(AND(VALUE(MONTH(jaar_zip[[#This Row],[Datum]]))=1,VALUE(WEEKNUM(jaar_zip[[#This Row],[Datum]],21))&gt;51),RIGHT(YEAR(jaar_zip[[#This Row],[Datum]])-1,2),RIGHT(YEAR(jaar_zip[[#This Row],[Datum]]),2))&amp;"-"&amp; TEXT(WEEKNUM(jaar_zip[[#This Row],[Datum]],21),"00")</f>
        <v>24-38</v>
      </c>
      <c r="L2456" s="101">
        <f>MONTH(jaar_zip[[#This Row],[Datum]])</f>
        <v>9</v>
      </c>
      <c r="M2456" s="101">
        <f>IF(ISNUMBER(jaar_zip[[#This Row],[etmaaltemperatuur]]),IF(jaar_zip[[#This Row],[etmaaltemperatuur]]&lt;stookgrens,stookgrens-jaar_zip[[#This Row],[etmaaltemperatuur]],0),"")</f>
        <v>1.6000000000000014</v>
      </c>
      <c r="N2456" s="101">
        <f>IF(ISNUMBER(jaar_zip[[#This Row],[graaddagen]]),IF(OR(MONTH(jaar_zip[[#This Row],[Datum]])=1,MONTH(jaar_zip[[#This Row],[Datum]])=2,MONTH(jaar_zip[[#This Row],[Datum]])=11,MONTH(jaar_zip[[#This Row],[Datum]])=12),1.1,IF(OR(MONTH(jaar_zip[[#This Row],[Datum]])=3,MONTH(jaar_zip[[#This Row],[Datum]])=10),1,0.8))*jaar_zip[[#This Row],[graaddagen]],"")</f>
        <v>1.2800000000000011</v>
      </c>
      <c r="O2456" s="101">
        <f>IF(ISNUMBER(jaar_zip[[#This Row],[etmaaltemperatuur]]),IF(jaar_zip[[#This Row],[etmaaltemperatuur]]&gt;stookgrens,jaar_zip[[#This Row],[etmaaltemperatuur]]-stookgrens,0),"")</f>
        <v>0</v>
      </c>
    </row>
    <row r="2457" spans="1:15" x14ac:dyDescent="0.25">
      <c r="A2457">
        <v>267</v>
      </c>
      <c r="B2457">
        <v>20240920</v>
      </c>
      <c r="C2457">
        <v>4.8</v>
      </c>
      <c r="D2457">
        <v>17.600000000000001</v>
      </c>
      <c r="E2457">
        <v>1296</v>
      </c>
      <c r="F2457">
        <v>0</v>
      </c>
      <c r="H2457">
        <v>75</v>
      </c>
      <c r="I2457" s="101" t="s">
        <v>20</v>
      </c>
      <c r="J2457" s="1">
        <f>DATEVALUE(RIGHT(jaar_zip[[#This Row],[YYYYMMDD]],2)&amp;"-"&amp;MID(jaar_zip[[#This Row],[YYYYMMDD]],5,2)&amp;"-"&amp;LEFT(jaar_zip[[#This Row],[YYYYMMDD]],4))</f>
        <v>45555</v>
      </c>
      <c r="K2457" s="101" t="str">
        <f>IF(AND(VALUE(MONTH(jaar_zip[[#This Row],[Datum]]))=1,VALUE(WEEKNUM(jaar_zip[[#This Row],[Datum]],21))&gt;51),RIGHT(YEAR(jaar_zip[[#This Row],[Datum]])-1,2),RIGHT(YEAR(jaar_zip[[#This Row],[Datum]]),2))&amp;"-"&amp; TEXT(WEEKNUM(jaar_zip[[#This Row],[Datum]],21),"00")</f>
        <v>24-38</v>
      </c>
      <c r="L2457" s="101">
        <f>MONTH(jaar_zip[[#This Row],[Datum]])</f>
        <v>9</v>
      </c>
      <c r="M2457" s="101">
        <f>IF(ISNUMBER(jaar_zip[[#This Row],[etmaaltemperatuur]]),IF(jaar_zip[[#This Row],[etmaaltemperatuur]]&lt;stookgrens,stookgrens-jaar_zip[[#This Row],[etmaaltemperatuur]],0),"")</f>
        <v>0.39999999999999858</v>
      </c>
      <c r="N2457" s="101">
        <f>IF(ISNUMBER(jaar_zip[[#This Row],[graaddagen]]),IF(OR(MONTH(jaar_zip[[#This Row],[Datum]])=1,MONTH(jaar_zip[[#This Row],[Datum]])=2,MONTH(jaar_zip[[#This Row],[Datum]])=11,MONTH(jaar_zip[[#This Row],[Datum]])=12),1.1,IF(OR(MONTH(jaar_zip[[#This Row],[Datum]])=3,MONTH(jaar_zip[[#This Row],[Datum]])=10),1,0.8))*jaar_zip[[#This Row],[graaddagen]],"")</f>
        <v>0.3199999999999989</v>
      </c>
      <c r="O2457" s="101">
        <f>IF(ISNUMBER(jaar_zip[[#This Row],[etmaaltemperatuur]]),IF(jaar_zip[[#This Row],[etmaaltemperatuur]]&gt;stookgrens,jaar_zip[[#This Row],[etmaaltemperatuur]]-stookgrens,0),"")</f>
        <v>0</v>
      </c>
    </row>
    <row r="2458" spans="1:15" x14ac:dyDescent="0.25">
      <c r="A2458">
        <v>267</v>
      </c>
      <c r="B2458">
        <v>20240921</v>
      </c>
      <c r="C2458">
        <v>3</v>
      </c>
      <c r="D2458">
        <v>16.7</v>
      </c>
      <c r="E2458">
        <v>1324</v>
      </c>
      <c r="F2458">
        <v>0</v>
      </c>
      <c r="H2458">
        <v>75</v>
      </c>
      <c r="I2458" s="101" t="s">
        <v>20</v>
      </c>
      <c r="J2458" s="1">
        <f>DATEVALUE(RIGHT(jaar_zip[[#This Row],[YYYYMMDD]],2)&amp;"-"&amp;MID(jaar_zip[[#This Row],[YYYYMMDD]],5,2)&amp;"-"&amp;LEFT(jaar_zip[[#This Row],[YYYYMMDD]],4))</f>
        <v>45556</v>
      </c>
      <c r="K2458" s="101" t="str">
        <f>IF(AND(VALUE(MONTH(jaar_zip[[#This Row],[Datum]]))=1,VALUE(WEEKNUM(jaar_zip[[#This Row],[Datum]],21))&gt;51),RIGHT(YEAR(jaar_zip[[#This Row],[Datum]])-1,2),RIGHT(YEAR(jaar_zip[[#This Row],[Datum]]),2))&amp;"-"&amp; TEXT(WEEKNUM(jaar_zip[[#This Row],[Datum]],21),"00")</f>
        <v>24-38</v>
      </c>
      <c r="L2458" s="101">
        <f>MONTH(jaar_zip[[#This Row],[Datum]])</f>
        <v>9</v>
      </c>
      <c r="M2458" s="101">
        <f>IF(ISNUMBER(jaar_zip[[#This Row],[etmaaltemperatuur]]),IF(jaar_zip[[#This Row],[etmaaltemperatuur]]&lt;stookgrens,stookgrens-jaar_zip[[#This Row],[etmaaltemperatuur]],0),"")</f>
        <v>1.3000000000000007</v>
      </c>
      <c r="N2458" s="101">
        <f>IF(ISNUMBER(jaar_zip[[#This Row],[graaddagen]]),IF(OR(MONTH(jaar_zip[[#This Row],[Datum]])=1,MONTH(jaar_zip[[#This Row],[Datum]])=2,MONTH(jaar_zip[[#This Row],[Datum]])=11,MONTH(jaar_zip[[#This Row],[Datum]])=12),1.1,IF(OR(MONTH(jaar_zip[[#This Row],[Datum]])=3,MONTH(jaar_zip[[#This Row],[Datum]])=10),1,0.8))*jaar_zip[[#This Row],[graaddagen]],"")</f>
        <v>1.0400000000000007</v>
      </c>
      <c r="O2458" s="101">
        <f>IF(ISNUMBER(jaar_zip[[#This Row],[etmaaltemperatuur]]),IF(jaar_zip[[#This Row],[etmaaltemperatuur]]&gt;stookgrens,jaar_zip[[#This Row],[etmaaltemperatuur]]-stookgrens,0),"")</f>
        <v>0</v>
      </c>
    </row>
    <row r="2459" spans="1:15" x14ac:dyDescent="0.25">
      <c r="A2459">
        <v>267</v>
      </c>
      <c r="B2459">
        <v>20240922</v>
      </c>
      <c r="C2459">
        <v>2.4</v>
      </c>
      <c r="D2459">
        <v>17.3</v>
      </c>
      <c r="E2459">
        <v>1323</v>
      </c>
      <c r="F2459">
        <v>-0.1</v>
      </c>
      <c r="H2459">
        <v>85</v>
      </c>
      <c r="I2459" s="101" t="s">
        <v>20</v>
      </c>
      <c r="J2459" s="1">
        <f>DATEVALUE(RIGHT(jaar_zip[[#This Row],[YYYYMMDD]],2)&amp;"-"&amp;MID(jaar_zip[[#This Row],[YYYYMMDD]],5,2)&amp;"-"&amp;LEFT(jaar_zip[[#This Row],[YYYYMMDD]],4))</f>
        <v>45557</v>
      </c>
      <c r="K2459" s="101" t="str">
        <f>IF(AND(VALUE(MONTH(jaar_zip[[#This Row],[Datum]]))=1,VALUE(WEEKNUM(jaar_zip[[#This Row],[Datum]],21))&gt;51),RIGHT(YEAR(jaar_zip[[#This Row],[Datum]])-1,2),RIGHT(YEAR(jaar_zip[[#This Row],[Datum]]),2))&amp;"-"&amp; TEXT(WEEKNUM(jaar_zip[[#This Row],[Datum]],21),"00")</f>
        <v>24-38</v>
      </c>
      <c r="L2459" s="101">
        <f>MONTH(jaar_zip[[#This Row],[Datum]])</f>
        <v>9</v>
      </c>
      <c r="M2459" s="101">
        <f>IF(ISNUMBER(jaar_zip[[#This Row],[etmaaltemperatuur]]),IF(jaar_zip[[#This Row],[etmaaltemperatuur]]&lt;stookgrens,stookgrens-jaar_zip[[#This Row],[etmaaltemperatuur]],0),"")</f>
        <v>0.69999999999999929</v>
      </c>
      <c r="N2459" s="101">
        <f>IF(ISNUMBER(jaar_zip[[#This Row],[graaddagen]]),IF(OR(MONTH(jaar_zip[[#This Row],[Datum]])=1,MONTH(jaar_zip[[#This Row],[Datum]])=2,MONTH(jaar_zip[[#This Row],[Datum]])=11,MONTH(jaar_zip[[#This Row],[Datum]])=12),1.1,IF(OR(MONTH(jaar_zip[[#This Row],[Datum]])=3,MONTH(jaar_zip[[#This Row],[Datum]])=10),1,0.8))*jaar_zip[[#This Row],[graaddagen]],"")</f>
        <v>0.5599999999999995</v>
      </c>
      <c r="O2459" s="101">
        <f>IF(ISNUMBER(jaar_zip[[#This Row],[etmaaltemperatuur]]),IF(jaar_zip[[#This Row],[etmaaltemperatuur]]&gt;stookgrens,jaar_zip[[#This Row],[etmaaltemperatuur]]-stookgrens,0),"")</f>
        <v>0</v>
      </c>
    </row>
    <row r="2460" spans="1:15" x14ac:dyDescent="0.25">
      <c r="A2460">
        <v>267</v>
      </c>
      <c r="B2460">
        <v>20240923</v>
      </c>
      <c r="C2460">
        <v>3.9</v>
      </c>
      <c r="D2460">
        <v>16.8</v>
      </c>
      <c r="E2460">
        <v>888</v>
      </c>
      <c r="F2460">
        <v>-0.1</v>
      </c>
      <c r="H2460">
        <v>87</v>
      </c>
      <c r="I2460" s="101" t="s">
        <v>20</v>
      </c>
      <c r="J2460" s="1">
        <f>DATEVALUE(RIGHT(jaar_zip[[#This Row],[YYYYMMDD]],2)&amp;"-"&amp;MID(jaar_zip[[#This Row],[YYYYMMDD]],5,2)&amp;"-"&amp;LEFT(jaar_zip[[#This Row],[YYYYMMDD]],4))</f>
        <v>45558</v>
      </c>
      <c r="K2460" s="101" t="str">
        <f>IF(AND(VALUE(MONTH(jaar_zip[[#This Row],[Datum]]))=1,VALUE(WEEKNUM(jaar_zip[[#This Row],[Datum]],21))&gt;51),RIGHT(YEAR(jaar_zip[[#This Row],[Datum]])-1,2),RIGHT(YEAR(jaar_zip[[#This Row],[Datum]]),2))&amp;"-"&amp; TEXT(WEEKNUM(jaar_zip[[#This Row],[Datum]],21),"00")</f>
        <v>24-39</v>
      </c>
      <c r="L2460" s="101">
        <f>MONTH(jaar_zip[[#This Row],[Datum]])</f>
        <v>9</v>
      </c>
      <c r="M2460" s="101">
        <f>IF(ISNUMBER(jaar_zip[[#This Row],[etmaaltemperatuur]]),IF(jaar_zip[[#This Row],[etmaaltemperatuur]]&lt;stookgrens,stookgrens-jaar_zip[[#This Row],[etmaaltemperatuur]],0),"")</f>
        <v>1.1999999999999993</v>
      </c>
      <c r="N2460" s="101">
        <f>IF(ISNUMBER(jaar_zip[[#This Row],[graaddagen]]),IF(OR(MONTH(jaar_zip[[#This Row],[Datum]])=1,MONTH(jaar_zip[[#This Row],[Datum]])=2,MONTH(jaar_zip[[#This Row],[Datum]])=11,MONTH(jaar_zip[[#This Row],[Datum]])=12),1.1,IF(OR(MONTH(jaar_zip[[#This Row],[Datum]])=3,MONTH(jaar_zip[[#This Row],[Datum]])=10),1,0.8))*jaar_zip[[#This Row],[graaddagen]],"")</f>
        <v>0.95999999999999952</v>
      </c>
      <c r="O2460" s="101">
        <f>IF(ISNUMBER(jaar_zip[[#This Row],[etmaaltemperatuur]]),IF(jaar_zip[[#This Row],[etmaaltemperatuur]]&gt;stookgrens,jaar_zip[[#This Row],[etmaaltemperatuur]]-stookgrens,0),"")</f>
        <v>0</v>
      </c>
    </row>
    <row r="2461" spans="1:15" x14ac:dyDescent="0.25">
      <c r="A2461">
        <v>267</v>
      </c>
      <c r="B2461">
        <v>20240924</v>
      </c>
      <c r="C2461">
        <v>6.1</v>
      </c>
      <c r="D2461">
        <v>15.1</v>
      </c>
      <c r="E2461">
        <v>659</v>
      </c>
      <c r="F2461">
        <v>2.2000000000000002</v>
      </c>
      <c r="H2461">
        <v>86</v>
      </c>
      <c r="I2461" s="101" t="s">
        <v>20</v>
      </c>
      <c r="J2461" s="1">
        <f>DATEVALUE(RIGHT(jaar_zip[[#This Row],[YYYYMMDD]],2)&amp;"-"&amp;MID(jaar_zip[[#This Row],[YYYYMMDD]],5,2)&amp;"-"&amp;LEFT(jaar_zip[[#This Row],[YYYYMMDD]],4))</f>
        <v>45559</v>
      </c>
      <c r="K2461" s="101" t="str">
        <f>IF(AND(VALUE(MONTH(jaar_zip[[#This Row],[Datum]]))=1,VALUE(WEEKNUM(jaar_zip[[#This Row],[Datum]],21))&gt;51),RIGHT(YEAR(jaar_zip[[#This Row],[Datum]])-1,2),RIGHT(YEAR(jaar_zip[[#This Row],[Datum]]),2))&amp;"-"&amp; TEXT(WEEKNUM(jaar_zip[[#This Row],[Datum]],21),"00")</f>
        <v>24-39</v>
      </c>
      <c r="L2461" s="101">
        <f>MONTH(jaar_zip[[#This Row],[Datum]])</f>
        <v>9</v>
      </c>
      <c r="M2461" s="101">
        <f>IF(ISNUMBER(jaar_zip[[#This Row],[etmaaltemperatuur]]),IF(jaar_zip[[#This Row],[etmaaltemperatuur]]&lt;stookgrens,stookgrens-jaar_zip[[#This Row],[etmaaltemperatuur]],0),"")</f>
        <v>2.9000000000000004</v>
      </c>
      <c r="N2461" s="101">
        <f>IF(ISNUMBER(jaar_zip[[#This Row],[graaddagen]]),IF(OR(MONTH(jaar_zip[[#This Row],[Datum]])=1,MONTH(jaar_zip[[#This Row],[Datum]])=2,MONTH(jaar_zip[[#This Row],[Datum]])=11,MONTH(jaar_zip[[#This Row],[Datum]])=12),1.1,IF(OR(MONTH(jaar_zip[[#This Row],[Datum]])=3,MONTH(jaar_zip[[#This Row],[Datum]])=10),1,0.8))*jaar_zip[[#This Row],[graaddagen]],"")</f>
        <v>2.3200000000000003</v>
      </c>
      <c r="O2461" s="101">
        <f>IF(ISNUMBER(jaar_zip[[#This Row],[etmaaltemperatuur]]),IF(jaar_zip[[#This Row],[etmaaltemperatuur]]&gt;stookgrens,jaar_zip[[#This Row],[etmaaltemperatuur]]-stookgrens,0),"")</f>
        <v>0</v>
      </c>
    </row>
    <row r="2462" spans="1:15" x14ac:dyDescent="0.25">
      <c r="A2462">
        <v>267</v>
      </c>
      <c r="B2462">
        <v>20240925</v>
      </c>
      <c r="C2462">
        <v>4.8</v>
      </c>
      <c r="D2462">
        <v>14.6</v>
      </c>
      <c r="E2462">
        <v>408</v>
      </c>
      <c r="F2462">
        <v>2.8</v>
      </c>
      <c r="H2462">
        <v>80</v>
      </c>
      <c r="I2462" s="101" t="s">
        <v>20</v>
      </c>
      <c r="J2462" s="1">
        <f>DATEVALUE(RIGHT(jaar_zip[[#This Row],[YYYYMMDD]],2)&amp;"-"&amp;MID(jaar_zip[[#This Row],[YYYYMMDD]],5,2)&amp;"-"&amp;LEFT(jaar_zip[[#This Row],[YYYYMMDD]],4))</f>
        <v>45560</v>
      </c>
      <c r="K2462" s="101" t="str">
        <f>IF(AND(VALUE(MONTH(jaar_zip[[#This Row],[Datum]]))=1,VALUE(WEEKNUM(jaar_zip[[#This Row],[Datum]],21))&gt;51),RIGHT(YEAR(jaar_zip[[#This Row],[Datum]])-1,2),RIGHT(YEAR(jaar_zip[[#This Row],[Datum]]),2))&amp;"-"&amp; TEXT(WEEKNUM(jaar_zip[[#This Row],[Datum]],21),"00")</f>
        <v>24-39</v>
      </c>
      <c r="L2462" s="101">
        <f>MONTH(jaar_zip[[#This Row],[Datum]])</f>
        <v>9</v>
      </c>
      <c r="M2462" s="101">
        <f>IF(ISNUMBER(jaar_zip[[#This Row],[etmaaltemperatuur]]),IF(jaar_zip[[#This Row],[etmaaltemperatuur]]&lt;stookgrens,stookgrens-jaar_zip[[#This Row],[etmaaltemperatuur]],0),"")</f>
        <v>3.4000000000000004</v>
      </c>
      <c r="N2462" s="101">
        <f>IF(ISNUMBER(jaar_zip[[#This Row],[graaddagen]]),IF(OR(MONTH(jaar_zip[[#This Row],[Datum]])=1,MONTH(jaar_zip[[#This Row],[Datum]])=2,MONTH(jaar_zip[[#This Row],[Datum]])=11,MONTH(jaar_zip[[#This Row],[Datum]])=12),1.1,IF(OR(MONTH(jaar_zip[[#This Row],[Datum]])=3,MONTH(jaar_zip[[#This Row],[Datum]])=10),1,0.8))*jaar_zip[[#This Row],[graaddagen]],"")</f>
        <v>2.7200000000000006</v>
      </c>
      <c r="O2462" s="101">
        <f>IF(ISNUMBER(jaar_zip[[#This Row],[etmaaltemperatuur]]),IF(jaar_zip[[#This Row],[etmaaltemperatuur]]&gt;stookgrens,jaar_zip[[#This Row],[etmaaltemperatuur]]-stookgrens,0),"")</f>
        <v>0</v>
      </c>
    </row>
    <row r="2463" spans="1:15" x14ac:dyDescent="0.25">
      <c r="A2463">
        <v>267</v>
      </c>
      <c r="B2463">
        <v>20240926</v>
      </c>
      <c r="C2463">
        <v>7.4</v>
      </c>
      <c r="D2463">
        <v>15.9</v>
      </c>
      <c r="E2463">
        <v>1081</v>
      </c>
      <c r="F2463">
        <v>8.6999999999999993</v>
      </c>
      <c r="H2463">
        <v>86</v>
      </c>
      <c r="I2463" s="101" t="s">
        <v>20</v>
      </c>
      <c r="J2463" s="1">
        <f>DATEVALUE(RIGHT(jaar_zip[[#This Row],[YYYYMMDD]],2)&amp;"-"&amp;MID(jaar_zip[[#This Row],[YYYYMMDD]],5,2)&amp;"-"&amp;LEFT(jaar_zip[[#This Row],[YYYYMMDD]],4))</f>
        <v>45561</v>
      </c>
      <c r="K2463" s="101" t="str">
        <f>IF(AND(VALUE(MONTH(jaar_zip[[#This Row],[Datum]]))=1,VALUE(WEEKNUM(jaar_zip[[#This Row],[Datum]],21))&gt;51),RIGHT(YEAR(jaar_zip[[#This Row],[Datum]])-1,2),RIGHT(YEAR(jaar_zip[[#This Row],[Datum]]),2))&amp;"-"&amp; TEXT(WEEKNUM(jaar_zip[[#This Row],[Datum]],21),"00")</f>
        <v>24-39</v>
      </c>
      <c r="L2463" s="101">
        <f>MONTH(jaar_zip[[#This Row],[Datum]])</f>
        <v>9</v>
      </c>
      <c r="M2463" s="101">
        <f>IF(ISNUMBER(jaar_zip[[#This Row],[etmaaltemperatuur]]),IF(jaar_zip[[#This Row],[etmaaltemperatuur]]&lt;stookgrens,stookgrens-jaar_zip[[#This Row],[etmaaltemperatuur]],0),"")</f>
        <v>2.0999999999999996</v>
      </c>
      <c r="N2463" s="101">
        <f>IF(ISNUMBER(jaar_zip[[#This Row],[graaddagen]]),IF(OR(MONTH(jaar_zip[[#This Row],[Datum]])=1,MONTH(jaar_zip[[#This Row],[Datum]])=2,MONTH(jaar_zip[[#This Row],[Datum]])=11,MONTH(jaar_zip[[#This Row],[Datum]])=12),1.1,IF(OR(MONTH(jaar_zip[[#This Row],[Datum]])=3,MONTH(jaar_zip[[#This Row],[Datum]])=10),1,0.8))*jaar_zip[[#This Row],[graaddagen]],"")</f>
        <v>1.6799999999999997</v>
      </c>
      <c r="O2463" s="101">
        <f>IF(ISNUMBER(jaar_zip[[#This Row],[etmaaltemperatuur]]),IF(jaar_zip[[#This Row],[etmaaltemperatuur]]&gt;stookgrens,jaar_zip[[#This Row],[etmaaltemperatuur]]-stookgrens,0),"")</f>
        <v>0</v>
      </c>
    </row>
    <row r="2464" spans="1:15" x14ac:dyDescent="0.25">
      <c r="A2464">
        <v>267</v>
      </c>
      <c r="B2464">
        <v>20240927</v>
      </c>
      <c r="C2464">
        <v>13.1</v>
      </c>
      <c r="D2464">
        <v>13.1</v>
      </c>
      <c r="E2464">
        <v>268</v>
      </c>
      <c r="F2464">
        <v>15.3</v>
      </c>
      <c r="H2464">
        <v>80</v>
      </c>
      <c r="I2464" s="101" t="s">
        <v>20</v>
      </c>
      <c r="J2464" s="1">
        <f>DATEVALUE(RIGHT(jaar_zip[[#This Row],[YYYYMMDD]],2)&amp;"-"&amp;MID(jaar_zip[[#This Row],[YYYYMMDD]],5,2)&amp;"-"&amp;LEFT(jaar_zip[[#This Row],[YYYYMMDD]],4))</f>
        <v>45562</v>
      </c>
      <c r="K2464" s="101" t="str">
        <f>IF(AND(VALUE(MONTH(jaar_zip[[#This Row],[Datum]]))=1,VALUE(WEEKNUM(jaar_zip[[#This Row],[Datum]],21))&gt;51),RIGHT(YEAR(jaar_zip[[#This Row],[Datum]])-1,2),RIGHT(YEAR(jaar_zip[[#This Row],[Datum]]),2))&amp;"-"&amp; TEXT(WEEKNUM(jaar_zip[[#This Row],[Datum]],21),"00")</f>
        <v>24-39</v>
      </c>
      <c r="L2464" s="101">
        <f>MONTH(jaar_zip[[#This Row],[Datum]])</f>
        <v>9</v>
      </c>
      <c r="M2464" s="101">
        <f>IF(ISNUMBER(jaar_zip[[#This Row],[etmaaltemperatuur]]),IF(jaar_zip[[#This Row],[etmaaltemperatuur]]&lt;stookgrens,stookgrens-jaar_zip[[#This Row],[etmaaltemperatuur]],0),"")</f>
        <v>4.9000000000000004</v>
      </c>
      <c r="N2464" s="101">
        <f>IF(ISNUMBER(jaar_zip[[#This Row],[graaddagen]]),IF(OR(MONTH(jaar_zip[[#This Row],[Datum]])=1,MONTH(jaar_zip[[#This Row],[Datum]])=2,MONTH(jaar_zip[[#This Row],[Datum]])=11,MONTH(jaar_zip[[#This Row],[Datum]])=12),1.1,IF(OR(MONTH(jaar_zip[[#This Row],[Datum]])=3,MONTH(jaar_zip[[#This Row],[Datum]])=10),1,0.8))*jaar_zip[[#This Row],[graaddagen]],"")</f>
        <v>3.9200000000000004</v>
      </c>
      <c r="O2464" s="101">
        <f>IF(ISNUMBER(jaar_zip[[#This Row],[etmaaltemperatuur]]),IF(jaar_zip[[#This Row],[etmaaltemperatuur]]&gt;stookgrens,jaar_zip[[#This Row],[etmaaltemperatuur]]-stookgrens,0),"")</f>
        <v>0</v>
      </c>
    </row>
    <row r="2465" spans="1:15" x14ac:dyDescent="0.25">
      <c r="A2465">
        <v>267</v>
      </c>
      <c r="B2465">
        <v>20240928</v>
      </c>
      <c r="C2465">
        <v>7.3</v>
      </c>
      <c r="D2465">
        <v>11.4</v>
      </c>
      <c r="E2465">
        <v>1053</v>
      </c>
      <c r="F2465">
        <v>6</v>
      </c>
      <c r="H2465">
        <v>75</v>
      </c>
      <c r="I2465" s="101" t="s">
        <v>20</v>
      </c>
      <c r="J2465" s="1">
        <f>DATEVALUE(RIGHT(jaar_zip[[#This Row],[YYYYMMDD]],2)&amp;"-"&amp;MID(jaar_zip[[#This Row],[YYYYMMDD]],5,2)&amp;"-"&amp;LEFT(jaar_zip[[#This Row],[YYYYMMDD]],4))</f>
        <v>45563</v>
      </c>
      <c r="K2465" s="101" t="str">
        <f>IF(AND(VALUE(MONTH(jaar_zip[[#This Row],[Datum]]))=1,VALUE(WEEKNUM(jaar_zip[[#This Row],[Datum]],21))&gt;51),RIGHT(YEAR(jaar_zip[[#This Row],[Datum]])-1,2),RIGHT(YEAR(jaar_zip[[#This Row],[Datum]]),2))&amp;"-"&amp; TEXT(WEEKNUM(jaar_zip[[#This Row],[Datum]],21),"00")</f>
        <v>24-39</v>
      </c>
      <c r="L2465" s="101">
        <f>MONTH(jaar_zip[[#This Row],[Datum]])</f>
        <v>9</v>
      </c>
      <c r="M2465" s="101">
        <f>IF(ISNUMBER(jaar_zip[[#This Row],[etmaaltemperatuur]]),IF(jaar_zip[[#This Row],[etmaaltemperatuur]]&lt;stookgrens,stookgrens-jaar_zip[[#This Row],[etmaaltemperatuur]],0),"")</f>
        <v>6.6</v>
      </c>
      <c r="N2465" s="101">
        <f>IF(ISNUMBER(jaar_zip[[#This Row],[graaddagen]]),IF(OR(MONTH(jaar_zip[[#This Row],[Datum]])=1,MONTH(jaar_zip[[#This Row],[Datum]])=2,MONTH(jaar_zip[[#This Row],[Datum]])=11,MONTH(jaar_zip[[#This Row],[Datum]])=12),1.1,IF(OR(MONTH(jaar_zip[[#This Row],[Datum]])=3,MONTH(jaar_zip[[#This Row],[Datum]])=10),1,0.8))*jaar_zip[[#This Row],[graaddagen]],"")</f>
        <v>5.28</v>
      </c>
      <c r="O2465" s="101">
        <f>IF(ISNUMBER(jaar_zip[[#This Row],[etmaaltemperatuur]]),IF(jaar_zip[[#This Row],[etmaaltemperatuur]]&gt;stookgrens,jaar_zip[[#This Row],[etmaaltemperatuur]]-stookgrens,0),"")</f>
        <v>0</v>
      </c>
    </row>
    <row r="2466" spans="1:15" x14ac:dyDescent="0.25">
      <c r="A2466">
        <v>267</v>
      </c>
      <c r="B2466">
        <v>20240929</v>
      </c>
      <c r="C2466">
        <v>4.5</v>
      </c>
      <c r="D2466">
        <v>11.2</v>
      </c>
      <c r="E2466">
        <v>1228</v>
      </c>
      <c r="F2466">
        <v>0</v>
      </c>
      <c r="H2466">
        <v>77</v>
      </c>
      <c r="I2466" s="101" t="s">
        <v>20</v>
      </c>
      <c r="J2466" s="1">
        <f>DATEVALUE(RIGHT(jaar_zip[[#This Row],[YYYYMMDD]],2)&amp;"-"&amp;MID(jaar_zip[[#This Row],[YYYYMMDD]],5,2)&amp;"-"&amp;LEFT(jaar_zip[[#This Row],[YYYYMMDD]],4))</f>
        <v>45564</v>
      </c>
      <c r="K2466" s="101" t="str">
        <f>IF(AND(VALUE(MONTH(jaar_zip[[#This Row],[Datum]]))=1,VALUE(WEEKNUM(jaar_zip[[#This Row],[Datum]],21))&gt;51),RIGHT(YEAR(jaar_zip[[#This Row],[Datum]])-1,2),RIGHT(YEAR(jaar_zip[[#This Row],[Datum]]),2))&amp;"-"&amp; TEXT(WEEKNUM(jaar_zip[[#This Row],[Datum]],21),"00")</f>
        <v>24-39</v>
      </c>
      <c r="L2466" s="101">
        <f>MONTH(jaar_zip[[#This Row],[Datum]])</f>
        <v>9</v>
      </c>
      <c r="M2466" s="101">
        <f>IF(ISNUMBER(jaar_zip[[#This Row],[etmaaltemperatuur]]),IF(jaar_zip[[#This Row],[etmaaltemperatuur]]&lt;stookgrens,stookgrens-jaar_zip[[#This Row],[etmaaltemperatuur]],0),"")</f>
        <v>6.8000000000000007</v>
      </c>
      <c r="N2466" s="101">
        <f>IF(ISNUMBER(jaar_zip[[#This Row],[graaddagen]]),IF(OR(MONTH(jaar_zip[[#This Row],[Datum]])=1,MONTH(jaar_zip[[#This Row],[Datum]])=2,MONTH(jaar_zip[[#This Row],[Datum]])=11,MONTH(jaar_zip[[#This Row],[Datum]])=12),1.1,IF(OR(MONTH(jaar_zip[[#This Row],[Datum]])=3,MONTH(jaar_zip[[#This Row],[Datum]])=10),1,0.8))*jaar_zip[[#This Row],[graaddagen]],"")</f>
        <v>5.4400000000000013</v>
      </c>
      <c r="O2466" s="101">
        <f>IF(ISNUMBER(jaar_zip[[#This Row],[etmaaltemperatuur]]),IF(jaar_zip[[#This Row],[etmaaltemperatuur]]&gt;stookgrens,jaar_zip[[#This Row],[etmaaltemperatuur]]-stookgrens,0),"")</f>
        <v>0</v>
      </c>
    </row>
    <row r="2467" spans="1:15" x14ac:dyDescent="0.25">
      <c r="A2467">
        <v>267</v>
      </c>
      <c r="B2467">
        <v>20240930</v>
      </c>
      <c r="C2467">
        <v>8.1999999999999993</v>
      </c>
      <c r="D2467">
        <v>11.6</v>
      </c>
      <c r="E2467">
        <v>656</v>
      </c>
      <c r="F2467">
        <v>19.7</v>
      </c>
      <c r="H2467">
        <v>85</v>
      </c>
      <c r="I2467" s="101" t="s">
        <v>20</v>
      </c>
      <c r="J2467" s="1">
        <f>DATEVALUE(RIGHT(jaar_zip[[#This Row],[YYYYMMDD]],2)&amp;"-"&amp;MID(jaar_zip[[#This Row],[YYYYMMDD]],5,2)&amp;"-"&amp;LEFT(jaar_zip[[#This Row],[YYYYMMDD]],4))</f>
        <v>45565</v>
      </c>
      <c r="K2467" s="101" t="str">
        <f>IF(AND(VALUE(MONTH(jaar_zip[[#This Row],[Datum]]))=1,VALUE(WEEKNUM(jaar_zip[[#This Row],[Datum]],21))&gt;51),RIGHT(YEAR(jaar_zip[[#This Row],[Datum]])-1,2),RIGHT(YEAR(jaar_zip[[#This Row],[Datum]]),2))&amp;"-"&amp; TEXT(WEEKNUM(jaar_zip[[#This Row],[Datum]],21),"00")</f>
        <v>24-40</v>
      </c>
      <c r="L2467" s="101">
        <f>MONTH(jaar_zip[[#This Row],[Datum]])</f>
        <v>9</v>
      </c>
      <c r="M2467" s="101">
        <f>IF(ISNUMBER(jaar_zip[[#This Row],[etmaaltemperatuur]]),IF(jaar_zip[[#This Row],[etmaaltemperatuur]]&lt;stookgrens,stookgrens-jaar_zip[[#This Row],[etmaaltemperatuur]],0),"")</f>
        <v>6.4</v>
      </c>
      <c r="N2467" s="101">
        <f>IF(ISNUMBER(jaar_zip[[#This Row],[graaddagen]]),IF(OR(MONTH(jaar_zip[[#This Row],[Datum]])=1,MONTH(jaar_zip[[#This Row],[Datum]])=2,MONTH(jaar_zip[[#This Row],[Datum]])=11,MONTH(jaar_zip[[#This Row],[Datum]])=12),1.1,IF(OR(MONTH(jaar_zip[[#This Row],[Datum]])=3,MONTH(jaar_zip[[#This Row],[Datum]])=10),1,0.8))*jaar_zip[[#This Row],[graaddagen]],"")</f>
        <v>5.120000000000001</v>
      </c>
      <c r="O2467" s="101">
        <f>IF(ISNUMBER(jaar_zip[[#This Row],[etmaaltemperatuur]]),IF(jaar_zip[[#This Row],[etmaaltemperatuur]]&gt;stookgrens,jaar_zip[[#This Row],[etmaaltemperatuur]]-stookgrens,0),"")</f>
        <v>0</v>
      </c>
    </row>
    <row r="2468" spans="1:15" x14ac:dyDescent="0.25">
      <c r="A2468">
        <v>269</v>
      </c>
      <c r="B2468">
        <v>20240101</v>
      </c>
      <c r="C2468">
        <v>7.3</v>
      </c>
      <c r="D2468">
        <v>7.3</v>
      </c>
      <c r="E2468">
        <v>184</v>
      </c>
      <c r="F2468">
        <v>10.7</v>
      </c>
      <c r="G2468">
        <v>1000.4</v>
      </c>
      <c r="H2468">
        <v>85</v>
      </c>
      <c r="I2468" s="101" t="s">
        <v>21</v>
      </c>
      <c r="J2468" s="1">
        <f>DATEVALUE(RIGHT(jaar_zip[[#This Row],[YYYYMMDD]],2)&amp;"-"&amp;MID(jaar_zip[[#This Row],[YYYYMMDD]],5,2)&amp;"-"&amp;LEFT(jaar_zip[[#This Row],[YYYYMMDD]],4))</f>
        <v>45292</v>
      </c>
      <c r="K2468" s="101" t="str">
        <f>IF(AND(VALUE(MONTH(jaar_zip[[#This Row],[Datum]]))=1,VALUE(WEEKNUM(jaar_zip[[#This Row],[Datum]],21))&gt;51),RIGHT(YEAR(jaar_zip[[#This Row],[Datum]])-1,2),RIGHT(YEAR(jaar_zip[[#This Row],[Datum]]),2))&amp;"-"&amp; TEXT(WEEKNUM(jaar_zip[[#This Row],[Datum]],21),"00")</f>
        <v>24-01</v>
      </c>
      <c r="L2468" s="101">
        <f>MONTH(jaar_zip[[#This Row],[Datum]])</f>
        <v>1</v>
      </c>
      <c r="M2468" s="101">
        <f>IF(ISNUMBER(jaar_zip[[#This Row],[etmaaltemperatuur]]),IF(jaar_zip[[#This Row],[etmaaltemperatuur]]&lt;stookgrens,stookgrens-jaar_zip[[#This Row],[etmaaltemperatuur]],0),"")</f>
        <v>10.7</v>
      </c>
      <c r="N2468" s="101">
        <f>IF(ISNUMBER(jaar_zip[[#This Row],[graaddagen]]),IF(OR(MONTH(jaar_zip[[#This Row],[Datum]])=1,MONTH(jaar_zip[[#This Row],[Datum]])=2,MONTH(jaar_zip[[#This Row],[Datum]])=11,MONTH(jaar_zip[[#This Row],[Datum]])=12),1.1,IF(OR(MONTH(jaar_zip[[#This Row],[Datum]])=3,MONTH(jaar_zip[[#This Row],[Datum]])=10),1,0.8))*jaar_zip[[#This Row],[graaddagen]],"")</f>
        <v>11.77</v>
      </c>
      <c r="O2468" s="101">
        <f>IF(ISNUMBER(jaar_zip[[#This Row],[etmaaltemperatuur]]),IF(jaar_zip[[#This Row],[etmaaltemperatuur]]&gt;stookgrens,jaar_zip[[#This Row],[etmaaltemperatuur]]-stookgrens,0),"")</f>
        <v>0</v>
      </c>
    </row>
    <row r="2469" spans="1:15" x14ac:dyDescent="0.25">
      <c r="A2469">
        <v>269</v>
      </c>
      <c r="B2469">
        <v>20240102</v>
      </c>
      <c r="C2469">
        <v>8.8000000000000007</v>
      </c>
      <c r="D2469">
        <v>10.1</v>
      </c>
      <c r="E2469">
        <v>85</v>
      </c>
      <c r="F2469">
        <v>18.399999999999999</v>
      </c>
      <c r="G2469">
        <v>986.7</v>
      </c>
      <c r="H2469">
        <v>89</v>
      </c>
      <c r="I2469" s="101" t="s">
        <v>21</v>
      </c>
      <c r="J2469" s="1">
        <f>DATEVALUE(RIGHT(jaar_zip[[#This Row],[YYYYMMDD]],2)&amp;"-"&amp;MID(jaar_zip[[#This Row],[YYYYMMDD]],5,2)&amp;"-"&amp;LEFT(jaar_zip[[#This Row],[YYYYMMDD]],4))</f>
        <v>45293</v>
      </c>
      <c r="K2469" s="101" t="str">
        <f>IF(AND(VALUE(MONTH(jaar_zip[[#This Row],[Datum]]))=1,VALUE(WEEKNUM(jaar_zip[[#This Row],[Datum]],21))&gt;51),RIGHT(YEAR(jaar_zip[[#This Row],[Datum]])-1,2),RIGHT(YEAR(jaar_zip[[#This Row],[Datum]]),2))&amp;"-"&amp; TEXT(WEEKNUM(jaar_zip[[#This Row],[Datum]],21),"00")</f>
        <v>24-01</v>
      </c>
      <c r="L2469" s="101">
        <f>MONTH(jaar_zip[[#This Row],[Datum]])</f>
        <v>1</v>
      </c>
      <c r="M2469" s="101">
        <f>IF(ISNUMBER(jaar_zip[[#This Row],[etmaaltemperatuur]]),IF(jaar_zip[[#This Row],[etmaaltemperatuur]]&lt;stookgrens,stookgrens-jaar_zip[[#This Row],[etmaaltemperatuur]],0),"")</f>
        <v>7.9</v>
      </c>
      <c r="N2469" s="101">
        <f>IF(ISNUMBER(jaar_zip[[#This Row],[graaddagen]]),IF(OR(MONTH(jaar_zip[[#This Row],[Datum]])=1,MONTH(jaar_zip[[#This Row],[Datum]])=2,MONTH(jaar_zip[[#This Row],[Datum]])=11,MONTH(jaar_zip[[#This Row],[Datum]])=12),1.1,IF(OR(MONTH(jaar_zip[[#This Row],[Datum]])=3,MONTH(jaar_zip[[#This Row],[Datum]])=10),1,0.8))*jaar_zip[[#This Row],[graaddagen]],"")</f>
        <v>8.6900000000000013</v>
      </c>
      <c r="O2469" s="101">
        <f>IF(ISNUMBER(jaar_zip[[#This Row],[etmaaltemperatuur]]),IF(jaar_zip[[#This Row],[etmaaltemperatuur]]&gt;stookgrens,jaar_zip[[#This Row],[etmaaltemperatuur]]-stookgrens,0),"")</f>
        <v>0</v>
      </c>
    </row>
    <row r="2470" spans="1:15" x14ac:dyDescent="0.25">
      <c r="A2470">
        <v>269</v>
      </c>
      <c r="B2470">
        <v>20240103</v>
      </c>
      <c r="C2470">
        <v>7.4</v>
      </c>
      <c r="D2470">
        <v>9.1999999999999993</v>
      </c>
      <c r="E2470">
        <v>146</v>
      </c>
      <c r="F2470">
        <v>14.5</v>
      </c>
      <c r="G2470">
        <v>988</v>
      </c>
      <c r="H2470">
        <v>88</v>
      </c>
      <c r="I2470" s="101" t="s">
        <v>21</v>
      </c>
      <c r="J2470" s="1">
        <f>DATEVALUE(RIGHT(jaar_zip[[#This Row],[YYYYMMDD]],2)&amp;"-"&amp;MID(jaar_zip[[#This Row],[YYYYMMDD]],5,2)&amp;"-"&amp;LEFT(jaar_zip[[#This Row],[YYYYMMDD]],4))</f>
        <v>45294</v>
      </c>
      <c r="K2470" s="101" t="str">
        <f>IF(AND(VALUE(MONTH(jaar_zip[[#This Row],[Datum]]))=1,VALUE(WEEKNUM(jaar_zip[[#This Row],[Datum]],21))&gt;51),RIGHT(YEAR(jaar_zip[[#This Row],[Datum]])-1,2),RIGHT(YEAR(jaar_zip[[#This Row],[Datum]]),2))&amp;"-"&amp; TEXT(WEEKNUM(jaar_zip[[#This Row],[Datum]],21),"00")</f>
        <v>24-01</v>
      </c>
      <c r="L2470" s="101">
        <f>MONTH(jaar_zip[[#This Row],[Datum]])</f>
        <v>1</v>
      </c>
      <c r="M2470" s="101">
        <f>IF(ISNUMBER(jaar_zip[[#This Row],[etmaaltemperatuur]]),IF(jaar_zip[[#This Row],[etmaaltemperatuur]]&lt;stookgrens,stookgrens-jaar_zip[[#This Row],[etmaaltemperatuur]],0),"")</f>
        <v>8.8000000000000007</v>
      </c>
      <c r="N2470" s="101">
        <f>IF(ISNUMBER(jaar_zip[[#This Row],[graaddagen]]),IF(OR(MONTH(jaar_zip[[#This Row],[Datum]])=1,MONTH(jaar_zip[[#This Row],[Datum]])=2,MONTH(jaar_zip[[#This Row],[Datum]])=11,MONTH(jaar_zip[[#This Row],[Datum]])=12),1.1,IF(OR(MONTH(jaar_zip[[#This Row],[Datum]])=3,MONTH(jaar_zip[[#This Row],[Datum]])=10),1,0.8))*jaar_zip[[#This Row],[graaddagen]],"")</f>
        <v>9.6800000000000015</v>
      </c>
      <c r="O2470" s="101">
        <f>IF(ISNUMBER(jaar_zip[[#This Row],[etmaaltemperatuur]]),IF(jaar_zip[[#This Row],[etmaaltemperatuur]]&gt;stookgrens,jaar_zip[[#This Row],[etmaaltemperatuur]]-stookgrens,0),"")</f>
        <v>0</v>
      </c>
    </row>
    <row r="2471" spans="1:15" x14ac:dyDescent="0.25">
      <c r="A2471">
        <v>269</v>
      </c>
      <c r="B2471">
        <v>20240104</v>
      </c>
      <c r="C2471">
        <v>2.2000000000000002</v>
      </c>
      <c r="D2471">
        <v>6.7</v>
      </c>
      <c r="E2471">
        <v>154</v>
      </c>
      <c r="F2471">
        <v>4.5999999999999996</v>
      </c>
      <c r="G2471">
        <v>1000.9</v>
      </c>
      <c r="H2471">
        <v>90</v>
      </c>
      <c r="I2471" s="101" t="s">
        <v>21</v>
      </c>
      <c r="J2471" s="1">
        <f>DATEVALUE(RIGHT(jaar_zip[[#This Row],[YYYYMMDD]],2)&amp;"-"&amp;MID(jaar_zip[[#This Row],[YYYYMMDD]],5,2)&amp;"-"&amp;LEFT(jaar_zip[[#This Row],[YYYYMMDD]],4))</f>
        <v>45295</v>
      </c>
      <c r="K2471" s="101" t="str">
        <f>IF(AND(VALUE(MONTH(jaar_zip[[#This Row],[Datum]]))=1,VALUE(WEEKNUM(jaar_zip[[#This Row],[Datum]],21))&gt;51),RIGHT(YEAR(jaar_zip[[#This Row],[Datum]])-1,2),RIGHT(YEAR(jaar_zip[[#This Row],[Datum]]),2))&amp;"-"&amp; TEXT(WEEKNUM(jaar_zip[[#This Row],[Datum]],21),"00")</f>
        <v>24-01</v>
      </c>
      <c r="L2471" s="101">
        <f>MONTH(jaar_zip[[#This Row],[Datum]])</f>
        <v>1</v>
      </c>
      <c r="M2471" s="101">
        <f>IF(ISNUMBER(jaar_zip[[#This Row],[etmaaltemperatuur]]),IF(jaar_zip[[#This Row],[etmaaltemperatuur]]&lt;stookgrens,stookgrens-jaar_zip[[#This Row],[etmaaltemperatuur]],0),"")</f>
        <v>11.3</v>
      </c>
      <c r="N2471" s="101">
        <f>IF(ISNUMBER(jaar_zip[[#This Row],[graaddagen]]),IF(OR(MONTH(jaar_zip[[#This Row],[Datum]])=1,MONTH(jaar_zip[[#This Row],[Datum]])=2,MONTH(jaar_zip[[#This Row],[Datum]])=11,MONTH(jaar_zip[[#This Row],[Datum]])=12),1.1,IF(OR(MONTH(jaar_zip[[#This Row],[Datum]])=3,MONTH(jaar_zip[[#This Row],[Datum]])=10),1,0.8))*jaar_zip[[#This Row],[graaddagen]],"")</f>
        <v>12.430000000000001</v>
      </c>
      <c r="O2471" s="101">
        <f>IF(ISNUMBER(jaar_zip[[#This Row],[etmaaltemperatuur]]),IF(jaar_zip[[#This Row],[etmaaltemperatuur]]&gt;stookgrens,jaar_zip[[#This Row],[etmaaltemperatuur]]-stookgrens,0),"")</f>
        <v>0</v>
      </c>
    </row>
    <row r="2472" spans="1:15" x14ac:dyDescent="0.25">
      <c r="A2472">
        <v>269</v>
      </c>
      <c r="B2472">
        <v>20240105</v>
      </c>
      <c r="C2472">
        <v>3.3</v>
      </c>
      <c r="D2472">
        <v>6.5</v>
      </c>
      <c r="E2472">
        <v>54</v>
      </c>
      <c r="F2472">
        <v>9.9</v>
      </c>
      <c r="G2472">
        <v>997.2</v>
      </c>
      <c r="H2472">
        <v>92</v>
      </c>
      <c r="I2472" s="101" t="s">
        <v>21</v>
      </c>
      <c r="J2472" s="1">
        <f>DATEVALUE(RIGHT(jaar_zip[[#This Row],[YYYYMMDD]],2)&amp;"-"&amp;MID(jaar_zip[[#This Row],[YYYYMMDD]],5,2)&amp;"-"&amp;LEFT(jaar_zip[[#This Row],[YYYYMMDD]],4))</f>
        <v>45296</v>
      </c>
      <c r="K2472" s="101" t="str">
        <f>IF(AND(VALUE(MONTH(jaar_zip[[#This Row],[Datum]]))=1,VALUE(WEEKNUM(jaar_zip[[#This Row],[Datum]],21))&gt;51),RIGHT(YEAR(jaar_zip[[#This Row],[Datum]])-1,2),RIGHT(YEAR(jaar_zip[[#This Row],[Datum]]),2))&amp;"-"&amp; TEXT(WEEKNUM(jaar_zip[[#This Row],[Datum]],21),"00")</f>
        <v>24-01</v>
      </c>
      <c r="L2472" s="101">
        <f>MONTH(jaar_zip[[#This Row],[Datum]])</f>
        <v>1</v>
      </c>
      <c r="M2472" s="101">
        <f>IF(ISNUMBER(jaar_zip[[#This Row],[etmaaltemperatuur]]),IF(jaar_zip[[#This Row],[etmaaltemperatuur]]&lt;stookgrens,stookgrens-jaar_zip[[#This Row],[etmaaltemperatuur]],0),"")</f>
        <v>11.5</v>
      </c>
      <c r="N2472" s="101">
        <f>IF(ISNUMBER(jaar_zip[[#This Row],[graaddagen]]),IF(OR(MONTH(jaar_zip[[#This Row],[Datum]])=1,MONTH(jaar_zip[[#This Row],[Datum]])=2,MONTH(jaar_zip[[#This Row],[Datum]])=11,MONTH(jaar_zip[[#This Row],[Datum]])=12),1.1,IF(OR(MONTH(jaar_zip[[#This Row],[Datum]])=3,MONTH(jaar_zip[[#This Row],[Datum]])=10),1,0.8))*jaar_zip[[#This Row],[graaddagen]],"")</f>
        <v>12.65</v>
      </c>
      <c r="O2472" s="101">
        <f>IF(ISNUMBER(jaar_zip[[#This Row],[etmaaltemperatuur]]),IF(jaar_zip[[#This Row],[etmaaltemperatuur]]&gt;stookgrens,jaar_zip[[#This Row],[etmaaltemperatuur]]-stookgrens,0),"")</f>
        <v>0</v>
      </c>
    </row>
    <row r="2473" spans="1:15" x14ac:dyDescent="0.25">
      <c r="A2473">
        <v>269</v>
      </c>
      <c r="B2473">
        <v>20240106</v>
      </c>
      <c r="C2473">
        <v>4.7</v>
      </c>
      <c r="D2473">
        <v>2.2999999999999998</v>
      </c>
      <c r="E2473">
        <v>64</v>
      </c>
      <c r="F2473">
        <v>-0.1</v>
      </c>
      <c r="G2473">
        <v>1011.9</v>
      </c>
      <c r="H2473">
        <v>86</v>
      </c>
      <c r="I2473" s="101" t="s">
        <v>21</v>
      </c>
      <c r="J2473" s="1">
        <f>DATEVALUE(RIGHT(jaar_zip[[#This Row],[YYYYMMDD]],2)&amp;"-"&amp;MID(jaar_zip[[#This Row],[YYYYMMDD]],5,2)&amp;"-"&amp;LEFT(jaar_zip[[#This Row],[YYYYMMDD]],4))</f>
        <v>45297</v>
      </c>
      <c r="K2473" s="101" t="str">
        <f>IF(AND(VALUE(MONTH(jaar_zip[[#This Row],[Datum]]))=1,VALUE(WEEKNUM(jaar_zip[[#This Row],[Datum]],21))&gt;51),RIGHT(YEAR(jaar_zip[[#This Row],[Datum]])-1,2),RIGHT(YEAR(jaar_zip[[#This Row],[Datum]]),2))&amp;"-"&amp; TEXT(WEEKNUM(jaar_zip[[#This Row],[Datum]],21),"00")</f>
        <v>24-01</v>
      </c>
      <c r="L2473" s="101">
        <f>MONTH(jaar_zip[[#This Row],[Datum]])</f>
        <v>1</v>
      </c>
      <c r="M2473" s="101">
        <f>IF(ISNUMBER(jaar_zip[[#This Row],[etmaaltemperatuur]]),IF(jaar_zip[[#This Row],[etmaaltemperatuur]]&lt;stookgrens,stookgrens-jaar_zip[[#This Row],[etmaaltemperatuur]],0),"")</f>
        <v>15.7</v>
      </c>
      <c r="N2473" s="101">
        <f>IF(ISNUMBER(jaar_zip[[#This Row],[graaddagen]]),IF(OR(MONTH(jaar_zip[[#This Row],[Datum]])=1,MONTH(jaar_zip[[#This Row],[Datum]])=2,MONTH(jaar_zip[[#This Row],[Datum]])=11,MONTH(jaar_zip[[#This Row],[Datum]])=12),1.1,IF(OR(MONTH(jaar_zip[[#This Row],[Datum]])=3,MONTH(jaar_zip[[#This Row],[Datum]])=10),1,0.8))*jaar_zip[[#This Row],[graaddagen]],"")</f>
        <v>17.27</v>
      </c>
      <c r="O2473" s="101">
        <f>IF(ISNUMBER(jaar_zip[[#This Row],[etmaaltemperatuur]]),IF(jaar_zip[[#This Row],[etmaaltemperatuur]]&gt;stookgrens,jaar_zip[[#This Row],[etmaaltemperatuur]]-stookgrens,0),"")</f>
        <v>0</v>
      </c>
    </row>
    <row r="2474" spans="1:15" x14ac:dyDescent="0.25">
      <c r="A2474">
        <v>269</v>
      </c>
      <c r="B2474">
        <v>20240107</v>
      </c>
      <c r="C2474">
        <v>6.6</v>
      </c>
      <c r="D2474">
        <v>-0.5</v>
      </c>
      <c r="E2474">
        <v>309</v>
      </c>
      <c r="F2474">
        <v>-0.1</v>
      </c>
      <c r="G2474">
        <v>1026.0999999999999</v>
      </c>
      <c r="H2474">
        <v>81</v>
      </c>
      <c r="I2474" s="101" t="s">
        <v>21</v>
      </c>
      <c r="J2474" s="1">
        <f>DATEVALUE(RIGHT(jaar_zip[[#This Row],[YYYYMMDD]],2)&amp;"-"&amp;MID(jaar_zip[[#This Row],[YYYYMMDD]],5,2)&amp;"-"&amp;LEFT(jaar_zip[[#This Row],[YYYYMMDD]],4))</f>
        <v>45298</v>
      </c>
      <c r="K2474" s="101" t="str">
        <f>IF(AND(VALUE(MONTH(jaar_zip[[#This Row],[Datum]]))=1,VALUE(WEEKNUM(jaar_zip[[#This Row],[Datum]],21))&gt;51),RIGHT(YEAR(jaar_zip[[#This Row],[Datum]])-1,2),RIGHT(YEAR(jaar_zip[[#This Row],[Datum]]),2))&amp;"-"&amp; TEXT(WEEKNUM(jaar_zip[[#This Row],[Datum]],21),"00")</f>
        <v>24-01</v>
      </c>
      <c r="L2474" s="101">
        <f>MONTH(jaar_zip[[#This Row],[Datum]])</f>
        <v>1</v>
      </c>
      <c r="M2474" s="101">
        <f>IF(ISNUMBER(jaar_zip[[#This Row],[etmaaltemperatuur]]),IF(jaar_zip[[#This Row],[etmaaltemperatuur]]&lt;stookgrens,stookgrens-jaar_zip[[#This Row],[etmaaltemperatuur]],0),"")</f>
        <v>18.5</v>
      </c>
      <c r="N2474" s="101">
        <f>IF(ISNUMBER(jaar_zip[[#This Row],[graaddagen]]),IF(OR(MONTH(jaar_zip[[#This Row],[Datum]])=1,MONTH(jaar_zip[[#This Row],[Datum]])=2,MONTH(jaar_zip[[#This Row],[Datum]])=11,MONTH(jaar_zip[[#This Row],[Datum]])=12),1.1,IF(OR(MONTH(jaar_zip[[#This Row],[Datum]])=3,MONTH(jaar_zip[[#This Row],[Datum]])=10),1,0.8))*jaar_zip[[#This Row],[graaddagen]],"")</f>
        <v>20.350000000000001</v>
      </c>
      <c r="O2474" s="101">
        <f>IF(ISNUMBER(jaar_zip[[#This Row],[etmaaltemperatuur]]),IF(jaar_zip[[#This Row],[etmaaltemperatuur]]&gt;stookgrens,jaar_zip[[#This Row],[etmaaltemperatuur]]-stookgrens,0),"")</f>
        <v>0</v>
      </c>
    </row>
    <row r="2475" spans="1:15" x14ac:dyDescent="0.25">
      <c r="A2475">
        <v>269</v>
      </c>
      <c r="B2475">
        <v>20240108</v>
      </c>
      <c r="C2475">
        <v>7.1</v>
      </c>
      <c r="D2475">
        <v>-1.7</v>
      </c>
      <c r="E2475">
        <v>242</v>
      </c>
      <c r="F2475">
        <v>-0.1</v>
      </c>
      <c r="G2475">
        <v>1033.5</v>
      </c>
      <c r="H2475">
        <v>74</v>
      </c>
      <c r="I2475" s="101" t="s">
        <v>21</v>
      </c>
      <c r="J2475" s="1">
        <f>DATEVALUE(RIGHT(jaar_zip[[#This Row],[YYYYMMDD]],2)&amp;"-"&amp;MID(jaar_zip[[#This Row],[YYYYMMDD]],5,2)&amp;"-"&amp;LEFT(jaar_zip[[#This Row],[YYYYMMDD]],4))</f>
        <v>45299</v>
      </c>
      <c r="K2475" s="101" t="str">
        <f>IF(AND(VALUE(MONTH(jaar_zip[[#This Row],[Datum]]))=1,VALUE(WEEKNUM(jaar_zip[[#This Row],[Datum]],21))&gt;51),RIGHT(YEAR(jaar_zip[[#This Row],[Datum]])-1,2),RIGHT(YEAR(jaar_zip[[#This Row],[Datum]]),2))&amp;"-"&amp; TEXT(WEEKNUM(jaar_zip[[#This Row],[Datum]],21),"00")</f>
        <v>24-02</v>
      </c>
      <c r="L2475" s="101">
        <f>MONTH(jaar_zip[[#This Row],[Datum]])</f>
        <v>1</v>
      </c>
      <c r="M2475" s="101">
        <f>IF(ISNUMBER(jaar_zip[[#This Row],[etmaaltemperatuur]]),IF(jaar_zip[[#This Row],[etmaaltemperatuur]]&lt;stookgrens,stookgrens-jaar_zip[[#This Row],[etmaaltemperatuur]],0),"")</f>
        <v>19.7</v>
      </c>
      <c r="N2475" s="101">
        <f>IF(ISNUMBER(jaar_zip[[#This Row],[graaddagen]]),IF(OR(MONTH(jaar_zip[[#This Row],[Datum]])=1,MONTH(jaar_zip[[#This Row],[Datum]])=2,MONTH(jaar_zip[[#This Row],[Datum]])=11,MONTH(jaar_zip[[#This Row],[Datum]])=12),1.1,IF(OR(MONTH(jaar_zip[[#This Row],[Datum]])=3,MONTH(jaar_zip[[#This Row],[Datum]])=10),1,0.8))*jaar_zip[[#This Row],[graaddagen]],"")</f>
        <v>21.67</v>
      </c>
      <c r="O2475" s="101">
        <f>IF(ISNUMBER(jaar_zip[[#This Row],[etmaaltemperatuur]]),IF(jaar_zip[[#This Row],[etmaaltemperatuur]]&gt;stookgrens,jaar_zip[[#This Row],[etmaaltemperatuur]]-stookgrens,0),"")</f>
        <v>0</v>
      </c>
    </row>
    <row r="2476" spans="1:15" x14ac:dyDescent="0.25">
      <c r="A2476">
        <v>269</v>
      </c>
      <c r="B2476">
        <v>20240109</v>
      </c>
      <c r="C2476">
        <v>6.6</v>
      </c>
      <c r="D2476">
        <v>-3.5</v>
      </c>
      <c r="E2476">
        <v>462</v>
      </c>
      <c r="F2476">
        <v>0</v>
      </c>
      <c r="G2476">
        <v>1034.5999999999999</v>
      </c>
      <c r="H2476">
        <v>66</v>
      </c>
      <c r="I2476" s="101" t="s">
        <v>21</v>
      </c>
      <c r="J2476" s="1">
        <f>DATEVALUE(RIGHT(jaar_zip[[#This Row],[YYYYMMDD]],2)&amp;"-"&amp;MID(jaar_zip[[#This Row],[YYYYMMDD]],5,2)&amp;"-"&amp;LEFT(jaar_zip[[#This Row],[YYYYMMDD]],4))</f>
        <v>45300</v>
      </c>
      <c r="K2476" s="101" t="str">
        <f>IF(AND(VALUE(MONTH(jaar_zip[[#This Row],[Datum]]))=1,VALUE(WEEKNUM(jaar_zip[[#This Row],[Datum]],21))&gt;51),RIGHT(YEAR(jaar_zip[[#This Row],[Datum]])-1,2),RIGHT(YEAR(jaar_zip[[#This Row],[Datum]]),2))&amp;"-"&amp; TEXT(WEEKNUM(jaar_zip[[#This Row],[Datum]],21),"00")</f>
        <v>24-02</v>
      </c>
      <c r="L2476" s="101">
        <f>MONTH(jaar_zip[[#This Row],[Datum]])</f>
        <v>1</v>
      </c>
      <c r="M2476" s="101">
        <f>IF(ISNUMBER(jaar_zip[[#This Row],[etmaaltemperatuur]]),IF(jaar_zip[[#This Row],[etmaaltemperatuur]]&lt;stookgrens,stookgrens-jaar_zip[[#This Row],[etmaaltemperatuur]],0),"")</f>
        <v>21.5</v>
      </c>
      <c r="N2476" s="101">
        <f>IF(ISNUMBER(jaar_zip[[#This Row],[graaddagen]]),IF(OR(MONTH(jaar_zip[[#This Row],[Datum]])=1,MONTH(jaar_zip[[#This Row],[Datum]])=2,MONTH(jaar_zip[[#This Row],[Datum]])=11,MONTH(jaar_zip[[#This Row],[Datum]])=12),1.1,IF(OR(MONTH(jaar_zip[[#This Row],[Datum]])=3,MONTH(jaar_zip[[#This Row],[Datum]])=10),1,0.8))*jaar_zip[[#This Row],[graaddagen]],"")</f>
        <v>23.650000000000002</v>
      </c>
      <c r="O2476" s="101">
        <f>IF(ISNUMBER(jaar_zip[[#This Row],[etmaaltemperatuur]]),IF(jaar_zip[[#This Row],[etmaaltemperatuur]]&gt;stookgrens,jaar_zip[[#This Row],[etmaaltemperatuur]]-stookgrens,0),"")</f>
        <v>0</v>
      </c>
    </row>
    <row r="2477" spans="1:15" x14ac:dyDescent="0.25">
      <c r="A2477">
        <v>269</v>
      </c>
      <c r="B2477">
        <v>20240110</v>
      </c>
      <c r="C2477">
        <v>5.2</v>
      </c>
      <c r="D2477">
        <v>-3.8</v>
      </c>
      <c r="E2477">
        <v>452</v>
      </c>
      <c r="F2477">
        <v>0</v>
      </c>
      <c r="G2477">
        <v>1031.5</v>
      </c>
      <c r="H2477">
        <v>70</v>
      </c>
      <c r="I2477" s="101" t="s">
        <v>21</v>
      </c>
      <c r="J2477" s="1">
        <f>DATEVALUE(RIGHT(jaar_zip[[#This Row],[YYYYMMDD]],2)&amp;"-"&amp;MID(jaar_zip[[#This Row],[YYYYMMDD]],5,2)&amp;"-"&amp;LEFT(jaar_zip[[#This Row],[YYYYMMDD]],4))</f>
        <v>45301</v>
      </c>
      <c r="K2477" s="101" t="str">
        <f>IF(AND(VALUE(MONTH(jaar_zip[[#This Row],[Datum]]))=1,VALUE(WEEKNUM(jaar_zip[[#This Row],[Datum]],21))&gt;51),RIGHT(YEAR(jaar_zip[[#This Row],[Datum]])-1,2),RIGHT(YEAR(jaar_zip[[#This Row],[Datum]]),2))&amp;"-"&amp; TEXT(WEEKNUM(jaar_zip[[#This Row],[Datum]],21),"00")</f>
        <v>24-02</v>
      </c>
      <c r="L2477" s="101">
        <f>MONTH(jaar_zip[[#This Row],[Datum]])</f>
        <v>1</v>
      </c>
      <c r="M2477" s="101">
        <f>IF(ISNUMBER(jaar_zip[[#This Row],[etmaaltemperatuur]]),IF(jaar_zip[[#This Row],[etmaaltemperatuur]]&lt;stookgrens,stookgrens-jaar_zip[[#This Row],[etmaaltemperatuur]],0),"")</f>
        <v>21.8</v>
      </c>
      <c r="N2477" s="101">
        <f>IF(ISNUMBER(jaar_zip[[#This Row],[graaddagen]]),IF(OR(MONTH(jaar_zip[[#This Row],[Datum]])=1,MONTH(jaar_zip[[#This Row],[Datum]])=2,MONTH(jaar_zip[[#This Row],[Datum]])=11,MONTH(jaar_zip[[#This Row],[Datum]])=12),1.1,IF(OR(MONTH(jaar_zip[[#This Row],[Datum]])=3,MONTH(jaar_zip[[#This Row],[Datum]])=10),1,0.8))*jaar_zip[[#This Row],[graaddagen]],"")</f>
        <v>23.980000000000004</v>
      </c>
      <c r="O2477" s="101">
        <f>IF(ISNUMBER(jaar_zip[[#This Row],[etmaaltemperatuur]]),IF(jaar_zip[[#This Row],[etmaaltemperatuur]]&gt;stookgrens,jaar_zip[[#This Row],[etmaaltemperatuur]]-stookgrens,0),"")</f>
        <v>0</v>
      </c>
    </row>
    <row r="2478" spans="1:15" x14ac:dyDescent="0.25">
      <c r="A2478">
        <v>269</v>
      </c>
      <c r="B2478">
        <v>20240111</v>
      </c>
      <c r="C2478">
        <v>2.2999999999999998</v>
      </c>
      <c r="D2478">
        <v>-1.4</v>
      </c>
      <c r="E2478">
        <v>123</v>
      </c>
      <c r="F2478">
        <v>0</v>
      </c>
      <c r="G2478">
        <v>1034.2</v>
      </c>
      <c r="H2478">
        <v>88</v>
      </c>
      <c r="I2478" s="101" t="s">
        <v>21</v>
      </c>
      <c r="J2478" s="1">
        <f>DATEVALUE(RIGHT(jaar_zip[[#This Row],[YYYYMMDD]],2)&amp;"-"&amp;MID(jaar_zip[[#This Row],[YYYYMMDD]],5,2)&amp;"-"&amp;LEFT(jaar_zip[[#This Row],[YYYYMMDD]],4))</f>
        <v>45302</v>
      </c>
      <c r="K2478" s="101" t="str">
        <f>IF(AND(VALUE(MONTH(jaar_zip[[#This Row],[Datum]]))=1,VALUE(WEEKNUM(jaar_zip[[#This Row],[Datum]],21))&gt;51),RIGHT(YEAR(jaar_zip[[#This Row],[Datum]])-1,2),RIGHT(YEAR(jaar_zip[[#This Row],[Datum]]),2))&amp;"-"&amp; TEXT(WEEKNUM(jaar_zip[[#This Row],[Datum]],21),"00")</f>
        <v>24-02</v>
      </c>
      <c r="L2478" s="101">
        <f>MONTH(jaar_zip[[#This Row],[Datum]])</f>
        <v>1</v>
      </c>
      <c r="M2478" s="101">
        <f>IF(ISNUMBER(jaar_zip[[#This Row],[etmaaltemperatuur]]),IF(jaar_zip[[#This Row],[etmaaltemperatuur]]&lt;stookgrens,stookgrens-jaar_zip[[#This Row],[etmaaltemperatuur]],0),"")</f>
        <v>19.399999999999999</v>
      </c>
      <c r="N2478" s="101">
        <f>IF(ISNUMBER(jaar_zip[[#This Row],[graaddagen]]),IF(OR(MONTH(jaar_zip[[#This Row],[Datum]])=1,MONTH(jaar_zip[[#This Row],[Datum]])=2,MONTH(jaar_zip[[#This Row],[Datum]])=11,MONTH(jaar_zip[[#This Row],[Datum]])=12),1.1,IF(OR(MONTH(jaar_zip[[#This Row],[Datum]])=3,MONTH(jaar_zip[[#This Row],[Datum]])=10),1,0.8))*jaar_zip[[#This Row],[graaddagen]],"")</f>
        <v>21.34</v>
      </c>
      <c r="O2478" s="101">
        <f>IF(ISNUMBER(jaar_zip[[#This Row],[etmaaltemperatuur]]),IF(jaar_zip[[#This Row],[etmaaltemperatuur]]&gt;stookgrens,jaar_zip[[#This Row],[etmaaltemperatuur]]-stookgrens,0),"")</f>
        <v>0</v>
      </c>
    </row>
    <row r="2479" spans="1:15" x14ac:dyDescent="0.25">
      <c r="A2479">
        <v>269</v>
      </c>
      <c r="B2479">
        <v>20240112</v>
      </c>
      <c r="C2479">
        <v>2</v>
      </c>
      <c r="D2479">
        <v>2.8</v>
      </c>
      <c r="E2479">
        <v>156</v>
      </c>
      <c r="F2479">
        <v>0.4</v>
      </c>
      <c r="G2479">
        <v>1032.2</v>
      </c>
      <c r="H2479">
        <v>92</v>
      </c>
      <c r="I2479" s="101" t="s">
        <v>21</v>
      </c>
      <c r="J2479" s="1">
        <f>DATEVALUE(RIGHT(jaar_zip[[#This Row],[YYYYMMDD]],2)&amp;"-"&amp;MID(jaar_zip[[#This Row],[YYYYMMDD]],5,2)&amp;"-"&amp;LEFT(jaar_zip[[#This Row],[YYYYMMDD]],4))</f>
        <v>45303</v>
      </c>
      <c r="K2479" s="101" t="str">
        <f>IF(AND(VALUE(MONTH(jaar_zip[[#This Row],[Datum]]))=1,VALUE(WEEKNUM(jaar_zip[[#This Row],[Datum]],21))&gt;51),RIGHT(YEAR(jaar_zip[[#This Row],[Datum]])-1,2),RIGHT(YEAR(jaar_zip[[#This Row],[Datum]]),2))&amp;"-"&amp; TEXT(WEEKNUM(jaar_zip[[#This Row],[Datum]],21),"00")</f>
        <v>24-02</v>
      </c>
      <c r="L2479" s="101">
        <f>MONTH(jaar_zip[[#This Row],[Datum]])</f>
        <v>1</v>
      </c>
      <c r="M2479" s="101">
        <f>IF(ISNUMBER(jaar_zip[[#This Row],[etmaaltemperatuur]]),IF(jaar_zip[[#This Row],[etmaaltemperatuur]]&lt;stookgrens,stookgrens-jaar_zip[[#This Row],[etmaaltemperatuur]],0),"")</f>
        <v>15.2</v>
      </c>
      <c r="N2479" s="101">
        <f>IF(ISNUMBER(jaar_zip[[#This Row],[graaddagen]]),IF(OR(MONTH(jaar_zip[[#This Row],[Datum]])=1,MONTH(jaar_zip[[#This Row],[Datum]])=2,MONTH(jaar_zip[[#This Row],[Datum]])=11,MONTH(jaar_zip[[#This Row],[Datum]])=12),1.1,IF(OR(MONTH(jaar_zip[[#This Row],[Datum]])=3,MONTH(jaar_zip[[#This Row],[Datum]])=10),1,0.8))*jaar_zip[[#This Row],[graaddagen]],"")</f>
        <v>16.72</v>
      </c>
      <c r="O2479" s="101">
        <f>IF(ISNUMBER(jaar_zip[[#This Row],[etmaaltemperatuur]]),IF(jaar_zip[[#This Row],[etmaaltemperatuur]]&gt;stookgrens,jaar_zip[[#This Row],[etmaaltemperatuur]]-stookgrens,0),"")</f>
        <v>0</v>
      </c>
    </row>
    <row r="2480" spans="1:15" x14ac:dyDescent="0.25">
      <c r="A2480">
        <v>269</v>
      </c>
      <c r="B2480">
        <v>20240113</v>
      </c>
      <c r="C2480">
        <v>4.4000000000000004</v>
      </c>
      <c r="D2480">
        <v>3.7</v>
      </c>
      <c r="E2480">
        <v>107</v>
      </c>
      <c r="F2480">
        <v>1.8</v>
      </c>
      <c r="G2480">
        <v>1020.6</v>
      </c>
      <c r="H2480">
        <v>93</v>
      </c>
      <c r="I2480" s="101" t="s">
        <v>21</v>
      </c>
      <c r="J2480" s="1">
        <f>DATEVALUE(RIGHT(jaar_zip[[#This Row],[YYYYMMDD]],2)&amp;"-"&amp;MID(jaar_zip[[#This Row],[YYYYMMDD]],5,2)&amp;"-"&amp;LEFT(jaar_zip[[#This Row],[YYYYMMDD]],4))</f>
        <v>45304</v>
      </c>
      <c r="K2480" s="101" t="str">
        <f>IF(AND(VALUE(MONTH(jaar_zip[[#This Row],[Datum]]))=1,VALUE(WEEKNUM(jaar_zip[[#This Row],[Datum]],21))&gt;51),RIGHT(YEAR(jaar_zip[[#This Row],[Datum]])-1,2),RIGHT(YEAR(jaar_zip[[#This Row],[Datum]]),2))&amp;"-"&amp; TEXT(WEEKNUM(jaar_zip[[#This Row],[Datum]],21),"00")</f>
        <v>24-02</v>
      </c>
      <c r="L2480" s="101">
        <f>MONTH(jaar_zip[[#This Row],[Datum]])</f>
        <v>1</v>
      </c>
      <c r="M2480" s="101">
        <f>IF(ISNUMBER(jaar_zip[[#This Row],[etmaaltemperatuur]]),IF(jaar_zip[[#This Row],[etmaaltemperatuur]]&lt;stookgrens,stookgrens-jaar_zip[[#This Row],[etmaaltemperatuur]],0),"")</f>
        <v>14.3</v>
      </c>
      <c r="N2480" s="101">
        <f>IF(ISNUMBER(jaar_zip[[#This Row],[graaddagen]]),IF(OR(MONTH(jaar_zip[[#This Row],[Datum]])=1,MONTH(jaar_zip[[#This Row],[Datum]])=2,MONTH(jaar_zip[[#This Row],[Datum]])=11,MONTH(jaar_zip[[#This Row],[Datum]])=12),1.1,IF(OR(MONTH(jaar_zip[[#This Row],[Datum]])=3,MONTH(jaar_zip[[#This Row],[Datum]])=10),1,0.8))*jaar_zip[[#This Row],[graaddagen]],"")</f>
        <v>15.730000000000002</v>
      </c>
      <c r="O2480" s="101">
        <f>IF(ISNUMBER(jaar_zip[[#This Row],[etmaaltemperatuur]]),IF(jaar_zip[[#This Row],[etmaaltemperatuur]]&gt;stookgrens,jaar_zip[[#This Row],[etmaaltemperatuur]]-stookgrens,0),"")</f>
        <v>0</v>
      </c>
    </row>
    <row r="2481" spans="1:15" x14ac:dyDescent="0.25">
      <c r="A2481">
        <v>269</v>
      </c>
      <c r="B2481">
        <v>20240114</v>
      </c>
      <c r="C2481">
        <v>4.3</v>
      </c>
      <c r="D2481">
        <v>3</v>
      </c>
      <c r="E2481">
        <v>97</v>
      </c>
      <c r="F2481">
        <v>4</v>
      </c>
      <c r="G2481">
        <v>1007.5</v>
      </c>
      <c r="H2481">
        <v>90</v>
      </c>
      <c r="I2481" s="101" t="s">
        <v>21</v>
      </c>
      <c r="J2481" s="1">
        <f>DATEVALUE(RIGHT(jaar_zip[[#This Row],[YYYYMMDD]],2)&amp;"-"&amp;MID(jaar_zip[[#This Row],[YYYYMMDD]],5,2)&amp;"-"&amp;LEFT(jaar_zip[[#This Row],[YYYYMMDD]],4))</f>
        <v>45305</v>
      </c>
      <c r="K2481" s="101" t="str">
        <f>IF(AND(VALUE(MONTH(jaar_zip[[#This Row],[Datum]]))=1,VALUE(WEEKNUM(jaar_zip[[#This Row],[Datum]],21))&gt;51),RIGHT(YEAR(jaar_zip[[#This Row],[Datum]])-1,2),RIGHT(YEAR(jaar_zip[[#This Row],[Datum]]),2))&amp;"-"&amp; TEXT(WEEKNUM(jaar_zip[[#This Row],[Datum]],21),"00")</f>
        <v>24-02</v>
      </c>
      <c r="L2481" s="101">
        <f>MONTH(jaar_zip[[#This Row],[Datum]])</f>
        <v>1</v>
      </c>
      <c r="M2481" s="101">
        <f>IF(ISNUMBER(jaar_zip[[#This Row],[etmaaltemperatuur]]),IF(jaar_zip[[#This Row],[etmaaltemperatuur]]&lt;stookgrens,stookgrens-jaar_zip[[#This Row],[etmaaltemperatuur]],0),"")</f>
        <v>15</v>
      </c>
      <c r="N2481" s="101">
        <f>IF(ISNUMBER(jaar_zip[[#This Row],[graaddagen]]),IF(OR(MONTH(jaar_zip[[#This Row],[Datum]])=1,MONTH(jaar_zip[[#This Row],[Datum]])=2,MONTH(jaar_zip[[#This Row],[Datum]])=11,MONTH(jaar_zip[[#This Row],[Datum]])=12),1.1,IF(OR(MONTH(jaar_zip[[#This Row],[Datum]])=3,MONTH(jaar_zip[[#This Row],[Datum]])=10),1,0.8))*jaar_zip[[#This Row],[graaddagen]],"")</f>
        <v>16.5</v>
      </c>
      <c r="O2481" s="101">
        <f>IF(ISNUMBER(jaar_zip[[#This Row],[etmaaltemperatuur]]),IF(jaar_zip[[#This Row],[etmaaltemperatuur]]&gt;stookgrens,jaar_zip[[#This Row],[etmaaltemperatuur]]-stookgrens,0),"")</f>
        <v>0</v>
      </c>
    </row>
    <row r="2482" spans="1:15" x14ac:dyDescent="0.25">
      <c r="A2482">
        <v>269</v>
      </c>
      <c r="B2482">
        <v>20240115</v>
      </c>
      <c r="C2482">
        <v>5.2</v>
      </c>
      <c r="D2482">
        <v>1.6</v>
      </c>
      <c r="E2482">
        <v>295</v>
      </c>
      <c r="F2482">
        <v>2.2000000000000002</v>
      </c>
      <c r="G2482">
        <v>1002.5</v>
      </c>
      <c r="H2482">
        <v>86</v>
      </c>
      <c r="I2482" s="101" t="s">
        <v>21</v>
      </c>
      <c r="J2482" s="1">
        <f>DATEVALUE(RIGHT(jaar_zip[[#This Row],[YYYYMMDD]],2)&amp;"-"&amp;MID(jaar_zip[[#This Row],[YYYYMMDD]],5,2)&amp;"-"&amp;LEFT(jaar_zip[[#This Row],[YYYYMMDD]],4))</f>
        <v>45306</v>
      </c>
      <c r="K2482" s="101" t="str">
        <f>IF(AND(VALUE(MONTH(jaar_zip[[#This Row],[Datum]]))=1,VALUE(WEEKNUM(jaar_zip[[#This Row],[Datum]],21))&gt;51),RIGHT(YEAR(jaar_zip[[#This Row],[Datum]])-1,2),RIGHT(YEAR(jaar_zip[[#This Row],[Datum]]),2))&amp;"-"&amp; TEXT(WEEKNUM(jaar_zip[[#This Row],[Datum]],21),"00")</f>
        <v>24-03</v>
      </c>
      <c r="L2482" s="101">
        <f>MONTH(jaar_zip[[#This Row],[Datum]])</f>
        <v>1</v>
      </c>
      <c r="M2482" s="101">
        <f>IF(ISNUMBER(jaar_zip[[#This Row],[etmaaltemperatuur]]),IF(jaar_zip[[#This Row],[etmaaltemperatuur]]&lt;stookgrens,stookgrens-jaar_zip[[#This Row],[etmaaltemperatuur]],0),"")</f>
        <v>16.399999999999999</v>
      </c>
      <c r="N2482" s="101">
        <f>IF(ISNUMBER(jaar_zip[[#This Row],[graaddagen]]),IF(OR(MONTH(jaar_zip[[#This Row],[Datum]])=1,MONTH(jaar_zip[[#This Row],[Datum]])=2,MONTH(jaar_zip[[#This Row],[Datum]])=11,MONTH(jaar_zip[[#This Row],[Datum]])=12),1.1,IF(OR(MONTH(jaar_zip[[#This Row],[Datum]])=3,MONTH(jaar_zip[[#This Row],[Datum]])=10),1,0.8))*jaar_zip[[#This Row],[graaddagen]],"")</f>
        <v>18.04</v>
      </c>
      <c r="O2482" s="101">
        <f>IF(ISNUMBER(jaar_zip[[#This Row],[etmaaltemperatuur]]),IF(jaar_zip[[#This Row],[etmaaltemperatuur]]&gt;stookgrens,jaar_zip[[#This Row],[etmaaltemperatuur]]-stookgrens,0),"")</f>
        <v>0</v>
      </c>
    </row>
    <row r="2483" spans="1:15" x14ac:dyDescent="0.25">
      <c r="A2483">
        <v>269</v>
      </c>
      <c r="B2483">
        <v>20240116</v>
      </c>
      <c r="C2483">
        <v>5</v>
      </c>
      <c r="D2483">
        <v>0.5</v>
      </c>
      <c r="E2483">
        <v>342</v>
      </c>
      <c r="F2483">
        <v>0.2</v>
      </c>
      <c r="G2483">
        <v>1005.7</v>
      </c>
      <c r="H2483">
        <v>83</v>
      </c>
      <c r="I2483" s="101" t="s">
        <v>21</v>
      </c>
      <c r="J2483" s="1">
        <f>DATEVALUE(RIGHT(jaar_zip[[#This Row],[YYYYMMDD]],2)&amp;"-"&amp;MID(jaar_zip[[#This Row],[YYYYMMDD]],5,2)&amp;"-"&amp;LEFT(jaar_zip[[#This Row],[YYYYMMDD]],4))</f>
        <v>45307</v>
      </c>
      <c r="K2483" s="101" t="str">
        <f>IF(AND(VALUE(MONTH(jaar_zip[[#This Row],[Datum]]))=1,VALUE(WEEKNUM(jaar_zip[[#This Row],[Datum]],21))&gt;51),RIGHT(YEAR(jaar_zip[[#This Row],[Datum]])-1,2),RIGHT(YEAR(jaar_zip[[#This Row],[Datum]]),2))&amp;"-"&amp; TEXT(WEEKNUM(jaar_zip[[#This Row],[Datum]],21),"00")</f>
        <v>24-03</v>
      </c>
      <c r="L2483" s="101">
        <f>MONTH(jaar_zip[[#This Row],[Datum]])</f>
        <v>1</v>
      </c>
      <c r="M2483" s="101">
        <f>IF(ISNUMBER(jaar_zip[[#This Row],[etmaaltemperatuur]]),IF(jaar_zip[[#This Row],[etmaaltemperatuur]]&lt;stookgrens,stookgrens-jaar_zip[[#This Row],[etmaaltemperatuur]],0),"")</f>
        <v>17.5</v>
      </c>
      <c r="N2483" s="101">
        <f>IF(ISNUMBER(jaar_zip[[#This Row],[graaddagen]]),IF(OR(MONTH(jaar_zip[[#This Row],[Datum]])=1,MONTH(jaar_zip[[#This Row],[Datum]])=2,MONTH(jaar_zip[[#This Row],[Datum]])=11,MONTH(jaar_zip[[#This Row],[Datum]])=12),1.1,IF(OR(MONTH(jaar_zip[[#This Row],[Datum]])=3,MONTH(jaar_zip[[#This Row],[Datum]])=10),1,0.8))*jaar_zip[[#This Row],[graaddagen]],"")</f>
        <v>19.25</v>
      </c>
      <c r="O2483" s="101">
        <f>IF(ISNUMBER(jaar_zip[[#This Row],[etmaaltemperatuur]]),IF(jaar_zip[[#This Row],[etmaaltemperatuur]]&gt;stookgrens,jaar_zip[[#This Row],[etmaaltemperatuur]]-stookgrens,0),"")</f>
        <v>0</v>
      </c>
    </row>
    <row r="2484" spans="1:15" x14ac:dyDescent="0.25">
      <c r="A2484">
        <v>269</v>
      </c>
      <c r="B2484">
        <v>20240117</v>
      </c>
      <c r="C2484">
        <v>2.8</v>
      </c>
      <c r="D2484">
        <v>-1.1000000000000001</v>
      </c>
      <c r="E2484">
        <v>214</v>
      </c>
      <c r="F2484">
        <v>0</v>
      </c>
      <c r="G2484">
        <v>992.8</v>
      </c>
      <c r="H2484">
        <v>82</v>
      </c>
      <c r="I2484" s="101" t="s">
        <v>21</v>
      </c>
      <c r="J2484" s="1">
        <f>DATEVALUE(RIGHT(jaar_zip[[#This Row],[YYYYMMDD]],2)&amp;"-"&amp;MID(jaar_zip[[#This Row],[YYYYMMDD]],5,2)&amp;"-"&amp;LEFT(jaar_zip[[#This Row],[YYYYMMDD]],4))</f>
        <v>45308</v>
      </c>
      <c r="K2484" s="101" t="str">
        <f>IF(AND(VALUE(MONTH(jaar_zip[[#This Row],[Datum]]))=1,VALUE(WEEKNUM(jaar_zip[[#This Row],[Datum]],21))&gt;51),RIGHT(YEAR(jaar_zip[[#This Row],[Datum]])-1,2),RIGHT(YEAR(jaar_zip[[#This Row],[Datum]]),2))&amp;"-"&amp; TEXT(WEEKNUM(jaar_zip[[#This Row],[Datum]],21),"00")</f>
        <v>24-03</v>
      </c>
      <c r="L2484" s="101">
        <f>MONTH(jaar_zip[[#This Row],[Datum]])</f>
        <v>1</v>
      </c>
      <c r="M2484" s="101">
        <f>IF(ISNUMBER(jaar_zip[[#This Row],[etmaaltemperatuur]]),IF(jaar_zip[[#This Row],[etmaaltemperatuur]]&lt;stookgrens,stookgrens-jaar_zip[[#This Row],[etmaaltemperatuur]],0),"")</f>
        <v>19.100000000000001</v>
      </c>
      <c r="N2484" s="101">
        <f>IF(ISNUMBER(jaar_zip[[#This Row],[graaddagen]]),IF(OR(MONTH(jaar_zip[[#This Row],[Datum]])=1,MONTH(jaar_zip[[#This Row],[Datum]])=2,MONTH(jaar_zip[[#This Row],[Datum]])=11,MONTH(jaar_zip[[#This Row],[Datum]])=12),1.1,IF(OR(MONTH(jaar_zip[[#This Row],[Datum]])=3,MONTH(jaar_zip[[#This Row],[Datum]])=10),1,0.8))*jaar_zip[[#This Row],[graaddagen]],"")</f>
        <v>21.01</v>
      </c>
      <c r="O2484" s="101">
        <f>IF(ISNUMBER(jaar_zip[[#This Row],[etmaaltemperatuur]]),IF(jaar_zip[[#This Row],[etmaaltemperatuur]]&gt;stookgrens,jaar_zip[[#This Row],[etmaaltemperatuur]]-stookgrens,0),"")</f>
        <v>0</v>
      </c>
    </row>
    <row r="2485" spans="1:15" x14ac:dyDescent="0.25">
      <c r="A2485">
        <v>269</v>
      </c>
      <c r="B2485">
        <v>20240118</v>
      </c>
      <c r="C2485">
        <v>2.2999999999999998</v>
      </c>
      <c r="D2485">
        <v>-1.6</v>
      </c>
      <c r="E2485">
        <v>557</v>
      </c>
      <c r="F2485">
        <v>-0.1</v>
      </c>
      <c r="G2485">
        <v>1002.5</v>
      </c>
      <c r="H2485">
        <v>87</v>
      </c>
      <c r="I2485" s="101" t="s">
        <v>21</v>
      </c>
      <c r="J2485" s="1">
        <f>DATEVALUE(RIGHT(jaar_zip[[#This Row],[YYYYMMDD]],2)&amp;"-"&amp;MID(jaar_zip[[#This Row],[YYYYMMDD]],5,2)&amp;"-"&amp;LEFT(jaar_zip[[#This Row],[YYYYMMDD]],4))</f>
        <v>45309</v>
      </c>
      <c r="K2485" s="101" t="str">
        <f>IF(AND(VALUE(MONTH(jaar_zip[[#This Row],[Datum]]))=1,VALUE(WEEKNUM(jaar_zip[[#This Row],[Datum]],21))&gt;51),RIGHT(YEAR(jaar_zip[[#This Row],[Datum]])-1,2),RIGHT(YEAR(jaar_zip[[#This Row],[Datum]]),2))&amp;"-"&amp; TEXT(WEEKNUM(jaar_zip[[#This Row],[Datum]],21),"00")</f>
        <v>24-03</v>
      </c>
      <c r="L2485" s="101">
        <f>MONTH(jaar_zip[[#This Row],[Datum]])</f>
        <v>1</v>
      </c>
      <c r="M2485" s="101">
        <f>IF(ISNUMBER(jaar_zip[[#This Row],[etmaaltemperatuur]]),IF(jaar_zip[[#This Row],[etmaaltemperatuur]]&lt;stookgrens,stookgrens-jaar_zip[[#This Row],[etmaaltemperatuur]],0),"")</f>
        <v>19.600000000000001</v>
      </c>
      <c r="N2485" s="101">
        <f>IF(ISNUMBER(jaar_zip[[#This Row],[graaddagen]]),IF(OR(MONTH(jaar_zip[[#This Row],[Datum]])=1,MONTH(jaar_zip[[#This Row],[Datum]])=2,MONTH(jaar_zip[[#This Row],[Datum]])=11,MONTH(jaar_zip[[#This Row],[Datum]])=12),1.1,IF(OR(MONTH(jaar_zip[[#This Row],[Datum]])=3,MONTH(jaar_zip[[#This Row],[Datum]])=10),1,0.8))*jaar_zip[[#This Row],[graaddagen]],"")</f>
        <v>21.560000000000002</v>
      </c>
      <c r="O2485" s="101">
        <f>IF(ISNUMBER(jaar_zip[[#This Row],[etmaaltemperatuur]]),IF(jaar_zip[[#This Row],[etmaaltemperatuur]]&gt;stookgrens,jaar_zip[[#This Row],[etmaaltemperatuur]]-stookgrens,0),"")</f>
        <v>0</v>
      </c>
    </row>
    <row r="2486" spans="1:15" x14ac:dyDescent="0.25">
      <c r="A2486">
        <v>269</v>
      </c>
      <c r="B2486">
        <v>20240119</v>
      </c>
      <c r="C2486">
        <v>4.5</v>
      </c>
      <c r="D2486">
        <v>0.5</v>
      </c>
      <c r="E2486">
        <v>503</v>
      </c>
      <c r="F2486">
        <v>0.2</v>
      </c>
      <c r="G2486">
        <v>1018.8</v>
      </c>
      <c r="H2486">
        <v>84</v>
      </c>
      <c r="I2486" s="101" t="s">
        <v>21</v>
      </c>
      <c r="J2486" s="1">
        <f>DATEVALUE(RIGHT(jaar_zip[[#This Row],[YYYYMMDD]],2)&amp;"-"&amp;MID(jaar_zip[[#This Row],[YYYYMMDD]],5,2)&amp;"-"&amp;LEFT(jaar_zip[[#This Row],[YYYYMMDD]],4))</f>
        <v>45310</v>
      </c>
      <c r="K2486" s="101" t="str">
        <f>IF(AND(VALUE(MONTH(jaar_zip[[#This Row],[Datum]]))=1,VALUE(WEEKNUM(jaar_zip[[#This Row],[Datum]],21))&gt;51),RIGHT(YEAR(jaar_zip[[#This Row],[Datum]])-1,2),RIGHT(YEAR(jaar_zip[[#This Row],[Datum]]),2))&amp;"-"&amp; TEXT(WEEKNUM(jaar_zip[[#This Row],[Datum]],21),"00")</f>
        <v>24-03</v>
      </c>
      <c r="L2486" s="101">
        <f>MONTH(jaar_zip[[#This Row],[Datum]])</f>
        <v>1</v>
      </c>
      <c r="M2486" s="101">
        <f>IF(ISNUMBER(jaar_zip[[#This Row],[etmaaltemperatuur]]),IF(jaar_zip[[#This Row],[etmaaltemperatuur]]&lt;stookgrens,stookgrens-jaar_zip[[#This Row],[etmaaltemperatuur]],0),"")</f>
        <v>17.5</v>
      </c>
      <c r="N2486" s="101">
        <f>IF(ISNUMBER(jaar_zip[[#This Row],[graaddagen]]),IF(OR(MONTH(jaar_zip[[#This Row],[Datum]])=1,MONTH(jaar_zip[[#This Row],[Datum]])=2,MONTH(jaar_zip[[#This Row],[Datum]])=11,MONTH(jaar_zip[[#This Row],[Datum]])=12),1.1,IF(OR(MONTH(jaar_zip[[#This Row],[Datum]])=3,MONTH(jaar_zip[[#This Row],[Datum]])=10),1,0.8))*jaar_zip[[#This Row],[graaddagen]],"")</f>
        <v>19.25</v>
      </c>
      <c r="O2486" s="101">
        <f>IF(ISNUMBER(jaar_zip[[#This Row],[etmaaltemperatuur]]),IF(jaar_zip[[#This Row],[etmaaltemperatuur]]&gt;stookgrens,jaar_zip[[#This Row],[etmaaltemperatuur]]-stookgrens,0),"")</f>
        <v>0</v>
      </c>
    </row>
    <row r="2487" spans="1:15" x14ac:dyDescent="0.25">
      <c r="A2487">
        <v>269</v>
      </c>
      <c r="B2487">
        <v>20240120</v>
      </c>
      <c r="C2487">
        <v>6.1</v>
      </c>
      <c r="D2487">
        <v>0.1</v>
      </c>
      <c r="E2487">
        <v>352</v>
      </c>
      <c r="F2487">
        <v>0</v>
      </c>
      <c r="G2487">
        <v>1025.5</v>
      </c>
      <c r="H2487">
        <v>79</v>
      </c>
      <c r="I2487" s="101" t="s">
        <v>21</v>
      </c>
      <c r="J2487" s="1">
        <f>DATEVALUE(RIGHT(jaar_zip[[#This Row],[YYYYMMDD]],2)&amp;"-"&amp;MID(jaar_zip[[#This Row],[YYYYMMDD]],5,2)&amp;"-"&amp;LEFT(jaar_zip[[#This Row],[YYYYMMDD]],4))</f>
        <v>45311</v>
      </c>
      <c r="K2487" s="101" t="str">
        <f>IF(AND(VALUE(MONTH(jaar_zip[[#This Row],[Datum]]))=1,VALUE(WEEKNUM(jaar_zip[[#This Row],[Datum]],21))&gt;51),RIGHT(YEAR(jaar_zip[[#This Row],[Datum]])-1,2),RIGHT(YEAR(jaar_zip[[#This Row],[Datum]]),2))&amp;"-"&amp; TEXT(WEEKNUM(jaar_zip[[#This Row],[Datum]],21),"00")</f>
        <v>24-03</v>
      </c>
      <c r="L2487" s="101">
        <f>MONTH(jaar_zip[[#This Row],[Datum]])</f>
        <v>1</v>
      </c>
      <c r="M2487" s="101">
        <f>IF(ISNUMBER(jaar_zip[[#This Row],[etmaaltemperatuur]]),IF(jaar_zip[[#This Row],[etmaaltemperatuur]]&lt;stookgrens,stookgrens-jaar_zip[[#This Row],[etmaaltemperatuur]],0),"")</f>
        <v>17.899999999999999</v>
      </c>
      <c r="N2487" s="101">
        <f>IF(ISNUMBER(jaar_zip[[#This Row],[graaddagen]]),IF(OR(MONTH(jaar_zip[[#This Row],[Datum]])=1,MONTH(jaar_zip[[#This Row],[Datum]])=2,MONTH(jaar_zip[[#This Row],[Datum]])=11,MONTH(jaar_zip[[#This Row],[Datum]])=12),1.1,IF(OR(MONTH(jaar_zip[[#This Row],[Datum]])=3,MONTH(jaar_zip[[#This Row],[Datum]])=10),1,0.8))*jaar_zip[[#This Row],[graaddagen]],"")</f>
        <v>19.690000000000001</v>
      </c>
      <c r="O2487" s="101">
        <f>IF(ISNUMBER(jaar_zip[[#This Row],[etmaaltemperatuur]]),IF(jaar_zip[[#This Row],[etmaaltemperatuur]]&gt;stookgrens,jaar_zip[[#This Row],[etmaaltemperatuur]]-stookgrens,0),"")</f>
        <v>0</v>
      </c>
    </row>
    <row r="2488" spans="1:15" x14ac:dyDescent="0.25">
      <c r="A2488">
        <v>269</v>
      </c>
      <c r="B2488">
        <v>20240121</v>
      </c>
      <c r="C2488">
        <v>9.1</v>
      </c>
      <c r="D2488">
        <v>3.7</v>
      </c>
      <c r="E2488">
        <v>106</v>
      </c>
      <c r="F2488">
        <v>0.2</v>
      </c>
      <c r="G2488">
        <v>1014.9</v>
      </c>
      <c r="H2488">
        <v>72</v>
      </c>
      <c r="I2488" s="101" t="s">
        <v>21</v>
      </c>
      <c r="J2488" s="1">
        <f>DATEVALUE(RIGHT(jaar_zip[[#This Row],[YYYYMMDD]],2)&amp;"-"&amp;MID(jaar_zip[[#This Row],[YYYYMMDD]],5,2)&amp;"-"&amp;LEFT(jaar_zip[[#This Row],[YYYYMMDD]],4))</f>
        <v>45312</v>
      </c>
      <c r="K2488" s="101" t="str">
        <f>IF(AND(VALUE(MONTH(jaar_zip[[#This Row],[Datum]]))=1,VALUE(WEEKNUM(jaar_zip[[#This Row],[Datum]],21))&gt;51),RIGHT(YEAR(jaar_zip[[#This Row],[Datum]])-1,2),RIGHT(YEAR(jaar_zip[[#This Row],[Datum]]),2))&amp;"-"&amp; TEXT(WEEKNUM(jaar_zip[[#This Row],[Datum]],21),"00")</f>
        <v>24-03</v>
      </c>
      <c r="L2488" s="101">
        <f>MONTH(jaar_zip[[#This Row],[Datum]])</f>
        <v>1</v>
      </c>
      <c r="M2488" s="101">
        <f>IF(ISNUMBER(jaar_zip[[#This Row],[etmaaltemperatuur]]),IF(jaar_zip[[#This Row],[etmaaltemperatuur]]&lt;stookgrens,stookgrens-jaar_zip[[#This Row],[etmaaltemperatuur]],0),"")</f>
        <v>14.3</v>
      </c>
      <c r="N2488" s="101">
        <f>IF(ISNUMBER(jaar_zip[[#This Row],[graaddagen]]),IF(OR(MONTH(jaar_zip[[#This Row],[Datum]])=1,MONTH(jaar_zip[[#This Row],[Datum]])=2,MONTH(jaar_zip[[#This Row],[Datum]])=11,MONTH(jaar_zip[[#This Row],[Datum]])=12),1.1,IF(OR(MONTH(jaar_zip[[#This Row],[Datum]])=3,MONTH(jaar_zip[[#This Row],[Datum]])=10),1,0.8))*jaar_zip[[#This Row],[graaddagen]],"")</f>
        <v>15.730000000000002</v>
      </c>
      <c r="O2488" s="101">
        <f>IF(ISNUMBER(jaar_zip[[#This Row],[etmaaltemperatuur]]),IF(jaar_zip[[#This Row],[etmaaltemperatuur]]&gt;stookgrens,jaar_zip[[#This Row],[etmaaltemperatuur]]-stookgrens,0),"")</f>
        <v>0</v>
      </c>
    </row>
    <row r="2489" spans="1:15" x14ac:dyDescent="0.25">
      <c r="A2489">
        <v>269</v>
      </c>
      <c r="B2489">
        <v>20240122</v>
      </c>
      <c r="C2489">
        <v>11.2</v>
      </c>
      <c r="D2489">
        <v>9.4</v>
      </c>
      <c r="E2489">
        <v>352</v>
      </c>
      <c r="F2489">
        <v>4.9000000000000004</v>
      </c>
      <c r="G2489">
        <v>1005.9</v>
      </c>
      <c r="H2489">
        <v>79</v>
      </c>
      <c r="I2489" s="101" t="s">
        <v>21</v>
      </c>
      <c r="J2489" s="1">
        <f>DATEVALUE(RIGHT(jaar_zip[[#This Row],[YYYYMMDD]],2)&amp;"-"&amp;MID(jaar_zip[[#This Row],[YYYYMMDD]],5,2)&amp;"-"&amp;LEFT(jaar_zip[[#This Row],[YYYYMMDD]],4))</f>
        <v>45313</v>
      </c>
      <c r="K2489" s="101" t="str">
        <f>IF(AND(VALUE(MONTH(jaar_zip[[#This Row],[Datum]]))=1,VALUE(WEEKNUM(jaar_zip[[#This Row],[Datum]],21))&gt;51),RIGHT(YEAR(jaar_zip[[#This Row],[Datum]])-1,2),RIGHT(YEAR(jaar_zip[[#This Row],[Datum]]),2))&amp;"-"&amp; TEXT(WEEKNUM(jaar_zip[[#This Row],[Datum]],21),"00")</f>
        <v>24-04</v>
      </c>
      <c r="L2489" s="101">
        <f>MONTH(jaar_zip[[#This Row],[Datum]])</f>
        <v>1</v>
      </c>
      <c r="M2489" s="101">
        <f>IF(ISNUMBER(jaar_zip[[#This Row],[etmaaltemperatuur]]),IF(jaar_zip[[#This Row],[etmaaltemperatuur]]&lt;stookgrens,stookgrens-jaar_zip[[#This Row],[etmaaltemperatuur]],0),"")</f>
        <v>8.6</v>
      </c>
      <c r="N2489" s="101">
        <f>IF(ISNUMBER(jaar_zip[[#This Row],[graaddagen]]),IF(OR(MONTH(jaar_zip[[#This Row],[Datum]])=1,MONTH(jaar_zip[[#This Row],[Datum]])=2,MONTH(jaar_zip[[#This Row],[Datum]])=11,MONTH(jaar_zip[[#This Row],[Datum]])=12),1.1,IF(OR(MONTH(jaar_zip[[#This Row],[Datum]])=3,MONTH(jaar_zip[[#This Row],[Datum]])=10),1,0.8))*jaar_zip[[#This Row],[graaddagen]],"")</f>
        <v>9.4600000000000009</v>
      </c>
      <c r="O2489" s="101">
        <f>IF(ISNUMBER(jaar_zip[[#This Row],[etmaaltemperatuur]]),IF(jaar_zip[[#This Row],[etmaaltemperatuur]]&gt;stookgrens,jaar_zip[[#This Row],[etmaaltemperatuur]]-stookgrens,0),"")</f>
        <v>0</v>
      </c>
    </row>
    <row r="2490" spans="1:15" x14ac:dyDescent="0.25">
      <c r="A2490">
        <v>269</v>
      </c>
      <c r="B2490">
        <v>20240123</v>
      </c>
      <c r="C2490">
        <v>9.4</v>
      </c>
      <c r="D2490">
        <v>8.1</v>
      </c>
      <c r="E2490">
        <v>361</v>
      </c>
      <c r="F2490">
        <v>3.8</v>
      </c>
      <c r="G2490">
        <v>1017.6</v>
      </c>
      <c r="H2490">
        <v>81</v>
      </c>
      <c r="I2490" s="101" t="s">
        <v>21</v>
      </c>
      <c r="J2490" s="1">
        <f>DATEVALUE(RIGHT(jaar_zip[[#This Row],[YYYYMMDD]],2)&amp;"-"&amp;MID(jaar_zip[[#This Row],[YYYYMMDD]],5,2)&amp;"-"&amp;LEFT(jaar_zip[[#This Row],[YYYYMMDD]],4))</f>
        <v>45314</v>
      </c>
      <c r="K2490" s="101" t="str">
        <f>IF(AND(VALUE(MONTH(jaar_zip[[#This Row],[Datum]]))=1,VALUE(WEEKNUM(jaar_zip[[#This Row],[Datum]],21))&gt;51),RIGHT(YEAR(jaar_zip[[#This Row],[Datum]])-1,2),RIGHT(YEAR(jaar_zip[[#This Row],[Datum]]),2))&amp;"-"&amp; TEXT(WEEKNUM(jaar_zip[[#This Row],[Datum]],21),"00")</f>
        <v>24-04</v>
      </c>
      <c r="L2490" s="101">
        <f>MONTH(jaar_zip[[#This Row],[Datum]])</f>
        <v>1</v>
      </c>
      <c r="M2490" s="101">
        <f>IF(ISNUMBER(jaar_zip[[#This Row],[etmaaltemperatuur]]),IF(jaar_zip[[#This Row],[etmaaltemperatuur]]&lt;stookgrens,stookgrens-jaar_zip[[#This Row],[etmaaltemperatuur]],0),"")</f>
        <v>9.9</v>
      </c>
      <c r="N2490" s="101">
        <f>IF(ISNUMBER(jaar_zip[[#This Row],[graaddagen]]),IF(OR(MONTH(jaar_zip[[#This Row],[Datum]])=1,MONTH(jaar_zip[[#This Row],[Datum]])=2,MONTH(jaar_zip[[#This Row],[Datum]])=11,MONTH(jaar_zip[[#This Row],[Datum]])=12),1.1,IF(OR(MONTH(jaar_zip[[#This Row],[Datum]])=3,MONTH(jaar_zip[[#This Row],[Datum]])=10),1,0.8))*jaar_zip[[#This Row],[graaddagen]],"")</f>
        <v>10.89</v>
      </c>
      <c r="O2490" s="101">
        <f>IF(ISNUMBER(jaar_zip[[#This Row],[etmaaltemperatuur]]),IF(jaar_zip[[#This Row],[etmaaltemperatuur]]&gt;stookgrens,jaar_zip[[#This Row],[etmaaltemperatuur]]-stookgrens,0),"")</f>
        <v>0</v>
      </c>
    </row>
    <row r="2491" spans="1:15" x14ac:dyDescent="0.25">
      <c r="A2491">
        <v>269</v>
      </c>
      <c r="B2491">
        <v>20240124</v>
      </c>
      <c r="C2491">
        <v>11.2</v>
      </c>
      <c r="D2491">
        <v>10</v>
      </c>
      <c r="E2491">
        <v>382</v>
      </c>
      <c r="F2491">
        <v>-0.1</v>
      </c>
      <c r="G2491">
        <v>1018.6</v>
      </c>
      <c r="H2491">
        <v>73</v>
      </c>
      <c r="I2491" s="101" t="s">
        <v>21</v>
      </c>
      <c r="J2491" s="1">
        <f>DATEVALUE(RIGHT(jaar_zip[[#This Row],[YYYYMMDD]],2)&amp;"-"&amp;MID(jaar_zip[[#This Row],[YYYYMMDD]],5,2)&amp;"-"&amp;LEFT(jaar_zip[[#This Row],[YYYYMMDD]],4))</f>
        <v>45315</v>
      </c>
      <c r="K2491" s="101" t="str">
        <f>IF(AND(VALUE(MONTH(jaar_zip[[#This Row],[Datum]]))=1,VALUE(WEEKNUM(jaar_zip[[#This Row],[Datum]],21))&gt;51),RIGHT(YEAR(jaar_zip[[#This Row],[Datum]])-1,2),RIGHT(YEAR(jaar_zip[[#This Row],[Datum]]),2))&amp;"-"&amp; TEXT(WEEKNUM(jaar_zip[[#This Row],[Datum]],21),"00")</f>
        <v>24-04</v>
      </c>
      <c r="L2491" s="101">
        <f>MONTH(jaar_zip[[#This Row],[Datum]])</f>
        <v>1</v>
      </c>
      <c r="M2491" s="101">
        <f>IF(ISNUMBER(jaar_zip[[#This Row],[etmaaltemperatuur]]),IF(jaar_zip[[#This Row],[etmaaltemperatuur]]&lt;stookgrens,stookgrens-jaar_zip[[#This Row],[etmaaltemperatuur]],0),"")</f>
        <v>8</v>
      </c>
      <c r="N2491" s="101">
        <f>IF(ISNUMBER(jaar_zip[[#This Row],[graaddagen]]),IF(OR(MONTH(jaar_zip[[#This Row],[Datum]])=1,MONTH(jaar_zip[[#This Row],[Datum]])=2,MONTH(jaar_zip[[#This Row],[Datum]])=11,MONTH(jaar_zip[[#This Row],[Datum]])=12),1.1,IF(OR(MONTH(jaar_zip[[#This Row],[Datum]])=3,MONTH(jaar_zip[[#This Row],[Datum]])=10),1,0.8))*jaar_zip[[#This Row],[graaddagen]],"")</f>
        <v>8.8000000000000007</v>
      </c>
      <c r="O2491" s="101">
        <f>IF(ISNUMBER(jaar_zip[[#This Row],[etmaaltemperatuur]]),IF(jaar_zip[[#This Row],[etmaaltemperatuur]]&gt;stookgrens,jaar_zip[[#This Row],[etmaaltemperatuur]]-stookgrens,0),"")</f>
        <v>0</v>
      </c>
    </row>
    <row r="2492" spans="1:15" x14ac:dyDescent="0.25">
      <c r="A2492">
        <v>269</v>
      </c>
      <c r="B2492">
        <v>20240125</v>
      </c>
      <c r="C2492">
        <v>3.8</v>
      </c>
      <c r="D2492">
        <v>6.6</v>
      </c>
      <c r="E2492">
        <v>288</v>
      </c>
      <c r="F2492">
        <v>1.2</v>
      </c>
      <c r="G2492">
        <v>1026</v>
      </c>
      <c r="H2492">
        <v>91</v>
      </c>
      <c r="I2492" s="101" t="s">
        <v>21</v>
      </c>
      <c r="J2492" s="1">
        <f>DATEVALUE(RIGHT(jaar_zip[[#This Row],[YYYYMMDD]],2)&amp;"-"&amp;MID(jaar_zip[[#This Row],[YYYYMMDD]],5,2)&amp;"-"&amp;LEFT(jaar_zip[[#This Row],[YYYYMMDD]],4))</f>
        <v>45316</v>
      </c>
      <c r="K2492" s="101" t="str">
        <f>IF(AND(VALUE(MONTH(jaar_zip[[#This Row],[Datum]]))=1,VALUE(WEEKNUM(jaar_zip[[#This Row],[Datum]],21))&gt;51),RIGHT(YEAR(jaar_zip[[#This Row],[Datum]])-1,2),RIGHT(YEAR(jaar_zip[[#This Row],[Datum]]),2))&amp;"-"&amp; TEXT(WEEKNUM(jaar_zip[[#This Row],[Datum]],21),"00")</f>
        <v>24-04</v>
      </c>
      <c r="L2492" s="101">
        <f>MONTH(jaar_zip[[#This Row],[Datum]])</f>
        <v>1</v>
      </c>
      <c r="M2492" s="101">
        <f>IF(ISNUMBER(jaar_zip[[#This Row],[etmaaltemperatuur]]),IF(jaar_zip[[#This Row],[etmaaltemperatuur]]&lt;stookgrens,stookgrens-jaar_zip[[#This Row],[etmaaltemperatuur]],0),"")</f>
        <v>11.4</v>
      </c>
      <c r="N2492" s="101">
        <f>IF(ISNUMBER(jaar_zip[[#This Row],[graaddagen]]),IF(OR(MONTH(jaar_zip[[#This Row],[Datum]])=1,MONTH(jaar_zip[[#This Row],[Datum]])=2,MONTH(jaar_zip[[#This Row],[Datum]])=11,MONTH(jaar_zip[[#This Row],[Datum]])=12),1.1,IF(OR(MONTH(jaar_zip[[#This Row],[Datum]])=3,MONTH(jaar_zip[[#This Row],[Datum]])=10),1,0.8))*jaar_zip[[#This Row],[graaddagen]],"")</f>
        <v>12.540000000000001</v>
      </c>
      <c r="O2492" s="101">
        <f>IF(ISNUMBER(jaar_zip[[#This Row],[etmaaltemperatuur]]),IF(jaar_zip[[#This Row],[etmaaltemperatuur]]&gt;stookgrens,jaar_zip[[#This Row],[etmaaltemperatuur]]-stookgrens,0),"")</f>
        <v>0</v>
      </c>
    </row>
    <row r="2493" spans="1:15" x14ac:dyDescent="0.25">
      <c r="A2493">
        <v>269</v>
      </c>
      <c r="B2493">
        <v>20240126</v>
      </c>
      <c r="C2493">
        <v>7.5</v>
      </c>
      <c r="D2493">
        <v>7.7</v>
      </c>
      <c r="E2493">
        <v>307</v>
      </c>
      <c r="F2493">
        <v>4.5999999999999996</v>
      </c>
      <c r="G2493">
        <v>1024.3</v>
      </c>
      <c r="H2493">
        <v>84</v>
      </c>
      <c r="I2493" s="101" t="s">
        <v>21</v>
      </c>
      <c r="J2493" s="1">
        <f>DATEVALUE(RIGHT(jaar_zip[[#This Row],[YYYYMMDD]],2)&amp;"-"&amp;MID(jaar_zip[[#This Row],[YYYYMMDD]],5,2)&amp;"-"&amp;LEFT(jaar_zip[[#This Row],[YYYYMMDD]],4))</f>
        <v>45317</v>
      </c>
      <c r="K2493" s="101" t="str">
        <f>IF(AND(VALUE(MONTH(jaar_zip[[#This Row],[Datum]]))=1,VALUE(WEEKNUM(jaar_zip[[#This Row],[Datum]],21))&gt;51),RIGHT(YEAR(jaar_zip[[#This Row],[Datum]])-1,2),RIGHT(YEAR(jaar_zip[[#This Row],[Datum]]),2))&amp;"-"&amp; TEXT(WEEKNUM(jaar_zip[[#This Row],[Datum]],21),"00")</f>
        <v>24-04</v>
      </c>
      <c r="L2493" s="101">
        <f>MONTH(jaar_zip[[#This Row],[Datum]])</f>
        <v>1</v>
      </c>
      <c r="M2493" s="101">
        <f>IF(ISNUMBER(jaar_zip[[#This Row],[etmaaltemperatuur]]),IF(jaar_zip[[#This Row],[etmaaltemperatuur]]&lt;stookgrens,stookgrens-jaar_zip[[#This Row],[etmaaltemperatuur]],0),"")</f>
        <v>10.3</v>
      </c>
      <c r="N2493" s="101">
        <f>IF(ISNUMBER(jaar_zip[[#This Row],[graaddagen]]),IF(OR(MONTH(jaar_zip[[#This Row],[Datum]])=1,MONTH(jaar_zip[[#This Row],[Datum]])=2,MONTH(jaar_zip[[#This Row],[Datum]])=11,MONTH(jaar_zip[[#This Row],[Datum]])=12),1.1,IF(OR(MONTH(jaar_zip[[#This Row],[Datum]])=3,MONTH(jaar_zip[[#This Row],[Datum]])=10),1,0.8))*jaar_zip[[#This Row],[graaddagen]],"")</f>
        <v>11.330000000000002</v>
      </c>
      <c r="O2493" s="101">
        <f>IF(ISNUMBER(jaar_zip[[#This Row],[etmaaltemperatuur]]),IF(jaar_zip[[#This Row],[etmaaltemperatuur]]&gt;stookgrens,jaar_zip[[#This Row],[etmaaltemperatuur]]-stookgrens,0),"")</f>
        <v>0</v>
      </c>
    </row>
    <row r="2494" spans="1:15" x14ac:dyDescent="0.25">
      <c r="A2494">
        <v>269</v>
      </c>
      <c r="B2494">
        <v>20240127</v>
      </c>
      <c r="C2494">
        <v>3.6</v>
      </c>
      <c r="D2494">
        <v>3</v>
      </c>
      <c r="E2494">
        <v>544</v>
      </c>
      <c r="F2494">
        <v>0</v>
      </c>
      <c r="G2494">
        <v>1034.2</v>
      </c>
      <c r="H2494">
        <v>86</v>
      </c>
      <c r="I2494" s="101" t="s">
        <v>21</v>
      </c>
      <c r="J2494" s="1">
        <f>DATEVALUE(RIGHT(jaar_zip[[#This Row],[YYYYMMDD]],2)&amp;"-"&amp;MID(jaar_zip[[#This Row],[YYYYMMDD]],5,2)&amp;"-"&amp;LEFT(jaar_zip[[#This Row],[YYYYMMDD]],4))</f>
        <v>45318</v>
      </c>
      <c r="K2494" s="101" t="str">
        <f>IF(AND(VALUE(MONTH(jaar_zip[[#This Row],[Datum]]))=1,VALUE(WEEKNUM(jaar_zip[[#This Row],[Datum]],21))&gt;51),RIGHT(YEAR(jaar_zip[[#This Row],[Datum]])-1,2),RIGHT(YEAR(jaar_zip[[#This Row],[Datum]]),2))&amp;"-"&amp; TEXT(WEEKNUM(jaar_zip[[#This Row],[Datum]],21),"00")</f>
        <v>24-04</v>
      </c>
      <c r="L2494" s="101">
        <f>MONTH(jaar_zip[[#This Row],[Datum]])</f>
        <v>1</v>
      </c>
      <c r="M2494" s="101">
        <f>IF(ISNUMBER(jaar_zip[[#This Row],[etmaaltemperatuur]]),IF(jaar_zip[[#This Row],[etmaaltemperatuur]]&lt;stookgrens,stookgrens-jaar_zip[[#This Row],[etmaaltemperatuur]],0),"")</f>
        <v>15</v>
      </c>
      <c r="N2494" s="101">
        <f>IF(ISNUMBER(jaar_zip[[#This Row],[graaddagen]]),IF(OR(MONTH(jaar_zip[[#This Row],[Datum]])=1,MONTH(jaar_zip[[#This Row],[Datum]])=2,MONTH(jaar_zip[[#This Row],[Datum]])=11,MONTH(jaar_zip[[#This Row],[Datum]])=12),1.1,IF(OR(MONTH(jaar_zip[[#This Row],[Datum]])=3,MONTH(jaar_zip[[#This Row],[Datum]])=10),1,0.8))*jaar_zip[[#This Row],[graaddagen]],"")</f>
        <v>16.5</v>
      </c>
      <c r="O2494" s="101">
        <f>IF(ISNUMBER(jaar_zip[[#This Row],[etmaaltemperatuur]]),IF(jaar_zip[[#This Row],[etmaaltemperatuur]]&gt;stookgrens,jaar_zip[[#This Row],[etmaaltemperatuur]]-stookgrens,0),"")</f>
        <v>0</v>
      </c>
    </row>
    <row r="2495" spans="1:15" x14ac:dyDescent="0.25">
      <c r="A2495">
        <v>269</v>
      </c>
      <c r="B2495">
        <v>20240128</v>
      </c>
      <c r="C2495">
        <v>3</v>
      </c>
      <c r="D2495">
        <v>4.4000000000000004</v>
      </c>
      <c r="E2495">
        <v>599</v>
      </c>
      <c r="F2495">
        <v>0</v>
      </c>
      <c r="G2495">
        <v>1027.2</v>
      </c>
      <c r="H2495">
        <v>71</v>
      </c>
      <c r="I2495" s="101" t="s">
        <v>21</v>
      </c>
      <c r="J2495" s="1">
        <f>DATEVALUE(RIGHT(jaar_zip[[#This Row],[YYYYMMDD]],2)&amp;"-"&amp;MID(jaar_zip[[#This Row],[YYYYMMDD]],5,2)&amp;"-"&amp;LEFT(jaar_zip[[#This Row],[YYYYMMDD]],4))</f>
        <v>45319</v>
      </c>
      <c r="K2495" s="101" t="str">
        <f>IF(AND(VALUE(MONTH(jaar_zip[[#This Row],[Datum]]))=1,VALUE(WEEKNUM(jaar_zip[[#This Row],[Datum]],21))&gt;51),RIGHT(YEAR(jaar_zip[[#This Row],[Datum]])-1,2),RIGHT(YEAR(jaar_zip[[#This Row],[Datum]]),2))&amp;"-"&amp; TEXT(WEEKNUM(jaar_zip[[#This Row],[Datum]],21),"00")</f>
        <v>24-04</v>
      </c>
      <c r="L2495" s="101">
        <f>MONTH(jaar_zip[[#This Row],[Datum]])</f>
        <v>1</v>
      </c>
      <c r="M2495" s="101">
        <f>IF(ISNUMBER(jaar_zip[[#This Row],[etmaaltemperatuur]]),IF(jaar_zip[[#This Row],[etmaaltemperatuur]]&lt;stookgrens,stookgrens-jaar_zip[[#This Row],[etmaaltemperatuur]],0),"")</f>
        <v>13.6</v>
      </c>
      <c r="N2495" s="101">
        <f>IF(ISNUMBER(jaar_zip[[#This Row],[graaddagen]]),IF(OR(MONTH(jaar_zip[[#This Row],[Datum]])=1,MONTH(jaar_zip[[#This Row],[Datum]])=2,MONTH(jaar_zip[[#This Row],[Datum]])=11,MONTH(jaar_zip[[#This Row],[Datum]])=12),1.1,IF(OR(MONTH(jaar_zip[[#This Row],[Datum]])=3,MONTH(jaar_zip[[#This Row],[Datum]])=10),1,0.8))*jaar_zip[[#This Row],[graaddagen]],"")</f>
        <v>14.96</v>
      </c>
      <c r="O2495" s="101">
        <f>IF(ISNUMBER(jaar_zip[[#This Row],[etmaaltemperatuur]]),IF(jaar_zip[[#This Row],[etmaaltemperatuur]]&gt;stookgrens,jaar_zip[[#This Row],[etmaaltemperatuur]]-stookgrens,0),"")</f>
        <v>0</v>
      </c>
    </row>
    <row r="2496" spans="1:15" x14ac:dyDescent="0.25">
      <c r="A2496">
        <v>269</v>
      </c>
      <c r="B2496">
        <v>20240129</v>
      </c>
      <c r="C2496">
        <v>3.2</v>
      </c>
      <c r="D2496">
        <v>6.1</v>
      </c>
      <c r="E2496">
        <v>432</v>
      </c>
      <c r="F2496">
        <v>0</v>
      </c>
      <c r="G2496">
        <v>1025.3</v>
      </c>
      <c r="H2496">
        <v>83</v>
      </c>
      <c r="I2496" s="101" t="s">
        <v>21</v>
      </c>
      <c r="J2496" s="1">
        <f>DATEVALUE(RIGHT(jaar_zip[[#This Row],[YYYYMMDD]],2)&amp;"-"&amp;MID(jaar_zip[[#This Row],[YYYYMMDD]],5,2)&amp;"-"&amp;LEFT(jaar_zip[[#This Row],[YYYYMMDD]],4))</f>
        <v>45320</v>
      </c>
      <c r="K2496" s="101" t="str">
        <f>IF(AND(VALUE(MONTH(jaar_zip[[#This Row],[Datum]]))=1,VALUE(WEEKNUM(jaar_zip[[#This Row],[Datum]],21))&gt;51),RIGHT(YEAR(jaar_zip[[#This Row],[Datum]])-1,2),RIGHT(YEAR(jaar_zip[[#This Row],[Datum]]),2))&amp;"-"&amp; TEXT(WEEKNUM(jaar_zip[[#This Row],[Datum]],21),"00")</f>
        <v>24-05</v>
      </c>
      <c r="L2496" s="101">
        <f>MONTH(jaar_zip[[#This Row],[Datum]])</f>
        <v>1</v>
      </c>
      <c r="M2496" s="101">
        <f>IF(ISNUMBER(jaar_zip[[#This Row],[etmaaltemperatuur]]),IF(jaar_zip[[#This Row],[etmaaltemperatuur]]&lt;stookgrens,stookgrens-jaar_zip[[#This Row],[etmaaltemperatuur]],0),"")</f>
        <v>11.9</v>
      </c>
      <c r="N2496" s="101">
        <f>IF(ISNUMBER(jaar_zip[[#This Row],[graaddagen]]),IF(OR(MONTH(jaar_zip[[#This Row],[Datum]])=1,MONTH(jaar_zip[[#This Row],[Datum]])=2,MONTH(jaar_zip[[#This Row],[Datum]])=11,MONTH(jaar_zip[[#This Row],[Datum]])=12),1.1,IF(OR(MONTH(jaar_zip[[#This Row],[Datum]])=3,MONTH(jaar_zip[[#This Row],[Datum]])=10),1,0.8))*jaar_zip[[#This Row],[graaddagen]],"")</f>
        <v>13.090000000000002</v>
      </c>
      <c r="O2496" s="101">
        <f>IF(ISNUMBER(jaar_zip[[#This Row],[etmaaltemperatuur]]),IF(jaar_zip[[#This Row],[etmaaltemperatuur]]&gt;stookgrens,jaar_zip[[#This Row],[etmaaltemperatuur]]-stookgrens,0),"")</f>
        <v>0</v>
      </c>
    </row>
    <row r="2497" spans="1:15" x14ac:dyDescent="0.25">
      <c r="A2497">
        <v>269</v>
      </c>
      <c r="B2497">
        <v>20240130</v>
      </c>
      <c r="C2497">
        <v>5.2</v>
      </c>
      <c r="D2497">
        <v>7.5</v>
      </c>
      <c r="E2497">
        <v>185</v>
      </c>
      <c r="F2497">
        <v>0.8</v>
      </c>
      <c r="G2497">
        <v>1027.0999999999999</v>
      </c>
      <c r="H2497">
        <v>90</v>
      </c>
      <c r="I2497" s="101" t="s">
        <v>21</v>
      </c>
      <c r="J2497" s="1">
        <f>DATEVALUE(RIGHT(jaar_zip[[#This Row],[YYYYMMDD]],2)&amp;"-"&amp;MID(jaar_zip[[#This Row],[YYYYMMDD]],5,2)&amp;"-"&amp;LEFT(jaar_zip[[#This Row],[YYYYMMDD]],4))</f>
        <v>45321</v>
      </c>
      <c r="K2497" s="101" t="str">
        <f>IF(AND(VALUE(MONTH(jaar_zip[[#This Row],[Datum]]))=1,VALUE(WEEKNUM(jaar_zip[[#This Row],[Datum]],21))&gt;51),RIGHT(YEAR(jaar_zip[[#This Row],[Datum]])-1,2),RIGHT(YEAR(jaar_zip[[#This Row],[Datum]]),2))&amp;"-"&amp; TEXT(WEEKNUM(jaar_zip[[#This Row],[Datum]],21),"00")</f>
        <v>24-05</v>
      </c>
      <c r="L2497" s="101">
        <f>MONTH(jaar_zip[[#This Row],[Datum]])</f>
        <v>1</v>
      </c>
      <c r="M2497" s="101">
        <f>IF(ISNUMBER(jaar_zip[[#This Row],[etmaaltemperatuur]]),IF(jaar_zip[[#This Row],[etmaaltemperatuur]]&lt;stookgrens,stookgrens-jaar_zip[[#This Row],[etmaaltemperatuur]],0),"")</f>
        <v>10.5</v>
      </c>
      <c r="N2497" s="101">
        <f>IF(ISNUMBER(jaar_zip[[#This Row],[graaddagen]]),IF(OR(MONTH(jaar_zip[[#This Row],[Datum]])=1,MONTH(jaar_zip[[#This Row],[Datum]])=2,MONTH(jaar_zip[[#This Row],[Datum]])=11,MONTH(jaar_zip[[#This Row],[Datum]])=12),1.1,IF(OR(MONTH(jaar_zip[[#This Row],[Datum]])=3,MONTH(jaar_zip[[#This Row],[Datum]])=10),1,0.8))*jaar_zip[[#This Row],[graaddagen]],"")</f>
        <v>11.55</v>
      </c>
      <c r="O2497" s="101">
        <f>IF(ISNUMBER(jaar_zip[[#This Row],[etmaaltemperatuur]]),IF(jaar_zip[[#This Row],[etmaaltemperatuur]]&gt;stookgrens,jaar_zip[[#This Row],[etmaaltemperatuur]]-stookgrens,0),"")</f>
        <v>0</v>
      </c>
    </row>
    <row r="2498" spans="1:15" x14ac:dyDescent="0.25">
      <c r="A2498">
        <v>269</v>
      </c>
      <c r="B2498">
        <v>20240131</v>
      </c>
      <c r="C2498">
        <v>5.5</v>
      </c>
      <c r="D2498">
        <v>6</v>
      </c>
      <c r="E2498">
        <v>133</v>
      </c>
      <c r="F2498">
        <v>3.9</v>
      </c>
      <c r="G2498">
        <v>1029.2</v>
      </c>
      <c r="H2498">
        <v>83</v>
      </c>
      <c r="I2498" s="101" t="s">
        <v>21</v>
      </c>
      <c r="J2498" s="1">
        <f>DATEVALUE(RIGHT(jaar_zip[[#This Row],[YYYYMMDD]],2)&amp;"-"&amp;MID(jaar_zip[[#This Row],[YYYYMMDD]],5,2)&amp;"-"&amp;LEFT(jaar_zip[[#This Row],[YYYYMMDD]],4))</f>
        <v>45322</v>
      </c>
      <c r="K2498" s="101" t="str">
        <f>IF(AND(VALUE(MONTH(jaar_zip[[#This Row],[Datum]]))=1,VALUE(WEEKNUM(jaar_zip[[#This Row],[Datum]],21))&gt;51),RIGHT(YEAR(jaar_zip[[#This Row],[Datum]])-1,2),RIGHT(YEAR(jaar_zip[[#This Row],[Datum]]),2))&amp;"-"&amp; TEXT(WEEKNUM(jaar_zip[[#This Row],[Datum]],21),"00")</f>
        <v>24-05</v>
      </c>
      <c r="L2498" s="101">
        <f>MONTH(jaar_zip[[#This Row],[Datum]])</f>
        <v>1</v>
      </c>
      <c r="M2498" s="101">
        <f>IF(ISNUMBER(jaar_zip[[#This Row],[etmaaltemperatuur]]),IF(jaar_zip[[#This Row],[etmaaltemperatuur]]&lt;stookgrens,stookgrens-jaar_zip[[#This Row],[etmaaltemperatuur]],0),"")</f>
        <v>12</v>
      </c>
      <c r="N2498" s="101">
        <f>IF(ISNUMBER(jaar_zip[[#This Row],[graaddagen]]),IF(OR(MONTH(jaar_zip[[#This Row],[Datum]])=1,MONTH(jaar_zip[[#This Row],[Datum]])=2,MONTH(jaar_zip[[#This Row],[Datum]])=11,MONTH(jaar_zip[[#This Row],[Datum]])=12),1.1,IF(OR(MONTH(jaar_zip[[#This Row],[Datum]])=3,MONTH(jaar_zip[[#This Row],[Datum]])=10),1,0.8))*jaar_zip[[#This Row],[graaddagen]],"")</f>
        <v>13.200000000000001</v>
      </c>
      <c r="O2498" s="101">
        <f>IF(ISNUMBER(jaar_zip[[#This Row],[etmaaltemperatuur]]),IF(jaar_zip[[#This Row],[etmaaltemperatuur]]&gt;stookgrens,jaar_zip[[#This Row],[etmaaltemperatuur]]-stookgrens,0),"")</f>
        <v>0</v>
      </c>
    </row>
    <row r="2499" spans="1:15" x14ac:dyDescent="0.25">
      <c r="A2499">
        <v>269</v>
      </c>
      <c r="B2499">
        <v>20240201</v>
      </c>
      <c r="C2499">
        <v>4.4000000000000004</v>
      </c>
      <c r="D2499">
        <v>5.9</v>
      </c>
      <c r="E2499">
        <v>580</v>
      </c>
      <c r="F2499">
        <v>0.6</v>
      </c>
      <c r="G2499">
        <v>1029.2</v>
      </c>
      <c r="H2499">
        <v>86</v>
      </c>
      <c r="I2499" s="101" t="s">
        <v>21</v>
      </c>
      <c r="J2499" s="1">
        <f>DATEVALUE(RIGHT(jaar_zip[[#This Row],[YYYYMMDD]],2)&amp;"-"&amp;MID(jaar_zip[[#This Row],[YYYYMMDD]],5,2)&amp;"-"&amp;LEFT(jaar_zip[[#This Row],[YYYYMMDD]],4))</f>
        <v>45323</v>
      </c>
      <c r="K2499" s="101" t="str">
        <f>IF(AND(VALUE(MONTH(jaar_zip[[#This Row],[Datum]]))=1,VALUE(WEEKNUM(jaar_zip[[#This Row],[Datum]],21))&gt;51),RIGHT(YEAR(jaar_zip[[#This Row],[Datum]])-1,2),RIGHT(YEAR(jaar_zip[[#This Row],[Datum]]),2))&amp;"-"&amp; TEXT(WEEKNUM(jaar_zip[[#This Row],[Datum]],21),"00")</f>
        <v>24-05</v>
      </c>
      <c r="L2499" s="101">
        <f>MONTH(jaar_zip[[#This Row],[Datum]])</f>
        <v>2</v>
      </c>
      <c r="M2499" s="101">
        <f>IF(ISNUMBER(jaar_zip[[#This Row],[etmaaltemperatuur]]),IF(jaar_zip[[#This Row],[etmaaltemperatuur]]&lt;stookgrens,stookgrens-jaar_zip[[#This Row],[etmaaltemperatuur]],0),"")</f>
        <v>12.1</v>
      </c>
      <c r="N2499" s="101">
        <f>IF(ISNUMBER(jaar_zip[[#This Row],[graaddagen]]),IF(OR(MONTH(jaar_zip[[#This Row],[Datum]])=1,MONTH(jaar_zip[[#This Row],[Datum]])=2,MONTH(jaar_zip[[#This Row],[Datum]])=11,MONTH(jaar_zip[[#This Row],[Datum]])=12),1.1,IF(OR(MONTH(jaar_zip[[#This Row],[Datum]])=3,MONTH(jaar_zip[[#This Row],[Datum]])=10),1,0.8))*jaar_zip[[#This Row],[graaddagen]],"")</f>
        <v>13.31</v>
      </c>
      <c r="O2499" s="101">
        <f>IF(ISNUMBER(jaar_zip[[#This Row],[etmaaltemperatuur]]),IF(jaar_zip[[#This Row],[etmaaltemperatuur]]&gt;stookgrens,jaar_zip[[#This Row],[etmaaltemperatuur]]-stookgrens,0),"")</f>
        <v>0</v>
      </c>
    </row>
    <row r="2500" spans="1:15" x14ac:dyDescent="0.25">
      <c r="A2500">
        <v>269</v>
      </c>
      <c r="B2500">
        <v>20240202</v>
      </c>
      <c r="C2500">
        <v>7</v>
      </c>
      <c r="D2500">
        <v>7.9</v>
      </c>
      <c r="E2500">
        <v>291</v>
      </c>
      <c r="F2500">
        <v>-0.1</v>
      </c>
      <c r="G2500">
        <v>1025.7</v>
      </c>
      <c r="H2500">
        <v>87</v>
      </c>
      <c r="I2500" s="101" t="s">
        <v>21</v>
      </c>
      <c r="J2500" s="1">
        <f>DATEVALUE(RIGHT(jaar_zip[[#This Row],[YYYYMMDD]],2)&amp;"-"&amp;MID(jaar_zip[[#This Row],[YYYYMMDD]],5,2)&amp;"-"&amp;LEFT(jaar_zip[[#This Row],[YYYYMMDD]],4))</f>
        <v>45324</v>
      </c>
      <c r="K2500" s="101" t="str">
        <f>IF(AND(VALUE(MONTH(jaar_zip[[#This Row],[Datum]]))=1,VALUE(WEEKNUM(jaar_zip[[#This Row],[Datum]],21))&gt;51),RIGHT(YEAR(jaar_zip[[#This Row],[Datum]])-1,2),RIGHT(YEAR(jaar_zip[[#This Row],[Datum]]),2))&amp;"-"&amp; TEXT(WEEKNUM(jaar_zip[[#This Row],[Datum]],21),"00")</f>
        <v>24-05</v>
      </c>
      <c r="L2500" s="101">
        <f>MONTH(jaar_zip[[#This Row],[Datum]])</f>
        <v>2</v>
      </c>
      <c r="M2500" s="101">
        <f>IF(ISNUMBER(jaar_zip[[#This Row],[etmaaltemperatuur]]),IF(jaar_zip[[#This Row],[etmaaltemperatuur]]&lt;stookgrens,stookgrens-jaar_zip[[#This Row],[etmaaltemperatuur]],0),"")</f>
        <v>10.1</v>
      </c>
      <c r="N2500" s="101">
        <f>IF(ISNUMBER(jaar_zip[[#This Row],[graaddagen]]),IF(OR(MONTH(jaar_zip[[#This Row],[Datum]])=1,MONTH(jaar_zip[[#This Row],[Datum]])=2,MONTH(jaar_zip[[#This Row],[Datum]])=11,MONTH(jaar_zip[[#This Row],[Datum]])=12),1.1,IF(OR(MONTH(jaar_zip[[#This Row],[Datum]])=3,MONTH(jaar_zip[[#This Row],[Datum]])=10),1,0.8))*jaar_zip[[#This Row],[graaddagen]],"")</f>
        <v>11.110000000000001</v>
      </c>
      <c r="O2500" s="101">
        <f>IF(ISNUMBER(jaar_zip[[#This Row],[etmaaltemperatuur]]),IF(jaar_zip[[#This Row],[etmaaltemperatuur]]&gt;stookgrens,jaar_zip[[#This Row],[etmaaltemperatuur]]-stookgrens,0),"")</f>
        <v>0</v>
      </c>
    </row>
    <row r="2501" spans="1:15" x14ac:dyDescent="0.25">
      <c r="A2501">
        <v>269</v>
      </c>
      <c r="B2501">
        <v>20240203</v>
      </c>
      <c r="C2501">
        <v>6.8</v>
      </c>
      <c r="D2501">
        <v>10.3</v>
      </c>
      <c r="E2501">
        <v>282</v>
      </c>
      <c r="F2501">
        <v>2.8</v>
      </c>
      <c r="G2501">
        <v>1023.4</v>
      </c>
      <c r="H2501">
        <v>87</v>
      </c>
      <c r="I2501" s="101" t="s">
        <v>21</v>
      </c>
      <c r="J2501" s="1">
        <f>DATEVALUE(RIGHT(jaar_zip[[#This Row],[YYYYMMDD]],2)&amp;"-"&amp;MID(jaar_zip[[#This Row],[YYYYMMDD]],5,2)&amp;"-"&amp;LEFT(jaar_zip[[#This Row],[YYYYMMDD]],4))</f>
        <v>45325</v>
      </c>
      <c r="K2501" s="101" t="str">
        <f>IF(AND(VALUE(MONTH(jaar_zip[[#This Row],[Datum]]))=1,VALUE(WEEKNUM(jaar_zip[[#This Row],[Datum]],21))&gt;51),RIGHT(YEAR(jaar_zip[[#This Row],[Datum]])-1,2),RIGHT(YEAR(jaar_zip[[#This Row],[Datum]]),2))&amp;"-"&amp; TEXT(WEEKNUM(jaar_zip[[#This Row],[Datum]],21),"00")</f>
        <v>24-05</v>
      </c>
      <c r="L2501" s="101">
        <f>MONTH(jaar_zip[[#This Row],[Datum]])</f>
        <v>2</v>
      </c>
      <c r="M2501" s="101">
        <f>IF(ISNUMBER(jaar_zip[[#This Row],[etmaaltemperatuur]]),IF(jaar_zip[[#This Row],[etmaaltemperatuur]]&lt;stookgrens,stookgrens-jaar_zip[[#This Row],[etmaaltemperatuur]],0),"")</f>
        <v>7.6999999999999993</v>
      </c>
      <c r="N2501" s="101">
        <f>IF(ISNUMBER(jaar_zip[[#This Row],[graaddagen]]),IF(OR(MONTH(jaar_zip[[#This Row],[Datum]])=1,MONTH(jaar_zip[[#This Row],[Datum]])=2,MONTH(jaar_zip[[#This Row],[Datum]])=11,MONTH(jaar_zip[[#This Row],[Datum]])=12),1.1,IF(OR(MONTH(jaar_zip[[#This Row],[Datum]])=3,MONTH(jaar_zip[[#This Row],[Datum]])=10),1,0.8))*jaar_zip[[#This Row],[graaddagen]],"")</f>
        <v>8.4700000000000006</v>
      </c>
      <c r="O2501" s="101">
        <f>IF(ISNUMBER(jaar_zip[[#This Row],[etmaaltemperatuur]]),IF(jaar_zip[[#This Row],[etmaaltemperatuur]]&gt;stookgrens,jaar_zip[[#This Row],[etmaaltemperatuur]]-stookgrens,0),"")</f>
        <v>0</v>
      </c>
    </row>
    <row r="2502" spans="1:15" x14ac:dyDescent="0.25">
      <c r="A2502">
        <v>269</v>
      </c>
      <c r="B2502">
        <v>20240204</v>
      </c>
      <c r="C2502">
        <v>8</v>
      </c>
      <c r="D2502">
        <v>9.9</v>
      </c>
      <c r="E2502">
        <v>172</v>
      </c>
      <c r="F2502">
        <v>0.2</v>
      </c>
      <c r="G2502">
        <v>1019.3</v>
      </c>
      <c r="H2502">
        <v>84</v>
      </c>
      <c r="I2502" s="101" t="s">
        <v>21</v>
      </c>
      <c r="J2502" s="1">
        <f>DATEVALUE(RIGHT(jaar_zip[[#This Row],[YYYYMMDD]],2)&amp;"-"&amp;MID(jaar_zip[[#This Row],[YYYYMMDD]],5,2)&amp;"-"&amp;LEFT(jaar_zip[[#This Row],[YYYYMMDD]],4))</f>
        <v>45326</v>
      </c>
      <c r="K2502" s="101" t="str">
        <f>IF(AND(VALUE(MONTH(jaar_zip[[#This Row],[Datum]]))=1,VALUE(WEEKNUM(jaar_zip[[#This Row],[Datum]],21))&gt;51),RIGHT(YEAR(jaar_zip[[#This Row],[Datum]])-1,2),RIGHT(YEAR(jaar_zip[[#This Row],[Datum]]),2))&amp;"-"&amp; TEXT(WEEKNUM(jaar_zip[[#This Row],[Datum]],21),"00")</f>
        <v>24-05</v>
      </c>
      <c r="L2502" s="101">
        <f>MONTH(jaar_zip[[#This Row],[Datum]])</f>
        <v>2</v>
      </c>
      <c r="M2502" s="101">
        <f>IF(ISNUMBER(jaar_zip[[#This Row],[etmaaltemperatuur]]),IF(jaar_zip[[#This Row],[etmaaltemperatuur]]&lt;stookgrens,stookgrens-jaar_zip[[#This Row],[etmaaltemperatuur]],0),"")</f>
        <v>8.1</v>
      </c>
      <c r="N2502" s="101">
        <f>IF(ISNUMBER(jaar_zip[[#This Row],[graaddagen]]),IF(OR(MONTH(jaar_zip[[#This Row],[Datum]])=1,MONTH(jaar_zip[[#This Row],[Datum]])=2,MONTH(jaar_zip[[#This Row],[Datum]])=11,MONTH(jaar_zip[[#This Row],[Datum]])=12),1.1,IF(OR(MONTH(jaar_zip[[#This Row],[Datum]])=3,MONTH(jaar_zip[[#This Row],[Datum]])=10),1,0.8))*jaar_zip[[#This Row],[graaddagen]],"")</f>
        <v>8.91</v>
      </c>
      <c r="O2502" s="101">
        <f>IF(ISNUMBER(jaar_zip[[#This Row],[etmaaltemperatuur]]),IF(jaar_zip[[#This Row],[etmaaltemperatuur]]&gt;stookgrens,jaar_zip[[#This Row],[etmaaltemperatuur]]-stookgrens,0),"")</f>
        <v>0</v>
      </c>
    </row>
    <row r="2503" spans="1:15" x14ac:dyDescent="0.25">
      <c r="A2503">
        <v>269</v>
      </c>
      <c r="B2503">
        <v>20240205</v>
      </c>
      <c r="C2503">
        <v>10.7</v>
      </c>
      <c r="D2503">
        <v>9.6999999999999993</v>
      </c>
      <c r="E2503">
        <v>282</v>
      </c>
      <c r="F2503">
        <v>-0.1</v>
      </c>
      <c r="G2503">
        <v>1015.9</v>
      </c>
      <c r="H2503">
        <v>81</v>
      </c>
      <c r="I2503" s="101" t="s">
        <v>21</v>
      </c>
      <c r="J2503" s="1">
        <f>DATEVALUE(RIGHT(jaar_zip[[#This Row],[YYYYMMDD]],2)&amp;"-"&amp;MID(jaar_zip[[#This Row],[YYYYMMDD]],5,2)&amp;"-"&amp;LEFT(jaar_zip[[#This Row],[YYYYMMDD]],4))</f>
        <v>45327</v>
      </c>
      <c r="K2503" s="101" t="str">
        <f>IF(AND(VALUE(MONTH(jaar_zip[[#This Row],[Datum]]))=1,VALUE(WEEKNUM(jaar_zip[[#This Row],[Datum]],21))&gt;51),RIGHT(YEAR(jaar_zip[[#This Row],[Datum]])-1,2),RIGHT(YEAR(jaar_zip[[#This Row],[Datum]]),2))&amp;"-"&amp; TEXT(WEEKNUM(jaar_zip[[#This Row],[Datum]],21),"00")</f>
        <v>24-06</v>
      </c>
      <c r="L2503" s="101">
        <f>MONTH(jaar_zip[[#This Row],[Datum]])</f>
        <v>2</v>
      </c>
      <c r="M2503" s="101">
        <f>IF(ISNUMBER(jaar_zip[[#This Row],[etmaaltemperatuur]]),IF(jaar_zip[[#This Row],[etmaaltemperatuur]]&lt;stookgrens,stookgrens-jaar_zip[[#This Row],[etmaaltemperatuur]],0),"")</f>
        <v>8.3000000000000007</v>
      </c>
      <c r="N2503" s="101">
        <f>IF(ISNUMBER(jaar_zip[[#This Row],[graaddagen]]),IF(OR(MONTH(jaar_zip[[#This Row],[Datum]])=1,MONTH(jaar_zip[[#This Row],[Datum]])=2,MONTH(jaar_zip[[#This Row],[Datum]])=11,MONTH(jaar_zip[[#This Row],[Datum]])=12),1.1,IF(OR(MONTH(jaar_zip[[#This Row],[Datum]])=3,MONTH(jaar_zip[[#This Row],[Datum]])=10),1,0.8))*jaar_zip[[#This Row],[graaddagen]],"")</f>
        <v>9.1300000000000008</v>
      </c>
      <c r="O2503" s="101">
        <f>IF(ISNUMBER(jaar_zip[[#This Row],[etmaaltemperatuur]]),IF(jaar_zip[[#This Row],[etmaaltemperatuur]]&gt;stookgrens,jaar_zip[[#This Row],[etmaaltemperatuur]]-stookgrens,0),"")</f>
        <v>0</v>
      </c>
    </row>
    <row r="2504" spans="1:15" x14ac:dyDescent="0.25">
      <c r="A2504">
        <v>269</v>
      </c>
      <c r="B2504">
        <v>20240206</v>
      </c>
      <c r="C2504">
        <v>11.1</v>
      </c>
      <c r="D2504">
        <v>10.199999999999999</v>
      </c>
      <c r="E2504">
        <v>199</v>
      </c>
      <c r="F2504">
        <v>14.6</v>
      </c>
      <c r="G2504">
        <v>1006</v>
      </c>
      <c r="H2504">
        <v>82</v>
      </c>
      <c r="I2504" s="101" t="s">
        <v>21</v>
      </c>
      <c r="J2504" s="1">
        <f>DATEVALUE(RIGHT(jaar_zip[[#This Row],[YYYYMMDD]],2)&amp;"-"&amp;MID(jaar_zip[[#This Row],[YYYYMMDD]],5,2)&amp;"-"&amp;LEFT(jaar_zip[[#This Row],[YYYYMMDD]],4))</f>
        <v>45328</v>
      </c>
      <c r="K2504" s="101" t="str">
        <f>IF(AND(VALUE(MONTH(jaar_zip[[#This Row],[Datum]]))=1,VALUE(WEEKNUM(jaar_zip[[#This Row],[Datum]],21))&gt;51),RIGHT(YEAR(jaar_zip[[#This Row],[Datum]])-1,2),RIGHT(YEAR(jaar_zip[[#This Row],[Datum]]),2))&amp;"-"&amp; TEXT(WEEKNUM(jaar_zip[[#This Row],[Datum]],21),"00")</f>
        <v>24-06</v>
      </c>
      <c r="L2504" s="101">
        <f>MONTH(jaar_zip[[#This Row],[Datum]])</f>
        <v>2</v>
      </c>
      <c r="M2504" s="101">
        <f>IF(ISNUMBER(jaar_zip[[#This Row],[etmaaltemperatuur]]),IF(jaar_zip[[#This Row],[etmaaltemperatuur]]&lt;stookgrens,stookgrens-jaar_zip[[#This Row],[etmaaltemperatuur]],0),"")</f>
        <v>7.8000000000000007</v>
      </c>
      <c r="N2504" s="101">
        <f>IF(ISNUMBER(jaar_zip[[#This Row],[graaddagen]]),IF(OR(MONTH(jaar_zip[[#This Row],[Datum]])=1,MONTH(jaar_zip[[#This Row],[Datum]])=2,MONTH(jaar_zip[[#This Row],[Datum]])=11,MONTH(jaar_zip[[#This Row],[Datum]])=12),1.1,IF(OR(MONTH(jaar_zip[[#This Row],[Datum]])=3,MONTH(jaar_zip[[#This Row],[Datum]])=10),1,0.8))*jaar_zip[[#This Row],[graaddagen]],"")</f>
        <v>8.5800000000000018</v>
      </c>
      <c r="O2504" s="101">
        <f>IF(ISNUMBER(jaar_zip[[#This Row],[etmaaltemperatuur]]),IF(jaar_zip[[#This Row],[etmaaltemperatuur]]&gt;stookgrens,jaar_zip[[#This Row],[etmaaltemperatuur]]-stookgrens,0),"")</f>
        <v>0</v>
      </c>
    </row>
    <row r="2505" spans="1:15" x14ac:dyDescent="0.25">
      <c r="A2505">
        <v>269</v>
      </c>
      <c r="B2505">
        <v>20240207</v>
      </c>
      <c r="C2505">
        <v>1.9</v>
      </c>
      <c r="D2505">
        <v>4.5</v>
      </c>
      <c r="E2505">
        <v>461</v>
      </c>
      <c r="F2505">
        <v>1.5</v>
      </c>
      <c r="G2505">
        <v>1005.1</v>
      </c>
      <c r="H2505">
        <v>78</v>
      </c>
      <c r="I2505" s="101" t="s">
        <v>21</v>
      </c>
      <c r="J2505" s="1">
        <f>DATEVALUE(RIGHT(jaar_zip[[#This Row],[YYYYMMDD]],2)&amp;"-"&amp;MID(jaar_zip[[#This Row],[YYYYMMDD]],5,2)&amp;"-"&amp;LEFT(jaar_zip[[#This Row],[YYYYMMDD]],4))</f>
        <v>45329</v>
      </c>
      <c r="K2505" s="101" t="str">
        <f>IF(AND(VALUE(MONTH(jaar_zip[[#This Row],[Datum]]))=1,VALUE(WEEKNUM(jaar_zip[[#This Row],[Datum]],21))&gt;51),RIGHT(YEAR(jaar_zip[[#This Row],[Datum]])-1,2),RIGHT(YEAR(jaar_zip[[#This Row],[Datum]]),2))&amp;"-"&amp; TEXT(WEEKNUM(jaar_zip[[#This Row],[Datum]],21),"00")</f>
        <v>24-06</v>
      </c>
      <c r="L2505" s="101">
        <f>MONTH(jaar_zip[[#This Row],[Datum]])</f>
        <v>2</v>
      </c>
      <c r="M2505" s="101">
        <f>IF(ISNUMBER(jaar_zip[[#This Row],[etmaaltemperatuur]]),IF(jaar_zip[[#This Row],[etmaaltemperatuur]]&lt;stookgrens,stookgrens-jaar_zip[[#This Row],[etmaaltemperatuur]],0),"")</f>
        <v>13.5</v>
      </c>
      <c r="N2505" s="101">
        <f>IF(ISNUMBER(jaar_zip[[#This Row],[graaddagen]]),IF(OR(MONTH(jaar_zip[[#This Row],[Datum]])=1,MONTH(jaar_zip[[#This Row],[Datum]])=2,MONTH(jaar_zip[[#This Row],[Datum]])=11,MONTH(jaar_zip[[#This Row],[Datum]])=12),1.1,IF(OR(MONTH(jaar_zip[[#This Row],[Datum]])=3,MONTH(jaar_zip[[#This Row],[Datum]])=10),1,0.8))*jaar_zip[[#This Row],[graaddagen]],"")</f>
        <v>14.850000000000001</v>
      </c>
      <c r="O2505" s="101">
        <f>IF(ISNUMBER(jaar_zip[[#This Row],[etmaaltemperatuur]]),IF(jaar_zip[[#This Row],[etmaaltemperatuur]]&gt;stookgrens,jaar_zip[[#This Row],[etmaaltemperatuur]]-stookgrens,0),"")</f>
        <v>0</v>
      </c>
    </row>
    <row r="2506" spans="1:15" x14ac:dyDescent="0.25">
      <c r="A2506">
        <v>269</v>
      </c>
      <c r="B2506">
        <v>20240208</v>
      </c>
      <c r="C2506">
        <v>3.7</v>
      </c>
      <c r="D2506">
        <v>2.1</v>
      </c>
      <c r="E2506">
        <v>146</v>
      </c>
      <c r="F2506">
        <v>11.8</v>
      </c>
      <c r="G2506">
        <v>996.9</v>
      </c>
      <c r="H2506">
        <v>91</v>
      </c>
      <c r="I2506" s="101" t="s">
        <v>21</v>
      </c>
      <c r="J2506" s="1">
        <f>DATEVALUE(RIGHT(jaar_zip[[#This Row],[YYYYMMDD]],2)&amp;"-"&amp;MID(jaar_zip[[#This Row],[YYYYMMDD]],5,2)&amp;"-"&amp;LEFT(jaar_zip[[#This Row],[YYYYMMDD]],4))</f>
        <v>45330</v>
      </c>
      <c r="K2506" s="101" t="str">
        <f>IF(AND(VALUE(MONTH(jaar_zip[[#This Row],[Datum]]))=1,VALUE(WEEKNUM(jaar_zip[[#This Row],[Datum]],21))&gt;51),RIGHT(YEAR(jaar_zip[[#This Row],[Datum]])-1,2),RIGHT(YEAR(jaar_zip[[#This Row],[Datum]]),2))&amp;"-"&amp; TEXT(WEEKNUM(jaar_zip[[#This Row],[Datum]],21),"00")</f>
        <v>24-06</v>
      </c>
      <c r="L2506" s="101">
        <f>MONTH(jaar_zip[[#This Row],[Datum]])</f>
        <v>2</v>
      </c>
      <c r="M2506" s="101">
        <f>IF(ISNUMBER(jaar_zip[[#This Row],[etmaaltemperatuur]]),IF(jaar_zip[[#This Row],[etmaaltemperatuur]]&lt;stookgrens,stookgrens-jaar_zip[[#This Row],[etmaaltemperatuur]],0),"")</f>
        <v>15.9</v>
      </c>
      <c r="N2506" s="101">
        <f>IF(ISNUMBER(jaar_zip[[#This Row],[graaddagen]]),IF(OR(MONTH(jaar_zip[[#This Row],[Datum]])=1,MONTH(jaar_zip[[#This Row],[Datum]])=2,MONTH(jaar_zip[[#This Row],[Datum]])=11,MONTH(jaar_zip[[#This Row],[Datum]])=12),1.1,IF(OR(MONTH(jaar_zip[[#This Row],[Datum]])=3,MONTH(jaar_zip[[#This Row],[Datum]])=10),1,0.8))*jaar_zip[[#This Row],[graaddagen]],"")</f>
        <v>17.490000000000002</v>
      </c>
      <c r="O2506" s="101">
        <f>IF(ISNUMBER(jaar_zip[[#This Row],[etmaaltemperatuur]]),IF(jaar_zip[[#This Row],[etmaaltemperatuur]]&gt;stookgrens,jaar_zip[[#This Row],[etmaaltemperatuur]]-stookgrens,0),"")</f>
        <v>0</v>
      </c>
    </row>
    <row r="2507" spans="1:15" x14ac:dyDescent="0.25">
      <c r="A2507">
        <v>269</v>
      </c>
      <c r="B2507">
        <v>20240209</v>
      </c>
      <c r="C2507">
        <v>4.5</v>
      </c>
      <c r="D2507">
        <v>9.8000000000000007</v>
      </c>
      <c r="E2507">
        <v>255</v>
      </c>
      <c r="F2507">
        <v>6.6</v>
      </c>
      <c r="G2507">
        <v>983.6</v>
      </c>
      <c r="H2507">
        <v>90</v>
      </c>
      <c r="I2507" s="101" t="s">
        <v>21</v>
      </c>
      <c r="J2507" s="1">
        <f>DATEVALUE(RIGHT(jaar_zip[[#This Row],[YYYYMMDD]],2)&amp;"-"&amp;MID(jaar_zip[[#This Row],[YYYYMMDD]],5,2)&amp;"-"&amp;LEFT(jaar_zip[[#This Row],[YYYYMMDD]],4))</f>
        <v>45331</v>
      </c>
      <c r="K2507" s="101" t="str">
        <f>IF(AND(VALUE(MONTH(jaar_zip[[#This Row],[Datum]]))=1,VALUE(WEEKNUM(jaar_zip[[#This Row],[Datum]],21))&gt;51),RIGHT(YEAR(jaar_zip[[#This Row],[Datum]])-1,2),RIGHT(YEAR(jaar_zip[[#This Row],[Datum]]),2))&amp;"-"&amp; TEXT(WEEKNUM(jaar_zip[[#This Row],[Datum]],21),"00")</f>
        <v>24-06</v>
      </c>
      <c r="L2507" s="101">
        <f>MONTH(jaar_zip[[#This Row],[Datum]])</f>
        <v>2</v>
      </c>
      <c r="M2507" s="101">
        <f>IF(ISNUMBER(jaar_zip[[#This Row],[etmaaltemperatuur]]),IF(jaar_zip[[#This Row],[etmaaltemperatuur]]&lt;stookgrens,stookgrens-jaar_zip[[#This Row],[etmaaltemperatuur]],0),"")</f>
        <v>8.1999999999999993</v>
      </c>
      <c r="N2507" s="101">
        <f>IF(ISNUMBER(jaar_zip[[#This Row],[graaddagen]]),IF(OR(MONTH(jaar_zip[[#This Row],[Datum]])=1,MONTH(jaar_zip[[#This Row],[Datum]])=2,MONTH(jaar_zip[[#This Row],[Datum]])=11,MONTH(jaar_zip[[#This Row],[Datum]])=12),1.1,IF(OR(MONTH(jaar_zip[[#This Row],[Datum]])=3,MONTH(jaar_zip[[#This Row],[Datum]])=10),1,0.8))*jaar_zip[[#This Row],[graaddagen]],"")</f>
        <v>9.02</v>
      </c>
      <c r="O2507" s="101">
        <f>IF(ISNUMBER(jaar_zip[[#This Row],[etmaaltemperatuur]]),IF(jaar_zip[[#This Row],[etmaaltemperatuur]]&gt;stookgrens,jaar_zip[[#This Row],[etmaaltemperatuur]]-stookgrens,0),"")</f>
        <v>0</v>
      </c>
    </row>
    <row r="2508" spans="1:15" x14ac:dyDescent="0.25">
      <c r="A2508">
        <v>269</v>
      </c>
      <c r="B2508">
        <v>20240210</v>
      </c>
      <c r="C2508">
        <v>2.7</v>
      </c>
      <c r="D2508">
        <v>10.3</v>
      </c>
      <c r="E2508">
        <v>406</v>
      </c>
      <c r="F2508">
        <v>-0.1</v>
      </c>
      <c r="G2508">
        <v>986.5</v>
      </c>
      <c r="H2508">
        <v>89</v>
      </c>
      <c r="I2508" s="101" t="s">
        <v>21</v>
      </c>
      <c r="J2508" s="1">
        <f>DATEVALUE(RIGHT(jaar_zip[[#This Row],[YYYYMMDD]],2)&amp;"-"&amp;MID(jaar_zip[[#This Row],[YYYYMMDD]],5,2)&amp;"-"&amp;LEFT(jaar_zip[[#This Row],[YYYYMMDD]],4))</f>
        <v>45332</v>
      </c>
      <c r="K2508" s="101" t="str">
        <f>IF(AND(VALUE(MONTH(jaar_zip[[#This Row],[Datum]]))=1,VALUE(WEEKNUM(jaar_zip[[#This Row],[Datum]],21))&gt;51),RIGHT(YEAR(jaar_zip[[#This Row],[Datum]])-1,2),RIGHT(YEAR(jaar_zip[[#This Row],[Datum]]),2))&amp;"-"&amp; TEXT(WEEKNUM(jaar_zip[[#This Row],[Datum]],21),"00")</f>
        <v>24-06</v>
      </c>
      <c r="L2508" s="101">
        <f>MONTH(jaar_zip[[#This Row],[Datum]])</f>
        <v>2</v>
      </c>
      <c r="M2508" s="101">
        <f>IF(ISNUMBER(jaar_zip[[#This Row],[etmaaltemperatuur]]),IF(jaar_zip[[#This Row],[etmaaltemperatuur]]&lt;stookgrens,stookgrens-jaar_zip[[#This Row],[etmaaltemperatuur]],0),"")</f>
        <v>7.6999999999999993</v>
      </c>
      <c r="N2508" s="101">
        <f>IF(ISNUMBER(jaar_zip[[#This Row],[graaddagen]]),IF(OR(MONTH(jaar_zip[[#This Row],[Datum]])=1,MONTH(jaar_zip[[#This Row],[Datum]])=2,MONTH(jaar_zip[[#This Row],[Datum]])=11,MONTH(jaar_zip[[#This Row],[Datum]])=12),1.1,IF(OR(MONTH(jaar_zip[[#This Row],[Datum]])=3,MONTH(jaar_zip[[#This Row],[Datum]])=10),1,0.8))*jaar_zip[[#This Row],[graaddagen]],"")</f>
        <v>8.4700000000000006</v>
      </c>
      <c r="O2508" s="101">
        <f>IF(ISNUMBER(jaar_zip[[#This Row],[etmaaltemperatuur]]),IF(jaar_zip[[#This Row],[etmaaltemperatuur]]&gt;stookgrens,jaar_zip[[#This Row],[etmaaltemperatuur]]-stookgrens,0),"")</f>
        <v>0</v>
      </c>
    </row>
    <row r="2509" spans="1:15" x14ac:dyDescent="0.25">
      <c r="A2509">
        <v>269</v>
      </c>
      <c r="B2509">
        <v>20240211</v>
      </c>
      <c r="C2509">
        <v>3.2</v>
      </c>
      <c r="D2509">
        <v>8.6999999999999993</v>
      </c>
      <c r="E2509">
        <v>236</v>
      </c>
      <c r="F2509">
        <v>1.5</v>
      </c>
      <c r="G2509">
        <v>990.5</v>
      </c>
      <c r="H2509">
        <v>93</v>
      </c>
      <c r="I2509" s="101" t="s">
        <v>21</v>
      </c>
      <c r="J2509" s="1">
        <f>DATEVALUE(RIGHT(jaar_zip[[#This Row],[YYYYMMDD]],2)&amp;"-"&amp;MID(jaar_zip[[#This Row],[YYYYMMDD]],5,2)&amp;"-"&amp;LEFT(jaar_zip[[#This Row],[YYYYMMDD]],4))</f>
        <v>45333</v>
      </c>
      <c r="K2509" s="101" t="str">
        <f>IF(AND(VALUE(MONTH(jaar_zip[[#This Row],[Datum]]))=1,VALUE(WEEKNUM(jaar_zip[[#This Row],[Datum]],21))&gt;51),RIGHT(YEAR(jaar_zip[[#This Row],[Datum]])-1,2),RIGHT(YEAR(jaar_zip[[#This Row],[Datum]]),2))&amp;"-"&amp; TEXT(WEEKNUM(jaar_zip[[#This Row],[Datum]],21),"00")</f>
        <v>24-06</v>
      </c>
      <c r="L2509" s="101">
        <f>MONTH(jaar_zip[[#This Row],[Datum]])</f>
        <v>2</v>
      </c>
      <c r="M2509" s="101">
        <f>IF(ISNUMBER(jaar_zip[[#This Row],[etmaaltemperatuur]]),IF(jaar_zip[[#This Row],[etmaaltemperatuur]]&lt;stookgrens,stookgrens-jaar_zip[[#This Row],[etmaaltemperatuur]],0),"")</f>
        <v>9.3000000000000007</v>
      </c>
      <c r="N2509" s="101">
        <f>IF(ISNUMBER(jaar_zip[[#This Row],[graaddagen]]),IF(OR(MONTH(jaar_zip[[#This Row],[Datum]])=1,MONTH(jaar_zip[[#This Row],[Datum]])=2,MONTH(jaar_zip[[#This Row],[Datum]])=11,MONTH(jaar_zip[[#This Row],[Datum]])=12),1.1,IF(OR(MONTH(jaar_zip[[#This Row],[Datum]])=3,MONTH(jaar_zip[[#This Row],[Datum]])=10),1,0.8))*jaar_zip[[#This Row],[graaddagen]],"")</f>
        <v>10.230000000000002</v>
      </c>
      <c r="O2509" s="101">
        <f>IF(ISNUMBER(jaar_zip[[#This Row],[etmaaltemperatuur]]),IF(jaar_zip[[#This Row],[etmaaltemperatuur]]&gt;stookgrens,jaar_zip[[#This Row],[etmaaltemperatuur]]-stookgrens,0),"")</f>
        <v>0</v>
      </c>
    </row>
    <row r="2510" spans="1:15" x14ac:dyDescent="0.25">
      <c r="A2510">
        <v>269</v>
      </c>
      <c r="B2510">
        <v>20240212</v>
      </c>
      <c r="C2510">
        <v>3.8</v>
      </c>
      <c r="D2510">
        <v>6.2</v>
      </c>
      <c r="E2510">
        <v>511</v>
      </c>
      <c r="F2510">
        <v>0</v>
      </c>
      <c r="G2510">
        <v>1004.4</v>
      </c>
      <c r="H2510">
        <v>89</v>
      </c>
      <c r="I2510" s="101" t="s">
        <v>21</v>
      </c>
      <c r="J2510" s="1">
        <f>DATEVALUE(RIGHT(jaar_zip[[#This Row],[YYYYMMDD]],2)&amp;"-"&amp;MID(jaar_zip[[#This Row],[YYYYMMDD]],5,2)&amp;"-"&amp;LEFT(jaar_zip[[#This Row],[YYYYMMDD]],4))</f>
        <v>45334</v>
      </c>
      <c r="K2510" s="101" t="str">
        <f>IF(AND(VALUE(MONTH(jaar_zip[[#This Row],[Datum]]))=1,VALUE(WEEKNUM(jaar_zip[[#This Row],[Datum]],21))&gt;51),RIGHT(YEAR(jaar_zip[[#This Row],[Datum]])-1,2),RIGHT(YEAR(jaar_zip[[#This Row],[Datum]]),2))&amp;"-"&amp; TEXT(WEEKNUM(jaar_zip[[#This Row],[Datum]],21),"00")</f>
        <v>24-07</v>
      </c>
      <c r="L2510" s="101">
        <f>MONTH(jaar_zip[[#This Row],[Datum]])</f>
        <v>2</v>
      </c>
      <c r="M2510" s="101">
        <f>IF(ISNUMBER(jaar_zip[[#This Row],[etmaaltemperatuur]]),IF(jaar_zip[[#This Row],[etmaaltemperatuur]]&lt;stookgrens,stookgrens-jaar_zip[[#This Row],[etmaaltemperatuur]],0),"")</f>
        <v>11.8</v>
      </c>
      <c r="N2510" s="101">
        <f>IF(ISNUMBER(jaar_zip[[#This Row],[graaddagen]]),IF(OR(MONTH(jaar_zip[[#This Row],[Datum]])=1,MONTH(jaar_zip[[#This Row],[Datum]])=2,MONTH(jaar_zip[[#This Row],[Datum]])=11,MONTH(jaar_zip[[#This Row],[Datum]])=12),1.1,IF(OR(MONTH(jaar_zip[[#This Row],[Datum]])=3,MONTH(jaar_zip[[#This Row],[Datum]])=10),1,0.8))*jaar_zip[[#This Row],[graaddagen]],"")</f>
        <v>12.980000000000002</v>
      </c>
      <c r="O2510" s="101">
        <f>IF(ISNUMBER(jaar_zip[[#This Row],[etmaaltemperatuur]]),IF(jaar_zip[[#This Row],[etmaaltemperatuur]]&gt;stookgrens,jaar_zip[[#This Row],[etmaaltemperatuur]]-stookgrens,0),"")</f>
        <v>0</v>
      </c>
    </row>
    <row r="2511" spans="1:15" x14ac:dyDescent="0.25">
      <c r="A2511">
        <v>269</v>
      </c>
      <c r="B2511">
        <v>20240213</v>
      </c>
      <c r="C2511">
        <v>5.5</v>
      </c>
      <c r="D2511">
        <v>6.6</v>
      </c>
      <c r="E2511">
        <v>648</v>
      </c>
      <c r="F2511">
        <v>0.8</v>
      </c>
      <c r="G2511">
        <v>1014.2</v>
      </c>
      <c r="H2511">
        <v>84</v>
      </c>
      <c r="I2511" s="101" t="s">
        <v>21</v>
      </c>
      <c r="J2511" s="1">
        <f>DATEVALUE(RIGHT(jaar_zip[[#This Row],[YYYYMMDD]],2)&amp;"-"&amp;MID(jaar_zip[[#This Row],[YYYYMMDD]],5,2)&amp;"-"&amp;LEFT(jaar_zip[[#This Row],[YYYYMMDD]],4))</f>
        <v>45335</v>
      </c>
      <c r="K2511" s="101" t="str">
        <f>IF(AND(VALUE(MONTH(jaar_zip[[#This Row],[Datum]]))=1,VALUE(WEEKNUM(jaar_zip[[#This Row],[Datum]],21))&gt;51),RIGHT(YEAR(jaar_zip[[#This Row],[Datum]])-1,2),RIGHT(YEAR(jaar_zip[[#This Row],[Datum]]),2))&amp;"-"&amp; TEXT(WEEKNUM(jaar_zip[[#This Row],[Datum]],21),"00")</f>
        <v>24-07</v>
      </c>
      <c r="L2511" s="101">
        <f>MONTH(jaar_zip[[#This Row],[Datum]])</f>
        <v>2</v>
      </c>
      <c r="M2511" s="101">
        <f>IF(ISNUMBER(jaar_zip[[#This Row],[etmaaltemperatuur]]),IF(jaar_zip[[#This Row],[etmaaltemperatuur]]&lt;stookgrens,stookgrens-jaar_zip[[#This Row],[etmaaltemperatuur]],0),"")</f>
        <v>11.4</v>
      </c>
      <c r="N2511" s="101">
        <f>IF(ISNUMBER(jaar_zip[[#This Row],[graaddagen]]),IF(OR(MONTH(jaar_zip[[#This Row],[Datum]])=1,MONTH(jaar_zip[[#This Row],[Datum]])=2,MONTH(jaar_zip[[#This Row],[Datum]])=11,MONTH(jaar_zip[[#This Row],[Datum]])=12),1.1,IF(OR(MONTH(jaar_zip[[#This Row],[Datum]])=3,MONTH(jaar_zip[[#This Row],[Datum]])=10),1,0.8))*jaar_zip[[#This Row],[graaddagen]],"")</f>
        <v>12.540000000000001</v>
      </c>
      <c r="O2511" s="101">
        <f>IF(ISNUMBER(jaar_zip[[#This Row],[etmaaltemperatuur]]),IF(jaar_zip[[#This Row],[etmaaltemperatuur]]&gt;stookgrens,jaar_zip[[#This Row],[etmaaltemperatuur]]-stookgrens,0),"")</f>
        <v>0</v>
      </c>
    </row>
    <row r="2512" spans="1:15" x14ac:dyDescent="0.25">
      <c r="A2512">
        <v>269</v>
      </c>
      <c r="B2512">
        <v>20240214</v>
      </c>
      <c r="C2512">
        <v>7.2</v>
      </c>
      <c r="D2512">
        <v>10.9</v>
      </c>
      <c r="E2512">
        <v>179</v>
      </c>
      <c r="F2512">
        <v>8</v>
      </c>
      <c r="G2512">
        <v>1013.4</v>
      </c>
      <c r="H2512">
        <v>95</v>
      </c>
      <c r="I2512" s="101" t="s">
        <v>21</v>
      </c>
      <c r="J2512" s="1">
        <f>DATEVALUE(RIGHT(jaar_zip[[#This Row],[YYYYMMDD]],2)&amp;"-"&amp;MID(jaar_zip[[#This Row],[YYYYMMDD]],5,2)&amp;"-"&amp;LEFT(jaar_zip[[#This Row],[YYYYMMDD]],4))</f>
        <v>45336</v>
      </c>
      <c r="K2512" s="101" t="str">
        <f>IF(AND(VALUE(MONTH(jaar_zip[[#This Row],[Datum]]))=1,VALUE(WEEKNUM(jaar_zip[[#This Row],[Datum]],21))&gt;51),RIGHT(YEAR(jaar_zip[[#This Row],[Datum]])-1,2),RIGHT(YEAR(jaar_zip[[#This Row],[Datum]]),2))&amp;"-"&amp; TEXT(WEEKNUM(jaar_zip[[#This Row],[Datum]],21),"00")</f>
        <v>24-07</v>
      </c>
      <c r="L2512" s="101">
        <f>MONTH(jaar_zip[[#This Row],[Datum]])</f>
        <v>2</v>
      </c>
      <c r="M2512" s="101">
        <f>IF(ISNUMBER(jaar_zip[[#This Row],[etmaaltemperatuur]]),IF(jaar_zip[[#This Row],[etmaaltemperatuur]]&lt;stookgrens,stookgrens-jaar_zip[[#This Row],[etmaaltemperatuur]],0),"")</f>
        <v>7.1</v>
      </c>
      <c r="N2512" s="101">
        <f>IF(ISNUMBER(jaar_zip[[#This Row],[graaddagen]]),IF(OR(MONTH(jaar_zip[[#This Row],[Datum]])=1,MONTH(jaar_zip[[#This Row],[Datum]])=2,MONTH(jaar_zip[[#This Row],[Datum]])=11,MONTH(jaar_zip[[#This Row],[Datum]])=12),1.1,IF(OR(MONTH(jaar_zip[[#This Row],[Datum]])=3,MONTH(jaar_zip[[#This Row],[Datum]])=10),1,0.8))*jaar_zip[[#This Row],[graaddagen]],"")</f>
        <v>7.8100000000000005</v>
      </c>
      <c r="O2512" s="101">
        <f>IF(ISNUMBER(jaar_zip[[#This Row],[etmaaltemperatuur]]),IF(jaar_zip[[#This Row],[etmaaltemperatuur]]&gt;stookgrens,jaar_zip[[#This Row],[etmaaltemperatuur]]-stookgrens,0),"")</f>
        <v>0</v>
      </c>
    </row>
    <row r="2513" spans="1:15" x14ac:dyDescent="0.25">
      <c r="A2513">
        <v>269</v>
      </c>
      <c r="B2513">
        <v>20240215</v>
      </c>
      <c r="C2513">
        <v>4.5999999999999996</v>
      </c>
      <c r="D2513">
        <v>12.6</v>
      </c>
      <c r="E2513">
        <v>280</v>
      </c>
      <c r="F2513">
        <v>4.8</v>
      </c>
      <c r="G2513">
        <v>1012.2</v>
      </c>
      <c r="H2513">
        <v>89</v>
      </c>
      <c r="I2513" s="101" t="s">
        <v>21</v>
      </c>
      <c r="J2513" s="1">
        <f>DATEVALUE(RIGHT(jaar_zip[[#This Row],[YYYYMMDD]],2)&amp;"-"&amp;MID(jaar_zip[[#This Row],[YYYYMMDD]],5,2)&amp;"-"&amp;LEFT(jaar_zip[[#This Row],[YYYYMMDD]],4))</f>
        <v>45337</v>
      </c>
      <c r="K2513" s="101" t="str">
        <f>IF(AND(VALUE(MONTH(jaar_zip[[#This Row],[Datum]]))=1,VALUE(WEEKNUM(jaar_zip[[#This Row],[Datum]],21))&gt;51),RIGHT(YEAR(jaar_zip[[#This Row],[Datum]])-1,2),RIGHT(YEAR(jaar_zip[[#This Row],[Datum]]),2))&amp;"-"&amp; TEXT(WEEKNUM(jaar_zip[[#This Row],[Datum]],21),"00")</f>
        <v>24-07</v>
      </c>
      <c r="L2513" s="101">
        <f>MONTH(jaar_zip[[#This Row],[Datum]])</f>
        <v>2</v>
      </c>
      <c r="M2513" s="101">
        <f>IF(ISNUMBER(jaar_zip[[#This Row],[etmaaltemperatuur]]),IF(jaar_zip[[#This Row],[etmaaltemperatuur]]&lt;stookgrens,stookgrens-jaar_zip[[#This Row],[etmaaltemperatuur]],0),"")</f>
        <v>5.4</v>
      </c>
      <c r="N2513" s="101">
        <f>IF(ISNUMBER(jaar_zip[[#This Row],[graaddagen]]),IF(OR(MONTH(jaar_zip[[#This Row],[Datum]])=1,MONTH(jaar_zip[[#This Row],[Datum]])=2,MONTH(jaar_zip[[#This Row],[Datum]])=11,MONTH(jaar_zip[[#This Row],[Datum]])=12),1.1,IF(OR(MONTH(jaar_zip[[#This Row],[Datum]])=3,MONTH(jaar_zip[[#This Row],[Datum]])=10),1,0.8))*jaar_zip[[#This Row],[graaddagen]],"")</f>
        <v>5.9400000000000013</v>
      </c>
      <c r="O2513" s="101">
        <f>IF(ISNUMBER(jaar_zip[[#This Row],[etmaaltemperatuur]]),IF(jaar_zip[[#This Row],[etmaaltemperatuur]]&gt;stookgrens,jaar_zip[[#This Row],[etmaaltemperatuur]]-stookgrens,0),"")</f>
        <v>0</v>
      </c>
    </row>
    <row r="2514" spans="1:15" x14ac:dyDescent="0.25">
      <c r="A2514">
        <v>269</v>
      </c>
      <c r="B2514">
        <v>20240216</v>
      </c>
      <c r="C2514">
        <v>4</v>
      </c>
      <c r="D2514">
        <v>10.7</v>
      </c>
      <c r="E2514">
        <v>234</v>
      </c>
      <c r="F2514">
        <v>1</v>
      </c>
      <c r="G2514">
        <v>1013.8</v>
      </c>
      <c r="H2514">
        <v>90</v>
      </c>
      <c r="I2514" s="101" t="s">
        <v>21</v>
      </c>
      <c r="J2514" s="1">
        <f>DATEVALUE(RIGHT(jaar_zip[[#This Row],[YYYYMMDD]],2)&amp;"-"&amp;MID(jaar_zip[[#This Row],[YYYYMMDD]],5,2)&amp;"-"&amp;LEFT(jaar_zip[[#This Row],[YYYYMMDD]],4))</f>
        <v>45338</v>
      </c>
      <c r="K2514" s="101" t="str">
        <f>IF(AND(VALUE(MONTH(jaar_zip[[#This Row],[Datum]]))=1,VALUE(WEEKNUM(jaar_zip[[#This Row],[Datum]],21))&gt;51),RIGHT(YEAR(jaar_zip[[#This Row],[Datum]])-1,2),RIGHT(YEAR(jaar_zip[[#This Row],[Datum]]),2))&amp;"-"&amp; TEXT(WEEKNUM(jaar_zip[[#This Row],[Datum]],21),"00")</f>
        <v>24-07</v>
      </c>
      <c r="L2514" s="101">
        <f>MONTH(jaar_zip[[#This Row],[Datum]])</f>
        <v>2</v>
      </c>
      <c r="M2514" s="101">
        <f>IF(ISNUMBER(jaar_zip[[#This Row],[etmaaltemperatuur]]),IF(jaar_zip[[#This Row],[etmaaltemperatuur]]&lt;stookgrens,stookgrens-jaar_zip[[#This Row],[etmaaltemperatuur]],0),"")</f>
        <v>7.3000000000000007</v>
      </c>
      <c r="N2514" s="101">
        <f>IF(ISNUMBER(jaar_zip[[#This Row],[graaddagen]]),IF(OR(MONTH(jaar_zip[[#This Row],[Datum]])=1,MONTH(jaar_zip[[#This Row],[Datum]])=2,MONTH(jaar_zip[[#This Row],[Datum]])=11,MONTH(jaar_zip[[#This Row],[Datum]])=12),1.1,IF(OR(MONTH(jaar_zip[[#This Row],[Datum]])=3,MONTH(jaar_zip[[#This Row],[Datum]])=10),1,0.8))*jaar_zip[[#This Row],[graaddagen]],"")</f>
        <v>8.0300000000000011</v>
      </c>
      <c r="O2514" s="101">
        <f>IF(ISNUMBER(jaar_zip[[#This Row],[etmaaltemperatuur]]),IF(jaar_zip[[#This Row],[etmaaltemperatuur]]&gt;stookgrens,jaar_zip[[#This Row],[etmaaltemperatuur]]-stookgrens,0),"")</f>
        <v>0</v>
      </c>
    </row>
    <row r="2515" spans="1:15" x14ac:dyDescent="0.25">
      <c r="A2515">
        <v>269</v>
      </c>
      <c r="B2515">
        <v>20240217</v>
      </c>
      <c r="C2515">
        <v>2.2999999999999998</v>
      </c>
      <c r="D2515">
        <v>9.5</v>
      </c>
      <c r="E2515">
        <v>308</v>
      </c>
      <c r="F2515">
        <v>-0.1</v>
      </c>
      <c r="G2515">
        <v>1029.7</v>
      </c>
      <c r="H2515">
        <v>92</v>
      </c>
      <c r="I2515" s="101" t="s">
        <v>21</v>
      </c>
      <c r="J2515" s="1">
        <f>DATEVALUE(RIGHT(jaar_zip[[#This Row],[YYYYMMDD]],2)&amp;"-"&amp;MID(jaar_zip[[#This Row],[YYYYMMDD]],5,2)&amp;"-"&amp;LEFT(jaar_zip[[#This Row],[YYYYMMDD]],4))</f>
        <v>45339</v>
      </c>
      <c r="K2515" s="101" t="str">
        <f>IF(AND(VALUE(MONTH(jaar_zip[[#This Row],[Datum]]))=1,VALUE(WEEKNUM(jaar_zip[[#This Row],[Datum]],21))&gt;51),RIGHT(YEAR(jaar_zip[[#This Row],[Datum]])-1,2),RIGHT(YEAR(jaar_zip[[#This Row],[Datum]]),2))&amp;"-"&amp; TEXT(WEEKNUM(jaar_zip[[#This Row],[Datum]],21),"00")</f>
        <v>24-07</v>
      </c>
      <c r="L2515" s="101">
        <f>MONTH(jaar_zip[[#This Row],[Datum]])</f>
        <v>2</v>
      </c>
      <c r="M2515" s="101">
        <f>IF(ISNUMBER(jaar_zip[[#This Row],[etmaaltemperatuur]]),IF(jaar_zip[[#This Row],[etmaaltemperatuur]]&lt;stookgrens,stookgrens-jaar_zip[[#This Row],[etmaaltemperatuur]],0),"")</f>
        <v>8.5</v>
      </c>
      <c r="N2515" s="101">
        <f>IF(ISNUMBER(jaar_zip[[#This Row],[graaddagen]]),IF(OR(MONTH(jaar_zip[[#This Row],[Datum]])=1,MONTH(jaar_zip[[#This Row],[Datum]])=2,MONTH(jaar_zip[[#This Row],[Datum]])=11,MONTH(jaar_zip[[#This Row],[Datum]])=12),1.1,IF(OR(MONTH(jaar_zip[[#This Row],[Datum]])=3,MONTH(jaar_zip[[#This Row],[Datum]])=10),1,0.8))*jaar_zip[[#This Row],[graaddagen]],"")</f>
        <v>9.3500000000000014</v>
      </c>
      <c r="O2515" s="101">
        <f>IF(ISNUMBER(jaar_zip[[#This Row],[etmaaltemperatuur]]),IF(jaar_zip[[#This Row],[etmaaltemperatuur]]&gt;stookgrens,jaar_zip[[#This Row],[etmaaltemperatuur]]-stookgrens,0),"")</f>
        <v>0</v>
      </c>
    </row>
    <row r="2516" spans="1:15" x14ac:dyDescent="0.25">
      <c r="A2516">
        <v>269</v>
      </c>
      <c r="B2516">
        <v>20240218</v>
      </c>
      <c r="C2516">
        <v>7.2</v>
      </c>
      <c r="D2516">
        <v>9.3000000000000007</v>
      </c>
      <c r="E2516">
        <v>119</v>
      </c>
      <c r="F2516">
        <v>18.899999999999999</v>
      </c>
      <c r="G2516">
        <v>1022.9</v>
      </c>
      <c r="H2516">
        <v>91</v>
      </c>
      <c r="I2516" s="101" t="s">
        <v>21</v>
      </c>
      <c r="J2516" s="1">
        <f>DATEVALUE(RIGHT(jaar_zip[[#This Row],[YYYYMMDD]],2)&amp;"-"&amp;MID(jaar_zip[[#This Row],[YYYYMMDD]],5,2)&amp;"-"&amp;LEFT(jaar_zip[[#This Row],[YYYYMMDD]],4))</f>
        <v>45340</v>
      </c>
      <c r="K2516" s="101" t="str">
        <f>IF(AND(VALUE(MONTH(jaar_zip[[#This Row],[Datum]]))=1,VALUE(WEEKNUM(jaar_zip[[#This Row],[Datum]],21))&gt;51),RIGHT(YEAR(jaar_zip[[#This Row],[Datum]])-1,2),RIGHT(YEAR(jaar_zip[[#This Row],[Datum]]),2))&amp;"-"&amp; TEXT(WEEKNUM(jaar_zip[[#This Row],[Datum]],21),"00")</f>
        <v>24-07</v>
      </c>
      <c r="L2516" s="101">
        <f>MONTH(jaar_zip[[#This Row],[Datum]])</f>
        <v>2</v>
      </c>
      <c r="M2516" s="101">
        <f>IF(ISNUMBER(jaar_zip[[#This Row],[etmaaltemperatuur]]),IF(jaar_zip[[#This Row],[etmaaltemperatuur]]&lt;stookgrens,stookgrens-jaar_zip[[#This Row],[etmaaltemperatuur]],0),"")</f>
        <v>8.6999999999999993</v>
      </c>
      <c r="N2516" s="101">
        <f>IF(ISNUMBER(jaar_zip[[#This Row],[graaddagen]]),IF(OR(MONTH(jaar_zip[[#This Row],[Datum]])=1,MONTH(jaar_zip[[#This Row],[Datum]])=2,MONTH(jaar_zip[[#This Row],[Datum]])=11,MONTH(jaar_zip[[#This Row],[Datum]])=12),1.1,IF(OR(MONTH(jaar_zip[[#This Row],[Datum]])=3,MONTH(jaar_zip[[#This Row],[Datum]])=10),1,0.8))*jaar_zip[[#This Row],[graaddagen]],"")</f>
        <v>9.57</v>
      </c>
      <c r="O2516" s="101">
        <f>IF(ISNUMBER(jaar_zip[[#This Row],[etmaaltemperatuur]]),IF(jaar_zip[[#This Row],[etmaaltemperatuur]]&gt;stookgrens,jaar_zip[[#This Row],[etmaaltemperatuur]]-stookgrens,0),"")</f>
        <v>0</v>
      </c>
    </row>
    <row r="2517" spans="1:15" x14ac:dyDescent="0.25">
      <c r="A2517">
        <v>269</v>
      </c>
      <c r="B2517">
        <v>20240219</v>
      </c>
      <c r="C2517">
        <v>4.5</v>
      </c>
      <c r="D2517">
        <v>8.5</v>
      </c>
      <c r="E2517">
        <v>194</v>
      </c>
      <c r="F2517">
        <v>0.6</v>
      </c>
      <c r="G2517">
        <v>1025.4000000000001</v>
      </c>
      <c r="H2517">
        <v>91</v>
      </c>
      <c r="I2517" s="101" t="s">
        <v>21</v>
      </c>
      <c r="J2517" s="1">
        <f>DATEVALUE(RIGHT(jaar_zip[[#This Row],[YYYYMMDD]],2)&amp;"-"&amp;MID(jaar_zip[[#This Row],[YYYYMMDD]],5,2)&amp;"-"&amp;LEFT(jaar_zip[[#This Row],[YYYYMMDD]],4))</f>
        <v>45341</v>
      </c>
      <c r="K2517" s="101" t="str">
        <f>IF(AND(VALUE(MONTH(jaar_zip[[#This Row],[Datum]]))=1,VALUE(WEEKNUM(jaar_zip[[#This Row],[Datum]],21))&gt;51),RIGHT(YEAR(jaar_zip[[#This Row],[Datum]])-1,2),RIGHT(YEAR(jaar_zip[[#This Row],[Datum]]),2))&amp;"-"&amp; TEXT(WEEKNUM(jaar_zip[[#This Row],[Datum]],21),"00")</f>
        <v>24-08</v>
      </c>
      <c r="L2517" s="101">
        <f>MONTH(jaar_zip[[#This Row],[Datum]])</f>
        <v>2</v>
      </c>
      <c r="M2517" s="101">
        <f>IF(ISNUMBER(jaar_zip[[#This Row],[etmaaltemperatuur]]),IF(jaar_zip[[#This Row],[etmaaltemperatuur]]&lt;stookgrens,stookgrens-jaar_zip[[#This Row],[etmaaltemperatuur]],0),"")</f>
        <v>9.5</v>
      </c>
      <c r="N2517" s="101">
        <f>IF(ISNUMBER(jaar_zip[[#This Row],[graaddagen]]),IF(OR(MONTH(jaar_zip[[#This Row],[Datum]])=1,MONTH(jaar_zip[[#This Row],[Datum]])=2,MONTH(jaar_zip[[#This Row],[Datum]])=11,MONTH(jaar_zip[[#This Row],[Datum]])=12),1.1,IF(OR(MONTH(jaar_zip[[#This Row],[Datum]])=3,MONTH(jaar_zip[[#This Row],[Datum]])=10),1,0.8))*jaar_zip[[#This Row],[graaddagen]],"")</f>
        <v>10.450000000000001</v>
      </c>
      <c r="O2517" s="101">
        <f>IF(ISNUMBER(jaar_zip[[#This Row],[etmaaltemperatuur]]),IF(jaar_zip[[#This Row],[etmaaltemperatuur]]&gt;stookgrens,jaar_zip[[#This Row],[etmaaltemperatuur]]-stookgrens,0),"")</f>
        <v>0</v>
      </c>
    </row>
    <row r="2518" spans="1:15" x14ac:dyDescent="0.25">
      <c r="A2518">
        <v>269</v>
      </c>
      <c r="B2518">
        <v>20240220</v>
      </c>
      <c r="C2518">
        <v>5.5</v>
      </c>
      <c r="D2518">
        <v>8.4</v>
      </c>
      <c r="E2518">
        <v>467</v>
      </c>
      <c r="F2518">
        <v>-0.1</v>
      </c>
      <c r="G2518">
        <v>1024.5999999999999</v>
      </c>
      <c r="H2518">
        <v>87</v>
      </c>
      <c r="I2518" s="101" t="s">
        <v>21</v>
      </c>
      <c r="J2518" s="1">
        <f>DATEVALUE(RIGHT(jaar_zip[[#This Row],[YYYYMMDD]],2)&amp;"-"&amp;MID(jaar_zip[[#This Row],[YYYYMMDD]],5,2)&amp;"-"&amp;LEFT(jaar_zip[[#This Row],[YYYYMMDD]],4))</f>
        <v>45342</v>
      </c>
      <c r="K2518" s="101" t="str">
        <f>IF(AND(VALUE(MONTH(jaar_zip[[#This Row],[Datum]]))=1,VALUE(WEEKNUM(jaar_zip[[#This Row],[Datum]],21))&gt;51),RIGHT(YEAR(jaar_zip[[#This Row],[Datum]])-1,2),RIGHT(YEAR(jaar_zip[[#This Row],[Datum]]),2))&amp;"-"&amp; TEXT(WEEKNUM(jaar_zip[[#This Row],[Datum]],21),"00")</f>
        <v>24-08</v>
      </c>
      <c r="L2518" s="101">
        <f>MONTH(jaar_zip[[#This Row],[Datum]])</f>
        <v>2</v>
      </c>
      <c r="M2518" s="101">
        <f>IF(ISNUMBER(jaar_zip[[#This Row],[etmaaltemperatuur]]),IF(jaar_zip[[#This Row],[etmaaltemperatuur]]&lt;stookgrens,stookgrens-jaar_zip[[#This Row],[etmaaltemperatuur]],0),"")</f>
        <v>9.6</v>
      </c>
      <c r="N2518" s="101">
        <f>IF(ISNUMBER(jaar_zip[[#This Row],[graaddagen]]),IF(OR(MONTH(jaar_zip[[#This Row],[Datum]])=1,MONTH(jaar_zip[[#This Row],[Datum]])=2,MONTH(jaar_zip[[#This Row],[Datum]])=11,MONTH(jaar_zip[[#This Row],[Datum]])=12),1.1,IF(OR(MONTH(jaar_zip[[#This Row],[Datum]])=3,MONTH(jaar_zip[[#This Row],[Datum]])=10),1,0.8))*jaar_zip[[#This Row],[graaddagen]],"")</f>
        <v>10.56</v>
      </c>
      <c r="O2518" s="101">
        <f>IF(ISNUMBER(jaar_zip[[#This Row],[etmaaltemperatuur]]),IF(jaar_zip[[#This Row],[etmaaltemperatuur]]&gt;stookgrens,jaar_zip[[#This Row],[etmaaltemperatuur]]-stookgrens,0),"")</f>
        <v>0</v>
      </c>
    </row>
    <row r="2519" spans="1:15" x14ac:dyDescent="0.25">
      <c r="A2519">
        <v>269</v>
      </c>
      <c r="B2519">
        <v>20240221</v>
      </c>
      <c r="C2519">
        <v>7</v>
      </c>
      <c r="D2519">
        <v>9.3000000000000007</v>
      </c>
      <c r="E2519">
        <v>269</v>
      </c>
      <c r="F2519">
        <v>3.9</v>
      </c>
      <c r="G2519">
        <v>1009.3</v>
      </c>
      <c r="H2519">
        <v>88</v>
      </c>
      <c r="I2519" s="101" t="s">
        <v>21</v>
      </c>
      <c r="J2519" s="1">
        <f>DATEVALUE(RIGHT(jaar_zip[[#This Row],[YYYYMMDD]],2)&amp;"-"&amp;MID(jaar_zip[[#This Row],[YYYYMMDD]],5,2)&amp;"-"&amp;LEFT(jaar_zip[[#This Row],[YYYYMMDD]],4))</f>
        <v>45343</v>
      </c>
      <c r="K2519" s="101" t="str">
        <f>IF(AND(VALUE(MONTH(jaar_zip[[#This Row],[Datum]]))=1,VALUE(WEEKNUM(jaar_zip[[#This Row],[Datum]],21))&gt;51),RIGHT(YEAR(jaar_zip[[#This Row],[Datum]])-1,2),RIGHT(YEAR(jaar_zip[[#This Row],[Datum]]),2))&amp;"-"&amp; TEXT(WEEKNUM(jaar_zip[[#This Row],[Datum]],21),"00")</f>
        <v>24-08</v>
      </c>
      <c r="L2519" s="101">
        <f>MONTH(jaar_zip[[#This Row],[Datum]])</f>
        <v>2</v>
      </c>
      <c r="M2519" s="101">
        <f>IF(ISNUMBER(jaar_zip[[#This Row],[etmaaltemperatuur]]),IF(jaar_zip[[#This Row],[etmaaltemperatuur]]&lt;stookgrens,stookgrens-jaar_zip[[#This Row],[etmaaltemperatuur]],0),"")</f>
        <v>8.6999999999999993</v>
      </c>
      <c r="N2519" s="101">
        <f>IF(ISNUMBER(jaar_zip[[#This Row],[graaddagen]]),IF(OR(MONTH(jaar_zip[[#This Row],[Datum]])=1,MONTH(jaar_zip[[#This Row],[Datum]])=2,MONTH(jaar_zip[[#This Row],[Datum]])=11,MONTH(jaar_zip[[#This Row],[Datum]])=12),1.1,IF(OR(MONTH(jaar_zip[[#This Row],[Datum]])=3,MONTH(jaar_zip[[#This Row],[Datum]])=10),1,0.8))*jaar_zip[[#This Row],[graaddagen]],"")</f>
        <v>9.57</v>
      </c>
      <c r="O2519" s="101">
        <f>IF(ISNUMBER(jaar_zip[[#This Row],[etmaaltemperatuur]]),IF(jaar_zip[[#This Row],[etmaaltemperatuur]]&gt;stookgrens,jaar_zip[[#This Row],[etmaaltemperatuur]]-stookgrens,0),"")</f>
        <v>0</v>
      </c>
    </row>
    <row r="2520" spans="1:15" x14ac:dyDescent="0.25">
      <c r="A2520">
        <v>269</v>
      </c>
      <c r="B2520">
        <v>20240222</v>
      </c>
      <c r="C2520">
        <v>7.3</v>
      </c>
      <c r="D2520">
        <v>9.6999999999999993</v>
      </c>
      <c r="E2520">
        <v>393</v>
      </c>
      <c r="F2520">
        <v>8.1999999999999993</v>
      </c>
      <c r="G2520">
        <v>985.2</v>
      </c>
      <c r="H2520">
        <v>90</v>
      </c>
      <c r="I2520" s="101" t="s">
        <v>21</v>
      </c>
      <c r="J2520" s="1">
        <f>DATEVALUE(RIGHT(jaar_zip[[#This Row],[YYYYMMDD]],2)&amp;"-"&amp;MID(jaar_zip[[#This Row],[YYYYMMDD]],5,2)&amp;"-"&amp;LEFT(jaar_zip[[#This Row],[YYYYMMDD]],4))</f>
        <v>45344</v>
      </c>
      <c r="K2520" s="101" t="str">
        <f>IF(AND(VALUE(MONTH(jaar_zip[[#This Row],[Datum]]))=1,VALUE(WEEKNUM(jaar_zip[[#This Row],[Datum]],21))&gt;51),RIGHT(YEAR(jaar_zip[[#This Row],[Datum]])-1,2),RIGHT(YEAR(jaar_zip[[#This Row],[Datum]]),2))&amp;"-"&amp; TEXT(WEEKNUM(jaar_zip[[#This Row],[Datum]],21),"00")</f>
        <v>24-08</v>
      </c>
      <c r="L2520" s="101">
        <f>MONTH(jaar_zip[[#This Row],[Datum]])</f>
        <v>2</v>
      </c>
      <c r="M2520" s="101">
        <f>IF(ISNUMBER(jaar_zip[[#This Row],[etmaaltemperatuur]]),IF(jaar_zip[[#This Row],[etmaaltemperatuur]]&lt;stookgrens,stookgrens-jaar_zip[[#This Row],[etmaaltemperatuur]],0),"")</f>
        <v>8.3000000000000007</v>
      </c>
      <c r="N2520" s="101">
        <f>IF(ISNUMBER(jaar_zip[[#This Row],[graaddagen]]),IF(OR(MONTH(jaar_zip[[#This Row],[Datum]])=1,MONTH(jaar_zip[[#This Row],[Datum]])=2,MONTH(jaar_zip[[#This Row],[Datum]])=11,MONTH(jaar_zip[[#This Row],[Datum]])=12),1.1,IF(OR(MONTH(jaar_zip[[#This Row],[Datum]])=3,MONTH(jaar_zip[[#This Row],[Datum]])=10),1,0.8))*jaar_zip[[#This Row],[graaddagen]],"")</f>
        <v>9.1300000000000008</v>
      </c>
      <c r="O2520" s="101">
        <f>IF(ISNUMBER(jaar_zip[[#This Row],[etmaaltemperatuur]]),IF(jaar_zip[[#This Row],[etmaaltemperatuur]]&gt;stookgrens,jaar_zip[[#This Row],[etmaaltemperatuur]]-stookgrens,0),"")</f>
        <v>0</v>
      </c>
    </row>
    <row r="2521" spans="1:15" x14ac:dyDescent="0.25">
      <c r="A2521">
        <v>269</v>
      </c>
      <c r="B2521">
        <v>20240223</v>
      </c>
      <c r="C2521">
        <v>7.5</v>
      </c>
      <c r="D2521">
        <v>6.1</v>
      </c>
      <c r="E2521">
        <v>388</v>
      </c>
      <c r="F2521">
        <v>5.9</v>
      </c>
      <c r="G2521">
        <v>989.5</v>
      </c>
      <c r="H2521">
        <v>81</v>
      </c>
      <c r="I2521" s="101" t="s">
        <v>21</v>
      </c>
      <c r="J2521" s="1">
        <f>DATEVALUE(RIGHT(jaar_zip[[#This Row],[YYYYMMDD]],2)&amp;"-"&amp;MID(jaar_zip[[#This Row],[YYYYMMDD]],5,2)&amp;"-"&amp;LEFT(jaar_zip[[#This Row],[YYYYMMDD]],4))</f>
        <v>45345</v>
      </c>
      <c r="K2521" s="101" t="str">
        <f>IF(AND(VALUE(MONTH(jaar_zip[[#This Row],[Datum]]))=1,VALUE(WEEKNUM(jaar_zip[[#This Row],[Datum]],21))&gt;51),RIGHT(YEAR(jaar_zip[[#This Row],[Datum]])-1,2),RIGHT(YEAR(jaar_zip[[#This Row],[Datum]]),2))&amp;"-"&amp; TEXT(WEEKNUM(jaar_zip[[#This Row],[Datum]],21),"00")</f>
        <v>24-08</v>
      </c>
      <c r="L2521" s="101">
        <f>MONTH(jaar_zip[[#This Row],[Datum]])</f>
        <v>2</v>
      </c>
      <c r="M2521" s="101">
        <f>IF(ISNUMBER(jaar_zip[[#This Row],[etmaaltemperatuur]]),IF(jaar_zip[[#This Row],[etmaaltemperatuur]]&lt;stookgrens,stookgrens-jaar_zip[[#This Row],[etmaaltemperatuur]],0),"")</f>
        <v>11.9</v>
      </c>
      <c r="N2521" s="101">
        <f>IF(ISNUMBER(jaar_zip[[#This Row],[graaddagen]]),IF(OR(MONTH(jaar_zip[[#This Row],[Datum]])=1,MONTH(jaar_zip[[#This Row],[Datum]])=2,MONTH(jaar_zip[[#This Row],[Datum]])=11,MONTH(jaar_zip[[#This Row],[Datum]])=12),1.1,IF(OR(MONTH(jaar_zip[[#This Row],[Datum]])=3,MONTH(jaar_zip[[#This Row],[Datum]])=10),1,0.8))*jaar_zip[[#This Row],[graaddagen]],"")</f>
        <v>13.090000000000002</v>
      </c>
      <c r="O2521" s="101">
        <f>IF(ISNUMBER(jaar_zip[[#This Row],[etmaaltemperatuur]]),IF(jaar_zip[[#This Row],[etmaaltemperatuur]]&gt;stookgrens,jaar_zip[[#This Row],[etmaaltemperatuur]]-stookgrens,0),"")</f>
        <v>0</v>
      </c>
    </row>
    <row r="2522" spans="1:15" x14ac:dyDescent="0.25">
      <c r="A2522">
        <v>269</v>
      </c>
      <c r="B2522">
        <v>20240224</v>
      </c>
      <c r="C2522">
        <v>4.3</v>
      </c>
      <c r="D2522">
        <v>4.9000000000000004</v>
      </c>
      <c r="E2522">
        <v>440</v>
      </c>
      <c r="F2522">
        <v>0.8</v>
      </c>
      <c r="G2522">
        <v>997.5</v>
      </c>
      <c r="H2522">
        <v>86</v>
      </c>
      <c r="I2522" s="101" t="s">
        <v>21</v>
      </c>
      <c r="J2522" s="1">
        <f>DATEVALUE(RIGHT(jaar_zip[[#This Row],[YYYYMMDD]],2)&amp;"-"&amp;MID(jaar_zip[[#This Row],[YYYYMMDD]],5,2)&amp;"-"&amp;LEFT(jaar_zip[[#This Row],[YYYYMMDD]],4))</f>
        <v>45346</v>
      </c>
      <c r="K2522" s="101" t="str">
        <f>IF(AND(VALUE(MONTH(jaar_zip[[#This Row],[Datum]]))=1,VALUE(WEEKNUM(jaar_zip[[#This Row],[Datum]],21))&gt;51),RIGHT(YEAR(jaar_zip[[#This Row],[Datum]])-1,2),RIGHT(YEAR(jaar_zip[[#This Row],[Datum]]),2))&amp;"-"&amp; TEXT(WEEKNUM(jaar_zip[[#This Row],[Datum]],21),"00")</f>
        <v>24-08</v>
      </c>
      <c r="L2522" s="101">
        <f>MONTH(jaar_zip[[#This Row],[Datum]])</f>
        <v>2</v>
      </c>
      <c r="M2522" s="101">
        <f>IF(ISNUMBER(jaar_zip[[#This Row],[etmaaltemperatuur]]),IF(jaar_zip[[#This Row],[etmaaltemperatuur]]&lt;stookgrens,stookgrens-jaar_zip[[#This Row],[etmaaltemperatuur]],0),"")</f>
        <v>13.1</v>
      </c>
      <c r="N2522" s="101">
        <f>IF(ISNUMBER(jaar_zip[[#This Row],[graaddagen]]),IF(OR(MONTH(jaar_zip[[#This Row],[Datum]])=1,MONTH(jaar_zip[[#This Row],[Datum]])=2,MONTH(jaar_zip[[#This Row],[Datum]])=11,MONTH(jaar_zip[[#This Row],[Datum]])=12),1.1,IF(OR(MONTH(jaar_zip[[#This Row],[Datum]])=3,MONTH(jaar_zip[[#This Row],[Datum]])=10),1,0.8))*jaar_zip[[#This Row],[graaddagen]],"")</f>
        <v>14.41</v>
      </c>
      <c r="O2522" s="101">
        <f>IF(ISNUMBER(jaar_zip[[#This Row],[etmaaltemperatuur]]),IF(jaar_zip[[#This Row],[etmaaltemperatuur]]&gt;stookgrens,jaar_zip[[#This Row],[etmaaltemperatuur]]-stookgrens,0),"")</f>
        <v>0</v>
      </c>
    </row>
    <row r="2523" spans="1:15" x14ac:dyDescent="0.25">
      <c r="A2523">
        <v>269</v>
      </c>
      <c r="B2523">
        <v>20240225</v>
      </c>
      <c r="C2523">
        <v>3.8</v>
      </c>
      <c r="D2523">
        <v>6</v>
      </c>
      <c r="E2523">
        <v>405</v>
      </c>
      <c r="F2523">
        <v>0.2</v>
      </c>
      <c r="G2523">
        <v>1000</v>
      </c>
      <c r="H2523">
        <v>85</v>
      </c>
      <c r="I2523" s="101" t="s">
        <v>21</v>
      </c>
      <c r="J2523" s="1">
        <f>DATEVALUE(RIGHT(jaar_zip[[#This Row],[YYYYMMDD]],2)&amp;"-"&amp;MID(jaar_zip[[#This Row],[YYYYMMDD]],5,2)&amp;"-"&amp;LEFT(jaar_zip[[#This Row],[YYYYMMDD]],4))</f>
        <v>45347</v>
      </c>
      <c r="K2523" s="101" t="str">
        <f>IF(AND(VALUE(MONTH(jaar_zip[[#This Row],[Datum]]))=1,VALUE(WEEKNUM(jaar_zip[[#This Row],[Datum]],21))&gt;51),RIGHT(YEAR(jaar_zip[[#This Row],[Datum]])-1,2),RIGHT(YEAR(jaar_zip[[#This Row],[Datum]]),2))&amp;"-"&amp; TEXT(WEEKNUM(jaar_zip[[#This Row],[Datum]],21),"00")</f>
        <v>24-08</v>
      </c>
      <c r="L2523" s="101">
        <f>MONTH(jaar_zip[[#This Row],[Datum]])</f>
        <v>2</v>
      </c>
      <c r="M2523" s="101">
        <f>IF(ISNUMBER(jaar_zip[[#This Row],[etmaaltemperatuur]]),IF(jaar_zip[[#This Row],[etmaaltemperatuur]]&lt;stookgrens,stookgrens-jaar_zip[[#This Row],[etmaaltemperatuur]],0),"")</f>
        <v>12</v>
      </c>
      <c r="N2523" s="101">
        <f>IF(ISNUMBER(jaar_zip[[#This Row],[graaddagen]]),IF(OR(MONTH(jaar_zip[[#This Row],[Datum]])=1,MONTH(jaar_zip[[#This Row],[Datum]])=2,MONTH(jaar_zip[[#This Row],[Datum]])=11,MONTH(jaar_zip[[#This Row],[Datum]])=12),1.1,IF(OR(MONTH(jaar_zip[[#This Row],[Datum]])=3,MONTH(jaar_zip[[#This Row],[Datum]])=10),1,0.8))*jaar_zip[[#This Row],[graaddagen]],"")</f>
        <v>13.200000000000001</v>
      </c>
      <c r="O2523" s="101">
        <f>IF(ISNUMBER(jaar_zip[[#This Row],[etmaaltemperatuur]]),IF(jaar_zip[[#This Row],[etmaaltemperatuur]]&gt;stookgrens,jaar_zip[[#This Row],[etmaaltemperatuur]]-stookgrens,0),"")</f>
        <v>0</v>
      </c>
    </row>
    <row r="2524" spans="1:15" x14ac:dyDescent="0.25">
      <c r="A2524">
        <v>269</v>
      </c>
      <c r="B2524">
        <v>20240226</v>
      </c>
      <c r="C2524">
        <v>7.3</v>
      </c>
      <c r="D2524">
        <v>4.5999999999999996</v>
      </c>
      <c r="E2524">
        <v>365</v>
      </c>
      <c r="F2524">
        <v>0</v>
      </c>
      <c r="G2524">
        <v>1008.2</v>
      </c>
      <c r="H2524">
        <v>85</v>
      </c>
      <c r="I2524" s="101" t="s">
        <v>21</v>
      </c>
      <c r="J2524" s="1">
        <f>DATEVALUE(RIGHT(jaar_zip[[#This Row],[YYYYMMDD]],2)&amp;"-"&amp;MID(jaar_zip[[#This Row],[YYYYMMDD]],5,2)&amp;"-"&amp;LEFT(jaar_zip[[#This Row],[YYYYMMDD]],4))</f>
        <v>45348</v>
      </c>
      <c r="K2524" s="101" t="str">
        <f>IF(AND(VALUE(MONTH(jaar_zip[[#This Row],[Datum]]))=1,VALUE(WEEKNUM(jaar_zip[[#This Row],[Datum]],21))&gt;51),RIGHT(YEAR(jaar_zip[[#This Row],[Datum]])-1,2),RIGHT(YEAR(jaar_zip[[#This Row],[Datum]]),2))&amp;"-"&amp; TEXT(WEEKNUM(jaar_zip[[#This Row],[Datum]],21),"00")</f>
        <v>24-09</v>
      </c>
      <c r="L2524" s="101">
        <f>MONTH(jaar_zip[[#This Row],[Datum]])</f>
        <v>2</v>
      </c>
      <c r="M2524" s="101">
        <f>IF(ISNUMBER(jaar_zip[[#This Row],[etmaaltemperatuur]]),IF(jaar_zip[[#This Row],[etmaaltemperatuur]]&lt;stookgrens,stookgrens-jaar_zip[[#This Row],[etmaaltemperatuur]],0),"")</f>
        <v>13.4</v>
      </c>
      <c r="N2524" s="101">
        <f>IF(ISNUMBER(jaar_zip[[#This Row],[graaddagen]]),IF(OR(MONTH(jaar_zip[[#This Row],[Datum]])=1,MONTH(jaar_zip[[#This Row],[Datum]])=2,MONTH(jaar_zip[[#This Row],[Datum]])=11,MONTH(jaar_zip[[#This Row],[Datum]])=12),1.1,IF(OR(MONTH(jaar_zip[[#This Row],[Datum]])=3,MONTH(jaar_zip[[#This Row],[Datum]])=10),1,0.8))*jaar_zip[[#This Row],[graaddagen]],"")</f>
        <v>14.740000000000002</v>
      </c>
      <c r="O2524" s="101">
        <f>IF(ISNUMBER(jaar_zip[[#This Row],[etmaaltemperatuur]]),IF(jaar_zip[[#This Row],[etmaaltemperatuur]]&gt;stookgrens,jaar_zip[[#This Row],[etmaaltemperatuur]]-stookgrens,0),"")</f>
        <v>0</v>
      </c>
    </row>
    <row r="2525" spans="1:15" x14ac:dyDescent="0.25">
      <c r="A2525">
        <v>269</v>
      </c>
      <c r="B2525">
        <v>20240227</v>
      </c>
      <c r="C2525">
        <v>2.8</v>
      </c>
      <c r="D2525">
        <v>3.8</v>
      </c>
      <c r="E2525">
        <v>1123</v>
      </c>
      <c r="F2525">
        <v>0</v>
      </c>
      <c r="G2525">
        <v>1018.8</v>
      </c>
      <c r="H2525">
        <v>85</v>
      </c>
      <c r="I2525" s="101" t="s">
        <v>21</v>
      </c>
      <c r="J2525" s="1">
        <f>DATEVALUE(RIGHT(jaar_zip[[#This Row],[YYYYMMDD]],2)&amp;"-"&amp;MID(jaar_zip[[#This Row],[YYYYMMDD]],5,2)&amp;"-"&amp;LEFT(jaar_zip[[#This Row],[YYYYMMDD]],4))</f>
        <v>45349</v>
      </c>
      <c r="K2525" s="101" t="str">
        <f>IF(AND(VALUE(MONTH(jaar_zip[[#This Row],[Datum]]))=1,VALUE(WEEKNUM(jaar_zip[[#This Row],[Datum]],21))&gt;51),RIGHT(YEAR(jaar_zip[[#This Row],[Datum]])-1,2),RIGHT(YEAR(jaar_zip[[#This Row],[Datum]]),2))&amp;"-"&amp; TEXT(WEEKNUM(jaar_zip[[#This Row],[Datum]],21),"00")</f>
        <v>24-09</v>
      </c>
      <c r="L2525" s="101">
        <f>MONTH(jaar_zip[[#This Row],[Datum]])</f>
        <v>2</v>
      </c>
      <c r="M2525" s="101">
        <f>IF(ISNUMBER(jaar_zip[[#This Row],[etmaaltemperatuur]]),IF(jaar_zip[[#This Row],[etmaaltemperatuur]]&lt;stookgrens,stookgrens-jaar_zip[[#This Row],[etmaaltemperatuur]],0),"")</f>
        <v>14.2</v>
      </c>
      <c r="N2525" s="101">
        <f>IF(ISNUMBER(jaar_zip[[#This Row],[graaddagen]]),IF(OR(MONTH(jaar_zip[[#This Row],[Datum]])=1,MONTH(jaar_zip[[#This Row],[Datum]])=2,MONTH(jaar_zip[[#This Row],[Datum]])=11,MONTH(jaar_zip[[#This Row],[Datum]])=12),1.1,IF(OR(MONTH(jaar_zip[[#This Row],[Datum]])=3,MONTH(jaar_zip[[#This Row],[Datum]])=10),1,0.8))*jaar_zip[[#This Row],[graaddagen]],"")</f>
        <v>15.620000000000001</v>
      </c>
      <c r="O2525" s="101">
        <f>IF(ISNUMBER(jaar_zip[[#This Row],[etmaaltemperatuur]]),IF(jaar_zip[[#This Row],[etmaaltemperatuur]]&gt;stookgrens,jaar_zip[[#This Row],[etmaaltemperatuur]]-stookgrens,0),"")</f>
        <v>0</v>
      </c>
    </row>
    <row r="2526" spans="1:15" x14ac:dyDescent="0.25">
      <c r="A2526">
        <v>269</v>
      </c>
      <c r="B2526">
        <v>20240228</v>
      </c>
      <c r="C2526">
        <v>4.0999999999999996</v>
      </c>
      <c r="D2526">
        <v>6.1</v>
      </c>
      <c r="E2526">
        <v>585</v>
      </c>
      <c r="F2526">
        <v>0</v>
      </c>
      <c r="G2526">
        <v>1018.8</v>
      </c>
      <c r="H2526">
        <v>88</v>
      </c>
      <c r="I2526" s="101" t="s">
        <v>21</v>
      </c>
      <c r="J2526" s="1">
        <f>DATEVALUE(RIGHT(jaar_zip[[#This Row],[YYYYMMDD]],2)&amp;"-"&amp;MID(jaar_zip[[#This Row],[YYYYMMDD]],5,2)&amp;"-"&amp;LEFT(jaar_zip[[#This Row],[YYYYMMDD]],4))</f>
        <v>45350</v>
      </c>
      <c r="K2526" s="101" t="str">
        <f>IF(AND(VALUE(MONTH(jaar_zip[[#This Row],[Datum]]))=1,VALUE(WEEKNUM(jaar_zip[[#This Row],[Datum]],21))&gt;51),RIGHT(YEAR(jaar_zip[[#This Row],[Datum]])-1,2),RIGHT(YEAR(jaar_zip[[#This Row],[Datum]]),2))&amp;"-"&amp; TEXT(WEEKNUM(jaar_zip[[#This Row],[Datum]],21),"00")</f>
        <v>24-09</v>
      </c>
      <c r="L2526" s="101">
        <f>MONTH(jaar_zip[[#This Row],[Datum]])</f>
        <v>2</v>
      </c>
      <c r="M2526" s="101">
        <f>IF(ISNUMBER(jaar_zip[[#This Row],[etmaaltemperatuur]]),IF(jaar_zip[[#This Row],[etmaaltemperatuur]]&lt;stookgrens,stookgrens-jaar_zip[[#This Row],[etmaaltemperatuur]],0),"")</f>
        <v>11.9</v>
      </c>
      <c r="N2526" s="101">
        <f>IF(ISNUMBER(jaar_zip[[#This Row],[graaddagen]]),IF(OR(MONTH(jaar_zip[[#This Row],[Datum]])=1,MONTH(jaar_zip[[#This Row],[Datum]])=2,MONTH(jaar_zip[[#This Row],[Datum]])=11,MONTH(jaar_zip[[#This Row],[Datum]])=12),1.1,IF(OR(MONTH(jaar_zip[[#This Row],[Datum]])=3,MONTH(jaar_zip[[#This Row],[Datum]])=10),1,0.8))*jaar_zip[[#This Row],[graaddagen]],"")</f>
        <v>13.090000000000002</v>
      </c>
      <c r="O2526" s="101">
        <f>IF(ISNUMBER(jaar_zip[[#This Row],[etmaaltemperatuur]]),IF(jaar_zip[[#This Row],[etmaaltemperatuur]]&gt;stookgrens,jaar_zip[[#This Row],[etmaaltemperatuur]]-stookgrens,0),"")</f>
        <v>0</v>
      </c>
    </row>
    <row r="2527" spans="1:15" x14ac:dyDescent="0.25">
      <c r="A2527">
        <v>269</v>
      </c>
      <c r="B2527">
        <v>20240229</v>
      </c>
      <c r="C2527">
        <v>5.7</v>
      </c>
      <c r="D2527">
        <v>8</v>
      </c>
      <c r="E2527">
        <v>245</v>
      </c>
      <c r="F2527">
        <v>7.6</v>
      </c>
      <c r="G2527">
        <v>1007.3</v>
      </c>
      <c r="H2527">
        <v>93</v>
      </c>
      <c r="I2527" s="101" t="s">
        <v>21</v>
      </c>
      <c r="J2527" s="1">
        <f>DATEVALUE(RIGHT(jaar_zip[[#This Row],[YYYYMMDD]],2)&amp;"-"&amp;MID(jaar_zip[[#This Row],[YYYYMMDD]],5,2)&amp;"-"&amp;LEFT(jaar_zip[[#This Row],[YYYYMMDD]],4))</f>
        <v>45351</v>
      </c>
      <c r="K2527" s="101" t="str">
        <f>IF(AND(VALUE(MONTH(jaar_zip[[#This Row],[Datum]]))=1,VALUE(WEEKNUM(jaar_zip[[#This Row],[Datum]],21))&gt;51),RIGHT(YEAR(jaar_zip[[#This Row],[Datum]])-1,2),RIGHT(YEAR(jaar_zip[[#This Row],[Datum]]),2))&amp;"-"&amp; TEXT(WEEKNUM(jaar_zip[[#This Row],[Datum]],21),"00")</f>
        <v>24-09</v>
      </c>
      <c r="L2527" s="101">
        <f>MONTH(jaar_zip[[#This Row],[Datum]])</f>
        <v>2</v>
      </c>
      <c r="M2527" s="101">
        <f>IF(ISNUMBER(jaar_zip[[#This Row],[etmaaltemperatuur]]),IF(jaar_zip[[#This Row],[etmaaltemperatuur]]&lt;stookgrens,stookgrens-jaar_zip[[#This Row],[etmaaltemperatuur]],0),"")</f>
        <v>10</v>
      </c>
      <c r="N2527" s="101">
        <f>IF(ISNUMBER(jaar_zip[[#This Row],[graaddagen]]),IF(OR(MONTH(jaar_zip[[#This Row],[Datum]])=1,MONTH(jaar_zip[[#This Row],[Datum]])=2,MONTH(jaar_zip[[#This Row],[Datum]])=11,MONTH(jaar_zip[[#This Row],[Datum]])=12),1.1,IF(OR(MONTH(jaar_zip[[#This Row],[Datum]])=3,MONTH(jaar_zip[[#This Row],[Datum]])=10),1,0.8))*jaar_zip[[#This Row],[graaddagen]],"")</f>
        <v>11</v>
      </c>
      <c r="O2527" s="101">
        <f>IF(ISNUMBER(jaar_zip[[#This Row],[etmaaltemperatuur]]),IF(jaar_zip[[#This Row],[etmaaltemperatuur]]&gt;stookgrens,jaar_zip[[#This Row],[etmaaltemperatuur]]-stookgrens,0),"")</f>
        <v>0</v>
      </c>
    </row>
    <row r="2528" spans="1:15" x14ac:dyDescent="0.25">
      <c r="A2528">
        <v>269</v>
      </c>
      <c r="B2528">
        <v>20240301</v>
      </c>
      <c r="C2528">
        <v>6</v>
      </c>
      <c r="D2528">
        <v>8.4</v>
      </c>
      <c r="E2528">
        <v>816</v>
      </c>
      <c r="F2528">
        <v>-0.1</v>
      </c>
      <c r="G2528">
        <v>1000.1</v>
      </c>
      <c r="H2528">
        <v>75</v>
      </c>
      <c r="I2528" s="101" t="s">
        <v>21</v>
      </c>
      <c r="J2528" s="1">
        <f>DATEVALUE(RIGHT(jaar_zip[[#This Row],[YYYYMMDD]],2)&amp;"-"&amp;MID(jaar_zip[[#This Row],[YYYYMMDD]],5,2)&amp;"-"&amp;LEFT(jaar_zip[[#This Row],[YYYYMMDD]],4))</f>
        <v>45352</v>
      </c>
      <c r="K2528" s="101" t="str">
        <f>IF(AND(VALUE(MONTH(jaar_zip[[#This Row],[Datum]]))=1,VALUE(WEEKNUM(jaar_zip[[#This Row],[Datum]],21))&gt;51),RIGHT(YEAR(jaar_zip[[#This Row],[Datum]])-1,2),RIGHT(YEAR(jaar_zip[[#This Row],[Datum]]),2))&amp;"-"&amp; TEXT(WEEKNUM(jaar_zip[[#This Row],[Datum]],21),"00")</f>
        <v>24-09</v>
      </c>
      <c r="L2528" s="101">
        <f>MONTH(jaar_zip[[#This Row],[Datum]])</f>
        <v>3</v>
      </c>
      <c r="M2528" s="101">
        <f>IF(ISNUMBER(jaar_zip[[#This Row],[etmaaltemperatuur]]),IF(jaar_zip[[#This Row],[etmaaltemperatuur]]&lt;stookgrens,stookgrens-jaar_zip[[#This Row],[etmaaltemperatuur]],0),"")</f>
        <v>9.6</v>
      </c>
      <c r="N2528" s="101">
        <f>IF(ISNUMBER(jaar_zip[[#This Row],[graaddagen]]),IF(OR(MONTH(jaar_zip[[#This Row],[Datum]])=1,MONTH(jaar_zip[[#This Row],[Datum]])=2,MONTH(jaar_zip[[#This Row],[Datum]])=11,MONTH(jaar_zip[[#This Row],[Datum]])=12),1.1,IF(OR(MONTH(jaar_zip[[#This Row],[Datum]])=3,MONTH(jaar_zip[[#This Row],[Datum]])=10),1,0.8))*jaar_zip[[#This Row],[graaddagen]],"")</f>
        <v>9.6</v>
      </c>
      <c r="O2528" s="101">
        <f>IF(ISNUMBER(jaar_zip[[#This Row],[etmaaltemperatuur]]),IF(jaar_zip[[#This Row],[etmaaltemperatuur]]&gt;stookgrens,jaar_zip[[#This Row],[etmaaltemperatuur]]-stookgrens,0),"")</f>
        <v>0</v>
      </c>
    </row>
    <row r="2529" spans="1:15" x14ac:dyDescent="0.25">
      <c r="A2529">
        <v>269</v>
      </c>
      <c r="B2529">
        <v>20240302</v>
      </c>
      <c r="C2529">
        <v>5.3</v>
      </c>
      <c r="D2529">
        <v>9.6999999999999993</v>
      </c>
      <c r="E2529">
        <v>1170</v>
      </c>
      <c r="F2529">
        <v>0.2</v>
      </c>
      <c r="G2529">
        <v>999.5</v>
      </c>
      <c r="H2529">
        <v>66</v>
      </c>
      <c r="I2529" s="101" t="s">
        <v>21</v>
      </c>
      <c r="J2529" s="1">
        <f>DATEVALUE(RIGHT(jaar_zip[[#This Row],[YYYYMMDD]],2)&amp;"-"&amp;MID(jaar_zip[[#This Row],[YYYYMMDD]],5,2)&amp;"-"&amp;LEFT(jaar_zip[[#This Row],[YYYYMMDD]],4))</f>
        <v>45353</v>
      </c>
      <c r="K2529" s="101" t="str">
        <f>IF(AND(VALUE(MONTH(jaar_zip[[#This Row],[Datum]]))=1,VALUE(WEEKNUM(jaar_zip[[#This Row],[Datum]],21))&gt;51),RIGHT(YEAR(jaar_zip[[#This Row],[Datum]])-1,2),RIGHT(YEAR(jaar_zip[[#This Row],[Datum]]),2))&amp;"-"&amp; TEXT(WEEKNUM(jaar_zip[[#This Row],[Datum]],21),"00")</f>
        <v>24-09</v>
      </c>
      <c r="L2529" s="101">
        <f>MONTH(jaar_zip[[#This Row],[Datum]])</f>
        <v>3</v>
      </c>
      <c r="M2529" s="101">
        <f>IF(ISNUMBER(jaar_zip[[#This Row],[etmaaltemperatuur]]),IF(jaar_zip[[#This Row],[etmaaltemperatuur]]&lt;stookgrens,stookgrens-jaar_zip[[#This Row],[etmaaltemperatuur]],0),"")</f>
        <v>8.3000000000000007</v>
      </c>
      <c r="N2529" s="101">
        <f>IF(ISNUMBER(jaar_zip[[#This Row],[graaddagen]]),IF(OR(MONTH(jaar_zip[[#This Row],[Datum]])=1,MONTH(jaar_zip[[#This Row],[Datum]])=2,MONTH(jaar_zip[[#This Row],[Datum]])=11,MONTH(jaar_zip[[#This Row],[Datum]])=12),1.1,IF(OR(MONTH(jaar_zip[[#This Row],[Datum]])=3,MONTH(jaar_zip[[#This Row],[Datum]])=10),1,0.8))*jaar_zip[[#This Row],[graaddagen]],"")</f>
        <v>8.3000000000000007</v>
      </c>
      <c r="O2529" s="101">
        <f>IF(ISNUMBER(jaar_zip[[#This Row],[etmaaltemperatuur]]),IF(jaar_zip[[#This Row],[etmaaltemperatuur]]&gt;stookgrens,jaar_zip[[#This Row],[etmaaltemperatuur]]-stookgrens,0),"")</f>
        <v>0</v>
      </c>
    </row>
    <row r="2530" spans="1:15" x14ac:dyDescent="0.25">
      <c r="A2530">
        <v>269</v>
      </c>
      <c r="B2530">
        <v>20240303</v>
      </c>
      <c r="C2530">
        <v>2.6</v>
      </c>
      <c r="D2530">
        <v>10.3</v>
      </c>
      <c r="E2530">
        <v>795</v>
      </c>
      <c r="F2530">
        <v>-0.1</v>
      </c>
      <c r="G2530">
        <v>1001.9</v>
      </c>
      <c r="H2530">
        <v>73</v>
      </c>
      <c r="I2530" s="101" t="s">
        <v>21</v>
      </c>
      <c r="J2530" s="1">
        <f>DATEVALUE(RIGHT(jaar_zip[[#This Row],[YYYYMMDD]],2)&amp;"-"&amp;MID(jaar_zip[[#This Row],[YYYYMMDD]],5,2)&amp;"-"&amp;LEFT(jaar_zip[[#This Row],[YYYYMMDD]],4))</f>
        <v>45354</v>
      </c>
      <c r="K2530" s="101" t="str">
        <f>IF(AND(VALUE(MONTH(jaar_zip[[#This Row],[Datum]]))=1,VALUE(WEEKNUM(jaar_zip[[#This Row],[Datum]],21))&gt;51),RIGHT(YEAR(jaar_zip[[#This Row],[Datum]])-1,2),RIGHT(YEAR(jaar_zip[[#This Row],[Datum]]),2))&amp;"-"&amp; TEXT(WEEKNUM(jaar_zip[[#This Row],[Datum]],21),"00")</f>
        <v>24-09</v>
      </c>
      <c r="L2530" s="101">
        <f>MONTH(jaar_zip[[#This Row],[Datum]])</f>
        <v>3</v>
      </c>
      <c r="M2530" s="101">
        <f>IF(ISNUMBER(jaar_zip[[#This Row],[etmaaltemperatuur]]),IF(jaar_zip[[#This Row],[etmaaltemperatuur]]&lt;stookgrens,stookgrens-jaar_zip[[#This Row],[etmaaltemperatuur]],0),"")</f>
        <v>7.6999999999999993</v>
      </c>
      <c r="N2530" s="101">
        <f>IF(ISNUMBER(jaar_zip[[#This Row],[graaddagen]]),IF(OR(MONTH(jaar_zip[[#This Row],[Datum]])=1,MONTH(jaar_zip[[#This Row],[Datum]])=2,MONTH(jaar_zip[[#This Row],[Datum]])=11,MONTH(jaar_zip[[#This Row],[Datum]])=12),1.1,IF(OR(MONTH(jaar_zip[[#This Row],[Datum]])=3,MONTH(jaar_zip[[#This Row],[Datum]])=10),1,0.8))*jaar_zip[[#This Row],[graaddagen]],"")</f>
        <v>7.6999999999999993</v>
      </c>
      <c r="O2530" s="101">
        <f>IF(ISNUMBER(jaar_zip[[#This Row],[etmaaltemperatuur]]),IF(jaar_zip[[#This Row],[etmaaltemperatuur]]&gt;stookgrens,jaar_zip[[#This Row],[etmaaltemperatuur]]-stookgrens,0),"")</f>
        <v>0</v>
      </c>
    </row>
    <row r="2531" spans="1:15" x14ac:dyDescent="0.25">
      <c r="A2531">
        <v>269</v>
      </c>
      <c r="B2531">
        <v>20240304</v>
      </c>
      <c r="C2531">
        <v>2.9</v>
      </c>
      <c r="D2531">
        <v>7.1</v>
      </c>
      <c r="E2531">
        <v>805</v>
      </c>
      <c r="F2531">
        <v>0</v>
      </c>
      <c r="G2531">
        <v>1011.4</v>
      </c>
      <c r="H2531">
        <v>85</v>
      </c>
      <c r="I2531" s="101" t="s">
        <v>21</v>
      </c>
      <c r="J2531" s="1">
        <f>DATEVALUE(RIGHT(jaar_zip[[#This Row],[YYYYMMDD]],2)&amp;"-"&amp;MID(jaar_zip[[#This Row],[YYYYMMDD]],5,2)&amp;"-"&amp;LEFT(jaar_zip[[#This Row],[YYYYMMDD]],4))</f>
        <v>45355</v>
      </c>
      <c r="K2531" s="101" t="str">
        <f>IF(AND(VALUE(MONTH(jaar_zip[[#This Row],[Datum]]))=1,VALUE(WEEKNUM(jaar_zip[[#This Row],[Datum]],21))&gt;51),RIGHT(YEAR(jaar_zip[[#This Row],[Datum]])-1,2),RIGHT(YEAR(jaar_zip[[#This Row],[Datum]]),2))&amp;"-"&amp; TEXT(WEEKNUM(jaar_zip[[#This Row],[Datum]],21),"00")</f>
        <v>24-10</v>
      </c>
      <c r="L2531" s="101">
        <f>MONTH(jaar_zip[[#This Row],[Datum]])</f>
        <v>3</v>
      </c>
      <c r="M2531" s="101">
        <f>IF(ISNUMBER(jaar_zip[[#This Row],[etmaaltemperatuur]]),IF(jaar_zip[[#This Row],[etmaaltemperatuur]]&lt;stookgrens,stookgrens-jaar_zip[[#This Row],[etmaaltemperatuur]],0),"")</f>
        <v>10.9</v>
      </c>
      <c r="N2531" s="101">
        <f>IF(ISNUMBER(jaar_zip[[#This Row],[graaddagen]]),IF(OR(MONTH(jaar_zip[[#This Row],[Datum]])=1,MONTH(jaar_zip[[#This Row],[Datum]])=2,MONTH(jaar_zip[[#This Row],[Datum]])=11,MONTH(jaar_zip[[#This Row],[Datum]])=12),1.1,IF(OR(MONTH(jaar_zip[[#This Row],[Datum]])=3,MONTH(jaar_zip[[#This Row],[Datum]])=10),1,0.8))*jaar_zip[[#This Row],[graaddagen]],"")</f>
        <v>10.9</v>
      </c>
      <c r="O2531" s="101">
        <f>IF(ISNUMBER(jaar_zip[[#This Row],[etmaaltemperatuur]]),IF(jaar_zip[[#This Row],[etmaaltemperatuur]]&gt;stookgrens,jaar_zip[[#This Row],[etmaaltemperatuur]]-stookgrens,0),"")</f>
        <v>0</v>
      </c>
    </row>
    <row r="2532" spans="1:15" x14ac:dyDescent="0.25">
      <c r="A2532">
        <v>269</v>
      </c>
      <c r="B2532">
        <v>20240305</v>
      </c>
      <c r="C2532">
        <v>1.8</v>
      </c>
      <c r="D2532">
        <v>6.7</v>
      </c>
      <c r="E2532">
        <v>301</v>
      </c>
      <c r="F2532">
        <v>2.1</v>
      </c>
      <c r="G2532">
        <v>1014.6</v>
      </c>
      <c r="H2532">
        <v>94</v>
      </c>
      <c r="I2532" s="101" t="s">
        <v>21</v>
      </c>
      <c r="J2532" s="1">
        <f>DATEVALUE(RIGHT(jaar_zip[[#This Row],[YYYYMMDD]],2)&amp;"-"&amp;MID(jaar_zip[[#This Row],[YYYYMMDD]],5,2)&amp;"-"&amp;LEFT(jaar_zip[[#This Row],[YYYYMMDD]],4))</f>
        <v>45356</v>
      </c>
      <c r="K2532" s="101" t="str">
        <f>IF(AND(VALUE(MONTH(jaar_zip[[#This Row],[Datum]]))=1,VALUE(WEEKNUM(jaar_zip[[#This Row],[Datum]],21))&gt;51),RIGHT(YEAR(jaar_zip[[#This Row],[Datum]])-1,2),RIGHT(YEAR(jaar_zip[[#This Row],[Datum]]),2))&amp;"-"&amp; TEXT(WEEKNUM(jaar_zip[[#This Row],[Datum]],21),"00")</f>
        <v>24-10</v>
      </c>
      <c r="L2532" s="101">
        <f>MONTH(jaar_zip[[#This Row],[Datum]])</f>
        <v>3</v>
      </c>
      <c r="M2532" s="101">
        <f>IF(ISNUMBER(jaar_zip[[#This Row],[etmaaltemperatuur]]),IF(jaar_zip[[#This Row],[etmaaltemperatuur]]&lt;stookgrens,stookgrens-jaar_zip[[#This Row],[etmaaltemperatuur]],0),"")</f>
        <v>11.3</v>
      </c>
      <c r="N2532" s="101">
        <f>IF(ISNUMBER(jaar_zip[[#This Row],[graaddagen]]),IF(OR(MONTH(jaar_zip[[#This Row],[Datum]])=1,MONTH(jaar_zip[[#This Row],[Datum]])=2,MONTH(jaar_zip[[#This Row],[Datum]])=11,MONTH(jaar_zip[[#This Row],[Datum]])=12),1.1,IF(OR(MONTH(jaar_zip[[#This Row],[Datum]])=3,MONTH(jaar_zip[[#This Row],[Datum]])=10),1,0.8))*jaar_zip[[#This Row],[graaddagen]],"")</f>
        <v>11.3</v>
      </c>
      <c r="O2532" s="101">
        <f>IF(ISNUMBER(jaar_zip[[#This Row],[etmaaltemperatuur]]),IF(jaar_zip[[#This Row],[etmaaltemperatuur]]&gt;stookgrens,jaar_zip[[#This Row],[etmaaltemperatuur]]-stookgrens,0),"")</f>
        <v>0</v>
      </c>
    </row>
    <row r="2533" spans="1:15" x14ac:dyDescent="0.25">
      <c r="A2533">
        <v>269</v>
      </c>
      <c r="B2533">
        <v>20240306</v>
      </c>
      <c r="C2533">
        <v>2.1</v>
      </c>
      <c r="D2533">
        <v>6.3</v>
      </c>
      <c r="E2533">
        <v>903</v>
      </c>
      <c r="F2533">
        <v>0</v>
      </c>
      <c r="G2533">
        <v>1023.1</v>
      </c>
      <c r="H2533">
        <v>90</v>
      </c>
      <c r="I2533" s="101" t="s">
        <v>21</v>
      </c>
      <c r="J2533" s="1">
        <f>DATEVALUE(RIGHT(jaar_zip[[#This Row],[YYYYMMDD]],2)&amp;"-"&amp;MID(jaar_zip[[#This Row],[YYYYMMDD]],5,2)&amp;"-"&amp;LEFT(jaar_zip[[#This Row],[YYYYMMDD]],4))</f>
        <v>45357</v>
      </c>
      <c r="K2533" s="101" t="str">
        <f>IF(AND(VALUE(MONTH(jaar_zip[[#This Row],[Datum]]))=1,VALUE(WEEKNUM(jaar_zip[[#This Row],[Datum]],21))&gt;51),RIGHT(YEAR(jaar_zip[[#This Row],[Datum]])-1,2),RIGHT(YEAR(jaar_zip[[#This Row],[Datum]]),2))&amp;"-"&amp; TEXT(WEEKNUM(jaar_zip[[#This Row],[Datum]],21),"00")</f>
        <v>24-10</v>
      </c>
      <c r="L2533" s="101">
        <f>MONTH(jaar_zip[[#This Row],[Datum]])</f>
        <v>3</v>
      </c>
      <c r="M2533" s="101">
        <f>IF(ISNUMBER(jaar_zip[[#This Row],[etmaaltemperatuur]]),IF(jaar_zip[[#This Row],[etmaaltemperatuur]]&lt;stookgrens,stookgrens-jaar_zip[[#This Row],[etmaaltemperatuur]],0),"")</f>
        <v>11.7</v>
      </c>
      <c r="N2533" s="101">
        <f>IF(ISNUMBER(jaar_zip[[#This Row],[graaddagen]]),IF(OR(MONTH(jaar_zip[[#This Row],[Datum]])=1,MONTH(jaar_zip[[#This Row],[Datum]])=2,MONTH(jaar_zip[[#This Row],[Datum]])=11,MONTH(jaar_zip[[#This Row],[Datum]])=12),1.1,IF(OR(MONTH(jaar_zip[[#This Row],[Datum]])=3,MONTH(jaar_zip[[#This Row],[Datum]])=10),1,0.8))*jaar_zip[[#This Row],[graaddagen]],"")</f>
        <v>11.7</v>
      </c>
      <c r="O2533" s="101">
        <f>IF(ISNUMBER(jaar_zip[[#This Row],[etmaaltemperatuur]]),IF(jaar_zip[[#This Row],[etmaaltemperatuur]]&gt;stookgrens,jaar_zip[[#This Row],[etmaaltemperatuur]]-stookgrens,0),"")</f>
        <v>0</v>
      </c>
    </row>
    <row r="2534" spans="1:15" x14ac:dyDescent="0.25">
      <c r="A2534">
        <v>269</v>
      </c>
      <c r="B2534">
        <v>20240307</v>
      </c>
      <c r="C2534">
        <v>4.7</v>
      </c>
      <c r="D2534">
        <v>4</v>
      </c>
      <c r="E2534">
        <v>1068</v>
      </c>
      <c r="F2534">
        <v>0</v>
      </c>
      <c r="G2534">
        <v>1023.7</v>
      </c>
      <c r="H2534">
        <v>85</v>
      </c>
      <c r="I2534" s="101" t="s">
        <v>21</v>
      </c>
      <c r="J2534" s="1">
        <f>DATEVALUE(RIGHT(jaar_zip[[#This Row],[YYYYMMDD]],2)&amp;"-"&amp;MID(jaar_zip[[#This Row],[YYYYMMDD]],5,2)&amp;"-"&amp;LEFT(jaar_zip[[#This Row],[YYYYMMDD]],4))</f>
        <v>45358</v>
      </c>
      <c r="K2534" s="101" t="str">
        <f>IF(AND(VALUE(MONTH(jaar_zip[[#This Row],[Datum]]))=1,VALUE(WEEKNUM(jaar_zip[[#This Row],[Datum]],21))&gt;51),RIGHT(YEAR(jaar_zip[[#This Row],[Datum]])-1,2),RIGHT(YEAR(jaar_zip[[#This Row],[Datum]]),2))&amp;"-"&amp; TEXT(WEEKNUM(jaar_zip[[#This Row],[Datum]],21),"00")</f>
        <v>24-10</v>
      </c>
      <c r="L2534" s="101">
        <f>MONTH(jaar_zip[[#This Row],[Datum]])</f>
        <v>3</v>
      </c>
      <c r="M2534" s="101">
        <f>IF(ISNUMBER(jaar_zip[[#This Row],[etmaaltemperatuur]]),IF(jaar_zip[[#This Row],[etmaaltemperatuur]]&lt;stookgrens,stookgrens-jaar_zip[[#This Row],[etmaaltemperatuur]],0),"")</f>
        <v>14</v>
      </c>
      <c r="N2534" s="101">
        <f>IF(ISNUMBER(jaar_zip[[#This Row],[graaddagen]]),IF(OR(MONTH(jaar_zip[[#This Row],[Datum]])=1,MONTH(jaar_zip[[#This Row],[Datum]])=2,MONTH(jaar_zip[[#This Row],[Datum]])=11,MONTH(jaar_zip[[#This Row],[Datum]])=12),1.1,IF(OR(MONTH(jaar_zip[[#This Row],[Datum]])=3,MONTH(jaar_zip[[#This Row],[Datum]])=10),1,0.8))*jaar_zip[[#This Row],[graaddagen]],"")</f>
        <v>14</v>
      </c>
      <c r="O2534" s="101">
        <f>IF(ISNUMBER(jaar_zip[[#This Row],[etmaaltemperatuur]]),IF(jaar_zip[[#This Row],[etmaaltemperatuur]]&gt;stookgrens,jaar_zip[[#This Row],[etmaaltemperatuur]]-stookgrens,0),"")</f>
        <v>0</v>
      </c>
    </row>
    <row r="2535" spans="1:15" x14ac:dyDescent="0.25">
      <c r="A2535">
        <v>269</v>
      </c>
      <c r="B2535">
        <v>20240308</v>
      </c>
      <c r="C2535">
        <v>5.7</v>
      </c>
      <c r="D2535">
        <v>4.7</v>
      </c>
      <c r="E2535">
        <v>1323</v>
      </c>
      <c r="F2535">
        <v>0</v>
      </c>
      <c r="G2535">
        <v>1012.4</v>
      </c>
      <c r="H2535">
        <v>72</v>
      </c>
      <c r="I2535" s="101" t="s">
        <v>21</v>
      </c>
      <c r="J2535" s="1">
        <f>DATEVALUE(RIGHT(jaar_zip[[#This Row],[YYYYMMDD]],2)&amp;"-"&amp;MID(jaar_zip[[#This Row],[YYYYMMDD]],5,2)&amp;"-"&amp;LEFT(jaar_zip[[#This Row],[YYYYMMDD]],4))</f>
        <v>45359</v>
      </c>
      <c r="K2535" s="101" t="str">
        <f>IF(AND(VALUE(MONTH(jaar_zip[[#This Row],[Datum]]))=1,VALUE(WEEKNUM(jaar_zip[[#This Row],[Datum]],21))&gt;51),RIGHT(YEAR(jaar_zip[[#This Row],[Datum]])-1,2),RIGHT(YEAR(jaar_zip[[#This Row],[Datum]]),2))&amp;"-"&amp; TEXT(WEEKNUM(jaar_zip[[#This Row],[Datum]],21),"00")</f>
        <v>24-10</v>
      </c>
      <c r="L2535" s="101">
        <f>MONTH(jaar_zip[[#This Row],[Datum]])</f>
        <v>3</v>
      </c>
      <c r="M2535" s="101">
        <f>IF(ISNUMBER(jaar_zip[[#This Row],[etmaaltemperatuur]]),IF(jaar_zip[[#This Row],[etmaaltemperatuur]]&lt;stookgrens,stookgrens-jaar_zip[[#This Row],[etmaaltemperatuur]],0),"")</f>
        <v>13.3</v>
      </c>
      <c r="N2535" s="101">
        <f>IF(ISNUMBER(jaar_zip[[#This Row],[graaddagen]]),IF(OR(MONTH(jaar_zip[[#This Row],[Datum]])=1,MONTH(jaar_zip[[#This Row],[Datum]])=2,MONTH(jaar_zip[[#This Row],[Datum]])=11,MONTH(jaar_zip[[#This Row],[Datum]])=12),1.1,IF(OR(MONTH(jaar_zip[[#This Row],[Datum]])=3,MONTH(jaar_zip[[#This Row],[Datum]])=10),1,0.8))*jaar_zip[[#This Row],[graaddagen]],"")</f>
        <v>13.3</v>
      </c>
      <c r="O2535" s="101">
        <f>IF(ISNUMBER(jaar_zip[[#This Row],[etmaaltemperatuur]]),IF(jaar_zip[[#This Row],[etmaaltemperatuur]]&gt;stookgrens,jaar_zip[[#This Row],[etmaaltemperatuur]]-stookgrens,0),"")</f>
        <v>0</v>
      </c>
    </row>
    <row r="2536" spans="1:15" x14ac:dyDescent="0.25">
      <c r="A2536">
        <v>269</v>
      </c>
      <c r="B2536">
        <v>20240309</v>
      </c>
      <c r="C2536">
        <v>4.4000000000000004</v>
      </c>
      <c r="D2536">
        <v>7</v>
      </c>
      <c r="E2536">
        <v>1181</v>
      </c>
      <c r="F2536">
        <v>0</v>
      </c>
      <c r="G2536">
        <v>1001.8</v>
      </c>
      <c r="H2536">
        <v>71</v>
      </c>
      <c r="I2536" s="101" t="s">
        <v>21</v>
      </c>
      <c r="J2536" s="1">
        <f>DATEVALUE(RIGHT(jaar_zip[[#This Row],[YYYYMMDD]],2)&amp;"-"&amp;MID(jaar_zip[[#This Row],[YYYYMMDD]],5,2)&amp;"-"&amp;LEFT(jaar_zip[[#This Row],[YYYYMMDD]],4))</f>
        <v>45360</v>
      </c>
      <c r="K2536" s="101" t="str">
        <f>IF(AND(VALUE(MONTH(jaar_zip[[#This Row],[Datum]]))=1,VALUE(WEEKNUM(jaar_zip[[#This Row],[Datum]],21))&gt;51),RIGHT(YEAR(jaar_zip[[#This Row],[Datum]])-1,2),RIGHT(YEAR(jaar_zip[[#This Row],[Datum]]),2))&amp;"-"&amp; TEXT(WEEKNUM(jaar_zip[[#This Row],[Datum]],21),"00")</f>
        <v>24-10</v>
      </c>
      <c r="L2536" s="101">
        <f>MONTH(jaar_zip[[#This Row],[Datum]])</f>
        <v>3</v>
      </c>
      <c r="M2536" s="101">
        <f>IF(ISNUMBER(jaar_zip[[#This Row],[etmaaltemperatuur]]),IF(jaar_zip[[#This Row],[etmaaltemperatuur]]&lt;stookgrens,stookgrens-jaar_zip[[#This Row],[etmaaltemperatuur]],0),"")</f>
        <v>11</v>
      </c>
      <c r="N2536" s="101">
        <f>IF(ISNUMBER(jaar_zip[[#This Row],[graaddagen]]),IF(OR(MONTH(jaar_zip[[#This Row],[Datum]])=1,MONTH(jaar_zip[[#This Row],[Datum]])=2,MONTH(jaar_zip[[#This Row],[Datum]])=11,MONTH(jaar_zip[[#This Row],[Datum]])=12),1.1,IF(OR(MONTH(jaar_zip[[#This Row],[Datum]])=3,MONTH(jaar_zip[[#This Row],[Datum]])=10),1,0.8))*jaar_zip[[#This Row],[graaddagen]],"")</f>
        <v>11</v>
      </c>
      <c r="O2536" s="101">
        <f>IF(ISNUMBER(jaar_zip[[#This Row],[etmaaltemperatuur]]),IF(jaar_zip[[#This Row],[etmaaltemperatuur]]&gt;stookgrens,jaar_zip[[#This Row],[etmaaltemperatuur]]-stookgrens,0),"")</f>
        <v>0</v>
      </c>
    </row>
    <row r="2537" spans="1:15" x14ac:dyDescent="0.25">
      <c r="A2537">
        <v>269</v>
      </c>
      <c r="B2537">
        <v>20240310</v>
      </c>
      <c r="C2537">
        <v>6.4</v>
      </c>
      <c r="D2537">
        <v>8.1999999999999993</v>
      </c>
      <c r="E2537">
        <v>969</v>
      </c>
      <c r="F2537">
        <v>0</v>
      </c>
      <c r="G2537">
        <v>997.8</v>
      </c>
      <c r="H2537">
        <v>76</v>
      </c>
      <c r="I2537" s="101" t="s">
        <v>21</v>
      </c>
      <c r="J2537" s="1">
        <f>DATEVALUE(RIGHT(jaar_zip[[#This Row],[YYYYMMDD]],2)&amp;"-"&amp;MID(jaar_zip[[#This Row],[YYYYMMDD]],5,2)&amp;"-"&amp;LEFT(jaar_zip[[#This Row],[YYYYMMDD]],4))</f>
        <v>45361</v>
      </c>
      <c r="K2537" s="101" t="str">
        <f>IF(AND(VALUE(MONTH(jaar_zip[[#This Row],[Datum]]))=1,VALUE(WEEKNUM(jaar_zip[[#This Row],[Datum]],21))&gt;51),RIGHT(YEAR(jaar_zip[[#This Row],[Datum]])-1,2),RIGHT(YEAR(jaar_zip[[#This Row],[Datum]]),2))&amp;"-"&amp; TEXT(WEEKNUM(jaar_zip[[#This Row],[Datum]],21),"00")</f>
        <v>24-10</v>
      </c>
      <c r="L2537" s="101">
        <f>MONTH(jaar_zip[[#This Row],[Datum]])</f>
        <v>3</v>
      </c>
      <c r="M2537" s="101">
        <f>IF(ISNUMBER(jaar_zip[[#This Row],[etmaaltemperatuur]]),IF(jaar_zip[[#This Row],[etmaaltemperatuur]]&lt;stookgrens,stookgrens-jaar_zip[[#This Row],[etmaaltemperatuur]],0),"")</f>
        <v>9.8000000000000007</v>
      </c>
      <c r="N2537" s="101">
        <f>IF(ISNUMBER(jaar_zip[[#This Row],[graaddagen]]),IF(OR(MONTH(jaar_zip[[#This Row],[Datum]])=1,MONTH(jaar_zip[[#This Row],[Datum]])=2,MONTH(jaar_zip[[#This Row],[Datum]])=11,MONTH(jaar_zip[[#This Row],[Datum]])=12),1.1,IF(OR(MONTH(jaar_zip[[#This Row],[Datum]])=3,MONTH(jaar_zip[[#This Row],[Datum]])=10),1,0.8))*jaar_zip[[#This Row],[graaddagen]],"")</f>
        <v>9.8000000000000007</v>
      </c>
      <c r="O2537" s="101">
        <f>IF(ISNUMBER(jaar_zip[[#This Row],[etmaaltemperatuur]]),IF(jaar_zip[[#This Row],[etmaaltemperatuur]]&gt;stookgrens,jaar_zip[[#This Row],[etmaaltemperatuur]]-stookgrens,0),"")</f>
        <v>0</v>
      </c>
    </row>
    <row r="2538" spans="1:15" x14ac:dyDescent="0.25">
      <c r="A2538">
        <v>269</v>
      </c>
      <c r="B2538">
        <v>20240311</v>
      </c>
      <c r="C2538">
        <v>2.6</v>
      </c>
      <c r="D2538">
        <v>6.8</v>
      </c>
      <c r="E2538">
        <v>173</v>
      </c>
      <c r="F2538">
        <v>2</v>
      </c>
      <c r="G2538">
        <v>1002.7</v>
      </c>
      <c r="H2538">
        <v>93</v>
      </c>
      <c r="I2538" s="101" t="s">
        <v>21</v>
      </c>
      <c r="J2538" s="1">
        <f>DATEVALUE(RIGHT(jaar_zip[[#This Row],[YYYYMMDD]],2)&amp;"-"&amp;MID(jaar_zip[[#This Row],[YYYYMMDD]],5,2)&amp;"-"&amp;LEFT(jaar_zip[[#This Row],[YYYYMMDD]],4))</f>
        <v>45362</v>
      </c>
      <c r="K2538" s="101" t="str">
        <f>IF(AND(VALUE(MONTH(jaar_zip[[#This Row],[Datum]]))=1,VALUE(WEEKNUM(jaar_zip[[#This Row],[Datum]],21))&gt;51),RIGHT(YEAR(jaar_zip[[#This Row],[Datum]])-1,2),RIGHT(YEAR(jaar_zip[[#This Row],[Datum]]),2))&amp;"-"&amp; TEXT(WEEKNUM(jaar_zip[[#This Row],[Datum]],21),"00")</f>
        <v>24-11</v>
      </c>
      <c r="L2538" s="101">
        <f>MONTH(jaar_zip[[#This Row],[Datum]])</f>
        <v>3</v>
      </c>
      <c r="M2538" s="101">
        <f>IF(ISNUMBER(jaar_zip[[#This Row],[etmaaltemperatuur]]),IF(jaar_zip[[#This Row],[etmaaltemperatuur]]&lt;stookgrens,stookgrens-jaar_zip[[#This Row],[etmaaltemperatuur]],0),"")</f>
        <v>11.2</v>
      </c>
      <c r="N2538" s="101">
        <f>IF(ISNUMBER(jaar_zip[[#This Row],[graaddagen]]),IF(OR(MONTH(jaar_zip[[#This Row],[Datum]])=1,MONTH(jaar_zip[[#This Row],[Datum]])=2,MONTH(jaar_zip[[#This Row],[Datum]])=11,MONTH(jaar_zip[[#This Row],[Datum]])=12),1.1,IF(OR(MONTH(jaar_zip[[#This Row],[Datum]])=3,MONTH(jaar_zip[[#This Row],[Datum]])=10),1,0.8))*jaar_zip[[#This Row],[graaddagen]],"")</f>
        <v>11.2</v>
      </c>
      <c r="O2538" s="101">
        <f>IF(ISNUMBER(jaar_zip[[#This Row],[etmaaltemperatuur]]),IF(jaar_zip[[#This Row],[etmaaltemperatuur]]&gt;stookgrens,jaar_zip[[#This Row],[etmaaltemperatuur]]-stookgrens,0),"")</f>
        <v>0</v>
      </c>
    </row>
    <row r="2539" spans="1:15" x14ac:dyDescent="0.25">
      <c r="A2539">
        <v>269</v>
      </c>
      <c r="B2539">
        <v>20240312</v>
      </c>
      <c r="C2539">
        <v>3.5</v>
      </c>
      <c r="D2539">
        <v>8.1999999999999993</v>
      </c>
      <c r="E2539">
        <v>341</v>
      </c>
      <c r="F2539">
        <v>0.2</v>
      </c>
      <c r="G2539">
        <v>1012.2</v>
      </c>
      <c r="H2539">
        <v>89</v>
      </c>
      <c r="I2539" s="101" t="s">
        <v>21</v>
      </c>
      <c r="J2539" s="1">
        <f>DATEVALUE(RIGHT(jaar_zip[[#This Row],[YYYYMMDD]],2)&amp;"-"&amp;MID(jaar_zip[[#This Row],[YYYYMMDD]],5,2)&amp;"-"&amp;LEFT(jaar_zip[[#This Row],[YYYYMMDD]],4))</f>
        <v>45363</v>
      </c>
      <c r="K2539" s="101" t="str">
        <f>IF(AND(VALUE(MONTH(jaar_zip[[#This Row],[Datum]]))=1,VALUE(WEEKNUM(jaar_zip[[#This Row],[Datum]],21))&gt;51),RIGHT(YEAR(jaar_zip[[#This Row],[Datum]])-1,2),RIGHT(YEAR(jaar_zip[[#This Row],[Datum]]),2))&amp;"-"&amp; TEXT(WEEKNUM(jaar_zip[[#This Row],[Datum]],21),"00")</f>
        <v>24-11</v>
      </c>
      <c r="L2539" s="101">
        <f>MONTH(jaar_zip[[#This Row],[Datum]])</f>
        <v>3</v>
      </c>
      <c r="M2539" s="101">
        <f>IF(ISNUMBER(jaar_zip[[#This Row],[etmaaltemperatuur]]),IF(jaar_zip[[#This Row],[etmaaltemperatuur]]&lt;stookgrens,stookgrens-jaar_zip[[#This Row],[etmaaltemperatuur]],0),"")</f>
        <v>9.8000000000000007</v>
      </c>
      <c r="N2539" s="101">
        <f>IF(ISNUMBER(jaar_zip[[#This Row],[graaddagen]]),IF(OR(MONTH(jaar_zip[[#This Row],[Datum]])=1,MONTH(jaar_zip[[#This Row],[Datum]])=2,MONTH(jaar_zip[[#This Row],[Datum]])=11,MONTH(jaar_zip[[#This Row],[Datum]])=12),1.1,IF(OR(MONTH(jaar_zip[[#This Row],[Datum]])=3,MONTH(jaar_zip[[#This Row],[Datum]])=10),1,0.8))*jaar_zip[[#This Row],[graaddagen]],"")</f>
        <v>9.8000000000000007</v>
      </c>
      <c r="O2539" s="101">
        <f>IF(ISNUMBER(jaar_zip[[#This Row],[etmaaltemperatuur]]),IF(jaar_zip[[#This Row],[etmaaltemperatuur]]&gt;stookgrens,jaar_zip[[#This Row],[etmaaltemperatuur]]-stookgrens,0),"")</f>
        <v>0</v>
      </c>
    </row>
    <row r="2540" spans="1:15" x14ac:dyDescent="0.25">
      <c r="A2540">
        <v>269</v>
      </c>
      <c r="B2540">
        <v>20240313</v>
      </c>
      <c r="C2540">
        <v>5.0999999999999996</v>
      </c>
      <c r="D2540">
        <v>10.7</v>
      </c>
      <c r="E2540">
        <v>318</v>
      </c>
      <c r="F2540">
        <v>0.8</v>
      </c>
      <c r="G2540">
        <v>1013.2</v>
      </c>
      <c r="H2540">
        <v>89</v>
      </c>
      <c r="I2540" s="101" t="s">
        <v>21</v>
      </c>
      <c r="J2540" s="1">
        <f>DATEVALUE(RIGHT(jaar_zip[[#This Row],[YYYYMMDD]],2)&amp;"-"&amp;MID(jaar_zip[[#This Row],[YYYYMMDD]],5,2)&amp;"-"&amp;LEFT(jaar_zip[[#This Row],[YYYYMMDD]],4))</f>
        <v>45364</v>
      </c>
      <c r="K2540" s="101" t="str">
        <f>IF(AND(VALUE(MONTH(jaar_zip[[#This Row],[Datum]]))=1,VALUE(WEEKNUM(jaar_zip[[#This Row],[Datum]],21))&gt;51),RIGHT(YEAR(jaar_zip[[#This Row],[Datum]])-1,2),RIGHT(YEAR(jaar_zip[[#This Row],[Datum]]),2))&amp;"-"&amp; TEXT(WEEKNUM(jaar_zip[[#This Row],[Datum]],21),"00")</f>
        <v>24-11</v>
      </c>
      <c r="L2540" s="101">
        <f>MONTH(jaar_zip[[#This Row],[Datum]])</f>
        <v>3</v>
      </c>
      <c r="M2540" s="101">
        <f>IF(ISNUMBER(jaar_zip[[#This Row],[etmaaltemperatuur]]),IF(jaar_zip[[#This Row],[etmaaltemperatuur]]&lt;stookgrens,stookgrens-jaar_zip[[#This Row],[etmaaltemperatuur]],0),"")</f>
        <v>7.3000000000000007</v>
      </c>
      <c r="N2540" s="101">
        <f>IF(ISNUMBER(jaar_zip[[#This Row],[graaddagen]]),IF(OR(MONTH(jaar_zip[[#This Row],[Datum]])=1,MONTH(jaar_zip[[#This Row],[Datum]])=2,MONTH(jaar_zip[[#This Row],[Datum]])=11,MONTH(jaar_zip[[#This Row],[Datum]])=12),1.1,IF(OR(MONTH(jaar_zip[[#This Row],[Datum]])=3,MONTH(jaar_zip[[#This Row],[Datum]])=10),1,0.8))*jaar_zip[[#This Row],[graaddagen]],"")</f>
        <v>7.3000000000000007</v>
      </c>
      <c r="O2540" s="101">
        <f>IF(ISNUMBER(jaar_zip[[#This Row],[etmaaltemperatuur]]),IF(jaar_zip[[#This Row],[etmaaltemperatuur]]&gt;stookgrens,jaar_zip[[#This Row],[etmaaltemperatuur]]-stookgrens,0),"")</f>
        <v>0</v>
      </c>
    </row>
    <row r="2541" spans="1:15" x14ac:dyDescent="0.25">
      <c r="A2541">
        <v>269</v>
      </c>
      <c r="B2541">
        <v>20240314</v>
      </c>
      <c r="C2541">
        <v>5.0999999999999996</v>
      </c>
      <c r="D2541">
        <v>12.8</v>
      </c>
      <c r="E2541">
        <v>1349</v>
      </c>
      <c r="F2541">
        <v>0</v>
      </c>
      <c r="G2541">
        <v>1009.8</v>
      </c>
      <c r="H2541">
        <v>75</v>
      </c>
      <c r="I2541" s="101" t="s">
        <v>21</v>
      </c>
      <c r="J2541" s="1">
        <f>DATEVALUE(RIGHT(jaar_zip[[#This Row],[YYYYMMDD]],2)&amp;"-"&amp;MID(jaar_zip[[#This Row],[YYYYMMDD]],5,2)&amp;"-"&amp;LEFT(jaar_zip[[#This Row],[YYYYMMDD]],4))</f>
        <v>45365</v>
      </c>
      <c r="K2541" s="101" t="str">
        <f>IF(AND(VALUE(MONTH(jaar_zip[[#This Row],[Datum]]))=1,VALUE(WEEKNUM(jaar_zip[[#This Row],[Datum]],21))&gt;51),RIGHT(YEAR(jaar_zip[[#This Row],[Datum]])-1,2),RIGHT(YEAR(jaar_zip[[#This Row],[Datum]]),2))&amp;"-"&amp; TEXT(WEEKNUM(jaar_zip[[#This Row],[Datum]],21),"00")</f>
        <v>24-11</v>
      </c>
      <c r="L2541" s="101">
        <f>MONTH(jaar_zip[[#This Row],[Datum]])</f>
        <v>3</v>
      </c>
      <c r="M2541" s="101">
        <f>IF(ISNUMBER(jaar_zip[[#This Row],[etmaaltemperatuur]]),IF(jaar_zip[[#This Row],[etmaaltemperatuur]]&lt;stookgrens,stookgrens-jaar_zip[[#This Row],[etmaaltemperatuur]],0),"")</f>
        <v>5.1999999999999993</v>
      </c>
      <c r="N2541" s="101">
        <f>IF(ISNUMBER(jaar_zip[[#This Row],[graaddagen]]),IF(OR(MONTH(jaar_zip[[#This Row],[Datum]])=1,MONTH(jaar_zip[[#This Row],[Datum]])=2,MONTH(jaar_zip[[#This Row],[Datum]])=11,MONTH(jaar_zip[[#This Row],[Datum]])=12),1.1,IF(OR(MONTH(jaar_zip[[#This Row],[Datum]])=3,MONTH(jaar_zip[[#This Row],[Datum]])=10),1,0.8))*jaar_zip[[#This Row],[graaddagen]],"")</f>
        <v>5.1999999999999993</v>
      </c>
      <c r="O2541" s="101">
        <f>IF(ISNUMBER(jaar_zip[[#This Row],[etmaaltemperatuur]]),IF(jaar_zip[[#This Row],[etmaaltemperatuur]]&gt;stookgrens,jaar_zip[[#This Row],[etmaaltemperatuur]]-stookgrens,0),"")</f>
        <v>0</v>
      </c>
    </row>
    <row r="2542" spans="1:15" x14ac:dyDescent="0.25">
      <c r="A2542">
        <v>269</v>
      </c>
      <c r="B2542">
        <v>20240315</v>
      </c>
      <c r="C2542">
        <v>7.1</v>
      </c>
      <c r="D2542">
        <v>12.5</v>
      </c>
      <c r="E2542">
        <v>701</v>
      </c>
      <c r="F2542">
        <v>3.7</v>
      </c>
      <c r="G2542">
        <v>1006.3</v>
      </c>
      <c r="H2542">
        <v>82</v>
      </c>
      <c r="I2542" s="101" t="s">
        <v>21</v>
      </c>
      <c r="J2542" s="1">
        <f>DATEVALUE(RIGHT(jaar_zip[[#This Row],[YYYYMMDD]],2)&amp;"-"&amp;MID(jaar_zip[[#This Row],[YYYYMMDD]],5,2)&amp;"-"&amp;LEFT(jaar_zip[[#This Row],[YYYYMMDD]],4))</f>
        <v>45366</v>
      </c>
      <c r="K2542" s="101" t="str">
        <f>IF(AND(VALUE(MONTH(jaar_zip[[#This Row],[Datum]]))=1,VALUE(WEEKNUM(jaar_zip[[#This Row],[Datum]],21))&gt;51),RIGHT(YEAR(jaar_zip[[#This Row],[Datum]])-1,2),RIGHT(YEAR(jaar_zip[[#This Row],[Datum]]),2))&amp;"-"&amp; TEXT(WEEKNUM(jaar_zip[[#This Row],[Datum]],21),"00")</f>
        <v>24-11</v>
      </c>
      <c r="L2542" s="101">
        <f>MONTH(jaar_zip[[#This Row],[Datum]])</f>
        <v>3</v>
      </c>
      <c r="M2542" s="101">
        <f>IF(ISNUMBER(jaar_zip[[#This Row],[etmaaltemperatuur]]),IF(jaar_zip[[#This Row],[etmaaltemperatuur]]&lt;stookgrens,stookgrens-jaar_zip[[#This Row],[etmaaltemperatuur]],0),"")</f>
        <v>5.5</v>
      </c>
      <c r="N2542" s="101">
        <f>IF(ISNUMBER(jaar_zip[[#This Row],[graaddagen]]),IF(OR(MONTH(jaar_zip[[#This Row],[Datum]])=1,MONTH(jaar_zip[[#This Row],[Datum]])=2,MONTH(jaar_zip[[#This Row],[Datum]])=11,MONTH(jaar_zip[[#This Row],[Datum]])=12),1.1,IF(OR(MONTH(jaar_zip[[#This Row],[Datum]])=3,MONTH(jaar_zip[[#This Row],[Datum]])=10),1,0.8))*jaar_zip[[#This Row],[graaddagen]],"")</f>
        <v>5.5</v>
      </c>
      <c r="O2542" s="101">
        <f>IF(ISNUMBER(jaar_zip[[#This Row],[etmaaltemperatuur]]),IF(jaar_zip[[#This Row],[etmaaltemperatuur]]&gt;stookgrens,jaar_zip[[#This Row],[etmaaltemperatuur]]-stookgrens,0),"")</f>
        <v>0</v>
      </c>
    </row>
    <row r="2543" spans="1:15" x14ac:dyDescent="0.25">
      <c r="A2543">
        <v>269</v>
      </c>
      <c r="B2543">
        <v>20240316</v>
      </c>
      <c r="C2543">
        <v>3.9</v>
      </c>
      <c r="D2543">
        <v>7.4</v>
      </c>
      <c r="E2543">
        <v>796</v>
      </c>
      <c r="F2543">
        <v>0.5</v>
      </c>
      <c r="G2543">
        <v>1019.1</v>
      </c>
      <c r="H2543">
        <v>77</v>
      </c>
      <c r="I2543" s="101" t="s">
        <v>21</v>
      </c>
      <c r="J2543" s="1">
        <f>DATEVALUE(RIGHT(jaar_zip[[#This Row],[YYYYMMDD]],2)&amp;"-"&amp;MID(jaar_zip[[#This Row],[YYYYMMDD]],5,2)&amp;"-"&amp;LEFT(jaar_zip[[#This Row],[YYYYMMDD]],4))</f>
        <v>45367</v>
      </c>
      <c r="K2543" s="101" t="str">
        <f>IF(AND(VALUE(MONTH(jaar_zip[[#This Row],[Datum]]))=1,VALUE(WEEKNUM(jaar_zip[[#This Row],[Datum]],21))&gt;51),RIGHT(YEAR(jaar_zip[[#This Row],[Datum]])-1,2),RIGHT(YEAR(jaar_zip[[#This Row],[Datum]]),2))&amp;"-"&amp; TEXT(WEEKNUM(jaar_zip[[#This Row],[Datum]],21),"00")</f>
        <v>24-11</v>
      </c>
      <c r="L2543" s="101">
        <f>MONTH(jaar_zip[[#This Row],[Datum]])</f>
        <v>3</v>
      </c>
      <c r="M2543" s="101">
        <f>IF(ISNUMBER(jaar_zip[[#This Row],[etmaaltemperatuur]]),IF(jaar_zip[[#This Row],[etmaaltemperatuur]]&lt;stookgrens,stookgrens-jaar_zip[[#This Row],[etmaaltemperatuur]],0),"")</f>
        <v>10.6</v>
      </c>
      <c r="N2543" s="101">
        <f>IF(ISNUMBER(jaar_zip[[#This Row],[graaddagen]]),IF(OR(MONTH(jaar_zip[[#This Row],[Datum]])=1,MONTH(jaar_zip[[#This Row],[Datum]])=2,MONTH(jaar_zip[[#This Row],[Datum]])=11,MONTH(jaar_zip[[#This Row],[Datum]])=12),1.1,IF(OR(MONTH(jaar_zip[[#This Row],[Datum]])=3,MONTH(jaar_zip[[#This Row],[Datum]])=10),1,0.8))*jaar_zip[[#This Row],[graaddagen]],"")</f>
        <v>10.6</v>
      </c>
      <c r="O2543" s="101">
        <f>IF(ISNUMBER(jaar_zip[[#This Row],[etmaaltemperatuur]]),IF(jaar_zip[[#This Row],[etmaaltemperatuur]]&gt;stookgrens,jaar_zip[[#This Row],[etmaaltemperatuur]]-stookgrens,0),"")</f>
        <v>0</v>
      </c>
    </row>
    <row r="2544" spans="1:15" x14ac:dyDescent="0.25">
      <c r="A2544">
        <v>269</v>
      </c>
      <c r="B2544">
        <v>20240317</v>
      </c>
      <c r="C2544">
        <v>3.1</v>
      </c>
      <c r="D2544">
        <v>9.1999999999999993</v>
      </c>
      <c r="E2544">
        <v>618</v>
      </c>
      <c r="F2544">
        <v>2.9</v>
      </c>
      <c r="G2544">
        <v>1019.2</v>
      </c>
      <c r="H2544">
        <v>77</v>
      </c>
      <c r="I2544" s="101" t="s">
        <v>21</v>
      </c>
      <c r="J2544" s="1">
        <f>DATEVALUE(RIGHT(jaar_zip[[#This Row],[YYYYMMDD]],2)&amp;"-"&amp;MID(jaar_zip[[#This Row],[YYYYMMDD]],5,2)&amp;"-"&amp;LEFT(jaar_zip[[#This Row],[YYYYMMDD]],4))</f>
        <v>45368</v>
      </c>
      <c r="K2544" s="101" t="str">
        <f>IF(AND(VALUE(MONTH(jaar_zip[[#This Row],[Datum]]))=1,VALUE(WEEKNUM(jaar_zip[[#This Row],[Datum]],21))&gt;51),RIGHT(YEAR(jaar_zip[[#This Row],[Datum]])-1,2),RIGHT(YEAR(jaar_zip[[#This Row],[Datum]]),2))&amp;"-"&amp; TEXT(WEEKNUM(jaar_zip[[#This Row],[Datum]],21),"00")</f>
        <v>24-11</v>
      </c>
      <c r="L2544" s="101">
        <f>MONTH(jaar_zip[[#This Row],[Datum]])</f>
        <v>3</v>
      </c>
      <c r="M2544" s="101">
        <f>IF(ISNUMBER(jaar_zip[[#This Row],[etmaaltemperatuur]]),IF(jaar_zip[[#This Row],[etmaaltemperatuur]]&lt;stookgrens,stookgrens-jaar_zip[[#This Row],[etmaaltemperatuur]],0),"")</f>
        <v>8.8000000000000007</v>
      </c>
      <c r="N2544" s="101">
        <f>IF(ISNUMBER(jaar_zip[[#This Row],[graaddagen]]),IF(OR(MONTH(jaar_zip[[#This Row],[Datum]])=1,MONTH(jaar_zip[[#This Row],[Datum]])=2,MONTH(jaar_zip[[#This Row],[Datum]])=11,MONTH(jaar_zip[[#This Row],[Datum]])=12),1.1,IF(OR(MONTH(jaar_zip[[#This Row],[Datum]])=3,MONTH(jaar_zip[[#This Row],[Datum]])=10),1,0.8))*jaar_zip[[#This Row],[graaddagen]],"")</f>
        <v>8.8000000000000007</v>
      </c>
      <c r="O2544" s="101">
        <f>IF(ISNUMBER(jaar_zip[[#This Row],[etmaaltemperatuur]]),IF(jaar_zip[[#This Row],[etmaaltemperatuur]]&gt;stookgrens,jaar_zip[[#This Row],[etmaaltemperatuur]]-stookgrens,0),"")</f>
        <v>0</v>
      </c>
    </row>
    <row r="2545" spans="1:15" x14ac:dyDescent="0.25">
      <c r="A2545">
        <v>269</v>
      </c>
      <c r="B2545">
        <v>20240318</v>
      </c>
      <c r="C2545">
        <v>2.7</v>
      </c>
      <c r="D2545">
        <v>10.7</v>
      </c>
      <c r="E2545">
        <v>1069</v>
      </c>
      <c r="F2545">
        <v>0.2</v>
      </c>
      <c r="G2545">
        <v>1015.6</v>
      </c>
      <c r="H2545">
        <v>83</v>
      </c>
      <c r="I2545" s="101" t="s">
        <v>21</v>
      </c>
      <c r="J2545" s="1">
        <f>DATEVALUE(RIGHT(jaar_zip[[#This Row],[YYYYMMDD]],2)&amp;"-"&amp;MID(jaar_zip[[#This Row],[YYYYMMDD]],5,2)&amp;"-"&amp;LEFT(jaar_zip[[#This Row],[YYYYMMDD]],4))</f>
        <v>45369</v>
      </c>
      <c r="K2545" s="101" t="str">
        <f>IF(AND(VALUE(MONTH(jaar_zip[[#This Row],[Datum]]))=1,VALUE(WEEKNUM(jaar_zip[[#This Row],[Datum]],21))&gt;51),RIGHT(YEAR(jaar_zip[[#This Row],[Datum]])-1,2),RIGHT(YEAR(jaar_zip[[#This Row],[Datum]]),2))&amp;"-"&amp; TEXT(WEEKNUM(jaar_zip[[#This Row],[Datum]],21),"00")</f>
        <v>24-12</v>
      </c>
      <c r="L2545" s="101">
        <f>MONTH(jaar_zip[[#This Row],[Datum]])</f>
        <v>3</v>
      </c>
      <c r="M2545" s="101">
        <f>IF(ISNUMBER(jaar_zip[[#This Row],[etmaaltemperatuur]]),IF(jaar_zip[[#This Row],[etmaaltemperatuur]]&lt;stookgrens,stookgrens-jaar_zip[[#This Row],[etmaaltemperatuur]],0),"")</f>
        <v>7.3000000000000007</v>
      </c>
      <c r="N2545" s="101">
        <f>IF(ISNUMBER(jaar_zip[[#This Row],[graaddagen]]),IF(OR(MONTH(jaar_zip[[#This Row],[Datum]])=1,MONTH(jaar_zip[[#This Row],[Datum]])=2,MONTH(jaar_zip[[#This Row],[Datum]])=11,MONTH(jaar_zip[[#This Row],[Datum]])=12),1.1,IF(OR(MONTH(jaar_zip[[#This Row],[Datum]])=3,MONTH(jaar_zip[[#This Row],[Datum]])=10),1,0.8))*jaar_zip[[#This Row],[graaddagen]],"")</f>
        <v>7.3000000000000007</v>
      </c>
      <c r="O2545" s="101">
        <f>IF(ISNUMBER(jaar_zip[[#This Row],[etmaaltemperatuur]]),IF(jaar_zip[[#This Row],[etmaaltemperatuur]]&gt;stookgrens,jaar_zip[[#This Row],[etmaaltemperatuur]]-stookgrens,0),"")</f>
        <v>0</v>
      </c>
    </row>
    <row r="2546" spans="1:15" x14ac:dyDescent="0.25">
      <c r="A2546">
        <v>269</v>
      </c>
      <c r="B2546">
        <v>20240319</v>
      </c>
      <c r="C2546">
        <v>3.1</v>
      </c>
      <c r="D2546">
        <v>11.5</v>
      </c>
      <c r="E2546">
        <v>983</v>
      </c>
      <c r="F2546">
        <v>-0.1</v>
      </c>
      <c r="G2546">
        <v>1017.7</v>
      </c>
      <c r="H2546">
        <v>79</v>
      </c>
      <c r="I2546" s="101" t="s">
        <v>21</v>
      </c>
      <c r="J2546" s="1">
        <f>DATEVALUE(RIGHT(jaar_zip[[#This Row],[YYYYMMDD]],2)&amp;"-"&amp;MID(jaar_zip[[#This Row],[YYYYMMDD]],5,2)&amp;"-"&amp;LEFT(jaar_zip[[#This Row],[YYYYMMDD]],4))</f>
        <v>45370</v>
      </c>
      <c r="K2546" s="101" t="str">
        <f>IF(AND(VALUE(MONTH(jaar_zip[[#This Row],[Datum]]))=1,VALUE(WEEKNUM(jaar_zip[[#This Row],[Datum]],21))&gt;51),RIGHT(YEAR(jaar_zip[[#This Row],[Datum]])-1,2),RIGHT(YEAR(jaar_zip[[#This Row],[Datum]]),2))&amp;"-"&amp; TEXT(WEEKNUM(jaar_zip[[#This Row],[Datum]],21),"00")</f>
        <v>24-12</v>
      </c>
      <c r="L2546" s="101">
        <f>MONTH(jaar_zip[[#This Row],[Datum]])</f>
        <v>3</v>
      </c>
      <c r="M2546" s="101">
        <f>IF(ISNUMBER(jaar_zip[[#This Row],[etmaaltemperatuur]]),IF(jaar_zip[[#This Row],[etmaaltemperatuur]]&lt;stookgrens,stookgrens-jaar_zip[[#This Row],[etmaaltemperatuur]],0),"")</f>
        <v>6.5</v>
      </c>
      <c r="N2546" s="101">
        <f>IF(ISNUMBER(jaar_zip[[#This Row],[graaddagen]]),IF(OR(MONTH(jaar_zip[[#This Row],[Datum]])=1,MONTH(jaar_zip[[#This Row],[Datum]])=2,MONTH(jaar_zip[[#This Row],[Datum]])=11,MONTH(jaar_zip[[#This Row],[Datum]])=12),1.1,IF(OR(MONTH(jaar_zip[[#This Row],[Datum]])=3,MONTH(jaar_zip[[#This Row],[Datum]])=10),1,0.8))*jaar_zip[[#This Row],[graaddagen]],"")</f>
        <v>6.5</v>
      </c>
      <c r="O2546" s="101">
        <f>IF(ISNUMBER(jaar_zip[[#This Row],[etmaaltemperatuur]]),IF(jaar_zip[[#This Row],[etmaaltemperatuur]]&gt;stookgrens,jaar_zip[[#This Row],[etmaaltemperatuur]]-stookgrens,0),"")</f>
        <v>0</v>
      </c>
    </row>
    <row r="2547" spans="1:15" x14ac:dyDescent="0.25">
      <c r="A2547">
        <v>269</v>
      </c>
      <c r="B2547">
        <v>20240320</v>
      </c>
      <c r="C2547">
        <v>1.5</v>
      </c>
      <c r="D2547">
        <v>11.5</v>
      </c>
      <c r="E2547">
        <v>850</v>
      </c>
      <c r="F2547">
        <v>-0.1</v>
      </c>
      <c r="G2547">
        <v>1019.1</v>
      </c>
      <c r="H2547">
        <v>84</v>
      </c>
      <c r="I2547" s="101" t="s">
        <v>21</v>
      </c>
      <c r="J2547" s="1">
        <f>DATEVALUE(RIGHT(jaar_zip[[#This Row],[YYYYMMDD]],2)&amp;"-"&amp;MID(jaar_zip[[#This Row],[YYYYMMDD]],5,2)&amp;"-"&amp;LEFT(jaar_zip[[#This Row],[YYYYMMDD]],4))</f>
        <v>45371</v>
      </c>
      <c r="K2547" s="101" t="str">
        <f>IF(AND(VALUE(MONTH(jaar_zip[[#This Row],[Datum]]))=1,VALUE(WEEKNUM(jaar_zip[[#This Row],[Datum]],21))&gt;51),RIGHT(YEAR(jaar_zip[[#This Row],[Datum]])-1,2),RIGHT(YEAR(jaar_zip[[#This Row],[Datum]]),2))&amp;"-"&amp; TEXT(WEEKNUM(jaar_zip[[#This Row],[Datum]],21),"00")</f>
        <v>24-12</v>
      </c>
      <c r="L2547" s="101">
        <f>MONTH(jaar_zip[[#This Row],[Datum]])</f>
        <v>3</v>
      </c>
      <c r="M2547" s="101">
        <f>IF(ISNUMBER(jaar_zip[[#This Row],[etmaaltemperatuur]]),IF(jaar_zip[[#This Row],[etmaaltemperatuur]]&lt;stookgrens,stookgrens-jaar_zip[[#This Row],[etmaaltemperatuur]],0),"")</f>
        <v>6.5</v>
      </c>
      <c r="N2547" s="101">
        <f>IF(ISNUMBER(jaar_zip[[#This Row],[graaddagen]]),IF(OR(MONTH(jaar_zip[[#This Row],[Datum]])=1,MONTH(jaar_zip[[#This Row],[Datum]])=2,MONTH(jaar_zip[[#This Row],[Datum]])=11,MONTH(jaar_zip[[#This Row],[Datum]])=12),1.1,IF(OR(MONTH(jaar_zip[[#This Row],[Datum]])=3,MONTH(jaar_zip[[#This Row],[Datum]])=10),1,0.8))*jaar_zip[[#This Row],[graaddagen]],"")</f>
        <v>6.5</v>
      </c>
      <c r="O2547" s="101">
        <f>IF(ISNUMBER(jaar_zip[[#This Row],[etmaaltemperatuur]]),IF(jaar_zip[[#This Row],[etmaaltemperatuur]]&gt;stookgrens,jaar_zip[[#This Row],[etmaaltemperatuur]]-stookgrens,0),"")</f>
        <v>0</v>
      </c>
    </row>
    <row r="2548" spans="1:15" x14ac:dyDescent="0.25">
      <c r="A2548">
        <v>269</v>
      </c>
      <c r="B2548">
        <v>20240321</v>
      </c>
      <c r="C2548">
        <v>4</v>
      </c>
      <c r="D2548">
        <v>9.1</v>
      </c>
      <c r="E2548">
        <v>574</v>
      </c>
      <c r="F2548">
        <v>-0.1</v>
      </c>
      <c r="G2548">
        <v>1023</v>
      </c>
      <c r="H2548">
        <v>85</v>
      </c>
      <c r="I2548" s="101" t="s">
        <v>21</v>
      </c>
      <c r="J2548" s="1">
        <f>DATEVALUE(RIGHT(jaar_zip[[#This Row],[YYYYMMDD]],2)&amp;"-"&amp;MID(jaar_zip[[#This Row],[YYYYMMDD]],5,2)&amp;"-"&amp;LEFT(jaar_zip[[#This Row],[YYYYMMDD]],4))</f>
        <v>45372</v>
      </c>
      <c r="K2548" s="101" t="str">
        <f>IF(AND(VALUE(MONTH(jaar_zip[[#This Row],[Datum]]))=1,VALUE(WEEKNUM(jaar_zip[[#This Row],[Datum]],21))&gt;51),RIGHT(YEAR(jaar_zip[[#This Row],[Datum]])-1,2),RIGHT(YEAR(jaar_zip[[#This Row],[Datum]]),2))&amp;"-"&amp; TEXT(WEEKNUM(jaar_zip[[#This Row],[Datum]],21),"00")</f>
        <v>24-12</v>
      </c>
      <c r="L2548" s="101">
        <f>MONTH(jaar_zip[[#This Row],[Datum]])</f>
        <v>3</v>
      </c>
      <c r="M2548" s="101">
        <f>IF(ISNUMBER(jaar_zip[[#This Row],[etmaaltemperatuur]]),IF(jaar_zip[[#This Row],[etmaaltemperatuur]]&lt;stookgrens,stookgrens-jaar_zip[[#This Row],[etmaaltemperatuur]],0),"")</f>
        <v>8.9</v>
      </c>
      <c r="N2548" s="101">
        <f>IF(ISNUMBER(jaar_zip[[#This Row],[graaddagen]]),IF(OR(MONTH(jaar_zip[[#This Row],[Datum]])=1,MONTH(jaar_zip[[#This Row],[Datum]])=2,MONTH(jaar_zip[[#This Row],[Datum]])=11,MONTH(jaar_zip[[#This Row],[Datum]])=12),1.1,IF(OR(MONTH(jaar_zip[[#This Row],[Datum]])=3,MONTH(jaar_zip[[#This Row],[Datum]])=10),1,0.8))*jaar_zip[[#This Row],[graaddagen]],"")</f>
        <v>8.9</v>
      </c>
      <c r="O2548" s="101">
        <f>IF(ISNUMBER(jaar_zip[[#This Row],[etmaaltemperatuur]]),IF(jaar_zip[[#This Row],[etmaaltemperatuur]]&gt;stookgrens,jaar_zip[[#This Row],[etmaaltemperatuur]]-stookgrens,0),"")</f>
        <v>0</v>
      </c>
    </row>
    <row r="2549" spans="1:15" x14ac:dyDescent="0.25">
      <c r="A2549">
        <v>269</v>
      </c>
      <c r="B2549">
        <v>20240322</v>
      </c>
      <c r="C2549">
        <v>4.7</v>
      </c>
      <c r="D2549">
        <v>9.3000000000000007</v>
      </c>
      <c r="E2549">
        <v>336</v>
      </c>
      <c r="F2549">
        <v>1.6</v>
      </c>
      <c r="G2549">
        <v>1015</v>
      </c>
      <c r="H2549">
        <v>88</v>
      </c>
      <c r="I2549" s="101" t="s">
        <v>21</v>
      </c>
      <c r="J2549" s="1">
        <f>DATEVALUE(RIGHT(jaar_zip[[#This Row],[YYYYMMDD]],2)&amp;"-"&amp;MID(jaar_zip[[#This Row],[YYYYMMDD]],5,2)&amp;"-"&amp;LEFT(jaar_zip[[#This Row],[YYYYMMDD]],4))</f>
        <v>45373</v>
      </c>
      <c r="K2549" s="101" t="str">
        <f>IF(AND(VALUE(MONTH(jaar_zip[[#This Row],[Datum]]))=1,VALUE(WEEKNUM(jaar_zip[[#This Row],[Datum]],21))&gt;51),RIGHT(YEAR(jaar_zip[[#This Row],[Datum]])-1,2),RIGHT(YEAR(jaar_zip[[#This Row],[Datum]]),2))&amp;"-"&amp; TEXT(WEEKNUM(jaar_zip[[#This Row],[Datum]],21),"00")</f>
        <v>24-12</v>
      </c>
      <c r="L2549" s="101">
        <f>MONTH(jaar_zip[[#This Row],[Datum]])</f>
        <v>3</v>
      </c>
      <c r="M2549" s="101">
        <f>IF(ISNUMBER(jaar_zip[[#This Row],[etmaaltemperatuur]]),IF(jaar_zip[[#This Row],[etmaaltemperatuur]]&lt;stookgrens,stookgrens-jaar_zip[[#This Row],[etmaaltemperatuur]],0),"")</f>
        <v>8.6999999999999993</v>
      </c>
      <c r="N2549" s="101">
        <f>IF(ISNUMBER(jaar_zip[[#This Row],[graaddagen]]),IF(OR(MONTH(jaar_zip[[#This Row],[Datum]])=1,MONTH(jaar_zip[[#This Row],[Datum]])=2,MONTH(jaar_zip[[#This Row],[Datum]])=11,MONTH(jaar_zip[[#This Row],[Datum]])=12),1.1,IF(OR(MONTH(jaar_zip[[#This Row],[Datum]])=3,MONTH(jaar_zip[[#This Row],[Datum]])=10),1,0.8))*jaar_zip[[#This Row],[graaddagen]],"")</f>
        <v>8.6999999999999993</v>
      </c>
      <c r="O2549" s="101">
        <f>IF(ISNUMBER(jaar_zip[[#This Row],[etmaaltemperatuur]]),IF(jaar_zip[[#This Row],[etmaaltemperatuur]]&gt;stookgrens,jaar_zip[[#This Row],[etmaaltemperatuur]]-stookgrens,0),"")</f>
        <v>0</v>
      </c>
    </row>
    <row r="2550" spans="1:15" x14ac:dyDescent="0.25">
      <c r="A2550">
        <v>269</v>
      </c>
      <c r="B2550">
        <v>20240323</v>
      </c>
      <c r="C2550">
        <v>5.9</v>
      </c>
      <c r="D2550">
        <v>5.9</v>
      </c>
      <c r="E2550">
        <v>1220</v>
      </c>
      <c r="F2550">
        <v>7</v>
      </c>
      <c r="G2550">
        <v>1006.8</v>
      </c>
      <c r="H2550">
        <v>80</v>
      </c>
      <c r="I2550" s="101" t="s">
        <v>21</v>
      </c>
      <c r="J2550" s="1">
        <f>DATEVALUE(RIGHT(jaar_zip[[#This Row],[YYYYMMDD]],2)&amp;"-"&amp;MID(jaar_zip[[#This Row],[YYYYMMDD]],5,2)&amp;"-"&amp;LEFT(jaar_zip[[#This Row],[YYYYMMDD]],4))</f>
        <v>45374</v>
      </c>
      <c r="K2550" s="101" t="str">
        <f>IF(AND(VALUE(MONTH(jaar_zip[[#This Row],[Datum]]))=1,VALUE(WEEKNUM(jaar_zip[[#This Row],[Datum]],21))&gt;51),RIGHT(YEAR(jaar_zip[[#This Row],[Datum]])-1,2),RIGHT(YEAR(jaar_zip[[#This Row],[Datum]]),2))&amp;"-"&amp; TEXT(WEEKNUM(jaar_zip[[#This Row],[Datum]],21),"00")</f>
        <v>24-12</v>
      </c>
      <c r="L2550" s="101">
        <f>MONTH(jaar_zip[[#This Row],[Datum]])</f>
        <v>3</v>
      </c>
      <c r="M2550" s="101">
        <f>IF(ISNUMBER(jaar_zip[[#This Row],[etmaaltemperatuur]]),IF(jaar_zip[[#This Row],[etmaaltemperatuur]]&lt;stookgrens,stookgrens-jaar_zip[[#This Row],[etmaaltemperatuur]],0),"")</f>
        <v>12.1</v>
      </c>
      <c r="N2550" s="101">
        <f>IF(ISNUMBER(jaar_zip[[#This Row],[graaddagen]]),IF(OR(MONTH(jaar_zip[[#This Row],[Datum]])=1,MONTH(jaar_zip[[#This Row],[Datum]])=2,MONTH(jaar_zip[[#This Row],[Datum]])=11,MONTH(jaar_zip[[#This Row],[Datum]])=12),1.1,IF(OR(MONTH(jaar_zip[[#This Row],[Datum]])=3,MONTH(jaar_zip[[#This Row],[Datum]])=10),1,0.8))*jaar_zip[[#This Row],[graaddagen]],"")</f>
        <v>12.1</v>
      </c>
      <c r="O2550" s="101">
        <f>IF(ISNUMBER(jaar_zip[[#This Row],[etmaaltemperatuur]]),IF(jaar_zip[[#This Row],[etmaaltemperatuur]]&gt;stookgrens,jaar_zip[[#This Row],[etmaaltemperatuur]]-stookgrens,0),"")</f>
        <v>0</v>
      </c>
    </row>
    <row r="2551" spans="1:15" x14ac:dyDescent="0.25">
      <c r="A2551">
        <v>269</v>
      </c>
      <c r="B2551">
        <v>20240324</v>
      </c>
      <c r="C2551">
        <v>7.6</v>
      </c>
      <c r="D2551">
        <v>6.9</v>
      </c>
      <c r="E2551">
        <v>724</v>
      </c>
      <c r="F2551">
        <v>5.9</v>
      </c>
      <c r="G2551">
        <v>1003</v>
      </c>
      <c r="H2551">
        <v>84</v>
      </c>
      <c r="I2551" s="101" t="s">
        <v>21</v>
      </c>
      <c r="J2551" s="1">
        <f>DATEVALUE(RIGHT(jaar_zip[[#This Row],[YYYYMMDD]],2)&amp;"-"&amp;MID(jaar_zip[[#This Row],[YYYYMMDD]],5,2)&amp;"-"&amp;LEFT(jaar_zip[[#This Row],[YYYYMMDD]],4))</f>
        <v>45375</v>
      </c>
      <c r="K2551" s="101" t="str">
        <f>IF(AND(VALUE(MONTH(jaar_zip[[#This Row],[Datum]]))=1,VALUE(WEEKNUM(jaar_zip[[#This Row],[Datum]],21))&gt;51),RIGHT(YEAR(jaar_zip[[#This Row],[Datum]])-1,2),RIGHT(YEAR(jaar_zip[[#This Row],[Datum]]),2))&amp;"-"&amp; TEXT(WEEKNUM(jaar_zip[[#This Row],[Datum]],21),"00")</f>
        <v>24-12</v>
      </c>
      <c r="L2551" s="101">
        <f>MONTH(jaar_zip[[#This Row],[Datum]])</f>
        <v>3</v>
      </c>
      <c r="M2551" s="101">
        <f>IF(ISNUMBER(jaar_zip[[#This Row],[etmaaltemperatuur]]),IF(jaar_zip[[#This Row],[etmaaltemperatuur]]&lt;stookgrens,stookgrens-jaar_zip[[#This Row],[etmaaltemperatuur]],0),"")</f>
        <v>11.1</v>
      </c>
      <c r="N2551" s="101">
        <f>IF(ISNUMBER(jaar_zip[[#This Row],[graaddagen]]),IF(OR(MONTH(jaar_zip[[#This Row],[Datum]])=1,MONTH(jaar_zip[[#This Row],[Datum]])=2,MONTH(jaar_zip[[#This Row],[Datum]])=11,MONTH(jaar_zip[[#This Row],[Datum]])=12),1.1,IF(OR(MONTH(jaar_zip[[#This Row],[Datum]])=3,MONTH(jaar_zip[[#This Row],[Datum]])=10),1,0.8))*jaar_zip[[#This Row],[graaddagen]],"")</f>
        <v>11.1</v>
      </c>
      <c r="O2551" s="101">
        <f>IF(ISNUMBER(jaar_zip[[#This Row],[etmaaltemperatuur]]),IF(jaar_zip[[#This Row],[etmaaltemperatuur]]&gt;stookgrens,jaar_zip[[#This Row],[etmaaltemperatuur]]-stookgrens,0),"")</f>
        <v>0</v>
      </c>
    </row>
    <row r="2552" spans="1:15" x14ac:dyDescent="0.25">
      <c r="A2552">
        <v>269</v>
      </c>
      <c r="B2552">
        <v>20240325</v>
      </c>
      <c r="C2552">
        <v>3</v>
      </c>
      <c r="D2552">
        <v>7.6</v>
      </c>
      <c r="E2552">
        <v>1521</v>
      </c>
      <c r="F2552">
        <v>-0.1</v>
      </c>
      <c r="G2552">
        <v>1004.2</v>
      </c>
      <c r="H2552">
        <v>69</v>
      </c>
      <c r="I2552" s="101" t="s">
        <v>21</v>
      </c>
      <c r="J2552" s="1">
        <f>DATEVALUE(RIGHT(jaar_zip[[#This Row],[YYYYMMDD]],2)&amp;"-"&amp;MID(jaar_zip[[#This Row],[YYYYMMDD]],5,2)&amp;"-"&amp;LEFT(jaar_zip[[#This Row],[YYYYMMDD]],4))</f>
        <v>45376</v>
      </c>
      <c r="K2552" s="101" t="str">
        <f>IF(AND(VALUE(MONTH(jaar_zip[[#This Row],[Datum]]))=1,VALUE(WEEKNUM(jaar_zip[[#This Row],[Datum]],21))&gt;51),RIGHT(YEAR(jaar_zip[[#This Row],[Datum]])-1,2),RIGHT(YEAR(jaar_zip[[#This Row],[Datum]]),2))&amp;"-"&amp; TEXT(WEEKNUM(jaar_zip[[#This Row],[Datum]],21),"00")</f>
        <v>24-13</v>
      </c>
      <c r="L2552" s="101">
        <f>MONTH(jaar_zip[[#This Row],[Datum]])</f>
        <v>3</v>
      </c>
      <c r="M2552" s="101">
        <f>IF(ISNUMBER(jaar_zip[[#This Row],[etmaaltemperatuur]]),IF(jaar_zip[[#This Row],[etmaaltemperatuur]]&lt;stookgrens,stookgrens-jaar_zip[[#This Row],[etmaaltemperatuur]],0),"")</f>
        <v>10.4</v>
      </c>
      <c r="N2552" s="101">
        <f>IF(ISNUMBER(jaar_zip[[#This Row],[graaddagen]]),IF(OR(MONTH(jaar_zip[[#This Row],[Datum]])=1,MONTH(jaar_zip[[#This Row],[Datum]])=2,MONTH(jaar_zip[[#This Row],[Datum]])=11,MONTH(jaar_zip[[#This Row],[Datum]])=12),1.1,IF(OR(MONTH(jaar_zip[[#This Row],[Datum]])=3,MONTH(jaar_zip[[#This Row],[Datum]])=10),1,0.8))*jaar_zip[[#This Row],[graaddagen]],"")</f>
        <v>10.4</v>
      </c>
      <c r="O2552" s="101">
        <f>IF(ISNUMBER(jaar_zip[[#This Row],[etmaaltemperatuur]]),IF(jaar_zip[[#This Row],[etmaaltemperatuur]]&gt;stookgrens,jaar_zip[[#This Row],[etmaaltemperatuur]]-stookgrens,0),"")</f>
        <v>0</v>
      </c>
    </row>
    <row r="2553" spans="1:15" x14ac:dyDescent="0.25">
      <c r="A2553">
        <v>269</v>
      </c>
      <c r="B2553">
        <v>20240326</v>
      </c>
      <c r="C2553">
        <v>3.3</v>
      </c>
      <c r="D2553">
        <v>8.9</v>
      </c>
      <c r="E2553">
        <v>1045</v>
      </c>
      <c r="F2553">
        <v>-0.1</v>
      </c>
      <c r="G2553">
        <v>991.1</v>
      </c>
      <c r="H2553">
        <v>66</v>
      </c>
      <c r="I2553" s="101" t="s">
        <v>21</v>
      </c>
      <c r="J2553" s="1">
        <f>DATEVALUE(RIGHT(jaar_zip[[#This Row],[YYYYMMDD]],2)&amp;"-"&amp;MID(jaar_zip[[#This Row],[YYYYMMDD]],5,2)&amp;"-"&amp;LEFT(jaar_zip[[#This Row],[YYYYMMDD]],4))</f>
        <v>45377</v>
      </c>
      <c r="K2553" s="101" t="str">
        <f>IF(AND(VALUE(MONTH(jaar_zip[[#This Row],[Datum]]))=1,VALUE(WEEKNUM(jaar_zip[[#This Row],[Datum]],21))&gt;51),RIGHT(YEAR(jaar_zip[[#This Row],[Datum]])-1,2),RIGHT(YEAR(jaar_zip[[#This Row],[Datum]]),2))&amp;"-"&amp; TEXT(WEEKNUM(jaar_zip[[#This Row],[Datum]],21),"00")</f>
        <v>24-13</v>
      </c>
      <c r="L2553" s="101">
        <f>MONTH(jaar_zip[[#This Row],[Datum]])</f>
        <v>3</v>
      </c>
      <c r="M2553" s="101">
        <f>IF(ISNUMBER(jaar_zip[[#This Row],[etmaaltemperatuur]]),IF(jaar_zip[[#This Row],[etmaaltemperatuur]]&lt;stookgrens,stookgrens-jaar_zip[[#This Row],[etmaaltemperatuur]],0),"")</f>
        <v>9.1</v>
      </c>
      <c r="N2553" s="101">
        <f>IF(ISNUMBER(jaar_zip[[#This Row],[graaddagen]]),IF(OR(MONTH(jaar_zip[[#This Row],[Datum]])=1,MONTH(jaar_zip[[#This Row],[Datum]])=2,MONTH(jaar_zip[[#This Row],[Datum]])=11,MONTH(jaar_zip[[#This Row],[Datum]])=12),1.1,IF(OR(MONTH(jaar_zip[[#This Row],[Datum]])=3,MONTH(jaar_zip[[#This Row],[Datum]])=10),1,0.8))*jaar_zip[[#This Row],[graaddagen]],"")</f>
        <v>9.1</v>
      </c>
      <c r="O2553" s="101">
        <f>IF(ISNUMBER(jaar_zip[[#This Row],[etmaaltemperatuur]]),IF(jaar_zip[[#This Row],[etmaaltemperatuur]]&gt;stookgrens,jaar_zip[[#This Row],[etmaaltemperatuur]]-stookgrens,0),"")</f>
        <v>0</v>
      </c>
    </row>
    <row r="2554" spans="1:15" x14ac:dyDescent="0.25">
      <c r="A2554">
        <v>269</v>
      </c>
      <c r="B2554">
        <v>20240327</v>
      </c>
      <c r="C2554">
        <v>3.7</v>
      </c>
      <c r="D2554">
        <v>9.1</v>
      </c>
      <c r="E2554">
        <v>579</v>
      </c>
      <c r="F2554">
        <v>1.3</v>
      </c>
      <c r="G2554">
        <v>986.2</v>
      </c>
      <c r="H2554">
        <v>80</v>
      </c>
      <c r="I2554" s="101" t="s">
        <v>21</v>
      </c>
      <c r="J2554" s="1">
        <f>DATEVALUE(RIGHT(jaar_zip[[#This Row],[YYYYMMDD]],2)&amp;"-"&amp;MID(jaar_zip[[#This Row],[YYYYMMDD]],5,2)&amp;"-"&amp;LEFT(jaar_zip[[#This Row],[YYYYMMDD]],4))</f>
        <v>45378</v>
      </c>
      <c r="K2554" s="101" t="str">
        <f>IF(AND(VALUE(MONTH(jaar_zip[[#This Row],[Datum]]))=1,VALUE(WEEKNUM(jaar_zip[[#This Row],[Datum]],21))&gt;51),RIGHT(YEAR(jaar_zip[[#This Row],[Datum]])-1,2),RIGHT(YEAR(jaar_zip[[#This Row],[Datum]]),2))&amp;"-"&amp; TEXT(WEEKNUM(jaar_zip[[#This Row],[Datum]],21),"00")</f>
        <v>24-13</v>
      </c>
      <c r="L2554" s="101">
        <f>MONTH(jaar_zip[[#This Row],[Datum]])</f>
        <v>3</v>
      </c>
      <c r="M2554" s="101">
        <f>IF(ISNUMBER(jaar_zip[[#This Row],[etmaaltemperatuur]]),IF(jaar_zip[[#This Row],[etmaaltemperatuur]]&lt;stookgrens,stookgrens-jaar_zip[[#This Row],[etmaaltemperatuur]],0),"")</f>
        <v>8.9</v>
      </c>
      <c r="N2554" s="101">
        <f>IF(ISNUMBER(jaar_zip[[#This Row],[graaddagen]]),IF(OR(MONTH(jaar_zip[[#This Row],[Datum]])=1,MONTH(jaar_zip[[#This Row],[Datum]])=2,MONTH(jaar_zip[[#This Row],[Datum]])=11,MONTH(jaar_zip[[#This Row],[Datum]])=12),1.1,IF(OR(MONTH(jaar_zip[[#This Row],[Datum]])=3,MONTH(jaar_zip[[#This Row],[Datum]])=10),1,0.8))*jaar_zip[[#This Row],[graaddagen]],"")</f>
        <v>8.9</v>
      </c>
      <c r="O2554" s="101">
        <f>IF(ISNUMBER(jaar_zip[[#This Row],[etmaaltemperatuur]]),IF(jaar_zip[[#This Row],[etmaaltemperatuur]]&gt;stookgrens,jaar_zip[[#This Row],[etmaaltemperatuur]]-stookgrens,0),"")</f>
        <v>0</v>
      </c>
    </row>
    <row r="2555" spans="1:15" x14ac:dyDescent="0.25">
      <c r="A2555">
        <v>269</v>
      </c>
      <c r="B2555">
        <v>20240328</v>
      </c>
      <c r="C2555">
        <v>5.3</v>
      </c>
      <c r="D2555">
        <v>8.6999999999999993</v>
      </c>
      <c r="E2555">
        <v>846</v>
      </c>
      <c r="F2555">
        <v>0.7</v>
      </c>
      <c r="G2555">
        <v>985.8</v>
      </c>
      <c r="H2555">
        <v>73</v>
      </c>
      <c r="I2555" s="101" t="s">
        <v>21</v>
      </c>
      <c r="J2555" s="1">
        <f>DATEVALUE(RIGHT(jaar_zip[[#This Row],[YYYYMMDD]],2)&amp;"-"&amp;MID(jaar_zip[[#This Row],[YYYYMMDD]],5,2)&amp;"-"&amp;LEFT(jaar_zip[[#This Row],[YYYYMMDD]],4))</f>
        <v>45379</v>
      </c>
      <c r="K2555" s="101" t="str">
        <f>IF(AND(VALUE(MONTH(jaar_zip[[#This Row],[Datum]]))=1,VALUE(WEEKNUM(jaar_zip[[#This Row],[Datum]],21))&gt;51),RIGHT(YEAR(jaar_zip[[#This Row],[Datum]])-1,2),RIGHT(YEAR(jaar_zip[[#This Row],[Datum]]),2))&amp;"-"&amp; TEXT(WEEKNUM(jaar_zip[[#This Row],[Datum]],21),"00")</f>
        <v>24-13</v>
      </c>
      <c r="L2555" s="101">
        <f>MONTH(jaar_zip[[#This Row],[Datum]])</f>
        <v>3</v>
      </c>
      <c r="M2555" s="101">
        <f>IF(ISNUMBER(jaar_zip[[#This Row],[etmaaltemperatuur]]),IF(jaar_zip[[#This Row],[etmaaltemperatuur]]&lt;stookgrens,stookgrens-jaar_zip[[#This Row],[etmaaltemperatuur]],0),"")</f>
        <v>9.3000000000000007</v>
      </c>
      <c r="N2555" s="101">
        <f>IF(ISNUMBER(jaar_zip[[#This Row],[graaddagen]]),IF(OR(MONTH(jaar_zip[[#This Row],[Datum]])=1,MONTH(jaar_zip[[#This Row],[Datum]])=2,MONTH(jaar_zip[[#This Row],[Datum]])=11,MONTH(jaar_zip[[#This Row],[Datum]])=12),1.1,IF(OR(MONTH(jaar_zip[[#This Row],[Datum]])=3,MONTH(jaar_zip[[#This Row],[Datum]])=10),1,0.8))*jaar_zip[[#This Row],[graaddagen]],"")</f>
        <v>9.3000000000000007</v>
      </c>
      <c r="O2555" s="101">
        <f>IF(ISNUMBER(jaar_zip[[#This Row],[etmaaltemperatuur]]),IF(jaar_zip[[#This Row],[etmaaltemperatuur]]&gt;stookgrens,jaar_zip[[#This Row],[etmaaltemperatuur]]-stookgrens,0),"")</f>
        <v>0</v>
      </c>
    </row>
    <row r="2556" spans="1:15" x14ac:dyDescent="0.25">
      <c r="A2556">
        <v>269</v>
      </c>
      <c r="B2556">
        <v>20240329</v>
      </c>
      <c r="C2556">
        <v>5.2</v>
      </c>
      <c r="D2556">
        <v>10.6</v>
      </c>
      <c r="E2556">
        <v>1254</v>
      </c>
      <c r="F2556">
        <v>0.1</v>
      </c>
      <c r="G2556">
        <v>992.9</v>
      </c>
      <c r="H2556">
        <v>70</v>
      </c>
      <c r="I2556" s="101" t="s">
        <v>21</v>
      </c>
      <c r="J2556" s="1">
        <f>DATEVALUE(RIGHT(jaar_zip[[#This Row],[YYYYMMDD]],2)&amp;"-"&amp;MID(jaar_zip[[#This Row],[YYYYMMDD]],5,2)&amp;"-"&amp;LEFT(jaar_zip[[#This Row],[YYYYMMDD]],4))</f>
        <v>45380</v>
      </c>
      <c r="K2556" s="101" t="str">
        <f>IF(AND(VALUE(MONTH(jaar_zip[[#This Row],[Datum]]))=1,VALUE(WEEKNUM(jaar_zip[[#This Row],[Datum]],21))&gt;51),RIGHT(YEAR(jaar_zip[[#This Row],[Datum]])-1,2),RIGHT(YEAR(jaar_zip[[#This Row],[Datum]]),2))&amp;"-"&amp; TEXT(WEEKNUM(jaar_zip[[#This Row],[Datum]],21),"00")</f>
        <v>24-13</v>
      </c>
      <c r="L2556" s="101">
        <f>MONTH(jaar_zip[[#This Row],[Datum]])</f>
        <v>3</v>
      </c>
      <c r="M2556" s="101">
        <f>IF(ISNUMBER(jaar_zip[[#This Row],[etmaaltemperatuur]]),IF(jaar_zip[[#This Row],[etmaaltemperatuur]]&lt;stookgrens,stookgrens-jaar_zip[[#This Row],[etmaaltemperatuur]],0),"")</f>
        <v>7.4</v>
      </c>
      <c r="N2556" s="101">
        <f>IF(ISNUMBER(jaar_zip[[#This Row],[graaddagen]]),IF(OR(MONTH(jaar_zip[[#This Row],[Datum]])=1,MONTH(jaar_zip[[#This Row],[Datum]])=2,MONTH(jaar_zip[[#This Row],[Datum]])=11,MONTH(jaar_zip[[#This Row],[Datum]])=12),1.1,IF(OR(MONTH(jaar_zip[[#This Row],[Datum]])=3,MONTH(jaar_zip[[#This Row],[Datum]])=10),1,0.8))*jaar_zip[[#This Row],[graaddagen]],"")</f>
        <v>7.4</v>
      </c>
      <c r="O2556" s="101">
        <f>IF(ISNUMBER(jaar_zip[[#This Row],[etmaaltemperatuur]]),IF(jaar_zip[[#This Row],[etmaaltemperatuur]]&gt;stookgrens,jaar_zip[[#This Row],[etmaaltemperatuur]]-stookgrens,0),"")</f>
        <v>0</v>
      </c>
    </row>
    <row r="2557" spans="1:15" x14ac:dyDescent="0.25">
      <c r="A2557">
        <v>269</v>
      </c>
      <c r="B2557">
        <v>20240330</v>
      </c>
      <c r="C2557">
        <v>2.2999999999999998</v>
      </c>
      <c r="D2557">
        <v>8.6999999999999993</v>
      </c>
      <c r="E2557">
        <v>488</v>
      </c>
      <c r="F2557">
        <v>0.7</v>
      </c>
      <c r="G2557">
        <v>997</v>
      </c>
      <c r="H2557">
        <v>93</v>
      </c>
      <c r="I2557" s="101" t="s">
        <v>21</v>
      </c>
      <c r="J2557" s="1">
        <f>DATEVALUE(RIGHT(jaar_zip[[#This Row],[YYYYMMDD]],2)&amp;"-"&amp;MID(jaar_zip[[#This Row],[YYYYMMDD]],5,2)&amp;"-"&amp;LEFT(jaar_zip[[#This Row],[YYYYMMDD]],4))</f>
        <v>45381</v>
      </c>
      <c r="K2557" s="101" t="str">
        <f>IF(AND(VALUE(MONTH(jaar_zip[[#This Row],[Datum]]))=1,VALUE(WEEKNUM(jaar_zip[[#This Row],[Datum]],21))&gt;51),RIGHT(YEAR(jaar_zip[[#This Row],[Datum]])-1,2),RIGHT(YEAR(jaar_zip[[#This Row],[Datum]]),2))&amp;"-"&amp; TEXT(WEEKNUM(jaar_zip[[#This Row],[Datum]],21),"00")</f>
        <v>24-13</v>
      </c>
      <c r="L2557" s="101">
        <f>MONTH(jaar_zip[[#This Row],[Datum]])</f>
        <v>3</v>
      </c>
      <c r="M2557" s="101">
        <f>IF(ISNUMBER(jaar_zip[[#This Row],[etmaaltemperatuur]]),IF(jaar_zip[[#This Row],[etmaaltemperatuur]]&lt;stookgrens,stookgrens-jaar_zip[[#This Row],[etmaaltemperatuur]],0),"")</f>
        <v>9.3000000000000007</v>
      </c>
      <c r="N2557" s="101">
        <f>IF(ISNUMBER(jaar_zip[[#This Row],[graaddagen]]),IF(OR(MONTH(jaar_zip[[#This Row],[Datum]])=1,MONTH(jaar_zip[[#This Row],[Datum]])=2,MONTH(jaar_zip[[#This Row],[Datum]])=11,MONTH(jaar_zip[[#This Row],[Datum]])=12),1.1,IF(OR(MONTH(jaar_zip[[#This Row],[Datum]])=3,MONTH(jaar_zip[[#This Row],[Datum]])=10),1,0.8))*jaar_zip[[#This Row],[graaddagen]],"")</f>
        <v>9.3000000000000007</v>
      </c>
      <c r="O2557" s="101">
        <f>IF(ISNUMBER(jaar_zip[[#This Row],[etmaaltemperatuur]]),IF(jaar_zip[[#This Row],[etmaaltemperatuur]]&gt;stookgrens,jaar_zip[[#This Row],[etmaaltemperatuur]]-stookgrens,0),"")</f>
        <v>0</v>
      </c>
    </row>
    <row r="2558" spans="1:15" x14ac:dyDescent="0.25">
      <c r="A2558">
        <v>269</v>
      </c>
      <c r="B2558">
        <v>20240331</v>
      </c>
      <c r="C2558">
        <v>3.8</v>
      </c>
      <c r="D2558">
        <v>9.8000000000000007</v>
      </c>
      <c r="E2558">
        <v>1001</v>
      </c>
      <c r="F2558">
        <v>6.7</v>
      </c>
      <c r="G2558">
        <v>996.8</v>
      </c>
      <c r="H2558">
        <v>89</v>
      </c>
      <c r="I2558" s="101" t="s">
        <v>21</v>
      </c>
      <c r="J2558" s="1">
        <f>DATEVALUE(RIGHT(jaar_zip[[#This Row],[YYYYMMDD]],2)&amp;"-"&amp;MID(jaar_zip[[#This Row],[YYYYMMDD]],5,2)&amp;"-"&amp;LEFT(jaar_zip[[#This Row],[YYYYMMDD]],4))</f>
        <v>45382</v>
      </c>
      <c r="K2558" s="101" t="str">
        <f>IF(AND(VALUE(MONTH(jaar_zip[[#This Row],[Datum]]))=1,VALUE(WEEKNUM(jaar_zip[[#This Row],[Datum]],21))&gt;51),RIGHT(YEAR(jaar_zip[[#This Row],[Datum]])-1,2),RIGHT(YEAR(jaar_zip[[#This Row],[Datum]]),2))&amp;"-"&amp; TEXT(WEEKNUM(jaar_zip[[#This Row],[Datum]],21),"00")</f>
        <v>24-13</v>
      </c>
      <c r="L2558" s="101">
        <f>MONTH(jaar_zip[[#This Row],[Datum]])</f>
        <v>3</v>
      </c>
      <c r="M2558" s="101">
        <f>IF(ISNUMBER(jaar_zip[[#This Row],[etmaaltemperatuur]]),IF(jaar_zip[[#This Row],[etmaaltemperatuur]]&lt;stookgrens,stookgrens-jaar_zip[[#This Row],[etmaaltemperatuur]],0),"")</f>
        <v>8.1999999999999993</v>
      </c>
      <c r="N2558" s="101">
        <f>IF(ISNUMBER(jaar_zip[[#This Row],[graaddagen]]),IF(OR(MONTH(jaar_zip[[#This Row],[Datum]])=1,MONTH(jaar_zip[[#This Row],[Datum]])=2,MONTH(jaar_zip[[#This Row],[Datum]])=11,MONTH(jaar_zip[[#This Row],[Datum]])=12),1.1,IF(OR(MONTH(jaar_zip[[#This Row],[Datum]])=3,MONTH(jaar_zip[[#This Row],[Datum]])=10),1,0.8))*jaar_zip[[#This Row],[graaddagen]],"")</f>
        <v>8.1999999999999993</v>
      </c>
      <c r="O2558" s="101">
        <f>IF(ISNUMBER(jaar_zip[[#This Row],[etmaaltemperatuur]]),IF(jaar_zip[[#This Row],[etmaaltemperatuur]]&gt;stookgrens,jaar_zip[[#This Row],[etmaaltemperatuur]]-stookgrens,0),"")</f>
        <v>0</v>
      </c>
    </row>
    <row r="2559" spans="1:15" x14ac:dyDescent="0.25">
      <c r="A2559">
        <v>269</v>
      </c>
      <c r="B2559">
        <v>20240401</v>
      </c>
      <c r="C2559">
        <v>3.5</v>
      </c>
      <c r="D2559">
        <v>9.5</v>
      </c>
      <c r="E2559">
        <v>694</v>
      </c>
      <c r="F2559">
        <v>0.3</v>
      </c>
      <c r="G2559">
        <v>996.3</v>
      </c>
      <c r="H2559">
        <v>87</v>
      </c>
      <c r="I2559" s="101" t="s">
        <v>21</v>
      </c>
      <c r="J2559" s="1">
        <f>DATEVALUE(RIGHT(jaar_zip[[#This Row],[YYYYMMDD]],2)&amp;"-"&amp;MID(jaar_zip[[#This Row],[YYYYMMDD]],5,2)&amp;"-"&amp;LEFT(jaar_zip[[#This Row],[YYYYMMDD]],4))</f>
        <v>45383</v>
      </c>
      <c r="K2559" s="101" t="str">
        <f>IF(AND(VALUE(MONTH(jaar_zip[[#This Row],[Datum]]))=1,VALUE(WEEKNUM(jaar_zip[[#This Row],[Datum]],21))&gt;51),RIGHT(YEAR(jaar_zip[[#This Row],[Datum]])-1,2),RIGHT(YEAR(jaar_zip[[#This Row],[Datum]]),2))&amp;"-"&amp; TEXT(WEEKNUM(jaar_zip[[#This Row],[Datum]],21),"00")</f>
        <v>24-14</v>
      </c>
      <c r="L2559" s="101">
        <f>MONTH(jaar_zip[[#This Row],[Datum]])</f>
        <v>4</v>
      </c>
      <c r="M2559" s="101">
        <f>IF(ISNUMBER(jaar_zip[[#This Row],[etmaaltemperatuur]]),IF(jaar_zip[[#This Row],[etmaaltemperatuur]]&lt;stookgrens,stookgrens-jaar_zip[[#This Row],[etmaaltemperatuur]],0),"")</f>
        <v>8.5</v>
      </c>
      <c r="N2559" s="101">
        <f>IF(ISNUMBER(jaar_zip[[#This Row],[graaddagen]]),IF(OR(MONTH(jaar_zip[[#This Row],[Datum]])=1,MONTH(jaar_zip[[#This Row],[Datum]])=2,MONTH(jaar_zip[[#This Row],[Datum]])=11,MONTH(jaar_zip[[#This Row],[Datum]])=12),1.1,IF(OR(MONTH(jaar_zip[[#This Row],[Datum]])=3,MONTH(jaar_zip[[#This Row],[Datum]])=10),1,0.8))*jaar_zip[[#This Row],[graaddagen]],"")</f>
        <v>6.8000000000000007</v>
      </c>
      <c r="O2559" s="101">
        <f>IF(ISNUMBER(jaar_zip[[#This Row],[etmaaltemperatuur]]),IF(jaar_zip[[#This Row],[etmaaltemperatuur]]&gt;stookgrens,jaar_zip[[#This Row],[etmaaltemperatuur]]-stookgrens,0),"")</f>
        <v>0</v>
      </c>
    </row>
    <row r="2560" spans="1:15" x14ac:dyDescent="0.25">
      <c r="A2560">
        <v>269</v>
      </c>
      <c r="B2560">
        <v>20240402</v>
      </c>
      <c r="C2560">
        <v>5</v>
      </c>
      <c r="D2560">
        <v>9.1999999999999993</v>
      </c>
      <c r="E2560">
        <v>703</v>
      </c>
      <c r="F2560">
        <v>2</v>
      </c>
      <c r="G2560">
        <v>1004.5</v>
      </c>
      <c r="H2560">
        <v>86</v>
      </c>
      <c r="I2560" s="101" t="s">
        <v>21</v>
      </c>
      <c r="J2560" s="1">
        <f>DATEVALUE(RIGHT(jaar_zip[[#This Row],[YYYYMMDD]],2)&amp;"-"&amp;MID(jaar_zip[[#This Row],[YYYYMMDD]],5,2)&amp;"-"&amp;LEFT(jaar_zip[[#This Row],[YYYYMMDD]],4))</f>
        <v>45384</v>
      </c>
      <c r="K2560" s="101" t="str">
        <f>IF(AND(VALUE(MONTH(jaar_zip[[#This Row],[Datum]]))=1,VALUE(WEEKNUM(jaar_zip[[#This Row],[Datum]],21))&gt;51),RIGHT(YEAR(jaar_zip[[#This Row],[Datum]])-1,2),RIGHT(YEAR(jaar_zip[[#This Row],[Datum]]),2))&amp;"-"&amp; TEXT(WEEKNUM(jaar_zip[[#This Row],[Datum]],21),"00")</f>
        <v>24-14</v>
      </c>
      <c r="L2560" s="101">
        <f>MONTH(jaar_zip[[#This Row],[Datum]])</f>
        <v>4</v>
      </c>
      <c r="M2560" s="101">
        <f>IF(ISNUMBER(jaar_zip[[#This Row],[etmaaltemperatuur]]),IF(jaar_zip[[#This Row],[etmaaltemperatuur]]&lt;stookgrens,stookgrens-jaar_zip[[#This Row],[etmaaltemperatuur]],0),"")</f>
        <v>8.8000000000000007</v>
      </c>
      <c r="N2560" s="101">
        <f>IF(ISNUMBER(jaar_zip[[#This Row],[graaddagen]]),IF(OR(MONTH(jaar_zip[[#This Row],[Datum]])=1,MONTH(jaar_zip[[#This Row],[Datum]])=2,MONTH(jaar_zip[[#This Row],[Datum]])=11,MONTH(jaar_zip[[#This Row],[Datum]])=12),1.1,IF(OR(MONTH(jaar_zip[[#This Row],[Datum]])=3,MONTH(jaar_zip[[#This Row],[Datum]])=10),1,0.8))*jaar_zip[[#This Row],[graaddagen]],"")</f>
        <v>7.0400000000000009</v>
      </c>
      <c r="O2560" s="101">
        <f>IF(ISNUMBER(jaar_zip[[#This Row],[etmaaltemperatuur]]),IF(jaar_zip[[#This Row],[etmaaltemperatuur]]&gt;stookgrens,jaar_zip[[#This Row],[etmaaltemperatuur]]-stookgrens,0),"")</f>
        <v>0</v>
      </c>
    </row>
    <row r="2561" spans="1:15" x14ac:dyDescent="0.25">
      <c r="A2561">
        <v>269</v>
      </c>
      <c r="B2561">
        <v>20240403</v>
      </c>
      <c r="C2561">
        <v>5.3</v>
      </c>
      <c r="D2561">
        <v>10.8</v>
      </c>
      <c r="E2561">
        <v>635</v>
      </c>
      <c r="F2561">
        <v>6.7</v>
      </c>
      <c r="G2561">
        <v>1003.4</v>
      </c>
      <c r="H2561">
        <v>88</v>
      </c>
      <c r="I2561" s="101" t="s">
        <v>21</v>
      </c>
      <c r="J2561" s="1">
        <f>DATEVALUE(RIGHT(jaar_zip[[#This Row],[YYYYMMDD]],2)&amp;"-"&amp;MID(jaar_zip[[#This Row],[YYYYMMDD]],5,2)&amp;"-"&amp;LEFT(jaar_zip[[#This Row],[YYYYMMDD]],4))</f>
        <v>45385</v>
      </c>
      <c r="K2561" s="101" t="str">
        <f>IF(AND(VALUE(MONTH(jaar_zip[[#This Row],[Datum]]))=1,VALUE(WEEKNUM(jaar_zip[[#This Row],[Datum]],21))&gt;51),RIGHT(YEAR(jaar_zip[[#This Row],[Datum]])-1,2),RIGHT(YEAR(jaar_zip[[#This Row],[Datum]]),2))&amp;"-"&amp; TEXT(WEEKNUM(jaar_zip[[#This Row],[Datum]],21),"00")</f>
        <v>24-14</v>
      </c>
      <c r="L2561" s="101">
        <f>MONTH(jaar_zip[[#This Row],[Datum]])</f>
        <v>4</v>
      </c>
      <c r="M2561" s="101">
        <f>IF(ISNUMBER(jaar_zip[[#This Row],[etmaaltemperatuur]]),IF(jaar_zip[[#This Row],[etmaaltemperatuur]]&lt;stookgrens,stookgrens-jaar_zip[[#This Row],[etmaaltemperatuur]],0),"")</f>
        <v>7.1999999999999993</v>
      </c>
      <c r="N2561" s="101">
        <f>IF(ISNUMBER(jaar_zip[[#This Row],[graaddagen]]),IF(OR(MONTH(jaar_zip[[#This Row],[Datum]])=1,MONTH(jaar_zip[[#This Row],[Datum]])=2,MONTH(jaar_zip[[#This Row],[Datum]])=11,MONTH(jaar_zip[[#This Row],[Datum]])=12),1.1,IF(OR(MONTH(jaar_zip[[#This Row],[Datum]])=3,MONTH(jaar_zip[[#This Row],[Datum]])=10),1,0.8))*jaar_zip[[#This Row],[graaddagen]],"")</f>
        <v>5.76</v>
      </c>
      <c r="O2561" s="101">
        <f>IF(ISNUMBER(jaar_zip[[#This Row],[etmaaltemperatuur]]),IF(jaar_zip[[#This Row],[etmaaltemperatuur]]&gt;stookgrens,jaar_zip[[#This Row],[etmaaltemperatuur]]-stookgrens,0),"")</f>
        <v>0</v>
      </c>
    </row>
    <row r="2562" spans="1:15" x14ac:dyDescent="0.25">
      <c r="A2562">
        <v>269</v>
      </c>
      <c r="B2562">
        <v>20240404</v>
      </c>
      <c r="C2562">
        <v>6.8</v>
      </c>
      <c r="D2562">
        <v>11.5</v>
      </c>
      <c r="E2562">
        <v>926</v>
      </c>
      <c r="F2562">
        <v>2.9</v>
      </c>
      <c r="G2562">
        <v>1004.4</v>
      </c>
      <c r="H2562">
        <v>82</v>
      </c>
      <c r="I2562" s="101" t="s">
        <v>21</v>
      </c>
      <c r="J2562" s="1">
        <f>DATEVALUE(RIGHT(jaar_zip[[#This Row],[YYYYMMDD]],2)&amp;"-"&amp;MID(jaar_zip[[#This Row],[YYYYMMDD]],5,2)&amp;"-"&amp;LEFT(jaar_zip[[#This Row],[YYYYMMDD]],4))</f>
        <v>45386</v>
      </c>
      <c r="K2562" s="101" t="str">
        <f>IF(AND(VALUE(MONTH(jaar_zip[[#This Row],[Datum]]))=1,VALUE(WEEKNUM(jaar_zip[[#This Row],[Datum]],21))&gt;51),RIGHT(YEAR(jaar_zip[[#This Row],[Datum]])-1,2),RIGHT(YEAR(jaar_zip[[#This Row],[Datum]]),2))&amp;"-"&amp; TEXT(WEEKNUM(jaar_zip[[#This Row],[Datum]],21),"00")</f>
        <v>24-14</v>
      </c>
      <c r="L2562" s="101">
        <f>MONTH(jaar_zip[[#This Row],[Datum]])</f>
        <v>4</v>
      </c>
      <c r="M2562" s="101">
        <f>IF(ISNUMBER(jaar_zip[[#This Row],[etmaaltemperatuur]]),IF(jaar_zip[[#This Row],[etmaaltemperatuur]]&lt;stookgrens,stookgrens-jaar_zip[[#This Row],[etmaaltemperatuur]],0),"")</f>
        <v>6.5</v>
      </c>
      <c r="N2562" s="101">
        <f>IF(ISNUMBER(jaar_zip[[#This Row],[graaddagen]]),IF(OR(MONTH(jaar_zip[[#This Row],[Datum]])=1,MONTH(jaar_zip[[#This Row],[Datum]])=2,MONTH(jaar_zip[[#This Row],[Datum]])=11,MONTH(jaar_zip[[#This Row],[Datum]])=12),1.1,IF(OR(MONTH(jaar_zip[[#This Row],[Datum]])=3,MONTH(jaar_zip[[#This Row],[Datum]])=10),1,0.8))*jaar_zip[[#This Row],[graaddagen]],"")</f>
        <v>5.2</v>
      </c>
      <c r="O2562" s="101">
        <f>IF(ISNUMBER(jaar_zip[[#This Row],[etmaaltemperatuur]]),IF(jaar_zip[[#This Row],[etmaaltemperatuur]]&gt;stookgrens,jaar_zip[[#This Row],[etmaaltemperatuur]]-stookgrens,0),"")</f>
        <v>0</v>
      </c>
    </row>
    <row r="2563" spans="1:15" x14ac:dyDescent="0.25">
      <c r="A2563">
        <v>269</v>
      </c>
      <c r="B2563">
        <v>20240405</v>
      </c>
      <c r="C2563">
        <v>6.5</v>
      </c>
      <c r="D2563">
        <v>13.1</v>
      </c>
      <c r="E2563">
        <v>1005</v>
      </c>
      <c r="F2563">
        <v>3</v>
      </c>
      <c r="G2563">
        <v>1007.7</v>
      </c>
      <c r="H2563">
        <v>83</v>
      </c>
      <c r="I2563" s="101" t="s">
        <v>21</v>
      </c>
      <c r="J2563" s="1">
        <f>DATEVALUE(RIGHT(jaar_zip[[#This Row],[YYYYMMDD]],2)&amp;"-"&amp;MID(jaar_zip[[#This Row],[YYYYMMDD]],5,2)&amp;"-"&amp;LEFT(jaar_zip[[#This Row],[YYYYMMDD]],4))</f>
        <v>45387</v>
      </c>
      <c r="K2563" s="101" t="str">
        <f>IF(AND(VALUE(MONTH(jaar_zip[[#This Row],[Datum]]))=1,VALUE(WEEKNUM(jaar_zip[[#This Row],[Datum]],21))&gt;51),RIGHT(YEAR(jaar_zip[[#This Row],[Datum]])-1,2),RIGHT(YEAR(jaar_zip[[#This Row],[Datum]]),2))&amp;"-"&amp; TEXT(WEEKNUM(jaar_zip[[#This Row],[Datum]],21),"00")</f>
        <v>24-14</v>
      </c>
      <c r="L2563" s="101">
        <f>MONTH(jaar_zip[[#This Row],[Datum]])</f>
        <v>4</v>
      </c>
      <c r="M2563" s="101">
        <f>IF(ISNUMBER(jaar_zip[[#This Row],[etmaaltemperatuur]]),IF(jaar_zip[[#This Row],[etmaaltemperatuur]]&lt;stookgrens,stookgrens-jaar_zip[[#This Row],[etmaaltemperatuur]],0),"")</f>
        <v>4.9000000000000004</v>
      </c>
      <c r="N2563" s="101">
        <f>IF(ISNUMBER(jaar_zip[[#This Row],[graaddagen]]),IF(OR(MONTH(jaar_zip[[#This Row],[Datum]])=1,MONTH(jaar_zip[[#This Row],[Datum]])=2,MONTH(jaar_zip[[#This Row],[Datum]])=11,MONTH(jaar_zip[[#This Row],[Datum]])=12),1.1,IF(OR(MONTH(jaar_zip[[#This Row],[Datum]])=3,MONTH(jaar_zip[[#This Row],[Datum]])=10),1,0.8))*jaar_zip[[#This Row],[graaddagen]],"")</f>
        <v>3.9200000000000004</v>
      </c>
      <c r="O2563" s="101">
        <f>IF(ISNUMBER(jaar_zip[[#This Row],[etmaaltemperatuur]]),IF(jaar_zip[[#This Row],[etmaaltemperatuur]]&gt;stookgrens,jaar_zip[[#This Row],[etmaaltemperatuur]]-stookgrens,0),"")</f>
        <v>0</v>
      </c>
    </row>
    <row r="2564" spans="1:15" x14ac:dyDescent="0.25">
      <c r="A2564">
        <v>269</v>
      </c>
      <c r="B2564">
        <v>20240406</v>
      </c>
      <c r="C2564">
        <v>4.3</v>
      </c>
      <c r="D2564">
        <v>17.100000000000001</v>
      </c>
      <c r="E2564">
        <v>1586</v>
      </c>
      <c r="F2564">
        <v>0</v>
      </c>
      <c r="G2564">
        <v>1008.3</v>
      </c>
      <c r="H2564">
        <v>69</v>
      </c>
      <c r="I2564" s="101" t="s">
        <v>21</v>
      </c>
      <c r="J2564" s="1">
        <f>DATEVALUE(RIGHT(jaar_zip[[#This Row],[YYYYMMDD]],2)&amp;"-"&amp;MID(jaar_zip[[#This Row],[YYYYMMDD]],5,2)&amp;"-"&amp;LEFT(jaar_zip[[#This Row],[YYYYMMDD]],4))</f>
        <v>45388</v>
      </c>
      <c r="K2564" s="101" t="str">
        <f>IF(AND(VALUE(MONTH(jaar_zip[[#This Row],[Datum]]))=1,VALUE(WEEKNUM(jaar_zip[[#This Row],[Datum]],21))&gt;51),RIGHT(YEAR(jaar_zip[[#This Row],[Datum]])-1,2),RIGHT(YEAR(jaar_zip[[#This Row],[Datum]]),2))&amp;"-"&amp; TEXT(WEEKNUM(jaar_zip[[#This Row],[Datum]],21),"00")</f>
        <v>24-14</v>
      </c>
      <c r="L2564" s="101">
        <f>MONTH(jaar_zip[[#This Row],[Datum]])</f>
        <v>4</v>
      </c>
      <c r="M2564" s="101">
        <f>IF(ISNUMBER(jaar_zip[[#This Row],[etmaaltemperatuur]]),IF(jaar_zip[[#This Row],[etmaaltemperatuur]]&lt;stookgrens,stookgrens-jaar_zip[[#This Row],[etmaaltemperatuur]],0),"")</f>
        <v>0.89999999999999858</v>
      </c>
      <c r="N2564" s="101">
        <f>IF(ISNUMBER(jaar_zip[[#This Row],[graaddagen]]),IF(OR(MONTH(jaar_zip[[#This Row],[Datum]])=1,MONTH(jaar_zip[[#This Row],[Datum]])=2,MONTH(jaar_zip[[#This Row],[Datum]])=11,MONTH(jaar_zip[[#This Row],[Datum]])=12),1.1,IF(OR(MONTH(jaar_zip[[#This Row],[Datum]])=3,MONTH(jaar_zip[[#This Row],[Datum]])=10),1,0.8))*jaar_zip[[#This Row],[graaddagen]],"")</f>
        <v>0.71999999999999886</v>
      </c>
      <c r="O2564" s="101">
        <f>IF(ISNUMBER(jaar_zip[[#This Row],[etmaaltemperatuur]]),IF(jaar_zip[[#This Row],[etmaaltemperatuur]]&gt;stookgrens,jaar_zip[[#This Row],[etmaaltemperatuur]]-stookgrens,0),"")</f>
        <v>0</v>
      </c>
    </row>
    <row r="2565" spans="1:15" x14ac:dyDescent="0.25">
      <c r="A2565">
        <v>269</v>
      </c>
      <c r="B2565">
        <v>20240407</v>
      </c>
      <c r="C2565">
        <v>6</v>
      </c>
      <c r="D2565">
        <v>15.9</v>
      </c>
      <c r="E2565">
        <v>2003</v>
      </c>
      <c r="F2565">
        <v>-0.1</v>
      </c>
      <c r="G2565">
        <v>1011.6</v>
      </c>
      <c r="H2565">
        <v>65</v>
      </c>
      <c r="I2565" s="101" t="s">
        <v>21</v>
      </c>
      <c r="J2565" s="1">
        <f>DATEVALUE(RIGHT(jaar_zip[[#This Row],[YYYYMMDD]],2)&amp;"-"&amp;MID(jaar_zip[[#This Row],[YYYYMMDD]],5,2)&amp;"-"&amp;LEFT(jaar_zip[[#This Row],[YYYYMMDD]],4))</f>
        <v>45389</v>
      </c>
      <c r="K2565" s="101" t="str">
        <f>IF(AND(VALUE(MONTH(jaar_zip[[#This Row],[Datum]]))=1,VALUE(WEEKNUM(jaar_zip[[#This Row],[Datum]],21))&gt;51),RIGHT(YEAR(jaar_zip[[#This Row],[Datum]])-1,2),RIGHT(YEAR(jaar_zip[[#This Row],[Datum]]),2))&amp;"-"&amp; TEXT(WEEKNUM(jaar_zip[[#This Row],[Datum]],21),"00")</f>
        <v>24-14</v>
      </c>
      <c r="L2565" s="101">
        <f>MONTH(jaar_zip[[#This Row],[Datum]])</f>
        <v>4</v>
      </c>
      <c r="M2565" s="101">
        <f>IF(ISNUMBER(jaar_zip[[#This Row],[etmaaltemperatuur]]),IF(jaar_zip[[#This Row],[etmaaltemperatuur]]&lt;stookgrens,stookgrens-jaar_zip[[#This Row],[etmaaltemperatuur]],0),"")</f>
        <v>2.0999999999999996</v>
      </c>
      <c r="N2565" s="101">
        <f>IF(ISNUMBER(jaar_zip[[#This Row],[graaddagen]]),IF(OR(MONTH(jaar_zip[[#This Row],[Datum]])=1,MONTH(jaar_zip[[#This Row],[Datum]])=2,MONTH(jaar_zip[[#This Row],[Datum]])=11,MONTH(jaar_zip[[#This Row],[Datum]])=12),1.1,IF(OR(MONTH(jaar_zip[[#This Row],[Datum]])=3,MONTH(jaar_zip[[#This Row],[Datum]])=10),1,0.8))*jaar_zip[[#This Row],[graaddagen]],"")</f>
        <v>1.6799999999999997</v>
      </c>
      <c r="O2565" s="101">
        <f>IF(ISNUMBER(jaar_zip[[#This Row],[etmaaltemperatuur]]),IF(jaar_zip[[#This Row],[etmaaltemperatuur]]&gt;stookgrens,jaar_zip[[#This Row],[etmaaltemperatuur]]-stookgrens,0),"")</f>
        <v>0</v>
      </c>
    </row>
    <row r="2566" spans="1:15" x14ac:dyDescent="0.25">
      <c r="A2566">
        <v>269</v>
      </c>
      <c r="B2566">
        <v>20240408</v>
      </c>
      <c r="C2566">
        <v>2.9</v>
      </c>
      <c r="D2566">
        <v>15.2</v>
      </c>
      <c r="E2566">
        <v>1111</v>
      </c>
      <c r="F2566">
        <v>0.5</v>
      </c>
      <c r="G2566">
        <v>1007.6</v>
      </c>
      <c r="H2566">
        <v>81</v>
      </c>
      <c r="I2566" s="101" t="s">
        <v>21</v>
      </c>
      <c r="J2566" s="1">
        <f>DATEVALUE(RIGHT(jaar_zip[[#This Row],[YYYYMMDD]],2)&amp;"-"&amp;MID(jaar_zip[[#This Row],[YYYYMMDD]],5,2)&amp;"-"&amp;LEFT(jaar_zip[[#This Row],[YYYYMMDD]],4))</f>
        <v>45390</v>
      </c>
      <c r="K2566" s="101" t="str">
        <f>IF(AND(VALUE(MONTH(jaar_zip[[#This Row],[Datum]]))=1,VALUE(WEEKNUM(jaar_zip[[#This Row],[Datum]],21))&gt;51),RIGHT(YEAR(jaar_zip[[#This Row],[Datum]])-1,2),RIGHT(YEAR(jaar_zip[[#This Row],[Datum]]),2))&amp;"-"&amp; TEXT(WEEKNUM(jaar_zip[[#This Row],[Datum]],21),"00")</f>
        <v>24-15</v>
      </c>
      <c r="L2566" s="101">
        <f>MONTH(jaar_zip[[#This Row],[Datum]])</f>
        <v>4</v>
      </c>
      <c r="M2566" s="101">
        <f>IF(ISNUMBER(jaar_zip[[#This Row],[etmaaltemperatuur]]),IF(jaar_zip[[#This Row],[etmaaltemperatuur]]&lt;stookgrens,stookgrens-jaar_zip[[#This Row],[etmaaltemperatuur]],0),"")</f>
        <v>2.8000000000000007</v>
      </c>
      <c r="N2566" s="101">
        <f>IF(ISNUMBER(jaar_zip[[#This Row],[graaddagen]]),IF(OR(MONTH(jaar_zip[[#This Row],[Datum]])=1,MONTH(jaar_zip[[#This Row],[Datum]])=2,MONTH(jaar_zip[[#This Row],[Datum]])=11,MONTH(jaar_zip[[#This Row],[Datum]])=12),1.1,IF(OR(MONTH(jaar_zip[[#This Row],[Datum]])=3,MONTH(jaar_zip[[#This Row],[Datum]])=10),1,0.8))*jaar_zip[[#This Row],[graaddagen]],"")</f>
        <v>2.2400000000000007</v>
      </c>
      <c r="O2566" s="101">
        <f>IF(ISNUMBER(jaar_zip[[#This Row],[etmaaltemperatuur]]),IF(jaar_zip[[#This Row],[etmaaltemperatuur]]&gt;stookgrens,jaar_zip[[#This Row],[etmaaltemperatuur]]-stookgrens,0),"")</f>
        <v>0</v>
      </c>
    </row>
    <row r="2567" spans="1:15" x14ac:dyDescent="0.25">
      <c r="A2567">
        <v>269</v>
      </c>
      <c r="B2567">
        <v>20240409</v>
      </c>
      <c r="C2567">
        <v>8.6999999999999993</v>
      </c>
      <c r="D2567">
        <v>11.5</v>
      </c>
      <c r="E2567">
        <v>934</v>
      </c>
      <c r="F2567">
        <v>2.2999999999999998</v>
      </c>
      <c r="G2567">
        <v>1009.1</v>
      </c>
      <c r="H2567">
        <v>75</v>
      </c>
      <c r="I2567" s="101" t="s">
        <v>21</v>
      </c>
      <c r="J2567" s="1">
        <f>DATEVALUE(RIGHT(jaar_zip[[#This Row],[YYYYMMDD]],2)&amp;"-"&amp;MID(jaar_zip[[#This Row],[YYYYMMDD]],5,2)&amp;"-"&amp;LEFT(jaar_zip[[#This Row],[YYYYMMDD]],4))</f>
        <v>45391</v>
      </c>
      <c r="K2567" s="101" t="str">
        <f>IF(AND(VALUE(MONTH(jaar_zip[[#This Row],[Datum]]))=1,VALUE(WEEKNUM(jaar_zip[[#This Row],[Datum]],21))&gt;51),RIGHT(YEAR(jaar_zip[[#This Row],[Datum]])-1,2),RIGHT(YEAR(jaar_zip[[#This Row],[Datum]]),2))&amp;"-"&amp; TEXT(WEEKNUM(jaar_zip[[#This Row],[Datum]],21),"00")</f>
        <v>24-15</v>
      </c>
      <c r="L2567" s="101">
        <f>MONTH(jaar_zip[[#This Row],[Datum]])</f>
        <v>4</v>
      </c>
      <c r="M2567" s="101">
        <f>IF(ISNUMBER(jaar_zip[[#This Row],[etmaaltemperatuur]]),IF(jaar_zip[[#This Row],[etmaaltemperatuur]]&lt;stookgrens,stookgrens-jaar_zip[[#This Row],[etmaaltemperatuur]],0),"")</f>
        <v>6.5</v>
      </c>
      <c r="N2567" s="101">
        <f>IF(ISNUMBER(jaar_zip[[#This Row],[graaddagen]]),IF(OR(MONTH(jaar_zip[[#This Row],[Datum]])=1,MONTH(jaar_zip[[#This Row],[Datum]])=2,MONTH(jaar_zip[[#This Row],[Datum]])=11,MONTH(jaar_zip[[#This Row],[Datum]])=12),1.1,IF(OR(MONTH(jaar_zip[[#This Row],[Datum]])=3,MONTH(jaar_zip[[#This Row],[Datum]])=10),1,0.8))*jaar_zip[[#This Row],[graaddagen]],"")</f>
        <v>5.2</v>
      </c>
      <c r="O2567" s="101">
        <f>IF(ISNUMBER(jaar_zip[[#This Row],[etmaaltemperatuur]]),IF(jaar_zip[[#This Row],[etmaaltemperatuur]]&gt;stookgrens,jaar_zip[[#This Row],[etmaaltemperatuur]]-stookgrens,0),"")</f>
        <v>0</v>
      </c>
    </row>
    <row r="2568" spans="1:15" x14ac:dyDescent="0.25">
      <c r="A2568">
        <v>269</v>
      </c>
      <c r="B2568">
        <v>20240410</v>
      </c>
      <c r="C2568">
        <v>5.2</v>
      </c>
      <c r="D2568">
        <v>11.6</v>
      </c>
      <c r="E2568">
        <v>1940</v>
      </c>
      <c r="F2568">
        <v>0</v>
      </c>
      <c r="G2568">
        <v>1026.0999999999999</v>
      </c>
      <c r="H2568">
        <v>62</v>
      </c>
      <c r="I2568" s="101" t="s">
        <v>21</v>
      </c>
      <c r="J2568" s="1">
        <f>DATEVALUE(RIGHT(jaar_zip[[#This Row],[YYYYMMDD]],2)&amp;"-"&amp;MID(jaar_zip[[#This Row],[YYYYMMDD]],5,2)&amp;"-"&amp;LEFT(jaar_zip[[#This Row],[YYYYMMDD]],4))</f>
        <v>45392</v>
      </c>
      <c r="K2568" s="101" t="str">
        <f>IF(AND(VALUE(MONTH(jaar_zip[[#This Row],[Datum]]))=1,VALUE(WEEKNUM(jaar_zip[[#This Row],[Datum]],21))&gt;51),RIGHT(YEAR(jaar_zip[[#This Row],[Datum]])-1,2),RIGHT(YEAR(jaar_zip[[#This Row],[Datum]]),2))&amp;"-"&amp; TEXT(WEEKNUM(jaar_zip[[#This Row],[Datum]],21),"00")</f>
        <v>24-15</v>
      </c>
      <c r="L2568" s="101">
        <f>MONTH(jaar_zip[[#This Row],[Datum]])</f>
        <v>4</v>
      </c>
      <c r="M2568" s="101">
        <f>IF(ISNUMBER(jaar_zip[[#This Row],[etmaaltemperatuur]]),IF(jaar_zip[[#This Row],[etmaaltemperatuur]]&lt;stookgrens,stookgrens-jaar_zip[[#This Row],[etmaaltemperatuur]],0),"")</f>
        <v>6.4</v>
      </c>
      <c r="N2568" s="101">
        <f>IF(ISNUMBER(jaar_zip[[#This Row],[graaddagen]]),IF(OR(MONTH(jaar_zip[[#This Row],[Datum]])=1,MONTH(jaar_zip[[#This Row],[Datum]])=2,MONTH(jaar_zip[[#This Row],[Datum]])=11,MONTH(jaar_zip[[#This Row],[Datum]])=12),1.1,IF(OR(MONTH(jaar_zip[[#This Row],[Datum]])=3,MONTH(jaar_zip[[#This Row],[Datum]])=10),1,0.8))*jaar_zip[[#This Row],[graaddagen]],"")</f>
        <v>5.120000000000001</v>
      </c>
      <c r="O2568" s="101">
        <f>IF(ISNUMBER(jaar_zip[[#This Row],[etmaaltemperatuur]]),IF(jaar_zip[[#This Row],[etmaaltemperatuur]]&gt;stookgrens,jaar_zip[[#This Row],[etmaaltemperatuur]]-stookgrens,0),"")</f>
        <v>0</v>
      </c>
    </row>
    <row r="2569" spans="1:15" x14ac:dyDescent="0.25">
      <c r="A2569">
        <v>269</v>
      </c>
      <c r="B2569">
        <v>20240411</v>
      </c>
      <c r="C2569">
        <v>5.3</v>
      </c>
      <c r="D2569">
        <v>13.1</v>
      </c>
      <c r="E2569">
        <v>418</v>
      </c>
      <c r="F2569">
        <v>0.3</v>
      </c>
      <c r="G2569">
        <v>1029.5</v>
      </c>
      <c r="H2569">
        <v>85</v>
      </c>
      <c r="I2569" s="101" t="s">
        <v>21</v>
      </c>
      <c r="J2569" s="1">
        <f>DATEVALUE(RIGHT(jaar_zip[[#This Row],[YYYYMMDD]],2)&amp;"-"&amp;MID(jaar_zip[[#This Row],[YYYYMMDD]],5,2)&amp;"-"&amp;LEFT(jaar_zip[[#This Row],[YYYYMMDD]],4))</f>
        <v>45393</v>
      </c>
      <c r="K2569" s="101" t="str">
        <f>IF(AND(VALUE(MONTH(jaar_zip[[#This Row],[Datum]]))=1,VALUE(WEEKNUM(jaar_zip[[#This Row],[Datum]],21))&gt;51),RIGHT(YEAR(jaar_zip[[#This Row],[Datum]])-1,2),RIGHT(YEAR(jaar_zip[[#This Row],[Datum]]),2))&amp;"-"&amp; TEXT(WEEKNUM(jaar_zip[[#This Row],[Datum]],21),"00")</f>
        <v>24-15</v>
      </c>
      <c r="L2569" s="101">
        <f>MONTH(jaar_zip[[#This Row],[Datum]])</f>
        <v>4</v>
      </c>
      <c r="M2569" s="101">
        <f>IF(ISNUMBER(jaar_zip[[#This Row],[etmaaltemperatuur]]),IF(jaar_zip[[#This Row],[etmaaltemperatuur]]&lt;stookgrens,stookgrens-jaar_zip[[#This Row],[etmaaltemperatuur]],0),"")</f>
        <v>4.9000000000000004</v>
      </c>
      <c r="N2569" s="101">
        <f>IF(ISNUMBER(jaar_zip[[#This Row],[graaddagen]]),IF(OR(MONTH(jaar_zip[[#This Row],[Datum]])=1,MONTH(jaar_zip[[#This Row],[Datum]])=2,MONTH(jaar_zip[[#This Row],[Datum]])=11,MONTH(jaar_zip[[#This Row],[Datum]])=12),1.1,IF(OR(MONTH(jaar_zip[[#This Row],[Datum]])=3,MONTH(jaar_zip[[#This Row],[Datum]])=10),1,0.8))*jaar_zip[[#This Row],[graaddagen]],"")</f>
        <v>3.9200000000000004</v>
      </c>
      <c r="O2569" s="101">
        <f>IF(ISNUMBER(jaar_zip[[#This Row],[etmaaltemperatuur]]),IF(jaar_zip[[#This Row],[etmaaltemperatuur]]&gt;stookgrens,jaar_zip[[#This Row],[etmaaltemperatuur]]-stookgrens,0),"")</f>
        <v>0</v>
      </c>
    </row>
    <row r="2570" spans="1:15" x14ac:dyDescent="0.25">
      <c r="A2570">
        <v>269</v>
      </c>
      <c r="B2570">
        <v>20240412</v>
      </c>
      <c r="C2570">
        <v>6.5</v>
      </c>
      <c r="D2570">
        <v>15.5</v>
      </c>
      <c r="E2570">
        <v>1622</v>
      </c>
      <c r="F2570">
        <v>0</v>
      </c>
      <c r="G2570">
        <v>1028.0999999999999</v>
      </c>
      <c r="H2570">
        <v>74</v>
      </c>
      <c r="I2570" s="101" t="s">
        <v>21</v>
      </c>
      <c r="J2570" s="1">
        <f>DATEVALUE(RIGHT(jaar_zip[[#This Row],[YYYYMMDD]],2)&amp;"-"&amp;MID(jaar_zip[[#This Row],[YYYYMMDD]],5,2)&amp;"-"&amp;LEFT(jaar_zip[[#This Row],[YYYYMMDD]],4))</f>
        <v>45394</v>
      </c>
      <c r="K2570" s="101" t="str">
        <f>IF(AND(VALUE(MONTH(jaar_zip[[#This Row],[Datum]]))=1,VALUE(WEEKNUM(jaar_zip[[#This Row],[Datum]],21))&gt;51),RIGHT(YEAR(jaar_zip[[#This Row],[Datum]])-1,2),RIGHT(YEAR(jaar_zip[[#This Row],[Datum]]),2))&amp;"-"&amp; TEXT(WEEKNUM(jaar_zip[[#This Row],[Datum]],21),"00")</f>
        <v>24-15</v>
      </c>
      <c r="L2570" s="101">
        <f>MONTH(jaar_zip[[#This Row],[Datum]])</f>
        <v>4</v>
      </c>
      <c r="M2570" s="101">
        <f>IF(ISNUMBER(jaar_zip[[#This Row],[etmaaltemperatuur]]),IF(jaar_zip[[#This Row],[etmaaltemperatuur]]&lt;stookgrens,stookgrens-jaar_zip[[#This Row],[etmaaltemperatuur]],0),"")</f>
        <v>2.5</v>
      </c>
      <c r="N2570" s="101">
        <f>IF(ISNUMBER(jaar_zip[[#This Row],[graaddagen]]),IF(OR(MONTH(jaar_zip[[#This Row],[Datum]])=1,MONTH(jaar_zip[[#This Row],[Datum]])=2,MONTH(jaar_zip[[#This Row],[Datum]])=11,MONTH(jaar_zip[[#This Row],[Datum]])=12),1.1,IF(OR(MONTH(jaar_zip[[#This Row],[Datum]])=3,MONTH(jaar_zip[[#This Row],[Datum]])=10),1,0.8))*jaar_zip[[#This Row],[graaddagen]],"")</f>
        <v>2</v>
      </c>
      <c r="O2570" s="101">
        <f>IF(ISNUMBER(jaar_zip[[#This Row],[etmaaltemperatuur]]),IF(jaar_zip[[#This Row],[etmaaltemperatuur]]&gt;stookgrens,jaar_zip[[#This Row],[etmaaltemperatuur]]-stookgrens,0),"")</f>
        <v>0</v>
      </c>
    </row>
    <row r="2571" spans="1:15" x14ac:dyDescent="0.25">
      <c r="A2571">
        <v>269</v>
      </c>
      <c r="B2571">
        <v>20240413</v>
      </c>
      <c r="C2571">
        <v>6.2</v>
      </c>
      <c r="D2571">
        <v>16.399999999999999</v>
      </c>
      <c r="E2571">
        <v>1696</v>
      </c>
      <c r="F2571">
        <v>0</v>
      </c>
      <c r="G2571">
        <v>1021.5</v>
      </c>
      <c r="H2571">
        <v>71</v>
      </c>
      <c r="I2571" s="101" t="s">
        <v>21</v>
      </c>
      <c r="J2571" s="1">
        <f>DATEVALUE(RIGHT(jaar_zip[[#This Row],[YYYYMMDD]],2)&amp;"-"&amp;MID(jaar_zip[[#This Row],[YYYYMMDD]],5,2)&amp;"-"&amp;LEFT(jaar_zip[[#This Row],[YYYYMMDD]],4))</f>
        <v>45395</v>
      </c>
      <c r="K2571" s="101" t="str">
        <f>IF(AND(VALUE(MONTH(jaar_zip[[#This Row],[Datum]]))=1,VALUE(WEEKNUM(jaar_zip[[#This Row],[Datum]],21))&gt;51),RIGHT(YEAR(jaar_zip[[#This Row],[Datum]])-1,2),RIGHT(YEAR(jaar_zip[[#This Row],[Datum]]),2))&amp;"-"&amp; TEXT(WEEKNUM(jaar_zip[[#This Row],[Datum]],21),"00")</f>
        <v>24-15</v>
      </c>
      <c r="L2571" s="101">
        <f>MONTH(jaar_zip[[#This Row],[Datum]])</f>
        <v>4</v>
      </c>
      <c r="M2571" s="101">
        <f>IF(ISNUMBER(jaar_zip[[#This Row],[etmaaltemperatuur]]),IF(jaar_zip[[#This Row],[etmaaltemperatuur]]&lt;stookgrens,stookgrens-jaar_zip[[#This Row],[etmaaltemperatuur]],0),"")</f>
        <v>1.6000000000000014</v>
      </c>
      <c r="N2571" s="101">
        <f>IF(ISNUMBER(jaar_zip[[#This Row],[graaddagen]]),IF(OR(MONTH(jaar_zip[[#This Row],[Datum]])=1,MONTH(jaar_zip[[#This Row],[Datum]])=2,MONTH(jaar_zip[[#This Row],[Datum]])=11,MONTH(jaar_zip[[#This Row],[Datum]])=12),1.1,IF(OR(MONTH(jaar_zip[[#This Row],[Datum]])=3,MONTH(jaar_zip[[#This Row],[Datum]])=10),1,0.8))*jaar_zip[[#This Row],[graaddagen]],"")</f>
        <v>1.2800000000000011</v>
      </c>
      <c r="O2571" s="101">
        <f>IF(ISNUMBER(jaar_zip[[#This Row],[etmaaltemperatuur]]),IF(jaar_zip[[#This Row],[etmaaltemperatuur]]&gt;stookgrens,jaar_zip[[#This Row],[etmaaltemperatuur]]-stookgrens,0),"")</f>
        <v>0</v>
      </c>
    </row>
    <row r="2572" spans="1:15" x14ac:dyDescent="0.25">
      <c r="A2572">
        <v>269</v>
      </c>
      <c r="B2572">
        <v>20240414</v>
      </c>
      <c r="C2572">
        <v>4.2</v>
      </c>
      <c r="D2572">
        <v>10.9</v>
      </c>
      <c r="E2572">
        <v>1978</v>
      </c>
      <c r="F2572">
        <v>0</v>
      </c>
      <c r="G2572">
        <v>1020.4</v>
      </c>
      <c r="H2572">
        <v>65</v>
      </c>
      <c r="I2572" s="101" t="s">
        <v>21</v>
      </c>
      <c r="J2572" s="1">
        <f>DATEVALUE(RIGHT(jaar_zip[[#This Row],[YYYYMMDD]],2)&amp;"-"&amp;MID(jaar_zip[[#This Row],[YYYYMMDD]],5,2)&amp;"-"&amp;LEFT(jaar_zip[[#This Row],[YYYYMMDD]],4))</f>
        <v>45396</v>
      </c>
      <c r="K2572" s="101" t="str">
        <f>IF(AND(VALUE(MONTH(jaar_zip[[#This Row],[Datum]]))=1,VALUE(WEEKNUM(jaar_zip[[#This Row],[Datum]],21))&gt;51),RIGHT(YEAR(jaar_zip[[#This Row],[Datum]])-1,2),RIGHT(YEAR(jaar_zip[[#This Row],[Datum]]),2))&amp;"-"&amp; TEXT(WEEKNUM(jaar_zip[[#This Row],[Datum]],21),"00")</f>
        <v>24-15</v>
      </c>
      <c r="L2572" s="101">
        <f>MONTH(jaar_zip[[#This Row],[Datum]])</f>
        <v>4</v>
      </c>
      <c r="M2572" s="101">
        <f>IF(ISNUMBER(jaar_zip[[#This Row],[etmaaltemperatuur]]),IF(jaar_zip[[#This Row],[etmaaltemperatuur]]&lt;stookgrens,stookgrens-jaar_zip[[#This Row],[etmaaltemperatuur]],0),"")</f>
        <v>7.1</v>
      </c>
      <c r="N2572" s="101">
        <f>IF(ISNUMBER(jaar_zip[[#This Row],[graaddagen]]),IF(OR(MONTH(jaar_zip[[#This Row],[Datum]])=1,MONTH(jaar_zip[[#This Row],[Datum]])=2,MONTH(jaar_zip[[#This Row],[Datum]])=11,MONTH(jaar_zip[[#This Row],[Datum]])=12),1.1,IF(OR(MONTH(jaar_zip[[#This Row],[Datum]])=3,MONTH(jaar_zip[[#This Row],[Datum]])=10),1,0.8))*jaar_zip[[#This Row],[graaddagen]],"")</f>
        <v>5.68</v>
      </c>
      <c r="O2572" s="101">
        <f>IF(ISNUMBER(jaar_zip[[#This Row],[etmaaltemperatuur]]),IF(jaar_zip[[#This Row],[etmaaltemperatuur]]&gt;stookgrens,jaar_zip[[#This Row],[etmaaltemperatuur]]-stookgrens,0),"")</f>
        <v>0</v>
      </c>
    </row>
    <row r="2573" spans="1:15" x14ac:dyDescent="0.25">
      <c r="A2573">
        <v>269</v>
      </c>
      <c r="B2573">
        <v>20240415</v>
      </c>
      <c r="C2573">
        <v>7</v>
      </c>
      <c r="D2573">
        <v>7.6</v>
      </c>
      <c r="E2573">
        <v>813</v>
      </c>
      <c r="F2573">
        <v>17.399999999999999</v>
      </c>
      <c r="G2573">
        <v>1003.7</v>
      </c>
      <c r="H2573">
        <v>81</v>
      </c>
      <c r="I2573" s="101" t="s">
        <v>21</v>
      </c>
      <c r="J2573" s="1">
        <f>DATEVALUE(RIGHT(jaar_zip[[#This Row],[YYYYMMDD]],2)&amp;"-"&amp;MID(jaar_zip[[#This Row],[YYYYMMDD]],5,2)&amp;"-"&amp;LEFT(jaar_zip[[#This Row],[YYYYMMDD]],4))</f>
        <v>45397</v>
      </c>
      <c r="K2573" s="101" t="str">
        <f>IF(AND(VALUE(MONTH(jaar_zip[[#This Row],[Datum]]))=1,VALUE(WEEKNUM(jaar_zip[[#This Row],[Datum]],21))&gt;51),RIGHT(YEAR(jaar_zip[[#This Row],[Datum]])-1,2),RIGHT(YEAR(jaar_zip[[#This Row],[Datum]]),2))&amp;"-"&amp; TEXT(WEEKNUM(jaar_zip[[#This Row],[Datum]],21),"00")</f>
        <v>24-16</v>
      </c>
      <c r="L2573" s="101">
        <f>MONTH(jaar_zip[[#This Row],[Datum]])</f>
        <v>4</v>
      </c>
      <c r="M2573" s="101">
        <f>IF(ISNUMBER(jaar_zip[[#This Row],[etmaaltemperatuur]]),IF(jaar_zip[[#This Row],[etmaaltemperatuur]]&lt;stookgrens,stookgrens-jaar_zip[[#This Row],[etmaaltemperatuur]],0),"")</f>
        <v>10.4</v>
      </c>
      <c r="N2573" s="101">
        <f>IF(ISNUMBER(jaar_zip[[#This Row],[graaddagen]]),IF(OR(MONTH(jaar_zip[[#This Row],[Datum]])=1,MONTH(jaar_zip[[#This Row],[Datum]])=2,MONTH(jaar_zip[[#This Row],[Datum]])=11,MONTH(jaar_zip[[#This Row],[Datum]])=12),1.1,IF(OR(MONTH(jaar_zip[[#This Row],[Datum]])=3,MONTH(jaar_zip[[#This Row],[Datum]])=10),1,0.8))*jaar_zip[[#This Row],[graaddagen]],"")</f>
        <v>8.32</v>
      </c>
      <c r="O2573" s="101">
        <f>IF(ISNUMBER(jaar_zip[[#This Row],[etmaaltemperatuur]]),IF(jaar_zip[[#This Row],[etmaaltemperatuur]]&gt;stookgrens,jaar_zip[[#This Row],[etmaaltemperatuur]]-stookgrens,0),"")</f>
        <v>0</v>
      </c>
    </row>
    <row r="2574" spans="1:15" x14ac:dyDescent="0.25">
      <c r="A2574">
        <v>269</v>
      </c>
      <c r="B2574">
        <v>20240416</v>
      </c>
      <c r="C2574">
        <v>6.5</v>
      </c>
      <c r="D2574">
        <v>8.4</v>
      </c>
      <c r="E2574">
        <v>1554</v>
      </c>
      <c r="F2574">
        <v>10</v>
      </c>
      <c r="G2574">
        <v>1003.6</v>
      </c>
      <c r="H2574">
        <v>77</v>
      </c>
      <c r="I2574" s="101" t="s">
        <v>21</v>
      </c>
      <c r="J2574" s="1">
        <f>DATEVALUE(RIGHT(jaar_zip[[#This Row],[YYYYMMDD]],2)&amp;"-"&amp;MID(jaar_zip[[#This Row],[YYYYMMDD]],5,2)&amp;"-"&amp;LEFT(jaar_zip[[#This Row],[YYYYMMDD]],4))</f>
        <v>45398</v>
      </c>
      <c r="K2574" s="101" t="str">
        <f>IF(AND(VALUE(MONTH(jaar_zip[[#This Row],[Datum]]))=1,VALUE(WEEKNUM(jaar_zip[[#This Row],[Datum]],21))&gt;51),RIGHT(YEAR(jaar_zip[[#This Row],[Datum]])-1,2),RIGHT(YEAR(jaar_zip[[#This Row],[Datum]]),2))&amp;"-"&amp; TEXT(WEEKNUM(jaar_zip[[#This Row],[Datum]],21),"00")</f>
        <v>24-16</v>
      </c>
      <c r="L2574" s="101">
        <f>MONTH(jaar_zip[[#This Row],[Datum]])</f>
        <v>4</v>
      </c>
      <c r="M2574" s="101">
        <f>IF(ISNUMBER(jaar_zip[[#This Row],[etmaaltemperatuur]]),IF(jaar_zip[[#This Row],[etmaaltemperatuur]]&lt;stookgrens,stookgrens-jaar_zip[[#This Row],[etmaaltemperatuur]],0),"")</f>
        <v>9.6</v>
      </c>
      <c r="N2574" s="101">
        <f>IF(ISNUMBER(jaar_zip[[#This Row],[graaddagen]]),IF(OR(MONTH(jaar_zip[[#This Row],[Datum]])=1,MONTH(jaar_zip[[#This Row],[Datum]])=2,MONTH(jaar_zip[[#This Row],[Datum]])=11,MONTH(jaar_zip[[#This Row],[Datum]])=12),1.1,IF(OR(MONTH(jaar_zip[[#This Row],[Datum]])=3,MONTH(jaar_zip[[#This Row],[Datum]])=10),1,0.8))*jaar_zip[[#This Row],[graaddagen]],"")</f>
        <v>7.68</v>
      </c>
      <c r="O2574" s="101">
        <f>IF(ISNUMBER(jaar_zip[[#This Row],[etmaaltemperatuur]]),IF(jaar_zip[[#This Row],[etmaaltemperatuur]]&gt;stookgrens,jaar_zip[[#This Row],[etmaaltemperatuur]]-stookgrens,0),"")</f>
        <v>0</v>
      </c>
    </row>
    <row r="2575" spans="1:15" x14ac:dyDescent="0.25">
      <c r="A2575">
        <v>269</v>
      </c>
      <c r="B2575">
        <v>20240417</v>
      </c>
      <c r="C2575">
        <v>3.1</v>
      </c>
      <c r="D2575">
        <v>6.3</v>
      </c>
      <c r="E2575">
        <v>1168</v>
      </c>
      <c r="F2575">
        <v>9.6999999999999993</v>
      </c>
      <c r="G2575">
        <v>1011.9</v>
      </c>
      <c r="H2575">
        <v>80</v>
      </c>
      <c r="I2575" s="101" t="s">
        <v>21</v>
      </c>
      <c r="J2575" s="1">
        <f>DATEVALUE(RIGHT(jaar_zip[[#This Row],[YYYYMMDD]],2)&amp;"-"&amp;MID(jaar_zip[[#This Row],[YYYYMMDD]],5,2)&amp;"-"&amp;LEFT(jaar_zip[[#This Row],[YYYYMMDD]],4))</f>
        <v>45399</v>
      </c>
      <c r="K2575" s="101" t="str">
        <f>IF(AND(VALUE(MONTH(jaar_zip[[#This Row],[Datum]]))=1,VALUE(WEEKNUM(jaar_zip[[#This Row],[Datum]],21))&gt;51),RIGHT(YEAR(jaar_zip[[#This Row],[Datum]])-1,2),RIGHT(YEAR(jaar_zip[[#This Row],[Datum]]),2))&amp;"-"&amp; TEXT(WEEKNUM(jaar_zip[[#This Row],[Datum]],21),"00")</f>
        <v>24-16</v>
      </c>
      <c r="L2575" s="101">
        <f>MONTH(jaar_zip[[#This Row],[Datum]])</f>
        <v>4</v>
      </c>
      <c r="M2575" s="101">
        <f>IF(ISNUMBER(jaar_zip[[#This Row],[etmaaltemperatuur]]),IF(jaar_zip[[#This Row],[etmaaltemperatuur]]&lt;stookgrens,stookgrens-jaar_zip[[#This Row],[etmaaltemperatuur]],0),"")</f>
        <v>11.7</v>
      </c>
      <c r="N2575" s="101">
        <f>IF(ISNUMBER(jaar_zip[[#This Row],[graaddagen]]),IF(OR(MONTH(jaar_zip[[#This Row],[Datum]])=1,MONTH(jaar_zip[[#This Row],[Datum]])=2,MONTH(jaar_zip[[#This Row],[Datum]])=11,MONTH(jaar_zip[[#This Row],[Datum]])=12),1.1,IF(OR(MONTH(jaar_zip[[#This Row],[Datum]])=3,MONTH(jaar_zip[[#This Row],[Datum]])=10),1,0.8))*jaar_zip[[#This Row],[graaddagen]],"")</f>
        <v>9.36</v>
      </c>
      <c r="O2575" s="101">
        <f>IF(ISNUMBER(jaar_zip[[#This Row],[etmaaltemperatuur]]),IF(jaar_zip[[#This Row],[etmaaltemperatuur]]&gt;stookgrens,jaar_zip[[#This Row],[etmaaltemperatuur]]-stookgrens,0),"")</f>
        <v>0</v>
      </c>
    </row>
    <row r="2576" spans="1:15" x14ac:dyDescent="0.25">
      <c r="A2576">
        <v>269</v>
      </c>
      <c r="B2576">
        <v>20240418</v>
      </c>
      <c r="C2576">
        <v>3.6</v>
      </c>
      <c r="D2576">
        <v>7</v>
      </c>
      <c r="E2576">
        <v>1483</v>
      </c>
      <c r="F2576">
        <v>1.8</v>
      </c>
      <c r="G2576">
        <v>1017.9</v>
      </c>
      <c r="H2576">
        <v>77</v>
      </c>
      <c r="I2576" s="101" t="s">
        <v>21</v>
      </c>
      <c r="J2576" s="1">
        <f>DATEVALUE(RIGHT(jaar_zip[[#This Row],[YYYYMMDD]],2)&amp;"-"&amp;MID(jaar_zip[[#This Row],[YYYYMMDD]],5,2)&amp;"-"&amp;LEFT(jaar_zip[[#This Row],[YYYYMMDD]],4))</f>
        <v>45400</v>
      </c>
      <c r="K2576" s="101" t="str">
        <f>IF(AND(VALUE(MONTH(jaar_zip[[#This Row],[Datum]]))=1,VALUE(WEEKNUM(jaar_zip[[#This Row],[Datum]],21))&gt;51),RIGHT(YEAR(jaar_zip[[#This Row],[Datum]])-1,2),RIGHT(YEAR(jaar_zip[[#This Row],[Datum]]),2))&amp;"-"&amp; TEXT(WEEKNUM(jaar_zip[[#This Row],[Datum]],21),"00")</f>
        <v>24-16</v>
      </c>
      <c r="L2576" s="101">
        <f>MONTH(jaar_zip[[#This Row],[Datum]])</f>
        <v>4</v>
      </c>
      <c r="M2576" s="101">
        <f>IF(ISNUMBER(jaar_zip[[#This Row],[etmaaltemperatuur]]),IF(jaar_zip[[#This Row],[etmaaltemperatuur]]&lt;stookgrens,stookgrens-jaar_zip[[#This Row],[etmaaltemperatuur]],0),"")</f>
        <v>11</v>
      </c>
      <c r="N2576" s="101">
        <f>IF(ISNUMBER(jaar_zip[[#This Row],[graaddagen]]),IF(OR(MONTH(jaar_zip[[#This Row],[Datum]])=1,MONTH(jaar_zip[[#This Row],[Datum]])=2,MONTH(jaar_zip[[#This Row],[Datum]])=11,MONTH(jaar_zip[[#This Row],[Datum]])=12),1.1,IF(OR(MONTH(jaar_zip[[#This Row],[Datum]])=3,MONTH(jaar_zip[[#This Row],[Datum]])=10),1,0.8))*jaar_zip[[#This Row],[graaddagen]],"")</f>
        <v>8.8000000000000007</v>
      </c>
      <c r="O2576" s="101">
        <f>IF(ISNUMBER(jaar_zip[[#This Row],[etmaaltemperatuur]]),IF(jaar_zip[[#This Row],[etmaaltemperatuur]]&gt;stookgrens,jaar_zip[[#This Row],[etmaaltemperatuur]]-stookgrens,0),"")</f>
        <v>0</v>
      </c>
    </row>
    <row r="2577" spans="1:15" x14ac:dyDescent="0.25">
      <c r="A2577">
        <v>269</v>
      </c>
      <c r="B2577">
        <v>20240419</v>
      </c>
      <c r="C2577">
        <v>6.8</v>
      </c>
      <c r="D2577">
        <v>8.1999999999999993</v>
      </c>
      <c r="E2577">
        <v>1127</v>
      </c>
      <c r="F2577">
        <v>17.5</v>
      </c>
      <c r="G2577">
        <v>1010</v>
      </c>
      <c r="H2577">
        <v>84</v>
      </c>
      <c r="I2577" s="101" t="s">
        <v>21</v>
      </c>
      <c r="J2577" s="1">
        <f>DATEVALUE(RIGHT(jaar_zip[[#This Row],[YYYYMMDD]],2)&amp;"-"&amp;MID(jaar_zip[[#This Row],[YYYYMMDD]],5,2)&amp;"-"&amp;LEFT(jaar_zip[[#This Row],[YYYYMMDD]],4))</f>
        <v>45401</v>
      </c>
      <c r="K2577" s="101" t="str">
        <f>IF(AND(VALUE(MONTH(jaar_zip[[#This Row],[Datum]]))=1,VALUE(WEEKNUM(jaar_zip[[#This Row],[Datum]],21))&gt;51),RIGHT(YEAR(jaar_zip[[#This Row],[Datum]])-1,2),RIGHT(YEAR(jaar_zip[[#This Row],[Datum]]),2))&amp;"-"&amp; TEXT(WEEKNUM(jaar_zip[[#This Row],[Datum]],21),"00")</f>
        <v>24-16</v>
      </c>
      <c r="L2577" s="101">
        <f>MONTH(jaar_zip[[#This Row],[Datum]])</f>
        <v>4</v>
      </c>
      <c r="M2577" s="101">
        <f>IF(ISNUMBER(jaar_zip[[#This Row],[etmaaltemperatuur]]),IF(jaar_zip[[#This Row],[etmaaltemperatuur]]&lt;stookgrens,stookgrens-jaar_zip[[#This Row],[etmaaltemperatuur]],0),"")</f>
        <v>9.8000000000000007</v>
      </c>
      <c r="N2577" s="101">
        <f>IF(ISNUMBER(jaar_zip[[#This Row],[graaddagen]]),IF(OR(MONTH(jaar_zip[[#This Row],[Datum]])=1,MONTH(jaar_zip[[#This Row],[Datum]])=2,MONTH(jaar_zip[[#This Row],[Datum]])=11,MONTH(jaar_zip[[#This Row],[Datum]])=12),1.1,IF(OR(MONTH(jaar_zip[[#This Row],[Datum]])=3,MONTH(jaar_zip[[#This Row],[Datum]])=10),1,0.8))*jaar_zip[[#This Row],[graaddagen]],"")</f>
        <v>7.8400000000000007</v>
      </c>
      <c r="O2577" s="101">
        <f>IF(ISNUMBER(jaar_zip[[#This Row],[etmaaltemperatuur]]),IF(jaar_zip[[#This Row],[etmaaltemperatuur]]&gt;stookgrens,jaar_zip[[#This Row],[etmaaltemperatuur]]-stookgrens,0),"")</f>
        <v>0</v>
      </c>
    </row>
    <row r="2578" spans="1:15" x14ac:dyDescent="0.25">
      <c r="A2578">
        <v>269</v>
      </c>
      <c r="B2578">
        <v>20240420</v>
      </c>
      <c r="C2578">
        <v>5.7</v>
      </c>
      <c r="D2578">
        <v>7.1</v>
      </c>
      <c r="E2578">
        <v>1584</v>
      </c>
      <c r="F2578">
        <v>10</v>
      </c>
      <c r="G2578">
        <v>1020.9</v>
      </c>
      <c r="H2578">
        <v>78</v>
      </c>
      <c r="I2578" s="101" t="s">
        <v>21</v>
      </c>
      <c r="J2578" s="1">
        <f>DATEVALUE(RIGHT(jaar_zip[[#This Row],[YYYYMMDD]],2)&amp;"-"&amp;MID(jaar_zip[[#This Row],[YYYYMMDD]],5,2)&amp;"-"&amp;LEFT(jaar_zip[[#This Row],[YYYYMMDD]],4))</f>
        <v>45402</v>
      </c>
      <c r="K2578" s="101" t="str">
        <f>IF(AND(VALUE(MONTH(jaar_zip[[#This Row],[Datum]]))=1,VALUE(WEEKNUM(jaar_zip[[#This Row],[Datum]],21))&gt;51),RIGHT(YEAR(jaar_zip[[#This Row],[Datum]])-1,2),RIGHT(YEAR(jaar_zip[[#This Row],[Datum]]),2))&amp;"-"&amp; TEXT(WEEKNUM(jaar_zip[[#This Row],[Datum]],21),"00")</f>
        <v>24-16</v>
      </c>
      <c r="L2578" s="101">
        <f>MONTH(jaar_zip[[#This Row],[Datum]])</f>
        <v>4</v>
      </c>
      <c r="M2578" s="101">
        <f>IF(ISNUMBER(jaar_zip[[#This Row],[etmaaltemperatuur]]),IF(jaar_zip[[#This Row],[etmaaltemperatuur]]&lt;stookgrens,stookgrens-jaar_zip[[#This Row],[etmaaltemperatuur]],0),"")</f>
        <v>10.9</v>
      </c>
      <c r="N2578" s="101">
        <f>IF(ISNUMBER(jaar_zip[[#This Row],[graaddagen]]),IF(OR(MONTH(jaar_zip[[#This Row],[Datum]])=1,MONTH(jaar_zip[[#This Row],[Datum]])=2,MONTH(jaar_zip[[#This Row],[Datum]])=11,MONTH(jaar_zip[[#This Row],[Datum]])=12),1.1,IF(OR(MONTH(jaar_zip[[#This Row],[Datum]])=3,MONTH(jaar_zip[[#This Row],[Datum]])=10),1,0.8))*jaar_zip[[#This Row],[graaddagen]],"")</f>
        <v>8.7200000000000006</v>
      </c>
      <c r="O2578" s="101">
        <f>IF(ISNUMBER(jaar_zip[[#This Row],[etmaaltemperatuur]]),IF(jaar_zip[[#This Row],[etmaaltemperatuur]]&gt;stookgrens,jaar_zip[[#This Row],[etmaaltemperatuur]]-stookgrens,0),"")</f>
        <v>0</v>
      </c>
    </row>
    <row r="2579" spans="1:15" x14ac:dyDescent="0.25">
      <c r="A2579">
        <v>269</v>
      </c>
      <c r="B2579">
        <v>20240421</v>
      </c>
      <c r="C2579">
        <v>4.8</v>
      </c>
      <c r="D2579">
        <v>6.2</v>
      </c>
      <c r="E2579">
        <v>1730</v>
      </c>
      <c r="F2579">
        <v>3.1</v>
      </c>
      <c r="G2579">
        <v>1025.3</v>
      </c>
      <c r="H2579">
        <v>75</v>
      </c>
      <c r="I2579" s="101" t="s">
        <v>21</v>
      </c>
      <c r="J2579" s="1">
        <f>DATEVALUE(RIGHT(jaar_zip[[#This Row],[YYYYMMDD]],2)&amp;"-"&amp;MID(jaar_zip[[#This Row],[YYYYMMDD]],5,2)&amp;"-"&amp;LEFT(jaar_zip[[#This Row],[YYYYMMDD]],4))</f>
        <v>45403</v>
      </c>
      <c r="K2579" s="101" t="str">
        <f>IF(AND(VALUE(MONTH(jaar_zip[[#This Row],[Datum]]))=1,VALUE(WEEKNUM(jaar_zip[[#This Row],[Datum]],21))&gt;51),RIGHT(YEAR(jaar_zip[[#This Row],[Datum]])-1,2),RIGHT(YEAR(jaar_zip[[#This Row],[Datum]]),2))&amp;"-"&amp; TEXT(WEEKNUM(jaar_zip[[#This Row],[Datum]],21),"00")</f>
        <v>24-16</v>
      </c>
      <c r="L2579" s="101">
        <f>MONTH(jaar_zip[[#This Row],[Datum]])</f>
        <v>4</v>
      </c>
      <c r="M2579" s="101">
        <f>IF(ISNUMBER(jaar_zip[[#This Row],[etmaaltemperatuur]]),IF(jaar_zip[[#This Row],[etmaaltemperatuur]]&lt;stookgrens,stookgrens-jaar_zip[[#This Row],[etmaaltemperatuur]],0),"")</f>
        <v>11.8</v>
      </c>
      <c r="N2579" s="101">
        <f>IF(ISNUMBER(jaar_zip[[#This Row],[graaddagen]]),IF(OR(MONTH(jaar_zip[[#This Row],[Datum]])=1,MONTH(jaar_zip[[#This Row],[Datum]])=2,MONTH(jaar_zip[[#This Row],[Datum]])=11,MONTH(jaar_zip[[#This Row],[Datum]])=12),1.1,IF(OR(MONTH(jaar_zip[[#This Row],[Datum]])=3,MONTH(jaar_zip[[#This Row],[Datum]])=10),1,0.8))*jaar_zip[[#This Row],[graaddagen]],"")</f>
        <v>9.4400000000000013</v>
      </c>
      <c r="O2579" s="101">
        <f>IF(ISNUMBER(jaar_zip[[#This Row],[etmaaltemperatuur]]),IF(jaar_zip[[#This Row],[etmaaltemperatuur]]&gt;stookgrens,jaar_zip[[#This Row],[etmaaltemperatuur]]-stookgrens,0),"")</f>
        <v>0</v>
      </c>
    </row>
    <row r="2580" spans="1:15" x14ac:dyDescent="0.25">
      <c r="A2580">
        <v>269</v>
      </c>
      <c r="B2580">
        <v>20240422</v>
      </c>
      <c r="C2580">
        <v>3.8</v>
      </c>
      <c r="D2580">
        <v>5.7</v>
      </c>
      <c r="E2580">
        <v>1860</v>
      </c>
      <c r="F2580">
        <v>0</v>
      </c>
      <c r="G2580">
        <v>1025.2</v>
      </c>
      <c r="H2580">
        <v>65</v>
      </c>
      <c r="I2580" s="101" t="s">
        <v>21</v>
      </c>
      <c r="J2580" s="1">
        <f>DATEVALUE(RIGHT(jaar_zip[[#This Row],[YYYYMMDD]],2)&amp;"-"&amp;MID(jaar_zip[[#This Row],[YYYYMMDD]],5,2)&amp;"-"&amp;LEFT(jaar_zip[[#This Row],[YYYYMMDD]],4))</f>
        <v>45404</v>
      </c>
      <c r="K2580" s="101" t="str">
        <f>IF(AND(VALUE(MONTH(jaar_zip[[#This Row],[Datum]]))=1,VALUE(WEEKNUM(jaar_zip[[#This Row],[Datum]],21))&gt;51),RIGHT(YEAR(jaar_zip[[#This Row],[Datum]])-1,2),RIGHT(YEAR(jaar_zip[[#This Row],[Datum]]),2))&amp;"-"&amp; TEXT(WEEKNUM(jaar_zip[[#This Row],[Datum]],21),"00")</f>
        <v>24-17</v>
      </c>
      <c r="L2580" s="101">
        <f>MONTH(jaar_zip[[#This Row],[Datum]])</f>
        <v>4</v>
      </c>
      <c r="M2580" s="101">
        <f>IF(ISNUMBER(jaar_zip[[#This Row],[etmaaltemperatuur]]),IF(jaar_zip[[#This Row],[etmaaltemperatuur]]&lt;stookgrens,stookgrens-jaar_zip[[#This Row],[etmaaltemperatuur]],0),"")</f>
        <v>12.3</v>
      </c>
      <c r="N2580" s="101">
        <f>IF(ISNUMBER(jaar_zip[[#This Row],[graaddagen]]),IF(OR(MONTH(jaar_zip[[#This Row],[Datum]])=1,MONTH(jaar_zip[[#This Row],[Datum]])=2,MONTH(jaar_zip[[#This Row],[Datum]])=11,MONTH(jaar_zip[[#This Row],[Datum]])=12),1.1,IF(OR(MONTH(jaar_zip[[#This Row],[Datum]])=3,MONTH(jaar_zip[[#This Row],[Datum]])=10),1,0.8))*jaar_zip[[#This Row],[graaddagen]],"")</f>
        <v>9.8400000000000016</v>
      </c>
      <c r="O2580" s="101">
        <f>IF(ISNUMBER(jaar_zip[[#This Row],[etmaaltemperatuur]]),IF(jaar_zip[[#This Row],[etmaaltemperatuur]]&gt;stookgrens,jaar_zip[[#This Row],[etmaaltemperatuur]]-stookgrens,0),"")</f>
        <v>0</v>
      </c>
    </row>
    <row r="2581" spans="1:15" x14ac:dyDescent="0.25">
      <c r="A2581">
        <v>269</v>
      </c>
      <c r="B2581">
        <v>20240423</v>
      </c>
      <c r="C2581">
        <v>3</v>
      </c>
      <c r="D2581">
        <v>5.7</v>
      </c>
      <c r="E2581">
        <v>1888</v>
      </c>
      <c r="F2581">
        <v>1.6</v>
      </c>
      <c r="G2581">
        <v>1018.8</v>
      </c>
      <c r="H2581">
        <v>71</v>
      </c>
      <c r="I2581" s="101" t="s">
        <v>21</v>
      </c>
      <c r="J2581" s="1">
        <f>DATEVALUE(RIGHT(jaar_zip[[#This Row],[YYYYMMDD]],2)&amp;"-"&amp;MID(jaar_zip[[#This Row],[YYYYMMDD]],5,2)&amp;"-"&amp;LEFT(jaar_zip[[#This Row],[YYYYMMDD]],4))</f>
        <v>45405</v>
      </c>
      <c r="K2581" s="101" t="str">
        <f>IF(AND(VALUE(MONTH(jaar_zip[[#This Row],[Datum]]))=1,VALUE(WEEKNUM(jaar_zip[[#This Row],[Datum]],21))&gt;51),RIGHT(YEAR(jaar_zip[[#This Row],[Datum]])-1,2),RIGHT(YEAR(jaar_zip[[#This Row],[Datum]]),2))&amp;"-"&amp; TEXT(WEEKNUM(jaar_zip[[#This Row],[Datum]],21),"00")</f>
        <v>24-17</v>
      </c>
      <c r="L2581" s="101">
        <f>MONTH(jaar_zip[[#This Row],[Datum]])</f>
        <v>4</v>
      </c>
      <c r="M2581" s="101">
        <f>IF(ISNUMBER(jaar_zip[[#This Row],[etmaaltemperatuur]]),IF(jaar_zip[[#This Row],[etmaaltemperatuur]]&lt;stookgrens,stookgrens-jaar_zip[[#This Row],[etmaaltemperatuur]],0),"")</f>
        <v>12.3</v>
      </c>
      <c r="N2581" s="101">
        <f>IF(ISNUMBER(jaar_zip[[#This Row],[graaddagen]]),IF(OR(MONTH(jaar_zip[[#This Row],[Datum]])=1,MONTH(jaar_zip[[#This Row],[Datum]])=2,MONTH(jaar_zip[[#This Row],[Datum]])=11,MONTH(jaar_zip[[#This Row],[Datum]])=12),1.1,IF(OR(MONTH(jaar_zip[[#This Row],[Datum]])=3,MONTH(jaar_zip[[#This Row],[Datum]])=10),1,0.8))*jaar_zip[[#This Row],[graaddagen]],"")</f>
        <v>9.8400000000000016</v>
      </c>
      <c r="O2581" s="101">
        <f>IF(ISNUMBER(jaar_zip[[#This Row],[etmaaltemperatuur]]),IF(jaar_zip[[#This Row],[etmaaltemperatuur]]&gt;stookgrens,jaar_zip[[#This Row],[etmaaltemperatuur]]-stookgrens,0),"")</f>
        <v>0</v>
      </c>
    </row>
    <row r="2582" spans="1:15" x14ac:dyDescent="0.25">
      <c r="A2582">
        <v>269</v>
      </c>
      <c r="B2582">
        <v>20240424</v>
      </c>
      <c r="C2582">
        <v>5.0999999999999996</v>
      </c>
      <c r="D2582">
        <v>6.2</v>
      </c>
      <c r="E2582">
        <v>1419</v>
      </c>
      <c r="F2582">
        <v>8.5</v>
      </c>
      <c r="G2582">
        <v>1008.7</v>
      </c>
      <c r="H2582">
        <v>78</v>
      </c>
      <c r="I2582" s="101" t="s">
        <v>21</v>
      </c>
      <c r="J2582" s="1">
        <f>DATEVALUE(RIGHT(jaar_zip[[#This Row],[YYYYMMDD]],2)&amp;"-"&amp;MID(jaar_zip[[#This Row],[YYYYMMDD]],5,2)&amp;"-"&amp;LEFT(jaar_zip[[#This Row],[YYYYMMDD]],4))</f>
        <v>45406</v>
      </c>
      <c r="K2582" s="101" t="str">
        <f>IF(AND(VALUE(MONTH(jaar_zip[[#This Row],[Datum]]))=1,VALUE(WEEKNUM(jaar_zip[[#This Row],[Datum]],21))&gt;51),RIGHT(YEAR(jaar_zip[[#This Row],[Datum]])-1,2),RIGHT(YEAR(jaar_zip[[#This Row],[Datum]]),2))&amp;"-"&amp; TEXT(WEEKNUM(jaar_zip[[#This Row],[Datum]],21),"00")</f>
        <v>24-17</v>
      </c>
      <c r="L2582" s="101">
        <f>MONTH(jaar_zip[[#This Row],[Datum]])</f>
        <v>4</v>
      </c>
      <c r="M2582" s="101">
        <f>IF(ISNUMBER(jaar_zip[[#This Row],[etmaaltemperatuur]]),IF(jaar_zip[[#This Row],[etmaaltemperatuur]]&lt;stookgrens,stookgrens-jaar_zip[[#This Row],[etmaaltemperatuur]],0),"")</f>
        <v>11.8</v>
      </c>
      <c r="N2582" s="101">
        <f>IF(ISNUMBER(jaar_zip[[#This Row],[graaddagen]]),IF(OR(MONTH(jaar_zip[[#This Row],[Datum]])=1,MONTH(jaar_zip[[#This Row],[Datum]])=2,MONTH(jaar_zip[[#This Row],[Datum]])=11,MONTH(jaar_zip[[#This Row],[Datum]])=12),1.1,IF(OR(MONTH(jaar_zip[[#This Row],[Datum]])=3,MONTH(jaar_zip[[#This Row],[Datum]])=10),1,0.8))*jaar_zip[[#This Row],[graaddagen]],"")</f>
        <v>9.4400000000000013</v>
      </c>
      <c r="O2582" s="101">
        <f>IF(ISNUMBER(jaar_zip[[#This Row],[etmaaltemperatuur]]),IF(jaar_zip[[#This Row],[etmaaltemperatuur]]&gt;stookgrens,jaar_zip[[#This Row],[etmaaltemperatuur]]-stookgrens,0),"")</f>
        <v>0</v>
      </c>
    </row>
    <row r="2583" spans="1:15" x14ac:dyDescent="0.25">
      <c r="A2583">
        <v>269</v>
      </c>
      <c r="B2583">
        <v>20240425</v>
      </c>
      <c r="C2583">
        <v>4.5</v>
      </c>
      <c r="D2583">
        <v>6.1</v>
      </c>
      <c r="E2583">
        <v>1274</v>
      </c>
      <c r="F2583">
        <v>4.5999999999999996</v>
      </c>
      <c r="G2583">
        <v>1003.7</v>
      </c>
      <c r="H2583">
        <v>81</v>
      </c>
      <c r="I2583" s="101" t="s">
        <v>21</v>
      </c>
      <c r="J2583" s="1">
        <f>DATEVALUE(RIGHT(jaar_zip[[#This Row],[YYYYMMDD]],2)&amp;"-"&amp;MID(jaar_zip[[#This Row],[YYYYMMDD]],5,2)&amp;"-"&amp;LEFT(jaar_zip[[#This Row],[YYYYMMDD]],4))</f>
        <v>45407</v>
      </c>
      <c r="K2583" s="101" t="str">
        <f>IF(AND(VALUE(MONTH(jaar_zip[[#This Row],[Datum]]))=1,VALUE(WEEKNUM(jaar_zip[[#This Row],[Datum]],21))&gt;51),RIGHT(YEAR(jaar_zip[[#This Row],[Datum]])-1,2),RIGHT(YEAR(jaar_zip[[#This Row],[Datum]]),2))&amp;"-"&amp; TEXT(WEEKNUM(jaar_zip[[#This Row],[Datum]],21),"00")</f>
        <v>24-17</v>
      </c>
      <c r="L2583" s="101">
        <f>MONTH(jaar_zip[[#This Row],[Datum]])</f>
        <v>4</v>
      </c>
      <c r="M2583" s="101">
        <f>IF(ISNUMBER(jaar_zip[[#This Row],[etmaaltemperatuur]]),IF(jaar_zip[[#This Row],[etmaaltemperatuur]]&lt;stookgrens,stookgrens-jaar_zip[[#This Row],[etmaaltemperatuur]],0),"")</f>
        <v>11.9</v>
      </c>
      <c r="N2583" s="101">
        <f>IF(ISNUMBER(jaar_zip[[#This Row],[graaddagen]]),IF(OR(MONTH(jaar_zip[[#This Row],[Datum]])=1,MONTH(jaar_zip[[#This Row],[Datum]])=2,MONTH(jaar_zip[[#This Row],[Datum]])=11,MONTH(jaar_zip[[#This Row],[Datum]])=12),1.1,IF(OR(MONTH(jaar_zip[[#This Row],[Datum]])=3,MONTH(jaar_zip[[#This Row],[Datum]])=10),1,0.8))*jaar_zip[[#This Row],[graaddagen]],"")</f>
        <v>9.5200000000000014</v>
      </c>
      <c r="O2583" s="101">
        <f>IF(ISNUMBER(jaar_zip[[#This Row],[etmaaltemperatuur]]),IF(jaar_zip[[#This Row],[etmaaltemperatuur]]&gt;stookgrens,jaar_zip[[#This Row],[etmaaltemperatuur]]-stookgrens,0),"")</f>
        <v>0</v>
      </c>
    </row>
    <row r="2584" spans="1:15" x14ac:dyDescent="0.25">
      <c r="A2584">
        <v>269</v>
      </c>
      <c r="B2584">
        <v>20240426</v>
      </c>
      <c r="C2584">
        <v>3.3</v>
      </c>
      <c r="D2584">
        <v>8.1999999999999993</v>
      </c>
      <c r="E2584">
        <v>1964</v>
      </c>
      <c r="F2584">
        <v>-0.1</v>
      </c>
      <c r="G2584">
        <v>1003.7</v>
      </c>
      <c r="H2584">
        <v>75</v>
      </c>
      <c r="I2584" s="101" t="s">
        <v>21</v>
      </c>
      <c r="J2584" s="1">
        <f>DATEVALUE(RIGHT(jaar_zip[[#This Row],[YYYYMMDD]],2)&amp;"-"&amp;MID(jaar_zip[[#This Row],[YYYYMMDD]],5,2)&amp;"-"&amp;LEFT(jaar_zip[[#This Row],[YYYYMMDD]],4))</f>
        <v>45408</v>
      </c>
      <c r="K2584" s="101" t="str">
        <f>IF(AND(VALUE(MONTH(jaar_zip[[#This Row],[Datum]]))=1,VALUE(WEEKNUM(jaar_zip[[#This Row],[Datum]],21))&gt;51),RIGHT(YEAR(jaar_zip[[#This Row],[Datum]])-1,2),RIGHT(YEAR(jaar_zip[[#This Row],[Datum]]),2))&amp;"-"&amp; TEXT(WEEKNUM(jaar_zip[[#This Row],[Datum]],21),"00")</f>
        <v>24-17</v>
      </c>
      <c r="L2584" s="101">
        <f>MONTH(jaar_zip[[#This Row],[Datum]])</f>
        <v>4</v>
      </c>
      <c r="M2584" s="101">
        <f>IF(ISNUMBER(jaar_zip[[#This Row],[etmaaltemperatuur]]),IF(jaar_zip[[#This Row],[etmaaltemperatuur]]&lt;stookgrens,stookgrens-jaar_zip[[#This Row],[etmaaltemperatuur]],0),"")</f>
        <v>9.8000000000000007</v>
      </c>
      <c r="N2584" s="101">
        <f>IF(ISNUMBER(jaar_zip[[#This Row],[graaddagen]]),IF(OR(MONTH(jaar_zip[[#This Row],[Datum]])=1,MONTH(jaar_zip[[#This Row],[Datum]])=2,MONTH(jaar_zip[[#This Row],[Datum]])=11,MONTH(jaar_zip[[#This Row],[Datum]])=12),1.1,IF(OR(MONTH(jaar_zip[[#This Row],[Datum]])=3,MONTH(jaar_zip[[#This Row],[Datum]])=10),1,0.8))*jaar_zip[[#This Row],[graaddagen]],"")</f>
        <v>7.8400000000000007</v>
      </c>
      <c r="O2584" s="101">
        <f>IF(ISNUMBER(jaar_zip[[#This Row],[etmaaltemperatuur]]),IF(jaar_zip[[#This Row],[etmaaltemperatuur]]&gt;stookgrens,jaar_zip[[#This Row],[etmaaltemperatuur]]-stookgrens,0),"")</f>
        <v>0</v>
      </c>
    </row>
    <row r="2585" spans="1:15" x14ac:dyDescent="0.25">
      <c r="A2585">
        <v>269</v>
      </c>
      <c r="B2585">
        <v>20240427</v>
      </c>
      <c r="C2585">
        <v>3.6</v>
      </c>
      <c r="D2585">
        <v>11.8</v>
      </c>
      <c r="E2585">
        <v>1278</v>
      </c>
      <c r="F2585">
        <v>-0.1</v>
      </c>
      <c r="G2585">
        <v>1005.1</v>
      </c>
      <c r="H2585">
        <v>78</v>
      </c>
      <c r="I2585" s="101" t="s">
        <v>21</v>
      </c>
      <c r="J2585" s="1">
        <f>DATEVALUE(RIGHT(jaar_zip[[#This Row],[YYYYMMDD]],2)&amp;"-"&amp;MID(jaar_zip[[#This Row],[YYYYMMDD]],5,2)&amp;"-"&amp;LEFT(jaar_zip[[#This Row],[YYYYMMDD]],4))</f>
        <v>45409</v>
      </c>
      <c r="K2585" s="101" t="str">
        <f>IF(AND(VALUE(MONTH(jaar_zip[[#This Row],[Datum]]))=1,VALUE(WEEKNUM(jaar_zip[[#This Row],[Datum]],21))&gt;51),RIGHT(YEAR(jaar_zip[[#This Row],[Datum]])-1,2),RIGHT(YEAR(jaar_zip[[#This Row],[Datum]]),2))&amp;"-"&amp; TEXT(WEEKNUM(jaar_zip[[#This Row],[Datum]],21),"00")</f>
        <v>24-17</v>
      </c>
      <c r="L2585" s="101">
        <f>MONTH(jaar_zip[[#This Row],[Datum]])</f>
        <v>4</v>
      </c>
      <c r="M2585" s="101">
        <f>IF(ISNUMBER(jaar_zip[[#This Row],[etmaaltemperatuur]]),IF(jaar_zip[[#This Row],[etmaaltemperatuur]]&lt;stookgrens,stookgrens-jaar_zip[[#This Row],[etmaaltemperatuur]],0),"")</f>
        <v>6.1999999999999993</v>
      </c>
      <c r="N2585" s="101">
        <f>IF(ISNUMBER(jaar_zip[[#This Row],[graaddagen]]),IF(OR(MONTH(jaar_zip[[#This Row],[Datum]])=1,MONTH(jaar_zip[[#This Row],[Datum]])=2,MONTH(jaar_zip[[#This Row],[Datum]])=11,MONTH(jaar_zip[[#This Row],[Datum]])=12),1.1,IF(OR(MONTH(jaar_zip[[#This Row],[Datum]])=3,MONTH(jaar_zip[[#This Row],[Datum]])=10),1,0.8))*jaar_zip[[#This Row],[graaddagen]],"")</f>
        <v>4.96</v>
      </c>
      <c r="O2585" s="101">
        <f>IF(ISNUMBER(jaar_zip[[#This Row],[etmaaltemperatuur]]),IF(jaar_zip[[#This Row],[etmaaltemperatuur]]&gt;stookgrens,jaar_zip[[#This Row],[etmaaltemperatuur]]-stookgrens,0),"")</f>
        <v>0</v>
      </c>
    </row>
    <row r="2586" spans="1:15" x14ac:dyDescent="0.25">
      <c r="A2586">
        <v>269</v>
      </c>
      <c r="B2586">
        <v>20240428</v>
      </c>
      <c r="C2586">
        <v>6.7</v>
      </c>
      <c r="D2586">
        <v>12.3</v>
      </c>
      <c r="E2586">
        <v>979</v>
      </c>
      <c r="F2586">
        <v>0.8</v>
      </c>
      <c r="G2586">
        <v>1008.1</v>
      </c>
      <c r="H2586">
        <v>70</v>
      </c>
      <c r="I2586" s="101" t="s">
        <v>21</v>
      </c>
      <c r="J2586" s="1">
        <f>DATEVALUE(RIGHT(jaar_zip[[#This Row],[YYYYMMDD]],2)&amp;"-"&amp;MID(jaar_zip[[#This Row],[YYYYMMDD]],5,2)&amp;"-"&amp;LEFT(jaar_zip[[#This Row],[YYYYMMDD]],4))</f>
        <v>45410</v>
      </c>
      <c r="K2586" s="101" t="str">
        <f>IF(AND(VALUE(MONTH(jaar_zip[[#This Row],[Datum]]))=1,VALUE(WEEKNUM(jaar_zip[[#This Row],[Datum]],21))&gt;51),RIGHT(YEAR(jaar_zip[[#This Row],[Datum]])-1,2),RIGHT(YEAR(jaar_zip[[#This Row],[Datum]]),2))&amp;"-"&amp; TEXT(WEEKNUM(jaar_zip[[#This Row],[Datum]],21),"00")</f>
        <v>24-17</v>
      </c>
      <c r="L2586" s="101">
        <f>MONTH(jaar_zip[[#This Row],[Datum]])</f>
        <v>4</v>
      </c>
      <c r="M2586" s="101">
        <f>IF(ISNUMBER(jaar_zip[[#This Row],[etmaaltemperatuur]]),IF(jaar_zip[[#This Row],[etmaaltemperatuur]]&lt;stookgrens,stookgrens-jaar_zip[[#This Row],[etmaaltemperatuur]],0),"")</f>
        <v>5.6999999999999993</v>
      </c>
      <c r="N2586" s="101">
        <f>IF(ISNUMBER(jaar_zip[[#This Row],[graaddagen]]),IF(OR(MONTH(jaar_zip[[#This Row],[Datum]])=1,MONTH(jaar_zip[[#This Row],[Datum]])=2,MONTH(jaar_zip[[#This Row],[Datum]])=11,MONTH(jaar_zip[[#This Row],[Datum]])=12),1.1,IF(OR(MONTH(jaar_zip[[#This Row],[Datum]])=3,MONTH(jaar_zip[[#This Row],[Datum]])=10),1,0.8))*jaar_zip[[#This Row],[graaddagen]],"")</f>
        <v>4.5599999999999996</v>
      </c>
      <c r="O2586" s="101">
        <f>IF(ISNUMBER(jaar_zip[[#This Row],[etmaaltemperatuur]]),IF(jaar_zip[[#This Row],[etmaaltemperatuur]]&gt;stookgrens,jaar_zip[[#This Row],[etmaaltemperatuur]]-stookgrens,0),"")</f>
        <v>0</v>
      </c>
    </row>
    <row r="2587" spans="1:15" x14ac:dyDescent="0.25">
      <c r="A2587">
        <v>269</v>
      </c>
      <c r="B2587">
        <v>20240429</v>
      </c>
      <c r="C2587">
        <v>3</v>
      </c>
      <c r="D2587">
        <v>13.1</v>
      </c>
      <c r="E2587">
        <v>2153</v>
      </c>
      <c r="F2587">
        <v>0</v>
      </c>
      <c r="G2587">
        <v>1018.7</v>
      </c>
      <c r="H2587">
        <v>68</v>
      </c>
      <c r="I2587" s="101" t="s">
        <v>21</v>
      </c>
      <c r="J2587" s="1">
        <f>DATEVALUE(RIGHT(jaar_zip[[#This Row],[YYYYMMDD]],2)&amp;"-"&amp;MID(jaar_zip[[#This Row],[YYYYMMDD]],5,2)&amp;"-"&amp;LEFT(jaar_zip[[#This Row],[YYYYMMDD]],4))</f>
        <v>45411</v>
      </c>
      <c r="K2587" s="101" t="str">
        <f>IF(AND(VALUE(MONTH(jaar_zip[[#This Row],[Datum]]))=1,VALUE(WEEKNUM(jaar_zip[[#This Row],[Datum]],21))&gt;51),RIGHT(YEAR(jaar_zip[[#This Row],[Datum]])-1,2),RIGHT(YEAR(jaar_zip[[#This Row],[Datum]]),2))&amp;"-"&amp; TEXT(WEEKNUM(jaar_zip[[#This Row],[Datum]],21),"00")</f>
        <v>24-18</v>
      </c>
      <c r="L2587" s="101">
        <f>MONTH(jaar_zip[[#This Row],[Datum]])</f>
        <v>4</v>
      </c>
      <c r="M2587" s="101">
        <f>IF(ISNUMBER(jaar_zip[[#This Row],[etmaaltemperatuur]]),IF(jaar_zip[[#This Row],[etmaaltemperatuur]]&lt;stookgrens,stookgrens-jaar_zip[[#This Row],[etmaaltemperatuur]],0),"")</f>
        <v>4.9000000000000004</v>
      </c>
      <c r="N2587" s="101">
        <f>IF(ISNUMBER(jaar_zip[[#This Row],[graaddagen]]),IF(OR(MONTH(jaar_zip[[#This Row],[Datum]])=1,MONTH(jaar_zip[[#This Row],[Datum]])=2,MONTH(jaar_zip[[#This Row],[Datum]])=11,MONTH(jaar_zip[[#This Row],[Datum]])=12),1.1,IF(OR(MONTH(jaar_zip[[#This Row],[Datum]])=3,MONTH(jaar_zip[[#This Row],[Datum]])=10),1,0.8))*jaar_zip[[#This Row],[graaddagen]],"")</f>
        <v>3.9200000000000004</v>
      </c>
      <c r="O2587" s="101">
        <f>IF(ISNUMBER(jaar_zip[[#This Row],[etmaaltemperatuur]]),IF(jaar_zip[[#This Row],[etmaaltemperatuur]]&gt;stookgrens,jaar_zip[[#This Row],[etmaaltemperatuur]]-stookgrens,0),"")</f>
        <v>0</v>
      </c>
    </row>
    <row r="2588" spans="1:15" x14ac:dyDescent="0.25">
      <c r="A2588">
        <v>269</v>
      </c>
      <c r="B2588">
        <v>20240430</v>
      </c>
      <c r="C2588">
        <v>2.2000000000000002</v>
      </c>
      <c r="D2588">
        <v>16.3</v>
      </c>
      <c r="E2588">
        <v>1686</v>
      </c>
      <c r="F2588">
        <v>1.3</v>
      </c>
      <c r="G2588">
        <v>1015</v>
      </c>
      <c r="H2588">
        <v>76</v>
      </c>
      <c r="I2588" s="101" t="s">
        <v>21</v>
      </c>
      <c r="J2588" s="1">
        <f>DATEVALUE(RIGHT(jaar_zip[[#This Row],[YYYYMMDD]],2)&amp;"-"&amp;MID(jaar_zip[[#This Row],[YYYYMMDD]],5,2)&amp;"-"&amp;LEFT(jaar_zip[[#This Row],[YYYYMMDD]],4))</f>
        <v>45412</v>
      </c>
      <c r="K2588" s="101" t="str">
        <f>IF(AND(VALUE(MONTH(jaar_zip[[#This Row],[Datum]]))=1,VALUE(WEEKNUM(jaar_zip[[#This Row],[Datum]],21))&gt;51),RIGHT(YEAR(jaar_zip[[#This Row],[Datum]])-1,2),RIGHT(YEAR(jaar_zip[[#This Row],[Datum]]),2))&amp;"-"&amp; TEXT(WEEKNUM(jaar_zip[[#This Row],[Datum]],21),"00")</f>
        <v>24-18</v>
      </c>
      <c r="L2588" s="101">
        <f>MONTH(jaar_zip[[#This Row],[Datum]])</f>
        <v>4</v>
      </c>
      <c r="M2588" s="101">
        <f>IF(ISNUMBER(jaar_zip[[#This Row],[etmaaltemperatuur]]),IF(jaar_zip[[#This Row],[etmaaltemperatuur]]&lt;stookgrens,stookgrens-jaar_zip[[#This Row],[etmaaltemperatuur]],0),"")</f>
        <v>1.6999999999999993</v>
      </c>
      <c r="N2588" s="101">
        <f>IF(ISNUMBER(jaar_zip[[#This Row],[graaddagen]]),IF(OR(MONTH(jaar_zip[[#This Row],[Datum]])=1,MONTH(jaar_zip[[#This Row],[Datum]])=2,MONTH(jaar_zip[[#This Row],[Datum]])=11,MONTH(jaar_zip[[#This Row],[Datum]])=12),1.1,IF(OR(MONTH(jaar_zip[[#This Row],[Datum]])=3,MONTH(jaar_zip[[#This Row],[Datum]])=10),1,0.8))*jaar_zip[[#This Row],[graaddagen]],"")</f>
        <v>1.3599999999999994</v>
      </c>
      <c r="O2588" s="101">
        <f>IF(ISNUMBER(jaar_zip[[#This Row],[etmaaltemperatuur]]),IF(jaar_zip[[#This Row],[etmaaltemperatuur]]&gt;stookgrens,jaar_zip[[#This Row],[etmaaltemperatuur]]-stookgrens,0),"")</f>
        <v>0</v>
      </c>
    </row>
    <row r="2589" spans="1:15" x14ac:dyDescent="0.25">
      <c r="A2589">
        <v>269</v>
      </c>
      <c r="B2589">
        <v>20240501</v>
      </c>
      <c r="C2589">
        <v>3.2</v>
      </c>
      <c r="D2589">
        <v>18.399999999999999</v>
      </c>
      <c r="E2589">
        <v>2316</v>
      </c>
      <c r="F2589">
        <v>0</v>
      </c>
      <c r="G2589">
        <v>1006.3</v>
      </c>
      <c r="H2589">
        <v>76</v>
      </c>
      <c r="I2589" s="101" t="s">
        <v>21</v>
      </c>
      <c r="J2589" s="1">
        <f>DATEVALUE(RIGHT(jaar_zip[[#This Row],[YYYYMMDD]],2)&amp;"-"&amp;MID(jaar_zip[[#This Row],[YYYYMMDD]],5,2)&amp;"-"&amp;LEFT(jaar_zip[[#This Row],[YYYYMMDD]],4))</f>
        <v>45413</v>
      </c>
      <c r="K2589" s="101" t="str">
        <f>IF(AND(VALUE(MONTH(jaar_zip[[#This Row],[Datum]]))=1,VALUE(WEEKNUM(jaar_zip[[#This Row],[Datum]],21))&gt;51),RIGHT(YEAR(jaar_zip[[#This Row],[Datum]])-1,2),RIGHT(YEAR(jaar_zip[[#This Row],[Datum]]),2))&amp;"-"&amp; TEXT(WEEKNUM(jaar_zip[[#This Row],[Datum]],21),"00")</f>
        <v>24-18</v>
      </c>
      <c r="L2589" s="101">
        <f>MONTH(jaar_zip[[#This Row],[Datum]])</f>
        <v>5</v>
      </c>
      <c r="M2589" s="101">
        <f>IF(ISNUMBER(jaar_zip[[#This Row],[etmaaltemperatuur]]),IF(jaar_zip[[#This Row],[etmaaltemperatuur]]&lt;stookgrens,stookgrens-jaar_zip[[#This Row],[etmaaltemperatuur]],0),"")</f>
        <v>0</v>
      </c>
      <c r="N2589" s="101">
        <f>IF(ISNUMBER(jaar_zip[[#This Row],[graaddagen]]),IF(OR(MONTH(jaar_zip[[#This Row],[Datum]])=1,MONTH(jaar_zip[[#This Row],[Datum]])=2,MONTH(jaar_zip[[#This Row],[Datum]])=11,MONTH(jaar_zip[[#This Row],[Datum]])=12),1.1,IF(OR(MONTH(jaar_zip[[#This Row],[Datum]])=3,MONTH(jaar_zip[[#This Row],[Datum]])=10),1,0.8))*jaar_zip[[#This Row],[graaddagen]],"")</f>
        <v>0</v>
      </c>
      <c r="O2589" s="101">
        <f>IF(ISNUMBER(jaar_zip[[#This Row],[etmaaltemperatuur]]),IF(jaar_zip[[#This Row],[etmaaltemperatuur]]&gt;stookgrens,jaar_zip[[#This Row],[etmaaltemperatuur]]-stookgrens,0),"")</f>
        <v>0.39999999999999858</v>
      </c>
    </row>
    <row r="2590" spans="1:15" x14ac:dyDescent="0.25">
      <c r="A2590">
        <v>269</v>
      </c>
      <c r="B2590">
        <v>20240502</v>
      </c>
      <c r="C2590">
        <v>4.8</v>
      </c>
      <c r="D2590">
        <v>18.2</v>
      </c>
      <c r="E2590">
        <v>2236</v>
      </c>
      <c r="F2590">
        <v>0</v>
      </c>
      <c r="G2590">
        <v>1000</v>
      </c>
      <c r="H2590">
        <v>73</v>
      </c>
      <c r="I2590" s="101" t="s">
        <v>21</v>
      </c>
      <c r="J2590" s="1">
        <f>DATEVALUE(RIGHT(jaar_zip[[#This Row],[YYYYMMDD]],2)&amp;"-"&amp;MID(jaar_zip[[#This Row],[YYYYMMDD]],5,2)&amp;"-"&amp;LEFT(jaar_zip[[#This Row],[YYYYMMDD]],4))</f>
        <v>45414</v>
      </c>
      <c r="K2590" s="101" t="str">
        <f>IF(AND(VALUE(MONTH(jaar_zip[[#This Row],[Datum]]))=1,VALUE(WEEKNUM(jaar_zip[[#This Row],[Datum]],21))&gt;51),RIGHT(YEAR(jaar_zip[[#This Row],[Datum]])-1,2),RIGHT(YEAR(jaar_zip[[#This Row],[Datum]]),2))&amp;"-"&amp; TEXT(WEEKNUM(jaar_zip[[#This Row],[Datum]],21),"00")</f>
        <v>24-18</v>
      </c>
      <c r="L2590" s="101">
        <f>MONTH(jaar_zip[[#This Row],[Datum]])</f>
        <v>5</v>
      </c>
      <c r="M2590" s="101">
        <f>IF(ISNUMBER(jaar_zip[[#This Row],[etmaaltemperatuur]]),IF(jaar_zip[[#This Row],[etmaaltemperatuur]]&lt;stookgrens,stookgrens-jaar_zip[[#This Row],[etmaaltemperatuur]],0),"")</f>
        <v>0</v>
      </c>
      <c r="N2590" s="101">
        <f>IF(ISNUMBER(jaar_zip[[#This Row],[graaddagen]]),IF(OR(MONTH(jaar_zip[[#This Row],[Datum]])=1,MONTH(jaar_zip[[#This Row],[Datum]])=2,MONTH(jaar_zip[[#This Row],[Datum]])=11,MONTH(jaar_zip[[#This Row],[Datum]])=12),1.1,IF(OR(MONTH(jaar_zip[[#This Row],[Datum]])=3,MONTH(jaar_zip[[#This Row],[Datum]])=10),1,0.8))*jaar_zip[[#This Row],[graaddagen]],"")</f>
        <v>0</v>
      </c>
      <c r="O2590" s="101">
        <f>IF(ISNUMBER(jaar_zip[[#This Row],[etmaaltemperatuur]]),IF(jaar_zip[[#This Row],[etmaaltemperatuur]]&gt;stookgrens,jaar_zip[[#This Row],[etmaaltemperatuur]]-stookgrens,0),"")</f>
        <v>0.19999999999999929</v>
      </c>
    </row>
    <row r="2591" spans="1:15" x14ac:dyDescent="0.25">
      <c r="A2591">
        <v>269</v>
      </c>
      <c r="B2591">
        <v>20240503</v>
      </c>
      <c r="C2591">
        <v>5</v>
      </c>
      <c r="D2591">
        <v>11.8</v>
      </c>
      <c r="E2591">
        <v>467</v>
      </c>
      <c r="F2591">
        <v>12.1</v>
      </c>
      <c r="G2591">
        <v>1008.5</v>
      </c>
      <c r="H2591">
        <v>90</v>
      </c>
      <c r="I2591" s="101" t="s">
        <v>21</v>
      </c>
      <c r="J2591" s="1">
        <f>DATEVALUE(RIGHT(jaar_zip[[#This Row],[YYYYMMDD]],2)&amp;"-"&amp;MID(jaar_zip[[#This Row],[YYYYMMDD]],5,2)&amp;"-"&amp;LEFT(jaar_zip[[#This Row],[YYYYMMDD]],4))</f>
        <v>45415</v>
      </c>
      <c r="K2591" s="101" t="str">
        <f>IF(AND(VALUE(MONTH(jaar_zip[[#This Row],[Datum]]))=1,VALUE(WEEKNUM(jaar_zip[[#This Row],[Datum]],21))&gt;51),RIGHT(YEAR(jaar_zip[[#This Row],[Datum]])-1,2),RIGHT(YEAR(jaar_zip[[#This Row],[Datum]]),2))&amp;"-"&amp; TEXT(WEEKNUM(jaar_zip[[#This Row],[Datum]],21),"00")</f>
        <v>24-18</v>
      </c>
      <c r="L2591" s="101">
        <f>MONTH(jaar_zip[[#This Row],[Datum]])</f>
        <v>5</v>
      </c>
      <c r="M2591" s="101">
        <f>IF(ISNUMBER(jaar_zip[[#This Row],[etmaaltemperatuur]]),IF(jaar_zip[[#This Row],[etmaaltemperatuur]]&lt;stookgrens,stookgrens-jaar_zip[[#This Row],[etmaaltemperatuur]],0),"")</f>
        <v>6.1999999999999993</v>
      </c>
      <c r="N2591" s="101">
        <f>IF(ISNUMBER(jaar_zip[[#This Row],[graaddagen]]),IF(OR(MONTH(jaar_zip[[#This Row],[Datum]])=1,MONTH(jaar_zip[[#This Row],[Datum]])=2,MONTH(jaar_zip[[#This Row],[Datum]])=11,MONTH(jaar_zip[[#This Row],[Datum]])=12),1.1,IF(OR(MONTH(jaar_zip[[#This Row],[Datum]])=3,MONTH(jaar_zip[[#This Row],[Datum]])=10),1,0.8))*jaar_zip[[#This Row],[graaddagen]],"")</f>
        <v>4.96</v>
      </c>
      <c r="O2591" s="101">
        <f>IF(ISNUMBER(jaar_zip[[#This Row],[etmaaltemperatuur]]),IF(jaar_zip[[#This Row],[etmaaltemperatuur]]&gt;stookgrens,jaar_zip[[#This Row],[etmaaltemperatuur]]-stookgrens,0),"")</f>
        <v>0</v>
      </c>
    </row>
    <row r="2592" spans="1:15" x14ac:dyDescent="0.25">
      <c r="A2592">
        <v>269</v>
      </c>
      <c r="B2592">
        <v>20240504</v>
      </c>
      <c r="C2592">
        <v>2.7</v>
      </c>
      <c r="D2592">
        <v>11.9</v>
      </c>
      <c r="E2592">
        <v>1679</v>
      </c>
      <c r="F2592">
        <v>13.6</v>
      </c>
      <c r="G2592">
        <v>1012.8</v>
      </c>
      <c r="H2592">
        <v>81</v>
      </c>
      <c r="I2592" s="101" t="s">
        <v>21</v>
      </c>
      <c r="J2592" s="1">
        <f>DATEVALUE(RIGHT(jaar_zip[[#This Row],[YYYYMMDD]],2)&amp;"-"&amp;MID(jaar_zip[[#This Row],[YYYYMMDD]],5,2)&amp;"-"&amp;LEFT(jaar_zip[[#This Row],[YYYYMMDD]],4))</f>
        <v>45416</v>
      </c>
      <c r="K2592" s="101" t="str">
        <f>IF(AND(VALUE(MONTH(jaar_zip[[#This Row],[Datum]]))=1,VALUE(WEEKNUM(jaar_zip[[#This Row],[Datum]],21))&gt;51),RIGHT(YEAR(jaar_zip[[#This Row],[Datum]])-1,2),RIGHT(YEAR(jaar_zip[[#This Row],[Datum]]),2))&amp;"-"&amp; TEXT(WEEKNUM(jaar_zip[[#This Row],[Datum]],21),"00")</f>
        <v>24-18</v>
      </c>
      <c r="L2592" s="101">
        <f>MONTH(jaar_zip[[#This Row],[Datum]])</f>
        <v>5</v>
      </c>
      <c r="M2592" s="101">
        <f>IF(ISNUMBER(jaar_zip[[#This Row],[etmaaltemperatuur]]),IF(jaar_zip[[#This Row],[etmaaltemperatuur]]&lt;stookgrens,stookgrens-jaar_zip[[#This Row],[etmaaltemperatuur]],0),"")</f>
        <v>6.1</v>
      </c>
      <c r="N2592" s="101">
        <f>IF(ISNUMBER(jaar_zip[[#This Row],[graaddagen]]),IF(OR(MONTH(jaar_zip[[#This Row],[Datum]])=1,MONTH(jaar_zip[[#This Row],[Datum]])=2,MONTH(jaar_zip[[#This Row],[Datum]])=11,MONTH(jaar_zip[[#This Row],[Datum]])=12),1.1,IF(OR(MONTH(jaar_zip[[#This Row],[Datum]])=3,MONTH(jaar_zip[[#This Row],[Datum]])=10),1,0.8))*jaar_zip[[#This Row],[graaddagen]],"")</f>
        <v>4.88</v>
      </c>
      <c r="O2592" s="101">
        <f>IF(ISNUMBER(jaar_zip[[#This Row],[etmaaltemperatuur]]),IF(jaar_zip[[#This Row],[etmaaltemperatuur]]&gt;stookgrens,jaar_zip[[#This Row],[etmaaltemperatuur]]-stookgrens,0),"")</f>
        <v>0</v>
      </c>
    </row>
    <row r="2593" spans="1:15" x14ac:dyDescent="0.25">
      <c r="A2593">
        <v>269</v>
      </c>
      <c r="B2593">
        <v>20240505</v>
      </c>
      <c r="C2593">
        <v>3.6</v>
      </c>
      <c r="D2593">
        <v>12.3</v>
      </c>
      <c r="E2593">
        <v>1986</v>
      </c>
      <c r="F2593">
        <v>0.1</v>
      </c>
      <c r="G2593">
        <v>1008.7</v>
      </c>
      <c r="H2593">
        <v>81</v>
      </c>
      <c r="I2593" s="101" t="s">
        <v>21</v>
      </c>
      <c r="J2593" s="1">
        <f>DATEVALUE(RIGHT(jaar_zip[[#This Row],[YYYYMMDD]],2)&amp;"-"&amp;MID(jaar_zip[[#This Row],[YYYYMMDD]],5,2)&amp;"-"&amp;LEFT(jaar_zip[[#This Row],[YYYYMMDD]],4))</f>
        <v>45417</v>
      </c>
      <c r="K2593" s="101" t="str">
        <f>IF(AND(VALUE(MONTH(jaar_zip[[#This Row],[Datum]]))=1,VALUE(WEEKNUM(jaar_zip[[#This Row],[Datum]],21))&gt;51),RIGHT(YEAR(jaar_zip[[#This Row],[Datum]])-1,2),RIGHT(YEAR(jaar_zip[[#This Row],[Datum]]),2))&amp;"-"&amp; TEXT(WEEKNUM(jaar_zip[[#This Row],[Datum]],21),"00")</f>
        <v>24-18</v>
      </c>
      <c r="L2593" s="101">
        <f>MONTH(jaar_zip[[#This Row],[Datum]])</f>
        <v>5</v>
      </c>
      <c r="M2593" s="101">
        <f>IF(ISNUMBER(jaar_zip[[#This Row],[etmaaltemperatuur]]),IF(jaar_zip[[#This Row],[etmaaltemperatuur]]&lt;stookgrens,stookgrens-jaar_zip[[#This Row],[etmaaltemperatuur]],0),"")</f>
        <v>5.6999999999999993</v>
      </c>
      <c r="N2593" s="101">
        <f>IF(ISNUMBER(jaar_zip[[#This Row],[graaddagen]]),IF(OR(MONTH(jaar_zip[[#This Row],[Datum]])=1,MONTH(jaar_zip[[#This Row],[Datum]])=2,MONTH(jaar_zip[[#This Row],[Datum]])=11,MONTH(jaar_zip[[#This Row],[Datum]])=12),1.1,IF(OR(MONTH(jaar_zip[[#This Row],[Datum]])=3,MONTH(jaar_zip[[#This Row],[Datum]])=10),1,0.8))*jaar_zip[[#This Row],[graaddagen]],"")</f>
        <v>4.5599999999999996</v>
      </c>
      <c r="O2593" s="101">
        <f>IF(ISNUMBER(jaar_zip[[#This Row],[etmaaltemperatuur]]),IF(jaar_zip[[#This Row],[etmaaltemperatuur]]&gt;stookgrens,jaar_zip[[#This Row],[etmaaltemperatuur]]-stookgrens,0),"")</f>
        <v>0</v>
      </c>
    </row>
    <row r="2594" spans="1:15" x14ac:dyDescent="0.25">
      <c r="A2594">
        <v>269</v>
      </c>
      <c r="B2594">
        <v>20240506</v>
      </c>
      <c r="C2594">
        <v>3.3</v>
      </c>
      <c r="D2594">
        <v>13.5</v>
      </c>
      <c r="E2594">
        <v>1876</v>
      </c>
      <c r="F2594">
        <v>0</v>
      </c>
      <c r="G2594">
        <v>1009.5</v>
      </c>
      <c r="H2594">
        <v>75</v>
      </c>
      <c r="I2594" s="101" t="s">
        <v>21</v>
      </c>
      <c r="J2594" s="1">
        <f>DATEVALUE(RIGHT(jaar_zip[[#This Row],[YYYYMMDD]],2)&amp;"-"&amp;MID(jaar_zip[[#This Row],[YYYYMMDD]],5,2)&amp;"-"&amp;LEFT(jaar_zip[[#This Row],[YYYYMMDD]],4))</f>
        <v>45418</v>
      </c>
      <c r="K2594" s="101" t="str">
        <f>IF(AND(VALUE(MONTH(jaar_zip[[#This Row],[Datum]]))=1,VALUE(WEEKNUM(jaar_zip[[#This Row],[Datum]],21))&gt;51),RIGHT(YEAR(jaar_zip[[#This Row],[Datum]])-1,2),RIGHT(YEAR(jaar_zip[[#This Row],[Datum]]),2))&amp;"-"&amp; TEXT(WEEKNUM(jaar_zip[[#This Row],[Datum]],21),"00")</f>
        <v>24-19</v>
      </c>
      <c r="L2594" s="101">
        <f>MONTH(jaar_zip[[#This Row],[Datum]])</f>
        <v>5</v>
      </c>
      <c r="M2594" s="101">
        <f>IF(ISNUMBER(jaar_zip[[#This Row],[etmaaltemperatuur]]),IF(jaar_zip[[#This Row],[etmaaltemperatuur]]&lt;stookgrens,stookgrens-jaar_zip[[#This Row],[etmaaltemperatuur]],0),"")</f>
        <v>4.5</v>
      </c>
      <c r="N2594" s="101">
        <f>IF(ISNUMBER(jaar_zip[[#This Row],[graaddagen]]),IF(OR(MONTH(jaar_zip[[#This Row],[Datum]])=1,MONTH(jaar_zip[[#This Row],[Datum]])=2,MONTH(jaar_zip[[#This Row],[Datum]])=11,MONTH(jaar_zip[[#This Row],[Datum]])=12),1.1,IF(OR(MONTH(jaar_zip[[#This Row],[Datum]])=3,MONTH(jaar_zip[[#This Row],[Datum]])=10),1,0.8))*jaar_zip[[#This Row],[graaddagen]],"")</f>
        <v>3.6</v>
      </c>
      <c r="O2594" s="101">
        <f>IF(ISNUMBER(jaar_zip[[#This Row],[etmaaltemperatuur]]),IF(jaar_zip[[#This Row],[etmaaltemperatuur]]&gt;stookgrens,jaar_zip[[#This Row],[etmaaltemperatuur]]-stookgrens,0),"")</f>
        <v>0</v>
      </c>
    </row>
    <row r="2595" spans="1:15" x14ac:dyDescent="0.25">
      <c r="A2595">
        <v>269</v>
      </c>
      <c r="B2595">
        <v>20240507</v>
      </c>
      <c r="C2595">
        <v>3.6</v>
      </c>
      <c r="D2595">
        <v>13.3</v>
      </c>
      <c r="E2595">
        <v>2661</v>
      </c>
      <c r="F2595">
        <v>0</v>
      </c>
      <c r="G2595">
        <v>1020.3</v>
      </c>
      <c r="H2595">
        <v>76</v>
      </c>
      <c r="I2595" s="101" t="s">
        <v>21</v>
      </c>
      <c r="J2595" s="1">
        <f>DATEVALUE(RIGHT(jaar_zip[[#This Row],[YYYYMMDD]],2)&amp;"-"&amp;MID(jaar_zip[[#This Row],[YYYYMMDD]],5,2)&amp;"-"&amp;LEFT(jaar_zip[[#This Row],[YYYYMMDD]],4))</f>
        <v>45419</v>
      </c>
      <c r="K2595" s="101" t="str">
        <f>IF(AND(VALUE(MONTH(jaar_zip[[#This Row],[Datum]]))=1,VALUE(WEEKNUM(jaar_zip[[#This Row],[Datum]],21))&gt;51),RIGHT(YEAR(jaar_zip[[#This Row],[Datum]])-1,2),RIGHT(YEAR(jaar_zip[[#This Row],[Datum]]),2))&amp;"-"&amp; TEXT(WEEKNUM(jaar_zip[[#This Row],[Datum]],21),"00")</f>
        <v>24-19</v>
      </c>
      <c r="L2595" s="101">
        <f>MONTH(jaar_zip[[#This Row],[Datum]])</f>
        <v>5</v>
      </c>
      <c r="M2595" s="101">
        <f>IF(ISNUMBER(jaar_zip[[#This Row],[etmaaltemperatuur]]),IF(jaar_zip[[#This Row],[etmaaltemperatuur]]&lt;stookgrens,stookgrens-jaar_zip[[#This Row],[etmaaltemperatuur]],0),"")</f>
        <v>4.6999999999999993</v>
      </c>
      <c r="N2595" s="101">
        <f>IF(ISNUMBER(jaar_zip[[#This Row],[graaddagen]]),IF(OR(MONTH(jaar_zip[[#This Row],[Datum]])=1,MONTH(jaar_zip[[#This Row],[Datum]])=2,MONTH(jaar_zip[[#This Row],[Datum]])=11,MONTH(jaar_zip[[#This Row],[Datum]])=12),1.1,IF(OR(MONTH(jaar_zip[[#This Row],[Datum]])=3,MONTH(jaar_zip[[#This Row],[Datum]])=10),1,0.8))*jaar_zip[[#This Row],[graaddagen]],"")</f>
        <v>3.76</v>
      </c>
      <c r="O2595" s="101">
        <f>IF(ISNUMBER(jaar_zip[[#This Row],[etmaaltemperatuur]]),IF(jaar_zip[[#This Row],[etmaaltemperatuur]]&gt;stookgrens,jaar_zip[[#This Row],[etmaaltemperatuur]]-stookgrens,0),"")</f>
        <v>0</v>
      </c>
    </row>
    <row r="2596" spans="1:15" x14ac:dyDescent="0.25">
      <c r="A2596">
        <v>269</v>
      </c>
      <c r="B2596">
        <v>20240508</v>
      </c>
      <c r="C2596">
        <v>2.1</v>
      </c>
      <c r="D2596">
        <v>12.6</v>
      </c>
      <c r="E2596">
        <v>1079</v>
      </c>
      <c r="F2596">
        <v>-0.1</v>
      </c>
      <c r="G2596">
        <v>1027.5</v>
      </c>
      <c r="H2596">
        <v>81</v>
      </c>
      <c r="I2596" s="101" t="s">
        <v>21</v>
      </c>
      <c r="J2596" s="1">
        <f>DATEVALUE(RIGHT(jaar_zip[[#This Row],[YYYYMMDD]],2)&amp;"-"&amp;MID(jaar_zip[[#This Row],[YYYYMMDD]],5,2)&amp;"-"&amp;LEFT(jaar_zip[[#This Row],[YYYYMMDD]],4))</f>
        <v>45420</v>
      </c>
      <c r="K2596" s="101" t="str">
        <f>IF(AND(VALUE(MONTH(jaar_zip[[#This Row],[Datum]]))=1,VALUE(WEEKNUM(jaar_zip[[#This Row],[Datum]],21))&gt;51),RIGHT(YEAR(jaar_zip[[#This Row],[Datum]])-1,2),RIGHT(YEAR(jaar_zip[[#This Row],[Datum]]),2))&amp;"-"&amp; TEXT(WEEKNUM(jaar_zip[[#This Row],[Datum]],21),"00")</f>
        <v>24-19</v>
      </c>
      <c r="L2596" s="101">
        <f>MONTH(jaar_zip[[#This Row],[Datum]])</f>
        <v>5</v>
      </c>
      <c r="M2596" s="101">
        <f>IF(ISNUMBER(jaar_zip[[#This Row],[etmaaltemperatuur]]),IF(jaar_zip[[#This Row],[etmaaltemperatuur]]&lt;stookgrens,stookgrens-jaar_zip[[#This Row],[etmaaltemperatuur]],0),"")</f>
        <v>5.4</v>
      </c>
      <c r="N2596" s="101">
        <f>IF(ISNUMBER(jaar_zip[[#This Row],[graaddagen]]),IF(OR(MONTH(jaar_zip[[#This Row],[Datum]])=1,MONTH(jaar_zip[[#This Row],[Datum]])=2,MONTH(jaar_zip[[#This Row],[Datum]])=11,MONTH(jaar_zip[[#This Row],[Datum]])=12),1.1,IF(OR(MONTH(jaar_zip[[#This Row],[Datum]])=3,MONTH(jaar_zip[[#This Row],[Datum]])=10),1,0.8))*jaar_zip[[#This Row],[graaddagen]],"")</f>
        <v>4.32</v>
      </c>
      <c r="O2596" s="101">
        <f>IF(ISNUMBER(jaar_zip[[#This Row],[etmaaltemperatuur]]),IF(jaar_zip[[#This Row],[etmaaltemperatuur]]&gt;stookgrens,jaar_zip[[#This Row],[etmaaltemperatuur]]-stookgrens,0),"")</f>
        <v>0</v>
      </c>
    </row>
    <row r="2597" spans="1:15" x14ac:dyDescent="0.25">
      <c r="A2597">
        <v>269</v>
      </c>
      <c r="B2597">
        <v>20240509</v>
      </c>
      <c r="C2597">
        <v>1.6</v>
      </c>
      <c r="D2597">
        <v>13</v>
      </c>
      <c r="E2597">
        <v>2064</v>
      </c>
      <c r="F2597">
        <v>0</v>
      </c>
      <c r="G2597">
        <v>1027</v>
      </c>
      <c r="H2597">
        <v>80</v>
      </c>
      <c r="I2597" s="101" t="s">
        <v>21</v>
      </c>
      <c r="J2597" s="1">
        <f>DATEVALUE(RIGHT(jaar_zip[[#This Row],[YYYYMMDD]],2)&amp;"-"&amp;MID(jaar_zip[[#This Row],[YYYYMMDD]],5,2)&amp;"-"&amp;LEFT(jaar_zip[[#This Row],[YYYYMMDD]],4))</f>
        <v>45421</v>
      </c>
      <c r="K2597" s="101" t="str">
        <f>IF(AND(VALUE(MONTH(jaar_zip[[#This Row],[Datum]]))=1,VALUE(WEEKNUM(jaar_zip[[#This Row],[Datum]],21))&gt;51),RIGHT(YEAR(jaar_zip[[#This Row],[Datum]])-1,2),RIGHT(YEAR(jaar_zip[[#This Row],[Datum]]),2))&amp;"-"&amp; TEXT(WEEKNUM(jaar_zip[[#This Row],[Datum]],21),"00")</f>
        <v>24-19</v>
      </c>
      <c r="L2597" s="101">
        <f>MONTH(jaar_zip[[#This Row],[Datum]])</f>
        <v>5</v>
      </c>
      <c r="M2597" s="101">
        <f>IF(ISNUMBER(jaar_zip[[#This Row],[etmaaltemperatuur]]),IF(jaar_zip[[#This Row],[etmaaltemperatuur]]&lt;stookgrens,stookgrens-jaar_zip[[#This Row],[etmaaltemperatuur]],0),"")</f>
        <v>5</v>
      </c>
      <c r="N2597" s="101">
        <f>IF(ISNUMBER(jaar_zip[[#This Row],[graaddagen]]),IF(OR(MONTH(jaar_zip[[#This Row],[Datum]])=1,MONTH(jaar_zip[[#This Row],[Datum]])=2,MONTH(jaar_zip[[#This Row],[Datum]])=11,MONTH(jaar_zip[[#This Row],[Datum]])=12),1.1,IF(OR(MONTH(jaar_zip[[#This Row],[Datum]])=3,MONTH(jaar_zip[[#This Row],[Datum]])=10),1,0.8))*jaar_zip[[#This Row],[graaddagen]],"")</f>
        <v>4</v>
      </c>
      <c r="O2597" s="101">
        <f>IF(ISNUMBER(jaar_zip[[#This Row],[etmaaltemperatuur]]),IF(jaar_zip[[#This Row],[etmaaltemperatuur]]&gt;stookgrens,jaar_zip[[#This Row],[etmaaltemperatuur]]-stookgrens,0),"")</f>
        <v>0</v>
      </c>
    </row>
    <row r="2598" spans="1:15" x14ac:dyDescent="0.25">
      <c r="A2598">
        <v>269</v>
      </c>
      <c r="B2598">
        <v>20240510</v>
      </c>
      <c r="C2598">
        <v>2.5</v>
      </c>
      <c r="D2598">
        <v>14.4</v>
      </c>
      <c r="E2598">
        <v>2389</v>
      </c>
      <c r="F2598">
        <v>0</v>
      </c>
      <c r="G2598">
        <v>1024.4000000000001</v>
      </c>
      <c r="H2598">
        <v>79</v>
      </c>
      <c r="I2598" s="101" t="s">
        <v>21</v>
      </c>
      <c r="J2598" s="1">
        <f>DATEVALUE(RIGHT(jaar_zip[[#This Row],[YYYYMMDD]],2)&amp;"-"&amp;MID(jaar_zip[[#This Row],[YYYYMMDD]],5,2)&amp;"-"&amp;LEFT(jaar_zip[[#This Row],[YYYYMMDD]],4))</f>
        <v>45422</v>
      </c>
      <c r="K2598" s="101" t="str">
        <f>IF(AND(VALUE(MONTH(jaar_zip[[#This Row],[Datum]]))=1,VALUE(WEEKNUM(jaar_zip[[#This Row],[Datum]],21))&gt;51),RIGHT(YEAR(jaar_zip[[#This Row],[Datum]])-1,2),RIGHT(YEAR(jaar_zip[[#This Row],[Datum]]),2))&amp;"-"&amp; TEXT(WEEKNUM(jaar_zip[[#This Row],[Datum]],21),"00")</f>
        <v>24-19</v>
      </c>
      <c r="L2598" s="101">
        <f>MONTH(jaar_zip[[#This Row],[Datum]])</f>
        <v>5</v>
      </c>
      <c r="M2598" s="101">
        <f>IF(ISNUMBER(jaar_zip[[#This Row],[etmaaltemperatuur]]),IF(jaar_zip[[#This Row],[etmaaltemperatuur]]&lt;stookgrens,stookgrens-jaar_zip[[#This Row],[etmaaltemperatuur]],0),"")</f>
        <v>3.5999999999999996</v>
      </c>
      <c r="N2598" s="101">
        <f>IF(ISNUMBER(jaar_zip[[#This Row],[graaddagen]]),IF(OR(MONTH(jaar_zip[[#This Row],[Datum]])=1,MONTH(jaar_zip[[#This Row],[Datum]])=2,MONTH(jaar_zip[[#This Row],[Datum]])=11,MONTH(jaar_zip[[#This Row],[Datum]])=12),1.1,IF(OR(MONTH(jaar_zip[[#This Row],[Datum]])=3,MONTH(jaar_zip[[#This Row],[Datum]])=10),1,0.8))*jaar_zip[[#This Row],[graaddagen]],"")</f>
        <v>2.88</v>
      </c>
      <c r="O2598" s="101">
        <f>IF(ISNUMBER(jaar_zip[[#This Row],[etmaaltemperatuur]]),IF(jaar_zip[[#This Row],[etmaaltemperatuur]]&gt;stookgrens,jaar_zip[[#This Row],[etmaaltemperatuur]]-stookgrens,0),"")</f>
        <v>0</v>
      </c>
    </row>
    <row r="2599" spans="1:15" x14ac:dyDescent="0.25">
      <c r="A2599">
        <v>269</v>
      </c>
      <c r="B2599">
        <v>20240511</v>
      </c>
      <c r="C2599">
        <v>3.9</v>
      </c>
      <c r="D2599">
        <v>15.4</v>
      </c>
      <c r="E2599">
        <v>2480</v>
      </c>
      <c r="F2599">
        <v>0</v>
      </c>
      <c r="G2599">
        <v>1022.5</v>
      </c>
      <c r="H2599">
        <v>73</v>
      </c>
      <c r="I2599" s="101" t="s">
        <v>21</v>
      </c>
      <c r="J2599" s="1">
        <f>DATEVALUE(RIGHT(jaar_zip[[#This Row],[YYYYMMDD]],2)&amp;"-"&amp;MID(jaar_zip[[#This Row],[YYYYMMDD]],5,2)&amp;"-"&amp;LEFT(jaar_zip[[#This Row],[YYYYMMDD]],4))</f>
        <v>45423</v>
      </c>
      <c r="K2599" s="101" t="str">
        <f>IF(AND(VALUE(MONTH(jaar_zip[[#This Row],[Datum]]))=1,VALUE(WEEKNUM(jaar_zip[[#This Row],[Datum]],21))&gt;51),RIGHT(YEAR(jaar_zip[[#This Row],[Datum]])-1,2),RIGHT(YEAR(jaar_zip[[#This Row],[Datum]]),2))&amp;"-"&amp; TEXT(WEEKNUM(jaar_zip[[#This Row],[Datum]],21),"00")</f>
        <v>24-19</v>
      </c>
      <c r="L2599" s="101">
        <f>MONTH(jaar_zip[[#This Row],[Datum]])</f>
        <v>5</v>
      </c>
      <c r="M2599" s="101">
        <f>IF(ISNUMBER(jaar_zip[[#This Row],[etmaaltemperatuur]]),IF(jaar_zip[[#This Row],[etmaaltemperatuur]]&lt;stookgrens,stookgrens-jaar_zip[[#This Row],[etmaaltemperatuur]],0),"")</f>
        <v>2.5999999999999996</v>
      </c>
      <c r="N2599" s="101">
        <f>IF(ISNUMBER(jaar_zip[[#This Row],[graaddagen]]),IF(OR(MONTH(jaar_zip[[#This Row],[Datum]])=1,MONTH(jaar_zip[[#This Row],[Datum]])=2,MONTH(jaar_zip[[#This Row],[Datum]])=11,MONTH(jaar_zip[[#This Row],[Datum]])=12),1.1,IF(OR(MONTH(jaar_zip[[#This Row],[Datum]])=3,MONTH(jaar_zip[[#This Row],[Datum]])=10),1,0.8))*jaar_zip[[#This Row],[graaddagen]],"")</f>
        <v>2.0799999999999996</v>
      </c>
      <c r="O2599" s="101">
        <f>IF(ISNUMBER(jaar_zip[[#This Row],[etmaaltemperatuur]]),IF(jaar_zip[[#This Row],[etmaaltemperatuur]]&gt;stookgrens,jaar_zip[[#This Row],[etmaaltemperatuur]]-stookgrens,0),"")</f>
        <v>0</v>
      </c>
    </row>
    <row r="2600" spans="1:15" x14ac:dyDescent="0.25">
      <c r="A2600">
        <v>269</v>
      </c>
      <c r="B2600">
        <v>20240512</v>
      </c>
      <c r="C2600">
        <v>4.5</v>
      </c>
      <c r="D2600">
        <v>19</v>
      </c>
      <c r="E2600">
        <v>2654</v>
      </c>
      <c r="F2600">
        <v>0</v>
      </c>
      <c r="G2600">
        <v>1015.7</v>
      </c>
      <c r="H2600">
        <v>61</v>
      </c>
      <c r="I2600" s="101" t="s">
        <v>21</v>
      </c>
      <c r="J2600" s="1">
        <f>DATEVALUE(RIGHT(jaar_zip[[#This Row],[YYYYMMDD]],2)&amp;"-"&amp;MID(jaar_zip[[#This Row],[YYYYMMDD]],5,2)&amp;"-"&amp;LEFT(jaar_zip[[#This Row],[YYYYMMDD]],4))</f>
        <v>45424</v>
      </c>
      <c r="K2600" s="101" t="str">
        <f>IF(AND(VALUE(MONTH(jaar_zip[[#This Row],[Datum]]))=1,VALUE(WEEKNUM(jaar_zip[[#This Row],[Datum]],21))&gt;51),RIGHT(YEAR(jaar_zip[[#This Row],[Datum]])-1,2),RIGHT(YEAR(jaar_zip[[#This Row],[Datum]]),2))&amp;"-"&amp; TEXT(WEEKNUM(jaar_zip[[#This Row],[Datum]],21),"00")</f>
        <v>24-19</v>
      </c>
      <c r="L2600" s="101">
        <f>MONTH(jaar_zip[[#This Row],[Datum]])</f>
        <v>5</v>
      </c>
      <c r="M2600" s="101">
        <f>IF(ISNUMBER(jaar_zip[[#This Row],[etmaaltemperatuur]]),IF(jaar_zip[[#This Row],[etmaaltemperatuur]]&lt;stookgrens,stookgrens-jaar_zip[[#This Row],[etmaaltemperatuur]],0),"")</f>
        <v>0</v>
      </c>
      <c r="N2600" s="101">
        <f>IF(ISNUMBER(jaar_zip[[#This Row],[graaddagen]]),IF(OR(MONTH(jaar_zip[[#This Row],[Datum]])=1,MONTH(jaar_zip[[#This Row],[Datum]])=2,MONTH(jaar_zip[[#This Row],[Datum]])=11,MONTH(jaar_zip[[#This Row],[Datum]])=12),1.1,IF(OR(MONTH(jaar_zip[[#This Row],[Datum]])=3,MONTH(jaar_zip[[#This Row],[Datum]])=10),1,0.8))*jaar_zip[[#This Row],[graaddagen]],"")</f>
        <v>0</v>
      </c>
      <c r="O2600" s="101">
        <f>IF(ISNUMBER(jaar_zip[[#This Row],[etmaaltemperatuur]]),IF(jaar_zip[[#This Row],[etmaaltemperatuur]]&gt;stookgrens,jaar_zip[[#This Row],[etmaaltemperatuur]]-stookgrens,0),"")</f>
        <v>1</v>
      </c>
    </row>
    <row r="2601" spans="1:15" x14ac:dyDescent="0.25">
      <c r="A2601">
        <v>269</v>
      </c>
      <c r="B2601">
        <v>20240513</v>
      </c>
      <c r="C2601">
        <v>3.2</v>
      </c>
      <c r="D2601">
        <v>19.600000000000001</v>
      </c>
      <c r="E2601">
        <v>2385</v>
      </c>
      <c r="F2601">
        <v>3.3</v>
      </c>
      <c r="G2601">
        <v>1009.8</v>
      </c>
      <c r="H2601">
        <v>69</v>
      </c>
      <c r="I2601" s="101" t="s">
        <v>21</v>
      </c>
      <c r="J2601" s="1">
        <f>DATEVALUE(RIGHT(jaar_zip[[#This Row],[YYYYMMDD]],2)&amp;"-"&amp;MID(jaar_zip[[#This Row],[YYYYMMDD]],5,2)&amp;"-"&amp;LEFT(jaar_zip[[#This Row],[YYYYMMDD]],4))</f>
        <v>45425</v>
      </c>
      <c r="K2601" s="101" t="str">
        <f>IF(AND(VALUE(MONTH(jaar_zip[[#This Row],[Datum]]))=1,VALUE(WEEKNUM(jaar_zip[[#This Row],[Datum]],21))&gt;51),RIGHT(YEAR(jaar_zip[[#This Row],[Datum]])-1,2),RIGHT(YEAR(jaar_zip[[#This Row],[Datum]]),2))&amp;"-"&amp; TEXT(WEEKNUM(jaar_zip[[#This Row],[Datum]],21),"00")</f>
        <v>24-20</v>
      </c>
      <c r="L2601" s="101">
        <f>MONTH(jaar_zip[[#This Row],[Datum]])</f>
        <v>5</v>
      </c>
      <c r="M2601" s="101">
        <f>IF(ISNUMBER(jaar_zip[[#This Row],[etmaaltemperatuur]]),IF(jaar_zip[[#This Row],[etmaaltemperatuur]]&lt;stookgrens,stookgrens-jaar_zip[[#This Row],[etmaaltemperatuur]],0),"")</f>
        <v>0</v>
      </c>
      <c r="N2601" s="101">
        <f>IF(ISNUMBER(jaar_zip[[#This Row],[graaddagen]]),IF(OR(MONTH(jaar_zip[[#This Row],[Datum]])=1,MONTH(jaar_zip[[#This Row],[Datum]])=2,MONTH(jaar_zip[[#This Row],[Datum]])=11,MONTH(jaar_zip[[#This Row],[Datum]])=12),1.1,IF(OR(MONTH(jaar_zip[[#This Row],[Datum]])=3,MONTH(jaar_zip[[#This Row],[Datum]])=10),1,0.8))*jaar_zip[[#This Row],[graaddagen]],"")</f>
        <v>0</v>
      </c>
      <c r="O2601" s="101">
        <f>IF(ISNUMBER(jaar_zip[[#This Row],[etmaaltemperatuur]]),IF(jaar_zip[[#This Row],[etmaaltemperatuur]]&gt;stookgrens,jaar_zip[[#This Row],[etmaaltemperatuur]]-stookgrens,0),"")</f>
        <v>1.6000000000000014</v>
      </c>
    </row>
    <row r="2602" spans="1:15" x14ac:dyDescent="0.25">
      <c r="A2602">
        <v>269</v>
      </c>
      <c r="B2602">
        <v>20240514</v>
      </c>
      <c r="C2602">
        <v>4.2</v>
      </c>
      <c r="D2602">
        <v>21.2</v>
      </c>
      <c r="E2602">
        <v>2634</v>
      </c>
      <c r="F2602">
        <v>-0.1</v>
      </c>
      <c r="G2602">
        <v>1005.3</v>
      </c>
      <c r="H2602">
        <v>63</v>
      </c>
      <c r="I2602" s="101" t="s">
        <v>21</v>
      </c>
      <c r="J2602" s="1">
        <f>DATEVALUE(RIGHT(jaar_zip[[#This Row],[YYYYMMDD]],2)&amp;"-"&amp;MID(jaar_zip[[#This Row],[YYYYMMDD]],5,2)&amp;"-"&amp;LEFT(jaar_zip[[#This Row],[YYYYMMDD]],4))</f>
        <v>45426</v>
      </c>
      <c r="K2602" s="101" t="str">
        <f>IF(AND(VALUE(MONTH(jaar_zip[[#This Row],[Datum]]))=1,VALUE(WEEKNUM(jaar_zip[[#This Row],[Datum]],21))&gt;51),RIGHT(YEAR(jaar_zip[[#This Row],[Datum]])-1,2),RIGHT(YEAR(jaar_zip[[#This Row],[Datum]]),2))&amp;"-"&amp; TEXT(WEEKNUM(jaar_zip[[#This Row],[Datum]],21),"00")</f>
        <v>24-20</v>
      </c>
      <c r="L2602" s="101">
        <f>MONTH(jaar_zip[[#This Row],[Datum]])</f>
        <v>5</v>
      </c>
      <c r="M2602" s="101">
        <f>IF(ISNUMBER(jaar_zip[[#This Row],[etmaaltemperatuur]]),IF(jaar_zip[[#This Row],[etmaaltemperatuur]]&lt;stookgrens,stookgrens-jaar_zip[[#This Row],[etmaaltemperatuur]],0),"")</f>
        <v>0</v>
      </c>
      <c r="N2602" s="101">
        <f>IF(ISNUMBER(jaar_zip[[#This Row],[graaddagen]]),IF(OR(MONTH(jaar_zip[[#This Row],[Datum]])=1,MONTH(jaar_zip[[#This Row],[Datum]])=2,MONTH(jaar_zip[[#This Row],[Datum]])=11,MONTH(jaar_zip[[#This Row],[Datum]])=12),1.1,IF(OR(MONTH(jaar_zip[[#This Row],[Datum]])=3,MONTH(jaar_zip[[#This Row],[Datum]])=10),1,0.8))*jaar_zip[[#This Row],[graaddagen]],"")</f>
        <v>0</v>
      </c>
      <c r="O2602" s="101">
        <f>IF(ISNUMBER(jaar_zip[[#This Row],[etmaaltemperatuur]]),IF(jaar_zip[[#This Row],[etmaaltemperatuur]]&gt;stookgrens,jaar_zip[[#This Row],[etmaaltemperatuur]]-stookgrens,0),"")</f>
        <v>3.1999999999999993</v>
      </c>
    </row>
    <row r="2603" spans="1:15" x14ac:dyDescent="0.25">
      <c r="A2603">
        <v>269</v>
      </c>
      <c r="B2603">
        <v>20240515</v>
      </c>
      <c r="C2603">
        <v>2.7</v>
      </c>
      <c r="D2603">
        <v>17.600000000000001</v>
      </c>
      <c r="E2603">
        <v>1509</v>
      </c>
      <c r="F2603">
        <v>-0.1</v>
      </c>
      <c r="G2603">
        <v>1005.9</v>
      </c>
      <c r="H2603">
        <v>81</v>
      </c>
      <c r="I2603" s="101" t="s">
        <v>21</v>
      </c>
      <c r="J2603" s="1">
        <f>DATEVALUE(RIGHT(jaar_zip[[#This Row],[YYYYMMDD]],2)&amp;"-"&amp;MID(jaar_zip[[#This Row],[YYYYMMDD]],5,2)&amp;"-"&amp;LEFT(jaar_zip[[#This Row],[YYYYMMDD]],4))</f>
        <v>45427</v>
      </c>
      <c r="K2603" s="101" t="str">
        <f>IF(AND(VALUE(MONTH(jaar_zip[[#This Row],[Datum]]))=1,VALUE(WEEKNUM(jaar_zip[[#This Row],[Datum]],21))&gt;51),RIGHT(YEAR(jaar_zip[[#This Row],[Datum]])-1,2),RIGHT(YEAR(jaar_zip[[#This Row],[Datum]]),2))&amp;"-"&amp; TEXT(WEEKNUM(jaar_zip[[#This Row],[Datum]],21),"00")</f>
        <v>24-20</v>
      </c>
      <c r="L2603" s="101">
        <f>MONTH(jaar_zip[[#This Row],[Datum]])</f>
        <v>5</v>
      </c>
      <c r="M2603" s="101">
        <f>IF(ISNUMBER(jaar_zip[[#This Row],[etmaaltemperatuur]]),IF(jaar_zip[[#This Row],[etmaaltemperatuur]]&lt;stookgrens,stookgrens-jaar_zip[[#This Row],[etmaaltemperatuur]],0),"")</f>
        <v>0.39999999999999858</v>
      </c>
      <c r="N2603" s="101">
        <f>IF(ISNUMBER(jaar_zip[[#This Row],[graaddagen]]),IF(OR(MONTH(jaar_zip[[#This Row],[Datum]])=1,MONTH(jaar_zip[[#This Row],[Datum]])=2,MONTH(jaar_zip[[#This Row],[Datum]])=11,MONTH(jaar_zip[[#This Row],[Datum]])=12),1.1,IF(OR(MONTH(jaar_zip[[#This Row],[Datum]])=3,MONTH(jaar_zip[[#This Row],[Datum]])=10),1,0.8))*jaar_zip[[#This Row],[graaddagen]],"")</f>
        <v>0.3199999999999989</v>
      </c>
      <c r="O2603" s="101">
        <f>IF(ISNUMBER(jaar_zip[[#This Row],[etmaaltemperatuur]]),IF(jaar_zip[[#This Row],[etmaaltemperatuur]]&gt;stookgrens,jaar_zip[[#This Row],[etmaaltemperatuur]]-stookgrens,0),"")</f>
        <v>0</v>
      </c>
    </row>
    <row r="2604" spans="1:15" x14ac:dyDescent="0.25">
      <c r="A2604">
        <v>269</v>
      </c>
      <c r="B2604">
        <v>20240516</v>
      </c>
      <c r="C2604">
        <v>2.8</v>
      </c>
      <c r="D2604">
        <v>16.7</v>
      </c>
      <c r="E2604">
        <v>1610</v>
      </c>
      <c r="F2604">
        <v>5.0999999999999996</v>
      </c>
      <c r="G2604">
        <v>1004.8</v>
      </c>
      <c r="H2604">
        <v>83</v>
      </c>
      <c r="I2604" s="101" t="s">
        <v>21</v>
      </c>
      <c r="J2604" s="1">
        <f>DATEVALUE(RIGHT(jaar_zip[[#This Row],[YYYYMMDD]],2)&amp;"-"&amp;MID(jaar_zip[[#This Row],[YYYYMMDD]],5,2)&amp;"-"&amp;LEFT(jaar_zip[[#This Row],[YYYYMMDD]],4))</f>
        <v>45428</v>
      </c>
      <c r="K2604" s="101" t="str">
        <f>IF(AND(VALUE(MONTH(jaar_zip[[#This Row],[Datum]]))=1,VALUE(WEEKNUM(jaar_zip[[#This Row],[Datum]],21))&gt;51),RIGHT(YEAR(jaar_zip[[#This Row],[Datum]])-1,2),RIGHT(YEAR(jaar_zip[[#This Row],[Datum]]),2))&amp;"-"&amp; TEXT(WEEKNUM(jaar_zip[[#This Row],[Datum]],21),"00")</f>
        <v>24-20</v>
      </c>
      <c r="L2604" s="101">
        <f>MONTH(jaar_zip[[#This Row],[Datum]])</f>
        <v>5</v>
      </c>
      <c r="M2604" s="101">
        <f>IF(ISNUMBER(jaar_zip[[#This Row],[etmaaltemperatuur]]),IF(jaar_zip[[#This Row],[etmaaltemperatuur]]&lt;stookgrens,stookgrens-jaar_zip[[#This Row],[etmaaltemperatuur]],0),"")</f>
        <v>1.3000000000000007</v>
      </c>
      <c r="N2604" s="101">
        <f>IF(ISNUMBER(jaar_zip[[#This Row],[graaddagen]]),IF(OR(MONTH(jaar_zip[[#This Row],[Datum]])=1,MONTH(jaar_zip[[#This Row],[Datum]])=2,MONTH(jaar_zip[[#This Row],[Datum]])=11,MONTH(jaar_zip[[#This Row],[Datum]])=12),1.1,IF(OR(MONTH(jaar_zip[[#This Row],[Datum]])=3,MONTH(jaar_zip[[#This Row],[Datum]])=10),1,0.8))*jaar_zip[[#This Row],[graaddagen]],"")</f>
        <v>1.0400000000000007</v>
      </c>
      <c r="O2604" s="101">
        <f>IF(ISNUMBER(jaar_zip[[#This Row],[etmaaltemperatuur]]),IF(jaar_zip[[#This Row],[etmaaltemperatuur]]&gt;stookgrens,jaar_zip[[#This Row],[etmaaltemperatuur]]-stookgrens,0),"")</f>
        <v>0</v>
      </c>
    </row>
    <row r="2605" spans="1:15" x14ac:dyDescent="0.25">
      <c r="A2605">
        <v>269</v>
      </c>
      <c r="B2605">
        <v>20240517</v>
      </c>
      <c r="C2605">
        <v>2.4</v>
      </c>
      <c r="D2605">
        <v>17.3</v>
      </c>
      <c r="E2605">
        <v>1319</v>
      </c>
      <c r="F2605">
        <v>-0.1</v>
      </c>
      <c r="G2605">
        <v>1008</v>
      </c>
      <c r="H2605">
        <v>87</v>
      </c>
      <c r="I2605" s="101" t="s">
        <v>21</v>
      </c>
      <c r="J2605" s="1">
        <f>DATEVALUE(RIGHT(jaar_zip[[#This Row],[YYYYMMDD]],2)&amp;"-"&amp;MID(jaar_zip[[#This Row],[YYYYMMDD]],5,2)&amp;"-"&amp;LEFT(jaar_zip[[#This Row],[YYYYMMDD]],4))</f>
        <v>45429</v>
      </c>
      <c r="K2605" s="101" t="str">
        <f>IF(AND(VALUE(MONTH(jaar_zip[[#This Row],[Datum]]))=1,VALUE(WEEKNUM(jaar_zip[[#This Row],[Datum]],21))&gt;51),RIGHT(YEAR(jaar_zip[[#This Row],[Datum]])-1,2),RIGHT(YEAR(jaar_zip[[#This Row],[Datum]]),2))&amp;"-"&amp; TEXT(WEEKNUM(jaar_zip[[#This Row],[Datum]],21),"00")</f>
        <v>24-20</v>
      </c>
      <c r="L2605" s="101">
        <f>MONTH(jaar_zip[[#This Row],[Datum]])</f>
        <v>5</v>
      </c>
      <c r="M2605" s="101">
        <f>IF(ISNUMBER(jaar_zip[[#This Row],[etmaaltemperatuur]]),IF(jaar_zip[[#This Row],[etmaaltemperatuur]]&lt;stookgrens,stookgrens-jaar_zip[[#This Row],[etmaaltemperatuur]],0),"")</f>
        <v>0.69999999999999929</v>
      </c>
      <c r="N2605" s="101">
        <f>IF(ISNUMBER(jaar_zip[[#This Row],[graaddagen]]),IF(OR(MONTH(jaar_zip[[#This Row],[Datum]])=1,MONTH(jaar_zip[[#This Row],[Datum]])=2,MONTH(jaar_zip[[#This Row],[Datum]])=11,MONTH(jaar_zip[[#This Row],[Datum]])=12),1.1,IF(OR(MONTH(jaar_zip[[#This Row],[Datum]])=3,MONTH(jaar_zip[[#This Row],[Datum]])=10),1,0.8))*jaar_zip[[#This Row],[graaddagen]],"")</f>
        <v>0.5599999999999995</v>
      </c>
      <c r="O2605" s="101">
        <f>IF(ISNUMBER(jaar_zip[[#This Row],[etmaaltemperatuur]]),IF(jaar_zip[[#This Row],[etmaaltemperatuur]]&gt;stookgrens,jaar_zip[[#This Row],[etmaaltemperatuur]]-stookgrens,0),"")</f>
        <v>0</v>
      </c>
    </row>
    <row r="2606" spans="1:15" x14ac:dyDescent="0.25">
      <c r="A2606">
        <v>269</v>
      </c>
      <c r="B2606">
        <v>20240518</v>
      </c>
      <c r="C2606">
        <v>1.9</v>
      </c>
      <c r="D2606">
        <v>17.8</v>
      </c>
      <c r="E2606">
        <v>2194</v>
      </c>
      <c r="F2606">
        <v>-0.1</v>
      </c>
      <c r="G2606">
        <v>1010.4</v>
      </c>
      <c r="H2606">
        <v>72</v>
      </c>
      <c r="I2606" s="101" t="s">
        <v>21</v>
      </c>
      <c r="J2606" s="1">
        <f>DATEVALUE(RIGHT(jaar_zip[[#This Row],[YYYYMMDD]],2)&amp;"-"&amp;MID(jaar_zip[[#This Row],[YYYYMMDD]],5,2)&amp;"-"&amp;LEFT(jaar_zip[[#This Row],[YYYYMMDD]],4))</f>
        <v>45430</v>
      </c>
      <c r="K2606" s="101" t="str">
        <f>IF(AND(VALUE(MONTH(jaar_zip[[#This Row],[Datum]]))=1,VALUE(WEEKNUM(jaar_zip[[#This Row],[Datum]],21))&gt;51),RIGHT(YEAR(jaar_zip[[#This Row],[Datum]])-1,2),RIGHT(YEAR(jaar_zip[[#This Row],[Datum]]),2))&amp;"-"&amp; TEXT(WEEKNUM(jaar_zip[[#This Row],[Datum]],21),"00")</f>
        <v>24-20</v>
      </c>
      <c r="L2606" s="101">
        <f>MONTH(jaar_zip[[#This Row],[Datum]])</f>
        <v>5</v>
      </c>
      <c r="M2606" s="101">
        <f>IF(ISNUMBER(jaar_zip[[#This Row],[etmaaltemperatuur]]),IF(jaar_zip[[#This Row],[etmaaltemperatuur]]&lt;stookgrens,stookgrens-jaar_zip[[#This Row],[etmaaltemperatuur]],0),"")</f>
        <v>0.19999999999999929</v>
      </c>
      <c r="N2606" s="101">
        <f>IF(ISNUMBER(jaar_zip[[#This Row],[graaddagen]]),IF(OR(MONTH(jaar_zip[[#This Row],[Datum]])=1,MONTH(jaar_zip[[#This Row],[Datum]])=2,MONTH(jaar_zip[[#This Row],[Datum]])=11,MONTH(jaar_zip[[#This Row],[Datum]])=12),1.1,IF(OR(MONTH(jaar_zip[[#This Row],[Datum]])=3,MONTH(jaar_zip[[#This Row],[Datum]])=10),1,0.8))*jaar_zip[[#This Row],[graaddagen]],"")</f>
        <v>0.15999999999999945</v>
      </c>
      <c r="O2606" s="101">
        <f>IF(ISNUMBER(jaar_zip[[#This Row],[etmaaltemperatuur]]),IF(jaar_zip[[#This Row],[etmaaltemperatuur]]&gt;stookgrens,jaar_zip[[#This Row],[etmaaltemperatuur]]-stookgrens,0),"")</f>
        <v>0</v>
      </c>
    </row>
    <row r="2607" spans="1:15" x14ac:dyDescent="0.25">
      <c r="A2607">
        <v>269</v>
      </c>
      <c r="B2607">
        <v>20240519</v>
      </c>
      <c r="C2607">
        <v>3.7</v>
      </c>
      <c r="D2607">
        <v>17.7</v>
      </c>
      <c r="E2607">
        <v>2497</v>
      </c>
      <c r="F2607">
        <v>0</v>
      </c>
      <c r="G2607">
        <v>1010.9</v>
      </c>
      <c r="H2607">
        <v>65</v>
      </c>
      <c r="I2607" s="101" t="s">
        <v>21</v>
      </c>
      <c r="J2607" s="1">
        <f>DATEVALUE(RIGHT(jaar_zip[[#This Row],[YYYYMMDD]],2)&amp;"-"&amp;MID(jaar_zip[[#This Row],[YYYYMMDD]],5,2)&amp;"-"&amp;LEFT(jaar_zip[[#This Row],[YYYYMMDD]],4))</f>
        <v>45431</v>
      </c>
      <c r="K2607" s="101" t="str">
        <f>IF(AND(VALUE(MONTH(jaar_zip[[#This Row],[Datum]]))=1,VALUE(WEEKNUM(jaar_zip[[#This Row],[Datum]],21))&gt;51),RIGHT(YEAR(jaar_zip[[#This Row],[Datum]])-1,2),RIGHT(YEAR(jaar_zip[[#This Row],[Datum]]),2))&amp;"-"&amp; TEXT(WEEKNUM(jaar_zip[[#This Row],[Datum]],21),"00")</f>
        <v>24-20</v>
      </c>
      <c r="L2607" s="101">
        <f>MONTH(jaar_zip[[#This Row],[Datum]])</f>
        <v>5</v>
      </c>
      <c r="M2607" s="101">
        <f>IF(ISNUMBER(jaar_zip[[#This Row],[etmaaltemperatuur]]),IF(jaar_zip[[#This Row],[etmaaltemperatuur]]&lt;stookgrens,stookgrens-jaar_zip[[#This Row],[etmaaltemperatuur]],0),"")</f>
        <v>0.30000000000000071</v>
      </c>
      <c r="N2607" s="101">
        <f>IF(ISNUMBER(jaar_zip[[#This Row],[graaddagen]]),IF(OR(MONTH(jaar_zip[[#This Row],[Datum]])=1,MONTH(jaar_zip[[#This Row],[Datum]])=2,MONTH(jaar_zip[[#This Row],[Datum]])=11,MONTH(jaar_zip[[#This Row],[Datum]])=12),1.1,IF(OR(MONTH(jaar_zip[[#This Row],[Datum]])=3,MONTH(jaar_zip[[#This Row],[Datum]])=10),1,0.8))*jaar_zip[[#This Row],[graaddagen]],"")</f>
        <v>0.24000000000000057</v>
      </c>
      <c r="O2607" s="101">
        <f>IF(ISNUMBER(jaar_zip[[#This Row],[etmaaltemperatuur]]),IF(jaar_zip[[#This Row],[etmaaltemperatuur]]&gt;stookgrens,jaar_zip[[#This Row],[etmaaltemperatuur]]-stookgrens,0),"")</f>
        <v>0</v>
      </c>
    </row>
    <row r="2608" spans="1:15" x14ac:dyDescent="0.25">
      <c r="A2608">
        <v>269</v>
      </c>
      <c r="B2608">
        <v>20240520</v>
      </c>
      <c r="C2608">
        <v>3.3</v>
      </c>
      <c r="D2608">
        <v>16.2</v>
      </c>
      <c r="E2608">
        <v>1953</v>
      </c>
      <c r="F2608">
        <v>6.3</v>
      </c>
      <c r="G2608">
        <v>1011</v>
      </c>
      <c r="H2608">
        <v>83</v>
      </c>
      <c r="I2608" s="101" t="s">
        <v>21</v>
      </c>
      <c r="J2608" s="1">
        <f>DATEVALUE(RIGHT(jaar_zip[[#This Row],[YYYYMMDD]],2)&amp;"-"&amp;MID(jaar_zip[[#This Row],[YYYYMMDD]],5,2)&amp;"-"&amp;LEFT(jaar_zip[[#This Row],[YYYYMMDD]],4))</f>
        <v>45432</v>
      </c>
      <c r="K2608" s="101" t="str">
        <f>IF(AND(VALUE(MONTH(jaar_zip[[#This Row],[Datum]]))=1,VALUE(WEEKNUM(jaar_zip[[#This Row],[Datum]],21))&gt;51),RIGHT(YEAR(jaar_zip[[#This Row],[Datum]])-1,2),RIGHT(YEAR(jaar_zip[[#This Row],[Datum]]),2))&amp;"-"&amp; TEXT(WEEKNUM(jaar_zip[[#This Row],[Datum]],21),"00")</f>
        <v>24-21</v>
      </c>
      <c r="L2608" s="101">
        <f>MONTH(jaar_zip[[#This Row],[Datum]])</f>
        <v>5</v>
      </c>
      <c r="M2608" s="101">
        <f>IF(ISNUMBER(jaar_zip[[#This Row],[etmaaltemperatuur]]),IF(jaar_zip[[#This Row],[etmaaltemperatuur]]&lt;stookgrens,stookgrens-jaar_zip[[#This Row],[etmaaltemperatuur]],0),"")</f>
        <v>1.8000000000000007</v>
      </c>
      <c r="N2608" s="101">
        <f>IF(ISNUMBER(jaar_zip[[#This Row],[graaddagen]]),IF(OR(MONTH(jaar_zip[[#This Row],[Datum]])=1,MONTH(jaar_zip[[#This Row],[Datum]])=2,MONTH(jaar_zip[[#This Row],[Datum]])=11,MONTH(jaar_zip[[#This Row],[Datum]])=12),1.1,IF(OR(MONTH(jaar_zip[[#This Row],[Datum]])=3,MONTH(jaar_zip[[#This Row],[Datum]])=10),1,0.8))*jaar_zip[[#This Row],[graaddagen]],"")</f>
        <v>1.4400000000000006</v>
      </c>
      <c r="O2608" s="101">
        <f>IF(ISNUMBER(jaar_zip[[#This Row],[etmaaltemperatuur]]),IF(jaar_zip[[#This Row],[etmaaltemperatuur]]&gt;stookgrens,jaar_zip[[#This Row],[etmaaltemperatuur]]-stookgrens,0),"")</f>
        <v>0</v>
      </c>
    </row>
    <row r="2609" spans="1:15" x14ac:dyDescent="0.25">
      <c r="A2609">
        <v>269</v>
      </c>
      <c r="B2609">
        <v>20240521</v>
      </c>
      <c r="C2609">
        <v>4.4000000000000004</v>
      </c>
      <c r="D2609">
        <v>17.5</v>
      </c>
      <c r="E2609">
        <v>2095</v>
      </c>
      <c r="F2609">
        <v>16.8</v>
      </c>
      <c r="G2609">
        <v>1007.3</v>
      </c>
      <c r="H2609">
        <v>81</v>
      </c>
      <c r="I2609" s="101" t="s">
        <v>21</v>
      </c>
      <c r="J2609" s="1">
        <f>DATEVALUE(RIGHT(jaar_zip[[#This Row],[YYYYMMDD]],2)&amp;"-"&amp;MID(jaar_zip[[#This Row],[YYYYMMDD]],5,2)&amp;"-"&amp;LEFT(jaar_zip[[#This Row],[YYYYMMDD]],4))</f>
        <v>45433</v>
      </c>
      <c r="K2609" s="101" t="str">
        <f>IF(AND(VALUE(MONTH(jaar_zip[[#This Row],[Datum]]))=1,VALUE(WEEKNUM(jaar_zip[[#This Row],[Datum]],21))&gt;51),RIGHT(YEAR(jaar_zip[[#This Row],[Datum]])-1,2),RIGHT(YEAR(jaar_zip[[#This Row],[Datum]]),2))&amp;"-"&amp; TEXT(WEEKNUM(jaar_zip[[#This Row],[Datum]],21),"00")</f>
        <v>24-21</v>
      </c>
      <c r="L2609" s="101">
        <f>MONTH(jaar_zip[[#This Row],[Datum]])</f>
        <v>5</v>
      </c>
      <c r="M2609" s="101">
        <f>IF(ISNUMBER(jaar_zip[[#This Row],[etmaaltemperatuur]]),IF(jaar_zip[[#This Row],[etmaaltemperatuur]]&lt;stookgrens,stookgrens-jaar_zip[[#This Row],[etmaaltemperatuur]],0),"")</f>
        <v>0.5</v>
      </c>
      <c r="N2609" s="101">
        <f>IF(ISNUMBER(jaar_zip[[#This Row],[graaddagen]]),IF(OR(MONTH(jaar_zip[[#This Row],[Datum]])=1,MONTH(jaar_zip[[#This Row],[Datum]])=2,MONTH(jaar_zip[[#This Row],[Datum]])=11,MONTH(jaar_zip[[#This Row],[Datum]])=12),1.1,IF(OR(MONTH(jaar_zip[[#This Row],[Datum]])=3,MONTH(jaar_zip[[#This Row],[Datum]])=10),1,0.8))*jaar_zip[[#This Row],[graaddagen]],"")</f>
        <v>0.4</v>
      </c>
      <c r="O2609" s="101">
        <f>IF(ISNUMBER(jaar_zip[[#This Row],[etmaaltemperatuur]]),IF(jaar_zip[[#This Row],[etmaaltemperatuur]]&gt;stookgrens,jaar_zip[[#This Row],[etmaaltemperatuur]]-stookgrens,0),"")</f>
        <v>0</v>
      </c>
    </row>
    <row r="2610" spans="1:15" x14ac:dyDescent="0.25">
      <c r="A2610">
        <v>269</v>
      </c>
      <c r="B2610">
        <v>20240522</v>
      </c>
      <c r="C2610">
        <v>5</v>
      </c>
      <c r="D2610">
        <v>15.7</v>
      </c>
      <c r="E2610">
        <v>975</v>
      </c>
      <c r="F2610">
        <v>15.2</v>
      </c>
      <c r="G2610">
        <v>1007.4</v>
      </c>
      <c r="H2610">
        <v>83</v>
      </c>
      <c r="I2610" s="101" t="s">
        <v>21</v>
      </c>
      <c r="J2610" s="1">
        <f>DATEVALUE(RIGHT(jaar_zip[[#This Row],[YYYYMMDD]],2)&amp;"-"&amp;MID(jaar_zip[[#This Row],[YYYYMMDD]],5,2)&amp;"-"&amp;LEFT(jaar_zip[[#This Row],[YYYYMMDD]],4))</f>
        <v>45434</v>
      </c>
      <c r="K2610" s="101" t="str">
        <f>IF(AND(VALUE(MONTH(jaar_zip[[#This Row],[Datum]]))=1,VALUE(WEEKNUM(jaar_zip[[#This Row],[Datum]],21))&gt;51),RIGHT(YEAR(jaar_zip[[#This Row],[Datum]])-1,2),RIGHT(YEAR(jaar_zip[[#This Row],[Datum]]),2))&amp;"-"&amp; TEXT(WEEKNUM(jaar_zip[[#This Row],[Datum]],21),"00")</f>
        <v>24-21</v>
      </c>
      <c r="L2610" s="101">
        <f>MONTH(jaar_zip[[#This Row],[Datum]])</f>
        <v>5</v>
      </c>
      <c r="M2610" s="101">
        <f>IF(ISNUMBER(jaar_zip[[#This Row],[etmaaltemperatuur]]),IF(jaar_zip[[#This Row],[etmaaltemperatuur]]&lt;stookgrens,stookgrens-jaar_zip[[#This Row],[etmaaltemperatuur]],0),"")</f>
        <v>2.3000000000000007</v>
      </c>
      <c r="N2610" s="101">
        <f>IF(ISNUMBER(jaar_zip[[#This Row],[graaddagen]]),IF(OR(MONTH(jaar_zip[[#This Row],[Datum]])=1,MONTH(jaar_zip[[#This Row],[Datum]])=2,MONTH(jaar_zip[[#This Row],[Datum]])=11,MONTH(jaar_zip[[#This Row],[Datum]])=12),1.1,IF(OR(MONTH(jaar_zip[[#This Row],[Datum]])=3,MONTH(jaar_zip[[#This Row],[Datum]])=10),1,0.8))*jaar_zip[[#This Row],[graaddagen]],"")</f>
        <v>1.8400000000000007</v>
      </c>
      <c r="O2610" s="101">
        <f>IF(ISNUMBER(jaar_zip[[#This Row],[etmaaltemperatuur]]),IF(jaar_zip[[#This Row],[etmaaltemperatuur]]&gt;stookgrens,jaar_zip[[#This Row],[etmaaltemperatuur]]-stookgrens,0),"")</f>
        <v>0</v>
      </c>
    </row>
    <row r="2611" spans="1:15" x14ac:dyDescent="0.25">
      <c r="A2611">
        <v>269</v>
      </c>
      <c r="B2611">
        <v>20240523</v>
      </c>
      <c r="C2611">
        <v>4.0999999999999996</v>
      </c>
      <c r="D2611">
        <v>15.5</v>
      </c>
      <c r="E2611">
        <v>1711</v>
      </c>
      <c r="F2611">
        <v>-0.1</v>
      </c>
      <c r="G2611">
        <v>1014.2</v>
      </c>
      <c r="H2611">
        <v>77</v>
      </c>
      <c r="I2611" s="101" t="s">
        <v>21</v>
      </c>
      <c r="J2611" s="1">
        <f>DATEVALUE(RIGHT(jaar_zip[[#This Row],[YYYYMMDD]],2)&amp;"-"&amp;MID(jaar_zip[[#This Row],[YYYYMMDD]],5,2)&amp;"-"&amp;LEFT(jaar_zip[[#This Row],[YYYYMMDD]],4))</f>
        <v>45435</v>
      </c>
      <c r="K2611" s="101" t="str">
        <f>IF(AND(VALUE(MONTH(jaar_zip[[#This Row],[Datum]]))=1,VALUE(WEEKNUM(jaar_zip[[#This Row],[Datum]],21))&gt;51),RIGHT(YEAR(jaar_zip[[#This Row],[Datum]])-1,2),RIGHT(YEAR(jaar_zip[[#This Row],[Datum]]),2))&amp;"-"&amp; TEXT(WEEKNUM(jaar_zip[[#This Row],[Datum]],21),"00")</f>
        <v>24-21</v>
      </c>
      <c r="L2611" s="101">
        <f>MONTH(jaar_zip[[#This Row],[Datum]])</f>
        <v>5</v>
      </c>
      <c r="M2611" s="101">
        <f>IF(ISNUMBER(jaar_zip[[#This Row],[etmaaltemperatuur]]),IF(jaar_zip[[#This Row],[etmaaltemperatuur]]&lt;stookgrens,stookgrens-jaar_zip[[#This Row],[etmaaltemperatuur]],0),"")</f>
        <v>2.5</v>
      </c>
      <c r="N2611" s="101">
        <f>IF(ISNUMBER(jaar_zip[[#This Row],[graaddagen]]),IF(OR(MONTH(jaar_zip[[#This Row],[Datum]])=1,MONTH(jaar_zip[[#This Row],[Datum]])=2,MONTH(jaar_zip[[#This Row],[Datum]])=11,MONTH(jaar_zip[[#This Row],[Datum]])=12),1.1,IF(OR(MONTH(jaar_zip[[#This Row],[Datum]])=3,MONTH(jaar_zip[[#This Row],[Datum]])=10),1,0.8))*jaar_zip[[#This Row],[graaddagen]],"")</f>
        <v>2</v>
      </c>
      <c r="O2611" s="101">
        <f>IF(ISNUMBER(jaar_zip[[#This Row],[etmaaltemperatuur]]),IF(jaar_zip[[#This Row],[etmaaltemperatuur]]&gt;stookgrens,jaar_zip[[#This Row],[etmaaltemperatuur]]-stookgrens,0),"")</f>
        <v>0</v>
      </c>
    </row>
    <row r="2612" spans="1:15" x14ac:dyDescent="0.25">
      <c r="A2612">
        <v>269</v>
      </c>
      <c r="B2612">
        <v>20240524</v>
      </c>
      <c r="C2612">
        <v>1.8</v>
      </c>
      <c r="D2612">
        <v>15.2</v>
      </c>
      <c r="E2612">
        <v>1052</v>
      </c>
      <c r="F2612">
        <v>11</v>
      </c>
      <c r="G2612">
        <v>1018.3</v>
      </c>
      <c r="H2612">
        <v>87</v>
      </c>
      <c r="I2612" s="101" t="s">
        <v>21</v>
      </c>
      <c r="J2612" s="1">
        <f>DATEVALUE(RIGHT(jaar_zip[[#This Row],[YYYYMMDD]],2)&amp;"-"&amp;MID(jaar_zip[[#This Row],[YYYYMMDD]],5,2)&amp;"-"&amp;LEFT(jaar_zip[[#This Row],[YYYYMMDD]],4))</f>
        <v>45436</v>
      </c>
      <c r="K2612" s="101" t="str">
        <f>IF(AND(VALUE(MONTH(jaar_zip[[#This Row],[Datum]]))=1,VALUE(WEEKNUM(jaar_zip[[#This Row],[Datum]],21))&gt;51),RIGHT(YEAR(jaar_zip[[#This Row],[Datum]])-1,2),RIGHT(YEAR(jaar_zip[[#This Row],[Datum]]),2))&amp;"-"&amp; TEXT(WEEKNUM(jaar_zip[[#This Row],[Datum]],21),"00")</f>
        <v>24-21</v>
      </c>
      <c r="L2612" s="101">
        <f>MONTH(jaar_zip[[#This Row],[Datum]])</f>
        <v>5</v>
      </c>
      <c r="M2612" s="101">
        <f>IF(ISNUMBER(jaar_zip[[#This Row],[etmaaltemperatuur]]),IF(jaar_zip[[#This Row],[etmaaltemperatuur]]&lt;stookgrens,stookgrens-jaar_zip[[#This Row],[etmaaltemperatuur]],0),"")</f>
        <v>2.8000000000000007</v>
      </c>
      <c r="N2612" s="101">
        <f>IF(ISNUMBER(jaar_zip[[#This Row],[graaddagen]]),IF(OR(MONTH(jaar_zip[[#This Row],[Datum]])=1,MONTH(jaar_zip[[#This Row],[Datum]])=2,MONTH(jaar_zip[[#This Row],[Datum]])=11,MONTH(jaar_zip[[#This Row],[Datum]])=12),1.1,IF(OR(MONTH(jaar_zip[[#This Row],[Datum]])=3,MONTH(jaar_zip[[#This Row],[Datum]])=10),1,0.8))*jaar_zip[[#This Row],[graaddagen]],"")</f>
        <v>2.2400000000000007</v>
      </c>
      <c r="O2612" s="101">
        <f>IF(ISNUMBER(jaar_zip[[#This Row],[etmaaltemperatuur]]),IF(jaar_zip[[#This Row],[etmaaltemperatuur]]&gt;stookgrens,jaar_zip[[#This Row],[etmaaltemperatuur]]-stookgrens,0),"")</f>
        <v>0</v>
      </c>
    </row>
    <row r="2613" spans="1:15" x14ac:dyDescent="0.25">
      <c r="A2613">
        <v>269</v>
      </c>
      <c r="B2613">
        <v>20240525</v>
      </c>
      <c r="C2613">
        <v>2.6</v>
      </c>
      <c r="D2613">
        <v>15.6</v>
      </c>
      <c r="E2613">
        <v>1405</v>
      </c>
      <c r="F2613">
        <v>10.199999999999999</v>
      </c>
      <c r="G2613">
        <v>1016.2</v>
      </c>
      <c r="H2613">
        <v>87</v>
      </c>
      <c r="I2613" s="101" t="s">
        <v>21</v>
      </c>
      <c r="J2613" s="1">
        <f>DATEVALUE(RIGHT(jaar_zip[[#This Row],[YYYYMMDD]],2)&amp;"-"&amp;MID(jaar_zip[[#This Row],[YYYYMMDD]],5,2)&amp;"-"&amp;LEFT(jaar_zip[[#This Row],[YYYYMMDD]],4))</f>
        <v>45437</v>
      </c>
      <c r="K2613" s="101" t="str">
        <f>IF(AND(VALUE(MONTH(jaar_zip[[#This Row],[Datum]]))=1,VALUE(WEEKNUM(jaar_zip[[#This Row],[Datum]],21))&gt;51),RIGHT(YEAR(jaar_zip[[#This Row],[Datum]])-1,2),RIGHT(YEAR(jaar_zip[[#This Row],[Datum]]),2))&amp;"-"&amp; TEXT(WEEKNUM(jaar_zip[[#This Row],[Datum]],21),"00")</f>
        <v>24-21</v>
      </c>
      <c r="L2613" s="101">
        <f>MONTH(jaar_zip[[#This Row],[Datum]])</f>
        <v>5</v>
      </c>
      <c r="M2613" s="101">
        <f>IF(ISNUMBER(jaar_zip[[#This Row],[etmaaltemperatuur]]),IF(jaar_zip[[#This Row],[etmaaltemperatuur]]&lt;stookgrens,stookgrens-jaar_zip[[#This Row],[etmaaltemperatuur]],0),"")</f>
        <v>2.4000000000000004</v>
      </c>
      <c r="N2613" s="101">
        <f>IF(ISNUMBER(jaar_zip[[#This Row],[graaddagen]]),IF(OR(MONTH(jaar_zip[[#This Row],[Datum]])=1,MONTH(jaar_zip[[#This Row],[Datum]])=2,MONTH(jaar_zip[[#This Row],[Datum]])=11,MONTH(jaar_zip[[#This Row],[Datum]])=12),1.1,IF(OR(MONTH(jaar_zip[[#This Row],[Datum]])=3,MONTH(jaar_zip[[#This Row],[Datum]])=10),1,0.8))*jaar_zip[[#This Row],[graaddagen]],"")</f>
        <v>1.9200000000000004</v>
      </c>
      <c r="O2613" s="101">
        <f>IF(ISNUMBER(jaar_zip[[#This Row],[etmaaltemperatuur]]),IF(jaar_zip[[#This Row],[etmaaltemperatuur]]&gt;stookgrens,jaar_zip[[#This Row],[etmaaltemperatuur]]-stookgrens,0),"")</f>
        <v>0</v>
      </c>
    </row>
    <row r="2614" spans="1:15" x14ac:dyDescent="0.25">
      <c r="A2614">
        <v>269</v>
      </c>
      <c r="B2614">
        <v>20240526</v>
      </c>
      <c r="C2614">
        <v>3</v>
      </c>
      <c r="D2614">
        <v>15.7</v>
      </c>
      <c r="E2614">
        <v>1720</v>
      </c>
      <c r="F2614">
        <v>9.6999999999999993</v>
      </c>
      <c r="G2614">
        <v>1014.7</v>
      </c>
      <c r="H2614">
        <v>82</v>
      </c>
      <c r="I2614" s="101" t="s">
        <v>21</v>
      </c>
      <c r="J2614" s="1">
        <f>DATEVALUE(RIGHT(jaar_zip[[#This Row],[YYYYMMDD]],2)&amp;"-"&amp;MID(jaar_zip[[#This Row],[YYYYMMDD]],5,2)&amp;"-"&amp;LEFT(jaar_zip[[#This Row],[YYYYMMDD]],4))</f>
        <v>45438</v>
      </c>
      <c r="K2614" s="101" t="str">
        <f>IF(AND(VALUE(MONTH(jaar_zip[[#This Row],[Datum]]))=1,VALUE(WEEKNUM(jaar_zip[[#This Row],[Datum]],21))&gt;51),RIGHT(YEAR(jaar_zip[[#This Row],[Datum]])-1,2),RIGHT(YEAR(jaar_zip[[#This Row],[Datum]]),2))&amp;"-"&amp; TEXT(WEEKNUM(jaar_zip[[#This Row],[Datum]],21),"00")</f>
        <v>24-21</v>
      </c>
      <c r="L2614" s="101">
        <f>MONTH(jaar_zip[[#This Row],[Datum]])</f>
        <v>5</v>
      </c>
      <c r="M2614" s="101">
        <f>IF(ISNUMBER(jaar_zip[[#This Row],[etmaaltemperatuur]]),IF(jaar_zip[[#This Row],[etmaaltemperatuur]]&lt;stookgrens,stookgrens-jaar_zip[[#This Row],[etmaaltemperatuur]],0),"")</f>
        <v>2.3000000000000007</v>
      </c>
      <c r="N2614" s="101">
        <f>IF(ISNUMBER(jaar_zip[[#This Row],[graaddagen]]),IF(OR(MONTH(jaar_zip[[#This Row],[Datum]])=1,MONTH(jaar_zip[[#This Row],[Datum]])=2,MONTH(jaar_zip[[#This Row],[Datum]])=11,MONTH(jaar_zip[[#This Row],[Datum]])=12),1.1,IF(OR(MONTH(jaar_zip[[#This Row],[Datum]])=3,MONTH(jaar_zip[[#This Row],[Datum]])=10),1,0.8))*jaar_zip[[#This Row],[graaddagen]],"")</f>
        <v>1.8400000000000007</v>
      </c>
      <c r="O2614" s="101">
        <f>IF(ISNUMBER(jaar_zip[[#This Row],[etmaaltemperatuur]]),IF(jaar_zip[[#This Row],[etmaaltemperatuur]]&gt;stookgrens,jaar_zip[[#This Row],[etmaaltemperatuur]]-stookgrens,0),"")</f>
        <v>0</v>
      </c>
    </row>
    <row r="2615" spans="1:15" x14ac:dyDescent="0.25">
      <c r="A2615">
        <v>269</v>
      </c>
      <c r="B2615">
        <v>20240527</v>
      </c>
      <c r="C2615">
        <v>3.3</v>
      </c>
      <c r="D2615">
        <v>14.7</v>
      </c>
      <c r="E2615">
        <v>1626</v>
      </c>
      <c r="F2615">
        <v>6</v>
      </c>
      <c r="G2615">
        <v>1016.3</v>
      </c>
      <c r="H2615">
        <v>77</v>
      </c>
      <c r="I2615" s="101" t="s">
        <v>21</v>
      </c>
      <c r="J2615" s="1">
        <f>DATEVALUE(RIGHT(jaar_zip[[#This Row],[YYYYMMDD]],2)&amp;"-"&amp;MID(jaar_zip[[#This Row],[YYYYMMDD]],5,2)&amp;"-"&amp;LEFT(jaar_zip[[#This Row],[YYYYMMDD]],4))</f>
        <v>45439</v>
      </c>
      <c r="K2615" s="101" t="str">
        <f>IF(AND(VALUE(MONTH(jaar_zip[[#This Row],[Datum]]))=1,VALUE(WEEKNUM(jaar_zip[[#This Row],[Datum]],21))&gt;51),RIGHT(YEAR(jaar_zip[[#This Row],[Datum]])-1,2),RIGHT(YEAR(jaar_zip[[#This Row],[Datum]]),2))&amp;"-"&amp; TEXT(WEEKNUM(jaar_zip[[#This Row],[Datum]],21),"00")</f>
        <v>24-22</v>
      </c>
      <c r="L2615" s="101">
        <f>MONTH(jaar_zip[[#This Row],[Datum]])</f>
        <v>5</v>
      </c>
      <c r="M2615" s="101">
        <f>IF(ISNUMBER(jaar_zip[[#This Row],[etmaaltemperatuur]]),IF(jaar_zip[[#This Row],[etmaaltemperatuur]]&lt;stookgrens,stookgrens-jaar_zip[[#This Row],[etmaaltemperatuur]],0),"")</f>
        <v>3.3000000000000007</v>
      </c>
      <c r="N2615" s="101">
        <f>IF(ISNUMBER(jaar_zip[[#This Row],[graaddagen]]),IF(OR(MONTH(jaar_zip[[#This Row],[Datum]])=1,MONTH(jaar_zip[[#This Row],[Datum]])=2,MONTH(jaar_zip[[#This Row],[Datum]])=11,MONTH(jaar_zip[[#This Row],[Datum]])=12),1.1,IF(OR(MONTH(jaar_zip[[#This Row],[Datum]])=3,MONTH(jaar_zip[[#This Row],[Datum]])=10),1,0.8))*jaar_zip[[#This Row],[graaddagen]],"")</f>
        <v>2.6400000000000006</v>
      </c>
      <c r="O2615" s="101">
        <f>IF(ISNUMBER(jaar_zip[[#This Row],[etmaaltemperatuur]]),IF(jaar_zip[[#This Row],[etmaaltemperatuur]]&gt;stookgrens,jaar_zip[[#This Row],[etmaaltemperatuur]]-stookgrens,0),"")</f>
        <v>0</v>
      </c>
    </row>
    <row r="2616" spans="1:15" x14ac:dyDescent="0.25">
      <c r="A2616">
        <v>269</v>
      </c>
      <c r="B2616">
        <v>20240528</v>
      </c>
      <c r="C2616">
        <v>4.5999999999999996</v>
      </c>
      <c r="D2616">
        <v>14.4</v>
      </c>
      <c r="E2616">
        <v>2120</v>
      </c>
      <c r="F2616">
        <v>15.8</v>
      </c>
      <c r="G2616">
        <v>1014.8</v>
      </c>
      <c r="H2616">
        <v>83</v>
      </c>
      <c r="I2616" s="101" t="s">
        <v>21</v>
      </c>
      <c r="J2616" s="1">
        <f>DATEVALUE(RIGHT(jaar_zip[[#This Row],[YYYYMMDD]],2)&amp;"-"&amp;MID(jaar_zip[[#This Row],[YYYYMMDD]],5,2)&amp;"-"&amp;LEFT(jaar_zip[[#This Row],[YYYYMMDD]],4))</f>
        <v>45440</v>
      </c>
      <c r="K2616" s="101" t="str">
        <f>IF(AND(VALUE(MONTH(jaar_zip[[#This Row],[Datum]]))=1,VALUE(WEEKNUM(jaar_zip[[#This Row],[Datum]],21))&gt;51),RIGHT(YEAR(jaar_zip[[#This Row],[Datum]])-1,2),RIGHT(YEAR(jaar_zip[[#This Row],[Datum]]),2))&amp;"-"&amp; TEXT(WEEKNUM(jaar_zip[[#This Row],[Datum]],21),"00")</f>
        <v>24-22</v>
      </c>
      <c r="L2616" s="101">
        <f>MONTH(jaar_zip[[#This Row],[Datum]])</f>
        <v>5</v>
      </c>
      <c r="M2616" s="101">
        <f>IF(ISNUMBER(jaar_zip[[#This Row],[etmaaltemperatuur]]),IF(jaar_zip[[#This Row],[etmaaltemperatuur]]&lt;stookgrens,stookgrens-jaar_zip[[#This Row],[etmaaltemperatuur]],0),"")</f>
        <v>3.5999999999999996</v>
      </c>
      <c r="N2616" s="101">
        <f>IF(ISNUMBER(jaar_zip[[#This Row],[graaddagen]]),IF(OR(MONTH(jaar_zip[[#This Row],[Datum]])=1,MONTH(jaar_zip[[#This Row],[Datum]])=2,MONTH(jaar_zip[[#This Row],[Datum]])=11,MONTH(jaar_zip[[#This Row],[Datum]])=12),1.1,IF(OR(MONTH(jaar_zip[[#This Row],[Datum]])=3,MONTH(jaar_zip[[#This Row],[Datum]])=10),1,0.8))*jaar_zip[[#This Row],[graaddagen]],"")</f>
        <v>2.88</v>
      </c>
      <c r="O2616" s="101">
        <f>IF(ISNUMBER(jaar_zip[[#This Row],[etmaaltemperatuur]]),IF(jaar_zip[[#This Row],[etmaaltemperatuur]]&gt;stookgrens,jaar_zip[[#This Row],[etmaaltemperatuur]]-stookgrens,0),"")</f>
        <v>0</v>
      </c>
    </row>
    <row r="2617" spans="1:15" x14ac:dyDescent="0.25">
      <c r="A2617">
        <v>269</v>
      </c>
      <c r="B2617">
        <v>20240529</v>
      </c>
      <c r="C2617">
        <v>5</v>
      </c>
      <c r="D2617">
        <v>15</v>
      </c>
      <c r="E2617">
        <v>1328</v>
      </c>
      <c r="F2617">
        <v>16.600000000000001</v>
      </c>
      <c r="G2617">
        <v>1007.4</v>
      </c>
      <c r="H2617">
        <v>85</v>
      </c>
      <c r="I2617" s="101" t="s">
        <v>21</v>
      </c>
      <c r="J2617" s="1">
        <f>DATEVALUE(RIGHT(jaar_zip[[#This Row],[YYYYMMDD]],2)&amp;"-"&amp;MID(jaar_zip[[#This Row],[YYYYMMDD]],5,2)&amp;"-"&amp;LEFT(jaar_zip[[#This Row],[YYYYMMDD]],4))</f>
        <v>45441</v>
      </c>
      <c r="K2617" s="101" t="str">
        <f>IF(AND(VALUE(MONTH(jaar_zip[[#This Row],[Datum]]))=1,VALUE(WEEKNUM(jaar_zip[[#This Row],[Datum]],21))&gt;51),RIGHT(YEAR(jaar_zip[[#This Row],[Datum]])-1,2),RIGHT(YEAR(jaar_zip[[#This Row],[Datum]]),2))&amp;"-"&amp; TEXT(WEEKNUM(jaar_zip[[#This Row],[Datum]],21),"00")</f>
        <v>24-22</v>
      </c>
      <c r="L2617" s="101">
        <f>MONTH(jaar_zip[[#This Row],[Datum]])</f>
        <v>5</v>
      </c>
      <c r="M2617" s="101">
        <f>IF(ISNUMBER(jaar_zip[[#This Row],[etmaaltemperatuur]]),IF(jaar_zip[[#This Row],[etmaaltemperatuur]]&lt;stookgrens,stookgrens-jaar_zip[[#This Row],[etmaaltemperatuur]],0),"")</f>
        <v>3</v>
      </c>
      <c r="N2617" s="101">
        <f>IF(ISNUMBER(jaar_zip[[#This Row],[graaddagen]]),IF(OR(MONTH(jaar_zip[[#This Row],[Datum]])=1,MONTH(jaar_zip[[#This Row],[Datum]])=2,MONTH(jaar_zip[[#This Row],[Datum]])=11,MONTH(jaar_zip[[#This Row],[Datum]])=12),1.1,IF(OR(MONTH(jaar_zip[[#This Row],[Datum]])=3,MONTH(jaar_zip[[#This Row],[Datum]])=10),1,0.8))*jaar_zip[[#This Row],[graaddagen]],"")</f>
        <v>2.4000000000000004</v>
      </c>
      <c r="O2617" s="101">
        <f>IF(ISNUMBER(jaar_zip[[#This Row],[etmaaltemperatuur]]),IF(jaar_zip[[#This Row],[etmaaltemperatuur]]&gt;stookgrens,jaar_zip[[#This Row],[etmaaltemperatuur]]-stookgrens,0),"")</f>
        <v>0</v>
      </c>
    </row>
    <row r="2618" spans="1:15" x14ac:dyDescent="0.25">
      <c r="A2618">
        <v>269</v>
      </c>
      <c r="B2618">
        <v>20240530</v>
      </c>
      <c r="C2618">
        <v>3.6</v>
      </c>
      <c r="D2618">
        <v>14.8</v>
      </c>
      <c r="E2618">
        <v>1834</v>
      </c>
      <c r="F2618">
        <v>1.6</v>
      </c>
      <c r="G2618">
        <v>1006.5</v>
      </c>
      <c r="H2618">
        <v>83</v>
      </c>
      <c r="I2618" s="101" t="s">
        <v>21</v>
      </c>
      <c r="J2618" s="1">
        <f>DATEVALUE(RIGHT(jaar_zip[[#This Row],[YYYYMMDD]],2)&amp;"-"&amp;MID(jaar_zip[[#This Row],[YYYYMMDD]],5,2)&amp;"-"&amp;LEFT(jaar_zip[[#This Row],[YYYYMMDD]],4))</f>
        <v>45442</v>
      </c>
      <c r="K2618" s="101" t="str">
        <f>IF(AND(VALUE(MONTH(jaar_zip[[#This Row],[Datum]]))=1,VALUE(WEEKNUM(jaar_zip[[#This Row],[Datum]],21))&gt;51),RIGHT(YEAR(jaar_zip[[#This Row],[Datum]])-1,2),RIGHT(YEAR(jaar_zip[[#This Row],[Datum]]),2))&amp;"-"&amp; TEXT(WEEKNUM(jaar_zip[[#This Row],[Datum]],21),"00")</f>
        <v>24-22</v>
      </c>
      <c r="L2618" s="101">
        <f>MONTH(jaar_zip[[#This Row],[Datum]])</f>
        <v>5</v>
      </c>
      <c r="M2618" s="101">
        <f>IF(ISNUMBER(jaar_zip[[#This Row],[etmaaltemperatuur]]),IF(jaar_zip[[#This Row],[etmaaltemperatuur]]&lt;stookgrens,stookgrens-jaar_zip[[#This Row],[etmaaltemperatuur]],0),"")</f>
        <v>3.1999999999999993</v>
      </c>
      <c r="N2618" s="101">
        <f>IF(ISNUMBER(jaar_zip[[#This Row],[graaddagen]]),IF(OR(MONTH(jaar_zip[[#This Row],[Datum]])=1,MONTH(jaar_zip[[#This Row],[Datum]])=2,MONTH(jaar_zip[[#This Row],[Datum]])=11,MONTH(jaar_zip[[#This Row],[Datum]])=12),1.1,IF(OR(MONTH(jaar_zip[[#This Row],[Datum]])=3,MONTH(jaar_zip[[#This Row],[Datum]])=10),1,0.8))*jaar_zip[[#This Row],[graaddagen]],"")</f>
        <v>2.5599999999999996</v>
      </c>
      <c r="O2618" s="101">
        <f>IF(ISNUMBER(jaar_zip[[#This Row],[etmaaltemperatuur]]),IF(jaar_zip[[#This Row],[etmaaltemperatuur]]&gt;stookgrens,jaar_zip[[#This Row],[etmaaltemperatuur]]-stookgrens,0),"")</f>
        <v>0</v>
      </c>
    </row>
    <row r="2619" spans="1:15" x14ac:dyDescent="0.25">
      <c r="A2619">
        <v>269</v>
      </c>
      <c r="B2619">
        <v>20240531</v>
      </c>
      <c r="C2619">
        <v>3.3</v>
      </c>
      <c r="D2619">
        <v>15.5</v>
      </c>
      <c r="E2619">
        <v>1567</v>
      </c>
      <c r="F2619">
        <v>3.5</v>
      </c>
      <c r="G2619">
        <v>1011.8</v>
      </c>
      <c r="H2619">
        <v>85</v>
      </c>
      <c r="I2619" s="101" t="s">
        <v>21</v>
      </c>
      <c r="J2619" s="1">
        <f>DATEVALUE(RIGHT(jaar_zip[[#This Row],[YYYYMMDD]],2)&amp;"-"&amp;MID(jaar_zip[[#This Row],[YYYYMMDD]],5,2)&amp;"-"&amp;LEFT(jaar_zip[[#This Row],[YYYYMMDD]],4))</f>
        <v>45443</v>
      </c>
      <c r="K2619" s="101" t="str">
        <f>IF(AND(VALUE(MONTH(jaar_zip[[#This Row],[Datum]]))=1,VALUE(WEEKNUM(jaar_zip[[#This Row],[Datum]],21))&gt;51),RIGHT(YEAR(jaar_zip[[#This Row],[Datum]])-1,2),RIGHT(YEAR(jaar_zip[[#This Row],[Datum]]),2))&amp;"-"&amp; TEXT(WEEKNUM(jaar_zip[[#This Row],[Datum]],21),"00")</f>
        <v>24-22</v>
      </c>
      <c r="L2619" s="101">
        <f>MONTH(jaar_zip[[#This Row],[Datum]])</f>
        <v>5</v>
      </c>
      <c r="M2619" s="101">
        <f>IF(ISNUMBER(jaar_zip[[#This Row],[etmaaltemperatuur]]),IF(jaar_zip[[#This Row],[etmaaltemperatuur]]&lt;stookgrens,stookgrens-jaar_zip[[#This Row],[etmaaltemperatuur]],0),"")</f>
        <v>2.5</v>
      </c>
      <c r="N2619" s="101">
        <f>IF(ISNUMBER(jaar_zip[[#This Row],[graaddagen]]),IF(OR(MONTH(jaar_zip[[#This Row],[Datum]])=1,MONTH(jaar_zip[[#This Row],[Datum]])=2,MONTH(jaar_zip[[#This Row],[Datum]])=11,MONTH(jaar_zip[[#This Row],[Datum]])=12),1.1,IF(OR(MONTH(jaar_zip[[#This Row],[Datum]])=3,MONTH(jaar_zip[[#This Row],[Datum]])=10),1,0.8))*jaar_zip[[#This Row],[graaddagen]],"")</f>
        <v>2</v>
      </c>
      <c r="O2619" s="101">
        <f>IF(ISNUMBER(jaar_zip[[#This Row],[etmaaltemperatuur]]),IF(jaar_zip[[#This Row],[etmaaltemperatuur]]&gt;stookgrens,jaar_zip[[#This Row],[etmaaltemperatuur]]-stookgrens,0),"")</f>
        <v>0</v>
      </c>
    </row>
    <row r="2620" spans="1:15" x14ac:dyDescent="0.25">
      <c r="A2620">
        <v>269</v>
      </c>
      <c r="B2620">
        <v>20240601</v>
      </c>
      <c r="C2620">
        <v>4.9000000000000004</v>
      </c>
      <c r="D2620">
        <v>15.6</v>
      </c>
      <c r="E2620">
        <v>586</v>
      </c>
      <c r="F2620">
        <v>0</v>
      </c>
      <c r="G2620">
        <v>1018.1</v>
      </c>
      <c r="H2620">
        <v>89</v>
      </c>
      <c r="I2620" s="101" t="s">
        <v>21</v>
      </c>
      <c r="J2620" s="1">
        <f>DATEVALUE(RIGHT(jaar_zip[[#This Row],[YYYYMMDD]],2)&amp;"-"&amp;MID(jaar_zip[[#This Row],[YYYYMMDD]],5,2)&amp;"-"&amp;LEFT(jaar_zip[[#This Row],[YYYYMMDD]],4))</f>
        <v>45444</v>
      </c>
      <c r="K2620" s="101" t="str">
        <f>IF(AND(VALUE(MONTH(jaar_zip[[#This Row],[Datum]]))=1,VALUE(WEEKNUM(jaar_zip[[#This Row],[Datum]],21))&gt;51),RIGHT(YEAR(jaar_zip[[#This Row],[Datum]])-1,2),RIGHT(YEAR(jaar_zip[[#This Row],[Datum]]),2))&amp;"-"&amp; TEXT(WEEKNUM(jaar_zip[[#This Row],[Datum]],21),"00")</f>
        <v>24-22</v>
      </c>
      <c r="L2620" s="101">
        <f>MONTH(jaar_zip[[#This Row],[Datum]])</f>
        <v>6</v>
      </c>
      <c r="M2620" s="101">
        <f>IF(ISNUMBER(jaar_zip[[#This Row],[etmaaltemperatuur]]),IF(jaar_zip[[#This Row],[etmaaltemperatuur]]&lt;stookgrens,stookgrens-jaar_zip[[#This Row],[etmaaltemperatuur]],0),"")</f>
        <v>2.4000000000000004</v>
      </c>
      <c r="N2620" s="101">
        <f>IF(ISNUMBER(jaar_zip[[#This Row],[graaddagen]]),IF(OR(MONTH(jaar_zip[[#This Row],[Datum]])=1,MONTH(jaar_zip[[#This Row],[Datum]])=2,MONTH(jaar_zip[[#This Row],[Datum]])=11,MONTH(jaar_zip[[#This Row],[Datum]])=12),1.1,IF(OR(MONTH(jaar_zip[[#This Row],[Datum]])=3,MONTH(jaar_zip[[#This Row],[Datum]])=10),1,0.8))*jaar_zip[[#This Row],[graaddagen]],"")</f>
        <v>1.9200000000000004</v>
      </c>
      <c r="O2620" s="101">
        <f>IF(ISNUMBER(jaar_zip[[#This Row],[etmaaltemperatuur]]),IF(jaar_zip[[#This Row],[etmaaltemperatuur]]&gt;stookgrens,jaar_zip[[#This Row],[etmaaltemperatuur]]-stookgrens,0),"")</f>
        <v>0</v>
      </c>
    </row>
    <row r="2621" spans="1:15" x14ac:dyDescent="0.25">
      <c r="A2621">
        <v>269</v>
      </c>
      <c r="B2621">
        <v>20240602</v>
      </c>
      <c r="C2621">
        <v>4.0999999999999996</v>
      </c>
      <c r="D2621">
        <v>14.1</v>
      </c>
      <c r="E2621">
        <v>1444</v>
      </c>
      <c r="F2621">
        <v>0</v>
      </c>
      <c r="G2621">
        <v>1022.9</v>
      </c>
      <c r="H2621">
        <v>71</v>
      </c>
      <c r="I2621" s="101" t="s">
        <v>21</v>
      </c>
      <c r="J2621" s="1">
        <f>DATEVALUE(RIGHT(jaar_zip[[#This Row],[YYYYMMDD]],2)&amp;"-"&amp;MID(jaar_zip[[#This Row],[YYYYMMDD]],5,2)&amp;"-"&amp;LEFT(jaar_zip[[#This Row],[YYYYMMDD]],4))</f>
        <v>45445</v>
      </c>
      <c r="K2621" s="101" t="str">
        <f>IF(AND(VALUE(MONTH(jaar_zip[[#This Row],[Datum]]))=1,VALUE(WEEKNUM(jaar_zip[[#This Row],[Datum]],21))&gt;51),RIGHT(YEAR(jaar_zip[[#This Row],[Datum]])-1,2),RIGHT(YEAR(jaar_zip[[#This Row],[Datum]]),2))&amp;"-"&amp; TEXT(WEEKNUM(jaar_zip[[#This Row],[Datum]],21),"00")</f>
        <v>24-22</v>
      </c>
      <c r="L2621" s="101">
        <f>MONTH(jaar_zip[[#This Row],[Datum]])</f>
        <v>6</v>
      </c>
      <c r="M2621" s="101">
        <f>IF(ISNUMBER(jaar_zip[[#This Row],[etmaaltemperatuur]]),IF(jaar_zip[[#This Row],[etmaaltemperatuur]]&lt;stookgrens,stookgrens-jaar_zip[[#This Row],[etmaaltemperatuur]],0),"")</f>
        <v>3.9000000000000004</v>
      </c>
      <c r="N2621" s="101">
        <f>IF(ISNUMBER(jaar_zip[[#This Row],[graaddagen]]),IF(OR(MONTH(jaar_zip[[#This Row],[Datum]])=1,MONTH(jaar_zip[[#This Row],[Datum]])=2,MONTH(jaar_zip[[#This Row],[Datum]])=11,MONTH(jaar_zip[[#This Row],[Datum]])=12),1.1,IF(OR(MONTH(jaar_zip[[#This Row],[Datum]])=3,MONTH(jaar_zip[[#This Row],[Datum]])=10),1,0.8))*jaar_zip[[#This Row],[graaddagen]],"")</f>
        <v>3.1200000000000006</v>
      </c>
      <c r="O2621" s="101">
        <f>IF(ISNUMBER(jaar_zip[[#This Row],[etmaaltemperatuur]]),IF(jaar_zip[[#This Row],[etmaaltemperatuur]]&gt;stookgrens,jaar_zip[[#This Row],[etmaaltemperatuur]]-stookgrens,0),"")</f>
        <v>0</v>
      </c>
    </row>
    <row r="2622" spans="1:15" x14ac:dyDescent="0.25">
      <c r="A2622">
        <v>269</v>
      </c>
      <c r="B2622">
        <v>20240603</v>
      </c>
      <c r="C2622">
        <v>2.8</v>
      </c>
      <c r="D2622">
        <v>14.6</v>
      </c>
      <c r="E2622">
        <v>1296</v>
      </c>
      <c r="F2622">
        <v>-0.1</v>
      </c>
      <c r="G2622">
        <v>1019.7</v>
      </c>
      <c r="H2622">
        <v>75</v>
      </c>
      <c r="I2622" s="101" t="s">
        <v>21</v>
      </c>
      <c r="J2622" s="1">
        <f>DATEVALUE(RIGHT(jaar_zip[[#This Row],[YYYYMMDD]],2)&amp;"-"&amp;MID(jaar_zip[[#This Row],[YYYYMMDD]],5,2)&amp;"-"&amp;LEFT(jaar_zip[[#This Row],[YYYYMMDD]],4))</f>
        <v>45446</v>
      </c>
      <c r="K2622" s="101" t="str">
        <f>IF(AND(VALUE(MONTH(jaar_zip[[#This Row],[Datum]]))=1,VALUE(WEEKNUM(jaar_zip[[#This Row],[Datum]],21))&gt;51),RIGHT(YEAR(jaar_zip[[#This Row],[Datum]])-1,2),RIGHT(YEAR(jaar_zip[[#This Row],[Datum]]),2))&amp;"-"&amp; TEXT(WEEKNUM(jaar_zip[[#This Row],[Datum]],21),"00")</f>
        <v>24-23</v>
      </c>
      <c r="L2622" s="101">
        <f>MONTH(jaar_zip[[#This Row],[Datum]])</f>
        <v>6</v>
      </c>
      <c r="M2622" s="101">
        <f>IF(ISNUMBER(jaar_zip[[#This Row],[etmaaltemperatuur]]),IF(jaar_zip[[#This Row],[etmaaltemperatuur]]&lt;stookgrens,stookgrens-jaar_zip[[#This Row],[etmaaltemperatuur]],0),"")</f>
        <v>3.4000000000000004</v>
      </c>
      <c r="N2622" s="101">
        <f>IF(ISNUMBER(jaar_zip[[#This Row],[graaddagen]]),IF(OR(MONTH(jaar_zip[[#This Row],[Datum]])=1,MONTH(jaar_zip[[#This Row],[Datum]])=2,MONTH(jaar_zip[[#This Row],[Datum]])=11,MONTH(jaar_zip[[#This Row],[Datum]])=12),1.1,IF(OR(MONTH(jaar_zip[[#This Row],[Datum]])=3,MONTH(jaar_zip[[#This Row],[Datum]])=10),1,0.8))*jaar_zip[[#This Row],[graaddagen]],"")</f>
        <v>2.7200000000000006</v>
      </c>
      <c r="O2622" s="101">
        <f>IF(ISNUMBER(jaar_zip[[#This Row],[etmaaltemperatuur]]),IF(jaar_zip[[#This Row],[etmaaltemperatuur]]&gt;stookgrens,jaar_zip[[#This Row],[etmaaltemperatuur]]-stookgrens,0),"")</f>
        <v>0</v>
      </c>
    </row>
    <row r="2623" spans="1:15" x14ac:dyDescent="0.25">
      <c r="A2623">
        <v>269</v>
      </c>
      <c r="B2623">
        <v>20240604</v>
      </c>
      <c r="C2623">
        <v>4.2</v>
      </c>
      <c r="D2623">
        <v>16.399999999999999</v>
      </c>
      <c r="E2623">
        <v>1323</v>
      </c>
      <c r="F2623">
        <v>2.9</v>
      </c>
      <c r="G2623">
        <v>1011.2</v>
      </c>
      <c r="H2623">
        <v>81</v>
      </c>
      <c r="I2623" s="101" t="s">
        <v>21</v>
      </c>
      <c r="J2623" s="1">
        <f>DATEVALUE(RIGHT(jaar_zip[[#This Row],[YYYYMMDD]],2)&amp;"-"&amp;MID(jaar_zip[[#This Row],[YYYYMMDD]],5,2)&amp;"-"&amp;LEFT(jaar_zip[[#This Row],[YYYYMMDD]],4))</f>
        <v>45447</v>
      </c>
      <c r="K2623" s="101" t="str">
        <f>IF(AND(VALUE(MONTH(jaar_zip[[#This Row],[Datum]]))=1,VALUE(WEEKNUM(jaar_zip[[#This Row],[Datum]],21))&gt;51),RIGHT(YEAR(jaar_zip[[#This Row],[Datum]])-1,2),RIGHT(YEAR(jaar_zip[[#This Row],[Datum]]),2))&amp;"-"&amp; TEXT(WEEKNUM(jaar_zip[[#This Row],[Datum]],21),"00")</f>
        <v>24-23</v>
      </c>
      <c r="L2623" s="101">
        <f>MONTH(jaar_zip[[#This Row],[Datum]])</f>
        <v>6</v>
      </c>
      <c r="M2623" s="101">
        <f>IF(ISNUMBER(jaar_zip[[#This Row],[etmaaltemperatuur]]),IF(jaar_zip[[#This Row],[etmaaltemperatuur]]&lt;stookgrens,stookgrens-jaar_zip[[#This Row],[etmaaltemperatuur]],0),"")</f>
        <v>1.6000000000000014</v>
      </c>
      <c r="N2623" s="101">
        <f>IF(ISNUMBER(jaar_zip[[#This Row],[graaddagen]]),IF(OR(MONTH(jaar_zip[[#This Row],[Datum]])=1,MONTH(jaar_zip[[#This Row],[Datum]])=2,MONTH(jaar_zip[[#This Row],[Datum]])=11,MONTH(jaar_zip[[#This Row],[Datum]])=12),1.1,IF(OR(MONTH(jaar_zip[[#This Row],[Datum]])=3,MONTH(jaar_zip[[#This Row],[Datum]])=10),1,0.8))*jaar_zip[[#This Row],[graaddagen]],"")</f>
        <v>1.2800000000000011</v>
      </c>
      <c r="O2623" s="101">
        <f>IF(ISNUMBER(jaar_zip[[#This Row],[etmaaltemperatuur]]),IF(jaar_zip[[#This Row],[etmaaltemperatuur]]&gt;stookgrens,jaar_zip[[#This Row],[etmaaltemperatuur]]-stookgrens,0),"")</f>
        <v>0</v>
      </c>
    </row>
    <row r="2624" spans="1:15" x14ac:dyDescent="0.25">
      <c r="A2624">
        <v>269</v>
      </c>
      <c r="B2624">
        <v>20240605</v>
      </c>
      <c r="C2624">
        <v>4.5999999999999996</v>
      </c>
      <c r="D2624">
        <v>12.6</v>
      </c>
      <c r="E2624">
        <v>2594</v>
      </c>
      <c r="F2624">
        <v>0.8</v>
      </c>
      <c r="G2624">
        <v>1012.7</v>
      </c>
      <c r="H2624">
        <v>67</v>
      </c>
      <c r="I2624" s="101" t="s">
        <v>21</v>
      </c>
      <c r="J2624" s="1">
        <f>DATEVALUE(RIGHT(jaar_zip[[#This Row],[YYYYMMDD]],2)&amp;"-"&amp;MID(jaar_zip[[#This Row],[YYYYMMDD]],5,2)&amp;"-"&amp;LEFT(jaar_zip[[#This Row],[YYYYMMDD]],4))</f>
        <v>45448</v>
      </c>
      <c r="K2624" s="101" t="str">
        <f>IF(AND(VALUE(MONTH(jaar_zip[[#This Row],[Datum]]))=1,VALUE(WEEKNUM(jaar_zip[[#This Row],[Datum]],21))&gt;51),RIGHT(YEAR(jaar_zip[[#This Row],[Datum]])-1,2),RIGHT(YEAR(jaar_zip[[#This Row],[Datum]]),2))&amp;"-"&amp; TEXT(WEEKNUM(jaar_zip[[#This Row],[Datum]],21),"00")</f>
        <v>24-23</v>
      </c>
      <c r="L2624" s="101">
        <f>MONTH(jaar_zip[[#This Row],[Datum]])</f>
        <v>6</v>
      </c>
      <c r="M2624" s="101">
        <f>IF(ISNUMBER(jaar_zip[[#This Row],[etmaaltemperatuur]]),IF(jaar_zip[[#This Row],[etmaaltemperatuur]]&lt;stookgrens,stookgrens-jaar_zip[[#This Row],[etmaaltemperatuur]],0),"")</f>
        <v>5.4</v>
      </c>
      <c r="N2624" s="101">
        <f>IF(ISNUMBER(jaar_zip[[#This Row],[graaddagen]]),IF(OR(MONTH(jaar_zip[[#This Row],[Datum]])=1,MONTH(jaar_zip[[#This Row],[Datum]])=2,MONTH(jaar_zip[[#This Row],[Datum]])=11,MONTH(jaar_zip[[#This Row],[Datum]])=12),1.1,IF(OR(MONTH(jaar_zip[[#This Row],[Datum]])=3,MONTH(jaar_zip[[#This Row],[Datum]])=10),1,0.8))*jaar_zip[[#This Row],[graaddagen]],"")</f>
        <v>4.32</v>
      </c>
      <c r="O2624" s="101">
        <f>IF(ISNUMBER(jaar_zip[[#This Row],[etmaaltemperatuur]]),IF(jaar_zip[[#This Row],[etmaaltemperatuur]]&gt;stookgrens,jaar_zip[[#This Row],[etmaaltemperatuur]]-stookgrens,0),"")</f>
        <v>0</v>
      </c>
    </row>
    <row r="2625" spans="1:15" x14ac:dyDescent="0.25">
      <c r="A2625">
        <v>269</v>
      </c>
      <c r="B2625">
        <v>20240606</v>
      </c>
      <c r="C2625">
        <v>2.9</v>
      </c>
      <c r="D2625">
        <v>12.7</v>
      </c>
      <c r="E2625">
        <v>1795</v>
      </c>
      <c r="F2625">
        <v>0</v>
      </c>
      <c r="G2625">
        <v>1017</v>
      </c>
      <c r="H2625">
        <v>67</v>
      </c>
      <c r="I2625" s="101" t="s">
        <v>21</v>
      </c>
      <c r="J2625" s="1">
        <f>DATEVALUE(RIGHT(jaar_zip[[#This Row],[YYYYMMDD]],2)&amp;"-"&amp;MID(jaar_zip[[#This Row],[YYYYMMDD]],5,2)&amp;"-"&amp;LEFT(jaar_zip[[#This Row],[YYYYMMDD]],4))</f>
        <v>45449</v>
      </c>
      <c r="K2625" s="101" t="str">
        <f>IF(AND(VALUE(MONTH(jaar_zip[[#This Row],[Datum]]))=1,VALUE(WEEKNUM(jaar_zip[[#This Row],[Datum]],21))&gt;51),RIGHT(YEAR(jaar_zip[[#This Row],[Datum]])-1,2),RIGHT(YEAR(jaar_zip[[#This Row],[Datum]]),2))&amp;"-"&amp; TEXT(WEEKNUM(jaar_zip[[#This Row],[Datum]],21),"00")</f>
        <v>24-23</v>
      </c>
      <c r="L2625" s="101">
        <f>MONTH(jaar_zip[[#This Row],[Datum]])</f>
        <v>6</v>
      </c>
      <c r="M2625" s="101">
        <f>IF(ISNUMBER(jaar_zip[[#This Row],[etmaaltemperatuur]]),IF(jaar_zip[[#This Row],[etmaaltemperatuur]]&lt;stookgrens,stookgrens-jaar_zip[[#This Row],[etmaaltemperatuur]],0),"")</f>
        <v>5.3000000000000007</v>
      </c>
      <c r="N2625" s="101">
        <f>IF(ISNUMBER(jaar_zip[[#This Row],[graaddagen]]),IF(OR(MONTH(jaar_zip[[#This Row],[Datum]])=1,MONTH(jaar_zip[[#This Row],[Datum]])=2,MONTH(jaar_zip[[#This Row],[Datum]])=11,MONTH(jaar_zip[[#This Row],[Datum]])=12),1.1,IF(OR(MONTH(jaar_zip[[#This Row],[Datum]])=3,MONTH(jaar_zip[[#This Row],[Datum]])=10),1,0.8))*jaar_zip[[#This Row],[graaddagen]],"")</f>
        <v>4.2400000000000011</v>
      </c>
      <c r="O2625" s="101">
        <f>IF(ISNUMBER(jaar_zip[[#This Row],[etmaaltemperatuur]]),IF(jaar_zip[[#This Row],[etmaaltemperatuur]]&gt;stookgrens,jaar_zip[[#This Row],[etmaaltemperatuur]]-stookgrens,0),"")</f>
        <v>0</v>
      </c>
    </row>
    <row r="2626" spans="1:15" x14ac:dyDescent="0.25">
      <c r="A2626">
        <v>269</v>
      </c>
      <c r="B2626">
        <v>20240607</v>
      </c>
      <c r="C2626">
        <v>3.8</v>
      </c>
      <c r="D2626">
        <v>13.7</v>
      </c>
      <c r="E2626">
        <v>2157</v>
      </c>
      <c r="F2626">
        <v>-0.1</v>
      </c>
      <c r="G2626">
        <v>1017.4</v>
      </c>
      <c r="H2626">
        <v>67</v>
      </c>
      <c r="I2626" s="101" t="s">
        <v>21</v>
      </c>
      <c r="J2626" s="1">
        <f>DATEVALUE(RIGHT(jaar_zip[[#This Row],[YYYYMMDD]],2)&amp;"-"&amp;MID(jaar_zip[[#This Row],[YYYYMMDD]],5,2)&amp;"-"&amp;LEFT(jaar_zip[[#This Row],[YYYYMMDD]],4))</f>
        <v>45450</v>
      </c>
      <c r="K2626" s="101" t="str">
        <f>IF(AND(VALUE(MONTH(jaar_zip[[#This Row],[Datum]]))=1,VALUE(WEEKNUM(jaar_zip[[#This Row],[Datum]],21))&gt;51),RIGHT(YEAR(jaar_zip[[#This Row],[Datum]])-1,2),RIGHT(YEAR(jaar_zip[[#This Row],[Datum]]),2))&amp;"-"&amp; TEXT(WEEKNUM(jaar_zip[[#This Row],[Datum]],21),"00")</f>
        <v>24-23</v>
      </c>
      <c r="L2626" s="101">
        <f>MONTH(jaar_zip[[#This Row],[Datum]])</f>
        <v>6</v>
      </c>
      <c r="M2626" s="101">
        <f>IF(ISNUMBER(jaar_zip[[#This Row],[etmaaltemperatuur]]),IF(jaar_zip[[#This Row],[etmaaltemperatuur]]&lt;stookgrens,stookgrens-jaar_zip[[#This Row],[etmaaltemperatuur]],0),"")</f>
        <v>4.3000000000000007</v>
      </c>
      <c r="N2626" s="101">
        <f>IF(ISNUMBER(jaar_zip[[#This Row],[graaddagen]]),IF(OR(MONTH(jaar_zip[[#This Row],[Datum]])=1,MONTH(jaar_zip[[#This Row],[Datum]])=2,MONTH(jaar_zip[[#This Row],[Datum]])=11,MONTH(jaar_zip[[#This Row],[Datum]])=12),1.1,IF(OR(MONTH(jaar_zip[[#This Row],[Datum]])=3,MONTH(jaar_zip[[#This Row],[Datum]])=10),1,0.8))*jaar_zip[[#This Row],[graaddagen]],"")</f>
        <v>3.4400000000000008</v>
      </c>
      <c r="O2626" s="101">
        <f>IF(ISNUMBER(jaar_zip[[#This Row],[etmaaltemperatuur]]),IF(jaar_zip[[#This Row],[etmaaltemperatuur]]&gt;stookgrens,jaar_zip[[#This Row],[etmaaltemperatuur]]-stookgrens,0),"")</f>
        <v>0</v>
      </c>
    </row>
    <row r="2627" spans="1:15" x14ac:dyDescent="0.25">
      <c r="A2627">
        <v>269</v>
      </c>
      <c r="B2627">
        <v>20240608</v>
      </c>
      <c r="C2627">
        <v>4.8</v>
      </c>
      <c r="D2627">
        <v>13.1</v>
      </c>
      <c r="E2627">
        <v>1655</v>
      </c>
      <c r="F2627">
        <v>1.6</v>
      </c>
      <c r="G2627">
        <v>1011.8</v>
      </c>
      <c r="H2627">
        <v>79</v>
      </c>
      <c r="I2627" s="101" t="s">
        <v>21</v>
      </c>
      <c r="J2627" s="1">
        <f>DATEVALUE(RIGHT(jaar_zip[[#This Row],[YYYYMMDD]],2)&amp;"-"&amp;MID(jaar_zip[[#This Row],[YYYYMMDD]],5,2)&amp;"-"&amp;LEFT(jaar_zip[[#This Row],[YYYYMMDD]],4))</f>
        <v>45451</v>
      </c>
      <c r="K2627" s="101" t="str">
        <f>IF(AND(VALUE(MONTH(jaar_zip[[#This Row],[Datum]]))=1,VALUE(WEEKNUM(jaar_zip[[#This Row],[Datum]],21))&gt;51),RIGHT(YEAR(jaar_zip[[#This Row],[Datum]])-1,2),RIGHT(YEAR(jaar_zip[[#This Row],[Datum]]),2))&amp;"-"&amp; TEXT(WEEKNUM(jaar_zip[[#This Row],[Datum]],21),"00")</f>
        <v>24-23</v>
      </c>
      <c r="L2627" s="101">
        <f>MONTH(jaar_zip[[#This Row],[Datum]])</f>
        <v>6</v>
      </c>
      <c r="M2627" s="101">
        <f>IF(ISNUMBER(jaar_zip[[#This Row],[etmaaltemperatuur]]),IF(jaar_zip[[#This Row],[etmaaltemperatuur]]&lt;stookgrens,stookgrens-jaar_zip[[#This Row],[etmaaltemperatuur]],0),"")</f>
        <v>4.9000000000000004</v>
      </c>
      <c r="N2627" s="101">
        <f>IF(ISNUMBER(jaar_zip[[#This Row],[graaddagen]]),IF(OR(MONTH(jaar_zip[[#This Row],[Datum]])=1,MONTH(jaar_zip[[#This Row],[Datum]])=2,MONTH(jaar_zip[[#This Row],[Datum]])=11,MONTH(jaar_zip[[#This Row],[Datum]])=12),1.1,IF(OR(MONTH(jaar_zip[[#This Row],[Datum]])=3,MONTH(jaar_zip[[#This Row],[Datum]])=10),1,0.8))*jaar_zip[[#This Row],[graaddagen]],"")</f>
        <v>3.9200000000000004</v>
      </c>
      <c r="O2627" s="101">
        <f>IF(ISNUMBER(jaar_zip[[#This Row],[etmaaltemperatuur]]),IF(jaar_zip[[#This Row],[etmaaltemperatuur]]&gt;stookgrens,jaar_zip[[#This Row],[etmaaltemperatuur]]-stookgrens,0),"")</f>
        <v>0</v>
      </c>
    </row>
    <row r="2628" spans="1:15" x14ac:dyDescent="0.25">
      <c r="A2628">
        <v>269</v>
      </c>
      <c r="B2628">
        <v>20240609</v>
      </c>
      <c r="C2628">
        <v>4.8</v>
      </c>
      <c r="D2628">
        <v>12.6</v>
      </c>
      <c r="E2628">
        <v>2161</v>
      </c>
      <c r="F2628">
        <v>-0.1</v>
      </c>
      <c r="G2628">
        <v>1010</v>
      </c>
      <c r="H2628">
        <v>73</v>
      </c>
      <c r="I2628" s="101" t="s">
        <v>21</v>
      </c>
      <c r="J2628" s="1">
        <f>DATEVALUE(RIGHT(jaar_zip[[#This Row],[YYYYMMDD]],2)&amp;"-"&amp;MID(jaar_zip[[#This Row],[YYYYMMDD]],5,2)&amp;"-"&amp;LEFT(jaar_zip[[#This Row],[YYYYMMDD]],4))</f>
        <v>45452</v>
      </c>
      <c r="K2628" s="101" t="str">
        <f>IF(AND(VALUE(MONTH(jaar_zip[[#This Row],[Datum]]))=1,VALUE(WEEKNUM(jaar_zip[[#This Row],[Datum]],21))&gt;51),RIGHT(YEAR(jaar_zip[[#This Row],[Datum]])-1,2),RIGHT(YEAR(jaar_zip[[#This Row],[Datum]]),2))&amp;"-"&amp; TEXT(WEEKNUM(jaar_zip[[#This Row],[Datum]],21),"00")</f>
        <v>24-23</v>
      </c>
      <c r="L2628" s="101">
        <f>MONTH(jaar_zip[[#This Row],[Datum]])</f>
        <v>6</v>
      </c>
      <c r="M2628" s="101">
        <f>IF(ISNUMBER(jaar_zip[[#This Row],[etmaaltemperatuur]]),IF(jaar_zip[[#This Row],[etmaaltemperatuur]]&lt;stookgrens,stookgrens-jaar_zip[[#This Row],[etmaaltemperatuur]],0),"")</f>
        <v>5.4</v>
      </c>
      <c r="N2628" s="101">
        <f>IF(ISNUMBER(jaar_zip[[#This Row],[graaddagen]]),IF(OR(MONTH(jaar_zip[[#This Row],[Datum]])=1,MONTH(jaar_zip[[#This Row],[Datum]])=2,MONTH(jaar_zip[[#This Row],[Datum]])=11,MONTH(jaar_zip[[#This Row],[Datum]])=12),1.1,IF(OR(MONTH(jaar_zip[[#This Row],[Datum]])=3,MONTH(jaar_zip[[#This Row],[Datum]])=10),1,0.8))*jaar_zip[[#This Row],[graaddagen]],"")</f>
        <v>4.32</v>
      </c>
      <c r="O2628" s="101">
        <f>IF(ISNUMBER(jaar_zip[[#This Row],[etmaaltemperatuur]]),IF(jaar_zip[[#This Row],[etmaaltemperatuur]]&gt;stookgrens,jaar_zip[[#This Row],[etmaaltemperatuur]]-stookgrens,0),"")</f>
        <v>0</v>
      </c>
    </row>
    <row r="2629" spans="1:15" x14ac:dyDescent="0.25">
      <c r="A2629">
        <v>269</v>
      </c>
      <c r="B2629">
        <v>20240610</v>
      </c>
      <c r="C2629">
        <v>4.5</v>
      </c>
      <c r="D2629">
        <v>11.5</v>
      </c>
      <c r="E2629">
        <v>704</v>
      </c>
      <c r="F2629">
        <v>30.7</v>
      </c>
      <c r="G2629">
        <v>1005.5</v>
      </c>
      <c r="H2629">
        <v>88</v>
      </c>
      <c r="I2629" s="101" t="s">
        <v>21</v>
      </c>
      <c r="J2629" s="1">
        <f>DATEVALUE(RIGHT(jaar_zip[[#This Row],[YYYYMMDD]],2)&amp;"-"&amp;MID(jaar_zip[[#This Row],[YYYYMMDD]],5,2)&amp;"-"&amp;LEFT(jaar_zip[[#This Row],[YYYYMMDD]],4))</f>
        <v>45453</v>
      </c>
      <c r="K2629" s="101" t="str">
        <f>IF(AND(VALUE(MONTH(jaar_zip[[#This Row],[Datum]]))=1,VALUE(WEEKNUM(jaar_zip[[#This Row],[Datum]],21))&gt;51),RIGHT(YEAR(jaar_zip[[#This Row],[Datum]])-1,2),RIGHT(YEAR(jaar_zip[[#This Row],[Datum]]),2))&amp;"-"&amp; TEXT(WEEKNUM(jaar_zip[[#This Row],[Datum]],21),"00")</f>
        <v>24-24</v>
      </c>
      <c r="L2629" s="101">
        <f>MONTH(jaar_zip[[#This Row],[Datum]])</f>
        <v>6</v>
      </c>
      <c r="M2629" s="101">
        <f>IF(ISNUMBER(jaar_zip[[#This Row],[etmaaltemperatuur]]),IF(jaar_zip[[#This Row],[etmaaltemperatuur]]&lt;stookgrens,stookgrens-jaar_zip[[#This Row],[etmaaltemperatuur]],0),"")</f>
        <v>6.5</v>
      </c>
      <c r="N2629" s="101">
        <f>IF(ISNUMBER(jaar_zip[[#This Row],[graaddagen]]),IF(OR(MONTH(jaar_zip[[#This Row],[Datum]])=1,MONTH(jaar_zip[[#This Row],[Datum]])=2,MONTH(jaar_zip[[#This Row],[Datum]])=11,MONTH(jaar_zip[[#This Row],[Datum]])=12),1.1,IF(OR(MONTH(jaar_zip[[#This Row],[Datum]])=3,MONTH(jaar_zip[[#This Row],[Datum]])=10),1,0.8))*jaar_zip[[#This Row],[graaddagen]],"")</f>
        <v>5.2</v>
      </c>
      <c r="O2629" s="101">
        <f>IF(ISNUMBER(jaar_zip[[#This Row],[etmaaltemperatuur]]),IF(jaar_zip[[#This Row],[etmaaltemperatuur]]&gt;stookgrens,jaar_zip[[#This Row],[etmaaltemperatuur]]-stookgrens,0),"")</f>
        <v>0</v>
      </c>
    </row>
    <row r="2630" spans="1:15" x14ac:dyDescent="0.25">
      <c r="A2630">
        <v>269</v>
      </c>
      <c r="B2630">
        <v>20240611</v>
      </c>
      <c r="C2630">
        <v>5.0999999999999996</v>
      </c>
      <c r="D2630">
        <v>12.5</v>
      </c>
      <c r="E2630">
        <v>2489</v>
      </c>
      <c r="F2630">
        <v>2.5</v>
      </c>
      <c r="G2630">
        <v>1014.8</v>
      </c>
      <c r="H2630">
        <v>72</v>
      </c>
      <c r="I2630" s="101" t="s">
        <v>21</v>
      </c>
      <c r="J2630" s="1">
        <f>DATEVALUE(RIGHT(jaar_zip[[#This Row],[YYYYMMDD]],2)&amp;"-"&amp;MID(jaar_zip[[#This Row],[YYYYMMDD]],5,2)&amp;"-"&amp;LEFT(jaar_zip[[#This Row],[YYYYMMDD]],4))</f>
        <v>45454</v>
      </c>
      <c r="K2630" s="101" t="str">
        <f>IF(AND(VALUE(MONTH(jaar_zip[[#This Row],[Datum]]))=1,VALUE(WEEKNUM(jaar_zip[[#This Row],[Datum]],21))&gt;51),RIGHT(YEAR(jaar_zip[[#This Row],[Datum]])-1,2),RIGHT(YEAR(jaar_zip[[#This Row],[Datum]]),2))&amp;"-"&amp; TEXT(WEEKNUM(jaar_zip[[#This Row],[Datum]],21),"00")</f>
        <v>24-24</v>
      </c>
      <c r="L2630" s="101">
        <f>MONTH(jaar_zip[[#This Row],[Datum]])</f>
        <v>6</v>
      </c>
      <c r="M2630" s="101">
        <f>IF(ISNUMBER(jaar_zip[[#This Row],[etmaaltemperatuur]]),IF(jaar_zip[[#This Row],[etmaaltemperatuur]]&lt;stookgrens,stookgrens-jaar_zip[[#This Row],[etmaaltemperatuur]],0),"")</f>
        <v>5.5</v>
      </c>
      <c r="N2630" s="101">
        <f>IF(ISNUMBER(jaar_zip[[#This Row],[graaddagen]]),IF(OR(MONTH(jaar_zip[[#This Row],[Datum]])=1,MONTH(jaar_zip[[#This Row],[Datum]])=2,MONTH(jaar_zip[[#This Row],[Datum]])=11,MONTH(jaar_zip[[#This Row],[Datum]])=12),1.1,IF(OR(MONTH(jaar_zip[[#This Row],[Datum]])=3,MONTH(jaar_zip[[#This Row],[Datum]])=10),1,0.8))*jaar_zip[[#This Row],[graaddagen]],"")</f>
        <v>4.4000000000000004</v>
      </c>
      <c r="O2630" s="101">
        <f>IF(ISNUMBER(jaar_zip[[#This Row],[etmaaltemperatuur]]),IF(jaar_zip[[#This Row],[etmaaltemperatuur]]&gt;stookgrens,jaar_zip[[#This Row],[etmaaltemperatuur]]-stookgrens,0),"")</f>
        <v>0</v>
      </c>
    </row>
    <row r="2631" spans="1:15" x14ac:dyDescent="0.25">
      <c r="A2631">
        <v>269</v>
      </c>
      <c r="B2631">
        <v>20240612</v>
      </c>
      <c r="C2631">
        <v>4.0999999999999996</v>
      </c>
      <c r="D2631">
        <v>11.7</v>
      </c>
      <c r="E2631">
        <v>1818</v>
      </c>
      <c r="F2631">
        <v>0.6</v>
      </c>
      <c r="G2631">
        <v>1018.9</v>
      </c>
      <c r="H2631">
        <v>75</v>
      </c>
      <c r="I2631" s="101" t="s">
        <v>21</v>
      </c>
      <c r="J2631" s="1">
        <f>DATEVALUE(RIGHT(jaar_zip[[#This Row],[YYYYMMDD]],2)&amp;"-"&amp;MID(jaar_zip[[#This Row],[YYYYMMDD]],5,2)&amp;"-"&amp;LEFT(jaar_zip[[#This Row],[YYYYMMDD]],4))</f>
        <v>45455</v>
      </c>
      <c r="K2631" s="101" t="str">
        <f>IF(AND(VALUE(MONTH(jaar_zip[[#This Row],[Datum]]))=1,VALUE(WEEKNUM(jaar_zip[[#This Row],[Datum]],21))&gt;51),RIGHT(YEAR(jaar_zip[[#This Row],[Datum]])-1,2),RIGHT(YEAR(jaar_zip[[#This Row],[Datum]]),2))&amp;"-"&amp; TEXT(WEEKNUM(jaar_zip[[#This Row],[Datum]],21),"00")</f>
        <v>24-24</v>
      </c>
      <c r="L2631" s="101">
        <f>MONTH(jaar_zip[[#This Row],[Datum]])</f>
        <v>6</v>
      </c>
      <c r="M2631" s="101">
        <f>IF(ISNUMBER(jaar_zip[[#This Row],[etmaaltemperatuur]]),IF(jaar_zip[[#This Row],[etmaaltemperatuur]]&lt;stookgrens,stookgrens-jaar_zip[[#This Row],[etmaaltemperatuur]],0),"")</f>
        <v>6.3000000000000007</v>
      </c>
      <c r="N2631" s="101">
        <f>IF(ISNUMBER(jaar_zip[[#This Row],[graaddagen]]),IF(OR(MONTH(jaar_zip[[#This Row],[Datum]])=1,MONTH(jaar_zip[[#This Row],[Datum]])=2,MONTH(jaar_zip[[#This Row],[Datum]])=11,MONTH(jaar_zip[[#This Row],[Datum]])=12),1.1,IF(OR(MONTH(jaar_zip[[#This Row],[Datum]])=3,MONTH(jaar_zip[[#This Row],[Datum]])=10),1,0.8))*jaar_zip[[#This Row],[graaddagen]],"")</f>
        <v>5.0400000000000009</v>
      </c>
      <c r="O2631" s="101">
        <f>IF(ISNUMBER(jaar_zip[[#This Row],[etmaaltemperatuur]]),IF(jaar_zip[[#This Row],[etmaaltemperatuur]]&gt;stookgrens,jaar_zip[[#This Row],[etmaaltemperatuur]]-stookgrens,0),"")</f>
        <v>0</v>
      </c>
    </row>
    <row r="2632" spans="1:15" x14ac:dyDescent="0.25">
      <c r="A2632">
        <v>269</v>
      </c>
      <c r="B2632">
        <v>20240613</v>
      </c>
      <c r="C2632">
        <v>3.4</v>
      </c>
      <c r="D2632">
        <v>14.3</v>
      </c>
      <c r="E2632">
        <v>1814</v>
      </c>
      <c r="F2632">
        <v>0.1</v>
      </c>
      <c r="G2632">
        <v>1014.7</v>
      </c>
      <c r="H2632">
        <v>72</v>
      </c>
      <c r="I2632" s="101" t="s">
        <v>21</v>
      </c>
      <c r="J2632" s="1">
        <f>DATEVALUE(RIGHT(jaar_zip[[#This Row],[YYYYMMDD]],2)&amp;"-"&amp;MID(jaar_zip[[#This Row],[YYYYMMDD]],5,2)&amp;"-"&amp;LEFT(jaar_zip[[#This Row],[YYYYMMDD]],4))</f>
        <v>45456</v>
      </c>
      <c r="K2632" s="101" t="str">
        <f>IF(AND(VALUE(MONTH(jaar_zip[[#This Row],[Datum]]))=1,VALUE(WEEKNUM(jaar_zip[[#This Row],[Datum]],21))&gt;51),RIGHT(YEAR(jaar_zip[[#This Row],[Datum]])-1,2),RIGHT(YEAR(jaar_zip[[#This Row],[Datum]]),2))&amp;"-"&amp; TEXT(WEEKNUM(jaar_zip[[#This Row],[Datum]],21),"00")</f>
        <v>24-24</v>
      </c>
      <c r="L2632" s="101">
        <f>MONTH(jaar_zip[[#This Row],[Datum]])</f>
        <v>6</v>
      </c>
      <c r="M2632" s="101">
        <f>IF(ISNUMBER(jaar_zip[[#This Row],[etmaaltemperatuur]]),IF(jaar_zip[[#This Row],[etmaaltemperatuur]]&lt;stookgrens,stookgrens-jaar_zip[[#This Row],[etmaaltemperatuur]],0),"")</f>
        <v>3.6999999999999993</v>
      </c>
      <c r="N2632" s="101">
        <f>IF(ISNUMBER(jaar_zip[[#This Row],[graaddagen]]),IF(OR(MONTH(jaar_zip[[#This Row],[Datum]])=1,MONTH(jaar_zip[[#This Row],[Datum]])=2,MONTH(jaar_zip[[#This Row],[Datum]])=11,MONTH(jaar_zip[[#This Row],[Datum]])=12),1.1,IF(OR(MONTH(jaar_zip[[#This Row],[Datum]])=3,MONTH(jaar_zip[[#This Row],[Datum]])=10),1,0.8))*jaar_zip[[#This Row],[graaddagen]],"")</f>
        <v>2.9599999999999995</v>
      </c>
      <c r="O2632" s="101">
        <f>IF(ISNUMBER(jaar_zip[[#This Row],[etmaaltemperatuur]]),IF(jaar_zip[[#This Row],[etmaaltemperatuur]]&gt;stookgrens,jaar_zip[[#This Row],[etmaaltemperatuur]]-stookgrens,0),"")</f>
        <v>0</v>
      </c>
    </row>
    <row r="2633" spans="1:15" x14ac:dyDescent="0.25">
      <c r="A2633">
        <v>269</v>
      </c>
      <c r="B2633">
        <v>20240614</v>
      </c>
      <c r="C2633">
        <v>3.8</v>
      </c>
      <c r="D2633">
        <v>14.9</v>
      </c>
      <c r="E2633">
        <v>967</v>
      </c>
      <c r="F2633">
        <v>6.6</v>
      </c>
      <c r="G2633">
        <v>1005.1</v>
      </c>
      <c r="H2633">
        <v>83</v>
      </c>
      <c r="I2633" s="101" t="s">
        <v>21</v>
      </c>
      <c r="J2633" s="1">
        <f>DATEVALUE(RIGHT(jaar_zip[[#This Row],[YYYYMMDD]],2)&amp;"-"&amp;MID(jaar_zip[[#This Row],[YYYYMMDD]],5,2)&amp;"-"&amp;LEFT(jaar_zip[[#This Row],[YYYYMMDD]],4))</f>
        <v>45457</v>
      </c>
      <c r="K2633" s="101" t="str">
        <f>IF(AND(VALUE(MONTH(jaar_zip[[#This Row],[Datum]]))=1,VALUE(WEEKNUM(jaar_zip[[#This Row],[Datum]],21))&gt;51),RIGHT(YEAR(jaar_zip[[#This Row],[Datum]])-1,2),RIGHT(YEAR(jaar_zip[[#This Row],[Datum]]),2))&amp;"-"&amp; TEXT(WEEKNUM(jaar_zip[[#This Row],[Datum]],21),"00")</f>
        <v>24-24</v>
      </c>
      <c r="L2633" s="101">
        <f>MONTH(jaar_zip[[#This Row],[Datum]])</f>
        <v>6</v>
      </c>
      <c r="M2633" s="101">
        <f>IF(ISNUMBER(jaar_zip[[#This Row],[etmaaltemperatuur]]),IF(jaar_zip[[#This Row],[etmaaltemperatuur]]&lt;stookgrens,stookgrens-jaar_zip[[#This Row],[etmaaltemperatuur]],0),"")</f>
        <v>3.0999999999999996</v>
      </c>
      <c r="N2633" s="101">
        <f>IF(ISNUMBER(jaar_zip[[#This Row],[graaddagen]]),IF(OR(MONTH(jaar_zip[[#This Row],[Datum]])=1,MONTH(jaar_zip[[#This Row],[Datum]])=2,MONTH(jaar_zip[[#This Row],[Datum]])=11,MONTH(jaar_zip[[#This Row],[Datum]])=12),1.1,IF(OR(MONTH(jaar_zip[[#This Row],[Datum]])=3,MONTH(jaar_zip[[#This Row],[Datum]])=10),1,0.8))*jaar_zip[[#This Row],[graaddagen]],"")</f>
        <v>2.48</v>
      </c>
      <c r="O2633" s="101">
        <f>IF(ISNUMBER(jaar_zip[[#This Row],[etmaaltemperatuur]]),IF(jaar_zip[[#This Row],[etmaaltemperatuur]]&gt;stookgrens,jaar_zip[[#This Row],[etmaaltemperatuur]]-stookgrens,0),"")</f>
        <v>0</v>
      </c>
    </row>
    <row r="2634" spans="1:15" x14ac:dyDescent="0.25">
      <c r="A2634">
        <v>269</v>
      </c>
      <c r="B2634">
        <v>20240615</v>
      </c>
      <c r="C2634">
        <v>6.8</v>
      </c>
      <c r="D2634">
        <v>14.4</v>
      </c>
      <c r="E2634">
        <v>1792</v>
      </c>
      <c r="F2634">
        <v>1.4</v>
      </c>
      <c r="G2634">
        <v>1001.9</v>
      </c>
      <c r="H2634">
        <v>80</v>
      </c>
      <c r="I2634" s="101" t="s">
        <v>21</v>
      </c>
      <c r="J2634" s="1">
        <f>DATEVALUE(RIGHT(jaar_zip[[#This Row],[YYYYMMDD]],2)&amp;"-"&amp;MID(jaar_zip[[#This Row],[YYYYMMDD]],5,2)&amp;"-"&amp;LEFT(jaar_zip[[#This Row],[YYYYMMDD]],4))</f>
        <v>45458</v>
      </c>
      <c r="K2634" s="101" t="str">
        <f>IF(AND(VALUE(MONTH(jaar_zip[[#This Row],[Datum]]))=1,VALUE(WEEKNUM(jaar_zip[[#This Row],[Datum]],21))&gt;51),RIGHT(YEAR(jaar_zip[[#This Row],[Datum]])-1,2),RIGHT(YEAR(jaar_zip[[#This Row],[Datum]]),2))&amp;"-"&amp; TEXT(WEEKNUM(jaar_zip[[#This Row],[Datum]],21),"00")</f>
        <v>24-24</v>
      </c>
      <c r="L2634" s="101">
        <f>MONTH(jaar_zip[[#This Row],[Datum]])</f>
        <v>6</v>
      </c>
      <c r="M2634" s="101">
        <f>IF(ISNUMBER(jaar_zip[[#This Row],[etmaaltemperatuur]]),IF(jaar_zip[[#This Row],[etmaaltemperatuur]]&lt;stookgrens,stookgrens-jaar_zip[[#This Row],[etmaaltemperatuur]],0),"")</f>
        <v>3.5999999999999996</v>
      </c>
      <c r="N2634" s="101">
        <f>IF(ISNUMBER(jaar_zip[[#This Row],[graaddagen]]),IF(OR(MONTH(jaar_zip[[#This Row],[Datum]])=1,MONTH(jaar_zip[[#This Row],[Datum]])=2,MONTH(jaar_zip[[#This Row],[Datum]])=11,MONTH(jaar_zip[[#This Row],[Datum]])=12),1.1,IF(OR(MONTH(jaar_zip[[#This Row],[Datum]])=3,MONTH(jaar_zip[[#This Row],[Datum]])=10),1,0.8))*jaar_zip[[#This Row],[graaddagen]],"")</f>
        <v>2.88</v>
      </c>
      <c r="O2634" s="101">
        <f>IF(ISNUMBER(jaar_zip[[#This Row],[etmaaltemperatuur]]),IF(jaar_zip[[#This Row],[etmaaltemperatuur]]&gt;stookgrens,jaar_zip[[#This Row],[etmaaltemperatuur]]-stookgrens,0),"")</f>
        <v>0</v>
      </c>
    </row>
    <row r="2635" spans="1:15" x14ac:dyDescent="0.25">
      <c r="A2635">
        <v>269</v>
      </c>
      <c r="B2635">
        <v>20240616</v>
      </c>
      <c r="C2635">
        <v>5.3</v>
      </c>
      <c r="D2635">
        <v>14.5</v>
      </c>
      <c r="E2635">
        <v>1764</v>
      </c>
      <c r="F2635">
        <v>2.7</v>
      </c>
      <c r="G2635">
        <v>1005.2</v>
      </c>
      <c r="H2635">
        <v>81</v>
      </c>
      <c r="I2635" s="101" t="s">
        <v>21</v>
      </c>
      <c r="J2635" s="1">
        <f>DATEVALUE(RIGHT(jaar_zip[[#This Row],[YYYYMMDD]],2)&amp;"-"&amp;MID(jaar_zip[[#This Row],[YYYYMMDD]],5,2)&amp;"-"&amp;LEFT(jaar_zip[[#This Row],[YYYYMMDD]],4))</f>
        <v>45459</v>
      </c>
      <c r="K2635" s="101" t="str">
        <f>IF(AND(VALUE(MONTH(jaar_zip[[#This Row],[Datum]]))=1,VALUE(WEEKNUM(jaar_zip[[#This Row],[Datum]],21))&gt;51),RIGHT(YEAR(jaar_zip[[#This Row],[Datum]])-1,2),RIGHT(YEAR(jaar_zip[[#This Row],[Datum]]),2))&amp;"-"&amp; TEXT(WEEKNUM(jaar_zip[[#This Row],[Datum]],21),"00")</f>
        <v>24-24</v>
      </c>
      <c r="L2635" s="101">
        <f>MONTH(jaar_zip[[#This Row],[Datum]])</f>
        <v>6</v>
      </c>
      <c r="M2635" s="101">
        <f>IF(ISNUMBER(jaar_zip[[#This Row],[etmaaltemperatuur]]),IF(jaar_zip[[#This Row],[etmaaltemperatuur]]&lt;stookgrens,stookgrens-jaar_zip[[#This Row],[etmaaltemperatuur]],0),"")</f>
        <v>3.5</v>
      </c>
      <c r="N2635" s="101">
        <f>IF(ISNUMBER(jaar_zip[[#This Row],[graaddagen]]),IF(OR(MONTH(jaar_zip[[#This Row],[Datum]])=1,MONTH(jaar_zip[[#This Row],[Datum]])=2,MONTH(jaar_zip[[#This Row],[Datum]])=11,MONTH(jaar_zip[[#This Row],[Datum]])=12),1.1,IF(OR(MONTH(jaar_zip[[#This Row],[Datum]])=3,MONTH(jaar_zip[[#This Row],[Datum]])=10),1,0.8))*jaar_zip[[#This Row],[graaddagen]],"")</f>
        <v>2.8000000000000003</v>
      </c>
      <c r="O2635" s="101">
        <f>IF(ISNUMBER(jaar_zip[[#This Row],[etmaaltemperatuur]]),IF(jaar_zip[[#This Row],[etmaaltemperatuur]]&gt;stookgrens,jaar_zip[[#This Row],[etmaaltemperatuur]]-stookgrens,0),"")</f>
        <v>0</v>
      </c>
    </row>
    <row r="2636" spans="1:15" x14ac:dyDescent="0.25">
      <c r="A2636">
        <v>269</v>
      </c>
      <c r="B2636">
        <v>20240617</v>
      </c>
      <c r="C2636">
        <v>3.4</v>
      </c>
      <c r="D2636">
        <v>16.2</v>
      </c>
      <c r="E2636">
        <v>2464</v>
      </c>
      <c r="F2636">
        <v>0</v>
      </c>
      <c r="G2636">
        <v>1011.1</v>
      </c>
      <c r="H2636">
        <v>71</v>
      </c>
      <c r="I2636" s="101" t="s">
        <v>21</v>
      </c>
      <c r="J2636" s="1">
        <f>DATEVALUE(RIGHT(jaar_zip[[#This Row],[YYYYMMDD]],2)&amp;"-"&amp;MID(jaar_zip[[#This Row],[YYYYMMDD]],5,2)&amp;"-"&amp;LEFT(jaar_zip[[#This Row],[YYYYMMDD]],4))</f>
        <v>45460</v>
      </c>
      <c r="K2636" s="101" t="str">
        <f>IF(AND(VALUE(MONTH(jaar_zip[[#This Row],[Datum]]))=1,VALUE(WEEKNUM(jaar_zip[[#This Row],[Datum]],21))&gt;51),RIGHT(YEAR(jaar_zip[[#This Row],[Datum]])-1,2),RIGHT(YEAR(jaar_zip[[#This Row],[Datum]]),2))&amp;"-"&amp; TEXT(WEEKNUM(jaar_zip[[#This Row],[Datum]],21),"00")</f>
        <v>24-25</v>
      </c>
      <c r="L2636" s="101">
        <f>MONTH(jaar_zip[[#This Row],[Datum]])</f>
        <v>6</v>
      </c>
      <c r="M2636" s="101">
        <f>IF(ISNUMBER(jaar_zip[[#This Row],[etmaaltemperatuur]]),IF(jaar_zip[[#This Row],[etmaaltemperatuur]]&lt;stookgrens,stookgrens-jaar_zip[[#This Row],[etmaaltemperatuur]],0),"")</f>
        <v>1.8000000000000007</v>
      </c>
      <c r="N2636" s="101">
        <f>IF(ISNUMBER(jaar_zip[[#This Row],[graaddagen]]),IF(OR(MONTH(jaar_zip[[#This Row],[Datum]])=1,MONTH(jaar_zip[[#This Row],[Datum]])=2,MONTH(jaar_zip[[#This Row],[Datum]])=11,MONTH(jaar_zip[[#This Row],[Datum]])=12),1.1,IF(OR(MONTH(jaar_zip[[#This Row],[Datum]])=3,MONTH(jaar_zip[[#This Row],[Datum]])=10),1,0.8))*jaar_zip[[#This Row],[graaddagen]],"")</f>
        <v>1.4400000000000006</v>
      </c>
      <c r="O2636" s="101">
        <f>IF(ISNUMBER(jaar_zip[[#This Row],[etmaaltemperatuur]]),IF(jaar_zip[[#This Row],[etmaaltemperatuur]]&gt;stookgrens,jaar_zip[[#This Row],[etmaaltemperatuur]]-stookgrens,0),"")</f>
        <v>0</v>
      </c>
    </row>
    <row r="2637" spans="1:15" x14ac:dyDescent="0.25">
      <c r="A2637">
        <v>269</v>
      </c>
      <c r="B2637">
        <v>20240618</v>
      </c>
      <c r="C2637">
        <v>1.1000000000000001</v>
      </c>
      <c r="D2637">
        <v>15.1</v>
      </c>
      <c r="E2637">
        <v>769</v>
      </c>
      <c r="F2637">
        <v>2.6</v>
      </c>
      <c r="G2637">
        <v>1014</v>
      </c>
      <c r="H2637">
        <v>87</v>
      </c>
      <c r="I2637" s="101" t="s">
        <v>21</v>
      </c>
      <c r="J2637" s="1">
        <f>DATEVALUE(RIGHT(jaar_zip[[#This Row],[YYYYMMDD]],2)&amp;"-"&amp;MID(jaar_zip[[#This Row],[YYYYMMDD]],5,2)&amp;"-"&amp;LEFT(jaar_zip[[#This Row],[YYYYMMDD]],4))</f>
        <v>45461</v>
      </c>
      <c r="K2637" s="101" t="str">
        <f>IF(AND(VALUE(MONTH(jaar_zip[[#This Row],[Datum]]))=1,VALUE(WEEKNUM(jaar_zip[[#This Row],[Datum]],21))&gt;51),RIGHT(YEAR(jaar_zip[[#This Row],[Datum]])-1,2),RIGHT(YEAR(jaar_zip[[#This Row],[Datum]]),2))&amp;"-"&amp; TEXT(WEEKNUM(jaar_zip[[#This Row],[Datum]],21),"00")</f>
        <v>24-25</v>
      </c>
      <c r="L2637" s="101">
        <f>MONTH(jaar_zip[[#This Row],[Datum]])</f>
        <v>6</v>
      </c>
      <c r="M2637" s="101">
        <f>IF(ISNUMBER(jaar_zip[[#This Row],[etmaaltemperatuur]]),IF(jaar_zip[[#This Row],[etmaaltemperatuur]]&lt;stookgrens,stookgrens-jaar_zip[[#This Row],[etmaaltemperatuur]],0),"")</f>
        <v>2.9000000000000004</v>
      </c>
      <c r="N2637" s="101">
        <f>IF(ISNUMBER(jaar_zip[[#This Row],[graaddagen]]),IF(OR(MONTH(jaar_zip[[#This Row],[Datum]])=1,MONTH(jaar_zip[[#This Row],[Datum]])=2,MONTH(jaar_zip[[#This Row],[Datum]])=11,MONTH(jaar_zip[[#This Row],[Datum]])=12),1.1,IF(OR(MONTH(jaar_zip[[#This Row],[Datum]])=3,MONTH(jaar_zip[[#This Row],[Datum]])=10),1,0.8))*jaar_zip[[#This Row],[graaddagen]],"")</f>
        <v>2.3200000000000003</v>
      </c>
      <c r="O2637" s="101">
        <f>IF(ISNUMBER(jaar_zip[[#This Row],[etmaaltemperatuur]]),IF(jaar_zip[[#This Row],[etmaaltemperatuur]]&gt;stookgrens,jaar_zip[[#This Row],[etmaaltemperatuur]]-stookgrens,0),"")</f>
        <v>0</v>
      </c>
    </row>
    <row r="2638" spans="1:15" x14ac:dyDescent="0.25">
      <c r="A2638">
        <v>269</v>
      </c>
      <c r="B2638">
        <v>20240619</v>
      </c>
      <c r="C2638">
        <v>3.4</v>
      </c>
      <c r="D2638">
        <v>15</v>
      </c>
      <c r="E2638">
        <v>2968</v>
      </c>
      <c r="F2638">
        <v>0</v>
      </c>
      <c r="G2638">
        <v>1019.8</v>
      </c>
      <c r="H2638">
        <v>76</v>
      </c>
      <c r="I2638" s="101" t="s">
        <v>21</v>
      </c>
      <c r="J2638" s="1">
        <f>DATEVALUE(RIGHT(jaar_zip[[#This Row],[YYYYMMDD]],2)&amp;"-"&amp;MID(jaar_zip[[#This Row],[YYYYMMDD]],5,2)&amp;"-"&amp;LEFT(jaar_zip[[#This Row],[YYYYMMDD]],4))</f>
        <v>45462</v>
      </c>
      <c r="K2638" s="101" t="str">
        <f>IF(AND(VALUE(MONTH(jaar_zip[[#This Row],[Datum]]))=1,VALUE(WEEKNUM(jaar_zip[[#This Row],[Datum]],21))&gt;51),RIGHT(YEAR(jaar_zip[[#This Row],[Datum]])-1,2),RIGHT(YEAR(jaar_zip[[#This Row],[Datum]]),2))&amp;"-"&amp; TEXT(WEEKNUM(jaar_zip[[#This Row],[Datum]],21),"00")</f>
        <v>24-25</v>
      </c>
      <c r="L2638" s="101">
        <f>MONTH(jaar_zip[[#This Row],[Datum]])</f>
        <v>6</v>
      </c>
      <c r="M2638" s="101">
        <f>IF(ISNUMBER(jaar_zip[[#This Row],[etmaaltemperatuur]]),IF(jaar_zip[[#This Row],[etmaaltemperatuur]]&lt;stookgrens,stookgrens-jaar_zip[[#This Row],[etmaaltemperatuur]],0),"")</f>
        <v>3</v>
      </c>
      <c r="N2638" s="101">
        <f>IF(ISNUMBER(jaar_zip[[#This Row],[graaddagen]]),IF(OR(MONTH(jaar_zip[[#This Row],[Datum]])=1,MONTH(jaar_zip[[#This Row],[Datum]])=2,MONTH(jaar_zip[[#This Row],[Datum]])=11,MONTH(jaar_zip[[#This Row],[Datum]])=12),1.1,IF(OR(MONTH(jaar_zip[[#This Row],[Datum]])=3,MONTH(jaar_zip[[#This Row],[Datum]])=10),1,0.8))*jaar_zip[[#This Row],[graaddagen]],"")</f>
        <v>2.4000000000000004</v>
      </c>
      <c r="O2638" s="101">
        <f>IF(ISNUMBER(jaar_zip[[#This Row],[etmaaltemperatuur]]),IF(jaar_zip[[#This Row],[etmaaltemperatuur]]&gt;stookgrens,jaar_zip[[#This Row],[etmaaltemperatuur]]-stookgrens,0),"")</f>
        <v>0</v>
      </c>
    </row>
    <row r="2639" spans="1:15" x14ac:dyDescent="0.25">
      <c r="A2639">
        <v>269</v>
      </c>
      <c r="B2639">
        <v>20240620</v>
      </c>
      <c r="C2639">
        <v>3</v>
      </c>
      <c r="D2639">
        <v>15.8</v>
      </c>
      <c r="E2639">
        <v>1839</v>
      </c>
      <c r="F2639">
        <v>-0.1</v>
      </c>
      <c r="G2639">
        <v>1019.7</v>
      </c>
      <c r="H2639">
        <v>78</v>
      </c>
      <c r="I2639" s="101" t="s">
        <v>21</v>
      </c>
      <c r="J2639" s="1">
        <f>DATEVALUE(RIGHT(jaar_zip[[#This Row],[YYYYMMDD]],2)&amp;"-"&amp;MID(jaar_zip[[#This Row],[YYYYMMDD]],5,2)&amp;"-"&amp;LEFT(jaar_zip[[#This Row],[YYYYMMDD]],4))</f>
        <v>45463</v>
      </c>
      <c r="K2639" s="101" t="str">
        <f>IF(AND(VALUE(MONTH(jaar_zip[[#This Row],[Datum]]))=1,VALUE(WEEKNUM(jaar_zip[[#This Row],[Datum]],21))&gt;51),RIGHT(YEAR(jaar_zip[[#This Row],[Datum]])-1,2),RIGHT(YEAR(jaar_zip[[#This Row],[Datum]]),2))&amp;"-"&amp; TEXT(WEEKNUM(jaar_zip[[#This Row],[Datum]],21),"00")</f>
        <v>24-25</v>
      </c>
      <c r="L2639" s="101">
        <f>MONTH(jaar_zip[[#This Row],[Datum]])</f>
        <v>6</v>
      </c>
      <c r="M2639" s="101">
        <f>IF(ISNUMBER(jaar_zip[[#This Row],[etmaaltemperatuur]]),IF(jaar_zip[[#This Row],[etmaaltemperatuur]]&lt;stookgrens,stookgrens-jaar_zip[[#This Row],[etmaaltemperatuur]],0),"")</f>
        <v>2.1999999999999993</v>
      </c>
      <c r="N2639" s="101">
        <f>IF(ISNUMBER(jaar_zip[[#This Row],[graaddagen]]),IF(OR(MONTH(jaar_zip[[#This Row],[Datum]])=1,MONTH(jaar_zip[[#This Row],[Datum]])=2,MONTH(jaar_zip[[#This Row],[Datum]])=11,MONTH(jaar_zip[[#This Row],[Datum]])=12),1.1,IF(OR(MONTH(jaar_zip[[#This Row],[Datum]])=3,MONTH(jaar_zip[[#This Row],[Datum]])=10),1,0.8))*jaar_zip[[#This Row],[graaddagen]],"")</f>
        <v>1.7599999999999996</v>
      </c>
      <c r="O2639" s="101">
        <f>IF(ISNUMBER(jaar_zip[[#This Row],[etmaaltemperatuur]]),IF(jaar_zip[[#This Row],[etmaaltemperatuur]]&gt;stookgrens,jaar_zip[[#This Row],[etmaaltemperatuur]]-stookgrens,0),"")</f>
        <v>0</v>
      </c>
    </row>
    <row r="2640" spans="1:15" x14ac:dyDescent="0.25">
      <c r="A2640">
        <v>269</v>
      </c>
      <c r="B2640">
        <v>20240621</v>
      </c>
      <c r="C2640">
        <v>2.7</v>
      </c>
      <c r="D2640">
        <v>16.2</v>
      </c>
      <c r="E2640">
        <v>915</v>
      </c>
      <c r="F2640">
        <v>3.3</v>
      </c>
      <c r="G2640">
        <v>1012.2</v>
      </c>
      <c r="H2640">
        <v>86</v>
      </c>
      <c r="I2640" s="101" t="s">
        <v>21</v>
      </c>
      <c r="J2640" s="1">
        <f>DATEVALUE(RIGHT(jaar_zip[[#This Row],[YYYYMMDD]],2)&amp;"-"&amp;MID(jaar_zip[[#This Row],[YYYYMMDD]],5,2)&amp;"-"&amp;LEFT(jaar_zip[[#This Row],[YYYYMMDD]],4))</f>
        <v>45464</v>
      </c>
      <c r="K2640" s="101" t="str">
        <f>IF(AND(VALUE(MONTH(jaar_zip[[#This Row],[Datum]]))=1,VALUE(WEEKNUM(jaar_zip[[#This Row],[Datum]],21))&gt;51),RIGHT(YEAR(jaar_zip[[#This Row],[Datum]])-1,2),RIGHT(YEAR(jaar_zip[[#This Row],[Datum]]),2))&amp;"-"&amp; TEXT(WEEKNUM(jaar_zip[[#This Row],[Datum]],21),"00")</f>
        <v>24-25</v>
      </c>
      <c r="L2640" s="101">
        <f>MONTH(jaar_zip[[#This Row],[Datum]])</f>
        <v>6</v>
      </c>
      <c r="M2640" s="101">
        <f>IF(ISNUMBER(jaar_zip[[#This Row],[etmaaltemperatuur]]),IF(jaar_zip[[#This Row],[etmaaltemperatuur]]&lt;stookgrens,stookgrens-jaar_zip[[#This Row],[etmaaltemperatuur]],0),"")</f>
        <v>1.8000000000000007</v>
      </c>
      <c r="N2640" s="101">
        <f>IF(ISNUMBER(jaar_zip[[#This Row],[graaddagen]]),IF(OR(MONTH(jaar_zip[[#This Row],[Datum]])=1,MONTH(jaar_zip[[#This Row],[Datum]])=2,MONTH(jaar_zip[[#This Row],[Datum]])=11,MONTH(jaar_zip[[#This Row],[Datum]])=12),1.1,IF(OR(MONTH(jaar_zip[[#This Row],[Datum]])=3,MONTH(jaar_zip[[#This Row],[Datum]])=10),1,0.8))*jaar_zip[[#This Row],[graaddagen]],"")</f>
        <v>1.4400000000000006</v>
      </c>
      <c r="O2640" s="101">
        <f>IF(ISNUMBER(jaar_zip[[#This Row],[etmaaltemperatuur]]),IF(jaar_zip[[#This Row],[etmaaltemperatuur]]&gt;stookgrens,jaar_zip[[#This Row],[etmaaltemperatuur]]-stookgrens,0),"")</f>
        <v>0</v>
      </c>
    </row>
    <row r="2641" spans="1:15" x14ac:dyDescent="0.25">
      <c r="A2641">
        <v>269</v>
      </c>
      <c r="B2641">
        <v>20240622</v>
      </c>
      <c r="C2641">
        <v>3.9</v>
      </c>
      <c r="D2641">
        <v>16.5</v>
      </c>
      <c r="E2641">
        <v>2264</v>
      </c>
      <c r="F2641">
        <v>0</v>
      </c>
      <c r="G2641">
        <v>1012.9</v>
      </c>
      <c r="H2641">
        <v>80</v>
      </c>
      <c r="I2641" s="101" t="s">
        <v>21</v>
      </c>
      <c r="J2641" s="1">
        <f>DATEVALUE(RIGHT(jaar_zip[[#This Row],[YYYYMMDD]],2)&amp;"-"&amp;MID(jaar_zip[[#This Row],[YYYYMMDD]],5,2)&amp;"-"&amp;LEFT(jaar_zip[[#This Row],[YYYYMMDD]],4))</f>
        <v>45465</v>
      </c>
      <c r="K2641" s="101" t="str">
        <f>IF(AND(VALUE(MONTH(jaar_zip[[#This Row],[Datum]]))=1,VALUE(WEEKNUM(jaar_zip[[#This Row],[Datum]],21))&gt;51),RIGHT(YEAR(jaar_zip[[#This Row],[Datum]])-1,2),RIGHT(YEAR(jaar_zip[[#This Row],[Datum]]),2))&amp;"-"&amp; TEXT(WEEKNUM(jaar_zip[[#This Row],[Datum]],21),"00")</f>
        <v>24-25</v>
      </c>
      <c r="L2641" s="101">
        <f>MONTH(jaar_zip[[#This Row],[Datum]])</f>
        <v>6</v>
      </c>
      <c r="M2641" s="101">
        <f>IF(ISNUMBER(jaar_zip[[#This Row],[etmaaltemperatuur]]),IF(jaar_zip[[#This Row],[etmaaltemperatuur]]&lt;stookgrens,stookgrens-jaar_zip[[#This Row],[etmaaltemperatuur]],0),"")</f>
        <v>1.5</v>
      </c>
      <c r="N2641" s="101">
        <f>IF(ISNUMBER(jaar_zip[[#This Row],[graaddagen]]),IF(OR(MONTH(jaar_zip[[#This Row],[Datum]])=1,MONTH(jaar_zip[[#This Row],[Datum]])=2,MONTH(jaar_zip[[#This Row],[Datum]])=11,MONTH(jaar_zip[[#This Row],[Datum]])=12),1.1,IF(OR(MONTH(jaar_zip[[#This Row],[Datum]])=3,MONTH(jaar_zip[[#This Row],[Datum]])=10),1,0.8))*jaar_zip[[#This Row],[graaddagen]],"")</f>
        <v>1.2000000000000002</v>
      </c>
      <c r="O2641" s="101">
        <f>IF(ISNUMBER(jaar_zip[[#This Row],[etmaaltemperatuur]]),IF(jaar_zip[[#This Row],[etmaaltemperatuur]]&gt;stookgrens,jaar_zip[[#This Row],[etmaaltemperatuur]]-stookgrens,0),"")</f>
        <v>0</v>
      </c>
    </row>
    <row r="2642" spans="1:15" x14ac:dyDescent="0.25">
      <c r="A2642">
        <v>269</v>
      </c>
      <c r="B2642">
        <v>20240623</v>
      </c>
      <c r="C2642">
        <v>2.2999999999999998</v>
      </c>
      <c r="D2642">
        <v>17.899999999999999</v>
      </c>
      <c r="E2642">
        <v>2781</v>
      </c>
      <c r="F2642">
        <v>0</v>
      </c>
      <c r="G2642">
        <v>1019.5</v>
      </c>
      <c r="H2642">
        <v>74</v>
      </c>
      <c r="I2642" s="101" t="s">
        <v>21</v>
      </c>
      <c r="J2642" s="1">
        <f>DATEVALUE(RIGHT(jaar_zip[[#This Row],[YYYYMMDD]],2)&amp;"-"&amp;MID(jaar_zip[[#This Row],[YYYYMMDD]],5,2)&amp;"-"&amp;LEFT(jaar_zip[[#This Row],[YYYYMMDD]],4))</f>
        <v>45466</v>
      </c>
      <c r="K2642" s="101" t="str">
        <f>IF(AND(VALUE(MONTH(jaar_zip[[#This Row],[Datum]]))=1,VALUE(WEEKNUM(jaar_zip[[#This Row],[Datum]],21))&gt;51),RIGHT(YEAR(jaar_zip[[#This Row],[Datum]])-1,2),RIGHT(YEAR(jaar_zip[[#This Row],[Datum]]),2))&amp;"-"&amp; TEXT(WEEKNUM(jaar_zip[[#This Row],[Datum]],21),"00")</f>
        <v>24-25</v>
      </c>
      <c r="L2642" s="101">
        <f>MONTH(jaar_zip[[#This Row],[Datum]])</f>
        <v>6</v>
      </c>
      <c r="M2642" s="101">
        <f>IF(ISNUMBER(jaar_zip[[#This Row],[etmaaltemperatuur]]),IF(jaar_zip[[#This Row],[etmaaltemperatuur]]&lt;stookgrens,stookgrens-jaar_zip[[#This Row],[etmaaltemperatuur]],0),"")</f>
        <v>0.10000000000000142</v>
      </c>
      <c r="N2642" s="101">
        <f>IF(ISNUMBER(jaar_zip[[#This Row],[graaddagen]]),IF(OR(MONTH(jaar_zip[[#This Row],[Datum]])=1,MONTH(jaar_zip[[#This Row],[Datum]])=2,MONTH(jaar_zip[[#This Row],[Datum]])=11,MONTH(jaar_zip[[#This Row],[Datum]])=12),1.1,IF(OR(MONTH(jaar_zip[[#This Row],[Datum]])=3,MONTH(jaar_zip[[#This Row],[Datum]])=10),1,0.8))*jaar_zip[[#This Row],[graaddagen]],"")</f>
        <v>8.000000000000114E-2</v>
      </c>
      <c r="O2642" s="101">
        <f>IF(ISNUMBER(jaar_zip[[#This Row],[etmaaltemperatuur]]),IF(jaar_zip[[#This Row],[etmaaltemperatuur]]&gt;stookgrens,jaar_zip[[#This Row],[etmaaltemperatuur]]-stookgrens,0),"")</f>
        <v>0</v>
      </c>
    </row>
    <row r="2643" spans="1:15" x14ac:dyDescent="0.25">
      <c r="A2643">
        <v>269</v>
      </c>
      <c r="B2643">
        <v>20240624</v>
      </c>
      <c r="C2643">
        <v>2.2999999999999998</v>
      </c>
      <c r="D2643">
        <v>19.3</v>
      </c>
      <c r="E2643">
        <v>2993</v>
      </c>
      <c r="F2643">
        <v>0</v>
      </c>
      <c r="G2643">
        <v>1020.1</v>
      </c>
      <c r="H2643">
        <v>72</v>
      </c>
      <c r="I2643" s="101" t="s">
        <v>21</v>
      </c>
      <c r="J2643" s="1">
        <f>DATEVALUE(RIGHT(jaar_zip[[#This Row],[YYYYMMDD]],2)&amp;"-"&amp;MID(jaar_zip[[#This Row],[YYYYMMDD]],5,2)&amp;"-"&amp;LEFT(jaar_zip[[#This Row],[YYYYMMDD]],4))</f>
        <v>45467</v>
      </c>
      <c r="K2643" s="101" t="str">
        <f>IF(AND(VALUE(MONTH(jaar_zip[[#This Row],[Datum]]))=1,VALUE(WEEKNUM(jaar_zip[[#This Row],[Datum]],21))&gt;51),RIGHT(YEAR(jaar_zip[[#This Row],[Datum]])-1,2),RIGHT(YEAR(jaar_zip[[#This Row],[Datum]]),2))&amp;"-"&amp; TEXT(WEEKNUM(jaar_zip[[#This Row],[Datum]],21),"00")</f>
        <v>24-26</v>
      </c>
      <c r="L2643" s="101">
        <f>MONTH(jaar_zip[[#This Row],[Datum]])</f>
        <v>6</v>
      </c>
      <c r="M2643" s="101">
        <f>IF(ISNUMBER(jaar_zip[[#This Row],[etmaaltemperatuur]]),IF(jaar_zip[[#This Row],[etmaaltemperatuur]]&lt;stookgrens,stookgrens-jaar_zip[[#This Row],[etmaaltemperatuur]],0),"")</f>
        <v>0</v>
      </c>
      <c r="N2643" s="101">
        <f>IF(ISNUMBER(jaar_zip[[#This Row],[graaddagen]]),IF(OR(MONTH(jaar_zip[[#This Row],[Datum]])=1,MONTH(jaar_zip[[#This Row],[Datum]])=2,MONTH(jaar_zip[[#This Row],[Datum]])=11,MONTH(jaar_zip[[#This Row],[Datum]])=12),1.1,IF(OR(MONTH(jaar_zip[[#This Row],[Datum]])=3,MONTH(jaar_zip[[#This Row],[Datum]])=10),1,0.8))*jaar_zip[[#This Row],[graaddagen]],"")</f>
        <v>0</v>
      </c>
      <c r="O2643" s="101">
        <f>IF(ISNUMBER(jaar_zip[[#This Row],[etmaaltemperatuur]]),IF(jaar_zip[[#This Row],[etmaaltemperatuur]]&gt;stookgrens,jaar_zip[[#This Row],[etmaaltemperatuur]]-stookgrens,0),"")</f>
        <v>1.3000000000000007</v>
      </c>
    </row>
    <row r="2644" spans="1:15" x14ac:dyDescent="0.25">
      <c r="A2644">
        <v>269</v>
      </c>
      <c r="B2644">
        <v>20240625</v>
      </c>
      <c r="C2644">
        <v>3.4</v>
      </c>
      <c r="D2644">
        <v>21.6</v>
      </c>
      <c r="E2644">
        <v>2931</v>
      </c>
      <c r="F2644">
        <v>0</v>
      </c>
      <c r="G2644">
        <v>1015.8</v>
      </c>
      <c r="H2644">
        <v>71</v>
      </c>
      <c r="I2644" s="101" t="s">
        <v>21</v>
      </c>
      <c r="J2644" s="1">
        <f>DATEVALUE(RIGHT(jaar_zip[[#This Row],[YYYYMMDD]],2)&amp;"-"&amp;MID(jaar_zip[[#This Row],[YYYYMMDD]],5,2)&amp;"-"&amp;LEFT(jaar_zip[[#This Row],[YYYYMMDD]],4))</f>
        <v>45468</v>
      </c>
      <c r="K2644" s="101" t="str">
        <f>IF(AND(VALUE(MONTH(jaar_zip[[#This Row],[Datum]]))=1,VALUE(WEEKNUM(jaar_zip[[#This Row],[Datum]],21))&gt;51),RIGHT(YEAR(jaar_zip[[#This Row],[Datum]])-1,2),RIGHT(YEAR(jaar_zip[[#This Row],[Datum]]),2))&amp;"-"&amp; TEXT(WEEKNUM(jaar_zip[[#This Row],[Datum]],21),"00")</f>
        <v>24-26</v>
      </c>
      <c r="L2644" s="101">
        <f>MONTH(jaar_zip[[#This Row],[Datum]])</f>
        <v>6</v>
      </c>
      <c r="M2644" s="101">
        <f>IF(ISNUMBER(jaar_zip[[#This Row],[etmaaltemperatuur]]),IF(jaar_zip[[#This Row],[etmaaltemperatuur]]&lt;stookgrens,stookgrens-jaar_zip[[#This Row],[etmaaltemperatuur]],0),"")</f>
        <v>0</v>
      </c>
      <c r="N2644" s="101">
        <f>IF(ISNUMBER(jaar_zip[[#This Row],[graaddagen]]),IF(OR(MONTH(jaar_zip[[#This Row],[Datum]])=1,MONTH(jaar_zip[[#This Row],[Datum]])=2,MONTH(jaar_zip[[#This Row],[Datum]])=11,MONTH(jaar_zip[[#This Row],[Datum]])=12),1.1,IF(OR(MONTH(jaar_zip[[#This Row],[Datum]])=3,MONTH(jaar_zip[[#This Row],[Datum]])=10),1,0.8))*jaar_zip[[#This Row],[graaddagen]],"")</f>
        <v>0</v>
      </c>
      <c r="O2644" s="101">
        <f>IF(ISNUMBER(jaar_zip[[#This Row],[etmaaltemperatuur]]),IF(jaar_zip[[#This Row],[etmaaltemperatuur]]&gt;stookgrens,jaar_zip[[#This Row],[etmaaltemperatuur]]-stookgrens,0),"")</f>
        <v>3.6000000000000014</v>
      </c>
    </row>
    <row r="2645" spans="1:15" x14ac:dyDescent="0.25">
      <c r="A2645">
        <v>269</v>
      </c>
      <c r="B2645">
        <v>20240626</v>
      </c>
      <c r="C2645">
        <v>3.2</v>
      </c>
      <c r="D2645">
        <v>23.2</v>
      </c>
      <c r="E2645">
        <v>2956</v>
      </c>
      <c r="F2645">
        <v>0</v>
      </c>
      <c r="G2645">
        <v>1011.1</v>
      </c>
      <c r="H2645">
        <v>69</v>
      </c>
      <c r="I2645" s="101" t="s">
        <v>21</v>
      </c>
      <c r="J2645" s="1">
        <f>DATEVALUE(RIGHT(jaar_zip[[#This Row],[YYYYMMDD]],2)&amp;"-"&amp;MID(jaar_zip[[#This Row],[YYYYMMDD]],5,2)&amp;"-"&amp;LEFT(jaar_zip[[#This Row],[YYYYMMDD]],4))</f>
        <v>45469</v>
      </c>
      <c r="K2645" s="101" t="str">
        <f>IF(AND(VALUE(MONTH(jaar_zip[[#This Row],[Datum]]))=1,VALUE(WEEKNUM(jaar_zip[[#This Row],[Datum]],21))&gt;51),RIGHT(YEAR(jaar_zip[[#This Row],[Datum]])-1,2),RIGHT(YEAR(jaar_zip[[#This Row],[Datum]]),2))&amp;"-"&amp; TEXT(WEEKNUM(jaar_zip[[#This Row],[Datum]],21),"00")</f>
        <v>24-26</v>
      </c>
      <c r="L2645" s="101">
        <f>MONTH(jaar_zip[[#This Row],[Datum]])</f>
        <v>6</v>
      </c>
      <c r="M2645" s="101">
        <f>IF(ISNUMBER(jaar_zip[[#This Row],[etmaaltemperatuur]]),IF(jaar_zip[[#This Row],[etmaaltemperatuur]]&lt;stookgrens,stookgrens-jaar_zip[[#This Row],[etmaaltemperatuur]],0),"")</f>
        <v>0</v>
      </c>
      <c r="N2645" s="101">
        <f>IF(ISNUMBER(jaar_zip[[#This Row],[graaddagen]]),IF(OR(MONTH(jaar_zip[[#This Row],[Datum]])=1,MONTH(jaar_zip[[#This Row],[Datum]])=2,MONTH(jaar_zip[[#This Row],[Datum]])=11,MONTH(jaar_zip[[#This Row],[Datum]])=12),1.1,IF(OR(MONTH(jaar_zip[[#This Row],[Datum]])=3,MONTH(jaar_zip[[#This Row],[Datum]])=10),1,0.8))*jaar_zip[[#This Row],[graaddagen]],"")</f>
        <v>0</v>
      </c>
      <c r="O2645" s="101">
        <f>IF(ISNUMBER(jaar_zip[[#This Row],[etmaaltemperatuur]]),IF(jaar_zip[[#This Row],[etmaaltemperatuur]]&gt;stookgrens,jaar_zip[[#This Row],[etmaaltemperatuur]]-stookgrens,0),"")</f>
        <v>5.1999999999999993</v>
      </c>
    </row>
    <row r="2646" spans="1:15" x14ac:dyDescent="0.25">
      <c r="A2646">
        <v>269</v>
      </c>
      <c r="B2646">
        <v>20240627</v>
      </c>
      <c r="C2646">
        <v>3.4</v>
      </c>
      <c r="D2646">
        <v>22.4</v>
      </c>
      <c r="E2646">
        <v>2597</v>
      </c>
      <c r="F2646">
        <v>0</v>
      </c>
      <c r="G2646">
        <v>1008.4</v>
      </c>
      <c r="H2646">
        <v>69</v>
      </c>
      <c r="I2646" s="101" t="s">
        <v>21</v>
      </c>
      <c r="J2646" s="1">
        <f>DATEVALUE(RIGHT(jaar_zip[[#This Row],[YYYYMMDD]],2)&amp;"-"&amp;MID(jaar_zip[[#This Row],[YYYYMMDD]],5,2)&amp;"-"&amp;LEFT(jaar_zip[[#This Row],[YYYYMMDD]],4))</f>
        <v>45470</v>
      </c>
      <c r="K2646" s="101" t="str">
        <f>IF(AND(VALUE(MONTH(jaar_zip[[#This Row],[Datum]]))=1,VALUE(WEEKNUM(jaar_zip[[#This Row],[Datum]],21))&gt;51),RIGHT(YEAR(jaar_zip[[#This Row],[Datum]])-1,2),RIGHT(YEAR(jaar_zip[[#This Row],[Datum]]),2))&amp;"-"&amp; TEXT(WEEKNUM(jaar_zip[[#This Row],[Datum]],21),"00")</f>
        <v>24-26</v>
      </c>
      <c r="L2646" s="101">
        <f>MONTH(jaar_zip[[#This Row],[Datum]])</f>
        <v>6</v>
      </c>
      <c r="M2646" s="101">
        <f>IF(ISNUMBER(jaar_zip[[#This Row],[etmaaltemperatuur]]),IF(jaar_zip[[#This Row],[etmaaltemperatuur]]&lt;stookgrens,stookgrens-jaar_zip[[#This Row],[etmaaltemperatuur]],0),"")</f>
        <v>0</v>
      </c>
      <c r="N2646" s="101">
        <f>IF(ISNUMBER(jaar_zip[[#This Row],[graaddagen]]),IF(OR(MONTH(jaar_zip[[#This Row],[Datum]])=1,MONTH(jaar_zip[[#This Row],[Datum]])=2,MONTH(jaar_zip[[#This Row],[Datum]])=11,MONTH(jaar_zip[[#This Row],[Datum]])=12),1.1,IF(OR(MONTH(jaar_zip[[#This Row],[Datum]])=3,MONTH(jaar_zip[[#This Row],[Datum]])=10),1,0.8))*jaar_zip[[#This Row],[graaddagen]],"")</f>
        <v>0</v>
      </c>
      <c r="O2646" s="101">
        <f>IF(ISNUMBER(jaar_zip[[#This Row],[etmaaltemperatuur]]),IF(jaar_zip[[#This Row],[etmaaltemperatuur]]&gt;stookgrens,jaar_zip[[#This Row],[etmaaltemperatuur]]-stookgrens,0),"")</f>
        <v>4.3999999999999986</v>
      </c>
    </row>
    <row r="2647" spans="1:15" x14ac:dyDescent="0.25">
      <c r="A2647">
        <v>269</v>
      </c>
      <c r="B2647">
        <v>20240628</v>
      </c>
      <c r="C2647">
        <v>4.7</v>
      </c>
      <c r="D2647">
        <v>17.100000000000001</v>
      </c>
      <c r="E2647">
        <v>2239</v>
      </c>
      <c r="F2647">
        <v>0</v>
      </c>
      <c r="G2647">
        <v>1015.1</v>
      </c>
      <c r="H2647">
        <v>69</v>
      </c>
      <c r="I2647" s="101" t="s">
        <v>21</v>
      </c>
      <c r="J2647" s="1">
        <f>DATEVALUE(RIGHT(jaar_zip[[#This Row],[YYYYMMDD]],2)&amp;"-"&amp;MID(jaar_zip[[#This Row],[YYYYMMDD]],5,2)&amp;"-"&amp;LEFT(jaar_zip[[#This Row],[YYYYMMDD]],4))</f>
        <v>45471</v>
      </c>
      <c r="K2647" s="101" t="str">
        <f>IF(AND(VALUE(MONTH(jaar_zip[[#This Row],[Datum]]))=1,VALUE(WEEKNUM(jaar_zip[[#This Row],[Datum]],21))&gt;51),RIGHT(YEAR(jaar_zip[[#This Row],[Datum]])-1,2),RIGHT(YEAR(jaar_zip[[#This Row],[Datum]]),2))&amp;"-"&amp; TEXT(WEEKNUM(jaar_zip[[#This Row],[Datum]],21),"00")</f>
        <v>24-26</v>
      </c>
      <c r="L2647" s="101">
        <f>MONTH(jaar_zip[[#This Row],[Datum]])</f>
        <v>6</v>
      </c>
      <c r="M2647" s="101">
        <f>IF(ISNUMBER(jaar_zip[[#This Row],[etmaaltemperatuur]]),IF(jaar_zip[[#This Row],[etmaaltemperatuur]]&lt;stookgrens,stookgrens-jaar_zip[[#This Row],[etmaaltemperatuur]],0),"")</f>
        <v>0.89999999999999858</v>
      </c>
      <c r="N2647" s="101">
        <f>IF(ISNUMBER(jaar_zip[[#This Row],[graaddagen]]),IF(OR(MONTH(jaar_zip[[#This Row],[Datum]])=1,MONTH(jaar_zip[[#This Row],[Datum]])=2,MONTH(jaar_zip[[#This Row],[Datum]])=11,MONTH(jaar_zip[[#This Row],[Datum]])=12),1.1,IF(OR(MONTH(jaar_zip[[#This Row],[Datum]])=3,MONTH(jaar_zip[[#This Row],[Datum]])=10),1,0.8))*jaar_zip[[#This Row],[graaddagen]],"")</f>
        <v>0.71999999999999886</v>
      </c>
      <c r="O2647" s="101">
        <f>IF(ISNUMBER(jaar_zip[[#This Row],[etmaaltemperatuur]]),IF(jaar_zip[[#This Row],[etmaaltemperatuur]]&gt;stookgrens,jaar_zip[[#This Row],[etmaaltemperatuur]]-stookgrens,0),"")</f>
        <v>0</v>
      </c>
    </row>
    <row r="2648" spans="1:15" x14ac:dyDescent="0.25">
      <c r="A2648">
        <v>269</v>
      </c>
      <c r="B2648">
        <v>20240629</v>
      </c>
      <c r="C2648">
        <v>2.4</v>
      </c>
      <c r="D2648">
        <v>18.600000000000001</v>
      </c>
      <c r="E2648">
        <v>2700</v>
      </c>
      <c r="F2648">
        <v>0.2</v>
      </c>
      <c r="G2648">
        <v>1013.5</v>
      </c>
      <c r="H2648">
        <v>69</v>
      </c>
      <c r="I2648" s="101" t="s">
        <v>21</v>
      </c>
      <c r="J2648" s="1">
        <f>DATEVALUE(RIGHT(jaar_zip[[#This Row],[YYYYMMDD]],2)&amp;"-"&amp;MID(jaar_zip[[#This Row],[YYYYMMDD]],5,2)&amp;"-"&amp;LEFT(jaar_zip[[#This Row],[YYYYMMDD]],4))</f>
        <v>45472</v>
      </c>
      <c r="K2648" s="101" t="str">
        <f>IF(AND(VALUE(MONTH(jaar_zip[[#This Row],[Datum]]))=1,VALUE(WEEKNUM(jaar_zip[[#This Row],[Datum]],21))&gt;51),RIGHT(YEAR(jaar_zip[[#This Row],[Datum]])-1,2),RIGHT(YEAR(jaar_zip[[#This Row],[Datum]]),2))&amp;"-"&amp; TEXT(WEEKNUM(jaar_zip[[#This Row],[Datum]],21),"00")</f>
        <v>24-26</v>
      </c>
      <c r="L2648" s="101">
        <f>MONTH(jaar_zip[[#This Row],[Datum]])</f>
        <v>6</v>
      </c>
      <c r="M2648" s="101">
        <f>IF(ISNUMBER(jaar_zip[[#This Row],[etmaaltemperatuur]]),IF(jaar_zip[[#This Row],[etmaaltemperatuur]]&lt;stookgrens,stookgrens-jaar_zip[[#This Row],[etmaaltemperatuur]],0),"")</f>
        <v>0</v>
      </c>
      <c r="N2648" s="101">
        <f>IF(ISNUMBER(jaar_zip[[#This Row],[graaddagen]]),IF(OR(MONTH(jaar_zip[[#This Row],[Datum]])=1,MONTH(jaar_zip[[#This Row],[Datum]])=2,MONTH(jaar_zip[[#This Row],[Datum]])=11,MONTH(jaar_zip[[#This Row],[Datum]])=12),1.1,IF(OR(MONTH(jaar_zip[[#This Row],[Datum]])=3,MONTH(jaar_zip[[#This Row],[Datum]])=10),1,0.8))*jaar_zip[[#This Row],[graaddagen]],"")</f>
        <v>0</v>
      </c>
      <c r="O2648" s="101">
        <f>IF(ISNUMBER(jaar_zip[[#This Row],[etmaaltemperatuur]]),IF(jaar_zip[[#This Row],[etmaaltemperatuur]]&gt;stookgrens,jaar_zip[[#This Row],[etmaaltemperatuur]]-stookgrens,0),"")</f>
        <v>0.60000000000000142</v>
      </c>
    </row>
    <row r="2649" spans="1:15" x14ac:dyDescent="0.25">
      <c r="A2649">
        <v>269</v>
      </c>
      <c r="B2649">
        <v>20240630</v>
      </c>
      <c r="C2649">
        <v>4</v>
      </c>
      <c r="D2649">
        <v>18</v>
      </c>
      <c r="E2649">
        <v>2088</v>
      </c>
      <c r="F2649">
        <v>0.3</v>
      </c>
      <c r="G2649">
        <v>1009.8</v>
      </c>
      <c r="H2649">
        <v>72</v>
      </c>
      <c r="I2649" s="101" t="s">
        <v>21</v>
      </c>
      <c r="J2649" s="1">
        <f>DATEVALUE(RIGHT(jaar_zip[[#This Row],[YYYYMMDD]],2)&amp;"-"&amp;MID(jaar_zip[[#This Row],[YYYYMMDD]],5,2)&amp;"-"&amp;LEFT(jaar_zip[[#This Row],[YYYYMMDD]],4))</f>
        <v>45473</v>
      </c>
      <c r="K2649" s="101" t="str">
        <f>IF(AND(VALUE(MONTH(jaar_zip[[#This Row],[Datum]]))=1,VALUE(WEEKNUM(jaar_zip[[#This Row],[Datum]],21))&gt;51),RIGHT(YEAR(jaar_zip[[#This Row],[Datum]])-1,2),RIGHT(YEAR(jaar_zip[[#This Row],[Datum]]),2))&amp;"-"&amp; TEXT(WEEKNUM(jaar_zip[[#This Row],[Datum]],21),"00")</f>
        <v>24-26</v>
      </c>
      <c r="L2649" s="101">
        <f>MONTH(jaar_zip[[#This Row],[Datum]])</f>
        <v>6</v>
      </c>
      <c r="M2649" s="101">
        <f>IF(ISNUMBER(jaar_zip[[#This Row],[etmaaltemperatuur]]),IF(jaar_zip[[#This Row],[etmaaltemperatuur]]&lt;stookgrens,stookgrens-jaar_zip[[#This Row],[etmaaltemperatuur]],0),"")</f>
        <v>0</v>
      </c>
      <c r="N2649" s="101">
        <f>IF(ISNUMBER(jaar_zip[[#This Row],[graaddagen]]),IF(OR(MONTH(jaar_zip[[#This Row],[Datum]])=1,MONTH(jaar_zip[[#This Row],[Datum]])=2,MONTH(jaar_zip[[#This Row],[Datum]])=11,MONTH(jaar_zip[[#This Row],[Datum]])=12),1.1,IF(OR(MONTH(jaar_zip[[#This Row],[Datum]])=3,MONTH(jaar_zip[[#This Row],[Datum]])=10),1,0.8))*jaar_zip[[#This Row],[graaddagen]],"")</f>
        <v>0</v>
      </c>
      <c r="O2649" s="101">
        <f>IF(ISNUMBER(jaar_zip[[#This Row],[etmaaltemperatuur]]),IF(jaar_zip[[#This Row],[etmaaltemperatuur]]&gt;stookgrens,jaar_zip[[#This Row],[etmaaltemperatuur]]-stookgrens,0),"")</f>
        <v>0</v>
      </c>
    </row>
    <row r="2650" spans="1:15" x14ac:dyDescent="0.25">
      <c r="A2650">
        <v>269</v>
      </c>
      <c r="B2650">
        <v>20240701</v>
      </c>
      <c r="C2650">
        <v>5</v>
      </c>
      <c r="D2650">
        <v>16.399999999999999</v>
      </c>
      <c r="E2650">
        <v>1722</v>
      </c>
      <c r="F2650">
        <v>-0.1</v>
      </c>
      <c r="G2650">
        <v>1014.8</v>
      </c>
      <c r="H2650">
        <v>71</v>
      </c>
      <c r="I2650" s="101" t="s">
        <v>21</v>
      </c>
      <c r="J2650" s="1">
        <f>DATEVALUE(RIGHT(jaar_zip[[#This Row],[YYYYMMDD]],2)&amp;"-"&amp;MID(jaar_zip[[#This Row],[YYYYMMDD]],5,2)&amp;"-"&amp;LEFT(jaar_zip[[#This Row],[YYYYMMDD]],4))</f>
        <v>45474</v>
      </c>
      <c r="K2650" s="101" t="str">
        <f>IF(AND(VALUE(MONTH(jaar_zip[[#This Row],[Datum]]))=1,VALUE(WEEKNUM(jaar_zip[[#This Row],[Datum]],21))&gt;51),RIGHT(YEAR(jaar_zip[[#This Row],[Datum]])-1,2),RIGHT(YEAR(jaar_zip[[#This Row],[Datum]]),2))&amp;"-"&amp; TEXT(WEEKNUM(jaar_zip[[#This Row],[Datum]],21),"00")</f>
        <v>24-27</v>
      </c>
      <c r="L2650" s="101">
        <f>MONTH(jaar_zip[[#This Row],[Datum]])</f>
        <v>7</v>
      </c>
      <c r="M2650" s="101">
        <f>IF(ISNUMBER(jaar_zip[[#This Row],[etmaaltemperatuur]]),IF(jaar_zip[[#This Row],[etmaaltemperatuur]]&lt;stookgrens,stookgrens-jaar_zip[[#This Row],[etmaaltemperatuur]],0),"")</f>
        <v>1.6000000000000014</v>
      </c>
      <c r="N2650" s="101">
        <f>IF(ISNUMBER(jaar_zip[[#This Row],[graaddagen]]),IF(OR(MONTH(jaar_zip[[#This Row],[Datum]])=1,MONTH(jaar_zip[[#This Row],[Datum]])=2,MONTH(jaar_zip[[#This Row],[Datum]])=11,MONTH(jaar_zip[[#This Row],[Datum]])=12),1.1,IF(OR(MONTH(jaar_zip[[#This Row],[Datum]])=3,MONTH(jaar_zip[[#This Row],[Datum]])=10),1,0.8))*jaar_zip[[#This Row],[graaddagen]],"")</f>
        <v>1.2800000000000011</v>
      </c>
      <c r="O2650" s="101">
        <f>IF(ISNUMBER(jaar_zip[[#This Row],[etmaaltemperatuur]]),IF(jaar_zip[[#This Row],[etmaaltemperatuur]]&gt;stookgrens,jaar_zip[[#This Row],[etmaaltemperatuur]]-stookgrens,0),"")</f>
        <v>0</v>
      </c>
    </row>
    <row r="2651" spans="1:15" x14ac:dyDescent="0.25">
      <c r="A2651">
        <v>269</v>
      </c>
      <c r="B2651">
        <v>20240702</v>
      </c>
      <c r="C2651">
        <v>3.8</v>
      </c>
      <c r="D2651">
        <v>15.1</v>
      </c>
      <c r="E2651">
        <v>986</v>
      </c>
      <c r="F2651">
        <v>6.4</v>
      </c>
      <c r="G2651">
        <v>1014.1</v>
      </c>
      <c r="H2651">
        <v>77</v>
      </c>
      <c r="I2651" s="101" t="s">
        <v>21</v>
      </c>
      <c r="J2651" s="1">
        <f>DATEVALUE(RIGHT(jaar_zip[[#This Row],[YYYYMMDD]],2)&amp;"-"&amp;MID(jaar_zip[[#This Row],[YYYYMMDD]],5,2)&amp;"-"&amp;LEFT(jaar_zip[[#This Row],[YYYYMMDD]],4))</f>
        <v>45475</v>
      </c>
      <c r="K2651" s="101" t="str">
        <f>IF(AND(VALUE(MONTH(jaar_zip[[#This Row],[Datum]]))=1,VALUE(WEEKNUM(jaar_zip[[#This Row],[Datum]],21))&gt;51),RIGHT(YEAR(jaar_zip[[#This Row],[Datum]])-1,2),RIGHT(YEAR(jaar_zip[[#This Row],[Datum]]),2))&amp;"-"&amp; TEXT(WEEKNUM(jaar_zip[[#This Row],[Datum]],21),"00")</f>
        <v>24-27</v>
      </c>
      <c r="L2651" s="101">
        <f>MONTH(jaar_zip[[#This Row],[Datum]])</f>
        <v>7</v>
      </c>
      <c r="M2651" s="101">
        <f>IF(ISNUMBER(jaar_zip[[#This Row],[etmaaltemperatuur]]),IF(jaar_zip[[#This Row],[etmaaltemperatuur]]&lt;stookgrens,stookgrens-jaar_zip[[#This Row],[etmaaltemperatuur]],0),"")</f>
        <v>2.9000000000000004</v>
      </c>
      <c r="N2651" s="101">
        <f>IF(ISNUMBER(jaar_zip[[#This Row],[graaddagen]]),IF(OR(MONTH(jaar_zip[[#This Row],[Datum]])=1,MONTH(jaar_zip[[#This Row],[Datum]])=2,MONTH(jaar_zip[[#This Row],[Datum]])=11,MONTH(jaar_zip[[#This Row],[Datum]])=12),1.1,IF(OR(MONTH(jaar_zip[[#This Row],[Datum]])=3,MONTH(jaar_zip[[#This Row],[Datum]])=10),1,0.8))*jaar_zip[[#This Row],[graaddagen]],"")</f>
        <v>2.3200000000000003</v>
      </c>
      <c r="O2651" s="101">
        <f>IF(ISNUMBER(jaar_zip[[#This Row],[etmaaltemperatuur]]),IF(jaar_zip[[#This Row],[etmaaltemperatuur]]&gt;stookgrens,jaar_zip[[#This Row],[etmaaltemperatuur]]-stookgrens,0),"")</f>
        <v>0</v>
      </c>
    </row>
    <row r="2652" spans="1:15" x14ac:dyDescent="0.25">
      <c r="A2652">
        <v>269</v>
      </c>
      <c r="B2652">
        <v>20240703</v>
      </c>
      <c r="C2652">
        <v>4</v>
      </c>
      <c r="D2652">
        <v>13.9</v>
      </c>
      <c r="E2652">
        <v>1483</v>
      </c>
      <c r="F2652">
        <v>8.1999999999999993</v>
      </c>
      <c r="G2652">
        <v>1008.5</v>
      </c>
      <c r="H2652">
        <v>80</v>
      </c>
      <c r="I2652" s="101" t="s">
        <v>21</v>
      </c>
      <c r="J2652" s="1">
        <f>DATEVALUE(RIGHT(jaar_zip[[#This Row],[YYYYMMDD]],2)&amp;"-"&amp;MID(jaar_zip[[#This Row],[YYYYMMDD]],5,2)&amp;"-"&amp;LEFT(jaar_zip[[#This Row],[YYYYMMDD]],4))</f>
        <v>45476</v>
      </c>
      <c r="K2652" s="101" t="str">
        <f>IF(AND(VALUE(MONTH(jaar_zip[[#This Row],[Datum]]))=1,VALUE(WEEKNUM(jaar_zip[[#This Row],[Datum]],21))&gt;51),RIGHT(YEAR(jaar_zip[[#This Row],[Datum]])-1,2),RIGHT(YEAR(jaar_zip[[#This Row],[Datum]]),2))&amp;"-"&amp; TEXT(WEEKNUM(jaar_zip[[#This Row],[Datum]],21),"00")</f>
        <v>24-27</v>
      </c>
      <c r="L2652" s="101">
        <f>MONTH(jaar_zip[[#This Row],[Datum]])</f>
        <v>7</v>
      </c>
      <c r="M2652" s="101">
        <f>IF(ISNUMBER(jaar_zip[[#This Row],[etmaaltemperatuur]]),IF(jaar_zip[[#This Row],[etmaaltemperatuur]]&lt;stookgrens,stookgrens-jaar_zip[[#This Row],[etmaaltemperatuur]],0),"")</f>
        <v>4.0999999999999996</v>
      </c>
      <c r="N2652" s="101">
        <f>IF(ISNUMBER(jaar_zip[[#This Row],[graaddagen]]),IF(OR(MONTH(jaar_zip[[#This Row],[Datum]])=1,MONTH(jaar_zip[[#This Row],[Datum]])=2,MONTH(jaar_zip[[#This Row],[Datum]])=11,MONTH(jaar_zip[[#This Row],[Datum]])=12),1.1,IF(OR(MONTH(jaar_zip[[#This Row],[Datum]])=3,MONTH(jaar_zip[[#This Row],[Datum]])=10),1,0.8))*jaar_zip[[#This Row],[graaddagen]],"")</f>
        <v>3.28</v>
      </c>
      <c r="O2652" s="101">
        <f>IF(ISNUMBER(jaar_zip[[#This Row],[etmaaltemperatuur]]),IF(jaar_zip[[#This Row],[etmaaltemperatuur]]&gt;stookgrens,jaar_zip[[#This Row],[etmaaltemperatuur]]-stookgrens,0),"")</f>
        <v>0</v>
      </c>
    </row>
    <row r="2653" spans="1:15" x14ac:dyDescent="0.25">
      <c r="A2653">
        <v>269</v>
      </c>
      <c r="B2653">
        <v>20240704</v>
      </c>
      <c r="C2653">
        <v>6.5</v>
      </c>
      <c r="D2653">
        <v>15.8</v>
      </c>
      <c r="E2653">
        <v>2640</v>
      </c>
      <c r="F2653">
        <v>7.2</v>
      </c>
      <c r="G2653">
        <v>1006.7</v>
      </c>
      <c r="H2653">
        <v>67</v>
      </c>
      <c r="I2653" s="101" t="s">
        <v>21</v>
      </c>
      <c r="J2653" s="1">
        <f>DATEVALUE(RIGHT(jaar_zip[[#This Row],[YYYYMMDD]],2)&amp;"-"&amp;MID(jaar_zip[[#This Row],[YYYYMMDD]],5,2)&amp;"-"&amp;LEFT(jaar_zip[[#This Row],[YYYYMMDD]],4))</f>
        <v>45477</v>
      </c>
      <c r="K2653" s="101" t="str">
        <f>IF(AND(VALUE(MONTH(jaar_zip[[#This Row],[Datum]]))=1,VALUE(WEEKNUM(jaar_zip[[#This Row],[Datum]],21))&gt;51),RIGHT(YEAR(jaar_zip[[#This Row],[Datum]])-1,2),RIGHT(YEAR(jaar_zip[[#This Row],[Datum]]),2))&amp;"-"&amp; TEXT(WEEKNUM(jaar_zip[[#This Row],[Datum]],21),"00")</f>
        <v>24-27</v>
      </c>
      <c r="L2653" s="101">
        <f>MONTH(jaar_zip[[#This Row],[Datum]])</f>
        <v>7</v>
      </c>
      <c r="M2653" s="101">
        <f>IF(ISNUMBER(jaar_zip[[#This Row],[etmaaltemperatuur]]),IF(jaar_zip[[#This Row],[etmaaltemperatuur]]&lt;stookgrens,stookgrens-jaar_zip[[#This Row],[etmaaltemperatuur]],0),"")</f>
        <v>2.1999999999999993</v>
      </c>
      <c r="N2653" s="101">
        <f>IF(ISNUMBER(jaar_zip[[#This Row],[graaddagen]]),IF(OR(MONTH(jaar_zip[[#This Row],[Datum]])=1,MONTH(jaar_zip[[#This Row],[Datum]])=2,MONTH(jaar_zip[[#This Row],[Datum]])=11,MONTH(jaar_zip[[#This Row],[Datum]])=12),1.1,IF(OR(MONTH(jaar_zip[[#This Row],[Datum]])=3,MONTH(jaar_zip[[#This Row],[Datum]])=10),1,0.8))*jaar_zip[[#This Row],[graaddagen]],"")</f>
        <v>1.7599999999999996</v>
      </c>
      <c r="O2653" s="101">
        <f>IF(ISNUMBER(jaar_zip[[#This Row],[etmaaltemperatuur]]),IF(jaar_zip[[#This Row],[etmaaltemperatuur]]&gt;stookgrens,jaar_zip[[#This Row],[etmaaltemperatuur]]-stookgrens,0),"")</f>
        <v>0</v>
      </c>
    </row>
    <row r="2654" spans="1:15" x14ac:dyDescent="0.25">
      <c r="A2654">
        <v>269</v>
      </c>
      <c r="B2654">
        <v>20240705</v>
      </c>
      <c r="C2654">
        <v>5.4</v>
      </c>
      <c r="D2654">
        <v>15.8</v>
      </c>
      <c r="E2654">
        <v>957</v>
      </c>
      <c r="F2654">
        <v>1.2</v>
      </c>
      <c r="G2654">
        <v>1007.2</v>
      </c>
      <c r="H2654">
        <v>85</v>
      </c>
      <c r="I2654" s="101" t="s">
        <v>21</v>
      </c>
      <c r="J2654" s="1">
        <f>DATEVALUE(RIGHT(jaar_zip[[#This Row],[YYYYMMDD]],2)&amp;"-"&amp;MID(jaar_zip[[#This Row],[YYYYMMDD]],5,2)&amp;"-"&amp;LEFT(jaar_zip[[#This Row],[YYYYMMDD]],4))</f>
        <v>45478</v>
      </c>
      <c r="K2654" s="101" t="str">
        <f>IF(AND(VALUE(MONTH(jaar_zip[[#This Row],[Datum]]))=1,VALUE(WEEKNUM(jaar_zip[[#This Row],[Datum]],21))&gt;51),RIGHT(YEAR(jaar_zip[[#This Row],[Datum]])-1,2),RIGHT(YEAR(jaar_zip[[#This Row],[Datum]]),2))&amp;"-"&amp; TEXT(WEEKNUM(jaar_zip[[#This Row],[Datum]],21),"00")</f>
        <v>24-27</v>
      </c>
      <c r="L2654" s="101">
        <f>MONTH(jaar_zip[[#This Row],[Datum]])</f>
        <v>7</v>
      </c>
      <c r="M2654" s="101">
        <f>IF(ISNUMBER(jaar_zip[[#This Row],[etmaaltemperatuur]]),IF(jaar_zip[[#This Row],[etmaaltemperatuur]]&lt;stookgrens,stookgrens-jaar_zip[[#This Row],[etmaaltemperatuur]],0),"")</f>
        <v>2.1999999999999993</v>
      </c>
      <c r="N2654" s="101">
        <f>IF(ISNUMBER(jaar_zip[[#This Row],[graaddagen]]),IF(OR(MONTH(jaar_zip[[#This Row],[Datum]])=1,MONTH(jaar_zip[[#This Row],[Datum]])=2,MONTH(jaar_zip[[#This Row],[Datum]])=11,MONTH(jaar_zip[[#This Row],[Datum]])=12),1.1,IF(OR(MONTH(jaar_zip[[#This Row],[Datum]])=3,MONTH(jaar_zip[[#This Row],[Datum]])=10),1,0.8))*jaar_zip[[#This Row],[graaddagen]],"")</f>
        <v>1.7599999999999996</v>
      </c>
      <c r="O2654" s="101">
        <f>IF(ISNUMBER(jaar_zip[[#This Row],[etmaaltemperatuur]]),IF(jaar_zip[[#This Row],[etmaaltemperatuur]]&gt;stookgrens,jaar_zip[[#This Row],[etmaaltemperatuur]]-stookgrens,0),"")</f>
        <v>0</v>
      </c>
    </row>
    <row r="2655" spans="1:15" x14ac:dyDescent="0.25">
      <c r="A2655">
        <v>269</v>
      </c>
      <c r="B2655">
        <v>20240706</v>
      </c>
      <c r="C2655">
        <v>7.4</v>
      </c>
      <c r="D2655">
        <v>16</v>
      </c>
      <c r="E2655">
        <v>1571</v>
      </c>
      <c r="F2655">
        <v>8.1</v>
      </c>
      <c r="G2655">
        <v>1001.7</v>
      </c>
      <c r="H2655">
        <v>80</v>
      </c>
      <c r="I2655" s="101" t="s">
        <v>21</v>
      </c>
      <c r="J2655" s="1">
        <f>DATEVALUE(RIGHT(jaar_zip[[#This Row],[YYYYMMDD]],2)&amp;"-"&amp;MID(jaar_zip[[#This Row],[YYYYMMDD]],5,2)&amp;"-"&amp;LEFT(jaar_zip[[#This Row],[YYYYMMDD]],4))</f>
        <v>45479</v>
      </c>
      <c r="K2655" s="101" t="str">
        <f>IF(AND(VALUE(MONTH(jaar_zip[[#This Row],[Datum]]))=1,VALUE(WEEKNUM(jaar_zip[[#This Row],[Datum]],21))&gt;51),RIGHT(YEAR(jaar_zip[[#This Row],[Datum]])-1,2),RIGHT(YEAR(jaar_zip[[#This Row],[Datum]]),2))&amp;"-"&amp; TEXT(WEEKNUM(jaar_zip[[#This Row],[Datum]],21),"00")</f>
        <v>24-27</v>
      </c>
      <c r="L2655" s="101">
        <f>MONTH(jaar_zip[[#This Row],[Datum]])</f>
        <v>7</v>
      </c>
      <c r="M2655" s="101">
        <f>IF(ISNUMBER(jaar_zip[[#This Row],[etmaaltemperatuur]]),IF(jaar_zip[[#This Row],[etmaaltemperatuur]]&lt;stookgrens,stookgrens-jaar_zip[[#This Row],[etmaaltemperatuur]],0),"")</f>
        <v>2</v>
      </c>
      <c r="N2655" s="101">
        <f>IF(ISNUMBER(jaar_zip[[#This Row],[graaddagen]]),IF(OR(MONTH(jaar_zip[[#This Row],[Datum]])=1,MONTH(jaar_zip[[#This Row],[Datum]])=2,MONTH(jaar_zip[[#This Row],[Datum]])=11,MONTH(jaar_zip[[#This Row],[Datum]])=12),1.1,IF(OR(MONTH(jaar_zip[[#This Row],[Datum]])=3,MONTH(jaar_zip[[#This Row],[Datum]])=10),1,0.8))*jaar_zip[[#This Row],[graaddagen]],"")</f>
        <v>1.6</v>
      </c>
      <c r="O2655" s="101">
        <f>IF(ISNUMBER(jaar_zip[[#This Row],[etmaaltemperatuur]]),IF(jaar_zip[[#This Row],[etmaaltemperatuur]]&gt;stookgrens,jaar_zip[[#This Row],[etmaaltemperatuur]]-stookgrens,0),"")</f>
        <v>0</v>
      </c>
    </row>
    <row r="2656" spans="1:15" x14ac:dyDescent="0.25">
      <c r="A2656">
        <v>269</v>
      </c>
      <c r="B2656">
        <v>20240707</v>
      </c>
      <c r="C2656">
        <v>4.9000000000000004</v>
      </c>
      <c r="D2656">
        <v>14.6</v>
      </c>
      <c r="E2656">
        <v>1752</v>
      </c>
      <c r="F2656">
        <v>1.4</v>
      </c>
      <c r="G2656">
        <v>1011.7</v>
      </c>
      <c r="H2656">
        <v>81</v>
      </c>
      <c r="I2656" s="101" t="s">
        <v>21</v>
      </c>
      <c r="J2656" s="1">
        <f>DATEVALUE(RIGHT(jaar_zip[[#This Row],[YYYYMMDD]],2)&amp;"-"&amp;MID(jaar_zip[[#This Row],[YYYYMMDD]],5,2)&amp;"-"&amp;LEFT(jaar_zip[[#This Row],[YYYYMMDD]],4))</f>
        <v>45480</v>
      </c>
      <c r="K2656" s="101" t="str">
        <f>IF(AND(VALUE(MONTH(jaar_zip[[#This Row],[Datum]]))=1,VALUE(WEEKNUM(jaar_zip[[#This Row],[Datum]],21))&gt;51),RIGHT(YEAR(jaar_zip[[#This Row],[Datum]])-1,2),RIGHT(YEAR(jaar_zip[[#This Row],[Datum]]),2))&amp;"-"&amp; TEXT(WEEKNUM(jaar_zip[[#This Row],[Datum]],21),"00")</f>
        <v>24-27</v>
      </c>
      <c r="L2656" s="101">
        <f>MONTH(jaar_zip[[#This Row],[Datum]])</f>
        <v>7</v>
      </c>
      <c r="M2656" s="101">
        <f>IF(ISNUMBER(jaar_zip[[#This Row],[etmaaltemperatuur]]),IF(jaar_zip[[#This Row],[etmaaltemperatuur]]&lt;stookgrens,stookgrens-jaar_zip[[#This Row],[etmaaltemperatuur]],0),"")</f>
        <v>3.4000000000000004</v>
      </c>
      <c r="N2656" s="101">
        <f>IF(ISNUMBER(jaar_zip[[#This Row],[graaddagen]]),IF(OR(MONTH(jaar_zip[[#This Row],[Datum]])=1,MONTH(jaar_zip[[#This Row],[Datum]])=2,MONTH(jaar_zip[[#This Row],[Datum]])=11,MONTH(jaar_zip[[#This Row],[Datum]])=12),1.1,IF(OR(MONTH(jaar_zip[[#This Row],[Datum]])=3,MONTH(jaar_zip[[#This Row],[Datum]])=10),1,0.8))*jaar_zip[[#This Row],[graaddagen]],"")</f>
        <v>2.7200000000000006</v>
      </c>
      <c r="O2656" s="101">
        <f>IF(ISNUMBER(jaar_zip[[#This Row],[etmaaltemperatuur]]),IF(jaar_zip[[#This Row],[etmaaltemperatuur]]&gt;stookgrens,jaar_zip[[#This Row],[etmaaltemperatuur]]-stookgrens,0),"")</f>
        <v>0</v>
      </c>
    </row>
    <row r="2657" spans="1:15" x14ac:dyDescent="0.25">
      <c r="A2657">
        <v>269</v>
      </c>
      <c r="B2657">
        <v>20240708</v>
      </c>
      <c r="C2657">
        <v>3.1</v>
      </c>
      <c r="D2657">
        <v>16.7</v>
      </c>
      <c r="E2657">
        <v>2248</v>
      </c>
      <c r="F2657">
        <v>-0.1</v>
      </c>
      <c r="G2657">
        <v>1017</v>
      </c>
      <c r="H2657">
        <v>76</v>
      </c>
      <c r="I2657" s="101" t="s">
        <v>21</v>
      </c>
      <c r="J2657" s="1">
        <f>DATEVALUE(RIGHT(jaar_zip[[#This Row],[YYYYMMDD]],2)&amp;"-"&amp;MID(jaar_zip[[#This Row],[YYYYMMDD]],5,2)&amp;"-"&amp;LEFT(jaar_zip[[#This Row],[YYYYMMDD]],4))</f>
        <v>45481</v>
      </c>
      <c r="K2657" s="101" t="str">
        <f>IF(AND(VALUE(MONTH(jaar_zip[[#This Row],[Datum]]))=1,VALUE(WEEKNUM(jaar_zip[[#This Row],[Datum]],21))&gt;51),RIGHT(YEAR(jaar_zip[[#This Row],[Datum]])-1,2),RIGHT(YEAR(jaar_zip[[#This Row],[Datum]]),2))&amp;"-"&amp; TEXT(WEEKNUM(jaar_zip[[#This Row],[Datum]],21),"00")</f>
        <v>24-28</v>
      </c>
      <c r="L2657" s="101">
        <f>MONTH(jaar_zip[[#This Row],[Datum]])</f>
        <v>7</v>
      </c>
      <c r="M2657" s="101">
        <f>IF(ISNUMBER(jaar_zip[[#This Row],[etmaaltemperatuur]]),IF(jaar_zip[[#This Row],[etmaaltemperatuur]]&lt;stookgrens,stookgrens-jaar_zip[[#This Row],[etmaaltemperatuur]],0),"")</f>
        <v>1.3000000000000007</v>
      </c>
      <c r="N2657" s="101">
        <f>IF(ISNUMBER(jaar_zip[[#This Row],[graaddagen]]),IF(OR(MONTH(jaar_zip[[#This Row],[Datum]])=1,MONTH(jaar_zip[[#This Row],[Datum]])=2,MONTH(jaar_zip[[#This Row],[Datum]])=11,MONTH(jaar_zip[[#This Row],[Datum]])=12),1.1,IF(OR(MONTH(jaar_zip[[#This Row],[Datum]])=3,MONTH(jaar_zip[[#This Row],[Datum]])=10),1,0.8))*jaar_zip[[#This Row],[graaddagen]],"")</f>
        <v>1.0400000000000007</v>
      </c>
      <c r="O2657" s="101">
        <f>IF(ISNUMBER(jaar_zip[[#This Row],[etmaaltemperatuur]]),IF(jaar_zip[[#This Row],[etmaaltemperatuur]]&gt;stookgrens,jaar_zip[[#This Row],[etmaaltemperatuur]]-stookgrens,0),"")</f>
        <v>0</v>
      </c>
    </row>
    <row r="2658" spans="1:15" x14ac:dyDescent="0.25">
      <c r="A2658">
        <v>269</v>
      </c>
      <c r="B2658">
        <v>20240709</v>
      </c>
      <c r="C2658">
        <v>3.2</v>
      </c>
      <c r="D2658">
        <v>21</v>
      </c>
      <c r="E2658">
        <v>1901</v>
      </c>
      <c r="F2658">
        <v>9.6999999999999993</v>
      </c>
      <c r="G2658">
        <v>1013.1</v>
      </c>
      <c r="H2658">
        <v>74</v>
      </c>
      <c r="I2658" s="101" t="s">
        <v>21</v>
      </c>
      <c r="J2658" s="1">
        <f>DATEVALUE(RIGHT(jaar_zip[[#This Row],[YYYYMMDD]],2)&amp;"-"&amp;MID(jaar_zip[[#This Row],[YYYYMMDD]],5,2)&amp;"-"&amp;LEFT(jaar_zip[[#This Row],[YYYYMMDD]],4))</f>
        <v>45482</v>
      </c>
      <c r="K2658" s="101" t="str">
        <f>IF(AND(VALUE(MONTH(jaar_zip[[#This Row],[Datum]]))=1,VALUE(WEEKNUM(jaar_zip[[#This Row],[Datum]],21))&gt;51),RIGHT(YEAR(jaar_zip[[#This Row],[Datum]])-1,2),RIGHT(YEAR(jaar_zip[[#This Row],[Datum]]),2))&amp;"-"&amp; TEXT(WEEKNUM(jaar_zip[[#This Row],[Datum]],21),"00")</f>
        <v>24-28</v>
      </c>
      <c r="L2658" s="101">
        <f>MONTH(jaar_zip[[#This Row],[Datum]])</f>
        <v>7</v>
      </c>
      <c r="M2658" s="101">
        <f>IF(ISNUMBER(jaar_zip[[#This Row],[etmaaltemperatuur]]),IF(jaar_zip[[#This Row],[etmaaltemperatuur]]&lt;stookgrens,stookgrens-jaar_zip[[#This Row],[etmaaltemperatuur]],0),"")</f>
        <v>0</v>
      </c>
      <c r="N2658" s="101">
        <f>IF(ISNUMBER(jaar_zip[[#This Row],[graaddagen]]),IF(OR(MONTH(jaar_zip[[#This Row],[Datum]])=1,MONTH(jaar_zip[[#This Row],[Datum]])=2,MONTH(jaar_zip[[#This Row],[Datum]])=11,MONTH(jaar_zip[[#This Row],[Datum]])=12),1.1,IF(OR(MONTH(jaar_zip[[#This Row],[Datum]])=3,MONTH(jaar_zip[[#This Row],[Datum]])=10),1,0.8))*jaar_zip[[#This Row],[graaddagen]],"")</f>
        <v>0</v>
      </c>
      <c r="O2658" s="101">
        <f>IF(ISNUMBER(jaar_zip[[#This Row],[etmaaltemperatuur]]),IF(jaar_zip[[#This Row],[etmaaltemperatuur]]&gt;stookgrens,jaar_zip[[#This Row],[etmaaltemperatuur]]-stookgrens,0),"")</f>
        <v>3</v>
      </c>
    </row>
    <row r="2659" spans="1:15" x14ac:dyDescent="0.25">
      <c r="A2659">
        <v>269</v>
      </c>
      <c r="B2659">
        <v>20240710</v>
      </c>
      <c r="C2659">
        <v>4.3</v>
      </c>
      <c r="D2659">
        <v>18.8</v>
      </c>
      <c r="E2659">
        <v>1779</v>
      </c>
      <c r="F2659">
        <v>2.9</v>
      </c>
      <c r="G2659">
        <v>1014.2</v>
      </c>
      <c r="H2659">
        <v>81</v>
      </c>
      <c r="I2659" s="101" t="s">
        <v>21</v>
      </c>
      <c r="J2659" s="1">
        <f>DATEVALUE(RIGHT(jaar_zip[[#This Row],[YYYYMMDD]],2)&amp;"-"&amp;MID(jaar_zip[[#This Row],[YYYYMMDD]],5,2)&amp;"-"&amp;LEFT(jaar_zip[[#This Row],[YYYYMMDD]],4))</f>
        <v>45483</v>
      </c>
      <c r="K2659" s="101" t="str">
        <f>IF(AND(VALUE(MONTH(jaar_zip[[#This Row],[Datum]]))=1,VALUE(WEEKNUM(jaar_zip[[#This Row],[Datum]],21))&gt;51),RIGHT(YEAR(jaar_zip[[#This Row],[Datum]])-1,2),RIGHT(YEAR(jaar_zip[[#This Row],[Datum]]),2))&amp;"-"&amp; TEXT(WEEKNUM(jaar_zip[[#This Row],[Datum]],21),"00")</f>
        <v>24-28</v>
      </c>
      <c r="L2659" s="101">
        <f>MONTH(jaar_zip[[#This Row],[Datum]])</f>
        <v>7</v>
      </c>
      <c r="M2659" s="101">
        <f>IF(ISNUMBER(jaar_zip[[#This Row],[etmaaltemperatuur]]),IF(jaar_zip[[#This Row],[etmaaltemperatuur]]&lt;stookgrens,stookgrens-jaar_zip[[#This Row],[etmaaltemperatuur]],0),"")</f>
        <v>0</v>
      </c>
      <c r="N2659" s="101">
        <f>IF(ISNUMBER(jaar_zip[[#This Row],[graaddagen]]),IF(OR(MONTH(jaar_zip[[#This Row],[Datum]])=1,MONTH(jaar_zip[[#This Row],[Datum]])=2,MONTH(jaar_zip[[#This Row],[Datum]])=11,MONTH(jaar_zip[[#This Row],[Datum]])=12),1.1,IF(OR(MONTH(jaar_zip[[#This Row],[Datum]])=3,MONTH(jaar_zip[[#This Row],[Datum]])=10),1,0.8))*jaar_zip[[#This Row],[graaddagen]],"")</f>
        <v>0</v>
      </c>
      <c r="O2659" s="101">
        <f>IF(ISNUMBER(jaar_zip[[#This Row],[etmaaltemperatuur]]),IF(jaar_zip[[#This Row],[etmaaltemperatuur]]&gt;stookgrens,jaar_zip[[#This Row],[etmaaltemperatuur]]-stookgrens,0),"")</f>
        <v>0.80000000000000071</v>
      </c>
    </row>
    <row r="2660" spans="1:15" x14ac:dyDescent="0.25">
      <c r="A2660">
        <v>269</v>
      </c>
      <c r="B2660">
        <v>20240711</v>
      </c>
      <c r="C2660">
        <v>3.4</v>
      </c>
      <c r="D2660">
        <v>17.100000000000001</v>
      </c>
      <c r="E2660">
        <v>1972</v>
      </c>
      <c r="F2660">
        <v>0</v>
      </c>
      <c r="G2660">
        <v>1016.9</v>
      </c>
      <c r="H2660">
        <v>77</v>
      </c>
      <c r="I2660" s="101" t="s">
        <v>21</v>
      </c>
      <c r="J2660" s="1">
        <f>DATEVALUE(RIGHT(jaar_zip[[#This Row],[YYYYMMDD]],2)&amp;"-"&amp;MID(jaar_zip[[#This Row],[YYYYMMDD]],5,2)&amp;"-"&amp;LEFT(jaar_zip[[#This Row],[YYYYMMDD]],4))</f>
        <v>45484</v>
      </c>
      <c r="K2660" s="101" t="str">
        <f>IF(AND(VALUE(MONTH(jaar_zip[[#This Row],[Datum]]))=1,VALUE(WEEKNUM(jaar_zip[[#This Row],[Datum]],21))&gt;51),RIGHT(YEAR(jaar_zip[[#This Row],[Datum]])-1,2),RIGHT(YEAR(jaar_zip[[#This Row],[Datum]]),2))&amp;"-"&amp; TEXT(WEEKNUM(jaar_zip[[#This Row],[Datum]],21),"00")</f>
        <v>24-28</v>
      </c>
      <c r="L2660" s="101">
        <f>MONTH(jaar_zip[[#This Row],[Datum]])</f>
        <v>7</v>
      </c>
      <c r="M2660" s="101">
        <f>IF(ISNUMBER(jaar_zip[[#This Row],[etmaaltemperatuur]]),IF(jaar_zip[[#This Row],[etmaaltemperatuur]]&lt;stookgrens,stookgrens-jaar_zip[[#This Row],[etmaaltemperatuur]],0),"")</f>
        <v>0.89999999999999858</v>
      </c>
      <c r="N2660" s="101">
        <f>IF(ISNUMBER(jaar_zip[[#This Row],[graaddagen]]),IF(OR(MONTH(jaar_zip[[#This Row],[Datum]])=1,MONTH(jaar_zip[[#This Row],[Datum]])=2,MONTH(jaar_zip[[#This Row],[Datum]])=11,MONTH(jaar_zip[[#This Row],[Datum]])=12),1.1,IF(OR(MONTH(jaar_zip[[#This Row],[Datum]])=3,MONTH(jaar_zip[[#This Row],[Datum]])=10),1,0.8))*jaar_zip[[#This Row],[graaddagen]],"")</f>
        <v>0.71999999999999886</v>
      </c>
      <c r="O2660" s="101">
        <f>IF(ISNUMBER(jaar_zip[[#This Row],[etmaaltemperatuur]]),IF(jaar_zip[[#This Row],[etmaaltemperatuur]]&gt;stookgrens,jaar_zip[[#This Row],[etmaaltemperatuur]]-stookgrens,0),"")</f>
        <v>0</v>
      </c>
    </row>
    <row r="2661" spans="1:15" x14ac:dyDescent="0.25">
      <c r="A2661">
        <v>269</v>
      </c>
      <c r="B2661">
        <v>20240712</v>
      </c>
      <c r="C2661">
        <v>3.9</v>
      </c>
      <c r="D2661">
        <v>14.6</v>
      </c>
      <c r="E2661">
        <v>549</v>
      </c>
      <c r="F2661">
        <v>23.3</v>
      </c>
      <c r="G2661">
        <v>1012.5</v>
      </c>
      <c r="H2661">
        <v>91</v>
      </c>
      <c r="I2661" s="101" t="s">
        <v>21</v>
      </c>
      <c r="J2661" s="1">
        <f>DATEVALUE(RIGHT(jaar_zip[[#This Row],[YYYYMMDD]],2)&amp;"-"&amp;MID(jaar_zip[[#This Row],[YYYYMMDD]],5,2)&amp;"-"&amp;LEFT(jaar_zip[[#This Row],[YYYYMMDD]],4))</f>
        <v>45485</v>
      </c>
      <c r="K2661" s="101" t="str">
        <f>IF(AND(VALUE(MONTH(jaar_zip[[#This Row],[Datum]]))=1,VALUE(WEEKNUM(jaar_zip[[#This Row],[Datum]],21))&gt;51),RIGHT(YEAR(jaar_zip[[#This Row],[Datum]])-1,2),RIGHT(YEAR(jaar_zip[[#This Row],[Datum]]),2))&amp;"-"&amp; TEXT(WEEKNUM(jaar_zip[[#This Row],[Datum]],21),"00")</f>
        <v>24-28</v>
      </c>
      <c r="L2661" s="101">
        <f>MONTH(jaar_zip[[#This Row],[Datum]])</f>
        <v>7</v>
      </c>
      <c r="M2661" s="101">
        <f>IF(ISNUMBER(jaar_zip[[#This Row],[etmaaltemperatuur]]),IF(jaar_zip[[#This Row],[etmaaltemperatuur]]&lt;stookgrens,stookgrens-jaar_zip[[#This Row],[etmaaltemperatuur]],0),"")</f>
        <v>3.4000000000000004</v>
      </c>
      <c r="N2661" s="101">
        <f>IF(ISNUMBER(jaar_zip[[#This Row],[graaddagen]]),IF(OR(MONTH(jaar_zip[[#This Row],[Datum]])=1,MONTH(jaar_zip[[#This Row],[Datum]])=2,MONTH(jaar_zip[[#This Row],[Datum]])=11,MONTH(jaar_zip[[#This Row],[Datum]])=12),1.1,IF(OR(MONTH(jaar_zip[[#This Row],[Datum]])=3,MONTH(jaar_zip[[#This Row],[Datum]])=10),1,0.8))*jaar_zip[[#This Row],[graaddagen]],"")</f>
        <v>2.7200000000000006</v>
      </c>
      <c r="O2661" s="101">
        <f>IF(ISNUMBER(jaar_zip[[#This Row],[etmaaltemperatuur]]),IF(jaar_zip[[#This Row],[etmaaltemperatuur]]&gt;stookgrens,jaar_zip[[#This Row],[etmaaltemperatuur]]-stookgrens,0),"")</f>
        <v>0</v>
      </c>
    </row>
    <row r="2662" spans="1:15" x14ac:dyDescent="0.25">
      <c r="A2662">
        <v>269</v>
      </c>
      <c r="B2662">
        <v>20240713</v>
      </c>
      <c r="C2662">
        <v>5.8</v>
      </c>
      <c r="D2662">
        <v>15.1</v>
      </c>
      <c r="E2662">
        <v>1531</v>
      </c>
      <c r="F2662">
        <v>0.8</v>
      </c>
      <c r="G2662">
        <v>1010.5</v>
      </c>
      <c r="H2662">
        <v>85</v>
      </c>
      <c r="I2662" s="101" t="s">
        <v>21</v>
      </c>
      <c r="J2662" s="1">
        <f>DATEVALUE(RIGHT(jaar_zip[[#This Row],[YYYYMMDD]],2)&amp;"-"&amp;MID(jaar_zip[[#This Row],[YYYYMMDD]],5,2)&amp;"-"&amp;LEFT(jaar_zip[[#This Row],[YYYYMMDD]],4))</f>
        <v>45486</v>
      </c>
      <c r="K2662" s="101" t="str">
        <f>IF(AND(VALUE(MONTH(jaar_zip[[#This Row],[Datum]]))=1,VALUE(WEEKNUM(jaar_zip[[#This Row],[Datum]],21))&gt;51),RIGHT(YEAR(jaar_zip[[#This Row],[Datum]])-1,2),RIGHT(YEAR(jaar_zip[[#This Row],[Datum]]),2))&amp;"-"&amp; TEXT(WEEKNUM(jaar_zip[[#This Row],[Datum]],21),"00")</f>
        <v>24-28</v>
      </c>
      <c r="L2662" s="101">
        <f>MONTH(jaar_zip[[#This Row],[Datum]])</f>
        <v>7</v>
      </c>
      <c r="M2662" s="101">
        <f>IF(ISNUMBER(jaar_zip[[#This Row],[etmaaltemperatuur]]),IF(jaar_zip[[#This Row],[etmaaltemperatuur]]&lt;stookgrens,stookgrens-jaar_zip[[#This Row],[etmaaltemperatuur]],0),"")</f>
        <v>2.9000000000000004</v>
      </c>
      <c r="N2662" s="101">
        <f>IF(ISNUMBER(jaar_zip[[#This Row],[graaddagen]]),IF(OR(MONTH(jaar_zip[[#This Row],[Datum]])=1,MONTH(jaar_zip[[#This Row],[Datum]])=2,MONTH(jaar_zip[[#This Row],[Datum]])=11,MONTH(jaar_zip[[#This Row],[Datum]])=12),1.1,IF(OR(MONTH(jaar_zip[[#This Row],[Datum]])=3,MONTH(jaar_zip[[#This Row],[Datum]])=10),1,0.8))*jaar_zip[[#This Row],[graaddagen]],"")</f>
        <v>2.3200000000000003</v>
      </c>
      <c r="O2662" s="101">
        <f>IF(ISNUMBER(jaar_zip[[#This Row],[etmaaltemperatuur]]),IF(jaar_zip[[#This Row],[etmaaltemperatuur]]&gt;stookgrens,jaar_zip[[#This Row],[etmaaltemperatuur]]-stookgrens,0),"")</f>
        <v>0</v>
      </c>
    </row>
    <row r="2663" spans="1:15" x14ac:dyDescent="0.25">
      <c r="A2663">
        <v>269</v>
      </c>
      <c r="B2663">
        <v>20240714</v>
      </c>
      <c r="C2663">
        <v>5</v>
      </c>
      <c r="D2663">
        <v>16.100000000000001</v>
      </c>
      <c r="E2663">
        <v>1964</v>
      </c>
      <c r="F2663">
        <v>0</v>
      </c>
      <c r="G2663">
        <v>1011.6</v>
      </c>
      <c r="H2663">
        <v>74</v>
      </c>
      <c r="I2663" s="101" t="s">
        <v>21</v>
      </c>
      <c r="J2663" s="1">
        <f>DATEVALUE(RIGHT(jaar_zip[[#This Row],[YYYYMMDD]],2)&amp;"-"&amp;MID(jaar_zip[[#This Row],[YYYYMMDD]],5,2)&amp;"-"&amp;LEFT(jaar_zip[[#This Row],[YYYYMMDD]],4))</f>
        <v>45487</v>
      </c>
      <c r="K2663" s="101" t="str">
        <f>IF(AND(VALUE(MONTH(jaar_zip[[#This Row],[Datum]]))=1,VALUE(WEEKNUM(jaar_zip[[#This Row],[Datum]],21))&gt;51),RIGHT(YEAR(jaar_zip[[#This Row],[Datum]])-1,2),RIGHT(YEAR(jaar_zip[[#This Row],[Datum]]),2))&amp;"-"&amp; TEXT(WEEKNUM(jaar_zip[[#This Row],[Datum]],21),"00")</f>
        <v>24-28</v>
      </c>
      <c r="L2663" s="101">
        <f>MONTH(jaar_zip[[#This Row],[Datum]])</f>
        <v>7</v>
      </c>
      <c r="M2663" s="101">
        <f>IF(ISNUMBER(jaar_zip[[#This Row],[etmaaltemperatuur]]),IF(jaar_zip[[#This Row],[etmaaltemperatuur]]&lt;stookgrens,stookgrens-jaar_zip[[#This Row],[etmaaltemperatuur]],0),"")</f>
        <v>1.8999999999999986</v>
      </c>
      <c r="N2663" s="101">
        <f>IF(ISNUMBER(jaar_zip[[#This Row],[graaddagen]]),IF(OR(MONTH(jaar_zip[[#This Row],[Datum]])=1,MONTH(jaar_zip[[#This Row],[Datum]])=2,MONTH(jaar_zip[[#This Row],[Datum]])=11,MONTH(jaar_zip[[#This Row],[Datum]])=12),1.1,IF(OR(MONTH(jaar_zip[[#This Row],[Datum]])=3,MONTH(jaar_zip[[#This Row],[Datum]])=10),1,0.8))*jaar_zip[[#This Row],[graaddagen]],"")</f>
        <v>1.5199999999999989</v>
      </c>
      <c r="O2663" s="101">
        <f>IF(ISNUMBER(jaar_zip[[#This Row],[etmaaltemperatuur]]),IF(jaar_zip[[#This Row],[etmaaltemperatuur]]&gt;stookgrens,jaar_zip[[#This Row],[etmaaltemperatuur]]-stookgrens,0),"")</f>
        <v>0</v>
      </c>
    </row>
    <row r="2664" spans="1:15" x14ac:dyDescent="0.25">
      <c r="A2664">
        <v>269</v>
      </c>
      <c r="B2664">
        <v>20240715</v>
      </c>
      <c r="C2664">
        <v>2.5</v>
      </c>
      <c r="D2664">
        <v>19.100000000000001</v>
      </c>
      <c r="E2664">
        <v>2466</v>
      </c>
      <c r="F2664">
        <v>2.9</v>
      </c>
      <c r="G2664">
        <v>1010.3</v>
      </c>
      <c r="H2664">
        <v>71</v>
      </c>
      <c r="I2664" s="101" t="s">
        <v>21</v>
      </c>
      <c r="J2664" s="1">
        <f>DATEVALUE(RIGHT(jaar_zip[[#This Row],[YYYYMMDD]],2)&amp;"-"&amp;MID(jaar_zip[[#This Row],[YYYYMMDD]],5,2)&amp;"-"&amp;LEFT(jaar_zip[[#This Row],[YYYYMMDD]],4))</f>
        <v>45488</v>
      </c>
      <c r="K2664" s="101" t="str">
        <f>IF(AND(VALUE(MONTH(jaar_zip[[#This Row],[Datum]]))=1,VALUE(WEEKNUM(jaar_zip[[#This Row],[Datum]],21))&gt;51),RIGHT(YEAR(jaar_zip[[#This Row],[Datum]])-1,2),RIGHT(YEAR(jaar_zip[[#This Row],[Datum]]),2))&amp;"-"&amp; TEXT(WEEKNUM(jaar_zip[[#This Row],[Datum]],21),"00")</f>
        <v>24-29</v>
      </c>
      <c r="L2664" s="101">
        <f>MONTH(jaar_zip[[#This Row],[Datum]])</f>
        <v>7</v>
      </c>
      <c r="M2664" s="101">
        <f>IF(ISNUMBER(jaar_zip[[#This Row],[etmaaltemperatuur]]),IF(jaar_zip[[#This Row],[etmaaltemperatuur]]&lt;stookgrens,stookgrens-jaar_zip[[#This Row],[etmaaltemperatuur]],0),"")</f>
        <v>0</v>
      </c>
      <c r="N2664" s="101">
        <f>IF(ISNUMBER(jaar_zip[[#This Row],[graaddagen]]),IF(OR(MONTH(jaar_zip[[#This Row],[Datum]])=1,MONTH(jaar_zip[[#This Row],[Datum]])=2,MONTH(jaar_zip[[#This Row],[Datum]])=11,MONTH(jaar_zip[[#This Row],[Datum]])=12),1.1,IF(OR(MONTH(jaar_zip[[#This Row],[Datum]])=3,MONTH(jaar_zip[[#This Row],[Datum]])=10),1,0.8))*jaar_zip[[#This Row],[graaddagen]],"")</f>
        <v>0</v>
      </c>
      <c r="O2664" s="101">
        <f>IF(ISNUMBER(jaar_zip[[#This Row],[etmaaltemperatuur]]),IF(jaar_zip[[#This Row],[etmaaltemperatuur]]&gt;stookgrens,jaar_zip[[#This Row],[etmaaltemperatuur]]-stookgrens,0),"")</f>
        <v>1.1000000000000014</v>
      </c>
    </row>
    <row r="2665" spans="1:15" x14ac:dyDescent="0.25">
      <c r="A2665">
        <v>269</v>
      </c>
      <c r="B2665">
        <v>20240716</v>
      </c>
      <c r="C2665">
        <v>6.1</v>
      </c>
      <c r="D2665">
        <v>17.899999999999999</v>
      </c>
      <c r="E2665">
        <v>1727</v>
      </c>
      <c r="F2665">
        <v>4.5</v>
      </c>
      <c r="G2665">
        <v>1009.5</v>
      </c>
      <c r="H2665">
        <v>82</v>
      </c>
      <c r="I2665" s="101" t="s">
        <v>21</v>
      </c>
      <c r="J2665" s="1">
        <f>DATEVALUE(RIGHT(jaar_zip[[#This Row],[YYYYMMDD]],2)&amp;"-"&amp;MID(jaar_zip[[#This Row],[YYYYMMDD]],5,2)&amp;"-"&amp;LEFT(jaar_zip[[#This Row],[YYYYMMDD]],4))</f>
        <v>45489</v>
      </c>
      <c r="K2665" s="101" t="str">
        <f>IF(AND(VALUE(MONTH(jaar_zip[[#This Row],[Datum]]))=1,VALUE(WEEKNUM(jaar_zip[[#This Row],[Datum]],21))&gt;51),RIGHT(YEAR(jaar_zip[[#This Row],[Datum]])-1,2),RIGHT(YEAR(jaar_zip[[#This Row],[Datum]]),2))&amp;"-"&amp; TEXT(WEEKNUM(jaar_zip[[#This Row],[Datum]],21),"00")</f>
        <v>24-29</v>
      </c>
      <c r="L2665" s="101">
        <f>MONTH(jaar_zip[[#This Row],[Datum]])</f>
        <v>7</v>
      </c>
      <c r="M2665" s="101">
        <f>IF(ISNUMBER(jaar_zip[[#This Row],[etmaaltemperatuur]]),IF(jaar_zip[[#This Row],[etmaaltemperatuur]]&lt;stookgrens,stookgrens-jaar_zip[[#This Row],[etmaaltemperatuur]],0),"")</f>
        <v>0.10000000000000142</v>
      </c>
      <c r="N2665" s="101">
        <f>IF(ISNUMBER(jaar_zip[[#This Row],[graaddagen]]),IF(OR(MONTH(jaar_zip[[#This Row],[Datum]])=1,MONTH(jaar_zip[[#This Row],[Datum]])=2,MONTH(jaar_zip[[#This Row],[Datum]])=11,MONTH(jaar_zip[[#This Row],[Datum]])=12),1.1,IF(OR(MONTH(jaar_zip[[#This Row],[Datum]])=3,MONTH(jaar_zip[[#This Row],[Datum]])=10),1,0.8))*jaar_zip[[#This Row],[graaddagen]],"")</f>
        <v>8.000000000000114E-2</v>
      </c>
      <c r="O2665" s="101">
        <f>IF(ISNUMBER(jaar_zip[[#This Row],[etmaaltemperatuur]]),IF(jaar_zip[[#This Row],[etmaaltemperatuur]]&gt;stookgrens,jaar_zip[[#This Row],[etmaaltemperatuur]]-stookgrens,0),"")</f>
        <v>0</v>
      </c>
    </row>
    <row r="2666" spans="1:15" x14ac:dyDescent="0.25">
      <c r="A2666">
        <v>269</v>
      </c>
      <c r="B2666">
        <v>20240717</v>
      </c>
      <c r="C2666">
        <v>3.7</v>
      </c>
      <c r="D2666">
        <v>17.8</v>
      </c>
      <c r="E2666">
        <v>2572</v>
      </c>
      <c r="F2666">
        <v>0.7</v>
      </c>
      <c r="G2666">
        <v>1019.9</v>
      </c>
      <c r="H2666">
        <v>81</v>
      </c>
      <c r="I2666" s="101" t="s">
        <v>21</v>
      </c>
      <c r="J2666" s="1">
        <f>DATEVALUE(RIGHT(jaar_zip[[#This Row],[YYYYMMDD]],2)&amp;"-"&amp;MID(jaar_zip[[#This Row],[YYYYMMDD]],5,2)&amp;"-"&amp;LEFT(jaar_zip[[#This Row],[YYYYMMDD]],4))</f>
        <v>45490</v>
      </c>
      <c r="K2666" s="101" t="str">
        <f>IF(AND(VALUE(MONTH(jaar_zip[[#This Row],[Datum]]))=1,VALUE(WEEKNUM(jaar_zip[[#This Row],[Datum]],21))&gt;51),RIGHT(YEAR(jaar_zip[[#This Row],[Datum]])-1,2),RIGHT(YEAR(jaar_zip[[#This Row],[Datum]]),2))&amp;"-"&amp; TEXT(WEEKNUM(jaar_zip[[#This Row],[Datum]],21),"00")</f>
        <v>24-29</v>
      </c>
      <c r="L2666" s="101">
        <f>MONTH(jaar_zip[[#This Row],[Datum]])</f>
        <v>7</v>
      </c>
      <c r="M2666" s="101">
        <f>IF(ISNUMBER(jaar_zip[[#This Row],[etmaaltemperatuur]]),IF(jaar_zip[[#This Row],[etmaaltemperatuur]]&lt;stookgrens,stookgrens-jaar_zip[[#This Row],[etmaaltemperatuur]],0),"")</f>
        <v>0.19999999999999929</v>
      </c>
      <c r="N2666" s="101">
        <f>IF(ISNUMBER(jaar_zip[[#This Row],[graaddagen]]),IF(OR(MONTH(jaar_zip[[#This Row],[Datum]])=1,MONTH(jaar_zip[[#This Row],[Datum]])=2,MONTH(jaar_zip[[#This Row],[Datum]])=11,MONTH(jaar_zip[[#This Row],[Datum]])=12),1.1,IF(OR(MONTH(jaar_zip[[#This Row],[Datum]])=3,MONTH(jaar_zip[[#This Row],[Datum]])=10),1,0.8))*jaar_zip[[#This Row],[graaddagen]],"")</f>
        <v>0.15999999999999945</v>
      </c>
      <c r="O2666" s="101">
        <f>IF(ISNUMBER(jaar_zip[[#This Row],[etmaaltemperatuur]]),IF(jaar_zip[[#This Row],[etmaaltemperatuur]]&gt;stookgrens,jaar_zip[[#This Row],[etmaaltemperatuur]]-stookgrens,0),"")</f>
        <v>0</v>
      </c>
    </row>
    <row r="2667" spans="1:15" x14ac:dyDescent="0.25">
      <c r="A2667">
        <v>269</v>
      </c>
      <c r="B2667">
        <v>20240718</v>
      </c>
      <c r="C2667">
        <v>2</v>
      </c>
      <c r="D2667">
        <v>19.2</v>
      </c>
      <c r="E2667">
        <v>2619</v>
      </c>
      <c r="F2667">
        <v>0</v>
      </c>
      <c r="G2667">
        <v>1022.4</v>
      </c>
      <c r="H2667">
        <v>76</v>
      </c>
      <c r="I2667" s="101" t="s">
        <v>21</v>
      </c>
      <c r="J2667" s="1">
        <f>DATEVALUE(RIGHT(jaar_zip[[#This Row],[YYYYMMDD]],2)&amp;"-"&amp;MID(jaar_zip[[#This Row],[YYYYMMDD]],5,2)&amp;"-"&amp;LEFT(jaar_zip[[#This Row],[YYYYMMDD]],4))</f>
        <v>45491</v>
      </c>
      <c r="K2667" s="101" t="str">
        <f>IF(AND(VALUE(MONTH(jaar_zip[[#This Row],[Datum]]))=1,VALUE(WEEKNUM(jaar_zip[[#This Row],[Datum]],21))&gt;51),RIGHT(YEAR(jaar_zip[[#This Row],[Datum]])-1,2),RIGHT(YEAR(jaar_zip[[#This Row],[Datum]]),2))&amp;"-"&amp; TEXT(WEEKNUM(jaar_zip[[#This Row],[Datum]],21),"00")</f>
        <v>24-29</v>
      </c>
      <c r="L2667" s="101">
        <f>MONTH(jaar_zip[[#This Row],[Datum]])</f>
        <v>7</v>
      </c>
      <c r="M2667" s="101">
        <f>IF(ISNUMBER(jaar_zip[[#This Row],[etmaaltemperatuur]]),IF(jaar_zip[[#This Row],[etmaaltemperatuur]]&lt;stookgrens,stookgrens-jaar_zip[[#This Row],[etmaaltemperatuur]],0),"")</f>
        <v>0</v>
      </c>
      <c r="N2667" s="101">
        <f>IF(ISNUMBER(jaar_zip[[#This Row],[graaddagen]]),IF(OR(MONTH(jaar_zip[[#This Row],[Datum]])=1,MONTH(jaar_zip[[#This Row],[Datum]])=2,MONTH(jaar_zip[[#This Row],[Datum]])=11,MONTH(jaar_zip[[#This Row],[Datum]])=12),1.1,IF(OR(MONTH(jaar_zip[[#This Row],[Datum]])=3,MONTH(jaar_zip[[#This Row],[Datum]])=10),1,0.8))*jaar_zip[[#This Row],[graaddagen]],"")</f>
        <v>0</v>
      </c>
      <c r="O2667" s="101">
        <f>IF(ISNUMBER(jaar_zip[[#This Row],[etmaaltemperatuur]]),IF(jaar_zip[[#This Row],[etmaaltemperatuur]]&gt;stookgrens,jaar_zip[[#This Row],[etmaaltemperatuur]]-stookgrens,0),"")</f>
        <v>1.1999999999999993</v>
      </c>
    </row>
    <row r="2668" spans="1:15" x14ac:dyDescent="0.25">
      <c r="A2668">
        <v>269</v>
      </c>
      <c r="B2668">
        <v>20240719</v>
      </c>
      <c r="C2668">
        <v>2.2999999999999998</v>
      </c>
      <c r="D2668">
        <v>22.5</v>
      </c>
      <c r="E2668">
        <v>1892</v>
      </c>
      <c r="F2668">
        <v>0</v>
      </c>
      <c r="G2668">
        <v>1018</v>
      </c>
      <c r="H2668">
        <v>70</v>
      </c>
      <c r="I2668" s="101" t="s">
        <v>21</v>
      </c>
      <c r="J2668" s="1">
        <f>DATEVALUE(RIGHT(jaar_zip[[#This Row],[YYYYMMDD]],2)&amp;"-"&amp;MID(jaar_zip[[#This Row],[YYYYMMDD]],5,2)&amp;"-"&amp;LEFT(jaar_zip[[#This Row],[YYYYMMDD]],4))</f>
        <v>45492</v>
      </c>
      <c r="K2668" s="101" t="str">
        <f>IF(AND(VALUE(MONTH(jaar_zip[[#This Row],[Datum]]))=1,VALUE(WEEKNUM(jaar_zip[[#This Row],[Datum]],21))&gt;51),RIGHT(YEAR(jaar_zip[[#This Row],[Datum]])-1,2),RIGHT(YEAR(jaar_zip[[#This Row],[Datum]]),2))&amp;"-"&amp; TEXT(WEEKNUM(jaar_zip[[#This Row],[Datum]],21),"00")</f>
        <v>24-29</v>
      </c>
      <c r="L2668" s="101">
        <f>MONTH(jaar_zip[[#This Row],[Datum]])</f>
        <v>7</v>
      </c>
      <c r="M2668" s="101">
        <f>IF(ISNUMBER(jaar_zip[[#This Row],[etmaaltemperatuur]]),IF(jaar_zip[[#This Row],[etmaaltemperatuur]]&lt;stookgrens,stookgrens-jaar_zip[[#This Row],[etmaaltemperatuur]],0),"")</f>
        <v>0</v>
      </c>
      <c r="N2668" s="101">
        <f>IF(ISNUMBER(jaar_zip[[#This Row],[graaddagen]]),IF(OR(MONTH(jaar_zip[[#This Row],[Datum]])=1,MONTH(jaar_zip[[#This Row],[Datum]])=2,MONTH(jaar_zip[[#This Row],[Datum]])=11,MONTH(jaar_zip[[#This Row],[Datum]])=12),1.1,IF(OR(MONTH(jaar_zip[[#This Row],[Datum]])=3,MONTH(jaar_zip[[#This Row],[Datum]])=10),1,0.8))*jaar_zip[[#This Row],[graaddagen]],"")</f>
        <v>0</v>
      </c>
      <c r="O2668" s="101">
        <f>IF(ISNUMBER(jaar_zip[[#This Row],[etmaaltemperatuur]]),IF(jaar_zip[[#This Row],[etmaaltemperatuur]]&gt;stookgrens,jaar_zip[[#This Row],[etmaaltemperatuur]]-stookgrens,0),"")</f>
        <v>4.5</v>
      </c>
    </row>
    <row r="2669" spans="1:15" x14ac:dyDescent="0.25">
      <c r="A2669">
        <v>269</v>
      </c>
      <c r="B2669">
        <v>20240720</v>
      </c>
      <c r="C2669">
        <v>2.1</v>
      </c>
      <c r="D2669">
        <v>23.7</v>
      </c>
      <c r="E2669">
        <v>2596</v>
      </c>
      <c r="F2669">
        <v>0.2</v>
      </c>
      <c r="G2669">
        <v>1009.1</v>
      </c>
      <c r="H2669">
        <v>67</v>
      </c>
      <c r="I2669" s="101" t="s">
        <v>21</v>
      </c>
      <c r="J2669" s="1">
        <f>DATEVALUE(RIGHT(jaar_zip[[#This Row],[YYYYMMDD]],2)&amp;"-"&amp;MID(jaar_zip[[#This Row],[YYYYMMDD]],5,2)&amp;"-"&amp;LEFT(jaar_zip[[#This Row],[YYYYMMDD]],4))</f>
        <v>45493</v>
      </c>
      <c r="K2669" s="101" t="str">
        <f>IF(AND(VALUE(MONTH(jaar_zip[[#This Row],[Datum]]))=1,VALUE(WEEKNUM(jaar_zip[[#This Row],[Datum]],21))&gt;51),RIGHT(YEAR(jaar_zip[[#This Row],[Datum]])-1,2),RIGHT(YEAR(jaar_zip[[#This Row],[Datum]]),2))&amp;"-"&amp; TEXT(WEEKNUM(jaar_zip[[#This Row],[Datum]],21),"00")</f>
        <v>24-29</v>
      </c>
      <c r="L2669" s="101">
        <f>MONTH(jaar_zip[[#This Row],[Datum]])</f>
        <v>7</v>
      </c>
      <c r="M2669" s="101">
        <f>IF(ISNUMBER(jaar_zip[[#This Row],[etmaaltemperatuur]]),IF(jaar_zip[[#This Row],[etmaaltemperatuur]]&lt;stookgrens,stookgrens-jaar_zip[[#This Row],[etmaaltemperatuur]],0),"")</f>
        <v>0</v>
      </c>
      <c r="N2669" s="101">
        <f>IF(ISNUMBER(jaar_zip[[#This Row],[graaddagen]]),IF(OR(MONTH(jaar_zip[[#This Row],[Datum]])=1,MONTH(jaar_zip[[#This Row],[Datum]])=2,MONTH(jaar_zip[[#This Row],[Datum]])=11,MONTH(jaar_zip[[#This Row],[Datum]])=12),1.1,IF(OR(MONTH(jaar_zip[[#This Row],[Datum]])=3,MONTH(jaar_zip[[#This Row],[Datum]])=10),1,0.8))*jaar_zip[[#This Row],[graaddagen]],"")</f>
        <v>0</v>
      </c>
      <c r="O2669" s="101">
        <f>IF(ISNUMBER(jaar_zip[[#This Row],[etmaaltemperatuur]]),IF(jaar_zip[[#This Row],[etmaaltemperatuur]]&gt;stookgrens,jaar_zip[[#This Row],[etmaaltemperatuur]]-stookgrens,0),"")</f>
        <v>5.6999999999999993</v>
      </c>
    </row>
    <row r="2670" spans="1:15" x14ac:dyDescent="0.25">
      <c r="A2670">
        <v>269</v>
      </c>
      <c r="B2670">
        <v>20240721</v>
      </c>
      <c r="C2670">
        <v>2.7</v>
      </c>
      <c r="D2670">
        <v>19.899999999999999</v>
      </c>
      <c r="E2670">
        <v>1118</v>
      </c>
      <c r="F2670">
        <v>4.0999999999999996</v>
      </c>
      <c r="G2670">
        <v>1008.9</v>
      </c>
      <c r="H2670">
        <v>85</v>
      </c>
      <c r="I2670" s="101" t="s">
        <v>21</v>
      </c>
      <c r="J2670" s="1">
        <f>DATEVALUE(RIGHT(jaar_zip[[#This Row],[YYYYMMDD]],2)&amp;"-"&amp;MID(jaar_zip[[#This Row],[YYYYMMDD]],5,2)&amp;"-"&amp;LEFT(jaar_zip[[#This Row],[YYYYMMDD]],4))</f>
        <v>45494</v>
      </c>
      <c r="K2670" s="101" t="str">
        <f>IF(AND(VALUE(MONTH(jaar_zip[[#This Row],[Datum]]))=1,VALUE(WEEKNUM(jaar_zip[[#This Row],[Datum]],21))&gt;51),RIGHT(YEAR(jaar_zip[[#This Row],[Datum]])-1,2),RIGHT(YEAR(jaar_zip[[#This Row],[Datum]]),2))&amp;"-"&amp; TEXT(WEEKNUM(jaar_zip[[#This Row],[Datum]],21),"00")</f>
        <v>24-29</v>
      </c>
      <c r="L2670" s="101">
        <f>MONTH(jaar_zip[[#This Row],[Datum]])</f>
        <v>7</v>
      </c>
      <c r="M2670" s="101">
        <f>IF(ISNUMBER(jaar_zip[[#This Row],[etmaaltemperatuur]]),IF(jaar_zip[[#This Row],[etmaaltemperatuur]]&lt;stookgrens,stookgrens-jaar_zip[[#This Row],[etmaaltemperatuur]],0),"")</f>
        <v>0</v>
      </c>
      <c r="N2670" s="101">
        <f>IF(ISNUMBER(jaar_zip[[#This Row],[graaddagen]]),IF(OR(MONTH(jaar_zip[[#This Row],[Datum]])=1,MONTH(jaar_zip[[#This Row],[Datum]])=2,MONTH(jaar_zip[[#This Row],[Datum]])=11,MONTH(jaar_zip[[#This Row],[Datum]])=12),1.1,IF(OR(MONTH(jaar_zip[[#This Row],[Datum]])=3,MONTH(jaar_zip[[#This Row],[Datum]])=10),1,0.8))*jaar_zip[[#This Row],[graaddagen]],"")</f>
        <v>0</v>
      </c>
      <c r="O2670" s="101">
        <f>IF(ISNUMBER(jaar_zip[[#This Row],[etmaaltemperatuur]]),IF(jaar_zip[[#This Row],[etmaaltemperatuur]]&gt;stookgrens,jaar_zip[[#This Row],[etmaaltemperatuur]]-stookgrens,0),"")</f>
        <v>1.8999999999999986</v>
      </c>
    </row>
    <row r="2671" spans="1:15" x14ac:dyDescent="0.25">
      <c r="A2671">
        <v>269</v>
      </c>
      <c r="B2671">
        <v>20240722</v>
      </c>
      <c r="C2671">
        <v>3.2</v>
      </c>
      <c r="D2671">
        <v>18.7</v>
      </c>
      <c r="E2671">
        <v>1904</v>
      </c>
      <c r="F2671">
        <v>-0.1</v>
      </c>
      <c r="G2671">
        <v>1015.9</v>
      </c>
      <c r="H2671">
        <v>77</v>
      </c>
      <c r="I2671" s="101" t="s">
        <v>21</v>
      </c>
      <c r="J2671" s="1">
        <f>DATEVALUE(RIGHT(jaar_zip[[#This Row],[YYYYMMDD]],2)&amp;"-"&amp;MID(jaar_zip[[#This Row],[YYYYMMDD]],5,2)&amp;"-"&amp;LEFT(jaar_zip[[#This Row],[YYYYMMDD]],4))</f>
        <v>45495</v>
      </c>
      <c r="K2671" s="101" t="str">
        <f>IF(AND(VALUE(MONTH(jaar_zip[[#This Row],[Datum]]))=1,VALUE(WEEKNUM(jaar_zip[[#This Row],[Datum]],21))&gt;51),RIGHT(YEAR(jaar_zip[[#This Row],[Datum]])-1,2),RIGHT(YEAR(jaar_zip[[#This Row],[Datum]]),2))&amp;"-"&amp; TEXT(WEEKNUM(jaar_zip[[#This Row],[Datum]],21),"00")</f>
        <v>24-30</v>
      </c>
      <c r="L2671" s="101">
        <f>MONTH(jaar_zip[[#This Row],[Datum]])</f>
        <v>7</v>
      </c>
      <c r="M2671" s="101">
        <f>IF(ISNUMBER(jaar_zip[[#This Row],[etmaaltemperatuur]]),IF(jaar_zip[[#This Row],[etmaaltemperatuur]]&lt;stookgrens,stookgrens-jaar_zip[[#This Row],[etmaaltemperatuur]],0),"")</f>
        <v>0</v>
      </c>
      <c r="N2671" s="101">
        <f>IF(ISNUMBER(jaar_zip[[#This Row],[graaddagen]]),IF(OR(MONTH(jaar_zip[[#This Row],[Datum]])=1,MONTH(jaar_zip[[#This Row],[Datum]])=2,MONTH(jaar_zip[[#This Row],[Datum]])=11,MONTH(jaar_zip[[#This Row],[Datum]])=12),1.1,IF(OR(MONTH(jaar_zip[[#This Row],[Datum]])=3,MONTH(jaar_zip[[#This Row],[Datum]])=10),1,0.8))*jaar_zip[[#This Row],[graaddagen]],"")</f>
        <v>0</v>
      </c>
      <c r="O2671" s="101">
        <f>IF(ISNUMBER(jaar_zip[[#This Row],[etmaaltemperatuur]]),IF(jaar_zip[[#This Row],[etmaaltemperatuur]]&gt;stookgrens,jaar_zip[[#This Row],[etmaaltemperatuur]]-stookgrens,0),"")</f>
        <v>0.69999999999999929</v>
      </c>
    </row>
    <row r="2672" spans="1:15" x14ac:dyDescent="0.25">
      <c r="A2672">
        <v>269</v>
      </c>
      <c r="B2672">
        <v>20240723</v>
      </c>
      <c r="C2672">
        <v>4.5999999999999996</v>
      </c>
      <c r="D2672">
        <v>19.600000000000001</v>
      </c>
      <c r="E2672">
        <v>1967</v>
      </c>
      <c r="F2672">
        <v>0</v>
      </c>
      <c r="G2672">
        <v>1016.1</v>
      </c>
      <c r="H2672">
        <v>78</v>
      </c>
      <c r="I2672" s="101" t="s">
        <v>21</v>
      </c>
      <c r="J2672" s="1">
        <f>DATEVALUE(RIGHT(jaar_zip[[#This Row],[YYYYMMDD]],2)&amp;"-"&amp;MID(jaar_zip[[#This Row],[YYYYMMDD]],5,2)&amp;"-"&amp;LEFT(jaar_zip[[#This Row],[YYYYMMDD]],4))</f>
        <v>45496</v>
      </c>
      <c r="K2672" s="101" t="str">
        <f>IF(AND(VALUE(MONTH(jaar_zip[[#This Row],[Datum]]))=1,VALUE(WEEKNUM(jaar_zip[[#This Row],[Datum]],21))&gt;51),RIGHT(YEAR(jaar_zip[[#This Row],[Datum]])-1,2),RIGHT(YEAR(jaar_zip[[#This Row],[Datum]]),2))&amp;"-"&amp; TEXT(WEEKNUM(jaar_zip[[#This Row],[Datum]],21),"00")</f>
        <v>24-30</v>
      </c>
      <c r="L2672" s="101">
        <f>MONTH(jaar_zip[[#This Row],[Datum]])</f>
        <v>7</v>
      </c>
      <c r="M2672" s="101">
        <f>IF(ISNUMBER(jaar_zip[[#This Row],[etmaaltemperatuur]]),IF(jaar_zip[[#This Row],[etmaaltemperatuur]]&lt;stookgrens,stookgrens-jaar_zip[[#This Row],[etmaaltemperatuur]],0),"")</f>
        <v>0</v>
      </c>
      <c r="N2672" s="101">
        <f>IF(ISNUMBER(jaar_zip[[#This Row],[graaddagen]]),IF(OR(MONTH(jaar_zip[[#This Row],[Datum]])=1,MONTH(jaar_zip[[#This Row],[Datum]])=2,MONTH(jaar_zip[[#This Row],[Datum]])=11,MONTH(jaar_zip[[#This Row],[Datum]])=12),1.1,IF(OR(MONTH(jaar_zip[[#This Row],[Datum]])=3,MONTH(jaar_zip[[#This Row],[Datum]])=10),1,0.8))*jaar_zip[[#This Row],[graaddagen]],"")</f>
        <v>0</v>
      </c>
      <c r="O2672" s="101">
        <f>IF(ISNUMBER(jaar_zip[[#This Row],[etmaaltemperatuur]]),IF(jaar_zip[[#This Row],[etmaaltemperatuur]]&gt;stookgrens,jaar_zip[[#This Row],[etmaaltemperatuur]]-stookgrens,0),"")</f>
        <v>1.6000000000000014</v>
      </c>
    </row>
    <row r="2673" spans="1:15" x14ac:dyDescent="0.25">
      <c r="A2673">
        <v>269</v>
      </c>
      <c r="B2673">
        <v>20240724</v>
      </c>
      <c r="C2673">
        <v>3</v>
      </c>
      <c r="D2673">
        <v>17.5</v>
      </c>
      <c r="E2673">
        <v>2234</v>
      </c>
      <c r="F2673">
        <v>0.4</v>
      </c>
      <c r="G2673">
        <v>1020.3</v>
      </c>
      <c r="H2673">
        <v>72</v>
      </c>
      <c r="I2673" s="101" t="s">
        <v>21</v>
      </c>
      <c r="J2673" s="1">
        <f>DATEVALUE(RIGHT(jaar_zip[[#This Row],[YYYYMMDD]],2)&amp;"-"&amp;MID(jaar_zip[[#This Row],[YYYYMMDD]],5,2)&amp;"-"&amp;LEFT(jaar_zip[[#This Row],[YYYYMMDD]],4))</f>
        <v>45497</v>
      </c>
      <c r="K2673" s="101" t="str">
        <f>IF(AND(VALUE(MONTH(jaar_zip[[#This Row],[Datum]]))=1,VALUE(WEEKNUM(jaar_zip[[#This Row],[Datum]],21))&gt;51),RIGHT(YEAR(jaar_zip[[#This Row],[Datum]])-1,2),RIGHT(YEAR(jaar_zip[[#This Row],[Datum]]),2))&amp;"-"&amp; TEXT(WEEKNUM(jaar_zip[[#This Row],[Datum]],21),"00")</f>
        <v>24-30</v>
      </c>
      <c r="L2673" s="101">
        <f>MONTH(jaar_zip[[#This Row],[Datum]])</f>
        <v>7</v>
      </c>
      <c r="M2673" s="101">
        <f>IF(ISNUMBER(jaar_zip[[#This Row],[etmaaltemperatuur]]),IF(jaar_zip[[#This Row],[etmaaltemperatuur]]&lt;stookgrens,stookgrens-jaar_zip[[#This Row],[etmaaltemperatuur]],0),"")</f>
        <v>0.5</v>
      </c>
      <c r="N2673" s="101">
        <f>IF(ISNUMBER(jaar_zip[[#This Row],[graaddagen]]),IF(OR(MONTH(jaar_zip[[#This Row],[Datum]])=1,MONTH(jaar_zip[[#This Row],[Datum]])=2,MONTH(jaar_zip[[#This Row],[Datum]])=11,MONTH(jaar_zip[[#This Row],[Datum]])=12),1.1,IF(OR(MONTH(jaar_zip[[#This Row],[Datum]])=3,MONTH(jaar_zip[[#This Row],[Datum]])=10),1,0.8))*jaar_zip[[#This Row],[graaddagen]],"")</f>
        <v>0.4</v>
      </c>
      <c r="O2673" s="101">
        <f>IF(ISNUMBER(jaar_zip[[#This Row],[etmaaltemperatuur]]),IF(jaar_zip[[#This Row],[etmaaltemperatuur]]&gt;stookgrens,jaar_zip[[#This Row],[etmaaltemperatuur]]-stookgrens,0),"")</f>
        <v>0</v>
      </c>
    </row>
    <row r="2674" spans="1:15" x14ac:dyDescent="0.25">
      <c r="A2674">
        <v>269</v>
      </c>
      <c r="B2674">
        <v>20240725</v>
      </c>
      <c r="C2674">
        <v>3.7</v>
      </c>
      <c r="D2674">
        <v>18.7</v>
      </c>
      <c r="E2674">
        <v>1203</v>
      </c>
      <c r="F2674">
        <v>0.6</v>
      </c>
      <c r="G2674">
        <v>1012.8</v>
      </c>
      <c r="H2674">
        <v>78</v>
      </c>
      <c r="I2674" s="101" t="s">
        <v>21</v>
      </c>
      <c r="J2674" s="1">
        <f>DATEVALUE(RIGHT(jaar_zip[[#This Row],[YYYYMMDD]],2)&amp;"-"&amp;MID(jaar_zip[[#This Row],[YYYYMMDD]],5,2)&amp;"-"&amp;LEFT(jaar_zip[[#This Row],[YYYYMMDD]],4))</f>
        <v>45498</v>
      </c>
      <c r="K2674" s="101" t="str">
        <f>IF(AND(VALUE(MONTH(jaar_zip[[#This Row],[Datum]]))=1,VALUE(WEEKNUM(jaar_zip[[#This Row],[Datum]],21))&gt;51),RIGHT(YEAR(jaar_zip[[#This Row],[Datum]])-1,2),RIGHT(YEAR(jaar_zip[[#This Row],[Datum]]),2))&amp;"-"&amp; TEXT(WEEKNUM(jaar_zip[[#This Row],[Datum]],21),"00")</f>
        <v>24-30</v>
      </c>
      <c r="L2674" s="101">
        <f>MONTH(jaar_zip[[#This Row],[Datum]])</f>
        <v>7</v>
      </c>
      <c r="M2674" s="101">
        <f>IF(ISNUMBER(jaar_zip[[#This Row],[etmaaltemperatuur]]),IF(jaar_zip[[#This Row],[etmaaltemperatuur]]&lt;stookgrens,stookgrens-jaar_zip[[#This Row],[etmaaltemperatuur]],0),"")</f>
        <v>0</v>
      </c>
      <c r="N2674" s="101">
        <f>IF(ISNUMBER(jaar_zip[[#This Row],[graaddagen]]),IF(OR(MONTH(jaar_zip[[#This Row],[Datum]])=1,MONTH(jaar_zip[[#This Row],[Datum]])=2,MONTH(jaar_zip[[#This Row],[Datum]])=11,MONTH(jaar_zip[[#This Row],[Datum]])=12),1.1,IF(OR(MONTH(jaar_zip[[#This Row],[Datum]])=3,MONTH(jaar_zip[[#This Row],[Datum]])=10),1,0.8))*jaar_zip[[#This Row],[graaddagen]],"")</f>
        <v>0</v>
      </c>
      <c r="O2674" s="101">
        <f>IF(ISNUMBER(jaar_zip[[#This Row],[etmaaltemperatuur]]),IF(jaar_zip[[#This Row],[etmaaltemperatuur]]&gt;stookgrens,jaar_zip[[#This Row],[etmaaltemperatuur]]-stookgrens,0),"")</f>
        <v>0.69999999999999929</v>
      </c>
    </row>
    <row r="2675" spans="1:15" x14ac:dyDescent="0.25">
      <c r="A2675">
        <v>269</v>
      </c>
      <c r="B2675">
        <v>20240726</v>
      </c>
      <c r="C2675">
        <v>3.5</v>
      </c>
      <c r="D2675">
        <v>18.600000000000001</v>
      </c>
      <c r="E2675">
        <v>1886</v>
      </c>
      <c r="F2675">
        <v>6.2</v>
      </c>
      <c r="G2675">
        <v>1010.5</v>
      </c>
      <c r="H2675">
        <v>82</v>
      </c>
      <c r="I2675" s="101" t="s">
        <v>21</v>
      </c>
      <c r="J2675" s="1">
        <f>DATEVALUE(RIGHT(jaar_zip[[#This Row],[YYYYMMDD]],2)&amp;"-"&amp;MID(jaar_zip[[#This Row],[YYYYMMDD]],5,2)&amp;"-"&amp;LEFT(jaar_zip[[#This Row],[YYYYMMDD]],4))</f>
        <v>45499</v>
      </c>
      <c r="K2675" s="101" t="str">
        <f>IF(AND(VALUE(MONTH(jaar_zip[[#This Row],[Datum]]))=1,VALUE(WEEKNUM(jaar_zip[[#This Row],[Datum]],21))&gt;51),RIGHT(YEAR(jaar_zip[[#This Row],[Datum]])-1,2),RIGHT(YEAR(jaar_zip[[#This Row],[Datum]]),2))&amp;"-"&amp; TEXT(WEEKNUM(jaar_zip[[#This Row],[Datum]],21),"00")</f>
        <v>24-30</v>
      </c>
      <c r="L2675" s="101">
        <f>MONTH(jaar_zip[[#This Row],[Datum]])</f>
        <v>7</v>
      </c>
      <c r="M2675" s="101">
        <f>IF(ISNUMBER(jaar_zip[[#This Row],[etmaaltemperatuur]]),IF(jaar_zip[[#This Row],[etmaaltemperatuur]]&lt;stookgrens,stookgrens-jaar_zip[[#This Row],[etmaaltemperatuur]],0),"")</f>
        <v>0</v>
      </c>
      <c r="N2675" s="101">
        <f>IF(ISNUMBER(jaar_zip[[#This Row],[graaddagen]]),IF(OR(MONTH(jaar_zip[[#This Row],[Datum]])=1,MONTH(jaar_zip[[#This Row],[Datum]])=2,MONTH(jaar_zip[[#This Row],[Datum]])=11,MONTH(jaar_zip[[#This Row],[Datum]])=12),1.1,IF(OR(MONTH(jaar_zip[[#This Row],[Datum]])=3,MONTH(jaar_zip[[#This Row],[Datum]])=10),1,0.8))*jaar_zip[[#This Row],[graaddagen]],"")</f>
        <v>0</v>
      </c>
      <c r="O2675" s="101">
        <f>IF(ISNUMBER(jaar_zip[[#This Row],[etmaaltemperatuur]]),IF(jaar_zip[[#This Row],[etmaaltemperatuur]]&gt;stookgrens,jaar_zip[[#This Row],[etmaaltemperatuur]]-stookgrens,0),"")</f>
        <v>0.60000000000000142</v>
      </c>
    </row>
    <row r="2676" spans="1:15" x14ac:dyDescent="0.25">
      <c r="A2676">
        <v>269</v>
      </c>
      <c r="B2676">
        <v>20240727</v>
      </c>
      <c r="C2676">
        <v>1.8</v>
      </c>
      <c r="D2676">
        <v>18.5</v>
      </c>
      <c r="E2676">
        <v>2131</v>
      </c>
      <c r="F2676">
        <v>0.1</v>
      </c>
      <c r="G2676">
        <v>1014.3</v>
      </c>
      <c r="H2676">
        <v>75</v>
      </c>
      <c r="I2676" s="101" t="s">
        <v>21</v>
      </c>
      <c r="J2676" s="1">
        <f>DATEVALUE(RIGHT(jaar_zip[[#This Row],[YYYYMMDD]],2)&amp;"-"&amp;MID(jaar_zip[[#This Row],[YYYYMMDD]],5,2)&amp;"-"&amp;LEFT(jaar_zip[[#This Row],[YYYYMMDD]],4))</f>
        <v>45500</v>
      </c>
      <c r="K2676" s="101" t="str">
        <f>IF(AND(VALUE(MONTH(jaar_zip[[#This Row],[Datum]]))=1,VALUE(WEEKNUM(jaar_zip[[#This Row],[Datum]],21))&gt;51),RIGHT(YEAR(jaar_zip[[#This Row],[Datum]])-1,2),RIGHT(YEAR(jaar_zip[[#This Row],[Datum]]),2))&amp;"-"&amp; TEXT(WEEKNUM(jaar_zip[[#This Row],[Datum]],21),"00")</f>
        <v>24-30</v>
      </c>
      <c r="L2676" s="101">
        <f>MONTH(jaar_zip[[#This Row],[Datum]])</f>
        <v>7</v>
      </c>
      <c r="M2676" s="101">
        <f>IF(ISNUMBER(jaar_zip[[#This Row],[etmaaltemperatuur]]),IF(jaar_zip[[#This Row],[etmaaltemperatuur]]&lt;stookgrens,stookgrens-jaar_zip[[#This Row],[etmaaltemperatuur]],0),"")</f>
        <v>0</v>
      </c>
      <c r="N2676" s="101">
        <f>IF(ISNUMBER(jaar_zip[[#This Row],[graaddagen]]),IF(OR(MONTH(jaar_zip[[#This Row],[Datum]])=1,MONTH(jaar_zip[[#This Row],[Datum]])=2,MONTH(jaar_zip[[#This Row],[Datum]])=11,MONTH(jaar_zip[[#This Row],[Datum]])=12),1.1,IF(OR(MONTH(jaar_zip[[#This Row],[Datum]])=3,MONTH(jaar_zip[[#This Row],[Datum]])=10),1,0.8))*jaar_zip[[#This Row],[graaddagen]],"")</f>
        <v>0</v>
      </c>
      <c r="O2676" s="101">
        <f>IF(ISNUMBER(jaar_zip[[#This Row],[etmaaltemperatuur]]),IF(jaar_zip[[#This Row],[etmaaltemperatuur]]&gt;stookgrens,jaar_zip[[#This Row],[etmaaltemperatuur]]-stookgrens,0),"")</f>
        <v>0.5</v>
      </c>
    </row>
    <row r="2677" spans="1:15" x14ac:dyDescent="0.25">
      <c r="A2677">
        <v>269</v>
      </c>
      <c r="B2677">
        <v>20240728</v>
      </c>
      <c r="C2677">
        <v>2.9</v>
      </c>
      <c r="D2677">
        <v>18.3</v>
      </c>
      <c r="E2677">
        <v>2541</v>
      </c>
      <c r="F2677">
        <v>0</v>
      </c>
      <c r="G2677">
        <v>1024.7</v>
      </c>
      <c r="H2677">
        <v>73</v>
      </c>
      <c r="I2677" s="101" t="s">
        <v>21</v>
      </c>
      <c r="J2677" s="1">
        <f>DATEVALUE(RIGHT(jaar_zip[[#This Row],[YYYYMMDD]],2)&amp;"-"&amp;MID(jaar_zip[[#This Row],[YYYYMMDD]],5,2)&amp;"-"&amp;LEFT(jaar_zip[[#This Row],[YYYYMMDD]],4))</f>
        <v>45501</v>
      </c>
      <c r="K2677" s="101" t="str">
        <f>IF(AND(VALUE(MONTH(jaar_zip[[#This Row],[Datum]]))=1,VALUE(WEEKNUM(jaar_zip[[#This Row],[Datum]],21))&gt;51),RIGHT(YEAR(jaar_zip[[#This Row],[Datum]])-1,2),RIGHT(YEAR(jaar_zip[[#This Row],[Datum]]),2))&amp;"-"&amp; TEXT(WEEKNUM(jaar_zip[[#This Row],[Datum]],21),"00")</f>
        <v>24-30</v>
      </c>
      <c r="L2677" s="101">
        <f>MONTH(jaar_zip[[#This Row],[Datum]])</f>
        <v>7</v>
      </c>
      <c r="M2677" s="101">
        <f>IF(ISNUMBER(jaar_zip[[#This Row],[etmaaltemperatuur]]),IF(jaar_zip[[#This Row],[etmaaltemperatuur]]&lt;stookgrens,stookgrens-jaar_zip[[#This Row],[etmaaltemperatuur]],0),"")</f>
        <v>0</v>
      </c>
      <c r="N2677" s="101">
        <f>IF(ISNUMBER(jaar_zip[[#This Row],[graaddagen]]),IF(OR(MONTH(jaar_zip[[#This Row],[Datum]])=1,MONTH(jaar_zip[[#This Row],[Datum]])=2,MONTH(jaar_zip[[#This Row],[Datum]])=11,MONTH(jaar_zip[[#This Row],[Datum]])=12),1.1,IF(OR(MONTH(jaar_zip[[#This Row],[Datum]])=3,MONTH(jaar_zip[[#This Row],[Datum]])=10),1,0.8))*jaar_zip[[#This Row],[graaddagen]],"")</f>
        <v>0</v>
      </c>
      <c r="O2677" s="101">
        <f>IF(ISNUMBER(jaar_zip[[#This Row],[etmaaltemperatuur]]),IF(jaar_zip[[#This Row],[etmaaltemperatuur]]&gt;stookgrens,jaar_zip[[#This Row],[etmaaltemperatuur]]-stookgrens,0),"")</f>
        <v>0.30000000000000071</v>
      </c>
    </row>
    <row r="2678" spans="1:15" x14ac:dyDescent="0.25">
      <c r="A2678">
        <v>269</v>
      </c>
      <c r="B2678">
        <v>20240729</v>
      </c>
      <c r="C2678">
        <v>2.5</v>
      </c>
      <c r="D2678">
        <v>19.100000000000001</v>
      </c>
      <c r="E2678">
        <v>2716</v>
      </c>
      <c r="F2678">
        <v>0</v>
      </c>
      <c r="G2678">
        <v>1022.9</v>
      </c>
      <c r="H2678">
        <v>70</v>
      </c>
      <c r="I2678" s="101" t="s">
        <v>21</v>
      </c>
      <c r="J2678" s="1">
        <f>DATEVALUE(RIGHT(jaar_zip[[#This Row],[YYYYMMDD]],2)&amp;"-"&amp;MID(jaar_zip[[#This Row],[YYYYMMDD]],5,2)&amp;"-"&amp;LEFT(jaar_zip[[#This Row],[YYYYMMDD]],4))</f>
        <v>45502</v>
      </c>
      <c r="K2678" s="101" t="str">
        <f>IF(AND(VALUE(MONTH(jaar_zip[[#This Row],[Datum]]))=1,VALUE(WEEKNUM(jaar_zip[[#This Row],[Datum]],21))&gt;51),RIGHT(YEAR(jaar_zip[[#This Row],[Datum]])-1,2),RIGHT(YEAR(jaar_zip[[#This Row],[Datum]]),2))&amp;"-"&amp; TEXT(WEEKNUM(jaar_zip[[#This Row],[Datum]],21),"00")</f>
        <v>24-31</v>
      </c>
      <c r="L2678" s="101">
        <f>MONTH(jaar_zip[[#This Row],[Datum]])</f>
        <v>7</v>
      </c>
      <c r="M2678" s="101">
        <f>IF(ISNUMBER(jaar_zip[[#This Row],[etmaaltemperatuur]]),IF(jaar_zip[[#This Row],[etmaaltemperatuur]]&lt;stookgrens,stookgrens-jaar_zip[[#This Row],[etmaaltemperatuur]],0),"")</f>
        <v>0</v>
      </c>
      <c r="N2678" s="101">
        <f>IF(ISNUMBER(jaar_zip[[#This Row],[graaddagen]]),IF(OR(MONTH(jaar_zip[[#This Row],[Datum]])=1,MONTH(jaar_zip[[#This Row],[Datum]])=2,MONTH(jaar_zip[[#This Row],[Datum]])=11,MONTH(jaar_zip[[#This Row],[Datum]])=12),1.1,IF(OR(MONTH(jaar_zip[[#This Row],[Datum]])=3,MONTH(jaar_zip[[#This Row],[Datum]])=10),1,0.8))*jaar_zip[[#This Row],[graaddagen]],"")</f>
        <v>0</v>
      </c>
      <c r="O2678" s="101">
        <f>IF(ISNUMBER(jaar_zip[[#This Row],[etmaaltemperatuur]]),IF(jaar_zip[[#This Row],[etmaaltemperatuur]]&gt;stookgrens,jaar_zip[[#This Row],[etmaaltemperatuur]]-stookgrens,0),"")</f>
        <v>1.1000000000000014</v>
      </c>
    </row>
    <row r="2679" spans="1:15" x14ac:dyDescent="0.25">
      <c r="A2679">
        <v>269</v>
      </c>
      <c r="B2679">
        <v>20240730</v>
      </c>
      <c r="C2679">
        <v>2.6</v>
      </c>
      <c r="D2679">
        <v>21.4</v>
      </c>
      <c r="E2679">
        <v>2536</v>
      </c>
      <c r="F2679">
        <v>0</v>
      </c>
      <c r="G2679">
        <v>1016.8</v>
      </c>
      <c r="H2679">
        <v>68</v>
      </c>
      <c r="I2679" s="101" t="s">
        <v>21</v>
      </c>
      <c r="J2679" s="1">
        <f>DATEVALUE(RIGHT(jaar_zip[[#This Row],[YYYYMMDD]],2)&amp;"-"&amp;MID(jaar_zip[[#This Row],[YYYYMMDD]],5,2)&amp;"-"&amp;LEFT(jaar_zip[[#This Row],[YYYYMMDD]],4))</f>
        <v>45503</v>
      </c>
      <c r="K2679" s="101" t="str">
        <f>IF(AND(VALUE(MONTH(jaar_zip[[#This Row],[Datum]]))=1,VALUE(WEEKNUM(jaar_zip[[#This Row],[Datum]],21))&gt;51),RIGHT(YEAR(jaar_zip[[#This Row],[Datum]])-1,2),RIGHT(YEAR(jaar_zip[[#This Row],[Datum]]),2))&amp;"-"&amp; TEXT(WEEKNUM(jaar_zip[[#This Row],[Datum]],21),"00")</f>
        <v>24-31</v>
      </c>
      <c r="L2679" s="101">
        <f>MONTH(jaar_zip[[#This Row],[Datum]])</f>
        <v>7</v>
      </c>
      <c r="M2679" s="101">
        <f>IF(ISNUMBER(jaar_zip[[#This Row],[etmaaltemperatuur]]),IF(jaar_zip[[#This Row],[etmaaltemperatuur]]&lt;stookgrens,stookgrens-jaar_zip[[#This Row],[etmaaltemperatuur]],0),"")</f>
        <v>0</v>
      </c>
      <c r="N2679" s="101">
        <f>IF(ISNUMBER(jaar_zip[[#This Row],[graaddagen]]),IF(OR(MONTH(jaar_zip[[#This Row],[Datum]])=1,MONTH(jaar_zip[[#This Row],[Datum]])=2,MONTH(jaar_zip[[#This Row],[Datum]])=11,MONTH(jaar_zip[[#This Row],[Datum]])=12),1.1,IF(OR(MONTH(jaar_zip[[#This Row],[Datum]])=3,MONTH(jaar_zip[[#This Row],[Datum]])=10),1,0.8))*jaar_zip[[#This Row],[graaddagen]],"")</f>
        <v>0</v>
      </c>
      <c r="O2679" s="101">
        <f>IF(ISNUMBER(jaar_zip[[#This Row],[etmaaltemperatuur]]),IF(jaar_zip[[#This Row],[etmaaltemperatuur]]&gt;stookgrens,jaar_zip[[#This Row],[etmaaltemperatuur]]-stookgrens,0),"")</f>
        <v>3.3999999999999986</v>
      </c>
    </row>
    <row r="2680" spans="1:15" x14ac:dyDescent="0.25">
      <c r="A2680">
        <v>269</v>
      </c>
      <c r="B2680">
        <v>20240731</v>
      </c>
      <c r="C2680">
        <v>3.7</v>
      </c>
      <c r="D2680">
        <v>20.5</v>
      </c>
      <c r="E2680">
        <v>2183</v>
      </c>
      <c r="F2680">
        <v>0</v>
      </c>
      <c r="G2680">
        <v>1015.3</v>
      </c>
      <c r="H2680">
        <v>70</v>
      </c>
      <c r="I2680" s="101" t="s">
        <v>21</v>
      </c>
      <c r="J2680" s="1">
        <f>DATEVALUE(RIGHT(jaar_zip[[#This Row],[YYYYMMDD]],2)&amp;"-"&amp;MID(jaar_zip[[#This Row],[YYYYMMDD]],5,2)&amp;"-"&amp;LEFT(jaar_zip[[#This Row],[YYYYMMDD]],4))</f>
        <v>45504</v>
      </c>
      <c r="K2680" s="101" t="str">
        <f>IF(AND(VALUE(MONTH(jaar_zip[[#This Row],[Datum]]))=1,VALUE(WEEKNUM(jaar_zip[[#This Row],[Datum]],21))&gt;51),RIGHT(YEAR(jaar_zip[[#This Row],[Datum]])-1,2),RIGHT(YEAR(jaar_zip[[#This Row],[Datum]]),2))&amp;"-"&amp; TEXT(WEEKNUM(jaar_zip[[#This Row],[Datum]],21),"00")</f>
        <v>24-31</v>
      </c>
      <c r="L2680" s="101">
        <f>MONTH(jaar_zip[[#This Row],[Datum]])</f>
        <v>7</v>
      </c>
      <c r="M2680" s="101">
        <f>IF(ISNUMBER(jaar_zip[[#This Row],[etmaaltemperatuur]]),IF(jaar_zip[[#This Row],[etmaaltemperatuur]]&lt;stookgrens,stookgrens-jaar_zip[[#This Row],[etmaaltemperatuur]],0),"")</f>
        <v>0</v>
      </c>
      <c r="N2680" s="101">
        <f>IF(ISNUMBER(jaar_zip[[#This Row],[graaddagen]]),IF(OR(MONTH(jaar_zip[[#This Row],[Datum]])=1,MONTH(jaar_zip[[#This Row],[Datum]])=2,MONTH(jaar_zip[[#This Row],[Datum]])=11,MONTH(jaar_zip[[#This Row],[Datum]])=12),1.1,IF(OR(MONTH(jaar_zip[[#This Row],[Datum]])=3,MONTH(jaar_zip[[#This Row],[Datum]])=10),1,0.8))*jaar_zip[[#This Row],[graaddagen]],"")</f>
        <v>0</v>
      </c>
      <c r="O2680" s="101">
        <f>IF(ISNUMBER(jaar_zip[[#This Row],[etmaaltemperatuur]]),IF(jaar_zip[[#This Row],[etmaaltemperatuur]]&gt;stookgrens,jaar_zip[[#This Row],[etmaaltemperatuur]]-stookgrens,0),"")</f>
        <v>2.5</v>
      </c>
    </row>
    <row r="2681" spans="1:15" x14ac:dyDescent="0.25">
      <c r="A2681">
        <v>269</v>
      </c>
      <c r="B2681">
        <v>20240801</v>
      </c>
      <c r="C2681">
        <v>4.0999999999999996</v>
      </c>
      <c r="D2681">
        <v>18.2</v>
      </c>
      <c r="E2681">
        <v>1221</v>
      </c>
      <c r="F2681">
        <v>0</v>
      </c>
      <c r="G2681">
        <v>1013.1</v>
      </c>
      <c r="H2681">
        <v>79</v>
      </c>
      <c r="I2681" s="101" t="s">
        <v>21</v>
      </c>
      <c r="J2681" s="1">
        <f>DATEVALUE(RIGHT(jaar_zip[[#This Row],[YYYYMMDD]],2)&amp;"-"&amp;MID(jaar_zip[[#This Row],[YYYYMMDD]],5,2)&amp;"-"&amp;LEFT(jaar_zip[[#This Row],[YYYYMMDD]],4))</f>
        <v>45505</v>
      </c>
      <c r="K2681" s="101" t="str">
        <f>IF(AND(VALUE(MONTH(jaar_zip[[#This Row],[Datum]]))=1,VALUE(WEEKNUM(jaar_zip[[#This Row],[Datum]],21))&gt;51),RIGHT(YEAR(jaar_zip[[#This Row],[Datum]])-1,2),RIGHT(YEAR(jaar_zip[[#This Row],[Datum]]),2))&amp;"-"&amp; TEXT(WEEKNUM(jaar_zip[[#This Row],[Datum]],21),"00")</f>
        <v>24-31</v>
      </c>
      <c r="L2681" s="101">
        <f>MONTH(jaar_zip[[#This Row],[Datum]])</f>
        <v>8</v>
      </c>
      <c r="M2681" s="101">
        <f>IF(ISNUMBER(jaar_zip[[#This Row],[etmaaltemperatuur]]),IF(jaar_zip[[#This Row],[etmaaltemperatuur]]&lt;stookgrens,stookgrens-jaar_zip[[#This Row],[etmaaltemperatuur]],0),"")</f>
        <v>0</v>
      </c>
      <c r="N2681" s="101">
        <f>IF(ISNUMBER(jaar_zip[[#This Row],[graaddagen]]),IF(OR(MONTH(jaar_zip[[#This Row],[Datum]])=1,MONTH(jaar_zip[[#This Row],[Datum]])=2,MONTH(jaar_zip[[#This Row],[Datum]])=11,MONTH(jaar_zip[[#This Row],[Datum]])=12),1.1,IF(OR(MONTH(jaar_zip[[#This Row],[Datum]])=3,MONTH(jaar_zip[[#This Row],[Datum]])=10),1,0.8))*jaar_zip[[#This Row],[graaddagen]],"")</f>
        <v>0</v>
      </c>
      <c r="O2681" s="101">
        <f>IF(ISNUMBER(jaar_zip[[#This Row],[etmaaltemperatuur]]),IF(jaar_zip[[#This Row],[etmaaltemperatuur]]&gt;stookgrens,jaar_zip[[#This Row],[etmaaltemperatuur]]-stookgrens,0),"")</f>
        <v>0.19999999999999929</v>
      </c>
    </row>
    <row r="2682" spans="1:15" x14ac:dyDescent="0.25">
      <c r="A2682">
        <v>269</v>
      </c>
      <c r="B2682">
        <v>20240802</v>
      </c>
      <c r="C2682">
        <v>1.6</v>
      </c>
      <c r="D2682">
        <v>18.899999999999999</v>
      </c>
      <c r="E2682">
        <v>2225</v>
      </c>
      <c r="F2682">
        <v>0</v>
      </c>
      <c r="G2682">
        <v>1012.5</v>
      </c>
      <c r="H2682">
        <v>72</v>
      </c>
      <c r="I2682" s="101" t="s">
        <v>21</v>
      </c>
      <c r="J2682" s="1">
        <f>DATEVALUE(RIGHT(jaar_zip[[#This Row],[YYYYMMDD]],2)&amp;"-"&amp;MID(jaar_zip[[#This Row],[YYYYMMDD]],5,2)&amp;"-"&amp;LEFT(jaar_zip[[#This Row],[YYYYMMDD]],4))</f>
        <v>45506</v>
      </c>
      <c r="K2682" s="101" t="str">
        <f>IF(AND(VALUE(MONTH(jaar_zip[[#This Row],[Datum]]))=1,VALUE(WEEKNUM(jaar_zip[[#This Row],[Datum]],21))&gt;51),RIGHT(YEAR(jaar_zip[[#This Row],[Datum]])-1,2),RIGHT(YEAR(jaar_zip[[#This Row],[Datum]]),2))&amp;"-"&amp; TEXT(WEEKNUM(jaar_zip[[#This Row],[Datum]],21),"00")</f>
        <v>24-31</v>
      </c>
      <c r="L2682" s="101">
        <f>MONTH(jaar_zip[[#This Row],[Datum]])</f>
        <v>8</v>
      </c>
      <c r="M2682" s="101">
        <f>IF(ISNUMBER(jaar_zip[[#This Row],[etmaaltemperatuur]]),IF(jaar_zip[[#This Row],[etmaaltemperatuur]]&lt;stookgrens,stookgrens-jaar_zip[[#This Row],[etmaaltemperatuur]],0),"")</f>
        <v>0</v>
      </c>
      <c r="N2682" s="101">
        <f>IF(ISNUMBER(jaar_zip[[#This Row],[graaddagen]]),IF(OR(MONTH(jaar_zip[[#This Row],[Datum]])=1,MONTH(jaar_zip[[#This Row],[Datum]])=2,MONTH(jaar_zip[[#This Row],[Datum]])=11,MONTH(jaar_zip[[#This Row],[Datum]])=12),1.1,IF(OR(MONTH(jaar_zip[[#This Row],[Datum]])=3,MONTH(jaar_zip[[#This Row],[Datum]])=10),1,0.8))*jaar_zip[[#This Row],[graaddagen]],"")</f>
        <v>0</v>
      </c>
      <c r="O2682" s="101">
        <f>IF(ISNUMBER(jaar_zip[[#This Row],[etmaaltemperatuur]]),IF(jaar_zip[[#This Row],[etmaaltemperatuur]]&gt;stookgrens,jaar_zip[[#This Row],[etmaaltemperatuur]]-stookgrens,0),"")</f>
        <v>0.89999999999999858</v>
      </c>
    </row>
    <row r="2683" spans="1:15" x14ac:dyDescent="0.25">
      <c r="A2683">
        <v>269</v>
      </c>
      <c r="B2683">
        <v>20240803</v>
      </c>
      <c r="C2683">
        <v>3.5</v>
      </c>
      <c r="D2683">
        <v>20</v>
      </c>
      <c r="E2683">
        <v>1340</v>
      </c>
      <c r="F2683">
        <v>-0.1</v>
      </c>
      <c r="G2683">
        <v>1010.9</v>
      </c>
      <c r="H2683">
        <v>81</v>
      </c>
      <c r="I2683" s="101" t="s">
        <v>21</v>
      </c>
      <c r="J2683" s="1">
        <f>DATEVALUE(RIGHT(jaar_zip[[#This Row],[YYYYMMDD]],2)&amp;"-"&amp;MID(jaar_zip[[#This Row],[YYYYMMDD]],5,2)&amp;"-"&amp;LEFT(jaar_zip[[#This Row],[YYYYMMDD]],4))</f>
        <v>45507</v>
      </c>
      <c r="K2683" s="101" t="str">
        <f>IF(AND(VALUE(MONTH(jaar_zip[[#This Row],[Datum]]))=1,VALUE(WEEKNUM(jaar_zip[[#This Row],[Datum]],21))&gt;51),RIGHT(YEAR(jaar_zip[[#This Row],[Datum]])-1,2),RIGHT(YEAR(jaar_zip[[#This Row],[Datum]]),2))&amp;"-"&amp; TEXT(WEEKNUM(jaar_zip[[#This Row],[Datum]],21),"00")</f>
        <v>24-31</v>
      </c>
      <c r="L2683" s="101">
        <f>MONTH(jaar_zip[[#This Row],[Datum]])</f>
        <v>8</v>
      </c>
      <c r="M2683" s="101">
        <f>IF(ISNUMBER(jaar_zip[[#This Row],[etmaaltemperatuur]]),IF(jaar_zip[[#This Row],[etmaaltemperatuur]]&lt;stookgrens,stookgrens-jaar_zip[[#This Row],[etmaaltemperatuur]],0),"")</f>
        <v>0</v>
      </c>
      <c r="N2683" s="101">
        <f>IF(ISNUMBER(jaar_zip[[#This Row],[graaddagen]]),IF(OR(MONTH(jaar_zip[[#This Row],[Datum]])=1,MONTH(jaar_zip[[#This Row],[Datum]])=2,MONTH(jaar_zip[[#This Row],[Datum]])=11,MONTH(jaar_zip[[#This Row],[Datum]])=12),1.1,IF(OR(MONTH(jaar_zip[[#This Row],[Datum]])=3,MONTH(jaar_zip[[#This Row],[Datum]])=10),1,0.8))*jaar_zip[[#This Row],[graaddagen]],"")</f>
        <v>0</v>
      </c>
      <c r="O2683" s="101">
        <f>IF(ISNUMBER(jaar_zip[[#This Row],[etmaaltemperatuur]]),IF(jaar_zip[[#This Row],[etmaaltemperatuur]]&gt;stookgrens,jaar_zip[[#This Row],[etmaaltemperatuur]]-stookgrens,0),"")</f>
        <v>2</v>
      </c>
    </row>
    <row r="2684" spans="1:15" x14ac:dyDescent="0.25">
      <c r="A2684">
        <v>269</v>
      </c>
      <c r="B2684">
        <v>20240804</v>
      </c>
      <c r="C2684">
        <v>2.8</v>
      </c>
      <c r="D2684">
        <v>18</v>
      </c>
      <c r="E2684">
        <v>1862</v>
      </c>
      <c r="F2684">
        <v>0</v>
      </c>
      <c r="G2684">
        <v>1014.7</v>
      </c>
      <c r="H2684">
        <v>66</v>
      </c>
      <c r="I2684" s="101" t="s">
        <v>21</v>
      </c>
      <c r="J2684" s="1">
        <f>DATEVALUE(RIGHT(jaar_zip[[#This Row],[YYYYMMDD]],2)&amp;"-"&amp;MID(jaar_zip[[#This Row],[YYYYMMDD]],5,2)&amp;"-"&amp;LEFT(jaar_zip[[#This Row],[YYYYMMDD]],4))</f>
        <v>45508</v>
      </c>
      <c r="K2684" s="101" t="str">
        <f>IF(AND(VALUE(MONTH(jaar_zip[[#This Row],[Datum]]))=1,VALUE(WEEKNUM(jaar_zip[[#This Row],[Datum]],21))&gt;51),RIGHT(YEAR(jaar_zip[[#This Row],[Datum]])-1,2),RIGHT(YEAR(jaar_zip[[#This Row],[Datum]]),2))&amp;"-"&amp; TEXT(WEEKNUM(jaar_zip[[#This Row],[Datum]],21),"00")</f>
        <v>24-31</v>
      </c>
      <c r="L2684" s="101">
        <f>MONTH(jaar_zip[[#This Row],[Datum]])</f>
        <v>8</v>
      </c>
      <c r="M2684" s="101">
        <f>IF(ISNUMBER(jaar_zip[[#This Row],[etmaaltemperatuur]]),IF(jaar_zip[[#This Row],[etmaaltemperatuur]]&lt;stookgrens,stookgrens-jaar_zip[[#This Row],[etmaaltemperatuur]],0),"")</f>
        <v>0</v>
      </c>
      <c r="N2684" s="101">
        <f>IF(ISNUMBER(jaar_zip[[#This Row],[graaddagen]]),IF(OR(MONTH(jaar_zip[[#This Row],[Datum]])=1,MONTH(jaar_zip[[#This Row],[Datum]])=2,MONTH(jaar_zip[[#This Row],[Datum]])=11,MONTH(jaar_zip[[#This Row],[Datum]])=12),1.1,IF(OR(MONTH(jaar_zip[[#This Row],[Datum]])=3,MONTH(jaar_zip[[#This Row],[Datum]])=10),1,0.8))*jaar_zip[[#This Row],[graaddagen]],"")</f>
        <v>0</v>
      </c>
      <c r="O2684" s="101">
        <f>IF(ISNUMBER(jaar_zip[[#This Row],[etmaaltemperatuur]]),IF(jaar_zip[[#This Row],[etmaaltemperatuur]]&gt;stookgrens,jaar_zip[[#This Row],[etmaaltemperatuur]]-stookgrens,0),"")</f>
        <v>0</v>
      </c>
    </row>
    <row r="2685" spans="1:15" x14ac:dyDescent="0.25">
      <c r="A2685">
        <v>269</v>
      </c>
      <c r="B2685">
        <v>20240805</v>
      </c>
      <c r="C2685">
        <v>2.2000000000000002</v>
      </c>
      <c r="D2685">
        <v>19.5</v>
      </c>
      <c r="E2685">
        <v>2220</v>
      </c>
      <c r="F2685">
        <v>0</v>
      </c>
      <c r="G2685">
        <v>1013.8</v>
      </c>
      <c r="H2685">
        <v>72</v>
      </c>
      <c r="I2685" s="101" t="s">
        <v>21</v>
      </c>
      <c r="J2685" s="1">
        <f>DATEVALUE(RIGHT(jaar_zip[[#This Row],[YYYYMMDD]],2)&amp;"-"&amp;MID(jaar_zip[[#This Row],[YYYYMMDD]],5,2)&amp;"-"&amp;LEFT(jaar_zip[[#This Row],[YYYYMMDD]],4))</f>
        <v>45509</v>
      </c>
      <c r="K2685" s="101" t="str">
        <f>IF(AND(VALUE(MONTH(jaar_zip[[#This Row],[Datum]]))=1,VALUE(WEEKNUM(jaar_zip[[#This Row],[Datum]],21))&gt;51),RIGHT(YEAR(jaar_zip[[#This Row],[Datum]])-1,2),RIGHT(YEAR(jaar_zip[[#This Row],[Datum]]),2))&amp;"-"&amp; TEXT(WEEKNUM(jaar_zip[[#This Row],[Datum]],21),"00")</f>
        <v>24-32</v>
      </c>
      <c r="L2685" s="101">
        <f>MONTH(jaar_zip[[#This Row],[Datum]])</f>
        <v>8</v>
      </c>
      <c r="M2685" s="101">
        <f>IF(ISNUMBER(jaar_zip[[#This Row],[etmaaltemperatuur]]),IF(jaar_zip[[#This Row],[etmaaltemperatuur]]&lt;stookgrens,stookgrens-jaar_zip[[#This Row],[etmaaltemperatuur]],0),"")</f>
        <v>0</v>
      </c>
      <c r="N2685" s="101">
        <f>IF(ISNUMBER(jaar_zip[[#This Row],[graaddagen]]),IF(OR(MONTH(jaar_zip[[#This Row],[Datum]])=1,MONTH(jaar_zip[[#This Row],[Datum]])=2,MONTH(jaar_zip[[#This Row],[Datum]])=11,MONTH(jaar_zip[[#This Row],[Datum]])=12),1.1,IF(OR(MONTH(jaar_zip[[#This Row],[Datum]])=3,MONTH(jaar_zip[[#This Row],[Datum]])=10),1,0.8))*jaar_zip[[#This Row],[graaddagen]],"")</f>
        <v>0</v>
      </c>
      <c r="O2685" s="101">
        <f>IF(ISNUMBER(jaar_zip[[#This Row],[etmaaltemperatuur]]),IF(jaar_zip[[#This Row],[etmaaltemperatuur]]&gt;stookgrens,jaar_zip[[#This Row],[etmaaltemperatuur]]-stookgrens,0),"")</f>
        <v>1.5</v>
      </c>
    </row>
    <row r="2686" spans="1:15" x14ac:dyDescent="0.25">
      <c r="A2686">
        <v>269</v>
      </c>
      <c r="B2686">
        <v>20240806</v>
      </c>
      <c r="C2686">
        <v>2.8</v>
      </c>
      <c r="D2686">
        <v>21.9</v>
      </c>
      <c r="E2686">
        <v>2279</v>
      </c>
      <c r="F2686">
        <v>0</v>
      </c>
      <c r="G2686">
        <v>1010.5</v>
      </c>
      <c r="H2686">
        <v>68</v>
      </c>
      <c r="I2686" s="101" t="s">
        <v>21</v>
      </c>
      <c r="J2686" s="1">
        <f>DATEVALUE(RIGHT(jaar_zip[[#This Row],[YYYYMMDD]],2)&amp;"-"&amp;MID(jaar_zip[[#This Row],[YYYYMMDD]],5,2)&amp;"-"&amp;LEFT(jaar_zip[[#This Row],[YYYYMMDD]],4))</f>
        <v>45510</v>
      </c>
      <c r="K2686" s="101" t="str">
        <f>IF(AND(VALUE(MONTH(jaar_zip[[#This Row],[Datum]]))=1,VALUE(WEEKNUM(jaar_zip[[#This Row],[Datum]],21))&gt;51),RIGHT(YEAR(jaar_zip[[#This Row],[Datum]])-1,2),RIGHT(YEAR(jaar_zip[[#This Row],[Datum]]),2))&amp;"-"&amp; TEXT(WEEKNUM(jaar_zip[[#This Row],[Datum]],21),"00")</f>
        <v>24-32</v>
      </c>
      <c r="L2686" s="101">
        <f>MONTH(jaar_zip[[#This Row],[Datum]])</f>
        <v>8</v>
      </c>
      <c r="M2686" s="101">
        <f>IF(ISNUMBER(jaar_zip[[#This Row],[etmaaltemperatuur]]),IF(jaar_zip[[#This Row],[etmaaltemperatuur]]&lt;stookgrens,stookgrens-jaar_zip[[#This Row],[etmaaltemperatuur]],0),"")</f>
        <v>0</v>
      </c>
      <c r="N2686" s="101">
        <f>IF(ISNUMBER(jaar_zip[[#This Row],[graaddagen]]),IF(OR(MONTH(jaar_zip[[#This Row],[Datum]])=1,MONTH(jaar_zip[[#This Row],[Datum]])=2,MONTH(jaar_zip[[#This Row],[Datum]])=11,MONTH(jaar_zip[[#This Row],[Datum]])=12),1.1,IF(OR(MONTH(jaar_zip[[#This Row],[Datum]])=3,MONTH(jaar_zip[[#This Row],[Datum]])=10),1,0.8))*jaar_zip[[#This Row],[graaddagen]],"")</f>
        <v>0</v>
      </c>
      <c r="O2686" s="101">
        <f>IF(ISNUMBER(jaar_zip[[#This Row],[etmaaltemperatuur]]),IF(jaar_zip[[#This Row],[etmaaltemperatuur]]&gt;stookgrens,jaar_zip[[#This Row],[etmaaltemperatuur]]-stookgrens,0),"")</f>
        <v>3.8999999999999986</v>
      </c>
    </row>
    <row r="2687" spans="1:15" x14ac:dyDescent="0.25">
      <c r="A2687">
        <v>269</v>
      </c>
      <c r="B2687">
        <v>20240807</v>
      </c>
      <c r="C2687">
        <v>3.3</v>
      </c>
      <c r="D2687">
        <v>19.2</v>
      </c>
      <c r="E2687">
        <v>1831</v>
      </c>
      <c r="F2687">
        <v>4.3</v>
      </c>
      <c r="G2687">
        <v>1012.1</v>
      </c>
      <c r="H2687">
        <v>72</v>
      </c>
      <c r="I2687" s="101" t="s">
        <v>21</v>
      </c>
      <c r="J2687" s="1">
        <f>DATEVALUE(RIGHT(jaar_zip[[#This Row],[YYYYMMDD]],2)&amp;"-"&amp;MID(jaar_zip[[#This Row],[YYYYMMDD]],5,2)&amp;"-"&amp;LEFT(jaar_zip[[#This Row],[YYYYMMDD]],4))</f>
        <v>45511</v>
      </c>
      <c r="K2687" s="101" t="str">
        <f>IF(AND(VALUE(MONTH(jaar_zip[[#This Row],[Datum]]))=1,VALUE(WEEKNUM(jaar_zip[[#This Row],[Datum]],21))&gt;51),RIGHT(YEAR(jaar_zip[[#This Row],[Datum]])-1,2),RIGHT(YEAR(jaar_zip[[#This Row],[Datum]]),2))&amp;"-"&amp; TEXT(WEEKNUM(jaar_zip[[#This Row],[Datum]],21),"00")</f>
        <v>24-32</v>
      </c>
      <c r="L2687" s="101">
        <f>MONTH(jaar_zip[[#This Row],[Datum]])</f>
        <v>8</v>
      </c>
      <c r="M2687" s="101">
        <f>IF(ISNUMBER(jaar_zip[[#This Row],[etmaaltemperatuur]]),IF(jaar_zip[[#This Row],[etmaaltemperatuur]]&lt;stookgrens,stookgrens-jaar_zip[[#This Row],[etmaaltemperatuur]],0),"")</f>
        <v>0</v>
      </c>
      <c r="N2687" s="101">
        <f>IF(ISNUMBER(jaar_zip[[#This Row],[graaddagen]]),IF(OR(MONTH(jaar_zip[[#This Row],[Datum]])=1,MONTH(jaar_zip[[#This Row],[Datum]])=2,MONTH(jaar_zip[[#This Row],[Datum]])=11,MONTH(jaar_zip[[#This Row],[Datum]])=12),1.1,IF(OR(MONTH(jaar_zip[[#This Row],[Datum]])=3,MONTH(jaar_zip[[#This Row],[Datum]])=10),1,0.8))*jaar_zip[[#This Row],[graaddagen]],"")</f>
        <v>0</v>
      </c>
      <c r="O2687" s="101">
        <f>IF(ISNUMBER(jaar_zip[[#This Row],[etmaaltemperatuur]]),IF(jaar_zip[[#This Row],[etmaaltemperatuur]]&gt;stookgrens,jaar_zip[[#This Row],[etmaaltemperatuur]]-stookgrens,0),"")</f>
        <v>1.1999999999999993</v>
      </c>
    </row>
    <row r="2688" spans="1:15" x14ac:dyDescent="0.25">
      <c r="A2688">
        <v>269</v>
      </c>
      <c r="B2688">
        <v>20240808</v>
      </c>
      <c r="C2688">
        <v>4.2</v>
      </c>
      <c r="D2688">
        <v>20.2</v>
      </c>
      <c r="E2688">
        <v>2070</v>
      </c>
      <c r="F2688">
        <v>-0.1</v>
      </c>
      <c r="G2688">
        <v>1014.6</v>
      </c>
      <c r="H2688">
        <v>67</v>
      </c>
      <c r="I2688" s="101" t="s">
        <v>21</v>
      </c>
      <c r="J2688" s="1">
        <f>DATEVALUE(RIGHT(jaar_zip[[#This Row],[YYYYMMDD]],2)&amp;"-"&amp;MID(jaar_zip[[#This Row],[YYYYMMDD]],5,2)&amp;"-"&amp;LEFT(jaar_zip[[#This Row],[YYYYMMDD]],4))</f>
        <v>45512</v>
      </c>
      <c r="K2688" s="101" t="str">
        <f>IF(AND(VALUE(MONTH(jaar_zip[[#This Row],[Datum]]))=1,VALUE(WEEKNUM(jaar_zip[[#This Row],[Datum]],21))&gt;51),RIGHT(YEAR(jaar_zip[[#This Row],[Datum]])-1,2),RIGHT(YEAR(jaar_zip[[#This Row],[Datum]]),2))&amp;"-"&amp; TEXT(WEEKNUM(jaar_zip[[#This Row],[Datum]],21),"00")</f>
        <v>24-32</v>
      </c>
      <c r="L2688" s="101">
        <f>MONTH(jaar_zip[[#This Row],[Datum]])</f>
        <v>8</v>
      </c>
      <c r="M2688" s="101">
        <f>IF(ISNUMBER(jaar_zip[[#This Row],[etmaaltemperatuur]]),IF(jaar_zip[[#This Row],[etmaaltemperatuur]]&lt;stookgrens,stookgrens-jaar_zip[[#This Row],[etmaaltemperatuur]],0),"")</f>
        <v>0</v>
      </c>
      <c r="N2688" s="101">
        <f>IF(ISNUMBER(jaar_zip[[#This Row],[graaddagen]]),IF(OR(MONTH(jaar_zip[[#This Row],[Datum]])=1,MONTH(jaar_zip[[#This Row],[Datum]])=2,MONTH(jaar_zip[[#This Row],[Datum]])=11,MONTH(jaar_zip[[#This Row],[Datum]])=12),1.1,IF(OR(MONTH(jaar_zip[[#This Row],[Datum]])=3,MONTH(jaar_zip[[#This Row],[Datum]])=10),1,0.8))*jaar_zip[[#This Row],[graaddagen]],"")</f>
        <v>0</v>
      </c>
      <c r="O2688" s="101">
        <f>IF(ISNUMBER(jaar_zip[[#This Row],[etmaaltemperatuur]]),IF(jaar_zip[[#This Row],[etmaaltemperatuur]]&gt;stookgrens,jaar_zip[[#This Row],[etmaaltemperatuur]]-stookgrens,0),"")</f>
        <v>2.1999999999999993</v>
      </c>
    </row>
    <row r="2689" spans="1:15" x14ac:dyDescent="0.25">
      <c r="A2689">
        <v>269</v>
      </c>
      <c r="B2689">
        <v>20240809</v>
      </c>
      <c r="C2689">
        <v>5.7</v>
      </c>
      <c r="D2689">
        <v>19.7</v>
      </c>
      <c r="E2689">
        <v>1400</v>
      </c>
      <c r="F2689">
        <v>2.6</v>
      </c>
      <c r="G2689">
        <v>1013.4</v>
      </c>
      <c r="H2689">
        <v>81</v>
      </c>
      <c r="I2689" s="101" t="s">
        <v>21</v>
      </c>
      <c r="J2689" s="1">
        <f>DATEVALUE(RIGHT(jaar_zip[[#This Row],[YYYYMMDD]],2)&amp;"-"&amp;MID(jaar_zip[[#This Row],[YYYYMMDD]],5,2)&amp;"-"&amp;LEFT(jaar_zip[[#This Row],[YYYYMMDD]],4))</f>
        <v>45513</v>
      </c>
      <c r="K2689" s="101" t="str">
        <f>IF(AND(VALUE(MONTH(jaar_zip[[#This Row],[Datum]]))=1,VALUE(WEEKNUM(jaar_zip[[#This Row],[Datum]],21))&gt;51),RIGHT(YEAR(jaar_zip[[#This Row],[Datum]])-1,2),RIGHT(YEAR(jaar_zip[[#This Row],[Datum]]),2))&amp;"-"&amp; TEXT(WEEKNUM(jaar_zip[[#This Row],[Datum]],21),"00")</f>
        <v>24-32</v>
      </c>
      <c r="L2689" s="101">
        <f>MONTH(jaar_zip[[#This Row],[Datum]])</f>
        <v>8</v>
      </c>
      <c r="M2689" s="101">
        <f>IF(ISNUMBER(jaar_zip[[#This Row],[etmaaltemperatuur]]),IF(jaar_zip[[#This Row],[etmaaltemperatuur]]&lt;stookgrens,stookgrens-jaar_zip[[#This Row],[etmaaltemperatuur]],0),"")</f>
        <v>0</v>
      </c>
      <c r="N2689" s="101">
        <f>IF(ISNUMBER(jaar_zip[[#This Row],[graaddagen]]),IF(OR(MONTH(jaar_zip[[#This Row],[Datum]])=1,MONTH(jaar_zip[[#This Row],[Datum]])=2,MONTH(jaar_zip[[#This Row],[Datum]])=11,MONTH(jaar_zip[[#This Row],[Datum]])=12),1.1,IF(OR(MONTH(jaar_zip[[#This Row],[Datum]])=3,MONTH(jaar_zip[[#This Row],[Datum]])=10),1,0.8))*jaar_zip[[#This Row],[graaddagen]],"")</f>
        <v>0</v>
      </c>
      <c r="O2689" s="101">
        <f>IF(ISNUMBER(jaar_zip[[#This Row],[etmaaltemperatuur]]),IF(jaar_zip[[#This Row],[etmaaltemperatuur]]&gt;stookgrens,jaar_zip[[#This Row],[etmaaltemperatuur]]-stookgrens,0),"")</f>
        <v>1.6999999999999993</v>
      </c>
    </row>
    <row r="2690" spans="1:15" x14ac:dyDescent="0.25">
      <c r="A2690">
        <v>269</v>
      </c>
      <c r="B2690">
        <v>20240810</v>
      </c>
      <c r="C2690">
        <v>3.8</v>
      </c>
      <c r="D2690">
        <v>19.5</v>
      </c>
      <c r="E2690">
        <v>1854</v>
      </c>
      <c r="F2690">
        <v>0</v>
      </c>
      <c r="G2690">
        <v>1019.3</v>
      </c>
      <c r="H2690">
        <v>74</v>
      </c>
      <c r="I2690" s="101" t="s">
        <v>21</v>
      </c>
      <c r="J2690" s="1">
        <f>DATEVALUE(RIGHT(jaar_zip[[#This Row],[YYYYMMDD]],2)&amp;"-"&amp;MID(jaar_zip[[#This Row],[YYYYMMDD]],5,2)&amp;"-"&amp;LEFT(jaar_zip[[#This Row],[YYYYMMDD]],4))</f>
        <v>45514</v>
      </c>
      <c r="K2690" s="101" t="str">
        <f>IF(AND(VALUE(MONTH(jaar_zip[[#This Row],[Datum]]))=1,VALUE(WEEKNUM(jaar_zip[[#This Row],[Datum]],21))&gt;51),RIGHT(YEAR(jaar_zip[[#This Row],[Datum]])-1,2),RIGHT(YEAR(jaar_zip[[#This Row],[Datum]]),2))&amp;"-"&amp; TEXT(WEEKNUM(jaar_zip[[#This Row],[Datum]],21),"00")</f>
        <v>24-32</v>
      </c>
      <c r="L2690" s="101">
        <f>MONTH(jaar_zip[[#This Row],[Datum]])</f>
        <v>8</v>
      </c>
      <c r="M2690" s="101">
        <f>IF(ISNUMBER(jaar_zip[[#This Row],[etmaaltemperatuur]]),IF(jaar_zip[[#This Row],[etmaaltemperatuur]]&lt;stookgrens,stookgrens-jaar_zip[[#This Row],[etmaaltemperatuur]],0),"")</f>
        <v>0</v>
      </c>
      <c r="N2690" s="101">
        <f>IF(ISNUMBER(jaar_zip[[#This Row],[graaddagen]]),IF(OR(MONTH(jaar_zip[[#This Row],[Datum]])=1,MONTH(jaar_zip[[#This Row],[Datum]])=2,MONTH(jaar_zip[[#This Row],[Datum]])=11,MONTH(jaar_zip[[#This Row],[Datum]])=12),1.1,IF(OR(MONTH(jaar_zip[[#This Row],[Datum]])=3,MONTH(jaar_zip[[#This Row],[Datum]])=10),1,0.8))*jaar_zip[[#This Row],[graaddagen]],"")</f>
        <v>0</v>
      </c>
      <c r="O2690" s="101">
        <f>IF(ISNUMBER(jaar_zip[[#This Row],[etmaaltemperatuur]]),IF(jaar_zip[[#This Row],[etmaaltemperatuur]]&gt;stookgrens,jaar_zip[[#This Row],[etmaaltemperatuur]]-stookgrens,0),"")</f>
        <v>1.5</v>
      </c>
    </row>
    <row r="2691" spans="1:15" x14ac:dyDescent="0.25">
      <c r="A2691">
        <v>269</v>
      </c>
      <c r="B2691">
        <v>20240811</v>
      </c>
      <c r="C2691">
        <v>2.6</v>
      </c>
      <c r="D2691">
        <v>20.7</v>
      </c>
      <c r="E2691">
        <v>2407</v>
      </c>
      <c r="F2691">
        <v>0</v>
      </c>
      <c r="G2691">
        <v>1021</v>
      </c>
      <c r="H2691">
        <v>74</v>
      </c>
      <c r="I2691" s="101" t="s">
        <v>21</v>
      </c>
      <c r="J2691" s="1">
        <f>DATEVALUE(RIGHT(jaar_zip[[#This Row],[YYYYMMDD]],2)&amp;"-"&amp;MID(jaar_zip[[#This Row],[YYYYMMDD]],5,2)&amp;"-"&amp;LEFT(jaar_zip[[#This Row],[YYYYMMDD]],4))</f>
        <v>45515</v>
      </c>
      <c r="K2691" s="101" t="str">
        <f>IF(AND(VALUE(MONTH(jaar_zip[[#This Row],[Datum]]))=1,VALUE(WEEKNUM(jaar_zip[[#This Row],[Datum]],21))&gt;51),RIGHT(YEAR(jaar_zip[[#This Row],[Datum]])-1,2),RIGHT(YEAR(jaar_zip[[#This Row],[Datum]]),2))&amp;"-"&amp; TEXT(WEEKNUM(jaar_zip[[#This Row],[Datum]],21),"00")</f>
        <v>24-32</v>
      </c>
      <c r="L2691" s="101">
        <f>MONTH(jaar_zip[[#This Row],[Datum]])</f>
        <v>8</v>
      </c>
      <c r="M2691" s="101">
        <f>IF(ISNUMBER(jaar_zip[[#This Row],[etmaaltemperatuur]]),IF(jaar_zip[[#This Row],[etmaaltemperatuur]]&lt;stookgrens,stookgrens-jaar_zip[[#This Row],[etmaaltemperatuur]],0),"")</f>
        <v>0</v>
      </c>
      <c r="N2691" s="101">
        <f>IF(ISNUMBER(jaar_zip[[#This Row],[graaddagen]]),IF(OR(MONTH(jaar_zip[[#This Row],[Datum]])=1,MONTH(jaar_zip[[#This Row],[Datum]])=2,MONTH(jaar_zip[[#This Row],[Datum]])=11,MONTH(jaar_zip[[#This Row],[Datum]])=12),1.1,IF(OR(MONTH(jaar_zip[[#This Row],[Datum]])=3,MONTH(jaar_zip[[#This Row],[Datum]])=10),1,0.8))*jaar_zip[[#This Row],[graaddagen]],"")</f>
        <v>0</v>
      </c>
      <c r="O2691" s="101">
        <f>IF(ISNUMBER(jaar_zip[[#This Row],[etmaaltemperatuur]]),IF(jaar_zip[[#This Row],[etmaaltemperatuur]]&gt;stookgrens,jaar_zip[[#This Row],[etmaaltemperatuur]]-stookgrens,0),"")</f>
        <v>2.6999999999999993</v>
      </c>
    </row>
    <row r="2692" spans="1:15" x14ac:dyDescent="0.25">
      <c r="A2692">
        <v>269</v>
      </c>
      <c r="B2692">
        <v>20240812</v>
      </c>
      <c r="C2692">
        <v>3.4</v>
      </c>
      <c r="D2692">
        <v>22.9</v>
      </c>
      <c r="E2692">
        <v>2417</v>
      </c>
      <c r="F2692">
        <v>0</v>
      </c>
      <c r="G2692">
        <v>1011.9</v>
      </c>
      <c r="H2692">
        <v>69</v>
      </c>
      <c r="I2692" s="101" t="s">
        <v>21</v>
      </c>
      <c r="J2692" s="1">
        <f>DATEVALUE(RIGHT(jaar_zip[[#This Row],[YYYYMMDD]],2)&amp;"-"&amp;MID(jaar_zip[[#This Row],[YYYYMMDD]],5,2)&amp;"-"&amp;LEFT(jaar_zip[[#This Row],[YYYYMMDD]],4))</f>
        <v>45516</v>
      </c>
      <c r="K2692" s="101" t="str">
        <f>IF(AND(VALUE(MONTH(jaar_zip[[#This Row],[Datum]]))=1,VALUE(WEEKNUM(jaar_zip[[#This Row],[Datum]],21))&gt;51),RIGHT(YEAR(jaar_zip[[#This Row],[Datum]])-1,2),RIGHT(YEAR(jaar_zip[[#This Row],[Datum]]),2))&amp;"-"&amp; TEXT(WEEKNUM(jaar_zip[[#This Row],[Datum]],21),"00")</f>
        <v>24-33</v>
      </c>
      <c r="L2692" s="101">
        <f>MONTH(jaar_zip[[#This Row],[Datum]])</f>
        <v>8</v>
      </c>
      <c r="M2692" s="101">
        <f>IF(ISNUMBER(jaar_zip[[#This Row],[etmaaltemperatuur]]),IF(jaar_zip[[#This Row],[etmaaltemperatuur]]&lt;stookgrens,stookgrens-jaar_zip[[#This Row],[etmaaltemperatuur]],0),"")</f>
        <v>0</v>
      </c>
      <c r="N2692" s="101">
        <f>IF(ISNUMBER(jaar_zip[[#This Row],[graaddagen]]),IF(OR(MONTH(jaar_zip[[#This Row],[Datum]])=1,MONTH(jaar_zip[[#This Row],[Datum]])=2,MONTH(jaar_zip[[#This Row],[Datum]])=11,MONTH(jaar_zip[[#This Row],[Datum]])=12),1.1,IF(OR(MONTH(jaar_zip[[#This Row],[Datum]])=3,MONTH(jaar_zip[[#This Row],[Datum]])=10),1,0.8))*jaar_zip[[#This Row],[graaddagen]],"")</f>
        <v>0</v>
      </c>
      <c r="O2692" s="101">
        <f>IF(ISNUMBER(jaar_zip[[#This Row],[etmaaltemperatuur]]),IF(jaar_zip[[#This Row],[etmaaltemperatuur]]&gt;stookgrens,jaar_zip[[#This Row],[etmaaltemperatuur]]-stookgrens,0),"")</f>
        <v>4.8999999999999986</v>
      </c>
    </row>
    <row r="2693" spans="1:15" x14ac:dyDescent="0.25">
      <c r="A2693">
        <v>269</v>
      </c>
      <c r="B2693">
        <v>20240813</v>
      </c>
      <c r="C2693">
        <v>2.6</v>
      </c>
      <c r="D2693">
        <v>24.1</v>
      </c>
      <c r="E2693">
        <v>2220</v>
      </c>
      <c r="F2693">
        <v>-0.1</v>
      </c>
      <c r="G2693">
        <v>1009.1</v>
      </c>
      <c r="H2693">
        <v>75</v>
      </c>
      <c r="I2693" s="101" t="s">
        <v>21</v>
      </c>
      <c r="J2693" s="1">
        <f>DATEVALUE(RIGHT(jaar_zip[[#This Row],[YYYYMMDD]],2)&amp;"-"&amp;MID(jaar_zip[[#This Row],[YYYYMMDD]],5,2)&amp;"-"&amp;LEFT(jaar_zip[[#This Row],[YYYYMMDD]],4))</f>
        <v>45517</v>
      </c>
      <c r="K2693" s="101" t="str">
        <f>IF(AND(VALUE(MONTH(jaar_zip[[#This Row],[Datum]]))=1,VALUE(WEEKNUM(jaar_zip[[#This Row],[Datum]],21))&gt;51),RIGHT(YEAR(jaar_zip[[#This Row],[Datum]])-1,2),RIGHT(YEAR(jaar_zip[[#This Row],[Datum]]),2))&amp;"-"&amp; TEXT(WEEKNUM(jaar_zip[[#This Row],[Datum]],21),"00")</f>
        <v>24-33</v>
      </c>
      <c r="L2693" s="101">
        <f>MONTH(jaar_zip[[#This Row],[Datum]])</f>
        <v>8</v>
      </c>
      <c r="M2693" s="101">
        <f>IF(ISNUMBER(jaar_zip[[#This Row],[etmaaltemperatuur]]),IF(jaar_zip[[#This Row],[etmaaltemperatuur]]&lt;stookgrens,stookgrens-jaar_zip[[#This Row],[etmaaltemperatuur]],0),"")</f>
        <v>0</v>
      </c>
      <c r="N2693" s="101">
        <f>IF(ISNUMBER(jaar_zip[[#This Row],[graaddagen]]),IF(OR(MONTH(jaar_zip[[#This Row],[Datum]])=1,MONTH(jaar_zip[[#This Row],[Datum]])=2,MONTH(jaar_zip[[#This Row],[Datum]])=11,MONTH(jaar_zip[[#This Row],[Datum]])=12),1.1,IF(OR(MONTH(jaar_zip[[#This Row],[Datum]])=3,MONTH(jaar_zip[[#This Row],[Datum]])=10),1,0.8))*jaar_zip[[#This Row],[graaddagen]],"")</f>
        <v>0</v>
      </c>
      <c r="O2693" s="101">
        <f>IF(ISNUMBER(jaar_zip[[#This Row],[etmaaltemperatuur]]),IF(jaar_zip[[#This Row],[etmaaltemperatuur]]&gt;stookgrens,jaar_zip[[#This Row],[etmaaltemperatuur]]-stookgrens,0),"")</f>
        <v>6.1000000000000014</v>
      </c>
    </row>
    <row r="2694" spans="1:15" x14ac:dyDescent="0.25">
      <c r="A2694">
        <v>269</v>
      </c>
      <c r="B2694">
        <v>20240814</v>
      </c>
      <c r="C2694">
        <v>1.8</v>
      </c>
      <c r="D2694">
        <v>20.3</v>
      </c>
      <c r="E2694">
        <v>939</v>
      </c>
      <c r="F2694">
        <v>3.9</v>
      </c>
      <c r="G2694">
        <v>1012.1</v>
      </c>
      <c r="H2694">
        <v>85</v>
      </c>
      <c r="I2694" s="101" t="s">
        <v>21</v>
      </c>
      <c r="J2694" s="1">
        <f>DATEVALUE(RIGHT(jaar_zip[[#This Row],[YYYYMMDD]],2)&amp;"-"&amp;MID(jaar_zip[[#This Row],[YYYYMMDD]],5,2)&amp;"-"&amp;LEFT(jaar_zip[[#This Row],[YYYYMMDD]],4))</f>
        <v>45518</v>
      </c>
      <c r="K2694" s="101" t="str">
        <f>IF(AND(VALUE(MONTH(jaar_zip[[#This Row],[Datum]]))=1,VALUE(WEEKNUM(jaar_zip[[#This Row],[Datum]],21))&gt;51),RIGHT(YEAR(jaar_zip[[#This Row],[Datum]])-1,2),RIGHT(YEAR(jaar_zip[[#This Row],[Datum]]),2))&amp;"-"&amp; TEXT(WEEKNUM(jaar_zip[[#This Row],[Datum]],21),"00")</f>
        <v>24-33</v>
      </c>
      <c r="L2694" s="101">
        <f>MONTH(jaar_zip[[#This Row],[Datum]])</f>
        <v>8</v>
      </c>
      <c r="M2694" s="101">
        <f>IF(ISNUMBER(jaar_zip[[#This Row],[etmaaltemperatuur]]),IF(jaar_zip[[#This Row],[etmaaltemperatuur]]&lt;stookgrens,stookgrens-jaar_zip[[#This Row],[etmaaltemperatuur]],0),"")</f>
        <v>0</v>
      </c>
      <c r="N2694" s="101">
        <f>IF(ISNUMBER(jaar_zip[[#This Row],[graaddagen]]),IF(OR(MONTH(jaar_zip[[#This Row],[Datum]])=1,MONTH(jaar_zip[[#This Row],[Datum]])=2,MONTH(jaar_zip[[#This Row],[Datum]])=11,MONTH(jaar_zip[[#This Row],[Datum]])=12),1.1,IF(OR(MONTH(jaar_zip[[#This Row],[Datum]])=3,MONTH(jaar_zip[[#This Row],[Datum]])=10),1,0.8))*jaar_zip[[#This Row],[graaddagen]],"")</f>
        <v>0</v>
      </c>
      <c r="O2694" s="101">
        <f>IF(ISNUMBER(jaar_zip[[#This Row],[etmaaltemperatuur]]),IF(jaar_zip[[#This Row],[etmaaltemperatuur]]&gt;stookgrens,jaar_zip[[#This Row],[etmaaltemperatuur]]-stookgrens,0),"")</f>
        <v>2.3000000000000007</v>
      </c>
    </row>
    <row r="2695" spans="1:15" x14ac:dyDescent="0.25">
      <c r="A2695">
        <v>269</v>
      </c>
      <c r="B2695">
        <v>20240815</v>
      </c>
      <c r="C2695">
        <v>5</v>
      </c>
      <c r="D2695">
        <v>21</v>
      </c>
      <c r="E2695">
        <v>2015</v>
      </c>
      <c r="F2695">
        <v>0</v>
      </c>
      <c r="G2695">
        <v>1014.8</v>
      </c>
      <c r="H2695">
        <v>76</v>
      </c>
      <c r="I2695" s="101" t="s">
        <v>21</v>
      </c>
      <c r="J2695" s="1">
        <f>DATEVALUE(RIGHT(jaar_zip[[#This Row],[YYYYMMDD]],2)&amp;"-"&amp;MID(jaar_zip[[#This Row],[YYYYMMDD]],5,2)&amp;"-"&amp;LEFT(jaar_zip[[#This Row],[YYYYMMDD]],4))</f>
        <v>45519</v>
      </c>
      <c r="K2695" s="101" t="str">
        <f>IF(AND(VALUE(MONTH(jaar_zip[[#This Row],[Datum]]))=1,VALUE(WEEKNUM(jaar_zip[[#This Row],[Datum]],21))&gt;51),RIGHT(YEAR(jaar_zip[[#This Row],[Datum]])-1,2),RIGHT(YEAR(jaar_zip[[#This Row],[Datum]]),2))&amp;"-"&amp; TEXT(WEEKNUM(jaar_zip[[#This Row],[Datum]],21),"00")</f>
        <v>24-33</v>
      </c>
      <c r="L2695" s="101">
        <f>MONTH(jaar_zip[[#This Row],[Datum]])</f>
        <v>8</v>
      </c>
      <c r="M2695" s="101">
        <f>IF(ISNUMBER(jaar_zip[[#This Row],[etmaaltemperatuur]]),IF(jaar_zip[[#This Row],[etmaaltemperatuur]]&lt;stookgrens,stookgrens-jaar_zip[[#This Row],[etmaaltemperatuur]],0),"")</f>
        <v>0</v>
      </c>
      <c r="N2695" s="101">
        <f>IF(ISNUMBER(jaar_zip[[#This Row],[graaddagen]]),IF(OR(MONTH(jaar_zip[[#This Row],[Datum]])=1,MONTH(jaar_zip[[#This Row],[Datum]])=2,MONTH(jaar_zip[[#This Row],[Datum]])=11,MONTH(jaar_zip[[#This Row],[Datum]])=12),1.1,IF(OR(MONTH(jaar_zip[[#This Row],[Datum]])=3,MONTH(jaar_zip[[#This Row],[Datum]])=10),1,0.8))*jaar_zip[[#This Row],[graaddagen]],"")</f>
        <v>0</v>
      </c>
      <c r="O2695" s="101">
        <f>IF(ISNUMBER(jaar_zip[[#This Row],[etmaaltemperatuur]]),IF(jaar_zip[[#This Row],[etmaaltemperatuur]]&gt;stookgrens,jaar_zip[[#This Row],[etmaaltemperatuur]]-stookgrens,0),"")</f>
        <v>3</v>
      </c>
    </row>
    <row r="2696" spans="1:15" x14ac:dyDescent="0.25">
      <c r="A2696">
        <v>269</v>
      </c>
      <c r="B2696">
        <v>20240816</v>
      </c>
      <c r="C2696">
        <v>3.5</v>
      </c>
      <c r="D2696">
        <v>19.3</v>
      </c>
      <c r="E2696">
        <v>1009</v>
      </c>
      <c r="F2696">
        <v>4.7</v>
      </c>
      <c r="G2696">
        <v>1014</v>
      </c>
      <c r="H2696">
        <v>84</v>
      </c>
      <c r="I2696" s="101" t="s">
        <v>21</v>
      </c>
      <c r="J2696" s="1">
        <f>DATEVALUE(RIGHT(jaar_zip[[#This Row],[YYYYMMDD]],2)&amp;"-"&amp;MID(jaar_zip[[#This Row],[YYYYMMDD]],5,2)&amp;"-"&amp;LEFT(jaar_zip[[#This Row],[YYYYMMDD]],4))</f>
        <v>45520</v>
      </c>
      <c r="K2696" s="101" t="str">
        <f>IF(AND(VALUE(MONTH(jaar_zip[[#This Row],[Datum]]))=1,VALUE(WEEKNUM(jaar_zip[[#This Row],[Datum]],21))&gt;51),RIGHT(YEAR(jaar_zip[[#This Row],[Datum]])-1,2),RIGHT(YEAR(jaar_zip[[#This Row],[Datum]]),2))&amp;"-"&amp; TEXT(WEEKNUM(jaar_zip[[#This Row],[Datum]],21),"00")</f>
        <v>24-33</v>
      </c>
      <c r="L2696" s="101">
        <f>MONTH(jaar_zip[[#This Row],[Datum]])</f>
        <v>8</v>
      </c>
      <c r="M2696" s="101">
        <f>IF(ISNUMBER(jaar_zip[[#This Row],[etmaaltemperatuur]]),IF(jaar_zip[[#This Row],[etmaaltemperatuur]]&lt;stookgrens,stookgrens-jaar_zip[[#This Row],[etmaaltemperatuur]],0),"")</f>
        <v>0</v>
      </c>
      <c r="N2696" s="101">
        <f>IF(ISNUMBER(jaar_zip[[#This Row],[graaddagen]]),IF(OR(MONTH(jaar_zip[[#This Row],[Datum]])=1,MONTH(jaar_zip[[#This Row],[Datum]])=2,MONTH(jaar_zip[[#This Row],[Datum]])=11,MONTH(jaar_zip[[#This Row],[Datum]])=12),1.1,IF(OR(MONTH(jaar_zip[[#This Row],[Datum]])=3,MONTH(jaar_zip[[#This Row],[Datum]])=10),1,0.8))*jaar_zip[[#This Row],[graaddagen]],"")</f>
        <v>0</v>
      </c>
      <c r="O2696" s="101">
        <f>IF(ISNUMBER(jaar_zip[[#This Row],[etmaaltemperatuur]]),IF(jaar_zip[[#This Row],[etmaaltemperatuur]]&gt;stookgrens,jaar_zip[[#This Row],[etmaaltemperatuur]]-stookgrens,0),"")</f>
        <v>1.3000000000000007</v>
      </c>
    </row>
    <row r="2697" spans="1:15" x14ac:dyDescent="0.25">
      <c r="A2697">
        <v>269</v>
      </c>
      <c r="B2697">
        <v>20240817</v>
      </c>
      <c r="C2697">
        <v>1.9</v>
      </c>
      <c r="D2697">
        <v>18.100000000000001</v>
      </c>
      <c r="E2697">
        <v>2263</v>
      </c>
      <c r="F2697">
        <v>0</v>
      </c>
      <c r="G2697">
        <v>1013.1</v>
      </c>
      <c r="H2697">
        <v>71</v>
      </c>
      <c r="I2697" s="101" t="s">
        <v>21</v>
      </c>
      <c r="J2697" s="1">
        <f>DATEVALUE(RIGHT(jaar_zip[[#This Row],[YYYYMMDD]],2)&amp;"-"&amp;MID(jaar_zip[[#This Row],[YYYYMMDD]],5,2)&amp;"-"&amp;LEFT(jaar_zip[[#This Row],[YYYYMMDD]],4))</f>
        <v>45521</v>
      </c>
      <c r="K2697" s="101" t="str">
        <f>IF(AND(VALUE(MONTH(jaar_zip[[#This Row],[Datum]]))=1,VALUE(WEEKNUM(jaar_zip[[#This Row],[Datum]],21))&gt;51),RIGHT(YEAR(jaar_zip[[#This Row],[Datum]])-1,2),RIGHT(YEAR(jaar_zip[[#This Row],[Datum]]),2))&amp;"-"&amp; TEXT(WEEKNUM(jaar_zip[[#This Row],[Datum]],21),"00")</f>
        <v>24-33</v>
      </c>
      <c r="L2697" s="101">
        <f>MONTH(jaar_zip[[#This Row],[Datum]])</f>
        <v>8</v>
      </c>
      <c r="M2697" s="101">
        <f>IF(ISNUMBER(jaar_zip[[#This Row],[etmaaltemperatuur]]),IF(jaar_zip[[#This Row],[etmaaltemperatuur]]&lt;stookgrens,stookgrens-jaar_zip[[#This Row],[etmaaltemperatuur]],0),"")</f>
        <v>0</v>
      </c>
      <c r="N2697" s="101">
        <f>IF(ISNUMBER(jaar_zip[[#This Row],[graaddagen]]),IF(OR(MONTH(jaar_zip[[#This Row],[Datum]])=1,MONTH(jaar_zip[[#This Row],[Datum]])=2,MONTH(jaar_zip[[#This Row],[Datum]])=11,MONTH(jaar_zip[[#This Row],[Datum]])=12),1.1,IF(OR(MONTH(jaar_zip[[#This Row],[Datum]])=3,MONTH(jaar_zip[[#This Row],[Datum]])=10),1,0.8))*jaar_zip[[#This Row],[graaddagen]],"")</f>
        <v>0</v>
      </c>
      <c r="O2697" s="101">
        <f>IF(ISNUMBER(jaar_zip[[#This Row],[etmaaltemperatuur]]),IF(jaar_zip[[#This Row],[etmaaltemperatuur]]&gt;stookgrens,jaar_zip[[#This Row],[etmaaltemperatuur]]-stookgrens,0),"")</f>
        <v>0.10000000000000142</v>
      </c>
    </row>
    <row r="2698" spans="1:15" x14ac:dyDescent="0.25">
      <c r="A2698">
        <v>269</v>
      </c>
      <c r="B2698">
        <v>20240818</v>
      </c>
      <c r="C2698">
        <v>2</v>
      </c>
      <c r="D2698">
        <v>17.600000000000001</v>
      </c>
      <c r="E2698">
        <v>1656</v>
      </c>
      <c r="F2698">
        <v>0</v>
      </c>
      <c r="G2698">
        <v>1013.1</v>
      </c>
      <c r="H2698">
        <v>73</v>
      </c>
      <c r="I2698" s="101" t="s">
        <v>21</v>
      </c>
      <c r="J2698" s="1">
        <f>DATEVALUE(RIGHT(jaar_zip[[#This Row],[YYYYMMDD]],2)&amp;"-"&amp;MID(jaar_zip[[#This Row],[YYYYMMDD]],5,2)&amp;"-"&amp;LEFT(jaar_zip[[#This Row],[YYYYMMDD]],4))</f>
        <v>45522</v>
      </c>
      <c r="K2698" s="101" t="str">
        <f>IF(AND(VALUE(MONTH(jaar_zip[[#This Row],[Datum]]))=1,VALUE(WEEKNUM(jaar_zip[[#This Row],[Datum]],21))&gt;51),RIGHT(YEAR(jaar_zip[[#This Row],[Datum]])-1,2),RIGHT(YEAR(jaar_zip[[#This Row],[Datum]]),2))&amp;"-"&amp; TEXT(WEEKNUM(jaar_zip[[#This Row],[Datum]],21),"00")</f>
        <v>24-33</v>
      </c>
      <c r="L2698" s="101">
        <f>MONTH(jaar_zip[[#This Row],[Datum]])</f>
        <v>8</v>
      </c>
      <c r="M2698" s="101">
        <f>IF(ISNUMBER(jaar_zip[[#This Row],[etmaaltemperatuur]]),IF(jaar_zip[[#This Row],[etmaaltemperatuur]]&lt;stookgrens,stookgrens-jaar_zip[[#This Row],[etmaaltemperatuur]],0),"")</f>
        <v>0.39999999999999858</v>
      </c>
      <c r="N2698" s="101">
        <f>IF(ISNUMBER(jaar_zip[[#This Row],[graaddagen]]),IF(OR(MONTH(jaar_zip[[#This Row],[Datum]])=1,MONTH(jaar_zip[[#This Row],[Datum]])=2,MONTH(jaar_zip[[#This Row],[Datum]])=11,MONTH(jaar_zip[[#This Row],[Datum]])=12),1.1,IF(OR(MONTH(jaar_zip[[#This Row],[Datum]])=3,MONTH(jaar_zip[[#This Row],[Datum]])=10),1,0.8))*jaar_zip[[#This Row],[graaddagen]],"")</f>
        <v>0.3199999999999989</v>
      </c>
      <c r="O2698" s="101">
        <f>IF(ISNUMBER(jaar_zip[[#This Row],[etmaaltemperatuur]]),IF(jaar_zip[[#This Row],[etmaaltemperatuur]]&gt;stookgrens,jaar_zip[[#This Row],[etmaaltemperatuur]]-stookgrens,0),"")</f>
        <v>0</v>
      </c>
    </row>
    <row r="2699" spans="1:15" x14ac:dyDescent="0.25">
      <c r="A2699">
        <v>269</v>
      </c>
      <c r="B2699">
        <v>20240819</v>
      </c>
      <c r="C2699">
        <v>2.5</v>
      </c>
      <c r="D2699">
        <v>17.7</v>
      </c>
      <c r="E2699">
        <v>2027</v>
      </c>
      <c r="F2699">
        <v>0</v>
      </c>
      <c r="G2699">
        <v>1017.1</v>
      </c>
      <c r="H2699">
        <v>70</v>
      </c>
      <c r="I2699" s="101" t="s">
        <v>21</v>
      </c>
      <c r="J2699" s="1">
        <f>DATEVALUE(RIGHT(jaar_zip[[#This Row],[YYYYMMDD]],2)&amp;"-"&amp;MID(jaar_zip[[#This Row],[YYYYMMDD]],5,2)&amp;"-"&amp;LEFT(jaar_zip[[#This Row],[YYYYMMDD]],4))</f>
        <v>45523</v>
      </c>
      <c r="K2699" s="101" t="str">
        <f>IF(AND(VALUE(MONTH(jaar_zip[[#This Row],[Datum]]))=1,VALUE(WEEKNUM(jaar_zip[[#This Row],[Datum]],21))&gt;51),RIGHT(YEAR(jaar_zip[[#This Row],[Datum]])-1,2),RIGHT(YEAR(jaar_zip[[#This Row],[Datum]]),2))&amp;"-"&amp; TEXT(WEEKNUM(jaar_zip[[#This Row],[Datum]],21),"00")</f>
        <v>24-34</v>
      </c>
      <c r="L2699" s="101">
        <f>MONTH(jaar_zip[[#This Row],[Datum]])</f>
        <v>8</v>
      </c>
      <c r="M2699" s="101">
        <f>IF(ISNUMBER(jaar_zip[[#This Row],[etmaaltemperatuur]]),IF(jaar_zip[[#This Row],[etmaaltemperatuur]]&lt;stookgrens,stookgrens-jaar_zip[[#This Row],[etmaaltemperatuur]],0),"")</f>
        <v>0.30000000000000071</v>
      </c>
      <c r="N2699" s="101">
        <f>IF(ISNUMBER(jaar_zip[[#This Row],[graaddagen]]),IF(OR(MONTH(jaar_zip[[#This Row],[Datum]])=1,MONTH(jaar_zip[[#This Row],[Datum]])=2,MONTH(jaar_zip[[#This Row],[Datum]])=11,MONTH(jaar_zip[[#This Row],[Datum]])=12),1.1,IF(OR(MONTH(jaar_zip[[#This Row],[Datum]])=3,MONTH(jaar_zip[[#This Row],[Datum]])=10),1,0.8))*jaar_zip[[#This Row],[graaddagen]],"")</f>
        <v>0.24000000000000057</v>
      </c>
      <c r="O2699" s="101">
        <f>IF(ISNUMBER(jaar_zip[[#This Row],[etmaaltemperatuur]]),IF(jaar_zip[[#This Row],[etmaaltemperatuur]]&gt;stookgrens,jaar_zip[[#This Row],[etmaaltemperatuur]]-stookgrens,0),"")</f>
        <v>0</v>
      </c>
    </row>
    <row r="2700" spans="1:15" x14ac:dyDescent="0.25">
      <c r="A2700">
        <v>269</v>
      </c>
      <c r="B2700">
        <v>20240820</v>
      </c>
      <c r="C2700">
        <v>4.0999999999999996</v>
      </c>
      <c r="D2700">
        <v>18.399999999999999</v>
      </c>
      <c r="E2700">
        <v>1233</v>
      </c>
      <c r="F2700">
        <v>13.5</v>
      </c>
      <c r="G2700">
        <v>1010.5</v>
      </c>
      <c r="H2700">
        <v>81</v>
      </c>
      <c r="I2700" s="101" t="s">
        <v>21</v>
      </c>
      <c r="J2700" s="1">
        <f>DATEVALUE(RIGHT(jaar_zip[[#This Row],[YYYYMMDD]],2)&amp;"-"&amp;MID(jaar_zip[[#This Row],[YYYYMMDD]],5,2)&amp;"-"&amp;LEFT(jaar_zip[[#This Row],[YYYYMMDD]],4))</f>
        <v>45524</v>
      </c>
      <c r="K2700" s="101" t="str">
        <f>IF(AND(VALUE(MONTH(jaar_zip[[#This Row],[Datum]]))=1,VALUE(WEEKNUM(jaar_zip[[#This Row],[Datum]],21))&gt;51),RIGHT(YEAR(jaar_zip[[#This Row],[Datum]])-1,2),RIGHT(YEAR(jaar_zip[[#This Row],[Datum]]),2))&amp;"-"&amp; TEXT(WEEKNUM(jaar_zip[[#This Row],[Datum]],21),"00")</f>
        <v>24-34</v>
      </c>
      <c r="L2700" s="101">
        <f>MONTH(jaar_zip[[#This Row],[Datum]])</f>
        <v>8</v>
      </c>
      <c r="M2700" s="101">
        <f>IF(ISNUMBER(jaar_zip[[#This Row],[etmaaltemperatuur]]),IF(jaar_zip[[#This Row],[etmaaltemperatuur]]&lt;stookgrens,stookgrens-jaar_zip[[#This Row],[etmaaltemperatuur]],0),"")</f>
        <v>0</v>
      </c>
      <c r="N2700" s="101">
        <f>IF(ISNUMBER(jaar_zip[[#This Row],[graaddagen]]),IF(OR(MONTH(jaar_zip[[#This Row],[Datum]])=1,MONTH(jaar_zip[[#This Row],[Datum]])=2,MONTH(jaar_zip[[#This Row],[Datum]])=11,MONTH(jaar_zip[[#This Row],[Datum]])=12),1.1,IF(OR(MONTH(jaar_zip[[#This Row],[Datum]])=3,MONTH(jaar_zip[[#This Row],[Datum]])=10),1,0.8))*jaar_zip[[#This Row],[graaddagen]],"")</f>
        <v>0</v>
      </c>
      <c r="O2700" s="101">
        <f>IF(ISNUMBER(jaar_zip[[#This Row],[etmaaltemperatuur]]),IF(jaar_zip[[#This Row],[etmaaltemperatuur]]&gt;stookgrens,jaar_zip[[#This Row],[etmaaltemperatuur]]-stookgrens,0),"")</f>
        <v>0.39999999999999858</v>
      </c>
    </row>
    <row r="2701" spans="1:15" x14ac:dyDescent="0.25">
      <c r="A2701">
        <v>269</v>
      </c>
      <c r="B2701">
        <v>20240821</v>
      </c>
      <c r="C2701">
        <v>5.0999999999999996</v>
      </c>
      <c r="D2701">
        <v>15.7</v>
      </c>
      <c r="E2701">
        <v>1731</v>
      </c>
      <c r="F2701">
        <v>-0.1</v>
      </c>
      <c r="G2701">
        <v>1015</v>
      </c>
      <c r="H2701">
        <v>71</v>
      </c>
      <c r="I2701" s="101" t="s">
        <v>21</v>
      </c>
      <c r="J2701" s="1">
        <f>DATEVALUE(RIGHT(jaar_zip[[#This Row],[YYYYMMDD]],2)&amp;"-"&amp;MID(jaar_zip[[#This Row],[YYYYMMDD]],5,2)&amp;"-"&amp;LEFT(jaar_zip[[#This Row],[YYYYMMDD]],4))</f>
        <v>45525</v>
      </c>
      <c r="K2701" s="101" t="str">
        <f>IF(AND(VALUE(MONTH(jaar_zip[[#This Row],[Datum]]))=1,VALUE(WEEKNUM(jaar_zip[[#This Row],[Datum]],21))&gt;51),RIGHT(YEAR(jaar_zip[[#This Row],[Datum]])-1,2),RIGHT(YEAR(jaar_zip[[#This Row],[Datum]]),2))&amp;"-"&amp; TEXT(WEEKNUM(jaar_zip[[#This Row],[Datum]],21),"00")</f>
        <v>24-34</v>
      </c>
      <c r="L2701" s="101">
        <f>MONTH(jaar_zip[[#This Row],[Datum]])</f>
        <v>8</v>
      </c>
      <c r="M2701" s="101">
        <f>IF(ISNUMBER(jaar_zip[[#This Row],[etmaaltemperatuur]]),IF(jaar_zip[[#This Row],[etmaaltemperatuur]]&lt;stookgrens,stookgrens-jaar_zip[[#This Row],[etmaaltemperatuur]],0),"")</f>
        <v>2.3000000000000007</v>
      </c>
      <c r="N2701" s="101">
        <f>IF(ISNUMBER(jaar_zip[[#This Row],[graaddagen]]),IF(OR(MONTH(jaar_zip[[#This Row],[Datum]])=1,MONTH(jaar_zip[[#This Row],[Datum]])=2,MONTH(jaar_zip[[#This Row],[Datum]])=11,MONTH(jaar_zip[[#This Row],[Datum]])=12),1.1,IF(OR(MONTH(jaar_zip[[#This Row],[Datum]])=3,MONTH(jaar_zip[[#This Row],[Datum]])=10),1,0.8))*jaar_zip[[#This Row],[graaddagen]],"")</f>
        <v>1.8400000000000007</v>
      </c>
      <c r="O2701" s="101">
        <f>IF(ISNUMBER(jaar_zip[[#This Row],[etmaaltemperatuur]]),IF(jaar_zip[[#This Row],[etmaaltemperatuur]]&gt;stookgrens,jaar_zip[[#This Row],[etmaaltemperatuur]]-stookgrens,0),"")</f>
        <v>0</v>
      </c>
    </row>
    <row r="2702" spans="1:15" x14ac:dyDescent="0.25">
      <c r="A2702">
        <v>269</v>
      </c>
      <c r="B2702">
        <v>20240822</v>
      </c>
      <c r="C2702">
        <v>6.9</v>
      </c>
      <c r="D2702">
        <v>18.5</v>
      </c>
      <c r="E2702">
        <v>1285</v>
      </c>
      <c r="F2702">
        <v>0</v>
      </c>
      <c r="G2702">
        <v>1008.7</v>
      </c>
      <c r="H2702">
        <v>65</v>
      </c>
      <c r="I2702" s="101" t="s">
        <v>21</v>
      </c>
      <c r="J2702" s="1">
        <f>DATEVALUE(RIGHT(jaar_zip[[#This Row],[YYYYMMDD]],2)&amp;"-"&amp;MID(jaar_zip[[#This Row],[YYYYMMDD]],5,2)&amp;"-"&amp;LEFT(jaar_zip[[#This Row],[YYYYMMDD]],4))</f>
        <v>45526</v>
      </c>
      <c r="K2702" s="101" t="str">
        <f>IF(AND(VALUE(MONTH(jaar_zip[[#This Row],[Datum]]))=1,VALUE(WEEKNUM(jaar_zip[[#This Row],[Datum]],21))&gt;51),RIGHT(YEAR(jaar_zip[[#This Row],[Datum]])-1,2),RIGHT(YEAR(jaar_zip[[#This Row],[Datum]]),2))&amp;"-"&amp; TEXT(WEEKNUM(jaar_zip[[#This Row],[Datum]],21),"00")</f>
        <v>24-34</v>
      </c>
      <c r="L2702" s="101">
        <f>MONTH(jaar_zip[[#This Row],[Datum]])</f>
        <v>8</v>
      </c>
      <c r="M2702" s="101">
        <f>IF(ISNUMBER(jaar_zip[[#This Row],[etmaaltemperatuur]]),IF(jaar_zip[[#This Row],[etmaaltemperatuur]]&lt;stookgrens,stookgrens-jaar_zip[[#This Row],[etmaaltemperatuur]],0),"")</f>
        <v>0</v>
      </c>
      <c r="N2702" s="101">
        <f>IF(ISNUMBER(jaar_zip[[#This Row],[graaddagen]]),IF(OR(MONTH(jaar_zip[[#This Row],[Datum]])=1,MONTH(jaar_zip[[#This Row],[Datum]])=2,MONTH(jaar_zip[[#This Row],[Datum]])=11,MONTH(jaar_zip[[#This Row],[Datum]])=12),1.1,IF(OR(MONTH(jaar_zip[[#This Row],[Datum]])=3,MONTH(jaar_zip[[#This Row],[Datum]])=10),1,0.8))*jaar_zip[[#This Row],[graaddagen]],"")</f>
        <v>0</v>
      </c>
      <c r="O2702" s="101">
        <f>IF(ISNUMBER(jaar_zip[[#This Row],[etmaaltemperatuur]]),IF(jaar_zip[[#This Row],[etmaaltemperatuur]]&gt;stookgrens,jaar_zip[[#This Row],[etmaaltemperatuur]]-stookgrens,0),"")</f>
        <v>0.5</v>
      </c>
    </row>
    <row r="2703" spans="1:15" x14ac:dyDescent="0.25">
      <c r="A2703">
        <v>269</v>
      </c>
      <c r="B2703">
        <v>20240823</v>
      </c>
      <c r="C2703">
        <v>6.8</v>
      </c>
      <c r="D2703">
        <v>19</v>
      </c>
      <c r="E2703">
        <v>1138</v>
      </c>
      <c r="F2703">
        <v>0.2</v>
      </c>
      <c r="G2703">
        <v>1005.6</v>
      </c>
      <c r="H2703">
        <v>71</v>
      </c>
      <c r="I2703" s="101" t="s">
        <v>21</v>
      </c>
      <c r="J2703" s="1">
        <f>DATEVALUE(RIGHT(jaar_zip[[#This Row],[YYYYMMDD]],2)&amp;"-"&amp;MID(jaar_zip[[#This Row],[YYYYMMDD]],5,2)&amp;"-"&amp;LEFT(jaar_zip[[#This Row],[YYYYMMDD]],4))</f>
        <v>45527</v>
      </c>
      <c r="K2703" s="101" t="str">
        <f>IF(AND(VALUE(MONTH(jaar_zip[[#This Row],[Datum]]))=1,VALUE(WEEKNUM(jaar_zip[[#This Row],[Datum]],21))&gt;51),RIGHT(YEAR(jaar_zip[[#This Row],[Datum]])-1,2),RIGHT(YEAR(jaar_zip[[#This Row],[Datum]]),2))&amp;"-"&amp; TEXT(WEEKNUM(jaar_zip[[#This Row],[Datum]],21),"00")</f>
        <v>24-34</v>
      </c>
      <c r="L2703" s="101">
        <f>MONTH(jaar_zip[[#This Row],[Datum]])</f>
        <v>8</v>
      </c>
      <c r="M2703" s="101">
        <f>IF(ISNUMBER(jaar_zip[[#This Row],[etmaaltemperatuur]]),IF(jaar_zip[[#This Row],[etmaaltemperatuur]]&lt;stookgrens,stookgrens-jaar_zip[[#This Row],[etmaaltemperatuur]],0),"")</f>
        <v>0</v>
      </c>
      <c r="N2703" s="101">
        <f>IF(ISNUMBER(jaar_zip[[#This Row],[graaddagen]]),IF(OR(MONTH(jaar_zip[[#This Row],[Datum]])=1,MONTH(jaar_zip[[#This Row],[Datum]])=2,MONTH(jaar_zip[[#This Row],[Datum]])=11,MONTH(jaar_zip[[#This Row],[Datum]])=12),1.1,IF(OR(MONTH(jaar_zip[[#This Row],[Datum]])=3,MONTH(jaar_zip[[#This Row],[Datum]])=10),1,0.8))*jaar_zip[[#This Row],[graaddagen]],"")</f>
        <v>0</v>
      </c>
      <c r="O2703" s="101">
        <f>IF(ISNUMBER(jaar_zip[[#This Row],[etmaaltemperatuur]]),IF(jaar_zip[[#This Row],[etmaaltemperatuur]]&gt;stookgrens,jaar_zip[[#This Row],[etmaaltemperatuur]]-stookgrens,0),"")</f>
        <v>1</v>
      </c>
    </row>
    <row r="2704" spans="1:15" x14ac:dyDescent="0.25">
      <c r="A2704">
        <v>269</v>
      </c>
      <c r="B2704">
        <v>20240824</v>
      </c>
      <c r="C2704">
        <v>4.4000000000000004</v>
      </c>
      <c r="D2704">
        <v>18.899999999999999</v>
      </c>
      <c r="E2704">
        <v>1040</v>
      </c>
      <c r="F2704">
        <v>21.6</v>
      </c>
      <c r="G2704">
        <v>1005.9</v>
      </c>
      <c r="H2704">
        <v>84</v>
      </c>
      <c r="I2704" s="101" t="s">
        <v>21</v>
      </c>
      <c r="J2704" s="1">
        <f>DATEVALUE(RIGHT(jaar_zip[[#This Row],[YYYYMMDD]],2)&amp;"-"&amp;MID(jaar_zip[[#This Row],[YYYYMMDD]],5,2)&amp;"-"&amp;LEFT(jaar_zip[[#This Row],[YYYYMMDD]],4))</f>
        <v>45528</v>
      </c>
      <c r="K2704" s="101" t="str">
        <f>IF(AND(VALUE(MONTH(jaar_zip[[#This Row],[Datum]]))=1,VALUE(WEEKNUM(jaar_zip[[#This Row],[Datum]],21))&gt;51),RIGHT(YEAR(jaar_zip[[#This Row],[Datum]])-1,2),RIGHT(YEAR(jaar_zip[[#This Row],[Datum]]),2))&amp;"-"&amp; TEXT(WEEKNUM(jaar_zip[[#This Row],[Datum]],21),"00")</f>
        <v>24-34</v>
      </c>
      <c r="L2704" s="101">
        <f>MONTH(jaar_zip[[#This Row],[Datum]])</f>
        <v>8</v>
      </c>
      <c r="M2704" s="101">
        <f>IF(ISNUMBER(jaar_zip[[#This Row],[etmaaltemperatuur]]),IF(jaar_zip[[#This Row],[etmaaltemperatuur]]&lt;stookgrens,stookgrens-jaar_zip[[#This Row],[etmaaltemperatuur]],0),"")</f>
        <v>0</v>
      </c>
      <c r="N2704" s="101">
        <f>IF(ISNUMBER(jaar_zip[[#This Row],[graaddagen]]),IF(OR(MONTH(jaar_zip[[#This Row],[Datum]])=1,MONTH(jaar_zip[[#This Row],[Datum]])=2,MONTH(jaar_zip[[#This Row],[Datum]])=11,MONTH(jaar_zip[[#This Row],[Datum]])=12),1.1,IF(OR(MONTH(jaar_zip[[#This Row],[Datum]])=3,MONTH(jaar_zip[[#This Row],[Datum]])=10),1,0.8))*jaar_zip[[#This Row],[graaddagen]],"")</f>
        <v>0</v>
      </c>
      <c r="O2704" s="101">
        <f>IF(ISNUMBER(jaar_zip[[#This Row],[etmaaltemperatuur]]),IF(jaar_zip[[#This Row],[etmaaltemperatuur]]&gt;stookgrens,jaar_zip[[#This Row],[etmaaltemperatuur]]-stookgrens,0),"")</f>
        <v>0.89999999999999858</v>
      </c>
    </row>
    <row r="2705" spans="1:15" x14ac:dyDescent="0.25">
      <c r="A2705">
        <v>269</v>
      </c>
      <c r="B2705">
        <v>20240825</v>
      </c>
      <c r="C2705">
        <v>5.0999999999999996</v>
      </c>
      <c r="D2705">
        <v>16</v>
      </c>
      <c r="E2705">
        <v>1761</v>
      </c>
      <c r="F2705">
        <v>0.3</v>
      </c>
      <c r="G2705">
        <v>1018.1</v>
      </c>
      <c r="H2705">
        <v>74</v>
      </c>
      <c r="I2705" s="101" t="s">
        <v>21</v>
      </c>
      <c r="J2705" s="1">
        <f>DATEVALUE(RIGHT(jaar_zip[[#This Row],[YYYYMMDD]],2)&amp;"-"&amp;MID(jaar_zip[[#This Row],[YYYYMMDD]],5,2)&amp;"-"&amp;LEFT(jaar_zip[[#This Row],[YYYYMMDD]],4))</f>
        <v>45529</v>
      </c>
      <c r="K2705" s="101" t="str">
        <f>IF(AND(VALUE(MONTH(jaar_zip[[#This Row],[Datum]]))=1,VALUE(WEEKNUM(jaar_zip[[#This Row],[Datum]],21))&gt;51),RIGHT(YEAR(jaar_zip[[#This Row],[Datum]])-1,2),RIGHT(YEAR(jaar_zip[[#This Row],[Datum]]),2))&amp;"-"&amp; TEXT(WEEKNUM(jaar_zip[[#This Row],[Datum]],21),"00")</f>
        <v>24-34</v>
      </c>
      <c r="L2705" s="101">
        <f>MONTH(jaar_zip[[#This Row],[Datum]])</f>
        <v>8</v>
      </c>
      <c r="M2705" s="101">
        <f>IF(ISNUMBER(jaar_zip[[#This Row],[etmaaltemperatuur]]),IF(jaar_zip[[#This Row],[etmaaltemperatuur]]&lt;stookgrens,stookgrens-jaar_zip[[#This Row],[etmaaltemperatuur]],0),"")</f>
        <v>2</v>
      </c>
      <c r="N2705" s="101">
        <f>IF(ISNUMBER(jaar_zip[[#This Row],[graaddagen]]),IF(OR(MONTH(jaar_zip[[#This Row],[Datum]])=1,MONTH(jaar_zip[[#This Row],[Datum]])=2,MONTH(jaar_zip[[#This Row],[Datum]])=11,MONTH(jaar_zip[[#This Row],[Datum]])=12),1.1,IF(OR(MONTH(jaar_zip[[#This Row],[Datum]])=3,MONTH(jaar_zip[[#This Row],[Datum]])=10),1,0.8))*jaar_zip[[#This Row],[graaddagen]],"")</f>
        <v>1.6</v>
      </c>
      <c r="O2705" s="101">
        <f>IF(ISNUMBER(jaar_zip[[#This Row],[etmaaltemperatuur]]),IF(jaar_zip[[#This Row],[etmaaltemperatuur]]&gt;stookgrens,jaar_zip[[#This Row],[etmaaltemperatuur]]-stookgrens,0),"")</f>
        <v>0</v>
      </c>
    </row>
    <row r="2706" spans="1:15" x14ac:dyDescent="0.25">
      <c r="A2706">
        <v>269</v>
      </c>
      <c r="B2706">
        <v>20240826</v>
      </c>
      <c r="C2706">
        <v>4.5999999999999996</v>
      </c>
      <c r="D2706">
        <v>16.899999999999999</v>
      </c>
      <c r="E2706">
        <v>1441</v>
      </c>
      <c r="F2706">
        <v>0</v>
      </c>
      <c r="G2706">
        <v>1020.9</v>
      </c>
      <c r="H2706">
        <v>76</v>
      </c>
      <c r="I2706" s="101" t="s">
        <v>21</v>
      </c>
      <c r="J2706" s="1">
        <f>DATEVALUE(RIGHT(jaar_zip[[#This Row],[YYYYMMDD]],2)&amp;"-"&amp;MID(jaar_zip[[#This Row],[YYYYMMDD]],5,2)&amp;"-"&amp;LEFT(jaar_zip[[#This Row],[YYYYMMDD]],4))</f>
        <v>45530</v>
      </c>
      <c r="K2706" s="101" t="str">
        <f>IF(AND(VALUE(MONTH(jaar_zip[[#This Row],[Datum]]))=1,VALUE(WEEKNUM(jaar_zip[[#This Row],[Datum]],21))&gt;51),RIGHT(YEAR(jaar_zip[[#This Row],[Datum]])-1,2),RIGHT(YEAR(jaar_zip[[#This Row],[Datum]]),2))&amp;"-"&amp; TEXT(WEEKNUM(jaar_zip[[#This Row],[Datum]],21),"00")</f>
        <v>24-35</v>
      </c>
      <c r="L2706" s="101">
        <f>MONTH(jaar_zip[[#This Row],[Datum]])</f>
        <v>8</v>
      </c>
      <c r="M2706" s="101">
        <f>IF(ISNUMBER(jaar_zip[[#This Row],[etmaaltemperatuur]]),IF(jaar_zip[[#This Row],[etmaaltemperatuur]]&lt;stookgrens,stookgrens-jaar_zip[[#This Row],[etmaaltemperatuur]],0),"")</f>
        <v>1.1000000000000014</v>
      </c>
      <c r="N2706" s="101">
        <f>IF(ISNUMBER(jaar_zip[[#This Row],[graaddagen]]),IF(OR(MONTH(jaar_zip[[#This Row],[Datum]])=1,MONTH(jaar_zip[[#This Row],[Datum]])=2,MONTH(jaar_zip[[#This Row],[Datum]])=11,MONTH(jaar_zip[[#This Row],[Datum]])=12),1.1,IF(OR(MONTH(jaar_zip[[#This Row],[Datum]])=3,MONTH(jaar_zip[[#This Row],[Datum]])=10),1,0.8))*jaar_zip[[#This Row],[graaddagen]],"")</f>
        <v>0.88000000000000123</v>
      </c>
      <c r="O2706" s="101">
        <f>IF(ISNUMBER(jaar_zip[[#This Row],[etmaaltemperatuur]]),IF(jaar_zip[[#This Row],[etmaaltemperatuur]]&gt;stookgrens,jaar_zip[[#This Row],[etmaaltemperatuur]]-stookgrens,0),"")</f>
        <v>0</v>
      </c>
    </row>
    <row r="2707" spans="1:15" x14ac:dyDescent="0.25">
      <c r="A2707">
        <v>269</v>
      </c>
      <c r="B2707">
        <v>20240827</v>
      </c>
      <c r="C2707">
        <v>2.6</v>
      </c>
      <c r="D2707">
        <v>18.399999999999999</v>
      </c>
      <c r="E2707">
        <v>2074</v>
      </c>
      <c r="F2707">
        <v>0</v>
      </c>
      <c r="G2707">
        <v>1020.5</v>
      </c>
      <c r="H2707">
        <v>70</v>
      </c>
      <c r="I2707" s="101" t="s">
        <v>21</v>
      </c>
      <c r="J2707" s="1">
        <f>DATEVALUE(RIGHT(jaar_zip[[#This Row],[YYYYMMDD]],2)&amp;"-"&amp;MID(jaar_zip[[#This Row],[YYYYMMDD]],5,2)&amp;"-"&amp;LEFT(jaar_zip[[#This Row],[YYYYMMDD]],4))</f>
        <v>45531</v>
      </c>
      <c r="K2707" s="101" t="str">
        <f>IF(AND(VALUE(MONTH(jaar_zip[[#This Row],[Datum]]))=1,VALUE(WEEKNUM(jaar_zip[[#This Row],[Datum]],21))&gt;51),RIGHT(YEAR(jaar_zip[[#This Row],[Datum]])-1,2),RIGHT(YEAR(jaar_zip[[#This Row],[Datum]]),2))&amp;"-"&amp; TEXT(WEEKNUM(jaar_zip[[#This Row],[Datum]],21),"00")</f>
        <v>24-35</v>
      </c>
      <c r="L2707" s="101">
        <f>MONTH(jaar_zip[[#This Row],[Datum]])</f>
        <v>8</v>
      </c>
      <c r="M2707" s="101">
        <f>IF(ISNUMBER(jaar_zip[[#This Row],[etmaaltemperatuur]]),IF(jaar_zip[[#This Row],[etmaaltemperatuur]]&lt;stookgrens,stookgrens-jaar_zip[[#This Row],[etmaaltemperatuur]],0),"")</f>
        <v>0</v>
      </c>
      <c r="N2707" s="101">
        <f>IF(ISNUMBER(jaar_zip[[#This Row],[graaddagen]]),IF(OR(MONTH(jaar_zip[[#This Row],[Datum]])=1,MONTH(jaar_zip[[#This Row],[Datum]])=2,MONTH(jaar_zip[[#This Row],[Datum]])=11,MONTH(jaar_zip[[#This Row],[Datum]])=12),1.1,IF(OR(MONTH(jaar_zip[[#This Row],[Datum]])=3,MONTH(jaar_zip[[#This Row],[Datum]])=10),1,0.8))*jaar_zip[[#This Row],[graaddagen]],"")</f>
        <v>0</v>
      </c>
      <c r="O2707" s="101">
        <f>IF(ISNUMBER(jaar_zip[[#This Row],[etmaaltemperatuur]]),IF(jaar_zip[[#This Row],[etmaaltemperatuur]]&gt;stookgrens,jaar_zip[[#This Row],[etmaaltemperatuur]]-stookgrens,0),"")</f>
        <v>0.39999999999999858</v>
      </c>
    </row>
    <row r="2708" spans="1:15" x14ac:dyDescent="0.25">
      <c r="A2708">
        <v>269</v>
      </c>
      <c r="B2708">
        <v>20240828</v>
      </c>
      <c r="C2708">
        <v>2.2000000000000002</v>
      </c>
      <c r="D2708">
        <v>21</v>
      </c>
      <c r="E2708">
        <v>2051</v>
      </c>
      <c r="F2708">
        <v>0</v>
      </c>
      <c r="G2708">
        <v>1014.8</v>
      </c>
      <c r="H2708">
        <v>72</v>
      </c>
      <c r="I2708" s="101" t="s">
        <v>21</v>
      </c>
      <c r="J2708" s="1">
        <f>DATEVALUE(RIGHT(jaar_zip[[#This Row],[YYYYMMDD]],2)&amp;"-"&amp;MID(jaar_zip[[#This Row],[YYYYMMDD]],5,2)&amp;"-"&amp;LEFT(jaar_zip[[#This Row],[YYYYMMDD]],4))</f>
        <v>45532</v>
      </c>
      <c r="K2708" s="101" t="str">
        <f>IF(AND(VALUE(MONTH(jaar_zip[[#This Row],[Datum]]))=1,VALUE(WEEKNUM(jaar_zip[[#This Row],[Datum]],21))&gt;51),RIGHT(YEAR(jaar_zip[[#This Row],[Datum]])-1,2),RIGHT(YEAR(jaar_zip[[#This Row],[Datum]]),2))&amp;"-"&amp; TEXT(WEEKNUM(jaar_zip[[#This Row],[Datum]],21),"00")</f>
        <v>24-35</v>
      </c>
      <c r="L2708" s="101">
        <f>MONTH(jaar_zip[[#This Row],[Datum]])</f>
        <v>8</v>
      </c>
      <c r="M2708" s="101">
        <f>IF(ISNUMBER(jaar_zip[[#This Row],[etmaaltemperatuur]]),IF(jaar_zip[[#This Row],[etmaaltemperatuur]]&lt;stookgrens,stookgrens-jaar_zip[[#This Row],[etmaaltemperatuur]],0),"")</f>
        <v>0</v>
      </c>
      <c r="N2708" s="101">
        <f>IF(ISNUMBER(jaar_zip[[#This Row],[graaddagen]]),IF(OR(MONTH(jaar_zip[[#This Row],[Datum]])=1,MONTH(jaar_zip[[#This Row],[Datum]])=2,MONTH(jaar_zip[[#This Row],[Datum]])=11,MONTH(jaar_zip[[#This Row],[Datum]])=12),1.1,IF(OR(MONTH(jaar_zip[[#This Row],[Datum]])=3,MONTH(jaar_zip[[#This Row],[Datum]])=10),1,0.8))*jaar_zip[[#This Row],[graaddagen]],"")</f>
        <v>0</v>
      </c>
      <c r="O2708" s="101">
        <f>IF(ISNUMBER(jaar_zip[[#This Row],[etmaaltemperatuur]]),IF(jaar_zip[[#This Row],[etmaaltemperatuur]]&gt;stookgrens,jaar_zip[[#This Row],[etmaaltemperatuur]]-stookgrens,0),"")</f>
        <v>3</v>
      </c>
    </row>
    <row r="2709" spans="1:15" x14ac:dyDescent="0.25">
      <c r="A2709">
        <v>269</v>
      </c>
      <c r="B2709">
        <v>20240829</v>
      </c>
      <c r="C2709">
        <v>2.7</v>
      </c>
      <c r="D2709">
        <v>19.600000000000001</v>
      </c>
      <c r="E2709">
        <v>1823</v>
      </c>
      <c r="F2709">
        <v>0</v>
      </c>
      <c r="G2709">
        <v>1016.8</v>
      </c>
      <c r="H2709">
        <v>80</v>
      </c>
      <c r="I2709" s="101" t="s">
        <v>21</v>
      </c>
      <c r="J2709" s="1">
        <f>DATEVALUE(RIGHT(jaar_zip[[#This Row],[YYYYMMDD]],2)&amp;"-"&amp;MID(jaar_zip[[#This Row],[YYYYMMDD]],5,2)&amp;"-"&amp;LEFT(jaar_zip[[#This Row],[YYYYMMDD]],4))</f>
        <v>45533</v>
      </c>
      <c r="K2709" s="101" t="str">
        <f>IF(AND(VALUE(MONTH(jaar_zip[[#This Row],[Datum]]))=1,VALUE(WEEKNUM(jaar_zip[[#This Row],[Datum]],21))&gt;51),RIGHT(YEAR(jaar_zip[[#This Row],[Datum]])-1,2),RIGHT(YEAR(jaar_zip[[#This Row],[Datum]]),2))&amp;"-"&amp; TEXT(WEEKNUM(jaar_zip[[#This Row],[Datum]],21),"00")</f>
        <v>24-35</v>
      </c>
      <c r="L2709" s="101">
        <f>MONTH(jaar_zip[[#This Row],[Datum]])</f>
        <v>8</v>
      </c>
      <c r="M2709" s="101">
        <f>IF(ISNUMBER(jaar_zip[[#This Row],[etmaaltemperatuur]]),IF(jaar_zip[[#This Row],[etmaaltemperatuur]]&lt;stookgrens,stookgrens-jaar_zip[[#This Row],[etmaaltemperatuur]],0),"")</f>
        <v>0</v>
      </c>
      <c r="N2709" s="101">
        <f>IF(ISNUMBER(jaar_zip[[#This Row],[graaddagen]]),IF(OR(MONTH(jaar_zip[[#This Row],[Datum]])=1,MONTH(jaar_zip[[#This Row],[Datum]])=2,MONTH(jaar_zip[[#This Row],[Datum]])=11,MONTH(jaar_zip[[#This Row],[Datum]])=12),1.1,IF(OR(MONTH(jaar_zip[[#This Row],[Datum]])=3,MONTH(jaar_zip[[#This Row],[Datum]])=10),1,0.8))*jaar_zip[[#This Row],[graaddagen]],"")</f>
        <v>0</v>
      </c>
      <c r="O2709" s="101">
        <f>IF(ISNUMBER(jaar_zip[[#This Row],[etmaaltemperatuur]]),IF(jaar_zip[[#This Row],[etmaaltemperatuur]]&gt;stookgrens,jaar_zip[[#This Row],[etmaaltemperatuur]]-stookgrens,0),"")</f>
        <v>1.6000000000000014</v>
      </c>
    </row>
    <row r="2710" spans="1:15" x14ac:dyDescent="0.25">
      <c r="A2710">
        <v>269</v>
      </c>
      <c r="B2710">
        <v>20240830</v>
      </c>
      <c r="C2710">
        <v>2.5</v>
      </c>
      <c r="D2710">
        <v>17.2</v>
      </c>
      <c r="E2710">
        <v>1762</v>
      </c>
      <c r="F2710">
        <v>0</v>
      </c>
      <c r="G2710">
        <v>1023.1</v>
      </c>
      <c r="H2710">
        <v>76</v>
      </c>
      <c r="I2710" s="101" t="s">
        <v>21</v>
      </c>
      <c r="J2710" s="1">
        <f>DATEVALUE(RIGHT(jaar_zip[[#This Row],[YYYYMMDD]],2)&amp;"-"&amp;MID(jaar_zip[[#This Row],[YYYYMMDD]],5,2)&amp;"-"&amp;LEFT(jaar_zip[[#This Row],[YYYYMMDD]],4))</f>
        <v>45534</v>
      </c>
      <c r="K2710" s="101" t="str">
        <f>IF(AND(VALUE(MONTH(jaar_zip[[#This Row],[Datum]]))=1,VALUE(WEEKNUM(jaar_zip[[#This Row],[Datum]],21))&gt;51),RIGHT(YEAR(jaar_zip[[#This Row],[Datum]])-1,2),RIGHT(YEAR(jaar_zip[[#This Row],[Datum]]),2))&amp;"-"&amp; TEXT(WEEKNUM(jaar_zip[[#This Row],[Datum]],21),"00")</f>
        <v>24-35</v>
      </c>
      <c r="L2710" s="101">
        <f>MONTH(jaar_zip[[#This Row],[Datum]])</f>
        <v>8</v>
      </c>
      <c r="M2710" s="101">
        <f>IF(ISNUMBER(jaar_zip[[#This Row],[etmaaltemperatuur]]),IF(jaar_zip[[#This Row],[etmaaltemperatuur]]&lt;stookgrens,stookgrens-jaar_zip[[#This Row],[etmaaltemperatuur]],0),"")</f>
        <v>0.80000000000000071</v>
      </c>
      <c r="N2710" s="101">
        <f>IF(ISNUMBER(jaar_zip[[#This Row],[graaddagen]]),IF(OR(MONTH(jaar_zip[[#This Row],[Datum]])=1,MONTH(jaar_zip[[#This Row],[Datum]])=2,MONTH(jaar_zip[[#This Row],[Datum]])=11,MONTH(jaar_zip[[#This Row],[Datum]])=12),1.1,IF(OR(MONTH(jaar_zip[[#This Row],[Datum]])=3,MONTH(jaar_zip[[#This Row],[Datum]])=10),1,0.8))*jaar_zip[[#This Row],[graaddagen]],"")</f>
        <v>0.64000000000000057</v>
      </c>
      <c r="O2710" s="101">
        <f>IF(ISNUMBER(jaar_zip[[#This Row],[etmaaltemperatuur]]),IF(jaar_zip[[#This Row],[etmaaltemperatuur]]&gt;stookgrens,jaar_zip[[#This Row],[etmaaltemperatuur]]-stookgrens,0),"")</f>
        <v>0</v>
      </c>
    </row>
    <row r="2711" spans="1:15" x14ac:dyDescent="0.25">
      <c r="A2711">
        <v>269</v>
      </c>
      <c r="B2711">
        <v>20240831</v>
      </c>
      <c r="C2711">
        <v>6</v>
      </c>
      <c r="D2711">
        <v>17.2</v>
      </c>
      <c r="E2711">
        <v>1772</v>
      </c>
      <c r="F2711">
        <v>0</v>
      </c>
      <c r="G2711">
        <v>1023.5</v>
      </c>
      <c r="H2711">
        <v>73</v>
      </c>
      <c r="I2711" s="101" t="s">
        <v>21</v>
      </c>
      <c r="J2711" s="1">
        <f>DATEVALUE(RIGHT(jaar_zip[[#This Row],[YYYYMMDD]],2)&amp;"-"&amp;MID(jaar_zip[[#This Row],[YYYYMMDD]],5,2)&amp;"-"&amp;LEFT(jaar_zip[[#This Row],[YYYYMMDD]],4))</f>
        <v>45535</v>
      </c>
      <c r="K2711" s="101" t="str">
        <f>IF(AND(VALUE(MONTH(jaar_zip[[#This Row],[Datum]]))=1,VALUE(WEEKNUM(jaar_zip[[#This Row],[Datum]],21))&gt;51),RIGHT(YEAR(jaar_zip[[#This Row],[Datum]])-1,2),RIGHT(YEAR(jaar_zip[[#This Row],[Datum]]),2))&amp;"-"&amp; TEXT(WEEKNUM(jaar_zip[[#This Row],[Datum]],21),"00")</f>
        <v>24-35</v>
      </c>
      <c r="L2711" s="101">
        <f>MONTH(jaar_zip[[#This Row],[Datum]])</f>
        <v>8</v>
      </c>
      <c r="M2711" s="101">
        <f>IF(ISNUMBER(jaar_zip[[#This Row],[etmaaltemperatuur]]),IF(jaar_zip[[#This Row],[etmaaltemperatuur]]&lt;stookgrens,stookgrens-jaar_zip[[#This Row],[etmaaltemperatuur]],0),"")</f>
        <v>0.80000000000000071</v>
      </c>
      <c r="N2711" s="101">
        <f>IF(ISNUMBER(jaar_zip[[#This Row],[graaddagen]]),IF(OR(MONTH(jaar_zip[[#This Row],[Datum]])=1,MONTH(jaar_zip[[#This Row],[Datum]])=2,MONTH(jaar_zip[[#This Row],[Datum]])=11,MONTH(jaar_zip[[#This Row],[Datum]])=12),1.1,IF(OR(MONTH(jaar_zip[[#This Row],[Datum]])=3,MONTH(jaar_zip[[#This Row],[Datum]])=10),1,0.8))*jaar_zip[[#This Row],[graaddagen]],"")</f>
        <v>0.64000000000000057</v>
      </c>
      <c r="O2711" s="101">
        <f>IF(ISNUMBER(jaar_zip[[#This Row],[etmaaltemperatuur]]),IF(jaar_zip[[#This Row],[etmaaltemperatuur]]&gt;stookgrens,jaar_zip[[#This Row],[etmaaltemperatuur]]-stookgrens,0),"")</f>
        <v>0</v>
      </c>
    </row>
    <row r="2712" spans="1:15" x14ac:dyDescent="0.25">
      <c r="A2712">
        <v>269</v>
      </c>
      <c r="B2712">
        <v>20240901</v>
      </c>
      <c r="C2712">
        <v>4.5</v>
      </c>
      <c r="D2712">
        <v>20.5</v>
      </c>
      <c r="E2712">
        <v>1616</v>
      </c>
      <c r="F2712">
        <v>0</v>
      </c>
      <c r="G2712">
        <v>1016</v>
      </c>
      <c r="H2712">
        <v>74</v>
      </c>
      <c r="I2712" s="101" t="s">
        <v>21</v>
      </c>
      <c r="J2712" s="1">
        <f>DATEVALUE(RIGHT(jaar_zip[[#This Row],[YYYYMMDD]],2)&amp;"-"&amp;MID(jaar_zip[[#This Row],[YYYYMMDD]],5,2)&amp;"-"&amp;LEFT(jaar_zip[[#This Row],[YYYYMMDD]],4))</f>
        <v>45536</v>
      </c>
      <c r="K2712" s="101" t="str">
        <f>IF(AND(VALUE(MONTH(jaar_zip[[#This Row],[Datum]]))=1,VALUE(WEEKNUM(jaar_zip[[#This Row],[Datum]],21))&gt;51),RIGHT(YEAR(jaar_zip[[#This Row],[Datum]])-1,2),RIGHT(YEAR(jaar_zip[[#This Row],[Datum]]),2))&amp;"-"&amp; TEXT(WEEKNUM(jaar_zip[[#This Row],[Datum]],21),"00")</f>
        <v>24-35</v>
      </c>
      <c r="L2712" s="101">
        <f>MONTH(jaar_zip[[#This Row],[Datum]])</f>
        <v>9</v>
      </c>
      <c r="M2712" s="101">
        <f>IF(ISNUMBER(jaar_zip[[#This Row],[etmaaltemperatuur]]),IF(jaar_zip[[#This Row],[etmaaltemperatuur]]&lt;stookgrens,stookgrens-jaar_zip[[#This Row],[etmaaltemperatuur]],0),"")</f>
        <v>0</v>
      </c>
      <c r="N2712" s="101">
        <f>IF(ISNUMBER(jaar_zip[[#This Row],[graaddagen]]),IF(OR(MONTH(jaar_zip[[#This Row],[Datum]])=1,MONTH(jaar_zip[[#This Row],[Datum]])=2,MONTH(jaar_zip[[#This Row],[Datum]])=11,MONTH(jaar_zip[[#This Row],[Datum]])=12),1.1,IF(OR(MONTH(jaar_zip[[#This Row],[Datum]])=3,MONTH(jaar_zip[[#This Row],[Datum]])=10),1,0.8))*jaar_zip[[#This Row],[graaddagen]],"")</f>
        <v>0</v>
      </c>
      <c r="O2712" s="101">
        <f>IF(ISNUMBER(jaar_zip[[#This Row],[etmaaltemperatuur]]),IF(jaar_zip[[#This Row],[etmaaltemperatuur]]&gt;stookgrens,jaar_zip[[#This Row],[etmaaltemperatuur]]-stookgrens,0),"")</f>
        <v>2.5</v>
      </c>
    </row>
    <row r="2713" spans="1:15" x14ac:dyDescent="0.25">
      <c r="A2713">
        <v>269</v>
      </c>
      <c r="B2713">
        <v>20240902</v>
      </c>
      <c r="C2713">
        <v>2</v>
      </c>
      <c r="D2713">
        <v>21.8</v>
      </c>
      <c r="E2713">
        <v>1693</v>
      </c>
      <c r="F2713">
        <v>4.8</v>
      </c>
      <c r="G2713">
        <v>1012</v>
      </c>
      <c r="H2713">
        <v>80</v>
      </c>
      <c r="I2713" s="101" t="s">
        <v>21</v>
      </c>
      <c r="J2713" s="1">
        <f>DATEVALUE(RIGHT(jaar_zip[[#This Row],[YYYYMMDD]],2)&amp;"-"&amp;MID(jaar_zip[[#This Row],[YYYYMMDD]],5,2)&amp;"-"&amp;LEFT(jaar_zip[[#This Row],[YYYYMMDD]],4))</f>
        <v>45537</v>
      </c>
      <c r="K2713" s="101" t="str">
        <f>IF(AND(VALUE(MONTH(jaar_zip[[#This Row],[Datum]]))=1,VALUE(WEEKNUM(jaar_zip[[#This Row],[Datum]],21))&gt;51),RIGHT(YEAR(jaar_zip[[#This Row],[Datum]])-1,2),RIGHT(YEAR(jaar_zip[[#This Row],[Datum]]),2))&amp;"-"&amp; TEXT(WEEKNUM(jaar_zip[[#This Row],[Datum]],21),"00")</f>
        <v>24-36</v>
      </c>
      <c r="L2713" s="101">
        <f>MONTH(jaar_zip[[#This Row],[Datum]])</f>
        <v>9</v>
      </c>
      <c r="M2713" s="101">
        <f>IF(ISNUMBER(jaar_zip[[#This Row],[etmaaltemperatuur]]),IF(jaar_zip[[#This Row],[etmaaltemperatuur]]&lt;stookgrens,stookgrens-jaar_zip[[#This Row],[etmaaltemperatuur]],0),"")</f>
        <v>0</v>
      </c>
      <c r="N2713" s="101">
        <f>IF(ISNUMBER(jaar_zip[[#This Row],[graaddagen]]),IF(OR(MONTH(jaar_zip[[#This Row],[Datum]])=1,MONTH(jaar_zip[[#This Row],[Datum]])=2,MONTH(jaar_zip[[#This Row],[Datum]])=11,MONTH(jaar_zip[[#This Row],[Datum]])=12),1.1,IF(OR(MONTH(jaar_zip[[#This Row],[Datum]])=3,MONTH(jaar_zip[[#This Row],[Datum]])=10),1,0.8))*jaar_zip[[#This Row],[graaddagen]],"")</f>
        <v>0</v>
      </c>
      <c r="O2713" s="101">
        <f>IF(ISNUMBER(jaar_zip[[#This Row],[etmaaltemperatuur]]),IF(jaar_zip[[#This Row],[etmaaltemperatuur]]&gt;stookgrens,jaar_zip[[#This Row],[etmaaltemperatuur]]-stookgrens,0),"")</f>
        <v>3.8000000000000007</v>
      </c>
    </row>
    <row r="2714" spans="1:15" x14ac:dyDescent="0.25">
      <c r="A2714">
        <v>269</v>
      </c>
      <c r="B2714">
        <v>20240903</v>
      </c>
      <c r="C2714">
        <v>2</v>
      </c>
      <c r="D2714">
        <v>19.899999999999999</v>
      </c>
      <c r="E2714">
        <v>800</v>
      </c>
      <c r="F2714">
        <v>5.0999999999999996</v>
      </c>
      <c r="G2714">
        <v>1013.9</v>
      </c>
      <c r="H2714">
        <v>89</v>
      </c>
      <c r="I2714" s="101" t="s">
        <v>21</v>
      </c>
      <c r="J2714" s="1">
        <f>DATEVALUE(RIGHT(jaar_zip[[#This Row],[YYYYMMDD]],2)&amp;"-"&amp;MID(jaar_zip[[#This Row],[YYYYMMDD]],5,2)&amp;"-"&amp;LEFT(jaar_zip[[#This Row],[YYYYMMDD]],4))</f>
        <v>45538</v>
      </c>
      <c r="K2714" s="101" t="str">
        <f>IF(AND(VALUE(MONTH(jaar_zip[[#This Row],[Datum]]))=1,VALUE(WEEKNUM(jaar_zip[[#This Row],[Datum]],21))&gt;51),RIGHT(YEAR(jaar_zip[[#This Row],[Datum]])-1,2),RIGHT(YEAR(jaar_zip[[#This Row],[Datum]]),2))&amp;"-"&amp; TEXT(WEEKNUM(jaar_zip[[#This Row],[Datum]],21),"00")</f>
        <v>24-36</v>
      </c>
      <c r="L2714" s="101">
        <f>MONTH(jaar_zip[[#This Row],[Datum]])</f>
        <v>9</v>
      </c>
      <c r="M2714" s="101">
        <f>IF(ISNUMBER(jaar_zip[[#This Row],[etmaaltemperatuur]]),IF(jaar_zip[[#This Row],[etmaaltemperatuur]]&lt;stookgrens,stookgrens-jaar_zip[[#This Row],[etmaaltemperatuur]],0),"")</f>
        <v>0</v>
      </c>
      <c r="N2714" s="101">
        <f>IF(ISNUMBER(jaar_zip[[#This Row],[graaddagen]]),IF(OR(MONTH(jaar_zip[[#This Row],[Datum]])=1,MONTH(jaar_zip[[#This Row],[Datum]])=2,MONTH(jaar_zip[[#This Row],[Datum]])=11,MONTH(jaar_zip[[#This Row],[Datum]])=12),1.1,IF(OR(MONTH(jaar_zip[[#This Row],[Datum]])=3,MONTH(jaar_zip[[#This Row],[Datum]])=10),1,0.8))*jaar_zip[[#This Row],[graaddagen]],"")</f>
        <v>0</v>
      </c>
      <c r="O2714" s="101">
        <f>IF(ISNUMBER(jaar_zip[[#This Row],[etmaaltemperatuur]]),IF(jaar_zip[[#This Row],[etmaaltemperatuur]]&gt;stookgrens,jaar_zip[[#This Row],[etmaaltemperatuur]]-stookgrens,0),"")</f>
        <v>1.8999999999999986</v>
      </c>
    </row>
    <row r="2715" spans="1:15" x14ac:dyDescent="0.25">
      <c r="A2715">
        <v>269</v>
      </c>
      <c r="B2715">
        <v>20240904</v>
      </c>
      <c r="C2715">
        <v>1.8</v>
      </c>
      <c r="D2715">
        <v>17.8</v>
      </c>
      <c r="E2715">
        <v>719</v>
      </c>
      <c r="F2715">
        <v>0.9</v>
      </c>
      <c r="G2715">
        <v>1015.9</v>
      </c>
      <c r="H2715">
        <v>91</v>
      </c>
      <c r="I2715" s="101" t="s">
        <v>21</v>
      </c>
      <c r="J2715" s="1">
        <f>DATEVALUE(RIGHT(jaar_zip[[#This Row],[YYYYMMDD]],2)&amp;"-"&amp;MID(jaar_zip[[#This Row],[YYYYMMDD]],5,2)&amp;"-"&amp;LEFT(jaar_zip[[#This Row],[YYYYMMDD]],4))</f>
        <v>45539</v>
      </c>
      <c r="K2715" s="101" t="str">
        <f>IF(AND(VALUE(MONTH(jaar_zip[[#This Row],[Datum]]))=1,VALUE(WEEKNUM(jaar_zip[[#This Row],[Datum]],21))&gt;51),RIGHT(YEAR(jaar_zip[[#This Row],[Datum]])-1,2),RIGHT(YEAR(jaar_zip[[#This Row],[Datum]]),2))&amp;"-"&amp; TEXT(WEEKNUM(jaar_zip[[#This Row],[Datum]],21),"00")</f>
        <v>24-36</v>
      </c>
      <c r="L2715" s="101">
        <f>MONTH(jaar_zip[[#This Row],[Datum]])</f>
        <v>9</v>
      </c>
      <c r="M2715" s="101">
        <f>IF(ISNUMBER(jaar_zip[[#This Row],[etmaaltemperatuur]]),IF(jaar_zip[[#This Row],[etmaaltemperatuur]]&lt;stookgrens,stookgrens-jaar_zip[[#This Row],[etmaaltemperatuur]],0),"")</f>
        <v>0.19999999999999929</v>
      </c>
      <c r="N2715" s="101">
        <f>IF(ISNUMBER(jaar_zip[[#This Row],[graaddagen]]),IF(OR(MONTH(jaar_zip[[#This Row],[Datum]])=1,MONTH(jaar_zip[[#This Row],[Datum]])=2,MONTH(jaar_zip[[#This Row],[Datum]])=11,MONTH(jaar_zip[[#This Row],[Datum]])=12),1.1,IF(OR(MONTH(jaar_zip[[#This Row],[Datum]])=3,MONTH(jaar_zip[[#This Row],[Datum]])=10),1,0.8))*jaar_zip[[#This Row],[graaddagen]],"")</f>
        <v>0.15999999999999945</v>
      </c>
      <c r="O2715" s="101">
        <f>IF(ISNUMBER(jaar_zip[[#This Row],[etmaaltemperatuur]]),IF(jaar_zip[[#This Row],[etmaaltemperatuur]]&gt;stookgrens,jaar_zip[[#This Row],[etmaaltemperatuur]]-stookgrens,0),"")</f>
        <v>0</v>
      </c>
    </row>
    <row r="2716" spans="1:15" x14ac:dyDescent="0.25">
      <c r="A2716">
        <v>269</v>
      </c>
      <c r="B2716">
        <v>20240905</v>
      </c>
      <c r="C2716">
        <v>5.5</v>
      </c>
      <c r="D2716">
        <v>21.7</v>
      </c>
      <c r="E2716">
        <v>1559</v>
      </c>
      <c r="F2716">
        <v>0</v>
      </c>
      <c r="G2716">
        <v>1011.3</v>
      </c>
      <c r="H2716">
        <v>77</v>
      </c>
      <c r="I2716" s="101" t="s">
        <v>21</v>
      </c>
      <c r="J2716" s="1">
        <f>DATEVALUE(RIGHT(jaar_zip[[#This Row],[YYYYMMDD]],2)&amp;"-"&amp;MID(jaar_zip[[#This Row],[YYYYMMDD]],5,2)&amp;"-"&amp;LEFT(jaar_zip[[#This Row],[YYYYMMDD]],4))</f>
        <v>45540</v>
      </c>
      <c r="K2716" s="101" t="str">
        <f>IF(AND(VALUE(MONTH(jaar_zip[[#This Row],[Datum]]))=1,VALUE(WEEKNUM(jaar_zip[[#This Row],[Datum]],21))&gt;51),RIGHT(YEAR(jaar_zip[[#This Row],[Datum]])-1,2),RIGHT(YEAR(jaar_zip[[#This Row],[Datum]]),2))&amp;"-"&amp; TEXT(WEEKNUM(jaar_zip[[#This Row],[Datum]],21),"00")</f>
        <v>24-36</v>
      </c>
      <c r="L2716" s="101">
        <f>MONTH(jaar_zip[[#This Row],[Datum]])</f>
        <v>9</v>
      </c>
      <c r="M2716" s="101">
        <f>IF(ISNUMBER(jaar_zip[[#This Row],[etmaaltemperatuur]]),IF(jaar_zip[[#This Row],[etmaaltemperatuur]]&lt;stookgrens,stookgrens-jaar_zip[[#This Row],[etmaaltemperatuur]],0),"")</f>
        <v>0</v>
      </c>
      <c r="N2716" s="101">
        <f>IF(ISNUMBER(jaar_zip[[#This Row],[graaddagen]]),IF(OR(MONTH(jaar_zip[[#This Row],[Datum]])=1,MONTH(jaar_zip[[#This Row],[Datum]])=2,MONTH(jaar_zip[[#This Row],[Datum]])=11,MONTH(jaar_zip[[#This Row],[Datum]])=12),1.1,IF(OR(MONTH(jaar_zip[[#This Row],[Datum]])=3,MONTH(jaar_zip[[#This Row],[Datum]])=10),1,0.8))*jaar_zip[[#This Row],[graaddagen]],"")</f>
        <v>0</v>
      </c>
      <c r="O2716" s="101">
        <f>IF(ISNUMBER(jaar_zip[[#This Row],[etmaaltemperatuur]]),IF(jaar_zip[[#This Row],[etmaaltemperatuur]]&gt;stookgrens,jaar_zip[[#This Row],[etmaaltemperatuur]]-stookgrens,0),"")</f>
        <v>3.6999999999999993</v>
      </c>
    </row>
    <row r="2717" spans="1:15" x14ac:dyDescent="0.25">
      <c r="A2717">
        <v>269</v>
      </c>
      <c r="B2717">
        <v>20240906</v>
      </c>
      <c r="C2717">
        <v>4.3</v>
      </c>
      <c r="D2717">
        <v>20.5</v>
      </c>
      <c r="E2717">
        <v>1477</v>
      </c>
      <c r="F2717">
        <v>2.6</v>
      </c>
      <c r="G2717">
        <v>1010.9</v>
      </c>
      <c r="H2717">
        <v>74</v>
      </c>
      <c r="I2717" s="101" t="s">
        <v>21</v>
      </c>
      <c r="J2717" s="1">
        <f>DATEVALUE(RIGHT(jaar_zip[[#This Row],[YYYYMMDD]],2)&amp;"-"&amp;MID(jaar_zip[[#This Row],[YYYYMMDD]],5,2)&amp;"-"&amp;LEFT(jaar_zip[[#This Row],[YYYYMMDD]],4))</f>
        <v>45541</v>
      </c>
      <c r="K2717" s="101" t="str">
        <f>IF(AND(VALUE(MONTH(jaar_zip[[#This Row],[Datum]]))=1,VALUE(WEEKNUM(jaar_zip[[#This Row],[Datum]],21))&gt;51),RIGHT(YEAR(jaar_zip[[#This Row],[Datum]])-1,2),RIGHT(YEAR(jaar_zip[[#This Row],[Datum]]),2))&amp;"-"&amp; TEXT(WEEKNUM(jaar_zip[[#This Row],[Datum]],21),"00")</f>
        <v>24-36</v>
      </c>
      <c r="L2717" s="101">
        <f>MONTH(jaar_zip[[#This Row],[Datum]])</f>
        <v>9</v>
      </c>
      <c r="M2717" s="101">
        <f>IF(ISNUMBER(jaar_zip[[#This Row],[etmaaltemperatuur]]),IF(jaar_zip[[#This Row],[etmaaltemperatuur]]&lt;stookgrens,stookgrens-jaar_zip[[#This Row],[etmaaltemperatuur]],0),"")</f>
        <v>0</v>
      </c>
      <c r="N2717" s="101">
        <f>IF(ISNUMBER(jaar_zip[[#This Row],[graaddagen]]),IF(OR(MONTH(jaar_zip[[#This Row],[Datum]])=1,MONTH(jaar_zip[[#This Row],[Datum]])=2,MONTH(jaar_zip[[#This Row],[Datum]])=11,MONTH(jaar_zip[[#This Row],[Datum]])=12),1.1,IF(OR(MONTH(jaar_zip[[#This Row],[Datum]])=3,MONTH(jaar_zip[[#This Row],[Datum]])=10),1,0.8))*jaar_zip[[#This Row],[graaddagen]],"")</f>
        <v>0</v>
      </c>
      <c r="O2717" s="101">
        <f>IF(ISNUMBER(jaar_zip[[#This Row],[etmaaltemperatuur]]),IF(jaar_zip[[#This Row],[etmaaltemperatuur]]&gt;stookgrens,jaar_zip[[#This Row],[etmaaltemperatuur]]-stookgrens,0),"")</f>
        <v>2.5</v>
      </c>
    </row>
    <row r="2718" spans="1:15" x14ac:dyDescent="0.25">
      <c r="A2718">
        <v>269</v>
      </c>
      <c r="B2718">
        <v>20240907</v>
      </c>
      <c r="C2718">
        <v>2.2999999999999998</v>
      </c>
      <c r="D2718">
        <v>20.5</v>
      </c>
      <c r="E2718">
        <v>1484</v>
      </c>
      <c r="F2718">
        <v>-0.1</v>
      </c>
      <c r="G2718">
        <v>1011</v>
      </c>
      <c r="H2718">
        <v>83</v>
      </c>
      <c r="I2718" s="101" t="s">
        <v>21</v>
      </c>
      <c r="J2718" s="1">
        <f>DATEVALUE(RIGHT(jaar_zip[[#This Row],[YYYYMMDD]],2)&amp;"-"&amp;MID(jaar_zip[[#This Row],[YYYYMMDD]],5,2)&amp;"-"&amp;LEFT(jaar_zip[[#This Row],[YYYYMMDD]],4))</f>
        <v>45542</v>
      </c>
      <c r="K2718" s="101" t="str">
        <f>IF(AND(VALUE(MONTH(jaar_zip[[#This Row],[Datum]]))=1,VALUE(WEEKNUM(jaar_zip[[#This Row],[Datum]],21))&gt;51),RIGHT(YEAR(jaar_zip[[#This Row],[Datum]])-1,2),RIGHT(YEAR(jaar_zip[[#This Row],[Datum]]),2))&amp;"-"&amp; TEXT(WEEKNUM(jaar_zip[[#This Row],[Datum]],21),"00")</f>
        <v>24-36</v>
      </c>
      <c r="L2718" s="101">
        <f>MONTH(jaar_zip[[#This Row],[Datum]])</f>
        <v>9</v>
      </c>
      <c r="M2718" s="101">
        <f>IF(ISNUMBER(jaar_zip[[#This Row],[etmaaltemperatuur]]),IF(jaar_zip[[#This Row],[etmaaltemperatuur]]&lt;stookgrens,stookgrens-jaar_zip[[#This Row],[etmaaltemperatuur]],0),"")</f>
        <v>0</v>
      </c>
      <c r="N2718" s="101">
        <f>IF(ISNUMBER(jaar_zip[[#This Row],[graaddagen]]),IF(OR(MONTH(jaar_zip[[#This Row],[Datum]])=1,MONTH(jaar_zip[[#This Row],[Datum]])=2,MONTH(jaar_zip[[#This Row],[Datum]])=11,MONTH(jaar_zip[[#This Row],[Datum]])=12),1.1,IF(OR(MONTH(jaar_zip[[#This Row],[Datum]])=3,MONTH(jaar_zip[[#This Row],[Datum]])=10),1,0.8))*jaar_zip[[#This Row],[graaddagen]],"")</f>
        <v>0</v>
      </c>
      <c r="O2718" s="101">
        <f>IF(ISNUMBER(jaar_zip[[#This Row],[etmaaltemperatuur]]),IF(jaar_zip[[#This Row],[etmaaltemperatuur]]&gt;stookgrens,jaar_zip[[#This Row],[etmaaltemperatuur]]-stookgrens,0),"")</f>
        <v>2.5</v>
      </c>
    </row>
    <row r="2719" spans="1:15" x14ac:dyDescent="0.25">
      <c r="A2719">
        <v>269</v>
      </c>
      <c r="B2719">
        <v>20240908</v>
      </c>
      <c r="C2719">
        <v>3.8</v>
      </c>
      <c r="D2719">
        <v>18.8</v>
      </c>
      <c r="E2719">
        <v>1458</v>
      </c>
      <c r="F2719">
        <v>-0.1</v>
      </c>
      <c r="G2719">
        <v>1007.2</v>
      </c>
      <c r="H2719">
        <v>75</v>
      </c>
      <c r="I2719" s="101" t="s">
        <v>21</v>
      </c>
      <c r="J2719" s="1">
        <f>DATEVALUE(RIGHT(jaar_zip[[#This Row],[YYYYMMDD]],2)&amp;"-"&amp;MID(jaar_zip[[#This Row],[YYYYMMDD]],5,2)&amp;"-"&amp;LEFT(jaar_zip[[#This Row],[YYYYMMDD]],4))</f>
        <v>45543</v>
      </c>
      <c r="K2719" s="101" t="str">
        <f>IF(AND(VALUE(MONTH(jaar_zip[[#This Row],[Datum]]))=1,VALUE(WEEKNUM(jaar_zip[[#This Row],[Datum]],21))&gt;51),RIGHT(YEAR(jaar_zip[[#This Row],[Datum]])-1,2),RIGHT(YEAR(jaar_zip[[#This Row],[Datum]]),2))&amp;"-"&amp; TEXT(WEEKNUM(jaar_zip[[#This Row],[Datum]],21),"00")</f>
        <v>24-36</v>
      </c>
      <c r="L2719" s="101">
        <f>MONTH(jaar_zip[[#This Row],[Datum]])</f>
        <v>9</v>
      </c>
      <c r="M2719" s="101">
        <f>IF(ISNUMBER(jaar_zip[[#This Row],[etmaaltemperatuur]]),IF(jaar_zip[[#This Row],[etmaaltemperatuur]]&lt;stookgrens,stookgrens-jaar_zip[[#This Row],[etmaaltemperatuur]],0),"")</f>
        <v>0</v>
      </c>
      <c r="N2719" s="101">
        <f>IF(ISNUMBER(jaar_zip[[#This Row],[graaddagen]]),IF(OR(MONTH(jaar_zip[[#This Row],[Datum]])=1,MONTH(jaar_zip[[#This Row],[Datum]])=2,MONTH(jaar_zip[[#This Row],[Datum]])=11,MONTH(jaar_zip[[#This Row],[Datum]])=12),1.1,IF(OR(MONTH(jaar_zip[[#This Row],[Datum]])=3,MONTH(jaar_zip[[#This Row],[Datum]])=10),1,0.8))*jaar_zip[[#This Row],[graaddagen]],"")</f>
        <v>0</v>
      </c>
      <c r="O2719" s="101">
        <f>IF(ISNUMBER(jaar_zip[[#This Row],[etmaaltemperatuur]]),IF(jaar_zip[[#This Row],[etmaaltemperatuur]]&gt;stookgrens,jaar_zip[[#This Row],[etmaaltemperatuur]]-stookgrens,0),"")</f>
        <v>0.80000000000000071</v>
      </c>
    </row>
    <row r="2720" spans="1:15" x14ac:dyDescent="0.25">
      <c r="A2720">
        <v>269</v>
      </c>
      <c r="B2720">
        <v>20240909</v>
      </c>
      <c r="C2720">
        <v>3.4</v>
      </c>
      <c r="D2720">
        <v>16.100000000000001</v>
      </c>
      <c r="E2720">
        <v>1003</v>
      </c>
      <c r="F2720">
        <v>1.4</v>
      </c>
      <c r="G2720">
        <v>1005.4</v>
      </c>
      <c r="H2720">
        <v>78</v>
      </c>
      <c r="I2720" s="101" t="s">
        <v>21</v>
      </c>
      <c r="J2720" s="1">
        <f>DATEVALUE(RIGHT(jaar_zip[[#This Row],[YYYYMMDD]],2)&amp;"-"&amp;MID(jaar_zip[[#This Row],[YYYYMMDD]],5,2)&amp;"-"&amp;LEFT(jaar_zip[[#This Row],[YYYYMMDD]],4))</f>
        <v>45544</v>
      </c>
      <c r="K2720" s="101" t="str">
        <f>IF(AND(VALUE(MONTH(jaar_zip[[#This Row],[Datum]]))=1,VALUE(WEEKNUM(jaar_zip[[#This Row],[Datum]],21))&gt;51),RIGHT(YEAR(jaar_zip[[#This Row],[Datum]])-1,2),RIGHT(YEAR(jaar_zip[[#This Row],[Datum]]),2))&amp;"-"&amp; TEXT(WEEKNUM(jaar_zip[[#This Row],[Datum]],21),"00")</f>
        <v>24-37</v>
      </c>
      <c r="L2720" s="101">
        <f>MONTH(jaar_zip[[#This Row],[Datum]])</f>
        <v>9</v>
      </c>
      <c r="M2720" s="101">
        <f>IF(ISNUMBER(jaar_zip[[#This Row],[etmaaltemperatuur]]),IF(jaar_zip[[#This Row],[etmaaltemperatuur]]&lt;stookgrens,stookgrens-jaar_zip[[#This Row],[etmaaltemperatuur]],0),"")</f>
        <v>1.8999999999999986</v>
      </c>
      <c r="N2720" s="101">
        <f>IF(ISNUMBER(jaar_zip[[#This Row],[graaddagen]]),IF(OR(MONTH(jaar_zip[[#This Row],[Datum]])=1,MONTH(jaar_zip[[#This Row],[Datum]])=2,MONTH(jaar_zip[[#This Row],[Datum]])=11,MONTH(jaar_zip[[#This Row],[Datum]])=12),1.1,IF(OR(MONTH(jaar_zip[[#This Row],[Datum]])=3,MONTH(jaar_zip[[#This Row],[Datum]])=10),1,0.8))*jaar_zip[[#This Row],[graaddagen]],"")</f>
        <v>1.5199999999999989</v>
      </c>
      <c r="O2720" s="101">
        <f>IF(ISNUMBER(jaar_zip[[#This Row],[etmaaltemperatuur]]),IF(jaar_zip[[#This Row],[etmaaltemperatuur]]&gt;stookgrens,jaar_zip[[#This Row],[etmaaltemperatuur]]-stookgrens,0),"")</f>
        <v>0</v>
      </c>
    </row>
    <row r="2721" spans="1:15" x14ac:dyDescent="0.25">
      <c r="A2721">
        <v>269</v>
      </c>
      <c r="B2721">
        <v>20240910</v>
      </c>
      <c r="C2721">
        <v>5.9</v>
      </c>
      <c r="D2721">
        <v>14</v>
      </c>
      <c r="E2721">
        <v>477</v>
      </c>
      <c r="F2721">
        <v>15.3</v>
      </c>
      <c r="G2721">
        <v>1006</v>
      </c>
      <c r="H2721">
        <v>87</v>
      </c>
      <c r="I2721" s="101" t="s">
        <v>21</v>
      </c>
      <c r="J2721" s="1">
        <f>DATEVALUE(RIGHT(jaar_zip[[#This Row],[YYYYMMDD]],2)&amp;"-"&amp;MID(jaar_zip[[#This Row],[YYYYMMDD]],5,2)&amp;"-"&amp;LEFT(jaar_zip[[#This Row],[YYYYMMDD]],4))</f>
        <v>45545</v>
      </c>
      <c r="K2721" s="101" t="str">
        <f>IF(AND(VALUE(MONTH(jaar_zip[[#This Row],[Datum]]))=1,VALUE(WEEKNUM(jaar_zip[[#This Row],[Datum]],21))&gt;51),RIGHT(YEAR(jaar_zip[[#This Row],[Datum]])-1,2),RIGHT(YEAR(jaar_zip[[#This Row],[Datum]]),2))&amp;"-"&amp; TEXT(WEEKNUM(jaar_zip[[#This Row],[Datum]],21),"00")</f>
        <v>24-37</v>
      </c>
      <c r="L2721" s="101">
        <f>MONTH(jaar_zip[[#This Row],[Datum]])</f>
        <v>9</v>
      </c>
      <c r="M2721" s="101">
        <f>IF(ISNUMBER(jaar_zip[[#This Row],[etmaaltemperatuur]]),IF(jaar_zip[[#This Row],[etmaaltemperatuur]]&lt;stookgrens,stookgrens-jaar_zip[[#This Row],[etmaaltemperatuur]],0),"")</f>
        <v>4</v>
      </c>
      <c r="N2721" s="101">
        <f>IF(ISNUMBER(jaar_zip[[#This Row],[graaddagen]]),IF(OR(MONTH(jaar_zip[[#This Row],[Datum]])=1,MONTH(jaar_zip[[#This Row],[Datum]])=2,MONTH(jaar_zip[[#This Row],[Datum]])=11,MONTH(jaar_zip[[#This Row],[Datum]])=12),1.1,IF(OR(MONTH(jaar_zip[[#This Row],[Datum]])=3,MONTH(jaar_zip[[#This Row],[Datum]])=10),1,0.8))*jaar_zip[[#This Row],[graaddagen]],"")</f>
        <v>3.2</v>
      </c>
      <c r="O2721" s="101">
        <f>IF(ISNUMBER(jaar_zip[[#This Row],[etmaaltemperatuur]]),IF(jaar_zip[[#This Row],[etmaaltemperatuur]]&gt;stookgrens,jaar_zip[[#This Row],[etmaaltemperatuur]]-stookgrens,0),"")</f>
        <v>0</v>
      </c>
    </row>
    <row r="2722" spans="1:15" x14ac:dyDescent="0.25">
      <c r="A2722">
        <v>269</v>
      </c>
      <c r="B2722">
        <v>20240911</v>
      </c>
      <c r="C2722">
        <v>3.7</v>
      </c>
      <c r="D2722">
        <v>10.5</v>
      </c>
      <c r="E2722">
        <v>825</v>
      </c>
      <c r="F2722">
        <v>8.6999999999999993</v>
      </c>
      <c r="G2722">
        <v>1004.9</v>
      </c>
      <c r="H2722">
        <v>84</v>
      </c>
      <c r="I2722" s="101" t="s">
        <v>21</v>
      </c>
      <c r="J2722" s="1">
        <f>DATEVALUE(RIGHT(jaar_zip[[#This Row],[YYYYMMDD]],2)&amp;"-"&amp;MID(jaar_zip[[#This Row],[YYYYMMDD]],5,2)&amp;"-"&amp;LEFT(jaar_zip[[#This Row],[YYYYMMDD]],4))</f>
        <v>45546</v>
      </c>
      <c r="K2722" s="101" t="str">
        <f>IF(AND(VALUE(MONTH(jaar_zip[[#This Row],[Datum]]))=1,VALUE(WEEKNUM(jaar_zip[[#This Row],[Datum]],21))&gt;51),RIGHT(YEAR(jaar_zip[[#This Row],[Datum]])-1,2),RIGHT(YEAR(jaar_zip[[#This Row],[Datum]]),2))&amp;"-"&amp; TEXT(WEEKNUM(jaar_zip[[#This Row],[Datum]],21),"00")</f>
        <v>24-37</v>
      </c>
      <c r="L2722" s="101">
        <f>MONTH(jaar_zip[[#This Row],[Datum]])</f>
        <v>9</v>
      </c>
      <c r="M2722" s="101">
        <f>IF(ISNUMBER(jaar_zip[[#This Row],[etmaaltemperatuur]]),IF(jaar_zip[[#This Row],[etmaaltemperatuur]]&lt;stookgrens,stookgrens-jaar_zip[[#This Row],[etmaaltemperatuur]],0),"")</f>
        <v>7.5</v>
      </c>
      <c r="N2722" s="101">
        <f>IF(ISNUMBER(jaar_zip[[#This Row],[graaddagen]]),IF(OR(MONTH(jaar_zip[[#This Row],[Datum]])=1,MONTH(jaar_zip[[#This Row],[Datum]])=2,MONTH(jaar_zip[[#This Row],[Datum]])=11,MONTH(jaar_zip[[#This Row],[Datum]])=12),1.1,IF(OR(MONTH(jaar_zip[[#This Row],[Datum]])=3,MONTH(jaar_zip[[#This Row],[Datum]])=10),1,0.8))*jaar_zip[[#This Row],[graaddagen]],"")</f>
        <v>6</v>
      </c>
      <c r="O2722" s="101">
        <f>IF(ISNUMBER(jaar_zip[[#This Row],[etmaaltemperatuur]]),IF(jaar_zip[[#This Row],[etmaaltemperatuur]]&gt;stookgrens,jaar_zip[[#This Row],[etmaaltemperatuur]]-stookgrens,0),"")</f>
        <v>0</v>
      </c>
    </row>
    <row r="2723" spans="1:15" x14ac:dyDescent="0.25">
      <c r="A2723">
        <v>269</v>
      </c>
      <c r="B2723">
        <v>20240912</v>
      </c>
      <c r="C2723">
        <v>2.5</v>
      </c>
      <c r="D2723">
        <v>10</v>
      </c>
      <c r="E2723">
        <v>1387</v>
      </c>
      <c r="F2723">
        <v>-0.1</v>
      </c>
      <c r="G2723">
        <v>1012.9</v>
      </c>
      <c r="H2723">
        <v>83</v>
      </c>
      <c r="I2723" s="101" t="s">
        <v>21</v>
      </c>
      <c r="J2723" s="1">
        <f>DATEVALUE(RIGHT(jaar_zip[[#This Row],[YYYYMMDD]],2)&amp;"-"&amp;MID(jaar_zip[[#This Row],[YYYYMMDD]],5,2)&amp;"-"&amp;LEFT(jaar_zip[[#This Row],[YYYYMMDD]],4))</f>
        <v>45547</v>
      </c>
      <c r="K2723" s="101" t="str">
        <f>IF(AND(VALUE(MONTH(jaar_zip[[#This Row],[Datum]]))=1,VALUE(WEEKNUM(jaar_zip[[#This Row],[Datum]],21))&gt;51),RIGHT(YEAR(jaar_zip[[#This Row],[Datum]])-1,2),RIGHT(YEAR(jaar_zip[[#This Row],[Datum]]),2))&amp;"-"&amp; TEXT(WEEKNUM(jaar_zip[[#This Row],[Datum]],21),"00")</f>
        <v>24-37</v>
      </c>
      <c r="L2723" s="101">
        <f>MONTH(jaar_zip[[#This Row],[Datum]])</f>
        <v>9</v>
      </c>
      <c r="M2723" s="101">
        <f>IF(ISNUMBER(jaar_zip[[#This Row],[etmaaltemperatuur]]),IF(jaar_zip[[#This Row],[etmaaltemperatuur]]&lt;stookgrens,stookgrens-jaar_zip[[#This Row],[etmaaltemperatuur]],0),"")</f>
        <v>8</v>
      </c>
      <c r="N2723" s="101">
        <f>IF(ISNUMBER(jaar_zip[[#This Row],[graaddagen]]),IF(OR(MONTH(jaar_zip[[#This Row],[Datum]])=1,MONTH(jaar_zip[[#This Row],[Datum]])=2,MONTH(jaar_zip[[#This Row],[Datum]])=11,MONTH(jaar_zip[[#This Row],[Datum]])=12),1.1,IF(OR(MONTH(jaar_zip[[#This Row],[Datum]])=3,MONTH(jaar_zip[[#This Row],[Datum]])=10),1,0.8))*jaar_zip[[#This Row],[graaddagen]],"")</f>
        <v>6.4</v>
      </c>
      <c r="O2723" s="101">
        <f>IF(ISNUMBER(jaar_zip[[#This Row],[etmaaltemperatuur]]),IF(jaar_zip[[#This Row],[etmaaltemperatuur]]&gt;stookgrens,jaar_zip[[#This Row],[etmaaltemperatuur]]-stookgrens,0),"")</f>
        <v>0</v>
      </c>
    </row>
    <row r="2724" spans="1:15" x14ac:dyDescent="0.25">
      <c r="A2724">
        <v>269</v>
      </c>
      <c r="B2724">
        <v>20240913</v>
      </c>
      <c r="C2724">
        <v>2.8</v>
      </c>
      <c r="D2724">
        <v>12</v>
      </c>
      <c r="E2724">
        <v>1703</v>
      </c>
      <c r="F2724">
        <v>-0.1</v>
      </c>
      <c r="G2724">
        <v>1025</v>
      </c>
      <c r="H2724">
        <v>74</v>
      </c>
      <c r="I2724" s="101" t="s">
        <v>21</v>
      </c>
      <c r="J2724" s="1">
        <f>DATEVALUE(RIGHT(jaar_zip[[#This Row],[YYYYMMDD]],2)&amp;"-"&amp;MID(jaar_zip[[#This Row],[YYYYMMDD]],5,2)&amp;"-"&amp;LEFT(jaar_zip[[#This Row],[YYYYMMDD]],4))</f>
        <v>45548</v>
      </c>
      <c r="K2724" s="101" t="str">
        <f>IF(AND(VALUE(MONTH(jaar_zip[[#This Row],[Datum]]))=1,VALUE(WEEKNUM(jaar_zip[[#This Row],[Datum]],21))&gt;51),RIGHT(YEAR(jaar_zip[[#This Row],[Datum]])-1,2),RIGHT(YEAR(jaar_zip[[#This Row],[Datum]]),2))&amp;"-"&amp; TEXT(WEEKNUM(jaar_zip[[#This Row],[Datum]],21),"00")</f>
        <v>24-37</v>
      </c>
      <c r="L2724" s="101">
        <f>MONTH(jaar_zip[[#This Row],[Datum]])</f>
        <v>9</v>
      </c>
      <c r="M2724" s="101">
        <f>IF(ISNUMBER(jaar_zip[[#This Row],[etmaaltemperatuur]]),IF(jaar_zip[[#This Row],[etmaaltemperatuur]]&lt;stookgrens,stookgrens-jaar_zip[[#This Row],[etmaaltemperatuur]],0),"")</f>
        <v>6</v>
      </c>
      <c r="N2724" s="101">
        <f>IF(ISNUMBER(jaar_zip[[#This Row],[graaddagen]]),IF(OR(MONTH(jaar_zip[[#This Row],[Datum]])=1,MONTH(jaar_zip[[#This Row],[Datum]])=2,MONTH(jaar_zip[[#This Row],[Datum]])=11,MONTH(jaar_zip[[#This Row],[Datum]])=12),1.1,IF(OR(MONTH(jaar_zip[[#This Row],[Datum]])=3,MONTH(jaar_zip[[#This Row],[Datum]])=10),1,0.8))*jaar_zip[[#This Row],[graaddagen]],"")</f>
        <v>4.8000000000000007</v>
      </c>
      <c r="O2724" s="101">
        <f>IF(ISNUMBER(jaar_zip[[#This Row],[etmaaltemperatuur]]),IF(jaar_zip[[#This Row],[etmaaltemperatuur]]&gt;stookgrens,jaar_zip[[#This Row],[etmaaltemperatuur]]-stookgrens,0),"")</f>
        <v>0</v>
      </c>
    </row>
    <row r="2725" spans="1:15" x14ac:dyDescent="0.25">
      <c r="A2725">
        <v>269</v>
      </c>
      <c r="B2725">
        <v>20240914</v>
      </c>
      <c r="C2725">
        <v>1.7</v>
      </c>
      <c r="D2725">
        <v>11.9</v>
      </c>
      <c r="E2725">
        <v>1646</v>
      </c>
      <c r="F2725">
        <v>0</v>
      </c>
      <c r="G2725">
        <v>1030.0999999999999</v>
      </c>
      <c r="H2725">
        <v>75</v>
      </c>
      <c r="I2725" s="101" t="s">
        <v>21</v>
      </c>
      <c r="J2725" s="1">
        <f>DATEVALUE(RIGHT(jaar_zip[[#This Row],[YYYYMMDD]],2)&amp;"-"&amp;MID(jaar_zip[[#This Row],[YYYYMMDD]],5,2)&amp;"-"&amp;LEFT(jaar_zip[[#This Row],[YYYYMMDD]],4))</f>
        <v>45549</v>
      </c>
      <c r="K2725" s="101" t="str">
        <f>IF(AND(VALUE(MONTH(jaar_zip[[#This Row],[Datum]]))=1,VALUE(WEEKNUM(jaar_zip[[#This Row],[Datum]],21))&gt;51),RIGHT(YEAR(jaar_zip[[#This Row],[Datum]])-1,2),RIGHT(YEAR(jaar_zip[[#This Row],[Datum]]),2))&amp;"-"&amp; TEXT(WEEKNUM(jaar_zip[[#This Row],[Datum]],21),"00")</f>
        <v>24-37</v>
      </c>
      <c r="L2725" s="101">
        <f>MONTH(jaar_zip[[#This Row],[Datum]])</f>
        <v>9</v>
      </c>
      <c r="M2725" s="101">
        <f>IF(ISNUMBER(jaar_zip[[#This Row],[etmaaltemperatuur]]),IF(jaar_zip[[#This Row],[etmaaltemperatuur]]&lt;stookgrens,stookgrens-jaar_zip[[#This Row],[etmaaltemperatuur]],0),"")</f>
        <v>6.1</v>
      </c>
      <c r="N2725" s="101">
        <f>IF(ISNUMBER(jaar_zip[[#This Row],[graaddagen]]),IF(OR(MONTH(jaar_zip[[#This Row],[Datum]])=1,MONTH(jaar_zip[[#This Row],[Datum]])=2,MONTH(jaar_zip[[#This Row],[Datum]])=11,MONTH(jaar_zip[[#This Row],[Datum]])=12),1.1,IF(OR(MONTH(jaar_zip[[#This Row],[Datum]])=3,MONTH(jaar_zip[[#This Row],[Datum]])=10),1,0.8))*jaar_zip[[#This Row],[graaddagen]],"")</f>
        <v>4.88</v>
      </c>
      <c r="O2725" s="101">
        <f>IF(ISNUMBER(jaar_zip[[#This Row],[etmaaltemperatuur]]),IF(jaar_zip[[#This Row],[etmaaltemperatuur]]&gt;stookgrens,jaar_zip[[#This Row],[etmaaltemperatuur]]-stookgrens,0),"")</f>
        <v>0</v>
      </c>
    </row>
    <row r="2726" spans="1:15" x14ac:dyDescent="0.25">
      <c r="A2726">
        <v>269</v>
      </c>
      <c r="B2726">
        <v>20240915</v>
      </c>
      <c r="C2726">
        <v>2.2000000000000002</v>
      </c>
      <c r="D2726">
        <v>13.8</v>
      </c>
      <c r="E2726">
        <v>1092</v>
      </c>
      <c r="F2726">
        <v>-0.1</v>
      </c>
      <c r="G2726">
        <v>1026.3</v>
      </c>
      <c r="H2726">
        <v>80</v>
      </c>
      <c r="I2726" s="101" t="s">
        <v>21</v>
      </c>
      <c r="J2726" s="1">
        <f>DATEVALUE(RIGHT(jaar_zip[[#This Row],[YYYYMMDD]],2)&amp;"-"&amp;MID(jaar_zip[[#This Row],[YYYYMMDD]],5,2)&amp;"-"&amp;LEFT(jaar_zip[[#This Row],[YYYYMMDD]],4))</f>
        <v>45550</v>
      </c>
      <c r="K2726" s="101" t="str">
        <f>IF(AND(VALUE(MONTH(jaar_zip[[#This Row],[Datum]]))=1,VALUE(WEEKNUM(jaar_zip[[#This Row],[Datum]],21))&gt;51),RIGHT(YEAR(jaar_zip[[#This Row],[Datum]])-1,2),RIGHT(YEAR(jaar_zip[[#This Row],[Datum]]),2))&amp;"-"&amp; TEXT(WEEKNUM(jaar_zip[[#This Row],[Datum]],21),"00")</f>
        <v>24-37</v>
      </c>
      <c r="L2726" s="101">
        <f>MONTH(jaar_zip[[#This Row],[Datum]])</f>
        <v>9</v>
      </c>
      <c r="M2726" s="101">
        <f>IF(ISNUMBER(jaar_zip[[#This Row],[etmaaltemperatuur]]),IF(jaar_zip[[#This Row],[etmaaltemperatuur]]&lt;stookgrens,stookgrens-jaar_zip[[#This Row],[etmaaltemperatuur]],0),"")</f>
        <v>4.1999999999999993</v>
      </c>
      <c r="N2726" s="101">
        <f>IF(ISNUMBER(jaar_zip[[#This Row],[graaddagen]]),IF(OR(MONTH(jaar_zip[[#This Row],[Datum]])=1,MONTH(jaar_zip[[#This Row],[Datum]])=2,MONTH(jaar_zip[[#This Row],[Datum]])=11,MONTH(jaar_zip[[#This Row],[Datum]])=12),1.1,IF(OR(MONTH(jaar_zip[[#This Row],[Datum]])=3,MONTH(jaar_zip[[#This Row],[Datum]])=10),1,0.8))*jaar_zip[[#This Row],[graaddagen]],"")</f>
        <v>3.3599999999999994</v>
      </c>
      <c r="O2726" s="101">
        <f>IF(ISNUMBER(jaar_zip[[#This Row],[etmaaltemperatuur]]),IF(jaar_zip[[#This Row],[etmaaltemperatuur]]&gt;stookgrens,jaar_zip[[#This Row],[etmaaltemperatuur]]-stookgrens,0),"")</f>
        <v>0</v>
      </c>
    </row>
    <row r="2727" spans="1:15" x14ac:dyDescent="0.25">
      <c r="A2727">
        <v>269</v>
      </c>
      <c r="B2727">
        <v>20240916</v>
      </c>
      <c r="C2727">
        <v>2.8</v>
      </c>
      <c r="D2727">
        <v>15</v>
      </c>
      <c r="E2727">
        <v>882</v>
      </c>
      <c r="F2727">
        <v>0</v>
      </c>
      <c r="G2727">
        <v>1026.2</v>
      </c>
      <c r="H2727">
        <v>84</v>
      </c>
      <c r="I2727" s="101" t="s">
        <v>21</v>
      </c>
      <c r="J2727" s="1">
        <f>DATEVALUE(RIGHT(jaar_zip[[#This Row],[YYYYMMDD]],2)&amp;"-"&amp;MID(jaar_zip[[#This Row],[YYYYMMDD]],5,2)&amp;"-"&amp;LEFT(jaar_zip[[#This Row],[YYYYMMDD]],4))</f>
        <v>45551</v>
      </c>
      <c r="K2727" s="101" t="str">
        <f>IF(AND(VALUE(MONTH(jaar_zip[[#This Row],[Datum]]))=1,VALUE(WEEKNUM(jaar_zip[[#This Row],[Datum]],21))&gt;51),RIGHT(YEAR(jaar_zip[[#This Row],[Datum]])-1,2),RIGHT(YEAR(jaar_zip[[#This Row],[Datum]]),2))&amp;"-"&amp; TEXT(WEEKNUM(jaar_zip[[#This Row],[Datum]],21),"00")</f>
        <v>24-38</v>
      </c>
      <c r="L2727" s="101">
        <f>MONTH(jaar_zip[[#This Row],[Datum]])</f>
        <v>9</v>
      </c>
      <c r="M2727" s="101">
        <f>IF(ISNUMBER(jaar_zip[[#This Row],[etmaaltemperatuur]]),IF(jaar_zip[[#This Row],[etmaaltemperatuur]]&lt;stookgrens,stookgrens-jaar_zip[[#This Row],[etmaaltemperatuur]],0),"")</f>
        <v>3</v>
      </c>
      <c r="N2727" s="101">
        <f>IF(ISNUMBER(jaar_zip[[#This Row],[graaddagen]]),IF(OR(MONTH(jaar_zip[[#This Row],[Datum]])=1,MONTH(jaar_zip[[#This Row],[Datum]])=2,MONTH(jaar_zip[[#This Row],[Datum]])=11,MONTH(jaar_zip[[#This Row],[Datum]])=12),1.1,IF(OR(MONTH(jaar_zip[[#This Row],[Datum]])=3,MONTH(jaar_zip[[#This Row],[Datum]])=10),1,0.8))*jaar_zip[[#This Row],[graaddagen]],"")</f>
        <v>2.4000000000000004</v>
      </c>
      <c r="O2727" s="101">
        <f>IF(ISNUMBER(jaar_zip[[#This Row],[etmaaltemperatuur]]),IF(jaar_zip[[#This Row],[etmaaltemperatuur]]&gt;stookgrens,jaar_zip[[#This Row],[etmaaltemperatuur]]-stookgrens,0),"")</f>
        <v>0</v>
      </c>
    </row>
    <row r="2728" spans="1:15" x14ac:dyDescent="0.25">
      <c r="A2728">
        <v>269</v>
      </c>
      <c r="B2728">
        <v>20240917</v>
      </c>
      <c r="C2728">
        <v>5.3</v>
      </c>
      <c r="D2728">
        <v>16.5</v>
      </c>
      <c r="E2728">
        <v>1185</v>
      </c>
      <c r="F2728">
        <v>0</v>
      </c>
      <c r="G2728">
        <v>1029.7</v>
      </c>
      <c r="H2728">
        <v>83</v>
      </c>
      <c r="I2728" s="101" t="s">
        <v>21</v>
      </c>
      <c r="J2728" s="1">
        <f>DATEVALUE(RIGHT(jaar_zip[[#This Row],[YYYYMMDD]],2)&amp;"-"&amp;MID(jaar_zip[[#This Row],[YYYYMMDD]],5,2)&amp;"-"&amp;LEFT(jaar_zip[[#This Row],[YYYYMMDD]],4))</f>
        <v>45552</v>
      </c>
      <c r="K2728" s="101" t="str">
        <f>IF(AND(VALUE(MONTH(jaar_zip[[#This Row],[Datum]]))=1,VALUE(WEEKNUM(jaar_zip[[#This Row],[Datum]],21))&gt;51),RIGHT(YEAR(jaar_zip[[#This Row],[Datum]])-1,2),RIGHT(YEAR(jaar_zip[[#This Row],[Datum]]),2))&amp;"-"&amp; TEXT(WEEKNUM(jaar_zip[[#This Row],[Datum]],21),"00")</f>
        <v>24-38</v>
      </c>
      <c r="L2728" s="101">
        <f>MONTH(jaar_zip[[#This Row],[Datum]])</f>
        <v>9</v>
      </c>
      <c r="M2728" s="101">
        <f>IF(ISNUMBER(jaar_zip[[#This Row],[etmaaltemperatuur]]),IF(jaar_zip[[#This Row],[etmaaltemperatuur]]&lt;stookgrens,stookgrens-jaar_zip[[#This Row],[etmaaltemperatuur]],0),"")</f>
        <v>1.5</v>
      </c>
      <c r="N2728" s="101">
        <f>IF(ISNUMBER(jaar_zip[[#This Row],[graaddagen]]),IF(OR(MONTH(jaar_zip[[#This Row],[Datum]])=1,MONTH(jaar_zip[[#This Row],[Datum]])=2,MONTH(jaar_zip[[#This Row],[Datum]])=11,MONTH(jaar_zip[[#This Row],[Datum]])=12),1.1,IF(OR(MONTH(jaar_zip[[#This Row],[Datum]])=3,MONTH(jaar_zip[[#This Row],[Datum]])=10),1,0.8))*jaar_zip[[#This Row],[graaddagen]],"")</f>
        <v>1.2000000000000002</v>
      </c>
      <c r="O2728" s="101">
        <f>IF(ISNUMBER(jaar_zip[[#This Row],[etmaaltemperatuur]]),IF(jaar_zip[[#This Row],[etmaaltemperatuur]]&gt;stookgrens,jaar_zip[[#This Row],[etmaaltemperatuur]]-stookgrens,0),"")</f>
        <v>0</v>
      </c>
    </row>
    <row r="2729" spans="1:15" x14ac:dyDescent="0.25">
      <c r="A2729">
        <v>269</v>
      </c>
      <c r="B2729">
        <v>20240918</v>
      </c>
      <c r="C2729">
        <v>4.7</v>
      </c>
      <c r="D2729">
        <v>16</v>
      </c>
      <c r="E2729">
        <v>1346</v>
      </c>
      <c r="F2729">
        <v>0</v>
      </c>
      <c r="G2729">
        <v>1028.5</v>
      </c>
      <c r="H2729">
        <v>89</v>
      </c>
      <c r="I2729" s="101" t="s">
        <v>21</v>
      </c>
      <c r="J2729" s="1">
        <f>DATEVALUE(RIGHT(jaar_zip[[#This Row],[YYYYMMDD]],2)&amp;"-"&amp;MID(jaar_zip[[#This Row],[YYYYMMDD]],5,2)&amp;"-"&amp;LEFT(jaar_zip[[#This Row],[YYYYMMDD]],4))</f>
        <v>45553</v>
      </c>
      <c r="K2729" s="101" t="str">
        <f>IF(AND(VALUE(MONTH(jaar_zip[[#This Row],[Datum]]))=1,VALUE(WEEKNUM(jaar_zip[[#This Row],[Datum]],21))&gt;51),RIGHT(YEAR(jaar_zip[[#This Row],[Datum]])-1,2),RIGHT(YEAR(jaar_zip[[#This Row],[Datum]]),2))&amp;"-"&amp; TEXT(WEEKNUM(jaar_zip[[#This Row],[Datum]],21),"00")</f>
        <v>24-38</v>
      </c>
      <c r="L2729" s="101">
        <f>MONTH(jaar_zip[[#This Row],[Datum]])</f>
        <v>9</v>
      </c>
      <c r="M2729" s="101">
        <f>IF(ISNUMBER(jaar_zip[[#This Row],[etmaaltemperatuur]]),IF(jaar_zip[[#This Row],[etmaaltemperatuur]]&lt;stookgrens,stookgrens-jaar_zip[[#This Row],[etmaaltemperatuur]],0),"")</f>
        <v>2</v>
      </c>
      <c r="N2729" s="101">
        <f>IF(ISNUMBER(jaar_zip[[#This Row],[graaddagen]]),IF(OR(MONTH(jaar_zip[[#This Row],[Datum]])=1,MONTH(jaar_zip[[#This Row],[Datum]])=2,MONTH(jaar_zip[[#This Row],[Datum]])=11,MONTH(jaar_zip[[#This Row],[Datum]])=12),1.1,IF(OR(MONTH(jaar_zip[[#This Row],[Datum]])=3,MONTH(jaar_zip[[#This Row],[Datum]])=10),1,0.8))*jaar_zip[[#This Row],[graaddagen]],"")</f>
        <v>1.6</v>
      </c>
      <c r="O2729" s="101">
        <f>IF(ISNUMBER(jaar_zip[[#This Row],[etmaaltemperatuur]]),IF(jaar_zip[[#This Row],[etmaaltemperatuur]]&gt;stookgrens,jaar_zip[[#This Row],[etmaaltemperatuur]]-stookgrens,0),"")</f>
        <v>0</v>
      </c>
    </row>
    <row r="2730" spans="1:15" x14ac:dyDescent="0.25">
      <c r="A2730">
        <v>269</v>
      </c>
      <c r="B2730">
        <v>20240919</v>
      </c>
      <c r="C2730">
        <v>4.5999999999999996</v>
      </c>
      <c r="D2730">
        <v>15.9</v>
      </c>
      <c r="E2730">
        <v>1221</v>
      </c>
      <c r="F2730">
        <v>0</v>
      </c>
      <c r="G2730">
        <v>1025.5</v>
      </c>
      <c r="H2730">
        <v>90</v>
      </c>
      <c r="I2730" s="101" t="s">
        <v>21</v>
      </c>
      <c r="J2730" s="1">
        <f>DATEVALUE(RIGHT(jaar_zip[[#This Row],[YYYYMMDD]],2)&amp;"-"&amp;MID(jaar_zip[[#This Row],[YYYYMMDD]],5,2)&amp;"-"&amp;LEFT(jaar_zip[[#This Row],[YYYYMMDD]],4))</f>
        <v>45554</v>
      </c>
      <c r="K2730" s="101" t="str">
        <f>IF(AND(VALUE(MONTH(jaar_zip[[#This Row],[Datum]]))=1,VALUE(WEEKNUM(jaar_zip[[#This Row],[Datum]],21))&gt;51),RIGHT(YEAR(jaar_zip[[#This Row],[Datum]])-1,2),RIGHT(YEAR(jaar_zip[[#This Row],[Datum]]),2))&amp;"-"&amp; TEXT(WEEKNUM(jaar_zip[[#This Row],[Datum]],21),"00")</f>
        <v>24-38</v>
      </c>
      <c r="L2730" s="101">
        <f>MONTH(jaar_zip[[#This Row],[Datum]])</f>
        <v>9</v>
      </c>
      <c r="M2730" s="101">
        <f>IF(ISNUMBER(jaar_zip[[#This Row],[etmaaltemperatuur]]),IF(jaar_zip[[#This Row],[etmaaltemperatuur]]&lt;stookgrens,stookgrens-jaar_zip[[#This Row],[etmaaltemperatuur]],0),"")</f>
        <v>2.0999999999999996</v>
      </c>
      <c r="N2730" s="101">
        <f>IF(ISNUMBER(jaar_zip[[#This Row],[graaddagen]]),IF(OR(MONTH(jaar_zip[[#This Row],[Datum]])=1,MONTH(jaar_zip[[#This Row],[Datum]])=2,MONTH(jaar_zip[[#This Row],[Datum]])=11,MONTH(jaar_zip[[#This Row],[Datum]])=12),1.1,IF(OR(MONTH(jaar_zip[[#This Row],[Datum]])=3,MONTH(jaar_zip[[#This Row],[Datum]])=10),1,0.8))*jaar_zip[[#This Row],[graaddagen]],"")</f>
        <v>1.6799999999999997</v>
      </c>
      <c r="O2730" s="101">
        <f>IF(ISNUMBER(jaar_zip[[#This Row],[etmaaltemperatuur]]),IF(jaar_zip[[#This Row],[etmaaltemperatuur]]&gt;stookgrens,jaar_zip[[#This Row],[etmaaltemperatuur]]-stookgrens,0),"")</f>
        <v>0</v>
      </c>
    </row>
    <row r="2731" spans="1:15" x14ac:dyDescent="0.25">
      <c r="A2731">
        <v>269</v>
      </c>
      <c r="B2731">
        <v>20240920</v>
      </c>
      <c r="C2731">
        <v>4.5</v>
      </c>
      <c r="D2731">
        <v>16.899999999999999</v>
      </c>
      <c r="E2731">
        <v>1543</v>
      </c>
      <c r="F2731">
        <v>0</v>
      </c>
      <c r="G2731">
        <v>1022.5</v>
      </c>
      <c r="H2731">
        <v>77</v>
      </c>
      <c r="I2731" s="101" t="s">
        <v>21</v>
      </c>
      <c r="J2731" s="1">
        <f>DATEVALUE(RIGHT(jaar_zip[[#This Row],[YYYYMMDD]],2)&amp;"-"&amp;MID(jaar_zip[[#This Row],[YYYYMMDD]],5,2)&amp;"-"&amp;LEFT(jaar_zip[[#This Row],[YYYYMMDD]],4))</f>
        <v>45555</v>
      </c>
      <c r="K2731" s="101" t="str">
        <f>IF(AND(VALUE(MONTH(jaar_zip[[#This Row],[Datum]]))=1,VALUE(WEEKNUM(jaar_zip[[#This Row],[Datum]],21))&gt;51),RIGHT(YEAR(jaar_zip[[#This Row],[Datum]])-1,2),RIGHT(YEAR(jaar_zip[[#This Row],[Datum]]),2))&amp;"-"&amp; TEXT(WEEKNUM(jaar_zip[[#This Row],[Datum]],21),"00")</f>
        <v>24-38</v>
      </c>
      <c r="L2731" s="101">
        <f>MONTH(jaar_zip[[#This Row],[Datum]])</f>
        <v>9</v>
      </c>
      <c r="M2731" s="101">
        <f>IF(ISNUMBER(jaar_zip[[#This Row],[etmaaltemperatuur]]),IF(jaar_zip[[#This Row],[etmaaltemperatuur]]&lt;stookgrens,stookgrens-jaar_zip[[#This Row],[etmaaltemperatuur]],0),"")</f>
        <v>1.1000000000000014</v>
      </c>
      <c r="N2731" s="101">
        <f>IF(ISNUMBER(jaar_zip[[#This Row],[graaddagen]]),IF(OR(MONTH(jaar_zip[[#This Row],[Datum]])=1,MONTH(jaar_zip[[#This Row],[Datum]])=2,MONTH(jaar_zip[[#This Row],[Datum]])=11,MONTH(jaar_zip[[#This Row],[Datum]])=12),1.1,IF(OR(MONTH(jaar_zip[[#This Row],[Datum]])=3,MONTH(jaar_zip[[#This Row],[Datum]])=10),1,0.8))*jaar_zip[[#This Row],[graaddagen]],"")</f>
        <v>0.88000000000000123</v>
      </c>
      <c r="O2731" s="101">
        <f>IF(ISNUMBER(jaar_zip[[#This Row],[etmaaltemperatuur]]),IF(jaar_zip[[#This Row],[etmaaltemperatuur]]&gt;stookgrens,jaar_zip[[#This Row],[etmaaltemperatuur]]-stookgrens,0),"")</f>
        <v>0</v>
      </c>
    </row>
    <row r="2732" spans="1:15" x14ac:dyDescent="0.25">
      <c r="A2732">
        <v>269</v>
      </c>
      <c r="B2732">
        <v>20240921</v>
      </c>
      <c r="C2732">
        <v>2.5</v>
      </c>
      <c r="D2732">
        <v>16.100000000000001</v>
      </c>
      <c r="E2732">
        <v>1513</v>
      </c>
      <c r="F2732">
        <v>0</v>
      </c>
      <c r="G2732">
        <v>1019.9</v>
      </c>
      <c r="H2732">
        <v>78</v>
      </c>
      <c r="I2732" s="101" t="s">
        <v>21</v>
      </c>
      <c r="J2732" s="1">
        <f>DATEVALUE(RIGHT(jaar_zip[[#This Row],[YYYYMMDD]],2)&amp;"-"&amp;MID(jaar_zip[[#This Row],[YYYYMMDD]],5,2)&amp;"-"&amp;LEFT(jaar_zip[[#This Row],[YYYYMMDD]],4))</f>
        <v>45556</v>
      </c>
      <c r="K2732" s="101" t="str">
        <f>IF(AND(VALUE(MONTH(jaar_zip[[#This Row],[Datum]]))=1,VALUE(WEEKNUM(jaar_zip[[#This Row],[Datum]],21))&gt;51),RIGHT(YEAR(jaar_zip[[#This Row],[Datum]])-1,2),RIGHT(YEAR(jaar_zip[[#This Row],[Datum]]),2))&amp;"-"&amp; TEXT(WEEKNUM(jaar_zip[[#This Row],[Datum]],21),"00")</f>
        <v>24-38</v>
      </c>
      <c r="L2732" s="101">
        <f>MONTH(jaar_zip[[#This Row],[Datum]])</f>
        <v>9</v>
      </c>
      <c r="M2732" s="101">
        <f>IF(ISNUMBER(jaar_zip[[#This Row],[etmaaltemperatuur]]),IF(jaar_zip[[#This Row],[etmaaltemperatuur]]&lt;stookgrens,stookgrens-jaar_zip[[#This Row],[etmaaltemperatuur]],0),"")</f>
        <v>1.8999999999999986</v>
      </c>
      <c r="N2732" s="101">
        <f>IF(ISNUMBER(jaar_zip[[#This Row],[graaddagen]]),IF(OR(MONTH(jaar_zip[[#This Row],[Datum]])=1,MONTH(jaar_zip[[#This Row],[Datum]])=2,MONTH(jaar_zip[[#This Row],[Datum]])=11,MONTH(jaar_zip[[#This Row],[Datum]])=12),1.1,IF(OR(MONTH(jaar_zip[[#This Row],[Datum]])=3,MONTH(jaar_zip[[#This Row],[Datum]])=10),1,0.8))*jaar_zip[[#This Row],[graaddagen]],"")</f>
        <v>1.5199999999999989</v>
      </c>
      <c r="O2732" s="101">
        <f>IF(ISNUMBER(jaar_zip[[#This Row],[etmaaltemperatuur]]),IF(jaar_zip[[#This Row],[etmaaltemperatuur]]&gt;stookgrens,jaar_zip[[#This Row],[etmaaltemperatuur]]-stookgrens,0),"")</f>
        <v>0</v>
      </c>
    </row>
    <row r="2733" spans="1:15" x14ac:dyDescent="0.25">
      <c r="A2733">
        <v>269</v>
      </c>
      <c r="B2733">
        <v>20240922</v>
      </c>
      <c r="C2733">
        <v>1.9</v>
      </c>
      <c r="D2733">
        <v>17.3</v>
      </c>
      <c r="E2733">
        <v>1315</v>
      </c>
      <c r="F2733">
        <v>-0.1</v>
      </c>
      <c r="G2733">
        <v>1014.3</v>
      </c>
      <c r="H2733">
        <v>81</v>
      </c>
      <c r="I2733" s="101" t="s">
        <v>21</v>
      </c>
      <c r="J2733" s="1">
        <f>DATEVALUE(RIGHT(jaar_zip[[#This Row],[YYYYMMDD]],2)&amp;"-"&amp;MID(jaar_zip[[#This Row],[YYYYMMDD]],5,2)&amp;"-"&amp;LEFT(jaar_zip[[#This Row],[YYYYMMDD]],4))</f>
        <v>45557</v>
      </c>
      <c r="K2733" s="101" t="str">
        <f>IF(AND(VALUE(MONTH(jaar_zip[[#This Row],[Datum]]))=1,VALUE(WEEKNUM(jaar_zip[[#This Row],[Datum]],21))&gt;51),RIGHT(YEAR(jaar_zip[[#This Row],[Datum]])-1,2),RIGHT(YEAR(jaar_zip[[#This Row],[Datum]]),2))&amp;"-"&amp; TEXT(WEEKNUM(jaar_zip[[#This Row],[Datum]],21),"00")</f>
        <v>24-38</v>
      </c>
      <c r="L2733" s="101">
        <f>MONTH(jaar_zip[[#This Row],[Datum]])</f>
        <v>9</v>
      </c>
      <c r="M2733" s="101">
        <f>IF(ISNUMBER(jaar_zip[[#This Row],[etmaaltemperatuur]]),IF(jaar_zip[[#This Row],[etmaaltemperatuur]]&lt;stookgrens,stookgrens-jaar_zip[[#This Row],[etmaaltemperatuur]],0),"")</f>
        <v>0.69999999999999929</v>
      </c>
      <c r="N2733" s="101">
        <f>IF(ISNUMBER(jaar_zip[[#This Row],[graaddagen]]),IF(OR(MONTH(jaar_zip[[#This Row],[Datum]])=1,MONTH(jaar_zip[[#This Row],[Datum]])=2,MONTH(jaar_zip[[#This Row],[Datum]])=11,MONTH(jaar_zip[[#This Row],[Datum]])=12),1.1,IF(OR(MONTH(jaar_zip[[#This Row],[Datum]])=3,MONTH(jaar_zip[[#This Row],[Datum]])=10),1,0.8))*jaar_zip[[#This Row],[graaddagen]],"")</f>
        <v>0.5599999999999995</v>
      </c>
      <c r="O2733" s="101">
        <f>IF(ISNUMBER(jaar_zip[[#This Row],[etmaaltemperatuur]]),IF(jaar_zip[[#This Row],[etmaaltemperatuur]]&gt;stookgrens,jaar_zip[[#This Row],[etmaaltemperatuur]]-stookgrens,0),"")</f>
        <v>0</v>
      </c>
    </row>
    <row r="2734" spans="1:15" x14ac:dyDescent="0.25">
      <c r="A2734">
        <v>269</v>
      </c>
      <c r="B2734">
        <v>20240923</v>
      </c>
      <c r="C2734">
        <v>3.2</v>
      </c>
      <c r="D2734">
        <v>17.100000000000001</v>
      </c>
      <c r="E2734">
        <v>915</v>
      </c>
      <c r="F2734">
        <v>-0.1</v>
      </c>
      <c r="G2734">
        <v>1006.8</v>
      </c>
      <c r="H2734">
        <v>81</v>
      </c>
      <c r="I2734" s="101" t="s">
        <v>21</v>
      </c>
      <c r="J2734" s="1">
        <f>DATEVALUE(RIGHT(jaar_zip[[#This Row],[YYYYMMDD]],2)&amp;"-"&amp;MID(jaar_zip[[#This Row],[YYYYMMDD]],5,2)&amp;"-"&amp;LEFT(jaar_zip[[#This Row],[YYYYMMDD]],4))</f>
        <v>45558</v>
      </c>
      <c r="K2734" s="101" t="str">
        <f>IF(AND(VALUE(MONTH(jaar_zip[[#This Row],[Datum]]))=1,VALUE(WEEKNUM(jaar_zip[[#This Row],[Datum]],21))&gt;51),RIGHT(YEAR(jaar_zip[[#This Row],[Datum]])-1,2),RIGHT(YEAR(jaar_zip[[#This Row],[Datum]]),2))&amp;"-"&amp; TEXT(WEEKNUM(jaar_zip[[#This Row],[Datum]],21),"00")</f>
        <v>24-39</v>
      </c>
      <c r="L2734" s="101">
        <f>MONTH(jaar_zip[[#This Row],[Datum]])</f>
        <v>9</v>
      </c>
      <c r="M2734" s="101">
        <f>IF(ISNUMBER(jaar_zip[[#This Row],[etmaaltemperatuur]]),IF(jaar_zip[[#This Row],[etmaaltemperatuur]]&lt;stookgrens,stookgrens-jaar_zip[[#This Row],[etmaaltemperatuur]],0),"")</f>
        <v>0.89999999999999858</v>
      </c>
      <c r="N2734" s="101">
        <f>IF(ISNUMBER(jaar_zip[[#This Row],[graaddagen]]),IF(OR(MONTH(jaar_zip[[#This Row],[Datum]])=1,MONTH(jaar_zip[[#This Row],[Datum]])=2,MONTH(jaar_zip[[#This Row],[Datum]])=11,MONTH(jaar_zip[[#This Row],[Datum]])=12),1.1,IF(OR(MONTH(jaar_zip[[#This Row],[Datum]])=3,MONTH(jaar_zip[[#This Row],[Datum]])=10),1,0.8))*jaar_zip[[#This Row],[graaddagen]],"")</f>
        <v>0.71999999999999886</v>
      </c>
      <c r="O2734" s="101">
        <f>IF(ISNUMBER(jaar_zip[[#This Row],[etmaaltemperatuur]]),IF(jaar_zip[[#This Row],[etmaaltemperatuur]]&gt;stookgrens,jaar_zip[[#This Row],[etmaaltemperatuur]]-stookgrens,0),"")</f>
        <v>0</v>
      </c>
    </row>
    <row r="2735" spans="1:15" x14ac:dyDescent="0.25">
      <c r="A2735">
        <v>269</v>
      </c>
      <c r="B2735">
        <v>20240924</v>
      </c>
      <c r="C2735">
        <v>4</v>
      </c>
      <c r="D2735">
        <v>14.2</v>
      </c>
      <c r="E2735">
        <v>835</v>
      </c>
      <c r="F2735">
        <v>2.7</v>
      </c>
      <c r="G2735">
        <v>1002.2</v>
      </c>
      <c r="H2735">
        <v>87</v>
      </c>
      <c r="I2735" s="101" t="s">
        <v>21</v>
      </c>
      <c r="J2735" s="1">
        <f>DATEVALUE(RIGHT(jaar_zip[[#This Row],[YYYYMMDD]],2)&amp;"-"&amp;MID(jaar_zip[[#This Row],[YYYYMMDD]],5,2)&amp;"-"&amp;LEFT(jaar_zip[[#This Row],[YYYYMMDD]],4))</f>
        <v>45559</v>
      </c>
      <c r="K2735" s="101" t="str">
        <f>IF(AND(VALUE(MONTH(jaar_zip[[#This Row],[Datum]]))=1,VALUE(WEEKNUM(jaar_zip[[#This Row],[Datum]],21))&gt;51),RIGHT(YEAR(jaar_zip[[#This Row],[Datum]])-1,2),RIGHT(YEAR(jaar_zip[[#This Row],[Datum]]),2))&amp;"-"&amp; TEXT(WEEKNUM(jaar_zip[[#This Row],[Datum]],21),"00")</f>
        <v>24-39</v>
      </c>
      <c r="L2735" s="101">
        <f>MONTH(jaar_zip[[#This Row],[Datum]])</f>
        <v>9</v>
      </c>
      <c r="M2735" s="101">
        <f>IF(ISNUMBER(jaar_zip[[#This Row],[etmaaltemperatuur]]),IF(jaar_zip[[#This Row],[etmaaltemperatuur]]&lt;stookgrens,stookgrens-jaar_zip[[#This Row],[etmaaltemperatuur]],0),"")</f>
        <v>3.8000000000000007</v>
      </c>
      <c r="N2735" s="101">
        <f>IF(ISNUMBER(jaar_zip[[#This Row],[graaddagen]]),IF(OR(MONTH(jaar_zip[[#This Row],[Datum]])=1,MONTH(jaar_zip[[#This Row],[Datum]])=2,MONTH(jaar_zip[[#This Row],[Datum]])=11,MONTH(jaar_zip[[#This Row],[Datum]])=12),1.1,IF(OR(MONTH(jaar_zip[[#This Row],[Datum]])=3,MONTH(jaar_zip[[#This Row],[Datum]])=10),1,0.8))*jaar_zip[[#This Row],[graaddagen]],"")</f>
        <v>3.0400000000000009</v>
      </c>
      <c r="O2735" s="101">
        <f>IF(ISNUMBER(jaar_zip[[#This Row],[etmaaltemperatuur]]),IF(jaar_zip[[#This Row],[etmaaltemperatuur]]&gt;stookgrens,jaar_zip[[#This Row],[etmaaltemperatuur]]-stookgrens,0),"")</f>
        <v>0</v>
      </c>
    </row>
    <row r="2736" spans="1:15" x14ac:dyDescent="0.25">
      <c r="A2736">
        <v>269</v>
      </c>
      <c r="B2736">
        <v>20240925</v>
      </c>
      <c r="C2736">
        <v>3.8</v>
      </c>
      <c r="D2736">
        <v>14.6</v>
      </c>
      <c r="E2736">
        <v>605</v>
      </c>
      <c r="F2736">
        <v>1.8</v>
      </c>
      <c r="G2736">
        <v>1000.4</v>
      </c>
      <c r="H2736">
        <v>87</v>
      </c>
      <c r="I2736" s="101" t="s">
        <v>21</v>
      </c>
      <c r="J2736" s="1">
        <f>DATEVALUE(RIGHT(jaar_zip[[#This Row],[YYYYMMDD]],2)&amp;"-"&amp;MID(jaar_zip[[#This Row],[YYYYMMDD]],5,2)&amp;"-"&amp;LEFT(jaar_zip[[#This Row],[YYYYMMDD]],4))</f>
        <v>45560</v>
      </c>
      <c r="K2736" s="101" t="str">
        <f>IF(AND(VALUE(MONTH(jaar_zip[[#This Row],[Datum]]))=1,VALUE(WEEKNUM(jaar_zip[[#This Row],[Datum]],21))&gt;51),RIGHT(YEAR(jaar_zip[[#This Row],[Datum]])-1,2),RIGHT(YEAR(jaar_zip[[#This Row],[Datum]]),2))&amp;"-"&amp; TEXT(WEEKNUM(jaar_zip[[#This Row],[Datum]],21),"00")</f>
        <v>24-39</v>
      </c>
      <c r="L2736" s="101">
        <f>MONTH(jaar_zip[[#This Row],[Datum]])</f>
        <v>9</v>
      </c>
      <c r="M2736" s="101">
        <f>IF(ISNUMBER(jaar_zip[[#This Row],[etmaaltemperatuur]]),IF(jaar_zip[[#This Row],[etmaaltemperatuur]]&lt;stookgrens,stookgrens-jaar_zip[[#This Row],[etmaaltemperatuur]],0),"")</f>
        <v>3.4000000000000004</v>
      </c>
      <c r="N2736" s="101">
        <f>IF(ISNUMBER(jaar_zip[[#This Row],[graaddagen]]),IF(OR(MONTH(jaar_zip[[#This Row],[Datum]])=1,MONTH(jaar_zip[[#This Row],[Datum]])=2,MONTH(jaar_zip[[#This Row],[Datum]])=11,MONTH(jaar_zip[[#This Row],[Datum]])=12),1.1,IF(OR(MONTH(jaar_zip[[#This Row],[Datum]])=3,MONTH(jaar_zip[[#This Row],[Datum]])=10),1,0.8))*jaar_zip[[#This Row],[graaddagen]],"")</f>
        <v>2.7200000000000006</v>
      </c>
      <c r="O2736" s="101">
        <f>IF(ISNUMBER(jaar_zip[[#This Row],[etmaaltemperatuur]]),IF(jaar_zip[[#This Row],[etmaaltemperatuur]]&gt;stookgrens,jaar_zip[[#This Row],[etmaaltemperatuur]]-stookgrens,0),"")</f>
        <v>0</v>
      </c>
    </row>
    <row r="2737" spans="1:15" x14ac:dyDescent="0.25">
      <c r="A2737">
        <v>269</v>
      </c>
      <c r="B2737">
        <v>20240926</v>
      </c>
      <c r="C2737">
        <v>6.4</v>
      </c>
      <c r="D2737">
        <v>15.9</v>
      </c>
      <c r="E2737">
        <v>951</v>
      </c>
      <c r="F2737">
        <v>8.9</v>
      </c>
      <c r="G2737">
        <v>988.8</v>
      </c>
      <c r="H2737">
        <v>85</v>
      </c>
      <c r="I2737" s="101" t="s">
        <v>21</v>
      </c>
      <c r="J2737" s="1">
        <f>DATEVALUE(RIGHT(jaar_zip[[#This Row],[YYYYMMDD]],2)&amp;"-"&amp;MID(jaar_zip[[#This Row],[YYYYMMDD]],5,2)&amp;"-"&amp;LEFT(jaar_zip[[#This Row],[YYYYMMDD]],4))</f>
        <v>45561</v>
      </c>
      <c r="K2737" s="101" t="str">
        <f>IF(AND(VALUE(MONTH(jaar_zip[[#This Row],[Datum]]))=1,VALUE(WEEKNUM(jaar_zip[[#This Row],[Datum]],21))&gt;51),RIGHT(YEAR(jaar_zip[[#This Row],[Datum]])-1,2),RIGHT(YEAR(jaar_zip[[#This Row],[Datum]]),2))&amp;"-"&amp; TEXT(WEEKNUM(jaar_zip[[#This Row],[Datum]],21),"00")</f>
        <v>24-39</v>
      </c>
      <c r="L2737" s="101">
        <f>MONTH(jaar_zip[[#This Row],[Datum]])</f>
        <v>9</v>
      </c>
      <c r="M2737" s="101">
        <f>IF(ISNUMBER(jaar_zip[[#This Row],[etmaaltemperatuur]]),IF(jaar_zip[[#This Row],[etmaaltemperatuur]]&lt;stookgrens,stookgrens-jaar_zip[[#This Row],[etmaaltemperatuur]],0),"")</f>
        <v>2.0999999999999996</v>
      </c>
      <c r="N2737" s="101">
        <f>IF(ISNUMBER(jaar_zip[[#This Row],[graaddagen]]),IF(OR(MONTH(jaar_zip[[#This Row],[Datum]])=1,MONTH(jaar_zip[[#This Row],[Datum]])=2,MONTH(jaar_zip[[#This Row],[Datum]])=11,MONTH(jaar_zip[[#This Row],[Datum]])=12),1.1,IF(OR(MONTH(jaar_zip[[#This Row],[Datum]])=3,MONTH(jaar_zip[[#This Row],[Datum]])=10),1,0.8))*jaar_zip[[#This Row],[graaddagen]],"")</f>
        <v>1.6799999999999997</v>
      </c>
      <c r="O2737" s="101">
        <f>IF(ISNUMBER(jaar_zip[[#This Row],[etmaaltemperatuur]]),IF(jaar_zip[[#This Row],[etmaaltemperatuur]]&gt;stookgrens,jaar_zip[[#This Row],[etmaaltemperatuur]]-stookgrens,0),"")</f>
        <v>0</v>
      </c>
    </row>
    <row r="2738" spans="1:15" x14ac:dyDescent="0.25">
      <c r="A2738">
        <v>269</v>
      </c>
      <c r="B2738">
        <v>20240927</v>
      </c>
      <c r="C2738">
        <v>9.1</v>
      </c>
      <c r="D2738">
        <v>12.6</v>
      </c>
      <c r="E2738">
        <v>292</v>
      </c>
      <c r="F2738">
        <v>25.4</v>
      </c>
      <c r="G2738">
        <v>996.3</v>
      </c>
      <c r="H2738">
        <v>79</v>
      </c>
      <c r="I2738" s="101" t="s">
        <v>21</v>
      </c>
      <c r="J2738" s="1">
        <f>DATEVALUE(RIGHT(jaar_zip[[#This Row],[YYYYMMDD]],2)&amp;"-"&amp;MID(jaar_zip[[#This Row],[YYYYMMDD]],5,2)&amp;"-"&amp;LEFT(jaar_zip[[#This Row],[YYYYMMDD]],4))</f>
        <v>45562</v>
      </c>
      <c r="K2738" s="101" t="str">
        <f>IF(AND(VALUE(MONTH(jaar_zip[[#This Row],[Datum]]))=1,VALUE(WEEKNUM(jaar_zip[[#This Row],[Datum]],21))&gt;51),RIGHT(YEAR(jaar_zip[[#This Row],[Datum]])-1,2),RIGHT(YEAR(jaar_zip[[#This Row],[Datum]]),2))&amp;"-"&amp; TEXT(WEEKNUM(jaar_zip[[#This Row],[Datum]],21),"00")</f>
        <v>24-39</v>
      </c>
      <c r="L2738" s="101">
        <f>MONTH(jaar_zip[[#This Row],[Datum]])</f>
        <v>9</v>
      </c>
      <c r="M2738" s="101">
        <f>IF(ISNUMBER(jaar_zip[[#This Row],[etmaaltemperatuur]]),IF(jaar_zip[[#This Row],[etmaaltemperatuur]]&lt;stookgrens,stookgrens-jaar_zip[[#This Row],[etmaaltemperatuur]],0),"")</f>
        <v>5.4</v>
      </c>
      <c r="N2738" s="101">
        <f>IF(ISNUMBER(jaar_zip[[#This Row],[graaddagen]]),IF(OR(MONTH(jaar_zip[[#This Row],[Datum]])=1,MONTH(jaar_zip[[#This Row],[Datum]])=2,MONTH(jaar_zip[[#This Row],[Datum]])=11,MONTH(jaar_zip[[#This Row],[Datum]])=12),1.1,IF(OR(MONTH(jaar_zip[[#This Row],[Datum]])=3,MONTH(jaar_zip[[#This Row],[Datum]])=10),1,0.8))*jaar_zip[[#This Row],[graaddagen]],"")</f>
        <v>4.32</v>
      </c>
      <c r="O2738" s="101">
        <f>IF(ISNUMBER(jaar_zip[[#This Row],[etmaaltemperatuur]]),IF(jaar_zip[[#This Row],[etmaaltemperatuur]]&gt;stookgrens,jaar_zip[[#This Row],[etmaaltemperatuur]]-stookgrens,0),"")</f>
        <v>0</v>
      </c>
    </row>
    <row r="2739" spans="1:15" x14ac:dyDescent="0.25">
      <c r="A2739">
        <v>269</v>
      </c>
      <c r="B2739">
        <v>20240928</v>
      </c>
      <c r="C2739">
        <v>3.5</v>
      </c>
      <c r="D2739">
        <v>10.7</v>
      </c>
      <c r="E2739">
        <v>1210</v>
      </c>
      <c r="F2739">
        <v>0.8</v>
      </c>
      <c r="G2739">
        <v>1019.9</v>
      </c>
      <c r="H2739">
        <v>77</v>
      </c>
      <c r="I2739" s="101" t="s">
        <v>21</v>
      </c>
      <c r="J2739" s="1">
        <f>DATEVALUE(RIGHT(jaar_zip[[#This Row],[YYYYMMDD]],2)&amp;"-"&amp;MID(jaar_zip[[#This Row],[YYYYMMDD]],5,2)&amp;"-"&amp;LEFT(jaar_zip[[#This Row],[YYYYMMDD]],4))</f>
        <v>45563</v>
      </c>
      <c r="K2739" s="101" t="str">
        <f>IF(AND(VALUE(MONTH(jaar_zip[[#This Row],[Datum]]))=1,VALUE(WEEKNUM(jaar_zip[[#This Row],[Datum]],21))&gt;51),RIGHT(YEAR(jaar_zip[[#This Row],[Datum]])-1,2),RIGHT(YEAR(jaar_zip[[#This Row],[Datum]]),2))&amp;"-"&amp; TEXT(WEEKNUM(jaar_zip[[#This Row],[Datum]],21),"00")</f>
        <v>24-39</v>
      </c>
      <c r="L2739" s="101">
        <f>MONTH(jaar_zip[[#This Row],[Datum]])</f>
        <v>9</v>
      </c>
      <c r="M2739" s="101">
        <f>IF(ISNUMBER(jaar_zip[[#This Row],[etmaaltemperatuur]]),IF(jaar_zip[[#This Row],[etmaaltemperatuur]]&lt;stookgrens,stookgrens-jaar_zip[[#This Row],[etmaaltemperatuur]],0),"")</f>
        <v>7.3000000000000007</v>
      </c>
      <c r="N2739" s="101">
        <f>IF(ISNUMBER(jaar_zip[[#This Row],[graaddagen]]),IF(OR(MONTH(jaar_zip[[#This Row],[Datum]])=1,MONTH(jaar_zip[[#This Row],[Datum]])=2,MONTH(jaar_zip[[#This Row],[Datum]])=11,MONTH(jaar_zip[[#This Row],[Datum]])=12),1.1,IF(OR(MONTH(jaar_zip[[#This Row],[Datum]])=3,MONTH(jaar_zip[[#This Row],[Datum]])=10),1,0.8))*jaar_zip[[#This Row],[graaddagen]],"")</f>
        <v>5.8400000000000007</v>
      </c>
      <c r="O2739" s="101">
        <f>IF(ISNUMBER(jaar_zip[[#This Row],[etmaaltemperatuur]]),IF(jaar_zip[[#This Row],[etmaaltemperatuur]]&gt;stookgrens,jaar_zip[[#This Row],[etmaaltemperatuur]]-stookgrens,0),"")</f>
        <v>0</v>
      </c>
    </row>
    <row r="2740" spans="1:15" x14ac:dyDescent="0.25">
      <c r="A2740">
        <v>269</v>
      </c>
      <c r="B2740">
        <v>20240929</v>
      </c>
      <c r="C2740">
        <v>3</v>
      </c>
      <c r="D2740">
        <v>10.4</v>
      </c>
      <c r="E2740">
        <v>1195</v>
      </c>
      <c r="F2740">
        <v>0</v>
      </c>
      <c r="G2740">
        <v>1024.7</v>
      </c>
      <c r="H2740">
        <v>77</v>
      </c>
      <c r="I2740" s="101" t="s">
        <v>21</v>
      </c>
      <c r="J2740" s="1">
        <f>DATEVALUE(RIGHT(jaar_zip[[#This Row],[YYYYMMDD]],2)&amp;"-"&amp;MID(jaar_zip[[#This Row],[YYYYMMDD]],5,2)&amp;"-"&amp;LEFT(jaar_zip[[#This Row],[YYYYMMDD]],4))</f>
        <v>45564</v>
      </c>
      <c r="K2740" s="101" t="str">
        <f>IF(AND(VALUE(MONTH(jaar_zip[[#This Row],[Datum]]))=1,VALUE(WEEKNUM(jaar_zip[[#This Row],[Datum]],21))&gt;51),RIGHT(YEAR(jaar_zip[[#This Row],[Datum]])-1,2),RIGHT(YEAR(jaar_zip[[#This Row],[Datum]]),2))&amp;"-"&amp; TEXT(WEEKNUM(jaar_zip[[#This Row],[Datum]],21),"00")</f>
        <v>24-39</v>
      </c>
      <c r="L2740" s="101">
        <f>MONTH(jaar_zip[[#This Row],[Datum]])</f>
        <v>9</v>
      </c>
      <c r="M2740" s="101">
        <f>IF(ISNUMBER(jaar_zip[[#This Row],[etmaaltemperatuur]]),IF(jaar_zip[[#This Row],[etmaaltemperatuur]]&lt;stookgrens,stookgrens-jaar_zip[[#This Row],[etmaaltemperatuur]],0),"")</f>
        <v>7.6</v>
      </c>
      <c r="N2740" s="101">
        <f>IF(ISNUMBER(jaar_zip[[#This Row],[graaddagen]]),IF(OR(MONTH(jaar_zip[[#This Row],[Datum]])=1,MONTH(jaar_zip[[#This Row],[Datum]])=2,MONTH(jaar_zip[[#This Row],[Datum]])=11,MONTH(jaar_zip[[#This Row],[Datum]])=12),1.1,IF(OR(MONTH(jaar_zip[[#This Row],[Datum]])=3,MONTH(jaar_zip[[#This Row],[Datum]])=10),1,0.8))*jaar_zip[[#This Row],[graaddagen]],"")</f>
        <v>6.08</v>
      </c>
      <c r="O2740" s="101">
        <f>IF(ISNUMBER(jaar_zip[[#This Row],[etmaaltemperatuur]]),IF(jaar_zip[[#This Row],[etmaaltemperatuur]]&gt;stookgrens,jaar_zip[[#This Row],[etmaaltemperatuur]]-stookgrens,0),"")</f>
        <v>0</v>
      </c>
    </row>
    <row r="2741" spans="1:15" x14ac:dyDescent="0.25">
      <c r="A2741">
        <v>269</v>
      </c>
      <c r="B2741">
        <v>20240930</v>
      </c>
      <c r="C2741">
        <v>5.0999999999999996</v>
      </c>
      <c r="D2741">
        <v>11.8</v>
      </c>
      <c r="E2741">
        <v>556</v>
      </c>
      <c r="F2741">
        <v>13.9</v>
      </c>
      <c r="G2741">
        <v>1008.8</v>
      </c>
      <c r="H2741">
        <v>83</v>
      </c>
      <c r="I2741" s="101" t="s">
        <v>21</v>
      </c>
      <c r="J2741" s="1">
        <f>DATEVALUE(RIGHT(jaar_zip[[#This Row],[YYYYMMDD]],2)&amp;"-"&amp;MID(jaar_zip[[#This Row],[YYYYMMDD]],5,2)&amp;"-"&amp;LEFT(jaar_zip[[#This Row],[YYYYMMDD]],4))</f>
        <v>45565</v>
      </c>
      <c r="K2741" s="101" t="str">
        <f>IF(AND(VALUE(MONTH(jaar_zip[[#This Row],[Datum]]))=1,VALUE(WEEKNUM(jaar_zip[[#This Row],[Datum]],21))&gt;51),RIGHT(YEAR(jaar_zip[[#This Row],[Datum]])-1,2),RIGHT(YEAR(jaar_zip[[#This Row],[Datum]]),2))&amp;"-"&amp; TEXT(WEEKNUM(jaar_zip[[#This Row],[Datum]],21),"00")</f>
        <v>24-40</v>
      </c>
      <c r="L2741" s="101">
        <f>MONTH(jaar_zip[[#This Row],[Datum]])</f>
        <v>9</v>
      </c>
      <c r="M2741" s="101">
        <f>IF(ISNUMBER(jaar_zip[[#This Row],[etmaaltemperatuur]]),IF(jaar_zip[[#This Row],[etmaaltemperatuur]]&lt;stookgrens,stookgrens-jaar_zip[[#This Row],[etmaaltemperatuur]],0),"")</f>
        <v>6.1999999999999993</v>
      </c>
      <c r="N2741" s="101">
        <f>IF(ISNUMBER(jaar_zip[[#This Row],[graaddagen]]),IF(OR(MONTH(jaar_zip[[#This Row],[Datum]])=1,MONTH(jaar_zip[[#This Row],[Datum]])=2,MONTH(jaar_zip[[#This Row],[Datum]])=11,MONTH(jaar_zip[[#This Row],[Datum]])=12),1.1,IF(OR(MONTH(jaar_zip[[#This Row],[Datum]])=3,MONTH(jaar_zip[[#This Row],[Datum]])=10),1,0.8))*jaar_zip[[#This Row],[graaddagen]],"")</f>
        <v>4.96</v>
      </c>
      <c r="O2741" s="101">
        <f>IF(ISNUMBER(jaar_zip[[#This Row],[etmaaltemperatuur]]),IF(jaar_zip[[#This Row],[etmaaltemperatuur]]&gt;stookgrens,jaar_zip[[#This Row],[etmaaltemperatuur]]-stookgrens,0),"")</f>
        <v>0</v>
      </c>
    </row>
    <row r="2742" spans="1:15" x14ac:dyDescent="0.25">
      <c r="A2742">
        <v>270</v>
      </c>
      <c r="B2742">
        <v>20240101</v>
      </c>
      <c r="C2742">
        <v>6.8</v>
      </c>
      <c r="D2742">
        <v>6.9</v>
      </c>
      <c r="E2742">
        <v>102</v>
      </c>
      <c r="F2742">
        <v>14.8</v>
      </c>
      <c r="G2742">
        <v>998.6</v>
      </c>
      <c r="H2742">
        <v>88</v>
      </c>
      <c r="I2742" s="101" t="s">
        <v>22</v>
      </c>
      <c r="J2742" s="1">
        <f>DATEVALUE(RIGHT(jaar_zip[[#This Row],[YYYYMMDD]],2)&amp;"-"&amp;MID(jaar_zip[[#This Row],[YYYYMMDD]],5,2)&amp;"-"&amp;LEFT(jaar_zip[[#This Row],[YYYYMMDD]],4))</f>
        <v>45292</v>
      </c>
      <c r="K2742" s="101" t="str">
        <f>IF(AND(VALUE(MONTH(jaar_zip[[#This Row],[Datum]]))=1,VALUE(WEEKNUM(jaar_zip[[#This Row],[Datum]],21))&gt;51),RIGHT(YEAR(jaar_zip[[#This Row],[Datum]])-1,2),RIGHT(YEAR(jaar_zip[[#This Row],[Datum]]),2))&amp;"-"&amp; TEXT(WEEKNUM(jaar_zip[[#This Row],[Datum]],21),"00")</f>
        <v>24-01</v>
      </c>
      <c r="L2742" s="101">
        <f>MONTH(jaar_zip[[#This Row],[Datum]])</f>
        <v>1</v>
      </c>
      <c r="M2742" s="101">
        <f>IF(ISNUMBER(jaar_zip[[#This Row],[etmaaltemperatuur]]),IF(jaar_zip[[#This Row],[etmaaltemperatuur]]&lt;stookgrens,stookgrens-jaar_zip[[#This Row],[etmaaltemperatuur]],0),"")</f>
        <v>11.1</v>
      </c>
      <c r="N2742" s="101">
        <f>IF(ISNUMBER(jaar_zip[[#This Row],[graaddagen]]),IF(OR(MONTH(jaar_zip[[#This Row],[Datum]])=1,MONTH(jaar_zip[[#This Row],[Datum]])=2,MONTH(jaar_zip[[#This Row],[Datum]])=11,MONTH(jaar_zip[[#This Row],[Datum]])=12),1.1,IF(OR(MONTH(jaar_zip[[#This Row],[Datum]])=3,MONTH(jaar_zip[[#This Row],[Datum]])=10),1,0.8))*jaar_zip[[#This Row],[graaddagen]],"")</f>
        <v>12.21</v>
      </c>
      <c r="O2742" s="101">
        <f>IF(ISNUMBER(jaar_zip[[#This Row],[etmaaltemperatuur]]),IF(jaar_zip[[#This Row],[etmaaltemperatuur]]&gt;stookgrens,jaar_zip[[#This Row],[etmaaltemperatuur]]-stookgrens,0),"")</f>
        <v>0</v>
      </c>
    </row>
    <row r="2743" spans="1:15" x14ac:dyDescent="0.25">
      <c r="A2743">
        <v>270</v>
      </c>
      <c r="B2743">
        <v>20240102</v>
      </c>
      <c r="C2743">
        <v>7.6</v>
      </c>
      <c r="D2743">
        <v>8.9</v>
      </c>
      <c r="E2743">
        <v>107</v>
      </c>
      <c r="F2743">
        <v>29.9</v>
      </c>
      <c r="G2743">
        <v>985.4</v>
      </c>
      <c r="H2743">
        <v>94</v>
      </c>
      <c r="I2743" s="101" t="s">
        <v>22</v>
      </c>
      <c r="J2743" s="1">
        <f>DATEVALUE(RIGHT(jaar_zip[[#This Row],[YYYYMMDD]],2)&amp;"-"&amp;MID(jaar_zip[[#This Row],[YYYYMMDD]],5,2)&amp;"-"&amp;LEFT(jaar_zip[[#This Row],[YYYYMMDD]],4))</f>
        <v>45293</v>
      </c>
      <c r="K2743" s="101" t="str">
        <f>IF(AND(VALUE(MONTH(jaar_zip[[#This Row],[Datum]]))=1,VALUE(WEEKNUM(jaar_zip[[#This Row],[Datum]],21))&gt;51),RIGHT(YEAR(jaar_zip[[#This Row],[Datum]])-1,2),RIGHT(YEAR(jaar_zip[[#This Row],[Datum]]),2))&amp;"-"&amp; TEXT(WEEKNUM(jaar_zip[[#This Row],[Datum]],21),"00")</f>
        <v>24-01</v>
      </c>
      <c r="L2743" s="101">
        <f>MONTH(jaar_zip[[#This Row],[Datum]])</f>
        <v>1</v>
      </c>
      <c r="M2743" s="101">
        <f>IF(ISNUMBER(jaar_zip[[#This Row],[etmaaltemperatuur]]),IF(jaar_zip[[#This Row],[etmaaltemperatuur]]&lt;stookgrens,stookgrens-jaar_zip[[#This Row],[etmaaltemperatuur]],0),"")</f>
        <v>9.1</v>
      </c>
      <c r="N2743" s="101">
        <f>IF(ISNUMBER(jaar_zip[[#This Row],[graaddagen]]),IF(OR(MONTH(jaar_zip[[#This Row],[Datum]])=1,MONTH(jaar_zip[[#This Row],[Datum]])=2,MONTH(jaar_zip[[#This Row],[Datum]])=11,MONTH(jaar_zip[[#This Row],[Datum]])=12),1.1,IF(OR(MONTH(jaar_zip[[#This Row],[Datum]])=3,MONTH(jaar_zip[[#This Row],[Datum]])=10),1,0.8))*jaar_zip[[#This Row],[graaddagen]],"")</f>
        <v>10.01</v>
      </c>
      <c r="O2743" s="101">
        <f>IF(ISNUMBER(jaar_zip[[#This Row],[etmaaltemperatuur]]),IF(jaar_zip[[#This Row],[etmaaltemperatuur]]&gt;stookgrens,jaar_zip[[#This Row],[etmaaltemperatuur]]-stookgrens,0),"")</f>
        <v>0</v>
      </c>
    </row>
    <row r="2744" spans="1:15" x14ac:dyDescent="0.25">
      <c r="A2744">
        <v>270</v>
      </c>
      <c r="B2744">
        <v>20240103</v>
      </c>
      <c r="C2744">
        <v>9</v>
      </c>
      <c r="D2744">
        <v>8.3000000000000007</v>
      </c>
      <c r="E2744">
        <v>194</v>
      </c>
      <c r="F2744">
        <v>3.3</v>
      </c>
      <c r="G2744">
        <v>985.9</v>
      </c>
      <c r="H2744">
        <v>88</v>
      </c>
      <c r="I2744" s="101" t="s">
        <v>22</v>
      </c>
      <c r="J2744" s="1">
        <f>DATEVALUE(RIGHT(jaar_zip[[#This Row],[YYYYMMDD]],2)&amp;"-"&amp;MID(jaar_zip[[#This Row],[YYYYMMDD]],5,2)&amp;"-"&amp;LEFT(jaar_zip[[#This Row],[YYYYMMDD]],4))</f>
        <v>45294</v>
      </c>
      <c r="K2744" s="101" t="str">
        <f>IF(AND(VALUE(MONTH(jaar_zip[[#This Row],[Datum]]))=1,VALUE(WEEKNUM(jaar_zip[[#This Row],[Datum]],21))&gt;51),RIGHT(YEAR(jaar_zip[[#This Row],[Datum]])-1,2),RIGHT(YEAR(jaar_zip[[#This Row],[Datum]]),2))&amp;"-"&amp; TEXT(WEEKNUM(jaar_zip[[#This Row],[Datum]],21),"00")</f>
        <v>24-01</v>
      </c>
      <c r="L2744" s="101">
        <f>MONTH(jaar_zip[[#This Row],[Datum]])</f>
        <v>1</v>
      </c>
      <c r="M2744" s="101">
        <f>IF(ISNUMBER(jaar_zip[[#This Row],[etmaaltemperatuur]]),IF(jaar_zip[[#This Row],[etmaaltemperatuur]]&lt;stookgrens,stookgrens-jaar_zip[[#This Row],[etmaaltemperatuur]],0),"")</f>
        <v>9.6999999999999993</v>
      </c>
      <c r="N2744" s="101">
        <f>IF(ISNUMBER(jaar_zip[[#This Row],[graaddagen]]),IF(OR(MONTH(jaar_zip[[#This Row],[Datum]])=1,MONTH(jaar_zip[[#This Row],[Datum]])=2,MONTH(jaar_zip[[#This Row],[Datum]])=11,MONTH(jaar_zip[[#This Row],[Datum]])=12),1.1,IF(OR(MONTH(jaar_zip[[#This Row],[Datum]])=3,MONTH(jaar_zip[[#This Row],[Datum]])=10),1,0.8))*jaar_zip[[#This Row],[graaddagen]],"")</f>
        <v>10.67</v>
      </c>
      <c r="O2744" s="101">
        <f>IF(ISNUMBER(jaar_zip[[#This Row],[etmaaltemperatuur]]),IF(jaar_zip[[#This Row],[etmaaltemperatuur]]&gt;stookgrens,jaar_zip[[#This Row],[etmaaltemperatuur]]-stookgrens,0),"")</f>
        <v>0</v>
      </c>
    </row>
    <row r="2745" spans="1:15" x14ac:dyDescent="0.25">
      <c r="A2745">
        <v>270</v>
      </c>
      <c r="B2745">
        <v>20240104</v>
      </c>
      <c r="C2745">
        <v>3.8</v>
      </c>
      <c r="D2745">
        <v>4.3</v>
      </c>
      <c r="E2745">
        <v>155</v>
      </c>
      <c r="F2745">
        <v>0.1</v>
      </c>
      <c r="G2745">
        <v>1001.2</v>
      </c>
      <c r="H2745">
        <v>84</v>
      </c>
      <c r="I2745" s="101" t="s">
        <v>22</v>
      </c>
      <c r="J2745" s="1">
        <f>DATEVALUE(RIGHT(jaar_zip[[#This Row],[YYYYMMDD]],2)&amp;"-"&amp;MID(jaar_zip[[#This Row],[YYYYMMDD]],5,2)&amp;"-"&amp;LEFT(jaar_zip[[#This Row],[YYYYMMDD]],4))</f>
        <v>45295</v>
      </c>
      <c r="K2745" s="101" t="str">
        <f>IF(AND(VALUE(MONTH(jaar_zip[[#This Row],[Datum]]))=1,VALUE(WEEKNUM(jaar_zip[[#This Row],[Datum]],21))&gt;51),RIGHT(YEAR(jaar_zip[[#This Row],[Datum]])-1,2),RIGHT(YEAR(jaar_zip[[#This Row],[Datum]]),2))&amp;"-"&amp; TEXT(WEEKNUM(jaar_zip[[#This Row],[Datum]],21),"00")</f>
        <v>24-01</v>
      </c>
      <c r="L2745" s="101">
        <f>MONTH(jaar_zip[[#This Row],[Datum]])</f>
        <v>1</v>
      </c>
      <c r="M2745" s="101">
        <f>IF(ISNUMBER(jaar_zip[[#This Row],[etmaaltemperatuur]]),IF(jaar_zip[[#This Row],[etmaaltemperatuur]]&lt;stookgrens,stookgrens-jaar_zip[[#This Row],[etmaaltemperatuur]],0),"")</f>
        <v>13.7</v>
      </c>
      <c r="N2745" s="101">
        <f>IF(ISNUMBER(jaar_zip[[#This Row],[graaddagen]]),IF(OR(MONTH(jaar_zip[[#This Row],[Datum]])=1,MONTH(jaar_zip[[#This Row],[Datum]])=2,MONTH(jaar_zip[[#This Row],[Datum]])=11,MONTH(jaar_zip[[#This Row],[Datum]])=12),1.1,IF(OR(MONTH(jaar_zip[[#This Row],[Datum]])=3,MONTH(jaar_zip[[#This Row],[Datum]])=10),1,0.8))*jaar_zip[[#This Row],[graaddagen]],"")</f>
        <v>15.07</v>
      </c>
      <c r="O2745" s="101">
        <f>IF(ISNUMBER(jaar_zip[[#This Row],[etmaaltemperatuur]]),IF(jaar_zip[[#This Row],[etmaaltemperatuur]]&gt;stookgrens,jaar_zip[[#This Row],[etmaaltemperatuur]]-stookgrens,0),"")</f>
        <v>0</v>
      </c>
    </row>
    <row r="2746" spans="1:15" x14ac:dyDescent="0.25">
      <c r="A2746">
        <v>270</v>
      </c>
      <c r="B2746">
        <v>20240105</v>
      </c>
      <c r="C2746">
        <v>5.9</v>
      </c>
      <c r="D2746">
        <v>3.6</v>
      </c>
      <c r="E2746">
        <v>96</v>
      </c>
      <c r="F2746">
        <v>5.6</v>
      </c>
      <c r="G2746">
        <v>998.4</v>
      </c>
      <c r="H2746">
        <v>95</v>
      </c>
      <c r="I2746" s="101" t="s">
        <v>22</v>
      </c>
      <c r="J2746" s="1">
        <f>DATEVALUE(RIGHT(jaar_zip[[#This Row],[YYYYMMDD]],2)&amp;"-"&amp;MID(jaar_zip[[#This Row],[YYYYMMDD]],5,2)&amp;"-"&amp;LEFT(jaar_zip[[#This Row],[YYYYMMDD]],4))</f>
        <v>45296</v>
      </c>
      <c r="K2746" s="101" t="str">
        <f>IF(AND(VALUE(MONTH(jaar_zip[[#This Row],[Datum]]))=1,VALUE(WEEKNUM(jaar_zip[[#This Row],[Datum]],21))&gt;51),RIGHT(YEAR(jaar_zip[[#This Row],[Datum]])-1,2),RIGHT(YEAR(jaar_zip[[#This Row],[Datum]]),2))&amp;"-"&amp; TEXT(WEEKNUM(jaar_zip[[#This Row],[Datum]],21),"00")</f>
        <v>24-01</v>
      </c>
      <c r="L2746" s="101">
        <f>MONTH(jaar_zip[[#This Row],[Datum]])</f>
        <v>1</v>
      </c>
      <c r="M2746" s="101">
        <f>IF(ISNUMBER(jaar_zip[[#This Row],[etmaaltemperatuur]]),IF(jaar_zip[[#This Row],[etmaaltemperatuur]]&lt;stookgrens,stookgrens-jaar_zip[[#This Row],[etmaaltemperatuur]],0),"")</f>
        <v>14.4</v>
      </c>
      <c r="N2746" s="101">
        <f>IF(ISNUMBER(jaar_zip[[#This Row],[graaddagen]]),IF(OR(MONTH(jaar_zip[[#This Row],[Datum]])=1,MONTH(jaar_zip[[#This Row],[Datum]])=2,MONTH(jaar_zip[[#This Row],[Datum]])=11,MONTH(jaar_zip[[#This Row],[Datum]])=12),1.1,IF(OR(MONTH(jaar_zip[[#This Row],[Datum]])=3,MONTH(jaar_zip[[#This Row],[Datum]])=10),1,0.8))*jaar_zip[[#This Row],[graaddagen]],"")</f>
        <v>15.840000000000002</v>
      </c>
      <c r="O2746" s="101">
        <f>IF(ISNUMBER(jaar_zip[[#This Row],[etmaaltemperatuur]]),IF(jaar_zip[[#This Row],[etmaaltemperatuur]]&gt;stookgrens,jaar_zip[[#This Row],[etmaaltemperatuur]]-stookgrens,0),"")</f>
        <v>0</v>
      </c>
    </row>
    <row r="2747" spans="1:15" x14ac:dyDescent="0.25">
      <c r="A2747">
        <v>270</v>
      </c>
      <c r="B2747">
        <v>20240106</v>
      </c>
      <c r="C2747">
        <v>5.3</v>
      </c>
      <c r="D2747">
        <v>1.6</v>
      </c>
      <c r="E2747">
        <v>58</v>
      </c>
      <c r="F2747">
        <v>0.4</v>
      </c>
      <c r="G2747">
        <v>1012.9</v>
      </c>
      <c r="H2747">
        <v>91</v>
      </c>
      <c r="I2747" s="101" t="s">
        <v>22</v>
      </c>
      <c r="J2747" s="1">
        <f>DATEVALUE(RIGHT(jaar_zip[[#This Row],[YYYYMMDD]],2)&amp;"-"&amp;MID(jaar_zip[[#This Row],[YYYYMMDD]],5,2)&amp;"-"&amp;LEFT(jaar_zip[[#This Row],[YYYYMMDD]],4))</f>
        <v>45297</v>
      </c>
      <c r="K2747" s="101" t="str">
        <f>IF(AND(VALUE(MONTH(jaar_zip[[#This Row],[Datum]]))=1,VALUE(WEEKNUM(jaar_zip[[#This Row],[Datum]],21))&gt;51),RIGHT(YEAR(jaar_zip[[#This Row],[Datum]])-1,2),RIGHT(YEAR(jaar_zip[[#This Row],[Datum]]),2))&amp;"-"&amp; TEXT(WEEKNUM(jaar_zip[[#This Row],[Datum]],21),"00")</f>
        <v>24-01</v>
      </c>
      <c r="L2747" s="101">
        <f>MONTH(jaar_zip[[#This Row],[Datum]])</f>
        <v>1</v>
      </c>
      <c r="M2747" s="101">
        <f>IF(ISNUMBER(jaar_zip[[#This Row],[etmaaltemperatuur]]),IF(jaar_zip[[#This Row],[etmaaltemperatuur]]&lt;stookgrens,stookgrens-jaar_zip[[#This Row],[etmaaltemperatuur]],0),"")</f>
        <v>16.399999999999999</v>
      </c>
      <c r="N2747" s="101">
        <f>IF(ISNUMBER(jaar_zip[[#This Row],[graaddagen]]),IF(OR(MONTH(jaar_zip[[#This Row],[Datum]])=1,MONTH(jaar_zip[[#This Row],[Datum]])=2,MONTH(jaar_zip[[#This Row],[Datum]])=11,MONTH(jaar_zip[[#This Row],[Datum]])=12),1.1,IF(OR(MONTH(jaar_zip[[#This Row],[Datum]])=3,MONTH(jaar_zip[[#This Row],[Datum]])=10),1,0.8))*jaar_zip[[#This Row],[graaddagen]],"")</f>
        <v>18.04</v>
      </c>
      <c r="O2747" s="101">
        <f>IF(ISNUMBER(jaar_zip[[#This Row],[etmaaltemperatuur]]),IF(jaar_zip[[#This Row],[etmaaltemperatuur]]&gt;stookgrens,jaar_zip[[#This Row],[etmaaltemperatuur]]-stookgrens,0),"")</f>
        <v>0</v>
      </c>
    </row>
    <row r="2748" spans="1:15" x14ac:dyDescent="0.25">
      <c r="A2748">
        <v>270</v>
      </c>
      <c r="B2748">
        <v>20240107</v>
      </c>
      <c r="C2748">
        <v>5.8</v>
      </c>
      <c r="D2748">
        <v>-0.3</v>
      </c>
      <c r="E2748">
        <v>302</v>
      </c>
      <c r="F2748">
        <v>-0.1</v>
      </c>
      <c r="G2748">
        <v>1027.5999999999999</v>
      </c>
      <c r="H2748">
        <v>79</v>
      </c>
      <c r="I2748" s="101" t="s">
        <v>22</v>
      </c>
      <c r="J2748" s="1">
        <f>DATEVALUE(RIGHT(jaar_zip[[#This Row],[YYYYMMDD]],2)&amp;"-"&amp;MID(jaar_zip[[#This Row],[YYYYMMDD]],5,2)&amp;"-"&amp;LEFT(jaar_zip[[#This Row],[YYYYMMDD]],4))</f>
        <v>45298</v>
      </c>
      <c r="K2748" s="101" t="str">
        <f>IF(AND(VALUE(MONTH(jaar_zip[[#This Row],[Datum]]))=1,VALUE(WEEKNUM(jaar_zip[[#This Row],[Datum]],21))&gt;51),RIGHT(YEAR(jaar_zip[[#This Row],[Datum]])-1,2),RIGHT(YEAR(jaar_zip[[#This Row],[Datum]]),2))&amp;"-"&amp; TEXT(WEEKNUM(jaar_zip[[#This Row],[Datum]],21),"00")</f>
        <v>24-01</v>
      </c>
      <c r="L2748" s="101">
        <f>MONTH(jaar_zip[[#This Row],[Datum]])</f>
        <v>1</v>
      </c>
      <c r="M2748" s="101">
        <f>IF(ISNUMBER(jaar_zip[[#This Row],[etmaaltemperatuur]]),IF(jaar_zip[[#This Row],[etmaaltemperatuur]]&lt;stookgrens,stookgrens-jaar_zip[[#This Row],[etmaaltemperatuur]],0),"")</f>
        <v>18.3</v>
      </c>
      <c r="N2748" s="101">
        <f>IF(ISNUMBER(jaar_zip[[#This Row],[graaddagen]]),IF(OR(MONTH(jaar_zip[[#This Row],[Datum]])=1,MONTH(jaar_zip[[#This Row],[Datum]])=2,MONTH(jaar_zip[[#This Row],[Datum]])=11,MONTH(jaar_zip[[#This Row],[Datum]])=12),1.1,IF(OR(MONTH(jaar_zip[[#This Row],[Datum]])=3,MONTH(jaar_zip[[#This Row],[Datum]])=10),1,0.8))*jaar_zip[[#This Row],[graaddagen]],"")</f>
        <v>20.130000000000003</v>
      </c>
      <c r="O2748" s="101">
        <f>IF(ISNUMBER(jaar_zip[[#This Row],[etmaaltemperatuur]]),IF(jaar_zip[[#This Row],[etmaaltemperatuur]]&gt;stookgrens,jaar_zip[[#This Row],[etmaaltemperatuur]]-stookgrens,0),"")</f>
        <v>0</v>
      </c>
    </row>
    <row r="2749" spans="1:15" x14ac:dyDescent="0.25">
      <c r="A2749">
        <v>270</v>
      </c>
      <c r="B2749">
        <v>20240108</v>
      </c>
      <c r="C2749">
        <v>5.9</v>
      </c>
      <c r="D2749">
        <v>-1</v>
      </c>
      <c r="E2749">
        <v>301</v>
      </c>
      <c r="F2749">
        <v>0</v>
      </c>
      <c r="G2749">
        <v>1035.3</v>
      </c>
      <c r="H2749">
        <v>75</v>
      </c>
      <c r="I2749" s="101" t="s">
        <v>22</v>
      </c>
      <c r="J2749" s="1">
        <f>DATEVALUE(RIGHT(jaar_zip[[#This Row],[YYYYMMDD]],2)&amp;"-"&amp;MID(jaar_zip[[#This Row],[YYYYMMDD]],5,2)&amp;"-"&amp;LEFT(jaar_zip[[#This Row],[YYYYMMDD]],4))</f>
        <v>45299</v>
      </c>
      <c r="K2749" s="101" t="str">
        <f>IF(AND(VALUE(MONTH(jaar_zip[[#This Row],[Datum]]))=1,VALUE(WEEKNUM(jaar_zip[[#This Row],[Datum]],21))&gt;51),RIGHT(YEAR(jaar_zip[[#This Row],[Datum]])-1,2),RIGHT(YEAR(jaar_zip[[#This Row],[Datum]]),2))&amp;"-"&amp; TEXT(WEEKNUM(jaar_zip[[#This Row],[Datum]],21),"00")</f>
        <v>24-02</v>
      </c>
      <c r="L2749" s="101">
        <f>MONTH(jaar_zip[[#This Row],[Datum]])</f>
        <v>1</v>
      </c>
      <c r="M2749" s="101">
        <f>IF(ISNUMBER(jaar_zip[[#This Row],[etmaaltemperatuur]]),IF(jaar_zip[[#This Row],[etmaaltemperatuur]]&lt;stookgrens,stookgrens-jaar_zip[[#This Row],[etmaaltemperatuur]],0),"")</f>
        <v>19</v>
      </c>
      <c r="N2749" s="101">
        <f>IF(ISNUMBER(jaar_zip[[#This Row],[graaddagen]]),IF(OR(MONTH(jaar_zip[[#This Row],[Datum]])=1,MONTH(jaar_zip[[#This Row],[Datum]])=2,MONTH(jaar_zip[[#This Row],[Datum]])=11,MONTH(jaar_zip[[#This Row],[Datum]])=12),1.1,IF(OR(MONTH(jaar_zip[[#This Row],[Datum]])=3,MONTH(jaar_zip[[#This Row],[Datum]])=10),1,0.8))*jaar_zip[[#This Row],[graaddagen]],"")</f>
        <v>20.900000000000002</v>
      </c>
      <c r="O2749" s="101">
        <f>IF(ISNUMBER(jaar_zip[[#This Row],[etmaaltemperatuur]]),IF(jaar_zip[[#This Row],[etmaaltemperatuur]]&gt;stookgrens,jaar_zip[[#This Row],[etmaaltemperatuur]]-stookgrens,0),"")</f>
        <v>0</v>
      </c>
    </row>
    <row r="2750" spans="1:15" x14ac:dyDescent="0.25">
      <c r="A2750">
        <v>270</v>
      </c>
      <c r="B2750">
        <v>20240109</v>
      </c>
      <c r="C2750">
        <v>5.5</v>
      </c>
      <c r="D2750">
        <v>-2.8</v>
      </c>
      <c r="E2750">
        <v>428</v>
      </c>
      <c r="F2750">
        <v>0</v>
      </c>
      <c r="G2750">
        <v>1036.7</v>
      </c>
      <c r="H2750">
        <v>75</v>
      </c>
      <c r="I2750" s="101" t="s">
        <v>22</v>
      </c>
      <c r="J2750" s="1">
        <f>DATEVALUE(RIGHT(jaar_zip[[#This Row],[YYYYMMDD]],2)&amp;"-"&amp;MID(jaar_zip[[#This Row],[YYYYMMDD]],5,2)&amp;"-"&amp;LEFT(jaar_zip[[#This Row],[YYYYMMDD]],4))</f>
        <v>45300</v>
      </c>
      <c r="K2750" s="101" t="str">
        <f>IF(AND(VALUE(MONTH(jaar_zip[[#This Row],[Datum]]))=1,VALUE(WEEKNUM(jaar_zip[[#This Row],[Datum]],21))&gt;51),RIGHT(YEAR(jaar_zip[[#This Row],[Datum]])-1,2),RIGHT(YEAR(jaar_zip[[#This Row],[Datum]]),2))&amp;"-"&amp; TEXT(WEEKNUM(jaar_zip[[#This Row],[Datum]],21),"00")</f>
        <v>24-02</v>
      </c>
      <c r="L2750" s="101">
        <f>MONTH(jaar_zip[[#This Row],[Datum]])</f>
        <v>1</v>
      </c>
      <c r="M2750" s="101">
        <f>IF(ISNUMBER(jaar_zip[[#This Row],[etmaaltemperatuur]]),IF(jaar_zip[[#This Row],[etmaaltemperatuur]]&lt;stookgrens,stookgrens-jaar_zip[[#This Row],[etmaaltemperatuur]],0),"")</f>
        <v>20.8</v>
      </c>
      <c r="N2750" s="101">
        <f>IF(ISNUMBER(jaar_zip[[#This Row],[graaddagen]]),IF(OR(MONTH(jaar_zip[[#This Row],[Datum]])=1,MONTH(jaar_zip[[#This Row],[Datum]])=2,MONTH(jaar_zip[[#This Row],[Datum]])=11,MONTH(jaar_zip[[#This Row],[Datum]])=12),1.1,IF(OR(MONTH(jaar_zip[[#This Row],[Datum]])=3,MONTH(jaar_zip[[#This Row],[Datum]])=10),1,0.8))*jaar_zip[[#This Row],[graaddagen]],"")</f>
        <v>22.880000000000003</v>
      </c>
      <c r="O2750" s="101">
        <f>IF(ISNUMBER(jaar_zip[[#This Row],[etmaaltemperatuur]]),IF(jaar_zip[[#This Row],[etmaaltemperatuur]]&gt;stookgrens,jaar_zip[[#This Row],[etmaaltemperatuur]]-stookgrens,0),"")</f>
        <v>0</v>
      </c>
    </row>
    <row r="2751" spans="1:15" x14ac:dyDescent="0.25">
      <c r="A2751">
        <v>270</v>
      </c>
      <c r="B2751">
        <v>20240110</v>
      </c>
      <c r="C2751">
        <v>4.2</v>
      </c>
      <c r="D2751">
        <v>-3</v>
      </c>
      <c r="E2751">
        <v>436</v>
      </c>
      <c r="F2751">
        <v>0</v>
      </c>
      <c r="G2751">
        <v>1033.2</v>
      </c>
      <c r="H2751">
        <v>75</v>
      </c>
      <c r="I2751" s="101" t="s">
        <v>22</v>
      </c>
      <c r="J2751" s="1">
        <f>DATEVALUE(RIGHT(jaar_zip[[#This Row],[YYYYMMDD]],2)&amp;"-"&amp;MID(jaar_zip[[#This Row],[YYYYMMDD]],5,2)&amp;"-"&amp;LEFT(jaar_zip[[#This Row],[YYYYMMDD]],4))</f>
        <v>45301</v>
      </c>
      <c r="K2751" s="101" t="str">
        <f>IF(AND(VALUE(MONTH(jaar_zip[[#This Row],[Datum]]))=1,VALUE(WEEKNUM(jaar_zip[[#This Row],[Datum]],21))&gt;51),RIGHT(YEAR(jaar_zip[[#This Row],[Datum]])-1,2),RIGHT(YEAR(jaar_zip[[#This Row],[Datum]]),2))&amp;"-"&amp; TEXT(WEEKNUM(jaar_zip[[#This Row],[Datum]],21),"00")</f>
        <v>24-02</v>
      </c>
      <c r="L2751" s="101">
        <f>MONTH(jaar_zip[[#This Row],[Datum]])</f>
        <v>1</v>
      </c>
      <c r="M2751" s="101">
        <f>IF(ISNUMBER(jaar_zip[[#This Row],[etmaaltemperatuur]]),IF(jaar_zip[[#This Row],[etmaaltemperatuur]]&lt;stookgrens,stookgrens-jaar_zip[[#This Row],[etmaaltemperatuur]],0),"")</f>
        <v>21</v>
      </c>
      <c r="N2751" s="101">
        <f>IF(ISNUMBER(jaar_zip[[#This Row],[graaddagen]]),IF(OR(MONTH(jaar_zip[[#This Row],[Datum]])=1,MONTH(jaar_zip[[#This Row],[Datum]])=2,MONTH(jaar_zip[[#This Row],[Datum]])=11,MONTH(jaar_zip[[#This Row],[Datum]])=12),1.1,IF(OR(MONTH(jaar_zip[[#This Row],[Datum]])=3,MONTH(jaar_zip[[#This Row],[Datum]])=10),1,0.8))*jaar_zip[[#This Row],[graaddagen]],"")</f>
        <v>23.1</v>
      </c>
      <c r="O2751" s="101">
        <f>IF(ISNUMBER(jaar_zip[[#This Row],[etmaaltemperatuur]]),IF(jaar_zip[[#This Row],[etmaaltemperatuur]]&gt;stookgrens,jaar_zip[[#This Row],[etmaaltemperatuur]]-stookgrens,0),"")</f>
        <v>0</v>
      </c>
    </row>
    <row r="2752" spans="1:15" x14ac:dyDescent="0.25">
      <c r="A2752">
        <v>270</v>
      </c>
      <c r="B2752">
        <v>20240111</v>
      </c>
      <c r="C2752">
        <v>2</v>
      </c>
      <c r="D2752">
        <v>0.3</v>
      </c>
      <c r="E2752">
        <v>104</v>
      </c>
      <c r="F2752">
        <v>0</v>
      </c>
      <c r="G2752">
        <v>1034.2</v>
      </c>
      <c r="H2752">
        <v>89</v>
      </c>
      <c r="I2752" s="101" t="s">
        <v>22</v>
      </c>
      <c r="J2752" s="1">
        <f>DATEVALUE(RIGHT(jaar_zip[[#This Row],[YYYYMMDD]],2)&amp;"-"&amp;MID(jaar_zip[[#This Row],[YYYYMMDD]],5,2)&amp;"-"&amp;LEFT(jaar_zip[[#This Row],[YYYYMMDD]],4))</f>
        <v>45302</v>
      </c>
      <c r="K2752" s="101" t="str">
        <f>IF(AND(VALUE(MONTH(jaar_zip[[#This Row],[Datum]]))=1,VALUE(WEEKNUM(jaar_zip[[#This Row],[Datum]],21))&gt;51),RIGHT(YEAR(jaar_zip[[#This Row],[Datum]])-1,2),RIGHT(YEAR(jaar_zip[[#This Row],[Datum]]),2))&amp;"-"&amp; TEXT(WEEKNUM(jaar_zip[[#This Row],[Datum]],21),"00")</f>
        <v>24-02</v>
      </c>
      <c r="L2752" s="101">
        <f>MONTH(jaar_zip[[#This Row],[Datum]])</f>
        <v>1</v>
      </c>
      <c r="M2752" s="101">
        <f>IF(ISNUMBER(jaar_zip[[#This Row],[etmaaltemperatuur]]),IF(jaar_zip[[#This Row],[etmaaltemperatuur]]&lt;stookgrens,stookgrens-jaar_zip[[#This Row],[etmaaltemperatuur]],0),"")</f>
        <v>17.7</v>
      </c>
      <c r="N2752" s="101">
        <f>IF(ISNUMBER(jaar_zip[[#This Row],[graaddagen]]),IF(OR(MONTH(jaar_zip[[#This Row],[Datum]])=1,MONTH(jaar_zip[[#This Row],[Datum]])=2,MONTH(jaar_zip[[#This Row],[Datum]])=11,MONTH(jaar_zip[[#This Row],[Datum]])=12),1.1,IF(OR(MONTH(jaar_zip[[#This Row],[Datum]])=3,MONTH(jaar_zip[[#This Row],[Datum]])=10),1,0.8))*jaar_zip[[#This Row],[graaddagen]],"")</f>
        <v>19.470000000000002</v>
      </c>
      <c r="O2752" s="101">
        <f>IF(ISNUMBER(jaar_zip[[#This Row],[etmaaltemperatuur]]),IF(jaar_zip[[#This Row],[etmaaltemperatuur]]&gt;stookgrens,jaar_zip[[#This Row],[etmaaltemperatuur]]-stookgrens,0),"")</f>
        <v>0</v>
      </c>
    </row>
    <row r="2753" spans="1:15" x14ac:dyDescent="0.25">
      <c r="A2753">
        <v>270</v>
      </c>
      <c r="B2753">
        <v>20240112</v>
      </c>
      <c r="C2753">
        <v>2.8</v>
      </c>
      <c r="D2753">
        <v>3.4</v>
      </c>
      <c r="E2753">
        <v>146</v>
      </c>
      <c r="F2753">
        <v>0.6</v>
      </c>
      <c r="G2753">
        <v>1031.5</v>
      </c>
      <c r="H2753">
        <v>93</v>
      </c>
      <c r="I2753" s="101" t="s">
        <v>22</v>
      </c>
      <c r="J2753" s="1">
        <f>DATEVALUE(RIGHT(jaar_zip[[#This Row],[YYYYMMDD]],2)&amp;"-"&amp;MID(jaar_zip[[#This Row],[YYYYMMDD]],5,2)&amp;"-"&amp;LEFT(jaar_zip[[#This Row],[YYYYMMDD]],4))</f>
        <v>45303</v>
      </c>
      <c r="K2753" s="101" t="str">
        <f>IF(AND(VALUE(MONTH(jaar_zip[[#This Row],[Datum]]))=1,VALUE(WEEKNUM(jaar_zip[[#This Row],[Datum]],21))&gt;51),RIGHT(YEAR(jaar_zip[[#This Row],[Datum]])-1,2),RIGHT(YEAR(jaar_zip[[#This Row],[Datum]]),2))&amp;"-"&amp; TEXT(WEEKNUM(jaar_zip[[#This Row],[Datum]],21),"00")</f>
        <v>24-02</v>
      </c>
      <c r="L2753" s="101">
        <f>MONTH(jaar_zip[[#This Row],[Datum]])</f>
        <v>1</v>
      </c>
      <c r="M2753" s="101">
        <f>IF(ISNUMBER(jaar_zip[[#This Row],[etmaaltemperatuur]]),IF(jaar_zip[[#This Row],[etmaaltemperatuur]]&lt;stookgrens,stookgrens-jaar_zip[[#This Row],[etmaaltemperatuur]],0),"")</f>
        <v>14.6</v>
      </c>
      <c r="N2753" s="101">
        <f>IF(ISNUMBER(jaar_zip[[#This Row],[graaddagen]]),IF(OR(MONTH(jaar_zip[[#This Row],[Datum]])=1,MONTH(jaar_zip[[#This Row],[Datum]])=2,MONTH(jaar_zip[[#This Row],[Datum]])=11,MONTH(jaar_zip[[#This Row],[Datum]])=12),1.1,IF(OR(MONTH(jaar_zip[[#This Row],[Datum]])=3,MONTH(jaar_zip[[#This Row],[Datum]])=10),1,0.8))*jaar_zip[[#This Row],[graaddagen]],"")</f>
        <v>16.060000000000002</v>
      </c>
      <c r="O2753" s="101">
        <f>IF(ISNUMBER(jaar_zip[[#This Row],[etmaaltemperatuur]]),IF(jaar_zip[[#This Row],[etmaaltemperatuur]]&gt;stookgrens,jaar_zip[[#This Row],[etmaaltemperatuur]]-stookgrens,0),"")</f>
        <v>0</v>
      </c>
    </row>
    <row r="2754" spans="1:15" x14ac:dyDescent="0.25">
      <c r="A2754">
        <v>270</v>
      </c>
      <c r="B2754">
        <v>20240113</v>
      </c>
      <c r="C2754">
        <v>5.3</v>
      </c>
      <c r="D2754">
        <v>4.5</v>
      </c>
      <c r="E2754">
        <v>171</v>
      </c>
      <c r="F2754">
        <v>1.7</v>
      </c>
      <c r="G2754">
        <v>1018.9</v>
      </c>
      <c r="H2754">
        <v>91</v>
      </c>
      <c r="I2754" s="101" t="s">
        <v>22</v>
      </c>
      <c r="J2754" s="1">
        <f>DATEVALUE(RIGHT(jaar_zip[[#This Row],[YYYYMMDD]],2)&amp;"-"&amp;MID(jaar_zip[[#This Row],[YYYYMMDD]],5,2)&amp;"-"&amp;LEFT(jaar_zip[[#This Row],[YYYYMMDD]],4))</f>
        <v>45304</v>
      </c>
      <c r="K2754" s="101" t="str">
        <f>IF(AND(VALUE(MONTH(jaar_zip[[#This Row],[Datum]]))=1,VALUE(WEEKNUM(jaar_zip[[#This Row],[Datum]],21))&gt;51),RIGHT(YEAR(jaar_zip[[#This Row],[Datum]])-1,2),RIGHT(YEAR(jaar_zip[[#This Row],[Datum]]),2))&amp;"-"&amp; TEXT(WEEKNUM(jaar_zip[[#This Row],[Datum]],21),"00")</f>
        <v>24-02</v>
      </c>
      <c r="L2754" s="101">
        <f>MONTH(jaar_zip[[#This Row],[Datum]])</f>
        <v>1</v>
      </c>
      <c r="M2754" s="101">
        <f>IF(ISNUMBER(jaar_zip[[#This Row],[etmaaltemperatuur]]),IF(jaar_zip[[#This Row],[etmaaltemperatuur]]&lt;stookgrens,stookgrens-jaar_zip[[#This Row],[etmaaltemperatuur]],0),"")</f>
        <v>13.5</v>
      </c>
      <c r="N2754" s="101">
        <f>IF(ISNUMBER(jaar_zip[[#This Row],[graaddagen]]),IF(OR(MONTH(jaar_zip[[#This Row],[Datum]])=1,MONTH(jaar_zip[[#This Row],[Datum]])=2,MONTH(jaar_zip[[#This Row],[Datum]])=11,MONTH(jaar_zip[[#This Row],[Datum]])=12),1.1,IF(OR(MONTH(jaar_zip[[#This Row],[Datum]])=3,MONTH(jaar_zip[[#This Row],[Datum]])=10),1,0.8))*jaar_zip[[#This Row],[graaddagen]],"")</f>
        <v>14.850000000000001</v>
      </c>
      <c r="O2754" s="101">
        <f>IF(ISNUMBER(jaar_zip[[#This Row],[etmaaltemperatuur]]),IF(jaar_zip[[#This Row],[etmaaltemperatuur]]&gt;stookgrens,jaar_zip[[#This Row],[etmaaltemperatuur]]-stookgrens,0),"")</f>
        <v>0</v>
      </c>
    </row>
    <row r="2755" spans="1:15" x14ac:dyDescent="0.25">
      <c r="A2755">
        <v>270</v>
      </c>
      <c r="B2755">
        <v>20240114</v>
      </c>
      <c r="C2755">
        <v>5.5</v>
      </c>
      <c r="D2755">
        <v>3.8</v>
      </c>
      <c r="E2755">
        <v>340</v>
      </c>
      <c r="F2755">
        <v>1.4</v>
      </c>
      <c r="G2755">
        <v>1005.7</v>
      </c>
      <c r="H2755">
        <v>83</v>
      </c>
      <c r="I2755" s="101" t="s">
        <v>22</v>
      </c>
      <c r="J2755" s="1">
        <f>DATEVALUE(RIGHT(jaar_zip[[#This Row],[YYYYMMDD]],2)&amp;"-"&amp;MID(jaar_zip[[#This Row],[YYYYMMDD]],5,2)&amp;"-"&amp;LEFT(jaar_zip[[#This Row],[YYYYMMDD]],4))</f>
        <v>45305</v>
      </c>
      <c r="K2755" s="101" t="str">
        <f>IF(AND(VALUE(MONTH(jaar_zip[[#This Row],[Datum]]))=1,VALUE(WEEKNUM(jaar_zip[[#This Row],[Datum]],21))&gt;51),RIGHT(YEAR(jaar_zip[[#This Row],[Datum]])-1,2),RIGHT(YEAR(jaar_zip[[#This Row],[Datum]]),2))&amp;"-"&amp; TEXT(WEEKNUM(jaar_zip[[#This Row],[Datum]],21),"00")</f>
        <v>24-02</v>
      </c>
      <c r="L2755" s="101">
        <f>MONTH(jaar_zip[[#This Row],[Datum]])</f>
        <v>1</v>
      </c>
      <c r="M2755" s="101">
        <f>IF(ISNUMBER(jaar_zip[[#This Row],[etmaaltemperatuur]]),IF(jaar_zip[[#This Row],[etmaaltemperatuur]]&lt;stookgrens,stookgrens-jaar_zip[[#This Row],[etmaaltemperatuur]],0),"")</f>
        <v>14.2</v>
      </c>
      <c r="N2755" s="101">
        <f>IF(ISNUMBER(jaar_zip[[#This Row],[graaddagen]]),IF(OR(MONTH(jaar_zip[[#This Row],[Datum]])=1,MONTH(jaar_zip[[#This Row],[Datum]])=2,MONTH(jaar_zip[[#This Row],[Datum]])=11,MONTH(jaar_zip[[#This Row],[Datum]])=12),1.1,IF(OR(MONTH(jaar_zip[[#This Row],[Datum]])=3,MONTH(jaar_zip[[#This Row],[Datum]])=10),1,0.8))*jaar_zip[[#This Row],[graaddagen]],"")</f>
        <v>15.620000000000001</v>
      </c>
      <c r="O2755" s="101">
        <f>IF(ISNUMBER(jaar_zip[[#This Row],[etmaaltemperatuur]]),IF(jaar_zip[[#This Row],[etmaaltemperatuur]]&gt;stookgrens,jaar_zip[[#This Row],[etmaaltemperatuur]]-stookgrens,0),"")</f>
        <v>0</v>
      </c>
    </row>
    <row r="2756" spans="1:15" x14ac:dyDescent="0.25">
      <c r="A2756">
        <v>270</v>
      </c>
      <c r="B2756">
        <v>20240115</v>
      </c>
      <c r="C2756">
        <v>7.3</v>
      </c>
      <c r="D2756">
        <v>2.2000000000000002</v>
      </c>
      <c r="E2756">
        <v>232</v>
      </c>
      <c r="F2756">
        <v>3.7</v>
      </c>
      <c r="G2756">
        <v>1000.3</v>
      </c>
      <c r="H2756">
        <v>82</v>
      </c>
      <c r="I2756" s="101" t="s">
        <v>22</v>
      </c>
      <c r="J2756" s="1">
        <f>DATEVALUE(RIGHT(jaar_zip[[#This Row],[YYYYMMDD]],2)&amp;"-"&amp;MID(jaar_zip[[#This Row],[YYYYMMDD]],5,2)&amp;"-"&amp;LEFT(jaar_zip[[#This Row],[YYYYMMDD]],4))</f>
        <v>45306</v>
      </c>
      <c r="K2756" s="101" t="str">
        <f>IF(AND(VALUE(MONTH(jaar_zip[[#This Row],[Datum]]))=1,VALUE(WEEKNUM(jaar_zip[[#This Row],[Datum]],21))&gt;51),RIGHT(YEAR(jaar_zip[[#This Row],[Datum]])-1,2),RIGHT(YEAR(jaar_zip[[#This Row],[Datum]]),2))&amp;"-"&amp; TEXT(WEEKNUM(jaar_zip[[#This Row],[Datum]],21),"00")</f>
        <v>24-03</v>
      </c>
      <c r="L2756" s="101">
        <f>MONTH(jaar_zip[[#This Row],[Datum]])</f>
        <v>1</v>
      </c>
      <c r="M2756" s="101">
        <f>IF(ISNUMBER(jaar_zip[[#This Row],[etmaaltemperatuur]]),IF(jaar_zip[[#This Row],[etmaaltemperatuur]]&lt;stookgrens,stookgrens-jaar_zip[[#This Row],[etmaaltemperatuur]],0),"")</f>
        <v>15.8</v>
      </c>
      <c r="N2756" s="101">
        <f>IF(ISNUMBER(jaar_zip[[#This Row],[graaddagen]]),IF(OR(MONTH(jaar_zip[[#This Row],[Datum]])=1,MONTH(jaar_zip[[#This Row],[Datum]])=2,MONTH(jaar_zip[[#This Row],[Datum]])=11,MONTH(jaar_zip[[#This Row],[Datum]])=12),1.1,IF(OR(MONTH(jaar_zip[[#This Row],[Datum]])=3,MONTH(jaar_zip[[#This Row],[Datum]])=10),1,0.8))*jaar_zip[[#This Row],[graaddagen]],"")</f>
        <v>17.380000000000003</v>
      </c>
      <c r="O2756" s="101">
        <f>IF(ISNUMBER(jaar_zip[[#This Row],[etmaaltemperatuur]]),IF(jaar_zip[[#This Row],[etmaaltemperatuur]]&gt;stookgrens,jaar_zip[[#This Row],[etmaaltemperatuur]]-stookgrens,0),"")</f>
        <v>0</v>
      </c>
    </row>
    <row r="2757" spans="1:15" x14ac:dyDescent="0.25">
      <c r="A2757">
        <v>270</v>
      </c>
      <c r="B2757">
        <v>20240116</v>
      </c>
      <c r="C2757">
        <v>4.9000000000000004</v>
      </c>
      <c r="D2757">
        <v>1.1000000000000001</v>
      </c>
      <c r="E2757">
        <v>293</v>
      </c>
      <c r="F2757">
        <v>0.7</v>
      </c>
      <c r="G2757">
        <v>1003.9</v>
      </c>
      <c r="H2757">
        <v>82</v>
      </c>
      <c r="I2757" s="101" t="s">
        <v>22</v>
      </c>
      <c r="J2757" s="1">
        <f>DATEVALUE(RIGHT(jaar_zip[[#This Row],[YYYYMMDD]],2)&amp;"-"&amp;MID(jaar_zip[[#This Row],[YYYYMMDD]],5,2)&amp;"-"&amp;LEFT(jaar_zip[[#This Row],[YYYYMMDD]],4))</f>
        <v>45307</v>
      </c>
      <c r="K2757" s="101" t="str">
        <f>IF(AND(VALUE(MONTH(jaar_zip[[#This Row],[Datum]]))=1,VALUE(WEEKNUM(jaar_zip[[#This Row],[Datum]],21))&gt;51),RIGHT(YEAR(jaar_zip[[#This Row],[Datum]])-1,2),RIGHT(YEAR(jaar_zip[[#This Row],[Datum]]),2))&amp;"-"&amp; TEXT(WEEKNUM(jaar_zip[[#This Row],[Datum]],21),"00")</f>
        <v>24-03</v>
      </c>
      <c r="L2757" s="101">
        <f>MONTH(jaar_zip[[#This Row],[Datum]])</f>
        <v>1</v>
      </c>
      <c r="M2757" s="101">
        <f>IF(ISNUMBER(jaar_zip[[#This Row],[etmaaltemperatuur]]),IF(jaar_zip[[#This Row],[etmaaltemperatuur]]&lt;stookgrens,stookgrens-jaar_zip[[#This Row],[etmaaltemperatuur]],0),"")</f>
        <v>16.899999999999999</v>
      </c>
      <c r="N2757" s="101">
        <f>IF(ISNUMBER(jaar_zip[[#This Row],[graaddagen]]),IF(OR(MONTH(jaar_zip[[#This Row],[Datum]])=1,MONTH(jaar_zip[[#This Row],[Datum]])=2,MONTH(jaar_zip[[#This Row],[Datum]])=11,MONTH(jaar_zip[[#This Row],[Datum]])=12),1.1,IF(OR(MONTH(jaar_zip[[#This Row],[Datum]])=3,MONTH(jaar_zip[[#This Row],[Datum]])=10),1,0.8))*jaar_zip[[#This Row],[graaddagen]],"")</f>
        <v>18.59</v>
      </c>
      <c r="O2757" s="101">
        <f>IF(ISNUMBER(jaar_zip[[#This Row],[etmaaltemperatuur]]),IF(jaar_zip[[#This Row],[etmaaltemperatuur]]&gt;stookgrens,jaar_zip[[#This Row],[etmaaltemperatuur]]-stookgrens,0),"")</f>
        <v>0</v>
      </c>
    </row>
    <row r="2758" spans="1:15" x14ac:dyDescent="0.25">
      <c r="A2758">
        <v>270</v>
      </c>
      <c r="B2758">
        <v>20240117</v>
      </c>
      <c r="C2758">
        <v>4</v>
      </c>
      <c r="D2758">
        <v>-0.2</v>
      </c>
      <c r="E2758">
        <v>134</v>
      </c>
      <c r="F2758">
        <v>-0.1</v>
      </c>
      <c r="G2758">
        <v>992.1</v>
      </c>
      <c r="H2758">
        <v>88</v>
      </c>
      <c r="I2758" s="101" t="s">
        <v>22</v>
      </c>
      <c r="J2758" s="1">
        <f>DATEVALUE(RIGHT(jaar_zip[[#This Row],[YYYYMMDD]],2)&amp;"-"&amp;MID(jaar_zip[[#This Row],[YYYYMMDD]],5,2)&amp;"-"&amp;LEFT(jaar_zip[[#This Row],[YYYYMMDD]],4))</f>
        <v>45308</v>
      </c>
      <c r="K2758" s="101" t="str">
        <f>IF(AND(VALUE(MONTH(jaar_zip[[#This Row],[Datum]]))=1,VALUE(WEEKNUM(jaar_zip[[#This Row],[Datum]],21))&gt;51),RIGHT(YEAR(jaar_zip[[#This Row],[Datum]])-1,2),RIGHT(YEAR(jaar_zip[[#This Row],[Datum]]),2))&amp;"-"&amp; TEXT(WEEKNUM(jaar_zip[[#This Row],[Datum]],21),"00")</f>
        <v>24-03</v>
      </c>
      <c r="L2758" s="101">
        <f>MONTH(jaar_zip[[#This Row],[Datum]])</f>
        <v>1</v>
      </c>
      <c r="M2758" s="101">
        <f>IF(ISNUMBER(jaar_zip[[#This Row],[etmaaltemperatuur]]),IF(jaar_zip[[#This Row],[etmaaltemperatuur]]&lt;stookgrens,stookgrens-jaar_zip[[#This Row],[etmaaltemperatuur]],0),"")</f>
        <v>18.2</v>
      </c>
      <c r="N2758" s="101">
        <f>IF(ISNUMBER(jaar_zip[[#This Row],[graaddagen]]),IF(OR(MONTH(jaar_zip[[#This Row],[Datum]])=1,MONTH(jaar_zip[[#This Row],[Datum]])=2,MONTH(jaar_zip[[#This Row],[Datum]])=11,MONTH(jaar_zip[[#This Row],[Datum]])=12),1.1,IF(OR(MONTH(jaar_zip[[#This Row],[Datum]])=3,MONTH(jaar_zip[[#This Row],[Datum]])=10),1,0.8))*jaar_zip[[#This Row],[graaddagen]],"")</f>
        <v>20.02</v>
      </c>
      <c r="O2758" s="101">
        <f>IF(ISNUMBER(jaar_zip[[#This Row],[etmaaltemperatuur]]),IF(jaar_zip[[#This Row],[etmaaltemperatuur]]&gt;stookgrens,jaar_zip[[#This Row],[etmaaltemperatuur]]-stookgrens,0),"")</f>
        <v>0</v>
      </c>
    </row>
    <row r="2759" spans="1:15" x14ac:dyDescent="0.25">
      <c r="A2759">
        <v>270</v>
      </c>
      <c r="B2759">
        <v>20240118</v>
      </c>
      <c r="C2759">
        <v>3</v>
      </c>
      <c r="D2759">
        <v>0.4</v>
      </c>
      <c r="E2759">
        <v>424</v>
      </c>
      <c r="F2759">
        <v>0.6</v>
      </c>
      <c r="G2759">
        <v>1001.7</v>
      </c>
      <c r="H2759">
        <v>83</v>
      </c>
      <c r="I2759" s="101" t="s">
        <v>22</v>
      </c>
      <c r="J2759" s="1">
        <f>DATEVALUE(RIGHT(jaar_zip[[#This Row],[YYYYMMDD]],2)&amp;"-"&amp;MID(jaar_zip[[#This Row],[YYYYMMDD]],5,2)&amp;"-"&amp;LEFT(jaar_zip[[#This Row],[YYYYMMDD]],4))</f>
        <v>45309</v>
      </c>
      <c r="K2759" s="101" t="str">
        <f>IF(AND(VALUE(MONTH(jaar_zip[[#This Row],[Datum]]))=1,VALUE(WEEKNUM(jaar_zip[[#This Row],[Datum]],21))&gt;51),RIGHT(YEAR(jaar_zip[[#This Row],[Datum]])-1,2),RIGHT(YEAR(jaar_zip[[#This Row],[Datum]]),2))&amp;"-"&amp; TEXT(WEEKNUM(jaar_zip[[#This Row],[Datum]],21),"00")</f>
        <v>24-03</v>
      </c>
      <c r="L2759" s="101">
        <f>MONTH(jaar_zip[[#This Row],[Datum]])</f>
        <v>1</v>
      </c>
      <c r="M2759" s="101">
        <f>IF(ISNUMBER(jaar_zip[[#This Row],[etmaaltemperatuur]]),IF(jaar_zip[[#This Row],[etmaaltemperatuur]]&lt;stookgrens,stookgrens-jaar_zip[[#This Row],[etmaaltemperatuur]],0),"")</f>
        <v>17.600000000000001</v>
      </c>
      <c r="N2759" s="101">
        <f>IF(ISNUMBER(jaar_zip[[#This Row],[graaddagen]]),IF(OR(MONTH(jaar_zip[[#This Row],[Datum]])=1,MONTH(jaar_zip[[#This Row],[Datum]])=2,MONTH(jaar_zip[[#This Row],[Datum]])=11,MONTH(jaar_zip[[#This Row],[Datum]])=12),1.1,IF(OR(MONTH(jaar_zip[[#This Row],[Datum]])=3,MONTH(jaar_zip[[#This Row],[Datum]])=10),1,0.8))*jaar_zip[[#This Row],[graaddagen]],"")</f>
        <v>19.360000000000003</v>
      </c>
      <c r="O2759" s="101">
        <f>IF(ISNUMBER(jaar_zip[[#This Row],[etmaaltemperatuur]]),IF(jaar_zip[[#This Row],[etmaaltemperatuur]]&gt;stookgrens,jaar_zip[[#This Row],[etmaaltemperatuur]]-stookgrens,0),"")</f>
        <v>0</v>
      </c>
    </row>
    <row r="2760" spans="1:15" x14ac:dyDescent="0.25">
      <c r="A2760">
        <v>270</v>
      </c>
      <c r="B2760">
        <v>20240119</v>
      </c>
      <c r="C2760">
        <v>5.8</v>
      </c>
      <c r="D2760">
        <v>2.2000000000000002</v>
      </c>
      <c r="E2760">
        <v>456</v>
      </c>
      <c r="F2760">
        <v>1.2</v>
      </c>
      <c r="G2760">
        <v>1016.8</v>
      </c>
      <c r="H2760">
        <v>82</v>
      </c>
      <c r="I2760" s="101" t="s">
        <v>22</v>
      </c>
      <c r="J2760" s="1">
        <f>DATEVALUE(RIGHT(jaar_zip[[#This Row],[YYYYMMDD]],2)&amp;"-"&amp;MID(jaar_zip[[#This Row],[YYYYMMDD]],5,2)&amp;"-"&amp;LEFT(jaar_zip[[#This Row],[YYYYMMDD]],4))</f>
        <v>45310</v>
      </c>
      <c r="K2760" s="101" t="str">
        <f>IF(AND(VALUE(MONTH(jaar_zip[[#This Row],[Datum]]))=1,VALUE(WEEKNUM(jaar_zip[[#This Row],[Datum]],21))&gt;51),RIGHT(YEAR(jaar_zip[[#This Row],[Datum]])-1,2),RIGHT(YEAR(jaar_zip[[#This Row],[Datum]]),2))&amp;"-"&amp; TEXT(WEEKNUM(jaar_zip[[#This Row],[Datum]],21),"00")</f>
        <v>24-03</v>
      </c>
      <c r="L2760" s="101">
        <f>MONTH(jaar_zip[[#This Row],[Datum]])</f>
        <v>1</v>
      </c>
      <c r="M2760" s="101">
        <f>IF(ISNUMBER(jaar_zip[[#This Row],[etmaaltemperatuur]]),IF(jaar_zip[[#This Row],[etmaaltemperatuur]]&lt;stookgrens,stookgrens-jaar_zip[[#This Row],[etmaaltemperatuur]],0),"")</f>
        <v>15.8</v>
      </c>
      <c r="N2760" s="101">
        <f>IF(ISNUMBER(jaar_zip[[#This Row],[graaddagen]]),IF(OR(MONTH(jaar_zip[[#This Row],[Datum]])=1,MONTH(jaar_zip[[#This Row],[Datum]])=2,MONTH(jaar_zip[[#This Row],[Datum]])=11,MONTH(jaar_zip[[#This Row],[Datum]])=12),1.1,IF(OR(MONTH(jaar_zip[[#This Row],[Datum]])=3,MONTH(jaar_zip[[#This Row],[Datum]])=10),1,0.8))*jaar_zip[[#This Row],[graaddagen]],"")</f>
        <v>17.380000000000003</v>
      </c>
      <c r="O2760" s="101">
        <f>IF(ISNUMBER(jaar_zip[[#This Row],[etmaaltemperatuur]]),IF(jaar_zip[[#This Row],[etmaaltemperatuur]]&gt;stookgrens,jaar_zip[[#This Row],[etmaaltemperatuur]]-stookgrens,0),"")</f>
        <v>0</v>
      </c>
    </row>
    <row r="2761" spans="1:15" x14ac:dyDescent="0.25">
      <c r="A2761">
        <v>270</v>
      </c>
      <c r="B2761">
        <v>20240120</v>
      </c>
      <c r="C2761">
        <v>6.2</v>
      </c>
      <c r="D2761">
        <v>1.2</v>
      </c>
      <c r="E2761">
        <v>173</v>
      </c>
      <c r="F2761">
        <v>0</v>
      </c>
      <c r="G2761">
        <v>1023.6</v>
      </c>
      <c r="H2761">
        <v>82</v>
      </c>
      <c r="I2761" s="101" t="s">
        <v>22</v>
      </c>
      <c r="J2761" s="1">
        <f>DATEVALUE(RIGHT(jaar_zip[[#This Row],[YYYYMMDD]],2)&amp;"-"&amp;MID(jaar_zip[[#This Row],[YYYYMMDD]],5,2)&amp;"-"&amp;LEFT(jaar_zip[[#This Row],[YYYYMMDD]],4))</f>
        <v>45311</v>
      </c>
      <c r="K2761" s="101" t="str">
        <f>IF(AND(VALUE(MONTH(jaar_zip[[#This Row],[Datum]]))=1,VALUE(WEEKNUM(jaar_zip[[#This Row],[Datum]],21))&gt;51),RIGHT(YEAR(jaar_zip[[#This Row],[Datum]])-1,2),RIGHT(YEAR(jaar_zip[[#This Row],[Datum]]),2))&amp;"-"&amp; TEXT(WEEKNUM(jaar_zip[[#This Row],[Datum]],21),"00")</f>
        <v>24-03</v>
      </c>
      <c r="L2761" s="101">
        <f>MONTH(jaar_zip[[#This Row],[Datum]])</f>
        <v>1</v>
      </c>
      <c r="M2761" s="101">
        <f>IF(ISNUMBER(jaar_zip[[#This Row],[etmaaltemperatuur]]),IF(jaar_zip[[#This Row],[etmaaltemperatuur]]&lt;stookgrens,stookgrens-jaar_zip[[#This Row],[etmaaltemperatuur]],0),"")</f>
        <v>16.8</v>
      </c>
      <c r="N2761" s="101">
        <f>IF(ISNUMBER(jaar_zip[[#This Row],[graaddagen]]),IF(OR(MONTH(jaar_zip[[#This Row],[Datum]])=1,MONTH(jaar_zip[[#This Row],[Datum]])=2,MONTH(jaar_zip[[#This Row],[Datum]])=11,MONTH(jaar_zip[[#This Row],[Datum]])=12),1.1,IF(OR(MONTH(jaar_zip[[#This Row],[Datum]])=3,MONTH(jaar_zip[[#This Row],[Datum]])=10),1,0.8))*jaar_zip[[#This Row],[graaddagen]],"")</f>
        <v>18.480000000000004</v>
      </c>
      <c r="O2761" s="101">
        <f>IF(ISNUMBER(jaar_zip[[#This Row],[etmaaltemperatuur]]),IF(jaar_zip[[#This Row],[etmaaltemperatuur]]&gt;stookgrens,jaar_zip[[#This Row],[etmaaltemperatuur]]-stookgrens,0),"")</f>
        <v>0</v>
      </c>
    </row>
    <row r="2762" spans="1:15" x14ac:dyDescent="0.25">
      <c r="A2762">
        <v>270</v>
      </c>
      <c r="B2762">
        <v>20240121</v>
      </c>
      <c r="C2762">
        <v>9.1</v>
      </c>
      <c r="D2762">
        <v>3.3</v>
      </c>
      <c r="E2762">
        <v>89</v>
      </c>
      <c r="F2762">
        <v>1.2</v>
      </c>
      <c r="G2762">
        <v>1012.9</v>
      </c>
      <c r="H2762">
        <v>77</v>
      </c>
      <c r="I2762" s="101" t="s">
        <v>22</v>
      </c>
      <c r="J2762" s="1">
        <f>DATEVALUE(RIGHT(jaar_zip[[#This Row],[YYYYMMDD]],2)&amp;"-"&amp;MID(jaar_zip[[#This Row],[YYYYMMDD]],5,2)&amp;"-"&amp;LEFT(jaar_zip[[#This Row],[YYYYMMDD]],4))</f>
        <v>45312</v>
      </c>
      <c r="K2762" s="101" t="str">
        <f>IF(AND(VALUE(MONTH(jaar_zip[[#This Row],[Datum]]))=1,VALUE(WEEKNUM(jaar_zip[[#This Row],[Datum]],21))&gt;51),RIGHT(YEAR(jaar_zip[[#This Row],[Datum]])-1,2),RIGHT(YEAR(jaar_zip[[#This Row],[Datum]]),2))&amp;"-"&amp; TEXT(WEEKNUM(jaar_zip[[#This Row],[Datum]],21),"00")</f>
        <v>24-03</v>
      </c>
      <c r="L2762" s="101">
        <f>MONTH(jaar_zip[[#This Row],[Datum]])</f>
        <v>1</v>
      </c>
      <c r="M2762" s="101">
        <f>IF(ISNUMBER(jaar_zip[[#This Row],[etmaaltemperatuur]]),IF(jaar_zip[[#This Row],[etmaaltemperatuur]]&lt;stookgrens,stookgrens-jaar_zip[[#This Row],[etmaaltemperatuur]],0),"")</f>
        <v>14.7</v>
      </c>
      <c r="N2762" s="101">
        <f>IF(ISNUMBER(jaar_zip[[#This Row],[graaddagen]]),IF(OR(MONTH(jaar_zip[[#This Row],[Datum]])=1,MONTH(jaar_zip[[#This Row],[Datum]])=2,MONTH(jaar_zip[[#This Row],[Datum]])=11,MONTH(jaar_zip[[#This Row],[Datum]])=12),1.1,IF(OR(MONTH(jaar_zip[[#This Row],[Datum]])=3,MONTH(jaar_zip[[#This Row],[Datum]])=10),1,0.8))*jaar_zip[[#This Row],[graaddagen]],"")</f>
        <v>16.170000000000002</v>
      </c>
      <c r="O2762" s="101">
        <f>IF(ISNUMBER(jaar_zip[[#This Row],[etmaaltemperatuur]]),IF(jaar_zip[[#This Row],[etmaaltemperatuur]]&gt;stookgrens,jaar_zip[[#This Row],[etmaaltemperatuur]]-stookgrens,0),"")</f>
        <v>0</v>
      </c>
    </row>
    <row r="2763" spans="1:15" x14ac:dyDescent="0.25">
      <c r="A2763">
        <v>270</v>
      </c>
      <c r="B2763">
        <v>20240122</v>
      </c>
      <c r="C2763">
        <v>11.4</v>
      </c>
      <c r="D2763">
        <v>8.3000000000000007</v>
      </c>
      <c r="E2763">
        <v>416</v>
      </c>
      <c r="F2763">
        <v>4.5999999999999996</v>
      </c>
      <c r="G2763">
        <v>1003.2</v>
      </c>
      <c r="H2763">
        <v>84</v>
      </c>
      <c r="I2763" s="101" t="s">
        <v>22</v>
      </c>
      <c r="J2763" s="1">
        <f>DATEVALUE(RIGHT(jaar_zip[[#This Row],[YYYYMMDD]],2)&amp;"-"&amp;MID(jaar_zip[[#This Row],[YYYYMMDD]],5,2)&amp;"-"&amp;LEFT(jaar_zip[[#This Row],[YYYYMMDD]],4))</f>
        <v>45313</v>
      </c>
      <c r="K2763" s="101" t="str">
        <f>IF(AND(VALUE(MONTH(jaar_zip[[#This Row],[Datum]]))=1,VALUE(WEEKNUM(jaar_zip[[#This Row],[Datum]],21))&gt;51),RIGHT(YEAR(jaar_zip[[#This Row],[Datum]])-1,2),RIGHT(YEAR(jaar_zip[[#This Row],[Datum]]),2))&amp;"-"&amp; TEXT(WEEKNUM(jaar_zip[[#This Row],[Datum]],21),"00")</f>
        <v>24-04</v>
      </c>
      <c r="L2763" s="101">
        <f>MONTH(jaar_zip[[#This Row],[Datum]])</f>
        <v>1</v>
      </c>
      <c r="M2763" s="101">
        <f>IF(ISNUMBER(jaar_zip[[#This Row],[etmaaltemperatuur]]),IF(jaar_zip[[#This Row],[etmaaltemperatuur]]&lt;stookgrens,stookgrens-jaar_zip[[#This Row],[etmaaltemperatuur]],0),"")</f>
        <v>9.6999999999999993</v>
      </c>
      <c r="N2763" s="101">
        <f>IF(ISNUMBER(jaar_zip[[#This Row],[graaddagen]]),IF(OR(MONTH(jaar_zip[[#This Row],[Datum]])=1,MONTH(jaar_zip[[#This Row],[Datum]])=2,MONTH(jaar_zip[[#This Row],[Datum]])=11,MONTH(jaar_zip[[#This Row],[Datum]])=12),1.1,IF(OR(MONTH(jaar_zip[[#This Row],[Datum]])=3,MONTH(jaar_zip[[#This Row],[Datum]])=10),1,0.8))*jaar_zip[[#This Row],[graaddagen]],"")</f>
        <v>10.67</v>
      </c>
      <c r="O2763" s="101">
        <f>IF(ISNUMBER(jaar_zip[[#This Row],[etmaaltemperatuur]]),IF(jaar_zip[[#This Row],[etmaaltemperatuur]]&gt;stookgrens,jaar_zip[[#This Row],[etmaaltemperatuur]]-stookgrens,0),"")</f>
        <v>0</v>
      </c>
    </row>
    <row r="2764" spans="1:15" x14ac:dyDescent="0.25">
      <c r="A2764">
        <v>270</v>
      </c>
      <c r="B2764">
        <v>20240123</v>
      </c>
      <c r="C2764">
        <v>9.3000000000000007</v>
      </c>
      <c r="D2764">
        <v>7.4</v>
      </c>
      <c r="E2764">
        <v>319</v>
      </c>
      <c r="F2764">
        <v>7</v>
      </c>
      <c r="G2764">
        <v>1015.1</v>
      </c>
      <c r="H2764">
        <v>85</v>
      </c>
      <c r="I2764" s="101" t="s">
        <v>22</v>
      </c>
      <c r="J2764" s="1">
        <f>DATEVALUE(RIGHT(jaar_zip[[#This Row],[YYYYMMDD]],2)&amp;"-"&amp;MID(jaar_zip[[#This Row],[YYYYMMDD]],5,2)&amp;"-"&amp;LEFT(jaar_zip[[#This Row],[YYYYMMDD]],4))</f>
        <v>45314</v>
      </c>
      <c r="K2764" s="101" t="str">
        <f>IF(AND(VALUE(MONTH(jaar_zip[[#This Row],[Datum]]))=1,VALUE(WEEKNUM(jaar_zip[[#This Row],[Datum]],21))&gt;51),RIGHT(YEAR(jaar_zip[[#This Row],[Datum]])-1,2),RIGHT(YEAR(jaar_zip[[#This Row],[Datum]]),2))&amp;"-"&amp; TEXT(WEEKNUM(jaar_zip[[#This Row],[Datum]],21),"00")</f>
        <v>24-04</v>
      </c>
      <c r="L2764" s="101">
        <f>MONTH(jaar_zip[[#This Row],[Datum]])</f>
        <v>1</v>
      </c>
      <c r="M2764" s="101">
        <f>IF(ISNUMBER(jaar_zip[[#This Row],[etmaaltemperatuur]]),IF(jaar_zip[[#This Row],[etmaaltemperatuur]]&lt;stookgrens,stookgrens-jaar_zip[[#This Row],[etmaaltemperatuur]],0),"")</f>
        <v>10.6</v>
      </c>
      <c r="N2764" s="101">
        <f>IF(ISNUMBER(jaar_zip[[#This Row],[graaddagen]]),IF(OR(MONTH(jaar_zip[[#This Row],[Datum]])=1,MONTH(jaar_zip[[#This Row],[Datum]])=2,MONTH(jaar_zip[[#This Row],[Datum]])=11,MONTH(jaar_zip[[#This Row],[Datum]])=12),1.1,IF(OR(MONTH(jaar_zip[[#This Row],[Datum]])=3,MONTH(jaar_zip[[#This Row],[Datum]])=10),1,0.8))*jaar_zip[[#This Row],[graaddagen]],"")</f>
        <v>11.66</v>
      </c>
      <c r="O2764" s="101">
        <f>IF(ISNUMBER(jaar_zip[[#This Row],[etmaaltemperatuur]]),IF(jaar_zip[[#This Row],[etmaaltemperatuur]]&gt;stookgrens,jaar_zip[[#This Row],[etmaaltemperatuur]]-stookgrens,0),"")</f>
        <v>0</v>
      </c>
    </row>
    <row r="2765" spans="1:15" x14ac:dyDescent="0.25">
      <c r="A2765">
        <v>270</v>
      </c>
      <c r="B2765">
        <v>20240124</v>
      </c>
      <c r="C2765">
        <v>12.3</v>
      </c>
      <c r="D2765">
        <v>9</v>
      </c>
      <c r="E2765">
        <v>397</v>
      </c>
      <c r="F2765">
        <v>-0.1</v>
      </c>
      <c r="G2765">
        <v>1015.4</v>
      </c>
      <c r="H2765">
        <v>79</v>
      </c>
      <c r="I2765" s="101" t="s">
        <v>22</v>
      </c>
      <c r="J2765" s="1">
        <f>DATEVALUE(RIGHT(jaar_zip[[#This Row],[YYYYMMDD]],2)&amp;"-"&amp;MID(jaar_zip[[#This Row],[YYYYMMDD]],5,2)&amp;"-"&amp;LEFT(jaar_zip[[#This Row],[YYYYMMDD]],4))</f>
        <v>45315</v>
      </c>
      <c r="K2765" s="101" t="str">
        <f>IF(AND(VALUE(MONTH(jaar_zip[[#This Row],[Datum]]))=1,VALUE(WEEKNUM(jaar_zip[[#This Row],[Datum]],21))&gt;51),RIGHT(YEAR(jaar_zip[[#This Row],[Datum]])-1,2),RIGHT(YEAR(jaar_zip[[#This Row],[Datum]]),2))&amp;"-"&amp; TEXT(WEEKNUM(jaar_zip[[#This Row],[Datum]],21),"00")</f>
        <v>24-04</v>
      </c>
      <c r="L2765" s="101">
        <f>MONTH(jaar_zip[[#This Row],[Datum]])</f>
        <v>1</v>
      </c>
      <c r="M2765" s="101">
        <f>IF(ISNUMBER(jaar_zip[[#This Row],[etmaaltemperatuur]]),IF(jaar_zip[[#This Row],[etmaaltemperatuur]]&lt;stookgrens,stookgrens-jaar_zip[[#This Row],[etmaaltemperatuur]],0),"")</f>
        <v>9</v>
      </c>
      <c r="N2765" s="101">
        <f>IF(ISNUMBER(jaar_zip[[#This Row],[graaddagen]]),IF(OR(MONTH(jaar_zip[[#This Row],[Datum]])=1,MONTH(jaar_zip[[#This Row],[Datum]])=2,MONTH(jaar_zip[[#This Row],[Datum]])=11,MONTH(jaar_zip[[#This Row],[Datum]])=12),1.1,IF(OR(MONTH(jaar_zip[[#This Row],[Datum]])=3,MONTH(jaar_zip[[#This Row],[Datum]])=10),1,0.8))*jaar_zip[[#This Row],[graaddagen]],"")</f>
        <v>9.9</v>
      </c>
      <c r="O2765" s="101">
        <f>IF(ISNUMBER(jaar_zip[[#This Row],[etmaaltemperatuur]]),IF(jaar_zip[[#This Row],[etmaaltemperatuur]]&gt;stookgrens,jaar_zip[[#This Row],[etmaaltemperatuur]]-stookgrens,0),"")</f>
        <v>0</v>
      </c>
    </row>
    <row r="2766" spans="1:15" x14ac:dyDescent="0.25">
      <c r="A2766">
        <v>270</v>
      </c>
      <c r="B2766">
        <v>20240125</v>
      </c>
      <c r="C2766">
        <v>4.3</v>
      </c>
      <c r="D2766">
        <v>6.5</v>
      </c>
      <c r="E2766">
        <v>332</v>
      </c>
      <c r="F2766">
        <v>-0.1</v>
      </c>
      <c r="G2766">
        <v>1025</v>
      </c>
      <c r="H2766">
        <v>92</v>
      </c>
      <c r="I2766" s="101" t="s">
        <v>22</v>
      </c>
      <c r="J2766" s="1">
        <f>DATEVALUE(RIGHT(jaar_zip[[#This Row],[YYYYMMDD]],2)&amp;"-"&amp;MID(jaar_zip[[#This Row],[YYYYMMDD]],5,2)&amp;"-"&amp;LEFT(jaar_zip[[#This Row],[YYYYMMDD]],4))</f>
        <v>45316</v>
      </c>
      <c r="K2766" s="101" t="str">
        <f>IF(AND(VALUE(MONTH(jaar_zip[[#This Row],[Datum]]))=1,VALUE(WEEKNUM(jaar_zip[[#This Row],[Datum]],21))&gt;51),RIGHT(YEAR(jaar_zip[[#This Row],[Datum]])-1,2),RIGHT(YEAR(jaar_zip[[#This Row],[Datum]]),2))&amp;"-"&amp; TEXT(WEEKNUM(jaar_zip[[#This Row],[Datum]],21),"00")</f>
        <v>24-04</v>
      </c>
      <c r="L2766" s="101">
        <f>MONTH(jaar_zip[[#This Row],[Datum]])</f>
        <v>1</v>
      </c>
      <c r="M2766" s="101">
        <f>IF(ISNUMBER(jaar_zip[[#This Row],[etmaaltemperatuur]]),IF(jaar_zip[[#This Row],[etmaaltemperatuur]]&lt;stookgrens,stookgrens-jaar_zip[[#This Row],[etmaaltemperatuur]],0),"")</f>
        <v>11.5</v>
      </c>
      <c r="N2766" s="101">
        <f>IF(ISNUMBER(jaar_zip[[#This Row],[graaddagen]]),IF(OR(MONTH(jaar_zip[[#This Row],[Datum]])=1,MONTH(jaar_zip[[#This Row],[Datum]])=2,MONTH(jaar_zip[[#This Row],[Datum]])=11,MONTH(jaar_zip[[#This Row],[Datum]])=12),1.1,IF(OR(MONTH(jaar_zip[[#This Row],[Datum]])=3,MONTH(jaar_zip[[#This Row],[Datum]])=10),1,0.8))*jaar_zip[[#This Row],[graaddagen]],"")</f>
        <v>12.65</v>
      </c>
      <c r="O2766" s="101">
        <f>IF(ISNUMBER(jaar_zip[[#This Row],[etmaaltemperatuur]]),IF(jaar_zip[[#This Row],[etmaaltemperatuur]]&gt;stookgrens,jaar_zip[[#This Row],[etmaaltemperatuur]]-stookgrens,0),"")</f>
        <v>0</v>
      </c>
    </row>
    <row r="2767" spans="1:15" x14ac:dyDescent="0.25">
      <c r="A2767">
        <v>270</v>
      </c>
      <c r="B2767">
        <v>20240126</v>
      </c>
      <c r="C2767">
        <v>8.3000000000000007</v>
      </c>
      <c r="D2767">
        <v>7.5</v>
      </c>
      <c r="E2767">
        <v>344</v>
      </c>
      <c r="F2767">
        <v>4.0999999999999996</v>
      </c>
      <c r="G2767">
        <v>1022.2</v>
      </c>
      <c r="H2767">
        <v>87</v>
      </c>
      <c r="I2767" s="101" t="s">
        <v>22</v>
      </c>
      <c r="J2767" s="1">
        <f>DATEVALUE(RIGHT(jaar_zip[[#This Row],[YYYYMMDD]],2)&amp;"-"&amp;MID(jaar_zip[[#This Row],[YYYYMMDD]],5,2)&amp;"-"&amp;LEFT(jaar_zip[[#This Row],[YYYYMMDD]],4))</f>
        <v>45317</v>
      </c>
      <c r="K2767" s="101" t="str">
        <f>IF(AND(VALUE(MONTH(jaar_zip[[#This Row],[Datum]]))=1,VALUE(WEEKNUM(jaar_zip[[#This Row],[Datum]],21))&gt;51),RIGHT(YEAR(jaar_zip[[#This Row],[Datum]])-1,2),RIGHT(YEAR(jaar_zip[[#This Row],[Datum]]),2))&amp;"-"&amp; TEXT(WEEKNUM(jaar_zip[[#This Row],[Datum]],21),"00")</f>
        <v>24-04</v>
      </c>
      <c r="L2767" s="101">
        <f>MONTH(jaar_zip[[#This Row],[Datum]])</f>
        <v>1</v>
      </c>
      <c r="M2767" s="101">
        <f>IF(ISNUMBER(jaar_zip[[#This Row],[etmaaltemperatuur]]),IF(jaar_zip[[#This Row],[etmaaltemperatuur]]&lt;stookgrens,stookgrens-jaar_zip[[#This Row],[etmaaltemperatuur]],0),"")</f>
        <v>10.5</v>
      </c>
      <c r="N2767" s="101">
        <f>IF(ISNUMBER(jaar_zip[[#This Row],[graaddagen]]),IF(OR(MONTH(jaar_zip[[#This Row],[Datum]])=1,MONTH(jaar_zip[[#This Row],[Datum]])=2,MONTH(jaar_zip[[#This Row],[Datum]])=11,MONTH(jaar_zip[[#This Row],[Datum]])=12),1.1,IF(OR(MONTH(jaar_zip[[#This Row],[Datum]])=3,MONTH(jaar_zip[[#This Row],[Datum]])=10),1,0.8))*jaar_zip[[#This Row],[graaddagen]],"")</f>
        <v>11.55</v>
      </c>
      <c r="O2767" s="101">
        <f>IF(ISNUMBER(jaar_zip[[#This Row],[etmaaltemperatuur]]),IF(jaar_zip[[#This Row],[etmaaltemperatuur]]&gt;stookgrens,jaar_zip[[#This Row],[etmaaltemperatuur]]-stookgrens,0),"")</f>
        <v>0</v>
      </c>
    </row>
    <row r="2768" spans="1:15" x14ac:dyDescent="0.25">
      <c r="A2768">
        <v>270</v>
      </c>
      <c r="B2768">
        <v>20240127</v>
      </c>
      <c r="C2768">
        <v>4</v>
      </c>
      <c r="D2768">
        <v>4</v>
      </c>
      <c r="E2768">
        <v>528</v>
      </c>
      <c r="F2768">
        <v>0</v>
      </c>
      <c r="G2768">
        <v>1033.0999999999999</v>
      </c>
      <c r="H2768">
        <v>91</v>
      </c>
      <c r="I2768" s="101" t="s">
        <v>22</v>
      </c>
      <c r="J2768" s="1">
        <f>DATEVALUE(RIGHT(jaar_zip[[#This Row],[YYYYMMDD]],2)&amp;"-"&amp;MID(jaar_zip[[#This Row],[YYYYMMDD]],5,2)&amp;"-"&amp;LEFT(jaar_zip[[#This Row],[YYYYMMDD]],4))</f>
        <v>45318</v>
      </c>
      <c r="K2768" s="101" t="str">
        <f>IF(AND(VALUE(MONTH(jaar_zip[[#This Row],[Datum]]))=1,VALUE(WEEKNUM(jaar_zip[[#This Row],[Datum]],21))&gt;51),RIGHT(YEAR(jaar_zip[[#This Row],[Datum]])-1,2),RIGHT(YEAR(jaar_zip[[#This Row],[Datum]]),2))&amp;"-"&amp; TEXT(WEEKNUM(jaar_zip[[#This Row],[Datum]],21),"00")</f>
        <v>24-04</v>
      </c>
      <c r="L2768" s="101">
        <f>MONTH(jaar_zip[[#This Row],[Datum]])</f>
        <v>1</v>
      </c>
      <c r="M2768" s="101">
        <f>IF(ISNUMBER(jaar_zip[[#This Row],[etmaaltemperatuur]]),IF(jaar_zip[[#This Row],[etmaaltemperatuur]]&lt;stookgrens,stookgrens-jaar_zip[[#This Row],[etmaaltemperatuur]],0),"")</f>
        <v>14</v>
      </c>
      <c r="N2768" s="101">
        <f>IF(ISNUMBER(jaar_zip[[#This Row],[graaddagen]]),IF(OR(MONTH(jaar_zip[[#This Row],[Datum]])=1,MONTH(jaar_zip[[#This Row],[Datum]])=2,MONTH(jaar_zip[[#This Row],[Datum]])=11,MONTH(jaar_zip[[#This Row],[Datum]])=12),1.1,IF(OR(MONTH(jaar_zip[[#This Row],[Datum]])=3,MONTH(jaar_zip[[#This Row],[Datum]])=10),1,0.8))*jaar_zip[[#This Row],[graaddagen]],"")</f>
        <v>15.400000000000002</v>
      </c>
      <c r="O2768" s="101">
        <f>IF(ISNUMBER(jaar_zip[[#This Row],[etmaaltemperatuur]]),IF(jaar_zip[[#This Row],[etmaaltemperatuur]]&gt;stookgrens,jaar_zip[[#This Row],[etmaaltemperatuur]]-stookgrens,0),"")</f>
        <v>0</v>
      </c>
    </row>
    <row r="2769" spans="1:15" x14ac:dyDescent="0.25">
      <c r="A2769">
        <v>270</v>
      </c>
      <c r="B2769">
        <v>20240128</v>
      </c>
      <c r="C2769">
        <v>4.5999999999999996</v>
      </c>
      <c r="D2769">
        <v>4.4000000000000004</v>
      </c>
      <c r="E2769">
        <v>555</v>
      </c>
      <c r="F2769">
        <v>0</v>
      </c>
      <c r="G2769">
        <v>1026.8</v>
      </c>
      <c r="H2769">
        <v>73</v>
      </c>
      <c r="I2769" s="101" t="s">
        <v>22</v>
      </c>
      <c r="J2769" s="1">
        <f>DATEVALUE(RIGHT(jaar_zip[[#This Row],[YYYYMMDD]],2)&amp;"-"&amp;MID(jaar_zip[[#This Row],[YYYYMMDD]],5,2)&amp;"-"&amp;LEFT(jaar_zip[[#This Row],[YYYYMMDD]],4))</f>
        <v>45319</v>
      </c>
      <c r="K2769" s="101" t="str">
        <f>IF(AND(VALUE(MONTH(jaar_zip[[#This Row],[Datum]]))=1,VALUE(WEEKNUM(jaar_zip[[#This Row],[Datum]],21))&gt;51),RIGHT(YEAR(jaar_zip[[#This Row],[Datum]])-1,2),RIGHT(YEAR(jaar_zip[[#This Row],[Datum]]),2))&amp;"-"&amp; TEXT(WEEKNUM(jaar_zip[[#This Row],[Datum]],21),"00")</f>
        <v>24-04</v>
      </c>
      <c r="L2769" s="101">
        <f>MONTH(jaar_zip[[#This Row],[Datum]])</f>
        <v>1</v>
      </c>
      <c r="M2769" s="101">
        <f>IF(ISNUMBER(jaar_zip[[#This Row],[etmaaltemperatuur]]),IF(jaar_zip[[#This Row],[etmaaltemperatuur]]&lt;stookgrens,stookgrens-jaar_zip[[#This Row],[etmaaltemperatuur]],0),"")</f>
        <v>13.6</v>
      </c>
      <c r="N2769" s="101">
        <f>IF(ISNUMBER(jaar_zip[[#This Row],[graaddagen]]),IF(OR(MONTH(jaar_zip[[#This Row],[Datum]])=1,MONTH(jaar_zip[[#This Row],[Datum]])=2,MONTH(jaar_zip[[#This Row],[Datum]])=11,MONTH(jaar_zip[[#This Row],[Datum]])=12),1.1,IF(OR(MONTH(jaar_zip[[#This Row],[Datum]])=3,MONTH(jaar_zip[[#This Row],[Datum]])=10),1,0.8))*jaar_zip[[#This Row],[graaddagen]],"")</f>
        <v>14.96</v>
      </c>
      <c r="O2769" s="101">
        <f>IF(ISNUMBER(jaar_zip[[#This Row],[etmaaltemperatuur]]),IF(jaar_zip[[#This Row],[etmaaltemperatuur]]&gt;stookgrens,jaar_zip[[#This Row],[etmaaltemperatuur]]-stookgrens,0),"")</f>
        <v>0</v>
      </c>
    </row>
    <row r="2770" spans="1:15" x14ac:dyDescent="0.25">
      <c r="A2770">
        <v>270</v>
      </c>
      <c r="B2770">
        <v>20240129</v>
      </c>
      <c r="C2770">
        <v>3.5</v>
      </c>
      <c r="D2770">
        <v>5.6</v>
      </c>
      <c r="E2770">
        <v>189</v>
      </c>
      <c r="F2770">
        <v>0</v>
      </c>
      <c r="G2770">
        <v>1024.8</v>
      </c>
      <c r="H2770">
        <v>87</v>
      </c>
      <c r="I2770" s="101" t="s">
        <v>22</v>
      </c>
      <c r="J2770" s="1">
        <f>DATEVALUE(RIGHT(jaar_zip[[#This Row],[YYYYMMDD]],2)&amp;"-"&amp;MID(jaar_zip[[#This Row],[YYYYMMDD]],5,2)&amp;"-"&amp;LEFT(jaar_zip[[#This Row],[YYYYMMDD]],4))</f>
        <v>45320</v>
      </c>
      <c r="K2770" s="101" t="str">
        <f>IF(AND(VALUE(MONTH(jaar_zip[[#This Row],[Datum]]))=1,VALUE(WEEKNUM(jaar_zip[[#This Row],[Datum]],21))&gt;51),RIGHT(YEAR(jaar_zip[[#This Row],[Datum]])-1,2),RIGHT(YEAR(jaar_zip[[#This Row],[Datum]]),2))&amp;"-"&amp; TEXT(WEEKNUM(jaar_zip[[#This Row],[Datum]],21),"00")</f>
        <v>24-05</v>
      </c>
      <c r="L2770" s="101">
        <f>MONTH(jaar_zip[[#This Row],[Datum]])</f>
        <v>1</v>
      </c>
      <c r="M2770" s="101">
        <f>IF(ISNUMBER(jaar_zip[[#This Row],[etmaaltemperatuur]]),IF(jaar_zip[[#This Row],[etmaaltemperatuur]]&lt;stookgrens,stookgrens-jaar_zip[[#This Row],[etmaaltemperatuur]],0),"")</f>
        <v>12.4</v>
      </c>
      <c r="N2770" s="101">
        <f>IF(ISNUMBER(jaar_zip[[#This Row],[graaddagen]]),IF(OR(MONTH(jaar_zip[[#This Row],[Datum]])=1,MONTH(jaar_zip[[#This Row],[Datum]])=2,MONTH(jaar_zip[[#This Row],[Datum]])=11,MONTH(jaar_zip[[#This Row],[Datum]])=12),1.1,IF(OR(MONTH(jaar_zip[[#This Row],[Datum]])=3,MONTH(jaar_zip[[#This Row],[Datum]])=10),1,0.8))*jaar_zip[[#This Row],[graaddagen]],"")</f>
        <v>13.640000000000002</v>
      </c>
      <c r="O2770" s="101">
        <f>IF(ISNUMBER(jaar_zip[[#This Row],[etmaaltemperatuur]]),IF(jaar_zip[[#This Row],[etmaaltemperatuur]]&gt;stookgrens,jaar_zip[[#This Row],[etmaaltemperatuur]]-stookgrens,0),"")</f>
        <v>0</v>
      </c>
    </row>
    <row r="2771" spans="1:15" x14ac:dyDescent="0.25">
      <c r="A2771">
        <v>270</v>
      </c>
      <c r="B2771">
        <v>20240130</v>
      </c>
      <c r="C2771">
        <v>5.8</v>
      </c>
      <c r="D2771">
        <v>7</v>
      </c>
      <c r="E2771">
        <v>150</v>
      </c>
      <c r="F2771">
        <v>0.2</v>
      </c>
      <c r="G2771">
        <v>1025.7</v>
      </c>
      <c r="H2771">
        <v>92</v>
      </c>
      <c r="I2771" s="101" t="s">
        <v>22</v>
      </c>
      <c r="J2771" s="1">
        <f>DATEVALUE(RIGHT(jaar_zip[[#This Row],[YYYYMMDD]],2)&amp;"-"&amp;MID(jaar_zip[[#This Row],[YYYYMMDD]],5,2)&amp;"-"&amp;LEFT(jaar_zip[[#This Row],[YYYYMMDD]],4))</f>
        <v>45321</v>
      </c>
      <c r="K2771" s="101" t="str">
        <f>IF(AND(VALUE(MONTH(jaar_zip[[#This Row],[Datum]]))=1,VALUE(WEEKNUM(jaar_zip[[#This Row],[Datum]],21))&gt;51),RIGHT(YEAR(jaar_zip[[#This Row],[Datum]])-1,2),RIGHT(YEAR(jaar_zip[[#This Row],[Datum]]),2))&amp;"-"&amp; TEXT(WEEKNUM(jaar_zip[[#This Row],[Datum]],21),"00")</f>
        <v>24-05</v>
      </c>
      <c r="L2771" s="101">
        <f>MONTH(jaar_zip[[#This Row],[Datum]])</f>
        <v>1</v>
      </c>
      <c r="M2771" s="101">
        <f>IF(ISNUMBER(jaar_zip[[#This Row],[etmaaltemperatuur]]),IF(jaar_zip[[#This Row],[etmaaltemperatuur]]&lt;stookgrens,stookgrens-jaar_zip[[#This Row],[etmaaltemperatuur]],0),"")</f>
        <v>11</v>
      </c>
      <c r="N2771" s="101">
        <f>IF(ISNUMBER(jaar_zip[[#This Row],[graaddagen]]),IF(OR(MONTH(jaar_zip[[#This Row],[Datum]])=1,MONTH(jaar_zip[[#This Row],[Datum]])=2,MONTH(jaar_zip[[#This Row],[Datum]])=11,MONTH(jaar_zip[[#This Row],[Datum]])=12),1.1,IF(OR(MONTH(jaar_zip[[#This Row],[Datum]])=3,MONTH(jaar_zip[[#This Row],[Datum]])=10),1,0.8))*jaar_zip[[#This Row],[graaddagen]],"")</f>
        <v>12.100000000000001</v>
      </c>
      <c r="O2771" s="101">
        <f>IF(ISNUMBER(jaar_zip[[#This Row],[etmaaltemperatuur]]),IF(jaar_zip[[#This Row],[etmaaltemperatuur]]&gt;stookgrens,jaar_zip[[#This Row],[etmaaltemperatuur]]-stookgrens,0),"")</f>
        <v>0</v>
      </c>
    </row>
    <row r="2772" spans="1:15" x14ac:dyDescent="0.25">
      <c r="A2772">
        <v>270</v>
      </c>
      <c r="B2772">
        <v>20240131</v>
      </c>
      <c r="C2772">
        <v>6.5</v>
      </c>
      <c r="D2772">
        <v>5.6</v>
      </c>
      <c r="E2772">
        <v>165</v>
      </c>
      <c r="F2772">
        <v>3.7</v>
      </c>
      <c r="G2772">
        <v>1027.5</v>
      </c>
      <c r="H2772">
        <v>82</v>
      </c>
      <c r="I2772" s="101" t="s">
        <v>22</v>
      </c>
      <c r="J2772" s="1">
        <f>DATEVALUE(RIGHT(jaar_zip[[#This Row],[YYYYMMDD]],2)&amp;"-"&amp;MID(jaar_zip[[#This Row],[YYYYMMDD]],5,2)&amp;"-"&amp;LEFT(jaar_zip[[#This Row],[YYYYMMDD]],4))</f>
        <v>45322</v>
      </c>
      <c r="K2772" s="101" t="str">
        <f>IF(AND(VALUE(MONTH(jaar_zip[[#This Row],[Datum]]))=1,VALUE(WEEKNUM(jaar_zip[[#This Row],[Datum]],21))&gt;51),RIGHT(YEAR(jaar_zip[[#This Row],[Datum]])-1,2),RIGHT(YEAR(jaar_zip[[#This Row],[Datum]]),2))&amp;"-"&amp; TEXT(WEEKNUM(jaar_zip[[#This Row],[Datum]],21),"00")</f>
        <v>24-05</v>
      </c>
      <c r="L2772" s="101">
        <f>MONTH(jaar_zip[[#This Row],[Datum]])</f>
        <v>1</v>
      </c>
      <c r="M2772" s="101">
        <f>IF(ISNUMBER(jaar_zip[[#This Row],[etmaaltemperatuur]]),IF(jaar_zip[[#This Row],[etmaaltemperatuur]]&lt;stookgrens,stookgrens-jaar_zip[[#This Row],[etmaaltemperatuur]],0),"")</f>
        <v>12.4</v>
      </c>
      <c r="N2772" s="101">
        <f>IF(ISNUMBER(jaar_zip[[#This Row],[graaddagen]]),IF(OR(MONTH(jaar_zip[[#This Row],[Datum]])=1,MONTH(jaar_zip[[#This Row],[Datum]])=2,MONTH(jaar_zip[[#This Row],[Datum]])=11,MONTH(jaar_zip[[#This Row],[Datum]])=12),1.1,IF(OR(MONTH(jaar_zip[[#This Row],[Datum]])=3,MONTH(jaar_zip[[#This Row],[Datum]])=10),1,0.8))*jaar_zip[[#This Row],[graaddagen]],"")</f>
        <v>13.640000000000002</v>
      </c>
      <c r="O2772" s="101">
        <f>IF(ISNUMBER(jaar_zip[[#This Row],[etmaaltemperatuur]]),IF(jaar_zip[[#This Row],[etmaaltemperatuur]]&gt;stookgrens,jaar_zip[[#This Row],[etmaaltemperatuur]]-stookgrens,0),"")</f>
        <v>0</v>
      </c>
    </row>
    <row r="2773" spans="1:15" x14ac:dyDescent="0.25">
      <c r="A2773">
        <v>270</v>
      </c>
      <c r="B2773">
        <v>20240201</v>
      </c>
      <c r="C2773">
        <v>5.3</v>
      </c>
      <c r="D2773">
        <v>5.8</v>
      </c>
      <c r="E2773">
        <v>584</v>
      </c>
      <c r="F2773">
        <v>0.1</v>
      </c>
      <c r="G2773">
        <v>1027.7</v>
      </c>
      <c r="H2773">
        <v>88</v>
      </c>
      <c r="I2773" s="101" t="s">
        <v>22</v>
      </c>
      <c r="J2773" s="1">
        <f>DATEVALUE(RIGHT(jaar_zip[[#This Row],[YYYYMMDD]],2)&amp;"-"&amp;MID(jaar_zip[[#This Row],[YYYYMMDD]],5,2)&amp;"-"&amp;LEFT(jaar_zip[[#This Row],[YYYYMMDD]],4))</f>
        <v>45323</v>
      </c>
      <c r="K2773" s="101" t="str">
        <f>IF(AND(VALUE(MONTH(jaar_zip[[#This Row],[Datum]]))=1,VALUE(WEEKNUM(jaar_zip[[#This Row],[Datum]],21))&gt;51),RIGHT(YEAR(jaar_zip[[#This Row],[Datum]])-1,2),RIGHT(YEAR(jaar_zip[[#This Row],[Datum]]),2))&amp;"-"&amp; TEXT(WEEKNUM(jaar_zip[[#This Row],[Datum]],21),"00")</f>
        <v>24-05</v>
      </c>
      <c r="L2773" s="101">
        <f>MONTH(jaar_zip[[#This Row],[Datum]])</f>
        <v>2</v>
      </c>
      <c r="M2773" s="101">
        <f>IF(ISNUMBER(jaar_zip[[#This Row],[etmaaltemperatuur]]),IF(jaar_zip[[#This Row],[etmaaltemperatuur]]&lt;stookgrens,stookgrens-jaar_zip[[#This Row],[etmaaltemperatuur]],0),"")</f>
        <v>12.2</v>
      </c>
      <c r="N2773" s="101">
        <f>IF(ISNUMBER(jaar_zip[[#This Row],[graaddagen]]),IF(OR(MONTH(jaar_zip[[#This Row],[Datum]])=1,MONTH(jaar_zip[[#This Row],[Datum]])=2,MONTH(jaar_zip[[#This Row],[Datum]])=11,MONTH(jaar_zip[[#This Row],[Datum]])=12),1.1,IF(OR(MONTH(jaar_zip[[#This Row],[Datum]])=3,MONTH(jaar_zip[[#This Row],[Datum]])=10),1,0.8))*jaar_zip[[#This Row],[graaddagen]],"")</f>
        <v>13.42</v>
      </c>
      <c r="O2773" s="101">
        <f>IF(ISNUMBER(jaar_zip[[#This Row],[etmaaltemperatuur]]),IF(jaar_zip[[#This Row],[etmaaltemperatuur]]&gt;stookgrens,jaar_zip[[#This Row],[etmaaltemperatuur]]-stookgrens,0),"")</f>
        <v>0</v>
      </c>
    </row>
    <row r="2774" spans="1:15" x14ac:dyDescent="0.25">
      <c r="A2774">
        <v>270</v>
      </c>
      <c r="B2774">
        <v>20240202</v>
      </c>
      <c r="C2774">
        <v>8.4</v>
      </c>
      <c r="D2774">
        <v>7.6</v>
      </c>
      <c r="E2774">
        <v>272</v>
      </c>
      <c r="F2774">
        <v>-0.1</v>
      </c>
      <c r="G2774">
        <v>1023.5</v>
      </c>
      <c r="H2774">
        <v>89</v>
      </c>
      <c r="I2774" s="101" t="s">
        <v>22</v>
      </c>
      <c r="J2774" s="1">
        <f>DATEVALUE(RIGHT(jaar_zip[[#This Row],[YYYYMMDD]],2)&amp;"-"&amp;MID(jaar_zip[[#This Row],[YYYYMMDD]],5,2)&amp;"-"&amp;LEFT(jaar_zip[[#This Row],[YYYYMMDD]],4))</f>
        <v>45324</v>
      </c>
      <c r="K2774" s="101" t="str">
        <f>IF(AND(VALUE(MONTH(jaar_zip[[#This Row],[Datum]]))=1,VALUE(WEEKNUM(jaar_zip[[#This Row],[Datum]],21))&gt;51),RIGHT(YEAR(jaar_zip[[#This Row],[Datum]])-1,2),RIGHT(YEAR(jaar_zip[[#This Row],[Datum]]),2))&amp;"-"&amp; TEXT(WEEKNUM(jaar_zip[[#This Row],[Datum]],21),"00")</f>
        <v>24-05</v>
      </c>
      <c r="L2774" s="101">
        <f>MONTH(jaar_zip[[#This Row],[Datum]])</f>
        <v>2</v>
      </c>
      <c r="M2774" s="101">
        <f>IF(ISNUMBER(jaar_zip[[#This Row],[etmaaltemperatuur]]),IF(jaar_zip[[#This Row],[etmaaltemperatuur]]&lt;stookgrens,stookgrens-jaar_zip[[#This Row],[etmaaltemperatuur]],0),"")</f>
        <v>10.4</v>
      </c>
      <c r="N2774" s="101">
        <f>IF(ISNUMBER(jaar_zip[[#This Row],[graaddagen]]),IF(OR(MONTH(jaar_zip[[#This Row],[Datum]])=1,MONTH(jaar_zip[[#This Row],[Datum]])=2,MONTH(jaar_zip[[#This Row],[Datum]])=11,MONTH(jaar_zip[[#This Row],[Datum]])=12),1.1,IF(OR(MONTH(jaar_zip[[#This Row],[Datum]])=3,MONTH(jaar_zip[[#This Row],[Datum]])=10),1,0.8))*jaar_zip[[#This Row],[graaddagen]],"")</f>
        <v>11.440000000000001</v>
      </c>
      <c r="O2774" s="101">
        <f>IF(ISNUMBER(jaar_zip[[#This Row],[etmaaltemperatuur]]),IF(jaar_zip[[#This Row],[etmaaltemperatuur]]&gt;stookgrens,jaar_zip[[#This Row],[etmaaltemperatuur]]-stookgrens,0),"")</f>
        <v>0</v>
      </c>
    </row>
    <row r="2775" spans="1:15" x14ac:dyDescent="0.25">
      <c r="A2775">
        <v>270</v>
      </c>
      <c r="B2775">
        <v>20240203</v>
      </c>
      <c r="C2775">
        <v>7.8</v>
      </c>
      <c r="D2775">
        <v>8.6999999999999993</v>
      </c>
      <c r="E2775">
        <v>392</v>
      </c>
      <c r="F2775">
        <v>0</v>
      </c>
      <c r="G2775">
        <v>1021.5</v>
      </c>
      <c r="H2775">
        <v>91</v>
      </c>
      <c r="I2775" s="101" t="s">
        <v>22</v>
      </c>
      <c r="J2775" s="1">
        <f>DATEVALUE(RIGHT(jaar_zip[[#This Row],[YYYYMMDD]],2)&amp;"-"&amp;MID(jaar_zip[[#This Row],[YYYYMMDD]],5,2)&amp;"-"&amp;LEFT(jaar_zip[[#This Row],[YYYYMMDD]],4))</f>
        <v>45325</v>
      </c>
      <c r="K2775" s="101" t="str">
        <f>IF(AND(VALUE(MONTH(jaar_zip[[#This Row],[Datum]]))=1,VALUE(WEEKNUM(jaar_zip[[#This Row],[Datum]],21))&gt;51),RIGHT(YEAR(jaar_zip[[#This Row],[Datum]])-1,2),RIGHT(YEAR(jaar_zip[[#This Row],[Datum]]),2))&amp;"-"&amp; TEXT(WEEKNUM(jaar_zip[[#This Row],[Datum]],21),"00")</f>
        <v>24-05</v>
      </c>
      <c r="L2775" s="101">
        <f>MONTH(jaar_zip[[#This Row],[Datum]])</f>
        <v>2</v>
      </c>
      <c r="M2775" s="101">
        <f>IF(ISNUMBER(jaar_zip[[#This Row],[etmaaltemperatuur]]),IF(jaar_zip[[#This Row],[etmaaltemperatuur]]&lt;stookgrens,stookgrens-jaar_zip[[#This Row],[etmaaltemperatuur]],0),"")</f>
        <v>9.3000000000000007</v>
      </c>
      <c r="N2775" s="101">
        <f>IF(ISNUMBER(jaar_zip[[#This Row],[graaddagen]]),IF(OR(MONTH(jaar_zip[[#This Row],[Datum]])=1,MONTH(jaar_zip[[#This Row],[Datum]])=2,MONTH(jaar_zip[[#This Row],[Datum]])=11,MONTH(jaar_zip[[#This Row],[Datum]])=12),1.1,IF(OR(MONTH(jaar_zip[[#This Row],[Datum]])=3,MONTH(jaar_zip[[#This Row],[Datum]])=10),1,0.8))*jaar_zip[[#This Row],[graaddagen]],"")</f>
        <v>10.230000000000002</v>
      </c>
      <c r="O2775" s="101">
        <f>IF(ISNUMBER(jaar_zip[[#This Row],[etmaaltemperatuur]]),IF(jaar_zip[[#This Row],[etmaaltemperatuur]]&gt;stookgrens,jaar_zip[[#This Row],[etmaaltemperatuur]]-stookgrens,0),"")</f>
        <v>0</v>
      </c>
    </row>
    <row r="2776" spans="1:15" x14ac:dyDescent="0.25">
      <c r="A2776">
        <v>270</v>
      </c>
      <c r="B2776">
        <v>20240204</v>
      </c>
      <c r="C2776">
        <v>9.1999999999999993</v>
      </c>
      <c r="D2776">
        <v>8.4</v>
      </c>
      <c r="E2776">
        <v>249</v>
      </c>
      <c r="F2776">
        <v>1.3</v>
      </c>
      <c r="G2776">
        <v>1016.9</v>
      </c>
      <c r="H2776">
        <v>86</v>
      </c>
      <c r="I2776" s="101" t="s">
        <v>22</v>
      </c>
      <c r="J2776" s="1">
        <f>DATEVALUE(RIGHT(jaar_zip[[#This Row],[YYYYMMDD]],2)&amp;"-"&amp;MID(jaar_zip[[#This Row],[YYYYMMDD]],5,2)&amp;"-"&amp;LEFT(jaar_zip[[#This Row],[YYYYMMDD]],4))</f>
        <v>45326</v>
      </c>
      <c r="K2776" s="101" t="str">
        <f>IF(AND(VALUE(MONTH(jaar_zip[[#This Row],[Datum]]))=1,VALUE(WEEKNUM(jaar_zip[[#This Row],[Datum]],21))&gt;51),RIGHT(YEAR(jaar_zip[[#This Row],[Datum]])-1,2),RIGHT(YEAR(jaar_zip[[#This Row],[Datum]]),2))&amp;"-"&amp; TEXT(WEEKNUM(jaar_zip[[#This Row],[Datum]],21),"00")</f>
        <v>24-05</v>
      </c>
      <c r="L2776" s="101">
        <f>MONTH(jaar_zip[[#This Row],[Datum]])</f>
        <v>2</v>
      </c>
      <c r="M2776" s="101">
        <f>IF(ISNUMBER(jaar_zip[[#This Row],[etmaaltemperatuur]]),IF(jaar_zip[[#This Row],[etmaaltemperatuur]]&lt;stookgrens,stookgrens-jaar_zip[[#This Row],[etmaaltemperatuur]],0),"")</f>
        <v>9.6</v>
      </c>
      <c r="N2776" s="101">
        <f>IF(ISNUMBER(jaar_zip[[#This Row],[graaddagen]]),IF(OR(MONTH(jaar_zip[[#This Row],[Datum]])=1,MONTH(jaar_zip[[#This Row],[Datum]])=2,MONTH(jaar_zip[[#This Row],[Datum]])=11,MONTH(jaar_zip[[#This Row],[Datum]])=12),1.1,IF(OR(MONTH(jaar_zip[[#This Row],[Datum]])=3,MONTH(jaar_zip[[#This Row],[Datum]])=10),1,0.8))*jaar_zip[[#This Row],[graaddagen]],"")</f>
        <v>10.56</v>
      </c>
      <c r="O2776" s="101">
        <f>IF(ISNUMBER(jaar_zip[[#This Row],[etmaaltemperatuur]]),IF(jaar_zip[[#This Row],[etmaaltemperatuur]]&gt;stookgrens,jaar_zip[[#This Row],[etmaaltemperatuur]]-stookgrens,0),"")</f>
        <v>0</v>
      </c>
    </row>
    <row r="2777" spans="1:15" x14ac:dyDescent="0.25">
      <c r="A2777">
        <v>270</v>
      </c>
      <c r="B2777">
        <v>20240205</v>
      </c>
      <c r="C2777">
        <v>11.2</v>
      </c>
      <c r="D2777">
        <v>8.8000000000000007</v>
      </c>
      <c r="E2777">
        <v>175</v>
      </c>
      <c r="F2777">
        <v>0</v>
      </c>
      <c r="G2777">
        <v>1013</v>
      </c>
      <c r="H2777">
        <v>85</v>
      </c>
      <c r="I2777" s="101" t="s">
        <v>22</v>
      </c>
      <c r="J2777" s="1">
        <f>DATEVALUE(RIGHT(jaar_zip[[#This Row],[YYYYMMDD]],2)&amp;"-"&amp;MID(jaar_zip[[#This Row],[YYYYMMDD]],5,2)&amp;"-"&amp;LEFT(jaar_zip[[#This Row],[YYYYMMDD]],4))</f>
        <v>45327</v>
      </c>
      <c r="K2777" s="101" t="str">
        <f>IF(AND(VALUE(MONTH(jaar_zip[[#This Row],[Datum]]))=1,VALUE(WEEKNUM(jaar_zip[[#This Row],[Datum]],21))&gt;51),RIGHT(YEAR(jaar_zip[[#This Row],[Datum]])-1,2),RIGHT(YEAR(jaar_zip[[#This Row],[Datum]]),2))&amp;"-"&amp; TEXT(WEEKNUM(jaar_zip[[#This Row],[Datum]],21),"00")</f>
        <v>24-06</v>
      </c>
      <c r="L2777" s="101">
        <f>MONTH(jaar_zip[[#This Row],[Datum]])</f>
        <v>2</v>
      </c>
      <c r="M2777" s="101">
        <f>IF(ISNUMBER(jaar_zip[[#This Row],[etmaaltemperatuur]]),IF(jaar_zip[[#This Row],[etmaaltemperatuur]]&lt;stookgrens,stookgrens-jaar_zip[[#This Row],[etmaaltemperatuur]],0),"")</f>
        <v>9.1999999999999993</v>
      </c>
      <c r="N2777" s="101">
        <f>IF(ISNUMBER(jaar_zip[[#This Row],[graaddagen]]),IF(OR(MONTH(jaar_zip[[#This Row],[Datum]])=1,MONTH(jaar_zip[[#This Row],[Datum]])=2,MONTH(jaar_zip[[#This Row],[Datum]])=11,MONTH(jaar_zip[[#This Row],[Datum]])=12),1.1,IF(OR(MONTH(jaar_zip[[#This Row],[Datum]])=3,MONTH(jaar_zip[[#This Row],[Datum]])=10),1,0.8))*jaar_zip[[#This Row],[graaddagen]],"")</f>
        <v>10.119999999999999</v>
      </c>
      <c r="O2777" s="101">
        <f>IF(ISNUMBER(jaar_zip[[#This Row],[etmaaltemperatuur]]),IF(jaar_zip[[#This Row],[etmaaltemperatuur]]&gt;stookgrens,jaar_zip[[#This Row],[etmaaltemperatuur]]-stookgrens,0),"")</f>
        <v>0</v>
      </c>
    </row>
    <row r="2778" spans="1:15" x14ac:dyDescent="0.25">
      <c r="A2778">
        <v>270</v>
      </c>
      <c r="B2778">
        <v>20240206</v>
      </c>
      <c r="C2778">
        <v>11.2</v>
      </c>
      <c r="D2778">
        <v>9.1</v>
      </c>
      <c r="E2778">
        <v>233</v>
      </c>
      <c r="F2778">
        <v>6.8</v>
      </c>
      <c r="G2778">
        <v>1003.2</v>
      </c>
      <c r="H2778">
        <v>84</v>
      </c>
      <c r="I2778" s="101" t="s">
        <v>22</v>
      </c>
      <c r="J2778" s="1">
        <f>DATEVALUE(RIGHT(jaar_zip[[#This Row],[YYYYMMDD]],2)&amp;"-"&amp;MID(jaar_zip[[#This Row],[YYYYMMDD]],5,2)&amp;"-"&amp;LEFT(jaar_zip[[#This Row],[YYYYMMDD]],4))</f>
        <v>45328</v>
      </c>
      <c r="K2778" s="101" t="str">
        <f>IF(AND(VALUE(MONTH(jaar_zip[[#This Row],[Datum]]))=1,VALUE(WEEKNUM(jaar_zip[[#This Row],[Datum]],21))&gt;51),RIGHT(YEAR(jaar_zip[[#This Row],[Datum]])-1,2),RIGHT(YEAR(jaar_zip[[#This Row],[Datum]]),2))&amp;"-"&amp; TEXT(WEEKNUM(jaar_zip[[#This Row],[Datum]],21),"00")</f>
        <v>24-06</v>
      </c>
      <c r="L2778" s="101">
        <f>MONTH(jaar_zip[[#This Row],[Datum]])</f>
        <v>2</v>
      </c>
      <c r="M2778" s="101">
        <f>IF(ISNUMBER(jaar_zip[[#This Row],[etmaaltemperatuur]]),IF(jaar_zip[[#This Row],[etmaaltemperatuur]]&lt;stookgrens,stookgrens-jaar_zip[[#This Row],[etmaaltemperatuur]],0),"")</f>
        <v>8.9</v>
      </c>
      <c r="N2778" s="101">
        <f>IF(ISNUMBER(jaar_zip[[#This Row],[graaddagen]]),IF(OR(MONTH(jaar_zip[[#This Row],[Datum]])=1,MONTH(jaar_zip[[#This Row],[Datum]])=2,MONTH(jaar_zip[[#This Row],[Datum]])=11,MONTH(jaar_zip[[#This Row],[Datum]])=12),1.1,IF(OR(MONTH(jaar_zip[[#This Row],[Datum]])=3,MONTH(jaar_zip[[#This Row],[Datum]])=10),1,0.8))*jaar_zip[[#This Row],[graaddagen]],"")</f>
        <v>9.7900000000000009</v>
      </c>
      <c r="O2778" s="101">
        <f>IF(ISNUMBER(jaar_zip[[#This Row],[etmaaltemperatuur]]),IF(jaar_zip[[#This Row],[etmaaltemperatuur]]&gt;stookgrens,jaar_zip[[#This Row],[etmaaltemperatuur]]-stookgrens,0),"")</f>
        <v>0</v>
      </c>
    </row>
    <row r="2779" spans="1:15" x14ac:dyDescent="0.25">
      <c r="A2779">
        <v>270</v>
      </c>
      <c r="B2779">
        <v>20240207</v>
      </c>
      <c r="C2779">
        <v>3.2</v>
      </c>
      <c r="D2779">
        <v>3.7</v>
      </c>
      <c r="E2779">
        <v>485</v>
      </c>
      <c r="F2779">
        <v>0</v>
      </c>
      <c r="G2779">
        <v>1004.8</v>
      </c>
      <c r="H2779">
        <v>78</v>
      </c>
      <c r="I2779" s="101" t="s">
        <v>22</v>
      </c>
      <c r="J2779" s="1">
        <f>DATEVALUE(RIGHT(jaar_zip[[#This Row],[YYYYMMDD]],2)&amp;"-"&amp;MID(jaar_zip[[#This Row],[YYYYMMDD]],5,2)&amp;"-"&amp;LEFT(jaar_zip[[#This Row],[YYYYMMDD]],4))</f>
        <v>45329</v>
      </c>
      <c r="K2779" s="101" t="str">
        <f>IF(AND(VALUE(MONTH(jaar_zip[[#This Row],[Datum]]))=1,VALUE(WEEKNUM(jaar_zip[[#This Row],[Datum]],21))&gt;51),RIGHT(YEAR(jaar_zip[[#This Row],[Datum]])-1,2),RIGHT(YEAR(jaar_zip[[#This Row],[Datum]]),2))&amp;"-"&amp; TEXT(WEEKNUM(jaar_zip[[#This Row],[Datum]],21),"00")</f>
        <v>24-06</v>
      </c>
      <c r="L2779" s="101">
        <f>MONTH(jaar_zip[[#This Row],[Datum]])</f>
        <v>2</v>
      </c>
      <c r="M2779" s="101">
        <f>IF(ISNUMBER(jaar_zip[[#This Row],[etmaaltemperatuur]]),IF(jaar_zip[[#This Row],[etmaaltemperatuur]]&lt;stookgrens,stookgrens-jaar_zip[[#This Row],[etmaaltemperatuur]],0),"")</f>
        <v>14.3</v>
      </c>
      <c r="N2779" s="101">
        <f>IF(ISNUMBER(jaar_zip[[#This Row],[graaddagen]]),IF(OR(MONTH(jaar_zip[[#This Row],[Datum]])=1,MONTH(jaar_zip[[#This Row],[Datum]])=2,MONTH(jaar_zip[[#This Row],[Datum]])=11,MONTH(jaar_zip[[#This Row],[Datum]])=12),1.1,IF(OR(MONTH(jaar_zip[[#This Row],[Datum]])=3,MONTH(jaar_zip[[#This Row],[Datum]])=10),1,0.8))*jaar_zip[[#This Row],[graaddagen]],"")</f>
        <v>15.730000000000002</v>
      </c>
      <c r="O2779" s="101">
        <f>IF(ISNUMBER(jaar_zip[[#This Row],[etmaaltemperatuur]]),IF(jaar_zip[[#This Row],[etmaaltemperatuur]]&gt;stookgrens,jaar_zip[[#This Row],[etmaaltemperatuur]]-stookgrens,0),"")</f>
        <v>0</v>
      </c>
    </row>
    <row r="2780" spans="1:15" x14ac:dyDescent="0.25">
      <c r="A2780">
        <v>270</v>
      </c>
      <c r="B2780">
        <v>20240208</v>
      </c>
      <c r="C2780">
        <v>3.9</v>
      </c>
      <c r="D2780">
        <v>1.3</v>
      </c>
      <c r="E2780">
        <v>171</v>
      </c>
      <c r="F2780">
        <v>7.4</v>
      </c>
      <c r="G2780">
        <v>997.9</v>
      </c>
      <c r="H2780">
        <v>92</v>
      </c>
      <c r="I2780" s="101" t="s">
        <v>22</v>
      </c>
      <c r="J2780" s="1">
        <f>DATEVALUE(RIGHT(jaar_zip[[#This Row],[YYYYMMDD]],2)&amp;"-"&amp;MID(jaar_zip[[#This Row],[YYYYMMDD]],5,2)&amp;"-"&amp;LEFT(jaar_zip[[#This Row],[YYYYMMDD]],4))</f>
        <v>45330</v>
      </c>
      <c r="K2780" s="101" t="str">
        <f>IF(AND(VALUE(MONTH(jaar_zip[[#This Row],[Datum]]))=1,VALUE(WEEKNUM(jaar_zip[[#This Row],[Datum]],21))&gt;51),RIGHT(YEAR(jaar_zip[[#This Row],[Datum]])-1,2),RIGHT(YEAR(jaar_zip[[#This Row],[Datum]]),2))&amp;"-"&amp; TEXT(WEEKNUM(jaar_zip[[#This Row],[Datum]],21),"00")</f>
        <v>24-06</v>
      </c>
      <c r="L2780" s="101">
        <f>MONTH(jaar_zip[[#This Row],[Datum]])</f>
        <v>2</v>
      </c>
      <c r="M2780" s="101">
        <f>IF(ISNUMBER(jaar_zip[[#This Row],[etmaaltemperatuur]]),IF(jaar_zip[[#This Row],[etmaaltemperatuur]]&lt;stookgrens,stookgrens-jaar_zip[[#This Row],[etmaaltemperatuur]],0),"")</f>
        <v>16.7</v>
      </c>
      <c r="N2780" s="101">
        <f>IF(ISNUMBER(jaar_zip[[#This Row],[graaddagen]]),IF(OR(MONTH(jaar_zip[[#This Row],[Datum]])=1,MONTH(jaar_zip[[#This Row],[Datum]])=2,MONTH(jaar_zip[[#This Row],[Datum]])=11,MONTH(jaar_zip[[#This Row],[Datum]])=12),1.1,IF(OR(MONTH(jaar_zip[[#This Row],[Datum]])=3,MONTH(jaar_zip[[#This Row],[Datum]])=10),1,0.8))*jaar_zip[[#This Row],[graaddagen]],"")</f>
        <v>18.37</v>
      </c>
      <c r="O2780" s="101">
        <f>IF(ISNUMBER(jaar_zip[[#This Row],[etmaaltemperatuur]]),IF(jaar_zip[[#This Row],[etmaaltemperatuur]]&gt;stookgrens,jaar_zip[[#This Row],[etmaaltemperatuur]]-stookgrens,0),"")</f>
        <v>0</v>
      </c>
    </row>
    <row r="2781" spans="1:15" x14ac:dyDescent="0.25">
      <c r="A2781">
        <v>270</v>
      </c>
      <c r="B2781">
        <v>20240209</v>
      </c>
      <c r="C2781">
        <v>5.6</v>
      </c>
      <c r="D2781">
        <v>7.6</v>
      </c>
      <c r="E2781">
        <v>184</v>
      </c>
      <c r="F2781">
        <v>8</v>
      </c>
      <c r="G2781">
        <v>983.5</v>
      </c>
      <c r="H2781">
        <v>93</v>
      </c>
      <c r="I2781" s="101" t="s">
        <v>22</v>
      </c>
      <c r="J2781" s="1">
        <f>DATEVALUE(RIGHT(jaar_zip[[#This Row],[YYYYMMDD]],2)&amp;"-"&amp;MID(jaar_zip[[#This Row],[YYYYMMDD]],5,2)&amp;"-"&amp;LEFT(jaar_zip[[#This Row],[YYYYMMDD]],4))</f>
        <v>45331</v>
      </c>
      <c r="K2781" s="101" t="str">
        <f>IF(AND(VALUE(MONTH(jaar_zip[[#This Row],[Datum]]))=1,VALUE(WEEKNUM(jaar_zip[[#This Row],[Datum]],21))&gt;51),RIGHT(YEAR(jaar_zip[[#This Row],[Datum]])-1,2),RIGHT(YEAR(jaar_zip[[#This Row],[Datum]]),2))&amp;"-"&amp; TEXT(WEEKNUM(jaar_zip[[#This Row],[Datum]],21),"00")</f>
        <v>24-06</v>
      </c>
      <c r="L2781" s="101">
        <f>MONTH(jaar_zip[[#This Row],[Datum]])</f>
        <v>2</v>
      </c>
      <c r="M2781" s="101">
        <f>IF(ISNUMBER(jaar_zip[[#This Row],[etmaaltemperatuur]]),IF(jaar_zip[[#This Row],[etmaaltemperatuur]]&lt;stookgrens,stookgrens-jaar_zip[[#This Row],[etmaaltemperatuur]],0),"")</f>
        <v>10.4</v>
      </c>
      <c r="N2781" s="101">
        <f>IF(ISNUMBER(jaar_zip[[#This Row],[graaddagen]]),IF(OR(MONTH(jaar_zip[[#This Row],[Datum]])=1,MONTH(jaar_zip[[#This Row],[Datum]])=2,MONTH(jaar_zip[[#This Row],[Datum]])=11,MONTH(jaar_zip[[#This Row],[Datum]])=12),1.1,IF(OR(MONTH(jaar_zip[[#This Row],[Datum]])=3,MONTH(jaar_zip[[#This Row],[Datum]])=10),1,0.8))*jaar_zip[[#This Row],[graaddagen]],"")</f>
        <v>11.440000000000001</v>
      </c>
      <c r="O2781" s="101">
        <f>IF(ISNUMBER(jaar_zip[[#This Row],[etmaaltemperatuur]]),IF(jaar_zip[[#This Row],[etmaaltemperatuur]]&gt;stookgrens,jaar_zip[[#This Row],[etmaaltemperatuur]]-stookgrens,0),"")</f>
        <v>0</v>
      </c>
    </row>
    <row r="2782" spans="1:15" x14ac:dyDescent="0.25">
      <c r="A2782">
        <v>270</v>
      </c>
      <c r="B2782">
        <v>20240210</v>
      </c>
      <c r="C2782">
        <v>3.7</v>
      </c>
      <c r="D2782">
        <v>9.8000000000000007</v>
      </c>
      <c r="E2782">
        <v>345</v>
      </c>
      <c r="F2782">
        <v>0.4</v>
      </c>
      <c r="G2782">
        <v>987</v>
      </c>
      <c r="H2782">
        <v>92</v>
      </c>
      <c r="I2782" s="101" t="s">
        <v>22</v>
      </c>
      <c r="J2782" s="1">
        <f>DATEVALUE(RIGHT(jaar_zip[[#This Row],[YYYYMMDD]],2)&amp;"-"&amp;MID(jaar_zip[[#This Row],[YYYYMMDD]],5,2)&amp;"-"&amp;LEFT(jaar_zip[[#This Row],[YYYYMMDD]],4))</f>
        <v>45332</v>
      </c>
      <c r="K2782" s="101" t="str">
        <f>IF(AND(VALUE(MONTH(jaar_zip[[#This Row],[Datum]]))=1,VALUE(WEEKNUM(jaar_zip[[#This Row],[Datum]],21))&gt;51),RIGHT(YEAR(jaar_zip[[#This Row],[Datum]])-1,2),RIGHT(YEAR(jaar_zip[[#This Row],[Datum]]),2))&amp;"-"&amp; TEXT(WEEKNUM(jaar_zip[[#This Row],[Datum]],21),"00")</f>
        <v>24-06</v>
      </c>
      <c r="L2782" s="101">
        <f>MONTH(jaar_zip[[#This Row],[Datum]])</f>
        <v>2</v>
      </c>
      <c r="M2782" s="101">
        <f>IF(ISNUMBER(jaar_zip[[#This Row],[etmaaltemperatuur]]),IF(jaar_zip[[#This Row],[etmaaltemperatuur]]&lt;stookgrens,stookgrens-jaar_zip[[#This Row],[etmaaltemperatuur]],0),"")</f>
        <v>8.1999999999999993</v>
      </c>
      <c r="N2782" s="101">
        <f>IF(ISNUMBER(jaar_zip[[#This Row],[graaddagen]]),IF(OR(MONTH(jaar_zip[[#This Row],[Datum]])=1,MONTH(jaar_zip[[#This Row],[Datum]])=2,MONTH(jaar_zip[[#This Row],[Datum]])=11,MONTH(jaar_zip[[#This Row],[Datum]])=12),1.1,IF(OR(MONTH(jaar_zip[[#This Row],[Datum]])=3,MONTH(jaar_zip[[#This Row],[Datum]])=10),1,0.8))*jaar_zip[[#This Row],[graaddagen]],"")</f>
        <v>9.02</v>
      </c>
      <c r="O2782" s="101">
        <f>IF(ISNUMBER(jaar_zip[[#This Row],[etmaaltemperatuur]]),IF(jaar_zip[[#This Row],[etmaaltemperatuur]]&gt;stookgrens,jaar_zip[[#This Row],[etmaaltemperatuur]]-stookgrens,0),"")</f>
        <v>0</v>
      </c>
    </row>
    <row r="2783" spans="1:15" x14ac:dyDescent="0.25">
      <c r="A2783">
        <v>270</v>
      </c>
      <c r="B2783">
        <v>20240211</v>
      </c>
      <c r="C2783">
        <v>3.8</v>
      </c>
      <c r="D2783">
        <v>8.1</v>
      </c>
      <c r="E2783">
        <v>173</v>
      </c>
      <c r="F2783">
        <v>0.9</v>
      </c>
      <c r="G2783">
        <v>990.4</v>
      </c>
      <c r="H2783">
        <v>95</v>
      </c>
      <c r="I2783" s="101" t="s">
        <v>22</v>
      </c>
      <c r="J2783" s="1">
        <f>DATEVALUE(RIGHT(jaar_zip[[#This Row],[YYYYMMDD]],2)&amp;"-"&amp;MID(jaar_zip[[#This Row],[YYYYMMDD]],5,2)&amp;"-"&amp;LEFT(jaar_zip[[#This Row],[YYYYMMDD]],4))</f>
        <v>45333</v>
      </c>
      <c r="K2783" s="101" t="str">
        <f>IF(AND(VALUE(MONTH(jaar_zip[[#This Row],[Datum]]))=1,VALUE(WEEKNUM(jaar_zip[[#This Row],[Datum]],21))&gt;51),RIGHT(YEAR(jaar_zip[[#This Row],[Datum]])-1,2),RIGHT(YEAR(jaar_zip[[#This Row],[Datum]]),2))&amp;"-"&amp; TEXT(WEEKNUM(jaar_zip[[#This Row],[Datum]],21),"00")</f>
        <v>24-06</v>
      </c>
      <c r="L2783" s="101">
        <f>MONTH(jaar_zip[[#This Row],[Datum]])</f>
        <v>2</v>
      </c>
      <c r="M2783" s="101">
        <f>IF(ISNUMBER(jaar_zip[[#This Row],[etmaaltemperatuur]]),IF(jaar_zip[[#This Row],[etmaaltemperatuur]]&lt;stookgrens,stookgrens-jaar_zip[[#This Row],[etmaaltemperatuur]],0),"")</f>
        <v>9.9</v>
      </c>
      <c r="N2783" s="101">
        <f>IF(ISNUMBER(jaar_zip[[#This Row],[graaddagen]]),IF(OR(MONTH(jaar_zip[[#This Row],[Datum]])=1,MONTH(jaar_zip[[#This Row],[Datum]])=2,MONTH(jaar_zip[[#This Row],[Datum]])=11,MONTH(jaar_zip[[#This Row],[Datum]])=12),1.1,IF(OR(MONTH(jaar_zip[[#This Row],[Datum]])=3,MONTH(jaar_zip[[#This Row],[Datum]])=10),1,0.8))*jaar_zip[[#This Row],[graaddagen]],"")</f>
        <v>10.89</v>
      </c>
      <c r="O2783" s="101">
        <f>IF(ISNUMBER(jaar_zip[[#This Row],[etmaaltemperatuur]]),IF(jaar_zip[[#This Row],[etmaaltemperatuur]]&gt;stookgrens,jaar_zip[[#This Row],[etmaaltemperatuur]]-stookgrens,0),"")</f>
        <v>0</v>
      </c>
    </row>
    <row r="2784" spans="1:15" x14ac:dyDescent="0.25">
      <c r="A2784">
        <v>270</v>
      </c>
      <c r="B2784">
        <v>20240212</v>
      </c>
      <c r="C2784">
        <v>4.0999999999999996</v>
      </c>
      <c r="D2784">
        <v>6.5</v>
      </c>
      <c r="E2784">
        <v>400</v>
      </c>
      <c r="F2784">
        <v>-0.1</v>
      </c>
      <c r="G2784">
        <v>1003.4</v>
      </c>
      <c r="H2784">
        <v>91</v>
      </c>
      <c r="I2784" s="101" t="s">
        <v>22</v>
      </c>
      <c r="J2784" s="1">
        <f>DATEVALUE(RIGHT(jaar_zip[[#This Row],[YYYYMMDD]],2)&amp;"-"&amp;MID(jaar_zip[[#This Row],[YYYYMMDD]],5,2)&amp;"-"&amp;LEFT(jaar_zip[[#This Row],[YYYYMMDD]],4))</f>
        <v>45334</v>
      </c>
      <c r="K2784" s="101" t="str">
        <f>IF(AND(VALUE(MONTH(jaar_zip[[#This Row],[Datum]]))=1,VALUE(WEEKNUM(jaar_zip[[#This Row],[Datum]],21))&gt;51),RIGHT(YEAR(jaar_zip[[#This Row],[Datum]])-1,2),RIGHT(YEAR(jaar_zip[[#This Row],[Datum]]),2))&amp;"-"&amp; TEXT(WEEKNUM(jaar_zip[[#This Row],[Datum]],21),"00")</f>
        <v>24-07</v>
      </c>
      <c r="L2784" s="101">
        <f>MONTH(jaar_zip[[#This Row],[Datum]])</f>
        <v>2</v>
      </c>
      <c r="M2784" s="101">
        <f>IF(ISNUMBER(jaar_zip[[#This Row],[etmaaltemperatuur]]),IF(jaar_zip[[#This Row],[etmaaltemperatuur]]&lt;stookgrens,stookgrens-jaar_zip[[#This Row],[etmaaltemperatuur]],0),"")</f>
        <v>11.5</v>
      </c>
      <c r="N2784" s="101">
        <f>IF(ISNUMBER(jaar_zip[[#This Row],[graaddagen]]),IF(OR(MONTH(jaar_zip[[#This Row],[Datum]])=1,MONTH(jaar_zip[[#This Row],[Datum]])=2,MONTH(jaar_zip[[#This Row],[Datum]])=11,MONTH(jaar_zip[[#This Row],[Datum]])=12),1.1,IF(OR(MONTH(jaar_zip[[#This Row],[Datum]])=3,MONTH(jaar_zip[[#This Row],[Datum]])=10),1,0.8))*jaar_zip[[#This Row],[graaddagen]],"")</f>
        <v>12.65</v>
      </c>
      <c r="O2784" s="101">
        <f>IF(ISNUMBER(jaar_zip[[#This Row],[etmaaltemperatuur]]),IF(jaar_zip[[#This Row],[etmaaltemperatuur]]&gt;stookgrens,jaar_zip[[#This Row],[etmaaltemperatuur]]-stookgrens,0),"")</f>
        <v>0</v>
      </c>
    </row>
    <row r="2785" spans="1:15" x14ac:dyDescent="0.25">
      <c r="A2785">
        <v>270</v>
      </c>
      <c r="B2785">
        <v>20240213</v>
      </c>
      <c r="C2785">
        <v>5.7</v>
      </c>
      <c r="D2785">
        <v>6.6</v>
      </c>
      <c r="E2785">
        <v>459</v>
      </c>
      <c r="F2785">
        <v>3.9</v>
      </c>
      <c r="G2785">
        <v>1013.1</v>
      </c>
      <c r="H2785">
        <v>89</v>
      </c>
      <c r="I2785" s="101" t="s">
        <v>22</v>
      </c>
      <c r="J2785" s="1">
        <f>DATEVALUE(RIGHT(jaar_zip[[#This Row],[YYYYMMDD]],2)&amp;"-"&amp;MID(jaar_zip[[#This Row],[YYYYMMDD]],5,2)&amp;"-"&amp;LEFT(jaar_zip[[#This Row],[YYYYMMDD]],4))</f>
        <v>45335</v>
      </c>
      <c r="K2785" s="101" t="str">
        <f>IF(AND(VALUE(MONTH(jaar_zip[[#This Row],[Datum]]))=1,VALUE(WEEKNUM(jaar_zip[[#This Row],[Datum]],21))&gt;51),RIGHT(YEAR(jaar_zip[[#This Row],[Datum]])-1,2),RIGHT(YEAR(jaar_zip[[#This Row],[Datum]]),2))&amp;"-"&amp; TEXT(WEEKNUM(jaar_zip[[#This Row],[Datum]],21),"00")</f>
        <v>24-07</v>
      </c>
      <c r="L2785" s="101">
        <f>MONTH(jaar_zip[[#This Row],[Datum]])</f>
        <v>2</v>
      </c>
      <c r="M2785" s="101">
        <f>IF(ISNUMBER(jaar_zip[[#This Row],[etmaaltemperatuur]]),IF(jaar_zip[[#This Row],[etmaaltemperatuur]]&lt;stookgrens,stookgrens-jaar_zip[[#This Row],[etmaaltemperatuur]],0),"")</f>
        <v>11.4</v>
      </c>
      <c r="N2785" s="101">
        <f>IF(ISNUMBER(jaar_zip[[#This Row],[graaddagen]]),IF(OR(MONTH(jaar_zip[[#This Row],[Datum]])=1,MONTH(jaar_zip[[#This Row],[Datum]])=2,MONTH(jaar_zip[[#This Row],[Datum]])=11,MONTH(jaar_zip[[#This Row],[Datum]])=12),1.1,IF(OR(MONTH(jaar_zip[[#This Row],[Datum]])=3,MONTH(jaar_zip[[#This Row],[Datum]])=10),1,0.8))*jaar_zip[[#This Row],[graaddagen]],"")</f>
        <v>12.540000000000001</v>
      </c>
      <c r="O2785" s="101">
        <f>IF(ISNUMBER(jaar_zip[[#This Row],[etmaaltemperatuur]]),IF(jaar_zip[[#This Row],[etmaaltemperatuur]]&gt;stookgrens,jaar_zip[[#This Row],[etmaaltemperatuur]]-stookgrens,0),"")</f>
        <v>0</v>
      </c>
    </row>
    <row r="2786" spans="1:15" x14ac:dyDescent="0.25">
      <c r="A2786">
        <v>270</v>
      </c>
      <c r="B2786">
        <v>20240214</v>
      </c>
      <c r="C2786">
        <v>6.3</v>
      </c>
      <c r="D2786">
        <v>9.9</v>
      </c>
      <c r="E2786">
        <v>138</v>
      </c>
      <c r="F2786">
        <v>8.4</v>
      </c>
      <c r="G2786">
        <v>1012.1</v>
      </c>
      <c r="H2786">
        <v>97</v>
      </c>
      <c r="I2786" s="101" t="s">
        <v>22</v>
      </c>
      <c r="J2786" s="1">
        <f>DATEVALUE(RIGHT(jaar_zip[[#This Row],[YYYYMMDD]],2)&amp;"-"&amp;MID(jaar_zip[[#This Row],[YYYYMMDD]],5,2)&amp;"-"&amp;LEFT(jaar_zip[[#This Row],[YYYYMMDD]],4))</f>
        <v>45336</v>
      </c>
      <c r="K2786" s="101" t="str">
        <f>IF(AND(VALUE(MONTH(jaar_zip[[#This Row],[Datum]]))=1,VALUE(WEEKNUM(jaar_zip[[#This Row],[Datum]],21))&gt;51),RIGHT(YEAR(jaar_zip[[#This Row],[Datum]])-1,2),RIGHT(YEAR(jaar_zip[[#This Row],[Datum]]),2))&amp;"-"&amp; TEXT(WEEKNUM(jaar_zip[[#This Row],[Datum]],21),"00")</f>
        <v>24-07</v>
      </c>
      <c r="L2786" s="101">
        <f>MONTH(jaar_zip[[#This Row],[Datum]])</f>
        <v>2</v>
      </c>
      <c r="M2786" s="101">
        <f>IF(ISNUMBER(jaar_zip[[#This Row],[etmaaltemperatuur]]),IF(jaar_zip[[#This Row],[etmaaltemperatuur]]&lt;stookgrens,stookgrens-jaar_zip[[#This Row],[etmaaltemperatuur]],0),"")</f>
        <v>8.1</v>
      </c>
      <c r="N2786" s="101">
        <f>IF(ISNUMBER(jaar_zip[[#This Row],[graaddagen]]),IF(OR(MONTH(jaar_zip[[#This Row],[Datum]])=1,MONTH(jaar_zip[[#This Row],[Datum]])=2,MONTH(jaar_zip[[#This Row],[Datum]])=11,MONTH(jaar_zip[[#This Row],[Datum]])=12),1.1,IF(OR(MONTH(jaar_zip[[#This Row],[Datum]])=3,MONTH(jaar_zip[[#This Row],[Datum]])=10),1,0.8))*jaar_zip[[#This Row],[graaddagen]],"")</f>
        <v>8.91</v>
      </c>
      <c r="O2786" s="101">
        <f>IF(ISNUMBER(jaar_zip[[#This Row],[etmaaltemperatuur]]),IF(jaar_zip[[#This Row],[etmaaltemperatuur]]&gt;stookgrens,jaar_zip[[#This Row],[etmaaltemperatuur]]-stookgrens,0),"")</f>
        <v>0</v>
      </c>
    </row>
    <row r="2787" spans="1:15" x14ac:dyDescent="0.25">
      <c r="A2787">
        <v>270</v>
      </c>
      <c r="B2787">
        <v>20240215</v>
      </c>
      <c r="C2787">
        <v>5</v>
      </c>
      <c r="D2787">
        <v>11.7</v>
      </c>
      <c r="E2787">
        <v>166</v>
      </c>
      <c r="F2787">
        <v>0.7</v>
      </c>
      <c r="G2787">
        <v>1011.7</v>
      </c>
      <c r="H2787">
        <v>94</v>
      </c>
      <c r="I2787" s="101" t="s">
        <v>22</v>
      </c>
      <c r="J2787" s="1">
        <f>DATEVALUE(RIGHT(jaar_zip[[#This Row],[YYYYMMDD]],2)&amp;"-"&amp;MID(jaar_zip[[#This Row],[YYYYMMDD]],5,2)&amp;"-"&amp;LEFT(jaar_zip[[#This Row],[YYYYMMDD]],4))</f>
        <v>45337</v>
      </c>
      <c r="K2787" s="101" t="str">
        <f>IF(AND(VALUE(MONTH(jaar_zip[[#This Row],[Datum]]))=1,VALUE(WEEKNUM(jaar_zip[[#This Row],[Datum]],21))&gt;51),RIGHT(YEAR(jaar_zip[[#This Row],[Datum]])-1,2),RIGHT(YEAR(jaar_zip[[#This Row],[Datum]]),2))&amp;"-"&amp; TEXT(WEEKNUM(jaar_zip[[#This Row],[Datum]],21),"00")</f>
        <v>24-07</v>
      </c>
      <c r="L2787" s="101">
        <f>MONTH(jaar_zip[[#This Row],[Datum]])</f>
        <v>2</v>
      </c>
      <c r="M2787" s="101">
        <f>IF(ISNUMBER(jaar_zip[[#This Row],[etmaaltemperatuur]]),IF(jaar_zip[[#This Row],[etmaaltemperatuur]]&lt;stookgrens,stookgrens-jaar_zip[[#This Row],[etmaaltemperatuur]],0),"")</f>
        <v>6.3000000000000007</v>
      </c>
      <c r="N2787" s="101">
        <f>IF(ISNUMBER(jaar_zip[[#This Row],[graaddagen]]),IF(OR(MONTH(jaar_zip[[#This Row],[Datum]])=1,MONTH(jaar_zip[[#This Row],[Datum]])=2,MONTH(jaar_zip[[#This Row],[Datum]])=11,MONTH(jaar_zip[[#This Row],[Datum]])=12),1.1,IF(OR(MONTH(jaar_zip[[#This Row],[Datum]])=3,MONTH(jaar_zip[[#This Row],[Datum]])=10),1,0.8))*jaar_zip[[#This Row],[graaddagen]],"")</f>
        <v>6.9300000000000015</v>
      </c>
      <c r="O2787" s="101">
        <f>IF(ISNUMBER(jaar_zip[[#This Row],[etmaaltemperatuur]]),IF(jaar_zip[[#This Row],[etmaaltemperatuur]]&gt;stookgrens,jaar_zip[[#This Row],[etmaaltemperatuur]]-stookgrens,0),"")</f>
        <v>0</v>
      </c>
    </row>
    <row r="2788" spans="1:15" x14ac:dyDescent="0.25">
      <c r="A2788">
        <v>270</v>
      </c>
      <c r="B2788">
        <v>20240216</v>
      </c>
      <c r="C2788">
        <v>4.9000000000000004</v>
      </c>
      <c r="D2788">
        <v>9.6</v>
      </c>
      <c r="E2788">
        <v>202</v>
      </c>
      <c r="F2788">
        <v>0.6</v>
      </c>
      <c r="G2788">
        <v>1012.7</v>
      </c>
      <c r="H2788">
        <v>92</v>
      </c>
      <c r="I2788" s="101" t="s">
        <v>22</v>
      </c>
      <c r="J2788" s="1">
        <f>DATEVALUE(RIGHT(jaar_zip[[#This Row],[YYYYMMDD]],2)&amp;"-"&amp;MID(jaar_zip[[#This Row],[YYYYMMDD]],5,2)&amp;"-"&amp;LEFT(jaar_zip[[#This Row],[YYYYMMDD]],4))</f>
        <v>45338</v>
      </c>
      <c r="K2788" s="101" t="str">
        <f>IF(AND(VALUE(MONTH(jaar_zip[[#This Row],[Datum]]))=1,VALUE(WEEKNUM(jaar_zip[[#This Row],[Datum]],21))&gt;51),RIGHT(YEAR(jaar_zip[[#This Row],[Datum]])-1,2),RIGHT(YEAR(jaar_zip[[#This Row],[Datum]]),2))&amp;"-"&amp; TEXT(WEEKNUM(jaar_zip[[#This Row],[Datum]],21),"00")</f>
        <v>24-07</v>
      </c>
      <c r="L2788" s="101">
        <f>MONTH(jaar_zip[[#This Row],[Datum]])</f>
        <v>2</v>
      </c>
      <c r="M2788" s="101">
        <f>IF(ISNUMBER(jaar_zip[[#This Row],[etmaaltemperatuur]]),IF(jaar_zip[[#This Row],[etmaaltemperatuur]]&lt;stookgrens,stookgrens-jaar_zip[[#This Row],[etmaaltemperatuur]],0),"")</f>
        <v>8.4</v>
      </c>
      <c r="N2788" s="101">
        <f>IF(ISNUMBER(jaar_zip[[#This Row],[graaddagen]]),IF(OR(MONTH(jaar_zip[[#This Row],[Datum]])=1,MONTH(jaar_zip[[#This Row],[Datum]])=2,MONTH(jaar_zip[[#This Row],[Datum]])=11,MONTH(jaar_zip[[#This Row],[Datum]])=12),1.1,IF(OR(MONTH(jaar_zip[[#This Row],[Datum]])=3,MONTH(jaar_zip[[#This Row],[Datum]])=10),1,0.8))*jaar_zip[[#This Row],[graaddagen]],"")</f>
        <v>9.240000000000002</v>
      </c>
      <c r="O2788" s="101">
        <f>IF(ISNUMBER(jaar_zip[[#This Row],[etmaaltemperatuur]]),IF(jaar_zip[[#This Row],[etmaaltemperatuur]]&gt;stookgrens,jaar_zip[[#This Row],[etmaaltemperatuur]]-stookgrens,0),"")</f>
        <v>0</v>
      </c>
    </row>
    <row r="2789" spans="1:15" x14ac:dyDescent="0.25">
      <c r="A2789">
        <v>270</v>
      </c>
      <c r="B2789">
        <v>20240217</v>
      </c>
      <c r="C2789">
        <v>3.1</v>
      </c>
      <c r="D2789">
        <v>8.1</v>
      </c>
      <c r="E2789">
        <v>533</v>
      </c>
      <c r="F2789">
        <v>0.1</v>
      </c>
      <c r="G2789">
        <v>1029.4000000000001</v>
      </c>
      <c r="H2789">
        <v>91</v>
      </c>
      <c r="I2789" s="101" t="s">
        <v>22</v>
      </c>
      <c r="J2789" s="1">
        <f>DATEVALUE(RIGHT(jaar_zip[[#This Row],[YYYYMMDD]],2)&amp;"-"&amp;MID(jaar_zip[[#This Row],[YYYYMMDD]],5,2)&amp;"-"&amp;LEFT(jaar_zip[[#This Row],[YYYYMMDD]],4))</f>
        <v>45339</v>
      </c>
      <c r="K2789" s="101" t="str">
        <f>IF(AND(VALUE(MONTH(jaar_zip[[#This Row],[Datum]]))=1,VALUE(WEEKNUM(jaar_zip[[#This Row],[Datum]],21))&gt;51),RIGHT(YEAR(jaar_zip[[#This Row],[Datum]])-1,2),RIGHT(YEAR(jaar_zip[[#This Row],[Datum]]),2))&amp;"-"&amp; TEXT(WEEKNUM(jaar_zip[[#This Row],[Datum]],21),"00")</f>
        <v>24-07</v>
      </c>
      <c r="L2789" s="101">
        <f>MONTH(jaar_zip[[#This Row],[Datum]])</f>
        <v>2</v>
      </c>
      <c r="M2789" s="101">
        <f>IF(ISNUMBER(jaar_zip[[#This Row],[etmaaltemperatuur]]),IF(jaar_zip[[#This Row],[etmaaltemperatuur]]&lt;stookgrens,stookgrens-jaar_zip[[#This Row],[etmaaltemperatuur]],0),"")</f>
        <v>9.9</v>
      </c>
      <c r="N2789" s="101">
        <f>IF(ISNUMBER(jaar_zip[[#This Row],[graaddagen]]),IF(OR(MONTH(jaar_zip[[#This Row],[Datum]])=1,MONTH(jaar_zip[[#This Row],[Datum]])=2,MONTH(jaar_zip[[#This Row],[Datum]])=11,MONTH(jaar_zip[[#This Row],[Datum]])=12),1.1,IF(OR(MONTH(jaar_zip[[#This Row],[Datum]])=3,MONTH(jaar_zip[[#This Row],[Datum]])=10),1,0.8))*jaar_zip[[#This Row],[graaddagen]],"")</f>
        <v>10.89</v>
      </c>
      <c r="O2789" s="101">
        <f>IF(ISNUMBER(jaar_zip[[#This Row],[etmaaltemperatuur]]),IF(jaar_zip[[#This Row],[etmaaltemperatuur]]&gt;stookgrens,jaar_zip[[#This Row],[etmaaltemperatuur]]-stookgrens,0),"")</f>
        <v>0</v>
      </c>
    </row>
    <row r="2790" spans="1:15" x14ac:dyDescent="0.25">
      <c r="A2790">
        <v>270</v>
      </c>
      <c r="B2790">
        <v>20240218</v>
      </c>
      <c r="C2790">
        <v>7.5</v>
      </c>
      <c r="D2790">
        <v>8.8000000000000007</v>
      </c>
      <c r="E2790">
        <v>97</v>
      </c>
      <c r="F2790">
        <v>26.3</v>
      </c>
      <c r="G2790">
        <v>1021.7</v>
      </c>
      <c r="H2790">
        <v>94</v>
      </c>
      <c r="I2790" s="101" t="s">
        <v>22</v>
      </c>
      <c r="J2790" s="1">
        <f>DATEVALUE(RIGHT(jaar_zip[[#This Row],[YYYYMMDD]],2)&amp;"-"&amp;MID(jaar_zip[[#This Row],[YYYYMMDD]],5,2)&amp;"-"&amp;LEFT(jaar_zip[[#This Row],[YYYYMMDD]],4))</f>
        <v>45340</v>
      </c>
      <c r="K2790" s="101" t="str">
        <f>IF(AND(VALUE(MONTH(jaar_zip[[#This Row],[Datum]]))=1,VALUE(WEEKNUM(jaar_zip[[#This Row],[Datum]],21))&gt;51),RIGHT(YEAR(jaar_zip[[#This Row],[Datum]])-1,2),RIGHT(YEAR(jaar_zip[[#This Row],[Datum]]),2))&amp;"-"&amp; TEXT(WEEKNUM(jaar_zip[[#This Row],[Datum]],21),"00")</f>
        <v>24-07</v>
      </c>
      <c r="L2790" s="101">
        <f>MONTH(jaar_zip[[#This Row],[Datum]])</f>
        <v>2</v>
      </c>
      <c r="M2790" s="101">
        <f>IF(ISNUMBER(jaar_zip[[#This Row],[etmaaltemperatuur]]),IF(jaar_zip[[#This Row],[etmaaltemperatuur]]&lt;stookgrens,stookgrens-jaar_zip[[#This Row],[etmaaltemperatuur]],0),"")</f>
        <v>9.1999999999999993</v>
      </c>
      <c r="N2790" s="101">
        <f>IF(ISNUMBER(jaar_zip[[#This Row],[graaddagen]]),IF(OR(MONTH(jaar_zip[[#This Row],[Datum]])=1,MONTH(jaar_zip[[#This Row],[Datum]])=2,MONTH(jaar_zip[[#This Row],[Datum]])=11,MONTH(jaar_zip[[#This Row],[Datum]])=12),1.1,IF(OR(MONTH(jaar_zip[[#This Row],[Datum]])=3,MONTH(jaar_zip[[#This Row],[Datum]])=10),1,0.8))*jaar_zip[[#This Row],[graaddagen]],"")</f>
        <v>10.119999999999999</v>
      </c>
      <c r="O2790" s="101">
        <f>IF(ISNUMBER(jaar_zip[[#This Row],[etmaaltemperatuur]]),IF(jaar_zip[[#This Row],[etmaaltemperatuur]]&gt;stookgrens,jaar_zip[[#This Row],[etmaaltemperatuur]]-stookgrens,0),"")</f>
        <v>0</v>
      </c>
    </row>
    <row r="2791" spans="1:15" x14ac:dyDescent="0.25">
      <c r="A2791">
        <v>270</v>
      </c>
      <c r="B2791">
        <v>20240219</v>
      </c>
      <c r="C2791">
        <v>5.4</v>
      </c>
      <c r="D2791">
        <v>8.1</v>
      </c>
      <c r="E2791">
        <v>221</v>
      </c>
      <c r="F2791">
        <v>0.4</v>
      </c>
      <c r="G2791">
        <v>1024.0999999999999</v>
      </c>
      <c r="H2791">
        <v>92</v>
      </c>
      <c r="I2791" s="101" t="s">
        <v>22</v>
      </c>
      <c r="J2791" s="1">
        <f>DATEVALUE(RIGHT(jaar_zip[[#This Row],[YYYYMMDD]],2)&amp;"-"&amp;MID(jaar_zip[[#This Row],[YYYYMMDD]],5,2)&amp;"-"&amp;LEFT(jaar_zip[[#This Row],[YYYYMMDD]],4))</f>
        <v>45341</v>
      </c>
      <c r="K2791" s="101" t="str">
        <f>IF(AND(VALUE(MONTH(jaar_zip[[#This Row],[Datum]]))=1,VALUE(WEEKNUM(jaar_zip[[#This Row],[Datum]],21))&gt;51),RIGHT(YEAR(jaar_zip[[#This Row],[Datum]])-1,2),RIGHT(YEAR(jaar_zip[[#This Row],[Datum]]),2))&amp;"-"&amp; TEXT(WEEKNUM(jaar_zip[[#This Row],[Datum]],21),"00")</f>
        <v>24-08</v>
      </c>
      <c r="L2791" s="101">
        <f>MONTH(jaar_zip[[#This Row],[Datum]])</f>
        <v>2</v>
      </c>
      <c r="M2791" s="101">
        <f>IF(ISNUMBER(jaar_zip[[#This Row],[etmaaltemperatuur]]),IF(jaar_zip[[#This Row],[etmaaltemperatuur]]&lt;stookgrens,stookgrens-jaar_zip[[#This Row],[etmaaltemperatuur]],0),"")</f>
        <v>9.9</v>
      </c>
      <c r="N2791" s="101">
        <f>IF(ISNUMBER(jaar_zip[[#This Row],[graaddagen]]),IF(OR(MONTH(jaar_zip[[#This Row],[Datum]])=1,MONTH(jaar_zip[[#This Row],[Datum]])=2,MONTH(jaar_zip[[#This Row],[Datum]])=11,MONTH(jaar_zip[[#This Row],[Datum]])=12),1.1,IF(OR(MONTH(jaar_zip[[#This Row],[Datum]])=3,MONTH(jaar_zip[[#This Row],[Datum]])=10),1,0.8))*jaar_zip[[#This Row],[graaddagen]],"")</f>
        <v>10.89</v>
      </c>
      <c r="O2791" s="101">
        <f>IF(ISNUMBER(jaar_zip[[#This Row],[etmaaltemperatuur]]),IF(jaar_zip[[#This Row],[etmaaltemperatuur]]&gt;stookgrens,jaar_zip[[#This Row],[etmaaltemperatuur]]-stookgrens,0),"")</f>
        <v>0</v>
      </c>
    </row>
    <row r="2792" spans="1:15" x14ac:dyDescent="0.25">
      <c r="A2792">
        <v>270</v>
      </c>
      <c r="B2792">
        <v>20240220</v>
      </c>
      <c r="C2792">
        <v>6</v>
      </c>
      <c r="D2792">
        <v>8.1</v>
      </c>
      <c r="E2792">
        <v>396</v>
      </c>
      <c r="F2792">
        <v>0.5</v>
      </c>
      <c r="G2792">
        <v>1023.1</v>
      </c>
      <c r="H2792">
        <v>91</v>
      </c>
      <c r="I2792" s="101" t="s">
        <v>22</v>
      </c>
      <c r="J2792" s="1">
        <f>DATEVALUE(RIGHT(jaar_zip[[#This Row],[YYYYMMDD]],2)&amp;"-"&amp;MID(jaar_zip[[#This Row],[YYYYMMDD]],5,2)&amp;"-"&amp;LEFT(jaar_zip[[#This Row],[YYYYMMDD]],4))</f>
        <v>45342</v>
      </c>
      <c r="K2792" s="101" t="str">
        <f>IF(AND(VALUE(MONTH(jaar_zip[[#This Row],[Datum]]))=1,VALUE(WEEKNUM(jaar_zip[[#This Row],[Datum]],21))&gt;51),RIGHT(YEAR(jaar_zip[[#This Row],[Datum]])-1,2),RIGHT(YEAR(jaar_zip[[#This Row],[Datum]]),2))&amp;"-"&amp; TEXT(WEEKNUM(jaar_zip[[#This Row],[Datum]],21),"00")</f>
        <v>24-08</v>
      </c>
      <c r="L2792" s="101">
        <f>MONTH(jaar_zip[[#This Row],[Datum]])</f>
        <v>2</v>
      </c>
      <c r="M2792" s="101">
        <f>IF(ISNUMBER(jaar_zip[[#This Row],[etmaaltemperatuur]]),IF(jaar_zip[[#This Row],[etmaaltemperatuur]]&lt;stookgrens,stookgrens-jaar_zip[[#This Row],[etmaaltemperatuur]],0),"")</f>
        <v>9.9</v>
      </c>
      <c r="N2792" s="101">
        <f>IF(ISNUMBER(jaar_zip[[#This Row],[graaddagen]]),IF(OR(MONTH(jaar_zip[[#This Row],[Datum]])=1,MONTH(jaar_zip[[#This Row],[Datum]])=2,MONTH(jaar_zip[[#This Row],[Datum]])=11,MONTH(jaar_zip[[#This Row],[Datum]])=12),1.1,IF(OR(MONTH(jaar_zip[[#This Row],[Datum]])=3,MONTH(jaar_zip[[#This Row],[Datum]])=10),1,0.8))*jaar_zip[[#This Row],[graaddagen]],"")</f>
        <v>10.89</v>
      </c>
      <c r="O2792" s="101">
        <f>IF(ISNUMBER(jaar_zip[[#This Row],[etmaaltemperatuur]]),IF(jaar_zip[[#This Row],[etmaaltemperatuur]]&gt;stookgrens,jaar_zip[[#This Row],[etmaaltemperatuur]]-stookgrens,0),"")</f>
        <v>0</v>
      </c>
    </row>
    <row r="2793" spans="1:15" x14ac:dyDescent="0.25">
      <c r="A2793">
        <v>270</v>
      </c>
      <c r="B2793">
        <v>20240221</v>
      </c>
      <c r="C2793">
        <v>7.4</v>
      </c>
      <c r="D2793">
        <v>8.8000000000000007</v>
      </c>
      <c r="E2793">
        <v>214</v>
      </c>
      <c r="F2793">
        <v>7.7</v>
      </c>
      <c r="G2793">
        <v>1008.1</v>
      </c>
      <c r="H2793">
        <v>92</v>
      </c>
      <c r="I2793" s="101" t="s">
        <v>22</v>
      </c>
      <c r="J2793" s="1">
        <f>DATEVALUE(RIGHT(jaar_zip[[#This Row],[YYYYMMDD]],2)&amp;"-"&amp;MID(jaar_zip[[#This Row],[YYYYMMDD]],5,2)&amp;"-"&amp;LEFT(jaar_zip[[#This Row],[YYYYMMDD]],4))</f>
        <v>45343</v>
      </c>
      <c r="K2793" s="101" t="str">
        <f>IF(AND(VALUE(MONTH(jaar_zip[[#This Row],[Datum]]))=1,VALUE(WEEKNUM(jaar_zip[[#This Row],[Datum]],21))&gt;51),RIGHT(YEAR(jaar_zip[[#This Row],[Datum]])-1,2),RIGHT(YEAR(jaar_zip[[#This Row],[Datum]]),2))&amp;"-"&amp; TEXT(WEEKNUM(jaar_zip[[#This Row],[Datum]],21),"00")</f>
        <v>24-08</v>
      </c>
      <c r="L2793" s="101">
        <f>MONTH(jaar_zip[[#This Row],[Datum]])</f>
        <v>2</v>
      </c>
      <c r="M2793" s="101">
        <f>IF(ISNUMBER(jaar_zip[[#This Row],[etmaaltemperatuur]]),IF(jaar_zip[[#This Row],[etmaaltemperatuur]]&lt;stookgrens,stookgrens-jaar_zip[[#This Row],[etmaaltemperatuur]],0),"")</f>
        <v>9.1999999999999993</v>
      </c>
      <c r="N2793" s="101">
        <f>IF(ISNUMBER(jaar_zip[[#This Row],[graaddagen]]),IF(OR(MONTH(jaar_zip[[#This Row],[Datum]])=1,MONTH(jaar_zip[[#This Row],[Datum]])=2,MONTH(jaar_zip[[#This Row],[Datum]])=11,MONTH(jaar_zip[[#This Row],[Datum]])=12),1.1,IF(OR(MONTH(jaar_zip[[#This Row],[Datum]])=3,MONTH(jaar_zip[[#This Row],[Datum]])=10),1,0.8))*jaar_zip[[#This Row],[graaddagen]],"")</f>
        <v>10.119999999999999</v>
      </c>
      <c r="O2793" s="101">
        <f>IF(ISNUMBER(jaar_zip[[#This Row],[etmaaltemperatuur]]),IF(jaar_zip[[#This Row],[etmaaltemperatuur]]&gt;stookgrens,jaar_zip[[#This Row],[etmaaltemperatuur]]-stookgrens,0),"")</f>
        <v>0</v>
      </c>
    </row>
    <row r="2794" spans="1:15" x14ac:dyDescent="0.25">
      <c r="A2794">
        <v>270</v>
      </c>
      <c r="B2794">
        <v>20240222</v>
      </c>
      <c r="C2794">
        <v>7.7</v>
      </c>
      <c r="D2794">
        <v>9.4</v>
      </c>
      <c r="E2794">
        <v>467</v>
      </c>
      <c r="F2794">
        <v>3.3</v>
      </c>
      <c r="G2794">
        <v>983.7</v>
      </c>
      <c r="H2794">
        <v>91</v>
      </c>
      <c r="I2794" s="101" t="s">
        <v>22</v>
      </c>
      <c r="J2794" s="1">
        <f>DATEVALUE(RIGHT(jaar_zip[[#This Row],[YYYYMMDD]],2)&amp;"-"&amp;MID(jaar_zip[[#This Row],[YYYYMMDD]],5,2)&amp;"-"&amp;LEFT(jaar_zip[[#This Row],[YYYYMMDD]],4))</f>
        <v>45344</v>
      </c>
      <c r="K2794" s="101" t="str">
        <f>IF(AND(VALUE(MONTH(jaar_zip[[#This Row],[Datum]]))=1,VALUE(WEEKNUM(jaar_zip[[#This Row],[Datum]],21))&gt;51),RIGHT(YEAR(jaar_zip[[#This Row],[Datum]])-1,2),RIGHT(YEAR(jaar_zip[[#This Row],[Datum]]),2))&amp;"-"&amp; TEXT(WEEKNUM(jaar_zip[[#This Row],[Datum]],21),"00")</f>
        <v>24-08</v>
      </c>
      <c r="L2794" s="101">
        <f>MONTH(jaar_zip[[#This Row],[Datum]])</f>
        <v>2</v>
      </c>
      <c r="M2794" s="101">
        <f>IF(ISNUMBER(jaar_zip[[#This Row],[etmaaltemperatuur]]),IF(jaar_zip[[#This Row],[etmaaltemperatuur]]&lt;stookgrens,stookgrens-jaar_zip[[#This Row],[etmaaltemperatuur]],0),"")</f>
        <v>8.6</v>
      </c>
      <c r="N2794" s="101">
        <f>IF(ISNUMBER(jaar_zip[[#This Row],[graaddagen]]),IF(OR(MONTH(jaar_zip[[#This Row],[Datum]])=1,MONTH(jaar_zip[[#This Row],[Datum]])=2,MONTH(jaar_zip[[#This Row],[Datum]])=11,MONTH(jaar_zip[[#This Row],[Datum]])=12),1.1,IF(OR(MONTH(jaar_zip[[#This Row],[Datum]])=3,MONTH(jaar_zip[[#This Row],[Datum]])=10),1,0.8))*jaar_zip[[#This Row],[graaddagen]],"")</f>
        <v>9.4600000000000009</v>
      </c>
      <c r="O2794" s="101">
        <f>IF(ISNUMBER(jaar_zip[[#This Row],[etmaaltemperatuur]]),IF(jaar_zip[[#This Row],[etmaaltemperatuur]]&gt;stookgrens,jaar_zip[[#This Row],[etmaaltemperatuur]]-stookgrens,0),"")</f>
        <v>0</v>
      </c>
    </row>
    <row r="2795" spans="1:15" x14ac:dyDescent="0.25">
      <c r="A2795">
        <v>270</v>
      </c>
      <c r="B2795">
        <v>20240223</v>
      </c>
      <c r="C2795">
        <v>7.7</v>
      </c>
      <c r="D2795">
        <v>5.9</v>
      </c>
      <c r="E2795">
        <v>394</v>
      </c>
      <c r="F2795">
        <v>3.4</v>
      </c>
      <c r="G2795">
        <v>988.2</v>
      </c>
      <c r="H2795">
        <v>83</v>
      </c>
      <c r="I2795" s="101" t="s">
        <v>22</v>
      </c>
      <c r="J2795" s="1">
        <f>DATEVALUE(RIGHT(jaar_zip[[#This Row],[YYYYMMDD]],2)&amp;"-"&amp;MID(jaar_zip[[#This Row],[YYYYMMDD]],5,2)&amp;"-"&amp;LEFT(jaar_zip[[#This Row],[YYYYMMDD]],4))</f>
        <v>45345</v>
      </c>
      <c r="K2795" s="101" t="str">
        <f>IF(AND(VALUE(MONTH(jaar_zip[[#This Row],[Datum]]))=1,VALUE(WEEKNUM(jaar_zip[[#This Row],[Datum]],21))&gt;51),RIGHT(YEAR(jaar_zip[[#This Row],[Datum]])-1,2),RIGHT(YEAR(jaar_zip[[#This Row],[Datum]]),2))&amp;"-"&amp; TEXT(WEEKNUM(jaar_zip[[#This Row],[Datum]],21),"00")</f>
        <v>24-08</v>
      </c>
      <c r="L2795" s="101">
        <f>MONTH(jaar_zip[[#This Row],[Datum]])</f>
        <v>2</v>
      </c>
      <c r="M2795" s="101">
        <f>IF(ISNUMBER(jaar_zip[[#This Row],[etmaaltemperatuur]]),IF(jaar_zip[[#This Row],[etmaaltemperatuur]]&lt;stookgrens,stookgrens-jaar_zip[[#This Row],[etmaaltemperatuur]],0),"")</f>
        <v>12.1</v>
      </c>
      <c r="N2795" s="101">
        <f>IF(ISNUMBER(jaar_zip[[#This Row],[graaddagen]]),IF(OR(MONTH(jaar_zip[[#This Row],[Datum]])=1,MONTH(jaar_zip[[#This Row],[Datum]])=2,MONTH(jaar_zip[[#This Row],[Datum]])=11,MONTH(jaar_zip[[#This Row],[Datum]])=12),1.1,IF(OR(MONTH(jaar_zip[[#This Row],[Datum]])=3,MONTH(jaar_zip[[#This Row],[Datum]])=10),1,0.8))*jaar_zip[[#This Row],[graaddagen]],"")</f>
        <v>13.31</v>
      </c>
      <c r="O2795" s="101">
        <f>IF(ISNUMBER(jaar_zip[[#This Row],[etmaaltemperatuur]]),IF(jaar_zip[[#This Row],[etmaaltemperatuur]]&gt;stookgrens,jaar_zip[[#This Row],[etmaaltemperatuur]]-stookgrens,0),"")</f>
        <v>0</v>
      </c>
    </row>
    <row r="2796" spans="1:15" x14ac:dyDescent="0.25">
      <c r="A2796">
        <v>270</v>
      </c>
      <c r="B2796">
        <v>20240224</v>
      </c>
      <c r="C2796">
        <v>4.7</v>
      </c>
      <c r="D2796">
        <v>4.7</v>
      </c>
      <c r="E2796">
        <v>397</v>
      </c>
      <c r="F2796">
        <v>3.3</v>
      </c>
      <c r="G2796">
        <v>997.2</v>
      </c>
      <c r="H2796">
        <v>89</v>
      </c>
      <c r="I2796" s="101" t="s">
        <v>22</v>
      </c>
      <c r="J2796" s="1">
        <f>DATEVALUE(RIGHT(jaar_zip[[#This Row],[YYYYMMDD]],2)&amp;"-"&amp;MID(jaar_zip[[#This Row],[YYYYMMDD]],5,2)&amp;"-"&amp;LEFT(jaar_zip[[#This Row],[YYYYMMDD]],4))</f>
        <v>45346</v>
      </c>
      <c r="K2796" s="101" t="str">
        <f>IF(AND(VALUE(MONTH(jaar_zip[[#This Row],[Datum]]))=1,VALUE(WEEKNUM(jaar_zip[[#This Row],[Datum]],21))&gt;51),RIGHT(YEAR(jaar_zip[[#This Row],[Datum]])-1,2),RIGHT(YEAR(jaar_zip[[#This Row],[Datum]]),2))&amp;"-"&amp; TEXT(WEEKNUM(jaar_zip[[#This Row],[Datum]],21),"00")</f>
        <v>24-08</v>
      </c>
      <c r="L2796" s="101">
        <f>MONTH(jaar_zip[[#This Row],[Datum]])</f>
        <v>2</v>
      </c>
      <c r="M2796" s="101">
        <f>IF(ISNUMBER(jaar_zip[[#This Row],[etmaaltemperatuur]]),IF(jaar_zip[[#This Row],[etmaaltemperatuur]]&lt;stookgrens,stookgrens-jaar_zip[[#This Row],[etmaaltemperatuur]],0),"")</f>
        <v>13.3</v>
      </c>
      <c r="N2796" s="101">
        <f>IF(ISNUMBER(jaar_zip[[#This Row],[graaddagen]]),IF(OR(MONTH(jaar_zip[[#This Row],[Datum]])=1,MONTH(jaar_zip[[#This Row],[Datum]])=2,MONTH(jaar_zip[[#This Row],[Datum]])=11,MONTH(jaar_zip[[#This Row],[Datum]])=12),1.1,IF(OR(MONTH(jaar_zip[[#This Row],[Datum]])=3,MONTH(jaar_zip[[#This Row],[Datum]])=10),1,0.8))*jaar_zip[[#This Row],[graaddagen]],"")</f>
        <v>14.630000000000003</v>
      </c>
      <c r="O2796" s="101">
        <f>IF(ISNUMBER(jaar_zip[[#This Row],[etmaaltemperatuur]]),IF(jaar_zip[[#This Row],[etmaaltemperatuur]]&gt;stookgrens,jaar_zip[[#This Row],[etmaaltemperatuur]]-stookgrens,0),"")</f>
        <v>0</v>
      </c>
    </row>
    <row r="2797" spans="1:15" x14ac:dyDescent="0.25">
      <c r="A2797">
        <v>270</v>
      </c>
      <c r="B2797">
        <v>20240225</v>
      </c>
      <c r="C2797">
        <v>2.6</v>
      </c>
      <c r="D2797">
        <v>5</v>
      </c>
      <c r="E2797">
        <v>421</v>
      </c>
      <c r="F2797">
        <v>5.6</v>
      </c>
      <c r="G2797">
        <v>1000.5</v>
      </c>
      <c r="H2797">
        <v>91</v>
      </c>
      <c r="I2797" s="101" t="s">
        <v>22</v>
      </c>
      <c r="J2797" s="1">
        <f>DATEVALUE(RIGHT(jaar_zip[[#This Row],[YYYYMMDD]],2)&amp;"-"&amp;MID(jaar_zip[[#This Row],[YYYYMMDD]],5,2)&amp;"-"&amp;LEFT(jaar_zip[[#This Row],[YYYYMMDD]],4))</f>
        <v>45347</v>
      </c>
      <c r="K2797" s="101" t="str">
        <f>IF(AND(VALUE(MONTH(jaar_zip[[#This Row],[Datum]]))=1,VALUE(WEEKNUM(jaar_zip[[#This Row],[Datum]],21))&gt;51),RIGHT(YEAR(jaar_zip[[#This Row],[Datum]])-1,2),RIGHT(YEAR(jaar_zip[[#This Row],[Datum]]),2))&amp;"-"&amp; TEXT(WEEKNUM(jaar_zip[[#This Row],[Datum]],21),"00")</f>
        <v>24-08</v>
      </c>
      <c r="L2797" s="101">
        <f>MONTH(jaar_zip[[#This Row],[Datum]])</f>
        <v>2</v>
      </c>
      <c r="M2797" s="101">
        <f>IF(ISNUMBER(jaar_zip[[#This Row],[etmaaltemperatuur]]),IF(jaar_zip[[#This Row],[etmaaltemperatuur]]&lt;stookgrens,stookgrens-jaar_zip[[#This Row],[etmaaltemperatuur]],0),"")</f>
        <v>13</v>
      </c>
      <c r="N2797" s="101">
        <f>IF(ISNUMBER(jaar_zip[[#This Row],[graaddagen]]),IF(OR(MONTH(jaar_zip[[#This Row],[Datum]])=1,MONTH(jaar_zip[[#This Row],[Datum]])=2,MONTH(jaar_zip[[#This Row],[Datum]])=11,MONTH(jaar_zip[[#This Row],[Datum]])=12),1.1,IF(OR(MONTH(jaar_zip[[#This Row],[Datum]])=3,MONTH(jaar_zip[[#This Row],[Datum]])=10),1,0.8))*jaar_zip[[#This Row],[graaddagen]],"")</f>
        <v>14.3</v>
      </c>
      <c r="O2797" s="101">
        <f>IF(ISNUMBER(jaar_zip[[#This Row],[etmaaltemperatuur]]),IF(jaar_zip[[#This Row],[etmaaltemperatuur]]&gt;stookgrens,jaar_zip[[#This Row],[etmaaltemperatuur]]-stookgrens,0),"")</f>
        <v>0</v>
      </c>
    </row>
    <row r="2798" spans="1:15" x14ac:dyDescent="0.25">
      <c r="A2798">
        <v>270</v>
      </c>
      <c r="B2798">
        <v>20240226</v>
      </c>
      <c r="C2798">
        <v>6.8</v>
      </c>
      <c r="D2798">
        <v>4.5</v>
      </c>
      <c r="E2798">
        <v>412</v>
      </c>
      <c r="F2798">
        <v>0</v>
      </c>
      <c r="G2798">
        <v>1010.1</v>
      </c>
      <c r="H2798">
        <v>84</v>
      </c>
      <c r="I2798" s="101" t="s">
        <v>22</v>
      </c>
      <c r="J2798" s="1">
        <f>DATEVALUE(RIGHT(jaar_zip[[#This Row],[YYYYMMDD]],2)&amp;"-"&amp;MID(jaar_zip[[#This Row],[YYYYMMDD]],5,2)&amp;"-"&amp;LEFT(jaar_zip[[#This Row],[YYYYMMDD]],4))</f>
        <v>45348</v>
      </c>
      <c r="K2798" s="101" t="str">
        <f>IF(AND(VALUE(MONTH(jaar_zip[[#This Row],[Datum]]))=1,VALUE(WEEKNUM(jaar_zip[[#This Row],[Datum]],21))&gt;51),RIGHT(YEAR(jaar_zip[[#This Row],[Datum]])-1,2),RIGHT(YEAR(jaar_zip[[#This Row],[Datum]]),2))&amp;"-"&amp; TEXT(WEEKNUM(jaar_zip[[#This Row],[Datum]],21),"00")</f>
        <v>24-09</v>
      </c>
      <c r="L2798" s="101">
        <f>MONTH(jaar_zip[[#This Row],[Datum]])</f>
        <v>2</v>
      </c>
      <c r="M2798" s="101">
        <f>IF(ISNUMBER(jaar_zip[[#This Row],[etmaaltemperatuur]]),IF(jaar_zip[[#This Row],[etmaaltemperatuur]]&lt;stookgrens,stookgrens-jaar_zip[[#This Row],[etmaaltemperatuur]],0),"")</f>
        <v>13.5</v>
      </c>
      <c r="N2798" s="101">
        <f>IF(ISNUMBER(jaar_zip[[#This Row],[graaddagen]]),IF(OR(MONTH(jaar_zip[[#This Row],[Datum]])=1,MONTH(jaar_zip[[#This Row],[Datum]])=2,MONTH(jaar_zip[[#This Row],[Datum]])=11,MONTH(jaar_zip[[#This Row],[Datum]])=12),1.1,IF(OR(MONTH(jaar_zip[[#This Row],[Datum]])=3,MONTH(jaar_zip[[#This Row],[Datum]])=10),1,0.8))*jaar_zip[[#This Row],[graaddagen]],"")</f>
        <v>14.850000000000001</v>
      </c>
      <c r="O2798" s="101">
        <f>IF(ISNUMBER(jaar_zip[[#This Row],[etmaaltemperatuur]]),IF(jaar_zip[[#This Row],[etmaaltemperatuur]]&gt;stookgrens,jaar_zip[[#This Row],[etmaaltemperatuur]]-stookgrens,0),"")</f>
        <v>0</v>
      </c>
    </row>
    <row r="2799" spans="1:15" x14ac:dyDescent="0.25">
      <c r="A2799">
        <v>270</v>
      </c>
      <c r="B2799">
        <v>20240227</v>
      </c>
      <c r="C2799">
        <v>2.5</v>
      </c>
      <c r="D2799">
        <v>4.2</v>
      </c>
      <c r="E2799">
        <v>773</v>
      </c>
      <c r="F2799">
        <v>0</v>
      </c>
      <c r="G2799">
        <v>1019</v>
      </c>
      <c r="H2799">
        <v>82</v>
      </c>
      <c r="I2799" s="101" t="s">
        <v>22</v>
      </c>
      <c r="J2799" s="1">
        <f>DATEVALUE(RIGHT(jaar_zip[[#This Row],[YYYYMMDD]],2)&amp;"-"&amp;MID(jaar_zip[[#This Row],[YYYYMMDD]],5,2)&amp;"-"&amp;LEFT(jaar_zip[[#This Row],[YYYYMMDD]],4))</f>
        <v>45349</v>
      </c>
      <c r="K2799" s="101" t="str">
        <f>IF(AND(VALUE(MONTH(jaar_zip[[#This Row],[Datum]]))=1,VALUE(WEEKNUM(jaar_zip[[#This Row],[Datum]],21))&gt;51),RIGHT(YEAR(jaar_zip[[#This Row],[Datum]])-1,2),RIGHT(YEAR(jaar_zip[[#This Row],[Datum]]),2))&amp;"-"&amp; TEXT(WEEKNUM(jaar_zip[[#This Row],[Datum]],21),"00")</f>
        <v>24-09</v>
      </c>
      <c r="L2799" s="101">
        <f>MONTH(jaar_zip[[#This Row],[Datum]])</f>
        <v>2</v>
      </c>
      <c r="M2799" s="101">
        <f>IF(ISNUMBER(jaar_zip[[#This Row],[etmaaltemperatuur]]),IF(jaar_zip[[#This Row],[etmaaltemperatuur]]&lt;stookgrens,stookgrens-jaar_zip[[#This Row],[etmaaltemperatuur]],0),"")</f>
        <v>13.8</v>
      </c>
      <c r="N2799" s="101">
        <f>IF(ISNUMBER(jaar_zip[[#This Row],[graaddagen]]),IF(OR(MONTH(jaar_zip[[#This Row],[Datum]])=1,MONTH(jaar_zip[[#This Row],[Datum]])=2,MONTH(jaar_zip[[#This Row],[Datum]])=11,MONTH(jaar_zip[[#This Row],[Datum]])=12),1.1,IF(OR(MONTH(jaar_zip[[#This Row],[Datum]])=3,MONTH(jaar_zip[[#This Row],[Datum]])=10),1,0.8))*jaar_zip[[#This Row],[graaddagen]],"")</f>
        <v>15.180000000000001</v>
      </c>
      <c r="O2799" s="101">
        <f>IF(ISNUMBER(jaar_zip[[#This Row],[etmaaltemperatuur]]),IF(jaar_zip[[#This Row],[etmaaltemperatuur]]&gt;stookgrens,jaar_zip[[#This Row],[etmaaltemperatuur]]-stookgrens,0),"")</f>
        <v>0</v>
      </c>
    </row>
    <row r="2800" spans="1:15" x14ac:dyDescent="0.25">
      <c r="A2800">
        <v>270</v>
      </c>
      <c r="B2800">
        <v>20240228</v>
      </c>
      <c r="C2800">
        <v>4.5999999999999996</v>
      </c>
      <c r="D2800">
        <v>6.5</v>
      </c>
      <c r="E2800">
        <v>412</v>
      </c>
      <c r="F2800">
        <v>-0.1</v>
      </c>
      <c r="G2800">
        <v>1018</v>
      </c>
      <c r="H2800">
        <v>92</v>
      </c>
      <c r="I2800" s="101" t="s">
        <v>22</v>
      </c>
      <c r="J2800" s="1">
        <f>DATEVALUE(RIGHT(jaar_zip[[#This Row],[YYYYMMDD]],2)&amp;"-"&amp;MID(jaar_zip[[#This Row],[YYYYMMDD]],5,2)&amp;"-"&amp;LEFT(jaar_zip[[#This Row],[YYYYMMDD]],4))</f>
        <v>45350</v>
      </c>
      <c r="K2800" s="101" t="str">
        <f>IF(AND(VALUE(MONTH(jaar_zip[[#This Row],[Datum]]))=1,VALUE(WEEKNUM(jaar_zip[[#This Row],[Datum]],21))&gt;51),RIGHT(YEAR(jaar_zip[[#This Row],[Datum]])-1,2),RIGHT(YEAR(jaar_zip[[#This Row],[Datum]]),2))&amp;"-"&amp; TEXT(WEEKNUM(jaar_zip[[#This Row],[Datum]],21),"00")</f>
        <v>24-09</v>
      </c>
      <c r="L2800" s="101">
        <f>MONTH(jaar_zip[[#This Row],[Datum]])</f>
        <v>2</v>
      </c>
      <c r="M2800" s="101">
        <f>IF(ISNUMBER(jaar_zip[[#This Row],[etmaaltemperatuur]]),IF(jaar_zip[[#This Row],[etmaaltemperatuur]]&lt;stookgrens,stookgrens-jaar_zip[[#This Row],[etmaaltemperatuur]],0),"")</f>
        <v>11.5</v>
      </c>
      <c r="N2800" s="101">
        <f>IF(ISNUMBER(jaar_zip[[#This Row],[graaddagen]]),IF(OR(MONTH(jaar_zip[[#This Row],[Datum]])=1,MONTH(jaar_zip[[#This Row],[Datum]])=2,MONTH(jaar_zip[[#This Row],[Datum]])=11,MONTH(jaar_zip[[#This Row],[Datum]])=12),1.1,IF(OR(MONTH(jaar_zip[[#This Row],[Datum]])=3,MONTH(jaar_zip[[#This Row],[Datum]])=10),1,0.8))*jaar_zip[[#This Row],[graaddagen]],"")</f>
        <v>12.65</v>
      </c>
      <c r="O2800" s="101">
        <f>IF(ISNUMBER(jaar_zip[[#This Row],[etmaaltemperatuur]]),IF(jaar_zip[[#This Row],[etmaaltemperatuur]]&gt;stookgrens,jaar_zip[[#This Row],[etmaaltemperatuur]]-stookgrens,0),"")</f>
        <v>0</v>
      </c>
    </row>
    <row r="2801" spans="1:15" x14ac:dyDescent="0.25">
      <c r="A2801">
        <v>270</v>
      </c>
      <c r="B2801">
        <v>20240229</v>
      </c>
      <c r="C2801">
        <v>6.8</v>
      </c>
      <c r="D2801">
        <v>7.8</v>
      </c>
      <c r="E2801">
        <v>176</v>
      </c>
      <c r="F2801">
        <v>5.7</v>
      </c>
      <c r="G2801">
        <v>1006.6</v>
      </c>
      <c r="H2801">
        <v>95</v>
      </c>
      <c r="I2801" s="101" t="s">
        <v>22</v>
      </c>
      <c r="J2801" s="1">
        <f>DATEVALUE(RIGHT(jaar_zip[[#This Row],[YYYYMMDD]],2)&amp;"-"&amp;MID(jaar_zip[[#This Row],[YYYYMMDD]],5,2)&amp;"-"&amp;LEFT(jaar_zip[[#This Row],[YYYYMMDD]],4))</f>
        <v>45351</v>
      </c>
      <c r="K2801" s="101" t="str">
        <f>IF(AND(VALUE(MONTH(jaar_zip[[#This Row],[Datum]]))=1,VALUE(WEEKNUM(jaar_zip[[#This Row],[Datum]],21))&gt;51),RIGHT(YEAR(jaar_zip[[#This Row],[Datum]])-1,2),RIGHT(YEAR(jaar_zip[[#This Row],[Datum]]),2))&amp;"-"&amp; TEXT(WEEKNUM(jaar_zip[[#This Row],[Datum]],21),"00")</f>
        <v>24-09</v>
      </c>
      <c r="L2801" s="101">
        <f>MONTH(jaar_zip[[#This Row],[Datum]])</f>
        <v>2</v>
      </c>
      <c r="M2801" s="101">
        <f>IF(ISNUMBER(jaar_zip[[#This Row],[etmaaltemperatuur]]),IF(jaar_zip[[#This Row],[etmaaltemperatuur]]&lt;stookgrens,stookgrens-jaar_zip[[#This Row],[etmaaltemperatuur]],0),"")</f>
        <v>10.199999999999999</v>
      </c>
      <c r="N2801" s="101">
        <f>IF(ISNUMBER(jaar_zip[[#This Row],[graaddagen]]),IF(OR(MONTH(jaar_zip[[#This Row],[Datum]])=1,MONTH(jaar_zip[[#This Row],[Datum]])=2,MONTH(jaar_zip[[#This Row],[Datum]])=11,MONTH(jaar_zip[[#This Row],[Datum]])=12),1.1,IF(OR(MONTH(jaar_zip[[#This Row],[Datum]])=3,MONTH(jaar_zip[[#This Row],[Datum]])=10),1,0.8))*jaar_zip[[#This Row],[graaddagen]],"")</f>
        <v>11.22</v>
      </c>
      <c r="O2801" s="101">
        <f>IF(ISNUMBER(jaar_zip[[#This Row],[etmaaltemperatuur]]),IF(jaar_zip[[#This Row],[etmaaltemperatuur]]&gt;stookgrens,jaar_zip[[#This Row],[etmaaltemperatuur]]-stookgrens,0),"")</f>
        <v>0</v>
      </c>
    </row>
    <row r="2802" spans="1:15" x14ac:dyDescent="0.25">
      <c r="A2802">
        <v>270</v>
      </c>
      <c r="B2802">
        <v>20240301</v>
      </c>
      <c r="C2802">
        <v>6.2</v>
      </c>
      <c r="D2802">
        <v>8.1999999999999993</v>
      </c>
      <c r="E2802">
        <v>766</v>
      </c>
      <c r="F2802">
        <v>-0.1</v>
      </c>
      <c r="G2802">
        <v>1000.1</v>
      </c>
      <c r="H2802">
        <v>77</v>
      </c>
      <c r="I2802" s="101" t="s">
        <v>22</v>
      </c>
      <c r="J2802" s="1">
        <f>DATEVALUE(RIGHT(jaar_zip[[#This Row],[YYYYMMDD]],2)&amp;"-"&amp;MID(jaar_zip[[#This Row],[YYYYMMDD]],5,2)&amp;"-"&amp;LEFT(jaar_zip[[#This Row],[YYYYMMDD]],4))</f>
        <v>45352</v>
      </c>
      <c r="K2802" s="101" t="str">
        <f>IF(AND(VALUE(MONTH(jaar_zip[[#This Row],[Datum]]))=1,VALUE(WEEKNUM(jaar_zip[[#This Row],[Datum]],21))&gt;51),RIGHT(YEAR(jaar_zip[[#This Row],[Datum]])-1,2),RIGHT(YEAR(jaar_zip[[#This Row],[Datum]]),2))&amp;"-"&amp; TEXT(WEEKNUM(jaar_zip[[#This Row],[Datum]],21),"00")</f>
        <v>24-09</v>
      </c>
      <c r="L2802" s="101">
        <f>MONTH(jaar_zip[[#This Row],[Datum]])</f>
        <v>3</v>
      </c>
      <c r="M2802" s="101">
        <f>IF(ISNUMBER(jaar_zip[[#This Row],[etmaaltemperatuur]]),IF(jaar_zip[[#This Row],[etmaaltemperatuur]]&lt;stookgrens,stookgrens-jaar_zip[[#This Row],[etmaaltemperatuur]],0),"")</f>
        <v>9.8000000000000007</v>
      </c>
      <c r="N2802" s="101">
        <f>IF(ISNUMBER(jaar_zip[[#This Row],[graaddagen]]),IF(OR(MONTH(jaar_zip[[#This Row],[Datum]])=1,MONTH(jaar_zip[[#This Row],[Datum]])=2,MONTH(jaar_zip[[#This Row],[Datum]])=11,MONTH(jaar_zip[[#This Row],[Datum]])=12),1.1,IF(OR(MONTH(jaar_zip[[#This Row],[Datum]])=3,MONTH(jaar_zip[[#This Row],[Datum]])=10),1,0.8))*jaar_zip[[#This Row],[graaddagen]],"")</f>
        <v>9.8000000000000007</v>
      </c>
      <c r="O2802" s="101">
        <f>IF(ISNUMBER(jaar_zip[[#This Row],[etmaaltemperatuur]]),IF(jaar_zip[[#This Row],[etmaaltemperatuur]]&gt;stookgrens,jaar_zip[[#This Row],[etmaaltemperatuur]]-stookgrens,0),"")</f>
        <v>0</v>
      </c>
    </row>
    <row r="2803" spans="1:15" x14ac:dyDescent="0.25">
      <c r="A2803">
        <v>270</v>
      </c>
      <c r="B2803">
        <v>20240302</v>
      </c>
      <c r="C2803">
        <v>5.8</v>
      </c>
      <c r="D2803">
        <v>9.1999999999999993</v>
      </c>
      <c r="E2803">
        <v>1088</v>
      </c>
      <c r="F2803">
        <v>-0.1</v>
      </c>
      <c r="G2803">
        <v>1000</v>
      </c>
      <c r="H2803">
        <v>69</v>
      </c>
      <c r="I2803" s="101" t="s">
        <v>22</v>
      </c>
      <c r="J2803" s="1">
        <f>DATEVALUE(RIGHT(jaar_zip[[#This Row],[YYYYMMDD]],2)&amp;"-"&amp;MID(jaar_zip[[#This Row],[YYYYMMDD]],5,2)&amp;"-"&amp;LEFT(jaar_zip[[#This Row],[YYYYMMDD]],4))</f>
        <v>45353</v>
      </c>
      <c r="K2803" s="101" t="str">
        <f>IF(AND(VALUE(MONTH(jaar_zip[[#This Row],[Datum]]))=1,VALUE(WEEKNUM(jaar_zip[[#This Row],[Datum]],21))&gt;51),RIGHT(YEAR(jaar_zip[[#This Row],[Datum]])-1,2),RIGHT(YEAR(jaar_zip[[#This Row],[Datum]]),2))&amp;"-"&amp; TEXT(WEEKNUM(jaar_zip[[#This Row],[Datum]],21),"00")</f>
        <v>24-09</v>
      </c>
      <c r="L2803" s="101">
        <f>MONTH(jaar_zip[[#This Row],[Datum]])</f>
        <v>3</v>
      </c>
      <c r="M2803" s="101">
        <f>IF(ISNUMBER(jaar_zip[[#This Row],[etmaaltemperatuur]]),IF(jaar_zip[[#This Row],[etmaaltemperatuur]]&lt;stookgrens,stookgrens-jaar_zip[[#This Row],[etmaaltemperatuur]],0),"")</f>
        <v>8.8000000000000007</v>
      </c>
      <c r="N2803" s="101">
        <f>IF(ISNUMBER(jaar_zip[[#This Row],[graaddagen]]),IF(OR(MONTH(jaar_zip[[#This Row],[Datum]])=1,MONTH(jaar_zip[[#This Row],[Datum]])=2,MONTH(jaar_zip[[#This Row],[Datum]])=11,MONTH(jaar_zip[[#This Row],[Datum]])=12),1.1,IF(OR(MONTH(jaar_zip[[#This Row],[Datum]])=3,MONTH(jaar_zip[[#This Row],[Datum]])=10),1,0.8))*jaar_zip[[#This Row],[graaddagen]],"")</f>
        <v>8.8000000000000007</v>
      </c>
      <c r="O2803" s="101">
        <f>IF(ISNUMBER(jaar_zip[[#This Row],[etmaaltemperatuur]]),IF(jaar_zip[[#This Row],[etmaaltemperatuur]]&gt;stookgrens,jaar_zip[[#This Row],[etmaaltemperatuur]]-stookgrens,0),"")</f>
        <v>0</v>
      </c>
    </row>
    <row r="2804" spans="1:15" x14ac:dyDescent="0.25">
      <c r="A2804">
        <v>270</v>
      </c>
      <c r="B2804">
        <v>20240303</v>
      </c>
      <c r="C2804">
        <v>3.8</v>
      </c>
      <c r="D2804">
        <v>9.4</v>
      </c>
      <c r="E2804">
        <v>749</v>
      </c>
      <c r="F2804">
        <v>0</v>
      </c>
      <c r="G2804">
        <v>1002.4</v>
      </c>
      <c r="H2804">
        <v>80</v>
      </c>
      <c r="I2804" s="101" t="s">
        <v>22</v>
      </c>
      <c r="J2804" s="1">
        <f>DATEVALUE(RIGHT(jaar_zip[[#This Row],[YYYYMMDD]],2)&amp;"-"&amp;MID(jaar_zip[[#This Row],[YYYYMMDD]],5,2)&amp;"-"&amp;LEFT(jaar_zip[[#This Row],[YYYYMMDD]],4))</f>
        <v>45354</v>
      </c>
      <c r="K2804" s="101" t="str">
        <f>IF(AND(VALUE(MONTH(jaar_zip[[#This Row],[Datum]]))=1,VALUE(WEEKNUM(jaar_zip[[#This Row],[Datum]],21))&gt;51),RIGHT(YEAR(jaar_zip[[#This Row],[Datum]])-1,2),RIGHT(YEAR(jaar_zip[[#This Row],[Datum]]),2))&amp;"-"&amp; TEXT(WEEKNUM(jaar_zip[[#This Row],[Datum]],21),"00")</f>
        <v>24-09</v>
      </c>
      <c r="L2804" s="101">
        <f>MONTH(jaar_zip[[#This Row],[Datum]])</f>
        <v>3</v>
      </c>
      <c r="M2804" s="101">
        <f>IF(ISNUMBER(jaar_zip[[#This Row],[etmaaltemperatuur]]),IF(jaar_zip[[#This Row],[etmaaltemperatuur]]&lt;stookgrens,stookgrens-jaar_zip[[#This Row],[etmaaltemperatuur]],0),"")</f>
        <v>8.6</v>
      </c>
      <c r="N2804" s="101">
        <f>IF(ISNUMBER(jaar_zip[[#This Row],[graaddagen]]),IF(OR(MONTH(jaar_zip[[#This Row],[Datum]])=1,MONTH(jaar_zip[[#This Row],[Datum]])=2,MONTH(jaar_zip[[#This Row],[Datum]])=11,MONTH(jaar_zip[[#This Row],[Datum]])=12),1.1,IF(OR(MONTH(jaar_zip[[#This Row],[Datum]])=3,MONTH(jaar_zip[[#This Row],[Datum]])=10),1,0.8))*jaar_zip[[#This Row],[graaddagen]],"")</f>
        <v>8.6</v>
      </c>
      <c r="O2804" s="101">
        <f>IF(ISNUMBER(jaar_zip[[#This Row],[etmaaltemperatuur]]),IF(jaar_zip[[#This Row],[etmaaltemperatuur]]&gt;stookgrens,jaar_zip[[#This Row],[etmaaltemperatuur]]-stookgrens,0),"")</f>
        <v>0</v>
      </c>
    </row>
    <row r="2805" spans="1:15" x14ac:dyDescent="0.25">
      <c r="A2805">
        <v>270</v>
      </c>
      <c r="B2805">
        <v>20240304</v>
      </c>
      <c r="C2805">
        <v>2.8</v>
      </c>
      <c r="D2805">
        <v>7.1</v>
      </c>
      <c r="E2805">
        <v>273</v>
      </c>
      <c r="F2805">
        <v>0</v>
      </c>
      <c r="G2805">
        <v>1011.2</v>
      </c>
      <c r="H2805">
        <v>95</v>
      </c>
      <c r="I2805" s="101" t="s">
        <v>22</v>
      </c>
      <c r="J2805" s="1">
        <f>DATEVALUE(RIGHT(jaar_zip[[#This Row],[YYYYMMDD]],2)&amp;"-"&amp;MID(jaar_zip[[#This Row],[YYYYMMDD]],5,2)&amp;"-"&amp;LEFT(jaar_zip[[#This Row],[YYYYMMDD]],4))</f>
        <v>45355</v>
      </c>
      <c r="K2805" s="101" t="str">
        <f>IF(AND(VALUE(MONTH(jaar_zip[[#This Row],[Datum]]))=1,VALUE(WEEKNUM(jaar_zip[[#This Row],[Datum]],21))&gt;51),RIGHT(YEAR(jaar_zip[[#This Row],[Datum]])-1,2),RIGHT(YEAR(jaar_zip[[#This Row],[Datum]]),2))&amp;"-"&amp; TEXT(WEEKNUM(jaar_zip[[#This Row],[Datum]],21),"00")</f>
        <v>24-10</v>
      </c>
      <c r="L2805" s="101">
        <f>MONTH(jaar_zip[[#This Row],[Datum]])</f>
        <v>3</v>
      </c>
      <c r="M2805" s="101">
        <f>IF(ISNUMBER(jaar_zip[[#This Row],[etmaaltemperatuur]]),IF(jaar_zip[[#This Row],[etmaaltemperatuur]]&lt;stookgrens,stookgrens-jaar_zip[[#This Row],[etmaaltemperatuur]],0),"")</f>
        <v>10.9</v>
      </c>
      <c r="N2805" s="101">
        <f>IF(ISNUMBER(jaar_zip[[#This Row],[graaddagen]]),IF(OR(MONTH(jaar_zip[[#This Row],[Datum]])=1,MONTH(jaar_zip[[#This Row],[Datum]])=2,MONTH(jaar_zip[[#This Row],[Datum]])=11,MONTH(jaar_zip[[#This Row],[Datum]])=12),1.1,IF(OR(MONTH(jaar_zip[[#This Row],[Datum]])=3,MONTH(jaar_zip[[#This Row],[Datum]])=10),1,0.8))*jaar_zip[[#This Row],[graaddagen]],"")</f>
        <v>10.9</v>
      </c>
      <c r="O2805" s="101">
        <f>IF(ISNUMBER(jaar_zip[[#This Row],[etmaaltemperatuur]]),IF(jaar_zip[[#This Row],[etmaaltemperatuur]]&gt;stookgrens,jaar_zip[[#This Row],[etmaaltemperatuur]]-stookgrens,0),"")</f>
        <v>0</v>
      </c>
    </row>
    <row r="2806" spans="1:15" x14ac:dyDescent="0.25">
      <c r="A2806">
        <v>270</v>
      </c>
      <c r="B2806">
        <v>20240305</v>
      </c>
      <c r="C2806">
        <v>3.4</v>
      </c>
      <c r="D2806">
        <v>6.6</v>
      </c>
      <c r="E2806">
        <v>158</v>
      </c>
      <c r="F2806">
        <v>0.8</v>
      </c>
      <c r="G2806">
        <v>1015.2</v>
      </c>
      <c r="H2806">
        <v>95</v>
      </c>
      <c r="I2806" s="101" t="s">
        <v>22</v>
      </c>
      <c r="J2806" s="1">
        <f>DATEVALUE(RIGHT(jaar_zip[[#This Row],[YYYYMMDD]],2)&amp;"-"&amp;MID(jaar_zip[[#This Row],[YYYYMMDD]],5,2)&amp;"-"&amp;LEFT(jaar_zip[[#This Row],[YYYYMMDD]],4))</f>
        <v>45356</v>
      </c>
      <c r="K2806" s="101" t="str">
        <f>IF(AND(VALUE(MONTH(jaar_zip[[#This Row],[Datum]]))=1,VALUE(WEEKNUM(jaar_zip[[#This Row],[Datum]],21))&gt;51),RIGHT(YEAR(jaar_zip[[#This Row],[Datum]])-1,2),RIGHT(YEAR(jaar_zip[[#This Row],[Datum]]),2))&amp;"-"&amp; TEXT(WEEKNUM(jaar_zip[[#This Row],[Datum]],21),"00")</f>
        <v>24-10</v>
      </c>
      <c r="L2806" s="101">
        <f>MONTH(jaar_zip[[#This Row],[Datum]])</f>
        <v>3</v>
      </c>
      <c r="M2806" s="101">
        <f>IF(ISNUMBER(jaar_zip[[#This Row],[etmaaltemperatuur]]),IF(jaar_zip[[#This Row],[etmaaltemperatuur]]&lt;stookgrens,stookgrens-jaar_zip[[#This Row],[etmaaltemperatuur]],0),"")</f>
        <v>11.4</v>
      </c>
      <c r="N2806" s="101">
        <f>IF(ISNUMBER(jaar_zip[[#This Row],[graaddagen]]),IF(OR(MONTH(jaar_zip[[#This Row],[Datum]])=1,MONTH(jaar_zip[[#This Row],[Datum]])=2,MONTH(jaar_zip[[#This Row],[Datum]])=11,MONTH(jaar_zip[[#This Row],[Datum]])=12),1.1,IF(OR(MONTH(jaar_zip[[#This Row],[Datum]])=3,MONTH(jaar_zip[[#This Row],[Datum]])=10),1,0.8))*jaar_zip[[#This Row],[graaddagen]],"")</f>
        <v>11.4</v>
      </c>
      <c r="O2806" s="101">
        <f>IF(ISNUMBER(jaar_zip[[#This Row],[etmaaltemperatuur]]),IF(jaar_zip[[#This Row],[etmaaltemperatuur]]&gt;stookgrens,jaar_zip[[#This Row],[etmaaltemperatuur]]-stookgrens,0),"")</f>
        <v>0</v>
      </c>
    </row>
    <row r="2807" spans="1:15" x14ac:dyDescent="0.25">
      <c r="A2807">
        <v>270</v>
      </c>
      <c r="B2807">
        <v>20240306</v>
      </c>
      <c r="C2807">
        <v>3.1</v>
      </c>
      <c r="D2807">
        <v>4.7</v>
      </c>
      <c r="E2807">
        <v>338</v>
      </c>
      <c r="F2807">
        <v>0.1</v>
      </c>
      <c r="G2807">
        <v>1023.9</v>
      </c>
      <c r="H2807">
        <v>90</v>
      </c>
      <c r="I2807" s="101" t="s">
        <v>22</v>
      </c>
      <c r="J2807" s="1">
        <f>DATEVALUE(RIGHT(jaar_zip[[#This Row],[YYYYMMDD]],2)&amp;"-"&amp;MID(jaar_zip[[#This Row],[YYYYMMDD]],5,2)&amp;"-"&amp;LEFT(jaar_zip[[#This Row],[YYYYMMDD]],4))</f>
        <v>45357</v>
      </c>
      <c r="K2807" s="101" t="str">
        <f>IF(AND(VALUE(MONTH(jaar_zip[[#This Row],[Datum]]))=1,VALUE(WEEKNUM(jaar_zip[[#This Row],[Datum]],21))&gt;51),RIGHT(YEAR(jaar_zip[[#This Row],[Datum]])-1,2),RIGHT(YEAR(jaar_zip[[#This Row],[Datum]]),2))&amp;"-"&amp; TEXT(WEEKNUM(jaar_zip[[#This Row],[Datum]],21),"00")</f>
        <v>24-10</v>
      </c>
      <c r="L2807" s="101">
        <f>MONTH(jaar_zip[[#This Row],[Datum]])</f>
        <v>3</v>
      </c>
      <c r="M2807" s="101">
        <f>IF(ISNUMBER(jaar_zip[[#This Row],[etmaaltemperatuur]]),IF(jaar_zip[[#This Row],[etmaaltemperatuur]]&lt;stookgrens,stookgrens-jaar_zip[[#This Row],[etmaaltemperatuur]],0),"")</f>
        <v>13.3</v>
      </c>
      <c r="N2807" s="101">
        <f>IF(ISNUMBER(jaar_zip[[#This Row],[graaddagen]]),IF(OR(MONTH(jaar_zip[[#This Row],[Datum]])=1,MONTH(jaar_zip[[#This Row],[Datum]])=2,MONTH(jaar_zip[[#This Row],[Datum]])=11,MONTH(jaar_zip[[#This Row],[Datum]])=12),1.1,IF(OR(MONTH(jaar_zip[[#This Row],[Datum]])=3,MONTH(jaar_zip[[#This Row],[Datum]])=10),1,0.8))*jaar_zip[[#This Row],[graaddagen]],"")</f>
        <v>13.3</v>
      </c>
      <c r="O2807" s="101">
        <f>IF(ISNUMBER(jaar_zip[[#This Row],[etmaaltemperatuur]]),IF(jaar_zip[[#This Row],[etmaaltemperatuur]]&gt;stookgrens,jaar_zip[[#This Row],[etmaaltemperatuur]]-stookgrens,0),"")</f>
        <v>0</v>
      </c>
    </row>
    <row r="2808" spans="1:15" x14ac:dyDescent="0.25">
      <c r="A2808">
        <v>270</v>
      </c>
      <c r="B2808">
        <v>20240307</v>
      </c>
      <c r="C2808">
        <v>4.5</v>
      </c>
      <c r="D2808">
        <v>3.1</v>
      </c>
      <c r="E2808">
        <v>667</v>
      </c>
      <c r="F2808">
        <v>0</v>
      </c>
      <c r="G2808">
        <v>1025.3</v>
      </c>
      <c r="H2808">
        <v>89</v>
      </c>
      <c r="I2808" s="101" t="s">
        <v>22</v>
      </c>
      <c r="J2808" s="1">
        <f>DATEVALUE(RIGHT(jaar_zip[[#This Row],[YYYYMMDD]],2)&amp;"-"&amp;MID(jaar_zip[[#This Row],[YYYYMMDD]],5,2)&amp;"-"&amp;LEFT(jaar_zip[[#This Row],[YYYYMMDD]],4))</f>
        <v>45358</v>
      </c>
      <c r="K2808" s="101" t="str">
        <f>IF(AND(VALUE(MONTH(jaar_zip[[#This Row],[Datum]]))=1,VALUE(WEEKNUM(jaar_zip[[#This Row],[Datum]],21))&gt;51),RIGHT(YEAR(jaar_zip[[#This Row],[Datum]])-1,2),RIGHT(YEAR(jaar_zip[[#This Row],[Datum]]),2))&amp;"-"&amp; TEXT(WEEKNUM(jaar_zip[[#This Row],[Datum]],21),"00")</f>
        <v>24-10</v>
      </c>
      <c r="L2808" s="101">
        <f>MONTH(jaar_zip[[#This Row],[Datum]])</f>
        <v>3</v>
      </c>
      <c r="M2808" s="101">
        <f>IF(ISNUMBER(jaar_zip[[#This Row],[etmaaltemperatuur]]),IF(jaar_zip[[#This Row],[etmaaltemperatuur]]&lt;stookgrens,stookgrens-jaar_zip[[#This Row],[etmaaltemperatuur]],0),"")</f>
        <v>14.9</v>
      </c>
      <c r="N2808" s="101">
        <f>IF(ISNUMBER(jaar_zip[[#This Row],[graaddagen]]),IF(OR(MONTH(jaar_zip[[#This Row],[Datum]])=1,MONTH(jaar_zip[[#This Row],[Datum]])=2,MONTH(jaar_zip[[#This Row],[Datum]])=11,MONTH(jaar_zip[[#This Row],[Datum]])=12),1.1,IF(OR(MONTH(jaar_zip[[#This Row],[Datum]])=3,MONTH(jaar_zip[[#This Row],[Datum]])=10),1,0.8))*jaar_zip[[#This Row],[graaddagen]],"")</f>
        <v>14.9</v>
      </c>
      <c r="O2808" s="101">
        <f>IF(ISNUMBER(jaar_zip[[#This Row],[etmaaltemperatuur]]),IF(jaar_zip[[#This Row],[etmaaltemperatuur]]&gt;stookgrens,jaar_zip[[#This Row],[etmaaltemperatuur]]-stookgrens,0),"")</f>
        <v>0</v>
      </c>
    </row>
    <row r="2809" spans="1:15" x14ac:dyDescent="0.25">
      <c r="A2809">
        <v>270</v>
      </c>
      <c r="B2809">
        <v>20240308</v>
      </c>
      <c r="C2809">
        <v>6</v>
      </c>
      <c r="D2809">
        <v>4.0999999999999996</v>
      </c>
      <c r="E2809">
        <v>1295</v>
      </c>
      <c r="F2809">
        <v>0</v>
      </c>
      <c r="G2809">
        <v>1014.3</v>
      </c>
      <c r="H2809">
        <v>74</v>
      </c>
      <c r="I2809" s="101" t="s">
        <v>22</v>
      </c>
      <c r="J2809" s="1">
        <f>DATEVALUE(RIGHT(jaar_zip[[#This Row],[YYYYMMDD]],2)&amp;"-"&amp;MID(jaar_zip[[#This Row],[YYYYMMDD]],5,2)&amp;"-"&amp;LEFT(jaar_zip[[#This Row],[YYYYMMDD]],4))</f>
        <v>45359</v>
      </c>
      <c r="K2809" s="101" t="str">
        <f>IF(AND(VALUE(MONTH(jaar_zip[[#This Row],[Datum]]))=1,VALUE(WEEKNUM(jaar_zip[[#This Row],[Datum]],21))&gt;51),RIGHT(YEAR(jaar_zip[[#This Row],[Datum]])-1,2),RIGHT(YEAR(jaar_zip[[#This Row],[Datum]]),2))&amp;"-"&amp; TEXT(WEEKNUM(jaar_zip[[#This Row],[Datum]],21),"00")</f>
        <v>24-10</v>
      </c>
      <c r="L2809" s="101">
        <f>MONTH(jaar_zip[[#This Row],[Datum]])</f>
        <v>3</v>
      </c>
      <c r="M2809" s="101">
        <f>IF(ISNUMBER(jaar_zip[[#This Row],[etmaaltemperatuur]]),IF(jaar_zip[[#This Row],[etmaaltemperatuur]]&lt;stookgrens,stookgrens-jaar_zip[[#This Row],[etmaaltemperatuur]],0),"")</f>
        <v>13.9</v>
      </c>
      <c r="N2809" s="101">
        <f>IF(ISNUMBER(jaar_zip[[#This Row],[graaddagen]]),IF(OR(MONTH(jaar_zip[[#This Row],[Datum]])=1,MONTH(jaar_zip[[#This Row],[Datum]])=2,MONTH(jaar_zip[[#This Row],[Datum]])=11,MONTH(jaar_zip[[#This Row],[Datum]])=12),1.1,IF(OR(MONTH(jaar_zip[[#This Row],[Datum]])=3,MONTH(jaar_zip[[#This Row],[Datum]])=10),1,0.8))*jaar_zip[[#This Row],[graaddagen]],"")</f>
        <v>13.9</v>
      </c>
      <c r="O2809" s="101">
        <f>IF(ISNUMBER(jaar_zip[[#This Row],[etmaaltemperatuur]]),IF(jaar_zip[[#This Row],[etmaaltemperatuur]]&gt;stookgrens,jaar_zip[[#This Row],[etmaaltemperatuur]]-stookgrens,0),"")</f>
        <v>0</v>
      </c>
    </row>
    <row r="2810" spans="1:15" x14ac:dyDescent="0.25">
      <c r="A2810">
        <v>270</v>
      </c>
      <c r="B2810">
        <v>20240309</v>
      </c>
      <c r="C2810">
        <v>6.1</v>
      </c>
      <c r="D2810">
        <v>5.9</v>
      </c>
      <c r="E2810">
        <v>1101</v>
      </c>
      <c r="F2810">
        <v>0</v>
      </c>
      <c r="G2810">
        <v>1003.3</v>
      </c>
      <c r="H2810">
        <v>72</v>
      </c>
      <c r="I2810" s="101" t="s">
        <v>22</v>
      </c>
      <c r="J2810" s="1">
        <f>DATEVALUE(RIGHT(jaar_zip[[#This Row],[YYYYMMDD]],2)&amp;"-"&amp;MID(jaar_zip[[#This Row],[YYYYMMDD]],5,2)&amp;"-"&amp;LEFT(jaar_zip[[#This Row],[YYYYMMDD]],4))</f>
        <v>45360</v>
      </c>
      <c r="K2810" s="101" t="str">
        <f>IF(AND(VALUE(MONTH(jaar_zip[[#This Row],[Datum]]))=1,VALUE(WEEKNUM(jaar_zip[[#This Row],[Datum]],21))&gt;51),RIGHT(YEAR(jaar_zip[[#This Row],[Datum]])-1,2),RIGHT(YEAR(jaar_zip[[#This Row],[Datum]]),2))&amp;"-"&amp; TEXT(WEEKNUM(jaar_zip[[#This Row],[Datum]],21),"00")</f>
        <v>24-10</v>
      </c>
      <c r="L2810" s="101">
        <f>MONTH(jaar_zip[[#This Row],[Datum]])</f>
        <v>3</v>
      </c>
      <c r="M2810" s="101">
        <f>IF(ISNUMBER(jaar_zip[[#This Row],[etmaaltemperatuur]]),IF(jaar_zip[[#This Row],[etmaaltemperatuur]]&lt;stookgrens,stookgrens-jaar_zip[[#This Row],[etmaaltemperatuur]],0),"")</f>
        <v>12.1</v>
      </c>
      <c r="N2810" s="101">
        <f>IF(ISNUMBER(jaar_zip[[#This Row],[graaddagen]]),IF(OR(MONTH(jaar_zip[[#This Row],[Datum]])=1,MONTH(jaar_zip[[#This Row],[Datum]])=2,MONTH(jaar_zip[[#This Row],[Datum]])=11,MONTH(jaar_zip[[#This Row],[Datum]])=12),1.1,IF(OR(MONTH(jaar_zip[[#This Row],[Datum]])=3,MONTH(jaar_zip[[#This Row],[Datum]])=10),1,0.8))*jaar_zip[[#This Row],[graaddagen]],"")</f>
        <v>12.1</v>
      </c>
      <c r="O2810" s="101">
        <f>IF(ISNUMBER(jaar_zip[[#This Row],[etmaaltemperatuur]]),IF(jaar_zip[[#This Row],[etmaaltemperatuur]]&gt;stookgrens,jaar_zip[[#This Row],[etmaaltemperatuur]]-stookgrens,0),"")</f>
        <v>0</v>
      </c>
    </row>
    <row r="2811" spans="1:15" x14ac:dyDescent="0.25">
      <c r="A2811">
        <v>270</v>
      </c>
      <c r="B2811">
        <v>20240310</v>
      </c>
      <c r="C2811">
        <v>7.7</v>
      </c>
      <c r="D2811">
        <v>6.5</v>
      </c>
      <c r="E2811">
        <v>985</v>
      </c>
      <c r="F2811">
        <v>0</v>
      </c>
      <c r="G2811">
        <v>1000</v>
      </c>
      <c r="H2811">
        <v>84</v>
      </c>
      <c r="I2811" s="101" t="s">
        <v>22</v>
      </c>
      <c r="J2811" s="1">
        <f>DATEVALUE(RIGHT(jaar_zip[[#This Row],[YYYYMMDD]],2)&amp;"-"&amp;MID(jaar_zip[[#This Row],[YYYYMMDD]],5,2)&amp;"-"&amp;LEFT(jaar_zip[[#This Row],[YYYYMMDD]],4))</f>
        <v>45361</v>
      </c>
      <c r="K2811" s="101" t="str">
        <f>IF(AND(VALUE(MONTH(jaar_zip[[#This Row],[Datum]]))=1,VALUE(WEEKNUM(jaar_zip[[#This Row],[Datum]],21))&gt;51),RIGHT(YEAR(jaar_zip[[#This Row],[Datum]])-1,2),RIGHT(YEAR(jaar_zip[[#This Row],[Datum]]),2))&amp;"-"&amp; TEXT(WEEKNUM(jaar_zip[[#This Row],[Datum]],21),"00")</f>
        <v>24-10</v>
      </c>
      <c r="L2811" s="101">
        <f>MONTH(jaar_zip[[#This Row],[Datum]])</f>
        <v>3</v>
      </c>
      <c r="M2811" s="101">
        <f>IF(ISNUMBER(jaar_zip[[#This Row],[etmaaltemperatuur]]),IF(jaar_zip[[#This Row],[etmaaltemperatuur]]&lt;stookgrens,stookgrens-jaar_zip[[#This Row],[etmaaltemperatuur]],0),"")</f>
        <v>11.5</v>
      </c>
      <c r="N2811" s="101">
        <f>IF(ISNUMBER(jaar_zip[[#This Row],[graaddagen]]),IF(OR(MONTH(jaar_zip[[#This Row],[Datum]])=1,MONTH(jaar_zip[[#This Row],[Datum]])=2,MONTH(jaar_zip[[#This Row],[Datum]])=11,MONTH(jaar_zip[[#This Row],[Datum]])=12),1.1,IF(OR(MONTH(jaar_zip[[#This Row],[Datum]])=3,MONTH(jaar_zip[[#This Row],[Datum]])=10),1,0.8))*jaar_zip[[#This Row],[graaddagen]],"")</f>
        <v>11.5</v>
      </c>
      <c r="O2811" s="101">
        <f>IF(ISNUMBER(jaar_zip[[#This Row],[etmaaltemperatuur]]),IF(jaar_zip[[#This Row],[etmaaltemperatuur]]&gt;stookgrens,jaar_zip[[#This Row],[etmaaltemperatuur]]-stookgrens,0),"")</f>
        <v>0</v>
      </c>
    </row>
    <row r="2812" spans="1:15" x14ac:dyDescent="0.25">
      <c r="A2812">
        <v>270</v>
      </c>
      <c r="B2812">
        <v>20240311</v>
      </c>
      <c r="C2812">
        <v>4.3</v>
      </c>
      <c r="D2812">
        <v>6.7</v>
      </c>
      <c r="E2812">
        <v>454</v>
      </c>
      <c r="F2812">
        <v>-0.1</v>
      </c>
      <c r="G2812">
        <v>1003.3</v>
      </c>
      <c r="H2812">
        <v>90</v>
      </c>
      <c r="I2812" s="101" t="s">
        <v>22</v>
      </c>
      <c r="J2812" s="1">
        <f>DATEVALUE(RIGHT(jaar_zip[[#This Row],[YYYYMMDD]],2)&amp;"-"&amp;MID(jaar_zip[[#This Row],[YYYYMMDD]],5,2)&amp;"-"&amp;LEFT(jaar_zip[[#This Row],[YYYYMMDD]],4))</f>
        <v>45362</v>
      </c>
      <c r="K2812" s="101" t="str">
        <f>IF(AND(VALUE(MONTH(jaar_zip[[#This Row],[Datum]]))=1,VALUE(WEEKNUM(jaar_zip[[#This Row],[Datum]],21))&gt;51),RIGHT(YEAR(jaar_zip[[#This Row],[Datum]])-1,2),RIGHT(YEAR(jaar_zip[[#This Row],[Datum]]),2))&amp;"-"&amp; TEXT(WEEKNUM(jaar_zip[[#This Row],[Datum]],21),"00")</f>
        <v>24-11</v>
      </c>
      <c r="L2812" s="101">
        <f>MONTH(jaar_zip[[#This Row],[Datum]])</f>
        <v>3</v>
      </c>
      <c r="M2812" s="101">
        <f>IF(ISNUMBER(jaar_zip[[#This Row],[etmaaltemperatuur]]),IF(jaar_zip[[#This Row],[etmaaltemperatuur]]&lt;stookgrens,stookgrens-jaar_zip[[#This Row],[etmaaltemperatuur]],0),"")</f>
        <v>11.3</v>
      </c>
      <c r="N2812" s="101">
        <f>IF(ISNUMBER(jaar_zip[[#This Row],[graaddagen]]),IF(OR(MONTH(jaar_zip[[#This Row],[Datum]])=1,MONTH(jaar_zip[[#This Row],[Datum]])=2,MONTH(jaar_zip[[#This Row],[Datum]])=11,MONTH(jaar_zip[[#This Row],[Datum]])=12),1.1,IF(OR(MONTH(jaar_zip[[#This Row],[Datum]])=3,MONTH(jaar_zip[[#This Row],[Datum]])=10),1,0.8))*jaar_zip[[#This Row],[graaddagen]],"")</f>
        <v>11.3</v>
      </c>
      <c r="O2812" s="101">
        <f>IF(ISNUMBER(jaar_zip[[#This Row],[etmaaltemperatuur]]),IF(jaar_zip[[#This Row],[etmaaltemperatuur]]&gt;stookgrens,jaar_zip[[#This Row],[etmaaltemperatuur]]-stookgrens,0),"")</f>
        <v>0</v>
      </c>
    </row>
    <row r="2813" spans="1:15" x14ac:dyDescent="0.25">
      <c r="A2813">
        <v>270</v>
      </c>
      <c r="B2813">
        <v>20240312</v>
      </c>
      <c r="C2813">
        <v>3.5</v>
      </c>
      <c r="D2813">
        <v>7.2</v>
      </c>
      <c r="E2813">
        <v>249</v>
      </c>
      <c r="F2813">
        <v>-0.1</v>
      </c>
      <c r="G2813">
        <v>1011.8</v>
      </c>
      <c r="H2813">
        <v>93</v>
      </c>
      <c r="I2813" s="101" t="s">
        <v>22</v>
      </c>
      <c r="J2813" s="1">
        <f>DATEVALUE(RIGHT(jaar_zip[[#This Row],[YYYYMMDD]],2)&amp;"-"&amp;MID(jaar_zip[[#This Row],[YYYYMMDD]],5,2)&amp;"-"&amp;LEFT(jaar_zip[[#This Row],[YYYYMMDD]],4))</f>
        <v>45363</v>
      </c>
      <c r="K2813" s="101" t="str">
        <f>IF(AND(VALUE(MONTH(jaar_zip[[#This Row],[Datum]]))=1,VALUE(WEEKNUM(jaar_zip[[#This Row],[Datum]],21))&gt;51),RIGHT(YEAR(jaar_zip[[#This Row],[Datum]])-1,2),RIGHT(YEAR(jaar_zip[[#This Row],[Datum]]),2))&amp;"-"&amp; TEXT(WEEKNUM(jaar_zip[[#This Row],[Datum]],21),"00")</f>
        <v>24-11</v>
      </c>
      <c r="L2813" s="101">
        <f>MONTH(jaar_zip[[#This Row],[Datum]])</f>
        <v>3</v>
      </c>
      <c r="M2813" s="101">
        <f>IF(ISNUMBER(jaar_zip[[#This Row],[etmaaltemperatuur]]),IF(jaar_zip[[#This Row],[etmaaltemperatuur]]&lt;stookgrens,stookgrens-jaar_zip[[#This Row],[etmaaltemperatuur]],0),"")</f>
        <v>10.8</v>
      </c>
      <c r="N2813" s="101">
        <f>IF(ISNUMBER(jaar_zip[[#This Row],[graaddagen]]),IF(OR(MONTH(jaar_zip[[#This Row],[Datum]])=1,MONTH(jaar_zip[[#This Row],[Datum]])=2,MONTH(jaar_zip[[#This Row],[Datum]])=11,MONTH(jaar_zip[[#This Row],[Datum]])=12),1.1,IF(OR(MONTH(jaar_zip[[#This Row],[Datum]])=3,MONTH(jaar_zip[[#This Row],[Datum]])=10),1,0.8))*jaar_zip[[#This Row],[graaddagen]],"")</f>
        <v>10.8</v>
      </c>
      <c r="O2813" s="101">
        <f>IF(ISNUMBER(jaar_zip[[#This Row],[etmaaltemperatuur]]),IF(jaar_zip[[#This Row],[etmaaltemperatuur]]&gt;stookgrens,jaar_zip[[#This Row],[etmaaltemperatuur]]-stookgrens,0),"")</f>
        <v>0</v>
      </c>
    </row>
    <row r="2814" spans="1:15" x14ac:dyDescent="0.25">
      <c r="A2814">
        <v>270</v>
      </c>
      <c r="B2814">
        <v>20240313</v>
      </c>
      <c r="C2814">
        <v>5.3</v>
      </c>
      <c r="D2814">
        <v>9.8000000000000007</v>
      </c>
      <c r="E2814">
        <v>342</v>
      </c>
      <c r="F2814">
        <v>0.6</v>
      </c>
      <c r="G2814">
        <v>1012.3</v>
      </c>
      <c r="H2814">
        <v>92</v>
      </c>
      <c r="I2814" s="101" t="s">
        <v>22</v>
      </c>
      <c r="J2814" s="1">
        <f>DATEVALUE(RIGHT(jaar_zip[[#This Row],[YYYYMMDD]],2)&amp;"-"&amp;MID(jaar_zip[[#This Row],[YYYYMMDD]],5,2)&amp;"-"&amp;LEFT(jaar_zip[[#This Row],[YYYYMMDD]],4))</f>
        <v>45364</v>
      </c>
      <c r="K2814" s="101" t="str">
        <f>IF(AND(VALUE(MONTH(jaar_zip[[#This Row],[Datum]]))=1,VALUE(WEEKNUM(jaar_zip[[#This Row],[Datum]],21))&gt;51),RIGHT(YEAR(jaar_zip[[#This Row],[Datum]])-1,2),RIGHT(YEAR(jaar_zip[[#This Row],[Datum]]),2))&amp;"-"&amp; TEXT(WEEKNUM(jaar_zip[[#This Row],[Datum]],21),"00")</f>
        <v>24-11</v>
      </c>
      <c r="L2814" s="101">
        <f>MONTH(jaar_zip[[#This Row],[Datum]])</f>
        <v>3</v>
      </c>
      <c r="M2814" s="101">
        <f>IF(ISNUMBER(jaar_zip[[#This Row],[etmaaltemperatuur]]),IF(jaar_zip[[#This Row],[etmaaltemperatuur]]&lt;stookgrens,stookgrens-jaar_zip[[#This Row],[etmaaltemperatuur]],0),"")</f>
        <v>8.1999999999999993</v>
      </c>
      <c r="N2814" s="101">
        <f>IF(ISNUMBER(jaar_zip[[#This Row],[graaddagen]]),IF(OR(MONTH(jaar_zip[[#This Row],[Datum]])=1,MONTH(jaar_zip[[#This Row],[Datum]])=2,MONTH(jaar_zip[[#This Row],[Datum]])=11,MONTH(jaar_zip[[#This Row],[Datum]])=12),1.1,IF(OR(MONTH(jaar_zip[[#This Row],[Datum]])=3,MONTH(jaar_zip[[#This Row],[Datum]])=10),1,0.8))*jaar_zip[[#This Row],[graaddagen]],"")</f>
        <v>8.1999999999999993</v>
      </c>
      <c r="O2814" s="101">
        <f>IF(ISNUMBER(jaar_zip[[#This Row],[etmaaltemperatuur]]),IF(jaar_zip[[#This Row],[etmaaltemperatuur]]&gt;stookgrens,jaar_zip[[#This Row],[etmaaltemperatuur]]-stookgrens,0),"")</f>
        <v>0</v>
      </c>
    </row>
    <row r="2815" spans="1:15" x14ac:dyDescent="0.25">
      <c r="A2815">
        <v>270</v>
      </c>
      <c r="B2815">
        <v>20240314</v>
      </c>
      <c r="C2815">
        <v>5.3</v>
      </c>
      <c r="D2815">
        <v>11.7</v>
      </c>
      <c r="E2815">
        <v>1210</v>
      </c>
      <c r="F2815">
        <v>-0.1</v>
      </c>
      <c r="G2815">
        <v>1009</v>
      </c>
      <c r="H2815">
        <v>82</v>
      </c>
      <c r="I2815" s="101" t="s">
        <v>22</v>
      </c>
      <c r="J2815" s="1">
        <f>DATEVALUE(RIGHT(jaar_zip[[#This Row],[YYYYMMDD]],2)&amp;"-"&amp;MID(jaar_zip[[#This Row],[YYYYMMDD]],5,2)&amp;"-"&amp;LEFT(jaar_zip[[#This Row],[YYYYMMDD]],4))</f>
        <v>45365</v>
      </c>
      <c r="K2815" s="101" t="str">
        <f>IF(AND(VALUE(MONTH(jaar_zip[[#This Row],[Datum]]))=1,VALUE(WEEKNUM(jaar_zip[[#This Row],[Datum]],21))&gt;51),RIGHT(YEAR(jaar_zip[[#This Row],[Datum]])-1,2),RIGHT(YEAR(jaar_zip[[#This Row],[Datum]]),2))&amp;"-"&amp; TEXT(WEEKNUM(jaar_zip[[#This Row],[Datum]],21),"00")</f>
        <v>24-11</v>
      </c>
      <c r="L2815" s="101">
        <f>MONTH(jaar_zip[[#This Row],[Datum]])</f>
        <v>3</v>
      </c>
      <c r="M2815" s="101">
        <f>IF(ISNUMBER(jaar_zip[[#This Row],[etmaaltemperatuur]]),IF(jaar_zip[[#This Row],[etmaaltemperatuur]]&lt;stookgrens,stookgrens-jaar_zip[[#This Row],[etmaaltemperatuur]],0),"")</f>
        <v>6.3000000000000007</v>
      </c>
      <c r="N2815" s="101">
        <f>IF(ISNUMBER(jaar_zip[[#This Row],[graaddagen]]),IF(OR(MONTH(jaar_zip[[#This Row],[Datum]])=1,MONTH(jaar_zip[[#This Row],[Datum]])=2,MONTH(jaar_zip[[#This Row],[Datum]])=11,MONTH(jaar_zip[[#This Row],[Datum]])=12),1.1,IF(OR(MONTH(jaar_zip[[#This Row],[Datum]])=3,MONTH(jaar_zip[[#This Row],[Datum]])=10),1,0.8))*jaar_zip[[#This Row],[graaddagen]],"")</f>
        <v>6.3000000000000007</v>
      </c>
      <c r="O2815" s="101">
        <f>IF(ISNUMBER(jaar_zip[[#This Row],[etmaaltemperatuur]]),IF(jaar_zip[[#This Row],[etmaaltemperatuur]]&gt;stookgrens,jaar_zip[[#This Row],[etmaaltemperatuur]]-stookgrens,0),"")</f>
        <v>0</v>
      </c>
    </row>
    <row r="2816" spans="1:15" x14ac:dyDescent="0.25">
      <c r="A2816">
        <v>270</v>
      </c>
      <c r="B2816">
        <v>20240315</v>
      </c>
      <c r="C2816">
        <v>7.1</v>
      </c>
      <c r="D2816">
        <v>11.8</v>
      </c>
      <c r="E2816">
        <v>687</v>
      </c>
      <c r="F2816">
        <v>-0.1</v>
      </c>
      <c r="G2816">
        <v>1004.9</v>
      </c>
      <c r="H2816">
        <v>86</v>
      </c>
      <c r="I2816" s="101" t="s">
        <v>22</v>
      </c>
      <c r="J2816" s="1">
        <f>DATEVALUE(RIGHT(jaar_zip[[#This Row],[YYYYMMDD]],2)&amp;"-"&amp;MID(jaar_zip[[#This Row],[YYYYMMDD]],5,2)&amp;"-"&amp;LEFT(jaar_zip[[#This Row],[YYYYMMDD]],4))</f>
        <v>45366</v>
      </c>
      <c r="K2816" s="101" t="str">
        <f>IF(AND(VALUE(MONTH(jaar_zip[[#This Row],[Datum]]))=1,VALUE(WEEKNUM(jaar_zip[[#This Row],[Datum]],21))&gt;51),RIGHT(YEAR(jaar_zip[[#This Row],[Datum]])-1,2),RIGHT(YEAR(jaar_zip[[#This Row],[Datum]]),2))&amp;"-"&amp; TEXT(WEEKNUM(jaar_zip[[#This Row],[Datum]],21),"00")</f>
        <v>24-11</v>
      </c>
      <c r="L2816" s="101">
        <f>MONTH(jaar_zip[[#This Row],[Datum]])</f>
        <v>3</v>
      </c>
      <c r="M2816" s="101">
        <f>IF(ISNUMBER(jaar_zip[[#This Row],[etmaaltemperatuur]]),IF(jaar_zip[[#This Row],[etmaaltemperatuur]]&lt;stookgrens,stookgrens-jaar_zip[[#This Row],[etmaaltemperatuur]],0),"")</f>
        <v>6.1999999999999993</v>
      </c>
      <c r="N2816" s="101">
        <f>IF(ISNUMBER(jaar_zip[[#This Row],[graaddagen]]),IF(OR(MONTH(jaar_zip[[#This Row],[Datum]])=1,MONTH(jaar_zip[[#This Row],[Datum]])=2,MONTH(jaar_zip[[#This Row],[Datum]])=11,MONTH(jaar_zip[[#This Row],[Datum]])=12),1.1,IF(OR(MONTH(jaar_zip[[#This Row],[Datum]])=3,MONTH(jaar_zip[[#This Row],[Datum]])=10),1,0.8))*jaar_zip[[#This Row],[graaddagen]],"")</f>
        <v>6.1999999999999993</v>
      </c>
      <c r="O2816" s="101">
        <f>IF(ISNUMBER(jaar_zip[[#This Row],[etmaaltemperatuur]]),IF(jaar_zip[[#This Row],[etmaaltemperatuur]]&gt;stookgrens,jaar_zip[[#This Row],[etmaaltemperatuur]]-stookgrens,0),"")</f>
        <v>0</v>
      </c>
    </row>
    <row r="2817" spans="1:15" x14ac:dyDescent="0.25">
      <c r="A2817">
        <v>270</v>
      </c>
      <c r="B2817">
        <v>20240316</v>
      </c>
      <c r="C2817">
        <v>5</v>
      </c>
      <c r="D2817">
        <v>7.2</v>
      </c>
      <c r="E2817">
        <v>883</v>
      </c>
      <c r="F2817">
        <v>0.6</v>
      </c>
      <c r="G2817">
        <v>1018.4</v>
      </c>
      <c r="H2817">
        <v>79</v>
      </c>
      <c r="I2817" s="101" t="s">
        <v>22</v>
      </c>
      <c r="J2817" s="1">
        <f>DATEVALUE(RIGHT(jaar_zip[[#This Row],[YYYYMMDD]],2)&amp;"-"&amp;MID(jaar_zip[[#This Row],[YYYYMMDD]],5,2)&amp;"-"&amp;LEFT(jaar_zip[[#This Row],[YYYYMMDD]],4))</f>
        <v>45367</v>
      </c>
      <c r="K2817" s="101" t="str">
        <f>IF(AND(VALUE(MONTH(jaar_zip[[#This Row],[Datum]]))=1,VALUE(WEEKNUM(jaar_zip[[#This Row],[Datum]],21))&gt;51),RIGHT(YEAR(jaar_zip[[#This Row],[Datum]])-1,2),RIGHT(YEAR(jaar_zip[[#This Row],[Datum]]),2))&amp;"-"&amp; TEXT(WEEKNUM(jaar_zip[[#This Row],[Datum]],21),"00")</f>
        <v>24-11</v>
      </c>
      <c r="L2817" s="101">
        <f>MONTH(jaar_zip[[#This Row],[Datum]])</f>
        <v>3</v>
      </c>
      <c r="M2817" s="101">
        <f>IF(ISNUMBER(jaar_zip[[#This Row],[etmaaltemperatuur]]),IF(jaar_zip[[#This Row],[etmaaltemperatuur]]&lt;stookgrens,stookgrens-jaar_zip[[#This Row],[etmaaltemperatuur]],0),"")</f>
        <v>10.8</v>
      </c>
      <c r="N2817" s="101">
        <f>IF(ISNUMBER(jaar_zip[[#This Row],[graaddagen]]),IF(OR(MONTH(jaar_zip[[#This Row],[Datum]])=1,MONTH(jaar_zip[[#This Row],[Datum]])=2,MONTH(jaar_zip[[#This Row],[Datum]])=11,MONTH(jaar_zip[[#This Row],[Datum]])=12),1.1,IF(OR(MONTH(jaar_zip[[#This Row],[Datum]])=3,MONTH(jaar_zip[[#This Row],[Datum]])=10),1,0.8))*jaar_zip[[#This Row],[graaddagen]],"")</f>
        <v>10.8</v>
      </c>
      <c r="O2817" s="101">
        <f>IF(ISNUMBER(jaar_zip[[#This Row],[etmaaltemperatuur]]),IF(jaar_zip[[#This Row],[etmaaltemperatuur]]&gt;stookgrens,jaar_zip[[#This Row],[etmaaltemperatuur]]-stookgrens,0),"")</f>
        <v>0</v>
      </c>
    </row>
    <row r="2818" spans="1:15" x14ac:dyDescent="0.25">
      <c r="A2818">
        <v>270</v>
      </c>
      <c r="B2818">
        <v>20240317</v>
      </c>
      <c r="C2818">
        <v>5.4</v>
      </c>
      <c r="D2818">
        <v>8.1999999999999993</v>
      </c>
      <c r="E2818">
        <v>660</v>
      </c>
      <c r="F2818">
        <v>1</v>
      </c>
      <c r="G2818">
        <v>1019.5</v>
      </c>
      <c r="H2818">
        <v>77</v>
      </c>
      <c r="I2818" s="101" t="s">
        <v>22</v>
      </c>
      <c r="J2818" s="1">
        <f>DATEVALUE(RIGHT(jaar_zip[[#This Row],[YYYYMMDD]],2)&amp;"-"&amp;MID(jaar_zip[[#This Row],[YYYYMMDD]],5,2)&amp;"-"&amp;LEFT(jaar_zip[[#This Row],[YYYYMMDD]],4))</f>
        <v>45368</v>
      </c>
      <c r="K2818" s="101" t="str">
        <f>IF(AND(VALUE(MONTH(jaar_zip[[#This Row],[Datum]]))=1,VALUE(WEEKNUM(jaar_zip[[#This Row],[Datum]],21))&gt;51),RIGHT(YEAR(jaar_zip[[#This Row],[Datum]])-1,2),RIGHT(YEAR(jaar_zip[[#This Row],[Datum]]),2))&amp;"-"&amp; TEXT(WEEKNUM(jaar_zip[[#This Row],[Datum]],21),"00")</f>
        <v>24-11</v>
      </c>
      <c r="L2818" s="101">
        <f>MONTH(jaar_zip[[#This Row],[Datum]])</f>
        <v>3</v>
      </c>
      <c r="M2818" s="101">
        <f>IF(ISNUMBER(jaar_zip[[#This Row],[etmaaltemperatuur]]),IF(jaar_zip[[#This Row],[etmaaltemperatuur]]&lt;stookgrens,stookgrens-jaar_zip[[#This Row],[etmaaltemperatuur]],0),"")</f>
        <v>9.8000000000000007</v>
      </c>
      <c r="N2818" s="101">
        <f>IF(ISNUMBER(jaar_zip[[#This Row],[graaddagen]]),IF(OR(MONTH(jaar_zip[[#This Row],[Datum]])=1,MONTH(jaar_zip[[#This Row],[Datum]])=2,MONTH(jaar_zip[[#This Row],[Datum]])=11,MONTH(jaar_zip[[#This Row],[Datum]])=12),1.1,IF(OR(MONTH(jaar_zip[[#This Row],[Datum]])=3,MONTH(jaar_zip[[#This Row],[Datum]])=10),1,0.8))*jaar_zip[[#This Row],[graaddagen]],"")</f>
        <v>9.8000000000000007</v>
      </c>
      <c r="O2818" s="101">
        <f>IF(ISNUMBER(jaar_zip[[#This Row],[etmaaltemperatuur]]),IF(jaar_zip[[#This Row],[etmaaltemperatuur]]&gt;stookgrens,jaar_zip[[#This Row],[etmaaltemperatuur]]-stookgrens,0),"")</f>
        <v>0</v>
      </c>
    </row>
    <row r="2819" spans="1:15" x14ac:dyDescent="0.25">
      <c r="A2819">
        <v>270</v>
      </c>
      <c r="B2819">
        <v>20240318</v>
      </c>
      <c r="C2819">
        <v>3.3</v>
      </c>
      <c r="D2819">
        <v>9.1999999999999993</v>
      </c>
      <c r="E2819">
        <v>817</v>
      </c>
      <c r="F2819">
        <v>0.5</v>
      </c>
      <c r="G2819">
        <v>1015.5</v>
      </c>
      <c r="H2819">
        <v>88</v>
      </c>
      <c r="I2819" s="101" t="s">
        <v>22</v>
      </c>
      <c r="J2819" s="1">
        <f>DATEVALUE(RIGHT(jaar_zip[[#This Row],[YYYYMMDD]],2)&amp;"-"&amp;MID(jaar_zip[[#This Row],[YYYYMMDD]],5,2)&amp;"-"&amp;LEFT(jaar_zip[[#This Row],[YYYYMMDD]],4))</f>
        <v>45369</v>
      </c>
      <c r="K2819" s="101" t="str">
        <f>IF(AND(VALUE(MONTH(jaar_zip[[#This Row],[Datum]]))=1,VALUE(WEEKNUM(jaar_zip[[#This Row],[Datum]],21))&gt;51),RIGHT(YEAR(jaar_zip[[#This Row],[Datum]])-1,2),RIGHT(YEAR(jaar_zip[[#This Row],[Datum]]),2))&amp;"-"&amp; TEXT(WEEKNUM(jaar_zip[[#This Row],[Datum]],21),"00")</f>
        <v>24-12</v>
      </c>
      <c r="L2819" s="101">
        <f>MONTH(jaar_zip[[#This Row],[Datum]])</f>
        <v>3</v>
      </c>
      <c r="M2819" s="101">
        <f>IF(ISNUMBER(jaar_zip[[#This Row],[etmaaltemperatuur]]),IF(jaar_zip[[#This Row],[etmaaltemperatuur]]&lt;stookgrens,stookgrens-jaar_zip[[#This Row],[etmaaltemperatuur]],0),"")</f>
        <v>8.8000000000000007</v>
      </c>
      <c r="N2819" s="101">
        <f>IF(ISNUMBER(jaar_zip[[#This Row],[graaddagen]]),IF(OR(MONTH(jaar_zip[[#This Row],[Datum]])=1,MONTH(jaar_zip[[#This Row],[Datum]])=2,MONTH(jaar_zip[[#This Row],[Datum]])=11,MONTH(jaar_zip[[#This Row],[Datum]])=12),1.1,IF(OR(MONTH(jaar_zip[[#This Row],[Datum]])=3,MONTH(jaar_zip[[#This Row],[Datum]])=10),1,0.8))*jaar_zip[[#This Row],[graaddagen]],"")</f>
        <v>8.8000000000000007</v>
      </c>
      <c r="O2819" s="101">
        <f>IF(ISNUMBER(jaar_zip[[#This Row],[etmaaltemperatuur]]),IF(jaar_zip[[#This Row],[etmaaltemperatuur]]&gt;stookgrens,jaar_zip[[#This Row],[etmaaltemperatuur]]-stookgrens,0),"")</f>
        <v>0</v>
      </c>
    </row>
    <row r="2820" spans="1:15" x14ac:dyDescent="0.25">
      <c r="A2820">
        <v>270</v>
      </c>
      <c r="B2820">
        <v>20240319</v>
      </c>
      <c r="C2820">
        <v>4.3</v>
      </c>
      <c r="D2820">
        <v>10.8</v>
      </c>
      <c r="E2820">
        <v>836</v>
      </c>
      <c r="F2820">
        <v>-0.1</v>
      </c>
      <c r="G2820">
        <v>1017.3</v>
      </c>
      <c r="H2820">
        <v>85</v>
      </c>
      <c r="I2820" s="101" t="s">
        <v>22</v>
      </c>
      <c r="J2820" s="1">
        <f>DATEVALUE(RIGHT(jaar_zip[[#This Row],[YYYYMMDD]],2)&amp;"-"&amp;MID(jaar_zip[[#This Row],[YYYYMMDD]],5,2)&amp;"-"&amp;LEFT(jaar_zip[[#This Row],[YYYYMMDD]],4))</f>
        <v>45370</v>
      </c>
      <c r="K2820" s="101" t="str">
        <f>IF(AND(VALUE(MONTH(jaar_zip[[#This Row],[Datum]]))=1,VALUE(WEEKNUM(jaar_zip[[#This Row],[Datum]],21))&gt;51),RIGHT(YEAR(jaar_zip[[#This Row],[Datum]])-1,2),RIGHT(YEAR(jaar_zip[[#This Row],[Datum]]),2))&amp;"-"&amp; TEXT(WEEKNUM(jaar_zip[[#This Row],[Datum]],21),"00")</f>
        <v>24-12</v>
      </c>
      <c r="L2820" s="101">
        <f>MONTH(jaar_zip[[#This Row],[Datum]])</f>
        <v>3</v>
      </c>
      <c r="M2820" s="101">
        <f>IF(ISNUMBER(jaar_zip[[#This Row],[etmaaltemperatuur]]),IF(jaar_zip[[#This Row],[etmaaltemperatuur]]&lt;stookgrens,stookgrens-jaar_zip[[#This Row],[etmaaltemperatuur]],0),"")</f>
        <v>7.1999999999999993</v>
      </c>
      <c r="N2820" s="101">
        <f>IF(ISNUMBER(jaar_zip[[#This Row],[graaddagen]]),IF(OR(MONTH(jaar_zip[[#This Row],[Datum]])=1,MONTH(jaar_zip[[#This Row],[Datum]])=2,MONTH(jaar_zip[[#This Row],[Datum]])=11,MONTH(jaar_zip[[#This Row],[Datum]])=12),1.1,IF(OR(MONTH(jaar_zip[[#This Row],[Datum]])=3,MONTH(jaar_zip[[#This Row],[Datum]])=10),1,0.8))*jaar_zip[[#This Row],[graaddagen]],"")</f>
        <v>7.1999999999999993</v>
      </c>
      <c r="O2820" s="101">
        <f>IF(ISNUMBER(jaar_zip[[#This Row],[etmaaltemperatuur]]),IF(jaar_zip[[#This Row],[etmaaltemperatuur]]&gt;stookgrens,jaar_zip[[#This Row],[etmaaltemperatuur]]-stookgrens,0),"")</f>
        <v>0</v>
      </c>
    </row>
    <row r="2821" spans="1:15" x14ac:dyDescent="0.25">
      <c r="A2821">
        <v>270</v>
      </c>
      <c r="B2821">
        <v>20240320</v>
      </c>
      <c r="C2821">
        <v>3.1</v>
      </c>
      <c r="D2821">
        <v>10.4</v>
      </c>
      <c r="E2821">
        <v>518</v>
      </c>
      <c r="F2821">
        <v>1.3</v>
      </c>
      <c r="G2821">
        <v>1018.9</v>
      </c>
      <c r="H2821">
        <v>93</v>
      </c>
      <c r="I2821" s="101" t="s">
        <v>22</v>
      </c>
      <c r="J2821" s="1">
        <f>DATEVALUE(RIGHT(jaar_zip[[#This Row],[YYYYMMDD]],2)&amp;"-"&amp;MID(jaar_zip[[#This Row],[YYYYMMDD]],5,2)&amp;"-"&amp;LEFT(jaar_zip[[#This Row],[YYYYMMDD]],4))</f>
        <v>45371</v>
      </c>
      <c r="K2821" s="101" t="str">
        <f>IF(AND(VALUE(MONTH(jaar_zip[[#This Row],[Datum]]))=1,VALUE(WEEKNUM(jaar_zip[[#This Row],[Datum]],21))&gt;51),RIGHT(YEAR(jaar_zip[[#This Row],[Datum]])-1,2),RIGHT(YEAR(jaar_zip[[#This Row],[Datum]]),2))&amp;"-"&amp; TEXT(WEEKNUM(jaar_zip[[#This Row],[Datum]],21),"00")</f>
        <v>24-12</v>
      </c>
      <c r="L2821" s="101">
        <f>MONTH(jaar_zip[[#This Row],[Datum]])</f>
        <v>3</v>
      </c>
      <c r="M2821" s="101">
        <f>IF(ISNUMBER(jaar_zip[[#This Row],[etmaaltemperatuur]]),IF(jaar_zip[[#This Row],[etmaaltemperatuur]]&lt;stookgrens,stookgrens-jaar_zip[[#This Row],[etmaaltemperatuur]],0),"")</f>
        <v>7.6</v>
      </c>
      <c r="N2821" s="101">
        <f>IF(ISNUMBER(jaar_zip[[#This Row],[graaddagen]]),IF(OR(MONTH(jaar_zip[[#This Row],[Datum]])=1,MONTH(jaar_zip[[#This Row],[Datum]])=2,MONTH(jaar_zip[[#This Row],[Datum]])=11,MONTH(jaar_zip[[#This Row],[Datum]])=12),1.1,IF(OR(MONTH(jaar_zip[[#This Row],[Datum]])=3,MONTH(jaar_zip[[#This Row],[Datum]])=10),1,0.8))*jaar_zip[[#This Row],[graaddagen]],"")</f>
        <v>7.6</v>
      </c>
      <c r="O2821" s="101">
        <f>IF(ISNUMBER(jaar_zip[[#This Row],[etmaaltemperatuur]]),IF(jaar_zip[[#This Row],[etmaaltemperatuur]]&gt;stookgrens,jaar_zip[[#This Row],[etmaaltemperatuur]]-stookgrens,0),"")</f>
        <v>0</v>
      </c>
    </row>
    <row r="2822" spans="1:15" x14ac:dyDescent="0.25">
      <c r="A2822">
        <v>270</v>
      </c>
      <c r="B2822">
        <v>20240321</v>
      </c>
      <c r="C2822">
        <v>5.2</v>
      </c>
      <c r="D2822">
        <v>7.8</v>
      </c>
      <c r="E2822">
        <v>411</v>
      </c>
      <c r="F2822">
        <v>0.7</v>
      </c>
      <c r="G2822">
        <v>1022.4</v>
      </c>
      <c r="H2822">
        <v>91</v>
      </c>
      <c r="I2822" s="101" t="s">
        <v>22</v>
      </c>
      <c r="J2822" s="1">
        <f>DATEVALUE(RIGHT(jaar_zip[[#This Row],[YYYYMMDD]],2)&amp;"-"&amp;MID(jaar_zip[[#This Row],[YYYYMMDD]],5,2)&amp;"-"&amp;LEFT(jaar_zip[[#This Row],[YYYYMMDD]],4))</f>
        <v>45372</v>
      </c>
      <c r="K2822" s="101" t="str">
        <f>IF(AND(VALUE(MONTH(jaar_zip[[#This Row],[Datum]]))=1,VALUE(WEEKNUM(jaar_zip[[#This Row],[Datum]],21))&gt;51),RIGHT(YEAR(jaar_zip[[#This Row],[Datum]])-1,2),RIGHT(YEAR(jaar_zip[[#This Row],[Datum]]),2))&amp;"-"&amp; TEXT(WEEKNUM(jaar_zip[[#This Row],[Datum]],21),"00")</f>
        <v>24-12</v>
      </c>
      <c r="L2822" s="101">
        <f>MONTH(jaar_zip[[#This Row],[Datum]])</f>
        <v>3</v>
      </c>
      <c r="M2822" s="101">
        <f>IF(ISNUMBER(jaar_zip[[#This Row],[etmaaltemperatuur]]),IF(jaar_zip[[#This Row],[etmaaltemperatuur]]&lt;stookgrens,stookgrens-jaar_zip[[#This Row],[etmaaltemperatuur]],0),"")</f>
        <v>10.199999999999999</v>
      </c>
      <c r="N2822" s="101">
        <f>IF(ISNUMBER(jaar_zip[[#This Row],[graaddagen]]),IF(OR(MONTH(jaar_zip[[#This Row],[Datum]])=1,MONTH(jaar_zip[[#This Row],[Datum]])=2,MONTH(jaar_zip[[#This Row],[Datum]])=11,MONTH(jaar_zip[[#This Row],[Datum]])=12),1.1,IF(OR(MONTH(jaar_zip[[#This Row],[Datum]])=3,MONTH(jaar_zip[[#This Row],[Datum]])=10),1,0.8))*jaar_zip[[#This Row],[graaddagen]],"")</f>
        <v>10.199999999999999</v>
      </c>
      <c r="O2822" s="101">
        <f>IF(ISNUMBER(jaar_zip[[#This Row],[etmaaltemperatuur]]),IF(jaar_zip[[#This Row],[etmaaltemperatuur]]&gt;stookgrens,jaar_zip[[#This Row],[etmaaltemperatuur]]-stookgrens,0),"")</f>
        <v>0</v>
      </c>
    </row>
    <row r="2823" spans="1:15" x14ac:dyDescent="0.25">
      <c r="A2823">
        <v>270</v>
      </c>
      <c r="B2823">
        <v>20240322</v>
      </c>
      <c r="C2823">
        <v>5.4</v>
      </c>
      <c r="D2823">
        <v>8.5</v>
      </c>
      <c r="E2823">
        <v>393</v>
      </c>
      <c r="F2823">
        <v>3.4</v>
      </c>
      <c r="G2823">
        <v>1013.8</v>
      </c>
      <c r="H2823">
        <v>90</v>
      </c>
      <c r="I2823" s="101" t="s">
        <v>22</v>
      </c>
      <c r="J2823" s="1">
        <f>DATEVALUE(RIGHT(jaar_zip[[#This Row],[YYYYMMDD]],2)&amp;"-"&amp;MID(jaar_zip[[#This Row],[YYYYMMDD]],5,2)&amp;"-"&amp;LEFT(jaar_zip[[#This Row],[YYYYMMDD]],4))</f>
        <v>45373</v>
      </c>
      <c r="K2823" s="101" t="str">
        <f>IF(AND(VALUE(MONTH(jaar_zip[[#This Row],[Datum]]))=1,VALUE(WEEKNUM(jaar_zip[[#This Row],[Datum]],21))&gt;51),RIGHT(YEAR(jaar_zip[[#This Row],[Datum]])-1,2),RIGHT(YEAR(jaar_zip[[#This Row],[Datum]]),2))&amp;"-"&amp; TEXT(WEEKNUM(jaar_zip[[#This Row],[Datum]],21),"00")</f>
        <v>24-12</v>
      </c>
      <c r="L2823" s="101">
        <f>MONTH(jaar_zip[[#This Row],[Datum]])</f>
        <v>3</v>
      </c>
      <c r="M2823" s="101">
        <f>IF(ISNUMBER(jaar_zip[[#This Row],[etmaaltemperatuur]]),IF(jaar_zip[[#This Row],[etmaaltemperatuur]]&lt;stookgrens,stookgrens-jaar_zip[[#This Row],[etmaaltemperatuur]],0),"")</f>
        <v>9.5</v>
      </c>
      <c r="N2823" s="101">
        <f>IF(ISNUMBER(jaar_zip[[#This Row],[graaddagen]]),IF(OR(MONTH(jaar_zip[[#This Row],[Datum]])=1,MONTH(jaar_zip[[#This Row],[Datum]])=2,MONTH(jaar_zip[[#This Row],[Datum]])=11,MONTH(jaar_zip[[#This Row],[Datum]])=12),1.1,IF(OR(MONTH(jaar_zip[[#This Row],[Datum]])=3,MONTH(jaar_zip[[#This Row],[Datum]])=10),1,0.8))*jaar_zip[[#This Row],[graaddagen]],"")</f>
        <v>9.5</v>
      </c>
      <c r="O2823" s="101">
        <f>IF(ISNUMBER(jaar_zip[[#This Row],[etmaaltemperatuur]]),IF(jaar_zip[[#This Row],[etmaaltemperatuur]]&gt;stookgrens,jaar_zip[[#This Row],[etmaaltemperatuur]]-stookgrens,0),"")</f>
        <v>0</v>
      </c>
    </row>
    <row r="2824" spans="1:15" x14ac:dyDescent="0.25">
      <c r="A2824">
        <v>270</v>
      </c>
      <c r="B2824">
        <v>20240323</v>
      </c>
      <c r="C2824">
        <v>6.7</v>
      </c>
      <c r="D2824">
        <v>6.3</v>
      </c>
      <c r="E2824">
        <v>1136</v>
      </c>
      <c r="F2824">
        <v>2.6</v>
      </c>
      <c r="G2824">
        <v>1005</v>
      </c>
      <c r="H2824">
        <v>79</v>
      </c>
      <c r="I2824" s="101" t="s">
        <v>22</v>
      </c>
      <c r="J2824" s="1">
        <f>DATEVALUE(RIGHT(jaar_zip[[#This Row],[YYYYMMDD]],2)&amp;"-"&amp;MID(jaar_zip[[#This Row],[YYYYMMDD]],5,2)&amp;"-"&amp;LEFT(jaar_zip[[#This Row],[YYYYMMDD]],4))</f>
        <v>45374</v>
      </c>
      <c r="K2824" s="101" t="str">
        <f>IF(AND(VALUE(MONTH(jaar_zip[[#This Row],[Datum]]))=1,VALUE(WEEKNUM(jaar_zip[[#This Row],[Datum]],21))&gt;51),RIGHT(YEAR(jaar_zip[[#This Row],[Datum]])-1,2),RIGHT(YEAR(jaar_zip[[#This Row],[Datum]]),2))&amp;"-"&amp; TEXT(WEEKNUM(jaar_zip[[#This Row],[Datum]],21),"00")</f>
        <v>24-12</v>
      </c>
      <c r="L2824" s="101">
        <f>MONTH(jaar_zip[[#This Row],[Datum]])</f>
        <v>3</v>
      </c>
      <c r="M2824" s="101">
        <f>IF(ISNUMBER(jaar_zip[[#This Row],[etmaaltemperatuur]]),IF(jaar_zip[[#This Row],[etmaaltemperatuur]]&lt;stookgrens,stookgrens-jaar_zip[[#This Row],[etmaaltemperatuur]],0),"")</f>
        <v>11.7</v>
      </c>
      <c r="N2824" s="101">
        <f>IF(ISNUMBER(jaar_zip[[#This Row],[graaddagen]]),IF(OR(MONTH(jaar_zip[[#This Row],[Datum]])=1,MONTH(jaar_zip[[#This Row],[Datum]])=2,MONTH(jaar_zip[[#This Row],[Datum]])=11,MONTH(jaar_zip[[#This Row],[Datum]])=12),1.1,IF(OR(MONTH(jaar_zip[[#This Row],[Datum]])=3,MONTH(jaar_zip[[#This Row],[Datum]])=10),1,0.8))*jaar_zip[[#This Row],[graaddagen]],"")</f>
        <v>11.7</v>
      </c>
      <c r="O2824" s="101">
        <f>IF(ISNUMBER(jaar_zip[[#This Row],[etmaaltemperatuur]]),IF(jaar_zip[[#This Row],[etmaaltemperatuur]]&gt;stookgrens,jaar_zip[[#This Row],[etmaaltemperatuur]]-stookgrens,0),"")</f>
        <v>0</v>
      </c>
    </row>
    <row r="2825" spans="1:15" x14ac:dyDescent="0.25">
      <c r="A2825">
        <v>270</v>
      </c>
      <c r="B2825">
        <v>20240324</v>
      </c>
      <c r="C2825">
        <v>9</v>
      </c>
      <c r="D2825">
        <v>6.8</v>
      </c>
      <c r="E2825">
        <v>766</v>
      </c>
      <c r="F2825">
        <v>2.9</v>
      </c>
      <c r="G2825">
        <v>1000.7</v>
      </c>
      <c r="H2825">
        <v>82</v>
      </c>
      <c r="I2825" s="101" t="s">
        <v>22</v>
      </c>
      <c r="J2825" s="1">
        <f>DATEVALUE(RIGHT(jaar_zip[[#This Row],[YYYYMMDD]],2)&amp;"-"&amp;MID(jaar_zip[[#This Row],[YYYYMMDD]],5,2)&amp;"-"&amp;LEFT(jaar_zip[[#This Row],[YYYYMMDD]],4))</f>
        <v>45375</v>
      </c>
      <c r="K2825" s="101" t="str">
        <f>IF(AND(VALUE(MONTH(jaar_zip[[#This Row],[Datum]]))=1,VALUE(WEEKNUM(jaar_zip[[#This Row],[Datum]],21))&gt;51),RIGHT(YEAR(jaar_zip[[#This Row],[Datum]])-1,2),RIGHT(YEAR(jaar_zip[[#This Row],[Datum]]),2))&amp;"-"&amp; TEXT(WEEKNUM(jaar_zip[[#This Row],[Datum]],21),"00")</f>
        <v>24-12</v>
      </c>
      <c r="L2825" s="101">
        <f>MONTH(jaar_zip[[#This Row],[Datum]])</f>
        <v>3</v>
      </c>
      <c r="M2825" s="101">
        <f>IF(ISNUMBER(jaar_zip[[#This Row],[etmaaltemperatuur]]),IF(jaar_zip[[#This Row],[etmaaltemperatuur]]&lt;stookgrens,stookgrens-jaar_zip[[#This Row],[etmaaltemperatuur]],0),"")</f>
        <v>11.2</v>
      </c>
      <c r="N2825" s="101">
        <f>IF(ISNUMBER(jaar_zip[[#This Row],[graaddagen]]),IF(OR(MONTH(jaar_zip[[#This Row],[Datum]])=1,MONTH(jaar_zip[[#This Row],[Datum]])=2,MONTH(jaar_zip[[#This Row],[Datum]])=11,MONTH(jaar_zip[[#This Row],[Datum]])=12),1.1,IF(OR(MONTH(jaar_zip[[#This Row],[Datum]])=3,MONTH(jaar_zip[[#This Row],[Datum]])=10),1,0.8))*jaar_zip[[#This Row],[graaddagen]],"")</f>
        <v>11.2</v>
      </c>
      <c r="O2825" s="101">
        <f>IF(ISNUMBER(jaar_zip[[#This Row],[etmaaltemperatuur]]),IF(jaar_zip[[#This Row],[etmaaltemperatuur]]&gt;stookgrens,jaar_zip[[#This Row],[etmaaltemperatuur]]-stookgrens,0),"")</f>
        <v>0</v>
      </c>
    </row>
    <row r="2826" spans="1:15" x14ac:dyDescent="0.25">
      <c r="A2826">
        <v>270</v>
      </c>
      <c r="B2826">
        <v>20240325</v>
      </c>
      <c r="C2826">
        <v>3</v>
      </c>
      <c r="D2826">
        <v>7</v>
      </c>
      <c r="E2826">
        <v>1219</v>
      </c>
      <c r="F2826">
        <v>0.6</v>
      </c>
      <c r="G2826">
        <v>1004.3</v>
      </c>
      <c r="H2826">
        <v>76</v>
      </c>
      <c r="I2826" s="101" t="s">
        <v>22</v>
      </c>
      <c r="J2826" s="1">
        <f>DATEVALUE(RIGHT(jaar_zip[[#This Row],[YYYYMMDD]],2)&amp;"-"&amp;MID(jaar_zip[[#This Row],[YYYYMMDD]],5,2)&amp;"-"&amp;LEFT(jaar_zip[[#This Row],[YYYYMMDD]],4))</f>
        <v>45376</v>
      </c>
      <c r="K2826" s="101" t="str">
        <f>IF(AND(VALUE(MONTH(jaar_zip[[#This Row],[Datum]]))=1,VALUE(WEEKNUM(jaar_zip[[#This Row],[Datum]],21))&gt;51),RIGHT(YEAR(jaar_zip[[#This Row],[Datum]])-1,2),RIGHT(YEAR(jaar_zip[[#This Row],[Datum]]),2))&amp;"-"&amp; TEXT(WEEKNUM(jaar_zip[[#This Row],[Datum]],21),"00")</f>
        <v>24-13</v>
      </c>
      <c r="L2826" s="101">
        <f>MONTH(jaar_zip[[#This Row],[Datum]])</f>
        <v>3</v>
      </c>
      <c r="M2826" s="101">
        <f>IF(ISNUMBER(jaar_zip[[#This Row],[etmaaltemperatuur]]),IF(jaar_zip[[#This Row],[etmaaltemperatuur]]&lt;stookgrens,stookgrens-jaar_zip[[#This Row],[etmaaltemperatuur]],0),"")</f>
        <v>11</v>
      </c>
      <c r="N2826" s="101">
        <f>IF(ISNUMBER(jaar_zip[[#This Row],[graaddagen]]),IF(OR(MONTH(jaar_zip[[#This Row],[Datum]])=1,MONTH(jaar_zip[[#This Row],[Datum]])=2,MONTH(jaar_zip[[#This Row],[Datum]])=11,MONTH(jaar_zip[[#This Row],[Datum]])=12),1.1,IF(OR(MONTH(jaar_zip[[#This Row],[Datum]])=3,MONTH(jaar_zip[[#This Row],[Datum]])=10),1,0.8))*jaar_zip[[#This Row],[graaddagen]],"")</f>
        <v>11</v>
      </c>
      <c r="O2826" s="101">
        <f>IF(ISNUMBER(jaar_zip[[#This Row],[etmaaltemperatuur]]),IF(jaar_zip[[#This Row],[etmaaltemperatuur]]&gt;stookgrens,jaar_zip[[#This Row],[etmaaltemperatuur]]-stookgrens,0),"")</f>
        <v>0</v>
      </c>
    </row>
    <row r="2827" spans="1:15" x14ac:dyDescent="0.25">
      <c r="A2827">
        <v>270</v>
      </c>
      <c r="B2827">
        <v>20240326</v>
      </c>
      <c r="C2827">
        <v>4.9000000000000004</v>
      </c>
      <c r="D2827">
        <v>8.5</v>
      </c>
      <c r="E2827">
        <v>1343</v>
      </c>
      <c r="F2827">
        <v>-0.1</v>
      </c>
      <c r="G2827">
        <v>992</v>
      </c>
      <c r="H2827">
        <v>67</v>
      </c>
      <c r="I2827" s="101" t="s">
        <v>22</v>
      </c>
      <c r="J2827" s="1">
        <f>DATEVALUE(RIGHT(jaar_zip[[#This Row],[YYYYMMDD]],2)&amp;"-"&amp;MID(jaar_zip[[#This Row],[YYYYMMDD]],5,2)&amp;"-"&amp;LEFT(jaar_zip[[#This Row],[YYYYMMDD]],4))</f>
        <v>45377</v>
      </c>
      <c r="K2827" s="101" t="str">
        <f>IF(AND(VALUE(MONTH(jaar_zip[[#This Row],[Datum]]))=1,VALUE(WEEKNUM(jaar_zip[[#This Row],[Datum]],21))&gt;51),RIGHT(YEAR(jaar_zip[[#This Row],[Datum]])-1,2),RIGHT(YEAR(jaar_zip[[#This Row],[Datum]]),2))&amp;"-"&amp; TEXT(WEEKNUM(jaar_zip[[#This Row],[Datum]],21),"00")</f>
        <v>24-13</v>
      </c>
      <c r="L2827" s="101">
        <f>MONTH(jaar_zip[[#This Row],[Datum]])</f>
        <v>3</v>
      </c>
      <c r="M2827" s="101">
        <f>IF(ISNUMBER(jaar_zip[[#This Row],[etmaaltemperatuur]]),IF(jaar_zip[[#This Row],[etmaaltemperatuur]]&lt;stookgrens,stookgrens-jaar_zip[[#This Row],[etmaaltemperatuur]],0),"")</f>
        <v>9.5</v>
      </c>
      <c r="N2827" s="101">
        <f>IF(ISNUMBER(jaar_zip[[#This Row],[graaddagen]]),IF(OR(MONTH(jaar_zip[[#This Row],[Datum]])=1,MONTH(jaar_zip[[#This Row],[Datum]])=2,MONTH(jaar_zip[[#This Row],[Datum]])=11,MONTH(jaar_zip[[#This Row],[Datum]])=12),1.1,IF(OR(MONTH(jaar_zip[[#This Row],[Datum]])=3,MONTH(jaar_zip[[#This Row],[Datum]])=10),1,0.8))*jaar_zip[[#This Row],[graaddagen]],"")</f>
        <v>9.5</v>
      </c>
      <c r="O2827" s="101">
        <f>IF(ISNUMBER(jaar_zip[[#This Row],[etmaaltemperatuur]]),IF(jaar_zip[[#This Row],[etmaaltemperatuur]]&gt;stookgrens,jaar_zip[[#This Row],[etmaaltemperatuur]]-stookgrens,0),"")</f>
        <v>0</v>
      </c>
    </row>
    <row r="2828" spans="1:15" x14ac:dyDescent="0.25">
      <c r="A2828">
        <v>270</v>
      </c>
      <c r="B2828">
        <v>20240327</v>
      </c>
      <c r="C2828">
        <v>4.5999999999999996</v>
      </c>
      <c r="D2828">
        <v>9</v>
      </c>
      <c r="E2828">
        <v>544</v>
      </c>
      <c r="F2828">
        <v>0.4</v>
      </c>
      <c r="G2828">
        <v>986.2</v>
      </c>
      <c r="H2828">
        <v>80</v>
      </c>
      <c r="I2828" s="101" t="s">
        <v>22</v>
      </c>
      <c r="J2828" s="1">
        <f>DATEVALUE(RIGHT(jaar_zip[[#This Row],[YYYYMMDD]],2)&amp;"-"&amp;MID(jaar_zip[[#This Row],[YYYYMMDD]],5,2)&amp;"-"&amp;LEFT(jaar_zip[[#This Row],[YYYYMMDD]],4))</f>
        <v>45378</v>
      </c>
      <c r="K2828" s="101" t="str">
        <f>IF(AND(VALUE(MONTH(jaar_zip[[#This Row],[Datum]]))=1,VALUE(WEEKNUM(jaar_zip[[#This Row],[Datum]],21))&gt;51),RIGHT(YEAR(jaar_zip[[#This Row],[Datum]])-1,2),RIGHT(YEAR(jaar_zip[[#This Row],[Datum]]),2))&amp;"-"&amp; TEXT(WEEKNUM(jaar_zip[[#This Row],[Datum]],21),"00")</f>
        <v>24-13</v>
      </c>
      <c r="L2828" s="101">
        <f>MONTH(jaar_zip[[#This Row],[Datum]])</f>
        <v>3</v>
      </c>
      <c r="M2828" s="101">
        <f>IF(ISNUMBER(jaar_zip[[#This Row],[etmaaltemperatuur]]),IF(jaar_zip[[#This Row],[etmaaltemperatuur]]&lt;stookgrens,stookgrens-jaar_zip[[#This Row],[etmaaltemperatuur]],0),"")</f>
        <v>9</v>
      </c>
      <c r="N2828" s="101">
        <f>IF(ISNUMBER(jaar_zip[[#This Row],[graaddagen]]),IF(OR(MONTH(jaar_zip[[#This Row],[Datum]])=1,MONTH(jaar_zip[[#This Row],[Datum]])=2,MONTH(jaar_zip[[#This Row],[Datum]])=11,MONTH(jaar_zip[[#This Row],[Datum]])=12),1.1,IF(OR(MONTH(jaar_zip[[#This Row],[Datum]])=3,MONTH(jaar_zip[[#This Row],[Datum]])=10),1,0.8))*jaar_zip[[#This Row],[graaddagen]],"")</f>
        <v>9</v>
      </c>
      <c r="O2828" s="101">
        <f>IF(ISNUMBER(jaar_zip[[#This Row],[etmaaltemperatuur]]),IF(jaar_zip[[#This Row],[etmaaltemperatuur]]&gt;stookgrens,jaar_zip[[#This Row],[etmaaltemperatuur]]-stookgrens,0),"")</f>
        <v>0</v>
      </c>
    </row>
    <row r="2829" spans="1:15" x14ac:dyDescent="0.25">
      <c r="A2829">
        <v>270</v>
      </c>
      <c r="B2829">
        <v>20240328</v>
      </c>
      <c r="C2829">
        <v>5.6</v>
      </c>
      <c r="D2829">
        <v>8.1999999999999993</v>
      </c>
      <c r="E2829">
        <v>777</v>
      </c>
      <c r="F2829">
        <v>0.9</v>
      </c>
      <c r="G2829">
        <v>985.5</v>
      </c>
      <c r="H2829">
        <v>78</v>
      </c>
      <c r="I2829" s="101" t="s">
        <v>22</v>
      </c>
      <c r="J2829" s="1">
        <f>DATEVALUE(RIGHT(jaar_zip[[#This Row],[YYYYMMDD]],2)&amp;"-"&amp;MID(jaar_zip[[#This Row],[YYYYMMDD]],5,2)&amp;"-"&amp;LEFT(jaar_zip[[#This Row],[YYYYMMDD]],4))</f>
        <v>45379</v>
      </c>
      <c r="K2829" s="101" t="str">
        <f>IF(AND(VALUE(MONTH(jaar_zip[[#This Row],[Datum]]))=1,VALUE(WEEKNUM(jaar_zip[[#This Row],[Datum]],21))&gt;51),RIGHT(YEAR(jaar_zip[[#This Row],[Datum]])-1,2),RIGHT(YEAR(jaar_zip[[#This Row],[Datum]]),2))&amp;"-"&amp; TEXT(WEEKNUM(jaar_zip[[#This Row],[Datum]],21),"00")</f>
        <v>24-13</v>
      </c>
      <c r="L2829" s="101">
        <f>MONTH(jaar_zip[[#This Row],[Datum]])</f>
        <v>3</v>
      </c>
      <c r="M2829" s="101">
        <f>IF(ISNUMBER(jaar_zip[[#This Row],[etmaaltemperatuur]]),IF(jaar_zip[[#This Row],[etmaaltemperatuur]]&lt;stookgrens,stookgrens-jaar_zip[[#This Row],[etmaaltemperatuur]],0),"")</f>
        <v>9.8000000000000007</v>
      </c>
      <c r="N2829" s="101">
        <f>IF(ISNUMBER(jaar_zip[[#This Row],[graaddagen]]),IF(OR(MONTH(jaar_zip[[#This Row],[Datum]])=1,MONTH(jaar_zip[[#This Row],[Datum]])=2,MONTH(jaar_zip[[#This Row],[Datum]])=11,MONTH(jaar_zip[[#This Row],[Datum]])=12),1.1,IF(OR(MONTH(jaar_zip[[#This Row],[Datum]])=3,MONTH(jaar_zip[[#This Row],[Datum]])=10),1,0.8))*jaar_zip[[#This Row],[graaddagen]],"")</f>
        <v>9.8000000000000007</v>
      </c>
      <c r="O2829" s="101">
        <f>IF(ISNUMBER(jaar_zip[[#This Row],[etmaaltemperatuur]]),IF(jaar_zip[[#This Row],[etmaaltemperatuur]]&gt;stookgrens,jaar_zip[[#This Row],[etmaaltemperatuur]]-stookgrens,0),"")</f>
        <v>0</v>
      </c>
    </row>
    <row r="2830" spans="1:15" x14ac:dyDescent="0.25">
      <c r="A2830">
        <v>270</v>
      </c>
      <c r="B2830">
        <v>20240329</v>
      </c>
      <c r="C2830">
        <v>6</v>
      </c>
      <c r="D2830">
        <v>10.5</v>
      </c>
      <c r="E2830">
        <v>1330</v>
      </c>
      <c r="F2830">
        <v>-0.1</v>
      </c>
      <c r="G2830">
        <v>992.5</v>
      </c>
      <c r="H2830">
        <v>70</v>
      </c>
      <c r="I2830" s="101" t="s">
        <v>22</v>
      </c>
      <c r="J2830" s="1">
        <f>DATEVALUE(RIGHT(jaar_zip[[#This Row],[YYYYMMDD]],2)&amp;"-"&amp;MID(jaar_zip[[#This Row],[YYYYMMDD]],5,2)&amp;"-"&amp;LEFT(jaar_zip[[#This Row],[YYYYMMDD]],4))</f>
        <v>45380</v>
      </c>
      <c r="K2830" s="101" t="str">
        <f>IF(AND(VALUE(MONTH(jaar_zip[[#This Row],[Datum]]))=1,VALUE(WEEKNUM(jaar_zip[[#This Row],[Datum]],21))&gt;51),RIGHT(YEAR(jaar_zip[[#This Row],[Datum]])-1,2),RIGHT(YEAR(jaar_zip[[#This Row],[Datum]]),2))&amp;"-"&amp; TEXT(WEEKNUM(jaar_zip[[#This Row],[Datum]],21),"00")</f>
        <v>24-13</v>
      </c>
      <c r="L2830" s="101">
        <f>MONTH(jaar_zip[[#This Row],[Datum]])</f>
        <v>3</v>
      </c>
      <c r="M2830" s="101">
        <f>IF(ISNUMBER(jaar_zip[[#This Row],[etmaaltemperatuur]]),IF(jaar_zip[[#This Row],[etmaaltemperatuur]]&lt;stookgrens,stookgrens-jaar_zip[[#This Row],[etmaaltemperatuur]],0),"")</f>
        <v>7.5</v>
      </c>
      <c r="N2830" s="101">
        <f>IF(ISNUMBER(jaar_zip[[#This Row],[graaddagen]]),IF(OR(MONTH(jaar_zip[[#This Row],[Datum]])=1,MONTH(jaar_zip[[#This Row],[Datum]])=2,MONTH(jaar_zip[[#This Row],[Datum]])=11,MONTH(jaar_zip[[#This Row],[Datum]])=12),1.1,IF(OR(MONTH(jaar_zip[[#This Row],[Datum]])=3,MONTH(jaar_zip[[#This Row],[Datum]])=10),1,0.8))*jaar_zip[[#This Row],[graaddagen]],"")</f>
        <v>7.5</v>
      </c>
      <c r="O2830" s="101">
        <f>IF(ISNUMBER(jaar_zip[[#This Row],[etmaaltemperatuur]]),IF(jaar_zip[[#This Row],[etmaaltemperatuur]]&gt;stookgrens,jaar_zip[[#This Row],[etmaaltemperatuur]]-stookgrens,0),"")</f>
        <v>0</v>
      </c>
    </row>
    <row r="2831" spans="1:15" x14ac:dyDescent="0.25">
      <c r="A2831">
        <v>270</v>
      </c>
      <c r="B2831">
        <v>20240330</v>
      </c>
      <c r="C2831">
        <v>2.8</v>
      </c>
      <c r="D2831">
        <v>9.1</v>
      </c>
      <c r="E2831">
        <v>434</v>
      </c>
      <c r="F2831">
        <v>1.3</v>
      </c>
      <c r="G2831">
        <v>997</v>
      </c>
      <c r="H2831">
        <v>93</v>
      </c>
      <c r="I2831" s="101" t="s">
        <v>22</v>
      </c>
      <c r="J2831" s="1">
        <f>DATEVALUE(RIGHT(jaar_zip[[#This Row],[YYYYMMDD]],2)&amp;"-"&amp;MID(jaar_zip[[#This Row],[YYYYMMDD]],5,2)&amp;"-"&amp;LEFT(jaar_zip[[#This Row],[YYYYMMDD]],4))</f>
        <v>45381</v>
      </c>
      <c r="K2831" s="101" t="str">
        <f>IF(AND(VALUE(MONTH(jaar_zip[[#This Row],[Datum]]))=1,VALUE(WEEKNUM(jaar_zip[[#This Row],[Datum]],21))&gt;51),RIGHT(YEAR(jaar_zip[[#This Row],[Datum]])-1,2),RIGHT(YEAR(jaar_zip[[#This Row],[Datum]]),2))&amp;"-"&amp; TEXT(WEEKNUM(jaar_zip[[#This Row],[Datum]],21),"00")</f>
        <v>24-13</v>
      </c>
      <c r="L2831" s="101">
        <f>MONTH(jaar_zip[[#This Row],[Datum]])</f>
        <v>3</v>
      </c>
      <c r="M2831" s="101">
        <f>IF(ISNUMBER(jaar_zip[[#This Row],[etmaaltemperatuur]]),IF(jaar_zip[[#This Row],[etmaaltemperatuur]]&lt;stookgrens,stookgrens-jaar_zip[[#This Row],[etmaaltemperatuur]],0),"")</f>
        <v>8.9</v>
      </c>
      <c r="N2831" s="101">
        <f>IF(ISNUMBER(jaar_zip[[#This Row],[graaddagen]]),IF(OR(MONTH(jaar_zip[[#This Row],[Datum]])=1,MONTH(jaar_zip[[#This Row],[Datum]])=2,MONTH(jaar_zip[[#This Row],[Datum]])=11,MONTH(jaar_zip[[#This Row],[Datum]])=12),1.1,IF(OR(MONTH(jaar_zip[[#This Row],[Datum]])=3,MONTH(jaar_zip[[#This Row],[Datum]])=10),1,0.8))*jaar_zip[[#This Row],[graaddagen]],"")</f>
        <v>8.9</v>
      </c>
      <c r="O2831" s="101">
        <f>IF(ISNUMBER(jaar_zip[[#This Row],[etmaaltemperatuur]]),IF(jaar_zip[[#This Row],[etmaaltemperatuur]]&gt;stookgrens,jaar_zip[[#This Row],[etmaaltemperatuur]]-stookgrens,0),"")</f>
        <v>0</v>
      </c>
    </row>
    <row r="2832" spans="1:15" x14ac:dyDescent="0.25">
      <c r="A2832">
        <v>270</v>
      </c>
      <c r="B2832">
        <v>20240331</v>
      </c>
      <c r="C2832">
        <v>4.3</v>
      </c>
      <c r="D2832">
        <v>9.3000000000000007</v>
      </c>
      <c r="E2832">
        <v>999</v>
      </c>
      <c r="F2832">
        <v>3.4</v>
      </c>
      <c r="G2832">
        <v>998</v>
      </c>
      <c r="H2832">
        <v>92</v>
      </c>
      <c r="I2832" s="101" t="s">
        <v>22</v>
      </c>
      <c r="J2832" s="1">
        <f>DATEVALUE(RIGHT(jaar_zip[[#This Row],[YYYYMMDD]],2)&amp;"-"&amp;MID(jaar_zip[[#This Row],[YYYYMMDD]],5,2)&amp;"-"&amp;LEFT(jaar_zip[[#This Row],[YYYYMMDD]],4))</f>
        <v>45382</v>
      </c>
      <c r="K2832" s="101" t="str">
        <f>IF(AND(VALUE(MONTH(jaar_zip[[#This Row],[Datum]]))=1,VALUE(WEEKNUM(jaar_zip[[#This Row],[Datum]],21))&gt;51),RIGHT(YEAR(jaar_zip[[#This Row],[Datum]])-1,2),RIGHT(YEAR(jaar_zip[[#This Row],[Datum]]),2))&amp;"-"&amp; TEXT(WEEKNUM(jaar_zip[[#This Row],[Datum]],21),"00")</f>
        <v>24-13</v>
      </c>
      <c r="L2832" s="101">
        <f>MONTH(jaar_zip[[#This Row],[Datum]])</f>
        <v>3</v>
      </c>
      <c r="M2832" s="101">
        <f>IF(ISNUMBER(jaar_zip[[#This Row],[etmaaltemperatuur]]),IF(jaar_zip[[#This Row],[etmaaltemperatuur]]&lt;stookgrens,stookgrens-jaar_zip[[#This Row],[etmaaltemperatuur]],0),"")</f>
        <v>8.6999999999999993</v>
      </c>
      <c r="N2832" s="101">
        <f>IF(ISNUMBER(jaar_zip[[#This Row],[graaddagen]]),IF(OR(MONTH(jaar_zip[[#This Row],[Datum]])=1,MONTH(jaar_zip[[#This Row],[Datum]])=2,MONTH(jaar_zip[[#This Row],[Datum]])=11,MONTH(jaar_zip[[#This Row],[Datum]])=12),1.1,IF(OR(MONTH(jaar_zip[[#This Row],[Datum]])=3,MONTH(jaar_zip[[#This Row],[Datum]])=10),1,0.8))*jaar_zip[[#This Row],[graaddagen]],"")</f>
        <v>8.6999999999999993</v>
      </c>
      <c r="O2832" s="101">
        <f>IF(ISNUMBER(jaar_zip[[#This Row],[etmaaltemperatuur]]),IF(jaar_zip[[#This Row],[etmaaltemperatuur]]&gt;stookgrens,jaar_zip[[#This Row],[etmaaltemperatuur]]-stookgrens,0),"")</f>
        <v>0</v>
      </c>
    </row>
    <row r="2833" spans="1:15" x14ac:dyDescent="0.25">
      <c r="A2833">
        <v>270</v>
      </c>
      <c r="B2833">
        <v>20240401</v>
      </c>
      <c r="C2833">
        <v>3.8</v>
      </c>
      <c r="D2833">
        <v>9</v>
      </c>
      <c r="E2833">
        <v>460</v>
      </c>
      <c r="F2833">
        <v>-0.1</v>
      </c>
      <c r="G2833">
        <v>995.8</v>
      </c>
      <c r="H2833">
        <v>91</v>
      </c>
      <c r="I2833" s="101" t="s">
        <v>22</v>
      </c>
      <c r="J2833" s="1">
        <f>DATEVALUE(RIGHT(jaar_zip[[#This Row],[YYYYMMDD]],2)&amp;"-"&amp;MID(jaar_zip[[#This Row],[YYYYMMDD]],5,2)&amp;"-"&amp;LEFT(jaar_zip[[#This Row],[YYYYMMDD]],4))</f>
        <v>45383</v>
      </c>
      <c r="K2833" s="101" t="str">
        <f>IF(AND(VALUE(MONTH(jaar_zip[[#This Row],[Datum]]))=1,VALUE(WEEKNUM(jaar_zip[[#This Row],[Datum]],21))&gt;51),RIGHT(YEAR(jaar_zip[[#This Row],[Datum]])-1,2),RIGHT(YEAR(jaar_zip[[#This Row],[Datum]]),2))&amp;"-"&amp; TEXT(WEEKNUM(jaar_zip[[#This Row],[Datum]],21),"00")</f>
        <v>24-14</v>
      </c>
      <c r="L2833" s="101">
        <f>MONTH(jaar_zip[[#This Row],[Datum]])</f>
        <v>4</v>
      </c>
      <c r="M2833" s="101">
        <f>IF(ISNUMBER(jaar_zip[[#This Row],[etmaaltemperatuur]]),IF(jaar_zip[[#This Row],[etmaaltemperatuur]]&lt;stookgrens,stookgrens-jaar_zip[[#This Row],[etmaaltemperatuur]],0),"")</f>
        <v>9</v>
      </c>
      <c r="N2833" s="101">
        <f>IF(ISNUMBER(jaar_zip[[#This Row],[graaddagen]]),IF(OR(MONTH(jaar_zip[[#This Row],[Datum]])=1,MONTH(jaar_zip[[#This Row],[Datum]])=2,MONTH(jaar_zip[[#This Row],[Datum]])=11,MONTH(jaar_zip[[#This Row],[Datum]])=12),1.1,IF(OR(MONTH(jaar_zip[[#This Row],[Datum]])=3,MONTH(jaar_zip[[#This Row],[Datum]])=10),1,0.8))*jaar_zip[[#This Row],[graaddagen]],"")</f>
        <v>7.2</v>
      </c>
      <c r="O2833" s="101">
        <f>IF(ISNUMBER(jaar_zip[[#This Row],[etmaaltemperatuur]]),IF(jaar_zip[[#This Row],[etmaaltemperatuur]]&gt;stookgrens,jaar_zip[[#This Row],[etmaaltemperatuur]]-stookgrens,0),"")</f>
        <v>0</v>
      </c>
    </row>
    <row r="2834" spans="1:15" x14ac:dyDescent="0.25">
      <c r="A2834">
        <v>270</v>
      </c>
      <c r="B2834">
        <v>20240402</v>
      </c>
      <c r="C2834">
        <v>5</v>
      </c>
      <c r="D2834">
        <v>9.1</v>
      </c>
      <c r="E2834">
        <v>1029</v>
      </c>
      <c r="F2834">
        <v>-0.1</v>
      </c>
      <c r="G2834">
        <v>1003.5</v>
      </c>
      <c r="H2834">
        <v>90</v>
      </c>
      <c r="I2834" s="101" t="s">
        <v>22</v>
      </c>
      <c r="J2834" s="1">
        <f>DATEVALUE(RIGHT(jaar_zip[[#This Row],[YYYYMMDD]],2)&amp;"-"&amp;MID(jaar_zip[[#This Row],[YYYYMMDD]],5,2)&amp;"-"&amp;LEFT(jaar_zip[[#This Row],[YYYYMMDD]],4))</f>
        <v>45384</v>
      </c>
      <c r="K2834" s="101" t="str">
        <f>IF(AND(VALUE(MONTH(jaar_zip[[#This Row],[Datum]]))=1,VALUE(WEEKNUM(jaar_zip[[#This Row],[Datum]],21))&gt;51),RIGHT(YEAR(jaar_zip[[#This Row],[Datum]])-1,2),RIGHT(YEAR(jaar_zip[[#This Row],[Datum]]),2))&amp;"-"&amp; TEXT(WEEKNUM(jaar_zip[[#This Row],[Datum]],21),"00")</f>
        <v>24-14</v>
      </c>
      <c r="L2834" s="101">
        <f>MONTH(jaar_zip[[#This Row],[Datum]])</f>
        <v>4</v>
      </c>
      <c r="M2834" s="101">
        <f>IF(ISNUMBER(jaar_zip[[#This Row],[etmaaltemperatuur]]),IF(jaar_zip[[#This Row],[etmaaltemperatuur]]&lt;stookgrens,stookgrens-jaar_zip[[#This Row],[etmaaltemperatuur]],0),"")</f>
        <v>8.9</v>
      </c>
      <c r="N2834" s="101">
        <f>IF(ISNUMBER(jaar_zip[[#This Row],[graaddagen]]),IF(OR(MONTH(jaar_zip[[#This Row],[Datum]])=1,MONTH(jaar_zip[[#This Row],[Datum]])=2,MONTH(jaar_zip[[#This Row],[Datum]])=11,MONTH(jaar_zip[[#This Row],[Datum]])=12),1.1,IF(OR(MONTH(jaar_zip[[#This Row],[Datum]])=3,MONTH(jaar_zip[[#This Row],[Datum]])=10),1,0.8))*jaar_zip[[#This Row],[graaddagen]],"")</f>
        <v>7.120000000000001</v>
      </c>
      <c r="O2834" s="101">
        <f>IF(ISNUMBER(jaar_zip[[#This Row],[etmaaltemperatuur]]),IF(jaar_zip[[#This Row],[etmaaltemperatuur]]&gt;stookgrens,jaar_zip[[#This Row],[etmaaltemperatuur]]-stookgrens,0),"")</f>
        <v>0</v>
      </c>
    </row>
    <row r="2835" spans="1:15" x14ac:dyDescent="0.25">
      <c r="A2835">
        <v>270</v>
      </c>
      <c r="B2835">
        <v>20240403</v>
      </c>
      <c r="C2835">
        <v>5</v>
      </c>
      <c r="D2835">
        <v>10.5</v>
      </c>
      <c r="E2835">
        <v>617</v>
      </c>
      <c r="F2835">
        <v>3.7</v>
      </c>
      <c r="G2835">
        <v>1002.8</v>
      </c>
      <c r="H2835">
        <v>90</v>
      </c>
      <c r="I2835" s="101" t="s">
        <v>22</v>
      </c>
      <c r="J2835" s="1">
        <f>DATEVALUE(RIGHT(jaar_zip[[#This Row],[YYYYMMDD]],2)&amp;"-"&amp;MID(jaar_zip[[#This Row],[YYYYMMDD]],5,2)&amp;"-"&amp;LEFT(jaar_zip[[#This Row],[YYYYMMDD]],4))</f>
        <v>45385</v>
      </c>
      <c r="K2835" s="101" t="str">
        <f>IF(AND(VALUE(MONTH(jaar_zip[[#This Row],[Datum]]))=1,VALUE(WEEKNUM(jaar_zip[[#This Row],[Datum]],21))&gt;51),RIGHT(YEAR(jaar_zip[[#This Row],[Datum]])-1,2),RIGHT(YEAR(jaar_zip[[#This Row],[Datum]]),2))&amp;"-"&amp; TEXT(WEEKNUM(jaar_zip[[#This Row],[Datum]],21),"00")</f>
        <v>24-14</v>
      </c>
      <c r="L2835" s="101">
        <f>MONTH(jaar_zip[[#This Row],[Datum]])</f>
        <v>4</v>
      </c>
      <c r="M2835" s="101">
        <f>IF(ISNUMBER(jaar_zip[[#This Row],[etmaaltemperatuur]]),IF(jaar_zip[[#This Row],[etmaaltemperatuur]]&lt;stookgrens,stookgrens-jaar_zip[[#This Row],[etmaaltemperatuur]],0),"")</f>
        <v>7.5</v>
      </c>
      <c r="N2835" s="101">
        <f>IF(ISNUMBER(jaar_zip[[#This Row],[graaddagen]]),IF(OR(MONTH(jaar_zip[[#This Row],[Datum]])=1,MONTH(jaar_zip[[#This Row],[Datum]])=2,MONTH(jaar_zip[[#This Row],[Datum]])=11,MONTH(jaar_zip[[#This Row],[Datum]])=12),1.1,IF(OR(MONTH(jaar_zip[[#This Row],[Datum]])=3,MONTH(jaar_zip[[#This Row],[Datum]])=10),1,0.8))*jaar_zip[[#This Row],[graaddagen]],"")</f>
        <v>6</v>
      </c>
      <c r="O2835" s="101">
        <f>IF(ISNUMBER(jaar_zip[[#This Row],[etmaaltemperatuur]]),IF(jaar_zip[[#This Row],[etmaaltemperatuur]]&gt;stookgrens,jaar_zip[[#This Row],[etmaaltemperatuur]]-stookgrens,0),"")</f>
        <v>0</v>
      </c>
    </row>
    <row r="2836" spans="1:15" x14ac:dyDescent="0.25">
      <c r="A2836">
        <v>270</v>
      </c>
      <c r="B2836">
        <v>20240404</v>
      </c>
      <c r="C2836">
        <v>5.6</v>
      </c>
      <c r="D2836">
        <v>10</v>
      </c>
      <c r="E2836">
        <v>463</v>
      </c>
      <c r="F2836">
        <v>8.1</v>
      </c>
      <c r="G2836">
        <v>1003.3</v>
      </c>
      <c r="H2836">
        <v>94</v>
      </c>
      <c r="I2836" s="101" t="s">
        <v>22</v>
      </c>
      <c r="J2836" s="1">
        <f>DATEVALUE(RIGHT(jaar_zip[[#This Row],[YYYYMMDD]],2)&amp;"-"&amp;MID(jaar_zip[[#This Row],[YYYYMMDD]],5,2)&amp;"-"&amp;LEFT(jaar_zip[[#This Row],[YYYYMMDD]],4))</f>
        <v>45386</v>
      </c>
      <c r="K2836" s="101" t="str">
        <f>IF(AND(VALUE(MONTH(jaar_zip[[#This Row],[Datum]]))=1,VALUE(WEEKNUM(jaar_zip[[#This Row],[Datum]],21))&gt;51),RIGHT(YEAR(jaar_zip[[#This Row],[Datum]])-1,2),RIGHT(YEAR(jaar_zip[[#This Row],[Datum]]),2))&amp;"-"&amp; TEXT(WEEKNUM(jaar_zip[[#This Row],[Datum]],21),"00")</f>
        <v>24-14</v>
      </c>
      <c r="L2836" s="101">
        <f>MONTH(jaar_zip[[#This Row],[Datum]])</f>
        <v>4</v>
      </c>
      <c r="M2836" s="101">
        <f>IF(ISNUMBER(jaar_zip[[#This Row],[etmaaltemperatuur]]),IF(jaar_zip[[#This Row],[etmaaltemperatuur]]&lt;stookgrens,stookgrens-jaar_zip[[#This Row],[etmaaltemperatuur]],0),"")</f>
        <v>8</v>
      </c>
      <c r="N2836" s="101">
        <f>IF(ISNUMBER(jaar_zip[[#This Row],[graaddagen]]),IF(OR(MONTH(jaar_zip[[#This Row],[Datum]])=1,MONTH(jaar_zip[[#This Row],[Datum]])=2,MONTH(jaar_zip[[#This Row],[Datum]])=11,MONTH(jaar_zip[[#This Row],[Datum]])=12),1.1,IF(OR(MONTH(jaar_zip[[#This Row],[Datum]])=3,MONTH(jaar_zip[[#This Row],[Datum]])=10),1,0.8))*jaar_zip[[#This Row],[graaddagen]],"")</f>
        <v>6.4</v>
      </c>
      <c r="O2836" s="101">
        <f>IF(ISNUMBER(jaar_zip[[#This Row],[etmaaltemperatuur]]),IF(jaar_zip[[#This Row],[etmaaltemperatuur]]&gt;stookgrens,jaar_zip[[#This Row],[etmaaltemperatuur]]-stookgrens,0),"")</f>
        <v>0</v>
      </c>
    </row>
    <row r="2837" spans="1:15" x14ac:dyDescent="0.25">
      <c r="A2837">
        <v>270</v>
      </c>
      <c r="B2837">
        <v>20240405</v>
      </c>
      <c r="C2837">
        <v>7.2</v>
      </c>
      <c r="D2837">
        <v>12.4</v>
      </c>
      <c r="E2837">
        <v>921</v>
      </c>
      <c r="F2837">
        <v>6.8</v>
      </c>
      <c r="G2837">
        <v>1006.5</v>
      </c>
      <c r="H2837">
        <v>87</v>
      </c>
      <c r="I2837" s="101" t="s">
        <v>22</v>
      </c>
      <c r="J2837" s="1">
        <f>DATEVALUE(RIGHT(jaar_zip[[#This Row],[YYYYMMDD]],2)&amp;"-"&amp;MID(jaar_zip[[#This Row],[YYYYMMDD]],5,2)&amp;"-"&amp;LEFT(jaar_zip[[#This Row],[YYYYMMDD]],4))</f>
        <v>45387</v>
      </c>
      <c r="K2837" s="101" t="str">
        <f>IF(AND(VALUE(MONTH(jaar_zip[[#This Row],[Datum]]))=1,VALUE(WEEKNUM(jaar_zip[[#This Row],[Datum]],21))&gt;51),RIGHT(YEAR(jaar_zip[[#This Row],[Datum]])-1,2),RIGHT(YEAR(jaar_zip[[#This Row],[Datum]]),2))&amp;"-"&amp; TEXT(WEEKNUM(jaar_zip[[#This Row],[Datum]],21),"00")</f>
        <v>24-14</v>
      </c>
      <c r="L2837" s="101">
        <f>MONTH(jaar_zip[[#This Row],[Datum]])</f>
        <v>4</v>
      </c>
      <c r="M2837" s="101">
        <f>IF(ISNUMBER(jaar_zip[[#This Row],[etmaaltemperatuur]]),IF(jaar_zip[[#This Row],[etmaaltemperatuur]]&lt;stookgrens,stookgrens-jaar_zip[[#This Row],[etmaaltemperatuur]],0),"")</f>
        <v>5.6</v>
      </c>
      <c r="N2837" s="101">
        <f>IF(ISNUMBER(jaar_zip[[#This Row],[graaddagen]]),IF(OR(MONTH(jaar_zip[[#This Row],[Datum]])=1,MONTH(jaar_zip[[#This Row],[Datum]])=2,MONTH(jaar_zip[[#This Row],[Datum]])=11,MONTH(jaar_zip[[#This Row],[Datum]])=12),1.1,IF(OR(MONTH(jaar_zip[[#This Row],[Datum]])=3,MONTH(jaar_zip[[#This Row],[Datum]])=10),1,0.8))*jaar_zip[[#This Row],[graaddagen]],"")</f>
        <v>4.4799999999999995</v>
      </c>
      <c r="O2837" s="101">
        <f>IF(ISNUMBER(jaar_zip[[#This Row],[etmaaltemperatuur]]),IF(jaar_zip[[#This Row],[etmaaltemperatuur]]&gt;stookgrens,jaar_zip[[#This Row],[etmaaltemperatuur]]-stookgrens,0),"")</f>
        <v>0</v>
      </c>
    </row>
    <row r="2838" spans="1:15" x14ac:dyDescent="0.25">
      <c r="A2838">
        <v>270</v>
      </c>
      <c r="B2838">
        <v>20240406</v>
      </c>
      <c r="C2838">
        <v>5.5</v>
      </c>
      <c r="D2838">
        <v>16.5</v>
      </c>
      <c r="E2838">
        <v>1504</v>
      </c>
      <c r="F2838">
        <v>0</v>
      </c>
      <c r="G2838">
        <v>1007.9</v>
      </c>
      <c r="H2838">
        <v>72</v>
      </c>
      <c r="I2838" s="101" t="s">
        <v>22</v>
      </c>
      <c r="J2838" s="1">
        <f>DATEVALUE(RIGHT(jaar_zip[[#This Row],[YYYYMMDD]],2)&amp;"-"&amp;MID(jaar_zip[[#This Row],[YYYYMMDD]],5,2)&amp;"-"&amp;LEFT(jaar_zip[[#This Row],[YYYYMMDD]],4))</f>
        <v>45388</v>
      </c>
      <c r="K2838" s="101" t="str">
        <f>IF(AND(VALUE(MONTH(jaar_zip[[#This Row],[Datum]]))=1,VALUE(WEEKNUM(jaar_zip[[#This Row],[Datum]],21))&gt;51),RIGHT(YEAR(jaar_zip[[#This Row],[Datum]])-1,2),RIGHT(YEAR(jaar_zip[[#This Row],[Datum]]),2))&amp;"-"&amp; TEXT(WEEKNUM(jaar_zip[[#This Row],[Datum]],21),"00")</f>
        <v>24-14</v>
      </c>
      <c r="L2838" s="101">
        <f>MONTH(jaar_zip[[#This Row],[Datum]])</f>
        <v>4</v>
      </c>
      <c r="M2838" s="101">
        <f>IF(ISNUMBER(jaar_zip[[#This Row],[etmaaltemperatuur]]),IF(jaar_zip[[#This Row],[etmaaltemperatuur]]&lt;stookgrens,stookgrens-jaar_zip[[#This Row],[etmaaltemperatuur]],0),"")</f>
        <v>1.5</v>
      </c>
      <c r="N2838" s="101">
        <f>IF(ISNUMBER(jaar_zip[[#This Row],[graaddagen]]),IF(OR(MONTH(jaar_zip[[#This Row],[Datum]])=1,MONTH(jaar_zip[[#This Row],[Datum]])=2,MONTH(jaar_zip[[#This Row],[Datum]])=11,MONTH(jaar_zip[[#This Row],[Datum]])=12),1.1,IF(OR(MONTH(jaar_zip[[#This Row],[Datum]])=3,MONTH(jaar_zip[[#This Row],[Datum]])=10),1,0.8))*jaar_zip[[#This Row],[graaddagen]],"")</f>
        <v>1.2000000000000002</v>
      </c>
      <c r="O2838" s="101">
        <f>IF(ISNUMBER(jaar_zip[[#This Row],[etmaaltemperatuur]]),IF(jaar_zip[[#This Row],[etmaaltemperatuur]]&gt;stookgrens,jaar_zip[[#This Row],[etmaaltemperatuur]]-stookgrens,0),"")</f>
        <v>0</v>
      </c>
    </row>
    <row r="2839" spans="1:15" x14ac:dyDescent="0.25">
      <c r="A2839">
        <v>270</v>
      </c>
      <c r="B2839">
        <v>20240407</v>
      </c>
      <c r="C2839">
        <v>6.8</v>
      </c>
      <c r="D2839">
        <v>14</v>
      </c>
      <c r="E2839">
        <v>1895</v>
      </c>
      <c r="F2839">
        <v>0.5</v>
      </c>
      <c r="G2839">
        <v>1010.9</v>
      </c>
      <c r="H2839">
        <v>74</v>
      </c>
      <c r="I2839" s="101" t="s">
        <v>22</v>
      </c>
      <c r="J2839" s="1">
        <f>DATEVALUE(RIGHT(jaar_zip[[#This Row],[YYYYMMDD]],2)&amp;"-"&amp;MID(jaar_zip[[#This Row],[YYYYMMDD]],5,2)&amp;"-"&amp;LEFT(jaar_zip[[#This Row],[YYYYMMDD]],4))</f>
        <v>45389</v>
      </c>
      <c r="K2839" s="101" t="str">
        <f>IF(AND(VALUE(MONTH(jaar_zip[[#This Row],[Datum]]))=1,VALUE(WEEKNUM(jaar_zip[[#This Row],[Datum]],21))&gt;51),RIGHT(YEAR(jaar_zip[[#This Row],[Datum]])-1,2),RIGHT(YEAR(jaar_zip[[#This Row],[Datum]]),2))&amp;"-"&amp; TEXT(WEEKNUM(jaar_zip[[#This Row],[Datum]],21),"00")</f>
        <v>24-14</v>
      </c>
      <c r="L2839" s="101">
        <f>MONTH(jaar_zip[[#This Row],[Datum]])</f>
        <v>4</v>
      </c>
      <c r="M2839" s="101">
        <f>IF(ISNUMBER(jaar_zip[[#This Row],[etmaaltemperatuur]]),IF(jaar_zip[[#This Row],[etmaaltemperatuur]]&lt;stookgrens,stookgrens-jaar_zip[[#This Row],[etmaaltemperatuur]],0),"")</f>
        <v>4</v>
      </c>
      <c r="N2839" s="101">
        <f>IF(ISNUMBER(jaar_zip[[#This Row],[graaddagen]]),IF(OR(MONTH(jaar_zip[[#This Row],[Datum]])=1,MONTH(jaar_zip[[#This Row],[Datum]])=2,MONTH(jaar_zip[[#This Row],[Datum]])=11,MONTH(jaar_zip[[#This Row],[Datum]])=12),1.1,IF(OR(MONTH(jaar_zip[[#This Row],[Datum]])=3,MONTH(jaar_zip[[#This Row],[Datum]])=10),1,0.8))*jaar_zip[[#This Row],[graaddagen]],"")</f>
        <v>3.2</v>
      </c>
      <c r="O2839" s="101">
        <f>IF(ISNUMBER(jaar_zip[[#This Row],[etmaaltemperatuur]]),IF(jaar_zip[[#This Row],[etmaaltemperatuur]]&gt;stookgrens,jaar_zip[[#This Row],[etmaaltemperatuur]]-stookgrens,0),"")</f>
        <v>0</v>
      </c>
    </row>
    <row r="2840" spans="1:15" x14ac:dyDescent="0.25">
      <c r="A2840">
        <v>270</v>
      </c>
      <c r="B2840">
        <v>20240408</v>
      </c>
      <c r="C2840">
        <v>3.4</v>
      </c>
      <c r="D2840">
        <v>14.3</v>
      </c>
      <c r="E2840">
        <v>1231</v>
      </c>
      <c r="F2840">
        <v>0</v>
      </c>
      <c r="G2840">
        <v>1007.9</v>
      </c>
      <c r="H2840">
        <v>80</v>
      </c>
      <c r="I2840" s="101" t="s">
        <v>22</v>
      </c>
      <c r="J2840" s="1">
        <f>DATEVALUE(RIGHT(jaar_zip[[#This Row],[YYYYMMDD]],2)&amp;"-"&amp;MID(jaar_zip[[#This Row],[YYYYMMDD]],5,2)&amp;"-"&amp;LEFT(jaar_zip[[#This Row],[YYYYMMDD]],4))</f>
        <v>45390</v>
      </c>
      <c r="K2840" s="101" t="str">
        <f>IF(AND(VALUE(MONTH(jaar_zip[[#This Row],[Datum]]))=1,VALUE(WEEKNUM(jaar_zip[[#This Row],[Datum]],21))&gt;51),RIGHT(YEAR(jaar_zip[[#This Row],[Datum]])-1,2),RIGHT(YEAR(jaar_zip[[#This Row],[Datum]]),2))&amp;"-"&amp; TEXT(WEEKNUM(jaar_zip[[#This Row],[Datum]],21),"00")</f>
        <v>24-15</v>
      </c>
      <c r="L2840" s="101">
        <f>MONTH(jaar_zip[[#This Row],[Datum]])</f>
        <v>4</v>
      </c>
      <c r="M2840" s="101">
        <f>IF(ISNUMBER(jaar_zip[[#This Row],[etmaaltemperatuur]]),IF(jaar_zip[[#This Row],[etmaaltemperatuur]]&lt;stookgrens,stookgrens-jaar_zip[[#This Row],[etmaaltemperatuur]],0),"")</f>
        <v>3.6999999999999993</v>
      </c>
      <c r="N2840" s="101">
        <f>IF(ISNUMBER(jaar_zip[[#This Row],[graaddagen]]),IF(OR(MONTH(jaar_zip[[#This Row],[Datum]])=1,MONTH(jaar_zip[[#This Row],[Datum]])=2,MONTH(jaar_zip[[#This Row],[Datum]])=11,MONTH(jaar_zip[[#This Row],[Datum]])=12),1.1,IF(OR(MONTH(jaar_zip[[#This Row],[Datum]])=3,MONTH(jaar_zip[[#This Row],[Datum]])=10),1,0.8))*jaar_zip[[#This Row],[graaddagen]],"")</f>
        <v>2.9599999999999995</v>
      </c>
      <c r="O2840" s="101">
        <f>IF(ISNUMBER(jaar_zip[[#This Row],[etmaaltemperatuur]]),IF(jaar_zip[[#This Row],[etmaaltemperatuur]]&gt;stookgrens,jaar_zip[[#This Row],[etmaaltemperatuur]]-stookgrens,0),"")</f>
        <v>0</v>
      </c>
    </row>
    <row r="2841" spans="1:15" x14ac:dyDescent="0.25">
      <c r="A2841">
        <v>270</v>
      </c>
      <c r="B2841">
        <v>20240409</v>
      </c>
      <c r="C2841">
        <v>8.6</v>
      </c>
      <c r="D2841">
        <v>11.1</v>
      </c>
      <c r="E2841">
        <v>786</v>
      </c>
      <c r="F2841">
        <v>7.5</v>
      </c>
      <c r="G2841">
        <v>1007.5</v>
      </c>
      <c r="H2841">
        <v>81</v>
      </c>
      <c r="I2841" s="101" t="s">
        <v>22</v>
      </c>
      <c r="J2841" s="1">
        <f>DATEVALUE(RIGHT(jaar_zip[[#This Row],[YYYYMMDD]],2)&amp;"-"&amp;MID(jaar_zip[[#This Row],[YYYYMMDD]],5,2)&amp;"-"&amp;LEFT(jaar_zip[[#This Row],[YYYYMMDD]],4))</f>
        <v>45391</v>
      </c>
      <c r="K2841" s="101" t="str">
        <f>IF(AND(VALUE(MONTH(jaar_zip[[#This Row],[Datum]]))=1,VALUE(WEEKNUM(jaar_zip[[#This Row],[Datum]],21))&gt;51),RIGHT(YEAR(jaar_zip[[#This Row],[Datum]])-1,2),RIGHT(YEAR(jaar_zip[[#This Row],[Datum]]),2))&amp;"-"&amp; TEXT(WEEKNUM(jaar_zip[[#This Row],[Datum]],21),"00")</f>
        <v>24-15</v>
      </c>
      <c r="L2841" s="101">
        <f>MONTH(jaar_zip[[#This Row],[Datum]])</f>
        <v>4</v>
      </c>
      <c r="M2841" s="101">
        <f>IF(ISNUMBER(jaar_zip[[#This Row],[etmaaltemperatuur]]),IF(jaar_zip[[#This Row],[etmaaltemperatuur]]&lt;stookgrens,stookgrens-jaar_zip[[#This Row],[etmaaltemperatuur]],0),"")</f>
        <v>6.9</v>
      </c>
      <c r="N2841" s="101">
        <f>IF(ISNUMBER(jaar_zip[[#This Row],[graaddagen]]),IF(OR(MONTH(jaar_zip[[#This Row],[Datum]])=1,MONTH(jaar_zip[[#This Row],[Datum]])=2,MONTH(jaar_zip[[#This Row],[Datum]])=11,MONTH(jaar_zip[[#This Row],[Datum]])=12),1.1,IF(OR(MONTH(jaar_zip[[#This Row],[Datum]])=3,MONTH(jaar_zip[[#This Row],[Datum]])=10),1,0.8))*jaar_zip[[#This Row],[graaddagen]],"")</f>
        <v>5.5200000000000005</v>
      </c>
      <c r="O2841" s="101">
        <f>IF(ISNUMBER(jaar_zip[[#This Row],[etmaaltemperatuur]]),IF(jaar_zip[[#This Row],[etmaaltemperatuur]]&gt;stookgrens,jaar_zip[[#This Row],[etmaaltemperatuur]]-stookgrens,0),"")</f>
        <v>0</v>
      </c>
    </row>
    <row r="2842" spans="1:15" x14ac:dyDescent="0.25">
      <c r="A2842">
        <v>270</v>
      </c>
      <c r="B2842">
        <v>20240410</v>
      </c>
      <c r="C2842">
        <v>5.8</v>
      </c>
      <c r="D2842">
        <v>10.4</v>
      </c>
      <c r="E2842">
        <v>1715</v>
      </c>
      <c r="F2842">
        <v>0.1</v>
      </c>
      <c r="G2842">
        <v>1025.0999999999999</v>
      </c>
      <c r="H2842">
        <v>71</v>
      </c>
      <c r="I2842" s="101" t="s">
        <v>22</v>
      </c>
      <c r="J2842" s="1">
        <f>DATEVALUE(RIGHT(jaar_zip[[#This Row],[YYYYMMDD]],2)&amp;"-"&amp;MID(jaar_zip[[#This Row],[YYYYMMDD]],5,2)&amp;"-"&amp;LEFT(jaar_zip[[#This Row],[YYYYMMDD]],4))</f>
        <v>45392</v>
      </c>
      <c r="K2842" s="101" t="str">
        <f>IF(AND(VALUE(MONTH(jaar_zip[[#This Row],[Datum]]))=1,VALUE(WEEKNUM(jaar_zip[[#This Row],[Datum]],21))&gt;51),RIGHT(YEAR(jaar_zip[[#This Row],[Datum]])-1,2),RIGHT(YEAR(jaar_zip[[#This Row],[Datum]]),2))&amp;"-"&amp; TEXT(WEEKNUM(jaar_zip[[#This Row],[Datum]],21),"00")</f>
        <v>24-15</v>
      </c>
      <c r="L2842" s="101">
        <f>MONTH(jaar_zip[[#This Row],[Datum]])</f>
        <v>4</v>
      </c>
      <c r="M2842" s="101">
        <f>IF(ISNUMBER(jaar_zip[[#This Row],[etmaaltemperatuur]]),IF(jaar_zip[[#This Row],[etmaaltemperatuur]]&lt;stookgrens,stookgrens-jaar_zip[[#This Row],[etmaaltemperatuur]],0),"")</f>
        <v>7.6</v>
      </c>
      <c r="N2842" s="101">
        <f>IF(ISNUMBER(jaar_zip[[#This Row],[graaddagen]]),IF(OR(MONTH(jaar_zip[[#This Row],[Datum]])=1,MONTH(jaar_zip[[#This Row],[Datum]])=2,MONTH(jaar_zip[[#This Row],[Datum]])=11,MONTH(jaar_zip[[#This Row],[Datum]])=12),1.1,IF(OR(MONTH(jaar_zip[[#This Row],[Datum]])=3,MONTH(jaar_zip[[#This Row],[Datum]])=10),1,0.8))*jaar_zip[[#This Row],[graaddagen]],"")</f>
        <v>6.08</v>
      </c>
      <c r="O2842" s="101">
        <f>IF(ISNUMBER(jaar_zip[[#This Row],[etmaaltemperatuur]]),IF(jaar_zip[[#This Row],[etmaaltemperatuur]]&gt;stookgrens,jaar_zip[[#This Row],[etmaaltemperatuur]]-stookgrens,0),"")</f>
        <v>0</v>
      </c>
    </row>
    <row r="2843" spans="1:15" x14ac:dyDescent="0.25">
      <c r="A2843">
        <v>270</v>
      </c>
      <c r="B2843">
        <v>20240411</v>
      </c>
      <c r="C2843">
        <v>6.7</v>
      </c>
      <c r="D2843">
        <v>13</v>
      </c>
      <c r="E2843">
        <v>702</v>
      </c>
      <c r="F2843">
        <v>1.6</v>
      </c>
      <c r="G2843">
        <v>1028.4000000000001</v>
      </c>
      <c r="H2843">
        <v>89</v>
      </c>
      <c r="I2843" s="101" t="s">
        <v>22</v>
      </c>
      <c r="J2843" s="1">
        <f>DATEVALUE(RIGHT(jaar_zip[[#This Row],[YYYYMMDD]],2)&amp;"-"&amp;MID(jaar_zip[[#This Row],[YYYYMMDD]],5,2)&amp;"-"&amp;LEFT(jaar_zip[[#This Row],[YYYYMMDD]],4))</f>
        <v>45393</v>
      </c>
      <c r="K2843" s="101" t="str">
        <f>IF(AND(VALUE(MONTH(jaar_zip[[#This Row],[Datum]]))=1,VALUE(WEEKNUM(jaar_zip[[#This Row],[Datum]],21))&gt;51),RIGHT(YEAR(jaar_zip[[#This Row],[Datum]])-1,2),RIGHT(YEAR(jaar_zip[[#This Row],[Datum]]),2))&amp;"-"&amp; TEXT(WEEKNUM(jaar_zip[[#This Row],[Datum]],21),"00")</f>
        <v>24-15</v>
      </c>
      <c r="L2843" s="101">
        <f>MONTH(jaar_zip[[#This Row],[Datum]])</f>
        <v>4</v>
      </c>
      <c r="M2843" s="101">
        <f>IF(ISNUMBER(jaar_zip[[#This Row],[etmaaltemperatuur]]),IF(jaar_zip[[#This Row],[etmaaltemperatuur]]&lt;stookgrens,stookgrens-jaar_zip[[#This Row],[etmaaltemperatuur]],0),"")</f>
        <v>5</v>
      </c>
      <c r="N2843" s="101">
        <f>IF(ISNUMBER(jaar_zip[[#This Row],[graaddagen]]),IF(OR(MONTH(jaar_zip[[#This Row],[Datum]])=1,MONTH(jaar_zip[[#This Row],[Datum]])=2,MONTH(jaar_zip[[#This Row],[Datum]])=11,MONTH(jaar_zip[[#This Row],[Datum]])=12),1.1,IF(OR(MONTH(jaar_zip[[#This Row],[Datum]])=3,MONTH(jaar_zip[[#This Row],[Datum]])=10),1,0.8))*jaar_zip[[#This Row],[graaddagen]],"")</f>
        <v>4</v>
      </c>
      <c r="O2843" s="101">
        <f>IF(ISNUMBER(jaar_zip[[#This Row],[etmaaltemperatuur]]),IF(jaar_zip[[#This Row],[etmaaltemperatuur]]&gt;stookgrens,jaar_zip[[#This Row],[etmaaltemperatuur]]-stookgrens,0),"")</f>
        <v>0</v>
      </c>
    </row>
    <row r="2844" spans="1:15" x14ac:dyDescent="0.25">
      <c r="A2844">
        <v>270</v>
      </c>
      <c r="B2844">
        <v>20240412</v>
      </c>
      <c r="C2844">
        <v>6.7</v>
      </c>
      <c r="D2844">
        <v>12.7</v>
      </c>
      <c r="E2844">
        <v>1604</v>
      </c>
      <c r="F2844">
        <v>0</v>
      </c>
      <c r="G2844">
        <v>1027.0999999999999</v>
      </c>
      <c r="H2844">
        <v>85</v>
      </c>
      <c r="I2844" s="101" t="s">
        <v>22</v>
      </c>
      <c r="J2844" s="1">
        <f>DATEVALUE(RIGHT(jaar_zip[[#This Row],[YYYYMMDD]],2)&amp;"-"&amp;MID(jaar_zip[[#This Row],[YYYYMMDD]],5,2)&amp;"-"&amp;LEFT(jaar_zip[[#This Row],[YYYYMMDD]],4))</f>
        <v>45394</v>
      </c>
      <c r="K2844" s="101" t="str">
        <f>IF(AND(VALUE(MONTH(jaar_zip[[#This Row],[Datum]]))=1,VALUE(WEEKNUM(jaar_zip[[#This Row],[Datum]],21))&gt;51),RIGHT(YEAR(jaar_zip[[#This Row],[Datum]])-1,2),RIGHT(YEAR(jaar_zip[[#This Row],[Datum]]),2))&amp;"-"&amp; TEXT(WEEKNUM(jaar_zip[[#This Row],[Datum]],21),"00")</f>
        <v>24-15</v>
      </c>
      <c r="L2844" s="101">
        <f>MONTH(jaar_zip[[#This Row],[Datum]])</f>
        <v>4</v>
      </c>
      <c r="M2844" s="101">
        <f>IF(ISNUMBER(jaar_zip[[#This Row],[etmaaltemperatuur]]),IF(jaar_zip[[#This Row],[etmaaltemperatuur]]&lt;stookgrens,stookgrens-jaar_zip[[#This Row],[etmaaltemperatuur]],0),"")</f>
        <v>5.3000000000000007</v>
      </c>
      <c r="N2844" s="101">
        <f>IF(ISNUMBER(jaar_zip[[#This Row],[graaddagen]]),IF(OR(MONTH(jaar_zip[[#This Row],[Datum]])=1,MONTH(jaar_zip[[#This Row],[Datum]])=2,MONTH(jaar_zip[[#This Row],[Datum]])=11,MONTH(jaar_zip[[#This Row],[Datum]])=12),1.1,IF(OR(MONTH(jaar_zip[[#This Row],[Datum]])=3,MONTH(jaar_zip[[#This Row],[Datum]])=10),1,0.8))*jaar_zip[[#This Row],[graaddagen]],"")</f>
        <v>4.2400000000000011</v>
      </c>
      <c r="O2844" s="101">
        <f>IF(ISNUMBER(jaar_zip[[#This Row],[etmaaltemperatuur]]),IF(jaar_zip[[#This Row],[etmaaltemperatuur]]&gt;stookgrens,jaar_zip[[#This Row],[etmaaltemperatuur]]-stookgrens,0),"")</f>
        <v>0</v>
      </c>
    </row>
    <row r="2845" spans="1:15" x14ac:dyDescent="0.25">
      <c r="A2845">
        <v>270</v>
      </c>
      <c r="B2845">
        <v>20240413</v>
      </c>
      <c r="C2845">
        <v>6.4</v>
      </c>
      <c r="D2845">
        <v>14.1</v>
      </c>
      <c r="E2845">
        <v>1505</v>
      </c>
      <c r="F2845">
        <v>-0.1</v>
      </c>
      <c r="G2845">
        <v>1020.5</v>
      </c>
      <c r="H2845">
        <v>81</v>
      </c>
      <c r="I2845" s="101" t="s">
        <v>22</v>
      </c>
      <c r="J2845" s="1">
        <f>DATEVALUE(RIGHT(jaar_zip[[#This Row],[YYYYMMDD]],2)&amp;"-"&amp;MID(jaar_zip[[#This Row],[YYYYMMDD]],5,2)&amp;"-"&amp;LEFT(jaar_zip[[#This Row],[YYYYMMDD]],4))</f>
        <v>45395</v>
      </c>
      <c r="K2845" s="101" t="str">
        <f>IF(AND(VALUE(MONTH(jaar_zip[[#This Row],[Datum]]))=1,VALUE(WEEKNUM(jaar_zip[[#This Row],[Datum]],21))&gt;51),RIGHT(YEAR(jaar_zip[[#This Row],[Datum]])-1,2),RIGHT(YEAR(jaar_zip[[#This Row],[Datum]]),2))&amp;"-"&amp; TEXT(WEEKNUM(jaar_zip[[#This Row],[Datum]],21),"00")</f>
        <v>24-15</v>
      </c>
      <c r="L2845" s="101">
        <f>MONTH(jaar_zip[[#This Row],[Datum]])</f>
        <v>4</v>
      </c>
      <c r="M2845" s="101">
        <f>IF(ISNUMBER(jaar_zip[[#This Row],[etmaaltemperatuur]]),IF(jaar_zip[[#This Row],[etmaaltemperatuur]]&lt;stookgrens,stookgrens-jaar_zip[[#This Row],[etmaaltemperatuur]],0),"")</f>
        <v>3.9000000000000004</v>
      </c>
      <c r="N2845" s="101">
        <f>IF(ISNUMBER(jaar_zip[[#This Row],[graaddagen]]),IF(OR(MONTH(jaar_zip[[#This Row],[Datum]])=1,MONTH(jaar_zip[[#This Row],[Datum]])=2,MONTH(jaar_zip[[#This Row],[Datum]])=11,MONTH(jaar_zip[[#This Row],[Datum]])=12),1.1,IF(OR(MONTH(jaar_zip[[#This Row],[Datum]])=3,MONTH(jaar_zip[[#This Row],[Datum]])=10),1,0.8))*jaar_zip[[#This Row],[graaddagen]],"")</f>
        <v>3.1200000000000006</v>
      </c>
      <c r="O2845" s="101">
        <f>IF(ISNUMBER(jaar_zip[[#This Row],[etmaaltemperatuur]]),IF(jaar_zip[[#This Row],[etmaaltemperatuur]]&gt;stookgrens,jaar_zip[[#This Row],[etmaaltemperatuur]]-stookgrens,0),"")</f>
        <v>0</v>
      </c>
    </row>
    <row r="2846" spans="1:15" x14ac:dyDescent="0.25">
      <c r="A2846">
        <v>270</v>
      </c>
      <c r="B2846">
        <v>20240414</v>
      </c>
      <c r="C2846">
        <v>5</v>
      </c>
      <c r="D2846">
        <v>9.4</v>
      </c>
      <c r="E2846">
        <v>1935</v>
      </c>
      <c r="F2846">
        <v>0</v>
      </c>
      <c r="G2846">
        <v>1019.7</v>
      </c>
      <c r="H2846">
        <v>71</v>
      </c>
      <c r="I2846" s="101" t="s">
        <v>22</v>
      </c>
      <c r="J2846" s="1">
        <f>DATEVALUE(RIGHT(jaar_zip[[#This Row],[YYYYMMDD]],2)&amp;"-"&amp;MID(jaar_zip[[#This Row],[YYYYMMDD]],5,2)&amp;"-"&amp;LEFT(jaar_zip[[#This Row],[YYYYMMDD]],4))</f>
        <v>45396</v>
      </c>
      <c r="K2846" s="101" t="str">
        <f>IF(AND(VALUE(MONTH(jaar_zip[[#This Row],[Datum]]))=1,VALUE(WEEKNUM(jaar_zip[[#This Row],[Datum]],21))&gt;51),RIGHT(YEAR(jaar_zip[[#This Row],[Datum]])-1,2),RIGHT(YEAR(jaar_zip[[#This Row],[Datum]]),2))&amp;"-"&amp; TEXT(WEEKNUM(jaar_zip[[#This Row],[Datum]],21),"00")</f>
        <v>24-15</v>
      </c>
      <c r="L2846" s="101">
        <f>MONTH(jaar_zip[[#This Row],[Datum]])</f>
        <v>4</v>
      </c>
      <c r="M2846" s="101">
        <f>IF(ISNUMBER(jaar_zip[[#This Row],[etmaaltemperatuur]]),IF(jaar_zip[[#This Row],[etmaaltemperatuur]]&lt;stookgrens,stookgrens-jaar_zip[[#This Row],[etmaaltemperatuur]],0),"")</f>
        <v>8.6</v>
      </c>
      <c r="N2846" s="101">
        <f>IF(ISNUMBER(jaar_zip[[#This Row],[graaddagen]]),IF(OR(MONTH(jaar_zip[[#This Row],[Datum]])=1,MONTH(jaar_zip[[#This Row],[Datum]])=2,MONTH(jaar_zip[[#This Row],[Datum]])=11,MONTH(jaar_zip[[#This Row],[Datum]])=12),1.1,IF(OR(MONTH(jaar_zip[[#This Row],[Datum]])=3,MONTH(jaar_zip[[#This Row],[Datum]])=10),1,0.8))*jaar_zip[[#This Row],[graaddagen]],"")</f>
        <v>6.88</v>
      </c>
      <c r="O2846" s="101">
        <f>IF(ISNUMBER(jaar_zip[[#This Row],[etmaaltemperatuur]]),IF(jaar_zip[[#This Row],[etmaaltemperatuur]]&gt;stookgrens,jaar_zip[[#This Row],[etmaaltemperatuur]]-stookgrens,0),"")</f>
        <v>0</v>
      </c>
    </row>
    <row r="2847" spans="1:15" x14ac:dyDescent="0.25">
      <c r="A2847">
        <v>270</v>
      </c>
      <c r="B2847">
        <v>20240415</v>
      </c>
      <c r="C2847">
        <v>7.3</v>
      </c>
      <c r="D2847">
        <v>7.8</v>
      </c>
      <c r="E2847">
        <v>771</v>
      </c>
      <c r="F2847">
        <v>9.9</v>
      </c>
      <c r="G2847">
        <v>1001.6</v>
      </c>
      <c r="H2847">
        <v>82</v>
      </c>
      <c r="I2847" s="101" t="s">
        <v>22</v>
      </c>
      <c r="J2847" s="1">
        <f>DATEVALUE(RIGHT(jaar_zip[[#This Row],[YYYYMMDD]],2)&amp;"-"&amp;MID(jaar_zip[[#This Row],[YYYYMMDD]],5,2)&amp;"-"&amp;LEFT(jaar_zip[[#This Row],[YYYYMMDD]],4))</f>
        <v>45397</v>
      </c>
      <c r="K2847" s="101" t="str">
        <f>IF(AND(VALUE(MONTH(jaar_zip[[#This Row],[Datum]]))=1,VALUE(WEEKNUM(jaar_zip[[#This Row],[Datum]],21))&gt;51),RIGHT(YEAR(jaar_zip[[#This Row],[Datum]])-1,2),RIGHT(YEAR(jaar_zip[[#This Row],[Datum]]),2))&amp;"-"&amp; TEXT(WEEKNUM(jaar_zip[[#This Row],[Datum]],21),"00")</f>
        <v>24-16</v>
      </c>
      <c r="L2847" s="101">
        <f>MONTH(jaar_zip[[#This Row],[Datum]])</f>
        <v>4</v>
      </c>
      <c r="M2847" s="101">
        <f>IF(ISNUMBER(jaar_zip[[#This Row],[etmaaltemperatuur]]),IF(jaar_zip[[#This Row],[etmaaltemperatuur]]&lt;stookgrens,stookgrens-jaar_zip[[#This Row],[etmaaltemperatuur]],0),"")</f>
        <v>10.199999999999999</v>
      </c>
      <c r="N2847" s="101">
        <f>IF(ISNUMBER(jaar_zip[[#This Row],[graaddagen]]),IF(OR(MONTH(jaar_zip[[#This Row],[Datum]])=1,MONTH(jaar_zip[[#This Row],[Datum]])=2,MONTH(jaar_zip[[#This Row],[Datum]])=11,MONTH(jaar_zip[[#This Row],[Datum]])=12),1.1,IF(OR(MONTH(jaar_zip[[#This Row],[Datum]])=3,MONTH(jaar_zip[[#This Row],[Datum]])=10),1,0.8))*jaar_zip[[#This Row],[graaddagen]],"")</f>
        <v>8.16</v>
      </c>
      <c r="O2847" s="101">
        <f>IF(ISNUMBER(jaar_zip[[#This Row],[etmaaltemperatuur]]),IF(jaar_zip[[#This Row],[etmaaltemperatuur]]&gt;stookgrens,jaar_zip[[#This Row],[etmaaltemperatuur]]-stookgrens,0),"")</f>
        <v>0</v>
      </c>
    </row>
    <row r="2848" spans="1:15" x14ac:dyDescent="0.25">
      <c r="A2848">
        <v>270</v>
      </c>
      <c r="B2848">
        <v>20240416</v>
      </c>
      <c r="C2848">
        <v>6.7</v>
      </c>
      <c r="D2848">
        <v>7.8</v>
      </c>
      <c r="E2848">
        <v>1512</v>
      </c>
      <c r="F2848">
        <v>7.1</v>
      </c>
      <c r="G2848">
        <v>1002.8</v>
      </c>
      <c r="H2848">
        <v>81</v>
      </c>
      <c r="I2848" s="101" t="s">
        <v>22</v>
      </c>
      <c r="J2848" s="1">
        <f>DATEVALUE(RIGHT(jaar_zip[[#This Row],[YYYYMMDD]],2)&amp;"-"&amp;MID(jaar_zip[[#This Row],[YYYYMMDD]],5,2)&amp;"-"&amp;LEFT(jaar_zip[[#This Row],[YYYYMMDD]],4))</f>
        <v>45398</v>
      </c>
      <c r="K2848" s="101" t="str">
        <f>IF(AND(VALUE(MONTH(jaar_zip[[#This Row],[Datum]]))=1,VALUE(WEEKNUM(jaar_zip[[#This Row],[Datum]],21))&gt;51),RIGHT(YEAR(jaar_zip[[#This Row],[Datum]])-1,2),RIGHT(YEAR(jaar_zip[[#This Row],[Datum]]),2))&amp;"-"&amp; TEXT(WEEKNUM(jaar_zip[[#This Row],[Datum]],21),"00")</f>
        <v>24-16</v>
      </c>
      <c r="L2848" s="101">
        <f>MONTH(jaar_zip[[#This Row],[Datum]])</f>
        <v>4</v>
      </c>
      <c r="M2848" s="101">
        <f>IF(ISNUMBER(jaar_zip[[#This Row],[etmaaltemperatuur]]),IF(jaar_zip[[#This Row],[etmaaltemperatuur]]&lt;stookgrens,stookgrens-jaar_zip[[#This Row],[etmaaltemperatuur]],0),"")</f>
        <v>10.199999999999999</v>
      </c>
      <c r="N2848" s="101">
        <f>IF(ISNUMBER(jaar_zip[[#This Row],[graaddagen]]),IF(OR(MONTH(jaar_zip[[#This Row],[Datum]])=1,MONTH(jaar_zip[[#This Row],[Datum]])=2,MONTH(jaar_zip[[#This Row],[Datum]])=11,MONTH(jaar_zip[[#This Row],[Datum]])=12),1.1,IF(OR(MONTH(jaar_zip[[#This Row],[Datum]])=3,MONTH(jaar_zip[[#This Row],[Datum]])=10),1,0.8))*jaar_zip[[#This Row],[graaddagen]],"")</f>
        <v>8.16</v>
      </c>
      <c r="O2848" s="101">
        <f>IF(ISNUMBER(jaar_zip[[#This Row],[etmaaltemperatuur]]),IF(jaar_zip[[#This Row],[etmaaltemperatuur]]&gt;stookgrens,jaar_zip[[#This Row],[etmaaltemperatuur]]-stookgrens,0),"")</f>
        <v>0</v>
      </c>
    </row>
    <row r="2849" spans="1:15" x14ac:dyDescent="0.25">
      <c r="A2849">
        <v>270</v>
      </c>
      <c r="B2849">
        <v>20240417</v>
      </c>
      <c r="C2849">
        <v>3.8</v>
      </c>
      <c r="D2849">
        <v>6.3</v>
      </c>
      <c r="E2849">
        <v>1697</v>
      </c>
      <c r="F2849">
        <v>2.4</v>
      </c>
      <c r="G2849">
        <v>1011.6</v>
      </c>
      <c r="H2849">
        <v>80</v>
      </c>
      <c r="I2849" s="101" t="s">
        <v>22</v>
      </c>
      <c r="J2849" s="1">
        <f>DATEVALUE(RIGHT(jaar_zip[[#This Row],[YYYYMMDD]],2)&amp;"-"&amp;MID(jaar_zip[[#This Row],[YYYYMMDD]],5,2)&amp;"-"&amp;LEFT(jaar_zip[[#This Row],[YYYYMMDD]],4))</f>
        <v>45399</v>
      </c>
      <c r="K2849" s="101" t="str">
        <f>IF(AND(VALUE(MONTH(jaar_zip[[#This Row],[Datum]]))=1,VALUE(WEEKNUM(jaar_zip[[#This Row],[Datum]],21))&gt;51),RIGHT(YEAR(jaar_zip[[#This Row],[Datum]])-1,2),RIGHT(YEAR(jaar_zip[[#This Row],[Datum]]),2))&amp;"-"&amp; TEXT(WEEKNUM(jaar_zip[[#This Row],[Datum]],21),"00")</f>
        <v>24-16</v>
      </c>
      <c r="L2849" s="101">
        <f>MONTH(jaar_zip[[#This Row],[Datum]])</f>
        <v>4</v>
      </c>
      <c r="M2849" s="101">
        <f>IF(ISNUMBER(jaar_zip[[#This Row],[etmaaltemperatuur]]),IF(jaar_zip[[#This Row],[etmaaltemperatuur]]&lt;stookgrens,stookgrens-jaar_zip[[#This Row],[etmaaltemperatuur]],0),"")</f>
        <v>11.7</v>
      </c>
      <c r="N2849" s="101">
        <f>IF(ISNUMBER(jaar_zip[[#This Row],[graaddagen]]),IF(OR(MONTH(jaar_zip[[#This Row],[Datum]])=1,MONTH(jaar_zip[[#This Row],[Datum]])=2,MONTH(jaar_zip[[#This Row],[Datum]])=11,MONTH(jaar_zip[[#This Row],[Datum]])=12),1.1,IF(OR(MONTH(jaar_zip[[#This Row],[Datum]])=3,MONTH(jaar_zip[[#This Row],[Datum]])=10),1,0.8))*jaar_zip[[#This Row],[graaddagen]],"")</f>
        <v>9.36</v>
      </c>
      <c r="O2849" s="101">
        <f>IF(ISNUMBER(jaar_zip[[#This Row],[etmaaltemperatuur]]),IF(jaar_zip[[#This Row],[etmaaltemperatuur]]&gt;stookgrens,jaar_zip[[#This Row],[etmaaltemperatuur]]-stookgrens,0),"")</f>
        <v>0</v>
      </c>
    </row>
    <row r="2850" spans="1:15" x14ac:dyDescent="0.25">
      <c r="A2850">
        <v>270</v>
      </c>
      <c r="B2850">
        <v>20240418</v>
      </c>
      <c r="C2850">
        <v>4.7</v>
      </c>
      <c r="D2850">
        <v>7</v>
      </c>
      <c r="E2850">
        <v>972</v>
      </c>
      <c r="F2850">
        <v>3.7</v>
      </c>
      <c r="G2850">
        <v>1017.1</v>
      </c>
      <c r="H2850">
        <v>79</v>
      </c>
      <c r="I2850" s="101" t="s">
        <v>22</v>
      </c>
      <c r="J2850" s="1">
        <f>DATEVALUE(RIGHT(jaar_zip[[#This Row],[YYYYMMDD]],2)&amp;"-"&amp;MID(jaar_zip[[#This Row],[YYYYMMDD]],5,2)&amp;"-"&amp;LEFT(jaar_zip[[#This Row],[YYYYMMDD]],4))</f>
        <v>45400</v>
      </c>
      <c r="K2850" s="101" t="str">
        <f>IF(AND(VALUE(MONTH(jaar_zip[[#This Row],[Datum]]))=1,VALUE(WEEKNUM(jaar_zip[[#This Row],[Datum]],21))&gt;51),RIGHT(YEAR(jaar_zip[[#This Row],[Datum]])-1,2),RIGHT(YEAR(jaar_zip[[#This Row],[Datum]]),2))&amp;"-"&amp; TEXT(WEEKNUM(jaar_zip[[#This Row],[Datum]],21),"00")</f>
        <v>24-16</v>
      </c>
      <c r="L2850" s="101">
        <f>MONTH(jaar_zip[[#This Row],[Datum]])</f>
        <v>4</v>
      </c>
      <c r="M2850" s="101">
        <f>IF(ISNUMBER(jaar_zip[[#This Row],[etmaaltemperatuur]]),IF(jaar_zip[[#This Row],[etmaaltemperatuur]]&lt;stookgrens,stookgrens-jaar_zip[[#This Row],[etmaaltemperatuur]],0),"")</f>
        <v>11</v>
      </c>
      <c r="N2850" s="101">
        <f>IF(ISNUMBER(jaar_zip[[#This Row],[graaddagen]]),IF(OR(MONTH(jaar_zip[[#This Row],[Datum]])=1,MONTH(jaar_zip[[#This Row],[Datum]])=2,MONTH(jaar_zip[[#This Row],[Datum]])=11,MONTH(jaar_zip[[#This Row],[Datum]])=12),1.1,IF(OR(MONTH(jaar_zip[[#This Row],[Datum]])=3,MONTH(jaar_zip[[#This Row],[Datum]])=10),1,0.8))*jaar_zip[[#This Row],[graaddagen]],"")</f>
        <v>8.8000000000000007</v>
      </c>
      <c r="O2850" s="101">
        <f>IF(ISNUMBER(jaar_zip[[#This Row],[etmaaltemperatuur]]),IF(jaar_zip[[#This Row],[etmaaltemperatuur]]&gt;stookgrens,jaar_zip[[#This Row],[etmaaltemperatuur]]-stookgrens,0),"")</f>
        <v>0</v>
      </c>
    </row>
    <row r="2851" spans="1:15" x14ac:dyDescent="0.25">
      <c r="A2851">
        <v>270</v>
      </c>
      <c r="B2851">
        <v>20240419</v>
      </c>
      <c r="C2851">
        <v>8.8000000000000007</v>
      </c>
      <c r="D2851">
        <v>8.1999999999999993</v>
      </c>
      <c r="E2851">
        <v>1364</v>
      </c>
      <c r="F2851">
        <v>4.5999999999999996</v>
      </c>
      <c r="G2851">
        <v>1008.8</v>
      </c>
      <c r="H2851">
        <v>82</v>
      </c>
      <c r="I2851" s="101" t="s">
        <v>22</v>
      </c>
      <c r="J2851" s="1">
        <f>DATEVALUE(RIGHT(jaar_zip[[#This Row],[YYYYMMDD]],2)&amp;"-"&amp;MID(jaar_zip[[#This Row],[YYYYMMDD]],5,2)&amp;"-"&amp;LEFT(jaar_zip[[#This Row],[YYYYMMDD]],4))</f>
        <v>45401</v>
      </c>
      <c r="K2851" s="101" t="str">
        <f>IF(AND(VALUE(MONTH(jaar_zip[[#This Row],[Datum]]))=1,VALUE(WEEKNUM(jaar_zip[[#This Row],[Datum]],21))&gt;51),RIGHT(YEAR(jaar_zip[[#This Row],[Datum]])-1,2),RIGHT(YEAR(jaar_zip[[#This Row],[Datum]]),2))&amp;"-"&amp; TEXT(WEEKNUM(jaar_zip[[#This Row],[Datum]],21),"00")</f>
        <v>24-16</v>
      </c>
      <c r="L2851" s="101">
        <f>MONTH(jaar_zip[[#This Row],[Datum]])</f>
        <v>4</v>
      </c>
      <c r="M2851" s="101">
        <f>IF(ISNUMBER(jaar_zip[[#This Row],[etmaaltemperatuur]]),IF(jaar_zip[[#This Row],[etmaaltemperatuur]]&lt;stookgrens,stookgrens-jaar_zip[[#This Row],[etmaaltemperatuur]],0),"")</f>
        <v>9.8000000000000007</v>
      </c>
      <c r="N2851" s="101">
        <f>IF(ISNUMBER(jaar_zip[[#This Row],[graaddagen]]),IF(OR(MONTH(jaar_zip[[#This Row],[Datum]])=1,MONTH(jaar_zip[[#This Row],[Datum]])=2,MONTH(jaar_zip[[#This Row],[Datum]])=11,MONTH(jaar_zip[[#This Row],[Datum]])=12),1.1,IF(OR(MONTH(jaar_zip[[#This Row],[Datum]])=3,MONTH(jaar_zip[[#This Row],[Datum]])=10),1,0.8))*jaar_zip[[#This Row],[graaddagen]],"")</f>
        <v>7.8400000000000007</v>
      </c>
      <c r="O2851" s="101">
        <f>IF(ISNUMBER(jaar_zip[[#This Row],[etmaaltemperatuur]]),IF(jaar_zip[[#This Row],[etmaaltemperatuur]]&gt;stookgrens,jaar_zip[[#This Row],[etmaaltemperatuur]]-stookgrens,0),"")</f>
        <v>0</v>
      </c>
    </row>
    <row r="2852" spans="1:15" x14ac:dyDescent="0.25">
      <c r="A2852">
        <v>270</v>
      </c>
      <c r="B2852">
        <v>20240420</v>
      </c>
      <c r="C2852">
        <v>8.1999999999999993</v>
      </c>
      <c r="D2852">
        <v>6.8</v>
      </c>
      <c r="E2852">
        <v>1476</v>
      </c>
      <c r="F2852">
        <v>6.8</v>
      </c>
      <c r="G2852">
        <v>1020.3</v>
      </c>
      <c r="H2852">
        <v>79</v>
      </c>
      <c r="I2852" s="101" t="s">
        <v>22</v>
      </c>
      <c r="J2852" s="1">
        <f>DATEVALUE(RIGHT(jaar_zip[[#This Row],[YYYYMMDD]],2)&amp;"-"&amp;MID(jaar_zip[[#This Row],[YYYYMMDD]],5,2)&amp;"-"&amp;LEFT(jaar_zip[[#This Row],[YYYYMMDD]],4))</f>
        <v>45402</v>
      </c>
      <c r="K2852" s="101" t="str">
        <f>IF(AND(VALUE(MONTH(jaar_zip[[#This Row],[Datum]]))=1,VALUE(WEEKNUM(jaar_zip[[#This Row],[Datum]],21))&gt;51),RIGHT(YEAR(jaar_zip[[#This Row],[Datum]])-1,2),RIGHT(YEAR(jaar_zip[[#This Row],[Datum]]),2))&amp;"-"&amp; TEXT(WEEKNUM(jaar_zip[[#This Row],[Datum]],21),"00")</f>
        <v>24-16</v>
      </c>
      <c r="L2852" s="101">
        <f>MONTH(jaar_zip[[#This Row],[Datum]])</f>
        <v>4</v>
      </c>
      <c r="M2852" s="101">
        <f>IF(ISNUMBER(jaar_zip[[#This Row],[etmaaltemperatuur]]),IF(jaar_zip[[#This Row],[etmaaltemperatuur]]&lt;stookgrens,stookgrens-jaar_zip[[#This Row],[etmaaltemperatuur]],0),"")</f>
        <v>11.2</v>
      </c>
      <c r="N2852" s="101">
        <f>IF(ISNUMBER(jaar_zip[[#This Row],[graaddagen]]),IF(OR(MONTH(jaar_zip[[#This Row],[Datum]])=1,MONTH(jaar_zip[[#This Row],[Datum]])=2,MONTH(jaar_zip[[#This Row],[Datum]])=11,MONTH(jaar_zip[[#This Row],[Datum]])=12),1.1,IF(OR(MONTH(jaar_zip[[#This Row],[Datum]])=3,MONTH(jaar_zip[[#This Row],[Datum]])=10),1,0.8))*jaar_zip[[#This Row],[graaddagen]],"")</f>
        <v>8.9599999999999991</v>
      </c>
      <c r="O2852" s="101">
        <f>IF(ISNUMBER(jaar_zip[[#This Row],[etmaaltemperatuur]]),IF(jaar_zip[[#This Row],[etmaaltemperatuur]]&gt;stookgrens,jaar_zip[[#This Row],[etmaaltemperatuur]]-stookgrens,0),"")</f>
        <v>0</v>
      </c>
    </row>
    <row r="2853" spans="1:15" x14ac:dyDescent="0.25">
      <c r="A2853">
        <v>270</v>
      </c>
      <c r="B2853">
        <v>20240421</v>
      </c>
      <c r="C2853">
        <v>5.2</v>
      </c>
      <c r="D2853">
        <v>5.7</v>
      </c>
      <c r="E2853">
        <v>1781</v>
      </c>
      <c r="F2853">
        <v>0.7</v>
      </c>
      <c r="G2853">
        <v>1025.9000000000001</v>
      </c>
      <c r="H2853">
        <v>78</v>
      </c>
      <c r="I2853" s="101" t="s">
        <v>22</v>
      </c>
      <c r="J2853" s="1">
        <f>DATEVALUE(RIGHT(jaar_zip[[#This Row],[YYYYMMDD]],2)&amp;"-"&amp;MID(jaar_zip[[#This Row],[YYYYMMDD]],5,2)&amp;"-"&amp;LEFT(jaar_zip[[#This Row],[YYYYMMDD]],4))</f>
        <v>45403</v>
      </c>
      <c r="K2853" s="101" t="str">
        <f>IF(AND(VALUE(MONTH(jaar_zip[[#This Row],[Datum]]))=1,VALUE(WEEKNUM(jaar_zip[[#This Row],[Datum]],21))&gt;51),RIGHT(YEAR(jaar_zip[[#This Row],[Datum]])-1,2),RIGHT(YEAR(jaar_zip[[#This Row],[Datum]]),2))&amp;"-"&amp; TEXT(WEEKNUM(jaar_zip[[#This Row],[Datum]],21),"00")</f>
        <v>24-16</v>
      </c>
      <c r="L2853" s="101">
        <f>MONTH(jaar_zip[[#This Row],[Datum]])</f>
        <v>4</v>
      </c>
      <c r="M2853" s="101">
        <f>IF(ISNUMBER(jaar_zip[[#This Row],[etmaaltemperatuur]]),IF(jaar_zip[[#This Row],[etmaaltemperatuur]]&lt;stookgrens,stookgrens-jaar_zip[[#This Row],[etmaaltemperatuur]],0),"")</f>
        <v>12.3</v>
      </c>
      <c r="N2853" s="101">
        <f>IF(ISNUMBER(jaar_zip[[#This Row],[graaddagen]]),IF(OR(MONTH(jaar_zip[[#This Row],[Datum]])=1,MONTH(jaar_zip[[#This Row],[Datum]])=2,MONTH(jaar_zip[[#This Row],[Datum]])=11,MONTH(jaar_zip[[#This Row],[Datum]])=12),1.1,IF(OR(MONTH(jaar_zip[[#This Row],[Datum]])=3,MONTH(jaar_zip[[#This Row],[Datum]])=10),1,0.8))*jaar_zip[[#This Row],[graaddagen]],"")</f>
        <v>9.8400000000000016</v>
      </c>
      <c r="O2853" s="101">
        <f>IF(ISNUMBER(jaar_zip[[#This Row],[etmaaltemperatuur]]),IF(jaar_zip[[#This Row],[etmaaltemperatuur]]&gt;stookgrens,jaar_zip[[#This Row],[etmaaltemperatuur]]-stookgrens,0),"")</f>
        <v>0</v>
      </c>
    </row>
    <row r="2854" spans="1:15" x14ac:dyDescent="0.25">
      <c r="A2854">
        <v>270</v>
      </c>
      <c r="B2854">
        <v>20240422</v>
      </c>
      <c r="C2854">
        <v>4.0999999999999996</v>
      </c>
      <c r="D2854">
        <v>5.2</v>
      </c>
      <c r="E2854">
        <v>2103</v>
      </c>
      <c r="F2854">
        <v>0.1</v>
      </c>
      <c r="G2854">
        <v>1025.7</v>
      </c>
      <c r="H2854">
        <v>67</v>
      </c>
      <c r="I2854" s="101" t="s">
        <v>22</v>
      </c>
      <c r="J2854" s="1">
        <f>DATEVALUE(RIGHT(jaar_zip[[#This Row],[YYYYMMDD]],2)&amp;"-"&amp;MID(jaar_zip[[#This Row],[YYYYMMDD]],5,2)&amp;"-"&amp;LEFT(jaar_zip[[#This Row],[YYYYMMDD]],4))</f>
        <v>45404</v>
      </c>
      <c r="K2854" s="101" t="str">
        <f>IF(AND(VALUE(MONTH(jaar_zip[[#This Row],[Datum]]))=1,VALUE(WEEKNUM(jaar_zip[[#This Row],[Datum]],21))&gt;51),RIGHT(YEAR(jaar_zip[[#This Row],[Datum]])-1,2),RIGHT(YEAR(jaar_zip[[#This Row],[Datum]]),2))&amp;"-"&amp; TEXT(WEEKNUM(jaar_zip[[#This Row],[Datum]],21),"00")</f>
        <v>24-17</v>
      </c>
      <c r="L2854" s="101">
        <f>MONTH(jaar_zip[[#This Row],[Datum]])</f>
        <v>4</v>
      </c>
      <c r="M2854" s="101">
        <f>IF(ISNUMBER(jaar_zip[[#This Row],[etmaaltemperatuur]]),IF(jaar_zip[[#This Row],[etmaaltemperatuur]]&lt;stookgrens,stookgrens-jaar_zip[[#This Row],[etmaaltemperatuur]],0),"")</f>
        <v>12.8</v>
      </c>
      <c r="N2854" s="101">
        <f>IF(ISNUMBER(jaar_zip[[#This Row],[graaddagen]]),IF(OR(MONTH(jaar_zip[[#This Row],[Datum]])=1,MONTH(jaar_zip[[#This Row],[Datum]])=2,MONTH(jaar_zip[[#This Row],[Datum]])=11,MONTH(jaar_zip[[#This Row],[Datum]])=12),1.1,IF(OR(MONTH(jaar_zip[[#This Row],[Datum]])=3,MONTH(jaar_zip[[#This Row],[Datum]])=10),1,0.8))*jaar_zip[[#This Row],[graaddagen]],"")</f>
        <v>10.240000000000002</v>
      </c>
      <c r="O2854" s="101">
        <f>IF(ISNUMBER(jaar_zip[[#This Row],[etmaaltemperatuur]]),IF(jaar_zip[[#This Row],[etmaaltemperatuur]]&gt;stookgrens,jaar_zip[[#This Row],[etmaaltemperatuur]]-stookgrens,0),"")</f>
        <v>0</v>
      </c>
    </row>
    <row r="2855" spans="1:15" x14ac:dyDescent="0.25">
      <c r="A2855">
        <v>270</v>
      </c>
      <c r="B2855">
        <v>20240423</v>
      </c>
      <c r="C2855">
        <v>4.4000000000000004</v>
      </c>
      <c r="D2855">
        <v>4.8</v>
      </c>
      <c r="E2855">
        <v>1546</v>
      </c>
      <c r="F2855">
        <v>2.2999999999999998</v>
      </c>
      <c r="G2855">
        <v>1018.2</v>
      </c>
      <c r="H2855">
        <v>76</v>
      </c>
      <c r="I2855" s="101" t="s">
        <v>22</v>
      </c>
      <c r="J2855" s="1">
        <f>DATEVALUE(RIGHT(jaar_zip[[#This Row],[YYYYMMDD]],2)&amp;"-"&amp;MID(jaar_zip[[#This Row],[YYYYMMDD]],5,2)&amp;"-"&amp;LEFT(jaar_zip[[#This Row],[YYYYMMDD]],4))</f>
        <v>45405</v>
      </c>
      <c r="K2855" s="101" t="str">
        <f>IF(AND(VALUE(MONTH(jaar_zip[[#This Row],[Datum]]))=1,VALUE(WEEKNUM(jaar_zip[[#This Row],[Datum]],21))&gt;51),RIGHT(YEAR(jaar_zip[[#This Row],[Datum]])-1,2),RIGHT(YEAR(jaar_zip[[#This Row],[Datum]]),2))&amp;"-"&amp; TEXT(WEEKNUM(jaar_zip[[#This Row],[Datum]],21),"00")</f>
        <v>24-17</v>
      </c>
      <c r="L2855" s="101">
        <f>MONTH(jaar_zip[[#This Row],[Datum]])</f>
        <v>4</v>
      </c>
      <c r="M2855" s="101">
        <f>IF(ISNUMBER(jaar_zip[[#This Row],[etmaaltemperatuur]]),IF(jaar_zip[[#This Row],[etmaaltemperatuur]]&lt;stookgrens,stookgrens-jaar_zip[[#This Row],[etmaaltemperatuur]],0),"")</f>
        <v>13.2</v>
      </c>
      <c r="N2855" s="101">
        <f>IF(ISNUMBER(jaar_zip[[#This Row],[graaddagen]]),IF(OR(MONTH(jaar_zip[[#This Row],[Datum]])=1,MONTH(jaar_zip[[#This Row],[Datum]])=2,MONTH(jaar_zip[[#This Row],[Datum]])=11,MONTH(jaar_zip[[#This Row],[Datum]])=12),1.1,IF(OR(MONTH(jaar_zip[[#This Row],[Datum]])=3,MONTH(jaar_zip[[#This Row],[Datum]])=10),1,0.8))*jaar_zip[[#This Row],[graaddagen]],"")</f>
        <v>10.56</v>
      </c>
      <c r="O2855" s="101">
        <f>IF(ISNUMBER(jaar_zip[[#This Row],[etmaaltemperatuur]]),IF(jaar_zip[[#This Row],[etmaaltemperatuur]]&gt;stookgrens,jaar_zip[[#This Row],[etmaaltemperatuur]]-stookgrens,0),"")</f>
        <v>0</v>
      </c>
    </row>
    <row r="2856" spans="1:15" x14ac:dyDescent="0.25">
      <c r="A2856">
        <v>270</v>
      </c>
      <c r="B2856">
        <v>20240424</v>
      </c>
      <c r="C2856">
        <v>7.6</v>
      </c>
      <c r="D2856">
        <v>6.5</v>
      </c>
      <c r="E2856">
        <v>1512</v>
      </c>
      <c r="F2856">
        <v>3.6</v>
      </c>
      <c r="G2856">
        <v>1007.7</v>
      </c>
      <c r="H2856">
        <v>81</v>
      </c>
      <c r="I2856" s="101" t="s">
        <v>22</v>
      </c>
      <c r="J2856" s="1">
        <f>DATEVALUE(RIGHT(jaar_zip[[#This Row],[YYYYMMDD]],2)&amp;"-"&amp;MID(jaar_zip[[#This Row],[YYYYMMDD]],5,2)&amp;"-"&amp;LEFT(jaar_zip[[#This Row],[YYYYMMDD]],4))</f>
        <v>45406</v>
      </c>
      <c r="K2856" s="101" t="str">
        <f>IF(AND(VALUE(MONTH(jaar_zip[[#This Row],[Datum]]))=1,VALUE(WEEKNUM(jaar_zip[[#This Row],[Datum]],21))&gt;51),RIGHT(YEAR(jaar_zip[[#This Row],[Datum]])-1,2),RIGHT(YEAR(jaar_zip[[#This Row],[Datum]]),2))&amp;"-"&amp; TEXT(WEEKNUM(jaar_zip[[#This Row],[Datum]],21),"00")</f>
        <v>24-17</v>
      </c>
      <c r="L2856" s="101">
        <f>MONTH(jaar_zip[[#This Row],[Datum]])</f>
        <v>4</v>
      </c>
      <c r="M2856" s="101">
        <f>IF(ISNUMBER(jaar_zip[[#This Row],[etmaaltemperatuur]]),IF(jaar_zip[[#This Row],[etmaaltemperatuur]]&lt;stookgrens,stookgrens-jaar_zip[[#This Row],[etmaaltemperatuur]],0),"")</f>
        <v>11.5</v>
      </c>
      <c r="N2856" s="101">
        <f>IF(ISNUMBER(jaar_zip[[#This Row],[graaddagen]]),IF(OR(MONTH(jaar_zip[[#This Row],[Datum]])=1,MONTH(jaar_zip[[#This Row],[Datum]])=2,MONTH(jaar_zip[[#This Row],[Datum]])=11,MONTH(jaar_zip[[#This Row],[Datum]])=12),1.1,IF(OR(MONTH(jaar_zip[[#This Row],[Datum]])=3,MONTH(jaar_zip[[#This Row],[Datum]])=10),1,0.8))*jaar_zip[[#This Row],[graaddagen]],"")</f>
        <v>9.2000000000000011</v>
      </c>
      <c r="O2856" s="101">
        <f>IF(ISNUMBER(jaar_zip[[#This Row],[etmaaltemperatuur]]),IF(jaar_zip[[#This Row],[etmaaltemperatuur]]&gt;stookgrens,jaar_zip[[#This Row],[etmaaltemperatuur]]-stookgrens,0),"")</f>
        <v>0</v>
      </c>
    </row>
    <row r="2857" spans="1:15" x14ac:dyDescent="0.25">
      <c r="A2857">
        <v>270</v>
      </c>
      <c r="B2857">
        <v>20240425</v>
      </c>
      <c r="C2857">
        <v>4</v>
      </c>
      <c r="D2857">
        <v>5.3</v>
      </c>
      <c r="E2857">
        <v>1092</v>
      </c>
      <c r="F2857">
        <v>6.4</v>
      </c>
      <c r="G2857">
        <v>1003</v>
      </c>
      <c r="H2857">
        <v>84</v>
      </c>
      <c r="I2857" s="101" t="s">
        <v>22</v>
      </c>
      <c r="J2857" s="1">
        <f>DATEVALUE(RIGHT(jaar_zip[[#This Row],[YYYYMMDD]],2)&amp;"-"&amp;MID(jaar_zip[[#This Row],[YYYYMMDD]],5,2)&amp;"-"&amp;LEFT(jaar_zip[[#This Row],[YYYYMMDD]],4))</f>
        <v>45407</v>
      </c>
      <c r="K2857" s="101" t="str">
        <f>IF(AND(VALUE(MONTH(jaar_zip[[#This Row],[Datum]]))=1,VALUE(WEEKNUM(jaar_zip[[#This Row],[Datum]],21))&gt;51),RIGHT(YEAR(jaar_zip[[#This Row],[Datum]])-1,2),RIGHT(YEAR(jaar_zip[[#This Row],[Datum]]),2))&amp;"-"&amp; TEXT(WEEKNUM(jaar_zip[[#This Row],[Datum]],21),"00")</f>
        <v>24-17</v>
      </c>
      <c r="L2857" s="101">
        <f>MONTH(jaar_zip[[#This Row],[Datum]])</f>
        <v>4</v>
      </c>
      <c r="M2857" s="101">
        <f>IF(ISNUMBER(jaar_zip[[#This Row],[etmaaltemperatuur]]),IF(jaar_zip[[#This Row],[etmaaltemperatuur]]&lt;stookgrens,stookgrens-jaar_zip[[#This Row],[etmaaltemperatuur]],0),"")</f>
        <v>12.7</v>
      </c>
      <c r="N2857" s="101">
        <f>IF(ISNUMBER(jaar_zip[[#This Row],[graaddagen]]),IF(OR(MONTH(jaar_zip[[#This Row],[Datum]])=1,MONTH(jaar_zip[[#This Row],[Datum]])=2,MONTH(jaar_zip[[#This Row],[Datum]])=11,MONTH(jaar_zip[[#This Row],[Datum]])=12),1.1,IF(OR(MONTH(jaar_zip[[#This Row],[Datum]])=3,MONTH(jaar_zip[[#This Row],[Datum]])=10),1,0.8))*jaar_zip[[#This Row],[graaddagen]],"")</f>
        <v>10.16</v>
      </c>
      <c r="O2857" s="101">
        <f>IF(ISNUMBER(jaar_zip[[#This Row],[etmaaltemperatuur]]),IF(jaar_zip[[#This Row],[etmaaltemperatuur]]&gt;stookgrens,jaar_zip[[#This Row],[etmaaltemperatuur]]-stookgrens,0),"")</f>
        <v>0</v>
      </c>
    </row>
    <row r="2858" spans="1:15" x14ac:dyDescent="0.25">
      <c r="A2858">
        <v>270</v>
      </c>
      <c r="B2858">
        <v>20240426</v>
      </c>
      <c r="C2858">
        <v>2.5</v>
      </c>
      <c r="D2858">
        <v>6.7</v>
      </c>
      <c r="E2858">
        <v>1760</v>
      </c>
      <c r="F2858">
        <v>0.6</v>
      </c>
      <c r="G2858">
        <v>1003.4</v>
      </c>
      <c r="H2858">
        <v>80</v>
      </c>
      <c r="I2858" s="101" t="s">
        <v>22</v>
      </c>
      <c r="J2858" s="1">
        <f>DATEVALUE(RIGHT(jaar_zip[[#This Row],[YYYYMMDD]],2)&amp;"-"&amp;MID(jaar_zip[[#This Row],[YYYYMMDD]],5,2)&amp;"-"&amp;LEFT(jaar_zip[[#This Row],[YYYYMMDD]],4))</f>
        <v>45408</v>
      </c>
      <c r="K2858" s="101" t="str">
        <f>IF(AND(VALUE(MONTH(jaar_zip[[#This Row],[Datum]]))=1,VALUE(WEEKNUM(jaar_zip[[#This Row],[Datum]],21))&gt;51),RIGHT(YEAR(jaar_zip[[#This Row],[Datum]])-1,2),RIGHT(YEAR(jaar_zip[[#This Row],[Datum]]),2))&amp;"-"&amp; TEXT(WEEKNUM(jaar_zip[[#This Row],[Datum]],21),"00")</f>
        <v>24-17</v>
      </c>
      <c r="L2858" s="101">
        <f>MONTH(jaar_zip[[#This Row],[Datum]])</f>
        <v>4</v>
      </c>
      <c r="M2858" s="101">
        <f>IF(ISNUMBER(jaar_zip[[#This Row],[etmaaltemperatuur]]),IF(jaar_zip[[#This Row],[etmaaltemperatuur]]&lt;stookgrens,stookgrens-jaar_zip[[#This Row],[etmaaltemperatuur]],0),"")</f>
        <v>11.3</v>
      </c>
      <c r="N2858" s="101">
        <f>IF(ISNUMBER(jaar_zip[[#This Row],[graaddagen]]),IF(OR(MONTH(jaar_zip[[#This Row],[Datum]])=1,MONTH(jaar_zip[[#This Row],[Datum]])=2,MONTH(jaar_zip[[#This Row],[Datum]])=11,MONTH(jaar_zip[[#This Row],[Datum]])=12),1.1,IF(OR(MONTH(jaar_zip[[#This Row],[Datum]])=3,MONTH(jaar_zip[[#This Row],[Datum]])=10),1,0.8))*jaar_zip[[#This Row],[graaddagen]],"")</f>
        <v>9.0400000000000009</v>
      </c>
      <c r="O2858" s="101">
        <f>IF(ISNUMBER(jaar_zip[[#This Row],[etmaaltemperatuur]]),IF(jaar_zip[[#This Row],[etmaaltemperatuur]]&gt;stookgrens,jaar_zip[[#This Row],[etmaaltemperatuur]]-stookgrens,0),"")</f>
        <v>0</v>
      </c>
    </row>
    <row r="2859" spans="1:15" x14ac:dyDescent="0.25">
      <c r="A2859">
        <v>270</v>
      </c>
      <c r="B2859">
        <v>20240427</v>
      </c>
      <c r="C2859">
        <v>3.5</v>
      </c>
      <c r="D2859">
        <v>10.3</v>
      </c>
      <c r="E2859">
        <v>1090</v>
      </c>
      <c r="F2859">
        <v>0.6</v>
      </c>
      <c r="G2859">
        <v>1006</v>
      </c>
      <c r="H2859">
        <v>83</v>
      </c>
      <c r="I2859" s="101" t="s">
        <v>22</v>
      </c>
      <c r="J2859" s="1">
        <f>DATEVALUE(RIGHT(jaar_zip[[#This Row],[YYYYMMDD]],2)&amp;"-"&amp;MID(jaar_zip[[#This Row],[YYYYMMDD]],5,2)&amp;"-"&amp;LEFT(jaar_zip[[#This Row],[YYYYMMDD]],4))</f>
        <v>45409</v>
      </c>
      <c r="K2859" s="101" t="str">
        <f>IF(AND(VALUE(MONTH(jaar_zip[[#This Row],[Datum]]))=1,VALUE(WEEKNUM(jaar_zip[[#This Row],[Datum]],21))&gt;51),RIGHT(YEAR(jaar_zip[[#This Row],[Datum]])-1,2),RIGHT(YEAR(jaar_zip[[#This Row],[Datum]]),2))&amp;"-"&amp; TEXT(WEEKNUM(jaar_zip[[#This Row],[Datum]],21),"00")</f>
        <v>24-17</v>
      </c>
      <c r="L2859" s="101">
        <f>MONTH(jaar_zip[[#This Row],[Datum]])</f>
        <v>4</v>
      </c>
      <c r="M2859" s="101">
        <f>IF(ISNUMBER(jaar_zip[[#This Row],[etmaaltemperatuur]]),IF(jaar_zip[[#This Row],[etmaaltemperatuur]]&lt;stookgrens,stookgrens-jaar_zip[[#This Row],[etmaaltemperatuur]],0),"")</f>
        <v>7.6999999999999993</v>
      </c>
      <c r="N2859" s="101">
        <f>IF(ISNUMBER(jaar_zip[[#This Row],[graaddagen]]),IF(OR(MONTH(jaar_zip[[#This Row],[Datum]])=1,MONTH(jaar_zip[[#This Row],[Datum]])=2,MONTH(jaar_zip[[#This Row],[Datum]])=11,MONTH(jaar_zip[[#This Row],[Datum]])=12),1.1,IF(OR(MONTH(jaar_zip[[#This Row],[Datum]])=3,MONTH(jaar_zip[[#This Row],[Datum]])=10),1,0.8))*jaar_zip[[#This Row],[graaddagen]],"")</f>
        <v>6.16</v>
      </c>
      <c r="O2859" s="101">
        <f>IF(ISNUMBER(jaar_zip[[#This Row],[etmaaltemperatuur]]),IF(jaar_zip[[#This Row],[etmaaltemperatuur]]&gt;stookgrens,jaar_zip[[#This Row],[etmaaltemperatuur]]-stookgrens,0),"")</f>
        <v>0</v>
      </c>
    </row>
    <row r="2860" spans="1:15" x14ac:dyDescent="0.25">
      <c r="A2860">
        <v>270</v>
      </c>
      <c r="B2860">
        <v>20240428</v>
      </c>
      <c r="C2860">
        <v>6.8</v>
      </c>
      <c r="D2860">
        <v>12.4</v>
      </c>
      <c r="E2860">
        <v>1225</v>
      </c>
      <c r="F2860">
        <v>0.6</v>
      </c>
      <c r="G2860">
        <v>1007.6</v>
      </c>
      <c r="H2860">
        <v>76</v>
      </c>
      <c r="I2860" s="101" t="s">
        <v>22</v>
      </c>
      <c r="J2860" s="1">
        <f>DATEVALUE(RIGHT(jaar_zip[[#This Row],[YYYYMMDD]],2)&amp;"-"&amp;MID(jaar_zip[[#This Row],[YYYYMMDD]],5,2)&amp;"-"&amp;LEFT(jaar_zip[[#This Row],[YYYYMMDD]],4))</f>
        <v>45410</v>
      </c>
      <c r="K2860" s="101" t="str">
        <f>IF(AND(VALUE(MONTH(jaar_zip[[#This Row],[Datum]]))=1,VALUE(WEEKNUM(jaar_zip[[#This Row],[Datum]],21))&gt;51),RIGHT(YEAR(jaar_zip[[#This Row],[Datum]])-1,2),RIGHT(YEAR(jaar_zip[[#This Row],[Datum]]),2))&amp;"-"&amp; TEXT(WEEKNUM(jaar_zip[[#This Row],[Datum]],21),"00")</f>
        <v>24-17</v>
      </c>
      <c r="L2860" s="101">
        <f>MONTH(jaar_zip[[#This Row],[Datum]])</f>
        <v>4</v>
      </c>
      <c r="M2860" s="101">
        <f>IF(ISNUMBER(jaar_zip[[#This Row],[etmaaltemperatuur]]),IF(jaar_zip[[#This Row],[etmaaltemperatuur]]&lt;stookgrens,stookgrens-jaar_zip[[#This Row],[etmaaltemperatuur]],0),"")</f>
        <v>5.6</v>
      </c>
      <c r="N2860" s="101">
        <f>IF(ISNUMBER(jaar_zip[[#This Row],[graaddagen]]),IF(OR(MONTH(jaar_zip[[#This Row],[Datum]])=1,MONTH(jaar_zip[[#This Row],[Datum]])=2,MONTH(jaar_zip[[#This Row],[Datum]])=11,MONTH(jaar_zip[[#This Row],[Datum]])=12),1.1,IF(OR(MONTH(jaar_zip[[#This Row],[Datum]])=3,MONTH(jaar_zip[[#This Row],[Datum]])=10),1,0.8))*jaar_zip[[#This Row],[graaddagen]],"")</f>
        <v>4.4799999999999995</v>
      </c>
      <c r="O2860" s="101">
        <f>IF(ISNUMBER(jaar_zip[[#This Row],[etmaaltemperatuur]]),IF(jaar_zip[[#This Row],[etmaaltemperatuur]]&gt;stookgrens,jaar_zip[[#This Row],[etmaaltemperatuur]]-stookgrens,0),"")</f>
        <v>0</v>
      </c>
    </row>
    <row r="2861" spans="1:15" x14ac:dyDescent="0.25">
      <c r="A2861">
        <v>270</v>
      </c>
      <c r="B2861">
        <v>20240429</v>
      </c>
      <c r="C2861">
        <v>3.9</v>
      </c>
      <c r="D2861">
        <v>13.3</v>
      </c>
      <c r="E2861">
        <v>2550</v>
      </c>
      <c r="F2861">
        <v>0</v>
      </c>
      <c r="G2861">
        <v>1018.8</v>
      </c>
      <c r="H2861">
        <v>66</v>
      </c>
      <c r="I2861" s="101" t="s">
        <v>22</v>
      </c>
      <c r="J2861" s="1">
        <f>DATEVALUE(RIGHT(jaar_zip[[#This Row],[YYYYMMDD]],2)&amp;"-"&amp;MID(jaar_zip[[#This Row],[YYYYMMDD]],5,2)&amp;"-"&amp;LEFT(jaar_zip[[#This Row],[YYYYMMDD]],4))</f>
        <v>45411</v>
      </c>
      <c r="K2861" s="101" t="str">
        <f>IF(AND(VALUE(MONTH(jaar_zip[[#This Row],[Datum]]))=1,VALUE(WEEKNUM(jaar_zip[[#This Row],[Datum]],21))&gt;51),RIGHT(YEAR(jaar_zip[[#This Row],[Datum]])-1,2),RIGHT(YEAR(jaar_zip[[#This Row],[Datum]]),2))&amp;"-"&amp; TEXT(WEEKNUM(jaar_zip[[#This Row],[Datum]],21),"00")</f>
        <v>24-18</v>
      </c>
      <c r="L2861" s="101">
        <f>MONTH(jaar_zip[[#This Row],[Datum]])</f>
        <v>4</v>
      </c>
      <c r="M2861" s="101">
        <f>IF(ISNUMBER(jaar_zip[[#This Row],[etmaaltemperatuur]]),IF(jaar_zip[[#This Row],[etmaaltemperatuur]]&lt;stookgrens,stookgrens-jaar_zip[[#This Row],[etmaaltemperatuur]],0),"")</f>
        <v>4.6999999999999993</v>
      </c>
      <c r="N2861" s="101">
        <f>IF(ISNUMBER(jaar_zip[[#This Row],[graaddagen]]),IF(OR(MONTH(jaar_zip[[#This Row],[Datum]])=1,MONTH(jaar_zip[[#This Row],[Datum]])=2,MONTH(jaar_zip[[#This Row],[Datum]])=11,MONTH(jaar_zip[[#This Row],[Datum]])=12),1.1,IF(OR(MONTH(jaar_zip[[#This Row],[Datum]])=3,MONTH(jaar_zip[[#This Row],[Datum]])=10),1,0.8))*jaar_zip[[#This Row],[graaddagen]],"")</f>
        <v>3.76</v>
      </c>
      <c r="O2861" s="101">
        <f>IF(ISNUMBER(jaar_zip[[#This Row],[etmaaltemperatuur]]),IF(jaar_zip[[#This Row],[etmaaltemperatuur]]&gt;stookgrens,jaar_zip[[#This Row],[etmaaltemperatuur]]-stookgrens,0),"")</f>
        <v>0</v>
      </c>
    </row>
    <row r="2862" spans="1:15" x14ac:dyDescent="0.25">
      <c r="A2862">
        <v>270</v>
      </c>
      <c r="B2862">
        <v>20240430</v>
      </c>
      <c r="C2862">
        <v>2.9</v>
      </c>
      <c r="D2862">
        <v>15.4</v>
      </c>
      <c r="E2862">
        <v>1623</v>
      </c>
      <c r="F2862">
        <v>0.7</v>
      </c>
      <c r="G2862">
        <v>1015.6</v>
      </c>
      <c r="H2862">
        <v>79</v>
      </c>
      <c r="I2862" s="101" t="s">
        <v>22</v>
      </c>
      <c r="J2862" s="1">
        <f>DATEVALUE(RIGHT(jaar_zip[[#This Row],[YYYYMMDD]],2)&amp;"-"&amp;MID(jaar_zip[[#This Row],[YYYYMMDD]],5,2)&amp;"-"&amp;LEFT(jaar_zip[[#This Row],[YYYYMMDD]],4))</f>
        <v>45412</v>
      </c>
      <c r="K2862" s="101" t="str">
        <f>IF(AND(VALUE(MONTH(jaar_zip[[#This Row],[Datum]]))=1,VALUE(WEEKNUM(jaar_zip[[#This Row],[Datum]],21))&gt;51),RIGHT(YEAR(jaar_zip[[#This Row],[Datum]])-1,2),RIGHT(YEAR(jaar_zip[[#This Row],[Datum]]),2))&amp;"-"&amp; TEXT(WEEKNUM(jaar_zip[[#This Row],[Datum]],21),"00")</f>
        <v>24-18</v>
      </c>
      <c r="L2862" s="101">
        <f>MONTH(jaar_zip[[#This Row],[Datum]])</f>
        <v>4</v>
      </c>
      <c r="M2862" s="101">
        <f>IF(ISNUMBER(jaar_zip[[#This Row],[etmaaltemperatuur]]),IF(jaar_zip[[#This Row],[etmaaltemperatuur]]&lt;stookgrens,stookgrens-jaar_zip[[#This Row],[etmaaltemperatuur]],0),"")</f>
        <v>2.5999999999999996</v>
      </c>
      <c r="N2862" s="101">
        <f>IF(ISNUMBER(jaar_zip[[#This Row],[graaddagen]]),IF(OR(MONTH(jaar_zip[[#This Row],[Datum]])=1,MONTH(jaar_zip[[#This Row],[Datum]])=2,MONTH(jaar_zip[[#This Row],[Datum]])=11,MONTH(jaar_zip[[#This Row],[Datum]])=12),1.1,IF(OR(MONTH(jaar_zip[[#This Row],[Datum]])=3,MONTH(jaar_zip[[#This Row],[Datum]])=10),1,0.8))*jaar_zip[[#This Row],[graaddagen]],"")</f>
        <v>2.0799999999999996</v>
      </c>
      <c r="O2862" s="101">
        <f>IF(ISNUMBER(jaar_zip[[#This Row],[etmaaltemperatuur]]),IF(jaar_zip[[#This Row],[etmaaltemperatuur]]&gt;stookgrens,jaar_zip[[#This Row],[etmaaltemperatuur]]-stookgrens,0),"")</f>
        <v>0</v>
      </c>
    </row>
    <row r="2863" spans="1:15" x14ac:dyDescent="0.25">
      <c r="A2863">
        <v>270</v>
      </c>
      <c r="B2863">
        <v>20240501</v>
      </c>
      <c r="C2863">
        <v>4.2</v>
      </c>
      <c r="D2863">
        <v>16.7</v>
      </c>
      <c r="E2863">
        <v>2302</v>
      </c>
      <c r="F2863">
        <v>0</v>
      </c>
      <c r="G2863">
        <v>1007.4</v>
      </c>
      <c r="H2863">
        <v>84</v>
      </c>
      <c r="I2863" s="101" t="s">
        <v>22</v>
      </c>
      <c r="J2863" s="1">
        <f>DATEVALUE(RIGHT(jaar_zip[[#This Row],[YYYYMMDD]],2)&amp;"-"&amp;MID(jaar_zip[[#This Row],[YYYYMMDD]],5,2)&amp;"-"&amp;LEFT(jaar_zip[[#This Row],[YYYYMMDD]],4))</f>
        <v>45413</v>
      </c>
      <c r="K2863" s="101" t="str">
        <f>IF(AND(VALUE(MONTH(jaar_zip[[#This Row],[Datum]]))=1,VALUE(WEEKNUM(jaar_zip[[#This Row],[Datum]],21))&gt;51),RIGHT(YEAR(jaar_zip[[#This Row],[Datum]])-1,2),RIGHT(YEAR(jaar_zip[[#This Row],[Datum]]),2))&amp;"-"&amp; TEXT(WEEKNUM(jaar_zip[[#This Row],[Datum]],21),"00")</f>
        <v>24-18</v>
      </c>
      <c r="L2863" s="101">
        <f>MONTH(jaar_zip[[#This Row],[Datum]])</f>
        <v>5</v>
      </c>
      <c r="M2863" s="101">
        <f>IF(ISNUMBER(jaar_zip[[#This Row],[etmaaltemperatuur]]),IF(jaar_zip[[#This Row],[etmaaltemperatuur]]&lt;stookgrens,stookgrens-jaar_zip[[#This Row],[etmaaltemperatuur]],0),"")</f>
        <v>1.3000000000000007</v>
      </c>
      <c r="N2863" s="101">
        <f>IF(ISNUMBER(jaar_zip[[#This Row],[graaddagen]]),IF(OR(MONTH(jaar_zip[[#This Row],[Datum]])=1,MONTH(jaar_zip[[#This Row],[Datum]])=2,MONTH(jaar_zip[[#This Row],[Datum]])=11,MONTH(jaar_zip[[#This Row],[Datum]])=12),1.1,IF(OR(MONTH(jaar_zip[[#This Row],[Datum]])=3,MONTH(jaar_zip[[#This Row],[Datum]])=10),1,0.8))*jaar_zip[[#This Row],[graaddagen]],"")</f>
        <v>1.0400000000000007</v>
      </c>
      <c r="O2863" s="101">
        <f>IF(ISNUMBER(jaar_zip[[#This Row],[etmaaltemperatuur]]),IF(jaar_zip[[#This Row],[etmaaltemperatuur]]&gt;stookgrens,jaar_zip[[#This Row],[etmaaltemperatuur]]-stookgrens,0),"")</f>
        <v>0</v>
      </c>
    </row>
    <row r="2864" spans="1:15" x14ac:dyDescent="0.25">
      <c r="A2864">
        <v>270</v>
      </c>
      <c r="B2864">
        <v>20240502</v>
      </c>
      <c r="C2864">
        <v>5.5</v>
      </c>
      <c r="D2864">
        <v>17.8</v>
      </c>
      <c r="E2864">
        <v>2454</v>
      </c>
      <c r="F2864">
        <v>0</v>
      </c>
      <c r="G2864">
        <v>1001</v>
      </c>
      <c r="H2864">
        <v>78</v>
      </c>
      <c r="I2864" s="101" t="s">
        <v>22</v>
      </c>
      <c r="J2864" s="1">
        <f>DATEVALUE(RIGHT(jaar_zip[[#This Row],[YYYYMMDD]],2)&amp;"-"&amp;MID(jaar_zip[[#This Row],[YYYYMMDD]],5,2)&amp;"-"&amp;LEFT(jaar_zip[[#This Row],[YYYYMMDD]],4))</f>
        <v>45414</v>
      </c>
      <c r="K2864" s="101" t="str">
        <f>IF(AND(VALUE(MONTH(jaar_zip[[#This Row],[Datum]]))=1,VALUE(WEEKNUM(jaar_zip[[#This Row],[Datum]],21))&gt;51),RIGHT(YEAR(jaar_zip[[#This Row],[Datum]])-1,2),RIGHT(YEAR(jaar_zip[[#This Row],[Datum]]),2))&amp;"-"&amp; TEXT(WEEKNUM(jaar_zip[[#This Row],[Datum]],21),"00")</f>
        <v>24-18</v>
      </c>
      <c r="L2864" s="101">
        <f>MONTH(jaar_zip[[#This Row],[Datum]])</f>
        <v>5</v>
      </c>
      <c r="M2864" s="101">
        <f>IF(ISNUMBER(jaar_zip[[#This Row],[etmaaltemperatuur]]),IF(jaar_zip[[#This Row],[etmaaltemperatuur]]&lt;stookgrens,stookgrens-jaar_zip[[#This Row],[etmaaltemperatuur]],0),"")</f>
        <v>0.19999999999999929</v>
      </c>
      <c r="N2864" s="101">
        <f>IF(ISNUMBER(jaar_zip[[#This Row],[graaddagen]]),IF(OR(MONTH(jaar_zip[[#This Row],[Datum]])=1,MONTH(jaar_zip[[#This Row],[Datum]])=2,MONTH(jaar_zip[[#This Row],[Datum]])=11,MONTH(jaar_zip[[#This Row],[Datum]])=12),1.1,IF(OR(MONTH(jaar_zip[[#This Row],[Datum]])=3,MONTH(jaar_zip[[#This Row],[Datum]])=10),1,0.8))*jaar_zip[[#This Row],[graaddagen]],"")</f>
        <v>0.15999999999999945</v>
      </c>
      <c r="O2864" s="101">
        <f>IF(ISNUMBER(jaar_zip[[#This Row],[etmaaltemperatuur]]),IF(jaar_zip[[#This Row],[etmaaltemperatuur]]&gt;stookgrens,jaar_zip[[#This Row],[etmaaltemperatuur]]-stookgrens,0),"")</f>
        <v>0</v>
      </c>
    </row>
    <row r="2865" spans="1:15" x14ac:dyDescent="0.25">
      <c r="A2865">
        <v>270</v>
      </c>
      <c r="B2865">
        <v>20240503</v>
      </c>
      <c r="C2865">
        <v>4.5</v>
      </c>
      <c r="D2865">
        <v>12</v>
      </c>
      <c r="E2865">
        <v>364</v>
      </c>
      <c r="F2865">
        <v>-0.1</v>
      </c>
      <c r="G2865">
        <v>1007.7</v>
      </c>
      <c r="H2865">
        <v>91</v>
      </c>
      <c r="I2865" s="101" t="s">
        <v>22</v>
      </c>
      <c r="J2865" s="1">
        <f>DATEVALUE(RIGHT(jaar_zip[[#This Row],[YYYYMMDD]],2)&amp;"-"&amp;MID(jaar_zip[[#This Row],[YYYYMMDD]],5,2)&amp;"-"&amp;LEFT(jaar_zip[[#This Row],[YYYYMMDD]],4))</f>
        <v>45415</v>
      </c>
      <c r="K2865" s="101" t="str">
        <f>IF(AND(VALUE(MONTH(jaar_zip[[#This Row],[Datum]]))=1,VALUE(WEEKNUM(jaar_zip[[#This Row],[Datum]],21))&gt;51),RIGHT(YEAR(jaar_zip[[#This Row],[Datum]])-1,2),RIGHT(YEAR(jaar_zip[[#This Row],[Datum]]),2))&amp;"-"&amp; TEXT(WEEKNUM(jaar_zip[[#This Row],[Datum]],21),"00")</f>
        <v>24-18</v>
      </c>
      <c r="L2865" s="101">
        <f>MONTH(jaar_zip[[#This Row],[Datum]])</f>
        <v>5</v>
      </c>
      <c r="M2865" s="101">
        <f>IF(ISNUMBER(jaar_zip[[#This Row],[etmaaltemperatuur]]),IF(jaar_zip[[#This Row],[etmaaltemperatuur]]&lt;stookgrens,stookgrens-jaar_zip[[#This Row],[etmaaltemperatuur]],0),"")</f>
        <v>6</v>
      </c>
      <c r="N2865" s="101">
        <f>IF(ISNUMBER(jaar_zip[[#This Row],[graaddagen]]),IF(OR(MONTH(jaar_zip[[#This Row],[Datum]])=1,MONTH(jaar_zip[[#This Row],[Datum]])=2,MONTH(jaar_zip[[#This Row],[Datum]])=11,MONTH(jaar_zip[[#This Row],[Datum]])=12),1.1,IF(OR(MONTH(jaar_zip[[#This Row],[Datum]])=3,MONTH(jaar_zip[[#This Row],[Datum]])=10),1,0.8))*jaar_zip[[#This Row],[graaddagen]],"")</f>
        <v>4.8000000000000007</v>
      </c>
      <c r="O2865" s="101">
        <f>IF(ISNUMBER(jaar_zip[[#This Row],[etmaaltemperatuur]]),IF(jaar_zip[[#This Row],[etmaaltemperatuur]]&gt;stookgrens,jaar_zip[[#This Row],[etmaaltemperatuur]]-stookgrens,0),"")</f>
        <v>0</v>
      </c>
    </row>
    <row r="2866" spans="1:15" x14ac:dyDescent="0.25">
      <c r="A2866">
        <v>270</v>
      </c>
      <c r="B2866">
        <v>20240504</v>
      </c>
      <c r="C2866">
        <v>3.2</v>
      </c>
      <c r="D2866">
        <v>12.2</v>
      </c>
      <c r="E2866">
        <v>1817</v>
      </c>
      <c r="F2866">
        <v>2.7</v>
      </c>
      <c r="G2866">
        <v>1013</v>
      </c>
      <c r="H2866">
        <v>81</v>
      </c>
      <c r="I2866" s="101" t="s">
        <v>22</v>
      </c>
      <c r="J2866" s="1">
        <f>DATEVALUE(RIGHT(jaar_zip[[#This Row],[YYYYMMDD]],2)&amp;"-"&amp;MID(jaar_zip[[#This Row],[YYYYMMDD]],5,2)&amp;"-"&amp;LEFT(jaar_zip[[#This Row],[YYYYMMDD]],4))</f>
        <v>45416</v>
      </c>
      <c r="K2866" s="101" t="str">
        <f>IF(AND(VALUE(MONTH(jaar_zip[[#This Row],[Datum]]))=1,VALUE(WEEKNUM(jaar_zip[[#This Row],[Datum]],21))&gt;51),RIGHT(YEAR(jaar_zip[[#This Row],[Datum]])-1,2),RIGHT(YEAR(jaar_zip[[#This Row],[Datum]]),2))&amp;"-"&amp; TEXT(WEEKNUM(jaar_zip[[#This Row],[Datum]],21),"00")</f>
        <v>24-18</v>
      </c>
      <c r="L2866" s="101">
        <f>MONTH(jaar_zip[[#This Row],[Datum]])</f>
        <v>5</v>
      </c>
      <c r="M2866" s="101">
        <f>IF(ISNUMBER(jaar_zip[[#This Row],[etmaaltemperatuur]]),IF(jaar_zip[[#This Row],[etmaaltemperatuur]]&lt;stookgrens,stookgrens-jaar_zip[[#This Row],[etmaaltemperatuur]],0),"")</f>
        <v>5.8000000000000007</v>
      </c>
      <c r="N2866" s="101">
        <f>IF(ISNUMBER(jaar_zip[[#This Row],[graaddagen]]),IF(OR(MONTH(jaar_zip[[#This Row],[Datum]])=1,MONTH(jaar_zip[[#This Row],[Datum]])=2,MONTH(jaar_zip[[#This Row],[Datum]])=11,MONTH(jaar_zip[[#This Row],[Datum]])=12),1.1,IF(OR(MONTH(jaar_zip[[#This Row],[Datum]])=3,MONTH(jaar_zip[[#This Row],[Datum]])=10),1,0.8))*jaar_zip[[#This Row],[graaddagen]],"")</f>
        <v>4.6400000000000006</v>
      </c>
      <c r="O2866" s="101">
        <f>IF(ISNUMBER(jaar_zip[[#This Row],[etmaaltemperatuur]]),IF(jaar_zip[[#This Row],[etmaaltemperatuur]]&gt;stookgrens,jaar_zip[[#This Row],[etmaaltemperatuur]]-stookgrens,0),"")</f>
        <v>0</v>
      </c>
    </row>
    <row r="2867" spans="1:15" x14ac:dyDescent="0.25">
      <c r="A2867">
        <v>270</v>
      </c>
      <c r="B2867">
        <v>20240505</v>
      </c>
      <c r="C2867">
        <v>2.5</v>
      </c>
      <c r="D2867">
        <v>11.3</v>
      </c>
      <c r="E2867">
        <v>1329</v>
      </c>
      <c r="F2867">
        <v>13.9</v>
      </c>
      <c r="G2867">
        <v>1008.4</v>
      </c>
      <c r="H2867">
        <v>89</v>
      </c>
      <c r="I2867" s="101" t="s">
        <v>22</v>
      </c>
      <c r="J2867" s="1">
        <f>DATEVALUE(RIGHT(jaar_zip[[#This Row],[YYYYMMDD]],2)&amp;"-"&amp;MID(jaar_zip[[#This Row],[YYYYMMDD]],5,2)&amp;"-"&amp;LEFT(jaar_zip[[#This Row],[YYYYMMDD]],4))</f>
        <v>45417</v>
      </c>
      <c r="K2867" s="101" t="str">
        <f>IF(AND(VALUE(MONTH(jaar_zip[[#This Row],[Datum]]))=1,VALUE(WEEKNUM(jaar_zip[[#This Row],[Datum]],21))&gt;51),RIGHT(YEAR(jaar_zip[[#This Row],[Datum]])-1,2),RIGHT(YEAR(jaar_zip[[#This Row],[Datum]]),2))&amp;"-"&amp; TEXT(WEEKNUM(jaar_zip[[#This Row],[Datum]],21),"00")</f>
        <v>24-18</v>
      </c>
      <c r="L2867" s="101">
        <f>MONTH(jaar_zip[[#This Row],[Datum]])</f>
        <v>5</v>
      </c>
      <c r="M2867" s="101">
        <f>IF(ISNUMBER(jaar_zip[[#This Row],[etmaaltemperatuur]]),IF(jaar_zip[[#This Row],[etmaaltemperatuur]]&lt;stookgrens,stookgrens-jaar_zip[[#This Row],[etmaaltemperatuur]],0),"")</f>
        <v>6.6999999999999993</v>
      </c>
      <c r="N2867" s="101">
        <f>IF(ISNUMBER(jaar_zip[[#This Row],[graaddagen]]),IF(OR(MONTH(jaar_zip[[#This Row],[Datum]])=1,MONTH(jaar_zip[[#This Row],[Datum]])=2,MONTH(jaar_zip[[#This Row],[Datum]])=11,MONTH(jaar_zip[[#This Row],[Datum]])=12),1.1,IF(OR(MONTH(jaar_zip[[#This Row],[Datum]])=3,MONTH(jaar_zip[[#This Row],[Datum]])=10),1,0.8))*jaar_zip[[#This Row],[graaddagen]],"")</f>
        <v>5.3599999999999994</v>
      </c>
      <c r="O2867" s="101">
        <f>IF(ISNUMBER(jaar_zip[[#This Row],[etmaaltemperatuur]]),IF(jaar_zip[[#This Row],[etmaaltemperatuur]]&gt;stookgrens,jaar_zip[[#This Row],[etmaaltemperatuur]]-stookgrens,0),"")</f>
        <v>0</v>
      </c>
    </row>
    <row r="2868" spans="1:15" x14ac:dyDescent="0.25">
      <c r="A2868">
        <v>270</v>
      </c>
      <c r="B2868">
        <v>20240506</v>
      </c>
      <c r="C2868">
        <v>3</v>
      </c>
      <c r="D2868">
        <v>11.6</v>
      </c>
      <c r="E2868">
        <v>2261</v>
      </c>
      <c r="F2868">
        <v>0</v>
      </c>
      <c r="G2868">
        <v>1010.4</v>
      </c>
      <c r="H2868">
        <v>81</v>
      </c>
      <c r="I2868" s="101" t="s">
        <v>22</v>
      </c>
      <c r="J2868" s="1">
        <f>DATEVALUE(RIGHT(jaar_zip[[#This Row],[YYYYMMDD]],2)&amp;"-"&amp;MID(jaar_zip[[#This Row],[YYYYMMDD]],5,2)&amp;"-"&amp;LEFT(jaar_zip[[#This Row],[YYYYMMDD]],4))</f>
        <v>45418</v>
      </c>
      <c r="K2868" s="101" t="str">
        <f>IF(AND(VALUE(MONTH(jaar_zip[[#This Row],[Datum]]))=1,VALUE(WEEKNUM(jaar_zip[[#This Row],[Datum]],21))&gt;51),RIGHT(YEAR(jaar_zip[[#This Row],[Datum]])-1,2),RIGHT(YEAR(jaar_zip[[#This Row],[Datum]]),2))&amp;"-"&amp; TEXT(WEEKNUM(jaar_zip[[#This Row],[Datum]],21),"00")</f>
        <v>24-19</v>
      </c>
      <c r="L2868" s="101">
        <f>MONTH(jaar_zip[[#This Row],[Datum]])</f>
        <v>5</v>
      </c>
      <c r="M2868" s="101">
        <f>IF(ISNUMBER(jaar_zip[[#This Row],[etmaaltemperatuur]]),IF(jaar_zip[[#This Row],[etmaaltemperatuur]]&lt;stookgrens,stookgrens-jaar_zip[[#This Row],[etmaaltemperatuur]],0),"")</f>
        <v>6.4</v>
      </c>
      <c r="N2868" s="101">
        <f>IF(ISNUMBER(jaar_zip[[#This Row],[graaddagen]]),IF(OR(MONTH(jaar_zip[[#This Row],[Datum]])=1,MONTH(jaar_zip[[#This Row],[Datum]])=2,MONTH(jaar_zip[[#This Row],[Datum]])=11,MONTH(jaar_zip[[#This Row],[Datum]])=12),1.1,IF(OR(MONTH(jaar_zip[[#This Row],[Datum]])=3,MONTH(jaar_zip[[#This Row],[Datum]])=10),1,0.8))*jaar_zip[[#This Row],[graaddagen]],"")</f>
        <v>5.120000000000001</v>
      </c>
      <c r="O2868" s="101">
        <f>IF(ISNUMBER(jaar_zip[[#This Row],[etmaaltemperatuur]]),IF(jaar_zip[[#This Row],[etmaaltemperatuur]]&gt;stookgrens,jaar_zip[[#This Row],[etmaaltemperatuur]]-stookgrens,0),"")</f>
        <v>0</v>
      </c>
    </row>
    <row r="2869" spans="1:15" x14ac:dyDescent="0.25">
      <c r="A2869">
        <v>270</v>
      </c>
      <c r="B2869">
        <v>20240507</v>
      </c>
      <c r="C2869">
        <v>3.1</v>
      </c>
      <c r="D2869">
        <v>11.5</v>
      </c>
      <c r="E2869">
        <v>2273</v>
      </c>
      <c r="F2869">
        <v>0</v>
      </c>
      <c r="G2869">
        <v>1020.9</v>
      </c>
      <c r="H2869">
        <v>86</v>
      </c>
      <c r="I2869" s="101" t="s">
        <v>22</v>
      </c>
      <c r="J2869" s="1">
        <f>DATEVALUE(RIGHT(jaar_zip[[#This Row],[YYYYMMDD]],2)&amp;"-"&amp;MID(jaar_zip[[#This Row],[YYYYMMDD]],5,2)&amp;"-"&amp;LEFT(jaar_zip[[#This Row],[YYYYMMDD]],4))</f>
        <v>45419</v>
      </c>
      <c r="K2869" s="101" t="str">
        <f>IF(AND(VALUE(MONTH(jaar_zip[[#This Row],[Datum]]))=1,VALUE(WEEKNUM(jaar_zip[[#This Row],[Datum]],21))&gt;51),RIGHT(YEAR(jaar_zip[[#This Row],[Datum]])-1,2),RIGHT(YEAR(jaar_zip[[#This Row],[Datum]]),2))&amp;"-"&amp; TEXT(WEEKNUM(jaar_zip[[#This Row],[Datum]],21),"00")</f>
        <v>24-19</v>
      </c>
      <c r="L2869" s="101">
        <f>MONTH(jaar_zip[[#This Row],[Datum]])</f>
        <v>5</v>
      </c>
      <c r="M2869" s="101">
        <f>IF(ISNUMBER(jaar_zip[[#This Row],[etmaaltemperatuur]]),IF(jaar_zip[[#This Row],[etmaaltemperatuur]]&lt;stookgrens,stookgrens-jaar_zip[[#This Row],[etmaaltemperatuur]],0),"")</f>
        <v>6.5</v>
      </c>
      <c r="N2869" s="101">
        <f>IF(ISNUMBER(jaar_zip[[#This Row],[graaddagen]]),IF(OR(MONTH(jaar_zip[[#This Row],[Datum]])=1,MONTH(jaar_zip[[#This Row],[Datum]])=2,MONTH(jaar_zip[[#This Row],[Datum]])=11,MONTH(jaar_zip[[#This Row],[Datum]])=12),1.1,IF(OR(MONTH(jaar_zip[[#This Row],[Datum]])=3,MONTH(jaar_zip[[#This Row],[Datum]])=10),1,0.8))*jaar_zip[[#This Row],[graaddagen]],"")</f>
        <v>5.2</v>
      </c>
      <c r="O2869" s="101">
        <f>IF(ISNUMBER(jaar_zip[[#This Row],[etmaaltemperatuur]]),IF(jaar_zip[[#This Row],[etmaaltemperatuur]]&gt;stookgrens,jaar_zip[[#This Row],[etmaaltemperatuur]]-stookgrens,0),"")</f>
        <v>0</v>
      </c>
    </row>
    <row r="2870" spans="1:15" x14ac:dyDescent="0.25">
      <c r="A2870">
        <v>270</v>
      </c>
      <c r="B2870">
        <v>20240508</v>
      </c>
      <c r="C2870">
        <v>2.2999999999999998</v>
      </c>
      <c r="D2870">
        <v>11.6</v>
      </c>
      <c r="E2870">
        <v>1497</v>
      </c>
      <c r="F2870">
        <v>0</v>
      </c>
      <c r="G2870">
        <v>1027.8</v>
      </c>
      <c r="H2870">
        <v>83</v>
      </c>
      <c r="I2870" s="101" t="s">
        <v>22</v>
      </c>
      <c r="J2870" s="1">
        <f>DATEVALUE(RIGHT(jaar_zip[[#This Row],[YYYYMMDD]],2)&amp;"-"&amp;MID(jaar_zip[[#This Row],[YYYYMMDD]],5,2)&amp;"-"&amp;LEFT(jaar_zip[[#This Row],[YYYYMMDD]],4))</f>
        <v>45420</v>
      </c>
      <c r="K2870" s="101" t="str">
        <f>IF(AND(VALUE(MONTH(jaar_zip[[#This Row],[Datum]]))=1,VALUE(WEEKNUM(jaar_zip[[#This Row],[Datum]],21))&gt;51),RIGHT(YEAR(jaar_zip[[#This Row],[Datum]])-1,2),RIGHT(YEAR(jaar_zip[[#This Row],[Datum]]),2))&amp;"-"&amp; TEXT(WEEKNUM(jaar_zip[[#This Row],[Datum]],21),"00")</f>
        <v>24-19</v>
      </c>
      <c r="L2870" s="101">
        <f>MONTH(jaar_zip[[#This Row],[Datum]])</f>
        <v>5</v>
      </c>
      <c r="M2870" s="101">
        <f>IF(ISNUMBER(jaar_zip[[#This Row],[etmaaltemperatuur]]),IF(jaar_zip[[#This Row],[etmaaltemperatuur]]&lt;stookgrens,stookgrens-jaar_zip[[#This Row],[etmaaltemperatuur]],0),"")</f>
        <v>6.4</v>
      </c>
      <c r="N2870" s="101">
        <f>IF(ISNUMBER(jaar_zip[[#This Row],[graaddagen]]),IF(OR(MONTH(jaar_zip[[#This Row],[Datum]])=1,MONTH(jaar_zip[[#This Row],[Datum]])=2,MONTH(jaar_zip[[#This Row],[Datum]])=11,MONTH(jaar_zip[[#This Row],[Datum]])=12),1.1,IF(OR(MONTH(jaar_zip[[#This Row],[Datum]])=3,MONTH(jaar_zip[[#This Row],[Datum]])=10),1,0.8))*jaar_zip[[#This Row],[graaddagen]],"")</f>
        <v>5.120000000000001</v>
      </c>
      <c r="O2870" s="101">
        <f>IF(ISNUMBER(jaar_zip[[#This Row],[etmaaltemperatuur]]),IF(jaar_zip[[#This Row],[etmaaltemperatuur]]&gt;stookgrens,jaar_zip[[#This Row],[etmaaltemperatuur]]-stookgrens,0),"")</f>
        <v>0</v>
      </c>
    </row>
    <row r="2871" spans="1:15" x14ac:dyDescent="0.25">
      <c r="A2871">
        <v>270</v>
      </c>
      <c r="B2871">
        <v>20240509</v>
      </c>
      <c r="C2871">
        <v>1.7</v>
      </c>
      <c r="D2871">
        <v>12</v>
      </c>
      <c r="E2871">
        <v>2017</v>
      </c>
      <c r="F2871">
        <v>0</v>
      </c>
      <c r="G2871">
        <v>1027.0999999999999</v>
      </c>
      <c r="H2871">
        <v>84</v>
      </c>
      <c r="I2871" s="101" t="s">
        <v>22</v>
      </c>
      <c r="J2871" s="1">
        <f>DATEVALUE(RIGHT(jaar_zip[[#This Row],[YYYYMMDD]],2)&amp;"-"&amp;MID(jaar_zip[[#This Row],[YYYYMMDD]],5,2)&amp;"-"&amp;LEFT(jaar_zip[[#This Row],[YYYYMMDD]],4))</f>
        <v>45421</v>
      </c>
      <c r="K2871" s="101" t="str">
        <f>IF(AND(VALUE(MONTH(jaar_zip[[#This Row],[Datum]]))=1,VALUE(WEEKNUM(jaar_zip[[#This Row],[Datum]],21))&gt;51),RIGHT(YEAR(jaar_zip[[#This Row],[Datum]])-1,2),RIGHT(YEAR(jaar_zip[[#This Row],[Datum]]),2))&amp;"-"&amp; TEXT(WEEKNUM(jaar_zip[[#This Row],[Datum]],21),"00")</f>
        <v>24-19</v>
      </c>
      <c r="L2871" s="101">
        <f>MONTH(jaar_zip[[#This Row],[Datum]])</f>
        <v>5</v>
      </c>
      <c r="M2871" s="101">
        <f>IF(ISNUMBER(jaar_zip[[#This Row],[etmaaltemperatuur]]),IF(jaar_zip[[#This Row],[etmaaltemperatuur]]&lt;stookgrens,stookgrens-jaar_zip[[#This Row],[etmaaltemperatuur]],0),"")</f>
        <v>6</v>
      </c>
      <c r="N2871" s="101">
        <f>IF(ISNUMBER(jaar_zip[[#This Row],[graaddagen]]),IF(OR(MONTH(jaar_zip[[#This Row],[Datum]])=1,MONTH(jaar_zip[[#This Row],[Datum]])=2,MONTH(jaar_zip[[#This Row],[Datum]])=11,MONTH(jaar_zip[[#This Row],[Datum]])=12),1.1,IF(OR(MONTH(jaar_zip[[#This Row],[Datum]])=3,MONTH(jaar_zip[[#This Row],[Datum]])=10),1,0.8))*jaar_zip[[#This Row],[graaddagen]],"")</f>
        <v>4.8000000000000007</v>
      </c>
      <c r="O2871" s="101">
        <f>IF(ISNUMBER(jaar_zip[[#This Row],[etmaaltemperatuur]]),IF(jaar_zip[[#This Row],[etmaaltemperatuur]]&gt;stookgrens,jaar_zip[[#This Row],[etmaaltemperatuur]]-stookgrens,0),"")</f>
        <v>0</v>
      </c>
    </row>
    <row r="2872" spans="1:15" x14ac:dyDescent="0.25">
      <c r="A2872">
        <v>270</v>
      </c>
      <c r="B2872">
        <v>20240510</v>
      </c>
      <c r="C2872">
        <v>2.8</v>
      </c>
      <c r="D2872">
        <v>11.9</v>
      </c>
      <c r="E2872">
        <v>2141</v>
      </c>
      <c r="F2872">
        <v>0</v>
      </c>
      <c r="G2872">
        <v>1025.0999999999999</v>
      </c>
      <c r="H2872">
        <v>90</v>
      </c>
      <c r="I2872" s="101" t="s">
        <v>22</v>
      </c>
      <c r="J2872" s="1">
        <f>DATEVALUE(RIGHT(jaar_zip[[#This Row],[YYYYMMDD]],2)&amp;"-"&amp;MID(jaar_zip[[#This Row],[YYYYMMDD]],5,2)&amp;"-"&amp;LEFT(jaar_zip[[#This Row],[YYYYMMDD]],4))</f>
        <v>45422</v>
      </c>
      <c r="K2872" s="101" t="str">
        <f>IF(AND(VALUE(MONTH(jaar_zip[[#This Row],[Datum]]))=1,VALUE(WEEKNUM(jaar_zip[[#This Row],[Datum]],21))&gt;51),RIGHT(YEAR(jaar_zip[[#This Row],[Datum]])-1,2),RIGHT(YEAR(jaar_zip[[#This Row],[Datum]]),2))&amp;"-"&amp; TEXT(WEEKNUM(jaar_zip[[#This Row],[Datum]],21),"00")</f>
        <v>24-19</v>
      </c>
      <c r="L2872" s="101">
        <f>MONTH(jaar_zip[[#This Row],[Datum]])</f>
        <v>5</v>
      </c>
      <c r="M2872" s="101">
        <f>IF(ISNUMBER(jaar_zip[[#This Row],[etmaaltemperatuur]]),IF(jaar_zip[[#This Row],[etmaaltemperatuur]]&lt;stookgrens,stookgrens-jaar_zip[[#This Row],[etmaaltemperatuur]],0),"")</f>
        <v>6.1</v>
      </c>
      <c r="N2872" s="101">
        <f>IF(ISNUMBER(jaar_zip[[#This Row],[graaddagen]]),IF(OR(MONTH(jaar_zip[[#This Row],[Datum]])=1,MONTH(jaar_zip[[#This Row],[Datum]])=2,MONTH(jaar_zip[[#This Row],[Datum]])=11,MONTH(jaar_zip[[#This Row],[Datum]])=12),1.1,IF(OR(MONTH(jaar_zip[[#This Row],[Datum]])=3,MONTH(jaar_zip[[#This Row],[Datum]])=10),1,0.8))*jaar_zip[[#This Row],[graaddagen]],"")</f>
        <v>4.88</v>
      </c>
      <c r="O2872" s="101">
        <f>IF(ISNUMBER(jaar_zip[[#This Row],[etmaaltemperatuur]]),IF(jaar_zip[[#This Row],[etmaaltemperatuur]]&gt;stookgrens,jaar_zip[[#This Row],[etmaaltemperatuur]]-stookgrens,0),"")</f>
        <v>0</v>
      </c>
    </row>
    <row r="2873" spans="1:15" x14ac:dyDescent="0.25">
      <c r="A2873">
        <v>270</v>
      </c>
      <c r="B2873">
        <v>20240511</v>
      </c>
      <c r="C2873">
        <v>4.7</v>
      </c>
      <c r="D2873">
        <v>14.4</v>
      </c>
      <c r="E2873">
        <v>2597</v>
      </c>
      <c r="F2873">
        <v>0</v>
      </c>
      <c r="G2873">
        <v>1023.6</v>
      </c>
      <c r="H2873">
        <v>83</v>
      </c>
      <c r="I2873" s="101" t="s">
        <v>22</v>
      </c>
      <c r="J2873" s="1">
        <f>DATEVALUE(RIGHT(jaar_zip[[#This Row],[YYYYMMDD]],2)&amp;"-"&amp;MID(jaar_zip[[#This Row],[YYYYMMDD]],5,2)&amp;"-"&amp;LEFT(jaar_zip[[#This Row],[YYYYMMDD]],4))</f>
        <v>45423</v>
      </c>
      <c r="K2873" s="101" t="str">
        <f>IF(AND(VALUE(MONTH(jaar_zip[[#This Row],[Datum]]))=1,VALUE(WEEKNUM(jaar_zip[[#This Row],[Datum]],21))&gt;51),RIGHT(YEAR(jaar_zip[[#This Row],[Datum]])-1,2),RIGHT(YEAR(jaar_zip[[#This Row],[Datum]]),2))&amp;"-"&amp; TEXT(WEEKNUM(jaar_zip[[#This Row],[Datum]],21),"00")</f>
        <v>24-19</v>
      </c>
      <c r="L2873" s="101">
        <f>MONTH(jaar_zip[[#This Row],[Datum]])</f>
        <v>5</v>
      </c>
      <c r="M2873" s="101">
        <f>IF(ISNUMBER(jaar_zip[[#This Row],[etmaaltemperatuur]]),IF(jaar_zip[[#This Row],[etmaaltemperatuur]]&lt;stookgrens,stookgrens-jaar_zip[[#This Row],[etmaaltemperatuur]],0),"")</f>
        <v>3.5999999999999996</v>
      </c>
      <c r="N2873" s="101">
        <f>IF(ISNUMBER(jaar_zip[[#This Row],[graaddagen]]),IF(OR(MONTH(jaar_zip[[#This Row],[Datum]])=1,MONTH(jaar_zip[[#This Row],[Datum]])=2,MONTH(jaar_zip[[#This Row],[Datum]])=11,MONTH(jaar_zip[[#This Row],[Datum]])=12),1.1,IF(OR(MONTH(jaar_zip[[#This Row],[Datum]])=3,MONTH(jaar_zip[[#This Row],[Datum]])=10),1,0.8))*jaar_zip[[#This Row],[graaddagen]],"")</f>
        <v>2.88</v>
      </c>
      <c r="O2873" s="101">
        <f>IF(ISNUMBER(jaar_zip[[#This Row],[etmaaltemperatuur]]),IF(jaar_zip[[#This Row],[etmaaltemperatuur]]&gt;stookgrens,jaar_zip[[#This Row],[etmaaltemperatuur]]-stookgrens,0),"")</f>
        <v>0</v>
      </c>
    </row>
    <row r="2874" spans="1:15" x14ac:dyDescent="0.25">
      <c r="A2874">
        <v>270</v>
      </c>
      <c r="B2874">
        <v>20240512</v>
      </c>
      <c r="C2874">
        <v>5.4</v>
      </c>
      <c r="D2874">
        <v>18.100000000000001</v>
      </c>
      <c r="E2874">
        <v>2685</v>
      </c>
      <c r="F2874">
        <v>0</v>
      </c>
      <c r="G2874">
        <v>1017.1</v>
      </c>
      <c r="H2874">
        <v>61</v>
      </c>
      <c r="I2874" s="101" t="s">
        <v>22</v>
      </c>
      <c r="J2874" s="1">
        <f>DATEVALUE(RIGHT(jaar_zip[[#This Row],[YYYYMMDD]],2)&amp;"-"&amp;MID(jaar_zip[[#This Row],[YYYYMMDD]],5,2)&amp;"-"&amp;LEFT(jaar_zip[[#This Row],[YYYYMMDD]],4))</f>
        <v>45424</v>
      </c>
      <c r="K2874" s="101" t="str">
        <f>IF(AND(VALUE(MONTH(jaar_zip[[#This Row],[Datum]]))=1,VALUE(WEEKNUM(jaar_zip[[#This Row],[Datum]],21))&gt;51),RIGHT(YEAR(jaar_zip[[#This Row],[Datum]])-1,2),RIGHT(YEAR(jaar_zip[[#This Row],[Datum]]),2))&amp;"-"&amp; TEXT(WEEKNUM(jaar_zip[[#This Row],[Datum]],21),"00")</f>
        <v>24-19</v>
      </c>
      <c r="L2874" s="101">
        <f>MONTH(jaar_zip[[#This Row],[Datum]])</f>
        <v>5</v>
      </c>
      <c r="M2874" s="101">
        <f>IF(ISNUMBER(jaar_zip[[#This Row],[etmaaltemperatuur]]),IF(jaar_zip[[#This Row],[etmaaltemperatuur]]&lt;stookgrens,stookgrens-jaar_zip[[#This Row],[etmaaltemperatuur]],0),"")</f>
        <v>0</v>
      </c>
      <c r="N2874" s="101">
        <f>IF(ISNUMBER(jaar_zip[[#This Row],[graaddagen]]),IF(OR(MONTH(jaar_zip[[#This Row],[Datum]])=1,MONTH(jaar_zip[[#This Row],[Datum]])=2,MONTH(jaar_zip[[#This Row],[Datum]])=11,MONTH(jaar_zip[[#This Row],[Datum]])=12),1.1,IF(OR(MONTH(jaar_zip[[#This Row],[Datum]])=3,MONTH(jaar_zip[[#This Row],[Datum]])=10),1,0.8))*jaar_zip[[#This Row],[graaddagen]],"")</f>
        <v>0</v>
      </c>
      <c r="O2874" s="101">
        <f>IF(ISNUMBER(jaar_zip[[#This Row],[etmaaltemperatuur]]),IF(jaar_zip[[#This Row],[etmaaltemperatuur]]&gt;stookgrens,jaar_zip[[#This Row],[etmaaltemperatuur]]-stookgrens,0),"")</f>
        <v>0.10000000000000142</v>
      </c>
    </row>
    <row r="2875" spans="1:15" x14ac:dyDescent="0.25">
      <c r="A2875">
        <v>270</v>
      </c>
      <c r="B2875">
        <v>20240513</v>
      </c>
      <c r="C2875">
        <v>3.8</v>
      </c>
      <c r="D2875">
        <v>19.3</v>
      </c>
      <c r="E2875">
        <v>2583</v>
      </c>
      <c r="F2875">
        <v>-0.1</v>
      </c>
      <c r="G2875">
        <v>1010.1</v>
      </c>
      <c r="H2875">
        <v>72</v>
      </c>
      <c r="I2875" s="101" t="s">
        <v>22</v>
      </c>
      <c r="J2875" s="1">
        <f>DATEVALUE(RIGHT(jaar_zip[[#This Row],[YYYYMMDD]],2)&amp;"-"&amp;MID(jaar_zip[[#This Row],[YYYYMMDD]],5,2)&amp;"-"&amp;LEFT(jaar_zip[[#This Row],[YYYYMMDD]],4))</f>
        <v>45425</v>
      </c>
      <c r="K2875" s="101" t="str">
        <f>IF(AND(VALUE(MONTH(jaar_zip[[#This Row],[Datum]]))=1,VALUE(WEEKNUM(jaar_zip[[#This Row],[Datum]],21))&gt;51),RIGHT(YEAR(jaar_zip[[#This Row],[Datum]])-1,2),RIGHT(YEAR(jaar_zip[[#This Row],[Datum]]),2))&amp;"-"&amp; TEXT(WEEKNUM(jaar_zip[[#This Row],[Datum]],21),"00")</f>
        <v>24-20</v>
      </c>
      <c r="L2875" s="101">
        <f>MONTH(jaar_zip[[#This Row],[Datum]])</f>
        <v>5</v>
      </c>
      <c r="M2875" s="101">
        <f>IF(ISNUMBER(jaar_zip[[#This Row],[etmaaltemperatuur]]),IF(jaar_zip[[#This Row],[etmaaltemperatuur]]&lt;stookgrens,stookgrens-jaar_zip[[#This Row],[etmaaltemperatuur]],0),"")</f>
        <v>0</v>
      </c>
      <c r="N2875" s="101">
        <f>IF(ISNUMBER(jaar_zip[[#This Row],[graaddagen]]),IF(OR(MONTH(jaar_zip[[#This Row],[Datum]])=1,MONTH(jaar_zip[[#This Row],[Datum]])=2,MONTH(jaar_zip[[#This Row],[Datum]])=11,MONTH(jaar_zip[[#This Row],[Datum]])=12),1.1,IF(OR(MONTH(jaar_zip[[#This Row],[Datum]])=3,MONTH(jaar_zip[[#This Row],[Datum]])=10),1,0.8))*jaar_zip[[#This Row],[graaddagen]],"")</f>
        <v>0</v>
      </c>
      <c r="O2875" s="101">
        <f>IF(ISNUMBER(jaar_zip[[#This Row],[etmaaltemperatuur]]),IF(jaar_zip[[#This Row],[etmaaltemperatuur]]&gt;stookgrens,jaar_zip[[#This Row],[etmaaltemperatuur]]-stookgrens,0),"")</f>
        <v>1.3000000000000007</v>
      </c>
    </row>
    <row r="2876" spans="1:15" x14ac:dyDescent="0.25">
      <c r="A2876">
        <v>270</v>
      </c>
      <c r="B2876">
        <v>20240514</v>
      </c>
      <c r="C2876">
        <v>5.7</v>
      </c>
      <c r="D2876">
        <v>22.1</v>
      </c>
      <c r="E2876">
        <v>2668</v>
      </c>
      <c r="F2876">
        <v>0</v>
      </c>
      <c r="G2876">
        <v>1006</v>
      </c>
      <c r="H2876">
        <v>49</v>
      </c>
      <c r="I2876" s="101" t="s">
        <v>22</v>
      </c>
      <c r="J2876" s="1">
        <f>DATEVALUE(RIGHT(jaar_zip[[#This Row],[YYYYMMDD]],2)&amp;"-"&amp;MID(jaar_zip[[#This Row],[YYYYMMDD]],5,2)&amp;"-"&amp;LEFT(jaar_zip[[#This Row],[YYYYMMDD]],4))</f>
        <v>45426</v>
      </c>
      <c r="K2876" s="101" t="str">
        <f>IF(AND(VALUE(MONTH(jaar_zip[[#This Row],[Datum]]))=1,VALUE(WEEKNUM(jaar_zip[[#This Row],[Datum]],21))&gt;51),RIGHT(YEAR(jaar_zip[[#This Row],[Datum]])-1,2),RIGHT(YEAR(jaar_zip[[#This Row],[Datum]]),2))&amp;"-"&amp; TEXT(WEEKNUM(jaar_zip[[#This Row],[Datum]],21),"00")</f>
        <v>24-20</v>
      </c>
      <c r="L2876" s="101">
        <f>MONTH(jaar_zip[[#This Row],[Datum]])</f>
        <v>5</v>
      </c>
      <c r="M2876" s="101">
        <f>IF(ISNUMBER(jaar_zip[[#This Row],[etmaaltemperatuur]]),IF(jaar_zip[[#This Row],[etmaaltemperatuur]]&lt;stookgrens,stookgrens-jaar_zip[[#This Row],[etmaaltemperatuur]],0),"")</f>
        <v>0</v>
      </c>
      <c r="N2876" s="101">
        <f>IF(ISNUMBER(jaar_zip[[#This Row],[graaddagen]]),IF(OR(MONTH(jaar_zip[[#This Row],[Datum]])=1,MONTH(jaar_zip[[#This Row],[Datum]])=2,MONTH(jaar_zip[[#This Row],[Datum]])=11,MONTH(jaar_zip[[#This Row],[Datum]])=12),1.1,IF(OR(MONTH(jaar_zip[[#This Row],[Datum]])=3,MONTH(jaar_zip[[#This Row],[Datum]])=10),1,0.8))*jaar_zip[[#This Row],[graaddagen]],"")</f>
        <v>0</v>
      </c>
      <c r="O2876" s="101">
        <f>IF(ISNUMBER(jaar_zip[[#This Row],[etmaaltemperatuur]]),IF(jaar_zip[[#This Row],[etmaaltemperatuur]]&gt;stookgrens,jaar_zip[[#This Row],[etmaaltemperatuur]]-stookgrens,0),"")</f>
        <v>4.1000000000000014</v>
      </c>
    </row>
    <row r="2877" spans="1:15" x14ac:dyDescent="0.25">
      <c r="A2877">
        <v>270</v>
      </c>
      <c r="B2877">
        <v>20240515</v>
      </c>
      <c r="C2877">
        <v>4.5</v>
      </c>
      <c r="D2877">
        <v>19.100000000000001</v>
      </c>
      <c r="E2877">
        <v>2543</v>
      </c>
      <c r="F2877">
        <v>0</v>
      </c>
      <c r="G2877">
        <v>1006</v>
      </c>
      <c r="H2877">
        <v>63</v>
      </c>
      <c r="I2877" s="101" t="s">
        <v>22</v>
      </c>
      <c r="J2877" s="1">
        <f>DATEVALUE(RIGHT(jaar_zip[[#This Row],[YYYYMMDD]],2)&amp;"-"&amp;MID(jaar_zip[[#This Row],[YYYYMMDD]],5,2)&amp;"-"&amp;LEFT(jaar_zip[[#This Row],[YYYYMMDD]],4))</f>
        <v>45427</v>
      </c>
      <c r="K2877" s="101" t="str">
        <f>IF(AND(VALUE(MONTH(jaar_zip[[#This Row],[Datum]]))=1,VALUE(WEEKNUM(jaar_zip[[#This Row],[Datum]],21))&gt;51),RIGHT(YEAR(jaar_zip[[#This Row],[Datum]])-1,2),RIGHT(YEAR(jaar_zip[[#This Row],[Datum]]),2))&amp;"-"&amp; TEXT(WEEKNUM(jaar_zip[[#This Row],[Datum]],21),"00")</f>
        <v>24-20</v>
      </c>
      <c r="L2877" s="101">
        <f>MONTH(jaar_zip[[#This Row],[Datum]])</f>
        <v>5</v>
      </c>
      <c r="M2877" s="101">
        <f>IF(ISNUMBER(jaar_zip[[#This Row],[etmaaltemperatuur]]),IF(jaar_zip[[#This Row],[etmaaltemperatuur]]&lt;stookgrens,stookgrens-jaar_zip[[#This Row],[etmaaltemperatuur]],0),"")</f>
        <v>0</v>
      </c>
      <c r="N2877" s="101">
        <f>IF(ISNUMBER(jaar_zip[[#This Row],[graaddagen]]),IF(OR(MONTH(jaar_zip[[#This Row],[Datum]])=1,MONTH(jaar_zip[[#This Row],[Datum]])=2,MONTH(jaar_zip[[#This Row],[Datum]])=11,MONTH(jaar_zip[[#This Row],[Datum]])=12),1.1,IF(OR(MONTH(jaar_zip[[#This Row],[Datum]])=3,MONTH(jaar_zip[[#This Row],[Datum]])=10),1,0.8))*jaar_zip[[#This Row],[graaddagen]],"")</f>
        <v>0</v>
      </c>
      <c r="O2877" s="101">
        <f>IF(ISNUMBER(jaar_zip[[#This Row],[etmaaltemperatuur]]),IF(jaar_zip[[#This Row],[etmaaltemperatuur]]&gt;stookgrens,jaar_zip[[#This Row],[etmaaltemperatuur]]-stookgrens,0),"")</f>
        <v>1.1000000000000014</v>
      </c>
    </row>
    <row r="2878" spans="1:15" x14ac:dyDescent="0.25">
      <c r="A2878">
        <v>270</v>
      </c>
      <c r="B2878">
        <v>20240516</v>
      </c>
      <c r="C2878">
        <v>3.7</v>
      </c>
      <c r="D2878">
        <v>17.100000000000001</v>
      </c>
      <c r="E2878">
        <v>1636</v>
      </c>
      <c r="F2878">
        <v>3.3</v>
      </c>
      <c r="G2878">
        <v>1005.3</v>
      </c>
      <c r="H2878">
        <v>76</v>
      </c>
      <c r="I2878" s="101" t="s">
        <v>22</v>
      </c>
      <c r="J2878" s="1">
        <f>DATEVALUE(RIGHT(jaar_zip[[#This Row],[YYYYMMDD]],2)&amp;"-"&amp;MID(jaar_zip[[#This Row],[YYYYMMDD]],5,2)&amp;"-"&amp;LEFT(jaar_zip[[#This Row],[YYYYMMDD]],4))</f>
        <v>45428</v>
      </c>
      <c r="K2878" s="101" t="str">
        <f>IF(AND(VALUE(MONTH(jaar_zip[[#This Row],[Datum]]))=1,VALUE(WEEKNUM(jaar_zip[[#This Row],[Datum]],21))&gt;51),RIGHT(YEAR(jaar_zip[[#This Row],[Datum]])-1,2),RIGHT(YEAR(jaar_zip[[#This Row],[Datum]]),2))&amp;"-"&amp; TEXT(WEEKNUM(jaar_zip[[#This Row],[Datum]],21),"00")</f>
        <v>24-20</v>
      </c>
      <c r="L2878" s="101">
        <f>MONTH(jaar_zip[[#This Row],[Datum]])</f>
        <v>5</v>
      </c>
      <c r="M2878" s="101">
        <f>IF(ISNUMBER(jaar_zip[[#This Row],[etmaaltemperatuur]]),IF(jaar_zip[[#This Row],[etmaaltemperatuur]]&lt;stookgrens,stookgrens-jaar_zip[[#This Row],[etmaaltemperatuur]],0),"")</f>
        <v>0.89999999999999858</v>
      </c>
      <c r="N2878" s="101">
        <f>IF(ISNUMBER(jaar_zip[[#This Row],[graaddagen]]),IF(OR(MONTH(jaar_zip[[#This Row],[Datum]])=1,MONTH(jaar_zip[[#This Row],[Datum]])=2,MONTH(jaar_zip[[#This Row],[Datum]])=11,MONTH(jaar_zip[[#This Row],[Datum]])=12),1.1,IF(OR(MONTH(jaar_zip[[#This Row],[Datum]])=3,MONTH(jaar_zip[[#This Row],[Datum]])=10),1,0.8))*jaar_zip[[#This Row],[graaddagen]],"")</f>
        <v>0.71999999999999886</v>
      </c>
      <c r="O2878" s="101">
        <f>IF(ISNUMBER(jaar_zip[[#This Row],[etmaaltemperatuur]]),IF(jaar_zip[[#This Row],[etmaaltemperatuur]]&gt;stookgrens,jaar_zip[[#This Row],[etmaaltemperatuur]]-stookgrens,0),"")</f>
        <v>0</v>
      </c>
    </row>
    <row r="2879" spans="1:15" x14ac:dyDescent="0.25">
      <c r="A2879">
        <v>270</v>
      </c>
      <c r="B2879">
        <v>20240517</v>
      </c>
      <c r="C2879">
        <v>2.9</v>
      </c>
      <c r="D2879">
        <v>17.2</v>
      </c>
      <c r="E2879">
        <v>1937</v>
      </c>
      <c r="F2879">
        <v>0</v>
      </c>
      <c r="G2879">
        <v>1008.3</v>
      </c>
      <c r="H2879">
        <v>81</v>
      </c>
      <c r="I2879" s="101" t="s">
        <v>22</v>
      </c>
      <c r="J2879" s="1">
        <f>DATEVALUE(RIGHT(jaar_zip[[#This Row],[YYYYMMDD]],2)&amp;"-"&amp;MID(jaar_zip[[#This Row],[YYYYMMDD]],5,2)&amp;"-"&amp;LEFT(jaar_zip[[#This Row],[YYYYMMDD]],4))</f>
        <v>45429</v>
      </c>
      <c r="K2879" s="101" t="str">
        <f>IF(AND(VALUE(MONTH(jaar_zip[[#This Row],[Datum]]))=1,VALUE(WEEKNUM(jaar_zip[[#This Row],[Datum]],21))&gt;51),RIGHT(YEAR(jaar_zip[[#This Row],[Datum]])-1,2),RIGHT(YEAR(jaar_zip[[#This Row],[Datum]]),2))&amp;"-"&amp; TEXT(WEEKNUM(jaar_zip[[#This Row],[Datum]],21),"00")</f>
        <v>24-20</v>
      </c>
      <c r="L2879" s="101">
        <f>MONTH(jaar_zip[[#This Row],[Datum]])</f>
        <v>5</v>
      </c>
      <c r="M2879" s="101">
        <f>IF(ISNUMBER(jaar_zip[[#This Row],[etmaaltemperatuur]]),IF(jaar_zip[[#This Row],[etmaaltemperatuur]]&lt;stookgrens,stookgrens-jaar_zip[[#This Row],[etmaaltemperatuur]],0),"")</f>
        <v>0.80000000000000071</v>
      </c>
      <c r="N2879" s="101">
        <f>IF(ISNUMBER(jaar_zip[[#This Row],[graaddagen]]),IF(OR(MONTH(jaar_zip[[#This Row],[Datum]])=1,MONTH(jaar_zip[[#This Row],[Datum]])=2,MONTH(jaar_zip[[#This Row],[Datum]])=11,MONTH(jaar_zip[[#This Row],[Datum]])=12),1.1,IF(OR(MONTH(jaar_zip[[#This Row],[Datum]])=3,MONTH(jaar_zip[[#This Row],[Datum]])=10),1,0.8))*jaar_zip[[#This Row],[graaddagen]],"")</f>
        <v>0.64000000000000057</v>
      </c>
      <c r="O2879" s="101">
        <f>IF(ISNUMBER(jaar_zip[[#This Row],[etmaaltemperatuur]]),IF(jaar_zip[[#This Row],[etmaaltemperatuur]]&gt;stookgrens,jaar_zip[[#This Row],[etmaaltemperatuur]]-stookgrens,0),"")</f>
        <v>0</v>
      </c>
    </row>
    <row r="2880" spans="1:15" x14ac:dyDescent="0.25">
      <c r="A2880">
        <v>270</v>
      </c>
      <c r="B2880">
        <v>20240518</v>
      </c>
      <c r="C2880">
        <v>3</v>
      </c>
      <c r="D2880">
        <v>17.3</v>
      </c>
      <c r="E2880">
        <v>2467</v>
      </c>
      <c r="F2880">
        <v>0</v>
      </c>
      <c r="G2880">
        <v>1011</v>
      </c>
      <c r="H2880">
        <v>71</v>
      </c>
      <c r="I2880" s="101" t="s">
        <v>22</v>
      </c>
      <c r="J2880" s="1">
        <f>DATEVALUE(RIGHT(jaar_zip[[#This Row],[YYYYMMDD]],2)&amp;"-"&amp;MID(jaar_zip[[#This Row],[YYYYMMDD]],5,2)&amp;"-"&amp;LEFT(jaar_zip[[#This Row],[YYYYMMDD]],4))</f>
        <v>45430</v>
      </c>
      <c r="K2880" s="101" t="str">
        <f>IF(AND(VALUE(MONTH(jaar_zip[[#This Row],[Datum]]))=1,VALUE(WEEKNUM(jaar_zip[[#This Row],[Datum]],21))&gt;51),RIGHT(YEAR(jaar_zip[[#This Row],[Datum]])-1,2),RIGHT(YEAR(jaar_zip[[#This Row],[Datum]]),2))&amp;"-"&amp; TEXT(WEEKNUM(jaar_zip[[#This Row],[Datum]],21),"00")</f>
        <v>24-20</v>
      </c>
      <c r="L2880" s="101">
        <f>MONTH(jaar_zip[[#This Row],[Datum]])</f>
        <v>5</v>
      </c>
      <c r="M2880" s="101">
        <f>IF(ISNUMBER(jaar_zip[[#This Row],[etmaaltemperatuur]]),IF(jaar_zip[[#This Row],[etmaaltemperatuur]]&lt;stookgrens,stookgrens-jaar_zip[[#This Row],[etmaaltemperatuur]],0),"")</f>
        <v>0.69999999999999929</v>
      </c>
      <c r="N2880" s="101">
        <f>IF(ISNUMBER(jaar_zip[[#This Row],[graaddagen]]),IF(OR(MONTH(jaar_zip[[#This Row],[Datum]])=1,MONTH(jaar_zip[[#This Row],[Datum]])=2,MONTH(jaar_zip[[#This Row],[Datum]])=11,MONTH(jaar_zip[[#This Row],[Datum]])=12),1.1,IF(OR(MONTH(jaar_zip[[#This Row],[Datum]])=3,MONTH(jaar_zip[[#This Row],[Datum]])=10),1,0.8))*jaar_zip[[#This Row],[graaddagen]],"")</f>
        <v>0.5599999999999995</v>
      </c>
      <c r="O2880" s="101">
        <f>IF(ISNUMBER(jaar_zip[[#This Row],[etmaaltemperatuur]]),IF(jaar_zip[[#This Row],[etmaaltemperatuur]]&gt;stookgrens,jaar_zip[[#This Row],[etmaaltemperatuur]]-stookgrens,0),"")</f>
        <v>0</v>
      </c>
    </row>
    <row r="2881" spans="1:15" x14ac:dyDescent="0.25">
      <c r="A2881">
        <v>270</v>
      </c>
      <c r="B2881">
        <v>20240519</v>
      </c>
      <c r="C2881">
        <v>4.8</v>
      </c>
      <c r="D2881">
        <v>16.3</v>
      </c>
      <c r="E2881">
        <v>2751</v>
      </c>
      <c r="F2881">
        <v>-0.1</v>
      </c>
      <c r="G2881">
        <v>1011.7</v>
      </c>
      <c r="H2881">
        <v>73</v>
      </c>
      <c r="I2881" s="101" t="s">
        <v>22</v>
      </c>
      <c r="J2881" s="1">
        <f>DATEVALUE(RIGHT(jaar_zip[[#This Row],[YYYYMMDD]],2)&amp;"-"&amp;MID(jaar_zip[[#This Row],[YYYYMMDD]],5,2)&amp;"-"&amp;LEFT(jaar_zip[[#This Row],[YYYYMMDD]],4))</f>
        <v>45431</v>
      </c>
      <c r="K2881" s="101" t="str">
        <f>IF(AND(VALUE(MONTH(jaar_zip[[#This Row],[Datum]]))=1,VALUE(WEEKNUM(jaar_zip[[#This Row],[Datum]],21))&gt;51),RIGHT(YEAR(jaar_zip[[#This Row],[Datum]])-1,2),RIGHT(YEAR(jaar_zip[[#This Row],[Datum]]),2))&amp;"-"&amp; TEXT(WEEKNUM(jaar_zip[[#This Row],[Datum]],21),"00")</f>
        <v>24-20</v>
      </c>
      <c r="L2881" s="101">
        <f>MONTH(jaar_zip[[#This Row],[Datum]])</f>
        <v>5</v>
      </c>
      <c r="M2881" s="101">
        <f>IF(ISNUMBER(jaar_zip[[#This Row],[etmaaltemperatuur]]),IF(jaar_zip[[#This Row],[etmaaltemperatuur]]&lt;stookgrens,stookgrens-jaar_zip[[#This Row],[etmaaltemperatuur]],0),"")</f>
        <v>1.6999999999999993</v>
      </c>
      <c r="N2881" s="101">
        <f>IF(ISNUMBER(jaar_zip[[#This Row],[graaddagen]]),IF(OR(MONTH(jaar_zip[[#This Row],[Datum]])=1,MONTH(jaar_zip[[#This Row],[Datum]])=2,MONTH(jaar_zip[[#This Row],[Datum]])=11,MONTH(jaar_zip[[#This Row],[Datum]])=12),1.1,IF(OR(MONTH(jaar_zip[[#This Row],[Datum]])=3,MONTH(jaar_zip[[#This Row],[Datum]])=10),1,0.8))*jaar_zip[[#This Row],[graaddagen]],"")</f>
        <v>1.3599999999999994</v>
      </c>
      <c r="O2881" s="101">
        <f>IF(ISNUMBER(jaar_zip[[#This Row],[etmaaltemperatuur]]),IF(jaar_zip[[#This Row],[etmaaltemperatuur]]&gt;stookgrens,jaar_zip[[#This Row],[etmaaltemperatuur]]-stookgrens,0),"")</f>
        <v>0</v>
      </c>
    </row>
    <row r="2882" spans="1:15" x14ac:dyDescent="0.25">
      <c r="A2882">
        <v>270</v>
      </c>
      <c r="B2882">
        <v>20240520</v>
      </c>
      <c r="C2882">
        <v>4.0999999999999996</v>
      </c>
      <c r="D2882">
        <v>14.8</v>
      </c>
      <c r="E2882">
        <v>1092</v>
      </c>
      <c r="F2882">
        <v>14.6</v>
      </c>
      <c r="G2882">
        <v>1011.7</v>
      </c>
      <c r="H2882">
        <v>90</v>
      </c>
      <c r="I2882" s="101" t="s">
        <v>22</v>
      </c>
      <c r="J2882" s="1">
        <f>DATEVALUE(RIGHT(jaar_zip[[#This Row],[YYYYMMDD]],2)&amp;"-"&amp;MID(jaar_zip[[#This Row],[YYYYMMDD]],5,2)&amp;"-"&amp;LEFT(jaar_zip[[#This Row],[YYYYMMDD]],4))</f>
        <v>45432</v>
      </c>
      <c r="K2882" s="101" t="str">
        <f>IF(AND(VALUE(MONTH(jaar_zip[[#This Row],[Datum]]))=1,VALUE(WEEKNUM(jaar_zip[[#This Row],[Datum]],21))&gt;51),RIGHT(YEAR(jaar_zip[[#This Row],[Datum]])-1,2),RIGHT(YEAR(jaar_zip[[#This Row],[Datum]]),2))&amp;"-"&amp; TEXT(WEEKNUM(jaar_zip[[#This Row],[Datum]],21),"00")</f>
        <v>24-21</v>
      </c>
      <c r="L2882" s="101">
        <f>MONTH(jaar_zip[[#This Row],[Datum]])</f>
        <v>5</v>
      </c>
      <c r="M2882" s="101">
        <f>IF(ISNUMBER(jaar_zip[[#This Row],[etmaaltemperatuur]]),IF(jaar_zip[[#This Row],[etmaaltemperatuur]]&lt;stookgrens,stookgrens-jaar_zip[[#This Row],[etmaaltemperatuur]],0),"")</f>
        <v>3.1999999999999993</v>
      </c>
      <c r="N2882" s="101">
        <f>IF(ISNUMBER(jaar_zip[[#This Row],[graaddagen]]),IF(OR(MONTH(jaar_zip[[#This Row],[Datum]])=1,MONTH(jaar_zip[[#This Row],[Datum]])=2,MONTH(jaar_zip[[#This Row],[Datum]])=11,MONTH(jaar_zip[[#This Row],[Datum]])=12),1.1,IF(OR(MONTH(jaar_zip[[#This Row],[Datum]])=3,MONTH(jaar_zip[[#This Row],[Datum]])=10),1,0.8))*jaar_zip[[#This Row],[graaddagen]],"")</f>
        <v>2.5599999999999996</v>
      </c>
      <c r="O2882" s="101">
        <f>IF(ISNUMBER(jaar_zip[[#This Row],[etmaaltemperatuur]]),IF(jaar_zip[[#This Row],[etmaaltemperatuur]]&gt;stookgrens,jaar_zip[[#This Row],[etmaaltemperatuur]]-stookgrens,0),"")</f>
        <v>0</v>
      </c>
    </row>
    <row r="2883" spans="1:15" x14ac:dyDescent="0.25">
      <c r="A2883">
        <v>270</v>
      </c>
      <c r="B2883">
        <v>20240521</v>
      </c>
      <c r="C2883">
        <v>4.8</v>
      </c>
      <c r="D2883">
        <v>18.600000000000001</v>
      </c>
      <c r="E2883">
        <v>2457</v>
      </c>
      <c r="F2883">
        <v>3.8</v>
      </c>
      <c r="G2883">
        <v>1008.3</v>
      </c>
      <c r="H2883">
        <v>81</v>
      </c>
      <c r="I2883" s="101" t="s">
        <v>22</v>
      </c>
      <c r="J2883" s="1">
        <f>DATEVALUE(RIGHT(jaar_zip[[#This Row],[YYYYMMDD]],2)&amp;"-"&amp;MID(jaar_zip[[#This Row],[YYYYMMDD]],5,2)&amp;"-"&amp;LEFT(jaar_zip[[#This Row],[YYYYMMDD]],4))</f>
        <v>45433</v>
      </c>
      <c r="K2883" s="101" t="str">
        <f>IF(AND(VALUE(MONTH(jaar_zip[[#This Row],[Datum]]))=1,VALUE(WEEKNUM(jaar_zip[[#This Row],[Datum]],21))&gt;51),RIGHT(YEAR(jaar_zip[[#This Row],[Datum]])-1,2),RIGHT(YEAR(jaar_zip[[#This Row],[Datum]]),2))&amp;"-"&amp; TEXT(WEEKNUM(jaar_zip[[#This Row],[Datum]],21),"00")</f>
        <v>24-21</v>
      </c>
      <c r="L2883" s="101">
        <f>MONTH(jaar_zip[[#This Row],[Datum]])</f>
        <v>5</v>
      </c>
      <c r="M2883" s="101">
        <f>IF(ISNUMBER(jaar_zip[[#This Row],[etmaaltemperatuur]]),IF(jaar_zip[[#This Row],[etmaaltemperatuur]]&lt;stookgrens,stookgrens-jaar_zip[[#This Row],[etmaaltemperatuur]],0),"")</f>
        <v>0</v>
      </c>
      <c r="N2883" s="101">
        <f>IF(ISNUMBER(jaar_zip[[#This Row],[graaddagen]]),IF(OR(MONTH(jaar_zip[[#This Row],[Datum]])=1,MONTH(jaar_zip[[#This Row],[Datum]])=2,MONTH(jaar_zip[[#This Row],[Datum]])=11,MONTH(jaar_zip[[#This Row],[Datum]])=12),1.1,IF(OR(MONTH(jaar_zip[[#This Row],[Datum]])=3,MONTH(jaar_zip[[#This Row],[Datum]])=10),1,0.8))*jaar_zip[[#This Row],[graaddagen]],"")</f>
        <v>0</v>
      </c>
      <c r="O2883" s="101">
        <f>IF(ISNUMBER(jaar_zip[[#This Row],[etmaaltemperatuur]]),IF(jaar_zip[[#This Row],[etmaaltemperatuur]]&gt;stookgrens,jaar_zip[[#This Row],[etmaaltemperatuur]]-stookgrens,0),"")</f>
        <v>0.60000000000000142</v>
      </c>
    </row>
    <row r="2884" spans="1:15" x14ac:dyDescent="0.25">
      <c r="A2884">
        <v>270</v>
      </c>
      <c r="B2884">
        <v>20240522</v>
      </c>
      <c r="C2884">
        <v>4.5</v>
      </c>
      <c r="D2884">
        <v>15.7</v>
      </c>
      <c r="E2884">
        <v>703</v>
      </c>
      <c r="F2884">
        <v>5.9</v>
      </c>
      <c r="G2884">
        <v>1006.8</v>
      </c>
      <c r="H2884">
        <v>87</v>
      </c>
      <c r="I2884" s="101" t="s">
        <v>22</v>
      </c>
      <c r="J2884" s="1">
        <f>DATEVALUE(RIGHT(jaar_zip[[#This Row],[YYYYMMDD]],2)&amp;"-"&amp;MID(jaar_zip[[#This Row],[YYYYMMDD]],5,2)&amp;"-"&amp;LEFT(jaar_zip[[#This Row],[YYYYMMDD]],4))</f>
        <v>45434</v>
      </c>
      <c r="K2884" s="101" t="str">
        <f>IF(AND(VALUE(MONTH(jaar_zip[[#This Row],[Datum]]))=1,VALUE(WEEKNUM(jaar_zip[[#This Row],[Datum]],21))&gt;51),RIGHT(YEAR(jaar_zip[[#This Row],[Datum]])-1,2),RIGHT(YEAR(jaar_zip[[#This Row],[Datum]]),2))&amp;"-"&amp; TEXT(WEEKNUM(jaar_zip[[#This Row],[Datum]],21),"00")</f>
        <v>24-21</v>
      </c>
      <c r="L2884" s="101">
        <f>MONTH(jaar_zip[[#This Row],[Datum]])</f>
        <v>5</v>
      </c>
      <c r="M2884" s="101">
        <f>IF(ISNUMBER(jaar_zip[[#This Row],[etmaaltemperatuur]]),IF(jaar_zip[[#This Row],[etmaaltemperatuur]]&lt;stookgrens,stookgrens-jaar_zip[[#This Row],[etmaaltemperatuur]],0),"")</f>
        <v>2.3000000000000007</v>
      </c>
      <c r="N2884" s="101">
        <f>IF(ISNUMBER(jaar_zip[[#This Row],[graaddagen]]),IF(OR(MONTH(jaar_zip[[#This Row],[Datum]])=1,MONTH(jaar_zip[[#This Row],[Datum]])=2,MONTH(jaar_zip[[#This Row],[Datum]])=11,MONTH(jaar_zip[[#This Row],[Datum]])=12),1.1,IF(OR(MONTH(jaar_zip[[#This Row],[Datum]])=3,MONTH(jaar_zip[[#This Row],[Datum]])=10),1,0.8))*jaar_zip[[#This Row],[graaddagen]],"")</f>
        <v>1.8400000000000007</v>
      </c>
      <c r="O2884" s="101">
        <f>IF(ISNUMBER(jaar_zip[[#This Row],[etmaaltemperatuur]]),IF(jaar_zip[[#This Row],[etmaaltemperatuur]]&gt;stookgrens,jaar_zip[[#This Row],[etmaaltemperatuur]]-stookgrens,0),"")</f>
        <v>0</v>
      </c>
    </row>
    <row r="2885" spans="1:15" x14ac:dyDescent="0.25">
      <c r="A2885">
        <v>270</v>
      </c>
      <c r="B2885">
        <v>20240523</v>
      </c>
      <c r="C2885">
        <v>4</v>
      </c>
      <c r="D2885">
        <v>14.7</v>
      </c>
      <c r="E2885">
        <v>1576</v>
      </c>
      <c r="F2885">
        <v>0</v>
      </c>
      <c r="G2885">
        <v>1013.8</v>
      </c>
      <c r="H2885">
        <v>82</v>
      </c>
      <c r="I2885" s="101" t="s">
        <v>22</v>
      </c>
      <c r="J2885" s="1">
        <f>DATEVALUE(RIGHT(jaar_zip[[#This Row],[YYYYMMDD]],2)&amp;"-"&amp;MID(jaar_zip[[#This Row],[YYYYMMDD]],5,2)&amp;"-"&amp;LEFT(jaar_zip[[#This Row],[YYYYMMDD]],4))</f>
        <v>45435</v>
      </c>
      <c r="K2885" s="101" t="str">
        <f>IF(AND(VALUE(MONTH(jaar_zip[[#This Row],[Datum]]))=1,VALUE(WEEKNUM(jaar_zip[[#This Row],[Datum]],21))&gt;51),RIGHT(YEAR(jaar_zip[[#This Row],[Datum]])-1,2),RIGHT(YEAR(jaar_zip[[#This Row],[Datum]]),2))&amp;"-"&amp; TEXT(WEEKNUM(jaar_zip[[#This Row],[Datum]],21),"00")</f>
        <v>24-21</v>
      </c>
      <c r="L2885" s="101">
        <f>MONTH(jaar_zip[[#This Row],[Datum]])</f>
        <v>5</v>
      </c>
      <c r="M2885" s="101">
        <f>IF(ISNUMBER(jaar_zip[[#This Row],[etmaaltemperatuur]]),IF(jaar_zip[[#This Row],[etmaaltemperatuur]]&lt;stookgrens,stookgrens-jaar_zip[[#This Row],[etmaaltemperatuur]],0),"")</f>
        <v>3.3000000000000007</v>
      </c>
      <c r="N2885" s="101">
        <f>IF(ISNUMBER(jaar_zip[[#This Row],[graaddagen]]),IF(OR(MONTH(jaar_zip[[#This Row],[Datum]])=1,MONTH(jaar_zip[[#This Row],[Datum]])=2,MONTH(jaar_zip[[#This Row],[Datum]])=11,MONTH(jaar_zip[[#This Row],[Datum]])=12),1.1,IF(OR(MONTH(jaar_zip[[#This Row],[Datum]])=3,MONTH(jaar_zip[[#This Row],[Datum]])=10),1,0.8))*jaar_zip[[#This Row],[graaddagen]],"")</f>
        <v>2.6400000000000006</v>
      </c>
      <c r="O2885" s="101">
        <f>IF(ISNUMBER(jaar_zip[[#This Row],[etmaaltemperatuur]]),IF(jaar_zip[[#This Row],[etmaaltemperatuur]]&gt;stookgrens,jaar_zip[[#This Row],[etmaaltemperatuur]]-stookgrens,0),"")</f>
        <v>0</v>
      </c>
    </row>
    <row r="2886" spans="1:15" x14ac:dyDescent="0.25">
      <c r="A2886">
        <v>270</v>
      </c>
      <c r="B2886">
        <v>20240524</v>
      </c>
      <c r="C2886">
        <v>2.9</v>
      </c>
      <c r="D2886">
        <v>15.7</v>
      </c>
      <c r="E2886">
        <v>1512</v>
      </c>
      <c r="F2886">
        <v>16.899999999999999</v>
      </c>
      <c r="G2886">
        <v>1018.8</v>
      </c>
      <c r="H2886">
        <v>84</v>
      </c>
      <c r="I2886" s="101" t="s">
        <v>22</v>
      </c>
      <c r="J2886" s="1">
        <f>DATEVALUE(RIGHT(jaar_zip[[#This Row],[YYYYMMDD]],2)&amp;"-"&amp;MID(jaar_zip[[#This Row],[YYYYMMDD]],5,2)&amp;"-"&amp;LEFT(jaar_zip[[#This Row],[YYYYMMDD]],4))</f>
        <v>45436</v>
      </c>
      <c r="K2886" s="101" t="str">
        <f>IF(AND(VALUE(MONTH(jaar_zip[[#This Row],[Datum]]))=1,VALUE(WEEKNUM(jaar_zip[[#This Row],[Datum]],21))&gt;51),RIGHT(YEAR(jaar_zip[[#This Row],[Datum]])-1,2),RIGHT(YEAR(jaar_zip[[#This Row],[Datum]]),2))&amp;"-"&amp; TEXT(WEEKNUM(jaar_zip[[#This Row],[Datum]],21),"00")</f>
        <v>24-21</v>
      </c>
      <c r="L2886" s="101">
        <f>MONTH(jaar_zip[[#This Row],[Datum]])</f>
        <v>5</v>
      </c>
      <c r="M2886" s="101">
        <f>IF(ISNUMBER(jaar_zip[[#This Row],[etmaaltemperatuur]]),IF(jaar_zip[[#This Row],[etmaaltemperatuur]]&lt;stookgrens,stookgrens-jaar_zip[[#This Row],[etmaaltemperatuur]],0),"")</f>
        <v>2.3000000000000007</v>
      </c>
      <c r="N2886" s="101">
        <f>IF(ISNUMBER(jaar_zip[[#This Row],[graaddagen]]),IF(OR(MONTH(jaar_zip[[#This Row],[Datum]])=1,MONTH(jaar_zip[[#This Row],[Datum]])=2,MONTH(jaar_zip[[#This Row],[Datum]])=11,MONTH(jaar_zip[[#This Row],[Datum]])=12),1.1,IF(OR(MONTH(jaar_zip[[#This Row],[Datum]])=3,MONTH(jaar_zip[[#This Row],[Datum]])=10),1,0.8))*jaar_zip[[#This Row],[graaddagen]],"")</f>
        <v>1.8400000000000007</v>
      </c>
      <c r="O2886" s="101">
        <f>IF(ISNUMBER(jaar_zip[[#This Row],[etmaaltemperatuur]]),IF(jaar_zip[[#This Row],[etmaaltemperatuur]]&gt;stookgrens,jaar_zip[[#This Row],[etmaaltemperatuur]]-stookgrens,0),"")</f>
        <v>0</v>
      </c>
    </row>
    <row r="2887" spans="1:15" x14ac:dyDescent="0.25">
      <c r="A2887">
        <v>270</v>
      </c>
      <c r="B2887">
        <v>20240525</v>
      </c>
      <c r="C2887">
        <v>3.3</v>
      </c>
      <c r="D2887">
        <v>15.5</v>
      </c>
      <c r="E2887">
        <v>1184</v>
      </c>
      <c r="F2887">
        <v>18.100000000000001</v>
      </c>
      <c r="G2887">
        <v>1016.5</v>
      </c>
      <c r="H2887">
        <v>92</v>
      </c>
      <c r="I2887" s="101" t="s">
        <v>22</v>
      </c>
      <c r="J2887" s="1">
        <f>DATEVALUE(RIGHT(jaar_zip[[#This Row],[YYYYMMDD]],2)&amp;"-"&amp;MID(jaar_zip[[#This Row],[YYYYMMDD]],5,2)&amp;"-"&amp;LEFT(jaar_zip[[#This Row],[YYYYMMDD]],4))</f>
        <v>45437</v>
      </c>
      <c r="K2887" s="101" t="str">
        <f>IF(AND(VALUE(MONTH(jaar_zip[[#This Row],[Datum]]))=1,VALUE(WEEKNUM(jaar_zip[[#This Row],[Datum]],21))&gt;51),RIGHT(YEAR(jaar_zip[[#This Row],[Datum]])-1,2),RIGHT(YEAR(jaar_zip[[#This Row],[Datum]]),2))&amp;"-"&amp; TEXT(WEEKNUM(jaar_zip[[#This Row],[Datum]],21),"00")</f>
        <v>24-21</v>
      </c>
      <c r="L2887" s="101">
        <f>MONTH(jaar_zip[[#This Row],[Datum]])</f>
        <v>5</v>
      </c>
      <c r="M2887" s="101">
        <f>IF(ISNUMBER(jaar_zip[[#This Row],[etmaaltemperatuur]]),IF(jaar_zip[[#This Row],[etmaaltemperatuur]]&lt;stookgrens,stookgrens-jaar_zip[[#This Row],[etmaaltemperatuur]],0),"")</f>
        <v>2.5</v>
      </c>
      <c r="N2887" s="101">
        <f>IF(ISNUMBER(jaar_zip[[#This Row],[graaddagen]]),IF(OR(MONTH(jaar_zip[[#This Row],[Datum]])=1,MONTH(jaar_zip[[#This Row],[Datum]])=2,MONTH(jaar_zip[[#This Row],[Datum]])=11,MONTH(jaar_zip[[#This Row],[Datum]])=12),1.1,IF(OR(MONTH(jaar_zip[[#This Row],[Datum]])=3,MONTH(jaar_zip[[#This Row],[Datum]])=10),1,0.8))*jaar_zip[[#This Row],[graaddagen]],"")</f>
        <v>2</v>
      </c>
      <c r="O2887" s="101">
        <f>IF(ISNUMBER(jaar_zip[[#This Row],[etmaaltemperatuur]]),IF(jaar_zip[[#This Row],[etmaaltemperatuur]]&gt;stookgrens,jaar_zip[[#This Row],[etmaaltemperatuur]]-stookgrens,0),"")</f>
        <v>0</v>
      </c>
    </row>
    <row r="2888" spans="1:15" x14ac:dyDescent="0.25">
      <c r="A2888">
        <v>270</v>
      </c>
      <c r="B2888">
        <v>20240526</v>
      </c>
      <c r="C2888">
        <v>3.4</v>
      </c>
      <c r="D2888">
        <v>16.399999999999999</v>
      </c>
      <c r="E2888">
        <v>2052</v>
      </c>
      <c r="F2888">
        <v>6.8</v>
      </c>
      <c r="G2888">
        <v>1014.8</v>
      </c>
      <c r="H2888">
        <v>81</v>
      </c>
      <c r="I2888" s="101" t="s">
        <v>22</v>
      </c>
      <c r="J2888" s="1">
        <f>DATEVALUE(RIGHT(jaar_zip[[#This Row],[YYYYMMDD]],2)&amp;"-"&amp;MID(jaar_zip[[#This Row],[YYYYMMDD]],5,2)&amp;"-"&amp;LEFT(jaar_zip[[#This Row],[YYYYMMDD]],4))</f>
        <v>45438</v>
      </c>
      <c r="K2888" s="101" t="str">
        <f>IF(AND(VALUE(MONTH(jaar_zip[[#This Row],[Datum]]))=1,VALUE(WEEKNUM(jaar_zip[[#This Row],[Datum]],21))&gt;51),RIGHT(YEAR(jaar_zip[[#This Row],[Datum]])-1,2),RIGHT(YEAR(jaar_zip[[#This Row],[Datum]]),2))&amp;"-"&amp; TEXT(WEEKNUM(jaar_zip[[#This Row],[Datum]],21),"00")</f>
        <v>24-21</v>
      </c>
      <c r="L2888" s="101">
        <f>MONTH(jaar_zip[[#This Row],[Datum]])</f>
        <v>5</v>
      </c>
      <c r="M2888" s="101">
        <f>IF(ISNUMBER(jaar_zip[[#This Row],[etmaaltemperatuur]]),IF(jaar_zip[[#This Row],[etmaaltemperatuur]]&lt;stookgrens,stookgrens-jaar_zip[[#This Row],[etmaaltemperatuur]],0),"")</f>
        <v>1.6000000000000014</v>
      </c>
      <c r="N2888" s="101">
        <f>IF(ISNUMBER(jaar_zip[[#This Row],[graaddagen]]),IF(OR(MONTH(jaar_zip[[#This Row],[Datum]])=1,MONTH(jaar_zip[[#This Row],[Datum]])=2,MONTH(jaar_zip[[#This Row],[Datum]])=11,MONTH(jaar_zip[[#This Row],[Datum]])=12),1.1,IF(OR(MONTH(jaar_zip[[#This Row],[Datum]])=3,MONTH(jaar_zip[[#This Row],[Datum]])=10),1,0.8))*jaar_zip[[#This Row],[graaddagen]],"")</f>
        <v>1.2800000000000011</v>
      </c>
      <c r="O2888" s="101">
        <f>IF(ISNUMBER(jaar_zip[[#This Row],[etmaaltemperatuur]]),IF(jaar_zip[[#This Row],[etmaaltemperatuur]]&gt;stookgrens,jaar_zip[[#This Row],[etmaaltemperatuur]]-stookgrens,0),"")</f>
        <v>0</v>
      </c>
    </row>
    <row r="2889" spans="1:15" x14ac:dyDescent="0.25">
      <c r="A2889">
        <v>270</v>
      </c>
      <c r="B2889">
        <v>20240527</v>
      </c>
      <c r="C2889">
        <v>3.8</v>
      </c>
      <c r="D2889">
        <v>14.8</v>
      </c>
      <c r="E2889">
        <v>1945</v>
      </c>
      <c r="F2889">
        <v>-0.1</v>
      </c>
      <c r="G2889">
        <v>1015.9</v>
      </c>
      <c r="H2889">
        <v>77</v>
      </c>
      <c r="I2889" s="101" t="s">
        <v>22</v>
      </c>
      <c r="J2889" s="1">
        <f>DATEVALUE(RIGHT(jaar_zip[[#This Row],[YYYYMMDD]],2)&amp;"-"&amp;MID(jaar_zip[[#This Row],[YYYYMMDD]],5,2)&amp;"-"&amp;LEFT(jaar_zip[[#This Row],[YYYYMMDD]],4))</f>
        <v>45439</v>
      </c>
      <c r="K2889" s="101" t="str">
        <f>IF(AND(VALUE(MONTH(jaar_zip[[#This Row],[Datum]]))=1,VALUE(WEEKNUM(jaar_zip[[#This Row],[Datum]],21))&gt;51),RIGHT(YEAR(jaar_zip[[#This Row],[Datum]])-1,2),RIGHT(YEAR(jaar_zip[[#This Row],[Datum]]),2))&amp;"-"&amp; TEXT(WEEKNUM(jaar_zip[[#This Row],[Datum]],21),"00")</f>
        <v>24-22</v>
      </c>
      <c r="L2889" s="101">
        <f>MONTH(jaar_zip[[#This Row],[Datum]])</f>
        <v>5</v>
      </c>
      <c r="M2889" s="101">
        <f>IF(ISNUMBER(jaar_zip[[#This Row],[etmaaltemperatuur]]),IF(jaar_zip[[#This Row],[etmaaltemperatuur]]&lt;stookgrens,stookgrens-jaar_zip[[#This Row],[etmaaltemperatuur]],0),"")</f>
        <v>3.1999999999999993</v>
      </c>
      <c r="N2889" s="101">
        <f>IF(ISNUMBER(jaar_zip[[#This Row],[graaddagen]]),IF(OR(MONTH(jaar_zip[[#This Row],[Datum]])=1,MONTH(jaar_zip[[#This Row],[Datum]])=2,MONTH(jaar_zip[[#This Row],[Datum]])=11,MONTH(jaar_zip[[#This Row],[Datum]])=12),1.1,IF(OR(MONTH(jaar_zip[[#This Row],[Datum]])=3,MONTH(jaar_zip[[#This Row],[Datum]])=10),1,0.8))*jaar_zip[[#This Row],[graaddagen]],"")</f>
        <v>2.5599999999999996</v>
      </c>
      <c r="O2889" s="101">
        <f>IF(ISNUMBER(jaar_zip[[#This Row],[etmaaltemperatuur]]),IF(jaar_zip[[#This Row],[etmaaltemperatuur]]&gt;stookgrens,jaar_zip[[#This Row],[etmaaltemperatuur]]-stookgrens,0),"")</f>
        <v>0</v>
      </c>
    </row>
    <row r="2890" spans="1:15" x14ac:dyDescent="0.25">
      <c r="A2890">
        <v>270</v>
      </c>
      <c r="B2890">
        <v>20240528</v>
      </c>
      <c r="C2890">
        <v>4.3</v>
      </c>
      <c r="D2890">
        <v>14.4</v>
      </c>
      <c r="E2890">
        <v>1775</v>
      </c>
      <c r="F2890">
        <v>18.5</v>
      </c>
      <c r="G2890">
        <v>1014.2</v>
      </c>
      <c r="H2890">
        <v>83</v>
      </c>
      <c r="I2890" s="101" t="s">
        <v>22</v>
      </c>
      <c r="J2890" s="1">
        <f>DATEVALUE(RIGHT(jaar_zip[[#This Row],[YYYYMMDD]],2)&amp;"-"&amp;MID(jaar_zip[[#This Row],[YYYYMMDD]],5,2)&amp;"-"&amp;LEFT(jaar_zip[[#This Row],[YYYYMMDD]],4))</f>
        <v>45440</v>
      </c>
      <c r="K2890" s="101" t="str">
        <f>IF(AND(VALUE(MONTH(jaar_zip[[#This Row],[Datum]]))=1,VALUE(WEEKNUM(jaar_zip[[#This Row],[Datum]],21))&gt;51),RIGHT(YEAR(jaar_zip[[#This Row],[Datum]])-1,2),RIGHT(YEAR(jaar_zip[[#This Row],[Datum]]),2))&amp;"-"&amp; TEXT(WEEKNUM(jaar_zip[[#This Row],[Datum]],21),"00")</f>
        <v>24-22</v>
      </c>
      <c r="L2890" s="101">
        <f>MONTH(jaar_zip[[#This Row],[Datum]])</f>
        <v>5</v>
      </c>
      <c r="M2890" s="101">
        <f>IF(ISNUMBER(jaar_zip[[#This Row],[etmaaltemperatuur]]),IF(jaar_zip[[#This Row],[etmaaltemperatuur]]&lt;stookgrens,stookgrens-jaar_zip[[#This Row],[etmaaltemperatuur]],0),"")</f>
        <v>3.5999999999999996</v>
      </c>
      <c r="N2890" s="101">
        <f>IF(ISNUMBER(jaar_zip[[#This Row],[graaddagen]]),IF(OR(MONTH(jaar_zip[[#This Row],[Datum]])=1,MONTH(jaar_zip[[#This Row],[Datum]])=2,MONTH(jaar_zip[[#This Row],[Datum]])=11,MONTH(jaar_zip[[#This Row],[Datum]])=12),1.1,IF(OR(MONTH(jaar_zip[[#This Row],[Datum]])=3,MONTH(jaar_zip[[#This Row],[Datum]])=10),1,0.8))*jaar_zip[[#This Row],[graaddagen]],"")</f>
        <v>2.88</v>
      </c>
      <c r="O2890" s="101">
        <f>IF(ISNUMBER(jaar_zip[[#This Row],[etmaaltemperatuur]]),IF(jaar_zip[[#This Row],[etmaaltemperatuur]]&gt;stookgrens,jaar_zip[[#This Row],[etmaaltemperatuur]]-stookgrens,0),"")</f>
        <v>0</v>
      </c>
    </row>
    <row r="2891" spans="1:15" x14ac:dyDescent="0.25">
      <c r="A2891">
        <v>270</v>
      </c>
      <c r="B2891">
        <v>20240529</v>
      </c>
      <c r="C2891">
        <v>5.7</v>
      </c>
      <c r="D2891">
        <v>14.7</v>
      </c>
      <c r="E2891">
        <v>1716</v>
      </c>
      <c r="F2891">
        <v>9.5</v>
      </c>
      <c r="G2891">
        <v>1006.4</v>
      </c>
      <c r="H2891">
        <v>86</v>
      </c>
      <c r="I2891" s="101" t="s">
        <v>22</v>
      </c>
      <c r="J2891" s="1">
        <f>DATEVALUE(RIGHT(jaar_zip[[#This Row],[YYYYMMDD]],2)&amp;"-"&amp;MID(jaar_zip[[#This Row],[YYYYMMDD]],5,2)&amp;"-"&amp;LEFT(jaar_zip[[#This Row],[YYYYMMDD]],4))</f>
        <v>45441</v>
      </c>
      <c r="K2891" s="101" t="str">
        <f>IF(AND(VALUE(MONTH(jaar_zip[[#This Row],[Datum]]))=1,VALUE(WEEKNUM(jaar_zip[[#This Row],[Datum]],21))&gt;51),RIGHT(YEAR(jaar_zip[[#This Row],[Datum]])-1,2),RIGHT(YEAR(jaar_zip[[#This Row],[Datum]]),2))&amp;"-"&amp; TEXT(WEEKNUM(jaar_zip[[#This Row],[Datum]],21),"00")</f>
        <v>24-22</v>
      </c>
      <c r="L2891" s="101">
        <f>MONTH(jaar_zip[[#This Row],[Datum]])</f>
        <v>5</v>
      </c>
      <c r="M2891" s="101">
        <f>IF(ISNUMBER(jaar_zip[[#This Row],[etmaaltemperatuur]]),IF(jaar_zip[[#This Row],[etmaaltemperatuur]]&lt;stookgrens,stookgrens-jaar_zip[[#This Row],[etmaaltemperatuur]],0),"")</f>
        <v>3.3000000000000007</v>
      </c>
      <c r="N2891" s="101">
        <f>IF(ISNUMBER(jaar_zip[[#This Row],[graaddagen]]),IF(OR(MONTH(jaar_zip[[#This Row],[Datum]])=1,MONTH(jaar_zip[[#This Row],[Datum]])=2,MONTH(jaar_zip[[#This Row],[Datum]])=11,MONTH(jaar_zip[[#This Row],[Datum]])=12),1.1,IF(OR(MONTH(jaar_zip[[#This Row],[Datum]])=3,MONTH(jaar_zip[[#This Row],[Datum]])=10),1,0.8))*jaar_zip[[#This Row],[graaddagen]],"")</f>
        <v>2.6400000000000006</v>
      </c>
      <c r="O2891" s="101">
        <f>IF(ISNUMBER(jaar_zip[[#This Row],[etmaaltemperatuur]]),IF(jaar_zip[[#This Row],[etmaaltemperatuur]]&gt;stookgrens,jaar_zip[[#This Row],[etmaaltemperatuur]]-stookgrens,0),"")</f>
        <v>0</v>
      </c>
    </row>
    <row r="2892" spans="1:15" x14ac:dyDescent="0.25">
      <c r="A2892">
        <v>270</v>
      </c>
      <c r="B2892">
        <v>20240530</v>
      </c>
      <c r="C2892">
        <v>3.3</v>
      </c>
      <c r="D2892">
        <v>14.7</v>
      </c>
      <c r="E2892">
        <v>1820</v>
      </c>
      <c r="F2892">
        <v>-0.1</v>
      </c>
      <c r="G2892">
        <v>1006</v>
      </c>
      <c r="H2892">
        <v>84</v>
      </c>
      <c r="I2892" s="101" t="s">
        <v>22</v>
      </c>
      <c r="J2892" s="1">
        <f>DATEVALUE(RIGHT(jaar_zip[[#This Row],[YYYYMMDD]],2)&amp;"-"&amp;MID(jaar_zip[[#This Row],[YYYYMMDD]],5,2)&amp;"-"&amp;LEFT(jaar_zip[[#This Row],[YYYYMMDD]],4))</f>
        <v>45442</v>
      </c>
      <c r="K2892" s="101" t="str">
        <f>IF(AND(VALUE(MONTH(jaar_zip[[#This Row],[Datum]]))=1,VALUE(WEEKNUM(jaar_zip[[#This Row],[Datum]],21))&gt;51),RIGHT(YEAR(jaar_zip[[#This Row],[Datum]])-1,2),RIGHT(YEAR(jaar_zip[[#This Row],[Datum]]),2))&amp;"-"&amp; TEXT(WEEKNUM(jaar_zip[[#This Row],[Datum]],21),"00")</f>
        <v>24-22</v>
      </c>
      <c r="L2892" s="101">
        <f>MONTH(jaar_zip[[#This Row],[Datum]])</f>
        <v>5</v>
      </c>
      <c r="M2892" s="101">
        <f>IF(ISNUMBER(jaar_zip[[#This Row],[etmaaltemperatuur]]),IF(jaar_zip[[#This Row],[etmaaltemperatuur]]&lt;stookgrens,stookgrens-jaar_zip[[#This Row],[etmaaltemperatuur]],0),"")</f>
        <v>3.3000000000000007</v>
      </c>
      <c r="N2892" s="101">
        <f>IF(ISNUMBER(jaar_zip[[#This Row],[graaddagen]]),IF(OR(MONTH(jaar_zip[[#This Row],[Datum]])=1,MONTH(jaar_zip[[#This Row],[Datum]])=2,MONTH(jaar_zip[[#This Row],[Datum]])=11,MONTH(jaar_zip[[#This Row],[Datum]])=12),1.1,IF(OR(MONTH(jaar_zip[[#This Row],[Datum]])=3,MONTH(jaar_zip[[#This Row],[Datum]])=10),1,0.8))*jaar_zip[[#This Row],[graaddagen]],"")</f>
        <v>2.6400000000000006</v>
      </c>
      <c r="O2892" s="101">
        <f>IF(ISNUMBER(jaar_zip[[#This Row],[etmaaltemperatuur]]),IF(jaar_zip[[#This Row],[etmaaltemperatuur]]&gt;stookgrens,jaar_zip[[#This Row],[etmaaltemperatuur]]-stookgrens,0),"")</f>
        <v>0</v>
      </c>
    </row>
    <row r="2893" spans="1:15" x14ac:dyDescent="0.25">
      <c r="A2893">
        <v>270</v>
      </c>
      <c r="B2893">
        <v>20240531</v>
      </c>
      <c r="C2893">
        <v>5.0999999999999996</v>
      </c>
      <c r="D2893">
        <v>15.4</v>
      </c>
      <c r="E2893">
        <v>1574</v>
      </c>
      <c r="F2893">
        <v>-0.1</v>
      </c>
      <c r="G2893">
        <v>1011.9</v>
      </c>
      <c r="H2893">
        <v>88</v>
      </c>
      <c r="I2893" s="101" t="s">
        <v>22</v>
      </c>
      <c r="J2893" s="1">
        <f>DATEVALUE(RIGHT(jaar_zip[[#This Row],[YYYYMMDD]],2)&amp;"-"&amp;MID(jaar_zip[[#This Row],[YYYYMMDD]],5,2)&amp;"-"&amp;LEFT(jaar_zip[[#This Row],[YYYYMMDD]],4))</f>
        <v>45443</v>
      </c>
      <c r="K2893" s="101" t="str">
        <f>IF(AND(VALUE(MONTH(jaar_zip[[#This Row],[Datum]]))=1,VALUE(WEEKNUM(jaar_zip[[#This Row],[Datum]],21))&gt;51),RIGHT(YEAR(jaar_zip[[#This Row],[Datum]])-1,2),RIGHT(YEAR(jaar_zip[[#This Row],[Datum]]),2))&amp;"-"&amp; TEXT(WEEKNUM(jaar_zip[[#This Row],[Datum]],21),"00")</f>
        <v>24-22</v>
      </c>
      <c r="L2893" s="101">
        <f>MONTH(jaar_zip[[#This Row],[Datum]])</f>
        <v>5</v>
      </c>
      <c r="M2893" s="101">
        <f>IF(ISNUMBER(jaar_zip[[#This Row],[etmaaltemperatuur]]),IF(jaar_zip[[#This Row],[etmaaltemperatuur]]&lt;stookgrens,stookgrens-jaar_zip[[#This Row],[etmaaltemperatuur]],0),"")</f>
        <v>2.5999999999999996</v>
      </c>
      <c r="N2893" s="101">
        <f>IF(ISNUMBER(jaar_zip[[#This Row],[graaddagen]]),IF(OR(MONTH(jaar_zip[[#This Row],[Datum]])=1,MONTH(jaar_zip[[#This Row],[Datum]])=2,MONTH(jaar_zip[[#This Row],[Datum]])=11,MONTH(jaar_zip[[#This Row],[Datum]])=12),1.1,IF(OR(MONTH(jaar_zip[[#This Row],[Datum]])=3,MONTH(jaar_zip[[#This Row],[Datum]])=10),1,0.8))*jaar_zip[[#This Row],[graaddagen]],"")</f>
        <v>2.0799999999999996</v>
      </c>
      <c r="O2893" s="101">
        <f>IF(ISNUMBER(jaar_zip[[#This Row],[etmaaltemperatuur]]),IF(jaar_zip[[#This Row],[etmaaltemperatuur]]&gt;stookgrens,jaar_zip[[#This Row],[etmaaltemperatuur]]-stookgrens,0),"")</f>
        <v>0</v>
      </c>
    </row>
    <row r="2894" spans="1:15" x14ac:dyDescent="0.25">
      <c r="A2894">
        <v>270</v>
      </c>
      <c r="B2894">
        <v>20240601</v>
      </c>
      <c r="C2894">
        <v>6.7</v>
      </c>
      <c r="D2894">
        <v>14.7</v>
      </c>
      <c r="E2894">
        <v>656</v>
      </c>
      <c r="F2894">
        <v>3.8</v>
      </c>
      <c r="G2894">
        <v>1018.5</v>
      </c>
      <c r="H2894">
        <v>92</v>
      </c>
      <c r="I2894" s="101" t="s">
        <v>22</v>
      </c>
      <c r="J2894" s="1">
        <f>DATEVALUE(RIGHT(jaar_zip[[#This Row],[YYYYMMDD]],2)&amp;"-"&amp;MID(jaar_zip[[#This Row],[YYYYMMDD]],5,2)&amp;"-"&amp;LEFT(jaar_zip[[#This Row],[YYYYMMDD]],4))</f>
        <v>45444</v>
      </c>
      <c r="K2894" s="101" t="str">
        <f>IF(AND(VALUE(MONTH(jaar_zip[[#This Row],[Datum]]))=1,VALUE(WEEKNUM(jaar_zip[[#This Row],[Datum]],21))&gt;51),RIGHT(YEAR(jaar_zip[[#This Row],[Datum]])-1,2),RIGHT(YEAR(jaar_zip[[#This Row],[Datum]]),2))&amp;"-"&amp; TEXT(WEEKNUM(jaar_zip[[#This Row],[Datum]],21),"00")</f>
        <v>24-22</v>
      </c>
      <c r="L2894" s="101">
        <f>MONTH(jaar_zip[[#This Row],[Datum]])</f>
        <v>6</v>
      </c>
      <c r="M2894" s="101">
        <f>IF(ISNUMBER(jaar_zip[[#This Row],[etmaaltemperatuur]]),IF(jaar_zip[[#This Row],[etmaaltemperatuur]]&lt;stookgrens,stookgrens-jaar_zip[[#This Row],[etmaaltemperatuur]],0),"")</f>
        <v>3.3000000000000007</v>
      </c>
      <c r="N2894" s="101">
        <f>IF(ISNUMBER(jaar_zip[[#This Row],[graaddagen]]),IF(OR(MONTH(jaar_zip[[#This Row],[Datum]])=1,MONTH(jaar_zip[[#This Row],[Datum]])=2,MONTH(jaar_zip[[#This Row],[Datum]])=11,MONTH(jaar_zip[[#This Row],[Datum]])=12),1.1,IF(OR(MONTH(jaar_zip[[#This Row],[Datum]])=3,MONTH(jaar_zip[[#This Row],[Datum]])=10),1,0.8))*jaar_zip[[#This Row],[graaddagen]],"")</f>
        <v>2.6400000000000006</v>
      </c>
      <c r="O2894" s="101">
        <f>IF(ISNUMBER(jaar_zip[[#This Row],[etmaaltemperatuur]]),IF(jaar_zip[[#This Row],[etmaaltemperatuur]]&gt;stookgrens,jaar_zip[[#This Row],[etmaaltemperatuur]]-stookgrens,0),"")</f>
        <v>0</v>
      </c>
    </row>
    <row r="2895" spans="1:15" x14ac:dyDescent="0.25">
      <c r="A2895">
        <v>270</v>
      </c>
      <c r="B2895">
        <v>20240602</v>
      </c>
      <c r="C2895">
        <v>5.7</v>
      </c>
      <c r="D2895">
        <v>13.4</v>
      </c>
      <c r="E2895">
        <v>1489</v>
      </c>
      <c r="F2895">
        <v>0</v>
      </c>
      <c r="G2895">
        <v>1022.8</v>
      </c>
      <c r="H2895">
        <v>75</v>
      </c>
      <c r="I2895" s="101" t="s">
        <v>22</v>
      </c>
      <c r="J2895" s="1">
        <f>DATEVALUE(RIGHT(jaar_zip[[#This Row],[YYYYMMDD]],2)&amp;"-"&amp;MID(jaar_zip[[#This Row],[YYYYMMDD]],5,2)&amp;"-"&amp;LEFT(jaar_zip[[#This Row],[YYYYMMDD]],4))</f>
        <v>45445</v>
      </c>
      <c r="K2895" s="101" t="str">
        <f>IF(AND(VALUE(MONTH(jaar_zip[[#This Row],[Datum]]))=1,VALUE(WEEKNUM(jaar_zip[[#This Row],[Datum]],21))&gt;51),RIGHT(YEAR(jaar_zip[[#This Row],[Datum]])-1,2),RIGHT(YEAR(jaar_zip[[#This Row],[Datum]]),2))&amp;"-"&amp; TEXT(WEEKNUM(jaar_zip[[#This Row],[Datum]],21),"00")</f>
        <v>24-22</v>
      </c>
      <c r="L2895" s="101">
        <f>MONTH(jaar_zip[[#This Row],[Datum]])</f>
        <v>6</v>
      </c>
      <c r="M2895" s="101">
        <f>IF(ISNUMBER(jaar_zip[[#This Row],[etmaaltemperatuur]]),IF(jaar_zip[[#This Row],[etmaaltemperatuur]]&lt;stookgrens,stookgrens-jaar_zip[[#This Row],[etmaaltemperatuur]],0),"")</f>
        <v>4.5999999999999996</v>
      </c>
      <c r="N2895" s="101">
        <f>IF(ISNUMBER(jaar_zip[[#This Row],[graaddagen]]),IF(OR(MONTH(jaar_zip[[#This Row],[Datum]])=1,MONTH(jaar_zip[[#This Row],[Datum]])=2,MONTH(jaar_zip[[#This Row],[Datum]])=11,MONTH(jaar_zip[[#This Row],[Datum]])=12),1.1,IF(OR(MONTH(jaar_zip[[#This Row],[Datum]])=3,MONTH(jaar_zip[[#This Row],[Datum]])=10),1,0.8))*jaar_zip[[#This Row],[graaddagen]],"")</f>
        <v>3.6799999999999997</v>
      </c>
      <c r="O2895" s="101">
        <f>IF(ISNUMBER(jaar_zip[[#This Row],[etmaaltemperatuur]]),IF(jaar_zip[[#This Row],[etmaaltemperatuur]]&gt;stookgrens,jaar_zip[[#This Row],[etmaaltemperatuur]]-stookgrens,0),"")</f>
        <v>0</v>
      </c>
    </row>
    <row r="2896" spans="1:15" x14ac:dyDescent="0.25">
      <c r="A2896">
        <v>270</v>
      </c>
      <c r="B2896">
        <v>20240603</v>
      </c>
      <c r="C2896">
        <v>3.3</v>
      </c>
      <c r="D2896">
        <v>13.9</v>
      </c>
      <c r="E2896">
        <v>1046</v>
      </c>
      <c r="F2896">
        <v>-0.1</v>
      </c>
      <c r="G2896">
        <v>1019.2</v>
      </c>
      <c r="H2896">
        <v>82</v>
      </c>
      <c r="I2896" s="101" t="s">
        <v>22</v>
      </c>
      <c r="J2896" s="1">
        <f>DATEVALUE(RIGHT(jaar_zip[[#This Row],[YYYYMMDD]],2)&amp;"-"&amp;MID(jaar_zip[[#This Row],[YYYYMMDD]],5,2)&amp;"-"&amp;LEFT(jaar_zip[[#This Row],[YYYYMMDD]],4))</f>
        <v>45446</v>
      </c>
      <c r="K2896" s="101" t="str">
        <f>IF(AND(VALUE(MONTH(jaar_zip[[#This Row],[Datum]]))=1,VALUE(WEEKNUM(jaar_zip[[#This Row],[Datum]],21))&gt;51),RIGHT(YEAR(jaar_zip[[#This Row],[Datum]])-1,2),RIGHT(YEAR(jaar_zip[[#This Row],[Datum]]),2))&amp;"-"&amp; TEXT(WEEKNUM(jaar_zip[[#This Row],[Datum]],21),"00")</f>
        <v>24-23</v>
      </c>
      <c r="L2896" s="101">
        <f>MONTH(jaar_zip[[#This Row],[Datum]])</f>
        <v>6</v>
      </c>
      <c r="M2896" s="101">
        <f>IF(ISNUMBER(jaar_zip[[#This Row],[etmaaltemperatuur]]),IF(jaar_zip[[#This Row],[etmaaltemperatuur]]&lt;stookgrens,stookgrens-jaar_zip[[#This Row],[etmaaltemperatuur]],0),"")</f>
        <v>4.0999999999999996</v>
      </c>
      <c r="N2896" s="101">
        <f>IF(ISNUMBER(jaar_zip[[#This Row],[graaddagen]]),IF(OR(MONTH(jaar_zip[[#This Row],[Datum]])=1,MONTH(jaar_zip[[#This Row],[Datum]])=2,MONTH(jaar_zip[[#This Row],[Datum]])=11,MONTH(jaar_zip[[#This Row],[Datum]])=12),1.1,IF(OR(MONTH(jaar_zip[[#This Row],[Datum]])=3,MONTH(jaar_zip[[#This Row],[Datum]])=10),1,0.8))*jaar_zip[[#This Row],[graaddagen]],"")</f>
        <v>3.28</v>
      </c>
      <c r="O2896" s="101">
        <f>IF(ISNUMBER(jaar_zip[[#This Row],[etmaaltemperatuur]]),IF(jaar_zip[[#This Row],[etmaaltemperatuur]]&gt;stookgrens,jaar_zip[[#This Row],[etmaaltemperatuur]]-stookgrens,0),"")</f>
        <v>0</v>
      </c>
    </row>
    <row r="2897" spans="1:15" x14ac:dyDescent="0.25">
      <c r="A2897">
        <v>270</v>
      </c>
      <c r="B2897">
        <v>20240604</v>
      </c>
      <c r="C2897">
        <v>4.0999999999999996</v>
      </c>
      <c r="D2897">
        <v>15.4</v>
      </c>
      <c r="E2897">
        <v>1220</v>
      </c>
      <c r="F2897">
        <v>6</v>
      </c>
      <c r="G2897">
        <v>1010.5</v>
      </c>
      <c r="H2897">
        <v>86</v>
      </c>
      <c r="I2897" s="101" t="s">
        <v>22</v>
      </c>
      <c r="J2897" s="1">
        <f>DATEVALUE(RIGHT(jaar_zip[[#This Row],[YYYYMMDD]],2)&amp;"-"&amp;MID(jaar_zip[[#This Row],[YYYYMMDD]],5,2)&amp;"-"&amp;LEFT(jaar_zip[[#This Row],[YYYYMMDD]],4))</f>
        <v>45447</v>
      </c>
      <c r="K2897" s="101" t="str">
        <f>IF(AND(VALUE(MONTH(jaar_zip[[#This Row],[Datum]]))=1,VALUE(WEEKNUM(jaar_zip[[#This Row],[Datum]],21))&gt;51),RIGHT(YEAR(jaar_zip[[#This Row],[Datum]])-1,2),RIGHT(YEAR(jaar_zip[[#This Row],[Datum]]),2))&amp;"-"&amp; TEXT(WEEKNUM(jaar_zip[[#This Row],[Datum]],21),"00")</f>
        <v>24-23</v>
      </c>
      <c r="L2897" s="101">
        <f>MONTH(jaar_zip[[#This Row],[Datum]])</f>
        <v>6</v>
      </c>
      <c r="M2897" s="101">
        <f>IF(ISNUMBER(jaar_zip[[#This Row],[etmaaltemperatuur]]),IF(jaar_zip[[#This Row],[etmaaltemperatuur]]&lt;stookgrens,stookgrens-jaar_zip[[#This Row],[etmaaltemperatuur]],0),"")</f>
        <v>2.5999999999999996</v>
      </c>
      <c r="N2897" s="101">
        <f>IF(ISNUMBER(jaar_zip[[#This Row],[graaddagen]]),IF(OR(MONTH(jaar_zip[[#This Row],[Datum]])=1,MONTH(jaar_zip[[#This Row],[Datum]])=2,MONTH(jaar_zip[[#This Row],[Datum]])=11,MONTH(jaar_zip[[#This Row],[Datum]])=12),1.1,IF(OR(MONTH(jaar_zip[[#This Row],[Datum]])=3,MONTH(jaar_zip[[#This Row],[Datum]])=10),1,0.8))*jaar_zip[[#This Row],[graaddagen]],"")</f>
        <v>2.0799999999999996</v>
      </c>
      <c r="O2897" s="101">
        <f>IF(ISNUMBER(jaar_zip[[#This Row],[etmaaltemperatuur]]),IF(jaar_zip[[#This Row],[etmaaltemperatuur]]&gt;stookgrens,jaar_zip[[#This Row],[etmaaltemperatuur]]-stookgrens,0),"")</f>
        <v>0</v>
      </c>
    </row>
    <row r="2898" spans="1:15" x14ac:dyDescent="0.25">
      <c r="A2898">
        <v>270</v>
      </c>
      <c r="B2898">
        <v>20240605</v>
      </c>
      <c r="C2898">
        <v>5.0999999999999996</v>
      </c>
      <c r="D2898">
        <v>11.8</v>
      </c>
      <c r="E2898">
        <v>2426</v>
      </c>
      <c r="F2898">
        <v>1</v>
      </c>
      <c r="G2898">
        <v>1011.8</v>
      </c>
      <c r="H2898">
        <v>71</v>
      </c>
      <c r="I2898" s="101" t="s">
        <v>22</v>
      </c>
      <c r="J2898" s="1">
        <f>DATEVALUE(RIGHT(jaar_zip[[#This Row],[YYYYMMDD]],2)&amp;"-"&amp;MID(jaar_zip[[#This Row],[YYYYMMDD]],5,2)&amp;"-"&amp;LEFT(jaar_zip[[#This Row],[YYYYMMDD]],4))</f>
        <v>45448</v>
      </c>
      <c r="K2898" s="101" t="str">
        <f>IF(AND(VALUE(MONTH(jaar_zip[[#This Row],[Datum]]))=1,VALUE(WEEKNUM(jaar_zip[[#This Row],[Datum]],21))&gt;51),RIGHT(YEAR(jaar_zip[[#This Row],[Datum]])-1,2),RIGHT(YEAR(jaar_zip[[#This Row],[Datum]]),2))&amp;"-"&amp; TEXT(WEEKNUM(jaar_zip[[#This Row],[Datum]],21),"00")</f>
        <v>24-23</v>
      </c>
      <c r="L2898" s="101">
        <f>MONTH(jaar_zip[[#This Row],[Datum]])</f>
        <v>6</v>
      </c>
      <c r="M2898" s="101">
        <f>IF(ISNUMBER(jaar_zip[[#This Row],[etmaaltemperatuur]]),IF(jaar_zip[[#This Row],[etmaaltemperatuur]]&lt;stookgrens,stookgrens-jaar_zip[[#This Row],[etmaaltemperatuur]],0),"")</f>
        <v>6.1999999999999993</v>
      </c>
      <c r="N2898" s="101">
        <f>IF(ISNUMBER(jaar_zip[[#This Row],[graaddagen]]),IF(OR(MONTH(jaar_zip[[#This Row],[Datum]])=1,MONTH(jaar_zip[[#This Row],[Datum]])=2,MONTH(jaar_zip[[#This Row],[Datum]])=11,MONTH(jaar_zip[[#This Row],[Datum]])=12),1.1,IF(OR(MONTH(jaar_zip[[#This Row],[Datum]])=3,MONTH(jaar_zip[[#This Row],[Datum]])=10),1,0.8))*jaar_zip[[#This Row],[graaddagen]],"")</f>
        <v>4.96</v>
      </c>
      <c r="O2898" s="101">
        <f>IF(ISNUMBER(jaar_zip[[#This Row],[etmaaltemperatuur]]),IF(jaar_zip[[#This Row],[etmaaltemperatuur]]&gt;stookgrens,jaar_zip[[#This Row],[etmaaltemperatuur]]-stookgrens,0),"")</f>
        <v>0</v>
      </c>
    </row>
    <row r="2899" spans="1:15" x14ac:dyDescent="0.25">
      <c r="A2899">
        <v>270</v>
      </c>
      <c r="B2899">
        <v>20240606</v>
      </c>
      <c r="C2899">
        <v>3.7</v>
      </c>
      <c r="D2899">
        <v>12.3</v>
      </c>
      <c r="E2899">
        <v>2109</v>
      </c>
      <c r="F2899">
        <v>0</v>
      </c>
      <c r="G2899">
        <v>1016.6</v>
      </c>
      <c r="H2899">
        <v>75</v>
      </c>
      <c r="I2899" s="101" t="s">
        <v>22</v>
      </c>
      <c r="J2899" s="1">
        <f>DATEVALUE(RIGHT(jaar_zip[[#This Row],[YYYYMMDD]],2)&amp;"-"&amp;MID(jaar_zip[[#This Row],[YYYYMMDD]],5,2)&amp;"-"&amp;LEFT(jaar_zip[[#This Row],[YYYYMMDD]],4))</f>
        <v>45449</v>
      </c>
      <c r="K2899" s="101" t="str">
        <f>IF(AND(VALUE(MONTH(jaar_zip[[#This Row],[Datum]]))=1,VALUE(WEEKNUM(jaar_zip[[#This Row],[Datum]],21))&gt;51),RIGHT(YEAR(jaar_zip[[#This Row],[Datum]])-1,2),RIGHT(YEAR(jaar_zip[[#This Row],[Datum]]),2))&amp;"-"&amp; TEXT(WEEKNUM(jaar_zip[[#This Row],[Datum]],21),"00")</f>
        <v>24-23</v>
      </c>
      <c r="L2899" s="101">
        <f>MONTH(jaar_zip[[#This Row],[Datum]])</f>
        <v>6</v>
      </c>
      <c r="M2899" s="101">
        <f>IF(ISNUMBER(jaar_zip[[#This Row],[etmaaltemperatuur]]),IF(jaar_zip[[#This Row],[etmaaltemperatuur]]&lt;stookgrens,stookgrens-jaar_zip[[#This Row],[etmaaltemperatuur]],0),"")</f>
        <v>5.6999999999999993</v>
      </c>
      <c r="N2899" s="101">
        <f>IF(ISNUMBER(jaar_zip[[#This Row],[graaddagen]]),IF(OR(MONTH(jaar_zip[[#This Row],[Datum]])=1,MONTH(jaar_zip[[#This Row],[Datum]])=2,MONTH(jaar_zip[[#This Row],[Datum]])=11,MONTH(jaar_zip[[#This Row],[Datum]])=12),1.1,IF(OR(MONTH(jaar_zip[[#This Row],[Datum]])=3,MONTH(jaar_zip[[#This Row],[Datum]])=10),1,0.8))*jaar_zip[[#This Row],[graaddagen]],"")</f>
        <v>4.5599999999999996</v>
      </c>
      <c r="O2899" s="101">
        <f>IF(ISNUMBER(jaar_zip[[#This Row],[etmaaltemperatuur]]),IF(jaar_zip[[#This Row],[etmaaltemperatuur]]&gt;stookgrens,jaar_zip[[#This Row],[etmaaltemperatuur]]-stookgrens,0),"")</f>
        <v>0</v>
      </c>
    </row>
    <row r="2900" spans="1:15" x14ac:dyDescent="0.25">
      <c r="A2900">
        <v>270</v>
      </c>
      <c r="B2900">
        <v>20240607</v>
      </c>
      <c r="C2900">
        <v>4</v>
      </c>
      <c r="D2900">
        <v>13.5</v>
      </c>
      <c r="E2900">
        <v>2203</v>
      </c>
      <c r="F2900">
        <v>5.7</v>
      </c>
      <c r="G2900">
        <v>1016.8</v>
      </c>
      <c r="H2900">
        <v>72</v>
      </c>
      <c r="I2900" s="101" t="s">
        <v>22</v>
      </c>
      <c r="J2900" s="1">
        <f>DATEVALUE(RIGHT(jaar_zip[[#This Row],[YYYYMMDD]],2)&amp;"-"&amp;MID(jaar_zip[[#This Row],[YYYYMMDD]],5,2)&amp;"-"&amp;LEFT(jaar_zip[[#This Row],[YYYYMMDD]],4))</f>
        <v>45450</v>
      </c>
      <c r="K2900" s="101" t="str">
        <f>IF(AND(VALUE(MONTH(jaar_zip[[#This Row],[Datum]]))=1,VALUE(WEEKNUM(jaar_zip[[#This Row],[Datum]],21))&gt;51),RIGHT(YEAR(jaar_zip[[#This Row],[Datum]])-1,2),RIGHT(YEAR(jaar_zip[[#This Row],[Datum]]),2))&amp;"-"&amp; TEXT(WEEKNUM(jaar_zip[[#This Row],[Datum]],21),"00")</f>
        <v>24-23</v>
      </c>
      <c r="L2900" s="101">
        <f>MONTH(jaar_zip[[#This Row],[Datum]])</f>
        <v>6</v>
      </c>
      <c r="M2900" s="101">
        <f>IF(ISNUMBER(jaar_zip[[#This Row],[etmaaltemperatuur]]),IF(jaar_zip[[#This Row],[etmaaltemperatuur]]&lt;stookgrens,stookgrens-jaar_zip[[#This Row],[etmaaltemperatuur]],0),"")</f>
        <v>4.5</v>
      </c>
      <c r="N2900" s="101">
        <f>IF(ISNUMBER(jaar_zip[[#This Row],[graaddagen]]),IF(OR(MONTH(jaar_zip[[#This Row],[Datum]])=1,MONTH(jaar_zip[[#This Row],[Datum]])=2,MONTH(jaar_zip[[#This Row],[Datum]])=11,MONTH(jaar_zip[[#This Row],[Datum]])=12),1.1,IF(OR(MONTH(jaar_zip[[#This Row],[Datum]])=3,MONTH(jaar_zip[[#This Row],[Datum]])=10),1,0.8))*jaar_zip[[#This Row],[graaddagen]],"")</f>
        <v>3.6</v>
      </c>
      <c r="O2900" s="101">
        <f>IF(ISNUMBER(jaar_zip[[#This Row],[etmaaltemperatuur]]),IF(jaar_zip[[#This Row],[etmaaltemperatuur]]&gt;stookgrens,jaar_zip[[#This Row],[etmaaltemperatuur]]-stookgrens,0),"")</f>
        <v>0</v>
      </c>
    </row>
    <row r="2901" spans="1:15" x14ac:dyDescent="0.25">
      <c r="A2901">
        <v>270</v>
      </c>
      <c r="B2901">
        <v>20240608</v>
      </c>
      <c r="C2901">
        <v>4.9000000000000004</v>
      </c>
      <c r="D2901">
        <v>12.8</v>
      </c>
      <c r="E2901">
        <v>1413</v>
      </c>
      <c r="F2901">
        <v>0.7</v>
      </c>
      <c r="G2901">
        <v>1010.9</v>
      </c>
      <c r="H2901">
        <v>81</v>
      </c>
      <c r="I2901" s="101" t="s">
        <v>22</v>
      </c>
      <c r="J2901" s="1">
        <f>DATEVALUE(RIGHT(jaar_zip[[#This Row],[YYYYMMDD]],2)&amp;"-"&amp;MID(jaar_zip[[#This Row],[YYYYMMDD]],5,2)&amp;"-"&amp;LEFT(jaar_zip[[#This Row],[YYYYMMDD]],4))</f>
        <v>45451</v>
      </c>
      <c r="K2901" s="101" t="str">
        <f>IF(AND(VALUE(MONTH(jaar_zip[[#This Row],[Datum]]))=1,VALUE(WEEKNUM(jaar_zip[[#This Row],[Datum]],21))&gt;51),RIGHT(YEAR(jaar_zip[[#This Row],[Datum]])-1,2),RIGHT(YEAR(jaar_zip[[#This Row],[Datum]]),2))&amp;"-"&amp; TEXT(WEEKNUM(jaar_zip[[#This Row],[Datum]],21),"00")</f>
        <v>24-23</v>
      </c>
      <c r="L2901" s="101">
        <f>MONTH(jaar_zip[[#This Row],[Datum]])</f>
        <v>6</v>
      </c>
      <c r="M2901" s="101">
        <f>IF(ISNUMBER(jaar_zip[[#This Row],[etmaaltemperatuur]]),IF(jaar_zip[[#This Row],[etmaaltemperatuur]]&lt;stookgrens,stookgrens-jaar_zip[[#This Row],[etmaaltemperatuur]],0),"")</f>
        <v>5.1999999999999993</v>
      </c>
      <c r="N2901" s="101">
        <f>IF(ISNUMBER(jaar_zip[[#This Row],[graaddagen]]),IF(OR(MONTH(jaar_zip[[#This Row],[Datum]])=1,MONTH(jaar_zip[[#This Row],[Datum]])=2,MONTH(jaar_zip[[#This Row],[Datum]])=11,MONTH(jaar_zip[[#This Row],[Datum]])=12),1.1,IF(OR(MONTH(jaar_zip[[#This Row],[Datum]])=3,MONTH(jaar_zip[[#This Row],[Datum]])=10),1,0.8))*jaar_zip[[#This Row],[graaddagen]],"")</f>
        <v>4.1599999999999993</v>
      </c>
      <c r="O2901" s="101">
        <f>IF(ISNUMBER(jaar_zip[[#This Row],[etmaaltemperatuur]]),IF(jaar_zip[[#This Row],[etmaaltemperatuur]]&gt;stookgrens,jaar_zip[[#This Row],[etmaaltemperatuur]]-stookgrens,0),"")</f>
        <v>0</v>
      </c>
    </row>
    <row r="2902" spans="1:15" x14ac:dyDescent="0.25">
      <c r="A2902">
        <v>270</v>
      </c>
      <c r="B2902">
        <v>20240609</v>
      </c>
      <c r="C2902">
        <v>5.6</v>
      </c>
      <c r="D2902">
        <v>12.2</v>
      </c>
      <c r="E2902">
        <v>1665</v>
      </c>
      <c r="F2902">
        <v>-0.1</v>
      </c>
      <c r="G2902">
        <v>1008.8</v>
      </c>
      <c r="H2902">
        <v>74</v>
      </c>
      <c r="I2902" s="101" t="s">
        <v>22</v>
      </c>
      <c r="J2902" s="1">
        <f>DATEVALUE(RIGHT(jaar_zip[[#This Row],[YYYYMMDD]],2)&amp;"-"&amp;MID(jaar_zip[[#This Row],[YYYYMMDD]],5,2)&amp;"-"&amp;LEFT(jaar_zip[[#This Row],[YYYYMMDD]],4))</f>
        <v>45452</v>
      </c>
      <c r="K2902" s="101" t="str">
        <f>IF(AND(VALUE(MONTH(jaar_zip[[#This Row],[Datum]]))=1,VALUE(WEEKNUM(jaar_zip[[#This Row],[Datum]],21))&gt;51),RIGHT(YEAR(jaar_zip[[#This Row],[Datum]])-1,2),RIGHT(YEAR(jaar_zip[[#This Row],[Datum]]),2))&amp;"-"&amp; TEXT(WEEKNUM(jaar_zip[[#This Row],[Datum]],21),"00")</f>
        <v>24-23</v>
      </c>
      <c r="L2902" s="101">
        <f>MONTH(jaar_zip[[#This Row],[Datum]])</f>
        <v>6</v>
      </c>
      <c r="M2902" s="101">
        <f>IF(ISNUMBER(jaar_zip[[#This Row],[etmaaltemperatuur]]),IF(jaar_zip[[#This Row],[etmaaltemperatuur]]&lt;stookgrens,stookgrens-jaar_zip[[#This Row],[etmaaltemperatuur]],0),"")</f>
        <v>5.8000000000000007</v>
      </c>
      <c r="N2902" s="101">
        <f>IF(ISNUMBER(jaar_zip[[#This Row],[graaddagen]]),IF(OR(MONTH(jaar_zip[[#This Row],[Datum]])=1,MONTH(jaar_zip[[#This Row],[Datum]])=2,MONTH(jaar_zip[[#This Row],[Datum]])=11,MONTH(jaar_zip[[#This Row],[Datum]])=12),1.1,IF(OR(MONTH(jaar_zip[[#This Row],[Datum]])=3,MONTH(jaar_zip[[#This Row],[Datum]])=10),1,0.8))*jaar_zip[[#This Row],[graaddagen]],"")</f>
        <v>4.6400000000000006</v>
      </c>
      <c r="O2902" s="101">
        <f>IF(ISNUMBER(jaar_zip[[#This Row],[etmaaltemperatuur]]),IF(jaar_zip[[#This Row],[etmaaltemperatuur]]&gt;stookgrens,jaar_zip[[#This Row],[etmaaltemperatuur]]-stookgrens,0),"")</f>
        <v>0</v>
      </c>
    </row>
    <row r="2903" spans="1:15" x14ac:dyDescent="0.25">
      <c r="A2903">
        <v>270</v>
      </c>
      <c r="B2903">
        <v>20240610</v>
      </c>
      <c r="C2903">
        <v>5</v>
      </c>
      <c r="D2903">
        <v>10.5</v>
      </c>
      <c r="E2903">
        <v>540</v>
      </c>
      <c r="F2903">
        <v>32.6</v>
      </c>
      <c r="G2903">
        <v>1005.4</v>
      </c>
      <c r="H2903">
        <v>87</v>
      </c>
      <c r="I2903" s="101" t="s">
        <v>22</v>
      </c>
      <c r="J2903" s="1">
        <f>DATEVALUE(RIGHT(jaar_zip[[#This Row],[YYYYMMDD]],2)&amp;"-"&amp;MID(jaar_zip[[#This Row],[YYYYMMDD]],5,2)&amp;"-"&amp;LEFT(jaar_zip[[#This Row],[YYYYMMDD]],4))</f>
        <v>45453</v>
      </c>
      <c r="K2903" s="101" t="str">
        <f>IF(AND(VALUE(MONTH(jaar_zip[[#This Row],[Datum]]))=1,VALUE(WEEKNUM(jaar_zip[[#This Row],[Datum]],21))&gt;51),RIGHT(YEAR(jaar_zip[[#This Row],[Datum]])-1,2),RIGHT(YEAR(jaar_zip[[#This Row],[Datum]]),2))&amp;"-"&amp; TEXT(WEEKNUM(jaar_zip[[#This Row],[Datum]],21),"00")</f>
        <v>24-24</v>
      </c>
      <c r="L2903" s="101">
        <f>MONTH(jaar_zip[[#This Row],[Datum]])</f>
        <v>6</v>
      </c>
      <c r="M2903" s="101">
        <f>IF(ISNUMBER(jaar_zip[[#This Row],[etmaaltemperatuur]]),IF(jaar_zip[[#This Row],[etmaaltemperatuur]]&lt;stookgrens,stookgrens-jaar_zip[[#This Row],[etmaaltemperatuur]],0),"")</f>
        <v>7.5</v>
      </c>
      <c r="N2903" s="101">
        <f>IF(ISNUMBER(jaar_zip[[#This Row],[graaddagen]]),IF(OR(MONTH(jaar_zip[[#This Row],[Datum]])=1,MONTH(jaar_zip[[#This Row],[Datum]])=2,MONTH(jaar_zip[[#This Row],[Datum]])=11,MONTH(jaar_zip[[#This Row],[Datum]])=12),1.1,IF(OR(MONTH(jaar_zip[[#This Row],[Datum]])=3,MONTH(jaar_zip[[#This Row],[Datum]])=10),1,0.8))*jaar_zip[[#This Row],[graaddagen]],"")</f>
        <v>6</v>
      </c>
      <c r="O2903" s="101">
        <f>IF(ISNUMBER(jaar_zip[[#This Row],[etmaaltemperatuur]]),IF(jaar_zip[[#This Row],[etmaaltemperatuur]]&gt;stookgrens,jaar_zip[[#This Row],[etmaaltemperatuur]]-stookgrens,0),"")</f>
        <v>0</v>
      </c>
    </row>
    <row r="2904" spans="1:15" x14ac:dyDescent="0.25">
      <c r="A2904">
        <v>270</v>
      </c>
      <c r="B2904">
        <v>20240611</v>
      </c>
      <c r="C2904">
        <v>5.5</v>
      </c>
      <c r="D2904">
        <v>12</v>
      </c>
      <c r="E2904">
        <v>2104</v>
      </c>
      <c r="F2904">
        <v>1.7</v>
      </c>
      <c r="G2904">
        <v>1013.4</v>
      </c>
      <c r="H2904">
        <v>78</v>
      </c>
      <c r="I2904" s="101" t="s">
        <v>22</v>
      </c>
      <c r="J2904" s="1">
        <f>DATEVALUE(RIGHT(jaar_zip[[#This Row],[YYYYMMDD]],2)&amp;"-"&amp;MID(jaar_zip[[#This Row],[YYYYMMDD]],5,2)&amp;"-"&amp;LEFT(jaar_zip[[#This Row],[YYYYMMDD]],4))</f>
        <v>45454</v>
      </c>
      <c r="K2904" s="101" t="str">
        <f>IF(AND(VALUE(MONTH(jaar_zip[[#This Row],[Datum]]))=1,VALUE(WEEKNUM(jaar_zip[[#This Row],[Datum]],21))&gt;51),RIGHT(YEAR(jaar_zip[[#This Row],[Datum]])-1,2),RIGHT(YEAR(jaar_zip[[#This Row],[Datum]]),2))&amp;"-"&amp; TEXT(WEEKNUM(jaar_zip[[#This Row],[Datum]],21),"00")</f>
        <v>24-24</v>
      </c>
      <c r="L2904" s="101">
        <f>MONTH(jaar_zip[[#This Row],[Datum]])</f>
        <v>6</v>
      </c>
      <c r="M2904" s="101">
        <f>IF(ISNUMBER(jaar_zip[[#This Row],[etmaaltemperatuur]]),IF(jaar_zip[[#This Row],[etmaaltemperatuur]]&lt;stookgrens,stookgrens-jaar_zip[[#This Row],[etmaaltemperatuur]],0),"")</f>
        <v>6</v>
      </c>
      <c r="N2904" s="101">
        <f>IF(ISNUMBER(jaar_zip[[#This Row],[graaddagen]]),IF(OR(MONTH(jaar_zip[[#This Row],[Datum]])=1,MONTH(jaar_zip[[#This Row],[Datum]])=2,MONTH(jaar_zip[[#This Row],[Datum]])=11,MONTH(jaar_zip[[#This Row],[Datum]])=12),1.1,IF(OR(MONTH(jaar_zip[[#This Row],[Datum]])=3,MONTH(jaar_zip[[#This Row],[Datum]])=10),1,0.8))*jaar_zip[[#This Row],[graaddagen]],"")</f>
        <v>4.8000000000000007</v>
      </c>
      <c r="O2904" s="101">
        <f>IF(ISNUMBER(jaar_zip[[#This Row],[etmaaltemperatuur]]),IF(jaar_zip[[#This Row],[etmaaltemperatuur]]&gt;stookgrens,jaar_zip[[#This Row],[etmaaltemperatuur]]-stookgrens,0),"")</f>
        <v>0</v>
      </c>
    </row>
    <row r="2905" spans="1:15" x14ac:dyDescent="0.25">
      <c r="A2905">
        <v>270</v>
      </c>
      <c r="B2905">
        <v>20240612</v>
      </c>
      <c r="C2905">
        <v>4.4000000000000004</v>
      </c>
      <c r="D2905">
        <v>10.8</v>
      </c>
      <c r="E2905">
        <v>1886</v>
      </c>
      <c r="F2905">
        <v>1.8</v>
      </c>
      <c r="G2905">
        <v>1018</v>
      </c>
      <c r="H2905">
        <v>79</v>
      </c>
      <c r="I2905" s="101" t="s">
        <v>22</v>
      </c>
      <c r="J2905" s="1">
        <f>DATEVALUE(RIGHT(jaar_zip[[#This Row],[YYYYMMDD]],2)&amp;"-"&amp;MID(jaar_zip[[#This Row],[YYYYMMDD]],5,2)&amp;"-"&amp;LEFT(jaar_zip[[#This Row],[YYYYMMDD]],4))</f>
        <v>45455</v>
      </c>
      <c r="K2905" s="101" t="str">
        <f>IF(AND(VALUE(MONTH(jaar_zip[[#This Row],[Datum]]))=1,VALUE(WEEKNUM(jaar_zip[[#This Row],[Datum]],21))&gt;51),RIGHT(YEAR(jaar_zip[[#This Row],[Datum]])-1,2),RIGHT(YEAR(jaar_zip[[#This Row],[Datum]]),2))&amp;"-"&amp; TEXT(WEEKNUM(jaar_zip[[#This Row],[Datum]],21),"00")</f>
        <v>24-24</v>
      </c>
      <c r="L2905" s="101">
        <f>MONTH(jaar_zip[[#This Row],[Datum]])</f>
        <v>6</v>
      </c>
      <c r="M2905" s="101">
        <f>IF(ISNUMBER(jaar_zip[[#This Row],[etmaaltemperatuur]]),IF(jaar_zip[[#This Row],[etmaaltemperatuur]]&lt;stookgrens,stookgrens-jaar_zip[[#This Row],[etmaaltemperatuur]],0),"")</f>
        <v>7.1999999999999993</v>
      </c>
      <c r="N2905" s="101">
        <f>IF(ISNUMBER(jaar_zip[[#This Row],[graaddagen]]),IF(OR(MONTH(jaar_zip[[#This Row],[Datum]])=1,MONTH(jaar_zip[[#This Row],[Datum]])=2,MONTH(jaar_zip[[#This Row],[Datum]])=11,MONTH(jaar_zip[[#This Row],[Datum]])=12),1.1,IF(OR(MONTH(jaar_zip[[#This Row],[Datum]])=3,MONTH(jaar_zip[[#This Row],[Datum]])=10),1,0.8))*jaar_zip[[#This Row],[graaddagen]],"")</f>
        <v>5.76</v>
      </c>
      <c r="O2905" s="101">
        <f>IF(ISNUMBER(jaar_zip[[#This Row],[etmaaltemperatuur]]),IF(jaar_zip[[#This Row],[etmaaltemperatuur]]&gt;stookgrens,jaar_zip[[#This Row],[etmaaltemperatuur]]-stookgrens,0),"")</f>
        <v>0</v>
      </c>
    </row>
    <row r="2906" spans="1:15" x14ac:dyDescent="0.25">
      <c r="A2906">
        <v>270</v>
      </c>
      <c r="B2906">
        <v>20240613</v>
      </c>
      <c r="C2906">
        <v>2.6</v>
      </c>
      <c r="D2906">
        <v>12.7</v>
      </c>
      <c r="E2906">
        <v>1213</v>
      </c>
      <c r="F2906">
        <v>0.8</v>
      </c>
      <c r="G2906">
        <v>1014.6</v>
      </c>
      <c r="H2906">
        <v>81</v>
      </c>
      <c r="I2906" s="101" t="s">
        <v>22</v>
      </c>
      <c r="J2906" s="1">
        <f>DATEVALUE(RIGHT(jaar_zip[[#This Row],[YYYYMMDD]],2)&amp;"-"&amp;MID(jaar_zip[[#This Row],[YYYYMMDD]],5,2)&amp;"-"&amp;LEFT(jaar_zip[[#This Row],[YYYYMMDD]],4))</f>
        <v>45456</v>
      </c>
      <c r="K2906" s="101" t="str">
        <f>IF(AND(VALUE(MONTH(jaar_zip[[#This Row],[Datum]]))=1,VALUE(WEEKNUM(jaar_zip[[#This Row],[Datum]],21))&gt;51),RIGHT(YEAR(jaar_zip[[#This Row],[Datum]])-1,2),RIGHT(YEAR(jaar_zip[[#This Row],[Datum]]),2))&amp;"-"&amp; TEXT(WEEKNUM(jaar_zip[[#This Row],[Datum]],21),"00")</f>
        <v>24-24</v>
      </c>
      <c r="L2906" s="101">
        <f>MONTH(jaar_zip[[#This Row],[Datum]])</f>
        <v>6</v>
      </c>
      <c r="M2906" s="101">
        <f>IF(ISNUMBER(jaar_zip[[#This Row],[etmaaltemperatuur]]),IF(jaar_zip[[#This Row],[etmaaltemperatuur]]&lt;stookgrens,stookgrens-jaar_zip[[#This Row],[etmaaltemperatuur]],0),"")</f>
        <v>5.3000000000000007</v>
      </c>
      <c r="N2906" s="101">
        <f>IF(ISNUMBER(jaar_zip[[#This Row],[graaddagen]]),IF(OR(MONTH(jaar_zip[[#This Row],[Datum]])=1,MONTH(jaar_zip[[#This Row],[Datum]])=2,MONTH(jaar_zip[[#This Row],[Datum]])=11,MONTH(jaar_zip[[#This Row],[Datum]])=12),1.1,IF(OR(MONTH(jaar_zip[[#This Row],[Datum]])=3,MONTH(jaar_zip[[#This Row],[Datum]])=10),1,0.8))*jaar_zip[[#This Row],[graaddagen]],"")</f>
        <v>4.2400000000000011</v>
      </c>
      <c r="O2906" s="101">
        <f>IF(ISNUMBER(jaar_zip[[#This Row],[etmaaltemperatuur]]),IF(jaar_zip[[#This Row],[etmaaltemperatuur]]&gt;stookgrens,jaar_zip[[#This Row],[etmaaltemperatuur]]-stookgrens,0),"")</f>
        <v>0</v>
      </c>
    </row>
    <row r="2907" spans="1:15" x14ac:dyDescent="0.25">
      <c r="A2907">
        <v>270</v>
      </c>
      <c r="B2907">
        <v>20240614</v>
      </c>
      <c r="C2907">
        <v>4.8</v>
      </c>
      <c r="D2907">
        <v>15</v>
      </c>
      <c r="E2907">
        <v>1250</v>
      </c>
      <c r="F2907">
        <v>1.2</v>
      </c>
      <c r="G2907">
        <v>1005</v>
      </c>
      <c r="H2907">
        <v>81</v>
      </c>
      <c r="I2907" s="101" t="s">
        <v>22</v>
      </c>
      <c r="J2907" s="1">
        <f>DATEVALUE(RIGHT(jaar_zip[[#This Row],[YYYYMMDD]],2)&amp;"-"&amp;MID(jaar_zip[[#This Row],[YYYYMMDD]],5,2)&amp;"-"&amp;LEFT(jaar_zip[[#This Row],[YYYYMMDD]],4))</f>
        <v>45457</v>
      </c>
      <c r="K2907" s="101" t="str">
        <f>IF(AND(VALUE(MONTH(jaar_zip[[#This Row],[Datum]]))=1,VALUE(WEEKNUM(jaar_zip[[#This Row],[Datum]],21))&gt;51),RIGHT(YEAR(jaar_zip[[#This Row],[Datum]])-1,2),RIGHT(YEAR(jaar_zip[[#This Row],[Datum]]),2))&amp;"-"&amp; TEXT(WEEKNUM(jaar_zip[[#This Row],[Datum]],21),"00")</f>
        <v>24-24</v>
      </c>
      <c r="L2907" s="101">
        <f>MONTH(jaar_zip[[#This Row],[Datum]])</f>
        <v>6</v>
      </c>
      <c r="M2907" s="101">
        <f>IF(ISNUMBER(jaar_zip[[#This Row],[etmaaltemperatuur]]),IF(jaar_zip[[#This Row],[etmaaltemperatuur]]&lt;stookgrens,stookgrens-jaar_zip[[#This Row],[etmaaltemperatuur]],0),"")</f>
        <v>3</v>
      </c>
      <c r="N2907" s="101">
        <f>IF(ISNUMBER(jaar_zip[[#This Row],[graaddagen]]),IF(OR(MONTH(jaar_zip[[#This Row],[Datum]])=1,MONTH(jaar_zip[[#This Row],[Datum]])=2,MONTH(jaar_zip[[#This Row],[Datum]])=11,MONTH(jaar_zip[[#This Row],[Datum]])=12),1.1,IF(OR(MONTH(jaar_zip[[#This Row],[Datum]])=3,MONTH(jaar_zip[[#This Row],[Datum]])=10),1,0.8))*jaar_zip[[#This Row],[graaddagen]],"")</f>
        <v>2.4000000000000004</v>
      </c>
      <c r="O2907" s="101">
        <f>IF(ISNUMBER(jaar_zip[[#This Row],[etmaaltemperatuur]]),IF(jaar_zip[[#This Row],[etmaaltemperatuur]]&gt;stookgrens,jaar_zip[[#This Row],[etmaaltemperatuur]]-stookgrens,0),"")</f>
        <v>0</v>
      </c>
    </row>
    <row r="2908" spans="1:15" x14ac:dyDescent="0.25">
      <c r="A2908">
        <v>270</v>
      </c>
      <c r="B2908">
        <v>20240615</v>
      </c>
      <c r="C2908">
        <v>5.8</v>
      </c>
      <c r="D2908">
        <v>13.7</v>
      </c>
      <c r="E2908">
        <v>1335</v>
      </c>
      <c r="F2908">
        <v>23.4</v>
      </c>
      <c r="G2908">
        <v>1000.9</v>
      </c>
      <c r="H2908">
        <v>87</v>
      </c>
      <c r="I2908" s="101" t="s">
        <v>22</v>
      </c>
      <c r="J2908" s="1">
        <f>DATEVALUE(RIGHT(jaar_zip[[#This Row],[YYYYMMDD]],2)&amp;"-"&amp;MID(jaar_zip[[#This Row],[YYYYMMDD]],5,2)&amp;"-"&amp;LEFT(jaar_zip[[#This Row],[YYYYMMDD]],4))</f>
        <v>45458</v>
      </c>
      <c r="K2908" s="101" t="str">
        <f>IF(AND(VALUE(MONTH(jaar_zip[[#This Row],[Datum]]))=1,VALUE(WEEKNUM(jaar_zip[[#This Row],[Datum]],21))&gt;51),RIGHT(YEAR(jaar_zip[[#This Row],[Datum]])-1,2),RIGHT(YEAR(jaar_zip[[#This Row],[Datum]]),2))&amp;"-"&amp; TEXT(WEEKNUM(jaar_zip[[#This Row],[Datum]],21),"00")</f>
        <v>24-24</v>
      </c>
      <c r="L2908" s="101">
        <f>MONTH(jaar_zip[[#This Row],[Datum]])</f>
        <v>6</v>
      </c>
      <c r="M2908" s="101">
        <f>IF(ISNUMBER(jaar_zip[[#This Row],[etmaaltemperatuur]]),IF(jaar_zip[[#This Row],[etmaaltemperatuur]]&lt;stookgrens,stookgrens-jaar_zip[[#This Row],[etmaaltemperatuur]],0),"")</f>
        <v>4.3000000000000007</v>
      </c>
      <c r="N2908" s="101">
        <f>IF(ISNUMBER(jaar_zip[[#This Row],[graaddagen]]),IF(OR(MONTH(jaar_zip[[#This Row],[Datum]])=1,MONTH(jaar_zip[[#This Row],[Datum]])=2,MONTH(jaar_zip[[#This Row],[Datum]])=11,MONTH(jaar_zip[[#This Row],[Datum]])=12),1.1,IF(OR(MONTH(jaar_zip[[#This Row],[Datum]])=3,MONTH(jaar_zip[[#This Row],[Datum]])=10),1,0.8))*jaar_zip[[#This Row],[graaddagen]],"")</f>
        <v>3.4400000000000008</v>
      </c>
      <c r="O2908" s="101">
        <f>IF(ISNUMBER(jaar_zip[[#This Row],[etmaaltemperatuur]]),IF(jaar_zip[[#This Row],[etmaaltemperatuur]]&gt;stookgrens,jaar_zip[[#This Row],[etmaaltemperatuur]]-stookgrens,0),"")</f>
        <v>0</v>
      </c>
    </row>
    <row r="2909" spans="1:15" x14ac:dyDescent="0.25">
      <c r="A2909">
        <v>270</v>
      </c>
      <c r="B2909">
        <v>20240616</v>
      </c>
      <c r="C2909">
        <v>5.2</v>
      </c>
      <c r="D2909">
        <v>14.3</v>
      </c>
      <c r="E2909">
        <v>1796</v>
      </c>
      <c r="F2909">
        <v>4.3</v>
      </c>
      <c r="G2909">
        <v>1004.6</v>
      </c>
      <c r="H2909">
        <v>83</v>
      </c>
      <c r="I2909" s="101" t="s">
        <v>22</v>
      </c>
      <c r="J2909" s="1">
        <f>DATEVALUE(RIGHT(jaar_zip[[#This Row],[YYYYMMDD]],2)&amp;"-"&amp;MID(jaar_zip[[#This Row],[YYYYMMDD]],5,2)&amp;"-"&amp;LEFT(jaar_zip[[#This Row],[YYYYMMDD]],4))</f>
        <v>45459</v>
      </c>
      <c r="K2909" s="101" t="str">
        <f>IF(AND(VALUE(MONTH(jaar_zip[[#This Row],[Datum]]))=1,VALUE(WEEKNUM(jaar_zip[[#This Row],[Datum]],21))&gt;51),RIGHT(YEAR(jaar_zip[[#This Row],[Datum]])-1,2),RIGHT(YEAR(jaar_zip[[#This Row],[Datum]]),2))&amp;"-"&amp; TEXT(WEEKNUM(jaar_zip[[#This Row],[Datum]],21),"00")</f>
        <v>24-24</v>
      </c>
      <c r="L2909" s="101">
        <f>MONTH(jaar_zip[[#This Row],[Datum]])</f>
        <v>6</v>
      </c>
      <c r="M2909" s="101">
        <f>IF(ISNUMBER(jaar_zip[[#This Row],[etmaaltemperatuur]]),IF(jaar_zip[[#This Row],[etmaaltemperatuur]]&lt;stookgrens,stookgrens-jaar_zip[[#This Row],[etmaaltemperatuur]],0),"")</f>
        <v>3.6999999999999993</v>
      </c>
      <c r="N2909" s="101">
        <f>IF(ISNUMBER(jaar_zip[[#This Row],[graaddagen]]),IF(OR(MONTH(jaar_zip[[#This Row],[Datum]])=1,MONTH(jaar_zip[[#This Row],[Datum]])=2,MONTH(jaar_zip[[#This Row],[Datum]])=11,MONTH(jaar_zip[[#This Row],[Datum]])=12),1.1,IF(OR(MONTH(jaar_zip[[#This Row],[Datum]])=3,MONTH(jaar_zip[[#This Row],[Datum]])=10),1,0.8))*jaar_zip[[#This Row],[graaddagen]],"")</f>
        <v>2.9599999999999995</v>
      </c>
      <c r="O2909" s="101">
        <f>IF(ISNUMBER(jaar_zip[[#This Row],[etmaaltemperatuur]]),IF(jaar_zip[[#This Row],[etmaaltemperatuur]]&gt;stookgrens,jaar_zip[[#This Row],[etmaaltemperatuur]]-stookgrens,0),"")</f>
        <v>0</v>
      </c>
    </row>
    <row r="2910" spans="1:15" x14ac:dyDescent="0.25">
      <c r="A2910">
        <v>270</v>
      </c>
      <c r="B2910">
        <v>20240617</v>
      </c>
      <c r="C2910">
        <v>4.5</v>
      </c>
      <c r="D2910">
        <v>15.3</v>
      </c>
      <c r="E2910">
        <v>2684</v>
      </c>
      <c r="F2910">
        <v>0</v>
      </c>
      <c r="G2910">
        <v>1010.8</v>
      </c>
      <c r="H2910">
        <v>77</v>
      </c>
      <c r="I2910" s="101" t="s">
        <v>22</v>
      </c>
      <c r="J2910" s="1">
        <f>DATEVALUE(RIGHT(jaar_zip[[#This Row],[YYYYMMDD]],2)&amp;"-"&amp;MID(jaar_zip[[#This Row],[YYYYMMDD]],5,2)&amp;"-"&amp;LEFT(jaar_zip[[#This Row],[YYYYMMDD]],4))</f>
        <v>45460</v>
      </c>
      <c r="K2910" s="101" t="str">
        <f>IF(AND(VALUE(MONTH(jaar_zip[[#This Row],[Datum]]))=1,VALUE(WEEKNUM(jaar_zip[[#This Row],[Datum]],21))&gt;51),RIGHT(YEAR(jaar_zip[[#This Row],[Datum]])-1,2),RIGHT(YEAR(jaar_zip[[#This Row],[Datum]]),2))&amp;"-"&amp; TEXT(WEEKNUM(jaar_zip[[#This Row],[Datum]],21),"00")</f>
        <v>24-25</v>
      </c>
      <c r="L2910" s="101">
        <f>MONTH(jaar_zip[[#This Row],[Datum]])</f>
        <v>6</v>
      </c>
      <c r="M2910" s="101">
        <f>IF(ISNUMBER(jaar_zip[[#This Row],[etmaaltemperatuur]]),IF(jaar_zip[[#This Row],[etmaaltemperatuur]]&lt;stookgrens,stookgrens-jaar_zip[[#This Row],[etmaaltemperatuur]],0),"")</f>
        <v>2.6999999999999993</v>
      </c>
      <c r="N2910" s="101">
        <f>IF(ISNUMBER(jaar_zip[[#This Row],[graaddagen]]),IF(OR(MONTH(jaar_zip[[#This Row],[Datum]])=1,MONTH(jaar_zip[[#This Row],[Datum]])=2,MONTH(jaar_zip[[#This Row],[Datum]])=11,MONTH(jaar_zip[[#This Row],[Datum]])=12),1.1,IF(OR(MONTH(jaar_zip[[#This Row],[Datum]])=3,MONTH(jaar_zip[[#This Row],[Datum]])=10),1,0.8))*jaar_zip[[#This Row],[graaddagen]],"")</f>
        <v>2.1599999999999997</v>
      </c>
      <c r="O2910" s="101">
        <f>IF(ISNUMBER(jaar_zip[[#This Row],[etmaaltemperatuur]]),IF(jaar_zip[[#This Row],[etmaaltemperatuur]]&gt;stookgrens,jaar_zip[[#This Row],[etmaaltemperatuur]]-stookgrens,0),"")</f>
        <v>0</v>
      </c>
    </row>
    <row r="2911" spans="1:15" x14ac:dyDescent="0.25">
      <c r="A2911">
        <v>270</v>
      </c>
      <c r="B2911">
        <v>20240618</v>
      </c>
      <c r="C2911">
        <v>2.7</v>
      </c>
      <c r="D2911">
        <v>15.5</v>
      </c>
      <c r="E2911">
        <v>1762</v>
      </c>
      <c r="F2911">
        <v>0</v>
      </c>
      <c r="G2911">
        <v>1014.4</v>
      </c>
      <c r="H2911">
        <v>82</v>
      </c>
      <c r="I2911" s="101" t="s">
        <v>22</v>
      </c>
      <c r="J2911" s="1">
        <f>DATEVALUE(RIGHT(jaar_zip[[#This Row],[YYYYMMDD]],2)&amp;"-"&amp;MID(jaar_zip[[#This Row],[YYYYMMDD]],5,2)&amp;"-"&amp;LEFT(jaar_zip[[#This Row],[YYYYMMDD]],4))</f>
        <v>45461</v>
      </c>
      <c r="K2911" s="101" t="str">
        <f>IF(AND(VALUE(MONTH(jaar_zip[[#This Row],[Datum]]))=1,VALUE(WEEKNUM(jaar_zip[[#This Row],[Datum]],21))&gt;51),RIGHT(YEAR(jaar_zip[[#This Row],[Datum]])-1,2),RIGHT(YEAR(jaar_zip[[#This Row],[Datum]]),2))&amp;"-"&amp; TEXT(WEEKNUM(jaar_zip[[#This Row],[Datum]],21),"00")</f>
        <v>24-25</v>
      </c>
      <c r="L2911" s="101">
        <f>MONTH(jaar_zip[[#This Row],[Datum]])</f>
        <v>6</v>
      </c>
      <c r="M2911" s="101">
        <f>IF(ISNUMBER(jaar_zip[[#This Row],[etmaaltemperatuur]]),IF(jaar_zip[[#This Row],[etmaaltemperatuur]]&lt;stookgrens,stookgrens-jaar_zip[[#This Row],[etmaaltemperatuur]],0),"")</f>
        <v>2.5</v>
      </c>
      <c r="N2911" s="101">
        <f>IF(ISNUMBER(jaar_zip[[#This Row],[graaddagen]]),IF(OR(MONTH(jaar_zip[[#This Row],[Datum]])=1,MONTH(jaar_zip[[#This Row],[Datum]])=2,MONTH(jaar_zip[[#This Row],[Datum]])=11,MONTH(jaar_zip[[#This Row],[Datum]])=12),1.1,IF(OR(MONTH(jaar_zip[[#This Row],[Datum]])=3,MONTH(jaar_zip[[#This Row],[Datum]])=10),1,0.8))*jaar_zip[[#This Row],[graaddagen]],"")</f>
        <v>2</v>
      </c>
      <c r="O2911" s="101">
        <f>IF(ISNUMBER(jaar_zip[[#This Row],[etmaaltemperatuur]]),IF(jaar_zip[[#This Row],[etmaaltemperatuur]]&gt;stookgrens,jaar_zip[[#This Row],[etmaaltemperatuur]]-stookgrens,0),"")</f>
        <v>0</v>
      </c>
    </row>
    <row r="2912" spans="1:15" x14ac:dyDescent="0.25">
      <c r="A2912">
        <v>270</v>
      </c>
      <c r="B2912">
        <v>20240619</v>
      </c>
      <c r="C2912">
        <v>3.2</v>
      </c>
      <c r="D2912">
        <v>13.1</v>
      </c>
      <c r="E2912">
        <v>2252</v>
      </c>
      <c r="F2912">
        <v>-0.1</v>
      </c>
      <c r="G2912">
        <v>1020.3</v>
      </c>
      <c r="H2912">
        <v>81</v>
      </c>
      <c r="I2912" s="101" t="s">
        <v>22</v>
      </c>
      <c r="J2912" s="1">
        <f>DATEVALUE(RIGHT(jaar_zip[[#This Row],[YYYYMMDD]],2)&amp;"-"&amp;MID(jaar_zip[[#This Row],[YYYYMMDD]],5,2)&amp;"-"&amp;LEFT(jaar_zip[[#This Row],[YYYYMMDD]],4))</f>
        <v>45462</v>
      </c>
      <c r="K2912" s="101" t="str">
        <f>IF(AND(VALUE(MONTH(jaar_zip[[#This Row],[Datum]]))=1,VALUE(WEEKNUM(jaar_zip[[#This Row],[Datum]],21))&gt;51),RIGHT(YEAR(jaar_zip[[#This Row],[Datum]])-1,2),RIGHT(YEAR(jaar_zip[[#This Row],[Datum]]),2))&amp;"-"&amp; TEXT(WEEKNUM(jaar_zip[[#This Row],[Datum]],21),"00")</f>
        <v>24-25</v>
      </c>
      <c r="L2912" s="101">
        <f>MONTH(jaar_zip[[#This Row],[Datum]])</f>
        <v>6</v>
      </c>
      <c r="M2912" s="101">
        <f>IF(ISNUMBER(jaar_zip[[#This Row],[etmaaltemperatuur]]),IF(jaar_zip[[#This Row],[etmaaltemperatuur]]&lt;stookgrens,stookgrens-jaar_zip[[#This Row],[etmaaltemperatuur]],0),"")</f>
        <v>4.9000000000000004</v>
      </c>
      <c r="N2912" s="101">
        <f>IF(ISNUMBER(jaar_zip[[#This Row],[graaddagen]]),IF(OR(MONTH(jaar_zip[[#This Row],[Datum]])=1,MONTH(jaar_zip[[#This Row],[Datum]])=2,MONTH(jaar_zip[[#This Row],[Datum]])=11,MONTH(jaar_zip[[#This Row],[Datum]])=12),1.1,IF(OR(MONTH(jaar_zip[[#This Row],[Datum]])=3,MONTH(jaar_zip[[#This Row],[Datum]])=10),1,0.8))*jaar_zip[[#This Row],[graaddagen]],"")</f>
        <v>3.9200000000000004</v>
      </c>
      <c r="O2912" s="101">
        <f>IF(ISNUMBER(jaar_zip[[#This Row],[etmaaltemperatuur]]),IF(jaar_zip[[#This Row],[etmaaltemperatuur]]&gt;stookgrens,jaar_zip[[#This Row],[etmaaltemperatuur]]-stookgrens,0),"")</f>
        <v>0</v>
      </c>
    </row>
    <row r="2913" spans="1:15" x14ac:dyDescent="0.25">
      <c r="A2913">
        <v>270</v>
      </c>
      <c r="B2913">
        <v>20240620</v>
      </c>
      <c r="C2913">
        <v>2.9</v>
      </c>
      <c r="D2913">
        <v>13.6</v>
      </c>
      <c r="E2913">
        <v>1991</v>
      </c>
      <c r="F2913">
        <v>0</v>
      </c>
      <c r="G2913">
        <v>1020.7</v>
      </c>
      <c r="H2913">
        <v>82</v>
      </c>
      <c r="I2913" s="101" t="s">
        <v>22</v>
      </c>
      <c r="J2913" s="1">
        <f>DATEVALUE(RIGHT(jaar_zip[[#This Row],[YYYYMMDD]],2)&amp;"-"&amp;MID(jaar_zip[[#This Row],[YYYYMMDD]],5,2)&amp;"-"&amp;LEFT(jaar_zip[[#This Row],[YYYYMMDD]],4))</f>
        <v>45463</v>
      </c>
      <c r="K2913" s="101" t="str">
        <f>IF(AND(VALUE(MONTH(jaar_zip[[#This Row],[Datum]]))=1,VALUE(WEEKNUM(jaar_zip[[#This Row],[Datum]],21))&gt;51),RIGHT(YEAR(jaar_zip[[#This Row],[Datum]])-1,2),RIGHT(YEAR(jaar_zip[[#This Row],[Datum]]),2))&amp;"-"&amp; TEXT(WEEKNUM(jaar_zip[[#This Row],[Datum]],21),"00")</f>
        <v>24-25</v>
      </c>
      <c r="L2913" s="101">
        <f>MONTH(jaar_zip[[#This Row],[Datum]])</f>
        <v>6</v>
      </c>
      <c r="M2913" s="101">
        <f>IF(ISNUMBER(jaar_zip[[#This Row],[etmaaltemperatuur]]),IF(jaar_zip[[#This Row],[etmaaltemperatuur]]&lt;stookgrens,stookgrens-jaar_zip[[#This Row],[etmaaltemperatuur]],0),"")</f>
        <v>4.4000000000000004</v>
      </c>
      <c r="N2913" s="101">
        <f>IF(ISNUMBER(jaar_zip[[#This Row],[graaddagen]]),IF(OR(MONTH(jaar_zip[[#This Row],[Datum]])=1,MONTH(jaar_zip[[#This Row],[Datum]])=2,MONTH(jaar_zip[[#This Row],[Datum]])=11,MONTH(jaar_zip[[#This Row],[Datum]])=12),1.1,IF(OR(MONTH(jaar_zip[[#This Row],[Datum]])=3,MONTH(jaar_zip[[#This Row],[Datum]])=10),1,0.8))*jaar_zip[[#This Row],[graaddagen]],"")</f>
        <v>3.5200000000000005</v>
      </c>
      <c r="O2913" s="101">
        <f>IF(ISNUMBER(jaar_zip[[#This Row],[etmaaltemperatuur]]),IF(jaar_zip[[#This Row],[etmaaltemperatuur]]&gt;stookgrens,jaar_zip[[#This Row],[etmaaltemperatuur]]-stookgrens,0),"")</f>
        <v>0</v>
      </c>
    </row>
    <row r="2914" spans="1:15" x14ac:dyDescent="0.25">
      <c r="A2914">
        <v>270</v>
      </c>
      <c r="B2914">
        <v>20240621</v>
      </c>
      <c r="C2914">
        <v>3.4</v>
      </c>
      <c r="D2914">
        <v>15.3</v>
      </c>
      <c r="E2914">
        <v>1108</v>
      </c>
      <c r="F2914">
        <v>5.4</v>
      </c>
      <c r="G2914">
        <v>1012.5</v>
      </c>
      <c r="H2914">
        <v>91</v>
      </c>
      <c r="I2914" s="101" t="s">
        <v>22</v>
      </c>
      <c r="J2914" s="1">
        <f>DATEVALUE(RIGHT(jaar_zip[[#This Row],[YYYYMMDD]],2)&amp;"-"&amp;MID(jaar_zip[[#This Row],[YYYYMMDD]],5,2)&amp;"-"&amp;LEFT(jaar_zip[[#This Row],[YYYYMMDD]],4))</f>
        <v>45464</v>
      </c>
      <c r="K2914" s="101" t="str">
        <f>IF(AND(VALUE(MONTH(jaar_zip[[#This Row],[Datum]]))=1,VALUE(WEEKNUM(jaar_zip[[#This Row],[Datum]],21))&gt;51),RIGHT(YEAR(jaar_zip[[#This Row],[Datum]])-1,2),RIGHT(YEAR(jaar_zip[[#This Row],[Datum]]),2))&amp;"-"&amp; TEXT(WEEKNUM(jaar_zip[[#This Row],[Datum]],21),"00")</f>
        <v>24-25</v>
      </c>
      <c r="L2914" s="101">
        <f>MONTH(jaar_zip[[#This Row],[Datum]])</f>
        <v>6</v>
      </c>
      <c r="M2914" s="101">
        <f>IF(ISNUMBER(jaar_zip[[#This Row],[etmaaltemperatuur]]),IF(jaar_zip[[#This Row],[etmaaltemperatuur]]&lt;stookgrens,stookgrens-jaar_zip[[#This Row],[etmaaltemperatuur]],0),"")</f>
        <v>2.6999999999999993</v>
      </c>
      <c r="N2914" s="101">
        <f>IF(ISNUMBER(jaar_zip[[#This Row],[graaddagen]]),IF(OR(MONTH(jaar_zip[[#This Row],[Datum]])=1,MONTH(jaar_zip[[#This Row],[Datum]])=2,MONTH(jaar_zip[[#This Row],[Datum]])=11,MONTH(jaar_zip[[#This Row],[Datum]])=12),1.1,IF(OR(MONTH(jaar_zip[[#This Row],[Datum]])=3,MONTH(jaar_zip[[#This Row],[Datum]])=10),1,0.8))*jaar_zip[[#This Row],[graaddagen]],"")</f>
        <v>2.1599999999999997</v>
      </c>
      <c r="O2914" s="101">
        <f>IF(ISNUMBER(jaar_zip[[#This Row],[etmaaltemperatuur]]),IF(jaar_zip[[#This Row],[etmaaltemperatuur]]&gt;stookgrens,jaar_zip[[#This Row],[etmaaltemperatuur]]-stookgrens,0),"")</f>
        <v>0</v>
      </c>
    </row>
    <row r="2915" spans="1:15" x14ac:dyDescent="0.25">
      <c r="A2915">
        <v>270</v>
      </c>
      <c r="B2915">
        <v>20240622</v>
      </c>
      <c r="C2915">
        <v>4.2</v>
      </c>
      <c r="D2915">
        <v>16.100000000000001</v>
      </c>
      <c r="E2915">
        <v>2500</v>
      </c>
      <c r="F2915">
        <v>0</v>
      </c>
      <c r="G2915">
        <v>1012.2</v>
      </c>
      <c r="H2915">
        <v>84</v>
      </c>
      <c r="I2915" s="101" t="s">
        <v>22</v>
      </c>
      <c r="J2915" s="1">
        <f>DATEVALUE(RIGHT(jaar_zip[[#This Row],[YYYYMMDD]],2)&amp;"-"&amp;MID(jaar_zip[[#This Row],[YYYYMMDD]],5,2)&amp;"-"&amp;LEFT(jaar_zip[[#This Row],[YYYYMMDD]],4))</f>
        <v>45465</v>
      </c>
      <c r="K2915" s="101" t="str">
        <f>IF(AND(VALUE(MONTH(jaar_zip[[#This Row],[Datum]]))=1,VALUE(WEEKNUM(jaar_zip[[#This Row],[Datum]],21))&gt;51),RIGHT(YEAR(jaar_zip[[#This Row],[Datum]])-1,2),RIGHT(YEAR(jaar_zip[[#This Row],[Datum]]),2))&amp;"-"&amp; TEXT(WEEKNUM(jaar_zip[[#This Row],[Datum]],21),"00")</f>
        <v>24-25</v>
      </c>
      <c r="L2915" s="101">
        <f>MONTH(jaar_zip[[#This Row],[Datum]])</f>
        <v>6</v>
      </c>
      <c r="M2915" s="101">
        <f>IF(ISNUMBER(jaar_zip[[#This Row],[etmaaltemperatuur]]),IF(jaar_zip[[#This Row],[etmaaltemperatuur]]&lt;stookgrens,stookgrens-jaar_zip[[#This Row],[etmaaltemperatuur]],0),"")</f>
        <v>1.8999999999999986</v>
      </c>
      <c r="N2915" s="101">
        <f>IF(ISNUMBER(jaar_zip[[#This Row],[graaddagen]]),IF(OR(MONTH(jaar_zip[[#This Row],[Datum]])=1,MONTH(jaar_zip[[#This Row],[Datum]])=2,MONTH(jaar_zip[[#This Row],[Datum]])=11,MONTH(jaar_zip[[#This Row],[Datum]])=12),1.1,IF(OR(MONTH(jaar_zip[[#This Row],[Datum]])=3,MONTH(jaar_zip[[#This Row],[Datum]])=10),1,0.8))*jaar_zip[[#This Row],[graaddagen]],"")</f>
        <v>1.5199999999999989</v>
      </c>
      <c r="O2915" s="101">
        <f>IF(ISNUMBER(jaar_zip[[#This Row],[etmaaltemperatuur]]),IF(jaar_zip[[#This Row],[etmaaltemperatuur]]&gt;stookgrens,jaar_zip[[#This Row],[etmaaltemperatuur]]-stookgrens,0),"")</f>
        <v>0</v>
      </c>
    </row>
    <row r="2916" spans="1:15" x14ac:dyDescent="0.25">
      <c r="A2916">
        <v>270</v>
      </c>
      <c r="B2916">
        <v>20240623</v>
      </c>
      <c r="C2916">
        <v>2.8</v>
      </c>
      <c r="D2916">
        <v>17.3</v>
      </c>
      <c r="E2916">
        <v>2765</v>
      </c>
      <c r="F2916">
        <v>0</v>
      </c>
      <c r="G2916">
        <v>1019.3</v>
      </c>
      <c r="H2916">
        <v>79</v>
      </c>
      <c r="I2916" s="101" t="s">
        <v>22</v>
      </c>
      <c r="J2916" s="1">
        <f>DATEVALUE(RIGHT(jaar_zip[[#This Row],[YYYYMMDD]],2)&amp;"-"&amp;MID(jaar_zip[[#This Row],[YYYYMMDD]],5,2)&amp;"-"&amp;LEFT(jaar_zip[[#This Row],[YYYYMMDD]],4))</f>
        <v>45466</v>
      </c>
      <c r="K2916" s="101" t="str">
        <f>IF(AND(VALUE(MONTH(jaar_zip[[#This Row],[Datum]]))=1,VALUE(WEEKNUM(jaar_zip[[#This Row],[Datum]],21))&gt;51),RIGHT(YEAR(jaar_zip[[#This Row],[Datum]])-1,2),RIGHT(YEAR(jaar_zip[[#This Row],[Datum]]),2))&amp;"-"&amp; TEXT(WEEKNUM(jaar_zip[[#This Row],[Datum]],21),"00")</f>
        <v>24-25</v>
      </c>
      <c r="L2916" s="101">
        <f>MONTH(jaar_zip[[#This Row],[Datum]])</f>
        <v>6</v>
      </c>
      <c r="M2916" s="101">
        <f>IF(ISNUMBER(jaar_zip[[#This Row],[etmaaltemperatuur]]),IF(jaar_zip[[#This Row],[etmaaltemperatuur]]&lt;stookgrens,stookgrens-jaar_zip[[#This Row],[etmaaltemperatuur]],0),"")</f>
        <v>0.69999999999999929</v>
      </c>
      <c r="N2916" s="101">
        <f>IF(ISNUMBER(jaar_zip[[#This Row],[graaddagen]]),IF(OR(MONTH(jaar_zip[[#This Row],[Datum]])=1,MONTH(jaar_zip[[#This Row],[Datum]])=2,MONTH(jaar_zip[[#This Row],[Datum]])=11,MONTH(jaar_zip[[#This Row],[Datum]])=12),1.1,IF(OR(MONTH(jaar_zip[[#This Row],[Datum]])=3,MONTH(jaar_zip[[#This Row],[Datum]])=10),1,0.8))*jaar_zip[[#This Row],[graaddagen]],"")</f>
        <v>0.5599999999999995</v>
      </c>
      <c r="O2916" s="101">
        <f>IF(ISNUMBER(jaar_zip[[#This Row],[etmaaltemperatuur]]),IF(jaar_zip[[#This Row],[etmaaltemperatuur]]&gt;stookgrens,jaar_zip[[#This Row],[etmaaltemperatuur]]-stookgrens,0),"")</f>
        <v>0</v>
      </c>
    </row>
    <row r="2917" spans="1:15" x14ac:dyDescent="0.25">
      <c r="A2917">
        <v>270</v>
      </c>
      <c r="B2917">
        <v>20240624</v>
      </c>
      <c r="C2917">
        <v>2.5</v>
      </c>
      <c r="D2917">
        <v>17.7</v>
      </c>
      <c r="E2917">
        <v>2550</v>
      </c>
      <c r="F2917">
        <v>0</v>
      </c>
      <c r="G2917">
        <v>1020.7</v>
      </c>
      <c r="H2917">
        <v>78</v>
      </c>
      <c r="I2917" s="101" t="s">
        <v>22</v>
      </c>
      <c r="J2917" s="1">
        <f>DATEVALUE(RIGHT(jaar_zip[[#This Row],[YYYYMMDD]],2)&amp;"-"&amp;MID(jaar_zip[[#This Row],[YYYYMMDD]],5,2)&amp;"-"&amp;LEFT(jaar_zip[[#This Row],[YYYYMMDD]],4))</f>
        <v>45467</v>
      </c>
      <c r="K2917" s="101" t="str">
        <f>IF(AND(VALUE(MONTH(jaar_zip[[#This Row],[Datum]]))=1,VALUE(WEEKNUM(jaar_zip[[#This Row],[Datum]],21))&gt;51),RIGHT(YEAR(jaar_zip[[#This Row],[Datum]])-1,2),RIGHT(YEAR(jaar_zip[[#This Row],[Datum]]),2))&amp;"-"&amp; TEXT(WEEKNUM(jaar_zip[[#This Row],[Datum]],21),"00")</f>
        <v>24-26</v>
      </c>
      <c r="L2917" s="101">
        <f>MONTH(jaar_zip[[#This Row],[Datum]])</f>
        <v>6</v>
      </c>
      <c r="M2917" s="101">
        <f>IF(ISNUMBER(jaar_zip[[#This Row],[etmaaltemperatuur]]),IF(jaar_zip[[#This Row],[etmaaltemperatuur]]&lt;stookgrens,stookgrens-jaar_zip[[#This Row],[etmaaltemperatuur]],0),"")</f>
        <v>0.30000000000000071</v>
      </c>
      <c r="N2917" s="101">
        <f>IF(ISNUMBER(jaar_zip[[#This Row],[graaddagen]]),IF(OR(MONTH(jaar_zip[[#This Row],[Datum]])=1,MONTH(jaar_zip[[#This Row],[Datum]])=2,MONTH(jaar_zip[[#This Row],[Datum]])=11,MONTH(jaar_zip[[#This Row],[Datum]])=12),1.1,IF(OR(MONTH(jaar_zip[[#This Row],[Datum]])=3,MONTH(jaar_zip[[#This Row],[Datum]])=10),1,0.8))*jaar_zip[[#This Row],[graaddagen]],"")</f>
        <v>0.24000000000000057</v>
      </c>
      <c r="O2917" s="101">
        <f>IF(ISNUMBER(jaar_zip[[#This Row],[etmaaltemperatuur]]),IF(jaar_zip[[#This Row],[etmaaltemperatuur]]&gt;stookgrens,jaar_zip[[#This Row],[etmaaltemperatuur]]-stookgrens,0),"")</f>
        <v>0</v>
      </c>
    </row>
    <row r="2918" spans="1:15" x14ac:dyDescent="0.25">
      <c r="A2918">
        <v>270</v>
      </c>
      <c r="B2918">
        <v>20240625</v>
      </c>
      <c r="C2918">
        <v>4.4000000000000004</v>
      </c>
      <c r="D2918">
        <v>20</v>
      </c>
      <c r="E2918">
        <v>2957</v>
      </c>
      <c r="F2918">
        <v>0</v>
      </c>
      <c r="G2918">
        <v>1016.9</v>
      </c>
      <c r="H2918">
        <v>78</v>
      </c>
      <c r="I2918" s="101" t="s">
        <v>22</v>
      </c>
      <c r="J2918" s="1">
        <f>DATEVALUE(RIGHT(jaar_zip[[#This Row],[YYYYMMDD]],2)&amp;"-"&amp;MID(jaar_zip[[#This Row],[YYYYMMDD]],5,2)&amp;"-"&amp;LEFT(jaar_zip[[#This Row],[YYYYMMDD]],4))</f>
        <v>45468</v>
      </c>
      <c r="K2918" s="101" t="str">
        <f>IF(AND(VALUE(MONTH(jaar_zip[[#This Row],[Datum]]))=1,VALUE(WEEKNUM(jaar_zip[[#This Row],[Datum]],21))&gt;51),RIGHT(YEAR(jaar_zip[[#This Row],[Datum]])-1,2),RIGHT(YEAR(jaar_zip[[#This Row],[Datum]]),2))&amp;"-"&amp; TEXT(WEEKNUM(jaar_zip[[#This Row],[Datum]],21),"00")</f>
        <v>24-26</v>
      </c>
      <c r="L2918" s="101">
        <f>MONTH(jaar_zip[[#This Row],[Datum]])</f>
        <v>6</v>
      </c>
      <c r="M2918" s="101">
        <f>IF(ISNUMBER(jaar_zip[[#This Row],[etmaaltemperatuur]]),IF(jaar_zip[[#This Row],[etmaaltemperatuur]]&lt;stookgrens,stookgrens-jaar_zip[[#This Row],[etmaaltemperatuur]],0),"")</f>
        <v>0</v>
      </c>
      <c r="N2918" s="101">
        <f>IF(ISNUMBER(jaar_zip[[#This Row],[graaddagen]]),IF(OR(MONTH(jaar_zip[[#This Row],[Datum]])=1,MONTH(jaar_zip[[#This Row],[Datum]])=2,MONTH(jaar_zip[[#This Row],[Datum]])=11,MONTH(jaar_zip[[#This Row],[Datum]])=12),1.1,IF(OR(MONTH(jaar_zip[[#This Row],[Datum]])=3,MONTH(jaar_zip[[#This Row],[Datum]])=10),1,0.8))*jaar_zip[[#This Row],[graaddagen]],"")</f>
        <v>0</v>
      </c>
      <c r="O2918" s="101">
        <f>IF(ISNUMBER(jaar_zip[[#This Row],[etmaaltemperatuur]]),IF(jaar_zip[[#This Row],[etmaaltemperatuur]]&gt;stookgrens,jaar_zip[[#This Row],[etmaaltemperatuur]]-stookgrens,0),"")</f>
        <v>2</v>
      </c>
    </row>
    <row r="2919" spans="1:15" x14ac:dyDescent="0.25">
      <c r="A2919">
        <v>270</v>
      </c>
      <c r="B2919">
        <v>20240626</v>
      </c>
      <c r="C2919">
        <v>4.0999999999999996</v>
      </c>
      <c r="D2919">
        <v>22.4</v>
      </c>
      <c r="E2919">
        <v>2880</v>
      </c>
      <c r="F2919">
        <v>0</v>
      </c>
      <c r="G2919">
        <v>1011.9</v>
      </c>
      <c r="H2919">
        <v>73</v>
      </c>
      <c r="I2919" s="101" t="s">
        <v>22</v>
      </c>
      <c r="J2919" s="1">
        <f>DATEVALUE(RIGHT(jaar_zip[[#This Row],[YYYYMMDD]],2)&amp;"-"&amp;MID(jaar_zip[[#This Row],[YYYYMMDD]],5,2)&amp;"-"&amp;LEFT(jaar_zip[[#This Row],[YYYYMMDD]],4))</f>
        <v>45469</v>
      </c>
      <c r="K2919" s="101" t="str">
        <f>IF(AND(VALUE(MONTH(jaar_zip[[#This Row],[Datum]]))=1,VALUE(WEEKNUM(jaar_zip[[#This Row],[Datum]],21))&gt;51),RIGHT(YEAR(jaar_zip[[#This Row],[Datum]])-1,2),RIGHT(YEAR(jaar_zip[[#This Row],[Datum]]),2))&amp;"-"&amp; TEXT(WEEKNUM(jaar_zip[[#This Row],[Datum]],21),"00")</f>
        <v>24-26</v>
      </c>
      <c r="L2919" s="101">
        <f>MONTH(jaar_zip[[#This Row],[Datum]])</f>
        <v>6</v>
      </c>
      <c r="M2919" s="101">
        <f>IF(ISNUMBER(jaar_zip[[#This Row],[etmaaltemperatuur]]),IF(jaar_zip[[#This Row],[etmaaltemperatuur]]&lt;stookgrens,stookgrens-jaar_zip[[#This Row],[etmaaltemperatuur]],0),"")</f>
        <v>0</v>
      </c>
      <c r="N2919" s="101">
        <f>IF(ISNUMBER(jaar_zip[[#This Row],[graaddagen]]),IF(OR(MONTH(jaar_zip[[#This Row],[Datum]])=1,MONTH(jaar_zip[[#This Row],[Datum]])=2,MONTH(jaar_zip[[#This Row],[Datum]])=11,MONTH(jaar_zip[[#This Row],[Datum]])=12),1.1,IF(OR(MONTH(jaar_zip[[#This Row],[Datum]])=3,MONTH(jaar_zip[[#This Row],[Datum]])=10),1,0.8))*jaar_zip[[#This Row],[graaddagen]],"")</f>
        <v>0</v>
      </c>
      <c r="O2919" s="101">
        <f>IF(ISNUMBER(jaar_zip[[#This Row],[etmaaltemperatuur]]),IF(jaar_zip[[#This Row],[etmaaltemperatuur]]&gt;stookgrens,jaar_zip[[#This Row],[etmaaltemperatuur]]-stookgrens,0),"")</f>
        <v>4.3999999999999986</v>
      </c>
    </row>
    <row r="2920" spans="1:15" x14ac:dyDescent="0.25">
      <c r="A2920">
        <v>270</v>
      </c>
      <c r="B2920">
        <v>20240627</v>
      </c>
      <c r="C2920">
        <v>3.9</v>
      </c>
      <c r="D2920">
        <v>22.2</v>
      </c>
      <c r="E2920">
        <v>2707</v>
      </c>
      <c r="F2920">
        <v>0</v>
      </c>
      <c r="G2920">
        <v>1007.9</v>
      </c>
      <c r="H2920">
        <v>71</v>
      </c>
      <c r="I2920" s="101" t="s">
        <v>22</v>
      </c>
      <c r="J2920" s="1">
        <f>DATEVALUE(RIGHT(jaar_zip[[#This Row],[YYYYMMDD]],2)&amp;"-"&amp;MID(jaar_zip[[#This Row],[YYYYMMDD]],5,2)&amp;"-"&amp;LEFT(jaar_zip[[#This Row],[YYYYMMDD]],4))</f>
        <v>45470</v>
      </c>
      <c r="K2920" s="101" t="str">
        <f>IF(AND(VALUE(MONTH(jaar_zip[[#This Row],[Datum]]))=1,VALUE(WEEKNUM(jaar_zip[[#This Row],[Datum]],21))&gt;51),RIGHT(YEAR(jaar_zip[[#This Row],[Datum]])-1,2),RIGHT(YEAR(jaar_zip[[#This Row],[Datum]]),2))&amp;"-"&amp; TEXT(WEEKNUM(jaar_zip[[#This Row],[Datum]],21),"00")</f>
        <v>24-26</v>
      </c>
      <c r="L2920" s="101">
        <f>MONTH(jaar_zip[[#This Row],[Datum]])</f>
        <v>6</v>
      </c>
      <c r="M2920" s="101">
        <f>IF(ISNUMBER(jaar_zip[[#This Row],[etmaaltemperatuur]]),IF(jaar_zip[[#This Row],[etmaaltemperatuur]]&lt;stookgrens,stookgrens-jaar_zip[[#This Row],[etmaaltemperatuur]],0),"")</f>
        <v>0</v>
      </c>
      <c r="N2920" s="101">
        <f>IF(ISNUMBER(jaar_zip[[#This Row],[graaddagen]]),IF(OR(MONTH(jaar_zip[[#This Row],[Datum]])=1,MONTH(jaar_zip[[#This Row],[Datum]])=2,MONTH(jaar_zip[[#This Row],[Datum]])=11,MONTH(jaar_zip[[#This Row],[Datum]])=12),1.1,IF(OR(MONTH(jaar_zip[[#This Row],[Datum]])=3,MONTH(jaar_zip[[#This Row],[Datum]])=10),1,0.8))*jaar_zip[[#This Row],[graaddagen]],"")</f>
        <v>0</v>
      </c>
      <c r="O2920" s="101">
        <f>IF(ISNUMBER(jaar_zip[[#This Row],[etmaaltemperatuur]]),IF(jaar_zip[[#This Row],[etmaaltemperatuur]]&gt;stookgrens,jaar_zip[[#This Row],[etmaaltemperatuur]]-stookgrens,0),"")</f>
        <v>4.1999999999999993</v>
      </c>
    </row>
    <row r="2921" spans="1:15" x14ac:dyDescent="0.25">
      <c r="A2921">
        <v>270</v>
      </c>
      <c r="B2921">
        <v>20240628</v>
      </c>
      <c r="C2921">
        <v>5.6</v>
      </c>
      <c r="D2921">
        <v>16.8</v>
      </c>
      <c r="E2921">
        <v>2538</v>
      </c>
      <c r="F2921">
        <v>0</v>
      </c>
      <c r="G2921">
        <v>1014.3</v>
      </c>
      <c r="H2921">
        <v>73</v>
      </c>
      <c r="I2921" s="101" t="s">
        <v>22</v>
      </c>
      <c r="J2921" s="1">
        <f>DATEVALUE(RIGHT(jaar_zip[[#This Row],[YYYYMMDD]],2)&amp;"-"&amp;MID(jaar_zip[[#This Row],[YYYYMMDD]],5,2)&amp;"-"&amp;LEFT(jaar_zip[[#This Row],[YYYYMMDD]],4))</f>
        <v>45471</v>
      </c>
      <c r="K2921" s="101" t="str">
        <f>IF(AND(VALUE(MONTH(jaar_zip[[#This Row],[Datum]]))=1,VALUE(WEEKNUM(jaar_zip[[#This Row],[Datum]],21))&gt;51),RIGHT(YEAR(jaar_zip[[#This Row],[Datum]])-1,2),RIGHT(YEAR(jaar_zip[[#This Row],[Datum]]),2))&amp;"-"&amp; TEXT(WEEKNUM(jaar_zip[[#This Row],[Datum]],21),"00")</f>
        <v>24-26</v>
      </c>
      <c r="L2921" s="101">
        <f>MONTH(jaar_zip[[#This Row],[Datum]])</f>
        <v>6</v>
      </c>
      <c r="M2921" s="101">
        <f>IF(ISNUMBER(jaar_zip[[#This Row],[etmaaltemperatuur]]),IF(jaar_zip[[#This Row],[etmaaltemperatuur]]&lt;stookgrens,stookgrens-jaar_zip[[#This Row],[etmaaltemperatuur]],0),"")</f>
        <v>1.1999999999999993</v>
      </c>
      <c r="N2921" s="101">
        <f>IF(ISNUMBER(jaar_zip[[#This Row],[graaddagen]]),IF(OR(MONTH(jaar_zip[[#This Row],[Datum]])=1,MONTH(jaar_zip[[#This Row],[Datum]])=2,MONTH(jaar_zip[[#This Row],[Datum]])=11,MONTH(jaar_zip[[#This Row],[Datum]])=12),1.1,IF(OR(MONTH(jaar_zip[[#This Row],[Datum]])=3,MONTH(jaar_zip[[#This Row],[Datum]])=10),1,0.8))*jaar_zip[[#This Row],[graaddagen]],"")</f>
        <v>0.95999999999999952</v>
      </c>
      <c r="O2921" s="101">
        <f>IF(ISNUMBER(jaar_zip[[#This Row],[etmaaltemperatuur]]),IF(jaar_zip[[#This Row],[etmaaltemperatuur]]&gt;stookgrens,jaar_zip[[#This Row],[etmaaltemperatuur]]-stookgrens,0),"")</f>
        <v>0</v>
      </c>
    </row>
    <row r="2922" spans="1:15" x14ac:dyDescent="0.25">
      <c r="A2922">
        <v>270</v>
      </c>
      <c r="B2922">
        <v>20240629</v>
      </c>
      <c r="C2922">
        <v>3.5</v>
      </c>
      <c r="D2922">
        <v>18</v>
      </c>
      <c r="E2922">
        <v>2898</v>
      </c>
      <c r="F2922">
        <v>0</v>
      </c>
      <c r="G2922">
        <v>1014</v>
      </c>
      <c r="H2922">
        <v>70</v>
      </c>
      <c r="I2922" s="101" t="s">
        <v>22</v>
      </c>
      <c r="J2922" s="1">
        <f>DATEVALUE(RIGHT(jaar_zip[[#This Row],[YYYYMMDD]],2)&amp;"-"&amp;MID(jaar_zip[[#This Row],[YYYYMMDD]],5,2)&amp;"-"&amp;LEFT(jaar_zip[[#This Row],[YYYYMMDD]],4))</f>
        <v>45472</v>
      </c>
      <c r="K2922" s="101" t="str">
        <f>IF(AND(VALUE(MONTH(jaar_zip[[#This Row],[Datum]]))=1,VALUE(WEEKNUM(jaar_zip[[#This Row],[Datum]],21))&gt;51),RIGHT(YEAR(jaar_zip[[#This Row],[Datum]])-1,2),RIGHT(YEAR(jaar_zip[[#This Row],[Datum]]),2))&amp;"-"&amp; TEXT(WEEKNUM(jaar_zip[[#This Row],[Datum]],21),"00")</f>
        <v>24-26</v>
      </c>
      <c r="L2922" s="101">
        <f>MONTH(jaar_zip[[#This Row],[Datum]])</f>
        <v>6</v>
      </c>
      <c r="M2922" s="101">
        <f>IF(ISNUMBER(jaar_zip[[#This Row],[etmaaltemperatuur]]),IF(jaar_zip[[#This Row],[etmaaltemperatuur]]&lt;stookgrens,stookgrens-jaar_zip[[#This Row],[etmaaltemperatuur]],0),"")</f>
        <v>0</v>
      </c>
      <c r="N2922" s="101">
        <f>IF(ISNUMBER(jaar_zip[[#This Row],[graaddagen]]),IF(OR(MONTH(jaar_zip[[#This Row],[Datum]])=1,MONTH(jaar_zip[[#This Row],[Datum]])=2,MONTH(jaar_zip[[#This Row],[Datum]])=11,MONTH(jaar_zip[[#This Row],[Datum]])=12),1.1,IF(OR(MONTH(jaar_zip[[#This Row],[Datum]])=3,MONTH(jaar_zip[[#This Row],[Datum]])=10),1,0.8))*jaar_zip[[#This Row],[graaddagen]],"")</f>
        <v>0</v>
      </c>
      <c r="O2922" s="101">
        <f>IF(ISNUMBER(jaar_zip[[#This Row],[etmaaltemperatuur]]),IF(jaar_zip[[#This Row],[etmaaltemperatuur]]&gt;stookgrens,jaar_zip[[#This Row],[etmaaltemperatuur]]-stookgrens,0),"")</f>
        <v>0</v>
      </c>
    </row>
    <row r="2923" spans="1:15" x14ac:dyDescent="0.25">
      <c r="A2923">
        <v>270</v>
      </c>
      <c r="B2923">
        <v>20240630</v>
      </c>
      <c r="C2923">
        <v>4.3</v>
      </c>
      <c r="D2923">
        <v>16.8</v>
      </c>
      <c r="E2923">
        <v>1919</v>
      </c>
      <c r="F2923">
        <v>0.2</v>
      </c>
      <c r="G2923">
        <v>1009.6</v>
      </c>
      <c r="H2923">
        <v>78</v>
      </c>
      <c r="I2923" s="101" t="s">
        <v>22</v>
      </c>
      <c r="J2923" s="1">
        <f>DATEVALUE(RIGHT(jaar_zip[[#This Row],[YYYYMMDD]],2)&amp;"-"&amp;MID(jaar_zip[[#This Row],[YYYYMMDD]],5,2)&amp;"-"&amp;LEFT(jaar_zip[[#This Row],[YYYYMMDD]],4))</f>
        <v>45473</v>
      </c>
      <c r="K2923" s="101" t="str">
        <f>IF(AND(VALUE(MONTH(jaar_zip[[#This Row],[Datum]]))=1,VALUE(WEEKNUM(jaar_zip[[#This Row],[Datum]],21))&gt;51),RIGHT(YEAR(jaar_zip[[#This Row],[Datum]])-1,2),RIGHT(YEAR(jaar_zip[[#This Row],[Datum]]),2))&amp;"-"&amp; TEXT(WEEKNUM(jaar_zip[[#This Row],[Datum]],21),"00")</f>
        <v>24-26</v>
      </c>
      <c r="L2923" s="101">
        <f>MONTH(jaar_zip[[#This Row],[Datum]])</f>
        <v>6</v>
      </c>
      <c r="M2923" s="101">
        <f>IF(ISNUMBER(jaar_zip[[#This Row],[etmaaltemperatuur]]),IF(jaar_zip[[#This Row],[etmaaltemperatuur]]&lt;stookgrens,stookgrens-jaar_zip[[#This Row],[etmaaltemperatuur]],0),"")</f>
        <v>1.1999999999999993</v>
      </c>
      <c r="N2923" s="101">
        <f>IF(ISNUMBER(jaar_zip[[#This Row],[graaddagen]]),IF(OR(MONTH(jaar_zip[[#This Row],[Datum]])=1,MONTH(jaar_zip[[#This Row],[Datum]])=2,MONTH(jaar_zip[[#This Row],[Datum]])=11,MONTH(jaar_zip[[#This Row],[Datum]])=12),1.1,IF(OR(MONTH(jaar_zip[[#This Row],[Datum]])=3,MONTH(jaar_zip[[#This Row],[Datum]])=10),1,0.8))*jaar_zip[[#This Row],[graaddagen]],"")</f>
        <v>0.95999999999999952</v>
      </c>
      <c r="O2923" s="101">
        <f>IF(ISNUMBER(jaar_zip[[#This Row],[etmaaltemperatuur]]),IF(jaar_zip[[#This Row],[etmaaltemperatuur]]&gt;stookgrens,jaar_zip[[#This Row],[etmaaltemperatuur]]-stookgrens,0),"")</f>
        <v>0</v>
      </c>
    </row>
    <row r="2924" spans="1:15" x14ac:dyDescent="0.25">
      <c r="A2924">
        <v>270</v>
      </c>
      <c r="B2924">
        <v>20240701</v>
      </c>
      <c r="C2924">
        <v>4.7</v>
      </c>
      <c r="D2924">
        <v>15</v>
      </c>
      <c r="E2924">
        <v>1376</v>
      </c>
      <c r="F2924">
        <v>7.7</v>
      </c>
      <c r="G2924">
        <v>1014</v>
      </c>
      <c r="H2924">
        <v>83</v>
      </c>
      <c r="I2924" s="101" t="s">
        <v>22</v>
      </c>
      <c r="J2924" s="1">
        <f>DATEVALUE(RIGHT(jaar_zip[[#This Row],[YYYYMMDD]],2)&amp;"-"&amp;MID(jaar_zip[[#This Row],[YYYYMMDD]],5,2)&amp;"-"&amp;LEFT(jaar_zip[[#This Row],[YYYYMMDD]],4))</f>
        <v>45474</v>
      </c>
      <c r="K2924" s="101" t="str">
        <f>IF(AND(VALUE(MONTH(jaar_zip[[#This Row],[Datum]]))=1,VALUE(WEEKNUM(jaar_zip[[#This Row],[Datum]],21))&gt;51),RIGHT(YEAR(jaar_zip[[#This Row],[Datum]])-1,2),RIGHT(YEAR(jaar_zip[[#This Row],[Datum]]),2))&amp;"-"&amp; TEXT(WEEKNUM(jaar_zip[[#This Row],[Datum]],21),"00")</f>
        <v>24-27</v>
      </c>
      <c r="L2924" s="101">
        <f>MONTH(jaar_zip[[#This Row],[Datum]])</f>
        <v>7</v>
      </c>
      <c r="M2924" s="101">
        <f>IF(ISNUMBER(jaar_zip[[#This Row],[etmaaltemperatuur]]),IF(jaar_zip[[#This Row],[etmaaltemperatuur]]&lt;stookgrens,stookgrens-jaar_zip[[#This Row],[etmaaltemperatuur]],0),"")</f>
        <v>3</v>
      </c>
      <c r="N2924" s="101">
        <f>IF(ISNUMBER(jaar_zip[[#This Row],[graaddagen]]),IF(OR(MONTH(jaar_zip[[#This Row],[Datum]])=1,MONTH(jaar_zip[[#This Row],[Datum]])=2,MONTH(jaar_zip[[#This Row],[Datum]])=11,MONTH(jaar_zip[[#This Row],[Datum]])=12),1.1,IF(OR(MONTH(jaar_zip[[#This Row],[Datum]])=3,MONTH(jaar_zip[[#This Row],[Datum]])=10),1,0.8))*jaar_zip[[#This Row],[graaddagen]],"")</f>
        <v>2.4000000000000004</v>
      </c>
      <c r="O2924" s="101">
        <f>IF(ISNUMBER(jaar_zip[[#This Row],[etmaaltemperatuur]]),IF(jaar_zip[[#This Row],[etmaaltemperatuur]]&gt;stookgrens,jaar_zip[[#This Row],[etmaaltemperatuur]]-stookgrens,0),"")</f>
        <v>0</v>
      </c>
    </row>
    <row r="2925" spans="1:15" x14ac:dyDescent="0.25">
      <c r="A2925">
        <v>270</v>
      </c>
      <c r="B2925">
        <v>20240702</v>
      </c>
      <c r="C2925">
        <v>5</v>
      </c>
      <c r="D2925">
        <v>14.1</v>
      </c>
      <c r="E2925">
        <v>1169</v>
      </c>
      <c r="F2925">
        <v>1.9</v>
      </c>
      <c r="G2925">
        <v>1013.4</v>
      </c>
      <c r="H2925">
        <v>81</v>
      </c>
      <c r="I2925" s="101" t="s">
        <v>22</v>
      </c>
      <c r="J2925" s="1">
        <f>DATEVALUE(RIGHT(jaar_zip[[#This Row],[YYYYMMDD]],2)&amp;"-"&amp;MID(jaar_zip[[#This Row],[YYYYMMDD]],5,2)&amp;"-"&amp;LEFT(jaar_zip[[#This Row],[YYYYMMDD]],4))</f>
        <v>45475</v>
      </c>
      <c r="K2925" s="101" t="str">
        <f>IF(AND(VALUE(MONTH(jaar_zip[[#This Row],[Datum]]))=1,VALUE(WEEKNUM(jaar_zip[[#This Row],[Datum]],21))&gt;51),RIGHT(YEAR(jaar_zip[[#This Row],[Datum]])-1,2),RIGHT(YEAR(jaar_zip[[#This Row],[Datum]]),2))&amp;"-"&amp; TEXT(WEEKNUM(jaar_zip[[#This Row],[Datum]],21),"00")</f>
        <v>24-27</v>
      </c>
      <c r="L2925" s="101">
        <f>MONTH(jaar_zip[[#This Row],[Datum]])</f>
        <v>7</v>
      </c>
      <c r="M2925" s="101">
        <f>IF(ISNUMBER(jaar_zip[[#This Row],[etmaaltemperatuur]]),IF(jaar_zip[[#This Row],[etmaaltemperatuur]]&lt;stookgrens,stookgrens-jaar_zip[[#This Row],[etmaaltemperatuur]],0),"")</f>
        <v>3.9000000000000004</v>
      </c>
      <c r="N2925" s="101">
        <f>IF(ISNUMBER(jaar_zip[[#This Row],[graaddagen]]),IF(OR(MONTH(jaar_zip[[#This Row],[Datum]])=1,MONTH(jaar_zip[[#This Row],[Datum]])=2,MONTH(jaar_zip[[#This Row],[Datum]])=11,MONTH(jaar_zip[[#This Row],[Datum]])=12),1.1,IF(OR(MONTH(jaar_zip[[#This Row],[Datum]])=3,MONTH(jaar_zip[[#This Row],[Datum]])=10),1,0.8))*jaar_zip[[#This Row],[graaddagen]],"")</f>
        <v>3.1200000000000006</v>
      </c>
      <c r="O2925" s="101">
        <f>IF(ISNUMBER(jaar_zip[[#This Row],[etmaaltemperatuur]]),IF(jaar_zip[[#This Row],[etmaaltemperatuur]]&gt;stookgrens,jaar_zip[[#This Row],[etmaaltemperatuur]]-stookgrens,0),"")</f>
        <v>0</v>
      </c>
    </row>
    <row r="2926" spans="1:15" x14ac:dyDescent="0.25">
      <c r="A2926">
        <v>270</v>
      </c>
      <c r="B2926">
        <v>20240703</v>
      </c>
      <c r="C2926">
        <v>4.3</v>
      </c>
      <c r="D2926">
        <v>13.6</v>
      </c>
      <c r="E2926">
        <v>1275</v>
      </c>
      <c r="F2926">
        <v>11.1</v>
      </c>
      <c r="G2926">
        <v>1007.5</v>
      </c>
      <c r="H2926">
        <v>83</v>
      </c>
      <c r="I2926" s="101" t="s">
        <v>22</v>
      </c>
      <c r="J2926" s="1">
        <f>DATEVALUE(RIGHT(jaar_zip[[#This Row],[YYYYMMDD]],2)&amp;"-"&amp;MID(jaar_zip[[#This Row],[YYYYMMDD]],5,2)&amp;"-"&amp;LEFT(jaar_zip[[#This Row],[YYYYMMDD]],4))</f>
        <v>45476</v>
      </c>
      <c r="K2926" s="101" t="str">
        <f>IF(AND(VALUE(MONTH(jaar_zip[[#This Row],[Datum]]))=1,VALUE(WEEKNUM(jaar_zip[[#This Row],[Datum]],21))&gt;51),RIGHT(YEAR(jaar_zip[[#This Row],[Datum]])-1,2),RIGHT(YEAR(jaar_zip[[#This Row],[Datum]]),2))&amp;"-"&amp; TEXT(WEEKNUM(jaar_zip[[#This Row],[Datum]],21),"00")</f>
        <v>24-27</v>
      </c>
      <c r="L2926" s="101">
        <f>MONTH(jaar_zip[[#This Row],[Datum]])</f>
        <v>7</v>
      </c>
      <c r="M2926" s="101">
        <f>IF(ISNUMBER(jaar_zip[[#This Row],[etmaaltemperatuur]]),IF(jaar_zip[[#This Row],[etmaaltemperatuur]]&lt;stookgrens,stookgrens-jaar_zip[[#This Row],[etmaaltemperatuur]],0),"")</f>
        <v>4.4000000000000004</v>
      </c>
      <c r="N2926" s="101">
        <f>IF(ISNUMBER(jaar_zip[[#This Row],[graaddagen]]),IF(OR(MONTH(jaar_zip[[#This Row],[Datum]])=1,MONTH(jaar_zip[[#This Row],[Datum]])=2,MONTH(jaar_zip[[#This Row],[Datum]])=11,MONTH(jaar_zip[[#This Row],[Datum]])=12),1.1,IF(OR(MONTH(jaar_zip[[#This Row],[Datum]])=3,MONTH(jaar_zip[[#This Row],[Datum]])=10),1,0.8))*jaar_zip[[#This Row],[graaddagen]],"")</f>
        <v>3.5200000000000005</v>
      </c>
      <c r="O2926" s="101">
        <f>IF(ISNUMBER(jaar_zip[[#This Row],[etmaaltemperatuur]]),IF(jaar_zip[[#This Row],[etmaaltemperatuur]]&gt;stookgrens,jaar_zip[[#This Row],[etmaaltemperatuur]]-stookgrens,0),"")</f>
        <v>0</v>
      </c>
    </row>
    <row r="2927" spans="1:15" x14ac:dyDescent="0.25">
      <c r="A2927">
        <v>270</v>
      </c>
      <c r="B2927">
        <v>20240704</v>
      </c>
      <c r="C2927">
        <v>7.2</v>
      </c>
      <c r="D2927">
        <v>15.1</v>
      </c>
      <c r="E2927">
        <v>2390</v>
      </c>
      <c r="F2927">
        <v>2.4</v>
      </c>
      <c r="G2927">
        <v>1005.2</v>
      </c>
      <c r="H2927">
        <v>71</v>
      </c>
      <c r="I2927" s="101" t="s">
        <v>22</v>
      </c>
      <c r="J2927" s="1">
        <f>DATEVALUE(RIGHT(jaar_zip[[#This Row],[YYYYMMDD]],2)&amp;"-"&amp;MID(jaar_zip[[#This Row],[YYYYMMDD]],5,2)&amp;"-"&amp;LEFT(jaar_zip[[#This Row],[YYYYMMDD]],4))</f>
        <v>45477</v>
      </c>
      <c r="K2927" s="101" t="str">
        <f>IF(AND(VALUE(MONTH(jaar_zip[[#This Row],[Datum]]))=1,VALUE(WEEKNUM(jaar_zip[[#This Row],[Datum]],21))&gt;51),RIGHT(YEAR(jaar_zip[[#This Row],[Datum]])-1,2),RIGHT(YEAR(jaar_zip[[#This Row],[Datum]]),2))&amp;"-"&amp; TEXT(WEEKNUM(jaar_zip[[#This Row],[Datum]],21),"00")</f>
        <v>24-27</v>
      </c>
      <c r="L2927" s="101">
        <f>MONTH(jaar_zip[[#This Row],[Datum]])</f>
        <v>7</v>
      </c>
      <c r="M2927" s="101">
        <f>IF(ISNUMBER(jaar_zip[[#This Row],[etmaaltemperatuur]]),IF(jaar_zip[[#This Row],[etmaaltemperatuur]]&lt;stookgrens,stookgrens-jaar_zip[[#This Row],[etmaaltemperatuur]],0),"")</f>
        <v>2.9000000000000004</v>
      </c>
      <c r="N2927" s="101">
        <f>IF(ISNUMBER(jaar_zip[[#This Row],[graaddagen]]),IF(OR(MONTH(jaar_zip[[#This Row],[Datum]])=1,MONTH(jaar_zip[[#This Row],[Datum]])=2,MONTH(jaar_zip[[#This Row],[Datum]])=11,MONTH(jaar_zip[[#This Row],[Datum]])=12),1.1,IF(OR(MONTH(jaar_zip[[#This Row],[Datum]])=3,MONTH(jaar_zip[[#This Row],[Datum]])=10),1,0.8))*jaar_zip[[#This Row],[graaddagen]],"")</f>
        <v>2.3200000000000003</v>
      </c>
      <c r="O2927" s="101">
        <f>IF(ISNUMBER(jaar_zip[[#This Row],[etmaaltemperatuur]]),IF(jaar_zip[[#This Row],[etmaaltemperatuur]]&gt;stookgrens,jaar_zip[[#This Row],[etmaaltemperatuur]]-stookgrens,0),"")</f>
        <v>0</v>
      </c>
    </row>
    <row r="2928" spans="1:15" x14ac:dyDescent="0.25">
      <c r="A2928">
        <v>270</v>
      </c>
      <c r="B2928">
        <v>20240705</v>
      </c>
      <c r="C2928">
        <v>6</v>
      </c>
      <c r="D2928">
        <v>15.7</v>
      </c>
      <c r="E2928">
        <v>1444</v>
      </c>
      <c r="F2928">
        <v>3.6</v>
      </c>
      <c r="G2928">
        <v>1006.1</v>
      </c>
      <c r="H2928">
        <v>84</v>
      </c>
      <c r="I2928" s="101" t="s">
        <v>22</v>
      </c>
      <c r="J2928" s="1">
        <f>DATEVALUE(RIGHT(jaar_zip[[#This Row],[YYYYMMDD]],2)&amp;"-"&amp;MID(jaar_zip[[#This Row],[YYYYMMDD]],5,2)&amp;"-"&amp;LEFT(jaar_zip[[#This Row],[YYYYMMDD]],4))</f>
        <v>45478</v>
      </c>
      <c r="K2928" s="101" t="str">
        <f>IF(AND(VALUE(MONTH(jaar_zip[[#This Row],[Datum]]))=1,VALUE(WEEKNUM(jaar_zip[[#This Row],[Datum]],21))&gt;51),RIGHT(YEAR(jaar_zip[[#This Row],[Datum]])-1,2),RIGHT(YEAR(jaar_zip[[#This Row],[Datum]]),2))&amp;"-"&amp; TEXT(WEEKNUM(jaar_zip[[#This Row],[Datum]],21),"00")</f>
        <v>24-27</v>
      </c>
      <c r="L2928" s="101">
        <f>MONTH(jaar_zip[[#This Row],[Datum]])</f>
        <v>7</v>
      </c>
      <c r="M2928" s="101">
        <f>IF(ISNUMBER(jaar_zip[[#This Row],[etmaaltemperatuur]]),IF(jaar_zip[[#This Row],[etmaaltemperatuur]]&lt;stookgrens,stookgrens-jaar_zip[[#This Row],[etmaaltemperatuur]],0),"")</f>
        <v>2.3000000000000007</v>
      </c>
      <c r="N2928" s="101">
        <f>IF(ISNUMBER(jaar_zip[[#This Row],[graaddagen]]),IF(OR(MONTH(jaar_zip[[#This Row],[Datum]])=1,MONTH(jaar_zip[[#This Row],[Datum]])=2,MONTH(jaar_zip[[#This Row],[Datum]])=11,MONTH(jaar_zip[[#This Row],[Datum]])=12),1.1,IF(OR(MONTH(jaar_zip[[#This Row],[Datum]])=3,MONTH(jaar_zip[[#This Row],[Datum]])=10),1,0.8))*jaar_zip[[#This Row],[graaddagen]],"")</f>
        <v>1.8400000000000007</v>
      </c>
      <c r="O2928" s="101">
        <f>IF(ISNUMBER(jaar_zip[[#This Row],[etmaaltemperatuur]]),IF(jaar_zip[[#This Row],[etmaaltemperatuur]]&gt;stookgrens,jaar_zip[[#This Row],[etmaaltemperatuur]]-stookgrens,0),"")</f>
        <v>0</v>
      </c>
    </row>
    <row r="2929" spans="1:15" x14ac:dyDescent="0.25">
      <c r="A2929">
        <v>270</v>
      </c>
      <c r="B2929">
        <v>20240706</v>
      </c>
      <c r="C2929">
        <v>8</v>
      </c>
      <c r="D2929">
        <v>15.9</v>
      </c>
      <c r="E2929">
        <v>1661</v>
      </c>
      <c r="F2929">
        <v>15.9</v>
      </c>
      <c r="G2929">
        <v>1000.1</v>
      </c>
      <c r="H2929">
        <v>82</v>
      </c>
      <c r="I2929" s="101" t="s">
        <v>22</v>
      </c>
      <c r="J2929" s="1">
        <f>DATEVALUE(RIGHT(jaar_zip[[#This Row],[YYYYMMDD]],2)&amp;"-"&amp;MID(jaar_zip[[#This Row],[YYYYMMDD]],5,2)&amp;"-"&amp;LEFT(jaar_zip[[#This Row],[YYYYMMDD]],4))</f>
        <v>45479</v>
      </c>
      <c r="K2929" s="101" t="str">
        <f>IF(AND(VALUE(MONTH(jaar_zip[[#This Row],[Datum]]))=1,VALUE(WEEKNUM(jaar_zip[[#This Row],[Datum]],21))&gt;51),RIGHT(YEAR(jaar_zip[[#This Row],[Datum]])-1,2),RIGHT(YEAR(jaar_zip[[#This Row],[Datum]]),2))&amp;"-"&amp; TEXT(WEEKNUM(jaar_zip[[#This Row],[Datum]],21),"00")</f>
        <v>24-27</v>
      </c>
      <c r="L2929" s="101">
        <f>MONTH(jaar_zip[[#This Row],[Datum]])</f>
        <v>7</v>
      </c>
      <c r="M2929" s="101">
        <f>IF(ISNUMBER(jaar_zip[[#This Row],[etmaaltemperatuur]]),IF(jaar_zip[[#This Row],[etmaaltemperatuur]]&lt;stookgrens,stookgrens-jaar_zip[[#This Row],[etmaaltemperatuur]],0),"")</f>
        <v>2.0999999999999996</v>
      </c>
      <c r="N2929" s="101">
        <f>IF(ISNUMBER(jaar_zip[[#This Row],[graaddagen]]),IF(OR(MONTH(jaar_zip[[#This Row],[Datum]])=1,MONTH(jaar_zip[[#This Row],[Datum]])=2,MONTH(jaar_zip[[#This Row],[Datum]])=11,MONTH(jaar_zip[[#This Row],[Datum]])=12),1.1,IF(OR(MONTH(jaar_zip[[#This Row],[Datum]])=3,MONTH(jaar_zip[[#This Row],[Datum]])=10),1,0.8))*jaar_zip[[#This Row],[graaddagen]],"")</f>
        <v>1.6799999999999997</v>
      </c>
      <c r="O2929" s="101">
        <f>IF(ISNUMBER(jaar_zip[[#This Row],[etmaaltemperatuur]]),IF(jaar_zip[[#This Row],[etmaaltemperatuur]]&gt;stookgrens,jaar_zip[[#This Row],[etmaaltemperatuur]]-stookgrens,0),"")</f>
        <v>0</v>
      </c>
    </row>
    <row r="2930" spans="1:15" x14ac:dyDescent="0.25">
      <c r="A2930">
        <v>270</v>
      </c>
      <c r="B2930">
        <v>20240707</v>
      </c>
      <c r="C2930">
        <v>5</v>
      </c>
      <c r="D2930">
        <v>14.4</v>
      </c>
      <c r="E2930">
        <v>1531</v>
      </c>
      <c r="F2930">
        <v>7.9</v>
      </c>
      <c r="G2930">
        <v>1010.8</v>
      </c>
      <c r="H2930">
        <v>82</v>
      </c>
      <c r="I2930" s="101" t="s">
        <v>22</v>
      </c>
      <c r="J2930" s="1">
        <f>DATEVALUE(RIGHT(jaar_zip[[#This Row],[YYYYMMDD]],2)&amp;"-"&amp;MID(jaar_zip[[#This Row],[YYYYMMDD]],5,2)&amp;"-"&amp;LEFT(jaar_zip[[#This Row],[YYYYMMDD]],4))</f>
        <v>45480</v>
      </c>
      <c r="K2930" s="101" t="str">
        <f>IF(AND(VALUE(MONTH(jaar_zip[[#This Row],[Datum]]))=1,VALUE(WEEKNUM(jaar_zip[[#This Row],[Datum]],21))&gt;51),RIGHT(YEAR(jaar_zip[[#This Row],[Datum]])-1,2),RIGHT(YEAR(jaar_zip[[#This Row],[Datum]]),2))&amp;"-"&amp; TEXT(WEEKNUM(jaar_zip[[#This Row],[Datum]],21),"00")</f>
        <v>24-27</v>
      </c>
      <c r="L2930" s="101">
        <f>MONTH(jaar_zip[[#This Row],[Datum]])</f>
        <v>7</v>
      </c>
      <c r="M2930" s="101">
        <f>IF(ISNUMBER(jaar_zip[[#This Row],[etmaaltemperatuur]]),IF(jaar_zip[[#This Row],[etmaaltemperatuur]]&lt;stookgrens,stookgrens-jaar_zip[[#This Row],[etmaaltemperatuur]],0),"")</f>
        <v>3.5999999999999996</v>
      </c>
      <c r="N2930" s="101">
        <f>IF(ISNUMBER(jaar_zip[[#This Row],[graaddagen]]),IF(OR(MONTH(jaar_zip[[#This Row],[Datum]])=1,MONTH(jaar_zip[[#This Row],[Datum]])=2,MONTH(jaar_zip[[#This Row],[Datum]])=11,MONTH(jaar_zip[[#This Row],[Datum]])=12),1.1,IF(OR(MONTH(jaar_zip[[#This Row],[Datum]])=3,MONTH(jaar_zip[[#This Row],[Datum]])=10),1,0.8))*jaar_zip[[#This Row],[graaddagen]],"")</f>
        <v>2.88</v>
      </c>
      <c r="O2930" s="101">
        <f>IF(ISNUMBER(jaar_zip[[#This Row],[etmaaltemperatuur]]),IF(jaar_zip[[#This Row],[etmaaltemperatuur]]&gt;stookgrens,jaar_zip[[#This Row],[etmaaltemperatuur]]-stookgrens,0),"")</f>
        <v>0</v>
      </c>
    </row>
    <row r="2931" spans="1:15" x14ac:dyDescent="0.25">
      <c r="A2931">
        <v>270</v>
      </c>
      <c r="B2931">
        <v>20240708</v>
      </c>
      <c r="C2931">
        <v>3.5</v>
      </c>
      <c r="D2931">
        <v>16.399999999999999</v>
      </c>
      <c r="E2931">
        <v>1978</v>
      </c>
      <c r="F2931">
        <v>1.2</v>
      </c>
      <c r="G2931">
        <v>1016.9</v>
      </c>
      <c r="H2931">
        <v>79</v>
      </c>
      <c r="I2931" s="101" t="s">
        <v>22</v>
      </c>
      <c r="J2931" s="1">
        <f>DATEVALUE(RIGHT(jaar_zip[[#This Row],[YYYYMMDD]],2)&amp;"-"&amp;MID(jaar_zip[[#This Row],[YYYYMMDD]],5,2)&amp;"-"&amp;LEFT(jaar_zip[[#This Row],[YYYYMMDD]],4))</f>
        <v>45481</v>
      </c>
      <c r="K2931" s="101" t="str">
        <f>IF(AND(VALUE(MONTH(jaar_zip[[#This Row],[Datum]]))=1,VALUE(WEEKNUM(jaar_zip[[#This Row],[Datum]],21))&gt;51),RIGHT(YEAR(jaar_zip[[#This Row],[Datum]])-1,2),RIGHT(YEAR(jaar_zip[[#This Row],[Datum]]),2))&amp;"-"&amp; TEXT(WEEKNUM(jaar_zip[[#This Row],[Datum]],21),"00")</f>
        <v>24-28</v>
      </c>
      <c r="L2931" s="101">
        <f>MONTH(jaar_zip[[#This Row],[Datum]])</f>
        <v>7</v>
      </c>
      <c r="M2931" s="101">
        <f>IF(ISNUMBER(jaar_zip[[#This Row],[etmaaltemperatuur]]),IF(jaar_zip[[#This Row],[etmaaltemperatuur]]&lt;stookgrens,stookgrens-jaar_zip[[#This Row],[etmaaltemperatuur]],0),"")</f>
        <v>1.6000000000000014</v>
      </c>
      <c r="N2931" s="101">
        <f>IF(ISNUMBER(jaar_zip[[#This Row],[graaddagen]]),IF(OR(MONTH(jaar_zip[[#This Row],[Datum]])=1,MONTH(jaar_zip[[#This Row],[Datum]])=2,MONTH(jaar_zip[[#This Row],[Datum]])=11,MONTH(jaar_zip[[#This Row],[Datum]])=12),1.1,IF(OR(MONTH(jaar_zip[[#This Row],[Datum]])=3,MONTH(jaar_zip[[#This Row],[Datum]])=10),1,0.8))*jaar_zip[[#This Row],[graaddagen]],"")</f>
        <v>1.2800000000000011</v>
      </c>
      <c r="O2931" s="101">
        <f>IF(ISNUMBER(jaar_zip[[#This Row],[etmaaltemperatuur]]),IF(jaar_zip[[#This Row],[etmaaltemperatuur]]&gt;stookgrens,jaar_zip[[#This Row],[etmaaltemperatuur]]-stookgrens,0),"")</f>
        <v>0</v>
      </c>
    </row>
    <row r="2932" spans="1:15" x14ac:dyDescent="0.25">
      <c r="A2932">
        <v>270</v>
      </c>
      <c r="B2932">
        <v>20240709</v>
      </c>
      <c r="C2932">
        <v>4</v>
      </c>
      <c r="D2932">
        <v>20.399999999999999</v>
      </c>
      <c r="E2932">
        <v>1827</v>
      </c>
      <c r="F2932">
        <v>24.7</v>
      </c>
      <c r="G2932">
        <v>1013.8</v>
      </c>
      <c r="H2932">
        <v>77</v>
      </c>
      <c r="I2932" s="101" t="s">
        <v>22</v>
      </c>
      <c r="J2932" s="1">
        <f>DATEVALUE(RIGHT(jaar_zip[[#This Row],[YYYYMMDD]],2)&amp;"-"&amp;MID(jaar_zip[[#This Row],[YYYYMMDD]],5,2)&amp;"-"&amp;LEFT(jaar_zip[[#This Row],[YYYYMMDD]],4))</f>
        <v>45482</v>
      </c>
      <c r="K2932" s="101" t="str">
        <f>IF(AND(VALUE(MONTH(jaar_zip[[#This Row],[Datum]]))=1,VALUE(WEEKNUM(jaar_zip[[#This Row],[Datum]],21))&gt;51),RIGHT(YEAR(jaar_zip[[#This Row],[Datum]])-1,2),RIGHT(YEAR(jaar_zip[[#This Row],[Datum]]),2))&amp;"-"&amp; TEXT(WEEKNUM(jaar_zip[[#This Row],[Datum]],21),"00")</f>
        <v>24-28</v>
      </c>
      <c r="L2932" s="101">
        <f>MONTH(jaar_zip[[#This Row],[Datum]])</f>
        <v>7</v>
      </c>
      <c r="M2932" s="101">
        <f>IF(ISNUMBER(jaar_zip[[#This Row],[etmaaltemperatuur]]),IF(jaar_zip[[#This Row],[etmaaltemperatuur]]&lt;stookgrens,stookgrens-jaar_zip[[#This Row],[etmaaltemperatuur]],0),"")</f>
        <v>0</v>
      </c>
      <c r="N2932" s="101">
        <f>IF(ISNUMBER(jaar_zip[[#This Row],[graaddagen]]),IF(OR(MONTH(jaar_zip[[#This Row],[Datum]])=1,MONTH(jaar_zip[[#This Row],[Datum]])=2,MONTH(jaar_zip[[#This Row],[Datum]])=11,MONTH(jaar_zip[[#This Row],[Datum]])=12),1.1,IF(OR(MONTH(jaar_zip[[#This Row],[Datum]])=3,MONTH(jaar_zip[[#This Row],[Datum]])=10),1,0.8))*jaar_zip[[#This Row],[graaddagen]],"")</f>
        <v>0</v>
      </c>
      <c r="O2932" s="101">
        <f>IF(ISNUMBER(jaar_zip[[#This Row],[etmaaltemperatuur]]),IF(jaar_zip[[#This Row],[etmaaltemperatuur]]&gt;stookgrens,jaar_zip[[#This Row],[etmaaltemperatuur]]-stookgrens,0),"")</f>
        <v>2.3999999999999986</v>
      </c>
    </row>
    <row r="2933" spans="1:15" x14ac:dyDescent="0.25">
      <c r="A2933">
        <v>270</v>
      </c>
      <c r="B2933">
        <v>20240710</v>
      </c>
      <c r="C2933">
        <v>5.0999999999999996</v>
      </c>
      <c r="D2933">
        <v>18.5</v>
      </c>
      <c r="E2933">
        <v>1968</v>
      </c>
      <c r="F2933">
        <v>8.5</v>
      </c>
      <c r="G2933">
        <v>1013.6</v>
      </c>
      <c r="H2933">
        <v>84</v>
      </c>
      <c r="I2933" s="101" t="s">
        <v>22</v>
      </c>
      <c r="J2933" s="1">
        <f>DATEVALUE(RIGHT(jaar_zip[[#This Row],[YYYYMMDD]],2)&amp;"-"&amp;MID(jaar_zip[[#This Row],[YYYYMMDD]],5,2)&amp;"-"&amp;LEFT(jaar_zip[[#This Row],[YYYYMMDD]],4))</f>
        <v>45483</v>
      </c>
      <c r="K2933" s="101" t="str">
        <f>IF(AND(VALUE(MONTH(jaar_zip[[#This Row],[Datum]]))=1,VALUE(WEEKNUM(jaar_zip[[#This Row],[Datum]],21))&gt;51),RIGHT(YEAR(jaar_zip[[#This Row],[Datum]])-1,2),RIGHT(YEAR(jaar_zip[[#This Row],[Datum]]),2))&amp;"-"&amp; TEXT(WEEKNUM(jaar_zip[[#This Row],[Datum]],21),"00")</f>
        <v>24-28</v>
      </c>
      <c r="L2933" s="101">
        <f>MONTH(jaar_zip[[#This Row],[Datum]])</f>
        <v>7</v>
      </c>
      <c r="M2933" s="101">
        <f>IF(ISNUMBER(jaar_zip[[#This Row],[etmaaltemperatuur]]),IF(jaar_zip[[#This Row],[etmaaltemperatuur]]&lt;stookgrens,stookgrens-jaar_zip[[#This Row],[etmaaltemperatuur]],0),"")</f>
        <v>0</v>
      </c>
      <c r="N2933" s="101">
        <f>IF(ISNUMBER(jaar_zip[[#This Row],[graaddagen]]),IF(OR(MONTH(jaar_zip[[#This Row],[Datum]])=1,MONTH(jaar_zip[[#This Row],[Datum]])=2,MONTH(jaar_zip[[#This Row],[Datum]])=11,MONTH(jaar_zip[[#This Row],[Datum]])=12),1.1,IF(OR(MONTH(jaar_zip[[#This Row],[Datum]])=3,MONTH(jaar_zip[[#This Row],[Datum]])=10),1,0.8))*jaar_zip[[#This Row],[graaddagen]],"")</f>
        <v>0</v>
      </c>
      <c r="O2933" s="101">
        <f>IF(ISNUMBER(jaar_zip[[#This Row],[etmaaltemperatuur]]),IF(jaar_zip[[#This Row],[etmaaltemperatuur]]&gt;stookgrens,jaar_zip[[#This Row],[etmaaltemperatuur]]-stookgrens,0),"")</f>
        <v>0.5</v>
      </c>
    </row>
    <row r="2934" spans="1:15" x14ac:dyDescent="0.25">
      <c r="A2934">
        <v>270</v>
      </c>
      <c r="B2934">
        <v>20240711</v>
      </c>
      <c r="C2934">
        <v>4</v>
      </c>
      <c r="D2934">
        <v>16.600000000000001</v>
      </c>
      <c r="E2934">
        <v>1742</v>
      </c>
      <c r="F2934">
        <v>0</v>
      </c>
      <c r="G2934">
        <v>1016.5</v>
      </c>
      <c r="H2934">
        <v>83</v>
      </c>
      <c r="I2934" s="101" t="s">
        <v>22</v>
      </c>
      <c r="J2934" s="1">
        <f>DATEVALUE(RIGHT(jaar_zip[[#This Row],[YYYYMMDD]],2)&amp;"-"&amp;MID(jaar_zip[[#This Row],[YYYYMMDD]],5,2)&amp;"-"&amp;LEFT(jaar_zip[[#This Row],[YYYYMMDD]],4))</f>
        <v>45484</v>
      </c>
      <c r="K2934" s="101" t="str">
        <f>IF(AND(VALUE(MONTH(jaar_zip[[#This Row],[Datum]]))=1,VALUE(WEEKNUM(jaar_zip[[#This Row],[Datum]],21))&gt;51),RIGHT(YEAR(jaar_zip[[#This Row],[Datum]])-1,2),RIGHT(YEAR(jaar_zip[[#This Row],[Datum]]),2))&amp;"-"&amp; TEXT(WEEKNUM(jaar_zip[[#This Row],[Datum]],21),"00")</f>
        <v>24-28</v>
      </c>
      <c r="L2934" s="101">
        <f>MONTH(jaar_zip[[#This Row],[Datum]])</f>
        <v>7</v>
      </c>
      <c r="M2934" s="101">
        <f>IF(ISNUMBER(jaar_zip[[#This Row],[etmaaltemperatuur]]),IF(jaar_zip[[#This Row],[etmaaltemperatuur]]&lt;stookgrens,stookgrens-jaar_zip[[#This Row],[etmaaltemperatuur]],0),"")</f>
        <v>1.3999999999999986</v>
      </c>
      <c r="N2934" s="101">
        <f>IF(ISNUMBER(jaar_zip[[#This Row],[graaddagen]]),IF(OR(MONTH(jaar_zip[[#This Row],[Datum]])=1,MONTH(jaar_zip[[#This Row],[Datum]])=2,MONTH(jaar_zip[[#This Row],[Datum]])=11,MONTH(jaar_zip[[#This Row],[Datum]])=12),1.1,IF(OR(MONTH(jaar_zip[[#This Row],[Datum]])=3,MONTH(jaar_zip[[#This Row],[Datum]])=10),1,0.8))*jaar_zip[[#This Row],[graaddagen]],"")</f>
        <v>1.119999999999999</v>
      </c>
      <c r="O2934" s="101">
        <f>IF(ISNUMBER(jaar_zip[[#This Row],[etmaaltemperatuur]]),IF(jaar_zip[[#This Row],[etmaaltemperatuur]]&gt;stookgrens,jaar_zip[[#This Row],[etmaaltemperatuur]]-stookgrens,0),"")</f>
        <v>0</v>
      </c>
    </row>
    <row r="2935" spans="1:15" x14ac:dyDescent="0.25">
      <c r="A2935">
        <v>270</v>
      </c>
      <c r="B2935">
        <v>20240712</v>
      </c>
      <c r="C2935">
        <v>2.9</v>
      </c>
      <c r="D2935">
        <v>14.4</v>
      </c>
      <c r="E2935">
        <v>546</v>
      </c>
      <c r="F2935">
        <v>22.7</v>
      </c>
      <c r="G2935">
        <v>1012.7</v>
      </c>
      <c r="H2935">
        <v>88</v>
      </c>
      <c r="I2935" s="101" t="s">
        <v>22</v>
      </c>
      <c r="J2935" s="1">
        <f>DATEVALUE(RIGHT(jaar_zip[[#This Row],[YYYYMMDD]],2)&amp;"-"&amp;MID(jaar_zip[[#This Row],[YYYYMMDD]],5,2)&amp;"-"&amp;LEFT(jaar_zip[[#This Row],[YYYYMMDD]],4))</f>
        <v>45485</v>
      </c>
      <c r="K2935" s="101" t="str">
        <f>IF(AND(VALUE(MONTH(jaar_zip[[#This Row],[Datum]]))=1,VALUE(WEEKNUM(jaar_zip[[#This Row],[Datum]],21))&gt;51),RIGHT(YEAR(jaar_zip[[#This Row],[Datum]])-1,2),RIGHT(YEAR(jaar_zip[[#This Row],[Datum]]),2))&amp;"-"&amp; TEXT(WEEKNUM(jaar_zip[[#This Row],[Datum]],21),"00")</f>
        <v>24-28</v>
      </c>
      <c r="L2935" s="101">
        <f>MONTH(jaar_zip[[#This Row],[Datum]])</f>
        <v>7</v>
      </c>
      <c r="M2935" s="101">
        <f>IF(ISNUMBER(jaar_zip[[#This Row],[etmaaltemperatuur]]),IF(jaar_zip[[#This Row],[etmaaltemperatuur]]&lt;stookgrens,stookgrens-jaar_zip[[#This Row],[etmaaltemperatuur]],0),"")</f>
        <v>3.5999999999999996</v>
      </c>
      <c r="N2935" s="101">
        <f>IF(ISNUMBER(jaar_zip[[#This Row],[graaddagen]]),IF(OR(MONTH(jaar_zip[[#This Row],[Datum]])=1,MONTH(jaar_zip[[#This Row],[Datum]])=2,MONTH(jaar_zip[[#This Row],[Datum]])=11,MONTH(jaar_zip[[#This Row],[Datum]])=12),1.1,IF(OR(MONTH(jaar_zip[[#This Row],[Datum]])=3,MONTH(jaar_zip[[#This Row],[Datum]])=10),1,0.8))*jaar_zip[[#This Row],[graaddagen]],"")</f>
        <v>2.88</v>
      </c>
      <c r="O2935" s="101">
        <f>IF(ISNUMBER(jaar_zip[[#This Row],[etmaaltemperatuur]]),IF(jaar_zip[[#This Row],[etmaaltemperatuur]]&gt;stookgrens,jaar_zip[[#This Row],[etmaaltemperatuur]]-stookgrens,0),"")</f>
        <v>0</v>
      </c>
    </row>
    <row r="2936" spans="1:15" x14ac:dyDescent="0.25">
      <c r="A2936">
        <v>270</v>
      </c>
      <c r="B2936">
        <v>20240713</v>
      </c>
      <c r="C2936">
        <v>4.5</v>
      </c>
      <c r="D2936">
        <v>15.1</v>
      </c>
      <c r="E2936">
        <v>1367</v>
      </c>
      <c r="F2936">
        <v>9.6</v>
      </c>
      <c r="G2936">
        <v>1008.9</v>
      </c>
      <c r="H2936">
        <v>91</v>
      </c>
      <c r="I2936" s="101" t="s">
        <v>22</v>
      </c>
      <c r="J2936" s="1">
        <f>DATEVALUE(RIGHT(jaar_zip[[#This Row],[YYYYMMDD]],2)&amp;"-"&amp;MID(jaar_zip[[#This Row],[YYYYMMDD]],5,2)&amp;"-"&amp;LEFT(jaar_zip[[#This Row],[YYYYMMDD]],4))</f>
        <v>45486</v>
      </c>
      <c r="K2936" s="101" t="str">
        <f>IF(AND(VALUE(MONTH(jaar_zip[[#This Row],[Datum]]))=1,VALUE(WEEKNUM(jaar_zip[[#This Row],[Datum]],21))&gt;51),RIGHT(YEAR(jaar_zip[[#This Row],[Datum]])-1,2),RIGHT(YEAR(jaar_zip[[#This Row],[Datum]]),2))&amp;"-"&amp; TEXT(WEEKNUM(jaar_zip[[#This Row],[Datum]],21),"00")</f>
        <v>24-28</v>
      </c>
      <c r="L2936" s="101">
        <f>MONTH(jaar_zip[[#This Row],[Datum]])</f>
        <v>7</v>
      </c>
      <c r="M2936" s="101">
        <f>IF(ISNUMBER(jaar_zip[[#This Row],[etmaaltemperatuur]]),IF(jaar_zip[[#This Row],[etmaaltemperatuur]]&lt;stookgrens,stookgrens-jaar_zip[[#This Row],[etmaaltemperatuur]],0),"")</f>
        <v>2.9000000000000004</v>
      </c>
      <c r="N2936" s="101">
        <f>IF(ISNUMBER(jaar_zip[[#This Row],[graaddagen]]),IF(OR(MONTH(jaar_zip[[#This Row],[Datum]])=1,MONTH(jaar_zip[[#This Row],[Datum]])=2,MONTH(jaar_zip[[#This Row],[Datum]])=11,MONTH(jaar_zip[[#This Row],[Datum]])=12),1.1,IF(OR(MONTH(jaar_zip[[#This Row],[Datum]])=3,MONTH(jaar_zip[[#This Row],[Datum]])=10),1,0.8))*jaar_zip[[#This Row],[graaddagen]],"")</f>
        <v>2.3200000000000003</v>
      </c>
      <c r="O2936" s="101">
        <f>IF(ISNUMBER(jaar_zip[[#This Row],[etmaaltemperatuur]]),IF(jaar_zip[[#This Row],[etmaaltemperatuur]]&gt;stookgrens,jaar_zip[[#This Row],[etmaaltemperatuur]]-stookgrens,0),"")</f>
        <v>0</v>
      </c>
    </row>
    <row r="2937" spans="1:15" x14ac:dyDescent="0.25">
      <c r="A2937">
        <v>270</v>
      </c>
      <c r="B2937">
        <v>20240714</v>
      </c>
      <c r="C2937">
        <v>6.6</v>
      </c>
      <c r="D2937">
        <v>16.3</v>
      </c>
      <c r="E2937">
        <v>1454</v>
      </c>
      <c r="F2937">
        <v>0.2</v>
      </c>
      <c r="G2937">
        <v>1010.4</v>
      </c>
      <c r="H2937">
        <v>82</v>
      </c>
      <c r="I2937" s="101" t="s">
        <v>22</v>
      </c>
      <c r="J2937" s="1">
        <f>DATEVALUE(RIGHT(jaar_zip[[#This Row],[YYYYMMDD]],2)&amp;"-"&amp;MID(jaar_zip[[#This Row],[YYYYMMDD]],5,2)&amp;"-"&amp;LEFT(jaar_zip[[#This Row],[YYYYMMDD]],4))</f>
        <v>45487</v>
      </c>
      <c r="K2937" s="101" t="str">
        <f>IF(AND(VALUE(MONTH(jaar_zip[[#This Row],[Datum]]))=1,VALUE(WEEKNUM(jaar_zip[[#This Row],[Datum]],21))&gt;51),RIGHT(YEAR(jaar_zip[[#This Row],[Datum]])-1,2),RIGHT(YEAR(jaar_zip[[#This Row],[Datum]]),2))&amp;"-"&amp; TEXT(WEEKNUM(jaar_zip[[#This Row],[Datum]],21),"00")</f>
        <v>24-28</v>
      </c>
      <c r="L2937" s="101">
        <f>MONTH(jaar_zip[[#This Row],[Datum]])</f>
        <v>7</v>
      </c>
      <c r="M2937" s="101">
        <f>IF(ISNUMBER(jaar_zip[[#This Row],[etmaaltemperatuur]]),IF(jaar_zip[[#This Row],[etmaaltemperatuur]]&lt;stookgrens,stookgrens-jaar_zip[[#This Row],[etmaaltemperatuur]],0),"")</f>
        <v>1.6999999999999993</v>
      </c>
      <c r="N2937" s="101">
        <f>IF(ISNUMBER(jaar_zip[[#This Row],[graaddagen]]),IF(OR(MONTH(jaar_zip[[#This Row],[Datum]])=1,MONTH(jaar_zip[[#This Row],[Datum]])=2,MONTH(jaar_zip[[#This Row],[Datum]])=11,MONTH(jaar_zip[[#This Row],[Datum]])=12),1.1,IF(OR(MONTH(jaar_zip[[#This Row],[Datum]])=3,MONTH(jaar_zip[[#This Row],[Datum]])=10),1,0.8))*jaar_zip[[#This Row],[graaddagen]],"")</f>
        <v>1.3599999999999994</v>
      </c>
      <c r="O2937" s="101">
        <f>IF(ISNUMBER(jaar_zip[[#This Row],[etmaaltemperatuur]]),IF(jaar_zip[[#This Row],[etmaaltemperatuur]]&gt;stookgrens,jaar_zip[[#This Row],[etmaaltemperatuur]]-stookgrens,0),"")</f>
        <v>0</v>
      </c>
    </row>
    <row r="2938" spans="1:15" x14ac:dyDescent="0.25">
      <c r="A2938">
        <v>270</v>
      </c>
      <c r="B2938">
        <v>20240715</v>
      </c>
      <c r="C2938">
        <v>3.5</v>
      </c>
      <c r="D2938">
        <v>17.899999999999999</v>
      </c>
      <c r="E2938">
        <v>2350</v>
      </c>
      <c r="F2938">
        <v>1.6</v>
      </c>
      <c r="G2938">
        <v>1010.9</v>
      </c>
      <c r="H2938">
        <v>82</v>
      </c>
      <c r="I2938" s="101" t="s">
        <v>22</v>
      </c>
      <c r="J2938" s="1">
        <f>DATEVALUE(RIGHT(jaar_zip[[#This Row],[YYYYMMDD]],2)&amp;"-"&amp;MID(jaar_zip[[#This Row],[YYYYMMDD]],5,2)&amp;"-"&amp;LEFT(jaar_zip[[#This Row],[YYYYMMDD]],4))</f>
        <v>45488</v>
      </c>
      <c r="K2938" s="101" t="str">
        <f>IF(AND(VALUE(MONTH(jaar_zip[[#This Row],[Datum]]))=1,VALUE(WEEKNUM(jaar_zip[[#This Row],[Datum]],21))&gt;51),RIGHT(YEAR(jaar_zip[[#This Row],[Datum]])-1,2),RIGHT(YEAR(jaar_zip[[#This Row],[Datum]]),2))&amp;"-"&amp; TEXT(WEEKNUM(jaar_zip[[#This Row],[Datum]],21),"00")</f>
        <v>24-29</v>
      </c>
      <c r="L2938" s="101">
        <f>MONTH(jaar_zip[[#This Row],[Datum]])</f>
        <v>7</v>
      </c>
      <c r="M2938" s="101">
        <f>IF(ISNUMBER(jaar_zip[[#This Row],[etmaaltemperatuur]]),IF(jaar_zip[[#This Row],[etmaaltemperatuur]]&lt;stookgrens,stookgrens-jaar_zip[[#This Row],[etmaaltemperatuur]],0),"")</f>
        <v>0.10000000000000142</v>
      </c>
      <c r="N2938" s="101">
        <f>IF(ISNUMBER(jaar_zip[[#This Row],[graaddagen]]),IF(OR(MONTH(jaar_zip[[#This Row],[Datum]])=1,MONTH(jaar_zip[[#This Row],[Datum]])=2,MONTH(jaar_zip[[#This Row],[Datum]])=11,MONTH(jaar_zip[[#This Row],[Datum]])=12),1.1,IF(OR(MONTH(jaar_zip[[#This Row],[Datum]])=3,MONTH(jaar_zip[[#This Row],[Datum]])=10),1,0.8))*jaar_zip[[#This Row],[graaddagen]],"")</f>
        <v>8.000000000000114E-2</v>
      </c>
      <c r="O2938" s="101">
        <f>IF(ISNUMBER(jaar_zip[[#This Row],[etmaaltemperatuur]]),IF(jaar_zip[[#This Row],[etmaaltemperatuur]]&gt;stookgrens,jaar_zip[[#This Row],[etmaaltemperatuur]]-stookgrens,0),"")</f>
        <v>0</v>
      </c>
    </row>
    <row r="2939" spans="1:15" x14ac:dyDescent="0.25">
      <c r="A2939">
        <v>270</v>
      </c>
      <c r="B2939">
        <v>20240716</v>
      </c>
      <c r="C2939">
        <v>5.8</v>
      </c>
      <c r="D2939">
        <v>17.5</v>
      </c>
      <c r="E2939">
        <v>1502</v>
      </c>
      <c r="F2939">
        <v>17.3</v>
      </c>
      <c r="G2939">
        <v>1008.5</v>
      </c>
      <c r="H2939">
        <v>86</v>
      </c>
      <c r="I2939" s="101" t="s">
        <v>22</v>
      </c>
      <c r="J2939" s="1">
        <f>DATEVALUE(RIGHT(jaar_zip[[#This Row],[YYYYMMDD]],2)&amp;"-"&amp;MID(jaar_zip[[#This Row],[YYYYMMDD]],5,2)&amp;"-"&amp;LEFT(jaar_zip[[#This Row],[YYYYMMDD]],4))</f>
        <v>45489</v>
      </c>
      <c r="K2939" s="101" t="str">
        <f>IF(AND(VALUE(MONTH(jaar_zip[[#This Row],[Datum]]))=1,VALUE(WEEKNUM(jaar_zip[[#This Row],[Datum]],21))&gt;51),RIGHT(YEAR(jaar_zip[[#This Row],[Datum]])-1,2),RIGHT(YEAR(jaar_zip[[#This Row],[Datum]]),2))&amp;"-"&amp; TEXT(WEEKNUM(jaar_zip[[#This Row],[Datum]],21),"00")</f>
        <v>24-29</v>
      </c>
      <c r="L2939" s="101">
        <f>MONTH(jaar_zip[[#This Row],[Datum]])</f>
        <v>7</v>
      </c>
      <c r="M2939" s="101">
        <f>IF(ISNUMBER(jaar_zip[[#This Row],[etmaaltemperatuur]]),IF(jaar_zip[[#This Row],[etmaaltemperatuur]]&lt;stookgrens,stookgrens-jaar_zip[[#This Row],[etmaaltemperatuur]],0),"")</f>
        <v>0.5</v>
      </c>
      <c r="N2939" s="101">
        <f>IF(ISNUMBER(jaar_zip[[#This Row],[graaddagen]]),IF(OR(MONTH(jaar_zip[[#This Row],[Datum]])=1,MONTH(jaar_zip[[#This Row],[Datum]])=2,MONTH(jaar_zip[[#This Row],[Datum]])=11,MONTH(jaar_zip[[#This Row],[Datum]])=12),1.1,IF(OR(MONTH(jaar_zip[[#This Row],[Datum]])=3,MONTH(jaar_zip[[#This Row],[Datum]])=10),1,0.8))*jaar_zip[[#This Row],[graaddagen]],"")</f>
        <v>0.4</v>
      </c>
      <c r="O2939" s="101">
        <f>IF(ISNUMBER(jaar_zip[[#This Row],[etmaaltemperatuur]]),IF(jaar_zip[[#This Row],[etmaaltemperatuur]]&gt;stookgrens,jaar_zip[[#This Row],[etmaaltemperatuur]]-stookgrens,0),"")</f>
        <v>0</v>
      </c>
    </row>
    <row r="2940" spans="1:15" x14ac:dyDescent="0.25">
      <c r="A2940">
        <v>270</v>
      </c>
      <c r="B2940">
        <v>20240717</v>
      </c>
      <c r="C2940">
        <v>4.0999999999999996</v>
      </c>
      <c r="D2940">
        <v>17.2</v>
      </c>
      <c r="E2940">
        <v>1735</v>
      </c>
      <c r="F2940">
        <v>-0.1</v>
      </c>
      <c r="G2940">
        <v>1019.4</v>
      </c>
      <c r="H2940">
        <v>83</v>
      </c>
      <c r="I2940" s="101" t="s">
        <v>22</v>
      </c>
      <c r="J2940" s="1">
        <f>DATEVALUE(RIGHT(jaar_zip[[#This Row],[YYYYMMDD]],2)&amp;"-"&amp;MID(jaar_zip[[#This Row],[YYYYMMDD]],5,2)&amp;"-"&amp;LEFT(jaar_zip[[#This Row],[YYYYMMDD]],4))</f>
        <v>45490</v>
      </c>
      <c r="K2940" s="101" t="str">
        <f>IF(AND(VALUE(MONTH(jaar_zip[[#This Row],[Datum]]))=1,VALUE(WEEKNUM(jaar_zip[[#This Row],[Datum]],21))&gt;51),RIGHT(YEAR(jaar_zip[[#This Row],[Datum]])-1,2),RIGHT(YEAR(jaar_zip[[#This Row],[Datum]]),2))&amp;"-"&amp; TEXT(WEEKNUM(jaar_zip[[#This Row],[Datum]],21),"00")</f>
        <v>24-29</v>
      </c>
      <c r="L2940" s="101">
        <f>MONTH(jaar_zip[[#This Row],[Datum]])</f>
        <v>7</v>
      </c>
      <c r="M2940" s="101">
        <f>IF(ISNUMBER(jaar_zip[[#This Row],[etmaaltemperatuur]]),IF(jaar_zip[[#This Row],[etmaaltemperatuur]]&lt;stookgrens,stookgrens-jaar_zip[[#This Row],[etmaaltemperatuur]],0),"")</f>
        <v>0.80000000000000071</v>
      </c>
      <c r="N2940" s="101">
        <f>IF(ISNUMBER(jaar_zip[[#This Row],[graaddagen]]),IF(OR(MONTH(jaar_zip[[#This Row],[Datum]])=1,MONTH(jaar_zip[[#This Row],[Datum]])=2,MONTH(jaar_zip[[#This Row],[Datum]])=11,MONTH(jaar_zip[[#This Row],[Datum]])=12),1.1,IF(OR(MONTH(jaar_zip[[#This Row],[Datum]])=3,MONTH(jaar_zip[[#This Row],[Datum]])=10),1,0.8))*jaar_zip[[#This Row],[graaddagen]],"")</f>
        <v>0.64000000000000057</v>
      </c>
      <c r="O2940" s="101">
        <f>IF(ISNUMBER(jaar_zip[[#This Row],[etmaaltemperatuur]]),IF(jaar_zip[[#This Row],[etmaaltemperatuur]]&gt;stookgrens,jaar_zip[[#This Row],[etmaaltemperatuur]]-stookgrens,0),"")</f>
        <v>0</v>
      </c>
    </row>
    <row r="2941" spans="1:15" x14ac:dyDescent="0.25">
      <c r="A2941">
        <v>270</v>
      </c>
      <c r="B2941">
        <v>20240718</v>
      </c>
      <c r="C2941">
        <v>1.8</v>
      </c>
      <c r="D2941">
        <v>18.600000000000001</v>
      </c>
      <c r="E2941">
        <v>2498</v>
      </c>
      <c r="F2941">
        <v>0</v>
      </c>
      <c r="G2941">
        <v>1022.9</v>
      </c>
      <c r="H2941">
        <v>79</v>
      </c>
      <c r="I2941" s="101" t="s">
        <v>22</v>
      </c>
      <c r="J2941" s="1">
        <f>DATEVALUE(RIGHT(jaar_zip[[#This Row],[YYYYMMDD]],2)&amp;"-"&amp;MID(jaar_zip[[#This Row],[YYYYMMDD]],5,2)&amp;"-"&amp;LEFT(jaar_zip[[#This Row],[YYYYMMDD]],4))</f>
        <v>45491</v>
      </c>
      <c r="K2941" s="101" t="str">
        <f>IF(AND(VALUE(MONTH(jaar_zip[[#This Row],[Datum]]))=1,VALUE(WEEKNUM(jaar_zip[[#This Row],[Datum]],21))&gt;51),RIGHT(YEAR(jaar_zip[[#This Row],[Datum]])-1,2),RIGHT(YEAR(jaar_zip[[#This Row],[Datum]]),2))&amp;"-"&amp; TEXT(WEEKNUM(jaar_zip[[#This Row],[Datum]],21),"00")</f>
        <v>24-29</v>
      </c>
      <c r="L2941" s="101">
        <f>MONTH(jaar_zip[[#This Row],[Datum]])</f>
        <v>7</v>
      </c>
      <c r="M2941" s="101">
        <f>IF(ISNUMBER(jaar_zip[[#This Row],[etmaaltemperatuur]]),IF(jaar_zip[[#This Row],[etmaaltemperatuur]]&lt;stookgrens,stookgrens-jaar_zip[[#This Row],[etmaaltemperatuur]],0),"")</f>
        <v>0</v>
      </c>
      <c r="N2941" s="101">
        <f>IF(ISNUMBER(jaar_zip[[#This Row],[graaddagen]]),IF(OR(MONTH(jaar_zip[[#This Row],[Datum]])=1,MONTH(jaar_zip[[#This Row],[Datum]])=2,MONTH(jaar_zip[[#This Row],[Datum]])=11,MONTH(jaar_zip[[#This Row],[Datum]])=12),1.1,IF(OR(MONTH(jaar_zip[[#This Row],[Datum]])=3,MONTH(jaar_zip[[#This Row],[Datum]])=10),1,0.8))*jaar_zip[[#This Row],[graaddagen]],"")</f>
        <v>0</v>
      </c>
      <c r="O2941" s="101">
        <f>IF(ISNUMBER(jaar_zip[[#This Row],[etmaaltemperatuur]]),IF(jaar_zip[[#This Row],[etmaaltemperatuur]]&gt;stookgrens,jaar_zip[[#This Row],[etmaaltemperatuur]]-stookgrens,0),"")</f>
        <v>0.60000000000000142</v>
      </c>
    </row>
    <row r="2942" spans="1:15" x14ac:dyDescent="0.25">
      <c r="A2942">
        <v>270</v>
      </c>
      <c r="B2942">
        <v>20240719</v>
      </c>
      <c r="C2942">
        <v>3</v>
      </c>
      <c r="D2942">
        <v>23.1</v>
      </c>
      <c r="E2942">
        <v>2668</v>
      </c>
      <c r="F2942">
        <v>0</v>
      </c>
      <c r="G2942">
        <v>1018.6</v>
      </c>
      <c r="H2942">
        <v>66</v>
      </c>
      <c r="I2942" s="101" t="s">
        <v>22</v>
      </c>
      <c r="J2942" s="1">
        <f>DATEVALUE(RIGHT(jaar_zip[[#This Row],[YYYYMMDD]],2)&amp;"-"&amp;MID(jaar_zip[[#This Row],[YYYYMMDD]],5,2)&amp;"-"&amp;LEFT(jaar_zip[[#This Row],[YYYYMMDD]],4))</f>
        <v>45492</v>
      </c>
      <c r="K2942" s="101" t="str">
        <f>IF(AND(VALUE(MONTH(jaar_zip[[#This Row],[Datum]]))=1,VALUE(WEEKNUM(jaar_zip[[#This Row],[Datum]],21))&gt;51),RIGHT(YEAR(jaar_zip[[#This Row],[Datum]])-1,2),RIGHT(YEAR(jaar_zip[[#This Row],[Datum]]),2))&amp;"-"&amp; TEXT(WEEKNUM(jaar_zip[[#This Row],[Datum]],21),"00")</f>
        <v>24-29</v>
      </c>
      <c r="L2942" s="101">
        <f>MONTH(jaar_zip[[#This Row],[Datum]])</f>
        <v>7</v>
      </c>
      <c r="M2942" s="101">
        <f>IF(ISNUMBER(jaar_zip[[#This Row],[etmaaltemperatuur]]),IF(jaar_zip[[#This Row],[etmaaltemperatuur]]&lt;stookgrens,stookgrens-jaar_zip[[#This Row],[etmaaltemperatuur]],0),"")</f>
        <v>0</v>
      </c>
      <c r="N2942" s="101">
        <f>IF(ISNUMBER(jaar_zip[[#This Row],[graaddagen]]),IF(OR(MONTH(jaar_zip[[#This Row],[Datum]])=1,MONTH(jaar_zip[[#This Row],[Datum]])=2,MONTH(jaar_zip[[#This Row],[Datum]])=11,MONTH(jaar_zip[[#This Row],[Datum]])=12),1.1,IF(OR(MONTH(jaar_zip[[#This Row],[Datum]])=3,MONTH(jaar_zip[[#This Row],[Datum]])=10),1,0.8))*jaar_zip[[#This Row],[graaddagen]],"")</f>
        <v>0</v>
      </c>
      <c r="O2942" s="101">
        <f>IF(ISNUMBER(jaar_zip[[#This Row],[etmaaltemperatuur]]),IF(jaar_zip[[#This Row],[etmaaltemperatuur]]&gt;stookgrens,jaar_zip[[#This Row],[etmaaltemperatuur]]-stookgrens,0),"")</f>
        <v>5.1000000000000014</v>
      </c>
    </row>
    <row r="2943" spans="1:15" x14ac:dyDescent="0.25">
      <c r="A2943">
        <v>270</v>
      </c>
      <c r="B2943">
        <v>20240720</v>
      </c>
      <c r="C2943">
        <v>3</v>
      </c>
      <c r="D2943">
        <v>24.6</v>
      </c>
      <c r="E2943">
        <v>2649</v>
      </c>
      <c r="F2943">
        <v>-0.1</v>
      </c>
      <c r="G2943">
        <v>1009.3</v>
      </c>
      <c r="H2943">
        <v>62</v>
      </c>
      <c r="I2943" s="101" t="s">
        <v>22</v>
      </c>
      <c r="J2943" s="1">
        <f>DATEVALUE(RIGHT(jaar_zip[[#This Row],[YYYYMMDD]],2)&amp;"-"&amp;MID(jaar_zip[[#This Row],[YYYYMMDD]],5,2)&amp;"-"&amp;LEFT(jaar_zip[[#This Row],[YYYYMMDD]],4))</f>
        <v>45493</v>
      </c>
      <c r="K2943" s="101" t="str">
        <f>IF(AND(VALUE(MONTH(jaar_zip[[#This Row],[Datum]]))=1,VALUE(WEEKNUM(jaar_zip[[#This Row],[Datum]],21))&gt;51),RIGHT(YEAR(jaar_zip[[#This Row],[Datum]])-1,2),RIGHT(YEAR(jaar_zip[[#This Row],[Datum]]),2))&amp;"-"&amp; TEXT(WEEKNUM(jaar_zip[[#This Row],[Datum]],21),"00")</f>
        <v>24-29</v>
      </c>
      <c r="L2943" s="101">
        <f>MONTH(jaar_zip[[#This Row],[Datum]])</f>
        <v>7</v>
      </c>
      <c r="M2943" s="101">
        <f>IF(ISNUMBER(jaar_zip[[#This Row],[etmaaltemperatuur]]),IF(jaar_zip[[#This Row],[etmaaltemperatuur]]&lt;stookgrens,stookgrens-jaar_zip[[#This Row],[etmaaltemperatuur]],0),"")</f>
        <v>0</v>
      </c>
      <c r="N2943" s="101">
        <f>IF(ISNUMBER(jaar_zip[[#This Row],[graaddagen]]),IF(OR(MONTH(jaar_zip[[#This Row],[Datum]])=1,MONTH(jaar_zip[[#This Row],[Datum]])=2,MONTH(jaar_zip[[#This Row],[Datum]])=11,MONTH(jaar_zip[[#This Row],[Datum]])=12),1.1,IF(OR(MONTH(jaar_zip[[#This Row],[Datum]])=3,MONTH(jaar_zip[[#This Row],[Datum]])=10),1,0.8))*jaar_zip[[#This Row],[graaddagen]],"")</f>
        <v>0</v>
      </c>
      <c r="O2943" s="101">
        <f>IF(ISNUMBER(jaar_zip[[#This Row],[etmaaltemperatuur]]),IF(jaar_zip[[#This Row],[etmaaltemperatuur]]&gt;stookgrens,jaar_zip[[#This Row],[etmaaltemperatuur]]-stookgrens,0),"")</f>
        <v>6.6000000000000014</v>
      </c>
    </row>
    <row r="2944" spans="1:15" x14ac:dyDescent="0.25">
      <c r="A2944">
        <v>270</v>
      </c>
      <c r="B2944">
        <v>20240721</v>
      </c>
      <c r="C2944">
        <v>2.8</v>
      </c>
      <c r="D2944">
        <v>19.8</v>
      </c>
      <c r="E2944">
        <v>1028</v>
      </c>
      <c r="F2944">
        <v>2.9</v>
      </c>
      <c r="G2944">
        <v>1008.5</v>
      </c>
      <c r="H2944">
        <v>88</v>
      </c>
      <c r="I2944" s="101" t="s">
        <v>22</v>
      </c>
      <c r="J2944" s="1">
        <f>DATEVALUE(RIGHT(jaar_zip[[#This Row],[YYYYMMDD]],2)&amp;"-"&amp;MID(jaar_zip[[#This Row],[YYYYMMDD]],5,2)&amp;"-"&amp;LEFT(jaar_zip[[#This Row],[YYYYMMDD]],4))</f>
        <v>45494</v>
      </c>
      <c r="K2944" s="101" t="str">
        <f>IF(AND(VALUE(MONTH(jaar_zip[[#This Row],[Datum]]))=1,VALUE(WEEKNUM(jaar_zip[[#This Row],[Datum]],21))&gt;51),RIGHT(YEAR(jaar_zip[[#This Row],[Datum]])-1,2),RIGHT(YEAR(jaar_zip[[#This Row],[Datum]]),2))&amp;"-"&amp; TEXT(WEEKNUM(jaar_zip[[#This Row],[Datum]],21),"00")</f>
        <v>24-29</v>
      </c>
      <c r="L2944" s="101">
        <f>MONTH(jaar_zip[[#This Row],[Datum]])</f>
        <v>7</v>
      </c>
      <c r="M2944" s="101">
        <f>IF(ISNUMBER(jaar_zip[[#This Row],[etmaaltemperatuur]]),IF(jaar_zip[[#This Row],[etmaaltemperatuur]]&lt;stookgrens,stookgrens-jaar_zip[[#This Row],[etmaaltemperatuur]],0),"")</f>
        <v>0</v>
      </c>
      <c r="N2944" s="101">
        <f>IF(ISNUMBER(jaar_zip[[#This Row],[graaddagen]]),IF(OR(MONTH(jaar_zip[[#This Row],[Datum]])=1,MONTH(jaar_zip[[#This Row],[Datum]])=2,MONTH(jaar_zip[[#This Row],[Datum]])=11,MONTH(jaar_zip[[#This Row],[Datum]])=12),1.1,IF(OR(MONTH(jaar_zip[[#This Row],[Datum]])=3,MONTH(jaar_zip[[#This Row],[Datum]])=10),1,0.8))*jaar_zip[[#This Row],[graaddagen]],"")</f>
        <v>0</v>
      </c>
      <c r="O2944" s="101">
        <f>IF(ISNUMBER(jaar_zip[[#This Row],[etmaaltemperatuur]]),IF(jaar_zip[[#This Row],[etmaaltemperatuur]]&gt;stookgrens,jaar_zip[[#This Row],[etmaaltemperatuur]]-stookgrens,0),"")</f>
        <v>1.8000000000000007</v>
      </c>
    </row>
    <row r="2945" spans="1:15" x14ac:dyDescent="0.25">
      <c r="A2945">
        <v>270</v>
      </c>
      <c r="B2945">
        <v>20240722</v>
      </c>
      <c r="C2945">
        <v>4.2</v>
      </c>
      <c r="D2945">
        <v>18.7</v>
      </c>
      <c r="E2945">
        <v>2329</v>
      </c>
      <c r="F2945">
        <v>1.2</v>
      </c>
      <c r="G2945">
        <v>1015.3</v>
      </c>
      <c r="H2945">
        <v>78</v>
      </c>
      <c r="I2945" s="101" t="s">
        <v>22</v>
      </c>
      <c r="J2945" s="1">
        <f>DATEVALUE(RIGHT(jaar_zip[[#This Row],[YYYYMMDD]],2)&amp;"-"&amp;MID(jaar_zip[[#This Row],[YYYYMMDD]],5,2)&amp;"-"&amp;LEFT(jaar_zip[[#This Row],[YYYYMMDD]],4))</f>
        <v>45495</v>
      </c>
      <c r="K2945" s="101" t="str">
        <f>IF(AND(VALUE(MONTH(jaar_zip[[#This Row],[Datum]]))=1,VALUE(WEEKNUM(jaar_zip[[#This Row],[Datum]],21))&gt;51),RIGHT(YEAR(jaar_zip[[#This Row],[Datum]])-1,2),RIGHT(YEAR(jaar_zip[[#This Row],[Datum]]),2))&amp;"-"&amp; TEXT(WEEKNUM(jaar_zip[[#This Row],[Datum]],21),"00")</f>
        <v>24-30</v>
      </c>
      <c r="L2945" s="101">
        <f>MONTH(jaar_zip[[#This Row],[Datum]])</f>
        <v>7</v>
      </c>
      <c r="M2945" s="101">
        <f>IF(ISNUMBER(jaar_zip[[#This Row],[etmaaltemperatuur]]),IF(jaar_zip[[#This Row],[etmaaltemperatuur]]&lt;stookgrens,stookgrens-jaar_zip[[#This Row],[etmaaltemperatuur]],0),"")</f>
        <v>0</v>
      </c>
      <c r="N2945" s="101">
        <f>IF(ISNUMBER(jaar_zip[[#This Row],[graaddagen]]),IF(OR(MONTH(jaar_zip[[#This Row],[Datum]])=1,MONTH(jaar_zip[[#This Row],[Datum]])=2,MONTH(jaar_zip[[#This Row],[Datum]])=11,MONTH(jaar_zip[[#This Row],[Datum]])=12),1.1,IF(OR(MONTH(jaar_zip[[#This Row],[Datum]])=3,MONTH(jaar_zip[[#This Row],[Datum]])=10),1,0.8))*jaar_zip[[#This Row],[graaddagen]],"")</f>
        <v>0</v>
      </c>
      <c r="O2945" s="101">
        <f>IF(ISNUMBER(jaar_zip[[#This Row],[etmaaltemperatuur]]),IF(jaar_zip[[#This Row],[etmaaltemperatuur]]&gt;stookgrens,jaar_zip[[#This Row],[etmaaltemperatuur]]-stookgrens,0),"")</f>
        <v>0.69999999999999929</v>
      </c>
    </row>
    <row r="2946" spans="1:15" x14ac:dyDescent="0.25">
      <c r="A2946">
        <v>270</v>
      </c>
      <c r="B2946">
        <v>20240723</v>
      </c>
      <c r="C2946">
        <v>4.5</v>
      </c>
      <c r="D2946">
        <v>18.7</v>
      </c>
      <c r="E2946">
        <v>2053</v>
      </c>
      <c r="F2946">
        <v>0</v>
      </c>
      <c r="G2946">
        <v>1015.6</v>
      </c>
      <c r="H2946">
        <v>84</v>
      </c>
      <c r="I2946" s="101" t="s">
        <v>22</v>
      </c>
      <c r="J2946" s="1">
        <f>DATEVALUE(RIGHT(jaar_zip[[#This Row],[YYYYMMDD]],2)&amp;"-"&amp;MID(jaar_zip[[#This Row],[YYYYMMDD]],5,2)&amp;"-"&amp;LEFT(jaar_zip[[#This Row],[YYYYMMDD]],4))</f>
        <v>45496</v>
      </c>
      <c r="K2946" s="101" t="str">
        <f>IF(AND(VALUE(MONTH(jaar_zip[[#This Row],[Datum]]))=1,VALUE(WEEKNUM(jaar_zip[[#This Row],[Datum]],21))&gt;51),RIGHT(YEAR(jaar_zip[[#This Row],[Datum]])-1,2),RIGHT(YEAR(jaar_zip[[#This Row],[Datum]]),2))&amp;"-"&amp; TEXT(WEEKNUM(jaar_zip[[#This Row],[Datum]],21),"00")</f>
        <v>24-30</v>
      </c>
      <c r="L2946" s="101">
        <f>MONTH(jaar_zip[[#This Row],[Datum]])</f>
        <v>7</v>
      </c>
      <c r="M2946" s="101">
        <f>IF(ISNUMBER(jaar_zip[[#This Row],[etmaaltemperatuur]]),IF(jaar_zip[[#This Row],[etmaaltemperatuur]]&lt;stookgrens,stookgrens-jaar_zip[[#This Row],[etmaaltemperatuur]],0),"")</f>
        <v>0</v>
      </c>
      <c r="N2946" s="101">
        <f>IF(ISNUMBER(jaar_zip[[#This Row],[graaddagen]]),IF(OR(MONTH(jaar_zip[[#This Row],[Datum]])=1,MONTH(jaar_zip[[#This Row],[Datum]])=2,MONTH(jaar_zip[[#This Row],[Datum]])=11,MONTH(jaar_zip[[#This Row],[Datum]])=12),1.1,IF(OR(MONTH(jaar_zip[[#This Row],[Datum]])=3,MONTH(jaar_zip[[#This Row],[Datum]])=10),1,0.8))*jaar_zip[[#This Row],[graaddagen]],"")</f>
        <v>0</v>
      </c>
      <c r="O2946" s="101">
        <f>IF(ISNUMBER(jaar_zip[[#This Row],[etmaaltemperatuur]]),IF(jaar_zip[[#This Row],[etmaaltemperatuur]]&gt;stookgrens,jaar_zip[[#This Row],[etmaaltemperatuur]]-stookgrens,0),"")</f>
        <v>0.69999999999999929</v>
      </c>
    </row>
    <row r="2947" spans="1:15" x14ac:dyDescent="0.25">
      <c r="A2947">
        <v>270</v>
      </c>
      <c r="B2947">
        <v>20240724</v>
      </c>
      <c r="C2947">
        <v>3.5</v>
      </c>
      <c r="D2947">
        <v>16.3</v>
      </c>
      <c r="E2947">
        <v>2133</v>
      </c>
      <c r="F2947">
        <v>0</v>
      </c>
      <c r="G2947">
        <v>1020.1</v>
      </c>
      <c r="H2947">
        <v>75</v>
      </c>
      <c r="I2947" s="101" t="s">
        <v>22</v>
      </c>
      <c r="J2947" s="1">
        <f>DATEVALUE(RIGHT(jaar_zip[[#This Row],[YYYYMMDD]],2)&amp;"-"&amp;MID(jaar_zip[[#This Row],[YYYYMMDD]],5,2)&amp;"-"&amp;LEFT(jaar_zip[[#This Row],[YYYYMMDD]],4))</f>
        <v>45497</v>
      </c>
      <c r="K2947" s="101" t="str">
        <f>IF(AND(VALUE(MONTH(jaar_zip[[#This Row],[Datum]]))=1,VALUE(WEEKNUM(jaar_zip[[#This Row],[Datum]],21))&gt;51),RIGHT(YEAR(jaar_zip[[#This Row],[Datum]])-1,2),RIGHT(YEAR(jaar_zip[[#This Row],[Datum]]),2))&amp;"-"&amp; TEXT(WEEKNUM(jaar_zip[[#This Row],[Datum]],21),"00")</f>
        <v>24-30</v>
      </c>
      <c r="L2947" s="101">
        <f>MONTH(jaar_zip[[#This Row],[Datum]])</f>
        <v>7</v>
      </c>
      <c r="M2947" s="101">
        <f>IF(ISNUMBER(jaar_zip[[#This Row],[etmaaltemperatuur]]),IF(jaar_zip[[#This Row],[etmaaltemperatuur]]&lt;stookgrens,stookgrens-jaar_zip[[#This Row],[etmaaltemperatuur]],0),"")</f>
        <v>1.6999999999999993</v>
      </c>
      <c r="N2947" s="101">
        <f>IF(ISNUMBER(jaar_zip[[#This Row],[graaddagen]]),IF(OR(MONTH(jaar_zip[[#This Row],[Datum]])=1,MONTH(jaar_zip[[#This Row],[Datum]])=2,MONTH(jaar_zip[[#This Row],[Datum]])=11,MONTH(jaar_zip[[#This Row],[Datum]])=12),1.1,IF(OR(MONTH(jaar_zip[[#This Row],[Datum]])=3,MONTH(jaar_zip[[#This Row],[Datum]])=10),1,0.8))*jaar_zip[[#This Row],[graaddagen]],"")</f>
        <v>1.3599999999999994</v>
      </c>
      <c r="O2947" s="101">
        <f>IF(ISNUMBER(jaar_zip[[#This Row],[etmaaltemperatuur]]),IF(jaar_zip[[#This Row],[etmaaltemperatuur]]&gt;stookgrens,jaar_zip[[#This Row],[etmaaltemperatuur]]-stookgrens,0),"")</f>
        <v>0</v>
      </c>
    </row>
    <row r="2948" spans="1:15" x14ac:dyDescent="0.25">
      <c r="A2948">
        <v>270</v>
      </c>
      <c r="B2948">
        <v>20240725</v>
      </c>
      <c r="C2948">
        <v>4</v>
      </c>
      <c r="D2948">
        <v>17.7</v>
      </c>
      <c r="E2948">
        <v>990</v>
      </c>
      <c r="F2948">
        <v>2</v>
      </c>
      <c r="G2948">
        <v>1012.5</v>
      </c>
      <c r="H2948">
        <v>82</v>
      </c>
      <c r="I2948" s="101" t="s">
        <v>22</v>
      </c>
      <c r="J2948" s="1">
        <f>DATEVALUE(RIGHT(jaar_zip[[#This Row],[YYYYMMDD]],2)&amp;"-"&amp;MID(jaar_zip[[#This Row],[YYYYMMDD]],5,2)&amp;"-"&amp;LEFT(jaar_zip[[#This Row],[YYYYMMDD]],4))</f>
        <v>45498</v>
      </c>
      <c r="K2948" s="101" t="str">
        <f>IF(AND(VALUE(MONTH(jaar_zip[[#This Row],[Datum]]))=1,VALUE(WEEKNUM(jaar_zip[[#This Row],[Datum]],21))&gt;51),RIGHT(YEAR(jaar_zip[[#This Row],[Datum]])-1,2),RIGHT(YEAR(jaar_zip[[#This Row],[Datum]]),2))&amp;"-"&amp; TEXT(WEEKNUM(jaar_zip[[#This Row],[Datum]],21),"00")</f>
        <v>24-30</v>
      </c>
      <c r="L2948" s="101">
        <f>MONTH(jaar_zip[[#This Row],[Datum]])</f>
        <v>7</v>
      </c>
      <c r="M2948" s="101">
        <f>IF(ISNUMBER(jaar_zip[[#This Row],[etmaaltemperatuur]]),IF(jaar_zip[[#This Row],[etmaaltemperatuur]]&lt;stookgrens,stookgrens-jaar_zip[[#This Row],[etmaaltemperatuur]],0),"")</f>
        <v>0.30000000000000071</v>
      </c>
      <c r="N2948" s="101">
        <f>IF(ISNUMBER(jaar_zip[[#This Row],[graaddagen]]),IF(OR(MONTH(jaar_zip[[#This Row],[Datum]])=1,MONTH(jaar_zip[[#This Row],[Datum]])=2,MONTH(jaar_zip[[#This Row],[Datum]])=11,MONTH(jaar_zip[[#This Row],[Datum]])=12),1.1,IF(OR(MONTH(jaar_zip[[#This Row],[Datum]])=3,MONTH(jaar_zip[[#This Row],[Datum]])=10),1,0.8))*jaar_zip[[#This Row],[graaddagen]],"")</f>
        <v>0.24000000000000057</v>
      </c>
      <c r="O2948" s="101">
        <f>IF(ISNUMBER(jaar_zip[[#This Row],[etmaaltemperatuur]]),IF(jaar_zip[[#This Row],[etmaaltemperatuur]]&gt;stookgrens,jaar_zip[[#This Row],[etmaaltemperatuur]]-stookgrens,0),"")</f>
        <v>0</v>
      </c>
    </row>
    <row r="2949" spans="1:15" x14ac:dyDescent="0.25">
      <c r="A2949">
        <v>270</v>
      </c>
      <c r="B2949">
        <v>20240726</v>
      </c>
      <c r="C2949">
        <v>3.9</v>
      </c>
      <c r="D2949">
        <v>17.899999999999999</v>
      </c>
      <c r="E2949">
        <v>1967</v>
      </c>
      <c r="F2949">
        <v>12.2</v>
      </c>
      <c r="G2949">
        <v>1010</v>
      </c>
      <c r="H2949">
        <v>86</v>
      </c>
      <c r="I2949" s="101" t="s">
        <v>22</v>
      </c>
      <c r="J2949" s="1">
        <f>DATEVALUE(RIGHT(jaar_zip[[#This Row],[YYYYMMDD]],2)&amp;"-"&amp;MID(jaar_zip[[#This Row],[YYYYMMDD]],5,2)&amp;"-"&amp;LEFT(jaar_zip[[#This Row],[YYYYMMDD]],4))</f>
        <v>45499</v>
      </c>
      <c r="K2949" s="101" t="str">
        <f>IF(AND(VALUE(MONTH(jaar_zip[[#This Row],[Datum]]))=1,VALUE(WEEKNUM(jaar_zip[[#This Row],[Datum]],21))&gt;51),RIGHT(YEAR(jaar_zip[[#This Row],[Datum]])-1,2),RIGHT(YEAR(jaar_zip[[#This Row],[Datum]]),2))&amp;"-"&amp; TEXT(WEEKNUM(jaar_zip[[#This Row],[Datum]],21),"00")</f>
        <v>24-30</v>
      </c>
      <c r="L2949" s="101">
        <f>MONTH(jaar_zip[[#This Row],[Datum]])</f>
        <v>7</v>
      </c>
      <c r="M2949" s="101">
        <f>IF(ISNUMBER(jaar_zip[[#This Row],[etmaaltemperatuur]]),IF(jaar_zip[[#This Row],[etmaaltemperatuur]]&lt;stookgrens,stookgrens-jaar_zip[[#This Row],[etmaaltemperatuur]],0),"")</f>
        <v>0.10000000000000142</v>
      </c>
      <c r="N2949" s="101">
        <f>IF(ISNUMBER(jaar_zip[[#This Row],[graaddagen]]),IF(OR(MONTH(jaar_zip[[#This Row],[Datum]])=1,MONTH(jaar_zip[[#This Row],[Datum]])=2,MONTH(jaar_zip[[#This Row],[Datum]])=11,MONTH(jaar_zip[[#This Row],[Datum]])=12),1.1,IF(OR(MONTH(jaar_zip[[#This Row],[Datum]])=3,MONTH(jaar_zip[[#This Row],[Datum]])=10),1,0.8))*jaar_zip[[#This Row],[graaddagen]],"")</f>
        <v>8.000000000000114E-2</v>
      </c>
      <c r="O2949" s="101">
        <f>IF(ISNUMBER(jaar_zip[[#This Row],[etmaaltemperatuur]]),IF(jaar_zip[[#This Row],[etmaaltemperatuur]]&gt;stookgrens,jaar_zip[[#This Row],[etmaaltemperatuur]]-stookgrens,0),"")</f>
        <v>0</v>
      </c>
    </row>
    <row r="2950" spans="1:15" x14ac:dyDescent="0.25">
      <c r="A2950">
        <v>270</v>
      </c>
      <c r="B2950">
        <v>20240727</v>
      </c>
      <c r="C2950">
        <v>2.2000000000000002</v>
      </c>
      <c r="D2950">
        <v>17.5</v>
      </c>
      <c r="E2950">
        <v>1857</v>
      </c>
      <c r="F2950">
        <v>0</v>
      </c>
      <c r="G2950">
        <v>1014.5</v>
      </c>
      <c r="H2950">
        <v>83</v>
      </c>
      <c r="I2950" s="101" t="s">
        <v>22</v>
      </c>
      <c r="J2950" s="1">
        <f>DATEVALUE(RIGHT(jaar_zip[[#This Row],[YYYYMMDD]],2)&amp;"-"&amp;MID(jaar_zip[[#This Row],[YYYYMMDD]],5,2)&amp;"-"&amp;LEFT(jaar_zip[[#This Row],[YYYYMMDD]],4))</f>
        <v>45500</v>
      </c>
      <c r="K2950" s="101" t="str">
        <f>IF(AND(VALUE(MONTH(jaar_zip[[#This Row],[Datum]]))=1,VALUE(WEEKNUM(jaar_zip[[#This Row],[Datum]],21))&gt;51),RIGHT(YEAR(jaar_zip[[#This Row],[Datum]])-1,2),RIGHT(YEAR(jaar_zip[[#This Row],[Datum]]),2))&amp;"-"&amp; TEXT(WEEKNUM(jaar_zip[[#This Row],[Datum]],21),"00")</f>
        <v>24-30</v>
      </c>
      <c r="L2950" s="101">
        <f>MONTH(jaar_zip[[#This Row],[Datum]])</f>
        <v>7</v>
      </c>
      <c r="M2950" s="101">
        <f>IF(ISNUMBER(jaar_zip[[#This Row],[etmaaltemperatuur]]),IF(jaar_zip[[#This Row],[etmaaltemperatuur]]&lt;stookgrens,stookgrens-jaar_zip[[#This Row],[etmaaltemperatuur]],0),"")</f>
        <v>0.5</v>
      </c>
      <c r="N2950" s="101">
        <f>IF(ISNUMBER(jaar_zip[[#This Row],[graaddagen]]),IF(OR(MONTH(jaar_zip[[#This Row],[Datum]])=1,MONTH(jaar_zip[[#This Row],[Datum]])=2,MONTH(jaar_zip[[#This Row],[Datum]])=11,MONTH(jaar_zip[[#This Row],[Datum]])=12),1.1,IF(OR(MONTH(jaar_zip[[#This Row],[Datum]])=3,MONTH(jaar_zip[[#This Row],[Datum]])=10),1,0.8))*jaar_zip[[#This Row],[graaddagen]],"")</f>
        <v>0.4</v>
      </c>
      <c r="O2950" s="101">
        <f>IF(ISNUMBER(jaar_zip[[#This Row],[etmaaltemperatuur]]),IF(jaar_zip[[#This Row],[etmaaltemperatuur]]&gt;stookgrens,jaar_zip[[#This Row],[etmaaltemperatuur]]-stookgrens,0),"")</f>
        <v>0</v>
      </c>
    </row>
    <row r="2951" spans="1:15" x14ac:dyDescent="0.25">
      <c r="A2951">
        <v>270</v>
      </c>
      <c r="B2951">
        <v>20240728</v>
      </c>
      <c r="C2951">
        <v>3</v>
      </c>
      <c r="D2951">
        <v>17.100000000000001</v>
      </c>
      <c r="E2951">
        <v>2582</v>
      </c>
      <c r="F2951">
        <v>-0.1</v>
      </c>
      <c r="G2951">
        <v>1024.5999999999999</v>
      </c>
      <c r="H2951">
        <v>79</v>
      </c>
      <c r="I2951" s="101" t="s">
        <v>22</v>
      </c>
      <c r="J2951" s="1">
        <f>DATEVALUE(RIGHT(jaar_zip[[#This Row],[YYYYMMDD]],2)&amp;"-"&amp;MID(jaar_zip[[#This Row],[YYYYMMDD]],5,2)&amp;"-"&amp;LEFT(jaar_zip[[#This Row],[YYYYMMDD]],4))</f>
        <v>45501</v>
      </c>
      <c r="K2951" s="101" t="str">
        <f>IF(AND(VALUE(MONTH(jaar_zip[[#This Row],[Datum]]))=1,VALUE(WEEKNUM(jaar_zip[[#This Row],[Datum]],21))&gt;51),RIGHT(YEAR(jaar_zip[[#This Row],[Datum]])-1,2),RIGHT(YEAR(jaar_zip[[#This Row],[Datum]]),2))&amp;"-"&amp; TEXT(WEEKNUM(jaar_zip[[#This Row],[Datum]],21),"00")</f>
        <v>24-30</v>
      </c>
      <c r="L2951" s="101">
        <f>MONTH(jaar_zip[[#This Row],[Datum]])</f>
        <v>7</v>
      </c>
      <c r="M2951" s="101">
        <f>IF(ISNUMBER(jaar_zip[[#This Row],[etmaaltemperatuur]]),IF(jaar_zip[[#This Row],[etmaaltemperatuur]]&lt;stookgrens,stookgrens-jaar_zip[[#This Row],[etmaaltemperatuur]],0),"")</f>
        <v>0.89999999999999858</v>
      </c>
      <c r="N2951" s="101">
        <f>IF(ISNUMBER(jaar_zip[[#This Row],[graaddagen]]),IF(OR(MONTH(jaar_zip[[#This Row],[Datum]])=1,MONTH(jaar_zip[[#This Row],[Datum]])=2,MONTH(jaar_zip[[#This Row],[Datum]])=11,MONTH(jaar_zip[[#This Row],[Datum]])=12),1.1,IF(OR(MONTH(jaar_zip[[#This Row],[Datum]])=3,MONTH(jaar_zip[[#This Row],[Datum]])=10),1,0.8))*jaar_zip[[#This Row],[graaddagen]],"")</f>
        <v>0.71999999999999886</v>
      </c>
      <c r="O2951" s="101">
        <f>IF(ISNUMBER(jaar_zip[[#This Row],[etmaaltemperatuur]]),IF(jaar_zip[[#This Row],[etmaaltemperatuur]]&gt;stookgrens,jaar_zip[[#This Row],[etmaaltemperatuur]]-stookgrens,0),"")</f>
        <v>0</v>
      </c>
    </row>
    <row r="2952" spans="1:15" x14ac:dyDescent="0.25">
      <c r="A2952">
        <v>270</v>
      </c>
      <c r="B2952">
        <v>20240729</v>
      </c>
      <c r="C2952">
        <v>2.4</v>
      </c>
      <c r="D2952">
        <v>18</v>
      </c>
      <c r="E2952">
        <v>2678</v>
      </c>
      <c r="F2952">
        <v>0</v>
      </c>
      <c r="G2952">
        <v>1023.6</v>
      </c>
      <c r="H2952">
        <v>76</v>
      </c>
      <c r="I2952" s="101" t="s">
        <v>22</v>
      </c>
      <c r="J2952" s="1">
        <f>DATEVALUE(RIGHT(jaar_zip[[#This Row],[YYYYMMDD]],2)&amp;"-"&amp;MID(jaar_zip[[#This Row],[YYYYMMDD]],5,2)&amp;"-"&amp;LEFT(jaar_zip[[#This Row],[YYYYMMDD]],4))</f>
        <v>45502</v>
      </c>
      <c r="K2952" s="101" t="str">
        <f>IF(AND(VALUE(MONTH(jaar_zip[[#This Row],[Datum]]))=1,VALUE(WEEKNUM(jaar_zip[[#This Row],[Datum]],21))&gt;51),RIGHT(YEAR(jaar_zip[[#This Row],[Datum]])-1,2),RIGHT(YEAR(jaar_zip[[#This Row],[Datum]]),2))&amp;"-"&amp; TEXT(WEEKNUM(jaar_zip[[#This Row],[Datum]],21),"00")</f>
        <v>24-31</v>
      </c>
      <c r="L2952" s="101">
        <f>MONTH(jaar_zip[[#This Row],[Datum]])</f>
        <v>7</v>
      </c>
      <c r="M2952" s="101">
        <f>IF(ISNUMBER(jaar_zip[[#This Row],[etmaaltemperatuur]]),IF(jaar_zip[[#This Row],[etmaaltemperatuur]]&lt;stookgrens,stookgrens-jaar_zip[[#This Row],[etmaaltemperatuur]],0),"")</f>
        <v>0</v>
      </c>
      <c r="N2952" s="101">
        <f>IF(ISNUMBER(jaar_zip[[#This Row],[graaddagen]]),IF(OR(MONTH(jaar_zip[[#This Row],[Datum]])=1,MONTH(jaar_zip[[#This Row],[Datum]])=2,MONTH(jaar_zip[[#This Row],[Datum]])=11,MONTH(jaar_zip[[#This Row],[Datum]])=12),1.1,IF(OR(MONTH(jaar_zip[[#This Row],[Datum]])=3,MONTH(jaar_zip[[#This Row],[Datum]])=10),1,0.8))*jaar_zip[[#This Row],[graaddagen]],"")</f>
        <v>0</v>
      </c>
      <c r="O2952" s="101">
        <f>IF(ISNUMBER(jaar_zip[[#This Row],[etmaaltemperatuur]]),IF(jaar_zip[[#This Row],[etmaaltemperatuur]]&gt;stookgrens,jaar_zip[[#This Row],[etmaaltemperatuur]]-stookgrens,0),"")</f>
        <v>0</v>
      </c>
    </row>
    <row r="2953" spans="1:15" x14ac:dyDescent="0.25">
      <c r="A2953">
        <v>270</v>
      </c>
      <c r="B2953">
        <v>20240730</v>
      </c>
      <c r="C2953">
        <v>2.8</v>
      </c>
      <c r="D2953">
        <v>20.399999999999999</v>
      </c>
      <c r="E2953">
        <v>2508</v>
      </c>
      <c r="F2953">
        <v>0</v>
      </c>
      <c r="G2953">
        <v>1017.6</v>
      </c>
      <c r="H2953">
        <v>70</v>
      </c>
      <c r="I2953" s="101" t="s">
        <v>22</v>
      </c>
      <c r="J2953" s="1">
        <f>DATEVALUE(RIGHT(jaar_zip[[#This Row],[YYYYMMDD]],2)&amp;"-"&amp;MID(jaar_zip[[#This Row],[YYYYMMDD]],5,2)&amp;"-"&amp;LEFT(jaar_zip[[#This Row],[YYYYMMDD]],4))</f>
        <v>45503</v>
      </c>
      <c r="K2953" s="101" t="str">
        <f>IF(AND(VALUE(MONTH(jaar_zip[[#This Row],[Datum]]))=1,VALUE(WEEKNUM(jaar_zip[[#This Row],[Datum]],21))&gt;51),RIGHT(YEAR(jaar_zip[[#This Row],[Datum]])-1,2),RIGHT(YEAR(jaar_zip[[#This Row],[Datum]]),2))&amp;"-"&amp; TEXT(WEEKNUM(jaar_zip[[#This Row],[Datum]],21),"00")</f>
        <v>24-31</v>
      </c>
      <c r="L2953" s="101">
        <f>MONTH(jaar_zip[[#This Row],[Datum]])</f>
        <v>7</v>
      </c>
      <c r="M2953" s="101">
        <f>IF(ISNUMBER(jaar_zip[[#This Row],[etmaaltemperatuur]]),IF(jaar_zip[[#This Row],[etmaaltemperatuur]]&lt;stookgrens,stookgrens-jaar_zip[[#This Row],[etmaaltemperatuur]],0),"")</f>
        <v>0</v>
      </c>
      <c r="N2953" s="101">
        <f>IF(ISNUMBER(jaar_zip[[#This Row],[graaddagen]]),IF(OR(MONTH(jaar_zip[[#This Row],[Datum]])=1,MONTH(jaar_zip[[#This Row],[Datum]])=2,MONTH(jaar_zip[[#This Row],[Datum]])=11,MONTH(jaar_zip[[#This Row],[Datum]])=12),1.1,IF(OR(MONTH(jaar_zip[[#This Row],[Datum]])=3,MONTH(jaar_zip[[#This Row],[Datum]])=10),1,0.8))*jaar_zip[[#This Row],[graaddagen]],"")</f>
        <v>0</v>
      </c>
      <c r="O2953" s="101">
        <f>IF(ISNUMBER(jaar_zip[[#This Row],[etmaaltemperatuur]]),IF(jaar_zip[[#This Row],[etmaaltemperatuur]]&gt;stookgrens,jaar_zip[[#This Row],[etmaaltemperatuur]]-stookgrens,0),"")</f>
        <v>2.3999999999999986</v>
      </c>
    </row>
    <row r="2954" spans="1:15" x14ac:dyDescent="0.25">
      <c r="A2954">
        <v>270</v>
      </c>
      <c r="B2954">
        <v>20240731</v>
      </c>
      <c r="C2954">
        <v>3.6</v>
      </c>
      <c r="D2954">
        <v>18.100000000000001</v>
      </c>
      <c r="E2954">
        <v>2519</v>
      </c>
      <c r="F2954">
        <v>0</v>
      </c>
      <c r="G2954">
        <v>1016.3</v>
      </c>
      <c r="H2954">
        <v>83</v>
      </c>
      <c r="I2954" s="101" t="s">
        <v>22</v>
      </c>
      <c r="J2954" s="1">
        <f>DATEVALUE(RIGHT(jaar_zip[[#This Row],[YYYYMMDD]],2)&amp;"-"&amp;MID(jaar_zip[[#This Row],[YYYYMMDD]],5,2)&amp;"-"&amp;LEFT(jaar_zip[[#This Row],[YYYYMMDD]],4))</f>
        <v>45504</v>
      </c>
      <c r="K2954" s="101" t="str">
        <f>IF(AND(VALUE(MONTH(jaar_zip[[#This Row],[Datum]]))=1,VALUE(WEEKNUM(jaar_zip[[#This Row],[Datum]],21))&gt;51),RIGHT(YEAR(jaar_zip[[#This Row],[Datum]])-1,2),RIGHT(YEAR(jaar_zip[[#This Row],[Datum]]),2))&amp;"-"&amp; TEXT(WEEKNUM(jaar_zip[[#This Row],[Datum]],21),"00")</f>
        <v>24-31</v>
      </c>
      <c r="L2954" s="101">
        <f>MONTH(jaar_zip[[#This Row],[Datum]])</f>
        <v>7</v>
      </c>
      <c r="M2954" s="101">
        <f>IF(ISNUMBER(jaar_zip[[#This Row],[etmaaltemperatuur]]),IF(jaar_zip[[#This Row],[etmaaltemperatuur]]&lt;stookgrens,stookgrens-jaar_zip[[#This Row],[etmaaltemperatuur]],0),"")</f>
        <v>0</v>
      </c>
      <c r="N2954" s="101">
        <f>IF(ISNUMBER(jaar_zip[[#This Row],[graaddagen]]),IF(OR(MONTH(jaar_zip[[#This Row],[Datum]])=1,MONTH(jaar_zip[[#This Row],[Datum]])=2,MONTH(jaar_zip[[#This Row],[Datum]])=11,MONTH(jaar_zip[[#This Row],[Datum]])=12),1.1,IF(OR(MONTH(jaar_zip[[#This Row],[Datum]])=3,MONTH(jaar_zip[[#This Row],[Datum]])=10),1,0.8))*jaar_zip[[#This Row],[graaddagen]],"")</f>
        <v>0</v>
      </c>
      <c r="O2954" s="101">
        <f>IF(ISNUMBER(jaar_zip[[#This Row],[etmaaltemperatuur]]),IF(jaar_zip[[#This Row],[etmaaltemperatuur]]&gt;stookgrens,jaar_zip[[#This Row],[etmaaltemperatuur]]-stookgrens,0),"")</f>
        <v>0.10000000000000142</v>
      </c>
    </row>
    <row r="2955" spans="1:15" x14ac:dyDescent="0.25">
      <c r="A2955">
        <v>270</v>
      </c>
      <c r="B2955">
        <v>20240801</v>
      </c>
      <c r="C2955">
        <v>4.0999999999999996</v>
      </c>
      <c r="D2955">
        <v>16.8</v>
      </c>
      <c r="E2955">
        <v>1584</v>
      </c>
      <c r="F2955">
        <v>-0.1</v>
      </c>
      <c r="G2955">
        <v>1014.1</v>
      </c>
      <c r="H2955">
        <v>80</v>
      </c>
      <c r="I2955" s="101" t="s">
        <v>22</v>
      </c>
      <c r="J2955" s="1">
        <f>DATEVALUE(RIGHT(jaar_zip[[#This Row],[YYYYMMDD]],2)&amp;"-"&amp;MID(jaar_zip[[#This Row],[YYYYMMDD]],5,2)&amp;"-"&amp;LEFT(jaar_zip[[#This Row],[YYYYMMDD]],4))</f>
        <v>45505</v>
      </c>
      <c r="K2955" s="101" t="str">
        <f>IF(AND(VALUE(MONTH(jaar_zip[[#This Row],[Datum]]))=1,VALUE(WEEKNUM(jaar_zip[[#This Row],[Datum]],21))&gt;51),RIGHT(YEAR(jaar_zip[[#This Row],[Datum]])-1,2),RIGHT(YEAR(jaar_zip[[#This Row],[Datum]]),2))&amp;"-"&amp; TEXT(WEEKNUM(jaar_zip[[#This Row],[Datum]],21),"00")</f>
        <v>24-31</v>
      </c>
      <c r="L2955" s="101">
        <f>MONTH(jaar_zip[[#This Row],[Datum]])</f>
        <v>8</v>
      </c>
      <c r="M2955" s="101">
        <f>IF(ISNUMBER(jaar_zip[[#This Row],[etmaaltemperatuur]]),IF(jaar_zip[[#This Row],[etmaaltemperatuur]]&lt;stookgrens,stookgrens-jaar_zip[[#This Row],[etmaaltemperatuur]],0),"")</f>
        <v>1.1999999999999993</v>
      </c>
      <c r="N2955" s="101">
        <f>IF(ISNUMBER(jaar_zip[[#This Row],[graaddagen]]),IF(OR(MONTH(jaar_zip[[#This Row],[Datum]])=1,MONTH(jaar_zip[[#This Row],[Datum]])=2,MONTH(jaar_zip[[#This Row],[Datum]])=11,MONTH(jaar_zip[[#This Row],[Datum]])=12),1.1,IF(OR(MONTH(jaar_zip[[#This Row],[Datum]])=3,MONTH(jaar_zip[[#This Row],[Datum]])=10),1,0.8))*jaar_zip[[#This Row],[graaddagen]],"")</f>
        <v>0.95999999999999952</v>
      </c>
      <c r="O2955" s="101">
        <f>IF(ISNUMBER(jaar_zip[[#This Row],[etmaaltemperatuur]]),IF(jaar_zip[[#This Row],[etmaaltemperatuur]]&gt;stookgrens,jaar_zip[[#This Row],[etmaaltemperatuur]]-stookgrens,0),"")</f>
        <v>0</v>
      </c>
    </row>
    <row r="2956" spans="1:15" x14ac:dyDescent="0.25">
      <c r="A2956">
        <v>270</v>
      </c>
      <c r="B2956">
        <v>20240802</v>
      </c>
      <c r="C2956">
        <v>2</v>
      </c>
      <c r="D2956">
        <v>18.3</v>
      </c>
      <c r="E2956">
        <v>2466</v>
      </c>
      <c r="F2956">
        <v>0</v>
      </c>
      <c r="G2956">
        <v>1012.7</v>
      </c>
      <c r="H2956">
        <v>76</v>
      </c>
      <c r="I2956" s="101" t="s">
        <v>22</v>
      </c>
      <c r="J2956" s="1">
        <f>DATEVALUE(RIGHT(jaar_zip[[#This Row],[YYYYMMDD]],2)&amp;"-"&amp;MID(jaar_zip[[#This Row],[YYYYMMDD]],5,2)&amp;"-"&amp;LEFT(jaar_zip[[#This Row],[YYYYMMDD]],4))</f>
        <v>45506</v>
      </c>
      <c r="K2956" s="101" t="str">
        <f>IF(AND(VALUE(MONTH(jaar_zip[[#This Row],[Datum]]))=1,VALUE(WEEKNUM(jaar_zip[[#This Row],[Datum]],21))&gt;51),RIGHT(YEAR(jaar_zip[[#This Row],[Datum]])-1,2),RIGHT(YEAR(jaar_zip[[#This Row],[Datum]]),2))&amp;"-"&amp; TEXT(WEEKNUM(jaar_zip[[#This Row],[Datum]],21),"00")</f>
        <v>24-31</v>
      </c>
      <c r="L2956" s="101">
        <f>MONTH(jaar_zip[[#This Row],[Datum]])</f>
        <v>8</v>
      </c>
      <c r="M2956" s="101">
        <f>IF(ISNUMBER(jaar_zip[[#This Row],[etmaaltemperatuur]]),IF(jaar_zip[[#This Row],[etmaaltemperatuur]]&lt;stookgrens,stookgrens-jaar_zip[[#This Row],[etmaaltemperatuur]],0),"")</f>
        <v>0</v>
      </c>
      <c r="N2956" s="101">
        <f>IF(ISNUMBER(jaar_zip[[#This Row],[graaddagen]]),IF(OR(MONTH(jaar_zip[[#This Row],[Datum]])=1,MONTH(jaar_zip[[#This Row],[Datum]])=2,MONTH(jaar_zip[[#This Row],[Datum]])=11,MONTH(jaar_zip[[#This Row],[Datum]])=12),1.1,IF(OR(MONTH(jaar_zip[[#This Row],[Datum]])=3,MONTH(jaar_zip[[#This Row],[Datum]])=10),1,0.8))*jaar_zip[[#This Row],[graaddagen]],"")</f>
        <v>0</v>
      </c>
      <c r="O2956" s="101">
        <f>IF(ISNUMBER(jaar_zip[[#This Row],[etmaaltemperatuur]]),IF(jaar_zip[[#This Row],[etmaaltemperatuur]]&gt;stookgrens,jaar_zip[[#This Row],[etmaaltemperatuur]]-stookgrens,0),"")</f>
        <v>0.30000000000000071</v>
      </c>
    </row>
    <row r="2957" spans="1:15" x14ac:dyDescent="0.25">
      <c r="A2957">
        <v>270</v>
      </c>
      <c r="B2957">
        <v>20240803</v>
      </c>
      <c r="C2957">
        <v>3.9</v>
      </c>
      <c r="D2957">
        <v>19.5</v>
      </c>
      <c r="E2957">
        <v>1447</v>
      </c>
      <c r="F2957">
        <v>1.9</v>
      </c>
      <c r="G2957">
        <v>1010.4</v>
      </c>
      <c r="H2957">
        <v>84</v>
      </c>
      <c r="I2957" s="101" t="s">
        <v>22</v>
      </c>
      <c r="J2957" s="1">
        <f>DATEVALUE(RIGHT(jaar_zip[[#This Row],[YYYYMMDD]],2)&amp;"-"&amp;MID(jaar_zip[[#This Row],[YYYYMMDD]],5,2)&amp;"-"&amp;LEFT(jaar_zip[[#This Row],[YYYYMMDD]],4))</f>
        <v>45507</v>
      </c>
      <c r="K2957" s="101" t="str">
        <f>IF(AND(VALUE(MONTH(jaar_zip[[#This Row],[Datum]]))=1,VALUE(WEEKNUM(jaar_zip[[#This Row],[Datum]],21))&gt;51),RIGHT(YEAR(jaar_zip[[#This Row],[Datum]])-1,2),RIGHT(YEAR(jaar_zip[[#This Row],[Datum]]),2))&amp;"-"&amp; TEXT(WEEKNUM(jaar_zip[[#This Row],[Datum]],21),"00")</f>
        <v>24-31</v>
      </c>
      <c r="L2957" s="101">
        <f>MONTH(jaar_zip[[#This Row],[Datum]])</f>
        <v>8</v>
      </c>
      <c r="M2957" s="101">
        <f>IF(ISNUMBER(jaar_zip[[#This Row],[etmaaltemperatuur]]),IF(jaar_zip[[#This Row],[etmaaltemperatuur]]&lt;stookgrens,stookgrens-jaar_zip[[#This Row],[etmaaltemperatuur]],0),"")</f>
        <v>0</v>
      </c>
      <c r="N2957" s="101">
        <f>IF(ISNUMBER(jaar_zip[[#This Row],[graaddagen]]),IF(OR(MONTH(jaar_zip[[#This Row],[Datum]])=1,MONTH(jaar_zip[[#This Row],[Datum]])=2,MONTH(jaar_zip[[#This Row],[Datum]])=11,MONTH(jaar_zip[[#This Row],[Datum]])=12),1.1,IF(OR(MONTH(jaar_zip[[#This Row],[Datum]])=3,MONTH(jaar_zip[[#This Row],[Datum]])=10),1,0.8))*jaar_zip[[#This Row],[graaddagen]],"")</f>
        <v>0</v>
      </c>
      <c r="O2957" s="101">
        <f>IF(ISNUMBER(jaar_zip[[#This Row],[etmaaltemperatuur]]),IF(jaar_zip[[#This Row],[etmaaltemperatuur]]&gt;stookgrens,jaar_zip[[#This Row],[etmaaltemperatuur]]-stookgrens,0),"")</f>
        <v>1.5</v>
      </c>
    </row>
    <row r="2958" spans="1:15" x14ac:dyDescent="0.25">
      <c r="A2958">
        <v>270</v>
      </c>
      <c r="B2958">
        <v>20240804</v>
      </c>
      <c r="C2958">
        <v>3.6</v>
      </c>
      <c r="D2958">
        <v>17.3</v>
      </c>
      <c r="E2958">
        <v>1819</v>
      </c>
      <c r="F2958">
        <v>0</v>
      </c>
      <c r="G2958">
        <v>1014.2</v>
      </c>
      <c r="H2958">
        <v>74</v>
      </c>
      <c r="I2958" s="101" t="s">
        <v>22</v>
      </c>
      <c r="J2958" s="1">
        <f>DATEVALUE(RIGHT(jaar_zip[[#This Row],[YYYYMMDD]],2)&amp;"-"&amp;MID(jaar_zip[[#This Row],[YYYYMMDD]],5,2)&amp;"-"&amp;LEFT(jaar_zip[[#This Row],[YYYYMMDD]],4))</f>
        <v>45508</v>
      </c>
      <c r="K2958" s="101" t="str">
        <f>IF(AND(VALUE(MONTH(jaar_zip[[#This Row],[Datum]]))=1,VALUE(WEEKNUM(jaar_zip[[#This Row],[Datum]],21))&gt;51),RIGHT(YEAR(jaar_zip[[#This Row],[Datum]])-1,2),RIGHT(YEAR(jaar_zip[[#This Row],[Datum]]),2))&amp;"-"&amp; TEXT(WEEKNUM(jaar_zip[[#This Row],[Datum]],21),"00")</f>
        <v>24-31</v>
      </c>
      <c r="L2958" s="101">
        <f>MONTH(jaar_zip[[#This Row],[Datum]])</f>
        <v>8</v>
      </c>
      <c r="M2958" s="101">
        <f>IF(ISNUMBER(jaar_zip[[#This Row],[etmaaltemperatuur]]),IF(jaar_zip[[#This Row],[etmaaltemperatuur]]&lt;stookgrens,stookgrens-jaar_zip[[#This Row],[etmaaltemperatuur]],0),"")</f>
        <v>0.69999999999999929</v>
      </c>
      <c r="N2958" s="101">
        <f>IF(ISNUMBER(jaar_zip[[#This Row],[graaddagen]]),IF(OR(MONTH(jaar_zip[[#This Row],[Datum]])=1,MONTH(jaar_zip[[#This Row],[Datum]])=2,MONTH(jaar_zip[[#This Row],[Datum]])=11,MONTH(jaar_zip[[#This Row],[Datum]])=12),1.1,IF(OR(MONTH(jaar_zip[[#This Row],[Datum]])=3,MONTH(jaar_zip[[#This Row],[Datum]])=10),1,0.8))*jaar_zip[[#This Row],[graaddagen]],"")</f>
        <v>0.5599999999999995</v>
      </c>
      <c r="O2958" s="101">
        <f>IF(ISNUMBER(jaar_zip[[#This Row],[etmaaltemperatuur]]),IF(jaar_zip[[#This Row],[etmaaltemperatuur]]&gt;stookgrens,jaar_zip[[#This Row],[etmaaltemperatuur]]-stookgrens,0),"")</f>
        <v>0</v>
      </c>
    </row>
    <row r="2959" spans="1:15" x14ac:dyDescent="0.25">
      <c r="A2959">
        <v>270</v>
      </c>
      <c r="B2959">
        <v>20240805</v>
      </c>
      <c r="C2959">
        <v>2.6</v>
      </c>
      <c r="D2959">
        <v>19.100000000000001</v>
      </c>
      <c r="E2959">
        <v>1776</v>
      </c>
      <c r="F2959">
        <v>0</v>
      </c>
      <c r="G2959">
        <v>1013.9</v>
      </c>
      <c r="H2959">
        <v>78</v>
      </c>
      <c r="I2959" s="101" t="s">
        <v>22</v>
      </c>
      <c r="J2959" s="1">
        <f>DATEVALUE(RIGHT(jaar_zip[[#This Row],[YYYYMMDD]],2)&amp;"-"&amp;MID(jaar_zip[[#This Row],[YYYYMMDD]],5,2)&amp;"-"&amp;LEFT(jaar_zip[[#This Row],[YYYYMMDD]],4))</f>
        <v>45509</v>
      </c>
      <c r="K2959" s="101" t="str">
        <f>IF(AND(VALUE(MONTH(jaar_zip[[#This Row],[Datum]]))=1,VALUE(WEEKNUM(jaar_zip[[#This Row],[Datum]],21))&gt;51),RIGHT(YEAR(jaar_zip[[#This Row],[Datum]])-1,2),RIGHT(YEAR(jaar_zip[[#This Row],[Datum]]),2))&amp;"-"&amp; TEXT(WEEKNUM(jaar_zip[[#This Row],[Datum]],21),"00")</f>
        <v>24-32</v>
      </c>
      <c r="L2959" s="101">
        <f>MONTH(jaar_zip[[#This Row],[Datum]])</f>
        <v>8</v>
      </c>
      <c r="M2959" s="101">
        <f>IF(ISNUMBER(jaar_zip[[#This Row],[etmaaltemperatuur]]),IF(jaar_zip[[#This Row],[etmaaltemperatuur]]&lt;stookgrens,stookgrens-jaar_zip[[#This Row],[etmaaltemperatuur]],0),"")</f>
        <v>0</v>
      </c>
      <c r="N2959" s="101">
        <f>IF(ISNUMBER(jaar_zip[[#This Row],[graaddagen]]),IF(OR(MONTH(jaar_zip[[#This Row],[Datum]])=1,MONTH(jaar_zip[[#This Row],[Datum]])=2,MONTH(jaar_zip[[#This Row],[Datum]])=11,MONTH(jaar_zip[[#This Row],[Datum]])=12),1.1,IF(OR(MONTH(jaar_zip[[#This Row],[Datum]])=3,MONTH(jaar_zip[[#This Row],[Datum]])=10),1,0.8))*jaar_zip[[#This Row],[graaddagen]],"")</f>
        <v>0</v>
      </c>
      <c r="O2959" s="101">
        <f>IF(ISNUMBER(jaar_zip[[#This Row],[etmaaltemperatuur]]),IF(jaar_zip[[#This Row],[etmaaltemperatuur]]&gt;stookgrens,jaar_zip[[#This Row],[etmaaltemperatuur]]-stookgrens,0),"")</f>
        <v>1.1000000000000014</v>
      </c>
    </row>
    <row r="2960" spans="1:15" x14ac:dyDescent="0.25">
      <c r="A2960">
        <v>270</v>
      </c>
      <c r="B2960">
        <v>20240806</v>
      </c>
      <c r="C2960">
        <v>3.1</v>
      </c>
      <c r="D2960">
        <v>21.8</v>
      </c>
      <c r="E2960">
        <v>2283</v>
      </c>
      <c r="F2960">
        <v>0</v>
      </c>
      <c r="G2960">
        <v>1010.5</v>
      </c>
      <c r="H2960">
        <v>71</v>
      </c>
      <c r="I2960" s="101" t="s">
        <v>22</v>
      </c>
      <c r="J2960" s="1">
        <f>DATEVALUE(RIGHT(jaar_zip[[#This Row],[YYYYMMDD]],2)&amp;"-"&amp;MID(jaar_zip[[#This Row],[YYYYMMDD]],5,2)&amp;"-"&amp;LEFT(jaar_zip[[#This Row],[YYYYMMDD]],4))</f>
        <v>45510</v>
      </c>
      <c r="K2960" s="101" t="str">
        <f>IF(AND(VALUE(MONTH(jaar_zip[[#This Row],[Datum]]))=1,VALUE(WEEKNUM(jaar_zip[[#This Row],[Datum]],21))&gt;51),RIGHT(YEAR(jaar_zip[[#This Row],[Datum]])-1,2),RIGHT(YEAR(jaar_zip[[#This Row],[Datum]]),2))&amp;"-"&amp; TEXT(WEEKNUM(jaar_zip[[#This Row],[Datum]],21),"00")</f>
        <v>24-32</v>
      </c>
      <c r="L2960" s="101">
        <f>MONTH(jaar_zip[[#This Row],[Datum]])</f>
        <v>8</v>
      </c>
      <c r="M2960" s="101">
        <f>IF(ISNUMBER(jaar_zip[[#This Row],[etmaaltemperatuur]]),IF(jaar_zip[[#This Row],[etmaaltemperatuur]]&lt;stookgrens,stookgrens-jaar_zip[[#This Row],[etmaaltemperatuur]],0),"")</f>
        <v>0</v>
      </c>
      <c r="N2960" s="101">
        <f>IF(ISNUMBER(jaar_zip[[#This Row],[graaddagen]]),IF(OR(MONTH(jaar_zip[[#This Row],[Datum]])=1,MONTH(jaar_zip[[#This Row],[Datum]])=2,MONTH(jaar_zip[[#This Row],[Datum]])=11,MONTH(jaar_zip[[#This Row],[Datum]])=12),1.1,IF(OR(MONTH(jaar_zip[[#This Row],[Datum]])=3,MONTH(jaar_zip[[#This Row],[Datum]])=10),1,0.8))*jaar_zip[[#This Row],[graaddagen]],"")</f>
        <v>0</v>
      </c>
      <c r="O2960" s="101">
        <f>IF(ISNUMBER(jaar_zip[[#This Row],[etmaaltemperatuur]]),IF(jaar_zip[[#This Row],[etmaaltemperatuur]]&gt;stookgrens,jaar_zip[[#This Row],[etmaaltemperatuur]]-stookgrens,0),"")</f>
        <v>3.8000000000000007</v>
      </c>
    </row>
    <row r="2961" spans="1:15" x14ac:dyDescent="0.25">
      <c r="A2961">
        <v>270</v>
      </c>
      <c r="B2961">
        <v>20240807</v>
      </c>
      <c r="C2961">
        <v>3.8</v>
      </c>
      <c r="D2961">
        <v>19</v>
      </c>
      <c r="E2961">
        <v>1896</v>
      </c>
      <c r="F2961">
        <v>-0.1</v>
      </c>
      <c r="G2961">
        <v>1011.6</v>
      </c>
      <c r="H2961">
        <v>74</v>
      </c>
      <c r="I2961" s="101" t="s">
        <v>22</v>
      </c>
      <c r="J2961" s="1">
        <f>DATEVALUE(RIGHT(jaar_zip[[#This Row],[YYYYMMDD]],2)&amp;"-"&amp;MID(jaar_zip[[#This Row],[YYYYMMDD]],5,2)&amp;"-"&amp;LEFT(jaar_zip[[#This Row],[YYYYMMDD]],4))</f>
        <v>45511</v>
      </c>
      <c r="K2961" s="101" t="str">
        <f>IF(AND(VALUE(MONTH(jaar_zip[[#This Row],[Datum]]))=1,VALUE(WEEKNUM(jaar_zip[[#This Row],[Datum]],21))&gt;51),RIGHT(YEAR(jaar_zip[[#This Row],[Datum]])-1,2),RIGHT(YEAR(jaar_zip[[#This Row],[Datum]]),2))&amp;"-"&amp; TEXT(WEEKNUM(jaar_zip[[#This Row],[Datum]],21),"00")</f>
        <v>24-32</v>
      </c>
      <c r="L2961" s="101">
        <f>MONTH(jaar_zip[[#This Row],[Datum]])</f>
        <v>8</v>
      </c>
      <c r="M2961" s="101">
        <f>IF(ISNUMBER(jaar_zip[[#This Row],[etmaaltemperatuur]]),IF(jaar_zip[[#This Row],[etmaaltemperatuur]]&lt;stookgrens,stookgrens-jaar_zip[[#This Row],[etmaaltemperatuur]],0),"")</f>
        <v>0</v>
      </c>
      <c r="N2961" s="101">
        <f>IF(ISNUMBER(jaar_zip[[#This Row],[graaddagen]]),IF(OR(MONTH(jaar_zip[[#This Row],[Datum]])=1,MONTH(jaar_zip[[#This Row],[Datum]])=2,MONTH(jaar_zip[[#This Row],[Datum]])=11,MONTH(jaar_zip[[#This Row],[Datum]])=12),1.1,IF(OR(MONTH(jaar_zip[[#This Row],[Datum]])=3,MONTH(jaar_zip[[#This Row],[Datum]])=10),1,0.8))*jaar_zip[[#This Row],[graaddagen]],"")</f>
        <v>0</v>
      </c>
      <c r="O2961" s="101">
        <f>IF(ISNUMBER(jaar_zip[[#This Row],[etmaaltemperatuur]]),IF(jaar_zip[[#This Row],[etmaaltemperatuur]]&gt;stookgrens,jaar_zip[[#This Row],[etmaaltemperatuur]]-stookgrens,0),"")</f>
        <v>1</v>
      </c>
    </row>
    <row r="2962" spans="1:15" x14ac:dyDescent="0.25">
      <c r="A2962">
        <v>270</v>
      </c>
      <c r="B2962">
        <v>20240808</v>
      </c>
      <c r="C2962">
        <v>4</v>
      </c>
      <c r="D2962">
        <v>19.7</v>
      </c>
      <c r="E2962">
        <v>2155</v>
      </c>
      <c r="F2962">
        <v>-0.1</v>
      </c>
      <c r="G2962">
        <v>1014</v>
      </c>
      <c r="H2962">
        <v>71</v>
      </c>
      <c r="I2962" s="101" t="s">
        <v>22</v>
      </c>
      <c r="J2962" s="1">
        <f>DATEVALUE(RIGHT(jaar_zip[[#This Row],[YYYYMMDD]],2)&amp;"-"&amp;MID(jaar_zip[[#This Row],[YYYYMMDD]],5,2)&amp;"-"&amp;LEFT(jaar_zip[[#This Row],[YYYYMMDD]],4))</f>
        <v>45512</v>
      </c>
      <c r="K2962" s="101" t="str">
        <f>IF(AND(VALUE(MONTH(jaar_zip[[#This Row],[Datum]]))=1,VALUE(WEEKNUM(jaar_zip[[#This Row],[Datum]],21))&gt;51),RIGHT(YEAR(jaar_zip[[#This Row],[Datum]])-1,2),RIGHT(YEAR(jaar_zip[[#This Row],[Datum]]),2))&amp;"-"&amp; TEXT(WEEKNUM(jaar_zip[[#This Row],[Datum]],21),"00")</f>
        <v>24-32</v>
      </c>
      <c r="L2962" s="101">
        <f>MONTH(jaar_zip[[#This Row],[Datum]])</f>
        <v>8</v>
      </c>
      <c r="M2962" s="101">
        <f>IF(ISNUMBER(jaar_zip[[#This Row],[etmaaltemperatuur]]),IF(jaar_zip[[#This Row],[etmaaltemperatuur]]&lt;stookgrens,stookgrens-jaar_zip[[#This Row],[etmaaltemperatuur]],0),"")</f>
        <v>0</v>
      </c>
      <c r="N2962" s="101">
        <f>IF(ISNUMBER(jaar_zip[[#This Row],[graaddagen]]),IF(OR(MONTH(jaar_zip[[#This Row],[Datum]])=1,MONTH(jaar_zip[[#This Row],[Datum]])=2,MONTH(jaar_zip[[#This Row],[Datum]])=11,MONTH(jaar_zip[[#This Row],[Datum]])=12),1.1,IF(OR(MONTH(jaar_zip[[#This Row],[Datum]])=3,MONTH(jaar_zip[[#This Row],[Datum]])=10),1,0.8))*jaar_zip[[#This Row],[graaddagen]],"")</f>
        <v>0</v>
      </c>
      <c r="O2962" s="101">
        <f>IF(ISNUMBER(jaar_zip[[#This Row],[etmaaltemperatuur]]),IF(jaar_zip[[#This Row],[etmaaltemperatuur]]&gt;stookgrens,jaar_zip[[#This Row],[etmaaltemperatuur]]-stookgrens,0),"")</f>
        <v>1.6999999999999993</v>
      </c>
    </row>
    <row r="2963" spans="1:15" x14ac:dyDescent="0.25">
      <c r="A2963">
        <v>270</v>
      </c>
      <c r="B2963">
        <v>20240809</v>
      </c>
      <c r="C2963">
        <v>6.3</v>
      </c>
      <c r="D2963">
        <v>18.7</v>
      </c>
      <c r="E2963">
        <v>1390</v>
      </c>
      <c r="F2963">
        <v>4</v>
      </c>
      <c r="G2963">
        <v>1012.3</v>
      </c>
      <c r="H2963">
        <v>83</v>
      </c>
      <c r="I2963" s="101" t="s">
        <v>22</v>
      </c>
      <c r="J2963" s="1">
        <f>DATEVALUE(RIGHT(jaar_zip[[#This Row],[YYYYMMDD]],2)&amp;"-"&amp;MID(jaar_zip[[#This Row],[YYYYMMDD]],5,2)&amp;"-"&amp;LEFT(jaar_zip[[#This Row],[YYYYMMDD]],4))</f>
        <v>45513</v>
      </c>
      <c r="K2963" s="101" t="str">
        <f>IF(AND(VALUE(MONTH(jaar_zip[[#This Row],[Datum]]))=1,VALUE(WEEKNUM(jaar_zip[[#This Row],[Datum]],21))&gt;51),RIGHT(YEAR(jaar_zip[[#This Row],[Datum]])-1,2),RIGHT(YEAR(jaar_zip[[#This Row],[Datum]]),2))&amp;"-"&amp; TEXT(WEEKNUM(jaar_zip[[#This Row],[Datum]],21),"00")</f>
        <v>24-32</v>
      </c>
      <c r="L2963" s="101">
        <f>MONTH(jaar_zip[[#This Row],[Datum]])</f>
        <v>8</v>
      </c>
      <c r="M2963" s="101">
        <f>IF(ISNUMBER(jaar_zip[[#This Row],[etmaaltemperatuur]]),IF(jaar_zip[[#This Row],[etmaaltemperatuur]]&lt;stookgrens,stookgrens-jaar_zip[[#This Row],[etmaaltemperatuur]],0),"")</f>
        <v>0</v>
      </c>
      <c r="N2963" s="101">
        <f>IF(ISNUMBER(jaar_zip[[#This Row],[graaddagen]]),IF(OR(MONTH(jaar_zip[[#This Row],[Datum]])=1,MONTH(jaar_zip[[#This Row],[Datum]])=2,MONTH(jaar_zip[[#This Row],[Datum]])=11,MONTH(jaar_zip[[#This Row],[Datum]])=12),1.1,IF(OR(MONTH(jaar_zip[[#This Row],[Datum]])=3,MONTH(jaar_zip[[#This Row],[Datum]])=10),1,0.8))*jaar_zip[[#This Row],[graaddagen]],"")</f>
        <v>0</v>
      </c>
      <c r="O2963" s="101">
        <f>IF(ISNUMBER(jaar_zip[[#This Row],[etmaaltemperatuur]]),IF(jaar_zip[[#This Row],[etmaaltemperatuur]]&gt;stookgrens,jaar_zip[[#This Row],[etmaaltemperatuur]]-stookgrens,0),"")</f>
        <v>0.69999999999999929</v>
      </c>
    </row>
    <row r="2964" spans="1:15" x14ac:dyDescent="0.25">
      <c r="A2964">
        <v>270</v>
      </c>
      <c r="B2964">
        <v>20240810</v>
      </c>
      <c r="C2964">
        <v>4.5</v>
      </c>
      <c r="D2964">
        <v>18.3</v>
      </c>
      <c r="E2964">
        <v>1997</v>
      </c>
      <c r="F2964">
        <v>0</v>
      </c>
      <c r="G2964">
        <v>1018.7</v>
      </c>
      <c r="H2964">
        <v>80</v>
      </c>
      <c r="I2964" s="101" t="s">
        <v>22</v>
      </c>
      <c r="J2964" s="1">
        <f>DATEVALUE(RIGHT(jaar_zip[[#This Row],[YYYYMMDD]],2)&amp;"-"&amp;MID(jaar_zip[[#This Row],[YYYYMMDD]],5,2)&amp;"-"&amp;LEFT(jaar_zip[[#This Row],[YYYYMMDD]],4))</f>
        <v>45514</v>
      </c>
      <c r="K2964" s="101" t="str">
        <f>IF(AND(VALUE(MONTH(jaar_zip[[#This Row],[Datum]]))=1,VALUE(WEEKNUM(jaar_zip[[#This Row],[Datum]],21))&gt;51),RIGHT(YEAR(jaar_zip[[#This Row],[Datum]])-1,2),RIGHT(YEAR(jaar_zip[[#This Row],[Datum]]),2))&amp;"-"&amp; TEXT(WEEKNUM(jaar_zip[[#This Row],[Datum]],21),"00")</f>
        <v>24-32</v>
      </c>
      <c r="L2964" s="101">
        <f>MONTH(jaar_zip[[#This Row],[Datum]])</f>
        <v>8</v>
      </c>
      <c r="M2964" s="101">
        <f>IF(ISNUMBER(jaar_zip[[#This Row],[etmaaltemperatuur]]),IF(jaar_zip[[#This Row],[etmaaltemperatuur]]&lt;stookgrens,stookgrens-jaar_zip[[#This Row],[etmaaltemperatuur]],0),"")</f>
        <v>0</v>
      </c>
      <c r="N2964" s="101">
        <f>IF(ISNUMBER(jaar_zip[[#This Row],[graaddagen]]),IF(OR(MONTH(jaar_zip[[#This Row],[Datum]])=1,MONTH(jaar_zip[[#This Row],[Datum]])=2,MONTH(jaar_zip[[#This Row],[Datum]])=11,MONTH(jaar_zip[[#This Row],[Datum]])=12),1.1,IF(OR(MONTH(jaar_zip[[#This Row],[Datum]])=3,MONTH(jaar_zip[[#This Row],[Datum]])=10),1,0.8))*jaar_zip[[#This Row],[graaddagen]],"")</f>
        <v>0</v>
      </c>
      <c r="O2964" s="101">
        <f>IF(ISNUMBER(jaar_zip[[#This Row],[etmaaltemperatuur]]),IF(jaar_zip[[#This Row],[etmaaltemperatuur]]&gt;stookgrens,jaar_zip[[#This Row],[etmaaltemperatuur]]-stookgrens,0),"")</f>
        <v>0.30000000000000071</v>
      </c>
    </row>
    <row r="2965" spans="1:15" x14ac:dyDescent="0.25">
      <c r="A2965">
        <v>270</v>
      </c>
      <c r="B2965">
        <v>20240811</v>
      </c>
      <c r="C2965">
        <v>2.7</v>
      </c>
      <c r="D2965">
        <v>18.7</v>
      </c>
      <c r="E2965">
        <v>2064</v>
      </c>
      <c r="F2965">
        <v>0</v>
      </c>
      <c r="G2965">
        <v>1021.5</v>
      </c>
      <c r="H2965">
        <v>80</v>
      </c>
      <c r="I2965" s="101" t="s">
        <v>22</v>
      </c>
      <c r="J2965" s="1">
        <f>DATEVALUE(RIGHT(jaar_zip[[#This Row],[YYYYMMDD]],2)&amp;"-"&amp;MID(jaar_zip[[#This Row],[YYYYMMDD]],5,2)&amp;"-"&amp;LEFT(jaar_zip[[#This Row],[YYYYMMDD]],4))</f>
        <v>45515</v>
      </c>
      <c r="K2965" s="101" t="str">
        <f>IF(AND(VALUE(MONTH(jaar_zip[[#This Row],[Datum]]))=1,VALUE(WEEKNUM(jaar_zip[[#This Row],[Datum]],21))&gt;51),RIGHT(YEAR(jaar_zip[[#This Row],[Datum]])-1,2),RIGHT(YEAR(jaar_zip[[#This Row],[Datum]]),2))&amp;"-"&amp; TEXT(WEEKNUM(jaar_zip[[#This Row],[Datum]],21),"00")</f>
        <v>24-32</v>
      </c>
      <c r="L2965" s="101">
        <f>MONTH(jaar_zip[[#This Row],[Datum]])</f>
        <v>8</v>
      </c>
      <c r="M2965" s="101">
        <f>IF(ISNUMBER(jaar_zip[[#This Row],[etmaaltemperatuur]]),IF(jaar_zip[[#This Row],[etmaaltemperatuur]]&lt;stookgrens,stookgrens-jaar_zip[[#This Row],[etmaaltemperatuur]],0),"")</f>
        <v>0</v>
      </c>
      <c r="N2965" s="101">
        <f>IF(ISNUMBER(jaar_zip[[#This Row],[graaddagen]]),IF(OR(MONTH(jaar_zip[[#This Row],[Datum]])=1,MONTH(jaar_zip[[#This Row],[Datum]])=2,MONTH(jaar_zip[[#This Row],[Datum]])=11,MONTH(jaar_zip[[#This Row],[Datum]])=12),1.1,IF(OR(MONTH(jaar_zip[[#This Row],[Datum]])=3,MONTH(jaar_zip[[#This Row],[Datum]])=10),1,0.8))*jaar_zip[[#This Row],[graaddagen]],"")</f>
        <v>0</v>
      </c>
      <c r="O2965" s="101">
        <f>IF(ISNUMBER(jaar_zip[[#This Row],[etmaaltemperatuur]]),IF(jaar_zip[[#This Row],[etmaaltemperatuur]]&gt;stookgrens,jaar_zip[[#This Row],[etmaaltemperatuur]]-stookgrens,0),"")</f>
        <v>0.69999999999999929</v>
      </c>
    </row>
    <row r="2966" spans="1:15" x14ac:dyDescent="0.25">
      <c r="A2966">
        <v>270</v>
      </c>
      <c r="B2966">
        <v>20240812</v>
      </c>
      <c r="C2966">
        <v>4.5999999999999996</v>
      </c>
      <c r="D2966">
        <v>22.5</v>
      </c>
      <c r="E2966">
        <v>2407</v>
      </c>
      <c r="F2966">
        <v>0</v>
      </c>
      <c r="G2966">
        <v>1012.8</v>
      </c>
      <c r="H2966">
        <v>64</v>
      </c>
      <c r="I2966" s="101" t="s">
        <v>22</v>
      </c>
      <c r="J2966" s="1">
        <f>DATEVALUE(RIGHT(jaar_zip[[#This Row],[YYYYMMDD]],2)&amp;"-"&amp;MID(jaar_zip[[#This Row],[YYYYMMDD]],5,2)&amp;"-"&amp;LEFT(jaar_zip[[#This Row],[YYYYMMDD]],4))</f>
        <v>45516</v>
      </c>
      <c r="K2966" s="101" t="str">
        <f>IF(AND(VALUE(MONTH(jaar_zip[[#This Row],[Datum]]))=1,VALUE(WEEKNUM(jaar_zip[[#This Row],[Datum]],21))&gt;51),RIGHT(YEAR(jaar_zip[[#This Row],[Datum]])-1,2),RIGHT(YEAR(jaar_zip[[#This Row],[Datum]]),2))&amp;"-"&amp; TEXT(WEEKNUM(jaar_zip[[#This Row],[Datum]],21),"00")</f>
        <v>24-33</v>
      </c>
      <c r="L2966" s="101">
        <f>MONTH(jaar_zip[[#This Row],[Datum]])</f>
        <v>8</v>
      </c>
      <c r="M2966" s="101">
        <f>IF(ISNUMBER(jaar_zip[[#This Row],[etmaaltemperatuur]]),IF(jaar_zip[[#This Row],[etmaaltemperatuur]]&lt;stookgrens,stookgrens-jaar_zip[[#This Row],[etmaaltemperatuur]],0),"")</f>
        <v>0</v>
      </c>
      <c r="N2966" s="101">
        <f>IF(ISNUMBER(jaar_zip[[#This Row],[graaddagen]]),IF(OR(MONTH(jaar_zip[[#This Row],[Datum]])=1,MONTH(jaar_zip[[#This Row],[Datum]])=2,MONTH(jaar_zip[[#This Row],[Datum]])=11,MONTH(jaar_zip[[#This Row],[Datum]])=12),1.1,IF(OR(MONTH(jaar_zip[[#This Row],[Datum]])=3,MONTH(jaar_zip[[#This Row],[Datum]])=10),1,0.8))*jaar_zip[[#This Row],[graaddagen]],"")</f>
        <v>0</v>
      </c>
      <c r="O2966" s="101">
        <f>IF(ISNUMBER(jaar_zip[[#This Row],[etmaaltemperatuur]]),IF(jaar_zip[[#This Row],[etmaaltemperatuur]]&gt;stookgrens,jaar_zip[[#This Row],[etmaaltemperatuur]]-stookgrens,0),"")</f>
        <v>4.5</v>
      </c>
    </row>
    <row r="2967" spans="1:15" x14ac:dyDescent="0.25">
      <c r="A2967">
        <v>270</v>
      </c>
      <c r="B2967">
        <v>20240813</v>
      </c>
      <c r="C2967">
        <v>2.9</v>
      </c>
      <c r="D2967">
        <v>23.7</v>
      </c>
      <c r="E2967">
        <v>1791</v>
      </c>
      <c r="F2967">
        <v>0.6</v>
      </c>
      <c r="G2967">
        <v>1008.9</v>
      </c>
      <c r="H2967">
        <v>81</v>
      </c>
      <c r="I2967" s="101" t="s">
        <v>22</v>
      </c>
      <c r="J2967" s="1">
        <f>DATEVALUE(RIGHT(jaar_zip[[#This Row],[YYYYMMDD]],2)&amp;"-"&amp;MID(jaar_zip[[#This Row],[YYYYMMDD]],5,2)&amp;"-"&amp;LEFT(jaar_zip[[#This Row],[YYYYMMDD]],4))</f>
        <v>45517</v>
      </c>
      <c r="K2967" s="101" t="str">
        <f>IF(AND(VALUE(MONTH(jaar_zip[[#This Row],[Datum]]))=1,VALUE(WEEKNUM(jaar_zip[[#This Row],[Datum]],21))&gt;51),RIGHT(YEAR(jaar_zip[[#This Row],[Datum]])-1,2),RIGHT(YEAR(jaar_zip[[#This Row],[Datum]]),2))&amp;"-"&amp; TEXT(WEEKNUM(jaar_zip[[#This Row],[Datum]],21),"00")</f>
        <v>24-33</v>
      </c>
      <c r="L2967" s="101">
        <f>MONTH(jaar_zip[[#This Row],[Datum]])</f>
        <v>8</v>
      </c>
      <c r="M2967" s="101">
        <f>IF(ISNUMBER(jaar_zip[[#This Row],[etmaaltemperatuur]]),IF(jaar_zip[[#This Row],[etmaaltemperatuur]]&lt;stookgrens,stookgrens-jaar_zip[[#This Row],[etmaaltemperatuur]],0),"")</f>
        <v>0</v>
      </c>
      <c r="N2967" s="101">
        <f>IF(ISNUMBER(jaar_zip[[#This Row],[graaddagen]]),IF(OR(MONTH(jaar_zip[[#This Row],[Datum]])=1,MONTH(jaar_zip[[#This Row],[Datum]])=2,MONTH(jaar_zip[[#This Row],[Datum]])=11,MONTH(jaar_zip[[#This Row],[Datum]])=12),1.1,IF(OR(MONTH(jaar_zip[[#This Row],[Datum]])=3,MONTH(jaar_zip[[#This Row],[Datum]])=10),1,0.8))*jaar_zip[[#This Row],[graaddagen]],"")</f>
        <v>0</v>
      </c>
      <c r="O2967" s="101">
        <f>IF(ISNUMBER(jaar_zip[[#This Row],[etmaaltemperatuur]]),IF(jaar_zip[[#This Row],[etmaaltemperatuur]]&gt;stookgrens,jaar_zip[[#This Row],[etmaaltemperatuur]]-stookgrens,0),"")</f>
        <v>5.6999999999999993</v>
      </c>
    </row>
    <row r="2968" spans="1:15" x14ac:dyDescent="0.25">
      <c r="A2968">
        <v>270</v>
      </c>
      <c r="B2968">
        <v>20240814</v>
      </c>
      <c r="C2968">
        <v>1.8</v>
      </c>
      <c r="D2968">
        <v>20.100000000000001</v>
      </c>
      <c r="E2968">
        <v>1146</v>
      </c>
      <c r="F2968">
        <v>23.3</v>
      </c>
      <c r="G2968">
        <v>1012</v>
      </c>
      <c r="H2968">
        <v>87</v>
      </c>
      <c r="I2968" s="101" t="s">
        <v>22</v>
      </c>
      <c r="J2968" s="1">
        <f>DATEVALUE(RIGHT(jaar_zip[[#This Row],[YYYYMMDD]],2)&amp;"-"&amp;MID(jaar_zip[[#This Row],[YYYYMMDD]],5,2)&amp;"-"&amp;LEFT(jaar_zip[[#This Row],[YYYYMMDD]],4))</f>
        <v>45518</v>
      </c>
      <c r="K2968" s="101" t="str">
        <f>IF(AND(VALUE(MONTH(jaar_zip[[#This Row],[Datum]]))=1,VALUE(WEEKNUM(jaar_zip[[#This Row],[Datum]],21))&gt;51),RIGHT(YEAR(jaar_zip[[#This Row],[Datum]])-1,2),RIGHT(YEAR(jaar_zip[[#This Row],[Datum]]),2))&amp;"-"&amp; TEXT(WEEKNUM(jaar_zip[[#This Row],[Datum]],21),"00")</f>
        <v>24-33</v>
      </c>
      <c r="L2968" s="101">
        <f>MONTH(jaar_zip[[#This Row],[Datum]])</f>
        <v>8</v>
      </c>
      <c r="M2968" s="101">
        <f>IF(ISNUMBER(jaar_zip[[#This Row],[etmaaltemperatuur]]),IF(jaar_zip[[#This Row],[etmaaltemperatuur]]&lt;stookgrens,stookgrens-jaar_zip[[#This Row],[etmaaltemperatuur]],0),"")</f>
        <v>0</v>
      </c>
      <c r="N2968" s="101">
        <f>IF(ISNUMBER(jaar_zip[[#This Row],[graaddagen]]),IF(OR(MONTH(jaar_zip[[#This Row],[Datum]])=1,MONTH(jaar_zip[[#This Row],[Datum]])=2,MONTH(jaar_zip[[#This Row],[Datum]])=11,MONTH(jaar_zip[[#This Row],[Datum]])=12),1.1,IF(OR(MONTH(jaar_zip[[#This Row],[Datum]])=3,MONTH(jaar_zip[[#This Row],[Datum]])=10),1,0.8))*jaar_zip[[#This Row],[graaddagen]],"")</f>
        <v>0</v>
      </c>
      <c r="O2968" s="101">
        <f>IF(ISNUMBER(jaar_zip[[#This Row],[etmaaltemperatuur]]),IF(jaar_zip[[#This Row],[etmaaltemperatuur]]&gt;stookgrens,jaar_zip[[#This Row],[etmaaltemperatuur]]-stookgrens,0),"")</f>
        <v>2.1000000000000014</v>
      </c>
    </row>
    <row r="2969" spans="1:15" x14ac:dyDescent="0.25">
      <c r="A2969">
        <v>270</v>
      </c>
      <c r="B2969">
        <v>20240815</v>
      </c>
      <c r="C2969">
        <v>4.5</v>
      </c>
      <c r="D2969">
        <v>20.3</v>
      </c>
      <c r="E2969">
        <v>1831</v>
      </c>
      <c r="F2969">
        <v>0</v>
      </c>
      <c r="G2969">
        <v>1014.2</v>
      </c>
      <c r="H2969">
        <v>82</v>
      </c>
      <c r="I2969" s="101" t="s">
        <v>22</v>
      </c>
      <c r="J2969" s="1">
        <f>DATEVALUE(RIGHT(jaar_zip[[#This Row],[YYYYMMDD]],2)&amp;"-"&amp;MID(jaar_zip[[#This Row],[YYYYMMDD]],5,2)&amp;"-"&amp;LEFT(jaar_zip[[#This Row],[YYYYMMDD]],4))</f>
        <v>45519</v>
      </c>
      <c r="K2969" s="101" t="str">
        <f>IF(AND(VALUE(MONTH(jaar_zip[[#This Row],[Datum]]))=1,VALUE(WEEKNUM(jaar_zip[[#This Row],[Datum]],21))&gt;51),RIGHT(YEAR(jaar_zip[[#This Row],[Datum]])-1,2),RIGHT(YEAR(jaar_zip[[#This Row],[Datum]]),2))&amp;"-"&amp; TEXT(WEEKNUM(jaar_zip[[#This Row],[Datum]],21),"00")</f>
        <v>24-33</v>
      </c>
      <c r="L2969" s="101">
        <f>MONTH(jaar_zip[[#This Row],[Datum]])</f>
        <v>8</v>
      </c>
      <c r="M2969" s="101">
        <f>IF(ISNUMBER(jaar_zip[[#This Row],[etmaaltemperatuur]]),IF(jaar_zip[[#This Row],[etmaaltemperatuur]]&lt;stookgrens,stookgrens-jaar_zip[[#This Row],[etmaaltemperatuur]],0),"")</f>
        <v>0</v>
      </c>
      <c r="N2969" s="101">
        <f>IF(ISNUMBER(jaar_zip[[#This Row],[graaddagen]]),IF(OR(MONTH(jaar_zip[[#This Row],[Datum]])=1,MONTH(jaar_zip[[#This Row],[Datum]])=2,MONTH(jaar_zip[[#This Row],[Datum]])=11,MONTH(jaar_zip[[#This Row],[Datum]])=12),1.1,IF(OR(MONTH(jaar_zip[[#This Row],[Datum]])=3,MONTH(jaar_zip[[#This Row],[Datum]])=10),1,0.8))*jaar_zip[[#This Row],[graaddagen]],"")</f>
        <v>0</v>
      </c>
      <c r="O2969" s="101">
        <f>IF(ISNUMBER(jaar_zip[[#This Row],[etmaaltemperatuur]]),IF(jaar_zip[[#This Row],[etmaaltemperatuur]]&gt;stookgrens,jaar_zip[[#This Row],[etmaaltemperatuur]]-stookgrens,0),"")</f>
        <v>2.3000000000000007</v>
      </c>
    </row>
    <row r="2970" spans="1:15" x14ac:dyDescent="0.25">
      <c r="A2970">
        <v>270</v>
      </c>
      <c r="B2970">
        <v>20240816</v>
      </c>
      <c r="C2970">
        <v>3.4</v>
      </c>
      <c r="D2970">
        <v>18.3</v>
      </c>
      <c r="E2970">
        <v>1312</v>
      </c>
      <c r="F2970">
        <v>9.4</v>
      </c>
      <c r="G2970">
        <v>1013.8</v>
      </c>
      <c r="H2970">
        <v>85</v>
      </c>
      <c r="I2970" s="101" t="s">
        <v>22</v>
      </c>
      <c r="J2970" s="1">
        <f>DATEVALUE(RIGHT(jaar_zip[[#This Row],[YYYYMMDD]],2)&amp;"-"&amp;MID(jaar_zip[[#This Row],[YYYYMMDD]],5,2)&amp;"-"&amp;LEFT(jaar_zip[[#This Row],[YYYYMMDD]],4))</f>
        <v>45520</v>
      </c>
      <c r="K2970" s="101" t="str">
        <f>IF(AND(VALUE(MONTH(jaar_zip[[#This Row],[Datum]]))=1,VALUE(WEEKNUM(jaar_zip[[#This Row],[Datum]],21))&gt;51),RIGHT(YEAR(jaar_zip[[#This Row],[Datum]])-1,2),RIGHT(YEAR(jaar_zip[[#This Row],[Datum]]),2))&amp;"-"&amp; TEXT(WEEKNUM(jaar_zip[[#This Row],[Datum]],21),"00")</f>
        <v>24-33</v>
      </c>
      <c r="L2970" s="101">
        <f>MONTH(jaar_zip[[#This Row],[Datum]])</f>
        <v>8</v>
      </c>
      <c r="M2970" s="101">
        <f>IF(ISNUMBER(jaar_zip[[#This Row],[etmaaltemperatuur]]),IF(jaar_zip[[#This Row],[etmaaltemperatuur]]&lt;stookgrens,stookgrens-jaar_zip[[#This Row],[etmaaltemperatuur]],0),"")</f>
        <v>0</v>
      </c>
      <c r="N2970" s="101">
        <f>IF(ISNUMBER(jaar_zip[[#This Row],[graaddagen]]),IF(OR(MONTH(jaar_zip[[#This Row],[Datum]])=1,MONTH(jaar_zip[[#This Row],[Datum]])=2,MONTH(jaar_zip[[#This Row],[Datum]])=11,MONTH(jaar_zip[[#This Row],[Datum]])=12),1.1,IF(OR(MONTH(jaar_zip[[#This Row],[Datum]])=3,MONTH(jaar_zip[[#This Row],[Datum]])=10),1,0.8))*jaar_zip[[#This Row],[graaddagen]],"")</f>
        <v>0</v>
      </c>
      <c r="O2970" s="101">
        <f>IF(ISNUMBER(jaar_zip[[#This Row],[etmaaltemperatuur]]),IF(jaar_zip[[#This Row],[etmaaltemperatuur]]&gt;stookgrens,jaar_zip[[#This Row],[etmaaltemperatuur]]-stookgrens,0),"")</f>
        <v>0.30000000000000071</v>
      </c>
    </row>
    <row r="2971" spans="1:15" x14ac:dyDescent="0.25">
      <c r="A2971">
        <v>270</v>
      </c>
      <c r="B2971">
        <v>20240817</v>
      </c>
      <c r="C2971">
        <v>1.6</v>
      </c>
      <c r="D2971">
        <v>17.3</v>
      </c>
      <c r="E2971">
        <v>2111</v>
      </c>
      <c r="F2971">
        <v>0</v>
      </c>
      <c r="G2971">
        <v>1013.4</v>
      </c>
      <c r="H2971">
        <v>72</v>
      </c>
      <c r="I2971" s="101" t="s">
        <v>22</v>
      </c>
      <c r="J2971" s="1">
        <f>DATEVALUE(RIGHT(jaar_zip[[#This Row],[YYYYMMDD]],2)&amp;"-"&amp;MID(jaar_zip[[#This Row],[YYYYMMDD]],5,2)&amp;"-"&amp;LEFT(jaar_zip[[#This Row],[YYYYMMDD]],4))</f>
        <v>45521</v>
      </c>
      <c r="K2971" s="101" t="str">
        <f>IF(AND(VALUE(MONTH(jaar_zip[[#This Row],[Datum]]))=1,VALUE(WEEKNUM(jaar_zip[[#This Row],[Datum]],21))&gt;51),RIGHT(YEAR(jaar_zip[[#This Row],[Datum]])-1,2),RIGHT(YEAR(jaar_zip[[#This Row],[Datum]]),2))&amp;"-"&amp; TEXT(WEEKNUM(jaar_zip[[#This Row],[Datum]],21),"00")</f>
        <v>24-33</v>
      </c>
      <c r="L2971" s="101">
        <f>MONTH(jaar_zip[[#This Row],[Datum]])</f>
        <v>8</v>
      </c>
      <c r="M2971" s="101">
        <f>IF(ISNUMBER(jaar_zip[[#This Row],[etmaaltemperatuur]]),IF(jaar_zip[[#This Row],[etmaaltemperatuur]]&lt;stookgrens,stookgrens-jaar_zip[[#This Row],[etmaaltemperatuur]],0),"")</f>
        <v>0.69999999999999929</v>
      </c>
      <c r="N2971" s="101">
        <f>IF(ISNUMBER(jaar_zip[[#This Row],[graaddagen]]),IF(OR(MONTH(jaar_zip[[#This Row],[Datum]])=1,MONTH(jaar_zip[[#This Row],[Datum]])=2,MONTH(jaar_zip[[#This Row],[Datum]])=11,MONTH(jaar_zip[[#This Row],[Datum]])=12),1.1,IF(OR(MONTH(jaar_zip[[#This Row],[Datum]])=3,MONTH(jaar_zip[[#This Row],[Datum]])=10),1,0.8))*jaar_zip[[#This Row],[graaddagen]],"")</f>
        <v>0.5599999999999995</v>
      </c>
      <c r="O2971" s="101">
        <f>IF(ISNUMBER(jaar_zip[[#This Row],[etmaaltemperatuur]]),IF(jaar_zip[[#This Row],[etmaaltemperatuur]]&gt;stookgrens,jaar_zip[[#This Row],[etmaaltemperatuur]]-stookgrens,0),"")</f>
        <v>0</v>
      </c>
    </row>
    <row r="2972" spans="1:15" x14ac:dyDescent="0.25">
      <c r="A2972">
        <v>270</v>
      </c>
      <c r="B2972">
        <v>20240818</v>
      </c>
      <c r="C2972">
        <v>2.2999999999999998</v>
      </c>
      <c r="D2972">
        <v>16.8</v>
      </c>
      <c r="E2972">
        <v>1634</v>
      </c>
      <c r="F2972">
        <v>0</v>
      </c>
      <c r="G2972">
        <v>1013.1</v>
      </c>
      <c r="H2972">
        <v>75</v>
      </c>
      <c r="I2972" s="101" t="s">
        <v>22</v>
      </c>
      <c r="J2972" s="1">
        <f>DATEVALUE(RIGHT(jaar_zip[[#This Row],[YYYYMMDD]],2)&amp;"-"&amp;MID(jaar_zip[[#This Row],[YYYYMMDD]],5,2)&amp;"-"&amp;LEFT(jaar_zip[[#This Row],[YYYYMMDD]],4))</f>
        <v>45522</v>
      </c>
      <c r="K2972" s="101" t="str">
        <f>IF(AND(VALUE(MONTH(jaar_zip[[#This Row],[Datum]]))=1,VALUE(WEEKNUM(jaar_zip[[#This Row],[Datum]],21))&gt;51),RIGHT(YEAR(jaar_zip[[#This Row],[Datum]])-1,2),RIGHT(YEAR(jaar_zip[[#This Row],[Datum]]),2))&amp;"-"&amp; TEXT(WEEKNUM(jaar_zip[[#This Row],[Datum]],21),"00")</f>
        <v>24-33</v>
      </c>
      <c r="L2972" s="101">
        <f>MONTH(jaar_zip[[#This Row],[Datum]])</f>
        <v>8</v>
      </c>
      <c r="M2972" s="101">
        <f>IF(ISNUMBER(jaar_zip[[#This Row],[etmaaltemperatuur]]),IF(jaar_zip[[#This Row],[etmaaltemperatuur]]&lt;stookgrens,stookgrens-jaar_zip[[#This Row],[etmaaltemperatuur]],0),"")</f>
        <v>1.1999999999999993</v>
      </c>
      <c r="N2972" s="101">
        <f>IF(ISNUMBER(jaar_zip[[#This Row],[graaddagen]]),IF(OR(MONTH(jaar_zip[[#This Row],[Datum]])=1,MONTH(jaar_zip[[#This Row],[Datum]])=2,MONTH(jaar_zip[[#This Row],[Datum]])=11,MONTH(jaar_zip[[#This Row],[Datum]])=12),1.1,IF(OR(MONTH(jaar_zip[[#This Row],[Datum]])=3,MONTH(jaar_zip[[#This Row],[Datum]])=10),1,0.8))*jaar_zip[[#This Row],[graaddagen]],"")</f>
        <v>0.95999999999999952</v>
      </c>
      <c r="O2972" s="101">
        <f>IF(ISNUMBER(jaar_zip[[#This Row],[etmaaltemperatuur]]),IF(jaar_zip[[#This Row],[etmaaltemperatuur]]&gt;stookgrens,jaar_zip[[#This Row],[etmaaltemperatuur]]-stookgrens,0),"")</f>
        <v>0</v>
      </c>
    </row>
    <row r="2973" spans="1:15" x14ac:dyDescent="0.25">
      <c r="A2973">
        <v>270</v>
      </c>
      <c r="B2973">
        <v>20240819</v>
      </c>
      <c r="C2973">
        <v>3.4</v>
      </c>
      <c r="D2973">
        <v>17.7</v>
      </c>
      <c r="E2973">
        <v>1800</v>
      </c>
      <c r="F2973">
        <v>0</v>
      </c>
      <c r="G2973">
        <v>1016.7</v>
      </c>
      <c r="H2973">
        <v>72</v>
      </c>
      <c r="I2973" s="101" t="s">
        <v>22</v>
      </c>
      <c r="J2973" s="1">
        <f>DATEVALUE(RIGHT(jaar_zip[[#This Row],[YYYYMMDD]],2)&amp;"-"&amp;MID(jaar_zip[[#This Row],[YYYYMMDD]],5,2)&amp;"-"&amp;LEFT(jaar_zip[[#This Row],[YYYYMMDD]],4))</f>
        <v>45523</v>
      </c>
      <c r="K2973" s="101" t="str">
        <f>IF(AND(VALUE(MONTH(jaar_zip[[#This Row],[Datum]]))=1,VALUE(WEEKNUM(jaar_zip[[#This Row],[Datum]],21))&gt;51),RIGHT(YEAR(jaar_zip[[#This Row],[Datum]])-1,2),RIGHT(YEAR(jaar_zip[[#This Row],[Datum]]),2))&amp;"-"&amp; TEXT(WEEKNUM(jaar_zip[[#This Row],[Datum]],21),"00")</f>
        <v>24-34</v>
      </c>
      <c r="L2973" s="101">
        <f>MONTH(jaar_zip[[#This Row],[Datum]])</f>
        <v>8</v>
      </c>
      <c r="M2973" s="101">
        <f>IF(ISNUMBER(jaar_zip[[#This Row],[etmaaltemperatuur]]),IF(jaar_zip[[#This Row],[etmaaltemperatuur]]&lt;stookgrens,stookgrens-jaar_zip[[#This Row],[etmaaltemperatuur]],0),"")</f>
        <v>0.30000000000000071</v>
      </c>
      <c r="N2973" s="101">
        <f>IF(ISNUMBER(jaar_zip[[#This Row],[graaddagen]]),IF(OR(MONTH(jaar_zip[[#This Row],[Datum]])=1,MONTH(jaar_zip[[#This Row],[Datum]])=2,MONTH(jaar_zip[[#This Row],[Datum]])=11,MONTH(jaar_zip[[#This Row],[Datum]])=12),1.1,IF(OR(MONTH(jaar_zip[[#This Row],[Datum]])=3,MONTH(jaar_zip[[#This Row],[Datum]])=10),1,0.8))*jaar_zip[[#This Row],[graaddagen]],"")</f>
        <v>0.24000000000000057</v>
      </c>
      <c r="O2973" s="101">
        <f>IF(ISNUMBER(jaar_zip[[#This Row],[etmaaltemperatuur]]),IF(jaar_zip[[#This Row],[etmaaltemperatuur]]&gt;stookgrens,jaar_zip[[#This Row],[etmaaltemperatuur]]-stookgrens,0),"")</f>
        <v>0</v>
      </c>
    </row>
    <row r="2974" spans="1:15" x14ac:dyDescent="0.25">
      <c r="A2974">
        <v>270</v>
      </c>
      <c r="B2974">
        <v>20240820</v>
      </c>
      <c r="C2974">
        <v>4.7</v>
      </c>
      <c r="D2974">
        <v>17.899999999999999</v>
      </c>
      <c r="E2974">
        <v>986</v>
      </c>
      <c r="F2974">
        <v>11</v>
      </c>
      <c r="G2974">
        <v>1009.8</v>
      </c>
      <c r="H2974">
        <v>84</v>
      </c>
      <c r="I2974" s="101" t="s">
        <v>22</v>
      </c>
      <c r="J2974" s="1">
        <f>DATEVALUE(RIGHT(jaar_zip[[#This Row],[YYYYMMDD]],2)&amp;"-"&amp;MID(jaar_zip[[#This Row],[YYYYMMDD]],5,2)&amp;"-"&amp;LEFT(jaar_zip[[#This Row],[YYYYMMDD]],4))</f>
        <v>45524</v>
      </c>
      <c r="K2974" s="101" t="str">
        <f>IF(AND(VALUE(MONTH(jaar_zip[[#This Row],[Datum]]))=1,VALUE(WEEKNUM(jaar_zip[[#This Row],[Datum]],21))&gt;51),RIGHT(YEAR(jaar_zip[[#This Row],[Datum]])-1,2),RIGHT(YEAR(jaar_zip[[#This Row],[Datum]]),2))&amp;"-"&amp; TEXT(WEEKNUM(jaar_zip[[#This Row],[Datum]],21),"00")</f>
        <v>24-34</v>
      </c>
      <c r="L2974" s="101">
        <f>MONTH(jaar_zip[[#This Row],[Datum]])</f>
        <v>8</v>
      </c>
      <c r="M2974" s="101">
        <f>IF(ISNUMBER(jaar_zip[[#This Row],[etmaaltemperatuur]]),IF(jaar_zip[[#This Row],[etmaaltemperatuur]]&lt;stookgrens,stookgrens-jaar_zip[[#This Row],[etmaaltemperatuur]],0),"")</f>
        <v>0.10000000000000142</v>
      </c>
      <c r="N2974" s="101">
        <f>IF(ISNUMBER(jaar_zip[[#This Row],[graaddagen]]),IF(OR(MONTH(jaar_zip[[#This Row],[Datum]])=1,MONTH(jaar_zip[[#This Row],[Datum]])=2,MONTH(jaar_zip[[#This Row],[Datum]])=11,MONTH(jaar_zip[[#This Row],[Datum]])=12),1.1,IF(OR(MONTH(jaar_zip[[#This Row],[Datum]])=3,MONTH(jaar_zip[[#This Row],[Datum]])=10),1,0.8))*jaar_zip[[#This Row],[graaddagen]],"")</f>
        <v>8.000000000000114E-2</v>
      </c>
      <c r="O2974" s="101">
        <f>IF(ISNUMBER(jaar_zip[[#This Row],[etmaaltemperatuur]]),IF(jaar_zip[[#This Row],[etmaaltemperatuur]]&gt;stookgrens,jaar_zip[[#This Row],[etmaaltemperatuur]]-stookgrens,0),"")</f>
        <v>0</v>
      </c>
    </row>
    <row r="2975" spans="1:15" x14ac:dyDescent="0.25">
      <c r="A2975">
        <v>270</v>
      </c>
      <c r="B2975">
        <v>20240821</v>
      </c>
      <c r="C2975">
        <v>5.7</v>
      </c>
      <c r="D2975">
        <v>15.6</v>
      </c>
      <c r="E2975">
        <v>1677</v>
      </c>
      <c r="F2975">
        <v>1.3</v>
      </c>
      <c r="G2975">
        <v>1013.6</v>
      </c>
      <c r="H2975">
        <v>73</v>
      </c>
      <c r="I2975" s="101" t="s">
        <v>22</v>
      </c>
      <c r="J2975" s="1">
        <f>DATEVALUE(RIGHT(jaar_zip[[#This Row],[YYYYMMDD]],2)&amp;"-"&amp;MID(jaar_zip[[#This Row],[YYYYMMDD]],5,2)&amp;"-"&amp;LEFT(jaar_zip[[#This Row],[YYYYMMDD]],4))</f>
        <v>45525</v>
      </c>
      <c r="K2975" s="101" t="str">
        <f>IF(AND(VALUE(MONTH(jaar_zip[[#This Row],[Datum]]))=1,VALUE(WEEKNUM(jaar_zip[[#This Row],[Datum]],21))&gt;51),RIGHT(YEAR(jaar_zip[[#This Row],[Datum]])-1,2),RIGHT(YEAR(jaar_zip[[#This Row],[Datum]]),2))&amp;"-"&amp; TEXT(WEEKNUM(jaar_zip[[#This Row],[Datum]],21),"00")</f>
        <v>24-34</v>
      </c>
      <c r="L2975" s="101">
        <f>MONTH(jaar_zip[[#This Row],[Datum]])</f>
        <v>8</v>
      </c>
      <c r="M2975" s="101">
        <f>IF(ISNUMBER(jaar_zip[[#This Row],[etmaaltemperatuur]]),IF(jaar_zip[[#This Row],[etmaaltemperatuur]]&lt;stookgrens,stookgrens-jaar_zip[[#This Row],[etmaaltemperatuur]],0),"")</f>
        <v>2.4000000000000004</v>
      </c>
      <c r="N2975" s="101">
        <f>IF(ISNUMBER(jaar_zip[[#This Row],[graaddagen]]),IF(OR(MONTH(jaar_zip[[#This Row],[Datum]])=1,MONTH(jaar_zip[[#This Row],[Datum]])=2,MONTH(jaar_zip[[#This Row],[Datum]])=11,MONTH(jaar_zip[[#This Row],[Datum]])=12),1.1,IF(OR(MONTH(jaar_zip[[#This Row],[Datum]])=3,MONTH(jaar_zip[[#This Row],[Datum]])=10),1,0.8))*jaar_zip[[#This Row],[graaddagen]],"")</f>
        <v>1.9200000000000004</v>
      </c>
      <c r="O2975" s="101">
        <f>IF(ISNUMBER(jaar_zip[[#This Row],[etmaaltemperatuur]]),IF(jaar_zip[[#This Row],[etmaaltemperatuur]]&gt;stookgrens,jaar_zip[[#This Row],[etmaaltemperatuur]]-stookgrens,0),"")</f>
        <v>0</v>
      </c>
    </row>
    <row r="2976" spans="1:15" x14ac:dyDescent="0.25">
      <c r="A2976">
        <v>270</v>
      </c>
      <c r="B2976">
        <v>20240822</v>
      </c>
      <c r="C2976">
        <v>7.7</v>
      </c>
      <c r="D2976">
        <v>18</v>
      </c>
      <c r="E2976">
        <v>1049</v>
      </c>
      <c r="F2976">
        <v>0.5</v>
      </c>
      <c r="G2976">
        <v>1007.4</v>
      </c>
      <c r="H2976">
        <v>77</v>
      </c>
      <c r="I2976" s="101" t="s">
        <v>22</v>
      </c>
      <c r="J2976" s="1">
        <f>DATEVALUE(RIGHT(jaar_zip[[#This Row],[YYYYMMDD]],2)&amp;"-"&amp;MID(jaar_zip[[#This Row],[YYYYMMDD]],5,2)&amp;"-"&amp;LEFT(jaar_zip[[#This Row],[YYYYMMDD]],4))</f>
        <v>45526</v>
      </c>
      <c r="K2976" s="101" t="str">
        <f>IF(AND(VALUE(MONTH(jaar_zip[[#This Row],[Datum]]))=1,VALUE(WEEKNUM(jaar_zip[[#This Row],[Datum]],21))&gt;51),RIGHT(YEAR(jaar_zip[[#This Row],[Datum]])-1,2),RIGHT(YEAR(jaar_zip[[#This Row],[Datum]]),2))&amp;"-"&amp; TEXT(WEEKNUM(jaar_zip[[#This Row],[Datum]],21),"00")</f>
        <v>24-34</v>
      </c>
      <c r="L2976" s="101">
        <f>MONTH(jaar_zip[[#This Row],[Datum]])</f>
        <v>8</v>
      </c>
      <c r="M2976" s="101">
        <f>IF(ISNUMBER(jaar_zip[[#This Row],[etmaaltemperatuur]]),IF(jaar_zip[[#This Row],[etmaaltemperatuur]]&lt;stookgrens,stookgrens-jaar_zip[[#This Row],[etmaaltemperatuur]],0),"")</f>
        <v>0</v>
      </c>
      <c r="N2976" s="101">
        <f>IF(ISNUMBER(jaar_zip[[#This Row],[graaddagen]]),IF(OR(MONTH(jaar_zip[[#This Row],[Datum]])=1,MONTH(jaar_zip[[#This Row],[Datum]])=2,MONTH(jaar_zip[[#This Row],[Datum]])=11,MONTH(jaar_zip[[#This Row],[Datum]])=12),1.1,IF(OR(MONTH(jaar_zip[[#This Row],[Datum]])=3,MONTH(jaar_zip[[#This Row],[Datum]])=10),1,0.8))*jaar_zip[[#This Row],[graaddagen]],"")</f>
        <v>0</v>
      </c>
      <c r="O2976" s="101">
        <f>IF(ISNUMBER(jaar_zip[[#This Row],[etmaaltemperatuur]]),IF(jaar_zip[[#This Row],[etmaaltemperatuur]]&gt;stookgrens,jaar_zip[[#This Row],[etmaaltemperatuur]]-stookgrens,0),"")</f>
        <v>0</v>
      </c>
    </row>
    <row r="2977" spans="1:15" x14ac:dyDescent="0.25">
      <c r="A2977">
        <v>270</v>
      </c>
      <c r="B2977">
        <v>20240823</v>
      </c>
      <c r="C2977">
        <v>6.9</v>
      </c>
      <c r="D2977">
        <v>17.899999999999999</v>
      </c>
      <c r="E2977">
        <v>1243</v>
      </c>
      <c r="F2977">
        <v>1.3</v>
      </c>
      <c r="G2977">
        <v>1004.5</v>
      </c>
      <c r="H2977">
        <v>78</v>
      </c>
      <c r="I2977" s="101" t="s">
        <v>22</v>
      </c>
      <c r="J2977" s="1">
        <f>DATEVALUE(RIGHT(jaar_zip[[#This Row],[YYYYMMDD]],2)&amp;"-"&amp;MID(jaar_zip[[#This Row],[YYYYMMDD]],5,2)&amp;"-"&amp;LEFT(jaar_zip[[#This Row],[YYYYMMDD]],4))</f>
        <v>45527</v>
      </c>
      <c r="K2977" s="101" t="str">
        <f>IF(AND(VALUE(MONTH(jaar_zip[[#This Row],[Datum]]))=1,VALUE(WEEKNUM(jaar_zip[[#This Row],[Datum]],21))&gt;51),RIGHT(YEAR(jaar_zip[[#This Row],[Datum]])-1,2),RIGHT(YEAR(jaar_zip[[#This Row],[Datum]]),2))&amp;"-"&amp; TEXT(WEEKNUM(jaar_zip[[#This Row],[Datum]],21),"00")</f>
        <v>24-34</v>
      </c>
      <c r="L2977" s="101">
        <f>MONTH(jaar_zip[[#This Row],[Datum]])</f>
        <v>8</v>
      </c>
      <c r="M2977" s="101">
        <f>IF(ISNUMBER(jaar_zip[[#This Row],[etmaaltemperatuur]]),IF(jaar_zip[[#This Row],[etmaaltemperatuur]]&lt;stookgrens,stookgrens-jaar_zip[[#This Row],[etmaaltemperatuur]],0),"")</f>
        <v>0.10000000000000142</v>
      </c>
      <c r="N2977" s="101">
        <f>IF(ISNUMBER(jaar_zip[[#This Row],[graaddagen]]),IF(OR(MONTH(jaar_zip[[#This Row],[Datum]])=1,MONTH(jaar_zip[[#This Row],[Datum]])=2,MONTH(jaar_zip[[#This Row],[Datum]])=11,MONTH(jaar_zip[[#This Row],[Datum]])=12),1.1,IF(OR(MONTH(jaar_zip[[#This Row],[Datum]])=3,MONTH(jaar_zip[[#This Row],[Datum]])=10),1,0.8))*jaar_zip[[#This Row],[graaddagen]],"")</f>
        <v>8.000000000000114E-2</v>
      </c>
      <c r="O2977" s="101">
        <f>IF(ISNUMBER(jaar_zip[[#This Row],[etmaaltemperatuur]]),IF(jaar_zip[[#This Row],[etmaaltemperatuur]]&gt;stookgrens,jaar_zip[[#This Row],[etmaaltemperatuur]]-stookgrens,0),"")</f>
        <v>0</v>
      </c>
    </row>
    <row r="2978" spans="1:15" x14ac:dyDescent="0.25">
      <c r="A2978">
        <v>270</v>
      </c>
      <c r="B2978">
        <v>20240824</v>
      </c>
      <c r="C2978">
        <v>4.7</v>
      </c>
      <c r="D2978">
        <v>17.7</v>
      </c>
      <c r="E2978">
        <v>970</v>
      </c>
      <c r="F2978">
        <v>10.199999999999999</v>
      </c>
      <c r="G2978">
        <v>1005.3</v>
      </c>
      <c r="H2978">
        <v>87</v>
      </c>
      <c r="I2978" s="101" t="s">
        <v>22</v>
      </c>
      <c r="J2978" s="1">
        <f>DATEVALUE(RIGHT(jaar_zip[[#This Row],[YYYYMMDD]],2)&amp;"-"&amp;MID(jaar_zip[[#This Row],[YYYYMMDD]],5,2)&amp;"-"&amp;LEFT(jaar_zip[[#This Row],[YYYYMMDD]],4))</f>
        <v>45528</v>
      </c>
      <c r="K2978" s="101" t="str">
        <f>IF(AND(VALUE(MONTH(jaar_zip[[#This Row],[Datum]]))=1,VALUE(WEEKNUM(jaar_zip[[#This Row],[Datum]],21))&gt;51),RIGHT(YEAR(jaar_zip[[#This Row],[Datum]])-1,2),RIGHT(YEAR(jaar_zip[[#This Row],[Datum]]),2))&amp;"-"&amp; TEXT(WEEKNUM(jaar_zip[[#This Row],[Datum]],21),"00")</f>
        <v>24-34</v>
      </c>
      <c r="L2978" s="101">
        <f>MONTH(jaar_zip[[#This Row],[Datum]])</f>
        <v>8</v>
      </c>
      <c r="M2978" s="101">
        <f>IF(ISNUMBER(jaar_zip[[#This Row],[etmaaltemperatuur]]),IF(jaar_zip[[#This Row],[etmaaltemperatuur]]&lt;stookgrens,stookgrens-jaar_zip[[#This Row],[etmaaltemperatuur]],0),"")</f>
        <v>0.30000000000000071</v>
      </c>
      <c r="N2978" s="101">
        <f>IF(ISNUMBER(jaar_zip[[#This Row],[graaddagen]]),IF(OR(MONTH(jaar_zip[[#This Row],[Datum]])=1,MONTH(jaar_zip[[#This Row],[Datum]])=2,MONTH(jaar_zip[[#This Row],[Datum]])=11,MONTH(jaar_zip[[#This Row],[Datum]])=12),1.1,IF(OR(MONTH(jaar_zip[[#This Row],[Datum]])=3,MONTH(jaar_zip[[#This Row],[Datum]])=10),1,0.8))*jaar_zip[[#This Row],[graaddagen]],"")</f>
        <v>0.24000000000000057</v>
      </c>
      <c r="O2978" s="101">
        <f>IF(ISNUMBER(jaar_zip[[#This Row],[etmaaltemperatuur]]),IF(jaar_zip[[#This Row],[etmaaltemperatuur]]&gt;stookgrens,jaar_zip[[#This Row],[etmaaltemperatuur]]-stookgrens,0),"")</f>
        <v>0</v>
      </c>
    </row>
    <row r="2979" spans="1:15" x14ac:dyDescent="0.25">
      <c r="A2979">
        <v>270</v>
      </c>
      <c r="B2979">
        <v>20240825</v>
      </c>
      <c r="C2979">
        <v>5.9</v>
      </c>
      <c r="D2979">
        <v>16.2</v>
      </c>
      <c r="E2979">
        <v>1898</v>
      </c>
      <c r="F2979">
        <v>2.1</v>
      </c>
      <c r="G2979">
        <v>1016.9</v>
      </c>
      <c r="H2979">
        <v>73</v>
      </c>
      <c r="I2979" s="101" t="s">
        <v>22</v>
      </c>
      <c r="J2979" s="1">
        <f>DATEVALUE(RIGHT(jaar_zip[[#This Row],[YYYYMMDD]],2)&amp;"-"&amp;MID(jaar_zip[[#This Row],[YYYYMMDD]],5,2)&amp;"-"&amp;LEFT(jaar_zip[[#This Row],[YYYYMMDD]],4))</f>
        <v>45529</v>
      </c>
      <c r="K2979" s="101" t="str">
        <f>IF(AND(VALUE(MONTH(jaar_zip[[#This Row],[Datum]]))=1,VALUE(WEEKNUM(jaar_zip[[#This Row],[Datum]],21))&gt;51),RIGHT(YEAR(jaar_zip[[#This Row],[Datum]])-1,2),RIGHT(YEAR(jaar_zip[[#This Row],[Datum]]),2))&amp;"-"&amp; TEXT(WEEKNUM(jaar_zip[[#This Row],[Datum]],21),"00")</f>
        <v>24-34</v>
      </c>
      <c r="L2979" s="101">
        <f>MONTH(jaar_zip[[#This Row],[Datum]])</f>
        <v>8</v>
      </c>
      <c r="M2979" s="101">
        <f>IF(ISNUMBER(jaar_zip[[#This Row],[etmaaltemperatuur]]),IF(jaar_zip[[#This Row],[etmaaltemperatuur]]&lt;stookgrens,stookgrens-jaar_zip[[#This Row],[etmaaltemperatuur]],0),"")</f>
        <v>1.8000000000000007</v>
      </c>
      <c r="N2979" s="101">
        <f>IF(ISNUMBER(jaar_zip[[#This Row],[graaddagen]]),IF(OR(MONTH(jaar_zip[[#This Row],[Datum]])=1,MONTH(jaar_zip[[#This Row],[Datum]])=2,MONTH(jaar_zip[[#This Row],[Datum]])=11,MONTH(jaar_zip[[#This Row],[Datum]])=12),1.1,IF(OR(MONTH(jaar_zip[[#This Row],[Datum]])=3,MONTH(jaar_zip[[#This Row],[Datum]])=10),1,0.8))*jaar_zip[[#This Row],[graaddagen]],"")</f>
        <v>1.4400000000000006</v>
      </c>
      <c r="O2979" s="101">
        <f>IF(ISNUMBER(jaar_zip[[#This Row],[etmaaltemperatuur]]),IF(jaar_zip[[#This Row],[etmaaltemperatuur]]&gt;stookgrens,jaar_zip[[#This Row],[etmaaltemperatuur]]-stookgrens,0),"")</f>
        <v>0</v>
      </c>
    </row>
    <row r="2980" spans="1:15" x14ac:dyDescent="0.25">
      <c r="A2980">
        <v>270</v>
      </c>
      <c r="B2980">
        <v>20240826</v>
      </c>
      <c r="C2980">
        <v>4.9000000000000004</v>
      </c>
      <c r="D2980">
        <v>16.899999999999999</v>
      </c>
      <c r="E2980">
        <v>1362</v>
      </c>
      <c r="F2980">
        <v>1.7</v>
      </c>
      <c r="G2980">
        <v>1020.2</v>
      </c>
      <c r="H2980">
        <v>83</v>
      </c>
      <c r="I2980" s="101" t="s">
        <v>22</v>
      </c>
      <c r="J2980" s="1">
        <f>DATEVALUE(RIGHT(jaar_zip[[#This Row],[YYYYMMDD]],2)&amp;"-"&amp;MID(jaar_zip[[#This Row],[YYYYMMDD]],5,2)&amp;"-"&amp;LEFT(jaar_zip[[#This Row],[YYYYMMDD]],4))</f>
        <v>45530</v>
      </c>
      <c r="K2980" s="101" t="str">
        <f>IF(AND(VALUE(MONTH(jaar_zip[[#This Row],[Datum]]))=1,VALUE(WEEKNUM(jaar_zip[[#This Row],[Datum]],21))&gt;51),RIGHT(YEAR(jaar_zip[[#This Row],[Datum]])-1,2),RIGHT(YEAR(jaar_zip[[#This Row],[Datum]]),2))&amp;"-"&amp; TEXT(WEEKNUM(jaar_zip[[#This Row],[Datum]],21),"00")</f>
        <v>24-35</v>
      </c>
      <c r="L2980" s="101">
        <f>MONTH(jaar_zip[[#This Row],[Datum]])</f>
        <v>8</v>
      </c>
      <c r="M2980" s="101">
        <f>IF(ISNUMBER(jaar_zip[[#This Row],[etmaaltemperatuur]]),IF(jaar_zip[[#This Row],[etmaaltemperatuur]]&lt;stookgrens,stookgrens-jaar_zip[[#This Row],[etmaaltemperatuur]],0),"")</f>
        <v>1.1000000000000014</v>
      </c>
      <c r="N2980" s="101">
        <f>IF(ISNUMBER(jaar_zip[[#This Row],[graaddagen]]),IF(OR(MONTH(jaar_zip[[#This Row],[Datum]])=1,MONTH(jaar_zip[[#This Row],[Datum]])=2,MONTH(jaar_zip[[#This Row],[Datum]])=11,MONTH(jaar_zip[[#This Row],[Datum]])=12),1.1,IF(OR(MONTH(jaar_zip[[#This Row],[Datum]])=3,MONTH(jaar_zip[[#This Row],[Datum]])=10),1,0.8))*jaar_zip[[#This Row],[graaddagen]],"")</f>
        <v>0.88000000000000123</v>
      </c>
      <c r="O2980" s="101">
        <f>IF(ISNUMBER(jaar_zip[[#This Row],[etmaaltemperatuur]]),IF(jaar_zip[[#This Row],[etmaaltemperatuur]]&gt;stookgrens,jaar_zip[[#This Row],[etmaaltemperatuur]]-stookgrens,0),"")</f>
        <v>0</v>
      </c>
    </row>
    <row r="2981" spans="1:15" x14ac:dyDescent="0.25">
      <c r="A2981">
        <v>270</v>
      </c>
      <c r="B2981">
        <v>20240827</v>
      </c>
      <c r="C2981">
        <v>3.4</v>
      </c>
      <c r="D2981">
        <v>18.3</v>
      </c>
      <c r="E2981">
        <v>2007</v>
      </c>
      <c r="F2981">
        <v>0</v>
      </c>
      <c r="G2981">
        <v>1020.7</v>
      </c>
      <c r="H2981">
        <v>72</v>
      </c>
      <c r="I2981" s="101" t="s">
        <v>22</v>
      </c>
      <c r="J2981" s="1">
        <f>DATEVALUE(RIGHT(jaar_zip[[#This Row],[YYYYMMDD]],2)&amp;"-"&amp;MID(jaar_zip[[#This Row],[YYYYMMDD]],5,2)&amp;"-"&amp;LEFT(jaar_zip[[#This Row],[YYYYMMDD]],4))</f>
        <v>45531</v>
      </c>
      <c r="K2981" s="101" t="str">
        <f>IF(AND(VALUE(MONTH(jaar_zip[[#This Row],[Datum]]))=1,VALUE(WEEKNUM(jaar_zip[[#This Row],[Datum]],21))&gt;51),RIGHT(YEAR(jaar_zip[[#This Row],[Datum]])-1,2),RIGHT(YEAR(jaar_zip[[#This Row],[Datum]]),2))&amp;"-"&amp; TEXT(WEEKNUM(jaar_zip[[#This Row],[Datum]],21),"00")</f>
        <v>24-35</v>
      </c>
      <c r="L2981" s="101">
        <f>MONTH(jaar_zip[[#This Row],[Datum]])</f>
        <v>8</v>
      </c>
      <c r="M2981" s="101">
        <f>IF(ISNUMBER(jaar_zip[[#This Row],[etmaaltemperatuur]]),IF(jaar_zip[[#This Row],[etmaaltemperatuur]]&lt;stookgrens,stookgrens-jaar_zip[[#This Row],[etmaaltemperatuur]],0),"")</f>
        <v>0</v>
      </c>
      <c r="N2981" s="101">
        <f>IF(ISNUMBER(jaar_zip[[#This Row],[graaddagen]]),IF(OR(MONTH(jaar_zip[[#This Row],[Datum]])=1,MONTH(jaar_zip[[#This Row],[Datum]])=2,MONTH(jaar_zip[[#This Row],[Datum]])=11,MONTH(jaar_zip[[#This Row],[Datum]])=12),1.1,IF(OR(MONTH(jaar_zip[[#This Row],[Datum]])=3,MONTH(jaar_zip[[#This Row],[Datum]])=10),1,0.8))*jaar_zip[[#This Row],[graaddagen]],"")</f>
        <v>0</v>
      </c>
      <c r="O2981" s="101">
        <f>IF(ISNUMBER(jaar_zip[[#This Row],[etmaaltemperatuur]]),IF(jaar_zip[[#This Row],[etmaaltemperatuur]]&gt;stookgrens,jaar_zip[[#This Row],[etmaaltemperatuur]]-stookgrens,0),"")</f>
        <v>0.30000000000000071</v>
      </c>
    </row>
    <row r="2982" spans="1:15" x14ac:dyDescent="0.25">
      <c r="A2982">
        <v>270</v>
      </c>
      <c r="B2982">
        <v>20240828</v>
      </c>
      <c r="C2982">
        <v>2.5</v>
      </c>
      <c r="D2982">
        <v>21.1</v>
      </c>
      <c r="E2982">
        <v>2031</v>
      </c>
      <c r="F2982">
        <v>0</v>
      </c>
      <c r="G2982">
        <v>1015.2</v>
      </c>
      <c r="H2982">
        <v>70</v>
      </c>
      <c r="I2982" s="101" t="s">
        <v>22</v>
      </c>
      <c r="J2982" s="1">
        <f>DATEVALUE(RIGHT(jaar_zip[[#This Row],[YYYYMMDD]],2)&amp;"-"&amp;MID(jaar_zip[[#This Row],[YYYYMMDD]],5,2)&amp;"-"&amp;LEFT(jaar_zip[[#This Row],[YYYYMMDD]],4))</f>
        <v>45532</v>
      </c>
      <c r="K2982" s="101" t="str">
        <f>IF(AND(VALUE(MONTH(jaar_zip[[#This Row],[Datum]]))=1,VALUE(WEEKNUM(jaar_zip[[#This Row],[Datum]],21))&gt;51),RIGHT(YEAR(jaar_zip[[#This Row],[Datum]])-1,2),RIGHT(YEAR(jaar_zip[[#This Row],[Datum]]),2))&amp;"-"&amp; TEXT(WEEKNUM(jaar_zip[[#This Row],[Datum]],21),"00")</f>
        <v>24-35</v>
      </c>
      <c r="L2982" s="101">
        <f>MONTH(jaar_zip[[#This Row],[Datum]])</f>
        <v>8</v>
      </c>
      <c r="M2982" s="101">
        <f>IF(ISNUMBER(jaar_zip[[#This Row],[etmaaltemperatuur]]),IF(jaar_zip[[#This Row],[etmaaltemperatuur]]&lt;stookgrens,stookgrens-jaar_zip[[#This Row],[etmaaltemperatuur]],0),"")</f>
        <v>0</v>
      </c>
      <c r="N2982" s="101">
        <f>IF(ISNUMBER(jaar_zip[[#This Row],[graaddagen]]),IF(OR(MONTH(jaar_zip[[#This Row],[Datum]])=1,MONTH(jaar_zip[[#This Row],[Datum]])=2,MONTH(jaar_zip[[#This Row],[Datum]])=11,MONTH(jaar_zip[[#This Row],[Datum]])=12),1.1,IF(OR(MONTH(jaar_zip[[#This Row],[Datum]])=3,MONTH(jaar_zip[[#This Row],[Datum]])=10),1,0.8))*jaar_zip[[#This Row],[graaddagen]],"")</f>
        <v>0</v>
      </c>
      <c r="O2982" s="101">
        <f>IF(ISNUMBER(jaar_zip[[#This Row],[etmaaltemperatuur]]),IF(jaar_zip[[#This Row],[etmaaltemperatuur]]&gt;stookgrens,jaar_zip[[#This Row],[etmaaltemperatuur]]-stookgrens,0),"")</f>
        <v>3.1000000000000014</v>
      </c>
    </row>
    <row r="2983" spans="1:15" x14ac:dyDescent="0.25">
      <c r="A2983">
        <v>270</v>
      </c>
      <c r="B2983">
        <v>20240829</v>
      </c>
      <c r="C2983">
        <v>3.1</v>
      </c>
      <c r="D2983">
        <v>18.399999999999999</v>
      </c>
      <c r="E2983">
        <v>1511</v>
      </c>
      <c r="F2983">
        <v>-0.1</v>
      </c>
      <c r="G2983">
        <v>1016.5</v>
      </c>
      <c r="H2983">
        <v>85</v>
      </c>
      <c r="I2983" s="101" t="s">
        <v>22</v>
      </c>
      <c r="J2983" s="1">
        <f>DATEVALUE(RIGHT(jaar_zip[[#This Row],[YYYYMMDD]],2)&amp;"-"&amp;MID(jaar_zip[[#This Row],[YYYYMMDD]],5,2)&amp;"-"&amp;LEFT(jaar_zip[[#This Row],[YYYYMMDD]],4))</f>
        <v>45533</v>
      </c>
      <c r="K2983" s="101" t="str">
        <f>IF(AND(VALUE(MONTH(jaar_zip[[#This Row],[Datum]]))=1,VALUE(WEEKNUM(jaar_zip[[#This Row],[Datum]],21))&gt;51),RIGHT(YEAR(jaar_zip[[#This Row],[Datum]])-1,2),RIGHT(YEAR(jaar_zip[[#This Row],[Datum]]),2))&amp;"-"&amp; TEXT(WEEKNUM(jaar_zip[[#This Row],[Datum]],21),"00")</f>
        <v>24-35</v>
      </c>
      <c r="L2983" s="101">
        <f>MONTH(jaar_zip[[#This Row],[Datum]])</f>
        <v>8</v>
      </c>
      <c r="M2983" s="101">
        <f>IF(ISNUMBER(jaar_zip[[#This Row],[etmaaltemperatuur]]),IF(jaar_zip[[#This Row],[etmaaltemperatuur]]&lt;stookgrens,stookgrens-jaar_zip[[#This Row],[etmaaltemperatuur]],0),"")</f>
        <v>0</v>
      </c>
      <c r="N2983" s="101">
        <f>IF(ISNUMBER(jaar_zip[[#This Row],[graaddagen]]),IF(OR(MONTH(jaar_zip[[#This Row],[Datum]])=1,MONTH(jaar_zip[[#This Row],[Datum]])=2,MONTH(jaar_zip[[#This Row],[Datum]])=11,MONTH(jaar_zip[[#This Row],[Datum]])=12),1.1,IF(OR(MONTH(jaar_zip[[#This Row],[Datum]])=3,MONTH(jaar_zip[[#This Row],[Datum]])=10),1,0.8))*jaar_zip[[#This Row],[graaddagen]],"")</f>
        <v>0</v>
      </c>
      <c r="O2983" s="101">
        <f>IF(ISNUMBER(jaar_zip[[#This Row],[etmaaltemperatuur]]),IF(jaar_zip[[#This Row],[etmaaltemperatuur]]&gt;stookgrens,jaar_zip[[#This Row],[etmaaltemperatuur]]-stookgrens,0),"")</f>
        <v>0.39999999999999858</v>
      </c>
    </row>
    <row r="2984" spans="1:15" x14ac:dyDescent="0.25">
      <c r="A2984">
        <v>270</v>
      </c>
      <c r="B2984">
        <v>20240830</v>
      </c>
      <c r="C2984">
        <v>2.1</v>
      </c>
      <c r="D2984">
        <v>15.6</v>
      </c>
      <c r="E2984">
        <v>1843</v>
      </c>
      <c r="F2984">
        <v>0</v>
      </c>
      <c r="G2984">
        <v>1023.6</v>
      </c>
      <c r="H2984">
        <v>80</v>
      </c>
      <c r="I2984" s="101" t="s">
        <v>22</v>
      </c>
      <c r="J2984" s="1">
        <f>DATEVALUE(RIGHT(jaar_zip[[#This Row],[YYYYMMDD]],2)&amp;"-"&amp;MID(jaar_zip[[#This Row],[YYYYMMDD]],5,2)&amp;"-"&amp;LEFT(jaar_zip[[#This Row],[YYYYMMDD]],4))</f>
        <v>45534</v>
      </c>
      <c r="K2984" s="101" t="str">
        <f>IF(AND(VALUE(MONTH(jaar_zip[[#This Row],[Datum]]))=1,VALUE(WEEKNUM(jaar_zip[[#This Row],[Datum]],21))&gt;51),RIGHT(YEAR(jaar_zip[[#This Row],[Datum]])-1,2),RIGHT(YEAR(jaar_zip[[#This Row],[Datum]]),2))&amp;"-"&amp; TEXT(WEEKNUM(jaar_zip[[#This Row],[Datum]],21),"00")</f>
        <v>24-35</v>
      </c>
      <c r="L2984" s="101">
        <f>MONTH(jaar_zip[[#This Row],[Datum]])</f>
        <v>8</v>
      </c>
      <c r="M2984" s="101">
        <f>IF(ISNUMBER(jaar_zip[[#This Row],[etmaaltemperatuur]]),IF(jaar_zip[[#This Row],[etmaaltemperatuur]]&lt;stookgrens,stookgrens-jaar_zip[[#This Row],[etmaaltemperatuur]],0),"")</f>
        <v>2.4000000000000004</v>
      </c>
      <c r="N2984" s="101">
        <f>IF(ISNUMBER(jaar_zip[[#This Row],[graaddagen]]),IF(OR(MONTH(jaar_zip[[#This Row],[Datum]])=1,MONTH(jaar_zip[[#This Row],[Datum]])=2,MONTH(jaar_zip[[#This Row],[Datum]])=11,MONTH(jaar_zip[[#This Row],[Datum]])=12),1.1,IF(OR(MONTH(jaar_zip[[#This Row],[Datum]])=3,MONTH(jaar_zip[[#This Row],[Datum]])=10),1,0.8))*jaar_zip[[#This Row],[graaddagen]],"")</f>
        <v>1.9200000000000004</v>
      </c>
      <c r="O2984" s="101">
        <f>IF(ISNUMBER(jaar_zip[[#This Row],[etmaaltemperatuur]]),IF(jaar_zip[[#This Row],[etmaaltemperatuur]]&gt;stookgrens,jaar_zip[[#This Row],[etmaaltemperatuur]]-stookgrens,0),"")</f>
        <v>0</v>
      </c>
    </row>
    <row r="2985" spans="1:15" x14ac:dyDescent="0.25">
      <c r="A2985">
        <v>270</v>
      </c>
      <c r="B2985">
        <v>20240831</v>
      </c>
      <c r="C2985">
        <v>5.4</v>
      </c>
      <c r="D2985">
        <v>16.2</v>
      </c>
      <c r="E2985">
        <v>1994</v>
      </c>
      <c r="F2985">
        <v>0</v>
      </c>
      <c r="G2985">
        <v>1025</v>
      </c>
      <c r="H2985">
        <v>77</v>
      </c>
      <c r="I2985" s="101" t="s">
        <v>22</v>
      </c>
      <c r="J2985" s="1">
        <f>DATEVALUE(RIGHT(jaar_zip[[#This Row],[YYYYMMDD]],2)&amp;"-"&amp;MID(jaar_zip[[#This Row],[YYYYMMDD]],5,2)&amp;"-"&amp;LEFT(jaar_zip[[#This Row],[YYYYMMDD]],4))</f>
        <v>45535</v>
      </c>
      <c r="K2985" s="101" t="str">
        <f>IF(AND(VALUE(MONTH(jaar_zip[[#This Row],[Datum]]))=1,VALUE(WEEKNUM(jaar_zip[[#This Row],[Datum]],21))&gt;51),RIGHT(YEAR(jaar_zip[[#This Row],[Datum]])-1,2),RIGHT(YEAR(jaar_zip[[#This Row],[Datum]]),2))&amp;"-"&amp; TEXT(WEEKNUM(jaar_zip[[#This Row],[Datum]],21),"00")</f>
        <v>24-35</v>
      </c>
      <c r="L2985" s="101">
        <f>MONTH(jaar_zip[[#This Row],[Datum]])</f>
        <v>8</v>
      </c>
      <c r="M2985" s="101">
        <f>IF(ISNUMBER(jaar_zip[[#This Row],[etmaaltemperatuur]]),IF(jaar_zip[[#This Row],[etmaaltemperatuur]]&lt;stookgrens,stookgrens-jaar_zip[[#This Row],[etmaaltemperatuur]],0),"")</f>
        <v>1.8000000000000007</v>
      </c>
      <c r="N2985" s="101">
        <f>IF(ISNUMBER(jaar_zip[[#This Row],[graaddagen]]),IF(OR(MONTH(jaar_zip[[#This Row],[Datum]])=1,MONTH(jaar_zip[[#This Row],[Datum]])=2,MONTH(jaar_zip[[#This Row],[Datum]])=11,MONTH(jaar_zip[[#This Row],[Datum]])=12),1.1,IF(OR(MONTH(jaar_zip[[#This Row],[Datum]])=3,MONTH(jaar_zip[[#This Row],[Datum]])=10),1,0.8))*jaar_zip[[#This Row],[graaddagen]],"")</f>
        <v>1.4400000000000006</v>
      </c>
      <c r="O2985" s="101">
        <f>IF(ISNUMBER(jaar_zip[[#This Row],[etmaaltemperatuur]]),IF(jaar_zip[[#This Row],[etmaaltemperatuur]]&gt;stookgrens,jaar_zip[[#This Row],[etmaaltemperatuur]]-stookgrens,0),"")</f>
        <v>0</v>
      </c>
    </row>
    <row r="2986" spans="1:15" x14ac:dyDescent="0.25">
      <c r="A2986">
        <v>270</v>
      </c>
      <c r="B2986">
        <v>20240901</v>
      </c>
      <c r="C2986">
        <v>5.0999999999999996</v>
      </c>
      <c r="D2986">
        <v>19.899999999999999</v>
      </c>
      <c r="E2986">
        <v>1864</v>
      </c>
      <c r="F2986">
        <v>0</v>
      </c>
      <c r="G2986">
        <v>1017.3</v>
      </c>
      <c r="H2986">
        <v>72</v>
      </c>
      <c r="I2986" s="101" t="s">
        <v>22</v>
      </c>
      <c r="J2986" s="1">
        <f>DATEVALUE(RIGHT(jaar_zip[[#This Row],[YYYYMMDD]],2)&amp;"-"&amp;MID(jaar_zip[[#This Row],[YYYYMMDD]],5,2)&amp;"-"&amp;LEFT(jaar_zip[[#This Row],[YYYYMMDD]],4))</f>
        <v>45536</v>
      </c>
      <c r="K2986" s="101" t="str">
        <f>IF(AND(VALUE(MONTH(jaar_zip[[#This Row],[Datum]]))=1,VALUE(WEEKNUM(jaar_zip[[#This Row],[Datum]],21))&gt;51),RIGHT(YEAR(jaar_zip[[#This Row],[Datum]])-1,2),RIGHT(YEAR(jaar_zip[[#This Row],[Datum]]),2))&amp;"-"&amp; TEXT(WEEKNUM(jaar_zip[[#This Row],[Datum]],21),"00")</f>
        <v>24-35</v>
      </c>
      <c r="L2986" s="101">
        <f>MONTH(jaar_zip[[#This Row],[Datum]])</f>
        <v>9</v>
      </c>
      <c r="M2986" s="101">
        <f>IF(ISNUMBER(jaar_zip[[#This Row],[etmaaltemperatuur]]),IF(jaar_zip[[#This Row],[etmaaltemperatuur]]&lt;stookgrens,stookgrens-jaar_zip[[#This Row],[etmaaltemperatuur]],0),"")</f>
        <v>0</v>
      </c>
      <c r="N2986" s="101">
        <f>IF(ISNUMBER(jaar_zip[[#This Row],[graaddagen]]),IF(OR(MONTH(jaar_zip[[#This Row],[Datum]])=1,MONTH(jaar_zip[[#This Row],[Datum]])=2,MONTH(jaar_zip[[#This Row],[Datum]])=11,MONTH(jaar_zip[[#This Row],[Datum]])=12),1.1,IF(OR(MONTH(jaar_zip[[#This Row],[Datum]])=3,MONTH(jaar_zip[[#This Row],[Datum]])=10),1,0.8))*jaar_zip[[#This Row],[graaddagen]],"")</f>
        <v>0</v>
      </c>
      <c r="O2986" s="101">
        <f>IF(ISNUMBER(jaar_zip[[#This Row],[etmaaltemperatuur]]),IF(jaar_zip[[#This Row],[etmaaltemperatuur]]&gt;stookgrens,jaar_zip[[#This Row],[etmaaltemperatuur]]-stookgrens,0),"")</f>
        <v>1.8999999999999986</v>
      </c>
    </row>
    <row r="2987" spans="1:15" x14ac:dyDescent="0.25">
      <c r="A2987">
        <v>270</v>
      </c>
      <c r="B2987">
        <v>20240902</v>
      </c>
      <c r="C2987">
        <v>3</v>
      </c>
      <c r="D2987">
        <v>20.7</v>
      </c>
      <c r="E2987">
        <v>1498</v>
      </c>
      <c r="F2987">
        <v>15.8</v>
      </c>
      <c r="G2987">
        <v>1012.2</v>
      </c>
      <c r="H2987">
        <v>81</v>
      </c>
      <c r="I2987" s="101" t="s">
        <v>22</v>
      </c>
      <c r="J2987" s="1">
        <f>DATEVALUE(RIGHT(jaar_zip[[#This Row],[YYYYMMDD]],2)&amp;"-"&amp;MID(jaar_zip[[#This Row],[YYYYMMDD]],5,2)&amp;"-"&amp;LEFT(jaar_zip[[#This Row],[YYYYMMDD]],4))</f>
        <v>45537</v>
      </c>
      <c r="K2987" s="101" t="str">
        <f>IF(AND(VALUE(MONTH(jaar_zip[[#This Row],[Datum]]))=1,VALUE(WEEKNUM(jaar_zip[[#This Row],[Datum]],21))&gt;51),RIGHT(YEAR(jaar_zip[[#This Row],[Datum]])-1,2),RIGHT(YEAR(jaar_zip[[#This Row],[Datum]]),2))&amp;"-"&amp; TEXT(WEEKNUM(jaar_zip[[#This Row],[Datum]],21),"00")</f>
        <v>24-36</v>
      </c>
      <c r="L2987" s="101">
        <f>MONTH(jaar_zip[[#This Row],[Datum]])</f>
        <v>9</v>
      </c>
      <c r="M2987" s="101">
        <f>IF(ISNUMBER(jaar_zip[[#This Row],[etmaaltemperatuur]]),IF(jaar_zip[[#This Row],[etmaaltemperatuur]]&lt;stookgrens,stookgrens-jaar_zip[[#This Row],[etmaaltemperatuur]],0),"")</f>
        <v>0</v>
      </c>
      <c r="N2987" s="101">
        <f>IF(ISNUMBER(jaar_zip[[#This Row],[graaddagen]]),IF(OR(MONTH(jaar_zip[[#This Row],[Datum]])=1,MONTH(jaar_zip[[#This Row],[Datum]])=2,MONTH(jaar_zip[[#This Row],[Datum]])=11,MONTH(jaar_zip[[#This Row],[Datum]])=12),1.1,IF(OR(MONTH(jaar_zip[[#This Row],[Datum]])=3,MONTH(jaar_zip[[#This Row],[Datum]])=10),1,0.8))*jaar_zip[[#This Row],[graaddagen]],"")</f>
        <v>0</v>
      </c>
      <c r="O2987" s="101">
        <f>IF(ISNUMBER(jaar_zip[[#This Row],[etmaaltemperatuur]]),IF(jaar_zip[[#This Row],[etmaaltemperatuur]]&gt;stookgrens,jaar_zip[[#This Row],[etmaaltemperatuur]]-stookgrens,0),"")</f>
        <v>2.6999999999999993</v>
      </c>
    </row>
    <row r="2988" spans="1:15" x14ac:dyDescent="0.25">
      <c r="A2988">
        <v>270</v>
      </c>
      <c r="B2988">
        <v>20240903</v>
      </c>
      <c r="C2988">
        <v>2.2999999999999998</v>
      </c>
      <c r="D2988">
        <v>19.8</v>
      </c>
      <c r="E2988">
        <v>968</v>
      </c>
      <c r="F2988">
        <v>2.2000000000000002</v>
      </c>
      <c r="G2988">
        <v>1013.7</v>
      </c>
      <c r="H2988">
        <v>88</v>
      </c>
      <c r="I2988" s="101" t="s">
        <v>22</v>
      </c>
      <c r="J2988" s="1">
        <f>DATEVALUE(RIGHT(jaar_zip[[#This Row],[YYYYMMDD]],2)&amp;"-"&amp;MID(jaar_zip[[#This Row],[YYYYMMDD]],5,2)&amp;"-"&amp;LEFT(jaar_zip[[#This Row],[YYYYMMDD]],4))</f>
        <v>45538</v>
      </c>
      <c r="K2988" s="101" t="str">
        <f>IF(AND(VALUE(MONTH(jaar_zip[[#This Row],[Datum]]))=1,VALUE(WEEKNUM(jaar_zip[[#This Row],[Datum]],21))&gt;51),RIGHT(YEAR(jaar_zip[[#This Row],[Datum]])-1,2),RIGHT(YEAR(jaar_zip[[#This Row],[Datum]]),2))&amp;"-"&amp; TEXT(WEEKNUM(jaar_zip[[#This Row],[Datum]],21),"00")</f>
        <v>24-36</v>
      </c>
      <c r="L2988" s="101">
        <f>MONTH(jaar_zip[[#This Row],[Datum]])</f>
        <v>9</v>
      </c>
      <c r="M2988" s="101">
        <f>IF(ISNUMBER(jaar_zip[[#This Row],[etmaaltemperatuur]]),IF(jaar_zip[[#This Row],[etmaaltemperatuur]]&lt;stookgrens,stookgrens-jaar_zip[[#This Row],[etmaaltemperatuur]],0),"")</f>
        <v>0</v>
      </c>
      <c r="N2988" s="101">
        <f>IF(ISNUMBER(jaar_zip[[#This Row],[graaddagen]]),IF(OR(MONTH(jaar_zip[[#This Row],[Datum]])=1,MONTH(jaar_zip[[#This Row],[Datum]])=2,MONTH(jaar_zip[[#This Row],[Datum]])=11,MONTH(jaar_zip[[#This Row],[Datum]])=12),1.1,IF(OR(MONTH(jaar_zip[[#This Row],[Datum]])=3,MONTH(jaar_zip[[#This Row],[Datum]])=10),1,0.8))*jaar_zip[[#This Row],[graaddagen]],"")</f>
        <v>0</v>
      </c>
      <c r="O2988" s="101">
        <f>IF(ISNUMBER(jaar_zip[[#This Row],[etmaaltemperatuur]]),IF(jaar_zip[[#This Row],[etmaaltemperatuur]]&gt;stookgrens,jaar_zip[[#This Row],[etmaaltemperatuur]]-stookgrens,0),"")</f>
        <v>1.8000000000000007</v>
      </c>
    </row>
    <row r="2989" spans="1:15" x14ac:dyDescent="0.25">
      <c r="A2989">
        <v>270</v>
      </c>
      <c r="B2989">
        <v>20240904</v>
      </c>
      <c r="C2989">
        <v>1.7</v>
      </c>
      <c r="D2989">
        <v>17.5</v>
      </c>
      <c r="E2989">
        <v>684</v>
      </c>
      <c r="F2989">
        <v>2.7</v>
      </c>
      <c r="G2989">
        <v>1016.2</v>
      </c>
      <c r="H2989">
        <v>91</v>
      </c>
      <c r="I2989" s="101" t="s">
        <v>22</v>
      </c>
      <c r="J2989" s="1">
        <f>DATEVALUE(RIGHT(jaar_zip[[#This Row],[YYYYMMDD]],2)&amp;"-"&amp;MID(jaar_zip[[#This Row],[YYYYMMDD]],5,2)&amp;"-"&amp;LEFT(jaar_zip[[#This Row],[YYYYMMDD]],4))</f>
        <v>45539</v>
      </c>
      <c r="K2989" s="101" t="str">
        <f>IF(AND(VALUE(MONTH(jaar_zip[[#This Row],[Datum]]))=1,VALUE(WEEKNUM(jaar_zip[[#This Row],[Datum]],21))&gt;51),RIGHT(YEAR(jaar_zip[[#This Row],[Datum]])-1,2),RIGHT(YEAR(jaar_zip[[#This Row],[Datum]]),2))&amp;"-"&amp; TEXT(WEEKNUM(jaar_zip[[#This Row],[Datum]],21),"00")</f>
        <v>24-36</v>
      </c>
      <c r="L2989" s="101">
        <f>MONTH(jaar_zip[[#This Row],[Datum]])</f>
        <v>9</v>
      </c>
      <c r="M2989" s="101">
        <f>IF(ISNUMBER(jaar_zip[[#This Row],[etmaaltemperatuur]]),IF(jaar_zip[[#This Row],[etmaaltemperatuur]]&lt;stookgrens,stookgrens-jaar_zip[[#This Row],[etmaaltemperatuur]],0),"")</f>
        <v>0.5</v>
      </c>
      <c r="N2989" s="101">
        <f>IF(ISNUMBER(jaar_zip[[#This Row],[graaddagen]]),IF(OR(MONTH(jaar_zip[[#This Row],[Datum]])=1,MONTH(jaar_zip[[#This Row],[Datum]])=2,MONTH(jaar_zip[[#This Row],[Datum]])=11,MONTH(jaar_zip[[#This Row],[Datum]])=12),1.1,IF(OR(MONTH(jaar_zip[[#This Row],[Datum]])=3,MONTH(jaar_zip[[#This Row],[Datum]])=10),1,0.8))*jaar_zip[[#This Row],[graaddagen]],"")</f>
        <v>0.4</v>
      </c>
      <c r="O2989" s="101">
        <f>IF(ISNUMBER(jaar_zip[[#This Row],[etmaaltemperatuur]]),IF(jaar_zip[[#This Row],[etmaaltemperatuur]]&gt;stookgrens,jaar_zip[[#This Row],[etmaaltemperatuur]]-stookgrens,0),"")</f>
        <v>0</v>
      </c>
    </row>
    <row r="2990" spans="1:15" x14ac:dyDescent="0.25">
      <c r="A2990">
        <v>270</v>
      </c>
      <c r="B2990">
        <v>20240905</v>
      </c>
      <c r="C2990">
        <v>5.7</v>
      </c>
      <c r="D2990">
        <v>21.8</v>
      </c>
      <c r="E2990">
        <v>1651</v>
      </c>
      <c r="F2990">
        <v>0</v>
      </c>
      <c r="G2990">
        <v>1013</v>
      </c>
      <c r="H2990">
        <v>80</v>
      </c>
      <c r="I2990" s="101" t="s">
        <v>22</v>
      </c>
      <c r="J2990" s="1">
        <f>DATEVALUE(RIGHT(jaar_zip[[#This Row],[YYYYMMDD]],2)&amp;"-"&amp;MID(jaar_zip[[#This Row],[YYYYMMDD]],5,2)&amp;"-"&amp;LEFT(jaar_zip[[#This Row],[YYYYMMDD]],4))</f>
        <v>45540</v>
      </c>
      <c r="K2990" s="101" t="str">
        <f>IF(AND(VALUE(MONTH(jaar_zip[[#This Row],[Datum]]))=1,VALUE(WEEKNUM(jaar_zip[[#This Row],[Datum]],21))&gt;51),RIGHT(YEAR(jaar_zip[[#This Row],[Datum]])-1,2),RIGHT(YEAR(jaar_zip[[#This Row],[Datum]]),2))&amp;"-"&amp; TEXT(WEEKNUM(jaar_zip[[#This Row],[Datum]],21),"00")</f>
        <v>24-36</v>
      </c>
      <c r="L2990" s="101">
        <f>MONTH(jaar_zip[[#This Row],[Datum]])</f>
        <v>9</v>
      </c>
      <c r="M2990" s="101">
        <f>IF(ISNUMBER(jaar_zip[[#This Row],[etmaaltemperatuur]]),IF(jaar_zip[[#This Row],[etmaaltemperatuur]]&lt;stookgrens,stookgrens-jaar_zip[[#This Row],[etmaaltemperatuur]],0),"")</f>
        <v>0</v>
      </c>
      <c r="N2990" s="101">
        <f>IF(ISNUMBER(jaar_zip[[#This Row],[graaddagen]]),IF(OR(MONTH(jaar_zip[[#This Row],[Datum]])=1,MONTH(jaar_zip[[#This Row],[Datum]])=2,MONTH(jaar_zip[[#This Row],[Datum]])=11,MONTH(jaar_zip[[#This Row],[Datum]])=12),1.1,IF(OR(MONTH(jaar_zip[[#This Row],[Datum]])=3,MONTH(jaar_zip[[#This Row],[Datum]])=10),1,0.8))*jaar_zip[[#This Row],[graaddagen]],"")</f>
        <v>0</v>
      </c>
      <c r="O2990" s="101">
        <f>IF(ISNUMBER(jaar_zip[[#This Row],[etmaaltemperatuur]]),IF(jaar_zip[[#This Row],[etmaaltemperatuur]]&gt;stookgrens,jaar_zip[[#This Row],[etmaaltemperatuur]]-stookgrens,0),"")</f>
        <v>3.8000000000000007</v>
      </c>
    </row>
    <row r="2991" spans="1:15" x14ac:dyDescent="0.25">
      <c r="A2991">
        <v>270</v>
      </c>
      <c r="B2991">
        <v>20240906</v>
      </c>
      <c r="C2991">
        <v>4.4000000000000004</v>
      </c>
      <c r="D2991">
        <v>21</v>
      </c>
      <c r="E2991">
        <v>1133</v>
      </c>
      <c r="F2991">
        <v>0.9</v>
      </c>
      <c r="G2991">
        <v>1012.1</v>
      </c>
      <c r="H2991">
        <v>72</v>
      </c>
      <c r="I2991" s="101" t="s">
        <v>22</v>
      </c>
      <c r="J2991" s="1">
        <f>DATEVALUE(RIGHT(jaar_zip[[#This Row],[YYYYMMDD]],2)&amp;"-"&amp;MID(jaar_zip[[#This Row],[YYYYMMDD]],5,2)&amp;"-"&amp;LEFT(jaar_zip[[#This Row],[YYYYMMDD]],4))</f>
        <v>45541</v>
      </c>
      <c r="K2991" s="101" t="str">
        <f>IF(AND(VALUE(MONTH(jaar_zip[[#This Row],[Datum]]))=1,VALUE(WEEKNUM(jaar_zip[[#This Row],[Datum]],21))&gt;51),RIGHT(YEAR(jaar_zip[[#This Row],[Datum]])-1,2),RIGHT(YEAR(jaar_zip[[#This Row],[Datum]]),2))&amp;"-"&amp; TEXT(WEEKNUM(jaar_zip[[#This Row],[Datum]],21),"00")</f>
        <v>24-36</v>
      </c>
      <c r="L2991" s="101">
        <f>MONTH(jaar_zip[[#This Row],[Datum]])</f>
        <v>9</v>
      </c>
      <c r="M2991" s="101">
        <f>IF(ISNUMBER(jaar_zip[[#This Row],[etmaaltemperatuur]]),IF(jaar_zip[[#This Row],[etmaaltemperatuur]]&lt;stookgrens,stookgrens-jaar_zip[[#This Row],[etmaaltemperatuur]],0),"")</f>
        <v>0</v>
      </c>
      <c r="N2991" s="101">
        <f>IF(ISNUMBER(jaar_zip[[#This Row],[graaddagen]]),IF(OR(MONTH(jaar_zip[[#This Row],[Datum]])=1,MONTH(jaar_zip[[#This Row],[Datum]])=2,MONTH(jaar_zip[[#This Row],[Datum]])=11,MONTH(jaar_zip[[#This Row],[Datum]])=12),1.1,IF(OR(MONTH(jaar_zip[[#This Row],[Datum]])=3,MONTH(jaar_zip[[#This Row],[Datum]])=10),1,0.8))*jaar_zip[[#This Row],[graaddagen]],"")</f>
        <v>0</v>
      </c>
      <c r="O2991" s="101">
        <f>IF(ISNUMBER(jaar_zip[[#This Row],[etmaaltemperatuur]]),IF(jaar_zip[[#This Row],[etmaaltemperatuur]]&gt;stookgrens,jaar_zip[[#This Row],[etmaaltemperatuur]]-stookgrens,0),"")</f>
        <v>3</v>
      </c>
    </row>
    <row r="2992" spans="1:15" x14ac:dyDescent="0.25">
      <c r="A2992">
        <v>270</v>
      </c>
      <c r="B2992">
        <v>20240907</v>
      </c>
      <c r="C2992">
        <v>2.4</v>
      </c>
      <c r="D2992">
        <v>20</v>
      </c>
      <c r="E2992">
        <v>1158</v>
      </c>
      <c r="F2992">
        <v>0</v>
      </c>
      <c r="G2992">
        <v>1011.3</v>
      </c>
      <c r="H2992">
        <v>84</v>
      </c>
      <c r="I2992" s="101" t="s">
        <v>22</v>
      </c>
      <c r="J2992" s="1">
        <f>DATEVALUE(RIGHT(jaar_zip[[#This Row],[YYYYMMDD]],2)&amp;"-"&amp;MID(jaar_zip[[#This Row],[YYYYMMDD]],5,2)&amp;"-"&amp;LEFT(jaar_zip[[#This Row],[YYYYMMDD]],4))</f>
        <v>45542</v>
      </c>
      <c r="K2992" s="101" t="str">
        <f>IF(AND(VALUE(MONTH(jaar_zip[[#This Row],[Datum]]))=1,VALUE(WEEKNUM(jaar_zip[[#This Row],[Datum]],21))&gt;51),RIGHT(YEAR(jaar_zip[[#This Row],[Datum]])-1,2),RIGHT(YEAR(jaar_zip[[#This Row],[Datum]]),2))&amp;"-"&amp; TEXT(WEEKNUM(jaar_zip[[#This Row],[Datum]],21),"00")</f>
        <v>24-36</v>
      </c>
      <c r="L2992" s="101">
        <f>MONTH(jaar_zip[[#This Row],[Datum]])</f>
        <v>9</v>
      </c>
      <c r="M2992" s="101">
        <f>IF(ISNUMBER(jaar_zip[[#This Row],[etmaaltemperatuur]]),IF(jaar_zip[[#This Row],[etmaaltemperatuur]]&lt;stookgrens,stookgrens-jaar_zip[[#This Row],[etmaaltemperatuur]],0),"")</f>
        <v>0</v>
      </c>
      <c r="N2992" s="101">
        <f>IF(ISNUMBER(jaar_zip[[#This Row],[graaddagen]]),IF(OR(MONTH(jaar_zip[[#This Row],[Datum]])=1,MONTH(jaar_zip[[#This Row],[Datum]])=2,MONTH(jaar_zip[[#This Row],[Datum]])=11,MONTH(jaar_zip[[#This Row],[Datum]])=12),1.1,IF(OR(MONTH(jaar_zip[[#This Row],[Datum]])=3,MONTH(jaar_zip[[#This Row],[Datum]])=10),1,0.8))*jaar_zip[[#This Row],[graaddagen]],"")</f>
        <v>0</v>
      </c>
      <c r="O2992" s="101">
        <f>IF(ISNUMBER(jaar_zip[[#This Row],[etmaaltemperatuur]]),IF(jaar_zip[[#This Row],[etmaaltemperatuur]]&gt;stookgrens,jaar_zip[[#This Row],[etmaaltemperatuur]]-stookgrens,0),"")</f>
        <v>2</v>
      </c>
    </row>
    <row r="2993" spans="1:15" x14ac:dyDescent="0.25">
      <c r="A2993">
        <v>270</v>
      </c>
      <c r="B2993">
        <v>20240908</v>
      </c>
      <c r="C2993">
        <v>4.0999999999999996</v>
      </c>
      <c r="D2993">
        <v>19.2</v>
      </c>
      <c r="E2993">
        <v>1332</v>
      </c>
      <c r="F2993">
        <v>0.2</v>
      </c>
      <c r="G2993">
        <v>1007</v>
      </c>
      <c r="H2993">
        <v>77</v>
      </c>
      <c r="I2993" s="101" t="s">
        <v>22</v>
      </c>
      <c r="J2993" s="1">
        <f>DATEVALUE(RIGHT(jaar_zip[[#This Row],[YYYYMMDD]],2)&amp;"-"&amp;MID(jaar_zip[[#This Row],[YYYYMMDD]],5,2)&amp;"-"&amp;LEFT(jaar_zip[[#This Row],[YYYYMMDD]],4))</f>
        <v>45543</v>
      </c>
      <c r="K2993" s="101" t="str">
        <f>IF(AND(VALUE(MONTH(jaar_zip[[#This Row],[Datum]]))=1,VALUE(WEEKNUM(jaar_zip[[#This Row],[Datum]],21))&gt;51),RIGHT(YEAR(jaar_zip[[#This Row],[Datum]])-1,2),RIGHT(YEAR(jaar_zip[[#This Row],[Datum]]),2))&amp;"-"&amp; TEXT(WEEKNUM(jaar_zip[[#This Row],[Datum]],21),"00")</f>
        <v>24-36</v>
      </c>
      <c r="L2993" s="101">
        <f>MONTH(jaar_zip[[#This Row],[Datum]])</f>
        <v>9</v>
      </c>
      <c r="M2993" s="101">
        <f>IF(ISNUMBER(jaar_zip[[#This Row],[etmaaltemperatuur]]),IF(jaar_zip[[#This Row],[etmaaltemperatuur]]&lt;stookgrens,stookgrens-jaar_zip[[#This Row],[etmaaltemperatuur]],0),"")</f>
        <v>0</v>
      </c>
      <c r="N2993" s="101">
        <f>IF(ISNUMBER(jaar_zip[[#This Row],[graaddagen]]),IF(OR(MONTH(jaar_zip[[#This Row],[Datum]])=1,MONTH(jaar_zip[[#This Row],[Datum]])=2,MONTH(jaar_zip[[#This Row],[Datum]])=11,MONTH(jaar_zip[[#This Row],[Datum]])=12),1.1,IF(OR(MONTH(jaar_zip[[#This Row],[Datum]])=3,MONTH(jaar_zip[[#This Row],[Datum]])=10),1,0.8))*jaar_zip[[#This Row],[graaddagen]],"")</f>
        <v>0</v>
      </c>
      <c r="O2993" s="101">
        <f>IF(ISNUMBER(jaar_zip[[#This Row],[etmaaltemperatuur]]),IF(jaar_zip[[#This Row],[etmaaltemperatuur]]&gt;stookgrens,jaar_zip[[#This Row],[etmaaltemperatuur]]-stookgrens,0),"")</f>
        <v>1.1999999999999993</v>
      </c>
    </row>
    <row r="2994" spans="1:15" x14ac:dyDescent="0.25">
      <c r="A2994">
        <v>270</v>
      </c>
      <c r="B2994">
        <v>20240909</v>
      </c>
      <c r="C2994">
        <v>4.2</v>
      </c>
      <c r="D2994">
        <v>15.7</v>
      </c>
      <c r="E2994">
        <v>1254</v>
      </c>
      <c r="F2994">
        <v>2.1</v>
      </c>
      <c r="G2994">
        <v>1005</v>
      </c>
      <c r="H2994">
        <v>81</v>
      </c>
      <c r="I2994" s="101" t="s">
        <v>22</v>
      </c>
      <c r="J2994" s="1">
        <f>DATEVALUE(RIGHT(jaar_zip[[#This Row],[YYYYMMDD]],2)&amp;"-"&amp;MID(jaar_zip[[#This Row],[YYYYMMDD]],5,2)&amp;"-"&amp;LEFT(jaar_zip[[#This Row],[YYYYMMDD]],4))</f>
        <v>45544</v>
      </c>
      <c r="K2994" s="101" t="str">
        <f>IF(AND(VALUE(MONTH(jaar_zip[[#This Row],[Datum]]))=1,VALUE(WEEKNUM(jaar_zip[[#This Row],[Datum]],21))&gt;51),RIGHT(YEAR(jaar_zip[[#This Row],[Datum]])-1,2),RIGHT(YEAR(jaar_zip[[#This Row],[Datum]]),2))&amp;"-"&amp; TEXT(WEEKNUM(jaar_zip[[#This Row],[Datum]],21),"00")</f>
        <v>24-37</v>
      </c>
      <c r="L2994" s="101">
        <f>MONTH(jaar_zip[[#This Row],[Datum]])</f>
        <v>9</v>
      </c>
      <c r="M2994" s="101">
        <f>IF(ISNUMBER(jaar_zip[[#This Row],[etmaaltemperatuur]]),IF(jaar_zip[[#This Row],[etmaaltemperatuur]]&lt;stookgrens,stookgrens-jaar_zip[[#This Row],[etmaaltemperatuur]],0),"")</f>
        <v>2.3000000000000007</v>
      </c>
      <c r="N2994" s="101">
        <f>IF(ISNUMBER(jaar_zip[[#This Row],[graaddagen]]),IF(OR(MONTH(jaar_zip[[#This Row],[Datum]])=1,MONTH(jaar_zip[[#This Row],[Datum]])=2,MONTH(jaar_zip[[#This Row],[Datum]])=11,MONTH(jaar_zip[[#This Row],[Datum]])=12),1.1,IF(OR(MONTH(jaar_zip[[#This Row],[Datum]])=3,MONTH(jaar_zip[[#This Row],[Datum]])=10),1,0.8))*jaar_zip[[#This Row],[graaddagen]],"")</f>
        <v>1.8400000000000007</v>
      </c>
      <c r="O2994" s="101">
        <f>IF(ISNUMBER(jaar_zip[[#This Row],[etmaaltemperatuur]]),IF(jaar_zip[[#This Row],[etmaaltemperatuur]]&gt;stookgrens,jaar_zip[[#This Row],[etmaaltemperatuur]]-stookgrens,0),"")</f>
        <v>0</v>
      </c>
    </row>
    <row r="2995" spans="1:15" x14ac:dyDescent="0.25">
      <c r="A2995">
        <v>270</v>
      </c>
      <c r="B2995">
        <v>20240910</v>
      </c>
      <c r="C2995">
        <v>5.5</v>
      </c>
      <c r="D2995">
        <v>14.3</v>
      </c>
      <c r="E2995">
        <v>493</v>
      </c>
      <c r="F2995">
        <v>15.7</v>
      </c>
      <c r="G2995">
        <v>1004.5</v>
      </c>
      <c r="H2995">
        <v>84</v>
      </c>
      <c r="I2995" s="101" t="s">
        <v>22</v>
      </c>
      <c r="J2995" s="1">
        <f>DATEVALUE(RIGHT(jaar_zip[[#This Row],[YYYYMMDD]],2)&amp;"-"&amp;MID(jaar_zip[[#This Row],[YYYYMMDD]],5,2)&amp;"-"&amp;LEFT(jaar_zip[[#This Row],[YYYYMMDD]],4))</f>
        <v>45545</v>
      </c>
      <c r="K2995" s="101" t="str">
        <f>IF(AND(VALUE(MONTH(jaar_zip[[#This Row],[Datum]]))=1,VALUE(WEEKNUM(jaar_zip[[#This Row],[Datum]],21))&gt;51),RIGHT(YEAR(jaar_zip[[#This Row],[Datum]])-1,2),RIGHT(YEAR(jaar_zip[[#This Row],[Datum]]),2))&amp;"-"&amp; TEXT(WEEKNUM(jaar_zip[[#This Row],[Datum]],21),"00")</f>
        <v>24-37</v>
      </c>
      <c r="L2995" s="101">
        <f>MONTH(jaar_zip[[#This Row],[Datum]])</f>
        <v>9</v>
      </c>
      <c r="M2995" s="101">
        <f>IF(ISNUMBER(jaar_zip[[#This Row],[etmaaltemperatuur]]),IF(jaar_zip[[#This Row],[etmaaltemperatuur]]&lt;stookgrens,stookgrens-jaar_zip[[#This Row],[etmaaltemperatuur]],0),"")</f>
        <v>3.6999999999999993</v>
      </c>
      <c r="N2995" s="101">
        <f>IF(ISNUMBER(jaar_zip[[#This Row],[graaddagen]]),IF(OR(MONTH(jaar_zip[[#This Row],[Datum]])=1,MONTH(jaar_zip[[#This Row],[Datum]])=2,MONTH(jaar_zip[[#This Row],[Datum]])=11,MONTH(jaar_zip[[#This Row],[Datum]])=12),1.1,IF(OR(MONTH(jaar_zip[[#This Row],[Datum]])=3,MONTH(jaar_zip[[#This Row],[Datum]])=10),1,0.8))*jaar_zip[[#This Row],[graaddagen]],"")</f>
        <v>2.9599999999999995</v>
      </c>
      <c r="O2995" s="101">
        <f>IF(ISNUMBER(jaar_zip[[#This Row],[etmaaltemperatuur]]),IF(jaar_zip[[#This Row],[etmaaltemperatuur]]&gt;stookgrens,jaar_zip[[#This Row],[etmaaltemperatuur]]-stookgrens,0),"")</f>
        <v>0</v>
      </c>
    </row>
    <row r="2996" spans="1:15" x14ac:dyDescent="0.25">
      <c r="A2996">
        <v>270</v>
      </c>
      <c r="B2996">
        <v>20240911</v>
      </c>
      <c r="C2996">
        <v>3.6</v>
      </c>
      <c r="D2996">
        <v>10.199999999999999</v>
      </c>
      <c r="E2996">
        <v>653</v>
      </c>
      <c r="F2996">
        <v>12.4</v>
      </c>
      <c r="G2996">
        <v>1003.6</v>
      </c>
      <c r="H2996">
        <v>83</v>
      </c>
      <c r="I2996" s="101" t="s">
        <v>22</v>
      </c>
      <c r="J2996" s="1">
        <f>DATEVALUE(RIGHT(jaar_zip[[#This Row],[YYYYMMDD]],2)&amp;"-"&amp;MID(jaar_zip[[#This Row],[YYYYMMDD]],5,2)&amp;"-"&amp;LEFT(jaar_zip[[#This Row],[YYYYMMDD]],4))</f>
        <v>45546</v>
      </c>
      <c r="K2996" s="101" t="str">
        <f>IF(AND(VALUE(MONTH(jaar_zip[[#This Row],[Datum]]))=1,VALUE(WEEKNUM(jaar_zip[[#This Row],[Datum]],21))&gt;51),RIGHT(YEAR(jaar_zip[[#This Row],[Datum]])-1,2),RIGHT(YEAR(jaar_zip[[#This Row],[Datum]]),2))&amp;"-"&amp; TEXT(WEEKNUM(jaar_zip[[#This Row],[Datum]],21),"00")</f>
        <v>24-37</v>
      </c>
      <c r="L2996" s="101">
        <f>MONTH(jaar_zip[[#This Row],[Datum]])</f>
        <v>9</v>
      </c>
      <c r="M2996" s="101">
        <f>IF(ISNUMBER(jaar_zip[[#This Row],[etmaaltemperatuur]]),IF(jaar_zip[[#This Row],[etmaaltemperatuur]]&lt;stookgrens,stookgrens-jaar_zip[[#This Row],[etmaaltemperatuur]],0),"")</f>
        <v>7.8000000000000007</v>
      </c>
      <c r="N2996" s="101">
        <f>IF(ISNUMBER(jaar_zip[[#This Row],[graaddagen]]),IF(OR(MONTH(jaar_zip[[#This Row],[Datum]])=1,MONTH(jaar_zip[[#This Row],[Datum]])=2,MONTH(jaar_zip[[#This Row],[Datum]])=11,MONTH(jaar_zip[[#This Row],[Datum]])=12),1.1,IF(OR(MONTH(jaar_zip[[#This Row],[Datum]])=3,MONTH(jaar_zip[[#This Row],[Datum]])=10),1,0.8))*jaar_zip[[#This Row],[graaddagen]],"")</f>
        <v>6.2400000000000011</v>
      </c>
      <c r="O2996" s="101">
        <f>IF(ISNUMBER(jaar_zip[[#This Row],[etmaaltemperatuur]]),IF(jaar_zip[[#This Row],[etmaaltemperatuur]]&gt;stookgrens,jaar_zip[[#This Row],[etmaaltemperatuur]]-stookgrens,0),"")</f>
        <v>0</v>
      </c>
    </row>
    <row r="2997" spans="1:15" x14ac:dyDescent="0.25">
      <c r="A2997">
        <v>270</v>
      </c>
      <c r="B2997">
        <v>20240912</v>
      </c>
      <c r="C2997">
        <v>2.5</v>
      </c>
      <c r="D2997">
        <v>10.6</v>
      </c>
      <c r="E2997">
        <v>1263</v>
      </c>
      <c r="F2997">
        <v>7.9</v>
      </c>
      <c r="G2997">
        <v>1012.4</v>
      </c>
      <c r="H2997">
        <v>85</v>
      </c>
      <c r="I2997" s="101" t="s">
        <v>22</v>
      </c>
      <c r="J2997" s="1">
        <f>DATEVALUE(RIGHT(jaar_zip[[#This Row],[YYYYMMDD]],2)&amp;"-"&amp;MID(jaar_zip[[#This Row],[YYYYMMDD]],5,2)&amp;"-"&amp;LEFT(jaar_zip[[#This Row],[YYYYMMDD]],4))</f>
        <v>45547</v>
      </c>
      <c r="K2997" s="101" t="str">
        <f>IF(AND(VALUE(MONTH(jaar_zip[[#This Row],[Datum]]))=1,VALUE(WEEKNUM(jaar_zip[[#This Row],[Datum]],21))&gt;51),RIGHT(YEAR(jaar_zip[[#This Row],[Datum]])-1,2),RIGHT(YEAR(jaar_zip[[#This Row],[Datum]]),2))&amp;"-"&amp; TEXT(WEEKNUM(jaar_zip[[#This Row],[Datum]],21),"00")</f>
        <v>24-37</v>
      </c>
      <c r="L2997" s="101">
        <f>MONTH(jaar_zip[[#This Row],[Datum]])</f>
        <v>9</v>
      </c>
      <c r="M2997" s="101">
        <f>IF(ISNUMBER(jaar_zip[[#This Row],[etmaaltemperatuur]]),IF(jaar_zip[[#This Row],[etmaaltemperatuur]]&lt;stookgrens,stookgrens-jaar_zip[[#This Row],[etmaaltemperatuur]],0),"")</f>
        <v>7.4</v>
      </c>
      <c r="N2997" s="101">
        <f>IF(ISNUMBER(jaar_zip[[#This Row],[graaddagen]]),IF(OR(MONTH(jaar_zip[[#This Row],[Datum]])=1,MONTH(jaar_zip[[#This Row],[Datum]])=2,MONTH(jaar_zip[[#This Row],[Datum]])=11,MONTH(jaar_zip[[#This Row],[Datum]])=12),1.1,IF(OR(MONTH(jaar_zip[[#This Row],[Datum]])=3,MONTH(jaar_zip[[#This Row],[Datum]])=10),1,0.8))*jaar_zip[[#This Row],[graaddagen]],"")</f>
        <v>5.9200000000000008</v>
      </c>
      <c r="O2997" s="101">
        <f>IF(ISNUMBER(jaar_zip[[#This Row],[etmaaltemperatuur]]),IF(jaar_zip[[#This Row],[etmaaltemperatuur]]&gt;stookgrens,jaar_zip[[#This Row],[etmaaltemperatuur]]-stookgrens,0),"")</f>
        <v>0</v>
      </c>
    </row>
    <row r="2998" spans="1:15" x14ac:dyDescent="0.25">
      <c r="A2998">
        <v>270</v>
      </c>
      <c r="B2998">
        <v>20240913</v>
      </c>
      <c r="C2998">
        <v>3.8</v>
      </c>
      <c r="D2998">
        <v>12</v>
      </c>
      <c r="E2998">
        <v>1682</v>
      </c>
      <c r="F2998">
        <v>0.4</v>
      </c>
      <c r="G2998">
        <v>1025</v>
      </c>
      <c r="H2998">
        <v>79</v>
      </c>
      <c r="I2998" s="101" t="s">
        <v>22</v>
      </c>
      <c r="J2998" s="1">
        <f>DATEVALUE(RIGHT(jaar_zip[[#This Row],[YYYYMMDD]],2)&amp;"-"&amp;MID(jaar_zip[[#This Row],[YYYYMMDD]],5,2)&amp;"-"&amp;LEFT(jaar_zip[[#This Row],[YYYYMMDD]],4))</f>
        <v>45548</v>
      </c>
      <c r="K2998" s="101" t="str">
        <f>IF(AND(VALUE(MONTH(jaar_zip[[#This Row],[Datum]]))=1,VALUE(WEEKNUM(jaar_zip[[#This Row],[Datum]],21))&gt;51),RIGHT(YEAR(jaar_zip[[#This Row],[Datum]])-1,2),RIGHT(YEAR(jaar_zip[[#This Row],[Datum]]),2))&amp;"-"&amp; TEXT(WEEKNUM(jaar_zip[[#This Row],[Datum]],21),"00")</f>
        <v>24-37</v>
      </c>
      <c r="L2998" s="101">
        <f>MONTH(jaar_zip[[#This Row],[Datum]])</f>
        <v>9</v>
      </c>
      <c r="M2998" s="101">
        <f>IF(ISNUMBER(jaar_zip[[#This Row],[etmaaltemperatuur]]),IF(jaar_zip[[#This Row],[etmaaltemperatuur]]&lt;stookgrens,stookgrens-jaar_zip[[#This Row],[etmaaltemperatuur]],0),"")</f>
        <v>6</v>
      </c>
      <c r="N2998" s="101">
        <f>IF(ISNUMBER(jaar_zip[[#This Row],[graaddagen]]),IF(OR(MONTH(jaar_zip[[#This Row],[Datum]])=1,MONTH(jaar_zip[[#This Row],[Datum]])=2,MONTH(jaar_zip[[#This Row],[Datum]])=11,MONTH(jaar_zip[[#This Row],[Datum]])=12),1.1,IF(OR(MONTH(jaar_zip[[#This Row],[Datum]])=3,MONTH(jaar_zip[[#This Row],[Datum]])=10),1,0.8))*jaar_zip[[#This Row],[graaddagen]],"")</f>
        <v>4.8000000000000007</v>
      </c>
      <c r="O2998" s="101">
        <f>IF(ISNUMBER(jaar_zip[[#This Row],[etmaaltemperatuur]]),IF(jaar_zip[[#This Row],[etmaaltemperatuur]]&gt;stookgrens,jaar_zip[[#This Row],[etmaaltemperatuur]]-stookgrens,0),"")</f>
        <v>0</v>
      </c>
    </row>
    <row r="2999" spans="1:15" x14ac:dyDescent="0.25">
      <c r="A2999">
        <v>270</v>
      </c>
      <c r="B2999">
        <v>20240914</v>
      </c>
      <c r="C2999">
        <v>2.2999999999999998</v>
      </c>
      <c r="D2999">
        <v>11.9</v>
      </c>
      <c r="E2999">
        <v>1586</v>
      </c>
      <c r="F2999">
        <v>0</v>
      </c>
      <c r="G2999">
        <v>1029.7</v>
      </c>
      <c r="H2999">
        <v>76</v>
      </c>
      <c r="I2999" s="101" t="s">
        <v>22</v>
      </c>
      <c r="J2999" s="1">
        <f>DATEVALUE(RIGHT(jaar_zip[[#This Row],[YYYYMMDD]],2)&amp;"-"&amp;MID(jaar_zip[[#This Row],[YYYYMMDD]],5,2)&amp;"-"&amp;LEFT(jaar_zip[[#This Row],[YYYYMMDD]],4))</f>
        <v>45549</v>
      </c>
      <c r="K2999" s="101" t="str">
        <f>IF(AND(VALUE(MONTH(jaar_zip[[#This Row],[Datum]]))=1,VALUE(WEEKNUM(jaar_zip[[#This Row],[Datum]],21))&gt;51),RIGHT(YEAR(jaar_zip[[#This Row],[Datum]])-1,2),RIGHT(YEAR(jaar_zip[[#This Row],[Datum]]),2))&amp;"-"&amp; TEXT(WEEKNUM(jaar_zip[[#This Row],[Datum]],21),"00")</f>
        <v>24-37</v>
      </c>
      <c r="L2999" s="101">
        <f>MONTH(jaar_zip[[#This Row],[Datum]])</f>
        <v>9</v>
      </c>
      <c r="M2999" s="101">
        <f>IF(ISNUMBER(jaar_zip[[#This Row],[etmaaltemperatuur]]),IF(jaar_zip[[#This Row],[etmaaltemperatuur]]&lt;stookgrens,stookgrens-jaar_zip[[#This Row],[etmaaltemperatuur]],0),"")</f>
        <v>6.1</v>
      </c>
      <c r="N2999" s="101">
        <f>IF(ISNUMBER(jaar_zip[[#This Row],[graaddagen]]),IF(OR(MONTH(jaar_zip[[#This Row],[Datum]])=1,MONTH(jaar_zip[[#This Row],[Datum]])=2,MONTH(jaar_zip[[#This Row],[Datum]])=11,MONTH(jaar_zip[[#This Row],[Datum]])=12),1.1,IF(OR(MONTH(jaar_zip[[#This Row],[Datum]])=3,MONTH(jaar_zip[[#This Row],[Datum]])=10),1,0.8))*jaar_zip[[#This Row],[graaddagen]],"")</f>
        <v>4.88</v>
      </c>
      <c r="O2999" s="101">
        <f>IF(ISNUMBER(jaar_zip[[#This Row],[etmaaltemperatuur]]),IF(jaar_zip[[#This Row],[etmaaltemperatuur]]&gt;stookgrens,jaar_zip[[#This Row],[etmaaltemperatuur]]-stookgrens,0),"")</f>
        <v>0</v>
      </c>
    </row>
    <row r="3000" spans="1:15" x14ac:dyDescent="0.25">
      <c r="A3000">
        <v>270</v>
      </c>
      <c r="B3000">
        <v>20240915</v>
      </c>
      <c r="C3000">
        <v>3.2</v>
      </c>
      <c r="D3000">
        <v>14.8</v>
      </c>
      <c r="E3000">
        <v>1583</v>
      </c>
      <c r="F3000">
        <v>0.1</v>
      </c>
      <c r="G3000">
        <v>1025.9000000000001</v>
      </c>
      <c r="H3000">
        <v>81</v>
      </c>
      <c r="I3000" s="101" t="s">
        <v>22</v>
      </c>
      <c r="J3000" s="1">
        <f>DATEVALUE(RIGHT(jaar_zip[[#This Row],[YYYYMMDD]],2)&amp;"-"&amp;MID(jaar_zip[[#This Row],[YYYYMMDD]],5,2)&amp;"-"&amp;LEFT(jaar_zip[[#This Row],[YYYYMMDD]],4))</f>
        <v>45550</v>
      </c>
      <c r="K3000" s="101" t="str">
        <f>IF(AND(VALUE(MONTH(jaar_zip[[#This Row],[Datum]]))=1,VALUE(WEEKNUM(jaar_zip[[#This Row],[Datum]],21))&gt;51),RIGHT(YEAR(jaar_zip[[#This Row],[Datum]])-1,2),RIGHT(YEAR(jaar_zip[[#This Row],[Datum]]),2))&amp;"-"&amp; TEXT(WEEKNUM(jaar_zip[[#This Row],[Datum]],21),"00")</f>
        <v>24-37</v>
      </c>
      <c r="L3000" s="101">
        <f>MONTH(jaar_zip[[#This Row],[Datum]])</f>
        <v>9</v>
      </c>
      <c r="M3000" s="101">
        <f>IF(ISNUMBER(jaar_zip[[#This Row],[etmaaltemperatuur]]),IF(jaar_zip[[#This Row],[etmaaltemperatuur]]&lt;stookgrens,stookgrens-jaar_zip[[#This Row],[etmaaltemperatuur]],0),"")</f>
        <v>3.1999999999999993</v>
      </c>
      <c r="N3000" s="101">
        <f>IF(ISNUMBER(jaar_zip[[#This Row],[graaddagen]]),IF(OR(MONTH(jaar_zip[[#This Row],[Datum]])=1,MONTH(jaar_zip[[#This Row],[Datum]])=2,MONTH(jaar_zip[[#This Row],[Datum]])=11,MONTH(jaar_zip[[#This Row],[Datum]])=12),1.1,IF(OR(MONTH(jaar_zip[[#This Row],[Datum]])=3,MONTH(jaar_zip[[#This Row],[Datum]])=10),1,0.8))*jaar_zip[[#This Row],[graaddagen]],"")</f>
        <v>2.5599999999999996</v>
      </c>
      <c r="O3000" s="101">
        <f>IF(ISNUMBER(jaar_zip[[#This Row],[etmaaltemperatuur]]),IF(jaar_zip[[#This Row],[etmaaltemperatuur]]&gt;stookgrens,jaar_zip[[#This Row],[etmaaltemperatuur]]-stookgrens,0),"")</f>
        <v>0</v>
      </c>
    </row>
    <row r="3001" spans="1:15" x14ac:dyDescent="0.25">
      <c r="A3001">
        <v>270</v>
      </c>
      <c r="B3001">
        <v>20240916</v>
      </c>
      <c r="C3001">
        <v>3.8</v>
      </c>
      <c r="D3001">
        <v>15.2</v>
      </c>
      <c r="E3001">
        <v>1346</v>
      </c>
      <c r="F3001">
        <v>0.7</v>
      </c>
      <c r="G3001">
        <v>1026.5</v>
      </c>
      <c r="H3001">
        <v>86</v>
      </c>
      <c r="I3001" s="101" t="s">
        <v>22</v>
      </c>
      <c r="J3001" s="1">
        <f>DATEVALUE(RIGHT(jaar_zip[[#This Row],[YYYYMMDD]],2)&amp;"-"&amp;MID(jaar_zip[[#This Row],[YYYYMMDD]],5,2)&amp;"-"&amp;LEFT(jaar_zip[[#This Row],[YYYYMMDD]],4))</f>
        <v>45551</v>
      </c>
      <c r="K3001" s="101" t="str">
        <f>IF(AND(VALUE(MONTH(jaar_zip[[#This Row],[Datum]]))=1,VALUE(WEEKNUM(jaar_zip[[#This Row],[Datum]],21))&gt;51),RIGHT(YEAR(jaar_zip[[#This Row],[Datum]])-1,2),RIGHT(YEAR(jaar_zip[[#This Row],[Datum]]),2))&amp;"-"&amp; TEXT(WEEKNUM(jaar_zip[[#This Row],[Datum]],21),"00")</f>
        <v>24-38</v>
      </c>
      <c r="L3001" s="101">
        <f>MONTH(jaar_zip[[#This Row],[Datum]])</f>
        <v>9</v>
      </c>
      <c r="M3001" s="101">
        <f>IF(ISNUMBER(jaar_zip[[#This Row],[etmaaltemperatuur]]),IF(jaar_zip[[#This Row],[etmaaltemperatuur]]&lt;stookgrens,stookgrens-jaar_zip[[#This Row],[etmaaltemperatuur]],0),"")</f>
        <v>2.8000000000000007</v>
      </c>
      <c r="N3001" s="101">
        <f>IF(ISNUMBER(jaar_zip[[#This Row],[graaddagen]]),IF(OR(MONTH(jaar_zip[[#This Row],[Datum]])=1,MONTH(jaar_zip[[#This Row],[Datum]])=2,MONTH(jaar_zip[[#This Row],[Datum]])=11,MONTH(jaar_zip[[#This Row],[Datum]])=12),1.1,IF(OR(MONTH(jaar_zip[[#This Row],[Datum]])=3,MONTH(jaar_zip[[#This Row],[Datum]])=10),1,0.8))*jaar_zip[[#This Row],[graaddagen]],"")</f>
        <v>2.2400000000000007</v>
      </c>
      <c r="O3001" s="101">
        <f>IF(ISNUMBER(jaar_zip[[#This Row],[etmaaltemperatuur]]),IF(jaar_zip[[#This Row],[etmaaltemperatuur]]&gt;stookgrens,jaar_zip[[#This Row],[etmaaltemperatuur]]-stookgrens,0),"")</f>
        <v>0</v>
      </c>
    </row>
    <row r="3002" spans="1:15" x14ac:dyDescent="0.25">
      <c r="A3002">
        <v>270</v>
      </c>
      <c r="B3002">
        <v>20240917</v>
      </c>
      <c r="C3002">
        <v>5.5</v>
      </c>
      <c r="D3002">
        <v>16.100000000000001</v>
      </c>
      <c r="E3002">
        <v>1064</v>
      </c>
      <c r="F3002">
        <v>-0.1</v>
      </c>
      <c r="G3002">
        <v>1030.9000000000001</v>
      </c>
      <c r="H3002">
        <v>85</v>
      </c>
      <c r="I3002" s="101" t="s">
        <v>22</v>
      </c>
      <c r="J3002" s="1">
        <f>DATEVALUE(RIGHT(jaar_zip[[#This Row],[YYYYMMDD]],2)&amp;"-"&amp;MID(jaar_zip[[#This Row],[YYYYMMDD]],5,2)&amp;"-"&amp;LEFT(jaar_zip[[#This Row],[YYYYMMDD]],4))</f>
        <v>45552</v>
      </c>
      <c r="K3002" s="101" t="str">
        <f>IF(AND(VALUE(MONTH(jaar_zip[[#This Row],[Datum]]))=1,VALUE(WEEKNUM(jaar_zip[[#This Row],[Datum]],21))&gt;51),RIGHT(YEAR(jaar_zip[[#This Row],[Datum]])-1,2),RIGHT(YEAR(jaar_zip[[#This Row],[Datum]]),2))&amp;"-"&amp; TEXT(WEEKNUM(jaar_zip[[#This Row],[Datum]],21),"00")</f>
        <v>24-38</v>
      </c>
      <c r="L3002" s="101">
        <f>MONTH(jaar_zip[[#This Row],[Datum]])</f>
        <v>9</v>
      </c>
      <c r="M3002" s="101">
        <f>IF(ISNUMBER(jaar_zip[[#This Row],[etmaaltemperatuur]]),IF(jaar_zip[[#This Row],[etmaaltemperatuur]]&lt;stookgrens,stookgrens-jaar_zip[[#This Row],[etmaaltemperatuur]],0),"")</f>
        <v>1.8999999999999986</v>
      </c>
      <c r="N3002" s="101">
        <f>IF(ISNUMBER(jaar_zip[[#This Row],[graaddagen]]),IF(OR(MONTH(jaar_zip[[#This Row],[Datum]])=1,MONTH(jaar_zip[[#This Row],[Datum]])=2,MONTH(jaar_zip[[#This Row],[Datum]])=11,MONTH(jaar_zip[[#This Row],[Datum]])=12),1.1,IF(OR(MONTH(jaar_zip[[#This Row],[Datum]])=3,MONTH(jaar_zip[[#This Row],[Datum]])=10),1,0.8))*jaar_zip[[#This Row],[graaddagen]],"")</f>
        <v>1.5199999999999989</v>
      </c>
      <c r="O3002" s="101">
        <f>IF(ISNUMBER(jaar_zip[[#This Row],[etmaaltemperatuur]]),IF(jaar_zip[[#This Row],[etmaaltemperatuur]]&gt;stookgrens,jaar_zip[[#This Row],[etmaaltemperatuur]]-stookgrens,0),"")</f>
        <v>0</v>
      </c>
    </row>
    <row r="3003" spans="1:15" x14ac:dyDescent="0.25">
      <c r="A3003">
        <v>270</v>
      </c>
      <c r="B3003">
        <v>20240918</v>
      </c>
      <c r="C3003">
        <v>5.5</v>
      </c>
      <c r="D3003">
        <v>15.8</v>
      </c>
      <c r="E3003">
        <v>1391</v>
      </c>
      <c r="F3003">
        <v>0</v>
      </c>
      <c r="G3003">
        <v>1029.9000000000001</v>
      </c>
      <c r="H3003">
        <v>92</v>
      </c>
      <c r="I3003" s="101" t="s">
        <v>22</v>
      </c>
      <c r="J3003" s="1">
        <f>DATEVALUE(RIGHT(jaar_zip[[#This Row],[YYYYMMDD]],2)&amp;"-"&amp;MID(jaar_zip[[#This Row],[YYYYMMDD]],5,2)&amp;"-"&amp;LEFT(jaar_zip[[#This Row],[YYYYMMDD]],4))</f>
        <v>45553</v>
      </c>
      <c r="K3003" s="101" t="str">
        <f>IF(AND(VALUE(MONTH(jaar_zip[[#This Row],[Datum]]))=1,VALUE(WEEKNUM(jaar_zip[[#This Row],[Datum]],21))&gt;51),RIGHT(YEAR(jaar_zip[[#This Row],[Datum]])-1,2),RIGHT(YEAR(jaar_zip[[#This Row],[Datum]]),2))&amp;"-"&amp; TEXT(WEEKNUM(jaar_zip[[#This Row],[Datum]],21),"00")</f>
        <v>24-38</v>
      </c>
      <c r="L3003" s="101">
        <f>MONTH(jaar_zip[[#This Row],[Datum]])</f>
        <v>9</v>
      </c>
      <c r="M3003" s="101">
        <f>IF(ISNUMBER(jaar_zip[[#This Row],[etmaaltemperatuur]]),IF(jaar_zip[[#This Row],[etmaaltemperatuur]]&lt;stookgrens,stookgrens-jaar_zip[[#This Row],[etmaaltemperatuur]],0),"")</f>
        <v>2.1999999999999993</v>
      </c>
      <c r="N3003" s="101">
        <f>IF(ISNUMBER(jaar_zip[[#This Row],[graaddagen]]),IF(OR(MONTH(jaar_zip[[#This Row],[Datum]])=1,MONTH(jaar_zip[[#This Row],[Datum]])=2,MONTH(jaar_zip[[#This Row],[Datum]])=11,MONTH(jaar_zip[[#This Row],[Datum]])=12),1.1,IF(OR(MONTH(jaar_zip[[#This Row],[Datum]])=3,MONTH(jaar_zip[[#This Row],[Datum]])=10),1,0.8))*jaar_zip[[#This Row],[graaddagen]],"")</f>
        <v>1.7599999999999996</v>
      </c>
      <c r="O3003" s="101">
        <f>IF(ISNUMBER(jaar_zip[[#This Row],[etmaaltemperatuur]]),IF(jaar_zip[[#This Row],[etmaaltemperatuur]]&gt;stookgrens,jaar_zip[[#This Row],[etmaaltemperatuur]]-stookgrens,0),"")</f>
        <v>0</v>
      </c>
    </row>
    <row r="3004" spans="1:15" x14ac:dyDescent="0.25">
      <c r="A3004">
        <v>270</v>
      </c>
      <c r="B3004">
        <v>20240919</v>
      </c>
      <c r="C3004">
        <v>4.8</v>
      </c>
      <c r="D3004">
        <v>15.5</v>
      </c>
      <c r="E3004">
        <v>1338</v>
      </c>
      <c r="F3004">
        <v>0</v>
      </c>
      <c r="G3004">
        <v>1026.8</v>
      </c>
      <c r="H3004">
        <v>94</v>
      </c>
      <c r="I3004" s="101" t="s">
        <v>22</v>
      </c>
      <c r="J3004" s="1">
        <f>DATEVALUE(RIGHT(jaar_zip[[#This Row],[YYYYMMDD]],2)&amp;"-"&amp;MID(jaar_zip[[#This Row],[YYYYMMDD]],5,2)&amp;"-"&amp;LEFT(jaar_zip[[#This Row],[YYYYMMDD]],4))</f>
        <v>45554</v>
      </c>
      <c r="K3004" s="101" t="str">
        <f>IF(AND(VALUE(MONTH(jaar_zip[[#This Row],[Datum]]))=1,VALUE(WEEKNUM(jaar_zip[[#This Row],[Datum]],21))&gt;51),RIGHT(YEAR(jaar_zip[[#This Row],[Datum]])-1,2),RIGHT(YEAR(jaar_zip[[#This Row],[Datum]]),2))&amp;"-"&amp; TEXT(WEEKNUM(jaar_zip[[#This Row],[Datum]],21),"00")</f>
        <v>24-38</v>
      </c>
      <c r="L3004" s="101">
        <f>MONTH(jaar_zip[[#This Row],[Datum]])</f>
        <v>9</v>
      </c>
      <c r="M3004" s="101">
        <f>IF(ISNUMBER(jaar_zip[[#This Row],[etmaaltemperatuur]]),IF(jaar_zip[[#This Row],[etmaaltemperatuur]]&lt;stookgrens,stookgrens-jaar_zip[[#This Row],[etmaaltemperatuur]],0),"")</f>
        <v>2.5</v>
      </c>
      <c r="N3004" s="101">
        <f>IF(ISNUMBER(jaar_zip[[#This Row],[graaddagen]]),IF(OR(MONTH(jaar_zip[[#This Row],[Datum]])=1,MONTH(jaar_zip[[#This Row],[Datum]])=2,MONTH(jaar_zip[[#This Row],[Datum]])=11,MONTH(jaar_zip[[#This Row],[Datum]])=12),1.1,IF(OR(MONTH(jaar_zip[[#This Row],[Datum]])=3,MONTH(jaar_zip[[#This Row],[Datum]])=10),1,0.8))*jaar_zip[[#This Row],[graaddagen]],"")</f>
        <v>2</v>
      </c>
      <c r="O3004" s="101">
        <f>IF(ISNUMBER(jaar_zip[[#This Row],[etmaaltemperatuur]]),IF(jaar_zip[[#This Row],[etmaaltemperatuur]]&gt;stookgrens,jaar_zip[[#This Row],[etmaaltemperatuur]]-stookgrens,0),"")</f>
        <v>0</v>
      </c>
    </row>
    <row r="3005" spans="1:15" x14ac:dyDescent="0.25">
      <c r="A3005">
        <v>270</v>
      </c>
      <c r="B3005">
        <v>20240920</v>
      </c>
      <c r="C3005">
        <v>5</v>
      </c>
      <c r="D3005">
        <v>17.2</v>
      </c>
      <c r="E3005">
        <v>1464</v>
      </c>
      <c r="F3005">
        <v>0</v>
      </c>
      <c r="G3005">
        <v>1023.9</v>
      </c>
      <c r="H3005">
        <v>79</v>
      </c>
      <c r="I3005" s="101" t="s">
        <v>22</v>
      </c>
      <c r="J3005" s="1">
        <f>DATEVALUE(RIGHT(jaar_zip[[#This Row],[YYYYMMDD]],2)&amp;"-"&amp;MID(jaar_zip[[#This Row],[YYYYMMDD]],5,2)&amp;"-"&amp;LEFT(jaar_zip[[#This Row],[YYYYMMDD]],4))</f>
        <v>45555</v>
      </c>
      <c r="K3005" s="101" t="str">
        <f>IF(AND(VALUE(MONTH(jaar_zip[[#This Row],[Datum]]))=1,VALUE(WEEKNUM(jaar_zip[[#This Row],[Datum]],21))&gt;51),RIGHT(YEAR(jaar_zip[[#This Row],[Datum]])-1,2),RIGHT(YEAR(jaar_zip[[#This Row],[Datum]]),2))&amp;"-"&amp; TEXT(WEEKNUM(jaar_zip[[#This Row],[Datum]],21),"00")</f>
        <v>24-38</v>
      </c>
      <c r="L3005" s="101">
        <f>MONTH(jaar_zip[[#This Row],[Datum]])</f>
        <v>9</v>
      </c>
      <c r="M3005" s="101">
        <f>IF(ISNUMBER(jaar_zip[[#This Row],[etmaaltemperatuur]]),IF(jaar_zip[[#This Row],[etmaaltemperatuur]]&lt;stookgrens,stookgrens-jaar_zip[[#This Row],[etmaaltemperatuur]],0),"")</f>
        <v>0.80000000000000071</v>
      </c>
      <c r="N3005" s="101">
        <f>IF(ISNUMBER(jaar_zip[[#This Row],[graaddagen]]),IF(OR(MONTH(jaar_zip[[#This Row],[Datum]])=1,MONTH(jaar_zip[[#This Row],[Datum]])=2,MONTH(jaar_zip[[#This Row],[Datum]])=11,MONTH(jaar_zip[[#This Row],[Datum]])=12),1.1,IF(OR(MONTH(jaar_zip[[#This Row],[Datum]])=3,MONTH(jaar_zip[[#This Row],[Datum]])=10),1,0.8))*jaar_zip[[#This Row],[graaddagen]],"")</f>
        <v>0.64000000000000057</v>
      </c>
      <c r="O3005" s="101">
        <f>IF(ISNUMBER(jaar_zip[[#This Row],[etmaaltemperatuur]]),IF(jaar_zip[[#This Row],[etmaaltemperatuur]]&gt;stookgrens,jaar_zip[[#This Row],[etmaaltemperatuur]]-stookgrens,0),"")</f>
        <v>0</v>
      </c>
    </row>
    <row r="3006" spans="1:15" x14ac:dyDescent="0.25">
      <c r="A3006">
        <v>270</v>
      </c>
      <c r="B3006">
        <v>20240921</v>
      </c>
      <c r="C3006">
        <v>3.2</v>
      </c>
      <c r="D3006">
        <v>15.9</v>
      </c>
      <c r="E3006">
        <v>1467</v>
      </c>
      <c r="F3006">
        <v>0</v>
      </c>
      <c r="G3006">
        <v>1020.7</v>
      </c>
      <c r="H3006">
        <v>77</v>
      </c>
      <c r="I3006" s="101" t="s">
        <v>22</v>
      </c>
      <c r="J3006" s="1">
        <f>DATEVALUE(RIGHT(jaar_zip[[#This Row],[YYYYMMDD]],2)&amp;"-"&amp;MID(jaar_zip[[#This Row],[YYYYMMDD]],5,2)&amp;"-"&amp;LEFT(jaar_zip[[#This Row],[YYYYMMDD]],4))</f>
        <v>45556</v>
      </c>
      <c r="K3006" s="101" t="str">
        <f>IF(AND(VALUE(MONTH(jaar_zip[[#This Row],[Datum]]))=1,VALUE(WEEKNUM(jaar_zip[[#This Row],[Datum]],21))&gt;51),RIGHT(YEAR(jaar_zip[[#This Row],[Datum]])-1,2),RIGHT(YEAR(jaar_zip[[#This Row],[Datum]]),2))&amp;"-"&amp; TEXT(WEEKNUM(jaar_zip[[#This Row],[Datum]],21),"00")</f>
        <v>24-38</v>
      </c>
      <c r="L3006" s="101">
        <f>MONTH(jaar_zip[[#This Row],[Datum]])</f>
        <v>9</v>
      </c>
      <c r="M3006" s="101">
        <f>IF(ISNUMBER(jaar_zip[[#This Row],[etmaaltemperatuur]]),IF(jaar_zip[[#This Row],[etmaaltemperatuur]]&lt;stookgrens,stookgrens-jaar_zip[[#This Row],[etmaaltemperatuur]],0),"")</f>
        <v>2.0999999999999996</v>
      </c>
      <c r="N3006" s="101">
        <f>IF(ISNUMBER(jaar_zip[[#This Row],[graaddagen]]),IF(OR(MONTH(jaar_zip[[#This Row],[Datum]])=1,MONTH(jaar_zip[[#This Row],[Datum]])=2,MONTH(jaar_zip[[#This Row],[Datum]])=11,MONTH(jaar_zip[[#This Row],[Datum]])=12),1.1,IF(OR(MONTH(jaar_zip[[#This Row],[Datum]])=3,MONTH(jaar_zip[[#This Row],[Datum]])=10),1,0.8))*jaar_zip[[#This Row],[graaddagen]],"")</f>
        <v>1.6799999999999997</v>
      </c>
      <c r="O3006" s="101">
        <f>IF(ISNUMBER(jaar_zip[[#This Row],[etmaaltemperatuur]]),IF(jaar_zip[[#This Row],[etmaaltemperatuur]]&gt;stookgrens,jaar_zip[[#This Row],[etmaaltemperatuur]]-stookgrens,0),"")</f>
        <v>0</v>
      </c>
    </row>
    <row r="3007" spans="1:15" x14ac:dyDescent="0.25">
      <c r="A3007">
        <v>270</v>
      </c>
      <c r="B3007">
        <v>20240922</v>
      </c>
      <c r="C3007">
        <v>1.9</v>
      </c>
      <c r="D3007">
        <v>15.9</v>
      </c>
      <c r="E3007">
        <v>1179</v>
      </c>
      <c r="F3007">
        <v>0</v>
      </c>
      <c r="G3007">
        <v>1014.8</v>
      </c>
      <c r="H3007">
        <v>86</v>
      </c>
      <c r="I3007" s="101" t="s">
        <v>22</v>
      </c>
      <c r="J3007" s="1">
        <f>DATEVALUE(RIGHT(jaar_zip[[#This Row],[YYYYMMDD]],2)&amp;"-"&amp;MID(jaar_zip[[#This Row],[YYYYMMDD]],5,2)&amp;"-"&amp;LEFT(jaar_zip[[#This Row],[YYYYMMDD]],4))</f>
        <v>45557</v>
      </c>
      <c r="K3007" s="101" t="str">
        <f>IF(AND(VALUE(MONTH(jaar_zip[[#This Row],[Datum]]))=1,VALUE(WEEKNUM(jaar_zip[[#This Row],[Datum]],21))&gt;51),RIGHT(YEAR(jaar_zip[[#This Row],[Datum]])-1,2),RIGHT(YEAR(jaar_zip[[#This Row],[Datum]]),2))&amp;"-"&amp; TEXT(WEEKNUM(jaar_zip[[#This Row],[Datum]],21),"00")</f>
        <v>24-38</v>
      </c>
      <c r="L3007" s="101">
        <f>MONTH(jaar_zip[[#This Row],[Datum]])</f>
        <v>9</v>
      </c>
      <c r="M3007" s="101">
        <f>IF(ISNUMBER(jaar_zip[[#This Row],[etmaaltemperatuur]]),IF(jaar_zip[[#This Row],[etmaaltemperatuur]]&lt;stookgrens,stookgrens-jaar_zip[[#This Row],[etmaaltemperatuur]],0),"")</f>
        <v>2.0999999999999996</v>
      </c>
      <c r="N3007" s="101">
        <f>IF(ISNUMBER(jaar_zip[[#This Row],[graaddagen]]),IF(OR(MONTH(jaar_zip[[#This Row],[Datum]])=1,MONTH(jaar_zip[[#This Row],[Datum]])=2,MONTH(jaar_zip[[#This Row],[Datum]])=11,MONTH(jaar_zip[[#This Row],[Datum]])=12),1.1,IF(OR(MONTH(jaar_zip[[#This Row],[Datum]])=3,MONTH(jaar_zip[[#This Row],[Datum]])=10),1,0.8))*jaar_zip[[#This Row],[graaddagen]],"")</f>
        <v>1.6799999999999997</v>
      </c>
      <c r="O3007" s="101">
        <f>IF(ISNUMBER(jaar_zip[[#This Row],[etmaaltemperatuur]]),IF(jaar_zip[[#This Row],[etmaaltemperatuur]]&gt;stookgrens,jaar_zip[[#This Row],[etmaaltemperatuur]]-stookgrens,0),"")</f>
        <v>0</v>
      </c>
    </row>
    <row r="3008" spans="1:15" x14ac:dyDescent="0.25">
      <c r="A3008">
        <v>270</v>
      </c>
      <c r="B3008">
        <v>20240923</v>
      </c>
      <c r="C3008">
        <v>3</v>
      </c>
      <c r="D3008">
        <v>16.399999999999999</v>
      </c>
      <c r="E3008">
        <v>916</v>
      </c>
      <c r="F3008">
        <v>-0.1</v>
      </c>
      <c r="G3008">
        <v>1006.8</v>
      </c>
      <c r="H3008">
        <v>85</v>
      </c>
      <c r="I3008" s="101" t="s">
        <v>22</v>
      </c>
      <c r="J3008" s="1">
        <f>DATEVALUE(RIGHT(jaar_zip[[#This Row],[YYYYMMDD]],2)&amp;"-"&amp;MID(jaar_zip[[#This Row],[YYYYMMDD]],5,2)&amp;"-"&amp;LEFT(jaar_zip[[#This Row],[YYYYMMDD]],4))</f>
        <v>45558</v>
      </c>
      <c r="K3008" s="101" t="str">
        <f>IF(AND(VALUE(MONTH(jaar_zip[[#This Row],[Datum]]))=1,VALUE(WEEKNUM(jaar_zip[[#This Row],[Datum]],21))&gt;51),RIGHT(YEAR(jaar_zip[[#This Row],[Datum]])-1,2),RIGHT(YEAR(jaar_zip[[#This Row],[Datum]]),2))&amp;"-"&amp; TEXT(WEEKNUM(jaar_zip[[#This Row],[Datum]],21),"00")</f>
        <v>24-39</v>
      </c>
      <c r="L3008" s="101">
        <f>MONTH(jaar_zip[[#This Row],[Datum]])</f>
        <v>9</v>
      </c>
      <c r="M3008" s="101">
        <f>IF(ISNUMBER(jaar_zip[[#This Row],[etmaaltemperatuur]]),IF(jaar_zip[[#This Row],[etmaaltemperatuur]]&lt;stookgrens,stookgrens-jaar_zip[[#This Row],[etmaaltemperatuur]],0),"")</f>
        <v>1.6000000000000014</v>
      </c>
      <c r="N3008" s="101">
        <f>IF(ISNUMBER(jaar_zip[[#This Row],[graaddagen]]),IF(OR(MONTH(jaar_zip[[#This Row],[Datum]])=1,MONTH(jaar_zip[[#This Row],[Datum]])=2,MONTH(jaar_zip[[#This Row],[Datum]])=11,MONTH(jaar_zip[[#This Row],[Datum]])=12),1.1,IF(OR(MONTH(jaar_zip[[#This Row],[Datum]])=3,MONTH(jaar_zip[[#This Row],[Datum]])=10),1,0.8))*jaar_zip[[#This Row],[graaddagen]],"")</f>
        <v>1.2800000000000011</v>
      </c>
      <c r="O3008" s="101">
        <f>IF(ISNUMBER(jaar_zip[[#This Row],[etmaaltemperatuur]]),IF(jaar_zip[[#This Row],[etmaaltemperatuur]]&gt;stookgrens,jaar_zip[[#This Row],[etmaaltemperatuur]]-stookgrens,0),"")</f>
        <v>0</v>
      </c>
    </row>
    <row r="3009" spans="1:15" x14ac:dyDescent="0.25">
      <c r="A3009">
        <v>270</v>
      </c>
      <c r="B3009">
        <v>20240924</v>
      </c>
      <c r="C3009">
        <v>4.4000000000000004</v>
      </c>
      <c r="D3009">
        <v>14.1</v>
      </c>
      <c r="E3009">
        <v>800</v>
      </c>
      <c r="F3009">
        <v>0.9</v>
      </c>
      <c r="G3009">
        <v>1001.4</v>
      </c>
      <c r="H3009">
        <v>90</v>
      </c>
      <c r="I3009" s="101" t="s">
        <v>22</v>
      </c>
      <c r="J3009" s="1">
        <f>DATEVALUE(RIGHT(jaar_zip[[#This Row],[YYYYMMDD]],2)&amp;"-"&amp;MID(jaar_zip[[#This Row],[YYYYMMDD]],5,2)&amp;"-"&amp;LEFT(jaar_zip[[#This Row],[YYYYMMDD]],4))</f>
        <v>45559</v>
      </c>
      <c r="K3009" s="101" t="str">
        <f>IF(AND(VALUE(MONTH(jaar_zip[[#This Row],[Datum]]))=1,VALUE(WEEKNUM(jaar_zip[[#This Row],[Datum]],21))&gt;51),RIGHT(YEAR(jaar_zip[[#This Row],[Datum]])-1,2),RIGHT(YEAR(jaar_zip[[#This Row],[Datum]]),2))&amp;"-"&amp; TEXT(WEEKNUM(jaar_zip[[#This Row],[Datum]],21),"00")</f>
        <v>24-39</v>
      </c>
      <c r="L3009" s="101">
        <f>MONTH(jaar_zip[[#This Row],[Datum]])</f>
        <v>9</v>
      </c>
      <c r="M3009" s="101">
        <f>IF(ISNUMBER(jaar_zip[[#This Row],[etmaaltemperatuur]]),IF(jaar_zip[[#This Row],[etmaaltemperatuur]]&lt;stookgrens,stookgrens-jaar_zip[[#This Row],[etmaaltemperatuur]],0),"")</f>
        <v>3.9000000000000004</v>
      </c>
      <c r="N3009" s="101">
        <f>IF(ISNUMBER(jaar_zip[[#This Row],[graaddagen]]),IF(OR(MONTH(jaar_zip[[#This Row],[Datum]])=1,MONTH(jaar_zip[[#This Row],[Datum]])=2,MONTH(jaar_zip[[#This Row],[Datum]])=11,MONTH(jaar_zip[[#This Row],[Datum]])=12),1.1,IF(OR(MONTH(jaar_zip[[#This Row],[Datum]])=3,MONTH(jaar_zip[[#This Row],[Datum]])=10),1,0.8))*jaar_zip[[#This Row],[graaddagen]],"")</f>
        <v>3.1200000000000006</v>
      </c>
      <c r="O3009" s="101">
        <f>IF(ISNUMBER(jaar_zip[[#This Row],[etmaaltemperatuur]]),IF(jaar_zip[[#This Row],[etmaaltemperatuur]]&gt;stookgrens,jaar_zip[[#This Row],[etmaaltemperatuur]]-stookgrens,0),"")</f>
        <v>0</v>
      </c>
    </row>
    <row r="3010" spans="1:15" x14ac:dyDescent="0.25">
      <c r="A3010">
        <v>270</v>
      </c>
      <c r="B3010">
        <v>20240925</v>
      </c>
      <c r="C3010">
        <v>3.9</v>
      </c>
      <c r="D3010">
        <v>14</v>
      </c>
      <c r="E3010">
        <v>519</v>
      </c>
      <c r="F3010">
        <v>1</v>
      </c>
      <c r="G3010">
        <v>1000</v>
      </c>
      <c r="H3010">
        <v>81</v>
      </c>
      <c r="I3010" s="101" t="s">
        <v>22</v>
      </c>
      <c r="J3010" s="1">
        <f>DATEVALUE(RIGHT(jaar_zip[[#This Row],[YYYYMMDD]],2)&amp;"-"&amp;MID(jaar_zip[[#This Row],[YYYYMMDD]],5,2)&amp;"-"&amp;LEFT(jaar_zip[[#This Row],[YYYYMMDD]],4))</f>
        <v>45560</v>
      </c>
      <c r="K3010" s="101" t="str">
        <f>IF(AND(VALUE(MONTH(jaar_zip[[#This Row],[Datum]]))=1,VALUE(WEEKNUM(jaar_zip[[#This Row],[Datum]],21))&gt;51),RIGHT(YEAR(jaar_zip[[#This Row],[Datum]])-1,2),RIGHT(YEAR(jaar_zip[[#This Row],[Datum]]),2))&amp;"-"&amp; TEXT(WEEKNUM(jaar_zip[[#This Row],[Datum]],21),"00")</f>
        <v>24-39</v>
      </c>
      <c r="L3010" s="101">
        <f>MONTH(jaar_zip[[#This Row],[Datum]])</f>
        <v>9</v>
      </c>
      <c r="M3010" s="101">
        <f>IF(ISNUMBER(jaar_zip[[#This Row],[etmaaltemperatuur]]),IF(jaar_zip[[#This Row],[etmaaltemperatuur]]&lt;stookgrens,stookgrens-jaar_zip[[#This Row],[etmaaltemperatuur]],0),"")</f>
        <v>4</v>
      </c>
      <c r="N3010" s="101">
        <f>IF(ISNUMBER(jaar_zip[[#This Row],[graaddagen]]),IF(OR(MONTH(jaar_zip[[#This Row],[Datum]])=1,MONTH(jaar_zip[[#This Row],[Datum]])=2,MONTH(jaar_zip[[#This Row],[Datum]])=11,MONTH(jaar_zip[[#This Row],[Datum]])=12),1.1,IF(OR(MONTH(jaar_zip[[#This Row],[Datum]])=3,MONTH(jaar_zip[[#This Row],[Datum]])=10),1,0.8))*jaar_zip[[#This Row],[graaddagen]],"")</f>
        <v>3.2</v>
      </c>
      <c r="O3010" s="101">
        <f>IF(ISNUMBER(jaar_zip[[#This Row],[etmaaltemperatuur]]),IF(jaar_zip[[#This Row],[etmaaltemperatuur]]&gt;stookgrens,jaar_zip[[#This Row],[etmaaltemperatuur]]-stookgrens,0),"")</f>
        <v>0</v>
      </c>
    </row>
    <row r="3011" spans="1:15" x14ac:dyDescent="0.25">
      <c r="A3011">
        <v>270</v>
      </c>
      <c r="B3011">
        <v>20240926</v>
      </c>
      <c r="C3011">
        <v>5.7</v>
      </c>
      <c r="D3011">
        <v>15.5</v>
      </c>
      <c r="E3011">
        <v>897</v>
      </c>
      <c r="F3011">
        <v>13.9</v>
      </c>
      <c r="G3011">
        <v>987.9</v>
      </c>
      <c r="H3011">
        <v>88</v>
      </c>
      <c r="I3011" s="101" t="s">
        <v>22</v>
      </c>
      <c r="J3011" s="1">
        <f>DATEVALUE(RIGHT(jaar_zip[[#This Row],[YYYYMMDD]],2)&amp;"-"&amp;MID(jaar_zip[[#This Row],[YYYYMMDD]],5,2)&amp;"-"&amp;LEFT(jaar_zip[[#This Row],[YYYYMMDD]],4))</f>
        <v>45561</v>
      </c>
      <c r="K3011" s="101" t="str">
        <f>IF(AND(VALUE(MONTH(jaar_zip[[#This Row],[Datum]]))=1,VALUE(WEEKNUM(jaar_zip[[#This Row],[Datum]],21))&gt;51),RIGHT(YEAR(jaar_zip[[#This Row],[Datum]])-1,2),RIGHT(YEAR(jaar_zip[[#This Row],[Datum]]),2))&amp;"-"&amp; TEXT(WEEKNUM(jaar_zip[[#This Row],[Datum]],21),"00")</f>
        <v>24-39</v>
      </c>
      <c r="L3011" s="101">
        <f>MONTH(jaar_zip[[#This Row],[Datum]])</f>
        <v>9</v>
      </c>
      <c r="M3011" s="101">
        <f>IF(ISNUMBER(jaar_zip[[#This Row],[etmaaltemperatuur]]),IF(jaar_zip[[#This Row],[etmaaltemperatuur]]&lt;stookgrens,stookgrens-jaar_zip[[#This Row],[etmaaltemperatuur]],0),"")</f>
        <v>2.5</v>
      </c>
      <c r="N3011" s="101">
        <f>IF(ISNUMBER(jaar_zip[[#This Row],[graaddagen]]),IF(OR(MONTH(jaar_zip[[#This Row],[Datum]])=1,MONTH(jaar_zip[[#This Row],[Datum]])=2,MONTH(jaar_zip[[#This Row],[Datum]])=11,MONTH(jaar_zip[[#This Row],[Datum]])=12),1.1,IF(OR(MONTH(jaar_zip[[#This Row],[Datum]])=3,MONTH(jaar_zip[[#This Row],[Datum]])=10),1,0.8))*jaar_zip[[#This Row],[graaddagen]],"")</f>
        <v>2</v>
      </c>
      <c r="O3011" s="101">
        <f>IF(ISNUMBER(jaar_zip[[#This Row],[etmaaltemperatuur]]),IF(jaar_zip[[#This Row],[etmaaltemperatuur]]&gt;stookgrens,jaar_zip[[#This Row],[etmaaltemperatuur]]-stookgrens,0),"")</f>
        <v>0</v>
      </c>
    </row>
    <row r="3012" spans="1:15" x14ac:dyDescent="0.25">
      <c r="A3012">
        <v>270</v>
      </c>
      <c r="B3012">
        <v>20240927</v>
      </c>
      <c r="C3012">
        <v>10.7</v>
      </c>
      <c r="D3012">
        <v>12.6</v>
      </c>
      <c r="E3012">
        <v>294</v>
      </c>
      <c r="F3012">
        <v>15.2</v>
      </c>
      <c r="G3012">
        <v>993.8</v>
      </c>
      <c r="H3012">
        <v>81</v>
      </c>
      <c r="I3012" s="101" t="s">
        <v>22</v>
      </c>
      <c r="J3012" s="1">
        <f>DATEVALUE(RIGHT(jaar_zip[[#This Row],[YYYYMMDD]],2)&amp;"-"&amp;MID(jaar_zip[[#This Row],[YYYYMMDD]],5,2)&amp;"-"&amp;LEFT(jaar_zip[[#This Row],[YYYYMMDD]],4))</f>
        <v>45562</v>
      </c>
      <c r="K3012" s="101" t="str">
        <f>IF(AND(VALUE(MONTH(jaar_zip[[#This Row],[Datum]]))=1,VALUE(WEEKNUM(jaar_zip[[#This Row],[Datum]],21))&gt;51),RIGHT(YEAR(jaar_zip[[#This Row],[Datum]])-1,2),RIGHT(YEAR(jaar_zip[[#This Row],[Datum]]),2))&amp;"-"&amp; TEXT(WEEKNUM(jaar_zip[[#This Row],[Datum]],21),"00")</f>
        <v>24-39</v>
      </c>
      <c r="L3012" s="101">
        <f>MONTH(jaar_zip[[#This Row],[Datum]])</f>
        <v>9</v>
      </c>
      <c r="M3012" s="101">
        <f>IF(ISNUMBER(jaar_zip[[#This Row],[etmaaltemperatuur]]),IF(jaar_zip[[#This Row],[etmaaltemperatuur]]&lt;stookgrens,stookgrens-jaar_zip[[#This Row],[etmaaltemperatuur]],0),"")</f>
        <v>5.4</v>
      </c>
      <c r="N3012" s="101">
        <f>IF(ISNUMBER(jaar_zip[[#This Row],[graaddagen]]),IF(OR(MONTH(jaar_zip[[#This Row],[Datum]])=1,MONTH(jaar_zip[[#This Row],[Datum]])=2,MONTH(jaar_zip[[#This Row],[Datum]])=11,MONTH(jaar_zip[[#This Row],[Datum]])=12),1.1,IF(OR(MONTH(jaar_zip[[#This Row],[Datum]])=3,MONTH(jaar_zip[[#This Row],[Datum]])=10),1,0.8))*jaar_zip[[#This Row],[graaddagen]],"")</f>
        <v>4.32</v>
      </c>
      <c r="O3012" s="101">
        <f>IF(ISNUMBER(jaar_zip[[#This Row],[etmaaltemperatuur]]),IF(jaar_zip[[#This Row],[etmaaltemperatuur]]&gt;stookgrens,jaar_zip[[#This Row],[etmaaltemperatuur]]-stookgrens,0),"")</f>
        <v>0</v>
      </c>
    </row>
    <row r="3013" spans="1:15" x14ac:dyDescent="0.25">
      <c r="A3013">
        <v>270</v>
      </c>
      <c r="B3013">
        <v>20240928</v>
      </c>
      <c r="C3013">
        <v>5.2</v>
      </c>
      <c r="D3013">
        <v>10.199999999999999</v>
      </c>
      <c r="E3013">
        <v>1141</v>
      </c>
      <c r="F3013">
        <v>2.9</v>
      </c>
      <c r="G3013">
        <v>1018.9</v>
      </c>
      <c r="H3013">
        <v>78</v>
      </c>
      <c r="I3013" s="101" t="s">
        <v>22</v>
      </c>
      <c r="J3013" s="1">
        <f>DATEVALUE(RIGHT(jaar_zip[[#This Row],[YYYYMMDD]],2)&amp;"-"&amp;MID(jaar_zip[[#This Row],[YYYYMMDD]],5,2)&amp;"-"&amp;LEFT(jaar_zip[[#This Row],[YYYYMMDD]],4))</f>
        <v>45563</v>
      </c>
      <c r="K3013" s="101" t="str">
        <f>IF(AND(VALUE(MONTH(jaar_zip[[#This Row],[Datum]]))=1,VALUE(WEEKNUM(jaar_zip[[#This Row],[Datum]],21))&gt;51),RIGHT(YEAR(jaar_zip[[#This Row],[Datum]])-1,2),RIGHT(YEAR(jaar_zip[[#This Row],[Datum]]),2))&amp;"-"&amp; TEXT(WEEKNUM(jaar_zip[[#This Row],[Datum]],21),"00")</f>
        <v>24-39</v>
      </c>
      <c r="L3013" s="101">
        <f>MONTH(jaar_zip[[#This Row],[Datum]])</f>
        <v>9</v>
      </c>
      <c r="M3013" s="101">
        <f>IF(ISNUMBER(jaar_zip[[#This Row],[etmaaltemperatuur]]),IF(jaar_zip[[#This Row],[etmaaltemperatuur]]&lt;stookgrens,stookgrens-jaar_zip[[#This Row],[etmaaltemperatuur]],0),"")</f>
        <v>7.8000000000000007</v>
      </c>
      <c r="N3013" s="101">
        <f>IF(ISNUMBER(jaar_zip[[#This Row],[graaddagen]]),IF(OR(MONTH(jaar_zip[[#This Row],[Datum]])=1,MONTH(jaar_zip[[#This Row],[Datum]])=2,MONTH(jaar_zip[[#This Row],[Datum]])=11,MONTH(jaar_zip[[#This Row],[Datum]])=12),1.1,IF(OR(MONTH(jaar_zip[[#This Row],[Datum]])=3,MONTH(jaar_zip[[#This Row],[Datum]])=10),1,0.8))*jaar_zip[[#This Row],[graaddagen]],"")</f>
        <v>6.2400000000000011</v>
      </c>
      <c r="O3013" s="101">
        <f>IF(ISNUMBER(jaar_zip[[#This Row],[etmaaltemperatuur]]),IF(jaar_zip[[#This Row],[etmaaltemperatuur]]&gt;stookgrens,jaar_zip[[#This Row],[etmaaltemperatuur]]-stookgrens,0),"")</f>
        <v>0</v>
      </c>
    </row>
    <row r="3014" spans="1:15" x14ac:dyDescent="0.25">
      <c r="A3014">
        <v>270</v>
      </c>
      <c r="B3014">
        <v>20240929</v>
      </c>
      <c r="C3014">
        <v>3.8</v>
      </c>
      <c r="D3014">
        <v>10.9</v>
      </c>
      <c r="E3014">
        <v>1261</v>
      </c>
      <c r="F3014">
        <v>0.7</v>
      </c>
      <c r="G3014">
        <v>1024.9000000000001</v>
      </c>
      <c r="H3014">
        <v>77</v>
      </c>
      <c r="I3014" s="101" t="s">
        <v>22</v>
      </c>
      <c r="J3014" s="1">
        <f>DATEVALUE(RIGHT(jaar_zip[[#This Row],[YYYYMMDD]],2)&amp;"-"&amp;MID(jaar_zip[[#This Row],[YYYYMMDD]],5,2)&amp;"-"&amp;LEFT(jaar_zip[[#This Row],[YYYYMMDD]],4))</f>
        <v>45564</v>
      </c>
      <c r="K3014" s="101" t="str">
        <f>IF(AND(VALUE(MONTH(jaar_zip[[#This Row],[Datum]]))=1,VALUE(WEEKNUM(jaar_zip[[#This Row],[Datum]],21))&gt;51),RIGHT(YEAR(jaar_zip[[#This Row],[Datum]])-1,2),RIGHT(YEAR(jaar_zip[[#This Row],[Datum]]),2))&amp;"-"&amp; TEXT(WEEKNUM(jaar_zip[[#This Row],[Datum]],21),"00")</f>
        <v>24-39</v>
      </c>
      <c r="L3014" s="101">
        <f>MONTH(jaar_zip[[#This Row],[Datum]])</f>
        <v>9</v>
      </c>
      <c r="M3014" s="101">
        <f>IF(ISNUMBER(jaar_zip[[#This Row],[etmaaltemperatuur]]),IF(jaar_zip[[#This Row],[etmaaltemperatuur]]&lt;stookgrens,stookgrens-jaar_zip[[#This Row],[etmaaltemperatuur]],0),"")</f>
        <v>7.1</v>
      </c>
      <c r="N3014" s="101">
        <f>IF(ISNUMBER(jaar_zip[[#This Row],[graaddagen]]),IF(OR(MONTH(jaar_zip[[#This Row],[Datum]])=1,MONTH(jaar_zip[[#This Row],[Datum]])=2,MONTH(jaar_zip[[#This Row],[Datum]])=11,MONTH(jaar_zip[[#This Row],[Datum]])=12),1.1,IF(OR(MONTH(jaar_zip[[#This Row],[Datum]])=3,MONTH(jaar_zip[[#This Row],[Datum]])=10),1,0.8))*jaar_zip[[#This Row],[graaddagen]],"")</f>
        <v>5.68</v>
      </c>
      <c r="O3014" s="101">
        <f>IF(ISNUMBER(jaar_zip[[#This Row],[etmaaltemperatuur]]),IF(jaar_zip[[#This Row],[etmaaltemperatuur]]&gt;stookgrens,jaar_zip[[#This Row],[etmaaltemperatuur]]-stookgrens,0),"")</f>
        <v>0</v>
      </c>
    </row>
    <row r="3015" spans="1:15" x14ac:dyDescent="0.25">
      <c r="A3015">
        <v>270</v>
      </c>
      <c r="B3015">
        <v>20240930</v>
      </c>
      <c r="C3015">
        <v>6.9</v>
      </c>
      <c r="D3015">
        <v>11.5</v>
      </c>
      <c r="E3015">
        <v>863</v>
      </c>
      <c r="F3015">
        <v>18.3</v>
      </c>
      <c r="G3015">
        <v>1009.7</v>
      </c>
      <c r="H3015">
        <v>81</v>
      </c>
      <c r="I3015" s="101" t="s">
        <v>22</v>
      </c>
      <c r="J3015" s="1">
        <f>DATEVALUE(RIGHT(jaar_zip[[#This Row],[YYYYMMDD]],2)&amp;"-"&amp;MID(jaar_zip[[#This Row],[YYYYMMDD]],5,2)&amp;"-"&amp;LEFT(jaar_zip[[#This Row],[YYYYMMDD]],4))</f>
        <v>45565</v>
      </c>
      <c r="K3015" s="101" t="str">
        <f>IF(AND(VALUE(MONTH(jaar_zip[[#This Row],[Datum]]))=1,VALUE(WEEKNUM(jaar_zip[[#This Row],[Datum]],21))&gt;51),RIGHT(YEAR(jaar_zip[[#This Row],[Datum]])-1,2),RIGHT(YEAR(jaar_zip[[#This Row],[Datum]]),2))&amp;"-"&amp; TEXT(WEEKNUM(jaar_zip[[#This Row],[Datum]],21),"00")</f>
        <v>24-40</v>
      </c>
      <c r="L3015" s="101">
        <f>MONTH(jaar_zip[[#This Row],[Datum]])</f>
        <v>9</v>
      </c>
      <c r="M3015" s="101">
        <f>IF(ISNUMBER(jaar_zip[[#This Row],[etmaaltemperatuur]]),IF(jaar_zip[[#This Row],[etmaaltemperatuur]]&lt;stookgrens,stookgrens-jaar_zip[[#This Row],[etmaaltemperatuur]],0),"")</f>
        <v>6.5</v>
      </c>
      <c r="N3015" s="101">
        <f>IF(ISNUMBER(jaar_zip[[#This Row],[graaddagen]]),IF(OR(MONTH(jaar_zip[[#This Row],[Datum]])=1,MONTH(jaar_zip[[#This Row],[Datum]])=2,MONTH(jaar_zip[[#This Row],[Datum]])=11,MONTH(jaar_zip[[#This Row],[Datum]])=12),1.1,IF(OR(MONTH(jaar_zip[[#This Row],[Datum]])=3,MONTH(jaar_zip[[#This Row],[Datum]])=10),1,0.8))*jaar_zip[[#This Row],[graaddagen]],"")</f>
        <v>5.2</v>
      </c>
      <c r="O3015" s="101">
        <f>IF(ISNUMBER(jaar_zip[[#This Row],[etmaaltemperatuur]]),IF(jaar_zip[[#This Row],[etmaaltemperatuur]]&gt;stookgrens,jaar_zip[[#This Row],[etmaaltemperatuur]]-stookgrens,0),"")</f>
        <v>0</v>
      </c>
    </row>
    <row r="3016" spans="1:15" x14ac:dyDescent="0.25">
      <c r="A3016">
        <v>273</v>
      </c>
      <c r="B3016">
        <v>20240101</v>
      </c>
      <c r="C3016">
        <v>6.5</v>
      </c>
      <c r="D3016">
        <v>7.2</v>
      </c>
      <c r="E3016">
        <v>148</v>
      </c>
      <c r="F3016">
        <v>8.6999999999999993</v>
      </c>
      <c r="H3016">
        <v>85</v>
      </c>
      <c r="I3016" s="101" t="s">
        <v>23</v>
      </c>
      <c r="J3016" s="1">
        <f>DATEVALUE(RIGHT(jaar_zip[[#This Row],[YYYYMMDD]],2)&amp;"-"&amp;MID(jaar_zip[[#This Row],[YYYYMMDD]],5,2)&amp;"-"&amp;LEFT(jaar_zip[[#This Row],[YYYYMMDD]],4))</f>
        <v>45292</v>
      </c>
      <c r="K3016" s="101" t="str">
        <f>IF(AND(VALUE(MONTH(jaar_zip[[#This Row],[Datum]]))=1,VALUE(WEEKNUM(jaar_zip[[#This Row],[Datum]],21))&gt;51),RIGHT(YEAR(jaar_zip[[#This Row],[Datum]])-1,2),RIGHT(YEAR(jaar_zip[[#This Row],[Datum]]),2))&amp;"-"&amp; TEXT(WEEKNUM(jaar_zip[[#This Row],[Datum]],21),"00")</f>
        <v>24-01</v>
      </c>
      <c r="L3016" s="101">
        <f>MONTH(jaar_zip[[#This Row],[Datum]])</f>
        <v>1</v>
      </c>
      <c r="M3016" s="101">
        <f>IF(ISNUMBER(jaar_zip[[#This Row],[etmaaltemperatuur]]),IF(jaar_zip[[#This Row],[etmaaltemperatuur]]&lt;stookgrens,stookgrens-jaar_zip[[#This Row],[etmaaltemperatuur]],0),"")</f>
        <v>10.8</v>
      </c>
      <c r="N3016" s="101">
        <f>IF(ISNUMBER(jaar_zip[[#This Row],[graaddagen]]),IF(OR(MONTH(jaar_zip[[#This Row],[Datum]])=1,MONTH(jaar_zip[[#This Row],[Datum]])=2,MONTH(jaar_zip[[#This Row],[Datum]])=11,MONTH(jaar_zip[[#This Row],[Datum]])=12),1.1,IF(OR(MONTH(jaar_zip[[#This Row],[Datum]])=3,MONTH(jaar_zip[[#This Row],[Datum]])=10),1,0.8))*jaar_zip[[#This Row],[graaddagen]],"")</f>
        <v>11.880000000000003</v>
      </c>
      <c r="O3016" s="101">
        <f>IF(ISNUMBER(jaar_zip[[#This Row],[etmaaltemperatuur]]),IF(jaar_zip[[#This Row],[etmaaltemperatuur]]&gt;stookgrens,jaar_zip[[#This Row],[etmaaltemperatuur]]-stookgrens,0),"")</f>
        <v>0</v>
      </c>
    </row>
    <row r="3017" spans="1:15" x14ac:dyDescent="0.25">
      <c r="A3017">
        <v>273</v>
      </c>
      <c r="B3017">
        <v>20240102</v>
      </c>
      <c r="C3017">
        <v>7</v>
      </c>
      <c r="D3017">
        <v>9.6</v>
      </c>
      <c r="E3017">
        <v>78</v>
      </c>
      <c r="F3017">
        <v>21.6</v>
      </c>
      <c r="H3017">
        <v>90</v>
      </c>
      <c r="I3017" s="101" t="s">
        <v>23</v>
      </c>
      <c r="J3017" s="1">
        <f>DATEVALUE(RIGHT(jaar_zip[[#This Row],[YYYYMMDD]],2)&amp;"-"&amp;MID(jaar_zip[[#This Row],[YYYYMMDD]],5,2)&amp;"-"&amp;LEFT(jaar_zip[[#This Row],[YYYYMMDD]],4))</f>
        <v>45293</v>
      </c>
      <c r="K3017" s="101" t="str">
        <f>IF(AND(VALUE(MONTH(jaar_zip[[#This Row],[Datum]]))=1,VALUE(WEEKNUM(jaar_zip[[#This Row],[Datum]],21))&gt;51),RIGHT(YEAR(jaar_zip[[#This Row],[Datum]])-1,2),RIGHT(YEAR(jaar_zip[[#This Row],[Datum]]),2))&amp;"-"&amp; TEXT(WEEKNUM(jaar_zip[[#This Row],[Datum]],21),"00")</f>
        <v>24-01</v>
      </c>
      <c r="L3017" s="101">
        <f>MONTH(jaar_zip[[#This Row],[Datum]])</f>
        <v>1</v>
      </c>
      <c r="M3017" s="101">
        <f>IF(ISNUMBER(jaar_zip[[#This Row],[etmaaltemperatuur]]),IF(jaar_zip[[#This Row],[etmaaltemperatuur]]&lt;stookgrens,stookgrens-jaar_zip[[#This Row],[etmaaltemperatuur]],0),"")</f>
        <v>8.4</v>
      </c>
      <c r="N3017" s="101">
        <f>IF(ISNUMBER(jaar_zip[[#This Row],[graaddagen]]),IF(OR(MONTH(jaar_zip[[#This Row],[Datum]])=1,MONTH(jaar_zip[[#This Row],[Datum]])=2,MONTH(jaar_zip[[#This Row],[Datum]])=11,MONTH(jaar_zip[[#This Row],[Datum]])=12),1.1,IF(OR(MONTH(jaar_zip[[#This Row],[Datum]])=3,MONTH(jaar_zip[[#This Row],[Datum]])=10),1,0.8))*jaar_zip[[#This Row],[graaddagen]],"")</f>
        <v>9.240000000000002</v>
      </c>
      <c r="O3017" s="101">
        <f>IF(ISNUMBER(jaar_zip[[#This Row],[etmaaltemperatuur]]),IF(jaar_zip[[#This Row],[etmaaltemperatuur]]&gt;stookgrens,jaar_zip[[#This Row],[etmaaltemperatuur]]-stookgrens,0),"")</f>
        <v>0</v>
      </c>
    </row>
    <row r="3018" spans="1:15" x14ac:dyDescent="0.25">
      <c r="A3018">
        <v>273</v>
      </c>
      <c r="B3018">
        <v>20240103</v>
      </c>
      <c r="C3018">
        <v>6.6</v>
      </c>
      <c r="D3018">
        <v>8.9</v>
      </c>
      <c r="E3018">
        <v>125</v>
      </c>
      <c r="F3018">
        <v>4.3</v>
      </c>
      <c r="H3018">
        <v>89</v>
      </c>
      <c r="I3018" s="101" t="s">
        <v>23</v>
      </c>
      <c r="J3018" s="1">
        <f>DATEVALUE(RIGHT(jaar_zip[[#This Row],[YYYYMMDD]],2)&amp;"-"&amp;MID(jaar_zip[[#This Row],[YYYYMMDD]],5,2)&amp;"-"&amp;LEFT(jaar_zip[[#This Row],[YYYYMMDD]],4))</f>
        <v>45294</v>
      </c>
      <c r="K3018" s="101" t="str">
        <f>IF(AND(VALUE(MONTH(jaar_zip[[#This Row],[Datum]]))=1,VALUE(WEEKNUM(jaar_zip[[#This Row],[Datum]],21))&gt;51),RIGHT(YEAR(jaar_zip[[#This Row],[Datum]])-1,2),RIGHT(YEAR(jaar_zip[[#This Row],[Datum]]),2))&amp;"-"&amp; TEXT(WEEKNUM(jaar_zip[[#This Row],[Datum]],21),"00")</f>
        <v>24-01</v>
      </c>
      <c r="L3018" s="101">
        <f>MONTH(jaar_zip[[#This Row],[Datum]])</f>
        <v>1</v>
      </c>
      <c r="M3018" s="101">
        <f>IF(ISNUMBER(jaar_zip[[#This Row],[etmaaltemperatuur]]),IF(jaar_zip[[#This Row],[etmaaltemperatuur]]&lt;stookgrens,stookgrens-jaar_zip[[#This Row],[etmaaltemperatuur]],0),"")</f>
        <v>9.1</v>
      </c>
      <c r="N3018" s="101">
        <f>IF(ISNUMBER(jaar_zip[[#This Row],[graaddagen]]),IF(OR(MONTH(jaar_zip[[#This Row],[Datum]])=1,MONTH(jaar_zip[[#This Row],[Datum]])=2,MONTH(jaar_zip[[#This Row],[Datum]])=11,MONTH(jaar_zip[[#This Row],[Datum]])=12),1.1,IF(OR(MONTH(jaar_zip[[#This Row],[Datum]])=3,MONTH(jaar_zip[[#This Row],[Datum]])=10),1,0.8))*jaar_zip[[#This Row],[graaddagen]],"")</f>
        <v>10.01</v>
      </c>
      <c r="O3018" s="101">
        <f>IF(ISNUMBER(jaar_zip[[#This Row],[etmaaltemperatuur]]),IF(jaar_zip[[#This Row],[etmaaltemperatuur]]&gt;stookgrens,jaar_zip[[#This Row],[etmaaltemperatuur]]-stookgrens,0),"")</f>
        <v>0</v>
      </c>
    </row>
    <row r="3019" spans="1:15" x14ac:dyDescent="0.25">
      <c r="A3019">
        <v>273</v>
      </c>
      <c r="B3019">
        <v>20240104</v>
      </c>
      <c r="C3019">
        <v>3.4</v>
      </c>
      <c r="D3019">
        <v>5.5</v>
      </c>
      <c r="E3019">
        <v>139</v>
      </c>
      <c r="F3019">
        <v>3.6</v>
      </c>
      <c r="H3019">
        <v>87</v>
      </c>
      <c r="I3019" s="101" t="s">
        <v>23</v>
      </c>
      <c r="J3019" s="1">
        <f>DATEVALUE(RIGHT(jaar_zip[[#This Row],[YYYYMMDD]],2)&amp;"-"&amp;MID(jaar_zip[[#This Row],[YYYYMMDD]],5,2)&amp;"-"&amp;LEFT(jaar_zip[[#This Row],[YYYYMMDD]],4))</f>
        <v>45295</v>
      </c>
      <c r="K3019" s="101" t="str">
        <f>IF(AND(VALUE(MONTH(jaar_zip[[#This Row],[Datum]]))=1,VALUE(WEEKNUM(jaar_zip[[#This Row],[Datum]],21))&gt;51),RIGHT(YEAR(jaar_zip[[#This Row],[Datum]])-1,2),RIGHT(YEAR(jaar_zip[[#This Row],[Datum]]),2))&amp;"-"&amp; TEXT(WEEKNUM(jaar_zip[[#This Row],[Datum]],21),"00")</f>
        <v>24-01</v>
      </c>
      <c r="L3019" s="101">
        <f>MONTH(jaar_zip[[#This Row],[Datum]])</f>
        <v>1</v>
      </c>
      <c r="M3019" s="101">
        <f>IF(ISNUMBER(jaar_zip[[#This Row],[etmaaltemperatuur]]),IF(jaar_zip[[#This Row],[etmaaltemperatuur]]&lt;stookgrens,stookgrens-jaar_zip[[#This Row],[etmaaltemperatuur]],0),"")</f>
        <v>12.5</v>
      </c>
      <c r="N3019" s="101">
        <f>IF(ISNUMBER(jaar_zip[[#This Row],[graaddagen]]),IF(OR(MONTH(jaar_zip[[#This Row],[Datum]])=1,MONTH(jaar_zip[[#This Row],[Datum]])=2,MONTH(jaar_zip[[#This Row],[Datum]])=11,MONTH(jaar_zip[[#This Row],[Datum]])=12),1.1,IF(OR(MONTH(jaar_zip[[#This Row],[Datum]])=3,MONTH(jaar_zip[[#This Row],[Datum]])=10),1,0.8))*jaar_zip[[#This Row],[graaddagen]],"")</f>
        <v>13.750000000000002</v>
      </c>
      <c r="O3019" s="101">
        <f>IF(ISNUMBER(jaar_zip[[#This Row],[etmaaltemperatuur]]),IF(jaar_zip[[#This Row],[etmaaltemperatuur]]&gt;stookgrens,jaar_zip[[#This Row],[etmaaltemperatuur]]-stookgrens,0),"")</f>
        <v>0</v>
      </c>
    </row>
    <row r="3020" spans="1:15" x14ac:dyDescent="0.25">
      <c r="A3020">
        <v>273</v>
      </c>
      <c r="B3020">
        <v>20240105</v>
      </c>
      <c r="C3020">
        <v>4.3</v>
      </c>
      <c r="D3020">
        <v>5.3</v>
      </c>
      <c r="E3020">
        <v>93</v>
      </c>
      <c r="F3020">
        <v>11.4</v>
      </c>
      <c r="H3020">
        <v>95</v>
      </c>
      <c r="I3020" s="101" t="s">
        <v>23</v>
      </c>
      <c r="J3020" s="1">
        <f>DATEVALUE(RIGHT(jaar_zip[[#This Row],[YYYYMMDD]],2)&amp;"-"&amp;MID(jaar_zip[[#This Row],[YYYYMMDD]],5,2)&amp;"-"&amp;LEFT(jaar_zip[[#This Row],[YYYYMMDD]],4))</f>
        <v>45296</v>
      </c>
      <c r="K3020" s="101" t="str">
        <f>IF(AND(VALUE(MONTH(jaar_zip[[#This Row],[Datum]]))=1,VALUE(WEEKNUM(jaar_zip[[#This Row],[Datum]],21))&gt;51),RIGHT(YEAR(jaar_zip[[#This Row],[Datum]])-1,2),RIGHT(YEAR(jaar_zip[[#This Row],[Datum]]),2))&amp;"-"&amp; TEXT(WEEKNUM(jaar_zip[[#This Row],[Datum]],21),"00")</f>
        <v>24-01</v>
      </c>
      <c r="L3020" s="101">
        <f>MONTH(jaar_zip[[#This Row],[Datum]])</f>
        <v>1</v>
      </c>
      <c r="M3020" s="101">
        <f>IF(ISNUMBER(jaar_zip[[#This Row],[etmaaltemperatuur]]),IF(jaar_zip[[#This Row],[etmaaltemperatuur]]&lt;stookgrens,stookgrens-jaar_zip[[#This Row],[etmaaltemperatuur]],0),"")</f>
        <v>12.7</v>
      </c>
      <c r="N3020" s="101">
        <f>IF(ISNUMBER(jaar_zip[[#This Row],[graaddagen]]),IF(OR(MONTH(jaar_zip[[#This Row],[Datum]])=1,MONTH(jaar_zip[[#This Row],[Datum]])=2,MONTH(jaar_zip[[#This Row],[Datum]])=11,MONTH(jaar_zip[[#This Row],[Datum]])=12),1.1,IF(OR(MONTH(jaar_zip[[#This Row],[Datum]])=3,MONTH(jaar_zip[[#This Row],[Datum]])=10),1,0.8))*jaar_zip[[#This Row],[graaddagen]],"")</f>
        <v>13.97</v>
      </c>
      <c r="O3020" s="101">
        <f>IF(ISNUMBER(jaar_zip[[#This Row],[etmaaltemperatuur]]),IF(jaar_zip[[#This Row],[etmaaltemperatuur]]&gt;stookgrens,jaar_zip[[#This Row],[etmaaltemperatuur]]-stookgrens,0),"")</f>
        <v>0</v>
      </c>
    </row>
    <row r="3021" spans="1:15" x14ac:dyDescent="0.25">
      <c r="A3021">
        <v>273</v>
      </c>
      <c r="B3021">
        <v>20240106</v>
      </c>
      <c r="C3021">
        <v>4.5999999999999996</v>
      </c>
      <c r="D3021">
        <v>1.5</v>
      </c>
      <c r="E3021">
        <v>65</v>
      </c>
      <c r="F3021">
        <v>0.3</v>
      </c>
      <c r="H3021">
        <v>90</v>
      </c>
      <c r="I3021" s="101" t="s">
        <v>23</v>
      </c>
      <c r="J3021" s="1">
        <f>DATEVALUE(RIGHT(jaar_zip[[#This Row],[YYYYMMDD]],2)&amp;"-"&amp;MID(jaar_zip[[#This Row],[YYYYMMDD]],5,2)&amp;"-"&amp;LEFT(jaar_zip[[#This Row],[YYYYMMDD]],4))</f>
        <v>45297</v>
      </c>
      <c r="K3021" s="101" t="str">
        <f>IF(AND(VALUE(MONTH(jaar_zip[[#This Row],[Datum]]))=1,VALUE(WEEKNUM(jaar_zip[[#This Row],[Datum]],21))&gt;51),RIGHT(YEAR(jaar_zip[[#This Row],[Datum]])-1,2),RIGHT(YEAR(jaar_zip[[#This Row],[Datum]]),2))&amp;"-"&amp; TEXT(WEEKNUM(jaar_zip[[#This Row],[Datum]],21),"00")</f>
        <v>24-01</v>
      </c>
      <c r="L3021" s="101">
        <f>MONTH(jaar_zip[[#This Row],[Datum]])</f>
        <v>1</v>
      </c>
      <c r="M3021" s="101">
        <f>IF(ISNUMBER(jaar_zip[[#This Row],[etmaaltemperatuur]]),IF(jaar_zip[[#This Row],[etmaaltemperatuur]]&lt;stookgrens,stookgrens-jaar_zip[[#This Row],[etmaaltemperatuur]],0),"")</f>
        <v>16.5</v>
      </c>
      <c r="N3021" s="101">
        <f>IF(ISNUMBER(jaar_zip[[#This Row],[graaddagen]]),IF(OR(MONTH(jaar_zip[[#This Row],[Datum]])=1,MONTH(jaar_zip[[#This Row],[Datum]])=2,MONTH(jaar_zip[[#This Row],[Datum]])=11,MONTH(jaar_zip[[#This Row],[Datum]])=12),1.1,IF(OR(MONTH(jaar_zip[[#This Row],[Datum]])=3,MONTH(jaar_zip[[#This Row],[Datum]])=10),1,0.8))*jaar_zip[[#This Row],[graaddagen]],"")</f>
        <v>18.150000000000002</v>
      </c>
      <c r="O3021" s="101">
        <f>IF(ISNUMBER(jaar_zip[[#This Row],[etmaaltemperatuur]]),IF(jaar_zip[[#This Row],[etmaaltemperatuur]]&gt;stookgrens,jaar_zip[[#This Row],[etmaaltemperatuur]]-stookgrens,0),"")</f>
        <v>0</v>
      </c>
    </row>
    <row r="3022" spans="1:15" x14ac:dyDescent="0.25">
      <c r="A3022">
        <v>273</v>
      </c>
      <c r="B3022">
        <v>20240107</v>
      </c>
      <c r="C3022">
        <v>5.0999999999999996</v>
      </c>
      <c r="D3022">
        <v>-0.6</v>
      </c>
      <c r="E3022">
        <v>305</v>
      </c>
      <c r="F3022">
        <v>-0.1</v>
      </c>
      <c r="H3022">
        <v>80</v>
      </c>
      <c r="I3022" s="101" t="s">
        <v>23</v>
      </c>
      <c r="J3022" s="1">
        <f>DATEVALUE(RIGHT(jaar_zip[[#This Row],[YYYYMMDD]],2)&amp;"-"&amp;MID(jaar_zip[[#This Row],[YYYYMMDD]],5,2)&amp;"-"&amp;LEFT(jaar_zip[[#This Row],[YYYYMMDD]],4))</f>
        <v>45298</v>
      </c>
      <c r="K3022" s="101" t="str">
        <f>IF(AND(VALUE(MONTH(jaar_zip[[#This Row],[Datum]]))=1,VALUE(WEEKNUM(jaar_zip[[#This Row],[Datum]],21))&gt;51),RIGHT(YEAR(jaar_zip[[#This Row],[Datum]])-1,2),RIGHT(YEAR(jaar_zip[[#This Row],[Datum]]),2))&amp;"-"&amp; TEXT(WEEKNUM(jaar_zip[[#This Row],[Datum]],21),"00")</f>
        <v>24-01</v>
      </c>
      <c r="L3022" s="101">
        <f>MONTH(jaar_zip[[#This Row],[Datum]])</f>
        <v>1</v>
      </c>
      <c r="M3022" s="101">
        <f>IF(ISNUMBER(jaar_zip[[#This Row],[etmaaltemperatuur]]),IF(jaar_zip[[#This Row],[etmaaltemperatuur]]&lt;stookgrens,stookgrens-jaar_zip[[#This Row],[etmaaltemperatuur]],0),"")</f>
        <v>18.600000000000001</v>
      </c>
      <c r="N3022" s="101">
        <f>IF(ISNUMBER(jaar_zip[[#This Row],[graaddagen]]),IF(OR(MONTH(jaar_zip[[#This Row],[Datum]])=1,MONTH(jaar_zip[[#This Row],[Datum]])=2,MONTH(jaar_zip[[#This Row],[Datum]])=11,MONTH(jaar_zip[[#This Row],[Datum]])=12),1.1,IF(OR(MONTH(jaar_zip[[#This Row],[Datum]])=3,MONTH(jaar_zip[[#This Row],[Datum]])=10),1,0.8))*jaar_zip[[#This Row],[graaddagen]],"")</f>
        <v>20.460000000000004</v>
      </c>
      <c r="O3022" s="101">
        <f>IF(ISNUMBER(jaar_zip[[#This Row],[etmaaltemperatuur]]),IF(jaar_zip[[#This Row],[etmaaltemperatuur]]&gt;stookgrens,jaar_zip[[#This Row],[etmaaltemperatuur]]-stookgrens,0),"")</f>
        <v>0</v>
      </c>
    </row>
    <row r="3023" spans="1:15" x14ac:dyDescent="0.25">
      <c r="A3023">
        <v>273</v>
      </c>
      <c r="B3023">
        <v>20240108</v>
      </c>
      <c r="C3023">
        <v>5.5</v>
      </c>
      <c r="D3023">
        <v>-1.6</v>
      </c>
      <c r="E3023">
        <v>244</v>
      </c>
      <c r="F3023">
        <v>0</v>
      </c>
      <c r="H3023">
        <v>75</v>
      </c>
      <c r="I3023" s="101" t="s">
        <v>23</v>
      </c>
      <c r="J3023" s="1">
        <f>DATEVALUE(RIGHT(jaar_zip[[#This Row],[YYYYMMDD]],2)&amp;"-"&amp;MID(jaar_zip[[#This Row],[YYYYMMDD]],5,2)&amp;"-"&amp;LEFT(jaar_zip[[#This Row],[YYYYMMDD]],4))</f>
        <v>45299</v>
      </c>
      <c r="K3023" s="101" t="str">
        <f>IF(AND(VALUE(MONTH(jaar_zip[[#This Row],[Datum]]))=1,VALUE(WEEKNUM(jaar_zip[[#This Row],[Datum]],21))&gt;51),RIGHT(YEAR(jaar_zip[[#This Row],[Datum]])-1,2),RIGHT(YEAR(jaar_zip[[#This Row],[Datum]]),2))&amp;"-"&amp; TEXT(WEEKNUM(jaar_zip[[#This Row],[Datum]],21),"00")</f>
        <v>24-02</v>
      </c>
      <c r="L3023" s="101">
        <f>MONTH(jaar_zip[[#This Row],[Datum]])</f>
        <v>1</v>
      </c>
      <c r="M3023" s="101">
        <f>IF(ISNUMBER(jaar_zip[[#This Row],[etmaaltemperatuur]]),IF(jaar_zip[[#This Row],[etmaaltemperatuur]]&lt;stookgrens,stookgrens-jaar_zip[[#This Row],[etmaaltemperatuur]],0),"")</f>
        <v>19.600000000000001</v>
      </c>
      <c r="N3023" s="101">
        <f>IF(ISNUMBER(jaar_zip[[#This Row],[graaddagen]]),IF(OR(MONTH(jaar_zip[[#This Row],[Datum]])=1,MONTH(jaar_zip[[#This Row],[Datum]])=2,MONTH(jaar_zip[[#This Row],[Datum]])=11,MONTH(jaar_zip[[#This Row],[Datum]])=12),1.1,IF(OR(MONTH(jaar_zip[[#This Row],[Datum]])=3,MONTH(jaar_zip[[#This Row],[Datum]])=10),1,0.8))*jaar_zip[[#This Row],[graaddagen]],"")</f>
        <v>21.560000000000002</v>
      </c>
      <c r="O3023" s="101">
        <f>IF(ISNUMBER(jaar_zip[[#This Row],[etmaaltemperatuur]]),IF(jaar_zip[[#This Row],[etmaaltemperatuur]]&gt;stookgrens,jaar_zip[[#This Row],[etmaaltemperatuur]]-stookgrens,0),"")</f>
        <v>0</v>
      </c>
    </row>
    <row r="3024" spans="1:15" x14ac:dyDescent="0.25">
      <c r="A3024">
        <v>273</v>
      </c>
      <c r="B3024">
        <v>20240109</v>
      </c>
      <c r="C3024">
        <v>5.2</v>
      </c>
      <c r="D3024">
        <v>-3.5</v>
      </c>
      <c r="E3024">
        <v>403</v>
      </c>
      <c r="F3024">
        <v>0</v>
      </c>
      <c r="H3024">
        <v>72</v>
      </c>
      <c r="I3024" s="101" t="s">
        <v>23</v>
      </c>
      <c r="J3024" s="1">
        <f>DATEVALUE(RIGHT(jaar_zip[[#This Row],[YYYYMMDD]],2)&amp;"-"&amp;MID(jaar_zip[[#This Row],[YYYYMMDD]],5,2)&amp;"-"&amp;LEFT(jaar_zip[[#This Row],[YYYYMMDD]],4))</f>
        <v>45300</v>
      </c>
      <c r="K3024" s="101" t="str">
        <f>IF(AND(VALUE(MONTH(jaar_zip[[#This Row],[Datum]]))=1,VALUE(WEEKNUM(jaar_zip[[#This Row],[Datum]],21))&gt;51),RIGHT(YEAR(jaar_zip[[#This Row],[Datum]])-1,2),RIGHT(YEAR(jaar_zip[[#This Row],[Datum]]),2))&amp;"-"&amp; TEXT(WEEKNUM(jaar_zip[[#This Row],[Datum]],21),"00")</f>
        <v>24-02</v>
      </c>
      <c r="L3024" s="101">
        <f>MONTH(jaar_zip[[#This Row],[Datum]])</f>
        <v>1</v>
      </c>
      <c r="M3024" s="101">
        <f>IF(ISNUMBER(jaar_zip[[#This Row],[etmaaltemperatuur]]),IF(jaar_zip[[#This Row],[etmaaltemperatuur]]&lt;stookgrens,stookgrens-jaar_zip[[#This Row],[etmaaltemperatuur]],0),"")</f>
        <v>21.5</v>
      </c>
      <c r="N3024" s="101">
        <f>IF(ISNUMBER(jaar_zip[[#This Row],[graaddagen]]),IF(OR(MONTH(jaar_zip[[#This Row],[Datum]])=1,MONTH(jaar_zip[[#This Row],[Datum]])=2,MONTH(jaar_zip[[#This Row],[Datum]])=11,MONTH(jaar_zip[[#This Row],[Datum]])=12),1.1,IF(OR(MONTH(jaar_zip[[#This Row],[Datum]])=3,MONTH(jaar_zip[[#This Row],[Datum]])=10),1,0.8))*jaar_zip[[#This Row],[graaddagen]],"")</f>
        <v>23.650000000000002</v>
      </c>
      <c r="O3024" s="101">
        <f>IF(ISNUMBER(jaar_zip[[#This Row],[etmaaltemperatuur]]),IF(jaar_zip[[#This Row],[etmaaltemperatuur]]&gt;stookgrens,jaar_zip[[#This Row],[etmaaltemperatuur]]-stookgrens,0),"")</f>
        <v>0</v>
      </c>
    </row>
    <row r="3025" spans="1:15" x14ac:dyDescent="0.25">
      <c r="A3025">
        <v>273</v>
      </c>
      <c r="B3025">
        <v>20240110</v>
      </c>
      <c r="C3025">
        <v>3.8</v>
      </c>
      <c r="D3025">
        <v>-3.5</v>
      </c>
      <c r="E3025">
        <v>398</v>
      </c>
      <c r="F3025">
        <v>0</v>
      </c>
      <c r="H3025">
        <v>74</v>
      </c>
      <c r="I3025" s="101" t="s">
        <v>23</v>
      </c>
      <c r="J3025" s="1">
        <f>DATEVALUE(RIGHT(jaar_zip[[#This Row],[YYYYMMDD]],2)&amp;"-"&amp;MID(jaar_zip[[#This Row],[YYYYMMDD]],5,2)&amp;"-"&amp;LEFT(jaar_zip[[#This Row],[YYYYMMDD]],4))</f>
        <v>45301</v>
      </c>
      <c r="K3025" s="101" t="str">
        <f>IF(AND(VALUE(MONTH(jaar_zip[[#This Row],[Datum]]))=1,VALUE(WEEKNUM(jaar_zip[[#This Row],[Datum]],21))&gt;51),RIGHT(YEAR(jaar_zip[[#This Row],[Datum]])-1,2),RIGHT(YEAR(jaar_zip[[#This Row],[Datum]]),2))&amp;"-"&amp; TEXT(WEEKNUM(jaar_zip[[#This Row],[Datum]],21),"00")</f>
        <v>24-02</v>
      </c>
      <c r="L3025" s="101">
        <f>MONTH(jaar_zip[[#This Row],[Datum]])</f>
        <v>1</v>
      </c>
      <c r="M3025" s="101">
        <f>IF(ISNUMBER(jaar_zip[[#This Row],[etmaaltemperatuur]]),IF(jaar_zip[[#This Row],[etmaaltemperatuur]]&lt;stookgrens,stookgrens-jaar_zip[[#This Row],[etmaaltemperatuur]],0),"")</f>
        <v>21.5</v>
      </c>
      <c r="N3025" s="101">
        <f>IF(ISNUMBER(jaar_zip[[#This Row],[graaddagen]]),IF(OR(MONTH(jaar_zip[[#This Row],[Datum]])=1,MONTH(jaar_zip[[#This Row],[Datum]])=2,MONTH(jaar_zip[[#This Row],[Datum]])=11,MONTH(jaar_zip[[#This Row],[Datum]])=12),1.1,IF(OR(MONTH(jaar_zip[[#This Row],[Datum]])=3,MONTH(jaar_zip[[#This Row],[Datum]])=10),1,0.8))*jaar_zip[[#This Row],[graaddagen]],"")</f>
        <v>23.650000000000002</v>
      </c>
      <c r="O3025" s="101">
        <f>IF(ISNUMBER(jaar_zip[[#This Row],[etmaaltemperatuur]]),IF(jaar_zip[[#This Row],[etmaaltemperatuur]]&gt;stookgrens,jaar_zip[[#This Row],[etmaaltemperatuur]]-stookgrens,0),"")</f>
        <v>0</v>
      </c>
    </row>
    <row r="3026" spans="1:15" x14ac:dyDescent="0.25">
      <c r="A3026">
        <v>273</v>
      </c>
      <c r="B3026">
        <v>20240111</v>
      </c>
      <c r="C3026">
        <v>1.8</v>
      </c>
      <c r="D3026">
        <v>-1.4</v>
      </c>
      <c r="E3026">
        <v>113</v>
      </c>
      <c r="F3026">
        <v>-0.1</v>
      </c>
      <c r="H3026">
        <v>91</v>
      </c>
      <c r="I3026" s="101" t="s">
        <v>23</v>
      </c>
      <c r="J3026" s="1">
        <f>DATEVALUE(RIGHT(jaar_zip[[#This Row],[YYYYMMDD]],2)&amp;"-"&amp;MID(jaar_zip[[#This Row],[YYYYMMDD]],5,2)&amp;"-"&amp;LEFT(jaar_zip[[#This Row],[YYYYMMDD]],4))</f>
        <v>45302</v>
      </c>
      <c r="K3026" s="101" t="str">
        <f>IF(AND(VALUE(MONTH(jaar_zip[[#This Row],[Datum]]))=1,VALUE(WEEKNUM(jaar_zip[[#This Row],[Datum]],21))&gt;51),RIGHT(YEAR(jaar_zip[[#This Row],[Datum]])-1,2),RIGHT(YEAR(jaar_zip[[#This Row],[Datum]]),2))&amp;"-"&amp; TEXT(WEEKNUM(jaar_zip[[#This Row],[Datum]],21),"00")</f>
        <v>24-02</v>
      </c>
      <c r="L3026" s="101">
        <f>MONTH(jaar_zip[[#This Row],[Datum]])</f>
        <v>1</v>
      </c>
      <c r="M3026" s="101">
        <f>IF(ISNUMBER(jaar_zip[[#This Row],[etmaaltemperatuur]]),IF(jaar_zip[[#This Row],[etmaaltemperatuur]]&lt;stookgrens,stookgrens-jaar_zip[[#This Row],[etmaaltemperatuur]],0),"")</f>
        <v>19.399999999999999</v>
      </c>
      <c r="N3026" s="101">
        <f>IF(ISNUMBER(jaar_zip[[#This Row],[graaddagen]]),IF(OR(MONTH(jaar_zip[[#This Row],[Datum]])=1,MONTH(jaar_zip[[#This Row],[Datum]])=2,MONTH(jaar_zip[[#This Row],[Datum]])=11,MONTH(jaar_zip[[#This Row],[Datum]])=12),1.1,IF(OR(MONTH(jaar_zip[[#This Row],[Datum]])=3,MONTH(jaar_zip[[#This Row],[Datum]])=10),1,0.8))*jaar_zip[[#This Row],[graaddagen]],"")</f>
        <v>21.34</v>
      </c>
      <c r="O3026" s="101">
        <f>IF(ISNUMBER(jaar_zip[[#This Row],[etmaaltemperatuur]]),IF(jaar_zip[[#This Row],[etmaaltemperatuur]]&gt;stookgrens,jaar_zip[[#This Row],[etmaaltemperatuur]]-stookgrens,0),"")</f>
        <v>0</v>
      </c>
    </row>
    <row r="3027" spans="1:15" x14ac:dyDescent="0.25">
      <c r="A3027">
        <v>273</v>
      </c>
      <c r="B3027">
        <v>20240112</v>
      </c>
      <c r="C3027">
        <v>2.2000000000000002</v>
      </c>
      <c r="D3027">
        <v>2.4</v>
      </c>
      <c r="E3027">
        <v>167</v>
      </c>
      <c r="F3027">
        <v>0.4</v>
      </c>
      <c r="H3027">
        <v>94</v>
      </c>
      <c r="I3027" s="101" t="s">
        <v>23</v>
      </c>
      <c r="J3027" s="1">
        <f>DATEVALUE(RIGHT(jaar_zip[[#This Row],[YYYYMMDD]],2)&amp;"-"&amp;MID(jaar_zip[[#This Row],[YYYYMMDD]],5,2)&amp;"-"&amp;LEFT(jaar_zip[[#This Row],[YYYYMMDD]],4))</f>
        <v>45303</v>
      </c>
      <c r="K3027" s="101" t="str">
        <f>IF(AND(VALUE(MONTH(jaar_zip[[#This Row],[Datum]]))=1,VALUE(WEEKNUM(jaar_zip[[#This Row],[Datum]],21))&gt;51),RIGHT(YEAR(jaar_zip[[#This Row],[Datum]])-1,2),RIGHT(YEAR(jaar_zip[[#This Row],[Datum]]),2))&amp;"-"&amp; TEXT(WEEKNUM(jaar_zip[[#This Row],[Datum]],21),"00")</f>
        <v>24-02</v>
      </c>
      <c r="L3027" s="101">
        <f>MONTH(jaar_zip[[#This Row],[Datum]])</f>
        <v>1</v>
      </c>
      <c r="M3027" s="101">
        <f>IF(ISNUMBER(jaar_zip[[#This Row],[etmaaltemperatuur]]),IF(jaar_zip[[#This Row],[etmaaltemperatuur]]&lt;stookgrens,stookgrens-jaar_zip[[#This Row],[etmaaltemperatuur]],0),"")</f>
        <v>15.6</v>
      </c>
      <c r="N3027" s="101">
        <f>IF(ISNUMBER(jaar_zip[[#This Row],[graaddagen]]),IF(OR(MONTH(jaar_zip[[#This Row],[Datum]])=1,MONTH(jaar_zip[[#This Row],[Datum]])=2,MONTH(jaar_zip[[#This Row],[Datum]])=11,MONTH(jaar_zip[[#This Row],[Datum]])=12),1.1,IF(OR(MONTH(jaar_zip[[#This Row],[Datum]])=3,MONTH(jaar_zip[[#This Row],[Datum]])=10),1,0.8))*jaar_zip[[#This Row],[graaddagen]],"")</f>
        <v>17.16</v>
      </c>
      <c r="O3027" s="101">
        <f>IF(ISNUMBER(jaar_zip[[#This Row],[etmaaltemperatuur]]),IF(jaar_zip[[#This Row],[etmaaltemperatuur]]&gt;stookgrens,jaar_zip[[#This Row],[etmaaltemperatuur]]-stookgrens,0),"")</f>
        <v>0</v>
      </c>
    </row>
    <row r="3028" spans="1:15" x14ac:dyDescent="0.25">
      <c r="A3028">
        <v>273</v>
      </c>
      <c r="B3028">
        <v>20240113</v>
      </c>
      <c r="C3028">
        <v>3.5</v>
      </c>
      <c r="D3028">
        <v>2.9</v>
      </c>
      <c r="E3028">
        <v>138</v>
      </c>
      <c r="F3028">
        <v>1.4</v>
      </c>
      <c r="H3028">
        <v>95</v>
      </c>
      <c r="I3028" s="101" t="s">
        <v>23</v>
      </c>
      <c r="J3028" s="1">
        <f>DATEVALUE(RIGHT(jaar_zip[[#This Row],[YYYYMMDD]],2)&amp;"-"&amp;MID(jaar_zip[[#This Row],[YYYYMMDD]],5,2)&amp;"-"&amp;LEFT(jaar_zip[[#This Row],[YYYYMMDD]],4))</f>
        <v>45304</v>
      </c>
      <c r="K3028" s="101" t="str">
        <f>IF(AND(VALUE(MONTH(jaar_zip[[#This Row],[Datum]]))=1,VALUE(WEEKNUM(jaar_zip[[#This Row],[Datum]],21))&gt;51),RIGHT(YEAR(jaar_zip[[#This Row],[Datum]])-1,2),RIGHT(YEAR(jaar_zip[[#This Row],[Datum]]),2))&amp;"-"&amp; TEXT(WEEKNUM(jaar_zip[[#This Row],[Datum]],21),"00")</f>
        <v>24-02</v>
      </c>
      <c r="L3028" s="101">
        <f>MONTH(jaar_zip[[#This Row],[Datum]])</f>
        <v>1</v>
      </c>
      <c r="M3028" s="101">
        <f>IF(ISNUMBER(jaar_zip[[#This Row],[etmaaltemperatuur]]),IF(jaar_zip[[#This Row],[etmaaltemperatuur]]&lt;stookgrens,stookgrens-jaar_zip[[#This Row],[etmaaltemperatuur]],0),"")</f>
        <v>15.1</v>
      </c>
      <c r="N3028" s="101">
        <f>IF(ISNUMBER(jaar_zip[[#This Row],[graaddagen]]),IF(OR(MONTH(jaar_zip[[#This Row],[Datum]])=1,MONTH(jaar_zip[[#This Row],[Datum]])=2,MONTH(jaar_zip[[#This Row],[Datum]])=11,MONTH(jaar_zip[[#This Row],[Datum]])=12),1.1,IF(OR(MONTH(jaar_zip[[#This Row],[Datum]])=3,MONTH(jaar_zip[[#This Row],[Datum]])=10),1,0.8))*jaar_zip[[#This Row],[graaddagen]],"")</f>
        <v>16.61</v>
      </c>
      <c r="O3028" s="101">
        <f>IF(ISNUMBER(jaar_zip[[#This Row],[etmaaltemperatuur]]),IF(jaar_zip[[#This Row],[etmaaltemperatuur]]&gt;stookgrens,jaar_zip[[#This Row],[etmaaltemperatuur]]-stookgrens,0),"")</f>
        <v>0</v>
      </c>
    </row>
    <row r="3029" spans="1:15" x14ac:dyDescent="0.25">
      <c r="A3029">
        <v>273</v>
      </c>
      <c r="B3029">
        <v>20240114</v>
      </c>
      <c r="C3029">
        <v>3.8</v>
      </c>
      <c r="D3029">
        <v>2.8</v>
      </c>
      <c r="E3029">
        <v>126</v>
      </c>
      <c r="F3029">
        <v>2.2000000000000002</v>
      </c>
      <c r="H3029">
        <v>90</v>
      </c>
      <c r="I3029" s="101" t="s">
        <v>23</v>
      </c>
      <c r="J3029" s="1">
        <f>DATEVALUE(RIGHT(jaar_zip[[#This Row],[YYYYMMDD]],2)&amp;"-"&amp;MID(jaar_zip[[#This Row],[YYYYMMDD]],5,2)&amp;"-"&amp;LEFT(jaar_zip[[#This Row],[YYYYMMDD]],4))</f>
        <v>45305</v>
      </c>
      <c r="K3029" s="101" t="str">
        <f>IF(AND(VALUE(MONTH(jaar_zip[[#This Row],[Datum]]))=1,VALUE(WEEKNUM(jaar_zip[[#This Row],[Datum]],21))&gt;51),RIGHT(YEAR(jaar_zip[[#This Row],[Datum]])-1,2),RIGHT(YEAR(jaar_zip[[#This Row],[Datum]]),2))&amp;"-"&amp; TEXT(WEEKNUM(jaar_zip[[#This Row],[Datum]],21),"00")</f>
        <v>24-02</v>
      </c>
      <c r="L3029" s="101">
        <f>MONTH(jaar_zip[[#This Row],[Datum]])</f>
        <v>1</v>
      </c>
      <c r="M3029" s="101">
        <f>IF(ISNUMBER(jaar_zip[[#This Row],[etmaaltemperatuur]]),IF(jaar_zip[[#This Row],[etmaaltemperatuur]]&lt;stookgrens,stookgrens-jaar_zip[[#This Row],[etmaaltemperatuur]],0),"")</f>
        <v>15.2</v>
      </c>
      <c r="N3029" s="101">
        <f>IF(ISNUMBER(jaar_zip[[#This Row],[graaddagen]]),IF(OR(MONTH(jaar_zip[[#This Row],[Datum]])=1,MONTH(jaar_zip[[#This Row],[Datum]])=2,MONTH(jaar_zip[[#This Row],[Datum]])=11,MONTH(jaar_zip[[#This Row],[Datum]])=12),1.1,IF(OR(MONTH(jaar_zip[[#This Row],[Datum]])=3,MONTH(jaar_zip[[#This Row],[Datum]])=10),1,0.8))*jaar_zip[[#This Row],[graaddagen]],"")</f>
        <v>16.72</v>
      </c>
      <c r="O3029" s="101">
        <f>IF(ISNUMBER(jaar_zip[[#This Row],[etmaaltemperatuur]]),IF(jaar_zip[[#This Row],[etmaaltemperatuur]]&gt;stookgrens,jaar_zip[[#This Row],[etmaaltemperatuur]]-stookgrens,0),"")</f>
        <v>0</v>
      </c>
    </row>
    <row r="3030" spans="1:15" x14ac:dyDescent="0.25">
      <c r="A3030">
        <v>273</v>
      </c>
      <c r="B3030">
        <v>20240115</v>
      </c>
      <c r="C3030">
        <v>5.3</v>
      </c>
      <c r="D3030">
        <v>1.7</v>
      </c>
      <c r="E3030">
        <v>292</v>
      </c>
      <c r="F3030">
        <v>3.9</v>
      </c>
      <c r="H3030">
        <v>86</v>
      </c>
      <c r="I3030" s="101" t="s">
        <v>23</v>
      </c>
      <c r="J3030" s="1">
        <f>DATEVALUE(RIGHT(jaar_zip[[#This Row],[YYYYMMDD]],2)&amp;"-"&amp;MID(jaar_zip[[#This Row],[YYYYMMDD]],5,2)&amp;"-"&amp;LEFT(jaar_zip[[#This Row],[YYYYMMDD]],4))</f>
        <v>45306</v>
      </c>
      <c r="K3030" s="101" t="str">
        <f>IF(AND(VALUE(MONTH(jaar_zip[[#This Row],[Datum]]))=1,VALUE(WEEKNUM(jaar_zip[[#This Row],[Datum]],21))&gt;51),RIGHT(YEAR(jaar_zip[[#This Row],[Datum]])-1,2),RIGHT(YEAR(jaar_zip[[#This Row],[Datum]]),2))&amp;"-"&amp; TEXT(WEEKNUM(jaar_zip[[#This Row],[Datum]],21),"00")</f>
        <v>24-03</v>
      </c>
      <c r="L3030" s="101">
        <f>MONTH(jaar_zip[[#This Row],[Datum]])</f>
        <v>1</v>
      </c>
      <c r="M3030" s="101">
        <f>IF(ISNUMBER(jaar_zip[[#This Row],[etmaaltemperatuur]]),IF(jaar_zip[[#This Row],[etmaaltemperatuur]]&lt;stookgrens,stookgrens-jaar_zip[[#This Row],[etmaaltemperatuur]],0),"")</f>
        <v>16.3</v>
      </c>
      <c r="N3030" s="101">
        <f>IF(ISNUMBER(jaar_zip[[#This Row],[graaddagen]]),IF(OR(MONTH(jaar_zip[[#This Row],[Datum]])=1,MONTH(jaar_zip[[#This Row],[Datum]])=2,MONTH(jaar_zip[[#This Row],[Datum]])=11,MONTH(jaar_zip[[#This Row],[Datum]])=12),1.1,IF(OR(MONTH(jaar_zip[[#This Row],[Datum]])=3,MONTH(jaar_zip[[#This Row],[Datum]])=10),1,0.8))*jaar_zip[[#This Row],[graaddagen]],"")</f>
        <v>17.930000000000003</v>
      </c>
      <c r="O3030" s="101">
        <f>IF(ISNUMBER(jaar_zip[[#This Row],[etmaaltemperatuur]]),IF(jaar_zip[[#This Row],[etmaaltemperatuur]]&gt;stookgrens,jaar_zip[[#This Row],[etmaaltemperatuur]]-stookgrens,0),"")</f>
        <v>0</v>
      </c>
    </row>
    <row r="3031" spans="1:15" x14ac:dyDescent="0.25">
      <c r="A3031">
        <v>273</v>
      </c>
      <c r="B3031">
        <v>20240116</v>
      </c>
      <c r="C3031">
        <v>4.5</v>
      </c>
      <c r="D3031">
        <v>0.4</v>
      </c>
      <c r="E3031">
        <v>262</v>
      </c>
      <c r="F3031">
        <v>0.5</v>
      </c>
      <c r="H3031">
        <v>84</v>
      </c>
      <c r="I3031" s="101" t="s">
        <v>23</v>
      </c>
      <c r="J3031" s="1">
        <f>DATEVALUE(RIGHT(jaar_zip[[#This Row],[YYYYMMDD]],2)&amp;"-"&amp;MID(jaar_zip[[#This Row],[YYYYMMDD]],5,2)&amp;"-"&amp;LEFT(jaar_zip[[#This Row],[YYYYMMDD]],4))</f>
        <v>45307</v>
      </c>
      <c r="K3031" s="101" t="str">
        <f>IF(AND(VALUE(MONTH(jaar_zip[[#This Row],[Datum]]))=1,VALUE(WEEKNUM(jaar_zip[[#This Row],[Datum]],21))&gt;51),RIGHT(YEAR(jaar_zip[[#This Row],[Datum]])-1,2),RIGHT(YEAR(jaar_zip[[#This Row],[Datum]]),2))&amp;"-"&amp; TEXT(WEEKNUM(jaar_zip[[#This Row],[Datum]],21),"00")</f>
        <v>24-03</v>
      </c>
      <c r="L3031" s="101">
        <f>MONTH(jaar_zip[[#This Row],[Datum]])</f>
        <v>1</v>
      </c>
      <c r="M3031" s="101">
        <f>IF(ISNUMBER(jaar_zip[[#This Row],[etmaaltemperatuur]]),IF(jaar_zip[[#This Row],[etmaaltemperatuur]]&lt;stookgrens,stookgrens-jaar_zip[[#This Row],[etmaaltemperatuur]],0),"")</f>
        <v>17.600000000000001</v>
      </c>
      <c r="N3031" s="101">
        <f>IF(ISNUMBER(jaar_zip[[#This Row],[graaddagen]]),IF(OR(MONTH(jaar_zip[[#This Row],[Datum]])=1,MONTH(jaar_zip[[#This Row],[Datum]])=2,MONTH(jaar_zip[[#This Row],[Datum]])=11,MONTH(jaar_zip[[#This Row],[Datum]])=12),1.1,IF(OR(MONTH(jaar_zip[[#This Row],[Datum]])=3,MONTH(jaar_zip[[#This Row],[Datum]])=10),1,0.8))*jaar_zip[[#This Row],[graaddagen]],"")</f>
        <v>19.360000000000003</v>
      </c>
      <c r="O3031" s="101">
        <f>IF(ISNUMBER(jaar_zip[[#This Row],[etmaaltemperatuur]]),IF(jaar_zip[[#This Row],[etmaaltemperatuur]]&gt;stookgrens,jaar_zip[[#This Row],[etmaaltemperatuur]]-stookgrens,0),"")</f>
        <v>0</v>
      </c>
    </row>
    <row r="3032" spans="1:15" x14ac:dyDescent="0.25">
      <c r="A3032">
        <v>273</v>
      </c>
      <c r="B3032">
        <v>20240117</v>
      </c>
      <c r="C3032">
        <v>3</v>
      </c>
      <c r="D3032">
        <v>-0.9</v>
      </c>
      <c r="E3032">
        <v>219</v>
      </c>
      <c r="F3032">
        <v>0</v>
      </c>
      <c r="H3032">
        <v>82</v>
      </c>
      <c r="I3032" s="101" t="s">
        <v>23</v>
      </c>
      <c r="J3032" s="1">
        <f>DATEVALUE(RIGHT(jaar_zip[[#This Row],[YYYYMMDD]],2)&amp;"-"&amp;MID(jaar_zip[[#This Row],[YYYYMMDD]],5,2)&amp;"-"&amp;LEFT(jaar_zip[[#This Row],[YYYYMMDD]],4))</f>
        <v>45308</v>
      </c>
      <c r="K3032" s="101" t="str">
        <f>IF(AND(VALUE(MONTH(jaar_zip[[#This Row],[Datum]]))=1,VALUE(WEEKNUM(jaar_zip[[#This Row],[Datum]],21))&gt;51),RIGHT(YEAR(jaar_zip[[#This Row],[Datum]])-1,2),RIGHT(YEAR(jaar_zip[[#This Row],[Datum]]),2))&amp;"-"&amp; TEXT(WEEKNUM(jaar_zip[[#This Row],[Datum]],21),"00")</f>
        <v>24-03</v>
      </c>
      <c r="L3032" s="101">
        <f>MONTH(jaar_zip[[#This Row],[Datum]])</f>
        <v>1</v>
      </c>
      <c r="M3032" s="101">
        <f>IF(ISNUMBER(jaar_zip[[#This Row],[etmaaltemperatuur]]),IF(jaar_zip[[#This Row],[etmaaltemperatuur]]&lt;stookgrens,stookgrens-jaar_zip[[#This Row],[etmaaltemperatuur]],0),"")</f>
        <v>18.899999999999999</v>
      </c>
      <c r="N3032" s="101">
        <f>IF(ISNUMBER(jaar_zip[[#This Row],[graaddagen]]),IF(OR(MONTH(jaar_zip[[#This Row],[Datum]])=1,MONTH(jaar_zip[[#This Row],[Datum]])=2,MONTH(jaar_zip[[#This Row],[Datum]])=11,MONTH(jaar_zip[[#This Row],[Datum]])=12),1.1,IF(OR(MONTH(jaar_zip[[#This Row],[Datum]])=3,MONTH(jaar_zip[[#This Row],[Datum]])=10),1,0.8))*jaar_zip[[#This Row],[graaddagen]],"")</f>
        <v>20.79</v>
      </c>
      <c r="O3032" s="101">
        <f>IF(ISNUMBER(jaar_zip[[#This Row],[etmaaltemperatuur]]),IF(jaar_zip[[#This Row],[etmaaltemperatuur]]&gt;stookgrens,jaar_zip[[#This Row],[etmaaltemperatuur]]-stookgrens,0),"")</f>
        <v>0</v>
      </c>
    </row>
    <row r="3033" spans="1:15" x14ac:dyDescent="0.25">
      <c r="A3033">
        <v>273</v>
      </c>
      <c r="B3033">
        <v>20240118</v>
      </c>
      <c r="C3033">
        <v>2</v>
      </c>
      <c r="D3033">
        <v>-0.7</v>
      </c>
      <c r="E3033">
        <v>507</v>
      </c>
      <c r="F3033">
        <v>0.1</v>
      </c>
      <c r="H3033">
        <v>88</v>
      </c>
      <c r="I3033" s="101" t="s">
        <v>23</v>
      </c>
      <c r="J3033" s="1">
        <f>DATEVALUE(RIGHT(jaar_zip[[#This Row],[YYYYMMDD]],2)&amp;"-"&amp;MID(jaar_zip[[#This Row],[YYYYMMDD]],5,2)&amp;"-"&amp;LEFT(jaar_zip[[#This Row],[YYYYMMDD]],4))</f>
        <v>45309</v>
      </c>
      <c r="K3033" s="101" t="str">
        <f>IF(AND(VALUE(MONTH(jaar_zip[[#This Row],[Datum]]))=1,VALUE(WEEKNUM(jaar_zip[[#This Row],[Datum]],21))&gt;51),RIGHT(YEAR(jaar_zip[[#This Row],[Datum]])-1,2),RIGHT(YEAR(jaar_zip[[#This Row],[Datum]]),2))&amp;"-"&amp; TEXT(WEEKNUM(jaar_zip[[#This Row],[Datum]],21),"00")</f>
        <v>24-03</v>
      </c>
      <c r="L3033" s="101">
        <f>MONTH(jaar_zip[[#This Row],[Datum]])</f>
        <v>1</v>
      </c>
      <c r="M3033" s="101">
        <f>IF(ISNUMBER(jaar_zip[[#This Row],[etmaaltemperatuur]]),IF(jaar_zip[[#This Row],[etmaaltemperatuur]]&lt;stookgrens,stookgrens-jaar_zip[[#This Row],[etmaaltemperatuur]],0),"")</f>
        <v>18.7</v>
      </c>
      <c r="N3033" s="101">
        <f>IF(ISNUMBER(jaar_zip[[#This Row],[graaddagen]]),IF(OR(MONTH(jaar_zip[[#This Row],[Datum]])=1,MONTH(jaar_zip[[#This Row],[Datum]])=2,MONTH(jaar_zip[[#This Row],[Datum]])=11,MONTH(jaar_zip[[#This Row],[Datum]])=12),1.1,IF(OR(MONTH(jaar_zip[[#This Row],[Datum]])=3,MONTH(jaar_zip[[#This Row],[Datum]])=10),1,0.8))*jaar_zip[[#This Row],[graaddagen]],"")</f>
        <v>20.57</v>
      </c>
      <c r="O3033" s="101">
        <f>IF(ISNUMBER(jaar_zip[[#This Row],[etmaaltemperatuur]]),IF(jaar_zip[[#This Row],[etmaaltemperatuur]]&gt;stookgrens,jaar_zip[[#This Row],[etmaaltemperatuur]]-stookgrens,0),"")</f>
        <v>0</v>
      </c>
    </row>
    <row r="3034" spans="1:15" x14ac:dyDescent="0.25">
      <c r="A3034">
        <v>273</v>
      </c>
      <c r="B3034">
        <v>20240119</v>
      </c>
      <c r="C3034">
        <v>4</v>
      </c>
      <c r="D3034">
        <v>0.4</v>
      </c>
      <c r="E3034">
        <v>448</v>
      </c>
      <c r="F3034">
        <v>1.1000000000000001</v>
      </c>
      <c r="H3034">
        <v>88</v>
      </c>
      <c r="I3034" s="101" t="s">
        <v>23</v>
      </c>
      <c r="J3034" s="1">
        <f>DATEVALUE(RIGHT(jaar_zip[[#This Row],[YYYYMMDD]],2)&amp;"-"&amp;MID(jaar_zip[[#This Row],[YYYYMMDD]],5,2)&amp;"-"&amp;LEFT(jaar_zip[[#This Row],[YYYYMMDD]],4))</f>
        <v>45310</v>
      </c>
      <c r="K3034" s="101" t="str">
        <f>IF(AND(VALUE(MONTH(jaar_zip[[#This Row],[Datum]]))=1,VALUE(WEEKNUM(jaar_zip[[#This Row],[Datum]],21))&gt;51),RIGHT(YEAR(jaar_zip[[#This Row],[Datum]])-1,2),RIGHT(YEAR(jaar_zip[[#This Row],[Datum]]),2))&amp;"-"&amp; TEXT(WEEKNUM(jaar_zip[[#This Row],[Datum]],21),"00")</f>
        <v>24-03</v>
      </c>
      <c r="L3034" s="101">
        <f>MONTH(jaar_zip[[#This Row],[Datum]])</f>
        <v>1</v>
      </c>
      <c r="M3034" s="101">
        <f>IF(ISNUMBER(jaar_zip[[#This Row],[etmaaltemperatuur]]),IF(jaar_zip[[#This Row],[etmaaltemperatuur]]&lt;stookgrens,stookgrens-jaar_zip[[#This Row],[etmaaltemperatuur]],0),"")</f>
        <v>17.600000000000001</v>
      </c>
      <c r="N3034" s="101">
        <f>IF(ISNUMBER(jaar_zip[[#This Row],[graaddagen]]),IF(OR(MONTH(jaar_zip[[#This Row],[Datum]])=1,MONTH(jaar_zip[[#This Row],[Datum]])=2,MONTH(jaar_zip[[#This Row],[Datum]])=11,MONTH(jaar_zip[[#This Row],[Datum]])=12),1.1,IF(OR(MONTH(jaar_zip[[#This Row],[Datum]])=3,MONTH(jaar_zip[[#This Row],[Datum]])=10),1,0.8))*jaar_zip[[#This Row],[graaddagen]],"")</f>
        <v>19.360000000000003</v>
      </c>
      <c r="O3034" s="101">
        <f>IF(ISNUMBER(jaar_zip[[#This Row],[etmaaltemperatuur]]),IF(jaar_zip[[#This Row],[etmaaltemperatuur]]&gt;stookgrens,jaar_zip[[#This Row],[etmaaltemperatuur]]-stookgrens,0),"")</f>
        <v>0</v>
      </c>
    </row>
    <row r="3035" spans="1:15" x14ac:dyDescent="0.25">
      <c r="A3035">
        <v>273</v>
      </c>
      <c r="B3035">
        <v>20240120</v>
      </c>
      <c r="C3035">
        <v>5.8</v>
      </c>
      <c r="D3035">
        <v>0.2</v>
      </c>
      <c r="E3035">
        <v>325</v>
      </c>
      <c r="F3035">
        <v>0</v>
      </c>
      <c r="H3035">
        <v>80</v>
      </c>
      <c r="I3035" s="101" t="s">
        <v>23</v>
      </c>
      <c r="J3035" s="1">
        <f>DATEVALUE(RIGHT(jaar_zip[[#This Row],[YYYYMMDD]],2)&amp;"-"&amp;MID(jaar_zip[[#This Row],[YYYYMMDD]],5,2)&amp;"-"&amp;LEFT(jaar_zip[[#This Row],[YYYYMMDD]],4))</f>
        <v>45311</v>
      </c>
      <c r="K3035" s="101" t="str">
        <f>IF(AND(VALUE(MONTH(jaar_zip[[#This Row],[Datum]]))=1,VALUE(WEEKNUM(jaar_zip[[#This Row],[Datum]],21))&gt;51),RIGHT(YEAR(jaar_zip[[#This Row],[Datum]])-1,2),RIGHT(YEAR(jaar_zip[[#This Row],[Datum]]),2))&amp;"-"&amp; TEXT(WEEKNUM(jaar_zip[[#This Row],[Datum]],21),"00")</f>
        <v>24-03</v>
      </c>
      <c r="L3035" s="101">
        <f>MONTH(jaar_zip[[#This Row],[Datum]])</f>
        <v>1</v>
      </c>
      <c r="M3035" s="101">
        <f>IF(ISNUMBER(jaar_zip[[#This Row],[etmaaltemperatuur]]),IF(jaar_zip[[#This Row],[etmaaltemperatuur]]&lt;stookgrens,stookgrens-jaar_zip[[#This Row],[etmaaltemperatuur]],0),"")</f>
        <v>17.8</v>
      </c>
      <c r="N3035" s="101">
        <f>IF(ISNUMBER(jaar_zip[[#This Row],[graaddagen]]),IF(OR(MONTH(jaar_zip[[#This Row],[Datum]])=1,MONTH(jaar_zip[[#This Row],[Datum]])=2,MONTH(jaar_zip[[#This Row],[Datum]])=11,MONTH(jaar_zip[[#This Row],[Datum]])=12),1.1,IF(OR(MONTH(jaar_zip[[#This Row],[Datum]])=3,MONTH(jaar_zip[[#This Row],[Datum]])=10),1,0.8))*jaar_zip[[#This Row],[graaddagen]],"")</f>
        <v>19.580000000000002</v>
      </c>
      <c r="O3035" s="101">
        <f>IF(ISNUMBER(jaar_zip[[#This Row],[etmaaltemperatuur]]),IF(jaar_zip[[#This Row],[etmaaltemperatuur]]&gt;stookgrens,jaar_zip[[#This Row],[etmaaltemperatuur]]-stookgrens,0),"")</f>
        <v>0</v>
      </c>
    </row>
    <row r="3036" spans="1:15" x14ac:dyDescent="0.25">
      <c r="A3036">
        <v>273</v>
      </c>
      <c r="B3036">
        <v>20240121</v>
      </c>
      <c r="C3036">
        <v>8.4</v>
      </c>
      <c r="D3036">
        <v>3.3</v>
      </c>
      <c r="E3036">
        <v>107</v>
      </c>
      <c r="F3036">
        <v>0.1</v>
      </c>
      <c r="H3036">
        <v>74</v>
      </c>
      <c r="I3036" s="101" t="s">
        <v>23</v>
      </c>
      <c r="J3036" s="1">
        <f>DATEVALUE(RIGHT(jaar_zip[[#This Row],[YYYYMMDD]],2)&amp;"-"&amp;MID(jaar_zip[[#This Row],[YYYYMMDD]],5,2)&amp;"-"&amp;LEFT(jaar_zip[[#This Row],[YYYYMMDD]],4))</f>
        <v>45312</v>
      </c>
      <c r="K3036" s="101" t="str">
        <f>IF(AND(VALUE(MONTH(jaar_zip[[#This Row],[Datum]]))=1,VALUE(WEEKNUM(jaar_zip[[#This Row],[Datum]],21))&gt;51),RIGHT(YEAR(jaar_zip[[#This Row],[Datum]])-1,2),RIGHT(YEAR(jaar_zip[[#This Row],[Datum]]),2))&amp;"-"&amp; TEXT(WEEKNUM(jaar_zip[[#This Row],[Datum]],21),"00")</f>
        <v>24-03</v>
      </c>
      <c r="L3036" s="101">
        <f>MONTH(jaar_zip[[#This Row],[Datum]])</f>
        <v>1</v>
      </c>
      <c r="M3036" s="101">
        <f>IF(ISNUMBER(jaar_zip[[#This Row],[etmaaltemperatuur]]),IF(jaar_zip[[#This Row],[etmaaltemperatuur]]&lt;stookgrens,stookgrens-jaar_zip[[#This Row],[etmaaltemperatuur]],0),"")</f>
        <v>14.7</v>
      </c>
      <c r="N3036" s="101">
        <f>IF(ISNUMBER(jaar_zip[[#This Row],[graaddagen]]),IF(OR(MONTH(jaar_zip[[#This Row],[Datum]])=1,MONTH(jaar_zip[[#This Row],[Datum]])=2,MONTH(jaar_zip[[#This Row],[Datum]])=11,MONTH(jaar_zip[[#This Row],[Datum]])=12),1.1,IF(OR(MONTH(jaar_zip[[#This Row],[Datum]])=3,MONTH(jaar_zip[[#This Row],[Datum]])=10),1,0.8))*jaar_zip[[#This Row],[graaddagen]],"")</f>
        <v>16.170000000000002</v>
      </c>
      <c r="O3036" s="101">
        <f>IF(ISNUMBER(jaar_zip[[#This Row],[etmaaltemperatuur]]),IF(jaar_zip[[#This Row],[etmaaltemperatuur]]&gt;stookgrens,jaar_zip[[#This Row],[etmaaltemperatuur]]-stookgrens,0),"")</f>
        <v>0</v>
      </c>
    </row>
    <row r="3037" spans="1:15" x14ac:dyDescent="0.25">
      <c r="A3037">
        <v>273</v>
      </c>
      <c r="B3037">
        <v>20240122</v>
      </c>
      <c r="C3037">
        <v>9</v>
      </c>
      <c r="D3037">
        <v>8.6999999999999993</v>
      </c>
      <c r="E3037">
        <v>347</v>
      </c>
      <c r="F3037">
        <v>4</v>
      </c>
      <c r="H3037">
        <v>82</v>
      </c>
      <c r="I3037" s="101" t="s">
        <v>23</v>
      </c>
      <c r="J3037" s="1">
        <f>DATEVALUE(RIGHT(jaar_zip[[#This Row],[YYYYMMDD]],2)&amp;"-"&amp;MID(jaar_zip[[#This Row],[YYYYMMDD]],5,2)&amp;"-"&amp;LEFT(jaar_zip[[#This Row],[YYYYMMDD]],4))</f>
        <v>45313</v>
      </c>
      <c r="K3037" s="101" t="str">
        <f>IF(AND(VALUE(MONTH(jaar_zip[[#This Row],[Datum]]))=1,VALUE(WEEKNUM(jaar_zip[[#This Row],[Datum]],21))&gt;51),RIGHT(YEAR(jaar_zip[[#This Row],[Datum]])-1,2),RIGHT(YEAR(jaar_zip[[#This Row],[Datum]]),2))&amp;"-"&amp; TEXT(WEEKNUM(jaar_zip[[#This Row],[Datum]],21),"00")</f>
        <v>24-04</v>
      </c>
      <c r="L3037" s="101">
        <f>MONTH(jaar_zip[[#This Row],[Datum]])</f>
        <v>1</v>
      </c>
      <c r="M3037" s="101">
        <f>IF(ISNUMBER(jaar_zip[[#This Row],[etmaaltemperatuur]]),IF(jaar_zip[[#This Row],[etmaaltemperatuur]]&lt;stookgrens,stookgrens-jaar_zip[[#This Row],[etmaaltemperatuur]],0),"")</f>
        <v>9.3000000000000007</v>
      </c>
      <c r="N3037" s="101">
        <f>IF(ISNUMBER(jaar_zip[[#This Row],[graaddagen]]),IF(OR(MONTH(jaar_zip[[#This Row],[Datum]])=1,MONTH(jaar_zip[[#This Row],[Datum]])=2,MONTH(jaar_zip[[#This Row],[Datum]])=11,MONTH(jaar_zip[[#This Row],[Datum]])=12),1.1,IF(OR(MONTH(jaar_zip[[#This Row],[Datum]])=3,MONTH(jaar_zip[[#This Row],[Datum]])=10),1,0.8))*jaar_zip[[#This Row],[graaddagen]],"")</f>
        <v>10.230000000000002</v>
      </c>
      <c r="O3037" s="101">
        <f>IF(ISNUMBER(jaar_zip[[#This Row],[etmaaltemperatuur]]),IF(jaar_zip[[#This Row],[etmaaltemperatuur]]&gt;stookgrens,jaar_zip[[#This Row],[etmaaltemperatuur]]-stookgrens,0),"")</f>
        <v>0</v>
      </c>
    </row>
    <row r="3038" spans="1:15" x14ac:dyDescent="0.25">
      <c r="A3038">
        <v>273</v>
      </c>
      <c r="B3038">
        <v>20240123</v>
      </c>
      <c r="C3038">
        <v>7.4</v>
      </c>
      <c r="D3038">
        <v>7.5</v>
      </c>
      <c r="E3038">
        <v>348</v>
      </c>
      <c r="F3038">
        <v>5.4</v>
      </c>
      <c r="H3038">
        <v>84</v>
      </c>
      <c r="I3038" s="101" t="s">
        <v>23</v>
      </c>
      <c r="J3038" s="1">
        <f>DATEVALUE(RIGHT(jaar_zip[[#This Row],[YYYYMMDD]],2)&amp;"-"&amp;MID(jaar_zip[[#This Row],[YYYYMMDD]],5,2)&amp;"-"&amp;LEFT(jaar_zip[[#This Row],[YYYYMMDD]],4))</f>
        <v>45314</v>
      </c>
      <c r="K3038" s="101" t="str">
        <f>IF(AND(VALUE(MONTH(jaar_zip[[#This Row],[Datum]]))=1,VALUE(WEEKNUM(jaar_zip[[#This Row],[Datum]],21))&gt;51),RIGHT(YEAR(jaar_zip[[#This Row],[Datum]])-1,2),RIGHT(YEAR(jaar_zip[[#This Row],[Datum]]),2))&amp;"-"&amp; TEXT(WEEKNUM(jaar_zip[[#This Row],[Datum]],21),"00")</f>
        <v>24-04</v>
      </c>
      <c r="L3038" s="101">
        <f>MONTH(jaar_zip[[#This Row],[Datum]])</f>
        <v>1</v>
      </c>
      <c r="M3038" s="101">
        <f>IF(ISNUMBER(jaar_zip[[#This Row],[etmaaltemperatuur]]),IF(jaar_zip[[#This Row],[etmaaltemperatuur]]&lt;stookgrens,stookgrens-jaar_zip[[#This Row],[etmaaltemperatuur]],0),"")</f>
        <v>10.5</v>
      </c>
      <c r="N3038" s="101">
        <f>IF(ISNUMBER(jaar_zip[[#This Row],[graaddagen]]),IF(OR(MONTH(jaar_zip[[#This Row],[Datum]])=1,MONTH(jaar_zip[[#This Row],[Datum]])=2,MONTH(jaar_zip[[#This Row],[Datum]])=11,MONTH(jaar_zip[[#This Row],[Datum]])=12),1.1,IF(OR(MONTH(jaar_zip[[#This Row],[Datum]])=3,MONTH(jaar_zip[[#This Row],[Datum]])=10),1,0.8))*jaar_zip[[#This Row],[graaddagen]],"")</f>
        <v>11.55</v>
      </c>
      <c r="O3038" s="101">
        <f>IF(ISNUMBER(jaar_zip[[#This Row],[etmaaltemperatuur]]),IF(jaar_zip[[#This Row],[etmaaltemperatuur]]&gt;stookgrens,jaar_zip[[#This Row],[etmaaltemperatuur]]-stookgrens,0),"")</f>
        <v>0</v>
      </c>
    </row>
    <row r="3039" spans="1:15" x14ac:dyDescent="0.25">
      <c r="A3039">
        <v>273</v>
      </c>
      <c r="B3039">
        <v>20240124</v>
      </c>
      <c r="C3039">
        <v>9</v>
      </c>
      <c r="D3039">
        <v>9.1</v>
      </c>
      <c r="E3039">
        <v>382</v>
      </c>
      <c r="F3039">
        <v>0.3</v>
      </c>
      <c r="H3039">
        <v>79</v>
      </c>
      <c r="I3039" s="101" t="s">
        <v>23</v>
      </c>
      <c r="J3039" s="1">
        <f>DATEVALUE(RIGHT(jaar_zip[[#This Row],[YYYYMMDD]],2)&amp;"-"&amp;MID(jaar_zip[[#This Row],[YYYYMMDD]],5,2)&amp;"-"&amp;LEFT(jaar_zip[[#This Row],[YYYYMMDD]],4))</f>
        <v>45315</v>
      </c>
      <c r="K3039" s="101" t="str">
        <f>IF(AND(VALUE(MONTH(jaar_zip[[#This Row],[Datum]]))=1,VALUE(WEEKNUM(jaar_zip[[#This Row],[Datum]],21))&gt;51),RIGHT(YEAR(jaar_zip[[#This Row],[Datum]])-1,2),RIGHT(YEAR(jaar_zip[[#This Row],[Datum]]),2))&amp;"-"&amp; TEXT(WEEKNUM(jaar_zip[[#This Row],[Datum]],21),"00")</f>
        <v>24-04</v>
      </c>
      <c r="L3039" s="101">
        <f>MONTH(jaar_zip[[#This Row],[Datum]])</f>
        <v>1</v>
      </c>
      <c r="M3039" s="101">
        <f>IF(ISNUMBER(jaar_zip[[#This Row],[etmaaltemperatuur]]),IF(jaar_zip[[#This Row],[etmaaltemperatuur]]&lt;stookgrens,stookgrens-jaar_zip[[#This Row],[etmaaltemperatuur]],0),"")</f>
        <v>8.9</v>
      </c>
      <c r="N3039" s="101">
        <f>IF(ISNUMBER(jaar_zip[[#This Row],[graaddagen]]),IF(OR(MONTH(jaar_zip[[#This Row],[Datum]])=1,MONTH(jaar_zip[[#This Row],[Datum]])=2,MONTH(jaar_zip[[#This Row],[Datum]])=11,MONTH(jaar_zip[[#This Row],[Datum]])=12),1.1,IF(OR(MONTH(jaar_zip[[#This Row],[Datum]])=3,MONTH(jaar_zip[[#This Row],[Datum]])=10),1,0.8))*jaar_zip[[#This Row],[graaddagen]],"")</f>
        <v>9.7900000000000009</v>
      </c>
      <c r="O3039" s="101">
        <f>IF(ISNUMBER(jaar_zip[[#This Row],[etmaaltemperatuur]]),IF(jaar_zip[[#This Row],[etmaaltemperatuur]]&gt;stookgrens,jaar_zip[[#This Row],[etmaaltemperatuur]]-stookgrens,0),"")</f>
        <v>0</v>
      </c>
    </row>
    <row r="3040" spans="1:15" x14ac:dyDescent="0.25">
      <c r="A3040">
        <v>273</v>
      </c>
      <c r="B3040">
        <v>20240125</v>
      </c>
      <c r="C3040">
        <v>3.6</v>
      </c>
      <c r="D3040">
        <v>6.5</v>
      </c>
      <c r="E3040">
        <v>315</v>
      </c>
      <c r="F3040">
        <v>0.3</v>
      </c>
      <c r="H3040">
        <v>91</v>
      </c>
      <c r="I3040" s="101" t="s">
        <v>23</v>
      </c>
      <c r="J3040" s="1">
        <f>DATEVALUE(RIGHT(jaar_zip[[#This Row],[YYYYMMDD]],2)&amp;"-"&amp;MID(jaar_zip[[#This Row],[YYYYMMDD]],5,2)&amp;"-"&amp;LEFT(jaar_zip[[#This Row],[YYYYMMDD]],4))</f>
        <v>45316</v>
      </c>
      <c r="K3040" s="101" t="str">
        <f>IF(AND(VALUE(MONTH(jaar_zip[[#This Row],[Datum]]))=1,VALUE(WEEKNUM(jaar_zip[[#This Row],[Datum]],21))&gt;51),RIGHT(YEAR(jaar_zip[[#This Row],[Datum]])-1,2),RIGHT(YEAR(jaar_zip[[#This Row],[Datum]]),2))&amp;"-"&amp; TEXT(WEEKNUM(jaar_zip[[#This Row],[Datum]],21),"00")</f>
        <v>24-04</v>
      </c>
      <c r="L3040" s="101">
        <f>MONTH(jaar_zip[[#This Row],[Datum]])</f>
        <v>1</v>
      </c>
      <c r="M3040" s="101">
        <f>IF(ISNUMBER(jaar_zip[[#This Row],[etmaaltemperatuur]]),IF(jaar_zip[[#This Row],[etmaaltemperatuur]]&lt;stookgrens,stookgrens-jaar_zip[[#This Row],[etmaaltemperatuur]],0),"")</f>
        <v>11.5</v>
      </c>
      <c r="N3040" s="101">
        <f>IF(ISNUMBER(jaar_zip[[#This Row],[graaddagen]]),IF(OR(MONTH(jaar_zip[[#This Row],[Datum]])=1,MONTH(jaar_zip[[#This Row],[Datum]])=2,MONTH(jaar_zip[[#This Row],[Datum]])=11,MONTH(jaar_zip[[#This Row],[Datum]])=12),1.1,IF(OR(MONTH(jaar_zip[[#This Row],[Datum]])=3,MONTH(jaar_zip[[#This Row],[Datum]])=10),1,0.8))*jaar_zip[[#This Row],[graaddagen]],"")</f>
        <v>12.65</v>
      </c>
      <c r="O3040" s="101">
        <f>IF(ISNUMBER(jaar_zip[[#This Row],[etmaaltemperatuur]]),IF(jaar_zip[[#This Row],[etmaaltemperatuur]]&gt;stookgrens,jaar_zip[[#This Row],[etmaaltemperatuur]]-stookgrens,0),"")</f>
        <v>0</v>
      </c>
    </row>
    <row r="3041" spans="1:15" x14ac:dyDescent="0.25">
      <c r="A3041">
        <v>273</v>
      </c>
      <c r="B3041">
        <v>20240126</v>
      </c>
      <c r="C3041">
        <v>7.1</v>
      </c>
      <c r="D3041">
        <v>7.7</v>
      </c>
      <c r="E3041">
        <v>289</v>
      </c>
      <c r="F3041">
        <v>5.3</v>
      </c>
      <c r="H3041">
        <v>85</v>
      </c>
      <c r="I3041" s="101" t="s">
        <v>23</v>
      </c>
      <c r="J3041" s="1">
        <f>DATEVALUE(RIGHT(jaar_zip[[#This Row],[YYYYMMDD]],2)&amp;"-"&amp;MID(jaar_zip[[#This Row],[YYYYMMDD]],5,2)&amp;"-"&amp;LEFT(jaar_zip[[#This Row],[YYYYMMDD]],4))</f>
        <v>45317</v>
      </c>
      <c r="K3041" s="101" t="str">
        <f>IF(AND(VALUE(MONTH(jaar_zip[[#This Row],[Datum]]))=1,VALUE(WEEKNUM(jaar_zip[[#This Row],[Datum]],21))&gt;51),RIGHT(YEAR(jaar_zip[[#This Row],[Datum]])-1,2),RIGHT(YEAR(jaar_zip[[#This Row],[Datum]]),2))&amp;"-"&amp; TEXT(WEEKNUM(jaar_zip[[#This Row],[Datum]],21),"00")</f>
        <v>24-04</v>
      </c>
      <c r="L3041" s="101">
        <f>MONTH(jaar_zip[[#This Row],[Datum]])</f>
        <v>1</v>
      </c>
      <c r="M3041" s="101">
        <f>IF(ISNUMBER(jaar_zip[[#This Row],[etmaaltemperatuur]]),IF(jaar_zip[[#This Row],[etmaaltemperatuur]]&lt;stookgrens,stookgrens-jaar_zip[[#This Row],[etmaaltemperatuur]],0),"")</f>
        <v>10.3</v>
      </c>
      <c r="N3041" s="101">
        <f>IF(ISNUMBER(jaar_zip[[#This Row],[graaddagen]]),IF(OR(MONTH(jaar_zip[[#This Row],[Datum]])=1,MONTH(jaar_zip[[#This Row],[Datum]])=2,MONTH(jaar_zip[[#This Row],[Datum]])=11,MONTH(jaar_zip[[#This Row],[Datum]])=12),1.1,IF(OR(MONTH(jaar_zip[[#This Row],[Datum]])=3,MONTH(jaar_zip[[#This Row],[Datum]])=10),1,0.8))*jaar_zip[[#This Row],[graaddagen]],"")</f>
        <v>11.330000000000002</v>
      </c>
      <c r="O3041" s="101">
        <f>IF(ISNUMBER(jaar_zip[[#This Row],[etmaaltemperatuur]]),IF(jaar_zip[[#This Row],[etmaaltemperatuur]]&gt;stookgrens,jaar_zip[[#This Row],[etmaaltemperatuur]]-stookgrens,0),"")</f>
        <v>0</v>
      </c>
    </row>
    <row r="3042" spans="1:15" x14ac:dyDescent="0.25">
      <c r="A3042">
        <v>273</v>
      </c>
      <c r="B3042">
        <v>20240127</v>
      </c>
      <c r="C3042">
        <v>3.1</v>
      </c>
      <c r="D3042">
        <v>4</v>
      </c>
      <c r="E3042">
        <v>496</v>
      </c>
      <c r="F3042">
        <v>0</v>
      </c>
      <c r="H3042">
        <v>86</v>
      </c>
      <c r="I3042" s="101" t="s">
        <v>23</v>
      </c>
      <c r="J3042" s="1">
        <f>DATEVALUE(RIGHT(jaar_zip[[#This Row],[YYYYMMDD]],2)&amp;"-"&amp;MID(jaar_zip[[#This Row],[YYYYMMDD]],5,2)&amp;"-"&amp;LEFT(jaar_zip[[#This Row],[YYYYMMDD]],4))</f>
        <v>45318</v>
      </c>
      <c r="K3042" s="101" t="str">
        <f>IF(AND(VALUE(MONTH(jaar_zip[[#This Row],[Datum]]))=1,VALUE(WEEKNUM(jaar_zip[[#This Row],[Datum]],21))&gt;51),RIGHT(YEAR(jaar_zip[[#This Row],[Datum]])-1,2),RIGHT(YEAR(jaar_zip[[#This Row],[Datum]]),2))&amp;"-"&amp; TEXT(WEEKNUM(jaar_zip[[#This Row],[Datum]],21),"00")</f>
        <v>24-04</v>
      </c>
      <c r="L3042" s="101">
        <f>MONTH(jaar_zip[[#This Row],[Datum]])</f>
        <v>1</v>
      </c>
      <c r="M3042" s="101">
        <f>IF(ISNUMBER(jaar_zip[[#This Row],[etmaaltemperatuur]]),IF(jaar_zip[[#This Row],[etmaaltemperatuur]]&lt;stookgrens,stookgrens-jaar_zip[[#This Row],[etmaaltemperatuur]],0),"")</f>
        <v>14</v>
      </c>
      <c r="N3042" s="101">
        <f>IF(ISNUMBER(jaar_zip[[#This Row],[graaddagen]]),IF(OR(MONTH(jaar_zip[[#This Row],[Datum]])=1,MONTH(jaar_zip[[#This Row],[Datum]])=2,MONTH(jaar_zip[[#This Row],[Datum]])=11,MONTH(jaar_zip[[#This Row],[Datum]])=12),1.1,IF(OR(MONTH(jaar_zip[[#This Row],[Datum]])=3,MONTH(jaar_zip[[#This Row],[Datum]])=10),1,0.8))*jaar_zip[[#This Row],[graaddagen]],"")</f>
        <v>15.400000000000002</v>
      </c>
      <c r="O3042" s="101">
        <f>IF(ISNUMBER(jaar_zip[[#This Row],[etmaaltemperatuur]]),IF(jaar_zip[[#This Row],[etmaaltemperatuur]]&gt;stookgrens,jaar_zip[[#This Row],[etmaaltemperatuur]]-stookgrens,0),"")</f>
        <v>0</v>
      </c>
    </row>
    <row r="3043" spans="1:15" x14ac:dyDescent="0.25">
      <c r="A3043">
        <v>273</v>
      </c>
      <c r="B3043">
        <v>20240128</v>
      </c>
      <c r="C3043">
        <v>4.3</v>
      </c>
      <c r="D3043">
        <v>4.5</v>
      </c>
      <c r="E3043">
        <v>550</v>
      </c>
      <c r="F3043">
        <v>0</v>
      </c>
      <c r="H3043">
        <v>74</v>
      </c>
      <c r="I3043" s="101" t="s">
        <v>23</v>
      </c>
      <c r="J3043" s="1">
        <f>DATEVALUE(RIGHT(jaar_zip[[#This Row],[YYYYMMDD]],2)&amp;"-"&amp;MID(jaar_zip[[#This Row],[YYYYMMDD]],5,2)&amp;"-"&amp;LEFT(jaar_zip[[#This Row],[YYYYMMDD]],4))</f>
        <v>45319</v>
      </c>
      <c r="K3043" s="101" t="str">
        <f>IF(AND(VALUE(MONTH(jaar_zip[[#This Row],[Datum]]))=1,VALUE(WEEKNUM(jaar_zip[[#This Row],[Datum]],21))&gt;51),RIGHT(YEAR(jaar_zip[[#This Row],[Datum]])-1,2),RIGHT(YEAR(jaar_zip[[#This Row],[Datum]]),2))&amp;"-"&amp; TEXT(WEEKNUM(jaar_zip[[#This Row],[Datum]],21),"00")</f>
        <v>24-04</v>
      </c>
      <c r="L3043" s="101">
        <f>MONTH(jaar_zip[[#This Row],[Datum]])</f>
        <v>1</v>
      </c>
      <c r="M3043" s="101">
        <f>IF(ISNUMBER(jaar_zip[[#This Row],[etmaaltemperatuur]]),IF(jaar_zip[[#This Row],[etmaaltemperatuur]]&lt;stookgrens,stookgrens-jaar_zip[[#This Row],[etmaaltemperatuur]],0),"")</f>
        <v>13.5</v>
      </c>
      <c r="N3043" s="101">
        <f>IF(ISNUMBER(jaar_zip[[#This Row],[graaddagen]]),IF(OR(MONTH(jaar_zip[[#This Row],[Datum]])=1,MONTH(jaar_zip[[#This Row],[Datum]])=2,MONTH(jaar_zip[[#This Row],[Datum]])=11,MONTH(jaar_zip[[#This Row],[Datum]])=12),1.1,IF(OR(MONTH(jaar_zip[[#This Row],[Datum]])=3,MONTH(jaar_zip[[#This Row],[Datum]])=10),1,0.8))*jaar_zip[[#This Row],[graaddagen]],"")</f>
        <v>14.850000000000001</v>
      </c>
      <c r="O3043" s="101">
        <f>IF(ISNUMBER(jaar_zip[[#This Row],[etmaaltemperatuur]]),IF(jaar_zip[[#This Row],[etmaaltemperatuur]]&gt;stookgrens,jaar_zip[[#This Row],[etmaaltemperatuur]]-stookgrens,0),"")</f>
        <v>0</v>
      </c>
    </row>
    <row r="3044" spans="1:15" x14ac:dyDescent="0.25">
      <c r="A3044">
        <v>273</v>
      </c>
      <c r="B3044">
        <v>20240129</v>
      </c>
      <c r="C3044">
        <v>2.7</v>
      </c>
      <c r="D3044">
        <v>6.4</v>
      </c>
      <c r="E3044">
        <v>365</v>
      </c>
      <c r="F3044">
        <v>0</v>
      </c>
      <c r="H3044">
        <v>83</v>
      </c>
      <c r="I3044" s="101" t="s">
        <v>23</v>
      </c>
      <c r="J3044" s="1">
        <f>DATEVALUE(RIGHT(jaar_zip[[#This Row],[YYYYMMDD]],2)&amp;"-"&amp;MID(jaar_zip[[#This Row],[YYYYMMDD]],5,2)&amp;"-"&amp;LEFT(jaar_zip[[#This Row],[YYYYMMDD]],4))</f>
        <v>45320</v>
      </c>
      <c r="K3044" s="101" t="str">
        <f>IF(AND(VALUE(MONTH(jaar_zip[[#This Row],[Datum]]))=1,VALUE(WEEKNUM(jaar_zip[[#This Row],[Datum]],21))&gt;51),RIGHT(YEAR(jaar_zip[[#This Row],[Datum]])-1,2),RIGHT(YEAR(jaar_zip[[#This Row],[Datum]]),2))&amp;"-"&amp; TEXT(WEEKNUM(jaar_zip[[#This Row],[Datum]],21),"00")</f>
        <v>24-05</v>
      </c>
      <c r="L3044" s="101">
        <f>MONTH(jaar_zip[[#This Row],[Datum]])</f>
        <v>1</v>
      </c>
      <c r="M3044" s="101">
        <f>IF(ISNUMBER(jaar_zip[[#This Row],[etmaaltemperatuur]]),IF(jaar_zip[[#This Row],[etmaaltemperatuur]]&lt;stookgrens,stookgrens-jaar_zip[[#This Row],[etmaaltemperatuur]],0),"")</f>
        <v>11.6</v>
      </c>
      <c r="N3044" s="101">
        <f>IF(ISNUMBER(jaar_zip[[#This Row],[graaddagen]]),IF(OR(MONTH(jaar_zip[[#This Row],[Datum]])=1,MONTH(jaar_zip[[#This Row],[Datum]])=2,MONTH(jaar_zip[[#This Row],[Datum]])=11,MONTH(jaar_zip[[#This Row],[Datum]])=12),1.1,IF(OR(MONTH(jaar_zip[[#This Row],[Datum]])=3,MONTH(jaar_zip[[#This Row],[Datum]])=10),1,0.8))*jaar_zip[[#This Row],[graaddagen]],"")</f>
        <v>12.76</v>
      </c>
      <c r="O3044" s="101">
        <f>IF(ISNUMBER(jaar_zip[[#This Row],[etmaaltemperatuur]]),IF(jaar_zip[[#This Row],[etmaaltemperatuur]]&gt;stookgrens,jaar_zip[[#This Row],[etmaaltemperatuur]]-stookgrens,0),"")</f>
        <v>0</v>
      </c>
    </row>
    <row r="3045" spans="1:15" x14ac:dyDescent="0.25">
      <c r="A3045">
        <v>273</v>
      </c>
      <c r="B3045">
        <v>20240130</v>
      </c>
      <c r="C3045">
        <v>4.5999999999999996</v>
      </c>
      <c r="D3045">
        <v>7.4</v>
      </c>
      <c r="E3045">
        <v>161</v>
      </c>
      <c r="F3045">
        <v>0.7</v>
      </c>
      <c r="H3045">
        <v>91</v>
      </c>
      <c r="I3045" s="101" t="s">
        <v>23</v>
      </c>
      <c r="J3045" s="1">
        <f>DATEVALUE(RIGHT(jaar_zip[[#This Row],[YYYYMMDD]],2)&amp;"-"&amp;MID(jaar_zip[[#This Row],[YYYYMMDD]],5,2)&amp;"-"&amp;LEFT(jaar_zip[[#This Row],[YYYYMMDD]],4))</f>
        <v>45321</v>
      </c>
      <c r="K3045" s="101" t="str">
        <f>IF(AND(VALUE(MONTH(jaar_zip[[#This Row],[Datum]]))=1,VALUE(WEEKNUM(jaar_zip[[#This Row],[Datum]],21))&gt;51),RIGHT(YEAR(jaar_zip[[#This Row],[Datum]])-1,2),RIGHT(YEAR(jaar_zip[[#This Row],[Datum]]),2))&amp;"-"&amp; TEXT(WEEKNUM(jaar_zip[[#This Row],[Datum]],21),"00")</f>
        <v>24-05</v>
      </c>
      <c r="L3045" s="101">
        <f>MONTH(jaar_zip[[#This Row],[Datum]])</f>
        <v>1</v>
      </c>
      <c r="M3045" s="101">
        <f>IF(ISNUMBER(jaar_zip[[#This Row],[etmaaltemperatuur]]),IF(jaar_zip[[#This Row],[etmaaltemperatuur]]&lt;stookgrens,stookgrens-jaar_zip[[#This Row],[etmaaltemperatuur]],0),"")</f>
        <v>10.6</v>
      </c>
      <c r="N3045" s="101">
        <f>IF(ISNUMBER(jaar_zip[[#This Row],[graaddagen]]),IF(OR(MONTH(jaar_zip[[#This Row],[Datum]])=1,MONTH(jaar_zip[[#This Row],[Datum]])=2,MONTH(jaar_zip[[#This Row],[Datum]])=11,MONTH(jaar_zip[[#This Row],[Datum]])=12),1.1,IF(OR(MONTH(jaar_zip[[#This Row],[Datum]])=3,MONTH(jaar_zip[[#This Row],[Datum]])=10),1,0.8))*jaar_zip[[#This Row],[graaddagen]],"")</f>
        <v>11.66</v>
      </c>
      <c r="O3045" s="101">
        <f>IF(ISNUMBER(jaar_zip[[#This Row],[etmaaltemperatuur]]),IF(jaar_zip[[#This Row],[etmaaltemperatuur]]&gt;stookgrens,jaar_zip[[#This Row],[etmaaltemperatuur]]-stookgrens,0),"")</f>
        <v>0</v>
      </c>
    </row>
    <row r="3046" spans="1:15" x14ac:dyDescent="0.25">
      <c r="A3046">
        <v>273</v>
      </c>
      <c r="B3046">
        <v>20240131</v>
      </c>
      <c r="C3046">
        <v>4.5999999999999996</v>
      </c>
      <c r="D3046">
        <v>5.9</v>
      </c>
      <c r="E3046">
        <v>126</v>
      </c>
      <c r="F3046">
        <v>3.8</v>
      </c>
      <c r="H3046">
        <v>84</v>
      </c>
      <c r="I3046" s="101" t="s">
        <v>23</v>
      </c>
      <c r="J3046" s="1">
        <f>DATEVALUE(RIGHT(jaar_zip[[#This Row],[YYYYMMDD]],2)&amp;"-"&amp;MID(jaar_zip[[#This Row],[YYYYMMDD]],5,2)&amp;"-"&amp;LEFT(jaar_zip[[#This Row],[YYYYMMDD]],4))</f>
        <v>45322</v>
      </c>
      <c r="K3046" s="101" t="str">
        <f>IF(AND(VALUE(MONTH(jaar_zip[[#This Row],[Datum]]))=1,VALUE(WEEKNUM(jaar_zip[[#This Row],[Datum]],21))&gt;51),RIGHT(YEAR(jaar_zip[[#This Row],[Datum]])-1,2),RIGHT(YEAR(jaar_zip[[#This Row],[Datum]]),2))&amp;"-"&amp; TEXT(WEEKNUM(jaar_zip[[#This Row],[Datum]],21),"00")</f>
        <v>24-05</v>
      </c>
      <c r="L3046" s="101">
        <f>MONTH(jaar_zip[[#This Row],[Datum]])</f>
        <v>1</v>
      </c>
      <c r="M3046" s="101">
        <f>IF(ISNUMBER(jaar_zip[[#This Row],[etmaaltemperatuur]]),IF(jaar_zip[[#This Row],[etmaaltemperatuur]]&lt;stookgrens,stookgrens-jaar_zip[[#This Row],[etmaaltemperatuur]],0),"")</f>
        <v>12.1</v>
      </c>
      <c r="N3046" s="101">
        <f>IF(ISNUMBER(jaar_zip[[#This Row],[graaddagen]]),IF(OR(MONTH(jaar_zip[[#This Row],[Datum]])=1,MONTH(jaar_zip[[#This Row],[Datum]])=2,MONTH(jaar_zip[[#This Row],[Datum]])=11,MONTH(jaar_zip[[#This Row],[Datum]])=12),1.1,IF(OR(MONTH(jaar_zip[[#This Row],[Datum]])=3,MONTH(jaar_zip[[#This Row],[Datum]])=10),1,0.8))*jaar_zip[[#This Row],[graaddagen]],"")</f>
        <v>13.31</v>
      </c>
      <c r="O3046" s="101">
        <f>IF(ISNUMBER(jaar_zip[[#This Row],[etmaaltemperatuur]]),IF(jaar_zip[[#This Row],[etmaaltemperatuur]]&gt;stookgrens,jaar_zip[[#This Row],[etmaaltemperatuur]]-stookgrens,0),"")</f>
        <v>0</v>
      </c>
    </row>
    <row r="3047" spans="1:15" x14ac:dyDescent="0.25">
      <c r="A3047">
        <v>273</v>
      </c>
      <c r="B3047">
        <v>20240201</v>
      </c>
      <c r="C3047">
        <v>4.2</v>
      </c>
      <c r="D3047">
        <v>6.1</v>
      </c>
      <c r="E3047">
        <v>547</v>
      </c>
      <c r="F3047">
        <v>0.4</v>
      </c>
      <c r="H3047">
        <v>86</v>
      </c>
      <c r="I3047" s="101" t="s">
        <v>23</v>
      </c>
      <c r="J3047" s="1">
        <f>DATEVALUE(RIGHT(jaar_zip[[#This Row],[YYYYMMDD]],2)&amp;"-"&amp;MID(jaar_zip[[#This Row],[YYYYMMDD]],5,2)&amp;"-"&amp;LEFT(jaar_zip[[#This Row],[YYYYMMDD]],4))</f>
        <v>45323</v>
      </c>
      <c r="K3047" s="101" t="str">
        <f>IF(AND(VALUE(MONTH(jaar_zip[[#This Row],[Datum]]))=1,VALUE(WEEKNUM(jaar_zip[[#This Row],[Datum]],21))&gt;51),RIGHT(YEAR(jaar_zip[[#This Row],[Datum]])-1,2),RIGHT(YEAR(jaar_zip[[#This Row],[Datum]]),2))&amp;"-"&amp; TEXT(WEEKNUM(jaar_zip[[#This Row],[Datum]],21),"00")</f>
        <v>24-05</v>
      </c>
      <c r="L3047" s="101">
        <f>MONTH(jaar_zip[[#This Row],[Datum]])</f>
        <v>2</v>
      </c>
      <c r="M3047" s="101">
        <f>IF(ISNUMBER(jaar_zip[[#This Row],[etmaaltemperatuur]]),IF(jaar_zip[[#This Row],[etmaaltemperatuur]]&lt;stookgrens,stookgrens-jaar_zip[[#This Row],[etmaaltemperatuur]],0),"")</f>
        <v>11.9</v>
      </c>
      <c r="N3047" s="101">
        <f>IF(ISNUMBER(jaar_zip[[#This Row],[graaddagen]]),IF(OR(MONTH(jaar_zip[[#This Row],[Datum]])=1,MONTH(jaar_zip[[#This Row],[Datum]])=2,MONTH(jaar_zip[[#This Row],[Datum]])=11,MONTH(jaar_zip[[#This Row],[Datum]])=12),1.1,IF(OR(MONTH(jaar_zip[[#This Row],[Datum]])=3,MONTH(jaar_zip[[#This Row],[Datum]])=10),1,0.8))*jaar_zip[[#This Row],[graaddagen]],"")</f>
        <v>13.090000000000002</v>
      </c>
      <c r="O3047" s="101">
        <f>IF(ISNUMBER(jaar_zip[[#This Row],[etmaaltemperatuur]]),IF(jaar_zip[[#This Row],[etmaaltemperatuur]]&gt;stookgrens,jaar_zip[[#This Row],[etmaaltemperatuur]]-stookgrens,0),"")</f>
        <v>0</v>
      </c>
    </row>
    <row r="3048" spans="1:15" x14ac:dyDescent="0.25">
      <c r="A3048">
        <v>273</v>
      </c>
      <c r="B3048">
        <v>20240202</v>
      </c>
      <c r="C3048">
        <v>5.9</v>
      </c>
      <c r="D3048">
        <v>7.7</v>
      </c>
      <c r="E3048">
        <v>249</v>
      </c>
      <c r="F3048">
        <v>-0.1</v>
      </c>
      <c r="H3048">
        <v>89</v>
      </c>
      <c r="I3048" s="101" t="s">
        <v>23</v>
      </c>
      <c r="J3048" s="1">
        <f>DATEVALUE(RIGHT(jaar_zip[[#This Row],[YYYYMMDD]],2)&amp;"-"&amp;MID(jaar_zip[[#This Row],[YYYYMMDD]],5,2)&amp;"-"&amp;LEFT(jaar_zip[[#This Row],[YYYYMMDD]],4))</f>
        <v>45324</v>
      </c>
      <c r="K3048" s="101" t="str">
        <f>IF(AND(VALUE(MONTH(jaar_zip[[#This Row],[Datum]]))=1,VALUE(WEEKNUM(jaar_zip[[#This Row],[Datum]],21))&gt;51),RIGHT(YEAR(jaar_zip[[#This Row],[Datum]])-1,2),RIGHT(YEAR(jaar_zip[[#This Row],[Datum]]),2))&amp;"-"&amp; TEXT(WEEKNUM(jaar_zip[[#This Row],[Datum]],21),"00")</f>
        <v>24-05</v>
      </c>
      <c r="L3048" s="101">
        <f>MONTH(jaar_zip[[#This Row],[Datum]])</f>
        <v>2</v>
      </c>
      <c r="M3048" s="101">
        <f>IF(ISNUMBER(jaar_zip[[#This Row],[etmaaltemperatuur]]),IF(jaar_zip[[#This Row],[etmaaltemperatuur]]&lt;stookgrens,stookgrens-jaar_zip[[#This Row],[etmaaltemperatuur]],0),"")</f>
        <v>10.3</v>
      </c>
      <c r="N3048" s="101">
        <f>IF(ISNUMBER(jaar_zip[[#This Row],[graaddagen]]),IF(OR(MONTH(jaar_zip[[#This Row],[Datum]])=1,MONTH(jaar_zip[[#This Row],[Datum]])=2,MONTH(jaar_zip[[#This Row],[Datum]])=11,MONTH(jaar_zip[[#This Row],[Datum]])=12),1.1,IF(OR(MONTH(jaar_zip[[#This Row],[Datum]])=3,MONTH(jaar_zip[[#This Row],[Datum]])=10),1,0.8))*jaar_zip[[#This Row],[graaddagen]],"")</f>
        <v>11.330000000000002</v>
      </c>
      <c r="O3048" s="101">
        <f>IF(ISNUMBER(jaar_zip[[#This Row],[etmaaltemperatuur]]),IF(jaar_zip[[#This Row],[etmaaltemperatuur]]&gt;stookgrens,jaar_zip[[#This Row],[etmaaltemperatuur]]-stookgrens,0),"")</f>
        <v>0</v>
      </c>
    </row>
    <row r="3049" spans="1:15" x14ac:dyDescent="0.25">
      <c r="A3049">
        <v>273</v>
      </c>
      <c r="B3049">
        <v>20240203</v>
      </c>
      <c r="C3049">
        <v>5.6</v>
      </c>
      <c r="D3049">
        <v>9.3000000000000007</v>
      </c>
      <c r="E3049">
        <v>306</v>
      </c>
      <c r="F3049">
        <v>-0.1</v>
      </c>
      <c r="H3049">
        <v>91</v>
      </c>
      <c r="I3049" s="101" t="s">
        <v>23</v>
      </c>
      <c r="J3049" s="1">
        <f>DATEVALUE(RIGHT(jaar_zip[[#This Row],[YYYYMMDD]],2)&amp;"-"&amp;MID(jaar_zip[[#This Row],[YYYYMMDD]],5,2)&amp;"-"&amp;LEFT(jaar_zip[[#This Row],[YYYYMMDD]],4))</f>
        <v>45325</v>
      </c>
      <c r="K3049" s="101" t="str">
        <f>IF(AND(VALUE(MONTH(jaar_zip[[#This Row],[Datum]]))=1,VALUE(WEEKNUM(jaar_zip[[#This Row],[Datum]],21))&gt;51),RIGHT(YEAR(jaar_zip[[#This Row],[Datum]])-1,2),RIGHT(YEAR(jaar_zip[[#This Row],[Datum]]),2))&amp;"-"&amp; TEXT(WEEKNUM(jaar_zip[[#This Row],[Datum]],21),"00")</f>
        <v>24-05</v>
      </c>
      <c r="L3049" s="101">
        <f>MONTH(jaar_zip[[#This Row],[Datum]])</f>
        <v>2</v>
      </c>
      <c r="M3049" s="101">
        <f>IF(ISNUMBER(jaar_zip[[#This Row],[etmaaltemperatuur]]),IF(jaar_zip[[#This Row],[etmaaltemperatuur]]&lt;stookgrens,stookgrens-jaar_zip[[#This Row],[etmaaltemperatuur]],0),"")</f>
        <v>8.6999999999999993</v>
      </c>
      <c r="N3049" s="101">
        <f>IF(ISNUMBER(jaar_zip[[#This Row],[graaddagen]]),IF(OR(MONTH(jaar_zip[[#This Row],[Datum]])=1,MONTH(jaar_zip[[#This Row],[Datum]])=2,MONTH(jaar_zip[[#This Row],[Datum]])=11,MONTH(jaar_zip[[#This Row],[Datum]])=12),1.1,IF(OR(MONTH(jaar_zip[[#This Row],[Datum]])=3,MONTH(jaar_zip[[#This Row],[Datum]])=10),1,0.8))*jaar_zip[[#This Row],[graaddagen]],"")</f>
        <v>9.57</v>
      </c>
      <c r="O3049" s="101">
        <f>IF(ISNUMBER(jaar_zip[[#This Row],[etmaaltemperatuur]]),IF(jaar_zip[[#This Row],[etmaaltemperatuur]]&gt;stookgrens,jaar_zip[[#This Row],[etmaaltemperatuur]]-stookgrens,0),"")</f>
        <v>0</v>
      </c>
    </row>
    <row r="3050" spans="1:15" x14ac:dyDescent="0.25">
      <c r="A3050">
        <v>273</v>
      </c>
      <c r="B3050">
        <v>20240204</v>
      </c>
      <c r="C3050">
        <v>6.6</v>
      </c>
      <c r="D3050">
        <v>8.9</v>
      </c>
      <c r="E3050">
        <v>147</v>
      </c>
      <c r="F3050">
        <v>0.5</v>
      </c>
      <c r="H3050">
        <v>87</v>
      </c>
      <c r="I3050" s="101" t="s">
        <v>23</v>
      </c>
      <c r="J3050" s="1">
        <f>DATEVALUE(RIGHT(jaar_zip[[#This Row],[YYYYMMDD]],2)&amp;"-"&amp;MID(jaar_zip[[#This Row],[YYYYMMDD]],5,2)&amp;"-"&amp;LEFT(jaar_zip[[#This Row],[YYYYMMDD]],4))</f>
        <v>45326</v>
      </c>
      <c r="K3050" s="101" t="str">
        <f>IF(AND(VALUE(MONTH(jaar_zip[[#This Row],[Datum]]))=1,VALUE(WEEKNUM(jaar_zip[[#This Row],[Datum]],21))&gt;51),RIGHT(YEAR(jaar_zip[[#This Row],[Datum]])-1,2),RIGHT(YEAR(jaar_zip[[#This Row],[Datum]]),2))&amp;"-"&amp; TEXT(WEEKNUM(jaar_zip[[#This Row],[Datum]],21),"00")</f>
        <v>24-05</v>
      </c>
      <c r="L3050" s="101">
        <f>MONTH(jaar_zip[[#This Row],[Datum]])</f>
        <v>2</v>
      </c>
      <c r="M3050" s="101">
        <f>IF(ISNUMBER(jaar_zip[[#This Row],[etmaaltemperatuur]]),IF(jaar_zip[[#This Row],[etmaaltemperatuur]]&lt;stookgrens,stookgrens-jaar_zip[[#This Row],[etmaaltemperatuur]],0),"")</f>
        <v>9.1</v>
      </c>
      <c r="N3050" s="101">
        <f>IF(ISNUMBER(jaar_zip[[#This Row],[graaddagen]]),IF(OR(MONTH(jaar_zip[[#This Row],[Datum]])=1,MONTH(jaar_zip[[#This Row],[Datum]])=2,MONTH(jaar_zip[[#This Row],[Datum]])=11,MONTH(jaar_zip[[#This Row],[Datum]])=12),1.1,IF(OR(MONTH(jaar_zip[[#This Row],[Datum]])=3,MONTH(jaar_zip[[#This Row],[Datum]])=10),1,0.8))*jaar_zip[[#This Row],[graaddagen]],"")</f>
        <v>10.01</v>
      </c>
      <c r="O3050" s="101">
        <f>IF(ISNUMBER(jaar_zip[[#This Row],[etmaaltemperatuur]]),IF(jaar_zip[[#This Row],[etmaaltemperatuur]]&gt;stookgrens,jaar_zip[[#This Row],[etmaaltemperatuur]]-stookgrens,0),"")</f>
        <v>0</v>
      </c>
    </row>
    <row r="3051" spans="1:15" x14ac:dyDescent="0.25">
      <c r="A3051">
        <v>273</v>
      </c>
      <c r="B3051">
        <v>20240205</v>
      </c>
      <c r="C3051">
        <v>8.6999999999999993</v>
      </c>
      <c r="D3051">
        <v>9.1999999999999993</v>
      </c>
      <c r="E3051">
        <v>204</v>
      </c>
      <c r="F3051">
        <v>0</v>
      </c>
      <c r="H3051">
        <v>84</v>
      </c>
      <c r="I3051" s="101" t="s">
        <v>23</v>
      </c>
      <c r="J3051" s="1">
        <f>DATEVALUE(RIGHT(jaar_zip[[#This Row],[YYYYMMDD]],2)&amp;"-"&amp;MID(jaar_zip[[#This Row],[YYYYMMDD]],5,2)&amp;"-"&amp;LEFT(jaar_zip[[#This Row],[YYYYMMDD]],4))</f>
        <v>45327</v>
      </c>
      <c r="K3051" s="101" t="str">
        <f>IF(AND(VALUE(MONTH(jaar_zip[[#This Row],[Datum]]))=1,VALUE(WEEKNUM(jaar_zip[[#This Row],[Datum]],21))&gt;51),RIGHT(YEAR(jaar_zip[[#This Row],[Datum]])-1,2),RIGHT(YEAR(jaar_zip[[#This Row],[Datum]]),2))&amp;"-"&amp; TEXT(WEEKNUM(jaar_zip[[#This Row],[Datum]],21),"00")</f>
        <v>24-06</v>
      </c>
      <c r="L3051" s="101">
        <f>MONTH(jaar_zip[[#This Row],[Datum]])</f>
        <v>2</v>
      </c>
      <c r="M3051" s="101">
        <f>IF(ISNUMBER(jaar_zip[[#This Row],[etmaaltemperatuur]]),IF(jaar_zip[[#This Row],[etmaaltemperatuur]]&lt;stookgrens,stookgrens-jaar_zip[[#This Row],[etmaaltemperatuur]],0),"")</f>
        <v>8.8000000000000007</v>
      </c>
      <c r="N3051" s="101">
        <f>IF(ISNUMBER(jaar_zip[[#This Row],[graaddagen]]),IF(OR(MONTH(jaar_zip[[#This Row],[Datum]])=1,MONTH(jaar_zip[[#This Row],[Datum]])=2,MONTH(jaar_zip[[#This Row],[Datum]])=11,MONTH(jaar_zip[[#This Row],[Datum]])=12),1.1,IF(OR(MONTH(jaar_zip[[#This Row],[Datum]])=3,MONTH(jaar_zip[[#This Row],[Datum]])=10),1,0.8))*jaar_zip[[#This Row],[graaddagen]],"")</f>
        <v>9.6800000000000015</v>
      </c>
      <c r="O3051" s="101">
        <f>IF(ISNUMBER(jaar_zip[[#This Row],[etmaaltemperatuur]]),IF(jaar_zip[[#This Row],[etmaaltemperatuur]]&gt;stookgrens,jaar_zip[[#This Row],[etmaaltemperatuur]]-stookgrens,0),"")</f>
        <v>0</v>
      </c>
    </row>
    <row r="3052" spans="1:15" x14ac:dyDescent="0.25">
      <c r="A3052">
        <v>273</v>
      </c>
      <c r="B3052">
        <v>20240206</v>
      </c>
      <c r="C3052">
        <v>8.6</v>
      </c>
      <c r="D3052">
        <v>9.8000000000000007</v>
      </c>
      <c r="E3052">
        <v>194</v>
      </c>
      <c r="F3052">
        <v>12.1</v>
      </c>
      <c r="H3052">
        <v>82</v>
      </c>
      <c r="I3052" s="101" t="s">
        <v>23</v>
      </c>
      <c r="J3052" s="1">
        <f>DATEVALUE(RIGHT(jaar_zip[[#This Row],[YYYYMMDD]],2)&amp;"-"&amp;MID(jaar_zip[[#This Row],[YYYYMMDD]],5,2)&amp;"-"&amp;LEFT(jaar_zip[[#This Row],[YYYYMMDD]],4))</f>
        <v>45328</v>
      </c>
      <c r="K3052" s="101" t="str">
        <f>IF(AND(VALUE(MONTH(jaar_zip[[#This Row],[Datum]]))=1,VALUE(WEEKNUM(jaar_zip[[#This Row],[Datum]],21))&gt;51),RIGHT(YEAR(jaar_zip[[#This Row],[Datum]])-1,2),RIGHT(YEAR(jaar_zip[[#This Row],[Datum]]),2))&amp;"-"&amp; TEXT(WEEKNUM(jaar_zip[[#This Row],[Datum]],21),"00")</f>
        <v>24-06</v>
      </c>
      <c r="L3052" s="101">
        <f>MONTH(jaar_zip[[#This Row],[Datum]])</f>
        <v>2</v>
      </c>
      <c r="M3052" s="101">
        <f>IF(ISNUMBER(jaar_zip[[#This Row],[etmaaltemperatuur]]),IF(jaar_zip[[#This Row],[etmaaltemperatuur]]&lt;stookgrens,stookgrens-jaar_zip[[#This Row],[etmaaltemperatuur]],0),"")</f>
        <v>8.1999999999999993</v>
      </c>
      <c r="N3052" s="101">
        <f>IF(ISNUMBER(jaar_zip[[#This Row],[graaddagen]]),IF(OR(MONTH(jaar_zip[[#This Row],[Datum]])=1,MONTH(jaar_zip[[#This Row],[Datum]])=2,MONTH(jaar_zip[[#This Row],[Datum]])=11,MONTH(jaar_zip[[#This Row],[Datum]])=12),1.1,IF(OR(MONTH(jaar_zip[[#This Row],[Datum]])=3,MONTH(jaar_zip[[#This Row],[Datum]])=10),1,0.8))*jaar_zip[[#This Row],[graaddagen]],"")</f>
        <v>9.02</v>
      </c>
      <c r="O3052" s="101">
        <f>IF(ISNUMBER(jaar_zip[[#This Row],[etmaaltemperatuur]]),IF(jaar_zip[[#This Row],[etmaaltemperatuur]]&gt;stookgrens,jaar_zip[[#This Row],[etmaaltemperatuur]]-stookgrens,0),"")</f>
        <v>0</v>
      </c>
    </row>
    <row r="3053" spans="1:15" x14ac:dyDescent="0.25">
      <c r="A3053">
        <v>273</v>
      </c>
      <c r="B3053">
        <v>20240207</v>
      </c>
      <c r="C3053">
        <v>2</v>
      </c>
      <c r="D3053">
        <v>4.5</v>
      </c>
      <c r="E3053">
        <v>478</v>
      </c>
      <c r="F3053">
        <v>0.3</v>
      </c>
      <c r="H3053">
        <v>80</v>
      </c>
      <c r="I3053" s="101" t="s">
        <v>23</v>
      </c>
      <c r="J3053" s="1">
        <f>DATEVALUE(RIGHT(jaar_zip[[#This Row],[YYYYMMDD]],2)&amp;"-"&amp;MID(jaar_zip[[#This Row],[YYYYMMDD]],5,2)&amp;"-"&amp;LEFT(jaar_zip[[#This Row],[YYYYMMDD]],4))</f>
        <v>45329</v>
      </c>
      <c r="K3053" s="101" t="str">
        <f>IF(AND(VALUE(MONTH(jaar_zip[[#This Row],[Datum]]))=1,VALUE(WEEKNUM(jaar_zip[[#This Row],[Datum]],21))&gt;51),RIGHT(YEAR(jaar_zip[[#This Row],[Datum]])-1,2),RIGHT(YEAR(jaar_zip[[#This Row],[Datum]]),2))&amp;"-"&amp; TEXT(WEEKNUM(jaar_zip[[#This Row],[Datum]],21),"00")</f>
        <v>24-06</v>
      </c>
      <c r="L3053" s="101">
        <f>MONTH(jaar_zip[[#This Row],[Datum]])</f>
        <v>2</v>
      </c>
      <c r="M3053" s="101">
        <f>IF(ISNUMBER(jaar_zip[[#This Row],[etmaaltemperatuur]]),IF(jaar_zip[[#This Row],[etmaaltemperatuur]]&lt;stookgrens,stookgrens-jaar_zip[[#This Row],[etmaaltemperatuur]],0),"")</f>
        <v>13.5</v>
      </c>
      <c r="N3053" s="101">
        <f>IF(ISNUMBER(jaar_zip[[#This Row],[graaddagen]]),IF(OR(MONTH(jaar_zip[[#This Row],[Datum]])=1,MONTH(jaar_zip[[#This Row],[Datum]])=2,MONTH(jaar_zip[[#This Row],[Datum]])=11,MONTH(jaar_zip[[#This Row],[Datum]])=12),1.1,IF(OR(MONTH(jaar_zip[[#This Row],[Datum]])=3,MONTH(jaar_zip[[#This Row],[Datum]])=10),1,0.8))*jaar_zip[[#This Row],[graaddagen]],"")</f>
        <v>14.850000000000001</v>
      </c>
      <c r="O3053" s="101">
        <f>IF(ISNUMBER(jaar_zip[[#This Row],[etmaaltemperatuur]]),IF(jaar_zip[[#This Row],[etmaaltemperatuur]]&gt;stookgrens,jaar_zip[[#This Row],[etmaaltemperatuur]]-stookgrens,0),"")</f>
        <v>0</v>
      </c>
    </row>
    <row r="3054" spans="1:15" x14ac:dyDescent="0.25">
      <c r="A3054">
        <v>273</v>
      </c>
      <c r="B3054">
        <v>20240208</v>
      </c>
      <c r="C3054">
        <v>4.0999999999999996</v>
      </c>
      <c r="D3054">
        <v>1.5</v>
      </c>
      <c r="E3054">
        <v>135</v>
      </c>
      <c r="F3054">
        <v>11.8</v>
      </c>
      <c r="H3054">
        <v>93</v>
      </c>
      <c r="I3054" s="101" t="s">
        <v>23</v>
      </c>
      <c r="J3054" s="1">
        <f>DATEVALUE(RIGHT(jaar_zip[[#This Row],[YYYYMMDD]],2)&amp;"-"&amp;MID(jaar_zip[[#This Row],[YYYYMMDD]],5,2)&amp;"-"&amp;LEFT(jaar_zip[[#This Row],[YYYYMMDD]],4))</f>
        <v>45330</v>
      </c>
      <c r="K3054" s="101" t="str">
        <f>IF(AND(VALUE(MONTH(jaar_zip[[#This Row],[Datum]]))=1,VALUE(WEEKNUM(jaar_zip[[#This Row],[Datum]],21))&gt;51),RIGHT(YEAR(jaar_zip[[#This Row],[Datum]])-1,2),RIGHT(YEAR(jaar_zip[[#This Row],[Datum]]),2))&amp;"-"&amp; TEXT(WEEKNUM(jaar_zip[[#This Row],[Datum]],21),"00")</f>
        <v>24-06</v>
      </c>
      <c r="L3054" s="101">
        <f>MONTH(jaar_zip[[#This Row],[Datum]])</f>
        <v>2</v>
      </c>
      <c r="M3054" s="101">
        <f>IF(ISNUMBER(jaar_zip[[#This Row],[etmaaltemperatuur]]),IF(jaar_zip[[#This Row],[etmaaltemperatuur]]&lt;stookgrens,stookgrens-jaar_zip[[#This Row],[etmaaltemperatuur]],0),"")</f>
        <v>16.5</v>
      </c>
      <c r="N3054" s="101">
        <f>IF(ISNUMBER(jaar_zip[[#This Row],[graaddagen]]),IF(OR(MONTH(jaar_zip[[#This Row],[Datum]])=1,MONTH(jaar_zip[[#This Row],[Datum]])=2,MONTH(jaar_zip[[#This Row],[Datum]])=11,MONTH(jaar_zip[[#This Row],[Datum]])=12),1.1,IF(OR(MONTH(jaar_zip[[#This Row],[Datum]])=3,MONTH(jaar_zip[[#This Row],[Datum]])=10),1,0.8))*jaar_zip[[#This Row],[graaddagen]],"")</f>
        <v>18.150000000000002</v>
      </c>
      <c r="O3054" s="101">
        <f>IF(ISNUMBER(jaar_zip[[#This Row],[etmaaltemperatuur]]),IF(jaar_zip[[#This Row],[etmaaltemperatuur]]&gt;stookgrens,jaar_zip[[#This Row],[etmaaltemperatuur]]-stookgrens,0),"")</f>
        <v>0</v>
      </c>
    </row>
    <row r="3055" spans="1:15" x14ac:dyDescent="0.25">
      <c r="A3055">
        <v>273</v>
      </c>
      <c r="B3055">
        <v>20240209</v>
      </c>
      <c r="C3055">
        <v>4.9000000000000004</v>
      </c>
      <c r="D3055">
        <v>8.9</v>
      </c>
      <c r="E3055">
        <v>220</v>
      </c>
      <c r="F3055">
        <v>5.2</v>
      </c>
      <c r="H3055">
        <v>91</v>
      </c>
      <c r="I3055" s="101" t="s">
        <v>23</v>
      </c>
      <c r="J3055" s="1">
        <f>DATEVALUE(RIGHT(jaar_zip[[#This Row],[YYYYMMDD]],2)&amp;"-"&amp;MID(jaar_zip[[#This Row],[YYYYMMDD]],5,2)&amp;"-"&amp;LEFT(jaar_zip[[#This Row],[YYYYMMDD]],4))</f>
        <v>45331</v>
      </c>
      <c r="K3055" s="101" t="str">
        <f>IF(AND(VALUE(MONTH(jaar_zip[[#This Row],[Datum]]))=1,VALUE(WEEKNUM(jaar_zip[[#This Row],[Datum]],21))&gt;51),RIGHT(YEAR(jaar_zip[[#This Row],[Datum]])-1,2),RIGHT(YEAR(jaar_zip[[#This Row],[Datum]]),2))&amp;"-"&amp; TEXT(WEEKNUM(jaar_zip[[#This Row],[Datum]],21),"00")</f>
        <v>24-06</v>
      </c>
      <c r="L3055" s="101">
        <f>MONTH(jaar_zip[[#This Row],[Datum]])</f>
        <v>2</v>
      </c>
      <c r="M3055" s="101">
        <f>IF(ISNUMBER(jaar_zip[[#This Row],[etmaaltemperatuur]]),IF(jaar_zip[[#This Row],[etmaaltemperatuur]]&lt;stookgrens,stookgrens-jaar_zip[[#This Row],[etmaaltemperatuur]],0),"")</f>
        <v>9.1</v>
      </c>
      <c r="N3055" s="101">
        <f>IF(ISNUMBER(jaar_zip[[#This Row],[graaddagen]]),IF(OR(MONTH(jaar_zip[[#This Row],[Datum]])=1,MONTH(jaar_zip[[#This Row],[Datum]])=2,MONTH(jaar_zip[[#This Row],[Datum]])=11,MONTH(jaar_zip[[#This Row],[Datum]])=12),1.1,IF(OR(MONTH(jaar_zip[[#This Row],[Datum]])=3,MONTH(jaar_zip[[#This Row],[Datum]])=10),1,0.8))*jaar_zip[[#This Row],[graaddagen]],"")</f>
        <v>10.01</v>
      </c>
      <c r="O3055" s="101">
        <f>IF(ISNUMBER(jaar_zip[[#This Row],[etmaaltemperatuur]]),IF(jaar_zip[[#This Row],[etmaaltemperatuur]]&gt;stookgrens,jaar_zip[[#This Row],[etmaaltemperatuur]]-stookgrens,0),"")</f>
        <v>0</v>
      </c>
    </row>
    <row r="3056" spans="1:15" x14ac:dyDescent="0.25">
      <c r="A3056">
        <v>273</v>
      </c>
      <c r="B3056">
        <v>20240210</v>
      </c>
      <c r="C3056">
        <v>3.4</v>
      </c>
      <c r="D3056">
        <v>9.8000000000000007</v>
      </c>
      <c r="E3056">
        <v>339</v>
      </c>
      <c r="F3056">
        <v>0.3</v>
      </c>
      <c r="H3056">
        <v>92</v>
      </c>
      <c r="I3056" s="101" t="s">
        <v>23</v>
      </c>
      <c r="J3056" s="1">
        <f>DATEVALUE(RIGHT(jaar_zip[[#This Row],[YYYYMMDD]],2)&amp;"-"&amp;MID(jaar_zip[[#This Row],[YYYYMMDD]],5,2)&amp;"-"&amp;LEFT(jaar_zip[[#This Row],[YYYYMMDD]],4))</f>
        <v>45332</v>
      </c>
      <c r="K3056" s="101" t="str">
        <f>IF(AND(VALUE(MONTH(jaar_zip[[#This Row],[Datum]]))=1,VALUE(WEEKNUM(jaar_zip[[#This Row],[Datum]],21))&gt;51),RIGHT(YEAR(jaar_zip[[#This Row],[Datum]])-1,2),RIGHT(YEAR(jaar_zip[[#This Row],[Datum]]),2))&amp;"-"&amp; TEXT(WEEKNUM(jaar_zip[[#This Row],[Datum]],21),"00")</f>
        <v>24-06</v>
      </c>
      <c r="L3056" s="101">
        <f>MONTH(jaar_zip[[#This Row],[Datum]])</f>
        <v>2</v>
      </c>
      <c r="M3056" s="101">
        <f>IF(ISNUMBER(jaar_zip[[#This Row],[etmaaltemperatuur]]),IF(jaar_zip[[#This Row],[etmaaltemperatuur]]&lt;stookgrens,stookgrens-jaar_zip[[#This Row],[etmaaltemperatuur]],0),"")</f>
        <v>8.1999999999999993</v>
      </c>
      <c r="N3056" s="101">
        <f>IF(ISNUMBER(jaar_zip[[#This Row],[graaddagen]]),IF(OR(MONTH(jaar_zip[[#This Row],[Datum]])=1,MONTH(jaar_zip[[#This Row],[Datum]])=2,MONTH(jaar_zip[[#This Row],[Datum]])=11,MONTH(jaar_zip[[#This Row],[Datum]])=12),1.1,IF(OR(MONTH(jaar_zip[[#This Row],[Datum]])=3,MONTH(jaar_zip[[#This Row],[Datum]])=10),1,0.8))*jaar_zip[[#This Row],[graaddagen]],"")</f>
        <v>9.02</v>
      </c>
      <c r="O3056" s="101">
        <f>IF(ISNUMBER(jaar_zip[[#This Row],[etmaaltemperatuur]]),IF(jaar_zip[[#This Row],[etmaaltemperatuur]]&gt;stookgrens,jaar_zip[[#This Row],[etmaaltemperatuur]]-stookgrens,0),"")</f>
        <v>0</v>
      </c>
    </row>
    <row r="3057" spans="1:15" x14ac:dyDescent="0.25">
      <c r="A3057">
        <v>273</v>
      </c>
      <c r="B3057">
        <v>20240211</v>
      </c>
      <c r="C3057">
        <v>2.9</v>
      </c>
      <c r="D3057">
        <v>8.8000000000000007</v>
      </c>
      <c r="E3057">
        <v>242</v>
      </c>
      <c r="F3057">
        <v>0.5</v>
      </c>
      <c r="H3057">
        <v>93</v>
      </c>
      <c r="I3057" s="101" t="s">
        <v>23</v>
      </c>
      <c r="J3057" s="1">
        <f>DATEVALUE(RIGHT(jaar_zip[[#This Row],[YYYYMMDD]],2)&amp;"-"&amp;MID(jaar_zip[[#This Row],[YYYYMMDD]],5,2)&amp;"-"&amp;LEFT(jaar_zip[[#This Row],[YYYYMMDD]],4))</f>
        <v>45333</v>
      </c>
      <c r="K3057" s="101" t="str">
        <f>IF(AND(VALUE(MONTH(jaar_zip[[#This Row],[Datum]]))=1,VALUE(WEEKNUM(jaar_zip[[#This Row],[Datum]],21))&gt;51),RIGHT(YEAR(jaar_zip[[#This Row],[Datum]])-1,2),RIGHT(YEAR(jaar_zip[[#This Row],[Datum]]),2))&amp;"-"&amp; TEXT(WEEKNUM(jaar_zip[[#This Row],[Datum]],21),"00")</f>
        <v>24-06</v>
      </c>
      <c r="L3057" s="101">
        <f>MONTH(jaar_zip[[#This Row],[Datum]])</f>
        <v>2</v>
      </c>
      <c r="M3057" s="101">
        <f>IF(ISNUMBER(jaar_zip[[#This Row],[etmaaltemperatuur]]),IF(jaar_zip[[#This Row],[etmaaltemperatuur]]&lt;stookgrens,stookgrens-jaar_zip[[#This Row],[etmaaltemperatuur]],0),"")</f>
        <v>9.1999999999999993</v>
      </c>
      <c r="N3057" s="101">
        <f>IF(ISNUMBER(jaar_zip[[#This Row],[graaddagen]]),IF(OR(MONTH(jaar_zip[[#This Row],[Datum]])=1,MONTH(jaar_zip[[#This Row],[Datum]])=2,MONTH(jaar_zip[[#This Row],[Datum]])=11,MONTH(jaar_zip[[#This Row],[Datum]])=12),1.1,IF(OR(MONTH(jaar_zip[[#This Row],[Datum]])=3,MONTH(jaar_zip[[#This Row],[Datum]])=10),1,0.8))*jaar_zip[[#This Row],[graaddagen]],"")</f>
        <v>10.119999999999999</v>
      </c>
      <c r="O3057" s="101">
        <f>IF(ISNUMBER(jaar_zip[[#This Row],[etmaaltemperatuur]]),IF(jaar_zip[[#This Row],[etmaaltemperatuur]]&gt;stookgrens,jaar_zip[[#This Row],[etmaaltemperatuur]]-stookgrens,0),"")</f>
        <v>0</v>
      </c>
    </row>
    <row r="3058" spans="1:15" x14ac:dyDescent="0.25">
      <c r="A3058">
        <v>273</v>
      </c>
      <c r="B3058">
        <v>20240212</v>
      </c>
      <c r="C3058">
        <v>3.4</v>
      </c>
      <c r="D3058">
        <v>7</v>
      </c>
      <c r="E3058">
        <v>545</v>
      </c>
      <c r="F3058">
        <v>1.5</v>
      </c>
      <c r="H3058">
        <v>89</v>
      </c>
      <c r="I3058" s="101" t="s">
        <v>23</v>
      </c>
      <c r="J3058" s="1">
        <f>DATEVALUE(RIGHT(jaar_zip[[#This Row],[YYYYMMDD]],2)&amp;"-"&amp;MID(jaar_zip[[#This Row],[YYYYMMDD]],5,2)&amp;"-"&amp;LEFT(jaar_zip[[#This Row],[YYYYMMDD]],4))</f>
        <v>45334</v>
      </c>
      <c r="K3058" s="101" t="str">
        <f>IF(AND(VALUE(MONTH(jaar_zip[[#This Row],[Datum]]))=1,VALUE(WEEKNUM(jaar_zip[[#This Row],[Datum]],21))&gt;51),RIGHT(YEAR(jaar_zip[[#This Row],[Datum]])-1,2),RIGHT(YEAR(jaar_zip[[#This Row],[Datum]]),2))&amp;"-"&amp; TEXT(WEEKNUM(jaar_zip[[#This Row],[Datum]],21),"00")</f>
        <v>24-07</v>
      </c>
      <c r="L3058" s="101">
        <f>MONTH(jaar_zip[[#This Row],[Datum]])</f>
        <v>2</v>
      </c>
      <c r="M3058" s="101">
        <f>IF(ISNUMBER(jaar_zip[[#This Row],[etmaaltemperatuur]]),IF(jaar_zip[[#This Row],[etmaaltemperatuur]]&lt;stookgrens,stookgrens-jaar_zip[[#This Row],[etmaaltemperatuur]],0),"")</f>
        <v>11</v>
      </c>
      <c r="N3058" s="101">
        <f>IF(ISNUMBER(jaar_zip[[#This Row],[graaddagen]]),IF(OR(MONTH(jaar_zip[[#This Row],[Datum]])=1,MONTH(jaar_zip[[#This Row],[Datum]])=2,MONTH(jaar_zip[[#This Row],[Datum]])=11,MONTH(jaar_zip[[#This Row],[Datum]])=12),1.1,IF(OR(MONTH(jaar_zip[[#This Row],[Datum]])=3,MONTH(jaar_zip[[#This Row],[Datum]])=10),1,0.8))*jaar_zip[[#This Row],[graaddagen]],"")</f>
        <v>12.100000000000001</v>
      </c>
      <c r="O3058" s="101">
        <f>IF(ISNUMBER(jaar_zip[[#This Row],[etmaaltemperatuur]]),IF(jaar_zip[[#This Row],[etmaaltemperatuur]]&gt;stookgrens,jaar_zip[[#This Row],[etmaaltemperatuur]]-stookgrens,0),"")</f>
        <v>0</v>
      </c>
    </row>
    <row r="3059" spans="1:15" x14ac:dyDescent="0.25">
      <c r="A3059">
        <v>273</v>
      </c>
      <c r="B3059">
        <v>20240213</v>
      </c>
      <c r="C3059">
        <v>4.8</v>
      </c>
      <c r="D3059">
        <v>6.5</v>
      </c>
      <c r="E3059">
        <v>524</v>
      </c>
      <c r="F3059">
        <v>3.9</v>
      </c>
      <c r="H3059">
        <v>86</v>
      </c>
      <c r="I3059" s="101" t="s">
        <v>23</v>
      </c>
      <c r="J3059" s="1">
        <f>DATEVALUE(RIGHT(jaar_zip[[#This Row],[YYYYMMDD]],2)&amp;"-"&amp;MID(jaar_zip[[#This Row],[YYYYMMDD]],5,2)&amp;"-"&amp;LEFT(jaar_zip[[#This Row],[YYYYMMDD]],4))</f>
        <v>45335</v>
      </c>
      <c r="K3059" s="101" t="str">
        <f>IF(AND(VALUE(MONTH(jaar_zip[[#This Row],[Datum]]))=1,VALUE(WEEKNUM(jaar_zip[[#This Row],[Datum]],21))&gt;51),RIGHT(YEAR(jaar_zip[[#This Row],[Datum]])-1,2),RIGHT(YEAR(jaar_zip[[#This Row],[Datum]]),2))&amp;"-"&amp; TEXT(WEEKNUM(jaar_zip[[#This Row],[Datum]],21),"00")</f>
        <v>24-07</v>
      </c>
      <c r="L3059" s="101">
        <f>MONTH(jaar_zip[[#This Row],[Datum]])</f>
        <v>2</v>
      </c>
      <c r="M3059" s="101">
        <f>IF(ISNUMBER(jaar_zip[[#This Row],[etmaaltemperatuur]]),IF(jaar_zip[[#This Row],[etmaaltemperatuur]]&lt;stookgrens,stookgrens-jaar_zip[[#This Row],[etmaaltemperatuur]],0),"")</f>
        <v>11.5</v>
      </c>
      <c r="N3059" s="101">
        <f>IF(ISNUMBER(jaar_zip[[#This Row],[graaddagen]]),IF(OR(MONTH(jaar_zip[[#This Row],[Datum]])=1,MONTH(jaar_zip[[#This Row],[Datum]])=2,MONTH(jaar_zip[[#This Row],[Datum]])=11,MONTH(jaar_zip[[#This Row],[Datum]])=12),1.1,IF(OR(MONTH(jaar_zip[[#This Row],[Datum]])=3,MONTH(jaar_zip[[#This Row],[Datum]])=10),1,0.8))*jaar_zip[[#This Row],[graaddagen]],"")</f>
        <v>12.65</v>
      </c>
      <c r="O3059" s="101">
        <f>IF(ISNUMBER(jaar_zip[[#This Row],[etmaaltemperatuur]]),IF(jaar_zip[[#This Row],[etmaaltemperatuur]]&gt;stookgrens,jaar_zip[[#This Row],[etmaaltemperatuur]]-stookgrens,0),"")</f>
        <v>0</v>
      </c>
    </row>
    <row r="3060" spans="1:15" x14ac:dyDescent="0.25">
      <c r="A3060">
        <v>273</v>
      </c>
      <c r="B3060">
        <v>20240214</v>
      </c>
      <c r="C3060">
        <v>5.3</v>
      </c>
      <c r="D3060">
        <v>10.6</v>
      </c>
      <c r="E3060">
        <v>160</v>
      </c>
      <c r="F3060">
        <v>8</v>
      </c>
      <c r="H3060">
        <v>96</v>
      </c>
      <c r="I3060" s="101" t="s">
        <v>23</v>
      </c>
      <c r="J3060" s="1">
        <f>DATEVALUE(RIGHT(jaar_zip[[#This Row],[YYYYMMDD]],2)&amp;"-"&amp;MID(jaar_zip[[#This Row],[YYYYMMDD]],5,2)&amp;"-"&amp;LEFT(jaar_zip[[#This Row],[YYYYMMDD]],4))</f>
        <v>45336</v>
      </c>
      <c r="K3060" s="101" t="str">
        <f>IF(AND(VALUE(MONTH(jaar_zip[[#This Row],[Datum]]))=1,VALUE(WEEKNUM(jaar_zip[[#This Row],[Datum]],21))&gt;51),RIGHT(YEAR(jaar_zip[[#This Row],[Datum]])-1,2),RIGHT(YEAR(jaar_zip[[#This Row],[Datum]]),2))&amp;"-"&amp; TEXT(WEEKNUM(jaar_zip[[#This Row],[Datum]],21),"00")</f>
        <v>24-07</v>
      </c>
      <c r="L3060" s="101">
        <f>MONTH(jaar_zip[[#This Row],[Datum]])</f>
        <v>2</v>
      </c>
      <c r="M3060" s="101">
        <f>IF(ISNUMBER(jaar_zip[[#This Row],[etmaaltemperatuur]]),IF(jaar_zip[[#This Row],[etmaaltemperatuur]]&lt;stookgrens,stookgrens-jaar_zip[[#This Row],[etmaaltemperatuur]],0),"")</f>
        <v>7.4</v>
      </c>
      <c r="N3060" s="101">
        <f>IF(ISNUMBER(jaar_zip[[#This Row],[graaddagen]]),IF(OR(MONTH(jaar_zip[[#This Row],[Datum]])=1,MONTH(jaar_zip[[#This Row],[Datum]])=2,MONTH(jaar_zip[[#This Row],[Datum]])=11,MONTH(jaar_zip[[#This Row],[Datum]])=12),1.1,IF(OR(MONTH(jaar_zip[[#This Row],[Datum]])=3,MONTH(jaar_zip[[#This Row],[Datum]])=10),1,0.8))*jaar_zip[[#This Row],[graaddagen]],"")</f>
        <v>8.14</v>
      </c>
      <c r="O3060" s="101">
        <f>IF(ISNUMBER(jaar_zip[[#This Row],[etmaaltemperatuur]]),IF(jaar_zip[[#This Row],[etmaaltemperatuur]]&gt;stookgrens,jaar_zip[[#This Row],[etmaaltemperatuur]]-stookgrens,0),"")</f>
        <v>0</v>
      </c>
    </row>
    <row r="3061" spans="1:15" x14ac:dyDescent="0.25">
      <c r="A3061">
        <v>273</v>
      </c>
      <c r="B3061">
        <v>20240215</v>
      </c>
      <c r="C3061">
        <v>4.3</v>
      </c>
      <c r="D3061">
        <v>12.3</v>
      </c>
      <c r="E3061">
        <v>207</v>
      </c>
      <c r="F3061">
        <v>1.6</v>
      </c>
      <c r="H3061">
        <v>91</v>
      </c>
      <c r="I3061" s="101" t="s">
        <v>23</v>
      </c>
      <c r="J3061" s="1">
        <f>DATEVALUE(RIGHT(jaar_zip[[#This Row],[YYYYMMDD]],2)&amp;"-"&amp;MID(jaar_zip[[#This Row],[YYYYMMDD]],5,2)&amp;"-"&amp;LEFT(jaar_zip[[#This Row],[YYYYMMDD]],4))</f>
        <v>45337</v>
      </c>
      <c r="K3061" s="101" t="str">
        <f>IF(AND(VALUE(MONTH(jaar_zip[[#This Row],[Datum]]))=1,VALUE(WEEKNUM(jaar_zip[[#This Row],[Datum]],21))&gt;51),RIGHT(YEAR(jaar_zip[[#This Row],[Datum]])-1,2),RIGHT(YEAR(jaar_zip[[#This Row],[Datum]]),2))&amp;"-"&amp; TEXT(WEEKNUM(jaar_zip[[#This Row],[Datum]],21),"00")</f>
        <v>24-07</v>
      </c>
      <c r="L3061" s="101">
        <f>MONTH(jaar_zip[[#This Row],[Datum]])</f>
        <v>2</v>
      </c>
      <c r="M3061" s="101">
        <f>IF(ISNUMBER(jaar_zip[[#This Row],[etmaaltemperatuur]]),IF(jaar_zip[[#This Row],[etmaaltemperatuur]]&lt;stookgrens,stookgrens-jaar_zip[[#This Row],[etmaaltemperatuur]],0),"")</f>
        <v>5.6999999999999993</v>
      </c>
      <c r="N3061" s="101">
        <f>IF(ISNUMBER(jaar_zip[[#This Row],[graaddagen]]),IF(OR(MONTH(jaar_zip[[#This Row],[Datum]])=1,MONTH(jaar_zip[[#This Row],[Datum]])=2,MONTH(jaar_zip[[#This Row],[Datum]])=11,MONTH(jaar_zip[[#This Row],[Datum]])=12),1.1,IF(OR(MONTH(jaar_zip[[#This Row],[Datum]])=3,MONTH(jaar_zip[[#This Row],[Datum]])=10),1,0.8))*jaar_zip[[#This Row],[graaddagen]],"")</f>
        <v>6.27</v>
      </c>
      <c r="O3061" s="101">
        <f>IF(ISNUMBER(jaar_zip[[#This Row],[etmaaltemperatuur]]),IF(jaar_zip[[#This Row],[etmaaltemperatuur]]&gt;stookgrens,jaar_zip[[#This Row],[etmaaltemperatuur]]-stookgrens,0),"")</f>
        <v>0</v>
      </c>
    </row>
    <row r="3062" spans="1:15" x14ac:dyDescent="0.25">
      <c r="A3062">
        <v>273</v>
      </c>
      <c r="B3062">
        <v>20240216</v>
      </c>
      <c r="C3062">
        <v>4.2</v>
      </c>
      <c r="D3062">
        <v>10.4</v>
      </c>
      <c r="E3062">
        <v>203</v>
      </c>
      <c r="F3062">
        <v>1.6</v>
      </c>
      <c r="H3062">
        <v>89</v>
      </c>
      <c r="I3062" s="101" t="s">
        <v>23</v>
      </c>
      <c r="J3062" s="1">
        <f>DATEVALUE(RIGHT(jaar_zip[[#This Row],[YYYYMMDD]],2)&amp;"-"&amp;MID(jaar_zip[[#This Row],[YYYYMMDD]],5,2)&amp;"-"&amp;LEFT(jaar_zip[[#This Row],[YYYYMMDD]],4))</f>
        <v>45338</v>
      </c>
      <c r="K3062" s="101" t="str">
        <f>IF(AND(VALUE(MONTH(jaar_zip[[#This Row],[Datum]]))=1,VALUE(WEEKNUM(jaar_zip[[#This Row],[Datum]],21))&gt;51),RIGHT(YEAR(jaar_zip[[#This Row],[Datum]])-1,2),RIGHT(YEAR(jaar_zip[[#This Row],[Datum]]),2))&amp;"-"&amp; TEXT(WEEKNUM(jaar_zip[[#This Row],[Datum]],21),"00")</f>
        <v>24-07</v>
      </c>
      <c r="L3062" s="101">
        <f>MONTH(jaar_zip[[#This Row],[Datum]])</f>
        <v>2</v>
      </c>
      <c r="M3062" s="101">
        <f>IF(ISNUMBER(jaar_zip[[#This Row],[etmaaltemperatuur]]),IF(jaar_zip[[#This Row],[etmaaltemperatuur]]&lt;stookgrens,stookgrens-jaar_zip[[#This Row],[etmaaltemperatuur]],0),"")</f>
        <v>7.6</v>
      </c>
      <c r="N3062" s="101">
        <f>IF(ISNUMBER(jaar_zip[[#This Row],[graaddagen]]),IF(OR(MONTH(jaar_zip[[#This Row],[Datum]])=1,MONTH(jaar_zip[[#This Row],[Datum]])=2,MONTH(jaar_zip[[#This Row],[Datum]])=11,MONTH(jaar_zip[[#This Row],[Datum]])=12),1.1,IF(OR(MONTH(jaar_zip[[#This Row],[Datum]])=3,MONTH(jaar_zip[[#This Row],[Datum]])=10),1,0.8))*jaar_zip[[#This Row],[graaddagen]],"")</f>
        <v>8.36</v>
      </c>
      <c r="O3062" s="101">
        <f>IF(ISNUMBER(jaar_zip[[#This Row],[etmaaltemperatuur]]),IF(jaar_zip[[#This Row],[etmaaltemperatuur]]&gt;stookgrens,jaar_zip[[#This Row],[etmaaltemperatuur]]-stookgrens,0),"")</f>
        <v>0</v>
      </c>
    </row>
    <row r="3063" spans="1:15" x14ac:dyDescent="0.25">
      <c r="A3063">
        <v>273</v>
      </c>
      <c r="B3063">
        <v>20240217</v>
      </c>
      <c r="C3063">
        <v>2.2000000000000002</v>
      </c>
      <c r="D3063">
        <v>8.6999999999999993</v>
      </c>
      <c r="E3063">
        <v>303</v>
      </c>
      <c r="F3063">
        <v>-0.1</v>
      </c>
      <c r="H3063">
        <v>93</v>
      </c>
      <c r="I3063" s="101" t="s">
        <v>23</v>
      </c>
      <c r="J3063" s="1">
        <f>DATEVALUE(RIGHT(jaar_zip[[#This Row],[YYYYMMDD]],2)&amp;"-"&amp;MID(jaar_zip[[#This Row],[YYYYMMDD]],5,2)&amp;"-"&amp;LEFT(jaar_zip[[#This Row],[YYYYMMDD]],4))</f>
        <v>45339</v>
      </c>
      <c r="K3063" s="101" t="str">
        <f>IF(AND(VALUE(MONTH(jaar_zip[[#This Row],[Datum]]))=1,VALUE(WEEKNUM(jaar_zip[[#This Row],[Datum]],21))&gt;51),RIGHT(YEAR(jaar_zip[[#This Row],[Datum]])-1,2),RIGHT(YEAR(jaar_zip[[#This Row],[Datum]]),2))&amp;"-"&amp; TEXT(WEEKNUM(jaar_zip[[#This Row],[Datum]],21),"00")</f>
        <v>24-07</v>
      </c>
      <c r="L3063" s="101">
        <f>MONTH(jaar_zip[[#This Row],[Datum]])</f>
        <v>2</v>
      </c>
      <c r="M3063" s="101">
        <f>IF(ISNUMBER(jaar_zip[[#This Row],[etmaaltemperatuur]]),IF(jaar_zip[[#This Row],[etmaaltemperatuur]]&lt;stookgrens,stookgrens-jaar_zip[[#This Row],[etmaaltemperatuur]],0),"")</f>
        <v>9.3000000000000007</v>
      </c>
      <c r="N3063" s="101">
        <f>IF(ISNUMBER(jaar_zip[[#This Row],[graaddagen]]),IF(OR(MONTH(jaar_zip[[#This Row],[Datum]])=1,MONTH(jaar_zip[[#This Row],[Datum]])=2,MONTH(jaar_zip[[#This Row],[Datum]])=11,MONTH(jaar_zip[[#This Row],[Datum]])=12),1.1,IF(OR(MONTH(jaar_zip[[#This Row],[Datum]])=3,MONTH(jaar_zip[[#This Row],[Datum]])=10),1,0.8))*jaar_zip[[#This Row],[graaddagen]],"")</f>
        <v>10.230000000000002</v>
      </c>
      <c r="O3063" s="101">
        <f>IF(ISNUMBER(jaar_zip[[#This Row],[etmaaltemperatuur]]),IF(jaar_zip[[#This Row],[etmaaltemperatuur]]&gt;stookgrens,jaar_zip[[#This Row],[etmaaltemperatuur]]-stookgrens,0),"")</f>
        <v>0</v>
      </c>
    </row>
    <row r="3064" spans="1:15" x14ac:dyDescent="0.25">
      <c r="A3064">
        <v>273</v>
      </c>
      <c r="B3064">
        <v>20240218</v>
      </c>
      <c r="C3064">
        <v>6.7</v>
      </c>
      <c r="D3064">
        <v>9.1</v>
      </c>
      <c r="E3064">
        <v>116</v>
      </c>
      <c r="F3064">
        <v>21.5</v>
      </c>
      <c r="H3064">
        <v>91</v>
      </c>
      <c r="I3064" s="101" t="s">
        <v>23</v>
      </c>
      <c r="J3064" s="1">
        <f>DATEVALUE(RIGHT(jaar_zip[[#This Row],[YYYYMMDD]],2)&amp;"-"&amp;MID(jaar_zip[[#This Row],[YYYYMMDD]],5,2)&amp;"-"&amp;LEFT(jaar_zip[[#This Row],[YYYYMMDD]],4))</f>
        <v>45340</v>
      </c>
      <c r="K3064" s="101" t="str">
        <f>IF(AND(VALUE(MONTH(jaar_zip[[#This Row],[Datum]]))=1,VALUE(WEEKNUM(jaar_zip[[#This Row],[Datum]],21))&gt;51),RIGHT(YEAR(jaar_zip[[#This Row],[Datum]])-1,2),RIGHT(YEAR(jaar_zip[[#This Row],[Datum]]),2))&amp;"-"&amp; TEXT(WEEKNUM(jaar_zip[[#This Row],[Datum]],21),"00")</f>
        <v>24-07</v>
      </c>
      <c r="L3064" s="101">
        <f>MONTH(jaar_zip[[#This Row],[Datum]])</f>
        <v>2</v>
      </c>
      <c r="M3064" s="101">
        <f>IF(ISNUMBER(jaar_zip[[#This Row],[etmaaltemperatuur]]),IF(jaar_zip[[#This Row],[etmaaltemperatuur]]&lt;stookgrens,stookgrens-jaar_zip[[#This Row],[etmaaltemperatuur]],0),"")</f>
        <v>8.9</v>
      </c>
      <c r="N3064" s="101">
        <f>IF(ISNUMBER(jaar_zip[[#This Row],[graaddagen]]),IF(OR(MONTH(jaar_zip[[#This Row],[Datum]])=1,MONTH(jaar_zip[[#This Row],[Datum]])=2,MONTH(jaar_zip[[#This Row],[Datum]])=11,MONTH(jaar_zip[[#This Row],[Datum]])=12),1.1,IF(OR(MONTH(jaar_zip[[#This Row],[Datum]])=3,MONTH(jaar_zip[[#This Row],[Datum]])=10),1,0.8))*jaar_zip[[#This Row],[graaddagen]],"")</f>
        <v>9.7900000000000009</v>
      </c>
      <c r="O3064" s="101">
        <f>IF(ISNUMBER(jaar_zip[[#This Row],[etmaaltemperatuur]]),IF(jaar_zip[[#This Row],[etmaaltemperatuur]]&gt;stookgrens,jaar_zip[[#This Row],[etmaaltemperatuur]]-stookgrens,0),"")</f>
        <v>0</v>
      </c>
    </row>
    <row r="3065" spans="1:15" x14ac:dyDescent="0.25">
      <c r="A3065">
        <v>273</v>
      </c>
      <c r="B3065">
        <v>20240219</v>
      </c>
      <c r="C3065">
        <v>4.4000000000000004</v>
      </c>
      <c r="D3065">
        <v>8.4</v>
      </c>
      <c r="E3065">
        <v>210</v>
      </c>
      <c r="F3065">
        <v>0.5</v>
      </c>
      <c r="H3065">
        <v>91</v>
      </c>
      <c r="I3065" s="101" t="s">
        <v>23</v>
      </c>
      <c r="J3065" s="1">
        <f>DATEVALUE(RIGHT(jaar_zip[[#This Row],[YYYYMMDD]],2)&amp;"-"&amp;MID(jaar_zip[[#This Row],[YYYYMMDD]],5,2)&amp;"-"&amp;LEFT(jaar_zip[[#This Row],[YYYYMMDD]],4))</f>
        <v>45341</v>
      </c>
      <c r="K3065" s="101" t="str">
        <f>IF(AND(VALUE(MONTH(jaar_zip[[#This Row],[Datum]]))=1,VALUE(WEEKNUM(jaar_zip[[#This Row],[Datum]],21))&gt;51),RIGHT(YEAR(jaar_zip[[#This Row],[Datum]])-1,2),RIGHT(YEAR(jaar_zip[[#This Row],[Datum]]),2))&amp;"-"&amp; TEXT(WEEKNUM(jaar_zip[[#This Row],[Datum]],21),"00")</f>
        <v>24-08</v>
      </c>
      <c r="L3065" s="101">
        <f>MONTH(jaar_zip[[#This Row],[Datum]])</f>
        <v>2</v>
      </c>
      <c r="M3065" s="101">
        <f>IF(ISNUMBER(jaar_zip[[#This Row],[etmaaltemperatuur]]),IF(jaar_zip[[#This Row],[etmaaltemperatuur]]&lt;stookgrens,stookgrens-jaar_zip[[#This Row],[etmaaltemperatuur]],0),"")</f>
        <v>9.6</v>
      </c>
      <c r="N3065" s="101">
        <f>IF(ISNUMBER(jaar_zip[[#This Row],[graaddagen]]),IF(OR(MONTH(jaar_zip[[#This Row],[Datum]])=1,MONTH(jaar_zip[[#This Row],[Datum]])=2,MONTH(jaar_zip[[#This Row],[Datum]])=11,MONTH(jaar_zip[[#This Row],[Datum]])=12),1.1,IF(OR(MONTH(jaar_zip[[#This Row],[Datum]])=3,MONTH(jaar_zip[[#This Row],[Datum]])=10),1,0.8))*jaar_zip[[#This Row],[graaddagen]],"")</f>
        <v>10.56</v>
      </c>
      <c r="O3065" s="101">
        <f>IF(ISNUMBER(jaar_zip[[#This Row],[etmaaltemperatuur]]),IF(jaar_zip[[#This Row],[etmaaltemperatuur]]&gt;stookgrens,jaar_zip[[#This Row],[etmaaltemperatuur]]-stookgrens,0),"")</f>
        <v>0</v>
      </c>
    </row>
    <row r="3066" spans="1:15" x14ac:dyDescent="0.25">
      <c r="A3066">
        <v>273</v>
      </c>
      <c r="B3066">
        <v>20240220</v>
      </c>
      <c r="C3066">
        <v>4.3</v>
      </c>
      <c r="D3066">
        <v>8.3000000000000007</v>
      </c>
      <c r="E3066">
        <v>449</v>
      </c>
      <c r="F3066">
        <v>-0.1</v>
      </c>
      <c r="H3066">
        <v>89</v>
      </c>
      <c r="I3066" s="101" t="s">
        <v>23</v>
      </c>
      <c r="J3066" s="1">
        <f>DATEVALUE(RIGHT(jaar_zip[[#This Row],[YYYYMMDD]],2)&amp;"-"&amp;MID(jaar_zip[[#This Row],[YYYYMMDD]],5,2)&amp;"-"&amp;LEFT(jaar_zip[[#This Row],[YYYYMMDD]],4))</f>
        <v>45342</v>
      </c>
      <c r="K3066" s="101" t="str">
        <f>IF(AND(VALUE(MONTH(jaar_zip[[#This Row],[Datum]]))=1,VALUE(WEEKNUM(jaar_zip[[#This Row],[Datum]],21))&gt;51),RIGHT(YEAR(jaar_zip[[#This Row],[Datum]])-1,2),RIGHT(YEAR(jaar_zip[[#This Row],[Datum]]),2))&amp;"-"&amp; TEXT(WEEKNUM(jaar_zip[[#This Row],[Datum]],21),"00")</f>
        <v>24-08</v>
      </c>
      <c r="L3066" s="101">
        <f>MONTH(jaar_zip[[#This Row],[Datum]])</f>
        <v>2</v>
      </c>
      <c r="M3066" s="101">
        <f>IF(ISNUMBER(jaar_zip[[#This Row],[etmaaltemperatuur]]),IF(jaar_zip[[#This Row],[etmaaltemperatuur]]&lt;stookgrens,stookgrens-jaar_zip[[#This Row],[etmaaltemperatuur]],0),"")</f>
        <v>9.6999999999999993</v>
      </c>
      <c r="N3066" s="101">
        <f>IF(ISNUMBER(jaar_zip[[#This Row],[graaddagen]]),IF(OR(MONTH(jaar_zip[[#This Row],[Datum]])=1,MONTH(jaar_zip[[#This Row],[Datum]])=2,MONTH(jaar_zip[[#This Row],[Datum]])=11,MONTH(jaar_zip[[#This Row],[Datum]])=12),1.1,IF(OR(MONTH(jaar_zip[[#This Row],[Datum]])=3,MONTH(jaar_zip[[#This Row],[Datum]])=10),1,0.8))*jaar_zip[[#This Row],[graaddagen]],"")</f>
        <v>10.67</v>
      </c>
      <c r="O3066" s="101">
        <f>IF(ISNUMBER(jaar_zip[[#This Row],[etmaaltemperatuur]]),IF(jaar_zip[[#This Row],[etmaaltemperatuur]]&gt;stookgrens,jaar_zip[[#This Row],[etmaaltemperatuur]]-stookgrens,0),"")</f>
        <v>0</v>
      </c>
    </row>
    <row r="3067" spans="1:15" x14ac:dyDescent="0.25">
      <c r="A3067">
        <v>273</v>
      </c>
      <c r="B3067">
        <v>20240221</v>
      </c>
      <c r="C3067">
        <v>6.1</v>
      </c>
      <c r="D3067">
        <v>9.1</v>
      </c>
      <c r="E3067">
        <v>209</v>
      </c>
      <c r="F3067">
        <v>3.7</v>
      </c>
      <c r="H3067">
        <v>89</v>
      </c>
      <c r="I3067" s="101" t="s">
        <v>23</v>
      </c>
      <c r="J3067" s="1">
        <f>DATEVALUE(RIGHT(jaar_zip[[#This Row],[YYYYMMDD]],2)&amp;"-"&amp;MID(jaar_zip[[#This Row],[YYYYMMDD]],5,2)&amp;"-"&amp;LEFT(jaar_zip[[#This Row],[YYYYMMDD]],4))</f>
        <v>45343</v>
      </c>
      <c r="K3067" s="101" t="str">
        <f>IF(AND(VALUE(MONTH(jaar_zip[[#This Row],[Datum]]))=1,VALUE(WEEKNUM(jaar_zip[[#This Row],[Datum]],21))&gt;51),RIGHT(YEAR(jaar_zip[[#This Row],[Datum]])-1,2),RIGHT(YEAR(jaar_zip[[#This Row],[Datum]]),2))&amp;"-"&amp; TEXT(WEEKNUM(jaar_zip[[#This Row],[Datum]],21),"00")</f>
        <v>24-08</v>
      </c>
      <c r="L3067" s="101">
        <f>MONTH(jaar_zip[[#This Row],[Datum]])</f>
        <v>2</v>
      </c>
      <c r="M3067" s="101">
        <f>IF(ISNUMBER(jaar_zip[[#This Row],[etmaaltemperatuur]]),IF(jaar_zip[[#This Row],[etmaaltemperatuur]]&lt;stookgrens,stookgrens-jaar_zip[[#This Row],[etmaaltemperatuur]],0),"")</f>
        <v>8.9</v>
      </c>
      <c r="N3067" s="101">
        <f>IF(ISNUMBER(jaar_zip[[#This Row],[graaddagen]]),IF(OR(MONTH(jaar_zip[[#This Row],[Datum]])=1,MONTH(jaar_zip[[#This Row],[Datum]])=2,MONTH(jaar_zip[[#This Row],[Datum]])=11,MONTH(jaar_zip[[#This Row],[Datum]])=12),1.1,IF(OR(MONTH(jaar_zip[[#This Row],[Datum]])=3,MONTH(jaar_zip[[#This Row],[Datum]])=10),1,0.8))*jaar_zip[[#This Row],[graaddagen]],"")</f>
        <v>9.7900000000000009</v>
      </c>
      <c r="O3067" s="101">
        <f>IF(ISNUMBER(jaar_zip[[#This Row],[etmaaltemperatuur]]),IF(jaar_zip[[#This Row],[etmaaltemperatuur]]&gt;stookgrens,jaar_zip[[#This Row],[etmaaltemperatuur]]-stookgrens,0),"")</f>
        <v>0</v>
      </c>
    </row>
    <row r="3068" spans="1:15" x14ac:dyDescent="0.25">
      <c r="A3068">
        <v>273</v>
      </c>
      <c r="B3068">
        <v>20240222</v>
      </c>
      <c r="C3068">
        <v>6.6</v>
      </c>
      <c r="D3068">
        <v>9.8000000000000007</v>
      </c>
      <c r="E3068">
        <v>368</v>
      </c>
      <c r="F3068">
        <v>8.5</v>
      </c>
      <c r="H3068">
        <v>89</v>
      </c>
      <c r="I3068" s="101" t="s">
        <v>23</v>
      </c>
      <c r="J3068" s="1">
        <f>DATEVALUE(RIGHT(jaar_zip[[#This Row],[YYYYMMDD]],2)&amp;"-"&amp;MID(jaar_zip[[#This Row],[YYYYMMDD]],5,2)&amp;"-"&amp;LEFT(jaar_zip[[#This Row],[YYYYMMDD]],4))</f>
        <v>45344</v>
      </c>
      <c r="K3068" s="101" t="str">
        <f>IF(AND(VALUE(MONTH(jaar_zip[[#This Row],[Datum]]))=1,VALUE(WEEKNUM(jaar_zip[[#This Row],[Datum]],21))&gt;51),RIGHT(YEAR(jaar_zip[[#This Row],[Datum]])-1,2),RIGHT(YEAR(jaar_zip[[#This Row],[Datum]]),2))&amp;"-"&amp; TEXT(WEEKNUM(jaar_zip[[#This Row],[Datum]],21),"00")</f>
        <v>24-08</v>
      </c>
      <c r="L3068" s="101">
        <f>MONTH(jaar_zip[[#This Row],[Datum]])</f>
        <v>2</v>
      </c>
      <c r="M3068" s="101">
        <f>IF(ISNUMBER(jaar_zip[[#This Row],[etmaaltemperatuur]]),IF(jaar_zip[[#This Row],[etmaaltemperatuur]]&lt;stookgrens,stookgrens-jaar_zip[[#This Row],[etmaaltemperatuur]],0),"")</f>
        <v>8.1999999999999993</v>
      </c>
      <c r="N3068" s="101">
        <f>IF(ISNUMBER(jaar_zip[[#This Row],[graaddagen]]),IF(OR(MONTH(jaar_zip[[#This Row],[Datum]])=1,MONTH(jaar_zip[[#This Row],[Datum]])=2,MONTH(jaar_zip[[#This Row],[Datum]])=11,MONTH(jaar_zip[[#This Row],[Datum]])=12),1.1,IF(OR(MONTH(jaar_zip[[#This Row],[Datum]])=3,MONTH(jaar_zip[[#This Row],[Datum]])=10),1,0.8))*jaar_zip[[#This Row],[graaddagen]],"")</f>
        <v>9.02</v>
      </c>
      <c r="O3068" s="101">
        <f>IF(ISNUMBER(jaar_zip[[#This Row],[etmaaltemperatuur]]),IF(jaar_zip[[#This Row],[etmaaltemperatuur]]&gt;stookgrens,jaar_zip[[#This Row],[etmaaltemperatuur]]-stookgrens,0),"")</f>
        <v>0</v>
      </c>
    </row>
    <row r="3069" spans="1:15" x14ac:dyDescent="0.25">
      <c r="A3069">
        <v>273</v>
      </c>
      <c r="B3069">
        <v>20240223</v>
      </c>
      <c r="C3069">
        <v>6.8</v>
      </c>
      <c r="D3069">
        <v>6.3</v>
      </c>
      <c r="E3069">
        <v>319</v>
      </c>
      <c r="F3069">
        <v>2.5</v>
      </c>
      <c r="H3069">
        <v>81</v>
      </c>
      <c r="I3069" s="101" t="s">
        <v>23</v>
      </c>
      <c r="J3069" s="1">
        <f>DATEVALUE(RIGHT(jaar_zip[[#This Row],[YYYYMMDD]],2)&amp;"-"&amp;MID(jaar_zip[[#This Row],[YYYYMMDD]],5,2)&amp;"-"&amp;LEFT(jaar_zip[[#This Row],[YYYYMMDD]],4))</f>
        <v>45345</v>
      </c>
      <c r="K3069" s="101" t="str">
        <f>IF(AND(VALUE(MONTH(jaar_zip[[#This Row],[Datum]]))=1,VALUE(WEEKNUM(jaar_zip[[#This Row],[Datum]],21))&gt;51),RIGHT(YEAR(jaar_zip[[#This Row],[Datum]])-1,2),RIGHT(YEAR(jaar_zip[[#This Row],[Datum]]),2))&amp;"-"&amp; TEXT(WEEKNUM(jaar_zip[[#This Row],[Datum]],21),"00")</f>
        <v>24-08</v>
      </c>
      <c r="L3069" s="101">
        <f>MONTH(jaar_zip[[#This Row],[Datum]])</f>
        <v>2</v>
      </c>
      <c r="M3069" s="101">
        <f>IF(ISNUMBER(jaar_zip[[#This Row],[etmaaltemperatuur]]),IF(jaar_zip[[#This Row],[etmaaltemperatuur]]&lt;stookgrens,stookgrens-jaar_zip[[#This Row],[etmaaltemperatuur]],0),"")</f>
        <v>11.7</v>
      </c>
      <c r="N3069" s="101">
        <f>IF(ISNUMBER(jaar_zip[[#This Row],[graaddagen]]),IF(OR(MONTH(jaar_zip[[#This Row],[Datum]])=1,MONTH(jaar_zip[[#This Row],[Datum]])=2,MONTH(jaar_zip[[#This Row],[Datum]])=11,MONTH(jaar_zip[[#This Row],[Datum]])=12),1.1,IF(OR(MONTH(jaar_zip[[#This Row],[Datum]])=3,MONTH(jaar_zip[[#This Row],[Datum]])=10),1,0.8))*jaar_zip[[#This Row],[graaddagen]],"")</f>
        <v>12.870000000000001</v>
      </c>
      <c r="O3069" s="101">
        <f>IF(ISNUMBER(jaar_zip[[#This Row],[etmaaltemperatuur]]),IF(jaar_zip[[#This Row],[etmaaltemperatuur]]&gt;stookgrens,jaar_zip[[#This Row],[etmaaltemperatuur]]-stookgrens,0),"")</f>
        <v>0</v>
      </c>
    </row>
    <row r="3070" spans="1:15" x14ac:dyDescent="0.25">
      <c r="A3070">
        <v>273</v>
      </c>
      <c r="B3070">
        <v>20240224</v>
      </c>
      <c r="C3070">
        <v>4.2</v>
      </c>
      <c r="D3070">
        <v>4.7</v>
      </c>
      <c r="E3070">
        <v>258</v>
      </c>
      <c r="F3070">
        <v>3.7</v>
      </c>
      <c r="H3070">
        <v>88</v>
      </c>
      <c r="I3070" s="101" t="s">
        <v>23</v>
      </c>
      <c r="J3070" s="1">
        <f>DATEVALUE(RIGHT(jaar_zip[[#This Row],[YYYYMMDD]],2)&amp;"-"&amp;MID(jaar_zip[[#This Row],[YYYYMMDD]],5,2)&amp;"-"&amp;LEFT(jaar_zip[[#This Row],[YYYYMMDD]],4))</f>
        <v>45346</v>
      </c>
      <c r="K3070" s="101" t="str">
        <f>IF(AND(VALUE(MONTH(jaar_zip[[#This Row],[Datum]]))=1,VALUE(WEEKNUM(jaar_zip[[#This Row],[Datum]],21))&gt;51),RIGHT(YEAR(jaar_zip[[#This Row],[Datum]])-1,2),RIGHT(YEAR(jaar_zip[[#This Row],[Datum]]),2))&amp;"-"&amp; TEXT(WEEKNUM(jaar_zip[[#This Row],[Datum]],21),"00")</f>
        <v>24-08</v>
      </c>
      <c r="L3070" s="101">
        <f>MONTH(jaar_zip[[#This Row],[Datum]])</f>
        <v>2</v>
      </c>
      <c r="M3070" s="101">
        <f>IF(ISNUMBER(jaar_zip[[#This Row],[etmaaltemperatuur]]),IF(jaar_zip[[#This Row],[etmaaltemperatuur]]&lt;stookgrens,stookgrens-jaar_zip[[#This Row],[etmaaltemperatuur]],0),"")</f>
        <v>13.3</v>
      </c>
      <c r="N3070" s="101">
        <f>IF(ISNUMBER(jaar_zip[[#This Row],[graaddagen]]),IF(OR(MONTH(jaar_zip[[#This Row],[Datum]])=1,MONTH(jaar_zip[[#This Row],[Datum]])=2,MONTH(jaar_zip[[#This Row],[Datum]])=11,MONTH(jaar_zip[[#This Row],[Datum]])=12),1.1,IF(OR(MONTH(jaar_zip[[#This Row],[Datum]])=3,MONTH(jaar_zip[[#This Row],[Datum]])=10),1,0.8))*jaar_zip[[#This Row],[graaddagen]],"")</f>
        <v>14.630000000000003</v>
      </c>
      <c r="O3070" s="101">
        <f>IF(ISNUMBER(jaar_zip[[#This Row],[etmaaltemperatuur]]),IF(jaar_zip[[#This Row],[etmaaltemperatuur]]&gt;stookgrens,jaar_zip[[#This Row],[etmaaltemperatuur]]-stookgrens,0),"")</f>
        <v>0</v>
      </c>
    </row>
    <row r="3071" spans="1:15" x14ac:dyDescent="0.25">
      <c r="A3071">
        <v>273</v>
      </c>
      <c r="B3071">
        <v>20240225</v>
      </c>
      <c r="C3071">
        <v>3</v>
      </c>
      <c r="D3071">
        <v>5.8</v>
      </c>
      <c r="E3071">
        <v>318</v>
      </c>
      <c r="F3071">
        <v>0.1</v>
      </c>
      <c r="H3071">
        <v>87</v>
      </c>
      <c r="I3071" s="101" t="s">
        <v>23</v>
      </c>
      <c r="J3071" s="1">
        <f>DATEVALUE(RIGHT(jaar_zip[[#This Row],[YYYYMMDD]],2)&amp;"-"&amp;MID(jaar_zip[[#This Row],[YYYYMMDD]],5,2)&amp;"-"&amp;LEFT(jaar_zip[[#This Row],[YYYYMMDD]],4))</f>
        <v>45347</v>
      </c>
      <c r="K3071" s="101" t="str">
        <f>IF(AND(VALUE(MONTH(jaar_zip[[#This Row],[Datum]]))=1,VALUE(WEEKNUM(jaar_zip[[#This Row],[Datum]],21))&gt;51),RIGHT(YEAR(jaar_zip[[#This Row],[Datum]])-1,2),RIGHT(YEAR(jaar_zip[[#This Row],[Datum]]),2))&amp;"-"&amp; TEXT(WEEKNUM(jaar_zip[[#This Row],[Datum]],21),"00")</f>
        <v>24-08</v>
      </c>
      <c r="L3071" s="101">
        <f>MONTH(jaar_zip[[#This Row],[Datum]])</f>
        <v>2</v>
      </c>
      <c r="M3071" s="101">
        <f>IF(ISNUMBER(jaar_zip[[#This Row],[etmaaltemperatuur]]),IF(jaar_zip[[#This Row],[etmaaltemperatuur]]&lt;stookgrens,stookgrens-jaar_zip[[#This Row],[etmaaltemperatuur]],0),"")</f>
        <v>12.2</v>
      </c>
      <c r="N3071" s="101">
        <f>IF(ISNUMBER(jaar_zip[[#This Row],[graaddagen]]),IF(OR(MONTH(jaar_zip[[#This Row],[Datum]])=1,MONTH(jaar_zip[[#This Row],[Datum]])=2,MONTH(jaar_zip[[#This Row],[Datum]])=11,MONTH(jaar_zip[[#This Row],[Datum]])=12),1.1,IF(OR(MONTH(jaar_zip[[#This Row],[Datum]])=3,MONTH(jaar_zip[[#This Row],[Datum]])=10),1,0.8))*jaar_zip[[#This Row],[graaddagen]],"")</f>
        <v>13.42</v>
      </c>
      <c r="O3071" s="101">
        <f>IF(ISNUMBER(jaar_zip[[#This Row],[etmaaltemperatuur]]),IF(jaar_zip[[#This Row],[etmaaltemperatuur]]&gt;stookgrens,jaar_zip[[#This Row],[etmaaltemperatuur]]-stookgrens,0),"")</f>
        <v>0</v>
      </c>
    </row>
    <row r="3072" spans="1:15" x14ac:dyDescent="0.25">
      <c r="A3072">
        <v>273</v>
      </c>
      <c r="B3072">
        <v>20240226</v>
      </c>
      <c r="C3072">
        <v>5.9</v>
      </c>
      <c r="D3072">
        <v>4.3</v>
      </c>
      <c r="E3072">
        <v>358</v>
      </c>
      <c r="F3072">
        <v>0</v>
      </c>
      <c r="H3072">
        <v>86</v>
      </c>
      <c r="I3072" s="101" t="s">
        <v>23</v>
      </c>
      <c r="J3072" s="1">
        <f>DATEVALUE(RIGHT(jaar_zip[[#This Row],[YYYYMMDD]],2)&amp;"-"&amp;MID(jaar_zip[[#This Row],[YYYYMMDD]],5,2)&amp;"-"&amp;LEFT(jaar_zip[[#This Row],[YYYYMMDD]],4))</f>
        <v>45348</v>
      </c>
      <c r="K3072" s="101" t="str">
        <f>IF(AND(VALUE(MONTH(jaar_zip[[#This Row],[Datum]]))=1,VALUE(WEEKNUM(jaar_zip[[#This Row],[Datum]],21))&gt;51),RIGHT(YEAR(jaar_zip[[#This Row],[Datum]])-1,2),RIGHT(YEAR(jaar_zip[[#This Row],[Datum]]),2))&amp;"-"&amp; TEXT(WEEKNUM(jaar_zip[[#This Row],[Datum]],21),"00")</f>
        <v>24-09</v>
      </c>
      <c r="L3072" s="101">
        <f>MONTH(jaar_zip[[#This Row],[Datum]])</f>
        <v>2</v>
      </c>
      <c r="M3072" s="101">
        <f>IF(ISNUMBER(jaar_zip[[#This Row],[etmaaltemperatuur]]),IF(jaar_zip[[#This Row],[etmaaltemperatuur]]&lt;stookgrens,stookgrens-jaar_zip[[#This Row],[etmaaltemperatuur]],0),"")</f>
        <v>13.7</v>
      </c>
      <c r="N3072" s="101">
        <f>IF(ISNUMBER(jaar_zip[[#This Row],[graaddagen]]),IF(OR(MONTH(jaar_zip[[#This Row],[Datum]])=1,MONTH(jaar_zip[[#This Row],[Datum]])=2,MONTH(jaar_zip[[#This Row],[Datum]])=11,MONTH(jaar_zip[[#This Row],[Datum]])=12),1.1,IF(OR(MONTH(jaar_zip[[#This Row],[Datum]])=3,MONTH(jaar_zip[[#This Row],[Datum]])=10),1,0.8))*jaar_zip[[#This Row],[graaddagen]],"")</f>
        <v>15.07</v>
      </c>
      <c r="O3072" s="101">
        <f>IF(ISNUMBER(jaar_zip[[#This Row],[etmaaltemperatuur]]),IF(jaar_zip[[#This Row],[etmaaltemperatuur]]&gt;stookgrens,jaar_zip[[#This Row],[etmaaltemperatuur]]-stookgrens,0),"")</f>
        <v>0</v>
      </c>
    </row>
    <row r="3073" spans="1:15" x14ac:dyDescent="0.25">
      <c r="A3073">
        <v>273</v>
      </c>
      <c r="B3073">
        <v>20240227</v>
      </c>
      <c r="C3073">
        <v>2.2999999999999998</v>
      </c>
      <c r="D3073">
        <v>3.1</v>
      </c>
      <c r="E3073">
        <v>788</v>
      </c>
      <c r="F3073">
        <v>0</v>
      </c>
      <c r="H3073">
        <v>89</v>
      </c>
      <c r="I3073" s="101" t="s">
        <v>23</v>
      </c>
      <c r="J3073" s="1">
        <f>DATEVALUE(RIGHT(jaar_zip[[#This Row],[YYYYMMDD]],2)&amp;"-"&amp;MID(jaar_zip[[#This Row],[YYYYMMDD]],5,2)&amp;"-"&amp;LEFT(jaar_zip[[#This Row],[YYYYMMDD]],4))</f>
        <v>45349</v>
      </c>
      <c r="K3073" s="101" t="str">
        <f>IF(AND(VALUE(MONTH(jaar_zip[[#This Row],[Datum]]))=1,VALUE(WEEKNUM(jaar_zip[[#This Row],[Datum]],21))&gt;51),RIGHT(YEAR(jaar_zip[[#This Row],[Datum]])-1,2),RIGHT(YEAR(jaar_zip[[#This Row],[Datum]]),2))&amp;"-"&amp; TEXT(WEEKNUM(jaar_zip[[#This Row],[Datum]],21),"00")</f>
        <v>24-09</v>
      </c>
      <c r="L3073" s="101">
        <f>MONTH(jaar_zip[[#This Row],[Datum]])</f>
        <v>2</v>
      </c>
      <c r="M3073" s="101">
        <f>IF(ISNUMBER(jaar_zip[[#This Row],[etmaaltemperatuur]]),IF(jaar_zip[[#This Row],[etmaaltemperatuur]]&lt;stookgrens,stookgrens-jaar_zip[[#This Row],[etmaaltemperatuur]],0),"")</f>
        <v>14.9</v>
      </c>
      <c r="N3073" s="101">
        <f>IF(ISNUMBER(jaar_zip[[#This Row],[graaddagen]]),IF(OR(MONTH(jaar_zip[[#This Row],[Datum]])=1,MONTH(jaar_zip[[#This Row],[Datum]])=2,MONTH(jaar_zip[[#This Row],[Datum]])=11,MONTH(jaar_zip[[#This Row],[Datum]])=12),1.1,IF(OR(MONTH(jaar_zip[[#This Row],[Datum]])=3,MONTH(jaar_zip[[#This Row],[Datum]])=10),1,0.8))*jaar_zip[[#This Row],[graaddagen]],"")</f>
        <v>16.39</v>
      </c>
      <c r="O3073" s="101">
        <f>IF(ISNUMBER(jaar_zip[[#This Row],[etmaaltemperatuur]]),IF(jaar_zip[[#This Row],[etmaaltemperatuur]]&gt;stookgrens,jaar_zip[[#This Row],[etmaaltemperatuur]]-stookgrens,0),"")</f>
        <v>0</v>
      </c>
    </row>
    <row r="3074" spans="1:15" x14ac:dyDescent="0.25">
      <c r="A3074">
        <v>273</v>
      </c>
      <c r="B3074">
        <v>20240228</v>
      </c>
      <c r="C3074">
        <v>3.9</v>
      </c>
      <c r="D3074">
        <v>5.9</v>
      </c>
      <c r="E3074">
        <v>426</v>
      </c>
      <c r="F3074">
        <v>0.6</v>
      </c>
      <c r="H3074">
        <v>91</v>
      </c>
      <c r="I3074" s="101" t="s">
        <v>23</v>
      </c>
      <c r="J3074" s="1">
        <f>DATEVALUE(RIGHT(jaar_zip[[#This Row],[YYYYMMDD]],2)&amp;"-"&amp;MID(jaar_zip[[#This Row],[YYYYMMDD]],5,2)&amp;"-"&amp;LEFT(jaar_zip[[#This Row],[YYYYMMDD]],4))</f>
        <v>45350</v>
      </c>
      <c r="K3074" s="101" t="str">
        <f>IF(AND(VALUE(MONTH(jaar_zip[[#This Row],[Datum]]))=1,VALUE(WEEKNUM(jaar_zip[[#This Row],[Datum]],21))&gt;51),RIGHT(YEAR(jaar_zip[[#This Row],[Datum]])-1,2),RIGHT(YEAR(jaar_zip[[#This Row],[Datum]]),2))&amp;"-"&amp; TEXT(WEEKNUM(jaar_zip[[#This Row],[Datum]],21),"00")</f>
        <v>24-09</v>
      </c>
      <c r="L3074" s="101">
        <f>MONTH(jaar_zip[[#This Row],[Datum]])</f>
        <v>2</v>
      </c>
      <c r="M3074" s="101">
        <f>IF(ISNUMBER(jaar_zip[[#This Row],[etmaaltemperatuur]]),IF(jaar_zip[[#This Row],[etmaaltemperatuur]]&lt;stookgrens,stookgrens-jaar_zip[[#This Row],[etmaaltemperatuur]],0),"")</f>
        <v>12.1</v>
      </c>
      <c r="N3074" s="101">
        <f>IF(ISNUMBER(jaar_zip[[#This Row],[graaddagen]]),IF(OR(MONTH(jaar_zip[[#This Row],[Datum]])=1,MONTH(jaar_zip[[#This Row],[Datum]])=2,MONTH(jaar_zip[[#This Row],[Datum]])=11,MONTH(jaar_zip[[#This Row],[Datum]])=12),1.1,IF(OR(MONTH(jaar_zip[[#This Row],[Datum]])=3,MONTH(jaar_zip[[#This Row],[Datum]])=10),1,0.8))*jaar_zip[[#This Row],[graaddagen]],"")</f>
        <v>13.31</v>
      </c>
      <c r="O3074" s="101">
        <f>IF(ISNUMBER(jaar_zip[[#This Row],[etmaaltemperatuur]]),IF(jaar_zip[[#This Row],[etmaaltemperatuur]]&gt;stookgrens,jaar_zip[[#This Row],[etmaaltemperatuur]]-stookgrens,0),"")</f>
        <v>0</v>
      </c>
    </row>
    <row r="3075" spans="1:15" x14ac:dyDescent="0.25">
      <c r="A3075">
        <v>273</v>
      </c>
      <c r="B3075">
        <v>20240229</v>
      </c>
      <c r="C3075">
        <v>5.8</v>
      </c>
      <c r="D3075">
        <v>7.8</v>
      </c>
      <c r="E3075">
        <v>208</v>
      </c>
      <c r="F3075">
        <v>9.3000000000000007</v>
      </c>
      <c r="H3075">
        <v>92</v>
      </c>
      <c r="I3075" s="101" t="s">
        <v>23</v>
      </c>
      <c r="J3075" s="1">
        <f>DATEVALUE(RIGHT(jaar_zip[[#This Row],[YYYYMMDD]],2)&amp;"-"&amp;MID(jaar_zip[[#This Row],[YYYYMMDD]],5,2)&amp;"-"&amp;LEFT(jaar_zip[[#This Row],[YYYYMMDD]],4))</f>
        <v>45351</v>
      </c>
      <c r="K3075" s="101" t="str">
        <f>IF(AND(VALUE(MONTH(jaar_zip[[#This Row],[Datum]]))=1,VALUE(WEEKNUM(jaar_zip[[#This Row],[Datum]],21))&gt;51),RIGHT(YEAR(jaar_zip[[#This Row],[Datum]])-1,2),RIGHT(YEAR(jaar_zip[[#This Row],[Datum]]),2))&amp;"-"&amp; TEXT(WEEKNUM(jaar_zip[[#This Row],[Datum]],21),"00")</f>
        <v>24-09</v>
      </c>
      <c r="L3075" s="101">
        <f>MONTH(jaar_zip[[#This Row],[Datum]])</f>
        <v>2</v>
      </c>
      <c r="M3075" s="101">
        <f>IF(ISNUMBER(jaar_zip[[#This Row],[etmaaltemperatuur]]),IF(jaar_zip[[#This Row],[etmaaltemperatuur]]&lt;stookgrens,stookgrens-jaar_zip[[#This Row],[etmaaltemperatuur]],0),"")</f>
        <v>10.199999999999999</v>
      </c>
      <c r="N3075" s="101">
        <f>IF(ISNUMBER(jaar_zip[[#This Row],[graaddagen]]),IF(OR(MONTH(jaar_zip[[#This Row],[Datum]])=1,MONTH(jaar_zip[[#This Row],[Datum]])=2,MONTH(jaar_zip[[#This Row],[Datum]])=11,MONTH(jaar_zip[[#This Row],[Datum]])=12),1.1,IF(OR(MONTH(jaar_zip[[#This Row],[Datum]])=3,MONTH(jaar_zip[[#This Row],[Datum]])=10),1,0.8))*jaar_zip[[#This Row],[graaddagen]],"")</f>
        <v>11.22</v>
      </c>
      <c r="O3075" s="101">
        <f>IF(ISNUMBER(jaar_zip[[#This Row],[etmaaltemperatuur]]),IF(jaar_zip[[#This Row],[etmaaltemperatuur]]&gt;stookgrens,jaar_zip[[#This Row],[etmaaltemperatuur]]-stookgrens,0),"")</f>
        <v>0</v>
      </c>
    </row>
    <row r="3076" spans="1:15" x14ac:dyDescent="0.25">
      <c r="A3076">
        <v>273</v>
      </c>
      <c r="B3076">
        <v>20240301</v>
      </c>
      <c r="C3076">
        <v>5.9</v>
      </c>
      <c r="D3076">
        <v>8.3000000000000007</v>
      </c>
      <c r="E3076">
        <v>819</v>
      </c>
      <c r="F3076">
        <v>-0.1</v>
      </c>
      <c r="H3076">
        <v>75</v>
      </c>
      <c r="I3076" s="101" t="s">
        <v>23</v>
      </c>
      <c r="J3076" s="1">
        <f>DATEVALUE(RIGHT(jaar_zip[[#This Row],[YYYYMMDD]],2)&amp;"-"&amp;MID(jaar_zip[[#This Row],[YYYYMMDD]],5,2)&amp;"-"&amp;LEFT(jaar_zip[[#This Row],[YYYYMMDD]],4))</f>
        <v>45352</v>
      </c>
      <c r="K3076" s="101" t="str">
        <f>IF(AND(VALUE(MONTH(jaar_zip[[#This Row],[Datum]]))=1,VALUE(WEEKNUM(jaar_zip[[#This Row],[Datum]],21))&gt;51),RIGHT(YEAR(jaar_zip[[#This Row],[Datum]])-1,2),RIGHT(YEAR(jaar_zip[[#This Row],[Datum]]),2))&amp;"-"&amp; TEXT(WEEKNUM(jaar_zip[[#This Row],[Datum]],21),"00")</f>
        <v>24-09</v>
      </c>
      <c r="L3076" s="101">
        <f>MONTH(jaar_zip[[#This Row],[Datum]])</f>
        <v>3</v>
      </c>
      <c r="M3076" s="101">
        <f>IF(ISNUMBER(jaar_zip[[#This Row],[etmaaltemperatuur]]),IF(jaar_zip[[#This Row],[etmaaltemperatuur]]&lt;stookgrens,stookgrens-jaar_zip[[#This Row],[etmaaltemperatuur]],0),"")</f>
        <v>9.6999999999999993</v>
      </c>
      <c r="N3076" s="101">
        <f>IF(ISNUMBER(jaar_zip[[#This Row],[graaddagen]]),IF(OR(MONTH(jaar_zip[[#This Row],[Datum]])=1,MONTH(jaar_zip[[#This Row],[Datum]])=2,MONTH(jaar_zip[[#This Row],[Datum]])=11,MONTH(jaar_zip[[#This Row],[Datum]])=12),1.1,IF(OR(MONTH(jaar_zip[[#This Row],[Datum]])=3,MONTH(jaar_zip[[#This Row],[Datum]])=10),1,0.8))*jaar_zip[[#This Row],[graaddagen]],"")</f>
        <v>9.6999999999999993</v>
      </c>
      <c r="O3076" s="101">
        <f>IF(ISNUMBER(jaar_zip[[#This Row],[etmaaltemperatuur]]),IF(jaar_zip[[#This Row],[etmaaltemperatuur]]&gt;stookgrens,jaar_zip[[#This Row],[etmaaltemperatuur]]-stookgrens,0),"")</f>
        <v>0</v>
      </c>
    </row>
    <row r="3077" spans="1:15" x14ac:dyDescent="0.25">
      <c r="A3077">
        <v>273</v>
      </c>
      <c r="B3077">
        <v>20240302</v>
      </c>
      <c r="C3077">
        <v>5.6</v>
      </c>
      <c r="D3077">
        <v>9.1999999999999993</v>
      </c>
      <c r="E3077">
        <v>1092</v>
      </c>
      <c r="F3077">
        <v>-0.1</v>
      </c>
      <c r="H3077">
        <v>71</v>
      </c>
      <c r="I3077" s="101" t="s">
        <v>23</v>
      </c>
      <c r="J3077" s="1">
        <f>DATEVALUE(RIGHT(jaar_zip[[#This Row],[YYYYMMDD]],2)&amp;"-"&amp;MID(jaar_zip[[#This Row],[YYYYMMDD]],5,2)&amp;"-"&amp;LEFT(jaar_zip[[#This Row],[YYYYMMDD]],4))</f>
        <v>45353</v>
      </c>
      <c r="K3077" s="101" t="str">
        <f>IF(AND(VALUE(MONTH(jaar_zip[[#This Row],[Datum]]))=1,VALUE(WEEKNUM(jaar_zip[[#This Row],[Datum]],21))&gt;51),RIGHT(YEAR(jaar_zip[[#This Row],[Datum]])-1,2),RIGHT(YEAR(jaar_zip[[#This Row],[Datum]]),2))&amp;"-"&amp; TEXT(WEEKNUM(jaar_zip[[#This Row],[Datum]],21),"00")</f>
        <v>24-09</v>
      </c>
      <c r="L3077" s="101">
        <f>MONTH(jaar_zip[[#This Row],[Datum]])</f>
        <v>3</v>
      </c>
      <c r="M3077" s="101">
        <f>IF(ISNUMBER(jaar_zip[[#This Row],[etmaaltemperatuur]]),IF(jaar_zip[[#This Row],[etmaaltemperatuur]]&lt;stookgrens,stookgrens-jaar_zip[[#This Row],[etmaaltemperatuur]],0),"")</f>
        <v>8.8000000000000007</v>
      </c>
      <c r="N3077" s="101">
        <f>IF(ISNUMBER(jaar_zip[[#This Row],[graaddagen]]),IF(OR(MONTH(jaar_zip[[#This Row],[Datum]])=1,MONTH(jaar_zip[[#This Row],[Datum]])=2,MONTH(jaar_zip[[#This Row],[Datum]])=11,MONTH(jaar_zip[[#This Row],[Datum]])=12),1.1,IF(OR(MONTH(jaar_zip[[#This Row],[Datum]])=3,MONTH(jaar_zip[[#This Row],[Datum]])=10),1,0.8))*jaar_zip[[#This Row],[graaddagen]],"")</f>
        <v>8.8000000000000007</v>
      </c>
      <c r="O3077" s="101">
        <f>IF(ISNUMBER(jaar_zip[[#This Row],[etmaaltemperatuur]]),IF(jaar_zip[[#This Row],[etmaaltemperatuur]]&gt;stookgrens,jaar_zip[[#This Row],[etmaaltemperatuur]]-stookgrens,0),"")</f>
        <v>0</v>
      </c>
    </row>
    <row r="3078" spans="1:15" x14ac:dyDescent="0.25">
      <c r="A3078">
        <v>273</v>
      </c>
      <c r="B3078">
        <v>20240303</v>
      </c>
      <c r="C3078">
        <v>3</v>
      </c>
      <c r="D3078">
        <v>9.9</v>
      </c>
      <c r="E3078">
        <v>940</v>
      </c>
      <c r="F3078">
        <v>0</v>
      </c>
      <c r="H3078">
        <v>80</v>
      </c>
      <c r="I3078" s="101" t="s">
        <v>23</v>
      </c>
      <c r="J3078" s="1">
        <f>DATEVALUE(RIGHT(jaar_zip[[#This Row],[YYYYMMDD]],2)&amp;"-"&amp;MID(jaar_zip[[#This Row],[YYYYMMDD]],5,2)&amp;"-"&amp;LEFT(jaar_zip[[#This Row],[YYYYMMDD]],4))</f>
        <v>45354</v>
      </c>
      <c r="K3078" s="101" t="str">
        <f>IF(AND(VALUE(MONTH(jaar_zip[[#This Row],[Datum]]))=1,VALUE(WEEKNUM(jaar_zip[[#This Row],[Datum]],21))&gt;51),RIGHT(YEAR(jaar_zip[[#This Row],[Datum]])-1,2),RIGHT(YEAR(jaar_zip[[#This Row],[Datum]]),2))&amp;"-"&amp; TEXT(WEEKNUM(jaar_zip[[#This Row],[Datum]],21),"00")</f>
        <v>24-09</v>
      </c>
      <c r="L3078" s="101">
        <f>MONTH(jaar_zip[[#This Row],[Datum]])</f>
        <v>3</v>
      </c>
      <c r="M3078" s="101">
        <f>IF(ISNUMBER(jaar_zip[[#This Row],[etmaaltemperatuur]]),IF(jaar_zip[[#This Row],[etmaaltemperatuur]]&lt;stookgrens,stookgrens-jaar_zip[[#This Row],[etmaaltemperatuur]],0),"")</f>
        <v>8.1</v>
      </c>
      <c r="N3078" s="101">
        <f>IF(ISNUMBER(jaar_zip[[#This Row],[graaddagen]]),IF(OR(MONTH(jaar_zip[[#This Row],[Datum]])=1,MONTH(jaar_zip[[#This Row],[Datum]])=2,MONTH(jaar_zip[[#This Row],[Datum]])=11,MONTH(jaar_zip[[#This Row],[Datum]])=12),1.1,IF(OR(MONTH(jaar_zip[[#This Row],[Datum]])=3,MONTH(jaar_zip[[#This Row],[Datum]])=10),1,0.8))*jaar_zip[[#This Row],[graaddagen]],"")</f>
        <v>8.1</v>
      </c>
      <c r="O3078" s="101">
        <f>IF(ISNUMBER(jaar_zip[[#This Row],[etmaaltemperatuur]]),IF(jaar_zip[[#This Row],[etmaaltemperatuur]]&gt;stookgrens,jaar_zip[[#This Row],[etmaaltemperatuur]]-stookgrens,0),"")</f>
        <v>0</v>
      </c>
    </row>
    <row r="3079" spans="1:15" x14ac:dyDescent="0.25">
      <c r="A3079">
        <v>273</v>
      </c>
      <c r="B3079">
        <v>20240304</v>
      </c>
      <c r="C3079">
        <v>2.9</v>
      </c>
      <c r="D3079">
        <v>7.4</v>
      </c>
      <c r="E3079">
        <v>308</v>
      </c>
      <c r="F3079">
        <v>0</v>
      </c>
      <c r="H3079">
        <v>92</v>
      </c>
      <c r="I3079" s="101" t="s">
        <v>23</v>
      </c>
      <c r="J3079" s="1">
        <f>DATEVALUE(RIGHT(jaar_zip[[#This Row],[YYYYMMDD]],2)&amp;"-"&amp;MID(jaar_zip[[#This Row],[YYYYMMDD]],5,2)&amp;"-"&amp;LEFT(jaar_zip[[#This Row],[YYYYMMDD]],4))</f>
        <v>45355</v>
      </c>
      <c r="K3079" s="101" t="str">
        <f>IF(AND(VALUE(MONTH(jaar_zip[[#This Row],[Datum]]))=1,VALUE(WEEKNUM(jaar_zip[[#This Row],[Datum]],21))&gt;51),RIGHT(YEAR(jaar_zip[[#This Row],[Datum]])-1,2),RIGHT(YEAR(jaar_zip[[#This Row],[Datum]]),2))&amp;"-"&amp; TEXT(WEEKNUM(jaar_zip[[#This Row],[Datum]],21),"00")</f>
        <v>24-10</v>
      </c>
      <c r="L3079" s="101">
        <f>MONTH(jaar_zip[[#This Row],[Datum]])</f>
        <v>3</v>
      </c>
      <c r="M3079" s="101">
        <f>IF(ISNUMBER(jaar_zip[[#This Row],[etmaaltemperatuur]]),IF(jaar_zip[[#This Row],[etmaaltemperatuur]]&lt;stookgrens,stookgrens-jaar_zip[[#This Row],[etmaaltemperatuur]],0),"")</f>
        <v>10.6</v>
      </c>
      <c r="N3079" s="101">
        <f>IF(ISNUMBER(jaar_zip[[#This Row],[graaddagen]]),IF(OR(MONTH(jaar_zip[[#This Row],[Datum]])=1,MONTH(jaar_zip[[#This Row],[Datum]])=2,MONTH(jaar_zip[[#This Row],[Datum]])=11,MONTH(jaar_zip[[#This Row],[Datum]])=12),1.1,IF(OR(MONTH(jaar_zip[[#This Row],[Datum]])=3,MONTH(jaar_zip[[#This Row],[Datum]])=10),1,0.8))*jaar_zip[[#This Row],[graaddagen]],"")</f>
        <v>10.6</v>
      </c>
      <c r="O3079" s="101">
        <f>IF(ISNUMBER(jaar_zip[[#This Row],[etmaaltemperatuur]]),IF(jaar_zip[[#This Row],[etmaaltemperatuur]]&gt;stookgrens,jaar_zip[[#This Row],[etmaaltemperatuur]]-stookgrens,0),"")</f>
        <v>0</v>
      </c>
    </row>
    <row r="3080" spans="1:15" x14ac:dyDescent="0.25">
      <c r="A3080">
        <v>273</v>
      </c>
      <c r="B3080">
        <v>20240305</v>
      </c>
      <c r="C3080">
        <v>2.4</v>
      </c>
      <c r="D3080">
        <v>7.5</v>
      </c>
      <c r="E3080">
        <v>253</v>
      </c>
      <c r="F3080">
        <v>0.6</v>
      </c>
      <c r="H3080">
        <v>94</v>
      </c>
      <c r="I3080" s="101" t="s">
        <v>23</v>
      </c>
      <c r="J3080" s="1">
        <f>DATEVALUE(RIGHT(jaar_zip[[#This Row],[YYYYMMDD]],2)&amp;"-"&amp;MID(jaar_zip[[#This Row],[YYYYMMDD]],5,2)&amp;"-"&amp;LEFT(jaar_zip[[#This Row],[YYYYMMDD]],4))</f>
        <v>45356</v>
      </c>
      <c r="K3080" s="101" t="str">
        <f>IF(AND(VALUE(MONTH(jaar_zip[[#This Row],[Datum]]))=1,VALUE(WEEKNUM(jaar_zip[[#This Row],[Datum]],21))&gt;51),RIGHT(YEAR(jaar_zip[[#This Row],[Datum]])-1,2),RIGHT(YEAR(jaar_zip[[#This Row],[Datum]]),2))&amp;"-"&amp; TEXT(WEEKNUM(jaar_zip[[#This Row],[Datum]],21),"00")</f>
        <v>24-10</v>
      </c>
      <c r="L3080" s="101">
        <f>MONTH(jaar_zip[[#This Row],[Datum]])</f>
        <v>3</v>
      </c>
      <c r="M3080" s="101">
        <f>IF(ISNUMBER(jaar_zip[[#This Row],[etmaaltemperatuur]]),IF(jaar_zip[[#This Row],[etmaaltemperatuur]]&lt;stookgrens,stookgrens-jaar_zip[[#This Row],[etmaaltemperatuur]],0),"")</f>
        <v>10.5</v>
      </c>
      <c r="N3080" s="101">
        <f>IF(ISNUMBER(jaar_zip[[#This Row],[graaddagen]]),IF(OR(MONTH(jaar_zip[[#This Row],[Datum]])=1,MONTH(jaar_zip[[#This Row],[Datum]])=2,MONTH(jaar_zip[[#This Row],[Datum]])=11,MONTH(jaar_zip[[#This Row],[Datum]])=12),1.1,IF(OR(MONTH(jaar_zip[[#This Row],[Datum]])=3,MONTH(jaar_zip[[#This Row],[Datum]])=10),1,0.8))*jaar_zip[[#This Row],[graaddagen]],"")</f>
        <v>10.5</v>
      </c>
      <c r="O3080" s="101">
        <f>IF(ISNUMBER(jaar_zip[[#This Row],[etmaaltemperatuur]]),IF(jaar_zip[[#This Row],[etmaaltemperatuur]]&gt;stookgrens,jaar_zip[[#This Row],[etmaaltemperatuur]]-stookgrens,0),"")</f>
        <v>0</v>
      </c>
    </row>
    <row r="3081" spans="1:15" x14ac:dyDescent="0.25">
      <c r="A3081">
        <v>273</v>
      </c>
      <c r="B3081">
        <v>20240306</v>
      </c>
      <c r="C3081">
        <v>2.8</v>
      </c>
      <c r="D3081">
        <v>6.3</v>
      </c>
      <c r="E3081">
        <v>767</v>
      </c>
      <c r="F3081">
        <v>-0.1</v>
      </c>
      <c r="H3081">
        <v>89</v>
      </c>
      <c r="I3081" s="101" t="s">
        <v>23</v>
      </c>
      <c r="J3081" s="1">
        <f>DATEVALUE(RIGHT(jaar_zip[[#This Row],[YYYYMMDD]],2)&amp;"-"&amp;MID(jaar_zip[[#This Row],[YYYYMMDD]],5,2)&amp;"-"&amp;LEFT(jaar_zip[[#This Row],[YYYYMMDD]],4))</f>
        <v>45357</v>
      </c>
      <c r="K3081" s="101" t="str">
        <f>IF(AND(VALUE(MONTH(jaar_zip[[#This Row],[Datum]]))=1,VALUE(WEEKNUM(jaar_zip[[#This Row],[Datum]],21))&gt;51),RIGHT(YEAR(jaar_zip[[#This Row],[Datum]])-1,2),RIGHT(YEAR(jaar_zip[[#This Row],[Datum]]),2))&amp;"-"&amp; TEXT(WEEKNUM(jaar_zip[[#This Row],[Datum]],21),"00")</f>
        <v>24-10</v>
      </c>
      <c r="L3081" s="101">
        <f>MONTH(jaar_zip[[#This Row],[Datum]])</f>
        <v>3</v>
      </c>
      <c r="M3081" s="101">
        <f>IF(ISNUMBER(jaar_zip[[#This Row],[etmaaltemperatuur]]),IF(jaar_zip[[#This Row],[etmaaltemperatuur]]&lt;stookgrens,stookgrens-jaar_zip[[#This Row],[etmaaltemperatuur]],0),"")</f>
        <v>11.7</v>
      </c>
      <c r="N3081" s="101">
        <f>IF(ISNUMBER(jaar_zip[[#This Row],[graaddagen]]),IF(OR(MONTH(jaar_zip[[#This Row],[Datum]])=1,MONTH(jaar_zip[[#This Row],[Datum]])=2,MONTH(jaar_zip[[#This Row],[Datum]])=11,MONTH(jaar_zip[[#This Row],[Datum]])=12),1.1,IF(OR(MONTH(jaar_zip[[#This Row],[Datum]])=3,MONTH(jaar_zip[[#This Row],[Datum]])=10),1,0.8))*jaar_zip[[#This Row],[graaddagen]],"")</f>
        <v>11.7</v>
      </c>
      <c r="O3081" s="101">
        <f>IF(ISNUMBER(jaar_zip[[#This Row],[etmaaltemperatuur]]),IF(jaar_zip[[#This Row],[etmaaltemperatuur]]&gt;stookgrens,jaar_zip[[#This Row],[etmaaltemperatuur]]-stookgrens,0),"")</f>
        <v>0</v>
      </c>
    </row>
    <row r="3082" spans="1:15" x14ac:dyDescent="0.25">
      <c r="A3082">
        <v>273</v>
      </c>
      <c r="B3082">
        <v>20240307</v>
      </c>
      <c r="C3082">
        <v>4.7</v>
      </c>
      <c r="D3082">
        <v>3.8</v>
      </c>
      <c r="E3082">
        <v>868</v>
      </c>
      <c r="F3082">
        <v>0</v>
      </c>
      <c r="H3082">
        <v>87</v>
      </c>
      <c r="I3082" s="101" t="s">
        <v>23</v>
      </c>
      <c r="J3082" s="1">
        <f>DATEVALUE(RIGHT(jaar_zip[[#This Row],[YYYYMMDD]],2)&amp;"-"&amp;MID(jaar_zip[[#This Row],[YYYYMMDD]],5,2)&amp;"-"&amp;LEFT(jaar_zip[[#This Row],[YYYYMMDD]],4))</f>
        <v>45358</v>
      </c>
      <c r="K3082" s="101" t="str">
        <f>IF(AND(VALUE(MONTH(jaar_zip[[#This Row],[Datum]]))=1,VALUE(WEEKNUM(jaar_zip[[#This Row],[Datum]],21))&gt;51),RIGHT(YEAR(jaar_zip[[#This Row],[Datum]])-1,2),RIGHT(YEAR(jaar_zip[[#This Row],[Datum]]),2))&amp;"-"&amp; TEXT(WEEKNUM(jaar_zip[[#This Row],[Datum]],21),"00")</f>
        <v>24-10</v>
      </c>
      <c r="L3082" s="101">
        <f>MONTH(jaar_zip[[#This Row],[Datum]])</f>
        <v>3</v>
      </c>
      <c r="M3082" s="101">
        <f>IF(ISNUMBER(jaar_zip[[#This Row],[etmaaltemperatuur]]),IF(jaar_zip[[#This Row],[etmaaltemperatuur]]&lt;stookgrens,stookgrens-jaar_zip[[#This Row],[etmaaltemperatuur]],0),"")</f>
        <v>14.2</v>
      </c>
      <c r="N3082" s="101">
        <f>IF(ISNUMBER(jaar_zip[[#This Row],[graaddagen]]),IF(OR(MONTH(jaar_zip[[#This Row],[Datum]])=1,MONTH(jaar_zip[[#This Row],[Datum]])=2,MONTH(jaar_zip[[#This Row],[Datum]])=11,MONTH(jaar_zip[[#This Row],[Datum]])=12),1.1,IF(OR(MONTH(jaar_zip[[#This Row],[Datum]])=3,MONTH(jaar_zip[[#This Row],[Datum]])=10),1,0.8))*jaar_zip[[#This Row],[graaddagen]],"")</f>
        <v>14.2</v>
      </c>
      <c r="O3082" s="101">
        <f>IF(ISNUMBER(jaar_zip[[#This Row],[etmaaltemperatuur]]),IF(jaar_zip[[#This Row],[etmaaltemperatuur]]&gt;stookgrens,jaar_zip[[#This Row],[etmaaltemperatuur]]-stookgrens,0),"")</f>
        <v>0</v>
      </c>
    </row>
    <row r="3083" spans="1:15" x14ac:dyDescent="0.25">
      <c r="A3083">
        <v>273</v>
      </c>
      <c r="B3083">
        <v>20240308</v>
      </c>
      <c r="C3083">
        <v>6.3</v>
      </c>
      <c r="D3083">
        <v>4.4000000000000004</v>
      </c>
      <c r="E3083">
        <v>1261</v>
      </c>
      <c r="F3083">
        <v>0</v>
      </c>
      <c r="H3083">
        <v>75</v>
      </c>
      <c r="I3083" s="101" t="s">
        <v>23</v>
      </c>
      <c r="J3083" s="1">
        <f>DATEVALUE(RIGHT(jaar_zip[[#This Row],[YYYYMMDD]],2)&amp;"-"&amp;MID(jaar_zip[[#This Row],[YYYYMMDD]],5,2)&amp;"-"&amp;LEFT(jaar_zip[[#This Row],[YYYYMMDD]],4))</f>
        <v>45359</v>
      </c>
      <c r="K3083" s="101" t="str">
        <f>IF(AND(VALUE(MONTH(jaar_zip[[#This Row],[Datum]]))=1,VALUE(WEEKNUM(jaar_zip[[#This Row],[Datum]],21))&gt;51),RIGHT(YEAR(jaar_zip[[#This Row],[Datum]])-1,2),RIGHT(YEAR(jaar_zip[[#This Row],[Datum]]),2))&amp;"-"&amp; TEXT(WEEKNUM(jaar_zip[[#This Row],[Datum]],21),"00")</f>
        <v>24-10</v>
      </c>
      <c r="L3083" s="101">
        <f>MONTH(jaar_zip[[#This Row],[Datum]])</f>
        <v>3</v>
      </c>
      <c r="M3083" s="101">
        <f>IF(ISNUMBER(jaar_zip[[#This Row],[etmaaltemperatuur]]),IF(jaar_zip[[#This Row],[etmaaltemperatuur]]&lt;stookgrens,stookgrens-jaar_zip[[#This Row],[etmaaltemperatuur]],0),"")</f>
        <v>13.6</v>
      </c>
      <c r="N3083" s="101">
        <f>IF(ISNUMBER(jaar_zip[[#This Row],[graaddagen]]),IF(OR(MONTH(jaar_zip[[#This Row],[Datum]])=1,MONTH(jaar_zip[[#This Row],[Datum]])=2,MONTH(jaar_zip[[#This Row],[Datum]])=11,MONTH(jaar_zip[[#This Row],[Datum]])=12),1.1,IF(OR(MONTH(jaar_zip[[#This Row],[Datum]])=3,MONTH(jaar_zip[[#This Row],[Datum]])=10),1,0.8))*jaar_zip[[#This Row],[graaddagen]],"")</f>
        <v>13.6</v>
      </c>
      <c r="O3083" s="101">
        <f>IF(ISNUMBER(jaar_zip[[#This Row],[etmaaltemperatuur]]),IF(jaar_zip[[#This Row],[etmaaltemperatuur]]&gt;stookgrens,jaar_zip[[#This Row],[etmaaltemperatuur]]-stookgrens,0),"")</f>
        <v>0</v>
      </c>
    </row>
    <row r="3084" spans="1:15" x14ac:dyDescent="0.25">
      <c r="A3084">
        <v>273</v>
      </c>
      <c r="B3084">
        <v>20240309</v>
      </c>
      <c r="C3084">
        <v>5.7</v>
      </c>
      <c r="D3084">
        <v>6.3</v>
      </c>
      <c r="E3084">
        <v>1203</v>
      </c>
      <c r="F3084">
        <v>0</v>
      </c>
      <c r="H3084">
        <v>76</v>
      </c>
      <c r="I3084" s="101" t="s">
        <v>23</v>
      </c>
      <c r="J3084" s="1">
        <f>DATEVALUE(RIGHT(jaar_zip[[#This Row],[YYYYMMDD]],2)&amp;"-"&amp;MID(jaar_zip[[#This Row],[YYYYMMDD]],5,2)&amp;"-"&amp;LEFT(jaar_zip[[#This Row],[YYYYMMDD]],4))</f>
        <v>45360</v>
      </c>
      <c r="K3084" s="101" t="str">
        <f>IF(AND(VALUE(MONTH(jaar_zip[[#This Row],[Datum]]))=1,VALUE(WEEKNUM(jaar_zip[[#This Row],[Datum]],21))&gt;51),RIGHT(YEAR(jaar_zip[[#This Row],[Datum]])-1,2),RIGHT(YEAR(jaar_zip[[#This Row],[Datum]]),2))&amp;"-"&amp; TEXT(WEEKNUM(jaar_zip[[#This Row],[Datum]],21),"00")</f>
        <v>24-10</v>
      </c>
      <c r="L3084" s="101">
        <f>MONTH(jaar_zip[[#This Row],[Datum]])</f>
        <v>3</v>
      </c>
      <c r="M3084" s="101">
        <f>IF(ISNUMBER(jaar_zip[[#This Row],[etmaaltemperatuur]]),IF(jaar_zip[[#This Row],[etmaaltemperatuur]]&lt;stookgrens,stookgrens-jaar_zip[[#This Row],[etmaaltemperatuur]],0),"")</f>
        <v>11.7</v>
      </c>
      <c r="N3084" s="101">
        <f>IF(ISNUMBER(jaar_zip[[#This Row],[graaddagen]]),IF(OR(MONTH(jaar_zip[[#This Row],[Datum]])=1,MONTH(jaar_zip[[#This Row],[Datum]])=2,MONTH(jaar_zip[[#This Row],[Datum]])=11,MONTH(jaar_zip[[#This Row],[Datum]])=12),1.1,IF(OR(MONTH(jaar_zip[[#This Row],[Datum]])=3,MONTH(jaar_zip[[#This Row],[Datum]])=10),1,0.8))*jaar_zip[[#This Row],[graaddagen]],"")</f>
        <v>11.7</v>
      </c>
      <c r="O3084" s="101">
        <f>IF(ISNUMBER(jaar_zip[[#This Row],[etmaaltemperatuur]]),IF(jaar_zip[[#This Row],[etmaaltemperatuur]]&gt;stookgrens,jaar_zip[[#This Row],[etmaaltemperatuur]]-stookgrens,0),"")</f>
        <v>0</v>
      </c>
    </row>
    <row r="3085" spans="1:15" x14ac:dyDescent="0.25">
      <c r="A3085">
        <v>273</v>
      </c>
      <c r="B3085">
        <v>20240310</v>
      </c>
      <c r="C3085">
        <v>6.5</v>
      </c>
      <c r="D3085">
        <v>7.8</v>
      </c>
      <c r="E3085">
        <v>1005</v>
      </c>
      <c r="F3085">
        <v>0</v>
      </c>
      <c r="H3085">
        <v>78</v>
      </c>
      <c r="I3085" s="101" t="s">
        <v>23</v>
      </c>
      <c r="J3085" s="1">
        <f>DATEVALUE(RIGHT(jaar_zip[[#This Row],[YYYYMMDD]],2)&amp;"-"&amp;MID(jaar_zip[[#This Row],[YYYYMMDD]],5,2)&amp;"-"&amp;LEFT(jaar_zip[[#This Row],[YYYYMMDD]],4))</f>
        <v>45361</v>
      </c>
      <c r="K3085" s="101" t="str">
        <f>IF(AND(VALUE(MONTH(jaar_zip[[#This Row],[Datum]]))=1,VALUE(WEEKNUM(jaar_zip[[#This Row],[Datum]],21))&gt;51),RIGHT(YEAR(jaar_zip[[#This Row],[Datum]])-1,2),RIGHT(YEAR(jaar_zip[[#This Row],[Datum]]),2))&amp;"-"&amp; TEXT(WEEKNUM(jaar_zip[[#This Row],[Datum]],21),"00")</f>
        <v>24-10</v>
      </c>
      <c r="L3085" s="101">
        <f>MONTH(jaar_zip[[#This Row],[Datum]])</f>
        <v>3</v>
      </c>
      <c r="M3085" s="101">
        <f>IF(ISNUMBER(jaar_zip[[#This Row],[etmaaltemperatuur]]),IF(jaar_zip[[#This Row],[etmaaltemperatuur]]&lt;stookgrens,stookgrens-jaar_zip[[#This Row],[etmaaltemperatuur]],0),"")</f>
        <v>10.199999999999999</v>
      </c>
      <c r="N3085" s="101">
        <f>IF(ISNUMBER(jaar_zip[[#This Row],[graaddagen]]),IF(OR(MONTH(jaar_zip[[#This Row],[Datum]])=1,MONTH(jaar_zip[[#This Row],[Datum]])=2,MONTH(jaar_zip[[#This Row],[Datum]])=11,MONTH(jaar_zip[[#This Row],[Datum]])=12),1.1,IF(OR(MONTH(jaar_zip[[#This Row],[Datum]])=3,MONTH(jaar_zip[[#This Row],[Datum]])=10),1,0.8))*jaar_zip[[#This Row],[graaddagen]],"")</f>
        <v>10.199999999999999</v>
      </c>
      <c r="O3085" s="101">
        <f>IF(ISNUMBER(jaar_zip[[#This Row],[etmaaltemperatuur]]),IF(jaar_zip[[#This Row],[etmaaltemperatuur]]&gt;stookgrens,jaar_zip[[#This Row],[etmaaltemperatuur]]-stookgrens,0),"")</f>
        <v>0</v>
      </c>
    </row>
    <row r="3086" spans="1:15" x14ac:dyDescent="0.25">
      <c r="A3086">
        <v>273</v>
      </c>
      <c r="B3086">
        <v>20240311</v>
      </c>
      <c r="C3086">
        <v>2.5</v>
      </c>
      <c r="D3086">
        <v>7</v>
      </c>
      <c r="E3086">
        <v>212</v>
      </c>
      <c r="F3086">
        <v>1.4</v>
      </c>
      <c r="H3086">
        <v>91</v>
      </c>
      <c r="I3086" s="101" t="s">
        <v>23</v>
      </c>
      <c r="J3086" s="1">
        <f>DATEVALUE(RIGHT(jaar_zip[[#This Row],[YYYYMMDD]],2)&amp;"-"&amp;MID(jaar_zip[[#This Row],[YYYYMMDD]],5,2)&amp;"-"&amp;LEFT(jaar_zip[[#This Row],[YYYYMMDD]],4))</f>
        <v>45362</v>
      </c>
      <c r="K3086" s="101" t="str">
        <f>IF(AND(VALUE(MONTH(jaar_zip[[#This Row],[Datum]]))=1,VALUE(WEEKNUM(jaar_zip[[#This Row],[Datum]],21))&gt;51),RIGHT(YEAR(jaar_zip[[#This Row],[Datum]])-1,2),RIGHT(YEAR(jaar_zip[[#This Row],[Datum]]),2))&amp;"-"&amp; TEXT(WEEKNUM(jaar_zip[[#This Row],[Datum]],21),"00")</f>
        <v>24-11</v>
      </c>
      <c r="L3086" s="101">
        <f>MONTH(jaar_zip[[#This Row],[Datum]])</f>
        <v>3</v>
      </c>
      <c r="M3086" s="101">
        <f>IF(ISNUMBER(jaar_zip[[#This Row],[etmaaltemperatuur]]),IF(jaar_zip[[#This Row],[etmaaltemperatuur]]&lt;stookgrens,stookgrens-jaar_zip[[#This Row],[etmaaltemperatuur]],0),"")</f>
        <v>11</v>
      </c>
      <c r="N3086" s="101">
        <f>IF(ISNUMBER(jaar_zip[[#This Row],[graaddagen]]),IF(OR(MONTH(jaar_zip[[#This Row],[Datum]])=1,MONTH(jaar_zip[[#This Row],[Datum]])=2,MONTH(jaar_zip[[#This Row],[Datum]])=11,MONTH(jaar_zip[[#This Row],[Datum]])=12),1.1,IF(OR(MONTH(jaar_zip[[#This Row],[Datum]])=3,MONTH(jaar_zip[[#This Row],[Datum]])=10),1,0.8))*jaar_zip[[#This Row],[graaddagen]],"")</f>
        <v>11</v>
      </c>
      <c r="O3086" s="101">
        <f>IF(ISNUMBER(jaar_zip[[#This Row],[etmaaltemperatuur]]),IF(jaar_zip[[#This Row],[etmaaltemperatuur]]&gt;stookgrens,jaar_zip[[#This Row],[etmaaltemperatuur]]-stookgrens,0),"")</f>
        <v>0</v>
      </c>
    </row>
    <row r="3087" spans="1:15" x14ac:dyDescent="0.25">
      <c r="A3087">
        <v>273</v>
      </c>
      <c r="B3087">
        <v>20240312</v>
      </c>
      <c r="C3087">
        <v>3.2</v>
      </c>
      <c r="D3087">
        <v>7.7</v>
      </c>
      <c r="E3087">
        <v>282</v>
      </c>
      <c r="F3087">
        <v>0.6</v>
      </c>
      <c r="H3087">
        <v>91</v>
      </c>
      <c r="I3087" s="101" t="s">
        <v>23</v>
      </c>
      <c r="J3087" s="1">
        <f>DATEVALUE(RIGHT(jaar_zip[[#This Row],[YYYYMMDD]],2)&amp;"-"&amp;MID(jaar_zip[[#This Row],[YYYYMMDD]],5,2)&amp;"-"&amp;LEFT(jaar_zip[[#This Row],[YYYYMMDD]],4))</f>
        <v>45363</v>
      </c>
      <c r="K3087" s="101" t="str">
        <f>IF(AND(VALUE(MONTH(jaar_zip[[#This Row],[Datum]]))=1,VALUE(WEEKNUM(jaar_zip[[#This Row],[Datum]],21))&gt;51),RIGHT(YEAR(jaar_zip[[#This Row],[Datum]])-1,2),RIGHT(YEAR(jaar_zip[[#This Row],[Datum]]),2))&amp;"-"&amp; TEXT(WEEKNUM(jaar_zip[[#This Row],[Datum]],21),"00")</f>
        <v>24-11</v>
      </c>
      <c r="L3087" s="101">
        <f>MONTH(jaar_zip[[#This Row],[Datum]])</f>
        <v>3</v>
      </c>
      <c r="M3087" s="101">
        <f>IF(ISNUMBER(jaar_zip[[#This Row],[etmaaltemperatuur]]),IF(jaar_zip[[#This Row],[etmaaltemperatuur]]&lt;stookgrens,stookgrens-jaar_zip[[#This Row],[etmaaltemperatuur]],0),"")</f>
        <v>10.3</v>
      </c>
      <c r="N3087" s="101">
        <f>IF(ISNUMBER(jaar_zip[[#This Row],[graaddagen]]),IF(OR(MONTH(jaar_zip[[#This Row],[Datum]])=1,MONTH(jaar_zip[[#This Row],[Datum]])=2,MONTH(jaar_zip[[#This Row],[Datum]])=11,MONTH(jaar_zip[[#This Row],[Datum]])=12),1.1,IF(OR(MONTH(jaar_zip[[#This Row],[Datum]])=3,MONTH(jaar_zip[[#This Row],[Datum]])=10),1,0.8))*jaar_zip[[#This Row],[graaddagen]],"")</f>
        <v>10.3</v>
      </c>
      <c r="O3087" s="101">
        <f>IF(ISNUMBER(jaar_zip[[#This Row],[etmaaltemperatuur]]),IF(jaar_zip[[#This Row],[etmaaltemperatuur]]&gt;stookgrens,jaar_zip[[#This Row],[etmaaltemperatuur]]-stookgrens,0),"")</f>
        <v>0</v>
      </c>
    </row>
    <row r="3088" spans="1:15" x14ac:dyDescent="0.25">
      <c r="A3088">
        <v>273</v>
      </c>
      <c r="B3088">
        <v>20240313</v>
      </c>
      <c r="C3088">
        <v>4</v>
      </c>
      <c r="D3088">
        <v>10.199999999999999</v>
      </c>
      <c r="E3088">
        <v>284</v>
      </c>
      <c r="F3088">
        <v>0.7</v>
      </c>
      <c r="H3088">
        <v>90</v>
      </c>
      <c r="I3088" s="101" t="s">
        <v>23</v>
      </c>
      <c r="J3088" s="1">
        <f>DATEVALUE(RIGHT(jaar_zip[[#This Row],[YYYYMMDD]],2)&amp;"-"&amp;MID(jaar_zip[[#This Row],[YYYYMMDD]],5,2)&amp;"-"&amp;LEFT(jaar_zip[[#This Row],[YYYYMMDD]],4))</f>
        <v>45364</v>
      </c>
      <c r="K3088" s="101" t="str">
        <f>IF(AND(VALUE(MONTH(jaar_zip[[#This Row],[Datum]]))=1,VALUE(WEEKNUM(jaar_zip[[#This Row],[Datum]],21))&gt;51),RIGHT(YEAR(jaar_zip[[#This Row],[Datum]])-1,2),RIGHT(YEAR(jaar_zip[[#This Row],[Datum]]),2))&amp;"-"&amp; TEXT(WEEKNUM(jaar_zip[[#This Row],[Datum]],21),"00")</f>
        <v>24-11</v>
      </c>
      <c r="L3088" s="101">
        <f>MONTH(jaar_zip[[#This Row],[Datum]])</f>
        <v>3</v>
      </c>
      <c r="M3088" s="101">
        <f>IF(ISNUMBER(jaar_zip[[#This Row],[etmaaltemperatuur]]),IF(jaar_zip[[#This Row],[etmaaltemperatuur]]&lt;stookgrens,stookgrens-jaar_zip[[#This Row],[etmaaltemperatuur]],0),"")</f>
        <v>7.8000000000000007</v>
      </c>
      <c r="N3088" s="101">
        <f>IF(ISNUMBER(jaar_zip[[#This Row],[graaddagen]]),IF(OR(MONTH(jaar_zip[[#This Row],[Datum]])=1,MONTH(jaar_zip[[#This Row],[Datum]])=2,MONTH(jaar_zip[[#This Row],[Datum]])=11,MONTH(jaar_zip[[#This Row],[Datum]])=12),1.1,IF(OR(MONTH(jaar_zip[[#This Row],[Datum]])=3,MONTH(jaar_zip[[#This Row],[Datum]])=10),1,0.8))*jaar_zip[[#This Row],[graaddagen]],"")</f>
        <v>7.8000000000000007</v>
      </c>
      <c r="O3088" s="101">
        <f>IF(ISNUMBER(jaar_zip[[#This Row],[etmaaltemperatuur]]),IF(jaar_zip[[#This Row],[etmaaltemperatuur]]&gt;stookgrens,jaar_zip[[#This Row],[etmaaltemperatuur]]-stookgrens,0),"")</f>
        <v>0</v>
      </c>
    </row>
    <row r="3089" spans="1:15" x14ac:dyDescent="0.25">
      <c r="A3089">
        <v>273</v>
      </c>
      <c r="B3089">
        <v>20240314</v>
      </c>
      <c r="C3089">
        <v>4.4000000000000004</v>
      </c>
      <c r="D3089">
        <v>12.5</v>
      </c>
      <c r="E3089">
        <v>1211</v>
      </c>
      <c r="F3089">
        <v>0</v>
      </c>
      <c r="H3089">
        <v>78</v>
      </c>
      <c r="I3089" s="101" t="s">
        <v>23</v>
      </c>
      <c r="J3089" s="1">
        <f>DATEVALUE(RIGHT(jaar_zip[[#This Row],[YYYYMMDD]],2)&amp;"-"&amp;MID(jaar_zip[[#This Row],[YYYYMMDD]],5,2)&amp;"-"&amp;LEFT(jaar_zip[[#This Row],[YYYYMMDD]],4))</f>
        <v>45365</v>
      </c>
      <c r="K3089" s="101" t="str">
        <f>IF(AND(VALUE(MONTH(jaar_zip[[#This Row],[Datum]]))=1,VALUE(WEEKNUM(jaar_zip[[#This Row],[Datum]],21))&gt;51),RIGHT(YEAR(jaar_zip[[#This Row],[Datum]])-1,2),RIGHT(YEAR(jaar_zip[[#This Row],[Datum]]),2))&amp;"-"&amp; TEXT(WEEKNUM(jaar_zip[[#This Row],[Datum]],21),"00")</f>
        <v>24-11</v>
      </c>
      <c r="L3089" s="101">
        <f>MONTH(jaar_zip[[#This Row],[Datum]])</f>
        <v>3</v>
      </c>
      <c r="M3089" s="101">
        <f>IF(ISNUMBER(jaar_zip[[#This Row],[etmaaltemperatuur]]),IF(jaar_zip[[#This Row],[etmaaltemperatuur]]&lt;stookgrens,stookgrens-jaar_zip[[#This Row],[etmaaltemperatuur]],0),"")</f>
        <v>5.5</v>
      </c>
      <c r="N3089" s="101">
        <f>IF(ISNUMBER(jaar_zip[[#This Row],[graaddagen]]),IF(OR(MONTH(jaar_zip[[#This Row],[Datum]])=1,MONTH(jaar_zip[[#This Row],[Datum]])=2,MONTH(jaar_zip[[#This Row],[Datum]])=11,MONTH(jaar_zip[[#This Row],[Datum]])=12),1.1,IF(OR(MONTH(jaar_zip[[#This Row],[Datum]])=3,MONTH(jaar_zip[[#This Row],[Datum]])=10),1,0.8))*jaar_zip[[#This Row],[graaddagen]],"")</f>
        <v>5.5</v>
      </c>
      <c r="O3089" s="101">
        <f>IF(ISNUMBER(jaar_zip[[#This Row],[etmaaltemperatuur]]),IF(jaar_zip[[#This Row],[etmaaltemperatuur]]&gt;stookgrens,jaar_zip[[#This Row],[etmaaltemperatuur]]-stookgrens,0),"")</f>
        <v>0</v>
      </c>
    </row>
    <row r="3090" spans="1:15" x14ac:dyDescent="0.25">
      <c r="A3090">
        <v>273</v>
      </c>
      <c r="B3090">
        <v>20240315</v>
      </c>
      <c r="C3090">
        <v>5.3</v>
      </c>
      <c r="D3090">
        <v>12.5</v>
      </c>
      <c r="E3090">
        <v>659</v>
      </c>
      <c r="F3090">
        <v>1</v>
      </c>
      <c r="H3090">
        <v>83</v>
      </c>
      <c r="I3090" s="101" t="s">
        <v>23</v>
      </c>
      <c r="J3090" s="1">
        <f>DATEVALUE(RIGHT(jaar_zip[[#This Row],[YYYYMMDD]],2)&amp;"-"&amp;MID(jaar_zip[[#This Row],[YYYYMMDD]],5,2)&amp;"-"&amp;LEFT(jaar_zip[[#This Row],[YYYYMMDD]],4))</f>
        <v>45366</v>
      </c>
      <c r="K3090" s="101" t="str">
        <f>IF(AND(VALUE(MONTH(jaar_zip[[#This Row],[Datum]]))=1,VALUE(WEEKNUM(jaar_zip[[#This Row],[Datum]],21))&gt;51),RIGHT(YEAR(jaar_zip[[#This Row],[Datum]])-1,2),RIGHT(YEAR(jaar_zip[[#This Row],[Datum]]),2))&amp;"-"&amp; TEXT(WEEKNUM(jaar_zip[[#This Row],[Datum]],21),"00")</f>
        <v>24-11</v>
      </c>
      <c r="L3090" s="101">
        <f>MONTH(jaar_zip[[#This Row],[Datum]])</f>
        <v>3</v>
      </c>
      <c r="M3090" s="101">
        <f>IF(ISNUMBER(jaar_zip[[#This Row],[etmaaltemperatuur]]),IF(jaar_zip[[#This Row],[etmaaltemperatuur]]&lt;stookgrens,stookgrens-jaar_zip[[#This Row],[etmaaltemperatuur]],0),"")</f>
        <v>5.5</v>
      </c>
      <c r="N3090" s="101">
        <f>IF(ISNUMBER(jaar_zip[[#This Row],[graaddagen]]),IF(OR(MONTH(jaar_zip[[#This Row],[Datum]])=1,MONTH(jaar_zip[[#This Row],[Datum]])=2,MONTH(jaar_zip[[#This Row],[Datum]])=11,MONTH(jaar_zip[[#This Row],[Datum]])=12),1.1,IF(OR(MONTH(jaar_zip[[#This Row],[Datum]])=3,MONTH(jaar_zip[[#This Row],[Datum]])=10),1,0.8))*jaar_zip[[#This Row],[graaddagen]],"")</f>
        <v>5.5</v>
      </c>
      <c r="O3090" s="101">
        <f>IF(ISNUMBER(jaar_zip[[#This Row],[etmaaltemperatuur]]),IF(jaar_zip[[#This Row],[etmaaltemperatuur]]&gt;stookgrens,jaar_zip[[#This Row],[etmaaltemperatuur]]-stookgrens,0),"")</f>
        <v>0</v>
      </c>
    </row>
    <row r="3091" spans="1:15" x14ac:dyDescent="0.25">
      <c r="A3091">
        <v>273</v>
      </c>
      <c r="B3091">
        <v>20240316</v>
      </c>
      <c r="C3091">
        <v>4.4000000000000004</v>
      </c>
      <c r="D3091">
        <v>7.7</v>
      </c>
      <c r="E3091">
        <v>881</v>
      </c>
      <c r="F3091">
        <v>0.6</v>
      </c>
      <c r="H3091">
        <v>80</v>
      </c>
      <c r="I3091" s="101" t="s">
        <v>23</v>
      </c>
      <c r="J3091" s="1">
        <f>DATEVALUE(RIGHT(jaar_zip[[#This Row],[YYYYMMDD]],2)&amp;"-"&amp;MID(jaar_zip[[#This Row],[YYYYMMDD]],5,2)&amp;"-"&amp;LEFT(jaar_zip[[#This Row],[YYYYMMDD]],4))</f>
        <v>45367</v>
      </c>
      <c r="K3091" s="101" t="str">
        <f>IF(AND(VALUE(MONTH(jaar_zip[[#This Row],[Datum]]))=1,VALUE(WEEKNUM(jaar_zip[[#This Row],[Datum]],21))&gt;51),RIGHT(YEAR(jaar_zip[[#This Row],[Datum]])-1,2),RIGHT(YEAR(jaar_zip[[#This Row],[Datum]]),2))&amp;"-"&amp; TEXT(WEEKNUM(jaar_zip[[#This Row],[Datum]],21),"00")</f>
        <v>24-11</v>
      </c>
      <c r="L3091" s="101">
        <f>MONTH(jaar_zip[[#This Row],[Datum]])</f>
        <v>3</v>
      </c>
      <c r="M3091" s="101">
        <f>IF(ISNUMBER(jaar_zip[[#This Row],[etmaaltemperatuur]]),IF(jaar_zip[[#This Row],[etmaaltemperatuur]]&lt;stookgrens,stookgrens-jaar_zip[[#This Row],[etmaaltemperatuur]],0),"")</f>
        <v>10.3</v>
      </c>
      <c r="N3091" s="101">
        <f>IF(ISNUMBER(jaar_zip[[#This Row],[graaddagen]]),IF(OR(MONTH(jaar_zip[[#This Row],[Datum]])=1,MONTH(jaar_zip[[#This Row],[Datum]])=2,MONTH(jaar_zip[[#This Row],[Datum]])=11,MONTH(jaar_zip[[#This Row],[Datum]])=12),1.1,IF(OR(MONTH(jaar_zip[[#This Row],[Datum]])=3,MONTH(jaar_zip[[#This Row],[Datum]])=10),1,0.8))*jaar_zip[[#This Row],[graaddagen]],"")</f>
        <v>10.3</v>
      </c>
      <c r="O3091" s="101">
        <f>IF(ISNUMBER(jaar_zip[[#This Row],[etmaaltemperatuur]]),IF(jaar_zip[[#This Row],[etmaaltemperatuur]]&gt;stookgrens,jaar_zip[[#This Row],[etmaaltemperatuur]]-stookgrens,0),"")</f>
        <v>0</v>
      </c>
    </row>
    <row r="3092" spans="1:15" x14ac:dyDescent="0.25">
      <c r="A3092">
        <v>273</v>
      </c>
      <c r="B3092">
        <v>20240317</v>
      </c>
      <c r="C3092">
        <v>4.9000000000000004</v>
      </c>
      <c r="D3092">
        <v>8.3000000000000007</v>
      </c>
      <c r="E3092">
        <v>616</v>
      </c>
      <c r="F3092">
        <v>1.8</v>
      </c>
      <c r="H3092">
        <v>80</v>
      </c>
      <c r="I3092" s="101" t="s">
        <v>23</v>
      </c>
      <c r="J3092" s="1">
        <f>DATEVALUE(RIGHT(jaar_zip[[#This Row],[YYYYMMDD]],2)&amp;"-"&amp;MID(jaar_zip[[#This Row],[YYYYMMDD]],5,2)&amp;"-"&amp;LEFT(jaar_zip[[#This Row],[YYYYMMDD]],4))</f>
        <v>45368</v>
      </c>
      <c r="K3092" s="101" t="str">
        <f>IF(AND(VALUE(MONTH(jaar_zip[[#This Row],[Datum]]))=1,VALUE(WEEKNUM(jaar_zip[[#This Row],[Datum]],21))&gt;51),RIGHT(YEAR(jaar_zip[[#This Row],[Datum]])-1,2),RIGHT(YEAR(jaar_zip[[#This Row],[Datum]]),2))&amp;"-"&amp; TEXT(WEEKNUM(jaar_zip[[#This Row],[Datum]],21),"00")</f>
        <v>24-11</v>
      </c>
      <c r="L3092" s="101">
        <f>MONTH(jaar_zip[[#This Row],[Datum]])</f>
        <v>3</v>
      </c>
      <c r="M3092" s="101">
        <f>IF(ISNUMBER(jaar_zip[[#This Row],[etmaaltemperatuur]]),IF(jaar_zip[[#This Row],[etmaaltemperatuur]]&lt;stookgrens,stookgrens-jaar_zip[[#This Row],[etmaaltemperatuur]],0),"")</f>
        <v>9.6999999999999993</v>
      </c>
      <c r="N3092" s="101">
        <f>IF(ISNUMBER(jaar_zip[[#This Row],[graaddagen]]),IF(OR(MONTH(jaar_zip[[#This Row],[Datum]])=1,MONTH(jaar_zip[[#This Row],[Datum]])=2,MONTH(jaar_zip[[#This Row],[Datum]])=11,MONTH(jaar_zip[[#This Row],[Datum]])=12),1.1,IF(OR(MONTH(jaar_zip[[#This Row],[Datum]])=3,MONTH(jaar_zip[[#This Row],[Datum]])=10),1,0.8))*jaar_zip[[#This Row],[graaddagen]],"")</f>
        <v>9.6999999999999993</v>
      </c>
      <c r="O3092" s="101">
        <f>IF(ISNUMBER(jaar_zip[[#This Row],[etmaaltemperatuur]]),IF(jaar_zip[[#This Row],[etmaaltemperatuur]]&gt;stookgrens,jaar_zip[[#This Row],[etmaaltemperatuur]]-stookgrens,0),"")</f>
        <v>0</v>
      </c>
    </row>
    <row r="3093" spans="1:15" x14ac:dyDescent="0.25">
      <c r="A3093">
        <v>273</v>
      </c>
      <c r="B3093">
        <v>20240318</v>
      </c>
      <c r="C3093">
        <v>2.7</v>
      </c>
      <c r="D3093">
        <v>10</v>
      </c>
      <c r="E3093">
        <v>822</v>
      </c>
      <c r="F3093">
        <v>0.3</v>
      </c>
      <c r="H3093">
        <v>87</v>
      </c>
      <c r="I3093" s="101" t="s">
        <v>23</v>
      </c>
      <c r="J3093" s="1">
        <f>DATEVALUE(RIGHT(jaar_zip[[#This Row],[YYYYMMDD]],2)&amp;"-"&amp;MID(jaar_zip[[#This Row],[YYYYMMDD]],5,2)&amp;"-"&amp;LEFT(jaar_zip[[#This Row],[YYYYMMDD]],4))</f>
        <v>45369</v>
      </c>
      <c r="K3093" s="101" t="str">
        <f>IF(AND(VALUE(MONTH(jaar_zip[[#This Row],[Datum]]))=1,VALUE(WEEKNUM(jaar_zip[[#This Row],[Datum]],21))&gt;51),RIGHT(YEAR(jaar_zip[[#This Row],[Datum]])-1,2),RIGHT(YEAR(jaar_zip[[#This Row],[Datum]]),2))&amp;"-"&amp; TEXT(WEEKNUM(jaar_zip[[#This Row],[Datum]],21),"00")</f>
        <v>24-12</v>
      </c>
      <c r="L3093" s="101">
        <f>MONTH(jaar_zip[[#This Row],[Datum]])</f>
        <v>3</v>
      </c>
      <c r="M3093" s="101">
        <f>IF(ISNUMBER(jaar_zip[[#This Row],[etmaaltemperatuur]]),IF(jaar_zip[[#This Row],[etmaaltemperatuur]]&lt;stookgrens,stookgrens-jaar_zip[[#This Row],[etmaaltemperatuur]],0),"")</f>
        <v>8</v>
      </c>
      <c r="N3093" s="101">
        <f>IF(ISNUMBER(jaar_zip[[#This Row],[graaddagen]]),IF(OR(MONTH(jaar_zip[[#This Row],[Datum]])=1,MONTH(jaar_zip[[#This Row],[Datum]])=2,MONTH(jaar_zip[[#This Row],[Datum]])=11,MONTH(jaar_zip[[#This Row],[Datum]])=12),1.1,IF(OR(MONTH(jaar_zip[[#This Row],[Datum]])=3,MONTH(jaar_zip[[#This Row],[Datum]])=10),1,0.8))*jaar_zip[[#This Row],[graaddagen]],"")</f>
        <v>8</v>
      </c>
      <c r="O3093" s="101">
        <f>IF(ISNUMBER(jaar_zip[[#This Row],[etmaaltemperatuur]]),IF(jaar_zip[[#This Row],[etmaaltemperatuur]]&gt;stookgrens,jaar_zip[[#This Row],[etmaaltemperatuur]]-stookgrens,0),"")</f>
        <v>0</v>
      </c>
    </row>
    <row r="3094" spans="1:15" x14ac:dyDescent="0.25">
      <c r="A3094">
        <v>273</v>
      </c>
      <c r="B3094">
        <v>20240319</v>
      </c>
      <c r="C3094">
        <v>2.8</v>
      </c>
      <c r="D3094">
        <v>11.2</v>
      </c>
      <c r="E3094">
        <v>810</v>
      </c>
      <c r="F3094">
        <v>0.1</v>
      </c>
      <c r="H3094">
        <v>82</v>
      </c>
      <c r="I3094" s="101" t="s">
        <v>23</v>
      </c>
      <c r="J3094" s="1">
        <f>DATEVALUE(RIGHT(jaar_zip[[#This Row],[YYYYMMDD]],2)&amp;"-"&amp;MID(jaar_zip[[#This Row],[YYYYMMDD]],5,2)&amp;"-"&amp;LEFT(jaar_zip[[#This Row],[YYYYMMDD]],4))</f>
        <v>45370</v>
      </c>
      <c r="K3094" s="101" t="str">
        <f>IF(AND(VALUE(MONTH(jaar_zip[[#This Row],[Datum]]))=1,VALUE(WEEKNUM(jaar_zip[[#This Row],[Datum]],21))&gt;51),RIGHT(YEAR(jaar_zip[[#This Row],[Datum]])-1,2),RIGHT(YEAR(jaar_zip[[#This Row],[Datum]]),2))&amp;"-"&amp; TEXT(WEEKNUM(jaar_zip[[#This Row],[Datum]],21),"00")</f>
        <v>24-12</v>
      </c>
      <c r="L3094" s="101">
        <f>MONTH(jaar_zip[[#This Row],[Datum]])</f>
        <v>3</v>
      </c>
      <c r="M3094" s="101">
        <f>IF(ISNUMBER(jaar_zip[[#This Row],[etmaaltemperatuur]]),IF(jaar_zip[[#This Row],[etmaaltemperatuur]]&lt;stookgrens,stookgrens-jaar_zip[[#This Row],[etmaaltemperatuur]],0),"")</f>
        <v>6.8000000000000007</v>
      </c>
      <c r="N3094" s="101">
        <f>IF(ISNUMBER(jaar_zip[[#This Row],[graaddagen]]),IF(OR(MONTH(jaar_zip[[#This Row],[Datum]])=1,MONTH(jaar_zip[[#This Row],[Datum]])=2,MONTH(jaar_zip[[#This Row],[Datum]])=11,MONTH(jaar_zip[[#This Row],[Datum]])=12),1.1,IF(OR(MONTH(jaar_zip[[#This Row],[Datum]])=3,MONTH(jaar_zip[[#This Row],[Datum]])=10),1,0.8))*jaar_zip[[#This Row],[graaddagen]],"")</f>
        <v>6.8000000000000007</v>
      </c>
      <c r="O3094" s="101">
        <f>IF(ISNUMBER(jaar_zip[[#This Row],[etmaaltemperatuur]]),IF(jaar_zip[[#This Row],[etmaaltemperatuur]]&gt;stookgrens,jaar_zip[[#This Row],[etmaaltemperatuur]]-stookgrens,0),"")</f>
        <v>0</v>
      </c>
    </row>
    <row r="3095" spans="1:15" x14ac:dyDescent="0.25">
      <c r="A3095">
        <v>273</v>
      </c>
      <c r="B3095">
        <v>20240320</v>
      </c>
      <c r="C3095">
        <v>1.8</v>
      </c>
      <c r="D3095">
        <v>11.6</v>
      </c>
      <c r="E3095">
        <v>866</v>
      </c>
      <c r="F3095">
        <v>0.1</v>
      </c>
      <c r="H3095">
        <v>86</v>
      </c>
      <c r="I3095" s="101" t="s">
        <v>23</v>
      </c>
      <c r="J3095" s="1">
        <f>DATEVALUE(RIGHT(jaar_zip[[#This Row],[YYYYMMDD]],2)&amp;"-"&amp;MID(jaar_zip[[#This Row],[YYYYMMDD]],5,2)&amp;"-"&amp;LEFT(jaar_zip[[#This Row],[YYYYMMDD]],4))</f>
        <v>45371</v>
      </c>
      <c r="K3095" s="101" t="str">
        <f>IF(AND(VALUE(MONTH(jaar_zip[[#This Row],[Datum]]))=1,VALUE(WEEKNUM(jaar_zip[[#This Row],[Datum]],21))&gt;51),RIGHT(YEAR(jaar_zip[[#This Row],[Datum]])-1,2),RIGHT(YEAR(jaar_zip[[#This Row],[Datum]]),2))&amp;"-"&amp; TEXT(WEEKNUM(jaar_zip[[#This Row],[Datum]],21),"00")</f>
        <v>24-12</v>
      </c>
      <c r="L3095" s="101">
        <f>MONTH(jaar_zip[[#This Row],[Datum]])</f>
        <v>3</v>
      </c>
      <c r="M3095" s="101">
        <f>IF(ISNUMBER(jaar_zip[[#This Row],[etmaaltemperatuur]]),IF(jaar_zip[[#This Row],[etmaaltemperatuur]]&lt;stookgrens,stookgrens-jaar_zip[[#This Row],[etmaaltemperatuur]],0),"")</f>
        <v>6.4</v>
      </c>
      <c r="N3095" s="101">
        <f>IF(ISNUMBER(jaar_zip[[#This Row],[graaddagen]]),IF(OR(MONTH(jaar_zip[[#This Row],[Datum]])=1,MONTH(jaar_zip[[#This Row],[Datum]])=2,MONTH(jaar_zip[[#This Row],[Datum]])=11,MONTH(jaar_zip[[#This Row],[Datum]])=12),1.1,IF(OR(MONTH(jaar_zip[[#This Row],[Datum]])=3,MONTH(jaar_zip[[#This Row],[Datum]])=10),1,0.8))*jaar_zip[[#This Row],[graaddagen]],"")</f>
        <v>6.4</v>
      </c>
      <c r="O3095" s="101">
        <f>IF(ISNUMBER(jaar_zip[[#This Row],[etmaaltemperatuur]]),IF(jaar_zip[[#This Row],[etmaaltemperatuur]]&gt;stookgrens,jaar_zip[[#This Row],[etmaaltemperatuur]]-stookgrens,0),"")</f>
        <v>0</v>
      </c>
    </row>
    <row r="3096" spans="1:15" x14ac:dyDescent="0.25">
      <c r="A3096">
        <v>273</v>
      </c>
      <c r="B3096">
        <v>20240321</v>
      </c>
      <c r="C3096">
        <v>4.3</v>
      </c>
      <c r="D3096">
        <v>8.6999999999999993</v>
      </c>
      <c r="E3096">
        <v>513</v>
      </c>
      <c r="F3096">
        <v>-0.1</v>
      </c>
      <c r="H3096">
        <v>87</v>
      </c>
      <c r="I3096" s="101" t="s">
        <v>23</v>
      </c>
      <c r="J3096" s="1">
        <f>DATEVALUE(RIGHT(jaar_zip[[#This Row],[YYYYMMDD]],2)&amp;"-"&amp;MID(jaar_zip[[#This Row],[YYYYMMDD]],5,2)&amp;"-"&amp;LEFT(jaar_zip[[#This Row],[YYYYMMDD]],4))</f>
        <v>45372</v>
      </c>
      <c r="K3096" s="101" t="str">
        <f>IF(AND(VALUE(MONTH(jaar_zip[[#This Row],[Datum]]))=1,VALUE(WEEKNUM(jaar_zip[[#This Row],[Datum]],21))&gt;51),RIGHT(YEAR(jaar_zip[[#This Row],[Datum]])-1,2),RIGHT(YEAR(jaar_zip[[#This Row],[Datum]]),2))&amp;"-"&amp; TEXT(WEEKNUM(jaar_zip[[#This Row],[Datum]],21),"00")</f>
        <v>24-12</v>
      </c>
      <c r="L3096" s="101">
        <f>MONTH(jaar_zip[[#This Row],[Datum]])</f>
        <v>3</v>
      </c>
      <c r="M3096" s="101">
        <f>IF(ISNUMBER(jaar_zip[[#This Row],[etmaaltemperatuur]]),IF(jaar_zip[[#This Row],[etmaaltemperatuur]]&lt;stookgrens,stookgrens-jaar_zip[[#This Row],[etmaaltemperatuur]],0),"")</f>
        <v>9.3000000000000007</v>
      </c>
      <c r="N3096" s="101">
        <f>IF(ISNUMBER(jaar_zip[[#This Row],[graaddagen]]),IF(OR(MONTH(jaar_zip[[#This Row],[Datum]])=1,MONTH(jaar_zip[[#This Row],[Datum]])=2,MONTH(jaar_zip[[#This Row],[Datum]])=11,MONTH(jaar_zip[[#This Row],[Datum]])=12),1.1,IF(OR(MONTH(jaar_zip[[#This Row],[Datum]])=3,MONTH(jaar_zip[[#This Row],[Datum]])=10),1,0.8))*jaar_zip[[#This Row],[graaddagen]],"")</f>
        <v>9.3000000000000007</v>
      </c>
      <c r="O3096" s="101">
        <f>IF(ISNUMBER(jaar_zip[[#This Row],[etmaaltemperatuur]]),IF(jaar_zip[[#This Row],[etmaaltemperatuur]]&gt;stookgrens,jaar_zip[[#This Row],[etmaaltemperatuur]]-stookgrens,0),"")</f>
        <v>0</v>
      </c>
    </row>
    <row r="3097" spans="1:15" x14ac:dyDescent="0.25">
      <c r="A3097">
        <v>273</v>
      </c>
      <c r="B3097">
        <v>20240322</v>
      </c>
      <c r="C3097">
        <v>4</v>
      </c>
      <c r="D3097">
        <v>9.1999999999999993</v>
      </c>
      <c r="E3097">
        <v>282</v>
      </c>
      <c r="F3097">
        <v>2.2000000000000002</v>
      </c>
      <c r="H3097">
        <v>90</v>
      </c>
      <c r="I3097" s="101" t="s">
        <v>23</v>
      </c>
      <c r="J3097" s="1">
        <f>DATEVALUE(RIGHT(jaar_zip[[#This Row],[YYYYMMDD]],2)&amp;"-"&amp;MID(jaar_zip[[#This Row],[YYYYMMDD]],5,2)&amp;"-"&amp;LEFT(jaar_zip[[#This Row],[YYYYMMDD]],4))</f>
        <v>45373</v>
      </c>
      <c r="K3097" s="101" t="str">
        <f>IF(AND(VALUE(MONTH(jaar_zip[[#This Row],[Datum]]))=1,VALUE(WEEKNUM(jaar_zip[[#This Row],[Datum]],21))&gt;51),RIGHT(YEAR(jaar_zip[[#This Row],[Datum]])-1,2),RIGHT(YEAR(jaar_zip[[#This Row],[Datum]]),2))&amp;"-"&amp; TEXT(WEEKNUM(jaar_zip[[#This Row],[Datum]],21),"00")</f>
        <v>24-12</v>
      </c>
      <c r="L3097" s="101">
        <f>MONTH(jaar_zip[[#This Row],[Datum]])</f>
        <v>3</v>
      </c>
      <c r="M3097" s="101">
        <f>IF(ISNUMBER(jaar_zip[[#This Row],[etmaaltemperatuur]]),IF(jaar_zip[[#This Row],[etmaaltemperatuur]]&lt;stookgrens,stookgrens-jaar_zip[[#This Row],[etmaaltemperatuur]],0),"")</f>
        <v>8.8000000000000007</v>
      </c>
      <c r="N3097" s="101">
        <f>IF(ISNUMBER(jaar_zip[[#This Row],[graaddagen]]),IF(OR(MONTH(jaar_zip[[#This Row],[Datum]])=1,MONTH(jaar_zip[[#This Row],[Datum]])=2,MONTH(jaar_zip[[#This Row],[Datum]])=11,MONTH(jaar_zip[[#This Row],[Datum]])=12),1.1,IF(OR(MONTH(jaar_zip[[#This Row],[Datum]])=3,MONTH(jaar_zip[[#This Row],[Datum]])=10),1,0.8))*jaar_zip[[#This Row],[graaddagen]],"")</f>
        <v>8.8000000000000007</v>
      </c>
      <c r="O3097" s="101">
        <f>IF(ISNUMBER(jaar_zip[[#This Row],[etmaaltemperatuur]]),IF(jaar_zip[[#This Row],[etmaaltemperatuur]]&gt;stookgrens,jaar_zip[[#This Row],[etmaaltemperatuur]]-stookgrens,0),"")</f>
        <v>0</v>
      </c>
    </row>
    <row r="3098" spans="1:15" x14ac:dyDescent="0.25">
      <c r="A3098">
        <v>273</v>
      </c>
      <c r="B3098">
        <v>20240323</v>
      </c>
      <c r="C3098">
        <v>5.2</v>
      </c>
      <c r="D3098">
        <v>6.1</v>
      </c>
      <c r="E3098">
        <v>1065</v>
      </c>
      <c r="F3098">
        <v>2.2000000000000002</v>
      </c>
      <c r="H3098">
        <v>82</v>
      </c>
      <c r="I3098" s="101" t="s">
        <v>23</v>
      </c>
      <c r="J3098" s="1">
        <f>DATEVALUE(RIGHT(jaar_zip[[#This Row],[YYYYMMDD]],2)&amp;"-"&amp;MID(jaar_zip[[#This Row],[YYYYMMDD]],5,2)&amp;"-"&amp;LEFT(jaar_zip[[#This Row],[YYYYMMDD]],4))</f>
        <v>45374</v>
      </c>
      <c r="K3098" s="101" t="str">
        <f>IF(AND(VALUE(MONTH(jaar_zip[[#This Row],[Datum]]))=1,VALUE(WEEKNUM(jaar_zip[[#This Row],[Datum]],21))&gt;51),RIGHT(YEAR(jaar_zip[[#This Row],[Datum]])-1,2),RIGHT(YEAR(jaar_zip[[#This Row],[Datum]]),2))&amp;"-"&amp; TEXT(WEEKNUM(jaar_zip[[#This Row],[Datum]],21),"00")</f>
        <v>24-12</v>
      </c>
      <c r="L3098" s="101">
        <f>MONTH(jaar_zip[[#This Row],[Datum]])</f>
        <v>3</v>
      </c>
      <c r="M3098" s="101">
        <f>IF(ISNUMBER(jaar_zip[[#This Row],[etmaaltemperatuur]]),IF(jaar_zip[[#This Row],[etmaaltemperatuur]]&lt;stookgrens,stookgrens-jaar_zip[[#This Row],[etmaaltemperatuur]],0),"")</f>
        <v>11.9</v>
      </c>
      <c r="N3098" s="101">
        <f>IF(ISNUMBER(jaar_zip[[#This Row],[graaddagen]]),IF(OR(MONTH(jaar_zip[[#This Row],[Datum]])=1,MONTH(jaar_zip[[#This Row],[Datum]])=2,MONTH(jaar_zip[[#This Row],[Datum]])=11,MONTH(jaar_zip[[#This Row],[Datum]])=12),1.1,IF(OR(MONTH(jaar_zip[[#This Row],[Datum]])=3,MONTH(jaar_zip[[#This Row],[Datum]])=10),1,0.8))*jaar_zip[[#This Row],[graaddagen]],"")</f>
        <v>11.9</v>
      </c>
      <c r="O3098" s="101">
        <f>IF(ISNUMBER(jaar_zip[[#This Row],[etmaaltemperatuur]]),IF(jaar_zip[[#This Row],[etmaaltemperatuur]]&gt;stookgrens,jaar_zip[[#This Row],[etmaaltemperatuur]]-stookgrens,0),"")</f>
        <v>0</v>
      </c>
    </row>
    <row r="3099" spans="1:15" x14ac:dyDescent="0.25">
      <c r="A3099">
        <v>273</v>
      </c>
      <c r="B3099">
        <v>20240324</v>
      </c>
      <c r="C3099">
        <v>7.2</v>
      </c>
      <c r="D3099">
        <v>6.8</v>
      </c>
      <c r="E3099">
        <v>770</v>
      </c>
      <c r="F3099">
        <v>13.2</v>
      </c>
      <c r="H3099">
        <v>82</v>
      </c>
      <c r="I3099" s="101" t="s">
        <v>23</v>
      </c>
      <c r="J3099" s="1">
        <f>DATEVALUE(RIGHT(jaar_zip[[#This Row],[YYYYMMDD]],2)&amp;"-"&amp;MID(jaar_zip[[#This Row],[YYYYMMDD]],5,2)&amp;"-"&amp;LEFT(jaar_zip[[#This Row],[YYYYMMDD]],4))</f>
        <v>45375</v>
      </c>
      <c r="K3099" s="101" t="str">
        <f>IF(AND(VALUE(MONTH(jaar_zip[[#This Row],[Datum]]))=1,VALUE(WEEKNUM(jaar_zip[[#This Row],[Datum]],21))&gt;51),RIGHT(YEAR(jaar_zip[[#This Row],[Datum]])-1,2),RIGHT(YEAR(jaar_zip[[#This Row],[Datum]]),2))&amp;"-"&amp; TEXT(WEEKNUM(jaar_zip[[#This Row],[Datum]],21),"00")</f>
        <v>24-12</v>
      </c>
      <c r="L3099" s="101">
        <f>MONTH(jaar_zip[[#This Row],[Datum]])</f>
        <v>3</v>
      </c>
      <c r="M3099" s="101">
        <f>IF(ISNUMBER(jaar_zip[[#This Row],[etmaaltemperatuur]]),IF(jaar_zip[[#This Row],[etmaaltemperatuur]]&lt;stookgrens,stookgrens-jaar_zip[[#This Row],[etmaaltemperatuur]],0),"")</f>
        <v>11.2</v>
      </c>
      <c r="N3099" s="101">
        <f>IF(ISNUMBER(jaar_zip[[#This Row],[graaddagen]]),IF(OR(MONTH(jaar_zip[[#This Row],[Datum]])=1,MONTH(jaar_zip[[#This Row],[Datum]])=2,MONTH(jaar_zip[[#This Row],[Datum]])=11,MONTH(jaar_zip[[#This Row],[Datum]])=12),1.1,IF(OR(MONTH(jaar_zip[[#This Row],[Datum]])=3,MONTH(jaar_zip[[#This Row],[Datum]])=10),1,0.8))*jaar_zip[[#This Row],[graaddagen]],"")</f>
        <v>11.2</v>
      </c>
      <c r="O3099" s="101">
        <f>IF(ISNUMBER(jaar_zip[[#This Row],[etmaaltemperatuur]]),IF(jaar_zip[[#This Row],[etmaaltemperatuur]]&gt;stookgrens,jaar_zip[[#This Row],[etmaaltemperatuur]]-stookgrens,0),"")</f>
        <v>0</v>
      </c>
    </row>
    <row r="3100" spans="1:15" x14ac:dyDescent="0.25">
      <c r="A3100">
        <v>273</v>
      </c>
      <c r="B3100">
        <v>20240325</v>
      </c>
      <c r="C3100">
        <v>2.7</v>
      </c>
      <c r="D3100">
        <v>7.4</v>
      </c>
      <c r="E3100">
        <v>1434</v>
      </c>
      <c r="F3100">
        <v>-0.1</v>
      </c>
      <c r="H3100">
        <v>73</v>
      </c>
      <c r="I3100" s="101" t="s">
        <v>23</v>
      </c>
      <c r="J3100" s="1">
        <f>DATEVALUE(RIGHT(jaar_zip[[#This Row],[YYYYMMDD]],2)&amp;"-"&amp;MID(jaar_zip[[#This Row],[YYYYMMDD]],5,2)&amp;"-"&amp;LEFT(jaar_zip[[#This Row],[YYYYMMDD]],4))</f>
        <v>45376</v>
      </c>
      <c r="K3100" s="101" t="str">
        <f>IF(AND(VALUE(MONTH(jaar_zip[[#This Row],[Datum]]))=1,VALUE(WEEKNUM(jaar_zip[[#This Row],[Datum]],21))&gt;51),RIGHT(YEAR(jaar_zip[[#This Row],[Datum]])-1,2),RIGHT(YEAR(jaar_zip[[#This Row],[Datum]]),2))&amp;"-"&amp; TEXT(WEEKNUM(jaar_zip[[#This Row],[Datum]],21),"00")</f>
        <v>24-13</v>
      </c>
      <c r="L3100" s="101">
        <f>MONTH(jaar_zip[[#This Row],[Datum]])</f>
        <v>3</v>
      </c>
      <c r="M3100" s="101">
        <f>IF(ISNUMBER(jaar_zip[[#This Row],[etmaaltemperatuur]]),IF(jaar_zip[[#This Row],[etmaaltemperatuur]]&lt;stookgrens,stookgrens-jaar_zip[[#This Row],[etmaaltemperatuur]],0),"")</f>
        <v>10.6</v>
      </c>
      <c r="N3100" s="101">
        <f>IF(ISNUMBER(jaar_zip[[#This Row],[graaddagen]]),IF(OR(MONTH(jaar_zip[[#This Row],[Datum]])=1,MONTH(jaar_zip[[#This Row],[Datum]])=2,MONTH(jaar_zip[[#This Row],[Datum]])=11,MONTH(jaar_zip[[#This Row],[Datum]])=12),1.1,IF(OR(MONTH(jaar_zip[[#This Row],[Datum]])=3,MONTH(jaar_zip[[#This Row],[Datum]])=10),1,0.8))*jaar_zip[[#This Row],[graaddagen]],"")</f>
        <v>10.6</v>
      </c>
      <c r="O3100" s="101">
        <f>IF(ISNUMBER(jaar_zip[[#This Row],[etmaaltemperatuur]]),IF(jaar_zip[[#This Row],[etmaaltemperatuur]]&gt;stookgrens,jaar_zip[[#This Row],[etmaaltemperatuur]]-stookgrens,0),"")</f>
        <v>0</v>
      </c>
    </row>
    <row r="3101" spans="1:15" x14ac:dyDescent="0.25">
      <c r="A3101">
        <v>273</v>
      </c>
      <c r="B3101">
        <v>20240326</v>
      </c>
      <c r="C3101">
        <v>4.8</v>
      </c>
      <c r="D3101">
        <v>8.1</v>
      </c>
      <c r="E3101">
        <v>1014</v>
      </c>
      <c r="F3101">
        <v>-0.1</v>
      </c>
      <c r="H3101">
        <v>73</v>
      </c>
      <c r="I3101" s="101" t="s">
        <v>23</v>
      </c>
      <c r="J3101" s="1">
        <f>DATEVALUE(RIGHT(jaar_zip[[#This Row],[YYYYMMDD]],2)&amp;"-"&amp;MID(jaar_zip[[#This Row],[YYYYMMDD]],5,2)&amp;"-"&amp;LEFT(jaar_zip[[#This Row],[YYYYMMDD]],4))</f>
        <v>45377</v>
      </c>
      <c r="K3101" s="101" t="str">
        <f>IF(AND(VALUE(MONTH(jaar_zip[[#This Row],[Datum]]))=1,VALUE(WEEKNUM(jaar_zip[[#This Row],[Datum]],21))&gt;51),RIGHT(YEAR(jaar_zip[[#This Row],[Datum]])-1,2),RIGHT(YEAR(jaar_zip[[#This Row],[Datum]]),2))&amp;"-"&amp; TEXT(WEEKNUM(jaar_zip[[#This Row],[Datum]],21),"00")</f>
        <v>24-13</v>
      </c>
      <c r="L3101" s="101">
        <f>MONTH(jaar_zip[[#This Row],[Datum]])</f>
        <v>3</v>
      </c>
      <c r="M3101" s="101">
        <f>IF(ISNUMBER(jaar_zip[[#This Row],[etmaaltemperatuur]]),IF(jaar_zip[[#This Row],[etmaaltemperatuur]]&lt;stookgrens,stookgrens-jaar_zip[[#This Row],[etmaaltemperatuur]],0),"")</f>
        <v>9.9</v>
      </c>
      <c r="N3101" s="101">
        <f>IF(ISNUMBER(jaar_zip[[#This Row],[graaddagen]]),IF(OR(MONTH(jaar_zip[[#This Row],[Datum]])=1,MONTH(jaar_zip[[#This Row],[Datum]])=2,MONTH(jaar_zip[[#This Row],[Datum]])=11,MONTH(jaar_zip[[#This Row],[Datum]])=12),1.1,IF(OR(MONTH(jaar_zip[[#This Row],[Datum]])=3,MONTH(jaar_zip[[#This Row],[Datum]])=10),1,0.8))*jaar_zip[[#This Row],[graaddagen]],"")</f>
        <v>9.9</v>
      </c>
      <c r="O3101" s="101">
        <f>IF(ISNUMBER(jaar_zip[[#This Row],[etmaaltemperatuur]]),IF(jaar_zip[[#This Row],[etmaaltemperatuur]]&gt;stookgrens,jaar_zip[[#This Row],[etmaaltemperatuur]]-stookgrens,0),"")</f>
        <v>0</v>
      </c>
    </row>
    <row r="3102" spans="1:15" x14ac:dyDescent="0.25">
      <c r="A3102">
        <v>273</v>
      </c>
      <c r="B3102">
        <v>20240327</v>
      </c>
      <c r="C3102">
        <v>4</v>
      </c>
      <c r="D3102">
        <v>8.8000000000000007</v>
      </c>
      <c r="E3102">
        <v>424</v>
      </c>
      <c r="F3102">
        <v>0.5</v>
      </c>
      <c r="H3102">
        <v>81</v>
      </c>
      <c r="I3102" s="101" t="s">
        <v>23</v>
      </c>
      <c r="J3102" s="1">
        <f>DATEVALUE(RIGHT(jaar_zip[[#This Row],[YYYYMMDD]],2)&amp;"-"&amp;MID(jaar_zip[[#This Row],[YYYYMMDD]],5,2)&amp;"-"&amp;LEFT(jaar_zip[[#This Row],[YYYYMMDD]],4))</f>
        <v>45378</v>
      </c>
      <c r="K3102" s="101" t="str">
        <f>IF(AND(VALUE(MONTH(jaar_zip[[#This Row],[Datum]]))=1,VALUE(WEEKNUM(jaar_zip[[#This Row],[Datum]],21))&gt;51),RIGHT(YEAR(jaar_zip[[#This Row],[Datum]])-1,2),RIGHT(YEAR(jaar_zip[[#This Row],[Datum]]),2))&amp;"-"&amp; TEXT(WEEKNUM(jaar_zip[[#This Row],[Datum]],21),"00")</f>
        <v>24-13</v>
      </c>
      <c r="L3102" s="101">
        <f>MONTH(jaar_zip[[#This Row],[Datum]])</f>
        <v>3</v>
      </c>
      <c r="M3102" s="101">
        <f>IF(ISNUMBER(jaar_zip[[#This Row],[etmaaltemperatuur]]),IF(jaar_zip[[#This Row],[etmaaltemperatuur]]&lt;stookgrens,stookgrens-jaar_zip[[#This Row],[etmaaltemperatuur]],0),"")</f>
        <v>9.1999999999999993</v>
      </c>
      <c r="N3102" s="101">
        <f>IF(ISNUMBER(jaar_zip[[#This Row],[graaddagen]]),IF(OR(MONTH(jaar_zip[[#This Row],[Datum]])=1,MONTH(jaar_zip[[#This Row],[Datum]])=2,MONTH(jaar_zip[[#This Row],[Datum]])=11,MONTH(jaar_zip[[#This Row],[Datum]])=12),1.1,IF(OR(MONTH(jaar_zip[[#This Row],[Datum]])=3,MONTH(jaar_zip[[#This Row],[Datum]])=10),1,0.8))*jaar_zip[[#This Row],[graaddagen]],"")</f>
        <v>9.1999999999999993</v>
      </c>
      <c r="O3102" s="101">
        <f>IF(ISNUMBER(jaar_zip[[#This Row],[etmaaltemperatuur]]),IF(jaar_zip[[#This Row],[etmaaltemperatuur]]&gt;stookgrens,jaar_zip[[#This Row],[etmaaltemperatuur]]-stookgrens,0),"")</f>
        <v>0</v>
      </c>
    </row>
    <row r="3103" spans="1:15" x14ac:dyDescent="0.25">
      <c r="A3103">
        <v>273</v>
      </c>
      <c r="B3103">
        <v>20240328</v>
      </c>
      <c r="C3103">
        <v>5.3</v>
      </c>
      <c r="D3103">
        <v>8.4</v>
      </c>
      <c r="E3103">
        <v>705</v>
      </c>
      <c r="F3103">
        <v>1.8</v>
      </c>
      <c r="H3103">
        <v>76</v>
      </c>
      <c r="I3103" s="101" t="s">
        <v>23</v>
      </c>
      <c r="J3103" s="1">
        <f>DATEVALUE(RIGHT(jaar_zip[[#This Row],[YYYYMMDD]],2)&amp;"-"&amp;MID(jaar_zip[[#This Row],[YYYYMMDD]],5,2)&amp;"-"&amp;LEFT(jaar_zip[[#This Row],[YYYYMMDD]],4))</f>
        <v>45379</v>
      </c>
      <c r="K3103" s="101" t="str">
        <f>IF(AND(VALUE(MONTH(jaar_zip[[#This Row],[Datum]]))=1,VALUE(WEEKNUM(jaar_zip[[#This Row],[Datum]],21))&gt;51),RIGHT(YEAR(jaar_zip[[#This Row],[Datum]])-1,2),RIGHT(YEAR(jaar_zip[[#This Row],[Datum]]),2))&amp;"-"&amp; TEXT(WEEKNUM(jaar_zip[[#This Row],[Datum]],21),"00")</f>
        <v>24-13</v>
      </c>
      <c r="L3103" s="101">
        <f>MONTH(jaar_zip[[#This Row],[Datum]])</f>
        <v>3</v>
      </c>
      <c r="M3103" s="101">
        <f>IF(ISNUMBER(jaar_zip[[#This Row],[etmaaltemperatuur]]),IF(jaar_zip[[#This Row],[etmaaltemperatuur]]&lt;stookgrens,stookgrens-jaar_zip[[#This Row],[etmaaltemperatuur]],0),"")</f>
        <v>9.6</v>
      </c>
      <c r="N3103" s="101">
        <f>IF(ISNUMBER(jaar_zip[[#This Row],[graaddagen]]),IF(OR(MONTH(jaar_zip[[#This Row],[Datum]])=1,MONTH(jaar_zip[[#This Row],[Datum]])=2,MONTH(jaar_zip[[#This Row],[Datum]])=11,MONTH(jaar_zip[[#This Row],[Datum]])=12),1.1,IF(OR(MONTH(jaar_zip[[#This Row],[Datum]])=3,MONTH(jaar_zip[[#This Row],[Datum]])=10),1,0.8))*jaar_zip[[#This Row],[graaddagen]],"")</f>
        <v>9.6</v>
      </c>
      <c r="O3103" s="101">
        <f>IF(ISNUMBER(jaar_zip[[#This Row],[etmaaltemperatuur]]),IF(jaar_zip[[#This Row],[etmaaltemperatuur]]&gt;stookgrens,jaar_zip[[#This Row],[etmaaltemperatuur]]-stookgrens,0),"")</f>
        <v>0</v>
      </c>
    </row>
    <row r="3104" spans="1:15" x14ac:dyDescent="0.25">
      <c r="A3104">
        <v>273</v>
      </c>
      <c r="B3104">
        <v>20240329</v>
      </c>
      <c r="C3104">
        <v>5.0999999999999996</v>
      </c>
      <c r="D3104">
        <v>10.5</v>
      </c>
      <c r="E3104">
        <v>1160</v>
      </c>
      <c r="F3104">
        <v>-0.1</v>
      </c>
      <c r="H3104">
        <v>72</v>
      </c>
      <c r="I3104" s="101" t="s">
        <v>23</v>
      </c>
      <c r="J3104" s="1">
        <f>DATEVALUE(RIGHT(jaar_zip[[#This Row],[YYYYMMDD]],2)&amp;"-"&amp;MID(jaar_zip[[#This Row],[YYYYMMDD]],5,2)&amp;"-"&amp;LEFT(jaar_zip[[#This Row],[YYYYMMDD]],4))</f>
        <v>45380</v>
      </c>
      <c r="K3104" s="101" t="str">
        <f>IF(AND(VALUE(MONTH(jaar_zip[[#This Row],[Datum]]))=1,VALUE(WEEKNUM(jaar_zip[[#This Row],[Datum]],21))&gt;51),RIGHT(YEAR(jaar_zip[[#This Row],[Datum]])-1,2),RIGHT(YEAR(jaar_zip[[#This Row],[Datum]]),2))&amp;"-"&amp; TEXT(WEEKNUM(jaar_zip[[#This Row],[Datum]],21),"00")</f>
        <v>24-13</v>
      </c>
      <c r="L3104" s="101">
        <f>MONTH(jaar_zip[[#This Row],[Datum]])</f>
        <v>3</v>
      </c>
      <c r="M3104" s="101">
        <f>IF(ISNUMBER(jaar_zip[[#This Row],[etmaaltemperatuur]]),IF(jaar_zip[[#This Row],[etmaaltemperatuur]]&lt;stookgrens,stookgrens-jaar_zip[[#This Row],[etmaaltemperatuur]],0),"")</f>
        <v>7.5</v>
      </c>
      <c r="N3104" s="101">
        <f>IF(ISNUMBER(jaar_zip[[#This Row],[graaddagen]]),IF(OR(MONTH(jaar_zip[[#This Row],[Datum]])=1,MONTH(jaar_zip[[#This Row],[Datum]])=2,MONTH(jaar_zip[[#This Row],[Datum]])=11,MONTH(jaar_zip[[#This Row],[Datum]])=12),1.1,IF(OR(MONTH(jaar_zip[[#This Row],[Datum]])=3,MONTH(jaar_zip[[#This Row],[Datum]])=10),1,0.8))*jaar_zip[[#This Row],[graaddagen]],"")</f>
        <v>7.5</v>
      </c>
      <c r="O3104" s="101">
        <f>IF(ISNUMBER(jaar_zip[[#This Row],[etmaaltemperatuur]]),IF(jaar_zip[[#This Row],[etmaaltemperatuur]]&gt;stookgrens,jaar_zip[[#This Row],[etmaaltemperatuur]]-stookgrens,0),"")</f>
        <v>0</v>
      </c>
    </row>
    <row r="3105" spans="1:15" x14ac:dyDescent="0.25">
      <c r="A3105">
        <v>273</v>
      </c>
      <c r="B3105">
        <v>20240330</v>
      </c>
      <c r="C3105">
        <v>2.7</v>
      </c>
      <c r="D3105">
        <v>9.5</v>
      </c>
      <c r="E3105">
        <v>613</v>
      </c>
      <c r="F3105">
        <v>0.3</v>
      </c>
      <c r="H3105">
        <v>89</v>
      </c>
      <c r="I3105" s="101" t="s">
        <v>23</v>
      </c>
      <c r="J3105" s="1">
        <f>DATEVALUE(RIGHT(jaar_zip[[#This Row],[YYYYMMDD]],2)&amp;"-"&amp;MID(jaar_zip[[#This Row],[YYYYMMDD]],5,2)&amp;"-"&amp;LEFT(jaar_zip[[#This Row],[YYYYMMDD]],4))</f>
        <v>45381</v>
      </c>
      <c r="K3105" s="101" t="str">
        <f>IF(AND(VALUE(MONTH(jaar_zip[[#This Row],[Datum]]))=1,VALUE(WEEKNUM(jaar_zip[[#This Row],[Datum]],21))&gt;51),RIGHT(YEAR(jaar_zip[[#This Row],[Datum]])-1,2),RIGHT(YEAR(jaar_zip[[#This Row],[Datum]]),2))&amp;"-"&amp; TEXT(WEEKNUM(jaar_zip[[#This Row],[Datum]],21),"00")</f>
        <v>24-13</v>
      </c>
      <c r="L3105" s="101">
        <f>MONTH(jaar_zip[[#This Row],[Datum]])</f>
        <v>3</v>
      </c>
      <c r="M3105" s="101">
        <f>IF(ISNUMBER(jaar_zip[[#This Row],[etmaaltemperatuur]]),IF(jaar_zip[[#This Row],[etmaaltemperatuur]]&lt;stookgrens,stookgrens-jaar_zip[[#This Row],[etmaaltemperatuur]],0),"")</f>
        <v>8.5</v>
      </c>
      <c r="N3105" s="101">
        <f>IF(ISNUMBER(jaar_zip[[#This Row],[graaddagen]]),IF(OR(MONTH(jaar_zip[[#This Row],[Datum]])=1,MONTH(jaar_zip[[#This Row],[Datum]])=2,MONTH(jaar_zip[[#This Row],[Datum]])=11,MONTH(jaar_zip[[#This Row],[Datum]])=12),1.1,IF(OR(MONTH(jaar_zip[[#This Row],[Datum]])=3,MONTH(jaar_zip[[#This Row],[Datum]])=10),1,0.8))*jaar_zip[[#This Row],[graaddagen]],"")</f>
        <v>8.5</v>
      </c>
      <c r="O3105" s="101">
        <f>IF(ISNUMBER(jaar_zip[[#This Row],[etmaaltemperatuur]]),IF(jaar_zip[[#This Row],[etmaaltemperatuur]]&gt;stookgrens,jaar_zip[[#This Row],[etmaaltemperatuur]]-stookgrens,0),"")</f>
        <v>0</v>
      </c>
    </row>
    <row r="3106" spans="1:15" x14ac:dyDescent="0.25">
      <c r="A3106">
        <v>273</v>
      </c>
      <c r="B3106">
        <v>20240331</v>
      </c>
      <c r="C3106">
        <v>4.3</v>
      </c>
      <c r="D3106">
        <v>9.9</v>
      </c>
      <c r="E3106">
        <v>1299</v>
      </c>
      <c r="F3106">
        <v>5.5</v>
      </c>
      <c r="H3106">
        <v>88</v>
      </c>
      <c r="I3106" s="101" t="s">
        <v>23</v>
      </c>
      <c r="J3106" s="1">
        <f>DATEVALUE(RIGHT(jaar_zip[[#This Row],[YYYYMMDD]],2)&amp;"-"&amp;MID(jaar_zip[[#This Row],[YYYYMMDD]],5,2)&amp;"-"&amp;LEFT(jaar_zip[[#This Row],[YYYYMMDD]],4))</f>
        <v>45382</v>
      </c>
      <c r="K3106" s="101" t="str">
        <f>IF(AND(VALUE(MONTH(jaar_zip[[#This Row],[Datum]]))=1,VALUE(WEEKNUM(jaar_zip[[#This Row],[Datum]],21))&gt;51),RIGHT(YEAR(jaar_zip[[#This Row],[Datum]])-1,2),RIGHT(YEAR(jaar_zip[[#This Row],[Datum]]),2))&amp;"-"&amp; TEXT(WEEKNUM(jaar_zip[[#This Row],[Datum]],21),"00")</f>
        <v>24-13</v>
      </c>
      <c r="L3106" s="101">
        <f>MONTH(jaar_zip[[#This Row],[Datum]])</f>
        <v>3</v>
      </c>
      <c r="M3106" s="101">
        <f>IF(ISNUMBER(jaar_zip[[#This Row],[etmaaltemperatuur]]),IF(jaar_zip[[#This Row],[etmaaltemperatuur]]&lt;stookgrens,stookgrens-jaar_zip[[#This Row],[etmaaltemperatuur]],0),"")</f>
        <v>8.1</v>
      </c>
      <c r="N3106" s="101">
        <f>IF(ISNUMBER(jaar_zip[[#This Row],[graaddagen]]),IF(OR(MONTH(jaar_zip[[#This Row],[Datum]])=1,MONTH(jaar_zip[[#This Row],[Datum]])=2,MONTH(jaar_zip[[#This Row],[Datum]])=11,MONTH(jaar_zip[[#This Row],[Datum]])=12),1.1,IF(OR(MONTH(jaar_zip[[#This Row],[Datum]])=3,MONTH(jaar_zip[[#This Row],[Datum]])=10),1,0.8))*jaar_zip[[#This Row],[graaddagen]],"")</f>
        <v>8.1</v>
      </c>
      <c r="O3106" s="101">
        <f>IF(ISNUMBER(jaar_zip[[#This Row],[etmaaltemperatuur]]),IF(jaar_zip[[#This Row],[etmaaltemperatuur]]&gt;stookgrens,jaar_zip[[#This Row],[etmaaltemperatuur]]-stookgrens,0),"")</f>
        <v>0</v>
      </c>
    </row>
    <row r="3107" spans="1:15" x14ac:dyDescent="0.25">
      <c r="A3107">
        <v>273</v>
      </c>
      <c r="B3107">
        <v>20240401</v>
      </c>
      <c r="C3107">
        <v>3.1</v>
      </c>
      <c r="D3107">
        <v>9.5</v>
      </c>
      <c r="E3107">
        <v>640</v>
      </c>
      <c r="F3107">
        <v>-0.1</v>
      </c>
      <c r="H3107">
        <v>89</v>
      </c>
      <c r="I3107" s="101" t="s">
        <v>23</v>
      </c>
      <c r="J3107" s="1">
        <f>DATEVALUE(RIGHT(jaar_zip[[#This Row],[YYYYMMDD]],2)&amp;"-"&amp;MID(jaar_zip[[#This Row],[YYYYMMDD]],5,2)&amp;"-"&amp;LEFT(jaar_zip[[#This Row],[YYYYMMDD]],4))</f>
        <v>45383</v>
      </c>
      <c r="K3107" s="101" t="str">
        <f>IF(AND(VALUE(MONTH(jaar_zip[[#This Row],[Datum]]))=1,VALUE(WEEKNUM(jaar_zip[[#This Row],[Datum]],21))&gt;51),RIGHT(YEAR(jaar_zip[[#This Row],[Datum]])-1,2),RIGHT(YEAR(jaar_zip[[#This Row],[Datum]]),2))&amp;"-"&amp; TEXT(WEEKNUM(jaar_zip[[#This Row],[Datum]],21),"00")</f>
        <v>24-14</v>
      </c>
      <c r="L3107" s="101">
        <f>MONTH(jaar_zip[[#This Row],[Datum]])</f>
        <v>4</v>
      </c>
      <c r="M3107" s="101">
        <f>IF(ISNUMBER(jaar_zip[[#This Row],[etmaaltemperatuur]]),IF(jaar_zip[[#This Row],[etmaaltemperatuur]]&lt;stookgrens,stookgrens-jaar_zip[[#This Row],[etmaaltemperatuur]],0),"")</f>
        <v>8.5</v>
      </c>
      <c r="N3107" s="101">
        <f>IF(ISNUMBER(jaar_zip[[#This Row],[graaddagen]]),IF(OR(MONTH(jaar_zip[[#This Row],[Datum]])=1,MONTH(jaar_zip[[#This Row],[Datum]])=2,MONTH(jaar_zip[[#This Row],[Datum]])=11,MONTH(jaar_zip[[#This Row],[Datum]])=12),1.1,IF(OR(MONTH(jaar_zip[[#This Row],[Datum]])=3,MONTH(jaar_zip[[#This Row],[Datum]])=10),1,0.8))*jaar_zip[[#This Row],[graaddagen]],"")</f>
        <v>6.8000000000000007</v>
      </c>
      <c r="O3107" s="101">
        <f>IF(ISNUMBER(jaar_zip[[#This Row],[etmaaltemperatuur]]),IF(jaar_zip[[#This Row],[etmaaltemperatuur]]&gt;stookgrens,jaar_zip[[#This Row],[etmaaltemperatuur]]-stookgrens,0),"")</f>
        <v>0</v>
      </c>
    </row>
    <row r="3108" spans="1:15" x14ac:dyDescent="0.25">
      <c r="A3108">
        <v>273</v>
      </c>
      <c r="B3108">
        <v>20240402</v>
      </c>
      <c r="C3108">
        <v>4.2</v>
      </c>
      <c r="D3108">
        <v>9.3000000000000007</v>
      </c>
      <c r="E3108">
        <v>695</v>
      </c>
      <c r="F3108">
        <v>0.5</v>
      </c>
      <c r="H3108">
        <v>87</v>
      </c>
      <c r="I3108" s="101" t="s">
        <v>23</v>
      </c>
      <c r="J3108" s="1">
        <f>DATEVALUE(RIGHT(jaar_zip[[#This Row],[YYYYMMDD]],2)&amp;"-"&amp;MID(jaar_zip[[#This Row],[YYYYMMDD]],5,2)&amp;"-"&amp;LEFT(jaar_zip[[#This Row],[YYYYMMDD]],4))</f>
        <v>45384</v>
      </c>
      <c r="K3108" s="101" t="str">
        <f>IF(AND(VALUE(MONTH(jaar_zip[[#This Row],[Datum]]))=1,VALUE(WEEKNUM(jaar_zip[[#This Row],[Datum]],21))&gt;51),RIGHT(YEAR(jaar_zip[[#This Row],[Datum]])-1,2),RIGHT(YEAR(jaar_zip[[#This Row],[Datum]]),2))&amp;"-"&amp; TEXT(WEEKNUM(jaar_zip[[#This Row],[Datum]],21),"00")</f>
        <v>24-14</v>
      </c>
      <c r="L3108" s="101">
        <f>MONTH(jaar_zip[[#This Row],[Datum]])</f>
        <v>4</v>
      </c>
      <c r="M3108" s="101">
        <f>IF(ISNUMBER(jaar_zip[[#This Row],[etmaaltemperatuur]]),IF(jaar_zip[[#This Row],[etmaaltemperatuur]]&lt;stookgrens,stookgrens-jaar_zip[[#This Row],[etmaaltemperatuur]],0),"")</f>
        <v>8.6999999999999993</v>
      </c>
      <c r="N3108" s="101">
        <f>IF(ISNUMBER(jaar_zip[[#This Row],[graaddagen]]),IF(OR(MONTH(jaar_zip[[#This Row],[Datum]])=1,MONTH(jaar_zip[[#This Row],[Datum]])=2,MONTH(jaar_zip[[#This Row],[Datum]])=11,MONTH(jaar_zip[[#This Row],[Datum]])=12),1.1,IF(OR(MONTH(jaar_zip[[#This Row],[Datum]])=3,MONTH(jaar_zip[[#This Row],[Datum]])=10),1,0.8))*jaar_zip[[#This Row],[graaddagen]],"")</f>
        <v>6.96</v>
      </c>
      <c r="O3108" s="101">
        <f>IF(ISNUMBER(jaar_zip[[#This Row],[etmaaltemperatuur]]),IF(jaar_zip[[#This Row],[etmaaltemperatuur]]&gt;stookgrens,jaar_zip[[#This Row],[etmaaltemperatuur]]-stookgrens,0),"")</f>
        <v>0</v>
      </c>
    </row>
    <row r="3109" spans="1:15" x14ac:dyDescent="0.25">
      <c r="A3109">
        <v>273</v>
      </c>
      <c r="B3109">
        <v>20240403</v>
      </c>
      <c r="C3109">
        <v>4.4000000000000004</v>
      </c>
      <c r="D3109">
        <v>10.6</v>
      </c>
      <c r="E3109">
        <v>514</v>
      </c>
      <c r="F3109">
        <v>7.4</v>
      </c>
      <c r="H3109">
        <v>90</v>
      </c>
      <c r="I3109" s="101" t="s">
        <v>23</v>
      </c>
      <c r="J3109" s="1">
        <f>DATEVALUE(RIGHT(jaar_zip[[#This Row],[YYYYMMDD]],2)&amp;"-"&amp;MID(jaar_zip[[#This Row],[YYYYMMDD]],5,2)&amp;"-"&amp;LEFT(jaar_zip[[#This Row],[YYYYMMDD]],4))</f>
        <v>45385</v>
      </c>
      <c r="K3109" s="101" t="str">
        <f>IF(AND(VALUE(MONTH(jaar_zip[[#This Row],[Datum]]))=1,VALUE(WEEKNUM(jaar_zip[[#This Row],[Datum]],21))&gt;51),RIGHT(YEAR(jaar_zip[[#This Row],[Datum]])-1,2),RIGHT(YEAR(jaar_zip[[#This Row],[Datum]]),2))&amp;"-"&amp; TEXT(WEEKNUM(jaar_zip[[#This Row],[Datum]],21),"00")</f>
        <v>24-14</v>
      </c>
      <c r="L3109" s="101">
        <f>MONTH(jaar_zip[[#This Row],[Datum]])</f>
        <v>4</v>
      </c>
      <c r="M3109" s="101">
        <f>IF(ISNUMBER(jaar_zip[[#This Row],[etmaaltemperatuur]]),IF(jaar_zip[[#This Row],[etmaaltemperatuur]]&lt;stookgrens,stookgrens-jaar_zip[[#This Row],[etmaaltemperatuur]],0),"")</f>
        <v>7.4</v>
      </c>
      <c r="N3109" s="101">
        <f>IF(ISNUMBER(jaar_zip[[#This Row],[graaddagen]]),IF(OR(MONTH(jaar_zip[[#This Row],[Datum]])=1,MONTH(jaar_zip[[#This Row],[Datum]])=2,MONTH(jaar_zip[[#This Row],[Datum]])=11,MONTH(jaar_zip[[#This Row],[Datum]])=12),1.1,IF(OR(MONTH(jaar_zip[[#This Row],[Datum]])=3,MONTH(jaar_zip[[#This Row],[Datum]])=10),1,0.8))*jaar_zip[[#This Row],[graaddagen]],"")</f>
        <v>5.9200000000000008</v>
      </c>
      <c r="O3109" s="101">
        <f>IF(ISNUMBER(jaar_zip[[#This Row],[etmaaltemperatuur]]),IF(jaar_zip[[#This Row],[etmaaltemperatuur]]&gt;stookgrens,jaar_zip[[#This Row],[etmaaltemperatuur]]-stookgrens,0),"")</f>
        <v>0</v>
      </c>
    </row>
    <row r="3110" spans="1:15" x14ac:dyDescent="0.25">
      <c r="A3110">
        <v>273</v>
      </c>
      <c r="B3110">
        <v>20240404</v>
      </c>
      <c r="C3110">
        <v>5.9</v>
      </c>
      <c r="D3110">
        <v>11.3</v>
      </c>
      <c r="E3110">
        <v>972</v>
      </c>
      <c r="F3110">
        <v>6.4</v>
      </c>
      <c r="H3110">
        <v>85</v>
      </c>
      <c r="I3110" s="101" t="s">
        <v>23</v>
      </c>
      <c r="J3110" s="1">
        <f>DATEVALUE(RIGHT(jaar_zip[[#This Row],[YYYYMMDD]],2)&amp;"-"&amp;MID(jaar_zip[[#This Row],[YYYYMMDD]],5,2)&amp;"-"&amp;LEFT(jaar_zip[[#This Row],[YYYYMMDD]],4))</f>
        <v>45386</v>
      </c>
      <c r="K3110" s="101" t="str">
        <f>IF(AND(VALUE(MONTH(jaar_zip[[#This Row],[Datum]]))=1,VALUE(WEEKNUM(jaar_zip[[#This Row],[Datum]],21))&gt;51),RIGHT(YEAR(jaar_zip[[#This Row],[Datum]])-1,2),RIGHT(YEAR(jaar_zip[[#This Row],[Datum]]),2))&amp;"-"&amp; TEXT(WEEKNUM(jaar_zip[[#This Row],[Datum]],21),"00")</f>
        <v>24-14</v>
      </c>
      <c r="L3110" s="101">
        <f>MONTH(jaar_zip[[#This Row],[Datum]])</f>
        <v>4</v>
      </c>
      <c r="M3110" s="101">
        <f>IF(ISNUMBER(jaar_zip[[#This Row],[etmaaltemperatuur]]),IF(jaar_zip[[#This Row],[etmaaltemperatuur]]&lt;stookgrens,stookgrens-jaar_zip[[#This Row],[etmaaltemperatuur]],0),"")</f>
        <v>6.6999999999999993</v>
      </c>
      <c r="N3110" s="101">
        <f>IF(ISNUMBER(jaar_zip[[#This Row],[graaddagen]]),IF(OR(MONTH(jaar_zip[[#This Row],[Datum]])=1,MONTH(jaar_zip[[#This Row],[Datum]])=2,MONTH(jaar_zip[[#This Row],[Datum]])=11,MONTH(jaar_zip[[#This Row],[Datum]])=12),1.1,IF(OR(MONTH(jaar_zip[[#This Row],[Datum]])=3,MONTH(jaar_zip[[#This Row],[Datum]])=10),1,0.8))*jaar_zip[[#This Row],[graaddagen]],"")</f>
        <v>5.3599999999999994</v>
      </c>
      <c r="O3110" s="101">
        <f>IF(ISNUMBER(jaar_zip[[#This Row],[etmaaltemperatuur]]),IF(jaar_zip[[#This Row],[etmaaltemperatuur]]&gt;stookgrens,jaar_zip[[#This Row],[etmaaltemperatuur]]-stookgrens,0),"")</f>
        <v>0</v>
      </c>
    </row>
    <row r="3111" spans="1:15" x14ac:dyDescent="0.25">
      <c r="A3111">
        <v>273</v>
      </c>
      <c r="B3111">
        <v>20240405</v>
      </c>
      <c r="C3111">
        <v>5.5</v>
      </c>
      <c r="D3111">
        <v>13</v>
      </c>
      <c r="E3111">
        <v>918</v>
      </c>
      <c r="F3111">
        <v>6</v>
      </c>
      <c r="H3111">
        <v>83</v>
      </c>
      <c r="I3111" s="101" t="s">
        <v>23</v>
      </c>
      <c r="J3111" s="1">
        <f>DATEVALUE(RIGHT(jaar_zip[[#This Row],[YYYYMMDD]],2)&amp;"-"&amp;MID(jaar_zip[[#This Row],[YYYYMMDD]],5,2)&amp;"-"&amp;LEFT(jaar_zip[[#This Row],[YYYYMMDD]],4))</f>
        <v>45387</v>
      </c>
      <c r="K3111" s="101" t="str">
        <f>IF(AND(VALUE(MONTH(jaar_zip[[#This Row],[Datum]]))=1,VALUE(WEEKNUM(jaar_zip[[#This Row],[Datum]],21))&gt;51),RIGHT(YEAR(jaar_zip[[#This Row],[Datum]])-1,2),RIGHT(YEAR(jaar_zip[[#This Row],[Datum]]),2))&amp;"-"&amp; TEXT(WEEKNUM(jaar_zip[[#This Row],[Datum]],21),"00")</f>
        <v>24-14</v>
      </c>
      <c r="L3111" s="101">
        <f>MONTH(jaar_zip[[#This Row],[Datum]])</f>
        <v>4</v>
      </c>
      <c r="M3111" s="101">
        <f>IF(ISNUMBER(jaar_zip[[#This Row],[etmaaltemperatuur]]),IF(jaar_zip[[#This Row],[etmaaltemperatuur]]&lt;stookgrens,stookgrens-jaar_zip[[#This Row],[etmaaltemperatuur]],0),"")</f>
        <v>5</v>
      </c>
      <c r="N3111" s="101">
        <f>IF(ISNUMBER(jaar_zip[[#This Row],[graaddagen]]),IF(OR(MONTH(jaar_zip[[#This Row],[Datum]])=1,MONTH(jaar_zip[[#This Row],[Datum]])=2,MONTH(jaar_zip[[#This Row],[Datum]])=11,MONTH(jaar_zip[[#This Row],[Datum]])=12),1.1,IF(OR(MONTH(jaar_zip[[#This Row],[Datum]])=3,MONTH(jaar_zip[[#This Row],[Datum]])=10),1,0.8))*jaar_zip[[#This Row],[graaddagen]],"")</f>
        <v>4</v>
      </c>
      <c r="O3111" s="101">
        <f>IF(ISNUMBER(jaar_zip[[#This Row],[etmaaltemperatuur]]),IF(jaar_zip[[#This Row],[etmaaltemperatuur]]&gt;stookgrens,jaar_zip[[#This Row],[etmaaltemperatuur]]-stookgrens,0),"")</f>
        <v>0</v>
      </c>
    </row>
    <row r="3112" spans="1:15" x14ac:dyDescent="0.25">
      <c r="A3112">
        <v>273</v>
      </c>
      <c r="B3112">
        <v>20240406</v>
      </c>
      <c r="C3112">
        <v>4.8</v>
      </c>
      <c r="D3112">
        <v>17.100000000000001</v>
      </c>
      <c r="E3112">
        <v>1530</v>
      </c>
      <c r="F3112">
        <v>-0.1</v>
      </c>
      <c r="H3112">
        <v>72</v>
      </c>
      <c r="I3112" s="101" t="s">
        <v>23</v>
      </c>
      <c r="J3112" s="1">
        <f>DATEVALUE(RIGHT(jaar_zip[[#This Row],[YYYYMMDD]],2)&amp;"-"&amp;MID(jaar_zip[[#This Row],[YYYYMMDD]],5,2)&amp;"-"&amp;LEFT(jaar_zip[[#This Row],[YYYYMMDD]],4))</f>
        <v>45388</v>
      </c>
      <c r="K3112" s="101" t="str">
        <f>IF(AND(VALUE(MONTH(jaar_zip[[#This Row],[Datum]]))=1,VALUE(WEEKNUM(jaar_zip[[#This Row],[Datum]],21))&gt;51),RIGHT(YEAR(jaar_zip[[#This Row],[Datum]])-1,2),RIGHT(YEAR(jaar_zip[[#This Row],[Datum]]),2))&amp;"-"&amp; TEXT(WEEKNUM(jaar_zip[[#This Row],[Datum]],21),"00")</f>
        <v>24-14</v>
      </c>
      <c r="L3112" s="101">
        <f>MONTH(jaar_zip[[#This Row],[Datum]])</f>
        <v>4</v>
      </c>
      <c r="M3112" s="101">
        <f>IF(ISNUMBER(jaar_zip[[#This Row],[etmaaltemperatuur]]),IF(jaar_zip[[#This Row],[etmaaltemperatuur]]&lt;stookgrens,stookgrens-jaar_zip[[#This Row],[etmaaltemperatuur]],0),"")</f>
        <v>0.89999999999999858</v>
      </c>
      <c r="N3112" s="101">
        <f>IF(ISNUMBER(jaar_zip[[#This Row],[graaddagen]]),IF(OR(MONTH(jaar_zip[[#This Row],[Datum]])=1,MONTH(jaar_zip[[#This Row],[Datum]])=2,MONTH(jaar_zip[[#This Row],[Datum]])=11,MONTH(jaar_zip[[#This Row],[Datum]])=12),1.1,IF(OR(MONTH(jaar_zip[[#This Row],[Datum]])=3,MONTH(jaar_zip[[#This Row],[Datum]])=10),1,0.8))*jaar_zip[[#This Row],[graaddagen]],"")</f>
        <v>0.71999999999999886</v>
      </c>
      <c r="O3112" s="101">
        <f>IF(ISNUMBER(jaar_zip[[#This Row],[etmaaltemperatuur]]),IF(jaar_zip[[#This Row],[etmaaltemperatuur]]&gt;stookgrens,jaar_zip[[#This Row],[etmaaltemperatuur]]-stookgrens,0),"")</f>
        <v>0</v>
      </c>
    </row>
    <row r="3113" spans="1:15" x14ac:dyDescent="0.25">
      <c r="A3113">
        <v>273</v>
      </c>
      <c r="B3113">
        <v>20240407</v>
      </c>
      <c r="C3113">
        <v>4.8</v>
      </c>
      <c r="D3113">
        <v>15.7</v>
      </c>
      <c r="E3113">
        <v>1968</v>
      </c>
      <c r="F3113">
        <v>0.2</v>
      </c>
      <c r="H3113">
        <v>69</v>
      </c>
      <c r="I3113" s="101" t="s">
        <v>23</v>
      </c>
      <c r="J3113" s="1">
        <f>DATEVALUE(RIGHT(jaar_zip[[#This Row],[YYYYMMDD]],2)&amp;"-"&amp;MID(jaar_zip[[#This Row],[YYYYMMDD]],5,2)&amp;"-"&amp;LEFT(jaar_zip[[#This Row],[YYYYMMDD]],4))</f>
        <v>45389</v>
      </c>
      <c r="K3113" s="101" t="str">
        <f>IF(AND(VALUE(MONTH(jaar_zip[[#This Row],[Datum]]))=1,VALUE(WEEKNUM(jaar_zip[[#This Row],[Datum]],21))&gt;51),RIGHT(YEAR(jaar_zip[[#This Row],[Datum]])-1,2),RIGHT(YEAR(jaar_zip[[#This Row],[Datum]]),2))&amp;"-"&amp; TEXT(WEEKNUM(jaar_zip[[#This Row],[Datum]],21),"00")</f>
        <v>24-14</v>
      </c>
      <c r="L3113" s="101">
        <f>MONTH(jaar_zip[[#This Row],[Datum]])</f>
        <v>4</v>
      </c>
      <c r="M3113" s="101">
        <f>IF(ISNUMBER(jaar_zip[[#This Row],[etmaaltemperatuur]]),IF(jaar_zip[[#This Row],[etmaaltemperatuur]]&lt;stookgrens,stookgrens-jaar_zip[[#This Row],[etmaaltemperatuur]],0),"")</f>
        <v>2.3000000000000007</v>
      </c>
      <c r="N3113" s="101">
        <f>IF(ISNUMBER(jaar_zip[[#This Row],[graaddagen]]),IF(OR(MONTH(jaar_zip[[#This Row],[Datum]])=1,MONTH(jaar_zip[[#This Row],[Datum]])=2,MONTH(jaar_zip[[#This Row],[Datum]])=11,MONTH(jaar_zip[[#This Row],[Datum]])=12),1.1,IF(OR(MONTH(jaar_zip[[#This Row],[Datum]])=3,MONTH(jaar_zip[[#This Row],[Datum]])=10),1,0.8))*jaar_zip[[#This Row],[graaddagen]],"")</f>
        <v>1.8400000000000007</v>
      </c>
      <c r="O3113" s="101">
        <f>IF(ISNUMBER(jaar_zip[[#This Row],[etmaaltemperatuur]]),IF(jaar_zip[[#This Row],[etmaaltemperatuur]]&gt;stookgrens,jaar_zip[[#This Row],[etmaaltemperatuur]]-stookgrens,0),"")</f>
        <v>0</v>
      </c>
    </row>
    <row r="3114" spans="1:15" x14ac:dyDescent="0.25">
      <c r="A3114">
        <v>273</v>
      </c>
      <c r="B3114">
        <v>20240408</v>
      </c>
      <c r="C3114">
        <v>3.5</v>
      </c>
      <c r="D3114">
        <v>15</v>
      </c>
      <c r="E3114">
        <v>1113</v>
      </c>
      <c r="F3114">
        <v>-0.1</v>
      </c>
      <c r="H3114">
        <v>83</v>
      </c>
      <c r="I3114" s="101" t="s">
        <v>23</v>
      </c>
      <c r="J3114" s="1">
        <f>DATEVALUE(RIGHT(jaar_zip[[#This Row],[YYYYMMDD]],2)&amp;"-"&amp;MID(jaar_zip[[#This Row],[YYYYMMDD]],5,2)&amp;"-"&amp;LEFT(jaar_zip[[#This Row],[YYYYMMDD]],4))</f>
        <v>45390</v>
      </c>
      <c r="K3114" s="101" t="str">
        <f>IF(AND(VALUE(MONTH(jaar_zip[[#This Row],[Datum]]))=1,VALUE(WEEKNUM(jaar_zip[[#This Row],[Datum]],21))&gt;51),RIGHT(YEAR(jaar_zip[[#This Row],[Datum]])-1,2),RIGHT(YEAR(jaar_zip[[#This Row],[Datum]]),2))&amp;"-"&amp; TEXT(WEEKNUM(jaar_zip[[#This Row],[Datum]],21),"00")</f>
        <v>24-15</v>
      </c>
      <c r="L3114" s="101">
        <f>MONTH(jaar_zip[[#This Row],[Datum]])</f>
        <v>4</v>
      </c>
      <c r="M3114" s="101">
        <f>IF(ISNUMBER(jaar_zip[[#This Row],[etmaaltemperatuur]]),IF(jaar_zip[[#This Row],[etmaaltemperatuur]]&lt;stookgrens,stookgrens-jaar_zip[[#This Row],[etmaaltemperatuur]],0),"")</f>
        <v>3</v>
      </c>
      <c r="N3114" s="101">
        <f>IF(ISNUMBER(jaar_zip[[#This Row],[graaddagen]]),IF(OR(MONTH(jaar_zip[[#This Row],[Datum]])=1,MONTH(jaar_zip[[#This Row],[Datum]])=2,MONTH(jaar_zip[[#This Row],[Datum]])=11,MONTH(jaar_zip[[#This Row],[Datum]])=12),1.1,IF(OR(MONTH(jaar_zip[[#This Row],[Datum]])=3,MONTH(jaar_zip[[#This Row],[Datum]])=10),1,0.8))*jaar_zip[[#This Row],[graaddagen]],"")</f>
        <v>2.4000000000000004</v>
      </c>
      <c r="O3114" s="101">
        <f>IF(ISNUMBER(jaar_zip[[#This Row],[etmaaltemperatuur]]),IF(jaar_zip[[#This Row],[etmaaltemperatuur]]&gt;stookgrens,jaar_zip[[#This Row],[etmaaltemperatuur]]-stookgrens,0),"")</f>
        <v>0</v>
      </c>
    </row>
    <row r="3115" spans="1:15" x14ac:dyDescent="0.25">
      <c r="A3115">
        <v>273</v>
      </c>
      <c r="B3115">
        <v>20240409</v>
      </c>
      <c r="C3115">
        <v>7</v>
      </c>
      <c r="D3115">
        <v>11.7</v>
      </c>
      <c r="E3115">
        <v>916</v>
      </c>
      <c r="F3115">
        <v>3.7</v>
      </c>
      <c r="H3115">
        <v>77</v>
      </c>
      <c r="I3115" s="101" t="s">
        <v>23</v>
      </c>
      <c r="J3115" s="1">
        <f>DATEVALUE(RIGHT(jaar_zip[[#This Row],[YYYYMMDD]],2)&amp;"-"&amp;MID(jaar_zip[[#This Row],[YYYYMMDD]],5,2)&amp;"-"&amp;LEFT(jaar_zip[[#This Row],[YYYYMMDD]],4))</f>
        <v>45391</v>
      </c>
      <c r="K3115" s="101" t="str">
        <f>IF(AND(VALUE(MONTH(jaar_zip[[#This Row],[Datum]]))=1,VALUE(WEEKNUM(jaar_zip[[#This Row],[Datum]],21))&gt;51),RIGHT(YEAR(jaar_zip[[#This Row],[Datum]])-1,2),RIGHT(YEAR(jaar_zip[[#This Row],[Datum]]),2))&amp;"-"&amp; TEXT(WEEKNUM(jaar_zip[[#This Row],[Datum]],21),"00")</f>
        <v>24-15</v>
      </c>
      <c r="L3115" s="101">
        <f>MONTH(jaar_zip[[#This Row],[Datum]])</f>
        <v>4</v>
      </c>
      <c r="M3115" s="101">
        <f>IF(ISNUMBER(jaar_zip[[#This Row],[etmaaltemperatuur]]),IF(jaar_zip[[#This Row],[etmaaltemperatuur]]&lt;stookgrens,stookgrens-jaar_zip[[#This Row],[etmaaltemperatuur]],0),"")</f>
        <v>6.3000000000000007</v>
      </c>
      <c r="N3115" s="101">
        <f>IF(ISNUMBER(jaar_zip[[#This Row],[graaddagen]]),IF(OR(MONTH(jaar_zip[[#This Row],[Datum]])=1,MONTH(jaar_zip[[#This Row],[Datum]])=2,MONTH(jaar_zip[[#This Row],[Datum]])=11,MONTH(jaar_zip[[#This Row],[Datum]])=12),1.1,IF(OR(MONTH(jaar_zip[[#This Row],[Datum]])=3,MONTH(jaar_zip[[#This Row],[Datum]])=10),1,0.8))*jaar_zip[[#This Row],[graaddagen]],"")</f>
        <v>5.0400000000000009</v>
      </c>
      <c r="O3115" s="101">
        <f>IF(ISNUMBER(jaar_zip[[#This Row],[etmaaltemperatuur]]),IF(jaar_zip[[#This Row],[etmaaltemperatuur]]&gt;stookgrens,jaar_zip[[#This Row],[etmaaltemperatuur]]-stookgrens,0),"")</f>
        <v>0</v>
      </c>
    </row>
    <row r="3116" spans="1:15" x14ac:dyDescent="0.25">
      <c r="A3116">
        <v>273</v>
      </c>
      <c r="B3116">
        <v>20240410</v>
      </c>
      <c r="C3116">
        <v>4.5999999999999996</v>
      </c>
      <c r="D3116">
        <v>11.1</v>
      </c>
      <c r="E3116">
        <v>1984</v>
      </c>
      <c r="F3116">
        <v>0.2</v>
      </c>
      <c r="H3116">
        <v>67</v>
      </c>
      <c r="I3116" s="101" t="s">
        <v>23</v>
      </c>
      <c r="J3116" s="1">
        <f>DATEVALUE(RIGHT(jaar_zip[[#This Row],[YYYYMMDD]],2)&amp;"-"&amp;MID(jaar_zip[[#This Row],[YYYYMMDD]],5,2)&amp;"-"&amp;LEFT(jaar_zip[[#This Row],[YYYYMMDD]],4))</f>
        <v>45392</v>
      </c>
      <c r="K3116" s="101" t="str">
        <f>IF(AND(VALUE(MONTH(jaar_zip[[#This Row],[Datum]]))=1,VALUE(WEEKNUM(jaar_zip[[#This Row],[Datum]],21))&gt;51),RIGHT(YEAR(jaar_zip[[#This Row],[Datum]])-1,2),RIGHT(YEAR(jaar_zip[[#This Row],[Datum]]),2))&amp;"-"&amp; TEXT(WEEKNUM(jaar_zip[[#This Row],[Datum]],21),"00")</f>
        <v>24-15</v>
      </c>
      <c r="L3116" s="101">
        <f>MONTH(jaar_zip[[#This Row],[Datum]])</f>
        <v>4</v>
      </c>
      <c r="M3116" s="101">
        <f>IF(ISNUMBER(jaar_zip[[#This Row],[etmaaltemperatuur]]),IF(jaar_zip[[#This Row],[etmaaltemperatuur]]&lt;stookgrens,stookgrens-jaar_zip[[#This Row],[etmaaltemperatuur]],0),"")</f>
        <v>6.9</v>
      </c>
      <c r="N3116" s="101">
        <f>IF(ISNUMBER(jaar_zip[[#This Row],[graaddagen]]),IF(OR(MONTH(jaar_zip[[#This Row],[Datum]])=1,MONTH(jaar_zip[[#This Row],[Datum]])=2,MONTH(jaar_zip[[#This Row],[Datum]])=11,MONTH(jaar_zip[[#This Row],[Datum]])=12),1.1,IF(OR(MONTH(jaar_zip[[#This Row],[Datum]])=3,MONTH(jaar_zip[[#This Row],[Datum]])=10),1,0.8))*jaar_zip[[#This Row],[graaddagen]],"")</f>
        <v>5.5200000000000005</v>
      </c>
      <c r="O3116" s="101">
        <f>IF(ISNUMBER(jaar_zip[[#This Row],[etmaaltemperatuur]]),IF(jaar_zip[[#This Row],[etmaaltemperatuur]]&gt;stookgrens,jaar_zip[[#This Row],[etmaaltemperatuur]]-stookgrens,0),"")</f>
        <v>0</v>
      </c>
    </row>
    <row r="3117" spans="1:15" x14ac:dyDescent="0.25">
      <c r="A3117">
        <v>273</v>
      </c>
      <c r="B3117">
        <v>20240411</v>
      </c>
      <c r="C3117">
        <v>4.5</v>
      </c>
      <c r="D3117">
        <v>12.9</v>
      </c>
      <c r="E3117">
        <v>533</v>
      </c>
      <c r="F3117">
        <v>1</v>
      </c>
      <c r="H3117">
        <v>86</v>
      </c>
      <c r="I3117" s="101" t="s">
        <v>23</v>
      </c>
      <c r="J3117" s="1">
        <f>DATEVALUE(RIGHT(jaar_zip[[#This Row],[YYYYMMDD]],2)&amp;"-"&amp;MID(jaar_zip[[#This Row],[YYYYMMDD]],5,2)&amp;"-"&amp;LEFT(jaar_zip[[#This Row],[YYYYMMDD]],4))</f>
        <v>45393</v>
      </c>
      <c r="K3117" s="101" t="str">
        <f>IF(AND(VALUE(MONTH(jaar_zip[[#This Row],[Datum]]))=1,VALUE(WEEKNUM(jaar_zip[[#This Row],[Datum]],21))&gt;51),RIGHT(YEAR(jaar_zip[[#This Row],[Datum]])-1,2),RIGHT(YEAR(jaar_zip[[#This Row],[Datum]]),2))&amp;"-"&amp; TEXT(WEEKNUM(jaar_zip[[#This Row],[Datum]],21),"00")</f>
        <v>24-15</v>
      </c>
      <c r="L3117" s="101">
        <f>MONTH(jaar_zip[[#This Row],[Datum]])</f>
        <v>4</v>
      </c>
      <c r="M3117" s="101">
        <f>IF(ISNUMBER(jaar_zip[[#This Row],[etmaaltemperatuur]]),IF(jaar_zip[[#This Row],[etmaaltemperatuur]]&lt;stookgrens,stookgrens-jaar_zip[[#This Row],[etmaaltemperatuur]],0),"")</f>
        <v>5.0999999999999996</v>
      </c>
      <c r="N3117" s="101">
        <f>IF(ISNUMBER(jaar_zip[[#This Row],[graaddagen]]),IF(OR(MONTH(jaar_zip[[#This Row],[Datum]])=1,MONTH(jaar_zip[[#This Row],[Datum]])=2,MONTH(jaar_zip[[#This Row],[Datum]])=11,MONTH(jaar_zip[[#This Row],[Datum]])=12),1.1,IF(OR(MONTH(jaar_zip[[#This Row],[Datum]])=3,MONTH(jaar_zip[[#This Row],[Datum]])=10),1,0.8))*jaar_zip[[#This Row],[graaddagen]],"")</f>
        <v>4.08</v>
      </c>
      <c r="O3117" s="101">
        <f>IF(ISNUMBER(jaar_zip[[#This Row],[etmaaltemperatuur]]),IF(jaar_zip[[#This Row],[etmaaltemperatuur]]&gt;stookgrens,jaar_zip[[#This Row],[etmaaltemperatuur]]-stookgrens,0),"")</f>
        <v>0</v>
      </c>
    </row>
    <row r="3118" spans="1:15" x14ac:dyDescent="0.25">
      <c r="A3118">
        <v>273</v>
      </c>
      <c r="B3118">
        <v>20240412</v>
      </c>
      <c r="C3118">
        <v>4.8</v>
      </c>
      <c r="D3118">
        <v>14.6</v>
      </c>
      <c r="E3118">
        <v>1513</v>
      </c>
      <c r="F3118">
        <v>-0.1</v>
      </c>
      <c r="H3118">
        <v>78</v>
      </c>
      <c r="I3118" s="101" t="s">
        <v>23</v>
      </c>
      <c r="J3118" s="1">
        <f>DATEVALUE(RIGHT(jaar_zip[[#This Row],[YYYYMMDD]],2)&amp;"-"&amp;MID(jaar_zip[[#This Row],[YYYYMMDD]],5,2)&amp;"-"&amp;LEFT(jaar_zip[[#This Row],[YYYYMMDD]],4))</f>
        <v>45394</v>
      </c>
      <c r="K3118" s="101" t="str">
        <f>IF(AND(VALUE(MONTH(jaar_zip[[#This Row],[Datum]]))=1,VALUE(WEEKNUM(jaar_zip[[#This Row],[Datum]],21))&gt;51),RIGHT(YEAR(jaar_zip[[#This Row],[Datum]])-1,2),RIGHT(YEAR(jaar_zip[[#This Row],[Datum]]),2))&amp;"-"&amp; TEXT(WEEKNUM(jaar_zip[[#This Row],[Datum]],21),"00")</f>
        <v>24-15</v>
      </c>
      <c r="L3118" s="101">
        <f>MONTH(jaar_zip[[#This Row],[Datum]])</f>
        <v>4</v>
      </c>
      <c r="M3118" s="101">
        <f>IF(ISNUMBER(jaar_zip[[#This Row],[etmaaltemperatuur]]),IF(jaar_zip[[#This Row],[etmaaltemperatuur]]&lt;stookgrens,stookgrens-jaar_zip[[#This Row],[etmaaltemperatuur]],0),"")</f>
        <v>3.4000000000000004</v>
      </c>
      <c r="N3118" s="101">
        <f>IF(ISNUMBER(jaar_zip[[#This Row],[graaddagen]]),IF(OR(MONTH(jaar_zip[[#This Row],[Datum]])=1,MONTH(jaar_zip[[#This Row],[Datum]])=2,MONTH(jaar_zip[[#This Row],[Datum]])=11,MONTH(jaar_zip[[#This Row],[Datum]])=12),1.1,IF(OR(MONTH(jaar_zip[[#This Row],[Datum]])=3,MONTH(jaar_zip[[#This Row],[Datum]])=10),1,0.8))*jaar_zip[[#This Row],[graaddagen]],"")</f>
        <v>2.7200000000000006</v>
      </c>
      <c r="O3118" s="101">
        <f>IF(ISNUMBER(jaar_zip[[#This Row],[etmaaltemperatuur]]),IF(jaar_zip[[#This Row],[etmaaltemperatuur]]&gt;stookgrens,jaar_zip[[#This Row],[etmaaltemperatuur]]-stookgrens,0),"")</f>
        <v>0</v>
      </c>
    </row>
    <row r="3119" spans="1:15" x14ac:dyDescent="0.25">
      <c r="A3119">
        <v>273</v>
      </c>
      <c r="B3119">
        <v>20240413</v>
      </c>
      <c r="C3119">
        <v>4.8</v>
      </c>
      <c r="D3119">
        <v>16.100000000000001</v>
      </c>
      <c r="E3119">
        <v>1488</v>
      </c>
      <c r="F3119">
        <v>0</v>
      </c>
      <c r="H3119">
        <v>73</v>
      </c>
      <c r="I3119" s="101" t="s">
        <v>23</v>
      </c>
      <c r="J3119" s="1">
        <f>DATEVALUE(RIGHT(jaar_zip[[#This Row],[YYYYMMDD]],2)&amp;"-"&amp;MID(jaar_zip[[#This Row],[YYYYMMDD]],5,2)&amp;"-"&amp;LEFT(jaar_zip[[#This Row],[YYYYMMDD]],4))</f>
        <v>45395</v>
      </c>
      <c r="K3119" s="101" t="str">
        <f>IF(AND(VALUE(MONTH(jaar_zip[[#This Row],[Datum]]))=1,VALUE(WEEKNUM(jaar_zip[[#This Row],[Datum]],21))&gt;51),RIGHT(YEAR(jaar_zip[[#This Row],[Datum]])-1,2),RIGHT(YEAR(jaar_zip[[#This Row],[Datum]]),2))&amp;"-"&amp; TEXT(WEEKNUM(jaar_zip[[#This Row],[Datum]],21),"00")</f>
        <v>24-15</v>
      </c>
      <c r="L3119" s="101">
        <f>MONTH(jaar_zip[[#This Row],[Datum]])</f>
        <v>4</v>
      </c>
      <c r="M3119" s="101">
        <f>IF(ISNUMBER(jaar_zip[[#This Row],[etmaaltemperatuur]]),IF(jaar_zip[[#This Row],[etmaaltemperatuur]]&lt;stookgrens,stookgrens-jaar_zip[[#This Row],[etmaaltemperatuur]],0),"")</f>
        <v>1.8999999999999986</v>
      </c>
      <c r="N3119" s="101">
        <f>IF(ISNUMBER(jaar_zip[[#This Row],[graaddagen]]),IF(OR(MONTH(jaar_zip[[#This Row],[Datum]])=1,MONTH(jaar_zip[[#This Row],[Datum]])=2,MONTH(jaar_zip[[#This Row],[Datum]])=11,MONTH(jaar_zip[[#This Row],[Datum]])=12),1.1,IF(OR(MONTH(jaar_zip[[#This Row],[Datum]])=3,MONTH(jaar_zip[[#This Row],[Datum]])=10),1,0.8))*jaar_zip[[#This Row],[graaddagen]],"")</f>
        <v>1.5199999999999989</v>
      </c>
      <c r="O3119" s="101">
        <f>IF(ISNUMBER(jaar_zip[[#This Row],[etmaaltemperatuur]]),IF(jaar_zip[[#This Row],[etmaaltemperatuur]]&gt;stookgrens,jaar_zip[[#This Row],[etmaaltemperatuur]]-stookgrens,0),"")</f>
        <v>0</v>
      </c>
    </row>
    <row r="3120" spans="1:15" x14ac:dyDescent="0.25">
      <c r="A3120">
        <v>273</v>
      </c>
      <c r="B3120">
        <v>20240414</v>
      </c>
      <c r="C3120">
        <v>3.7</v>
      </c>
      <c r="D3120">
        <v>10.6</v>
      </c>
      <c r="E3120">
        <v>1846</v>
      </c>
      <c r="F3120">
        <v>0</v>
      </c>
      <c r="H3120">
        <v>68</v>
      </c>
      <c r="I3120" s="101" t="s">
        <v>23</v>
      </c>
      <c r="J3120" s="1">
        <f>DATEVALUE(RIGHT(jaar_zip[[#This Row],[YYYYMMDD]],2)&amp;"-"&amp;MID(jaar_zip[[#This Row],[YYYYMMDD]],5,2)&amp;"-"&amp;LEFT(jaar_zip[[#This Row],[YYYYMMDD]],4))</f>
        <v>45396</v>
      </c>
      <c r="K3120" s="101" t="str">
        <f>IF(AND(VALUE(MONTH(jaar_zip[[#This Row],[Datum]]))=1,VALUE(WEEKNUM(jaar_zip[[#This Row],[Datum]],21))&gt;51),RIGHT(YEAR(jaar_zip[[#This Row],[Datum]])-1,2),RIGHT(YEAR(jaar_zip[[#This Row],[Datum]]),2))&amp;"-"&amp; TEXT(WEEKNUM(jaar_zip[[#This Row],[Datum]],21),"00")</f>
        <v>24-15</v>
      </c>
      <c r="L3120" s="101">
        <f>MONTH(jaar_zip[[#This Row],[Datum]])</f>
        <v>4</v>
      </c>
      <c r="M3120" s="101">
        <f>IF(ISNUMBER(jaar_zip[[#This Row],[etmaaltemperatuur]]),IF(jaar_zip[[#This Row],[etmaaltemperatuur]]&lt;stookgrens,stookgrens-jaar_zip[[#This Row],[etmaaltemperatuur]],0),"")</f>
        <v>7.4</v>
      </c>
      <c r="N3120" s="101">
        <f>IF(ISNUMBER(jaar_zip[[#This Row],[graaddagen]]),IF(OR(MONTH(jaar_zip[[#This Row],[Datum]])=1,MONTH(jaar_zip[[#This Row],[Datum]])=2,MONTH(jaar_zip[[#This Row],[Datum]])=11,MONTH(jaar_zip[[#This Row],[Datum]])=12),1.1,IF(OR(MONTH(jaar_zip[[#This Row],[Datum]])=3,MONTH(jaar_zip[[#This Row],[Datum]])=10),1,0.8))*jaar_zip[[#This Row],[graaddagen]],"")</f>
        <v>5.9200000000000008</v>
      </c>
      <c r="O3120" s="101">
        <f>IF(ISNUMBER(jaar_zip[[#This Row],[etmaaltemperatuur]]),IF(jaar_zip[[#This Row],[etmaaltemperatuur]]&gt;stookgrens,jaar_zip[[#This Row],[etmaaltemperatuur]]-stookgrens,0),"")</f>
        <v>0</v>
      </c>
    </row>
    <row r="3121" spans="1:15" x14ac:dyDescent="0.25">
      <c r="A3121">
        <v>273</v>
      </c>
      <c r="B3121">
        <v>20240415</v>
      </c>
      <c r="C3121">
        <v>6.6</v>
      </c>
      <c r="D3121">
        <v>8.1</v>
      </c>
      <c r="E3121">
        <v>823</v>
      </c>
      <c r="F3121">
        <v>9.4</v>
      </c>
      <c r="H3121">
        <v>79</v>
      </c>
      <c r="I3121" s="101" t="s">
        <v>23</v>
      </c>
      <c r="J3121" s="1">
        <f>DATEVALUE(RIGHT(jaar_zip[[#This Row],[YYYYMMDD]],2)&amp;"-"&amp;MID(jaar_zip[[#This Row],[YYYYMMDD]],5,2)&amp;"-"&amp;LEFT(jaar_zip[[#This Row],[YYYYMMDD]],4))</f>
        <v>45397</v>
      </c>
      <c r="K3121" s="101" t="str">
        <f>IF(AND(VALUE(MONTH(jaar_zip[[#This Row],[Datum]]))=1,VALUE(WEEKNUM(jaar_zip[[#This Row],[Datum]],21))&gt;51),RIGHT(YEAR(jaar_zip[[#This Row],[Datum]])-1,2),RIGHT(YEAR(jaar_zip[[#This Row],[Datum]]),2))&amp;"-"&amp; TEXT(WEEKNUM(jaar_zip[[#This Row],[Datum]],21),"00")</f>
        <v>24-16</v>
      </c>
      <c r="L3121" s="101">
        <f>MONTH(jaar_zip[[#This Row],[Datum]])</f>
        <v>4</v>
      </c>
      <c r="M3121" s="101">
        <f>IF(ISNUMBER(jaar_zip[[#This Row],[etmaaltemperatuur]]),IF(jaar_zip[[#This Row],[etmaaltemperatuur]]&lt;stookgrens,stookgrens-jaar_zip[[#This Row],[etmaaltemperatuur]],0),"")</f>
        <v>9.9</v>
      </c>
      <c r="N3121" s="101">
        <f>IF(ISNUMBER(jaar_zip[[#This Row],[graaddagen]]),IF(OR(MONTH(jaar_zip[[#This Row],[Datum]])=1,MONTH(jaar_zip[[#This Row],[Datum]])=2,MONTH(jaar_zip[[#This Row],[Datum]])=11,MONTH(jaar_zip[[#This Row],[Datum]])=12),1.1,IF(OR(MONTH(jaar_zip[[#This Row],[Datum]])=3,MONTH(jaar_zip[[#This Row],[Datum]])=10),1,0.8))*jaar_zip[[#This Row],[graaddagen]],"")</f>
        <v>7.9200000000000008</v>
      </c>
      <c r="O3121" s="101">
        <f>IF(ISNUMBER(jaar_zip[[#This Row],[etmaaltemperatuur]]),IF(jaar_zip[[#This Row],[etmaaltemperatuur]]&gt;stookgrens,jaar_zip[[#This Row],[etmaaltemperatuur]]-stookgrens,0),"")</f>
        <v>0</v>
      </c>
    </row>
    <row r="3122" spans="1:15" x14ac:dyDescent="0.25">
      <c r="A3122">
        <v>273</v>
      </c>
      <c r="B3122">
        <v>20240416</v>
      </c>
      <c r="C3122">
        <v>6</v>
      </c>
      <c r="D3122">
        <v>7.9</v>
      </c>
      <c r="E3122">
        <v>1164</v>
      </c>
      <c r="F3122">
        <v>7.3</v>
      </c>
      <c r="H3122">
        <v>81</v>
      </c>
      <c r="I3122" s="101" t="s">
        <v>23</v>
      </c>
      <c r="J3122" s="1">
        <f>DATEVALUE(RIGHT(jaar_zip[[#This Row],[YYYYMMDD]],2)&amp;"-"&amp;MID(jaar_zip[[#This Row],[YYYYMMDD]],5,2)&amp;"-"&amp;LEFT(jaar_zip[[#This Row],[YYYYMMDD]],4))</f>
        <v>45398</v>
      </c>
      <c r="K3122" s="101" t="str">
        <f>IF(AND(VALUE(MONTH(jaar_zip[[#This Row],[Datum]]))=1,VALUE(WEEKNUM(jaar_zip[[#This Row],[Datum]],21))&gt;51),RIGHT(YEAR(jaar_zip[[#This Row],[Datum]])-1,2),RIGHT(YEAR(jaar_zip[[#This Row],[Datum]]),2))&amp;"-"&amp; TEXT(WEEKNUM(jaar_zip[[#This Row],[Datum]],21),"00")</f>
        <v>24-16</v>
      </c>
      <c r="L3122" s="101">
        <f>MONTH(jaar_zip[[#This Row],[Datum]])</f>
        <v>4</v>
      </c>
      <c r="M3122" s="101">
        <f>IF(ISNUMBER(jaar_zip[[#This Row],[etmaaltemperatuur]]),IF(jaar_zip[[#This Row],[etmaaltemperatuur]]&lt;stookgrens,stookgrens-jaar_zip[[#This Row],[etmaaltemperatuur]],0),"")</f>
        <v>10.1</v>
      </c>
      <c r="N3122" s="101">
        <f>IF(ISNUMBER(jaar_zip[[#This Row],[graaddagen]]),IF(OR(MONTH(jaar_zip[[#This Row],[Datum]])=1,MONTH(jaar_zip[[#This Row],[Datum]])=2,MONTH(jaar_zip[[#This Row],[Datum]])=11,MONTH(jaar_zip[[#This Row],[Datum]])=12),1.1,IF(OR(MONTH(jaar_zip[[#This Row],[Datum]])=3,MONTH(jaar_zip[[#This Row],[Datum]])=10),1,0.8))*jaar_zip[[#This Row],[graaddagen]],"")</f>
        <v>8.08</v>
      </c>
      <c r="O3122" s="101">
        <f>IF(ISNUMBER(jaar_zip[[#This Row],[etmaaltemperatuur]]),IF(jaar_zip[[#This Row],[etmaaltemperatuur]]&gt;stookgrens,jaar_zip[[#This Row],[etmaaltemperatuur]]-stookgrens,0),"")</f>
        <v>0</v>
      </c>
    </row>
    <row r="3123" spans="1:15" x14ac:dyDescent="0.25">
      <c r="A3123">
        <v>273</v>
      </c>
      <c r="B3123">
        <v>20240417</v>
      </c>
      <c r="C3123">
        <v>3.2</v>
      </c>
      <c r="D3123">
        <v>6.3</v>
      </c>
      <c r="E3123">
        <v>1454</v>
      </c>
      <c r="F3123">
        <v>7.7</v>
      </c>
      <c r="H3123">
        <v>83</v>
      </c>
      <c r="I3123" s="101" t="s">
        <v>23</v>
      </c>
      <c r="J3123" s="1">
        <f>DATEVALUE(RIGHT(jaar_zip[[#This Row],[YYYYMMDD]],2)&amp;"-"&amp;MID(jaar_zip[[#This Row],[YYYYMMDD]],5,2)&amp;"-"&amp;LEFT(jaar_zip[[#This Row],[YYYYMMDD]],4))</f>
        <v>45399</v>
      </c>
      <c r="K3123" s="101" t="str">
        <f>IF(AND(VALUE(MONTH(jaar_zip[[#This Row],[Datum]]))=1,VALUE(WEEKNUM(jaar_zip[[#This Row],[Datum]],21))&gt;51),RIGHT(YEAR(jaar_zip[[#This Row],[Datum]])-1,2),RIGHT(YEAR(jaar_zip[[#This Row],[Datum]]),2))&amp;"-"&amp; TEXT(WEEKNUM(jaar_zip[[#This Row],[Datum]],21),"00")</f>
        <v>24-16</v>
      </c>
      <c r="L3123" s="101">
        <f>MONTH(jaar_zip[[#This Row],[Datum]])</f>
        <v>4</v>
      </c>
      <c r="M3123" s="101">
        <f>IF(ISNUMBER(jaar_zip[[#This Row],[etmaaltemperatuur]]),IF(jaar_zip[[#This Row],[etmaaltemperatuur]]&lt;stookgrens,stookgrens-jaar_zip[[#This Row],[etmaaltemperatuur]],0),"")</f>
        <v>11.7</v>
      </c>
      <c r="N3123" s="101">
        <f>IF(ISNUMBER(jaar_zip[[#This Row],[graaddagen]]),IF(OR(MONTH(jaar_zip[[#This Row],[Datum]])=1,MONTH(jaar_zip[[#This Row],[Datum]])=2,MONTH(jaar_zip[[#This Row],[Datum]])=11,MONTH(jaar_zip[[#This Row],[Datum]])=12),1.1,IF(OR(MONTH(jaar_zip[[#This Row],[Datum]])=3,MONTH(jaar_zip[[#This Row],[Datum]])=10),1,0.8))*jaar_zip[[#This Row],[graaddagen]],"")</f>
        <v>9.36</v>
      </c>
      <c r="O3123" s="101">
        <f>IF(ISNUMBER(jaar_zip[[#This Row],[etmaaltemperatuur]]),IF(jaar_zip[[#This Row],[etmaaltemperatuur]]&gt;stookgrens,jaar_zip[[#This Row],[etmaaltemperatuur]]-stookgrens,0),"")</f>
        <v>0</v>
      </c>
    </row>
    <row r="3124" spans="1:15" x14ac:dyDescent="0.25">
      <c r="A3124">
        <v>273</v>
      </c>
      <c r="B3124">
        <v>20240418</v>
      </c>
      <c r="C3124">
        <v>4</v>
      </c>
      <c r="D3124">
        <v>7.4</v>
      </c>
      <c r="E3124">
        <v>1363</v>
      </c>
      <c r="F3124">
        <v>4.9000000000000004</v>
      </c>
      <c r="H3124">
        <v>77</v>
      </c>
      <c r="I3124" s="101" t="s">
        <v>23</v>
      </c>
      <c r="J3124" s="1">
        <f>DATEVALUE(RIGHT(jaar_zip[[#This Row],[YYYYMMDD]],2)&amp;"-"&amp;MID(jaar_zip[[#This Row],[YYYYMMDD]],5,2)&amp;"-"&amp;LEFT(jaar_zip[[#This Row],[YYYYMMDD]],4))</f>
        <v>45400</v>
      </c>
      <c r="K3124" s="101" t="str">
        <f>IF(AND(VALUE(MONTH(jaar_zip[[#This Row],[Datum]]))=1,VALUE(WEEKNUM(jaar_zip[[#This Row],[Datum]],21))&gt;51),RIGHT(YEAR(jaar_zip[[#This Row],[Datum]])-1,2),RIGHT(YEAR(jaar_zip[[#This Row],[Datum]]),2))&amp;"-"&amp; TEXT(WEEKNUM(jaar_zip[[#This Row],[Datum]],21),"00")</f>
        <v>24-16</v>
      </c>
      <c r="L3124" s="101">
        <f>MONTH(jaar_zip[[#This Row],[Datum]])</f>
        <v>4</v>
      </c>
      <c r="M3124" s="101">
        <f>IF(ISNUMBER(jaar_zip[[#This Row],[etmaaltemperatuur]]),IF(jaar_zip[[#This Row],[etmaaltemperatuur]]&lt;stookgrens,stookgrens-jaar_zip[[#This Row],[etmaaltemperatuur]],0),"")</f>
        <v>10.6</v>
      </c>
      <c r="N3124" s="101">
        <f>IF(ISNUMBER(jaar_zip[[#This Row],[graaddagen]]),IF(OR(MONTH(jaar_zip[[#This Row],[Datum]])=1,MONTH(jaar_zip[[#This Row],[Datum]])=2,MONTH(jaar_zip[[#This Row],[Datum]])=11,MONTH(jaar_zip[[#This Row],[Datum]])=12),1.1,IF(OR(MONTH(jaar_zip[[#This Row],[Datum]])=3,MONTH(jaar_zip[[#This Row],[Datum]])=10),1,0.8))*jaar_zip[[#This Row],[graaddagen]],"")</f>
        <v>8.48</v>
      </c>
      <c r="O3124" s="101">
        <f>IF(ISNUMBER(jaar_zip[[#This Row],[etmaaltemperatuur]]),IF(jaar_zip[[#This Row],[etmaaltemperatuur]]&gt;stookgrens,jaar_zip[[#This Row],[etmaaltemperatuur]]-stookgrens,0),"")</f>
        <v>0</v>
      </c>
    </row>
    <row r="3125" spans="1:15" x14ac:dyDescent="0.25">
      <c r="A3125">
        <v>273</v>
      </c>
      <c r="B3125">
        <v>20240419</v>
      </c>
      <c r="C3125">
        <v>6.7</v>
      </c>
      <c r="D3125">
        <v>8</v>
      </c>
      <c r="E3125">
        <v>1097</v>
      </c>
      <c r="F3125">
        <v>10.6</v>
      </c>
      <c r="H3125">
        <v>86</v>
      </c>
      <c r="I3125" s="101" t="s">
        <v>23</v>
      </c>
      <c r="J3125" s="1">
        <f>DATEVALUE(RIGHT(jaar_zip[[#This Row],[YYYYMMDD]],2)&amp;"-"&amp;MID(jaar_zip[[#This Row],[YYYYMMDD]],5,2)&amp;"-"&amp;LEFT(jaar_zip[[#This Row],[YYYYMMDD]],4))</f>
        <v>45401</v>
      </c>
      <c r="K3125" s="101" t="str">
        <f>IF(AND(VALUE(MONTH(jaar_zip[[#This Row],[Datum]]))=1,VALUE(WEEKNUM(jaar_zip[[#This Row],[Datum]],21))&gt;51),RIGHT(YEAR(jaar_zip[[#This Row],[Datum]])-1,2),RIGHT(YEAR(jaar_zip[[#This Row],[Datum]]),2))&amp;"-"&amp; TEXT(WEEKNUM(jaar_zip[[#This Row],[Datum]],21),"00")</f>
        <v>24-16</v>
      </c>
      <c r="L3125" s="101">
        <f>MONTH(jaar_zip[[#This Row],[Datum]])</f>
        <v>4</v>
      </c>
      <c r="M3125" s="101">
        <f>IF(ISNUMBER(jaar_zip[[#This Row],[etmaaltemperatuur]]),IF(jaar_zip[[#This Row],[etmaaltemperatuur]]&lt;stookgrens,stookgrens-jaar_zip[[#This Row],[etmaaltemperatuur]],0),"")</f>
        <v>10</v>
      </c>
      <c r="N3125" s="101">
        <f>IF(ISNUMBER(jaar_zip[[#This Row],[graaddagen]]),IF(OR(MONTH(jaar_zip[[#This Row],[Datum]])=1,MONTH(jaar_zip[[#This Row],[Datum]])=2,MONTH(jaar_zip[[#This Row],[Datum]])=11,MONTH(jaar_zip[[#This Row],[Datum]])=12),1.1,IF(OR(MONTH(jaar_zip[[#This Row],[Datum]])=3,MONTH(jaar_zip[[#This Row],[Datum]])=10),1,0.8))*jaar_zip[[#This Row],[graaddagen]],"")</f>
        <v>8</v>
      </c>
      <c r="O3125" s="101">
        <f>IF(ISNUMBER(jaar_zip[[#This Row],[etmaaltemperatuur]]),IF(jaar_zip[[#This Row],[etmaaltemperatuur]]&gt;stookgrens,jaar_zip[[#This Row],[etmaaltemperatuur]]-stookgrens,0),"")</f>
        <v>0</v>
      </c>
    </row>
    <row r="3126" spans="1:15" x14ac:dyDescent="0.25">
      <c r="A3126">
        <v>273</v>
      </c>
      <c r="B3126">
        <v>20240420</v>
      </c>
      <c r="C3126">
        <v>6.3</v>
      </c>
      <c r="D3126">
        <v>6.7</v>
      </c>
      <c r="E3126">
        <v>1488</v>
      </c>
      <c r="F3126">
        <v>2</v>
      </c>
      <c r="H3126">
        <v>80</v>
      </c>
      <c r="I3126" s="101" t="s">
        <v>23</v>
      </c>
      <c r="J3126" s="1">
        <f>DATEVALUE(RIGHT(jaar_zip[[#This Row],[YYYYMMDD]],2)&amp;"-"&amp;MID(jaar_zip[[#This Row],[YYYYMMDD]],5,2)&amp;"-"&amp;LEFT(jaar_zip[[#This Row],[YYYYMMDD]],4))</f>
        <v>45402</v>
      </c>
      <c r="K3126" s="101" t="str">
        <f>IF(AND(VALUE(MONTH(jaar_zip[[#This Row],[Datum]]))=1,VALUE(WEEKNUM(jaar_zip[[#This Row],[Datum]],21))&gt;51),RIGHT(YEAR(jaar_zip[[#This Row],[Datum]])-1,2),RIGHT(YEAR(jaar_zip[[#This Row],[Datum]]),2))&amp;"-"&amp; TEXT(WEEKNUM(jaar_zip[[#This Row],[Datum]],21),"00")</f>
        <v>24-16</v>
      </c>
      <c r="L3126" s="101">
        <f>MONTH(jaar_zip[[#This Row],[Datum]])</f>
        <v>4</v>
      </c>
      <c r="M3126" s="101">
        <f>IF(ISNUMBER(jaar_zip[[#This Row],[etmaaltemperatuur]]),IF(jaar_zip[[#This Row],[etmaaltemperatuur]]&lt;stookgrens,stookgrens-jaar_zip[[#This Row],[etmaaltemperatuur]],0),"")</f>
        <v>11.3</v>
      </c>
      <c r="N3126" s="101">
        <f>IF(ISNUMBER(jaar_zip[[#This Row],[graaddagen]]),IF(OR(MONTH(jaar_zip[[#This Row],[Datum]])=1,MONTH(jaar_zip[[#This Row],[Datum]])=2,MONTH(jaar_zip[[#This Row],[Datum]])=11,MONTH(jaar_zip[[#This Row],[Datum]])=12),1.1,IF(OR(MONTH(jaar_zip[[#This Row],[Datum]])=3,MONTH(jaar_zip[[#This Row],[Datum]])=10),1,0.8))*jaar_zip[[#This Row],[graaddagen]],"")</f>
        <v>9.0400000000000009</v>
      </c>
      <c r="O3126" s="101">
        <f>IF(ISNUMBER(jaar_zip[[#This Row],[etmaaltemperatuur]]),IF(jaar_zip[[#This Row],[etmaaltemperatuur]]&gt;stookgrens,jaar_zip[[#This Row],[etmaaltemperatuur]]-stookgrens,0),"")</f>
        <v>0</v>
      </c>
    </row>
    <row r="3127" spans="1:15" x14ac:dyDescent="0.25">
      <c r="A3127">
        <v>273</v>
      </c>
      <c r="B3127">
        <v>20240421</v>
      </c>
      <c r="C3127">
        <v>4.4000000000000004</v>
      </c>
      <c r="D3127">
        <v>6</v>
      </c>
      <c r="E3127">
        <v>1709</v>
      </c>
      <c r="F3127">
        <v>2.8</v>
      </c>
      <c r="H3127">
        <v>77</v>
      </c>
      <c r="I3127" s="101" t="s">
        <v>23</v>
      </c>
      <c r="J3127" s="1">
        <f>DATEVALUE(RIGHT(jaar_zip[[#This Row],[YYYYMMDD]],2)&amp;"-"&amp;MID(jaar_zip[[#This Row],[YYYYMMDD]],5,2)&amp;"-"&amp;LEFT(jaar_zip[[#This Row],[YYYYMMDD]],4))</f>
        <v>45403</v>
      </c>
      <c r="K3127" s="101" t="str">
        <f>IF(AND(VALUE(MONTH(jaar_zip[[#This Row],[Datum]]))=1,VALUE(WEEKNUM(jaar_zip[[#This Row],[Datum]],21))&gt;51),RIGHT(YEAR(jaar_zip[[#This Row],[Datum]])-1,2),RIGHT(YEAR(jaar_zip[[#This Row],[Datum]]),2))&amp;"-"&amp; TEXT(WEEKNUM(jaar_zip[[#This Row],[Datum]],21),"00")</f>
        <v>24-16</v>
      </c>
      <c r="L3127" s="101">
        <f>MONTH(jaar_zip[[#This Row],[Datum]])</f>
        <v>4</v>
      </c>
      <c r="M3127" s="101">
        <f>IF(ISNUMBER(jaar_zip[[#This Row],[etmaaltemperatuur]]),IF(jaar_zip[[#This Row],[etmaaltemperatuur]]&lt;stookgrens,stookgrens-jaar_zip[[#This Row],[etmaaltemperatuur]],0),"")</f>
        <v>12</v>
      </c>
      <c r="N3127" s="101">
        <f>IF(ISNUMBER(jaar_zip[[#This Row],[graaddagen]]),IF(OR(MONTH(jaar_zip[[#This Row],[Datum]])=1,MONTH(jaar_zip[[#This Row],[Datum]])=2,MONTH(jaar_zip[[#This Row],[Datum]])=11,MONTH(jaar_zip[[#This Row],[Datum]])=12),1.1,IF(OR(MONTH(jaar_zip[[#This Row],[Datum]])=3,MONTH(jaar_zip[[#This Row],[Datum]])=10),1,0.8))*jaar_zip[[#This Row],[graaddagen]],"")</f>
        <v>9.6000000000000014</v>
      </c>
      <c r="O3127" s="101">
        <f>IF(ISNUMBER(jaar_zip[[#This Row],[etmaaltemperatuur]]),IF(jaar_zip[[#This Row],[etmaaltemperatuur]]&gt;stookgrens,jaar_zip[[#This Row],[etmaaltemperatuur]]-stookgrens,0),"")</f>
        <v>0</v>
      </c>
    </row>
    <row r="3128" spans="1:15" x14ac:dyDescent="0.25">
      <c r="A3128">
        <v>273</v>
      </c>
      <c r="B3128">
        <v>20240422</v>
      </c>
      <c r="C3128">
        <v>3.7</v>
      </c>
      <c r="D3128">
        <v>5.0999999999999996</v>
      </c>
      <c r="E3128">
        <v>1804</v>
      </c>
      <c r="F3128">
        <v>0</v>
      </c>
      <c r="H3128">
        <v>70</v>
      </c>
      <c r="I3128" s="101" t="s">
        <v>23</v>
      </c>
      <c r="J3128" s="1">
        <f>DATEVALUE(RIGHT(jaar_zip[[#This Row],[YYYYMMDD]],2)&amp;"-"&amp;MID(jaar_zip[[#This Row],[YYYYMMDD]],5,2)&amp;"-"&amp;LEFT(jaar_zip[[#This Row],[YYYYMMDD]],4))</f>
        <v>45404</v>
      </c>
      <c r="K3128" s="101" t="str">
        <f>IF(AND(VALUE(MONTH(jaar_zip[[#This Row],[Datum]]))=1,VALUE(WEEKNUM(jaar_zip[[#This Row],[Datum]],21))&gt;51),RIGHT(YEAR(jaar_zip[[#This Row],[Datum]])-1,2),RIGHT(YEAR(jaar_zip[[#This Row],[Datum]]),2))&amp;"-"&amp; TEXT(WEEKNUM(jaar_zip[[#This Row],[Datum]],21),"00")</f>
        <v>24-17</v>
      </c>
      <c r="L3128" s="101">
        <f>MONTH(jaar_zip[[#This Row],[Datum]])</f>
        <v>4</v>
      </c>
      <c r="M3128" s="101">
        <f>IF(ISNUMBER(jaar_zip[[#This Row],[etmaaltemperatuur]]),IF(jaar_zip[[#This Row],[etmaaltemperatuur]]&lt;stookgrens,stookgrens-jaar_zip[[#This Row],[etmaaltemperatuur]],0),"")</f>
        <v>12.9</v>
      </c>
      <c r="N3128" s="101">
        <f>IF(ISNUMBER(jaar_zip[[#This Row],[graaddagen]]),IF(OR(MONTH(jaar_zip[[#This Row],[Datum]])=1,MONTH(jaar_zip[[#This Row],[Datum]])=2,MONTH(jaar_zip[[#This Row],[Datum]])=11,MONTH(jaar_zip[[#This Row],[Datum]])=12),1.1,IF(OR(MONTH(jaar_zip[[#This Row],[Datum]])=3,MONTH(jaar_zip[[#This Row],[Datum]])=10),1,0.8))*jaar_zip[[#This Row],[graaddagen]],"")</f>
        <v>10.32</v>
      </c>
      <c r="O3128" s="101">
        <f>IF(ISNUMBER(jaar_zip[[#This Row],[etmaaltemperatuur]]),IF(jaar_zip[[#This Row],[etmaaltemperatuur]]&gt;stookgrens,jaar_zip[[#This Row],[etmaaltemperatuur]]-stookgrens,0),"")</f>
        <v>0</v>
      </c>
    </row>
    <row r="3129" spans="1:15" x14ac:dyDescent="0.25">
      <c r="A3129">
        <v>273</v>
      </c>
      <c r="B3129">
        <v>20240423</v>
      </c>
      <c r="C3129">
        <v>2.9</v>
      </c>
      <c r="D3129">
        <v>5.2</v>
      </c>
      <c r="E3129">
        <v>1926</v>
      </c>
      <c r="F3129">
        <v>1.4</v>
      </c>
      <c r="H3129">
        <v>75</v>
      </c>
      <c r="I3129" s="101" t="s">
        <v>23</v>
      </c>
      <c r="J3129" s="1">
        <f>DATEVALUE(RIGHT(jaar_zip[[#This Row],[YYYYMMDD]],2)&amp;"-"&amp;MID(jaar_zip[[#This Row],[YYYYMMDD]],5,2)&amp;"-"&amp;LEFT(jaar_zip[[#This Row],[YYYYMMDD]],4))</f>
        <v>45405</v>
      </c>
      <c r="K3129" s="101" t="str">
        <f>IF(AND(VALUE(MONTH(jaar_zip[[#This Row],[Datum]]))=1,VALUE(WEEKNUM(jaar_zip[[#This Row],[Datum]],21))&gt;51),RIGHT(YEAR(jaar_zip[[#This Row],[Datum]])-1,2),RIGHT(YEAR(jaar_zip[[#This Row],[Datum]]),2))&amp;"-"&amp; TEXT(WEEKNUM(jaar_zip[[#This Row],[Datum]],21),"00")</f>
        <v>24-17</v>
      </c>
      <c r="L3129" s="101">
        <f>MONTH(jaar_zip[[#This Row],[Datum]])</f>
        <v>4</v>
      </c>
      <c r="M3129" s="101">
        <f>IF(ISNUMBER(jaar_zip[[#This Row],[etmaaltemperatuur]]),IF(jaar_zip[[#This Row],[etmaaltemperatuur]]&lt;stookgrens,stookgrens-jaar_zip[[#This Row],[etmaaltemperatuur]],0),"")</f>
        <v>12.8</v>
      </c>
      <c r="N3129" s="101">
        <f>IF(ISNUMBER(jaar_zip[[#This Row],[graaddagen]]),IF(OR(MONTH(jaar_zip[[#This Row],[Datum]])=1,MONTH(jaar_zip[[#This Row],[Datum]])=2,MONTH(jaar_zip[[#This Row],[Datum]])=11,MONTH(jaar_zip[[#This Row],[Datum]])=12),1.1,IF(OR(MONTH(jaar_zip[[#This Row],[Datum]])=3,MONTH(jaar_zip[[#This Row],[Datum]])=10),1,0.8))*jaar_zip[[#This Row],[graaddagen]],"")</f>
        <v>10.240000000000002</v>
      </c>
      <c r="O3129" s="101">
        <f>IF(ISNUMBER(jaar_zip[[#This Row],[etmaaltemperatuur]]),IF(jaar_zip[[#This Row],[etmaaltemperatuur]]&gt;stookgrens,jaar_zip[[#This Row],[etmaaltemperatuur]]-stookgrens,0),"")</f>
        <v>0</v>
      </c>
    </row>
    <row r="3130" spans="1:15" x14ac:dyDescent="0.25">
      <c r="A3130">
        <v>273</v>
      </c>
      <c r="B3130">
        <v>20240424</v>
      </c>
      <c r="C3130">
        <v>5.7</v>
      </c>
      <c r="D3130">
        <v>6.6</v>
      </c>
      <c r="E3130">
        <v>1512</v>
      </c>
      <c r="F3130">
        <v>4.0999999999999996</v>
      </c>
      <c r="H3130">
        <v>78</v>
      </c>
      <c r="I3130" s="101" t="s">
        <v>23</v>
      </c>
      <c r="J3130" s="1">
        <f>DATEVALUE(RIGHT(jaar_zip[[#This Row],[YYYYMMDD]],2)&amp;"-"&amp;MID(jaar_zip[[#This Row],[YYYYMMDD]],5,2)&amp;"-"&amp;LEFT(jaar_zip[[#This Row],[YYYYMMDD]],4))</f>
        <v>45406</v>
      </c>
      <c r="K3130" s="101" t="str">
        <f>IF(AND(VALUE(MONTH(jaar_zip[[#This Row],[Datum]]))=1,VALUE(WEEKNUM(jaar_zip[[#This Row],[Datum]],21))&gt;51),RIGHT(YEAR(jaar_zip[[#This Row],[Datum]])-1,2),RIGHT(YEAR(jaar_zip[[#This Row],[Datum]]),2))&amp;"-"&amp; TEXT(WEEKNUM(jaar_zip[[#This Row],[Datum]],21),"00")</f>
        <v>24-17</v>
      </c>
      <c r="L3130" s="101">
        <f>MONTH(jaar_zip[[#This Row],[Datum]])</f>
        <v>4</v>
      </c>
      <c r="M3130" s="101">
        <f>IF(ISNUMBER(jaar_zip[[#This Row],[etmaaltemperatuur]]),IF(jaar_zip[[#This Row],[etmaaltemperatuur]]&lt;stookgrens,stookgrens-jaar_zip[[#This Row],[etmaaltemperatuur]],0),"")</f>
        <v>11.4</v>
      </c>
      <c r="N3130" s="101">
        <f>IF(ISNUMBER(jaar_zip[[#This Row],[graaddagen]]),IF(OR(MONTH(jaar_zip[[#This Row],[Datum]])=1,MONTH(jaar_zip[[#This Row],[Datum]])=2,MONTH(jaar_zip[[#This Row],[Datum]])=11,MONTH(jaar_zip[[#This Row],[Datum]])=12),1.1,IF(OR(MONTH(jaar_zip[[#This Row],[Datum]])=3,MONTH(jaar_zip[[#This Row],[Datum]])=10),1,0.8))*jaar_zip[[#This Row],[graaddagen]],"")</f>
        <v>9.120000000000001</v>
      </c>
      <c r="O3130" s="101">
        <f>IF(ISNUMBER(jaar_zip[[#This Row],[etmaaltemperatuur]]),IF(jaar_zip[[#This Row],[etmaaltemperatuur]]&gt;stookgrens,jaar_zip[[#This Row],[etmaaltemperatuur]]-stookgrens,0),"")</f>
        <v>0</v>
      </c>
    </row>
    <row r="3131" spans="1:15" x14ac:dyDescent="0.25">
      <c r="A3131">
        <v>273</v>
      </c>
      <c r="B3131">
        <v>20240425</v>
      </c>
      <c r="C3131">
        <v>3.4</v>
      </c>
      <c r="D3131">
        <v>6</v>
      </c>
      <c r="E3131">
        <v>1024</v>
      </c>
      <c r="F3131">
        <v>5.0999999999999996</v>
      </c>
      <c r="H3131">
        <v>83</v>
      </c>
      <c r="I3131" s="101" t="s">
        <v>23</v>
      </c>
      <c r="J3131" s="1">
        <f>DATEVALUE(RIGHT(jaar_zip[[#This Row],[YYYYMMDD]],2)&amp;"-"&amp;MID(jaar_zip[[#This Row],[YYYYMMDD]],5,2)&amp;"-"&amp;LEFT(jaar_zip[[#This Row],[YYYYMMDD]],4))</f>
        <v>45407</v>
      </c>
      <c r="K3131" s="101" t="str">
        <f>IF(AND(VALUE(MONTH(jaar_zip[[#This Row],[Datum]]))=1,VALUE(WEEKNUM(jaar_zip[[#This Row],[Datum]],21))&gt;51),RIGHT(YEAR(jaar_zip[[#This Row],[Datum]])-1,2),RIGHT(YEAR(jaar_zip[[#This Row],[Datum]]),2))&amp;"-"&amp; TEXT(WEEKNUM(jaar_zip[[#This Row],[Datum]],21),"00")</f>
        <v>24-17</v>
      </c>
      <c r="L3131" s="101">
        <f>MONTH(jaar_zip[[#This Row],[Datum]])</f>
        <v>4</v>
      </c>
      <c r="M3131" s="101">
        <f>IF(ISNUMBER(jaar_zip[[#This Row],[etmaaltemperatuur]]),IF(jaar_zip[[#This Row],[etmaaltemperatuur]]&lt;stookgrens,stookgrens-jaar_zip[[#This Row],[etmaaltemperatuur]],0),"")</f>
        <v>12</v>
      </c>
      <c r="N3131" s="101">
        <f>IF(ISNUMBER(jaar_zip[[#This Row],[graaddagen]]),IF(OR(MONTH(jaar_zip[[#This Row],[Datum]])=1,MONTH(jaar_zip[[#This Row],[Datum]])=2,MONTH(jaar_zip[[#This Row],[Datum]])=11,MONTH(jaar_zip[[#This Row],[Datum]])=12),1.1,IF(OR(MONTH(jaar_zip[[#This Row],[Datum]])=3,MONTH(jaar_zip[[#This Row],[Datum]])=10),1,0.8))*jaar_zip[[#This Row],[graaddagen]],"")</f>
        <v>9.6000000000000014</v>
      </c>
      <c r="O3131" s="101">
        <f>IF(ISNUMBER(jaar_zip[[#This Row],[etmaaltemperatuur]]),IF(jaar_zip[[#This Row],[etmaaltemperatuur]]&gt;stookgrens,jaar_zip[[#This Row],[etmaaltemperatuur]]-stookgrens,0),"")</f>
        <v>0</v>
      </c>
    </row>
    <row r="3132" spans="1:15" x14ac:dyDescent="0.25">
      <c r="A3132">
        <v>273</v>
      </c>
      <c r="B3132">
        <v>20240426</v>
      </c>
      <c r="C3132">
        <v>3.1</v>
      </c>
      <c r="D3132">
        <v>7.9</v>
      </c>
      <c r="E3132">
        <v>1792</v>
      </c>
      <c r="F3132">
        <v>-0.1</v>
      </c>
      <c r="H3132">
        <v>77</v>
      </c>
      <c r="I3132" s="101" t="s">
        <v>23</v>
      </c>
      <c r="J3132" s="1">
        <f>DATEVALUE(RIGHT(jaar_zip[[#This Row],[YYYYMMDD]],2)&amp;"-"&amp;MID(jaar_zip[[#This Row],[YYYYMMDD]],5,2)&amp;"-"&amp;LEFT(jaar_zip[[#This Row],[YYYYMMDD]],4))</f>
        <v>45408</v>
      </c>
      <c r="K3132" s="101" t="str">
        <f>IF(AND(VALUE(MONTH(jaar_zip[[#This Row],[Datum]]))=1,VALUE(WEEKNUM(jaar_zip[[#This Row],[Datum]],21))&gt;51),RIGHT(YEAR(jaar_zip[[#This Row],[Datum]])-1,2),RIGHT(YEAR(jaar_zip[[#This Row],[Datum]]),2))&amp;"-"&amp; TEXT(WEEKNUM(jaar_zip[[#This Row],[Datum]],21),"00")</f>
        <v>24-17</v>
      </c>
      <c r="L3132" s="101">
        <f>MONTH(jaar_zip[[#This Row],[Datum]])</f>
        <v>4</v>
      </c>
      <c r="M3132" s="101">
        <f>IF(ISNUMBER(jaar_zip[[#This Row],[etmaaltemperatuur]]),IF(jaar_zip[[#This Row],[etmaaltemperatuur]]&lt;stookgrens,stookgrens-jaar_zip[[#This Row],[etmaaltemperatuur]],0),"")</f>
        <v>10.1</v>
      </c>
      <c r="N3132" s="101">
        <f>IF(ISNUMBER(jaar_zip[[#This Row],[graaddagen]]),IF(OR(MONTH(jaar_zip[[#This Row],[Datum]])=1,MONTH(jaar_zip[[#This Row],[Datum]])=2,MONTH(jaar_zip[[#This Row],[Datum]])=11,MONTH(jaar_zip[[#This Row],[Datum]])=12),1.1,IF(OR(MONTH(jaar_zip[[#This Row],[Datum]])=3,MONTH(jaar_zip[[#This Row],[Datum]])=10),1,0.8))*jaar_zip[[#This Row],[graaddagen]],"")</f>
        <v>8.08</v>
      </c>
      <c r="O3132" s="101">
        <f>IF(ISNUMBER(jaar_zip[[#This Row],[etmaaltemperatuur]]),IF(jaar_zip[[#This Row],[etmaaltemperatuur]]&gt;stookgrens,jaar_zip[[#This Row],[etmaaltemperatuur]]-stookgrens,0),"")</f>
        <v>0</v>
      </c>
    </row>
    <row r="3133" spans="1:15" x14ac:dyDescent="0.25">
      <c r="A3133">
        <v>273</v>
      </c>
      <c r="B3133">
        <v>20240427</v>
      </c>
      <c r="C3133">
        <v>3.4</v>
      </c>
      <c r="D3133">
        <v>11.6</v>
      </c>
      <c r="E3133">
        <v>1210</v>
      </c>
      <c r="F3133">
        <v>2</v>
      </c>
      <c r="H3133">
        <v>80</v>
      </c>
      <c r="I3133" s="101" t="s">
        <v>23</v>
      </c>
      <c r="J3133" s="1">
        <f>DATEVALUE(RIGHT(jaar_zip[[#This Row],[YYYYMMDD]],2)&amp;"-"&amp;MID(jaar_zip[[#This Row],[YYYYMMDD]],5,2)&amp;"-"&amp;LEFT(jaar_zip[[#This Row],[YYYYMMDD]],4))</f>
        <v>45409</v>
      </c>
      <c r="K3133" s="101" t="str">
        <f>IF(AND(VALUE(MONTH(jaar_zip[[#This Row],[Datum]]))=1,VALUE(WEEKNUM(jaar_zip[[#This Row],[Datum]],21))&gt;51),RIGHT(YEAR(jaar_zip[[#This Row],[Datum]])-1,2),RIGHT(YEAR(jaar_zip[[#This Row],[Datum]]),2))&amp;"-"&amp; TEXT(WEEKNUM(jaar_zip[[#This Row],[Datum]],21),"00")</f>
        <v>24-17</v>
      </c>
      <c r="L3133" s="101">
        <f>MONTH(jaar_zip[[#This Row],[Datum]])</f>
        <v>4</v>
      </c>
      <c r="M3133" s="101">
        <f>IF(ISNUMBER(jaar_zip[[#This Row],[etmaaltemperatuur]]),IF(jaar_zip[[#This Row],[etmaaltemperatuur]]&lt;stookgrens,stookgrens-jaar_zip[[#This Row],[etmaaltemperatuur]],0),"")</f>
        <v>6.4</v>
      </c>
      <c r="N3133" s="101">
        <f>IF(ISNUMBER(jaar_zip[[#This Row],[graaddagen]]),IF(OR(MONTH(jaar_zip[[#This Row],[Datum]])=1,MONTH(jaar_zip[[#This Row],[Datum]])=2,MONTH(jaar_zip[[#This Row],[Datum]])=11,MONTH(jaar_zip[[#This Row],[Datum]])=12),1.1,IF(OR(MONTH(jaar_zip[[#This Row],[Datum]])=3,MONTH(jaar_zip[[#This Row],[Datum]])=10),1,0.8))*jaar_zip[[#This Row],[graaddagen]],"")</f>
        <v>5.120000000000001</v>
      </c>
      <c r="O3133" s="101">
        <f>IF(ISNUMBER(jaar_zip[[#This Row],[etmaaltemperatuur]]),IF(jaar_zip[[#This Row],[etmaaltemperatuur]]&gt;stookgrens,jaar_zip[[#This Row],[etmaaltemperatuur]]-stookgrens,0),"")</f>
        <v>0</v>
      </c>
    </row>
    <row r="3134" spans="1:15" x14ac:dyDescent="0.25">
      <c r="A3134">
        <v>273</v>
      </c>
      <c r="B3134">
        <v>20240428</v>
      </c>
      <c r="C3134">
        <v>5.7</v>
      </c>
      <c r="D3134">
        <v>12.5</v>
      </c>
      <c r="E3134">
        <v>1105</v>
      </c>
      <c r="F3134">
        <v>0.5</v>
      </c>
      <c r="H3134">
        <v>73</v>
      </c>
      <c r="I3134" s="101" t="s">
        <v>23</v>
      </c>
      <c r="J3134" s="1">
        <f>DATEVALUE(RIGHT(jaar_zip[[#This Row],[YYYYMMDD]],2)&amp;"-"&amp;MID(jaar_zip[[#This Row],[YYYYMMDD]],5,2)&amp;"-"&amp;LEFT(jaar_zip[[#This Row],[YYYYMMDD]],4))</f>
        <v>45410</v>
      </c>
      <c r="K3134" s="101" t="str">
        <f>IF(AND(VALUE(MONTH(jaar_zip[[#This Row],[Datum]]))=1,VALUE(WEEKNUM(jaar_zip[[#This Row],[Datum]],21))&gt;51),RIGHT(YEAR(jaar_zip[[#This Row],[Datum]])-1,2),RIGHT(YEAR(jaar_zip[[#This Row],[Datum]]),2))&amp;"-"&amp; TEXT(WEEKNUM(jaar_zip[[#This Row],[Datum]],21),"00")</f>
        <v>24-17</v>
      </c>
      <c r="L3134" s="101">
        <f>MONTH(jaar_zip[[#This Row],[Datum]])</f>
        <v>4</v>
      </c>
      <c r="M3134" s="101">
        <f>IF(ISNUMBER(jaar_zip[[#This Row],[etmaaltemperatuur]]),IF(jaar_zip[[#This Row],[etmaaltemperatuur]]&lt;stookgrens,stookgrens-jaar_zip[[#This Row],[etmaaltemperatuur]],0),"")</f>
        <v>5.5</v>
      </c>
      <c r="N3134" s="101">
        <f>IF(ISNUMBER(jaar_zip[[#This Row],[graaddagen]]),IF(OR(MONTH(jaar_zip[[#This Row],[Datum]])=1,MONTH(jaar_zip[[#This Row],[Datum]])=2,MONTH(jaar_zip[[#This Row],[Datum]])=11,MONTH(jaar_zip[[#This Row],[Datum]])=12),1.1,IF(OR(MONTH(jaar_zip[[#This Row],[Datum]])=3,MONTH(jaar_zip[[#This Row],[Datum]])=10),1,0.8))*jaar_zip[[#This Row],[graaddagen]],"")</f>
        <v>4.4000000000000004</v>
      </c>
      <c r="O3134" s="101">
        <f>IF(ISNUMBER(jaar_zip[[#This Row],[etmaaltemperatuur]]),IF(jaar_zip[[#This Row],[etmaaltemperatuur]]&gt;stookgrens,jaar_zip[[#This Row],[etmaaltemperatuur]]-stookgrens,0),"")</f>
        <v>0</v>
      </c>
    </row>
    <row r="3135" spans="1:15" x14ac:dyDescent="0.25">
      <c r="A3135">
        <v>273</v>
      </c>
      <c r="B3135">
        <v>20240429</v>
      </c>
      <c r="C3135">
        <v>3.4</v>
      </c>
      <c r="D3135">
        <v>13.4</v>
      </c>
      <c r="E3135">
        <v>2151</v>
      </c>
      <c r="F3135">
        <v>-0.1</v>
      </c>
      <c r="H3135">
        <v>69</v>
      </c>
      <c r="I3135" s="101" t="s">
        <v>23</v>
      </c>
      <c r="J3135" s="1">
        <f>DATEVALUE(RIGHT(jaar_zip[[#This Row],[YYYYMMDD]],2)&amp;"-"&amp;MID(jaar_zip[[#This Row],[YYYYMMDD]],5,2)&amp;"-"&amp;LEFT(jaar_zip[[#This Row],[YYYYMMDD]],4))</f>
        <v>45411</v>
      </c>
      <c r="K3135" s="101" t="str">
        <f>IF(AND(VALUE(MONTH(jaar_zip[[#This Row],[Datum]]))=1,VALUE(WEEKNUM(jaar_zip[[#This Row],[Datum]],21))&gt;51),RIGHT(YEAR(jaar_zip[[#This Row],[Datum]])-1,2),RIGHT(YEAR(jaar_zip[[#This Row],[Datum]]),2))&amp;"-"&amp; TEXT(WEEKNUM(jaar_zip[[#This Row],[Datum]],21),"00")</f>
        <v>24-18</v>
      </c>
      <c r="L3135" s="101">
        <f>MONTH(jaar_zip[[#This Row],[Datum]])</f>
        <v>4</v>
      </c>
      <c r="M3135" s="101">
        <f>IF(ISNUMBER(jaar_zip[[#This Row],[etmaaltemperatuur]]),IF(jaar_zip[[#This Row],[etmaaltemperatuur]]&lt;stookgrens,stookgrens-jaar_zip[[#This Row],[etmaaltemperatuur]],0),"")</f>
        <v>4.5999999999999996</v>
      </c>
      <c r="N3135" s="101">
        <f>IF(ISNUMBER(jaar_zip[[#This Row],[graaddagen]]),IF(OR(MONTH(jaar_zip[[#This Row],[Datum]])=1,MONTH(jaar_zip[[#This Row],[Datum]])=2,MONTH(jaar_zip[[#This Row],[Datum]])=11,MONTH(jaar_zip[[#This Row],[Datum]])=12),1.1,IF(OR(MONTH(jaar_zip[[#This Row],[Datum]])=3,MONTH(jaar_zip[[#This Row],[Datum]])=10),1,0.8))*jaar_zip[[#This Row],[graaddagen]],"")</f>
        <v>3.6799999999999997</v>
      </c>
      <c r="O3135" s="101">
        <f>IF(ISNUMBER(jaar_zip[[#This Row],[etmaaltemperatuur]]),IF(jaar_zip[[#This Row],[etmaaltemperatuur]]&gt;stookgrens,jaar_zip[[#This Row],[etmaaltemperatuur]]-stookgrens,0),"")</f>
        <v>0</v>
      </c>
    </row>
    <row r="3136" spans="1:15" x14ac:dyDescent="0.25">
      <c r="A3136">
        <v>273</v>
      </c>
      <c r="B3136">
        <v>20240430</v>
      </c>
      <c r="C3136">
        <v>2.2999999999999998</v>
      </c>
      <c r="D3136">
        <v>16.5</v>
      </c>
      <c r="E3136">
        <v>1667</v>
      </c>
      <c r="F3136">
        <v>1.2</v>
      </c>
      <c r="H3136">
        <v>76</v>
      </c>
      <c r="I3136" s="101" t="s">
        <v>23</v>
      </c>
      <c r="J3136" s="1">
        <f>DATEVALUE(RIGHT(jaar_zip[[#This Row],[YYYYMMDD]],2)&amp;"-"&amp;MID(jaar_zip[[#This Row],[YYYYMMDD]],5,2)&amp;"-"&amp;LEFT(jaar_zip[[#This Row],[YYYYMMDD]],4))</f>
        <v>45412</v>
      </c>
      <c r="K3136" s="101" t="str">
        <f>IF(AND(VALUE(MONTH(jaar_zip[[#This Row],[Datum]]))=1,VALUE(WEEKNUM(jaar_zip[[#This Row],[Datum]],21))&gt;51),RIGHT(YEAR(jaar_zip[[#This Row],[Datum]])-1,2),RIGHT(YEAR(jaar_zip[[#This Row],[Datum]]),2))&amp;"-"&amp; TEXT(WEEKNUM(jaar_zip[[#This Row],[Datum]],21),"00")</f>
        <v>24-18</v>
      </c>
      <c r="L3136" s="101">
        <f>MONTH(jaar_zip[[#This Row],[Datum]])</f>
        <v>4</v>
      </c>
      <c r="M3136" s="101">
        <f>IF(ISNUMBER(jaar_zip[[#This Row],[etmaaltemperatuur]]),IF(jaar_zip[[#This Row],[etmaaltemperatuur]]&lt;stookgrens,stookgrens-jaar_zip[[#This Row],[etmaaltemperatuur]],0),"")</f>
        <v>1.5</v>
      </c>
      <c r="N3136" s="101">
        <f>IF(ISNUMBER(jaar_zip[[#This Row],[graaddagen]]),IF(OR(MONTH(jaar_zip[[#This Row],[Datum]])=1,MONTH(jaar_zip[[#This Row],[Datum]])=2,MONTH(jaar_zip[[#This Row],[Datum]])=11,MONTH(jaar_zip[[#This Row],[Datum]])=12),1.1,IF(OR(MONTH(jaar_zip[[#This Row],[Datum]])=3,MONTH(jaar_zip[[#This Row],[Datum]])=10),1,0.8))*jaar_zip[[#This Row],[graaddagen]],"")</f>
        <v>1.2000000000000002</v>
      </c>
      <c r="O3136" s="101">
        <f>IF(ISNUMBER(jaar_zip[[#This Row],[etmaaltemperatuur]]),IF(jaar_zip[[#This Row],[etmaaltemperatuur]]&gt;stookgrens,jaar_zip[[#This Row],[etmaaltemperatuur]]-stookgrens,0),"")</f>
        <v>0</v>
      </c>
    </row>
    <row r="3137" spans="1:15" x14ac:dyDescent="0.25">
      <c r="A3137">
        <v>273</v>
      </c>
      <c r="B3137">
        <v>20240501</v>
      </c>
      <c r="C3137">
        <v>3</v>
      </c>
      <c r="D3137">
        <v>19.7</v>
      </c>
      <c r="E3137">
        <v>2273</v>
      </c>
      <c r="F3137">
        <v>0</v>
      </c>
      <c r="H3137">
        <v>70</v>
      </c>
      <c r="I3137" s="101" t="s">
        <v>23</v>
      </c>
      <c r="J3137" s="1">
        <f>DATEVALUE(RIGHT(jaar_zip[[#This Row],[YYYYMMDD]],2)&amp;"-"&amp;MID(jaar_zip[[#This Row],[YYYYMMDD]],5,2)&amp;"-"&amp;LEFT(jaar_zip[[#This Row],[YYYYMMDD]],4))</f>
        <v>45413</v>
      </c>
      <c r="K3137" s="101" t="str">
        <f>IF(AND(VALUE(MONTH(jaar_zip[[#This Row],[Datum]]))=1,VALUE(WEEKNUM(jaar_zip[[#This Row],[Datum]],21))&gt;51),RIGHT(YEAR(jaar_zip[[#This Row],[Datum]])-1,2),RIGHT(YEAR(jaar_zip[[#This Row],[Datum]]),2))&amp;"-"&amp; TEXT(WEEKNUM(jaar_zip[[#This Row],[Datum]],21),"00")</f>
        <v>24-18</v>
      </c>
      <c r="L3137" s="101">
        <f>MONTH(jaar_zip[[#This Row],[Datum]])</f>
        <v>5</v>
      </c>
      <c r="M3137" s="101">
        <f>IF(ISNUMBER(jaar_zip[[#This Row],[etmaaltemperatuur]]),IF(jaar_zip[[#This Row],[etmaaltemperatuur]]&lt;stookgrens,stookgrens-jaar_zip[[#This Row],[etmaaltemperatuur]],0),"")</f>
        <v>0</v>
      </c>
      <c r="N3137" s="101">
        <f>IF(ISNUMBER(jaar_zip[[#This Row],[graaddagen]]),IF(OR(MONTH(jaar_zip[[#This Row],[Datum]])=1,MONTH(jaar_zip[[#This Row],[Datum]])=2,MONTH(jaar_zip[[#This Row],[Datum]])=11,MONTH(jaar_zip[[#This Row],[Datum]])=12),1.1,IF(OR(MONTH(jaar_zip[[#This Row],[Datum]])=3,MONTH(jaar_zip[[#This Row],[Datum]])=10),1,0.8))*jaar_zip[[#This Row],[graaddagen]],"")</f>
        <v>0</v>
      </c>
      <c r="O3137" s="101">
        <f>IF(ISNUMBER(jaar_zip[[#This Row],[etmaaltemperatuur]]),IF(jaar_zip[[#This Row],[etmaaltemperatuur]]&gt;stookgrens,jaar_zip[[#This Row],[etmaaltemperatuur]]-stookgrens,0),"")</f>
        <v>1.6999999999999993</v>
      </c>
    </row>
    <row r="3138" spans="1:15" x14ac:dyDescent="0.25">
      <c r="A3138">
        <v>273</v>
      </c>
      <c r="B3138">
        <v>20240502</v>
      </c>
      <c r="C3138">
        <v>4.5</v>
      </c>
      <c r="D3138">
        <v>19.100000000000001</v>
      </c>
      <c r="E3138">
        <v>2460</v>
      </c>
      <c r="F3138">
        <v>0</v>
      </c>
      <c r="H3138">
        <v>69</v>
      </c>
      <c r="I3138" s="101" t="s">
        <v>23</v>
      </c>
      <c r="J3138" s="1">
        <f>DATEVALUE(RIGHT(jaar_zip[[#This Row],[YYYYMMDD]],2)&amp;"-"&amp;MID(jaar_zip[[#This Row],[YYYYMMDD]],5,2)&amp;"-"&amp;LEFT(jaar_zip[[#This Row],[YYYYMMDD]],4))</f>
        <v>45414</v>
      </c>
      <c r="K3138" s="101" t="str">
        <f>IF(AND(VALUE(MONTH(jaar_zip[[#This Row],[Datum]]))=1,VALUE(WEEKNUM(jaar_zip[[#This Row],[Datum]],21))&gt;51),RIGHT(YEAR(jaar_zip[[#This Row],[Datum]])-1,2),RIGHT(YEAR(jaar_zip[[#This Row],[Datum]]),2))&amp;"-"&amp; TEXT(WEEKNUM(jaar_zip[[#This Row],[Datum]],21),"00")</f>
        <v>24-18</v>
      </c>
      <c r="L3138" s="101">
        <f>MONTH(jaar_zip[[#This Row],[Datum]])</f>
        <v>5</v>
      </c>
      <c r="M3138" s="101">
        <f>IF(ISNUMBER(jaar_zip[[#This Row],[etmaaltemperatuur]]),IF(jaar_zip[[#This Row],[etmaaltemperatuur]]&lt;stookgrens,stookgrens-jaar_zip[[#This Row],[etmaaltemperatuur]],0),"")</f>
        <v>0</v>
      </c>
      <c r="N3138" s="101">
        <f>IF(ISNUMBER(jaar_zip[[#This Row],[graaddagen]]),IF(OR(MONTH(jaar_zip[[#This Row],[Datum]])=1,MONTH(jaar_zip[[#This Row],[Datum]])=2,MONTH(jaar_zip[[#This Row],[Datum]])=11,MONTH(jaar_zip[[#This Row],[Datum]])=12),1.1,IF(OR(MONTH(jaar_zip[[#This Row],[Datum]])=3,MONTH(jaar_zip[[#This Row],[Datum]])=10),1,0.8))*jaar_zip[[#This Row],[graaddagen]],"")</f>
        <v>0</v>
      </c>
      <c r="O3138" s="101">
        <f>IF(ISNUMBER(jaar_zip[[#This Row],[etmaaltemperatuur]]),IF(jaar_zip[[#This Row],[etmaaltemperatuur]]&gt;stookgrens,jaar_zip[[#This Row],[etmaaltemperatuur]]-stookgrens,0),"")</f>
        <v>1.1000000000000014</v>
      </c>
    </row>
    <row r="3139" spans="1:15" x14ac:dyDescent="0.25">
      <c r="A3139">
        <v>273</v>
      </c>
      <c r="B3139">
        <v>20240503</v>
      </c>
      <c r="C3139">
        <v>4.0999999999999996</v>
      </c>
      <c r="D3139">
        <v>12.3</v>
      </c>
      <c r="E3139">
        <v>307</v>
      </c>
      <c r="F3139">
        <v>-0.1</v>
      </c>
      <c r="H3139">
        <v>88</v>
      </c>
      <c r="I3139" s="101" t="s">
        <v>23</v>
      </c>
      <c r="J3139" s="1">
        <f>DATEVALUE(RIGHT(jaar_zip[[#This Row],[YYYYMMDD]],2)&amp;"-"&amp;MID(jaar_zip[[#This Row],[YYYYMMDD]],5,2)&amp;"-"&amp;LEFT(jaar_zip[[#This Row],[YYYYMMDD]],4))</f>
        <v>45415</v>
      </c>
      <c r="K3139" s="101" t="str">
        <f>IF(AND(VALUE(MONTH(jaar_zip[[#This Row],[Datum]]))=1,VALUE(WEEKNUM(jaar_zip[[#This Row],[Datum]],21))&gt;51),RIGHT(YEAR(jaar_zip[[#This Row],[Datum]])-1,2),RIGHT(YEAR(jaar_zip[[#This Row],[Datum]]),2))&amp;"-"&amp; TEXT(WEEKNUM(jaar_zip[[#This Row],[Datum]],21),"00")</f>
        <v>24-18</v>
      </c>
      <c r="L3139" s="101">
        <f>MONTH(jaar_zip[[#This Row],[Datum]])</f>
        <v>5</v>
      </c>
      <c r="M3139" s="101">
        <f>IF(ISNUMBER(jaar_zip[[#This Row],[etmaaltemperatuur]]),IF(jaar_zip[[#This Row],[etmaaltemperatuur]]&lt;stookgrens,stookgrens-jaar_zip[[#This Row],[etmaaltemperatuur]],0),"")</f>
        <v>5.6999999999999993</v>
      </c>
      <c r="N3139" s="101">
        <f>IF(ISNUMBER(jaar_zip[[#This Row],[graaddagen]]),IF(OR(MONTH(jaar_zip[[#This Row],[Datum]])=1,MONTH(jaar_zip[[#This Row],[Datum]])=2,MONTH(jaar_zip[[#This Row],[Datum]])=11,MONTH(jaar_zip[[#This Row],[Datum]])=12),1.1,IF(OR(MONTH(jaar_zip[[#This Row],[Datum]])=3,MONTH(jaar_zip[[#This Row],[Datum]])=10),1,0.8))*jaar_zip[[#This Row],[graaddagen]],"")</f>
        <v>4.5599999999999996</v>
      </c>
      <c r="O3139" s="101">
        <f>IF(ISNUMBER(jaar_zip[[#This Row],[etmaaltemperatuur]]),IF(jaar_zip[[#This Row],[etmaaltemperatuur]]&gt;stookgrens,jaar_zip[[#This Row],[etmaaltemperatuur]]-stookgrens,0),"")</f>
        <v>0</v>
      </c>
    </row>
    <row r="3140" spans="1:15" x14ac:dyDescent="0.25">
      <c r="A3140">
        <v>273</v>
      </c>
      <c r="B3140">
        <v>20240504</v>
      </c>
      <c r="C3140">
        <v>3.1</v>
      </c>
      <c r="D3140">
        <v>12.7</v>
      </c>
      <c r="E3140">
        <v>1722</v>
      </c>
      <c r="F3140">
        <v>5.4</v>
      </c>
      <c r="H3140">
        <v>75</v>
      </c>
      <c r="I3140" s="101" t="s">
        <v>23</v>
      </c>
      <c r="J3140" s="1">
        <f>DATEVALUE(RIGHT(jaar_zip[[#This Row],[YYYYMMDD]],2)&amp;"-"&amp;MID(jaar_zip[[#This Row],[YYYYMMDD]],5,2)&amp;"-"&amp;LEFT(jaar_zip[[#This Row],[YYYYMMDD]],4))</f>
        <v>45416</v>
      </c>
      <c r="K3140" s="101" t="str">
        <f>IF(AND(VALUE(MONTH(jaar_zip[[#This Row],[Datum]]))=1,VALUE(WEEKNUM(jaar_zip[[#This Row],[Datum]],21))&gt;51),RIGHT(YEAR(jaar_zip[[#This Row],[Datum]])-1,2),RIGHT(YEAR(jaar_zip[[#This Row],[Datum]]),2))&amp;"-"&amp; TEXT(WEEKNUM(jaar_zip[[#This Row],[Datum]],21),"00")</f>
        <v>24-18</v>
      </c>
      <c r="L3140" s="101">
        <f>MONTH(jaar_zip[[#This Row],[Datum]])</f>
        <v>5</v>
      </c>
      <c r="M3140" s="101">
        <f>IF(ISNUMBER(jaar_zip[[#This Row],[etmaaltemperatuur]]),IF(jaar_zip[[#This Row],[etmaaltemperatuur]]&lt;stookgrens,stookgrens-jaar_zip[[#This Row],[etmaaltemperatuur]],0),"")</f>
        <v>5.3000000000000007</v>
      </c>
      <c r="N3140" s="101">
        <f>IF(ISNUMBER(jaar_zip[[#This Row],[graaddagen]]),IF(OR(MONTH(jaar_zip[[#This Row],[Datum]])=1,MONTH(jaar_zip[[#This Row],[Datum]])=2,MONTH(jaar_zip[[#This Row],[Datum]])=11,MONTH(jaar_zip[[#This Row],[Datum]])=12),1.1,IF(OR(MONTH(jaar_zip[[#This Row],[Datum]])=3,MONTH(jaar_zip[[#This Row],[Datum]])=10),1,0.8))*jaar_zip[[#This Row],[graaddagen]],"")</f>
        <v>4.2400000000000011</v>
      </c>
      <c r="O3140" s="101">
        <f>IF(ISNUMBER(jaar_zip[[#This Row],[etmaaltemperatuur]]),IF(jaar_zip[[#This Row],[etmaaltemperatuur]]&gt;stookgrens,jaar_zip[[#This Row],[etmaaltemperatuur]]-stookgrens,0),"")</f>
        <v>0</v>
      </c>
    </row>
    <row r="3141" spans="1:15" x14ac:dyDescent="0.25">
      <c r="A3141">
        <v>273</v>
      </c>
      <c r="B3141">
        <v>20240505</v>
      </c>
      <c r="C3141">
        <v>3.5</v>
      </c>
      <c r="D3141">
        <v>12</v>
      </c>
      <c r="E3141">
        <v>1620</v>
      </c>
      <c r="F3141">
        <v>0.2</v>
      </c>
      <c r="H3141">
        <v>83</v>
      </c>
      <c r="I3141" s="101" t="s">
        <v>23</v>
      </c>
      <c r="J3141" s="1">
        <f>DATEVALUE(RIGHT(jaar_zip[[#This Row],[YYYYMMDD]],2)&amp;"-"&amp;MID(jaar_zip[[#This Row],[YYYYMMDD]],5,2)&amp;"-"&amp;LEFT(jaar_zip[[#This Row],[YYYYMMDD]],4))</f>
        <v>45417</v>
      </c>
      <c r="K3141" s="101" t="str">
        <f>IF(AND(VALUE(MONTH(jaar_zip[[#This Row],[Datum]]))=1,VALUE(WEEKNUM(jaar_zip[[#This Row],[Datum]],21))&gt;51),RIGHT(YEAR(jaar_zip[[#This Row],[Datum]])-1,2),RIGHT(YEAR(jaar_zip[[#This Row],[Datum]]),2))&amp;"-"&amp; TEXT(WEEKNUM(jaar_zip[[#This Row],[Datum]],21),"00")</f>
        <v>24-18</v>
      </c>
      <c r="L3141" s="101">
        <f>MONTH(jaar_zip[[#This Row],[Datum]])</f>
        <v>5</v>
      </c>
      <c r="M3141" s="101">
        <f>IF(ISNUMBER(jaar_zip[[#This Row],[etmaaltemperatuur]]),IF(jaar_zip[[#This Row],[etmaaltemperatuur]]&lt;stookgrens,stookgrens-jaar_zip[[#This Row],[etmaaltemperatuur]],0),"")</f>
        <v>6</v>
      </c>
      <c r="N3141" s="101">
        <f>IF(ISNUMBER(jaar_zip[[#This Row],[graaddagen]]),IF(OR(MONTH(jaar_zip[[#This Row],[Datum]])=1,MONTH(jaar_zip[[#This Row],[Datum]])=2,MONTH(jaar_zip[[#This Row],[Datum]])=11,MONTH(jaar_zip[[#This Row],[Datum]])=12),1.1,IF(OR(MONTH(jaar_zip[[#This Row],[Datum]])=3,MONTH(jaar_zip[[#This Row],[Datum]])=10),1,0.8))*jaar_zip[[#This Row],[graaddagen]],"")</f>
        <v>4.8000000000000007</v>
      </c>
      <c r="O3141" s="101">
        <f>IF(ISNUMBER(jaar_zip[[#This Row],[etmaaltemperatuur]]),IF(jaar_zip[[#This Row],[etmaaltemperatuur]]&gt;stookgrens,jaar_zip[[#This Row],[etmaaltemperatuur]]-stookgrens,0),"")</f>
        <v>0</v>
      </c>
    </row>
    <row r="3142" spans="1:15" x14ac:dyDescent="0.25">
      <c r="A3142">
        <v>273</v>
      </c>
      <c r="B3142">
        <v>20240506</v>
      </c>
      <c r="C3142">
        <v>2.8</v>
      </c>
      <c r="D3142">
        <v>13.1</v>
      </c>
      <c r="E3142">
        <v>1999</v>
      </c>
      <c r="F3142">
        <v>0</v>
      </c>
      <c r="H3142">
        <v>75</v>
      </c>
      <c r="I3142" s="101" t="s">
        <v>23</v>
      </c>
      <c r="J3142" s="1">
        <f>DATEVALUE(RIGHT(jaar_zip[[#This Row],[YYYYMMDD]],2)&amp;"-"&amp;MID(jaar_zip[[#This Row],[YYYYMMDD]],5,2)&amp;"-"&amp;LEFT(jaar_zip[[#This Row],[YYYYMMDD]],4))</f>
        <v>45418</v>
      </c>
      <c r="K3142" s="101" t="str">
        <f>IF(AND(VALUE(MONTH(jaar_zip[[#This Row],[Datum]]))=1,VALUE(WEEKNUM(jaar_zip[[#This Row],[Datum]],21))&gt;51),RIGHT(YEAR(jaar_zip[[#This Row],[Datum]])-1,2),RIGHT(YEAR(jaar_zip[[#This Row],[Datum]]),2))&amp;"-"&amp; TEXT(WEEKNUM(jaar_zip[[#This Row],[Datum]],21),"00")</f>
        <v>24-19</v>
      </c>
      <c r="L3142" s="101">
        <f>MONTH(jaar_zip[[#This Row],[Datum]])</f>
        <v>5</v>
      </c>
      <c r="M3142" s="101">
        <f>IF(ISNUMBER(jaar_zip[[#This Row],[etmaaltemperatuur]]),IF(jaar_zip[[#This Row],[etmaaltemperatuur]]&lt;stookgrens,stookgrens-jaar_zip[[#This Row],[etmaaltemperatuur]],0),"")</f>
        <v>4.9000000000000004</v>
      </c>
      <c r="N3142" s="101">
        <f>IF(ISNUMBER(jaar_zip[[#This Row],[graaddagen]]),IF(OR(MONTH(jaar_zip[[#This Row],[Datum]])=1,MONTH(jaar_zip[[#This Row],[Datum]])=2,MONTH(jaar_zip[[#This Row],[Datum]])=11,MONTH(jaar_zip[[#This Row],[Datum]])=12),1.1,IF(OR(MONTH(jaar_zip[[#This Row],[Datum]])=3,MONTH(jaar_zip[[#This Row],[Datum]])=10),1,0.8))*jaar_zip[[#This Row],[graaddagen]],"")</f>
        <v>3.9200000000000004</v>
      </c>
      <c r="O3142" s="101">
        <f>IF(ISNUMBER(jaar_zip[[#This Row],[etmaaltemperatuur]]),IF(jaar_zip[[#This Row],[etmaaltemperatuur]]&gt;stookgrens,jaar_zip[[#This Row],[etmaaltemperatuur]]-stookgrens,0),"")</f>
        <v>0</v>
      </c>
    </row>
    <row r="3143" spans="1:15" x14ac:dyDescent="0.25">
      <c r="A3143">
        <v>273</v>
      </c>
      <c r="B3143">
        <v>20240507</v>
      </c>
      <c r="C3143">
        <v>3.5</v>
      </c>
      <c r="D3143">
        <v>13.2</v>
      </c>
      <c r="E3143">
        <v>2420</v>
      </c>
      <c r="F3143">
        <v>0</v>
      </c>
      <c r="H3143">
        <v>77</v>
      </c>
      <c r="I3143" s="101" t="s">
        <v>23</v>
      </c>
      <c r="J3143" s="1">
        <f>DATEVALUE(RIGHT(jaar_zip[[#This Row],[YYYYMMDD]],2)&amp;"-"&amp;MID(jaar_zip[[#This Row],[YYYYMMDD]],5,2)&amp;"-"&amp;LEFT(jaar_zip[[#This Row],[YYYYMMDD]],4))</f>
        <v>45419</v>
      </c>
      <c r="K3143" s="101" t="str">
        <f>IF(AND(VALUE(MONTH(jaar_zip[[#This Row],[Datum]]))=1,VALUE(WEEKNUM(jaar_zip[[#This Row],[Datum]],21))&gt;51),RIGHT(YEAR(jaar_zip[[#This Row],[Datum]])-1,2),RIGHT(YEAR(jaar_zip[[#This Row],[Datum]]),2))&amp;"-"&amp; TEXT(WEEKNUM(jaar_zip[[#This Row],[Datum]],21),"00")</f>
        <v>24-19</v>
      </c>
      <c r="L3143" s="101">
        <f>MONTH(jaar_zip[[#This Row],[Datum]])</f>
        <v>5</v>
      </c>
      <c r="M3143" s="101">
        <f>IF(ISNUMBER(jaar_zip[[#This Row],[etmaaltemperatuur]]),IF(jaar_zip[[#This Row],[etmaaltemperatuur]]&lt;stookgrens,stookgrens-jaar_zip[[#This Row],[etmaaltemperatuur]],0),"")</f>
        <v>4.8000000000000007</v>
      </c>
      <c r="N3143" s="101">
        <f>IF(ISNUMBER(jaar_zip[[#This Row],[graaddagen]]),IF(OR(MONTH(jaar_zip[[#This Row],[Datum]])=1,MONTH(jaar_zip[[#This Row],[Datum]])=2,MONTH(jaar_zip[[#This Row],[Datum]])=11,MONTH(jaar_zip[[#This Row],[Datum]])=12),1.1,IF(OR(MONTH(jaar_zip[[#This Row],[Datum]])=3,MONTH(jaar_zip[[#This Row],[Datum]])=10),1,0.8))*jaar_zip[[#This Row],[graaddagen]],"")</f>
        <v>3.8400000000000007</v>
      </c>
      <c r="O3143" s="101">
        <f>IF(ISNUMBER(jaar_zip[[#This Row],[etmaaltemperatuur]]),IF(jaar_zip[[#This Row],[etmaaltemperatuur]]&gt;stookgrens,jaar_zip[[#This Row],[etmaaltemperatuur]]-stookgrens,0),"")</f>
        <v>0</v>
      </c>
    </row>
    <row r="3144" spans="1:15" x14ac:dyDescent="0.25">
      <c r="A3144">
        <v>273</v>
      </c>
      <c r="B3144">
        <v>20240508</v>
      </c>
      <c r="C3144">
        <v>1.9</v>
      </c>
      <c r="D3144">
        <v>12.3</v>
      </c>
      <c r="E3144">
        <v>1329</v>
      </c>
      <c r="F3144">
        <v>0</v>
      </c>
      <c r="H3144">
        <v>79</v>
      </c>
      <c r="I3144" s="101" t="s">
        <v>23</v>
      </c>
      <c r="J3144" s="1">
        <f>DATEVALUE(RIGHT(jaar_zip[[#This Row],[YYYYMMDD]],2)&amp;"-"&amp;MID(jaar_zip[[#This Row],[YYYYMMDD]],5,2)&amp;"-"&amp;LEFT(jaar_zip[[#This Row],[YYYYMMDD]],4))</f>
        <v>45420</v>
      </c>
      <c r="K3144" s="101" t="str">
        <f>IF(AND(VALUE(MONTH(jaar_zip[[#This Row],[Datum]]))=1,VALUE(WEEKNUM(jaar_zip[[#This Row],[Datum]],21))&gt;51),RIGHT(YEAR(jaar_zip[[#This Row],[Datum]])-1,2),RIGHT(YEAR(jaar_zip[[#This Row],[Datum]]),2))&amp;"-"&amp; TEXT(WEEKNUM(jaar_zip[[#This Row],[Datum]],21),"00")</f>
        <v>24-19</v>
      </c>
      <c r="L3144" s="101">
        <f>MONTH(jaar_zip[[#This Row],[Datum]])</f>
        <v>5</v>
      </c>
      <c r="M3144" s="101">
        <f>IF(ISNUMBER(jaar_zip[[#This Row],[etmaaltemperatuur]]),IF(jaar_zip[[#This Row],[etmaaltemperatuur]]&lt;stookgrens,stookgrens-jaar_zip[[#This Row],[etmaaltemperatuur]],0),"")</f>
        <v>5.6999999999999993</v>
      </c>
      <c r="N3144" s="101">
        <f>IF(ISNUMBER(jaar_zip[[#This Row],[graaddagen]]),IF(OR(MONTH(jaar_zip[[#This Row],[Datum]])=1,MONTH(jaar_zip[[#This Row],[Datum]])=2,MONTH(jaar_zip[[#This Row],[Datum]])=11,MONTH(jaar_zip[[#This Row],[Datum]])=12),1.1,IF(OR(MONTH(jaar_zip[[#This Row],[Datum]])=3,MONTH(jaar_zip[[#This Row],[Datum]])=10),1,0.8))*jaar_zip[[#This Row],[graaddagen]],"")</f>
        <v>4.5599999999999996</v>
      </c>
      <c r="O3144" s="101">
        <f>IF(ISNUMBER(jaar_zip[[#This Row],[etmaaltemperatuur]]),IF(jaar_zip[[#This Row],[etmaaltemperatuur]]&gt;stookgrens,jaar_zip[[#This Row],[etmaaltemperatuur]]-stookgrens,0),"")</f>
        <v>0</v>
      </c>
    </row>
    <row r="3145" spans="1:15" x14ac:dyDescent="0.25">
      <c r="A3145">
        <v>273</v>
      </c>
      <c r="B3145">
        <v>20240509</v>
      </c>
      <c r="C3145">
        <v>1.7</v>
      </c>
      <c r="D3145">
        <v>12.1</v>
      </c>
      <c r="E3145">
        <v>1676</v>
      </c>
      <c r="F3145">
        <v>0</v>
      </c>
      <c r="H3145">
        <v>84</v>
      </c>
      <c r="I3145" s="101" t="s">
        <v>23</v>
      </c>
      <c r="J3145" s="1">
        <f>DATEVALUE(RIGHT(jaar_zip[[#This Row],[YYYYMMDD]],2)&amp;"-"&amp;MID(jaar_zip[[#This Row],[YYYYMMDD]],5,2)&amp;"-"&amp;LEFT(jaar_zip[[#This Row],[YYYYMMDD]],4))</f>
        <v>45421</v>
      </c>
      <c r="K3145" s="101" t="str">
        <f>IF(AND(VALUE(MONTH(jaar_zip[[#This Row],[Datum]]))=1,VALUE(WEEKNUM(jaar_zip[[#This Row],[Datum]],21))&gt;51),RIGHT(YEAR(jaar_zip[[#This Row],[Datum]])-1,2),RIGHT(YEAR(jaar_zip[[#This Row],[Datum]]),2))&amp;"-"&amp; TEXT(WEEKNUM(jaar_zip[[#This Row],[Datum]],21),"00")</f>
        <v>24-19</v>
      </c>
      <c r="L3145" s="101">
        <f>MONTH(jaar_zip[[#This Row],[Datum]])</f>
        <v>5</v>
      </c>
      <c r="M3145" s="101">
        <f>IF(ISNUMBER(jaar_zip[[#This Row],[etmaaltemperatuur]]),IF(jaar_zip[[#This Row],[etmaaltemperatuur]]&lt;stookgrens,stookgrens-jaar_zip[[#This Row],[etmaaltemperatuur]],0),"")</f>
        <v>5.9</v>
      </c>
      <c r="N3145" s="101">
        <f>IF(ISNUMBER(jaar_zip[[#This Row],[graaddagen]]),IF(OR(MONTH(jaar_zip[[#This Row],[Datum]])=1,MONTH(jaar_zip[[#This Row],[Datum]])=2,MONTH(jaar_zip[[#This Row],[Datum]])=11,MONTH(jaar_zip[[#This Row],[Datum]])=12),1.1,IF(OR(MONTH(jaar_zip[[#This Row],[Datum]])=3,MONTH(jaar_zip[[#This Row],[Datum]])=10),1,0.8))*jaar_zip[[#This Row],[graaddagen]],"")</f>
        <v>4.7200000000000006</v>
      </c>
      <c r="O3145" s="101">
        <f>IF(ISNUMBER(jaar_zip[[#This Row],[etmaaltemperatuur]]),IF(jaar_zip[[#This Row],[etmaaltemperatuur]]&gt;stookgrens,jaar_zip[[#This Row],[etmaaltemperatuur]]-stookgrens,0),"")</f>
        <v>0</v>
      </c>
    </row>
    <row r="3146" spans="1:15" x14ac:dyDescent="0.25">
      <c r="A3146">
        <v>273</v>
      </c>
      <c r="B3146">
        <v>20240510</v>
      </c>
      <c r="C3146">
        <v>2.2999999999999998</v>
      </c>
      <c r="D3146">
        <v>14.1</v>
      </c>
      <c r="E3146">
        <v>2387</v>
      </c>
      <c r="F3146">
        <v>0</v>
      </c>
      <c r="H3146">
        <v>79</v>
      </c>
      <c r="I3146" s="101" t="s">
        <v>23</v>
      </c>
      <c r="J3146" s="1">
        <f>DATEVALUE(RIGHT(jaar_zip[[#This Row],[YYYYMMDD]],2)&amp;"-"&amp;MID(jaar_zip[[#This Row],[YYYYMMDD]],5,2)&amp;"-"&amp;LEFT(jaar_zip[[#This Row],[YYYYMMDD]],4))</f>
        <v>45422</v>
      </c>
      <c r="K3146" s="101" t="str">
        <f>IF(AND(VALUE(MONTH(jaar_zip[[#This Row],[Datum]]))=1,VALUE(WEEKNUM(jaar_zip[[#This Row],[Datum]],21))&gt;51),RIGHT(YEAR(jaar_zip[[#This Row],[Datum]])-1,2),RIGHT(YEAR(jaar_zip[[#This Row],[Datum]]),2))&amp;"-"&amp; TEXT(WEEKNUM(jaar_zip[[#This Row],[Datum]],21),"00")</f>
        <v>24-19</v>
      </c>
      <c r="L3146" s="101">
        <f>MONTH(jaar_zip[[#This Row],[Datum]])</f>
        <v>5</v>
      </c>
      <c r="M3146" s="101">
        <f>IF(ISNUMBER(jaar_zip[[#This Row],[etmaaltemperatuur]]),IF(jaar_zip[[#This Row],[etmaaltemperatuur]]&lt;stookgrens,stookgrens-jaar_zip[[#This Row],[etmaaltemperatuur]],0),"")</f>
        <v>3.9000000000000004</v>
      </c>
      <c r="N3146" s="101">
        <f>IF(ISNUMBER(jaar_zip[[#This Row],[graaddagen]]),IF(OR(MONTH(jaar_zip[[#This Row],[Datum]])=1,MONTH(jaar_zip[[#This Row],[Datum]])=2,MONTH(jaar_zip[[#This Row],[Datum]])=11,MONTH(jaar_zip[[#This Row],[Datum]])=12),1.1,IF(OR(MONTH(jaar_zip[[#This Row],[Datum]])=3,MONTH(jaar_zip[[#This Row],[Datum]])=10),1,0.8))*jaar_zip[[#This Row],[graaddagen]],"")</f>
        <v>3.1200000000000006</v>
      </c>
      <c r="O3146" s="101">
        <f>IF(ISNUMBER(jaar_zip[[#This Row],[etmaaltemperatuur]]),IF(jaar_zip[[#This Row],[etmaaltemperatuur]]&gt;stookgrens,jaar_zip[[#This Row],[etmaaltemperatuur]]-stookgrens,0),"")</f>
        <v>0</v>
      </c>
    </row>
    <row r="3147" spans="1:15" x14ac:dyDescent="0.25">
      <c r="A3147">
        <v>273</v>
      </c>
      <c r="B3147">
        <v>20240511</v>
      </c>
      <c r="C3147">
        <v>3.9</v>
      </c>
      <c r="D3147">
        <v>16.399999999999999</v>
      </c>
      <c r="E3147">
        <v>2591</v>
      </c>
      <c r="F3147">
        <v>0</v>
      </c>
      <c r="H3147">
        <v>66</v>
      </c>
      <c r="I3147" s="101" t="s">
        <v>23</v>
      </c>
      <c r="J3147" s="1">
        <f>DATEVALUE(RIGHT(jaar_zip[[#This Row],[YYYYMMDD]],2)&amp;"-"&amp;MID(jaar_zip[[#This Row],[YYYYMMDD]],5,2)&amp;"-"&amp;LEFT(jaar_zip[[#This Row],[YYYYMMDD]],4))</f>
        <v>45423</v>
      </c>
      <c r="K3147" s="101" t="str">
        <f>IF(AND(VALUE(MONTH(jaar_zip[[#This Row],[Datum]]))=1,VALUE(WEEKNUM(jaar_zip[[#This Row],[Datum]],21))&gt;51),RIGHT(YEAR(jaar_zip[[#This Row],[Datum]])-1,2),RIGHT(YEAR(jaar_zip[[#This Row],[Datum]]),2))&amp;"-"&amp; TEXT(WEEKNUM(jaar_zip[[#This Row],[Datum]],21),"00")</f>
        <v>24-19</v>
      </c>
      <c r="L3147" s="101">
        <f>MONTH(jaar_zip[[#This Row],[Datum]])</f>
        <v>5</v>
      </c>
      <c r="M3147" s="101">
        <f>IF(ISNUMBER(jaar_zip[[#This Row],[etmaaltemperatuur]]),IF(jaar_zip[[#This Row],[etmaaltemperatuur]]&lt;stookgrens,stookgrens-jaar_zip[[#This Row],[etmaaltemperatuur]],0),"")</f>
        <v>1.6000000000000014</v>
      </c>
      <c r="N3147" s="101">
        <f>IF(ISNUMBER(jaar_zip[[#This Row],[graaddagen]]),IF(OR(MONTH(jaar_zip[[#This Row],[Datum]])=1,MONTH(jaar_zip[[#This Row],[Datum]])=2,MONTH(jaar_zip[[#This Row],[Datum]])=11,MONTH(jaar_zip[[#This Row],[Datum]])=12),1.1,IF(OR(MONTH(jaar_zip[[#This Row],[Datum]])=3,MONTH(jaar_zip[[#This Row],[Datum]])=10),1,0.8))*jaar_zip[[#This Row],[graaddagen]],"")</f>
        <v>1.2800000000000011</v>
      </c>
      <c r="O3147" s="101">
        <f>IF(ISNUMBER(jaar_zip[[#This Row],[etmaaltemperatuur]]),IF(jaar_zip[[#This Row],[etmaaltemperatuur]]&gt;stookgrens,jaar_zip[[#This Row],[etmaaltemperatuur]]-stookgrens,0),"")</f>
        <v>0</v>
      </c>
    </row>
    <row r="3148" spans="1:15" x14ac:dyDescent="0.25">
      <c r="A3148">
        <v>273</v>
      </c>
      <c r="B3148">
        <v>20240512</v>
      </c>
      <c r="C3148">
        <v>5.5</v>
      </c>
      <c r="D3148">
        <v>19</v>
      </c>
      <c r="E3148">
        <v>2677</v>
      </c>
      <c r="F3148">
        <v>0</v>
      </c>
      <c r="H3148">
        <v>59</v>
      </c>
      <c r="I3148" s="101" t="s">
        <v>23</v>
      </c>
      <c r="J3148" s="1">
        <f>DATEVALUE(RIGHT(jaar_zip[[#This Row],[YYYYMMDD]],2)&amp;"-"&amp;MID(jaar_zip[[#This Row],[YYYYMMDD]],5,2)&amp;"-"&amp;LEFT(jaar_zip[[#This Row],[YYYYMMDD]],4))</f>
        <v>45424</v>
      </c>
      <c r="K3148" s="101" t="str">
        <f>IF(AND(VALUE(MONTH(jaar_zip[[#This Row],[Datum]]))=1,VALUE(WEEKNUM(jaar_zip[[#This Row],[Datum]],21))&gt;51),RIGHT(YEAR(jaar_zip[[#This Row],[Datum]])-1,2),RIGHT(YEAR(jaar_zip[[#This Row],[Datum]]),2))&amp;"-"&amp; TEXT(WEEKNUM(jaar_zip[[#This Row],[Datum]],21),"00")</f>
        <v>24-19</v>
      </c>
      <c r="L3148" s="101">
        <f>MONTH(jaar_zip[[#This Row],[Datum]])</f>
        <v>5</v>
      </c>
      <c r="M3148" s="101">
        <f>IF(ISNUMBER(jaar_zip[[#This Row],[etmaaltemperatuur]]),IF(jaar_zip[[#This Row],[etmaaltemperatuur]]&lt;stookgrens,stookgrens-jaar_zip[[#This Row],[etmaaltemperatuur]],0),"")</f>
        <v>0</v>
      </c>
      <c r="N3148" s="101">
        <f>IF(ISNUMBER(jaar_zip[[#This Row],[graaddagen]]),IF(OR(MONTH(jaar_zip[[#This Row],[Datum]])=1,MONTH(jaar_zip[[#This Row],[Datum]])=2,MONTH(jaar_zip[[#This Row],[Datum]])=11,MONTH(jaar_zip[[#This Row],[Datum]])=12),1.1,IF(OR(MONTH(jaar_zip[[#This Row],[Datum]])=3,MONTH(jaar_zip[[#This Row],[Datum]])=10),1,0.8))*jaar_zip[[#This Row],[graaddagen]],"")</f>
        <v>0</v>
      </c>
      <c r="O3148" s="101">
        <f>IF(ISNUMBER(jaar_zip[[#This Row],[etmaaltemperatuur]]),IF(jaar_zip[[#This Row],[etmaaltemperatuur]]&gt;stookgrens,jaar_zip[[#This Row],[etmaaltemperatuur]]-stookgrens,0),"")</f>
        <v>1</v>
      </c>
    </row>
    <row r="3149" spans="1:15" x14ac:dyDescent="0.25">
      <c r="A3149">
        <v>273</v>
      </c>
      <c r="B3149">
        <v>20240513</v>
      </c>
      <c r="C3149">
        <v>3.8</v>
      </c>
      <c r="D3149">
        <v>20.399999999999999</v>
      </c>
      <c r="E3149">
        <v>2529</v>
      </c>
      <c r="F3149">
        <v>0</v>
      </c>
      <c r="H3149">
        <v>65</v>
      </c>
      <c r="I3149" s="101" t="s">
        <v>23</v>
      </c>
      <c r="J3149" s="1">
        <f>DATEVALUE(RIGHT(jaar_zip[[#This Row],[YYYYMMDD]],2)&amp;"-"&amp;MID(jaar_zip[[#This Row],[YYYYMMDD]],5,2)&amp;"-"&amp;LEFT(jaar_zip[[#This Row],[YYYYMMDD]],4))</f>
        <v>45425</v>
      </c>
      <c r="K3149" s="101" t="str">
        <f>IF(AND(VALUE(MONTH(jaar_zip[[#This Row],[Datum]]))=1,VALUE(WEEKNUM(jaar_zip[[#This Row],[Datum]],21))&gt;51),RIGHT(YEAR(jaar_zip[[#This Row],[Datum]])-1,2),RIGHT(YEAR(jaar_zip[[#This Row],[Datum]]),2))&amp;"-"&amp; TEXT(WEEKNUM(jaar_zip[[#This Row],[Datum]],21),"00")</f>
        <v>24-20</v>
      </c>
      <c r="L3149" s="101">
        <f>MONTH(jaar_zip[[#This Row],[Datum]])</f>
        <v>5</v>
      </c>
      <c r="M3149" s="101">
        <f>IF(ISNUMBER(jaar_zip[[#This Row],[etmaaltemperatuur]]),IF(jaar_zip[[#This Row],[etmaaltemperatuur]]&lt;stookgrens,stookgrens-jaar_zip[[#This Row],[etmaaltemperatuur]],0),"")</f>
        <v>0</v>
      </c>
      <c r="N3149" s="101">
        <f>IF(ISNUMBER(jaar_zip[[#This Row],[graaddagen]]),IF(OR(MONTH(jaar_zip[[#This Row],[Datum]])=1,MONTH(jaar_zip[[#This Row],[Datum]])=2,MONTH(jaar_zip[[#This Row],[Datum]])=11,MONTH(jaar_zip[[#This Row],[Datum]])=12),1.1,IF(OR(MONTH(jaar_zip[[#This Row],[Datum]])=3,MONTH(jaar_zip[[#This Row],[Datum]])=10),1,0.8))*jaar_zip[[#This Row],[graaddagen]],"")</f>
        <v>0</v>
      </c>
      <c r="O3149" s="101">
        <f>IF(ISNUMBER(jaar_zip[[#This Row],[etmaaltemperatuur]]),IF(jaar_zip[[#This Row],[etmaaltemperatuur]]&gt;stookgrens,jaar_zip[[#This Row],[etmaaltemperatuur]]-stookgrens,0),"")</f>
        <v>2.3999999999999986</v>
      </c>
    </row>
    <row r="3150" spans="1:15" x14ac:dyDescent="0.25">
      <c r="A3150">
        <v>273</v>
      </c>
      <c r="B3150">
        <v>20240514</v>
      </c>
      <c r="C3150">
        <v>5.9</v>
      </c>
      <c r="D3150">
        <v>22</v>
      </c>
      <c r="E3150">
        <v>2528</v>
      </c>
      <c r="F3150">
        <v>0</v>
      </c>
      <c r="H3150">
        <v>56</v>
      </c>
      <c r="I3150" s="101" t="s">
        <v>23</v>
      </c>
      <c r="J3150" s="1">
        <f>DATEVALUE(RIGHT(jaar_zip[[#This Row],[YYYYMMDD]],2)&amp;"-"&amp;MID(jaar_zip[[#This Row],[YYYYMMDD]],5,2)&amp;"-"&amp;LEFT(jaar_zip[[#This Row],[YYYYMMDD]],4))</f>
        <v>45426</v>
      </c>
      <c r="K3150" s="101" t="str">
        <f>IF(AND(VALUE(MONTH(jaar_zip[[#This Row],[Datum]]))=1,VALUE(WEEKNUM(jaar_zip[[#This Row],[Datum]],21))&gt;51),RIGHT(YEAR(jaar_zip[[#This Row],[Datum]])-1,2),RIGHT(YEAR(jaar_zip[[#This Row],[Datum]]),2))&amp;"-"&amp; TEXT(WEEKNUM(jaar_zip[[#This Row],[Datum]],21),"00")</f>
        <v>24-20</v>
      </c>
      <c r="L3150" s="101">
        <f>MONTH(jaar_zip[[#This Row],[Datum]])</f>
        <v>5</v>
      </c>
      <c r="M3150" s="101">
        <f>IF(ISNUMBER(jaar_zip[[#This Row],[etmaaltemperatuur]]),IF(jaar_zip[[#This Row],[etmaaltemperatuur]]&lt;stookgrens,stookgrens-jaar_zip[[#This Row],[etmaaltemperatuur]],0),"")</f>
        <v>0</v>
      </c>
      <c r="N3150" s="101">
        <f>IF(ISNUMBER(jaar_zip[[#This Row],[graaddagen]]),IF(OR(MONTH(jaar_zip[[#This Row],[Datum]])=1,MONTH(jaar_zip[[#This Row],[Datum]])=2,MONTH(jaar_zip[[#This Row],[Datum]])=11,MONTH(jaar_zip[[#This Row],[Datum]])=12),1.1,IF(OR(MONTH(jaar_zip[[#This Row],[Datum]])=3,MONTH(jaar_zip[[#This Row],[Datum]])=10),1,0.8))*jaar_zip[[#This Row],[graaddagen]],"")</f>
        <v>0</v>
      </c>
      <c r="O3150" s="101">
        <f>IF(ISNUMBER(jaar_zip[[#This Row],[etmaaltemperatuur]]),IF(jaar_zip[[#This Row],[etmaaltemperatuur]]&gt;stookgrens,jaar_zip[[#This Row],[etmaaltemperatuur]]-stookgrens,0),"")</f>
        <v>4</v>
      </c>
    </row>
    <row r="3151" spans="1:15" x14ac:dyDescent="0.25">
      <c r="A3151">
        <v>273</v>
      </c>
      <c r="B3151">
        <v>20240515</v>
      </c>
      <c r="C3151">
        <v>3.9</v>
      </c>
      <c r="D3151">
        <v>19.3</v>
      </c>
      <c r="E3151">
        <v>2223</v>
      </c>
      <c r="F3151">
        <v>0</v>
      </c>
      <c r="H3151">
        <v>65</v>
      </c>
      <c r="I3151" s="101" t="s">
        <v>23</v>
      </c>
      <c r="J3151" s="1">
        <f>DATEVALUE(RIGHT(jaar_zip[[#This Row],[YYYYMMDD]],2)&amp;"-"&amp;MID(jaar_zip[[#This Row],[YYYYMMDD]],5,2)&amp;"-"&amp;LEFT(jaar_zip[[#This Row],[YYYYMMDD]],4))</f>
        <v>45427</v>
      </c>
      <c r="K3151" s="101" t="str">
        <f>IF(AND(VALUE(MONTH(jaar_zip[[#This Row],[Datum]]))=1,VALUE(WEEKNUM(jaar_zip[[#This Row],[Datum]],21))&gt;51),RIGHT(YEAR(jaar_zip[[#This Row],[Datum]])-1,2),RIGHT(YEAR(jaar_zip[[#This Row],[Datum]]),2))&amp;"-"&amp; TEXT(WEEKNUM(jaar_zip[[#This Row],[Datum]],21),"00")</f>
        <v>24-20</v>
      </c>
      <c r="L3151" s="101">
        <f>MONTH(jaar_zip[[#This Row],[Datum]])</f>
        <v>5</v>
      </c>
      <c r="M3151" s="101">
        <f>IF(ISNUMBER(jaar_zip[[#This Row],[etmaaltemperatuur]]),IF(jaar_zip[[#This Row],[etmaaltemperatuur]]&lt;stookgrens,stookgrens-jaar_zip[[#This Row],[etmaaltemperatuur]],0),"")</f>
        <v>0</v>
      </c>
      <c r="N3151" s="101">
        <f>IF(ISNUMBER(jaar_zip[[#This Row],[graaddagen]]),IF(OR(MONTH(jaar_zip[[#This Row],[Datum]])=1,MONTH(jaar_zip[[#This Row],[Datum]])=2,MONTH(jaar_zip[[#This Row],[Datum]])=11,MONTH(jaar_zip[[#This Row],[Datum]])=12),1.1,IF(OR(MONTH(jaar_zip[[#This Row],[Datum]])=3,MONTH(jaar_zip[[#This Row],[Datum]])=10),1,0.8))*jaar_zip[[#This Row],[graaddagen]],"")</f>
        <v>0</v>
      </c>
      <c r="O3151" s="101">
        <f>IF(ISNUMBER(jaar_zip[[#This Row],[etmaaltemperatuur]]),IF(jaar_zip[[#This Row],[etmaaltemperatuur]]&gt;stookgrens,jaar_zip[[#This Row],[etmaaltemperatuur]]-stookgrens,0),"")</f>
        <v>1.3000000000000007</v>
      </c>
    </row>
    <row r="3152" spans="1:15" x14ac:dyDescent="0.25">
      <c r="A3152">
        <v>273</v>
      </c>
      <c r="B3152">
        <v>20240516</v>
      </c>
      <c r="C3152">
        <v>3.7</v>
      </c>
      <c r="D3152">
        <v>17.399999999999999</v>
      </c>
      <c r="E3152">
        <v>1369</v>
      </c>
      <c r="F3152">
        <v>4.4000000000000004</v>
      </c>
      <c r="H3152">
        <v>77</v>
      </c>
      <c r="I3152" s="101" t="s">
        <v>23</v>
      </c>
      <c r="J3152" s="1">
        <f>DATEVALUE(RIGHT(jaar_zip[[#This Row],[YYYYMMDD]],2)&amp;"-"&amp;MID(jaar_zip[[#This Row],[YYYYMMDD]],5,2)&amp;"-"&amp;LEFT(jaar_zip[[#This Row],[YYYYMMDD]],4))</f>
        <v>45428</v>
      </c>
      <c r="K3152" s="101" t="str">
        <f>IF(AND(VALUE(MONTH(jaar_zip[[#This Row],[Datum]]))=1,VALUE(WEEKNUM(jaar_zip[[#This Row],[Datum]],21))&gt;51),RIGHT(YEAR(jaar_zip[[#This Row],[Datum]])-1,2),RIGHT(YEAR(jaar_zip[[#This Row],[Datum]]),2))&amp;"-"&amp; TEXT(WEEKNUM(jaar_zip[[#This Row],[Datum]],21),"00")</f>
        <v>24-20</v>
      </c>
      <c r="L3152" s="101">
        <f>MONTH(jaar_zip[[#This Row],[Datum]])</f>
        <v>5</v>
      </c>
      <c r="M3152" s="101">
        <f>IF(ISNUMBER(jaar_zip[[#This Row],[etmaaltemperatuur]]),IF(jaar_zip[[#This Row],[etmaaltemperatuur]]&lt;stookgrens,stookgrens-jaar_zip[[#This Row],[etmaaltemperatuur]],0),"")</f>
        <v>0.60000000000000142</v>
      </c>
      <c r="N3152" s="101">
        <f>IF(ISNUMBER(jaar_zip[[#This Row],[graaddagen]]),IF(OR(MONTH(jaar_zip[[#This Row],[Datum]])=1,MONTH(jaar_zip[[#This Row],[Datum]])=2,MONTH(jaar_zip[[#This Row],[Datum]])=11,MONTH(jaar_zip[[#This Row],[Datum]])=12),1.1,IF(OR(MONTH(jaar_zip[[#This Row],[Datum]])=3,MONTH(jaar_zip[[#This Row],[Datum]])=10),1,0.8))*jaar_zip[[#This Row],[graaddagen]],"")</f>
        <v>0.48000000000000115</v>
      </c>
      <c r="O3152" s="101">
        <f>IF(ISNUMBER(jaar_zip[[#This Row],[etmaaltemperatuur]]),IF(jaar_zip[[#This Row],[etmaaltemperatuur]]&gt;stookgrens,jaar_zip[[#This Row],[etmaaltemperatuur]]-stookgrens,0),"")</f>
        <v>0</v>
      </c>
    </row>
    <row r="3153" spans="1:15" x14ac:dyDescent="0.25">
      <c r="A3153">
        <v>273</v>
      </c>
      <c r="B3153">
        <v>20240517</v>
      </c>
      <c r="C3153">
        <v>2.1</v>
      </c>
      <c r="D3153">
        <v>17.8</v>
      </c>
      <c r="E3153">
        <v>1602</v>
      </c>
      <c r="F3153">
        <v>0</v>
      </c>
      <c r="H3153">
        <v>81</v>
      </c>
      <c r="I3153" s="101" t="s">
        <v>23</v>
      </c>
      <c r="J3153" s="1">
        <f>DATEVALUE(RIGHT(jaar_zip[[#This Row],[YYYYMMDD]],2)&amp;"-"&amp;MID(jaar_zip[[#This Row],[YYYYMMDD]],5,2)&amp;"-"&amp;LEFT(jaar_zip[[#This Row],[YYYYMMDD]],4))</f>
        <v>45429</v>
      </c>
      <c r="K3153" s="101" t="str">
        <f>IF(AND(VALUE(MONTH(jaar_zip[[#This Row],[Datum]]))=1,VALUE(WEEKNUM(jaar_zip[[#This Row],[Datum]],21))&gt;51),RIGHT(YEAR(jaar_zip[[#This Row],[Datum]])-1,2),RIGHT(YEAR(jaar_zip[[#This Row],[Datum]]),2))&amp;"-"&amp; TEXT(WEEKNUM(jaar_zip[[#This Row],[Datum]],21),"00")</f>
        <v>24-20</v>
      </c>
      <c r="L3153" s="101">
        <f>MONTH(jaar_zip[[#This Row],[Datum]])</f>
        <v>5</v>
      </c>
      <c r="M3153" s="101">
        <f>IF(ISNUMBER(jaar_zip[[#This Row],[etmaaltemperatuur]]),IF(jaar_zip[[#This Row],[etmaaltemperatuur]]&lt;stookgrens,stookgrens-jaar_zip[[#This Row],[etmaaltemperatuur]],0),"")</f>
        <v>0.19999999999999929</v>
      </c>
      <c r="N3153" s="101">
        <f>IF(ISNUMBER(jaar_zip[[#This Row],[graaddagen]]),IF(OR(MONTH(jaar_zip[[#This Row],[Datum]])=1,MONTH(jaar_zip[[#This Row],[Datum]])=2,MONTH(jaar_zip[[#This Row],[Datum]])=11,MONTH(jaar_zip[[#This Row],[Datum]])=12),1.1,IF(OR(MONTH(jaar_zip[[#This Row],[Datum]])=3,MONTH(jaar_zip[[#This Row],[Datum]])=10),1,0.8))*jaar_zip[[#This Row],[graaddagen]],"")</f>
        <v>0.15999999999999945</v>
      </c>
      <c r="O3153" s="101">
        <f>IF(ISNUMBER(jaar_zip[[#This Row],[etmaaltemperatuur]]),IF(jaar_zip[[#This Row],[etmaaltemperatuur]]&gt;stookgrens,jaar_zip[[#This Row],[etmaaltemperatuur]]-stookgrens,0),"")</f>
        <v>0</v>
      </c>
    </row>
    <row r="3154" spans="1:15" x14ac:dyDescent="0.25">
      <c r="A3154">
        <v>273</v>
      </c>
      <c r="B3154">
        <v>20240518</v>
      </c>
      <c r="C3154">
        <v>2.8</v>
      </c>
      <c r="D3154">
        <v>18.100000000000001</v>
      </c>
      <c r="E3154">
        <v>2012</v>
      </c>
      <c r="F3154">
        <v>0</v>
      </c>
      <c r="H3154">
        <v>65</v>
      </c>
      <c r="I3154" s="101" t="s">
        <v>23</v>
      </c>
      <c r="J3154" s="1">
        <f>DATEVALUE(RIGHT(jaar_zip[[#This Row],[YYYYMMDD]],2)&amp;"-"&amp;MID(jaar_zip[[#This Row],[YYYYMMDD]],5,2)&amp;"-"&amp;LEFT(jaar_zip[[#This Row],[YYYYMMDD]],4))</f>
        <v>45430</v>
      </c>
      <c r="K3154" s="101" t="str">
        <f>IF(AND(VALUE(MONTH(jaar_zip[[#This Row],[Datum]]))=1,VALUE(WEEKNUM(jaar_zip[[#This Row],[Datum]],21))&gt;51),RIGHT(YEAR(jaar_zip[[#This Row],[Datum]])-1,2),RIGHT(YEAR(jaar_zip[[#This Row],[Datum]]),2))&amp;"-"&amp; TEXT(WEEKNUM(jaar_zip[[#This Row],[Datum]],21),"00")</f>
        <v>24-20</v>
      </c>
      <c r="L3154" s="101">
        <f>MONTH(jaar_zip[[#This Row],[Datum]])</f>
        <v>5</v>
      </c>
      <c r="M3154" s="101">
        <f>IF(ISNUMBER(jaar_zip[[#This Row],[etmaaltemperatuur]]),IF(jaar_zip[[#This Row],[etmaaltemperatuur]]&lt;stookgrens,stookgrens-jaar_zip[[#This Row],[etmaaltemperatuur]],0),"")</f>
        <v>0</v>
      </c>
      <c r="N3154" s="101">
        <f>IF(ISNUMBER(jaar_zip[[#This Row],[graaddagen]]),IF(OR(MONTH(jaar_zip[[#This Row],[Datum]])=1,MONTH(jaar_zip[[#This Row],[Datum]])=2,MONTH(jaar_zip[[#This Row],[Datum]])=11,MONTH(jaar_zip[[#This Row],[Datum]])=12),1.1,IF(OR(MONTH(jaar_zip[[#This Row],[Datum]])=3,MONTH(jaar_zip[[#This Row],[Datum]])=10),1,0.8))*jaar_zip[[#This Row],[graaddagen]],"")</f>
        <v>0</v>
      </c>
      <c r="O3154" s="101">
        <f>IF(ISNUMBER(jaar_zip[[#This Row],[etmaaltemperatuur]]),IF(jaar_zip[[#This Row],[etmaaltemperatuur]]&gt;stookgrens,jaar_zip[[#This Row],[etmaaltemperatuur]]-stookgrens,0),"")</f>
        <v>0.10000000000000142</v>
      </c>
    </row>
    <row r="3155" spans="1:15" x14ac:dyDescent="0.25">
      <c r="A3155">
        <v>273</v>
      </c>
      <c r="B3155">
        <v>20240519</v>
      </c>
      <c r="C3155">
        <v>4.2</v>
      </c>
      <c r="D3155">
        <v>17.399999999999999</v>
      </c>
      <c r="E3155">
        <v>2536</v>
      </c>
      <c r="F3155">
        <v>-0.1</v>
      </c>
      <c r="H3155">
        <v>68</v>
      </c>
      <c r="I3155" s="101" t="s">
        <v>23</v>
      </c>
      <c r="J3155" s="1">
        <f>DATEVALUE(RIGHT(jaar_zip[[#This Row],[YYYYMMDD]],2)&amp;"-"&amp;MID(jaar_zip[[#This Row],[YYYYMMDD]],5,2)&amp;"-"&amp;LEFT(jaar_zip[[#This Row],[YYYYMMDD]],4))</f>
        <v>45431</v>
      </c>
      <c r="K3155" s="101" t="str">
        <f>IF(AND(VALUE(MONTH(jaar_zip[[#This Row],[Datum]]))=1,VALUE(WEEKNUM(jaar_zip[[#This Row],[Datum]],21))&gt;51),RIGHT(YEAR(jaar_zip[[#This Row],[Datum]])-1,2),RIGHT(YEAR(jaar_zip[[#This Row],[Datum]]),2))&amp;"-"&amp; TEXT(WEEKNUM(jaar_zip[[#This Row],[Datum]],21),"00")</f>
        <v>24-20</v>
      </c>
      <c r="L3155" s="101">
        <f>MONTH(jaar_zip[[#This Row],[Datum]])</f>
        <v>5</v>
      </c>
      <c r="M3155" s="101">
        <f>IF(ISNUMBER(jaar_zip[[#This Row],[etmaaltemperatuur]]),IF(jaar_zip[[#This Row],[etmaaltemperatuur]]&lt;stookgrens,stookgrens-jaar_zip[[#This Row],[etmaaltemperatuur]],0),"")</f>
        <v>0.60000000000000142</v>
      </c>
      <c r="N3155" s="101">
        <f>IF(ISNUMBER(jaar_zip[[#This Row],[graaddagen]]),IF(OR(MONTH(jaar_zip[[#This Row],[Datum]])=1,MONTH(jaar_zip[[#This Row],[Datum]])=2,MONTH(jaar_zip[[#This Row],[Datum]])=11,MONTH(jaar_zip[[#This Row],[Datum]])=12),1.1,IF(OR(MONTH(jaar_zip[[#This Row],[Datum]])=3,MONTH(jaar_zip[[#This Row],[Datum]])=10),1,0.8))*jaar_zip[[#This Row],[graaddagen]],"")</f>
        <v>0.48000000000000115</v>
      </c>
      <c r="O3155" s="101">
        <f>IF(ISNUMBER(jaar_zip[[#This Row],[etmaaltemperatuur]]),IF(jaar_zip[[#This Row],[etmaaltemperatuur]]&gt;stookgrens,jaar_zip[[#This Row],[etmaaltemperatuur]]-stookgrens,0),"")</f>
        <v>0</v>
      </c>
    </row>
    <row r="3156" spans="1:15" x14ac:dyDescent="0.25">
      <c r="A3156">
        <v>273</v>
      </c>
      <c r="B3156">
        <v>20240520</v>
      </c>
      <c r="C3156">
        <v>3.5</v>
      </c>
      <c r="D3156">
        <v>16.2</v>
      </c>
      <c r="E3156">
        <v>1350</v>
      </c>
      <c r="F3156">
        <v>-0.1</v>
      </c>
      <c r="H3156">
        <v>81</v>
      </c>
      <c r="I3156" s="101" t="s">
        <v>23</v>
      </c>
      <c r="J3156" s="1">
        <f>DATEVALUE(RIGHT(jaar_zip[[#This Row],[YYYYMMDD]],2)&amp;"-"&amp;MID(jaar_zip[[#This Row],[YYYYMMDD]],5,2)&amp;"-"&amp;LEFT(jaar_zip[[#This Row],[YYYYMMDD]],4))</f>
        <v>45432</v>
      </c>
      <c r="K3156" s="101" t="str">
        <f>IF(AND(VALUE(MONTH(jaar_zip[[#This Row],[Datum]]))=1,VALUE(WEEKNUM(jaar_zip[[#This Row],[Datum]],21))&gt;51),RIGHT(YEAR(jaar_zip[[#This Row],[Datum]])-1,2),RIGHT(YEAR(jaar_zip[[#This Row],[Datum]]),2))&amp;"-"&amp; TEXT(WEEKNUM(jaar_zip[[#This Row],[Datum]],21),"00")</f>
        <v>24-21</v>
      </c>
      <c r="L3156" s="101">
        <f>MONTH(jaar_zip[[#This Row],[Datum]])</f>
        <v>5</v>
      </c>
      <c r="M3156" s="101">
        <f>IF(ISNUMBER(jaar_zip[[#This Row],[etmaaltemperatuur]]),IF(jaar_zip[[#This Row],[etmaaltemperatuur]]&lt;stookgrens,stookgrens-jaar_zip[[#This Row],[etmaaltemperatuur]],0),"")</f>
        <v>1.8000000000000007</v>
      </c>
      <c r="N3156" s="101">
        <f>IF(ISNUMBER(jaar_zip[[#This Row],[graaddagen]]),IF(OR(MONTH(jaar_zip[[#This Row],[Datum]])=1,MONTH(jaar_zip[[#This Row],[Datum]])=2,MONTH(jaar_zip[[#This Row],[Datum]])=11,MONTH(jaar_zip[[#This Row],[Datum]])=12),1.1,IF(OR(MONTH(jaar_zip[[#This Row],[Datum]])=3,MONTH(jaar_zip[[#This Row],[Datum]])=10),1,0.8))*jaar_zip[[#This Row],[graaddagen]],"")</f>
        <v>1.4400000000000006</v>
      </c>
      <c r="O3156" s="101">
        <f>IF(ISNUMBER(jaar_zip[[#This Row],[etmaaltemperatuur]]),IF(jaar_zip[[#This Row],[etmaaltemperatuur]]&gt;stookgrens,jaar_zip[[#This Row],[etmaaltemperatuur]]-stookgrens,0),"")</f>
        <v>0</v>
      </c>
    </row>
    <row r="3157" spans="1:15" x14ac:dyDescent="0.25">
      <c r="A3157">
        <v>273</v>
      </c>
      <c r="B3157">
        <v>20240521</v>
      </c>
      <c r="C3157">
        <v>4.2</v>
      </c>
      <c r="D3157">
        <v>19</v>
      </c>
      <c r="E3157">
        <v>2307</v>
      </c>
      <c r="F3157">
        <v>10.5</v>
      </c>
      <c r="H3157">
        <v>74</v>
      </c>
      <c r="I3157" s="101" t="s">
        <v>23</v>
      </c>
      <c r="J3157" s="1">
        <f>DATEVALUE(RIGHT(jaar_zip[[#This Row],[YYYYMMDD]],2)&amp;"-"&amp;MID(jaar_zip[[#This Row],[YYYYMMDD]],5,2)&amp;"-"&amp;LEFT(jaar_zip[[#This Row],[YYYYMMDD]],4))</f>
        <v>45433</v>
      </c>
      <c r="K3157" s="101" t="str">
        <f>IF(AND(VALUE(MONTH(jaar_zip[[#This Row],[Datum]]))=1,VALUE(WEEKNUM(jaar_zip[[#This Row],[Datum]],21))&gt;51),RIGHT(YEAR(jaar_zip[[#This Row],[Datum]])-1,2),RIGHT(YEAR(jaar_zip[[#This Row],[Datum]]),2))&amp;"-"&amp; TEXT(WEEKNUM(jaar_zip[[#This Row],[Datum]],21),"00")</f>
        <v>24-21</v>
      </c>
      <c r="L3157" s="101">
        <f>MONTH(jaar_zip[[#This Row],[Datum]])</f>
        <v>5</v>
      </c>
      <c r="M3157" s="101">
        <f>IF(ISNUMBER(jaar_zip[[#This Row],[etmaaltemperatuur]]),IF(jaar_zip[[#This Row],[etmaaltemperatuur]]&lt;stookgrens,stookgrens-jaar_zip[[#This Row],[etmaaltemperatuur]],0),"")</f>
        <v>0</v>
      </c>
      <c r="N3157" s="101">
        <f>IF(ISNUMBER(jaar_zip[[#This Row],[graaddagen]]),IF(OR(MONTH(jaar_zip[[#This Row],[Datum]])=1,MONTH(jaar_zip[[#This Row],[Datum]])=2,MONTH(jaar_zip[[#This Row],[Datum]])=11,MONTH(jaar_zip[[#This Row],[Datum]])=12),1.1,IF(OR(MONTH(jaar_zip[[#This Row],[Datum]])=3,MONTH(jaar_zip[[#This Row],[Datum]])=10),1,0.8))*jaar_zip[[#This Row],[graaddagen]],"")</f>
        <v>0</v>
      </c>
      <c r="O3157" s="101">
        <f>IF(ISNUMBER(jaar_zip[[#This Row],[etmaaltemperatuur]]),IF(jaar_zip[[#This Row],[etmaaltemperatuur]]&gt;stookgrens,jaar_zip[[#This Row],[etmaaltemperatuur]]-stookgrens,0),"")</f>
        <v>1</v>
      </c>
    </row>
    <row r="3158" spans="1:15" x14ac:dyDescent="0.25">
      <c r="A3158">
        <v>273</v>
      </c>
      <c r="B3158">
        <v>20240522</v>
      </c>
      <c r="C3158">
        <v>3.5</v>
      </c>
      <c r="D3158">
        <v>16.2</v>
      </c>
      <c r="E3158">
        <v>1048</v>
      </c>
      <c r="F3158">
        <v>7.8</v>
      </c>
      <c r="H3158">
        <v>83</v>
      </c>
      <c r="I3158" s="101" t="s">
        <v>23</v>
      </c>
      <c r="J3158" s="1">
        <f>DATEVALUE(RIGHT(jaar_zip[[#This Row],[YYYYMMDD]],2)&amp;"-"&amp;MID(jaar_zip[[#This Row],[YYYYMMDD]],5,2)&amp;"-"&amp;LEFT(jaar_zip[[#This Row],[YYYYMMDD]],4))</f>
        <v>45434</v>
      </c>
      <c r="K3158" s="101" t="str">
        <f>IF(AND(VALUE(MONTH(jaar_zip[[#This Row],[Datum]]))=1,VALUE(WEEKNUM(jaar_zip[[#This Row],[Datum]],21))&gt;51),RIGHT(YEAR(jaar_zip[[#This Row],[Datum]])-1,2),RIGHT(YEAR(jaar_zip[[#This Row],[Datum]]),2))&amp;"-"&amp; TEXT(WEEKNUM(jaar_zip[[#This Row],[Datum]],21),"00")</f>
        <v>24-21</v>
      </c>
      <c r="L3158" s="101">
        <f>MONTH(jaar_zip[[#This Row],[Datum]])</f>
        <v>5</v>
      </c>
      <c r="M3158" s="101">
        <f>IF(ISNUMBER(jaar_zip[[#This Row],[etmaaltemperatuur]]),IF(jaar_zip[[#This Row],[etmaaltemperatuur]]&lt;stookgrens,stookgrens-jaar_zip[[#This Row],[etmaaltemperatuur]],0),"")</f>
        <v>1.8000000000000007</v>
      </c>
      <c r="N3158" s="101">
        <f>IF(ISNUMBER(jaar_zip[[#This Row],[graaddagen]]),IF(OR(MONTH(jaar_zip[[#This Row],[Datum]])=1,MONTH(jaar_zip[[#This Row],[Datum]])=2,MONTH(jaar_zip[[#This Row],[Datum]])=11,MONTH(jaar_zip[[#This Row],[Datum]])=12),1.1,IF(OR(MONTH(jaar_zip[[#This Row],[Datum]])=3,MONTH(jaar_zip[[#This Row],[Datum]])=10),1,0.8))*jaar_zip[[#This Row],[graaddagen]],"")</f>
        <v>1.4400000000000006</v>
      </c>
      <c r="O3158" s="101">
        <f>IF(ISNUMBER(jaar_zip[[#This Row],[etmaaltemperatuur]]),IF(jaar_zip[[#This Row],[etmaaltemperatuur]]&gt;stookgrens,jaar_zip[[#This Row],[etmaaltemperatuur]]-stookgrens,0),"")</f>
        <v>0</v>
      </c>
    </row>
    <row r="3159" spans="1:15" x14ac:dyDescent="0.25">
      <c r="A3159">
        <v>273</v>
      </c>
      <c r="B3159">
        <v>20240523</v>
      </c>
      <c r="C3159">
        <v>3.1</v>
      </c>
      <c r="D3159">
        <v>15.2</v>
      </c>
      <c r="E3159">
        <v>1599</v>
      </c>
      <c r="F3159">
        <v>-0.1</v>
      </c>
      <c r="H3159">
        <v>81</v>
      </c>
      <c r="I3159" s="101" t="s">
        <v>23</v>
      </c>
      <c r="J3159" s="1">
        <f>DATEVALUE(RIGHT(jaar_zip[[#This Row],[YYYYMMDD]],2)&amp;"-"&amp;MID(jaar_zip[[#This Row],[YYYYMMDD]],5,2)&amp;"-"&amp;LEFT(jaar_zip[[#This Row],[YYYYMMDD]],4))</f>
        <v>45435</v>
      </c>
      <c r="K3159" s="101" t="str">
        <f>IF(AND(VALUE(MONTH(jaar_zip[[#This Row],[Datum]]))=1,VALUE(WEEKNUM(jaar_zip[[#This Row],[Datum]],21))&gt;51),RIGHT(YEAR(jaar_zip[[#This Row],[Datum]])-1,2),RIGHT(YEAR(jaar_zip[[#This Row],[Datum]]),2))&amp;"-"&amp; TEXT(WEEKNUM(jaar_zip[[#This Row],[Datum]],21),"00")</f>
        <v>24-21</v>
      </c>
      <c r="L3159" s="101">
        <f>MONTH(jaar_zip[[#This Row],[Datum]])</f>
        <v>5</v>
      </c>
      <c r="M3159" s="101">
        <f>IF(ISNUMBER(jaar_zip[[#This Row],[etmaaltemperatuur]]),IF(jaar_zip[[#This Row],[etmaaltemperatuur]]&lt;stookgrens,stookgrens-jaar_zip[[#This Row],[etmaaltemperatuur]],0),"")</f>
        <v>2.8000000000000007</v>
      </c>
      <c r="N3159" s="101">
        <f>IF(ISNUMBER(jaar_zip[[#This Row],[graaddagen]]),IF(OR(MONTH(jaar_zip[[#This Row],[Datum]])=1,MONTH(jaar_zip[[#This Row],[Datum]])=2,MONTH(jaar_zip[[#This Row],[Datum]])=11,MONTH(jaar_zip[[#This Row],[Datum]])=12),1.1,IF(OR(MONTH(jaar_zip[[#This Row],[Datum]])=3,MONTH(jaar_zip[[#This Row],[Datum]])=10),1,0.8))*jaar_zip[[#This Row],[graaddagen]],"")</f>
        <v>2.2400000000000007</v>
      </c>
      <c r="O3159" s="101">
        <f>IF(ISNUMBER(jaar_zip[[#This Row],[etmaaltemperatuur]]),IF(jaar_zip[[#This Row],[etmaaltemperatuur]]&gt;stookgrens,jaar_zip[[#This Row],[etmaaltemperatuur]]-stookgrens,0),"")</f>
        <v>0</v>
      </c>
    </row>
    <row r="3160" spans="1:15" x14ac:dyDescent="0.25">
      <c r="A3160">
        <v>273</v>
      </c>
      <c r="B3160">
        <v>20240524</v>
      </c>
      <c r="C3160">
        <v>2.7</v>
      </c>
      <c r="D3160">
        <v>15.7</v>
      </c>
      <c r="E3160">
        <v>1375</v>
      </c>
      <c r="F3160">
        <v>5.8</v>
      </c>
      <c r="H3160">
        <v>84</v>
      </c>
      <c r="I3160" s="101" t="s">
        <v>23</v>
      </c>
      <c r="J3160" s="1">
        <f>DATEVALUE(RIGHT(jaar_zip[[#This Row],[YYYYMMDD]],2)&amp;"-"&amp;MID(jaar_zip[[#This Row],[YYYYMMDD]],5,2)&amp;"-"&amp;LEFT(jaar_zip[[#This Row],[YYYYMMDD]],4))</f>
        <v>45436</v>
      </c>
      <c r="K3160" s="101" t="str">
        <f>IF(AND(VALUE(MONTH(jaar_zip[[#This Row],[Datum]]))=1,VALUE(WEEKNUM(jaar_zip[[#This Row],[Datum]],21))&gt;51),RIGHT(YEAR(jaar_zip[[#This Row],[Datum]])-1,2),RIGHT(YEAR(jaar_zip[[#This Row],[Datum]]),2))&amp;"-"&amp; TEXT(WEEKNUM(jaar_zip[[#This Row],[Datum]],21),"00")</f>
        <v>24-21</v>
      </c>
      <c r="L3160" s="101">
        <f>MONTH(jaar_zip[[#This Row],[Datum]])</f>
        <v>5</v>
      </c>
      <c r="M3160" s="101">
        <f>IF(ISNUMBER(jaar_zip[[#This Row],[etmaaltemperatuur]]),IF(jaar_zip[[#This Row],[etmaaltemperatuur]]&lt;stookgrens,stookgrens-jaar_zip[[#This Row],[etmaaltemperatuur]],0),"")</f>
        <v>2.3000000000000007</v>
      </c>
      <c r="N3160" s="101">
        <f>IF(ISNUMBER(jaar_zip[[#This Row],[graaddagen]]),IF(OR(MONTH(jaar_zip[[#This Row],[Datum]])=1,MONTH(jaar_zip[[#This Row],[Datum]])=2,MONTH(jaar_zip[[#This Row],[Datum]])=11,MONTH(jaar_zip[[#This Row],[Datum]])=12),1.1,IF(OR(MONTH(jaar_zip[[#This Row],[Datum]])=3,MONTH(jaar_zip[[#This Row],[Datum]])=10),1,0.8))*jaar_zip[[#This Row],[graaddagen]],"")</f>
        <v>1.8400000000000007</v>
      </c>
      <c r="O3160" s="101">
        <f>IF(ISNUMBER(jaar_zip[[#This Row],[etmaaltemperatuur]]),IF(jaar_zip[[#This Row],[etmaaltemperatuur]]&gt;stookgrens,jaar_zip[[#This Row],[etmaaltemperatuur]]-stookgrens,0),"")</f>
        <v>0</v>
      </c>
    </row>
    <row r="3161" spans="1:15" x14ac:dyDescent="0.25">
      <c r="A3161">
        <v>273</v>
      </c>
      <c r="B3161">
        <v>20240525</v>
      </c>
      <c r="C3161">
        <v>3.1</v>
      </c>
      <c r="D3161">
        <v>15.9</v>
      </c>
      <c r="E3161">
        <v>1480</v>
      </c>
      <c r="F3161">
        <v>7.1</v>
      </c>
      <c r="H3161">
        <v>88</v>
      </c>
      <c r="I3161" s="101" t="s">
        <v>23</v>
      </c>
      <c r="J3161" s="1">
        <f>DATEVALUE(RIGHT(jaar_zip[[#This Row],[YYYYMMDD]],2)&amp;"-"&amp;MID(jaar_zip[[#This Row],[YYYYMMDD]],5,2)&amp;"-"&amp;LEFT(jaar_zip[[#This Row],[YYYYMMDD]],4))</f>
        <v>45437</v>
      </c>
      <c r="K3161" s="101" t="str">
        <f>IF(AND(VALUE(MONTH(jaar_zip[[#This Row],[Datum]]))=1,VALUE(WEEKNUM(jaar_zip[[#This Row],[Datum]],21))&gt;51),RIGHT(YEAR(jaar_zip[[#This Row],[Datum]])-1,2),RIGHT(YEAR(jaar_zip[[#This Row],[Datum]]),2))&amp;"-"&amp; TEXT(WEEKNUM(jaar_zip[[#This Row],[Datum]],21),"00")</f>
        <v>24-21</v>
      </c>
      <c r="L3161" s="101">
        <f>MONTH(jaar_zip[[#This Row],[Datum]])</f>
        <v>5</v>
      </c>
      <c r="M3161" s="101">
        <f>IF(ISNUMBER(jaar_zip[[#This Row],[etmaaltemperatuur]]),IF(jaar_zip[[#This Row],[etmaaltemperatuur]]&lt;stookgrens,stookgrens-jaar_zip[[#This Row],[etmaaltemperatuur]],0),"")</f>
        <v>2.0999999999999996</v>
      </c>
      <c r="N3161" s="101">
        <f>IF(ISNUMBER(jaar_zip[[#This Row],[graaddagen]]),IF(OR(MONTH(jaar_zip[[#This Row],[Datum]])=1,MONTH(jaar_zip[[#This Row],[Datum]])=2,MONTH(jaar_zip[[#This Row],[Datum]])=11,MONTH(jaar_zip[[#This Row],[Datum]])=12),1.1,IF(OR(MONTH(jaar_zip[[#This Row],[Datum]])=3,MONTH(jaar_zip[[#This Row],[Datum]])=10),1,0.8))*jaar_zip[[#This Row],[graaddagen]],"")</f>
        <v>1.6799999999999997</v>
      </c>
      <c r="O3161" s="101">
        <f>IF(ISNUMBER(jaar_zip[[#This Row],[etmaaltemperatuur]]),IF(jaar_zip[[#This Row],[etmaaltemperatuur]]&gt;stookgrens,jaar_zip[[#This Row],[etmaaltemperatuur]]-stookgrens,0),"")</f>
        <v>0</v>
      </c>
    </row>
    <row r="3162" spans="1:15" x14ac:dyDescent="0.25">
      <c r="A3162">
        <v>273</v>
      </c>
      <c r="B3162">
        <v>20240526</v>
      </c>
      <c r="C3162">
        <v>3.3</v>
      </c>
      <c r="D3162">
        <v>16.399999999999999</v>
      </c>
      <c r="E3162">
        <v>1977</v>
      </c>
      <c r="F3162">
        <v>2.8</v>
      </c>
      <c r="H3162">
        <v>83</v>
      </c>
      <c r="I3162" s="101" t="s">
        <v>23</v>
      </c>
      <c r="J3162" s="1">
        <f>DATEVALUE(RIGHT(jaar_zip[[#This Row],[YYYYMMDD]],2)&amp;"-"&amp;MID(jaar_zip[[#This Row],[YYYYMMDD]],5,2)&amp;"-"&amp;LEFT(jaar_zip[[#This Row],[YYYYMMDD]],4))</f>
        <v>45438</v>
      </c>
      <c r="K3162" s="101" t="str">
        <f>IF(AND(VALUE(MONTH(jaar_zip[[#This Row],[Datum]]))=1,VALUE(WEEKNUM(jaar_zip[[#This Row],[Datum]],21))&gt;51),RIGHT(YEAR(jaar_zip[[#This Row],[Datum]])-1,2),RIGHT(YEAR(jaar_zip[[#This Row],[Datum]]),2))&amp;"-"&amp; TEXT(WEEKNUM(jaar_zip[[#This Row],[Datum]],21),"00")</f>
        <v>24-21</v>
      </c>
      <c r="L3162" s="101">
        <f>MONTH(jaar_zip[[#This Row],[Datum]])</f>
        <v>5</v>
      </c>
      <c r="M3162" s="101">
        <f>IF(ISNUMBER(jaar_zip[[#This Row],[etmaaltemperatuur]]),IF(jaar_zip[[#This Row],[etmaaltemperatuur]]&lt;stookgrens,stookgrens-jaar_zip[[#This Row],[etmaaltemperatuur]],0),"")</f>
        <v>1.6000000000000014</v>
      </c>
      <c r="N3162" s="101">
        <f>IF(ISNUMBER(jaar_zip[[#This Row],[graaddagen]]),IF(OR(MONTH(jaar_zip[[#This Row],[Datum]])=1,MONTH(jaar_zip[[#This Row],[Datum]])=2,MONTH(jaar_zip[[#This Row],[Datum]])=11,MONTH(jaar_zip[[#This Row],[Datum]])=12),1.1,IF(OR(MONTH(jaar_zip[[#This Row],[Datum]])=3,MONTH(jaar_zip[[#This Row],[Datum]])=10),1,0.8))*jaar_zip[[#This Row],[graaddagen]],"")</f>
        <v>1.2800000000000011</v>
      </c>
      <c r="O3162" s="101">
        <f>IF(ISNUMBER(jaar_zip[[#This Row],[etmaaltemperatuur]]),IF(jaar_zip[[#This Row],[etmaaltemperatuur]]&gt;stookgrens,jaar_zip[[#This Row],[etmaaltemperatuur]]-stookgrens,0),"")</f>
        <v>0</v>
      </c>
    </row>
    <row r="3163" spans="1:15" x14ac:dyDescent="0.25">
      <c r="A3163">
        <v>273</v>
      </c>
      <c r="B3163">
        <v>20240527</v>
      </c>
      <c r="C3163">
        <v>2.8</v>
      </c>
      <c r="D3163">
        <v>14.9</v>
      </c>
      <c r="E3163">
        <v>1715</v>
      </c>
      <c r="F3163">
        <v>1.8</v>
      </c>
      <c r="H3163">
        <v>77</v>
      </c>
      <c r="I3163" s="101" t="s">
        <v>23</v>
      </c>
      <c r="J3163" s="1">
        <f>DATEVALUE(RIGHT(jaar_zip[[#This Row],[YYYYMMDD]],2)&amp;"-"&amp;MID(jaar_zip[[#This Row],[YYYYMMDD]],5,2)&amp;"-"&amp;LEFT(jaar_zip[[#This Row],[YYYYMMDD]],4))</f>
        <v>45439</v>
      </c>
      <c r="K3163" s="101" t="str">
        <f>IF(AND(VALUE(MONTH(jaar_zip[[#This Row],[Datum]]))=1,VALUE(WEEKNUM(jaar_zip[[#This Row],[Datum]],21))&gt;51),RIGHT(YEAR(jaar_zip[[#This Row],[Datum]])-1,2),RIGHT(YEAR(jaar_zip[[#This Row],[Datum]]),2))&amp;"-"&amp; TEXT(WEEKNUM(jaar_zip[[#This Row],[Datum]],21),"00")</f>
        <v>24-22</v>
      </c>
      <c r="L3163" s="101">
        <f>MONTH(jaar_zip[[#This Row],[Datum]])</f>
        <v>5</v>
      </c>
      <c r="M3163" s="101">
        <f>IF(ISNUMBER(jaar_zip[[#This Row],[etmaaltemperatuur]]),IF(jaar_zip[[#This Row],[etmaaltemperatuur]]&lt;stookgrens,stookgrens-jaar_zip[[#This Row],[etmaaltemperatuur]],0),"")</f>
        <v>3.0999999999999996</v>
      </c>
      <c r="N3163" s="101">
        <f>IF(ISNUMBER(jaar_zip[[#This Row],[graaddagen]]),IF(OR(MONTH(jaar_zip[[#This Row],[Datum]])=1,MONTH(jaar_zip[[#This Row],[Datum]])=2,MONTH(jaar_zip[[#This Row],[Datum]])=11,MONTH(jaar_zip[[#This Row],[Datum]])=12),1.1,IF(OR(MONTH(jaar_zip[[#This Row],[Datum]])=3,MONTH(jaar_zip[[#This Row],[Datum]])=10),1,0.8))*jaar_zip[[#This Row],[graaddagen]],"")</f>
        <v>2.48</v>
      </c>
      <c r="O3163" s="101">
        <f>IF(ISNUMBER(jaar_zip[[#This Row],[etmaaltemperatuur]]),IF(jaar_zip[[#This Row],[etmaaltemperatuur]]&gt;stookgrens,jaar_zip[[#This Row],[etmaaltemperatuur]]-stookgrens,0),"")</f>
        <v>0</v>
      </c>
    </row>
    <row r="3164" spans="1:15" x14ac:dyDescent="0.25">
      <c r="A3164">
        <v>273</v>
      </c>
      <c r="B3164">
        <v>20240528</v>
      </c>
      <c r="C3164">
        <v>4</v>
      </c>
      <c r="D3164">
        <v>14.8</v>
      </c>
      <c r="E3164">
        <v>2154</v>
      </c>
      <c r="F3164">
        <v>9.1999999999999993</v>
      </c>
      <c r="H3164">
        <v>81</v>
      </c>
      <c r="I3164" s="101" t="s">
        <v>23</v>
      </c>
      <c r="J3164" s="1">
        <f>DATEVALUE(RIGHT(jaar_zip[[#This Row],[YYYYMMDD]],2)&amp;"-"&amp;MID(jaar_zip[[#This Row],[YYYYMMDD]],5,2)&amp;"-"&amp;LEFT(jaar_zip[[#This Row],[YYYYMMDD]],4))</f>
        <v>45440</v>
      </c>
      <c r="K3164" s="101" t="str">
        <f>IF(AND(VALUE(MONTH(jaar_zip[[#This Row],[Datum]]))=1,VALUE(WEEKNUM(jaar_zip[[#This Row],[Datum]],21))&gt;51),RIGHT(YEAR(jaar_zip[[#This Row],[Datum]])-1,2),RIGHT(YEAR(jaar_zip[[#This Row],[Datum]]),2))&amp;"-"&amp; TEXT(WEEKNUM(jaar_zip[[#This Row],[Datum]],21),"00")</f>
        <v>24-22</v>
      </c>
      <c r="L3164" s="101">
        <f>MONTH(jaar_zip[[#This Row],[Datum]])</f>
        <v>5</v>
      </c>
      <c r="M3164" s="101">
        <f>IF(ISNUMBER(jaar_zip[[#This Row],[etmaaltemperatuur]]),IF(jaar_zip[[#This Row],[etmaaltemperatuur]]&lt;stookgrens,stookgrens-jaar_zip[[#This Row],[etmaaltemperatuur]],0),"")</f>
        <v>3.1999999999999993</v>
      </c>
      <c r="N3164" s="101">
        <f>IF(ISNUMBER(jaar_zip[[#This Row],[graaddagen]]),IF(OR(MONTH(jaar_zip[[#This Row],[Datum]])=1,MONTH(jaar_zip[[#This Row],[Datum]])=2,MONTH(jaar_zip[[#This Row],[Datum]])=11,MONTH(jaar_zip[[#This Row],[Datum]])=12),1.1,IF(OR(MONTH(jaar_zip[[#This Row],[Datum]])=3,MONTH(jaar_zip[[#This Row],[Datum]])=10),1,0.8))*jaar_zip[[#This Row],[graaddagen]],"")</f>
        <v>2.5599999999999996</v>
      </c>
      <c r="O3164" s="101">
        <f>IF(ISNUMBER(jaar_zip[[#This Row],[etmaaltemperatuur]]),IF(jaar_zip[[#This Row],[etmaaltemperatuur]]&gt;stookgrens,jaar_zip[[#This Row],[etmaaltemperatuur]]-stookgrens,0),"")</f>
        <v>0</v>
      </c>
    </row>
    <row r="3165" spans="1:15" x14ac:dyDescent="0.25">
      <c r="A3165">
        <v>273</v>
      </c>
      <c r="B3165">
        <v>20240529</v>
      </c>
      <c r="C3165">
        <v>4</v>
      </c>
      <c r="D3165">
        <v>14.8</v>
      </c>
      <c r="E3165">
        <v>1268</v>
      </c>
      <c r="F3165">
        <v>16.2</v>
      </c>
      <c r="H3165">
        <v>87</v>
      </c>
      <c r="I3165" s="101" t="s">
        <v>23</v>
      </c>
      <c r="J3165" s="1">
        <f>DATEVALUE(RIGHT(jaar_zip[[#This Row],[YYYYMMDD]],2)&amp;"-"&amp;MID(jaar_zip[[#This Row],[YYYYMMDD]],5,2)&amp;"-"&amp;LEFT(jaar_zip[[#This Row],[YYYYMMDD]],4))</f>
        <v>45441</v>
      </c>
      <c r="K3165" s="101" t="str">
        <f>IF(AND(VALUE(MONTH(jaar_zip[[#This Row],[Datum]]))=1,VALUE(WEEKNUM(jaar_zip[[#This Row],[Datum]],21))&gt;51),RIGHT(YEAR(jaar_zip[[#This Row],[Datum]])-1,2),RIGHT(YEAR(jaar_zip[[#This Row],[Datum]]),2))&amp;"-"&amp; TEXT(WEEKNUM(jaar_zip[[#This Row],[Datum]],21),"00")</f>
        <v>24-22</v>
      </c>
      <c r="L3165" s="101">
        <f>MONTH(jaar_zip[[#This Row],[Datum]])</f>
        <v>5</v>
      </c>
      <c r="M3165" s="101">
        <f>IF(ISNUMBER(jaar_zip[[#This Row],[etmaaltemperatuur]]),IF(jaar_zip[[#This Row],[etmaaltemperatuur]]&lt;stookgrens,stookgrens-jaar_zip[[#This Row],[etmaaltemperatuur]],0),"")</f>
        <v>3.1999999999999993</v>
      </c>
      <c r="N3165" s="101">
        <f>IF(ISNUMBER(jaar_zip[[#This Row],[graaddagen]]),IF(OR(MONTH(jaar_zip[[#This Row],[Datum]])=1,MONTH(jaar_zip[[#This Row],[Datum]])=2,MONTH(jaar_zip[[#This Row],[Datum]])=11,MONTH(jaar_zip[[#This Row],[Datum]])=12),1.1,IF(OR(MONTH(jaar_zip[[#This Row],[Datum]])=3,MONTH(jaar_zip[[#This Row],[Datum]])=10),1,0.8))*jaar_zip[[#This Row],[graaddagen]],"")</f>
        <v>2.5599999999999996</v>
      </c>
      <c r="O3165" s="101">
        <f>IF(ISNUMBER(jaar_zip[[#This Row],[etmaaltemperatuur]]),IF(jaar_zip[[#This Row],[etmaaltemperatuur]]&gt;stookgrens,jaar_zip[[#This Row],[etmaaltemperatuur]]-stookgrens,0),"")</f>
        <v>0</v>
      </c>
    </row>
    <row r="3166" spans="1:15" x14ac:dyDescent="0.25">
      <c r="A3166">
        <v>273</v>
      </c>
      <c r="B3166">
        <v>20240530</v>
      </c>
      <c r="C3166">
        <v>2.7</v>
      </c>
      <c r="D3166">
        <v>15</v>
      </c>
      <c r="E3166">
        <v>1651</v>
      </c>
      <c r="F3166">
        <v>0.1</v>
      </c>
      <c r="H3166">
        <v>82</v>
      </c>
      <c r="I3166" s="101" t="s">
        <v>23</v>
      </c>
      <c r="J3166" s="1">
        <f>DATEVALUE(RIGHT(jaar_zip[[#This Row],[YYYYMMDD]],2)&amp;"-"&amp;MID(jaar_zip[[#This Row],[YYYYMMDD]],5,2)&amp;"-"&amp;LEFT(jaar_zip[[#This Row],[YYYYMMDD]],4))</f>
        <v>45442</v>
      </c>
      <c r="K3166" s="101" t="str">
        <f>IF(AND(VALUE(MONTH(jaar_zip[[#This Row],[Datum]]))=1,VALUE(WEEKNUM(jaar_zip[[#This Row],[Datum]],21))&gt;51),RIGHT(YEAR(jaar_zip[[#This Row],[Datum]])-1,2),RIGHT(YEAR(jaar_zip[[#This Row],[Datum]]),2))&amp;"-"&amp; TEXT(WEEKNUM(jaar_zip[[#This Row],[Datum]],21),"00")</f>
        <v>24-22</v>
      </c>
      <c r="L3166" s="101">
        <f>MONTH(jaar_zip[[#This Row],[Datum]])</f>
        <v>5</v>
      </c>
      <c r="M3166" s="101">
        <f>IF(ISNUMBER(jaar_zip[[#This Row],[etmaaltemperatuur]]),IF(jaar_zip[[#This Row],[etmaaltemperatuur]]&lt;stookgrens,stookgrens-jaar_zip[[#This Row],[etmaaltemperatuur]],0),"")</f>
        <v>3</v>
      </c>
      <c r="N3166" s="101">
        <f>IF(ISNUMBER(jaar_zip[[#This Row],[graaddagen]]),IF(OR(MONTH(jaar_zip[[#This Row],[Datum]])=1,MONTH(jaar_zip[[#This Row],[Datum]])=2,MONTH(jaar_zip[[#This Row],[Datum]])=11,MONTH(jaar_zip[[#This Row],[Datum]])=12),1.1,IF(OR(MONTH(jaar_zip[[#This Row],[Datum]])=3,MONTH(jaar_zip[[#This Row],[Datum]])=10),1,0.8))*jaar_zip[[#This Row],[graaddagen]],"")</f>
        <v>2.4000000000000004</v>
      </c>
      <c r="O3166" s="101">
        <f>IF(ISNUMBER(jaar_zip[[#This Row],[etmaaltemperatuur]]),IF(jaar_zip[[#This Row],[etmaaltemperatuur]]&gt;stookgrens,jaar_zip[[#This Row],[etmaaltemperatuur]]-stookgrens,0),"")</f>
        <v>0</v>
      </c>
    </row>
    <row r="3167" spans="1:15" x14ac:dyDescent="0.25">
      <c r="A3167">
        <v>273</v>
      </c>
      <c r="B3167">
        <v>20240531</v>
      </c>
      <c r="C3167">
        <v>3.5</v>
      </c>
      <c r="D3167">
        <v>15.6</v>
      </c>
      <c r="E3167">
        <v>1625</v>
      </c>
      <c r="F3167">
        <v>3.7</v>
      </c>
      <c r="H3167">
        <v>87</v>
      </c>
      <c r="I3167" s="101" t="s">
        <v>23</v>
      </c>
      <c r="J3167" s="1">
        <f>DATEVALUE(RIGHT(jaar_zip[[#This Row],[YYYYMMDD]],2)&amp;"-"&amp;MID(jaar_zip[[#This Row],[YYYYMMDD]],5,2)&amp;"-"&amp;LEFT(jaar_zip[[#This Row],[YYYYMMDD]],4))</f>
        <v>45443</v>
      </c>
      <c r="K3167" s="101" t="str">
        <f>IF(AND(VALUE(MONTH(jaar_zip[[#This Row],[Datum]]))=1,VALUE(WEEKNUM(jaar_zip[[#This Row],[Datum]],21))&gt;51),RIGHT(YEAR(jaar_zip[[#This Row],[Datum]])-1,2),RIGHT(YEAR(jaar_zip[[#This Row],[Datum]]),2))&amp;"-"&amp; TEXT(WEEKNUM(jaar_zip[[#This Row],[Datum]],21),"00")</f>
        <v>24-22</v>
      </c>
      <c r="L3167" s="101">
        <f>MONTH(jaar_zip[[#This Row],[Datum]])</f>
        <v>5</v>
      </c>
      <c r="M3167" s="101">
        <f>IF(ISNUMBER(jaar_zip[[#This Row],[etmaaltemperatuur]]),IF(jaar_zip[[#This Row],[etmaaltemperatuur]]&lt;stookgrens,stookgrens-jaar_zip[[#This Row],[etmaaltemperatuur]],0),"")</f>
        <v>2.4000000000000004</v>
      </c>
      <c r="N3167" s="101">
        <f>IF(ISNUMBER(jaar_zip[[#This Row],[graaddagen]]),IF(OR(MONTH(jaar_zip[[#This Row],[Datum]])=1,MONTH(jaar_zip[[#This Row],[Datum]])=2,MONTH(jaar_zip[[#This Row],[Datum]])=11,MONTH(jaar_zip[[#This Row],[Datum]])=12),1.1,IF(OR(MONTH(jaar_zip[[#This Row],[Datum]])=3,MONTH(jaar_zip[[#This Row],[Datum]])=10),1,0.8))*jaar_zip[[#This Row],[graaddagen]],"")</f>
        <v>1.9200000000000004</v>
      </c>
      <c r="O3167" s="101">
        <f>IF(ISNUMBER(jaar_zip[[#This Row],[etmaaltemperatuur]]),IF(jaar_zip[[#This Row],[etmaaltemperatuur]]&gt;stookgrens,jaar_zip[[#This Row],[etmaaltemperatuur]]-stookgrens,0),"")</f>
        <v>0</v>
      </c>
    </row>
    <row r="3168" spans="1:15" x14ac:dyDescent="0.25">
      <c r="A3168">
        <v>273</v>
      </c>
      <c r="B3168">
        <v>20240601</v>
      </c>
      <c r="C3168">
        <v>5.5</v>
      </c>
      <c r="D3168">
        <v>15.6</v>
      </c>
      <c r="E3168">
        <v>703</v>
      </c>
      <c r="F3168">
        <v>0</v>
      </c>
      <c r="H3168">
        <v>91</v>
      </c>
      <c r="I3168" s="101" t="s">
        <v>23</v>
      </c>
      <c r="J3168" s="1">
        <f>DATEVALUE(RIGHT(jaar_zip[[#This Row],[YYYYMMDD]],2)&amp;"-"&amp;MID(jaar_zip[[#This Row],[YYYYMMDD]],5,2)&amp;"-"&amp;LEFT(jaar_zip[[#This Row],[YYYYMMDD]],4))</f>
        <v>45444</v>
      </c>
      <c r="K3168" s="101" t="str">
        <f>IF(AND(VALUE(MONTH(jaar_zip[[#This Row],[Datum]]))=1,VALUE(WEEKNUM(jaar_zip[[#This Row],[Datum]],21))&gt;51),RIGHT(YEAR(jaar_zip[[#This Row],[Datum]])-1,2),RIGHT(YEAR(jaar_zip[[#This Row],[Datum]]),2))&amp;"-"&amp; TEXT(WEEKNUM(jaar_zip[[#This Row],[Datum]],21),"00")</f>
        <v>24-22</v>
      </c>
      <c r="L3168" s="101">
        <f>MONTH(jaar_zip[[#This Row],[Datum]])</f>
        <v>6</v>
      </c>
      <c r="M3168" s="101">
        <f>IF(ISNUMBER(jaar_zip[[#This Row],[etmaaltemperatuur]]),IF(jaar_zip[[#This Row],[etmaaltemperatuur]]&lt;stookgrens,stookgrens-jaar_zip[[#This Row],[etmaaltemperatuur]],0),"")</f>
        <v>2.4000000000000004</v>
      </c>
      <c r="N3168" s="101">
        <f>IF(ISNUMBER(jaar_zip[[#This Row],[graaddagen]]),IF(OR(MONTH(jaar_zip[[#This Row],[Datum]])=1,MONTH(jaar_zip[[#This Row],[Datum]])=2,MONTH(jaar_zip[[#This Row],[Datum]])=11,MONTH(jaar_zip[[#This Row],[Datum]])=12),1.1,IF(OR(MONTH(jaar_zip[[#This Row],[Datum]])=3,MONTH(jaar_zip[[#This Row],[Datum]])=10),1,0.8))*jaar_zip[[#This Row],[graaddagen]],"")</f>
        <v>1.9200000000000004</v>
      </c>
      <c r="O3168" s="101">
        <f>IF(ISNUMBER(jaar_zip[[#This Row],[etmaaltemperatuur]]),IF(jaar_zip[[#This Row],[etmaaltemperatuur]]&gt;stookgrens,jaar_zip[[#This Row],[etmaaltemperatuur]]-stookgrens,0),"")</f>
        <v>0</v>
      </c>
    </row>
    <row r="3169" spans="1:15" x14ac:dyDescent="0.25">
      <c r="A3169">
        <v>273</v>
      </c>
      <c r="B3169">
        <v>20240602</v>
      </c>
      <c r="C3169">
        <v>4.7</v>
      </c>
      <c r="D3169">
        <v>13.9</v>
      </c>
      <c r="E3169">
        <v>1524</v>
      </c>
      <c r="F3169">
        <v>0</v>
      </c>
      <c r="H3169">
        <v>74</v>
      </c>
      <c r="I3169" s="101" t="s">
        <v>23</v>
      </c>
      <c r="J3169" s="1">
        <f>DATEVALUE(RIGHT(jaar_zip[[#This Row],[YYYYMMDD]],2)&amp;"-"&amp;MID(jaar_zip[[#This Row],[YYYYMMDD]],5,2)&amp;"-"&amp;LEFT(jaar_zip[[#This Row],[YYYYMMDD]],4))</f>
        <v>45445</v>
      </c>
      <c r="K3169" s="101" t="str">
        <f>IF(AND(VALUE(MONTH(jaar_zip[[#This Row],[Datum]]))=1,VALUE(WEEKNUM(jaar_zip[[#This Row],[Datum]],21))&gt;51),RIGHT(YEAR(jaar_zip[[#This Row],[Datum]])-1,2),RIGHT(YEAR(jaar_zip[[#This Row],[Datum]]),2))&amp;"-"&amp; TEXT(WEEKNUM(jaar_zip[[#This Row],[Datum]],21),"00")</f>
        <v>24-22</v>
      </c>
      <c r="L3169" s="101">
        <f>MONTH(jaar_zip[[#This Row],[Datum]])</f>
        <v>6</v>
      </c>
      <c r="M3169" s="101">
        <f>IF(ISNUMBER(jaar_zip[[#This Row],[etmaaltemperatuur]]),IF(jaar_zip[[#This Row],[etmaaltemperatuur]]&lt;stookgrens,stookgrens-jaar_zip[[#This Row],[etmaaltemperatuur]],0),"")</f>
        <v>4.0999999999999996</v>
      </c>
      <c r="N3169" s="101">
        <f>IF(ISNUMBER(jaar_zip[[#This Row],[graaddagen]]),IF(OR(MONTH(jaar_zip[[#This Row],[Datum]])=1,MONTH(jaar_zip[[#This Row],[Datum]])=2,MONTH(jaar_zip[[#This Row],[Datum]])=11,MONTH(jaar_zip[[#This Row],[Datum]])=12),1.1,IF(OR(MONTH(jaar_zip[[#This Row],[Datum]])=3,MONTH(jaar_zip[[#This Row],[Datum]])=10),1,0.8))*jaar_zip[[#This Row],[graaddagen]],"")</f>
        <v>3.28</v>
      </c>
      <c r="O3169" s="101">
        <f>IF(ISNUMBER(jaar_zip[[#This Row],[etmaaltemperatuur]]),IF(jaar_zip[[#This Row],[etmaaltemperatuur]]&gt;stookgrens,jaar_zip[[#This Row],[etmaaltemperatuur]]-stookgrens,0),"")</f>
        <v>0</v>
      </c>
    </row>
    <row r="3170" spans="1:15" x14ac:dyDescent="0.25">
      <c r="A3170">
        <v>273</v>
      </c>
      <c r="B3170">
        <v>20240603</v>
      </c>
      <c r="C3170">
        <v>2.4</v>
      </c>
      <c r="D3170">
        <v>14.4</v>
      </c>
      <c r="E3170">
        <v>1053</v>
      </c>
      <c r="F3170">
        <v>-0.1</v>
      </c>
      <c r="H3170">
        <v>78</v>
      </c>
      <c r="I3170" s="101" t="s">
        <v>23</v>
      </c>
      <c r="J3170" s="1">
        <f>DATEVALUE(RIGHT(jaar_zip[[#This Row],[YYYYMMDD]],2)&amp;"-"&amp;MID(jaar_zip[[#This Row],[YYYYMMDD]],5,2)&amp;"-"&amp;LEFT(jaar_zip[[#This Row],[YYYYMMDD]],4))</f>
        <v>45446</v>
      </c>
      <c r="K3170" s="101" t="str">
        <f>IF(AND(VALUE(MONTH(jaar_zip[[#This Row],[Datum]]))=1,VALUE(WEEKNUM(jaar_zip[[#This Row],[Datum]],21))&gt;51),RIGHT(YEAR(jaar_zip[[#This Row],[Datum]])-1,2),RIGHT(YEAR(jaar_zip[[#This Row],[Datum]]),2))&amp;"-"&amp; TEXT(WEEKNUM(jaar_zip[[#This Row],[Datum]],21),"00")</f>
        <v>24-23</v>
      </c>
      <c r="L3170" s="101">
        <f>MONTH(jaar_zip[[#This Row],[Datum]])</f>
        <v>6</v>
      </c>
      <c r="M3170" s="101">
        <f>IF(ISNUMBER(jaar_zip[[#This Row],[etmaaltemperatuur]]),IF(jaar_zip[[#This Row],[etmaaltemperatuur]]&lt;stookgrens,stookgrens-jaar_zip[[#This Row],[etmaaltemperatuur]],0),"")</f>
        <v>3.5999999999999996</v>
      </c>
      <c r="N3170" s="101">
        <f>IF(ISNUMBER(jaar_zip[[#This Row],[graaddagen]]),IF(OR(MONTH(jaar_zip[[#This Row],[Datum]])=1,MONTH(jaar_zip[[#This Row],[Datum]])=2,MONTH(jaar_zip[[#This Row],[Datum]])=11,MONTH(jaar_zip[[#This Row],[Datum]])=12),1.1,IF(OR(MONTH(jaar_zip[[#This Row],[Datum]])=3,MONTH(jaar_zip[[#This Row],[Datum]])=10),1,0.8))*jaar_zip[[#This Row],[graaddagen]],"")</f>
        <v>2.88</v>
      </c>
      <c r="O3170" s="101">
        <f>IF(ISNUMBER(jaar_zip[[#This Row],[etmaaltemperatuur]]),IF(jaar_zip[[#This Row],[etmaaltemperatuur]]&gt;stookgrens,jaar_zip[[#This Row],[etmaaltemperatuur]]-stookgrens,0),"")</f>
        <v>0</v>
      </c>
    </row>
    <row r="3171" spans="1:15" x14ac:dyDescent="0.25">
      <c r="A3171">
        <v>273</v>
      </c>
      <c r="B3171">
        <v>20240604</v>
      </c>
      <c r="C3171">
        <v>3.1</v>
      </c>
      <c r="D3171">
        <v>16.399999999999999</v>
      </c>
      <c r="E3171">
        <v>1274</v>
      </c>
      <c r="F3171">
        <v>4.4000000000000004</v>
      </c>
      <c r="H3171">
        <v>82</v>
      </c>
      <c r="I3171" s="101" t="s">
        <v>23</v>
      </c>
      <c r="J3171" s="1">
        <f>DATEVALUE(RIGHT(jaar_zip[[#This Row],[YYYYMMDD]],2)&amp;"-"&amp;MID(jaar_zip[[#This Row],[YYYYMMDD]],5,2)&amp;"-"&amp;LEFT(jaar_zip[[#This Row],[YYYYMMDD]],4))</f>
        <v>45447</v>
      </c>
      <c r="K3171" s="101" t="str">
        <f>IF(AND(VALUE(MONTH(jaar_zip[[#This Row],[Datum]]))=1,VALUE(WEEKNUM(jaar_zip[[#This Row],[Datum]],21))&gt;51),RIGHT(YEAR(jaar_zip[[#This Row],[Datum]])-1,2),RIGHT(YEAR(jaar_zip[[#This Row],[Datum]]),2))&amp;"-"&amp; TEXT(WEEKNUM(jaar_zip[[#This Row],[Datum]],21),"00")</f>
        <v>24-23</v>
      </c>
      <c r="L3171" s="101">
        <f>MONTH(jaar_zip[[#This Row],[Datum]])</f>
        <v>6</v>
      </c>
      <c r="M3171" s="101">
        <f>IF(ISNUMBER(jaar_zip[[#This Row],[etmaaltemperatuur]]),IF(jaar_zip[[#This Row],[etmaaltemperatuur]]&lt;stookgrens,stookgrens-jaar_zip[[#This Row],[etmaaltemperatuur]],0),"")</f>
        <v>1.6000000000000014</v>
      </c>
      <c r="N3171" s="101">
        <f>IF(ISNUMBER(jaar_zip[[#This Row],[graaddagen]]),IF(OR(MONTH(jaar_zip[[#This Row],[Datum]])=1,MONTH(jaar_zip[[#This Row],[Datum]])=2,MONTH(jaar_zip[[#This Row],[Datum]])=11,MONTH(jaar_zip[[#This Row],[Datum]])=12),1.1,IF(OR(MONTH(jaar_zip[[#This Row],[Datum]])=3,MONTH(jaar_zip[[#This Row],[Datum]])=10),1,0.8))*jaar_zip[[#This Row],[graaddagen]],"")</f>
        <v>1.2800000000000011</v>
      </c>
      <c r="O3171" s="101">
        <f>IF(ISNUMBER(jaar_zip[[#This Row],[etmaaltemperatuur]]),IF(jaar_zip[[#This Row],[etmaaltemperatuur]]&gt;stookgrens,jaar_zip[[#This Row],[etmaaltemperatuur]]-stookgrens,0),"")</f>
        <v>0</v>
      </c>
    </row>
    <row r="3172" spans="1:15" x14ac:dyDescent="0.25">
      <c r="A3172">
        <v>273</v>
      </c>
      <c r="B3172">
        <v>20240605</v>
      </c>
      <c r="C3172">
        <v>4</v>
      </c>
      <c r="D3172">
        <v>12.6</v>
      </c>
      <c r="E3172">
        <v>2646</v>
      </c>
      <c r="F3172">
        <v>2.8</v>
      </c>
      <c r="H3172">
        <v>70</v>
      </c>
      <c r="I3172" s="101" t="s">
        <v>23</v>
      </c>
      <c r="J3172" s="1">
        <f>DATEVALUE(RIGHT(jaar_zip[[#This Row],[YYYYMMDD]],2)&amp;"-"&amp;MID(jaar_zip[[#This Row],[YYYYMMDD]],5,2)&amp;"-"&amp;LEFT(jaar_zip[[#This Row],[YYYYMMDD]],4))</f>
        <v>45448</v>
      </c>
      <c r="K3172" s="101" t="str">
        <f>IF(AND(VALUE(MONTH(jaar_zip[[#This Row],[Datum]]))=1,VALUE(WEEKNUM(jaar_zip[[#This Row],[Datum]],21))&gt;51),RIGHT(YEAR(jaar_zip[[#This Row],[Datum]])-1,2),RIGHT(YEAR(jaar_zip[[#This Row],[Datum]]),2))&amp;"-"&amp; TEXT(WEEKNUM(jaar_zip[[#This Row],[Datum]],21),"00")</f>
        <v>24-23</v>
      </c>
      <c r="L3172" s="101">
        <f>MONTH(jaar_zip[[#This Row],[Datum]])</f>
        <v>6</v>
      </c>
      <c r="M3172" s="101">
        <f>IF(ISNUMBER(jaar_zip[[#This Row],[etmaaltemperatuur]]),IF(jaar_zip[[#This Row],[etmaaltemperatuur]]&lt;stookgrens,stookgrens-jaar_zip[[#This Row],[etmaaltemperatuur]],0),"")</f>
        <v>5.4</v>
      </c>
      <c r="N3172" s="101">
        <f>IF(ISNUMBER(jaar_zip[[#This Row],[graaddagen]]),IF(OR(MONTH(jaar_zip[[#This Row],[Datum]])=1,MONTH(jaar_zip[[#This Row],[Datum]])=2,MONTH(jaar_zip[[#This Row],[Datum]])=11,MONTH(jaar_zip[[#This Row],[Datum]])=12),1.1,IF(OR(MONTH(jaar_zip[[#This Row],[Datum]])=3,MONTH(jaar_zip[[#This Row],[Datum]])=10),1,0.8))*jaar_zip[[#This Row],[graaddagen]],"")</f>
        <v>4.32</v>
      </c>
      <c r="O3172" s="101">
        <f>IF(ISNUMBER(jaar_zip[[#This Row],[etmaaltemperatuur]]),IF(jaar_zip[[#This Row],[etmaaltemperatuur]]&gt;stookgrens,jaar_zip[[#This Row],[etmaaltemperatuur]]-stookgrens,0),"")</f>
        <v>0</v>
      </c>
    </row>
    <row r="3173" spans="1:15" x14ac:dyDescent="0.25">
      <c r="A3173">
        <v>273</v>
      </c>
      <c r="B3173">
        <v>20240606</v>
      </c>
      <c r="C3173">
        <v>2.8</v>
      </c>
      <c r="D3173">
        <v>12.4</v>
      </c>
      <c r="E3173">
        <v>1473</v>
      </c>
      <c r="F3173">
        <v>0</v>
      </c>
      <c r="H3173">
        <v>73</v>
      </c>
      <c r="I3173" s="101" t="s">
        <v>23</v>
      </c>
      <c r="J3173" s="1">
        <f>DATEVALUE(RIGHT(jaar_zip[[#This Row],[YYYYMMDD]],2)&amp;"-"&amp;MID(jaar_zip[[#This Row],[YYYYMMDD]],5,2)&amp;"-"&amp;LEFT(jaar_zip[[#This Row],[YYYYMMDD]],4))</f>
        <v>45449</v>
      </c>
      <c r="K3173" s="101" t="str">
        <f>IF(AND(VALUE(MONTH(jaar_zip[[#This Row],[Datum]]))=1,VALUE(WEEKNUM(jaar_zip[[#This Row],[Datum]],21))&gt;51),RIGHT(YEAR(jaar_zip[[#This Row],[Datum]])-1,2),RIGHT(YEAR(jaar_zip[[#This Row],[Datum]]),2))&amp;"-"&amp; TEXT(WEEKNUM(jaar_zip[[#This Row],[Datum]],21),"00")</f>
        <v>24-23</v>
      </c>
      <c r="L3173" s="101">
        <f>MONTH(jaar_zip[[#This Row],[Datum]])</f>
        <v>6</v>
      </c>
      <c r="M3173" s="101">
        <f>IF(ISNUMBER(jaar_zip[[#This Row],[etmaaltemperatuur]]),IF(jaar_zip[[#This Row],[etmaaltemperatuur]]&lt;stookgrens,stookgrens-jaar_zip[[#This Row],[etmaaltemperatuur]],0),"")</f>
        <v>5.6</v>
      </c>
      <c r="N3173" s="101">
        <f>IF(ISNUMBER(jaar_zip[[#This Row],[graaddagen]]),IF(OR(MONTH(jaar_zip[[#This Row],[Datum]])=1,MONTH(jaar_zip[[#This Row],[Datum]])=2,MONTH(jaar_zip[[#This Row],[Datum]])=11,MONTH(jaar_zip[[#This Row],[Datum]])=12),1.1,IF(OR(MONTH(jaar_zip[[#This Row],[Datum]])=3,MONTH(jaar_zip[[#This Row],[Datum]])=10),1,0.8))*jaar_zip[[#This Row],[graaddagen]],"")</f>
        <v>4.4799999999999995</v>
      </c>
      <c r="O3173" s="101">
        <f>IF(ISNUMBER(jaar_zip[[#This Row],[etmaaltemperatuur]]),IF(jaar_zip[[#This Row],[etmaaltemperatuur]]&gt;stookgrens,jaar_zip[[#This Row],[etmaaltemperatuur]]-stookgrens,0),"")</f>
        <v>0</v>
      </c>
    </row>
    <row r="3174" spans="1:15" x14ac:dyDescent="0.25">
      <c r="A3174">
        <v>273</v>
      </c>
      <c r="B3174">
        <v>20240607</v>
      </c>
      <c r="C3174">
        <v>3.1</v>
      </c>
      <c r="D3174">
        <v>13.7</v>
      </c>
      <c r="E3174">
        <v>1920</v>
      </c>
      <c r="F3174">
        <v>0.6</v>
      </c>
      <c r="H3174">
        <v>72</v>
      </c>
      <c r="I3174" s="101" t="s">
        <v>23</v>
      </c>
      <c r="J3174" s="1">
        <f>DATEVALUE(RIGHT(jaar_zip[[#This Row],[YYYYMMDD]],2)&amp;"-"&amp;MID(jaar_zip[[#This Row],[YYYYMMDD]],5,2)&amp;"-"&amp;LEFT(jaar_zip[[#This Row],[YYYYMMDD]],4))</f>
        <v>45450</v>
      </c>
      <c r="K3174" s="101" t="str">
        <f>IF(AND(VALUE(MONTH(jaar_zip[[#This Row],[Datum]]))=1,VALUE(WEEKNUM(jaar_zip[[#This Row],[Datum]],21))&gt;51),RIGHT(YEAR(jaar_zip[[#This Row],[Datum]])-1,2),RIGHT(YEAR(jaar_zip[[#This Row],[Datum]]),2))&amp;"-"&amp; TEXT(WEEKNUM(jaar_zip[[#This Row],[Datum]],21),"00")</f>
        <v>24-23</v>
      </c>
      <c r="L3174" s="101">
        <f>MONTH(jaar_zip[[#This Row],[Datum]])</f>
        <v>6</v>
      </c>
      <c r="M3174" s="101">
        <f>IF(ISNUMBER(jaar_zip[[#This Row],[etmaaltemperatuur]]),IF(jaar_zip[[#This Row],[etmaaltemperatuur]]&lt;stookgrens,stookgrens-jaar_zip[[#This Row],[etmaaltemperatuur]],0),"")</f>
        <v>4.3000000000000007</v>
      </c>
      <c r="N3174" s="101">
        <f>IF(ISNUMBER(jaar_zip[[#This Row],[graaddagen]]),IF(OR(MONTH(jaar_zip[[#This Row],[Datum]])=1,MONTH(jaar_zip[[#This Row],[Datum]])=2,MONTH(jaar_zip[[#This Row],[Datum]])=11,MONTH(jaar_zip[[#This Row],[Datum]])=12),1.1,IF(OR(MONTH(jaar_zip[[#This Row],[Datum]])=3,MONTH(jaar_zip[[#This Row],[Datum]])=10),1,0.8))*jaar_zip[[#This Row],[graaddagen]],"")</f>
        <v>3.4400000000000008</v>
      </c>
      <c r="O3174" s="101">
        <f>IF(ISNUMBER(jaar_zip[[#This Row],[etmaaltemperatuur]]),IF(jaar_zip[[#This Row],[etmaaltemperatuur]]&gt;stookgrens,jaar_zip[[#This Row],[etmaaltemperatuur]]-stookgrens,0),"")</f>
        <v>0</v>
      </c>
    </row>
    <row r="3175" spans="1:15" x14ac:dyDescent="0.25">
      <c r="A3175">
        <v>273</v>
      </c>
      <c r="B3175">
        <v>20240608</v>
      </c>
      <c r="C3175">
        <v>3.8</v>
      </c>
      <c r="D3175">
        <v>12.9</v>
      </c>
      <c r="E3175">
        <v>1549</v>
      </c>
      <c r="F3175">
        <v>1.2</v>
      </c>
      <c r="H3175">
        <v>81</v>
      </c>
      <c r="I3175" s="101" t="s">
        <v>23</v>
      </c>
      <c r="J3175" s="1">
        <f>DATEVALUE(RIGHT(jaar_zip[[#This Row],[YYYYMMDD]],2)&amp;"-"&amp;MID(jaar_zip[[#This Row],[YYYYMMDD]],5,2)&amp;"-"&amp;LEFT(jaar_zip[[#This Row],[YYYYMMDD]],4))</f>
        <v>45451</v>
      </c>
      <c r="K3175" s="101" t="str">
        <f>IF(AND(VALUE(MONTH(jaar_zip[[#This Row],[Datum]]))=1,VALUE(WEEKNUM(jaar_zip[[#This Row],[Datum]],21))&gt;51),RIGHT(YEAR(jaar_zip[[#This Row],[Datum]])-1,2),RIGHT(YEAR(jaar_zip[[#This Row],[Datum]]),2))&amp;"-"&amp; TEXT(WEEKNUM(jaar_zip[[#This Row],[Datum]],21),"00")</f>
        <v>24-23</v>
      </c>
      <c r="L3175" s="101">
        <f>MONTH(jaar_zip[[#This Row],[Datum]])</f>
        <v>6</v>
      </c>
      <c r="M3175" s="101">
        <f>IF(ISNUMBER(jaar_zip[[#This Row],[etmaaltemperatuur]]),IF(jaar_zip[[#This Row],[etmaaltemperatuur]]&lt;stookgrens,stookgrens-jaar_zip[[#This Row],[etmaaltemperatuur]],0),"")</f>
        <v>5.0999999999999996</v>
      </c>
      <c r="N3175" s="101">
        <f>IF(ISNUMBER(jaar_zip[[#This Row],[graaddagen]]),IF(OR(MONTH(jaar_zip[[#This Row],[Datum]])=1,MONTH(jaar_zip[[#This Row],[Datum]])=2,MONTH(jaar_zip[[#This Row],[Datum]])=11,MONTH(jaar_zip[[#This Row],[Datum]])=12),1.1,IF(OR(MONTH(jaar_zip[[#This Row],[Datum]])=3,MONTH(jaar_zip[[#This Row],[Datum]])=10),1,0.8))*jaar_zip[[#This Row],[graaddagen]],"")</f>
        <v>4.08</v>
      </c>
      <c r="O3175" s="101">
        <f>IF(ISNUMBER(jaar_zip[[#This Row],[etmaaltemperatuur]]),IF(jaar_zip[[#This Row],[etmaaltemperatuur]]&gt;stookgrens,jaar_zip[[#This Row],[etmaaltemperatuur]]-stookgrens,0),"")</f>
        <v>0</v>
      </c>
    </row>
    <row r="3176" spans="1:15" x14ac:dyDescent="0.25">
      <c r="A3176">
        <v>273</v>
      </c>
      <c r="B3176">
        <v>20240609</v>
      </c>
      <c r="C3176">
        <v>4.0999999999999996</v>
      </c>
      <c r="D3176">
        <v>12.6</v>
      </c>
      <c r="E3176">
        <v>1622</v>
      </c>
      <c r="F3176">
        <v>-0.1</v>
      </c>
      <c r="H3176">
        <v>75</v>
      </c>
      <c r="I3176" s="101" t="s">
        <v>23</v>
      </c>
      <c r="J3176" s="1">
        <f>DATEVALUE(RIGHT(jaar_zip[[#This Row],[YYYYMMDD]],2)&amp;"-"&amp;MID(jaar_zip[[#This Row],[YYYYMMDD]],5,2)&amp;"-"&amp;LEFT(jaar_zip[[#This Row],[YYYYMMDD]],4))</f>
        <v>45452</v>
      </c>
      <c r="K3176" s="101" t="str">
        <f>IF(AND(VALUE(MONTH(jaar_zip[[#This Row],[Datum]]))=1,VALUE(WEEKNUM(jaar_zip[[#This Row],[Datum]],21))&gt;51),RIGHT(YEAR(jaar_zip[[#This Row],[Datum]])-1,2),RIGHT(YEAR(jaar_zip[[#This Row],[Datum]]),2))&amp;"-"&amp; TEXT(WEEKNUM(jaar_zip[[#This Row],[Datum]],21),"00")</f>
        <v>24-23</v>
      </c>
      <c r="L3176" s="101">
        <f>MONTH(jaar_zip[[#This Row],[Datum]])</f>
        <v>6</v>
      </c>
      <c r="M3176" s="101">
        <f>IF(ISNUMBER(jaar_zip[[#This Row],[etmaaltemperatuur]]),IF(jaar_zip[[#This Row],[etmaaltemperatuur]]&lt;stookgrens,stookgrens-jaar_zip[[#This Row],[etmaaltemperatuur]],0),"")</f>
        <v>5.4</v>
      </c>
      <c r="N3176" s="101">
        <f>IF(ISNUMBER(jaar_zip[[#This Row],[graaddagen]]),IF(OR(MONTH(jaar_zip[[#This Row],[Datum]])=1,MONTH(jaar_zip[[#This Row],[Datum]])=2,MONTH(jaar_zip[[#This Row],[Datum]])=11,MONTH(jaar_zip[[#This Row],[Datum]])=12),1.1,IF(OR(MONTH(jaar_zip[[#This Row],[Datum]])=3,MONTH(jaar_zip[[#This Row],[Datum]])=10),1,0.8))*jaar_zip[[#This Row],[graaddagen]],"")</f>
        <v>4.32</v>
      </c>
      <c r="O3176" s="101">
        <f>IF(ISNUMBER(jaar_zip[[#This Row],[etmaaltemperatuur]]),IF(jaar_zip[[#This Row],[etmaaltemperatuur]]&gt;stookgrens,jaar_zip[[#This Row],[etmaaltemperatuur]]-stookgrens,0),"")</f>
        <v>0</v>
      </c>
    </row>
    <row r="3177" spans="1:15" x14ac:dyDescent="0.25">
      <c r="A3177">
        <v>273</v>
      </c>
      <c r="B3177">
        <v>20240610</v>
      </c>
      <c r="C3177">
        <v>4</v>
      </c>
      <c r="D3177">
        <v>11.1</v>
      </c>
      <c r="E3177">
        <v>565</v>
      </c>
      <c r="F3177">
        <v>22</v>
      </c>
      <c r="H3177">
        <v>90</v>
      </c>
      <c r="I3177" s="101" t="s">
        <v>23</v>
      </c>
      <c r="J3177" s="1">
        <f>DATEVALUE(RIGHT(jaar_zip[[#This Row],[YYYYMMDD]],2)&amp;"-"&amp;MID(jaar_zip[[#This Row],[YYYYMMDD]],5,2)&amp;"-"&amp;LEFT(jaar_zip[[#This Row],[YYYYMMDD]],4))</f>
        <v>45453</v>
      </c>
      <c r="K3177" s="101" t="str">
        <f>IF(AND(VALUE(MONTH(jaar_zip[[#This Row],[Datum]]))=1,VALUE(WEEKNUM(jaar_zip[[#This Row],[Datum]],21))&gt;51),RIGHT(YEAR(jaar_zip[[#This Row],[Datum]])-1,2),RIGHT(YEAR(jaar_zip[[#This Row],[Datum]]),2))&amp;"-"&amp; TEXT(WEEKNUM(jaar_zip[[#This Row],[Datum]],21),"00")</f>
        <v>24-24</v>
      </c>
      <c r="L3177" s="101">
        <f>MONTH(jaar_zip[[#This Row],[Datum]])</f>
        <v>6</v>
      </c>
      <c r="M3177" s="101">
        <f>IF(ISNUMBER(jaar_zip[[#This Row],[etmaaltemperatuur]]),IF(jaar_zip[[#This Row],[etmaaltemperatuur]]&lt;stookgrens,stookgrens-jaar_zip[[#This Row],[etmaaltemperatuur]],0),"")</f>
        <v>6.9</v>
      </c>
      <c r="N3177" s="101">
        <f>IF(ISNUMBER(jaar_zip[[#This Row],[graaddagen]]),IF(OR(MONTH(jaar_zip[[#This Row],[Datum]])=1,MONTH(jaar_zip[[#This Row],[Datum]])=2,MONTH(jaar_zip[[#This Row],[Datum]])=11,MONTH(jaar_zip[[#This Row],[Datum]])=12),1.1,IF(OR(MONTH(jaar_zip[[#This Row],[Datum]])=3,MONTH(jaar_zip[[#This Row],[Datum]])=10),1,0.8))*jaar_zip[[#This Row],[graaddagen]],"")</f>
        <v>5.5200000000000005</v>
      </c>
      <c r="O3177" s="101">
        <f>IF(ISNUMBER(jaar_zip[[#This Row],[etmaaltemperatuur]]),IF(jaar_zip[[#This Row],[etmaaltemperatuur]]&gt;stookgrens,jaar_zip[[#This Row],[etmaaltemperatuur]]-stookgrens,0),"")</f>
        <v>0</v>
      </c>
    </row>
    <row r="3178" spans="1:15" x14ac:dyDescent="0.25">
      <c r="A3178">
        <v>273</v>
      </c>
      <c r="B3178">
        <v>20240611</v>
      </c>
      <c r="C3178">
        <v>4.5</v>
      </c>
      <c r="D3178">
        <v>11.8</v>
      </c>
      <c r="E3178">
        <v>2110</v>
      </c>
      <c r="F3178">
        <v>4</v>
      </c>
      <c r="H3178">
        <v>79</v>
      </c>
      <c r="I3178" s="101" t="s">
        <v>23</v>
      </c>
      <c r="J3178" s="1">
        <f>DATEVALUE(RIGHT(jaar_zip[[#This Row],[YYYYMMDD]],2)&amp;"-"&amp;MID(jaar_zip[[#This Row],[YYYYMMDD]],5,2)&amp;"-"&amp;LEFT(jaar_zip[[#This Row],[YYYYMMDD]],4))</f>
        <v>45454</v>
      </c>
      <c r="K3178" s="101" t="str">
        <f>IF(AND(VALUE(MONTH(jaar_zip[[#This Row],[Datum]]))=1,VALUE(WEEKNUM(jaar_zip[[#This Row],[Datum]],21))&gt;51),RIGHT(YEAR(jaar_zip[[#This Row],[Datum]])-1,2),RIGHT(YEAR(jaar_zip[[#This Row],[Datum]]),2))&amp;"-"&amp; TEXT(WEEKNUM(jaar_zip[[#This Row],[Datum]],21),"00")</f>
        <v>24-24</v>
      </c>
      <c r="L3178" s="101">
        <f>MONTH(jaar_zip[[#This Row],[Datum]])</f>
        <v>6</v>
      </c>
      <c r="M3178" s="101">
        <f>IF(ISNUMBER(jaar_zip[[#This Row],[etmaaltemperatuur]]),IF(jaar_zip[[#This Row],[etmaaltemperatuur]]&lt;stookgrens,stookgrens-jaar_zip[[#This Row],[etmaaltemperatuur]],0),"")</f>
        <v>6.1999999999999993</v>
      </c>
      <c r="N3178" s="101">
        <f>IF(ISNUMBER(jaar_zip[[#This Row],[graaddagen]]),IF(OR(MONTH(jaar_zip[[#This Row],[Datum]])=1,MONTH(jaar_zip[[#This Row],[Datum]])=2,MONTH(jaar_zip[[#This Row],[Datum]])=11,MONTH(jaar_zip[[#This Row],[Datum]])=12),1.1,IF(OR(MONTH(jaar_zip[[#This Row],[Datum]])=3,MONTH(jaar_zip[[#This Row],[Datum]])=10),1,0.8))*jaar_zip[[#This Row],[graaddagen]],"")</f>
        <v>4.96</v>
      </c>
      <c r="O3178" s="101">
        <f>IF(ISNUMBER(jaar_zip[[#This Row],[etmaaltemperatuur]]),IF(jaar_zip[[#This Row],[etmaaltemperatuur]]&gt;stookgrens,jaar_zip[[#This Row],[etmaaltemperatuur]]-stookgrens,0),"")</f>
        <v>0</v>
      </c>
    </row>
    <row r="3179" spans="1:15" x14ac:dyDescent="0.25">
      <c r="A3179">
        <v>273</v>
      </c>
      <c r="B3179">
        <v>20240612</v>
      </c>
      <c r="C3179">
        <v>3.7</v>
      </c>
      <c r="D3179">
        <v>11.4</v>
      </c>
      <c r="E3179">
        <v>1774</v>
      </c>
      <c r="F3179">
        <v>4.5999999999999996</v>
      </c>
      <c r="H3179">
        <v>79</v>
      </c>
      <c r="I3179" s="101" t="s">
        <v>23</v>
      </c>
      <c r="J3179" s="1">
        <f>DATEVALUE(RIGHT(jaar_zip[[#This Row],[YYYYMMDD]],2)&amp;"-"&amp;MID(jaar_zip[[#This Row],[YYYYMMDD]],5,2)&amp;"-"&amp;LEFT(jaar_zip[[#This Row],[YYYYMMDD]],4))</f>
        <v>45455</v>
      </c>
      <c r="K3179" s="101" t="str">
        <f>IF(AND(VALUE(MONTH(jaar_zip[[#This Row],[Datum]]))=1,VALUE(WEEKNUM(jaar_zip[[#This Row],[Datum]],21))&gt;51),RIGHT(YEAR(jaar_zip[[#This Row],[Datum]])-1,2),RIGHT(YEAR(jaar_zip[[#This Row],[Datum]]),2))&amp;"-"&amp; TEXT(WEEKNUM(jaar_zip[[#This Row],[Datum]],21),"00")</f>
        <v>24-24</v>
      </c>
      <c r="L3179" s="101">
        <f>MONTH(jaar_zip[[#This Row],[Datum]])</f>
        <v>6</v>
      </c>
      <c r="M3179" s="101">
        <f>IF(ISNUMBER(jaar_zip[[#This Row],[etmaaltemperatuur]]),IF(jaar_zip[[#This Row],[etmaaltemperatuur]]&lt;stookgrens,stookgrens-jaar_zip[[#This Row],[etmaaltemperatuur]],0),"")</f>
        <v>6.6</v>
      </c>
      <c r="N3179" s="101">
        <f>IF(ISNUMBER(jaar_zip[[#This Row],[graaddagen]]),IF(OR(MONTH(jaar_zip[[#This Row],[Datum]])=1,MONTH(jaar_zip[[#This Row],[Datum]])=2,MONTH(jaar_zip[[#This Row],[Datum]])=11,MONTH(jaar_zip[[#This Row],[Datum]])=12),1.1,IF(OR(MONTH(jaar_zip[[#This Row],[Datum]])=3,MONTH(jaar_zip[[#This Row],[Datum]])=10),1,0.8))*jaar_zip[[#This Row],[graaddagen]],"")</f>
        <v>5.28</v>
      </c>
      <c r="O3179" s="101">
        <f>IF(ISNUMBER(jaar_zip[[#This Row],[etmaaltemperatuur]]),IF(jaar_zip[[#This Row],[etmaaltemperatuur]]&gt;stookgrens,jaar_zip[[#This Row],[etmaaltemperatuur]]-stookgrens,0),"")</f>
        <v>0</v>
      </c>
    </row>
    <row r="3180" spans="1:15" x14ac:dyDescent="0.25">
      <c r="A3180">
        <v>273</v>
      </c>
      <c r="B3180">
        <v>20240613</v>
      </c>
      <c r="C3180">
        <v>2.4</v>
      </c>
      <c r="D3180">
        <v>14.1</v>
      </c>
      <c r="E3180">
        <v>1776</v>
      </c>
      <c r="F3180">
        <v>0.3</v>
      </c>
      <c r="H3180">
        <v>75</v>
      </c>
      <c r="I3180" s="101" t="s">
        <v>23</v>
      </c>
      <c r="J3180" s="1">
        <f>DATEVALUE(RIGHT(jaar_zip[[#This Row],[YYYYMMDD]],2)&amp;"-"&amp;MID(jaar_zip[[#This Row],[YYYYMMDD]],5,2)&amp;"-"&amp;LEFT(jaar_zip[[#This Row],[YYYYMMDD]],4))</f>
        <v>45456</v>
      </c>
      <c r="K3180" s="101" t="str">
        <f>IF(AND(VALUE(MONTH(jaar_zip[[#This Row],[Datum]]))=1,VALUE(WEEKNUM(jaar_zip[[#This Row],[Datum]],21))&gt;51),RIGHT(YEAR(jaar_zip[[#This Row],[Datum]])-1,2),RIGHT(YEAR(jaar_zip[[#This Row],[Datum]]),2))&amp;"-"&amp; TEXT(WEEKNUM(jaar_zip[[#This Row],[Datum]],21),"00")</f>
        <v>24-24</v>
      </c>
      <c r="L3180" s="101">
        <f>MONTH(jaar_zip[[#This Row],[Datum]])</f>
        <v>6</v>
      </c>
      <c r="M3180" s="101">
        <f>IF(ISNUMBER(jaar_zip[[#This Row],[etmaaltemperatuur]]),IF(jaar_zip[[#This Row],[etmaaltemperatuur]]&lt;stookgrens,stookgrens-jaar_zip[[#This Row],[etmaaltemperatuur]],0),"")</f>
        <v>3.9000000000000004</v>
      </c>
      <c r="N3180" s="101">
        <f>IF(ISNUMBER(jaar_zip[[#This Row],[graaddagen]]),IF(OR(MONTH(jaar_zip[[#This Row],[Datum]])=1,MONTH(jaar_zip[[#This Row],[Datum]])=2,MONTH(jaar_zip[[#This Row],[Datum]])=11,MONTH(jaar_zip[[#This Row],[Datum]])=12),1.1,IF(OR(MONTH(jaar_zip[[#This Row],[Datum]])=3,MONTH(jaar_zip[[#This Row],[Datum]])=10),1,0.8))*jaar_zip[[#This Row],[graaddagen]],"")</f>
        <v>3.1200000000000006</v>
      </c>
      <c r="O3180" s="101">
        <f>IF(ISNUMBER(jaar_zip[[#This Row],[etmaaltemperatuur]]),IF(jaar_zip[[#This Row],[etmaaltemperatuur]]&gt;stookgrens,jaar_zip[[#This Row],[etmaaltemperatuur]]-stookgrens,0),"")</f>
        <v>0</v>
      </c>
    </row>
    <row r="3181" spans="1:15" x14ac:dyDescent="0.25">
      <c r="A3181">
        <v>273</v>
      </c>
      <c r="B3181">
        <v>20240614</v>
      </c>
      <c r="C3181">
        <v>3.9</v>
      </c>
      <c r="D3181">
        <v>14.8</v>
      </c>
      <c r="E3181">
        <v>934</v>
      </c>
      <c r="F3181">
        <v>7.4</v>
      </c>
      <c r="H3181">
        <v>84</v>
      </c>
      <c r="I3181" s="101" t="s">
        <v>23</v>
      </c>
      <c r="J3181" s="1">
        <f>DATEVALUE(RIGHT(jaar_zip[[#This Row],[YYYYMMDD]],2)&amp;"-"&amp;MID(jaar_zip[[#This Row],[YYYYMMDD]],5,2)&amp;"-"&amp;LEFT(jaar_zip[[#This Row],[YYYYMMDD]],4))</f>
        <v>45457</v>
      </c>
      <c r="K3181" s="101" t="str">
        <f>IF(AND(VALUE(MONTH(jaar_zip[[#This Row],[Datum]]))=1,VALUE(WEEKNUM(jaar_zip[[#This Row],[Datum]],21))&gt;51),RIGHT(YEAR(jaar_zip[[#This Row],[Datum]])-1,2),RIGHT(YEAR(jaar_zip[[#This Row],[Datum]]),2))&amp;"-"&amp; TEXT(WEEKNUM(jaar_zip[[#This Row],[Datum]],21),"00")</f>
        <v>24-24</v>
      </c>
      <c r="L3181" s="101">
        <f>MONTH(jaar_zip[[#This Row],[Datum]])</f>
        <v>6</v>
      </c>
      <c r="M3181" s="101">
        <f>IF(ISNUMBER(jaar_zip[[#This Row],[etmaaltemperatuur]]),IF(jaar_zip[[#This Row],[etmaaltemperatuur]]&lt;stookgrens,stookgrens-jaar_zip[[#This Row],[etmaaltemperatuur]],0),"")</f>
        <v>3.1999999999999993</v>
      </c>
      <c r="N3181" s="101">
        <f>IF(ISNUMBER(jaar_zip[[#This Row],[graaddagen]]),IF(OR(MONTH(jaar_zip[[#This Row],[Datum]])=1,MONTH(jaar_zip[[#This Row],[Datum]])=2,MONTH(jaar_zip[[#This Row],[Datum]])=11,MONTH(jaar_zip[[#This Row],[Datum]])=12),1.1,IF(OR(MONTH(jaar_zip[[#This Row],[Datum]])=3,MONTH(jaar_zip[[#This Row],[Datum]])=10),1,0.8))*jaar_zip[[#This Row],[graaddagen]],"")</f>
        <v>2.5599999999999996</v>
      </c>
      <c r="O3181" s="101">
        <f>IF(ISNUMBER(jaar_zip[[#This Row],[etmaaltemperatuur]]),IF(jaar_zip[[#This Row],[etmaaltemperatuur]]&gt;stookgrens,jaar_zip[[#This Row],[etmaaltemperatuur]]-stookgrens,0),"")</f>
        <v>0</v>
      </c>
    </row>
    <row r="3182" spans="1:15" x14ac:dyDescent="0.25">
      <c r="A3182">
        <v>273</v>
      </c>
      <c r="B3182">
        <v>20240615</v>
      </c>
      <c r="C3182">
        <v>5</v>
      </c>
      <c r="D3182">
        <v>14.3</v>
      </c>
      <c r="E3182">
        <v>1613</v>
      </c>
      <c r="F3182">
        <v>2.8</v>
      </c>
      <c r="H3182">
        <v>80</v>
      </c>
      <c r="I3182" s="101" t="s">
        <v>23</v>
      </c>
      <c r="J3182" s="1">
        <f>DATEVALUE(RIGHT(jaar_zip[[#This Row],[YYYYMMDD]],2)&amp;"-"&amp;MID(jaar_zip[[#This Row],[YYYYMMDD]],5,2)&amp;"-"&amp;LEFT(jaar_zip[[#This Row],[YYYYMMDD]],4))</f>
        <v>45458</v>
      </c>
      <c r="K3182" s="101" t="str">
        <f>IF(AND(VALUE(MONTH(jaar_zip[[#This Row],[Datum]]))=1,VALUE(WEEKNUM(jaar_zip[[#This Row],[Datum]],21))&gt;51),RIGHT(YEAR(jaar_zip[[#This Row],[Datum]])-1,2),RIGHT(YEAR(jaar_zip[[#This Row],[Datum]]),2))&amp;"-"&amp; TEXT(WEEKNUM(jaar_zip[[#This Row],[Datum]],21),"00")</f>
        <v>24-24</v>
      </c>
      <c r="L3182" s="101">
        <f>MONTH(jaar_zip[[#This Row],[Datum]])</f>
        <v>6</v>
      </c>
      <c r="M3182" s="101">
        <f>IF(ISNUMBER(jaar_zip[[#This Row],[etmaaltemperatuur]]),IF(jaar_zip[[#This Row],[etmaaltemperatuur]]&lt;stookgrens,stookgrens-jaar_zip[[#This Row],[etmaaltemperatuur]],0),"")</f>
        <v>3.6999999999999993</v>
      </c>
      <c r="N3182" s="101">
        <f>IF(ISNUMBER(jaar_zip[[#This Row],[graaddagen]]),IF(OR(MONTH(jaar_zip[[#This Row],[Datum]])=1,MONTH(jaar_zip[[#This Row],[Datum]])=2,MONTH(jaar_zip[[#This Row],[Datum]])=11,MONTH(jaar_zip[[#This Row],[Datum]])=12),1.1,IF(OR(MONTH(jaar_zip[[#This Row],[Datum]])=3,MONTH(jaar_zip[[#This Row],[Datum]])=10),1,0.8))*jaar_zip[[#This Row],[graaddagen]],"")</f>
        <v>2.9599999999999995</v>
      </c>
      <c r="O3182" s="101">
        <f>IF(ISNUMBER(jaar_zip[[#This Row],[etmaaltemperatuur]]),IF(jaar_zip[[#This Row],[etmaaltemperatuur]]&gt;stookgrens,jaar_zip[[#This Row],[etmaaltemperatuur]]-stookgrens,0),"")</f>
        <v>0</v>
      </c>
    </row>
    <row r="3183" spans="1:15" x14ac:dyDescent="0.25">
      <c r="A3183">
        <v>273</v>
      </c>
      <c r="B3183">
        <v>20240616</v>
      </c>
      <c r="C3183">
        <v>4.2</v>
      </c>
      <c r="D3183">
        <v>14.3</v>
      </c>
      <c r="E3183">
        <v>1686</v>
      </c>
      <c r="F3183">
        <v>7.6</v>
      </c>
      <c r="H3183">
        <v>84</v>
      </c>
      <c r="I3183" s="101" t="s">
        <v>23</v>
      </c>
      <c r="J3183" s="1">
        <f>DATEVALUE(RIGHT(jaar_zip[[#This Row],[YYYYMMDD]],2)&amp;"-"&amp;MID(jaar_zip[[#This Row],[YYYYMMDD]],5,2)&amp;"-"&amp;LEFT(jaar_zip[[#This Row],[YYYYMMDD]],4))</f>
        <v>45459</v>
      </c>
      <c r="K3183" s="101" t="str">
        <f>IF(AND(VALUE(MONTH(jaar_zip[[#This Row],[Datum]]))=1,VALUE(WEEKNUM(jaar_zip[[#This Row],[Datum]],21))&gt;51),RIGHT(YEAR(jaar_zip[[#This Row],[Datum]])-1,2),RIGHT(YEAR(jaar_zip[[#This Row],[Datum]]),2))&amp;"-"&amp; TEXT(WEEKNUM(jaar_zip[[#This Row],[Datum]],21),"00")</f>
        <v>24-24</v>
      </c>
      <c r="L3183" s="101">
        <f>MONTH(jaar_zip[[#This Row],[Datum]])</f>
        <v>6</v>
      </c>
      <c r="M3183" s="101">
        <f>IF(ISNUMBER(jaar_zip[[#This Row],[etmaaltemperatuur]]),IF(jaar_zip[[#This Row],[etmaaltemperatuur]]&lt;stookgrens,stookgrens-jaar_zip[[#This Row],[etmaaltemperatuur]],0),"")</f>
        <v>3.6999999999999993</v>
      </c>
      <c r="N3183" s="101">
        <f>IF(ISNUMBER(jaar_zip[[#This Row],[graaddagen]]),IF(OR(MONTH(jaar_zip[[#This Row],[Datum]])=1,MONTH(jaar_zip[[#This Row],[Datum]])=2,MONTH(jaar_zip[[#This Row],[Datum]])=11,MONTH(jaar_zip[[#This Row],[Datum]])=12),1.1,IF(OR(MONTH(jaar_zip[[#This Row],[Datum]])=3,MONTH(jaar_zip[[#This Row],[Datum]])=10),1,0.8))*jaar_zip[[#This Row],[graaddagen]],"")</f>
        <v>2.9599999999999995</v>
      </c>
      <c r="O3183" s="101">
        <f>IF(ISNUMBER(jaar_zip[[#This Row],[etmaaltemperatuur]]),IF(jaar_zip[[#This Row],[etmaaltemperatuur]]&gt;stookgrens,jaar_zip[[#This Row],[etmaaltemperatuur]]-stookgrens,0),"")</f>
        <v>0</v>
      </c>
    </row>
    <row r="3184" spans="1:15" x14ac:dyDescent="0.25">
      <c r="A3184">
        <v>273</v>
      </c>
      <c r="B3184">
        <v>20240617</v>
      </c>
      <c r="C3184">
        <v>2.6</v>
      </c>
      <c r="D3184">
        <v>15.5</v>
      </c>
      <c r="E3184">
        <v>2268</v>
      </c>
      <c r="F3184">
        <v>0.5</v>
      </c>
      <c r="H3184">
        <v>78</v>
      </c>
      <c r="I3184" s="101" t="s">
        <v>23</v>
      </c>
      <c r="J3184" s="1">
        <f>DATEVALUE(RIGHT(jaar_zip[[#This Row],[YYYYMMDD]],2)&amp;"-"&amp;MID(jaar_zip[[#This Row],[YYYYMMDD]],5,2)&amp;"-"&amp;LEFT(jaar_zip[[#This Row],[YYYYMMDD]],4))</f>
        <v>45460</v>
      </c>
      <c r="K3184" s="101" t="str">
        <f>IF(AND(VALUE(MONTH(jaar_zip[[#This Row],[Datum]]))=1,VALUE(WEEKNUM(jaar_zip[[#This Row],[Datum]],21))&gt;51),RIGHT(YEAR(jaar_zip[[#This Row],[Datum]])-1,2),RIGHT(YEAR(jaar_zip[[#This Row],[Datum]]),2))&amp;"-"&amp; TEXT(WEEKNUM(jaar_zip[[#This Row],[Datum]],21),"00")</f>
        <v>24-25</v>
      </c>
      <c r="L3184" s="101">
        <f>MONTH(jaar_zip[[#This Row],[Datum]])</f>
        <v>6</v>
      </c>
      <c r="M3184" s="101">
        <f>IF(ISNUMBER(jaar_zip[[#This Row],[etmaaltemperatuur]]),IF(jaar_zip[[#This Row],[etmaaltemperatuur]]&lt;stookgrens,stookgrens-jaar_zip[[#This Row],[etmaaltemperatuur]],0),"")</f>
        <v>2.5</v>
      </c>
      <c r="N3184" s="101">
        <f>IF(ISNUMBER(jaar_zip[[#This Row],[graaddagen]]),IF(OR(MONTH(jaar_zip[[#This Row],[Datum]])=1,MONTH(jaar_zip[[#This Row],[Datum]])=2,MONTH(jaar_zip[[#This Row],[Datum]])=11,MONTH(jaar_zip[[#This Row],[Datum]])=12),1.1,IF(OR(MONTH(jaar_zip[[#This Row],[Datum]])=3,MONTH(jaar_zip[[#This Row],[Datum]])=10),1,0.8))*jaar_zip[[#This Row],[graaddagen]],"")</f>
        <v>2</v>
      </c>
      <c r="O3184" s="101">
        <f>IF(ISNUMBER(jaar_zip[[#This Row],[etmaaltemperatuur]]),IF(jaar_zip[[#This Row],[etmaaltemperatuur]]&gt;stookgrens,jaar_zip[[#This Row],[etmaaltemperatuur]]-stookgrens,0),"")</f>
        <v>0</v>
      </c>
    </row>
    <row r="3185" spans="1:15" x14ac:dyDescent="0.25">
      <c r="A3185">
        <v>273</v>
      </c>
      <c r="B3185">
        <v>20240618</v>
      </c>
      <c r="C3185">
        <v>1.3</v>
      </c>
      <c r="D3185">
        <v>14.8</v>
      </c>
      <c r="E3185">
        <v>893</v>
      </c>
      <c r="F3185">
        <v>0.9</v>
      </c>
      <c r="H3185">
        <v>87</v>
      </c>
      <c r="I3185" s="101" t="s">
        <v>23</v>
      </c>
      <c r="J3185" s="1">
        <f>DATEVALUE(RIGHT(jaar_zip[[#This Row],[YYYYMMDD]],2)&amp;"-"&amp;MID(jaar_zip[[#This Row],[YYYYMMDD]],5,2)&amp;"-"&amp;LEFT(jaar_zip[[#This Row],[YYYYMMDD]],4))</f>
        <v>45461</v>
      </c>
      <c r="K3185" s="101" t="str">
        <f>IF(AND(VALUE(MONTH(jaar_zip[[#This Row],[Datum]]))=1,VALUE(WEEKNUM(jaar_zip[[#This Row],[Datum]],21))&gt;51),RIGHT(YEAR(jaar_zip[[#This Row],[Datum]])-1,2),RIGHT(YEAR(jaar_zip[[#This Row],[Datum]]),2))&amp;"-"&amp; TEXT(WEEKNUM(jaar_zip[[#This Row],[Datum]],21),"00")</f>
        <v>24-25</v>
      </c>
      <c r="L3185" s="101">
        <f>MONTH(jaar_zip[[#This Row],[Datum]])</f>
        <v>6</v>
      </c>
      <c r="M3185" s="101">
        <f>IF(ISNUMBER(jaar_zip[[#This Row],[etmaaltemperatuur]]),IF(jaar_zip[[#This Row],[etmaaltemperatuur]]&lt;stookgrens,stookgrens-jaar_zip[[#This Row],[etmaaltemperatuur]],0),"")</f>
        <v>3.1999999999999993</v>
      </c>
      <c r="N3185" s="101">
        <f>IF(ISNUMBER(jaar_zip[[#This Row],[graaddagen]]),IF(OR(MONTH(jaar_zip[[#This Row],[Datum]])=1,MONTH(jaar_zip[[#This Row],[Datum]])=2,MONTH(jaar_zip[[#This Row],[Datum]])=11,MONTH(jaar_zip[[#This Row],[Datum]])=12),1.1,IF(OR(MONTH(jaar_zip[[#This Row],[Datum]])=3,MONTH(jaar_zip[[#This Row],[Datum]])=10),1,0.8))*jaar_zip[[#This Row],[graaddagen]],"")</f>
        <v>2.5599999999999996</v>
      </c>
      <c r="O3185" s="101">
        <f>IF(ISNUMBER(jaar_zip[[#This Row],[etmaaltemperatuur]]),IF(jaar_zip[[#This Row],[etmaaltemperatuur]]&gt;stookgrens,jaar_zip[[#This Row],[etmaaltemperatuur]]-stookgrens,0),"")</f>
        <v>0</v>
      </c>
    </row>
    <row r="3186" spans="1:15" x14ac:dyDescent="0.25">
      <c r="A3186">
        <v>273</v>
      </c>
      <c r="B3186">
        <v>20240619</v>
      </c>
      <c r="C3186">
        <v>3</v>
      </c>
      <c r="D3186">
        <v>14.6</v>
      </c>
      <c r="E3186">
        <v>2500</v>
      </c>
      <c r="F3186">
        <v>0</v>
      </c>
      <c r="H3186">
        <v>78</v>
      </c>
      <c r="I3186" s="101" t="s">
        <v>23</v>
      </c>
      <c r="J3186" s="1">
        <f>DATEVALUE(RIGHT(jaar_zip[[#This Row],[YYYYMMDD]],2)&amp;"-"&amp;MID(jaar_zip[[#This Row],[YYYYMMDD]],5,2)&amp;"-"&amp;LEFT(jaar_zip[[#This Row],[YYYYMMDD]],4))</f>
        <v>45462</v>
      </c>
      <c r="K3186" s="101" t="str">
        <f>IF(AND(VALUE(MONTH(jaar_zip[[#This Row],[Datum]]))=1,VALUE(WEEKNUM(jaar_zip[[#This Row],[Datum]],21))&gt;51),RIGHT(YEAR(jaar_zip[[#This Row],[Datum]])-1,2),RIGHT(YEAR(jaar_zip[[#This Row],[Datum]]),2))&amp;"-"&amp; TEXT(WEEKNUM(jaar_zip[[#This Row],[Datum]],21),"00")</f>
        <v>24-25</v>
      </c>
      <c r="L3186" s="101">
        <f>MONTH(jaar_zip[[#This Row],[Datum]])</f>
        <v>6</v>
      </c>
      <c r="M3186" s="101">
        <f>IF(ISNUMBER(jaar_zip[[#This Row],[etmaaltemperatuur]]),IF(jaar_zip[[#This Row],[etmaaltemperatuur]]&lt;stookgrens,stookgrens-jaar_zip[[#This Row],[etmaaltemperatuur]],0),"")</f>
        <v>3.4000000000000004</v>
      </c>
      <c r="N3186" s="101">
        <f>IF(ISNUMBER(jaar_zip[[#This Row],[graaddagen]]),IF(OR(MONTH(jaar_zip[[#This Row],[Datum]])=1,MONTH(jaar_zip[[#This Row],[Datum]])=2,MONTH(jaar_zip[[#This Row],[Datum]])=11,MONTH(jaar_zip[[#This Row],[Datum]])=12),1.1,IF(OR(MONTH(jaar_zip[[#This Row],[Datum]])=3,MONTH(jaar_zip[[#This Row],[Datum]])=10),1,0.8))*jaar_zip[[#This Row],[graaddagen]],"")</f>
        <v>2.7200000000000006</v>
      </c>
      <c r="O3186" s="101">
        <f>IF(ISNUMBER(jaar_zip[[#This Row],[etmaaltemperatuur]]),IF(jaar_zip[[#This Row],[etmaaltemperatuur]]&gt;stookgrens,jaar_zip[[#This Row],[etmaaltemperatuur]]-stookgrens,0),"")</f>
        <v>0</v>
      </c>
    </row>
    <row r="3187" spans="1:15" x14ac:dyDescent="0.25">
      <c r="A3187">
        <v>273</v>
      </c>
      <c r="B3187">
        <v>20240620</v>
      </c>
      <c r="C3187">
        <v>2.4</v>
      </c>
      <c r="D3187">
        <v>15.4</v>
      </c>
      <c r="E3187">
        <v>2078</v>
      </c>
      <c r="F3187">
        <v>-0.1</v>
      </c>
      <c r="H3187">
        <v>78</v>
      </c>
      <c r="I3187" s="101" t="s">
        <v>23</v>
      </c>
      <c r="J3187" s="1">
        <f>DATEVALUE(RIGHT(jaar_zip[[#This Row],[YYYYMMDD]],2)&amp;"-"&amp;MID(jaar_zip[[#This Row],[YYYYMMDD]],5,2)&amp;"-"&amp;LEFT(jaar_zip[[#This Row],[YYYYMMDD]],4))</f>
        <v>45463</v>
      </c>
      <c r="K3187" s="101" t="str">
        <f>IF(AND(VALUE(MONTH(jaar_zip[[#This Row],[Datum]]))=1,VALUE(WEEKNUM(jaar_zip[[#This Row],[Datum]],21))&gt;51),RIGHT(YEAR(jaar_zip[[#This Row],[Datum]])-1,2),RIGHT(YEAR(jaar_zip[[#This Row],[Datum]]),2))&amp;"-"&amp; TEXT(WEEKNUM(jaar_zip[[#This Row],[Datum]],21),"00")</f>
        <v>24-25</v>
      </c>
      <c r="L3187" s="101">
        <f>MONTH(jaar_zip[[#This Row],[Datum]])</f>
        <v>6</v>
      </c>
      <c r="M3187" s="101">
        <f>IF(ISNUMBER(jaar_zip[[#This Row],[etmaaltemperatuur]]),IF(jaar_zip[[#This Row],[etmaaltemperatuur]]&lt;stookgrens,stookgrens-jaar_zip[[#This Row],[etmaaltemperatuur]],0),"")</f>
        <v>2.5999999999999996</v>
      </c>
      <c r="N3187" s="101">
        <f>IF(ISNUMBER(jaar_zip[[#This Row],[graaddagen]]),IF(OR(MONTH(jaar_zip[[#This Row],[Datum]])=1,MONTH(jaar_zip[[#This Row],[Datum]])=2,MONTH(jaar_zip[[#This Row],[Datum]])=11,MONTH(jaar_zip[[#This Row],[Datum]])=12),1.1,IF(OR(MONTH(jaar_zip[[#This Row],[Datum]])=3,MONTH(jaar_zip[[#This Row],[Datum]])=10),1,0.8))*jaar_zip[[#This Row],[graaddagen]],"")</f>
        <v>2.0799999999999996</v>
      </c>
      <c r="O3187" s="101">
        <f>IF(ISNUMBER(jaar_zip[[#This Row],[etmaaltemperatuur]]),IF(jaar_zip[[#This Row],[etmaaltemperatuur]]&gt;stookgrens,jaar_zip[[#This Row],[etmaaltemperatuur]]-stookgrens,0),"")</f>
        <v>0</v>
      </c>
    </row>
    <row r="3188" spans="1:15" x14ac:dyDescent="0.25">
      <c r="A3188">
        <v>273</v>
      </c>
      <c r="B3188">
        <v>20240621</v>
      </c>
      <c r="C3188">
        <v>2.6</v>
      </c>
      <c r="D3188">
        <v>16</v>
      </c>
      <c r="E3188">
        <v>888</v>
      </c>
      <c r="F3188">
        <v>0.6</v>
      </c>
      <c r="H3188">
        <v>86</v>
      </c>
      <c r="I3188" s="101" t="s">
        <v>23</v>
      </c>
      <c r="J3188" s="1">
        <f>DATEVALUE(RIGHT(jaar_zip[[#This Row],[YYYYMMDD]],2)&amp;"-"&amp;MID(jaar_zip[[#This Row],[YYYYMMDD]],5,2)&amp;"-"&amp;LEFT(jaar_zip[[#This Row],[YYYYMMDD]],4))</f>
        <v>45464</v>
      </c>
      <c r="K3188" s="101" t="str">
        <f>IF(AND(VALUE(MONTH(jaar_zip[[#This Row],[Datum]]))=1,VALUE(WEEKNUM(jaar_zip[[#This Row],[Datum]],21))&gt;51),RIGHT(YEAR(jaar_zip[[#This Row],[Datum]])-1,2),RIGHT(YEAR(jaar_zip[[#This Row],[Datum]]),2))&amp;"-"&amp; TEXT(WEEKNUM(jaar_zip[[#This Row],[Datum]],21),"00")</f>
        <v>24-25</v>
      </c>
      <c r="L3188" s="101">
        <f>MONTH(jaar_zip[[#This Row],[Datum]])</f>
        <v>6</v>
      </c>
      <c r="M3188" s="101">
        <f>IF(ISNUMBER(jaar_zip[[#This Row],[etmaaltemperatuur]]),IF(jaar_zip[[#This Row],[etmaaltemperatuur]]&lt;stookgrens,stookgrens-jaar_zip[[#This Row],[etmaaltemperatuur]],0),"")</f>
        <v>2</v>
      </c>
      <c r="N3188" s="101">
        <f>IF(ISNUMBER(jaar_zip[[#This Row],[graaddagen]]),IF(OR(MONTH(jaar_zip[[#This Row],[Datum]])=1,MONTH(jaar_zip[[#This Row],[Datum]])=2,MONTH(jaar_zip[[#This Row],[Datum]])=11,MONTH(jaar_zip[[#This Row],[Datum]])=12),1.1,IF(OR(MONTH(jaar_zip[[#This Row],[Datum]])=3,MONTH(jaar_zip[[#This Row],[Datum]])=10),1,0.8))*jaar_zip[[#This Row],[graaddagen]],"")</f>
        <v>1.6</v>
      </c>
      <c r="O3188" s="101">
        <f>IF(ISNUMBER(jaar_zip[[#This Row],[etmaaltemperatuur]]),IF(jaar_zip[[#This Row],[etmaaltemperatuur]]&gt;stookgrens,jaar_zip[[#This Row],[etmaaltemperatuur]]-stookgrens,0),"")</f>
        <v>0</v>
      </c>
    </row>
    <row r="3189" spans="1:15" x14ac:dyDescent="0.25">
      <c r="A3189">
        <v>273</v>
      </c>
      <c r="B3189">
        <v>20240622</v>
      </c>
      <c r="C3189">
        <v>3.2</v>
      </c>
      <c r="D3189">
        <v>16.399999999999999</v>
      </c>
      <c r="E3189">
        <v>2210</v>
      </c>
      <c r="F3189">
        <v>0</v>
      </c>
      <c r="H3189">
        <v>81</v>
      </c>
      <c r="I3189" s="101" t="s">
        <v>23</v>
      </c>
      <c r="J3189" s="1">
        <f>DATEVALUE(RIGHT(jaar_zip[[#This Row],[YYYYMMDD]],2)&amp;"-"&amp;MID(jaar_zip[[#This Row],[YYYYMMDD]],5,2)&amp;"-"&amp;LEFT(jaar_zip[[#This Row],[YYYYMMDD]],4))</f>
        <v>45465</v>
      </c>
      <c r="K3189" s="101" t="str">
        <f>IF(AND(VALUE(MONTH(jaar_zip[[#This Row],[Datum]]))=1,VALUE(WEEKNUM(jaar_zip[[#This Row],[Datum]],21))&gt;51),RIGHT(YEAR(jaar_zip[[#This Row],[Datum]])-1,2),RIGHT(YEAR(jaar_zip[[#This Row],[Datum]]),2))&amp;"-"&amp; TEXT(WEEKNUM(jaar_zip[[#This Row],[Datum]],21),"00")</f>
        <v>24-25</v>
      </c>
      <c r="L3189" s="101">
        <f>MONTH(jaar_zip[[#This Row],[Datum]])</f>
        <v>6</v>
      </c>
      <c r="M3189" s="101">
        <f>IF(ISNUMBER(jaar_zip[[#This Row],[etmaaltemperatuur]]),IF(jaar_zip[[#This Row],[etmaaltemperatuur]]&lt;stookgrens,stookgrens-jaar_zip[[#This Row],[etmaaltemperatuur]],0),"")</f>
        <v>1.6000000000000014</v>
      </c>
      <c r="N3189" s="101">
        <f>IF(ISNUMBER(jaar_zip[[#This Row],[graaddagen]]),IF(OR(MONTH(jaar_zip[[#This Row],[Datum]])=1,MONTH(jaar_zip[[#This Row],[Datum]])=2,MONTH(jaar_zip[[#This Row],[Datum]])=11,MONTH(jaar_zip[[#This Row],[Datum]])=12),1.1,IF(OR(MONTH(jaar_zip[[#This Row],[Datum]])=3,MONTH(jaar_zip[[#This Row],[Datum]])=10),1,0.8))*jaar_zip[[#This Row],[graaddagen]],"")</f>
        <v>1.2800000000000011</v>
      </c>
      <c r="O3189" s="101">
        <f>IF(ISNUMBER(jaar_zip[[#This Row],[etmaaltemperatuur]]),IF(jaar_zip[[#This Row],[etmaaltemperatuur]]&gt;stookgrens,jaar_zip[[#This Row],[etmaaltemperatuur]]-stookgrens,0),"")</f>
        <v>0</v>
      </c>
    </row>
    <row r="3190" spans="1:15" x14ac:dyDescent="0.25">
      <c r="A3190">
        <v>273</v>
      </c>
      <c r="B3190">
        <v>20240623</v>
      </c>
      <c r="C3190">
        <v>2.4</v>
      </c>
      <c r="D3190">
        <v>17.7</v>
      </c>
      <c r="E3190">
        <v>2747</v>
      </c>
      <c r="F3190">
        <v>0</v>
      </c>
      <c r="H3190">
        <v>76</v>
      </c>
      <c r="I3190" s="101" t="s">
        <v>23</v>
      </c>
      <c r="J3190" s="1">
        <f>DATEVALUE(RIGHT(jaar_zip[[#This Row],[YYYYMMDD]],2)&amp;"-"&amp;MID(jaar_zip[[#This Row],[YYYYMMDD]],5,2)&amp;"-"&amp;LEFT(jaar_zip[[#This Row],[YYYYMMDD]],4))</f>
        <v>45466</v>
      </c>
      <c r="K3190" s="101" t="str">
        <f>IF(AND(VALUE(MONTH(jaar_zip[[#This Row],[Datum]]))=1,VALUE(WEEKNUM(jaar_zip[[#This Row],[Datum]],21))&gt;51),RIGHT(YEAR(jaar_zip[[#This Row],[Datum]])-1,2),RIGHT(YEAR(jaar_zip[[#This Row],[Datum]]),2))&amp;"-"&amp; TEXT(WEEKNUM(jaar_zip[[#This Row],[Datum]],21),"00")</f>
        <v>24-25</v>
      </c>
      <c r="L3190" s="101">
        <f>MONTH(jaar_zip[[#This Row],[Datum]])</f>
        <v>6</v>
      </c>
      <c r="M3190" s="101">
        <f>IF(ISNUMBER(jaar_zip[[#This Row],[etmaaltemperatuur]]),IF(jaar_zip[[#This Row],[etmaaltemperatuur]]&lt;stookgrens,stookgrens-jaar_zip[[#This Row],[etmaaltemperatuur]],0),"")</f>
        <v>0.30000000000000071</v>
      </c>
      <c r="N3190" s="101">
        <f>IF(ISNUMBER(jaar_zip[[#This Row],[graaddagen]]),IF(OR(MONTH(jaar_zip[[#This Row],[Datum]])=1,MONTH(jaar_zip[[#This Row],[Datum]])=2,MONTH(jaar_zip[[#This Row],[Datum]])=11,MONTH(jaar_zip[[#This Row],[Datum]])=12),1.1,IF(OR(MONTH(jaar_zip[[#This Row],[Datum]])=3,MONTH(jaar_zip[[#This Row],[Datum]])=10),1,0.8))*jaar_zip[[#This Row],[graaddagen]],"")</f>
        <v>0.24000000000000057</v>
      </c>
      <c r="O3190" s="101">
        <f>IF(ISNUMBER(jaar_zip[[#This Row],[etmaaltemperatuur]]),IF(jaar_zip[[#This Row],[etmaaltemperatuur]]&gt;stookgrens,jaar_zip[[#This Row],[etmaaltemperatuur]]-stookgrens,0),"")</f>
        <v>0</v>
      </c>
    </row>
    <row r="3191" spans="1:15" x14ac:dyDescent="0.25">
      <c r="A3191">
        <v>273</v>
      </c>
      <c r="B3191">
        <v>20240624</v>
      </c>
      <c r="C3191">
        <v>1.6</v>
      </c>
      <c r="D3191">
        <v>19.2</v>
      </c>
      <c r="E3191">
        <v>2989</v>
      </c>
      <c r="F3191">
        <v>0</v>
      </c>
      <c r="H3191">
        <v>70</v>
      </c>
      <c r="I3191" s="101" t="s">
        <v>23</v>
      </c>
      <c r="J3191" s="1">
        <f>DATEVALUE(RIGHT(jaar_zip[[#This Row],[YYYYMMDD]],2)&amp;"-"&amp;MID(jaar_zip[[#This Row],[YYYYMMDD]],5,2)&amp;"-"&amp;LEFT(jaar_zip[[#This Row],[YYYYMMDD]],4))</f>
        <v>45467</v>
      </c>
      <c r="K3191" s="101" t="str">
        <f>IF(AND(VALUE(MONTH(jaar_zip[[#This Row],[Datum]]))=1,VALUE(WEEKNUM(jaar_zip[[#This Row],[Datum]],21))&gt;51),RIGHT(YEAR(jaar_zip[[#This Row],[Datum]])-1,2),RIGHT(YEAR(jaar_zip[[#This Row],[Datum]]),2))&amp;"-"&amp; TEXT(WEEKNUM(jaar_zip[[#This Row],[Datum]],21),"00")</f>
        <v>24-26</v>
      </c>
      <c r="L3191" s="101">
        <f>MONTH(jaar_zip[[#This Row],[Datum]])</f>
        <v>6</v>
      </c>
      <c r="M3191" s="101">
        <f>IF(ISNUMBER(jaar_zip[[#This Row],[etmaaltemperatuur]]),IF(jaar_zip[[#This Row],[etmaaltemperatuur]]&lt;stookgrens,stookgrens-jaar_zip[[#This Row],[etmaaltemperatuur]],0),"")</f>
        <v>0</v>
      </c>
      <c r="N3191" s="101">
        <f>IF(ISNUMBER(jaar_zip[[#This Row],[graaddagen]]),IF(OR(MONTH(jaar_zip[[#This Row],[Datum]])=1,MONTH(jaar_zip[[#This Row],[Datum]])=2,MONTH(jaar_zip[[#This Row],[Datum]])=11,MONTH(jaar_zip[[#This Row],[Datum]])=12),1.1,IF(OR(MONTH(jaar_zip[[#This Row],[Datum]])=3,MONTH(jaar_zip[[#This Row],[Datum]])=10),1,0.8))*jaar_zip[[#This Row],[graaddagen]],"")</f>
        <v>0</v>
      </c>
      <c r="O3191" s="101">
        <f>IF(ISNUMBER(jaar_zip[[#This Row],[etmaaltemperatuur]]),IF(jaar_zip[[#This Row],[etmaaltemperatuur]]&gt;stookgrens,jaar_zip[[#This Row],[etmaaltemperatuur]]-stookgrens,0),"")</f>
        <v>1.1999999999999993</v>
      </c>
    </row>
    <row r="3192" spans="1:15" x14ac:dyDescent="0.25">
      <c r="A3192">
        <v>273</v>
      </c>
      <c r="B3192">
        <v>20240625</v>
      </c>
      <c r="C3192">
        <v>2.7</v>
      </c>
      <c r="D3192">
        <v>21.7</v>
      </c>
      <c r="E3192">
        <v>2965</v>
      </c>
      <c r="F3192">
        <v>0</v>
      </c>
      <c r="H3192">
        <v>70</v>
      </c>
      <c r="I3192" s="101" t="s">
        <v>23</v>
      </c>
      <c r="J3192" s="1">
        <f>DATEVALUE(RIGHT(jaar_zip[[#This Row],[YYYYMMDD]],2)&amp;"-"&amp;MID(jaar_zip[[#This Row],[YYYYMMDD]],5,2)&amp;"-"&amp;LEFT(jaar_zip[[#This Row],[YYYYMMDD]],4))</f>
        <v>45468</v>
      </c>
      <c r="K3192" s="101" t="str">
        <f>IF(AND(VALUE(MONTH(jaar_zip[[#This Row],[Datum]]))=1,VALUE(WEEKNUM(jaar_zip[[#This Row],[Datum]],21))&gt;51),RIGHT(YEAR(jaar_zip[[#This Row],[Datum]])-1,2),RIGHT(YEAR(jaar_zip[[#This Row],[Datum]]),2))&amp;"-"&amp; TEXT(WEEKNUM(jaar_zip[[#This Row],[Datum]],21),"00")</f>
        <v>24-26</v>
      </c>
      <c r="L3192" s="101">
        <f>MONTH(jaar_zip[[#This Row],[Datum]])</f>
        <v>6</v>
      </c>
      <c r="M3192" s="101">
        <f>IF(ISNUMBER(jaar_zip[[#This Row],[etmaaltemperatuur]]),IF(jaar_zip[[#This Row],[etmaaltemperatuur]]&lt;stookgrens,stookgrens-jaar_zip[[#This Row],[etmaaltemperatuur]],0),"")</f>
        <v>0</v>
      </c>
      <c r="N3192" s="101">
        <f>IF(ISNUMBER(jaar_zip[[#This Row],[graaddagen]]),IF(OR(MONTH(jaar_zip[[#This Row],[Datum]])=1,MONTH(jaar_zip[[#This Row],[Datum]])=2,MONTH(jaar_zip[[#This Row],[Datum]])=11,MONTH(jaar_zip[[#This Row],[Datum]])=12),1.1,IF(OR(MONTH(jaar_zip[[#This Row],[Datum]])=3,MONTH(jaar_zip[[#This Row],[Datum]])=10),1,0.8))*jaar_zip[[#This Row],[graaddagen]],"")</f>
        <v>0</v>
      </c>
      <c r="O3192" s="101">
        <f>IF(ISNUMBER(jaar_zip[[#This Row],[etmaaltemperatuur]]),IF(jaar_zip[[#This Row],[etmaaltemperatuur]]&gt;stookgrens,jaar_zip[[#This Row],[etmaaltemperatuur]]-stookgrens,0),"")</f>
        <v>3.6999999999999993</v>
      </c>
    </row>
    <row r="3193" spans="1:15" x14ac:dyDescent="0.25">
      <c r="A3193">
        <v>273</v>
      </c>
      <c r="B3193">
        <v>20240626</v>
      </c>
      <c r="C3193">
        <v>2.8</v>
      </c>
      <c r="D3193">
        <v>23.3</v>
      </c>
      <c r="E3193">
        <v>2946</v>
      </c>
      <c r="F3193">
        <v>0</v>
      </c>
      <c r="H3193">
        <v>68</v>
      </c>
      <c r="I3193" s="101" t="s">
        <v>23</v>
      </c>
      <c r="J3193" s="1">
        <f>DATEVALUE(RIGHT(jaar_zip[[#This Row],[YYYYMMDD]],2)&amp;"-"&amp;MID(jaar_zip[[#This Row],[YYYYMMDD]],5,2)&amp;"-"&amp;LEFT(jaar_zip[[#This Row],[YYYYMMDD]],4))</f>
        <v>45469</v>
      </c>
      <c r="K3193" s="101" t="str">
        <f>IF(AND(VALUE(MONTH(jaar_zip[[#This Row],[Datum]]))=1,VALUE(WEEKNUM(jaar_zip[[#This Row],[Datum]],21))&gt;51),RIGHT(YEAR(jaar_zip[[#This Row],[Datum]])-1,2),RIGHT(YEAR(jaar_zip[[#This Row],[Datum]]),2))&amp;"-"&amp; TEXT(WEEKNUM(jaar_zip[[#This Row],[Datum]],21),"00")</f>
        <v>24-26</v>
      </c>
      <c r="L3193" s="101">
        <f>MONTH(jaar_zip[[#This Row],[Datum]])</f>
        <v>6</v>
      </c>
      <c r="M3193" s="101">
        <f>IF(ISNUMBER(jaar_zip[[#This Row],[etmaaltemperatuur]]),IF(jaar_zip[[#This Row],[etmaaltemperatuur]]&lt;stookgrens,stookgrens-jaar_zip[[#This Row],[etmaaltemperatuur]],0),"")</f>
        <v>0</v>
      </c>
      <c r="N3193" s="101">
        <f>IF(ISNUMBER(jaar_zip[[#This Row],[graaddagen]]),IF(OR(MONTH(jaar_zip[[#This Row],[Datum]])=1,MONTH(jaar_zip[[#This Row],[Datum]])=2,MONTH(jaar_zip[[#This Row],[Datum]])=11,MONTH(jaar_zip[[#This Row],[Datum]])=12),1.1,IF(OR(MONTH(jaar_zip[[#This Row],[Datum]])=3,MONTH(jaar_zip[[#This Row],[Datum]])=10),1,0.8))*jaar_zip[[#This Row],[graaddagen]],"")</f>
        <v>0</v>
      </c>
      <c r="O3193" s="101">
        <f>IF(ISNUMBER(jaar_zip[[#This Row],[etmaaltemperatuur]]),IF(jaar_zip[[#This Row],[etmaaltemperatuur]]&gt;stookgrens,jaar_zip[[#This Row],[etmaaltemperatuur]]-stookgrens,0),"")</f>
        <v>5.3000000000000007</v>
      </c>
    </row>
    <row r="3194" spans="1:15" x14ac:dyDescent="0.25">
      <c r="A3194">
        <v>273</v>
      </c>
      <c r="B3194">
        <v>20240627</v>
      </c>
      <c r="C3194">
        <v>2.8</v>
      </c>
      <c r="D3194">
        <v>22.5</v>
      </c>
      <c r="E3194">
        <v>2733</v>
      </c>
      <c r="F3194">
        <v>0</v>
      </c>
      <c r="H3194">
        <v>71</v>
      </c>
      <c r="I3194" s="101" t="s">
        <v>23</v>
      </c>
      <c r="J3194" s="1">
        <f>DATEVALUE(RIGHT(jaar_zip[[#This Row],[YYYYMMDD]],2)&amp;"-"&amp;MID(jaar_zip[[#This Row],[YYYYMMDD]],5,2)&amp;"-"&amp;LEFT(jaar_zip[[#This Row],[YYYYMMDD]],4))</f>
        <v>45470</v>
      </c>
      <c r="K3194" s="101" t="str">
        <f>IF(AND(VALUE(MONTH(jaar_zip[[#This Row],[Datum]]))=1,VALUE(WEEKNUM(jaar_zip[[#This Row],[Datum]],21))&gt;51),RIGHT(YEAR(jaar_zip[[#This Row],[Datum]])-1,2),RIGHT(YEAR(jaar_zip[[#This Row],[Datum]]),2))&amp;"-"&amp; TEXT(WEEKNUM(jaar_zip[[#This Row],[Datum]],21),"00")</f>
        <v>24-26</v>
      </c>
      <c r="L3194" s="101">
        <f>MONTH(jaar_zip[[#This Row],[Datum]])</f>
        <v>6</v>
      </c>
      <c r="M3194" s="101">
        <f>IF(ISNUMBER(jaar_zip[[#This Row],[etmaaltemperatuur]]),IF(jaar_zip[[#This Row],[etmaaltemperatuur]]&lt;stookgrens,stookgrens-jaar_zip[[#This Row],[etmaaltemperatuur]],0),"")</f>
        <v>0</v>
      </c>
      <c r="N3194" s="101">
        <f>IF(ISNUMBER(jaar_zip[[#This Row],[graaddagen]]),IF(OR(MONTH(jaar_zip[[#This Row],[Datum]])=1,MONTH(jaar_zip[[#This Row],[Datum]])=2,MONTH(jaar_zip[[#This Row],[Datum]])=11,MONTH(jaar_zip[[#This Row],[Datum]])=12),1.1,IF(OR(MONTH(jaar_zip[[#This Row],[Datum]])=3,MONTH(jaar_zip[[#This Row],[Datum]])=10),1,0.8))*jaar_zip[[#This Row],[graaddagen]],"")</f>
        <v>0</v>
      </c>
      <c r="O3194" s="101">
        <f>IF(ISNUMBER(jaar_zip[[#This Row],[etmaaltemperatuur]]),IF(jaar_zip[[#This Row],[etmaaltemperatuur]]&gt;stookgrens,jaar_zip[[#This Row],[etmaaltemperatuur]]-stookgrens,0),"")</f>
        <v>4.5</v>
      </c>
    </row>
    <row r="3195" spans="1:15" x14ac:dyDescent="0.25">
      <c r="A3195">
        <v>273</v>
      </c>
      <c r="B3195">
        <v>20240628</v>
      </c>
      <c r="C3195">
        <v>4</v>
      </c>
      <c r="D3195">
        <v>16.899999999999999</v>
      </c>
      <c r="E3195">
        <v>2497</v>
      </c>
      <c r="F3195">
        <v>0</v>
      </c>
      <c r="H3195">
        <v>71</v>
      </c>
      <c r="I3195" s="101" t="s">
        <v>23</v>
      </c>
      <c r="J3195" s="1">
        <f>DATEVALUE(RIGHT(jaar_zip[[#This Row],[YYYYMMDD]],2)&amp;"-"&amp;MID(jaar_zip[[#This Row],[YYYYMMDD]],5,2)&amp;"-"&amp;LEFT(jaar_zip[[#This Row],[YYYYMMDD]],4))</f>
        <v>45471</v>
      </c>
      <c r="K3195" s="101" t="str">
        <f>IF(AND(VALUE(MONTH(jaar_zip[[#This Row],[Datum]]))=1,VALUE(WEEKNUM(jaar_zip[[#This Row],[Datum]],21))&gt;51),RIGHT(YEAR(jaar_zip[[#This Row],[Datum]])-1,2),RIGHT(YEAR(jaar_zip[[#This Row],[Datum]]),2))&amp;"-"&amp; TEXT(WEEKNUM(jaar_zip[[#This Row],[Datum]],21),"00")</f>
        <v>24-26</v>
      </c>
      <c r="L3195" s="101">
        <f>MONTH(jaar_zip[[#This Row],[Datum]])</f>
        <v>6</v>
      </c>
      <c r="M3195" s="101">
        <f>IF(ISNUMBER(jaar_zip[[#This Row],[etmaaltemperatuur]]),IF(jaar_zip[[#This Row],[etmaaltemperatuur]]&lt;stookgrens,stookgrens-jaar_zip[[#This Row],[etmaaltemperatuur]],0),"")</f>
        <v>1.1000000000000014</v>
      </c>
      <c r="N3195" s="101">
        <f>IF(ISNUMBER(jaar_zip[[#This Row],[graaddagen]]),IF(OR(MONTH(jaar_zip[[#This Row],[Datum]])=1,MONTH(jaar_zip[[#This Row],[Datum]])=2,MONTH(jaar_zip[[#This Row],[Datum]])=11,MONTH(jaar_zip[[#This Row],[Datum]])=12),1.1,IF(OR(MONTH(jaar_zip[[#This Row],[Datum]])=3,MONTH(jaar_zip[[#This Row],[Datum]])=10),1,0.8))*jaar_zip[[#This Row],[graaddagen]],"")</f>
        <v>0.88000000000000123</v>
      </c>
      <c r="O3195" s="101">
        <f>IF(ISNUMBER(jaar_zip[[#This Row],[etmaaltemperatuur]]),IF(jaar_zip[[#This Row],[etmaaltemperatuur]]&gt;stookgrens,jaar_zip[[#This Row],[etmaaltemperatuur]]-stookgrens,0),"")</f>
        <v>0</v>
      </c>
    </row>
    <row r="3196" spans="1:15" x14ac:dyDescent="0.25">
      <c r="A3196">
        <v>273</v>
      </c>
      <c r="B3196">
        <v>20240629</v>
      </c>
      <c r="C3196">
        <v>2.1</v>
      </c>
      <c r="D3196">
        <v>18.600000000000001</v>
      </c>
      <c r="E3196">
        <v>2739</v>
      </c>
      <c r="F3196">
        <v>-0.1</v>
      </c>
      <c r="H3196">
        <v>68</v>
      </c>
      <c r="I3196" s="101" t="s">
        <v>23</v>
      </c>
      <c r="J3196" s="1">
        <f>DATEVALUE(RIGHT(jaar_zip[[#This Row],[YYYYMMDD]],2)&amp;"-"&amp;MID(jaar_zip[[#This Row],[YYYYMMDD]],5,2)&amp;"-"&amp;LEFT(jaar_zip[[#This Row],[YYYYMMDD]],4))</f>
        <v>45472</v>
      </c>
      <c r="K3196" s="101" t="str">
        <f>IF(AND(VALUE(MONTH(jaar_zip[[#This Row],[Datum]]))=1,VALUE(WEEKNUM(jaar_zip[[#This Row],[Datum]],21))&gt;51),RIGHT(YEAR(jaar_zip[[#This Row],[Datum]])-1,2),RIGHT(YEAR(jaar_zip[[#This Row],[Datum]]),2))&amp;"-"&amp; TEXT(WEEKNUM(jaar_zip[[#This Row],[Datum]],21),"00")</f>
        <v>24-26</v>
      </c>
      <c r="L3196" s="101">
        <f>MONTH(jaar_zip[[#This Row],[Datum]])</f>
        <v>6</v>
      </c>
      <c r="M3196" s="101">
        <f>IF(ISNUMBER(jaar_zip[[#This Row],[etmaaltemperatuur]]),IF(jaar_zip[[#This Row],[etmaaltemperatuur]]&lt;stookgrens,stookgrens-jaar_zip[[#This Row],[etmaaltemperatuur]],0),"")</f>
        <v>0</v>
      </c>
      <c r="N3196" s="101">
        <f>IF(ISNUMBER(jaar_zip[[#This Row],[graaddagen]]),IF(OR(MONTH(jaar_zip[[#This Row],[Datum]])=1,MONTH(jaar_zip[[#This Row],[Datum]])=2,MONTH(jaar_zip[[#This Row],[Datum]])=11,MONTH(jaar_zip[[#This Row],[Datum]])=12),1.1,IF(OR(MONTH(jaar_zip[[#This Row],[Datum]])=3,MONTH(jaar_zip[[#This Row],[Datum]])=10),1,0.8))*jaar_zip[[#This Row],[graaddagen]],"")</f>
        <v>0</v>
      </c>
      <c r="O3196" s="101">
        <f>IF(ISNUMBER(jaar_zip[[#This Row],[etmaaltemperatuur]]),IF(jaar_zip[[#This Row],[etmaaltemperatuur]]&gt;stookgrens,jaar_zip[[#This Row],[etmaaltemperatuur]]-stookgrens,0),"")</f>
        <v>0.60000000000000142</v>
      </c>
    </row>
    <row r="3197" spans="1:15" x14ac:dyDescent="0.25">
      <c r="A3197">
        <v>273</v>
      </c>
      <c r="B3197">
        <v>20240630</v>
      </c>
      <c r="C3197">
        <v>3.7</v>
      </c>
      <c r="D3197">
        <v>17.8</v>
      </c>
      <c r="E3197">
        <v>2064</v>
      </c>
      <c r="F3197">
        <v>8.3000000000000007</v>
      </c>
      <c r="H3197">
        <v>75</v>
      </c>
      <c r="I3197" s="101" t="s">
        <v>23</v>
      </c>
      <c r="J3197" s="1">
        <f>DATEVALUE(RIGHT(jaar_zip[[#This Row],[YYYYMMDD]],2)&amp;"-"&amp;MID(jaar_zip[[#This Row],[YYYYMMDD]],5,2)&amp;"-"&amp;LEFT(jaar_zip[[#This Row],[YYYYMMDD]],4))</f>
        <v>45473</v>
      </c>
      <c r="K3197" s="101" t="str">
        <f>IF(AND(VALUE(MONTH(jaar_zip[[#This Row],[Datum]]))=1,VALUE(WEEKNUM(jaar_zip[[#This Row],[Datum]],21))&gt;51),RIGHT(YEAR(jaar_zip[[#This Row],[Datum]])-1,2),RIGHT(YEAR(jaar_zip[[#This Row],[Datum]]),2))&amp;"-"&amp; TEXT(WEEKNUM(jaar_zip[[#This Row],[Datum]],21),"00")</f>
        <v>24-26</v>
      </c>
      <c r="L3197" s="101">
        <f>MONTH(jaar_zip[[#This Row],[Datum]])</f>
        <v>6</v>
      </c>
      <c r="M3197" s="101">
        <f>IF(ISNUMBER(jaar_zip[[#This Row],[etmaaltemperatuur]]),IF(jaar_zip[[#This Row],[etmaaltemperatuur]]&lt;stookgrens,stookgrens-jaar_zip[[#This Row],[etmaaltemperatuur]],0),"")</f>
        <v>0.19999999999999929</v>
      </c>
      <c r="N3197" s="101">
        <f>IF(ISNUMBER(jaar_zip[[#This Row],[graaddagen]]),IF(OR(MONTH(jaar_zip[[#This Row],[Datum]])=1,MONTH(jaar_zip[[#This Row],[Datum]])=2,MONTH(jaar_zip[[#This Row],[Datum]])=11,MONTH(jaar_zip[[#This Row],[Datum]])=12),1.1,IF(OR(MONTH(jaar_zip[[#This Row],[Datum]])=3,MONTH(jaar_zip[[#This Row],[Datum]])=10),1,0.8))*jaar_zip[[#This Row],[graaddagen]],"")</f>
        <v>0.15999999999999945</v>
      </c>
      <c r="O3197" s="101">
        <f>IF(ISNUMBER(jaar_zip[[#This Row],[etmaaltemperatuur]]),IF(jaar_zip[[#This Row],[etmaaltemperatuur]]&gt;stookgrens,jaar_zip[[#This Row],[etmaaltemperatuur]]-stookgrens,0),"")</f>
        <v>0</v>
      </c>
    </row>
    <row r="3198" spans="1:15" x14ac:dyDescent="0.25">
      <c r="A3198">
        <v>273</v>
      </c>
      <c r="B3198">
        <v>20240701</v>
      </c>
      <c r="C3198">
        <v>3.8</v>
      </c>
      <c r="D3198">
        <v>15.4</v>
      </c>
      <c r="E3198">
        <v>1354</v>
      </c>
      <c r="F3198">
        <v>1.4</v>
      </c>
      <c r="H3198">
        <v>81</v>
      </c>
      <c r="I3198" s="101" t="s">
        <v>23</v>
      </c>
      <c r="J3198" s="1">
        <f>DATEVALUE(RIGHT(jaar_zip[[#This Row],[YYYYMMDD]],2)&amp;"-"&amp;MID(jaar_zip[[#This Row],[YYYYMMDD]],5,2)&amp;"-"&amp;LEFT(jaar_zip[[#This Row],[YYYYMMDD]],4))</f>
        <v>45474</v>
      </c>
      <c r="K3198" s="101" t="str">
        <f>IF(AND(VALUE(MONTH(jaar_zip[[#This Row],[Datum]]))=1,VALUE(WEEKNUM(jaar_zip[[#This Row],[Datum]],21))&gt;51),RIGHT(YEAR(jaar_zip[[#This Row],[Datum]])-1,2),RIGHT(YEAR(jaar_zip[[#This Row],[Datum]]),2))&amp;"-"&amp; TEXT(WEEKNUM(jaar_zip[[#This Row],[Datum]],21),"00")</f>
        <v>24-27</v>
      </c>
      <c r="L3198" s="101">
        <f>MONTH(jaar_zip[[#This Row],[Datum]])</f>
        <v>7</v>
      </c>
      <c r="M3198" s="101">
        <f>IF(ISNUMBER(jaar_zip[[#This Row],[etmaaltemperatuur]]),IF(jaar_zip[[#This Row],[etmaaltemperatuur]]&lt;stookgrens,stookgrens-jaar_zip[[#This Row],[etmaaltemperatuur]],0),"")</f>
        <v>2.5999999999999996</v>
      </c>
      <c r="N3198" s="101">
        <f>IF(ISNUMBER(jaar_zip[[#This Row],[graaddagen]]),IF(OR(MONTH(jaar_zip[[#This Row],[Datum]])=1,MONTH(jaar_zip[[#This Row],[Datum]])=2,MONTH(jaar_zip[[#This Row],[Datum]])=11,MONTH(jaar_zip[[#This Row],[Datum]])=12),1.1,IF(OR(MONTH(jaar_zip[[#This Row],[Datum]])=3,MONTH(jaar_zip[[#This Row],[Datum]])=10),1,0.8))*jaar_zip[[#This Row],[graaddagen]],"")</f>
        <v>2.0799999999999996</v>
      </c>
      <c r="O3198" s="101">
        <f>IF(ISNUMBER(jaar_zip[[#This Row],[etmaaltemperatuur]]),IF(jaar_zip[[#This Row],[etmaaltemperatuur]]&gt;stookgrens,jaar_zip[[#This Row],[etmaaltemperatuur]]-stookgrens,0),"")</f>
        <v>0</v>
      </c>
    </row>
    <row r="3199" spans="1:15" x14ac:dyDescent="0.25">
      <c r="A3199">
        <v>273</v>
      </c>
      <c r="B3199">
        <v>20240702</v>
      </c>
      <c r="C3199">
        <v>3.7</v>
      </c>
      <c r="D3199">
        <v>14.4</v>
      </c>
      <c r="E3199">
        <v>1042</v>
      </c>
      <c r="F3199">
        <v>5.4</v>
      </c>
      <c r="H3199">
        <v>84</v>
      </c>
      <c r="I3199" s="101" t="s">
        <v>23</v>
      </c>
      <c r="J3199" s="1">
        <f>DATEVALUE(RIGHT(jaar_zip[[#This Row],[YYYYMMDD]],2)&amp;"-"&amp;MID(jaar_zip[[#This Row],[YYYYMMDD]],5,2)&amp;"-"&amp;LEFT(jaar_zip[[#This Row],[YYYYMMDD]],4))</f>
        <v>45475</v>
      </c>
      <c r="K3199" s="101" t="str">
        <f>IF(AND(VALUE(MONTH(jaar_zip[[#This Row],[Datum]]))=1,VALUE(WEEKNUM(jaar_zip[[#This Row],[Datum]],21))&gt;51),RIGHT(YEAR(jaar_zip[[#This Row],[Datum]])-1,2),RIGHT(YEAR(jaar_zip[[#This Row],[Datum]]),2))&amp;"-"&amp; TEXT(WEEKNUM(jaar_zip[[#This Row],[Datum]],21),"00")</f>
        <v>24-27</v>
      </c>
      <c r="L3199" s="101">
        <f>MONTH(jaar_zip[[#This Row],[Datum]])</f>
        <v>7</v>
      </c>
      <c r="M3199" s="101">
        <f>IF(ISNUMBER(jaar_zip[[#This Row],[etmaaltemperatuur]]),IF(jaar_zip[[#This Row],[etmaaltemperatuur]]&lt;stookgrens,stookgrens-jaar_zip[[#This Row],[etmaaltemperatuur]],0),"")</f>
        <v>3.5999999999999996</v>
      </c>
      <c r="N3199" s="101">
        <f>IF(ISNUMBER(jaar_zip[[#This Row],[graaddagen]]),IF(OR(MONTH(jaar_zip[[#This Row],[Datum]])=1,MONTH(jaar_zip[[#This Row],[Datum]])=2,MONTH(jaar_zip[[#This Row],[Datum]])=11,MONTH(jaar_zip[[#This Row],[Datum]])=12),1.1,IF(OR(MONTH(jaar_zip[[#This Row],[Datum]])=3,MONTH(jaar_zip[[#This Row],[Datum]])=10),1,0.8))*jaar_zip[[#This Row],[graaddagen]],"")</f>
        <v>2.88</v>
      </c>
      <c r="O3199" s="101">
        <f>IF(ISNUMBER(jaar_zip[[#This Row],[etmaaltemperatuur]]),IF(jaar_zip[[#This Row],[etmaaltemperatuur]]&gt;stookgrens,jaar_zip[[#This Row],[etmaaltemperatuur]]-stookgrens,0),"")</f>
        <v>0</v>
      </c>
    </row>
    <row r="3200" spans="1:15" x14ac:dyDescent="0.25">
      <c r="A3200">
        <v>273</v>
      </c>
      <c r="B3200">
        <v>20240703</v>
      </c>
      <c r="C3200">
        <v>3</v>
      </c>
      <c r="D3200">
        <v>13.8</v>
      </c>
      <c r="E3200">
        <v>1163</v>
      </c>
      <c r="F3200">
        <v>14.6</v>
      </c>
      <c r="H3200">
        <v>83</v>
      </c>
      <c r="I3200" s="101" t="s">
        <v>23</v>
      </c>
      <c r="J3200" s="1">
        <f>DATEVALUE(RIGHT(jaar_zip[[#This Row],[YYYYMMDD]],2)&amp;"-"&amp;MID(jaar_zip[[#This Row],[YYYYMMDD]],5,2)&amp;"-"&amp;LEFT(jaar_zip[[#This Row],[YYYYMMDD]],4))</f>
        <v>45476</v>
      </c>
      <c r="K3200" s="101" t="str">
        <f>IF(AND(VALUE(MONTH(jaar_zip[[#This Row],[Datum]]))=1,VALUE(WEEKNUM(jaar_zip[[#This Row],[Datum]],21))&gt;51),RIGHT(YEAR(jaar_zip[[#This Row],[Datum]])-1,2),RIGHT(YEAR(jaar_zip[[#This Row],[Datum]]),2))&amp;"-"&amp; TEXT(WEEKNUM(jaar_zip[[#This Row],[Datum]],21),"00")</f>
        <v>24-27</v>
      </c>
      <c r="L3200" s="101">
        <f>MONTH(jaar_zip[[#This Row],[Datum]])</f>
        <v>7</v>
      </c>
      <c r="M3200" s="101">
        <f>IF(ISNUMBER(jaar_zip[[#This Row],[etmaaltemperatuur]]),IF(jaar_zip[[#This Row],[etmaaltemperatuur]]&lt;stookgrens,stookgrens-jaar_zip[[#This Row],[etmaaltemperatuur]],0),"")</f>
        <v>4.1999999999999993</v>
      </c>
      <c r="N3200" s="101">
        <f>IF(ISNUMBER(jaar_zip[[#This Row],[graaddagen]]),IF(OR(MONTH(jaar_zip[[#This Row],[Datum]])=1,MONTH(jaar_zip[[#This Row],[Datum]])=2,MONTH(jaar_zip[[#This Row],[Datum]])=11,MONTH(jaar_zip[[#This Row],[Datum]])=12),1.1,IF(OR(MONTH(jaar_zip[[#This Row],[Datum]])=3,MONTH(jaar_zip[[#This Row],[Datum]])=10),1,0.8))*jaar_zip[[#This Row],[graaddagen]],"")</f>
        <v>3.3599999999999994</v>
      </c>
      <c r="O3200" s="101">
        <f>IF(ISNUMBER(jaar_zip[[#This Row],[etmaaltemperatuur]]),IF(jaar_zip[[#This Row],[etmaaltemperatuur]]&gt;stookgrens,jaar_zip[[#This Row],[etmaaltemperatuur]]-stookgrens,0),"")</f>
        <v>0</v>
      </c>
    </row>
    <row r="3201" spans="1:15" x14ac:dyDescent="0.25">
      <c r="A3201">
        <v>273</v>
      </c>
      <c r="B3201">
        <v>20240704</v>
      </c>
      <c r="C3201">
        <v>5.3</v>
      </c>
      <c r="D3201">
        <v>15.4</v>
      </c>
      <c r="E3201">
        <v>2341</v>
      </c>
      <c r="F3201">
        <v>10.3</v>
      </c>
      <c r="H3201">
        <v>70</v>
      </c>
      <c r="I3201" s="101" t="s">
        <v>23</v>
      </c>
      <c r="J3201" s="1">
        <f>DATEVALUE(RIGHT(jaar_zip[[#This Row],[YYYYMMDD]],2)&amp;"-"&amp;MID(jaar_zip[[#This Row],[YYYYMMDD]],5,2)&amp;"-"&amp;LEFT(jaar_zip[[#This Row],[YYYYMMDD]],4))</f>
        <v>45477</v>
      </c>
      <c r="K3201" s="101" t="str">
        <f>IF(AND(VALUE(MONTH(jaar_zip[[#This Row],[Datum]]))=1,VALUE(WEEKNUM(jaar_zip[[#This Row],[Datum]],21))&gt;51),RIGHT(YEAR(jaar_zip[[#This Row],[Datum]])-1,2),RIGHT(YEAR(jaar_zip[[#This Row],[Datum]]),2))&amp;"-"&amp; TEXT(WEEKNUM(jaar_zip[[#This Row],[Datum]],21),"00")</f>
        <v>24-27</v>
      </c>
      <c r="L3201" s="101">
        <f>MONTH(jaar_zip[[#This Row],[Datum]])</f>
        <v>7</v>
      </c>
      <c r="M3201" s="101">
        <f>IF(ISNUMBER(jaar_zip[[#This Row],[etmaaltemperatuur]]),IF(jaar_zip[[#This Row],[etmaaltemperatuur]]&lt;stookgrens,stookgrens-jaar_zip[[#This Row],[etmaaltemperatuur]],0),"")</f>
        <v>2.5999999999999996</v>
      </c>
      <c r="N3201" s="101">
        <f>IF(ISNUMBER(jaar_zip[[#This Row],[graaddagen]]),IF(OR(MONTH(jaar_zip[[#This Row],[Datum]])=1,MONTH(jaar_zip[[#This Row],[Datum]])=2,MONTH(jaar_zip[[#This Row],[Datum]])=11,MONTH(jaar_zip[[#This Row],[Datum]])=12),1.1,IF(OR(MONTH(jaar_zip[[#This Row],[Datum]])=3,MONTH(jaar_zip[[#This Row],[Datum]])=10),1,0.8))*jaar_zip[[#This Row],[graaddagen]],"")</f>
        <v>2.0799999999999996</v>
      </c>
      <c r="O3201" s="101">
        <f>IF(ISNUMBER(jaar_zip[[#This Row],[etmaaltemperatuur]]),IF(jaar_zip[[#This Row],[etmaaltemperatuur]]&gt;stookgrens,jaar_zip[[#This Row],[etmaaltemperatuur]]-stookgrens,0),"")</f>
        <v>0</v>
      </c>
    </row>
    <row r="3202" spans="1:15" x14ac:dyDescent="0.25">
      <c r="A3202">
        <v>273</v>
      </c>
      <c r="B3202">
        <v>20240705</v>
      </c>
      <c r="C3202">
        <v>4</v>
      </c>
      <c r="D3202">
        <v>15.7</v>
      </c>
      <c r="E3202">
        <v>868</v>
      </c>
      <c r="F3202">
        <v>2.2999999999999998</v>
      </c>
      <c r="H3202">
        <v>86</v>
      </c>
      <c r="I3202" s="101" t="s">
        <v>23</v>
      </c>
      <c r="J3202" s="1">
        <f>DATEVALUE(RIGHT(jaar_zip[[#This Row],[YYYYMMDD]],2)&amp;"-"&amp;MID(jaar_zip[[#This Row],[YYYYMMDD]],5,2)&amp;"-"&amp;LEFT(jaar_zip[[#This Row],[YYYYMMDD]],4))</f>
        <v>45478</v>
      </c>
      <c r="K3202" s="101" t="str">
        <f>IF(AND(VALUE(MONTH(jaar_zip[[#This Row],[Datum]]))=1,VALUE(WEEKNUM(jaar_zip[[#This Row],[Datum]],21))&gt;51),RIGHT(YEAR(jaar_zip[[#This Row],[Datum]])-1,2),RIGHT(YEAR(jaar_zip[[#This Row],[Datum]]),2))&amp;"-"&amp; TEXT(WEEKNUM(jaar_zip[[#This Row],[Datum]],21),"00")</f>
        <v>24-27</v>
      </c>
      <c r="L3202" s="101">
        <f>MONTH(jaar_zip[[#This Row],[Datum]])</f>
        <v>7</v>
      </c>
      <c r="M3202" s="101">
        <f>IF(ISNUMBER(jaar_zip[[#This Row],[etmaaltemperatuur]]),IF(jaar_zip[[#This Row],[etmaaltemperatuur]]&lt;stookgrens,stookgrens-jaar_zip[[#This Row],[etmaaltemperatuur]],0),"")</f>
        <v>2.3000000000000007</v>
      </c>
      <c r="N3202" s="101">
        <f>IF(ISNUMBER(jaar_zip[[#This Row],[graaddagen]]),IF(OR(MONTH(jaar_zip[[#This Row],[Datum]])=1,MONTH(jaar_zip[[#This Row],[Datum]])=2,MONTH(jaar_zip[[#This Row],[Datum]])=11,MONTH(jaar_zip[[#This Row],[Datum]])=12),1.1,IF(OR(MONTH(jaar_zip[[#This Row],[Datum]])=3,MONTH(jaar_zip[[#This Row],[Datum]])=10),1,0.8))*jaar_zip[[#This Row],[graaddagen]],"")</f>
        <v>1.8400000000000007</v>
      </c>
      <c r="O3202" s="101">
        <f>IF(ISNUMBER(jaar_zip[[#This Row],[etmaaltemperatuur]]),IF(jaar_zip[[#This Row],[etmaaltemperatuur]]&gt;stookgrens,jaar_zip[[#This Row],[etmaaltemperatuur]]-stookgrens,0),"")</f>
        <v>0</v>
      </c>
    </row>
    <row r="3203" spans="1:15" x14ac:dyDescent="0.25">
      <c r="A3203">
        <v>273</v>
      </c>
      <c r="B3203">
        <v>20240706</v>
      </c>
      <c r="C3203">
        <v>5.5</v>
      </c>
      <c r="D3203">
        <v>16.100000000000001</v>
      </c>
      <c r="E3203">
        <v>1457</v>
      </c>
      <c r="F3203">
        <v>5.8</v>
      </c>
      <c r="H3203">
        <v>80</v>
      </c>
      <c r="I3203" s="101" t="s">
        <v>23</v>
      </c>
      <c r="J3203" s="1">
        <f>DATEVALUE(RIGHT(jaar_zip[[#This Row],[YYYYMMDD]],2)&amp;"-"&amp;MID(jaar_zip[[#This Row],[YYYYMMDD]],5,2)&amp;"-"&amp;LEFT(jaar_zip[[#This Row],[YYYYMMDD]],4))</f>
        <v>45479</v>
      </c>
      <c r="K3203" s="101" t="str">
        <f>IF(AND(VALUE(MONTH(jaar_zip[[#This Row],[Datum]]))=1,VALUE(WEEKNUM(jaar_zip[[#This Row],[Datum]],21))&gt;51),RIGHT(YEAR(jaar_zip[[#This Row],[Datum]])-1,2),RIGHT(YEAR(jaar_zip[[#This Row],[Datum]]),2))&amp;"-"&amp; TEXT(WEEKNUM(jaar_zip[[#This Row],[Datum]],21),"00")</f>
        <v>24-27</v>
      </c>
      <c r="L3203" s="101">
        <f>MONTH(jaar_zip[[#This Row],[Datum]])</f>
        <v>7</v>
      </c>
      <c r="M3203" s="101">
        <f>IF(ISNUMBER(jaar_zip[[#This Row],[etmaaltemperatuur]]),IF(jaar_zip[[#This Row],[etmaaltemperatuur]]&lt;stookgrens,stookgrens-jaar_zip[[#This Row],[etmaaltemperatuur]],0),"")</f>
        <v>1.8999999999999986</v>
      </c>
      <c r="N3203" s="101">
        <f>IF(ISNUMBER(jaar_zip[[#This Row],[graaddagen]]),IF(OR(MONTH(jaar_zip[[#This Row],[Datum]])=1,MONTH(jaar_zip[[#This Row],[Datum]])=2,MONTH(jaar_zip[[#This Row],[Datum]])=11,MONTH(jaar_zip[[#This Row],[Datum]])=12),1.1,IF(OR(MONTH(jaar_zip[[#This Row],[Datum]])=3,MONTH(jaar_zip[[#This Row],[Datum]])=10),1,0.8))*jaar_zip[[#This Row],[graaddagen]],"")</f>
        <v>1.5199999999999989</v>
      </c>
      <c r="O3203" s="101">
        <f>IF(ISNUMBER(jaar_zip[[#This Row],[etmaaltemperatuur]]),IF(jaar_zip[[#This Row],[etmaaltemperatuur]]&gt;stookgrens,jaar_zip[[#This Row],[etmaaltemperatuur]]-stookgrens,0),"")</f>
        <v>0</v>
      </c>
    </row>
    <row r="3204" spans="1:15" x14ac:dyDescent="0.25">
      <c r="A3204">
        <v>273</v>
      </c>
      <c r="B3204">
        <v>20240707</v>
      </c>
      <c r="C3204">
        <v>3.8</v>
      </c>
      <c r="D3204">
        <v>14.7</v>
      </c>
      <c r="E3204">
        <v>1853</v>
      </c>
      <c r="F3204">
        <v>7.2</v>
      </c>
      <c r="H3204">
        <v>82</v>
      </c>
      <c r="I3204" s="101" t="s">
        <v>23</v>
      </c>
      <c r="J3204" s="1">
        <f>DATEVALUE(RIGHT(jaar_zip[[#This Row],[YYYYMMDD]],2)&amp;"-"&amp;MID(jaar_zip[[#This Row],[YYYYMMDD]],5,2)&amp;"-"&amp;LEFT(jaar_zip[[#This Row],[YYYYMMDD]],4))</f>
        <v>45480</v>
      </c>
      <c r="K3204" s="101" t="str">
        <f>IF(AND(VALUE(MONTH(jaar_zip[[#This Row],[Datum]]))=1,VALUE(WEEKNUM(jaar_zip[[#This Row],[Datum]],21))&gt;51),RIGHT(YEAR(jaar_zip[[#This Row],[Datum]])-1,2),RIGHT(YEAR(jaar_zip[[#This Row],[Datum]]),2))&amp;"-"&amp; TEXT(WEEKNUM(jaar_zip[[#This Row],[Datum]],21),"00")</f>
        <v>24-27</v>
      </c>
      <c r="L3204" s="101">
        <f>MONTH(jaar_zip[[#This Row],[Datum]])</f>
        <v>7</v>
      </c>
      <c r="M3204" s="101">
        <f>IF(ISNUMBER(jaar_zip[[#This Row],[etmaaltemperatuur]]),IF(jaar_zip[[#This Row],[etmaaltemperatuur]]&lt;stookgrens,stookgrens-jaar_zip[[#This Row],[etmaaltemperatuur]],0),"")</f>
        <v>3.3000000000000007</v>
      </c>
      <c r="N3204" s="101">
        <f>IF(ISNUMBER(jaar_zip[[#This Row],[graaddagen]]),IF(OR(MONTH(jaar_zip[[#This Row],[Datum]])=1,MONTH(jaar_zip[[#This Row],[Datum]])=2,MONTH(jaar_zip[[#This Row],[Datum]])=11,MONTH(jaar_zip[[#This Row],[Datum]])=12),1.1,IF(OR(MONTH(jaar_zip[[#This Row],[Datum]])=3,MONTH(jaar_zip[[#This Row],[Datum]])=10),1,0.8))*jaar_zip[[#This Row],[graaddagen]],"")</f>
        <v>2.6400000000000006</v>
      </c>
      <c r="O3204" s="101">
        <f>IF(ISNUMBER(jaar_zip[[#This Row],[etmaaltemperatuur]]),IF(jaar_zip[[#This Row],[etmaaltemperatuur]]&gt;stookgrens,jaar_zip[[#This Row],[etmaaltemperatuur]]-stookgrens,0),"")</f>
        <v>0</v>
      </c>
    </row>
    <row r="3205" spans="1:15" x14ac:dyDescent="0.25">
      <c r="A3205">
        <v>273</v>
      </c>
      <c r="B3205">
        <v>20240708</v>
      </c>
      <c r="C3205">
        <v>2.6</v>
      </c>
      <c r="D3205">
        <v>17.100000000000001</v>
      </c>
      <c r="E3205">
        <v>2301</v>
      </c>
      <c r="F3205">
        <v>-0.1</v>
      </c>
      <c r="H3205">
        <v>75</v>
      </c>
      <c r="I3205" s="101" t="s">
        <v>23</v>
      </c>
      <c r="J3205" s="1">
        <f>DATEVALUE(RIGHT(jaar_zip[[#This Row],[YYYYMMDD]],2)&amp;"-"&amp;MID(jaar_zip[[#This Row],[YYYYMMDD]],5,2)&amp;"-"&amp;LEFT(jaar_zip[[#This Row],[YYYYMMDD]],4))</f>
        <v>45481</v>
      </c>
      <c r="K3205" s="101" t="str">
        <f>IF(AND(VALUE(MONTH(jaar_zip[[#This Row],[Datum]]))=1,VALUE(WEEKNUM(jaar_zip[[#This Row],[Datum]],21))&gt;51),RIGHT(YEAR(jaar_zip[[#This Row],[Datum]])-1,2),RIGHT(YEAR(jaar_zip[[#This Row],[Datum]]),2))&amp;"-"&amp; TEXT(WEEKNUM(jaar_zip[[#This Row],[Datum]],21),"00")</f>
        <v>24-28</v>
      </c>
      <c r="L3205" s="101">
        <f>MONTH(jaar_zip[[#This Row],[Datum]])</f>
        <v>7</v>
      </c>
      <c r="M3205" s="101">
        <f>IF(ISNUMBER(jaar_zip[[#This Row],[etmaaltemperatuur]]),IF(jaar_zip[[#This Row],[etmaaltemperatuur]]&lt;stookgrens,stookgrens-jaar_zip[[#This Row],[etmaaltemperatuur]],0),"")</f>
        <v>0.89999999999999858</v>
      </c>
      <c r="N3205" s="101">
        <f>IF(ISNUMBER(jaar_zip[[#This Row],[graaddagen]]),IF(OR(MONTH(jaar_zip[[#This Row],[Datum]])=1,MONTH(jaar_zip[[#This Row],[Datum]])=2,MONTH(jaar_zip[[#This Row],[Datum]])=11,MONTH(jaar_zip[[#This Row],[Datum]])=12),1.1,IF(OR(MONTH(jaar_zip[[#This Row],[Datum]])=3,MONTH(jaar_zip[[#This Row],[Datum]])=10),1,0.8))*jaar_zip[[#This Row],[graaddagen]],"")</f>
        <v>0.71999999999999886</v>
      </c>
      <c r="O3205" s="101">
        <f>IF(ISNUMBER(jaar_zip[[#This Row],[etmaaltemperatuur]]),IF(jaar_zip[[#This Row],[etmaaltemperatuur]]&gt;stookgrens,jaar_zip[[#This Row],[etmaaltemperatuur]]-stookgrens,0),"")</f>
        <v>0</v>
      </c>
    </row>
    <row r="3206" spans="1:15" x14ac:dyDescent="0.25">
      <c r="A3206">
        <v>273</v>
      </c>
      <c r="B3206">
        <v>20240709</v>
      </c>
      <c r="C3206">
        <v>3.5</v>
      </c>
      <c r="D3206">
        <v>21</v>
      </c>
      <c r="E3206">
        <v>1961</v>
      </c>
      <c r="F3206">
        <v>9.9</v>
      </c>
      <c r="H3206">
        <v>77</v>
      </c>
      <c r="I3206" s="101" t="s">
        <v>23</v>
      </c>
      <c r="J3206" s="1">
        <f>DATEVALUE(RIGHT(jaar_zip[[#This Row],[YYYYMMDD]],2)&amp;"-"&amp;MID(jaar_zip[[#This Row],[YYYYMMDD]],5,2)&amp;"-"&amp;LEFT(jaar_zip[[#This Row],[YYYYMMDD]],4))</f>
        <v>45482</v>
      </c>
      <c r="K3206" s="101" t="str">
        <f>IF(AND(VALUE(MONTH(jaar_zip[[#This Row],[Datum]]))=1,VALUE(WEEKNUM(jaar_zip[[#This Row],[Datum]],21))&gt;51),RIGHT(YEAR(jaar_zip[[#This Row],[Datum]])-1,2),RIGHT(YEAR(jaar_zip[[#This Row],[Datum]]),2))&amp;"-"&amp; TEXT(WEEKNUM(jaar_zip[[#This Row],[Datum]],21),"00")</f>
        <v>24-28</v>
      </c>
      <c r="L3206" s="101">
        <f>MONTH(jaar_zip[[#This Row],[Datum]])</f>
        <v>7</v>
      </c>
      <c r="M3206" s="101">
        <f>IF(ISNUMBER(jaar_zip[[#This Row],[etmaaltemperatuur]]),IF(jaar_zip[[#This Row],[etmaaltemperatuur]]&lt;stookgrens,stookgrens-jaar_zip[[#This Row],[etmaaltemperatuur]],0),"")</f>
        <v>0</v>
      </c>
      <c r="N3206" s="101">
        <f>IF(ISNUMBER(jaar_zip[[#This Row],[graaddagen]]),IF(OR(MONTH(jaar_zip[[#This Row],[Datum]])=1,MONTH(jaar_zip[[#This Row],[Datum]])=2,MONTH(jaar_zip[[#This Row],[Datum]])=11,MONTH(jaar_zip[[#This Row],[Datum]])=12),1.1,IF(OR(MONTH(jaar_zip[[#This Row],[Datum]])=3,MONTH(jaar_zip[[#This Row],[Datum]])=10),1,0.8))*jaar_zip[[#This Row],[graaddagen]],"")</f>
        <v>0</v>
      </c>
      <c r="O3206" s="101">
        <f>IF(ISNUMBER(jaar_zip[[#This Row],[etmaaltemperatuur]]),IF(jaar_zip[[#This Row],[etmaaltemperatuur]]&gt;stookgrens,jaar_zip[[#This Row],[etmaaltemperatuur]]-stookgrens,0),"")</f>
        <v>3</v>
      </c>
    </row>
    <row r="3207" spans="1:15" x14ac:dyDescent="0.25">
      <c r="A3207">
        <v>273</v>
      </c>
      <c r="B3207">
        <v>20240710</v>
      </c>
      <c r="C3207">
        <v>3.6</v>
      </c>
      <c r="D3207">
        <v>18.8</v>
      </c>
      <c r="E3207">
        <v>1989</v>
      </c>
      <c r="F3207">
        <v>2</v>
      </c>
      <c r="H3207">
        <v>82</v>
      </c>
      <c r="I3207" s="101" t="s">
        <v>23</v>
      </c>
      <c r="J3207" s="1">
        <f>DATEVALUE(RIGHT(jaar_zip[[#This Row],[YYYYMMDD]],2)&amp;"-"&amp;MID(jaar_zip[[#This Row],[YYYYMMDD]],5,2)&amp;"-"&amp;LEFT(jaar_zip[[#This Row],[YYYYMMDD]],4))</f>
        <v>45483</v>
      </c>
      <c r="K3207" s="101" t="str">
        <f>IF(AND(VALUE(MONTH(jaar_zip[[#This Row],[Datum]]))=1,VALUE(WEEKNUM(jaar_zip[[#This Row],[Datum]],21))&gt;51),RIGHT(YEAR(jaar_zip[[#This Row],[Datum]])-1,2),RIGHT(YEAR(jaar_zip[[#This Row],[Datum]]),2))&amp;"-"&amp; TEXT(WEEKNUM(jaar_zip[[#This Row],[Datum]],21),"00")</f>
        <v>24-28</v>
      </c>
      <c r="L3207" s="101">
        <f>MONTH(jaar_zip[[#This Row],[Datum]])</f>
        <v>7</v>
      </c>
      <c r="M3207" s="101">
        <f>IF(ISNUMBER(jaar_zip[[#This Row],[etmaaltemperatuur]]),IF(jaar_zip[[#This Row],[etmaaltemperatuur]]&lt;stookgrens,stookgrens-jaar_zip[[#This Row],[etmaaltemperatuur]],0),"")</f>
        <v>0</v>
      </c>
      <c r="N3207" s="101">
        <f>IF(ISNUMBER(jaar_zip[[#This Row],[graaddagen]]),IF(OR(MONTH(jaar_zip[[#This Row],[Datum]])=1,MONTH(jaar_zip[[#This Row],[Datum]])=2,MONTH(jaar_zip[[#This Row],[Datum]])=11,MONTH(jaar_zip[[#This Row],[Datum]])=12),1.1,IF(OR(MONTH(jaar_zip[[#This Row],[Datum]])=3,MONTH(jaar_zip[[#This Row],[Datum]])=10),1,0.8))*jaar_zip[[#This Row],[graaddagen]],"")</f>
        <v>0</v>
      </c>
      <c r="O3207" s="101">
        <f>IF(ISNUMBER(jaar_zip[[#This Row],[etmaaltemperatuur]]),IF(jaar_zip[[#This Row],[etmaaltemperatuur]]&gt;stookgrens,jaar_zip[[#This Row],[etmaaltemperatuur]]-stookgrens,0),"")</f>
        <v>0.80000000000000071</v>
      </c>
    </row>
    <row r="3208" spans="1:15" x14ac:dyDescent="0.25">
      <c r="A3208">
        <v>273</v>
      </c>
      <c r="B3208">
        <v>20240711</v>
      </c>
      <c r="C3208">
        <v>3.1</v>
      </c>
      <c r="D3208">
        <v>17</v>
      </c>
      <c r="E3208">
        <v>2083</v>
      </c>
      <c r="F3208">
        <v>0</v>
      </c>
      <c r="H3208">
        <v>80</v>
      </c>
      <c r="I3208" s="101" t="s">
        <v>23</v>
      </c>
      <c r="J3208" s="1">
        <f>DATEVALUE(RIGHT(jaar_zip[[#This Row],[YYYYMMDD]],2)&amp;"-"&amp;MID(jaar_zip[[#This Row],[YYYYMMDD]],5,2)&amp;"-"&amp;LEFT(jaar_zip[[#This Row],[YYYYMMDD]],4))</f>
        <v>45484</v>
      </c>
      <c r="K3208" s="101" t="str">
        <f>IF(AND(VALUE(MONTH(jaar_zip[[#This Row],[Datum]]))=1,VALUE(WEEKNUM(jaar_zip[[#This Row],[Datum]],21))&gt;51),RIGHT(YEAR(jaar_zip[[#This Row],[Datum]])-1,2),RIGHT(YEAR(jaar_zip[[#This Row],[Datum]]),2))&amp;"-"&amp; TEXT(WEEKNUM(jaar_zip[[#This Row],[Datum]],21),"00")</f>
        <v>24-28</v>
      </c>
      <c r="L3208" s="101">
        <f>MONTH(jaar_zip[[#This Row],[Datum]])</f>
        <v>7</v>
      </c>
      <c r="M3208" s="101">
        <f>IF(ISNUMBER(jaar_zip[[#This Row],[etmaaltemperatuur]]),IF(jaar_zip[[#This Row],[etmaaltemperatuur]]&lt;stookgrens,stookgrens-jaar_zip[[#This Row],[etmaaltemperatuur]],0),"")</f>
        <v>1</v>
      </c>
      <c r="N3208" s="101">
        <f>IF(ISNUMBER(jaar_zip[[#This Row],[graaddagen]]),IF(OR(MONTH(jaar_zip[[#This Row],[Datum]])=1,MONTH(jaar_zip[[#This Row],[Datum]])=2,MONTH(jaar_zip[[#This Row],[Datum]])=11,MONTH(jaar_zip[[#This Row],[Datum]])=12),1.1,IF(OR(MONTH(jaar_zip[[#This Row],[Datum]])=3,MONTH(jaar_zip[[#This Row],[Datum]])=10),1,0.8))*jaar_zip[[#This Row],[graaddagen]],"")</f>
        <v>0.8</v>
      </c>
      <c r="O3208" s="101">
        <f>IF(ISNUMBER(jaar_zip[[#This Row],[etmaaltemperatuur]]),IF(jaar_zip[[#This Row],[etmaaltemperatuur]]&gt;stookgrens,jaar_zip[[#This Row],[etmaaltemperatuur]]-stookgrens,0),"")</f>
        <v>0</v>
      </c>
    </row>
    <row r="3209" spans="1:15" x14ac:dyDescent="0.25">
      <c r="A3209">
        <v>273</v>
      </c>
      <c r="B3209">
        <v>20240712</v>
      </c>
      <c r="C3209">
        <v>3.6</v>
      </c>
      <c r="D3209">
        <v>14.3</v>
      </c>
      <c r="E3209">
        <v>568</v>
      </c>
      <c r="F3209">
        <v>19.3</v>
      </c>
      <c r="H3209">
        <v>92</v>
      </c>
      <c r="I3209" s="101" t="s">
        <v>23</v>
      </c>
      <c r="J3209" s="1">
        <f>DATEVALUE(RIGHT(jaar_zip[[#This Row],[YYYYMMDD]],2)&amp;"-"&amp;MID(jaar_zip[[#This Row],[YYYYMMDD]],5,2)&amp;"-"&amp;LEFT(jaar_zip[[#This Row],[YYYYMMDD]],4))</f>
        <v>45485</v>
      </c>
      <c r="K3209" s="101" t="str">
        <f>IF(AND(VALUE(MONTH(jaar_zip[[#This Row],[Datum]]))=1,VALUE(WEEKNUM(jaar_zip[[#This Row],[Datum]],21))&gt;51),RIGHT(YEAR(jaar_zip[[#This Row],[Datum]])-1,2),RIGHT(YEAR(jaar_zip[[#This Row],[Datum]]),2))&amp;"-"&amp; TEXT(WEEKNUM(jaar_zip[[#This Row],[Datum]],21),"00")</f>
        <v>24-28</v>
      </c>
      <c r="L3209" s="101">
        <f>MONTH(jaar_zip[[#This Row],[Datum]])</f>
        <v>7</v>
      </c>
      <c r="M3209" s="101">
        <f>IF(ISNUMBER(jaar_zip[[#This Row],[etmaaltemperatuur]]),IF(jaar_zip[[#This Row],[etmaaltemperatuur]]&lt;stookgrens,stookgrens-jaar_zip[[#This Row],[etmaaltemperatuur]],0),"")</f>
        <v>3.6999999999999993</v>
      </c>
      <c r="N3209" s="101">
        <f>IF(ISNUMBER(jaar_zip[[#This Row],[graaddagen]]),IF(OR(MONTH(jaar_zip[[#This Row],[Datum]])=1,MONTH(jaar_zip[[#This Row],[Datum]])=2,MONTH(jaar_zip[[#This Row],[Datum]])=11,MONTH(jaar_zip[[#This Row],[Datum]])=12),1.1,IF(OR(MONTH(jaar_zip[[#This Row],[Datum]])=3,MONTH(jaar_zip[[#This Row],[Datum]])=10),1,0.8))*jaar_zip[[#This Row],[graaddagen]],"")</f>
        <v>2.9599999999999995</v>
      </c>
      <c r="O3209" s="101">
        <f>IF(ISNUMBER(jaar_zip[[#This Row],[etmaaltemperatuur]]),IF(jaar_zip[[#This Row],[etmaaltemperatuur]]&gt;stookgrens,jaar_zip[[#This Row],[etmaaltemperatuur]]-stookgrens,0),"")</f>
        <v>0</v>
      </c>
    </row>
    <row r="3210" spans="1:15" x14ac:dyDescent="0.25">
      <c r="A3210">
        <v>273</v>
      </c>
      <c r="B3210">
        <v>20240713</v>
      </c>
      <c r="C3210">
        <v>4</v>
      </c>
      <c r="D3210">
        <v>15.2</v>
      </c>
      <c r="E3210">
        <v>1641</v>
      </c>
      <c r="F3210">
        <v>9.8000000000000007</v>
      </c>
      <c r="H3210">
        <v>88</v>
      </c>
      <c r="I3210" s="101" t="s">
        <v>23</v>
      </c>
      <c r="J3210" s="1">
        <f>DATEVALUE(RIGHT(jaar_zip[[#This Row],[YYYYMMDD]],2)&amp;"-"&amp;MID(jaar_zip[[#This Row],[YYYYMMDD]],5,2)&amp;"-"&amp;LEFT(jaar_zip[[#This Row],[YYYYMMDD]],4))</f>
        <v>45486</v>
      </c>
      <c r="K3210" s="101" t="str">
        <f>IF(AND(VALUE(MONTH(jaar_zip[[#This Row],[Datum]]))=1,VALUE(WEEKNUM(jaar_zip[[#This Row],[Datum]],21))&gt;51),RIGHT(YEAR(jaar_zip[[#This Row],[Datum]])-1,2),RIGHT(YEAR(jaar_zip[[#This Row],[Datum]]),2))&amp;"-"&amp; TEXT(WEEKNUM(jaar_zip[[#This Row],[Datum]],21),"00")</f>
        <v>24-28</v>
      </c>
      <c r="L3210" s="101">
        <f>MONTH(jaar_zip[[#This Row],[Datum]])</f>
        <v>7</v>
      </c>
      <c r="M3210" s="101">
        <f>IF(ISNUMBER(jaar_zip[[#This Row],[etmaaltemperatuur]]),IF(jaar_zip[[#This Row],[etmaaltemperatuur]]&lt;stookgrens,stookgrens-jaar_zip[[#This Row],[etmaaltemperatuur]],0),"")</f>
        <v>2.8000000000000007</v>
      </c>
      <c r="N3210" s="101">
        <f>IF(ISNUMBER(jaar_zip[[#This Row],[graaddagen]]),IF(OR(MONTH(jaar_zip[[#This Row],[Datum]])=1,MONTH(jaar_zip[[#This Row],[Datum]])=2,MONTH(jaar_zip[[#This Row],[Datum]])=11,MONTH(jaar_zip[[#This Row],[Datum]])=12),1.1,IF(OR(MONTH(jaar_zip[[#This Row],[Datum]])=3,MONTH(jaar_zip[[#This Row],[Datum]])=10),1,0.8))*jaar_zip[[#This Row],[graaddagen]],"")</f>
        <v>2.2400000000000007</v>
      </c>
      <c r="O3210" s="101">
        <f>IF(ISNUMBER(jaar_zip[[#This Row],[etmaaltemperatuur]]),IF(jaar_zip[[#This Row],[etmaaltemperatuur]]&gt;stookgrens,jaar_zip[[#This Row],[etmaaltemperatuur]]-stookgrens,0),"")</f>
        <v>0</v>
      </c>
    </row>
    <row r="3211" spans="1:15" x14ac:dyDescent="0.25">
      <c r="A3211">
        <v>273</v>
      </c>
      <c r="B3211">
        <v>20240714</v>
      </c>
      <c r="C3211">
        <v>4</v>
      </c>
      <c r="D3211">
        <v>16.5</v>
      </c>
      <c r="E3211">
        <v>2081</v>
      </c>
      <c r="F3211">
        <v>0.9</v>
      </c>
      <c r="H3211">
        <v>76</v>
      </c>
      <c r="I3211" s="101" t="s">
        <v>23</v>
      </c>
      <c r="J3211" s="1">
        <f>DATEVALUE(RIGHT(jaar_zip[[#This Row],[YYYYMMDD]],2)&amp;"-"&amp;MID(jaar_zip[[#This Row],[YYYYMMDD]],5,2)&amp;"-"&amp;LEFT(jaar_zip[[#This Row],[YYYYMMDD]],4))</f>
        <v>45487</v>
      </c>
      <c r="K3211" s="101" t="str">
        <f>IF(AND(VALUE(MONTH(jaar_zip[[#This Row],[Datum]]))=1,VALUE(WEEKNUM(jaar_zip[[#This Row],[Datum]],21))&gt;51),RIGHT(YEAR(jaar_zip[[#This Row],[Datum]])-1,2),RIGHT(YEAR(jaar_zip[[#This Row],[Datum]]),2))&amp;"-"&amp; TEXT(WEEKNUM(jaar_zip[[#This Row],[Datum]],21),"00")</f>
        <v>24-28</v>
      </c>
      <c r="L3211" s="101">
        <f>MONTH(jaar_zip[[#This Row],[Datum]])</f>
        <v>7</v>
      </c>
      <c r="M3211" s="101">
        <f>IF(ISNUMBER(jaar_zip[[#This Row],[etmaaltemperatuur]]),IF(jaar_zip[[#This Row],[etmaaltemperatuur]]&lt;stookgrens,stookgrens-jaar_zip[[#This Row],[etmaaltemperatuur]],0),"")</f>
        <v>1.5</v>
      </c>
      <c r="N3211" s="101">
        <f>IF(ISNUMBER(jaar_zip[[#This Row],[graaddagen]]),IF(OR(MONTH(jaar_zip[[#This Row],[Datum]])=1,MONTH(jaar_zip[[#This Row],[Datum]])=2,MONTH(jaar_zip[[#This Row],[Datum]])=11,MONTH(jaar_zip[[#This Row],[Datum]])=12),1.1,IF(OR(MONTH(jaar_zip[[#This Row],[Datum]])=3,MONTH(jaar_zip[[#This Row],[Datum]])=10),1,0.8))*jaar_zip[[#This Row],[graaddagen]],"")</f>
        <v>1.2000000000000002</v>
      </c>
      <c r="O3211" s="101">
        <f>IF(ISNUMBER(jaar_zip[[#This Row],[etmaaltemperatuur]]),IF(jaar_zip[[#This Row],[etmaaltemperatuur]]&gt;stookgrens,jaar_zip[[#This Row],[etmaaltemperatuur]]-stookgrens,0),"")</f>
        <v>0</v>
      </c>
    </row>
    <row r="3212" spans="1:15" x14ac:dyDescent="0.25">
      <c r="A3212">
        <v>273</v>
      </c>
      <c r="B3212">
        <v>20240715</v>
      </c>
      <c r="C3212">
        <v>2.1</v>
      </c>
      <c r="D3212">
        <v>19.100000000000001</v>
      </c>
      <c r="E3212">
        <v>2469</v>
      </c>
      <c r="F3212">
        <v>4.5999999999999996</v>
      </c>
      <c r="H3212">
        <v>73</v>
      </c>
      <c r="I3212" s="101" t="s">
        <v>23</v>
      </c>
      <c r="J3212" s="1">
        <f>DATEVALUE(RIGHT(jaar_zip[[#This Row],[YYYYMMDD]],2)&amp;"-"&amp;MID(jaar_zip[[#This Row],[YYYYMMDD]],5,2)&amp;"-"&amp;LEFT(jaar_zip[[#This Row],[YYYYMMDD]],4))</f>
        <v>45488</v>
      </c>
      <c r="K3212" s="101" t="str">
        <f>IF(AND(VALUE(MONTH(jaar_zip[[#This Row],[Datum]]))=1,VALUE(WEEKNUM(jaar_zip[[#This Row],[Datum]],21))&gt;51),RIGHT(YEAR(jaar_zip[[#This Row],[Datum]])-1,2),RIGHT(YEAR(jaar_zip[[#This Row],[Datum]]),2))&amp;"-"&amp; TEXT(WEEKNUM(jaar_zip[[#This Row],[Datum]],21),"00")</f>
        <v>24-29</v>
      </c>
      <c r="L3212" s="101">
        <f>MONTH(jaar_zip[[#This Row],[Datum]])</f>
        <v>7</v>
      </c>
      <c r="M3212" s="101">
        <f>IF(ISNUMBER(jaar_zip[[#This Row],[etmaaltemperatuur]]),IF(jaar_zip[[#This Row],[etmaaltemperatuur]]&lt;stookgrens,stookgrens-jaar_zip[[#This Row],[etmaaltemperatuur]],0),"")</f>
        <v>0</v>
      </c>
      <c r="N3212" s="101">
        <f>IF(ISNUMBER(jaar_zip[[#This Row],[graaddagen]]),IF(OR(MONTH(jaar_zip[[#This Row],[Datum]])=1,MONTH(jaar_zip[[#This Row],[Datum]])=2,MONTH(jaar_zip[[#This Row],[Datum]])=11,MONTH(jaar_zip[[#This Row],[Datum]])=12),1.1,IF(OR(MONTH(jaar_zip[[#This Row],[Datum]])=3,MONTH(jaar_zip[[#This Row],[Datum]])=10),1,0.8))*jaar_zip[[#This Row],[graaddagen]],"")</f>
        <v>0</v>
      </c>
      <c r="O3212" s="101">
        <f>IF(ISNUMBER(jaar_zip[[#This Row],[etmaaltemperatuur]]),IF(jaar_zip[[#This Row],[etmaaltemperatuur]]&gt;stookgrens,jaar_zip[[#This Row],[etmaaltemperatuur]]-stookgrens,0),"")</f>
        <v>1.1000000000000014</v>
      </c>
    </row>
    <row r="3213" spans="1:15" x14ac:dyDescent="0.25">
      <c r="A3213">
        <v>273</v>
      </c>
      <c r="B3213">
        <v>20240716</v>
      </c>
      <c r="C3213">
        <v>4.4000000000000004</v>
      </c>
      <c r="D3213">
        <v>18.100000000000001</v>
      </c>
      <c r="E3213">
        <v>1723</v>
      </c>
      <c r="F3213">
        <v>2.4</v>
      </c>
      <c r="H3213">
        <v>82</v>
      </c>
      <c r="I3213" s="101" t="s">
        <v>23</v>
      </c>
      <c r="J3213" s="1">
        <f>DATEVALUE(RIGHT(jaar_zip[[#This Row],[YYYYMMDD]],2)&amp;"-"&amp;MID(jaar_zip[[#This Row],[YYYYMMDD]],5,2)&amp;"-"&amp;LEFT(jaar_zip[[#This Row],[YYYYMMDD]],4))</f>
        <v>45489</v>
      </c>
      <c r="K3213" s="101" t="str">
        <f>IF(AND(VALUE(MONTH(jaar_zip[[#This Row],[Datum]]))=1,VALUE(WEEKNUM(jaar_zip[[#This Row],[Datum]],21))&gt;51),RIGHT(YEAR(jaar_zip[[#This Row],[Datum]])-1,2),RIGHT(YEAR(jaar_zip[[#This Row],[Datum]]),2))&amp;"-"&amp; TEXT(WEEKNUM(jaar_zip[[#This Row],[Datum]],21),"00")</f>
        <v>24-29</v>
      </c>
      <c r="L3213" s="101">
        <f>MONTH(jaar_zip[[#This Row],[Datum]])</f>
        <v>7</v>
      </c>
      <c r="M3213" s="101">
        <f>IF(ISNUMBER(jaar_zip[[#This Row],[etmaaltemperatuur]]),IF(jaar_zip[[#This Row],[etmaaltemperatuur]]&lt;stookgrens,stookgrens-jaar_zip[[#This Row],[etmaaltemperatuur]],0),"")</f>
        <v>0</v>
      </c>
      <c r="N3213" s="101">
        <f>IF(ISNUMBER(jaar_zip[[#This Row],[graaddagen]]),IF(OR(MONTH(jaar_zip[[#This Row],[Datum]])=1,MONTH(jaar_zip[[#This Row],[Datum]])=2,MONTH(jaar_zip[[#This Row],[Datum]])=11,MONTH(jaar_zip[[#This Row],[Datum]])=12),1.1,IF(OR(MONTH(jaar_zip[[#This Row],[Datum]])=3,MONTH(jaar_zip[[#This Row],[Datum]])=10),1,0.8))*jaar_zip[[#This Row],[graaddagen]],"")</f>
        <v>0</v>
      </c>
      <c r="O3213" s="101">
        <f>IF(ISNUMBER(jaar_zip[[#This Row],[etmaaltemperatuur]]),IF(jaar_zip[[#This Row],[etmaaltemperatuur]]&gt;stookgrens,jaar_zip[[#This Row],[etmaaltemperatuur]]-stookgrens,0),"")</f>
        <v>0.10000000000000142</v>
      </c>
    </row>
    <row r="3214" spans="1:15" x14ac:dyDescent="0.25">
      <c r="A3214">
        <v>273</v>
      </c>
      <c r="B3214">
        <v>20240717</v>
      </c>
      <c r="C3214">
        <v>3.2</v>
      </c>
      <c r="D3214">
        <v>17.399999999999999</v>
      </c>
      <c r="E3214">
        <v>2027</v>
      </c>
      <c r="F3214">
        <v>0.3</v>
      </c>
      <c r="H3214">
        <v>83</v>
      </c>
      <c r="I3214" s="101" t="s">
        <v>23</v>
      </c>
      <c r="J3214" s="1">
        <f>DATEVALUE(RIGHT(jaar_zip[[#This Row],[YYYYMMDD]],2)&amp;"-"&amp;MID(jaar_zip[[#This Row],[YYYYMMDD]],5,2)&amp;"-"&amp;LEFT(jaar_zip[[#This Row],[YYYYMMDD]],4))</f>
        <v>45490</v>
      </c>
      <c r="K3214" s="101" t="str">
        <f>IF(AND(VALUE(MONTH(jaar_zip[[#This Row],[Datum]]))=1,VALUE(WEEKNUM(jaar_zip[[#This Row],[Datum]],21))&gt;51),RIGHT(YEAR(jaar_zip[[#This Row],[Datum]])-1,2),RIGHT(YEAR(jaar_zip[[#This Row],[Datum]]),2))&amp;"-"&amp; TEXT(WEEKNUM(jaar_zip[[#This Row],[Datum]],21),"00")</f>
        <v>24-29</v>
      </c>
      <c r="L3214" s="101">
        <f>MONTH(jaar_zip[[#This Row],[Datum]])</f>
        <v>7</v>
      </c>
      <c r="M3214" s="101">
        <f>IF(ISNUMBER(jaar_zip[[#This Row],[etmaaltemperatuur]]),IF(jaar_zip[[#This Row],[etmaaltemperatuur]]&lt;stookgrens,stookgrens-jaar_zip[[#This Row],[etmaaltemperatuur]],0),"")</f>
        <v>0.60000000000000142</v>
      </c>
      <c r="N3214" s="101">
        <f>IF(ISNUMBER(jaar_zip[[#This Row],[graaddagen]]),IF(OR(MONTH(jaar_zip[[#This Row],[Datum]])=1,MONTH(jaar_zip[[#This Row],[Datum]])=2,MONTH(jaar_zip[[#This Row],[Datum]])=11,MONTH(jaar_zip[[#This Row],[Datum]])=12),1.1,IF(OR(MONTH(jaar_zip[[#This Row],[Datum]])=3,MONTH(jaar_zip[[#This Row],[Datum]])=10),1,0.8))*jaar_zip[[#This Row],[graaddagen]],"")</f>
        <v>0.48000000000000115</v>
      </c>
      <c r="O3214" s="101">
        <f>IF(ISNUMBER(jaar_zip[[#This Row],[etmaaltemperatuur]]),IF(jaar_zip[[#This Row],[etmaaltemperatuur]]&gt;stookgrens,jaar_zip[[#This Row],[etmaaltemperatuur]]-stookgrens,0),"")</f>
        <v>0</v>
      </c>
    </row>
    <row r="3215" spans="1:15" x14ac:dyDescent="0.25">
      <c r="A3215">
        <v>273</v>
      </c>
      <c r="B3215">
        <v>20240718</v>
      </c>
      <c r="C3215">
        <v>1.5</v>
      </c>
      <c r="D3215">
        <v>19</v>
      </c>
      <c r="E3215">
        <v>2490</v>
      </c>
      <c r="F3215">
        <v>0</v>
      </c>
      <c r="H3215">
        <v>77</v>
      </c>
      <c r="I3215" s="101" t="s">
        <v>23</v>
      </c>
      <c r="J3215" s="1">
        <f>DATEVALUE(RIGHT(jaar_zip[[#This Row],[YYYYMMDD]],2)&amp;"-"&amp;MID(jaar_zip[[#This Row],[YYYYMMDD]],5,2)&amp;"-"&amp;LEFT(jaar_zip[[#This Row],[YYYYMMDD]],4))</f>
        <v>45491</v>
      </c>
      <c r="K3215" s="101" t="str">
        <f>IF(AND(VALUE(MONTH(jaar_zip[[#This Row],[Datum]]))=1,VALUE(WEEKNUM(jaar_zip[[#This Row],[Datum]],21))&gt;51),RIGHT(YEAR(jaar_zip[[#This Row],[Datum]])-1,2),RIGHT(YEAR(jaar_zip[[#This Row],[Datum]]),2))&amp;"-"&amp; TEXT(WEEKNUM(jaar_zip[[#This Row],[Datum]],21),"00")</f>
        <v>24-29</v>
      </c>
      <c r="L3215" s="101">
        <f>MONTH(jaar_zip[[#This Row],[Datum]])</f>
        <v>7</v>
      </c>
      <c r="M3215" s="101">
        <f>IF(ISNUMBER(jaar_zip[[#This Row],[etmaaltemperatuur]]),IF(jaar_zip[[#This Row],[etmaaltemperatuur]]&lt;stookgrens,stookgrens-jaar_zip[[#This Row],[etmaaltemperatuur]],0),"")</f>
        <v>0</v>
      </c>
      <c r="N3215" s="101">
        <f>IF(ISNUMBER(jaar_zip[[#This Row],[graaddagen]]),IF(OR(MONTH(jaar_zip[[#This Row],[Datum]])=1,MONTH(jaar_zip[[#This Row],[Datum]])=2,MONTH(jaar_zip[[#This Row],[Datum]])=11,MONTH(jaar_zip[[#This Row],[Datum]])=12),1.1,IF(OR(MONTH(jaar_zip[[#This Row],[Datum]])=3,MONTH(jaar_zip[[#This Row],[Datum]])=10),1,0.8))*jaar_zip[[#This Row],[graaddagen]],"")</f>
        <v>0</v>
      </c>
      <c r="O3215" s="101">
        <f>IF(ISNUMBER(jaar_zip[[#This Row],[etmaaltemperatuur]]),IF(jaar_zip[[#This Row],[etmaaltemperatuur]]&gt;stookgrens,jaar_zip[[#This Row],[etmaaltemperatuur]]-stookgrens,0),"")</f>
        <v>1</v>
      </c>
    </row>
    <row r="3216" spans="1:15" x14ac:dyDescent="0.25">
      <c r="A3216">
        <v>273</v>
      </c>
      <c r="B3216">
        <v>20240719</v>
      </c>
      <c r="C3216">
        <v>2.6</v>
      </c>
      <c r="D3216">
        <v>21.7</v>
      </c>
      <c r="E3216">
        <v>2185</v>
      </c>
      <c r="F3216">
        <v>0</v>
      </c>
      <c r="H3216">
        <v>76</v>
      </c>
      <c r="I3216" s="101" t="s">
        <v>23</v>
      </c>
      <c r="J3216" s="1">
        <f>DATEVALUE(RIGHT(jaar_zip[[#This Row],[YYYYMMDD]],2)&amp;"-"&amp;MID(jaar_zip[[#This Row],[YYYYMMDD]],5,2)&amp;"-"&amp;LEFT(jaar_zip[[#This Row],[YYYYMMDD]],4))</f>
        <v>45492</v>
      </c>
      <c r="K3216" s="101" t="str">
        <f>IF(AND(VALUE(MONTH(jaar_zip[[#This Row],[Datum]]))=1,VALUE(WEEKNUM(jaar_zip[[#This Row],[Datum]],21))&gt;51),RIGHT(YEAR(jaar_zip[[#This Row],[Datum]])-1,2),RIGHT(YEAR(jaar_zip[[#This Row],[Datum]]),2))&amp;"-"&amp; TEXT(WEEKNUM(jaar_zip[[#This Row],[Datum]],21),"00")</f>
        <v>24-29</v>
      </c>
      <c r="L3216" s="101">
        <f>MONTH(jaar_zip[[#This Row],[Datum]])</f>
        <v>7</v>
      </c>
      <c r="M3216" s="101">
        <f>IF(ISNUMBER(jaar_zip[[#This Row],[etmaaltemperatuur]]),IF(jaar_zip[[#This Row],[etmaaltemperatuur]]&lt;stookgrens,stookgrens-jaar_zip[[#This Row],[etmaaltemperatuur]],0),"")</f>
        <v>0</v>
      </c>
      <c r="N3216" s="101">
        <f>IF(ISNUMBER(jaar_zip[[#This Row],[graaddagen]]),IF(OR(MONTH(jaar_zip[[#This Row],[Datum]])=1,MONTH(jaar_zip[[#This Row],[Datum]])=2,MONTH(jaar_zip[[#This Row],[Datum]])=11,MONTH(jaar_zip[[#This Row],[Datum]])=12),1.1,IF(OR(MONTH(jaar_zip[[#This Row],[Datum]])=3,MONTH(jaar_zip[[#This Row],[Datum]])=10),1,0.8))*jaar_zip[[#This Row],[graaddagen]],"")</f>
        <v>0</v>
      </c>
      <c r="O3216" s="101">
        <f>IF(ISNUMBER(jaar_zip[[#This Row],[etmaaltemperatuur]]),IF(jaar_zip[[#This Row],[etmaaltemperatuur]]&gt;stookgrens,jaar_zip[[#This Row],[etmaaltemperatuur]]-stookgrens,0),"")</f>
        <v>3.6999999999999993</v>
      </c>
    </row>
    <row r="3217" spans="1:15" x14ac:dyDescent="0.25">
      <c r="A3217">
        <v>273</v>
      </c>
      <c r="B3217">
        <v>20240720</v>
      </c>
      <c r="C3217">
        <v>2.2999999999999998</v>
      </c>
      <c r="D3217">
        <v>23.4</v>
      </c>
      <c r="E3217">
        <v>2663</v>
      </c>
      <c r="F3217">
        <v>-0.1</v>
      </c>
      <c r="H3217">
        <v>71</v>
      </c>
      <c r="I3217" s="101" t="s">
        <v>23</v>
      </c>
      <c r="J3217" s="1">
        <f>DATEVALUE(RIGHT(jaar_zip[[#This Row],[YYYYMMDD]],2)&amp;"-"&amp;MID(jaar_zip[[#This Row],[YYYYMMDD]],5,2)&amp;"-"&amp;LEFT(jaar_zip[[#This Row],[YYYYMMDD]],4))</f>
        <v>45493</v>
      </c>
      <c r="K3217" s="101" t="str">
        <f>IF(AND(VALUE(MONTH(jaar_zip[[#This Row],[Datum]]))=1,VALUE(WEEKNUM(jaar_zip[[#This Row],[Datum]],21))&gt;51),RIGHT(YEAR(jaar_zip[[#This Row],[Datum]])-1,2),RIGHT(YEAR(jaar_zip[[#This Row],[Datum]]),2))&amp;"-"&amp; TEXT(WEEKNUM(jaar_zip[[#This Row],[Datum]],21),"00")</f>
        <v>24-29</v>
      </c>
      <c r="L3217" s="101">
        <f>MONTH(jaar_zip[[#This Row],[Datum]])</f>
        <v>7</v>
      </c>
      <c r="M3217" s="101">
        <f>IF(ISNUMBER(jaar_zip[[#This Row],[etmaaltemperatuur]]),IF(jaar_zip[[#This Row],[etmaaltemperatuur]]&lt;stookgrens,stookgrens-jaar_zip[[#This Row],[etmaaltemperatuur]],0),"")</f>
        <v>0</v>
      </c>
      <c r="N3217" s="101">
        <f>IF(ISNUMBER(jaar_zip[[#This Row],[graaddagen]]),IF(OR(MONTH(jaar_zip[[#This Row],[Datum]])=1,MONTH(jaar_zip[[#This Row],[Datum]])=2,MONTH(jaar_zip[[#This Row],[Datum]])=11,MONTH(jaar_zip[[#This Row],[Datum]])=12),1.1,IF(OR(MONTH(jaar_zip[[#This Row],[Datum]])=3,MONTH(jaar_zip[[#This Row],[Datum]])=10),1,0.8))*jaar_zip[[#This Row],[graaddagen]],"")</f>
        <v>0</v>
      </c>
      <c r="O3217" s="101">
        <f>IF(ISNUMBER(jaar_zip[[#This Row],[etmaaltemperatuur]]),IF(jaar_zip[[#This Row],[etmaaltemperatuur]]&gt;stookgrens,jaar_zip[[#This Row],[etmaaltemperatuur]]-stookgrens,0),"")</f>
        <v>5.3999999999999986</v>
      </c>
    </row>
    <row r="3218" spans="1:15" x14ac:dyDescent="0.25">
      <c r="A3218">
        <v>273</v>
      </c>
      <c r="B3218">
        <v>20240721</v>
      </c>
      <c r="C3218">
        <v>2.7</v>
      </c>
      <c r="D3218">
        <v>20</v>
      </c>
      <c r="E3218">
        <v>1152</v>
      </c>
      <c r="F3218">
        <v>11.4</v>
      </c>
      <c r="H3218">
        <v>87</v>
      </c>
      <c r="I3218" s="101" t="s">
        <v>23</v>
      </c>
      <c r="J3218" s="1">
        <f>DATEVALUE(RIGHT(jaar_zip[[#This Row],[YYYYMMDD]],2)&amp;"-"&amp;MID(jaar_zip[[#This Row],[YYYYMMDD]],5,2)&amp;"-"&amp;LEFT(jaar_zip[[#This Row],[YYYYMMDD]],4))</f>
        <v>45494</v>
      </c>
      <c r="K3218" s="101" t="str">
        <f>IF(AND(VALUE(MONTH(jaar_zip[[#This Row],[Datum]]))=1,VALUE(WEEKNUM(jaar_zip[[#This Row],[Datum]],21))&gt;51),RIGHT(YEAR(jaar_zip[[#This Row],[Datum]])-1,2),RIGHT(YEAR(jaar_zip[[#This Row],[Datum]]),2))&amp;"-"&amp; TEXT(WEEKNUM(jaar_zip[[#This Row],[Datum]],21),"00")</f>
        <v>24-29</v>
      </c>
      <c r="L3218" s="101">
        <f>MONTH(jaar_zip[[#This Row],[Datum]])</f>
        <v>7</v>
      </c>
      <c r="M3218" s="101">
        <f>IF(ISNUMBER(jaar_zip[[#This Row],[etmaaltemperatuur]]),IF(jaar_zip[[#This Row],[etmaaltemperatuur]]&lt;stookgrens,stookgrens-jaar_zip[[#This Row],[etmaaltemperatuur]],0),"")</f>
        <v>0</v>
      </c>
      <c r="N3218" s="101">
        <f>IF(ISNUMBER(jaar_zip[[#This Row],[graaddagen]]),IF(OR(MONTH(jaar_zip[[#This Row],[Datum]])=1,MONTH(jaar_zip[[#This Row],[Datum]])=2,MONTH(jaar_zip[[#This Row],[Datum]])=11,MONTH(jaar_zip[[#This Row],[Datum]])=12),1.1,IF(OR(MONTH(jaar_zip[[#This Row],[Datum]])=3,MONTH(jaar_zip[[#This Row],[Datum]])=10),1,0.8))*jaar_zip[[#This Row],[graaddagen]],"")</f>
        <v>0</v>
      </c>
      <c r="O3218" s="101">
        <f>IF(ISNUMBER(jaar_zip[[#This Row],[etmaaltemperatuur]]),IF(jaar_zip[[#This Row],[etmaaltemperatuur]]&gt;stookgrens,jaar_zip[[#This Row],[etmaaltemperatuur]]-stookgrens,0),"")</f>
        <v>2</v>
      </c>
    </row>
    <row r="3219" spans="1:15" x14ac:dyDescent="0.25">
      <c r="A3219">
        <v>273</v>
      </c>
      <c r="B3219">
        <v>20240722</v>
      </c>
      <c r="C3219">
        <v>2.5</v>
      </c>
      <c r="D3219">
        <v>19.100000000000001</v>
      </c>
      <c r="E3219">
        <v>2099</v>
      </c>
      <c r="F3219">
        <v>1.1000000000000001</v>
      </c>
      <c r="H3219">
        <v>77</v>
      </c>
      <c r="I3219" s="101" t="s">
        <v>23</v>
      </c>
      <c r="J3219" s="1">
        <f>DATEVALUE(RIGHT(jaar_zip[[#This Row],[YYYYMMDD]],2)&amp;"-"&amp;MID(jaar_zip[[#This Row],[YYYYMMDD]],5,2)&amp;"-"&amp;LEFT(jaar_zip[[#This Row],[YYYYMMDD]],4))</f>
        <v>45495</v>
      </c>
      <c r="K3219" s="101" t="str">
        <f>IF(AND(VALUE(MONTH(jaar_zip[[#This Row],[Datum]]))=1,VALUE(WEEKNUM(jaar_zip[[#This Row],[Datum]],21))&gt;51),RIGHT(YEAR(jaar_zip[[#This Row],[Datum]])-1,2),RIGHT(YEAR(jaar_zip[[#This Row],[Datum]]),2))&amp;"-"&amp; TEXT(WEEKNUM(jaar_zip[[#This Row],[Datum]],21),"00")</f>
        <v>24-30</v>
      </c>
      <c r="L3219" s="101">
        <f>MONTH(jaar_zip[[#This Row],[Datum]])</f>
        <v>7</v>
      </c>
      <c r="M3219" s="101">
        <f>IF(ISNUMBER(jaar_zip[[#This Row],[etmaaltemperatuur]]),IF(jaar_zip[[#This Row],[etmaaltemperatuur]]&lt;stookgrens,stookgrens-jaar_zip[[#This Row],[etmaaltemperatuur]],0),"")</f>
        <v>0</v>
      </c>
      <c r="N3219" s="101">
        <f>IF(ISNUMBER(jaar_zip[[#This Row],[graaddagen]]),IF(OR(MONTH(jaar_zip[[#This Row],[Datum]])=1,MONTH(jaar_zip[[#This Row],[Datum]])=2,MONTH(jaar_zip[[#This Row],[Datum]])=11,MONTH(jaar_zip[[#This Row],[Datum]])=12),1.1,IF(OR(MONTH(jaar_zip[[#This Row],[Datum]])=3,MONTH(jaar_zip[[#This Row],[Datum]])=10),1,0.8))*jaar_zip[[#This Row],[graaddagen]],"")</f>
        <v>0</v>
      </c>
      <c r="O3219" s="101">
        <f>IF(ISNUMBER(jaar_zip[[#This Row],[etmaaltemperatuur]]),IF(jaar_zip[[#This Row],[etmaaltemperatuur]]&gt;stookgrens,jaar_zip[[#This Row],[etmaaltemperatuur]]-stookgrens,0),"")</f>
        <v>1.1000000000000014</v>
      </c>
    </row>
    <row r="3220" spans="1:15" x14ac:dyDescent="0.25">
      <c r="A3220">
        <v>273</v>
      </c>
      <c r="B3220">
        <v>20240723</v>
      </c>
      <c r="C3220">
        <v>3.7</v>
      </c>
      <c r="D3220">
        <v>19.399999999999999</v>
      </c>
      <c r="E3220">
        <v>1734</v>
      </c>
      <c r="F3220">
        <v>-0.1</v>
      </c>
      <c r="H3220">
        <v>80</v>
      </c>
      <c r="I3220" s="101" t="s">
        <v>23</v>
      </c>
      <c r="J3220" s="1">
        <f>DATEVALUE(RIGHT(jaar_zip[[#This Row],[YYYYMMDD]],2)&amp;"-"&amp;MID(jaar_zip[[#This Row],[YYYYMMDD]],5,2)&amp;"-"&amp;LEFT(jaar_zip[[#This Row],[YYYYMMDD]],4))</f>
        <v>45496</v>
      </c>
      <c r="K3220" s="101" t="str">
        <f>IF(AND(VALUE(MONTH(jaar_zip[[#This Row],[Datum]]))=1,VALUE(WEEKNUM(jaar_zip[[#This Row],[Datum]],21))&gt;51),RIGHT(YEAR(jaar_zip[[#This Row],[Datum]])-1,2),RIGHT(YEAR(jaar_zip[[#This Row],[Datum]]),2))&amp;"-"&amp; TEXT(WEEKNUM(jaar_zip[[#This Row],[Datum]],21),"00")</f>
        <v>24-30</v>
      </c>
      <c r="L3220" s="101">
        <f>MONTH(jaar_zip[[#This Row],[Datum]])</f>
        <v>7</v>
      </c>
      <c r="M3220" s="101">
        <f>IF(ISNUMBER(jaar_zip[[#This Row],[etmaaltemperatuur]]),IF(jaar_zip[[#This Row],[etmaaltemperatuur]]&lt;stookgrens,stookgrens-jaar_zip[[#This Row],[etmaaltemperatuur]],0),"")</f>
        <v>0</v>
      </c>
      <c r="N3220" s="101">
        <f>IF(ISNUMBER(jaar_zip[[#This Row],[graaddagen]]),IF(OR(MONTH(jaar_zip[[#This Row],[Datum]])=1,MONTH(jaar_zip[[#This Row],[Datum]])=2,MONTH(jaar_zip[[#This Row],[Datum]])=11,MONTH(jaar_zip[[#This Row],[Datum]])=12),1.1,IF(OR(MONTH(jaar_zip[[#This Row],[Datum]])=3,MONTH(jaar_zip[[#This Row],[Datum]])=10),1,0.8))*jaar_zip[[#This Row],[graaddagen]],"")</f>
        <v>0</v>
      </c>
      <c r="O3220" s="101">
        <f>IF(ISNUMBER(jaar_zip[[#This Row],[etmaaltemperatuur]]),IF(jaar_zip[[#This Row],[etmaaltemperatuur]]&gt;stookgrens,jaar_zip[[#This Row],[etmaaltemperatuur]]-stookgrens,0),"")</f>
        <v>1.3999999999999986</v>
      </c>
    </row>
    <row r="3221" spans="1:15" x14ac:dyDescent="0.25">
      <c r="A3221">
        <v>273</v>
      </c>
      <c r="B3221">
        <v>20240724</v>
      </c>
      <c r="C3221">
        <v>3.1</v>
      </c>
      <c r="D3221">
        <v>16.7</v>
      </c>
      <c r="E3221">
        <v>2206</v>
      </c>
      <c r="F3221">
        <v>0</v>
      </c>
      <c r="H3221">
        <v>76</v>
      </c>
      <c r="I3221" s="101" t="s">
        <v>23</v>
      </c>
      <c r="J3221" s="1">
        <f>DATEVALUE(RIGHT(jaar_zip[[#This Row],[YYYYMMDD]],2)&amp;"-"&amp;MID(jaar_zip[[#This Row],[YYYYMMDD]],5,2)&amp;"-"&amp;LEFT(jaar_zip[[#This Row],[YYYYMMDD]],4))</f>
        <v>45497</v>
      </c>
      <c r="K3221" s="101" t="str">
        <f>IF(AND(VALUE(MONTH(jaar_zip[[#This Row],[Datum]]))=1,VALUE(WEEKNUM(jaar_zip[[#This Row],[Datum]],21))&gt;51),RIGHT(YEAR(jaar_zip[[#This Row],[Datum]])-1,2),RIGHT(YEAR(jaar_zip[[#This Row],[Datum]]),2))&amp;"-"&amp; TEXT(WEEKNUM(jaar_zip[[#This Row],[Datum]],21),"00")</f>
        <v>24-30</v>
      </c>
      <c r="L3221" s="101">
        <f>MONTH(jaar_zip[[#This Row],[Datum]])</f>
        <v>7</v>
      </c>
      <c r="M3221" s="101">
        <f>IF(ISNUMBER(jaar_zip[[#This Row],[etmaaltemperatuur]]),IF(jaar_zip[[#This Row],[etmaaltemperatuur]]&lt;stookgrens,stookgrens-jaar_zip[[#This Row],[etmaaltemperatuur]],0),"")</f>
        <v>1.3000000000000007</v>
      </c>
      <c r="N3221" s="101">
        <f>IF(ISNUMBER(jaar_zip[[#This Row],[graaddagen]]),IF(OR(MONTH(jaar_zip[[#This Row],[Datum]])=1,MONTH(jaar_zip[[#This Row],[Datum]])=2,MONTH(jaar_zip[[#This Row],[Datum]])=11,MONTH(jaar_zip[[#This Row],[Datum]])=12),1.1,IF(OR(MONTH(jaar_zip[[#This Row],[Datum]])=3,MONTH(jaar_zip[[#This Row],[Datum]])=10),1,0.8))*jaar_zip[[#This Row],[graaddagen]],"")</f>
        <v>1.0400000000000007</v>
      </c>
      <c r="O3221" s="101">
        <f>IF(ISNUMBER(jaar_zip[[#This Row],[etmaaltemperatuur]]),IF(jaar_zip[[#This Row],[etmaaltemperatuur]]&gt;stookgrens,jaar_zip[[#This Row],[etmaaltemperatuur]]-stookgrens,0),"")</f>
        <v>0</v>
      </c>
    </row>
    <row r="3222" spans="1:15" x14ac:dyDescent="0.25">
      <c r="A3222">
        <v>273</v>
      </c>
      <c r="B3222">
        <v>20240725</v>
      </c>
      <c r="C3222">
        <v>3.1</v>
      </c>
      <c r="D3222">
        <v>18.399999999999999</v>
      </c>
      <c r="E3222">
        <v>1136</v>
      </c>
      <c r="F3222">
        <v>0.3</v>
      </c>
      <c r="H3222">
        <v>80</v>
      </c>
      <c r="I3222" s="101" t="s">
        <v>23</v>
      </c>
      <c r="J3222" s="1">
        <f>DATEVALUE(RIGHT(jaar_zip[[#This Row],[YYYYMMDD]],2)&amp;"-"&amp;MID(jaar_zip[[#This Row],[YYYYMMDD]],5,2)&amp;"-"&amp;LEFT(jaar_zip[[#This Row],[YYYYMMDD]],4))</f>
        <v>45498</v>
      </c>
      <c r="K3222" s="101" t="str">
        <f>IF(AND(VALUE(MONTH(jaar_zip[[#This Row],[Datum]]))=1,VALUE(WEEKNUM(jaar_zip[[#This Row],[Datum]],21))&gt;51),RIGHT(YEAR(jaar_zip[[#This Row],[Datum]])-1,2),RIGHT(YEAR(jaar_zip[[#This Row],[Datum]]),2))&amp;"-"&amp; TEXT(WEEKNUM(jaar_zip[[#This Row],[Datum]],21),"00")</f>
        <v>24-30</v>
      </c>
      <c r="L3222" s="101">
        <f>MONTH(jaar_zip[[#This Row],[Datum]])</f>
        <v>7</v>
      </c>
      <c r="M3222" s="101">
        <f>IF(ISNUMBER(jaar_zip[[#This Row],[etmaaltemperatuur]]),IF(jaar_zip[[#This Row],[etmaaltemperatuur]]&lt;stookgrens,stookgrens-jaar_zip[[#This Row],[etmaaltemperatuur]],0),"")</f>
        <v>0</v>
      </c>
      <c r="N3222" s="101">
        <f>IF(ISNUMBER(jaar_zip[[#This Row],[graaddagen]]),IF(OR(MONTH(jaar_zip[[#This Row],[Datum]])=1,MONTH(jaar_zip[[#This Row],[Datum]])=2,MONTH(jaar_zip[[#This Row],[Datum]])=11,MONTH(jaar_zip[[#This Row],[Datum]])=12),1.1,IF(OR(MONTH(jaar_zip[[#This Row],[Datum]])=3,MONTH(jaar_zip[[#This Row],[Datum]])=10),1,0.8))*jaar_zip[[#This Row],[graaddagen]],"")</f>
        <v>0</v>
      </c>
      <c r="O3222" s="101">
        <f>IF(ISNUMBER(jaar_zip[[#This Row],[etmaaltemperatuur]]),IF(jaar_zip[[#This Row],[etmaaltemperatuur]]&gt;stookgrens,jaar_zip[[#This Row],[etmaaltemperatuur]]-stookgrens,0),"")</f>
        <v>0.39999999999999858</v>
      </c>
    </row>
    <row r="3223" spans="1:15" x14ac:dyDescent="0.25">
      <c r="A3223">
        <v>273</v>
      </c>
      <c r="B3223">
        <v>20240726</v>
      </c>
      <c r="C3223">
        <v>2.8</v>
      </c>
      <c r="D3223">
        <v>18.399999999999999</v>
      </c>
      <c r="E3223">
        <v>1489</v>
      </c>
      <c r="F3223">
        <v>3.2</v>
      </c>
      <c r="H3223">
        <v>84</v>
      </c>
      <c r="I3223" s="101" t="s">
        <v>23</v>
      </c>
      <c r="J3223" s="1">
        <f>DATEVALUE(RIGHT(jaar_zip[[#This Row],[YYYYMMDD]],2)&amp;"-"&amp;MID(jaar_zip[[#This Row],[YYYYMMDD]],5,2)&amp;"-"&amp;LEFT(jaar_zip[[#This Row],[YYYYMMDD]],4))</f>
        <v>45499</v>
      </c>
      <c r="K3223" s="101" t="str">
        <f>IF(AND(VALUE(MONTH(jaar_zip[[#This Row],[Datum]]))=1,VALUE(WEEKNUM(jaar_zip[[#This Row],[Datum]],21))&gt;51),RIGHT(YEAR(jaar_zip[[#This Row],[Datum]])-1,2),RIGHT(YEAR(jaar_zip[[#This Row],[Datum]]),2))&amp;"-"&amp; TEXT(WEEKNUM(jaar_zip[[#This Row],[Datum]],21),"00")</f>
        <v>24-30</v>
      </c>
      <c r="L3223" s="101">
        <f>MONTH(jaar_zip[[#This Row],[Datum]])</f>
        <v>7</v>
      </c>
      <c r="M3223" s="101">
        <f>IF(ISNUMBER(jaar_zip[[#This Row],[etmaaltemperatuur]]),IF(jaar_zip[[#This Row],[etmaaltemperatuur]]&lt;stookgrens,stookgrens-jaar_zip[[#This Row],[etmaaltemperatuur]],0),"")</f>
        <v>0</v>
      </c>
      <c r="N3223" s="101">
        <f>IF(ISNUMBER(jaar_zip[[#This Row],[graaddagen]]),IF(OR(MONTH(jaar_zip[[#This Row],[Datum]])=1,MONTH(jaar_zip[[#This Row],[Datum]])=2,MONTH(jaar_zip[[#This Row],[Datum]])=11,MONTH(jaar_zip[[#This Row],[Datum]])=12),1.1,IF(OR(MONTH(jaar_zip[[#This Row],[Datum]])=3,MONTH(jaar_zip[[#This Row],[Datum]])=10),1,0.8))*jaar_zip[[#This Row],[graaddagen]],"")</f>
        <v>0</v>
      </c>
      <c r="O3223" s="101">
        <f>IF(ISNUMBER(jaar_zip[[#This Row],[etmaaltemperatuur]]),IF(jaar_zip[[#This Row],[etmaaltemperatuur]]&gt;stookgrens,jaar_zip[[#This Row],[etmaaltemperatuur]]-stookgrens,0),"")</f>
        <v>0.39999999999999858</v>
      </c>
    </row>
    <row r="3224" spans="1:15" x14ac:dyDescent="0.25">
      <c r="A3224">
        <v>273</v>
      </c>
      <c r="B3224">
        <v>20240727</v>
      </c>
      <c r="C3224">
        <v>1.8</v>
      </c>
      <c r="D3224">
        <v>18.399999999999999</v>
      </c>
      <c r="E3224">
        <v>2120</v>
      </c>
      <c r="F3224">
        <v>0</v>
      </c>
      <c r="H3224">
        <v>73</v>
      </c>
      <c r="I3224" s="101" t="s">
        <v>23</v>
      </c>
      <c r="J3224" s="1">
        <f>DATEVALUE(RIGHT(jaar_zip[[#This Row],[YYYYMMDD]],2)&amp;"-"&amp;MID(jaar_zip[[#This Row],[YYYYMMDD]],5,2)&amp;"-"&amp;LEFT(jaar_zip[[#This Row],[YYYYMMDD]],4))</f>
        <v>45500</v>
      </c>
      <c r="K3224" s="101" t="str">
        <f>IF(AND(VALUE(MONTH(jaar_zip[[#This Row],[Datum]]))=1,VALUE(WEEKNUM(jaar_zip[[#This Row],[Datum]],21))&gt;51),RIGHT(YEAR(jaar_zip[[#This Row],[Datum]])-1,2),RIGHT(YEAR(jaar_zip[[#This Row],[Datum]]),2))&amp;"-"&amp; TEXT(WEEKNUM(jaar_zip[[#This Row],[Datum]],21),"00")</f>
        <v>24-30</v>
      </c>
      <c r="L3224" s="101">
        <f>MONTH(jaar_zip[[#This Row],[Datum]])</f>
        <v>7</v>
      </c>
      <c r="M3224" s="101">
        <f>IF(ISNUMBER(jaar_zip[[#This Row],[etmaaltemperatuur]]),IF(jaar_zip[[#This Row],[etmaaltemperatuur]]&lt;stookgrens,stookgrens-jaar_zip[[#This Row],[etmaaltemperatuur]],0),"")</f>
        <v>0</v>
      </c>
      <c r="N3224" s="101">
        <f>IF(ISNUMBER(jaar_zip[[#This Row],[graaddagen]]),IF(OR(MONTH(jaar_zip[[#This Row],[Datum]])=1,MONTH(jaar_zip[[#This Row],[Datum]])=2,MONTH(jaar_zip[[#This Row],[Datum]])=11,MONTH(jaar_zip[[#This Row],[Datum]])=12),1.1,IF(OR(MONTH(jaar_zip[[#This Row],[Datum]])=3,MONTH(jaar_zip[[#This Row],[Datum]])=10),1,0.8))*jaar_zip[[#This Row],[graaddagen]],"")</f>
        <v>0</v>
      </c>
      <c r="O3224" s="101">
        <f>IF(ISNUMBER(jaar_zip[[#This Row],[etmaaltemperatuur]]),IF(jaar_zip[[#This Row],[etmaaltemperatuur]]&gt;stookgrens,jaar_zip[[#This Row],[etmaaltemperatuur]]-stookgrens,0),"")</f>
        <v>0.39999999999999858</v>
      </c>
    </row>
    <row r="3225" spans="1:15" x14ac:dyDescent="0.25">
      <c r="A3225">
        <v>273</v>
      </c>
      <c r="B3225">
        <v>20240728</v>
      </c>
      <c r="C3225">
        <v>2.5</v>
      </c>
      <c r="D3225">
        <v>18</v>
      </c>
      <c r="E3225">
        <v>2381</v>
      </c>
      <c r="F3225">
        <v>0</v>
      </c>
      <c r="H3225">
        <v>74</v>
      </c>
      <c r="I3225" s="101" t="s">
        <v>23</v>
      </c>
      <c r="J3225" s="1">
        <f>DATEVALUE(RIGHT(jaar_zip[[#This Row],[YYYYMMDD]],2)&amp;"-"&amp;MID(jaar_zip[[#This Row],[YYYYMMDD]],5,2)&amp;"-"&amp;LEFT(jaar_zip[[#This Row],[YYYYMMDD]],4))</f>
        <v>45501</v>
      </c>
      <c r="K3225" s="101" t="str">
        <f>IF(AND(VALUE(MONTH(jaar_zip[[#This Row],[Datum]]))=1,VALUE(WEEKNUM(jaar_zip[[#This Row],[Datum]],21))&gt;51),RIGHT(YEAR(jaar_zip[[#This Row],[Datum]])-1,2),RIGHT(YEAR(jaar_zip[[#This Row],[Datum]]),2))&amp;"-"&amp; TEXT(WEEKNUM(jaar_zip[[#This Row],[Datum]],21),"00")</f>
        <v>24-30</v>
      </c>
      <c r="L3225" s="101">
        <f>MONTH(jaar_zip[[#This Row],[Datum]])</f>
        <v>7</v>
      </c>
      <c r="M3225" s="101">
        <f>IF(ISNUMBER(jaar_zip[[#This Row],[etmaaltemperatuur]]),IF(jaar_zip[[#This Row],[etmaaltemperatuur]]&lt;stookgrens,stookgrens-jaar_zip[[#This Row],[etmaaltemperatuur]],0),"")</f>
        <v>0</v>
      </c>
      <c r="N3225" s="101">
        <f>IF(ISNUMBER(jaar_zip[[#This Row],[graaddagen]]),IF(OR(MONTH(jaar_zip[[#This Row],[Datum]])=1,MONTH(jaar_zip[[#This Row],[Datum]])=2,MONTH(jaar_zip[[#This Row],[Datum]])=11,MONTH(jaar_zip[[#This Row],[Datum]])=12),1.1,IF(OR(MONTH(jaar_zip[[#This Row],[Datum]])=3,MONTH(jaar_zip[[#This Row],[Datum]])=10),1,0.8))*jaar_zip[[#This Row],[graaddagen]],"")</f>
        <v>0</v>
      </c>
      <c r="O3225" s="101">
        <f>IF(ISNUMBER(jaar_zip[[#This Row],[etmaaltemperatuur]]),IF(jaar_zip[[#This Row],[etmaaltemperatuur]]&gt;stookgrens,jaar_zip[[#This Row],[etmaaltemperatuur]]-stookgrens,0),"")</f>
        <v>0</v>
      </c>
    </row>
    <row r="3226" spans="1:15" x14ac:dyDescent="0.25">
      <c r="A3226">
        <v>273</v>
      </c>
      <c r="B3226">
        <v>20240729</v>
      </c>
      <c r="C3226">
        <v>2</v>
      </c>
      <c r="D3226">
        <v>18.600000000000001</v>
      </c>
      <c r="E3226">
        <v>2713</v>
      </c>
      <c r="F3226">
        <v>0</v>
      </c>
      <c r="H3226">
        <v>71</v>
      </c>
      <c r="I3226" s="101" t="s">
        <v>23</v>
      </c>
      <c r="J3226" s="1">
        <f>DATEVALUE(RIGHT(jaar_zip[[#This Row],[YYYYMMDD]],2)&amp;"-"&amp;MID(jaar_zip[[#This Row],[YYYYMMDD]],5,2)&amp;"-"&amp;LEFT(jaar_zip[[#This Row],[YYYYMMDD]],4))</f>
        <v>45502</v>
      </c>
      <c r="K3226" s="101" t="str">
        <f>IF(AND(VALUE(MONTH(jaar_zip[[#This Row],[Datum]]))=1,VALUE(WEEKNUM(jaar_zip[[#This Row],[Datum]],21))&gt;51),RIGHT(YEAR(jaar_zip[[#This Row],[Datum]])-1,2),RIGHT(YEAR(jaar_zip[[#This Row],[Datum]]),2))&amp;"-"&amp; TEXT(WEEKNUM(jaar_zip[[#This Row],[Datum]],21),"00")</f>
        <v>24-31</v>
      </c>
      <c r="L3226" s="101">
        <f>MONTH(jaar_zip[[#This Row],[Datum]])</f>
        <v>7</v>
      </c>
      <c r="M3226" s="101">
        <f>IF(ISNUMBER(jaar_zip[[#This Row],[etmaaltemperatuur]]),IF(jaar_zip[[#This Row],[etmaaltemperatuur]]&lt;stookgrens,stookgrens-jaar_zip[[#This Row],[etmaaltemperatuur]],0),"")</f>
        <v>0</v>
      </c>
      <c r="N3226" s="101">
        <f>IF(ISNUMBER(jaar_zip[[#This Row],[graaddagen]]),IF(OR(MONTH(jaar_zip[[#This Row],[Datum]])=1,MONTH(jaar_zip[[#This Row],[Datum]])=2,MONTH(jaar_zip[[#This Row],[Datum]])=11,MONTH(jaar_zip[[#This Row],[Datum]])=12),1.1,IF(OR(MONTH(jaar_zip[[#This Row],[Datum]])=3,MONTH(jaar_zip[[#This Row],[Datum]])=10),1,0.8))*jaar_zip[[#This Row],[graaddagen]],"")</f>
        <v>0</v>
      </c>
      <c r="O3226" s="101">
        <f>IF(ISNUMBER(jaar_zip[[#This Row],[etmaaltemperatuur]]),IF(jaar_zip[[#This Row],[etmaaltemperatuur]]&gt;stookgrens,jaar_zip[[#This Row],[etmaaltemperatuur]]-stookgrens,0),"")</f>
        <v>0.60000000000000142</v>
      </c>
    </row>
    <row r="3227" spans="1:15" x14ac:dyDescent="0.25">
      <c r="A3227">
        <v>273</v>
      </c>
      <c r="B3227">
        <v>20240730</v>
      </c>
      <c r="C3227">
        <v>2.1</v>
      </c>
      <c r="D3227">
        <v>21.1</v>
      </c>
      <c r="E3227">
        <v>2486</v>
      </c>
      <c r="F3227">
        <v>0</v>
      </c>
      <c r="H3227">
        <v>69</v>
      </c>
      <c r="I3227" s="101" t="s">
        <v>23</v>
      </c>
      <c r="J3227" s="1">
        <f>DATEVALUE(RIGHT(jaar_zip[[#This Row],[YYYYMMDD]],2)&amp;"-"&amp;MID(jaar_zip[[#This Row],[YYYYMMDD]],5,2)&amp;"-"&amp;LEFT(jaar_zip[[#This Row],[YYYYMMDD]],4))</f>
        <v>45503</v>
      </c>
      <c r="K3227" s="101" t="str">
        <f>IF(AND(VALUE(MONTH(jaar_zip[[#This Row],[Datum]]))=1,VALUE(WEEKNUM(jaar_zip[[#This Row],[Datum]],21))&gt;51),RIGHT(YEAR(jaar_zip[[#This Row],[Datum]])-1,2),RIGHT(YEAR(jaar_zip[[#This Row],[Datum]]),2))&amp;"-"&amp; TEXT(WEEKNUM(jaar_zip[[#This Row],[Datum]],21),"00")</f>
        <v>24-31</v>
      </c>
      <c r="L3227" s="101">
        <f>MONTH(jaar_zip[[#This Row],[Datum]])</f>
        <v>7</v>
      </c>
      <c r="M3227" s="101">
        <f>IF(ISNUMBER(jaar_zip[[#This Row],[etmaaltemperatuur]]),IF(jaar_zip[[#This Row],[etmaaltemperatuur]]&lt;stookgrens,stookgrens-jaar_zip[[#This Row],[etmaaltemperatuur]],0),"")</f>
        <v>0</v>
      </c>
      <c r="N3227" s="101">
        <f>IF(ISNUMBER(jaar_zip[[#This Row],[graaddagen]]),IF(OR(MONTH(jaar_zip[[#This Row],[Datum]])=1,MONTH(jaar_zip[[#This Row],[Datum]])=2,MONTH(jaar_zip[[#This Row],[Datum]])=11,MONTH(jaar_zip[[#This Row],[Datum]])=12),1.1,IF(OR(MONTH(jaar_zip[[#This Row],[Datum]])=3,MONTH(jaar_zip[[#This Row],[Datum]])=10),1,0.8))*jaar_zip[[#This Row],[graaddagen]],"")</f>
        <v>0</v>
      </c>
      <c r="O3227" s="101">
        <f>IF(ISNUMBER(jaar_zip[[#This Row],[etmaaltemperatuur]]),IF(jaar_zip[[#This Row],[etmaaltemperatuur]]&gt;stookgrens,jaar_zip[[#This Row],[etmaaltemperatuur]]-stookgrens,0),"")</f>
        <v>3.1000000000000014</v>
      </c>
    </row>
    <row r="3228" spans="1:15" x14ac:dyDescent="0.25">
      <c r="A3228">
        <v>273</v>
      </c>
      <c r="B3228">
        <v>20240731</v>
      </c>
      <c r="C3228">
        <v>2.6</v>
      </c>
      <c r="D3228">
        <v>19.899999999999999</v>
      </c>
      <c r="E3228">
        <v>2294</v>
      </c>
      <c r="F3228">
        <v>0</v>
      </c>
      <c r="H3228">
        <v>74</v>
      </c>
      <c r="I3228" s="101" t="s">
        <v>23</v>
      </c>
      <c r="J3228" s="1">
        <f>DATEVALUE(RIGHT(jaar_zip[[#This Row],[YYYYMMDD]],2)&amp;"-"&amp;MID(jaar_zip[[#This Row],[YYYYMMDD]],5,2)&amp;"-"&amp;LEFT(jaar_zip[[#This Row],[YYYYMMDD]],4))</f>
        <v>45504</v>
      </c>
      <c r="K3228" s="101" t="str">
        <f>IF(AND(VALUE(MONTH(jaar_zip[[#This Row],[Datum]]))=1,VALUE(WEEKNUM(jaar_zip[[#This Row],[Datum]],21))&gt;51),RIGHT(YEAR(jaar_zip[[#This Row],[Datum]])-1,2),RIGHT(YEAR(jaar_zip[[#This Row],[Datum]]),2))&amp;"-"&amp; TEXT(WEEKNUM(jaar_zip[[#This Row],[Datum]],21),"00")</f>
        <v>24-31</v>
      </c>
      <c r="L3228" s="101">
        <f>MONTH(jaar_zip[[#This Row],[Datum]])</f>
        <v>7</v>
      </c>
      <c r="M3228" s="101">
        <f>IF(ISNUMBER(jaar_zip[[#This Row],[etmaaltemperatuur]]),IF(jaar_zip[[#This Row],[etmaaltemperatuur]]&lt;stookgrens,stookgrens-jaar_zip[[#This Row],[etmaaltemperatuur]],0),"")</f>
        <v>0</v>
      </c>
      <c r="N3228" s="101">
        <f>IF(ISNUMBER(jaar_zip[[#This Row],[graaddagen]]),IF(OR(MONTH(jaar_zip[[#This Row],[Datum]])=1,MONTH(jaar_zip[[#This Row],[Datum]])=2,MONTH(jaar_zip[[#This Row],[Datum]])=11,MONTH(jaar_zip[[#This Row],[Datum]])=12),1.1,IF(OR(MONTH(jaar_zip[[#This Row],[Datum]])=3,MONTH(jaar_zip[[#This Row],[Datum]])=10),1,0.8))*jaar_zip[[#This Row],[graaddagen]],"")</f>
        <v>0</v>
      </c>
      <c r="O3228" s="101">
        <f>IF(ISNUMBER(jaar_zip[[#This Row],[etmaaltemperatuur]]),IF(jaar_zip[[#This Row],[etmaaltemperatuur]]&gt;stookgrens,jaar_zip[[#This Row],[etmaaltemperatuur]]-stookgrens,0),"")</f>
        <v>1.8999999999999986</v>
      </c>
    </row>
    <row r="3229" spans="1:15" x14ac:dyDescent="0.25">
      <c r="A3229">
        <v>273</v>
      </c>
      <c r="B3229">
        <v>20240801</v>
      </c>
      <c r="C3229">
        <v>3.2</v>
      </c>
      <c r="D3229">
        <v>17.8</v>
      </c>
      <c r="E3229">
        <v>1474</v>
      </c>
      <c r="F3229">
        <v>0</v>
      </c>
      <c r="H3229">
        <v>79</v>
      </c>
      <c r="I3229" s="101" t="s">
        <v>23</v>
      </c>
      <c r="J3229" s="1">
        <f>DATEVALUE(RIGHT(jaar_zip[[#This Row],[YYYYMMDD]],2)&amp;"-"&amp;MID(jaar_zip[[#This Row],[YYYYMMDD]],5,2)&amp;"-"&amp;LEFT(jaar_zip[[#This Row],[YYYYMMDD]],4))</f>
        <v>45505</v>
      </c>
      <c r="K3229" s="101" t="str">
        <f>IF(AND(VALUE(MONTH(jaar_zip[[#This Row],[Datum]]))=1,VALUE(WEEKNUM(jaar_zip[[#This Row],[Datum]],21))&gt;51),RIGHT(YEAR(jaar_zip[[#This Row],[Datum]])-1,2),RIGHT(YEAR(jaar_zip[[#This Row],[Datum]]),2))&amp;"-"&amp; TEXT(WEEKNUM(jaar_zip[[#This Row],[Datum]],21),"00")</f>
        <v>24-31</v>
      </c>
      <c r="L3229" s="101">
        <f>MONTH(jaar_zip[[#This Row],[Datum]])</f>
        <v>8</v>
      </c>
      <c r="M3229" s="101">
        <f>IF(ISNUMBER(jaar_zip[[#This Row],[etmaaltemperatuur]]),IF(jaar_zip[[#This Row],[etmaaltemperatuur]]&lt;stookgrens,stookgrens-jaar_zip[[#This Row],[etmaaltemperatuur]],0),"")</f>
        <v>0.19999999999999929</v>
      </c>
      <c r="N3229" s="101">
        <f>IF(ISNUMBER(jaar_zip[[#This Row],[graaddagen]]),IF(OR(MONTH(jaar_zip[[#This Row],[Datum]])=1,MONTH(jaar_zip[[#This Row],[Datum]])=2,MONTH(jaar_zip[[#This Row],[Datum]])=11,MONTH(jaar_zip[[#This Row],[Datum]])=12),1.1,IF(OR(MONTH(jaar_zip[[#This Row],[Datum]])=3,MONTH(jaar_zip[[#This Row],[Datum]])=10),1,0.8))*jaar_zip[[#This Row],[graaddagen]],"")</f>
        <v>0.15999999999999945</v>
      </c>
      <c r="O3229" s="101">
        <f>IF(ISNUMBER(jaar_zip[[#This Row],[etmaaltemperatuur]]),IF(jaar_zip[[#This Row],[etmaaltemperatuur]]&gt;stookgrens,jaar_zip[[#This Row],[etmaaltemperatuur]]-stookgrens,0),"")</f>
        <v>0</v>
      </c>
    </row>
    <row r="3230" spans="1:15" x14ac:dyDescent="0.25">
      <c r="A3230">
        <v>273</v>
      </c>
      <c r="B3230">
        <v>20240802</v>
      </c>
      <c r="C3230">
        <v>1.3</v>
      </c>
      <c r="D3230">
        <v>18.100000000000001</v>
      </c>
      <c r="E3230">
        <v>2437</v>
      </c>
      <c r="F3230">
        <v>0</v>
      </c>
      <c r="H3230">
        <v>74</v>
      </c>
      <c r="I3230" s="101" t="s">
        <v>23</v>
      </c>
      <c r="J3230" s="1">
        <f>DATEVALUE(RIGHT(jaar_zip[[#This Row],[YYYYMMDD]],2)&amp;"-"&amp;MID(jaar_zip[[#This Row],[YYYYMMDD]],5,2)&amp;"-"&amp;LEFT(jaar_zip[[#This Row],[YYYYMMDD]],4))</f>
        <v>45506</v>
      </c>
      <c r="K3230" s="101" t="str">
        <f>IF(AND(VALUE(MONTH(jaar_zip[[#This Row],[Datum]]))=1,VALUE(WEEKNUM(jaar_zip[[#This Row],[Datum]],21))&gt;51),RIGHT(YEAR(jaar_zip[[#This Row],[Datum]])-1,2),RIGHT(YEAR(jaar_zip[[#This Row],[Datum]]),2))&amp;"-"&amp; TEXT(WEEKNUM(jaar_zip[[#This Row],[Datum]],21),"00")</f>
        <v>24-31</v>
      </c>
      <c r="L3230" s="101">
        <f>MONTH(jaar_zip[[#This Row],[Datum]])</f>
        <v>8</v>
      </c>
      <c r="M3230" s="101">
        <f>IF(ISNUMBER(jaar_zip[[#This Row],[etmaaltemperatuur]]),IF(jaar_zip[[#This Row],[etmaaltemperatuur]]&lt;stookgrens,stookgrens-jaar_zip[[#This Row],[etmaaltemperatuur]],0),"")</f>
        <v>0</v>
      </c>
      <c r="N3230" s="101">
        <f>IF(ISNUMBER(jaar_zip[[#This Row],[graaddagen]]),IF(OR(MONTH(jaar_zip[[#This Row],[Datum]])=1,MONTH(jaar_zip[[#This Row],[Datum]])=2,MONTH(jaar_zip[[#This Row],[Datum]])=11,MONTH(jaar_zip[[#This Row],[Datum]])=12),1.1,IF(OR(MONTH(jaar_zip[[#This Row],[Datum]])=3,MONTH(jaar_zip[[#This Row],[Datum]])=10),1,0.8))*jaar_zip[[#This Row],[graaddagen]],"")</f>
        <v>0</v>
      </c>
      <c r="O3230" s="101">
        <f>IF(ISNUMBER(jaar_zip[[#This Row],[etmaaltemperatuur]]),IF(jaar_zip[[#This Row],[etmaaltemperatuur]]&gt;stookgrens,jaar_zip[[#This Row],[etmaaltemperatuur]]-stookgrens,0),"")</f>
        <v>0.10000000000000142</v>
      </c>
    </row>
    <row r="3231" spans="1:15" x14ac:dyDescent="0.25">
      <c r="A3231">
        <v>273</v>
      </c>
      <c r="B3231">
        <v>20240803</v>
      </c>
      <c r="C3231">
        <v>3</v>
      </c>
      <c r="D3231">
        <v>19.7</v>
      </c>
      <c r="E3231">
        <v>1467</v>
      </c>
      <c r="F3231">
        <v>-0.1</v>
      </c>
      <c r="H3231">
        <v>82</v>
      </c>
      <c r="I3231" s="101" t="s">
        <v>23</v>
      </c>
      <c r="J3231" s="1">
        <f>DATEVALUE(RIGHT(jaar_zip[[#This Row],[YYYYMMDD]],2)&amp;"-"&amp;MID(jaar_zip[[#This Row],[YYYYMMDD]],5,2)&amp;"-"&amp;LEFT(jaar_zip[[#This Row],[YYYYMMDD]],4))</f>
        <v>45507</v>
      </c>
      <c r="K3231" s="101" t="str">
        <f>IF(AND(VALUE(MONTH(jaar_zip[[#This Row],[Datum]]))=1,VALUE(WEEKNUM(jaar_zip[[#This Row],[Datum]],21))&gt;51),RIGHT(YEAR(jaar_zip[[#This Row],[Datum]])-1,2),RIGHT(YEAR(jaar_zip[[#This Row],[Datum]]),2))&amp;"-"&amp; TEXT(WEEKNUM(jaar_zip[[#This Row],[Datum]],21),"00")</f>
        <v>24-31</v>
      </c>
      <c r="L3231" s="101">
        <f>MONTH(jaar_zip[[#This Row],[Datum]])</f>
        <v>8</v>
      </c>
      <c r="M3231" s="101">
        <f>IF(ISNUMBER(jaar_zip[[#This Row],[etmaaltemperatuur]]),IF(jaar_zip[[#This Row],[etmaaltemperatuur]]&lt;stookgrens,stookgrens-jaar_zip[[#This Row],[etmaaltemperatuur]],0),"")</f>
        <v>0</v>
      </c>
      <c r="N3231" s="101">
        <f>IF(ISNUMBER(jaar_zip[[#This Row],[graaddagen]]),IF(OR(MONTH(jaar_zip[[#This Row],[Datum]])=1,MONTH(jaar_zip[[#This Row],[Datum]])=2,MONTH(jaar_zip[[#This Row],[Datum]])=11,MONTH(jaar_zip[[#This Row],[Datum]])=12),1.1,IF(OR(MONTH(jaar_zip[[#This Row],[Datum]])=3,MONTH(jaar_zip[[#This Row],[Datum]])=10),1,0.8))*jaar_zip[[#This Row],[graaddagen]],"")</f>
        <v>0</v>
      </c>
      <c r="O3231" s="101">
        <f>IF(ISNUMBER(jaar_zip[[#This Row],[etmaaltemperatuur]]),IF(jaar_zip[[#This Row],[etmaaltemperatuur]]&gt;stookgrens,jaar_zip[[#This Row],[etmaaltemperatuur]]-stookgrens,0),"")</f>
        <v>1.6999999999999993</v>
      </c>
    </row>
    <row r="3232" spans="1:15" x14ac:dyDescent="0.25">
      <c r="A3232">
        <v>273</v>
      </c>
      <c r="B3232">
        <v>20240804</v>
      </c>
      <c r="C3232">
        <v>2.8</v>
      </c>
      <c r="D3232">
        <v>18</v>
      </c>
      <c r="E3232">
        <v>1604</v>
      </c>
      <c r="F3232">
        <v>0</v>
      </c>
      <c r="H3232">
        <v>70</v>
      </c>
      <c r="I3232" s="101" t="s">
        <v>23</v>
      </c>
      <c r="J3232" s="1">
        <f>DATEVALUE(RIGHT(jaar_zip[[#This Row],[YYYYMMDD]],2)&amp;"-"&amp;MID(jaar_zip[[#This Row],[YYYYMMDD]],5,2)&amp;"-"&amp;LEFT(jaar_zip[[#This Row],[YYYYMMDD]],4))</f>
        <v>45508</v>
      </c>
      <c r="K3232" s="101" t="str">
        <f>IF(AND(VALUE(MONTH(jaar_zip[[#This Row],[Datum]]))=1,VALUE(WEEKNUM(jaar_zip[[#This Row],[Datum]],21))&gt;51),RIGHT(YEAR(jaar_zip[[#This Row],[Datum]])-1,2),RIGHT(YEAR(jaar_zip[[#This Row],[Datum]]),2))&amp;"-"&amp; TEXT(WEEKNUM(jaar_zip[[#This Row],[Datum]],21),"00")</f>
        <v>24-31</v>
      </c>
      <c r="L3232" s="101">
        <f>MONTH(jaar_zip[[#This Row],[Datum]])</f>
        <v>8</v>
      </c>
      <c r="M3232" s="101">
        <f>IF(ISNUMBER(jaar_zip[[#This Row],[etmaaltemperatuur]]),IF(jaar_zip[[#This Row],[etmaaltemperatuur]]&lt;stookgrens,stookgrens-jaar_zip[[#This Row],[etmaaltemperatuur]],0),"")</f>
        <v>0</v>
      </c>
      <c r="N3232" s="101">
        <f>IF(ISNUMBER(jaar_zip[[#This Row],[graaddagen]]),IF(OR(MONTH(jaar_zip[[#This Row],[Datum]])=1,MONTH(jaar_zip[[#This Row],[Datum]])=2,MONTH(jaar_zip[[#This Row],[Datum]])=11,MONTH(jaar_zip[[#This Row],[Datum]])=12),1.1,IF(OR(MONTH(jaar_zip[[#This Row],[Datum]])=3,MONTH(jaar_zip[[#This Row],[Datum]])=10),1,0.8))*jaar_zip[[#This Row],[graaddagen]],"")</f>
        <v>0</v>
      </c>
      <c r="O3232" s="101">
        <f>IF(ISNUMBER(jaar_zip[[#This Row],[etmaaltemperatuur]]),IF(jaar_zip[[#This Row],[etmaaltemperatuur]]&gt;stookgrens,jaar_zip[[#This Row],[etmaaltemperatuur]]-stookgrens,0),"")</f>
        <v>0</v>
      </c>
    </row>
    <row r="3233" spans="1:15" x14ac:dyDescent="0.25">
      <c r="A3233">
        <v>273</v>
      </c>
      <c r="B3233">
        <v>20240805</v>
      </c>
      <c r="C3233">
        <v>2</v>
      </c>
      <c r="D3233">
        <v>19.3</v>
      </c>
      <c r="E3233">
        <v>2022</v>
      </c>
      <c r="F3233">
        <v>0</v>
      </c>
      <c r="H3233">
        <v>73</v>
      </c>
      <c r="I3233" s="101" t="s">
        <v>23</v>
      </c>
      <c r="J3233" s="1">
        <f>DATEVALUE(RIGHT(jaar_zip[[#This Row],[YYYYMMDD]],2)&amp;"-"&amp;MID(jaar_zip[[#This Row],[YYYYMMDD]],5,2)&amp;"-"&amp;LEFT(jaar_zip[[#This Row],[YYYYMMDD]],4))</f>
        <v>45509</v>
      </c>
      <c r="K3233" s="101" t="str">
        <f>IF(AND(VALUE(MONTH(jaar_zip[[#This Row],[Datum]]))=1,VALUE(WEEKNUM(jaar_zip[[#This Row],[Datum]],21))&gt;51),RIGHT(YEAR(jaar_zip[[#This Row],[Datum]])-1,2),RIGHT(YEAR(jaar_zip[[#This Row],[Datum]]),2))&amp;"-"&amp; TEXT(WEEKNUM(jaar_zip[[#This Row],[Datum]],21),"00")</f>
        <v>24-32</v>
      </c>
      <c r="L3233" s="101">
        <f>MONTH(jaar_zip[[#This Row],[Datum]])</f>
        <v>8</v>
      </c>
      <c r="M3233" s="101">
        <f>IF(ISNUMBER(jaar_zip[[#This Row],[etmaaltemperatuur]]),IF(jaar_zip[[#This Row],[etmaaltemperatuur]]&lt;stookgrens,stookgrens-jaar_zip[[#This Row],[etmaaltemperatuur]],0),"")</f>
        <v>0</v>
      </c>
      <c r="N3233" s="101">
        <f>IF(ISNUMBER(jaar_zip[[#This Row],[graaddagen]]),IF(OR(MONTH(jaar_zip[[#This Row],[Datum]])=1,MONTH(jaar_zip[[#This Row],[Datum]])=2,MONTH(jaar_zip[[#This Row],[Datum]])=11,MONTH(jaar_zip[[#This Row],[Datum]])=12),1.1,IF(OR(MONTH(jaar_zip[[#This Row],[Datum]])=3,MONTH(jaar_zip[[#This Row],[Datum]])=10),1,0.8))*jaar_zip[[#This Row],[graaddagen]],"")</f>
        <v>0</v>
      </c>
      <c r="O3233" s="101">
        <f>IF(ISNUMBER(jaar_zip[[#This Row],[etmaaltemperatuur]]),IF(jaar_zip[[#This Row],[etmaaltemperatuur]]&gt;stookgrens,jaar_zip[[#This Row],[etmaaltemperatuur]]-stookgrens,0),"")</f>
        <v>1.3000000000000007</v>
      </c>
    </row>
    <row r="3234" spans="1:15" x14ac:dyDescent="0.25">
      <c r="A3234">
        <v>273</v>
      </c>
      <c r="B3234">
        <v>20240806</v>
      </c>
      <c r="C3234">
        <v>2.6</v>
      </c>
      <c r="D3234">
        <v>21.7</v>
      </c>
      <c r="E3234">
        <v>2312</v>
      </c>
      <c r="F3234">
        <v>-0.1</v>
      </c>
      <c r="H3234">
        <v>70</v>
      </c>
      <c r="I3234" s="101" t="s">
        <v>23</v>
      </c>
      <c r="J3234" s="1">
        <f>DATEVALUE(RIGHT(jaar_zip[[#This Row],[YYYYMMDD]],2)&amp;"-"&amp;MID(jaar_zip[[#This Row],[YYYYMMDD]],5,2)&amp;"-"&amp;LEFT(jaar_zip[[#This Row],[YYYYMMDD]],4))</f>
        <v>45510</v>
      </c>
      <c r="K3234" s="101" t="str">
        <f>IF(AND(VALUE(MONTH(jaar_zip[[#This Row],[Datum]]))=1,VALUE(WEEKNUM(jaar_zip[[#This Row],[Datum]],21))&gt;51),RIGHT(YEAR(jaar_zip[[#This Row],[Datum]])-1,2),RIGHT(YEAR(jaar_zip[[#This Row],[Datum]]),2))&amp;"-"&amp; TEXT(WEEKNUM(jaar_zip[[#This Row],[Datum]],21),"00")</f>
        <v>24-32</v>
      </c>
      <c r="L3234" s="101">
        <f>MONTH(jaar_zip[[#This Row],[Datum]])</f>
        <v>8</v>
      </c>
      <c r="M3234" s="101">
        <f>IF(ISNUMBER(jaar_zip[[#This Row],[etmaaltemperatuur]]),IF(jaar_zip[[#This Row],[etmaaltemperatuur]]&lt;stookgrens,stookgrens-jaar_zip[[#This Row],[etmaaltemperatuur]],0),"")</f>
        <v>0</v>
      </c>
      <c r="N3234" s="101">
        <f>IF(ISNUMBER(jaar_zip[[#This Row],[graaddagen]]),IF(OR(MONTH(jaar_zip[[#This Row],[Datum]])=1,MONTH(jaar_zip[[#This Row],[Datum]])=2,MONTH(jaar_zip[[#This Row],[Datum]])=11,MONTH(jaar_zip[[#This Row],[Datum]])=12),1.1,IF(OR(MONTH(jaar_zip[[#This Row],[Datum]])=3,MONTH(jaar_zip[[#This Row],[Datum]])=10),1,0.8))*jaar_zip[[#This Row],[graaddagen]],"")</f>
        <v>0</v>
      </c>
      <c r="O3234" s="101">
        <f>IF(ISNUMBER(jaar_zip[[#This Row],[etmaaltemperatuur]]),IF(jaar_zip[[#This Row],[etmaaltemperatuur]]&gt;stookgrens,jaar_zip[[#This Row],[etmaaltemperatuur]]-stookgrens,0),"")</f>
        <v>3.6999999999999993</v>
      </c>
    </row>
    <row r="3235" spans="1:15" x14ac:dyDescent="0.25">
      <c r="A3235">
        <v>273</v>
      </c>
      <c r="B3235">
        <v>20240807</v>
      </c>
      <c r="C3235">
        <v>2.7</v>
      </c>
      <c r="D3235">
        <v>18.899999999999999</v>
      </c>
      <c r="E3235">
        <v>1797</v>
      </c>
      <c r="F3235">
        <v>2.5</v>
      </c>
      <c r="H3235">
        <v>75</v>
      </c>
      <c r="I3235" s="101" t="s">
        <v>23</v>
      </c>
      <c r="J3235" s="1">
        <f>DATEVALUE(RIGHT(jaar_zip[[#This Row],[YYYYMMDD]],2)&amp;"-"&amp;MID(jaar_zip[[#This Row],[YYYYMMDD]],5,2)&amp;"-"&amp;LEFT(jaar_zip[[#This Row],[YYYYMMDD]],4))</f>
        <v>45511</v>
      </c>
      <c r="K3235" s="101" t="str">
        <f>IF(AND(VALUE(MONTH(jaar_zip[[#This Row],[Datum]]))=1,VALUE(WEEKNUM(jaar_zip[[#This Row],[Datum]],21))&gt;51),RIGHT(YEAR(jaar_zip[[#This Row],[Datum]])-1,2),RIGHT(YEAR(jaar_zip[[#This Row],[Datum]]),2))&amp;"-"&amp; TEXT(WEEKNUM(jaar_zip[[#This Row],[Datum]],21),"00")</f>
        <v>24-32</v>
      </c>
      <c r="L3235" s="101">
        <f>MONTH(jaar_zip[[#This Row],[Datum]])</f>
        <v>8</v>
      </c>
      <c r="M3235" s="101">
        <f>IF(ISNUMBER(jaar_zip[[#This Row],[etmaaltemperatuur]]),IF(jaar_zip[[#This Row],[etmaaltemperatuur]]&lt;stookgrens,stookgrens-jaar_zip[[#This Row],[etmaaltemperatuur]],0),"")</f>
        <v>0</v>
      </c>
      <c r="N3235" s="101">
        <f>IF(ISNUMBER(jaar_zip[[#This Row],[graaddagen]]),IF(OR(MONTH(jaar_zip[[#This Row],[Datum]])=1,MONTH(jaar_zip[[#This Row],[Datum]])=2,MONTH(jaar_zip[[#This Row],[Datum]])=11,MONTH(jaar_zip[[#This Row],[Datum]])=12),1.1,IF(OR(MONTH(jaar_zip[[#This Row],[Datum]])=3,MONTH(jaar_zip[[#This Row],[Datum]])=10),1,0.8))*jaar_zip[[#This Row],[graaddagen]],"")</f>
        <v>0</v>
      </c>
      <c r="O3235" s="101">
        <f>IF(ISNUMBER(jaar_zip[[#This Row],[etmaaltemperatuur]]),IF(jaar_zip[[#This Row],[etmaaltemperatuur]]&gt;stookgrens,jaar_zip[[#This Row],[etmaaltemperatuur]]-stookgrens,0),"")</f>
        <v>0.89999999999999858</v>
      </c>
    </row>
    <row r="3236" spans="1:15" x14ac:dyDescent="0.25">
      <c r="A3236">
        <v>273</v>
      </c>
      <c r="B3236">
        <v>20240808</v>
      </c>
      <c r="C3236">
        <v>3.4</v>
      </c>
      <c r="D3236">
        <v>20.2</v>
      </c>
      <c r="E3236">
        <v>2251</v>
      </c>
      <c r="F3236">
        <v>-0.1</v>
      </c>
      <c r="H3236">
        <v>67</v>
      </c>
      <c r="I3236" s="101" t="s">
        <v>23</v>
      </c>
      <c r="J3236" s="1">
        <f>DATEVALUE(RIGHT(jaar_zip[[#This Row],[YYYYMMDD]],2)&amp;"-"&amp;MID(jaar_zip[[#This Row],[YYYYMMDD]],5,2)&amp;"-"&amp;LEFT(jaar_zip[[#This Row],[YYYYMMDD]],4))</f>
        <v>45512</v>
      </c>
      <c r="K3236" s="101" t="str">
        <f>IF(AND(VALUE(MONTH(jaar_zip[[#This Row],[Datum]]))=1,VALUE(WEEKNUM(jaar_zip[[#This Row],[Datum]],21))&gt;51),RIGHT(YEAR(jaar_zip[[#This Row],[Datum]])-1,2),RIGHT(YEAR(jaar_zip[[#This Row],[Datum]]),2))&amp;"-"&amp; TEXT(WEEKNUM(jaar_zip[[#This Row],[Datum]],21),"00")</f>
        <v>24-32</v>
      </c>
      <c r="L3236" s="101">
        <f>MONTH(jaar_zip[[#This Row],[Datum]])</f>
        <v>8</v>
      </c>
      <c r="M3236" s="101">
        <f>IF(ISNUMBER(jaar_zip[[#This Row],[etmaaltemperatuur]]),IF(jaar_zip[[#This Row],[etmaaltemperatuur]]&lt;stookgrens,stookgrens-jaar_zip[[#This Row],[etmaaltemperatuur]],0),"")</f>
        <v>0</v>
      </c>
      <c r="N3236" s="101">
        <f>IF(ISNUMBER(jaar_zip[[#This Row],[graaddagen]]),IF(OR(MONTH(jaar_zip[[#This Row],[Datum]])=1,MONTH(jaar_zip[[#This Row],[Datum]])=2,MONTH(jaar_zip[[#This Row],[Datum]])=11,MONTH(jaar_zip[[#This Row],[Datum]])=12),1.1,IF(OR(MONTH(jaar_zip[[#This Row],[Datum]])=3,MONTH(jaar_zip[[#This Row],[Datum]])=10),1,0.8))*jaar_zip[[#This Row],[graaddagen]],"")</f>
        <v>0</v>
      </c>
      <c r="O3236" s="101">
        <f>IF(ISNUMBER(jaar_zip[[#This Row],[etmaaltemperatuur]]),IF(jaar_zip[[#This Row],[etmaaltemperatuur]]&gt;stookgrens,jaar_zip[[#This Row],[etmaaltemperatuur]]-stookgrens,0),"")</f>
        <v>2.1999999999999993</v>
      </c>
    </row>
    <row r="3237" spans="1:15" x14ac:dyDescent="0.25">
      <c r="A3237">
        <v>273</v>
      </c>
      <c r="B3237">
        <v>20240809</v>
      </c>
      <c r="C3237">
        <v>4.5999999999999996</v>
      </c>
      <c r="D3237">
        <v>19.2</v>
      </c>
      <c r="E3237">
        <v>1242</v>
      </c>
      <c r="F3237">
        <v>2.4</v>
      </c>
      <c r="H3237">
        <v>82</v>
      </c>
      <c r="I3237" s="101" t="s">
        <v>23</v>
      </c>
      <c r="J3237" s="1">
        <f>DATEVALUE(RIGHT(jaar_zip[[#This Row],[YYYYMMDD]],2)&amp;"-"&amp;MID(jaar_zip[[#This Row],[YYYYMMDD]],5,2)&amp;"-"&amp;LEFT(jaar_zip[[#This Row],[YYYYMMDD]],4))</f>
        <v>45513</v>
      </c>
      <c r="K3237" s="101" t="str">
        <f>IF(AND(VALUE(MONTH(jaar_zip[[#This Row],[Datum]]))=1,VALUE(WEEKNUM(jaar_zip[[#This Row],[Datum]],21))&gt;51),RIGHT(YEAR(jaar_zip[[#This Row],[Datum]])-1,2),RIGHT(YEAR(jaar_zip[[#This Row],[Datum]]),2))&amp;"-"&amp; TEXT(WEEKNUM(jaar_zip[[#This Row],[Datum]],21),"00")</f>
        <v>24-32</v>
      </c>
      <c r="L3237" s="101">
        <f>MONTH(jaar_zip[[#This Row],[Datum]])</f>
        <v>8</v>
      </c>
      <c r="M3237" s="101">
        <f>IF(ISNUMBER(jaar_zip[[#This Row],[etmaaltemperatuur]]),IF(jaar_zip[[#This Row],[etmaaltemperatuur]]&lt;stookgrens,stookgrens-jaar_zip[[#This Row],[etmaaltemperatuur]],0),"")</f>
        <v>0</v>
      </c>
      <c r="N3237" s="101">
        <f>IF(ISNUMBER(jaar_zip[[#This Row],[graaddagen]]),IF(OR(MONTH(jaar_zip[[#This Row],[Datum]])=1,MONTH(jaar_zip[[#This Row],[Datum]])=2,MONTH(jaar_zip[[#This Row],[Datum]])=11,MONTH(jaar_zip[[#This Row],[Datum]])=12),1.1,IF(OR(MONTH(jaar_zip[[#This Row],[Datum]])=3,MONTH(jaar_zip[[#This Row],[Datum]])=10),1,0.8))*jaar_zip[[#This Row],[graaddagen]],"")</f>
        <v>0</v>
      </c>
      <c r="O3237" s="101">
        <f>IF(ISNUMBER(jaar_zip[[#This Row],[etmaaltemperatuur]]),IF(jaar_zip[[#This Row],[etmaaltemperatuur]]&gt;stookgrens,jaar_zip[[#This Row],[etmaaltemperatuur]]-stookgrens,0),"")</f>
        <v>1.1999999999999993</v>
      </c>
    </row>
    <row r="3238" spans="1:15" x14ac:dyDescent="0.25">
      <c r="A3238">
        <v>273</v>
      </c>
      <c r="B3238">
        <v>20240810</v>
      </c>
      <c r="C3238">
        <v>3.5</v>
      </c>
      <c r="D3238">
        <v>19.399999999999999</v>
      </c>
      <c r="E3238">
        <v>1920</v>
      </c>
      <c r="F3238">
        <v>-0.1</v>
      </c>
      <c r="H3238">
        <v>75</v>
      </c>
      <c r="I3238" s="101" t="s">
        <v>23</v>
      </c>
      <c r="J3238" s="1">
        <f>DATEVALUE(RIGHT(jaar_zip[[#This Row],[YYYYMMDD]],2)&amp;"-"&amp;MID(jaar_zip[[#This Row],[YYYYMMDD]],5,2)&amp;"-"&amp;LEFT(jaar_zip[[#This Row],[YYYYMMDD]],4))</f>
        <v>45514</v>
      </c>
      <c r="K3238" s="101" t="str">
        <f>IF(AND(VALUE(MONTH(jaar_zip[[#This Row],[Datum]]))=1,VALUE(WEEKNUM(jaar_zip[[#This Row],[Datum]],21))&gt;51),RIGHT(YEAR(jaar_zip[[#This Row],[Datum]])-1,2),RIGHT(YEAR(jaar_zip[[#This Row],[Datum]]),2))&amp;"-"&amp; TEXT(WEEKNUM(jaar_zip[[#This Row],[Datum]],21),"00")</f>
        <v>24-32</v>
      </c>
      <c r="L3238" s="101">
        <f>MONTH(jaar_zip[[#This Row],[Datum]])</f>
        <v>8</v>
      </c>
      <c r="M3238" s="101">
        <f>IF(ISNUMBER(jaar_zip[[#This Row],[etmaaltemperatuur]]),IF(jaar_zip[[#This Row],[etmaaltemperatuur]]&lt;stookgrens,stookgrens-jaar_zip[[#This Row],[etmaaltemperatuur]],0),"")</f>
        <v>0</v>
      </c>
      <c r="N3238" s="101">
        <f>IF(ISNUMBER(jaar_zip[[#This Row],[graaddagen]]),IF(OR(MONTH(jaar_zip[[#This Row],[Datum]])=1,MONTH(jaar_zip[[#This Row],[Datum]])=2,MONTH(jaar_zip[[#This Row],[Datum]])=11,MONTH(jaar_zip[[#This Row],[Datum]])=12),1.1,IF(OR(MONTH(jaar_zip[[#This Row],[Datum]])=3,MONTH(jaar_zip[[#This Row],[Datum]])=10),1,0.8))*jaar_zip[[#This Row],[graaddagen]],"")</f>
        <v>0</v>
      </c>
      <c r="O3238" s="101">
        <f>IF(ISNUMBER(jaar_zip[[#This Row],[etmaaltemperatuur]]),IF(jaar_zip[[#This Row],[etmaaltemperatuur]]&gt;stookgrens,jaar_zip[[#This Row],[etmaaltemperatuur]]-stookgrens,0),"")</f>
        <v>1.3999999999999986</v>
      </c>
    </row>
    <row r="3239" spans="1:15" x14ac:dyDescent="0.25">
      <c r="A3239">
        <v>273</v>
      </c>
      <c r="B3239">
        <v>20240811</v>
      </c>
      <c r="C3239">
        <v>2.1</v>
      </c>
      <c r="D3239">
        <v>20.5</v>
      </c>
      <c r="E3239">
        <v>2456</v>
      </c>
      <c r="F3239">
        <v>0</v>
      </c>
      <c r="H3239">
        <v>73</v>
      </c>
      <c r="I3239" s="101" t="s">
        <v>23</v>
      </c>
      <c r="J3239" s="1">
        <f>DATEVALUE(RIGHT(jaar_zip[[#This Row],[YYYYMMDD]],2)&amp;"-"&amp;MID(jaar_zip[[#This Row],[YYYYMMDD]],5,2)&amp;"-"&amp;LEFT(jaar_zip[[#This Row],[YYYYMMDD]],4))</f>
        <v>45515</v>
      </c>
      <c r="K3239" s="101" t="str">
        <f>IF(AND(VALUE(MONTH(jaar_zip[[#This Row],[Datum]]))=1,VALUE(WEEKNUM(jaar_zip[[#This Row],[Datum]],21))&gt;51),RIGHT(YEAR(jaar_zip[[#This Row],[Datum]])-1,2),RIGHT(YEAR(jaar_zip[[#This Row],[Datum]]),2))&amp;"-"&amp; TEXT(WEEKNUM(jaar_zip[[#This Row],[Datum]],21),"00")</f>
        <v>24-32</v>
      </c>
      <c r="L3239" s="101">
        <f>MONTH(jaar_zip[[#This Row],[Datum]])</f>
        <v>8</v>
      </c>
      <c r="M3239" s="101">
        <f>IF(ISNUMBER(jaar_zip[[#This Row],[etmaaltemperatuur]]),IF(jaar_zip[[#This Row],[etmaaltemperatuur]]&lt;stookgrens,stookgrens-jaar_zip[[#This Row],[etmaaltemperatuur]],0),"")</f>
        <v>0</v>
      </c>
      <c r="N3239" s="101">
        <f>IF(ISNUMBER(jaar_zip[[#This Row],[graaddagen]]),IF(OR(MONTH(jaar_zip[[#This Row],[Datum]])=1,MONTH(jaar_zip[[#This Row],[Datum]])=2,MONTH(jaar_zip[[#This Row],[Datum]])=11,MONTH(jaar_zip[[#This Row],[Datum]])=12),1.1,IF(OR(MONTH(jaar_zip[[#This Row],[Datum]])=3,MONTH(jaar_zip[[#This Row],[Datum]])=10),1,0.8))*jaar_zip[[#This Row],[graaddagen]],"")</f>
        <v>0</v>
      </c>
      <c r="O3239" s="101">
        <f>IF(ISNUMBER(jaar_zip[[#This Row],[etmaaltemperatuur]]),IF(jaar_zip[[#This Row],[etmaaltemperatuur]]&gt;stookgrens,jaar_zip[[#This Row],[etmaaltemperatuur]]-stookgrens,0),"")</f>
        <v>2.5</v>
      </c>
    </row>
    <row r="3240" spans="1:15" x14ac:dyDescent="0.25">
      <c r="A3240">
        <v>273</v>
      </c>
      <c r="B3240">
        <v>20240812</v>
      </c>
      <c r="C3240">
        <v>4.2</v>
      </c>
      <c r="D3240">
        <v>22.4</v>
      </c>
      <c r="E3240">
        <v>2411</v>
      </c>
      <c r="F3240">
        <v>0</v>
      </c>
      <c r="H3240">
        <v>69</v>
      </c>
      <c r="I3240" s="101" t="s">
        <v>23</v>
      </c>
      <c r="J3240" s="1">
        <f>DATEVALUE(RIGHT(jaar_zip[[#This Row],[YYYYMMDD]],2)&amp;"-"&amp;MID(jaar_zip[[#This Row],[YYYYMMDD]],5,2)&amp;"-"&amp;LEFT(jaar_zip[[#This Row],[YYYYMMDD]],4))</f>
        <v>45516</v>
      </c>
      <c r="K3240" s="101" t="str">
        <f>IF(AND(VALUE(MONTH(jaar_zip[[#This Row],[Datum]]))=1,VALUE(WEEKNUM(jaar_zip[[#This Row],[Datum]],21))&gt;51),RIGHT(YEAR(jaar_zip[[#This Row],[Datum]])-1,2),RIGHT(YEAR(jaar_zip[[#This Row],[Datum]]),2))&amp;"-"&amp; TEXT(WEEKNUM(jaar_zip[[#This Row],[Datum]],21),"00")</f>
        <v>24-33</v>
      </c>
      <c r="L3240" s="101">
        <f>MONTH(jaar_zip[[#This Row],[Datum]])</f>
        <v>8</v>
      </c>
      <c r="M3240" s="101">
        <f>IF(ISNUMBER(jaar_zip[[#This Row],[etmaaltemperatuur]]),IF(jaar_zip[[#This Row],[etmaaltemperatuur]]&lt;stookgrens,stookgrens-jaar_zip[[#This Row],[etmaaltemperatuur]],0),"")</f>
        <v>0</v>
      </c>
      <c r="N3240" s="101">
        <f>IF(ISNUMBER(jaar_zip[[#This Row],[graaddagen]]),IF(OR(MONTH(jaar_zip[[#This Row],[Datum]])=1,MONTH(jaar_zip[[#This Row],[Datum]])=2,MONTH(jaar_zip[[#This Row],[Datum]])=11,MONTH(jaar_zip[[#This Row],[Datum]])=12),1.1,IF(OR(MONTH(jaar_zip[[#This Row],[Datum]])=3,MONTH(jaar_zip[[#This Row],[Datum]])=10),1,0.8))*jaar_zip[[#This Row],[graaddagen]],"")</f>
        <v>0</v>
      </c>
      <c r="O3240" s="101">
        <f>IF(ISNUMBER(jaar_zip[[#This Row],[etmaaltemperatuur]]),IF(jaar_zip[[#This Row],[etmaaltemperatuur]]&gt;stookgrens,jaar_zip[[#This Row],[etmaaltemperatuur]]-stookgrens,0),"")</f>
        <v>4.3999999999999986</v>
      </c>
    </row>
    <row r="3241" spans="1:15" x14ac:dyDescent="0.25">
      <c r="A3241">
        <v>273</v>
      </c>
      <c r="B3241">
        <v>20240813</v>
      </c>
      <c r="C3241">
        <v>2.7</v>
      </c>
      <c r="D3241">
        <v>24.6</v>
      </c>
      <c r="E3241">
        <v>2160</v>
      </c>
      <c r="F3241">
        <v>-0.1</v>
      </c>
      <c r="H3241">
        <v>76</v>
      </c>
      <c r="I3241" s="101" t="s">
        <v>23</v>
      </c>
      <c r="J3241" s="1">
        <f>DATEVALUE(RIGHT(jaar_zip[[#This Row],[YYYYMMDD]],2)&amp;"-"&amp;MID(jaar_zip[[#This Row],[YYYYMMDD]],5,2)&amp;"-"&amp;LEFT(jaar_zip[[#This Row],[YYYYMMDD]],4))</f>
        <v>45517</v>
      </c>
      <c r="K3241" s="101" t="str">
        <f>IF(AND(VALUE(MONTH(jaar_zip[[#This Row],[Datum]]))=1,VALUE(WEEKNUM(jaar_zip[[#This Row],[Datum]],21))&gt;51),RIGHT(YEAR(jaar_zip[[#This Row],[Datum]])-1,2),RIGHT(YEAR(jaar_zip[[#This Row],[Datum]]),2))&amp;"-"&amp; TEXT(WEEKNUM(jaar_zip[[#This Row],[Datum]],21),"00")</f>
        <v>24-33</v>
      </c>
      <c r="L3241" s="101">
        <f>MONTH(jaar_zip[[#This Row],[Datum]])</f>
        <v>8</v>
      </c>
      <c r="M3241" s="101">
        <f>IF(ISNUMBER(jaar_zip[[#This Row],[etmaaltemperatuur]]),IF(jaar_zip[[#This Row],[etmaaltemperatuur]]&lt;stookgrens,stookgrens-jaar_zip[[#This Row],[etmaaltemperatuur]],0),"")</f>
        <v>0</v>
      </c>
      <c r="N3241" s="101">
        <f>IF(ISNUMBER(jaar_zip[[#This Row],[graaddagen]]),IF(OR(MONTH(jaar_zip[[#This Row],[Datum]])=1,MONTH(jaar_zip[[#This Row],[Datum]])=2,MONTH(jaar_zip[[#This Row],[Datum]])=11,MONTH(jaar_zip[[#This Row],[Datum]])=12),1.1,IF(OR(MONTH(jaar_zip[[#This Row],[Datum]])=3,MONTH(jaar_zip[[#This Row],[Datum]])=10),1,0.8))*jaar_zip[[#This Row],[graaddagen]],"")</f>
        <v>0</v>
      </c>
      <c r="O3241" s="101">
        <f>IF(ISNUMBER(jaar_zip[[#This Row],[etmaaltemperatuur]]),IF(jaar_zip[[#This Row],[etmaaltemperatuur]]&gt;stookgrens,jaar_zip[[#This Row],[etmaaltemperatuur]]-stookgrens,0),"")</f>
        <v>6.6000000000000014</v>
      </c>
    </row>
    <row r="3242" spans="1:15" x14ac:dyDescent="0.25">
      <c r="A3242">
        <v>273</v>
      </c>
      <c r="B3242">
        <v>20240814</v>
      </c>
      <c r="C3242">
        <v>1.9</v>
      </c>
      <c r="D3242">
        <v>20.6</v>
      </c>
      <c r="E3242">
        <v>1085</v>
      </c>
      <c r="F3242">
        <v>10.5</v>
      </c>
      <c r="H3242">
        <v>90</v>
      </c>
      <c r="I3242" s="101" t="s">
        <v>23</v>
      </c>
      <c r="J3242" s="1">
        <f>DATEVALUE(RIGHT(jaar_zip[[#This Row],[YYYYMMDD]],2)&amp;"-"&amp;MID(jaar_zip[[#This Row],[YYYYMMDD]],5,2)&amp;"-"&amp;LEFT(jaar_zip[[#This Row],[YYYYMMDD]],4))</f>
        <v>45518</v>
      </c>
      <c r="K3242" s="101" t="str">
        <f>IF(AND(VALUE(MONTH(jaar_zip[[#This Row],[Datum]]))=1,VALUE(WEEKNUM(jaar_zip[[#This Row],[Datum]],21))&gt;51),RIGHT(YEAR(jaar_zip[[#This Row],[Datum]])-1,2),RIGHT(YEAR(jaar_zip[[#This Row],[Datum]]),2))&amp;"-"&amp; TEXT(WEEKNUM(jaar_zip[[#This Row],[Datum]],21),"00")</f>
        <v>24-33</v>
      </c>
      <c r="L3242" s="101">
        <f>MONTH(jaar_zip[[#This Row],[Datum]])</f>
        <v>8</v>
      </c>
      <c r="M3242" s="101">
        <f>IF(ISNUMBER(jaar_zip[[#This Row],[etmaaltemperatuur]]),IF(jaar_zip[[#This Row],[etmaaltemperatuur]]&lt;stookgrens,stookgrens-jaar_zip[[#This Row],[etmaaltemperatuur]],0),"")</f>
        <v>0</v>
      </c>
      <c r="N3242" s="101">
        <f>IF(ISNUMBER(jaar_zip[[#This Row],[graaddagen]]),IF(OR(MONTH(jaar_zip[[#This Row],[Datum]])=1,MONTH(jaar_zip[[#This Row],[Datum]])=2,MONTH(jaar_zip[[#This Row],[Datum]])=11,MONTH(jaar_zip[[#This Row],[Datum]])=12),1.1,IF(OR(MONTH(jaar_zip[[#This Row],[Datum]])=3,MONTH(jaar_zip[[#This Row],[Datum]])=10),1,0.8))*jaar_zip[[#This Row],[graaddagen]],"")</f>
        <v>0</v>
      </c>
      <c r="O3242" s="101">
        <f>IF(ISNUMBER(jaar_zip[[#This Row],[etmaaltemperatuur]]),IF(jaar_zip[[#This Row],[etmaaltemperatuur]]&gt;stookgrens,jaar_zip[[#This Row],[etmaaltemperatuur]]-stookgrens,0),"")</f>
        <v>2.6000000000000014</v>
      </c>
    </row>
    <row r="3243" spans="1:15" x14ac:dyDescent="0.25">
      <c r="A3243">
        <v>273</v>
      </c>
      <c r="B3243">
        <v>20240815</v>
      </c>
      <c r="C3243">
        <v>2.8</v>
      </c>
      <c r="D3243">
        <v>20.9</v>
      </c>
      <c r="E3243">
        <v>1829</v>
      </c>
      <c r="F3243">
        <v>0</v>
      </c>
      <c r="H3243">
        <v>80</v>
      </c>
      <c r="I3243" s="101" t="s">
        <v>23</v>
      </c>
      <c r="J3243" s="1">
        <f>DATEVALUE(RIGHT(jaar_zip[[#This Row],[YYYYMMDD]],2)&amp;"-"&amp;MID(jaar_zip[[#This Row],[YYYYMMDD]],5,2)&amp;"-"&amp;LEFT(jaar_zip[[#This Row],[YYYYMMDD]],4))</f>
        <v>45519</v>
      </c>
      <c r="K3243" s="101" t="str">
        <f>IF(AND(VALUE(MONTH(jaar_zip[[#This Row],[Datum]]))=1,VALUE(WEEKNUM(jaar_zip[[#This Row],[Datum]],21))&gt;51),RIGHT(YEAR(jaar_zip[[#This Row],[Datum]])-1,2),RIGHT(YEAR(jaar_zip[[#This Row],[Datum]]),2))&amp;"-"&amp; TEXT(WEEKNUM(jaar_zip[[#This Row],[Datum]],21),"00")</f>
        <v>24-33</v>
      </c>
      <c r="L3243" s="101">
        <f>MONTH(jaar_zip[[#This Row],[Datum]])</f>
        <v>8</v>
      </c>
      <c r="M3243" s="101">
        <f>IF(ISNUMBER(jaar_zip[[#This Row],[etmaaltemperatuur]]),IF(jaar_zip[[#This Row],[etmaaltemperatuur]]&lt;stookgrens,stookgrens-jaar_zip[[#This Row],[etmaaltemperatuur]],0),"")</f>
        <v>0</v>
      </c>
      <c r="N3243" s="101">
        <f>IF(ISNUMBER(jaar_zip[[#This Row],[graaddagen]]),IF(OR(MONTH(jaar_zip[[#This Row],[Datum]])=1,MONTH(jaar_zip[[#This Row],[Datum]])=2,MONTH(jaar_zip[[#This Row],[Datum]])=11,MONTH(jaar_zip[[#This Row],[Datum]])=12),1.1,IF(OR(MONTH(jaar_zip[[#This Row],[Datum]])=3,MONTH(jaar_zip[[#This Row],[Datum]])=10),1,0.8))*jaar_zip[[#This Row],[graaddagen]],"")</f>
        <v>0</v>
      </c>
      <c r="O3243" s="101">
        <f>IF(ISNUMBER(jaar_zip[[#This Row],[etmaaltemperatuur]]),IF(jaar_zip[[#This Row],[etmaaltemperatuur]]&gt;stookgrens,jaar_zip[[#This Row],[etmaaltemperatuur]]-stookgrens,0),"")</f>
        <v>2.8999999999999986</v>
      </c>
    </row>
    <row r="3244" spans="1:15" x14ac:dyDescent="0.25">
      <c r="A3244">
        <v>273</v>
      </c>
      <c r="B3244">
        <v>20240816</v>
      </c>
      <c r="C3244">
        <v>3</v>
      </c>
      <c r="D3244">
        <v>19.100000000000001</v>
      </c>
      <c r="E3244">
        <v>945</v>
      </c>
      <c r="F3244">
        <v>1.2</v>
      </c>
      <c r="H3244">
        <v>86</v>
      </c>
      <c r="I3244" s="101" t="s">
        <v>23</v>
      </c>
      <c r="J3244" s="1">
        <f>DATEVALUE(RIGHT(jaar_zip[[#This Row],[YYYYMMDD]],2)&amp;"-"&amp;MID(jaar_zip[[#This Row],[YYYYMMDD]],5,2)&amp;"-"&amp;LEFT(jaar_zip[[#This Row],[YYYYMMDD]],4))</f>
        <v>45520</v>
      </c>
      <c r="K3244" s="101" t="str">
        <f>IF(AND(VALUE(MONTH(jaar_zip[[#This Row],[Datum]]))=1,VALUE(WEEKNUM(jaar_zip[[#This Row],[Datum]],21))&gt;51),RIGHT(YEAR(jaar_zip[[#This Row],[Datum]])-1,2),RIGHT(YEAR(jaar_zip[[#This Row],[Datum]]),2))&amp;"-"&amp; TEXT(WEEKNUM(jaar_zip[[#This Row],[Datum]],21),"00")</f>
        <v>24-33</v>
      </c>
      <c r="L3244" s="101">
        <f>MONTH(jaar_zip[[#This Row],[Datum]])</f>
        <v>8</v>
      </c>
      <c r="M3244" s="101">
        <f>IF(ISNUMBER(jaar_zip[[#This Row],[etmaaltemperatuur]]),IF(jaar_zip[[#This Row],[etmaaltemperatuur]]&lt;stookgrens,stookgrens-jaar_zip[[#This Row],[etmaaltemperatuur]],0),"")</f>
        <v>0</v>
      </c>
      <c r="N3244" s="101">
        <f>IF(ISNUMBER(jaar_zip[[#This Row],[graaddagen]]),IF(OR(MONTH(jaar_zip[[#This Row],[Datum]])=1,MONTH(jaar_zip[[#This Row],[Datum]])=2,MONTH(jaar_zip[[#This Row],[Datum]])=11,MONTH(jaar_zip[[#This Row],[Datum]])=12),1.1,IF(OR(MONTH(jaar_zip[[#This Row],[Datum]])=3,MONTH(jaar_zip[[#This Row],[Datum]])=10),1,0.8))*jaar_zip[[#This Row],[graaddagen]],"")</f>
        <v>0</v>
      </c>
      <c r="O3244" s="101">
        <f>IF(ISNUMBER(jaar_zip[[#This Row],[etmaaltemperatuur]]),IF(jaar_zip[[#This Row],[etmaaltemperatuur]]&gt;stookgrens,jaar_zip[[#This Row],[etmaaltemperatuur]]-stookgrens,0),"")</f>
        <v>1.1000000000000014</v>
      </c>
    </row>
    <row r="3245" spans="1:15" x14ac:dyDescent="0.25">
      <c r="A3245">
        <v>273</v>
      </c>
      <c r="B3245">
        <v>20240817</v>
      </c>
      <c r="C3245">
        <v>1.7</v>
      </c>
      <c r="D3245">
        <v>18</v>
      </c>
      <c r="E3245">
        <v>2222</v>
      </c>
      <c r="F3245">
        <v>0</v>
      </c>
      <c r="H3245">
        <v>71</v>
      </c>
      <c r="I3245" s="101" t="s">
        <v>23</v>
      </c>
      <c r="J3245" s="1">
        <f>DATEVALUE(RIGHT(jaar_zip[[#This Row],[YYYYMMDD]],2)&amp;"-"&amp;MID(jaar_zip[[#This Row],[YYYYMMDD]],5,2)&amp;"-"&amp;LEFT(jaar_zip[[#This Row],[YYYYMMDD]],4))</f>
        <v>45521</v>
      </c>
      <c r="K3245" s="101" t="str">
        <f>IF(AND(VALUE(MONTH(jaar_zip[[#This Row],[Datum]]))=1,VALUE(WEEKNUM(jaar_zip[[#This Row],[Datum]],21))&gt;51),RIGHT(YEAR(jaar_zip[[#This Row],[Datum]])-1,2),RIGHT(YEAR(jaar_zip[[#This Row],[Datum]]),2))&amp;"-"&amp; TEXT(WEEKNUM(jaar_zip[[#This Row],[Datum]],21),"00")</f>
        <v>24-33</v>
      </c>
      <c r="L3245" s="101">
        <f>MONTH(jaar_zip[[#This Row],[Datum]])</f>
        <v>8</v>
      </c>
      <c r="M3245" s="101">
        <f>IF(ISNUMBER(jaar_zip[[#This Row],[etmaaltemperatuur]]),IF(jaar_zip[[#This Row],[etmaaltemperatuur]]&lt;stookgrens,stookgrens-jaar_zip[[#This Row],[etmaaltemperatuur]],0),"")</f>
        <v>0</v>
      </c>
      <c r="N3245" s="101">
        <f>IF(ISNUMBER(jaar_zip[[#This Row],[graaddagen]]),IF(OR(MONTH(jaar_zip[[#This Row],[Datum]])=1,MONTH(jaar_zip[[#This Row],[Datum]])=2,MONTH(jaar_zip[[#This Row],[Datum]])=11,MONTH(jaar_zip[[#This Row],[Datum]])=12),1.1,IF(OR(MONTH(jaar_zip[[#This Row],[Datum]])=3,MONTH(jaar_zip[[#This Row],[Datum]])=10),1,0.8))*jaar_zip[[#This Row],[graaddagen]],"")</f>
        <v>0</v>
      </c>
      <c r="O3245" s="101">
        <f>IF(ISNUMBER(jaar_zip[[#This Row],[etmaaltemperatuur]]),IF(jaar_zip[[#This Row],[etmaaltemperatuur]]&gt;stookgrens,jaar_zip[[#This Row],[etmaaltemperatuur]]-stookgrens,0),"")</f>
        <v>0</v>
      </c>
    </row>
    <row r="3246" spans="1:15" x14ac:dyDescent="0.25">
      <c r="A3246">
        <v>273</v>
      </c>
      <c r="B3246">
        <v>20240818</v>
      </c>
      <c r="C3246">
        <v>2.1</v>
      </c>
      <c r="D3246">
        <v>17.2</v>
      </c>
      <c r="E3246">
        <v>1510</v>
      </c>
      <c r="F3246">
        <v>0</v>
      </c>
      <c r="H3246">
        <v>77</v>
      </c>
      <c r="I3246" s="101" t="s">
        <v>23</v>
      </c>
      <c r="J3246" s="1">
        <f>DATEVALUE(RIGHT(jaar_zip[[#This Row],[YYYYMMDD]],2)&amp;"-"&amp;MID(jaar_zip[[#This Row],[YYYYMMDD]],5,2)&amp;"-"&amp;LEFT(jaar_zip[[#This Row],[YYYYMMDD]],4))</f>
        <v>45522</v>
      </c>
      <c r="K3246" s="101" t="str">
        <f>IF(AND(VALUE(MONTH(jaar_zip[[#This Row],[Datum]]))=1,VALUE(WEEKNUM(jaar_zip[[#This Row],[Datum]],21))&gt;51),RIGHT(YEAR(jaar_zip[[#This Row],[Datum]])-1,2),RIGHT(YEAR(jaar_zip[[#This Row],[Datum]]),2))&amp;"-"&amp; TEXT(WEEKNUM(jaar_zip[[#This Row],[Datum]],21),"00")</f>
        <v>24-33</v>
      </c>
      <c r="L3246" s="101">
        <f>MONTH(jaar_zip[[#This Row],[Datum]])</f>
        <v>8</v>
      </c>
      <c r="M3246" s="101">
        <f>IF(ISNUMBER(jaar_zip[[#This Row],[etmaaltemperatuur]]),IF(jaar_zip[[#This Row],[etmaaltemperatuur]]&lt;stookgrens,stookgrens-jaar_zip[[#This Row],[etmaaltemperatuur]],0),"")</f>
        <v>0.80000000000000071</v>
      </c>
      <c r="N3246" s="101">
        <f>IF(ISNUMBER(jaar_zip[[#This Row],[graaddagen]]),IF(OR(MONTH(jaar_zip[[#This Row],[Datum]])=1,MONTH(jaar_zip[[#This Row],[Datum]])=2,MONTH(jaar_zip[[#This Row],[Datum]])=11,MONTH(jaar_zip[[#This Row],[Datum]])=12),1.1,IF(OR(MONTH(jaar_zip[[#This Row],[Datum]])=3,MONTH(jaar_zip[[#This Row],[Datum]])=10),1,0.8))*jaar_zip[[#This Row],[graaddagen]],"")</f>
        <v>0.64000000000000057</v>
      </c>
      <c r="O3246" s="101">
        <f>IF(ISNUMBER(jaar_zip[[#This Row],[etmaaltemperatuur]]),IF(jaar_zip[[#This Row],[etmaaltemperatuur]]&gt;stookgrens,jaar_zip[[#This Row],[etmaaltemperatuur]]-stookgrens,0),"")</f>
        <v>0</v>
      </c>
    </row>
    <row r="3247" spans="1:15" x14ac:dyDescent="0.25">
      <c r="A3247">
        <v>273</v>
      </c>
      <c r="B3247">
        <v>20240819</v>
      </c>
      <c r="C3247">
        <v>2.5</v>
      </c>
      <c r="D3247">
        <v>18.2</v>
      </c>
      <c r="E3247">
        <v>1940</v>
      </c>
      <c r="F3247">
        <v>0</v>
      </c>
      <c r="H3247">
        <v>70</v>
      </c>
      <c r="I3247" s="101" t="s">
        <v>23</v>
      </c>
      <c r="J3247" s="1">
        <f>DATEVALUE(RIGHT(jaar_zip[[#This Row],[YYYYMMDD]],2)&amp;"-"&amp;MID(jaar_zip[[#This Row],[YYYYMMDD]],5,2)&amp;"-"&amp;LEFT(jaar_zip[[#This Row],[YYYYMMDD]],4))</f>
        <v>45523</v>
      </c>
      <c r="K3247" s="101" t="str">
        <f>IF(AND(VALUE(MONTH(jaar_zip[[#This Row],[Datum]]))=1,VALUE(WEEKNUM(jaar_zip[[#This Row],[Datum]],21))&gt;51),RIGHT(YEAR(jaar_zip[[#This Row],[Datum]])-1,2),RIGHT(YEAR(jaar_zip[[#This Row],[Datum]]),2))&amp;"-"&amp; TEXT(WEEKNUM(jaar_zip[[#This Row],[Datum]],21),"00")</f>
        <v>24-34</v>
      </c>
      <c r="L3247" s="101">
        <f>MONTH(jaar_zip[[#This Row],[Datum]])</f>
        <v>8</v>
      </c>
      <c r="M3247" s="101">
        <f>IF(ISNUMBER(jaar_zip[[#This Row],[etmaaltemperatuur]]),IF(jaar_zip[[#This Row],[etmaaltemperatuur]]&lt;stookgrens,stookgrens-jaar_zip[[#This Row],[etmaaltemperatuur]],0),"")</f>
        <v>0</v>
      </c>
      <c r="N3247" s="101">
        <f>IF(ISNUMBER(jaar_zip[[#This Row],[graaddagen]]),IF(OR(MONTH(jaar_zip[[#This Row],[Datum]])=1,MONTH(jaar_zip[[#This Row],[Datum]])=2,MONTH(jaar_zip[[#This Row],[Datum]])=11,MONTH(jaar_zip[[#This Row],[Datum]])=12),1.1,IF(OR(MONTH(jaar_zip[[#This Row],[Datum]])=3,MONTH(jaar_zip[[#This Row],[Datum]])=10),1,0.8))*jaar_zip[[#This Row],[graaddagen]],"")</f>
        <v>0</v>
      </c>
      <c r="O3247" s="101">
        <f>IF(ISNUMBER(jaar_zip[[#This Row],[etmaaltemperatuur]]),IF(jaar_zip[[#This Row],[etmaaltemperatuur]]&gt;stookgrens,jaar_zip[[#This Row],[etmaaltemperatuur]]-stookgrens,0),"")</f>
        <v>0.19999999999999929</v>
      </c>
    </row>
    <row r="3248" spans="1:15" x14ac:dyDescent="0.25">
      <c r="A3248">
        <v>273</v>
      </c>
      <c r="B3248">
        <v>20240820</v>
      </c>
      <c r="C3248">
        <v>3.6</v>
      </c>
      <c r="D3248">
        <v>18.5</v>
      </c>
      <c r="E3248">
        <v>1199</v>
      </c>
      <c r="F3248">
        <v>19.100000000000001</v>
      </c>
      <c r="H3248">
        <v>81</v>
      </c>
      <c r="I3248" s="101" t="s">
        <v>23</v>
      </c>
      <c r="J3248" s="1">
        <f>DATEVALUE(RIGHT(jaar_zip[[#This Row],[YYYYMMDD]],2)&amp;"-"&amp;MID(jaar_zip[[#This Row],[YYYYMMDD]],5,2)&amp;"-"&amp;LEFT(jaar_zip[[#This Row],[YYYYMMDD]],4))</f>
        <v>45524</v>
      </c>
      <c r="K3248" s="101" t="str">
        <f>IF(AND(VALUE(MONTH(jaar_zip[[#This Row],[Datum]]))=1,VALUE(WEEKNUM(jaar_zip[[#This Row],[Datum]],21))&gt;51),RIGHT(YEAR(jaar_zip[[#This Row],[Datum]])-1,2),RIGHT(YEAR(jaar_zip[[#This Row],[Datum]]),2))&amp;"-"&amp; TEXT(WEEKNUM(jaar_zip[[#This Row],[Datum]],21),"00")</f>
        <v>24-34</v>
      </c>
      <c r="L3248" s="101">
        <f>MONTH(jaar_zip[[#This Row],[Datum]])</f>
        <v>8</v>
      </c>
      <c r="M3248" s="101">
        <f>IF(ISNUMBER(jaar_zip[[#This Row],[etmaaltemperatuur]]),IF(jaar_zip[[#This Row],[etmaaltemperatuur]]&lt;stookgrens,stookgrens-jaar_zip[[#This Row],[etmaaltemperatuur]],0),"")</f>
        <v>0</v>
      </c>
      <c r="N3248" s="101">
        <f>IF(ISNUMBER(jaar_zip[[#This Row],[graaddagen]]),IF(OR(MONTH(jaar_zip[[#This Row],[Datum]])=1,MONTH(jaar_zip[[#This Row],[Datum]])=2,MONTH(jaar_zip[[#This Row],[Datum]])=11,MONTH(jaar_zip[[#This Row],[Datum]])=12),1.1,IF(OR(MONTH(jaar_zip[[#This Row],[Datum]])=3,MONTH(jaar_zip[[#This Row],[Datum]])=10),1,0.8))*jaar_zip[[#This Row],[graaddagen]],"")</f>
        <v>0</v>
      </c>
      <c r="O3248" s="101">
        <f>IF(ISNUMBER(jaar_zip[[#This Row],[etmaaltemperatuur]]),IF(jaar_zip[[#This Row],[etmaaltemperatuur]]&gt;stookgrens,jaar_zip[[#This Row],[etmaaltemperatuur]]-stookgrens,0),"")</f>
        <v>0.5</v>
      </c>
    </row>
    <row r="3249" spans="1:15" x14ac:dyDescent="0.25">
      <c r="A3249">
        <v>273</v>
      </c>
      <c r="B3249">
        <v>20240821</v>
      </c>
      <c r="C3249">
        <v>4.3</v>
      </c>
      <c r="D3249">
        <v>16.100000000000001</v>
      </c>
      <c r="E3249">
        <v>1779</v>
      </c>
      <c r="F3249">
        <v>-0.1</v>
      </c>
      <c r="H3249">
        <v>71</v>
      </c>
      <c r="I3249" s="101" t="s">
        <v>23</v>
      </c>
      <c r="J3249" s="1">
        <f>DATEVALUE(RIGHT(jaar_zip[[#This Row],[YYYYMMDD]],2)&amp;"-"&amp;MID(jaar_zip[[#This Row],[YYYYMMDD]],5,2)&amp;"-"&amp;LEFT(jaar_zip[[#This Row],[YYYYMMDD]],4))</f>
        <v>45525</v>
      </c>
      <c r="K3249" s="101" t="str">
        <f>IF(AND(VALUE(MONTH(jaar_zip[[#This Row],[Datum]]))=1,VALUE(WEEKNUM(jaar_zip[[#This Row],[Datum]],21))&gt;51),RIGHT(YEAR(jaar_zip[[#This Row],[Datum]])-1,2),RIGHT(YEAR(jaar_zip[[#This Row],[Datum]]),2))&amp;"-"&amp; TEXT(WEEKNUM(jaar_zip[[#This Row],[Datum]],21),"00")</f>
        <v>24-34</v>
      </c>
      <c r="L3249" s="101">
        <f>MONTH(jaar_zip[[#This Row],[Datum]])</f>
        <v>8</v>
      </c>
      <c r="M3249" s="101">
        <f>IF(ISNUMBER(jaar_zip[[#This Row],[etmaaltemperatuur]]),IF(jaar_zip[[#This Row],[etmaaltemperatuur]]&lt;stookgrens,stookgrens-jaar_zip[[#This Row],[etmaaltemperatuur]],0),"")</f>
        <v>1.8999999999999986</v>
      </c>
      <c r="N3249" s="101">
        <f>IF(ISNUMBER(jaar_zip[[#This Row],[graaddagen]]),IF(OR(MONTH(jaar_zip[[#This Row],[Datum]])=1,MONTH(jaar_zip[[#This Row],[Datum]])=2,MONTH(jaar_zip[[#This Row],[Datum]])=11,MONTH(jaar_zip[[#This Row],[Datum]])=12),1.1,IF(OR(MONTH(jaar_zip[[#This Row],[Datum]])=3,MONTH(jaar_zip[[#This Row],[Datum]])=10),1,0.8))*jaar_zip[[#This Row],[graaddagen]],"")</f>
        <v>1.5199999999999989</v>
      </c>
      <c r="O3249" s="101">
        <f>IF(ISNUMBER(jaar_zip[[#This Row],[etmaaltemperatuur]]),IF(jaar_zip[[#This Row],[etmaaltemperatuur]]&gt;stookgrens,jaar_zip[[#This Row],[etmaaltemperatuur]]-stookgrens,0),"")</f>
        <v>0</v>
      </c>
    </row>
    <row r="3250" spans="1:15" x14ac:dyDescent="0.25">
      <c r="A3250">
        <v>273</v>
      </c>
      <c r="B3250">
        <v>20240822</v>
      </c>
      <c r="C3250">
        <v>5.2</v>
      </c>
      <c r="D3250">
        <v>18.5</v>
      </c>
      <c r="E3250">
        <v>1252</v>
      </c>
      <c r="F3250">
        <v>-0.1</v>
      </c>
      <c r="H3250">
        <v>67</v>
      </c>
      <c r="I3250" s="101" t="s">
        <v>23</v>
      </c>
      <c r="J3250" s="1">
        <f>DATEVALUE(RIGHT(jaar_zip[[#This Row],[YYYYMMDD]],2)&amp;"-"&amp;MID(jaar_zip[[#This Row],[YYYYMMDD]],5,2)&amp;"-"&amp;LEFT(jaar_zip[[#This Row],[YYYYMMDD]],4))</f>
        <v>45526</v>
      </c>
      <c r="K3250" s="101" t="str">
        <f>IF(AND(VALUE(MONTH(jaar_zip[[#This Row],[Datum]]))=1,VALUE(WEEKNUM(jaar_zip[[#This Row],[Datum]],21))&gt;51),RIGHT(YEAR(jaar_zip[[#This Row],[Datum]])-1,2),RIGHT(YEAR(jaar_zip[[#This Row],[Datum]]),2))&amp;"-"&amp; TEXT(WEEKNUM(jaar_zip[[#This Row],[Datum]],21),"00")</f>
        <v>24-34</v>
      </c>
      <c r="L3250" s="101">
        <f>MONTH(jaar_zip[[#This Row],[Datum]])</f>
        <v>8</v>
      </c>
      <c r="M3250" s="101">
        <f>IF(ISNUMBER(jaar_zip[[#This Row],[etmaaltemperatuur]]),IF(jaar_zip[[#This Row],[etmaaltemperatuur]]&lt;stookgrens,stookgrens-jaar_zip[[#This Row],[etmaaltemperatuur]],0),"")</f>
        <v>0</v>
      </c>
      <c r="N3250" s="101">
        <f>IF(ISNUMBER(jaar_zip[[#This Row],[graaddagen]]),IF(OR(MONTH(jaar_zip[[#This Row],[Datum]])=1,MONTH(jaar_zip[[#This Row],[Datum]])=2,MONTH(jaar_zip[[#This Row],[Datum]])=11,MONTH(jaar_zip[[#This Row],[Datum]])=12),1.1,IF(OR(MONTH(jaar_zip[[#This Row],[Datum]])=3,MONTH(jaar_zip[[#This Row],[Datum]])=10),1,0.8))*jaar_zip[[#This Row],[graaddagen]],"")</f>
        <v>0</v>
      </c>
      <c r="O3250" s="101">
        <f>IF(ISNUMBER(jaar_zip[[#This Row],[etmaaltemperatuur]]),IF(jaar_zip[[#This Row],[etmaaltemperatuur]]&gt;stookgrens,jaar_zip[[#This Row],[etmaaltemperatuur]]-stookgrens,0),"")</f>
        <v>0.5</v>
      </c>
    </row>
    <row r="3251" spans="1:15" x14ac:dyDescent="0.25">
      <c r="A3251">
        <v>273</v>
      </c>
      <c r="B3251">
        <v>20240823</v>
      </c>
      <c r="C3251">
        <v>5.4</v>
      </c>
      <c r="D3251">
        <v>18.8</v>
      </c>
      <c r="E3251">
        <v>1341</v>
      </c>
      <c r="F3251">
        <v>0.4</v>
      </c>
      <c r="H3251">
        <v>74</v>
      </c>
      <c r="I3251" s="101" t="s">
        <v>23</v>
      </c>
      <c r="J3251" s="1">
        <f>DATEVALUE(RIGHT(jaar_zip[[#This Row],[YYYYMMDD]],2)&amp;"-"&amp;MID(jaar_zip[[#This Row],[YYYYMMDD]],5,2)&amp;"-"&amp;LEFT(jaar_zip[[#This Row],[YYYYMMDD]],4))</f>
        <v>45527</v>
      </c>
      <c r="K3251" s="101" t="str">
        <f>IF(AND(VALUE(MONTH(jaar_zip[[#This Row],[Datum]]))=1,VALUE(WEEKNUM(jaar_zip[[#This Row],[Datum]],21))&gt;51),RIGHT(YEAR(jaar_zip[[#This Row],[Datum]])-1,2),RIGHT(YEAR(jaar_zip[[#This Row],[Datum]]),2))&amp;"-"&amp; TEXT(WEEKNUM(jaar_zip[[#This Row],[Datum]],21),"00")</f>
        <v>24-34</v>
      </c>
      <c r="L3251" s="101">
        <f>MONTH(jaar_zip[[#This Row],[Datum]])</f>
        <v>8</v>
      </c>
      <c r="M3251" s="101">
        <f>IF(ISNUMBER(jaar_zip[[#This Row],[etmaaltemperatuur]]),IF(jaar_zip[[#This Row],[etmaaltemperatuur]]&lt;stookgrens,stookgrens-jaar_zip[[#This Row],[etmaaltemperatuur]],0),"")</f>
        <v>0</v>
      </c>
      <c r="N3251" s="101">
        <f>IF(ISNUMBER(jaar_zip[[#This Row],[graaddagen]]),IF(OR(MONTH(jaar_zip[[#This Row],[Datum]])=1,MONTH(jaar_zip[[#This Row],[Datum]])=2,MONTH(jaar_zip[[#This Row],[Datum]])=11,MONTH(jaar_zip[[#This Row],[Datum]])=12),1.1,IF(OR(MONTH(jaar_zip[[#This Row],[Datum]])=3,MONTH(jaar_zip[[#This Row],[Datum]])=10),1,0.8))*jaar_zip[[#This Row],[graaddagen]],"")</f>
        <v>0</v>
      </c>
      <c r="O3251" s="101">
        <f>IF(ISNUMBER(jaar_zip[[#This Row],[etmaaltemperatuur]]),IF(jaar_zip[[#This Row],[etmaaltemperatuur]]&gt;stookgrens,jaar_zip[[#This Row],[etmaaltemperatuur]]-stookgrens,0),"")</f>
        <v>0.80000000000000071</v>
      </c>
    </row>
    <row r="3252" spans="1:15" x14ac:dyDescent="0.25">
      <c r="A3252">
        <v>273</v>
      </c>
      <c r="B3252">
        <v>20240824</v>
      </c>
      <c r="C3252">
        <v>3.8</v>
      </c>
      <c r="D3252">
        <v>18.7</v>
      </c>
      <c r="E3252">
        <v>1125</v>
      </c>
      <c r="F3252">
        <v>21</v>
      </c>
      <c r="H3252">
        <v>86</v>
      </c>
      <c r="I3252" s="101" t="s">
        <v>23</v>
      </c>
      <c r="J3252" s="1">
        <f>DATEVALUE(RIGHT(jaar_zip[[#This Row],[YYYYMMDD]],2)&amp;"-"&amp;MID(jaar_zip[[#This Row],[YYYYMMDD]],5,2)&amp;"-"&amp;LEFT(jaar_zip[[#This Row],[YYYYMMDD]],4))</f>
        <v>45528</v>
      </c>
      <c r="K3252" s="101" t="str">
        <f>IF(AND(VALUE(MONTH(jaar_zip[[#This Row],[Datum]]))=1,VALUE(WEEKNUM(jaar_zip[[#This Row],[Datum]],21))&gt;51),RIGHT(YEAR(jaar_zip[[#This Row],[Datum]])-1,2),RIGHT(YEAR(jaar_zip[[#This Row],[Datum]]),2))&amp;"-"&amp; TEXT(WEEKNUM(jaar_zip[[#This Row],[Datum]],21),"00")</f>
        <v>24-34</v>
      </c>
      <c r="L3252" s="101">
        <f>MONTH(jaar_zip[[#This Row],[Datum]])</f>
        <v>8</v>
      </c>
      <c r="M3252" s="101">
        <f>IF(ISNUMBER(jaar_zip[[#This Row],[etmaaltemperatuur]]),IF(jaar_zip[[#This Row],[etmaaltemperatuur]]&lt;stookgrens,stookgrens-jaar_zip[[#This Row],[etmaaltemperatuur]],0),"")</f>
        <v>0</v>
      </c>
      <c r="N3252" s="101">
        <f>IF(ISNUMBER(jaar_zip[[#This Row],[graaddagen]]),IF(OR(MONTH(jaar_zip[[#This Row],[Datum]])=1,MONTH(jaar_zip[[#This Row],[Datum]])=2,MONTH(jaar_zip[[#This Row],[Datum]])=11,MONTH(jaar_zip[[#This Row],[Datum]])=12),1.1,IF(OR(MONTH(jaar_zip[[#This Row],[Datum]])=3,MONTH(jaar_zip[[#This Row],[Datum]])=10),1,0.8))*jaar_zip[[#This Row],[graaddagen]],"")</f>
        <v>0</v>
      </c>
      <c r="O3252" s="101">
        <f>IF(ISNUMBER(jaar_zip[[#This Row],[etmaaltemperatuur]]),IF(jaar_zip[[#This Row],[etmaaltemperatuur]]&gt;stookgrens,jaar_zip[[#This Row],[etmaaltemperatuur]]-stookgrens,0),"")</f>
        <v>0.69999999999999929</v>
      </c>
    </row>
    <row r="3253" spans="1:15" x14ac:dyDescent="0.25">
      <c r="A3253">
        <v>273</v>
      </c>
      <c r="B3253">
        <v>20240825</v>
      </c>
      <c r="C3253">
        <v>3.8</v>
      </c>
      <c r="D3253">
        <v>16.7</v>
      </c>
      <c r="E3253">
        <v>1897</v>
      </c>
      <c r="F3253">
        <v>0.8</v>
      </c>
      <c r="H3253">
        <v>73</v>
      </c>
      <c r="I3253" s="101" t="s">
        <v>23</v>
      </c>
      <c r="J3253" s="1">
        <f>DATEVALUE(RIGHT(jaar_zip[[#This Row],[YYYYMMDD]],2)&amp;"-"&amp;MID(jaar_zip[[#This Row],[YYYYMMDD]],5,2)&amp;"-"&amp;LEFT(jaar_zip[[#This Row],[YYYYMMDD]],4))</f>
        <v>45529</v>
      </c>
      <c r="K3253" s="101" t="str">
        <f>IF(AND(VALUE(MONTH(jaar_zip[[#This Row],[Datum]]))=1,VALUE(WEEKNUM(jaar_zip[[#This Row],[Datum]],21))&gt;51),RIGHT(YEAR(jaar_zip[[#This Row],[Datum]])-1,2),RIGHT(YEAR(jaar_zip[[#This Row],[Datum]]),2))&amp;"-"&amp; TEXT(WEEKNUM(jaar_zip[[#This Row],[Datum]],21),"00")</f>
        <v>24-34</v>
      </c>
      <c r="L3253" s="101">
        <f>MONTH(jaar_zip[[#This Row],[Datum]])</f>
        <v>8</v>
      </c>
      <c r="M3253" s="101">
        <f>IF(ISNUMBER(jaar_zip[[#This Row],[etmaaltemperatuur]]),IF(jaar_zip[[#This Row],[etmaaltemperatuur]]&lt;stookgrens,stookgrens-jaar_zip[[#This Row],[etmaaltemperatuur]],0),"")</f>
        <v>1.3000000000000007</v>
      </c>
      <c r="N3253" s="101">
        <f>IF(ISNUMBER(jaar_zip[[#This Row],[graaddagen]]),IF(OR(MONTH(jaar_zip[[#This Row],[Datum]])=1,MONTH(jaar_zip[[#This Row],[Datum]])=2,MONTH(jaar_zip[[#This Row],[Datum]])=11,MONTH(jaar_zip[[#This Row],[Datum]])=12),1.1,IF(OR(MONTH(jaar_zip[[#This Row],[Datum]])=3,MONTH(jaar_zip[[#This Row],[Datum]])=10),1,0.8))*jaar_zip[[#This Row],[graaddagen]],"")</f>
        <v>1.0400000000000007</v>
      </c>
      <c r="O3253" s="101">
        <f>IF(ISNUMBER(jaar_zip[[#This Row],[etmaaltemperatuur]]),IF(jaar_zip[[#This Row],[etmaaltemperatuur]]&gt;stookgrens,jaar_zip[[#This Row],[etmaaltemperatuur]]-stookgrens,0),"")</f>
        <v>0</v>
      </c>
    </row>
    <row r="3254" spans="1:15" x14ac:dyDescent="0.25">
      <c r="A3254">
        <v>273</v>
      </c>
      <c r="B3254">
        <v>20240826</v>
      </c>
      <c r="C3254">
        <v>3.5</v>
      </c>
      <c r="D3254">
        <v>16.7</v>
      </c>
      <c r="E3254">
        <v>1359</v>
      </c>
      <c r="F3254">
        <v>-0.1</v>
      </c>
      <c r="H3254">
        <v>79</v>
      </c>
      <c r="I3254" s="101" t="s">
        <v>23</v>
      </c>
      <c r="J3254" s="1">
        <f>DATEVALUE(RIGHT(jaar_zip[[#This Row],[YYYYMMDD]],2)&amp;"-"&amp;MID(jaar_zip[[#This Row],[YYYYMMDD]],5,2)&amp;"-"&amp;LEFT(jaar_zip[[#This Row],[YYYYMMDD]],4))</f>
        <v>45530</v>
      </c>
      <c r="K3254" s="101" t="str">
        <f>IF(AND(VALUE(MONTH(jaar_zip[[#This Row],[Datum]]))=1,VALUE(WEEKNUM(jaar_zip[[#This Row],[Datum]],21))&gt;51),RIGHT(YEAR(jaar_zip[[#This Row],[Datum]])-1,2),RIGHT(YEAR(jaar_zip[[#This Row],[Datum]]),2))&amp;"-"&amp; TEXT(WEEKNUM(jaar_zip[[#This Row],[Datum]],21),"00")</f>
        <v>24-35</v>
      </c>
      <c r="L3254" s="101">
        <f>MONTH(jaar_zip[[#This Row],[Datum]])</f>
        <v>8</v>
      </c>
      <c r="M3254" s="101">
        <f>IF(ISNUMBER(jaar_zip[[#This Row],[etmaaltemperatuur]]),IF(jaar_zip[[#This Row],[etmaaltemperatuur]]&lt;stookgrens,stookgrens-jaar_zip[[#This Row],[etmaaltemperatuur]],0),"")</f>
        <v>1.3000000000000007</v>
      </c>
      <c r="N3254" s="101">
        <f>IF(ISNUMBER(jaar_zip[[#This Row],[graaddagen]]),IF(OR(MONTH(jaar_zip[[#This Row],[Datum]])=1,MONTH(jaar_zip[[#This Row],[Datum]])=2,MONTH(jaar_zip[[#This Row],[Datum]])=11,MONTH(jaar_zip[[#This Row],[Datum]])=12),1.1,IF(OR(MONTH(jaar_zip[[#This Row],[Datum]])=3,MONTH(jaar_zip[[#This Row],[Datum]])=10),1,0.8))*jaar_zip[[#This Row],[graaddagen]],"")</f>
        <v>1.0400000000000007</v>
      </c>
      <c r="O3254" s="101">
        <f>IF(ISNUMBER(jaar_zip[[#This Row],[etmaaltemperatuur]]),IF(jaar_zip[[#This Row],[etmaaltemperatuur]]&gt;stookgrens,jaar_zip[[#This Row],[etmaaltemperatuur]]-stookgrens,0),"")</f>
        <v>0</v>
      </c>
    </row>
    <row r="3255" spans="1:15" x14ac:dyDescent="0.25">
      <c r="A3255">
        <v>273</v>
      </c>
      <c r="B3255">
        <v>20240827</v>
      </c>
      <c r="C3255">
        <v>2.8</v>
      </c>
      <c r="D3255">
        <v>18.3</v>
      </c>
      <c r="E3255">
        <v>2046</v>
      </c>
      <c r="F3255">
        <v>0</v>
      </c>
      <c r="H3255">
        <v>74</v>
      </c>
      <c r="I3255" s="101" t="s">
        <v>23</v>
      </c>
      <c r="J3255" s="1">
        <f>DATEVALUE(RIGHT(jaar_zip[[#This Row],[YYYYMMDD]],2)&amp;"-"&amp;MID(jaar_zip[[#This Row],[YYYYMMDD]],5,2)&amp;"-"&amp;LEFT(jaar_zip[[#This Row],[YYYYMMDD]],4))</f>
        <v>45531</v>
      </c>
      <c r="K3255" s="101" t="str">
        <f>IF(AND(VALUE(MONTH(jaar_zip[[#This Row],[Datum]]))=1,VALUE(WEEKNUM(jaar_zip[[#This Row],[Datum]],21))&gt;51),RIGHT(YEAR(jaar_zip[[#This Row],[Datum]])-1,2),RIGHT(YEAR(jaar_zip[[#This Row],[Datum]]),2))&amp;"-"&amp; TEXT(WEEKNUM(jaar_zip[[#This Row],[Datum]],21),"00")</f>
        <v>24-35</v>
      </c>
      <c r="L3255" s="101">
        <f>MONTH(jaar_zip[[#This Row],[Datum]])</f>
        <v>8</v>
      </c>
      <c r="M3255" s="101">
        <f>IF(ISNUMBER(jaar_zip[[#This Row],[etmaaltemperatuur]]),IF(jaar_zip[[#This Row],[etmaaltemperatuur]]&lt;stookgrens,stookgrens-jaar_zip[[#This Row],[etmaaltemperatuur]],0),"")</f>
        <v>0</v>
      </c>
      <c r="N3255" s="101">
        <f>IF(ISNUMBER(jaar_zip[[#This Row],[graaddagen]]),IF(OR(MONTH(jaar_zip[[#This Row],[Datum]])=1,MONTH(jaar_zip[[#This Row],[Datum]])=2,MONTH(jaar_zip[[#This Row],[Datum]])=11,MONTH(jaar_zip[[#This Row],[Datum]])=12),1.1,IF(OR(MONTH(jaar_zip[[#This Row],[Datum]])=3,MONTH(jaar_zip[[#This Row],[Datum]])=10),1,0.8))*jaar_zip[[#This Row],[graaddagen]],"")</f>
        <v>0</v>
      </c>
      <c r="O3255" s="101">
        <f>IF(ISNUMBER(jaar_zip[[#This Row],[etmaaltemperatuur]]),IF(jaar_zip[[#This Row],[etmaaltemperatuur]]&gt;stookgrens,jaar_zip[[#This Row],[etmaaltemperatuur]]-stookgrens,0),"")</f>
        <v>0.30000000000000071</v>
      </c>
    </row>
    <row r="3256" spans="1:15" x14ac:dyDescent="0.25">
      <c r="A3256">
        <v>273</v>
      </c>
      <c r="B3256">
        <v>20240828</v>
      </c>
      <c r="C3256">
        <v>2.2999999999999998</v>
      </c>
      <c r="D3256">
        <v>20.5</v>
      </c>
      <c r="E3256">
        <v>2062</v>
      </c>
      <c r="F3256">
        <v>0</v>
      </c>
      <c r="H3256">
        <v>76</v>
      </c>
      <c r="I3256" s="101" t="s">
        <v>23</v>
      </c>
      <c r="J3256" s="1">
        <f>DATEVALUE(RIGHT(jaar_zip[[#This Row],[YYYYMMDD]],2)&amp;"-"&amp;MID(jaar_zip[[#This Row],[YYYYMMDD]],5,2)&amp;"-"&amp;LEFT(jaar_zip[[#This Row],[YYYYMMDD]],4))</f>
        <v>45532</v>
      </c>
      <c r="K3256" s="101" t="str">
        <f>IF(AND(VALUE(MONTH(jaar_zip[[#This Row],[Datum]]))=1,VALUE(WEEKNUM(jaar_zip[[#This Row],[Datum]],21))&gt;51),RIGHT(YEAR(jaar_zip[[#This Row],[Datum]])-1,2),RIGHT(YEAR(jaar_zip[[#This Row],[Datum]]),2))&amp;"-"&amp; TEXT(WEEKNUM(jaar_zip[[#This Row],[Datum]],21),"00")</f>
        <v>24-35</v>
      </c>
      <c r="L3256" s="101">
        <f>MONTH(jaar_zip[[#This Row],[Datum]])</f>
        <v>8</v>
      </c>
      <c r="M3256" s="101">
        <f>IF(ISNUMBER(jaar_zip[[#This Row],[etmaaltemperatuur]]),IF(jaar_zip[[#This Row],[etmaaltemperatuur]]&lt;stookgrens,stookgrens-jaar_zip[[#This Row],[etmaaltemperatuur]],0),"")</f>
        <v>0</v>
      </c>
      <c r="N3256" s="101">
        <f>IF(ISNUMBER(jaar_zip[[#This Row],[graaddagen]]),IF(OR(MONTH(jaar_zip[[#This Row],[Datum]])=1,MONTH(jaar_zip[[#This Row],[Datum]])=2,MONTH(jaar_zip[[#This Row],[Datum]])=11,MONTH(jaar_zip[[#This Row],[Datum]])=12),1.1,IF(OR(MONTH(jaar_zip[[#This Row],[Datum]])=3,MONTH(jaar_zip[[#This Row],[Datum]])=10),1,0.8))*jaar_zip[[#This Row],[graaddagen]],"")</f>
        <v>0</v>
      </c>
      <c r="O3256" s="101">
        <f>IF(ISNUMBER(jaar_zip[[#This Row],[etmaaltemperatuur]]),IF(jaar_zip[[#This Row],[etmaaltemperatuur]]&gt;stookgrens,jaar_zip[[#This Row],[etmaaltemperatuur]]-stookgrens,0),"")</f>
        <v>2.5</v>
      </c>
    </row>
    <row r="3257" spans="1:15" x14ac:dyDescent="0.25">
      <c r="A3257">
        <v>273</v>
      </c>
      <c r="B3257">
        <v>20240829</v>
      </c>
      <c r="C3257">
        <v>2.5</v>
      </c>
      <c r="D3257">
        <v>19.7</v>
      </c>
      <c r="E3257">
        <v>1700</v>
      </c>
      <c r="F3257">
        <v>0</v>
      </c>
      <c r="H3257">
        <v>82</v>
      </c>
      <c r="I3257" s="101" t="s">
        <v>23</v>
      </c>
      <c r="J3257" s="1">
        <f>DATEVALUE(RIGHT(jaar_zip[[#This Row],[YYYYMMDD]],2)&amp;"-"&amp;MID(jaar_zip[[#This Row],[YYYYMMDD]],5,2)&amp;"-"&amp;LEFT(jaar_zip[[#This Row],[YYYYMMDD]],4))</f>
        <v>45533</v>
      </c>
      <c r="K3257" s="101" t="str">
        <f>IF(AND(VALUE(MONTH(jaar_zip[[#This Row],[Datum]]))=1,VALUE(WEEKNUM(jaar_zip[[#This Row],[Datum]],21))&gt;51),RIGHT(YEAR(jaar_zip[[#This Row],[Datum]])-1,2),RIGHT(YEAR(jaar_zip[[#This Row],[Datum]]),2))&amp;"-"&amp; TEXT(WEEKNUM(jaar_zip[[#This Row],[Datum]],21),"00")</f>
        <v>24-35</v>
      </c>
      <c r="L3257" s="101">
        <f>MONTH(jaar_zip[[#This Row],[Datum]])</f>
        <v>8</v>
      </c>
      <c r="M3257" s="101">
        <f>IF(ISNUMBER(jaar_zip[[#This Row],[etmaaltemperatuur]]),IF(jaar_zip[[#This Row],[etmaaltemperatuur]]&lt;stookgrens,stookgrens-jaar_zip[[#This Row],[etmaaltemperatuur]],0),"")</f>
        <v>0</v>
      </c>
      <c r="N3257" s="101">
        <f>IF(ISNUMBER(jaar_zip[[#This Row],[graaddagen]]),IF(OR(MONTH(jaar_zip[[#This Row],[Datum]])=1,MONTH(jaar_zip[[#This Row],[Datum]])=2,MONTH(jaar_zip[[#This Row],[Datum]])=11,MONTH(jaar_zip[[#This Row],[Datum]])=12),1.1,IF(OR(MONTH(jaar_zip[[#This Row],[Datum]])=3,MONTH(jaar_zip[[#This Row],[Datum]])=10),1,0.8))*jaar_zip[[#This Row],[graaddagen]],"")</f>
        <v>0</v>
      </c>
      <c r="O3257" s="101">
        <f>IF(ISNUMBER(jaar_zip[[#This Row],[etmaaltemperatuur]]),IF(jaar_zip[[#This Row],[etmaaltemperatuur]]&gt;stookgrens,jaar_zip[[#This Row],[etmaaltemperatuur]]-stookgrens,0),"")</f>
        <v>1.6999999999999993</v>
      </c>
    </row>
    <row r="3258" spans="1:15" x14ac:dyDescent="0.25">
      <c r="A3258">
        <v>273</v>
      </c>
      <c r="B3258">
        <v>20240830</v>
      </c>
      <c r="C3258">
        <v>2.2000000000000002</v>
      </c>
      <c r="D3258">
        <v>16.7</v>
      </c>
      <c r="E3258">
        <v>1716</v>
      </c>
      <c r="F3258">
        <v>0</v>
      </c>
      <c r="H3258">
        <v>78</v>
      </c>
      <c r="I3258" s="101" t="s">
        <v>23</v>
      </c>
      <c r="J3258" s="1">
        <f>DATEVALUE(RIGHT(jaar_zip[[#This Row],[YYYYMMDD]],2)&amp;"-"&amp;MID(jaar_zip[[#This Row],[YYYYMMDD]],5,2)&amp;"-"&amp;LEFT(jaar_zip[[#This Row],[YYYYMMDD]],4))</f>
        <v>45534</v>
      </c>
      <c r="K3258" s="101" t="str">
        <f>IF(AND(VALUE(MONTH(jaar_zip[[#This Row],[Datum]]))=1,VALUE(WEEKNUM(jaar_zip[[#This Row],[Datum]],21))&gt;51),RIGHT(YEAR(jaar_zip[[#This Row],[Datum]])-1,2),RIGHT(YEAR(jaar_zip[[#This Row],[Datum]]),2))&amp;"-"&amp; TEXT(WEEKNUM(jaar_zip[[#This Row],[Datum]],21),"00")</f>
        <v>24-35</v>
      </c>
      <c r="L3258" s="101">
        <f>MONTH(jaar_zip[[#This Row],[Datum]])</f>
        <v>8</v>
      </c>
      <c r="M3258" s="101">
        <f>IF(ISNUMBER(jaar_zip[[#This Row],[etmaaltemperatuur]]),IF(jaar_zip[[#This Row],[etmaaltemperatuur]]&lt;stookgrens,stookgrens-jaar_zip[[#This Row],[etmaaltemperatuur]],0),"")</f>
        <v>1.3000000000000007</v>
      </c>
      <c r="N3258" s="101">
        <f>IF(ISNUMBER(jaar_zip[[#This Row],[graaddagen]]),IF(OR(MONTH(jaar_zip[[#This Row],[Datum]])=1,MONTH(jaar_zip[[#This Row],[Datum]])=2,MONTH(jaar_zip[[#This Row],[Datum]])=11,MONTH(jaar_zip[[#This Row],[Datum]])=12),1.1,IF(OR(MONTH(jaar_zip[[#This Row],[Datum]])=3,MONTH(jaar_zip[[#This Row],[Datum]])=10),1,0.8))*jaar_zip[[#This Row],[graaddagen]],"")</f>
        <v>1.0400000000000007</v>
      </c>
      <c r="O3258" s="101">
        <f>IF(ISNUMBER(jaar_zip[[#This Row],[etmaaltemperatuur]]),IF(jaar_zip[[#This Row],[etmaaltemperatuur]]&gt;stookgrens,jaar_zip[[#This Row],[etmaaltemperatuur]]-stookgrens,0),"")</f>
        <v>0</v>
      </c>
    </row>
    <row r="3259" spans="1:15" x14ac:dyDescent="0.25">
      <c r="A3259">
        <v>273</v>
      </c>
      <c r="B3259">
        <v>20240831</v>
      </c>
      <c r="C3259">
        <v>4.5</v>
      </c>
      <c r="D3259">
        <v>16.899999999999999</v>
      </c>
      <c r="E3259">
        <v>1743</v>
      </c>
      <c r="F3259">
        <v>0</v>
      </c>
      <c r="H3259">
        <v>72</v>
      </c>
      <c r="I3259" s="101" t="s">
        <v>23</v>
      </c>
      <c r="J3259" s="1">
        <f>DATEVALUE(RIGHT(jaar_zip[[#This Row],[YYYYMMDD]],2)&amp;"-"&amp;MID(jaar_zip[[#This Row],[YYYYMMDD]],5,2)&amp;"-"&amp;LEFT(jaar_zip[[#This Row],[YYYYMMDD]],4))</f>
        <v>45535</v>
      </c>
      <c r="K3259" s="101" t="str">
        <f>IF(AND(VALUE(MONTH(jaar_zip[[#This Row],[Datum]]))=1,VALUE(WEEKNUM(jaar_zip[[#This Row],[Datum]],21))&gt;51),RIGHT(YEAR(jaar_zip[[#This Row],[Datum]])-1,2),RIGHT(YEAR(jaar_zip[[#This Row],[Datum]]),2))&amp;"-"&amp; TEXT(WEEKNUM(jaar_zip[[#This Row],[Datum]],21),"00")</f>
        <v>24-35</v>
      </c>
      <c r="L3259" s="101">
        <f>MONTH(jaar_zip[[#This Row],[Datum]])</f>
        <v>8</v>
      </c>
      <c r="M3259" s="101">
        <f>IF(ISNUMBER(jaar_zip[[#This Row],[etmaaltemperatuur]]),IF(jaar_zip[[#This Row],[etmaaltemperatuur]]&lt;stookgrens,stookgrens-jaar_zip[[#This Row],[etmaaltemperatuur]],0),"")</f>
        <v>1.1000000000000014</v>
      </c>
      <c r="N3259" s="101">
        <f>IF(ISNUMBER(jaar_zip[[#This Row],[graaddagen]]),IF(OR(MONTH(jaar_zip[[#This Row],[Datum]])=1,MONTH(jaar_zip[[#This Row],[Datum]])=2,MONTH(jaar_zip[[#This Row],[Datum]])=11,MONTH(jaar_zip[[#This Row],[Datum]])=12),1.1,IF(OR(MONTH(jaar_zip[[#This Row],[Datum]])=3,MONTH(jaar_zip[[#This Row],[Datum]])=10),1,0.8))*jaar_zip[[#This Row],[graaddagen]],"")</f>
        <v>0.88000000000000123</v>
      </c>
      <c r="O3259" s="101">
        <f>IF(ISNUMBER(jaar_zip[[#This Row],[etmaaltemperatuur]]),IF(jaar_zip[[#This Row],[etmaaltemperatuur]]&gt;stookgrens,jaar_zip[[#This Row],[etmaaltemperatuur]]-stookgrens,0),"")</f>
        <v>0</v>
      </c>
    </row>
    <row r="3260" spans="1:15" x14ac:dyDescent="0.25">
      <c r="A3260">
        <v>273</v>
      </c>
      <c r="B3260">
        <v>20240901</v>
      </c>
      <c r="C3260">
        <v>4.9000000000000004</v>
      </c>
      <c r="D3260">
        <v>20.399999999999999</v>
      </c>
      <c r="E3260">
        <v>1779</v>
      </c>
      <c r="F3260">
        <v>0</v>
      </c>
      <c r="H3260">
        <v>72</v>
      </c>
      <c r="I3260" s="101" t="s">
        <v>23</v>
      </c>
      <c r="J3260" s="1">
        <f>DATEVALUE(RIGHT(jaar_zip[[#This Row],[YYYYMMDD]],2)&amp;"-"&amp;MID(jaar_zip[[#This Row],[YYYYMMDD]],5,2)&amp;"-"&amp;LEFT(jaar_zip[[#This Row],[YYYYMMDD]],4))</f>
        <v>45536</v>
      </c>
      <c r="K3260" s="101" t="str">
        <f>IF(AND(VALUE(MONTH(jaar_zip[[#This Row],[Datum]]))=1,VALUE(WEEKNUM(jaar_zip[[#This Row],[Datum]],21))&gt;51),RIGHT(YEAR(jaar_zip[[#This Row],[Datum]])-1,2),RIGHT(YEAR(jaar_zip[[#This Row],[Datum]]),2))&amp;"-"&amp; TEXT(WEEKNUM(jaar_zip[[#This Row],[Datum]],21),"00")</f>
        <v>24-35</v>
      </c>
      <c r="L3260" s="101">
        <f>MONTH(jaar_zip[[#This Row],[Datum]])</f>
        <v>9</v>
      </c>
      <c r="M3260" s="101">
        <f>IF(ISNUMBER(jaar_zip[[#This Row],[etmaaltemperatuur]]),IF(jaar_zip[[#This Row],[etmaaltemperatuur]]&lt;stookgrens,stookgrens-jaar_zip[[#This Row],[etmaaltemperatuur]],0),"")</f>
        <v>0</v>
      </c>
      <c r="N3260" s="101">
        <f>IF(ISNUMBER(jaar_zip[[#This Row],[graaddagen]]),IF(OR(MONTH(jaar_zip[[#This Row],[Datum]])=1,MONTH(jaar_zip[[#This Row],[Datum]])=2,MONTH(jaar_zip[[#This Row],[Datum]])=11,MONTH(jaar_zip[[#This Row],[Datum]])=12),1.1,IF(OR(MONTH(jaar_zip[[#This Row],[Datum]])=3,MONTH(jaar_zip[[#This Row],[Datum]])=10),1,0.8))*jaar_zip[[#This Row],[graaddagen]],"")</f>
        <v>0</v>
      </c>
      <c r="O3260" s="101">
        <f>IF(ISNUMBER(jaar_zip[[#This Row],[etmaaltemperatuur]]),IF(jaar_zip[[#This Row],[etmaaltemperatuur]]&gt;stookgrens,jaar_zip[[#This Row],[etmaaltemperatuur]]-stookgrens,0),"")</f>
        <v>2.3999999999999986</v>
      </c>
    </row>
    <row r="3261" spans="1:15" x14ac:dyDescent="0.25">
      <c r="A3261">
        <v>273</v>
      </c>
      <c r="B3261">
        <v>20240902</v>
      </c>
      <c r="C3261">
        <v>2.2999999999999998</v>
      </c>
      <c r="D3261">
        <v>21.8</v>
      </c>
      <c r="E3261">
        <v>1657</v>
      </c>
      <c r="F3261">
        <v>5.3</v>
      </c>
      <c r="H3261">
        <v>79</v>
      </c>
      <c r="I3261" s="101" t="s">
        <v>23</v>
      </c>
      <c r="J3261" s="1">
        <f>DATEVALUE(RIGHT(jaar_zip[[#This Row],[YYYYMMDD]],2)&amp;"-"&amp;MID(jaar_zip[[#This Row],[YYYYMMDD]],5,2)&amp;"-"&amp;LEFT(jaar_zip[[#This Row],[YYYYMMDD]],4))</f>
        <v>45537</v>
      </c>
      <c r="K3261" s="101" t="str">
        <f>IF(AND(VALUE(MONTH(jaar_zip[[#This Row],[Datum]]))=1,VALUE(WEEKNUM(jaar_zip[[#This Row],[Datum]],21))&gt;51),RIGHT(YEAR(jaar_zip[[#This Row],[Datum]])-1,2),RIGHT(YEAR(jaar_zip[[#This Row],[Datum]]),2))&amp;"-"&amp; TEXT(WEEKNUM(jaar_zip[[#This Row],[Datum]],21),"00")</f>
        <v>24-36</v>
      </c>
      <c r="L3261" s="101">
        <f>MONTH(jaar_zip[[#This Row],[Datum]])</f>
        <v>9</v>
      </c>
      <c r="M3261" s="101">
        <f>IF(ISNUMBER(jaar_zip[[#This Row],[etmaaltemperatuur]]),IF(jaar_zip[[#This Row],[etmaaltemperatuur]]&lt;stookgrens,stookgrens-jaar_zip[[#This Row],[etmaaltemperatuur]],0),"")</f>
        <v>0</v>
      </c>
      <c r="N3261" s="101">
        <f>IF(ISNUMBER(jaar_zip[[#This Row],[graaddagen]]),IF(OR(MONTH(jaar_zip[[#This Row],[Datum]])=1,MONTH(jaar_zip[[#This Row],[Datum]])=2,MONTH(jaar_zip[[#This Row],[Datum]])=11,MONTH(jaar_zip[[#This Row],[Datum]])=12),1.1,IF(OR(MONTH(jaar_zip[[#This Row],[Datum]])=3,MONTH(jaar_zip[[#This Row],[Datum]])=10),1,0.8))*jaar_zip[[#This Row],[graaddagen]],"")</f>
        <v>0</v>
      </c>
      <c r="O3261" s="101">
        <f>IF(ISNUMBER(jaar_zip[[#This Row],[etmaaltemperatuur]]),IF(jaar_zip[[#This Row],[etmaaltemperatuur]]&gt;stookgrens,jaar_zip[[#This Row],[etmaaltemperatuur]]-stookgrens,0),"")</f>
        <v>3.8000000000000007</v>
      </c>
    </row>
    <row r="3262" spans="1:15" x14ac:dyDescent="0.25">
      <c r="A3262">
        <v>273</v>
      </c>
      <c r="B3262">
        <v>20240903</v>
      </c>
      <c r="C3262">
        <v>1.8</v>
      </c>
      <c r="D3262">
        <v>20.100000000000001</v>
      </c>
      <c r="E3262">
        <v>960</v>
      </c>
      <c r="F3262">
        <v>2</v>
      </c>
      <c r="H3262">
        <v>89</v>
      </c>
      <c r="I3262" s="101" t="s">
        <v>23</v>
      </c>
      <c r="J3262" s="1">
        <f>DATEVALUE(RIGHT(jaar_zip[[#This Row],[YYYYMMDD]],2)&amp;"-"&amp;MID(jaar_zip[[#This Row],[YYYYMMDD]],5,2)&amp;"-"&amp;LEFT(jaar_zip[[#This Row],[YYYYMMDD]],4))</f>
        <v>45538</v>
      </c>
      <c r="K3262" s="101" t="str">
        <f>IF(AND(VALUE(MONTH(jaar_zip[[#This Row],[Datum]]))=1,VALUE(WEEKNUM(jaar_zip[[#This Row],[Datum]],21))&gt;51),RIGHT(YEAR(jaar_zip[[#This Row],[Datum]])-1,2),RIGHT(YEAR(jaar_zip[[#This Row],[Datum]]),2))&amp;"-"&amp; TEXT(WEEKNUM(jaar_zip[[#This Row],[Datum]],21),"00")</f>
        <v>24-36</v>
      </c>
      <c r="L3262" s="101">
        <f>MONTH(jaar_zip[[#This Row],[Datum]])</f>
        <v>9</v>
      </c>
      <c r="M3262" s="101">
        <f>IF(ISNUMBER(jaar_zip[[#This Row],[etmaaltemperatuur]]),IF(jaar_zip[[#This Row],[etmaaltemperatuur]]&lt;stookgrens,stookgrens-jaar_zip[[#This Row],[etmaaltemperatuur]],0),"")</f>
        <v>0</v>
      </c>
      <c r="N3262" s="101">
        <f>IF(ISNUMBER(jaar_zip[[#This Row],[graaddagen]]),IF(OR(MONTH(jaar_zip[[#This Row],[Datum]])=1,MONTH(jaar_zip[[#This Row],[Datum]])=2,MONTH(jaar_zip[[#This Row],[Datum]])=11,MONTH(jaar_zip[[#This Row],[Datum]])=12),1.1,IF(OR(MONTH(jaar_zip[[#This Row],[Datum]])=3,MONTH(jaar_zip[[#This Row],[Datum]])=10),1,0.8))*jaar_zip[[#This Row],[graaddagen]],"")</f>
        <v>0</v>
      </c>
      <c r="O3262" s="101">
        <f>IF(ISNUMBER(jaar_zip[[#This Row],[etmaaltemperatuur]]),IF(jaar_zip[[#This Row],[etmaaltemperatuur]]&gt;stookgrens,jaar_zip[[#This Row],[etmaaltemperatuur]]-stookgrens,0),"")</f>
        <v>2.1000000000000014</v>
      </c>
    </row>
    <row r="3263" spans="1:15" x14ac:dyDescent="0.25">
      <c r="A3263">
        <v>273</v>
      </c>
      <c r="B3263">
        <v>20240904</v>
      </c>
      <c r="C3263">
        <v>1.3</v>
      </c>
      <c r="D3263">
        <v>18</v>
      </c>
      <c r="E3263">
        <v>774</v>
      </c>
      <c r="F3263">
        <v>3.2</v>
      </c>
      <c r="H3263">
        <v>90</v>
      </c>
      <c r="I3263" s="101" t="s">
        <v>23</v>
      </c>
      <c r="J3263" s="1">
        <f>DATEVALUE(RIGHT(jaar_zip[[#This Row],[YYYYMMDD]],2)&amp;"-"&amp;MID(jaar_zip[[#This Row],[YYYYMMDD]],5,2)&amp;"-"&amp;LEFT(jaar_zip[[#This Row],[YYYYMMDD]],4))</f>
        <v>45539</v>
      </c>
      <c r="K3263" s="101" t="str">
        <f>IF(AND(VALUE(MONTH(jaar_zip[[#This Row],[Datum]]))=1,VALUE(WEEKNUM(jaar_zip[[#This Row],[Datum]],21))&gt;51),RIGHT(YEAR(jaar_zip[[#This Row],[Datum]])-1,2),RIGHT(YEAR(jaar_zip[[#This Row],[Datum]]),2))&amp;"-"&amp; TEXT(WEEKNUM(jaar_zip[[#This Row],[Datum]],21),"00")</f>
        <v>24-36</v>
      </c>
      <c r="L3263" s="101">
        <f>MONTH(jaar_zip[[#This Row],[Datum]])</f>
        <v>9</v>
      </c>
      <c r="M3263" s="101">
        <f>IF(ISNUMBER(jaar_zip[[#This Row],[etmaaltemperatuur]]),IF(jaar_zip[[#This Row],[etmaaltemperatuur]]&lt;stookgrens,stookgrens-jaar_zip[[#This Row],[etmaaltemperatuur]],0),"")</f>
        <v>0</v>
      </c>
      <c r="N3263" s="101">
        <f>IF(ISNUMBER(jaar_zip[[#This Row],[graaddagen]]),IF(OR(MONTH(jaar_zip[[#This Row],[Datum]])=1,MONTH(jaar_zip[[#This Row],[Datum]])=2,MONTH(jaar_zip[[#This Row],[Datum]])=11,MONTH(jaar_zip[[#This Row],[Datum]])=12),1.1,IF(OR(MONTH(jaar_zip[[#This Row],[Datum]])=3,MONTH(jaar_zip[[#This Row],[Datum]])=10),1,0.8))*jaar_zip[[#This Row],[graaddagen]],"")</f>
        <v>0</v>
      </c>
      <c r="O3263" s="101">
        <f>IF(ISNUMBER(jaar_zip[[#This Row],[etmaaltemperatuur]]),IF(jaar_zip[[#This Row],[etmaaltemperatuur]]&gt;stookgrens,jaar_zip[[#This Row],[etmaaltemperatuur]]-stookgrens,0),"")</f>
        <v>0</v>
      </c>
    </row>
    <row r="3264" spans="1:15" x14ac:dyDescent="0.25">
      <c r="A3264">
        <v>273</v>
      </c>
      <c r="B3264">
        <v>20240905</v>
      </c>
      <c r="C3264">
        <v>4.5999999999999996</v>
      </c>
      <c r="D3264">
        <v>22.4</v>
      </c>
      <c r="E3264">
        <v>1668</v>
      </c>
      <c r="F3264">
        <v>0</v>
      </c>
      <c r="H3264">
        <v>74</v>
      </c>
      <c r="I3264" s="101" t="s">
        <v>23</v>
      </c>
      <c r="J3264" s="1">
        <f>DATEVALUE(RIGHT(jaar_zip[[#This Row],[YYYYMMDD]],2)&amp;"-"&amp;MID(jaar_zip[[#This Row],[YYYYMMDD]],5,2)&amp;"-"&amp;LEFT(jaar_zip[[#This Row],[YYYYMMDD]],4))</f>
        <v>45540</v>
      </c>
      <c r="K3264" s="101" t="str">
        <f>IF(AND(VALUE(MONTH(jaar_zip[[#This Row],[Datum]]))=1,VALUE(WEEKNUM(jaar_zip[[#This Row],[Datum]],21))&gt;51),RIGHT(YEAR(jaar_zip[[#This Row],[Datum]])-1,2),RIGHT(YEAR(jaar_zip[[#This Row],[Datum]]),2))&amp;"-"&amp; TEXT(WEEKNUM(jaar_zip[[#This Row],[Datum]],21),"00")</f>
        <v>24-36</v>
      </c>
      <c r="L3264" s="101">
        <f>MONTH(jaar_zip[[#This Row],[Datum]])</f>
        <v>9</v>
      </c>
      <c r="M3264" s="101">
        <f>IF(ISNUMBER(jaar_zip[[#This Row],[etmaaltemperatuur]]),IF(jaar_zip[[#This Row],[etmaaltemperatuur]]&lt;stookgrens,stookgrens-jaar_zip[[#This Row],[etmaaltemperatuur]],0),"")</f>
        <v>0</v>
      </c>
      <c r="N3264" s="101">
        <f>IF(ISNUMBER(jaar_zip[[#This Row],[graaddagen]]),IF(OR(MONTH(jaar_zip[[#This Row],[Datum]])=1,MONTH(jaar_zip[[#This Row],[Datum]])=2,MONTH(jaar_zip[[#This Row],[Datum]])=11,MONTH(jaar_zip[[#This Row],[Datum]])=12),1.1,IF(OR(MONTH(jaar_zip[[#This Row],[Datum]])=3,MONTH(jaar_zip[[#This Row],[Datum]])=10),1,0.8))*jaar_zip[[#This Row],[graaddagen]],"")</f>
        <v>0</v>
      </c>
      <c r="O3264" s="101">
        <f>IF(ISNUMBER(jaar_zip[[#This Row],[etmaaltemperatuur]]),IF(jaar_zip[[#This Row],[etmaaltemperatuur]]&gt;stookgrens,jaar_zip[[#This Row],[etmaaltemperatuur]]-stookgrens,0),"")</f>
        <v>4.3999999999999986</v>
      </c>
    </row>
    <row r="3265" spans="1:15" x14ac:dyDescent="0.25">
      <c r="A3265">
        <v>273</v>
      </c>
      <c r="B3265">
        <v>20240906</v>
      </c>
      <c r="C3265">
        <v>3.9</v>
      </c>
      <c r="D3265">
        <v>20.3</v>
      </c>
      <c r="E3265">
        <v>1143</v>
      </c>
      <c r="F3265">
        <v>16.7</v>
      </c>
      <c r="H3265">
        <v>76</v>
      </c>
      <c r="I3265" s="101" t="s">
        <v>23</v>
      </c>
      <c r="J3265" s="1">
        <f>DATEVALUE(RIGHT(jaar_zip[[#This Row],[YYYYMMDD]],2)&amp;"-"&amp;MID(jaar_zip[[#This Row],[YYYYMMDD]],5,2)&amp;"-"&amp;LEFT(jaar_zip[[#This Row],[YYYYMMDD]],4))</f>
        <v>45541</v>
      </c>
      <c r="K3265" s="101" t="str">
        <f>IF(AND(VALUE(MONTH(jaar_zip[[#This Row],[Datum]]))=1,VALUE(WEEKNUM(jaar_zip[[#This Row],[Datum]],21))&gt;51),RIGHT(YEAR(jaar_zip[[#This Row],[Datum]])-1,2),RIGHT(YEAR(jaar_zip[[#This Row],[Datum]]),2))&amp;"-"&amp; TEXT(WEEKNUM(jaar_zip[[#This Row],[Datum]],21),"00")</f>
        <v>24-36</v>
      </c>
      <c r="L3265" s="101">
        <f>MONTH(jaar_zip[[#This Row],[Datum]])</f>
        <v>9</v>
      </c>
      <c r="M3265" s="101">
        <f>IF(ISNUMBER(jaar_zip[[#This Row],[etmaaltemperatuur]]),IF(jaar_zip[[#This Row],[etmaaltemperatuur]]&lt;stookgrens,stookgrens-jaar_zip[[#This Row],[etmaaltemperatuur]],0),"")</f>
        <v>0</v>
      </c>
      <c r="N3265" s="101">
        <f>IF(ISNUMBER(jaar_zip[[#This Row],[graaddagen]]),IF(OR(MONTH(jaar_zip[[#This Row],[Datum]])=1,MONTH(jaar_zip[[#This Row],[Datum]])=2,MONTH(jaar_zip[[#This Row],[Datum]])=11,MONTH(jaar_zip[[#This Row],[Datum]])=12),1.1,IF(OR(MONTH(jaar_zip[[#This Row],[Datum]])=3,MONTH(jaar_zip[[#This Row],[Datum]])=10),1,0.8))*jaar_zip[[#This Row],[graaddagen]],"")</f>
        <v>0</v>
      </c>
      <c r="O3265" s="101">
        <f>IF(ISNUMBER(jaar_zip[[#This Row],[etmaaltemperatuur]]),IF(jaar_zip[[#This Row],[etmaaltemperatuur]]&gt;stookgrens,jaar_zip[[#This Row],[etmaaltemperatuur]]-stookgrens,0),"")</f>
        <v>2.3000000000000007</v>
      </c>
    </row>
    <row r="3266" spans="1:15" x14ac:dyDescent="0.25">
      <c r="A3266">
        <v>273</v>
      </c>
      <c r="B3266">
        <v>20240907</v>
      </c>
      <c r="C3266">
        <v>2.4</v>
      </c>
      <c r="D3266">
        <v>20.2</v>
      </c>
      <c r="E3266">
        <v>1572</v>
      </c>
      <c r="F3266">
        <v>0</v>
      </c>
      <c r="H3266">
        <v>84</v>
      </c>
      <c r="I3266" s="101" t="s">
        <v>23</v>
      </c>
      <c r="J3266" s="1">
        <f>DATEVALUE(RIGHT(jaar_zip[[#This Row],[YYYYMMDD]],2)&amp;"-"&amp;MID(jaar_zip[[#This Row],[YYYYMMDD]],5,2)&amp;"-"&amp;LEFT(jaar_zip[[#This Row],[YYYYMMDD]],4))</f>
        <v>45542</v>
      </c>
      <c r="K3266" s="101" t="str">
        <f>IF(AND(VALUE(MONTH(jaar_zip[[#This Row],[Datum]]))=1,VALUE(WEEKNUM(jaar_zip[[#This Row],[Datum]],21))&gt;51),RIGHT(YEAR(jaar_zip[[#This Row],[Datum]])-1,2),RIGHT(YEAR(jaar_zip[[#This Row],[Datum]]),2))&amp;"-"&amp; TEXT(WEEKNUM(jaar_zip[[#This Row],[Datum]],21),"00")</f>
        <v>24-36</v>
      </c>
      <c r="L3266" s="101">
        <f>MONTH(jaar_zip[[#This Row],[Datum]])</f>
        <v>9</v>
      </c>
      <c r="M3266" s="101">
        <f>IF(ISNUMBER(jaar_zip[[#This Row],[etmaaltemperatuur]]),IF(jaar_zip[[#This Row],[etmaaltemperatuur]]&lt;stookgrens,stookgrens-jaar_zip[[#This Row],[etmaaltemperatuur]],0),"")</f>
        <v>0</v>
      </c>
      <c r="N3266" s="101">
        <f>IF(ISNUMBER(jaar_zip[[#This Row],[graaddagen]]),IF(OR(MONTH(jaar_zip[[#This Row],[Datum]])=1,MONTH(jaar_zip[[#This Row],[Datum]])=2,MONTH(jaar_zip[[#This Row],[Datum]])=11,MONTH(jaar_zip[[#This Row],[Datum]])=12),1.1,IF(OR(MONTH(jaar_zip[[#This Row],[Datum]])=3,MONTH(jaar_zip[[#This Row],[Datum]])=10),1,0.8))*jaar_zip[[#This Row],[graaddagen]],"")</f>
        <v>0</v>
      </c>
      <c r="O3266" s="101">
        <f>IF(ISNUMBER(jaar_zip[[#This Row],[etmaaltemperatuur]]),IF(jaar_zip[[#This Row],[etmaaltemperatuur]]&gt;stookgrens,jaar_zip[[#This Row],[etmaaltemperatuur]]-stookgrens,0),"")</f>
        <v>2.1999999999999993</v>
      </c>
    </row>
    <row r="3267" spans="1:15" x14ac:dyDescent="0.25">
      <c r="A3267">
        <v>273</v>
      </c>
      <c r="B3267">
        <v>20240908</v>
      </c>
      <c r="C3267">
        <v>2.8</v>
      </c>
      <c r="D3267">
        <v>18.8</v>
      </c>
      <c r="E3267">
        <v>1430</v>
      </c>
      <c r="F3267">
        <v>0.7</v>
      </c>
      <c r="H3267">
        <v>80</v>
      </c>
      <c r="I3267" s="101" t="s">
        <v>23</v>
      </c>
      <c r="J3267" s="1">
        <f>DATEVALUE(RIGHT(jaar_zip[[#This Row],[YYYYMMDD]],2)&amp;"-"&amp;MID(jaar_zip[[#This Row],[YYYYMMDD]],5,2)&amp;"-"&amp;LEFT(jaar_zip[[#This Row],[YYYYMMDD]],4))</f>
        <v>45543</v>
      </c>
      <c r="K3267" s="101" t="str">
        <f>IF(AND(VALUE(MONTH(jaar_zip[[#This Row],[Datum]]))=1,VALUE(WEEKNUM(jaar_zip[[#This Row],[Datum]],21))&gt;51),RIGHT(YEAR(jaar_zip[[#This Row],[Datum]])-1,2),RIGHT(YEAR(jaar_zip[[#This Row],[Datum]]),2))&amp;"-"&amp; TEXT(WEEKNUM(jaar_zip[[#This Row],[Datum]],21),"00")</f>
        <v>24-36</v>
      </c>
      <c r="L3267" s="101">
        <f>MONTH(jaar_zip[[#This Row],[Datum]])</f>
        <v>9</v>
      </c>
      <c r="M3267" s="101">
        <f>IF(ISNUMBER(jaar_zip[[#This Row],[etmaaltemperatuur]]),IF(jaar_zip[[#This Row],[etmaaltemperatuur]]&lt;stookgrens,stookgrens-jaar_zip[[#This Row],[etmaaltemperatuur]],0),"")</f>
        <v>0</v>
      </c>
      <c r="N3267" s="101">
        <f>IF(ISNUMBER(jaar_zip[[#This Row],[graaddagen]]),IF(OR(MONTH(jaar_zip[[#This Row],[Datum]])=1,MONTH(jaar_zip[[#This Row],[Datum]])=2,MONTH(jaar_zip[[#This Row],[Datum]])=11,MONTH(jaar_zip[[#This Row],[Datum]])=12),1.1,IF(OR(MONTH(jaar_zip[[#This Row],[Datum]])=3,MONTH(jaar_zip[[#This Row],[Datum]])=10),1,0.8))*jaar_zip[[#This Row],[graaddagen]],"")</f>
        <v>0</v>
      </c>
      <c r="O3267" s="101">
        <f>IF(ISNUMBER(jaar_zip[[#This Row],[etmaaltemperatuur]]),IF(jaar_zip[[#This Row],[etmaaltemperatuur]]&gt;stookgrens,jaar_zip[[#This Row],[etmaaltemperatuur]]-stookgrens,0),"")</f>
        <v>0.80000000000000071</v>
      </c>
    </row>
    <row r="3268" spans="1:15" x14ac:dyDescent="0.25">
      <c r="A3268">
        <v>273</v>
      </c>
      <c r="B3268">
        <v>20240909</v>
      </c>
      <c r="C3268">
        <v>3.3</v>
      </c>
      <c r="D3268">
        <v>16.2</v>
      </c>
      <c r="E3268">
        <v>1156</v>
      </c>
      <c r="F3268">
        <v>0.1</v>
      </c>
      <c r="H3268">
        <v>79</v>
      </c>
      <c r="I3268" s="101" t="s">
        <v>23</v>
      </c>
      <c r="J3268" s="1">
        <f>DATEVALUE(RIGHT(jaar_zip[[#This Row],[YYYYMMDD]],2)&amp;"-"&amp;MID(jaar_zip[[#This Row],[YYYYMMDD]],5,2)&amp;"-"&amp;LEFT(jaar_zip[[#This Row],[YYYYMMDD]],4))</f>
        <v>45544</v>
      </c>
      <c r="K3268" s="101" t="str">
        <f>IF(AND(VALUE(MONTH(jaar_zip[[#This Row],[Datum]]))=1,VALUE(WEEKNUM(jaar_zip[[#This Row],[Datum]],21))&gt;51),RIGHT(YEAR(jaar_zip[[#This Row],[Datum]])-1,2),RIGHT(YEAR(jaar_zip[[#This Row],[Datum]]),2))&amp;"-"&amp; TEXT(WEEKNUM(jaar_zip[[#This Row],[Datum]],21),"00")</f>
        <v>24-37</v>
      </c>
      <c r="L3268" s="101">
        <f>MONTH(jaar_zip[[#This Row],[Datum]])</f>
        <v>9</v>
      </c>
      <c r="M3268" s="101">
        <f>IF(ISNUMBER(jaar_zip[[#This Row],[etmaaltemperatuur]]),IF(jaar_zip[[#This Row],[etmaaltemperatuur]]&lt;stookgrens,stookgrens-jaar_zip[[#This Row],[etmaaltemperatuur]],0),"")</f>
        <v>1.8000000000000007</v>
      </c>
      <c r="N3268" s="101">
        <f>IF(ISNUMBER(jaar_zip[[#This Row],[graaddagen]]),IF(OR(MONTH(jaar_zip[[#This Row],[Datum]])=1,MONTH(jaar_zip[[#This Row],[Datum]])=2,MONTH(jaar_zip[[#This Row],[Datum]])=11,MONTH(jaar_zip[[#This Row],[Datum]])=12),1.1,IF(OR(MONTH(jaar_zip[[#This Row],[Datum]])=3,MONTH(jaar_zip[[#This Row],[Datum]])=10),1,0.8))*jaar_zip[[#This Row],[graaddagen]],"")</f>
        <v>1.4400000000000006</v>
      </c>
      <c r="O3268" s="101">
        <f>IF(ISNUMBER(jaar_zip[[#This Row],[etmaaltemperatuur]]),IF(jaar_zip[[#This Row],[etmaaltemperatuur]]&gt;stookgrens,jaar_zip[[#This Row],[etmaaltemperatuur]]-stookgrens,0),"")</f>
        <v>0</v>
      </c>
    </row>
    <row r="3269" spans="1:15" x14ac:dyDescent="0.25">
      <c r="A3269">
        <v>273</v>
      </c>
      <c r="B3269">
        <v>20240910</v>
      </c>
      <c r="C3269">
        <v>4.5999999999999996</v>
      </c>
      <c r="D3269">
        <v>14.2</v>
      </c>
      <c r="E3269">
        <v>512</v>
      </c>
      <c r="F3269">
        <v>12.8</v>
      </c>
      <c r="H3269">
        <v>87</v>
      </c>
      <c r="I3269" s="101" t="s">
        <v>23</v>
      </c>
      <c r="J3269" s="1">
        <f>DATEVALUE(RIGHT(jaar_zip[[#This Row],[YYYYMMDD]],2)&amp;"-"&amp;MID(jaar_zip[[#This Row],[YYYYMMDD]],5,2)&amp;"-"&amp;LEFT(jaar_zip[[#This Row],[YYYYMMDD]],4))</f>
        <v>45545</v>
      </c>
      <c r="K3269" s="101" t="str">
        <f>IF(AND(VALUE(MONTH(jaar_zip[[#This Row],[Datum]]))=1,VALUE(WEEKNUM(jaar_zip[[#This Row],[Datum]],21))&gt;51),RIGHT(YEAR(jaar_zip[[#This Row],[Datum]])-1,2),RIGHT(YEAR(jaar_zip[[#This Row],[Datum]]),2))&amp;"-"&amp; TEXT(WEEKNUM(jaar_zip[[#This Row],[Datum]],21),"00")</f>
        <v>24-37</v>
      </c>
      <c r="L3269" s="101">
        <f>MONTH(jaar_zip[[#This Row],[Datum]])</f>
        <v>9</v>
      </c>
      <c r="M3269" s="101">
        <f>IF(ISNUMBER(jaar_zip[[#This Row],[etmaaltemperatuur]]),IF(jaar_zip[[#This Row],[etmaaltemperatuur]]&lt;stookgrens,stookgrens-jaar_zip[[#This Row],[etmaaltemperatuur]],0),"")</f>
        <v>3.8000000000000007</v>
      </c>
      <c r="N3269" s="101">
        <f>IF(ISNUMBER(jaar_zip[[#This Row],[graaddagen]]),IF(OR(MONTH(jaar_zip[[#This Row],[Datum]])=1,MONTH(jaar_zip[[#This Row],[Datum]])=2,MONTH(jaar_zip[[#This Row],[Datum]])=11,MONTH(jaar_zip[[#This Row],[Datum]])=12),1.1,IF(OR(MONTH(jaar_zip[[#This Row],[Datum]])=3,MONTH(jaar_zip[[#This Row],[Datum]])=10),1,0.8))*jaar_zip[[#This Row],[graaddagen]],"")</f>
        <v>3.0400000000000009</v>
      </c>
      <c r="O3269" s="101">
        <f>IF(ISNUMBER(jaar_zip[[#This Row],[etmaaltemperatuur]]),IF(jaar_zip[[#This Row],[etmaaltemperatuur]]&gt;stookgrens,jaar_zip[[#This Row],[etmaaltemperatuur]]-stookgrens,0),"")</f>
        <v>0</v>
      </c>
    </row>
    <row r="3270" spans="1:15" x14ac:dyDescent="0.25">
      <c r="A3270">
        <v>273</v>
      </c>
      <c r="B3270">
        <v>20240911</v>
      </c>
      <c r="C3270">
        <v>3.4</v>
      </c>
      <c r="D3270">
        <v>11</v>
      </c>
      <c r="E3270">
        <v>1133</v>
      </c>
      <c r="F3270">
        <v>5.3</v>
      </c>
      <c r="H3270">
        <v>83</v>
      </c>
      <c r="I3270" s="101" t="s">
        <v>23</v>
      </c>
      <c r="J3270" s="1">
        <f>DATEVALUE(RIGHT(jaar_zip[[#This Row],[YYYYMMDD]],2)&amp;"-"&amp;MID(jaar_zip[[#This Row],[YYYYMMDD]],5,2)&amp;"-"&amp;LEFT(jaar_zip[[#This Row],[YYYYMMDD]],4))</f>
        <v>45546</v>
      </c>
      <c r="K3270" s="101" t="str">
        <f>IF(AND(VALUE(MONTH(jaar_zip[[#This Row],[Datum]]))=1,VALUE(WEEKNUM(jaar_zip[[#This Row],[Datum]],21))&gt;51),RIGHT(YEAR(jaar_zip[[#This Row],[Datum]])-1,2),RIGHT(YEAR(jaar_zip[[#This Row],[Datum]]),2))&amp;"-"&amp; TEXT(WEEKNUM(jaar_zip[[#This Row],[Datum]],21),"00")</f>
        <v>24-37</v>
      </c>
      <c r="L3270" s="101">
        <f>MONTH(jaar_zip[[#This Row],[Datum]])</f>
        <v>9</v>
      </c>
      <c r="M3270" s="101">
        <f>IF(ISNUMBER(jaar_zip[[#This Row],[etmaaltemperatuur]]),IF(jaar_zip[[#This Row],[etmaaltemperatuur]]&lt;stookgrens,stookgrens-jaar_zip[[#This Row],[etmaaltemperatuur]],0),"")</f>
        <v>7</v>
      </c>
      <c r="N3270" s="101">
        <f>IF(ISNUMBER(jaar_zip[[#This Row],[graaddagen]]),IF(OR(MONTH(jaar_zip[[#This Row],[Datum]])=1,MONTH(jaar_zip[[#This Row],[Datum]])=2,MONTH(jaar_zip[[#This Row],[Datum]])=11,MONTH(jaar_zip[[#This Row],[Datum]])=12),1.1,IF(OR(MONTH(jaar_zip[[#This Row],[Datum]])=3,MONTH(jaar_zip[[#This Row],[Datum]])=10),1,0.8))*jaar_zip[[#This Row],[graaddagen]],"")</f>
        <v>5.6000000000000005</v>
      </c>
      <c r="O3270" s="101">
        <f>IF(ISNUMBER(jaar_zip[[#This Row],[etmaaltemperatuur]]),IF(jaar_zip[[#This Row],[etmaaltemperatuur]]&gt;stookgrens,jaar_zip[[#This Row],[etmaaltemperatuur]]-stookgrens,0),"")</f>
        <v>0</v>
      </c>
    </row>
    <row r="3271" spans="1:15" x14ac:dyDescent="0.25">
      <c r="A3271">
        <v>273</v>
      </c>
      <c r="B3271">
        <v>20240912</v>
      </c>
      <c r="C3271">
        <v>2.4</v>
      </c>
      <c r="D3271">
        <v>10.6</v>
      </c>
      <c r="E3271">
        <v>1151</v>
      </c>
      <c r="F3271">
        <v>-0.1</v>
      </c>
      <c r="H3271">
        <v>85</v>
      </c>
      <c r="I3271" s="101" t="s">
        <v>23</v>
      </c>
      <c r="J3271" s="1">
        <f>DATEVALUE(RIGHT(jaar_zip[[#This Row],[YYYYMMDD]],2)&amp;"-"&amp;MID(jaar_zip[[#This Row],[YYYYMMDD]],5,2)&amp;"-"&amp;LEFT(jaar_zip[[#This Row],[YYYYMMDD]],4))</f>
        <v>45547</v>
      </c>
      <c r="K3271" s="101" t="str">
        <f>IF(AND(VALUE(MONTH(jaar_zip[[#This Row],[Datum]]))=1,VALUE(WEEKNUM(jaar_zip[[#This Row],[Datum]],21))&gt;51),RIGHT(YEAR(jaar_zip[[#This Row],[Datum]])-1,2),RIGHT(YEAR(jaar_zip[[#This Row],[Datum]]),2))&amp;"-"&amp; TEXT(WEEKNUM(jaar_zip[[#This Row],[Datum]],21),"00")</f>
        <v>24-37</v>
      </c>
      <c r="L3271" s="101">
        <f>MONTH(jaar_zip[[#This Row],[Datum]])</f>
        <v>9</v>
      </c>
      <c r="M3271" s="101">
        <f>IF(ISNUMBER(jaar_zip[[#This Row],[etmaaltemperatuur]]),IF(jaar_zip[[#This Row],[etmaaltemperatuur]]&lt;stookgrens,stookgrens-jaar_zip[[#This Row],[etmaaltemperatuur]],0),"")</f>
        <v>7.4</v>
      </c>
      <c r="N3271" s="101">
        <f>IF(ISNUMBER(jaar_zip[[#This Row],[graaddagen]]),IF(OR(MONTH(jaar_zip[[#This Row],[Datum]])=1,MONTH(jaar_zip[[#This Row],[Datum]])=2,MONTH(jaar_zip[[#This Row],[Datum]])=11,MONTH(jaar_zip[[#This Row],[Datum]])=12),1.1,IF(OR(MONTH(jaar_zip[[#This Row],[Datum]])=3,MONTH(jaar_zip[[#This Row],[Datum]])=10),1,0.8))*jaar_zip[[#This Row],[graaddagen]],"")</f>
        <v>5.9200000000000008</v>
      </c>
      <c r="O3271" s="101">
        <f>IF(ISNUMBER(jaar_zip[[#This Row],[etmaaltemperatuur]]),IF(jaar_zip[[#This Row],[etmaaltemperatuur]]&gt;stookgrens,jaar_zip[[#This Row],[etmaaltemperatuur]]-stookgrens,0),"")</f>
        <v>0</v>
      </c>
    </row>
    <row r="3272" spans="1:15" x14ac:dyDescent="0.25">
      <c r="A3272">
        <v>273</v>
      </c>
      <c r="B3272">
        <v>20240913</v>
      </c>
      <c r="C3272">
        <v>3.2</v>
      </c>
      <c r="D3272">
        <v>11.6</v>
      </c>
      <c r="E3272">
        <v>1452</v>
      </c>
      <c r="F3272">
        <v>-0.1</v>
      </c>
      <c r="H3272">
        <v>79</v>
      </c>
      <c r="I3272" s="101" t="s">
        <v>23</v>
      </c>
      <c r="J3272" s="1">
        <f>DATEVALUE(RIGHT(jaar_zip[[#This Row],[YYYYMMDD]],2)&amp;"-"&amp;MID(jaar_zip[[#This Row],[YYYYMMDD]],5,2)&amp;"-"&amp;LEFT(jaar_zip[[#This Row],[YYYYMMDD]],4))</f>
        <v>45548</v>
      </c>
      <c r="K3272" s="101" t="str">
        <f>IF(AND(VALUE(MONTH(jaar_zip[[#This Row],[Datum]]))=1,VALUE(WEEKNUM(jaar_zip[[#This Row],[Datum]],21))&gt;51),RIGHT(YEAR(jaar_zip[[#This Row],[Datum]])-1,2),RIGHT(YEAR(jaar_zip[[#This Row],[Datum]]),2))&amp;"-"&amp; TEXT(WEEKNUM(jaar_zip[[#This Row],[Datum]],21),"00")</f>
        <v>24-37</v>
      </c>
      <c r="L3272" s="101">
        <f>MONTH(jaar_zip[[#This Row],[Datum]])</f>
        <v>9</v>
      </c>
      <c r="M3272" s="101">
        <f>IF(ISNUMBER(jaar_zip[[#This Row],[etmaaltemperatuur]]),IF(jaar_zip[[#This Row],[etmaaltemperatuur]]&lt;stookgrens,stookgrens-jaar_zip[[#This Row],[etmaaltemperatuur]],0),"")</f>
        <v>6.4</v>
      </c>
      <c r="N3272" s="101">
        <f>IF(ISNUMBER(jaar_zip[[#This Row],[graaddagen]]),IF(OR(MONTH(jaar_zip[[#This Row],[Datum]])=1,MONTH(jaar_zip[[#This Row],[Datum]])=2,MONTH(jaar_zip[[#This Row],[Datum]])=11,MONTH(jaar_zip[[#This Row],[Datum]])=12),1.1,IF(OR(MONTH(jaar_zip[[#This Row],[Datum]])=3,MONTH(jaar_zip[[#This Row],[Datum]])=10),1,0.8))*jaar_zip[[#This Row],[graaddagen]],"")</f>
        <v>5.120000000000001</v>
      </c>
      <c r="O3272" s="101">
        <f>IF(ISNUMBER(jaar_zip[[#This Row],[etmaaltemperatuur]]),IF(jaar_zip[[#This Row],[etmaaltemperatuur]]&gt;stookgrens,jaar_zip[[#This Row],[etmaaltemperatuur]]-stookgrens,0),"")</f>
        <v>0</v>
      </c>
    </row>
    <row r="3273" spans="1:15" x14ac:dyDescent="0.25">
      <c r="A3273">
        <v>273</v>
      </c>
      <c r="B3273">
        <v>20240914</v>
      </c>
      <c r="C3273">
        <v>1.5</v>
      </c>
      <c r="D3273">
        <v>11.7</v>
      </c>
      <c r="E3273">
        <v>1458</v>
      </c>
      <c r="F3273">
        <v>0</v>
      </c>
      <c r="H3273">
        <v>80</v>
      </c>
      <c r="I3273" s="101" t="s">
        <v>23</v>
      </c>
      <c r="J3273" s="1">
        <f>DATEVALUE(RIGHT(jaar_zip[[#This Row],[YYYYMMDD]],2)&amp;"-"&amp;MID(jaar_zip[[#This Row],[YYYYMMDD]],5,2)&amp;"-"&amp;LEFT(jaar_zip[[#This Row],[YYYYMMDD]],4))</f>
        <v>45549</v>
      </c>
      <c r="K3273" s="101" t="str">
        <f>IF(AND(VALUE(MONTH(jaar_zip[[#This Row],[Datum]]))=1,VALUE(WEEKNUM(jaar_zip[[#This Row],[Datum]],21))&gt;51),RIGHT(YEAR(jaar_zip[[#This Row],[Datum]])-1,2),RIGHT(YEAR(jaar_zip[[#This Row],[Datum]]),2))&amp;"-"&amp; TEXT(WEEKNUM(jaar_zip[[#This Row],[Datum]],21),"00")</f>
        <v>24-37</v>
      </c>
      <c r="L3273" s="101">
        <f>MONTH(jaar_zip[[#This Row],[Datum]])</f>
        <v>9</v>
      </c>
      <c r="M3273" s="101">
        <f>IF(ISNUMBER(jaar_zip[[#This Row],[etmaaltemperatuur]]),IF(jaar_zip[[#This Row],[etmaaltemperatuur]]&lt;stookgrens,stookgrens-jaar_zip[[#This Row],[etmaaltemperatuur]],0),"")</f>
        <v>6.3000000000000007</v>
      </c>
      <c r="N3273" s="101">
        <f>IF(ISNUMBER(jaar_zip[[#This Row],[graaddagen]]),IF(OR(MONTH(jaar_zip[[#This Row],[Datum]])=1,MONTH(jaar_zip[[#This Row],[Datum]])=2,MONTH(jaar_zip[[#This Row],[Datum]])=11,MONTH(jaar_zip[[#This Row],[Datum]])=12),1.1,IF(OR(MONTH(jaar_zip[[#This Row],[Datum]])=3,MONTH(jaar_zip[[#This Row],[Datum]])=10),1,0.8))*jaar_zip[[#This Row],[graaddagen]],"")</f>
        <v>5.0400000000000009</v>
      </c>
      <c r="O3273" s="101">
        <f>IF(ISNUMBER(jaar_zip[[#This Row],[etmaaltemperatuur]]),IF(jaar_zip[[#This Row],[etmaaltemperatuur]]&gt;stookgrens,jaar_zip[[#This Row],[etmaaltemperatuur]]-stookgrens,0),"")</f>
        <v>0</v>
      </c>
    </row>
    <row r="3274" spans="1:15" x14ac:dyDescent="0.25">
      <c r="A3274">
        <v>273</v>
      </c>
      <c r="B3274">
        <v>20240915</v>
      </c>
      <c r="C3274">
        <v>1.8</v>
      </c>
      <c r="D3274">
        <v>14</v>
      </c>
      <c r="E3274">
        <v>1199</v>
      </c>
      <c r="F3274">
        <v>-0.1</v>
      </c>
      <c r="H3274">
        <v>82</v>
      </c>
      <c r="I3274" s="101" t="s">
        <v>23</v>
      </c>
      <c r="J3274" s="1">
        <f>DATEVALUE(RIGHT(jaar_zip[[#This Row],[YYYYMMDD]],2)&amp;"-"&amp;MID(jaar_zip[[#This Row],[YYYYMMDD]],5,2)&amp;"-"&amp;LEFT(jaar_zip[[#This Row],[YYYYMMDD]],4))</f>
        <v>45550</v>
      </c>
      <c r="K3274" s="101" t="str">
        <f>IF(AND(VALUE(MONTH(jaar_zip[[#This Row],[Datum]]))=1,VALUE(WEEKNUM(jaar_zip[[#This Row],[Datum]],21))&gt;51),RIGHT(YEAR(jaar_zip[[#This Row],[Datum]])-1,2),RIGHT(YEAR(jaar_zip[[#This Row],[Datum]]),2))&amp;"-"&amp; TEXT(WEEKNUM(jaar_zip[[#This Row],[Datum]],21),"00")</f>
        <v>24-37</v>
      </c>
      <c r="L3274" s="101">
        <f>MONTH(jaar_zip[[#This Row],[Datum]])</f>
        <v>9</v>
      </c>
      <c r="M3274" s="101">
        <f>IF(ISNUMBER(jaar_zip[[#This Row],[etmaaltemperatuur]]),IF(jaar_zip[[#This Row],[etmaaltemperatuur]]&lt;stookgrens,stookgrens-jaar_zip[[#This Row],[etmaaltemperatuur]],0),"")</f>
        <v>4</v>
      </c>
      <c r="N3274" s="101">
        <f>IF(ISNUMBER(jaar_zip[[#This Row],[graaddagen]]),IF(OR(MONTH(jaar_zip[[#This Row],[Datum]])=1,MONTH(jaar_zip[[#This Row],[Datum]])=2,MONTH(jaar_zip[[#This Row],[Datum]])=11,MONTH(jaar_zip[[#This Row],[Datum]])=12),1.1,IF(OR(MONTH(jaar_zip[[#This Row],[Datum]])=3,MONTH(jaar_zip[[#This Row],[Datum]])=10),1,0.8))*jaar_zip[[#This Row],[graaddagen]],"")</f>
        <v>3.2</v>
      </c>
      <c r="O3274" s="101">
        <f>IF(ISNUMBER(jaar_zip[[#This Row],[etmaaltemperatuur]]),IF(jaar_zip[[#This Row],[etmaaltemperatuur]]&gt;stookgrens,jaar_zip[[#This Row],[etmaaltemperatuur]]-stookgrens,0),"")</f>
        <v>0</v>
      </c>
    </row>
    <row r="3275" spans="1:15" x14ac:dyDescent="0.25">
      <c r="A3275">
        <v>273</v>
      </c>
      <c r="B3275">
        <v>20240916</v>
      </c>
      <c r="C3275">
        <v>2.8</v>
      </c>
      <c r="D3275">
        <v>14.9</v>
      </c>
      <c r="E3275">
        <v>1055</v>
      </c>
      <c r="F3275">
        <v>0.8</v>
      </c>
      <c r="H3275">
        <v>88</v>
      </c>
      <c r="I3275" s="101" t="s">
        <v>23</v>
      </c>
      <c r="J3275" s="1">
        <f>DATEVALUE(RIGHT(jaar_zip[[#This Row],[YYYYMMDD]],2)&amp;"-"&amp;MID(jaar_zip[[#This Row],[YYYYMMDD]],5,2)&amp;"-"&amp;LEFT(jaar_zip[[#This Row],[YYYYMMDD]],4))</f>
        <v>45551</v>
      </c>
      <c r="K3275" s="101" t="str">
        <f>IF(AND(VALUE(MONTH(jaar_zip[[#This Row],[Datum]]))=1,VALUE(WEEKNUM(jaar_zip[[#This Row],[Datum]],21))&gt;51),RIGHT(YEAR(jaar_zip[[#This Row],[Datum]])-1,2),RIGHT(YEAR(jaar_zip[[#This Row],[Datum]]),2))&amp;"-"&amp; TEXT(WEEKNUM(jaar_zip[[#This Row],[Datum]],21),"00")</f>
        <v>24-38</v>
      </c>
      <c r="L3275" s="101">
        <f>MONTH(jaar_zip[[#This Row],[Datum]])</f>
        <v>9</v>
      </c>
      <c r="M3275" s="101">
        <f>IF(ISNUMBER(jaar_zip[[#This Row],[etmaaltemperatuur]]),IF(jaar_zip[[#This Row],[etmaaltemperatuur]]&lt;stookgrens,stookgrens-jaar_zip[[#This Row],[etmaaltemperatuur]],0),"")</f>
        <v>3.0999999999999996</v>
      </c>
      <c r="N3275" s="101">
        <f>IF(ISNUMBER(jaar_zip[[#This Row],[graaddagen]]),IF(OR(MONTH(jaar_zip[[#This Row],[Datum]])=1,MONTH(jaar_zip[[#This Row],[Datum]])=2,MONTH(jaar_zip[[#This Row],[Datum]])=11,MONTH(jaar_zip[[#This Row],[Datum]])=12),1.1,IF(OR(MONTH(jaar_zip[[#This Row],[Datum]])=3,MONTH(jaar_zip[[#This Row],[Datum]])=10),1,0.8))*jaar_zip[[#This Row],[graaddagen]],"")</f>
        <v>2.48</v>
      </c>
      <c r="O3275" s="101">
        <f>IF(ISNUMBER(jaar_zip[[#This Row],[etmaaltemperatuur]]),IF(jaar_zip[[#This Row],[etmaaltemperatuur]]&gt;stookgrens,jaar_zip[[#This Row],[etmaaltemperatuur]]-stookgrens,0),"")</f>
        <v>0</v>
      </c>
    </row>
    <row r="3276" spans="1:15" x14ac:dyDescent="0.25">
      <c r="A3276">
        <v>273</v>
      </c>
      <c r="B3276">
        <v>20240917</v>
      </c>
      <c r="C3276">
        <v>3.8</v>
      </c>
      <c r="D3276">
        <v>16</v>
      </c>
      <c r="E3276">
        <v>1148</v>
      </c>
      <c r="F3276">
        <v>0</v>
      </c>
      <c r="H3276">
        <v>86</v>
      </c>
      <c r="I3276" s="101" t="s">
        <v>23</v>
      </c>
      <c r="J3276" s="1">
        <f>DATEVALUE(RIGHT(jaar_zip[[#This Row],[YYYYMMDD]],2)&amp;"-"&amp;MID(jaar_zip[[#This Row],[YYYYMMDD]],5,2)&amp;"-"&amp;LEFT(jaar_zip[[#This Row],[YYYYMMDD]],4))</f>
        <v>45552</v>
      </c>
      <c r="K3276" s="101" t="str">
        <f>IF(AND(VALUE(MONTH(jaar_zip[[#This Row],[Datum]]))=1,VALUE(WEEKNUM(jaar_zip[[#This Row],[Datum]],21))&gt;51),RIGHT(YEAR(jaar_zip[[#This Row],[Datum]])-1,2),RIGHT(YEAR(jaar_zip[[#This Row],[Datum]]),2))&amp;"-"&amp; TEXT(WEEKNUM(jaar_zip[[#This Row],[Datum]],21),"00")</f>
        <v>24-38</v>
      </c>
      <c r="L3276" s="101">
        <f>MONTH(jaar_zip[[#This Row],[Datum]])</f>
        <v>9</v>
      </c>
      <c r="M3276" s="101">
        <f>IF(ISNUMBER(jaar_zip[[#This Row],[etmaaltemperatuur]]),IF(jaar_zip[[#This Row],[etmaaltemperatuur]]&lt;stookgrens,stookgrens-jaar_zip[[#This Row],[etmaaltemperatuur]],0),"")</f>
        <v>2</v>
      </c>
      <c r="N3276" s="101">
        <f>IF(ISNUMBER(jaar_zip[[#This Row],[graaddagen]]),IF(OR(MONTH(jaar_zip[[#This Row],[Datum]])=1,MONTH(jaar_zip[[#This Row],[Datum]])=2,MONTH(jaar_zip[[#This Row],[Datum]])=11,MONTH(jaar_zip[[#This Row],[Datum]])=12),1.1,IF(OR(MONTH(jaar_zip[[#This Row],[Datum]])=3,MONTH(jaar_zip[[#This Row],[Datum]])=10),1,0.8))*jaar_zip[[#This Row],[graaddagen]],"")</f>
        <v>1.6</v>
      </c>
      <c r="O3276" s="101">
        <f>IF(ISNUMBER(jaar_zip[[#This Row],[etmaaltemperatuur]]),IF(jaar_zip[[#This Row],[etmaaltemperatuur]]&gt;stookgrens,jaar_zip[[#This Row],[etmaaltemperatuur]]-stookgrens,0),"")</f>
        <v>0</v>
      </c>
    </row>
    <row r="3277" spans="1:15" x14ac:dyDescent="0.25">
      <c r="A3277">
        <v>273</v>
      </c>
      <c r="B3277">
        <v>20240918</v>
      </c>
      <c r="C3277">
        <v>3.3</v>
      </c>
      <c r="D3277">
        <v>16.100000000000001</v>
      </c>
      <c r="E3277">
        <v>1384</v>
      </c>
      <c r="F3277">
        <v>0</v>
      </c>
      <c r="H3277">
        <v>88</v>
      </c>
      <c r="I3277" s="101" t="s">
        <v>23</v>
      </c>
      <c r="J3277" s="1">
        <f>DATEVALUE(RIGHT(jaar_zip[[#This Row],[YYYYMMDD]],2)&amp;"-"&amp;MID(jaar_zip[[#This Row],[YYYYMMDD]],5,2)&amp;"-"&amp;LEFT(jaar_zip[[#This Row],[YYYYMMDD]],4))</f>
        <v>45553</v>
      </c>
      <c r="K3277" s="101" t="str">
        <f>IF(AND(VALUE(MONTH(jaar_zip[[#This Row],[Datum]]))=1,VALUE(WEEKNUM(jaar_zip[[#This Row],[Datum]],21))&gt;51),RIGHT(YEAR(jaar_zip[[#This Row],[Datum]])-1,2),RIGHT(YEAR(jaar_zip[[#This Row],[Datum]]),2))&amp;"-"&amp; TEXT(WEEKNUM(jaar_zip[[#This Row],[Datum]],21),"00")</f>
        <v>24-38</v>
      </c>
      <c r="L3277" s="101">
        <f>MONTH(jaar_zip[[#This Row],[Datum]])</f>
        <v>9</v>
      </c>
      <c r="M3277" s="101">
        <f>IF(ISNUMBER(jaar_zip[[#This Row],[etmaaltemperatuur]]),IF(jaar_zip[[#This Row],[etmaaltemperatuur]]&lt;stookgrens,stookgrens-jaar_zip[[#This Row],[etmaaltemperatuur]],0),"")</f>
        <v>1.8999999999999986</v>
      </c>
      <c r="N3277" s="101">
        <f>IF(ISNUMBER(jaar_zip[[#This Row],[graaddagen]]),IF(OR(MONTH(jaar_zip[[#This Row],[Datum]])=1,MONTH(jaar_zip[[#This Row],[Datum]])=2,MONTH(jaar_zip[[#This Row],[Datum]])=11,MONTH(jaar_zip[[#This Row],[Datum]])=12),1.1,IF(OR(MONTH(jaar_zip[[#This Row],[Datum]])=3,MONTH(jaar_zip[[#This Row],[Datum]])=10),1,0.8))*jaar_zip[[#This Row],[graaddagen]],"")</f>
        <v>1.5199999999999989</v>
      </c>
      <c r="O3277" s="101">
        <f>IF(ISNUMBER(jaar_zip[[#This Row],[etmaaltemperatuur]]),IF(jaar_zip[[#This Row],[etmaaltemperatuur]]&gt;stookgrens,jaar_zip[[#This Row],[etmaaltemperatuur]]-stookgrens,0),"")</f>
        <v>0</v>
      </c>
    </row>
    <row r="3278" spans="1:15" x14ac:dyDescent="0.25">
      <c r="A3278">
        <v>273</v>
      </c>
      <c r="B3278">
        <v>20240919</v>
      </c>
      <c r="C3278">
        <v>3.3</v>
      </c>
      <c r="D3278">
        <v>16.2</v>
      </c>
      <c r="E3278">
        <v>1215</v>
      </c>
      <c r="F3278">
        <v>-0.1</v>
      </c>
      <c r="H3278">
        <v>89</v>
      </c>
      <c r="I3278" s="101" t="s">
        <v>23</v>
      </c>
      <c r="J3278" s="1">
        <f>DATEVALUE(RIGHT(jaar_zip[[#This Row],[YYYYMMDD]],2)&amp;"-"&amp;MID(jaar_zip[[#This Row],[YYYYMMDD]],5,2)&amp;"-"&amp;LEFT(jaar_zip[[#This Row],[YYYYMMDD]],4))</f>
        <v>45554</v>
      </c>
      <c r="K3278" s="101" t="str">
        <f>IF(AND(VALUE(MONTH(jaar_zip[[#This Row],[Datum]]))=1,VALUE(WEEKNUM(jaar_zip[[#This Row],[Datum]],21))&gt;51),RIGHT(YEAR(jaar_zip[[#This Row],[Datum]])-1,2),RIGHT(YEAR(jaar_zip[[#This Row],[Datum]]),2))&amp;"-"&amp; TEXT(WEEKNUM(jaar_zip[[#This Row],[Datum]],21),"00")</f>
        <v>24-38</v>
      </c>
      <c r="L3278" s="101">
        <f>MONTH(jaar_zip[[#This Row],[Datum]])</f>
        <v>9</v>
      </c>
      <c r="M3278" s="101">
        <f>IF(ISNUMBER(jaar_zip[[#This Row],[etmaaltemperatuur]]),IF(jaar_zip[[#This Row],[etmaaltemperatuur]]&lt;stookgrens,stookgrens-jaar_zip[[#This Row],[etmaaltemperatuur]],0),"")</f>
        <v>1.8000000000000007</v>
      </c>
      <c r="N3278" s="101">
        <f>IF(ISNUMBER(jaar_zip[[#This Row],[graaddagen]]),IF(OR(MONTH(jaar_zip[[#This Row],[Datum]])=1,MONTH(jaar_zip[[#This Row],[Datum]])=2,MONTH(jaar_zip[[#This Row],[Datum]])=11,MONTH(jaar_zip[[#This Row],[Datum]])=12),1.1,IF(OR(MONTH(jaar_zip[[#This Row],[Datum]])=3,MONTH(jaar_zip[[#This Row],[Datum]])=10),1,0.8))*jaar_zip[[#This Row],[graaddagen]],"")</f>
        <v>1.4400000000000006</v>
      </c>
      <c r="O3278" s="101">
        <f>IF(ISNUMBER(jaar_zip[[#This Row],[etmaaltemperatuur]]),IF(jaar_zip[[#This Row],[etmaaltemperatuur]]&gt;stookgrens,jaar_zip[[#This Row],[etmaaltemperatuur]]-stookgrens,0),"")</f>
        <v>0</v>
      </c>
    </row>
    <row r="3279" spans="1:15" x14ac:dyDescent="0.25">
      <c r="A3279">
        <v>273</v>
      </c>
      <c r="B3279">
        <v>20240920</v>
      </c>
      <c r="C3279">
        <v>4.3</v>
      </c>
      <c r="D3279">
        <v>17.399999999999999</v>
      </c>
      <c r="E3279">
        <v>1499</v>
      </c>
      <c r="F3279">
        <v>-0.1</v>
      </c>
      <c r="H3279">
        <v>75</v>
      </c>
      <c r="I3279" s="101" t="s">
        <v>23</v>
      </c>
      <c r="J3279" s="1">
        <f>DATEVALUE(RIGHT(jaar_zip[[#This Row],[YYYYMMDD]],2)&amp;"-"&amp;MID(jaar_zip[[#This Row],[YYYYMMDD]],5,2)&amp;"-"&amp;LEFT(jaar_zip[[#This Row],[YYYYMMDD]],4))</f>
        <v>45555</v>
      </c>
      <c r="K3279" s="101" t="str">
        <f>IF(AND(VALUE(MONTH(jaar_zip[[#This Row],[Datum]]))=1,VALUE(WEEKNUM(jaar_zip[[#This Row],[Datum]],21))&gt;51),RIGHT(YEAR(jaar_zip[[#This Row],[Datum]])-1,2),RIGHT(YEAR(jaar_zip[[#This Row],[Datum]]),2))&amp;"-"&amp; TEXT(WEEKNUM(jaar_zip[[#This Row],[Datum]],21),"00")</f>
        <v>24-38</v>
      </c>
      <c r="L3279" s="101">
        <f>MONTH(jaar_zip[[#This Row],[Datum]])</f>
        <v>9</v>
      </c>
      <c r="M3279" s="101">
        <f>IF(ISNUMBER(jaar_zip[[#This Row],[etmaaltemperatuur]]),IF(jaar_zip[[#This Row],[etmaaltemperatuur]]&lt;stookgrens,stookgrens-jaar_zip[[#This Row],[etmaaltemperatuur]],0),"")</f>
        <v>0.60000000000000142</v>
      </c>
      <c r="N3279" s="101">
        <f>IF(ISNUMBER(jaar_zip[[#This Row],[graaddagen]]),IF(OR(MONTH(jaar_zip[[#This Row],[Datum]])=1,MONTH(jaar_zip[[#This Row],[Datum]])=2,MONTH(jaar_zip[[#This Row],[Datum]])=11,MONTH(jaar_zip[[#This Row],[Datum]])=12),1.1,IF(OR(MONTH(jaar_zip[[#This Row],[Datum]])=3,MONTH(jaar_zip[[#This Row],[Datum]])=10),1,0.8))*jaar_zip[[#This Row],[graaddagen]],"")</f>
        <v>0.48000000000000115</v>
      </c>
      <c r="O3279" s="101">
        <f>IF(ISNUMBER(jaar_zip[[#This Row],[etmaaltemperatuur]]),IF(jaar_zip[[#This Row],[etmaaltemperatuur]]&gt;stookgrens,jaar_zip[[#This Row],[etmaaltemperatuur]]-stookgrens,0),"")</f>
        <v>0</v>
      </c>
    </row>
    <row r="3280" spans="1:15" x14ac:dyDescent="0.25">
      <c r="A3280">
        <v>273</v>
      </c>
      <c r="B3280">
        <v>20240921</v>
      </c>
      <c r="C3280">
        <v>2.2000000000000002</v>
      </c>
      <c r="D3280">
        <v>16.2</v>
      </c>
      <c r="E3280">
        <v>1485</v>
      </c>
      <c r="F3280">
        <v>0</v>
      </c>
      <c r="H3280">
        <v>76</v>
      </c>
      <c r="I3280" s="101" t="s">
        <v>23</v>
      </c>
      <c r="J3280" s="1">
        <f>DATEVALUE(RIGHT(jaar_zip[[#This Row],[YYYYMMDD]],2)&amp;"-"&amp;MID(jaar_zip[[#This Row],[YYYYMMDD]],5,2)&amp;"-"&amp;LEFT(jaar_zip[[#This Row],[YYYYMMDD]],4))</f>
        <v>45556</v>
      </c>
      <c r="K3280" s="101" t="str">
        <f>IF(AND(VALUE(MONTH(jaar_zip[[#This Row],[Datum]]))=1,VALUE(WEEKNUM(jaar_zip[[#This Row],[Datum]],21))&gt;51),RIGHT(YEAR(jaar_zip[[#This Row],[Datum]])-1,2),RIGHT(YEAR(jaar_zip[[#This Row],[Datum]]),2))&amp;"-"&amp; TEXT(WEEKNUM(jaar_zip[[#This Row],[Datum]],21),"00")</f>
        <v>24-38</v>
      </c>
      <c r="L3280" s="101">
        <f>MONTH(jaar_zip[[#This Row],[Datum]])</f>
        <v>9</v>
      </c>
      <c r="M3280" s="101">
        <f>IF(ISNUMBER(jaar_zip[[#This Row],[etmaaltemperatuur]]),IF(jaar_zip[[#This Row],[etmaaltemperatuur]]&lt;stookgrens,stookgrens-jaar_zip[[#This Row],[etmaaltemperatuur]],0),"")</f>
        <v>1.8000000000000007</v>
      </c>
      <c r="N3280" s="101">
        <f>IF(ISNUMBER(jaar_zip[[#This Row],[graaddagen]]),IF(OR(MONTH(jaar_zip[[#This Row],[Datum]])=1,MONTH(jaar_zip[[#This Row],[Datum]])=2,MONTH(jaar_zip[[#This Row],[Datum]])=11,MONTH(jaar_zip[[#This Row],[Datum]])=12),1.1,IF(OR(MONTH(jaar_zip[[#This Row],[Datum]])=3,MONTH(jaar_zip[[#This Row],[Datum]])=10),1,0.8))*jaar_zip[[#This Row],[graaddagen]],"")</f>
        <v>1.4400000000000006</v>
      </c>
      <c r="O3280" s="101">
        <f>IF(ISNUMBER(jaar_zip[[#This Row],[etmaaltemperatuur]]),IF(jaar_zip[[#This Row],[etmaaltemperatuur]]&gt;stookgrens,jaar_zip[[#This Row],[etmaaltemperatuur]]-stookgrens,0),"")</f>
        <v>0</v>
      </c>
    </row>
    <row r="3281" spans="1:15" x14ac:dyDescent="0.25">
      <c r="A3281">
        <v>273</v>
      </c>
      <c r="B3281">
        <v>20240922</v>
      </c>
      <c r="C3281">
        <v>1.3</v>
      </c>
      <c r="D3281">
        <v>16.399999999999999</v>
      </c>
      <c r="E3281">
        <v>1306</v>
      </c>
      <c r="F3281">
        <v>0</v>
      </c>
      <c r="H3281">
        <v>84</v>
      </c>
      <c r="I3281" s="101" t="s">
        <v>23</v>
      </c>
      <c r="J3281" s="1">
        <f>DATEVALUE(RIGHT(jaar_zip[[#This Row],[YYYYMMDD]],2)&amp;"-"&amp;MID(jaar_zip[[#This Row],[YYYYMMDD]],5,2)&amp;"-"&amp;LEFT(jaar_zip[[#This Row],[YYYYMMDD]],4))</f>
        <v>45557</v>
      </c>
      <c r="K3281" s="101" t="str">
        <f>IF(AND(VALUE(MONTH(jaar_zip[[#This Row],[Datum]]))=1,VALUE(WEEKNUM(jaar_zip[[#This Row],[Datum]],21))&gt;51),RIGHT(YEAR(jaar_zip[[#This Row],[Datum]])-1,2),RIGHT(YEAR(jaar_zip[[#This Row],[Datum]]),2))&amp;"-"&amp; TEXT(WEEKNUM(jaar_zip[[#This Row],[Datum]],21),"00")</f>
        <v>24-38</v>
      </c>
      <c r="L3281" s="101">
        <f>MONTH(jaar_zip[[#This Row],[Datum]])</f>
        <v>9</v>
      </c>
      <c r="M3281" s="101">
        <f>IF(ISNUMBER(jaar_zip[[#This Row],[etmaaltemperatuur]]),IF(jaar_zip[[#This Row],[etmaaltemperatuur]]&lt;stookgrens,stookgrens-jaar_zip[[#This Row],[etmaaltemperatuur]],0),"")</f>
        <v>1.6000000000000014</v>
      </c>
      <c r="N3281" s="101">
        <f>IF(ISNUMBER(jaar_zip[[#This Row],[graaddagen]]),IF(OR(MONTH(jaar_zip[[#This Row],[Datum]])=1,MONTH(jaar_zip[[#This Row],[Datum]])=2,MONTH(jaar_zip[[#This Row],[Datum]])=11,MONTH(jaar_zip[[#This Row],[Datum]])=12),1.1,IF(OR(MONTH(jaar_zip[[#This Row],[Datum]])=3,MONTH(jaar_zip[[#This Row],[Datum]])=10),1,0.8))*jaar_zip[[#This Row],[graaddagen]],"")</f>
        <v>1.2800000000000011</v>
      </c>
      <c r="O3281" s="101">
        <f>IF(ISNUMBER(jaar_zip[[#This Row],[etmaaltemperatuur]]),IF(jaar_zip[[#This Row],[etmaaltemperatuur]]&gt;stookgrens,jaar_zip[[#This Row],[etmaaltemperatuur]]-stookgrens,0),"")</f>
        <v>0</v>
      </c>
    </row>
    <row r="3282" spans="1:15" x14ac:dyDescent="0.25">
      <c r="A3282">
        <v>273</v>
      </c>
      <c r="B3282">
        <v>20240923</v>
      </c>
      <c r="C3282">
        <v>2.6</v>
      </c>
      <c r="D3282">
        <v>17</v>
      </c>
      <c r="E3282">
        <v>914</v>
      </c>
      <c r="F3282">
        <v>-0.1</v>
      </c>
      <c r="H3282">
        <v>83</v>
      </c>
      <c r="I3282" s="101" t="s">
        <v>23</v>
      </c>
      <c r="J3282" s="1">
        <f>DATEVALUE(RIGHT(jaar_zip[[#This Row],[YYYYMMDD]],2)&amp;"-"&amp;MID(jaar_zip[[#This Row],[YYYYMMDD]],5,2)&amp;"-"&amp;LEFT(jaar_zip[[#This Row],[YYYYMMDD]],4))</f>
        <v>45558</v>
      </c>
      <c r="K3282" s="101" t="str">
        <f>IF(AND(VALUE(MONTH(jaar_zip[[#This Row],[Datum]]))=1,VALUE(WEEKNUM(jaar_zip[[#This Row],[Datum]],21))&gt;51),RIGHT(YEAR(jaar_zip[[#This Row],[Datum]])-1,2),RIGHT(YEAR(jaar_zip[[#This Row],[Datum]]),2))&amp;"-"&amp; TEXT(WEEKNUM(jaar_zip[[#This Row],[Datum]],21),"00")</f>
        <v>24-39</v>
      </c>
      <c r="L3282" s="101">
        <f>MONTH(jaar_zip[[#This Row],[Datum]])</f>
        <v>9</v>
      </c>
      <c r="M3282" s="101">
        <f>IF(ISNUMBER(jaar_zip[[#This Row],[etmaaltemperatuur]]),IF(jaar_zip[[#This Row],[etmaaltemperatuur]]&lt;stookgrens,stookgrens-jaar_zip[[#This Row],[etmaaltemperatuur]],0),"")</f>
        <v>1</v>
      </c>
      <c r="N3282" s="101">
        <f>IF(ISNUMBER(jaar_zip[[#This Row],[graaddagen]]),IF(OR(MONTH(jaar_zip[[#This Row],[Datum]])=1,MONTH(jaar_zip[[#This Row],[Datum]])=2,MONTH(jaar_zip[[#This Row],[Datum]])=11,MONTH(jaar_zip[[#This Row],[Datum]])=12),1.1,IF(OR(MONTH(jaar_zip[[#This Row],[Datum]])=3,MONTH(jaar_zip[[#This Row],[Datum]])=10),1,0.8))*jaar_zip[[#This Row],[graaddagen]],"")</f>
        <v>0.8</v>
      </c>
      <c r="O3282" s="101">
        <f>IF(ISNUMBER(jaar_zip[[#This Row],[etmaaltemperatuur]]),IF(jaar_zip[[#This Row],[etmaaltemperatuur]]&gt;stookgrens,jaar_zip[[#This Row],[etmaaltemperatuur]]-stookgrens,0),"")</f>
        <v>0</v>
      </c>
    </row>
    <row r="3283" spans="1:15" x14ac:dyDescent="0.25">
      <c r="A3283">
        <v>273</v>
      </c>
      <c r="B3283">
        <v>20240924</v>
      </c>
      <c r="C3283">
        <v>3.4</v>
      </c>
      <c r="D3283">
        <v>14.6</v>
      </c>
      <c r="E3283">
        <v>902</v>
      </c>
      <c r="F3283">
        <v>1.4</v>
      </c>
      <c r="H3283">
        <v>86</v>
      </c>
      <c r="I3283" s="101" t="s">
        <v>23</v>
      </c>
      <c r="J3283" s="1">
        <f>DATEVALUE(RIGHT(jaar_zip[[#This Row],[YYYYMMDD]],2)&amp;"-"&amp;MID(jaar_zip[[#This Row],[YYYYMMDD]],5,2)&amp;"-"&amp;LEFT(jaar_zip[[#This Row],[YYYYMMDD]],4))</f>
        <v>45559</v>
      </c>
      <c r="K3283" s="101" t="str">
        <f>IF(AND(VALUE(MONTH(jaar_zip[[#This Row],[Datum]]))=1,VALUE(WEEKNUM(jaar_zip[[#This Row],[Datum]],21))&gt;51),RIGHT(YEAR(jaar_zip[[#This Row],[Datum]])-1,2),RIGHT(YEAR(jaar_zip[[#This Row],[Datum]]),2))&amp;"-"&amp; TEXT(WEEKNUM(jaar_zip[[#This Row],[Datum]],21),"00")</f>
        <v>24-39</v>
      </c>
      <c r="L3283" s="101">
        <f>MONTH(jaar_zip[[#This Row],[Datum]])</f>
        <v>9</v>
      </c>
      <c r="M3283" s="101">
        <f>IF(ISNUMBER(jaar_zip[[#This Row],[etmaaltemperatuur]]),IF(jaar_zip[[#This Row],[etmaaltemperatuur]]&lt;stookgrens,stookgrens-jaar_zip[[#This Row],[etmaaltemperatuur]],0),"")</f>
        <v>3.4000000000000004</v>
      </c>
      <c r="N3283" s="101">
        <f>IF(ISNUMBER(jaar_zip[[#This Row],[graaddagen]]),IF(OR(MONTH(jaar_zip[[#This Row],[Datum]])=1,MONTH(jaar_zip[[#This Row],[Datum]])=2,MONTH(jaar_zip[[#This Row],[Datum]])=11,MONTH(jaar_zip[[#This Row],[Datum]])=12),1.1,IF(OR(MONTH(jaar_zip[[#This Row],[Datum]])=3,MONTH(jaar_zip[[#This Row],[Datum]])=10),1,0.8))*jaar_zip[[#This Row],[graaddagen]],"")</f>
        <v>2.7200000000000006</v>
      </c>
      <c r="O3283" s="101">
        <f>IF(ISNUMBER(jaar_zip[[#This Row],[etmaaltemperatuur]]),IF(jaar_zip[[#This Row],[etmaaltemperatuur]]&gt;stookgrens,jaar_zip[[#This Row],[etmaaltemperatuur]]-stookgrens,0),"")</f>
        <v>0</v>
      </c>
    </row>
    <row r="3284" spans="1:15" x14ac:dyDescent="0.25">
      <c r="A3284">
        <v>273</v>
      </c>
      <c r="B3284">
        <v>20240925</v>
      </c>
      <c r="C3284">
        <v>3.2</v>
      </c>
      <c r="D3284">
        <v>14.4</v>
      </c>
      <c r="E3284">
        <v>518</v>
      </c>
      <c r="F3284">
        <v>2.7</v>
      </c>
      <c r="H3284">
        <v>89</v>
      </c>
      <c r="I3284" s="101" t="s">
        <v>23</v>
      </c>
      <c r="J3284" s="1">
        <f>DATEVALUE(RIGHT(jaar_zip[[#This Row],[YYYYMMDD]],2)&amp;"-"&amp;MID(jaar_zip[[#This Row],[YYYYMMDD]],5,2)&amp;"-"&amp;LEFT(jaar_zip[[#This Row],[YYYYMMDD]],4))</f>
        <v>45560</v>
      </c>
      <c r="K3284" s="101" t="str">
        <f>IF(AND(VALUE(MONTH(jaar_zip[[#This Row],[Datum]]))=1,VALUE(WEEKNUM(jaar_zip[[#This Row],[Datum]],21))&gt;51),RIGHT(YEAR(jaar_zip[[#This Row],[Datum]])-1,2),RIGHT(YEAR(jaar_zip[[#This Row],[Datum]]),2))&amp;"-"&amp; TEXT(WEEKNUM(jaar_zip[[#This Row],[Datum]],21),"00")</f>
        <v>24-39</v>
      </c>
      <c r="L3284" s="101">
        <f>MONTH(jaar_zip[[#This Row],[Datum]])</f>
        <v>9</v>
      </c>
      <c r="M3284" s="101">
        <f>IF(ISNUMBER(jaar_zip[[#This Row],[etmaaltemperatuur]]),IF(jaar_zip[[#This Row],[etmaaltemperatuur]]&lt;stookgrens,stookgrens-jaar_zip[[#This Row],[etmaaltemperatuur]],0),"")</f>
        <v>3.5999999999999996</v>
      </c>
      <c r="N3284" s="101">
        <f>IF(ISNUMBER(jaar_zip[[#This Row],[graaddagen]]),IF(OR(MONTH(jaar_zip[[#This Row],[Datum]])=1,MONTH(jaar_zip[[#This Row],[Datum]])=2,MONTH(jaar_zip[[#This Row],[Datum]])=11,MONTH(jaar_zip[[#This Row],[Datum]])=12),1.1,IF(OR(MONTH(jaar_zip[[#This Row],[Datum]])=3,MONTH(jaar_zip[[#This Row],[Datum]])=10),1,0.8))*jaar_zip[[#This Row],[graaddagen]],"")</f>
        <v>2.88</v>
      </c>
      <c r="O3284" s="101">
        <f>IF(ISNUMBER(jaar_zip[[#This Row],[etmaaltemperatuur]]),IF(jaar_zip[[#This Row],[etmaaltemperatuur]]&gt;stookgrens,jaar_zip[[#This Row],[etmaaltemperatuur]]-stookgrens,0),"")</f>
        <v>0</v>
      </c>
    </row>
    <row r="3285" spans="1:15" x14ac:dyDescent="0.25">
      <c r="A3285">
        <v>273</v>
      </c>
      <c r="B3285">
        <v>20240926</v>
      </c>
      <c r="C3285">
        <v>5.2</v>
      </c>
      <c r="D3285">
        <v>15.9</v>
      </c>
      <c r="E3285">
        <v>964</v>
      </c>
      <c r="F3285">
        <v>10.4</v>
      </c>
      <c r="H3285">
        <v>85</v>
      </c>
      <c r="I3285" s="101" t="s">
        <v>23</v>
      </c>
      <c r="J3285" s="1">
        <f>DATEVALUE(RIGHT(jaar_zip[[#This Row],[YYYYMMDD]],2)&amp;"-"&amp;MID(jaar_zip[[#This Row],[YYYYMMDD]],5,2)&amp;"-"&amp;LEFT(jaar_zip[[#This Row],[YYYYMMDD]],4))</f>
        <v>45561</v>
      </c>
      <c r="K3285" s="101" t="str">
        <f>IF(AND(VALUE(MONTH(jaar_zip[[#This Row],[Datum]]))=1,VALUE(WEEKNUM(jaar_zip[[#This Row],[Datum]],21))&gt;51),RIGHT(YEAR(jaar_zip[[#This Row],[Datum]])-1,2),RIGHT(YEAR(jaar_zip[[#This Row],[Datum]]),2))&amp;"-"&amp; TEXT(WEEKNUM(jaar_zip[[#This Row],[Datum]],21),"00")</f>
        <v>24-39</v>
      </c>
      <c r="L3285" s="101">
        <f>MONTH(jaar_zip[[#This Row],[Datum]])</f>
        <v>9</v>
      </c>
      <c r="M3285" s="101">
        <f>IF(ISNUMBER(jaar_zip[[#This Row],[etmaaltemperatuur]]),IF(jaar_zip[[#This Row],[etmaaltemperatuur]]&lt;stookgrens,stookgrens-jaar_zip[[#This Row],[etmaaltemperatuur]],0),"")</f>
        <v>2.0999999999999996</v>
      </c>
      <c r="N3285" s="101">
        <f>IF(ISNUMBER(jaar_zip[[#This Row],[graaddagen]]),IF(OR(MONTH(jaar_zip[[#This Row],[Datum]])=1,MONTH(jaar_zip[[#This Row],[Datum]])=2,MONTH(jaar_zip[[#This Row],[Datum]])=11,MONTH(jaar_zip[[#This Row],[Datum]])=12),1.1,IF(OR(MONTH(jaar_zip[[#This Row],[Datum]])=3,MONTH(jaar_zip[[#This Row],[Datum]])=10),1,0.8))*jaar_zip[[#This Row],[graaddagen]],"")</f>
        <v>1.6799999999999997</v>
      </c>
      <c r="O3285" s="101">
        <f>IF(ISNUMBER(jaar_zip[[#This Row],[etmaaltemperatuur]]),IF(jaar_zip[[#This Row],[etmaaltemperatuur]]&gt;stookgrens,jaar_zip[[#This Row],[etmaaltemperatuur]]-stookgrens,0),"")</f>
        <v>0</v>
      </c>
    </row>
    <row r="3286" spans="1:15" x14ac:dyDescent="0.25">
      <c r="A3286">
        <v>273</v>
      </c>
      <c r="B3286">
        <v>20240927</v>
      </c>
      <c r="C3286">
        <v>8.3000000000000007</v>
      </c>
      <c r="D3286">
        <v>12.5</v>
      </c>
      <c r="E3286">
        <v>306</v>
      </c>
      <c r="F3286">
        <v>10.1</v>
      </c>
      <c r="H3286">
        <v>81</v>
      </c>
      <c r="I3286" s="101" t="s">
        <v>23</v>
      </c>
      <c r="J3286" s="1">
        <f>DATEVALUE(RIGHT(jaar_zip[[#This Row],[YYYYMMDD]],2)&amp;"-"&amp;MID(jaar_zip[[#This Row],[YYYYMMDD]],5,2)&amp;"-"&amp;LEFT(jaar_zip[[#This Row],[YYYYMMDD]],4))</f>
        <v>45562</v>
      </c>
      <c r="K3286" s="101" t="str">
        <f>IF(AND(VALUE(MONTH(jaar_zip[[#This Row],[Datum]]))=1,VALUE(WEEKNUM(jaar_zip[[#This Row],[Datum]],21))&gt;51),RIGHT(YEAR(jaar_zip[[#This Row],[Datum]])-1,2),RIGHT(YEAR(jaar_zip[[#This Row],[Datum]]),2))&amp;"-"&amp; TEXT(WEEKNUM(jaar_zip[[#This Row],[Datum]],21),"00")</f>
        <v>24-39</v>
      </c>
      <c r="L3286" s="101">
        <f>MONTH(jaar_zip[[#This Row],[Datum]])</f>
        <v>9</v>
      </c>
      <c r="M3286" s="101">
        <f>IF(ISNUMBER(jaar_zip[[#This Row],[etmaaltemperatuur]]),IF(jaar_zip[[#This Row],[etmaaltemperatuur]]&lt;stookgrens,stookgrens-jaar_zip[[#This Row],[etmaaltemperatuur]],0),"")</f>
        <v>5.5</v>
      </c>
      <c r="N3286" s="101">
        <f>IF(ISNUMBER(jaar_zip[[#This Row],[graaddagen]]),IF(OR(MONTH(jaar_zip[[#This Row],[Datum]])=1,MONTH(jaar_zip[[#This Row],[Datum]])=2,MONTH(jaar_zip[[#This Row],[Datum]])=11,MONTH(jaar_zip[[#This Row],[Datum]])=12),1.1,IF(OR(MONTH(jaar_zip[[#This Row],[Datum]])=3,MONTH(jaar_zip[[#This Row],[Datum]])=10),1,0.8))*jaar_zip[[#This Row],[graaddagen]],"")</f>
        <v>4.4000000000000004</v>
      </c>
      <c r="O3286" s="101">
        <f>IF(ISNUMBER(jaar_zip[[#This Row],[etmaaltemperatuur]]),IF(jaar_zip[[#This Row],[etmaaltemperatuur]]&gt;stookgrens,jaar_zip[[#This Row],[etmaaltemperatuur]]-stookgrens,0),"")</f>
        <v>0</v>
      </c>
    </row>
    <row r="3287" spans="1:15" x14ac:dyDescent="0.25">
      <c r="A3287">
        <v>273</v>
      </c>
      <c r="B3287">
        <v>20240928</v>
      </c>
      <c r="C3287">
        <v>3.5</v>
      </c>
      <c r="D3287">
        <v>10.3</v>
      </c>
      <c r="E3287">
        <v>1142</v>
      </c>
      <c r="F3287">
        <v>1.1000000000000001</v>
      </c>
      <c r="H3287">
        <v>80</v>
      </c>
      <c r="I3287" s="101" t="s">
        <v>23</v>
      </c>
      <c r="J3287" s="1">
        <f>DATEVALUE(RIGHT(jaar_zip[[#This Row],[YYYYMMDD]],2)&amp;"-"&amp;MID(jaar_zip[[#This Row],[YYYYMMDD]],5,2)&amp;"-"&amp;LEFT(jaar_zip[[#This Row],[YYYYMMDD]],4))</f>
        <v>45563</v>
      </c>
      <c r="K3287" s="101" t="str">
        <f>IF(AND(VALUE(MONTH(jaar_zip[[#This Row],[Datum]]))=1,VALUE(WEEKNUM(jaar_zip[[#This Row],[Datum]],21))&gt;51),RIGHT(YEAR(jaar_zip[[#This Row],[Datum]])-1,2),RIGHT(YEAR(jaar_zip[[#This Row],[Datum]]),2))&amp;"-"&amp; TEXT(WEEKNUM(jaar_zip[[#This Row],[Datum]],21),"00")</f>
        <v>24-39</v>
      </c>
      <c r="L3287" s="101">
        <f>MONTH(jaar_zip[[#This Row],[Datum]])</f>
        <v>9</v>
      </c>
      <c r="M3287" s="101">
        <f>IF(ISNUMBER(jaar_zip[[#This Row],[etmaaltemperatuur]]),IF(jaar_zip[[#This Row],[etmaaltemperatuur]]&lt;stookgrens,stookgrens-jaar_zip[[#This Row],[etmaaltemperatuur]],0),"")</f>
        <v>7.6999999999999993</v>
      </c>
      <c r="N3287" s="101">
        <f>IF(ISNUMBER(jaar_zip[[#This Row],[graaddagen]]),IF(OR(MONTH(jaar_zip[[#This Row],[Datum]])=1,MONTH(jaar_zip[[#This Row],[Datum]])=2,MONTH(jaar_zip[[#This Row],[Datum]])=11,MONTH(jaar_zip[[#This Row],[Datum]])=12),1.1,IF(OR(MONTH(jaar_zip[[#This Row],[Datum]])=3,MONTH(jaar_zip[[#This Row],[Datum]])=10),1,0.8))*jaar_zip[[#This Row],[graaddagen]],"")</f>
        <v>6.16</v>
      </c>
      <c r="O3287" s="101">
        <f>IF(ISNUMBER(jaar_zip[[#This Row],[etmaaltemperatuur]]),IF(jaar_zip[[#This Row],[etmaaltemperatuur]]&gt;stookgrens,jaar_zip[[#This Row],[etmaaltemperatuur]]-stookgrens,0),"")</f>
        <v>0</v>
      </c>
    </row>
    <row r="3288" spans="1:15" x14ac:dyDescent="0.25">
      <c r="A3288">
        <v>273</v>
      </c>
      <c r="B3288">
        <v>20240929</v>
      </c>
      <c r="C3288">
        <v>3</v>
      </c>
      <c r="D3288">
        <v>10.7</v>
      </c>
      <c r="E3288">
        <v>1182</v>
      </c>
      <c r="F3288">
        <v>0</v>
      </c>
      <c r="H3288">
        <v>80</v>
      </c>
      <c r="I3288" s="101" t="s">
        <v>23</v>
      </c>
      <c r="J3288" s="1">
        <f>DATEVALUE(RIGHT(jaar_zip[[#This Row],[YYYYMMDD]],2)&amp;"-"&amp;MID(jaar_zip[[#This Row],[YYYYMMDD]],5,2)&amp;"-"&amp;LEFT(jaar_zip[[#This Row],[YYYYMMDD]],4))</f>
        <v>45564</v>
      </c>
      <c r="K3288" s="101" t="str">
        <f>IF(AND(VALUE(MONTH(jaar_zip[[#This Row],[Datum]]))=1,VALUE(WEEKNUM(jaar_zip[[#This Row],[Datum]],21))&gt;51),RIGHT(YEAR(jaar_zip[[#This Row],[Datum]])-1,2),RIGHT(YEAR(jaar_zip[[#This Row],[Datum]]),2))&amp;"-"&amp; TEXT(WEEKNUM(jaar_zip[[#This Row],[Datum]],21),"00")</f>
        <v>24-39</v>
      </c>
      <c r="L3288" s="101">
        <f>MONTH(jaar_zip[[#This Row],[Datum]])</f>
        <v>9</v>
      </c>
      <c r="M3288" s="101">
        <f>IF(ISNUMBER(jaar_zip[[#This Row],[etmaaltemperatuur]]),IF(jaar_zip[[#This Row],[etmaaltemperatuur]]&lt;stookgrens,stookgrens-jaar_zip[[#This Row],[etmaaltemperatuur]],0),"")</f>
        <v>7.3000000000000007</v>
      </c>
      <c r="N3288" s="101">
        <f>IF(ISNUMBER(jaar_zip[[#This Row],[graaddagen]]),IF(OR(MONTH(jaar_zip[[#This Row],[Datum]])=1,MONTH(jaar_zip[[#This Row],[Datum]])=2,MONTH(jaar_zip[[#This Row],[Datum]])=11,MONTH(jaar_zip[[#This Row],[Datum]])=12),1.1,IF(OR(MONTH(jaar_zip[[#This Row],[Datum]])=3,MONTH(jaar_zip[[#This Row],[Datum]])=10),1,0.8))*jaar_zip[[#This Row],[graaddagen]],"")</f>
        <v>5.8400000000000007</v>
      </c>
      <c r="O3288" s="101">
        <f>IF(ISNUMBER(jaar_zip[[#This Row],[etmaaltemperatuur]]),IF(jaar_zip[[#This Row],[etmaaltemperatuur]]&gt;stookgrens,jaar_zip[[#This Row],[etmaaltemperatuur]]-stookgrens,0),"")</f>
        <v>0</v>
      </c>
    </row>
    <row r="3289" spans="1:15" x14ac:dyDescent="0.25">
      <c r="A3289">
        <v>273</v>
      </c>
      <c r="B3289">
        <v>20240930</v>
      </c>
      <c r="C3289">
        <v>7</v>
      </c>
      <c r="D3289">
        <v>11.7</v>
      </c>
      <c r="E3289">
        <v>786</v>
      </c>
      <c r="F3289">
        <v>12.3</v>
      </c>
      <c r="H3289">
        <v>84</v>
      </c>
      <c r="I3289" s="101" t="s">
        <v>23</v>
      </c>
      <c r="J3289" s="1">
        <f>DATEVALUE(RIGHT(jaar_zip[[#This Row],[YYYYMMDD]],2)&amp;"-"&amp;MID(jaar_zip[[#This Row],[YYYYMMDD]],5,2)&amp;"-"&amp;LEFT(jaar_zip[[#This Row],[YYYYMMDD]],4))</f>
        <v>45565</v>
      </c>
      <c r="K3289" s="101" t="str">
        <f>IF(AND(VALUE(MONTH(jaar_zip[[#This Row],[Datum]]))=1,VALUE(WEEKNUM(jaar_zip[[#This Row],[Datum]],21))&gt;51),RIGHT(YEAR(jaar_zip[[#This Row],[Datum]])-1,2),RIGHT(YEAR(jaar_zip[[#This Row],[Datum]]),2))&amp;"-"&amp; TEXT(WEEKNUM(jaar_zip[[#This Row],[Datum]],21),"00")</f>
        <v>24-40</v>
      </c>
      <c r="L3289" s="101">
        <f>MONTH(jaar_zip[[#This Row],[Datum]])</f>
        <v>9</v>
      </c>
      <c r="M3289" s="101">
        <f>IF(ISNUMBER(jaar_zip[[#This Row],[etmaaltemperatuur]]),IF(jaar_zip[[#This Row],[etmaaltemperatuur]]&lt;stookgrens,stookgrens-jaar_zip[[#This Row],[etmaaltemperatuur]],0),"")</f>
        <v>6.3000000000000007</v>
      </c>
      <c r="N3289" s="101">
        <f>IF(ISNUMBER(jaar_zip[[#This Row],[graaddagen]]),IF(OR(MONTH(jaar_zip[[#This Row],[Datum]])=1,MONTH(jaar_zip[[#This Row],[Datum]])=2,MONTH(jaar_zip[[#This Row],[Datum]])=11,MONTH(jaar_zip[[#This Row],[Datum]])=12),1.1,IF(OR(MONTH(jaar_zip[[#This Row],[Datum]])=3,MONTH(jaar_zip[[#This Row],[Datum]])=10),1,0.8))*jaar_zip[[#This Row],[graaddagen]],"")</f>
        <v>5.0400000000000009</v>
      </c>
      <c r="O3289" s="101">
        <f>IF(ISNUMBER(jaar_zip[[#This Row],[etmaaltemperatuur]]),IF(jaar_zip[[#This Row],[etmaaltemperatuur]]&gt;stookgrens,jaar_zip[[#This Row],[etmaaltemperatuur]]-stookgrens,0),"")</f>
        <v>0</v>
      </c>
    </row>
    <row r="3290" spans="1:15" x14ac:dyDescent="0.25">
      <c r="A3290">
        <v>275</v>
      </c>
      <c r="B3290">
        <v>20240101</v>
      </c>
      <c r="C3290">
        <v>6.5</v>
      </c>
      <c r="D3290">
        <v>6.6</v>
      </c>
      <c r="E3290">
        <v>100</v>
      </c>
      <c r="F3290">
        <v>8.1</v>
      </c>
      <c r="G3290">
        <v>1002</v>
      </c>
      <c r="H3290">
        <v>87</v>
      </c>
      <c r="I3290" s="101" t="s">
        <v>24</v>
      </c>
      <c r="J3290" s="1">
        <f>DATEVALUE(RIGHT(jaar_zip[[#This Row],[YYYYMMDD]],2)&amp;"-"&amp;MID(jaar_zip[[#This Row],[YYYYMMDD]],5,2)&amp;"-"&amp;LEFT(jaar_zip[[#This Row],[YYYYMMDD]],4))</f>
        <v>45292</v>
      </c>
      <c r="K3290" s="101" t="str">
        <f>IF(AND(VALUE(MONTH(jaar_zip[[#This Row],[Datum]]))=1,VALUE(WEEKNUM(jaar_zip[[#This Row],[Datum]],21))&gt;51),RIGHT(YEAR(jaar_zip[[#This Row],[Datum]])-1,2),RIGHT(YEAR(jaar_zip[[#This Row],[Datum]]),2))&amp;"-"&amp; TEXT(WEEKNUM(jaar_zip[[#This Row],[Datum]],21),"00")</f>
        <v>24-01</v>
      </c>
      <c r="L3290" s="101">
        <f>MONTH(jaar_zip[[#This Row],[Datum]])</f>
        <v>1</v>
      </c>
      <c r="M3290" s="101">
        <f>IF(ISNUMBER(jaar_zip[[#This Row],[etmaaltemperatuur]]),IF(jaar_zip[[#This Row],[etmaaltemperatuur]]&lt;stookgrens,stookgrens-jaar_zip[[#This Row],[etmaaltemperatuur]],0),"")</f>
        <v>11.4</v>
      </c>
      <c r="N3290" s="101">
        <f>IF(ISNUMBER(jaar_zip[[#This Row],[graaddagen]]),IF(OR(MONTH(jaar_zip[[#This Row],[Datum]])=1,MONTH(jaar_zip[[#This Row],[Datum]])=2,MONTH(jaar_zip[[#This Row],[Datum]])=11,MONTH(jaar_zip[[#This Row],[Datum]])=12),1.1,IF(OR(MONTH(jaar_zip[[#This Row],[Datum]])=3,MONTH(jaar_zip[[#This Row],[Datum]])=10),1,0.8))*jaar_zip[[#This Row],[graaddagen]],"")</f>
        <v>12.540000000000001</v>
      </c>
      <c r="O3290" s="101">
        <f>IF(ISNUMBER(jaar_zip[[#This Row],[etmaaltemperatuur]]),IF(jaar_zip[[#This Row],[etmaaltemperatuur]]&gt;stookgrens,jaar_zip[[#This Row],[etmaaltemperatuur]]-stookgrens,0),"")</f>
        <v>0</v>
      </c>
    </row>
    <row r="3291" spans="1:15" x14ac:dyDescent="0.25">
      <c r="A3291">
        <v>275</v>
      </c>
      <c r="B3291">
        <v>20240102</v>
      </c>
      <c r="C3291">
        <v>7.8</v>
      </c>
      <c r="D3291">
        <v>10</v>
      </c>
      <c r="E3291">
        <v>73</v>
      </c>
      <c r="F3291">
        <v>26.4</v>
      </c>
      <c r="G3291">
        <v>988.6</v>
      </c>
      <c r="H3291">
        <v>90</v>
      </c>
      <c r="I3291" s="101" t="s">
        <v>24</v>
      </c>
      <c r="J3291" s="1">
        <f>DATEVALUE(RIGHT(jaar_zip[[#This Row],[YYYYMMDD]],2)&amp;"-"&amp;MID(jaar_zip[[#This Row],[YYYYMMDD]],5,2)&amp;"-"&amp;LEFT(jaar_zip[[#This Row],[YYYYMMDD]],4))</f>
        <v>45293</v>
      </c>
      <c r="K3291" s="101" t="str">
        <f>IF(AND(VALUE(MONTH(jaar_zip[[#This Row],[Datum]]))=1,VALUE(WEEKNUM(jaar_zip[[#This Row],[Datum]],21))&gt;51),RIGHT(YEAR(jaar_zip[[#This Row],[Datum]])-1,2),RIGHT(YEAR(jaar_zip[[#This Row],[Datum]]),2))&amp;"-"&amp; TEXT(WEEKNUM(jaar_zip[[#This Row],[Datum]],21),"00")</f>
        <v>24-01</v>
      </c>
      <c r="L3291" s="101">
        <f>MONTH(jaar_zip[[#This Row],[Datum]])</f>
        <v>1</v>
      </c>
      <c r="M3291" s="101">
        <f>IF(ISNUMBER(jaar_zip[[#This Row],[etmaaltemperatuur]]),IF(jaar_zip[[#This Row],[etmaaltemperatuur]]&lt;stookgrens,stookgrens-jaar_zip[[#This Row],[etmaaltemperatuur]],0),"")</f>
        <v>8</v>
      </c>
      <c r="N3291" s="101">
        <f>IF(ISNUMBER(jaar_zip[[#This Row],[graaddagen]]),IF(OR(MONTH(jaar_zip[[#This Row],[Datum]])=1,MONTH(jaar_zip[[#This Row],[Datum]])=2,MONTH(jaar_zip[[#This Row],[Datum]])=11,MONTH(jaar_zip[[#This Row],[Datum]])=12),1.1,IF(OR(MONTH(jaar_zip[[#This Row],[Datum]])=3,MONTH(jaar_zip[[#This Row],[Datum]])=10),1,0.8))*jaar_zip[[#This Row],[graaddagen]],"")</f>
        <v>8.8000000000000007</v>
      </c>
      <c r="O3291" s="101">
        <f>IF(ISNUMBER(jaar_zip[[#This Row],[etmaaltemperatuur]]),IF(jaar_zip[[#This Row],[etmaaltemperatuur]]&gt;stookgrens,jaar_zip[[#This Row],[etmaaltemperatuur]]-stookgrens,0),"")</f>
        <v>0</v>
      </c>
    </row>
    <row r="3292" spans="1:15" x14ac:dyDescent="0.25">
      <c r="A3292">
        <v>275</v>
      </c>
      <c r="B3292">
        <v>20240103</v>
      </c>
      <c r="C3292">
        <v>7.2</v>
      </c>
      <c r="D3292">
        <v>8.8000000000000007</v>
      </c>
      <c r="E3292">
        <v>94</v>
      </c>
      <c r="F3292">
        <v>16.3</v>
      </c>
      <c r="G3292">
        <v>989.3</v>
      </c>
      <c r="H3292">
        <v>89</v>
      </c>
      <c r="I3292" s="101" t="s">
        <v>24</v>
      </c>
      <c r="J3292" s="1">
        <f>DATEVALUE(RIGHT(jaar_zip[[#This Row],[YYYYMMDD]],2)&amp;"-"&amp;MID(jaar_zip[[#This Row],[YYYYMMDD]],5,2)&amp;"-"&amp;LEFT(jaar_zip[[#This Row],[YYYYMMDD]],4))</f>
        <v>45294</v>
      </c>
      <c r="K3292" s="101" t="str">
        <f>IF(AND(VALUE(MONTH(jaar_zip[[#This Row],[Datum]]))=1,VALUE(WEEKNUM(jaar_zip[[#This Row],[Datum]],21))&gt;51),RIGHT(YEAR(jaar_zip[[#This Row],[Datum]])-1,2),RIGHT(YEAR(jaar_zip[[#This Row],[Datum]]),2))&amp;"-"&amp; TEXT(WEEKNUM(jaar_zip[[#This Row],[Datum]],21),"00")</f>
        <v>24-01</v>
      </c>
      <c r="L3292" s="101">
        <f>MONTH(jaar_zip[[#This Row],[Datum]])</f>
        <v>1</v>
      </c>
      <c r="M3292" s="101">
        <f>IF(ISNUMBER(jaar_zip[[#This Row],[etmaaltemperatuur]]),IF(jaar_zip[[#This Row],[etmaaltemperatuur]]&lt;stookgrens,stookgrens-jaar_zip[[#This Row],[etmaaltemperatuur]],0),"")</f>
        <v>9.1999999999999993</v>
      </c>
      <c r="N3292" s="101">
        <f>IF(ISNUMBER(jaar_zip[[#This Row],[graaddagen]]),IF(OR(MONTH(jaar_zip[[#This Row],[Datum]])=1,MONTH(jaar_zip[[#This Row],[Datum]])=2,MONTH(jaar_zip[[#This Row],[Datum]])=11,MONTH(jaar_zip[[#This Row],[Datum]])=12),1.1,IF(OR(MONTH(jaar_zip[[#This Row],[Datum]])=3,MONTH(jaar_zip[[#This Row],[Datum]])=10),1,0.8))*jaar_zip[[#This Row],[graaddagen]],"")</f>
        <v>10.119999999999999</v>
      </c>
      <c r="O3292" s="101">
        <f>IF(ISNUMBER(jaar_zip[[#This Row],[etmaaltemperatuur]]),IF(jaar_zip[[#This Row],[etmaaltemperatuur]]&gt;stookgrens,jaar_zip[[#This Row],[etmaaltemperatuur]]-stookgrens,0),"")</f>
        <v>0</v>
      </c>
    </row>
    <row r="3293" spans="1:15" x14ac:dyDescent="0.25">
      <c r="A3293">
        <v>275</v>
      </c>
      <c r="B3293">
        <v>20240104</v>
      </c>
      <c r="C3293">
        <v>2.7</v>
      </c>
      <c r="D3293">
        <v>7</v>
      </c>
      <c r="E3293">
        <v>128</v>
      </c>
      <c r="F3293">
        <v>8</v>
      </c>
      <c r="G3293">
        <v>1001.4</v>
      </c>
      <c r="H3293">
        <v>95</v>
      </c>
      <c r="I3293" s="101" t="s">
        <v>24</v>
      </c>
      <c r="J3293" s="1">
        <f>DATEVALUE(RIGHT(jaar_zip[[#This Row],[YYYYMMDD]],2)&amp;"-"&amp;MID(jaar_zip[[#This Row],[YYYYMMDD]],5,2)&amp;"-"&amp;LEFT(jaar_zip[[#This Row],[YYYYMMDD]],4))</f>
        <v>45295</v>
      </c>
      <c r="K3293" s="101" t="str">
        <f>IF(AND(VALUE(MONTH(jaar_zip[[#This Row],[Datum]]))=1,VALUE(WEEKNUM(jaar_zip[[#This Row],[Datum]],21))&gt;51),RIGHT(YEAR(jaar_zip[[#This Row],[Datum]])-1,2),RIGHT(YEAR(jaar_zip[[#This Row],[Datum]]),2))&amp;"-"&amp; TEXT(WEEKNUM(jaar_zip[[#This Row],[Datum]],21),"00")</f>
        <v>24-01</v>
      </c>
      <c r="L3293" s="101">
        <f>MONTH(jaar_zip[[#This Row],[Datum]])</f>
        <v>1</v>
      </c>
      <c r="M3293" s="101">
        <f>IF(ISNUMBER(jaar_zip[[#This Row],[etmaaltemperatuur]]),IF(jaar_zip[[#This Row],[etmaaltemperatuur]]&lt;stookgrens,stookgrens-jaar_zip[[#This Row],[etmaaltemperatuur]],0),"")</f>
        <v>11</v>
      </c>
      <c r="N3293" s="101">
        <f>IF(ISNUMBER(jaar_zip[[#This Row],[graaddagen]]),IF(OR(MONTH(jaar_zip[[#This Row],[Datum]])=1,MONTH(jaar_zip[[#This Row],[Datum]])=2,MONTH(jaar_zip[[#This Row],[Datum]])=11,MONTH(jaar_zip[[#This Row],[Datum]])=12),1.1,IF(OR(MONTH(jaar_zip[[#This Row],[Datum]])=3,MONTH(jaar_zip[[#This Row],[Datum]])=10),1,0.8))*jaar_zip[[#This Row],[graaddagen]],"")</f>
        <v>12.100000000000001</v>
      </c>
      <c r="O3293" s="101">
        <f>IF(ISNUMBER(jaar_zip[[#This Row],[etmaaltemperatuur]]),IF(jaar_zip[[#This Row],[etmaaltemperatuur]]&gt;stookgrens,jaar_zip[[#This Row],[etmaaltemperatuur]]-stookgrens,0),"")</f>
        <v>0</v>
      </c>
    </row>
    <row r="3294" spans="1:15" x14ac:dyDescent="0.25">
      <c r="A3294">
        <v>275</v>
      </c>
      <c r="B3294">
        <v>20240105</v>
      </c>
      <c r="C3294">
        <v>4.8</v>
      </c>
      <c r="D3294">
        <v>6.4</v>
      </c>
      <c r="E3294">
        <v>46</v>
      </c>
      <c r="F3294">
        <v>9.1</v>
      </c>
      <c r="G3294">
        <v>997.5</v>
      </c>
      <c r="H3294">
        <v>92</v>
      </c>
      <c r="I3294" s="101" t="s">
        <v>24</v>
      </c>
      <c r="J3294" s="1">
        <f>DATEVALUE(RIGHT(jaar_zip[[#This Row],[YYYYMMDD]],2)&amp;"-"&amp;MID(jaar_zip[[#This Row],[YYYYMMDD]],5,2)&amp;"-"&amp;LEFT(jaar_zip[[#This Row],[YYYYMMDD]],4))</f>
        <v>45296</v>
      </c>
      <c r="K3294" s="101" t="str">
        <f>IF(AND(VALUE(MONTH(jaar_zip[[#This Row],[Datum]]))=1,VALUE(WEEKNUM(jaar_zip[[#This Row],[Datum]],21))&gt;51),RIGHT(YEAR(jaar_zip[[#This Row],[Datum]])-1,2),RIGHT(YEAR(jaar_zip[[#This Row],[Datum]]),2))&amp;"-"&amp; TEXT(WEEKNUM(jaar_zip[[#This Row],[Datum]],21),"00")</f>
        <v>24-01</v>
      </c>
      <c r="L3294" s="101">
        <f>MONTH(jaar_zip[[#This Row],[Datum]])</f>
        <v>1</v>
      </c>
      <c r="M3294" s="101">
        <f>IF(ISNUMBER(jaar_zip[[#This Row],[etmaaltemperatuur]]),IF(jaar_zip[[#This Row],[etmaaltemperatuur]]&lt;stookgrens,stookgrens-jaar_zip[[#This Row],[etmaaltemperatuur]],0),"")</f>
        <v>11.6</v>
      </c>
      <c r="N3294" s="101">
        <f>IF(ISNUMBER(jaar_zip[[#This Row],[graaddagen]]),IF(OR(MONTH(jaar_zip[[#This Row],[Datum]])=1,MONTH(jaar_zip[[#This Row],[Datum]])=2,MONTH(jaar_zip[[#This Row],[Datum]])=11,MONTH(jaar_zip[[#This Row],[Datum]])=12),1.1,IF(OR(MONTH(jaar_zip[[#This Row],[Datum]])=3,MONTH(jaar_zip[[#This Row],[Datum]])=10),1,0.8))*jaar_zip[[#This Row],[graaddagen]],"")</f>
        <v>12.76</v>
      </c>
      <c r="O3294" s="101">
        <f>IF(ISNUMBER(jaar_zip[[#This Row],[etmaaltemperatuur]]),IF(jaar_zip[[#This Row],[etmaaltemperatuur]]&gt;stookgrens,jaar_zip[[#This Row],[etmaaltemperatuur]]-stookgrens,0),"")</f>
        <v>0</v>
      </c>
    </row>
    <row r="3295" spans="1:15" x14ac:dyDescent="0.25">
      <c r="A3295">
        <v>275</v>
      </c>
      <c r="B3295">
        <v>20240106</v>
      </c>
      <c r="C3295">
        <v>3.8</v>
      </c>
      <c r="D3295">
        <v>1.8</v>
      </c>
      <c r="E3295">
        <v>47</v>
      </c>
      <c r="F3295">
        <v>-0.1</v>
      </c>
      <c r="G3295">
        <v>1011.5</v>
      </c>
      <c r="H3295">
        <v>92</v>
      </c>
      <c r="I3295" s="101" t="s">
        <v>24</v>
      </c>
      <c r="J3295" s="1">
        <f>DATEVALUE(RIGHT(jaar_zip[[#This Row],[YYYYMMDD]],2)&amp;"-"&amp;MID(jaar_zip[[#This Row],[YYYYMMDD]],5,2)&amp;"-"&amp;LEFT(jaar_zip[[#This Row],[YYYYMMDD]],4))</f>
        <v>45297</v>
      </c>
      <c r="K3295" s="101" t="str">
        <f>IF(AND(VALUE(MONTH(jaar_zip[[#This Row],[Datum]]))=1,VALUE(WEEKNUM(jaar_zip[[#This Row],[Datum]],21))&gt;51),RIGHT(YEAR(jaar_zip[[#This Row],[Datum]])-1,2),RIGHT(YEAR(jaar_zip[[#This Row],[Datum]]),2))&amp;"-"&amp; TEXT(WEEKNUM(jaar_zip[[#This Row],[Datum]],21),"00")</f>
        <v>24-01</v>
      </c>
      <c r="L3295" s="101">
        <f>MONTH(jaar_zip[[#This Row],[Datum]])</f>
        <v>1</v>
      </c>
      <c r="M3295" s="101">
        <f>IF(ISNUMBER(jaar_zip[[#This Row],[etmaaltemperatuur]]),IF(jaar_zip[[#This Row],[etmaaltemperatuur]]&lt;stookgrens,stookgrens-jaar_zip[[#This Row],[etmaaltemperatuur]],0),"")</f>
        <v>16.2</v>
      </c>
      <c r="N3295" s="101">
        <f>IF(ISNUMBER(jaar_zip[[#This Row],[graaddagen]]),IF(OR(MONTH(jaar_zip[[#This Row],[Datum]])=1,MONTH(jaar_zip[[#This Row],[Datum]])=2,MONTH(jaar_zip[[#This Row],[Datum]])=11,MONTH(jaar_zip[[#This Row],[Datum]])=12),1.1,IF(OR(MONTH(jaar_zip[[#This Row],[Datum]])=3,MONTH(jaar_zip[[#This Row],[Datum]])=10),1,0.8))*jaar_zip[[#This Row],[graaddagen]],"")</f>
        <v>17.82</v>
      </c>
      <c r="O3295" s="101">
        <f>IF(ISNUMBER(jaar_zip[[#This Row],[etmaaltemperatuur]]),IF(jaar_zip[[#This Row],[etmaaltemperatuur]]&gt;stookgrens,jaar_zip[[#This Row],[etmaaltemperatuur]]-stookgrens,0),"")</f>
        <v>0</v>
      </c>
    </row>
    <row r="3296" spans="1:15" x14ac:dyDescent="0.25">
      <c r="A3296">
        <v>275</v>
      </c>
      <c r="B3296">
        <v>20240107</v>
      </c>
      <c r="C3296">
        <v>5.4</v>
      </c>
      <c r="D3296">
        <v>-1</v>
      </c>
      <c r="E3296">
        <v>267</v>
      </c>
      <c r="F3296">
        <v>0.1</v>
      </c>
      <c r="G3296">
        <v>1025.4000000000001</v>
      </c>
      <c r="H3296">
        <v>82</v>
      </c>
      <c r="I3296" s="101" t="s">
        <v>24</v>
      </c>
      <c r="J3296" s="1">
        <f>DATEVALUE(RIGHT(jaar_zip[[#This Row],[YYYYMMDD]],2)&amp;"-"&amp;MID(jaar_zip[[#This Row],[YYYYMMDD]],5,2)&amp;"-"&amp;LEFT(jaar_zip[[#This Row],[YYYYMMDD]],4))</f>
        <v>45298</v>
      </c>
      <c r="K3296" s="101" t="str">
        <f>IF(AND(VALUE(MONTH(jaar_zip[[#This Row],[Datum]]))=1,VALUE(WEEKNUM(jaar_zip[[#This Row],[Datum]],21))&gt;51),RIGHT(YEAR(jaar_zip[[#This Row],[Datum]])-1,2),RIGHT(YEAR(jaar_zip[[#This Row],[Datum]]),2))&amp;"-"&amp; TEXT(WEEKNUM(jaar_zip[[#This Row],[Datum]],21),"00")</f>
        <v>24-01</v>
      </c>
      <c r="L3296" s="101">
        <f>MONTH(jaar_zip[[#This Row],[Datum]])</f>
        <v>1</v>
      </c>
      <c r="M3296" s="101">
        <f>IF(ISNUMBER(jaar_zip[[#This Row],[etmaaltemperatuur]]),IF(jaar_zip[[#This Row],[etmaaltemperatuur]]&lt;stookgrens,stookgrens-jaar_zip[[#This Row],[etmaaltemperatuur]],0),"")</f>
        <v>19</v>
      </c>
      <c r="N3296" s="101">
        <f>IF(ISNUMBER(jaar_zip[[#This Row],[graaddagen]]),IF(OR(MONTH(jaar_zip[[#This Row],[Datum]])=1,MONTH(jaar_zip[[#This Row],[Datum]])=2,MONTH(jaar_zip[[#This Row],[Datum]])=11,MONTH(jaar_zip[[#This Row],[Datum]])=12),1.1,IF(OR(MONTH(jaar_zip[[#This Row],[Datum]])=3,MONTH(jaar_zip[[#This Row],[Datum]])=10),1,0.8))*jaar_zip[[#This Row],[graaddagen]],"")</f>
        <v>20.900000000000002</v>
      </c>
      <c r="O3296" s="101">
        <f>IF(ISNUMBER(jaar_zip[[#This Row],[etmaaltemperatuur]]),IF(jaar_zip[[#This Row],[etmaaltemperatuur]]&gt;stookgrens,jaar_zip[[#This Row],[etmaaltemperatuur]]-stookgrens,0),"")</f>
        <v>0</v>
      </c>
    </row>
    <row r="3297" spans="1:15" x14ac:dyDescent="0.25">
      <c r="A3297">
        <v>275</v>
      </c>
      <c r="B3297">
        <v>20240108</v>
      </c>
      <c r="C3297">
        <v>6</v>
      </c>
      <c r="D3297">
        <v>-2.5</v>
      </c>
      <c r="E3297">
        <v>286</v>
      </c>
      <c r="F3297">
        <v>-0.1</v>
      </c>
      <c r="G3297">
        <v>1032.8</v>
      </c>
      <c r="H3297">
        <v>71</v>
      </c>
      <c r="I3297" s="101" t="s">
        <v>24</v>
      </c>
      <c r="J3297" s="1">
        <f>DATEVALUE(RIGHT(jaar_zip[[#This Row],[YYYYMMDD]],2)&amp;"-"&amp;MID(jaar_zip[[#This Row],[YYYYMMDD]],5,2)&amp;"-"&amp;LEFT(jaar_zip[[#This Row],[YYYYMMDD]],4))</f>
        <v>45299</v>
      </c>
      <c r="K3297" s="101" t="str">
        <f>IF(AND(VALUE(MONTH(jaar_zip[[#This Row],[Datum]]))=1,VALUE(WEEKNUM(jaar_zip[[#This Row],[Datum]],21))&gt;51),RIGHT(YEAR(jaar_zip[[#This Row],[Datum]])-1,2),RIGHT(YEAR(jaar_zip[[#This Row],[Datum]]),2))&amp;"-"&amp; TEXT(WEEKNUM(jaar_zip[[#This Row],[Datum]],21),"00")</f>
        <v>24-02</v>
      </c>
      <c r="L3297" s="101">
        <f>MONTH(jaar_zip[[#This Row],[Datum]])</f>
        <v>1</v>
      </c>
      <c r="M3297" s="101">
        <f>IF(ISNUMBER(jaar_zip[[#This Row],[etmaaltemperatuur]]),IF(jaar_zip[[#This Row],[etmaaltemperatuur]]&lt;stookgrens,stookgrens-jaar_zip[[#This Row],[etmaaltemperatuur]],0),"")</f>
        <v>20.5</v>
      </c>
      <c r="N3297" s="101">
        <f>IF(ISNUMBER(jaar_zip[[#This Row],[graaddagen]]),IF(OR(MONTH(jaar_zip[[#This Row],[Datum]])=1,MONTH(jaar_zip[[#This Row],[Datum]])=2,MONTH(jaar_zip[[#This Row],[Datum]])=11,MONTH(jaar_zip[[#This Row],[Datum]])=12),1.1,IF(OR(MONTH(jaar_zip[[#This Row],[Datum]])=3,MONTH(jaar_zip[[#This Row],[Datum]])=10),1,0.8))*jaar_zip[[#This Row],[graaddagen]],"")</f>
        <v>22.55</v>
      </c>
      <c r="O3297" s="101">
        <f>IF(ISNUMBER(jaar_zip[[#This Row],[etmaaltemperatuur]]),IF(jaar_zip[[#This Row],[etmaaltemperatuur]]&gt;stookgrens,jaar_zip[[#This Row],[etmaaltemperatuur]]-stookgrens,0),"")</f>
        <v>0</v>
      </c>
    </row>
    <row r="3298" spans="1:15" x14ac:dyDescent="0.25">
      <c r="A3298">
        <v>275</v>
      </c>
      <c r="B3298">
        <v>20240109</v>
      </c>
      <c r="C3298">
        <v>5.8</v>
      </c>
      <c r="D3298">
        <v>-4.0999999999999996</v>
      </c>
      <c r="E3298">
        <v>466</v>
      </c>
      <c r="F3298">
        <v>0</v>
      </c>
      <c r="G3298">
        <v>1033.9000000000001</v>
      </c>
      <c r="H3298">
        <v>58</v>
      </c>
      <c r="I3298" s="101" t="s">
        <v>24</v>
      </c>
      <c r="J3298" s="1">
        <f>DATEVALUE(RIGHT(jaar_zip[[#This Row],[YYYYMMDD]],2)&amp;"-"&amp;MID(jaar_zip[[#This Row],[YYYYMMDD]],5,2)&amp;"-"&amp;LEFT(jaar_zip[[#This Row],[YYYYMMDD]],4))</f>
        <v>45300</v>
      </c>
      <c r="K3298" s="101" t="str">
        <f>IF(AND(VALUE(MONTH(jaar_zip[[#This Row],[Datum]]))=1,VALUE(WEEKNUM(jaar_zip[[#This Row],[Datum]],21))&gt;51),RIGHT(YEAR(jaar_zip[[#This Row],[Datum]])-1,2),RIGHT(YEAR(jaar_zip[[#This Row],[Datum]]),2))&amp;"-"&amp; TEXT(WEEKNUM(jaar_zip[[#This Row],[Datum]],21),"00")</f>
        <v>24-02</v>
      </c>
      <c r="L3298" s="101">
        <f>MONTH(jaar_zip[[#This Row],[Datum]])</f>
        <v>1</v>
      </c>
      <c r="M3298" s="101">
        <f>IF(ISNUMBER(jaar_zip[[#This Row],[etmaaltemperatuur]]),IF(jaar_zip[[#This Row],[etmaaltemperatuur]]&lt;stookgrens,stookgrens-jaar_zip[[#This Row],[etmaaltemperatuur]],0),"")</f>
        <v>22.1</v>
      </c>
      <c r="N3298" s="101">
        <f>IF(ISNUMBER(jaar_zip[[#This Row],[graaddagen]]),IF(OR(MONTH(jaar_zip[[#This Row],[Datum]])=1,MONTH(jaar_zip[[#This Row],[Datum]])=2,MONTH(jaar_zip[[#This Row],[Datum]])=11,MONTH(jaar_zip[[#This Row],[Datum]])=12),1.1,IF(OR(MONTH(jaar_zip[[#This Row],[Datum]])=3,MONTH(jaar_zip[[#This Row],[Datum]])=10),1,0.8))*jaar_zip[[#This Row],[graaddagen]],"")</f>
        <v>24.310000000000002</v>
      </c>
      <c r="O3298" s="101">
        <f>IF(ISNUMBER(jaar_zip[[#This Row],[etmaaltemperatuur]]),IF(jaar_zip[[#This Row],[etmaaltemperatuur]]&gt;stookgrens,jaar_zip[[#This Row],[etmaaltemperatuur]]-stookgrens,0),"")</f>
        <v>0</v>
      </c>
    </row>
    <row r="3299" spans="1:15" x14ac:dyDescent="0.25">
      <c r="A3299">
        <v>275</v>
      </c>
      <c r="B3299">
        <v>20240110</v>
      </c>
      <c r="C3299">
        <v>3.8</v>
      </c>
      <c r="D3299">
        <v>-3.9</v>
      </c>
      <c r="E3299">
        <v>444</v>
      </c>
      <c r="F3299">
        <v>0</v>
      </c>
      <c r="G3299">
        <v>1031.0999999999999</v>
      </c>
      <c r="H3299">
        <v>60</v>
      </c>
      <c r="I3299" s="101" t="s">
        <v>24</v>
      </c>
      <c r="J3299" s="1">
        <f>DATEVALUE(RIGHT(jaar_zip[[#This Row],[YYYYMMDD]],2)&amp;"-"&amp;MID(jaar_zip[[#This Row],[YYYYMMDD]],5,2)&amp;"-"&amp;LEFT(jaar_zip[[#This Row],[YYYYMMDD]],4))</f>
        <v>45301</v>
      </c>
      <c r="K3299" s="101" t="str">
        <f>IF(AND(VALUE(MONTH(jaar_zip[[#This Row],[Datum]]))=1,VALUE(WEEKNUM(jaar_zip[[#This Row],[Datum]],21))&gt;51),RIGHT(YEAR(jaar_zip[[#This Row],[Datum]])-1,2),RIGHT(YEAR(jaar_zip[[#This Row],[Datum]]),2))&amp;"-"&amp; TEXT(WEEKNUM(jaar_zip[[#This Row],[Datum]],21),"00")</f>
        <v>24-02</v>
      </c>
      <c r="L3299" s="101">
        <f>MONTH(jaar_zip[[#This Row],[Datum]])</f>
        <v>1</v>
      </c>
      <c r="M3299" s="101">
        <f>IF(ISNUMBER(jaar_zip[[#This Row],[etmaaltemperatuur]]),IF(jaar_zip[[#This Row],[etmaaltemperatuur]]&lt;stookgrens,stookgrens-jaar_zip[[#This Row],[etmaaltemperatuur]],0),"")</f>
        <v>21.9</v>
      </c>
      <c r="N3299" s="101">
        <f>IF(ISNUMBER(jaar_zip[[#This Row],[graaddagen]]),IF(OR(MONTH(jaar_zip[[#This Row],[Datum]])=1,MONTH(jaar_zip[[#This Row],[Datum]])=2,MONTH(jaar_zip[[#This Row],[Datum]])=11,MONTH(jaar_zip[[#This Row],[Datum]])=12),1.1,IF(OR(MONTH(jaar_zip[[#This Row],[Datum]])=3,MONTH(jaar_zip[[#This Row],[Datum]])=10),1,0.8))*jaar_zip[[#This Row],[graaddagen]],"")</f>
        <v>24.09</v>
      </c>
      <c r="O3299" s="101">
        <f>IF(ISNUMBER(jaar_zip[[#This Row],[etmaaltemperatuur]]),IF(jaar_zip[[#This Row],[etmaaltemperatuur]]&gt;stookgrens,jaar_zip[[#This Row],[etmaaltemperatuur]]-stookgrens,0),"")</f>
        <v>0</v>
      </c>
    </row>
    <row r="3300" spans="1:15" x14ac:dyDescent="0.25">
      <c r="A3300">
        <v>275</v>
      </c>
      <c r="B3300">
        <v>20240111</v>
      </c>
      <c r="C3300">
        <v>1.5</v>
      </c>
      <c r="D3300">
        <v>-3.3</v>
      </c>
      <c r="E3300">
        <v>232</v>
      </c>
      <c r="F3300">
        <v>0</v>
      </c>
      <c r="G3300">
        <v>1034.3</v>
      </c>
      <c r="H3300">
        <v>91</v>
      </c>
      <c r="I3300" s="101" t="s">
        <v>24</v>
      </c>
      <c r="J3300" s="1">
        <f>DATEVALUE(RIGHT(jaar_zip[[#This Row],[YYYYMMDD]],2)&amp;"-"&amp;MID(jaar_zip[[#This Row],[YYYYMMDD]],5,2)&amp;"-"&amp;LEFT(jaar_zip[[#This Row],[YYYYMMDD]],4))</f>
        <v>45302</v>
      </c>
      <c r="K3300" s="101" t="str">
        <f>IF(AND(VALUE(MONTH(jaar_zip[[#This Row],[Datum]]))=1,VALUE(WEEKNUM(jaar_zip[[#This Row],[Datum]],21))&gt;51),RIGHT(YEAR(jaar_zip[[#This Row],[Datum]])-1,2),RIGHT(YEAR(jaar_zip[[#This Row],[Datum]]),2))&amp;"-"&amp; TEXT(WEEKNUM(jaar_zip[[#This Row],[Datum]],21),"00")</f>
        <v>24-02</v>
      </c>
      <c r="L3300" s="101">
        <f>MONTH(jaar_zip[[#This Row],[Datum]])</f>
        <v>1</v>
      </c>
      <c r="M3300" s="101">
        <f>IF(ISNUMBER(jaar_zip[[#This Row],[etmaaltemperatuur]]),IF(jaar_zip[[#This Row],[etmaaltemperatuur]]&lt;stookgrens,stookgrens-jaar_zip[[#This Row],[etmaaltemperatuur]],0),"")</f>
        <v>21.3</v>
      </c>
      <c r="N3300" s="101">
        <f>IF(ISNUMBER(jaar_zip[[#This Row],[graaddagen]]),IF(OR(MONTH(jaar_zip[[#This Row],[Datum]])=1,MONTH(jaar_zip[[#This Row],[Datum]])=2,MONTH(jaar_zip[[#This Row],[Datum]])=11,MONTH(jaar_zip[[#This Row],[Datum]])=12),1.1,IF(OR(MONTH(jaar_zip[[#This Row],[Datum]])=3,MONTH(jaar_zip[[#This Row],[Datum]])=10),1,0.8))*jaar_zip[[#This Row],[graaddagen]],"")</f>
        <v>23.430000000000003</v>
      </c>
      <c r="O3300" s="101">
        <f>IF(ISNUMBER(jaar_zip[[#This Row],[etmaaltemperatuur]]),IF(jaar_zip[[#This Row],[etmaaltemperatuur]]&gt;stookgrens,jaar_zip[[#This Row],[etmaaltemperatuur]]-stookgrens,0),"")</f>
        <v>0</v>
      </c>
    </row>
    <row r="3301" spans="1:15" x14ac:dyDescent="0.25">
      <c r="A3301">
        <v>275</v>
      </c>
      <c r="B3301">
        <v>20240112</v>
      </c>
      <c r="C3301">
        <v>1.5</v>
      </c>
      <c r="D3301">
        <v>1.8</v>
      </c>
      <c r="E3301">
        <v>137</v>
      </c>
      <c r="F3301">
        <v>0.3</v>
      </c>
      <c r="G3301">
        <v>1032.5</v>
      </c>
      <c r="H3301">
        <v>94</v>
      </c>
      <c r="I3301" s="101" t="s">
        <v>24</v>
      </c>
      <c r="J3301" s="1">
        <f>DATEVALUE(RIGHT(jaar_zip[[#This Row],[YYYYMMDD]],2)&amp;"-"&amp;MID(jaar_zip[[#This Row],[YYYYMMDD]],5,2)&amp;"-"&amp;LEFT(jaar_zip[[#This Row],[YYYYMMDD]],4))</f>
        <v>45303</v>
      </c>
      <c r="K3301" s="101" t="str">
        <f>IF(AND(VALUE(MONTH(jaar_zip[[#This Row],[Datum]]))=1,VALUE(WEEKNUM(jaar_zip[[#This Row],[Datum]],21))&gt;51),RIGHT(YEAR(jaar_zip[[#This Row],[Datum]])-1,2),RIGHT(YEAR(jaar_zip[[#This Row],[Datum]]),2))&amp;"-"&amp; TEXT(WEEKNUM(jaar_zip[[#This Row],[Datum]],21),"00")</f>
        <v>24-02</v>
      </c>
      <c r="L3301" s="101">
        <f>MONTH(jaar_zip[[#This Row],[Datum]])</f>
        <v>1</v>
      </c>
      <c r="M3301" s="101">
        <f>IF(ISNUMBER(jaar_zip[[#This Row],[etmaaltemperatuur]]),IF(jaar_zip[[#This Row],[etmaaltemperatuur]]&lt;stookgrens,stookgrens-jaar_zip[[#This Row],[etmaaltemperatuur]],0),"")</f>
        <v>16.2</v>
      </c>
      <c r="N3301" s="101">
        <f>IF(ISNUMBER(jaar_zip[[#This Row],[graaddagen]]),IF(OR(MONTH(jaar_zip[[#This Row],[Datum]])=1,MONTH(jaar_zip[[#This Row],[Datum]])=2,MONTH(jaar_zip[[#This Row],[Datum]])=11,MONTH(jaar_zip[[#This Row],[Datum]])=12),1.1,IF(OR(MONTH(jaar_zip[[#This Row],[Datum]])=3,MONTH(jaar_zip[[#This Row],[Datum]])=10),1,0.8))*jaar_zip[[#This Row],[graaddagen]],"")</f>
        <v>17.82</v>
      </c>
      <c r="O3301" s="101">
        <f>IF(ISNUMBER(jaar_zip[[#This Row],[etmaaltemperatuur]]),IF(jaar_zip[[#This Row],[etmaaltemperatuur]]&gt;stookgrens,jaar_zip[[#This Row],[etmaaltemperatuur]]-stookgrens,0),"")</f>
        <v>0</v>
      </c>
    </row>
    <row r="3302" spans="1:15" x14ac:dyDescent="0.25">
      <c r="A3302">
        <v>275</v>
      </c>
      <c r="B3302">
        <v>20240113</v>
      </c>
      <c r="C3302">
        <v>4.3</v>
      </c>
      <c r="D3302">
        <v>2.8</v>
      </c>
      <c r="E3302">
        <v>86</v>
      </c>
      <c r="F3302">
        <v>2</v>
      </c>
      <c r="G3302">
        <v>1021.4</v>
      </c>
      <c r="H3302">
        <v>95</v>
      </c>
      <c r="I3302" s="101" t="s">
        <v>24</v>
      </c>
      <c r="J3302" s="1">
        <f>DATEVALUE(RIGHT(jaar_zip[[#This Row],[YYYYMMDD]],2)&amp;"-"&amp;MID(jaar_zip[[#This Row],[YYYYMMDD]],5,2)&amp;"-"&amp;LEFT(jaar_zip[[#This Row],[YYYYMMDD]],4))</f>
        <v>45304</v>
      </c>
      <c r="K3302" s="101" t="str">
        <f>IF(AND(VALUE(MONTH(jaar_zip[[#This Row],[Datum]]))=1,VALUE(WEEKNUM(jaar_zip[[#This Row],[Datum]],21))&gt;51),RIGHT(YEAR(jaar_zip[[#This Row],[Datum]])-1,2),RIGHT(YEAR(jaar_zip[[#This Row],[Datum]]),2))&amp;"-"&amp; TEXT(WEEKNUM(jaar_zip[[#This Row],[Datum]],21),"00")</f>
        <v>24-02</v>
      </c>
      <c r="L3302" s="101">
        <f>MONTH(jaar_zip[[#This Row],[Datum]])</f>
        <v>1</v>
      </c>
      <c r="M3302" s="101">
        <f>IF(ISNUMBER(jaar_zip[[#This Row],[etmaaltemperatuur]]),IF(jaar_zip[[#This Row],[etmaaltemperatuur]]&lt;stookgrens,stookgrens-jaar_zip[[#This Row],[etmaaltemperatuur]],0),"")</f>
        <v>15.2</v>
      </c>
      <c r="N3302" s="101">
        <f>IF(ISNUMBER(jaar_zip[[#This Row],[graaddagen]]),IF(OR(MONTH(jaar_zip[[#This Row],[Datum]])=1,MONTH(jaar_zip[[#This Row],[Datum]])=2,MONTH(jaar_zip[[#This Row],[Datum]])=11,MONTH(jaar_zip[[#This Row],[Datum]])=12),1.1,IF(OR(MONTH(jaar_zip[[#This Row],[Datum]])=3,MONTH(jaar_zip[[#This Row],[Datum]])=10),1,0.8))*jaar_zip[[#This Row],[graaddagen]],"")</f>
        <v>16.72</v>
      </c>
      <c r="O3302" s="101">
        <f>IF(ISNUMBER(jaar_zip[[#This Row],[etmaaltemperatuur]]),IF(jaar_zip[[#This Row],[etmaaltemperatuur]]&gt;stookgrens,jaar_zip[[#This Row],[etmaaltemperatuur]]-stookgrens,0),"")</f>
        <v>0</v>
      </c>
    </row>
    <row r="3303" spans="1:15" x14ac:dyDescent="0.25">
      <c r="A3303">
        <v>275</v>
      </c>
      <c r="B3303">
        <v>20240114</v>
      </c>
      <c r="C3303">
        <v>4.8</v>
      </c>
      <c r="D3303">
        <v>2</v>
      </c>
      <c r="E3303">
        <v>75</v>
      </c>
      <c r="F3303">
        <v>3.4</v>
      </c>
      <c r="G3303">
        <v>1008.4</v>
      </c>
      <c r="H3303">
        <v>96</v>
      </c>
      <c r="I3303" s="101" t="s">
        <v>24</v>
      </c>
      <c r="J3303" s="1">
        <f>DATEVALUE(RIGHT(jaar_zip[[#This Row],[YYYYMMDD]],2)&amp;"-"&amp;MID(jaar_zip[[#This Row],[YYYYMMDD]],5,2)&amp;"-"&amp;LEFT(jaar_zip[[#This Row],[YYYYMMDD]],4))</f>
        <v>45305</v>
      </c>
      <c r="K3303" s="101" t="str">
        <f>IF(AND(VALUE(MONTH(jaar_zip[[#This Row],[Datum]]))=1,VALUE(WEEKNUM(jaar_zip[[#This Row],[Datum]],21))&gt;51),RIGHT(YEAR(jaar_zip[[#This Row],[Datum]])-1,2),RIGHT(YEAR(jaar_zip[[#This Row],[Datum]]),2))&amp;"-"&amp; TEXT(WEEKNUM(jaar_zip[[#This Row],[Datum]],21),"00")</f>
        <v>24-02</v>
      </c>
      <c r="L3303" s="101">
        <f>MONTH(jaar_zip[[#This Row],[Datum]])</f>
        <v>1</v>
      </c>
      <c r="M3303" s="101">
        <f>IF(ISNUMBER(jaar_zip[[#This Row],[etmaaltemperatuur]]),IF(jaar_zip[[#This Row],[etmaaltemperatuur]]&lt;stookgrens,stookgrens-jaar_zip[[#This Row],[etmaaltemperatuur]],0),"")</f>
        <v>16</v>
      </c>
      <c r="N3303" s="101">
        <f>IF(ISNUMBER(jaar_zip[[#This Row],[graaddagen]]),IF(OR(MONTH(jaar_zip[[#This Row],[Datum]])=1,MONTH(jaar_zip[[#This Row],[Datum]])=2,MONTH(jaar_zip[[#This Row],[Datum]])=11,MONTH(jaar_zip[[#This Row],[Datum]])=12),1.1,IF(OR(MONTH(jaar_zip[[#This Row],[Datum]])=3,MONTH(jaar_zip[[#This Row],[Datum]])=10),1,0.8))*jaar_zip[[#This Row],[graaddagen]],"")</f>
        <v>17.600000000000001</v>
      </c>
      <c r="O3303" s="101">
        <f>IF(ISNUMBER(jaar_zip[[#This Row],[etmaaltemperatuur]]),IF(jaar_zip[[#This Row],[etmaaltemperatuur]]&gt;stookgrens,jaar_zip[[#This Row],[etmaaltemperatuur]]-stookgrens,0),"")</f>
        <v>0</v>
      </c>
    </row>
    <row r="3304" spans="1:15" x14ac:dyDescent="0.25">
      <c r="A3304">
        <v>275</v>
      </c>
      <c r="B3304">
        <v>20240115</v>
      </c>
      <c r="C3304">
        <v>4.0999999999999996</v>
      </c>
      <c r="D3304">
        <v>0.3</v>
      </c>
      <c r="E3304">
        <v>319</v>
      </c>
      <c r="F3304">
        <v>3.4</v>
      </c>
      <c r="G3304">
        <v>1003.3</v>
      </c>
      <c r="H3304">
        <v>94</v>
      </c>
      <c r="I3304" s="101" t="s">
        <v>24</v>
      </c>
      <c r="J3304" s="1">
        <f>DATEVALUE(RIGHT(jaar_zip[[#This Row],[YYYYMMDD]],2)&amp;"-"&amp;MID(jaar_zip[[#This Row],[YYYYMMDD]],5,2)&amp;"-"&amp;LEFT(jaar_zip[[#This Row],[YYYYMMDD]],4))</f>
        <v>45306</v>
      </c>
      <c r="K3304" s="101" t="str">
        <f>IF(AND(VALUE(MONTH(jaar_zip[[#This Row],[Datum]]))=1,VALUE(WEEKNUM(jaar_zip[[#This Row],[Datum]],21))&gt;51),RIGHT(YEAR(jaar_zip[[#This Row],[Datum]])-1,2),RIGHT(YEAR(jaar_zip[[#This Row],[Datum]]),2))&amp;"-"&amp; TEXT(WEEKNUM(jaar_zip[[#This Row],[Datum]],21),"00")</f>
        <v>24-03</v>
      </c>
      <c r="L3304" s="101">
        <f>MONTH(jaar_zip[[#This Row],[Datum]])</f>
        <v>1</v>
      </c>
      <c r="M3304" s="101">
        <f>IF(ISNUMBER(jaar_zip[[#This Row],[etmaaltemperatuur]]),IF(jaar_zip[[#This Row],[etmaaltemperatuur]]&lt;stookgrens,stookgrens-jaar_zip[[#This Row],[etmaaltemperatuur]],0),"")</f>
        <v>17.7</v>
      </c>
      <c r="N3304" s="101">
        <f>IF(ISNUMBER(jaar_zip[[#This Row],[graaddagen]]),IF(OR(MONTH(jaar_zip[[#This Row],[Datum]])=1,MONTH(jaar_zip[[#This Row],[Datum]])=2,MONTH(jaar_zip[[#This Row],[Datum]])=11,MONTH(jaar_zip[[#This Row],[Datum]])=12),1.1,IF(OR(MONTH(jaar_zip[[#This Row],[Datum]])=3,MONTH(jaar_zip[[#This Row],[Datum]])=10),1,0.8))*jaar_zip[[#This Row],[graaddagen]],"")</f>
        <v>19.470000000000002</v>
      </c>
      <c r="O3304" s="101">
        <f>IF(ISNUMBER(jaar_zip[[#This Row],[etmaaltemperatuur]]),IF(jaar_zip[[#This Row],[etmaaltemperatuur]]&gt;stookgrens,jaar_zip[[#This Row],[etmaaltemperatuur]]-stookgrens,0),"")</f>
        <v>0</v>
      </c>
    </row>
    <row r="3305" spans="1:15" x14ac:dyDescent="0.25">
      <c r="A3305">
        <v>275</v>
      </c>
      <c r="B3305">
        <v>20240116</v>
      </c>
      <c r="C3305">
        <v>4.2</v>
      </c>
      <c r="D3305">
        <v>-0.4</v>
      </c>
      <c r="E3305">
        <v>453</v>
      </c>
      <c r="F3305">
        <v>0.7</v>
      </c>
      <c r="G3305">
        <v>1006.9</v>
      </c>
      <c r="H3305">
        <v>85</v>
      </c>
      <c r="I3305" s="101" t="s">
        <v>24</v>
      </c>
      <c r="J3305" s="1">
        <f>DATEVALUE(RIGHT(jaar_zip[[#This Row],[YYYYMMDD]],2)&amp;"-"&amp;MID(jaar_zip[[#This Row],[YYYYMMDD]],5,2)&amp;"-"&amp;LEFT(jaar_zip[[#This Row],[YYYYMMDD]],4))</f>
        <v>45307</v>
      </c>
      <c r="K3305" s="101" t="str">
        <f>IF(AND(VALUE(MONTH(jaar_zip[[#This Row],[Datum]]))=1,VALUE(WEEKNUM(jaar_zip[[#This Row],[Datum]],21))&gt;51),RIGHT(YEAR(jaar_zip[[#This Row],[Datum]])-1,2),RIGHT(YEAR(jaar_zip[[#This Row],[Datum]]),2))&amp;"-"&amp; TEXT(WEEKNUM(jaar_zip[[#This Row],[Datum]],21),"00")</f>
        <v>24-03</v>
      </c>
      <c r="L3305" s="101">
        <f>MONTH(jaar_zip[[#This Row],[Datum]])</f>
        <v>1</v>
      </c>
      <c r="M3305" s="101">
        <f>IF(ISNUMBER(jaar_zip[[#This Row],[etmaaltemperatuur]]),IF(jaar_zip[[#This Row],[etmaaltemperatuur]]&lt;stookgrens,stookgrens-jaar_zip[[#This Row],[etmaaltemperatuur]],0),"")</f>
        <v>18.399999999999999</v>
      </c>
      <c r="N3305" s="101">
        <f>IF(ISNUMBER(jaar_zip[[#This Row],[graaddagen]]),IF(OR(MONTH(jaar_zip[[#This Row],[Datum]])=1,MONTH(jaar_zip[[#This Row],[Datum]])=2,MONTH(jaar_zip[[#This Row],[Datum]])=11,MONTH(jaar_zip[[#This Row],[Datum]])=12),1.1,IF(OR(MONTH(jaar_zip[[#This Row],[Datum]])=3,MONTH(jaar_zip[[#This Row],[Datum]])=10),1,0.8))*jaar_zip[[#This Row],[graaddagen]],"")</f>
        <v>20.239999999999998</v>
      </c>
      <c r="O3305" s="101">
        <f>IF(ISNUMBER(jaar_zip[[#This Row],[etmaaltemperatuur]]),IF(jaar_zip[[#This Row],[etmaaltemperatuur]]&gt;stookgrens,jaar_zip[[#This Row],[etmaaltemperatuur]]-stookgrens,0),"")</f>
        <v>0</v>
      </c>
    </row>
    <row r="3306" spans="1:15" x14ac:dyDescent="0.25">
      <c r="A3306">
        <v>275</v>
      </c>
      <c r="B3306">
        <v>20240117</v>
      </c>
      <c r="C3306">
        <v>1.8</v>
      </c>
      <c r="D3306">
        <v>-2.4</v>
      </c>
      <c r="E3306">
        <v>180</v>
      </c>
      <c r="F3306">
        <v>0</v>
      </c>
      <c r="G3306">
        <v>993.3</v>
      </c>
      <c r="H3306">
        <v>83</v>
      </c>
      <c r="I3306" s="101" t="s">
        <v>24</v>
      </c>
      <c r="J3306" s="1">
        <f>DATEVALUE(RIGHT(jaar_zip[[#This Row],[YYYYMMDD]],2)&amp;"-"&amp;MID(jaar_zip[[#This Row],[YYYYMMDD]],5,2)&amp;"-"&amp;LEFT(jaar_zip[[#This Row],[YYYYMMDD]],4))</f>
        <v>45308</v>
      </c>
      <c r="K3306" s="101" t="str">
        <f>IF(AND(VALUE(MONTH(jaar_zip[[#This Row],[Datum]]))=1,VALUE(WEEKNUM(jaar_zip[[#This Row],[Datum]],21))&gt;51),RIGHT(YEAR(jaar_zip[[#This Row],[Datum]])-1,2),RIGHT(YEAR(jaar_zip[[#This Row],[Datum]]),2))&amp;"-"&amp; TEXT(WEEKNUM(jaar_zip[[#This Row],[Datum]],21),"00")</f>
        <v>24-03</v>
      </c>
      <c r="L3306" s="101">
        <f>MONTH(jaar_zip[[#This Row],[Datum]])</f>
        <v>1</v>
      </c>
      <c r="M3306" s="101">
        <f>IF(ISNUMBER(jaar_zip[[#This Row],[etmaaltemperatuur]]),IF(jaar_zip[[#This Row],[etmaaltemperatuur]]&lt;stookgrens,stookgrens-jaar_zip[[#This Row],[etmaaltemperatuur]],0),"")</f>
        <v>20.399999999999999</v>
      </c>
      <c r="N3306" s="101">
        <f>IF(ISNUMBER(jaar_zip[[#This Row],[graaddagen]]),IF(OR(MONTH(jaar_zip[[#This Row],[Datum]])=1,MONTH(jaar_zip[[#This Row],[Datum]])=2,MONTH(jaar_zip[[#This Row],[Datum]])=11,MONTH(jaar_zip[[#This Row],[Datum]])=12),1.1,IF(OR(MONTH(jaar_zip[[#This Row],[Datum]])=3,MONTH(jaar_zip[[#This Row],[Datum]])=10),1,0.8))*jaar_zip[[#This Row],[graaddagen]],"")</f>
        <v>22.44</v>
      </c>
      <c r="O3306" s="101">
        <f>IF(ISNUMBER(jaar_zip[[#This Row],[etmaaltemperatuur]]),IF(jaar_zip[[#This Row],[etmaaltemperatuur]]&gt;stookgrens,jaar_zip[[#This Row],[etmaaltemperatuur]]-stookgrens,0),"")</f>
        <v>0</v>
      </c>
    </row>
    <row r="3307" spans="1:15" x14ac:dyDescent="0.25">
      <c r="A3307">
        <v>275</v>
      </c>
      <c r="B3307">
        <v>20240118</v>
      </c>
      <c r="C3307">
        <v>1.3</v>
      </c>
      <c r="D3307">
        <v>-3.4</v>
      </c>
      <c r="E3307">
        <v>597</v>
      </c>
      <c r="F3307">
        <v>0</v>
      </c>
      <c r="G3307">
        <v>1002.9</v>
      </c>
      <c r="H3307">
        <v>88</v>
      </c>
      <c r="I3307" s="101" t="s">
        <v>24</v>
      </c>
      <c r="J3307" s="1">
        <f>DATEVALUE(RIGHT(jaar_zip[[#This Row],[YYYYMMDD]],2)&amp;"-"&amp;MID(jaar_zip[[#This Row],[YYYYMMDD]],5,2)&amp;"-"&amp;LEFT(jaar_zip[[#This Row],[YYYYMMDD]],4))</f>
        <v>45309</v>
      </c>
      <c r="K3307" s="101" t="str">
        <f>IF(AND(VALUE(MONTH(jaar_zip[[#This Row],[Datum]]))=1,VALUE(WEEKNUM(jaar_zip[[#This Row],[Datum]],21))&gt;51),RIGHT(YEAR(jaar_zip[[#This Row],[Datum]])-1,2),RIGHT(YEAR(jaar_zip[[#This Row],[Datum]]),2))&amp;"-"&amp; TEXT(WEEKNUM(jaar_zip[[#This Row],[Datum]],21),"00")</f>
        <v>24-03</v>
      </c>
      <c r="L3307" s="101">
        <f>MONTH(jaar_zip[[#This Row],[Datum]])</f>
        <v>1</v>
      </c>
      <c r="M3307" s="101">
        <f>IF(ISNUMBER(jaar_zip[[#This Row],[etmaaltemperatuur]]),IF(jaar_zip[[#This Row],[etmaaltemperatuur]]&lt;stookgrens,stookgrens-jaar_zip[[#This Row],[etmaaltemperatuur]],0),"")</f>
        <v>21.4</v>
      </c>
      <c r="N3307" s="101">
        <f>IF(ISNUMBER(jaar_zip[[#This Row],[graaddagen]]),IF(OR(MONTH(jaar_zip[[#This Row],[Datum]])=1,MONTH(jaar_zip[[#This Row],[Datum]])=2,MONTH(jaar_zip[[#This Row],[Datum]])=11,MONTH(jaar_zip[[#This Row],[Datum]])=12),1.1,IF(OR(MONTH(jaar_zip[[#This Row],[Datum]])=3,MONTH(jaar_zip[[#This Row],[Datum]])=10),1,0.8))*jaar_zip[[#This Row],[graaddagen]],"")</f>
        <v>23.54</v>
      </c>
      <c r="O3307" s="101">
        <f>IF(ISNUMBER(jaar_zip[[#This Row],[etmaaltemperatuur]]),IF(jaar_zip[[#This Row],[etmaaltemperatuur]]&gt;stookgrens,jaar_zip[[#This Row],[etmaaltemperatuur]]-stookgrens,0),"")</f>
        <v>0</v>
      </c>
    </row>
    <row r="3308" spans="1:15" x14ac:dyDescent="0.25">
      <c r="A3308">
        <v>275</v>
      </c>
      <c r="B3308">
        <v>20240119</v>
      </c>
      <c r="C3308">
        <v>3.7</v>
      </c>
      <c r="D3308">
        <v>-0.3</v>
      </c>
      <c r="E3308">
        <v>435</v>
      </c>
      <c r="F3308">
        <v>-0.1</v>
      </c>
      <c r="G3308">
        <v>1020</v>
      </c>
      <c r="H3308">
        <v>89</v>
      </c>
      <c r="I3308" s="101" t="s">
        <v>24</v>
      </c>
      <c r="J3308" s="1">
        <f>DATEVALUE(RIGHT(jaar_zip[[#This Row],[YYYYMMDD]],2)&amp;"-"&amp;MID(jaar_zip[[#This Row],[YYYYMMDD]],5,2)&amp;"-"&amp;LEFT(jaar_zip[[#This Row],[YYYYMMDD]],4))</f>
        <v>45310</v>
      </c>
      <c r="K3308" s="101" t="str">
        <f>IF(AND(VALUE(MONTH(jaar_zip[[#This Row],[Datum]]))=1,VALUE(WEEKNUM(jaar_zip[[#This Row],[Datum]],21))&gt;51),RIGHT(YEAR(jaar_zip[[#This Row],[Datum]])-1,2),RIGHT(YEAR(jaar_zip[[#This Row],[Datum]]),2))&amp;"-"&amp; TEXT(WEEKNUM(jaar_zip[[#This Row],[Datum]],21),"00")</f>
        <v>24-03</v>
      </c>
      <c r="L3308" s="101">
        <f>MONTH(jaar_zip[[#This Row],[Datum]])</f>
        <v>1</v>
      </c>
      <c r="M3308" s="101">
        <f>IF(ISNUMBER(jaar_zip[[#This Row],[etmaaltemperatuur]]),IF(jaar_zip[[#This Row],[etmaaltemperatuur]]&lt;stookgrens,stookgrens-jaar_zip[[#This Row],[etmaaltemperatuur]],0),"")</f>
        <v>18.3</v>
      </c>
      <c r="N3308" s="101">
        <f>IF(ISNUMBER(jaar_zip[[#This Row],[graaddagen]]),IF(OR(MONTH(jaar_zip[[#This Row],[Datum]])=1,MONTH(jaar_zip[[#This Row],[Datum]])=2,MONTH(jaar_zip[[#This Row],[Datum]])=11,MONTH(jaar_zip[[#This Row],[Datum]])=12),1.1,IF(OR(MONTH(jaar_zip[[#This Row],[Datum]])=3,MONTH(jaar_zip[[#This Row],[Datum]])=10),1,0.8))*jaar_zip[[#This Row],[graaddagen]],"")</f>
        <v>20.130000000000003</v>
      </c>
      <c r="O3308" s="101">
        <f>IF(ISNUMBER(jaar_zip[[#This Row],[etmaaltemperatuur]]),IF(jaar_zip[[#This Row],[etmaaltemperatuur]]&gt;stookgrens,jaar_zip[[#This Row],[etmaaltemperatuur]]-stookgrens,0),"")</f>
        <v>0</v>
      </c>
    </row>
    <row r="3309" spans="1:15" x14ac:dyDescent="0.25">
      <c r="A3309">
        <v>275</v>
      </c>
      <c r="B3309">
        <v>20240120</v>
      </c>
      <c r="C3309">
        <v>4.7</v>
      </c>
      <c r="D3309">
        <v>-0.8</v>
      </c>
      <c r="E3309">
        <v>379</v>
      </c>
      <c r="F3309">
        <v>0</v>
      </c>
      <c r="G3309">
        <v>1027</v>
      </c>
      <c r="H3309">
        <v>82</v>
      </c>
      <c r="I3309" s="101" t="s">
        <v>24</v>
      </c>
      <c r="J3309" s="1">
        <f>DATEVALUE(RIGHT(jaar_zip[[#This Row],[YYYYMMDD]],2)&amp;"-"&amp;MID(jaar_zip[[#This Row],[YYYYMMDD]],5,2)&amp;"-"&amp;LEFT(jaar_zip[[#This Row],[YYYYMMDD]],4))</f>
        <v>45311</v>
      </c>
      <c r="K3309" s="101" t="str">
        <f>IF(AND(VALUE(MONTH(jaar_zip[[#This Row],[Datum]]))=1,VALUE(WEEKNUM(jaar_zip[[#This Row],[Datum]],21))&gt;51),RIGHT(YEAR(jaar_zip[[#This Row],[Datum]])-1,2),RIGHT(YEAR(jaar_zip[[#This Row],[Datum]]),2))&amp;"-"&amp; TEXT(WEEKNUM(jaar_zip[[#This Row],[Datum]],21),"00")</f>
        <v>24-03</v>
      </c>
      <c r="L3309" s="101">
        <f>MONTH(jaar_zip[[#This Row],[Datum]])</f>
        <v>1</v>
      </c>
      <c r="M3309" s="101">
        <f>IF(ISNUMBER(jaar_zip[[#This Row],[etmaaltemperatuur]]),IF(jaar_zip[[#This Row],[etmaaltemperatuur]]&lt;stookgrens,stookgrens-jaar_zip[[#This Row],[etmaaltemperatuur]],0),"")</f>
        <v>18.8</v>
      </c>
      <c r="N3309" s="101">
        <f>IF(ISNUMBER(jaar_zip[[#This Row],[graaddagen]]),IF(OR(MONTH(jaar_zip[[#This Row],[Datum]])=1,MONTH(jaar_zip[[#This Row],[Datum]])=2,MONTH(jaar_zip[[#This Row],[Datum]])=11,MONTH(jaar_zip[[#This Row],[Datum]])=12),1.1,IF(OR(MONTH(jaar_zip[[#This Row],[Datum]])=3,MONTH(jaar_zip[[#This Row],[Datum]])=10),1,0.8))*jaar_zip[[#This Row],[graaddagen]],"")</f>
        <v>20.680000000000003</v>
      </c>
      <c r="O3309" s="101">
        <f>IF(ISNUMBER(jaar_zip[[#This Row],[etmaaltemperatuur]]),IF(jaar_zip[[#This Row],[etmaaltemperatuur]]&gt;stookgrens,jaar_zip[[#This Row],[etmaaltemperatuur]]-stookgrens,0),"")</f>
        <v>0</v>
      </c>
    </row>
    <row r="3310" spans="1:15" x14ac:dyDescent="0.25">
      <c r="A3310">
        <v>275</v>
      </c>
      <c r="B3310">
        <v>20240121</v>
      </c>
      <c r="C3310">
        <v>7.5</v>
      </c>
      <c r="D3310">
        <v>3.2</v>
      </c>
      <c r="E3310">
        <v>135</v>
      </c>
      <c r="F3310">
        <v>-0.1</v>
      </c>
      <c r="G3310">
        <v>1017.4</v>
      </c>
      <c r="H3310">
        <v>71</v>
      </c>
      <c r="I3310" s="101" t="s">
        <v>24</v>
      </c>
      <c r="J3310" s="1">
        <f>DATEVALUE(RIGHT(jaar_zip[[#This Row],[YYYYMMDD]],2)&amp;"-"&amp;MID(jaar_zip[[#This Row],[YYYYMMDD]],5,2)&amp;"-"&amp;LEFT(jaar_zip[[#This Row],[YYYYMMDD]],4))</f>
        <v>45312</v>
      </c>
      <c r="K3310" s="101" t="str">
        <f>IF(AND(VALUE(MONTH(jaar_zip[[#This Row],[Datum]]))=1,VALUE(WEEKNUM(jaar_zip[[#This Row],[Datum]],21))&gt;51),RIGHT(YEAR(jaar_zip[[#This Row],[Datum]])-1,2),RIGHT(YEAR(jaar_zip[[#This Row],[Datum]]),2))&amp;"-"&amp; TEXT(WEEKNUM(jaar_zip[[#This Row],[Datum]],21),"00")</f>
        <v>24-03</v>
      </c>
      <c r="L3310" s="101">
        <f>MONTH(jaar_zip[[#This Row],[Datum]])</f>
        <v>1</v>
      </c>
      <c r="M3310" s="101">
        <f>IF(ISNUMBER(jaar_zip[[#This Row],[etmaaltemperatuur]]),IF(jaar_zip[[#This Row],[etmaaltemperatuur]]&lt;stookgrens,stookgrens-jaar_zip[[#This Row],[etmaaltemperatuur]],0),"")</f>
        <v>14.8</v>
      </c>
      <c r="N3310" s="101">
        <f>IF(ISNUMBER(jaar_zip[[#This Row],[graaddagen]]),IF(OR(MONTH(jaar_zip[[#This Row],[Datum]])=1,MONTH(jaar_zip[[#This Row],[Datum]])=2,MONTH(jaar_zip[[#This Row],[Datum]])=11,MONTH(jaar_zip[[#This Row],[Datum]])=12),1.1,IF(OR(MONTH(jaar_zip[[#This Row],[Datum]])=3,MONTH(jaar_zip[[#This Row],[Datum]])=10),1,0.8))*jaar_zip[[#This Row],[graaddagen]],"")</f>
        <v>16.28</v>
      </c>
      <c r="O3310" s="101">
        <f>IF(ISNUMBER(jaar_zip[[#This Row],[etmaaltemperatuur]]),IF(jaar_zip[[#This Row],[etmaaltemperatuur]]&gt;stookgrens,jaar_zip[[#This Row],[etmaaltemperatuur]]-stookgrens,0),"")</f>
        <v>0</v>
      </c>
    </row>
    <row r="3311" spans="1:15" x14ac:dyDescent="0.25">
      <c r="A3311">
        <v>275</v>
      </c>
      <c r="B3311">
        <v>20240122</v>
      </c>
      <c r="C3311">
        <v>8.8000000000000007</v>
      </c>
      <c r="D3311">
        <v>9</v>
      </c>
      <c r="E3311">
        <v>297</v>
      </c>
      <c r="F3311">
        <v>8</v>
      </c>
      <c r="G3311">
        <v>1007.8</v>
      </c>
      <c r="H3311">
        <v>83</v>
      </c>
      <c r="I3311" s="101" t="s">
        <v>24</v>
      </c>
      <c r="J3311" s="1">
        <f>DATEVALUE(RIGHT(jaar_zip[[#This Row],[YYYYMMDD]],2)&amp;"-"&amp;MID(jaar_zip[[#This Row],[YYYYMMDD]],5,2)&amp;"-"&amp;LEFT(jaar_zip[[#This Row],[YYYYMMDD]],4))</f>
        <v>45313</v>
      </c>
      <c r="K3311" s="101" t="str">
        <f>IF(AND(VALUE(MONTH(jaar_zip[[#This Row],[Datum]]))=1,VALUE(WEEKNUM(jaar_zip[[#This Row],[Datum]],21))&gt;51),RIGHT(YEAR(jaar_zip[[#This Row],[Datum]])-1,2),RIGHT(YEAR(jaar_zip[[#This Row],[Datum]]),2))&amp;"-"&amp; TEXT(WEEKNUM(jaar_zip[[#This Row],[Datum]],21),"00")</f>
        <v>24-04</v>
      </c>
      <c r="L3311" s="101">
        <f>MONTH(jaar_zip[[#This Row],[Datum]])</f>
        <v>1</v>
      </c>
      <c r="M3311" s="101">
        <f>IF(ISNUMBER(jaar_zip[[#This Row],[etmaaltemperatuur]]),IF(jaar_zip[[#This Row],[etmaaltemperatuur]]&lt;stookgrens,stookgrens-jaar_zip[[#This Row],[etmaaltemperatuur]],0),"")</f>
        <v>9</v>
      </c>
      <c r="N3311" s="101">
        <f>IF(ISNUMBER(jaar_zip[[#This Row],[graaddagen]]),IF(OR(MONTH(jaar_zip[[#This Row],[Datum]])=1,MONTH(jaar_zip[[#This Row],[Datum]])=2,MONTH(jaar_zip[[#This Row],[Datum]])=11,MONTH(jaar_zip[[#This Row],[Datum]])=12),1.1,IF(OR(MONTH(jaar_zip[[#This Row],[Datum]])=3,MONTH(jaar_zip[[#This Row],[Datum]])=10),1,0.8))*jaar_zip[[#This Row],[graaddagen]],"")</f>
        <v>9.9</v>
      </c>
      <c r="O3311" s="101">
        <f>IF(ISNUMBER(jaar_zip[[#This Row],[etmaaltemperatuur]]),IF(jaar_zip[[#This Row],[etmaaltemperatuur]]&gt;stookgrens,jaar_zip[[#This Row],[etmaaltemperatuur]]-stookgrens,0),"")</f>
        <v>0</v>
      </c>
    </row>
    <row r="3312" spans="1:15" x14ac:dyDescent="0.25">
      <c r="A3312">
        <v>275</v>
      </c>
      <c r="B3312">
        <v>20240123</v>
      </c>
      <c r="C3312">
        <v>7.1</v>
      </c>
      <c r="D3312">
        <v>7.6</v>
      </c>
      <c r="E3312">
        <v>360</v>
      </c>
      <c r="F3312">
        <v>4.0999999999999996</v>
      </c>
      <c r="G3312">
        <v>1019.5</v>
      </c>
      <c r="H3312">
        <v>84</v>
      </c>
      <c r="I3312" s="101" t="s">
        <v>24</v>
      </c>
      <c r="J3312" s="1">
        <f>DATEVALUE(RIGHT(jaar_zip[[#This Row],[YYYYMMDD]],2)&amp;"-"&amp;MID(jaar_zip[[#This Row],[YYYYMMDD]],5,2)&amp;"-"&amp;LEFT(jaar_zip[[#This Row],[YYYYMMDD]],4))</f>
        <v>45314</v>
      </c>
      <c r="K3312" s="101" t="str">
        <f>IF(AND(VALUE(MONTH(jaar_zip[[#This Row],[Datum]]))=1,VALUE(WEEKNUM(jaar_zip[[#This Row],[Datum]],21))&gt;51),RIGHT(YEAR(jaar_zip[[#This Row],[Datum]])-1,2),RIGHT(YEAR(jaar_zip[[#This Row],[Datum]]),2))&amp;"-"&amp; TEXT(WEEKNUM(jaar_zip[[#This Row],[Datum]],21),"00")</f>
        <v>24-04</v>
      </c>
      <c r="L3312" s="101">
        <f>MONTH(jaar_zip[[#This Row],[Datum]])</f>
        <v>1</v>
      </c>
      <c r="M3312" s="101">
        <f>IF(ISNUMBER(jaar_zip[[#This Row],[etmaaltemperatuur]]),IF(jaar_zip[[#This Row],[etmaaltemperatuur]]&lt;stookgrens,stookgrens-jaar_zip[[#This Row],[etmaaltemperatuur]],0),"")</f>
        <v>10.4</v>
      </c>
      <c r="N3312" s="101">
        <f>IF(ISNUMBER(jaar_zip[[#This Row],[graaddagen]]),IF(OR(MONTH(jaar_zip[[#This Row],[Datum]])=1,MONTH(jaar_zip[[#This Row],[Datum]])=2,MONTH(jaar_zip[[#This Row],[Datum]])=11,MONTH(jaar_zip[[#This Row],[Datum]])=12),1.1,IF(OR(MONTH(jaar_zip[[#This Row],[Datum]])=3,MONTH(jaar_zip[[#This Row],[Datum]])=10),1,0.8))*jaar_zip[[#This Row],[graaddagen]],"")</f>
        <v>11.440000000000001</v>
      </c>
      <c r="O3312" s="101">
        <f>IF(ISNUMBER(jaar_zip[[#This Row],[etmaaltemperatuur]]),IF(jaar_zip[[#This Row],[etmaaltemperatuur]]&gt;stookgrens,jaar_zip[[#This Row],[etmaaltemperatuur]]-stookgrens,0),"")</f>
        <v>0</v>
      </c>
    </row>
    <row r="3313" spans="1:15" x14ac:dyDescent="0.25">
      <c r="A3313">
        <v>275</v>
      </c>
      <c r="B3313">
        <v>20240124</v>
      </c>
      <c r="C3313">
        <v>8.3000000000000007</v>
      </c>
      <c r="D3313">
        <v>9.6999999999999993</v>
      </c>
      <c r="E3313">
        <v>338</v>
      </c>
      <c r="F3313">
        <v>1.9</v>
      </c>
      <c r="G3313">
        <v>1020</v>
      </c>
      <c r="H3313">
        <v>77</v>
      </c>
      <c r="I3313" s="101" t="s">
        <v>24</v>
      </c>
      <c r="J3313" s="1">
        <f>DATEVALUE(RIGHT(jaar_zip[[#This Row],[YYYYMMDD]],2)&amp;"-"&amp;MID(jaar_zip[[#This Row],[YYYYMMDD]],5,2)&amp;"-"&amp;LEFT(jaar_zip[[#This Row],[YYYYMMDD]],4))</f>
        <v>45315</v>
      </c>
      <c r="K3313" s="101" t="str">
        <f>IF(AND(VALUE(MONTH(jaar_zip[[#This Row],[Datum]]))=1,VALUE(WEEKNUM(jaar_zip[[#This Row],[Datum]],21))&gt;51),RIGHT(YEAR(jaar_zip[[#This Row],[Datum]])-1,2),RIGHT(YEAR(jaar_zip[[#This Row],[Datum]]),2))&amp;"-"&amp; TEXT(WEEKNUM(jaar_zip[[#This Row],[Datum]],21),"00")</f>
        <v>24-04</v>
      </c>
      <c r="L3313" s="101">
        <f>MONTH(jaar_zip[[#This Row],[Datum]])</f>
        <v>1</v>
      </c>
      <c r="M3313" s="101">
        <f>IF(ISNUMBER(jaar_zip[[#This Row],[etmaaltemperatuur]]),IF(jaar_zip[[#This Row],[etmaaltemperatuur]]&lt;stookgrens,stookgrens-jaar_zip[[#This Row],[etmaaltemperatuur]],0),"")</f>
        <v>8.3000000000000007</v>
      </c>
      <c r="N3313" s="101">
        <f>IF(ISNUMBER(jaar_zip[[#This Row],[graaddagen]]),IF(OR(MONTH(jaar_zip[[#This Row],[Datum]])=1,MONTH(jaar_zip[[#This Row],[Datum]])=2,MONTH(jaar_zip[[#This Row],[Datum]])=11,MONTH(jaar_zip[[#This Row],[Datum]])=12),1.1,IF(OR(MONTH(jaar_zip[[#This Row],[Datum]])=3,MONTH(jaar_zip[[#This Row],[Datum]])=10),1,0.8))*jaar_zip[[#This Row],[graaddagen]],"")</f>
        <v>9.1300000000000008</v>
      </c>
      <c r="O3313" s="101">
        <f>IF(ISNUMBER(jaar_zip[[#This Row],[etmaaltemperatuur]]),IF(jaar_zip[[#This Row],[etmaaltemperatuur]]&gt;stookgrens,jaar_zip[[#This Row],[etmaaltemperatuur]]-stookgrens,0),"")</f>
        <v>0</v>
      </c>
    </row>
    <row r="3314" spans="1:15" x14ac:dyDescent="0.25">
      <c r="A3314">
        <v>275</v>
      </c>
      <c r="B3314">
        <v>20240125</v>
      </c>
      <c r="C3314">
        <v>2.9</v>
      </c>
      <c r="D3314">
        <v>5.6</v>
      </c>
      <c r="E3314">
        <v>313</v>
      </c>
      <c r="F3314">
        <v>1.5</v>
      </c>
      <c r="G3314">
        <v>1027</v>
      </c>
      <c r="H3314">
        <v>94</v>
      </c>
      <c r="I3314" s="101" t="s">
        <v>24</v>
      </c>
      <c r="J3314" s="1">
        <f>DATEVALUE(RIGHT(jaar_zip[[#This Row],[YYYYMMDD]],2)&amp;"-"&amp;MID(jaar_zip[[#This Row],[YYYYMMDD]],5,2)&amp;"-"&amp;LEFT(jaar_zip[[#This Row],[YYYYMMDD]],4))</f>
        <v>45316</v>
      </c>
      <c r="K3314" s="101" t="str">
        <f>IF(AND(VALUE(MONTH(jaar_zip[[#This Row],[Datum]]))=1,VALUE(WEEKNUM(jaar_zip[[#This Row],[Datum]],21))&gt;51),RIGHT(YEAR(jaar_zip[[#This Row],[Datum]])-1,2),RIGHT(YEAR(jaar_zip[[#This Row],[Datum]]),2))&amp;"-"&amp; TEXT(WEEKNUM(jaar_zip[[#This Row],[Datum]],21),"00")</f>
        <v>24-04</v>
      </c>
      <c r="L3314" s="101">
        <f>MONTH(jaar_zip[[#This Row],[Datum]])</f>
        <v>1</v>
      </c>
      <c r="M3314" s="101">
        <f>IF(ISNUMBER(jaar_zip[[#This Row],[etmaaltemperatuur]]),IF(jaar_zip[[#This Row],[etmaaltemperatuur]]&lt;stookgrens,stookgrens-jaar_zip[[#This Row],[etmaaltemperatuur]],0),"")</f>
        <v>12.4</v>
      </c>
      <c r="N3314" s="101">
        <f>IF(ISNUMBER(jaar_zip[[#This Row],[graaddagen]]),IF(OR(MONTH(jaar_zip[[#This Row],[Datum]])=1,MONTH(jaar_zip[[#This Row],[Datum]])=2,MONTH(jaar_zip[[#This Row],[Datum]])=11,MONTH(jaar_zip[[#This Row],[Datum]])=12),1.1,IF(OR(MONTH(jaar_zip[[#This Row],[Datum]])=3,MONTH(jaar_zip[[#This Row],[Datum]])=10),1,0.8))*jaar_zip[[#This Row],[graaddagen]],"")</f>
        <v>13.640000000000002</v>
      </c>
      <c r="O3314" s="101">
        <f>IF(ISNUMBER(jaar_zip[[#This Row],[etmaaltemperatuur]]),IF(jaar_zip[[#This Row],[etmaaltemperatuur]]&gt;stookgrens,jaar_zip[[#This Row],[etmaaltemperatuur]]-stookgrens,0),"")</f>
        <v>0</v>
      </c>
    </row>
    <row r="3315" spans="1:15" x14ac:dyDescent="0.25">
      <c r="A3315">
        <v>275</v>
      </c>
      <c r="B3315">
        <v>20240126</v>
      </c>
      <c r="C3315">
        <v>5.7</v>
      </c>
      <c r="D3315">
        <v>6.9</v>
      </c>
      <c r="E3315">
        <v>216</v>
      </c>
      <c r="F3315">
        <v>4.8</v>
      </c>
      <c r="G3315">
        <v>1025.4000000000001</v>
      </c>
      <c r="H3315">
        <v>86</v>
      </c>
      <c r="I3315" s="101" t="s">
        <v>24</v>
      </c>
      <c r="J3315" s="1">
        <f>DATEVALUE(RIGHT(jaar_zip[[#This Row],[YYYYMMDD]],2)&amp;"-"&amp;MID(jaar_zip[[#This Row],[YYYYMMDD]],5,2)&amp;"-"&amp;LEFT(jaar_zip[[#This Row],[YYYYMMDD]],4))</f>
        <v>45317</v>
      </c>
      <c r="K3315" s="101" t="str">
        <f>IF(AND(VALUE(MONTH(jaar_zip[[#This Row],[Datum]]))=1,VALUE(WEEKNUM(jaar_zip[[#This Row],[Datum]],21))&gt;51),RIGHT(YEAR(jaar_zip[[#This Row],[Datum]])-1,2),RIGHT(YEAR(jaar_zip[[#This Row],[Datum]]),2))&amp;"-"&amp; TEXT(WEEKNUM(jaar_zip[[#This Row],[Datum]],21),"00")</f>
        <v>24-04</v>
      </c>
      <c r="L3315" s="101">
        <f>MONTH(jaar_zip[[#This Row],[Datum]])</f>
        <v>1</v>
      </c>
      <c r="M3315" s="101">
        <f>IF(ISNUMBER(jaar_zip[[#This Row],[etmaaltemperatuur]]),IF(jaar_zip[[#This Row],[etmaaltemperatuur]]&lt;stookgrens,stookgrens-jaar_zip[[#This Row],[etmaaltemperatuur]],0),"")</f>
        <v>11.1</v>
      </c>
      <c r="N3315" s="101">
        <f>IF(ISNUMBER(jaar_zip[[#This Row],[graaddagen]]),IF(OR(MONTH(jaar_zip[[#This Row],[Datum]])=1,MONTH(jaar_zip[[#This Row],[Datum]])=2,MONTH(jaar_zip[[#This Row],[Datum]])=11,MONTH(jaar_zip[[#This Row],[Datum]])=12),1.1,IF(OR(MONTH(jaar_zip[[#This Row],[Datum]])=3,MONTH(jaar_zip[[#This Row],[Datum]])=10),1,0.8))*jaar_zip[[#This Row],[graaddagen]],"")</f>
        <v>12.21</v>
      </c>
      <c r="O3315" s="101">
        <f>IF(ISNUMBER(jaar_zip[[#This Row],[etmaaltemperatuur]]),IF(jaar_zip[[#This Row],[etmaaltemperatuur]]&gt;stookgrens,jaar_zip[[#This Row],[etmaaltemperatuur]]-stookgrens,0),"")</f>
        <v>0</v>
      </c>
    </row>
    <row r="3316" spans="1:15" x14ac:dyDescent="0.25">
      <c r="A3316">
        <v>275</v>
      </c>
      <c r="B3316">
        <v>20240127</v>
      </c>
      <c r="C3316">
        <v>2.2999999999999998</v>
      </c>
      <c r="D3316">
        <v>2.2000000000000002</v>
      </c>
      <c r="E3316">
        <v>572</v>
      </c>
      <c r="F3316">
        <v>0</v>
      </c>
      <c r="G3316">
        <v>1035.0999999999999</v>
      </c>
      <c r="H3316">
        <v>86</v>
      </c>
      <c r="I3316" s="101" t="s">
        <v>24</v>
      </c>
      <c r="J3316" s="1">
        <f>DATEVALUE(RIGHT(jaar_zip[[#This Row],[YYYYMMDD]],2)&amp;"-"&amp;MID(jaar_zip[[#This Row],[YYYYMMDD]],5,2)&amp;"-"&amp;LEFT(jaar_zip[[#This Row],[YYYYMMDD]],4))</f>
        <v>45318</v>
      </c>
      <c r="K3316" s="101" t="str">
        <f>IF(AND(VALUE(MONTH(jaar_zip[[#This Row],[Datum]]))=1,VALUE(WEEKNUM(jaar_zip[[#This Row],[Datum]],21))&gt;51),RIGHT(YEAR(jaar_zip[[#This Row],[Datum]])-1,2),RIGHT(YEAR(jaar_zip[[#This Row],[Datum]]),2))&amp;"-"&amp; TEXT(WEEKNUM(jaar_zip[[#This Row],[Datum]],21),"00")</f>
        <v>24-04</v>
      </c>
      <c r="L3316" s="101">
        <f>MONTH(jaar_zip[[#This Row],[Datum]])</f>
        <v>1</v>
      </c>
      <c r="M3316" s="101">
        <f>IF(ISNUMBER(jaar_zip[[#This Row],[etmaaltemperatuur]]),IF(jaar_zip[[#This Row],[etmaaltemperatuur]]&lt;stookgrens,stookgrens-jaar_zip[[#This Row],[etmaaltemperatuur]],0),"")</f>
        <v>15.8</v>
      </c>
      <c r="N3316" s="101">
        <f>IF(ISNUMBER(jaar_zip[[#This Row],[graaddagen]]),IF(OR(MONTH(jaar_zip[[#This Row],[Datum]])=1,MONTH(jaar_zip[[#This Row],[Datum]])=2,MONTH(jaar_zip[[#This Row],[Datum]])=11,MONTH(jaar_zip[[#This Row],[Datum]])=12),1.1,IF(OR(MONTH(jaar_zip[[#This Row],[Datum]])=3,MONTH(jaar_zip[[#This Row],[Datum]])=10),1,0.8))*jaar_zip[[#This Row],[graaddagen]],"")</f>
        <v>17.380000000000003</v>
      </c>
      <c r="O3316" s="101">
        <f>IF(ISNUMBER(jaar_zip[[#This Row],[etmaaltemperatuur]]),IF(jaar_zip[[#This Row],[etmaaltemperatuur]]&gt;stookgrens,jaar_zip[[#This Row],[etmaaltemperatuur]]-stookgrens,0),"")</f>
        <v>0</v>
      </c>
    </row>
    <row r="3317" spans="1:15" x14ac:dyDescent="0.25">
      <c r="A3317">
        <v>275</v>
      </c>
      <c r="B3317">
        <v>20240128</v>
      </c>
      <c r="C3317">
        <v>2.9</v>
      </c>
      <c r="D3317">
        <v>4.4000000000000004</v>
      </c>
      <c r="E3317">
        <v>621</v>
      </c>
      <c r="F3317">
        <v>0</v>
      </c>
      <c r="G3317">
        <v>1028.0999999999999</v>
      </c>
      <c r="H3317">
        <v>70</v>
      </c>
      <c r="I3317" s="101" t="s">
        <v>24</v>
      </c>
      <c r="J3317" s="1">
        <f>DATEVALUE(RIGHT(jaar_zip[[#This Row],[YYYYMMDD]],2)&amp;"-"&amp;MID(jaar_zip[[#This Row],[YYYYMMDD]],5,2)&amp;"-"&amp;LEFT(jaar_zip[[#This Row],[YYYYMMDD]],4))</f>
        <v>45319</v>
      </c>
      <c r="K3317" s="101" t="str">
        <f>IF(AND(VALUE(MONTH(jaar_zip[[#This Row],[Datum]]))=1,VALUE(WEEKNUM(jaar_zip[[#This Row],[Datum]],21))&gt;51),RIGHT(YEAR(jaar_zip[[#This Row],[Datum]])-1,2),RIGHT(YEAR(jaar_zip[[#This Row],[Datum]]),2))&amp;"-"&amp; TEXT(WEEKNUM(jaar_zip[[#This Row],[Datum]],21),"00")</f>
        <v>24-04</v>
      </c>
      <c r="L3317" s="101">
        <f>MONTH(jaar_zip[[#This Row],[Datum]])</f>
        <v>1</v>
      </c>
      <c r="M3317" s="101">
        <f>IF(ISNUMBER(jaar_zip[[#This Row],[etmaaltemperatuur]]),IF(jaar_zip[[#This Row],[etmaaltemperatuur]]&lt;stookgrens,stookgrens-jaar_zip[[#This Row],[etmaaltemperatuur]],0),"")</f>
        <v>13.6</v>
      </c>
      <c r="N3317" s="101">
        <f>IF(ISNUMBER(jaar_zip[[#This Row],[graaddagen]]),IF(OR(MONTH(jaar_zip[[#This Row],[Datum]])=1,MONTH(jaar_zip[[#This Row],[Datum]])=2,MONTH(jaar_zip[[#This Row],[Datum]])=11,MONTH(jaar_zip[[#This Row],[Datum]])=12),1.1,IF(OR(MONTH(jaar_zip[[#This Row],[Datum]])=3,MONTH(jaar_zip[[#This Row],[Datum]])=10),1,0.8))*jaar_zip[[#This Row],[graaddagen]],"")</f>
        <v>14.96</v>
      </c>
      <c r="O3317" s="101">
        <f>IF(ISNUMBER(jaar_zip[[#This Row],[etmaaltemperatuur]]),IF(jaar_zip[[#This Row],[etmaaltemperatuur]]&gt;stookgrens,jaar_zip[[#This Row],[etmaaltemperatuur]]-stookgrens,0),"")</f>
        <v>0</v>
      </c>
    </row>
    <row r="3318" spans="1:15" x14ac:dyDescent="0.25">
      <c r="A3318">
        <v>275</v>
      </c>
      <c r="B3318">
        <v>20240129</v>
      </c>
      <c r="C3318">
        <v>2.9</v>
      </c>
      <c r="D3318">
        <v>6.9</v>
      </c>
      <c r="E3318">
        <v>496</v>
      </c>
      <c r="F3318">
        <v>0</v>
      </c>
      <c r="G3318">
        <v>1026.2</v>
      </c>
      <c r="H3318">
        <v>78</v>
      </c>
      <c r="I3318" s="101" t="s">
        <v>24</v>
      </c>
      <c r="J3318" s="1">
        <f>DATEVALUE(RIGHT(jaar_zip[[#This Row],[YYYYMMDD]],2)&amp;"-"&amp;MID(jaar_zip[[#This Row],[YYYYMMDD]],5,2)&amp;"-"&amp;LEFT(jaar_zip[[#This Row],[YYYYMMDD]],4))</f>
        <v>45320</v>
      </c>
      <c r="K3318" s="101" t="str">
        <f>IF(AND(VALUE(MONTH(jaar_zip[[#This Row],[Datum]]))=1,VALUE(WEEKNUM(jaar_zip[[#This Row],[Datum]],21))&gt;51),RIGHT(YEAR(jaar_zip[[#This Row],[Datum]])-1,2),RIGHT(YEAR(jaar_zip[[#This Row],[Datum]]),2))&amp;"-"&amp; TEXT(WEEKNUM(jaar_zip[[#This Row],[Datum]],21),"00")</f>
        <v>24-05</v>
      </c>
      <c r="L3318" s="101">
        <f>MONTH(jaar_zip[[#This Row],[Datum]])</f>
        <v>1</v>
      </c>
      <c r="M3318" s="101">
        <f>IF(ISNUMBER(jaar_zip[[#This Row],[etmaaltemperatuur]]),IF(jaar_zip[[#This Row],[etmaaltemperatuur]]&lt;stookgrens,stookgrens-jaar_zip[[#This Row],[etmaaltemperatuur]],0),"")</f>
        <v>11.1</v>
      </c>
      <c r="N3318" s="101">
        <f>IF(ISNUMBER(jaar_zip[[#This Row],[graaddagen]]),IF(OR(MONTH(jaar_zip[[#This Row],[Datum]])=1,MONTH(jaar_zip[[#This Row],[Datum]])=2,MONTH(jaar_zip[[#This Row],[Datum]])=11,MONTH(jaar_zip[[#This Row],[Datum]])=12),1.1,IF(OR(MONTH(jaar_zip[[#This Row],[Datum]])=3,MONTH(jaar_zip[[#This Row],[Datum]])=10),1,0.8))*jaar_zip[[#This Row],[graaddagen]],"")</f>
        <v>12.21</v>
      </c>
      <c r="O3318" s="101">
        <f>IF(ISNUMBER(jaar_zip[[#This Row],[etmaaltemperatuur]]),IF(jaar_zip[[#This Row],[etmaaltemperatuur]]&gt;stookgrens,jaar_zip[[#This Row],[etmaaltemperatuur]]-stookgrens,0),"")</f>
        <v>0</v>
      </c>
    </row>
    <row r="3319" spans="1:15" x14ac:dyDescent="0.25">
      <c r="A3319">
        <v>275</v>
      </c>
      <c r="B3319">
        <v>20240130</v>
      </c>
      <c r="C3319">
        <v>4.5999999999999996</v>
      </c>
      <c r="D3319">
        <v>7.8</v>
      </c>
      <c r="E3319">
        <v>184</v>
      </c>
      <c r="F3319">
        <v>1</v>
      </c>
      <c r="G3319">
        <v>1027.9000000000001</v>
      </c>
      <c r="H3319">
        <v>87</v>
      </c>
      <c r="I3319" s="101" t="s">
        <v>24</v>
      </c>
      <c r="J3319" s="1">
        <f>DATEVALUE(RIGHT(jaar_zip[[#This Row],[YYYYMMDD]],2)&amp;"-"&amp;MID(jaar_zip[[#This Row],[YYYYMMDD]],5,2)&amp;"-"&amp;LEFT(jaar_zip[[#This Row],[YYYYMMDD]],4))</f>
        <v>45321</v>
      </c>
      <c r="K3319" s="101" t="str">
        <f>IF(AND(VALUE(MONTH(jaar_zip[[#This Row],[Datum]]))=1,VALUE(WEEKNUM(jaar_zip[[#This Row],[Datum]],21))&gt;51),RIGHT(YEAR(jaar_zip[[#This Row],[Datum]])-1,2),RIGHT(YEAR(jaar_zip[[#This Row],[Datum]]),2))&amp;"-"&amp; TEXT(WEEKNUM(jaar_zip[[#This Row],[Datum]],21),"00")</f>
        <v>24-05</v>
      </c>
      <c r="L3319" s="101">
        <f>MONTH(jaar_zip[[#This Row],[Datum]])</f>
        <v>1</v>
      </c>
      <c r="M3319" s="101">
        <f>IF(ISNUMBER(jaar_zip[[#This Row],[etmaaltemperatuur]]),IF(jaar_zip[[#This Row],[etmaaltemperatuur]]&lt;stookgrens,stookgrens-jaar_zip[[#This Row],[etmaaltemperatuur]],0),"")</f>
        <v>10.199999999999999</v>
      </c>
      <c r="N3319" s="101">
        <f>IF(ISNUMBER(jaar_zip[[#This Row],[graaddagen]]),IF(OR(MONTH(jaar_zip[[#This Row],[Datum]])=1,MONTH(jaar_zip[[#This Row],[Datum]])=2,MONTH(jaar_zip[[#This Row],[Datum]])=11,MONTH(jaar_zip[[#This Row],[Datum]])=12),1.1,IF(OR(MONTH(jaar_zip[[#This Row],[Datum]])=3,MONTH(jaar_zip[[#This Row],[Datum]])=10),1,0.8))*jaar_zip[[#This Row],[graaddagen]],"")</f>
        <v>11.22</v>
      </c>
      <c r="O3319" s="101">
        <f>IF(ISNUMBER(jaar_zip[[#This Row],[etmaaltemperatuur]]),IF(jaar_zip[[#This Row],[etmaaltemperatuur]]&gt;stookgrens,jaar_zip[[#This Row],[etmaaltemperatuur]]-stookgrens,0),"")</f>
        <v>0</v>
      </c>
    </row>
    <row r="3320" spans="1:15" x14ac:dyDescent="0.25">
      <c r="A3320">
        <v>275</v>
      </c>
      <c r="B3320">
        <v>20240131</v>
      </c>
      <c r="C3320">
        <v>4.0999999999999996</v>
      </c>
      <c r="D3320">
        <v>5.8</v>
      </c>
      <c r="E3320">
        <v>160</v>
      </c>
      <c r="F3320">
        <v>1.4</v>
      </c>
      <c r="G3320">
        <v>1030.3</v>
      </c>
      <c r="H3320">
        <v>84</v>
      </c>
      <c r="I3320" s="101" t="s">
        <v>24</v>
      </c>
      <c r="J3320" s="1">
        <f>DATEVALUE(RIGHT(jaar_zip[[#This Row],[YYYYMMDD]],2)&amp;"-"&amp;MID(jaar_zip[[#This Row],[YYYYMMDD]],5,2)&amp;"-"&amp;LEFT(jaar_zip[[#This Row],[YYYYMMDD]],4))</f>
        <v>45322</v>
      </c>
      <c r="K3320" s="101" t="str">
        <f>IF(AND(VALUE(MONTH(jaar_zip[[#This Row],[Datum]]))=1,VALUE(WEEKNUM(jaar_zip[[#This Row],[Datum]],21))&gt;51),RIGHT(YEAR(jaar_zip[[#This Row],[Datum]])-1,2),RIGHT(YEAR(jaar_zip[[#This Row],[Datum]]),2))&amp;"-"&amp; TEXT(WEEKNUM(jaar_zip[[#This Row],[Datum]],21),"00")</f>
        <v>24-05</v>
      </c>
      <c r="L3320" s="101">
        <f>MONTH(jaar_zip[[#This Row],[Datum]])</f>
        <v>1</v>
      </c>
      <c r="M3320" s="101">
        <f>IF(ISNUMBER(jaar_zip[[#This Row],[etmaaltemperatuur]]),IF(jaar_zip[[#This Row],[etmaaltemperatuur]]&lt;stookgrens,stookgrens-jaar_zip[[#This Row],[etmaaltemperatuur]],0),"")</f>
        <v>12.2</v>
      </c>
      <c r="N3320" s="101">
        <f>IF(ISNUMBER(jaar_zip[[#This Row],[graaddagen]]),IF(OR(MONTH(jaar_zip[[#This Row],[Datum]])=1,MONTH(jaar_zip[[#This Row],[Datum]])=2,MONTH(jaar_zip[[#This Row],[Datum]])=11,MONTH(jaar_zip[[#This Row],[Datum]])=12),1.1,IF(OR(MONTH(jaar_zip[[#This Row],[Datum]])=3,MONTH(jaar_zip[[#This Row],[Datum]])=10),1,0.8))*jaar_zip[[#This Row],[graaddagen]],"")</f>
        <v>13.42</v>
      </c>
      <c r="O3320" s="101">
        <f>IF(ISNUMBER(jaar_zip[[#This Row],[etmaaltemperatuur]]),IF(jaar_zip[[#This Row],[etmaaltemperatuur]]&gt;stookgrens,jaar_zip[[#This Row],[etmaaltemperatuur]]-stookgrens,0),"")</f>
        <v>0</v>
      </c>
    </row>
    <row r="3321" spans="1:15" x14ac:dyDescent="0.25">
      <c r="A3321">
        <v>275</v>
      </c>
      <c r="B3321">
        <v>20240201</v>
      </c>
      <c r="C3321">
        <v>3.4</v>
      </c>
      <c r="D3321">
        <v>5.4</v>
      </c>
      <c r="E3321">
        <v>548</v>
      </c>
      <c r="F3321">
        <v>3</v>
      </c>
      <c r="G3321">
        <v>1029.7</v>
      </c>
      <c r="H3321">
        <v>87</v>
      </c>
      <c r="I3321" s="101" t="s">
        <v>24</v>
      </c>
      <c r="J3321" s="1">
        <f>DATEVALUE(RIGHT(jaar_zip[[#This Row],[YYYYMMDD]],2)&amp;"-"&amp;MID(jaar_zip[[#This Row],[YYYYMMDD]],5,2)&amp;"-"&amp;LEFT(jaar_zip[[#This Row],[YYYYMMDD]],4))</f>
        <v>45323</v>
      </c>
      <c r="K3321" s="101" t="str">
        <f>IF(AND(VALUE(MONTH(jaar_zip[[#This Row],[Datum]]))=1,VALUE(WEEKNUM(jaar_zip[[#This Row],[Datum]],21))&gt;51),RIGHT(YEAR(jaar_zip[[#This Row],[Datum]])-1,2),RIGHT(YEAR(jaar_zip[[#This Row],[Datum]]),2))&amp;"-"&amp; TEXT(WEEKNUM(jaar_zip[[#This Row],[Datum]],21),"00")</f>
        <v>24-05</v>
      </c>
      <c r="L3321" s="101">
        <f>MONTH(jaar_zip[[#This Row],[Datum]])</f>
        <v>2</v>
      </c>
      <c r="M3321" s="101">
        <f>IF(ISNUMBER(jaar_zip[[#This Row],[etmaaltemperatuur]]),IF(jaar_zip[[#This Row],[etmaaltemperatuur]]&lt;stookgrens,stookgrens-jaar_zip[[#This Row],[etmaaltemperatuur]],0),"")</f>
        <v>12.6</v>
      </c>
      <c r="N3321" s="101">
        <f>IF(ISNUMBER(jaar_zip[[#This Row],[graaddagen]]),IF(OR(MONTH(jaar_zip[[#This Row],[Datum]])=1,MONTH(jaar_zip[[#This Row],[Datum]])=2,MONTH(jaar_zip[[#This Row],[Datum]])=11,MONTH(jaar_zip[[#This Row],[Datum]])=12),1.1,IF(OR(MONTH(jaar_zip[[#This Row],[Datum]])=3,MONTH(jaar_zip[[#This Row],[Datum]])=10),1,0.8))*jaar_zip[[#This Row],[graaddagen]],"")</f>
        <v>13.860000000000001</v>
      </c>
      <c r="O3321" s="101">
        <f>IF(ISNUMBER(jaar_zip[[#This Row],[etmaaltemperatuur]]),IF(jaar_zip[[#This Row],[etmaaltemperatuur]]&gt;stookgrens,jaar_zip[[#This Row],[etmaaltemperatuur]]-stookgrens,0),"")</f>
        <v>0</v>
      </c>
    </row>
    <row r="3322" spans="1:15" x14ac:dyDescent="0.25">
      <c r="A3322">
        <v>275</v>
      </c>
      <c r="B3322">
        <v>20240202</v>
      </c>
      <c r="C3322">
        <v>6.2</v>
      </c>
      <c r="D3322">
        <v>7.2</v>
      </c>
      <c r="E3322">
        <v>137</v>
      </c>
      <c r="F3322">
        <v>-0.1</v>
      </c>
      <c r="G3322">
        <v>1027</v>
      </c>
      <c r="H3322">
        <v>90</v>
      </c>
      <c r="I3322" s="101" t="s">
        <v>24</v>
      </c>
      <c r="J3322" s="1">
        <f>DATEVALUE(RIGHT(jaar_zip[[#This Row],[YYYYMMDD]],2)&amp;"-"&amp;MID(jaar_zip[[#This Row],[YYYYMMDD]],5,2)&amp;"-"&amp;LEFT(jaar_zip[[#This Row],[YYYYMMDD]],4))</f>
        <v>45324</v>
      </c>
      <c r="K3322" s="101" t="str">
        <f>IF(AND(VALUE(MONTH(jaar_zip[[#This Row],[Datum]]))=1,VALUE(WEEKNUM(jaar_zip[[#This Row],[Datum]],21))&gt;51),RIGHT(YEAR(jaar_zip[[#This Row],[Datum]])-1,2),RIGHT(YEAR(jaar_zip[[#This Row],[Datum]]),2))&amp;"-"&amp; TEXT(WEEKNUM(jaar_zip[[#This Row],[Datum]],21),"00")</f>
        <v>24-05</v>
      </c>
      <c r="L3322" s="101">
        <f>MONTH(jaar_zip[[#This Row],[Datum]])</f>
        <v>2</v>
      </c>
      <c r="M3322" s="101">
        <f>IF(ISNUMBER(jaar_zip[[#This Row],[etmaaltemperatuur]]),IF(jaar_zip[[#This Row],[etmaaltemperatuur]]&lt;stookgrens,stookgrens-jaar_zip[[#This Row],[etmaaltemperatuur]],0),"")</f>
        <v>10.8</v>
      </c>
      <c r="N3322" s="101">
        <f>IF(ISNUMBER(jaar_zip[[#This Row],[graaddagen]]),IF(OR(MONTH(jaar_zip[[#This Row],[Datum]])=1,MONTH(jaar_zip[[#This Row],[Datum]])=2,MONTH(jaar_zip[[#This Row],[Datum]])=11,MONTH(jaar_zip[[#This Row],[Datum]])=12),1.1,IF(OR(MONTH(jaar_zip[[#This Row],[Datum]])=3,MONTH(jaar_zip[[#This Row],[Datum]])=10),1,0.8))*jaar_zip[[#This Row],[graaddagen]],"")</f>
        <v>11.880000000000003</v>
      </c>
      <c r="O3322" s="101">
        <f>IF(ISNUMBER(jaar_zip[[#This Row],[etmaaltemperatuur]]),IF(jaar_zip[[#This Row],[etmaaltemperatuur]]&gt;stookgrens,jaar_zip[[#This Row],[etmaaltemperatuur]]-stookgrens,0),"")</f>
        <v>0</v>
      </c>
    </row>
    <row r="3323" spans="1:15" x14ac:dyDescent="0.25">
      <c r="A3323">
        <v>275</v>
      </c>
      <c r="B3323">
        <v>20240203</v>
      </c>
      <c r="C3323">
        <v>5.5</v>
      </c>
      <c r="D3323">
        <v>9.6999999999999993</v>
      </c>
      <c r="E3323">
        <v>131</v>
      </c>
      <c r="F3323">
        <v>1.2</v>
      </c>
      <c r="G3323">
        <v>1024.4000000000001</v>
      </c>
      <c r="H3323">
        <v>92</v>
      </c>
      <c r="I3323" s="101" t="s">
        <v>24</v>
      </c>
      <c r="J3323" s="1">
        <f>DATEVALUE(RIGHT(jaar_zip[[#This Row],[YYYYMMDD]],2)&amp;"-"&amp;MID(jaar_zip[[#This Row],[YYYYMMDD]],5,2)&amp;"-"&amp;LEFT(jaar_zip[[#This Row],[YYYYMMDD]],4))</f>
        <v>45325</v>
      </c>
      <c r="K3323" s="101" t="str">
        <f>IF(AND(VALUE(MONTH(jaar_zip[[#This Row],[Datum]]))=1,VALUE(WEEKNUM(jaar_zip[[#This Row],[Datum]],21))&gt;51),RIGHT(YEAR(jaar_zip[[#This Row],[Datum]])-1,2),RIGHT(YEAR(jaar_zip[[#This Row],[Datum]]),2))&amp;"-"&amp; TEXT(WEEKNUM(jaar_zip[[#This Row],[Datum]],21),"00")</f>
        <v>24-05</v>
      </c>
      <c r="L3323" s="101">
        <f>MONTH(jaar_zip[[#This Row],[Datum]])</f>
        <v>2</v>
      </c>
      <c r="M3323" s="101">
        <f>IF(ISNUMBER(jaar_zip[[#This Row],[etmaaltemperatuur]]),IF(jaar_zip[[#This Row],[etmaaltemperatuur]]&lt;stookgrens,stookgrens-jaar_zip[[#This Row],[etmaaltemperatuur]],0),"")</f>
        <v>8.3000000000000007</v>
      </c>
      <c r="N3323" s="101">
        <f>IF(ISNUMBER(jaar_zip[[#This Row],[graaddagen]]),IF(OR(MONTH(jaar_zip[[#This Row],[Datum]])=1,MONTH(jaar_zip[[#This Row],[Datum]])=2,MONTH(jaar_zip[[#This Row],[Datum]])=11,MONTH(jaar_zip[[#This Row],[Datum]])=12),1.1,IF(OR(MONTH(jaar_zip[[#This Row],[Datum]])=3,MONTH(jaar_zip[[#This Row],[Datum]])=10),1,0.8))*jaar_zip[[#This Row],[graaddagen]],"")</f>
        <v>9.1300000000000008</v>
      </c>
      <c r="O3323" s="101">
        <f>IF(ISNUMBER(jaar_zip[[#This Row],[etmaaltemperatuur]]),IF(jaar_zip[[#This Row],[etmaaltemperatuur]]&gt;stookgrens,jaar_zip[[#This Row],[etmaaltemperatuur]]-stookgrens,0),"")</f>
        <v>0</v>
      </c>
    </row>
    <row r="3324" spans="1:15" x14ac:dyDescent="0.25">
      <c r="A3324">
        <v>275</v>
      </c>
      <c r="B3324">
        <v>20240204</v>
      </c>
      <c r="C3324">
        <v>6.1</v>
      </c>
      <c r="D3324">
        <v>10</v>
      </c>
      <c r="E3324">
        <v>113</v>
      </c>
      <c r="F3324">
        <v>3.3</v>
      </c>
      <c r="G3324">
        <v>1020.4</v>
      </c>
      <c r="H3324">
        <v>91</v>
      </c>
      <c r="I3324" s="101" t="s">
        <v>24</v>
      </c>
      <c r="J3324" s="1">
        <f>DATEVALUE(RIGHT(jaar_zip[[#This Row],[YYYYMMDD]],2)&amp;"-"&amp;MID(jaar_zip[[#This Row],[YYYYMMDD]],5,2)&amp;"-"&amp;LEFT(jaar_zip[[#This Row],[YYYYMMDD]],4))</f>
        <v>45326</v>
      </c>
      <c r="K3324" s="101" t="str">
        <f>IF(AND(VALUE(MONTH(jaar_zip[[#This Row],[Datum]]))=1,VALUE(WEEKNUM(jaar_zip[[#This Row],[Datum]],21))&gt;51),RIGHT(YEAR(jaar_zip[[#This Row],[Datum]])-1,2),RIGHT(YEAR(jaar_zip[[#This Row],[Datum]]),2))&amp;"-"&amp; TEXT(WEEKNUM(jaar_zip[[#This Row],[Datum]],21),"00")</f>
        <v>24-05</v>
      </c>
      <c r="L3324" s="101">
        <f>MONTH(jaar_zip[[#This Row],[Datum]])</f>
        <v>2</v>
      </c>
      <c r="M3324" s="101">
        <f>IF(ISNUMBER(jaar_zip[[#This Row],[etmaaltemperatuur]]),IF(jaar_zip[[#This Row],[etmaaltemperatuur]]&lt;stookgrens,stookgrens-jaar_zip[[#This Row],[etmaaltemperatuur]],0),"")</f>
        <v>8</v>
      </c>
      <c r="N3324" s="101">
        <f>IF(ISNUMBER(jaar_zip[[#This Row],[graaddagen]]),IF(OR(MONTH(jaar_zip[[#This Row],[Datum]])=1,MONTH(jaar_zip[[#This Row],[Datum]])=2,MONTH(jaar_zip[[#This Row],[Datum]])=11,MONTH(jaar_zip[[#This Row],[Datum]])=12),1.1,IF(OR(MONTH(jaar_zip[[#This Row],[Datum]])=3,MONTH(jaar_zip[[#This Row],[Datum]])=10),1,0.8))*jaar_zip[[#This Row],[graaddagen]],"")</f>
        <v>8.8000000000000007</v>
      </c>
      <c r="O3324" s="101">
        <f>IF(ISNUMBER(jaar_zip[[#This Row],[etmaaltemperatuur]]),IF(jaar_zip[[#This Row],[etmaaltemperatuur]]&gt;stookgrens,jaar_zip[[#This Row],[etmaaltemperatuur]]-stookgrens,0),"")</f>
        <v>0</v>
      </c>
    </row>
    <row r="3325" spans="1:15" x14ac:dyDescent="0.25">
      <c r="A3325">
        <v>275</v>
      </c>
      <c r="B3325">
        <v>20240205</v>
      </c>
      <c r="C3325">
        <v>8</v>
      </c>
      <c r="D3325">
        <v>9.3000000000000007</v>
      </c>
      <c r="E3325">
        <v>221</v>
      </c>
      <c r="F3325">
        <v>0.6</v>
      </c>
      <c r="G3325">
        <v>1017.4</v>
      </c>
      <c r="H3325">
        <v>83</v>
      </c>
      <c r="I3325" s="101" t="s">
        <v>24</v>
      </c>
      <c r="J3325" s="1">
        <f>DATEVALUE(RIGHT(jaar_zip[[#This Row],[YYYYMMDD]],2)&amp;"-"&amp;MID(jaar_zip[[#This Row],[YYYYMMDD]],5,2)&amp;"-"&amp;LEFT(jaar_zip[[#This Row],[YYYYMMDD]],4))</f>
        <v>45327</v>
      </c>
      <c r="K3325" s="101" t="str">
        <f>IF(AND(VALUE(MONTH(jaar_zip[[#This Row],[Datum]]))=1,VALUE(WEEKNUM(jaar_zip[[#This Row],[Datum]],21))&gt;51),RIGHT(YEAR(jaar_zip[[#This Row],[Datum]])-1,2),RIGHT(YEAR(jaar_zip[[#This Row],[Datum]]),2))&amp;"-"&amp; TEXT(WEEKNUM(jaar_zip[[#This Row],[Datum]],21),"00")</f>
        <v>24-06</v>
      </c>
      <c r="L3325" s="101">
        <f>MONTH(jaar_zip[[#This Row],[Datum]])</f>
        <v>2</v>
      </c>
      <c r="M3325" s="101">
        <f>IF(ISNUMBER(jaar_zip[[#This Row],[etmaaltemperatuur]]),IF(jaar_zip[[#This Row],[etmaaltemperatuur]]&lt;stookgrens,stookgrens-jaar_zip[[#This Row],[etmaaltemperatuur]],0),"")</f>
        <v>8.6999999999999993</v>
      </c>
      <c r="N3325" s="101">
        <f>IF(ISNUMBER(jaar_zip[[#This Row],[graaddagen]]),IF(OR(MONTH(jaar_zip[[#This Row],[Datum]])=1,MONTH(jaar_zip[[#This Row],[Datum]])=2,MONTH(jaar_zip[[#This Row],[Datum]])=11,MONTH(jaar_zip[[#This Row],[Datum]])=12),1.1,IF(OR(MONTH(jaar_zip[[#This Row],[Datum]])=3,MONTH(jaar_zip[[#This Row],[Datum]])=10),1,0.8))*jaar_zip[[#This Row],[graaddagen]],"")</f>
        <v>9.57</v>
      </c>
      <c r="O3325" s="101">
        <f>IF(ISNUMBER(jaar_zip[[#This Row],[etmaaltemperatuur]]),IF(jaar_zip[[#This Row],[etmaaltemperatuur]]&gt;stookgrens,jaar_zip[[#This Row],[etmaaltemperatuur]]-stookgrens,0),"")</f>
        <v>0</v>
      </c>
    </row>
    <row r="3326" spans="1:15" x14ac:dyDescent="0.25">
      <c r="A3326">
        <v>275</v>
      </c>
      <c r="B3326">
        <v>20240206</v>
      </c>
      <c r="C3326">
        <v>9.1</v>
      </c>
      <c r="D3326">
        <v>10</v>
      </c>
      <c r="E3326">
        <v>136</v>
      </c>
      <c r="F3326">
        <v>17.100000000000001</v>
      </c>
      <c r="G3326">
        <v>1007.7</v>
      </c>
      <c r="H3326">
        <v>85</v>
      </c>
      <c r="I3326" s="101" t="s">
        <v>24</v>
      </c>
      <c r="J3326" s="1">
        <f>DATEVALUE(RIGHT(jaar_zip[[#This Row],[YYYYMMDD]],2)&amp;"-"&amp;MID(jaar_zip[[#This Row],[YYYYMMDD]],5,2)&amp;"-"&amp;LEFT(jaar_zip[[#This Row],[YYYYMMDD]],4))</f>
        <v>45328</v>
      </c>
      <c r="K3326" s="101" t="str">
        <f>IF(AND(VALUE(MONTH(jaar_zip[[#This Row],[Datum]]))=1,VALUE(WEEKNUM(jaar_zip[[#This Row],[Datum]],21))&gt;51),RIGHT(YEAR(jaar_zip[[#This Row],[Datum]])-1,2),RIGHT(YEAR(jaar_zip[[#This Row],[Datum]]),2))&amp;"-"&amp; TEXT(WEEKNUM(jaar_zip[[#This Row],[Datum]],21),"00")</f>
        <v>24-06</v>
      </c>
      <c r="L3326" s="101">
        <f>MONTH(jaar_zip[[#This Row],[Datum]])</f>
        <v>2</v>
      </c>
      <c r="M3326" s="101">
        <f>IF(ISNUMBER(jaar_zip[[#This Row],[etmaaltemperatuur]]),IF(jaar_zip[[#This Row],[etmaaltemperatuur]]&lt;stookgrens,stookgrens-jaar_zip[[#This Row],[etmaaltemperatuur]],0),"")</f>
        <v>8</v>
      </c>
      <c r="N3326" s="101">
        <f>IF(ISNUMBER(jaar_zip[[#This Row],[graaddagen]]),IF(OR(MONTH(jaar_zip[[#This Row],[Datum]])=1,MONTH(jaar_zip[[#This Row],[Datum]])=2,MONTH(jaar_zip[[#This Row],[Datum]])=11,MONTH(jaar_zip[[#This Row],[Datum]])=12),1.1,IF(OR(MONTH(jaar_zip[[#This Row],[Datum]])=3,MONTH(jaar_zip[[#This Row],[Datum]])=10),1,0.8))*jaar_zip[[#This Row],[graaddagen]],"")</f>
        <v>8.8000000000000007</v>
      </c>
      <c r="O3326" s="101">
        <f>IF(ISNUMBER(jaar_zip[[#This Row],[etmaaltemperatuur]]),IF(jaar_zip[[#This Row],[etmaaltemperatuur]]&gt;stookgrens,jaar_zip[[#This Row],[etmaaltemperatuur]]-stookgrens,0),"")</f>
        <v>0</v>
      </c>
    </row>
    <row r="3327" spans="1:15" x14ac:dyDescent="0.25">
      <c r="A3327">
        <v>275</v>
      </c>
      <c r="B3327">
        <v>20240207</v>
      </c>
      <c r="C3327">
        <v>1.3</v>
      </c>
      <c r="D3327">
        <v>3.2</v>
      </c>
      <c r="E3327">
        <v>404</v>
      </c>
      <c r="F3327">
        <v>4.9000000000000004</v>
      </c>
      <c r="G3327">
        <v>1005.3</v>
      </c>
      <c r="H3327">
        <v>89</v>
      </c>
      <c r="I3327" s="101" t="s">
        <v>24</v>
      </c>
      <c r="J3327" s="1">
        <f>DATEVALUE(RIGHT(jaar_zip[[#This Row],[YYYYMMDD]],2)&amp;"-"&amp;MID(jaar_zip[[#This Row],[YYYYMMDD]],5,2)&amp;"-"&amp;LEFT(jaar_zip[[#This Row],[YYYYMMDD]],4))</f>
        <v>45329</v>
      </c>
      <c r="K3327" s="101" t="str">
        <f>IF(AND(VALUE(MONTH(jaar_zip[[#This Row],[Datum]]))=1,VALUE(WEEKNUM(jaar_zip[[#This Row],[Datum]],21))&gt;51),RIGHT(YEAR(jaar_zip[[#This Row],[Datum]])-1,2),RIGHT(YEAR(jaar_zip[[#This Row],[Datum]]),2))&amp;"-"&amp; TEXT(WEEKNUM(jaar_zip[[#This Row],[Datum]],21),"00")</f>
        <v>24-06</v>
      </c>
      <c r="L3327" s="101">
        <f>MONTH(jaar_zip[[#This Row],[Datum]])</f>
        <v>2</v>
      </c>
      <c r="M3327" s="101">
        <f>IF(ISNUMBER(jaar_zip[[#This Row],[etmaaltemperatuur]]),IF(jaar_zip[[#This Row],[etmaaltemperatuur]]&lt;stookgrens,stookgrens-jaar_zip[[#This Row],[etmaaltemperatuur]],0),"")</f>
        <v>14.8</v>
      </c>
      <c r="N3327" s="101">
        <f>IF(ISNUMBER(jaar_zip[[#This Row],[graaddagen]]),IF(OR(MONTH(jaar_zip[[#This Row],[Datum]])=1,MONTH(jaar_zip[[#This Row],[Datum]])=2,MONTH(jaar_zip[[#This Row],[Datum]])=11,MONTH(jaar_zip[[#This Row],[Datum]])=12),1.1,IF(OR(MONTH(jaar_zip[[#This Row],[Datum]])=3,MONTH(jaar_zip[[#This Row],[Datum]])=10),1,0.8))*jaar_zip[[#This Row],[graaddagen]],"")</f>
        <v>16.28</v>
      </c>
      <c r="O3327" s="101">
        <f>IF(ISNUMBER(jaar_zip[[#This Row],[etmaaltemperatuur]]),IF(jaar_zip[[#This Row],[etmaaltemperatuur]]&gt;stookgrens,jaar_zip[[#This Row],[etmaaltemperatuur]]-stookgrens,0),"")</f>
        <v>0</v>
      </c>
    </row>
    <row r="3328" spans="1:15" x14ac:dyDescent="0.25">
      <c r="A3328">
        <v>275</v>
      </c>
      <c r="B3328">
        <v>20240208</v>
      </c>
      <c r="C3328">
        <v>2.8</v>
      </c>
      <c r="D3328">
        <v>2.2999999999999998</v>
      </c>
      <c r="E3328">
        <v>151</v>
      </c>
      <c r="F3328">
        <v>11.7</v>
      </c>
      <c r="G3328">
        <v>997</v>
      </c>
      <c r="H3328">
        <v>93</v>
      </c>
      <c r="I3328" s="101" t="s">
        <v>24</v>
      </c>
      <c r="J3328" s="1">
        <f>DATEVALUE(RIGHT(jaar_zip[[#This Row],[YYYYMMDD]],2)&amp;"-"&amp;MID(jaar_zip[[#This Row],[YYYYMMDD]],5,2)&amp;"-"&amp;LEFT(jaar_zip[[#This Row],[YYYYMMDD]],4))</f>
        <v>45330</v>
      </c>
      <c r="K3328" s="101" t="str">
        <f>IF(AND(VALUE(MONTH(jaar_zip[[#This Row],[Datum]]))=1,VALUE(WEEKNUM(jaar_zip[[#This Row],[Datum]],21))&gt;51),RIGHT(YEAR(jaar_zip[[#This Row],[Datum]])-1,2),RIGHT(YEAR(jaar_zip[[#This Row],[Datum]]),2))&amp;"-"&amp; TEXT(WEEKNUM(jaar_zip[[#This Row],[Datum]],21),"00")</f>
        <v>24-06</v>
      </c>
      <c r="L3328" s="101">
        <f>MONTH(jaar_zip[[#This Row],[Datum]])</f>
        <v>2</v>
      </c>
      <c r="M3328" s="101">
        <f>IF(ISNUMBER(jaar_zip[[#This Row],[etmaaltemperatuur]]),IF(jaar_zip[[#This Row],[etmaaltemperatuur]]&lt;stookgrens,stookgrens-jaar_zip[[#This Row],[etmaaltemperatuur]],0),"")</f>
        <v>15.7</v>
      </c>
      <c r="N3328" s="101">
        <f>IF(ISNUMBER(jaar_zip[[#This Row],[graaddagen]]),IF(OR(MONTH(jaar_zip[[#This Row],[Datum]])=1,MONTH(jaar_zip[[#This Row],[Datum]])=2,MONTH(jaar_zip[[#This Row],[Datum]])=11,MONTH(jaar_zip[[#This Row],[Datum]])=12),1.1,IF(OR(MONTH(jaar_zip[[#This Row],[Datum]])=3,MONTH(jaar_zip[[#This Row],[Datum]])=10),1,0.8))*jaar_zip[[#This Row],[graaddagen]],"")</f>
        <v>17.27</v>
      </c>
      <c r="O3328" s="101">
        <f>IF(ISNUMBER(jaar_zip[[#This Row],[etmaaltemperatuur]]),IF(jaar_zip[[#This Row],[etmaaltemperatuur]]&gt;stookgrens,jaar_zip[[#This Row],[etmaaltemperatuur]]-stookgrens,0),"")</f>
        <v>0</v>
      </c>
    </row>
    <row r="3329" spans="1:15" x14ac:dyDescent="0.25">
      <c r="A3329">
        <v>275</v>
      </c>
      <c r="B3329">
        <v>20240209</v>
      </c>
      <c r="C3329">
        <v>4.3</v>
      </c>
      <c r="D3329">
        <v>10.3</v>
      </c>
      <c r="E3329">
        <v>247</v>
      </c>
      <c r="F3329">
        <v>7.9</v>
      </c>
      <c r="G3329">
        <v>984.6</v>
      </c>
      <c r="H3329">
        <v>90</v>
      </c>
      <c r="I3329" s="101" t="s">
        <v>24</v>
      </c>
      <c r="J3329" s="1">
        <f>DATEVALUE(RIGHT(jaar_zip[[#This Row],[YYYYMMDD]],2)&amp;"-"&amp;MID(jaar_zip[[#This Row],[YYYYMMDD]],5,2)&amp;"-"&amp;LEFT(jaar_zip[[#This Row],[YYYYMMDD]],4))</f>
        <v>45331</v>
      </c>
      <c r="K3329" s="101" t="str">
        <f>IF(AND(VALUE(MONTH(jaar_zip[[#This Row],[Datum]]))=1,VALUE(WEEKNUM(jaar_zip[[#This Row],[Datum]],21))&gt;51),RIGHT(YEAR(jaar_zip[[#This Row],[Datum]])-1,2),RIGHT(YEAR(jaar_zip[[#This Row],[Datum]]),2))&amp;"-"&amp; TEXT(WEEKNUM(jaar_zip[[#This Row],[Datum]],21),"00")</f>
        <v>24-06</v>
      </c>
      <c r="L3329" s="101">
        <f>MONTH(jaar_zip[[#This Row],[Datum]])</f>
        <v>2</v>
      </c>
      <c r="M3329" s="101">
        <f>IF(ISNUMBER(jaar_zip[[#This Row],[etmaaltemperatuur]]),IF(jaar_zip[[#This Row],[etmaaltemperatuur]]&lt;stookgrens,stookgrens-jaar_zip[[#This Row],[etmaaltemperatuur]],0),"")</f>
        <v>7.6999999999999993</v>
      </c>
      <c r="N3329" s="101">
        <f>IF(ISNUMBER(jaar_zip[[#This Row],[graaddagen]]),IF(OR(MONTH(jaar_zip[[#This Row],[Datum]])=1,MONTH(jaar_zip[[#This Row],[Datum]])=2,MONTH(jaar_zip[[#This Row],[Datum]])=11,MONTH(jaar_zip[[#This Row],[Datum]])=12),1.1,IF(OR(MONTH(jaar_zip[[#This Row],[Datum]])=3,MONTH(jaar_zip[[#This Row],[Datum]])=10),1,0.8))*jaar_zip[[#This Row],[graaddagen]],"")</f>
        <v>8.4700000000000006</v>
      </c>
      <c r="O3329" s="101">
        <f>IF(ISNUMBER(jaar_zip[[#This Row],[etmaaltemperatuur]]),IF(jaar_zip[[#This Row],[etmaaltemperatuur]]&gt;stookgrens,jaar_zip[[#This Row],[etmaaltemperatuur]]-stookgrens,0),"")</f>
        <v>0</v>
      </c>
    </row>
    <row r="3330" spans="1:15" x14ac:dyDescent="0.25">
      <c r="A3330">
        <v>275</v>
      </c>
      <c r="B3330">
        <v>20240210</v>
      </c>
      <c r="C3330">
        <v>2.8</v>
      </c>
      <c r="D3330">
        <v>10.3</v>
      </c>
      <c r="E3330">
        <v>383</v>
      </c>
      <c r="F3330">
        <v>0.7</v>
      </c>
      <c r="G3330">
        <v>986.8</v>
      </c>
      <c r="H3330">
        <v>89</v>
      </c>
      <c r="I3330" s="101" t="s">
        <v>24</v>
      </c>
      <c r="J3330" s="1">
        <f>DATEVALUE(RIGHT(jaar_zip[[#This Row],[YYYYMMDD]],2)&amp;"-"&amp;MID(jaar_zip[[#This Row],[YYYYMMDD]],5,2)&amp;"-"&amp;LEFT(jaar_zip[[#This Row],[YYYYMMDD]],4))</f>
        <v>45332</v>
      </c>
      <c r="K3330" s="101" t="str">
        <f>IF(AND(VALUE(MONTH(jaar_zip[[#This Row],[Datum]]))=1,VALUE(WEEKNUM(jaar_zip[[#This Row],[Datum]],21))&gt;51),RIGHT(YEAR(jaar_zip[[#This Row],[Datum]])-1,2),RIGHT(YEAR(jaar_zip[[#This Row],[Datum]]),2))&amp;"-"&amp; TEXT(WEEKNUM(jaar_zip[[#This Row],[Datum]],21),"00")</f>
        <v>24-06</v>
      </c>
      <c r="L3330" s="101">
        <f>MONTH(jaar_zip[[#This Row],[Datum]])</f>
        <v>2</v>
      </c>
      <c r="M3330" s="101">
        <f>IF(ISNUMBER(jaar_zip[[#This Row],[etmaaltemperatuur]]),IF(jaar_zip[[#This Row],[etmaaltemperatuur]]&lt;stookgrens,stookgrens-jaar_zip[[#This Row],[etmaaltemperatuur]],0),"")</f>
        <v>7.6999999999999993</v>
      </c>
      <c r="N3330" s="101">
        <f>IF(ISNUMBER(jaar_zip[[#This Row],[graaddagen]]),IF(OR(MONTH(jaar_zip[[#This Row],[Datum]])=1,MONTH(jaar_zip[[#This Row],[Datum]])=2,MONTH(jaar_zip[[#This Row],[Datum]])=11,MONTH(jaar_zip[[#This Row],[Datum]])=12),1.1,IF(OR(MONTH(jaar_zip[[#This Row],[Datum]])=3,MONTH(jaar_zip[[#This Row],[Datum]])=10),1,0.8))*jaar_zip[[#This Row],[graaddagen]],"")</f>
        <v>8.4700000000000006</v>
      </c>
      <c r="O3330" s="101">
        <f>IF(ISNUMBER(jaar_zip[[#This Row],[etmaaltemperatuur]]),IF(jaar_zip[[#This Row],[etmaaltemperatuur]]&gt;stookgrens,jaar_zip[[#This Row],[etmaaltemperatuur]]-stookgrens,0),"")</f>
        <v>0</v>
      </c>
    </row>
    <row r="3331" spans="1:15" x14ac:dyDescent="0.25">
      <c r="A3331">
        <v>275</v>
      </c>
      <c r="B3331">
        <v>20240211</v>
      </c>
      <c r="C3331">
        <v>2.8</v>
      </c>
      <c r="D3331">
        <v>8.1999999999999993</v>
      </c>
      <c r="E3331">
        <v>221</v>
      </c>
      <c r="F3331">
        <v>1.2</v>
      </c>
      <c r="G3331">
        <v>990.9</v>
      </c>
      <c r="H3331">
        <v>94</v>
      </c>
      <c r="I3331" s="101" t="s">
        <v>24</v>
      </c>
      <c r="J3331" s="1">
        <f>DATEVALUE(RIGHT(jaar_zip[[#This Row],[YYYYMMDD]],2)&amp;"-"&amp;MID(jaar_zip[[#This Row],[YYYYMMDD]],5,2)&amp;"-"&amp;LEFT(jaar_zip[[#This Row],[YYYYMMDD]],4))</f>
        <v>45333</v>
      </c>
      <c r="K3331" s="101" t="str">
        <f>IF(AND(VALUE(MONTH(jaar_zip[[#This Row],[Datum]]))=1,VALUE(WEEKNUM(jaar_zip[[#This Row],[Datum]],21))&gt;51),RIGHT(YEAR(jaar_zip[[#This Row],[Datum]])-1,2),RIGHT(YEAR(jaar_zip[[#This Row],[Datum]]),2))&amp;"-"&amp; TEXT(WEEKNUM(jaar_zip[[#This Row],[Datum]],21),"00")</f>
        <v>24-06</v>
      </c>
      <c r="L3331" s="101">
        <f>MONTH(jaar_zip[[#This Row],[Datum]])</f>
        <v>2</v>
      </c>
      <c r="M3331" s="101">
        <f>IF(ISNUMBER(jaar_zip[[#This Row],[etmaaltemperatuur]]),IF(jaar_zip[[#This Row],[etmaaltemperatuur]]&lt;stookgrens,stookgrens-jaar_zip[[#This Row],[etmaaltemperatuur]],0),"")</f>
        <v>9.8000000000000007</v>
      </c>
      <c r="N3331" s="101">
        <f>IF(ISNUMBER(jaar_zip[[#This Row],[graaddagen]]),IF(OR(MONTH(jaar_zip[[#This Row],[Datum]])=1,MONTH(jaar_zip[[#This Row],[Datum]])=2,MONTH(jaar_zip[[#This Row],[Datum]])=11,MONTH(jaar_zip[[#This Row],[Datum]])=12),1.1,IF(OR(MONTH(jaar_zip[[#This Row],[Datum]])=3,MONTH(jaar_zip[[#This Row],[Datum]])=10),1,0.8))*jaar_zip[[#This Row],[graaddagen]],"")</f>
        <v>10.780000000000001</v>
      </c>
      <c r="O3331" s="101">
        <f>IF(ISNUMBER(jaar_zip[[#This Row],[etmaaltemperatuur]]),IF(jaar_zip[[#This Row],[etmaaltemperatuur]]&gt;stookgrens,jaar_zip[[#This Row],[etmaaltemperatuur]]-stookgrens,0),"")</f>
        <v>0</v>
      </c>
    </row>
    <row r="3332" spans="1:15" x14ac:dyDescent="0.25">
      <c r="A3332">
        <v>275</v>
      </c>
      <c r="B3332">
        <v>20240212</v>
      </c>
      <c r="C3332">
        <v>2.9</v>
      </c>
      <c r="D3332">
        <v>5.6</v>
      </c>
      <c r="E3332">
        <v>389</v>
      </c>
      <c r="F3332">
        <v>0.1</v>
      </c>
      <c r="G3332">
        <v>1005</v>
      </c>
      <c r="H3332">
        <v>90</v>
      </c>
      <c r="I3332" s="101" t="s">
        <v>24</v>
      </c>
      <c r="J3332" s="1">
        <f>DATEVALUE(RIGHT(jaar_zip[[#This Row],[YYYYMMDD]],2)&amp;"-"&amp;MID(jaar_zip[[#This Row],[YYYYMMDD]],5,2)&amp;"-"&amp;LEFT(jaar_zip[[#This Row],[YYYYMMDD]],4))</f>
        <v>45334</v>
      </c>
      <c r="K3332" s="101" t="str">
        <f>IF(AND(VALUE(MONTH(jaar_zip[[#This Row],[Datum]]))=1,VALUE(WEEKNUM(jaar_zip[[#This Row],[Datum]],21))&gt;51),RIGHT(YEAR(jaar_zip[[#This Row],[Datum]])-1,2),RIGHT(YEAR(jaar_zip[[#This Row],[Datum]]),2))&amp;"-"&amp; TEXT(WEEKNUM(jaar_zip[[#This Row],[Datum]],21),"00")</f>
        <v>24-07</v>
      </c>
      <c r="L3332" s="101">
        <f>MONTH(jaar_zip[[#This Row],[Datum]])</f>
        <v>2</v>
      </c>
      <c r="M3332" s="101">
        <f>IF(ISNUMBER(jaar_zip[[#This Row],[etmaaltemperatuur]]),IF(jaar_zip[[#This Row],[etmaaltemperatuur]]&lt;stookgrens,stookgrens-jaar_zip[[#This Row],[etmaaltemperatuur]],0),"")</f>
        <v>12.4</v>
      </c>
      <c r="N3332" s="101">
        <f>IF(ISNUMBER(jaar_zip[[#This Row],[graaddagen]]),IF(OR(MONTH(jaar_zip[[#This Row],[Datum]])=1,MONTH(jaar_zip[[#This Row],[Datum]])=2,MONTH(jaar_zip[[#This Row],[Datum]])=11,MONTH(jaar_zip[[#This Row],[Datum]])=12),1.1,IF(OR(MONTH(jaar_zip[[#This Row],[Datum]])=3,MONTH(jaar_zip[[#This Row],[Datum]])=10),1,0.8))*jaar_zip[[#This Row],[graaddagen]],"")</f>
        <v>13.640000000000002</v>
      </c>
      <c r="O3332" s="101">
        <f>IF(ISNUMBER(jaar_zip[[#This Row],[etmaaltemperatuur]]),IF(jaar_zip[[#This Row],[etmaaltemperatuur]]&gt;stookgrens,jaar_zip[[#This Row],[etmaaltemperatuur]]-stookgrens,0),"")</f>
        <v>0</v>
      </c>
    </row>
    <row r="3333" spans="1:15" x14ac:dyDescent="0.25">
      <c r="A3333">
        <v>275</v>
      </c>
      <c r="B3333">
        <v>20240213</v>
      </c>
      <c r="C3333">
        <v>4.5</v>
      </c>
      <c r="D3333">
        <v>6</v>
      </c>
      <c r="E3333">
        <v>609</v>
      </c>
      <c r="F3333">
        <v>1.2</v>
      </c>
      <c r="G3333">
        <v>1015.5</v>
      </c>
      <c r="H3333">
        <v>84</v>
      </c>
      <c r="I3333" s="101" t="s">
        <v>24</v>
      </c>
      <c r="J3333" s="1">
        <f>DATEVALUE(RIGHT(jaar_zip[[#This Row],[YYYYMMDD]],2)&amp;"-"&amp;MID(jaar_zip[[#This Row],[YYYYMMDD]],5,2)&amp;"-"&amp;LEFT(jaar_zip[[#This Row],[YYYYMMDD]],4))</f>
        <v>45335</v>
      </c>
      <c r="K3333" s="101" t="str">
        <f>IF(AND(VALUE(MONTH(jaar_zip[[#This Row],[Datum]]))=1,VALUE(WEEKNUM(jaar_zip[[#This Row],[Datum]],21))&gt;51),RIGHT(YEAR(jaar_zip[[#This Row],[Datum]])-1,2),RIGHT(YEAR(jaar_zip[[#This Row],[Datum]]),2))&amp;"-"&amp; TEXT(WEEKNUM(jaar_zip[[#This Row],[Datum]],21),"00")</f>
        <v>24-07</v>
      </c>
      <c r="L3333" s="101">
        <f>MONTH(jaar_zip[[#This Row],[Datum]])</f>
        <v>2</v>
      </c>
      <c r="M3333" s="101">
        <f>IF(ISNUMBER(jaar_zip[[#This Row],[etmaaltemperatuur]]),IF(jaar_zip[[#This Row],[etmaaltemperatuur]]&lt;stookgrens,stookgrens-jaar_zip[[#This Row],[etmaaltemperatuur]],0),"")</f>
        <v>12</v>
      </c>
      <c r="N3333" s="101">
        <f>IF(ISNUMBER(jaar_zip[[#This Row],[graaddagen]]),IF(OR(MONTH(jaar_zip[[#This Row],[Datum]])=1,MONTH(jaar_zip[[#This Row],[Datum]])=2,MONTH(jaar_zip[[#This Row],[Datum]])=11,MONTH(jaar_zip[[#This Row],[Datum]])=12),1.1,IF(OR(MONTH(jaar_zip[[#This Row],[Datum]])=3,MONTH(jaar_zip[[#This Row],[Datum]])=10),1,0.8))*jaar_zip[[#This Row],[graaddagen]],"")</f>
        <v>13.200000000000001</v>
      </c>
      <c r="O3333" s="101">
        <f>IF(ISNUMBER(jaar_zip[[#This Row],[etmaaltemperatuur]]),IF(jaar_zip[[#This Row],[etmaaltemperatuur]]&gt;stookgrens,jaar_zip[[#This Row],[etmaaltemperatuur]]-stookgrens,0),"")</f>
        <v>0</v>
      </c>
    </row>
    <row r="3334" spans="1:15" x14ac:dyDescent="0.25">
      <c r="A3334">
        <v>275</v>
      </c>
      <c r="B3334">
        <v>20240214</v>
      </c>
      <c r="C3334">
        <v>6</v>
      </c>
      <c r="D3334">
        <v>10.5</v>
      </c>
      <c r="E3334">
        <v>122</v>
      </c>
      <c r="F3334">
        <v>12</v>
      </c>
      <c r="G3334">
        <v>1014.8</v>
      </c>
      <c r="H3334">
        <v>97</v>
      </c>
      <c r="I3334" s="101" t="s">
        <v>24</v>
      </c>
      <c r="J3334" s="1">
        <f>DATEVALUE(RIGHT(jaar_zip[[#This Row],[YYYYMMDD]],2)&amp;"-"&amp;MID(jaar_zip[[#This Row],[YYYYMMDD]],5,2)&amp;"-"&amp;LEFT(jaar_zip[[#This Row],[YYYYMMDD]],4))</f>
        <v>45336</v>
      </c>
      <c r="K3334" s="101" t="str">
        <f>IF(AND(VALUE(MONTH(jaar_zip[[#This Row],[Datum]]))=1,VALUE(WEEKNUM(jaar_zip[[#This Row],[Datum]],21))&gt;51),RIGHT(YEAR(jaar_zip[[#This Row],[Datum]])-1,2),RIGHT(YEAR(jaar_zip[[#This Row],[Datum]]),2))&amp;"-"&amp; TEXT(WEEKNUM(jaar_zip[[#This Row],[Datum]],21),"00")</f>
        <v>24-07</v>
      </c>
      <c r="L3334" s="101">
        <f>MONTH(jaar_zip[[#This Row],[Datum]])</f>
        <v>2</v>
      </c>
      <c r="M3334" s="101">
        <f>IF(ISNUMBER(jaar_zip[[#This Row],[etmaaltemperatuur]]),IF(jaar_zip[[#This Row],[etmaaltemperatuur]]&lt;stookgrens,stookgrens-jaar_zip[[#This Row],[etmaaltemperatuur]],0),"")</f>
        <v>7.5</v>
      </c>
      <c r="N3334" s="101">
        <f>IF(ISNUMBER(jaar_zip[[#This Row],[graaddagen]]),IF(OR(MONTH(jaar_zip[[#This Row],[Datum]])=1,MONTH(jaar_zip[[#This Row],[Datum]])=2,MONTH(jaar_zip[[#This Row],[Datum]])=11,MONTH(jaar_zip[[#This Row],[Datum]])=12),1.1,IF(OR(MONTH(jaar_zip[[#This Row],[Datum]])=3,MONTH(jaar_zip[[#This Row],[Datum]])=10),1,0.8))*jaar_zip[[#This Row],[graaddagen]],"")</f>
        <v>8.25</v>
      </c>
      <c r="O3334" s="101">
        <f>IF(ISNUMBER(jaar_zip[[#This Row],[etmaaltemperatuur]]),IF(jaar_zip[[#This Row],[etmaaltemperatuur]]&gt;stookgrens,jaar_zip[[#This Row],[etmaaltemperatuur]]-stookgrens,0),"")</f>
        <v>0</v>
      </c>
    </row>
    <row r="3335" spans="1:15" x14ac:dyDescent="0.25">
      <c r="A3335">
        <v>275</v>
      </c>
      <c r="B3335">
        <v>20240215</v>
      </c>
      <c r="C3335">
        <v>3.7</v>
      </c>
      <c r="D3335">
        <v>12.3</v>
      </c>
      <c r="E3335">
        <v>264</v>
      </c>
      <c r="F3335">
        <v>15</v>
      </c>
      <c r="G3335">
        <v>1013.3</v>
      </c>
      <c r="H3335">
        <v>90</v>
      </c>
      <c r="I3335" s="101" t="s">
        <v>24</v>
      </c>
      <c r="J3335" s="1">
        <f>DATEVALUE(RIGHT(jaar_zip[[#This Row],[YYYYMMDD]],2)&amp;"-"&amp;MID(jaar_zip[[#This Row],[YYYYMMDD]],5,2)&amp;"-"&amp;LEFT(jaar_zip[[#This Row],[YYYYMMDD]],4))</f>
        <v>45337</v>
      </c>
      <c r="K3335" s="101" t="str">
        <f>IF(AND(VALUE(MONTH(jaar_zip[[#This Row],[Datum]]))=1,VALUE(WEEKNUM(jaar_zip[[#This Row],[Datum]],21))&gt;51),RIGHT(YEAR(jaar_zip[[#This Row],[Datum]])-1,2),RIGHT(YEAR(jaar_zip[[#This Row],[Datum]]),2))&amp;"-"&amp; TEXT(WEEKNUM(jaar_zip[[#This Row],[Datum]],21),"00")</f>
        <v>24-07</v>
      </c>
      <c r="L3335" s="101">
        <f>MONTH(jaar_zip[[#This Row],[Datum]])</f>
        <v>2</v>
      </c>
      <c r="M3335" s="101">
        <f>IF(ISNUMBER(jaar_zip[[#This Row],[etmaaltemperatuur]]),IF(jaar_zip[[#This Row],[etmaaltemperatuur]]&lt;stookgrens,stookgrens-jaar_zip[[#This Row],[etmaaltemperatuur]],0),"")</f>
        <v>5.6999999999999993</v>
      </c>
      <c r="N3335" s="101">
        <f>IF(ISNUMBER(jaar_zip[[#This Row],[graaddagen]]),IF(OR(MONTH(jaar_zip[[#This Row],[Datum]])=1,MONTH(jaar_zip[[#This Row],[Datum]])=2,MONTH(jaar_zip[[#This Row],[Datum]])=11,MONTH(jaar_zip[[#This Row],[Datum]])=12),1.1,IF(OR(MONTH(jaar_zip[[#This Row],[Datum]])=3,MONTH(jaar_zip[[#This Row],[Datum]])=10),1,0.8))*jaar_zip[[#This Row],[graaddagen]],"")</f>
        <v>6.27</v>
      </c>
      <c r="O3335" s="101">
        <f>IF(ISNUMBER(jaar_zip[[#This Row],[etmaaltemperatuur]]),IF(jaar_zip[[#This Row],[etmaaltemperatuur]]&gt;stookgrens,jaar_zip[[#This Row],[etmaaltemperatuur]]-stookgrens,0),"")</f>
        <v>0</v>
      </c>
    </row>
    <row r="3336" spans="1:15" x14ac:dyDescent="0.25">
      <c r="A3336">
        <v>275</v>
      </c>
      <c r="B3336">
        <v>20240216</v>
      </c>
      <c r="C3336">
        <v>3.6</v>
      </c>
      <c r="D3336">
        <v>11.1</v>
      </c>
      <c r="E3336">
        <v>179</v>
      </c>
      <c r="F3336">
        <v>0.9</v>
      </c>
      <c r="G3336">
        <v>1014.5</v>
      </c>
      <c r="H3336">
        <v>86</v>
      </c>
      <c r="I3336" s="101" t="s">
        <v>24</v>
      </c>
      <c r="J3336" s="1">
        <f>DATEVALUE(RIGHT(jaar_zip[[#This Row],[YYYYMMDD]],2)&amp;"-"&amp;MID(jaar_zip[[#This Row],[YYYYMMDD]],5,2)&amp;"-"&amp;LEFT(jaar_zip[[#This Row],[YYYYMMDD]],4))</f>
        <v>45338</v>
      </c>
      <c r="K3336" s="101" t="str">
        <f>IF(AND(VALUE(MONTH(jaar_zip[[#This Row],[Datum]]))=1,VALUE(WEEKNUM(jaar_zip[[#This Row],[Datum]],21))&gt;51),RIGHT(YEAR(jaar_zip[[#This Row],[Datum]])-1,2),RIGHT(YEAR(jaar_zip[[#This Row],[Datum]]),2))&amp;"-"&amp; TEXT(WEEKNUM(jaar_zip[[#This Row],[Datum]],21),"00")</f>
        <v>24-07</v>
      </c>
      <c r="L3336" s="101">
        <f>MONTH(jaar_zip[[#This Row],[Datum]])</f>
        <v>2</v>
      </c>
      <c r="M3336" s="101">
        <f>IF(ISNUMBER(jaar_zip[[#This Row],[etmaaltemperatuur]]),IF(jaar_zip[[#This Row],[etmaaltemperatuur]]&lt;stookgrens,stookgrens-jaar_zip[[#This Row],[etmaaltemperatuur]],0),"")</f>
        <v>6.9</v>
      </c>
      <c r="N3336" s="101">
        <f>IF(ISNUMBER(jaar_zip[[#This Row],[graaddagen]]),IF(OR(MONTH(jaar_zip[[#This Row],[Datum]])=1,MONTH(jaar_zip[[#This Row],[Datum]])=2,MONTH(jaar_zip[[#This Row],[Datum]])=11,MONTH(jaar_zip[[#This Row],[Datum]])=12),1.1,IF(OR(MONTH(jaar_zip[[#This Row],[Datum]])=3,MONTH(jaar_zip[[#This Row],[Datum]])=10),1,0.8))*jaar_zip[[#This Row],[graaddagen]],"")</f>
        <v>7.5900000000000007</v>
      </c>
      <c r="O3336" s="101">
        <f>IF(ISNUMBER(jaar_zip[[#This Row],[etmaaltemperatuur]]),IF(jaar_zip[[#This Row],[etmaaltemperatuur]]&gt;stookgrens,jaar_zip[[#This Row],[etmaaltemperatuur]]-stookgrens,0),"")</f>
        <v>0</v>
      </c>
    </row>
    <row r="3337" spans="1:15" x14ac:dyDescent="0.25">
      <c r="A3337">
        <v>275</v>
      </c>
      <c r="B3337">
        <v>20240217</v>
      </c>
      <c r="C3337">
        <v>2.2999999999999998</v>
      </c>
      <c r="D3337">
        <v>9.6999999999999993</v>
      </c>
      <c r="E3337">
        <v>355</v>
      </c>
      <c r="F3337">
        <v>0</v>
      </c>
      <c r="G3337">
        <v>1030.2</v>
      </c>
      <c r="H3337">
        <v>91</v>
      </c>
      <c r="I3337" s="101" t="s">
        <v>24</v>
      </c>
      <c r="J3337" s="1">
        <f>DATEVALUE(RIGHT(jaar_zip[[#This Row],[YYYYMMDD]],2)&amp;"-"&amp;MID(jaar_zip[[#This Row],[YYYYMMDD]],5,2)&amp;"-"&amp;LEFT(jaar_zip[[#This Row],[YYYYMMDD]],4))</f>
        <v>45339</v>
      </c>
      <c r="K3337" s="101" t="str">
        <f>IF(AND(VALUE(MONTH(jaar_zip[[#This Row],[Datum]]))=1,VALUE(WEEKNUM(jaar_zip[[#This Row],[Datum]],21))&gt;51),RIGHT(YEAR(jaar_zip[[#This Row],[Datum]])-1,2),RIGHT(YEAR(jaar_zip[[#This Row],[Datum]]),2))&amp;"-"&amp; TEXT(WEEKNUM(jaar_zip[[#This Row],[Datum]],21),"00")</f>
        <v>24-07</v>
      </c>
      <c r="L3337" s="101">
        <f>MONTH(jaar_zip[[#This Row],[Datum]])</f>
        <v>2</v>
      </c>
      <c r="M3337" s="101">
        <f>IF(ISNUMBER(jaar_zip[[#This Row],[etmaaltemperatuur]]),IF(jaar_zip[[#This Row],[etmaaltemperatuur]]&lt;stookgrens,stookgrens-jaar_zip[[#This Row],[etmaaltemperatuur]],0),"")</f>
        <v>8.3000000000000007</v>
      </c>
      <c r="N3337" s="101">
        <f>IF(ISNUMBER(jaar_zip[[#This Row],[graaddagen]]),IF(OR(MONTH(jaar_zip[[#This Row],[Datum]])=1,MONTH(jaar_zip[[#This Row],[Datum]])=2,MONTH(jaar_zip[[#This Row],[Datum]])=11,MONTH(jaar_zip[[#This Row],[Datum]])=12),1.1,IF(OR(MONTH(jaar_zip[[#This Row],[Datum]])=3,MONTH(jaar_zip[[#This Row],[Datum]])=10),1,0.8))*jaar_zip[[#This Row],[graaddagen]],"")</f>
        <v>9.1300000000000008</v>
      </c>
      <c r="O3337" s="101">
        <f>IF(ISNUMBER(jaar_zip[[#This Row],[etmaaltemperatuur]]),IF(jaar_zip[[#This Row],[etmaaltemperatuur]]&gt;stookgrens,jaar_zip[[#This Row],[etmaaltemperatuur]]-stookgrens,0),"")</f>
        <v>0</v>
      </c>
    </row>
    <row r="3338" spans="1:15" x14ac:dyDescent="0.25">
      <c r="A3338">
        <v>275</v>
      </c>
      <c r="B3338">
        <v>20240218</v>
      </c>
      <c r="C3338">
        <v>6.1</v>
      </c>
      <c r="D3338">
        <v>8.9</v>
      </c>
      <c r="E3338">
        <v>141</v>
      </c>
      <c r="F3338">
        <v>22.7</v>
      </c>
      <c r="G3338">
        <v>1024.0999999999999</v>
      </c>
      <c r="H3338">
        <v>91</v>
      </c>
      <c r="I3338" s="101" t="s">
        <v>24</v>
      </c>
      <c r="J3338" s="1">
        <f>DATEVALUE(RIGHT(jaar_zip[[#This Row],[YYYYMMDD]],2)&amp;"-"&amp;MID(jaar_zip[[#This Row],[YYYYMMDD]],5,2)&amp;"-"&amp;LEFT(jaar_zip[[#This Row],[YYYYMMDD]],4))</f>
        <v>45340</v>
      </c>
      <c r="K3338" s="101" t="str">
        <f>IF(AND(VALUE(MONTH(jaar_zip[[#This Row],[Datum]]))=1,VALUE(WEEKNUM(jaar_zip[[#This Row],[Datum]],21))&gt;51),RIGHT(YEAR(jaar_zip[[#This Row],[Datum]])-1,2),RIGHT(YEAR(jaar_zip[[#This Row],[Datum]]),2))&amp;"-"&amp; TEXT(WEEKNUM(jaar_zip[[#This Row],[Datum]],21),"00")</f>
        <v>24-07</v>
      </c>
      <c r="L3338" s="101">
        <f>MONTH(jaar_zip[[#This Row],[Datum]])</f>
        <v>2</v>
      </c>
      <c r="M3338" s="101">
        <f>IF(ISNUMBER(jaar_zip[[#This Row],[etmaaltemperatuur]]),IF(jaar_zip[[#This Row],[etmaaltemperatuur]]&lt;stookgrens,stookgrens-jaar_zip[[#This Row],[etmaaltemperatuur]],0),"")</f>
        <v>9.1</v>
      </c>
      <c r="N3338" s="101">
        <f>IF(ISNUMBER(jaar_zip[[#This Row],[graaddagen]]),IF(OR(MONTH(jaar_zip[[#This Row],[Datum]])=1,MONTH(jaar_zip[[#This Row],[Datum]])=2,MONTH(jaar_zip[[#This Row],[Datum]])=11,MONTH(jaar_zip[[#This Row],[Datum]])=12),1.1,IF(OR(MONTH(jaar_zip[[#This Row],[Datum]])=3,MONTH(jaar_zip[[#This Row],[Datum]])=10),1,0.8))*jaar_zip[[#This Row],[graaddagen]],"")</f>
        <v>10.01</v>
      </c>
      <c r="O3338" s="101">
        <f>IF(ISNUMBER(jaar_zip[[#This Row],[etmaaltemperatuur]]),IF(jaar_zip[[#This Row],[etmaaltemperatuur]]&gt;stookgrens,jaar_zip[[#This Row],[etmaaltemperatuur]]-stookgrens,0),"")</f>
        <v>0</v>
      </c>
    </row>
    <row r="3339" spans="1:15" x14ac:dyDescent="0.25">
      <c r="A3339">
        <v>275</v>
      </c>
      <c r="B3339">
        <v>20240219</v>
      </c>
      <c r="C3339">
        <v>3.8</v>
      </c>
      <c r="D3339">
        <v>8.1999999999999993</v>
      </c>
      <c r="E3339">
        <v>251</v>
      </c>
      <c r="F3339">
        <v>2.6</v>
      </c>
      <c r="G3339">
        <v>1026</v>
      </c>
      <c r="H3339">
        <v>93</v>
      </c>
      <c r="I3339" s="101" t="s">
        <v>24</v>
      </c>
      <c r="J3339" s="1">
        <f>DATEVALUE(RIGHT(jaar_zip[[#This Row],[YYYYMMDD]],2)&amp;"-"&amp;MID(jaar_zip[[#This Row],[YYYYMMDD]],5,2)&amp;"-"&amp;LEFT(jaar_zip[[#This Row],[YYYYMMDD]],4))</f>
        <v>45341</v>
      </c>
      <c r="K3339" s="101" t="str">
        <f>IF(AND(VALUE(MONTH(jaar_zip[[#This Row],[Datum]]))=1,VALUE(WEEKNUM(jaar_zip[[#This Row],[Datum]],21))&gt;51),RIGHT(YEAR(jaar_zip[[#This Row],[Datum]])-1,2),RIGHT(YEAR(jaar_zip[[#This Row],[Datum]]),2))&amp;"-"&amp; TEXT(WEEKNUM(jaar_zip[[#This Row],[Datum]],21),"00")</f>
        <v>24-08</v>
      </c>
      <c r="L3339" s="101">
        <f>MONTH(jaar_zip[[#This Row],[Datum]])</f>
        <v>2</v>
      </c>
      <c r="M3339" s="101">
        <f>IF(ISNUMBER(jaar_zip[[#This Row],[etmaaltemperatuur]]),IF(jaar_zip[[#This Row],[etmaaltemperatuur]]&lt;stookgrens,stookgrens-jaar_zip[[#This Row],[etmaaltemperatuur]],0),"")</f>
        <v>9.8000000000000007</v>
      </c>
      <c r="N3339" s="101">
        <f>IF(ISNUMBER(jaar_zip[[#This Row],[graaddagen]]),IF(OR(MONTH(jaar_zip[[#This Row],[Datum]])=1,MONTH(jaar_zip[[#This Row],[Datum]])=2,MONTH(jaar_zip[[#This Row],[Datum]])=11,MONTH(jaar_zip[[#This Row],[Datum]])=12),1.1,IF(OR(MONTH(jaar_zip[[#This Row],[Datum]])=3,MONTH(jaar_zip[[#This Row],[Datum]])=10),1,0.8))*jaar_zip[[#This Row],[graaddagen]],"")</f>
        <v>10.780000000000001</v>
      </c>
      <c r="O3339" s="101">
        <f>IF(ISNUMBER(jaar_zip[[#This Row],[etmaaltemperatuur]]),IF(jaar_zip[[#This Row],[etmaaltemperatuur]]&gt;stookgrens,jaar_zip[[#This Row],[etmaaltemperatuur]]-stookgrens,0),"")</f>
        <v>0</v>
      </c>
    </row>
    <row r="3340" spans="1:15" x14ac:dyDescent="0.25">
      <c r="A3340">
        <v>275</v>
      </c>
      <c r="B3340">
        <v>20240220</v>
      </c>
      <c r="C3340">
        <v>4.3</v>
      </c>
      <c r="D3340">
        <v>7.4</v>
      </c>
      <c r="E3340">
        <v>521</v>
      </c>
      <c r="F3340">
        <v>0.1</v>
      </c>
      <c r="G3340">
        <v>1025.7</v>
      </c>
      <c r="H3340">
        <v>89</v>
      </c>
      <c r="I3340" s="101" t="s">
        <v>24</v>
      </c>
      <c r="J3340" s="1">
        <f>DATEVALUE(RIGHT(jaar_zip[[#This Row],[YYYYMMDD]],2)&amp;"-"&amp;MID(jaar_zip[[#This Row],[YYYYMMDD]],5,2)&amp;"-"&amp;LEFT(jaar_zip[[#This Row],[YYYYMMDD]],4))</f>
        <v>45342</v>
      </c>
      <c r="K3340" s="101" t="str">
        <f>IF(AND(VALUE(MONTH(jaar_zip[[#This Row],[Datum]]))=1,VALUE(WEEKNUM(jaar_zip[[#This Row],[Datum]],21))&gt;51),RIGHT(YEAR(jaar_zip[[#This Row],[Datum]])-1,2),RIGHT(YEAR(jaar_zip[[#This Row],[Datum]]),2))&amp;"-"&amp; TEXT(WEEKNUM(jaar_zip[[#This Row],[Datum]],21),"00")</f>
        <v>24-08</v>
      </c>
      <c r="L3340" s="101">
        <f>MONTH(jaar_zip[[#This Row],[Datum]])</f>
        <v>2</v>
      </c>
      <c r="M3340" s="101">
        <f>IF(ISNUMBER(jaar_zip[[#This Row],[etmaaltemperatuur]]),IF(jaar_zip[[#This Row],[etmaaltemperatuur]]&lt;stookgrens,stookgrens-jaar_zip[[#This Row],[etmaaltemperatuur]],0),"")</f>
        <v>10.6</v>
      </c>
      <c r="N3340" s="101">
        <f>IF(ISNUMBER(jaar_zip[[#This Row],[graaddagen]]),IF(OR(MONTH(jaar_zip[[#This Row],[Datum]])=1,MONTH(jaar_zip[[#This Row],[Datum]])=2,MONTH(jaar_zip[[#This Row],[Datum]])=11,MONTH(jaar_zip[[#This Row],[Datum]])=12),1.1,IF(OR(MONTH(jaar_zip[[#This Row],[Datum]])=3,MONTH(jaar_zip[[#This Row],[Datum]])=10),1,0.8))*jaar_zip[[#This Row],[graaddagen]],"")</f>
        <v>11.66</v>
      </c>
      <c r="O3340" s="101">
        <f>IF(ISNUMBER(jaar_zip[[#This Row],[etmaaltemperatuur]]),IF(jaar_zip[[#This Row],[etmaaltemperatuur]]&gt;stookgrens,jaar_zip[[#This Row],[etmaaltemperatuur]]-stookgrens,0),"")</f>
        <v>0</v>
      </c>
    </row>
    <row r="3341" spans="1:15" x14ac:dyDescent="0.25">
      <c r="A3341">
        <v>275</v>
      </c>
      <c r="B3341">
        <v>20240221</v>
      </c>
      <c r="C3341">
        <v>6</v>
      </c>
      <c r="D3341">
        <v>8.8000000000000007</v>
      </c>
      <c r="E3341">
        <v>288</v>
      </c>
      <c r="F3341">
        <v>8.6999999999999993</v>
      </c>
      <c r="G3341">
        <v>1010.9</v>
      </c>
      <c r="H3341">
        <v>87</v>
      </c>
      <c r="I3341" s="101" t="s">
        <v>24</v>
      </c>
      <c r="J3341" s="1">
        <f>DATEVALUE(RIGHT(jaar_zip[[#This Row],[YYYYMMDD]],2)&amp;"-"&amp;MID(jaar_zip[[#This Row],[YYYYMMDD]],5,2)&amp;"-"&amp;LEFT(jaar_zip[[#This Row],[YYYYMMDD]],4))</f>
        <v>45343</v>
      </c>
      <c r="K3341" s="101" t="str">
        <f>IF(AND(VALUE(MONTH(jaar_zip[[#This Row],[Datum]]))=1,VALUE(WEEKNUM(jaar_zip[[#This Row],[Datum]],21))&gt;51),RIGHT(YEAR(jaar_zip[[#This Row],[Datum]])-1,2),RIGHT(YEAR(jaar_zip[[#This Row],[Datum]]),2))&amp;"-"&amp; TEXT(WEEKNUM(jaar_zip[[#This Row],[Datum]],21),"00")</f>
        <v>24-08</v>
      </c>
      <c r="L3341" s="101">
        <f>MONTH(jaar_zip[[#This Row],[Datum]])</f>
        <v>2</v>
      </c>
      <c r="M3341" s="101">
        <f>IF(ISNUMBER(jaar_zip[[#This Row],[etmaaltemperatuur]]),IF(jaar_zip[[#This Row],[etmaaltemperatuur]]&lt;stookgrens,stookgrens-jaar_zip[[#This Row],[etmaaltemperatuur]],0),"")</f>
        <v>9.1999999999999993</v>
      </c>
      <c r="N3341" s="101">
        <f>IF(ISNUMBER(jaar_zip[[#This Row],[graaddagen]]),IF(OR(MONTH(jaar_zip[[#This Row],[Datum]])=1,MONTH(jaar_zip[[#This Row],[Datum]])=2,MONTH(jaar_zip[[#This Row],[Datum]])=11,MONTH(jaar_zip[[#This Row],[Datum]])=12),1.1,IF(OR(MONTH(jaar_zip[[#This Row],[Datum]])=3,MONTH(jaar_zip[[#This Row],[Datum]])=10),1,0.8))*jaar_zip[[#This Row],[graaddagen]],"")</f>
        <v>10.119999999999999</v>
      </c>
      <c r="O3341" s="101">
        <f>IF(ISNUMBER(jaar_zip[[#This Row],[etmaaltemperatuur]]),IF(jaar_zip[[#This Row],[etmaaltemperatuur]]&gt;stookgrens,jaar_zip[[#This Row],[etmaaltemperatuur]]-stookgrens,0),"")</f>
        <v>0</v>
      </c>
    </row>
    <row r="3342" spans="1:15" x14ac:dyDescent="0.25">
      <c r="A3342">
        <v>275</v>
      </c>
      <c r="B3342">
        <v>20240222</v>
      </c>
      <c r="C3342">
        <v>6.7</v>
      </c>
      <c r="D3342">
        <v>9.5</v>
      </c>
      <c r="E3342">
        <v>276</v>
      </c>
      <c r="F3342">
        <v>9.1</v>
      </c>
      <c r="G3342">
        <v>986.8</v>
      </c>
      <c r="H3342">
        <v>91</v>
      </c>
      <c r="I3342" s="101" t="s">
        <v>24</v>
      </c>
      <c r="J3342" s="1">
        <f>DATEVALUE(RIGHT(jaar_zip[[#This Row],[YYYYMMDD]],2)&amp;"-"&amp;MID(jaar_zip[[#This Row],[YYYYMMDD]],5,2)&amp;"-"&amp;LEFT(jaar_zip[[#This Row],[YYYYMMDD]],4))</f>
        <v>45344</v>
      </c>
      <c r="K3342" s="101" t="str">
        <f>IF(AND(VALUE(MONTH(jaar_zip[[#This Row],[Datum]]))=1,VALUE(WEEKNUM(jaar_zip[[#This Row],[Datum]],21))&gt;51),RIGHT(YEAR(jaar_zip[[#This Row],[Datum]])-1,2),RIGHT(YEAR(jaar_zip[[#This Row],[Datum]]),2))&amp;"-"&amp; TEXT(WEEKNUM(jaar_zip[[#This Row],[Datum]],21),"00")</f>
        <v>24-08</v>
      </c>
      <c r="L3342" s="101">
        <f>MONTH(jaar_zip[[#This Row],[Datum]])</f>
        <v>2</v>
      </c>
      <c r="M3342" s="101">
        <f>IF(ISNUMBER(jaar_zip[[#This Row],[etmaaltemperatuur]]),IF(jaar_zip[[#This Row],[etmaaltemperatuur]]&lt;stookgrens,stookgrens-jaar_zip[[#This Row],[etmaaltemperatuur]],0),"")</f>
        <v>8.5</v>
      </c>
      <c r="N3342" s="101">
        <f>IF(ISNUMBER(jaar_zip[[#This Row],[graaddagen]]),IF(OR(MONTH(jaar_zip[[#This Row],[Datum]])=1,MONTH(jaar_zip[[#This Row],[Datum]])=2,MONTH(jaar_zip[[#This Row],[Datum]])=11,MONTH(jaar_zip[[#This Row],[Datum]])=12),1.1,IF(OR(MONTH(jaar_zip[[#This Row],[Datum]])=3,MONTH(jaar_zip[[#This Row],[Datum]])=10),1,0.8))*jaar_zip[[#This Row],[graaddagen]],"")</f>
        <v>9.3500000000000014</v>
      </c>
      <c r="O3342" s="101">
        <f>IF(ISNUMBER(jaar_zip[[#This Row],[etmaaltemperatuur]]),IF(jaar_zip[[#This Row],[etmaaltemperatuur]]&gt;stookgrens,jaar_zip[[#This Row],[etmaaltemperatuur]]-stookgrens,0),"")</f>
        <v>0</v>
      </c>
    </row>
    <row r="3343" spans="1:15" x14ac:dyDescent="0.25">
      <c r="A3343">
        <v>275</v>
      </c>
      <c r="B3343">
        <v>20240223</v>
      </c>
      <c r="C3343">
        <v>6.4</v>
      </c>
      <c r="D3343">
        <v>5.9</v>
      </c>
      <c r="E3343">
        <v>362</v>
      </c>
      <c r="F3343">
        <v>0.6</v>
      </c>
      <c r="G3343">
        <v>990.9</v>
      </c>
      <c r="H3343">
        <v>79</v>
      </c>
      <c r="I3343" s="101" t="s">
        <v>24</v>
      </c>
      <c r="J3343" s="1">
        <f>DATEVALUE(RIGHT(jaar_zip[[#This Row],[YYYYMMDD]],2)&amp;"-"&amp;MID(jaar_zip[[#This Row],[YYYYMMDD]],5,2)&amp;"-"&amp;LEFT(jaar_zip[[#This Row],[YYYYMMDD]],4))</f>
        <v>45345</v>
      </c>
      <c r="K3343" s="101" t="str">
        <f>IF(AND(VALUE(MONTH(jaar_zip[[#This Row],[Datum]]))=1,VALUE(WEEKNUM(jaar_zip[[#This Row],[Datum]],21))&gt;51),RIGHT(YEAR(jaar_zip[[#This Row],[Datum]])-1,2),RIGHT(YEAR(jaar_zip[[#This Row],[Datum]]),2))&amp;"-"&amp; TEXT(WEEKNUM(jaar_zip[[#This Row],[Datum]],21),"00")</f>
        <v>24-08</v>
      </c>
      <c r="L3343" s="101">
        <f>MONTH(jaar_zip[[#This Row],[Datum]])</f>
        <v>2</v>
      </c>
      <c r="M3343" s="101">
        <f>IF(ISNUMBER(jaar_zip[[#This Row],[etmaaltemperatuur]]),IF(jaar_zip[[#This Row],[etmaaltemperatuur]]&lt;stookgrens,stookgrens-jaar_zip[[#This Row],[etmaaltemperatuur]],0),"")</f>
        <v>12.1</v>
      </c>
      <c r="N3343" s="101">
        <f>IF(ISNUMBER(jaar_zip[[#This Row],[graaddagen]]),IF(OR(MONTH(jaar_zip[[#This Row],[Datum]])=1,MONTH(jaar_zip[[#This Row],[Datum]])=2,MONTH(jaar_zip[[#This Row],[Datum]])=11,MONTH(jaar_zip[[#This Row],[Datum]])=12),1.1,IF(OR(MONTH(jaar_zip[[#This Row],[Datum]])=3,MONTH(jaar_zip[[#This Row],[Datum]])=10),1,0.8))*jaar_zip[[#This Row],[graaddagen]],"")</f>
        <v>13.31</v>
      </c>
      <c r="O3343" s="101">
        <f>IF(ISNUMBER(jaar_zip[[#This Row],[etmaaltemperatuur]]),IF(jaar_zip[[#This Row],[etmaaltemperatuur]]&gt;stookgrens,jaar_zip[[#This Row],[etmaaltemperatuur]]-stookgrens,0),"")</f>
        <v>0</v>
      </c>
    </row>
    <row r="3344" spans="1:15" x14ac:dyDescent="0.25">
      <c r="A3344">
        <v>275</v>
      </c>
      <c r="B3344">
        <v>20240224</v>
      </c>
      <c r="C3344">
        <v>3.9</v>
      </c>
      <c r="D3344">
        <v>4.5</v>
      </c>
      <c r="E3344">
        <v>385</v>
      </c>
      <c r="F3344">
        <v>1.6</v>
      </c>
      <c r="G3344">
        <v>998.5</v>
      </c>
      <c r="H3344">
        <v>85</v>
      </c>
      <c r="I3344" s="101" t="s">
        <v>24</v>
      </c>
      <c r="J3344" s="1">
        <f>DATEVALUE(RIGHT(jaar_zip[[#This Row],[YYYYMMDD]],2)&amp;"-"&amp;MID(jaar_zip[[#This Row],[YYYYMMDD]],5,2)&amp;"-"&amp;LEFT(jaar_zip[[#This Row],[YYYYMMDD]],4))</f>
        <v>45346</v>
      </c>
      <c r="K3344" s="101" t="str">
        <f>IF(AND(VALUE(MONTH(jaar_zip[[#This Row],[Datum]]))=1,VALUE(WEEKNUM(jaar_zip[[#This Row],[Datum]],21))&gt;51),RIGHT(YEAR(jaar_zip[[#This Row],[Datum]])-1,2),RIGHT(YEAR(jaar_zip[[#This Row],[Datum]]),2))&amp;"-"&amp; TEXT(WEEKNUM(jaar_zip[[#This Row],[Datum]],21),"00")</f>
        <v>24-08</v>
      </c>
      <c r="L3344" s="101">
        <f>MONTH(jaar_zip[[#This Row],[Datum]])</f>
        <v>2</v>
      </c>
      <c r="M3344" s="101">
        <f>IF(ISNUMBER(jaar_zip[[#This Row],[etmaaltemperatuur]]),IF(jaar_zip[[#This Row],[etmaaltemperatuur]]&lt;stookgrens,stookgrens-jaar_zip[[#This Row],[etmaaltemperatuur]],0),"")</f>
        <v>13.5</v>
      </c>
      <c r="N3344" s="101">
        <f>IF(ISNUMBER(jaar_zip[[#This Row],[graaddagen]]),IF(OR(MONTH(jaar_zip[[#This Row],[Datum]])=1,MONTH(jaar_zip[[#This Row],[Datum]])=2,MONTH(jaar_zip[[#This Row],[Datum]])=11,MONTH(jaar_zip[[#This Row],[Datum]])=12),1.1,IF(OR(MONTH(jaar_zip[[#This Row],[Datum]])=3,MONTH(jaar_zip[[#This Row],[Datum]])=10),1,0.8))*jaar_zip[[#This Row],[graaddagen]],"")</f>
        <v>14.850000000000001</v>
      </c>
      <c r="O3344" s="101">
        <f>IF(ISNUMBER(jaar_zip[[#This Row],[etmaaltemperatuur]]),IF(jaar_zip[[#This Row],[etmaaltemperatuur]]&gt;stookgrens,jaar_zip[[#This Row],[etmaaltemperatuur]]-stookgrens,0),"")</f>
        <v>0</v>
      </c>
    </row>
    <row r="3345" spans="1:15" x14ac:dyDescent="0.25">
      <c r="A3345">
        <v>275</v>
      </c>
      <c r="B3345">
        <v>20240225</v>
      </c>
      <c r="C3345">
        <v>3.7</v>
      </c>
      <c r="D3345">
        <v>5.7</v>
      </c>
      <c r="E3345">
        <v>583</v>
      </c>
      <c r="F3345">
        <v>0.5</v>
      </c>
      <c r="G3345">
        <v>1000.4</v>
      </c>
      <c r="H3345">
        <v>84</v>
      </c>
      <c r="I3345" s="101" t="s">
        <v>24</v>
      </c>
      <c r="J3345" s="1">
        <f>DATEVALUE(RIGHT(jaar_zip[[#This Row],[YYYYMMDD]],2)&amp;"-"&amp;MID(jaar_zip[[#This Row],[YYYYMMDD]],5,2)&amp;"-"&amp;LEFT(jaar_zip[[#This Row],[YYYYMMDD]],4))</f>
        <v>45347</v>
      </c>
      <c r="K3345" s="101" t="str">
        <f>IF(AND(VALUE(MONTH(jaar_zip[[#This Row],[Datum]]))=1,VALUE(WEEKNUM(jaar_zip[[#This Row],[Datum]],21))&gt;51),RIGHT(YEAR(jaar_zip[[#This Row],[Datum]])-1,2),RIGHT(YEAR(jaar_zip[[#This Row],[Datum]]),2))&amp;"-"&amp; TEXT(WEEKNUM(jaar_zip[[#This Row],[Datum]],21),"00")</f>
        <v>24-08</v>
      </c>
      <c r="L3345" s="101">
        <f>MONTH(jaar_zip[[#This Row],[Datum]])</f>
        <v>2</v>
      </c>
      <c r="M3345" s="101">
        <f>IF(ISNUMBER(jaar_zip[[#This Row],[etmaaltemperatuur]]),IF(jaar_zip[[#This Row],[etmaaltemperatuur]]&lt;stookgrens,stookgrens-jaar_zip[[#This Row],[etmaaltemperatuur]],0),"")</f>
        <v>12.3</v>
      </c>
      <c r="N3345" s="101">
        <f>IF(ISNUMBER(jaar_zip[[#This Row],[graaddagen]]),IF(OR(MONTH(jaar_zip[[#This Row],[Datum]])=1,MONTH(jaar_zip[[#This Row],[Datum]])=2,MONTH(jaar_zip[[#This Row],[Datum]])=11,MONTH(jaar_zip[[#This Row],[Datum]])=12),1.1,IF(OR(MONTH(jaar_zip[[#This Row],[Datum]])=3,MONTH(jaar_zip[[#This Row],[Datum]])=10),1,0.8))*jaar_zip[[#This Row],[graaddagen]],"")</f>
        <v>13.530000000000001</v>
      </c>
      <c r="O3345" s="101">
        <f>IF(ISNUMBER(jaar_zip[[#This Row],[etmaaltemperatuur]]),IF(jaar_zip[[#This Row],[etmaaltemperatuur]]&gt;stookgrens,jaar_zip[[#This Row],[etmaaltemperatuur]]-stookgrens,0),"")</f>
        <v>0</v>
      </c>
    </row>
    <row r="3346" spans="1:15" x14ac:dyDescent="0.25">
      <c r="A3346">
        <v>275</v>
      </c>
      <c r="B3346">
        <v>20240226</v>
      </c>
      <c r="C3346">
        <v>7</v>
      </c>
      <c r="D3346">
        <v>4.5</v>
      </c>
      <c r="E3346">
        <v>242</v>
      </c>
      <c r="F3346">
        <v>5.7</v>
      </c>
      <c r="G3346">
        <v>1006.9</v>
      </c>
      <c r="H3346">
        <v>89</v>
      </c>
      <c r="I3346" s="101" t="s">
        <v>24</v>
      </c>
      <c r="J3346" s="1">
        <f>DATEVALUE(RIGHT(jaar_zip[[#This Row],[YYYYMMDD]],2)&amp;"-"&amp;MID(jaar_zip[[#This Row],[YYYYMMDD]],5,2)&amp;"-"&amp;LEFT(jaar_zip[[#This Row],[YYYYMMDD]],4))</f>
        <v>45348</v>
      </c>
      <c r="K3346" s="101" t="str">
        <f>IF(AND(VALUE(MONTH(jaar_zip[[#This Row],[Datum]]))=1,VALUE(WEEKNUM(jaar_zip[[#This Row],[Datum]],21))&gt;51),RIGHT(YEAR(jaar_zip[[#This Row],[Datum]])-1,2),RIGHT(YEAR(jaar_zip[[#This Row],[Datum]]),2))&amp;"-"&amp; TEXT(WEEKNUM(jaar_zip[[#This Row],[Datum]],21),"00")</f>
        <v>24-09</v>
      </c>
      <c r="L3346" s="101">
        <f>MONTH(jaar_zip[[#This Row],[Datum]])</f>
        <v>2</v>
      </c>
      <c r="M3346" s="101">
        <f>IF(ISNUMBER(jaar_zip[[#This Row],[etmaaltemperatuur]]),IF(jaar_zip[[#This Row],[etmaaltemperatuur]]&lt;stookgrens,stookgrens-jaar_zip[[#This Row],[etmaaltemperatuur]],0),"")</f>
        <v>13.5</v>
      </c>
      <c r="N3346" s="101">
        <f>IF(ISNUMBER(jaar_zip[[#This Row],[graaddagen]]),IF(OR(MONTH(jaar_zip[[#This Row],[Datum]])=1,MONTH(jaar_zip[[#This Row],[Datum]])=2,MONTH(jaar_zip[[#This Row],[Datum]])=11,MONTH(jaar_zip[[#This Row],[Datum]])=12),1.1,IF(OR(MONTH(jaar_zip[[#This Row],[Datum]])=3,MONTH(jaar_zip[[#This Row],[Datum]])=10),1,0.8))*jaar_zip[[#This Row],[graaddagen]],"")</f>
        <v>14.850000000000001</v>
      </c>
      <c r="O3346" s="101">
        <f>IF(ISNUMBER(jaar_zip[[#This Row],[etmaaltemperatuur]]),IF(jaar_zip[[#This Row],[etmaaltemperatuur]]&gt;stookgrens,jaar_zip[[#This Row],[etmaaltemperatuur]]-stookgrens,0),"")</f>
        <v>0</v>
      </c>
    </row>
    <row r="3347" spans="1:15" x14ac:dyDescent="0.25">
      <c r="A3347">
        <v>275</v>
      </c>
      <c r="B3347">
        <v>20240227</v>
      </c>
      <c r="C3347">
        <v>3.3</v>
      </c>
      <c r="D3347">
        <v>3.2</v>
      </c>
      <c r="E3347">
        <v>948</v>
      </c>
      <c r="F3347">
        <v>0</v>
      </c>
      <c r="G3347">
        <v>1018.7</v>
      </c>
      <c r="H3347">
        <v>90</v>
      </c>
      <c r="I3347" s="101" t="s">
        <v>24</v>
      </c>
      <c r="J3347" s="1">
        <f>DATEVALUE(RIGHT(jaar_zip[[#This Row],[YYYYMMDD]],2)&amp;"-"&amp;MID(jaar_zip[[#This Row],[YYYYMMDD]],5,2)&amp;"-"&amp;LEFT(jaar_zip[[#This Row],[YYYYMMDD]],4))</f>
        <v>45349</v>
      </c>
      <c r="K3347" s="101" t="str">
        <f>IF(AND(VALUE(MONTH(jaar_zip[[#This Row],[Datum]]))=1,VALUE(WEEKNUM(jaar_zip[[#This Row],[Datum]],21))&gt;51),RIGHT(YEAR(jaar_zip[[#This Row],[Datum]])-1,2),RIGHT(YEAR(jaar_zip[[#This Row],[Datum]]),2))&amp;"-"&amp; TEXT(WEEKNUM(jaar_zip[[#This Row],[Datum]],21),"00")</f>
        <v>24-09</v>
      </c>
      <c r="L3347" s="101">
        <f>MONTH(jaar_zip[[#This Row],[Datum]])</f>
        <v>2</v>
      </c>
      <c r="M3347" s="101">
        <f>IF(ISNUMBER(jaar_zip[[#This Row],[etmaaltemperatuur]]),IF(jaar_zip[[#This Row],[etmaaltemperatuur]]&lt;stookgrens,stookgrens-jaar_zip[[#This Row],[etmaaltemperatuur]],0),"")</f>
        <v>14.8</v>
      </c>
      <c r="N3347" s="101">
        <f>IF(ISNUMBER(jaar_zip[[#This Row],[graaddagen]]),IF(OR(MONTH(jaar_zip[[#This Row],[Datum]])=1,MONTH(jaar_zip[[#This Row],[Datum]])=2,MONTH(jaar_zip[[#This Row],[Datum]])=11,MONTH(jaar_zip[[#This Row],[Datum]])=12),1.1,IF(OR(MONTH(jaar_zip[[#This Row],[Datum]])=3,MONTH(jaar_zip[[#This Row],[Datum]])=10),1,0.8))*jaar_zip[[#This Row],[graaddagen]],"")</f>
        <v>16.28</v>
      </c>
      <c r="O3347" s="101">
        <f>IF(ISNUMBER(jaar_zip[[#This Row],[etmaaltemperatuur]]),IF(jaar_zip[[#This Row],[etmaaltemperatuur]]&gt;stookgrens,jaar_zip[[#This Row],[etmaaltemperatuur]]-stookgrens,0),"")</f>
        <v>0</v>
      </c>
    </row>
    <row r="3348" spans="1:15" x14ac:dyDescent="0.25">
      <c r="A3348">
        <v>275</v>
      </c>
      <c r="B3348">
        <v>20240228</v>
      </c>
      <c r="C3348">
        <v>3</v>
      </c>
      <c r="D3348">
        <v>4.5999999999999996</v>
      </c>
      <c r="E3348">
        <v>372</v>
      </c>
      <c r="F3348">
        <v>-0.1</v>
      </c>
      <c r="G3348">
        <v>1020</v>
      </c>
      <c r="H3348">
        <v>91</v>
      </c>
      <c r="I3348" s="101" t="s">
        <v>24</v>
      </c>
      <c r="J3348" s="1">
        <f>DATEVALUE(RIGHT(jaar_zip[[#This Row],[YYYYMMDD]],2)&amp;"-"&amp;MID(jaar_zip[[#This Row],[YYYYMMDD]],5,2)&amp;"-"&amp;LEFT(jaar_zip[[#This Row],[YYYYMMDD]],4))</f>
        <v>45350</v>
      </c>
      <c r="K3348" s="101" t="str">
        <f>IF(AND(VALUE(MONTH(jaar_zip[[#This Row],[Datum]]))=1,VALUE(WEEKNUM(jaar_zip[[#This Row],[Datum]],21))&gt;51),RIGHT(YEAR(jaar_zip[[#This Row],[Datum]])-1,2),RIGHT(YEAR(jaar_zip[[#This Row],[Datum]]),2))&amp;"-"&amp; TEXT(WEEKNUM(jaar_zip[[#This Row],[Datum]],21),"00")</f>
        <v>24-09</v>
      </c>
      <c r="L3348" s="101">
        <f>MONTH(jaar_zip[[#This Row],[Datum]])</f>
        <v>2</v>
      </c>
      <c r="M3348" s="101">
        <f>IF(ISNUMBER(jaar_zip[[#This Row],[etmaaltemperatuur]]),IF(jaar_zip[[#This Row],[etmaaltemperatuur]]&lt;stookgrens,stookgrens-jaar_zip[[#This Row],[etmaaltemperatuur]],0),"")</f>
        <v>13.4</v>
      </c>
      <c r="N3348" s="101">
        <f>IF(ISNUMBER(jaar_zip[[#This Row],[graaddagen]]),IF(OR(MONTH(jaar_zip[[#This Row],[Datum]])=1,MONTH(jaar_zip[[#This Row],[Datum]])=2,MONTH(jaar_zip[[#This Row],[Datum]])=11,MONTH(jaar_zip[[#This Row],[Datum]])=12),1.1,IF(OR(MONTH(jaar_zip[[#This Row],[Datum]])=3,MONTH(jaar_zip[[#This Row],[Datum]])=10),1,0.8))*jaar_zip[[#This Row],[graaddagen]],"")</f>
        <v>14.740000000000002</v>
      </c>
      <c r="O3348" s="101">
        <f>IF(ISNUMBER(jaar_zip[[#This Row],[etmaaltemperatuur]]),IF(jaar_zip[[#This Row],[etmaaltemperatuur]]&gt;stookgrens,jaar_zip[[#This Row],[etmaaltemperatuur]]-stookgrens,0),"")</f>
        <v>0</v>
      </c>
    </row>
    <row r="3349" spans="1:15" x14ac:dyDescent="0.25">
      <c r="A3349">
        <v>275</v>
      </c>
      <c r="B3349">
        <v>20240229</v>
      </c>
      <c r="C3349">
        <v>4.8</v>
      </c>
      <c r="D3349">
        <v>7.4</v>
      </c>
      <c r="E3349">
        <v>310</v>
      </c>
      <c r="F3349">
        <v>5.0999999999999996</v>
      </c>
      <c r="G3349">
        <v>1008.6</v>
      </c>
      <c r="H3349">
        <v>88</v>
      </c>
      <c r="I3349" s="101" t="s">
        <v>24</v>
      </c>
      <c r="J3349" s="1">
        <f>DATEVALUE(RIGHT(jaar_zip[[#This Row],[YYYYMMDD]],2)&amp;"-"&amp;MID(jaar_zip[[#This Row],[YYYYMMDD]],5,2)&amp;"-"&amp;LEFT(jaar_zip[[#This Row],[YYYYMMDD]],4))</f>
        <v>45351</v>
      </c>
      <c r="K3349" s="101" t="str">
        <f>IF(AND(VALUE(MONTH(jaar_zip[[#This Row],[Datum]]))=1,VALUE(WEEKNUM(jaar_zip[[#This Row],[Datum]],21))&gt;51),RIGHT(YEAR(jaar_zip[[#This Row],[Datum]])-1,2),RIGHT(YEAR(jaar_zip[[#This Row],[Datum]]),2))&amp;"-"&amp; TEXT(WEEKNUM(jaar_zip[[#This Row],[Datum]],21),"00")</f>
        <v>24-09</v>
      </c>
      <c r="L3349" s="101">
        <f>MONTH(jaar_zip[[#This Row],[Datum]])</f>
        <v>2</v>
      </c>
      <c r="M3349" s="101">
        <f>IF(ISNUMBER(jaar_zip[[#This Row],[etmaaltemperatuur]]),IF(jaar_zip[[#This Row],[etmaaltemperatuur]]&lt;stookgrens,stookgrens-jaar_zip[[#This Row],[etmaaltemperatuur]],0),"")</f>
        <v>10.6</v>
      </c>
      <c r="N3349" s="101">
        <f>IF(ISNUMBER(jaar_zip[[#This Row],[graaddagen]]),IF(OR(MONTH(jaar_zip[[#This Row],[Datum]])=1,MONTH(jaar_zip[[#This Row],[Datum]])=2,MONTH(jaar_zip[[#This Row],[Datum]])=11,MONTH(jaar_zip[[#This Row],[Datum]])=12),1.1,IF(OR(MONTH(jaar_zip[[#This Row],[Datum]])=3,MONTH(jaar_zip[[#This Row],[Datum]])=10),1,0.8))*jaar_zip[[#This Row],[graaddagen]],"")</f>
        <v>11.66</v>
      </c>
      <c r="O3349" s="101">
        <f>IF(ISNUMBER(jaar_zip[[#This Row],[etmaaltemperatuur]]),IF(jaar_zip[[#This Row],[etmaaltemperatuur]]&gt;stookgrens,jaar_zip[[#This Row],[etmaaltemperatuur]]-stookgrens,0),"")</f>
        <v>0</v>
      </c>
    </row>
    <row r="3350" spans="1:15" x14ac:dyDescent="0.25">
      <c r="A3350">
        <v>275</v>
      </c>
      <c r="B3350">
        <v>20240301</v>
      </c>
      <c r="C3350">
        <v>5.9</v>
      </c>
      <c r="D3350">
        <v>8.3000000000000007</v>
      </c>
      <c r="E3350">
        <v>752</v>
      </c>
      <c r="F3350">
        <v>-0.1</v>
      </c>
      <c r="G3350">
        <v>1001.2</v>
      </c>
      <c r="H3350">
        <v>71</v>
      </c>
      <c r="I3350" s="101" t="s">
        <v>24</v>
      </c>
      <c r="J3350" s="1">
        <f>DATEVALUE(RIGHT(jaar_zip[[#This Row],[YYYYMMDD]],2)&amp;"-"&amp;MID(jaar_zip[[#This Row],[YYYYMMDD]],5,2)&amp;"-"&amp;LEFT(jaar_zip[[#This Row],[YYYYMMDD]],4))</f>
        <v>45352</v>
      </c>
      <c r="K3350" s="101" t="str">
        <f>IF(AND(VALUE(MONTH(jaar_zip[[#This Row],[Datum]]))=1,VALUE(WEEKNUM(jaar_zip[[#This Row],[Datum]],21))&gt;51),RIGHT(YEAR(jaar_zip[[#This Row],[Datum]])-1,2),RIGHT(YEAR(jaar_zip[[#This Row],[Datum]]),2))&amp;"-"&amp; TEXT(WEEKNUM(jaar_zip[[#This Row],[Datum]],21),"00")</f>
        <v>24-09</v>
      </c>
      <c r="L3350" s="101">
        <f>MONTH(jaar_zip[[#This Row],[Datum]])</f>
        <v>3</v>
      </c>
      <c r="M3350" s="101">
        <f>IF(ISNUMBER(jaar_zip[[#This Row],[etmaaltemperatuur]]),IF(jaar_zip[[#This Row],[etmaaltemperatuur]]&lt;stookgrens,stookgrens-jaar_zip[[#This Row],[etmaaltemperatuur]],0),"")</f>
        <v>9.6999999999999993</v>
      </c>
      <c r="N3350" s="101">
        <f>IF(ISNUMBER(jaar_zip[[#This Row],[graaddagen]]),IF(OR(MONTH(jaar_zip[[#This Row],[Datum]])=1,MONTH(jaar_zip[[#This Row],[Datum]])=2,MONTH(jaar_zip[[#This Row],[Datum]])=11,MONTH(jaar_zip[[#This Row],[Datum]])=12),1.1,IF(OR(MONTH(jaar_zip[[#This Row],[Datum]])=3,MONTH(jaar_zip[[#This Row],[Datum]])=10),1,0.8))*jaar_zip[[#This Row],[graaddagen]],"")</f>
        <v>9.6999999999999993</v>
      </c>
      <c r="O3350" s="101">
        <f>IF(ISNUMBER(jaar_zip[[#This Row],[etmaaltemperatuur]]),IF(jaar_zip[[#This Row],[etmaaltemperatuur]]&gt;stookgrens,jaar_zip[[#This Row],[etmaaltemperatuur]]-stookgrens,0),"")</f>
        <v>0</v>
      </c>
    </row>
    <row r="3351" spans="1:15" x14ac:dyDescent="0.25">
      <c r="A3351">
        <v>275</v>
      </c>
      <c r="B3351">
        <v>20240302</v>
      </c>
      <c r="C3351">
        <v>5.5</v>
      </c>
      <c r="D3351">
        <v>9.9</v>
      </c>
      <c r="E3351">
        <v>1160</v>
      </c>
      <c r="F3351">
        <v>0.5</v>
      </c>
      <c r="G3351">
        <v>1000</v>
      </c>
      <c r="H3351">
        <v>65</v>
      </c>
      <c r="I3351" s="101" t="s">
        <v>24</v>
      </c>
      <c r="J3351" s="1">
        <f>DATEVALUE(RIGHT(jaar_zip[[#This Row],[YYYYMMDD]],2)&amp;"-"&amp;MID(jaar_zip[[#This Row],[YYYYMMDD]],5,2)&amp;"-"&amp;LEFT(jaar_zip[[#This Row],[YYYYMMDD]],4))</f>
        <v>45353</v>
      </c>
      <c r="K3351" s="101" t="str">
        <f>IF(AND(VALUE(MONTH(jaar_zip[[#This Row],[Datum]]))=1,VALUE(WEEKNUM(jaar_zip[[#This Row],[Datum]],21))&gt;51),RIGHT(YEAR(jaar_zip[[#This Row],[Datum]])-1,2),RIGHT(YEAR(jaar_zip[[#This Row],[Datum]]),2))&amp;"-"&amp; TEXT(WEEKNUM(jaar_zip[[#This Row],[Datum]],21),"00")</f>
        <v>24-09</v>
      </c>
      <c r="L3351" s="101">
        <f>MONTH(jaar_zip[[#This Row],[Datum]])</f>
        <v>3</v>
      </c>
      <c r="M3351" s="101">
        <f>IF(ISNUMBER(jaar_zip[[#This Row],[etmaaltemperatuur]]),IF(jaar_zip[[#This Row],[etmaaltemperatuur]]&lt;stookgrens,stookgrens-jaar_zip[[#This Row],[etmaaltemperatuur]],0),"")</f>
        <v>8.1</v>
      </c>
      <c r="N3351" s="101">
        <f>IF(ISNUMBER(jaar_zip[[#This Row],[graaddagen]]),IF(OR(MONTH(jaar_zip[[#This Row],[Datum]])=1,MONTH(jaar_zip[[#This Row],[Datum]])=2,MONTH(jaar_zip[[#This Row],[Datum]])=11,MONTH(jaar_zip[[#This Row],[Datum]])=12),1.1,IF(OR(MONTH(jaar_zip[[#This Row],[Datum]])=3,MONTH(jaar_zip[[#This Row],[Datum]])=10),1,0.8))*jaar_zip[[#This Row],[graaddagen]],"")</f>
        <v>8.1</v>
      </c>
      <c r="O3351" s="101">
        <f>IF(ISNUMBER(jaar_zip[[#This Row],[etmaaltemperatuur]]),IF(jaar_zip[[#This Row],[etmaaltemperatuur]]&gt;stookgrens,jaar_zip[[#This Row],[etmaaltemperatuur]]-stookgrens,0),"")</f>
        <v>0</v>
      </c>
    </row>
    <row r="3352" spans="1:15" x14ac:dyDescent="0.25">
      <c r="A3352">
        <v>275</v>
      </c>
      <c r="B3352">
        <v>20240303</v>
      </c>
      <c r="C3352">
        <v>2.7</v>
      </c>
      <c r="D3352">
        <v>10.4</v>
      </c>
      <c r="E3352">
        <v>974</v>
      </c>
      <c r="F3352">
        <v>-0.1</v>
      </c>
      <c r="G3352">
        <v>1001.8</v>
      </c>
      <c r="H3352">
        <v>72</v>
      </c>
      <c r="I3352" s="101" t="s">
        <v>24</v>
      </c>
      <c r="J3352" s="1">
        <f>DATEVALUE(RIGHT(jaar_zip[[#This Row],[YYYYMMDD]],2)&amp;"-"&amp;MID(jaar_zip[[#This Row],[YYYYMMDD]],5,2)&amp;"-"&amp;LEFT(jaar_zip[[#This Row],[YYYYMMDD]],4))</f>
        <v>45354</v>
      </c>
      <c r="K3352" s="101" t="str">
        <f>IF(AND(VALUE(MONTH(jaar_zip[[#This Row],[Datum]]))=1,VALUE(WEEKNUM(jaar_zip[[#This Row],[Datum]],21))&gt;51),RIGHT(YEAR(jaar_zip[[#This Row],[Datum]])-1,2),RIGHT(YEAR(jaar_zip[[#This Row],[Datum]]),2))&amp;"-"&amp; TEXT(WEEKNUM(jaar_zip[[#This Row],[Datum]],21),"00")</f>
        <v>24-09</v>
      </c>
      <c r="L3352" s="101">
        <f>MONTH(jaar_zip[[#This Row],[Datum]])</f>
        <v>3</v>
      </c>
      <c r="M3352" s="101">
        <f>IF(ISNUMBER(jaar_zip[[#This Row],[etmaaltemperatuur]]),IF(jaar_zip[[#This Row],[etmaaltemperatuur]]&lt;stookgrens,stookgrens-jaar_zip[[#This Row],[etmaaltemperatuur]],0),"")</f>
        <v>7.6</v>
      </c>
      <c r="N3352" s="101">
        <f>IF(ISNUMBER(jaar_zip[[#This Row],[graaddagen]]),IF(OR(MONTH(jaar_zip[[#This Row],[Datum]])=1,MONTH(jaar_zip[[#This Row],[Datum]])=2,MONTH(jaar_zip[[#This Row],[Datum]])=11,MONTH(jaar_zip[[#This Row],[Datum]])=12),1.1,IF(OR(MONTH(jaar_zip[[#This Row],[Datum]])=3,MONTH(jaar_zip[[#This Row],[Datum]])=10),1,0.8))*jaar_zip[[#This Row],[graaddagen]],"")</f>
        <v>7.6</v>
      </c>
      <c r="O3352" s="101">
        <f>IF(ISNUMBER(jaar_zip[[#This Row],[etmaaltemperatuur]]),IF(jaar_zip[[#This Row],[etmaaltemperatuur]]&gt;stookgrens,jaar_zip[[#This Row],[etmaaltemperatuur]]-stookgrens,0),"")</f>
        <v>0</v>
      </c>
    </row>
    <row r="3353" spans="1:15" x14ac:dyDescent="0.25">
      <c r="A3353">
        <v>275</v>
      </c>
      <c r="B3353">
        <v>20240304</v>
      </c>
      <c r="C3353">
        <v>2.8</v>
      </c>
      <c r="D3353">
        <v>6.9</v>
      </c>
      <c r="E3353">
        <v>695</v>
      </c>
      <c r="F3353">
        <v>0</v>
      </c>
      <c r="G3353">
        <v>1011.4</v>
      </c>
      <c r="H3353">
        <v>84</v>
      </c>
      <c r="I3353" s="101" t="s">
        <v>24</v>
      </c>
      <c r="J3353" s="1">
        <f>DATEVALUE(RIGHT(jaar_zip[[#This Row],[YYYYMMDD]],2)&amp;"-"&amp;MID(jaar_zip[[#This Row],[YYYYMMDD]],5,2)&amp;"-"&amp;LEFT(jaar_zip[[#This Row],[YYYYMMDD]],4))</f>
        <v>45355</v>
      </c>
      <c r="K3353" s="101" t="str">
        <f>IF(AND(VALUE(MONTH(jaar_zip[[#This Row],[Datum]]))=1,VALUE(WEEKNUM(jaar_zip[[#This Row],[Datum]],21))&gt;51),RIGHT(YEAR(jaar_zip[[#This Row],[Datum]])-1,2),RIGHT(YEAR(jaar_zip[[#This Row],[Datum]]),2))&amp;"-"&amp; TEXT(WEEKNUM(jaar_zip[[#This Row],[Datum]],21),"00")</f>
        <v>24-10</v>
      </c>
      <c r="L3353" s="101">
        <f>MONTH(jaar_zip[[#This Row],[Datum]])</f>
        <v>3</v>
      </c>
      <c r="M3353" s="101">
        <f>IF(ISNUMBER(jaar_zip[[#This Row],[etmaaltemperatuur]]),IF(jaar_zip[[#This Row],[etmaaltemperatuur]]&lt;stookgrens,stookgrens-jaar_zip[[#This Row],[etmaaltemperatuur]],0),"")</f>
        <v>11.1</v>
      </c>
      <c r="N3353" s="101">
        <f>IF(ISNUMBER(jaar_zip[[#This Row],[graaddagen]]),IF(OR(MONTH(jaar_zip[[#This Row],[Datum]])=1,MONTH(jaar_zip[[#This Row],[Datum]])=2,MONTH(jaar_zip[[#This Row],[Datum]])=11,MONTH(jaar_zip[[#This Row],[Datum]])=12),1.1,IF(OR(MONTH(jaar_zip[[#This Row],[Datum]])=3,MONTH(jaar_zip[[#This Row],[Datum]])=10),1,0.8))*jaar_zip[[#This Row],[graaddagen]],"")</f>
        <v>11.1</v>
      </c>
      <c r="O3353" s="101">
        <f>IF(ISNUMBER(jaar_zip[[#This Row],[etmaaltemperatuur]]),IF(jaar_zip[[#This Row],[etmaaltemperatuur]]&gt;stookgrens,jaar_zip[[#This Row],[etmaaltemperatuur]]-stookgrens,0),"")</f>
        <v>0</v>
      </c>
    </row>
    <row r="3354" spans="1:15" x14ac:dyDescent="0.25">
      <c r="A3354">
        <v>275</v>
      </c>
      <c r="B3354">
        <v>20240305</v>
      </c>
      <c r="C3354">
        <v>1.2</v>
      </c>
      <c r="D3354">
        <v>6.2</v>
      </c>
      <c r="E3354">
        <v>276</v>
      </c>
      <c r="F3354">
        <v>4.4000000000000004</v>
      </c>
      <c r="G3354">
        <v>1014.9</v>
      </c>
      <c r="H3354">
        <v>94</v>
      </c>
      <c r="I3354" s="101" t="s">
        <v>24</v>
      </c>
      <c r="J3354" s="1">
        <f>DATEVALUE(RIGHT(jaar_zip[[#This Row],[YYYYMMDD]],2)&amp;"-"&amp;MID(jaar_zip[[#This Row],[YYYYMMDD]],5,2)&amp;"-"&amp;LEFT(jaar_zip[[#This Row],[YYYYMMDD]],4))</f>
        <v>45356</v>
      </c>
      <c r="K3354" s="101" t="str">
        <f>IF(AND(VALUE(MONTH(jaar_zip[[#This Row],[Datum]]))=1,VALUE(WEEKNUM(jaar_zip[[#This Row],[Datum]],21))&gt;51),RIGHT(YEAR(jaar_zip[[#This Row],[Datum]])-1,2),RIGHT(YEAR(jaar_zip[[#This Row],[Datum]]),2))&amp;"-"&amp; TEXT(WEEKNUM(jaar_zip[[#This Row],[Datum]],21),"00")</f>
        <v>24-10</v>
      </c>
      <c r="L3354" s="101">
        <f>MONTH(jaar_zip[[#This Row],[Datum]])</f>
        <v>3</v>
      </c>
      <c r="M3354" s="101">
        <f>IF(ISNUMBER(jaar_zip[[#This Row],[etmaaltemperatuur]]),IF(jaar_zip[[#This Row],[etmaaltemperatuur]]&lt;stookgrens,stookgrens-jaar_zip[[#This Row],[etmaaltemperatuur]],0),"")</f>
        <v>11.8</v>
      </c>
      <c r="N3354" s="101">
        <f>IF(ISNUMBER(jaar_zip[[#This Row],[graaddagen]]),IF(OR(MONTH(jaar_zip[[#This Row],[Datum]])=1,MONTH(jaar_zip[[#This Row],[Datum]])=2,MONTH(jaar_zip[[#This Row],[Datum]])=11,MONTH(jaar_zip[[#This Row],[Datum]])=12),1.1,IF(OR(MONTH(jaar_zip[[#This Row],[Datum]])=3,MONTH(jaar_zip[[#This Row],[Datum]])=10),1,0.8))*jaar_zip[[#This Row],[graaddagen]],"")</f>
        <v>11.8</v>
      </c>
      <c r="O3354" s="101">
        <f>IF(ISNUMBER(jaar_zip[[#This Row],[etmaaltemperatuur]]),IF(jaar_zip[[#This Row],[etmaaltemperatuur]]&gt;stookgrens,jaar_zip[[#This Row],[etmaaltemperatuur]]-stookgrens,0),"")</f>
        <v>0</v>
      </c>
    </row>
    <row r="3355" spans="1:15" x14ac:dyDescent="0.25">
      <c r="A3355">
        <v>275</v>
      </c>
      <c r="B3355">
        <v>20240306</v>
      </c>
      <c r="C3355">
        <v>1.8</v>
      </c>
      <c r="D3355">
        <v>5.7</v>
      </c>
      <c r="E3355">
        <v>1020</v>
      </c>
      <c r="F3355">
        <v>0</v>
      </c>
      <c r="G3355">
        <v>1023.2</v>
      </c>
      <c r="H3355">
        <v>88</v>
      </c>
      <c r="I3355" s="101" t="s">
        <v>24</v>
      </c>
      <c r="J3355" s="1">
        <f>DATEVALUE(RIGHT(jaar_zip[[#This Row],[YYYYMMDD]],2)&amp;"-"&amp;MID(jaar_zip[[#This Row],[YYYYMMDD]],5,2)&amp;"-"&amp;LEFT(jaar_zip[[#This Row],[YYYYMMDD]],4))</f>
        <v>45357</v>
      </c>
      <c r="K3355" s="101" t="str">
        <f>IF(AND(VALUE(MONTH(jaar_zip[[#This Row],[Datum]]))=1,VALUE(WEEKNUM(jaar_zip[[#This Row],[Datum]],21))&gt;51),RIGHT(YEAR(jaar_zip[[#This Row],[Datum]])-1,2),RIGHT(YEAR(jaar_zip[[#This Row],[Datum]]),2))&amp;"-"&amp; TEXT(WEEKNUM(jaar_zip[[#This Row],[Datum]],21),"00")</f>
        <v>24-10</v>
      </c>
      <c r="L3355" s="101">
        <f>MONTH(jaar_zip[[#This Row],[Datum]])</f>
        <v>3</v>
      </c>
      <c r="M3355" s="101">
        <f>IF(ISNUMBER(jaar_zip[[#This Row],[etmaaltemperatuur]]),IF(jaar_zip[[#This Row],[etmaaltemperatuur]]&lt;stookgrens,stookgrens-jaar_zip[[#This Row],[etmaaltemperatuur]],0),"")</f>
        <v>12.3</v>
      </c>
      <c r="N3355" s="101">
        <f>IF(ISNUMBER(jaar_zip[[#This Row],[graaddagen]]),IF(OR(MONTH(jaar_zip[[#This Row],[Datum]])=1,MONTH(jaar_zip[[#This Row],[Datum]])=2,MONTH(jaar_zip[[#This Row],[Datum]])=11,MONTH(jaar_zip[[#This Row],[Datum]])=12),1.1,IF(OR(MONTH(jaar_zip[[#This Row],[Datum]])=3,MONTH(jaar_zip[[#This Row],[Datum]])=10),1,0.8))*jaar_zip[[#This Row],[graaddagen]],"")</f>
        <v>12.3</v>
      </c>
      <c r="O3355" s="101">
        <f>IF(ISNUMBER(jaar_zip[[#This Row],[etmaaltemperatuur]]),IF(jaar_zip[[#This Row],[etmaaltemperatuur]]&gt;stookgrens,jaar_zip[[#This Row],[etmaaltemperatuur]]-stookgrens,0),"")</f>
        <v>0</v>
      </c>
    </row>
    <row r="3356" spans="1:15" x14ac:dyDescent="0.25">
      <c r="A3356">
        <v>275</v>
      </c>
      <c r="B3356">
        <v>20240307</v>
      </c>
      <c r="C3356">
        <v>4.3</v>
      </c>
      <c r="D3356">
        <v>4.4000000000000004</v>
      </c>
      <c r="E3356">
        <v>906</v>
      </c>
      <c r="F3356">
        <v>0</v>
      </c>
      <c r="G3356">
        <v>1023.3</v>
      </c>
      <c r="H3356">
        <v>83</v>
      </c>
      <c r="I3356" s="101" t="s">
        <v>24</v>
      </c>
      <c r="J3356" s="1">
        <f>DATEVALUE(RIGHT(jaar_zip[[#This Row],[YYYYMMDD]],2)&amp;"-"&amp;MID(jaar_zip[[#This Row],[YYYYMMDD]],5,2)&amp;"-"&amp;LEFT(jaar_zip[[#This Row],[YYYYMMDD]],4))</f>
        <v>45358</v>
      </c>
      <c r="K3356" s="101" t="str">
        <f>IF(AND(VALUE(MONTH(jaar_zip[[#This Row],[Datum]]))=1,VALUE(WEEKNUM(jaar_zip[[#This Row],[Datum]],21))&gt;51),RIGHT(YEAR(jaar_zip[[#This Row],[Datum]])-1,2),RIGHT(YEAR(jaar_zip[[#This Row],[Datum]]),2))&amp;"-"&amp; TEXT(WEEKNUM(jaar_zip[[#This Row],[Datum]],21),"00")</f>
        <v>24-10</v>
      </c>
      <c r="L3356" s="101">
        <f>MONTH(jaar_zip[[#This Row],[Datum]])</f>
        <v>3</v>
      </c>
      <c r="M3356" s="101">
        <f>IF(ISNUMBER(jaar_zip[[#This Row],[etmaaltemperatuur]]),IF(jaar_zip[[#This Row],[etmaaltemperatuur]]&lt;stookgrens,stookgrens-jaar_zip[[#This Row],[etmaaltemperatuur]],0),"")</f>
        <v>13.6</v>
      </c>
      <c r="N3356" s="101">
        <f>IF(ISNUMBER(jaar_zip[[#This Row],[graaddagen]]),IF(OR(MONTH(jaar_zip[[#This Row],[Datum]])=1,MONTH(jaar_zip[[#This Row],[Datum]])=2,MONTH(jaar_zip[[#This Row],[Datum]])=11,MONTH(jaar_zip[[#This Row],[Datum]])=12),1.1,IF(OR(MONTH(jaar_zip[[#This Row],[Datum]])=3,MONTH(jaar_zip[[#This Row],[Datum]])=10),1,0.8))*jaar_zip[[#This Row],[graaddagen]],"")</f>
        <v>13.6</v>
      </c>
      <c r="O3356" s="101">
        <f>IF(ISNUMBER(jaar_zip[[#This Row],[etmaaltemperatuur]]),IF(jaar_zip[[#This Row],[etmaaltemperatuur]]&gt;stookgrens,jaar_zip[[#This Row],[etmaaltemperatuur]]-stookgrens,0),"")</f>
        <v>0</v>
      </c>
    </row>
    <row r="3357" spans="1:15" x14ac:dyDescent="0.25">
      <c r="A3357">
        <v>275</v>
      </c>
      <c r="B3357">
        <v>20240308</v>
      </c>
      <c r="C3357">
        <v>4.8</v>
      </c>
      <c r="D3357">
        <v>4.9000000000000004</v>
      </c>
      <c r="E3357">
        <v>1329</v>
      </c>
      <c r="F3357">
        <v>0</v>
      </c>
      <c r="G3357">
        <v>1012.2</v>
      </c>
      <c r="H3357">
        <v>67</v>
      </c>
      <c r="I3357" s="101" t="s">
        <v>24</v>
      </c>
      <c r="J3357" s="1">
        <f>DATEVALUE(RIGHT(jaar_zip[[#This Row],[YYYYMMDD]],2)&amp;"-"&amp;MID(jaar_zip[[#This Row],[YYYYMMDD]],5,2)&amp;"-"&amp;LEFT(jaar_zip[[#This Row],[YYYYMMDD]],4))</f>
        <v>45359</v>
      </c>
      <c r="K3357" s="101" t="str">
        <f>IF(AND(VALUE(MONTH(jaar_zip[[#This Row],[Datum]]))=1,VALUE(WEEKNUM(jaar_zip[[#This Row],[Datum]],21))&gt;51),RIGHT(YEAR(jaar_zip[[#This Row],[Datum]])-1,2),RIGHT(YEAR(jaar_zip[[#This Row],[Datum]]),2))&amp;"-"&amp; TEXT(WEEKNUM(jaar_zip[[#This Row],[Datum]],21),"00")</f>
        <v>24-10</v>
      </c>
      <c r="L3357" s="101">
        <f>MONTH(jaar_zip[[#This Row],[Datum]])</f>
        <v>3</v>
      </c>
      <c r="M3357" s="101">
        <f>IF(ISNUMBER(jaar_zip[[#This Row],[etmaaltemperatuur]]),IF(jaar_zip[[#This Row],[etmaaltemperatuur]]&lt;stookgrens,stookgrens-jaar_zip[[#This Row],[etmaaltemperatuur]],0),"")</f>
        <v>13.1</v>
      </c>
      <c r="N3357" s="101">
        <f>IF(ISNUMBER(jaar_zip[[#This Row],[graaddagen]]),IF(OR(MONTH(jaar_zip[[#This Row],[Datum]])=1,MONTH(jaar_zip[[#This Row],[Datum]])=2,MONTH(jaar_zip[[#This Row],[Datum]])=11,MONTH(jaar_zip[[#This Row],[Datum]])=12),1.1,IF(OR(MONTH(jaar_zip[[#This Row],[Datum]])=3,MONTH(jaar_zip[[#This Row],[Datum]])=10),1,0.8))*jaar_zip[[#This Row],[graaddagen]],"")</f>
        <v>13.1</v>
      </c>
      <c r="O3357" s="101">
        <f>IF(ISNUMBER(jaar_zip[[#This Row],[etmaaltemperatuur]]),IF(jaar_zip[[#This Row],[etmaaltemperatuur]]&gt;stookgrens,jaar_zip[[#This Row],[etmaaltemperatuur]]-stookgrens,0),"")</f>
        <v>0</v>
      </c>
    </row>
    <row r="3358" spans="1:15" x14ac:dyDescent="0.25">
      <c r="A3358">
        <v>275</v>
      </c>
      <c r="B3358">
        <v>20240309</v>
      </c>
      <c r="C3358">
        <v>4.2</v>
      </c>
      <c r="D3358">
        <v>7.5</v>
      </c>
      <c r="E3358">
        <v>951</v>
      </c>
      <c r="F3358">
        <v>0</v>
      </c>
      <c r="G3358">
        <v>1001.8</v>
      </c>
      <c r="H3358">
        <v>68</v>
      </c>
      <c r="I3358" s="101" t="s">
        <v>24</v>
      </c>
      <c r="J3358" s="1">
        <f>DATEVALUE(RIGHT(jaar_zip[[#This Row],[YYYYMMDD]],2)&amp;"-"&amp;MID(jaar_zip[[#This Row],[YYYYMMDD]],5,2)&amp;"-"&amp;LEFT(jaar_zip[[#This Row],[YYYYMMDD]],4))</f>
        <v>45360</v>
      </c>
      <c r="K3358" s="101" t="str">
        <f>IF(AND(VALUE(MONTH(jaar_zip[[#This Row],[Datum]]))=1,VALUE(WEEKNUM(jaar_zip[[#This Row],[Datum]],21))&gt;51),RIGHT(YEAR(jaar_zip[[#This Row],[Datum]])-1,2),RIGHT(YEAR(jaar_zip[[#This Row],[Datum]]),2))&amp;"-"&amp; TEXT(WEEKNUM(jaar_zip[[#This Row],[Datum]],21),"00")</f>
        <v>24-10</v>
      </c>
      <c r="L3358" s="101">
        <f>MONTH(jaar_zip[[#This Row],[Datum]])</f>
        <v>3</v>
      </c>
      <c r="M3358" s="101">
        <f>IF(ISNUMBER(jaar_zip[[#This Row],[etmaaltemperatuur]]),IF(jaar_zip[[#This Row],[etmaaltemperatuur]]&lt;stookgrens,stookgrens-jaar_zip[[#This Row],[etmaaltemperatuur]],0),"")</f>
        <v>10.5</v>
      </c>
      <c r="N3358" s="101">
        <f>IF(ISNUMBER(jaar_zip[[#This Row],[graaddagen]]),IF(OR(MONTH(jaar_zip[[#This Row],[Datum]])=1,MONTH(jaar_zip[[#This Row],[Datum]])=2,MONTH(jaar_zip[[#This Row],[Datum]])=11,MONTH(jaar_zip[[#This Row],[Datum]])=12),1.1,IF(OR(MONTH(jaar_zip[[#This Row],[Datum]])=3,MONTH(jaar_zip[[#This Row],[Datum]])=10),1,0.8))*jaar_zip[[#This Row],[graaddagen]],"")</f>
        <v>10.5</v>
      </c>
      <c r="O3358" s="101">
        <f>IF(ISNUMBER(jaar_zip[[#This Row],[etmaaltemperatuur]]),IF(jaar_zip[[#This Row],[etmaaltemperatuur]]&gt;stookgrens,jaar_zip[[#This Row],[etmaaltemperatuur]]-stookgrens,0),"")</f>
        <v>0</v>
      </c>
    </row>
    <row r="3359" spans="1:15" x14ac:dyDescent="0.25">
      <c r="A3359">
        <v>275</v>
      </c>
      <c r="B3359">
        <v>20240310</v>
      </c>
      <c r="C3359">
        <v>4.8</v>
      </c>
      <c r="D3359">
        <v>8.6</v>
      </c>
      <c r="E3359">
        <v>988</v>
      </c>
      <c r="F3359">
        <v>0</v>
      </c>
      <c r="G3359">
        <v>997.3</v>
      </c>
      <c r="H3359">
        <v>70</v>
      </c>
      <c r="I3359" s="101" t="s">
        <v>24</v>
      </c>
      <c r="J3359" s="1">
        <f>DATEVALUE(RIGHT(jaar_zip[[#This Row],[YYYYMMDD]],2)&amp;"-"&amp;MID(jaar_zip[[#This Row],[YYYYMMDD]],5,2)&amp;"-"&amp;LEFT(jaar_zip[[#This Row],[YYYYMMDD]],4))</f>
        <v>45361</v>
      </c>
      <c r="K3359" s="101" t="str">
        <f>IF(AND(VALUE(MONTH(jaar_zip[[#This Row],[Datum]]))=1,VALUE(WEEKNUM(jaar_zip[[#This Row],[Datum]],21))&gt;51),RIGHT(YEAR(jaar_zip[[#This Row],[Datum]])-1,2),RIGHT(YEAR(jaar_zip[[#This Row],[Datum]]),2))&amp;"-"&amp; TEXT(WEEKNUM(jaar_zip[[#This Row],[Datum]],21),"00")</f>
        <v>24-10</v>
      </c>
      <c r="L3359" s="101">
        <f>MONTH(jaar_zip[[#This Row],[Datum]])</f>
        <v>3</v>
      </c>
      <c r="M3359" s="101">
        <f>IF(ISNUMBER(jaar_zip[[#This Row],[etmaaltemperatuur]]),IF(jaar_zip[[#This Row],[etmaaltemperatuur]]&lt;stookgrens,stookgrens-jaar_zip[[#This Row],[etmaaltemperatuur]],0),"")</f>
        <v>9.4</v>
      </c>
      <c r="N3359" s="101">
        <f>IF(ISNUMBER(jaar_zip[[#This Row],[graaddagen]]),IF(OR(MONTH(jaar_zip[[#This Row],[Datum]])=1,MONTH(jaar_zip[[#This Row],[Datum]])=2,MONTH(jaar_zip[[#This Row],[Datum]])=11,MONTH(jaar_zip[[#This Row],[Datum]])=12),1.1,IF(OR(MONTH(jaar_zip[[#This Row],[Datum]])=3,MONTH(jaar_zip[[#This Row],[Datum]])=10),1,0.8))*jaar_zip[[#This Row],[graaddagen]],"")</f>
        <v>9.4</v>
      </c>
      <c r="O3359" s="101">
        <f>IF(ISNUMBER(jaar_zip[[#This Row],[etmaaltemperatuur]]),IF(jaar_zip[[#This Row],[etmaaltemperatuur]]&gt;stookgrens,jaar_zip[[#This Row],[etmaaltemperatuur]]-stookgrens,0),"")</f>
        <v>0</v>
      </c>
    </row>
    <row r="3360" spans="1:15" x14ac:dyDescent="0.25">
      <c r="A3360">
        <v>275</v>
      </c>
      <c r="B3360">
        <v>20240311</v>
      </c>
      <c r="C3360">
        <v>1.8</v>
      </c>
      <c r="D3360">
        <v>6.7</v>
      </c>
      <c r="E3360">
        <v>123</v>
      </c>
      <c r="F3360">
        <v>8.3000000000000007</v>
      </c>
      <c r="G3360">
        <v>1002.6</v>
      </c>
      <c r="H3360">
        <v>95</v>
      </c>
      <c r="I3360" s="101" t="s">
        <v>24</v>
      </c>
      <c r="J3360" s="1">
        <f>DATEVALUE(RIGHT(jaar_zip[[#This Row],[YYYYMMDD]],2)&amp;"-"&amp;MID(jaar_zip[[#This Row],[YYYYMMDD]],5,2)&amp;"-"&amp;LEFT(jaar_zip[[#This Row],[YYYYMMDD]],4))</f>
        <v>45362</v>
      </c>
      <c r="K3360" s="101" t="str">
        <f>IF(AND(VALUE(MONTH(jaar_zip[[#This Row],[Datum]]))=1,VALUE(WEEKNUM(jaar_zip[[#This Row],[Datum]],21))&gt;51),RIGHT(YEAR(jaar_zip[[#This Row],[Datum]])-1,2),RIGHT(YEAR(jaar_zip[[#This Row],[Datum]]),2))&amp;"-"&amp; TEXT(WEEKNUM(jaar_zip[[#This Row],[Datum]],21),"00")</f>
        <v>24-11</v>
      </c>
      <c r="L3360" s="101">
        <f>MONTH(jaar_zip[[#This Row],[Datum]])</f>
        <v>3</v>
      </c>
      <c r="M3360" s="101">
        <f>IF(ISNUMBER(jaar_zip[[#This Row],[etmaaltemperatuur]]),IF(jaar_zip[[#This Row],[etmaaltemperatuur]]&lt;stookgrens,stookgrens-jaar_zip[[#This Row],[etmaaltemperatuur]],0),"")</f>
        <v>11.3</v>
      </c>
      <c r="N3360" s="101">
        <f>IF(ISNUMBER(jaar_zip[[#This Row],[graaddagen]]),IF(OR(MONTH(jaar_zip[[#This Row],[Datum]])=1,MONTH(jaar_zip[[#This Row],[Datum]])=2,MONTH(jaar_zip[[#This Row],[Datum]])=11,MONTH(jaar_zip[[#This Row],[Datum]])=12),1.1,IF(OR(MONTH(jaar_zip[[#This Row],[Datum]])=3,MONTH(jaar_zip[[#This Row],[Datum]])=10),1,0.8))*jaar_zip[[#This Row],[graaddagen]],"")</f>
        <v>11.3</v>
      </c>
      <c r="O3360" s="101">
        <f>IF(ISNUMBER(jaar_zip[[#This Row],[etmaaltemperatuur]]),IF(jaar_zip[[#This Row],[etmaaltemperatuur]]&gt;stookgrens,jaar_zip[[#This Row],[etmaaltemperatuur]]-stookgrens,0),"")</f>
        <v>0</v>
      </c>
    </row>
    <row r="3361" spans="1:15" x14ac:dyDescent="0.25">
      <c r="A3361">
        <v>275</v>
      </c>
      <c r="B3361">
        <v>20240312</v>
      </c>
      <c r="C3361">
        <v>3.2</v>
      </c>
      <c r="D3361">
        <v>7.6</v>
      </c>
      <c r="E3361">
        <v>306</v>
      </c>
      <c r="F3361">
        <v>0.9</v>
      </c>
      <c r="G3361">
        <v>1012.9</v>
      </c>
      <c r="H3361">
        <v>92</v>
      </c>
      <c r="I3361" s="101" t="s">
        <v>24</v>
      </c>
      <c r="J3361" s="1">
        <f>DATEVALUE(RIGHT(jaar_zip[[#This Row],[YYYYMMDD]],2)&amp;"-"&amp;MID(jaar_zip[[#This Row],[YYYYMMDD]],5,2)&amp;"-"&amp;LEFT(jaar_zip[[#This Row],[YYYYMMDD]],4))</f>
        <v>45363</v>
      </c>
      <c r="K3361" s="101" t="str">
        <f>IF(AND(VALUE(MONTH(jaar_zip[[#This Row],[Datum]]))=1,VALUE(WEEKNUM(jaar_zip[[#This Row],[Datum]],21))&gt;51),RIGHT(YEAR(jaar_zip[[#This Row],[Datum]])-1,2),RIGHT(YEAR(jaar_zip[[#This Row],[Datum]]),2))&amp;"-"&amp; TEXT(WEEKNUM(jaar_zip[[#This Row],[Datum]],21),"00")</f>
        <v>24-11</v>
      </c>
      <c r="L3361" s="101">
        <f>MONTH(jaar_zip[[#This Row],[Datum]])</f>
        <v>3</v>
      </c>
      <c r="M3361" s="101">
        <f>IF(ISNUMBER(jaar_zip[[#This Row],[etmaaltemperatuur]]),IF(jaar_zip[[#This Row],[etmaaltemperatuur]]&lt;stookgrens,stookgrens-jaar_zip[[#This Row],[etmaaltemperatuur]],0),"")</f>
        <v>10.4</v>
      </c>
      <c r="N3361" s="101">
        <f>IF(ISNUMBER(jaar_zip[[#This Row],[graaddagen]]),IF(OR(MONTH(jaar_zip[[#This Row],[Datum]])=1,MONTH(jaar_zip[[#This Row],[Datum]])=2,MONTH(jaar_zip[[#This Row],[Datum]])=11,MONTH(jaar_zip[[#This Row],[Datum]])=12),1.1,IF(OR(MONTH(jaar_zip[[#This Row],[Datum]])=3,MONTH(jaar_zip[[#This Row],[Datum]])=10),1,0.8))*jaar_zip[[#This Row],[graaddagen]],"")</f>
        <v>10.4</v>
      </c>
      <c r="O3361" s="101">
        <f>IF(ISNUMBER(jaar_zip[[#This Row],[etmaaltemperatuur]]),IF(jaar_zip[[#This Row],[etmaaltemperatuur]]&gt;stookgrens,jaar_zip[[#This Row],[etmaaltemperatuur]]-stookgrens,0),"")</f>
        <v>0</v>
      </c>
    </row>
    <row r="3362" spans="1:15" x14ac:dyDescent="0.25">
      <c r="A3362">
        <v>275</v>
      </c>
      <c r="B3362">
        <v>20240313</v>
      </c>
      <c r="C3362">
        <v>3.9</v>
      </c>
      <c r="D3362">
        <v>10.4</v>
      </c>
      <c r="E3362">
        <v>291</v>
      </c>
      <c r="F3362">
        <v>2</v>
      </c>
      <c r="G3362">
        <v>1014.2</v>
      </c>
      <c r="H3362">
        <v>91</v>
      </c>
      <c r="I3362" s="101" t="s">
        <v>24</v>
      </c>
      <c r="J3362" s="1">
        <f>DATEVALUE(RIGHT(jaar_zip[[#This Row],[YYYYMMDD]],2)&amp;"-"&amp;MID(jaar_zip[[#This Row],[YYYYMMDD]],5,2)&amp;"-"&amp;LEFT(jaar_zip[[#This Row],[YYYYMMDD]],4))</f>
        <v>45364</v>
      </c>
      <c r="K3362" s="101" t="str">
        <f>IF(AND(VALUE(MONTH(jaar_zip[[#This Row],[Datum]]))=1,VALUE(WEEKNUM(jaar_zip[[#This Row],[Datum]],21))&gt;51),RIGHT(YEAR(jaar_zip[[#This Row],[Datum]])-1,2),RIGHT(YEAR(jaar_zip[[#This Row],[Datum]]),2))&amp;"-"&amp; TEXT(WEEKNUM(jaar_zip[[#This Row],[Datum]],21),"00")</f>
        <v>24-11</v>
      </c>
      <c r="L3362" s="101">
        <f>MONTH(jaar_zip[[#This Row],[Datum]])</f>
        <v>3</v>
      </c>
      <c r="M3362" s="101">
        <f>IF(ISNUMBER(jaar_zip[[#This Row],[etmaaltemperatuur]]),IF(jaar_zip[[#This Row],[etmaaltemperatuur]]&lt;stookgrens,stookgrens-jaar_zip[[#This Row],[etmaaltemperatuur]],0),"")</f>
        <v>7.6</v>
      </c>
      <c r="N3362" s="101">
        <f>IF(ISNUMBER(jaar_zip[[#This Row],[graaddagen]]),IF(OR(MONTH(jaar_zip[[#This Row],[Datum]])=1,MONTH(jaar_zip[[#This Row],[Datum]])=2,MONTH(jaar_zip[[#This Row],[Datum]])=11,MONTH(jaar_zip[[#This Row],[Datum]])=12),1.1,IF(OR(MONTH(jaar_zip[[#This Row],[Datum]])=3,MONTH(jaar_zip[[#This Row],[Datum]])=10),1,0.8))*jaar_zip[[#This Row],[graaddagen]],"")</f>
        <v>7.6</v>
      </c>
      <c r="O3362" s="101">
        <f>IF(ISNUMBER(jaar_zip[[#This Row],[etmaaltemperatuur]]),IF(jaar_zip[[#This Row],[etmaaltemperatuur]]&gt;stookgrens,jaar_zip[[#This Row],[etmaaltemperatuur]]-stookgrens,0),"")</f>
        <v>0</v>
      </c>
    </row>
    <row r="3363" spans="1:15" x14ac:dyDescent="0.25">
      <c r="A3363">
        <v>275</v>
      </c>
      <c r="B3363">
        <v>20240314</v>
      </c>
      <c r="C3363">
        <v>4.4000000000000004</v>
      </c>
      <c r="D3363">
        <v>12.9</v>
      </c>
      <c r="E3363">
        <v>1356</v>
      </c>
      <c r="F3363">
        <v>0</v>
      </c>
      <c r="G3363">
        <v>1010.8</v>
      </c>
      <c r="H3363">
        <v>74</v>
      </c>
      <c r="I3363" s="101" t="s">
        <v>24</v>
      </c>
      <c r="J3363" s="1">
        <f>DATEVALUE(RIGHT(jaar_zip[[#This Row],[YYYYMMDD]],2)&amp;"-"&amp;MID(jaar_zip[[#This Row],[YYYYMMDD]],5,2)&amp;"-"&amp;LEFT(jaar_zip[[#This Row],[YYYYMMDD]],4))</f>
        <v>45365</v>
      </c>
      <c r="K3363" s="101" t="str">
        <f>IF(AND(VALUE(MONTH(jaar_zip[[#This Row],[Datum]]))=1,VALUE(WEEKNUM(jaar_zip[[#This Row],[Datum]],21))&gt;51),RIGHT(YEAR(jaar_zip[[#This Row],[Datum]])-1,2),RIGHT(YEAR(jaar_zip[[#This Row],[Datum]]),2))&amp;"-"&amp; TEXT(WEEKNUM(jaar_zip[[#This Row],[Datum]],21),"00")</f>
        <v>24-11</v>
      </c>
      <c r="L3363" s="101">
        <f>MONTH(jaar_zip[[#This Row],[Datum]])</f>
        <v>3</v>
      </c>
      <c r="M3363" s="101">
        <f>IF(ISNUMBER(jaar_zip[[#This Row],[etmaaltemperatuur]]),IF(jaar_zip[[#This Row],[etmaaltemperatuur]]&lt;stookgrens,stookgrens-jaar_zip[[#This Row],[etmaaltemperatuur]],0),"")</f>
        <v>5.0999999999999996</v>
      </c>
      <c r="N3363" s="101">
        <f>IF(ISNUMBER(jaar_zip[[#This Row],[graaddagen]]),IF(OR(MONTH(jaar_zip[[#This Row],[Datum]])=1,MONTH(jaar_zip[[#This Row],[Datum]])=2,MONTH(jaar_zip[[#This Row],[Datum]])=11,MONTH(jaar_zip[[#This Row],[Datum]])=12),1.1,IF(OR(MONTH(jaar_zip[[#This Row],[Datum]])=3,MONTH(jaar_zip[[#This Row],[Datum]])=10),1,0.8))*jaar_zip[[#This Row],[graaddagen]],"")</f>
        <v>5.0999999999999996</v>
      </c>
      <c r="O3363" s="101">
        <f>IF(ISNUMBER(jaar_zip[[#This Row],[etmaaltemperatuur]]),IF(jaar_zip[[#This Row],[etmaaltemperatuur]]&gt;stookgrens,jaar_zip[[#This Row],[etmaaltemperatuur]]-stookgrens,0),"")</f>
        <v>0</v>
      </c>
    </row>
    <row r="3364" spans="1:15" x14ac:dyDescent="0.25">
      <c r="A3364">
        <v>275</v>
      </c>
      <c r="B3364">
        <v>20240315</v>
      </c>
      <c r="C3364">
        <v>5.0999999999999996</v>
      </c>
      <c r="D3364">
        <v>12.5</v>
      </c>
      <c r="E3364">
        <v>704</v>
      </c>
      <c r="F3364">
        <v>3.3</v>
      </c>
      <c r="G3364">
        <v>1007.4</v>
      </c>
      <c r="H3364">
        <v>83</v>
      </c>
      <c r="I3364" s="101" t="s">
        <v>24</v>
      </c>
      <c r="J3364" s="1">
        <f>DATEVALUE(RIGHT(jaar_zip[[#This Row],[YYYYMMDD]],2)&amp;"-"&amp;MID(jaar_zip[[#This Row],[YYYYMMDD]],5,2)&amp;"-"&amp;LEFT(jaar_zip[[#This Row],[YYYYMMDD]],4))</f>
        <v>45366</v>
      </c>
      <c r="K3364" s="101" t="str">
        <f>IF(AND(VALUE(MONTH(jaar_zip[[#This Row],[Datum]]))=1,VALUE(WEEKNUM(jaar_zip[[#This Row],[Datum]],21))&gt;51),RIGHT(YEAR(jaar_zip[[#This Row],[Datum]])-1,2),RIGHT(YEAR(jaar_zip[[#This Row],[Datum]]),2))&amp;"-"&amp; TEXT(WEEKNUM(jaar_zip[[#This Row],[Datum]],21),"00")</f>
        <v>24-11</v>
      </c>
      <c r="L3364" s="101">
        <f>MONTH(jaar_zip[[#This Row],[Datum]])</f>
        <v>3</v>
      </c>
      <c r="M3364" s="101">
        <f>IF(ISNUMBER(jaar_zip[[#This Row],[etmaaltemperatuur]]),IF(jaar_zip[[#This Row],[etmaaltemperatuur]]&lt;stookgrens,stookgrens-jaar_zip[[#This Row],[etmaaltemperatuur]],0),"")</f>
        <v>5.5</v>
      </c>
      <c r="N3364" s="101">
        <f>IF(ISNUMBER(jaar_zip[[#This Row],[graaddagen]]),IF(OR(MONTH(jaar_zip[[#This Row],[Datum]])=1,MONTH(jaar_zip[[#This Row],[Datum]])=2,MONTH(jaar_zip[[#This Row],[Datum]])=11,MONTH(jaar_zip[[#This Row],[Datum]])=12),1.1,IF(OR(MONTH(jaar_zip[[#This Row],[Datum]])=3,MONTH(jaar_zip[[#This Row],[Datum]])=10),1,0.8))*jaar_zip[[#This Row],[graaddagen]],"")</f>
        <v>5.5</v>
      </c>
      <c r="O3364" s="101">
        <f>IF(ISNUMBER(jaar_zip[[#This Row],[etmaaltemperatuur]]),IF(jaar_zip[[#This Row],[etmaaltemperatuur]]&gt;stookgrens,jaar_zip[[#This Row],[etmaaltemperatuur]]-stookgrens,0),"")</f>
        <v>0</v>
      </c>
    </row>
    <row r="3365" spans="1:15" x14ac:dyDescent="0.25">
      <c r="A3365">
        <v>275</v>
      </c>
      <c r="B3365">
        <v>20240316</v>
      </c>
      <c r="C3365">
        <v>3.3</v>
      </c>
      <c r="D3365">
        <v>6.8</v>
      </c>
      <c r="E3365">
        <v>769</v>
      </c>
      <c r="F3365">
        <v>2.2000000000000002</v>
      </c>
      <c r="G3365">
        <v>1019.3</v>
      </c>
      <c r="H3365">
        <v>80</v>
      </c>
      <c r="I3365" s="101" t="s">
        <v>24</v>
      </c>
      <c r="J3365" s="1">
        <f>DATEVALUE(RIGHT(jaar_zip[[#This Row],[YYYYMMDD]],2)&amp;"-"&amp;MID(jaar_zip[[#This Row],[YYYYMMDD]],5,2)&amp;"-"&amp;LEFT(jaar_zip[[#This Row],[YYYYMMDD]],4))</f>
        <v>45367</v>
      </c>
      <c r="K3365" s="101" t="str">
        <f>IF(AND(VALUE(MONTH(jaar_zip[[#This Row],[Datum]]))=1,VALUE(WEEKNUM(jaar_zip[[#This Row],[Datum]],21))&gt;51),RIGHT(YEAR(jaar_zip[[#This Row],[Datum]])-1,2),RIGHT(YEAR(jaar_zip[[#This Row],[Datum]]),2))&amp;"-"&amp; TEXT(WEEKNUM(jaar_zip[[#This Row],[Datum]],21),"00")</f>
        <v>24-11</v>
      </c>
      <c r="L3365" s="101">
        <f>MONTH(jaar_zip[[#This Row],[Datum]])</f>
        <v>3</v>
      </c>
      <c r="M3365" s="101">
        <f>IF(ISNUMBER(jaar_zip[[#This Row],[etmaaltemperatuur]]),IF(jaar_zip[[#This Row],[etmaaltemperatuur]]&lt;stookgrens,stookgrens-jaar_zip[[#This Row],[etmaaltemperatuur]],0),"")</f>
        <v>11.2</v>
      </c>
      <c r="N3365" s="101">
        <f>IF(ISNUMBER(jaar_zip[[#This Row],[graaddagen]]),IF(OR(MONTH(jaar_zip[[#This Row],[Datum]])=1,MONTH(jaar_zip[[#This Row],[Datum]])=2,MONTH(jaar_zip[[#This Row],[Datum]])=11,MONTH(jaar_zip[[#This Row],[Datum]])=12),1.1,IF(OR(MONTH(jaar_zip[[#This Row],[Datum]])=3,MONTH(jaar_zip[[#This Row],[Datum]])=10),1,0.8))*jaar_zip[[#This Row],[graaddagen]],"")</f>
        <v>11.2</v>
      </c>
      <c r="O3365" s="101">
        <f>IF(ISNUMBER(jaar_zip[[#This Row],[etmaaltemperatuur]]),IF(jaar_zip[[#This Row],[etmaaltemperatuur]]&gt;stookgrens,jaar_zip[[#This Row],[etmaaltemperatuur]]-stookgrens,0),"")</f>
        <v>0</v>
      </c>
    </row>
    <row r="3366" spans="1:15" x14ac:dyDescent="0.25">
      <c r="A3366">
        <v>275</v>
      </c>
      <c r="B3366">
        <v>20240317</v>
      </c>
      <c r="C3366">
        <v>3.6</v>
      </c>
      <c r="D3366">
        <v>8.6999999999999993</v>
      </c>
      <c r="E3366">
        <v>667</v>
      </c>
      <c r="F3366">
        <v>2.8</v>
      </c>
      <c r="G3366">
        <v>1019.9</v>
      </c>
      <c r="H3366">
        <v>79</v>
      </c>
      <c r="I3366" s="101" t="s">
        <v>24</v>
      </c>
      <c r="J3366" s="1">
        <f>DATEVALUE(RIGHT(jaar_zip[[#This Row],[YYYYMMDD]],2)&amp;"-"&amp;MID(jaar_zip[[#This Row],[YYYYMMDD]],5,2)&amp;"-"&amp;LEFT(jaar_zip[[#This Row],[YYYYMMDD]],4))</f>
        <v>45368</v>
      </c>
      <c r="K3366" s="101" t="str">
        <f>IF(AND(VALUE(MONTH(jaar_zip[[#This Row],[Datum]]))=1,VALUE(WEEKNUM(jaar_zip[[#This Row],[Datum]],21))&gt;51),RIGHT(YEAR(jaar_zip[[#This Row],[Datum]])-1,2),RIGHT(YEAR(jaar_zip[[#This Row],[Datum]]),2))&amp;"-"&amp; TEXT(WEEKNUM(jaar_zip[[#This Row],[Datum]],21),"00")</f>
        <v>24-11</v>
      </c>
      <c r="L3366" s="101">
        <f>MONTH(jaar_zip[[#This Row],[Datum]])</f>
        <v>3</v>
      </c>
      <c r="M3366" s="101">
        <f>IF(ISNUMBER(jaar_zip[[#This Row],[etmaaltemperatuur]]),IF(jaar_zip[[#This Row],[etmaaltemperatuur]]&lt;stookgrens,stookgrens-jaar_zip[[#This Row],[etmaaltemperatuur]],0),"")</f>
        <v>9.3000000000000007</v>
      </c>
      <c r="N3366" s="101">
        <f>IF(ISNUMBER(jaar_zip[[#This Row],[graaddagen]]),IF(OR(MONTH(jaar_zip[[#This Row],[Datum]])=1,MONTH(jaar_zip[[#This Row],[Datum]])=2,MONTH(jaar_zip[[#This Row],[Datum]])=11,MONTH(jaar_zip[[#This Row],[Datum]])=12),1.1,IF(OR(MONTH(jaar_zip[[#This Row],[Datum]])=3,MONTH(jaar_zip[[#This Row],[Datum]])=10),1,0.8))*jaar_zip[[#This Row],[graaddagen]],"")</f>
        <v>9.3000000000000007</v>
      </c>
      <c r="O3366" s="101">
        <f>IF(ISNUMBER(jaar_zip[[#This Row],[etmaaltemperatuur]]),IF(jaar_zip[[#This Row],[etmaaltemperatuur]]&gt;stookgrens,jaar_zip[[#This Row],[etmaaltemperatuur]]-stookgrens,0),"")</f>
        <v>0</v>
      </c>
    </row>
    <row r="3367" spans="1:15" x14ac:dyDescent="0.25">
      <c r="A3367">
        <v>275</v>
      </c>
      <c r="B3367">
        <v>20240318</v>
      </c>
      <c r="C3367">
        <v>2.2999999999999998</v>
      </c>
      <c r="D3367">
        <v>10</v>
      </c>
      <c r="E3367">
        <v>605</v>
      </c>
      <c r="F3367">
        <v>0.1</v>
      </c>
      <c r="G3367">
        <v>1016.1</v>
      </c>
      <c r="H3367">
        <v>86</v>
      </c>
      <c r="I3367" s="101" t="s">
        <v>24</v>
      </c>
      <c r="J3367" s="1">
        <f>DATEVALUE(RIGHT(jaar_zip[[#This Row],[YYYYMMDD]],2)&amp;"-"&amp;MID(jaar_zip[[#This Row],[YYYYMMDD]],5,2)&amp;"-"&amp;LEFT(jaar_zip[[#This Row],[YYYYMMDD]],4))</f>
        <v>45369</v>
      </c>
      <c r="K3367" s="101" t="str">
        <f>IF(AND(VALUE(MONTH(jaar_zip[[#This Row],[Datum]]))=1,VALUE(WEEKNUM(jaar_zip[[#This Row],[Datum]],21))&gt;51),RIGHT(YEAR(jaar_zip[[#This Row],[Datum]])-1,2),RIGHT(YEAR(jaar_zip[[#This Row],[Datum]]),2))&amp;"-"&amp; TEXT(WEEKNUM(jaar_zip[[#This Row],[Datum]],21),"00")</f>
        <v>24-12</v>
      </c>
      <c r="L3367" s="101">
        <f>MONTH(jaar_zip[[#This Row],[Datum]])</f>
        <v>3</v>
      </c>
      <c r="M3367" s="101">
        <f>IF(ISNUMBER(jaar_zip[[#This Row],[etmaaltemperatuur]]),IF(jaar_zip[[#This Row],[etmaaltemperatuur]]&lt;stookgrens,stookgrens-jaar_zip[[#This Row],[etmaaltemperatuur]],0),"")</f>
        <v>8</v>
      </c>
      <c r="N3367" s="101">
        <f>IF(ISNUMBER(jaar_zip[[#This Row],[graaddagen]]),IF(OR(MONTH(jaar_zip[[#This Row],[Datum]])=1,MONTH(jaar_zip[[#This Row],[Datum]])=2,MONTH(jaar_zip[[#This Row],[Datum]])=11,MONTH(jaar_zip[[#This Row],[Datum]])=12),1.1,IF(OR(MONTH(jaar_zip[[#This Row],[Datum]])=3,MONTH(jaar_zip[[#This Row],[Datum]])=10),1,0.8))*jaar_zip[[#This Row],[graaddagen]],"")</f>
        <v>8</v>
      </c>
      <c r="O3367" s="101">
        <f>IF(ISNUMBER(jaar_zip[[#This Row],[etmaaltemperatuur]]),IF(jaar_zip[[#This Row],[etmaaltemperatuur]]&gt;stookgrens,jaar_zip[[#This Row],[etmaaltemperatuur]]-stookgrens,0),"")</f>
        <v>0</v>
      </c>
    </row>
    <row r="3368" spans="1:15" x14ac:dyDescent="0.25">
      <c r="A3368">
        <v>275</v>
      </c>
      <c r="B3368">
        <v>20240319</v>
      </c>
      <c r="C3368">
        <v>2.5</v>
      </c>
      <c r="D3368">
        <v>11.2</v>
      </c>
      <c r="E3368">
        <v>950</v>
      </c>
      <c r="F3368">
        <v>0</v>
      </c>
      <c r="G3368">
        <v>1018.2</v>
      </c>
      <c r="H3368">
        <v>78</v>
      </c>
      <c r="I3368" s="101" t="s">
        <v>24</v>
      </c>
      <c r="J3368" s="1">
        <f>DATEVALUE(RIGHT(jaar_zip[[#This Row],[YYYYMMDD]],2)&amp;"-"&amp;MID(jaar_zip[[#This Row],[YYYYMMDD]],5,2)&amp;"-"&amp;LEFT(jaar_zip[[#This Row],[YYYYMMDD]],4))</f>
        <v>45370</v>
      </c>
      <c r="K3368" s="101" t="str">
        <f>IF(AND(VALUE(MONTH(jaar_zip[[#This Row],[Datum]]))=1,VALUE(WEEKNUM(jaar_zip[[#This Row],[Datum]],21))&gt;51),RIGHT(YEAR(jaar_zip[[#This Row],[Datum]])-1,2),RIGHT(YEAR(jaar_zip[[#This Row],[Datum]]),2))&amp;"-"&amp; TEXT(WEEKNUM(jaar_zip[[#This Row],[Datum]],21),"00")</f>
        <v>24-12</v>
      </c>
      <c r="L3368" s="101">
        <f>MONTH(jaar_zip[[#This Row],[Datum]])</f>
        <v>3</v>
      </c>
      <c r="M3368" s="101">
        <f>IF(ISNUMBER(jaar_zip[[#This Row],[etmaaltemperatuur]]),IF(jaar_zip[[#This Row],[etmaaltemperatuur]]&lt;stookgrens,stookgrens-jaar_zip[[#This Row],[etmaaltemperatuur]],0),"")</f>
        <v>6.8000000000000007</v>
      </c>
      <c r="N3368" s="101">
        <f>IF(ISNUMBER(jaar_zip[[#This Row],[graaddagen]]),IF(OR(MONTH(jaar_zip[[#This Row],[Datum]])=1,MONTH(jaar_zip[[#This Row],[Datum]])=2,MONTH(jaar_zip[[#This Row],[Datum]])=11,MONTH(jaar_zip[[#This Row],[Datum]])=12),1.1,IF(OR(MONTH(jaar_zip[[#This Row],[Datum]])=3,MONTH(jaar_zip[[#This Row],[Datum]])=10),1,0.8))*jaar_zip[[#This Row],[graaddagen]],"")</f>
        <v>6.8000000000000007</v>
      </c>
      <c r="O3368" s="101">
        <f>IF(ISNUMBER(jaar_zip[[#This Row],[etmaaltemperatuur]]),IF(jaar_zip[[#This Row],[etmaaltemperatuur]]&gt;stookgrens,jaar_zip[[#This Row],[etmaaltemperatuur]]-stookgrens,0),"")</f>
        <v>0</v>
      </c>
    </row>
    <row r="3369" spans="1:15" x14ac:dyDescent="0.25">
      <c r="A3369">
        <v>275</v>
      </c>
      <c r="B3369">
        <v>20240320</v>
      </c>
      <c r="C3369">
        <v>1.4</v>
      </c>
      <c r="D3369">
        <v>11.5</v>
      </c>
      <c r="E3369">
        <v>1187</v>
      </c>
      <c r="F3369">
        <v>0</v>
      </c>
      <c r="G3369">
        <v>1019.1</v>
      </c>
      <c r="H3369">
        <v>81</v>
      </c>
      <c r="I3369" s="101" t="s">
        <v>24</v>
      </c>
      <c r="J3369" s="1">
        <f>DATEVALUE(RIGHT(jaar_zip[[#This Row],[YYYYMMDD]],2)&amp;"-"&amp;MID(jaar_zip[[#This Row],[YYYYMMDD]],5,2)&amp;"-"&amp;LEFT(jaar_zip[[#This Row],[YYYYMMDD]],4))</f>
        <v>45371</v>
      </c>
      <c r="K3369" s="101" t="str">
        <f>IF(AND(VALUE(MONTH(jaar_zip[[#This Row],[Datum]]))=1,VALUE(WEEKNUM(jaar_zip[[#This Row],[Datum]],21))&gt;51),RIGHT(YEAR(jaar_zip[[#This Row],[Datum]])-1,2),RIGHT(YEAR(jaar_zip[[#This Row],[Datum]]),2))&amp;"-"&amp; TEXT(WEEKNUM(jaar_zip[[#This Row],[Datum]],21),"00")</f>
        <v>24-12</v>
      </c>
      <c r="L3369" s="101">
        <f>MONTH(jaar_zip[[#This Row],[Datum]])</f>
        <v>3</v>
      </c>
      <c r="M3369" s="101">
        <f>IF(ISNUMBER(jaar_zip[[#This Row],[etmaaltemperatuur]]),IF(jaar_zip[[#This Row],[etmaaltemperatuur]]&lt;stookgrens,stookgrens-jaar_zip[[#This Row],[etmaaltemperatuur]],0),"")</f>
        <v>6.5</v>
      </c>
      <c r="N3369" s="101">
        <f>IF(ISNUMBER(jaar_zip[[#This Row],[graaddagen]]),IF(OR(MONTH(jaar_zip[[#This Row],[Datum]])=1,MONTH(jaar_zip[[#This Row],[Datum]])=2,MONTH(jaar_zip[[#This Row],[Datum]])=11,MONTH(jaar_zip[[#This Row],[Datum]])=12),1.1,IF(OR(MONTH(jaar_zip[[#This Row],[Datum]])=3,MONTH(jaar_zip[[#This Row],[Datum]])=10),1,0.8))*jaar_zip[[#This Row],[graaddagen]],"")</f>
        <v>6.5</v>
      </c>
      <c r="O3369" s="101">
        <f>IF(ISNUMBER(jaar_zip[[#This Row],[etmaaltemperatuur]]),IF(jaar_zip[[#This Row],[etmaaltemperatuur]]&gt;stookgrens,jaar_zip[[#This Row],[etmaaltemperatuur]]-stookgrens,0),"")</f>
        <v>0</v>
      </c>
    </row>
    <row r="3370" spans="1:15" x14ac:dyDescent="0.25">
      <c r="A3370">
        <v>275</v>
      </c>
      <c r="B3370">
        <v>20240321</v>
      </c>
      <c r="C3370">
        <v>3.5</v>
      </c>
      <c r="D3370">
        <v>9.4</v>
      </c>
      <c r="E3370">
        <v>1044</v>
      </c>
      <c r="F3370">
        <v>0</v>
      </c>
      <c r="G3370">
        <v>1023.3</v>
      </c>
      <c r="H3370">
        <v>83</v>
      </c>
      <c r="I3370" s="101" t="s">
        <v>24</v>
      </c>
      <c r="J3370" s="1">
        <f>DATEVALUE(RIGHT(jaar_zip[[#This Row],[YYYYMMDD]],2)&amp;"-"&amp;MID(jaar_zip[[#This Row],[YYYYMMDD]],5,2)&amp;"-"&amp;LEFT(jaar_zip[[#This Row],[YYYYMMDD]],4))</f>
        <v>45372</v>
      </c>
      <c r="K3370" s="101" t="str">
        <f>IF(AND(VALUE(MONTH(jaar_zip[[#This Row],[Datum]]))=1,VALUE(WEEKNUM(jaar_zip[[#This Row],[Datum]],21))&gt;51),RIGHT(YEAR(jaar_zip[[#This Row],[Datum]])-1,2),RIGHT(YEAR(jaar_zip[[#This Row],[Datum]]),2))&amp;"-"&amp; TEXT(WEEKNUM(jaar_zip[[#This Row],[Datum]],21),"00")</f>
        <v>24-12</v>
      </c>
      <c r="L3370" s="101">
        <f>MONTH(jaar_zip[[#This Row],[Datum]])</f>
        <v>3</v>
      </c>
      <c r="M3370" s="101">
        <f>IF(ISNUMBER(jaar_zip[[#This Row],[etmaaltemperatuur]]),IF(jaar_zip[[#This Row],[etmaaltemperatuur]]&lt;stookgrens,stookgrens-jaar_zip[[#This Row],[etmaaltemperatuur]],0),"")</f>
        <v>8.6</v>
      </c>
      <c r="N3370" s="101">
        <f>IF(ISNUMBER(jaar_zip[[#This Row],[graaddagen]]),IF(OR(MONTH(jaar_zip[[#This Row],[Datum]])=1,MONTH(jaar_zip[[#This Row],[Datum]])=2,MONTH(jaar_zip[[#This Row],[Datum]])=11,MONTH(jaar_zip[[#This Row],[Datum]])=12),1.1,IF(OR(MONTH(jaar_zip[[#This Row],[Datum]])=3,MONTH(jaar_zip[[#This Row],[Datum]])=10),1,0.8))*jaar_zip[[#This Row],[graaddagen]],"")</f>
        <v>8.6</v>
      </c>
      <c r="O3370" s="101">
        <f>IF(ISNUMBER(jaar_zip[[#This Row],[etmaaltemperatuur]]),IF(jaar_zip[[#This Row],[etmaaltemperatuur]]&gt;stookgrens,jaar_zip[[#This Row],[etmaaltemperatuur]]-stookgrens,0),"")</f>
        <v>0</v>
      </c>
    </row>
    <row r="3371" spans="1:15" x14ac:dyDescent="0.25">
      <c r="A3371">
        <v>275</v>
      </c>
      <c r="B3371">
        <v>20240322</v>
      </c>
      <c r="C3371">
        <v>3.8</v>
      </c>
      <c r="D3371">
        <v>9.1999999999999993</v>
      </c>
      <c r="E3371">
        <v>246</v>
      </c>
      <c r="F3371">
        <v>2.9</v>
      </c>
      <c r="G3371">
        <v>1015.6</v>
      </c>
      <c r="H3371">
        <v>93</v>
      </c>
      <c r="I3371" s="101" t="s">
        <v>24</v>
      </c>
      <c r="J3371" s="1">
        <f>DATEVALUE(RIGHT(jaar_zip[[#This Row],[YYYYMMDD]],2)&amp;"-"&amp;MID(jaar_zip[[#This Row],[YYYYMMDD]],5,2)&amp;"-"&amp;LEFT(jaar_zip[[#This Row],[YYYYMMDD]],4))</f>
        <v>45373</v>
      </c>
      <c r="K3371" s="101" t="str">
        <f>IF(AND(VALUE(MONTH(jaar_zip[[#This Row],[Datum]]))=1,VALUE(WEEKNUM(jaar_zip[[#This Row],[Datum]],21))&gt;51),RIGHT(YEAR(jaar_zip[[#This Row],[Datum]])-1,2),RIGHT(YEAR(jaar_zip[[#This Row],[Datum]]),2))&amp;"-"&amp; TEXT(WEEKNUM(jaar_zip[[#This Row],[Datum]],21),"00")</f>
        <v>24-12</v>
      </c>
      <c r="L3371" s="101">
        <f>MONTH(jaar_zip[[#This Row],[Datum]])</f>
        <v>3</v>
      </c>
      <c r="M3371" s="101">
        <f>IF(ISNUMBER(jaar_zip[[#This Row],[etmaaltemperatuur]]),IF(jaar_zip[[#This Row],[etmaaltemperatuur]]&lt;stookgrens,stookgrens-jaar_zip[[#This Row],[etmaaltemperatuur]],0),"")</f>
        <v>8.8000000000000007</v>
      </c>
      <c r="N3371" s="101">
        <f>IF(ISNUMBER(jaar_zip[[#This Row],[graaddagen]]),IF(OR(MONTH(jaar_zip[[#This Row],[Datum]])=1,MONTH(jaar_zip[[#This Row],[Datum]])=2,MONTH(jaar_zip[[#This Row],[Datum]])=11,MONTH(jaar_zip[[#This Row],[Datum]])=12),1.1,IF(OR(MONTH(jaar_zip[[#This Row],[Datum]])=3,MONTH(jaar_zip[[#This Row],[Datum]])=10),1,0.8))*jaar_zip[[#This Row],[graaddagen]],"")</f>
        <v>8.8000000000000007</v>
      </c>
      <c r="O3371" s="101">
        <f>IF(ISNUMBER(jaar_zip[[#This Row],[etmaaltemperatuur]]),IF(jaar_zip[[#This Row],[etmaaltemperatuur]]&gt;stookgrens,jaar_zip[[#This Row],[etmaaltemperatuur]]-stookgrens,0),"")</f>
        <v>0</v>
      </c>
    </row>
    <row r="3372" spans="1:15" x14ac:dyDescent="0.25">
      <c r="A3372">
        <v>275</v>
      </c>
      <c r="B3372">
        <v>20240323</v>
      </c>
      <c r="C3372">
        <v>4.8</v>
      </c>
      <c r="D3372">
        <v>5.7</v>
      </c>
      <c r="E3372">
        <v>1236</v>
      </c>
      <c r="F3372">
        <v>1.9</v>
      </c>
      <c r="G3372">
        <v>1007.8</v>
      </c>
      <c r="H3372">
        <v>82</v>
      </c>
      <c r="I3372" s="101" t="s">
        <v>24</v>
      </c>
      <c r="J3372" s="1">
        <f>DATEVALUE(RIGHT(jaar_zip[[#This Row],[YYYYMMDD]],2)&amp;"-"&amp;MID(jaar_zip[[#This Row],[YYYYMMDD]],5,2)&amp;"-"&amp;LEFT(jaar_zip[[#This Row],[YYYYMMDD]],4))</f>
        <v>45374</v>
      </c>
      <c r="K3372" s="101" t="str">
        <f>IF(AND(VALUE(MONTH(jaar_zip[[#This Row],[Datum]]))=1,VALUE(WEEKNUM(jaar_zip[[#This Row],[Datum]],21))&gt;51),RIGHT(YEAR(jaar_zip[[#This Row],[Datum]])-1,2),RIGHT(YEAR(jaar_zip[[#This Row],[Datum]]),2))&amp;"-"&amp; TEXT(WEEKNUM(jaar_zip[[#This Row],[Datum]],21),"00")</f>
        <v>24-12</v>
      </c>
      <c r="L3372" s="101">
        <f>MONTH(jaar_zip[[#This Row],[Datum]])</f>
        <v>3</v>
      </c>
      <c r="M3372" s="101">
        <f>IF(ISNUMBER(jaar_zip[[#This Row],[etmaaltemperatuur]]),IF(jaar_zip[[#This Row],[etmaaltemperatuur]]&lt;stookgrens,stookgrens-jaar_zip[[#This Row],[etmaaltemperatuur]],0),"")</f>
        <v>12.3</v>
      </c>
      <c r="N3372" s="101">
        <f>IF(ISNUMBER(jaar_zip[[#This Row],[graaddagen]]),IF(OR(MONTH(jaar_zip[[#This Row],[Datum]])=1,MONTH(jaar_zip[[#This Row],[Datum]])=2,MONTH(jaar_zip[[#This Row],[Datum]])=11,MONTH(jaar_zip[[#This Row],[Datum]])=12),1.1,IF(OR(MONTH(jaar_zip[[#This Row],[Datum]])=3,MONTH(jaar_zip[[#This Row],[Datum]])=10),1,0.8))*jaar_zip[[#This Row],[graaddagen]],"")</f>
        <v>12.3</v>
      </c>
      <c r="O3372" s="101">
        <f>IF(ISNUMBER(jaar_zip[[#This Row],[etmaaltemperatuur]]),IF(jaar_zip[[#This Row],[etmaaltemperatuur]]&gt;stookgrens,jaar_zip[[#This Row],[etmaaltemperatuur]]-stookgrens,0),"")</f>
        <v>0</v>
      </c>
    </row>
    <row r="3373" spans="1:15" x14ac:dyDescent="0.25">
      <c r="A3373">
        <v>275</v>
      </c>
      <c r="B3373">
        <v>20240324</v>
      </c>
      <c r="C3373">
        <v>6.1</v>
      </c>
      <c r="D3373">
        <v>5.5</v>
      </c>
      <c r="E3373">
        <v>767</v>
      </c>
      <c r="F3373">
        <v>12.7</v>
      </c>
      <c r="G3373">
        <v>1003.9</v>
      </c>
      <c r="H3373">
        <v>90</v>
      </c>
      <c r="I3373" s="101" t="s">
        <v>24</v>
      </c>
      <c r="J3373" s="1">
        <f>DATEVALUE(RIGHT(jaar_zip[[#This Row],[YYYYMMDD]],2)&amp;"-"&amp;MID(jaar_zip[[#This Row],[YYYYMMDD]],5,2)&amp;"-"&amp;LEFT(jaar_zip[[#This Row],[YYYYMMDD]],4))</f>
        <v>45375</v>
      </c>
      <c r="K3373" s="101" t="str">
        <f>IF(AND(VALUE(MONTH(jaar_zip[[#This Row],[Datum]]))=1,VALUE(WEEKNUM(jaar_zip[[#This Row],[Datum]],21))&gt;51),RIGHT(YEAR(jaar_zip[[#This Row],[Datum]])-1,2),RIGHT(YEAR(jaar_zip[[#This Row],[Datum]]),2))&amp;"-"&amp; TEXT(WEEKNUM(jaar_zip[[#This Row],[Datum]],21),"00")</f>
        <v>24-12</v>
      </c>
      <c r="L3373" s="101">
        <f>MONTH(jaar_zip[[#This Row],[Datum]])</f>
        <v>3</v>
      </c>
      <c r="M3373" s="101">
        <f>IF(ISNUMBER(jaar_zip[[#This Row],[etmaaltemperatuur]]),IF(jaar_zip[[#This Row],[etmaaltemperatuur]]&lt;stookgrens,stookgrens-jaar_zip[[#This Row],[etmaaltemperatuur]],0),"")</f>
        <v>12.5</v>
      </c>
      <c r="N3373" s="101">
        <f>IF(ISNUMBER(jaar_zip[[#This Row],[graaddagen]]),IF(OR(MONTH(jaar_zip[[#This Row],[Datum]])=1,MONTH(jaar_zip[[#This Row],[Datum]])=2,MONTH(jaar_zip[[#This Row],[Datum]])=11,MONTH(jaar_zip[[#This Row],[Datum]])=12),1.1,IF(OR(MONTH(jaar_zip[[#This Row],[Datum]])=3,MONTH(jaar_zip[[#This Row],[Datum]])=10),1,0.8))*jaar_zip[[#This Row],[graaddagen]],"")</f>
        <v>12.5</v>
      </c>
      <c r="O3373" s="101">
        <f>IF(ISNUMBER(jaar_zip[[#This Row],[etmaaltemperatuur]]),IF(jaar_zip[[#This Row],[etmaaltemperatuur]]&gt;stookgrens,jaar_zip[[#This Row],[etmaaltemperatuur]]-stookgrens,0),"")</f>
        <v>0</v>
      </c>
    </row>
    <row r="3374" spans="1:15" x14ac:dyDescent="0.25">
      <c r="A3374">
        <v>275</v>
      </c>
      <c r="B3374">
        <v>20240325</v>
      </c>
      <c r="C3374">
        <v>2.7</v>
      </c>
      <c r="D3374">
        <v>6.4</v>
      </c>
      <c r="E3374">
        <v>1531</v>
      </c>
      <c r="F3374">
        <v>-0.1</v>
      </c>
      <c r="G3374">
        <v>1004.6</v>
      </c>
      <c r="H3374">
        <v>72</v>
      </c>
      <c r="I3374" s="101" t="s">
        <v>24</v>
      </c>
      <c r="J3374" s="1">
        <f>DATEVALUE(RIGHT(jaar_zip[[#This Row],[YYYYMMDD]],2)&amp;"-"&amp;MID(jaar_zip[[#This Row],[YYYYMMDD]],5,2)&amp;"-"&amp;LEFT(jaar_zip[[#This Row],[YYYYMMDD]],4))</f>
        <v>45376</v>
      </c>
      <c r="K3374" s="101" t="str">
        <f>IF(AND(VALUE(MONTH(jaar_zip[[#This Row],[Datum]]))=1,VALUE(WEEKNUM(jaar_zip[[#This Row],[Datum]],21))&gt;51),RIGHT(YEAR(jaar_zip[[#This Row],[Datum]])-1,2),RIGHT(YEAR(jaar_zip[[#This Row],[Datum]]),2))&amp;"-"&amp; TEXT(WEEKNUM(jaar_zip[[#This Row],[Datum]],21),"00")</f>
        <v>24-13</v>
      </c>
      <c r="L3374" s="101">
        <f>MONTH(jaar_zip[[#This Row],[Datum]])</f>
        <v>3</v>
      </c>
      <c r="M3374" s="101">
        <f>IF(ISNUMBER(jaar_zip[[#This Row],[etmaaltemperatuur]]),IF(jaar_zip[[#This Row],[etmaaltemperatuur]]&lt;stookgrens,stookgrens-jaar_zip[[#This Row],[etmaaltemperatuur]],0),"")</f>
        <v>11.6</v>
      </c>
      <c r="N3374" s="101">
        <f>IF(ISNUMBER(jaar_zip[[#This Row],[graaddagen]]),IF(OR(MONTH(jaar_zip[[#This Row],[Datum]])=1,MONTH(jaar_zip[[#This Row],[Datum]])=2,MONTH(jaar_zip[[#This Row],[Datum]])=11,MONTH(jaar_zip[[#This Row],[Datum]])=12),1.1,IF(OR(MONTH(jaar_zip[[#This Row],[Datum]])=3,MONTH(jaar_zip[[#This Row],[Datum]])=10),1,0.8))*jaar_zip[[#This Row],[graaddagen]],"")</f>
        <v>11.6</v>
      </c>
      <c r="O3374" s="101">
        <f>IF(ISNUMBER(jaar_zip[[#This Row],[etmaaltemperatuur]]),IF(jaar_zip[[#This Row],[etmaaltemperatuur]]&gt;stookgrens,jaar_zip[[#This Row],[etmaaltemperatuur]]-stookgrens,0),"")</f>
        <v>0</v>
      </c>
    </row>
    <row r="3375" spans="1:15" x14ac:dyDescent="0.25">
      <c r="A3375">
        <v>275</v>
      </c>
      <c r="B3375">
        <v>20240326</v>
      </c>
      <c r="C3375">
        <v>3.9</v>
      </c>
      <c r="D3375">
        <v>8.5</v>
      </c>
      <c r="E3375">
        <v>910</v>
      </c>
      <c r="F3375">
        <v>0</v>
      </c>
      <c r="G3375">
        <v>991.5</v>
      </c>
      <c r="H3375">
        <v>67</v>
      </c>
      <c r="I3375" s="101" t="s">
        <v>24</v>
      </c>
      <c r="J3375" s="1">
        <f>DATEVALUE(RIGHT(jaar_zip[[#This Row],[YYYYMMDD]],2)&amp;"-"&amp;MID(jaar_zip[[#This Row],[YYYYMMDD]],5,2)&amp;"-"&amp;LEFT(jaar_zip[[#This Row],[YYYYMMDD]],4))</f>
        <v>45377</v>
      </c>
      <c r="K3375" s="101" t="str">
        <f>IF(AND(VALUE(MONTH(jaar_zip[[#This Row],[Datum]]))=1,VALUE(WEEKNUM(jaar_zip[[#This Row],[Datum]],21))&gt;51),RIGHT(YEAR(jaar_zip[[#This Row],[Datum]])-1,2),RIGHT(YEAR(jaar_zip[[#This Row],[Datum]]),2))&amp;"-"&amp; TEXT(WEEKNUM(jaar_zip[[#This Row],[Datum]],21),"00")</f>
        <v>24-13</v>
      </c>
      <c r="L3375" s="101">
        <f>MONTH(jaar_zip[[#This Row],[Datum]])</f>
        <v>3</v>
      </c>
      <c r="M3375" s="101">
        <f>IF(ISNUMBER(jaar_zip[[#This Row],[etmaaltemperatuur]]),IF(jaar_zip[[#This Row],[etmaaltemperatuur]]&lt;stookgrens,stookgrens-jaar_zip[[#This Row],[etmaaltemperatuur]],0),"")</f>
        <v>9.5</v>
      </c>
      <c r="N3375" s="101">
        <f>IF(ISNUMBER(jaar_zip[[#This Row],[graaddagen]]),IF(OR(MONTH(jaar_zip[[#This Row],[Datum]])=1,MONTH(jaar_zip[[#This Row],[Datum]])=2,MONTH(jaar_zip[[#This Row],[Datum]])=11,MONTH(jaar_zip[[#This Row],[Datum]])=12),1.1,IF(OR(MONTH(jaar_zip[[#This Row],[Datum]])=3,MONTH(jaar_zip[[#This Row],[Datum]])=10),1,0.8))*jaar_zip[[#This Row],[graaddagen]],"")</f>
        <v>9.5</v>
      </c>
      <c r="O3375" s="101">
        <f>IF(ISNUMBER(jaar_zip[[#This Row],[etmaaltemperatuur]]),IF(jaar_zip[[#This Row],[etmaaltemperatuur]]&gt;stookgrens,jaar_zip[[#This Row],[etmaaltemperatuur]]-stookgrens,0),"")</f>
        <v>0</v>
      </c>
    </row>
    <row r="3376" spans="1:15" x14ac:dyDescent="0.25">
      <c r="A3376">
        <v>275</v>
      </c>
      <c r="B3376">
        <v>20240327</v>
      </c>
      <c r="C3376">
        <v>3.4</v>
      </c>
      <c r="D3376">
        <v>8.4</v>
      </c>
      <c r="E3376">
        <v>418</v>
      </c>
      <c r="F3376">
        <v>1.1000000000000001</v>
      </c>
      <c r="G3376">
        <v>986.9</v>
      </c>
      <c r="H3376">
        <v>82</v>
      </c>
      <c r="I3376" s="101" t="s">
        <v>24</v>
      </c>
      <c r="J3376" s="1">
        <f>DATEVALUE(RIGHT(jaar_zip[[#This Row],[YYYYMMDD]],2)&amp;"-"&amp;MID(jaar_zip[[#This Row],[YYYYMMDD]],5,2)&amp;"-"&amp;LEFT(jaar_zip[[#This Row],[YYYYMMDD]],4))</f>
        <v>45378</v>
      </c>
      <c r="K3376" s="101" t="str">
        <f>IF(AND(VALUE(MONTH(jaar_zip[[#This Row],[Datum]]))=1,VALUE(WEEKNUM(jaar_zip[[#This Row],[Datum]],21))&gt;51),RIGHT(YEAR(jaar_zip[[#This Row],[Datum]])-1,2),RIGHT(YEAR(jaar_zip[[#This Row],[Datum]]),2))&amp;"-"&amp; TEXT(WEEKNUM(jaar_zip[[#This Row],[Datum]],21),"00")</f>
        <v>24-13</v>
      </c>
      <c r="L3376" s="101">
        <f>MONTH(jaar_zip[[#This Row],[Datum]])</f>
        <v>3</v>
      </c>
      <c r="M3376" s="101">
        <f>IF(ISNUMBER(jaar_zip[[#This Row],[etmaaltemperatuur]]),IF(jaar_zip[[#This Row],[etmaaltemperatuur]]&lt;stookgrens,stookgrens-jaar_zip[[#This Row],[etmaaltemperatuur]],0),"")</f>
        <v>9.6</v>
      </c>
      <c r="N3376" s="101">
        <f>IF(ISNUMBER(jaar_zip[[#This Row],[graaddagen]]),IF(OR(MONTH(jaar_zip[[#This Row],[Datum]])=1,MONTH(jaar_zip[[#This Row],[Datum]])=2,MONTH(jaar_zip[[#This Row],[Datum]])=11,MONTH(jaar_zip[[#This Row],[Datum]])=12),1.1,IF(OR(MONTH(jaar_zip[[#This Row],[Datum]])=3,MONTH(jaar_zip[[#This Row],[Datum]])=10),1,0.8))*jaar_zip[[#This Row],[graaddagen]],"")</f>
        <v>9.6</v>
      </c>
      <c r="O3376" s="101">
        <f>IF(ISNUMBER(jaar_zip[[#This Row],[etmaaltemperatuur]]),IF(jaar_zip[[#This Row],[etmaaltemperatuur]]&gt;stookgrens,jaar_zip[[#This Row],[etmaaltemperatuur]]-stookgrens,0),"")</f>
        <v>0</v>
      </c>
    </row>
    <row r="3377" spans="1:15" x14ac:dyDescent="0.25">
      <c r="A3377">
        <v>275</v>
      </c>
      <c r="B3377">
        <v>20240328</v>
      </c>
      <c r="C3377">
        <v>5.2</v>
      </c>
      <c r="D3377">
        <v>8.4</v>
      </c>
      <c r="E3377">
        <v>720</v>
      </c>
      <c r="F3377">
        <v>3.8</v>
      </c>
      <c r="G3377">
        <v>986.9</v>
      </c>
      <c r="H3377">
        <v>72</v>
      </c>
      <c r="I3377" s="101" t="s">
        <v>24</v>
      </c>
      <c r="J3377" s="1">
        <f>DATEVALUE(RIGHT(jaar_zip[[#This Row],[YYYYMMDD]],2)&amp;"-"&amp;MID(jaar_zip[[#This Row],[YYYYMMDD]],5,2)&amp;"-"&amp;LEFT(jaar_zip[[#This Row],[YYYYMMDD]],4))</f>
        <v>45379</v>
      </c>
      <c r="K3377" s="101" t="str">
        <f>IF(AND(VALUE(MONTH(jaar_zip[[#This Row],[Datum]]))=1,VALUE(WEEKNUM(jaar_zip[[#This Row],[Datum]],21))&gt;51),RIGHT(YEAR(jaar_zip[[#This Row],[Datum]])-1,2),RIGHT(YEAR(jaar_zip[[#This Row],[Datum]]),2))&amp;"-"&amp; TEXT(WEEKNUM(jaar_zip[[#This Row],[Datum]],21),"00")</f>
        <v>24-13</v>
      </c>
      <c r="L3377" s="101">
        <f>MONTH(jaar_zip[[#This Row],[Datum]])</f>
        <v>3</v>
      </c>
      <c r="M3377" s="101">
        <f>IF(ISNUMBER(jaar_zip[[#This Row],[etmaaltemperatuur]]),IF(jaar_zip[[#This Row],[etmaaltemperatuur]]&lt;stookgrens,stookgrens-jaar_zip[[#This Row],[etmaaltemperatuur]],0),"")</f>
        <v>9.6</v>
      </c>
      <c r="N3377" s="101">
        <f>IF(ISNUMBER(jaar_zip[[#This Row],[graaddagen]]),IF(OR(MONTH(jaar_zip[[#This Row],[Datum]])=1,MONTH(jaar_zip[[#This Row],[Datum]])=2,MONTH(jaar_zip[[#This Row],[Datum]])=11,MONTH(jaar_zip[[#This Row],[Datum]])=12),1.1,IF(OR(MONTH(jaar_zip[[#This Row],[Datum]])=3,MONTH(jaar_zip[[#This Row],[Datum]])=10),1,0.8))*jaar_zip[[#This Row],[graaddagen]],"")</f>
        <v>9.6</v>
      </c>
      <c r="O3377" s="101">
        <f>IF(ISNUMBER(jaar_zip[[#This Row],[etmaaltemperatuur]]),IF(jaar_zip[[#This Row],[etmaaltemperatuur]]&gt;stookgrens,jaar_zip[[#This Row],[etmaaltemperatuur]]-stookgrens,0),"")</f>
        <v>0</v>
      </c>
    </row>
    <row r="3378" spans="1:15" x14ac:dyDescent="0.25">
      <c r="A3378">
        <v>275</v>
      </c>
      <c r="B3378">
        <v>20240329</v>
      </c>
      <c r="C3378">
        <v>4.5999999999999996</v>
      </c>
      <c r="D3378">
        <v>10.7</v>
      </c>
      <c r="E3378">
        <v>1064</v>
      </c>
      <c r="F3378">
        <v>3.2</v>
      </c>
      <c r="G3378">
        <v>993.9</v>
      </c>
      <c r="H3378">
        <v>72</v>
      </c>
      <c r="I3378" s="101" t="s">
        <v>24</v>
      </c>
      <c r="J3378" s="1">
        <f>DATEVALUE(RIGHT(jaar_zip[[#This Row],[YYYYMMDD]],2)&amp;"-"&amp;MID(jaar_zip[[#This Row],[YYYYMMDD]],5,2)&amp;"-"&amp;LEFT(jaar_zip[[#This Row],[YYYYMMDD]],4))</f>
        <v>45380</v>
      </c>
      <c r="K3378" s="101" t="str">
        <f>IF(AND(VALUE(MONTH(jaar_zip[[#This Row],[Datum]]))=1,VALUE(WEEKNUM(jaar_zip[[#This Row],[Datum]],21))&gt;51),RIGHT(YEAR(jaar_zip[[#This Row],[Datum]])-1,2),RIGHT(YEAR(jaar_zip[[#This Row],[Datum]]),2))&amp;"-"&amp; TEXT(WEEKNUM(jaar_zip[[#This Row],[Datum]],21),"00")</f>
        <v>24-13</v>
      </c>
      <c r="L3378" s="101">
        <f>MONTH(jaar_zip[[#This Row],[Datum]])</f>
        <v>3</v>
      </c>
      <c r="M3378" s="101">
        <f>IF(ISNUMBER(jaar_zip[[#This Row],[etmaaltemperatuur]]),IF(jaar_zip[[#This Row],[etmaaltemperatuur]]&lt;stookgrens,stookgrens-jaar_zip[[#This Row],[etmaaltemperatuur]],0),"")</f>
        <v>7.3000000000000007</v>
      </c>
      <c r="N3378" s="101">
        <f>IF(ISNUMBER(jaar_zip[[#This Row],[graaddagen]]),IF(OR(MONTH(jaar_zip[[#This Row],[Datum]])=1,MONTH(jaar_zip[[#This Row],[Datum]])=2,MONTH(jaar_zip[[#This Row],[Datum]])=11,MONTH(jaar_zip[[#This Row],[Datum]])=12),1.1,IF(OR(MONTH(jaar_zip[[#This Row],[Datum]])=3,MONTH(jaar_zip[[#This Row],[Datum]])=10),1,0.8))*jaar_zip[[#This Row],[graaddagen]],"")</f>
        <v>7.3000000000000007</v>
      </c>
      <c r="O3378" s="101">
        <f>IF(ISNUMBER(jaar_zip[[#This Row],[etmaaltemperatuur]]),IF(jaar_zip[[#This Row],[etmaaltemperatuur]]&gt;stookgrens,jaar_zip[[#This Row],[etmaaltemperatuur]]-stookgrens,0),"")</f>
        <v>0</v>
      </c>
    </row>
    <row r="3379" spans="1:15" x14ac:dyDescent="0.25">
      <c r="A3379">
        <v>275</v>
      </c>
      <c r="B3379">
        <v>20240330</v>
      </c>
      <c r="C3379">
        <v>3</v>
      </c>
      <c r="D3379">
        <v>9.3000000000000007</v>
      </c>
      <c r="E3379">
        <v>664</v>
      </c>
      <c r="F3379">
        <v>0.8</v>
      </c>
      <c r="G3379">
        <v>997.1</v>
      </c>
      <c r="H3379">
        <v>87</v>
      </c>
      <c r="I3379" s="101" t="s">
        <v>24</v>
      </c>
      <c r="J3379" s="1">
        <f>DATEVALUE(RIGHT(jaar_zip[[#This Row],[YYYYMMDD]],2)&amp;"-"&amp;MID(jaar_zip[[#This Row],[YYYYMMDD]],5,2)&amp;"-"&amp;LEFT(jaar_zip[[#This Row],[YYYYMMDD]],4))</f>
        <v>45381</v>
      </c>
      <c r="K3379" s="101" t="str">
        <f>IF(AND(VALUE(MONTH(jaar_zip[[#This Row],[Datum]]))=1,VALUE(WEEKNUM(jaar_zip[[#This Row],[Datum]],21))&gt;51),RIGHT(YEAR(jaar_zip[[#This Row],[Datum]])-1,2),RIGHT(YEAR(jaar_zip[[#This Row],[Datum]]),2))&amp;"-"&amp; TEXT(WEEKNUM(jaar_zip[[#This Row],[Datum]],21),"00")</f>
        <v>24-13</v>
      </c>
      <c r="L3379" s="101">
        <f>MONTH(jaar_zip[[#This Row],[Datum]])</f>
        <v>3</v>
      </c>
      <c r="M3379" s="101">
        <f>IF(ISNUMBER(jaar_zip[[#This Row],[etmaaltemperatuur]]),IF(jaar_zip[[#This Row],[etmaaltemperatuur]]&lt;stookgrens,stookgrens-jaar_zip[[#This Row],[etmaaltemperatuur]],0),"")</f>
        <v>8.6999999999999993</v>
      </c>
      <c r="N3379" s="101">
        <f>IF(ISNUMBER(jaar_zip[[#This Row],[graaddagen]]),IF(OR(MONTH(jaar_zip[[#This Row],[Datum]])=1,MONTH(jaar_zip[[#This Row],[Datum]])=2,MONTH(jaar_zip[[#This Row],[Datum]])=11,MONTH(jaar_zip[[#This Row],[Datum]])=12),1.1,IF(OR(MONTH(jaar_zip[[#This Row],[Datum]])=3,MONTH(jaar_zip[[#This Row],[Datum]])=10),1,0.8))*jaar_zip[[#This Row],[graaddagen]],"")</f>
        <v>8.6999999999999993</v>
      </c>
      <c r="O3379" s="101">
        <f>IF(ISNUMBER(jaar_zip[[#This Row],[etmaaltemperatuur]]),IF(jaar_zip[[#This Row],[etmaaltemperatuur]]&gt;stookgrens,jaar_zip[[#This Row],[etmaaltemperatuur]]-stookgrens,0),"")</f>
        <v>0</v>
      </c>
    </row>
    <row r="3380" spans="1:15" x14ac:dyDescent="0.25">
      <c r="A3380">
        <v>275</v>
      </c>
      <c r="B3380">
        <v>20240331</v>
      </c>
      <c r="C3380">
        <v>3.5</v>
      </c>
      <c r="D3380">
        <v>11.1</v>
      </c>
      <c r="E3380">
        <v>1218</v>
      </c>
      <c r="F3380">
        <v>6.7</v>
      </c>
      <c r="G3380">
        <v>996.7</v>
      </c>
      <c r="H3380">
        <v>84</v>
      </c>
      <c r="I3380" s="101" t="s">
        <v>24</v>
      </c>
      <c r="J3380" s="1">
        <f>DATEVALUE(RIGHT(jaar_zip[[#This Row],[YYYYMMDD]],2)&amp;"-"&amp;MID(jaar_zip[[#This Row],[YYYYMMDD]],5,2)&amp;"-"&amp;LEFT(jaar_zip[[#This Row],[YYYYMMDD]],4))</f>
        <v>45382</v>
      </c>
      <c r="K3380" s="101" t="str">
        <f>IF(AND(VALUE(MONTH(jaar_zip[[#This Row],[Datum]]))=1,VALUE(WEEKNUM(jaar_zip[[#This Row],[Datum]],21))&gt;51),RIGHT(YEAR(jaar_zip[[#This Row],[Datum]])-1,2),RIGHT(YEAR(jaar_zip[[#This Row],[Datum]]),2))&amp;"-"&amp; TEXT(WEEKNUM(jaar_zip[[#This Row],[Datum]],21),"00")</f>
        <v>24-13</v>
      </c>
      <c r="L3380" s="101">
        <f>MONTH(jaar_zip[[#This Row],[Datum]])</f>
        <v>3</v>
      </c>
      <c r="M3380" s="101">
        <f>IF(ISNUMBER(jaar_zip[[#This Row],[etmaaltemperatuur]]),IF(jaar_zip[[#This Row],[etmaaltemperatuur]]&lt;stookgrens,stookgrens-jaar_zip[[#This Row],[etmaaltemperatuur]],0),"")</f>
        <v>6.9</v>
      </c>
      <c r="N3380" s="101">
        <f>IF(ISNUMBER(jaar_zip[[#This Row],[graaddagen]]),IF(OR(MONTH(jaar_zip[[#This Row],[Datum]])=1,MONTH(jaar_zip[[#This Row],[Datum]])=2,MONTH(jaar_zip[[#This Row],[Datum]])=11,MONTH(jaar_zip[[#This Row],[Datum]])=12),1.1,IF(OR(MONTH(jaar_zip[[#This Row],[Datum]])=3,MONTH(jaar_zip[[#This Row],[Datum]])=10),1,0.8))*jaar_zip[[#This Row],[graaddagen]],"")</f>
        <v>6.9</v>
      </c>
      <c r="O3380" s="101">
        <f>IF(ISNUMBER(jaar_zip[[#This Row],[etmaaltemperatuur]]),IF(jaar_zip[[#This Row],[etmaaltemperatuur]]&gt;stookgrens,jaar_zip[[#This Row],[etmaaltemperatuur]]-stookgrens,0),"")</f>
        <v>0</v>
      </c>
    </row>
    <row r="3381" spans="1:15" x14ac:dyDescent="0.25">
      <c r="A3381">
        <v>275</v>
      </c>
      <c r="B3381">
        <v>20240401</v>
      </c>
      <c r="C3381">
        <v>2.7</v>
      </c>
      <c r="D3381">
        <v>9.1999999999999993</v>
      </c>
      <c r="E3381">
        <v>575</v>
      </c>
      <c r="F3381">
        <v>0.8</v>
      </c>
      <c r="G3381">
        <v>996.9</v>
      </c>
      <c r="H3381">
        <v>87</v>
      </c>
      <c r="I3381" s="101" t="s">
        <v>24</v>
      </c>
      <c r="J3381" s="1">
        <f>DATEVALUE(RIGHT(jaar_zip[[#This Row],[YYYYMMDD]],2)&amp;"-"&amp;MID(jaar_zip[[#This Row],[YYYYMMDD]],5,2)&amp;"-"&amp;LEFT(jaar_zip[[#This Row],[YYYYMMDD]],4))</f>
        <v>45383</v>
      </c>
      <c r="K3381" s="101" t="str">
        <f>IF(AND(VALUE(MONTH(jaar_zip[[#This Row],[Datum]]))=1,VALUE(WEEKNUM(jaar_zip[[#This Row],[Datum]],21))&gt;51),RIGHT(YEAR(jaar_zip[[#This Row],[Datum]])-1,2),RIGHT(YEAR(jaar_zip[[#This Row],[Datum]]),2))&amp;"-"&amp; TEXT(WEEKNUM(jaar_zip[[#This Row],[Datum]],21),"00")</f>
        <v>24-14</v>
      </c>
      <c r="L3381" s="101">
        <f>MONTH(jaar_zip[[#This Row],[Datum]])</f>
        <v>4</v>
      </c>
      <c r="M3381" s="101">
        <f>IF(ISNUMBER(jaar_zip[[#This Row],[etmaaltemperatuur]]),IF(jaar_zip[[#This Row],[etmaaltemperatuur]]&lt;stookgrens,stookgrens-jaar_zip[[#This Row],[etmaaltemperatuur]],0),"")</f>
        <v>8.8000000000000007</v>
      </c>
      <c r="N3381" s="101">
        <f>IF(ISNUMBER(jaar_zip[[#This Row],[graaddagen]]),IF(OR(MONTH(jaar_zip[[#This Row],[Datum]])=1,MONTH(jaar_zip[[#This Row],[Datum]])=2,MONTH(jaar_zip[[#This Row],[Datum]])=11,MONTH(jaar_zip[[#This Row],[Datum]])=12),1.1,IF(OR(MONTH(jaar_zip[[#This Row],[Datum]])=3,MONTH(jaar_zip[[#This Row],[Datum]])=10),1,0.8))*jaar_zip[[#This Row],[graaddagen]],"")</f>
        <v>7.0400000000000009</v>
      </c>
      <c r="O3381" s="101">
        <f>IF(ISNUMBER(jaar_zip[[#This Row],[etmaaltemperatuur]]),IF(jaar_zip[[#This Row],[etmaaltemperatuur]]&gt;stookgrens,jaar_zip[[#This Row],[etmaaltemperatuur]]-stookgrens,0),"")</f>
        <v>0</v>
      </c>
    </row>
    <row r="3382" spans="1:15" x14ac:dyDescent="0.25">
      <c r="A3382">
        <v>275</v>
      </c>
      <c r="B3382">
        <v>20240402</v>
      </c>
      <c r="C3382">
        <v>4.8</v>
      </c>
      <c r="D3382">
        <v>9.1999999999999993</v>
      </c>
      <c r="E3382">
        <v>679</v>
      </c>
      <c r="F3382">
        <v>0.5</v>
      </c>
      <c r="G3382">
        <v>1005.5</v>
      </c>
      <c r="H3382">
        <v>85</v>
      </c>
      <c r="I3382" s="101" t="s">
        <v>24</v>
      </c>
      <c r="J3382" s="1">
        <f>DATEVALUE(RIGHT(jaar_zip[[#This Row],[YYYYMMDD]],2)&amp;"-"&amp;MID(jaar_zip[[#This Row],[YYYYMMDD]],5,2)&amp;"-"&amp;LEFT(jaar_zip[[#This Row],[YYYYMMDD]],4))</f>
        <v>45384</v>
      </c>
      <c r="K3382" s="101" t="str">
        <f>IF(AND(VALUE(MONTH(jaar_zip[[#This Row],[Datum]]))=1,VALUE(WEEKNUM(jaar_zip[[#This Row],[Datum]],21))&gt;51),RIGHT(YEAR(jaar_zip[[#This Row],[Datum]])-1,2),RIGHT(YEAR(jaar_zip[[#This Row],[Datum]]),2))&amp;"-"&amp; TEXT(WEEKNUM(jaar_zip[[#This Row],[Datum]],21),"00")</f>
        <v>24-14</v>
      </c>
      <c r="L3382" s="101">
        <f>MONTH(jaar_zip[[#This Row],[Datum]])</f>
        <v>4</v>
      </c>
      <c r="M3382" s="101">
        <f>IF(ISNUMBER(jaar_zip[[#This Row],[etmaaltemperatuur]]),IF(jaar_zip[[#This Row],[etmaaltemperatuur]]&lt;stookgrens,stookgrens-jaar_zip[[#This Row],[etmaaltemperatuur]],0),"")</f>
        <v>8.8000000000000007</v>
      </c>
      <c r="N3382" s="101">
        <f>IF(ISNUMBER(jaar_zip[[#This Row],[graaddagen]]),IF(OR(MONTH(jaar_zip[[#This Row],[Datum]])=1,MONTH(jaar_zip[[#This Row],[Datum]])=2,MONTH(jaar_zip[[#This Row],[Datum]])=11,MONTH(jaar_zip[[#This Row],[Datum]])=12),1.1,IF(OR(MONTH(jaar_zip[[#This Row],[Datum]])=3,MONTH(jaar_zip[[#This Row],[Datum]])=10),1,0.8))*jaar_zip[[#This Row],[graaddagen]],"")</f>
        <v>7.0400000000000009</v>
      </c>
      <c r="O3382" s="101">
        <f>IF(ISNUMBER(jaar_zip[[#This Row],[etmaaltemperatuur]]),IF(jaar_zip[[#This Row],[etmaaltemperatuur]]&gt;stookgrens,jaar_zip[[#This Row],[etmaaltemperatuur]]-stookgrens,0),"")</f>
        <v>0</v>
      </c>
    </row>
    <row r="3383" spans="1:15" x14ac:dyDescent="0.25">
      <c r="A3383">
        <v>275</v>
      </c>
      <c r="B3383">
        <v>20240403</v>
      </c>
      <c r="C3383">
        <v>4.7</v>
      </c>
      <c r="D3383">
        <v>10.7</v>
      </c>
      <c r="E3383">
        <v>538</v>
      </c>
      <c r="F3383">
        <v>4.8</v>
      </c>
      <c r="G3383">
        <v>1004.4</v>
      </c>
      <c r="H3383">
        <v>88</v>
      </c>
      <c r="I3383" s="101" t="s">
        <v>24</v>
      </c>
      <c r="J3383" s="1">
        <f>DATEVALUE(RIGHT(jaar_zip[[#This Row],[YYYYMMDD]],2)&amp;"-"&amp;MID(jaar_zip[[#This Row],[YYYYMMDD]],5,2)&amp;"-"&amp;LEFT(jaar_zip[[#This Row],[YYYYMMDD]],4))</f>
        <v>45385</v>
      </c>
      <c r="K3383" s="101" t="str">
        <f>IF(AND(VALUE(MONTH(jaar_zip[[#This Row],[Datum]]))=1,VALUE(WEEKNUM(jaar_zip[[#This Row],[Datum]],21))&gt;51),RIGHT(YEAR(jaar_zip[[#This Row],[Datum]])-1,2),RIGHT(YEAR(jaar_zip[[#This Row],[Datum]]),2))&amp;"-"&amp; TEXT(WEEKNUM(jaar_zip[[#This Row],[Datum]],21),"00")</f>
        <v>24-14</v>
      </c>
      <c r="L3383" s="101">
        <f>MONTH(jaar_zip[[#This Row],[Datum]])</f>
        <v>4</v>
      </c>
      <c r="M3383" s="101">
        <f>IF(ISNUMBER(jaar_zip[[#This Row],[etmaaltemperatuur]]),IF(jaar_zip[[#This Row],[etmaaltemperatuur]]&lt;stookgrens,stookgrens-jaar_zip[[#This Row],[etmaaltemperatuur]],0),"")</f>
        <v>7.3000000000000007</v>
      </c>
      <c r="N3383" s="101">
        <f>IF(ISNUMBER(jaar_zip[[#This Row],[graaddagen]]),IF(OR(MONTH(jaar_zip[[#This Row],[Datum]])=1,MONTH(jaar_zip[[#This Row],[Datum]])=2,MONTH(jaar_zip[[#This Row],[Datum]])=11,MONTH(jaar_zip[[#This Row],[Datum]])=12),1.1,IF(OR(MONTH(jaar_zip[[#This Row],[Datum]])=3,MONTH(jaar_zip[[#This Row],[Datum]])=10),1,0.8))*jaar_zip[[#This Row],[graaddagen]],"")</f>
        <v>5.8400000000000007</v>
      </c>
      <c r="O3383" s="101">
        <f>IF(ISNUMBER(jaar_zip[[#This Row],[etmaaltemperatuur]]),IF(jaar_zip[[#This Row],[etmaaltemperatuur]]&gt;stookgrens,jaar_zip[[#This Row],[etmaaltemperatuur]]-stookgrens,0),"")</f>
        <v>0</v>
      </c>
    </row>
    <row r="3384" spans="1:15" x14ac:dyDescent="0.25">
      <c r="A3384">
        <v>275</v>
      </c>
      <c r="B3384">
        <v>20240404</v>
      </c>
      <c r="C3384">
        <v>6</v>
      </c>
      <c r="D3384">
        <v>11.7</v>
      </c>
      <c r="E3384">
        <v>899</v>
      </c>
      <c r="F3384">
        <v>16</v>
      </c>
      <c r="G3384">
        <v>1005.5</v>
      </c>
      <c r="H3384">
        <v>82</v>
      </c>
      <c r="I3384" s="101" t="s">
        <v>24</v>
      </c>
      <c r="J3384" s="1">
        <f>DATEVALUE(RIGHT(jaar_zip[[#This Row],[YYYYMMDD]],2)&amp;"-"&amp;MID(jaar_zip[[#This Row],[YYYYMMDD]],5,2)&amp;"-"&amp;LEFT(jaar_zip[[#This Row],[YYYYMMDD]],4))</f>
        <v>45386</v>
      </c>
      <c r="K3384" s="101" t="str">
        <f>IF(AND(VALUE(MONTH(jaar_zip[[#This Row],[Datum]]))=1,VALUE(WEEKNUM(jaar_zip[[#This Row],[Datum]],21))&gt;51),RIGHT(YEAR(jaar_zip[[#This Row],[Datum]])-1,2),RIGHT(YEAR(jaar_zip[[#This Row],[Datum]]),2))&amp;"-"&amp; TEXT(WEEKNUM(jaar_zip[[#This Row],[Datum]],21),"00")</f>
        <v>24-14</v>
      </c>
      <c r="L3384" s="101">
        <f>MONTH(jaar_zip[[#This Row],[Datum]])</f>
        <v>4</v>
      </c>
      <c r="M3384" s="101">
        <f>IF(ISNUMBER(jaar_zip[[#This Row],[etmaaltemperatuur]]),IF(jaar_zip[[#This Row],[etmaaltemperatuur]]&lt;stookgrens,stookgrens-jaar_zip[[#This Row],[etmaaltemperatuur]],0),"")</f>
        <v>6.3000000000000007</v>
      </c>
      <c r="N3384" s="101">
        <f>IF(ISNUMBER(jaar_zip[[#This Row],[graaddagen]]),IF(OR(MONTH(jaar_zip[[#This Row],[Datum]])=1,MONTH(jaar_zip[[#This Row],[Datum]])=2,MONTH(jaar_zip[[#This Row],[Datum]])=11,MONTH(jaar_zip[[#This Row],[Datum]])=12),1.1,IF(OR(MONTH(jaar_zip[[#This Row],[Datum]])=3,MONTH(jaar_zip[[#This Row],[Datum]])=10),1,0.8))*jaar_zip[[#This Row],[graaddagen]],"")</f>
        <v>5.0400000000000009</v>
      </c>
      <c r="O3384" s="101">
        <f>IF(ISNUMBER(jaar_zip[[#This Row],[etmaaltemperatuur]]),IF(jaar_zip[[#This Row],[etmaaltemperatuur]]&gt;stookgrens,jaar_zip[[#This Row],[etmaaltemperatuur]]-stookgrens,0),"")</f>
        <v>0</v>
      </c>
    </row>
    <row r="3385" spans="1:15" x14ac:dyDescent="0.25">
      <c r="A3385">
        <v>275</v>
      </c>
      <c r="B3385">
        <v>20240405</v>
      </c>
      <c r="C3385">
        <v>4.5999999999999996</v>
      </c>
      <c r="D3385">
        <v>13.3</v>
      </c>
      <c r="E3385">
        <v>740</v>
      </c>
      <c r="F3385">
        <v>2</v>
      </c>
      <c r="G3385">
        <v>1008.7</v>
      </c>
      <c r="H3385">
        <v>82</v>
      </c>
      <c r="I3385" s="101" t="s">
        <v>24</v>
      </c>
      <c r="J3385" s="1">
        <f>DATEVALUE(RIGHT(jaar_zip[[#This Row],[YYYYMMDD]],2)&amp;"-"&amp;MID(jaar_zip[[#This Row],[YYYYMMDD]],5,2)&amp;"-"&amp;LEFT(jaar_zip[[#This Row],[YYYYMMDD]],4))</f>
        <v>45387</v>
      </c>
      <c r="K3385" s="101" t="str">
        <f>IF(AND(VALUE(MONTH(jaar_zip[[#This Row],[Datum]]))=1,VALUE(WEEKNUM(jaar_zip[[#This Row],[Datum]],21))&gt;51),RIGHT(YEAR(jaar_zip[[#This Row],[Datum]])-1,2),RIGHT(YEAR(jaar_zip[[#This Row],[Datum]]),2))&amp;"-"&amp; TEXT(WEEKNUM(jaar_zip[[#This Row],[Datum]],21),"00")</f>
        <v>24-14</v>
      </c>
      <c r="L3385" s="101">
        <f>MONTH(jaar_zip[[#This Row],[Datum]])</f>
        <v>4</v>
      </c>
      <c r="M3385" s="101">
        <f>IF(ISNUMBER(jaar_zip[[#This Row],[etmaaltemperatuur]]),IF(jaar_zip[[#This Row],[etmaaltemperatuur]]&lt;stookgrens,stookgrens-jaar_zip[[#This Row],[etmaaltemperatuur]],0),"")</f>
        <v>4.6999999999999993</v>
      </c>
      <c r="N3385" s="101">
        <f>IF(ISNUMBER(jaar_zip[[#This Row],[graaddagen]]),IF(OR(MONTH(jaar_zip[[#This Row],[Datum]])=1,MONTH(jaar_zip[[#This Row],[Datum]])=2,MONTH(jaar_zip[[#This Row],[Datum]])=11,MONTH(jaar_zip[[#This Row],[Datum]])=12),1.1,IF(OR(MONTH(jaar_zip[[#This Row],[Datum]])=3,MONTH(jaar_zip[[#This Row],[Datum]])=10),1,0.8))*jaar_zip[[#This Row],[graaddagen]],"")</f>
        <v>3.76</v>
      </c>
      <c r="O3385" s="101">
        <f>IF(ISNUMBER(jaar_zip[[#This Row],[etmaaltemperatuur]]),IF(jaar_zip[[#This Row],[etmaaltemperatuur]]&gt;stookgrens,jaar_zip[[#This Row],[etmaaltemperatuur]]-stookgrens,0),"")</f>
        <v>0</v>
      </c>
    </row>
    <row r="3386" spans="1:15" x14ac:dyDescent="0.25">
      <c r="A3386">
        <v>275</v>
      </c>
      <c r="B3386">
        <v>20240406</v>
      </c>
      <c r="C3386">
        <v>4.5</v>
      </c>
      <c r="D3386">
        <v>18.100000000000001</v>
      </c>
      <c r="E3386">
        <v>1545</v>
      </c>
      <c r="F3386">
        <v>0</v>
      </c>
      <c r="G3386">
        <v>1009.3</v>
      </c>
      <c r="H3386">
        <v>63</v>
      </c>
      <c r="I3386" s="101" t="s">
        <v>24</v>
      </c>
      <c r="J3386" s="1">
        <f>DATEVALUE(RIGHT(jaar_zip[[#This Row],[YYYYMMDD]],2)&amp;"-"&amp;MID(jaar_zip[[#This Row],[YYYYMMDD]],5,2)&amp;"-"&amp;LEFT(jaar_zip[[#This Row],[YYYYMMDD]],4))</f>
        <v>45388</v>
      </c>
      <c r="K3386" s="101" t="str">
        <f>IF(AND(VALUE(MONTH(jaar_zip[[#This Row],[Datum]]))=1,VALUE(WEEKNUM(jaar_zip[[#This Row],[Datum]],21))&gt;51),RIGHT(YEAR(jaar_zip[[#This Row],[Datum]])-1,2),RIGHT(YEAR(jaar_zip[[#This Row],[Datum]]),2))&amp;"-"&amp; TEXT(WEEKNUM(jaar_zip[[#This Row],[Datum]],21),"00")</f>
        <v>24-14</v>
      </c>
      <c r="L3386" s="101">
        <f>MONTH(jaar_zip[[#This Row],[Datum]])</f>
        <v>4</v>
      </c>
      <c r="M3386" s="101">
        <f>IF(ISNUMBER(jaar_zip[[#This Row],[etmaaltemperatuur]]),IF(jaar_zip[[#This Row],[etmaaltemperatuur]]&lt;stookgrens,stookgrens-jaar_zip[[#This Row],[etmaaltemperatuur]],0),"")</f>
        <v>0</v>
      </c>
      <c r="N3386" s="101">
        <f>IF(ISNUMBER(jaar_zip[[#This Row],[graaddagen]]),IF(OR(MONTH(jaar_zip[[#This Row],[Datum]])=1,MONTH(jaar_zip[[#This Row],[Datum]])=2,MONTH(jaar_zip[[#This Row],[Datum]])=11,MONTH(jaar_zip[[#This Row],[Datum]])=12),1.1,IF(OR(MONTH(jaar_zip[[#This Row],[Datum]])=3,MONTH(jaar_zip[[#This Row],[Datum]])=10),1,0.8))*jaar_zip[[#This Row],[graaddagen]],"")</f>
        <v>0</v>
      </c>
      <c r="O3386" s="101">
        <f>IF(ISNUMBER(jaar_zip[[#This Row],[etmaaltemperatuur]]),IF(jaar_zip[[#This Row],[etmaaltemperatuur]]&gt;stookgrens,jaar_zip[[#This Row],[etmaaltemperatuur]]-stookgrens,0),"")</f>
        <v>0.10000000000000142</v>
      </c>
    </row>
    <row r="3387" spans="1:15" x14ac:dyDescent="0.25">
      <c r="A3387">
        <v>275</v>
      </c>
      <c r="B3387">
        <v>20240407</v>
      </c>
      <c r="C3387">
        <v>5.5</v>
      </c>
      <c r="D3387">
        <v>16.8</v>
      </c>
      <c r="E3387">
        <v>1634</v>
      </c>
      <c r="F3387">
        <v>2.2999999999999998</v>
      </c>
      <c r="G3387">
        <v>1012.4</v>
      </c>
      <c r="H3387">
        <v>61</v>
      </c>
      <c r="I3387" s="101" t="s">
        <v>24</v>
      </c>
      <c r="J3387" s="1">
        <f>DATEVALUE(RIGHT(jaar_zip[[#This Row],[YYYYMMDD]],2)&amp;"-"&amp;MID(jaar_zip[[#This Row],[YYYYMMDD]],5,2)&amp;"-"&amp;LEFT(jaar_zip[[#This Row],[YYYYMMDD]],4))</f>
        <v>45389</v>
      </c>
      <c r="K3387" s="101" t="str">
        <f>IF(AND(VALUE(MONTH(jaar_zip[[#This Row],[Datum]]))=1,VALUE(WEEKNUM(jaar_zip[[#This Row],[Datum]],21))&gt;51),RIGHT(YEAR(jaar_zip[[#This Row],[Datum]])-1,2),RIGHT(YEAR(jaar_zip[[#This Row],[Datum]]),2))&amp;"-"&amp; TEXT(WEEKNUM(jaar_zip[[#This Row],[Datum]],21),"00")</f>
        <v>24-14</v>
      </c>
      <c r="L3387" s="101">
        <f>MONTH(jaar_zip[[#This Row],[Datum]])</f>
        <v>4</v>
      </c>
      <c r="M3387" s="101">
        <f>IF(ISNUMBER(jaar_zip[[#This Row],[etmaaltemperatuur]]),IF(jaar_zip[[#This Row],[etmaaltemperatuur]]&lt;stookgrens,stookgrens-jaar_zip[[#This Row],[etmaaltemperatuur]],0),"")</f>
        <v>1.1999999999999993</v>
      </c>
      <c r="N3387" s="101">
        <f>IF(ISNUMBER(jaar_zip[[#This Row],[graaddagen]]),IF(OR(MONTH(jaar_zip[[#This Row],[Datum]])=1,MONTH(jaar_zip[[#This Row],[Datum]])=2,MONTH(jaar_zip[[#This Row],[Datum]])=11,MONTH(jaar_zip[[#This Row],[Datum]])=12),1.1,IF(OR(MONTH(jaar_zip[[#This Row],[Datum]])=3,MONTH(jaar_zip[[#This Row],[Datum]])=10),1,0.8))*jaar_zip[[#This Row],[graaddagen]],"")</f>
        <v>0.95999999999999952</v>
      </c>
      <c r="O3387" s="101">
        <f>IF(ISNUMBER(jaar_zip[[#This Row],[etmaaltemperatuur]]),IF(jaar_zip[[#This Row],[etmaaltemperatuur]]&gt;stookgrens,jaar_zip[[#This Row],[etmaaltemperatuur]]-stookgrens,0),"")</f>
        <v>0</v>
      </c>
    </row>
    <row r="3388" spans="1:15" x14ac:dyDescent="0.25">
      <c r="A3388">
        <v>275</v>
      </c>
      <c r="B3388">
        <v>20240408</v>
      </c>
      <c r="C3388">
        <v>2.7</v>
      </c>
      <c r="D3388">
        <v>15.5</v>
      </c>
      <c r="E3388">
        <v>1201</v>
      </c>
      <c r="F3388">
        <v>2.5</v>
      </c>
      <c r="G3388">
        <v>1007.9</v>
      </c>
      <c r="H3388">
        <v>82</v>
      </c>
      <c r="I3388" s="101" t="s">
        <v>24</v>
      </c>
      <c r="J3388" s="1">
        <f>DATEVALUE(RIGHT(jaar_zip[[#This Row],[YYYYMMDD]],2)&amp;"-"&amp;MID(jaar_zip[[#This Row],[YYYYMMDD]],5,2)&amp;"-"&amp;LEFT(jaar_zip[[#This Row],[YYYYMMDD]],4))</f>
        <v>45390</v>
      </c>
      <c r="K3388" s="101" t="str">
        <f>IF(AND(VALUE(MONTH(jaar_zip[[#This Row],[Datum]]))=1,VALUE(WEEKNUM(jaar_zip[[#This Row],[Datum]],21))&gt;51),RIGHT(YEAR(jaar_zip[[#This Row],[Datum]])-1,2),RIGHT(YEAR(jaar_zip[[#This Row],[Datum]]),2))&amp;"-"&amp; TEXT(WEEKNUM(jaar_zip[[#This Row],[Datum]],21),"00")</f>
        <v>24-15</v>
      </c>
      <c r="L3388" s="101">
        <f>MONTH(jaar_zip[[#This Row],[Datum]])</f>
        <v>4</v>
      </c>
      <c r="M3388" s="101">
        <f>IF(ISNUMBER(jaar_zip[[#This Row],[etmaaltemperatuur]]),IF(jaar_zip[[#This Row],[etmaaltemperatuur]]&lt;stookgrens,stookgrens-jaar_zip[[#This Row],[etmaaltemperatuur]],0),"")</f>
        <v>2.5</v>
      </c>
      <c r="N3388" s="101">
        <f>IF(ISNUMBER(jaar_zip[[#This Row],[graaddagen]]),IF(OR(MONTH(jaar_zip[[#This Row],[Datum]])=1,MONTH(jaar_zip[[#This Row],[Datum]])=2,MONTH(jaar_zip[[#This Row],[Datum]])=11,MONTH(jaar_zip[[#This Row],[Datum]])=12),1.1,IF(OR(MONTH(jaar_zip[[#This Row],[Datum]])=3,MONTH(jaar_zip[[#This Row],[Datum]])=10),1,0.8))*jaar_zip[[#This Row],[graaddagen]],"")</f>
        <v>2</v>
      </c>
      <c r="O3388" s="101">
        <f>IF(ISNUMBER(jaar_zip[[#This Row],[etmaaltemperatuur]]),IF(jaar_zip[[#This Row],[etmaaltemperatuur]]&gt;stookgrens,jaar_zip[[#This Row],[etmaaltemperatuur]]-stookgrens,0),"")</f>
        <v>0</v>
      </c>
    </row>
    <row r="3389" spans="1:15" x14ac:dyDescent="0.25">
      <c r="A3389">
        <v>275</v>
      </c>
      <c r="B3389">
        <v>20240409</v>
      </c>
      <c r="C3389">
        <v>6.8</v>
      </c>
      <c r="D3389">
        <v>11.9</v>
      </c>
      <c r="E3389">
        <v>958</v>
      </c>
      <c r="F3389">
        <v>0.6</v>
      </c>
      <c r="G3389">
        <v>1010.3</v>
      </c>
      <c r="H3389">
        <v>74</v>
      </c>
      <c r="I3389" s="101" t="s">
        <v>24</v>
      </c>
      <c r="J3389" s="1">
        <f>DATEVALUE(RIGHT(jaar_zip[[#This Row],[YYYYMMDD]],2)&amp;"-"&amp;MID(jaar_zip[[#This Row],[YYYYMMDD]],5,2)&amp;"-"&amp;LEFT(jaar_zip[[#This Row],[YYYYMMDD]],4))</f>
        <v>45391</v>
      </c>
      <c r="K3389" s="101" t="str">
        <f>IF(AND(VALUE(MONTH(jaar_zip[[#This Row],[Datum]]))=1,VALUE(WEEKNUM(jaar_zip[[#This Row],[Datum]],21))&gt;51),RIGHT(YEAR(jaar_zip[[#This Row],[Datum]])-1,2),RIGHT(YEAR(jaar_zip[[#This Row],[Datum]]),2))&amp;"-"&amp; TEXT(WEEKNUM(jaar_zip[[#This Row],[Datum]],21),"00")</f>
        <v>24-15</v>
      </c>
      <c r="L3389" s="101">
        <f>MONTH(jaar_zip[[#This Row],[Datum]])</f>
        <v>4</v>
      </c>
      <c r="M3389" s="101">
        <f>IF(ISNUMBER(jaar_zip[[#This Row],[etmaaltemperatuur]]),IF(jaar_zip[[#This Row],[etmaaltemperatuur]]&lt;stookgrens,stookgrens-jaar_zip[[#This Row],[etmaaltemperatuur]],0),"")</f>
        <v>6.1</v>
      </c>
      <c r="N3389" s="101">
        <f>IF(ISNUMBER(jaar_zip[[#This Row],[graaddagen]]),IF(OR(MONTH(jaar_zip[[#This Row],[Datum]])=1,MONTH(jaar_zip[[#This Row],[Datum]])=2,MONTH(jaar_zip[[#This Row],[Datum]])=11,MONTH(jaar_zip[[#This Row],[Datum]])=12),1.1,IF(OR(MONTH(jaar_zip[[#This Row],[Datum]])=3,MONTH(jaar_zip[[#This Row],[Datum]])=10),1,0.8))*jaar_zip[[#This Row],[graaddagen]],"")</f>
        <v>4.88</v>
      </c>
      <c r="O3389" s="101">
        <f>IF(ISNUMBER(jaar_zip[[#This Row],[etmaaltemperatuur]]),IF(jaar_zip[[#This Row],[etmaaltemperatuur]]&gt;stookgrens,jaar_zip[[#This Row],[etmaaltemperatuur]]-stookgrens,0),"")</f>
        <v>0</v>
      </c>
    </row>
    <row r="3390" spans="1:15" x14ac:dyDescent="0.25">
      <c r="A3390">
        <v>275</v>
      </c>
      <c r="B3390">
        <v>20240410</v>
      </c>
      <c r="C3390">
        <v>4.3</v>
      </c>
      <c r="D3390">
        <v>10.9</v>
      </c>
      <c r="E3390">
        <v>1937</v>
      </c>
      <c r="F3390">
        <v>0.8</v>
      </c>
      <c r="G3390">
        <v>1027.0999999999999</v>
      </c>
      <c r="H3390">
        <v>64</v>
      </c>
      <c r="I3390" s="101" t="s">
        <v>24</v>
      </c>
      <c r="J3390" s="1">
        <f>DATEVALUE(RIGHT(jaar_zip[[#This Row],[YYYYMMDD]],2)&amp;"-"&amp;MID(jaar_zip[[#This Row],[YYYYMMDD]],5,2)&amp;"-"&amp;LEFT(jaar_zip[[#This Row],[YYYYMMDD]],4))</f>
        <v>45392</v>
      </c>
      <c r="K3390" s="101" t="str">
        <f>IF(AND(VALUE(MONTH(jaar_zip[[#This Row],[Datum]]))=1,VALUE(WEEKNUM(jaar_zip[[#This Row],[Datum]],21))&gt;51),RIGHT(YEAR(jaar_zip[[#This Row],[Datum]])-1,2),RIGHT(YEAR(jaar_zip[[#This Row],[Datum]]),2))&amp;"-"&amp; TEXT(WEEKNUM(jaar_zip[[#This Row],[Datum]],21),"00")</f>
        <v>24-15</v>
      </c>
      <c r="L3390" s="101">
        <f>MONTH(jaar_zip[[#This Row],[Datum]])</f>
        <v>4</v>
      </c>
      <c r="M3390" s="101">
        <f>IF(ISNUMBER(jaar_zip[[#This Row],[etmaaltemperatuur]]),IF(jaar_zip[[#This Row],[etmaaltemperatuur]]&lt;stookgrens,stookgrens-jaar_zip[[#This Row],[etmaaltemperatuur]],0),"")</f>
        <v>7.1</v>
      </c>
      <c r="N3390" s="101">
        <f>IF(ISNUMBER(jaar_zip[[#This Row],[graaddagen]]),IF(OR(MONTH(jaar_zip[[#This Row],[Datum]])=1,MONTH(jaar_zip[[#This Row],[Datum]])=2,MONTH(jaar_zip[[#This Row],[Datum]])=11,MONTH(jaar_zip[[#This Row],[Datum]])=12),1.1,IF(OR(MONTH(jaar_zip[[#This Row],[Datum]])=3,MONTH(jaar_zip[[#This Row],[Datum]])=10),1,0.8))*jaar_zip[[#This Row],[graaddagen]],"")</f>
        <v>5.68</v>
      </c>
      <c r="O3390" s="101">
        <f>IF(ISNUMBER(jaar_zip[[#This Row],[etmaaltemperatuur]]),IF(jaar_zip[[#This Row],[etmaaltemperatuur]]&gt;stookgrens,jaar_zip[[#This Row],[etmaaltemperatuur]]-stookgrens,0),"")</f>
        <v>0</v>
      </c>
    </row>
    <row r="3391" spans="1:15" x14ac:dyDescent="0.25">
      <c r="A3391">
        <v>275</v>
      </c>
      <c r="B3391">
        <v>20240411</v>
      </c>
      <c r="C3391">
        <v>4.3</v>
      </c>
      <c r="D3391">
        <v>12.5</v>
      </c>
      <c r="E3391">
        <v>406</v>
      </c>
      <c r="F3391">
        <v>1.1000000000000001</v>
      </c>
      <c r="G3391">
        <v>1030.5</v>
      </c>
      <c r="H3391">
        <v>85</v>
      </c>
      <c r="I3391" s="101" t="s">
        <v>24</v>
      </c>
      <c r="J3391" s="1">
        <f>DATEVALUE(RIGHT(jaar_zip[[#This Row],[YYYYMMDD]],2)&amp;"-"&amp;MID(jaar_zip[[#This Row],[YYYYMMDD]],5,2)&amp;"-"&amp;LEFT(jaar_zip[[#This Row],[YYYYMMDD]],4))</f>
        <v>45393</v>
      </c>
      <c r="K3391" s="101" t="str">
        <f>IF(AND(VALUE(MONTH(jaar_zip[[#This Row],[Datum]]))=1,VALUE(WEEKNUM(jaar_zip[[#This Row],[Datum]],21))&gt;51),RIGHT(YEAR(jaar_zip[[#This Row],[Datum]])-1,2),RIGHT(YEAR(jaar_zip[[#This Row],[Datum]]),2))&amp;"-"&amp; TEXT(WEEKNUM(jaar_zip[[#This Row],[Datum]],21),"00")</f>
        <v>24-15</v>
      </c>
      <c r="L3391" s="101">
        <f>MONTH(jaar_zip[[#This Row],[Datum]])</f>
        <v>4</v>
      </c>
      <c r="M3391" s="101">
        <f>IF(ISNUMBER(jaar_zip[[#This Row],[etmaaltemperatuur]]),IF(jaar_zip[[#This Row],[etmaaltemperatuur]]&lt;stookgrens,stookgrens-jaar_zip[[#This Row],[etmaaltemperatuur]],0),"")</f>
        <v>5.5</v>
      </c>
      <c r="N3391" s="101">
        <f>IF(ISNUMBER(jaar_zip[[#This Row],[graaddagen]]),IF(OR(MONTH(jaar_zip[[#This Row],[Datum]])=1,MONTH(jaar_zip[[#This Row],[Datum]])=2,MONTH(jaar_zip[[#This Row],[Datum]])=11,MONTH(jaar_zip[[#This Row],[Datum]])=12),1.1,IF(OR(MONTH(jaar_zip[[#This Row],[Datum]])=3,MONTH(jaar_zip[[#This Row],[Datum]])=10),1,0.8))*jaar_zip[[#This Row],[graaddagen]],"")</f>
        <v>4.4000000000000004</v>
      </c>
      <c r="O3391" s="101">
        <f>IF(ISNUMBER(jaar_zip[[#This Row],[etmaaltemperatuur]]),IF(jaar_zip[[#This Row],[etmaaltemperatuur]]&gt;stookgrens,jaar_zip[[#This Row],[etmaaltemperatuur]]-stookgrens,0),"")</f>
        <v>0</v>
      </c>
    </row>
    <row r="3392" spans="1:15" x14ac:dyDescent="0.25">
      <c r="A3392">
        <v>275</v>
      </c>
      <c r="B3392">
        <v>20240412</v>
      </c>
      <c r="C3392">
        <v>5.0999999999999996</v>
      </c>
      <c r="D3392">
        <v>15.5</v>
      </c>
      <c r="E3392">
        <v>1306</v>
      </c>
      <c r="F3392">
        <v>0</v>
      </c>
      <c r="G3392">
        <v>1029.0999999999999</v>
      </c>
      <c r="H3392">
        <v>79</v>
      </c>
      <c r="I3392" s="101" t="s">
        <v>24</v>
      </c>
      <c r="J3392" s="1">
        <f>DATEVALUE(RIGHT(jaar_zip[[#This Row],[YYYYMMDD]],2)&amp;"-"&amp;MID(jaar_zip[[#This Row],[YYYYMMDD]],5,2)&amp;"-"&amp;LEFT(jaar_zip[[#This Row],[YYYYMMDD]],4))</f>
        <v>45394</v>
      </c>
      <c r="K3392" s="101" t="str">
        <f>IF(AND(VALUE(MONTH(jaar_zip[[#This Row],[Datum]]))=1,VALUE(WEEKNUM(jaar_zip[[#This Row],[Datum]],21))&gt;51),RIGHT(YEAR(jaar_zip[[#This Row],[Datum]])-1,2),RIGHT(YEAR(jaar_zip[[#This Row],[Datum]]),2))&amp;"-"&amp; TEXT(WEEKNUM(jaar_zip[[#This Row],[Datum]],21),"00")</f>
        <v>24-15</v>
      </c>
      <c r="L3392" s="101">
        <f>MONTH(jaar_zip[[#This Row],[Datum]])</f>
        <v>4</v>
      </c>
      <c r="M3392" s="101">
        <f>IF(ISNUMBER(jaar_zip[[#This Row],[etmaaltemperatuur]]),IF(jaar_zip[[#This Row],[etmaaltemperatuur]]&lt;stookgrens,stookgrens-jaar_zip[[#This Row],[etmaaltemperatuur]],0),"")</f>
        <v>2.5</v>
      </c>
      <c r="N3392" s="101">
        <f>IF(ISNUMBER(jaar_zip[[#This Row],[graaddagen]]),IF(OR(MONTH(jaar_zip[[#This Row],[Datum]])=1,MONTH(jaar_zip[[#This Row],[Datum]])=2,MONTH(jaar_zip[[#This Row],[Datum]])=11,MONTH(jaar_zip[[#This Row],[Datum]])=12),1.1,IF(OR(MONTH(jaar_zip[[#This Row],[Datum]])=3,MONTH(jaar_zip[[#This Row],[Datum]])=10),1,0.8))*jaar_zip[[#This Row],[graaddagen]],"")</f>
        <v>2</v>
      </c>
      <c r="O3392" s="101">
        <f>IF(ISNUMBER(jaar_zip[[#This Row],[etmaaltemperatuur]]),IF(jaar_zip[[#This Row],[etmaaltemperatuur]]&gt;stookgrens,jaar_zip[[#This Row],[etmaaltemperatuur]]-stookgrens,0),"")</f>
        <v>0</v>
      </c>
    </row>
    <row r="3393" spans="1:15" x14ac:dyDescent="0.25">
      <c r="A3393">
        <v>275</v>
      </c>
      <c r="B3393">
        <v>20240413</v>
      </c>
      <c r="C3393">
        <v>5.2</v>
      </c>
      <c r="D3393">
        <v>16.899999999999999</v>
      </c>
      <c r="E3393">
        <v>1750</v>
      </c>
      <c r="F3393">
        <v>0</v>
      </c>
      <c r="G3393">
        <v>1022.3</v>
      </c>
      <c r="H3393">
        <v>69</v>
      </c>
      <c r="I3393" s="101" t="s">
        <v>24</v>
      </c>
      <c r="J3393" s="1">
        <f>DATEVALUE(RIGHT(jaar_zip[[#This Row],[YYYYMMDD]],2)&amp;"-"&amp;MID(jaar_zip[[#This Row],[YYYYMMDD]],5,2)&amp;"-"&amp;LEFT(jaar_zip[[#This Row],[YYYYMMDD]],4))</f>
        <v>45395</v>
      </c>
      <c r="K3393" s="101" t="str">
        <f>IF(AND(VALUE(MONTH(jaar_zip[[#This Row],[Datum]]))=1,VALUE(WEEKNUM(jaar_zip[[#This Row],[Datum]],21))&gt;51),RIGHT(YEAR(jaar_zip[[#This Row],[Datum]])-1,2),RIGHT(YEAR(jaar_zip[[#This Row],[Datum]]),2))&amp;"-"&amp; TEXT(WEEKNUM(jaar_zip[[#This Row],[Datum]],21),"00")</f>
        <v>24-15</v>
      </c>
      <c r="L3393" s="101">
        <f>MONTH(jaar_zip[[#This Row],[Datum]])</f>
        <v>4</v>
      </c>
      <c r="M3393" s="101">
        <f>IF(ISNUMBER(jaar_zip[[#This Row],[etmaaltemperatuur]]),IF(jaar_zip[[#This Row],[etmaaltemperatuur]]&lt;stookgrens,stookgrens-jaar_zip[[#This Row],[etmaaltemperatuur]],0),"")</f>
        <v>1.1000000000000014</v>
      </c>
      <c r="N3393" s="101">
        <f>IF(ISNUMBER(jaar_zip[[#This Row],[graaddagen]]),IF(OR(MONTH(jaar_zip[[#This Row],[Datum]])=1,MONTH(jaar_zip[[#This Row],[Datum]])=2,MONTH(jaar_zip[[#This Row],[Datum]])=11,MONTH(jaar_zip[[#This Row],[Datum]])=12),1.1,IF(OR(MONTH(jaar_zip[[#This Row],[Datum]])=3,MONTH(jaar_zip[[#This Row],[Datum]])=10),1,0.8))*jaar_zip[[#This Row],[graaddagen]],"")</f>
        <v>0.88000000000000123</v>
      </c>
      <c r="O3393" s="101">
        <f>IF(ISNUMBER(jaar_zip[[#This Row],[etmaaltemperatuur]]),IF(jaar_zip[[#This Row],[etmaaltemperatuur]]&gt;stookgrens,jaar_zip[[#This Row],[etmaaltemperatuur]]-stookgrens,0),"")</f>
        <v>0</v>
      </c>
    </row>
    <row r="3394" spans="1:15" x14ac:dyDescent="0.25">
      <c r="A3394">
        <v>275</v>
      </c>
      <c r="B3394">
        <v>20240414</v>
      </c>
      <c r="C3394">
        <v>3.2</v>
      </c>
      <c r="D3394">
        <v>11.5</v>
      </c>
      <c r="E3394">
        <v>1616</v>
      </c>
      <c r="F3394">
        <v>0</v>
      </c>
      <c r="G3394">
        <v>1020.6</v>
      </c>
      <c r="H3394">
        <v>62</v>
      </c>
      <c r="I3394" s="101" t="s">
        <v>24</v>
      </c>
      <c r="J3394" s="1">
        <f>DATEVALUE(RIGHT(jaar_zip[[#This Row],[YYYYMMDD]],2)&amp;"-"&amp;MID(jaar_zip[[#This Row],[YYYYMMDD]],5,2)&amp;"-"&amp;LEFT(jaar_zip[[#This Row],[YYYYMMDD]],4))</f>
        <v>45396</v>
      </c>
      <c r="K3394" s="101" t="str">
        <f>IF(AND(VALUE(MONTH(jaar_zip[[#This Row],[Datum]]))=1,VALUE(WEEKNUM(jaar_zip[[#This Row],[Datum]],21))&gt;51),RIGHT(YEAR(jaar_zip[[#This Row],[Datum]])-1,2),RIGHT(YEAR(jaar_zip[[#This Row],[Datum]]),2))&amp;"-"&amp; TEXT(WEEKNUM(jaar_zip[[#This Row],[Datum]],21),"00")</f>
        <v>24-15</v>
      </c>
      <c r="L3394" s="101">
        <f>MONTH(jaar_zip[[#This Row],[Datum]])</f>
        <v>4</v>
      </c>
      <c r="M3394" s="101">
        <f>IF(ISNUMBER(jaar_zip[[#This Row],[etmaaltemperatuur]]),IF(jaar_zip[[#This Row],[etmaaltemperatuur]]&lt;stookgrens,stookgrens-jaar_zip[[#This Row],[etmaaltemperatuur]],0),"")</f>
        <v>6.5</v>
      </c>
      <c r="N3394" s="101">
        <f>IF(ISNUMBER(jaar_zip[[#This Row],[graaddagen]]),IF(OR(MONTH(jaar_zip[[#This Row],[Datum]])=1,MONTH(jaar_zip[[#This Row],[Datum]])=2,MONTH(jaar_zip[[#This Row],[Datum]])=11,MONTH(jaar_zip[[#This Row],[Datum]])=12),1.1,IF(OR(MONTH(jaar_zip[[#This Row],[Datum]])=3,MONTH(jaar_zip[[#This Row],[Datum]])=10),1,0.8))*jaar_zip[[#This Row],[graaddagen]],"")</f>
        <v>5.2</v>
      </c>
      <c r="O3394" s="101">
        <f>IF(ISNUMBER(jaar_zip[[#This Row],[etmaaltemperatuur]]),IF(jaar_zip[[#This Row],[etmaaltemperatuur]]&gt;stookgrens,jaar_zip[[#This Row],[etmaaltemperatuur]]-stookgrens,0),"")</f>
        <v>0</v>
      </c>
    </row>
    <row r="3395" spans="1:15" x14ac:dyDescent="0.25">
      <c r="A3395">
        <v>275</v>
      </c>
      <c r="B3395">
        <v>20240415</v>
      </c>
      <c r="C3395">
        <v>5.6</v>
      </c>
      <c r="D3395">
        <v>7.1</v>
      </c>
      <c r="E3395">
        <v>844</v>
      </c>
      <c r="F3395">
        <v>8.9</v>
      </c>
      <c r="G3395">
        <v>1005.3</v>
      </c>
      <c r="H3395">
        <v>81</v>
      </c>
      <c r="I3395" s="101" t="s">
        <v>24</v>
      </c>
      <c r="J3395" s="1">
        <f>DATEVALUE(RIGHT(jaar_zip[[#This Row],[YYYYMMDD]],2)&amp;"-"&amp;MID(jaar_zip[[#This Row],[YYYYMMDD]],5,2)&amp;"-"&amp;LEFT(jaar_zip[[#This Row],[YYYYMMDD]],4))</f>
        <v>45397</v>
      </c>
      <c r="K3395" s="101" t="str">
        <f>IF(AND(VALUE(MONTH(jaar_zip[[#This Row],[Datum]]))=1,VALUE(WEEKNUM(jaar_zip[[#This Row],[Datum]],21))&gt;51),RIGHT(YEAR(jaar_zip[[#This Row],[Datum]])-1,2),RIGHT(YEAR(jaar_zip[[#This Row],[Datum]]),2))&amp;"-"&amp; TEXT(WEEKNUM(jaar_zip[[#This Row],[Datum]],21),"00")</f>
        <v>24-16</v>
      </c>
      <c r="L3395" s="101">
        <f>MONTH(jaar_zip[[#This Row],[Datum]])</f>
        <v>4</v>
      </c>
      <c r="M3395" s="101">
        <f>IF(ISNUMBER(jaar_zip[[#This Row],[etmaaltemperatuur]]),IF(jaar_zip[[#This Row],[etmaaltemperatuur]]&lt;stookgrens,stookgrens-jaar_zip[[#This Row],[etmaaltemperatuur]],0),"")</f>
        <v>10.9</v>
      </c>
      <c r="N3395" s="101">
        <f>IF(ISNUMBER(jaar_zip[[#This Row],[graaddagen]]),IF(OR(MONTH(jaar_zip[[#This Row],[Datum]])=1,MONTH(jaar_zip[[#This Row],[Datum]])=2,MONTH(jaar_zip[[#This Row],[Datum]])=11,MONTH(jaar_zip[[#This Row],[Datum]])=12),1.1,IF(OR(MONTH(jaar_zip[[#This Row],[Datum]])=3,MONTH(jaar_zip[[#This Row],[Datum]])=10),1,0.8))*jaar_zip[[#This Row],[graaddagen]],"")</f>
        <v>8.7200000000000006</v>
      </c>
      <c r="O3395" s="101">
        <f>IF(ISNUMBER(jaar_zip[[#This Row],[etmaaltemperatuur]]),IF(jaar_zip[[#This Row],[etmaaltemperatuur]]&gt;stookgrens,jaar_zip[[#This Row],[etmaaltemperatuur]]-stookgrens,0),"")</f>
        <v>0</v>
      </c>
    </row>
    <row r="3396" spans="1:15" x14ac:dyDescent="0.25">
      <c r="A3396">
        <v>275</v>
      </c>
      <c r="B3396">
        <v>20240416</v>
      </c>
      <c r="C3396">
        <v>5.5</v>
      </c>
      <c r="D3396">
        <v>7.2</v>
      </c>
      <c r="E3396">
        <v>1314</v>
      </c>
      <c r="F3396">
        <v>8.1</v>
      </c>
      <c r="G3396">
        <v>1003.8</v>
      </c>
      <c r="H3396">
        <v>84</v>
      </c>
      <c r="I3396" s="101" t="s">
        <v>24</v>
      </c>
      <c r="J3396" s="1">
        <f>DATEVALUE(RIGHT(jaar_zip[[#This Row],[YYYYMMDD]],2)&amp;"-"&amp;MID(jaar_zip[[#This Row],[YYYYMMDD]],5,2)&amp;"-"&amp;LEFT(jaar_zip[[#This Row],[YYYYMMDD]],4))</f>
        <v>45398</v>
      </c>
      <c r="K3396" s="101" t="str">
        <f>IF(AND(VALUE(MONTH(jaar_zip[[#This Row],[Datum]]))=1,VALUE(WEEKNUM(jaar_zip[[#This Row],[Datum]],21))&gt;51),RIGHT(YEAR(jaar_zip[[#This Row],[Datum]])-1,2),RIGHT(YEAR(jaar_zip[[#This Row],[Datum]]),2))&amp;"-"&amp; TEXT(WEEKNUM(jaar_zip[[#This Row],[Datum]],21),"00")</f>
        <v>24-16</v>
      </c>
      <c r="L3396" s="101">
        <f>MONTH(jaar_zip[[#This Row],[Datum]])</f>
        <v>4</v>
      </c>
      <c r="M3396" s="101">
        <f>IF(ISNUMBER(jaar_zip[[#This Row],[etmaaltemperatuur]]),IF(jaar_zip[[#This Row],[etmaaltemperatuur]]&lt;stookgrens,stookgrens-jaar_zip[[#This Row],[etmaaltemperatuur]],0),"")</f>
        <v>10.8</v>
      </c>
      <c r="N3396" s="101">
        <f>IF(ISNUMBER(jaar_zip[[#This Row],[graaddagen]]),IF(OR(MONTH(jaar_zip[[#This Row],[Datum]])=1,MONTH(jaar_zip[[#This Row],[Datum]])=2,MONTH(jaar_zip[[#This Row],[Datum]])=11,MONTH(jaar_zip[[#This Row],[Datum]])=12),1.1,IF(OR(MONTH(jaar_zip[[#This Row],[Datum]])=3,MONTH(jaar_zip[[#This Row],[Datum]])=10),1,0.8))*jaar_zip[[#This Row],[graaddagen]],"")</f>
        <v>8.64</v>
      </c>
      <c r="O3396" s="101">
        <f>IF(ISNUMBER(jaar_zip[[#This Row],[etmaaltemperatuur]]),IF(jaar_zip[[#This Row],[etmaaltemperatuur]]&gt;stookgrens,jaar_zip[[#This Row],[etmaaltemperatuur]]-stookgrens,0),"")</f>
        <v>0</v>
      </c>
    </row>
    <row r="3397" spans="1:15" x14ac:dyDescent="0.25">
      <c r="A3397">
        <v>275</v>
      </c>
      <c r="B3397">
        <v>20240417</v>
      </c>
      <c r="C3397">
        <v>2</v>
      </c>
      <c r="D3397">
        <v>4.7</v>
      </c>
      <c r="E3397">
        <v>1151</v>
      </c>
      <c r="F3397">
        <v>8</v>
      </c>
      <c r="G3397">
        <v>1012</v>
      </c>
      <c r="H3397">
        <v>89</v>
      </c>
      <c r="I3397" s="101" t="s">
        <v>24</v>
      </c>
      <c r="J3397" s="1">
        <f>DATEVALUE(RIGHT(jaar_zip[[#This Row],[YYYYMMDD]],2)&amp;"-"&amp;MID(jaar_zip[[#This Row],[YYYYMMDD]],5,2)&amp;"-"&amp;LEFT(jaar_zip[[#This Row],[YYYYMMDD]],4))</f>
        <v>45399</v>
      </c>
      <c r="K3397" s="101" t="str">
        <f>IF(AND(VALUE(MONTH(jaar_zip[[#This Row],[Datum]]))=1,VALUE(WEEKNUM(jaar_zip[[#This Row],[Datum]],21))&gt;51),RIGHT(YEAR(jaar_zip[[#This Row],[Datum]])-1,2),RIGHT(YEAR(jaar_zip[[#This Row],[Datum]]),2))&amp;"-"&amp; TEXT(WEEKNUM(jaar_zip[[#This Row],[Datum]],21),"00")</f>
        <v>24-16</v>
      </c>
      <c r="L3397" s="101">
        <f>MONTH(jaar_zip[[#This Row],[Datum]])</f>
        <v>4</v>
      </c>
      <c r="M3397" s="101">
        <f>IF(ISNUMBER(jaar_zip[[#This Row],[etmaaltemperatuur]]),IF(jaar_zip[[#This Row],[etmaaltemperatuur]]&lt;stookgrens,stookgrens-jaar_zip[[#This Row],[etmaaltemperatuur]],0),"")</f>
        <v>13.3</v>
      </c>
      <c r="N3397" s="101">
        <f>IF(ISNUMBER(jaar_zip[[#This Row],[graaddagen]]),IF(OR(MONTH(jaar_zip[[#This Row],[Datum]])=1,MONTH(jaar_zip[[#This Row],[Datum]])=2,MONTH(jaar_zip[[#This Row],[Datum]])=11,MONTH(jaar_zip[[#This Row],[Datum]])=12),1.1,IF(OR(MONTH(jaar_zip[[#This Row],[Datum]])=3,MONTH(jaar_zip[[#This Row],[Datum]])=10),1,0.8))*jaar_zip[[#This Row],[graaddagen]],"")</f>
        <v>10.64</v>
      </c>
      <c r="O3397" s="101">
        <f>IF(ISNUMBER(jaar_zip[[#This Row],[etmaaltemperatuur]]),IF(jaar_zip[[#This Row],[etmaaltemperatuur]]&gt;stookgrens,jaar_zip[[#This Row],[etmaaltemperatuur]]-stookgrens,0),"")</f>
        <v>0</v>
      </c>
    </row>
    <row r="3398" spans="1:15" x14ac:dyDescent="0.25">
      <c r="A3398">
        <v>275</v>
      </c>
      <c r="B3398">
        <v>20240418</v>
      </c>
      <c r="C3398">
        <v>3.2</v>
      </c>
      <c r="D3398">
        <v>6.6</v>
      </c>
      <c r="E3398">
        <v>1677</v>
      </c>
      <c r="F3398">
        <v>1.1000000000000001</v>
      </c>
      <c r="G3398">
        <v>1018.3</v>
      </c>
      <c r="H3398">
        <v>74</v>
      </c>
      <c r="I3398" s="101" t="s">
        <v>24</v>
      </c>
      <c r="J3398" s="1">
        <f>DATEVALUE(RIGHT(jaar_zip[[#This Row],[YYYYMMDD]],2)&amp;"-"&amp;MID(jaar_zip[[#This Row],[YYYYMMDD]],5,2)&amp;"-"&amp;LEFT(jaar_zip[[#This Row],[YYYYMMDD]],4))</f>
        <v>45400</v>
      </c>
      <c r="K3398" s="101" t="str">
        <f>IF(AND(VALUE(MONTH(jaar_zip[[#This Row],[Datum]]))=1,VALUE(WEEKNUM(jaar_zip[[#This Row],[Datum]],21))&gt;51),RIGHT(YEAR(jaar_zip[[#This Row],[Datum]])-1,2),RIGHT(YEAR(jaar_zip[[#This Row],[Datum]]),2))&amp;"-"&amp; TEXT(WEEKNUM(jaar_zip[[#This Row],[Datum]],21),"00")</f>
        <v>24-16</v>
      </c>
      <c r="L3398" s="101">
        <f>MONTH(jaar_zip[[#This Row],[Datum]])</f>
        <v>4</v>
      </c>
      <c r="M3398" s="101">
        <f>IF(ISNUMBER(jaar_zip[[#This Row],[etmaaltemperatuur]]),IF(jaar_zip[[#This Row],[etmaaltemperatuur]]&lt;stookgrens,stookgrens-jaar_zip[[#This Row],[etmaaltemperatuur]],0),"")</f>
        <v>11.4</v>
      </c>
      <c r="N3398" s="101">
        <f>IF(ISNUMBER(jaar_zip[[#This Row],[graaddagen]]),IF(OR(MONTH(jaar_zip[[#This Row],[Datum]])=1,MONTH(jaar_zip[[#This Row],[Datum]])=2,MONTH(jaar_zip[[#This Row],[Datum]])=11,MONTH(jaar_zip[[#This Row],[Datum]])=12),1.1,IF(OR(MONTH(jaar_zip[[#This Row],[Datum]])=3,MONTH(jaar_zip[[#This Row],[Datum]])=10),1,0.8))*jaar_zip[[#This Row],[graaddagen]],"")</f>
        <v>9.120000000000001</v>
      </c>
      <c r="O3398" s="101">
        <f>IF(ISNUMBER(jaar_zip[[#This Row],[etmaaltemperatuur]]),IF(jaar_zip[[#This Row],[etmaaltemperatuur]]&gt;stookgrens,jaar_zip[[#This Row],[etmaaltemperatuur]]-stookgrens,0),"")</f>
        <v>0</v>
      </c>
    </row>
    <row r="3399" spans="1:15" x14ac:dyDescent="0.25">
      <c r="A3399">
        <v>275</v>
      </c>
      <c r="B3399">
        <v>20240419</v>
      </c>
      <c r="C3399">
        <v>5.6</v>
      </c>
      <c r="D3399">
        <v>7.3</v>
      </c>
      <c r="E3399">
        <v>1111</v>
      </c>
      <c r="F3399">
        <v>17.7</v>
      </c>
      <c r="G3399">
        <v>1010.2</v>
      </c>
      <c r="H3399">
        <v>90</v>
      </c>
      <c r="I3399" s="101" t="s">
        <v>24</v>
      </c>
      <c r="J3399" s="1">
        <f>DATEVALUE(RIGHT(jaar_zip[[#This Row],[YYYYMMDD]],2)&amp;"-"&amp;MID(jaar_zip[[#This Row],[YYYYMMDD]],5,2)&amp;"-"&amp;LEFT(jaar_zip[[#This Row],[YYYYMMDD]],4))</f>
        <v>45401</v>
      </c>
      <c r="K3399" s="101" t="str">
        <f>IF(AND(VALUE(MONTH(jaar_zip[[#This Row],[Datum]]))=1,VALUE(WEEKNUM(jaar_zip[[#This Row],[Datum]],21))&gt;51),RIGHT(YEAR(jaar_zip[[#This Row],[Datum]])-1,2),RIGHT(YEAR(jaar_zip[[#This Row],[Datum]]),2))&amp;"-"&amp; TEXT(WEEKNUM(jaar_zip[[#This Row],[Datum]],21),"00")</f>
        <v>24-16</v>
      </c>
      <c r="L3399" s="101">
        <f>MONTH(jaar_zip[[#This Row],[Datum]])</f>
        <v>4</v>
      </c>
      <c r="M3399" s="101">
        <f>IF(ISNUMBER(jaar_zip[[#This Row],[etmaaltemperatuur]]),IF(jaar_zip[[#This Row],[etmaaltemperatuur]]&lt;stookgrens,stookgrens-jaar_zip[[#This Row],[etmaaltemperatuur]],0),"")</f>
        <v>10.7</v>
      </c>
      <c r="N3399" s="101">
        <f>IF(ISNUMBER(jaar_zip[[#This Row],[graaddagen]]),IF(OR(MONTH(jaar_zip[[#This Row],[Datum]])=1,MONTH(jaar_zip[[#This Row],[Datum]])=2,MONTH(jaar_zip[[#This Row],[Datum]])=11,MONTH(jaar_zip[[#This Row],[Datum]])=12),1.1,IF(OR(MONTH(jaar_zip[[#This Row],[Datum]])=3,MONTH(jaar_zip[[#This Row],[Datum]])=10),1,0.8))*jaar_zip[[#This Row],[graaddagen]],"")</f>
        <v>8.56</v>
      </c>
      <c r="O3399" s="101">
        <f>IF(ISNUMBER(jaar_zip[[#This Row],[etmaaltemperatuur]]),IF(jaar_zip[[#This Row],[etmaaltemperatuur]]&gt;stookgrens,jaar_zip[[#This Row],[etmaaltemperatuur]]-stookgrens,0),"")</f>
        <v>0</v>
      </c>
    </row>
    <row r="3400" spans="1:15" x14ac:dyDescent="0.25">
      <c r="A3400">
        <v>275</v>
      </c>
      <c r="B3400">
        <v>20240420</v>
      </c>
      <c r="C3400">
        <v>4.8</v>
      </c>
      <c r="D3400">
        <v>6.3</v>
      </c>
      <c r="E3400">
        <v>1465</v>
      </c>
      <c r="F3400">
        <v>4.3</v>
      </c>
      <c r="G3400">
        <v>1020.8</v>
      </c>
      <c r="H3400">
        <v>84</v>
      </c>
      <c r="I3400" s="101" t="s">
        <v>24</v>
      </c>
      <c r="J3400" s="1">
        <f>DATEVALUE(RIGHT(jaar_zip[[#This Row],[YYYYMMDD]],2)&amp;"-"&amp;MID(jaar_zip[[#This Row],[YYYYMMDD]],5,2)&amp;"-"&amp;LEFT(jaar_zip[[#This Row],[YYYYMMDD]],4))</f>
        <v>45402</v>
      </c>
      <c r="K3400" s="101" t="str">
        <f>IF(AND(VALUE(MONTH(jaar_zip[[#This Row],[Datum]]))=1,VALUE(WEEKNUM(jaar_zip[[#This Row],[Datum]],21))&gt;51),RIGHT(YEAR(jaar_zip[[#This Row],[Datum]])-1,2),RIGHT(YEAR(jaar_zip[[#This Row],[Datum]]),2))&amp;"-"&amp; TEXT(WEEKNUM(jaar_zip[[#This Row],[Datum]],21),"00")</f>
        <v>24-16</v>
      </c>
      <c r="L3400" s="101">
        <f>MONTH(jaar_zip[[#This Row],[Datum]])</f>
        <v>4</v>
      </c>
      <c r="M3400" s="101">
        <f>IF(ISNUMBER(jaar_zip[[#This Row],[etmaaltemperatuur]]),IF(jaar_zip[[#This Row],[etmaaltemperatuur]]&lt;stookgrens,stookgrens-jaar_zip[[#This Row],[etmaaltemperatuur]],0),"")</f>
        <v>11.7</v>
      </c>
      <c r="N3400" s="101">
        <f>IF(ISNUMBER(jaar_zip[[#This Row],[graaddagen]]),IF(OR(MONTH(jaar_zip[[#This Row],[Datum]])=1,MONTH(jaar_zip[[#This Row],[Datum]])=2,MONTH(jaar_zip[[#This Row],[Datum]])=11,MONTH(jaar_zip[[#This Row],[Datum]])=12),1.1,IF(OR(MONTH(jaar_zip[[#This Row],[Datum]])=3,MONTH(jaar_zip[[#This Row],[Datum]])=10),1,0.8))*jaar_zip[[#This Row],[graaddagen]],"")</f>
        <v>9.36</v>
      </c>
      <c r="O3400" s="101">
        <f>IF(ISNUMBER(jaar_zip[[#This Row],[etmaaltemperatuur]]),IF(jaar_zip[[#This Row],[etmaaltemperatuur]]&gt;stookgrens,jaar_zip[[#This Row],[etmaaltemperatuur]]-stookgrens,0),"")</f>
        <v>0</v>
      </c>
    </row>
    <row r="3401" spans="1:15" x14ac:dyDescent="0.25">
      <c r="A3401">
        <v>275</v>
      </c>
      <c r="B3401">
        <v>20240421</v>
      </c>
      <c r="C3401">
        <v>4.5</v>
      </c>
      <c r="D3401">
        <v>5.6</v>
      </c>
      <c r="E3401">
        <v>1556</v>
      </c>
      <c r="F3401">
        <v>1.6</v>
      </c>
      <c r="G3401">
        <v>1024.7</v>
      </c>
      <c r="H3401">
        <v>77</v>
      </c>
      <c r="I3401" s="101" t="s">
        <v>24</v>
      </c>
      <c r="J3401" s="1">
        <f>DATEVALUE(RIGHT(jaar_zip[[#This Row],[YYYYMMDD]],2)&amp;"-"&amp;MID(jaar_zip[[#This Row],[YYYYMMDD]],5,2)&amp;"-"&amp;LEFT(jaar_zip[[#This Row],[YYYYMMDD]],4))</f>
        <v>45403</v>
      </c>
      <c r="K3401" s="101" t="str">
        <f>IF(AND(VALUE(MONTH(jaar_zip[[#This Row],[Datum]]))=1,VALUE(WEEKNUM(jaar_zip[[#This Row],[Datum]],21))&gt;51),RIGHT(YEAR(jaar_zip[[#This Row],[Datum]])-1,2),RIGHT(YEAR(jaar_zip[[#This Row],[Datum]]),2))&amp;"-"&amp; TEXT(WEEKNUM(jaar_zip[[#This Row],[Datum]],21),"00")</f>
        <v>24-16</v>
      </c>
      <c r="L3401" s="101">
        <f>MONTH(jaar_zip[[#This Row],[Datum]])</f>
        <v>4</v>
      </c>
      <c r="M3401" s="101">
        <f>IF(ISNUMBER(jaar_zip[[#This Row],[etmaaltemperatuur]]),IF(jaar_zip[[#This Row],[etmaaltemperatuur]]&lt;stookgrens,stookgrens-jaar_zip[[#This Row],[etmaaltemperatuur]],0),"")</f>
        <v>12.4</v>
      </c>
      <c r="N3401" s="101">
        <f>IF(ISNUMBER(jaar_zip[[#This Row],[graaddagen]]),IF(OR(MONTH(jaar_zip[[#This Row],[Datum]])=1,MONTH(jaar_zip[[#This Row],[Datum]])=2,MONTH(jaar_zip[[#This Row],[Datum]])=11,MONTH(jaar_zip[[#This Row],[Datum]])=12),1.1,IF(OR(MONTH(jaar_zip[[#This Row],[Datum]])=3,MONTH(jaar_zip[[#This Row],[Datum]])=10),1,0.8))*jaar_zip[[#This Row],[graaddagen]],"")</f>
        <v>9.9200000000000017</v>
      </c>
      <c r="O3401" s="101">
        <f>IF(ISNUMBER(jaar_zip[[#This Row],[etmaaltemperatuur]]),IF(jaar_zip[[#This Row],[etmaaltemperatuur]]&gt;stookgrens,jaar_zip[[#This Row],[etmaaltemperatuur]]-stookgrens,0),"")</f>
        <v>0</v>
      </c>
    </row>
    <row r="3402" spans="1:15" x14ac:dyDescent="0.25">
      <c r="A3402">
        <v>275</v>
      </c>
      <c r="B3402">
        <v>20240422</v>
      </c>
      <c r="C3402">
        <v>3.3</v>
      </c>
      <c r="D3402">
        <v>4.5999999999999996</v>
      </c>
      <c r="E3402">
        <v>1510</v>
      </c>
      <c r="F3402">
        <v>-0.1</v>
      </c>
      <c r="G3402">
        <v>1024.9000000000001</v>
      </c>
      <c r="H3402">
        <v>67</v>
      </c>
      <c r="I3402" s="101" t="s">
        <v>24</v>
      </c>
      <c r="J3402" s="1">
        <f>DATEVALUE(RIGHT(jaar_zip[[#This Row],[YYYYMMDD]],2)&amp;"-"&amp;MID(jaar_zip[[#This Row],[YYYYMMDD]],5,2)&amp;"-"&amp;LEFT(jaar_zip[[#This Row],[YYYYMMDD]],4))</f>
        <v>45404</v>
      </c>
      <c r="K3402" s="101" t="str">
        <f>IF(AND(VALUE(MONTH(jaar_zip[[#This Row],[Datum]]))=1,VALUE(WEEKNUM(jaar_zip[[#This Row],[Datum]],21))&gt;51),RIGHT(YEAR(jaar_zip[[#This Row],[Datum]])-1,2),RIGHT(YEAR(jaar_zip[[#This Row],[Datum]]),2))&amp;"-"&amp; TEXT(WEEKNUM(jaar_zip[[#This Row],[Datum]],21),"00")</f>
        <v>24-17</v>
      </c>
      <c r="L3402" s="101">
        <f>MONTH(jaar_zip[[#This Row],[Datum]])</f>
        <v>4</v>
      </c>
      <c r="M3402" s="101">
        <f>IF(ISNUMBER(jaar_zip[[#This Row],[etmaaltemperatuur]]),IF(jaar_zip[[#This Row],[etmaaltemperatuur]]&lt;stookgrens,stookgrens-jaar_zip[[#This Row],[etmaaltemperatuur]],0),"")</f>
        <v>13.4</v>
      </c>
      <c r="N3402" s="101">
        <f>IF(ISNUMBER(jaar_zip[[#This Row],[graaddagen]]),IF(OR(MONTH(jaar_zip[[#This Row],[Datum]])=1,MONTH(jaar_zip[[#This Row],[Datum]])=2,MONTH(jaar_zip[[#This Row],[Datum]])=11,MONTH(jaar_zip[[#This Row],[Datum]])=12),1.1,IF(OR(MONTH(jaar_zip[[#This Row],[Datum]])=3,MONTH(jaar_zip[[#This Row],[Datum]])=10),1,0.8))*jaar_zip[[#This Row],[graaddagen]],"")</f>
        <v>10.72</v>
      </c>
      <c r="O3402" s="101">
        <f>IF(ISNUMBER(jaar_zip[[#This Row],[etmaaltemperatuur]]),IF(jaar_zip[[#This Row],[etmaaltemperatuur]]&gt;stookgrens,jaar_zip[[#This Row],[etmaaltemperatuur]]-stookgrens,0),"")</f>
        <v>0</v>
      </c>
    </row>
    <row r="3403" spans="1:15" x14ac:dyDescent="0.25">
      <c r="A3403">
        <v>275</v>
      </c>
      <c r="B3403">
        <v>20240423</v>
      </c>
      <c r="C3403">
        <v>2.4</v>
      </c>
      <c r="D3403">
        <v>5.3</v>
      </c>
      <c r="E3403">
        <v>2060</v>
      </c>
      <c r="F3403">
        <v>1.4</v>
      </c>
      <c r="G3403">
        <v>1018.8</v>
      </c>
      <c r="H3403">
        <v>71</v>
      </c>
      <c r="I3403" s="101" t="s">
        <v>24</v>
      </c>
      <c r="J3403" s="1">
        <f>DATEVALUE(RIGHT(jaar_zip[[#This Row],[YYYYMMDD]],2)&amp;"-"&amp;MID(jaar_zip[[#This Row],[YYYYMMDD]],5,2)&amp;"-"&amp;LEFT(jaar_zip[[#This Row],[YYYYMMDD]],4))</f>
        <v>45405</v>
      </c>
      <c r="K3403" s="101" t="str">
        <f>IF(AND(VALUE(MONTH(jaar_zip[[#This Row],[Datum]]))=1,VALUE(WEEKNUM(jaar_zip[[#This Row],[Datum]],21))&gt;51),RIGHT(YEAR(jaar_zip[[#This Row],[Datum]])-1,2),RIGHT(YEAR(jaar_zip[[#This Row],[Datum]]),2))&amp;"-"&amp; TEXT(WEEKNUM(jaar_zip[[#This Row],[Datum]],21),"00")</f>
        <v>24-17</v>
      </c>
      <c r="L3403" s="101">
        <f>MONTH(jaar_zip[[#This Row],[Datum]])</f>
        <v>4</v>
      </c>
      <c r="M3403" s="101">
        <f>IF(ISNUMBER(jaar_zip[[#This Row],[etmaaltemperatuur]]),IF(jaar_zip[[#This Row],[etmaaltemperatuur]]&lt;stookgrens,stookgrens-jaar_zip[[#This Row],[etmaaltemperatuur]],0),"")</f>
        <v>12.7</v>
      </c>
      <c r="N3403" s="101">
        <f>IF(ISNUMBER(jaar_zip[[#This Row],[graaddagen]]),IF(OR(MONTH(jaar_zip[[#This Row],[Datum]])=1,MONTH(jaar_zip[[#This Row],[Datum]])=2,MONTH(jaar_zip[[#This Row],[Datum]])=11,MONTH(jaar_zip[[#This Row],[Datum]])=12),1.1,IF(OR(MONTH(jaar_zip[[#This Row],[Datum]])=3,MONTH(jaar_zip[[#This Row],[Datum]])=10),1,0.8))*jaar_zip[[#This Row],[graaddagen]],"")</f>
        <v>10.16</v>
      </c>
      <c r="O3403" s="101">
        <f>IF(ISNUMBER(jaar_zip[[#This Row],[etmaaltemperatuur]]),IF(jaar_zip[[#This Row],[etmaaltemperatuur]]&gt;stookgrens,jaar_zip[[#This Row],[etmaaltemperatuur]]-stookgrens,0),"")</f>
        <v>0</v>
      </c>
    </row>
    <row r="3404" spans="1:15" x14ac:dyDescent="0.25">
      <c r="A3404">
        <v>275</v>
      </c>
      <c r="B3404">
        <v>20240424</v>
      </c>
      <c r="C3404">
        <v>4.2</v>
      </c>
      <c r="D3404">
        <v>5</v>
      </c>
      <c r="E3404">
        <v>1392</v>
      </c>
      <c r="F3404">
        <v>10.7</v>
      </c>
      <c r="G3404">
        <v>1009</v>
      </c>
      <c r="H3404">
        <v>88</v>
      </c>
      <c r="I3404" s="101" t="s">
        <v>24</v>
      </c>
      <c r="J3404" s="1">
        <f>DATEVALUE(RIGHT(jaar_zip[[#This Row],[YYYYMMDD]],2)&amp;"-"&amp;MID(jaar_zip[[#This Row],[YYYYMMDD]],5,2)&amp;"-"&amp;LEFT(jaar_zip[[#This Row],[YYYYMMDD]],4))</f>
        <v>45406</v>
      </c>
      <c r="K3404" s="101" t="str">
        <f>IF(AND(VALUE(MONTH(jaar_zip[[#This Row],[Datum]]))=1,VALUE(WEEKNUM(jaar_zip[[#This Row],[Datum]],21))&gt;51),RIGHT(YEAR(jaar_zip[[#This Row],[Datum]])-1,2),RIGHT(YEAR(jaar_zip[[#This Row],[Datum]]),2))&amp;"-"&amp; TEXT(WEEKNUM(jaar_zip[[#This Row],[Datum]],21),"00")</f>
        <v>24-17</v>
      </c>
      <c r="L3404" s="101">
        <f>MONTH(jaar_zip[[#This Row],[Datum]])</f>
        <v>4</v>
      </c>
      <c r="M3404" s="101">
        <f>IF(ISNUMBER(jaar_zip[[#This Row],[etmaaltemperatuur]]),IF(jaar_zip[[#This Row],[etmaaltemperatuur]]&lt;stookgrens,stookgrens-jaar_zip[[#This Row],[etmaaltemperatuur]],0),"")</f>
        <v>13</v>
      </c>
      <c r="N3404" s="101">
        <f>IF(ISNUMBER(jaar_zip[[#This Row],[graaddagen]]),IF(OR(MONTH(jaar_zip[[#This Row],[Datum]])=1,MONTH(jaar_zip[[#This Row],[Datum]])=2,MONTH(jaar_zip[[#This Row],[Datum]])=11,MONTH(jaar_zip[[#This Row],[Datum]])=12),1.1,IF(OR(MONTH(jaar_zip[[#This Row],[Datum]])=3,MONTH(jaar_zip[[#This Row],[Datum]])=10),1,0.8))*jaar_zip[[#This Row],[graaddagen]],"")</f>
        <v>10.4</v>
      </c>
      <c r="O3404" s="101">
        <f>IF(ISNUMBER(jaar_zip[[#This Row],[etmaaltemperatuur]]),IF(jaar_zip[[#This Row],[etmaaltemperatuur]]&gt;stookgrens,jaar_zip[[#This Row],[etmaaltemperatuur]]-stookgrens,0),"")</f>
        <v>0</v>
      </c>
    </row>
    <row r="3405" spans="1:15" x14ac:dyDescent="0.25">
      <c r="A3405">
        <v>275</v>
      </c>
      <c r="B3405">
        <v>20240425</v>
      </c>
      <c r="C3405">
        <v>4</v>
      </c>
      <c r="D3405">
        <v>5.8</v>
      </c>
      <c r="E3405">
        <v>1153</v>
      </c>
      <c r="F3405">
        <v>4.4000000000000004</v>
      </c>
      <c r="G3405">
        <v>1004.5</v>
      </c>
      <c r="H3405">
        <v>81</v>
      </c>
      <c r="I3405" s="101" t="s">
        <v>24</v>
      </c>
      <c r="J3405" s="1">
        <f>DATEVALUE(RIGHT(jaar_zip[[#This Row],[YYYYMMDD]],2)&amp;"-"&amp;MID(jaar_zip[[#This Row],[YYYYMMDD]],5,2)&amp;"-"&amp;LEFT(jaar_zip[[#This Row],[YYYYMMDD]],4))</f>
        <v>45407</v>
      </c>
      <c r="K3405" s="101" t="str">
        <f>IF(AND(VALUE(MONTH(jaar_zip[[#This Row],[Datum]]))=1,VALUE(WEEKNUM(jaar_zip[[#This Row],[Datum]],21))&gt;51),RIGHT(YEAR(jaar_zip[[#This Row],[Datum]])-1,2),RIGHT(YEAR(jaar_zip[[#This Row],[Datum]]),2))&amp;"-"&amp; TEXT(WEEKNUM(jaar_zip[[#This Row],[Datum]],21),"00")</f>
        <v>24-17</v>
      </c>
      <c r="L3405" s="101">
        <f>MONTH(jaar_zip[[#This Row],[Datum]])</f>
        <v>4</v>
      </c>
      <c r="M3405" s="101">
        <f>IF(ISNUMBER(jaar_zip[[#This Row],[etmaaltemperatuur]]),IF(jaar_zip[[#This Row],[etmaaltemperatuur]]&lt;stookgrens,stookgrens-jaar_zip[[#This Row],[etmaaltemperatuur]],0),"")</f>
        <v>12.2</v>
      </c>
      <c r="N3405" s="101">
        <f>IF(ISNUMBER(jaar_zip[[#This Row],[graaddagen]]),IF(OR(MONTH(jaar_zip[[#This Row],[Datum]])=1,MONTH(jaar_zip[[#This Row],[Datum]])=2,MONTH(jaar_zip[[#This Row],[Datum]])=11,MONTH(jaar_zip[[#This Row],[Datum]])=12),1.1,IF(OR(MONTH(jaar_zip[[#This Row],[Datum]])=3,MONTH(jaar_zip[[#This Row],[Datum]])=10),1,0.8))*jaar_zip[[#This Row],[graaddagen]],"")</f>
        <v>9.76</v>
      </c>
      <c r="O3405" s="101">
        <f>IF(ISNUMBER(jaar_zip[[#This Row],[etmaaltemperatuur]]),IF(jaar_zip[[#This Row],[etmaaltemperatuur]]&gt;stookgrens,jaar_zip[[#This Row],[etmaaltemperatuur]]-stookgrens,0),"")</f>
        <v>0</v>
      </c>
    </row>
    <row r="3406" spans="1:15" x14ac:dyDescent="0.25">
      <c r="A3406">
        <v>275</v>
      </c>
      <c r="B3406">
        <v>20240426</v>
      </c>
      <c r="C3406">
        <v>2.8</v>
      </c>
      <c r="D3406">
        <v>8.5</v>
      </c>
      <c r="E3406">
        <v>1605</v>
      </c>
      <c r="F3406">
        <v>1.6</v>
      </c>
      <c r="G3406">
        <v>1004.1</v>
      </c>
      <c r="H3406">
        <v>74</v>
      </c>
      <c r="I3406" s="101" t="s">
        <v>24</v>
      </c>
      <c r="J3406" s="1">
        <f>DATEVALUE(RIGHT(jaar_zip[[#This Row],[YYYYMMDD]],2)&amp;"-"&amp;MID(jaar_zip[[#This Row],[YYYYMMDD]],5,2)&amp;"-"&amp;LEFT(jaar_zip[[#This Row],[YYYYMMDD]],4))</f>
        <v>45408</v>
      </c>
      <c r="K3406" s="101" t="str">
        <f>IF(AND(VALUE(MONTH(jaar_zip[[#This Row],[Datum]]))=1,VALUE(WEEKNUM(jaar_zip[[#This Row],[Datum]],21))&gt;51),RIGHT(YEAR(jaar_zip[[#This Row],[Datum]])-1,2),RIGHT(YEAR(jaar_zip[[#This Row],[Datum]]),2))&amp;"-"&amp; TEXT(WEEKNUM(jaar_zip[[#This Row],[Datum]],21),"00")</f>
        <v>24-17</v>
      </c>
      <c r="L3406" s="101">
        <f>MONTH(jaar_zip[[#This Row],[Datum]])</f>
        <v>4</v>
      </c>
      <c r="M3406" s="101">
        <f>IF(ISNUMBER(jaar_zip[[#This Row],[etmaaltemperatuur]]),IF(jaar_zip[[#This Row],[etmaaltemperatuur]]&lt;stookgrens,stookgrens-jaar_zip[[#This Row],[etmaaltemperatuur]],0),"")</f>
        <v>9.5</v>
      </c>
      <c r="N3406" s="101">
        <f>IF(ISNUMBER(jaar_zip[[#This Row],[graaddagen]]),IF(OR(MONTH(jaar_zip[[#This Row],[Datum]])=1,MONTH(jaar_zip[[#This Row],[Datum]])=2,MONTH(jaar_zip[[#This Row],[Datum]])=11,MONTH(jaar_zip[[#This Row],[Datum]])=12),1.1,IF(OR(MONTH(jaar_zip[[#This Row],[Datum]])=3,MONTH(jaar_zip[[#This Row],[Datum]])=10),1,0.8))*jaar_zip[[#This Row],[graaddagen]],"")</f>
        <v>7.6000000000000005</v>
      </c>
      <c r="O3406" s="101">
        <f>IF(ISNUMBER(jaar_zip[[#This Row],[etmaaltemperatuur]]),IF(jaar_zip[[#This Row],[etmaaltemperatuur]]&gt;stookgrens,jaar_zip[[#This Row],[etmaaltemperatuur]]-stookgrens,0),"")</f>
        <v>0</v>
      </c>
    </row>
    <row r="3407" spans="1:15" x14ac:dyDescent="0.25">
      <c r="A3407">
        <v>275</v>
      </c>
      <c r="B3407">
        <v>20240427</v>
      </c>
      <c r="C3407">
        <v>3.4</v>
      </c>
      <c r="D3407">
        <v>12.2</v>
      </c>
      <c r="E3407">
        <v>1251</v>
      </c>
      <c r="F3407">
        <v>0.7</v>
      </c>
      <c r="G3407">
        <v>1005.4</v>
      </c>
      <c r="H3407">
        <v>75</v>
      </c>
      <c r="I3407" s="101" t="s">
        <v>24</v>
      </c>
      <c r="J3407" s="1">
        <f>DATEVALUE(RIGHT(jaar_zip[[#This Row],[YYYYMMDD]],2)&amp;"-"&amp;MID(jaar_zip[[#This Row],[YYYYMMDD]],5,2)&amp;"-"&amp;LEFT(jaar_zip[[#This Row],[YYYYMMDD]],4))</f>
        <v>45409</v>
      </c>
      <c r="K3407" s="101" t="str">
        <f>IF(AND(VALUE(MONTH(jaar_zip[[#This Row],[Datum]]))=1,VALUE(WEEKNUM(jaar_zip[[#This Row],[Datum]],21))&gt;51),RIGHT(YEAR(jaar_zip[[#This Row],[Datum]])-1,2),RIGHT(YEAR(jaar_zip[[#This Row],[Datum]]),2))&amp;"-"&amp; TEXT(WEEKNUM(jaar_zip[[#This Row],[Datum]],21),"00")</f>
        <v>24-17</v>
      </c>
      <c r="L3407" s="101">
        <f>MONTH(jaar_zip[[#This Row],[Datum]])</f>
        <v>4</v>
      </c>
      <c r="M3407" s="101">
        <f>IF(ISNUMBER(jaar_zip[[#This Row],[etmaaltemperatuur]]),IF(jaar_zip[[#This Row],[etmaaltemperatuur]]&lt;stookgrens,stookgrens-jaar_zip[[#This Row],[etmaaltemperatuur]],0),"")</f>
        <v>5.8000000000000007</v>
      </c>
      <c r="N3407" s="101">
        <f>IF(ISNUMBER(jaar_zip[[#This Row],[graaddagen]]),IF(OR(MONTH(jaar_zip[[#This Row],[Datum]])=1,MONTH(jaar_zip[[#This Row],[Datum]])=2,MONTH(jaar_zip[[#This Row],[Datum]])=11,MONTH(jaar_zip[[#This Row],[Datum]])=12),1.1,IF(OR(MONTH(jaar_zip[[#This Row],[Datum]])=3,MONTH(jaar_zip[[#This Row],[Datum]])=10),1,0.8))*jaar_zip[[#This Row],[graaddagen]],"")</f>
        <v>4.6400000000000006</v>
      </c>
      <c r="O3407" s="101">
        <f>IF(ISNUMBER(jaar_zip[[#This Row],[etmaaltemperatuur]]),IF(jaar_zip[[#This Row],[etmaaltemperatuur]]&gt;stookgrens,jaar_zip[[#This Row],[etmaaltemperatuur]]-stookgrens,0),"")</f>
        <v>0</v>
      </c>
    </row>
    <row r="3408" spans="1:15" x14ac:dyDescent="0.25">
      <c r="A3408">
        <v>275</v>
      </c>
      <c r="B3408">
        <v>20240428</v>
      </c>
      <c r="C3408">
        <v>5.5</v>
      </c>
      <c r="D3408">
        <v>12.7</v>
      </c>
      <c r="E3408">
        <v>1283</v>
      </c>
      <c r="F3408">
        <v>-0.1</v>
      </c>
      <c r="G3408">
        <v>1009</v>
      </c>
      <c r="H3408">
        <v>67</v>
      </c>
      <c r="I3408" s="101" t="s">
        <v>24</v>
      </c>
      <c r="J3408" s="1">
        <f>DATEVALUE(RIGHT(jaar_zip[[#This Row],[YYYYMMDD]],2)&amp;"-"&amp;MID(jaar_zip[[#This Row],[YYYYMMDD]],5,2)&amp;"-"&amp;LEFT(jaar_zip[[#This Row],[YYYYMMDD]],4))</f>
        <v>45410</v>
      </c>
      <c r="K3408" s="101" t="str">
        <f>IF(AND(VALUE(MONTH(jaar_zip[[#This Row],[Datum]]))=1,VALUE(WEEKNUM(jaar_zip[[#This Row],[Datum]],21))&gt;51),RIGHT(YEAR(jaar_zip[[#This Row],[Datum]])-1,2),RIGHT(YEAR(jaar_zip[[#This Row],[Datum]]),2))&amp;"-"&amp; TEXT(WEEKNUM(jaar_zip[[#This Row],[Datum]],21),"00")</f>
        <v>24-17</v>
      </c>
      <c r="L3408" s="101">
        <f>MONTH(jaar_zip[[#This Row],[Datum]])</f>
        <v>4</v>
      </c>
      <c r="M3408" s="101">
        <f>IF(ISNUMBER(jaar_zip[[#This Row],[etmaaltemperatuur]]),IF(jaar_zip[[#This Row],[etmaaltemperatuur]]&lt;stookgrens,stookgrens-jaar_zip[[#This Row],[etmaaltemperatuur]],0),"")</f>
        <v>5.3000000000000007</v>
      </c>
      <c r="N3408" s="101">
        <f>IF(ISNUMBER(jaar_zip[[#This Row],[graaddagen]]),IF(OR(MONTH(jaar_zip[[#This Row],[Datum]])=1,MONTH(jaar_zip[[#This Row],[Datum]])=2,MONTH(jaar_zip[[#This Row],[Datum]])=11,MONTH(jaar_zip[[#This Row],[Datum]])=12),1.1,IF(OR(MONTH(jaar_zip[[#This Row],[Datum]])=3,MONTH(jaar_zip[[#This Row],[Datum]])=10),1,0.8))*jaar_zip[[#This Row],[graaddagen]],"")</f>
        <v>4.2400000000000011</v>
      </c>
      <c r="O3408" s="101">
        <f>IF(ISNUMBER(jaar_zip[[#This Row],[etmaaltemperatuur]]),IF(jaar_zip[[#This Row],[etmaaltemperatuur]]&gt;stookgrens,jaar_zip[[#This Row],[etmaaltemperatuur]]-stookgrens,0),"")</f>
        <v>0</v>
      </c>
    </row>
    <row r="3409" spans="1:15" x14ac:dyDescent="0.25">
      <c r="A3409">
        <v>275</v>
      </c>
      <c r="B3409">
        <v>20240429</v>
      </c>
      <c r="C3409">
        <v>3</v>
      </c>
      <c r="D3409">
        <v>13.7</v>
      </c>
      <c r="E3409">
        <v>2056</v>
      </c>
      <c r="F3409">
        <v>0</v>
      </c>
      <c r="G3409">
        <v>1019.1</v>
      </c>
      <c r="H3409">
        <v>64</v>
      </c>
      <c r="I3409" s="101" t="s">
        <v>24</v>
      </c>
      <c r="J3409" s="1">
        <f>DATEVALUE(RIGHT(jaar_zip[[#This Row],[YYYYMMDD]],2)&amp;"-"&amp;MID(jaar_zip[[#This Row],[YYYYMMDD]],5,2)&amp;"-"&amp;LEFT(jaar_zip[[#This Row],[YYYYMMDD]],4))</f>
        <v>45411</v>
      </c>
      <c r="K3409" s="101" t="str">
        <f>IF(AND(VALUE(MONTH(jaar_zip[[#This Row],[Datum]]))=1,VALUE(WEEKNUM(jaar_zip[[#This Row],[Datum]],21))&gt;51),RIGHT(YEAR(jaar_zip[[#This Row],[Datum]])-1,2),RIGHT(YEAR(jaar_zip[[#This Row],[Datum]]),2))&amp;"-"&amp; TEXT(WEEKNUM(jaar_zip[[#This Row],[Datum]],21),"00")</f>
        <v>24-18</v>
      </c>
      <c r="L3409" s="101">
        <f>MONTH(jaar_zip[[#This Row],[Datum]])</f>
        <v>4</v>
      </c>
      <c r="M3409" s="101">
        <f>IF(ISNUMBER(jaar_zip[[#This Row],[etmaaltemperatuur]]),IF(jaar_zip[[#This Row],[etmaaltemperatuur]]&lt;stookgrens,stookgrens-jaar_zip[[#This Row],[etmaaltemperatuur]],0),"")</f>
        <v>4.3000000000000007</v>
      </c>
      <c r="N3409" s="101">
        <f>IF(ISNUMBER(jaar_zip[[#This Row],[graaddagen]]),IF(OR(MONTH(jaar_zip[[#This Row],[Datum]])=1,MONTH(jaar_zip[[#This Row],[Datum]])=2,MONTH(jaar_zip[[#This Row],[Datum]])=11,MONTH(jaar_zip[[#This Row],[Datum]])=12),1.1,IF(OR(MONTH(jaar_zip[[#This Row],[Datum]])=3,MONTH(jaar_zip[[#This Row],[Datum]])=10),1,0.8))*jaar_zip[[#This Row],[graaddagen]],"")</f>
        <v>3.4400000000000008</v>
      </c>
      <c r="O3409" s="101">
        <f>IF(ISNUMBER(jaar_zip[[#This Row],[etmaaltemperatuur]]),IF(jaar_zip[[#This Row],[etmaaltemperatuur]]&gt;stookgrens,jaar_zip[[#This Row],[etmaaltemperatuur]]-stookgrens,0),"")</f>
        <v>0</v>
      </c>
    </row>
    <row r="3410" spans="1:15" x14ac:dyDescent="0.25">
      <c r="A3410">
        <v>275</v>
      </c>
      <c r="B3410">
        <v>20240430</v>
      </c>
      <c r="C3410">
        <v>2.2999999999999998</v>
      </c>
      <c r="D3410">
        <v>16.899999999999999</v>
      </c>
      <c r="E3410">
        <v>1786</v>
      </c>
      <c r="F3410">
        <v>0.2</v>
      </c>
      <c r="G3410">
        <v>1015.1</v>
      </c>
      <c r="H3410">
        <v>71</v>
      </c>
      <c r="I3410" s="101" t="s">
        <v>24</v>
      </c>
      <c r="J3410" s="1">
        <f>DATEVALUE(RIGHT(jaar_zip[[#This Row],[YYYYMMDD]],2)&amp;"-"&amp;MID(jaar_zip[[#This Row],[YYYYMMDD]],5,2)&amp;"-"&amp;LEFT(jaar_zip[[#This Row],[YYYYMMDD]],4))</f>
        <v>45412</v>
      </c>
      <c r="K3410" s="101" t="str">
        <f>IF(AND(VALUE(MONTH(jaar_zip[[#This Row],[Datum]]))=1,VALUE(WEEKNUM(jaar_zip[[#This Row],[Datum]],21))&gt;51),RIGHT(YEAR(jaar_zip[[#This Row],[Datum]])-1,2),RIGHT(YEAR(jaar_zip[[#This Row],[Datum]]),2))&amp;"-"&amp; TEXT(WEEKNUM(jaar_zip[[#This Row],[Datum]],21),"00")</f>
        <v>24-18</v>
      </c>
      <c r="L3410" s="101">
        <f>MONTH(jaar_zip[[#This Row],[Datum]])</f>
        <v>4</v>
      </c>
      <c r="M3410" s="101">
        <f>IF(ISNUMBER(jaar_zip[[#This Row],[etmaaltemperatuur]]),IF(jaar_zip[[#This Row],[etmaaltemperatuur]]&lt;stookgrens,stookgrens-jaar_zip[[#This Row],[etmaaltemperatuur]],0),"")</f>
        <v>1.1000000000000014</v>
      </c>
      <c r="N3410" s="101">
        <f>IF(ISNUMBER(jaar_zip[[#This Row],[graaddagen]]),IF(OR(MONTH(jaar_zip[[#This Row],[Datum]])=1,MONTH(jaar_zip[[#This Row],[Datum]])=2,MONTH(jaar_zip[[#This Row],[Datum]])=11,MONTH(jaar_zip[[#This Row],[Datum]])=12),1.1,IF(OR(MONTH(jaar_zip[[#This Row],[Datum]])=3,MONTH(jaar_zip[[#This Row],[Datum]])=10),1,0.8))*jaar_zip[[#This Row],[graaddagen]],"")</f>
        <v>0.88000000000000123</v>
      </c>
      <c r="O3410" s="101">
        <f>IF(ISNUMBER(jaar_zip[[#This Row],[etmaaltemperatuur]]),IF(jaar_zip[[#This Row],[etmaaltemperatuur]]&gt;stookgrens,jaar_zip[[#This Row],[etmaaltemperatuur]]-stookgrens,0),"")</f>
        <v>0</v>
      </c>
    </row>
    <row r="3411" spans="1:15" x14ac:dyDescent="0.25">
      <c r="A3411">
        <v>275</v>
      </c>
      <c r="B3411">
        <v>20240501</v>
      </c>
      <c r="C3411">
        <v>3.4</v>
      </c>
      <c r="D3411">
        <v>20.399999999999999</v>
      </c>
      <c r="E3411">
        <v>2349</v>
      </c>
      <c r="F3411">
        <v>0</v>
      </c>
      <c r="G3411">
        <v>1005.7</v>
      </c>
      <c r="H3411">
        <v>65</v>
      </c>
      <c r="I3411" s="101" t="s">
        <v>24</v>
      </c>
      <c r="J3411" s="1">
        <f>DATEVALUE(RIGHT(jaar_zip[[#This Row],[YYYYMMDD]],2)&amp;"-"&amp;MID(jaar_zip[[#This Row],[YYYYMMDD]],5,2)&amp;"-"&amp;LEFT(jaar_zip[[#This Row],[YYYYMMDD]],4))</f>
        <v>45413</v>
      </c>
      <c r="K3411" s="101" t="str">
        <f>IF(AND(VALUE(MONTH(jaar_zip[[#This Row],[Datum]]))=1,VALUE(WEEKNUM(jaar_zip[[#This Row],[Datum]],21))&gt;51),RIGHT(YEAR(jaar_zip[[#This Row],[Datum]])-1,2),RIGHT(YEAR(jaar_zip[[#This Row],[Datum]]),2))&amp;"-"&amp; TEXT(WEEKNUM(jaar_zip[[#This Row],[Datum]],21),"00")</f>
        <v>24-18</v>
      </c>
      <c r="L3411" s="101">
        <f>MONTH(jaar_zip[[#This Row],[Datum]])</f>
        <v>5</v>
      </c>
      <c r="M3411" s="101">
        <f>IF(ISNUMBER(jaar_zip[[#This Row],[etmaaltemperatuur]]),IF(jaar_zip[[#This Row],[etmaaltemperatuur]]&lt;stookgrens,stookgrens-jaar_zip[[#This Row],[etmaaltemperatuur]],0),"")</f>
        <v>0</v>
      </c>
      <c r="N3411" s="101">
        <f>IF(ISNUMBER(jaar_zip[[#This Row],[graaddagen]]),IF(OR(MONTH(jaar_zip[[#This Row],[Datum]])=1,MONTH(jaar_zip[[#This Row],[Datum]])=2,MONTH(jaar_zip[[#This Row],[Datum]])=11,MONTH(jaar_zip[[#This Row],[Datum]])=12),1.1,IF(OR(MONTH(jaar_zip[[#This Row],[Datum]])=3,MONTH(jaar_zip[[#This Row],[Datum]])=10),1,0.8))*jaar_zip[[#This Row],[graaddagen]],"")</f>
        <v>0</v>
      </c>
      <c r="O3411" s="101">
        <f>IF(ISNUMBER(jaar_zip[[#This Row],[etmaaltemperatuur]]),IF(jaar_zip[[#This Row],[etmaaltemperatuur]]&gt;stookgrens,jaar_zip[[#This Row],[etmaaltemperatuur]]-stookgrens,0),"")</f>
        <v>2.3999999999999986</v>
      </c>
    </row>
    <row r="3412" spans="1:15" x14ac:dyDescent="0.25">
      <c r="A3412">
        <v>275</v>
      </c>
      <c r="B3412">
        <v>20240502</v>
      </c>
      <c r="C3412">
        <v>3.8</v>
      </c>
      <c r="D3412">
        <v>18.5</v>
      </c>
      <c r="E3412">
        <v>2068</v>
      </c>
      <c r="F3412">
        <v>26.7</v>
      </c>
      <c r="G3412">
        <v>999.8</v>
      </c>
      <c r="H3412">
        <v>73</v>
      </c>
      <c r="I3412" s="101" t="s">
        <v>24</v>
      </c>
      <c r="J3412" s="1">
        <f>DATEVALUE(RIGHT(jaar_zip[[#This Row],[YYYYMMDD]],2)&amp;"-"&amp;MID(jaar_zip[[#This Row],[YYYYMMDD]],5,2)&amp;"-"&amp;LEFT(jaar_zip[[#This Row],[YYYYMMDD]],4))</f>
        <v>45414</v>
      </c>
      <c r="K3412" s="101" t="str">
        <f>IF(AND(VALUE(MONTH(jaar_zip[[#This Row],[Datum]]))=1,VALUE(WEEKNUM(jaar_zip[[#This Row],[Datum]],21))&gt;51),RIGHT(YEAR(jaar_zip[[#This Row],[Datum]])-1,2),RIGHT(YEAR(jaar_zip[[#This Row],[Datum]]),2))&amp;"-"&amp; TEXT(WEEKNUM(jaar_zip[[#This Row],[Datum]],21),"00")</f>
        <v>24-18</v>
      </c>
      <c r="L3412" s="101">
        <f>MONTH(jaar_zip[[#This Row],[Datum]])</f>
        <v>5</v>
      </c>
      <c r="M3412" s="101">
        <f>IF(ISNUMBER(jaar_zip[[#This Row],[etmaaltemperatuur]]),IF(jaar_zip[[#This Row],[etmaaltemperatuur]]&lt;stookgrens,stookgrens-jaar_zip[[#This Row],[etmaaltemperatuur]],0),"")</f>
        <v>0</v>
      </c>
      <c r="N3412" s="101">
        <f>IF(ISNUMBER(jaar_zip[[#This Row],[graaddagen]]),IF(OR(MONTH(jaar_zip[[#This Row],[Datum]])=1,MONTH(jaar_zip[[#This Row],[Datum]])=2,MONTH(jaar_zip[[#This Row],[Datum]])=11,MONTH(jaar_zip[[#This Row],[Datum]])=12),1.1,IF(OR(MONTH(jaar_zip[[#This Row],[Datum]])=3,MONTH(jaar_zip[[#This Row],[Datum]])=10),1,0.8))*jaar_zip[[#This Row],[graaddagen]],"")</f>
        <v>0</v>
      </c>
      <c r="O3412" s="101">
        <f>IF(ISNUMBER(jaar_zip[[#This Row],[etmaaltemperatuur]]),IF(jaar_zip[[#This Row],[etmaaltemperatuur]]&gt;stookgrens,jaar_zip[[#This Row],[etmaaltemperatuur]]-stookgrens,0),"")</f>
        <v>0.5</v>
      </c>
    </row>
    <row r="3413" spans="1:15" x14ac:dyDescent="0.25">
      <c r="A3413">
        <v>275</v>
      </c>
      <c r="B3413">
        <v>20240503</v>
      </c>
      <c r="C3413">
        <v>4.0999999999999996</v>
      </c>
      <c r="D3413">
        <v>11.2</v>
      </c>
      <c r="E3413">
        <v>457</v>
      </c>
      <c r="F3413">
        <v>11</v>
      </c>
      <c r="G3413">
        <v>1009.5</v>
      </c>
      <c r="H3413">
        <v>92</v>
      </c>
      <c r="I3413" s="101" t="s">
        <v>24</v>
      </c>
      <c r="J3413" s="1">
        <f>DATEVALUE(RIGHT(jaar_zip[[#This Row],[YYYYMMDD]],2)&amp;"-"&amp;MID(jaar_zip[[#This Row],[YYYYMMDD]],5,2)&amp;"-"&amp;LEFT(jaar_zip[[#This Row],[YYYYMMDD]],4))</f>
        <v>45415</v>
      </c>
      <c r="K3413" s="101" t="str">
        <f>IF(AND(VALUE(MONTH(jaar_zip[[#This Row],[Datum]]))=1,VALUE(WEEKNUM(jaar_zip[[#This Row],[Datum]],21))&gt;51),RIGHT(YEAR(jaar_zip[[#This Row],[Datum]])-1,2),RIGHT(YEAR(jaar_zip[[#This Row],[Datum]]),2))&amp;"-"&amp; TEXT(WEEKNUM(jaar_zip[[#This Row],[Datum]],21),"00")</f>
        <v>24-18</v>
      </c>
      <c r="L3413" s="101">
        <f>MONTH(jaar_zip[[#This Row],[Datum]])</f>
        <v>5</v>
      </c>
      <c r="M3413" s="101">
        <f>IF(ISNUMBER(jaar_zip[[#This Row],[etmaaltemperatuur]]),IF(jaar_zip[[#This Row],[etmaaltemperatuur]]&lt;stookgrens,stookgrens-jaar_zip[[#This Row],[etmaaltemperatuur]],0),"")</f>
        <v>6.8000000000000007</v>
      </c>
      <c r="N3413" s="101">
        <f>IF(ISNUMBER(jaar_zip[[#This Row],[graaddagen]]),IF(OR(MONTH(jaar_zip[[#This Row],[Datum]])=1,MONTH(jaar_zip[[#This Row],[Datum]])=2,MONTH(jaar_zip[[#This Row],[Datum]])=11,MONTH(jaar_zip[[#This Row],[Datum]])=12),1.1,IF(OR(MONTH(jaar_zip[[#This Row],[Datum]])=3,MONTH(jaar_zip[[#This Row],[Datum]])=10),1,0.8))*jaar_zip[[#This Row],[graaddagen]],"")</f>
        <v>5.4400000000000013</v>
      </c>
      <c r="O3413" s="101">
        <f>IF(ISNUMBER(jaar_zip[[#This Row],[etmaaltemperatuur]]),IF(jaar_zip[[#This Row],[etmaaltemperatuur]]&gt;stookgrens,jaar_zip[[#This Row],[etmaaltemperatuur]]-stookgrens,0),"")</f>
        <v>0</v>
      </c>
    </row>
    <row r="3414" spans="1:15" x14ac:dyDescent="0.25">
      <c r="A3414">
        <v>275</v>
      </c>
      <c r="B3414">
        <v>20240504</v>
      </c>
      <c r="C3414">
        <v>2.6</v>
      </c>
      <c r="D3414">
        <v>11.4</v>
      </c>
      <c r="E3414">
        <v>1577</v>
      </c>
      <c r="F3414">
        <v>11.1</v>
      </c>
      <c r="G3414">
        <v>1013.1</v>
      </c>
      <c r="H3414">
        <v>82</v>
      </c>
      <c r="I3414" s="101" t="s">
        <v>24</v>
      </c>
      <c r="J3414" s="1">
        <f>DATEVALUE(RIGHT(jaar_zip[[#This Row],[YYYYMMDD]],2)&amp;"-"&amp;MID(jaar_zip[[#This Row],[YYYYMMDD]],5,2)&amp;"-"&amp;LEFT(jaar_zip[[#This Row],[YYYYMMDD]],4))</f>
        <v>45416</v>
      </c>
      <c r="K3414" s="101" t="str">
        <f>IF(AND(VALUE(MONTH(jaar_zip[[#This Row],[Datum]]))=1,VALUE(WEEKNUM(jaar_zip[[#This Row],[Datum]],21))&gt;51),RIGHT(YEAR(jaar_zip[[#This Row],[Datum]])-1,2),RIGHT(YEAR(jaar_zip[[#This Row],[Datum]]),2))&amp;"-"&amp; TEXT(WEEKNUM(jaar_zip[[#This Row],[Datum]],21),"00")</f>
        <v>24-18</v>
      </c>
      <c r="L3414" s="101">
        <f>MONTH(jaar_zip[[#This Row],[Datum]])</f>
        <v>5</v>
      </c>
      <c r="M3414" s="101">
        <f>IF(ISNUMBER(jaar_zip[[#This Row],[etmaaltemperatuur]]),IF(jaar_zip[[#This Row],[etmaaltemperatuur]]&lt;stookgrens,stookgrens-jaar_zip[[#This Row],[etmaaltemperatuur]],0),"")</f>
        <v>6.6</v>
      </c>
      <c r="N3414" s="101">
        <f>IF(ISNUMBER(jaar_zip[[#This Row],[graaddagen]]),IF(OR(MONTH(jaar_zip[[#This Row],[Datum]])=1,MONTH(jaar_zip[[#This Row],[Datum]])=2,MONTH(jaar_zip[[#This Row],[Datum]])=11,MONTH(jaar_zip[[#This Row],[Datum]])=12),1.1,IF(OR(MONTH(jaar_zip[[#This Row],[Datum]])=3,MONTH(jaar_zip[[#This Row],[Datum]])=10),1,0.8))*jaar_zip[[#This Row],[graaddagen]],"")</f>
        <v>5.28</v>
      </c>
      <c r="O3414" s="101">
        <f>IF(ISNUMBER(jaar_zip[[#This Row],[etmaaltemperatuur]]),IF(jaar_zip[[#This Row],[etmaaltemperatuur]]&gt;stookgrens,jaar_zip[[#This Row],[etmaaltemperatuur]]-stookgrens,0),"")</f>
        <v>0</v>
      </c>
    </row>
    <row r="3415" spans="1:15" x14ac:dyDescent="0.25">
      <c r="A3415">
        <v>275</v>
      </c>
      <c r="B3415">
        <v>20240505</v>
      </c>
      <c r="C3415">
        <v>2.2999999999999998</v>
      </c>
      <c r="D3415">
        <v>11.5</v>
      </c>
      <c r="E3415">
        <v>1222</v>
      </c>
      <c r="F3415">
        <v>0.4</v>
      </c>
      <c r="G3415">
        <v>1009</v>
      </c>
      <c r="H3415">
        <v>84</v>
      </c>
      <c r="I3415" s="101" t="s">
        <v>24</v>
      </c>
      <c r="J3415" s="1">
        <f>DATEVALUE(RIGHT(jaar_zip[[#This Row],[YYYYMMDD]],2)&amp;"-"&amp;MID(jaar_zip[[#This Row],[YYYYMMDD]],5,2)&amp;"-"&amp;LEFT(jaar_zip[[#This Row],[YYYYMMDD]],4))</f>
        <v>45417</v>
      </c>
      <c r="K3415" s="101" t="str">
        <f>IF(AND(VALUE(MONTH(jaar_zip[[#This Row],[Datum]]))=1,VALUE(WEEKNUM(jaar_zip[[#This Row],[Datum]],21))&gt;51),RIGHT(YEAR(jaar_zip[[#This Row],[Datum]])-1,2),RIGHT(YEAR(jaar_zip[[#This Row],[Datum]]),2))&amp;"-"&amp; TEXT(WEEKNUM(jaar_zip[[#This Row],[Datum]],21),"00")</f>
        <v>24-18</v>
      </c>
      <c r="L3415" s="101">
        <f>MONTH(jaar_zip[[#This Row],[Datum]])</f>
        <v>5</v>
      </c>
      <c r="M3415" s="101">
        <f>IF(ISNUMBER(jaar_zip[[#This Row],[etmaaltemperatuur]]),IF(jaar_zip[[#This Row],[etmaaltemperatuur]]&lt;stookgrens,stookgrens-jaar_zip[[#This Row],[etmaaltemperatuur]],0),"")</f>
        <v>6.5</v>
      </c>
      <c r="N3415" s="101">
        <f>IF(ISNUMBER(jaar_zip[[#This Row],[graaddagen]]),IF(OR(MONTH(jaar_zip[[#This Row],[Datum]])=1,MONTH(jaar_zip[[#This Row],[Datum]])=2,MONTH(jaar_zip[[#This Row],[Datum]])=11,MONTH(jaar_zip[[#This Row],[Datum]])=12),1.1,IF(OR(MONTH(jaar_zip[[#This Row],[Datum]])=3,MONTH(jaar_zip[[#This Row],[Datum]])=10),1,0.8))*jaar_zip[[#This Row],[graaddagen]],"")</f>
        <v>5.2</v>
      </c>
      <c r="O3415" s="101">
        <f>IF(ISNUMBER(jaar_zip[[#This Row],[etmaaltemperatuur]]),IF(jaar_zip[[#This Row],[etmaaltemperatuur]]&gt;stookgrens,jaar_zip[[#This Row],[etmaaltemperatuur]]-stookgrens,0),"")</f>
        <v>0</v>
      </c>
    </row>
    <row r="3416" spans="1:15" x14ac:dyDescent="0.25">
      <c r="A3416">
        <v>275</v>
      </c>
      <c r="B3416">
        <v>20240506</v>
      </c>
      <c r="C3416">
        <v>2.6</v>
      </c>
      <c r="D3416">
        <v>13.9</v>
      </c>
      <c r="E3416">
        <v>1630</v>
      </c>
      <c r="F3416">
        <v>0</v>
      </c>
      <c r="G3416">
        <v>1009.3</v>
      </c>
      <c r="H3416">
        <v>74</v>
      </c>
      <c r="I3416" s="101" t="s">
        <v>24</v>
      </c>
      <c r="J3416" s="1">
        <f>DATEVALUE(RIGHT(jaar_zip[[#This Row],[YYYYMMDD]],2)&amp;"-"&amp;MID(jaar_zip[[#This Row],[YYYYMMDD]],5,2)&amp;"-"&amp;LEFT(jaar_zip[[#This Row],[YYYYMMDD]],4))</f>
        <v>45418</v>
      </c>
      <c r="K3416" s="101" t="str">
        <f>IF(AND(VALUE(MONTH(jaar_zip[[#This Row],[Datum]]))=1,VALUE(WEEKNUM(jaar_zip[[#This Row],[Datum]],21))&gt;51),RIGHT(YEAR(jaar_zip[[#This Row],[Datum]])-1,2),RIGHT(YEAR(jaar_zip[[#This Row],[Datum]]),2))&amp;"-"&amp; TEXT(WEEKNUM(jaar_zip[[#This Row],[Datum]],21),"00")</f>
        <v>24-19</v>
      </c>
      <c r="L3416" s="101">
        <f>MONTH(jaar_zip[[#This Row],[Datum]])</f>
        <v>5</v>
      </c>
      <c r="M3416" s="101">
        <f>IF(ISNUMBER(jaar_zip[[#This Row],[etmaaltemperatuur]]),IF(jaar_zip[[#This Row],[etmaaltemperatuur]]&lt;stookgrens,stookgrens-jaar_zip[[#This Row],[etmaaltemperatuur]],0),"")</f>
        <v>4.0999999999999996</v>
      </c>
      <c r="N3416" s="101">
        <f>IF(ISNUMBER(jaar_zip[[#This Row],[graaddagen]]),IF(OR(MONTH(jaar_zip[[#This Row],[Datum]])=1,MONTH(jaar_zip[[#This Row],[Datum]])=2,MONTH(jaar_zip[[#This Row],[Datum]])=11,MONTH(jaar_zip[[#This Row],[Datum]])=12),1.1,IF(OR(MONTH(jaar_zip[[#This Row],[Datum]])=3,MONTH(jaar_zip[[#This Row],[Datum]])=10),1,0.8))*jaar_zip[[#This Row],[graaddagen]],"")</f>
        <v>3.28</v>
      </c>
      <c r="O3416" s="101">
        <f>IF(ISNUMBER(jaar_zip[[#This Row],[etmaaltemperatuur]]),IF(jaar_zip[[#This Row],[etmaaltemperatuur]]&gt;stookgrens,jaar_zip[[#This Row],[etmaaltemperatuur]]-stookgrens,0),"")</f>
        <v>0</v>
      </c>
    </row>
    <row r="3417" spans="1:15" x14ac:dyDescent="0.25">
      <c r="A3417">
        <v>275</v>
      </c>
      <c r="B3417">
        <v>20240507</v>
      </c>
      <c r="C3417">
        <v>3.6</v>
      </c>
      <c r="D3417">
        <v>14.4</v>
      </c>
      <c r="E3417">
        <v>2151</v>
      </c>
      <c r="F3417">
        <v>0</v>
      </c>
      <c r="G3417">
        <v>1019.6</v>
      </c>
      <c r="H3417">
        <v>70</v>
      </c>
      <c r="I3417" s="101" t="s">
        <v>24</v>
      </c>
      <c r="J3417" s="1">
        <f>DATEVALUE(RIGHT(jaar_zip[[#This Row],[YYYYMMDD]],2)&amp;"-"&amp;MID(jaar_zip[[#This Row],[YYYYMMDD]],5,2)&amp;"-"&amp;LEFT(jaar_zip[[#This Row],[YYYYMMDD]],4))</f>
        <v>45419</v>
      </c>
      <c r="K3417" s="101" t="str">
        <f>IF(AND(VALUE(MONTH(jaar_zip[[#This Row],[Datum]]))=1,VALUE(WEEKNUM(jaar_zip[[#This Row],[Datum]],21))&gt;51),RIGHT(YEAR(jaar_zip[[#This Row],[Datum]])-1,2),RIGHT(YEAR(jaar_zip[[#This Row],[Datum]]),2))&amp;"-"&amp; TEXT(WEEKNUM(jaar_zip[[#This Row],[Datum]],21),"00")</f>
        <v>24-19</v>
      </c>
      <c r="L3417" s="101">
        <f>MONTH(jaar_zip[[#This Row],[Datum]])</f>
        <v>5</v>
      </c>
      <c r="M3417" s="101">
        <f>IF(ISNUMBER(jaar_zip[[#This Row],[etmaaltemperatuur]]),IF(jaar_zip[[#This Row],[etmaaltemperatuur]]&lt;stookgrens,stookgrens-jaar_zip[[#This Row],[etmaaltemperatuur]],0),"")</f>
        <v>3.5999999999999996</v>
      </c>
      <c r="N3417" s="101">
        <f>IF(ISNUMBER(jaar_zip[[#This Row],[graaddagen]]),IF(OR(MONTH(jaar_zip[[#This Row],[Datum]])=1,MONTH(jaar_zip[[#This Row],[Datum]])=2,MONTH(jaar_zip[[#This Row],[Datum]])=11,MONTH(jaar_zip[[#This Row],[Datum]])=12),1.1,IF(OR(MONTH(jaar_zip[[#This Row],[Datum]])=3,MONTH(jaar_zip[[#This Row],[Datum]])=10),1,0.8))*jaar_zip[[#This Row],[graaddagen]],"")</f>
        <v>2.88</v>
      </c>
      <c r="O3417" s="101">
        <f>IF(ISNUMBER(jaar_zip[[#This Row],[etmaaltemperatuur]]),IF(jaar_zip[[#This Row],[etmaaltemperatuur]]&gt;stookgrens,jaar_zip[[#This Row],[etmaaltemperatuur]]-stookgrens,0),"")</f>
        <v>0</v>
      </c>
    </row>
    <row r="3418" spans="1:15" x14ac:dyDescent="0.25">
      <c r="A3418">
        <v>275</v>
      </c>
      <c r="B3418">
        <v>20240508</v>
      </c>
      <c r="C3418">
        <v>1.5</v>
      </c>
      <c r="D3418">
        <v>11.5</v>
      </c>
      <c r="E3418">
        <v>1070</v>
      </c>
      <c r="F3418">
        <v>0</v>
      </c>
      <c r="G3418">
        <v>1027.4000000000001</v>
      </c>
      <c r="H3418">
        <v>80</v>
      </c>
      <c r="I3418" s="101" t="s">
        <v>24</v>
      </c>
      <c r="J3418" s="1">
        <f>DATEVALUE(RIGHT(jaar_zip[[#This Row],[YYYYMMDD]],2)&amp;"-"&amp;MID(jaar_zip[[#This Row],[YYYYMMDD]],5,2)&amp;"-"&amp;LEFT(jaar_zip[[#This Row],[YYYYMMDD]],4))</f>
        <v>45420</v>
      </c>
      <c r="K3418" s="101" t="str">
        <f>IF(AND(VALUE(MONTH(jaar_zip[[#This Row],[Datum]]))=1,VALUE(WEEKNUM(jaar_zip[[#This Row],[Datum]],21))&gt;51),RIGHT(YEAR(jaar_zip[[#This Row],[Datum]])-1,2),RIGHT(YEAR(jaar_zip[[#This Row],[Datum]]),2))&amp;"-"&amp; TEXT(WEEKNUM(jaar_zip[[#This Row],[Datum]],21),"00")</f>
        <v>24-19</v>
      </c>
      <c r="L3418" s="101">
        <f>MONTH(jaar_zip[[#This Row],[Datum]])</f>
        <v>5</v>
      </c>
      <c r="M3418" s="101">
        <f>IF(ISNUMBER(jaar_zip[[#This Row],[etmaaltemperatuur]]),IF(jaar_zip[[#This Row],[etmaaltemperatuur]]&lt;stookgrens,stookgrens-jaar_zip[[#This Row],[etmaaltemperatuur]],0),"")</f>
        <v>6.5</v>
      </c>
      <c r="N3418" s="101">
        <f>IF(ISNUMBER(jaar_zip[[#This Row],[graaddagen]]),IF(OR(MONTH(jaar_zip[[#This Row],[Datum]])=1,MONTH(jaar_zip[[#This Row],[Datum]])=2,MONTH(jaar_zip[[#This Row],[Datum]])=11,MONTH(jaar_zip[[#This Row],[Datum]])=12),1.1,IF(OR(MONTH(jaar_zip[[#This Row],[Datum]])=3,MONTH(jaar_zip[[#This Row],[Datum]])=10),1,0.8))*jaar_zip[[#This Row],[graaddagen]],"")</f>
        <v>5.2</v>
      </c>
      <c r="O3418" s="101">
        <f>IF(ISNUMBER(jaar_zip[[#This Row],[etmaaltemperatuur]]),IF(jaar_zip[[#This Row],[etmaaltemperatuur]]&gt;stookgrens,jaar_zip[[#This Row],[etmaaltemperatuur]]-stookgrens,0),"")</f>
        <v>0</v>
      </c>
    </row>
    <row r="3419" spans="1:15" x14ac:dyDescent="0.25">
      <c r="A3419">
        <v>275</v>
      </c>
      <c r="B3419">
        <v>20240509</v>
      </c>
      <c r="C3419">
        <v>1.5</v>
      </c>
      <c r="D3419">
        <v>12.8</v>
      </c>
      <c r="E3419">
        <v>2078</v>
      </c>
      <c r="F3419">
        <v>0</v>
      </c>
      <c r="G3419">
        <v>1026.9000000000001</v>
      </c>
      <c r="H3419">
        <v>77</v>
      </c>
      <c r="I3419" s="101" t="s">
        <v>24</v>
      </c>
      <c r="J3419" s="1">
        <f>DATEVALUE(RIGHT(jaar_zip[[#This Row],[YYYYMMDD]],2)&amp;"-"&amp;MID(jaar_zip[[#This Row],[YYYYMMDD]],5,2)&amp;"-"&amp;LEFT(jaar_zip[[#This Row],[YYYYMMDD]],4))</f>
        <v>45421</v>
      </c>
      <c r="K3419" s="101" t="str">
        <f>IF(AND(VALUE(MONTH(jaar_zip[[#This Row],[Datum]]))=1,VALUE(WEEKNUM(jaar_zip[[#This Row],[Datum]],21))&gt;51),RIGHT(YEAR(jaar_zip[[#This Row],[Datum]])-1,2),RIGHT(YEAR(jaar_zip[[#This Row],[Datum]]),2))&amp;"-"&amp; TEXT(WEEKNUM(jaar_zip[[#This Row],[Datum]],21),"00")</f>
        <v>24-19</v>
      </c>
      <c r="L3419" s="101">
        <f>MONTH(jaar_zip[[#This Row],[Datum]])</f>
        <v>5</v>
      </c>
      <c r="M3419" s="101">
        <f>IF(ISNUMBER(jaar_zip[[#This Row],[etmaaltemperatuur]]),IF(jaar_zip[[#This Row],[etmaaltemperatuur]]&lt;stookgrens,stookgrens-jaar_zip[[#This Row],[etmaaltemperatuur]],0),"")</f>
        <v>5.1999999999999993</v>
      </c>
      <c r="N3419" s="101">
        <f>IF(ISNUMBER(jaar_zip[[#This Row],[graaddagen]]),IF(OR(MONTH(jaar_zip[[#This Row],[Datum]])=1,MONTH(jaar_zip[[#This Row],[Datum]])=2,MONTH(jaar_zip[[#This Row],[Datum]])=11,MONTH(jaar_zip[[#This Row],[Datum]])=12),1.1,IF(OR(MONTH(jaar_zip[[#This Row],[Datum]])=3,MONTH(jaar_zip[[#This Row],[Datum]])=10),1,0.8))*jaar_zip[[#This Row],[graaddagen]],"")</f>
        <v>4.1599999999999993</v>
      </c>
      <c r="O3419" s="101">
        <f>IF(ISNUMBER(jaar_zip[[#This Row],[etmaaltemperatuur]]),IF(jaar_zip[[#This Row],[etmaaltemperatuur]]&gt;stookgrens,jaar_zip[[#This Row],[etmaaltemperatuur]]-stookgrens,0),"")</f>
        <v>0</v>
      </c>
    </row>
    <row r="3420" spans="1:15" x14ac:dyDescent="0.25">
      <c r="A3420">
        <v>275</v>
      </c>
      <c r="B3420">
        <v>20240510</v>
      </c>
      <c r="C3420">
        <v>2</v>
      </c>
      <c r="D3420">
        <v>15.1</v>
      </c>
      <c r="E3420">
        <v>2350</v>
      </c>
      <c r="F3420">
        <v>0</v>
      </c>
      <c r="G3420">
        <v>1024</v>
      </c>
      <c r="H3420">
        <v>70</v>
      </c>
      <c r="I3420" s="101" t="s">
        <v>24</v>
      </c>
      <c r="J3420" s="1">
        <f>DATEVALUE(RIGHT(jaar_zip[[#This Row],[YYYYMMDD]],2)&amp;"-"&amp;MID(jaar_zip[[#This Row],[YYYYMMDD]],5,2)&amp;"-"&amp;LEFT(jaar_zip[[#This Row],[YYYYMMDD]],4))</f>
        <v>45422</v>
      </c>
      <c r="K3420" s="101" t="str">
        <f>IF(AND(VALUE(MONTH(jaar_zip[[#This Row],[Datum]]))=1,VALUE(WEEKNUM(jaar_zip[[#This Row],[Datum]],21))&gt;51),RIGHT(YEAR(jaar_zip[[#This Row],[Datum]])-1,2),RIGHT(YEAR(jaar_zip[[#This Row],[Datum]]),2))&amp;"-"&amp; TEXT(WEEKNUM(jaar_zip[[#This Row],[Datum]],21),"00")</f>
        <v>24-19</v>
      </c>
      <c r="L3420" s="101">
        <f>MONTH(jaar_zip[[#This Row],[Datum]])</f>
        <v>5</v>
      </c>
      <c r="M3420" s="101">
        <f>IF(ISNUMBER(jaar_zip[[#This Row],[etmaaltemperatuur]]),IF(jaar_zip[[#This Row],[etmaaltemperatuur]]&lt;stookgrens,stookgrens-jaar_zip[[#This Row],[etmaaltemperatuur]],0),"")</f>
        <v>2.9000000000000004</v>
      </c>
      <c r="N3420" s="101">
        <f>IF(ISNUMBER(jaar_zip[[#This Row],[graaddagen]]),IF(OR(MONTH(jaar_zip[[#This Row],[Datum]])=1,MONTH(jaar_zip[[#This Row],[Datum]])=2,MONTH(jaar_zip[[#This Row],[Datum]])=11,MONTH(jaar_zip[[#This Row],[Datum]])=12),1.1,IF(OR(MONTH(jaar_zip[[#This Row],[Datum]])=3,MONTH(jaar_zip[[#This Row],[Datum]])=10),1,0.8))*jaar_zip[[#This Row],[graaddagen]],"")</f>
        <v>2.3200000000000003</v>
      </c>
      <c r="O3420" s="101">
        <f>IF(ISNUMBER(jaar_zip[[#This Row],[etmaaltemperatuur]]),IF(jaar_zip[[#This Row],[etmaaltemperatuur]]&gt;stookgrens,jaar_zip[[#This Row],[etmaaltemperatuur]]-stookgrens,0),"")</f>
        <v>0</v>
      </c>
    </row>
    <row r="3421" spans="1:15" x14ac:dyDescent="0.25">
      <c r="A3421">
        <v>275</v>
      </c>
      <c r="B3421">
        <v>20240511</v>
      </c>
      <c r="C3421">
        <v>3.3</v>
      </c>
      <c r="D3421">
        <v>16.399999999999999</v>
      </c>
      <c r="E3421">
        <v>2555</v>
      </c>
      <c r="F3421">
        <v>0</v>
      </c>
      <c r="G3421">
        <v>1022.2</v>
      </c>
      <c r="H3421">
        <v>68</v>
      </c>
      <c r="I3421" s="101" t="s">
        <v>24</v>
      </c>
      <c r="J3421" s="1">
        <f>DATEVALUE(RIGHT(jaar_zip[[#This Row],[YYYYMMDD]],2)&amp;"-"&amp;MID(jaar_zip[[#This Row],[YYYYMMDD]],5,2)&amp;"-"&amp;LEFT(jaar_zip[[#This Row],[YYYYMMDD]],4))</f>
        <v>45423</v>
      </c>
      <c r="K3421" s="101" t="str">
        <f>IF(AND(VALUE(MONTH(jaar_zip[[#This Row],[Datum]]))=1,VALUE(WEEKNUM(jaar_zip[[#This Row],[Datum]],21))&gt;51),RIGHT(YEAR(jaar_zip[[#This Row],[Datum]])-1,2),RIGHT(YEAR(jaar_zip[[#This Row],[Datum]]),2))&amp;"-"&amp; TEXT(WEEKNUM(jaar_zip[[#This Row],[Datum]],21),"00")</f>
        <v>24-19</v>
      </c>
      <c r="L3421" s="101">
        <f>MONTH(jaar_zip[[#This Row],[Datum]])</f>
        <v>5</v>
      </c>
      <c r="M3421" s="101">
        <f>IF(ISNUMBER(jaar_zip[[#This Row],[etmaaltemperatuur]]),IF(jaar_zip[[#This Row],[etmaaltemperatuur]]&lt;stookgrens,stookgrens-jaar_zip[[#This Row],[etmaaltemperatuur]],0),"")</f>
        <v>1.6000000000000014</v>
      </c>
      <c r="N3421" s="101">
        <f>IF(ISNUMBER(jaar_zip[[#This Row],[graaddagen]]),IF(OR(MONTH(jaar_zip[[#This Row],[Datum]])=1,MONTH(jaar_zip[[#This Row],[Datum]])=2,MONTH(jaar_zip[[#This Row],[Datum]])=11,MONTH(jaar_zip[[#This Row],[Datum]])=12),1.1,IF(OR(MONTH(jaar_zip[[#This Row],[Datum]])=3,MONTH(jaar_zip[[#This Row],[Datum]])=10),1,0.8))*jaar_zip[[#This Row],[graaddagen]],"")</f>
        <v>1.2800000000000011</v>
      </c>
      <c r="O3421" s="101">
        <f>IF(ISNUMBER(jaar_zip[[#This Row],[etmaaltemperatuur]]),IF(jaar_zip[[#This Row],[etmaaltemperatuur]]&gt;stookgrens,jaar_zip[[#This Row],[etmaaltemperatuur]]-stookgrens,0),"")</f>
        <v>0</v>
      </c>
    </row>
    <row r="3422" spans="1:15" x14ac:dyDescent="0.25">
      <c r="A3422">
        <v>275</v>
      </c>
      <c r="B3422">
        <v>20240512</v>
      </c>
      <c r="C3422">
        <v>3.9</v>
      </c>
      <c r="D3422">
        <v>19.399999999999999</v>
      </c>
      <c r="E3422">
        <v>2603</v>
      </c>
      <c r="F3422">
        <v>0</v>
      </c>
      <c r="G3422">
        <v>1015.7</v>
      </c>
      <c r="H3422">
        <v>57</v>
      </c>
      <c r="I3422" s="101" t="s">
        <v>24</v>
      </c>
      <c r="J3422" s="1">
        <f>DATEVALUE(RIGHT(jaar_zip[[#This Row],[YYYYMMDD]],2)&amp;"-"&amp;MID(jaar_zip[[#This Row],[YYYYMMDD]],5,2)&amp;"-"&amp;LEFT(jaar_zip[[#This Row],[YYYYMMDD]],4))</f>
        <v>45424</v>
      </c>
      <c r="K3422" s="101" t="str">
        <f>IF(AND(VALUE(MONTH(jaar_zip[[#This Row],[Datum]]))=1,VALUE(WEEKNUM(jaar_zip[[#This Row],[Datum]],21))&gt;51),RIGHT(YEAR(jaar_zip[[#This Row],[Datum]])-1,2),RIGHT(YEAR(jaar_zip[[#This Row],[Datum]]),2))&amp;"-"&amp; TEXT(WEEKNUM(jaar_zip[[#This Row],[Datum]],21),"00")</f>
        <v>24-19</v>
      </c>
      <c r="L3422" s="101">
        <f>MONTH(jaar_zip[[#This Row],[Datum]])</f>
        <v>5</v>
      </c>
      <c r="M3422" s="101">
        <f>IF(ISNUMBER(jaar_zip[[#This Row],[etmaaltemperatuur]]),IF(jaar_zip[[#This Row],[etmaaltemperatuur]]&lt;stookgrens,stookgrens-jaar_zip[[#This Row],[etmaaltemperatuur]],0),"")</f>
        <v>0</v>
      </c>
      <c r="N3422" s="101">
        <f>IF(ISNUMBER(jaar_zip[[#This Row],[graaddagen]]),IF(OR(MONTH(jaar_zip[[#This Row],[Datum]])=1,MONTH(jaar_zip[[#This Row],[Datum]])=2,MONTH(jaar_zip[[#This Row],[Datum]])=11,MONTH(jaar_zip[[#This Row],[Datum]])=12),1.1,IF(OR(MONTH(jaar_zip[[#This Row],[Datum]])=3,MONTH(jaar_zip[[#This Row],[Datum]])=10),1,0.8))*jaar_zip[[#This Row],[graaddagen]],"")</f>
        <v>0</v>
      </c>
      <c r="O3422" s="101">
        <f>IF(ISNUMBER(jaar_zip[[#This Row],[etmaaltemperatuur]]),IF(jaar_zip[[#This Row],[etmaaltemperatuur]]&gt;stookgrens,jaar_zip[[#This Row],[etmaaltemperatuur]]-stookgrens,0),"")</f>
        <v>1.3999999999999986</v>
      </c>
    </row>
    <row r="3423" spans="1:15" x14ac:dyDescent="0.25">
      <c r="A3423">
        <v>275</v>
      </c>
      <c r="B3423">
        <v>20240513</v>
      </c>
      <c r="C3423">
        <v>2.5</v>
      </c>
      <c r="D3423">
        <v>19.5</v>
      </c>
      <c r="E3423">
        <v>2163</v>
      </c>
      <c r="F3423">
        <v>0.3</v>
      </c>
      <c r="G3423">
        <v>1010.2</v>
      </c>
      <c r="H3423">
        <v>68</v>
      </c>
      <c r="I3423" s="101" t="s">
        <v>24</v>
      </c>
      <c r="J3423" s="1">
        <f>DATEVALUE(RIGHT(jaar_zip[[#This Row],[YYYYMMDD]],2)&amp;"-"&amp;MID(jaar_zip[[#This Row],[YYYYMMDD]],5,2)&amp;"-"&amp;LEFT(jaar_zip[[#This Row],[YYYYMMDD]],4))</f>
        <v>45425</v>
      </c>
      <c r="K3423" s="101" t="str">
        <f>IF(AND(VALUE(MONTH(jaar_zip[[#This Row],[Datum]]))=1,VALUE(WEEKNUM(jaar_zip[[#This Row],[Datum]],21))&gt;51),RIGHT(YEAR(jaar_zip[[#This Row],[Datum]])-1,2),RIGHT(YEAR(jaar_zip[[#This Row],[Datum]]),2))&amp;"-"&amp; TEXT(WEEKNUM(jaar_zip[[#This Row],[Datum]],21),"00")</f>
        <v>24-20</v>
      </c>
      <c r="L3423" s="101">
        <f>MONTH(jaar_zip[[#This Row],[Datum]])</f>
        <v>5</v>
      </c>
      <c r="M3423" s="101">
        <f>IF(ISNUMBER(jaar_zip[[#This Row],[etmaaltemperatuur]]),IF(jaar_zip[[#This Row],[etmaaltemperatuur]]&lt;stookgrens,stookgrens-jaar_zip[[#This Row],[etmaaltemperatuur]],0),"")</f>
        <v>0</v>
      </c>
      <c r="N3423" s="101">
        <f>IF(ISNUMBER(jaar_zip[[#This Row],[graaddagen]]),IF(OR(MONTH(jaar_zip[[#This Row],[Datum]])=1,MONTH(jaar_zip[[#This Row],[Datum]])=2,MONTH(jaar_zip[[#This Row],[Datum]])=11,MONTH(jaar_zip[[#This Row],[Datum]])=12),1.1,IF(OR(MONTH(jaar_zip[[#This Row],[Datum]])=3,MONTH(jaar_zip[[#This Row],[Datum]])=10),1,0.8))*jaar_zip[[#This Row],[graaddagen]],"")</f>
        <v>0</v>
      </c>
      <c r="O3423" s="101">
        <f>IF(ISNUMBER(jaar_zip[[#This Row],[etmaaltemperatuur]]),IF(jaar_zip[[#This Row],[etmaaltemperatuur]]&gt;stookgrens,jaar_zip[[#This Row],[etmaaltemperatuur]]-stookgrens,0),"")</f>
        <v>1.5</v>
      </c>
    </row>
    <row r="3424" spans="1:15" x14ac:dyDescent="0.25">
      <c r="A3424">
        <v>275</v>
      </c>
      <c r="B3424">
        <v>20240514</v>
      </c>
      <c r="C3424">
        <v>4.9000000000000004</v>
      </c>
      <c r="D3424">
        <v>21.2</v>
      </c>
      <c r="E3424">
        <v>2642</v>
      </c>
      <c r="F3424">
        <v>0</v>
      </c>
      <c r="G3424">
        <v>1005.4</v>
      </c>
      <c r="H3424">
        <v>60</v>
      </c>
      <c r="I3424" s="101" t="s">
        <v>24</v>
      </c>
      <c r="J3424" s="1">
        <f>DATEVALUE(RIGHT(jaar_zip[[#This Row],[YYYYMMDD]],2)&amp;"-"&amp;MID(jaar_zip[[#This Row],[YYYYMMDD]],5,2)&amp;"-"&amp;LEFT(jaar_zip[[#This Row],[YYYYMMDD]],4))</f>
        <v>45426</v>
      </c>
      <c r="K3424" s="101" t="str">
        <f>IF(AND(VALUE(MONTH(jaar_zip[[#This Row],[Datum]]))=1,VALUE(WEEKNUM(jaar_zip[[#This Row],[Datum]],21))&gt;51),RIGHT(YEAR(jaar_zip[[#This Row],[Datum]])-1,2),RIGHT(YEAR(jaar_zip[[#This Row],[Datum]]),2))&amp;"-"&amp; TEXT(WEEKNUM(jaar_zip[[#This Row],[Datum]],21),"00")</f>
        <v>24-20</v>
      </c>
      <c r="L3424" s="101">
        <f>MONTH(jaar_zip[[#This Row],[Datum]])</f>
        <v>5</v>
      </c>
      <c r="M3424" s="101">
        <f>IF(ISNUMBER(jaar_zip[[#This Row],[etmaaltemperatuur]]),IF(jaar_zip[[#This Row],[etmaaltemperatuur]]&lt;stookgrens,stookgrens-jaar_zip[[#This Row],[etmaaltemperatuur]],0),"")</f>
        <v>0</v>
      </c>
      <c r="N3424" s="101">
        <f>IF(ISNUMBER(jaar_zip[[#This Row],[graaddagen]]),IF(OR(MONTH(jaar_zip[[#This Row],[Datum]])=1,MONTH(jaar_zip[[#This Row],[Datum]])=2,MONTH(jaar_zip[[#This Row],[Datum]])=11,MONTH(jaar_zip[[#This Row],[Datum]])=12),1.1,IF(OR(MONTH(jaar_zip[[#This Row],[Datum]])=3,MONTH(jaar_zip[[#This Row],[Datum]])=10),1,0.8))*jaar_zip[[#This Row],[graaddagen]],"")</f>
        <v>0</v>
      </c>
      <c r="O3424" s="101">
        <f>IF(ISNUMBER(jaar_zip[[#This Row],[etmaaltemperatuur]]),IF(jaar_zip[[#This Row],[etmaaltemperatuur]]&gt;stookgrens,jaar_zip[[#This Row],[etmaaltemperatuur]]-stookgrens,0),"")</f>
        <v>3.1999999999999993</v>
      </c>
    </row>
    <row r="3425" spans="1:15" x14ac:dyDescent="0.25">
      <c r="A3425">
        <v>275</v>
      </c>
      <c r="B3425">
        <v>20240515</v>
      </c>
      <c r="C3425">
        <v>2.1</v>
      </c>
      <c r="D3425">
        <v>17</v>
      </c>
      <c r="E3425">
        <v>1599</v>
      </c>
      <c r="F3425">
        <v>2.4</v>
      </c>
      <c r="G3425">
        <v>1005.9</v>
      </c>
      <c r="H3425">
        <v>84</v>
      </c>
      <c r="I3425" s="101" t="s">
        <v>24</v>
      </c>
      <c r="J3425" s="1">
        <f>DATEVALUE(RIGHT(jaar_zip[[#This Row],[YYYYMMDD]],2)&amp;"-"&amp;MID(jaar_zip[[#This Row],[YYYYMMDD]],5,2)&amp;"-"&amp;LEFT(jaar_zip[[#This Row],[YYYYMMDD]],4))</f>
        <v>45427</v>
      </c>
      <c r="K3425" s="101" t="str">
        <f>IF(AND(VALUE(MONTH(jaar_zip[[#This Row],[Datum]]))=1,VALUE(WEEKNUM(jaar_zip[[#This Row],[Datum]],21))&gt;51),RIGHT(YEAR(jaar_zip[[#This Row],[Datum]])-1,2),RIGHT(YEAR(jaar_zip[[#This Row],[Datum]]),2))&amp;"-"&amp; TEXT(WEEKNUM(jaar_zip[[#This Row],[Datum]],21),"00")</f>
        <v>24-20</v>
      </c>
      <c r="L3425" s="101">
        <f>MONTH(jaar_zip[[#This Row],[Datum]])</f>
        <v>5</v>
      </c>
      <c r="M3425" s="101">
        <f>IF(ISNUMBER(jaar_zip[[#This Row],[etmaaltemperatuur]]),IF(jaar_zip[[#This Row],[etmaaltemperatuur]]&lt;stookgrens,stookgrens-jaar_zip[[#This Row],[etmaaltemperatuur]],0),"")</f>
        <v>1</v>
      </c>
      <c r="N3425" s="101">
        <f>IF(ISNUMBER(jaar_zip[[#This Row],[graaddagen]]),IF(OR(MONTH(jaar_zip[[#This Row],[Datum]])=1,MONTH(jaar_zip[[#This Row],[Datum]])=2,MONTH(jaar_zip[[#This Row],[Datum]])=11,MONTH(jaar_zip[[#This Row],[Datum]])=12),1.1,IF(OR(MONTH(jaar_zip[[#This Row],[Datum]])=3,MONTH(jaar_zip[[#This Row],[Datum]])=10),1,0.8))*jaar_zip[[#This Row],[graaddagen]],"")</f>
        <v>0.8</v>
      </c>
      <c r="O3425" s="101">
        <f>IF(ISNUMBER(jaar_zip[[#This Row],[etmaaltemperatuur]]),IF(jaar_zip[[#This Row],[etmaaltemperatuur]]&gt;stookgrens,jaar_zip[[#This Row],[etmaaltemperatuur]]-stookgrens,0),"")</f>
        <v>0</v>
      </c>
    </row>
    <row r="3426" spans="1:15" x14ac:dyDescent="0.25">
      <c r="A3426">
        <v>275</v>
      </c>
      <c r="B3426">
        <v>20240516</v>
      </c>
      <c r="C3426">
        <v>2.4</v>
      </c>
      <c r="D3426">
        <v>15.9</v>
      </c>
      <c r="E3426">
        <v>1440</v>
      </c>
      <c r="F3426">
        <v>2.4</v>
      </c>
      <c r="G3426">
        <v>1005</v>
      </c>
      <c r="H3426">
        <v>86</v>
      </c>
      <c r="I3426" s="101" t="s">
        <v>24</v>
      </c>
      <c r="J3426" s="1">
        <f>DATEVALUE(RIGHT(jaar_zip[[#This Row],[YYYYMMDD]],2)&amp;"-"&amp;MID(jaar_zip[[#This Row],[YYYYMMDD]],5,2)&amp;"-"&amp;LEFT(jaar_zip[[#This Row],[YYYYMMDD]],4))</f>
        <v>45428</v>
      </c>
      <c r="K3426" s="101" t="str">
        <f>IF(AND(VALUE(MONTH(jaar_zip[[#This Row],[Datum]]))=1,VALUE(WEEKNUM(jaar_zip[[#This Row],[Datum]],21))&gt;51),RIGHT(YEAR(jaar_zip[[#This Row],[Datum]])-1,2),RIGHT(YEAR(jaar_zip[[#This Row],[Datum]]),2))&amp;"-"&amp; TEXT(WEEKNUM(jaar_zip[[#This Row],[Datum]],21),"00")</f>
        <v>24-20</v>
      </c>
      <c r="L3426" s="101">
        <f>MONTH(jaar_zip[[#This Row],[Datum]])</f>
        <v>5</v>
      </c>
      <c r="M3426" s="101">
        <f>IF(ISNUMBER(jaar_zip[[#This Row],[etmaaltemperatuur]]),IF(jaar_zip[[#This Row],[etmaaltemperatuur]]&lt;stookgrens,stookgrens-jaar_zip[[#This Row],[etmaaltemperatuur]],0),"")</f>
        <v>2.0999999999999996</v>
      </c>
      <c r="N3426" s="101">
        <f>IF(ISNUMBER(jaar_zip[[#This Row],[graaddagen]]),IF(OR(MONTH(jaar_zip[[#This Row],[Datum]])=1,MONTH(jaar_zip[[#This Row],[Datum]])=2,MONTH(jaar_zip[[#This Row],[Datum]])=11,MONTH(jaar_zip[[#This Row],[Datum]])=12),1.1,IF(OR(MONTH(jaar_zip[[#This Row],[Datum]])=3,MONTH(jaar_zip[[#This Row],[Datum]])=10),1,0.8))*jaar_zip[[#This Row],[graaddagen]],"")</f>
        <v>1.6799999999999997</v>
      </c>
      <c r="O3426" s="101">
        <f>IF(ISNUMBER(jaar_zip[[#This Row],[etmaaltemperatuur]]),IF(jaar_zip[[#This Row],[etmaaltemperatuur]]&gt;stookgrens,jaar_zip[[#This Row],[etmaaltemperatuur]]-stookgrens,0),"")</f>
        <v>0</v>
      </c>
    </row>
    <row r="3427" spans="1:15" x14ac:dyDescent="0.25">
      <c r="A3427">
        <v>275</v>
      </c>
      <c r="B3427">
        <v>20240517</v>
      </c>
      <c r="C3427">
        <v>2.2999999999999998</v>
      </c>
      <c r="D3427">
        <v>16</v>
      </c>
      <c r="E3427">
        <v>1141</v>
      </c>
      <c r="F3427">
        <v>2.5</v>
      </c>
      <c r="G3427">
        <v>1007.8</v>
      </c>
      <c r="H3427">
        <v>89</v>
      </c>
      <c r="I3427" s="101" t="s">
        <v>24</v>
      </c>
      <c r="J3427" s="1">
        <f>DATEVALUE(RIGHT(jaar_zip[[#This Row],[YYYYMMDD]],2)&amp;"-"&amp;MID(jaar_zip[[#This Row],[YYYYMMDD]],5,2)&amp;"-"&amp;LEFT(jaar_zip[[#This Row],[YYYYMMDD]],4))</f>
        <v>45429</v>
      </c>
      <c r="K3427" s="101" t="str">
        <f>IF(AND(VALUE(MONTH(jaar_zip[[#This Row],[Datum]]))=1,VALUE(WEEKNUM(jaar_zip[[#This Row],[Datum]],21))&gt;51),RIGHT(YEAR(jaar_zip[[#This Row],[Datum]])-1,2),RIGHT(YEAR(jaar_zip[[#This Row],[Datum]]),2))&amp;"-"&amp; TEXT(WEEKNUM(jaar_zip[[#This Row],[Datum]],21),"00")</f>
        <v>24-20</v>
      </c>
      <c r="L3427" s="101">
        <f>MONTH(jaar_zip[[#This Row],[Datum]])</f>
        <v>5</v>
      </c>
      <c r="M3427" s="101">
        <f>IF(ISNUMBER(jaar_zip[[#This Row],[etmaaltemperatuur]]),IF(jaar_zip[[#This Row],[etmaaltemperatuur]]&lt;stookgrens,stookgrens-jaar_zip[[#This Row],[etmaaltemperatuur]],0),"")</f>
        <v>2</v>
      </c>
      <c r="N3427" s="101">
        <f>IF(ISNUMBER(jaar_zip[[#This Row],[graaddagen]]),IF(OR(MONTH(jaar_zip[[#This Row],[Datum]])=1,MONTH(jaar_zip[[#This Row],[Datum]])=2,MONTH(jaar_zip[[#This Row],[Datum]])=11,MONTH(jaar_zip[[#This Row],[Datum]])=12),1.1,IF(OR(MONTH(jaar_zip[[#This Row],[Datum]])=3,MONTH(jaar_zip[[#This Row],[Datum]])=10),1,0.8))*jaar_zip[[#This Row],[graaddagen]],"")</f>
        <v>1.6</v>
      </c>
      <c r="O3427" s="101">
        <f>IF(ISNUMBER(jaar_zip[[#This Row],[etmaaltemperatuur]]),IF(jaar_zip[[#This Row],[etmaaltemperatuur]]&gt;stookgrens,jaar_zip[[#This Row],[etmaaltemperatuur]]-stookgrens,0),"")</f>
        <v>0</v>
      </c>
    </row>
    <row r="3428" spans="1:15" x14ac:dyDescent="0.25">
      <c r="A3428">
        <v>275</v>
      </c>
      <c r="B3428">
        <v>20240518</v>
      </c>
      <c r="C3428">
        <v>2</v>
      </c>
      <c r="D3428">
        <v>16.2</v>
      </c>
      <c r="E3428">
        <v>1551</v>
      </c>
      <c r="F3428">
        <v>0.7</v>
      </c>
      <c r="G3428">
        <v>1010.3</v>
      </c>
      <c r="H3428">
        <v>77</v>
      </c>
      <c r="I3428" s="101" t="s">
        <v>24</v>
      </c>
      <c r="J3428" s="1">
        <f>DATEVALUE(RIGHT(jaar_zip[[#This Row],[YYYYMMDD]],2)&amp;"-"&amp;MID(jaar_zip[[#This Row],[YYYYMMDD]],5,2)&amp;"-"&amp;LEFT(jaar_zip[[#This Row],[YYYYMMDD]],4))</f>
        <v>45430</v>
      </c>
      <c r="K3428" s="101" t="str">
        <f>IF(AND(VALUE(MONTH(jaar_zip[[#This Row],[Datum]]))=1,VALUE(WEEKNUM(jaar_zip[[#This Row],[Datum]],21))&gt;51),RIGHT(YEAR(jaar_zip[[#This Row],[Datum]])-1,2),RIGHT(YEAR(jaar_zip[[#This Row],[Datum]]),2))&amp;"-"&amp; TEXT(WEEKNUM(jaar_zip[[#This Row],[Datum]],21),"00")</f>
        <v>24-20</v>
      </c>
      <c r="L3428" s="101">
        <f>MONTH(jaar_zip[[#This Row],[Datum]])</f>
        <v>5</v>
      </c>
      <c r="M3428" s="101">
        <f>IF(ISNUMBER(jaar_zip[[#This Row],[etmaaltemperatuur]]),IF(jaar_zip[[#This Row],[etmaaltemperatuur]]&lt;stookgrens,stookgrens-jaar_zip[[#This Row],[etmaaltemperatuur]],0),"")</f>
        <v>1.8000000000000007</v>
      </c>
      <c r="N3428" s="101">
        <f>IF(ISNUMBER(jaar_zip[[#This Row],[graaddagen]]),IF(OR(MONTH(jaar_zip[[#This Row],[Datum]])=1,MONTH(jaar_zip[[#This Row],[Datum]])=2,MONTH(jaar_zip[[#This Row],[Datum]])=11,MONTH(jaar_zip[[#This Row],[Datum]])=12),1.1,IF(OR(MONTH(jaar_zip[[#This Row],[Datum]])=3,MONTH(jaar_zip[[#This Row],[Datum]])=10),1,0.8))*jaar_zip[[#This Row],[graaddagen]],"")</f>
        <v>1.4400000000000006</v>
      </c>
      <c r="O3428" s="101">
        <f>IF(ISNUMBER(jaar_zip[[#This Row],[etmaaltemperatuur]]),IF(jaar_zip[[#This Row],[etmaaltemperatuur]]&gt;stookgrens,jaar_zip[[#This Row],[etmaaltemperatuur]]-stookgrens,0),"")</f>
        <v>0</v>
      </c>
    </row>
    <row r="3429" spans="1:15" x14ac:dyDescent="0.25">
      <c r="A3429">
        <v>275</v>
      </c>
      <c r="B3429">
        <v>20240519</v>
      </c>
      <c r="C3429">
        <v>2.1</v>
      </c>
      <c r="D3429">
        <v>15.4</v>
      </c>
      <c r="E3429">
        <v>1691</v>
      </c>
      <c r="F3429">
        <v>20.7</v>
      </c>
      <c r="G3429">
        <v>1010.6</v>
      </c>
      <c r="H3429">
        <v>82</v>
      </c>
      <c r="I3429" s="101" t="s">
        <v>24</v>
      </c>
      <c r="J3429" s="1">
        <f>DATEVALUE(RIGHT(jaar_zip[[#This Row],[YYYYMMDD]],2)&amp;"-"&amp;MID(jaar_zip[[#This Row],[YYYYMMDD]],5,2)&amp;"-"&amp;LEFT(jaar_zip[[#This Row],[YYYYMMDD]],4))</f>
        <v>45431</v>
      </c>
      <c r="K3429" s="101" t="str">
        <f>IF(AND(VALUE(MONTH(jaar_zip[[#This Row],[Datum]]))=1,VALUE(WEEKNUM(jaar_zip[[#This Row],[Datum]],21))&gt;51),RIGHT(YEAR(jaar_zip[[#This Row],[Datum]])-1,2),RIGHT(YEAR(jaar_zip[[#This Row],[Datum]]),2))&amp;"-"&amp; TEXT(WEEKNUM(jaar_zip[[#This Row],[Datum]],21),"00")</f>
        <v>24-20</v>
      </c>
      <c r="L3429" s="101">
        <f>MONTH(jaar_zip[[#This Row],[Datum]])</f>
        <v>5</v>
      </c>
      <c r="M3429" s="101">
        <f>IF(ISNUMBER(jaar_zip[[#This Row],[etmaaltemperatuur]]),IF(jaar_zip[[#This Row],[etmaaltemperatuur]]&lt;stookgrens,stookgrens-jaar_zip[[#This Row],[etmaaltemperatuur]],0),"")</f>
        <v>2.5999999999999996</v>
      </c>
      <c r="N3429" s="101">
        <f>IF(ISNUMBER(jaar_zip[[#This Row],[graaddagen]]),IF(OR(MONTH(jaar_zip[[#This Row],[Datum]])=1,MONTH(jaar_zip[[#This Row],[Datum]])=2,MONTH(jaar_zip[[#This Row],[Datum]])=11,MONTH(jaar_zip[[#This Row],[Datum]])=12),1.1,IF(OR(MONTH(jaar_zip[[#This Row],[Datum]])=3,MONTH(jaar_zip[[#This Row],[Datum]])=10),1,0.8))*jaar_zip[[#This Row],[graaddagen]],"")</f>
        <v>2.0799999999999996</v>
      </c>
      <c r="O3429" s="101">
        <f>IF(ISNUMBER(jaar_zip[[#This Row],[etmaaltemperatuur]]),IF(jaar_zip[[#This Row],[etmaaltemperatuur]]&gt;stookgrens,jaar_zip[[#This Row],[etmaaltemperatuur]]-stookgrens,0),"")</f>
        <v>0</v>
      </c>
    </row>
    <row r="3430" spans="1:15" x14ac:dyDescent="0.25">
      <c r="A3430">
        <v>275</v>
      </c>
      <c r="B3430">
        <v>20240520</v>
      </c>
      <c r="C3430">
        <v>1.5</v>
      </c>
      <c r="D3430">
        <v>15.5</v>
      </c>
      <c r="E3430">
        <v>1721</v>
      </c>
      <c r="F3430">
        <v>-0.1</v>
      </c>
      <c r="G3430">
        <v>1011.1</v>
      </c>
      <c r="H3430">
        <v>83</v>
      </c>
      <c r="I3430" s="101" t="s">
        <v>24</v>
      </c>
      <c r="J3430" s="1">
        <f>DATEVALUE(RIGHT(jaar_zip[[#This Row],[YYYYMMDD]],2)&amp;"-"&amp;MID(jaar_zip[[#This Row],[YYYYMMDD]],5,2)&amp;"-"&amp;LEFT(jaar_zip[[#This Row],[YYYYMMDD]],4))</f>
        <v>45432</v>
      </c>
      <c r="K3430" s="101" t="str">
        <f>IF(AND(VALUE(MONTH(jaar_zip[[#This Row],[Datum]]))=1,VALUE(WEEKNUM(jaar_zip[[#This Row],[Datum]],21))&gt;51),RIGHT(YEAR(jaar_zip[[#This Row],[Datum]])-1,2),RIGHT(YEAR(jaar_zip[[#This Row],[Datum]]),2))&amp;"-"&amp; TEXT(WEEKNUM(jaar_zip[[#This Row],[Datum]],21),"00")</f>
        <v>24-21</v>
      </c>
      <c r="L3430" s="101">
        <f>MONTH(jaar_zip[[#This Row],[Datum]])</f>
        <v>5</v>
      </c>
      <c r="M3430" s="101">
        <f>IF(ISNUMBER(jaar_zip[[#This Row],[etmaaltemperatuur]]),IF(jaar_zip[[#This Row],[etmaaltemperatuur]]&lt;stookgrens,stookgrens-jaar_zip[[#This Row],[etmaaltemperatuur]],0),"")</f>
        <v>2.5</v>
      </c>
      <c r="N3430" s="101">
        <f>IF(ISNUMBER(jaar_zip[[#This Row],[graaddagen]]),IF(OR(MONTH(jaar_zip[[#This Row],[Datum]])=1,MONTH(jaar_zip[[#This Row],[Datum]])=2,MONTH(jaar_zip[[#This Row],[Datum]])=11,MONTH(jaar_zip[[#This Row],[Datum]])=12),1.1,IF(OR(MONTH(jaar_zip[[#This Row],[Datum]])=3,MONTH(jaar_zip[[#This Row],[Datum]])=10),1,0.8))*jaar_zip[[#This Row],[graaddagen]],"")</f>
        <v>2</v>
      </c>
      <c r="O3430" s="101">
        <f>IF(ISNUMBER(jaar_zip[[#This Row],[etmaaltemperatuur]]),IF(jaar_zip[[#This Row],[etmaaltemperatuur]]&gt;stookgrens,jaar_zip[[#This Row],[etmaaltemperatuur]]-stookgrens,0),"")</f>
        <v>0</v>
      </c>
    </row>
    <row r="3431" spans="1:15" x14ac:dyDescent="0.25">
      <c r="A3431">
        <v>275</v>
      </c>
      <c r="B3431">
        <v>20240521</v>
      </c>
      <c r="C3431">
        <v>3.5</v>
      </c>
      <c r="D3431">
        <v>17.2</v>
      </c>
      <c r="E3431">
        <v>1864</v>
      </c>
      <c r="F3431">
        <v>25.4</v>
      </c>
      <c r="G3431">
        <v>1007.3</v>
      </c>
      <c r="H3431">
        <v>80</v>
      </c>
      <c r="I3431" s="101" t="s">
        <v>24</v>
      </c>
      <c r="J3431" s="1">
        <f>DATEVALUE(RIGHT(jaar_zip[[#This Row],[YYYYMMDD]],2)&amp;"-"&amp;MID(jaar_zip[[#This Row],[YYYYMMDD]],5,2)&amp;"-"&amp;LEFT(jaar_zip[[#This Row],[YYYYMMDD]],4))</f>
        <v>45433</v>
      </c>
      <c r="K3431" s="101" t="str">
        <f>IF(AND(VALUE(MONTH(jaar_zip[[#This Row],[Datum]]))=1,VALUE(WEEKNUM(jaar_zip[[#This Row],[Datum]],21))&gt;51),RIGHT(YEAR(jaar_zip[[#This Row],[Datum]])-1,2),RIGHT(YEAR(jaar_zip[[#This Row],[Datum]]),2))&amp;"-"&amp; TEXT(WEEKNUM(jaar_zip[[#This Row],[Datum]],21),"00")</f>
        <v>24-21</v>
      </c>
      <c r="L3431" s="101">
        <f>MONTH(jaar_zip[[#This Row],[Datum]])</f>
        <v>5</v>
      </c>
      <c r="M3431" s="101">
        <f>IF(ISNUMBER(jaar_zip[[#This Row],[etmaaltemperatuur]]),IF(jaar_zip[[#This Row],[etmaaltemperatuur]]&lt;stookgrens,stookgrens-jaar_zip[[#This Row],[etmaaltemperatuur]],0),"")</f>
        <v>0.80000000000000071</v>
      </c>
      <c r="N3431" s="101">
        <f>IF(ISNUMBER(jaar_zip[[#This Row],[graaddagen]]),IF(OR(MONTH(jaar_zip[[#This Row],[Datum]])=1,MONTH(jaar_zip[[#This Row],[Datum]])=2,MONTH(jaar_zip[[#This Row],[Datum]])=11,MONTH(jaar_zip[[#This Row],[Datum]])=12),1.1,IF(OR(MONTH(jaar_zip[[#This Row],[Datum]])=3,MONTH(jaar_zip[[#This Row],[Datum]])=10),1,0.8))*jaar_zip[[#This Row],[graaddagen]],"")</f>
        <v>0.64000000000000057</v>
      </c>
      <c r="O3431" s="101">
        <f>IF(ISNUMBER(jaar_zip[[#This Row],[etmaaltemperatuur]]),IF(jaar_zip[[#This Row],[etmaaltemperatuur]]&gt;stookgrens,jaar_zip[[#This Row],[etmaaltemperatuur]]-stookgrens,0),"")</f>
        <v>0</v>
      </c>
    </row>
    <row r="3432" spans="1:15" x14ac:dyDescent="0.25">
      <c r="A3432">
        <v>275</v>
      </c>
      <c r="B3432">
        <v>20240522</v>
      </c>
      <c r="C3432">
        <v>3.5</v>
      </c>
      <c r="D3432">
        <v>15.2</v>
      </c>
      <c r="E3432">
        <v>1101</v>
      </c>
      <c r="F3432">
        <v>2.1</v>
      </c>
      <c r="G3432">
        <v>1008.3</v>
      </c>
      <c r="H3432">
        <v>83</v>
      </c>
      <c r="I3432" s="101" t="s">
        <v>24</v>
      </c>
      <c r="J3432" s="1">
        <f>DATEVALUE(RIGHT(jaar_zip[[#This Row],[YYYYMMDD]],2)&amp;"-"&amp;MID(jaar_zip[[#This Row],[YYYYMMDD]],5,2)&amp;"-"&amp;LEFT(jaar_zip[[#This Row],[YYYYMMDD]],4))</f>
        <v>45434</v>
      </c>
      <c r="K3432" s="101" t="str">
        <f>IF(AND(VALUE(MONTH(jaar_zip[[#This Row],[Datum]]))=1,VALUE(WEEKNUM(jaar_zip[[#This Row],[Datum]],21))&gt;51),RIGHT(YEAR(jaar_zip[[#This Row],[Datum]])-1,2),RIGHT(YEAR(jaar_zip[[#This Row],[Datum]]),2))&amp;"-"&amp; TEXT(WEEKNUM(jaar_zip[[#This Row],[Datum]],21),"00")</f>
        <v>24-21</v>
      </c>
      <c r="L3432" s="101">
        <f>MONTH(jaar_zip[[#This Row],[Datum]])</f>
        <v>5</v>
      </c>
      <c r="M3432" s="101">
        <f>IF(ISNUMBER(jaar_zip[[#This Row],[etmaaltemperatuur]]),IF(jaar_zip[[#This Row],[etmaaltemperatuur]]&lt;stookgrens,stookgrens-jaar_zip[[#This Row],[etmaaltemperatuur]],0),"")</f>
        <v>2.8000000000000007</v>
      </c>
      <c r="N3432" s="101">
        <f>IF(ISNUMBER(jaar_zip[[#This Row],[graaddagen]]),IF(OR(MONTH(jaar_zip[[#This Row],[Datum]])=1,MONTH(jaar_zip[[#This Row],[Datum]])=2,MONTH(jaar_zip[[#This Row],[Datum]])=11,MONTH(jaar_zip[[#This Row],[Datum]])=12),1.1,IF(OR(MONTH(jaar_zip[[#This Row],[Datum]])=3,MONTH(jaar_zip[[#This Row],[Datum]])=10),1,0.8))*jaar_zip[[#This Row],[graaddagen]],"")</f>
        <v>2.2400000000000007</v>
      </c>
      <c r="O3432" s="101">
        <f>IF(ISNUMBER(jaar_zip[[#This Row],[etmaaltemperatuur]]),IF(jaar_zip[[#This Row],[etmaaltemperatuur]]&gt;stookgrens,jaar_zip[[#This Row],[etmaaltemperatuur]]-stookgrens,0),"")</f>
        <v>0</v>
      </c>
    </row>
    <row r="3433" spans="1:15" x14ac:dyDescent="0.25">
      <c r="A3433">
        <v>275</v>
      </c>
      <c r="B3433">
        <v>20240523</v>
      </c>
      <c r="C3433">
        <v>3.1</v>
      </c>
      <c r="D3433">
        <v>14.7</v>
      </c>
      <c r="E3433">
        <v>1605</v>
      </c>
      <c r="F3433">
        <v>0</v>
      </c>
      <c r="G3433">
        <v>1014.9</v>
      </c>
      <c r="H3433">
        <v>79</v>
      </c>
      <c r="I3433" s="101" t="s">
        <v>24</v>
      </c>
      <c r="J3433" s="1">
        <f>DATEVALUE(RIGHT(jaar_zip[[#This Row],[YYYYMMDD]],2)&amp;"-"&amp;MID(jaar_zip[[#This Row],[YYYYMMDD]],5,2)&amp;"-"&amp;LEFT(jaar_zip[[#This Row],[YYYYMMDD]],4))</f>
        <v>45435</v>
      </c>
      <c r="K3433" s="101" t="str">
        <f>IF(AND(VALUE(MONTH(jaar_zip[[#This Row],[Datum]]))=1,VALUE(WEEKNUM(jaar_zip[[#This Row],[Datum]],21))&gt;51),RIGHT(YEAR(jaar_zip[[#This Row],[Datum]])-1,2),RIGHT(YEAR(jaar_zip[[#This Row],[Datum]]),2))&amp;"-"&amp; TEXT(WEEKNUM(jaar_zip[[#This Row],[Datum]],21),"00")</f>
        <v>24-21</v>
      </c>
      <c r="L3433" s="101">
        <f>MONTH(jaar_zip[[#This Row],[Datum]])</f>
        <v>5</v>
      </c>
      <c r="M3433" s="101">
        <f>IF(ISNUMBER(jaar_zip[[#This Row],[etmaaltemperatuur]]),IF(jaar_zip[[#This Row],[etmaaltemperatuur]]&lt;stookgrens,stookgrens-jaar_zip[[#This Row],[etmaaltemperatuur]],0),"")</f>
        <v>3.3000000000000007</v>
      </c>
      <c r="N3433" s="101">
        <f>IF(ISNUMBER(jaar_zip[[#This Row],[graaddagen]]),IF(OR(MONTH(jaar_zip[[#This Row],[Datum]])=1,MONTH(jaar_zip[[#This Row],[Datum]])=2,MONTH(jaar_zip[[#This Row],[Datum]])=11,MONTH(jaar_zip[[#This Row],[Datum]])=12),1.1,IF(OR(MONTH(jaar_zip[[#This Row],[Datum]])=3,MONTH(jaar_zip[[#This Row],[Datum]])=10),1,0.8))*jaar_zip[[#This Row],[graaddagen]],"")</f>
        <v>2.6400000000000006</v>
      </c>
      <c r="O3433" s="101">
        <f>IF(ISNUMBER(jaar_zip[[#This Row],[etmaaltemperatuur]]),IF(jaar_zip[[#This Row],[etmaaltemperatuur]]&gt;stookgrens,jaar_zip[[#This Row],[etmaaltemperatuur]]-stookgrens,0),"")</f>
        <v>0</v>
      </c>
    </row>
    <row r="3434" spans="1:15" x14ac:dyDescent="0.25">
      <c r="A3434">
        <v>275</v>
      </c>
      <c r="B3434">
        <v>20240524</v>
      </c>
      <c r="C3434">
        <v>1.8</v>
      </c>
      <c r="D3434">
        <v>14</v>
      </c>
      <c r="E3434">
        <v>646</v>
      </c>
      <c r="F3434">
        <v>7.7</v>
      </c>
      <c r="G3434">
        <v>1018.2</v>
      </c>
      <c r="H3434">
        <v>92</v>
      </c>
      <c r="I3434" s="101" t="s">
        <v>24</v>
      </c>
      <c r="J3434" s="1">
        <f>DATEVALUE(RIGHT(jaar_zip[[#This Row],[YYYYMMDD]],2)&amp;"-"&amp;MID(jaar_zip[[#This Row],[YYYYMMDD]],5,2)&amp;"-"&amp;LEFT(jaar_zip[[#This Row],[YYYYMMDD]],4))</f>
        <v>45436</v>
      </c>
      <c r="K3434" s="101" t="str">
        <f>IF(AND(VALUE(MONTH(jaar_zip[[#This Row],[Datum]]))=1,VALUE(WEEKNUM(jaar_zip[[#This Row],[Datum]],21))&gt;51),RIGHT(YEAR(jaar_zip[[#This Row],[Datum]])-1,2),RIGHT(YEAR(jaar_zip[[#This Row],[Datum]]),2))&amp;"-"&amp; TEXT(WEEKNUM(jaar_zip[[#This Row],[Datum]],21),"00")</f>
        <v>24-21</v>
      </c>
      <c r="L3434" s="101">
        <f>MONTH(jaar_zip[[#This Row],[Datum]])</f>
        <v>5</v>
      </c>
      <c r="M3434" s="101">
        <f>IF(ISNUMBER(jaar_zip[[#This Row],[etmaaltemperatuur]]),IF(jaar_zip[[#This Row],[etmaaltemperatuur]]&lt;stookgrens,stookgrens-jaar_zip[[#This Row],[etmaaltemperatuur]],0),"")</f>
        <v>4</v>
      </c>
      <c r="N3434" s="101">
        <f>IF(ISNUMBER(jaar_zip[[#This Row],[graaddagen]]),IF(OR(MONTH(jaar_zip[[#This Row],[Datum]])=1,MONTH(jaar_zip[[#This Row],[Datum]])=2,MONTH(jaar_zip[[#This Row],[Datum]])=11,MONTH(jaar_zip[[#This Row],[Datum]])=12),1.1,IF(OR(MONTH(jaar_zip[[#This Row],[Datum]])=3,MONTH(jaar_zip[[#This Row],[Datum]])=10),1,0.8))*jaar_zip[[#This Row],[graaddagen]],"")</f>
        <v>3.2</v>
      </c>
      <c r="O3434" s="101">
        <f>IF(ISNUMBER(jaar_zip[[#This Row],[etmaaltemperatuur]]),IF(jaar_zip[[#This Row],[etmaaltemperatuur]]&gt;stookgrens,jaar_zip[[#This Row],[etmaaltemperatuur]]-stookgrens,0),"")</f>
        <v>0</v>
      </c>
    </row>
    <row r="3435" spans="1:15" x14ac:dyDescent="0.25">
      <c r="A3435">
        <v>275</v>
      </c>
      <c r="B3435">
        <v>20240525</v>
      </c>
      <c r="C3435">
        <v>2.5</v>
      </c>
      <c r="D3435">
        <v>15</v>
      </c>
      <c r="E3435">
        <v>1338</v>
      </c>
      <c r="F3435">
        <v>0.8</v>
      </c>
      <c r="G3435">
        <v>1016.5</v>
      </c>
      <c r="H3435">
        <v>87</v>
      </c>
      <c r="I3435" s="101" t="s">
        <v>24</v>
      </c>
      <c r="J3435" s="1">
        <f>DATEVALUE(RIGHT(jaar_zip[[#This Row],[YYYYMMDD]],2)&amp;"-"&amp;MID(jaar_zip[[#This Row],[YYYYMMDD]],5,2)&amp;"-"&amp;LEFT(jaar_zip[[#This Row],[YYYYMMDD]],4))</f>
        <v>45437</v>
      </c>
      <c r="K3435" s="101" t="str">
        <f>IF(AND(VALUE(MONTH(jaar_zip[[#This Row],[Datum]]))=1,VALUE(WEEKNUM(jaar_zip[[#This Row],[Datum]],21))&gt;51),RIGHT(YEAR(jaar_zip[[#This Row],[Datum]])-1,2),RIGHT(YEAR(jaar_zip[[#This Row],[Datum]]),2))&amp;"-"&amp; TEXT(WEEKNUM(jaar_zip[[#This Row],[Datum]],21),"00")</f>
        <v>24-21</v>
      </c>
      <c r="L3435" s="101">
        <f>MONTH(jaar_zip[[#This Row],[Datum]])</f>
        <v>5</v>
      </c>
      <c r="M3435" s="101">
        <f>IF(ISNUMBER(jaar_zip[[#This Row],[etmaaltemperatuur]]),IF(jaar_zip[[#This Row],[etmaaltemperatuur]]&lt;stookgrens,stookgrens-jaar_zip[[#This Row],[etmaaltemperatuur]],0),"")</f>
        <v>3</v>
      </c>
      <c r="N3435" s="101">
        <f>IF(ISNUMBER(jaar_zip[[#This Row],[graaddagen]]),IF(OR(MONTH(jaar_zip[[#This Row],[Datum]])=1,MONTH(jaar_zip[[#This Row],[Datum]])=2,MONTH(jaar_zip[[#This Row],[Datum]])=11,MONTH(jaar_zip[[#This Row],[Datum]])=12),1.1,IF(OR(MONTH(jaar_zip[[#This Row],[Datum]])=3,MONTH(jaar_zip[[#This Row],[Datum]])=10),1,0.8))*jaar_zip[[#This Row],[graaddagen]],"")</f>
        <v>2.4000000000000004</v>
      </c>
      <c r="O3435" s="101">
        <f>IF(ISNUMBER(jaar_zip[[#This Row],[etmaaltemperatuur]]),IF(jaar_zip[[#This Row],[etmaaltemperatuur]]&gt;stookgrens,jaar_zip[[#This Row],[etmaaltemperatuur]]-stookgrens,0),"")</f>
        <v>0</v>
      </c>
    </row>
    <row r="3436" spans="1:15" x14ac:dyDescent="0.25">
      <c r="A3436">
        <v>275</v>
      </c>
      <c r="B3436">
        <v>20240526</v>
      </c>
      <c r="C3436">
        <v>2.9</v>
      </c>
      <c r="D3436">
        <v>16.100000000000001</v>
      </c>
      <c r="E3436">
        <v>1621</v>
      </c>
      <c r="F3436">
        <v>2.9</v>
      </c>
      <c r="G3436">
        <v>1015.1</v>
      </c>
      <c r="H3436">
        <v>82</v>
      </c>
      <c r="I3436" s="101" t="s">
        <v>24</v>
      </c>
      <c r="J3436" s="1">
        <f>DATEVALUE(RIGHT(jaar_zip[[#This Row],[YYYYMMDD]],2)&amp;"-"&amp;MID(jaar_zip[[#This Row],[YYYYMMDD]],5,2)&amp;"-"&amp;LEFT(jaar_zip[[#This Row],[YYYYMMDD]],4))</f>
        <v>45438</v>
      </c>
      <c r="K3436" s="101" t="str">
        <f>IF(AND(VALUE(MONTH(jaar_zip[[#This Row],[Datum]]))=1,VALUE(WEEKNUM(jaar_zip[[#This Row],[Datum]],21))&gt;51),RIGHT(YEAR(jaar_zip[[#This Row],[Datum]])-1,2),RIGHT(YEAR(jaar_zip[[#This Row],[Datum]]),2))&amp;"-"&amp; TEXT(WEEKNUM(jaar_zip[[#This Row],[Datum]],21),"00")</f>
        <v>24-21</v>
      </c>
      <c r="L3436" s="101">
        <f>MONTH(jaar_zip[[#This Row],[Datum]])</f>
        <v>5</v>
      </c>
      <c r="M3436" s="101">
        <f>IF(ISNUMBER(jaar_zip[[#This Row],[etmaaltemperatuur]]),IF(jaar_zip[[#This Row],[etmaaltemperatuur]]&lt;stookgrens,stookgrens-jaar_zip[[#This Row],[etmaaltemperatuur]],0),"")</f>
        <v>1.8999999999999986</v>
      </c>
      <c r="N3436" s="101">
        <f>IF(ISNUMBER(jaar_zip[[#This Row],[graaddagen]]),IF(OR(MONTH(jaar_zip[[#This Row],[Datum]])=1,MONTH(jaar_zip[[#This Row],[Datum]])=2,MONTH(jaar_zip[[#This Row],[Datum]])=11,MONTH(jaar_zip[[#This Row],[Datum]])=12),1.1,IF(OR(MONTH(jaar_zip[[#This Row],[Datum]])=3,MONTH(jaar_zip[[#This Row],[Datum]])=10),1,0.8))*jaar_zip[[#This Row],[graaddagen]],"")</f>
        <v>1.5199999999999989</v>
      </c>
      <c r="O3436" s="101">
        <f>IF(ISNUMBER(jaar_zip[[#This Row],[etmaaltemperatuur]]),IF(jaar_zip[[#This Row],[etmaaltemperatuur]]&gt;stookgrens,jaar_zip[[#This Row],[etmaaltemperatuur]]-stookgrens,0),"")</f>
        <v>0</v>
      </c>
    </row>
    <row r="3437" spans="1:15" x14ac:dyDescent="0.25">
      <c r="A3437">
        <v>275</v>
      </c>
      <c r="B3437">
        <v>20240527</v>
      </c>
      <c r="C3437">
        <v>2.6</v>
      </c>
      <c r="D3437">
        <v>14.5</v>
      </c>
      <c r="E3437">
        <v>1810</v>
      </c>
      <c r="F3437">
        <v>3.4</v>
      </c>
      <c r="G3437">
        <v>1016.8</v>
      </c>
      <c r="H3437">
        <v>80</v>
      </c>
      <c r="I3437" s="101" t="s">
        <v>24</v>
      </c>
      <c r="J3437" s="1">
        <f>DATEVALUE(RIGHT(jaar_zip[[#This Row],[YYYYMMDD]],2)&amp;"-"&amp;MID(jaar_zip[[#This Row],[YYYYMMDD]],5,2)&amp;"-"&amp;LEFT(jaar_zip[[#This Row],[YYYYMMDD]],4))</f>
        <v>45439</v>
      </c>
      <c r="K3437" s="101" t="str">
        <f>IF(AND(VALUE(MONTH(jaar_zip[[#This Row],[Datum]]))=1,VALUE(WEEKNUM(jaar_zip[[#This Row],[Datum]],21))&gt;51),RIGHT(YEAR(jaar_zip[[#This Row],[Datum]])-1,2),RIGHT(YEAR(jaar_zip[[#This Row],[Datum]]),2))&amp;"-"&amp; TEXT(WEEKNUM(jaar_zip[[#This Row],[Datum]],21),"00")</f>
        <v>24-22</v>
      </c>
      <c r="L3437" s="101">
        <f>MONTH(jaar_zip[[#This Row],[Datum]])</f>
        <v>5</v>
      </c>
      <c r="M3437" s="101">
        <f>IF(ISNUMBER(jaar_zip[[#This Row],[etmaaltemperatuur]]),IF(jaar_zip[[#This Row],[etmaaltemperatuur]]&lt;stookgrens,stookgrens-jaar_zip[[#This Row],[etmaaltemperatuur]],0),"")</f>
        <v>3.5</v>
      </c>
      <c r="N3437" s="101">
        <f>IF(ISNUMBER(jaar_zip[[#This Row],[graaddagen]]),IF(OR(MONTH(jaar_zip[[#This Row],[Datum]])=1,MONTH(jaar_zip[[#This Row],[Datum]])=2,MONTH(jaar_zip[[#This Row],[Datum]])=11,MONTH(jaar_zip[[#This Row],[Datum]])=12),1.1,IF(OR(MONTH(jaar_zip[[#This Row],[Datum]])=3,MONTH(jaar_zip[[#This Row],[Datum]])=10),1,0.8))*jaar_zip[[#This Row],[graaddagen]],"")</f>
        <v>2.8000000000000003</v>
      </c>
      <c r="O3437" s="101">
        <f>IF(ISNUMBER(jaar_zip[[#This Row],[etmaaltemperatuur]]),IF(jaar_zip[[#This Row],[etmaaltemperatuur]]&gt;stookgrens,jaar_zip[[#This Row],[etmaaltemperatuur]]-stookgrens,0),"")</f>
        <v>0</v>
      </c>
    </row>
    <row r="3438" spans="1:15" x14ac:dyDescent="0.25">
      <c r="A3438">
        <v>275</v>
      </c>
      <c r="B3438">
        <v>20240528</v>
      </c>
      <c r="C3438">
        <v>4</v>
      </c>
      <c r="D3438">
        <v>14</v>
      </c>
      <c r="E3438">
        <v>1879</v>
      </c>
      <c r="F3438">
        <v>10</v>
      </c>
      <c r="G3438">
        <v>1015.7</v>
      </c>
      <c r="H3438">
        <v>84</v>
      </c>
      <c r="I3438" s="101" t="s">
        <v>24</v>
      </c>
      <c r="J3438" s="1">
        <f>DATEVALUE(RIGHT(jaar_zip[[#This Row],[YYYYMMDD]],2)&amp;"-"&amp;MID(jaar_zip[[#This Row],[YYYYMMDD]],5,2)&amp;"-"&amp;LEFT(jaar_zip[[#This Row],[YYYYMMDD]],4))</f>
        <v>45440</v>
      </c>
      <c r="K3438" s="101" t="str">
        <f>IF(AND(VALUE(MONTH(jaar_zip[[#This Row],[Datum]]))=1,VALUE(WEEKNUM(jaar_zip[[#This Row],[Datum]],21))&gt;51),RIGHT(YEAR(jaar_zip[[#This Row],[Datum]])-1,2),RIGHT(YEAR(jaar_zip[[#This Row],[Datum]]),2))&amp;"-"&amp; TEXT(WEEKNUM(jaar_zip[[#This Row],[Datum]],21),"00")</f>
        <v>24-22</v>
      </c>
      <c r="L3438" s="101">
        <f>MONTH(jaar_zip[[#This Row],[Datum]])</f>
        <v>5</v>
      </c>
      <c r="M3438" s="101">
        <f>IF(ISNUMBER(jaar_zip[[#This Row],[etmaaltemperatuur]]),IF(jaar_zip[[#This Row],[etmaaltemperatuur]]&lt;stookgrens,stookgrens-jaar_zip[[#This Row],[etmaaltemperatuur]],0),"")</f>
        <v>4</v>
      </c>
      <c r="N3438" s="101">
        <f>IF(ISNUMBER(jaar_zip[[#This Row],[graaddagen]]),IF(OR(MONTH(jaar_zip[[#This Row],[Datum]])=1,MONTH(jaar_zip[[#This Row],[Datum]])=2,MONTH(jaar_zip[[#This Row],[Datum]])=11,MONTH(jaar_zip[[#This Row],[Datum]])=12),1.1,IF(OR(MONTH(jaar_zip[[#This Row],[Datum]])=3,MONTH(jaar_zip[[#This Row],[Datum]])=10),1,0.8))*jaar_zip[[#This Row],[graaddagen]],"")</f>
        <v>3.2</v>
      </c>
      <c r="O3438" s="101">
        <f>IF(ISNUMBER(jaar_zip[[#This Row],[etmaaltemperatuur]]),IF(jaar_zip[[#This Row],[etmaaltemperatuur]]&gt;stookgrens,jaar_zip[[#This Row],[etmaaltemperatuur]]-stookgrens,0),"")</f>
        <v>0</v>
      </c>
    </row>
    <row r="3439" spans="1:15" x14ac:dyDescent="0.25">
      <c r="A3439">
        <v>275</v>
      </c>
      <c r="B3439">
        <v>20240529</v>
      </c>
      <c r="C3439">
        <v>4</v>
      </c>
      <c r="D3439">
        <v>14.3</v>
      </c>
      <c r="E3439">
        <v>1295</v>
      </c>
      <c r="F3439">
        <v>18.5</v>
      </c>
      <c r="G3439">
        <v>1008.3</v>
      </c>
      <c r="H3439">
        <v>86</v>
      </c>
      <c r="I3439" s="101" t="s">
        <v>24</v>
      </c>
      <c r="J3439" s="1">
        <f>DATEVALUE(RIGHT(jaar_zip[[#This Row],[YYYYMMDD]],2)&amp;"-"&amp;MID(jaar_zip[[#This Row],[YYYYMMDD]],5,2)&amp;"-"&amp;LEFT(jaar_zip[[#This Row],[YYYYMMDD]],4))</f>
        <v>45441</v>
      </c>
      <c r="K3439" s="101" t="str">
        <f>IF(AND(VALUE(MONTH(jaar_zip[[#This Row],[Datum]]))=1,VALUE(WEEKNUM(jaar_zip[[#This Row],[Datum]],21))&gt;51),RIGHT(YEAR(jaar_zip[[#This Row],[Datum]])-1,2),RIGHT(YEAR(jaar_zip[[#This Row],[Datum]]),2))&amp;"-"&amp; TEXT(WEEKNUM(jaar_zip[[#This Row],[Datum]],21),"00")</f>
        <v>24-22</v>
      </c>
      <c r="L3439" s="101">
        <f>MONTH(jaar_zip[[#This Row],[Datum]])</f>
        <v>5</v>
      </c>
      <c r="M3439" s="101">
        <f>IF(ISNUMBER(jaar_zip[[#This Row],[etmaaltemperatuur]]),IF(jaar_zip[[#This Row],[etmaaltemperatuur]]&lt;stookgrens,stookgrens-jaar_zip[[#This Row],[etmaaltemperatuur]],0),"")</f>
        <v>3.6999999999999993</v>
      </c>
      <c r="N3439" s="101">
        <f>IF(ISNUMBER(jaar_zip[[#This Row],[graaddagen]]),IF(OR(MONTH(jaar_zip[[#This Row],[Datum]])=1,MONTH(jaar_zip[[#This Row],[Datum]])=2,MONTH(jaar_zip[[#This Row],[Datum]])=11,MONTH(jaar_zip[[#This Row],[Datum]])=12),1.1,IF(OR(MONTH(jaar_zip[[#This Row],[Datum]])=3,MONTH(jaar_zip[[#This Row],[Datum]])=10),1,0.8))*jaar_zip[[#This Row],[graaddagen]],"")</f>
        <v>2.9599999999999995</v>
      </c>
      <c r="O3439" s="101">
        <f>IF(ISNUMBER(jaar_zip[[#This Row],[etmaaltemperatuur]]),IF(jaar_zip[[#This Row],[etmaaltemperatuur]]&gt;stookgrens,jaar_zip[[#This Row],[etmaaltemperatuur]]-stookgrens,0),"")</f>
        <v>0</v>
      </c>
    </row>
    <row r="3440" spans="1:15" x14ac:dyDescent="0.25">
      <c r="A3440">
        <v>275</v>
      </c>
      <c r="B3440">
        <v>20240530</v>
      </c>
      <c r="C3440">
        <v>2.2999999999999998</v>
      </c>
      <c r="D3440">
        <v>14.1</v>
      </c>
      <c r="E3440">
        <v>1310</v>
      </c>
      <c r="F3440">
        <v>-0.1</v>
      </c>
      <c r="G3440">
        <v>1006.8</v>
      </c>
      <c r="H3440">
        <v>81</v>
      </c>
      <c r="I3440" s="101" t="s">
        <v>24</v>
      </c>
      <c r="J3440" s="1">
        <f>DATEVALUE(RIGHT(jaar_zip[[#This Row],[YYYYMMDD]],2)&amp;"-"&amp;MID(jaar_zip[[#This Row],[YYYYMMDD]],5,2)&amp;"-"&amp;LEFT(jaar_zip[[#This Row],[YYYYMMDD]],4))</f>
        <v>45442</v>
      </c>
      <c r="K3440" s="101" t="str">
        <f>IF(AND(VALUE(MONTH(jaar_zip[[#This Row],[Datum]]))=1,VALUE(WEEKNUM(jaar_zip[[#This Row],[Datum]],21))&gt;51),RIGHT(YEAR(jaar_zip[[#This Row],[Datum]])-1,2),RIGHT(YEAR(jaar_zip[[#This Row],[Datum]]),2))&amp;"-"&amp; TEXT(WEEKNUM(jaar_zip[[#This Row],[Datum]],21),"00")</f>
        <v>24-22</v>
      </c>
      <c r="L3440" s="101">
        <f>MONTH(jaar_zip[[#This Row],[Datum]])</f>
        <v>5</v>
      </c>
      <c r="M3440" s="101">
        <f>IF(ISNUMBER(jaar_zip[[#This Row],[etmaaltemperatuur]]),IF(jaar_zip[[#This Row],[etmaaltemperatuur]]&lt;stookgrens,stookgrens-jaar_zip[[#This Row],[etmaaltemperatuur]],0),"")</f>
        <v>3.9000000000000004</v>
      </c>
      <c r="N3440" s="101">
        <f>IF(ISNUMBER(jaar_zip[[#This Row],[graaddagen]]),IF(OR(MONTH(jaar_zip[[#This Row],[Datum]])=1,MONTH(jaar_zip[[#This Row],[Datum]])=2,MONTH(jaar_zip[[#This Row],[Datum]])=11,MONTH(jaar_zip[[#This Row],[Datum]])=12),1.1,IF(OR(MONTH(jaar_zip[[#This Row],[Datum]])=3,MONTH(jaar_zip[[#This Row],[Datum]])=10),1,0.8))*jaar_zip[[#This Row],[graaddagen]],"")</f>
        <v>3.1200000000000006</v>
      </c>
      <c r="O3440" s="101">
        <f>IF(ISNUMBER(jaar_zip[[#This Row],[etmaaltemperatuur]]),IF(jaar_zip[[#This Row],[etmaaltemperatuur]]&gt;stookgrens,jaar_zip[[#This Row],[etmaaltemperatuur]]-stookgrens,0),"")</f>
        <v>0</v>
      </c>
    </row>
    <row r="3441" spans="1:15" x14ac:dyDescent="0.25">
      <c r="A3441">
        <v>275</v>
      </c>
      <c r="B3441">
        <v>20240531</v>
      </c>
      <c r="C3441">
        <v>2.9</v>
      </c>
      <c r="D3441">
        <v>15</v>
      </c>
      <c r="E3441">
        <v>1505</v>
      </c>
      <c r="F3441">
        <v>1.7</v>
      </c>
      <c r="G3441">
        <v>1011.8</v>
      </c>
      <c r="H3441">
        <v>85</v>
      </c>
      <c r="I3441" s="101" t="s">
        <v>24</v>
      </c>
      <c r="J3441" s="1">
        <f>DATEVALUE(RIGHT(jaar_zip[[#This Row],[YYYYMMDD]],2)&amp;"-"&amp;MID(jaar_zip[[#This Row],[YYYYMMDD]],5,2)&amp;"-"&amp;LEFT(jaar_zip[[#This Row],[YYYYMMDD]],4))</f>
        <v>45443</v>
      </c>
      <c r="K3441" s="101" t="str">
        <f>IF(AND(VALUE(MONTH(jaar_zip[[#This Row],[Datum]]))=1,VALUE(WEEKNUM(jaar_zip[[#This Row],[Datum]],21))&gt;51),RIGHT(YEAR(jaar_zip[[#This Row],[Datum]])-1,2),RIGHT(YEAR(jaar_zip[[#This Row],[Datum]]),2))&amp;"-"&amp; TEXT(WEEKNUM(jaar_zip[[#This Row],[Datum]],21),"00")</f>
        <v>24-22</v>
      </c>
      <c r="L3441" s="101">
        <f>MONTH(jaar_zip[[#This Row],[Datum]])</f>
        <v>5</v>
      </c>
      <c r="M3441" s="101">
        <f>IF(ISNUMBER(jaar_zip[[#This Row],[etmaaltemperatuur]]),IF(jaar_zip[[#This Row],[etmaaltemperatuur]]&lt;stookgrens,stookgrens-jaar_zip[[#This Row],[etmaaltemperatuur]],0),"")</f>
        <v>3</v>
      </c>
      <c r="N3441" s="101">
        <f>IF(ISNUMBER(jaar_zip[[#This Row],[graaddagen]]),IF(OR(MONTH(jaar_zip[[#This Row],[Datum]])=1,MONTH(jaar_zip[[#This Row],[Datum]])=2,MONTH(jaar_zip[[#This Row],[Datum]])=11,MONTH(jaar_zip[[#This Row],[Datum]])=12),1.1,IF(OR(MONTH(jaar_zip[[#This Row],[Datum]])=3,MONTH(jaar_zip[[#This Row],[Datum]])=10),1,0.8))*jaar_zip[[#This Row],[graaddagen]],"")</f>
        <v>2.4000000000000004</v>
      </c>
      <c r="O3441" s="101">
        <f>IF(ISNUMBER(jaar_zip[[#This Row],[etmaaltemperatuur]]),IF(jaar_zip[[#This Row],[etmaaltemperatuur]]&gt;stookgrens,jaar_zip[[#This Row],[etmaaltemperatuur]]-stookgrens,0),"")</f>
        <v>0</v>
      </c>
    </row>
    <row r="3442" spans="1:15" x14ac:dyDescent="0.25">
      <c r="A3442">
        <v>275</v>
      </c>
      <c r="B3442">
        <v>20240601</v>
      </c>
      <c r="C3442">
        <v>4.3</v>
      </c>
      <c r="D3442">
        <v>15.7</v>
      </c>
      <c r="E3442">
        <v>710</v>
      </c>
      <c r="F3442">
        <v>1.8</v>
      </c>
      <c r="G3442">
        <v>1017.6</v>
      </c>
      <c r="H3442">
        <v>91</v>
      </c>
      <c r="I3442" s="101" t="s">
        <v>24</v>
      </c>
      <c r="J3442" s="1">
        <f>DATEVALUE(RIGHT(jaar_zip[[#This Row],[YYYYMMDD]],2)&amp;"-"&amp;MID(jaar_zip[[#This Row],[YYYYMMDD]],5,2)&amp;"-"&amp;LEFT(jaar_zip[[#This Row],[YYYYMMDD]],4))</f>
        <v>45444</v>
      </c>
      <c r="K3442" s="101" t="str">
        <f>IF(AND(VALUE(MONTH(jaar_zip[[#This Row],[Datum]]))=1,VALUE(WEEKNUM(jaar_zip[[#This Row],[Datum]],21))&gt;51),RIGHT(YEAR(jaar_zip[[#This Row],[Datum]])-1,2),RIGHT(YEAR(jaar_zip[[#This Row],[Datum]]),2))&amp;"-"&amp; TEXT(WEEKNUM(jaar_zip[[#This Row],[Datum]],21),"00")</f>
        <v>24-22</v>
      </c>
      <c r="L3442" s="101">
        <f>MONTH(jaar_zip[[#This Row],[Datum]])</f>
        <v>6</v>
      </c>
      <c r="M3442" s="101">
        <f>IF(ISNUMBER(jaar_zip[[#This Row],[etmaaltemperatuur]]),IF(jaar_zip[[#This Row],[etmaaltemperatuur]]&lt;stookgrens,stookgrens-jaar_zip[[#This Row],[etmaaltemperatuur]],0),"")</f>
        <v>2.3000000000000007</v>
      </c>
      <c r="N3442" s="101">
        <f>IF(ISNUMBER(jaar_zip[[#This Row],[graaddagen]]),IF(OR(MONTH(jaar_zip[[#This Row],[Datum]])=1,MONTH(jaar_zip[[#This Row],[Datum]])=2,MONTH(jaar_zip[[#This Row],[Datum]])=11,MONTH(jaar_zip[[#This Row],[Datum]])=12),1.1,IF(OR(MONTH(jaar_zip[[#This Row],[Datum]])=3,MONTH(jaar_zip[[#This Row],[Datum]])=10),1,0.8))*jaar_zip[[#This Row],[graaddagen]],"")</f>
        <v>1.8400000000000007</v>
      </c>
      <c r="O3442" s="101">
        <f>IF(ISNUMBER(jaar_zip[[#This Row],[etmaaltemperatuur]]),IF(jaar_zip[[#This Row],[etmaaltemperatuur]]&gt;stookgrens,jaar_zip[[#This Row],[etmaaltemperatuur]]-stookgrens,0),"")</f>
        <v>0</v>
      </c>
    </row>
    <row r="3443" spans="1:15" x14ac:dyDescent="0.25">
      <c r="A3443">
        <v>275</v>
      </c>
      <c r="B3443">
        <v>20240602</v>
      </c>
      <c r="C3443">
        <v>4.9000000000000004</v>
      </c>
      <c r="D3443">
        <v>14.2</v>
      </c>
      <c r="E3443">
        <v>1818</v>
      </c>
      <c r="F3443">
        <v>0</v>
      </c>
      <c r="G3443">
        <v>1022.7</v>
      </c>
      <c r="H3443">
        <v>72</v>
      </c>
      <c r="I3443" s="101" t="s">
        <v>24</v>
      </c>
      <c r="J3443" s="1">
        <f>DATEVALUE(RIGHT(jaar_zip[[#This Row],[YYYYMMDD]],2)&amp;"-"&amp;MID(jaar_zip[[#This Row],[YYYYMMDD]],5,2)&amp;"-"&amp;LEFT(jaar_zip[[#This Row],[YYYYMMDD]],4))</f>
        <v>45445</v>
      </c>
      <c r="K3443" s="101" t="str">
        <f>IF(AND(VALUE(MONTH(jaar_zip[[#This Row],[Datum]]))=1,VALUE(WEEKNUM(jaar_zip[[#This Row],[Datum]],21))&gt;51),RIGHT(YEAR(jaar_zip[[#This Row],[Datum]])-1,2),RIGHT(YEAR(jaar_zip[[#This Row],[Datum]]),2))&amp;"-"&amp; TEXT(WEEKNUM(jaar_zip[[#This Row],[Datum]],21),"00")</f>
        <v>24-22</v>
      </c>
      <c r="L3443" s="101">
        <f>MONTH(jaar_zip[[#This Row],[Datum]])</f>
        <v>6</v>
      </c>
      <c r="M3443" s="101">
        <f>IF(ISNUMBER(jaar_zip[[#This Row],[etmaaltemperatuur]]),IF(jaar_zip[[#This Row],[etmaaltemperatuur]]&lt;stookgrens,stookgrens-jaar_zip[[#This Row],[etmaaltemperatuur]],0),"")</f>
        <v>3.8000000000000007</v>
      </c>
      <c r="N3443" s="101">
        <f>IF(ISNUMBER(jaar_zip[[#This Row],[graaddagen]]),IF(OR(MONTH(jaar_zip[[#This Row],[Datum]])=1,MONTH(jaar_zip[[#This Row],[Datum]])=2,MONTH(jaar_zip[[#This Row],[Datum]])=11,MONTH(jaar_zip[[#This Row],[Datum]])=12),1.1,IF(OR(MONTH(jaar_zip[[#This Row],[Datum]])=3,MONTH(jaar_zip[[#This Row],[Datum]])=10),1,0.8))*jaar_zip[[#This Row],[graaddagen]],"")</f>
        <v>3.0400000000000009</v>
      </c>
      <c r="O3443" s="101">
        <f>IF(ISNUMBER(jaar_zip[[#This Row],[etmaaltemperatuur]]),IF(jaar_zip[[#This Row],[etmaaltemperatuur]]&gt;stookgrens,jaar_zip[[#This Row],[etmaaltemperatuur]]-stookgrens,0),"")</f>
        <v>0</v>
      </c>
    </row>
    <row r="3444" spans="1:15" x14ac:dyDescent="0.25">
      <c r="A3444">
        <v>275</v>
      </c>
      <c r="B3444">
        <v>20240603</v>
      </c>
      <c r="C3444">
        <v>1.8</v>
      </c>
      <c r="D3444">
        <v>14.3</v>
      </c>
      <c r="E3444">
        <v>1208</v>
      </c>
      <c r="F3444">
        <v>0</v>
      </c>
      <c r="G3444">
        <v>1019.9</v>
      </c>
      <c r="H3444">
        <v>75</v>
      </c>
      <c r="I3444" s="101" t="s">
        <v>24</v>
      </c>
      <c r="J3444" s="1">
        <f>DATEVALUE(RIGHT(jaar_zip[[#This Row],[YYYYMMDD]],2)&amp;"-"&amp;MID(jaar_zip[[#This Row],[YYYYMMDD]],5,2)&amp;"-"&amp;LEFT(jaar_zip[[#This Row],[YYYYMMDD]],4))</f>
        <v>45446</v>
      </c>
      <c r="K3444" s="101" t="str">
        <f>IF(AND(VALUE(MONTH(jaar_zip[[#This Row],[Datum]]))=1,VALUE(WEEKNUM(jaar_zip[[#This Row],[Datum]],21))&gt;51),RIGHT(YEAR(jaar_zip[[#This Row],[Datum]])-1,2),RIGHT(YEAR(jaar_zip[[#This Row],[Datum]]),2))&amp;"-"&amp; TEXT(WEEKNUM(jaar_zip[[#This Row],[Datum]],21),"00")</f>
        <v>24-23</v>
      </c>
      <c r="L3444" s="101">
        <f>MONTH(jaar_zip[[#This Row],[Datum]])</f>
        <v>6</v>
      </c>
      <c r="M3444" s="101">
        <f>IF(ISNUMBER(jaar_zip[[#This Row],[etmaaltemperatuur]]),IF(jaar_zip[[#This Row],[etmaaltemperatuur]]&lt;stookgrens,stookgrens-jaar_zip[[#This Row],[etmaaltemperatuur]],0),"")</f>
        <v>3.6999999999999993</v>
      </c>
      <c r="N3444" s="101">
        <f>IF(ISNUMBER(jaar_zip[[#This Row],[graaddagen]]),IF(OR(MONTH(jaar_zip[[#This Row],[Datum]])=1,MONTH(jaar_zip[[#This Row],[Datum]])=2,MONTH(jaar_zip[[#This Row],[Datum]])=11,MONTH(jaar_zip[[#This Row],[Datum]])=12),1.1,IF(OR(MONTH(jaar_zip[[#This Row],[Datum]])=3,MONTH(jaar_zip[[#This Row],[Datum]])=10),1,0.8))*jaar_zip[[#This Row],[graaddagen]],"")</f>
        <v>2.9599999999999995</v>
      </c>
      <c r="O3444" s="101">
        <f>IF(ISNUMBER(jaar_zip[[#This Row],[etmaaltemperatuur]]),IF(jaar_zip[[#This Row],[etmaaltemperatuur]]&gt;stookgrens,jaar_zip[[#This Row],[etmaaltemperatuur]]-stookgrens,0),"")</f>
        <v>0</v>
      </c>
    </row>
    <row r="3445" spans="1:15" x14ac:dyDescent="0.25">
      <c r="A3445">
        <v>275</v>
      </c>
      <c r="B3445">
        <v>20240604</v>
      </c>
      <c r="C3445">
        <v>3.3</v>
      </c>
      <c r="D3445">
        <v>16.8</v>
      </c>
      <c r="E3445">
        <v>1393</v>
      </c>
      <c r="F3445">
        <v>0.1</v>
      </c>
      <c r="G3445">
        <v>1011.9</v>
      </c>
      <c r="H3445">
        <v>76</v>
      </c>
      <c r="I3445" s="101" t="s">
        <v>24</v>
      </c>
      <c r="J3445" s="1">
        <f>DATEVALUE(RIGHT(jaar_zip[[#This Row],[YYYYMMDD]],2)&amp;"-"&amp;MID(jaar_zip[[#This Row],[YYYYMMDD]],5,2)&amp;"-"&amp;LEFT(jaar_zip[[#This Row],[YYYYMMDD]],4))</f>
        <v>45447</v>
      </c>
      <c r="K3445" s="101" t="str">
        <f>IF(AND(VALUE(MONTH(jaar_zip[[#This Row],[Datum]]))=1,VALUE(WEEKNUM(jaar_zip[[#This Row],[Datum]],21))&gt;51),RIGHT(YEAR(jaar_zip[[#This Row],[Datum]])-1,2),RIGHT(YEAR(jaar_zip[[#This Row],[Datum]]),2))&amp;"-"&amp; TEXT(WEEKNUM(jaar_zip[[#This Row],[Datum]],21),"00")</f>
        <v>24-23</v>
      </c>
      <c r="L3445" s="101">
        <f>MONTH(jaar_zip[[#This Row],[Datum]])</f>
        <v>6</v>
      </c>
      <c r="M3445" s="101">
        <f>IF(ISNUMBER(jaar_zip[[#This Row],[etmaaltemperatuur]]),IF(jaar_zip[[#This Row],[etmaaltemperatuur]]&lt;stookgrens,stookgrens-jaar_zip[[#This Row],[etmaaltemperatuur]],0),"")</f>
        <v>1.1999999999999993</v>
      </c>
      <c r="N3445" s="101">
        <f>IF(ISNUMBER(jaar_zip[[#This Row],[graaddagen]]),IF(OR(MONTH(jaar_zip[[#This Row],[Datum]])=1,MONTH(jaar_zip[[#This Row],[Datum]])=2,MONTH(jaar_zip[[#This Row],[Datum]])=11,MONTH(jaar_zip[[#This Row],[Datum]])=12),1.1,IF(OR(MONTH(jaar_zip[[#This Row],[Datum]])=3,MONTH(jaar_zip[[#This Row],[Datum]])=10),1,0.8))*jaar_zip[[#This Row],[graaddagen]],"")</f>
        <v>0.95999999999999952</v>
      </c>
      <c r="O3445" s="101">
        <f>IF(ISNUMBER(jaar_zip[[#This Row],[etmaaltemperatuur]]),IF(jaar_zip[[#This Row],[etmaaltemperatuur]]&gt;stookgrens,jaar_zip[[#This Row],[etmaaltemperatuur]]-stookgrens,0),"")</f>
        <v>0</v>
      </c>
    </row>
    <row r="3446" spans="1:15" x14ac:dyDescent="0.25">
      <c r="A3446">
        <v>275</v>
      </c>
      <c r="B3446">
        <v>20240605</v>
      </c>
      <c r="C3446">
        <v>3.7</v>
      </c>
      <c r="D3446">
        <v>12.4</v>
      </c>
      <c r="E3446">
        <v>2172</v>
      </c>
      <c r="F3446">
        <v>1.3</v>
      </c>
      <c r="G3446">
        <v>1013</v>
      </c>
      <c r="H3446">
        <v>68</v>
      </c>
      <c r="I3446" s="101" t="s">
        <v>24</v>
      </c>
      <c r="J3446" s="1">
        <f>DATEVALUE(RIGHT(jaar_zip[[#This Row],[YYYYMMDD]],2)&amp;"-"&amp;MID(jaar_zip[[#This Row],[YYYYMMDD]],5,2)&amp;"-"&amp;LEFT(jaar_zip[[#This Row],[YYYYMMDD]],4))</f>
        <v>45448</v>
      </c>
      <c r="K3446" s="101" t="str">
        <f>IF(AND(VALUE(MONTH(jaar_zip[[#This Row],[Datum]]))=1,VALUE(WEEKNUM(jaar_zip[[#This Row],[Datum]],21))&gt;51),RIGHT(YEAR(jaar_zip[[#This Row],[Datum]])-1,2),RIGHT(YEAR(jaar_zip[[#This Row],[Datum]]),2))&amp;"-"&amp; TEXT(WEEKNUM(jaar_zip[[#This Row],[Datum]],21),"00")</f>
        <v>24-23</v>
      </c>
      <c r="L3446" s="101">
        <f>MONTH(jaar_zip[[#This Row],[Datum]])</f>
        <v>6</v>
      </c>
      <c r="M3446" s="101">
        <f>IF(ISNUMBER(jaar_zip[[#This Row],[etmaaltemperatuur]]),IF(jaar_zip[[#This Row],[etmaaltemperatuur]]&lt;stookgrens,stookgrens-jaar_zip[[#This Row],[etmaaltemperatuur]],0),"")</f>
        <v>5.6</v>
      </c>
      <c r="N3446" s="101">
        <f>IF(ISNUMBER(jaar_zip[[#This Row],[graaddagen]]),IF(OR(MONTH(jaar_zip[[#This Row],[Datum]])=1,MONTH(jaar_zip[[#This Row],[Datum]])=2,MONTH(jaar_zip[[#This Row],[Datum]])=11,MONTH(jaar_zip[[#This Row],[Datum]])=12),1.1,IF(OR(MONTH(jaar_zip[[#This Row],[Datum]])=3,MONTH(jaar_zip[[#This Row],[Datum]])=10),1,0.8))*jaar_zip[[#This Row],[graaddagen]],"")</f>
        <v>4.4799999999999995</v>
      </c>
      <c r="O3446" s="101">
        <f>IF(ISNUMBER(jaar_zip[[#This Row],[etmaaltemperatuur]]),IF(jaar_zip[[#This Row],[etmaaltemperatuur]]&gt;stookgrens,jaar_zip[[#This Row],[etmaaltemperatuur]]-stookgrens,0),"")</f>
        <v>0</v>
      </c>
    </row>
    <row r="3447" spans="1:15" x14ac:dyDescent="0.25">
      <c r="A3447">
        <v>275</v>
      </c>
      <c r="B3447">
        <v>20240606</v>
      </c>
      <c r="C3447">
        <v>1.9</v>
      </c>
      <c r="D3447">
        <v>11.9</v>
      </c>
      <c r="E3447">
        <v>1745</v>
      </c>
      <c r="F3447">
        <v>0</v>
      </c>
      <c r="G3447">
        <v>1017.4</v>
      </c>
      <c r="H3447">
        <v>67</v>
      </c>
      <c r="I3447" s="101" t="s">
        <v>24</v>
      </c>
      <c r="J3447" s="1">
        <f>DATEVALUE(RIGHT(jaar_zip[[#This Row],[YYYYMMDD]],2)&amp;"-"&amp;MID(jaar_zip[[#This Row],[YYYYMMDD]],5,2)&amp;"-"&amp;LEFT(jaar_zip[[#This Row],[YYYYMMDD]],4))</f>
        <v>45449</v>
      </c>
      <c r="K3447" s="101" t="str">
        <f>IF(AND(VALUE(MONTH(jaar_zip[[#This Row],[Datum]]))=1,VALUE(WEEKNUM(jaar_zip[[#This Row],[Datum]],21))&gt;51),RIGHT(YEAR(jaar_zip[[#This Row],[Datum]])-1,2),RIGHT(YEAR(jaar_zip[[#This Row],[Datum]]),2))&amp;"-"&amp; TEXT(WEEKNUM(jaar_zip[[#This Row],[Datum]],21),"00")</f>
        <v>24-23</v>
      </c>
      <c r="L3447" s="101">
        <f>MONTH(jaar_zip[[#This Row],[Datum]])</f>
        <v>6</v>
      </c>
      <c r="M3447" s="101">
        <f>IF(ISNUMBER(jaar_zip[[#This Row],[etmaaltemperatuur]]),IF(jaar_zip[[#This Row],[etmaaltemperatuur]]&lt;stookgrens,stookgrens-jaar_zip[[#This Row],[etmaaltemperatuur]],0),"")</f>
        <v>6.1</v>
      </c>
      <c r="N3447" s="101">
        <f>IF(ISNUMBER(jaar_zip[[#This Row],[graaddagen]]),IF(OR(MONTH(jaar_zip[[#This Row],[Datum]])=1,MONTH(jaar_zip[[#This Row],[Datum]])=2,MONTH(jaar_zip[[#This Row],[Datum]])=11,MONTH(jaar_zip[[#This Row],[Datum]])=12),1.1,IF(OR(MONTH(jaar_zip[[#This Row],[Datum]])=3,MONTH(jaar_zip[[#This Row],[Datum]])=10),1,0.8))*jaar_zip[[#This Row],[graaddagen]],"")</f>
        <v>4.88</v>
      </c>
      <c r="O3447" s="101">
        <f>IF(ISNUMBER(jaar_zip[[#This Row],[etmaaltemperatuur]]),IF(jaar_zip[[#This Row],[etmaaltemperatuur]]&gt;stookgrens,jaar_zip[[#This Row],[etmaaltemperatuur]]-stookgrens,0),"")</f>
        <v>0</v>
      </c>
    </row>
    <row r="3448" spans="1:15" x14ac:dyDescent="0.25">
      <c r="A3448">
        <v>275</v>
      </c>
      <c r="B3448">
        <v>20240607</v>
      </c>
      <c r="C3448">
        <v>2.9</v>
      </c>
      <c r="D3448">
        <v>13.3</v>
      </c>
      <c r="E3448">
        <v>2332</v>
      </c>
      <c r="F3448">
        <v>0</v>
      </c>
      <c r="G3448">
        <v>1017.9</v>
      </c>
      <c r="H3448">
        <v>67</v>
      </c>
      <c r="I3448" s="101" t="s">
        <v>24</v>
      </c>
      <c r="J3448" s="1">
        <f>DATEVALUE(RIGHT(jaar_zip[[#This Row],[YYYYMMDD]],2)&amp;"-"&amp;MID(jaar_zip[[#This Row],[YYYYMMDD]],5,2)&amp;"-"&amp;LEFT(jaar_zip[[#This Row],[YYYYMMDD]],4))</f>
        <v>45450</v>
      </c>
      <c r="K3448" s="101" t="str">
        <f>IF(AND(VALUE(MONTH(jaar_zip[[#This Row],[Datum]]))=1,VALUE(WEEKNUM(jaar_zip[[#This Row],[Datum]],21))&gt;51),RIGHT(YEAR(jaar_zip[[#This Row],[Datum]])-1,2),RIGHT(YEAR(jaar_zip[[#This Row],[Datum]]),2))&amp;"-"&amp; TEXT(WEEKNUM(jaar_zip[[#This Row],[Datum]],21),"00")</f>
        <v>24-23</v>
      </c>
      <c r="L3448" s="101">
        <f>MONTH(jaar_zip[[#This Row],[Datum]])</f>
        <v>6</v>
      </c>
      <c r="M3448" s="101">
        <f>IF(ISNUMBER(jaar_zip[[#This Row],[etmaaltemperatuur]]),IF(jaar_zip[[#This Row],[etmaaltemperatuur]]&lt;stookgrens,stookgrens-jaar_zip[[#This Row],[etmaaltemperatuur]],0),"")</f>
        <v>4.6999999999999993</v>
      </c>
      <c r="N3448" s="101">
        <f>IF(ISNUMBER(jaar_zip[[#This Row],[graaddagen]]),IF(OR(MONTH(jaar_zip[[#This Row],[Datum]])=1,MONTH(jaar_zip[[#This Row],[Datum]])=2,MONTH(jaar_zip[[#This Row],[Datum]])=11,MONTH(jaar_zip[[#This Row],[Datum]])=12),1.1,IF(OR(MONTH(jaar_zip[[#This Row],[Datum]])=3,MONTH(jaar_zip[[#This Row],[Datum]])=10),1,0.8))*jaar_zip[[#This Row],[graaddagen]],"")</f>
        <v>3.76</v>
      </c>
      <c r="O3448" s="101">
        <f>IF(ISNUMBER(jaar_zip[[#This Row],[etmaaltemperatuur]]),IF(jaar_zip[[#This Row],[etmaaltemperatuur]]&gt;stookgrens,jaar_zip[[#This Row],[etmaaltemperatuur]]-stookgrens,0),"")</f>
        <v>0</v>
      </c>
    </row>
    <row r="3449" spans="1:15" x14ac:dyDescent="0.25">
      <c r="A3449">
        <v>275</v>
      </c>
      <c r="B3449">
        <v>20240608</v>
      </c>
      <c r="C3449">
        <v>3.8</v>
      </c>
      <c r="D3449">
        <v>13.2</v>
      </c>
      <c r="E3449">
        <v>1920</v>
      </c>
      <c r="F3449">
        <v>0.1</v>
      </c>
      <c r="G3449">
        <v>1012.2</v>
      </c>
      <c r="H3449">
        <v>76</v>
      </c>
      <c r="I3449" s="101" t="s">
        <v>24</v>
      </c>
      <c r="J3449" s="1">
        <f>DATEVALUE(RIGHT(jaar_zip[[#This Row],[YYYYMMDD]],2)&amp;"-"&amp;MID(jaar_zip[[#This Row],[YYYYMMDD]],5,2)&amp;"-"&amp;LEFT(jaar_zip[[#This Row],[YYYYMMDD]],4))</f>
        <v>45451</v>
      </c>
      <c r="K3449" s="101" t="str">
        <f>IF(AND(VALUE(MONTH(jaar_zip[[#This Row],[Datum]]))=1,VALUE(WEEKNUM(jaar_zip[[#This Row],[Datum]],21))&gt;51),RIGHT(YEAR(jaar_zip[[#This Row],[Datum]])-1,2),RIGHT(YEAR(jaar_zip[[#This Row],[Datum]]),2))&amp;"-"&amp; TEXT(WEEKNUM(jaar_zip[[#This Row],[Datum]],21),"00")</f>
        <v>24-23</v>
      </c>
      <c r="L3449" s="101">
        <f>MONTH(jaar_zip[[#This Row],[Datum]])</f>
        <v>6</v>
      </c>
      <c r="M3449" s="101">
        <f>IF(ISNUMBER(jaar_zip[[#This Row],[etmaaltemperatuur]]),IF(jaar_zip[[#This Row],[etmaaltemperatuur]]&lt;stookgrens,stookgrens-jaar_zip[[#This Row],[etmaaltemperatuur]],0),"")</f>
        <v>4.8000000000000007</v>
      </c>
      <c r="N3449" s="101">
        <f>IF(ISNUMBER(jaar_zip[[#This Row],[graaddagen]]),IF(OR(MONTH(jaar_zip[[#This Row],[Datum]])=1,MONTH(jaar_zip[[#This Row],[Datum]])=2,MONTH(jaar_zip[[#This Row],[Datum]])=11,MONTH(jaar_zip[[#This Row],[Datum]])=12),1.1,IF(OR(MONTH(jaar_zip[[#This Row],[Datum]])=3,MONTH(jaar_zip[[#This Row],[Datum]])=10),1,0.8))*jaar_zip[[#This Row],[graaddagen]],"")</f>
        <v>3.8400000000000007</v>
      </c>
      <c r="O3449" s="101">
        <f>IF(ISNUMBER(jaar_zip[[#This Row],[etmaaltemperatuur]]),IF(jaar_zip[[#This Row],[etmaaltemperatuur]]&gt;stookgrens,jaar_zip[[#This Row],[etmaaltemperatuur]]-stookgrens,0),"")</f>
        <v>0</v>
      </c>
    </row>
    <row r="3450" spans="1:15" x14ac:dyDescent="0.25">
      <c r="A3450">
        <v>275</v>
      </c>
      <c r="B3450">
        <v>20240609</v>
      </c>
      <c r="C3450">
        <v>3.5</v>
      </c>
      <c r="D3450">
        <v>12.6</v>
      </c>
      <c r="E3450">
        <v>2183</v>
      </c>
      <c r="F3450">
        <v>0</v>
      </c>
      <c r="G3450">
        <v>1010.4</v>
      </c>
      <c r="H3450">
        <v>69</v>
      </c>
      <c r="I3450" s="101" t="s">
        <v>24</v>
      </c>
      <c r="J3450" s="1">
        <f>DATEVALUE(RIGHT(jaar_zip[[#This Row],[YYYYMMDD]],2)&amp;"-"&amp;MID(jaar_zip[[#This Row],[YYYYMMDD]],5,2)&amp;"-"&amp;LEFT(jaar_zip[[#This Row],[YYYYMMDD]],4))</f>
        <v>45452</v>
      </c>
      <c r="K3450" s="101" t="str">
        <f>IF(AND(VALUE(MONTH(jaar_zip[[#This Row],[Datum]]))=1,VALUE(WEEKNUM(jaar_zip[[#This Row],[Datum]],21))&gt;51),RIGHT(YEAR(jaar_zip[[#This Row],[Datum]])-1,2),RIGHT(YEAR(jaar_zip[[#This Row],[Datum]]),2))&amp;"-"&amp; TEXT(WEEKNUM(jaar_zip[[#This Row],[Datum]],21),"00")</f>
        <v>24-23</v>
      </c>
      <c r="L3450" s="101">
        <f>MONTH(jaar_zip[[#This Row],[Datum]])</f>
        <v>6</v>
      </c>
      <c r="M3450" s="101">
        <f>IF(ISNUMBER(jaar_zip[[#This Row],[etmaaltemperatuur]]),IF(jaar_zip[[#This Row],[etmaaltemperatuur]]&lt;stookgrens,stookgrens-jaar_zip[[#This Row],[etmaaltemperatuur]],0),"")</f>
        <v>5.4</v>
      </c>
      <c r="N3450" s="101">
        <f>IF(ISNUMBER(jaar_zip[[#This Row],[graaddagen]]),IF(OR(MONTH(jaar_zip[[#This Row],[Datum]])=1,MONTH(jaar_zip[[#This Row],[Datum]])=2,MONTH(jaar_zip[[#This Row],[Datum]])=11,MONTH(jaar_zip[[#This Row],[Datum]])=12),1.1,IF(OR(MONTH(jaar_zip[[#This Row],[Datum]])=3,MONTH(jaar_zip[[#This Row],[Datum]])=10),1,0.8))*jaar_zip[[#This Row],[graaddagen]],"")</f>
        <v>4.32</v>
      </c>
      <c r="O3450" s="101">
        <f>IF(ISNUMBER(jaar_zip[[#This Row],[etmaaltemperatuur]]),IF(jaar_zip[[#This Row],[etmaaltemperatuur]]&gt;stookgrens,jaar_zip[[#This Row],[etmaaltemperatuur]]-stookgrens,0),"")</f>
        <v>0</v>
      </c>
    </row>
    <row r="3451" spans="1:15" x14ac:dyDescent="0.25">
      <c r="A3451">
        <v>275</v>
      </c>
      <c r="B3451">
        <v>20240610</v>
      </c>
      <c r="C3451">
        <v>4.3</v>
      </c>
      <c r="D3451">
        <v>10.8</v>
      </c>
      <c r="E3451">
        <v>837</v>
      </c>
      <c r="F3451">
        <v>18.899999999999999</v>
      </c>
      <c r="G3451">
        <v>1006</v>
      </c>
      <c r="H3451">
        <v>90</v>
      </c>
      <c r="I3451" s="101" t="s">
        <v>24</v>
      </c>
      <c r="J3451" s="1">
        <f>DATEVALUE(RIGHT(jaar_zip[[#This Row],[YYYYMMDD]],2)&amp;"-"&amp;MID(jaar_zip[[#This Row],[YYYYMMDD]],5,2)&amp;"-"&amp;LEFT(jaar_zip[[#This Row],[YYYYMMDD]],4))</f>
        <v>45453</v>
      </c>
      <c r="K3451" s="101" t="str">
        <f>IF(AND(VALUE(MONTH(jaar_zip[[#This Row],[Datum]]))=1,VALUE(WEEKNUM(jaar_zip[[#This Row],[Datum]],21))&gt;51),RIGHT(YEAR(jaar_zip[[#This Row],[Datum]])-1,2),RIGHT(YEAR(jaar_zip[[#This Row],[Datum]]),2))&amp;"-"&amp; TEXT(WEEKNUM(jaar_zip[[#This Row],[Datum]],21),"00")</f>
        <v>24-24</v>
      </c>
      <c r="L3451" s="101">
        <f>MONTH(jaar_zip[[#This Row],[Datum]])</f>
        <v>6</v>
      </c>
      <c r="M3451" s="101">
        <f>IF(ISNUMBER(jaar_zip[[#This Row],[etmaaltemperatuur]]),IF(jaar_zip[[#This Row],[etmaaltemperatuur]]&lt;stookgrens,stookgrens-jaar_zip[[#This Row],[etmaaltemperatuur]],0),"")</f>
        <v>7.1999999999999993</v>
      </c>
      <c r="N3451" s="101">
        <f>IF(ISNUMBER(jaar_zip[[#This Row],[graaddagen]]),IF(OR(MONTH(jaar_zip[[#This Row],[Datum]])=1,MONTH(jaar_zip[[#This Row],[Datum]])=2,MONTH(jaar_zip[[#This Row],[Datum]])=11,MONTH(jaar_zip[[#This Row],[Datum]])=12),1.1,IF(OR(MONTH(jaar_zip[[#This Row],[Datum]])=3,MONTH(jaar_zip[[#This Row],[Datum]])=10),1,0.8))*jaar_zip[[#This Row],[graaddagen]],"")</f>
        <v>5.76</v>
      </c>
      <c r="O3451" s="101">
        <f>IF(ISNUMBER(jaar_zip[[#This Row],[etmaaltemperatuur]]),IF(jaar_zip[[#This Row],[etmaaltemperatuur]]&gt;stookgrens,jaar_zip[[#This Row],[etmaaltemperatuur]]-stookgrens,0),"")</f>
        <v>0</v>
      </c>
    </row>
    <row r="3452" spans="1:15" x14ac:dyDescent="0.25">
      <c r="A3452">
        <v>275</v>
      </c>
      <c r="B3452">
        <v>20240611</v>
      </c>
      <c r="C3452">
        <v>3.9</v>
      </c>
      <c r="D3452">
        <v>11.3</v>
      </c>
      <c r="E3452">
        <v>2008</v>
      </c>
      <c r="F3452">
        <v>1.2</v>
      </c>
      <c r="G3452">
        <v>1015.3</v>
      </c>
      <c r="H3452">
        <v>79</v>
      </c>
      <c r="I3452" s="101" t="s">
        <v>24</v>
      </c>
      <c r="J3452" s="1">
        <f>DATEVALUE(RIGHT(jaar_zip[[#This Row],[YYYYMMDD]],2)&amp;"-"&amp;MID(jaar_zip[[#This Row],[YYYYMMDD]],5,2)&amp;"-"&amp;LEFT(jaar_zip[[#This Row],[YYYYMMDD]],4))</f>
        <v>45454</v>
      </c>
      <c r="K3452" s="101" t="str">
        <f>IF(AND(VALUE(MONTH(jaar_zip[[#This Row],[Datum]]))=1,VALUE(WEEKNUM(jaar_zip[[#This Row],[Datum]],21))&gt;51),RIGHT(YEAR(jaar_zip[[#This Row],[Datum]])-1,2),RIGHT(YEAR(jaar_zip[[#This Row],[Datum]]),2))&amp;"-"&amp; TEXT(WEEKNUM(jaar_zip[[#This Row],[Datum]],21),"00")</f>
        <v>24-24</v>
      </c>
      <c r="L3452" s="101">
        <f>MONTH(jaar_zip[[#This Row],[Datum]])</f>
        <v>6</v>
      </c>
      <c r="M3452" s="101">
        <f>IF(ISNUMBER(jaar_zip[[#This Row],[etmaaltemperatuur]]),IF(jaar_zip[[#This Row],[etmaaltemperatuur]]&lt;stookgrens,stookgrens-jaar_zip[[#This Row],[etmaaltemperatuur]],0),"")</f>
        <v>6.6999999999999993</v>
      </c>
      <c r="N3452" s="101">
        <f>IF(ISNUMBER(jaar_zip[[#This Row],[graaddagen]]),IF(OR(MONTH(jaar_zip[[#This Row],[Datum]])=1,MONTH(jaar_zip[[#This Row],[Datum]])=2,MONTH(jaar_zip[[#This Row],[Datum]])=11,MONTH(jaar_zip[[#This Row],[Datum]])=12),1.1,IF(OR(MONTH(jaar_zip[[#This Row],[Datum]])=3,MONTH(jaar_zip[[#This Row],[Datum]])=10),1,0.8))*jaar_zip[[#This Row],[graaddagen]],"")</f>
        <v>5.3599999999999994</v>
      </c>
      <c r="O3452" s="101">
        <f>IF(ISNUMBER(jaar_zip[[#This Row],[etmaaltemperatuur]]),IF(jaar_zip[[#This Row],[etmaaltemperatuur]]&gt;stookgrens,jaar_zip[[#This Row],[etmaaltemperatuur]]-stookgrens,0),"")</f>
        <v>0</v>
      </c>
    </row>
    <row r="3453" spans="1:15" x14ac:dyDescent="0.25">
      <c r="A3453">
        <v>275</v>
      </c>
      <c r="B3453">
        <v>20240612</v>
      </c>
      <c r="C3453">
        <v>3.5</v>
      </c>
      <c r="D3453">
        <v>11.3</v>
      </c>
      <c r="E3453">
        <v>1776</v>
      </c>
      <c r="F3453">
        <v>0.4</v>
      </c>
      <c r="G3453">
        <v>1019.2</v>
      </c>
      <c r="H3453">
        <v>75</v>
      </c>
      <c r="I3453" s="101" t="s">
        <v>24</v>
      </c>
      <c r="J3453" s="1">
        <f>DATEVALUE(RIGHT(jaar_zip[[#This Row],[YYYYMMDD]],2)&amp;"-"&amp;MID(jaar_zip[[#This Row],[YYYYMMDD]],5,2)&amp;"-"&amp;LEFT(jaar_zip[[#This Row],[YYYYMMDD]],4))</f>
        <v>45455</v>
      </c>
      <c r="K3453" s="101" t="str">
        <f>IF(AND(VALUE(MONTH(jaar_zip[[#This Row],[Datum]]))=1,VALUE(WEEKNUM(jaar_zip[[#This Row],[Datum]],21))&gt;51),RIGHT(YEAR(jaar_zip[[#This Row],[Datum]])-1,2),RIGHT(YEAR(jaar_zip[[#This Row],[Datum]]),2))&amp;"-"&amp; TEXT(WEEKNUM(jaar_zip[[#This Row],[Datum]],21),"00")</f>
        <v>24-24</v>
      </c>
      <c r="L3453" s="101">
        <f>MONTH(jaar_zip[[#This Row],[Datum]])</f>
        <v>6</v>
      </c>
      <c r="M3453" s="101">
        <f>IF(ISNUMBER(jaar_zip[[#This Row],[etmaaltemperatuur]]),IF(jaar_zip[[#This Row],[etmaaltemperatuur]]&lt;stookgrens,stookgrens-jaar_zip[[#This Row],[etmaaltemperatuur]],0),"")</f>
        <v>6.6999999999999993</v>
      </c>
      <c r="N3453" s="101">
        <f>IF(ISNUMBER(jaar_zip[[#This Row],[graaddagen]]),IF(OR(MONTH(jaar_zip[[#This Row],[Datum]])=1,MONTH(jaar_zip[[#This Row],[Datum]])=2,MONTH(jaar_zip[[#This Row],[Datum]])=11,MONTH(jaar_zip[[#This Row],[Datum]])=12),1.1,IF(OR(MONTH(jaar_zip[[#This Row],[Datum]])=3,MONTH(jaar_zip[[#This Row],[Datum]])=10),1,0.8))*jaar_zip[[#This Row],[graaddagen]],"")</f>
        <v>5.3599999999999994</v>
      </c>
      <c r="O3453" s="101">
        <f>IF(ISNUMBER(jaar_zip[[#This Row],[etmaaltemperatuur]]),IF(jaar_zip[[#This Row],[etmaaltemperatuur]]&gt;stookgrens,jaar_zip[[#This Row],[etmaaltemperatuur]]-stookgrens,0),"")</f>
        <v>0</v>
      </c>
    </row>
    <row r="3454" spans="1:15" x14ac:dyDescent="0.25">
      <c r="A3454">
        <v>275</v>
      </c>
      <c r="B3454">
        <v>20240613</v>
      </c>
      <c r="C3454">
        <v>2.8</v>
      </c>
      <c r="D3454">
        <v>14.3</v>
      </c>
      <c r="E3454">
        <v>2048</v>
      </c>
      <c r="F3454">
        <v>0</v>
      </c>
      <c r="G3454">
        <v>1015.3</v>
      </c>
      <c r="H3454">
        <v>68</v>
      </c>
      <c r="I3454" s="101" t="s">
        <v>24</v>
      </c>
      <c r="J3454" s="1">
        <f>DATEVALUE(RIGHT(jaar_zip[[#This Row],[YYYYMMDD]],2)&amp;"-"&amp;MID(jaar_zip[[#This Row],[YYYYMMDD]],5,2)&amp;"-"&amp;LEFT(jaar_zip[[#This Row],[YYYYMMDD]],4))</f>
        <v>45456</v>
      </c>
      <c r="K3454" s="101" t="str">
        <f>IF(AND(VALUE(MONTH(jaar_zip[[#This Row],[Datum]]))=1,VALUE(WEEKNUM(jaar_zip[[#This Row],[Datum]],21))&gt;51),RIGHT(YEAR(jaar_zip[[#This Row],[Datum]])-1,2),RIGHT(YEAR(jaar_zip[[#This Row],[Datum]]),2))&amp;"-"&amp; TEXT(WEEKNUM(jaar_zip[[#This Row],[Datum]],21),"00")</f>
        <v>24-24</v>
      </c>
      <c r="L3454" s="101">
        <f>MONTH(jaar_zip[[#This Row],[Datum]])</f>
        <v>6</v>
      </c>
      <c r="M3454" s="101">
        <f>IF(ISNUMBER(jaar_zip[[#This Row],[etmaaltemperatuur]]),IF(jaar_zip[[#This Row],[etmaaltemperatuur]]&lt;stookgrens,stookgrens-jaar_zip[[#This Row],[etmaaltemperatuur]],0),"")</f>
        <v>3.6999999999999993</v>
      </c>
      <c r="N3454" s="101">
        <f>IF(ISNUMBER(jaar_zip[[#This Row],[graaddagen]]),IF(OR(MONTH(jaar_zip[[#This Row],[Datum]])=1,MONTH(jaar_zip[[#This Row],[Datum]])=2,MONTH(jaar_zip[[#This Row],[Datum]])=11,MONTH(jaar_zip[[#This Row],[Datum]])=12),1.1,IF(OR(MONTH(jaar_zip[[#This Row],[Datum]])=3,MONTH(jaar_zip[[#This Row],[Datum]])=10),1,0.8))*jaar_zip[[#This Row],[graaddagen]],"")</f>
        <v>2.9599999999999995</v>
      </c>
      <c r="O3454" s="101">
        <f>IF(ISNUMBER(jaar_zip[[#This Row],[etmaaltemperatuur]]),IF(jaar_zip[[#This Row],[etmaaltemperatuur]]&gt;stookgrens,jaar_zip[[#This Row],[etmaaltemperatuur]]-stookgrens,0),"")</f>
        <v>0</v>
      </c>
    </row>
    <row r="3455" spans="1:15" x14ac:dyDescent="0.25">
      <c r="A3455">
        <v>275</v>
      </c>
      <c r="B3455">
        <v>20240614</v>
      </c>
      <c r="C3455">
        <v>3.3</v>
      </c>
      <c r="D3455">
        <v>14.9</v>
      </c>
      <c r="E3455">
        <v>836</v>
      </c>
      <c r="F3455">
        <v>8</v>
      </c>
      <c r="G3455">
        <v>1005.8</v>
      </c>
      <c r="H3455">
        <v>81</v>
      </c>
      <c r="I3455" s="101" t="s">
        <v>24</v>
      </c>
      <c r="J3455" s="1">
        <f>DATEVALUE(RIGHT(jaar_zip[[#This Row],[YYYYMMDD]],2)&amp;"-"&amp;MID(jaar_zip[[#This Row],[YYYYMMDD]],5,2)&amp;"-"&amp;LEFT(jaar_zip[[#This Row],[YYYYMMDD]],4))</f>
        <v>45457</v>
      </c>
      <c r="K3455" s="101" t="str">
        <f>IF(AND(VALUE(MONTH(jaar_zip[[#This Row],[Datum]]))=1,VALUE(WEEKNUM(jaar_zip[[#This Row],[Datum]],21))&gt;51),RIGHT(YEAR(jaar_zip[[#This Row],[Datum]])-1,2),RIGHT(YEAR(jaar_zip[[#This Row],[Datum]]),2))&amp;"-"&amp; TEXT(WEEKNUM(jaar_zip[[#This Row],[Datum]],21),"00")</f>
        <v>24-24</v>
      </c>
      <c r="L3455" s="101">
        <f>MONTH(jaar_zip[[#This Row],[Datum]])</f>
        <v>6</v>
      </c>
      <c r="M3455" s="101">
        <f>IF(ISNUMBER(jaar_zip[[#This Row],[etmaaltemperatuur]]),IF(jaar_zip[[#This Row],[etmaaltemperatuur]]&lt;stookgrens,stookgrens-jaar_zip[[#This Row],[etmaaltemperatuur]],0),"")</f>
        <v>3.0999999999999996</v>
      </c>
      <c r="N3455" s="101">
        <f>IF(ISNUMBER(jaar_zip[[#This Row],[graaddagen]]),IF(OR(MONTH(jaar_zip[[#This Row],[Datum]])=1,MONTH(jaar_zip[[#This Row],[Datum]])=2,MONTH(jaar_zip[[#This Row],[Datum]])=11,MONTH(jaar_zip[[#This Row],[Datum]])=12),1.1,IF(OR(MONTH(jaar_zip[[#This Row],[Datum]])=3,MONTH(jaar_zip[[#This Row],[Datum]])=10),1,0.8))*jaar_zip[[#This Row],[graaddagen]],"")</f>
        <v>2.48</v>
      </c>
      <c r="O3455" s="101">
        <f>IF(ISNUMBER(jaar_zip[[#This Row],[etmaaltemperatuur]]),IF(jaar_zip[[#This Row],[etmaaltemperatuur]]&gt;stookgrens,jaar_zip[[#This Row],[etmaaltemperatuur]]-stookgrens,0),"")</f>
        <v>0</v>
      </c>
    </row>
    <row r="3456" spans="1:15" x14ac:dyDescent="0.25">
      <c r="A3456">
        <v>275</v>
      </c>
      <c r="B3456">
        <v>20240615</v>
      </c>
      <c r="C3456">
        <v>5.9</v>
      </c>
      <c r="D3456">
        <v>14.5</v>
      </c>
      <c r="E3456">
        <v>1353</v>
      </c>
      <c r="F3456">
        <v>3.3</v>
      </c>
      <c r="G3456">
        <v>1003.1</v>
      </c>
      <c r="H3456">
        <v>75</v>
      </c>
      <c r="I3456" s="101" t="s">
        <v>24</v>
      </c>
      <c r="J3456" s="1">
        <f>DATEVALUE(RIGHT(jaar_zip[[#This Row],[YYYYMMDD]],2)&amp;"-"&amp;MID(jaar_zip[[#This Row],[YYYYMMDD]],5,2)&amp;"-"&amp;LEFT(jaar_zip[[#This Row],[YYYYMMDD]],4))</f>
        <v>45458</v>
      </c>
      <c r="K3456" s="101" t="str">
        <f>IF(AND(VALUE(MONTH(jaar_zip[[#This Row],[Datum]]))=1,VALUE(WEEKNUM(jaar_zip[[#This Row],[Datum]],21))&gt;51),RIGHT(YEAR(jaar_zip[[#This Row],[Datum]])-1,2),RIGHT(YEAR(jaar_zip[[#This Row],[Datum]]),2))&amp;"-"&amp; TEXT(WEEKNUM(jaar_zip[[#This Row],[Datum]],21),"00")</f>
        <v>24-24</v>
      </c>
      <c r="L3456" s="101">
        <f>MONTH(jaar_zip[[#This Row],[Datum]])</f>
        <v>6</v>
      </c>
      <c r="M3456" s="101">
        <f>IF(ISNUMBER(jaar_zip[[#This Row],[etmaaltemperatuur]]),IF(jaar_zip[[#This Row],[etmaaltemperatuur]]&lt;stookgrens,stookgrens-jaar_zip[[#This Row],[etmaaltemperatuur]],0),"")</f>
        <v>3.5</v>
      </c>
      <c r="N3456" s="101">
        <f>IF(ISNUMBER(jaar_zip[[#This Row],[graaddagen]]),IF(OR(MONTH(jaar_zip[[#This Row],[Datum]])=1,MONTH(jaar_zip[[#This Row],[Datum]])=2,MONTH(jaar_zip[[#This Row],[Datum]])=11,MONTH(jaar_zip[[#This Row],[Datum]])=12),1.1,IF(OR(MONTH(jaar_zip[[#This Row],[Datum]])=3,MONTH(jaar_zip[[#This Row],[Datum]])=10),1,0.8))*jaar_zip[[#This Row],[graaddagen]],"")</f>
        <v>2.8000000000000003</v>
      </c>
      <c r="O3456" s="101">
        <f>IF(ISNUMBER(jaar_zip[[#This Row],[etmaaltemperatuur]]),IF(jaar_zip[[#This Row],[etmaaltemperatuur]]&gt;stookgrens,jaar_zip[[#This Row],[etmaaltemperatuur]]-stookgrens,0),"")</f>
        <v>0</v>
      </c>
    </row>
    <row r="3457" spans="1:15" x14ac:dyDescent="0.25">
      <c r="A3457">
        <v>275</v>
      </c>
      <c r="B3457">
        <v>20240616</v>
      </c>
      <c r="C3457">
        <v>4</v>
      </c>
      <c r="D3457">
        <v>14.4</v>
      </c>
      <c r="E3457">
        <v>1500</v>
      </c>
      <c r="F3457">
        <v>3.2</v>
      </c>
      <c r="G3457">
        <v>1006.1</v>
      </c>
      <c r="H3457">
        <v>86</v>
      </c>
      <c r="I3457" s="101" t="s">
        <v>24</v>
      </c>
      <c r="J3457" s="1">
        <f>DATEVALUE(RIGHT(jaar_zip[[#This Row],[YYYYMMDD]],2)&amp;"-"&amp;MID(jaar_zip[[#This Row],[YYYYMMDD]],5,2)&amp;"-"&amp;LEFT(jaar_zip[[#This Row],[YYYYMMDD]],4))</f>
        <v>45459</v>
      </c>
      <c r="K3457" s="101" t="str">
        <f>IF(AND(VALUE(MONTH(jaar_zip[[#This Row],[Datum]]))=1,VALUE(WEEKNUM(jaar_zip[[#This Row],[Datum]],21))&gt;51),RIGHT(YEAR(jaar_zip[[#This Row],[Datum]])-1,2),RIGHT(YEAR(jaar_zip[[#This Row],[Datum]]),2))&amp;"-"&amp; TEXT(WEEKNUM(jaar_zip[[#This Row],[Datum]],21),"00")</f>
        <v>24-24</v>
      </c>
      <c r="L3457" s="101">
        <f>MONTH(jaar_zip[[#This Row],[Datum]])</f>
        <v>6</v>
      </c>
      <c r="M3457" s="101">
        <f>IF(ISNUMBER(jaar_zip[[#This Row],[etmaaltemperatuur]]),IF(jaar_zip[[#This Row],[etmaaltemperatuur]]&lt;stookgrens,stookgrens-jaar_zip[[#This Row],[etmaaltemperatuur]],0),"")</f>
        <v>3.5999999999999996</v>
      </c>
      <c r="N3457" s="101">
        <f>IF(ISNUMBER(jaar_zip[[#This Row],[graaddagen]]),IF(OR(MONTH(jaar_zip[[#This Row],[Datum]])=1,MONTH(jaar_zip[[#This Row],[Datum]])=2,MONTH(jaar_zip[[#This Row],[Datum]])=11,MONTH(jaar_zip[[#This Row],[Datum]])=12),1.1,IF(OR(MONTH(jaar_zip[[#This Row],[Datum]])=3,MONTH(jaar_zip[[#This Row],[Datum]])=10),1,0.8))*jaar_zip[[#This Row],[graaddagen]],"")</f>
        <v>2.88</v>
      </c>
      <c r="O3457" s="101">
        <f>IF(ISNUMBER(jaar_zip[[#This Row],[etmaaltemperatuur]]),IF(jaar_zip[[#This Row],[etmaaltemperatuur]]&gt;stookgrens,jaar_zip[[#This Row],[etmaaltemperatuur]]-stookgrens,0),"")</f>
        <v>0</v>
      </c>
    </row>
    <row r="3458" spans="1:15" x14ac:dyDescent="0.25">
      <c r="A3458">
        <v>275</v>
      </c>
      <c r="B3458">
        <v>20240617</v>
      </c>
      <c r="C3458">
        <v>3</v>
      </c>
      <c r="D3458">
        <v>16.3</v>
      </c>
      <c r="E3458">
        <v>2002</v>
      </c>
      <c r="F3458">
        <v>-0.1</v>
      </c>
      <c r="G3458">
        <v>1011.6</v>
      </c>
      <c r="H3458">
        <v>74</v>
      </c>
      <c r="I3458" s="101" t="s">
        <v>24</v>
      </c>
      <c r="J3458" s="1">
        <f>DATEVALUE(RIGHT(jaar_zip[[#This Row],[YYYYMMDD]],2)&amp;"-"&amp;MID(jaar_zip[[#This Row],[YYYYMMDD]],5,2)&amp;"-"&amp;LEFT(jaar_zip[[#This Row],[YYYYMMDD]],4))</f>
        <v>45460</v>
      </c>
      <c r="K3458" s="101" t="str">
        <f>IF(AND(VALUE(MONTH(jaar_zip[[#This Row],[Datum]]))=1,VALUE(WEEKNUM(jaar_zip[[#This Row],[Datum]],21))&gt;51),RIGHT(YEAR(jaar_zip[[#This Row],[Datum]])-1,2),RIGHT(YEAR(jaar_zip[[#This Row],[Datum]]),2))&amp;"-"&amp; TEXT(WEEKNUM(jaar_zip[[#This Row],[Datum]],21),"00")</f>
        <v>24-25</v>
      </c>
      <c r="L3458" s="101">
        <f>MONTH(jaar_zip[[#This Row],[Datum]])</f>
        <v>6</v>
      </c>
      <c r="M3458" s="101">
        <f>IF(ISNUMBER(jaar_zip[[#This Row],[etmaaltemperatuur]]),IF(jaar_zip[[#This Row],[etmaaltemperatuur]]&lt;stookgrens,stookgrens-jaar_zip[[#This Row],[etmaaltemperatuur]],0),"")</f>
        <v>1.6999999999999993</v>
      </c>
      <c r="N3458" s="101">
        <f>IF(ISNUMBER(jaar_zip[[#This Row],[graaddagen]]),IF(OR(MONTH(jaar_zip[[#This Row],[Datum]])=1,MONTH(jaar_zip[[#This Row],[Datum]])=2,MONTH(jaar_zip[[#This Row],[Datum]])=11,MONTH(jaar_zip[[#This Row],[Datum]])=12),1.1,IF(OR(MONTH(jaar_zip[[#This Row],[Datum]])=3,MONTH(jaar_zip[[#This Row],[Datum]])=10),1,0.8))*jaar_zip[[#This Row],[graaddagen]],"")</f>
        <v>1.3599999999999994</v>
      </c>
      <c r="O3458" s="101">
        <f>IF(ISNUMBER(jaar_zip[[#This Row],[etmaaltemperatuur]]),IF(jaar_zip[[#This Row],[etmaaltemperatuur]]&gt;stookgrens,jaar_zip[[#This Row],[etmaaltemperatuur]]-stookgrens,0),"")</f>
        <v>0</v>
      </c>
    </row>
    <row r="3459" spans="1:15" x14ac:dyDescent="0.25">
      <c r="A3459">
        <v>275</v>
      </c>
      <c r="B3459">
        <v>20240618</v>
      </c>
      <c r="C3459">
        <v>1.5</v>
      </c>
      <c r="D3459">
        <v>14.7</v>
      </c>
      <c r="E3459">
        <v>579</v>
      </c>
      <c r="F3459">
        <v>10</v>
      </c>
      <c r="G3459">
        <v>1014.1</v>
      </c>
      <c r="H3459">
        <v>94</v>
      </c>
      <c r="I3459" s="101" t="s">
        <v>24</v>
      </c>
      <c r="J3459" s="1">
        <f>DATEVALUE(RIGHT(jaar_zip[[#This Row],[YYYYMMDD]],2)&amp;"-"&amp;MID(jaar_zip[[#This Row],[YYYYMMDD]],5,2)&amp;"-"&amp;LEFT(jaar_zip[[#This Row],[YYYYMMDD]],4))</f>
        <v>45461</v>
      </c>
      <c r="K3459" s="101" t="str">
        <f>IF(AND(VALUE(MONTH(jaar_zip[[#This Row],[Datum]]))=1,VALUE(WEEKNUM(jaar_zip[[#This Row],[Datum]],21))&gt;51),RIGHT(YEAR(jaar_zip[[#This Row],[Datum]])-1,2),RIGHT(YEAR(jaar_zip[[#This Row],[Datum]]),2))&amp;"-"&amp; TEXT(WEEKNUM(jaar_zip[[#This Row],[Datum]],21),"00")</f>
        <v>24-25</v>
      </c>
      <c r="L3459" s="101">
        <f>MONTH(jaar_zip[[#This Row],[Datum]])</f>
        <v>6</v>
      </c>
      <c r="M3459" s="101">
        <f>IF(ISNUMBER(jaar_zip[[#This Row],[etmaaltemperatuur]]),IF(jaar_zip[[#This Row],[etmaaltemperatuur]]&lt;stookgrens,stookgrens-jaar_zip[[#This Row],[etmaaltemperatuur]],0),"")</f>
        <v>3.3000000000000007</v>
      </c>
      <c r="N3459" s="101">
        <f>IF(ISNUMBER(jaar_zip[[#This Row],[graaddagen]]),IF(OR(MONTH(jaar_zip[[#This Row],[Datum]])=1,MONTH(jaar_zip[[#This Row],[Datum]])=2,MONTH(jaar_zip[[#This Row],[Datum]])=11,MONTH(jaar_zip[[#This Row],[Datum]])=12),1.1,IF(OR(MONTH(jaar_zip[[#This Row],[Datum]])=3,MONTH(jaar_zip[[#This Row],[Datum]])=10),1,0.8))*jaar_zip[[#This Row],[graaddagen]],"")</f>
        <v>2.6400000000000006</v>
      </c>
      <c r="O3459" s="101">
        <f>IF(ISNUMBER(jaar_zip[[#This Row],[etmaaltemperatuur]]),IF(jaar_zip[[#This Row],[etmaaltemperatuur]]&gt;stookgrens,jaar_zip[[#This Row],[etmaaltemperatuur]]-stookgrens,0),"")</f>
        <v>0</v>
      </c>
    </row>
    <row r="3460" spans="1:15" x14ac:dyDescent="0.25">
      <c r="A3460">
        <v>275</v>
      </c>
      <c r="B3460">
        <v>20240619</v>
      </c>
      <c r="C3460">
        <v>3</v>
      </c>
      <c r="D3460">
        <v>15.5</v>
      </c>
      <c r="E3460">
        <v>2582</v>
      </c>
      <c r="F3460">
        <v>0</v>
      </c>
      <c r="G3460">
        <v>1019.3</v>
      </c>
      <c r="H3460">
        <v>76</v>
      </c>
      <c r="I3460" s="101" t="s">
        <v>24</v>
      </c>
      <c r="J3460" s="1">
        <f>DATEVALUE(RIGHT(jaar_zip[[#This Row],[YYYYMMDD]],2)&amp;"-"&amp;MID(jaar_zip[[#This Row],[YYYYMMDD]],5,2)&amp;"-"&amp;LEFT(jaar_zip[[#This Row],[YYYYMMDD]],4))</f>
        <v>45462</v>
      </c>
      <c r="K3460" s="101" t="str">
        <f>IF(AND(VALUE(MONTH(jaar_zip[[#This Row],[Datum]]))=1,VALUE(WEEKNUM(jaar_zip[[#This Row],[Datum]],21))&gt;51),RIGHT(YEAR(jaar_zip[[#This Row],[Datum]])-1,2),RIGHT(YEAR(jaar_zip[[#This Row],[Datum]]),2))&amp;"-"&amp; TEXT(WEEKNUM(jaar_zip[[#This Row],[Datum]],21),"00")</f>
        <v>24-25</v>
      </c>
      <c r="L3460" s="101">
        <f>MONTH(jaar_zip[[#This Row],[Datum]])</f>
        <v>6</v>
      </c>
      <c r="M3460" s="101">
        <f>IF(ISNUMBER(jaar_zip[[#This Row],[etmaaltemperatuur]]),IF(jaar_zip[[#This Row],[etmaaltemperatuur]]&lt;stookgrens,stookgrens-jaar_zip[[#This Row],[etmaaltemperatuur]],0),"")</f>
        <v>2.5</v>
      </c>
      <c r="N3460" s="101">
        <f>IF(ISNUMBER(jaar_zip[[#This Row],[graaddagen]]),IF(OR(MONTH(jaar_zip[[#This Row],[Datum]])=1,MONTH(jaar_zip[[#This Row],[Datum]])=2,MONTH(jaar_zip[[#This Row],[Datum]])=11,MONTH(jaar_zip[[#This Row],[Datum]])=12),1.1,IF(OR(MONTH(jaar_zip[[#This Row],[Datum]])=3,MONTH(jaar_zip[[#This Row],[Datum]])=10),1,0.8))*jaar_zip[[#This Row],[graaddagen]],"")</f>
        <v>2</v>
      </c>
      <c r="O3460" s="101">
        <f>IF(ISNUMBER(jaar_zip[[#This Row],[etmaaltemperatuur]]),IF(jaar_zip[[#This Row],[etmaaltemperatuur]]&gt;stookgrens,jaar_zip[[#This Row],[etmaaltemperatuur]]-stookgrens,0),"")</f>
        <v>0</v>
      </c>
    </row>
    <row r="3461" spans="1:15" x14ac:dyDescent="0.25">
      <c r="A3461">
        <v>275</v>
      </c>
      <c r="B3461">
        <v>20240620</v>
      </c>
      <c r="C3461">
        <v>2.5</v>
      </c>
      <c r="D3461">
        <v>16.3</v>
      </c>
      <c r="E3461">
        <v>1599</v>
      </c>
      <c r="F3461">
        <v>0.4</v>
      </c>
      <c r="G3461">
        <v>1019.4</v>
      </c>
      <c r="H3461">
        <v>78</v>
      </c>
      <c r="I3461" s="101" t="s">
        <v>24</v>
      </c>
      <c r="J3461" s="1">
        <f>DATEVALUE(RIGHT(jaar_zip[[#This Row],[YYYYMMDD]],2)&amp;"-"&amp;MID(jaar_zip[[#This Row],[YYYYMMDD]],5,2)&amp;"-"&amp;LEFT(jaar_zip[[#This Row],[YYYYMMDD]],4))</f>
        <v>45463</v>
      </c>
      <c r="K3461" s="101" t="str">
        <f>IF(AND(VALUE(MONTH(jaar_zip[[#This Row],[Datum]]))=1,VALUE(WEEKNUM(jaar_zip[[#This Row],[Datum]],21))&gt;51),RIGHT(YEAR(jaar_zip[[#This Row],[Datum]])-1,2),RIGHT(YEAR(jaar_zip[[#This Row],[Datum]]),2))&amp;"-"&amp; TEXT(WEEKNUM(jaar_zip[[#This Row],[Datum]],21),"00")</f>
        <v>24-25</v>
      </c>
      <c r="L3461" s="101">
        <f>MONTH(jaar_zip[[#This Row],[Datum]])</f>
        <v>6</v>
      </c>
      <c r="M3461" s="101">
        <f>IF(ISNUMBER(jaar_zip[[#This Row],[etmaaltemperatuur]]),IF(jaar_zip[[#This Row],[etmaaltemperatuur]]&lt;stookgrens,stookgrens-jaar_zip[[#This Row],[etmaaltemperatuur]],0),"")</f>
        <v>1.6999999999999993</v>
      </c>
      <c r="N3461" s="101">
        <f>IF(ISNUMBER(jaar_zip[[#This Row],[graaddagen]]),IF(OR(MONTH(jaar_zip[[#This Row],[Datum]])=1,MONTH(jaar_zip[[#This Row],[Datum]])=2,MONTH(jaar_zip[[#This Row],[Datum]])=11,MONTH(jaar_zip[[#This Row],[Datum]])=12),1.1,IF(OR(MONTH(jaar_zip[[#This Row],[Datum]])=3,MONTH(jaar_zip[[#This Row],[Datum]])=10),1,0.8))*jaar_zip[[#This Row],[graaddagen]],"")</f>
        <v>1.3599999999999994</v>
      </c>
      <c r="O3461" s="101">
        <f>IF(ISNUMBER(jaar_zip[[#This Row],[etmaaltemperatuur]]),IF(jaar_zip[[#This Row],[etmaaltemperatuur]]&gt;stookgrens,jaar_zip[[#This Row],[etmaaltemperatuur]]-stookgrens,0),"")</f>
        <v>0</v>
      </c>
    </row>
    <row r="3462" spans="1:15" x14ac:dyDescent="0.25">
      <c r="A3462">
        <v>275</v>
      </c>
      <c r="B3462">
        <v>20240621</v>
      </c>
      <c r="C3462">
        <v>2.5</v>
      </c>
      <c r="D3462">
        <v>16.100000000000001</v>
      </c>
      <c r="E3462">
        <v>803</v>
      </c>
      <c r="F3462">
        <v>6.7</v>
      </c>
      <c r="G3462">
        <v>1012.3</v>
      </c>
      <c r="H3462">
        <v>89</v>
      </c>
      <c r="I3462" s="101" t="s">
        <v>24</v>
      </c>
      <c r="J3462" s="1">
        <f>DATEVALUE(RIGHT(jaar_zip[[#This Row],[YYYYMMDD]],2)&amp;"-"&amp;MID(jaar_zip[[#This Row],[YYYYMMDD]],5,2)&amp;"-"&amp;LEFT(jaar_zip[[#This Row],[YYYYMMDD]],4))</f>
        <v>45464</v>
      </c>
      <c r="K3462" s="101" t="str">
        <f>IF(AND(VALUE(MONTH(jaar_zip[[#This Row],[Datum]]))=1,VALUE(WEEKNUM(jaar_zip[[#This Row],[Datum]],21))&gt;51),RIGHT(YEAR(jaar_zip[[#This Row],[Datum]])-1,2),RIGHT(YEAR(jaar_zip[[#This Row],[Datum]]),2))&amp;"-"&amp; TEXT(WEEKNUM(jaar_zip[[#This Row],[Datum]],21),"00")</f>
        <v>24-25</v>
      </c>
      <c r="L3462" s="101">
        <f>MONTH(jaar_zip[[#This Row],[Datum]])</f>
        <v>6</v>
      </c>
      <c r="M3462" s="101">
        <f>IF(ISNUMBER(jaar_zip[[#This Row],[etmaaltemperatuur]]),IF(jaar_zip[[#This Row],[etmaaltemperatuur]]&lt;stookgrens,stookgrens-jaar_zip[[#This Row],[etmaaltemperatuur]],0),"")</f>
        <v>1.8999999999999986</v>
      </c>
      <c r="N3462" s="101">
        <f>IF(ISNUMBER(jaar_zip[[#This Row],[graaddagen]]),IF(OR(MONTH(jaar_zip[[#This Row],[Datum]])=1,MONTH(jaar_zip[[#This Row],[Datum]])=2,MONTH(jaar_zip[[#This Row],[Datum]])=11,MONTH(jaar_zip[[#This Row],[Datum]])=12),1.1,IF(OR(MONTH(jaar_zip[[#This Row],[Datum]])=3,MONTH(jaar_zip[[#This Row],[Datum]])=10),1,0.8))*jaar_zip[[#This Row],[graaddagen]],"")</f>
        <v>1.5199999999999989</v>
      </c>
      <c r="O3462" s="101">
        <f>IF(ISNUMBER(jaar_zip[[#This Row],[etmaaltemperatuur]]),IF(jaar_zip[[#This Row],[etmaaltemperatuur]]&gt;stookgrens,jaar_zip[[#This Row],[etmaaltemperatuur]]-stookgrens,0),"")</f>
        <v>0</v>
      </c>
    </row>
    <row r="3463" spans="1:15" x14ac:dyDescent="0.25">
      <c r="A3463">
        <v>275</v>
      </c>
      <c r="B3463">
        <v>20240622</v>
      </c>
      <c r="C3463">
        <v>3</v>
      </c>
      <c r="D3463">
        <v>15.8</v>
      </c>
      <c r="E3463">
        <v>1636</v>
      </c>
      <c r="F3463">
        <v>-0.1</v>
      </c>
      <c r="G3463">
        <v>1013.5</v>
      </c>
      <c r="H3463">
        <v>82</v>
      </c>
      <c r="I3463" s="101" t="s">
        <v>24</v>
      </c>
      <c r="J3463" s="1">
        <f>DATEVALUE(RIGHT(jaar_zip[[#This Row],[YYYYMMDD]],2)&amp;"-"&amp;MID(jaar_zip[[#This Row],[YYYYMMDD]],5,2)&amp;"-"&amp;LEFT(jaar_zip[[#This Row],[YYYYMMDD]],4))</f>
        <v>45465</v>
      </c>
      <c r="K3463" s="101" t="str">
        <f>IF(AND(VALUE(MONTH(jaar_zip[[#This Row],[Datum]]))=1,VALUE(WEEKNUM(jaar_zip[[#This Row],[Datum]],21))&gt;51),RIGHT(YEAR(jaar_zip[[#This Row],[Datum]])-1,2),RIGHT(YEAR(jaar_zip[[#This Row],[Datum]]),2))&amp;"-"&amp; TEXT(WEEKNUM(jaar_zip[[#This Row],[Datum]],21),"00")</f>
        <v>24-25</v>
      </c>
      <c r="L3463" s="101">
        <f>MONTH(jaar_zip[[#This Row],[Datum]])</f>
        <v>6</v>
      </c>
      <c r="M3463" s="101">
        <f>IF(ISNUMBER(jaar_zip[[#This Row],[etmaaltemperatuur]]),IF(jaar_zip[[#This Row],[etmaaltemperatuur]]&lt;stookgrens,stookgrens-jaar_zip[[#This Row],[etmaaltemperatuur]],0),"")</f>
        <v>2.1999999999999993</v>
      </c>
      <c r="N3463" s="101">
        <f>IF(ISNUMBER(jaar_zip[[#This Row],[graaddagen]]),IF(OR(MONTH(jaar_zip[[#This Row],[Datum]])=1,MONTH(jaar_zip[[#This Row],[Datum]])=2,MONTH(jaar_zip[[#This Row],[Datum]])=11,MONTH(jaar_zip[[#This Row],[Datum]])=12),1.1,IF(OR(MONTH(jaar_zip[[#This Row],[Datum]])=3,MONTH(jaar_zip[[#This Row],[Datum]])=10),1,0.8))*jaar_zip[[#This Row],[graaddagen]],"")</f>
        <v>1.7599999999999996</v>
      </c>
      <c r="O3463" s="101">
        <f>IF(ISNUMBER(jaar_zip[[#This Row],[etmaaltemperatuur]]),IF(jaar_zip[[#This Row],[etmaaltemperatuur]]&gt;stookgrens,jaar_zip[[#This Row],[etmaaltemperatuur]]-stookgrens,0),"")</f>
        <v>0</v>
      </c>
    </row>
    <row r="3464" spans="1:15" x14ac:dyDescent="0.25">
      <c r="A3464">
        <v>275</v>
      </c>
      <c r="B3464">
        <v>20240623</v>
      </c>
      <c r="C3464">
        <v>2.1</v>
      </c>
      <c r="D3464">
        <v>17.7</v>
      </c>
      <c r="E3464">
        <v>2391</v>
      </c>
      <c r="F3464">
        <v>0</v>
      </c>
      <c r="G3464">
        <v>1019.6</v>
      </c>
      <c r="H3464">
        <v>73</v>
      </c>
      <c r="I3464" s="101" t="s">
        <v>24</v>
      </c>
      <c r="J3464" s="1">
        <f>DATEVALUE(RIGHT(jaar_zip[[#This Row],[YYYYMMDD]],2)&amp;"-"&amp;MID(jaar_zip[[#This Row],[YYYYMMDD]],5,2)&amp;"-"&amp;LEFT(jaar_zip[[#This Row],[YYYYMMDD]],4))</f>
        <v>45466</v>
      </c>
      <c r="K3464" s="101" t="str">
        <f>IF(AND(VALUE(MONTH(jaar_zip[[#This Row],[Datum]]))=1,VALUE(WEEKNUM(jaar_zip[[#This Row],[Datum]],21))&gt;51),RIGHT(YEAR(jaar_zip[[#This Row],[Datum]])-1,2),RIGHT(YEAR(jaar_zip[[#This Row],[Datum]]),2))&amp;"-"&amp; TEXT(WEEKNUM(jaar_zip[[#This Row],[Datum]],21),"00")</f>
        <v>24-25</v>
      </c>
      <c r="L3464" s="101">
        <f>MONTH(jaar_zip[[#This Row],[Datum]])</f>
        <v>6</v>
      </c>
      <c r="M3464" s="101">
        <f>IF(ISNUMBER(jaar_zip[[#This Row],[etmaaltemperatuur]]),IF(jaar_zip[[#This Row],[etmaaltemperatuur]]&lt;stookgrens,stookgrens-jaar_zip[[#This Row],[etmaaltemperatuur]],0),"")</f>
        <v>0.30000000000000071</v>
      </c>
      <c r="N3464" s="101">
        <f>IF(ISNUMBER(jaar_zip[[#This Row],[graaddagen]]),IF(OR(MONTH(jaar_zip[[#This Row],[Datum]])=1,MONTH(jaar_zip[[#This Row],[Datum]])=2,MONTH(jaar_zip[[#This Row],[Datum]])=11,MONTH(jaar_zip[[#This Row],[Datum]])=12),1.1,IF(OR(MONTH(jaar_zip[[#This Row],[Datum]])=3,MONTH(jaar_zip[[#This Row],[Datum]])=10),1,0.8))*jaar_zip[[#This Row],[graaddagen]],"")</f>
        <v>0.24000000000000057</v>
      </c>
      <c r="O3464" s="101">
        <f>IF(ISNUMBER(jaar_zip[[#This Row],[etmaaltemperatuur]]),IF(jaar_zip[[#This Row],[etmaaltemperatuur]]&gt;stookgrens,jaar_zip[[#This Row],[etmaaltemperatuur]]-stookgrens,0),"")</f>
        <v>0</v>
      </c>
    </row>
    <row r="3465" spans="1:15" x14ac:dyDescent="0.25">
      <c r="A3465">
        <v>275</v>
      </c>
      <c r="B3465">
        <v>20240624</v>
      </c>
      <c r="C3465">
        <v>1.5</v>
      </c>
      <c r="D3465">
        <v>19.600000000000001</v>
      </c>
      <c r="E3465">
        <v>2740</v>
      </c>
      <c r="F3465">
        <v>0</v>
      </c>
      <c r="G3465">
        <v>1019.9</v>
      </c>
      <c r="H3465">
        <v>68</v>
      </c>
      <c r="I3465" s="101" t="s">
        <v>24</v>
      </c>
      <c r="J3465" s="1">
        <f>DATEVALUE(RIGHT(jaar_zip[[#This Row],[YYYYMMDD]],2)&amp;"-"&amp;MID(jaar_zip[[#This Row],[YYYYMMDD]],5,2)&amp;"-"&amp;LEFT(jaar_zip[[#This Row],[YYYYMMDD]],4))</f>
        <v>45467</v>
      </c>
      <c r="K3465" s="101" t="str">
        <f>IF(AND(VALUE(MONTH(jaar_zip[[#This Row],[Datum]]))=1,VALUE(WEEKNUM(jaar_zip[[#This Row],[Datum]],21))&gt;51),RIGHT(YEAR(jaar_zip[[#This Row],[Datum]])-1,2),RIGHT(YEAR(jaar_zip[[#This Row],[Datum]]),2))&amp;"-"&amp; TEXT(WEEKNUM(jaar_zip[[#This Row],[Datum]],21),"00")</f>
        <v>24-26</v>
      </c>
      <c r="L3465" s="101">
        <f>MONTH(jaar_zip[[#This Row],[Datum]])</f>
        <v>6</v>
      </c>
      <c r="M3465" s="101">
        <f>IF(ISNUMBER(jaar_zip[[#This Row],[etmaaltemperatuur]]),IF(jaar_zip[[#This Row],[etmaaltemperatuur]]&lt;stookgrens,stookgrens-jaar_zip[[#This Row],[etmaaltemperatuur]],0),"")</f>
        <v>0</v>
      </c>
      <c r="N3465" s="101">
        <f>IF(ISNUMBER(jaar_zip[[#This Row],[graaddagen]]),IF(OR(MONTH(jaar_zip[[#This Row],[Datum]])=1,MONTH(jaar_zip[[#This Row],[Datum]])=2,MONTH(jaar_zip[[#This Row],[Datum]])=11,MONTH(jaar_zip[[#This Row],[Datum]])=12),1.1,IF(OR(MONTH(jaar_zip[[#This Row],[Datum]])=3,MONTH(jaar_zip[[#This Row],[Datum]])=10),1,0.8))*jaar_zip[[#This Row],[graaddagen]],"")</f>
        <v>0</v>
      </c>
      <c r="O3465" s="101">
        <f>IF(ISNUMBER(jaar_zip[[#This Row],[etmaaltemperatuur]]),IF(jaar_zip[[#This Row],[etmaaltemperatuur]]&gt;stookgrens,jaar_zip[[#This Row],[etmaaltemperatuur]]-stookgrens,0),"")</f>
        <v>1.6000000000000014</v>
      </c>
    </row>
    <row r="3466" spans="1:15" x14ac:dyDescent="0.25">
      <c r="A3466">
        <v>275</v>
      </c>
      <c r="B3466">
        <v>20240625</v>
      </c>
      <c r="C3466">
        <v>2.8</v>
      </c>
      <c r="D3466">
        <v>22.3</v>
      </c>
      <c r="E3466">
        <v>2911</v>
      </c>
      <c r="F3466">
        <v>0</v>
      </c>
      <c r="G3466">
        <v>1015.5</v>
      </c>
      <c r="H3466">
        <v>66</v>
      </c>
      <c r="I3466" s="101" t="s">
        <v>24</v>
      </c>
      <c r="J3466" s="1">
        <f>DATEVALUE(RIGHT(jaar_zip[[#This Row],[YYYYMMDD]],2)&amp;"-"&amp;MID(jaar_zip[[#This Row],[YYYYMMDD]],5,2)&amp;"-"&amp;LEFT(jaar_zip[[#This Row],[YYYYMMDD]],4))</f>
        <v>45468</v>
      </c>
      <c r="K3466" s="101" t="str">
        <f>IF(AND(VALUE(MONTH(jaar_zip[[#This Row],[Datum]]))=1,VALUE(WEEKNUM(jaar_zip[[#This Row],[Datum]],21))&gt;51),RIGHT(YEAR(jaar_zip[[#This Row],[Datum]])-1,2),RIGHT(YEAR(jaar_zip[[#This Row],[Datum]]),2))&amp;"-"&amp; TEXT(WEEKNUM(jaar_zip[[#This Row],[Datum]],21),"00")</f>
        <v>24-26</v>
      </c>
      <c r="L3466" s="101">
        <f>MONTH(jaar_zip[[#This Row],[Datum]])</f>
        <v>6</v>
      </c>
      <c r="M3466" s="101">
        <f>IF(ISNUMBER(jaar_zip[[#This Row],[etmaaltemperatuur]]),IF(jaar_zip[[#This Row],[etmaaltemperatuur]]&lt;stookgrens,stookgrens-jaar_zip[[#This Row],[etmaaltemperatuur]],0),"")</f>
        <v>0</v>
      </c>
      <c r="N3466" s="101">
        <f>IF(ISNUMBER(jaar_zip[[#This Row],[graaddagen]]),IF(OR(MONTH(jaar_zip[[#This Row],[Datum]])=1,MONTH(jaar_zip[[#This Row],[Datum]])=2,MONTH(jaar_zip[[#This Row],[Datum]])=11,MONTH(jaar_zip[[#This Row],[Datum]])=12),1.1,IF(OR(MONTH(jaar_zip[[#This Row],[Datum]])=3,MONTH(jaar_zip[[#This Row],[Datum]])=10),1,0.8))*jaar_zip[[#This Row],[graaddagen]],"")</f>
        <v>0</v>
      </c>
      <c r="O3466" s="101">
        <f>IF(ISNUMBER(jaar_zip[[#This Row],[etmaaltemperatuur]]),IF(jaar_zip[[#This Row],[etmaaltemperatuur]]&gt;stookgrens,jaar_zip[[#This Row],[etmaaltemperatuur]]-stookgrens,0),"")</f>
        <v>4.3000000000000007</v>
      </c>
    </row>
    <row r="3467" spans="1:15" x14ac:dyDescent="0.25">
      <c r="A3467">
        <v>275</v>
      </c>
      <c r="B3467">
        <v>20240626</v>
      </c>
      <c r="C3467">
        <v>2.2999999999999998</v>
      </c>
      <c r="D3467">
        <v>23.5</v>
      </c>
      <c r="E3467">
        <v>2915</v>
      </c>
      <c r="F3467">
        <v>0</v>
      </c>
      <c r="G3467">
        <v>1010.8</v>
      </c>
      <c r="H3467">
        <v>66</v>
      </c>
      <c r="I3467" s="101" t="s">
        <v>24</v>
      </c>
      <c r="J3467" s="1">
        <f>DATEVALUE(RIGHT(jaar_zip[[#This Row],[YYYYMMDD]],2)&amp;"-"&amp;MID(jaar_zip[[#This Row],[YYYYMMDD]],5,2)&amp;"-"&amp;LEFT(jaar_zip[[#This Row],[YYYYMMDD]],4))</f>
        <v>45469</v>
      </c>
      <c r="K3467" s="101" t="str">
        <f>IF(AND(VALUE(MONTH(jaar_zip[[#This Row],[Datum]]))=1,VALUE(WEEKNUM(jaar_zip[[#This Row],[Datum]],21))&gt;51),RIGHT(YEAR(jaar_zip[[#This Row],[Datum]])-1,2),RIGHT(YEAR(jaar_zip[[#This Row],[Datum]]),2))&amp;"-"&amp; TEXT(WEEKNUM(jaar_zip[[#This Row],[Datum]],21),"00")</f>
        <v>24-26</v>
      </c>
      <c r="L3467" s="101">
        <f>MONTH(jaar_zip[[#This Row],[Datum]])</f>
        <v>6</v>
      </c>
      <c r="M3467" s="101">
        <f>IF(ISNUMBER(jaar_zip[[#This Row],[etmaaltemperatuur]]),IF(jaar_zip[[#This Row],[etmaaltemperatuur]]&lt;stookgrens,stookgrens-jaar_zip[[#This Row],[etmaaltemperatuur]],0),"")</f>
        <v>0</v>
      </c>
      <c r="N3467" s="101">
        <f>IF(ISNUMBER(jaar_zip[[#This Row],[graaddagen]]),IF(OR(MONTH(jaar_zip[[#This Row],[Datum]])=1,MONTH(jaar_zip[[#This Row],[Datum]])=2,MONTH(jaar_zip[[#This Row],[Datum]])=11,MONTH(jaar_zip[[#This Row],[Datum]])=12),1.1,IF(OR(MONTH(jaar_zip[[#This Row],[Datum]])=3,MONTH(jaar_zip[[#This Row],[Datum]])=10),1,0.8))*jaar_zip[[#This Row],[graaddagen]],"")</f>
        <v>0</v>
      </c>
      <c r="O3467" s="101">
        <f>IF(ISNUMBER(jaar_zip[[#This Row],[etmaaltemperatuur]]),IF(jaar_zip[[#This Row],[etmaaltemperatuur]]&gt;stookgrens,jaar_zip[[#This Row],[etmaaltemperatuur]]-stookgrens,0),"")</f>
        <v>5.5</v>
      </c>
    </row>
    <row r="3468" spans="1:15" x14ac:dyDescent="0.25">
      <c r="A3468">
        <v>275</v>
      </c>
      <c r="B3468">
        <v>20240627</v>
      </c>
      <c r="C3468">
        <v>3</v>
      </c>
      <c r="D3468">
        <v>23.1</v>
      </c>
      <c r="E3468">
        <v>2602</v>
      </c>
      <c r="F3468">
        <v>-0.1</v>
      </c>
      <c r="G3468">
        <v>1008.5</v>
      </c>
      <c r="H3468">
        <v>65</v>
      </c>
      <c r="I3468" s="101" t="s">
        <v>24</v>
      </c>
      <c r="J3468" s="1">
        <f>DATEVALUE(RIGHT(jaar_zip[[#This Row],[YYYYMMDD]],2)&amp;"-"&amp;MID(jaar_zip[[#This Row],[YYYYMMDD]],5,2)&amp;"-"&amp;LEFT(jaar_zip[[#This Row],[YYYYMMDD]],4))</f>
        <v>45470</v>
      </c>
      <c r="K3468" s="101" t="str">
        <f>IF(AND(VALUE(MONTH(jaar_zip[[#This Row],[Datum]]))=1,VALUE(WEEKNUM(jaar_zip[[#This Row],[Datum]],21))&gt;51),RIGHT(YEAR(jaar_zip[[#This Row],[Datum]])-1,2),RIGHT(YEAR(jaar_zip[[#This Row],[Datum]]),2))&amp;"-"&amp; TEXT(WEEKNUM(jaar_zip[[#This Row],[Datum]],21),"00")</f>
        <v>24-26</v>
      </c>
      <c r="L3468" s="101">
        <f>MONTH(jaar_zip[[#This Row],[Datum]])</f>
        <v>6</v>
      </c>
      <c r="M3468" s="101">
        <f>IF(ISNUMBER(jaar_zip[[#This Row],[etmaaltemperatuur]]),IF(jaar_zip[[#This Row],[etmaaltemperatuur]]&lt;stookgrens,stookgrens-jaar_zip[[#This Row],[etmaaltemperatuur]],0),"")</f>
        <v>0</v>
      </c>
      <c r="N3468" s="101">
        <f>IF(ISNUMBER(jaar_zip[[#This Row],[graaddagen]]),IF(OR(MONTH(jaar_zip[[#This Row],[Datum]])=1,MONTH(jaar_zip[[#This Row],[Datum]])=2,MONTH(jaar_zip[[#This Row],[Datum]])=11,MONTH(jaar_zip[[#This Row],[Datum]])=12),1.1,IF(OR(MONTH(jaar_zip[[#This Row],[Datum]])=3,MONTH(jaar_zip[[#This Row],[Datum]])=10),1,0.8))*jaar_zip[[#This Row],[graaddagen]],"")</f>
        <v>0</v>
      </c>
      <c r="O3468" s="101">
        <f>IF(ISNUMBER(jaar_zip[[#This Row],[etmaaltemperatuur]]),IF(jaar_zip[[#This Row],[etmaaltemperatuur]]&gt;stookgrens,jaar_zip[[#This Row],[etmaaltemperatuur]]-stookgrens,0),"")</f>
        <v>5.1000000000000014</v>
      </c>
    </row>
    <row r="3469" spans="1:15" x14ac:dyDescent="0.25">
      <c r="A3469">
        <v>275</v>
      </c>
      <c r="B3469">
        <v>20240628</v>
      </c>
      <c r="C3469">
        <v>4</v>
      </c>
      <c r="D3469">
        <v>17.399999999999999</v>
      </c>
      <c r="E3469">
        <v>2488</v>
      </c>
      <c r="F3469">
        <v>0</v>
      </c>
      <c r="G3469">
        <v>1015.6</v>
      </c>
      <c r="H3469">
        <v>67</v>
      </c>
      <c r="I3469" s="101" t="s">
        <v>24</v>
      </c>
      <c r="J3469" s="1">
        <f>DATEVALUE(RIGHT(jaar_zip[[#This Row],[YYYYMMDD]],2)&amp;"-"&amp;MID(jaar_zip[[#This Row],[YYYYMMDD]],5,2)&amp;"-"&amp;LEFT(jaar_zip[[#This Row],[YYYYMMDD]],4))</f>
        <v>45471</v>
      </c>
      <c r="K3469" s="101" t="str">
        <f>IF(AND(VALUE(MONTH(jaar_zip[[#This Row],[Datum]]))=1,VALUE(WEEKNUM(jaar_zip[[#This Row],[Datum]],21))&gt;51),RIGHT(YEAR(jaar_zip[[#This Row],[Datum]])-1,2),RIGHT(YEAR(jaar_zip[[#This Row],[Datum]]),2))&amp;"-"&amp; TEXT(WEEKNUM(jaar_zip[[#This Row],[Datum]],21),"00")</f>
        <v>24-26</v>
      </c>
      <c r="L3469" s="101">
        <f>MONTH(jaar_zip[[#This Row],[Datum]])</f>
        <v>6</v>
      </c>
      <c r="M3469" s="101">
        <f>IF(ISNUMBER(jaar_zip[[#This Row],[etmaaltemperatuur]]),IF(jaar_zip[[#This Row],[etmaaltemperatuur]]&lt;stookgrens,stookgrens-jaar_zip[[#This Row],[etmaaltemperatuur]],0),"")</f>
        <v>0.60000000000000142</v>
      </c>
      <c r="N3469" s="101">
        <f>IF(ISNUMBER(jaar_zip[[#This Row],[graaddagen]]),IF(OR(MONTH(jaar_zip[[#This Row],[Datum]])=1,MONTH(jaar_zip[[#This Row],[Datum]])=2,MONTH(jaar_zip[[#This Row],[Datum]])=11,MONTH(jaar_zip[[#This Row],[Datum]])=12),1.1,IF(OR(MONTH(jaar_zip[[#This Row],[Datum]])=3,MONTH(jaar_zip[[#This Row],[Datum]])=10),1,0.8))*jaar_zip[[#This Row],[graaddagen]],"")</f>
        <v>0.48000000000000115</v>
      </c>
      <c r="O3469" s="101">
        <f>IF(ISNUMBER(jaar_zip[[#This Row],[etmaaltemperatuur]]),IF(jaar_zip[[#This Row],[etmaaltemperatuur]]&gt;stookgrens,jaar_zip[[#This Row],[etmaaltemperatuur]]-stookgrens,0),"")</f>
        <v>0</v>
      </c>
    </row>
    <row r="3470" spans="1:15" x14ac:dyDescent="0.25">
      <c r="A3470">
        <v>275</v>
      </c>
      <c r="B3470">
        <v>20240629</v>
      </c>
      <c r="C3470">
        <v>1.8</v>
      </c>
      <c r="D3470">
        <v>18.5</v>
      </c>
      <c r="E3470">
        <v>2692</v>
      </c>
      <c r="F3470">
        <v>1.5</v>
      </c>
      <c r="G3470">
        <v>1013.3</v>
      </c>
      <c r="H3470">
        <v>70</v>
      </c>
      <c r="I3470" s="101" t="s">
        <v>24</v>
      </c>
      <c r="J3470" s="1">
        <f>DATEVALUE(RIGHT(jaar_zip[[#This Row],[YYYYMMDD]],2)&amp;"-"&amp;MID(jaar_zip[[#This Row],[YYYYMMDD]],5,2)&amp;"-"&amp;LEFT(jaar_zip[[#This Row],[YYYYMMDD]],4))</f>
        <v>45472</v>
      </c>
      <c r="K3470" s="101" t="str">
        <f>IF(AND(VALUE(MONTH(jaar_zip[[#This Row],[Datum]]))=1,VALUE(WEEKNUM(jaar_zip[[#This Row],[Datum]],21))&gt;51),RIGHT(YEAR(jaar_zip[[#This Row],[Datum]])-1,2),RIGHT(YEAR(jaar_zip[[#This Row],[Datum]]),2))&amp;"-"&amp; TEXT(WEEKNUM(jaar_zip[[#This Row],[Datum]],21),"00")</f>
        <v>24-26</v>
      </c>
      <c r="L3470" s="101">
        <f>MONTH(jaar_zip[[#This Row],[Datum]])</f>
        <v>6</v>
      </c>
      <c r="M3470" s="101">
        <f>IF(ISNUMBER(jaar_zip[[#This Row],[etmaaltemperatuur]]),IF(jaar_zip[[#This Row],[etmaaltemperatuur]]&lt;stookgrens,stookgrens-jaar_zip[[#This Row],[etmaaltemperatuur]],0),"")</f>
        <v>0</v>
      </c>
      <c r="N3470" s="101">
        <f>IF(ISNUMBER(jaar_zip[[#This Row],[graaddagen]]),IF(OR(MONTH(jaar_zip[[#This Row],[Datum]])=1,MONTH(jaar_zip[[#This Row],[Datum]])=2,MONTH(jaar_zip[[#This Row],[Datum]])=11,MONTH(jaar_zip[[#This Row],[Datum]])=12),1.1,IF(OR(MONTH(jaar_zip[[#This Row],[Datum]])=3,MONTH(jaar_zip[[#This Row],[Datum]])=10),1,0.8))*jaar_zip[[#This Row],[graaddagen]],"")</f>
        <v>0</v>
      </c>
      <c r="O3470" s="101">
        <f>IF(ISNUMBER(jaar_zip[[#This Row],[etmaaltemperatuur]]),IF(jaar_zip[[#This Row],[etmaaltemperatuur]]&gt;stookgrens,jaar_zip[[#This Row],[etmaaltemperatuur]]-stookgrens,0),"")</f>
        <v>0.5</v>
      </c>
    </row>
    <row r="3471" spans="1:15" x14ac:dyDescent="0.25">
      <c r="A3471">
        <v>275</v>
      </c>
      <c r="B3471">
        <v>20240630</v>
      </c>
      <c r="C3471">
        <v>3.2</v>
      </c>
      <c r="D3471">
        <v>17.7</v>
      </c>
      <c r="E3471">
        <v>1557</v>
      </c>
      <c r="F3471">
        <v>5.4</v>
      </c>
      <c r="G3471">
        <v>1009.7</v>
      </c>
      <c r="H3471">
        <v>79</v>
      </c>
      <c r="I3471" s="101" t="s">
        <v>24</v>
      </c>
      <c r="J3471" s="1">
        <f>DATEVALUE(RIGHT(jaar_zip[[#This Row],[YYYYMMDD]],2)&amp;"-"&amp;MID(jaar_zip[[#This Row],[YYYYMMDD]],5,2)&amp;"-"&amp;LEFT(jaar_zip[[#This Row],[YYYYMMDD]],4))</f>
        <v>45473</v>
      </c>
      <c r="K3471" s="101" t="str">
        <f>IF(AND(VALUE(MONTH(jaar_zip[[#This Row],[Datum]]))=1,VALUE(WEEKNUM(jaar_zip[[#This Row],[Datum]],21))&gt;51),RIGHT(YEAR(jaar_zip[[#This Row],[Datum]])-1,2),RIGHT(YEAR(jaar_zip[[#This Row],[Datum]]),2))&amp;"-"&amp; TEXT(WEEKNUM(jaar_zip[[#This Row],[Datum]],21),"00")</f>
        <v>24-26</v>
      </c>
      <c r="L3471" s="101">
        <f>MONTH(jaar_zip[[#This Row],[Datum]])</f>
        <v>6</v>
      </c>
      <c r="M3471" s="101">
        <f>IF(ISNUMBER(jaar_zip[[#This Row],[etmaaltemperatuur]]),IF(jaar_zip[[#This Row],[etmaaltemperatuur]]&lt;stookgrens,stookgrens-jaar_zip[[#This Row],[etmaaltemperatuur]],0),"")</f>
        <v>0.30000000000000071</v>
      </c>
      <c r="N3471" s="101">
        <f>IF(ISNUMBER(jaar_zip[[#This Row],[graaddagen]]),IF(OR(MONTH(jaar_zip[[#This Row],[Datum]])=1,MONTH(jaar_zip[[#This Row],[Datum]])=2,MONTH(jaar_zip[[#This Row],[Datum]])=11,MONTH(jaar_zip[[#This Row],[Datum]])=12),1.1,IF(OR(MONTH(jaar_zip[[#This Row],[Datum]])=3,MONTH(jaar_zip[[#This Row],[Datum]])=10),1,0.8))*jaar_zip[[#This Row],[graaddagen]],"")</f>
        <v>0.24000000000000057</v>
      </c>
      <c r="O3471" s="101">
        <f>IF(ISNUMBER(jaar_zip[[#This Row],[etmaaltemperatuur]]),IF(jaar_zip[[#This Row],[etmaaltemperatuur]]&gt;stookgrens,jaar_zip[[#This Row],[etmaaltemperatuur]]-stookgrens,0),"")</f>
        <v>0</v>
      </c>
    </row>
    <row r="3472" spans="1:15" x14ac:dyDescent="0.25">
      <c r="A3472">
        <v>275</v>
      </c>
      <c r="B3472">
        <v>20240701</v>
      </c>
      <c r="C3472">
        <v>3.4</v>
      </c>
      <c r="D3472">
        <v>15.6</v>
      </c>
      <c r="E3472">
        <v>1688</v>
      </c>
      <c r="F3472">
        <v>0.1</v>
      </c>
      <c r="G3472">
        <v>1015.2</v>
      </c>
      <c r="H3472">
        <v>76</v>
      </c>
      <c r="I3472" s="101" t="s">
        <v>24</v>
      </c>
      <c r="J3472" s="1">
        <f>DATEVALUE(RIGHT(jaar_zip[[#This Row],[YYYYMMDD]],2)&amp;"-"&amp;MID(jaar_zip[[#This Row],[YYYYMMDD]],5,2)&amp;"-"&amp;LEFT(jaar_zip[[#This Row],[YYYYMMDD]],4))</f>
        <v>45474</v>
      </c>
      <c r="K3472" s="101" t="str">
        <f>IF(AND(VALUE(MONTH(jaar_zip[[#This Row],[Datum]]))=1,VALUE(WEEKNUM(jaar_zip[[#This Row],[Datum]],21))&gt;51),RIGHT(YEAR(jaar_zip[[#This Row],[Datum]])-1,2),RIGHT(YEAR(jaar_zip[[#This Row],[Datum]]),2))&amp;"-"&amp; TEXT(WEEKNUM(jaar_zip[[#This Row],[Datum]],21),"00")</f>
        <v>24-27</v>
      </c>
      <c r="L3472" s="101">
        <f>MONTH(jaar_zip[[#This Row],[Datum]])</f>
        <v>7</v>
      </c>
      <c r="M3472" s="101">
        <f>IF(ISNUMBER(jaar_zip[[#This Row],[etmaaltemperatuur]]),IF(jaar_zip[[#This Row],[etmaaltemperatuur]]&lt;stookgrens,stookgrens-jaar_zip[[#This Row],[etmaaltemperatuur]],0),"")</f>
        <v>2.4000000000000004</v>
      </c>
      <c r="N3472" s="101">
        <f>IF(ISNUMBER(jaar_zip[[#This Row],[graaddagen]]),IF(OR(MONTH(jaar_zip[[#This Row],[Datum]])=1,MONTH(jaar_zip[[#This Row],[Datum]])=2,MONTH(jaar_zip[[#This Row],[Datum]])=11,MONTH(jaar_zip[[#This Row],[Datum]])=12),1.1,IF(OR(MONTH(jaar_zip[[#This Row],[Datum]])=3,MONTH(jaar_zip[[#This Row],[Datum]])=10),1,0.8))*jaar_zip[[#This Row],[graaddagen]],"")</f>
        <v>1.9200000000000004</v>
      </c>
      <c r="O3472" s="101">
        <f>IF(ISNUMBER(jaar_zip[[#This Row],[etmaaltemperatuur]]),IF(jaar_zip[[#This Row],[etmaaltemperatuur]]&gt;stookgrens,jaar_zip[[#This Row],[etmaaltemperatuur]]-stookgrens,0),"")</f>
        <v>0</v>
      </c>
    </row>
    <row r="3473" spans="1:15" x14ac:dyDescent="0.25">
      <c r="A3473">
        <v>275</v>
      </c>
      <c r="B3473">
        <v>20240702</v>
      </c>
      <c r="C3473">
        <v>3.5</v>
      </c>
      <c r="D3473">
        <v>14.8</v>
      </c>
      <c r="E3473">
        <v>1262</v>
      </c>
      <c r="F3473">
        <v>1.7</v>
      </c>
      <c r="G3473">
        <v>1014.3</v>
      </c>
      <c r="H3473">
        <v>81</v>
      </c>
      <c r="I3473" s="101" t="s">
        <v>24</v>
      </c>
      <c r="J3473" s="1">
        <f>DATEVALUE(RIGHT(jaar_zip[[#This Row],[YYYYMMDD]],2)&amp;"-"&amp;MID(jaar_zip[[#This Row],[YYYYMMDD]],5,2)&amp;"-"&amp;LEFT(jaar_zip[[#This Row],[YYYYMMDD]],4))</f>
        <v>45475</v>
      </c>
      <c r="K3473" s="101" t="str">
        <f>IF(AND(VALUE(MONTH(jaar_zip[[#This Row],[Datum]]))=1,VALUE(WEEKNUM(jaar_zip[[#This Row],[Datum]],21))&gt;51),RIGHT(YEAR(jaar_zip[[#This Row],[Datum]])-1,2),RIGHT(YEAR(jaar_zip[[#This Row],[Datum]]),2))&amp;"-"&amp; TEXT(WEEKNUM(jaar_zip[[#This Row],[Datum]],21),"00")</f>
        <v>24-27</v>
      </c>
      <c r="L3473" s="101">
        <f>MONTH(jaar_zip[[#This Row],[Datum]])</f>
        <v>7</v>
      </c>
      <c r="M3473" s="101">
        <f>IF(ISNUMBER(jaar_zip[[#This Row],[etmaaltemperatuur]]),IF(jaar_zip[[#This Row],[etmaaltemperatuur]]&lt;stookgrens,stookgrens-jaar_zip[[#This Row],[etmaaltemperatuur]],0),"")</f>
        <v>3.1999999999999993</v>
      </c>
      <c r="N3473" s="101">
        <f>IF(ISNUMBER(jaar_zip[[#This Row],[graaddagen]]),IF(OR(MONTH(jaar_zip[[#This Row],[Datum]])=1,MONTH(jaar_zip[[#This Row],[Datum]])=2,MONTH(jaar_zip[[#This Row],[Datum]])=11,MONTH(jaar_zip[[#This Row],[Datum]])=12),1.1,IF(OR(MONTH(jaar_zip[[#This Row],[Datum]])=3,MONTH(jaar_zip[[#This Row],[Datum]])=10),1,0.8))*jaar_zip[[#This Row],[graaddagen]],"")</f>
        <v>2.5599999999999996</v>
      </c>
      <c r="O3473" s="101">
        <f>IF(ISNUMBER(jaar_zip[[#This Row],[etmaaltemperatuur]]),IF(jaar_zip[[#This Row],[etmaaltemperatuur]]&gt;stookgrens,jaar_zip[[#This Row],[etmaaltemperatuur]]-stookgrens,0),"")</f>
        <v>0</v>
      </c>
    </row>
    <row r="3474" spans="1:15" x14ac:dyDescent="0.25">
      <c r="A3474">
        <v>275</v>
      </c>
      <c r="B3474">
        <v>20240703</v>
      </c>
      <c r="C3474">
        <v>3</v>
      </c>
      <c r="D3474">
        <v>13.1</v>
      </c>
      <c r="E3474">
        <v>1222</v>
      </c>
      <c r="F3474">
        <v>3.2</v>
      </c>
      <c r="G3474">
        <v>1009.4</v>
      </c>
      <c r="H3474">
        <v>85</v>
      </c>
      <c r="I3474" s="101" t="s">
        <v>24</v>
      </c>
      <c r="J3474" s="1">
        <f>DATEVALUE(RIGHT(jaar_zip[[#This Row],[YYYYMMDD]],2)&amp;"-"&amp;MID(jaar_zip[[#This Row],[YYYYMMDD]],5,2)&amp;"-"&amp;LEFT(jaar_zip[[#This Row],[YYYYMMDD]],4))</f>
        <v>45476</v>
      </c>
      <c r="K3474" s="101" t="str">
        <f>IF(AND(VALUE(MONTH(jaar_zip[[#This Row],[Datum]]))=1,VALUE(WEEKNUM(jaar_zip[[#This Row],[Datum]],21))&gt;51),RIGHT(YEAR(jaar_zip[[#This Row],[Datum]])-1,2),RIGHT(YEAR(jaar_zip[[#This Row],[Datum]]),2))&amp;"-"&amp; TEXT(WEEKNUM(jaar_zip[[#This Row],[Datum]],21),"00")</f>
        <v>24-27</v>
      </c>
      <c r="L3474" s="101">
        <f>MONTH(jaar_zip[[#This Row],[Datum]])</f>
        <v>7</v>
      </c>
      <c r="M3474" s="101">
        <f>IF(ISNUMBER(jaar_zip[[#This Row],[etmaaltemperatuur]]),IF(jaar_zip[[#This Row],[etmaaltemperatuur]]&lt;stookgrens,stookgrens-jaar_zip[[#This Row],[etmaaltemperatuur]],0),"")</f>
        <v>4.9000000000000004</v>
      </c>
      <c r="N3474" s="101">
        <f>IF(ISNUMBER(jaar_zip[[#This Row],[graaddagen]]),IF(OR(MONTH(jaar_zip[[#This Row],[Datum]])=1,MONTH(jaar_zip[[#This Row],[Datum]])=2,MONTH(jaar_zip[[#This Row],[Datum]])=11,MONTH(jaar_zip[[#This Row],[Datum]])=12),1.1,IF(OR(MONTH(jaar_zip[[#This Row],[Datum]])=3,MONTH(jaar_zip[[#This Row],[Datum]])=10),1,0.8))*jaar_zip[[#This Row],[graaddagen]],"")</f>
        <v>3.9200000000000004</v>
      </c>
      <c r="O3474" s="101">
        <f>IF(ISNUMBER(jaar_zip[[#This Row],[etmaaltemperatuur]]),IF(jaar_zip[[#This Row],[etmaaltemperatuur]]&gt;stookgrens,jaar_zip[[#This Row],[etmaaltemperatuur]]-stookgrens,0),"")</f>
        <v>0</v>
      </c>
    </row>
    <row r="3475" spans="1:15" x14ac:dyDescent="0.25">
      <c r="A3475">
        <v>275</v>
      </c>
      <c r="B3475">
        <v>20240704</v>
      </c>
      <c r="C3475">
        <v>5.0999999999999996</v>
      </c>
      <c r="D3475">
        <v>15.7</v>
      </c>
      <c r="E3475">
        <v>2592</v>
      </c>
      <c r="F3475">
        <v>7.7</v>
      </c>
      <c r="G3475">
        <v>1007.3</v>
      </c>
      <c r="H3475">
        <v>67</v>
      </c>
      <c r="I3475" s="101" t="s">
        <v>24</v>
      </c>
      <c r="J3475" s="1">
        <f>DATEVALUE(RIGHT(jaar_zip[[#This Row],[YYYYMMDD]],2)&amp;"-"&amp;MID(jaar_zip[[#This Row],[YYYYMMDD]],5,2)&amp;"-"&amp;LEFT(jaar_zip[[#This Row],[YYYYMMDD]],4))</f>
        <v>45477</v>
      </c>
      <c r="K3475" s="101" t="str">
        <f>IF(AND(VALUE(MONTH(jaar_zip[[#This Row],[Datum]]))=1,VALUE(WEEKNUM(jaar_zip[[#This Row],[Datum]],21))&gt;51),RIGHT(YEAR(jaar_zip[[#This Row],[Datum]])-1,2),RIGHT(YEAR(jaar_zip[[#This Row],[Datum]]),2))&amp;"-"&amp; TEXT(WEEKNUM(jaar_zip[[#This Row],[Datum]],21),"00")</f>
        <v>24-27</v>
      </c>
      <c r="L3475" s="101">
        <f>MONTH(jaar_zip[[#This Row],[Datum]])</f>
        <v>7</v>
      </c>
      <c r="M3475" s="101">
        <f>IF(ISNUMBER(jaar_zip[[#This Row],[etmaaltemperatuur]]),IF(jaar_zip[[#This Row],[etmaaltemperatuur]]&lt;stookgrens,stookgrens-jaar_zip[[#This Row],[etmaaltemperatuur]],0),"")</f>
        <v>2.3000000000000007</v>
      </c>
      <c r="N3475" s="101">
        <f>IF(ISNUMBER(jaar_zip[[#This Row],[graaddagen]]),IF(OR(MONTH(jaar_zip[[#This Row],[Datum]])=1,MONTH(jaar_zip[[#This Row],[Datum]])=2,MONTH(jaar_zip[[#This Row],[Datum]])=11,MONTH(jaar_zip[[#This Row],[Datum]])=12),1.1,IF(OR(MONTH(jaar_zip[[#This Row],[Datum]])=3,MONTH(jaar_zip[[#This Row],[Datum]])=10),1,0.8))*jaar_zip[[#This Row],[graaddagen]],"")</f>
        <v>1.8400000000000007</v>
      </c>
      <c r="O3475" s="101">
        <f>IF(ISNUMBER(jaar_zip[[#This Row],[etmaaltemperatuur]]),IF(jaar_zip[[#This Row],[etmaaltemperatuur]]&gt;stookgrens,jaar_zip[[#This Row],[etmaaltemperatuur]]-stookgrens,0),"")</f>
        <v>0</v>
      </c>
    </row>
    <row r="3476" spans="1:15" x14ac:dyDescent="0.25">
      <c r="A3476">
        <v>275</v>
      </c>
      <c r="B3476">
        <v>20240705</v>
      </c>
      <c r="C3476">
        <v>4.5999999999999996</v>
      </c>
      <c r="D3476">
        <v>15.4</v>
      </c>
      <c r="E3476">
        <v>764</v>
      </c>
      <c r="F3476">
        <v>-0.1</v>
      </c>
      <c r="G3476">
        <v>1008.3</v>
      </c>
      <c r="H3476">
        <v>82</v>
      </c>
      <c r="I3476" s="101" t="s">
        <v>24</v>
      </c>
      <c r="J3476" s="1">
        <f>DATEVALUE(RIGHT(jaar_zip[[#This Row],[YYYYMMDD]],2)&amp;"-"&amp;MID(jaar_zip[[#This Row],[YYYYMMDD]],5,2)&amp;"-"&amp;LEFT(jaar_zip[[#This Row],[YYYYMMDD]],4))</f>
        <v>45478</v>
      </c>
      <c r="K3476" s="101" t="str">
        <f>IF(AND(VALUE(MONTH(jaar_zip[[#This Row],[Datum]]))=1,VALUE(WEEKNUM(jaar_zip[[#This Row],[Datum]],21))&gt;51),RIGHT(YEAR(jaar_zip[[#This Row],[Datum]])-1,2),RIGHT(YEAR(jaar_zip[[#This Row],[Datum]]),2))&amp;"-"&amp; TEXT(WEEKNUM(jaar_zip[[#This Row],[Datum]],21),"00")</f>
        <v>24-27</v>
      </c>
      <c r="L3476" s="101">
        <f>MONTH(jaar_zip[[#This Row],[Datum]])</f>
        <v>7</v>
      </c>
      <c r="M3476" s="101">
        <f>IF(ISNUMBER(jaar_zip[[#This Row],[etmaaltemperatuur]]),IF(jaar_zip[[#This Row],[etmaaltemperatuur]]&lt;stookgrens,stookgrens-jaar_zip[[#This Row],[etmaaltemperatuur]],0),"")</f>
        <v>2.5999999999999996</v>
      </c>
      <c r="N3476" s="101">
        <f>IF(ISNUMBER(jaar_zip[[#This Row],[graaddagen]]),IF(OR(MONTH(jaar_zip[[#This Row],[Datum]])=1,MONTH(jaar_zip[[#This Row],[Datum]])=2,MONTH(jaar_zip[[#This Row],[Datum]])=11,MONTH(jaar_zip[[#This Row],[Datum]])=12),1.1,IF(OR(MONTH(jaar_zip[[#This Row],[Datum]])=3,MONTH(jaar_zip[[#This Row],[Datum]])=10),1,0.8))*jaar_zip[[#This Row],[graaddagen]],"")</f>
        <v>2.0799999999999996</v>
      </c>
      <c r="O3476" s="101">
        <f>IF(ISNUMBER(jaar_zip[[#This Row],[etmaaltemperatuur]]),IF(jaar_zip[[#This Row],[etmaaltemperatuur]]&gt;stookgrens,jaar_zip[[#This Row],[etmaaltemperatuur]]-stookgrens,0),"")</f>
        <v>0</v>
      </c>
    </row>
    <row r="3477" spans="1:15" x14ac:dyDescent="0.25">
      <c r="A3477">
        <v>275</v>
      </c>
      <c r="B3477">
        <v>20240706</v>
      </c>
      <c r="C3477">
        <v>6.2</v>
      </c>
      <c r="D3477">
        <v>16.5</v>
      </c>
      <c r="E3477">
        <v>1658</v>
      </c>
      <c r="F3477">
        <v>2</v>
      </c>
      <c r="G3477">
        <v>1002.8</v>
      </c>
      <c r="H3477">
        <v>74</v>
      </c>
      <c r="I3477" s="101" t="s">
        <v>24</v>
      </c>
      <c r="J3477" s="1">
        <f>DATEVALUE(RIGHT(jaar_zip[[#This Row],[YYYYMMDD]],2)&amp;"-"&amp;MID(jaar_zip[[#This Row],[YYYYMMDD]],5,2)&amp;"-"&amp;LEFT(jaar_zip[[#This Row],[YYYYMMDD]],4))</f>
        <v>45479</v>
      </c>
      <c r="K3477" s="101" t="str">
        <f>IF(AND(VALUE(MONTH(jaar_zip[[#This Row],[Datum]]))=1,VALUE(WEEKNUM(jaar_zip[[#This Row],[Datum]],21))&gt;51),RIGHT(YEAR(jaar_zip[[#This Row],[Datum]])-1,2),RIGHT(YEAR(jaar_zip[[#This Row],[Datum]]),2))&amp;"-"&amp; TEXT(WEEKNUM(jaar_zip[[#This Row],[Datum]],21),"00")</f>
        <v>24-27</v>
      </c>
      <c r="L3477" s="101">
        <f>MONTH(jaar_zip[[#This Row],[Datum]])</f>
        <v>7</v>
      </c>
      <c r="M3477" s="101">
        <f>IF(ISNUMBER(jaar_zip[[#This Row],[etmaaltemperatuur]]),IF(jaar_zip[[#This Row],[etmaaltemperatuur]]&lt;stookgrens,stookgrens-jaar_zip[[#This Row],[etmaaltemperatuur]],0),"")</f>
        <v>1.5</v>
      </c>
      <c r="N3477" s="101">
        <f>IF(ISNUMBER(jaar_zip[[#This Row],[graaddagen]]),IF(OR(MONTH(jaar_zip[[#This Row],[Datum]])=1,MONTH(jaar_zip[[#This Row],[Datum]])=2,MONTH(jaar_zip[[#This Row],[Datum]])=11,MONTH(jaar_zip[[#This Row],[Datum]])=12),1.1,IF(OR(MONTH(jaar_zip[[#This Row],[Datum]])=3,MONTH(jaar_zip[[#This Row],[Datum]])=10),1,0.8))*jaar_zip[[#This Row],[graaddagen]],"")</f>
        <v>1.2000000000000002</v>
      </c>
      <c r="O3477" s="101">
        <f>IF(ISNUMBER(jaar_zip[[#This Row],[etmaaltemperatuur]]),IF(jaar_zip[[#This Row],[etmaaltemperatuur]]&gt;stookgrens,jaar_zip[[#This Row],[etmaaltemperatuur]]-stookgrens,0),"")</f>
        <v>0</v>
      </c>
    </row>
    <row r="3478" spans="1:15" x14ac:dyDescent="0.25">
      <c r="A3478">
        <v>275</v>
      </c>
      <c r="B3478">
        <v>20240707</v>
      </c>
      <c r="C3478">
        <v>3.5</v>
      </c>
      <c r="D3478">
        <v>14.3</v>
      </c>
      <c r="E3478">
        <v>1809</v>
      </c>
      <c r="F3478">
        <v>2.1</v>
      </c>
      <c r="G3478">
        <v>1012.6</v>
      </c>
      <c r="H3478">
        <v>83</v>
      </c>
      <c r="I3478" s="101" t="s">
        <v>24</v>
      </c>
      <c r="J3478" s="1">
        <f>DATEVALUE(RIGHT(jaar_zip[[#This Row],[YYYYMMDD]],2)&amp;"-"&amp;MID(jaar_zip[[#This Row],[YYYYMMDD]],5,2)&amp;"-"&amp;LEFT(jaar_zip[[#This Row],[YYYYMMDD]],4))</f>
        <v>45480</v>
      </c>
      <c r="K3478" s="101" t="str">
        <f>IF(AND(VALUE(MONTH(jaar_zip[[#This Row],[Datum]]))=1,VALUE(WEEKNUM(jaar_zip[[#This Row],[Datum]],21))&gt;51),RIGHT(YEAR(jaar_zip[[#This Row],[Datum]])-1,2),RIGHT(YEAR(jaar_zip[[#This Row],[Datum]]),2))&amp;"-"&amp; TEXT(WEEKNUM(jaar_zip[[#This Row],[Datum]],21),"00")</f>
        <v>24-27</v>
      </c>
      <c r="L3478" s="101">
        <f>MONTH(jaar_zip[[#This Row],[Datum]])</f>
        <v>7</v>
      </c>
      <c r="M3478" s="101">
        <f>IF(ISNUMBER(jaar_zip[[#This Row],[etmaaltemperatuur]]),IF(jaar_zip[[#This Row],[etmaaltemperatuur]]&lt;stookgrens,stookgrens-jaar_zip[[#This Row],[etmaaltemperatuur]],0),"")</f>
        <v>3.6999999999999993</v>
      </c>
      <c r="N3478" s="101">
        <f>IF(ISNUMBER(jaar_zip[[#This Row],[graaddagen]]),IF(OR(MONTH(jaar_zip[[#This Row],[Datum]])=1,MONTH(jaar_zip[[#This Row],[Datum]])=2,MONTH(jaar_zip[[#This Row],[Datum]])=11,MONTH(jaar_zip[[#This Row],[Datum]])=12),1.1,IF(OR(MONTH(jaar_zip[[#This Row],[Datum]])=3,MONTH(jaar_zip[[#This Row],[Datum]])=10),1,0.8))*jaar_zip[[#This Row],[graaddagen]],"")</f>
        <v>2.9599999999999995</v>
      </c>
      <c r="O3478" s="101">
        <f>IF(ISNUMBER(jaar_zip[[#This Row],[etmaaltemperatuur]]),IF(jaar_zip[[#This Row],[etmaaltemperatuur]]&gt;stookgrens,jaar_zip[[#This Row],[etmaaltemperatuur]]-stookgrens,0),"")</f>
        <v>0</v>
      </c>
    </row>
    <row r="3479" spans="1:15" x14ac:dyDescent="0.25">
      <c r="A3479">
        <v>275</v>
      </c>
      <c r="B3479">
        <v>20240708</v>
      </c>
      <c r="C3479">
        <v>2.2999999999999998</v>
      </c>
      <c r="D3479">
        <v>17.2</v>
      </c>
      <c r="E3479">
        <v>1864</v>
      </c>
      <c r="F3479">
        <v>-0.1</v>
      </c>
      <c r="G3479">
        <v>1017.3</v>
      </c>
      <c r="H3479">
        <v>73</v>
      </c>
      <c r="I3479" s="101" t="s">
        <v>24</v>
      </c>
      <c r="J3479" s="1">
        <f>DATEVALUE(RIGHT(jaar_zip[[#This Row],[YYYYMMDD]],2)&amp;"-"&amp;MID(jaar_zip[[#This Row],[YYYYMMDD]],5,2)&amp;"-"&amp;LEFT(jaar_zip[[#This Row],[YYYYMMDD]],4))</f>
        <v>45481</v>
      </c>
      <c r="K3479" s="101" t="str">
        <f>IF(AND(VALUE(MONTH(jaar_zip[[#This Row],[Datum]]))=1,VALUE(WEEKNUM(jaar_zip[[#This Row],[Datum]],21))&gt;51),RIGHT(YEAR(jaar_zip[[#This Row],[Datum]])-1,2),RIGHT(YEAR(jaar_zip[[#This Row],[Datum]]),2))&amp;"-"&amp; TEXT(WEEKNUM(jaar_zip[[#This Row],[Datum]],21),"00")</f>
        <v>24-28</v>
      </c>
      <c r="L3479" s="101">
        <f>MONTH(jaar_zip[[#This Row],[Datum]])</f>
        <v>7</v>
      </c>
      <c r="M3479" s="101">
        <f>IF(ISNUMBER(jaar_zip[[#This Row],[etmaaltemperatuur]]),IF(jaar_zip[[#This Row],[etmaaltemperatuur]]&lt;stookgrens,stookgrens-jaar_zip[[#This Row],[etmaaltemperatuur]],0),"")</f>
        <v>0.80000000000000071</v>
      </c>
      <c r="N3479" s="101">
        <f>IF(ISNUMBER(jaar_zip[[#This Row],[graaddagen]]),IF(OR(MONTH(jaar_zip[[#This Row],[Datum]])=1,MONTH(jaar_zip[[#This Row],[Datum]])=2,MONTH(jaar_zip[[#This Row],[Datum]])=11,MONTH(jaar_zip[[#This Row],[Datum]])=12),1.1,IF(OR(MONTH(jaar_zip[[#This Row],[Datum]])=3,MONTH(jaar_zip[[#This Row],[Datum]])=10),1,0.8))*jaar_zip[[#This Row],[graaddagen]],"")</f>
        <v>0.64000000000000057</v>
      </c>
      <c r="O3479" s="101">
        <f>IF(ISNUMBER(jaar_zip[[#This Row],[etmaaltemperatuur]]),IF(jaar_zip[[#This Row],[etmaaltemperatuur]]&gt;stookgrens,jaar_zip[[#This Row],[etmaaltemperatuur]]-stookgrens,0),"")</f>
        <v>0</v>
      </c>
    </row>
    <row r="3480" spans="1:15" x14ac:dyDescent="0.25">
      <c r="A3480">
        <v>275</v>
      </c>
      <c r="B3480">
        <v>20240709</v>
      </c>
      <c r="C3480">
        <v>3.4</v>
      </c>
      <c r="D3480">
        <v>21.5</v>
      </c>
      <c r="E3480">
        <v>1956</v>
      </c>
      <c r="F3480">
        <v>34</v>
      </c>
      <c r="G3480">
        <v>1013.3</v>
      </c>
      <c r="H3480">
        <v>70</v>
      </c>
      <c r="I3480" s="101" t="s">
        <v>24</v>
      </c>
      <c r="J3480" s="1">
        <f>DATEVALUE(RIGHT(jaar_zip[[#This Row],[YYYYMMDD]],2)&amp;"-"&amp;MID(jaar_zip[[#This Row],[YYYYMMDD]],5,2)&amp;"-"&amp;LEFT(jaar_zip[[#This Row],[YYYYMMDD]],4))</f>
        <v>45482</v>
      </c>
      <c r="K3480" s="101" t="str">
        <f>IF(AND(VALUE(MONTH(jaar_zip[[#This Row],[Datum]]))=1,VALUE(WEEKNUM(jaar_zip[[#This Row],[Datum]],21))&gt;51),RIGHT(YEAR(jaar_zip[[#This Row],[Datum]])-1,2),RIGHT(YEAR(jaar_zip[[#This Row],[Datum]]),2))&amp;"-"&amp; TEXT(WEEKNUM(jaar_zip[[#This Row],[Datum]],21),"00")</f>
        <v>24-28</v>
      </c>
      <c r="L3480" s="101">
        <f>MONTH(jaar_zip[[#This Row],[Datum]])</f>
        <v>7</v>
      </c>
      <c r="M3480" s="101">
        <f>IF(ISNUMBER(jaar_zip[[#This Row],[etmaaltemperatuur]]),IF(jaar_zip[[#This Row],[etmaaltemperatuur]]&lt;stookgrens,stookgrens-jaar_zip[[#This Row],[etmaaltemperatuur]],0),"")</f>
        <v>0</v>
      </c>
      <c r="N3480" s="101">
        <f>IF(ISNUMBER(jaar_zip[[#This Row],[graaddagen]]),IF(OR(MONTH(jaar_zip[[#This Row],[Datum]])=1,MONTH(jaar_zip[[#This Row],[Datum]])=2,MONTH(jaar_zip[[#This Row],[Datum]])=11,MONTH(jaar_zip[[#This Row],[Datum]])=12),1.1,IF(OR(MONTH(jaar_zip[[#This Row],[Datum]])=3,MONTH(jaar_zip[[#This Row],[Datum]])=10),1,0.8))*jaar_zip[[#This Row],[graaddagen]],"")</f>
        <v>0</v>
      </c>
      <c r="O3480" s="101">
        <f>IF(ISNUMBER(jaar_zip[[#This Row],[etmaaltemperatuur]]),IF(jaar_zip[[#This Row],[etmaaltemperatuur]]&gt;stookgrens,jaar_zip[[#This Row],[etmaaltemperatuur]]-stookgrens,0),"")</f>
        <v>3.5</v>
      </c>
    </row>
    <row r="3481" spans="1:15" x14ac:dyDescent="0.25">
      <c r="A3481">
        <v>275</v>
      </c>
      <c r="B3481">
        <v>20240710</v>
      </c>
      <c r="C3481">
        <v>3.5</v>
      </c>
      <c r="D3481">
        <v>19.3</v>
      </c>
      <c r="E3481">
        <v>1971</v>
      </c>
      <c r="F3481">
        <v>-0.1</v>
      </c>
      <c r="G3481">
        <v>1014.7</v>
      </c>
      <c r="H3481">
        <v>80</v>
      </c>
      <c r="I3481" s="101" t="s">
        <v>24</v>
      </c>
      <c r="J3481" s="1">
        <f>DATEVALUE(RIGHT(jaar_zip[[#This Row],[YYYYMMDD]],2)&amp;"-"&amp;MID(jaar_zip[[#This Row],[YYYYMMDD]],5,2)&amp;"-"&amp;LEFT(jaar_zip[[#This Row],[YYYYMMDD]],4))</f>
        <v>45483</v>
      </c>
      <c r="K3481" s="101" t="str">
        <f>IF(AND(VALUE(MONTH(jaar_zip[[#This Row],[Datum]]))=1,VALUE(WEEKNUM(jaar_zip[[#This Row],[Datum]],21))&gt;51),RIGHT(YEAR(jaar_zip[[#This Row],[Datum]])-1,2),RIGHT(YEAR(jaar_zip[[#This Row],[Datum]]),2))&amp;"-"&amp; TEXT(WEEKNUM(jaar_zip[[#This Row],[Datum]],21),"00")</f>
        <v>24-28</v>
      </c>
      <c r="L3481" s="101">
        <f>MONTH(jaar_zip[[#This Row],[Datum]])</f>
        <v>7</v>
      </c>
      <c r="M3481" s="101">
        <f>IF(ISNUMBER(jaar_zip[[#This Row],[etmaaltemperatuur]]),IF(jaar_zip[[#This Row],[etmaaltemperatuur]]&lt;stookgrens,stookgrens-jaar_zip[[#This Row],[etmaaltemperatuur]],0),"")</f>
        <v>0</v>
      </c>
      <c r="N3481" s="101">
        <f>IF(ISNUMBER(jaar_zip[[#This Row],[graaddagen]]),IF(OR(MONTH(jaar_zip[[#This Row],[Datum]])=1,MONTH(jaar_zip[[#This Row],[Datum]])=2,MONTH(jaar_zip[[#This Row],[Datum]])=11,MONTH(jaar_zip[[#This Row],[Datum]])=12),1.1,IF(OR(MONTH(jaar_zip[[#This Row],[Datum]])=3,MONTH(jaar_zip[[#This Row],[Datum]])=10),1,0.8))*jaar_zip[[#This Row],[graaddagen]],"")</f>
        <v>0</v>
      </c>
      <c r="O3481" s="101">
        <f>IF(ISNUMBER(jaar_zip[[#This Row],[etmaaltemperatuur]]),IF(jaar_zip[[#This Row],[etmaaltemperatuur]]&gt;stookgrens,jaar_zip[[#This Row],[etmaaltemperatuur]]-stookgrens,0),"")</f>
        <v>1.3000000000000007</v>
      </c>
    </row>
    <row r="3482" spans="1:15" x14ac:dyDescent="0.25">
      <c r="A3482">
        <v>275</v>
      </c>
      <c r="B3482">
        <v>20240711</v>
      </c>
      <c r="C3482">
        <v>2.9</v>
      </c>
      <c r="D3482">
        <v>17.100000000000001</v>
      </c>
      <c r="E3482">
        <v>2181</v>
      </c>
      <c r="F3482">
        <v>0</v>
      </c>
      <c r="G3482">
        <v>1017.1</v>
      </c>
      <c r="H3482">
        <v>75</v>
      </c>
      <c r="I3482" s="101" t="s">
        <v>24</v>
      </c>
      <c r="J3482" s="1">
        <f>DATEVALUE(RIGHT(jaar_zip[[#This Row],[YYYYMMDD]],2)&amp;"-"&amp;MID(jaar_zip[[#This Row],[YYYYMMDD]],5,2)&amp;"-"&amp;LEFT(jaar_zip[[#This Row],[YYYYMMDD]],4))</f>
        <v>45484</v>
      </c>
      <c r="K3482" s="101" t="str">
        <f>IF(AND(VALUE(MONTH(jaar_zip[[#This Row],[Datum]]))=1,VALUE(WEEKNUM(jaar_zip[[#This Row],[Datum]],21))&gt;51),RIGHT(YEAR(jaar_zip[[#This Row],[Datum]])-1,2),RIGHT(YEAR(jaar_zip[[#This Row],[Datum]]),2))&amp;"-"&amp; TEXT(WEEKNUM(jaar_zip[[#This Row],[Datum]],21),"00")</f>
        <v>24-28</v>
      </c>
      <c r="L3482" s="101">
        <f>MONTH(jaar_zip[[#This Row],[Datum]])</f>
        <v>7</v>
      </c>
      <c r="M3482" s="101">
        <f>IF(ISNUMBER(jaar_zip[[#This Row],[etmaaltemperatuur]]),IF(jaar_zip[[#This Row],[etmaaltemperatuur]]&lt;stookgrens,stookgrens-jaar_zip[[#This Row],[etmaaltemperatuur]],0),"")</f>
        <v>0.89999999999999858</v>
      </c>
      <c r="N3482" s="101">
        <f>IF(ISNUMBER(jaar_zip[[#This Row],[graaddagen]]),IF(OR(MONTH(jaar_zip[[#This Row],[Datum]])=1,MONTH(jaar_zip[[#This Row],[Datum]])=2,MONTH(jaar_zip[[#This Row],[Datum]])=11,MONTH(jaar_zip[[#This Row],[Datum]])=12),1.1,IF(OR(MONTH(jaar_zip[[#This Row],[Datum]])=3,MONTH(jaar_zip[[#This Row],[Datum]])=10),1,0.8))*jaar_zip[[#This Row],[graaddagen]],"")</f>
        <v>0.71999999999999886</v>
      </c>
      <c r="O3482" s="101">
        <f>IF(ISNUMBER(jaar_zip[[#This Row],[etmaaltemperatuur]]),IF(jaar_zip[[#This Row],[etmaaltemperatuur]]&gt;stookgrens,jaar_zip[[#This Row],[etmaaltemperatuur]]-stookgrens,0),"")</f>
        <v>0</v>
      </c>
    </row>
    <row r="3483" spans="1:15" x14ac:dyDescent="0.25">
      <c r="A3483">
        <v>275</v>
      </c>
      <c r="B3483">
        <v>20240712</v>
      </c>
      <c r="C3483">
        <v>4.2</v>
      </c>
      <c r="D3483">
        <v>14</v>
      </c>
      <c r="E3483">
        <v>511</v>
      </c>
      <c r="F3483">
        <v>31.7</v>
      </c>
      <c r="G3483">
        <v>1012.3</v>
      </c>
      <c r="H3483">
        <v>93</v>
      </c>
      <c r="I3483" s="101" t="s">
        <v>24</v>
      </c>
      <c r="J3483" s="1">
        <f>DATEVALUE(RIGHT(jaar_zip[[#This Row],[YYYYMMDD]],2)&amp;"-"&amp;MID(jaar_zip[[#This Row],[YYYYMMDD]],5,2)&amp;"-"&amp;LEFT(jaar_zip[[#This Row],[YYYYMMDD]],4))</f>
        <v>45485</v>
      </c>
      <c r="K3483" s="101" t="str">
        <f>IF(AND(VALUE(MONTH(jaar_zip[[#This Row],[Datum]]))=1,VALUE(WEEKNUM(jaar_zip[[#This Row],[Datum]],21))&gt;51),RIGHT(YEAR(jaar_zip[[#This Row],[Datum]])-1,2),RIGHT(YEAR(jaar_zip[[#This Row],[Datum]]),2))&amp;"-"&amp; TEXT(WEEKNUM(jaar_zip[[#This Row],[Datum]],21),"00")</f>
        <v>24-28</v>
      </c>
      <c r="L3483" s="101">
        <f>MONTH(jaar_zip[[#This Row],[Datum]])</f>
        <v>7</v>
      </c>
      <c r="M3483" s="101">
        <f>IF(ISNUMBER(jaar_zip[[#This Row],[etmaaltemperatuur]]),IF(jaar_zip[[#This Row],[etmaaltemperatuur]]&lt;stookgrens,stookgrens-jaar_zip[[#This Row],[etmaaltemperatuur]],0),"")</f>
        <v>4</v>
      </c>
      <c r="N3483" s="101">
        <f>IF(ISNUMBER(jaar_zip[[#This Row],[graaddagen]]),IF(OR(MONTH(jaar_zip[[#This Row],[Datum]])=1,MONTH(jaar_zip[[#This Row],[Datum]])=2,MONTH(jaar_zip[[#This Row],[Datum]])=11,MONTH(jaar_zip[[#This Row],[Datum]])=12),1.1,IF(OR(MONTH(jaar_zip[[#This Row],[Datum]])=3,MONTH(jaar_zip[[#This Row],[Datum]])=10),1,0.8))*jaar_zip[[#This Row],[graaddagen]],"")</f>
        <v>3.2</v>
      </c>
      <c r="O3483" s="101">
        <f>IF(ISNUMBER(jaar_zip[[#This Row],[etmaaltemperatuur]]),IF(jaar_zip[[#This Row],[etmaaltemperatuur]]&gt;stookgrens,jaar_zip[[#This Row],[etmaaltemperatuur]]-stookgrens,0),"")</f>
        <v>0</v>
      </c>
    </row>
    <row r="3484" spans="1:15" x14ac:dyDescent="0.25">
      <c r="A3484">
        <v>275</v>
      </c>
      <c r="B3484">
        <v>20240713</v>
      </c>
      <c r="C3484">
        <v>4.5</v>
      </c>
      <c r="D3484">
        <v>14.2</v>
      </c>
      <c r="E3484">
        <v>1189</v>
      </c>
      <c r="F3484">
        <v>8.5</v>
      </c>
      <c r="G3484">
        <v>1011.5</v>
      </c>
      <c r="H3484">
        <v>88</v>
      </c>
      <c r="I3484" s="101" t="s">
        <v>24</v>
      </c>
      <c r="J3484" s="1">
        <f>DATEVALUE(RIGHT(jaar_zip[[#This Row],[YYYYMMDD]],2)&amp;"-"&amp;MID(jaar_zip[[#This Row],[YYYYMMDD]],5,2)&amp;"-"&amp;LEFT(jaar_zip[[#This Row],[YYYYMMDD]],4))</f>
        <v>45486</v>
      </c>
      <c r="K3484" s="101" t="str">
        <f>IF(AND(VALUE(MONTH(jaar_zip[[#This Row],[Datum]]))=1,VALUE(WEEKNUM(jaar_zip[[#This Row],[Datum]],21))&gt;51),RIGHT(YEAR(jaar_zip[[#This Row],[Datum]])-1,2),RIGHT(YEAR(jaar_zip[[#This Row],[Datum]]),2))&amp;"-"&amp; TEXT(WEEKNUM(jaar_zip[[#This Row],[Datum]],21),"00")</f>
        <v>24-28</v>
      </c>
      <c r="L3484" s="101">
        <f>MONTH(jaar_zip[[#This Row],[Datum]])</f>
        <v>7</v>
      </c>
      <c r="M3484" s="101">
        <f>IF(ISNUMBER(jaar_zip[[#This Row],[etmaaltemperatuur]]),IF(jaar_zip[[#This Row],[etmaaltemperatuur]]&lt;stookgrens,stookgrens-jaar_zip[[#This Row],[etmaaltemperatuur]],0),"")</f>
        <v>3.8000000000000007</v>
      </c>
      <c r="N3484" s="101">
        <f>IF(ISNUMBER(jaar_zip[[#This Row],[graaddagen]]),IF(OR(MONTH(jaar_zip[[#This Row],[Datum]])=1,MONTH(jaar_zip[[#This Row],[Datum]])=2,MONTH(jaar_zip[[#This Row],[Datum]])=11,MONTH(jaar_zip[[#This Row],[Datum]])=12),1.1,IF(OR(MONTH(jaar_zip[[#This Row],[Datum]])=3,MONTH(jaar_zip[[#This Row],[Datum]])=10),1,0.8))*jaar_zip[[#This Row],[graaddagen]],"")</f>
        <v>3.0400000000000009</v>
      </c>
      <c r="O3484" s="101">
        <f>IF(ISNUMBER(jaar_zip[[#This Row],[etmaaltemperatuur]]),IF(jaar_zip[[#This Row],[etmaaltemperatuur]]&gt;stookgrens,jaar_zip[[#This Row],[etmaaltemperatuur]]-stookgrens,0),"")</f>
        <v>0</v>
      </c>
    </row>
    <row r="3485" spans="1:15" x14ac:dyDescent="0.25">
      <c r="A3485">
        <v>275</v>
      </c>
      <c r="B3485">
        <v>20240714</v>
      </c>
      <c r="C3485">
        <v>3.8</v>
      </c>
      <c r="D3485">
        <v>16.3</v>
      </c>
      <c r="E3485">
        <v>2400</v>
      </c>
      <c r="F3485">
        <v>0</v>
      </c>
      <c r="G3485">
        <v>1012.4</v>
      </c>
      <c r="H3485">
        <v>72</v>
      </c>
      <c r="I3485" s="101" t="s">
        <v>24</v>
      </c>
      <c r="J3485" s="1">
        <f>DATEVALUE(RIGHT(jaar_zip[[#This Row],[YYYYMMDD]],2)&amp;"-"&amp;MID(jaar_zip[[#This Row],[YYYYMMDD]],5,2)&amp;"-"&amp;LEFT(jaar_zip[[#This Row],[YYYYMMDD]],4))</f>
        <v>45487</v>
      </c>
      <c r="K3485" s="101" t="str">
        <f>IF(AND(VALUE(MONTH(jaar_zip[[#This Row],[Datum]]))=1,VALUE(WEEKNUM(jaar_zip[[#This Row],[Datum]],21))&gt;51),RIGHT(YEAR(jaar_zip[[#This Row],[Datum]])-1,2),RIGHT(YEAR(jaar_zip[[#This Row],[Datum]]),2))&amp;"-"&amp; TEXT(WEEKNUM(jaar_zip[[#This Row],[Datum]],21),"00")</f>
        <v>24-28</v>
      </c>
      <c r="L3485" s="101">
        <f>MONTH(jaar_zip[[#This Row],[Datum]])</f>
        <v>7</v>
      </c>
      <c r="M3485" s="101">
        <f>IF(ISNUMBER(jaar_zip[[#This Row],[etmaaltemperatuur]]),IF(jaar_zip[[#This Row],[etmaaltemperatuur]]&lt;stookgrens,stookgrens-jaar_zip[[#This Row],[etmaaltemperatuur]],0),"")</f>
        <v>1.6999999999999993</v>
      </c>
      <c r="N3485" s="101">
        <f>IF(ISNUMBER(jaar_zip[[#This Row],[graaddagen]]),IF(OR(MONTH(jaar_zip[[#This Row],[Datum]])=1,MONTH(jaar_zip[[#This Row],[Datum]])=2,MONTH(jaar_zip[[#This Row],[Datum]])=11,MONTH(jaar_zip[[#This Row],[Datum]])=12),1.1,IF(OR(MONTH(jaar_zip[[#This Row],[Datum]])=3,MONTH(jaar_zip[[#This Row],[Datum]])=10),1,0.8))*jaar_zip[[#This Row],[graaddagen]],"")</f>
        <v>1.3599999999999994</v>
      </c>
      <c r="O3485" s="101">
        <f>IF(ISNUMBER(jaar_zip[[#This Row],[etmaaltemperatuur]]),IF(jaar_zip[[#This Row],[etmaaltemperatuur]]&gt;stookgrens,jaar_zip[[#This Row],[etmaaltemperatuur]]-stookgrens,0),"")</f>
        <v>0</v>
      </c>
    </row>
    <row r="3486" spans="1:15" x14ac:dyDescent="0.25">
      <c r="A3486">
        <v>275</v>
      </c>
      <c r="B3486">
        <v>20240715</v>
      </c>
      <c r="C3486">
        <v>2.1</v>
      </c>
      <c r="D3486">
        <v>19.399999999999999</v>
      </c>
      <c r="E3486">
        <v>2423</v>
      </c>
      <c r="F3486">
        <v>0.4</v>
      </c>
      <c r="G3486">
        <v>1010.5</v>
      </c>
      <c r="H3486">
        <v>70</v>
      </c>
      <c r="I3486" s="101" t="s">
        <v>24</v>
      </c>
      <c r="J3486" s="1">
        <f>DATEVALUE(RIGHT(jaar_zip[[#This Row],[YYYYMMDD]],2)&amp;"-"&amp;MID(jaar_zip[[#This Row],[YYYYMMDD]],5,2)&amp;"-"&amp;LEFT(jaar_zip[[#This Row],[YYYYMMDD]],4))</f>
        <v>45488</v>
      </c>
      <c r="K3486" s="101" t="str">
        <f>IF(AND(VALUE(MONTH(jaar_zip[[#This Row],[Datum]]))=1,VALUE(WEEKNUM(jaar_zip[[#This Row],[Datum]],21))&gt;51),RIGHT(YEAR(jaar_zip[[#This Row],[Datum]])-1,2),RIGHT(YEAR(jaar_zip[[#This Row],[Datum]]),2))&amp;"-"&amp; TEXT(WEEKNUM(jaar_zip[[#This Row],[Datum]],21),"00")</f>
        <v>24-29</v>
      </c>
      <c r="L3486" s="101">
        <f>MONTH(jaar_zip[[#This Row],[Datum]])</f>
        <v>7</v>
      </c>
      <c r="M3486" s="101">
        <f>IF(ISNUMBER(jaar_zip[[#This Row],[etmaaltemperatuur]]),IF(jaar_zip[[#This Row],[etmaaltemperatuur]]&lt;stookgrens,stookgrens-jaar_zip[[#This Row],[etmaaltemperatuur]],0),"")</f>
        <v>0</v>
      </c>
      <c r="N3486" s="101">
        <f>IF(ISNUMBER(jaar_zip[[#This Row],[graaddagen]]),IF(OR(MONTH(jaar_zip[[#This Row],[Datum]])=1,MONTH(jaar_zip[[#This Row],[Datum]])=2,MONTH(jaar_zip[[#This Row],[Datum]])=11,MONTH(jaar_zip[[#This Row],[Datum]])=12),1.1,IF(OR(MONTH(jaar_zip[[#This Row],[Datum]])=3,MONTH(jaar_zip[[#This Row],[Datum]])=10),1,0.8))*jaar_zip[[#This Row],[graaddagen]],"")</f>
        <v>0</v>
      </c>
      <c r="O3486" s="101">
        <f>IF(ISNUMBER(jaar_zip[[#This Row],[etmaaltemperatuur]]),IF(jaar_zip[[#This Row],[etmaaltemperatuur]]&gt;stookgrens,jaar_zip[[#This Row],[etmaaltemperatuur]]-stookgrens,0),"")</f>
        <v>1.3999999999999986</v>
      </c>
    </row>
    <row r="3487" spans="1:15" x14ac:dyDescent="0.25">
      <c r="A3487">
        <v>275</v>
      </c>
      <c r="B3487">
        <v>20240716</v>
      </c>
      <c r="C3487">
        <v>5.2</v>
      </c>
      <c r="D3487">
        <v>18.100000000000001</v>
      </c>
      <c r="E3487">
        <v>1712</v>
      </c>
      <c r="F3487">
        <v>8.5</v>
      </c>
      <c r="G3487">
        <v>1010.4</v>
      </c>
      <c r="H3487">
        <v>80</v>
      </c>
      <c r="I3487" s="101" t="s">
        <v>24</v>
      </c>
      <c r="J3487" s="1">
        <f>DATEVALUE(RIGHT(jaar_zip[[#This Row],[YYYYMMDD]],2)&amp;"-"&amp;MID(jaar_zip[[#This Row],[YYYYMMDD]],5,2)&amp;"-"&amp;LEFT(jaar_zip[[#This Row],[YYYYMMDD]],4))</f>
        <v>45489</v>
      </c>
      <c r="K3487" s="101" t="str">
        <f>IF(AND(VALUE(MONTH(jaar_zip[[#This Row],[Datum]]))=1,VALUE(WEEKNUM(jaar_zip[[#This Row],[Datum]],21))&gt;51),RIGHT(YEAR(jaar_zip[[#This Row],[Datum]])-1,2),RIGHT(YEAR(jaar_zip[[#This Row],[Datum]]),2))&amp;"-"&amp; TEXT(WEEKNUM(jaar_zip[[#This Row],[Datum]],21),"00")</f>
        <v>24-29</v>
      </c>
      <c r="L3487" s="101">
        <f>MONTH(jaar_zip[[#This Row],[Datum]])</f>
        <v>7</v>
      </c>
      <c r="M3487" s="101">
        <f>IF(ISNUMBER(jaar_zip[[#This Row],[etmaaltemperatuur]]),IF(jaar_zip[[#This Row],[etmaaltemperatuur]]&lt;stookgrens,stookgrens-jaar_zip[[#This Row],[etmaaltemperatuur]],0),"")</f>
        <v>0</v>
      </c>
      <c r="N3487" s="101">
        <f>IF(ISNUMBER(jaar_zip[[#This Row],[graaddagen]]),IF(OR(MONTH(jaar_zip[[#This Row],[Datum]])=1,MONTH(jaar_zip[[#This Row],[Datum]])=2,MONTH(jaar_zip[[#This Row],[Datum]])=11,MONTH(jaar_zip[[#This Row],[Datum]])=12),1.1,IF(OR(MONTH(jaar_zip[[#This Row],[Datum]])=3,MONTH(jaar_zip[[#This Row],[Datum]])=10),1,0.8))*jaar_zip[[#This Row],[graaddagen]],"")</f>
        <v>0</v>
      </c>
      <c r="O3487" s="101">
        <f>IF(ISNUMBER(jaar_zip[[#This Row],[etmaaltemperatuur]]),IF(jaar_zip[[#This Row],[etmaaltemperatuur]]&gt;stookgrens,jaar_zip[[#This Row],[etmaaltemperatuur]]-stookgrens,0),"")</f>
        <v>0.10000000000000142</v>
      </c>
    </row>
    <row r="3488" spans="1:15" x14ac:dyDescent="0.25">
      <c r="A3488">
        <v>275</v>
      </c>
      <c r="B3488">
        <v>20240717</v>
      </c>
      <c r="C3488">
        <v>2.4</v>
      </c>
      <c r="D3488">
        <v>17.7</v>
      </c>
      <c r="E3488">
        <v>1657</v>
      </c>
      <c r="F3488">
        <v>-0.1</v>
      </c>
      <c r="G3488">
        <v>1020.1</v>
      </c>
      <c r="H3488">
        <v>79</v>
      </c>
      <c r="I3488" s="101" t="s">
        <v>24</v>
      </c>
      <c r="J3488" s="1">
        <f>DATEVALUE(RIGHT(jaar_zip[[#This Row],[YYYYMMDD]],2)&amp;"-"&amp;MID(jaar_zip[[#This Row],[YYYYMMDD]],5,2)&amp;"-"&amp;LEFT(jaar_zip[[#This Row],[YYYYMMDD]],4))</f>
        <v>45490</v>
      </c>
      <c r="K3488" s="101" t="str">
        <f>IF(AND(VALUE(MONTH(jaar_zip[[#This Row],[Datum]]))=1,VALUE(WEEKNUM(jaar_zip[[#This Row],[Datum]],21))&gt;51),RIGHT(YEAR(jaar_zip[[#This Row],[Datum]])-1,2),RIGHT(YEAR(jaar_zip[[#This Row],[Datum]]),2))&amp;"-"&amp; TEXT(WEEKNUM(jaar_zip[[#This Row],[Datum]],21),"00")</f>
        <v>24-29</v>
      </c>
      <c r="L3488" s="101">
        <f>MONTH(jaar_zip[[#This Row],[Datum]])</f>
        <v>7</v>
      </c>
      <c r="M3488" s="101">
        <f>IF(ISNUMBER(jaar_zip[[#This Row],[etmaaltemperatuur]]),IF(jaar_zip[[#This Row],[etmaaltemperatuur]]&lt;stookgrens,stookgrens-jaar_zip[[#This Row],[etmaaltemperatuur]],0),"")</f>
        <v>0.30000000000000071</v>
      </c>
      <c r="N3488" s="101">
        <f>IF(ISNUMBER(jaar_zip[[#This Row],[graaddagen]]),IF(OR(MONTH(jaar_zip[[#This Row],[Datum]])=1,MONTH(jaar_zip[[#This Row],[Datum]])=2,MONTH(jaar_zip[[#This Row],[Datum]])=11,MONTH(jaar_zip[[#This Row],[Datum]])=12),1.1,IF(OR(MONTH(jaar_zip[[#This Row],[Datum]])=3,MONTH(jaar_zip[[#This Row],[Datum]])=10),1,0.8))*jaar_zip[[#This Row],[graaddagen]],"")</f>
        <v>0.24000000000000057</v>
      </c>
      <c r="O3488" s="101">
        <f>IF(ISNUMBER(jaar_zip[[#This Row],[etmaaltemperatuur]]),IF(jaar_zip[[#This Row],[etmaaltemperatuur]]&gt;stookgrens,jaar_zip[[#This Row],[etmaaltemperatuur]]-stookgrens,0),"")</f>
        <v>0</v>
      </c>
    </row>
    <row r="3489" spans="1:15" x14ac:dyDescent="0.25">
      <c r="A3489">
        <v>275</v>
      </c>
      <c r="B3489">
        <v>20240718</v>
      </c>
      <c r="C3489">
        <v>1.8</v>
      </c>
      <c r="D3489">
        <v>20.5</v>
      </c>
      <c r="E3489">
        <v>2509</v>
      </c>
      <c r="F3489">
        <v>0</v>
      </c>
      <c r="G3489">
        <v>1022.1</v>
      </c>
      <c r="H3489">
        <v>73</v>
      </c>
      <c r="I3489" s="101" t="s">
        <v>24</v>
      </c>
      <c r="J3489" s="1">
        <f>DATEVALUE(RIGHT(jaar_zip[[#This Row],[YYYYMMDD]],2)&amp;"-"&amp;MID(jaar_zip[[#This Row],[YYYYMMDD]],5,2)&amp;"-"&amp;LEFT(jaar_zip[[#This Row],[YYYYMMDD]],4))</f>
        <v>45491</v>
      </c>
      <c r="K3489" s="101" t="str">
        <f>IF(AND(VALUE(MONTH(jaar_zip[[#This Row],[Datum]]))=1,VALUE(WEEKNUM(jaar_zip[[#This Row],[Datum]],21))&gt;51),RIGHT(YEAR(jaar_zip[[#This Row],[Datum]])-1,2),RIGHT(YEAR(jaar_zip[[#This Row],[Datum]]),2))&amp;"-"&amp; TEXT(WEEKNUM(jaar_zip[[#This Row],[Datum]],21),"00")</f>
        <v>24-29</v>
      </c>
      <c r="L3489" s="101">
        <f>MONTH(jaar_zip[[#This Row],[Datum]])</f>
        <v>7</v>
      </c>
      <c r="M3489" s="101">
        <f>IF(ISNUMBER(jaar_zip[[#This Row],[etmaaltemperatuur]]),IF(jaar_zip[[#This Row],[etmaaltemperatuur]]&lt;stookgrens,stookgrens-jaar_zip[[#This Row],[etmaaltemperatuur]],0),"")</f>
        <v>0</v>
      </c>
      <c r="N3489" s="101">
        <f>IF(ISNUMBER(jaar_zip[[#This Row],[graaddagen]]),IF(OR(MONTH(jaar_zip[[#This Row],[Datum]])=1,MONTH(jaar_zip[[#This Row],[Datum]])=2,MONTH(jaar_zip[[#This Row],[Datum]])=11,MONTH(jaar_zip[[#This Row],[Datum]])=12),1.1,IF(OR(MONTH(jaar_zip[[#This Row],[Datum]])=3,MONTH(jaar_zip[[#This Row],[Datum]])=10),1,0.8))*jaar_zip[[#This Row],[graaddagen]],"")</f>
        <v>0</v>
      </c>
      <c r="O3489" s="101">
        <f>IF(ISNUMBER(jaar_zip[[#This Row],[etmaaltemperatuur]]),IF(jaar_zip[[#This Row],[etmaaltemperatuur]]&gt;stookgrens,jaar_zip[[#This Row],[etmaaltemperatuur]]-stookgrens,0),"")</f>
        <v>2.5</v>
      </c>
    </row>
    <row r="3490" spans="1:15" x14ac:dyDescent="0.25">
      <c r="A3490">
        <v>275</v>
      </c>
      <c r="B3490">
        <v>20240719</v>
      </c>
      <c r="C3490">
        <v>2.2999999999999998</v>
      </c>
      <c r="D3490">
        <v>22.7</v>
      </c>
      <c r="E3490">
        <v>1631</v>
      </c>
      <c r="F3490">
        <v>0</v>
      </c>
      <c r="G3490">
        <v>1018.1</v>
      </c>
      <c r="H3490">
        <v>67</v>
      </c>
      <c r="I3490" s="101" t="s">
        <v>24</v>
      </c>
      <c r="J3490" s="1">
        <f>DATEVALUE(RIGHT(jaar_zip[[#This Row],[YYYYMMDD]],2)&amp;"-"&amp;MID(jaar_zip[[#This Row],[YYYYMMDD]],5,2)&amp;"-"&amp;LEFT(jaar_zip[[#This Row],[YYYYMMDD]],4))</f>
        <v>45492</v>
      </c>
      <c r="K3490" s="101" t="str">
        <f>IF(AND(VALUE(MONTH(jaar_zip[[#This Row],[Datum]]))=1,VALUE(WEEKNUM(jaar_zip[[#This Row],[Datum]],21))&gt;51),RIGHT(YEAR(jaar_zip[[#This Row],[Datum]])-1,2),RIGHT(YEAR(jaar_zip[[#This Row],[Datum]]),2))&amp;"-"&amp; TEXT(WEEKNUM(jaar_zip[[#This Row],[Datum]],21),"00")</f>
        <v>24-29</v>
      </c>
      <c r="L3490" s="101">
        <f>MONTH(jaar_zip[[#This Row],[Datum]])</f>
        <v>7</v>
      </c>
      <c r="M3490" s="101">
        <f>IF(ISNUMBER(jaar_zip[[#This Row],[etmaaltemperatuur]]),IF(jaar_zip[[#This Row],[etmaaltemperatuur]]&lt;stookgrens,stookgrens-jaar_zip[[#This Row],[etmaaltemperatuur]],0),"")</f>
        <v>0</v>
      </c>
      <c r="N3490" s="101">
        <f>IF(ISNUMBER(jaar_zip[[#This Row],[graaddagen]]),IF(OR(MONTH(jaar_zip[[#This Row],[Datum]])=1,MONTH(jaar_zip[[#This Row],[Datum]])=2,MONTH(jaar_zip[[#This Row],[Datum]])=11,MONTH(jaar_zip[[#This Row],[Datum]])=12),1.1,IF(OR(MONTH(jaar_zip[[#This Row],[Datum]])=3,MONTH(jaar_zip[[#This Row],[Datum]])=10),1,0.8))*jaar_zip[[#This Row],[graaddagen]],"")</f>
        <v>0</v>
      </c>
      <c r="O3490" s="101">
        <f>IF(ISNUMBER(jaar_zip[[#This Row],[etmaaltemperatuur]]),IF(jaar_zip[[#This Row],[etmaaltemperatuur]]&gt;stookgrens,jaar_zip[[#This Row],[etmaaltemperatuur]]-stookgrens,0),"")</f>
        <v>4.6999999999999993</v>
      </c>
    </row>
    <row r="3491" spans="1:15" x14ac:dyDescent="0.25">
      <c r="A3491">
        <v>275</v>
      </c>
      <c r="B3491">
        <v>20240720</v>
      </c>
      <c r="C3491">
        <v>2.2000000000000002</v>
      </c>
      <c r="D3491">
        <v>24</v>
      </c>
      <c r="E3491">
        <v>2550</v>
      </c>
      <c r="F3491">
        <v>-0.1</v>
      </c>
      <c r="G3491">
        <v>1009.1</v>
      </c>
      <c r="H3491">
        <v>65</v>
      </c>
      <c r="I3491" s="101" t="s">
        <v>24</v>
      </c>
      <c r="J3491" s="1">
        <f>DATEVALUE(RIGHT(jaar_zip[[#This Row],[YYYYMMDD]],2)&amp;"-"&amp;MID(jaar_zip[[#This Row],[YYYYMMDD]],5,2)&amp;"-"&amp;LEFT(jaar_zip[[#This Row],[YYYYMMDD]],4))</f>
        <v>45493</v>
      </c>
      <c r="K3491" s="101" t="str">
        <f>IF(AND(VALUE(MONTH(jaar_zip[[#This Row],[Datum]]))=1,VALUE(WEEKNUM(jaar_zip[[#This Row],[Datum]],21))&gt;51),RIGHT(YEAR(jaar_zip[[#This Row],[Datum]])-1,2),RIGHT(YEAR(jaar_zip[[#This Row],[Datum]]),2))&amp;"-"&amp; TEXT(WEEKNUM(jaar_zip[[#This Row],[Datum]],21),"00")</f>
        <v>24-29</v>
      </c>
      <c r="L3491" s="101">
        <f>MONTH(jaar_zip[[#This Row],[Datum]])</f>
        <v>7</v>
      </c>
      <c r="M3491" s="101">
        <f>IF(ISNUMBER(jaar_zip[[#This Row],[etmaaltemperatuur]]),IF(jaar_zip[[#This Row],[etmaaltemperatuur]]&lt;stookgrens,stookgrens-jaar_zip[[#This Row],[etmaaltemperatuur]],0),"")</f>
        <v>0</v>
      </c>
      <c r="N3491" s="101">
        <f>IF(ISNUMBER(jaar_zip[[#This Row],[graaddagen]]),IF(OR(MONTH(jaar_zip[[#This Row],[Datum]])=1,MONTH(jaar_zip[[#This Row],[Datum]])=2,MONTH(jaar_zip[[#This Row],[Datum]])=11,MONTH(jaar_zip[[#This Row],[Datum]])=12),1.1,IF(OR(MONTH(jaar_zip[[#This Row],[Datum]])=3,MONTH(jaar_zip[[#This Row],[Datum]])=10),1,0.8))*jaar_zip[[#This Row],[graaddagen]],"")</f>
        <v>0</v>
      </c>
      <c r="O3491" s="101">
        <f>IF(ISNUMBER(jaar_zip[[#This Row],[etmaaltemperatuur]]),IF(jaar_zip[[#This Row],[etmaaltemperatuur]]&gt;stookgrens,jaar_zip[[#This Row],[etmaaltemperatuur]]-stookgrens,0),"")</f>
        <v>6</v>
      </c>
    </row>
    <row r="3492" spans="1:15" x14ac:dyDescent="0.25">
      <c r="A3492">
        <v>275</v>
      </c>
      <c r="B3492">
        <v>20240721</v>
      </c>
      <c r="C3492">
        <v>2.4</v>
      </c>
      <c r="D3492">
        <v>20.3</v>
      </c>
      <c r="E3492">
        <v>1116</v>
      </c>
      <c r="F3492">
        <v>0.1</v>
      </c>
      <c r="G3492">
        <v>1008.8</v>
      </c>
      <c r="H3492">
        <v>85</v>
      </c>
      <c r="I3492" s="101" t="s">
        <v>24</v>
      </c>
      <c r="J3492" s="1">
        <f>DATEVALUE(RIGHT(jaar_zip[[#This Row],[YYYYMMDD]],2)&amp;"-"&amp;MID(jaar_zip[[#This Row],[YYYYMMDD]],5,2)&amp;"-"&amp;LEFT(jaar_zip[[#This Row],[YYYYMMDD]],4))</f>
        <v>45494</v>
      </c>
      <c r="K3492" s="101" t="str">
        <f>IF(AND(VALUE(MONTH(jaar_zip[[#This Row],[Datum]]))=1,VALUE(WEEKNUM(jaar_zip[[#This Row],[Datum]],21))&gt;51),RIGHT(YEAR(jaar_zip[[#This Row],[Datum]])-1,2),RIGHT(YEAR(jaar_zip[[#This Row],[Datum]]),2))&amp;"-"&amp; TEXT(WEEKNUM(jaar_zip[[#This Row],[Datum]],21),"00")</f>
        <v>24-29</v>
      </c>
      <c r="L3492" s="101">
        <f>MONTH(jaar_zip[[#This Row],[Datum]])</f>
        <v>7</v>
      </c>
      <c r="M3492" s="101">
        <f>IF(ISNUMBER(jaar_zip[[#This Row],[etmaaltemperatuur]]),IF(jaar_zip[[#This Row],[etmaaltemperatuur]]&lt;stookgrens,stookgrens-jaar_zip[[#This Row],[etmaaltemperatuur]],0),"")</f>
        <v>0</v>
      </c>
      <c r="N3492" s="101">
        <f>IF(ISNUMBER(jaar_zip[[#This Row],[graaddagen]]),IF(OR(MONTH(jaar_zip[[#This Row],[Datum]])=1,MONTH(jaar_zip[[#This Row],[Datum]])=2,MONTH(jaar_zip[[#This Row],[Datum]])=11,MONTH(jaar_zip[[#This Row],[Datum]])=12),1.1,IF(OR(MONTH(jaar_zip[[#This Row],[Datum]])=3,MONTH(jaar_zip[[#This Row],[Datum]])=10),1,0.8))*jaar_zip[[#This Row],[graaddagen]],"")</f>
        <v>0</v>
      </c>
      <c r="O3492" s="101">
        <f>IF(ISNUMBER(jaar_zip[[#This Row],[etmaaltemperatuur]]),IF(jaar_zip[[#This Row],[etmaaltemperatuur]]&gt;stookgrens,jaar_zip[[#This Row],[etmaaltemperatuur]]-stookgrens,0),"")</f>
        <v>2.3000000000000007</v>
      </c>
    </row>
    <row r="3493" spans="1:15" x14ac:dyDescent="0.25">
      <c r="A3493">
        <v>275</v>
      </c>
      <c r="B3493">
        <v>20240722</v>
      </c>
      <c r="C3493">
        <v>3</v>
      </c>
      <c r="D3493">
        <v>19</v>
      </c>
      <c r="E3493">
        <v>2053</v>
      </c>
      <c r="F3493">
        <v>-0.1</v>
      </c>
      <c r="G3493">
        <v>1016.3</v>
      </c>
      <c r="H3493">
        <v>75</v>
      </c>
      <c r="I3493" s="101" t="s">
        <v>24</v>
      </c>
      <c r="J3493" s="1">
        <f>DATEVALUE(RIGHT(jaar_zip[[#This Row],[YYYYMMDD]],2)&amp;"-"&amp;MID(jaar_zip[[#This Row],[YYYYMMDD]],5,2)&amp;"-"&amp;LEFT(jaar_zip[[#This Row],[YYYYMMDD]],4))</f>
        <v>45495</v>
      </c>
      <c r="K3493" s="101" t="str">
        <f>IF(AND(VALUE(MONTH(jaar_zip[[#This Row],[Datum]]))=1,VALUE(WEEKNUM(jaar_zip[[#This Row],[Datum]],21))&gt;51),RIGHT(YEAR(jaar_zip[[#This Row],[Datum]])-1,2),RIGHT(YEAR(jaar_zip[[#This Row],[Datum]]),2))&amp;"-"&amp; TEXT(WEEKNUM(jaar_zip[[#This Row],[Datum]],21),"00")</f>
        <v>24-30</v>
      </c>
      <c r="L3493" s="101">
        <f>MONTH(jaar_zip[[#This Row],[Datum]])</f>
        <v>7</v>
      </c>
      <c r="M3493" s="101">
        <f>IF(ISNUMBER(jaar_zip[[#This Row],[etmaaltemperatuur]]),IF(jaar_zip[[#This Row],[etmaaltemperatuur]]&lt;stookgrens,stookgrens-jaar_zip[[#This Row],[etmaaltemperatuur]],0),"")</f>
        <v>0</v>
      </c>
      <c r="N3493" s="101">
        <f>IF(ISNUMBER(jaar_zip[[#This Row],[graaddagen]]),IF(OR(MONTH(jaar_zip[[#This Row],[Datum]])=1,MONTH(jaar_zip[[#This Row],[Datum]])=2,MONTH(jaar_zip[[#This Row],[Datum]])=11,MONTH(jaar_zip[[#This Row],[Datum]])=12),1.1,IF(OR(MONTH(jaar_zip[[#This Row],[Datum]])=3,MONTH(jaar_zip[[#This Row],[Datum]])=10),1,0.8))*jaar_zip[[#This Row],[graaddagen]],"")</f>
        <v>0</v>
      </c>
      <c r="O3493" s="101">
        <f>IF(ISNUMBER(jaar_zip[[#This Row],[etmaaltemperatuur]]),IF(jaar_zip[[#This Row],[etmaaltemperatuur]]&gt;stookgrens,jaar_zip[[#This Row],[etmaaltemperatuur]]-stookgrens,0),"")</f>
        <v>1</v>
      </c>
    </row>
    <row r="3494" spans="1:15" x14ac:dyDescent="0.25">
      <c r="A3494">
        <v>275</v>
      </c>
      <c r="B3494">
        <v>20240723</v>
      </c>
      <c r="C3494">
        <v>3</v>
      </c>
      <c r="D3494">
        <v>17.899999999999999</v>
      </c>
      <c r="E3494">
        <v>960</v>
      </c>
      <c r="F3494">
        <v>14.6</v>
      </c>
      <c r="G3494">
        <v>1016.4</v>
      </c>
      <c r="H3494">
        <v>89</v>
      </c>
      <c r="I3494" s="101" t="s">
        <v>24</v>
      </c>
      <c r="J3494" s="1">
        <f>DATEVALUE(RIGHT(jaar_zip[[#This Row],[YYYYMMDD]],2)&amp;"-"&amp;MID(jaar_zip[[#This Row],[YYYYMMDD]],5,2)&amp;"-"&amp;LEFT(jaar_zip[[#This Row],[YYYYMMDD]],4))</f>
        <v>45496</v>
      </c>
      <c r="K3494" s="101" t="str">
        <f>IF(AND(VALUE(MONTH(jaar_zip[[#This Row],[Datum]]))=1,VALUE(WEEKNUM(jaar_zip[[#This Row],[Datum]],21))&gt;51),RIGHT(YEAR(jaar_zip[[#This Row],[Datum]])-1,2),RIGHT(YEAR(jaar_zip[[#This Row],[Datum]]),2))&amp;"-"&amp; TEXT(WEEKNUM(jaar_zip[[#This Row],[Datum]],21),"00")</f>
        <v>24-30</v>
      </c>
      <c r="L3494" s="101">
        <f>MONTH(jaar_zip[[#This Row],[Datum]])</f>
        <v>7</v>
      </c>
      <c r="M3494" s="101">
        <f>IF(ISNUMBER(jaar_zip[[#This Row],[etmaaltemperatuur]]),IF(jaar_zip[[#This Row],[etmaaltemperatuur]]&lt;stookgrens,stookgrens-jaar_zip[[#This Row],[etmaaltemperatuur]],0),"")</f>
        <v>0.10000000000000142</v>
      </c>
      <c r="N3494" s="101">
        <f>IF(ISNUMBER(jaar_zip[[#This Row],[graaddagen]]),IF(OR(MONTH(jaar_zip[[#This Row],[Datum]])=1,MONTH(jaar_zip[[#This Row],[Datum]])=2,MONTH(jaar_zip[[#This Row],[Datum]])=11,MONTH(jaar_zip[[#This Row],[Datum]])=12),1.1,IF(OR(MONTH(jaar_zip[[#This Row],[Datum]])=3,MONTH(jaar_zip[[#This Row],[Datum]])=10),1,0.8))*jaar_zip[[#This Row],[graaddagen]],"")</f>
        <v>8.000000000000114E-2</v>
      </c>
      <c r="O3494" s="101">
        <f>IF(ISNUMBER(jaar_zip[[#This Row],[etmaaltemperatuur]]),IF(jaar_zip[[#This Row],[etmaaltemperatuur]]&gt;stookgrens,jaar_zip[[#This Row],[etmaaltemperatuur]]-stookgrens,0),"")</f>
        <v>0</v>
      </c>
    </row>
    <row r="3495" spans="1:15" x14ac:dyDescent="0.25">
      <c r="A3495">
        <v>275</v>
      </c>
      <c r="B3495">
        <v>20240724</v>
      </c>
      <c r="C3495">
        <v>2.4</v>
      </c>
      <c r="D3495">
        <v>17.100000000000001</v>
      </c>
      <c r="E3495">
        <v>2322</v>
      </c>
      <c r="F3495">
        <v>3</v>
      </c>
      <c r="G3495">
        <v>1020.3</v>
      </c>
      <c r="H3495">
        <v>76</v>
      </c>
      <c r="I3495" s="101" t="s">
        <v>24</v>
      </c>
      <c r="J3495" s="1">
        <f>DATEVALUE(RIGHT(jaar_zip[[#This Row],[YYYYMMDD]],2)&amp;"-"&amp;MID(jaar_zip[[#This Row],[YYYYMMDD]],5,2)&amp;"-"&amp;LEFT(jaar_zip[[#This Row],[YYYYMMDD]],4))</f>
        <v>45497</v>
      </c>
      <c r="K3495" s="101" t="str">
        <f>IF(AND(VALUE(MONTH(jaar_zip[[#This Row],[Datum]]))=1,VALUE(WEEKNUM(jaar_zip[[#This Row],[Datum]],21))&gt;51),RIGHT(YEAR(jaar_zip[[#This Row],[Datum]])-1,2),RIGHT(YEAR(jaar_zip[[#This Row],[Datum]]),2))&amp;"-"&amp; TEXT(WEEKNUM(jaar_zip[[#This Row],[Datum]],21),"00")</f>
        <v>24-30</v>
      </c>
      <c r="L3495" s="101">
        <f>MONTH(jaar_zip[[#This Row],[Datum]])</f>
        <v>7</v>
      </c>
      <c r="M3495" s="101">
        <f>IF(ISNUMBER(jaar_zip[[#This Row],[etmaaltemperatuur]]),IF(jaar_zip[[#This Row],[etmaaltemperatuur]]&lt;stookgrens,stookgrens-jaar_zip[[#This Row],[etmaaltemperatuur]],0),"")</f>
        <v>0.89999999999999858</v>
      </c>
      <c r="N3495" s="101">
        <f>IF(ISNUMBER(jaar_zip[[#This Row],[graaddagen]]),IF(OR(MONTH(jaar_zip[[#This Row],[Datum]])=1,MONTH(jaar_zip[[#This Row],[Datum]])=2,MONTH(jaar_zip[[#This Row],[Datum]])=11,MONTH(jaar_zip[[#This Row],[Datum]])=12),1.1,IF(OR(MONTH(jaar_zip[[#This Row],[Datum]])=3,MONTH(jaar_zip[[#This Row],[Datum]])=10),1,0.8))*jaar_zip[[#This Row],[graaddagen]],"")</f>
        <v>0.71999999999999886</v>
      </c>
      <c r="O3495" s="101">
        <f>IF(ISNUMBER(jaar_zip[[#This Row],[etmaaltemperatuur]]),IF(jaar_zip[[#This Row],[etmaaltemperatuur]]&gt;stookgrens,jaar_zip[[#This Row],[etmaaltemperatuur]]-stookgrens,0),"")</f>
        <v>0</v>
      </c>
    </row>
    <row r="3496" spans="1:15" x14ac:dyDescent="0.25">
      <c r="A3496">
        <v>275</v>
      </c>
      <c r="B3496">
        <v>20240725</v>
      </c>
      <c r="C3496">
        <v>2.2999999999999998</v>
      </c>
      <c r="D3496">
        <v>18.8</v>
      </c>
      <c r="E3496">
        <v>1333</v>
      </c>
      <c r="F3496">
        <v>0.5</v>
      </c>
      <c r="G3496">
        <v>1013.4</v>
      </c>
      <c r="H3496">
        <v>78</v>
      </c>
      <c r="I3496" s="101" t="s">
        <v>24</v>
      </c>
      <c r="J3496" s="1">
        <f>DATEVALUE(RIGHT(jaar_zip[[#This Row],[YYYYMMDD]],2)&amp;"-"&amp;MID(jaar_zip[[#This Row],[YYYYMMDD]],5,2)&amp;"-"&amp;LEFT(jaar_zip[[#This Row],[YYYYMMDD]],4))</f>
        <v>45498</v>
      </c>
      <c r="K3496" s="101" t="str">
        <f>IF(AND(VALUE(MONTH(jaar_zip[[#This Row],[Datum]]))=1,VALUE(WEEKNUM(jaar_zip[[#This Row],[Datum]],21))&gt;51),RIGHT(YEAR(jaar_zip[[#This Row],[Datum]])-1,2),RIGHT(YEAR(jaar_zip[[#This Row],[Datum]]),2))&amp;"-"&amp; TEXT(WEEKNUM(jaar_zip[[#This Row],[Datum]],21),"00")</f>
        <v>24-30</v>
      </c>
      <c r="L3496" s="101">
        <f>MONTH(jaar_zip[[#This Row],[Datum]])</f>
        <v>7</v>
      </c>
      <c r="M3496" s="101">
        <f>IF(ISNUMBER(jaar_zip[[#This Row],[etmaaltemperatuur]]),IF(jaar_zip[[#This Row],[etmaaltemperatuur]]&lt;stookgrens,stookgrens-jaar_zip[[#This Row],[etmaaltemperatuur]],0),"")</f>
        <v>0</v>
      </c>
      <c r="N3496" s="101">
        <f>IF(ISNUMBER(jaar_zip[[#This Row],[graaddagen]]),IF(OR(MONTH(jaar_zip[[#This Row],[Datum]])=1,MONTH(jaar_zip[[#This Row],[Datum]])=2,MONTH(jaar_zip[[#This Row],[Datum]])=11,MONTH(jaar_zip[[#This Row],[Datum]])=12),1.1,IF(OR(MONTH(jaar_zip[[#This Row],[Datum]])=3,MONTH(jaar_zip[[#This Row],[Datum]])=10),1,0.8))*jaar_zip[[#This Row],[graaddagen]],"")</f>
        <v>0</v>
      </c>
      <c r="O3496" s="101">
        <f>IF(ISNUMBER(jaar_zip[[#This Row],[etmaaltemperatuur]]),IF(jaar_zip[[#This Row],[etmaaltemperatuur]]&gt;stookgrens,jaar_zip[[#This Row],[etmaaltemperatuur]]-stookgrens,0),"")</f>
        <v>0.80000000000000071</v>
      </c>
    </row>
    <row r="3497" spans="1:15" x14ac:dyDescent="0.25">
      <c r="A3497">
        <v>275</v>
      </c>
      <c r="B3497">
        <v>20240726</v>
      </c>
      <c r="C3497">
        <v>2.7</v>
      </c>
      <c r="D3497">
        <v>19.100000000000001</v>
      </c>
      <c r="E3497">
        <v>1552</v>
      </c>
      <c r="F3497">
        <v>3.3</v>
      </c>
      <c r="G3497">
        <v>1010.7</v>
      </c>
      <c r="H3497">
        <v>82</v>
      </c>
      <c r="I3497" s="101" t="s">
        <v>24</v>
      </c>
      <c r="J3497" s="1">
        <f>DATEVALUE(RIGHT(jaar_zip[[#This Row],[YYYYMMDD]],2)&amp;"-"&amp;MID(jaar_zip[[#This Row],[YYYYMMDD]],5,2)&amp;"-"&amp;LEFT(jaar_zip[[#This Row],[YYYYMMDD]],4))</f>
        <v>45499</v>
      </c>
      <c r="K3497" s="101" t="str">
        <f>IF(AND(VALUE(MONTH(jaar_zip[[#This Row],[Datum]]))=1,VALUE(WEEKNUM(jaar_zip[[#This Row],[Datum]],21))&gt;51),RIGHT(YEAR(jaar_zip[[#This Row],[Datum]])-1,2),RIGHT(YEAR(jaar_zip[[#This Row],[Datum]]),2))&amp;"-"&amp; TEXT(WEEKNUM(jaar_zip[[#This Row],[Datum]],21),"00")</f>
        <v>24-30</v>
      </c>
      <c r="L3497" s="101">
        <f>MONTH(jaar_zip[[#This Row],[Datum]])</f>
        <v>7</v>
      </c>
      <c r="M3497" s="101">
        <f>IF(ISNUMBER(jaar_zip[[#This Row],[etmaaltemperatuur]]),IF(jaar_zip[[#This Row],[etmaaltemperatuur]]&lt;stookgrens,stookgrens-jaar_zip[[#This Row],[etmaaltemperatuur]],0),"")</f>
        <v>0</v>
      </c>
      <c r="N3497" s="101">
        <f>IF(ISNUMBER(jaar_zip[[#This Row],[graaddagen]]),IF(OR(MONTH(jaar_zip[[#This Row],[Datum]])=1,MONTH(jaar_zip[[#This Row],[Datum]])=2,MONTH(jaar_zip[[#This Row],[Datum]])=11,MONTH(jaar_zip[[#This Row],[Datum]])=12),1.1,IF(OR(MONTH(jaar_zip[[#This Row],[Datum]])=3,MONTH(jaar_zip[[#This Row],[Datum]])=10),1,0.8))*jaar_zip[[#This Row],[graaddagen]],"")</f>
        <v>0</v>
      </c>
      <c r="O3497" s="101">
        <f>IF(ISNUMBER(jaar_zip[[#This Row],[etmaaltemperatuur]]),IF(jaar_zip[[#This Row],[etmaaltemperatuur]]&gt;stookgrens,jaar_zip[[#This Row],[etmaaltemperatuur]]-stookgrens,0),"")</f>
        <v>1.1000000000000014</v>
      </c>
    </row>
    <row r="3498" spans="1:15" x14ac:dyDescent="0.25">
      <c r="A3498">
        <v>275</v>
      </c>
      <c r="B3498">
        <v>20240727</v>
      </c>
      <c r="C3498">
        <v>1.7</v>
      </c>
      <c r="D3498">
        <v>18.3</v>
      </c>
      <c r="E3498">
        <v>1568</v>
      </c>
      <c r="F3498">
        <v>0</v>
      </c>
      <c r="G3498">
        <v>1014.4</v>
      </c>
      <c r="H3498">
        <v>74</v>
      </c>
      <c r="I3498" s="101" t="s">
        <v>24</v>
      </c>
      <c r="J3498" s="1">
        <f>DATEVALUE(RIGHT(jaar_zip[[#This Row],[YYYYMMDD]],2)&amp;"-"&amp;MID(jaar_zip[[#This Row],[YYYYMMDD]],5,2)&amp;"-"&amp;LEFT(jaar_zip[[#This Row],[YYYYMMDD]],4))</f>
        <v>45500</v>
      </c>
      <c r="K3498" s="101" t="str">
        <f>IF(AND(VALUE(MONTH(jaar_zip[[#This Row],[Datum]]))=1,VALUE(WEEKNUM(jaar_zip[[#This Row],[Datum]],21))&gt;51),RIGHT(YEAR(jaar_zip[[#This Row],[Datum]])-1,2),RIGHT(YEAR(jaar_zip[[#This Row],[Datum]]),2))&amp;"-"&amp; TEXT(WEEKNUM(jaar_zip[[#This Row],[Datum]],21),"00")</f>
        <v>24-30</v>
      </c>
      <c r="L3498" s="101">
        <f>MONTH(jaar_zip[[#This Row],[Datum]])</f>
        <v>7</v>
      </c>
      <c r="M3498" s="101">
        <f>IF(ISNUMBER(jaar_zip[[#This Row],[etmaaltemperatuur]]),IF(jaar_zip[[#This Row],[etmaaltemperatuur]]&lt;stookgrens,stookgrens-jaar_zip[[#This Row],[etmaaltemperatuur]],0),"")</f>
        <v>0</v>
      </c>
      <c r="N3498" s="101">
        <f>IF(ISNUMBER(jaar_zip[[#This Row],[graaddagen]]),IF(OR(MONTH(jaar_zip[[#This Row],[Datum]])=1,MONTH(jaar_zip[[#This Row],[Datum]])=2,MONTH(jaar_zip[[#This Row],[Datum]])=11,MONTH(jaar_zip[[#This Row],[Datum]])=12),1.1,IF(OR(MONTH(jaar_zip[[#This Row],[Datum]])=3,MONTH(jaar_zip[[#This Row],[Datum]])=10),1,0.8))*jaar_zip[[#This Row],[graaddagen]],"")</f>
        <v>0</v>
      </c>
      <c r="O3498" s="101">
        <f>IF(ISNUMBER(jaar_zip[[#This Row],[etmaaltemperatuur]]),IF(jaar_zip[[#This Row],[etmaaltemperatuur]]&gt;stookgrens,jaar_zip[[#This Row],[etmaaltemperatuur]]-stookgrens,0),"")</f>
        <v>0.30000000000000071</v>
      </c>
    </row>
    <row r="3499" spans="1:15" x14ac:dyDescent="0.25">
      <c r="A3499">
        <v>275</v>
      </c>
      <c r="B3499">
        <v>20240728</v>
      </c>
      <c r="C3499">
        <v>2.5</v>
      </c>
      <c r="D3499">
        <v>18.3</v>
      </c>
      <c r="E3499">
        <v>2528</v>
      </c>
      <c r="F3499">
        <v>0</v>
      </c>
      <c r="G3499">
        <v>1024.5999999999999</v>
      </c>
      <c r="H3499">
        <v>72</v>
      </c>
      <c r="I3499" s="101" t="s">
        <v>24</v>
      </c>
      <c r="J3499" s="1">
        <f>DATEVALUE(RIGHT(jaar_zip[[#This Row],[YYYYMMDD]],2)&amp;"-"&amp;MID(jaar_zip[[#This Row],[YYYYMMDD]],5,2)&amp;"-"&amp;LEFT(jaar_zip[[#This Row],[YYYYMMDD]],4))</f>
        <v>45501</v>
      </c>
      <c r="K3499" s="101" t="str">
        <f>IF(AND(VALUE(MONTH(jaar_zip[[#This Row],[Datum]]))=1,VALUE(WEEKNUM(jaar_zip[[#This Row],[Datum]],21))&gt;51),RIGHT(YEAR(jaar_zip[[#This Row],[Datum]])-1,2),RIGHT(YEAR(jaar_zip[[#This Row],[Datum]]),2))&amp;"-"&amp; TEXT(WEEKNUM(jaar_zip[[#This Row],[Datum]],21),"00")</f>
        <v>24-30</v>
      </c>
      <c r="L3499" s="101">
        <f>MONTH(jaar_zip[[#This Row],[Datum]])</f>
        <v>7</v>
      </c>
      <c r="M3499" s="101">
        <f>IF(ISNUMBER(jaar_zip[[#This Row],[etmaaltemperatuur]]),IF(jaar_zip[[#This Row],[etmaaltemperatuur]]&lt;stookgrens,stookgrens-jaar_zip[[#This Row],[etmaaltemperatuur]],0),"")</f>
        <v>0</v>
      </c>
      <c r="N3499" s="101">
        <f>IF(ISNUMBER(jaar_zip[[#This Row],[graaddagen]]),IF(OR(MONTH(jaar_zip[[#This Row],[Datum]])=1,MONTH(jaar_zip[[#This Row],[Datum]])=2,MONTH(jaar_zip[[#This Row],[Datum]])=11,MONTH(jaar_zip[[#This Row],[Datum]])=12),1.1,IF(OR(MONTH(jaar_zip[[#This Row],[Datum]])=3,MONTH(jaar_zip[[#This Row],[Datum]])=10),1,0.8))*jaar_zip[[#This Row],[graaddagen]],"")</f>
        <v>0</v>
      </c>
      <c r="O3499" s="101">
        <f>IF(ISNUMBER(jaar_zip[[#This Row],[etmaaltemperatuur]]),IF(jaar_zip[[#This Row],[etmaaltemperatuur]]&gt;stookgrens,jaar_zip[[#This Row],[etmaaltemperatuur]]-stookgrens,0),"")</f>
        <v>0.30000000000000071</v>
      </c>
    </row>
    <row r="3500" spans="1:15" x14ac:dyDescent="0.25">
      <c r="A3500">
        <v>275</v>
      </c>
      <c r="B3500">
        <v>20240729</v>
      </c>
      <c r="C3500">
        <v>2.2999999999999998</v>
      </c>
      <c r="D3500">
        <v>20.3</v>
      </c>
      <c r="E3500">
        <v>2736</v>
      </c>
      <c r="F3500">
        <v>0</v>
      </c>
      <c r="G3500">
        <v>1022.8</v>
      </c>
      <c r="H3500">
        <v>64</v>
      </c>
      <c r="I3500" s="101" t="s">
        <v>24</v>
      </c>
      <c r="J3500" s="1">
        <f>DATEVALUE(RIGHT(jaar_zip[[#This Row],[YYYYMMDD]],2)&amp;"-"&amp;MID(jaar_zip[[#This Row],[YYYYMMDD]],5,2)&amp;"-"&amp;LEFT(jaar_zip[[#This Row],[YYYYMMDD]],4))</f>
        <v>45502</v>
      </c>
      <c r="K3500" s="101" t="str">
        <f>IF(AND(VALUE(MONTH(jaar_zip[[#This Row],[Datum]]))=1,VALUE(WEEKNUM(jaar_zip[[#This Row],[Datum]],21))&gt;51),RIGHT(YEAR(jaar_zip[[#This Row],[Datum]])-1,2),RIGHT(YEAR(jaar_zip[[#This Row],[Datum]]),2))&amp;"-"&amp; TEXT(WEEKNUM(jaar_zip[[#This Row],[Datum]],21),"00")</f>
        <v>24-31</v>
      </c>
      <c r="L3500" s="101">
        <f>MONTH(jaar_zip[[#This Row],[Datum]])</f>
        <v>7</v>
      </c>
      <c r="M3500" s="101">
        <f>IF(ISNUMBER(jaar_zip[[#This Row],[etmaaltemperatuur]]),IF(jaar_zip[[#This Row],[etmaaltemperatuur]]&lt;stookgrens,stookgrens-jaar_zip[[#This Row],[etmaaltemperatuur]],0),"")</f>
        <v>0</v>
      </c>
      <c r="N3500" s="101">
        <f>IF(ISNUMBER(jaar_zip[[#This Row],[graaddagen]]),IF(OR(MONTH(jaar_zip[[#This Row],[Datum]])=1,MONTH(jaar_zip[[#This Row],[Datum]])=2,MONTH(jaar_zip[[#This Row],[Datum]])=11,MONTH(jaar_zip[[#This Row],[Datum]])=12),1.1,IF(OR(MONTH(jaar_zip[[#This Row],[Datum]])=3,MONTH(jaar_zip[[#This Row],[Datum]])=10),1,0.8))*jaar_zip[[#This Row],[graaddagen]],"")</f>
        <v>0</v>
      </c>
      <c r="O3500" s="101">
        <f>IF(ISNUMBER(jaar_zip[[#This Row],[etmaaltemperatuur]]),IF(jaar_zip[[#This Row],[etmaaltemperatuur]]&gt;stookgrens,jaar_zip[[#This Row],[etmaaltemperatuur]]-stookgrens,0),"")</f>
        <v>2.3000000000000007</v>
      </c>
    </row>
    <row r="3501" spans="1:15" x14ac:dyDescent="0.25">
      <c r="A3501">
        <v>275</v>
      </c>
      <c r="B3501">
        <v>20240730</v>
      </c>
      <c r="C3501">
        <v>2</v>
      </c>
      <c r="D3501">
        <v>23.7</v>
      </c>
      <c r="E3501">
        <v>2492</v>
      </c>
      <c r="F3501">
        <v>0</v>
      </c>
      <c r="G3501">
        <v>1016.4</v>
      </c>
      <c r="H3501">
        <v>60</v>
      </c>
      <c r="I3501" s="101" t="s">
        <v>24</v>
      </c>
      <c r="J3501" s="1">
        <f>DATEVALUE(RIGHT(jaar_zip[[#This Row],[YYYYMMDD]],2)&amp;"-"&amp;MID(jaar_zip[[#This Row],[YYYYMMDD]],5,2)&amp;"-"&amp;LEFT(jaar_zip[[#This Row],[YYYYMMDD]],4))</f>
        <v>45503</v>
      </c>
      <c r="K3501" s="101" t="str">
        <f>IF(AND(VALUE(MONTH(jaar_zip[[#This Row],[Datum]]))=1,VALUE(WEEKNUM(jaar_zip[[#This Row],[Datum]],21))&gt;51),RIGHT(YEAR(jaar_zip[[#This Row],[Datum]])-1,2),RIGHT(YEAR(jaar_zip[[#This Row],[Datum]]),2))&amp;"-"&amp; TEXT(WEEKNUM(jaar_zip[[#This Row],[Datum]],21),"00")</f>
        <v>24-31</v>
      </c>
      <c r="L3501" s="101">
        <f>MONTH(jaar_zip[[#This Row],[Datum]])</f>
        <v>7</v>
      </c>
      <c r="M3501" s="101">
        <f>IF(ISNUMBER(jaar_zip[[#This Row],[etmaaltemperatuur]]),IF(jaar_zip[[#This Row],[etmaaltemperatuur]]&lt;stookgrens,stookgrens-jaar_zip[[#This Row],[etmaaltemperatuur]],0),"")</f>
        <v>0</v>
      </c>
      <c r="N3501" s="101">
        <f>IF(ISNUMBER(jaar_zip[[#This Row],[graaddagen]]),IF(OR(MONTH(jaar_zip[[#This Row],[Datum]])=1,MONTH(jaar_zip[[#This Row],[Datum]])=2,MONTH(jaar_zip[[#This Row],[Datum]])=11,MONTH(jaar_zip[[#This Row],[Datum]])=12),1.1,IF(OR(MONTH(jaar_zip[[#This Row],[Datum]])=3,MONTH(jaar_zip[[#This Row],[Datum]])=10),1,0.8))*jaar_zip[[#This Row],[graaddagen]],"")</f>
        <v>0</v>
      </c>
      <c r="O3501" s="101">
        <f>IF(ISNUMBER(jaar_zip[[#This Row],[etmaaltemperatuur]]),IF(jaar_zip[[#This Row],[etmaaltemperatuur]]&gt;stookgrens,jaar_zip[[#This Row],[etmaaltemperatuur]]-stookgrens,0),"")</f>
        <v>5.6999999999999993</v>
      </c>
    </row>
    <row r="3502" spans="1:15" x14ac:dyDescent="0.25">
      <c r="A3502">
        <v>275</v>
      </c>
      <c r="B3502">
        <v>20240731</v>
      </c>
      <c r="C3502">
        <v>2.2000000000000002</v>
      </c>
      <c r="D3502">
        <v>21.7</v>
      </c>
      <c r="E3502">
        <v>2082</v>
      </c>
      <c r="F3502">
        <v>0</v>
      </c>
      <c r="G3502">
        <v>1014.8</v>
      </c>
      <c r="H3502">
        <v>67</v>
      </c>
      <c r="I3502" s="101" t="s">
        <v>24</v>
      </c>
      <c r="J3502" s="1">
        <f>DATEVALUE(RIGHT(jaar_zip[[#This Row],[YYYYMMDD]],2)&amp;"-"&amp;MID(jaar_zip[[#This Row],[YYYYMMDD]],5,2)&amp;"-"&amp;LEFT(jaar_zip[[#This Row],[YYYYMMDD]],4))</f>
        <v>45504</v>
      </c>
      <c r="K3502" s="101" t="str">
        <f>IF(AND(VALUE(MONTH(jaar_zip[[#This Row],[Datum]]))=1,VALUE(WEEKNUM(jaar_zip[[#This Row],[Datum]],21))&gt;51),RIGHT(YEAR(jaar_zip[[#This Row],[Datum]])-1,2),RIGHT(YEAR(jaar_zip[[#This Row],[Datum]]),2))&amp;"-"&amp; TEXT(WEEKNUM(jaar_zip[[#This Row],[Datum]],21),"00")</f>
        <v>24-31</v>
      </c>
      <c r="L3502" s="101">
        <f>MONTH(jaar_zip[[#This Row],[Datum]])</f>
        <v>7</v>
      </c>
      <c r="M3502" s="101">
        <f>IF(ISNUMBER(jaar_zip[[#This Row],[etmaaltemperatuur]]),IF(jaar_zip[[#This Row],[etmaaltemperatuur]]&lt;stookgrens,stookgrens-jaar_zip[[#This Row],[etmaaltemperatuur]],0),"")</f>
        <v>0</v>
      </c>
      <c r="N3502" s="101">
        <f>IF(ISNUMBER(jaar_zip[[#This Row],[graaddagen]]),IF(OR(MONTH(jaar_zip[[#This Row],[Datum]])=1,MONTH(jaar_zip[[#This Row],[Datum]])=2,MONTH(jaar_zip[[#This Row],[Datum]])=11,MONTH(jaar_zip[[#This Row],[Datum]])=12),1.1,IF(OR(MONTH(jaar_zip[[#This Row],[Datum]])=3,MONTH(jaar_zip[[#This Row],[Datum]])=10),1,0.8))*jaar_zip[[#This Row],[graaddagen]],"")</f>
        <v>0</v>
      </c>
      <c r="O3502" s="101">
        <f>IF(ISNUMBER(jaar_zip[[#This Row],[etmaaltemperatuur]]),IF(jaar_zip[[#This Row],[etmaaltemperatuur]]&gt;stookgrens,jaar_zip[[#This Row],[etmaaltemperatuur]]-stookgrens,0),"")</f>
        <v>3.6999999999999993</v>
      </c>
    </row>
    <row r="3503" spans="1:15" x14ac:dyDescent="0.25">
      <c r="A3503">
        <v>275</v>
      </c>
      <c r="B3503">
        <v>20240801</v>
      </c>
      <c r="C3503">
        <v>2</v>
      </c>
      <c r="D3503">
        <v>18.399999999999999</v>
      </c>
      <c r="E3503">
        <v>861</v>
      </c>
      <c r="F3503">
        <v>1.4</v>
      </c>
      <c r="G3503">
        <v>1012.7</v>
      </c>
      <c r="H3503">
        <v>87</v>
      </c>
      <c r="I3503" s="101" t="s">
        <v>24</v>
      </c>
      <c r="J3503" s="1">
        <f>DATEVALUE(RIGHT(jaar_zip[[#This Row],[YYYYMMDD]],2)&amp;"-"&amp;MID(jaar_zip[[#This Row],[YYYYMMDD]],5,2)&amp;"-"&amp;LEFT(jaar_zip[[#This Row],[YYYYMMDD]],4))</f>
        <v>45505</v>
      </c>
      <c r="K3503" s="101" t="str">
        <f>IF(AND(VALUE(MONTH(jaar_zip[[#This Row],[Datum]]))=1,VALUE(WEEKNUM(jaar_zip[[#This Row],[Datum]],21))&gt;51),RIGHT(YEAR(jaar_zip[[#This Row],[Datum]])-1,2),RIGHT(YEAR(jaar_zip[[#This Row],[Datum]]),2))&amp;"-"&amp; TEXT(WEEKNUM(jaar_zip[[#This Row],[Datum]],21),"00")</f>
        <v>24-31</v>
      </c>
      <c r="L3503" s="101">
        <f>MONTH(jaar_zip[[#This Row],[Datum]])</f>
        <v>8</v>
      </c>
      <c r="M3503" s="101">
        <f>IF(ISNUMBER(jaar_zip[[#This Row],[etmaaltemperatuur]]),IF(jaar_zip[[#This Row],[etmaaltemperatuur]]&lt;stookgrens,stookgrens-jaar_zip[[#This Row],[etmaaltemperatuur]],0),"")</f>
        <v>0</v>
      </c>
      <c r="N3503" s="101">
        <f>IF(ISNUMBER(jaar_zip[[#This Row],[graaddagen]]),IF(OR(MONTH(jaar_zip[[#This Row],[Datum]])=1,MONTH(jaar_zip[[#This Row],[Datum]])=2,MONTH(jaar_zip[[#This Row],[Datum]])=11,MONTH(jaar_zip[[#This Row],[Datum]])=12),1.1,IF(OR(MONTH(jaar_zip[[#This Row],[Datum]])=3,MONTH(jaar_zip[[#This Row],[Datum]])=10),1,0.8))*jaar_zip[[#This Row],[graaddagen]],"")</f>
        <v>0</v>
      </c>
      <c r="O3503" s="101">
        <f>IF(ISNUMBER(jaar_zip[[#This Row],[etmaaltemperatuur]]),IF(jaar_zip[[#This Row],[etmaaltemperatuur]]&gt;stookgrens,jaar_zip[[#This Row],[etmaaltemperatuur]]-stookgrens,0),"")</f>
        <v>0.39999999999999858</v>
      </c>
    </row>
    <row r="3504" spans="1:15" x14ac:dyDescent="0.25">
      <c r="A3504">
        <v>275</v>
      </c>
      <c r="B3504">
        <v>20240802</v>
      </c>
      <c r="C3504">
        <v>1.5</v>
      </c>
      <c r="D3504">
        <v>19.100000000000001</v>
      </c>
      <c r="E3504">
        <v>2283</v>
      </c>
      <c r="F3504">
        <v>0</v>
      </c>
      <c r="G3504">
        <v>1012.4</v>
      </c>
      <c r="H3504">
        <v>77</v>
      </c>
      <c r="I3504" s="101" t="s">
        <v>24</v>
      </c>
      <c r="J3504" s="1">
        <f>DATEVALUE(RIGHT(jaar_zip[[#This Row],[YYYYMMDD]],2)&amp;"-"&amp;MID(jaar_zip[[#This Row],[YYYYMMDD]],5,2)&amp;"-"&amp;LEFT(jaar_zip[[#This Row],[YYYYMMDD]],4))</f>
        <v>45506</v>
      </c>
      <c r="K3504" s="101" t="str">
        <f>IF(AND(VALUE(MONTH(jaar_zip[[#This Row],[Datum]]))=1,VALUE(WEEKNUM(jaar_zip[[#This Row],[Datum]],21))&gt;51),RIGHT(YEAR(jaar_zip[[#This Row],[Datum]])-1,2),RIGHT(YEAR(jaar_zip[[#This Row],[Datum]]),2))&amp;"-"&amp; TEXT(WEEKNUM(jaar_zip[[#This Row],[Datum]],21),"00")</f>
        <v>24-31</v>
      </c>
      <c r="L3504" s="101">
        <f>MONTH(jaar_zip[[#This Row],[Datum]])</f>
        <v>8</v>
      </c>
      <c r="M3504" s="101">
        <f>IF(ISNUMBER(jaar_zip[[#This Row],[etmaaltemperatuur]]),IF(jaar_zip[[#This Row],[etmaaltemperatuur]]&lt;stookgrens,stookgrens-jaar_zip[[#This Row],[etmaaltemperatuur]],0),"")</f>
        <v>0</v>
      </c>
      <c r="N3504" s="101">
        <f>IF(ISNUMBER(jaar_zip[[#This Row],[graaddagen]]),IF(OR(MONTH(jaar_zip[[#This Row],[Datum]])=1,MONTH(jaar_zip[[#This Row],[Datum]])=2,MONTH(jaar_zip[[#This Row],[Datum]])=11,MONTH(jaar_zip[[#This Row],[Datum]])=12),1.1,IF(OR(MONTH(jaar_zip[[#This Row],[Datum]])=3,MONTH(jaar_zip[[#This Row],[Datum]])=10),1,0.8))*jaar_zip[[#This Row],[graaddagen]],"")</f>
        <v>0</v>
      </c>
      <c r="O3504" s="101">
        <f>IF(ISNUMBER(jaar_zip[[#This Row],[etmaaltemperatuur]]),IF(jaar_zip[[#This Row],[etmaaltemperatuur]]&gt;stookgrens,jaar_zip[[#This Row],[etmaaltemperatuur]]-stookgrens,0),"")</f>
        <v>1.1000000000000014</v>
      </c>
    </row>
    <row r="3505" spans="1:15" x14ac:dyDescent="0.25">
      <c r="A3505">
        <v>275</v>
      </c>
      <c r="B3505">
        <v>20240803</v>
      </c>
      <c r="C3505">
        <v>2.7</v>
      </c>
      <c r="D3505">
        <v>19.5</v>
      </c>
      <c r="E3505">
        <v>1315</v>
      </c>
      <c r="F3505">
        <v>0.6</v>
      </c>
      <c r="G3505">
        <v>1011.4</v>
      </c>
      <c r="H3505">
        <v>84</v>
      </c>
      <c r="I3505" s="101" t="s">
        <v>24</v>
      </c>
      <c r="J3505" s="1">
        <f>DATEVALUE(RIGHT(jaar_zip[[#This Row],[YYYYMMDD]],2)&amp;"-"&amp;MID(jaar_zip[[#This Row],[YYYYMMDD]],5,2)&amp;"-"&amp;LEFT(jaar_zip[[#This Row],[YYYYMMDD]],4))</f>
        <v>45507</v>
      </c>
      <c r="K3505" s="101" t="str">
        <f>IF(AND(VALUE(MONTH(jaar_zip[[#This Row],[Datum]]))=1,VALUE(WEEKNUM(jaar_zip[[#This Row],[Datum]],21))&gt;51),RIGHT(YEAR(jaar_zip[[#This Row],[Datum]])-1,2),RIGHT(YEAR(jaar_zip[[#This Row],[Datum]]),2))&amp;"-"&amp; TEXT(WEEKNUM(jaar_zip[[#This Row],[Datum]],21),"00")</f>
        <v>24-31</v>
      </c>
      <c r="L3505" s="101">
        <f>MONTH(jaar_zip[[#This Row],[Datum]])</f>
        <v>8</v>
      </c>
      <c r="M3505" s="101">
        <f>IF(ISNUMBER(jaar_zip[[#This Row],[etmaaltemperatuur]]),IF(jaar_zip[[#This Row],[etmaaltemperatuur]]&lt;stookgrens,stookgrens-jaar_zip[[#This Row],[etmaaltemperatuur]],0),"")</f>
        <v>0</v>
      </c>
      <c r="N3505" s="101">
        <f>IF(ISNUMBER(jaar_zip[[#This Row],[graaddagen]]),IF(OR(MONTH(jaar_zip[[#This Row],[Datum]])=1,MONTH(jaar_zip[[#This Row],[Datum]])=2,MONTH(jaar_zip[[#This Row],[Datum]])=11,MONTH(jaar_zip[[#This Row],[Datum]])=12),1.1,IF(OR(MONTH(jaar_zip[[#This Row],[Datum]])=3,MONTH(jaar_zip[[#This Row],[Datum]])=10),1,0.8))*jaar_zip[[#This Row],[graaddagen]],"")</f>
        <v>0</v>
      </c>
      <c r="O3505" s="101">
        <f>IF(ISNUMBER(jaar_zip[[#This Row],[etmaaltemperatuur]]),IF(jaar_zip[[#This Row],[etmaaltemperatuur]]&gt;stookgrens,jaar_zip[[#This Row],[etmaaltemperatuur]]-stookgrens,0),"")</f>
        <v>1.5</v>
      </c>
    </row>
    <row r="3506" spans="1:15" x14ac:dyDescent="0.25">
      <c r="A3506">
        <v>275</v>
      </c>
      <c r="B3506">
        <v>20240804</v>
      </c>
      <c r="C3506">
        <v>2.2999999999999998</v>
      </c>
      <c r="D3506">
        <v>17.7</v>
      </c>
      <c r="E3506">
        <v>1507</v>
      </c>
      <c r="F3506">
        <v>0.1</v>
      </c>
      <c r="G3506">
        <v>1014.8</v>
      </c>
      <c r="H3506">
        <v>74</v>
      </c>
      <c r="I3506" s="101" t="s">
        <v>24</v>
      </c>
      <c r="J3506" s="1">
        <f>DATEVALUE(RIGHT(jaar_zip[[#This Row],[YYYYMMDD]],2)&amp;"-"&amp;MID(jaar_zip[[#This Row],[YYYYMMDD]],5,2)&amp;"-"&amp;LEFT(jaar_zip[[#This Row],[YYYYMMDD]],4))</f>
        <v>45508</v>
      </c>
      <c r="K3506" s="101" t="str">
        <f>IF(AND(VALUE(MONTH(jaar_zip[[#This Row],[Datum]]))=1,VALUE(WEEKNUM(jaar_zip[[#This Row],[Datum]],21))&gt;51),RIGHT(YEAR(jaar_zip[[#This Row],[Datum]])-1,2),RIGHT(YEAR(jaar_zip[[#This Row],[Datum]]),2))&amp;"-"&amp; TEXT(WEEKNUM(jaar_zip[[#This Row],[Datum]],21),"00")</f>
        <v>24-31</v>
      </c>
      <c r="L3506" s="101">
        <f>MONTH(jaar_zip[[#This Row],[Datum]])</f>
        <v>8</v>
      </c>
      <c r="M3506" s="101">
        <f>IF(ISNUMBER(jaar_zip[[#This Row],[etmaaltemperatuur]]),IF(jaar_zip[[#This Row],[etmaaltemperatuur]]&lt;stookgrens,stookgrens-jaar_zip[[#This Row],[etmaaltemperatuur]],0),"")</f>
        <v>0.30000000000000071</v>
      </c>
      <c r="N3506" s="101">
        <f>IF(ISNUMBER(jaar_zip[[#This Row],[graaddagen]]),IF(OR(MONTH(jaar_zip[[#This Row],[Datum]])=1,MONTH(jaar_zip[[#This Row],[Datum]])=2,MONTH(jaar_zip[[#This Row],[Datum]])=11,MONTH(jaar_zip[[#This Row],[Datum]])=12),1.1,IF(OR(MONTH(jaar_zip[[#This Row],[Datum]])=3,MONTH(jaar_zip[[#This Row],[Datum]])=10),1,0.8))*jaar_zip[[#This Row],[graaddagen]],"")</f>
        <v>0.24000000000000057</v>
      </c>
      <c r="O3506" s="101">
        <f>IF(ISNUMBER(jaar_zip[[#This Row],[etmaaltemperatuur]]),IF(jaar_zip[[#This Row],[etmaaltemperatuur]]&gt;stookgrens,jaar_zip[[#This Row],[etmaaltemperatuur]]-stookgrens,0),"")</f>
        <v>0</v>
      </c>
    </row>
    <row r="3507" spans="1:15" x14ac:dyDescent="0.25">
      <c r="A3507">
        <v>275</v>
      </c>
      <c r="B3507">
        <v>20240805</v>
      </c>
      <c r="C3507">
        <v>2.2000000000000002</v>
      </c>
      <c r="D3507">
        <v>19.3</v>
      </c>
      <c r="E3507">
        <v>2339</v>
      </c>
      <c r="F3507">
        <v>0</v>
      </c>
      <c r="G3507">
        <v>1014.2</v>
      </c>
      <c r="H3507">
        <v>70</v>
      </c>
      <c r="I3507" s="101" t="s">
        <v>24</v>
      </c>
      <c r="J3507" s="1">
        <f>DATEVALUE(RIGHT(jaar_zip[[#This Row],[YYYYMMDD]],2)&amp;"-"&amp;MID(jaar_zip[[#This Row],[YYYYMMDD]],5,2)&amp;"-"&amp;LEFT(jaar_zip[[#This Row],[YYYYMMDD]],4))</f>
        <v>45509</v>
      </c>
      <c r="K3507" s="101" t="str">
        <f>IF(AND(VALUE(MONTH(jaar_zip[[#This Row],[Datum]]))=1,VALUE(WEEKNUM(jaar_zip[[#This Row],[Datum]],21))&gt;51),RIGHT(YEAR(jaar_zip[[#This Row],[Datum]])-1,2),RIGHT(YEAR(jaar_zip[[#This Row],[Datum]]),2))&amp;"-"&amp; TEXT(WEEKNUM(jaar_zip[[#This Row],[Datum]],21),"00")</f>
        <v>24-32</v>
      </c>
      <c r="L3507" s="101">
        <f>MONTH(jaar_zip[[#This Row],[Datum]])</f>
        <v>8</v>
      </c>
      <c r="M3507" s="101">
        <f>IF(ISNUMBER(jaar_zip[[#This Row],[etmaaltemperatuur]]),IF(jaar_zip[[#This Row],[etmaaltemperatuur]]&lt;stookgrens,stookgrens-jaar_zip[[#This Row],[etmaaltemperatuur]],0),"")</f>
        <v>0</v>
      </c>
      <c r="N3507" s="101">
        <f>IF(ISNUMBER(jaar_zip[[#This Row],[graaddagen]]),IF(OR(MONTH(jaar_zip[[#This Row],[Datum]])=1,MONTH(jaar_zip[[#This Row],[Datum]])=2,MONTH(jaar_zip[[#This Row],[Datum]])=11,MONTH(jaar_zip[[#This Row],[Datum]])=12),1.1,IF(OR(MONTH(jaar_zip[[#This Row],[Datum]])=3,MONTH(jaar_zip[[#This Row],[Datum]])=10),1,0.8))*jaar_zip[[#This Row],[graaddagen]],"")</f>
        <v>0</v>
      </c>
      <c r="O3507" s="101">
        <f>IF(ISNUMBER(jaar_zip[[#This Row],[etmaaltemperatuur]]),IF(jaar_zip[[#This Row],[etmaaltemperatuur]]&gt;stookgrens,jaar_zip[[#This Row],[etmaaltemperatuur]]-stookgrens,0),"")</f>
        <v>1.3000000000000007</v>
      </c>
    </row>
    <row r="3508" spans="1:15" x14ac:dyDescent="0.25">
      <c r="A3508">
        <v>275</v>
      </c>
      <c r="B3508">
        <v>20240806</v>
      </c>
      <c r="C3508">
        <v>2.1</v>
      </c>
      <c r="D3508">
        <v>22.1</v>
      </c>
      <c r="E3508">
        <v>2356</v>
      </c>
      <c r="F3508">
        <v>0</v>
      </c>
      <c r="G3508">
        <v>1010.7</v>
      </c>
      <c r="H3508">
        <v>66</v>
      </c>
      <c r="I3508" s="101" t="s">
        <v>24</v>
      </c>
      <c r="J3508" s="1">
        <f>DATEVALUE(RIGHT(jaar_zip[[#This Row],[YYYYMMDD]],2)&amp;"-"&amp;MID(jaar_zip[[#This Row],[YYYYMMDD]],5,2)&amp;"-"&amp;LEFT(jaar_zip[[#This Row],[YYYYMMDD]],4))</f>
        <v>45510</v>
      </c>
      <c r="K3508" s="101" t="str">
        <f>IF(AND(VALUE(MONTH(jaar_zip[[#This Row],[Datum]]))=1,VALUE(WEEKNUM(jaar_zip[[#This Row],[Datum]],21))&gt;51),RIGHT(YEAR(jaar_zip[[#This Row],[Datum]])-1,2),RIGHT(YEAR(jaar_zip[[#This Row],[Datum]]),2))&amp;"-"&amp; TEXT(WEEKNUM(jaar_zip[[#This Row],[Datum]],21),"00")</f>
        <v>24-32</v>
      </c>
      <c r="L3508" s="101">
        <f>MONTH(jaar_zip[[#This Row],[Datum]])</f>
        <v>8</v>
      </c>
      <c r="M3508" s="101">
        <f>IF(ISNUMBER(jaar_zip[[#This Row],[etmaaltemperatuur]]),IF(jaar_zip[[#This Row],[etmaaltemperatuur]]&lt;stookgrens,stookgrens-jaar_zip[[#This Row],[etmaaltemperatuur]],0),"")</f>
        <v>0</v>
      </c>
      <c r="N3508" s="101">
        <f>IF(ISNUMBER(jaar_zip[[#This Row],[graaddagen]]),IF(OR(MONTH(jaar_zip[[#This Row],[Datum]])=1,MONTH(jaar_zip[[#This Row],[Datum]])=2,MONTH(jaar_zip[[#This Row],[Datum]])=11,MONTH(jaar_zip[[#This Row],[Datum]])=12),1.1,IF(OR(MONTH(jaar_zip[[#This Row],[Datum]])=3,MONTH(jaar_zip[[#This Row],[Datum]])=10),1,0.8))*jaar_zip[[#This Row],[graaddagen]],"")</f>
        <v>0</v>
      </c>
      <c r="O3508" s="101">
        <f>IF(ISNUMBER(jaar_zip[[#This Row],[etmaaltemperatuur]]),IF(jaar_zip[[#This Row],[etmaaltemperatuur]]&gt;stookgrens,jaar_zip[[#This Row],[etmaaltemperatuur]]-stookgrens,0),"")</f>
        <v>4.1000000000000014</v>
      </c>
    </row>
    <row r="3509" spans="1:15" x14ac:dyDescent="0.25">
      <c r="A3509">
        <v>275</v>
      </c>
      <c r="B3509">
        <v>20240807</v>
      </c>
      <c r="C3509">
        <v>2.1</v>
      </c>
      <c r="D3509">
        <v>18.600000000000001</v>
      </c>
      <c r="E3509">
        <v>1419</v>
      </c>
      <c r="F3509">
        <v>3.8</v>
      </c>
      <c r="G3509">
        <v>1012.3</v>
      </c>
      <c r="H3509">
        <v>78</v>
      </c>
      <c r="I3509" s="101" t="s">
        <v>24</v>
      </c>
      <c r="J3509" s="1">
        <f>DATEVALUE(RIGHT(jaar_zip[[#This Row],[YYYYMMDD]],2)&amp;"-"&amp;MID(jaar_zip[[#This Row],[YYYYMMDD]],5,2)&amp;"-"&amp;LEFT(jaar_zip[[#This Row],[YYYYMMDD]],4))</f>
        <v>45511</v>
      </c>
      <c r="K3509" s="101" t="str">
        <f>IF(AND(VALUE(MONTH(jaar_zip[[#This Row],[Datum]]))=1,VALUE(WEEKNUM(jaar_zip[[#This Row],[Datum]],21))&gt;51),RIGHT(YEAR(jaar_zip[[#This Row],[Datum]])-1,2),RIGHT(YEAR(jaar_zip[[#This Row],[Datum]]),2))&amp;"-"&amp; TEXT(WEEKNUM(jaar_zip[[#This Row],[Datum]],21),"00")</f>
        <v>24-32</v>
      </c>
      <c r="L3509" s="101">
        <f>MONTH(jaar_zip[[#This Row],[Datum]])</f>
        <v>8</v>
      </c>
      <c r="M3509" s="101">
        <f>IF(ISNUMBER(jaar_zip[[#This Row],[etmaaltemperatuur]]),IF(jaar_zip[[#This Row],[etmaaltemperatuur]]&lt;stookgrens,stookgrens-jaar_zip[[#This Row],[etmaaltemperatuur]],0),"")</f>
        <v>0</v>
      </c>
      <c r="N3509" s="101">
        <f>IF(ISNUMBER(jaar_zip[[#This Row],[graaddagen]]),IF(OR(MONTH(jaar_zip[[#This Row],[Datum]])=1,MONTH(jaar_zip[[#This Row],[Datum]])=2,MONTH(jaar_zip[[#This Row],[Datum]])=11,MONTH(jaar_zip[[#This Row],[Datum]])=12),1.1,IF(OR(MONTH(jaar_zip[[#This Row],[Datum]])=3,MONTH(jaar_zip[[#This Row],[Datum]])=10),1,0.8))*jaar_zip[[#This Row],[graaddagen]],"")</f>
        <v>0</v>
      </c>
      <c r="O3509" s="101">
        <f>IF(ISNUMBER(jaar_zip[[#This Row],[etmaaltemperatuur]]),IF(jaar_zip[[#This Row],[etmaaltemperatuur]]&gt;stookgrens,jaar_zip[[#This Row],[etmaaltemperatuur]]-stookgrens,0),"")</f>
        <v>0.60000000000000142</v>
      </c>
    </row>
    <row r="3510" spans="1:15" x14ac:dyDescent="0.25">
      <c r="A3510">
        <v>275</v>
      </c>
      <c r="B3510">
        <v>20240808</v>
      </c>
      <c r="C3510">
        <v>3.2</v>
      </c>
      <c r="D3510">
        <v>19.899999999999999</v>
      </c>
      <c r="E3510">
        <v>1874</v>
      </c>
      <c r="F3510">
        <v>-0.1</v>
      </c>
      <c r="G3510">
        <v>1015.3</v>
      </c>
      <c r="H3510">
        <v>67</v>
      </c>
      <c r="I3510" s="101" t="s">
        <v>24</v>
      </c>
      <c r="J3510" s="1">
        <f>DATEVALUE(RIGHT(jaar_zip[[#This Row],[YYYYMMDD]],2)&amp;"-"&amp;MID(jaar_zip[[#This Row],[YYYYMMDD]],5,2)&amp;"-"&amp;LEFT(jaar_zip[[#This Row],[YYYYMMDD]],4))</f>
        <v>45512</v>
      </c>
      <c r="K3510" s="101" t="str">
        <f>IF(AND(VALUE(MONTH(jaar_zip[[#This Row],[Datum]]))=1,VALUE(WEEKNUM(jaar_zip[[#This Row],[Datum]],21))&gt;51),RIGHT(YEAR(jaar_zip[[#This Row],[Datum]])-1,2),RIGHT(YEAR(jaar_zip[[#This Row],[Datum]]),2))&amp;"-"&amp; TEXT(WEEKNUM(jaar_zip[[#This Row],[Datum]],21),"00")</f>
        <v>24-32</v>
      </c>
      <c r="L3510" s="101">
        <f>MONTH(jaar_zip[[#This Row],[Datum]])</f>
        <v>8</v>
      </c>
      <c r="M3510" s="101">
        <f>IF(ISNUMBER(jaar_zip[[#This Row],[etmaaltemperatuur]]),IF(jaar_zip[[#This Row],[etmaaltemperatuur]]&lt;stookgrens,stookgrens-jaar_zip[[#This Row],[etmaaltemperatuur]],0),"")</f>
        <v>0</v>
      </c>
      <c r="N3510" s="101">
        <f>IF(ISNUMBER(jaar_zip[[#This Row],[graaddagen]]),IF(OR(MONTH(jaar_zip[[#This Row],[Datum]])=1,MONTH(jaar_zip[[#This Row],[Datum]])=2,MONTH(jaar_zip[[#This Row],[Datum]])=11,MONTH(jaar_zip[[#This Row],[Datum]])=12),1.1,IF(OR(MONTH(jaar_zip[[#This Row],[Datum]])=3,MONTH(jaar_zip[[#This Row],[Datum]])=10),1,0.8))*jaar_zip[[#This Row],[graaddagen]],"")</f>
        <v>0</v>
      </c>
      <c r="O3510" s="101">
        <f>IF(ISNUMBER(jaar_zip[[#This Row],[etmaaltemperatuur]]),IF(jaar_zip[[#This Row],[etmaaltemperatuur]]&gt;stookgrens,jaar_zip[[#This Row],[etmaaltemperatuur]]-stookgrens,0),"")</f>
        <v>1.8999999999999986</v>
      </c>
    </row>
    <row r="3511" spans="1:15" x14ac:dyDescent="0.25">
      <c r="A3511">
        <v>275</v>
      </c>
      <c r="B3511">
        <v>20240809</v>
      </c>
      <c r="C3511">
        <v>4.5</v>
      </c>
      <c r="D3511">
        <v>19.8</v>
      </c>
      <c r="E3511">
        <v>1055</v>
      </c>
      <c r="F3511">
        <v>0.9</v>
      </c>
      <c r="G3511">
        <v>1014.2</v>
      </c>
      <c r="H3511">
        <v>77</v>
      </c>
      <c r="I3511" s="101" t="s">
        <v>24</v>
      </c>
      <c r="J3511" s="1">
        <f>DATEVALUE(RIGHT(jaar_zip[[#This Row],[YYYYMMDD]],2)&amp;"-"&amp;MID(jaar_zip[[#This Row],[YYYYMMDD]],5,2)&amp;"-"&amp;LEFT(jaar_zip[[#This Row],[YYYYMMDD]],4))</f>
        <v>45513</v>
      </c>
      <c r="K3511" s="101" t="str">
        <f>IF(AND(VALUE(MONTH(jaar_zip[[#This Row],[Datum]]))=1,VALUE(WEEKNUM(jaar_zip[[#This Row],[Datum]],21))&gt;51),RIGHT(YEAR(jaar_zip[[#This Row],[Datum]])-1,2),RIGHT(YEAR(jaar_zip[[#This Row],[Datum]]),2))&amp;"-"&amp; TEXT(WEEKNUM(jaar_zip[[#This Row],[Datum]],21),"00")</f>
        <v>24-32</v>
      </c>
      <c r="L3511" s="101">
        <f>MONTH(jaar_zip[[#This Row],[Datum]])</f>
        <v>8</v>
      </c>
      <c r="M3511" s="101">
        <f>IF(ISNUMBER(jaar_zip[[#This Row],[etmaaltemperatuur]]),IF(jaar_zip[[#This Row],[etmaaltemperatuur]]&lt;stookgrens,stookgrens-jaar_zip[[#This Row],[etmaaltemperatuur]],0),"")</f>
        <v>0</v>
      </c>
      <c r="N3511" s="101">
        <f>IF(ISNUMBER(jaar_zip[[#This Row],[graaddagen]]),IF(OR(MONTH(jaar_zip[[#This Row],[Datum]])=1,MONTH(jaar_zip[[#This Row],[Datum]])=2,MONTH(jaar_zip[[#This Row],[Datum]])=11,MONTH(jaar_zip[[#This Row],[Datum]])=12),1.1,IF(OR(MONTH(jaar_zip[[#This Row],[Datum]])=3,MONTH(jaar_zip[[#This Row],[Datum]])=10),1,0.8))*jaar_zip[[#This Row],[graaddagen]],"")</f>
        <v>0</v>
      </c>
      <c r="O3511" s="101">
        <f>IF(ISNUMBER(jaar_zip[[#This Row],[etmaaltemperatuur]]),IF(jaar_zip[[#This Row],[etmaaltemperatuur]]&gt;stookgrens,jaar_zip[[#This Row],[etmaaltemperatuur]]-stookgrens,0),"")</f>
        <v>1.8000000000000007</v>
      </c>
    </row>
    <row r="3512" spans="1:15" x14ac:dyDescent="0.25">
      <c r="A3512">
        <v>275</v>
      </c>
      <c r="B3512">
        <v>20240810</v>
      </c>
      <c r="C3512">
        <v>3.1</v>
      </c>
      <c r="D3512">
        <v>19.899999999999999</v>
      </c>
      <c r="E3512">
        <v>2020</v>
      </c>
      <c r="F3512">
        <v>0</v>
      </c>
      <c r="G3512">
        <v>1019.8</v>
      </c>
      <c r="H3512">
        <v>71</v>
      </c>
      <c r="I3512" s="101" t="s">
        <v>24</v>
      </c>
      <c r="J3512" s="1">
        <f>DATEVALUE(RIGHT(jaar_zip[[#This Row],[YYYYMMDD]],2)&amp;"-"&amp;MID(jaar_zip[[#This Row],[YYYYMMDD]],5,2)&amp;"-"&amp;LEFT(jaar_zip[[#This Row],[YYYYMMDD]],4))</f>
        <v>45514</v>
      </c>
      <c r="K3512" s="101" t="str">
        <f>IF(AND(VALUE(MONTH(jaar_zip[[#This Row],[Datum]]))=1,VALUE(WEEKNUM(jaar_zip[[#This Row],[Datum]],21))&gt;51),RIGHT(YEAR(jaar_zip[[#This Row],[Datum]])-1,2),RIGHT(YEAR(jaar_zip[[#This Row],[Datum]]),2))&amp;"-"&amp; TEXT(WEEKNUM(jaar_zip[[#This Row],[Datum]],21),"00")</f>
        <v>24-32</v>
      </c>
      <c r="L3512" s="101">
        <f>MONTH(jaar_zip[[#This Row],[Datum]])</f>
        <v>8</v>
      </c>
      <c r="M3512" s="101">
        <f>IF(ISNUMBER(jaar_zip[[#This Row],[etmaaltemperatuur]]),IF(jaar_zip[[#This Row],[etmaaltemperatuur]]&lt;stookgrens,stookgrens-jaar_zip[[#This Row],[etmaaltemperatuur]],0),"")</f>
        <v>0</v>
      </c>
      <c r="N3512" s="101">
        <f>IF(ISNUMBER(jaar_zip[[#This Row],[graaddagen]]),IF(OR(MONTH(jaar_zip[[#This Row],[Datum]])=1,MONTH(jaar_zip[[#This Row],[Datum]])=2,MONTH(jaar_zip[[#This Row],[Datum]])=11,MONTH(jaar_zip[[#This Row],[Datum]])=12),1.1,IF(OR(MONTH(jaar_zip[[#This Row],[Datum]])=3,MONTH(jaar_zip[[#This Row],[Datum]])=10),1,0.8))*jaar_zip[[#This Row],[graaddagen]],"")</f>
        <v>0</v>
      </c>
      <c r="O3512" s="101">
        <f>IF(ISNUMBER(jaar_zip[[#This Row],[etmaaltemperatuur]]),IF(jaar_zip[[#This Row],[etmaaltemperatuur]]&gt;stookgrens,jaar_zip[[#This Row],[etmaaltemperatuur]]-stookgrens,0),"")</f>
        <v>1.8999999999999986</v>
      </c>
    </row>
    <row r="3513" spans="1:15" x14ac:dyDescent="0.25">
      <c r="A3513">
        <v>275</v>
      </c>
      <c r="B3513">
        <v>20240811</v>
      </c>
      <c r="C3513">
        <v>1.8</v>
      </c>
      <c r="D3513">
        <v>21.4</v>
      </c>
      <c r="E3513">
        <v>2317</v>
      </c>
      <c r="F3513">
        <v>0</v>
      </c>
      <c r="G3513">
        <v>1020.8</v>
      </c>
      <c r="H3513">
        <v>68</v>
      </c>
      <c r="I3513" s="101" t="s">
        <v>24</v>
      </c>
      <c r="J3513" s="1">
        <f>DATEVALUE(RIGHT(jaar_zip[[#This Row],[YYYYMMDD]],2)&amp;"-"&amp;MID(jaar_zip[[#This Row],[YYYYMMDD]],5,2)&amp;"-"&amp;LEFT(jaar_zip[[#This Row],[YYYYMMDD]],4))</f>
        <v>45515</v>
      </c>
      <c r="K3513" s="101" t="str">
        <f>IF(AND(VALUE(MONTH(jaar_zip[[#This Row],[Datum]]))=1,VALUE(WEEKNUM(jaar_zip[[#This Row],[Datum]],21))&gt;51),RIGHT(YEAR(jaar_zip[[#This Row],[Datum]])-1,2),RIGHT(YEAR(jaar_zip[[#This Row],[Datum]]),2))&amp;"-"&amp; TEXT(WEEKNUM(jaar_zip[[#This Row],[Datum]],21),"00")</f>
        <v>24-32</v>
      </c>
      <c r="L3513" s="101">
        <f>MONTH(jaar_zip[[#This Row],[Datum]])</f>
        <v>8</v>
      </c>
      <c r="M3513" s="101">
        <f>IF(ISNUMBER(jaar_zip[[#This Row],[etmaaltemperatuur]]),IF(jaar_zip[[#This Row],[etmaaltemperatuur]]&lt;stookgrens,stookgrens-jaar_zip[[#This Row],[etmaaltemperatuur]],0),"")</f>
        <v>0</v>
      </c>
      <c r="N3513" s="101">
        <f>IF(ISNUMBER(jaar_zip[[#This Row],[graaddagen]]),IF(OR(MONTH(jaar_zip[[#This Row],[Datum]])=1,MONTH(jaar_zip[[#This Row],[Datum]])=2,MONTH(jaar_zip[[#This Row],[Datum]])=11,MONTH(jaar_zip[[#This Row],[Datum]])=12),1.1,IF(OR(MONTH(jaar_zip[[#This Row],[Datum]])=3,MONTH(jaar_zip[[#This Row],[Datum]])=10),1,0.8))*jaar_zip[[#This Row],[graaddagen]],"")</f>
        <v>0</v>
      </c>
      <c r="O3513" s="101">
        <f>IF(ISNUMBER(jaar_zip[[#This Row],[etmaaltemperatuur]]),IF(jaar_zip[[#This Row],[etmaaltemperatuur]]&gt;stookgrens,jaar_zip[[#This Row],[etmaaltemperatuur]]-stookgrens,0),"")</f>
        <v>3.3999999999999986</v>
      </c>
    </row>
    <row r="3514" spans="1:15" x14ac:dyDescent="0.25">
      <c r="A3514">
        <v>275</v>
      </c>
      <c r="B3514">
        <v>20240812</v>
      </c>
      <c r="C3514">
        <v>3</v>
      </c>
      <c r="D3514">
        <v>24.3</v>
      </c>
      <c r="E3514">
        <v>2406</v>
      </c>
      <c r="F3514">
        <v>0</v>
      </c>
      <c r="G3514">
        <v>1011.8</v>
      </c>
      <c r="H3514">
        <v>66</v>
      </c>
      <c r="I3514" s="101" t="s">
        <v>24</v>
      </c>
      <c r="J3514" s="1">
        <f>DATEVALUE(RIGHT(jaar_zip[[#This Row],[YYYYMMDD]],2)&amp;"-"&amp;MID(jaar_zip[[#This Row],[YYYYMMDD]],5,2)&amp;"-"&amp;LEFT(jaar_zip[[#This Row],[YYYYMMDD]],4))</f>
        <v>45516</v>
      </c>
      <c r="K3514" s="101" t="str">
        <f>IF(AND(VALUE(MONTH(jaar_zip[[#This Row],[Datum]]))=1,VALUE(WEEKNUM(jaar_zip[[#This Row],[Datum]],21))&gt;51),RIGHT(YEAR(jaar_zip[[#This Row],[Datum]])-1,2),RIGHT(YEAR(jaar_zip[[#This Row],[Datum]]),2))&amp;"-"&amp; TEXT(WEEKNUM(jaar_zip[[#This Row],[Datum]],21),"00")</f>
        <v>24-33</v>
      </c>
      <c r="L3514" s="101">
        <f>MONTH(jaar_zip[[#This Row],[Datum]])</f>
        <v>8</v>
      </c>
      <c r="M3514" s="101">
        <f>IF(ISNUMBER(jaar_zip[[#This Row],[etmaaltemperatuur]]),IF(jaar_zip[[#This Row],[etmaaltemperatuur]]&lt;stookgrens,stookgrens-jaar_zip[[#This Row],[etmaaltemperatuur]],0),"")</f>
        <v>0</v>
      </c>
      <c r="N3514" s="101">
        <f>IF(ISNUMBER(jaar_zip[[#This Row],[graaddagen]]),IF(OR(MONTH(jaar_zip[[#This Row],[Datum]])=1,MONTH(jaar_zip[[#This Row],[Datum]])=2,MONTH(jaar_zip[[#This Row],[Datum]])=11,MONTH(jaar_zip[[#This Row],[Datum]])=12),1.1,IF(OR(MONTH(jaar_zip[[#This Row],[Datum]])=3,MONTH(jaar_zip[[#This Row],[Datum]])=10),1,0.8))*jaar_zip[[#This Row],[graaddagen]],"")</f>
        <v>0</v>
      </c>
      <c r="O3514" s="101">
        <f>IF(ISNUMBER(jaar_zip[[#This Row],[etmaaltemperatuur]]),IF(jaar_zip[[#This Row],[etmaaltemperatuur]]&gt;stookgrens,jaar_zip[[#This Row],[etmaaltemperatuur]]-stookgrens,0),"")</f>
        <v>6.3000000000000007</v>
      </c>
    </row>
    <row r="3515" spans="1:15" x14ac:dyDescent="0.25">
      <c r="A3515">
        <v>275</v>
      </c>
      <c r="B3515">
        <v>20240813</v>
      </c>
      <c r="C3515">
        <v>2.5</v>
      </c>
      <c r="D3515">
        <v>25.7</v>
      </c>
      <c r="E3515">
        <v>2190</v>
      </c>
      <c r="F3515">
        <v>1.9</v>
      </c>
      <c r="G3515">
        <v>1008.9</v>
      </c>
      <c r="H3515">
        <v>72</v>
      </c>
      <c r="I3515" s="101" t="s">
        <v>24</v>
      </c>
      <c r="J3515" s="1">
        <f>DATEVALUE(RIGHT(jaar_zip[[#This Row],[YYYYMMDD]],2)&amp;"-"&amp;MID(jaar_zip[[#This Row],[YYYYMMDD]],5,2)&amp;"-"&amp;LEFT(jaar_zip[[#This Row],[YYYYMMDD]],4))</f>
        <v>45517</v>
      </c>
      <c r="K3515" s="101" t="str">
        <f>IF(AND(VALUE(MONTH(jaar_zip[[#This Row],[Datum]]))=1,VALUE(WEEKNUM(jaar_zip[[#This Row],[Datum]],21))&gt;51),RIGHT(YEAR(jaar_zip[[#This Row],[Datum]])-1,2),RIGHT(YEAR(jaar_zip[[#This Row],[Datum]]),2))&amp;"-"&amp; TEXT(WEEKNUM(jaar_zip[[#This Row],[Datum]],21),"00")</f>
        <v>24-33</v>
      </c>
      <c r="L3515" s="101">
        <f>MONTH(jaar_zip[[#This Row],[Datum]])</f>
        <v>8</v>
      </c>
      <c r="M3515" s="101">
        <f>IF(ISNUMBER(jaar_zip[[#This Row],[etmaaltemperatuur]]),IF(jaar_zip[[#This Row],[etmaaltemperatuur]]&lt;stookgrens,stookgrens-jaar_zip[[#This Row],[etmaaltemperatuur]],0),"")</f>
        <v>0</v>
      </c>
      <c r="N3515" s="101">
        <f>IF(ISNUMBER(jaar_zip[[#This Row],[graaddagen]]),IF(OR(MONTH(jaar_zip[[#This Row],[Datum]])=1,MONTH(jaar_zip[[#This Row],[Datum]])=2,MONTH(jaar_zip[[#This Row],[Datum]])=11,MONTH(jaar_zip[[#This Row],[Datum]])=12),1.1,IF(OR(MONTH(jaar_zip[[#This Row],[Datum]])=3,MONTH(jaar_zip[[#This Row],[Datum]])=10),1,0.8))*jaar_zip[[#This Row],[graaddagen]],"")</f>
        <v>0</v>
      </c>
      <c r="O3515" s="101">
        <f>IF(ISNUMBER(jaar_zip[[#This Row],[etmaaltemperatuur]]),IF(jaar_zip[[#This Row],[etmaaltemperatuur]]&gt;stookgrens,jaar_zip[[#This Row],[etmaaltemperatuur]]-stookgrens,0),"")</f>
        <v>7.6999999999999993</v>
      </c>
    </row>
    <row r="3516" spans="1:15" x14ac:dyDescent="0.25">
      <c r="A3516">
        <v>275</v>
      </c>
      <c r="B3516">
        <v>20240814</v>
      </c>
      <c r="C3516">
        <v>1.5</v>
      </c>
      <c r="D3516">
        <v>20.8</v>
      </c>
      <c r="E3516">
        <v>788</v>
      </c>
      <c r="F3516">
        <v>6.7</v>
      </c>
      <c r="G3516">
        <v>1012</v>
      </c>
      <c r="H3516">
        <v>88</v>
      </c>
      <c r="I3516" s="101" t="s">
        <v>24</v>
      </c>
      <c r="J3516" s="1">
        <f>DATEVALUE(RIGHT(jaar_zip[[#This Row],[YYYYMMDD]],2)&amp;"-"&amp;MID(jaar_zip[[#This Row],[YYYYMMDD]],5,2)&amp;"-"&amp;LEFT(jaar_zip[[#This Row],[YYYYMMDD]],4))</f>
        <v>45518</v>
      </c>
      <c r="K3516" s="101" t="str">
        <f>IF(AND(VALUE(MONTH(jaar_zip[[#This Row],[Datum]]))=1,VALUE(WEEKNUM(jaar_zip[[#This Row],[Datum]],21))&gt;51),RIGHT(YEAR(jaar_zip[[#This Row],[Datum]])-1,2),RIGHT(YEAR(jaar_zip[[#This Row],[Datum]]),2))&amp;"-"&amp; TEXT(WEEKNUM(jaar_zip[[#This Row],[Datum]],21),"00")</f>
        <v>24-33</v>
      </c>
      <c r="L3516" s="101">
        <f>MONTH(jaar_zip[[#This Row],[Datum]])</f>
        <v>8</v>
      </c>
      <c r="M3516" s="101">
        <f>IF(ISNUMBER(jaar_zip[[#This Row],[etmaaltemperatuur]]),IF(jaar_zip[[#This Row],[etmaaltemperatuur]]&lt;stookgrens,stookgrens-jaar_zip[[#This Row],[etmaaltemperatuur]],0),"")</f>
        <v>0</v>
      </c>
      <c r="N3516" s="101">
        <f>IF(ISNUMBER(jaar_zip[[#This Row],[graaddagen]]),IF(OR(MONTH(jaar_zip[[#This Row],[Datum]])=1,MONTH(jaar_zip[[#This Row],[Datum]])=2,MONTH(jaar_zip[[#This Row],[Datum]])=11,MONTH(jaar_zip[[#This Row],[Datum]])=12),1.1,IF(OR(MONTH(jaar_zip[[#This Row],[Datum]])=3,MONTH(jaar_zip[[#This Row],[Datum]])=10),1,0.8))*jaar_zip[[#This Row],[graaddagen]],"")</f>
        <v>0</v>
      </c>
      <c r="O3516" s="101">
        <f>IF(ISNUMBER(jaar_zip[[#This Row],[etmaaltemperatuur]]),IF(jaar_zip[[#This Row],[etmaaltemperatuur]]&gt;stookgrens,jaar_zip[[#This Row],[etmaaltemperatuur]]-stookgrens,0),"")</f>
        <v>2.8000000000000007</v>
      </c>
    </row>
    <row r="3517" spans="1:15" x14ac:dyDescent="0.25">
      <c r="A3517">
        <v>275</v>
      </c>
      <c r="B3517">
        <v>20240815</v>
      </c>
      <c r="C3517">
        <v>3.7</v>
      </c>
      <c r="D3517">
        <v>21.1</v>
      </c>
      <c r="E3517">
        <v>1803</v>
      </c>
      <c r="F3517">
        <v>0</v>
      </c>
      <c r="G3517">
        <v>1015.5</v>
      </c>
      <c r="H3517">
        <v>76</v>
      </c>
      <c r="I3517" s="101" t="s">
        <v>24</v>
      </c>
      <c r="J3517" s="1">
        <f>DATEVALUE(RIGHT(jaar_zip[[#This Row],[YYYYMMDD]],2)&amp;"-"&amp;MID(jaar_zip[[#This Row],[YYYYMMDD]],5,2)&amp;"-"&amp;LEFT(jaar_zip[[#This Row],[YYYYMMDD]],4))</f>
        <v>45519</v>
      </c>
      <c r="K3517" s="101" t="str">
        <f>IF(AND(VALUE(MONTH(jaar_zip[[#This Row],[Datum]]))=1,VALUE(WEEKNUM(jaar_zip[[#This Row],[Datum]],21))&gt;51),RIGHT(YEAR(jaar_zip[[#This Row],[Datum]])-1,2),RIGHT(YEAR(jaar_zip[[#This Row],[Datum]]),2))&amp;"-"&amp; TEXT(WEEKNUM(jaar_zip[[#This Row],[Datum]],21),"00")</f>
        <v>24-33</v>
      </c>
      <c r="L3517" s="101">
        <f>MONTH(jaar_zip[[#This Row],[Datum]])</f>
        <v>8</v>
      </c>
      <c r="M3517" s="101">
        <f>IF(ISNUMBER(jaar_zip[[#This Row],[etmaaltemperatuur]]),IF(jaar_zip[[#This Row],[etmaaltemperatuur]]&lt;stookgrens,stookgrens-jaar_zip[[#This Row],[etmaaltemperatuur]],0),"")</f>
        <v>0</v>
      </c>
      <c r="N3517" s="101">
        <f>IF(ISNUMBER(jaar_zip[[#This Row],[graaddagen]]),IF(OR(MONTH(jaar_zip[[#This Row],[Datum]])=1,MONTH(jaar_zip[[#This Row],[Datum]])=2,MONTH(jaar_zip[[#This Row],[Datum]])=11,MONTH(jaar_zip[[#This Row],[Datum]])=12),1.1,IF(OR(MONTH(jaar_zip[[#This Row],[Datum]])=3,MONTH(jaar_zip[[#This Row],[Datum]])=10),1,0.8))*jaar_zip[[#This Row],[graaddagen]],"")</f>
        <v>0</v>
      </c>
      <c r="O3517" s="101">
        <f>IF(ISNUMBER(jaar_zip[[#This Row],[etmaaltemperatuur]]),IF(jaar_zip[[#This Row],[etmaaltemperatuur]]&gt;stookgrens,jaar_zip[[#This Row],[etmaaltemperatuur]]-stookgrens,0),"")</f>
        <v>3.1000000000000014</v>
      </c>
    </row>
    <row r="3518" spans="1:15" x14ac:dyDescent="0.25">
      <c r="A3518">
        <v>275</v>
      </c>
      <c r="B3518">
        <v>20240816</v>
      </c>
      <c r="C3518">
        <v>3</v>
      </c>
      <c r="D3518">
        <v>19.3</v>
      </c>
      <c r="E3518">
        <v>605</v>
      </c>
      <c r="F3518">
        <v>8.1999999999999993</v>
      </c>
      <c r="G3518">
        <v>1014.4</v>
      </c>
      <c r="H3518">
        <v>89</v>
      </c>
      <c r="I3518" s="101" t="s">
        <v>24</v>
      </c>
      <c r="J3518" s="1">
        <f>DATEVALUE(RIGHT(jaar_zip[[#This Row],[YYYYMMDD]],2)&amp;"-"&amp;MID(jaar_zip[[#This Row],[YYYYMMDD]],5,2)&amp;"-"&amp;LEFT(jaar_zip[[#This Row],[YYYYMMDD]],4))</f>
        <v>45520</v>
      </c>
      <c r="K3518" s="101" t="str">
        <f>IF(AND(VALUE(MONTH(jaar_zip[[#This Row],[Datum]]))=1,VALUE(WEEKNUM(jaar_zip[[#This Row],[Datum]],21))&gt;51),RIGHT(YEAR(jaar_zip[[#This Row],[Datum]])-1,2),RIGHT(YEAR(jaar_zip[[#This Row],[Datum]]),2))&amp;"-"&amp; TEXT(WEEKNUM(jaar_zip[[#This Row],[Datum]],21),"00")</f>
        <v>24-33</v>
      </c>
      <c r="L3518" s="101">
        <f>MONTH(jaar_zip[[#This Row],[Datum]])</f>
        <v>8</v>
      </c>
      <c r="M3518" s="101">
        <f>IF(ISNUMBER(jaar_zip[[#This Row],[etmaaltemperatuur]]),IF(jaar_zip[[#This Row],[etmaaltemperatuur]]&lt;stookgrens,stookgrens-jaar_zip[[#This Row],[etmaaltemperatuur]],0),"")</f>
        <v>0</v>
      </c>
      <c r="N3518" s="101">
        <f>IF(ISNUMBER(jaar_zip[[#This Row],[graaddagen]]),IF(OR(MONTH(jaar_zip[[#This Row],[Datum]])=1,MONTH(jaar_zip[[#This Row],[Datum]])=2,MONTH(jaar_zip[[#This Row],[Datum]])=11,MONTH(jaar_zip[[#This Row],[Datum]])=12),1.1,IF(OR(MONTH(jaar_zip[[#This Row],[Datum]])=3,MONTH(jaar_zip[[#This Row],[Datum]])=10),1,0.8))*jaar_zip[[#This Row],[graaddagen]],"")</f>
        <v>0</v>
      </c>
      <c r="O3518" s="101">
        <f>IF(ISNUMBER(jaar_zip[[#This Row],[etmaaltemperatuur]]),IF(jaar_zip[[#This Row],[etmaaltemperatuur]]&gt;stookgrens,jaar_zip[[#This Row],[etmaaltemperatuur]]-stookgrens,0),"")</f>
        <v>1.3000000000000007</v>
      </c>
    </row>
    <row r="3519" spans="1:15" x14ac:dyDescent="0.25">
      <c r="A3519">
        <v>275</v>
      </c>
      <c r="B3519">
        <v>20240817</v>
      </c>
      <c r="C3519">
        <v>1.9</v>
      </c>
      <c r="D3519">
        <v>19</v>
      </c>
      <c r="E3519">
        <v>2193</v>
      </c>
      <c r="F3519">
        <v>2.5</v>
      </c>
      <c r="G3519">
        <v>1012.9</v>
      </c>
      <c r="H3519">
        <v>75</v>
      </c>
      <c r="I3519" s="101" t="s">
        <v>24</v>
      </c>
      <c r="J3519" s="1">
        <f>DATEVALUE(RIGHT(jaar_zip[[#This Row],[YYYYMMDD]],2)&amp;"-"&amp;MID(jaar_zip[[#This Row],[YYYYMMDD]],5,2)&amp;"-"&amp;LEFT(jaar_zip[[#This Row],[YYYYMMDD]],4))</f>
        <v>45521</v>
      </c>
      <c r="K3519" s="101" t="str">
        <f>IF(AND(VALUE(MONTH(jaar_zip[[#This Row],[Datum]]))=1,VALUE(WEEKNUM(jaar_zip[[#This Row],[Datum]],21))&gt;51),RIGHT(YEAR(jaar_zip[[#This Row],[Datum]])-1,2),RIGHT(YEAR(jaar_zip[[#This Row],[Datum]]),2))&amp;"-"&amp; TEXT(WEEKNUM(jaar_zip[[#This Row],[Datum]],21),"00")</f>
        <v>24-33</v>
      </c>
      <c r="L3519" s="101">
        <f>MONTH(jaar_zip[[#This Row],[Datum]])</f>
        <v>8</v>
      </c>
      <c r="M3519" s="101">
        <f>IF(ISNUMBER(jaar_zip[[#This Row],[etmaaltemperatuur]]),IF(jaar_zip[[#This Row],[etmaaltemperatuur]]&lt;stookgrens,stookgrens-jaar_zip[[#This Row],[etmaaltemperatuur]],0),"")</f>
        <v>0</v>
      </c>
      <c r="N3519" s="101">
        <f>IF(ISNUMBER(jaar_zip[[#This Row],[graaddagen]]),IF(OR(MONTH(jaar_zip[[#This Row],[Datum]])=1,MONTH(jaar_zip[[#This Row],[Datum]])=2,MONTH(jaar_zip[[#This Row],[Datum]])=11,MONTH(jaar_zip[[#This Row],[Datum]])=12),1.1,IF(OR(MONTH(jaar_zip[[#This Row],[Datum]])=3,MONTH(jaar_zip[[#This Row],[Datum]])=10),1,0.8))*jaar_zip[[#This Row],[graaddagen]],"")</f>
        <v>0</v>
      </c>
      <c r="O3519" s="101">
        <f>IF(ISNUMBER(jaar_zip[[#This Row],[etmaaltemperatuur]]),IF(jaar_zip[[#This Row],[etmaaltemperatuur]]&gt;stookgrens,jaar_zip[[#This Row],[etmaaltemperatuur]]-stookgrens,0),"")</f>
        <v>1</v>
      </c>
    </row>
    <row r="3520" spans="1:15" x14ac:dyDescent="0.25">
      <c r="A3520">
        <v>275</v>
      </c>
      <c r="B3520">
        <v>20240818</v>
      </c>
      <c r="C3520">
        <v>2</v>
      </c>
      <c r="D3520">
        <v>18.2</v>
      </c>
      <c r="E3520">
        <v>1510</v>
      </c>
      <c r="F3520">
        <v>0</v>
      </c>
      <c r="G3520">
        <v>1013</v>
      </c>
      <c r="H3520">
        <v>73</v>
      </c>
      <c r="I3520" s="101" t="s">
        <v>24</v>
      </c>
      <c r="J3520" s="1">
        <f>DATEVALUE(RIGHT(jaar_zip[[#This Row],[YYYYMMDD]],2)&amp;"-"&amp;MID(jaar_zip[[#This Row],[YYYYMMDD]],5,2)&amp;"-"&amp;LEFT(jaar_zip[[#This Row],[YYYYMMDD]],4))</f>
        <v>45522</v>
      </c>
      <c r="K3520" s="101" t="str">
        <f>IF(AND(VALUE(MONTH(jaar_zip[[#This Row],[Datum]]))=1,VALUE(WEEKNUM(jaar_zip[[#This Row],[Datum]],21))&gt;51),RIGHT(YEAR(jaar_zip[[#This Row],[Datum]])-1,2),RIGHT(YEAR(jaar_zip[[#This Row],[Datum]]),2))&amp;"-"&amp; TEXT(WEEKNUM(jaar_zip[[#This Row],[Datum]],21),"00")</f>
        <v>24-33</v>
      </c>
      <c r="L3520" s="101">
        <f>MONTH(jaar_zip[[#This Row],[Datum]])</f>
        <v>8</v>
      </c>
      <c r="M3520" s="101">
        <f>IF(ISNUMBER(jaar_zip[[#This Row],[etmaaltemperatuur]]),IF(jaar_zip[[#This Row],[etmaaltemperatuur]]&lt;stookgrens,stookgrens-jaar_zip[[#This Row],[etmaaltemperatuur]],0),"")</f>
        <v>0</v>
      </c>
      <c r="N3520" s="101">
        <f>IF(ISNUMBER(jaar_zip[[#This Row],[graaddagen]]),IF(OR(MONTH(jaar_zip[[#This Row],[Datum]])=1,MONTH(jaar_zip[[#This Row],[Datum]])=2,MONTH(jaar_zip[[#This Row],[Datum]])=11,MONTH(jaar_zip[[#This Row],[Datum]])=12),1.1,IF(OR(MONTH(jaar_zip[[#This Row],[Datum]])=3,MONTH(jaar_zip[[#This Row],[Datum]])=10),1,0.8))*jaar_zip[[#This Row],[graaddagen]],"")</f>
        <v>0</v>
      </c>
      <c r="O3520" s="101">
        <f>IF(ISNUMBER(jaar_zip[[#This Row],[etmaaltemperatuur]]),IF(jaar_zip[[#This Row],[etmaaltemperatuur]]&gt;stookgrens,jaar_zip[[#This Row],[etmaaltemperatuur]]-stookgrens,0),"")</f>
        <v>0.19999999999999929</v>
      </c>
    </row>
    <row r="3521" spans="1:15" x14ac:dyDescent="0.25">
      <c r="A3521">
        <v>275</v>
      </c>
      <c r="B3521">
        <v>20240819</v>
      </c>
      <c r="C3521">
        <v>1.9</v>
      </c>
      <c r="D3521">
        <v>16.7</v>
      </c>
      <c r="E3521">
        <v>2057</v>
      </c>
      <c r="F3521">
        <v>0</v>
      </c>
      <c r="G3521">
        <v>1017.5</v>
      </c>
      <c r="H3521">
        <v>73</v>
      </c>
      <c r="I3521" s="101" t="s">
        <v>24</v>
      </c>
      <c r="J3521" s="1">
        <f>DATEVALUE(RIGHT(jaar_zip[[#This Row],[YYYYMMDD]],2)&amp;"-"&amp;MID(jaar_zip[[#This Row],[YYYYMMDD]],5,2)&amp;"-"&amp;LEFT(jaar_zip[[#This Row],[YYYYMMDD]],4))</f>
        <v>45523</v>
      </c>
      <c r="K3521" s="101" t="str">
        <f>IF(AND(VALUE(MONTH(jaar_zip[[#This Row],[Datum]]))=1,VALUE(WEEKNUM(jaar_zip[[#This Row],[Datum]],21))&gt;51),RIGHT(YEAR(jaar_zip[[#This Row],[Datum]])-1,2),RIGHT(YEAR(jaar_zip[[#This Row],[Datum]]),2))&amp;"-"&amp; TEXT(WEEKNUM(jaar_zip[[#This Row],[Datum]],21),"00")</f>
        <v>24-34</v>
      </c>
      <c r="L3521" s="101">
        <f>MONTH(jaar_zip[[#This Row],[Datum]])</f>
        <v>8</v>
      </c>
      <c r="M3521" s="101">
        <f>IF(ISNUMBER(jaar_zip[[#This Row],[etmaaltemperatuur]]),IF(jaar_zip[[#This Row],[etmaaltemperatuur]]&lt;stookgrens,stookgrens-jaar_zip[[#This Row],[etmaaltemperatuur]],0),"")</f>
        <v>1.3000000000000007</v>
      </c>
      <c r="N3521" s="101">
        <f>IF(ISNUMBER(jaar_zip[[#This Row],[graaddagen]]),IF(OR(MONTH(jaar_zip[[#This Row],[Datum]])=1,MONTH(jaar_zip[[#This Row],[Datum]])=2,MONTH(jaar_zip[[#This Row],[Datum]])=11,MONTH(jaar_zip[[#This Row],[Datum]])=12),1.1,IF(OR(MONTH(jaar_zip[[#This Row],[Datum]])=3,MONTH(jaar_zip[[#This Row],[Datum]])=10),1,0.8))*jaar_zip[[#This Row],[graaddagen]],"")</f>
        <v>1.0400000000000007</v>
      </c>
      <c r="O3521" s="101">
        <f>IF(ISNUMBER(jaar_zip[[#This Row],[etmaaltemperatuur]]),IF(jaar_zip[[#This Row],[etmaaltemperatuur]]&gt;stookgrens,jaar_zip[[#This Row],[etmaaltemperatuur]]-stookgrens,0),"")</f>
        <v>0</v>
      </c>
    </row>
    <row r="3522" spans="1:15" x14ac:dyDescent="0.25">
      <c r="A3522">
        <v>275</v>
      </c>
      <c r="B3522">
        <v>20240820</v>
      </c>
      <c r="C3522">
        <v>3.2</v>
      </c>
      <c r="D3522">
        <v>18.5</v>
      </c>
      <c r="E3522">
        <v>1576</v>
      </c>
      <c r="F3522">
        <v>9.5</v>
      </c>
      <c r="G3522">
        <v>1011.1</v>
      </c>
      <c r="H3522">
        <v>81</v>
      </c>
      <c r="I3522" s="101" t="s">
        <v>24</v>
      </c>
      <c r="J3522" s="1">
        <f>DATEVALUE(RIGHT(jaar_zip[[#This Row],[YYYYMMDD]],2)&amp;"-"&amp;MID(jaar_zip[[#This Row],[YYYYMMDD]],5,2)&amp;"-"&amp;LEFT(jaar_zip[[#This Row],[YYYYMMDD]],4))</f>
        <v>45524</v>
      </c>
      <c r="K3522" s="101" t="str">
        <f>IF(AND(VALUE(MONTH(jaar_zip[[#This Row],[Datum]]))=1,VALUE(WEEKNUM(jaar_zip[[#This Row],[Datum]],21))&gt;51),RIGHT(YEAR(jaar_zip[[#This Row],[Datum]])-1,2),RIGHT(YEAR(jaar_zip[[#This Row],[Datum]]),2))&amp;"-"&amp; TEXT(WEEKNUM(jaar_zip[[#This Row],[Datum]],21),"00")</f>
        <v>24-34</v>
      </c>
      <c r="L3522" s="101">
        <f>MONTH(jaar_zip[[#This Row],[Datum]])</f>
        <v>8</v>
      </c>
      <c r="M3522" s="101">
        <f>IF(ISNUMBER(jaar_zip[[#This Row],[etmaaltemperatuur]]),IF(jaar_zip[[#This Row],[etmaaltemperatuur]]&lt;stookgrens,stookgrens-jaar_zip[[#This Row],[etmaaltemperatuur]],0),"")</f>
        <v>0</v>
      </c>
      <c r="N3522" s="101">
        <f>IF(ISNUMBER(jaar_zip[[#This Row],[graaddagen]]),IF(OR(MONTH(jaar_zip[[#This Row],[Datum]])=1,MONTH(jaar_zip[[#This Row],[Datum]])=2,MONTH(jaar_zip[[#This Row],[Datum]])=11,MONTH(jaar_zip[[#This Row],[Datum]])=12),1.1,IF(OR(MONTH(jaar_zip[[#This Row],[Datum]])=3,MONTH(jaar_zip[[#This Row],[Datum]])=10),1,0.8))*jaar_zip[[#This Row],[graaddagen]],"")</f>
        <v>0</v>
      </c>
      <c r="O3522" s="101">
        <f>IF(ISNUMBER(jaar_zip[[#This Row],[etmaaltemperatuur]]),IF(jaar_zip[[#This Row],[etmaaltemperatuur]]&gt;stookgrens,jaar_zip[[#This Row],[etmaaltemperatuur]]-stookgrens,0),"")</f>
        <v>0.5</v>
      </c>
    </row>
    <row r="3523" spans="1:15" x14ac:dyDescent="0.25">
      <c r="A3523">
        <v>275</v>
      </c>
      <c r="B3523">
        <v>20240821</v>
      </c>
      <c r="C3523">
        <v>3.9</v>
      </c>
      <c r="D3523">
        <v>15.5</v>
      </c>
      <c r="E3523">
        <v>1791</v>
      </c>
      <c r="F3523">
        <v>-0.1</v>
      </c>
      <c r="G3523">
        <v>1015.8</v>
      </c>
      <c r="H3523">
        <v>73</v>
      </c>
      <c r="I3523" s="101" t="s">
        <v>24</v>
      </c>
      <c r="J3523" s="1">
        <f>DATEVALUE(RIGHT(jaar_zip[[#This Row],[YYYYMMDD]],2)&amp;"-"&amp;MID(jaar_zip[[#This Row],[YYYYMMDD]],5,2)&amp;"-"&amp;LEFT(jaar_zip[[#This Row],[YYYYMMDD]],4))</f>
        <v>45525</v>
      </c>
      <c r="K3523" s="101" t="str">
        <f>IF(AND(VALUE(MONTH(jaar_zip[[#This Row],[Datum]]))=1,VALUE(WEEKNUM(jaar_zip[[#This Row],[Datum]],21))&gt;51),RIGHT(YEAR(jaar_zip[[#This Row],[Datum]])-1,2),RIGHT(YEAR(jaar_zip[[#This Row],[Datum]]),2))&amp;"-"&amp; TEXT(WEEKNUM(jaar_zip[[#This Row],[Datum]],21),"00")</f>
        <v>24-34</v>
      </c>
      <c r="L3523" s="101">
        <f>MONTH(jaar_zip[[#This Row],[Datum]])</f>
        <v>8</v>
      </c>
      <c r="M3523" s="101">
        <f>IF(ISNUMBER(jaar_zip[[#This Row],[etmaaltemperatuur]]),IF(jaar_zip[[#This Row],[etmaaltemperatuur]]&lt;stookgrens,stookgrens-jaar_zip[[#This Row],[etmaaltemperatuur]],0),"")</f>
        <v>2.5</v>
      </c>
      <c r="N3523" s="101">
        <f>IF(ISNUMBER(jaar_zip[[#This Row],[graaddagen]]),IF(OR(MONTH(jaar_zip[[#This Row],[Datum]])=1,MONTH(jaar_zip[[#This Row],[Datum]])=2,MONTH(jaar_zip[[#This Row],[Datum]])=11,MONTH(jaar_zip[[#This Row],[Datum]])=12),1.1,IF(OR(MONTH(jaar_zip[[#This Row],[Datum]])=3,MONTH(jaar_zip[[#This Row],[Datum]])=10),1,0.8))*jaar_zip[[#This Row],[graaddagen]],"")</f>
        <v>2</v>
      </c>
      <c r="O3523" s="101">
        <f>IF(ISNUMBER(jaar_zip[[#This Row],[etmaaltemperatuur]]),IF(jaar_zip[[#This Row],[etmaaltemperatuur]]&gt;stookgrens,jaar_zip[[#This Row],[etmaaltemperatuur]]-stookgrens,0),"")</f>
        <v>0</v>
      </c>
    </row>
    <row r="3524" spans="1:15" x14ac:dyDescent="0.25">
      <c r="A3524">
        <v>275</v>
      </c>
      <c r="B3524">
        <v>20240822</v>
      </c>
      <c r="C3524">
        <v>5.5</v>
      </c>
      <c r="D3524">
        <v>18.5</v>
      </c>
      <c r="E3524">
        <v>1628</v>
      </c>
      <c r="F3524">
        <v>-0.1</v>
      </c>
      <c r="G3524">
        <v>1010</v>
      </c>
      <c r="H3524">
        <v>64</v>
      </c>
      <c r="I3524" s="101" t="s">
        <v>24</v>
      </c>
      <c r="J3524" s="1">
        <f>DATEVALUE(RIGHT(jaar_zip[[#This Row],[YYYYMMDD]],2)&amp;"-"&amp;MID(jaar_zip[[#This Row],[YYYYMMDD]],5,2)&amp;"-"&amp;LEFT(jaar_zip[[#This Row],[YYYYMMDD]],4))</f>
        <v>45526</v>
      </c>
      <c r="K3524" s="101" t="str">
        <f>IF(AND(VALUE(MONTH(jaar_zip[[#This Row],[Datum]]))=1,VALUE(WEEKNUM(jaar_zip[[#This Row],[Datum]],21))&gt;51),RIGHT(YEAR(jaar_zip[[#This Row],[Datum]])-1,2),RIGHT(YEAR(jaar_zip[[#This Row],[Datum]]),2))&amp;"-"&amp; TEXT(WEEKNUM(jaar_zip[[#This Row],[Datum]],21),"00")</f>
        <v>24-34</v>
      </c>
      <c r="L3524" s="101">
        <f>MONTH(jaar_zip[[#This Row],[Datum]])</f>
        <v>8</v>
      </c>
      <c r="M3524" s="101">
        <f>IF(ISNUMBER(jaar_zip[[#This Row],[etmaaltemperatuur]]),IF(jaar_zip[[#This Row],[etmaaltemperatuur]]&lt;stookgrens,stookgrens-jaar_zip[[#This Row],[etmaaltemperatuur]],0),"")</f>
        <v>0</v>
      </c>
      <c r="N3524" s="101">
        <f>IF(ISNUMBER(jaar_zip[[#This Row],[graaddagen]]),IF(OR(MONTH(jaar_zip[[#This Row],[Datum]])=1,MONTH(jaar_zip[[#This Row],[Datum]])=2,MONTH(jaar_zip[[#This Row],[Datum]])=11,MONTH(jaar_zip[[#This Row],[Datum]])=12),1.1,IF(OR(MONTH(jaar_zip[[#This Row],[Datum]])=3,MONTH(jaar_zip[[#This Row],[Datum]])=10),1,0.8))*jaar_zip[[#This Row],[graaddagen]],"")</f>
        <v>0</v>
      </c>
      <c r="O3524" s="101">
        <f>IF(ISNUMBER(jaar_zip[[#This Row],[etmaaltemperatuur]]),IF(jaar_zip[[#This Row],[etmaaltemperatuur]]&gt;stookgrens,jaar_zip[[#This Row],[etmaaltemperatuur]]-stookgrens,0),"")</f>
        <v>0.5</v>
      </c>
    </row>
    <row r="3525" spans="1:15" x14ac:dyDescent="0.25">
      <c r="A3525">
        <v>275</v>
      </c>
      <c r="B3525">
        <v>20240823</v>
      </c>
      <c r="C3525">
        <v>5.4</v>
      </c>
      <c r="D3525">
        <v>19.600000000000001</v>
      </c>
      <c r="E3525">
        <v>1132</v>
      </c>
      <c r="F3525">
        <v>0.1</v>
      </c>
      <c r="G3525">
        <v>1006.7</v>
      </c>
      <c r="H3525">
        <v>71</v>
      </c>
      <c r="I3525" s="101" t="s">
        <v>24</v>
      </c>
      <c r="J3525" s="1">
        <f>DATEVALUE(RIGHT(jaar_zip[[#This Row],[YYYYMMDD]],2)&amp;"-"&amp;MID(jaar_zip[[#This Row],[YYYYMMDD]],5,2)&amp;"-"&amp;LEFT(jaar_zip[[#This Row],[YYYYMMDD]],4))</f>
        <v>45527</v>
      </c>
      <c r="K3525" s="101" t="str">
        <f>IF(AND(VALUE(MONTH(jaar_zip[[#This Row],[Datum]]))=1,VALUE(WEEKNUM(jaar_zip[[#This Row],[Datum]],21))&gt;51),RIGHT(YEAR(jaar_zip[[#This Row],[Datum]])-1,2),RIGHT(YEAR(jaar_zip[[#This Row],[Datum]]),2))&amp;"-"&amp; TEXT(WEEKNUM(jaar_zip[[#This Row],[Datum]],21),"00")</f>
        <v>24-34</v>
      </c>
      <c r="L3525" s="101">
        <f>MONTH(jaar_zip[[#This Row],[Datum]])</f>
        <v>8</v>
      </c>
      <c r="M3525" s="101">
        <f>IF(ISNUMBER(jaar_zip[[#This Row],[etmaaltemperatuur]]),IF(jaar_zip[[#This Row],[etmaaltemperatuur]]&lt;stookgrens,stookgrens-jaar_zip[[#This Row],[etmaaltemperatuur]],0),"")</f>
        <v>0</v>
      </c>
      <c r="N3525" s="101">
        <f>IF(ISNUMBER(jaar_zip[[#This Row],[graaddagen]]),IF(OR(MONTH(jaar_zip[[#This Row],[Datum]])=1,MONTH(jaar_zip[[#This Row],[Datum]])=2,MONTH(jaar_zip[[#This Row],[Datum]])=11,MONTH(jaar_zip[[#This Row],[Datum]])=12),1.1,IF(OR(MONTH(jaar_zip[[#This Row],[Datum]])=3,MONTH(jaar_zip[[#This Row],[Datum]])=10),1,0.8))*jaar_zip[[#This Row],[graaddagen]],"")</f>
        <v>0</v>
      </c>
      <c r="O3525" s="101">
        <f>IF(ISNUMBER(jaar_zip[[#This Row],[etmaaltemperatuur]]),IF(jaar_zip[[#This Row],[etmaaltemperatuur]]&gt;stookgrens,jaar_zip[[#This Row],[etmaaltemperatuur]]-stookgrens,0),"")</f>
        <v>1.6000000000000014</v>
      </c>
    </row>
    <row r="3526" spans="1:15" x14ac:dyDescent="0.25">
      <c r="A3526">
        <v>275</v>
      </c>
      <c r="B3526">
        <v>20240824</v>
      </c>
      <c r="C3526">
        <v>4.5</v>
      </c>
      <c r="D3526">
        <v>19.600000000000001</v>
      </c>
      <c r="E3526">
        <v>1337</v>
      </c>
      <c r="F3526">
        <v>12.9</v>
      </c>
      <c r="G3526">
        <v>1006.7</v>
      </c>
      <c r="H3526">
        <v>82</v>
      </c>
      <c r="I3526" s="101" t="s">
        <v>24</v>
      </c>
      <c r="J3526" s="1">
        <f>DATEVALUE(RIGHT(jaar_zip[[#This Row],[YYYYMMDD]],2)&amp;"-"&amp;MID(jaar_zip[[#This Row],[YYYYMMDD]],5,2)&amp;"-"&amp;LEFT(jaar_zip[[#This Row],[YYYYMMDD]],4))</f>
        <v>45528</v>
      </c>
      <c r="K3526" s="101" t="str">
        <f>IF(AND(VALUE(MONTH(jaar_zip[[#This Row],[Datum]]))=1,VALUE(WEEKNUM(jaar_zip[[#This Row],[Datum]],21))&gt;51),RIGHT(YEAR(jaar_zip[[#This Row],[Datum]])-1,2),RIGHT(YEAR(jaar_zip[[#This Row],[Datum]]),2))&amp;"-"&amp; TEXT(WEEKNUM(jaar_zip[[#This Row],[Datum]],21),"00")</f>
        <v>24-34</v>
      </c>
      <c r="L3526" s="101">
        <f>MONTH(jaar_zip[[#This Row],[Datum]])</f>
        <v>8</v>
      </c>
      <c r="M3526" s="101">
        <f>IF(ISNUMBER(jaar_zip[[#This Row],[etmaaltemperatuur]]),IF(jaar_zip[[#This Row],[etmaaltemperatuur]]&lt;stookgrens,stookgrens-jaar_zip[[#This Row],[etmaaltemperatuur]],0),"")</f>
        <v>0</v>
      </c>
      <c r="N3526" s="101">
        <f>IF(ISNUMBER(jaar_zip[[#This Row],[graaddagen]]),IF(OR(MONTH(jaar_zip[[#This Row],[Datum]])=1,MONTH(jaar_zip[[#This Row],[Datum]])=2,MONTH(jaar_zip[[#This Row],[Datum]])=11,MONTH(jaar_zip[[#This Row],[Datum]])=12),1.1,IF(OR(MONTH(jaar_zip[[#This Row],[Datum]])=3,MONTH(jaar_zip[[#This Row],[Datum]])=10),1,0.8))*jaar_zip[[#This Row],[graaddagen]],"")</f>
        <v>0</v>
      </c>
      <c r="O3526" s="101">
        <f>IF(ISNUMBER(jaar_zip[[#This Row],[etmaaltemperatuur]]),IF(jaar_zip[[#This Row],[etmaaltemperatuur]]&gt;stookgrens,jaar_zip[[#This Row],[etmaaltemperatuur]]-stookgrens,0),"")</f>
        <v>1.6000000000000014</v>
      </c>
    </row>
    <row r="3527" spans="1:15" x14ac:dyDescent="0.25">
      <c r="A3527">
        <v>275</v>
      </c>
      <c r="B3527">
        <v>20240825</v>
      </c>
      <c r="C3527">
        <v>4</v>
      </c>
      <c r="D3527">
        <v>16.3</v>
      </c>
      <c r="E3527">
        <v>1817</v>
      </c>
      <c r="F3527">
        <v>1.2</v>
      </c>
      <c r="G3527">
        <v>1019</v>
      </c>
      <c r="H3527">
        <v>74</v>
      </c>
      <c r="I3527" s="101" t="s">
        <v>24</v>
      </c>
      <c r="J3527" s="1">
        <f>DATEVALUE(RIGHT(jaar_zip[[#This Row],[YYYYMMDD]],2)&amp;"-"&amp;MID(jaar_zip[[#This Row],[YYYYMMDD]],5,2)&amp;"-"&amp;LEFT(jaar_zip[[#This Row],[YYYYMMDD]],4))</f>
        <v>45529</v>
      </c>
      <c r="K3527" s="101" t="str">
        <f>IF(AND(VALUE(MONTH(jaar_zip[[#This Row],[Datum]]))=1,VALUE(WEEKNUM(jaar_zip[[#This Row],[Datum]],21))&gt;51),RIGHT(YEAR(jaar_zip[[#This Row],[Datum]])-1,2),RIGHT(YEAR(jaar_zip[[#This Row],[Datum]]),2))&amp;"-"&amp; TEXT(WEEKNUM(jaar_zip[[#This Row],[Datum]],21),"00")</f>
        <v>24-34</v>
      </c>
      <c r="L3527" s="101">
        <f>MONTH(jaar_zip[[#This Row],[Datum]])</f>
        <v>8</v>
      </c>
      <c r="M3527" s="101">
        <f>IF(ISNUMBER(jaar_zip[[#This Row],[etmaaltemperatuur]]),IF(jaar_zip[[#This Row],[etmaaltemperatuur]]&lt;stookgrens,stookgrens-jaar_zip[[#This Row],[etmaaltemperatuur]],0),"")</f>
        <v>1.6999999999999993</v>
      </c>
      <c r="N3527" s="101">
        <f>IF(ISNUMBER(jaar_zip[[#This Row],[graaddagen]]),IF(OR(MONTH(jaar_zip[[#This Row],[Datum]])=1,MONTH(jaar_zip[[#This Row],[Datum]])=2,MONTH(jaar_zip[[#This Row],[Datum]])=11,MONTH(jaar_zip[[#This Row],[Datum]])=12),1.1,IF(OR(MONTH(jaar_zip[[#This Row],[Datum]])=3,MONTH(jaar_zip[[#This Row],[Datum]])=10),1,0.8))*jaar_zip[[#This Row],[graaddagen]],"")</f>
        <v>1.3599999999999994</v>
      </c>
      <c r="O3527" s="101">
        <f>IF(ISNUMBER(jaar_zip[[#This Row],[etmaaltemperatuur]]),IF(jaar_zip[[#This Row],[etmaaltemperatuur]]&gt;stookgrens,jaar_zip[[#This Row],[etmaaltemperatuur]]-stookgrens,0),"")</f>
        <v>0</v>
      </c>
    </row>
    <row r="3528" spans="1:15" x14ac:dyDescent="0.25">
      <c r="A3528">
        <v>275</v>
      </c>
      <c r="B3528">
        <v>20240826</v>
      </c>
      <c r="C3528">
        <v>3.7</v>
      </c>
      <c r="D3528">
        <v>16.399999999999999</v>
      </c>
      <c r="E3528">
        <v>1575</v>
      </c>
      <c r="F3528">
        <v>-0.1</v>
      </c>
      <c r="G3528">
        <v>1021.7</v>
      </c>
      <c r="H3528">
        <v>74</v>
      </c>
      <c r="I3528" s="101" t="s">
        <v>24</v>
      </c>
      <c r="J3528" s="1">
        <f>DATEVALUE(RIGHT(jaar_zip[[#This Row],[YYYYMMDD]],2)&amp;"-"&amp;MID(jaar_zip[[#This Row],[YYYYMMDD]],5,2)&amp;"-"&amp;LEFT(jaar_zip[[#This Row],[YYYYMMDD]],4))</f>
        <v>45530</v>
      </c>
      <c r="K3528" s="101" t="str">
        <f>IF(AND(VALUE(MONTH(jaar_zip[[#This Row],[Datum]]))=1,VALUE(WEEKNUM(jaar_zip[[#This Row],[Datum]],21))&gt;51),RIGHT(YEAR(jaar_zip[[#This Row],[Datum]])-1,2),RIGHT(YEAR(jaar_zip[[#This Row],[Datum]]),2))&amp;"-"&amp; TEXT(WEEKNUM(jaar_zip[[#This Row],[Datum]],21),"00")</f>
        <v>24-35</v>
      </c>
      <c r="L3528" s="101">
        <f>MONTH(jaar_zip[[#This Row],[Datum]])</f>
        <v>8</v>
      </c>
      <c r="M3528" s="101">
        <f>IF(ISNUMBER(jaar_zip[[#This Row],[etmaaltemperatuur]]),IF(jaar_zip[[#This Row],[etmaaltemperatuur]]&lt;stookgrens,stookgrens-jaar_zip[[#This Row],[etmaaltemperatuur]],0),"")</f>
        <v>1.6000000000000014</v>
      </c>
      <c r="N3528" s="101">
        <f>IF(ISNUMBER(jaar_zip[[#This Row],[graaddagen]]),IF(OR(MONTH(jaar_zip[[#This Row],[Datum]])=1,MONTH(jaar_zip[[#This Row],[Datum]])=2,MONTH(jaar_zip[[#This Row],[Datum]])=11,MONTH(jaar_zip[[#This Row],[Datum]])=12),1.1,IF(OR(MONTH(jaar_zip[[#This Row],[Datum]])=3,MONTH(jaar_zip[[#This Row],[Datum]])=10),1,0.8))*jaar_zip[[#This Row],[graaddagen]],"")</f>
        <v>1.2800000000000011</v>
      </c>
      <c r="O3528" s="101">
        <f>IF(ISNUMBER(jaar_zip[[#This Row],[etmaaltemperatuur]]),IF(jaar_zip[[#This Row],[etmaaltemperatuur]]&gt;stookgrens,jaar_zip[[#This Row],[etmaaltemperatuur]]-stookgrens,0),"")</f>
        <v>0</v>
      </c>
    </row>
    <row r="3529" spans="1:15" x14ac:dyDescent="0.25">
      <c r="A3529">
        <v>275</v>
      </c>
      <c r="B3529">
        <v>20240827</v>
      </c>
      <c r="C3529">
        <v>2</v>
      </c>
      <c r="D3529">
        <v>18.2</v>
      </c>
      <c r="E3529">
        <v>2097</v>
      </c>
      <c r="F3529">
        <v>0</v>
      </c>
      <c r="G3529">
        <v>1020.8</v>
      </c>
      <c r="H3529">
        <v>69</v>
      </c>
      <c r="I3529" s="101" t="s">
        <v>24</v>
      </c>
      <c r="J3529" s="1">
        <f>DATEVALUE(RIGHT(jaar_zip[[#This Row],[YYYYMMDD]],2)&amp;"-"&amp;MID(jaar_zip[[#This Row],[YYYYMMDD]],5,2)&amp;"-"&amp;LEFT(jaar_zip[[#This Row],[YYYYMMDD]],4))</f>
        <v>45531</v>
      </c>
      <c r="K3529" s="101" t="str">
        <f>IF(AND(VALUE(MONTH(jaar_zip[[#This Row],[Datum]]))=1,VALUE(WEEKNUM(jaar_zip[[#This Row],[Datum]],21))&gt;51),RIGHT(YEAR(jaar_zip[[#This Row],[Datum]])-1,2),RIGHT(YEAR(jaar_zip[[#This Row],[Datum]]),2))&amp;"-"&amp; TEXT(WEEKNUM(jaar_zip[[#This Row],[Datum]],21),"00")</f>
        <v>24-35</v>
      </c>
      <c r="L3529" s="101">
        <f>MONTH(jaar_zip[[#This Row],[Datum]])</f>
        <v>8</v>
      </c>
      <c r="M3529" s="101">
        <f>IF(ISNUMBER(jaar_zip[[#This Row],[etmaaltemperatuur]]),IF(jaar_zip[[#This Row],[etmaaltemperatuur]]&lt;stookgrens,stookgrens-jaar_zip[[#This Row],[etmaaltemperatuur]],0),"")</f>
        <v>0</v>
      </c>
      <c r="N3529" s="101">
        <f>IF(ISNUMBER(jaar_zip[[#This Row],[graaddagen]]),IF(OR(MONTH(jaar_zip[[#This Row],[Datum]])=1,MONTH(jaar_zip[[#This Row],[Datum]])=2,MONTH(jaar_zip[[#This Row],[Datum]])=11,MONTH(jaar_zip[[#This Row],[Datum]])=12),1.1,IF(OR(MONTH(jaar_zip[[#This Row],[Datum]])=3,MONTH(jaar_zip[[#This Row],[Datum]])=10),1,0.8))*jaar_zip[[#This Row],[graaddagen]],"")</f>
        <v>0</v>
      </c>
      <c r="O3529" s="101">
        <f>IF(ISNUMBER(jaar_zip[[#This Row],[etmaaltemperatuur]]),IF(jaar_zip[[#This Row],[etmaaltemperatuur]]&gt;stookgrens,jaar_zip[[#This Row],[etmaaltemperatuur]]-stookgrens,0),"")</f>
        <v>0.19999999999999929</v>
      </c>
    </row>
    <row r="3530" spans="1:15" x14ac:dyDescent="0.25">
      <c r="A3530">
        <v>275</v>
      </c>
      <c r="B3530">
        <v>20240828</v>
      </c>
      <c r="C3530">
        <v>2.4</v>
      </c>
      <c r="D3530">
        <v>21.7</v>
      </c>
      <c r="E3530">
        <v>2119</v>
      </c>
      <c r="F3530">
        <v>0</v>
      </c>
      <c r="G3530">
        <v>1015</v>
      </c>
      <c r="H3530">
        <v>69</v>
      </c>
      <c r="I3530" s="101" t="s">
        <v>24</v>
      </c>
      <c r="J3530" s="1">
        <f>DATEVALUE(RIGHT(jaar_zip[[#This Row],[YYYYMMDD]],2)&amp;"-"&amp;MID(jaar_zip[[#This Row],[YYYYMMDD]],5,2)&amp;"-"&amp;LEFT(jaar_zip[[#This Row],[YYYYMMDD]],4))</f>
        <v>45532</v>
      </c>
      <c r="K3530" s="101" t="str">
        <f>IF(AND(VALUE(MONTH(jaar_zip[[#This Row],[Datum]]))=1,VALUE(WEEKNUM(jaar_zip[[#This Row],[Datum]],21))&gt;51),RIGHT(YEAR(jaar_zip[[#This Row],[Datum]])-1,2),RIGHT(YEAR(jaar_zip[[#This Row],[Datum]]),2))&amp;"-"&amp; TEXT(WEEKNUM(jaar_zip[[#This Row],[Datum]],21),"00")</f>
        <v>24-35</v>
      </c>
      <c r="L3530" s="101">
        <f>MONTH(jaar_zip[[#This Row],[Datum]])</f>
        <v>8</v>
      </c>
      <c r="M3530" s="101">
        <f>IF(ISNUMBER(jaar_zip[[#This Row],[etmaaltemperatuur]]),IF(jaar_zip[[#This Row],[etmaaltemperatuur]]&lt;stookgrens,stookgrens-jaar_zip[[#This Row],[etmaaltemperatuur]],0),"")</f>
        <v>0</v>
      </c>
      <c r="N3530" s="101">
        <f>IF(ISNUMBER(jaar_zip[[#This Row],[graaddagen]]),IF(OR(MONTH(jaar_zip[[#This Row],[Datum]])=1,MONTH(jaar_zip[[#This Row],[Datum]])=2,MONTH(jaar_zip[[#This Row],[Datum]])=11,MONTH(jaar_zip[[#This Row],[Datum]])=12),1.1,IF(OR(MONTH(jaar_zip[[#This Row],[Datum]])=3,MONTH(jaar_zip[[#This Row],[Datum]])=10),1,0.8))*jaar_zip[[#This Row],[graaddagen]],"")</f>
        <v>0</v>
      </c>
      <c r="O3530" s="101">
        <f>IF(ISNUMBER(jaar_zip[[#This Row],[etmaaltemperatuur]]),IF(jaar_zip[[#This Row],[etmaaltemperatuur]]&gt;stookgrens,jaar_zip[[#This Row],[etmaaltemperatuur]]-stookgrens,0),"")</f>
        <v>3.6999999999999993</v>
      </c>
    </row>
    <row r="3531" spans="1:15" x14ac:dyDescent="0.25">
      <c r="A3531">
        <v>275</v>
      </c>
      <c r="B3531">
        <v>20240829</v>
      </c>
      <c r="C3531">
        <v>2.2999999999999998</v>
      </c>
      <c r="D3531">
        <v>21.1</v>
      </c>
      <c r="E3531">
        <v>1852</v>
      </c>
      <c r="F3531">
        <v>0</v>
      </c>
      <c r="G3531">
        <v>1016.8</v>
      </c>
      <c r="H3531">
        <v>73</v>
      </c>
      <c r="I3531" s="101" t="s">
        <v>24</v>
      </c>
      <c r="J3531" s="1">
        <f>DATEVALUE(RIGHT(jaar_zip[[#This Row],[YYYYMMDD]],2)&amp;"-"&amp;MID(jaar_zip[[#This Row],[YYYYMMDD]],5,2)&amp;"-"&amp;LEFT(jaar_zip[[#This Row],[YYYYMMDD]],4))</f>
        <v>45533</v>
      </c>
      <c r="K3531" s="101" t="str">
        <f>IF(AND(VALUE(MONTH(jaar_zip[[#This Row],[Datum]]))=1,VALUE(WEEKNUM(jaar_zip[[#This Row],[Datum]],21))&gt;51),RIGHT(YEAR(jaar_zip[[#This Row],[Datum]])-1,2),RIGHT(YEAR(jaar_zip[[#This Row],[Datum]]),2))&amp;"-"&amp; TEXT(WEEKNUM(jaar_zip[[#This Row],[Datum]],21),"00")</f>
        <v>24-35</v>
      </c>
      <c r="L3531" s="101">
        <f>MONTH(jaar_zip[[#This Row],[Datum]])</f>
        <v>8</v>
      </c>
      <c r="M3531" s="101">
        <f>IF(ISNUMBER(jaar_zip[[#This Row],[etmaaltemperatuur]]),IF(jaar_zip[[#This Row],[etmaaltemperatuur]]&lt;stookgrens,stookgrens-jaar_zip[[#This Row],[etmaaltemperatuur]],0),"")</f>
        <v>0</v>
      </c>
      <c r="N3531" s="101">
        <f>IF(ISNUMBER(jaar_zip[[#This Row],[graaddagen]]),IF(OR(MONTH(jaar_zip[[#This Row],[Datum]])=1,MONTH(jaar_zip[[#This Row],[Datum]])=2,MONTH(jaar_zip[[#This Row],[Datum]])=11,MONTH(jaar_zip[[#This Row],[Datum]])=12),1.1,IF(OR(MONTH(jaar_zip[[#This Row],[Datum]])=3,MONTH(jaar_zip[[#This Row],[Datum]])=10),1,0.8))*jaar_zip[[#This Row],[graaddagen]],"")</f>
        <v>0</v>
      </c>
      <c r="O3531" s="101">
        <f>IF(ISNUMBER(jaar_zip[[#This Row],[etmaaltemperatuur]]),IF(jaar_zip[[#This Row],[etmaaltemperatuur]]&gt;stookgrens,jaar_zip[[#This Row],[etmaaltemperatuur]]-stookgrens,0),"")</f>
        <v>3.1000000000000014</v>
      </c>
    </row>
    <row r="3532" spans="1:15" x14ac:dyDescent="0.25">
      <c r="A3532">
        <v>275</v>
      </c>
      <c r="B3532">
        <v>20240830</v>
      </c>
      <c r="C3532">
        <v>2.6</v>
      </c>
      <c r="D3532">
        <v>17.5</v>
      </c>
      <c r="E3532">
        <v>1055</v>
      </c>
      <c r="F3532">
        <v>0.1</v>
      </c>
      <c r="G3532">
        <v>1022.9</v>
      </c>
      <c r="H3532">
        <v>78</v>
      </c>
      <c r="I3532" s="101" t="s">
        <v>24</v>
      </c>
      <c r="J3532" s="1">
        <f>DATEVALUE(RIGHT(jaar_zip[[#This Row],[YYYYMMDD]],2)&amp;"-"&amp;MID(jaar_zip[[#This Row],[YYYYMMDD]],5,2)&amp;"-"&amp;LEFT(jaar_zip[[#This Row],[YYYYMMDD]],4))</f>
        <v>45534</v>
      </c>
      <c r="K3532" s="101" t="str">
        <f>IF(AND(VALUE(MONTH(jaar_zip[[#This Row],[Datum]]))=1,VALUE(WEEKNUM(jaar_zip[[#This Row],[Datum]],21))&gt;51),RIGHT(YEAR(jaar_zip[[#This Row],[Datum]])-1,2),RIGHT(YEAR(jaar_zip[[#This Row],[Datum]]),2))&amp;"-"&amp; TEXT(WEEKNUM(jaar_zip[[#This Row],[Datum]],21),"00")</f>
        <v>24-35</v>
      </c>
      <c r="L3532" s="101">
        <f>MONTH(jaar_zip[[#This Row],[Datum]])</f>
        <v>8</v>
      </c>
      <c r="M3532" s="101">
        <f>IF(ISNUMBER(jaar_zip[[#This Row],[etmaaltemperatuur]]),IF(jaar_zip[[#This Row],[etmaaltemperatuur]]&lt;stookgrens,stookgrens-jaar_zip[[#This Row],[etmaaltemperatuur]],0),"")</f>
        <v>0.5</v>
      </c>
      <c r="N3532" s="101">
        <f>IF(ISNUMBER(jaar_zip[[#This Row],[graaddagen]]),IF(OR(MONTH(jaar_zip[[#This Row],[Datum]])=1,MONTH(jaar_zip[[#This Row],[Datum]])=2,MONTH(jaar_zip[[#This Row],[Datum]])=11,MONTH(jaar_zip[[#This Row],[Datum]])=12),1.1,IF(OR(MONTH(jaar_zip[[#This Row],[Datum]])=3,MONTH(jaar_zip[[#This Row],[Datum]])=10),1,0.8))*jaar_zip[[#This Row],[graaddagen]],"")</f>
        <v>0.4</v>
      </c>
      <c r="O3532" s="101">
        <f>IF(ISNUMBER(jaar_zip[[#This Row],[etmaaltemperatuur]]),IF(jaar_zip[[#This Row],[etmaaltemperatuur]]&gt;stookgrens,jaar_zip[[#This Row],[etmaaltemperatuur]]-stookgrens,0),"")</f>
        <v>0</v>
      </c>
    </row>
    <row r="3533" spans="1:15" x14ac:dyDescent="0.25">
      <c r="A3533">
        <v>275</v>
      </c>
      <c r="B3533">
        <v>20240831</v>
      </c>
      <c r="C3533">
        <v>5.6</v>
      </c>
      <c r="D3533">
        <v>18.399999999999999</v>
      </c>
      <c r="E3533">
        <v>1819</v>
      </c>
      <c r="F3533">
        <v>-0.1</v>
      </c>
      <c r="G3533">
        <v>1022.7</v>
      </c>
      <c r="H3533">
        <v>72</v>
      </c>
      <c r="I3533" s="101" t="s">
        <v>24</v>
      </c>
      <c r="J3533" s="1">
        <f>DATEVALUE(RIGHT(jaar_zip[[#This Row],[YYYYMMDD]],2)&amp;"-"&amp;MID(jaar_zip[[#This Row],[YYYYMMDD]],5,2)&amp;"-"&amp;LEFT(jaar_zip[[#This Row],[YYYYMMDD]],4))</f>
        <v>45535</v>
      </c>
      <c r="K3533" s="101" t="str">
        <f>IF(AND(VALUE(MONTH(jaar_zip[[#This Row],[Datum]]))=1,VALUE(WEEKNUM(jaar_zip[[#This Row],[Datum]],21))&gt;51),RIGHT(YEAR(jaar_zip[[#This Row],[Datum]])-1,2),RIGHT(YEAR(jaar_zip[[#This Row],[Datum]]),2))&amp;"-"&amp; TEXT(WEEKNUM(jaar_zip[[#This Row],[Datum]],21),"00")</f>
        <v>24-35</v>
      </c>
      <c r="L3533" s="101">
        <f>MONTH(jaar_zip[[#This Row],[Datum]])</f>
        <v>8</v>
      </c>
      <c r="M3533" s="101">
        <f>IF(ISNUMBER(jaar_zip[[#This Row],[etmaaltemperatuur]]),IF(jaar_zip[[#This Row],[etmaaltemperatuur]]&lt;stookgrens,stookgrens-jaar_zip[[#This Row],[etmaaltemperatuur]],0),"")</f>
        <v>0</v>
      </c>
      <c r="N3533" s="101">
        <f>IF(ISNUMBER(jaar_zip[[#This Row],[graaddagen]]),IF(OR(MONTH(jaar_zip[[#This Row],[Datum]])=1,MONTH(jaar_zip[[#This Row],[Datum]])=2,MONTH(jaar_zip[[#This Row],[Datum]])=11,MONTH(jaar_zip[[#This Row],[Datum]])=12),1.1,IF(OR(MONTH(jaar_zip[[#This Row],[Datum]])=3,MONTH(jaar_zip[[#This Row],[Datum]])=10),1,0.8))*jaar_zip[[#This Row],[graaddagen]],"")</f>
        <v>0</v>
      </c>
      <c r="O3533" s="101">
        <f>IF(ISNUMBER(jaar_zip[[#This Row],[etmaaltemperatuur]]),IF(jaar_zip[[#This Row],[etmaaltemperatuur]]&gt;stookgrens,jaar_zip[[#This Row],[etmaaltemperatuur]]-stookgrens,0),"")</f>
        <v>0.39999999999999858</v>
      </c>
    </row>
    <row r="3534" spans="1:15" x14ac:dyDescent="0.25">
      <c r="A3534">
        <v>275</v>
      </c>
      <c r="B3534">
        <v>20240901</v>
      </c>
      <c r="C3534">
        <v>3.7</v>
      </c>
      <c r="D3534">
        <v>21.8</v>
      </c>
      <c r="E3534">
        <v>1927</v>
      </c>
      <c r="F3534">
        <v>0</v>
      </c>
      <c r="G3534">
        <v>1015.7</v>
      </c>
      <c r="H3534">
        <v>72</v>
      </c>
      <c r="I3534" s="101" t="s">
        <v>24</v>
      </c>
      <c r="J3534" s="1">
        <f>DATEVALUE(RIGHT(jaar_zip[[#This Row],[YYYYMMDD]],2)&amp;"-"&amp;MID(jaar_zip[[#This Row],[YYYYMMDD]],5,2)&amp;"-"&amp;LEFT(jaar_zip[[#This Row],[YYYYMMDD]],4))</f>
        <v>45536</v>
      </c>
      <c r="K3534" s="101" t="str">
        <f>IF(AND(VALUE(MONTH(jaar_zip[[#This Row],[Datum]]))=1,VALUE(WEEKNUM(jaar_zip[[#This Row],[Datum]],21))&gt;51),RIGHT(YEAR(jaar_zip[[#This Row],[Datum]])-1,2),RIGHT(YEAR(jaar_zip[[#This Row],[Datum]]),2))&amp;"-"&amp; TEXT(WEEKNUM(jaar_zip[[#This Row],[Datum]],21),"00")</f>
        <v>24-35</v>
      </c>
      <c r="L3534" s="101">
        <f>MONTH(jaar_zip[[#This Row],[Datum]])</f>
        <v>9</v>
      </c>
      <c r="M3534" s="101">
        <f>IF(ISNUMBER(jaar_zip[[#This Row],[etmaaltemperatuur]]),IF(jaar_zip[[#This Row],[etmaaltemperatuur]]&lt;stookgrens,stookgrens-jaar_zip[[#This Row],[etmaaltemperatuur]],0),"")</f>
        <v>0</v>
      </c>
      <c r="N3534" s="101">
        <f>IF(ISNUMBER(jaar_zip[[#This Row],[graaddagen]]),IF(OR(MONTH(jaar_zip[[#This Row],[Datum]])=1,MONTH(jaar_zip[[#This Row],[Datum]])=2,MONTH(jaar_zip[[#This Row],[Datum]])=11,MONTH(jaar_zip[[#This Row],[Datum]])=12),1.1,IF(OR(MONTH(jaar_zip[[#This Row],[Datum]])=3,MONTH(jaar_zip[[#This Row],[Datum]])=10),1,0.8))*jaar_zip[[#This Row],[graaddagen]],"")</f>
        <v>0</v>
      </c>
      <c r="O3534" s="101">
        <f>IF(ISNUMBER(jaar_zip[[#This Row],[etmaaltemperatuur]]),IF(jaar_zip[[#This Row],[etmaaltemperatuur]]&gt;stookgrens,jaar_zip[[#This Row],[etmaaltemperatuur]]-stookgrens,0),"")</f>
        <v>3.8000000000000007</v>
      </c>
    </row>
    <row r="3535" spans="1:15" x14ac:dyDescent="0.25">
      <c r="A3535">
        <v>275</v>
      </c>
      <c r="B3535">
        <v>20240902</v>
      </c>
      <c r="C3535">
        <v>2.2000000000000002</v>
      </c>
      <c r="D3535">
        <v>22.8</v>
      </c>
      <c r="E3535">
        <v>1701</v>
      </c>
      <c r="F3535">
        <v>8.8000000000000007</v>
      </c>
      <c r="G3535">
        <v>1012</v>
      </c>
      <c r="H3535">
        <v>78</v>
      </c>
      <c r="I3535" s="101" t="s">
        <v>24</v>
      </c>
      <c r="J3535" s="1">
        <f>DATEVALUE(RIGHT(jaar_zip[[#This Row],[YYYYMMDD]],2)&amp;"-"&amp;MID(jaar_zip[[#This Row],[YYYYMMDD]],5,2)&amp;"-"&amp;LEFT(jaar_zip[[#This Row],[YYYYMMDD]],4))</f>
        <v>45537</v>
      </c>
      <c r="K3535" s="101" t="str">
        <f>IF(AND(VALUE(MONTH(jaar_zip[[#This Row],[Datum]]))=1,VALUE(WEEKNUM(jaar_zip[[#This Row],[Datum]],21))&gt;51),RIGHT(YEAR(jaar_zip[[#This Row],[Datum]])-1,2),RIGHT(YEAR(jaar_zip[[#This Row],[Datum]]),2))&amp;"-"&amp; TEXT(WEEKNUM(jaar_zip[[#This Row],[Datum]],21),"00")</f>
        <v>24-36</v>
      </c>
      <c r="L3535" s="101">
        <f>MONTH(jaar_zip[[#This Row],[Datum]])</f>
        <v>9</v>
      </c>
      <c r="M3535" s="101">
        <f>IF(ISNUMBER(jaar_zip[[#This Row],[etmaaltemperatuur]]),IF(jaar_zip[[#This Row],[etmaaltemperatuur]]&lt;stookgrens,stookgrens-jaar_zip[[#This Row],[etmaaltemperatuur]],0),"")</f>
        <v>0</v>
      </c>
      <c r="N3535" s="101">
        <f>IF(ISNUMBER(jaar_zip[[#This Row],[graaddagen]]),IF(OR(MONTH(jaar_zip[[#This Row],[Datum]])=1,MONTH(jaar_zip[[#This Row],[Datum]])=2,MONTH(jaar_zip[[#This Row],[Datum]])=11,MONTH(jaar_zip[[#This Row],[Datum]])=12),1.1,IF(OR(MONTH(jaar_zip[[#This Row],[Datum]])=3,MONTH(jaar_zip[[#This Row],[Datum]])=10),1,0.8))*jaar_zip[[#This Row],[graaddagen]],"")</f>
        <v>0</v>
      </c>
      <c r="O3535" s="101">
        <f>IF(ISNUMBER(jaar_zip[[#This Row],[etmaaltemperatuur]]),IF(jaar_zip[[#This Row],[etmaaltemperatuur]]&gt;stookgrens,jaar_zip[[#This Row],[etmaaltemperatuur]]-stookgrens,0),"")</f>
        <v>4.8000000000000007</v>
      </c>
    </row>
    <row r="3536" spans="1:15" x14ac:dyDescent="0.25">
      <c r="A3536">
        <v>275</v>
      </c>
      <c r="B3536">
        <v>20240903</v>
      </c>
      <c r="C3536">
        <v>2.1</v>
      </c>
      <c r="D3536">
        <v>20.6</v>
      </c>
      <c r="E3536">
        <v>892</v>
      </c>
      <c r="F3536">
        <v>1.3</v>
      </c>
      <c r="G3536">
        <v>1014</v>
      </c>
      <c r="H3536">
        <v>87</v>
      </c>
      <c r="I3536" s="101" t="s">
        <v>24</v>
      </c>
      <c r="J3536" s="1">
        <f>DATEVALUE(RIGHT(jaar_zip[[#This Row],[YYYYMMDD]],2)&amp;"-"&amp;MID(jaar_zip[[#This Row],[YYYYMMDD]],5,2)&amp;"-"&amp;LEFT(jaar_zip[[#This Row],[YYYYMMDD]],4))</f>
        <v>45538</v>
      </c>
      <c r="K3536" s="101" t="str">
        <f>IF(AND(VALUE(MONTH(jaar_zip[[#This Row],[Datum]]))=1,VALUE(WEEKNUM(jaar_zip[[#This Row],[Datum]],21))&gt;51),RIGHT(YEAR(jaar_zip[[#This Row],[Datum]])-1,2),RIGHT(YEAR(jaar_zip[[#This Row],[Datum]]),2))&amp;"-"&amp; TEXT(WEEKNUM(jaar_zip[[#This Row],[Datum]],21),"00")</f>
        <v>24-36</v>
      </c>
      <c r="L3536" s="101">
        <f>MONTH(jaar_zip[[#This Row],[Datum]])</f>
        <v>9</v>
      </c>
      <c r="M3536" s="101">
        <f>IF(ISNUMBER(jaar_zip[[#This Row],[etmaaltemperatuur]]),IF(jaar_zip[[#This Row],[etmaaltemperatuur]]&lt;stookgrens,stookgrens-jaar_zip[[#This Row],[etmaaltemperatuur]],0),"")</f>
        <v>0</v>
      </c>
      <c r="N3536" s="101">
        <f>IF(ISNUMBER(jaar_zip[[#This Row],[graaddagen]]),IF(OR(MONTH(jaar_zip[[#This Row],[Datum]])=1,MONTH(jaar_zip[[#This Row],[Datum]])=2,MONTH(jaar_zip[[#This Row],[Datum]])=11,MONTH(jaar_zip[[#This Row],[Datum]])=12),1.1,IF(OR(MONTH(jaar_zip[[#This Row],[Datum]])=3,MONTH(jaar_zip[[#This Row],[Datum]])=10),1,0.8))*jaar_zip[[#This Row],[graaddagen]],"")</f>
        <v>0</v>
      </c>
      <c r="O3536" s="101">
        <f>IF(ISNUMBER(jaar_zip[[#This Row],[etmaaltemperatuur]]),IF(jaar_zip[[#This Row],[etmaaltemperatuur]]&gt;stookgrens,jaar_zip[[#This Row],[etmaaltemperatuur]]-stookgrens,0),"")</f>
        <v>2.6000000000000014</v>
      </c>
    </row>
    <row r="3537" spans="1:15" x14ac:dyDescent="0.25">
      <c r="A3537">
        <v>275</v>
      </c>
      <c r="B3537">
        <v>20240904</v>
      </c>
      <c r="C3537">
        <v>1.3</v>
      </c>
      <c r="D3537">
        <v>17.600000000000001</v>
      </c>
      <c r="E3537">
        <v>746</v>
      </c>
      <c r="F3537">
        <v>1.6</v>
      </c>
      <c r="G3537">
        <v>1016.1</v>
      </c>
      <c r="H3537">
        <v>91</v>
      </c>
      <c r="I3537" s="101" t="s">
        <v>24</v>
      </c>
      <c r="J3537" s="1">
        <f>DATEVALUE(RIGHT(jaar_zip[[#This Row],[YYYYMMDD]],2)&amp;"-"&amp;MID(jaar_zip[[#This Row],[YYYYMMDD]],5,2)&amp;"-"&amp;LEFT(jaar_zip[[#This Row],[YYYYMMDD]],4))</f>
        <v>45539</v>
      </c>
      <c r="K3537" s="101" t="str">
        <f>IF(AND(VALUE(MONTH(jaar_zip[[#This Row],[Datum]]))=1,VALUE(WEEKNUM(jaar_zip[[#This Row],[Datum]],21))&gt;51),RIGHT(YEAR(jaar_zip[[#This Row],[Datum]])-1,2),RIGHT(YEAR(jaar_zip[[#This Row],[Datum]]),2))&amp;"-"&amp; TEXT(WEEKNUM(jaar_zip[[#This Row],[Datum]],21),"00")</f>
        <v>24-36</v>
      </c>
      <c r="L3537" s="101">
        <f>MONTH(jaar_zip[[#This Row],[Datum]])</f>
        <v>9</v>
      </c>
      <c r="M3537" s="101">
        <f>IF(ISNUMBER(jaar_zip[[#This Row],[etmaaltemperatuur]]),IF(jaar_zip[[#This Row],[etmaaltemperatuur]]&lt;stookgrens,stookgrens-jaar_zip[[#This Row],[etmaaltemperatuur]],0),"")</f>
        <v>0.39999999999999858</v>
      </c>
      <c r="N3537" s="101">
        <f>IF(ISNUMBER(jaar_zip[[#This Row],[graaddagen]]),IF(OR(MONTH(jaar_zip[[#This Row],[Datum]])=1,MONTH(jaar_zip[[#This Row],[Datum]])=2,MONTH(jaar_zip[[#This Row],[Datum]])=11,MONTH(jaar_zip[[#This Row],[Datum]])=12),1.1,IF(OR(MONTH(jaar_zip[[#This Row],[Datum]])=3,MONTH(jaar_zip[[#This Row],[Datum]])=10),1,0.8))*jaar_zip[[#This Row],[graaddagen]],"")</f>
        <v>0.3199999999999989</v>
      </c>
      <c r="O3537" s="101">
        <f>IF(ISNUMBER(jaar_zip[[#This Row],[etmaaltemperatuur]]),IF(jaar_zip[[#This Row],[etmaaltemperatuur]]&gt;stookgrens,jaar_zip[[#This Row],[etmaaltemperatuur]]-stookgrens,0),"")</f>
        <v>0</v>
      </c>
    </row>
    <row r="3538" spans="1:15" x14ac:dyDescent="0.25">
      <c r="A3538">
        <v>275</v>
      </c>
      <c r="B3538">
        <v>20240905</v>
      </c>
      <c r="C3538">
        <v>5.3</v>
      </c>
      <c r="D3538">
        <v>22</v>
      </c>
      <c r="E3538">
        <v>1477</v>
      </c>
      <c r="F3538">
        <v>0</v>
      </c>
      <c r="G3538">
        <v>1010.7</v>
      </c>
      <c r="H3538">
        <v>75</v>
      </c>
      <c r="I3538" s="101" t="s">
        <v>24</v>
      </c>
      <c r="J3538" s="1">
        <f>DATEVALUE(RIGHT(jaar_zip[[#This Row],[YYYYMMDD]],2)&amp;"-"&amp;MID(jaar_zip[[#This Row],[YYYYMMDD]],5,2)&amp;"-"&amp;LEFT(jaar_zip[[#This Row],[YYYYMMDD]],4))</f>
        <v>45540</v>
      </c>
      <c r="K3538" s="101" t="str">
        <f>IF(AND(VALUE(MONTH(jaar_zip[[#This Row],[Datum]]))=1,VALUE(WEEKNUM(jaar_zip[[#This Row],[Datum]],21))&gt;51),RIGHT(YEAR(jaar_zip[[#This Row],[Datum]])-1,2),RIGHT(YEAR(jaar_zip[[#This Row],[Datum]]),2))&amp;"-"&amp; TEXT(WEEKNUM(jaar_zip[[#This Row],[Datum]],21),"00")</f>
        <v>24-36</v>
      </c>
      <c r="L3538" s="101">
        <f>MONTH(jaar_zip[[#This Row],[Datum]])</f>
        <v>9</v>
      </c>
      <c r="M3538" s="101">
        <f>IF(ISNUMBER(jaar_zip[[#This Row],[etmaaltemperatuur]]),IF(jaar_zip[[#This Row],[etmaaltemperatuur]]&lt;stookgrens,stookgrens-jaar_zip[[#This Row],[etmaaltemperatuur]],0),"")</f>
        <v>0</v>
      </c>
      <c r="N3538" s="101">
        <f>IF(ISNUMBER(jaar_zip[[#This Row],[graaddagen]]),IF(OR(MONTH(jaar_zip[[#This Row],[Datum]])=1,MONTH(jaar_zip[[#This Row],[Datum]])=2,MONTH(jaar_zip[[#This Row],[Datum]])=11,MONTH(jaar_zip[[#This Row],[Datum]])=12),1.1,IF(OR(MONTH(jaar_zip[[#This Row],[Datum]])=3,MONTH(jaar_zip[[#This Row],[Datum]])=10),1,0.8))*jaar_zip[[#This Row],[graaddagen]],"")</f>
        <v>0</v>
      </c>
      <c r="O3538" s="101">
        <f>IF(ISNUMBER(jaar_zip[[#This Row],[etmaaltemperatuur]]),IF(jaar_zip[[#This Row],[etmaaltemperatuur]]&gt;stookgrens,jaar_zip[[#This Row],[etmaaltemperatuur]]-stookgrens,0),"")</f>
        <v>4</v>
      </c>
    </row>
    <row r="3539" spans="1:15" x14ac:dyDescent="0.25">
      <c r="A3539">
        <v>275</v>
      </c>
      <c r="B3539">
        <v>20240906</v>
      </c>
      <c r="C3539">
        <v>3.4</v>
      </c>
      <c r="D3539">
        <v>21</v>
      </c>
      <c r="E3539">
        <v>1526</v>
      </c>
      <c r="F3539">
        <v>1.4</v>
      </c>
      <c r="G3539">
        <v>1010.6</v>
      </c>
      <c r="H3539">
        <v>73</v>
      </c>
      <c r="I3539" s="101" t="s">
        <v>24</v>
      </c>
      <c r="J3539" s="1">
        <f>DATEVALUE(RIGHT(jaar_zip[[#This Row],[YYYYMMDD]],2)&amp;"-"&amp;MID(jaar_zip[[#This Row],[YYYYMMDD]],5,2)&amp;"-"&amp;LEFT(jaar_zip[[#This Row],[YYYYMMDD]],4))</f>
        <v>45541</v>
      </c>
      <c r="K3539" s="101" t="str">
        <f>IF(AND(VALUE(MONTH(jaar_zip[[#This Row],[Datum]]))=1,VALUE(WEEKNUM(jaar_zip[[#This Row],[Datum]],21))&gt;51),RIGHT(YEAR(jaar_zip[[#This Row],[Datum]])-1,2),RIGHT(YEAR(jaar_zip[[#This Row],[Datum]]),2))&amp;"-"&amp; TEXT(WEEKNUM(jaar_zip[[#This Row],[Datum]],21),"00")</f>
        <v>24-36</v>
      </c>
      <c r="L3539" s="101">
        <f>MONTH(jaar_zip[[#This Row],[Datum]])</f>
        <v>9</v>
      </c>
      <c r="M3539" s="101">
        <f>IF(ISNUMBER(jaar_zip[[#This Row],[etmaaltemperatuur]]),IF(jaar_zip[[#This Row],[etmaaltemperatuur]]&lt;stookgrens,stookgrens-jaar_zip[[#This Row],[etmaaltemperatuur]],0),"")</f>
        <v>0</v>
      </c>
      <c r="N3539" s="101">
        <f>IF(ISNUMBER(jaar_zip[[#This Row],[graaddagen]]),IF(OR(MONTH(jaar_zip[[#This Row],[Datum]])=1,MONTH(jaar_zip[[#This Row],[Datum]])=2,MONTH(jaar_zip[[#This Row],[Datum]])=11,MONTH(jaar_zip[[#This Row],[Datum]])=12),1.1,IF(OR(MONTH(jaar_zip[[#This Row],[Datum]])=3,MONTH(jaar_zip[[#This Row],[Datum]])=10),1,0.8))*jaar_zip[[#This Row],[graaddagen]],"")</f>
        <v>0</v>
      </c>
      <c r="O3539" s="101">
        <f>IF(ISNUMBER(jaar_zip[[#This Row],[etmaaltemperatuur]]),IF(jaar_zip[[#This Row],[etmaaltemperatuur]]&gt;stookgrens,jaar_zip[[#This Row],[etmaaltemperatuur]]-stookgrens,0),"")</f>
        <v>3</v>
      </c>
    </row>
    <row r="3540" spans="1:15" x14ac:dyDescent="0.25">
      <c r="A3540">
        <v>275</v>
      </c>
      <c r="B3540">
        <v>20240907</v>
      </c>
      <c r="C3540">
        <v>2.2999999999999998</v>
      </c>
      <c r="D3540">
        <v>21.3</v>
      </c>
      <c r="E3540">
        <v>1763</v>
      </c>
      <c r="F3540">
        <v>0</v>
      </c>
      <c r="G3540">
        <v>1011.1</v>
      </c>
      <c r="H3540">
        <v>77</v>
      </c>
      <c r="I3540" s="101" t="s">
        <v>24</v>
      </c>
      <c r="J3540" s="1">
        <f>DATEVALUE(RIGHT(jaar_zip[[#This Row],[YYYYMMDD]],2)&amp;"-"&amp;MID(jaar_zip[[#This Row],[YYYYMMDD]],5,2)&amp;"-"&amp;LEFT(jaar_zip[[#This Row],[YYYYMMDD]],4))</f>
        <v>45542</v>
      </c>
      <c r="K3540" s="101" t="str">
        <f>IF(AND(VALUE(MONTH(jaar_zip[[#This Row],[Datum]]))=1,VALUE(WEEKNUM(jaar_zip[[#This Row],[Datum]],21))&gt;51),RIGHT(YEAR(jaar_zip[[#This Row],[Datum]])-1,2),RIGHT(YEAR(jaar_zip[[#This Row],[Datum]]),2))&amp;"-"&amp; TEXT(WEEKNUM(jaar_zip[[#This Row],[Datum]],21),"00")</f>
        <v>24-36</v>
      </c>
      <c r="L3540" s="101">
        <f>MONTH(jaar_zip[[#This Row],[Datum]])</f>
        <v>9</v>
      </c>
      <c r="M3540" s="101">
        <f>IF(ISNUMBER(jaar_zip[[#This Row],[etmaaltemperatuur]]),IF(jaar_zip[[#This Row],[etmaaltemperatuur]]&lt;stookgrens,stookgrens-jaar_zip[[#This Row],[etmaaltemperatuur]],0),"")</f>
        <v>0</v>
      </c>
      <c r="N3540" s="101">
        <f>IF(ISNUMBER(jaar_zip[[#This Row],[graaddagen]]),IF(OR(MONTH(jaar_zip[[#This Row],[Datum]])=1,MONTH(jaar_zip[[#This Row],[Datum]])=2,MONTH(jaar_zip[[#This Row],[Datum]])=11,MONTH(jaar_zip[[#This Row],[Datum]])=12),1.1,IF(OR(MONTH(jaar_zip[[#This Row],[Datum]])=3,MONTH(jaar_zip[[#This Row],[Datum]])=10),1,0.8))*jaar_zip[[#This Row],[graaddagen]],"")</f>
        <v>0</v>
      </c>
      <c r="O3540" s="101">
        <f>IF(ISNUMBER(jaar_zip[[#This Row],[etmaaltemperatuur]]),IF(jaar_zip[[#This Row],[etmaaltemperatuur]]&gt;stookgrens,jaar_zip[[#This Row],[etmaaltemperatuur]]-stookgrens,0),"")</f>
        <v>3.3000000000000007</v>
      </c>
    </row>
    <row r="3541" spans="1:15" x14ac:dyDescent="0.25">
      <c r="A3541">
        <v>275</v>
      </c>
      <c r="B3541">
        <v>20240908</v>
      </c>
      <c r="C3541">
        <v>3.5</v>
      </c>
      <c r="D3541">
        <v>18.600000000000001</v>
      </c>
      <c r="E3541">
        <v>1582</v>
      </c>
      <c r="F3541">
        <v>0.1</v>
      </c>
      <c r="G3541">
        <v>1007.7</v>
      </c>
      <c r="H3541">
        <v>73</v>
      </c>
      <c r="I3541" s="101" t="s">
        <v>24</v>
      </c>
      <c r="J3541" s="1">
        <f>DATEVALUE(RIGHT(jaar_zip[[#This Row],[YYYYMMDD]],2)&amp;"-"&amp;MID(jaar_zip[[#This Row],[YYYYMMDD]],5,2)&amp;"-"&amp;LEFT(jaar_zip[[#This Row],[YYYYMMDD]],4))</f>
        <v>45543</v>
      </c>
      <c r="K3541" s="101" t="str">
        <f>IF(AND(VALUE(MONTH(jaar_zip[[#This Row],[Datum]]))=1,VALUE(WEEKNUM(jaar_zip[[#This Row],[Datum]],21))&gt;51),RIGHT(YEAR(jaar_zip[[#This Row],[Datum]])-1,2),RIGHT(YEAR(jaar_zip[[#This Row],[Datum]]),2))&amp;"-"&amp; TEXT(WEEKNUM(jaar_zip[[#This Row],[Datum]],21),"00")</f>
        <v>24-36</v>
      </c>
      <c r="L3541" s="101">
        <f>MONTH(jaar_zip[[#This Row],[Datum]])</f>
        <v>9</v>
      </c>
      <c r="M3541" s="101">
        <f>IF(ISNUMBER(jaar_zip[[#This Row],[etmaaltemperatuur]]),IF(jaar_zip[[#This Row],[etmaaltemperatuur]]&lt;stookgrens,stookgrens-jaar_zip[[#This Row],[etmaaltemperatuur]],0),"")</f>
        <v>0</v>
      </c>
      <c r="N3541" s="101">
        <f>IF(ISNUMBER(jaar_zip[[#This Row],[graaddagen]]),IF(OR(MONTH(jaar_zip[[#This Row],[Datum]])=1,MONTH(jaar_zip[[#This Row],[Datum]])=2,MONTH(jaar_zip[[#This Row],[Datum]])=11,MONTH(jaar_zip[[#This Row],[Datum]])=12),1.1,IF(OR(MONTH(jaar_zip[[#This Row],[Datum]])=3,MONTH(jaar_zip[[#This Row],[Datum]])=10),1,0.8))*jaar_zip[[#This Row],[graaddagen]],"")</f>
        <v>0</v>
      </c>
      <c r="O3541" s="101">
        <f>IF(ISNUMBER(jaar_zip[[#This Row],[etmaaltemperatuur]]),IF(jaar_zip[[#This Row],[etmaaltemperatuur]]&gt;stookgrens,jaar_zip[[#This Row],[etmaaltemperatuur]]-stookgrens,0),"")</f>
        <v>0.60000000000000142</v>
      </c>
    </row>
    <row r="3542" spans="1:15" x14ac:dyDescent="0.25">
      <c r="A3542">
        <v>275</v>
      </c>
      <c r="B3542">
        <v>20240909</v>
      </c>
      <c r="C3542">
        <v>2.5</v>
      </c>
      <c r="D3542">
        <v>15.5</v>
      </c>
      <c r="E3542">
        <v>743</v>
      </c>
      <c r="F3542">
        <v>2.7</v>
      </c>
      <c r="G3542">
        <v>1005.6</v>
      </c>
      <c r="H3542">
        <v>84</v>
      </c>
      <c r="I3542" s="101" t="s">
        <v>24</v>
      </c>
      <c r="J3542" s="1">
        <f>DATEVALUE(RIGHT(jaar_zip[[#This Row],[YYYYMMDD]],2)&amp;"-"&amp;MID(jaar_zip[[#This Row],[YYYYMMDD]],5,2)&amp;"-"&amp;LEFT(jaar_zip[[#This Row],[YYYYMMDD]],4))</f>
        <v>45544</v>
      </c>
      <c r="K3542" s="101" t="str">
        <f>IF(AND(VALUE(MONTH(jaar_zip[[#This Row],[Datum]]))=1,VALUE(WEEKNUM(jaar_zip[[#This Row],[Datum]],21))&gt;51),RIGHT(YEAR(jaar_zip[[#This Row],[Datum]])-1,2),RIGHT(YEAR(jaar_zip[[#This Row],[Datum]]),2))&amp;"-"&amp; TEXT(WEEKNUM(jaar_zip[[#This Row],[Datum]],21),"00")</f>
        <v>24-37</v>
      </c>
      <c r="L3542" s="101">
        <f>MONTH(jaar_zip[[#This Row],[Datum]])</f>
        <v>9</v>
      </c>
      <c r="M3542" s="101">
        <f>IF(ISNUMBER(jaar_zip[[#This Row],[etmaaltemperatuur]]),IF(jaar_zip[[#This Row],[etmaaltemperatuur]]&lt;stookgrens,stookgrens-jaar_zip[[#This Row],[etmaaltemperatuur]],0),"")</f>
        <v>2.5</v>
      </c>
      <c r="N3542" s="101">
        <f>IF(ISNUMBER(jaar_zip[[#This Row],[graaddagen]]),IF(OR(MONTH(jaar_zip[[#This Row],[Datum]])=1,MONTH(jaar_zip[[#This Row],[Datum]])=2,MONTH(jaar_zip[[#This Row],[Datum]])=11,MONTH(jaar_zip[[#This Row],[Datum]])=12),1.1,IF(OR(MONTH(jaar_zip[[#This Row],[Datum]])=3,MONTH(jaar_zip[[#This Row],[Datum]])=10),1,0.8))*jaar_zip[[#This Row],[graaddagen]],"")</f>
        <v>2</v>
      </c>
      <c r="O3542" s="101">
        <f>IF(ISNUMBER(jaar_zip[[#This Row],[etmaaltemperatuur]]),IF(jaar_zip[[#This Row],[etmaaltemperatuur]]&gt;stookgrens,jaar_zip[[#This Row],[etmaaltemperatuur]]-stookgrens,0),"")</f>
        <v>0</v>
      </c>
    </row>
    <row r="3543" spans="1:15" x14ac:dyDescent="0.25">
      <c r="A3543">
        <v>275</v>
      </c>
      <c r="B3543">
        <v>20240910</v>
      </c>
      <c r="C3543">
        <v>6.2</v>
      </c>
      <c r="D3543">
        <v>14.2</v>
      </c>
      <c r="E3543">
        <v>645</v>
      </c>
      <c r="F3543">
        <v>15.5</v>
      </c>
      <c r="G3543">
        <v>1007.1</v>
      </c>
      <c r="H3543">
        <v>87</v>
      </c>
      <c r="I3543" s="101" t="s">
        <v>24</v>
      </c>
      <c r="J3543" s="1">
        <f>DATEVALUE(RIGHT(jaar_zip[[#This Row],[YYYYMMDD]],2)&amp;"-"&amp;MID(jaar_zip[[#This Row],[YYYYMMDD]],5,2)&amp;"-"&amp;LEFT(jaar_zip[[#This Row],[YYYYMMDD]],4))</f>
        <v>45545</v>
      </c>
      <c r="K3543" s="101" t="str">
        <f>IF(AND(VALUE(MONTH(jaar_zip[[#This Row],[Datum]]))=1,VALUE(WEEKNUM(jaar_zip[[#This Row],[Datum]],21))&gt;51),RIGHT(YEAR(jaar_zip[[#This Row],[Datum]])-1,2),RIGHT(YEAR(jaar_zip[[#This Row],[Datum]]),2))&amp;"-"&amp; TEXT(WEEKNUM(jaar_zip[[#This Row],[Datum]],21),"00")</f>
        <v>24-37</v>
      </c>
      <c r="L3543" s="101">
        <f>MONTH(jaar_zip[[#This Row],[Datum]])</f>
        <v>9</v>
      </c>
      <c r="M3543" s="101">
        <f>IF(ISNUMBER(jaar_zip[[#This Row],[etmaaltemperatuur]]),IF(jaar_zip[[#This Row],[etmaaltemperatuur]]&lt;stookgrens,stookgrens-jaar_zip[[#This Row],[etmaaltemperatuur]],0),"")</f>
        <v>3.8000000000000007</v>
      </c>
      <c r="N3543" s="101">
        <f>IF(ISNUMBER(jaar_zip[[#This Row],[graaddagen]]),IF(OR(MONTH(jaar_zip[[#This Row],[Datum]])=1,MONTH(jaar_zip[[#This Row],[Datum]])=2,MONTH(jaar_zip[[#This Row],[Datum]])=11,MONTH(jaar_zip[[#This Row],[Datum]])=12),1.1,IF(OR(MONTH(jaar_zip[[#This Row],[Datum]])=3,MONTH(jaar_zip[[#This Row],[Datum]])=10),1,0.8))*jaar_zip[[#This Row],[graaddagen]],"")</f>
        <v>3.0400000000000009</v>
      </c>
      <c r="O3543" s="101">
        <f>IF(ISNUMBER(jaar_zip[[#This Row],[etmaaltemperatuur]]),IF(jaar_zip[[#This Row],[etmaaltemperatuur]]&gt;stookgrens,jaar_zip[[#This Row],[etmaaltemperatuur]]-stookgrens,0),"")</f>
        <v>0</v>
      </c>
    </row>
    <row r="3544" spans="1:15" x14ac:dyDescent="0.25">
      <c r="A3544">
        <v>275</v>
      </c>
      <c r="B3544">
        <v>20240911</v>
      </c>
      <c r="C3544">
        <v>3.8</v>
      </c>
      <c r="D3544">
        <v>10.9</v>
      </c>
      <c r="E3544">
        <v>1280</v>
      </c>
      <c r="F3544">
        <v>21.5</v>
      </c>
      <c r="G3544">
        <v>1005.7</v>
      </c>
      <c r="H3544">
        <v>86</v>
      </c>
      <c r="I3544" s="101" t="s">
        <v>24</v>
      </c>
      <c r="J3544" s="1">
        <f>DATEVALUE(RIGHT(jaar_zip[[#This Row],[YYYYMMDD]],2)&amp;"-"&amp;MID(jaar_zip[[#This Row],[YYYYMMDD]],5,2)&amp;"-"&amp;LEFT(jaar_zip[[#This Row],[YYYYMMDD]],4))</f>
        <v>45546</v>
      </c>
      <c r="K3544" s="101" t="str">
        <f>IF(AND(VALUE(MONTH(jaar_zip[[#This Row],[Datum]]))=1,VALUE(WEEKNUM(jaar_zip[[#This Row],[Datum]],21))&gt;51),RIGHT(YEAR(jaar_zip[[#This Row],[Datum]])-1,2),RIGHT(YEAR(jaar_zip[[#This Row],[Datum]]),2))&amp;"-"&amp; TEXT(WEEKNUM(jaar_zip[[#This Row],[Datum]],21),"00")</f>
        <v>24-37</v>
      </c>
      <c r="L3544" s="101">
        <f>MONTH(jaar_zip[[#This Row],[Datum]])</f>
        <v>9</v>
      </c>
      <c r="M3544" s="101">
        <f>IF(ISNUMBER(jaar_zip[[#This Row],[etmaaltemperatuur]]),IF(jaar_zip[[#This Row],[etmaaltemperatuur]]&lt;stookgrens,stookgrens-jaar_zip[[#This Row],[etmaaltemperatuur]],0),"")</f>
        <v>7.1</v>
      </c>
      <c r="N3544" s="101">
        <f>IF(ISNUMBER(jaar_zip[[#This Row],[graaddagen]]),IF(OR(MONTH(jaar_zip[[#This Row],[Datum]])=1,MONTH(jaar_zip[[#This Row],[Datum]])=2,MONTH(jaar_zip[[#This Row],[Datum]])=11,MONTH(jaar_zip[[#This Row],[Datum]])=12),1.1,IF(OR(MONTH(jaar_zip[[#This Row],[Datum]])=3,MONTH(jaar_zip[[#This Row],[Datum]])=10),1,0.8))*jaar_zip[[#This Row],[graaddagen]],"")</f>
        <v>5.68</v>
      </c>
      <c r="O3544" s="101">
        <f>IF(ISNUMBER(jaar_zip[[#This Row],[etmaaltemperatuur]]),IF(jaar_zip[[#This Row],[etmaaltemperatuur]]&gt;stookgrens,jaar_zip[[#This Row],[etmaaltemperatuur]]-stookgrens,0),"")</f>
        <v>0</v>
      </c>
    </row>
    <row r="3545" spans="1:15" x14ac:dyDescent="0.25">
      <c r="A3545">
        <v>275</v>
      </c>
      <c r="B3545">
        <v>20240912</v>
      </c>
      <c r="C3545">
        <v>2</v>
      </c>
      <c r="D3545">
        <v>9.6</v>
      </c>
      <c r="E3545">
        <v>1373</v>
      </c>
      <c r="F3545">
        <v>0.2</v>
      </c>
      <c r="G3545">
        <v>1013.2</v>
      </c>
      <c r="H3545">
        <v>84</v>
      </c>
      <c r="I3545" s="101" t="s">
        <v>24</v>
      </c>
      <c r="J3545" s="1">
        <f>DATEVALUE(RIGHT(jaar_zip[[#This Row],[YYYYMMDD]],2)&amp;"-"&amp;MID(jaar_zip[[#This Row],[YYYYMMDD]],5,2)&amp;"-"&amp;LEFT(jaar_zip[[#This Row],[YYYYMMDD]],4))</f>
        <v>45547</v>
      </c>
      <c r="K3545" s="101" t="str">
        <f>IF(AND(VALUE(MONTH(jaar_zip[[#This Row],[Datum]]))=1,VALUE(WEEKNUM(jaar_zip[[#This Row],[Datum]],21))&gt;51),RIGHT(YEAR(jaar_zip[[#This Row],[Datum]])-1,2),RIGHT(YEAR(jaar_zip[[#This Row],[Datum]]),2))&amp;"-"&amp; TEXT(WEEKNUM(jaar_zip[[#This Row],[Datum]],21),"00")</f>
        <v>24-37</v>
      </c>
      <c r="L3545" s="101">
        <f>MONTH(jaar_zip[[#This Row],[Datum]])</f>
        <v>9</v>
      </c>
      <c r="M3545" s="101">
        <f>IF(ISNUMBER(jaar_zip[[#This Row],[etmaaltemperatuur]]),IF(jaar_zip[[#This Row],[etmaaltemperatuur]]&lt;stookgrens,stookgrens-jaar_zip[[#This Row],[etmaaltemperatuur]],0),"")</f>
        <v>8.4</v>
      </c>
      <c r="N3545" s="101">
        <f>IF(ISNUMBER(jaar_zip[[#This Row],[graaddagen]]),IF(OR(MONTH(jaar_zip[[#This Row],[Datum]])=1,MONTH(jaar_zip[[#This Row],[Datum]])=2,MONTH(jaar_zip[[#This Row],[Datum]])=11,MONTH(jaar_zip[[#This Row],[Datum]])=12),1.1,IF(OR(MONTH(jaar_zip[[#This Row],[Datum]])=3,MONTH(jaar_zip[[#This Row],[Datum]])=10),1,0.8))*jaar_zip[[#This Row],[graaddagen]],"")</f>
        <v>6.7200000000000006</v>
      </c>
      <c r="O3545" s="101">
        <f>IF(ISNUMBER(jaar_zip[[#This Row],[etmaaltemperatuur]]),IF(jaar_zip[[#This Row],[etmaaltemperatuur]]&gt;stookgrens,jaar_zip[[#This Row],[etmaaltemperatuur]]-stookgrens,0),"")</f>
        <v>0</v>
      </c>
    </row>
    <row r="3546" spans="1:15" x14ac:dyDescent="0.25">
      <c r="A3546">
        <v>275</v>
      </c>
      <c r="B3546">
        <v>20240913</v>
      </c>
      <c r="C3546">
        <v>2.6</v>
      </c>
      <c r="D3546">
        <v>9.5</v>
      </c>
      <c r="E3546">
        <v>1456</v>
      </c>
      <c r="F3546">
        <v>-0.1</v>
      </c>
      <c r="G3546">
        <v>1024.9000000000001</v>
      </c>
      <c r="H3546">
        <v>81</v>
      </c>
      <c r="I3546" s="101" t="s">
        <v>24</v>
      </c>
      <c r="J3546" s="1">
        <f>DATEVALUE(RIGHT(jaar_zip[[#This Row],[YYYYMMDD]],2)&amp;"-"&amp;MID(jaar_zip[[#This Row],[YYYYMMDD]],5,2)&amp;"-"&amp;LEFT(jaar_zip[[#This Row],[YYYYMMDD]],4))</f>
        <v>45548</v>
      </c>
      <c r="K3546" s="101" t="str">
        <f>IF(AND(VALUE(MONTH(jaar_zip[[#This Row],[Datum]]))=1,VALUE(WEEKNUM(jaar_zip[[#This Row],[Datum]],21))&gt;51),RIGHT(YEAR(jaar_zip[[#This Row],[Datum]])-1,2),RIGHT(YEAR(jaar_zip[[#This Row],[Datum]]),2))&amp;"-"&amp; TEXT(WEEKNUM(jaar_zip[[#This Row],[Datum]],21),"00")</f>
        <v>24-37</v>
      </c>
      <c r="L3546" s="101">
        <f>MONTH(jaar_zip[[#This Row],[Datum]])</f>
        <v>9</v>
      </c>
      <c r="M3546" s="101">
        <f>IF(ISNUMBER(jaar_zip[[#This Row],[etmaaltemperatuur]]),IF(jaar_zip[[#This Row],[etmaaltemperatuur]]&lt;stookgrens,stookgrens-jaar_zip[[#This Row],[etmaaltemperatuur]],0),"")</f>
        <v>8.5</v>
      </c>
      <c r="N3546" s="101">
        <f>IF(ISNUMBER(jaar_zip[[#This Row],[graaddagen]]),IF(OR(MONTH(jaar_zip[[#This Row],[Datum]])=1,MONTH(jaar_zip[[#This Row],[Datum]])=2,MONTH(jaar_zip[[#This Row],[Datum]])=11,MONTH(jaar_zip[[#This Row],[Datum]])=12),1.1,IF(OR(MONTH(jaar_zip[[#This Row],[Datum]])=3,MONTH(jaar_zip[[#This Row],[Datum]])=10),1,0.8))*jaar_zip[[#This Row],[graaddagen]],"")</f>
        <v>6.8000000000000007</v>
      </c>
      <c r="O3546" s="101">
        <f>IF(ISNUMBER(jaar_zip[[#This Row],[etmaaltemperatuur]]),IF(jaar_zip[[#This Row],[etmaaltemperatuur]]&gt;stookgrens,jaar_zip[[#This Row],[etmaaltemperatuur]]-stookgrens,0),"")</f>
        <v>0</v>
      </c>
    </row>
    <row r="3547" spans="1:15" x14ac:dyDescent="0.25">
      <c r="A3547">
        <v>275</v>
      </c>
      <c r="B3547">
        <v>20240914</v>
      </c>
      <c r="C3547">
        <v>1.6</v>
      </c>
      <c r="D3547">
        <v>9.8000000000000007</v>
      </c>
      <c r="E3547">
        <v>1540</v>
      </c>
      <c r="F3547">
        <v>0</v>
      </c>
      <c r="G3547">
        <v>1030.4000000000001</v>
      </c>
      <c r="H3547">
        <v>77</v>
      </c>
      <c r="I3547" s="101" t="s">
        <v>24</v>
      </c>
      <c r="J3547" s="1">
        <f>DATEVALUE(RIGHT(jaar_zip[[#This Row],[YYYYMMDD]],2)&amp;"-"&amp;MID(jaar_zip[[#This Row],[YYYYMMDD]],5,2)&amp;"-"&amp;LEFT(jaar_zip[[#This Row],[YYYYMMDD]],4))</f>
        <v>45549</v>
      </c>
      <c r="K3547" s="101" t="str">
        <f>IF(AND(VALUE(MONTH(jaar_zip[[#This Row],[Datum]]))=1,VALUE(WEEKNUM(jaar_zip[[#This Row],[Datum]],21))&gt;51),RIGHT(YEAR(jaar_zip[[#This Row],[Datum]])-1,2),RIGHT(YEAR(jaar_zip[[#This Row],[Datum]]),2))&amp;"-"&amp; TEXT(WEEKNUM(jaar_zip[[#This Row],[Datum]],21),"00")</f>
        <v>24-37</v>
      </c>
      <c r="L3547" s="101">
        <f>MONTH(jaar_zip[[#This Row],[Datum]])</f>
        <v>9</v>
      </c>
      <c r="M3547" s="101">
        <f>IF(ISNUMBER(jaar_zip[[#This Row],[etmaaltemperatuur]]),IF(jaar_zip[[#This Row],[etmaaltemperatuur]]&lt;stookgrens,stookgrens-jaar_zip[[#This Row],[etmaaltemperatuur]],0),"")</f>
        <v>8.1999999999999993</v>
      </c>
      <c r="N3547" s="101">
        <f>IF(ISNUMBER(jaar_zip[[#This Row],[graaddagen]]),IF(OR(MONTH(jaar_zip[[#This Row],[Datum]])=1,MONTH(jaar_zip[[#This Row],[Datum]])=2,MONTH(jaar_zip[[#This Row],[Datum]])=11,MONTH(jaar_zip[[#This Row],[Datum]])=12),1.1,IF(OR(MONTH(jaar_zip[[#This Row],[Datum]])=3,MONTH(jaar_zip[[#This Row],[Datum]])=10),1,0.8))*jaar_zip[[#This Row],[graaddagen]],"")</f>
        <v>6.56</v>
      </c>
      <c r="O3547" s="101">
        <f>IF(ISNUMBER(jaar_zip[[#This Row],[etmaaltemperatuur]]),IF(jaar_zip[[#This Row],[etmaaltemperatuur]]&gt;stookgrens,jaar_zip[[#This Row],[etmaaltemperatuur]]-stookgrens,0),"")</f>
        <v>0</v>
      </c>
    </row>
    <row r="3548" spans="1:15" x14ac:dyDescent="0.25">
      <c r="A3548">
        <v>275</v>
      </c>
      <c r="B3548">
        <v>20240915</v>
      </c>
      <c r="C3548">
        <v>1.5</v>
      </c>
      <c r="D3548">
        <v>12.8</v>
      </c>
      <c r="E3548">
        <v>1146</v>
      </c>
      <c r="F3548">
        <v>-0.1</v>
      </c>
      <c r="G3548">
        <v>1026.8</v>
      </c>
      <c r="H3548">
        <v>83</v>
      </c>
      <c r="I3548" s="101" t="s">
        <v>24</v>
      </c>
      <c r="J3548" s="1">
        <f>DATEVALUE(RIGHT(jaar_zip[[#This Row],[YYYYMMDD]],2)&amp;"-"&amp;MID(jaar_zip[[#This Row],[YYYYMMDD]],5,2)&amp;"-"&amp;LEFT(jaar_zip[[#This Row],[YYYYMMDD]],4))</f>
        <v>45550</v>
      </c>
      <c r="K3548" s="101" t="str">
        <f>IF(AND(VALUE(MONTH(jaar_zip[[#This Row],[Datum]]))=1,VALUE(WEEKNUM(jaar_zip[[#This Row],[Datum]],21))&gt;51),RIGHT(YEAR(jaar_zip[[#This Row],[Datum]])-1,2),RIGHT(YEAR(jaar_zip[[#This Row],[Datum]]),2))&amp;"-"&amp; TEXT(WEEKNUM(jaar_zip[[#This Row],[Datum]],21),"00")</f>
        <v>24-37</v>
      </c>
      <c r="L3548" s="101">
        <f>MONTH(jaar_zip[[#This Row],[Datum]])</f>
        <v>9</v>
      </c>
      <c r="M3548" s="101">
        <f>IF(ISNUMBER(jaar_zip[[#This Row],[etmaaltemperatuur]]),IF(jaar_zip[[#This Row],[etmaaltemperatuur]]&lt;stookgrens,stookgrens-jaar_zip[[#This Row],[etmaaltemperatuur]],0),"")</f>
        <v>5.1999999999999993</v>
      </c>
      <c r="N3548" s="101">
        <f>IF(ISNUMBER(jaar_zip[[#This Row],[graaddagen]]),IF(OR(MONTH(jaar_zip[[#This Row],[Datum]])=1,MONTH(jaar_zip[[#This Row],[Datum]])=2,MONTH(jaar_zip[[#This Row],[Datum]])=11,MONTH(jaar_zip[[#This Row],[Datum]])=12),1.1,IF(OR(MONTH(jaar_zip[[#This Row],[Datum]])=3,MONTH(jaar_zip[[#This Row],[Datum]])=10),1,0.8))*jaar_zip[[#This Row],[graaddagen]],"")</f>
        <v>4.1599999999999993</v>
      </c>
      <c r="O3548" s="101">
        <f>IF(ISNUMBER(jaar_zip[[#This Row],[etmaaltemperatuur]]),IF(jaar_zip[[#This Row],[etmaaltemperatuur]]&gt;stookgrens,jaar_zip[[#This Row],[etmaaltemperatuur]]-stookgrens,0),"")</f>
        <v>0</v>
      </c>
    </row>
    <row r="3549" spans="1:15" x14ac:dyDescent="0.25">
      <c r="A3549">
        <v>275</v>
      </c>
      <c r="B3549">
        <v>20240916</v>
      </c>
      <c r="C3549">
        <v>2.7</v>
      </c>
      <c r="D3549">
        <v>14.3</v>
      </c>
      <c r="E3549">
        <v>866</v>
      </c>
      <c r="F3549">
        <v>-0.1</v>
      </c>
      <c r="G3549">
        <v>1026</v>
      </c>
      <c r="H3549">
        <v>86</v>
      </c>
      <c r="I3549" s="101" t="s">
        <v>24</v>
      </c>
      <c r="J3549" s="1">
        <f>DATEVALUE(RIGHT(jaar_zip[[#This Row],[YYYYMMDD]],2)&amp;"-"&amp;MID(jaar_zip[[#This Row],[YYYYMMDD]],5,2)&amp;"-"&amp;LEFT(jaar_zip[[#This Row],[YYYYMMDD]],4))</f>
        <v>45551</v>
      </c>
      <c r="K3549" s="101" t="str">
        <f>IF(AND(VALUE(MONTH(jaar_zip[[#This Row],[Datum]]))=1,VALUE(WEEKNUM(jaar_zip[[#This Row],[Datum]],21))&gt;51),RIGHT(YEAR(jaar_zip[[#This Row],[Datum]])-1,2),RIGHT(YEAR(jaar_zip[[#This Row],[Datum]]),2))&amp;"-"&amp; TEXT(WEEKNUM(jaar_zip[[#This Row],[Datum]],21),"00")</f>
        <v>24-38</v>
      </c>
      <c r="L3549" s="101">
        <f>MONTH(jaar_zip[[#This Row],[Datum]])</f>
        <v>9</v>
      </c>
      <c r="M3549" s="101">
        <f>IF(ISNUMBER(jaar_zip[[#This Row],[etmaaltemperatuur]]),IF(jaar_zip[[#This Row],[etmaaltemperatuur]]&lt;stookgrens,stookgrens-jaar_zip[[#This Row],[etmaaltemperatuur]],0),"")</f>
        <v>3.6999999999999993</v>
      </c>
      <c r="N3549" s="101">
        <f>IF(ISNUMBER(jaar_zip[[#This Row],[graaddagen]]),IF(OR(MONTH(jaar_zip[[#This Row],[Datum]])=1,MONTH(jaar_zip[[#This Row],[Datum]])=2,MONTH(jaar_zip[[#This Row],[Datum]])=11,MONTH(jaar_zip[[#This Row],[Datum]])=12),1.1,IF(OR(MONTH(jaar_zip[[#This Row],[Datum]])=3,MONTH(jaar_zip[[#This Row],[Datum]])=10),1,0.8))*jaar_zip[[#This Row],[graaddagen]],"")</f>
        <v>2.9599999999999995</v>
      </c>
      <c r="O3549" s="101">
        <f>IF(ISNUMBER(jaar_zip[[#This Row],[etmaaltemperatuur]]),IF(jaar_zip[[#This Row],[etmaaltemperatuur]]&gt;stookgrens,jaar_zip[[#This Row],[etmaaltemperatuur]]-stookgrens,0),"")</f>
        <v>0</v>
      </c>
    </row>
    <row r="3550" spans="1:15" x14ac:dyDescent="0.25">
      <c r="A3550">
        <v>275</v>
      </c>
      <c r="B3550">
        <v>20240917</v>
      </c>
      <c r="C3550">
        <v>5.5</v>
      </c>
      <c r="D3550">
        <v>16.5</v>
      </c>
      <c r="E3550">
        <v>1381</v>
      </c>
      <c r="F3550">
        <v>0</v>
      </c>
      <c r="G3550">
        <v>1029</v>
      </c>
      <c r="H3550">
        <v>81</v>
      </c>
      <c r="I3550" s="101" t="s">
        <v>24</v>
      </c>
      <c r="J3550" s="1">
        <f>DATEVALUE(RIGHT(jaar_zip[[#This Row],[YYYYMMDD]],2)&amp;"-"&amp;MID(jaar_zip[[#This Row],[YYYYMMDD]],5,2)&amp;"-"&amp;LEFT(jaar_zip[[#This Row],[YYYYMMDD]],4))</f>
        <v>45552</v>
      </c>
      <c r="K3550" s="101" t="str">
        <f>IF(AND(VALUE(MONTH(jaar_zip[[#This Row],[Datum]]))=1,VALUE(WEEKNUM(jaar_zip[[#This Row],[Datum]],21))&gt;51),RIGHT(YEAR(jaar_zip[[#This Row],[Datum]])-1,2),RIGHT(YEAR(jaar_zip[[#This Row],[Datum]]),2))&amp;"-"&amp; TEXT(WEEKNUM(jaar_zip[[#This Row],[Datum]],21),"00")</f>
        <v>24-38</v>
      </c>
      <c r="L3550" s="101">
        <f>MONTH(jaar_zip[[#This Row],[Datum]])</f>
        <v>9</v>
      </c>
      <c r="M3550" s="101">
        <f>IF(ISNUMBER(jaar_zip[[#This Row],[etmaaltemperatuur]]),IF(jaar_zip[[#This Row],[etmaaltemperatuur]]&lt;stookgrens,stookgrens-jaar_zip[[#This Row],[etmaaltemperatuur]],0),"")</f>
        <v>1.5</v>
      </c>
      <c r="N3550" s="101">
        <f>IF(ISNUMBER(jaar_zip[[#This Row],[graaddagen]]),IF(OR(MONTH(jaar_zip[[#This Row],[Datum]])=1,MONTH(jaar_zip[[#This Row],[Datum]])=2,MONTH(jaar_zip[[#This Row],[Datum]])=11,MONTH(jaar_zip[[#This Row],[Datum]])=12),1.1,IF(OR(MONTH(jaar_zip[[#This Row],[Datum]])=3,MONTH(jaar_zip[[#This Row],[Datum]])=10),1,0.8))*jaar_zip[[#This Row],[graaddagen]],"")</f>
        <v>1.2000000000000002</v>
      </c>
      <c r="O3550" s="101">
        <f>IF(ISNUMBER(jaar_zip[[#This Row],[etmaaltemperatuur]]),IF(jaar_zip[[#This Row],[etmaaltemperatuur]]&gt;stookgrens,jaar_zip[[#This Row],[etmaaltemperatuur]]-stookgrens,0),"")</f>
        <v>0</v>
      </c>
    </row>
    <row r="3551" spans="1:15" x14ac:dyDescent="0.25">
      <c r="A3551">
        <v>275</v>
      </c>
      <c r="B3551">
        <v>20240918</v>
      </c>
      <c r="C3551">
        <v>4.9000000000000004</v>
      </c>
      <c r="D3551">
        <v>16.2</v>
      </c>
      <c r="E3551">
        <v>1160</v>
      </c>
      <c r="F3551">
        <v>0</v>
      </c>
      <c r="G3551">
        <v>1027.9000000000001</v>
      </c>
      <c r="H3551">
        <v>88</v>
      </c>
      <c r="I3551" s="101" t="s">
        <v>24</v>
      </c>
      <c r="J3551" s="1">
        <f>DATEVALUE(RIGHT(jaar_zip[[#This Row],[YYYYMMDD]],2)&amp;"-"&amp;MID(jaar_zip[[#This Row],[YYYYMMDD]],5,2)&amp;"-"&amp;LEFT(jaar_zip[[#This Row],[YYYYMMDD]],4))</f>
        <v>45553</v>
      </c>
      <c r="K3551" s="101" t="str">
        <f>IF(AND(VALUE(MONTH(jaar_zip[[#This Row],[Datum]]))=1,VALUE(WEEKNUM(jaar_zip[[#This Row],[Datum]],21))&gt;51),RIGHT(YEAR(jaar_zip[[#This Row],[Datum]])-1,2),RIGHT(YEAR(jaar_zip[[#This Row],[Datum]]),2))&amp;"-"&amp; TEXT(WEEKNUM(jaar_zip[[#This Row],[Datum]],21),"00")</f>
        <v>24-38</v>
      </c>
      <c r="L3551" s="101">
        <f>MONTH(jaar_zip[[#This Row],[Datum]])</f>
        <v>9</v>
      </c>
      <c r="M3551" s="101">
        <f>IF(ISNUMBER(jaar_zip[[#This Row],[etmaaltemperatuur]]),IF(jaar_zip[[#This Row],[etmaaltemperatuur]]&lt;stookgrens,stookgrens-jaar_zip[[#This Row],[etmaaltemperatuur]],0),"")</f>
        <v>1.8000000000000007</v>
      </c>
      <c r="N3551" s="101">
        <f>IF(ISNUMBER(jaar_zip[[#This Row],[graaddagen]]),IF(OR(MONTH(jaar_zip[[#This Row],[Datum]])=1,MONTH(jaar_zip[[#This Row],[Datum]])=2,MONTH(jaar_zip[[#This Row],[Datum]])=11,MONTH(jaar_zip[[#This Row],[Datum]])=12),1.1,IF(OR(MONTH(jaar_zip[[#This Row],[Datum]])=3,MONTH(jaar_zip[[#This Row],[Datum]])=10),1,0.8))*jaar_zip[[#This Row],[graaddagen]],"")</f>
        <v>1.4400000000000006</v>
      </c>
      <c r="O3551" s="101">
        <f>IF(ISNUMBER(jaar_zip[[#This Row],[etmaaltemperatuur]]),IF(jaar_zip[[#This Row],[etmaaltemperatuur]]&gt;stookgrens,jaar_zip[[#This Row],[etmaaltemperatuur]]-stookgrens,0),"")</f>
        <v>0</v>
      </c>
    </row>
    <row r="3552" spans="1:15" x14ac:dyDescent="0.25">
      <c r="A3552">
        <v>275</v>
      </c>
      <c r="B3552">
        <v>20240919</v>
      </c>
      <c r="C3552">
        <v>4.5999999999999996</v>
      </c>
      <c r="D3552">
        <v>16.600000000000001</v>
      </c>
      <c r="E3552">
        <v>1234</v>
      </c>
      <c r="F3552">
        <v>0</v>
      </c>
      <c r="G3552">
        <v>1024.9000000000001</v>
      </c>
      <c r="H3552">
        <v>88</v>
      </c>
      <c r="I3552" s="101" t="s">
        <v>24</v>
      </c>
      <c r="J3552" s="1">
        <f>DATEVALUE(RIGHT(jaar_zip[[#This Row],[YYYYMMDD]],2)&amp;"-"&amp;MID(jaar_zip[[#This Row],[YYYYMMDD]],5,2)&amp;"-"&amp;LEFT(jaar_zip[[#This Row],[YYYYMMDD]],4))</f>
        <v>45554</v>
      </c>
      <c r="K3552" s="101" t="str">
        <f>IF(AND(VALUE(MONTH(jaar_zip[[#This Row],[Datum]]))=1,VALUE(WEEKNUM(jaar_zip[[#This Row],[Datum]],21))&gt;51),RIGHT(YEAR(jaar_zip[[#This Row],[Datum]])-1,2),RIGHT(YEAR(jaar_zip[[#This Row],[Datum]]),2))&amp;"-"&amp; TEXT(WEEKNUM(jaar_zip[[#This Row],[Datum]],21),"00")</f>
        <v>24-38</v>
      </c>
      <c r="L3552" s="101">
        <f>MONTH(jaar_zip[[#This Row],[Datum]])</f>
        <v>9</v>
      </c>
      <c r="M3552" s="101">
        <f>IF(ISNUMBER(jaar_zip[[#This Row],[etmaaltemperatuur]]),IF(jaar_zip[[#This Row],[etmaaltemperatuur]]&lt;stookgrens,stookgrens-jaar_zip[[#This Row],[etmaaltemperatuur]],0),"")</f>
        <v>1.3999999999999986</v>
      </c>
      <c r="N3552" s="101">
        <f>IF(ISNUMBER(jaar_zip[[#This Row],[graaddagen]]),IF(OR(MONTH(jaar_zip[[#This Row],[Datum]])=1,MONTH(jaar_zip[[#This Row],[Datum]])=2,MONTH(jaar_zip[[#This Row],[Datum]])=11,MONTH(jaar_zip[[#This Row],[Datum]])=12),1.1,IF(OR(MONTH(jaar_zip[[#This Row],[Datum]])=3,MONTH(jaar_zip[[#This Row],[Datum]])=10),1,0.8))*jaar_zip[[#This Row],[graaddagen]],"")</f>
        <v>1.119999999999999</v>
      </c>
      <c r="O3552" s="101">
        <f>IF(ISNUMBER(jaar_zip[[#This Row],[etmaaltemperatuur]]),IF(jaar_zip[[#This Row],[etmaaltemperatuur]]&gt;stookgrens,jaar_zip[[#This Row],[etmaaltemperatuur]]-stookgrens,0),"")</f>
        <v>0</v>
      </c>
    </row>
    <row r="3553" spans="1:15" x14ac:dyDescent="0.25">
      <c r="A3553">
        <v>275</v>
      </c>
      <c r="B3553">
        <v>20240920</v>
      </c>
      <c r="C3553">
        <v>4.3</v>
      </c>
      <c r="D3553">
        <v>17.5</v>
      </c>
      <c r="E3553">
        <v>1520</v>
      </c>
      <c r="F3553">
        <v>0</v>
      </c>
      <c r="G3553">
        <v>1022</v>
      </c>
      <c r="H3553">
        <v>75</v>
      </c>
      <c r="I3553" s="101" t="s">
        <v>24</v>
      </c>
      <c r="J3553" s="1">
        <f>DATEVALUE(RIGHT(jaar_zip[[#This Row],[YYYYMMDD]],2)&amp;"-"&amp;MID(jaar_zip[[#This Row],[YYYYMMDD]],5,2)&amp;"-"&amp;LEFT(jaar_zip[[#This Row],[YYYYMMDD]],4))</f>
        <v>45555</v>
      </c>
      <c r="K3553" s="101" t="str">
        <f>IF(AND(VALUE(MONTH(jaar_zip[[#This Row],[Datum]]))=1,VALUE(WEEKNUM(jaar_zip[[#This Row],[Datum]],21))&gt;51),RIGHT(YEAR(jaar_zip[[#This Row],[Datum]])-1,2),RIGHT(YEAR(jaar_zip[[#This Row],[Datum]]),2))&amp;"-"&amp; TEXT(WEEKNUM(jaar_zip[[#This Row],[Datum]],21),"00")</f>
        <v>24-38</v>
      </c>
      <c r="L3553" s="101">
        <f>MONTH(jaar_zip[[#This Row],[Datum]])</f>
        <v>9</v>
      </c>
      <c r="M3553" s="101">
        <f>IF(ISNUMBER(jaar_zip[[#This Row],[etmaaltemperatuur]]),IF(jaar_zip[[#This Row],[etmaaltemperatuur]]&lt;stookgrens,stookgrens-jaar_zip[[#This Row],[etmaaltemperatuur]],0),"")</f>
        <v>0.5</v>
      </c>
      <c r="N3553" s="101">
        <f>IF(ISNUMBER(jaar_zip[[#This Row],[graaddagen]]),IF(OR(MONTH(jaar_zip[[#This Row],[Datum]])=1,MONTH(jaar_zip[[#This Row],[Datum]])=2,MONTH(jaar_zip[[#This Row],[Datum]])=11,MONTH(jaar_zip[[#This Row],[Datum]])=12),1.1,IF(OR(MONTH(jaar_zip[[#This Row],[Datum]])=3,MONTH(jaar_zip[[#This Row],[Datum]])=10),1,0.8))*jaar_zip[[#This Row],[graaddagen]],"")</f>
        <v>0.4</v>
      </c>
      <c r="O3553" s="101">
        <f>IF(ISNUMBER(jaar_zip[[#This Row],[etmaaltemperatuur]]),IF(jaar_zip[[#This Row],[etmaaltemperatuur]]&gt;stookgrens,jaar_zip[[#This Row],[etmaaltemperatuur]]-stookgrens,0),"")</f>
        <v>0</v>
      </c>
    </row>
    <row r="3554" spans="1:15" x14ac:dyDescent="0.25">
      <c r="A3554">
        <v>275</v>
      </c>
      <c r="B3554">
        <v>20240921</v>
      </c>
      <c r="C3554">
        <v>1.8</v>
      </c>
      <c r="D3554">
        <v>17.3</v>
      </c>
      <c r="E3554">
        <v>1536</v>
      </c>
      <c r="F3554">
        <v>0</v>
      </c>
      <c r="G3554">
        <v>1019.7</v>
      </c>
      <c r="H3554">
        <v>75</v>
      </c>
      <c r="I3554" s="101" t="s">
        <v>24</v>
      </c>
      <c r="J3554" s="1">
        <f>DATEVALUE(RIGHT(jaar_zip[[#This Row],[YYYYMMDD]],2)&amp;"-"&amp;MID(jaar_zip[[#This Row],[YYYYMMDD]],5,2)&amp;"-"&amp;LEFT(jaar_zip[[#This Row],[YYYYMMDD]],4))</f>
        <v>45556</v>
      </c>
      <c r="K3554" s="101" t="str">
        <f>IF(AND(VALUE(MONTH(jaar_zip[[#This Row],[Datum]]))=1,VALUE(WEEKNUM(jaar_zip[[#This Row],[Datum]],21))&gt;51),RIGHT(YEAR(jaar_zip[[#This Row],[Datum]])-1,2),RIGHT(YEAR(jaar_zip[[#This Row],[Datum]]),2))&amp;"-"&amp; TEXT(WEEKNUM(jaar_zip[[#This Row],[Datum]],21),"00")</f>
        <v>24-38</v>
      </c>
      <c r="L3554" s="101">
        <f>MONTH(jaar_zip[[#This Row],[Datum]])</f>
        <v>9</v>
      </c>
      <c r="M3554" s="101">
        <f>IF(ISNUMBER(jaar_zip[[#This Row],[etmaaltemperatuur]]),IF(jaar_zip[[#This Row],[etmaaltemperatuur]]&lt;stookgrens,stookgrens-jaar_zip[[#This Row],[etmaaltemperatuur]],0),"")</f>
        <v>0.69999999999999929</v>
      </c>
      <c r="N3554" s="101">
        <f>IF(ISNUMBER(jaar_zip[[#This Row],[graaddagen]]),IF(OR(MONTH(jaar_zip[[#This Row],[Datum]])=1,MONTH(jaar_zip[[#This Row],[Datum]])=2,MONTH(jaar_zip[[#This Row],[Datum]])=11,MONTH(jaar_zip[[#This Row],[Datum]])=12),1.1,IF(OR(MONTH(jaar_zip[[#This Row],[Datum]])=3,MONTH(jaar_zip[[#This Row],[Datum]])=10),1,0.8))*jaar_zip[[#This Row],[graaddagen]],"")</f>
        <v>0.5599999999999995</v>
      </c>
      <c r="O3554" s="101">
        <f>IF(ISNUMBER(jaar_zip[[#This Row],[etmaaltemperatuur]]),IF(jaar_zip[[#This Row],[etmaaltemperatuur]]&gt;stookgrens,jaar_zip[[#This Row],[etmaaltemperatuur]]-stookgrens,0),"")</f>
        <v>0</v>
      </c>
    </row>
    <row r="3555" spans="1:15" x14ac:dyDescent="0.25">
      <c r="A3555">
        <v>275</v>
      </c>
      <c r="B3555">
        <v>20240922</v>
      </c>
      <c r="C3555">
        <v>1.6</v>
      </c>
      <c r="D3555">
        <v>17.899999999999999</v>
      </c>
      <c r="E3555">
        <v>1355</v>
      </c>
      <c r="F3555">
        <v>0.3</v>
      </c>
      <c r="G3555">
        <v>1014.3</v>
      </c>
      <c r="H3555">
        <v>77</v>
      </c>
      <c r="I3555" s="101" t="s">
        <v>24</v>
      </c>
      <c r="J3555" s="1">
        <f>DATEVALUE(RIGHT(jaar_zip[[#This Row],[YYYYMMDD]],2)&amp;"-"&amp;MID(jaar_zip[[#This Row],[YYYYMMDD]],5,2)&amp;"-"&amp;LEFT(jaar_zip[[#This Row],[YYYYMMDD]],4))</f>
        <v>45557</v>
      </c>
      <c r="K3555" s="101" t="str">
        <f>IF(AND(VALUE(MONTH(jaar_zip[[#This Row],[Datum]]))=1,VALUE(WEEKNUM(jaar_zip[[#This Row],[Datum]],21))&gt;51),RIGHT(YEAR(jaar_zip[[#This Row],[Datum]])-1,2),RIGHT(YEAR(jaar_zip[[#This Row],[Datum]]),2))&amp;"-"&amp; TEXT(WEEKNUM(jaar_zip[[#This Row],[Datum]],21),"00")</f>
        <v>24-38</v>
      </c>
      <c r="L3555" s="101">
        <f>MONTH(jaar_zip[[#This Row],[Datum]])</f>
        <v>9</v>
      </c>
      <c r="M3555" s="101">
        <f>IF(ISNUMBER(jaar_zip[[#This Row],[etmaaltemperatuur]]),IF(jaar_zip[[#This Row],[etmaaltemperatuur]]&lt;stookgrens,stookgrens-jaar_zip[[#This Row],[etmaaltemperatuur]],0),"")</f>
        <v>0.10000000000000142</v>
      </c>
      <c r="N3555" s="101">
        <f>IF(ISNUMBER(jaar_zip[[#This Row],[graaddagen]]),IF(OR(MONTH(jaar_zip[[#This Row],[Datum]])=1,MONTH(jaar_zip[[#This Row],[Datum]])=2,MONTH(jaar_zip[[#This Row],[Datum]])=11,MONTH(jaar_zip[[#This Row],[Datum]])=12),1.1,IF(OR(MONTH(jaar_zip[[#This Row],[Datum]])=3,MONTH(jaar_zip[[#This Row],[Datum]])=10),1,0.8))*jaar_zip[[#This Row],[graaddagen]],"")</f>
        <v>8.000000000000114E-2</v>
      </c>
      <c r="O3555" s="101">
        <f>IF(ISNUMBER(jaar_zip[[#This Row],[etmaaltemperatuur]]),IF(jaar_zip[[#This Row],[etmaaltemperatuur]]&gt;stookgrens,jaar_zip[[#This Row],[etmaaltemperatuur]]-stookgrens,0),"")</f>
        <v>0</v>
      </c>
    </row>
    <row r="3556" spans="1:15" x14ac:dyDescent="0.25">
      <c r="A3556">
        <v>275</v>
      </c>
      <c r="B3556">
        <v>20240923</v>
      </c>
      <c r="C3556">
        <v>3.1</v>
      </c>
      <c r="D3556">
        <v>17.2</v>
      </c>
      <c r="E3556">
        <v>973</v>
      </c>
      <c r="F3556">
        <v>-0.1</v>
      </c>
      <c r="G3556">
        <v>1007.4</v>
      </c>
      <c r="H3556">
        <v>77</v>
      </c>
      <c r="I3556" s="101" t="s">
        <v>24</v>
      </c>
      <c r="J3556" s="1">
        <f>DATEVALUE(RIGHT(jaar_zip[[#This Row],[YYYYMMDD]],2)&amp;"-"&amp;MID(jaar_zip[[#This Row],[YYYYMMDD]],5,2)&amp;"-"&amp;LEFT(jaar_zip[[#This Row],[YYYYMMDD]],4))</f>
        <v>45558</v>
      </c>
      <c r="K3556" s="101" t="str">
        <f>IF(AND(VALUE(MONTH(jaar_zip[[#This Row],[Datum]]))=1,VALUE(WEEKNUM(jaar_zip[[#This Row],[Datum]],21))&gt;51),RIGHT(YEAR(jaar_zip[[#This Row],[Datum]])-1,2),RIGHT(YEAR(jaar_zip[[#This Row],[Datum]]),2))&amp;"-"&amp; TEXT(WEEKNUM(jaar_zip[[#This Row],[Datum]],21),"00")</f>
        <v>24-39</v>
      </c>
      <c r="L3556" s="101">
        <f>MONTH(jaar_zip[[#This Row],[Datum]])</f>
        <v>9</v>
      </c>
      <c r="M3556" s="101">
        <f>IF(ISNUMBER(jaar_zip[[#This Row],[etmaaltemperatuur]]),IF(jaar_zip[[#This Row],[etmaaltemperatuur]]&lt;stookgrens,stookgrens-jaar_zip[[#This Row],[etmaaltemperatuur]],0),"")</f>
        <v>0.80000000000000071</v>
      </c>
      <c r="N3556" s="101">
        <f>IF(ISNUMBER(jaar_zip[[#This Row],[graaddagen]]),IF(OR(MONTH(jaar_zip[[#This Row],[Datum]])=1,MONTH(jaar_zip[[#This Row],[Datum]])=2,MONTH(jaar_zip[[#This Row],[Datum]])=11,MONTH(jaar_zip[[#This Row],[Datum]])=12),1.1,IF(OR(MONTH(jaar_zip[[#This Row],[Datum]])=3,MONTH(jaar_zip[[#This Row],[Datum]])=10),1,0.8))*jaar_zip[[#This Row],[graaddagen]],"")</f>
        <v>0.64000000000000057</v>
      </c>
      <c r="O3556" s="101">
        <f>IF(ISNUMBER(jaar_zip[[#This Row],[etmaaltemperatuur]]),IF(jaar_zip[[#This Row],[etmaaltemperatuur]]&gt;stookgrens,jaar_zip[[#This Row],[etmaaltemperatuur]]-stookgrens,0),"")</f>
        <v>0</v>
      </c>
    </row>
    <row r="3557" spans="1:15" x14ac:dyDescent="0.25">
      <c r="A3557">
        <v>275</v>
      </c>
      <c r="B3557">
        <v>20240924</v>
      </c>
      <c r="C3557">
        <v>3.6</v>
      </c>
      <c r="D3557">
        <v>14.4</v>
      </c>
      <c r="E3557">
        <v>833</v>
      </c>
      <c r="F3557">
        <v>2</v>
      </c>
      <c r="G3557">
        <v>1002.9</v>
      </c>
      <c r="H3557">
        <v>87</v>
      </c>
      <c r="I3557" s="101" t="s">
        <v>24</v>
      </c>
      <c r="J3557" s="1">
        <f>DATEVALUE(RIGHT(jaar_zip[[#This Row],[YYYYMMDD]],2)&amp;"-"&amp;MID(jaar_zip[[#This Row],[YYYYMMDD]],5,2)&amp;"-"&amp;LEFT(jaar_zip[[#This Row],[YYYYMMDD]],4))</f>
        <v>45559</v>
      </c>
      <c r="K3557" s="101" t="str">
        <f>IF(AND(VALUE(MONTH(jaar_zip[[#This Row],[Datum]]))=1,VALUE(WEEKNUM(jaar_zip[[#This Row],[Datum]],21))&gt;51),RIGHT(YEAR(jaar_zip[[#This Row],[Datum]])-1,2),RIGHT(YEAR(jaar_zip[[#This Row],[Datum]]),2))&amp;"-"&amp; TEXT(WEEKNUM(jaar_zip[[#This Row],[Datum]],21),"00")</f>
        <v>24-39</v>
      </c>
      <c r="L3557" s="101">
        <f>MONTH(jaar_zip[[#This Row],[Datum]])</f>
        <v>9</v>
      </c>
      <c r="M3557" s="101">
        <f>IF(ISNUMBER(jaar_zip[[#This Row],[etmaaltemperatuur]]),IF(jaar_zip[[#This Row],[etmaaltemperatuur]]&lt;stookgrens,stookgrens-jaar_zip[[#This Row],[etmaaltemperatuur]],0),"")</f>
        <v>3.5999999999999996</v>
      </c>
      <c r="N3557" s="101">
        <f>IF(ISNUMBER(jaar_zip[[#This Row],[graaddagen]]),IF(OR(MONTH(jaar_zip[[#This Row],[Datum]])=1,MONTH(jaar_zip[[#This Row],[Datum]])=2,MONTH(jaar_zip[[#This Row],[Datum]])=11,MONTH(jaar_zip[[#This Row],[Datum]])=12),1.1,IF(OR(MONTH(jaar_zip[[#This Row],[Datum]])=3,MONTH(jaar_zip[[#This Row],[Datum]])=10),1,0.8))*jaar_zip[[#This Row],[graaddagen]],"")</f>
        <v>2.88</v>
      </c>
      <c r="O3557" s="101">
        <f>IF(ISNUMBER(jaar_zip[[#This Row],[etmaaltemperatuur]]),IF(jaar_zip[[#This Row],[etmaaltemperatuur]]&gt;stookgrens,jaar_zip[[#This Row],[etmaaltemperatuur]]-stookgrens,0),"")</f>
        <v>0</v>
      </c>
    </row>
    <row r="3558" spans="1:15" x14ac:dyDescent="0.25">
      <c r="A3558">
        <v>275</v>
      </c>
      <c r="B3558">
        <v>20240925</v>
      </c>
      <c r="C3558">
        <v>4.5</v>
      </c>
      <c r="D3558">
        <v>14.8</v>
      </c>
      <c r="E3558">
        <v>747</v>
      </c>
      <c r="F3558">
        <v>6.8</v>
      </c>
      <c r="G3558">
        <v>1001.1</v>
      </c>
      <c r="H3558">
        <v>88</v>
      </c>
      <c r="I3558" s="101" t="s">
        <v>24</v>
      </c>
      <c r="J3558" s="1">
        <f>DATEVALUE(RIGHT(jaar_zip[[#This Row],[YYYYMMDD]],2)&amp;"-"&amp;MID(jaar_zip[[#This Row],[YYYYMMDD]],5,2)&amp;"-"&amp;LEFT(jaar_zip[[#This Row],[YYYYMMDD]],4))</f>
        <v>45560</v>
      </c>
      <c r="K3558" s="101" t="str">
        <f>IF(AND(VALUE(MONTH(jaar_zip[[#This Row],[Datum]]))=1,VALUE(WEEKNUM(jaar_zip[[#This Row],[Datum]],21))&gt;51),RIGHT(YEAR(jaar_zip[[#This Row],[Datum]])-1,2),RIGHT(YEAR(jaar_zip[[#This Row],[Datum]]),2))&amp;"-"&amp; TEXT(WEEKNUM(jaar_zip[[#This Row],[Datum]],21),"00")</f>
        <v>24-39</v>
      </c>
      <c r="L3558" s="101">
        <f>MONTH(jaar_zip[[#This Row],[Datum]])</f>
        <v>9</v>
      </c>
      <c r="M3558" s="101">
        <f>IF(ISNUMBER(jaar_zip[[#This Row],[etmaaltemperatuur]]),IF(jaar_zip[[#This Row],[etmaaltemperatuur]]&lt;stookgrens,stookgrens-jaar_zip[[#This Row],[etmaaltemperatuur]],0),"")</f>
        <v>3.1999999999999993</v>
      </c>
      <c r="N3558" s="101">
        <f>IF(ISNUMBER(jaar_zip[[#This Row],[graaddagen]]),IF(OR(MONTH(jaar_zip[[#This Row],[Datum]])=1,MONTH(jaar_zip[[#This Row],[Datum]])=2,MONTH(jaar_zip[[#This Row],[Datum]])=11,MONTH(jaar_zip[[#This Row],[Datum]])=12),1.1,IF(OR(MONTH(jaar_zip[[#This Row],[Datum]])=3,MONTH(jaar_zip[[#This Row],[Datum]])=10),1,0.8))*jaar_zip[[#This Row],[graaddagen]],"")</f>
        <v>2.5599999999999996</v>
      </c>
      <c r="O3558" s="101">
        <f>IF(ISNUMBER(jaar_zip[[#This Row],[etmaaltemperatuur]]),IF(jaar_zip[[#This Row],[etmaaltemperatuur]]&gt;stookgrens,jaar_zip[[#This Row],[etmaaltemperatuur]]-stookgrens,0),"")</f>
        <v>0</v>
      </c>
    </row>
    <row r="3559" spans="1:15" x14ac:dyDescent="0.25">
      <c r="A3559">
        <v>275</v>
      </c>
      <c r="B3559">
        <v>20240926</v>
      </c>
      <c r="C3559">
        <v>6.2</v>
      </c>
      <c r="D3559">
        <v>15.5</v>
      </c>
      <c r="E3559">
        <v>885</v>
      </c>
      <c r="F3559">
        <v>14.4</v>
      </c>
      <c r="G3559">
        <v>990</v>
      </c>
      <c r="H3559">
        <v>86</v>
      </c>
      <c r="I3559" s="101" t="s">
        <v>24</v>
      </c>
      <c r="J3559" s="1">
        <f>DATEVALUE(RIGHT(jaar_zip[[#This Row],[YYYYMMDD]],2)&amp;"-"&amp;MID(jaar_zip[[#This Row],[YYYYMMDD]],5,2)&amp;"-"&amp;LEFT(jaar_zip[[#This Row],[YYYYMMDD]],4))</f>
        <v>45561</v>
      </c>
      <c r="K3559" s="101" t="str">
        <f>IF(AND(VALUE(MONTH(jaar_zip[[#This Row],[Datum]]))=1,VALUE(WEEKNUM(jaar_zip[[#This Row],[Datum]],21))&gt;51),RIGHT(YEAR(jaar_zip[[#This Row],[Datum]])-1,2),RIGHT(YEAR(jaar_zip[[#This Row],[Datum]]),2))&amp;"-"&amp; TEXT(WEEKNUM(jaar_zip[[#This Row],[Datum]],21),"00")</f>
        <v>24-39</v>
      </c>
      <c r="L3559" s="101">
        <f>MONTH(jaar_zip[[#This Row],[Datum]])</f>
        <v>9</v>
      </c>
      <c r="M3559" s="101">
        <f>IF(ISNUMBER(jaar_zip[[#This Row],[etmaaltemperatuur]]),IF(jaar_zip[[#This Row],[etmaaltemperatuur]]&lt;stookgrens,stookgrens-jaar_zip[[#This Row],[etmaaltemperatuur]],0),"")</f>
        <v>2.5</v>
      </c>
      <c r="N3559" s="101">
        <f>IF(ISNUMBER(jaar_zip[[#This Row],[graaddagen]]),IF(OR(MONTH(jaar_zip[[#This Row],[Datum]])=1,MONTH(jaar_zip[[#This Row],[Datum]])=2,MONTH(jaar_zip[[#This Row],[Datum]])=11,MONTH(jaar_zip[[#This Row],[Datum]])=12),1.1,IF(OR(MONTH(jaar_zip[[#This Row],[Datum]])=3,MONTH(jaar_zip[[#This Row],[Datum]])=10),1,0.8))*jaar_zip[[#This Row],[graaddagen]],"")</f>
        <v>2</v>
      </c>
      <c r="O3559" s="101">
        <f>IF(ISNUMBER(jaar_zip[[#This Row],[etmaaltemperatuur]]),IF(jaar_zip[[#This Row],[etmaaltemperatuur]]&gt;stookgrens,jaar_zip[[#This Row],[etmaaltemperatuur]]-stookgrens,0),"")</f>
        <v>0</v>
      </c>
    </row>
    <row r="3560" spans="1:15" x14ac:dyDescent="0.25">
      <c r="A3560">
        <v>275</v>
      </c>
      <c r="B3560">
        <v>20240927</v>
      </c>
      <c r="C3560">
        <v>7.2</v>
      </c>
      <c r="D3560">
        <v>11.9</v>
      </c>
      <c r="E3560">
        <v>372</v>
      </c>
      <c r="F3560">
        <v>9.1999999999999993</v>
      </c>
      <c r="G3560">
        <v>997.7</v>
      </c>
      <c r="H3560">
        <v>84</v>
      </c>
      <c r="I3560" s="101" t="s">
        <v>24</v>
      </c>
      <c r="J3560" s="1">
        <f>DATEVALUE(RIGHT(jaar_zip[[#This Row],[YYYYMMDD]],2)&amp;"-"&amp;MID(jaar_zip[[#This Row],[YYYYMMDD]],5,2)&amp;"-"&amp;LEFT(jaar_zip[[#This Row],[YYYYMMDD]],4))</f>
        <v>45562</v>
      </c>
      <c r="K3560" s="101" t="str">
        <f>IF(AND(VALUE(MONTH(jaar_zip[[#This Row],[Datum]]))=1,VALUE(WEEKNUM(jaar_zip[[#This Row],[Datum]],21))&gt;51),RIGHT(YEAR(jaar_zip[[#This Row],[Datum]])-1,2),RIGHT(YEAR(jaar_zip[[#This Row],[Datum]]),2))&amp;"-"&amp; TEXT(WEEKNUM(jaar_zip[[#This Row],[Datum]],21),"00")</f>
        <v>24-39</v>
      </c>
      <c r="L3560" s="101">
        <f>MONTH(jaar_zip[[#This Row],[Datum]])</f>
        <v>9</v>
      </c>
      <c r="M3560" s="101">
        <f>IF(ISNUMBER(jaar_zip[[#This Row],[etmaaltemperatuur]]),IF(jaar_zip[[#This Row],[etmaaltemperatuur]]&lt;stookgrens,stookgrens-jaar_zip[[#This Row],[etmaaltemperatuur]],0),"")</f>
        <v>6.1</v>
      </c>
      <c r="N3560" s="101">
        <f>IF(ISNUMBER(jaar_zip[[#This Row],[graaddagen]]),IF(OR(MONTH(jaar_zip[[#This Row],[Datum]])=1,MONTH(jaar_zip[[#This Row],[Datum]])=2,MONTH(jaar_zip[[#This Row],[Datum]])=11,MONTH(jaar_zip[[#This Row],[Datum]])=12),1.1,IF(OR(MONTH(jaar_zip[[#This Row],[Datum]])=3,MONTH(jaar_zip[[#This Row],[Datum]])=10),1,0.8))*jaar_zip[[#This Row],[graaddagen]],"")</f>
        <v>4.88</v>
      </c>
      <c r="O3560" s="101">
        <f>IF(ISNUMBER(jaar_zip[[#This Row],[etmaaltemperatuur]]),IF(jaar_zip[[#This Row],[etmaaltemperatuur]]&gt;stookgrens,jaar_zip[[#This Row],[etmaaltemperatuur]]-stookgrens,0),"")</f>
        <v>0</v>
      </c>
    </row>
    <row r="3561" spans="1:15" x14ac:dyDescent="0.25">
      <c r="A3561">
        <v>275</v>
      </c>
      <c r="B3561">
        <v>20240928</v>
      </c>
      <c r="C3561">
        <v>3.1</v>
      </c>
      <c r="D3561">
        <v>9.6</v>
      </c>
      <c r="E3561">
        <v>1160</v>
      </c>
      <c r="F3561">
        <v>0.1</v>
      </c>
      <c r="G3561">
        <v>1020.4</v>
      </c>
      <c r="H3561">
        <v>84</v>
      </c>
      <c r="I3561" s="101" t="s">
        <v>24</v>
      </c>
      <c r="J3561" s="1">
        <f>DATEVALUE(RIGHT(jaar_zip[[#This Row],[YYYYMMDD]],2)&amp;"-"&amp;MID(jaar_zip[[#This Row],[YYYYMMDD]],5,2)&amp;"-"&amp;LEFT(jaar_zip[[#This Row],[YYYYMMDD]],4))</f>
        <v>45563</v>
      </c>
      <c r="K3561" s="101" t="str">
        <f>IF(AND(VALUE(MONTH(jaar_zip[[#This Row],[Datum]]))=1,VALUE(WEEKNUM(jaar_zip[[#This Row],[Datum]],21))&gt;51),RIGHT(YEAR(jaar_zip[[#This Row],[Datum]])-1,2),RIGHT(YEAR(jaar_zip[[#This Row],[Datum]]),2))&amp;"-"&amp; TEXT(WEEKNUM(jaar_zip[[#This Row],[Datum]],21),"00")</f>
        <v>24-39</v>
      </c>
      <c r="L3561" s="101">
        <f>MONTH(jaar_zip[[#This Row],[Datum]])</f>
        <v>9</v>
      </c>
      <c r="M3561" s="101">
        <f>IF(ISNUMBER(jaar_zip[[#This Row],[etmaaltemperatuur]]),IF(jaar_zip[[#This Row],[etmaaltemperatuur]]&lt;stookgrens,stookgrens-jaar_zip[[#This Row],[etmaaltemperatuur]],0),"")</f>
        <v>8.4</v>
      </c>
      <c r="N3561" s="101">
        <f>IF(ISNUMBER(jaar_zip[[#This Row],[graaddagen]]),IF(OR(MONTH(jaar_zip[[#This Row],[Datum]])=1,MONTH(jaar_zip[[#This Row],[Datum]])=2,MONTH(jaar_zip[[#This Row],[Datum]])=11,MONTH(jaar_zip[[#This Row],[Datum]])=12),1.1,IF(OR(MONTH(jaar_zip[[#This Row],[Datum]])=3,MONTH(jaar_zip[[#This Row],[Datum]])=10),1,0.8))*jaar_zip[[#This Row],[graaddagen]],"")</f>
        <v>6.7200000000000006</v>
      </c>
      <c r="O3561" s="101">
        <f>IF(ISNUMBER(jaar_zip[[#This Row],[etmaaltemperatuur]]),IF(jaar_zip[[#This Row],[etmaaltemperatuur]]&gt;stookgrens,jaar_zip[[#This Row],[etmaaltemperatuur]]-stookgrens,0),"")</f>
        <v>0</v>
      </c>
    </row>
    <row r="3562" spans="1:15" x14ac:dyDescent="0.25">
      <c r="A3562">
        <v>275</v>
      </c>
      <c r="B3562">
        <v>20240929</v>
      </c>
      <c r="C3562">
        <v>2.5</v>
      </c>
      <c r="D3562">
        <v>9.4</v>
      </c>
      <c r="E3562">
        <v>1209</v>
      </c>
      <c r="F3562">
        <v>0</v>
      </c>
      <c r="G3562">
        <v>1025.0999999999999</v>
      </c>
      <c r="H3562">
        <v>79</v>
      </c>
      <c r="I3562" s="101" t="s">
        <v>24</v>
      </c>
      <c r="J3562" s="1">
        <f>DATEVALUE(RIGHT(jaar_zip[[#This Row],[YYYYMMDD]],2)&amp;"-"&amp;MID(jaar_zip[[#This Row],[YYYYMMDD]],5,2)&amp;"-"&amp;LEFT(jaar_zip[[#This Row],[YYYYMMDD]],4))</f>
        <v>45564</v>
      </c>
      <c r="K3562" s="101" t="str">
        <f>IF(AND(VALUE(MONTH(jaar_zip[[#This Row],[Datum]]))=1,VALUE(WEEKNUM(jaar_zip[[#This Row],[Datum]],21))&gt;51),RIGHT(YEAR(jaar_zip[[#This Row],[Datum]])-1,2),RIGHT(YEAR(jaar_zip[[#This Row],[Datum]]),2))&amp;"-"&amp; TEXT(WEEKNUM(jaar_zip[[#This Row],[Datum]],21),"00")</f>
        <v>24-39</v>
      </c>
      <c r="L3562" s="101">
        <f>MONTH(jaar_zip[[#This Row],[Datum]])</f>
        <v>9</v>
      </c>
      <c r="M3562" s="101">
        <f>IF(ISNUMBER(jaar_zip[[#This Row],[etmaaltemperatuur]]),IF(jaar_zip[[#This Row],[etmaaltemperatuur]]&lt;stookgrens,stookgrens-jaar_zip[[#This Row],[etmaaltemperatuur]],0),"")</f>
        <v>8.6</v>
      </c>
      <c r="N3562" s="101">
        <f>IF(ISNUMBER(jaar_zip[[#This Row],[graaddagen]]),IF(OR(MONTH(jaar_zip[[#This Row],[Datum]])=1,MONTH(jaar_zip[[#This Row],[Datum]])=2,MONTH(jaar_zip[[#This Row],[Datum]])=11,MONTH(jaar_zip[[#This Row],[Datum]])=12),1.1,IF(OR(MONTH(jaar_zip[[#This Row],[Datum]])=3,MONTH(jaar_zip[[#This Row],[Datum]])=10),1,0.8))*jaar_zip[[#This Row],[graaddagen]],"")</f>
        <v>6.88</v>
      </c>
      <c r="O3562" s="101">
        <f>IF(ISNUMBER(jaar_zip[[#This Row],[etmaaltemperatuur]]),IF(jaar_zip[[#This Row],[etmaaltemperatuur]]&gt;stookgrens,jaar_zip[[#This Row],[etmaaltemperatuur]]-stookgrens,0),"")</f>
        <v>0</v>
      </c>
    </row>
    <row r="3563" spans="1:15" x14ac:dyDescent="0.25">
      <c r="A3563">
        <v>275</v>
      </c>
      <c r="B3563">
        <v>20240930</v>
      </c>
      <c r="C3563">
        <v>5.7</v>
      </c>
      <c r="D3563">
        <v>11.6</v>
      </c>
      <c r="E3563">
        <v>502</v>
      </c>
      <c r="F3563">
        <v>12.6</v>
      </c>
      <c r="G3563">
        <v>1009.7</v>
      </c>
      <c r="H3563">
        <v>86</v>
      </c>
      <c r="I3563" s="101" t="s">
        <v>24</v>
      </c>
      <c r="J3563" s="1">
        <f>DATEVALUE(RIGHT(jaar_zip[[#This Row],[YYYYMMDD]],2)&amp;"-"&amp;MID(jaar_zip[[#This Row],[YYYYMMDD]],5,2)&amp;"-"&amp;LEFT(jaar_zip[[#This Row],[YYYYMMDD]],4))</f>
        <v>45565</v>
      </c>
      <c r="K3563" s="101" t="str">
        <f>IF(AND(VALUE(MONTH(jaar_zip[[#This Row],[Datum]]))=1,VALUE(WEEKNUM(jaar_zip[[#This Row],[Datum]],21))&gt;51),RIGHT(YEAR(jaar_zip[[#This Row],[Datum]])-1,2),RIGHT(YEAR(jaar_zip[[#This Row],[Datum]]),2))&amp;"-"&amp; TEXT(WEEKNUM(jaar_zip[[#This Row],[Datum]],21),"00")</f>
        <v>24-40</v>
      </c>
      <c r="L3563" s="101">
        <f>MONTH(jaar_zip[[#This Row],[Datum]])</f>
        <v>9</v>
      </c>
      <c r="M3563" s="101">
        <f>IF(ISNUMBER(jaar_zip[[#This Row],[etmaaltemperatuur]]),IF(jaar_zip[[#This Row],[etmaaltemperatuur]]&lt;stookgrens,stookgrens-jaar_zip[[#This Row],[etmaaltemperatuur]],0),"")</f>
        <v>6.4</v>
      </c>
      <c r="N3563" s="101">
        <f>IF(ISNUMBER(jaar_zip[[#This Row],[graaddagen]]),IF(OR(MONTH(jaar_zip[[#This Row],[Datum]])=1,MONTH(jaar_zip[[#This Row],[Datum]])=2,MONTH(jaar_zip[[#This Row],[Datum]])=11,MONTH(jaar_zip[[#This Row],[Datum]])=12),1.1,IF(OR(MONTH(jaar_zip[[#This Row],[Datum]])=3,MONTH(jaar_zip[[#This Row],[Datum]])=10),1,0.8))*jaar_zip[[#This Row],[graaddagen]],"")</f>
        <v>5.120000000000001</v>
      </c>
      <c r="O3563" s="101">
        <f>IF(ISNUMBER(jaar_zip[[#This Row],[etmaaltemperatuur]]),IF(jaar_zip[[#This Row],[etmaaltemperatuur]]&gt;stookgrens,jaar_zip[[#This Row],[etmaaltemperatuur]]-stookgrens,0),"")</f>
        <v>0</v>
      </c>
    </row>
    <row r="3564" spans="1:15" x14ac:dyDescent="0.25">
      <c r="A3564">
        <v>277</v>
      </c>
      <c r="B3564">
        <v>20240101</v>
      </c>
      <c r="C3564">
        <v>7</v>
      </c>
      <c r="D3564">
        <v>7</v>
      </c>
      <c r="E3564">
        <v>132</v>
      </c>
      <c r="F3564">
        <v>12.2</v>
      </c>
      <c r="H3564">
        <v>88</v>
      </c>
      <c r="I3564" s="101" t="s">
        <v>25</v>
      </c>
      <c r="J3564" s="1">
        <f>DATEVALUE(RIGHT(jaar_zip[[#This Row],[YYYYMMDD]],2)&amp;"-"&amp;MID(jaar_zip[[#This Row],[YYYYMMDD]],5,2)&amp;"-"&amp;LEFT(jaar_zip[[#This Row],[YYYYMMDD]],4))</f>
        <v>45292</v>
      </c>
      <c r="K3564" s="101" t="str">
        <f>IF(AND(VALUE(MONTH(jaar_zip[[#This Row],[Datum]]))=1,VALUE(WEEKNUM(jaar_zip[[#This Row],[Datum]],21))&gt;51),RIGHT(YEAR(jaar_zip[[#This Row],[Datum]])-1,2),RIGHT(YEAR(jaar_zip[[#This Row],[Datum]]),2))&amp;"-"&amp; TEXT(WEEKNUM(jaar_zip[[#This Row],[Datum]],21),"00")</f>
        <v>24-01</v>
      </c>
      <c r="L3564" s="101">
        <f>MONTH(jaar_zip[[#This Row],[Datum]])</f>
        <v>1</v>
      </c>
      <c r="M3564" s="101">
        <f>IF(ISNUMBER(jaar_zip[[#This Row],[etmaaltemperatuur]]),IF(jaar_zip[[#This Row],[etmaaltemperatuur]]&lt;stookgrens,stookgrens-jaar_zip[[#This Row],[etmaaltemperatuur]],0),"")</f>
        <v>11</v>
      </c>
      <c r="N3564" s="101">
        <f>IF(ISNUMBER(jaar_zip[[#This Row],[graaddagen]]),IF(OR(MONTH(jaar_zip[[#This Row],[Datum]])=1,MONTH(jaar_zip[[#This Row],[Datum]])=2,MONTH(jaar_zip[[#This Row],[Datum]])=11,MONTH(jaar_zip[[#This Row],[Datum]])=12),1.1,IF(OR(MONTH(jaar_zip[[#This Row],[Datum]])=3,MONTH(jaar_zip[[#This Row],[Datum]])=10),1,0.8))*jaar_zip[[#This Row],[graaddagen]],"")</f>
        <v>12.100000000000001</v>
      </c>
      <c r="O3564" s="101">
        <f>IF(ISNUMBER(jaar_zip[[#This Row],[etmaaltemperatuur]]),IF(jaar_zip[[#This Row],[etmaaltemperatuur]]&gt;stookgrens,jaar_zip[[#This Row],[etmaaltemperatuur]]-stookgrens,0),"")</f>
        <v>0</v>
      </c>
    </row>
    <row r="3565" spans="1:15" x14ac:dyDescent="0.25">
      <c r="A3565">
        <v>277</v>
      </c>
      <c r="B3565">
        <v>20240102</v>
      </c>
      <c r="C3565">
        <v>7.7</v>
      </c>
      <c r="D3565">
        <v>8.4</v>
      </c>
      <c r="E3565">
        <v>98</v>
      </c>
      <c r="F3565">
        <v>27</v>
      </c>
      <c r="H3565">
        <v>95</v>
      </c>
      <c r="I3565" s="101" t="s">
        <v>25</v>
      </c>
      <c r="J3565" s="1">
        <f>DATEVALUE(RIGHT(jaar_zip[[#This Row],[YYYYMMDD]],2)&amp;"-"&amp;MID(jaar_zip[[#This Row],[YYYYMMDD]],5,2)&amp;"-"&amp;LEFT(jaar_zip[[#This Row],[YYYYMMDD]],4))</f>
        <v>45293</v>
      </c>
      <c r="K3565" s="101" t="str">
        <f>IF(AND(VALUE(MONTH(jaar_zip[[#This Row],[Datum]]))=1,VALUE(WEEKNUM(jaar_zip[[#This Row],[Datum]],21))&gt;51),RIGHT(YEAR(jaar_zip[[#This Row],[Datum]])-1,2),RIGHT(YEAR(jaar_zip[[#This Row],[Datum]]),2))&amp;"-"&amp; TEXT(WEEKNUM(jaar_zip[[#This Row],[Datum]],21),"00")</f>
        <v>24-01</v>
      </c>
      <c r="L3565" s="101">
        <f>MONTH(jaar_zip[[#This Row],[Datum]])</f>
        <v>1</v>
      </c>
      <c r="M3565" s="101">
        <f>IF(ISNUMBER(jaar_zip[[#This Row],[etmaaltemperatuur]]),IF(jaar_zip[[#This Row],[etmaaltemperatuur]]&lt;stookgrens,stookgrens-jaar_zip[[#This Row],[etmaaltemperatuur]],0),"")</f>
        <v>9.6</v>
      </c>
      <c r="N3565" s="101">
        <f>IF(ISNUMBER(jaar_zip[[#This Row],[graaddagen]]),IF(OR(MONTH(jaar_zip[[#This Row],[Datum]])=1,MONTH(jaar_zip[[#This Row],[Datum]])=2,MONTH(jaar_zip[[#This Row],[Datum]])=11,MONTH(jaar_zip[[#This Row],[Datum]])=12),1.1,IF(OR(MONTH(jaar_zip[[#This Row],[Datum]])=3,MONTH(jaar_zip[[#This Row],[Datum]])=10),1,0.8))*jaar_zip[[#This Row],[graaddagen]],"")</f>
        <v>10.56</v>
      </c>
      <c r="O3565" s="101">
        <f>IF(ISNUMBER(jaar_zip[[#This Row],[etmaaltemperatuur]]),IF(jaar_zip[[#This Row],[etmaaltemperatuur]]&gt;stookgrens,jaar_zip[[#This Row],[etmaaltemperatuur]]-stookgrens,0),"")</f>
        <v>0</v>
      </c>
    </row>
    <row r="3566" spans="1:15" x14ac:dyDescent="0.25">
      <c r="A3566">
        <v>277</v>
      </c>
      <c r="B3566">
        <v>20240103</v>
      </c>
      <c r="C3566">
        <v>11.1</v>
      </c>
      <c r="D3566">
        <v>7.7</v>
      </c>
      <c r="E3566">
        <v>131</v>
      </c>
      <c r="F3566">
        <v>8.3000000000000007</v>
      </c>
      <c r="H3566">
        <v>90</v>
      </c>
      <c r="I3566" s="101" t="s">
        <v>25</v>
      </c>
      <c r="J3566" s="1">
        <f>DATEVALUE(RIGHT(jaar_zip[[#This Row],[YYYYMMDD]],2)&amp;"-"&amp;MID(jaar_zip[[#This Row],[YYYYMMDD]],5,2)&amp;"-"&amp;LEFT(jaar_zip[[#This Row],[YYYYMMDD]],4))</f>
        <v>45294</v>
      </c>
      <c r="K3566" s="101" t="str">
        <f>IF(AND(VALUE(MONTH(jaar_zip[[#This Row],[Datum]]))=1,VALUE(WEEKNUM(jaar_zip[[#This Row],[Datum]],21))&gt;51),RIGHT(YEAR(jaar_zip[[#This Row],[Datum]])-1,2),RIGHT(YEAR(jaar_zip[[#This Row],[Datum]]),2))&amp;"-"&amp; TEXT(WEEKNUM(jaar_zip[[#This Row],[Datum]],21),"00")</f>
        <v>24-01</v>
      </c>
      <c r="L3566" s="101">
        <f>MONTH(jaar_zip[[#This Row],[Datum]])</f>
        <v>1</v>
      </c>
      <c r="M3566" s="101">
        <f>IF(ISNUMBER(jaar_zip[[#This Row],[etmaaltemperatuur]]),IF(jaar_zip[[#This Row],[etmaaltemperatuur]]&lt;stookgrens,stookgrens-jaar_zip[[#This Row],[etmaaltemperatuur]],0),"")</f>
        <v>10.3</v>
      </c>
      <c r="N3566" s="101">
        <f>IF(ISNUMBER(jaar_zip[[#This Row],[graaddagen]]),IF(OR(MONTH(jaar_zip[[#This Row],[Datum]])=1,MONTH(jaar_zip[[#This Row],[Datum]])=2,MONTH(jaar_zip[[#This Row],[Datum]])=11,MONTH(jaar_zip[[#This Row],[Datum]])=12),1.1,IF(OR(MONTH(jaar_zip[[#This Row],[Datum]])=3,MONTH(jaar_zip[[#This Row],[Datum]])=10),1,0.8))*jaar_zip[[#This Row],[graaddagen]],"")</f>
        <v>11.330000000000002</v>
      </c>
      <c r="O3566" s="101">
        <f>IF(ISNUMBER(jaar_zip[[#This Row],[etmaaltemperatuur]]),IF(jaar_zip[[#This Row],[etmaaltemperatuur]]&gt;stookgrens,jaar_zip[[#This Row],[etmaaltemperatuur]]-stookgrens,0),"")</f>
        <v>0</v>
      </c>
    </row>
    <row r="3567" spans="1:15" x14ac:dyDescent="0.25">
      <c r="A3567">
        <v>277</v>
      </c>
      <c r="B3567">
        <v>20240104</v>
      </c>
      <c r="C3567">
        <v>6</v>
      </c>
      <c r="D3567">
        <v>4</v>
      </c>
      <c r="E3567">
        <v>229</v>
      </c>
      <c r="F3567">
        <v>0.1</v>
      </c>
      <c r="H3567">
        <v>81</v>
      </c>
      <c r="I3567" s="101" t="s">
        <v>25</v>
      </c>
      <c r="J3567" s="1">
        <f>DATEVALUE(RIGHT(jaar_zip[[#This Row],[YYYYMMDD]],2)&amp;"-"&amp;MID(jaar_zip[[#This Row],[YYYYMMDD]],5,2)&amp;"-"&amp;LEFT(jaar_zip[[#This Row],[YYYYMMDD]],4))</f>
        <v>45295</v>
      </c>
      <c r="K3567" s="101" t="str">
        <f>IF(AND(VALUE(MONTH(jaar_zip[[#This Row],[Datum]]))=1,VALUE(WEEKNUM(jaar_zip[[#This Row],[Datum]],21))&gt;51),RIGHT(YEAR(jaar_zip[[#This Row],[Datum]])-1,2),RIGHT(YEAR(jaar_zip[[#This Row],[Datum]]),2))&amp;"-"&amp; TEXT(WEEKNUM(jaar_zip[[#This Row],[Datum]],21),"00")</f>
        <v>24-01</v>
      </c>
      <c r="L3567" s="101">
        <f>MONTH(jaar_zip[[#This Row],[Datum]])</f>
        <v>1</v>
      </c>
      <c r="M3567" s="101">
        <f>IF(ISNUMBER(jaar_zip[[#This Row],[etmaaltemperatuur]]),IF(jaar_zip[[#This Row],[etmaaltemperatuur]]&lt;stookgrens,stookgrens-jaar_zip[[#This Row],[etmaaltemperatuur]],0),"")</f>
        <v>14</v>
      </c>
      <c r="N3567" s="101">
        <f>IF(ISNUMBER(jaar_zip[[#This Row],[graaddagen]]),IF(OR(MONTH(jaar_zip[[#This Row],[Datum]])=1,MONTH(jaar_zip[[#This Row],[Datum]])=2,MONTH(jaar_zip[[#This Row],[Datum]])=11,MONTH(jaar_zip[[#This Row],[Datum]])=12),1.1,IF(OR(MONTH(jaar_zip[[#This Row],[Datum]])=3,MONTH(jaar_zip[[#This Row],[Datum]])=10),1,0.8))*jaar_zip[[#This Row],[graaddagen]],"")</f>
        <v>15.400000000000002</v>
      </c>
      <c r="O3567" s="101">
        <f>IF(ISNUMBER(jaar_zip[[#This Row],[etmaaltemperatuur]]),IF(jaar_zip[[#This Row],[etmaaltemperatuur]]&gt;stookgrens,jaar_zip[[#This Row],[etmaaltemperatuur]]-stookgrens,0),"")</f>
        <v>0</v>
      </c>
    </row>
    <row r="3568" spans="1:15" x14ac:dyDescent="0.25">
      <c r="A3568">
        <v>277</v>
      </c>
      <c r="B3568">
        <v>20240105</v>
      </c>
      <c r="C3568">
        <v>8.8000000000000007</v>
      </c>
      <c r="D3568">
        <v>2.9</v>
      </c>
      <c r="E3568">
        <v>78</v>
      </c>
      <c r="F3568">
        <v>7.4</v>
      </c>
      <c r="H3568">
        <v>94</v>
      </c>
      <c r="I3568" s="101" t="s">
        <v>25</v>
      </c>
      <c r="J3568" s="1">
        <f>DATEVALUE(RIGHT(jaar_zip[[#This Row],[YYYYMMDD]],2)&amp;"-"&amp;MID(jaar_zip[[#This Row],[YYYYMMDD]],5,2)&amp;"-"&amp;LEFT(jaar_zip[[#This Row],[YYYYMMDD]],4))</f>
        <v>45296</v>
      </c>
      <c r="K3568" s="101" t="str">
        <f>IF(AND(VALUE(MONTH(jaar_zip[[#This Row],[Datum]]))=1,VALUE(WEEKNUM(jaar_zip[[#This Row],[Datum]],21))&gt;51),RIGHT(YEAR(jaar_zip[[#This Row],[Datum]])-1,2),RIGHT(YEAR(jaar_zip[[#This Row],[Datum]]),2))&amp;"-"&amp; TEXT(WEEKNUM(jaar_zip[[#This Row],[Datum]],21),"00")</f>
        <v>24-01</v>
      </c>
      <c r="L3568" s="101">
        <f>MONTH(jaar_zip[[#This Row],[Datum]])</f>
        <v>1</v>
      </c>
      <c r="M3568" s="101">
        <f>IF(ISNUMBER(jaar_zip[[#This Row],[etmaaltemperatuur]]),IF(jaar_zip[[#This Row],[etmaaltemperatuur]]&lt;stookgrens,stookgrens-jaar_zip[[#This Row],[etmaaltemperatuur]],0),"")</f>
        <v>15.1</v>
      </c>
      <c r="N3568" s="101">
        <f>IF(ISNUMBER(jaar_zip[[#This Row],[graaddagen]]),IF(OR(MONTH(jaar_zip[[#This Row],[Datum]])=1,MONTH(jaar_zip[[#This Row],[Datum]])=2,MONTH(jaar_zip[[#This Row],[Datum]])=11,MONTH(jaar_zip[[#This Row],[Datum]])=12),1.1,IF(OR(MONTH(jaar_zip[[#This Row],[Datum]])=3,MONTH(jaar_zip[[#This Row],[Datum]])=10),1,0.8))*jaar_zip[[#This Row],[graaddagen]],"")</f>
        <v>16.61</v>
      </c>
      <c r="O3568" s="101">
        <f>IF(ISNUMBER(jaar_zip[[#This Row],[etmaaltemperatuur]]),IF(jaar_zip[[#This Row],[etmaaltemperatuur]]&gt;stookgrens,jaar_zip[[#This Row],[etmaaltemperatuur]]-stookgrens,0),"")</f>
        <v>0</v>
      </c>
    </row>
    <row r="3569" spans="1:15" x14ac:dyDescent="0.25">
      <c r="A3569">
        <v>277</v>
      </c>
      <c r="B3569">
        <v>20240106</v>
      </c>
      <c r="C3569">
        <v>9.6999999999999993</v>
      </c>
      <c r="D3569">
        <v>2</v>
      </c>
      <c r="E3569">
        <v>42</v>
      </c>
      <c r="F3569">
        <v>0.4</v>
      </c>
      <c r="H3569">
        <v>90</v>
      </c>
      <c r="I3569" s="101" t="s">
        <v>25</v>
      </c>
      <c r="J3569" s="1">
        <f>DATEVALUE(RIGHT(jaar_zip[[#This Row],[YYYYMMDD]],2)&amp;"-"&amp;MID(jaar_zip[[#This Row],[YYYYMMDD]],5,2)&amp;"-"&amp;LEFT(jaar_zip[[#This Row],[YYYYMMDD]],4))</f>
        <v>45297</v>
      </c>
      <c r="K3569" s="101" t="str">
        <f>IF(AND(VALUE(MONTH(jaar_zip[[#This Row],[Datum]]))=1,VALUE(WEEKNUM(jaar_zip[[#This Row],[Datum]],21))&gt;51),RIGHT(YEAR(jaar_zip[[#This Row],[Datum]])-1,2),RIGHT(YEAR(jaar_zip[[#This Row],[Datum]]),2))&amp;"-"&amp; TEXT(WEEKNUM(jaar_zip[[#This Row],[Datum]],21),"00")</f>
        <v>24-01</v>
      </c>
      <c r="L3569" s="101">
        <f>MONTH(jaar_zip[[#This Row],[Datum]])</f>
        <v>1</v>
      </c>
      <c r="M3569" s="101">
        <f>IF(ISNUMBER(jaar_zip[[#This Row],[etmaaltemperatuur]]),IF(jaar_zip[[#This Row],[etmaaltemperatuur]]&lt;stookgrens,stookgrens-jaar_zip[[#This Row],[etmaaltemperatuur]],0),"")</f>
        <v>16</v>
      </c>
      <c r="N3569" s="101">
        <f>IF(ISNUMBER(jaar_zip[[#This Row],[graaddagen]]),IF(OR(MONTH(jaar_zip[[#This Row],[Datum]])=1,MONTH(jaar_zip[[#This Row],[Datum]])=2,MONTH(jaar_zip[[#This Row],[Datum]])=11,MONTH(jaar_zip[[#This Row],[Datum]])=12),1.1,IF(OR(MONTH(jaar_zip[[#This Row],[Datum]])=3,MONTH(jaar_zip[[#This Row],[Datum]])=10),1,0.8))*jaar_zip[[#This Row],[graaddagen]],"")</f>
        <v>17.600000000000001</v>
      </c>
      <c r="O3569" s="101">
        <f>IF(ISNUMBER(jaar_zip[[#This Row],[etmaaltemperatuur]]),IF(jaar_zip[[#This Row],[etmaaltemperatuur]]&gt;stookgrens,jaar_zip[[#This Row],[etmaaltemperatuur]]-stookgrens,0),"")</f>
        <v>0</v>
      </c>
    </row>
    <row r="3570" spans="1:15" x14ac:dyDescent="0.25">
      <c r="A3570">
        <v>277</v>
      </c>
      <c r="B3570">
        <v>20240107</v>
      </c>
      <c r="C3570">
        <v>9.6999999999999993</v>
      </c>
      <c r="D3570">
        <v>0.9</v>
      </c>
      <c r="E3570">
        <v>340</v>
      </c>
      <c r="F3570">
        <v>0.3</v>
      </c>
      <c r="H3570">
        <v>75</v>
      </c>
      <c r="I3570" s="101" t="s">
        <v>25</v>
      </c>
      <c r="J3570" s="1">
        <f>DATEVALUE(RIGHT(jaar_zip[[#This Row],[YYYYMMDD]],2)&amp;"-"&amp;MID(jaar_zip[[#This Row],[YYYYMMDD]],5,2)&amp;"-"&amp;LEFT(jaar_zip[[#This Row],[YYYYMMDD]],4))</f>
        <v>45298</v>
      </c>
      <c r="K3570" s="101" t="str">
        <f>IF(AND(VALUE(MONTH(jaar_zip[[#This Row],[Datum]]))=1,VALUE(WEEKNUM(jaar_zip[[#This Row],[Datum]],21))&gt;51),RIGHT(YEAR(jaar_zip[[#This Row],[Datum]])-1,2),RIGHT(YEAR(jaar_zip[[#This Row],[Datum]]),2))&amp;"-"&amp; TEXT(WEEKNUM(jaar_zip[[#This Row],[Datum]],21),"00")</f>
        <v>24-01</v>
      </c>
      <c r="L3570" s="101">
        <f>MONTH(jaar_zip[[#This Row],[Datum]])</f>
        <v>1</v>
      </c>
      <c r="M3570" s="101">
        <f>IF(ISNUMBER(jaar_zip[[#This Row],[etmaaltemperatuur]]),IF(jaar_zip[[#This Row],[etmaaltemperatuur]]&lt;stookgrens,stookgrens-jaar_zip[[#This Row],[etmaaltemperatuur]],0),"")</f>
        <v>17.100000000000001</v>
      </c>
      <c r="N3570" s="101">
        <f>IF(ISNUMBER(jaar_zip[[#This Row],[graaddagen]]),IF(OR(MONTH(jaar_zip[[#This Row],[Datum]])=1,MONTH(jaar_zip[[#This Row],[Datum]])=2,MONTH(jaar_zip[[#This Row],[Datum]])=11,MONTH(jaar_zip[[#This Row],[Datum]])=12),1.1,IF(OR(MONTH(jaar_zip[[#This Row],[Datum]])=3,MONTH(jaar_zip[[#This Row],[Datum]])=10),1,0.8))*jaar_zip[[#This Row],[graaddagen]],"")</f>
        <v>18.810000000000002</v>
      </c>
      <c r="O3570" s="101">
        <f>IF(ISNUMBER(jaar_zip[[#This Row],[etmaaltemperatuur]]),IF(jaar_zip[[#This Row],[etmaaltemperatuur]]&gt;stookgrens,jaar_zip[[#This Row],[etmaaltemperatuur]]-stookgrens,0),"")</f>
        <v>0</v>
      </c>
    </row>
    <row r="3571" spans="1:15" x14ac:dyDescent="0.25">
      <c r="A3571">
        <v>277</v>
      </c>
      <c r="B3571">
        <v>20240108</v>
      </c>
      <c r="C3571">
        <v>10</v>
      </c>
      <c r="D3571">
        <v>-0.2</v>
      </c>
      <c r="E3571">
        <v>183</v>
      </c>
      <c r="F3571">
        <v>0</v>
      </c>
      <c r="H3571">
        <v>74</v>
      </c>
      <c r="I3571" s="101" t="s">
        <v>25</v>
      </c>
      <c r="J3571" s="1">
        <f>DATEVALUE(RIGHT(jaar_zip[[#This Row],[YYYYMMDD]],2)&amp;"-"&amp;MID(jaar_zip[[#This Row],[YYYYMMDD]],5,2)&amp;"-"&amp;LEFT(jaar_zip[[#This Row],[YYYYMMDD]],4))</f>
        <v>45299</v>
      </c>
      <c r="K3571" s="101" t="str">
        <f>IF(AND(VALUE(MONTH(jaar_zip[[#This Row],[Datum]]))=1,VALUE(WEEKNUM(jaar_zip[[#This Row],[Datum]],21))&gt;51),RIGHT(YEAR(jaar_zip[[#This Row],[Datum]])-1,2),RIGHT(YEAR(jaar_zip[[#This Row],[Datum]]),2))&amp;"-"&amp; TEXT(WEEKNUM(jaar_zip[[#This Row],[Datum]],21),"00")</f>
        <v>24-02</v>
      </c>
      <c r="L3571" s="101">
        <f>MONTH(jaar_zip[[#This Row],[Datum]])</f>
        <v>1</v>
      </c>
      <c r="M3571" s="101">
        <f>IF(ISNUMBER(jaar_zip[[#This Row],[etmaaltemperatuur]]),IF(jaar_zip[[#This Row],[etmaaltemperatuur]]&lt;stookgrens,stookgrens-jaar_zip[[#This Row],[etmaaltemperatuur]],0),"")</f>
        <v>18.2</v>
      </c>
      <c r="N3571" s="101">
        <f>IF(ISNUMBER(jaar_zip[[#This Row],[graaddagen]]),IF(OR(MONTH(jaar_zip[[#This Row],[Datum]])=1,MONTH(jaar_zip[[#This Row],[Datum]])=2,MONTH(jaar_zip[[#This Row],[Datum]])=11,MONTH(jaar_zip[[#This Row],[Datum]])=12),1.1,IF(OR(MONTH(jaar_zip[[#This Row],[Datum]])=3,MONTH(jaar_zip[[#This Row],[Datum]])=10),1,0.8))*jaar_zip[[#This Row],[graaddagen]],"")</f>
        <v>20.02</v>
      </c>
      <c r="O3571" s="101">
        <f>IF(ISNUMBER(jaar_zip[[#This Row],[etmaaltemperatuur]]),IF(jaar_zip[[#This Row],[etmaaltemperatuur]]&gt;stookgrens,jaar_zip[[#This Row],[etmaaltemperatuur]]-stookgrens,0),"")</f>
        <v>0</v>
      </c>
    </row>
    <row r="3572" spans="1:15" x14ac:dyDescent="0.25">
      <c r="A3572">
        <v>277</v>
      </c>
      <c r="B3572">
        <v>20240109</v>
      </c>
      <c r="C3572">
        <v>7.5</v>
      </c>
      <c r="D3572">
        <v>-1.6</v>
      </c>
      <c r="E3572">
        <v>424</v>
      </c>
      <c r="F3572">
        <v>0</v>
      </c>
      <c r="H3572">
        <v>76</v>
      </c>
      <c r="I3572" s="101" t="s">
        <v>25</v>
      </c>
      <c r="J3572" s="1">
        <f>DATEVALUE(RIGHT(jaar_zip[[#This Row],[YYYYMMDD]],2)&amp;"-"&amp;MID(jaar_zip[[#This Row],[YYYYMMDD]],5,2)&amp;"-"&amp;LEFT(jaar_zip[[#This Row],[YYYYMMDD]],4))</f>
        <v>45300</v>
      </c>
      <c r="K3572" s="101" t="str">
        <f>IF(AND(VALUE(MONTH(jaar_zip[[#This Row],[Datum]]))=1,VALUE(WEEKNUM(jaar_zip[[#This Row],[Datum]],21))&gt;51),RIGHT(YEAR(jaar_zip[[#This Row],[Datum]])-1,2),RIGHT(YEAR(jaar_zip[[#This Row],[Datum]]),2))&amp;"-"&amp; TEXT(WEEKNUM(jaar_zip[[#This Row],[Datum]],21),"00")</f>
        <v>24-02</v>
      </c>
      <c r="L3572" s="101">
        <f>MONTH(jaar_zip[[#This Row],[Datum]])</f>
        <v>1</v>
      </c>
      <c r="M3572" s="101">
        <f>IF(ISNUMBER(jaar_zip[[#This Row],[etmaaltemperatuur]]),IF(jaar_zip[[#This Row],[etmaaltemperatuur]]&lt;stookgrens,stookgrens-jaar_zip[[#This Row],[etmaaltemperatuur]],0),"")</f>
        <v>19.600000000000001</v>
      </c>
      <c r="N3572" s="101">
        <f>IF(ISNUMBER(jaar_zip[[#This Row],[graaddagen]]),IF(OR(MONTH(jaar_zip[[#This Row],[Datum]])=1,MONTH(jaar_zip[[#This Row],[Datum]])=2,MONTH(jaar_zip[[#This Row],[Datum]])=11,MONTH(jaar_zip[[#This Row],[Datum]])=12),1.1,IF(OR(MONTH(jaar_zip[[#This Row],[Datum]])=3,MONTH(jaar_zip[[#This Row],[Datum]])=10),1,0.8))*jaar_zip[[#This Row],[graaddagen]],"")</f>
        <v>21.560000000000002</v>
      </c>
      <c r="O3572" s="101">
        <f>IF(ISNUMBER(jaar_zip[[#This Row],[etmaaltemperatuur]]),IF(jaar_zip[[#This Row],[etmaaltemperatuur]]&gt;stookgrens,jaar_zip[[#This Row],[etmaaltemperatuur]]-stookgrens,0),"")</f>
        <v>0</v>
      </c>
    </row>
    <row r="3573" spans="1:15" x14ac:dyDescent="0.25">
      <c r="A3573">
        <v>277</v>
      </c>
      <c r="B3573">
        <v>20240110</v>
      </c>
      <c r="C3573">
        <v>6</v>
      </c>
      <c r="D3573">
        <v>-1.5</v>
      </c>
      <c r="E3573">
        <v>420</v>
      </c>
      <c r="F3573">
        <v>0</v>
      </c>
      <c r="H3573">
        <v>79</v>
      </c>
      <c r="I3573" s="101" t="s">
        <v>25</v>
      </c>
      <c r="J3573" s="1">
        <f>DATEVALUE(RIGHT(jaar_zip[[#This Row],[YYYYMMDD]],2)&amp;"-"&amp;MID(jaar_zip[[#This Row],[YYYYMMDD]],5,2)&amp;"-"&amp;LEFT(jaar_zip[[#This Row],[YYYYMMDD]],4))</f>
        <v>45301</v>
      </c>
      <c r="K3573" s="101" t="str">
        <f>IF(AND(VALUE(MONTH(jaar_zip[[#This Row],[Datum]]))=1,VALUE(WEEKNUM(jaar_zip[[#This Row],[Datum]],21))&gt;51),RIGHT(YEAR(jaar_zip[[#This Row],[Datum]])-1,2),RIGHT(YEAR(jaar_zip[[#This Row],[Datum]]),2))&amp;"-"&amp; TEXT(WEEKNUM(jaar_zip[[#This Row],[Datum]],21),"00")</f>
        <v>24-02</v>
      </c>
      <c r="L3573" s="101">
        <f>MONTH(jaar_zip[[#This Row],[Datum]])</f>
        <v>1</v>
      </c>
      <c r="M3573" s="101">
        <f>IF(ISNUMBER(jaar_zip[[#This Row],[etmaaltemperatuur]]),IF(jaar_zip[[#This Row],[etmaaltemperatuur]]&lt;stookgrens,stookgrens-jaar_zip[[#This Row],[etmaaltemperatuur]],0),"")</f>
        <v>19.5</v>
      </c>
      <c r="N3573" s="101">
        <f>IF(ISNUMBER(jaar_zip[[#This Row],[graaddagen]]),IF(OR(MONTH(jaar_zip[[#This Row],[Datum]])=1,MONTH(jaar_zip[[#This Row],[Datum]])=2,MONTH(jaar_zip[[#This Row],[Datum]])=11,MONTH(jaar_zip[[#This Row],[Datum]])=12),1.1,IF(OR(MONTH(jaar_zip[[#This Row],[Datum]])=3,MONTH(jaar_zip[[#This Row],[Datum]])=10),1,0.8))*jaar_zip[[#This Row],[graaddagen]],"")</f>
        <v>21.450000000000003</v>
      </c>
      <c r="O3573" s="101">
        <f>IF(ISNUMBER(jaar_zip[[#This Row],[etmaaltemperatuur]]),IF(jaar_zip[[#This Row],[etmaaltemperatuur]]&gt;stookgrens,jaar_zip[[#This Row],[etmaaltemperatuur]]-stookgrens,0),"")</f>
        <v>0</v>
      </c>
    </row>
    <row r="3574" spans="1:15" x14ac:dyDescent="0.25">
      <c r="A3574">
        <v>277</v>
      </c>
      <c r="B3574">
        <v>20240111</v>
      </c>
      <c r="C3574">
        <v>3.7</v>
      </c>
      <c r="D3574">
        <v>1.9</v>
      </c>
      <c r="E3574">
        <v>86</v>
      </c>
      <c r="F3574">
        <v>0</v>
      </c>
      <c r="H3574">
        <v>86</v>
      </c>
      <c r="I3574" s="101" t="s">
        <v>25</v>
      </c>
      <c r="J3574" s="1">
        <f>DATEVALUE(RIGHT(jaar_zip[[#This Row],[YYYYMMDD]],2)&amp;"-"&amp;MID(jaar_zip[[#This Row],[YYYYMMDD]],5,2)&amp;"-"&amp;LEFT(jaar_zip[[#This Row],[YYYYMMDD]],4))</f>
        <v>45302</v>
      </c>
      <c r="K3574" s="101" t="str">
        <f>IF(AND(VALUE(MONTH(jaar_zip[[#This Row],[Datum]]))=1,VALUE(WEEKNUM(jaar_zip[[#This Row],[Datum]],21))&gt;51),RIGHT(YEAR(jaar_zip[[#This Row],[Datum]])-1,2),RIGHT(YEAR(jaar_zip[[#This Row],[Datum]]),2))&amp;"-"&amp; TEXT(WEEKNUM(jaar_zip[[#This Row],[Datum]],21),"00")</f>
        <v>24-02</v>
      </c>
      <c r="L3574" s="101">
        <f>MONTH(jaar_zip[[#This Row],[Datum]])</f>
        <v>1</v>
      </c>
      <c r="M3574" s="101">
        <f>IF(ISNUMBER(jaar_zip[[#This Row],[etmaaltemperatuur]]),IF(jaar_zip[[#This Row],[etmaaltemperatuur]]&lt;stookgrens,stookgrens-jaar_zip[[#This Row],[etmaaltemperatuur]],0),"")</f>
        <v>16.100000000000001</v>
      </c>
      <c r="N3574" s="101">
        <f>IF(ISNUMBER(jaar_zip[[#This Row],[graaddagen]]),IF(OR(MONTH(jaar_zip[[#This Row],[Datum]])=1,MONTH(jaar_zip[[#This Row],[Datum]])=2,MONTH(jaar_zip[[#This Row],[Datum]])=11,MONTH(jaar_zip[[#This Row],[Datum]])=12),1.1,IF(OR(MONTH(jaar_zip[[#This Row],[Datum]])=3,MONTH(jaar_zip[[#This Row],[Datum]])=10),1,0.8))*jaar_zip[[#This Row],[graaddagen]],"")</f>
        <v>17.710000000000004</v>
      </c>
      <c r="O3574" s="101">
        <f>IF(ISNUMBER(jaar_zip[[#This Row],[etmaaltemperatuur]]),IF(jaar_zip[[#This Row],[etmaaltemperatuur]]&gt;stookgrens,jaar_zip[[#This Row],[etmaaltemperatuur]]-stookgrens,0),"")</f>
        <v>0</v>
      </c>
    </row>
    <row r="3575" spans="1:15" x14ac:dyDescent="0.25">
      <c r="A3575">
        <v>277</v>
      </c>
      <c r="B3575">
        <v>20240112</v>
      </c>
      <c r="C3575">
        <v>5.7</v>
      </c>
      <c r="D3575">
        <v>4</v>
      </c>
      <c r="E3575">
        <v>128</v>
      </c>
      <c r="F3575">
        <v>0.8</v>
      </c>
      <c r="H3575">
        <v>90</v>
      </c>
      <c r="I3575" s="101" t="s">
        <v>25</v>
      </c>
      <c r="J3575" s="1">
        <f>DATEVALUE(RIGHT(jaar_zip[[#This Row],[YYYYMMDD]],2)&amp;"-"&amp;MID(jaar_zip[[#This Row],[YYYYMMDD]],5,2)&amp;"-"&amp;LEFT(jaar_zip[[#This Row],[YYYYMMDD]],4))</f>
        <v>45303</v>
      </c>
      <c r="K3575" s="101" t="str">
        <f>IF(AND(VALUE(MONTH(jaar_zip[[#This Row],[Datum]]))=1,VALUE(WEEKNUM(jaar_zip[[#This Row],[Datum]],21))&gt;51),RIGHT(YEAR(jaar_zip[[#This Row],[Datum]])-1,2),RIGHT(YEAR(jaar_zip[[#This Row],[Datum]]),2))&amp;"-"&amp; TEXT(WEEKNUM(jaar_zip[[#This Row],[Datum]],21),"00")</f>
        <v>24-02</v>
      </c>
      <c r="L3575" s="101">
        <f>MONTH(jaar_zip[[#This Row],[Datum]])</f>
        <v>1</v>
      </c>
      <c r="M3575" s="101">
        <f>IF(ISNUMBER(jaar_zip[[#This Row],[etmaaltemperatuur]]),IF(jaar_zip[[#This Row],[etmaaltemperatuur]]&lt;stookgrens,stookgrens-jaar_zip[[#This Row],[etmaaltemperatuur]],0),"")</f>
        <v>14</v>
      </c>
      <c r="N3575" s="101">
        <f>IF(ISNUMBER(jaar_zip[[#This Row],[graaddagen]]),IF(OR(MONTH(jaar_zip[[#This Row],[Datum]])=1,MONTH(jaar_zip[[#This Row],[Datum]])=2,MONTH(jaar_zip[[#This Row],[Datum]])=11,MONTH(jaar_zip[[#This Row],[Datum]])=12),1.1,IF(OR(MONTH(jaar_zip[[#This Row],[Datum]])=3,MONTH(jaar_zip[[#This Row],[Datum]])=10),1,0.8))*jaar_zip[[#This Row],[graaddagen]],"")</f>
        <v>15.400000000000002</v>
      </c>
      <c r="O3575" s="101">
        <f>IF(ISNUMBER(jaar_zip[[#This Row],[etmaaltemperatuur]]),IF(jaar_zip[[#This Row],[etmaaltemperatuur]]&gt;stookgrens,jaar_zip[[#This Row],[etmaaltemperatuur]]-stookgrens,0),"")</f>
        <v>0</v>
      </c>
    </row>
    <row r="3576" spans="1:15" x14ac:dyDescent="0.25">
      <c r="A3576">
        <v>277</v>
      </c>
      <c r="B3576">
        <v>20240113</v>
      </c>
      <c r="C3576">
        <v>8.6</v>
      </c>
      <c r="D3576">
        <v>4.5999999999999996</v>
      </c>
      <c r="E3576">
        <v>147</v>
      </c>
      <c r="F3576">
        <v>1.9</v>
      </c>
      <c r="H3576">
        <v>91</v>
      </c>
      <c r="I3576" s="101" t="s">
        <v>25</v>
      </c>
      <c r="J3576" s="1">
        <f>DATEVALUE(RIGHT(jaar_zip[[#This Row],[YYYYMMDD]],2)&amp;"-"&amp;MID(jaar_zip[[#This Row],[YYYYMMDD]],5,2)&amp;"-"&amp;LEFT(jaar_zip[[#This Row],[YYYYMMDD]],4))</f>
        <v>45304</v>
      </c>
      <c r="K3576" s="101" t="str">
        <f>IF(AND(VALUE(MONTH(jaar_zip[[#This Row],[Datum]]))=1,VALUE(WEEKNUM(jaar_zip[[#This Row],[Datum]],21))&gt;51),RIGHT(YEAR(jaar_zip[[#This Row],[Datum]])-1,2),RIGHT(YEAR(jaar_zip[[#This Row],[Datum]]),2))&amp;"-"&amp; TEXT(WEEKNUM(jaar_zip[[#This Row],[Datum]],21),"00")</f>
        <v>24-02</v>
      </c>
      <c r="L3576" s="101">
        <f>MONTH(jaar_zip[[#This Row],[Datum]])</f>
        <v>1</v>
      </c>
      <c r="M3576" s="101">
        <f>IF(ISNUMBER(jaar_zip[[#This Row],[etmaaltemperatuur]]),IF(jaar_zip[[#This Row],[etmaaltemperatuur]]&lt;stookgrens,stookgrens-jaar_zip[[#This Row],[etmaaltemperatuur]],0),"")</f>
        <v>13.4</v>
      </c>
      <c r="N3576" s="101">
        <f>IF(ISNUMBER(jaar_zip[[#This Row],[graaddagen]]),IF(OR(MONTH(jaar_zip[[#This Row],[Datum]])=1,MONTH(jaar_zip[[#This Row],[Datum]])=2,MONTH(jaar_zip[[#This Row],[Datum]])=11,MONTH(jaar_zip[[#This Row],[Datum]])=12),1.1,IF(OR(MONTH(jaar_zip[[#This Row],[Datum]])=3,MONTH(jaar_zip[[#This Row],[Datum]])=10),1,0.8))*jaar_zip[[#This Row],[graaddagen]],"")</f>
        <v>14.740000000000002</v>
      </c>
      <c r="O3576" s="101">
        <f>IF(ISNUMBER(jaar_zip[[#This Row],[etmaaltemperatuur]]),IF(jaar_zip[[#This Row],[etmaaltemperatuur]]&gt;stookgrens,jaar_zip[[#This Row],[etmaaltemperatuur]]-stookgrens,0),"")</f>
        <v>0</v>
      </c>
    </row>
    <row r="3577" spans="1:15" x14ac:dyDescent="0.25">
      <c r="A3577">
        <v>277</v>
      </c>
      <c r="B3577">
        <v>20240114</v>
      </c>
      <c r="C3577">
        <v>9.9</v>
      </c>
      <c r="D3577">
        <v>4.5</v>
      </c>
      <c r="E3577">
        <v>377</v>
      </c>
      <c r="F3577">
        <v>2.2999999999999998</v>
      </c>
      <c r="H3577">
        <v>81</v>
      </c>
      <c r="I3577" s="101" t="s">
        <v>25</v>
      </c>
      <c r="J3577" s="1">
        <f>DATEVALUE(RIGHT(jaar_zip[[#This Row],[YYYYMMDD]],2)&amp;"-"&amp;MID(jaar_zip[[#This Row],[YYYYMMDD]],5,2)&amp;"-"&amp;LEFT(jaar_zip[[#This Row],[YYYYMMDD]],4))</f>
        <v>45305</v>
      </c>
      <c r="K3577" s="101" t="str">
        <f>IF(AND(VALUE(MONTH(jaar_zip[[#This Row],[Datum]]))=1,VALUE(WEEKNUM(jaar_zip[[#This Row],[Datum]],21))&gt;51),RIGHT(YEAR(jaar_zip[[#This Row],[Datum]])-1,2),RIGHT(YEAR(jaar_zip[[#This Row],[Datum]]),2))&amp;"-"&amp; TEXT(WEEKNUM(jaar_zip[[#This Row],[Datum]],21),"00")</f>
        <v>24-02</v>
      </c>
      <c r="L3577" s="101">
        <f>MONTH(jaar_zip[[#This Row],[Datum]])</f>
        <v>1</v>
      </c>
      <c r="M3577" s="101">
        <f>IF(ISNUMBER(jaar_zip[[#This Row],[etmaaltemperatuur]]),IF(jaar_zip[[#This Row],[etmaaltemperatuur]]&lt;stookgrens,stookgrens-jaar_zip[[#This Row],[etmaaltemperatuur]],0),"")</f>
        <v>13.5</v>
      </c>
      <c r="N3577" s="101">
        <f>IF(ISNUMBER(jaar_zip[[#This Row],[graaddagen]]),IF(OR(MONTH(jaar_zip[[#This Row],[Datum]])=1,MONTH(jaar_zip[[#This Row],[Datum]])=2,MONTH(jaar_zip[[#This Row],[Datum]])=11,MONTH(jaar_zip[[#This Row],[Datum]])=12),1.1,IF(OR(MONTH(jaar_zip[[#This Row],[Datum]])=3,MONTH(jaar_zip[[#This Row],[Datum]])=10),1,0.8))*jaar_zip[[#This Row],[graaddagen]],"")</f>
        <v>14.850000000000001</v>
      </c>
      <c r="O3577" s="101">
        <f>IF(ISNUMBER(jaar_zip[[#This Row],[etmaaltemperatuur]]),IF(jaar_zip[[#This Row],[etmaaltemperatuur]]&gt;stookgrens,jaar_zip[[#This Row],[etmaaltemperatuur]]-stookgrens,0),"")</f>
        <v>0</v>
      </c>
    </row>
    <row r="3578" spans="1:15" x14ac:dyDescent="0.25">
      <c r="A3578">
        <v>277</v>
      </c>
      <c r="B3578">
        <v>20240115</v>
      </c>
      <c r="C3578">
        <v>12.2</v>
      </c>
      <c r="D3578">
        <v>3.3</v>
      </c>
      <c r="E3578">
        <v>182</v>
      </c>
      <c r="F3578">
        <v>3.1</v>
      </c>
      <c r="H3578">
        <v>78</v>
      </c>
      <c r="I3578" s="101" t="s">
        <v>25</v>
      </c>
      <c r="J3578" s="1">
        <f>DATEVALUE(RIGHT(jaar_zip[[#This Row],[YYYYMMDD]],2)&amp;"-"&amp;MID(jaar_zip[[#This Row],[YYYYMMDD]],5,2)&amp;"-"&amp;LEFT(jaar_zip[[#This Row],[YYYYMMDD]],4))</f>
        <v>45306</v>
      </c>
      <c r="K3578" s="101" t="str">
        <f>IF(AND(VALUE(MONTH(jaar_zip[[#This Row],[Datum]]))=1,VALUE(WEEKNUM(jaar_zip[[#This Row],[Datum]],21))&gt;51),RIGHT(YEAR(jaar_zip[[#This Row],[Datum]])-1,2),RIGHT(YEAR(jaar_zip[[#This Row],[Datum]]),2))&amp;"-"&amp; TEXT(WEEKNUM(jaar_zip[[#This Row],[Datum]],21),"00")</f>
        <v>24-03</v>
      </c>
      <c r="L3578" s="101">
        <f>MONTH(jaar_zip[[#This Row],[Datum]])</f>
        <v>1</v>
      </c>
      <c r="M3578" s="101">
        <f>IF(ISNUMBER(jaar_zip[[#This Row],[etmaaltemperatuur]]),IF(jaar_zip[[#This Row],[etmaaltemperatuur]]&lt;stookgrens,stookgrens-jaar_zip[[#This Row],[etmaaltemperatuur]],0),"")</f>
        <v>14.7</v>
      </c>
      <c r="N3578" s="101">
        <f>IF(ISNUMBER(jaar_zip[[#This Row],[graaddagen]]),IF(OR(MONTH(jaar_zip[[#This Row],[Datum]])=1,MONTH(jaar_zip[[#This Row],[Datum]])=2,MONTH(jaar_zip[[#This Row],[Datum]])=11,MONTH(jaar_zip[[#This Row],[Datum]])=12),1.1,IF(OR(MONTH(jaar_zip[[#This Row],[Datum]])=3,MONTH(jaar_zip[[#This Row],[Datum]])=10),1,0.8))*jaar_zip[[#This Row],[graaddagen]],"")</f>
        <v>16.170000000000002</v>
      </c>
      <c r="O3578" s="101">
        <f>IF(ISNUMBER(jaar_zip[[#This Row],[etmaaltemperatuur]]),IF(jaar_zip[[#This Row],[etmaaltemperatuur]]&gt;stookgrens,jaar_zip[[#This Row],[etmaaltemperatuur]]-stookgrens,0),"")</f>
        <v>0</v>
      </c>
    </row>
    <row r="3579" spans="1:15" x14ac:dyDescent="0.25">
      <c r="A3579">
        <v>277</v>
      </c>
      <c r="B3579">
        <v>20240116</v>
      </c>
      <c r="C3579">
        <v>6.7</v>
      </c>
      <c r="D3579">
        <v>1.4</v>
      </c>
      <c r="E3579">
        <v>227</v>
      </c>
      <c r="F3579">
        <v>4.5</v>
      </c>
      <c r="H3579">
        <v>83</v>
      </c>
      <c r="I3579" s="101" t="s">
        <v>25</v>
      </c>
      <c r="J3579" s="1">
        <f>DATEVALUE(RIGHT(jaar_zip[[#This Row],[YYYYMMDD]],2)&amp;"-"&amp;MID(jaar_zip[[#This Row],[YYYYMMDD]],5,2)&amp;"-"&amp;LEFT(jaar_zip[[#This Row],[YYYYMMDD]],4))</f>
        <v>45307</v>
      </c>
      <c r="K3579" s="101" t="str">
        <f>IF(AND(VALUE(MONTH(jaar_zip[[#This Row],[Datum]]))=1,VALUE(WEEKNUM(jaar_zip[[#This Row],[Datum]],21))&gt;51),RIGHT(YEAR(jaar_zip[[#This Row],[Datum]])-1,2),RIGHT(YEAR(jaar_zip[[#This Row],[Datum]]),2))&amp;"-"&amp; TEXT(WEEKNUM(jaar_zip[[#This Row],[Datum]],21),"00")</f>
        <v>24-03</v>
      </c>
      <c r="L3579" s="101">
        <f>MONTH(jaar_zip[[#This Row],[Datum]])</f>
        <v>1</v>
      </c>
      <c r="M3579" s="101">
        <f>IF(ISNUMBER(jaar_zip[[#This Row],[etmaaltemperatuur]]),IF(jaar_zip[[#This Row],[etmaaltemperatuur]]&lt;stookgrens,stookgrens-jaar_zip[[#This Row],[etmaaltemperatuur]],0),"")</f>
        <v>16.600000000000001</v>
      </c>
      <c r="N3579" s="101">
        <f>IF(ISNUMBER(jaar_zip[[#This Row],[graaddagen]]),IF(OR(MONTH(jaar_zip[[#This Row],[Datum]])=1,MONTH(jaar_zip[[#This Row],[Datum]])=2,MONTH(jaar_zip[[#This Row],[Datum]])=11,MONTH(jaar_zip[[#This Row],[Datum]])=12),1.1,IF(OR(MONTH(jaar_zip[[#This Row],[Datum]])=3,MONTH(jaar_zip[[#This Row],[Datum]])=10),1,0.8))*jaar_zip[[#This Row],[graaddagen]],"")</f>
        <v>18.260000000000002</v>
      </c>
      <c r="O3579" s="101">
        <f>IF(ISNUMBER(jaar_zip[[#This Row],[etmaaltemperatuur]]),IF(jaar_zip[[#This Row],[etmaaltemperatuur]]&gt;stookgrens,jaar_zip[[#This Row],[etmaaltemperatuur]]-stookgrens,0),"")</f>
        <v>0</v>
      </c>
    </row>
    <row r="3580" spans="1:15" x14ac:dyDescent="0.25">
      <c r="A3580">
        <v>277</v>
      </c>
      <c r="B3580">
        <v>20240117</v>
      </c>
      <c r="C3580">
        <v>5.2</v>
      </c>
      <c r="D3580">
        <v>0.3</v>
      </c>
      <c r="E3580">
        <v>139</v>
      </c>
      <c r="F3580">
        <v>-0.1</v>
      </c>
      <c r="H3580">
        <v>85</v>
      </c>
      <c r="I3580" s="101" t="s">
        <v>25</v>
      </c>
      <c r="J3580" s="1">
        <f>DATEVALUE(RIGHT(jaar_zip[[#This Row],[YYYYMMDD]],2)&amp;"-"&amp;MID(jaar_zip[[#This Row],[YYYYMMDD]],5,2)&amp;"-"&amp;LEFT(jaar_zip[[#This Row],[YYYYMMDD]],4))</f>
        <v>45308</v>
      </c>
      <c r="K3580" s="101" t="str">
        <f>IF(AND(VALUE(MONTH(jaar_zip[[#This Row],[Datum]]))=1,VALUE(WEEKNUM(jaar_zip[[#This Row],[Datum]],21))&gt;51),RIGHT(YEAR(jaar_zip[[#This Row],[Datum]])-1,2),RIGHT(YEAR(jaar_zip[[#This Row],[Datum]]),2))&amp;"-"&amp; TEXT(WEEKNUM(jaar_zip[[#This Row],[Datum]],21),"00")</f>
        <v>24-03</v>
      </c>
      <c r="L3580" s="101">
        <f>MONTH(jaar_zip[[#This Row],[Datum]])</f>
        <v>1</v>
      </c>
      <c r="M3580" s="101">
        <f>IF(ISNUMBER(jaar_zip[[#This Row],[etmaaltemperatuur]]),IF(jaar_zip[[#This Row],[etmaaltemperatuur]]&lt;stookgrens,stookgrens-jaar_zip[[#This Row],[etmaaltemperatuur]],0),"")</f>
        <v>17.7</v>
      </c>
      <c r="N3580" s="101">
        <f>IF(ISNUMBER(jaar_zip[[#This Row],[graaddagen]]),IF(OR(MONTH(jaar_zip[[#This Row],[Datum]])=1,MONTH(jaar_zip[[#This Row],[Datum]])=2,MONTH(jaar_zip[[#This Row],[Datum]])=11,MONTH(jaar_zip[[#This Row],[Datum]])=12),1.1,IF(OR(MONTH(jaar_zip[[#This Row],[Datum]])=3,MONTH(jaar_zip[[#This Row],[Datum]])=10),1,0.8))*jaar_zip[[#This Row],[graaddagen]],"")</f>
        <v>19.470000000000002</v>
      </c>
      <c r="O3580" s="101">
        <f>IF(ISNUMBER(jaar_zip[[#This Row],[etmaaltemperatuur]]),IF(jaar_zip[[#This Row],[etmaaltemperatuur]]&gt;stookgrens,jaar_zip[[#This Row],[etmaaltemperatuur]]-stookgrens,0),"")</f>
        <v>0</v>
      </c>
    </row>
    <row r="3581" spans="1:15" x14ac:dyDescent="0.25">
      <c r="A3581">
        <v>277</v>
      </c>
      <c r="B3581">
        <v>20240118</v>
      </c>
      <c r="C3581">
        <v>5.5</v>
      </c>
      <c r="D3581">
        <v>2.2000000000000002</v>
      </c>
      <c r="E3581">
        <v>393</v>
      </c>
      <c r="F3581">
        <v>1.8</v>
      </c>
      <c r="H3581">
        <v>77</v>
      </c>
      <c r="I3581" s="101" t="s">
        <v>25</v>
      </c>
      <c r="J3581" s="1">
        <f>DATEVALUE(RIGHT(jaar_zip[[#This Row],[YYYYMMDD]],2)&amp;"-"&amp;MID(jaar_zip[[#This Row],[YYYYMMDD]],5,2)&amp;"-"&amp;LEFT(jaar_zip[[#This Row],[YYYYMMDD]],4))</f>
        <v>45309</v>
      </c>
      <c r="K3581" s="101" t="str">
        <f>IF(AND(VALUE(MONTH(jaar_zip[[#This Row],[Datum]]))=1,VALUE(WEEKNUM(jaar_zip[[#This Row],[Datum]],21))&gt;51),RIGHT(YEAR(jaar_zip[[#This Row],[Datum]])-1,2),RIGHT(YEAR(jaar_zip[[#This Row],[Datum]]),2))&amp;"-"&amp; TEXT(WEEKNUM(jaar_zip[[#This Row],[Datum]],21),"00")</f>
        <v>24-03</v>
      </c>
      <c r="L3581" s="101">
        <f>MONTH(jaar_zip[[#This Row],[Datum]])</f>
        <v>1</v>
      </c>
      <c r="M3581" s="101">
        <f>IF(ISNUMBER(jaar_zip[[#This Row],[etmaaltemperatuur]]),IF(jaar_zip[[#This Row],[etmaaltemperatuur]]&lt;stookgrens,stookgrens-jaar_zip[[#This Row],[etmaaltemperatuur]],0),"")</f>
        <v>15.8</v>
      </c>
      <c r="N3581" s="101">
        <f>IF(ISNUMBER(jaar_zip[[#This Row],[graaddagen]]),IF(OR(MONTH(jaar_zip[[#This Row],[Datum]])=1,MONTH(jaar_zip[[#This Row],[Datum]])=2,MONTH(jaar_zip[[#This Row],[Datum]])=11,MONTH(jaar_zip[[#This Row],[Datum]])=12),1.1,IF(OR(MONTH(jaar_zip[[#This Row],[Datum]])=3,MONTH(jaar_zip[[#This Row],[Datum]])=10),1,0.8))*jaar_zip[[#This Row],[graaddagen]],"")</f>
        <v>17.380000000000003</v>
      </c>
      <c r="O3581" s="101">
        <f>IF(ISNUMBER(jaar_zip[[#This Row],[etmaaltemperatuur]]),IF(jaar_zip[[#This Row],[etmaaltemperatuur]]&gt;stookgrens,jaar_zip[[#This Row],[etmaaltemperatuur]]-stookgrens,0),"")</f>
        <v>0</v>
      </c>
    </row>
    <row r="3582" spans="1:15" x14ac:dyDescent="0.25">
      <c r="A3582">
        <v>277</v>
      </c>
      <c r="B3582">
        <v>20240119</v>
      </c>
      <c r="C3582">
        <v>7.2</v>
      </c>
      <c r="D3582">
        <v>2.5</v>
      </c>
      <c r="E3582">
        <v>466</v>
      </c>
      <c r="F3582">
        <v>1.2</v>
      </c>
      <c r="H3582">
        <v>82</v>
      </c>
      <c r="I3582" s="101" t="s">
        <v>25</v>
      </c>
      <c r="J3582" s="1">
        <f>DATEVALUE(RIGHT(jaar_zip[[#This Row],[YYYYMMDD]],2)&amp;"-"&amp;MID(jaar_zip[[#This Row],[YYYYMMDD]],5,2)&amp;"-"&amp;LEFT(jaar_zip[[#This Row],[YYYYMMDD]],4))</f>
        <v>45310</v>
      </c>
      <c r="K3582" s="101" t="str">
        <f>IF(AND(VALUE(MONTH(jaar_zip[[#This Row],[Datum]]))=1,VALUE(WEEKNUM(jaar_zip[[#This Row],[Datum]],21))&gt;51),RIGHT(YEAR(jaar_zip[[#This Row],[Datum]])-1,2),RIGHT(YEAR(jaar_zip[[#This Row],[Datum]]),2))&amp;"-"&amp; TEXT(WEEKNUM(jaar_zip[[#This Row],[Datum]],21),"00")</f>
        <v>24-03</v>
      </c>
      <c r="L3582" s="101">
        <f>MONTH(jaar_zip[[#This Row],[Datum]])</f>
        <v>1</v>
      </c>
      <c r="M3582" s="101">
        <f>IF(ISNUMBER(jaar_zip[[#This Row],[etmaaltemperatuur]]),IF(jaar_zip[[#This Row],[etmaaltemperatuur]]&lt;stookgrens,stookgrens-jaar_zip[[#This Row],[etmaaltemperatuur]],0),"")</f>
        <v>15.5</v>
      </c>
      <c r="N3582" s="101">
        <f>IF(ISNUMBER(jaar_zip[[#This Row],[graaddagen]]),IF(OR(MONTH(jaar_zip[[#This Row],[Datum]])=1,MONTH(jaar_zip[[#This Row],[Datum]])=2,MONTH(jaar_zip[[#This Row],[Datum]])=11,MONTH(jaar_zip[[#This Row],[Datum]])=12),1.1,IF(OR(MONTH(jaar_zip[[#This Row],[Datum]])=3,MONTH(jaar_zip[[#This Row],[Datum]])=10),1,0.8))*jaar_zip[[#This Row],[graaddagen]],"")</f>
        <v>17.05</v>
      </c>
      <c r="O3582" s="101">
        <f>IF(ISNUMBER(jaar_zip[[#This Row],[etmaaltemperatuur]]),IF(jaar_zip[[#This Row],[etmaaltemperatuur]]&gt;stookgrens,jaar_zip[[#This Row],[etmaaltemperatuur]]-stookgrens,0),"")</f>
        <v>0</v>
      </c>
    </row>
    <row r="3583" spans="1:15" x14ac:dyDescent="0.25">
      <c r="A3583">
        <v>277</v>
      </c>
      <c r="B3583">
        <v>20240120</v>
      </c>
      <c r="C3583">
        <v>7.4</v>
      </c>
      <c r="D3583">
        <v>1.3</v>
      </c>
      <c r="E3583">
        <v>183</v>
      </c>
      <c r="F3583">
        <v>0</v>
      </c>
      <c r="H3583">
        <v>82</v>
      </c>
      <c r="I3583" s="101" t="s">
        <v>25</v>
      </c>
      <c r="J3583" s="1">
        <f>DATEVALUE(RIGHT(jaar_zip[[#This Row],[YYYYMMDD]],2)&amp;"-"&amp;MID(jaar_zip[[#This Row],[YYYYMMDD]],5,2)&amp;"-"&amp;LEFT(jaar_zip[[#This Row],[YYYYMMDD]],4))</f>
        <v>45311</v>
      </c>
      <c r="K3583" s="101" t="str">
        <f>IF(AND(VALUE(MONTH(jaar_zip[[#This Row],[Datum]]))=1,VALUE(WEEKNUM(jaar_zip[[#This Row],[Datum]],21))&gt;51),RIGHT(YEAR(jaar_zip[[#This Row],[Datum]])-1,2),RIGHT(YEAR(jaar_zip[[#This Row],[Datum]]),2))&amp;"-"&amp; TEXT(WEEKNUM(jaar_zip[[#This Row],[Datum]],21),"00")</f>
        <v>24-03</v>
      </c>
      <c r="L3583" s="101">
        <f>MONTH(jaar_zip[[#This Row],[Datum]])</f>
        <v>1</v>
      </c>
      <c r="M3583" s="101">
        <f>IF(ISNUMBER(jaar_zip[[#This Row],[etmaaltemperatuur]]),IF(jaar_zip[[#This Row],[etmaaltemperatuur]]&lt;stookgrens,stookgrens-jaar_zip[[#This Row],[etmaaltemperatuur]],0),"")</f>
        <v>16.7</v>
      </c>
      <c r="N3583" s="101">
        <f>IF(ISNUMBER(jaar_zip[[#This Row],[graaddagen]]),IF(OR(MONTH(jaar_zip[[#This Row],[Datum]])=1,MONTH(jaar_zip[[#This Row],[Datum]])=2,MONTH(jaar_zip[[#This Row],[Datum]])=11,MONTH(jaar_zip[[#This Row],[Datum]])=12),1.1,IF(OR(MONTH(jaar_zip[[#This Row],[Datum]])=3,MONTH(jaar_zip[[#This Row],[Datum]])=10),1,0.8))*jaar_zip[[#This Row],[graaddagen]],"")</f>
        <v>18.37</v>
      </c>
      <c r="O3583" s="101">
        <f>IF(ISNUMBER(jaar_zip[[#This Row],[etmaaltemperatuur]]),IF(jaar_zip[[#This Row],[etmaaltemperatuur]]&gt;stookgrens,jaar_zip[[#This Row],[etmaaltemperatuur]]-stookgrens,0),"")</f>
        <v>0</v>
      </c>
    </row>
    <row r="3584" spans="1:15" x14ac:dyDescent="0.25">
      <c r="A3584">
        <v>277</v>
      </c>
      <c r="B3584">
        <v>20240121</v>
      </c>
      <c r="C3584">
        <v>10.199999999999999</v>
      </c>
      <c r="D3584">
        <v>3.3</v>
      </c>
      <c r="E3584">
        <v>92</v>
      </c>
      <c r="F3584">
        <v>1</v>
      </c>
      <c r="H3584">
        <v>77</v>
      </c>
      <c r="I3584" s="101" t="s">
        <v>25</v>
      </c>
      <c r="J3584" s="1">
        <f>DATEVALUE(RIGHT(jaar_zip[[#This Row],[YYYYMMDD]],2)&amp;"-"&amp;MID(jaar_zip[[#This Row],[YYYYMMDD]],5,2)&amp;"-"&amp;LEFT(jaar_zip[[#This Row],[YYYYMMDD]],4))</f>
        <v>45312</v>
      </c>
      <c r="K3584" s="101" t="str">
        <f>IF(AND(VALUE(MONTH(jaar_zip[[#This Row],[Datum]]))=1,VALUE(WEEKNUM(jaar_zip[[#This Row],[Datum]],21))&gt;51),RIGHT(YEAR(jaar_zip[[#This Row],[Datum]])-1,2),RIGHT(YEAR(jaar_zip[[#This Row],[Datum]]),2))&amp;"-"&amp; TEXT(WEEKNUM(jaar_zip[[#This Row],[Datum]],21),"00")</f>
        <v>24-03</v>
      </c>
      <c r="L3584" s="101">
        <f>MONTH(jaar_zip[[#This Row],[Datum]])</f>
        <v>1</v>
      </c>
      <c r="M3584" s="101">
        <f>IF(ISNUMBER(jaar_zip[[#This Row],[etmaaltemperatuur]]),IF(jaar_zip[[#This Row],[etmaaltemperatuur]]&lt;stookgrens,stookgrens-jaar_zip[[#This Row],[etmaaltemperatuur]],0),"")</f>
        <v>14.7</v>
      </c>
      <c r="N3584" s="101">
        <f>IF(ISNUMBER(jaar_zip[[#This Row],[graaddagen]]),IF(OR(MONTH(jaar_zip[[#This Row],[Datum]])=1,MONTH(jaar_zip[[#This Row],[Datum]])=2,MONTH(jaar_zip[[#This Row],[Datum]])=11,MONTH(jaar_zip[[#This Row],[Datum]])=12),1.1,IF(OR(MONTH(jaar_zip[[#This Row],[Datum]])=3,MONTH(jaar_zip[[#This Row],[Datum]])=10),1,0.8))*jaar_zip[[#This Row],[graaddagen]],"")</f>
        <v>16.170000000000002</v>
      </c>
      <c r="O3584" s="101">
        <f>IF(ISNUMBER(jaar_zip[[#This Row],[etmaaltemperatuur]]),IF(jaar_zip[[#This Row],[etmaaltemperatuur]]&gt;stookgrens,jaar_zip[[#This Row],[etmaaltemperatuur]]-stookgrens,0),"")</f>
        <v>0</v>
      </c>
    </row>
    <row r="3585" spans="1:15" x14ac:dyDescent="0.25">
      <c r="A3585">
        <v>277</v>
      </c>
      <c r="B3585">
        <v>20240122</v>
      </c>
      <c r="C3585">
        <v>11.3</v>
      </c>
      <c r="D3585">
        <v>7.8</v>
      </c>
      <c r="E3585">
        <v>458</v>
      </c>
      <c r="F3585">
        <v>8.8000000000000007</v>
      </c>
      <c r="H3585">
        <v>84</v>
      </c>
      <c r="I3585" s="101" t="s">
        <v>25</v>
      </c>
      <c r="J3585" s="1">
        <f>DATEVALUE(RIGHT(jaar_zip[[#This Row],[YYYYMMDD]],2)&amp;"-"&amp;MID(jaar_zip[[#This Row],[YYYYMMDD]],5,2)&amp;"-"&amp;LEFT(jaar_zip[[#This Row],[YYYYMMDD]],4))</f>
        <v>45313</v>
      </c>
      <c r="K3585" s="101" t="str">
        <f>IF(AND(VALUE(MONTH(jaar_zip[[#This Row],[Datum]]))=1,VALUE(WEEKNUM(jaar_zip[[#This Row],[Datum]],21))&gt;51),RIGHT(YEAR(jaar_zip[[#This Row],[Datum]])-1,2),RIGHT(YEAR(jaar_zip[[#This Row],[Datum]]),2))&amp;"-"&amp; TEXT(WEEKNUM(jaar_zip[[#This Row],[Datum]],21),"00")</f>
        <v>24-04</v>
      </c>
      <c r="L3585" s="101">
        <f>MONTH(jaar_zip[[#This Row],[Datum]])</f>
        <v>1</v>
      </c>
      <c r="M3585" s="101">
        <f>IF(ISNUMBER(jaar_zip[[#This Row],[etmaaltemperatuur]]),IF(jaar_zip[[#This Row],[etmaaltemperatuur]]&lt;stookgrens,stookgrens-jaar_zip[[#This Row],[etmaaltemperatuur]],0),"")</f>
        <v>10.199999999999999</v>
      </c>
      <c r="N3585" s="101">
        <f>IF(ISNUMBER(jaar_zip[[#This Row],[graaddagen]]),IF(OR(MONTH(jaar_zip[[#This Row],[Datum]])=1,MONTH(jaar_zip[[#This Row],[Datum]])=2,MONTH(jaar_zip[[#This Row],[Datum]])=11,MONTH(jaar_zip[[#This Row],[Datum]])=12),1.1,IF(OR(MONTH(jaar_zip[[#This Row],[Datum]])=3,MONTH(jaar_zip[[#This Row],[Datum]])=10),1,0.8))*jaar_zip[[#This Row],[graaddagen]],"")</f>
        <v>11.22</v>
      </c>
      <c r="O3585" s="101">
        <f>IF(ISNUMBER(jaar_zip[[#This Row],[etmaaltemperatuur]]),IF(jaar_zip[[#This Row],[etmaaltemperatuur]]&gt;stookgrens,jaar_zip[[#This Row],[etmaaltemperatuur]]-stookgrens,0),"")</f>
        <v>0</v>
      </c>
    </row>
    <row r="3586" spans="1:15" x14ac:dyDescent="0.25">
      <c r="A3586">
        <v>277</v>
      </c>
      <c r="B3586">
        <v>20240123</v>
      </c>
      <c r="C3586">
        <v>10.199999999999999</v>
      </c>
      <c r="D3586">
        <v>6.8</v>
      </c>
      <c r="E3586">
        <v>347</v>
      </c>
      <c r="F3586">
        <v>7.3</v>
      </c>
      <c r="H3586">
        <v>87</v>
      </c>
      <c r="I3586" s="101" t="s">
        <v>25</v>
      </c>
      <c r="J3586" s="1">
        <f>DATEVALUE(RIGHT(jaar_zip[[#This Row],[YYYYMMDD]],2)&amp;"-"&amp;MID(jaar_zip[[#This Row],[YYYYMMDD]],5,2)&amp;"-"&amp;LEFT(jaar_zip[[#This Row],[YYYYMMDD]],4))</f>
        <v>45314</v>
      </c>
      <c r="K3586" s="101" t="str">
        <f>IF(AND(VALUE(MONTH(jaar_zip[[#This Row],[Datum]]))=1,VALUE(WEEKNUM(jaar_zip[[#This Row],[Datum]],21))&gt;51),RIGHT(YEAR(jaar_zip[[#This Row],[Datum]])-1,2),RIGHT(YEAR(jaar_zip[[#This Row],[Datum]]),2))&amp;"-"&amp; TEXT(WEEKNUM(jaar_zip[[#This Row],[Datum]],21),"00")</f>
        <v>24-04</v>
      </c>
      <c r="L3586" s="101">
        <f>MONTH(jaar_zip[[#This Row],[Datum]])</f>
        <v>1</v>
      </c>
      <c r="M3586" s="101">
        <f>IF(ISNUMBER(jaar_zip[[#This Row],[etmaaltemperatuur]]),IF(jaar_zip[[#This Row],[etmaaltemperatuur]]&lt;stookgrens,stookgrens-jaar_zip[[#This Row],[etmaaltemperatuur]],0),"")</f>
        <v>11.2</v>
      </c>
      <c r="N3586" s="101">
        <f>IF(ISNUMBER(jaar_zip[[#This Row],[graaddagen]]),IF(OR(MONTH(jaar_zip[[#This Row],[Datum]])=1,MONTH(jaar_zip[[#This Row],[Datum]])=2,MONTH(jaar_zip[[#This Row],[Datum]])=11,MONTH(jaar_zip[[#This Row],[Datum]])=12),1.1,IF(OR(MONTH(jaar_zip[[#This Row],[Datum]])=3,MONTH(jaar_zip[[#This Row],[Datum]])=10),1,0.8))*jaar_zip[[#This Row],[graaddagen]],"")</f>
        <v>12.32</v>
      </c>
      <c r="O3586" s="101">
        <f>IF(ISNUMBER(jaar_zip[[#This Row],[etmaaltemperatuur]]),IF(jaar_zip[[#This Row],[etmaaltemperatuur]]&gt;stookgrens,jaar_zip[[#This Row],[etmaaltemperatuur]]-stookgrens,0),"")</f>
        <v>0</v>
      </c>
    </row>
    <row r="3587" spans="1:15" x14ac:dyDescent="0.25">
      <c r="A3587">
        <v>277</v>
      </c>
      <c r="B3587">
        <v>20240124</v>
      </c>
      <c r="C3587">
        <v>13.8</v>
      </c>
      <c r="D3587">
        <v>8.6</v>
      </c>
      <c r="E3587">
        <v>409</v>
      </c>
      <c r="F3587">
        <v>0.4</v>
      </c>
      <c r="H3587">
        <v>80</v>
      </c>
      <c r="I3587" s="101" t="s">
        <v>25</v>
      </c>
      <c r="J3587" s="1">
        <f>DATEVALUE(RIGHT(jaar_zip[[#This Row],[YYYYMMDD]],2)&amp;"-"&amp;MID(jaar_zip[[#This Row],[YYYYMMDD]],5,2)&amp;"-"&amp;LEFT(jaar_zip[[#This Row],[YYYYMMDD]],4))</f>
        <v>45315</v>
      </c>
      <c r="K3587" s="101" t="str">
        <f>IF(AND(VALUE(MONTH(jaar_zip[[#This Row],[Datum]]))=1,VALUE(WEEKNUM(jaar_zip[[#This Row],[Datum]],21))&gt;51),RIGHT(YEAR(jaar_zip[[#This Row],[Datum]])-1,2),RIGHT(YEAR(jaar_zip[[#This Row],[Datum]]),2))&amp;"-"&amp; TEXT(WEEKNUM(jaar_zip[[#This Row],[Datum]],21),"00")</f>
        <v>24-04</v>
      </c>
      <c r="L3587" s="101">
        <f>MONTH(jaar_zip[[#This Row],[Datum]])</f>
        <v>1</v>
      </c>
      <c r="M3587" s="101">
        <f>IF(ISNUMBER(jaar_zip[[#This Row],[etmaaltemperatuur]]),IF(jaar_zip[[#This Row],[etmaaltemperatuur]]&lt;stookgrens,stookgrens-jaar_zip[[#This Row],[etmaaltemperatuur]],0),"")</f>
        <v>9.4</v>
      </c>
      <c r="N3587" s="101">
        <f>IF(ISNUMBER(jaar_zip[[#This Row],[graaddagen]]),IF(OR(MONTH(jaar_zip[[#This Row],[Datum]])=1,MONTH(jaar_zip[[#This Row],[Datum]])=2,MONTH(jaar_zip[[#This Row],[Datum]])=11,MONTH(jaar_zip[[#This Row],[Datum]])=12),1.1,IF(OR(MONTH(jaar_zip[[#This Row],[Datum]])=3,MONTH(jaar_zip[[#This Row],[Datum]])=10),1,0.8))*jaar_zip[[#This Row],[graaddagen]],"")</f>
        <v>10.340000000000002</v>
      </c>
      <c r="O3587" s="101">
        <f>IF(ISNUMBER(jaar_zip[[#This Row],[etmaaltemperatuur]]),IF(jaar_zip[[#This Row],[etmaaltemperatuur]]&gt;stookgrens,jaar_zip[[#This Row],[etmaaltemperatuur]]-stookgrens,0),"")</f>
        <v>0</v>
      </c>
    </row>
    <row r="3588" spans="1:15" x14ac:dyDescent="0.25">
      <c r="A3588">
        <v>277</v>
      </c>
      <c r="B3588">
        <v>20240125</v>
      </c>
      <c r="C3588">
        <v>5.3</v>
      </c>
      <c r="D3588">
        <v>6.3</v>
      </c>
      <c r="E3588">
        <v>351</v>
      </c>
      <c r="F3588">
        <v>0.1</v>
      </c>
      <c r="H3588">
        <v>93</v>
      </c>
      <c r="I3588" s="101" t="s">
        <v>25</v>
      </c>
      <c r="J3588" s="1">
        <f>DATEVALUE(RIGHT(jaar_zip[[#This Row],[YYYYMMDD]],2)&amp;"-"&amp;MID(jaar_zip[[#This Row],[YYYYMMDD]],5,2)&amp;"-"&amp;LEFT(jaar_zip[[#This Row],[YYYYMMDD]],4))</f>
        <v>45316</v>
      </c>
      <c r="K3588" s="101" t="str">
        <f>IF(AND(VALUE(MONTH(jaar_zip[[#This Row],[Datum]]))=1,VALUE(WEEKNUM(jaar_zip[[#This Row],[Datum]],21))&gt;51),RIGHT(YEAR(jaar_zip[[#This Row],[Datum]])-1,2),RIGHT(YEAR(jaar_zip[[#This Row],[Datum]]),2))&amp;"-"&amp; TEXT(WEEKNUM(jaar_zip[[#This Row],[Datum]],21),"00")</f>
        <v>24-04</v>
      </c>
      <c r="L3588" s="101">
        <f>MONTH(jaar_zip[[#This Row],[Datum]])</f>
        <v>1</v>
      </c>
      <c r="M3588" s="101">
        <f>IF(ISNUMBER(jaar_zip[[#This Row],[etmaaltemperatuur]]),IF(jaar_zip[[#This Row],[etmaaltemperatuur]]&lt;stookgrens,stookgrens-jaar_zip[[#This Row],[etmaaltemperatuur]],0),"")</f>
        <v>11.7</v>
      </c>
      <c r="N3588" s="101">
        <f>IF(ISNUMBER(jaar_zip[[#This Row],[graaddagen]]),IF(OR(MONTH(jaar_zip[[#This Row],[Datum]])=1,MONTH(jaar_zip[[#This Row],[Datum]])=2,MONTH(jaar_zip[[#This Row],[Datum]])=11,MONTH(jaar_zip[[#This Row],[Datum]])=12),1.1,IF(OR(MONTH(jaar_zip[[#This Row],[Datum]])=3,MONTH(jaar_zip[[#This Row],[Datum]])=10),1,0.8))*jaar_zip[[#This Row],[graaddagen]],"")</f>
        <v>12.870000000000001</v>
      </c>
      <c r="O3588" s="101">
        <f>IF(ISNUMBER(jaar_zip[[#This Row],[etmaaltemperatuur]]),IF(jaar_zip[[#This Row],[etmaaltemperatuur]]&gt;stookgrens,jaar_zip[[#This Row],[etmaaltemperatuur]]-stookgrens,0),"")</f>
        <v>0</v>
      </c>
    </row>
    <row r="3589" spans="1:15" x14ac:dyDescent="0.25">
      <c r="A3589">
        <v>277</v>
      </c>
      <c r="B3589">
        <v>20240126</v>
      </c>
      <c r="C3589">
        <v>10.8</v>
      </c>
      <c r="D3589">
        <v>7.7</v>
      </c>
      <c r="E3589">
        <v>315</v>
      </c>
      <c r="F3589">
        <v>4</v>
      </c>
      <c r="H3589">
        <v>87</v>
      </c>
      <c r="I3589" s="101" t="s">
        <v>25</v>
      </c>
      <c r="J3589" s="1">
        <f>DATEVALUE(RIGHT(jaar_zip[[#This Row],[YYYYMMDD]],2)&amp;"-"&amp;MID(jaar_zip[[#This Row],[YYYYMMDD]],5,2)&amp;"-"&amp;LEFT(jaar_zip[[#This Row],[YYYYMMDD]],4))</f>
        <v>45317</v>
      </c>
      <c r="K3589" s="101" t="str">
        <f>IF(AND(VALUE(MONTH(jaar_zip[[#This Row],[Datum]]))=1,VALUE(WEEKNUM(jaar_zip[[#This Row],[Datum]],21))&gt;51),RIGHT(YEAR(jaar_zip[[#This Row],[Datum]])-1,2),RIGHT(YEAR(jaar_zip[[#This Row],[Datum]]),2))&amp;"-"&amp; TEXT(WEEKNUM(jaar_zip[[#This Row],[Datum]],21),"00")</f>
        <v>24-04</v>
      </c>
      <c r="L3589" s="101">
        <f>MONTH(jaar_zip[[#This Row],[Datum]])</f>
        <v>1</v>
      </c>
      <c r="M3589" s="101">
        <f>IF(ISNUMBER(jaar_zip[[#This Row],[etmaaltemperatuur]]),IF(jaar_zip[[#This Row],[etmaaltemperatuur]]&lt;stookgrens,stookgrens-jaar_zip[[#This Row],[etmaaltemperatuur]],0),"")</f>
        <v>10.3</v>
      </c>
      <c r="N3589" s="101">
        <f>IF(ISNUMBER(jaar_zip[[#This Row],[graaddagen]]),IF(OR(MONTH(jaar_zip[[#This Row],[Datum]])=1,MONTH(jaar_zip[[#This Row],[Datum]])=2,MONTH(jaar_zip[[#This Row],[Datum]])=11,MONTH(jaar_zip[[#This Row],[Datum]])=12),1.1,IF(OR(MONTH(jaar_zip[[#This Row],[Datum]])=3,MONTH(jaar_zip[[#This Row],[Datum]])=10),1,0.8))*jaar_zip[[#This Row],[graaddagen]],"")</f>
        <v>11.330000000000002</v>
      </c>
      <c r="O3589" s="101">
        <f>IF(ISNUMBER(jaar_zip[[#This Row],[etmaaltemperatuur]]),IF(jaar_zip[[#This Row],[etmaaltemperatuur]]&gt;stookgrens,jaar_zip[[#This Row],[etmaaltemperatuur]]-stookgrens,0),"")</f>
        <v>0</v>
      </c>
    </row>
    <row r="3590" spans="1:15" x14ac:dyDescent="0.25">
      <c r="A3590">
        <v>277</v>
      </c>
      <c r="B3590">
        <v>20240127</v>
      </c>
      <c r="C3590">
        <v>4.9000000000000004</v>
      </c>
      <c r="D3590">
        <v>4.8</v>
      </c>
      <c r="E3590">
        <v>499</v>
      </c>
      <c r="F3590">
        <v>0</v>
      </c>
      <c r="H3590">
        <v>89</v>
      </c>
      <c r="I3590" s="101" t="s">
        <v>25</v>
      </c>
      <c r="J3590" s="1">
        <f>DATEVALUE(RIGHT(jaar_zip[[#This Row],[YYYYMMDD]],2)&amp;"-"&amp;MID(jaar_zip[[#This Row],[YYYYMMDD]],5,2)&amp;"-"&amp;LEFT(jaar_zip[[#This Row],[YYYYMMDD]],4))</f>
        <v>45318</v>
      </c>
      <c r="K3590" s="101" t="str">
        <f>IF(AND(VALUE(MONTH(jaar_zip[[#This Row],[Datum]]))=1,VALUE(WEEKNUM(jaar_zip[[#This Row],[Datum]],21))&gt;51),RIGHT(YEAR(jaar_zip[[#This Row],[Datum]])-1,2),RIGHT(YEAR(jaar_zip[[#This Row],[Datum]]),2))&amp;"-"&amp; TEXT(WEEKNUM(jaar_zip[[#This Row],[Datum]],21),"00")</f>
        <v>24-04</v>
      </c>
      <c r="L3590" s="101">
        <f>MONTH(jaar_zip[[#This Row],[Datum]])</f>
        <v>1</v>
      </c>
      <c r="M3590" s="101">
        <f>IF(ISNUMBER(jaar_zip[[#This Row],[etmaaltemperatuur]]),IF(jaar_zip[[#This Row],[etmaaltemperatuur]]&lt;stookgrens,stookgrens-jaar_zip[[#This Row],[etmaaltemperatuur]],0),"")</f>
        <v>13.2</v>
      </c>
      <c r="N3590" s="101">
        <f>IF(ISNUMBER(jaar_zip[[#This Row],[graaddagen]]),IF(OR(MONTH(jaar_zip[[#This Row],[Datum]])=1,MONTH(jaar_zip[[#This Row],[Datum]])=2,MONTH(jaar_zip[[#This Row],[Datum]])=11,MONTH(jaar_zip[[#This Row],[Datum]])=12),1.1,IF(OR(MONTH(jaar_zip[[#This Row],[Datum]])=3,MONTH(jaar_zip[[#This Row],[Datum]])=10),1,0.8))*jaar_zip[[#This Row],[graaddagen]],"")</f>
        <v>14.52</v>
      </c>
      <c r="O3590" s="101">
        <f>IF(ISNUMBER(jaar_zip[[#This Row],[etmaaltemperatuur]]),IF(jaar_zip[[#This Row],[etmaaltemperatuur]]&gt;stookgrens,jaar_zip[[#This Row],[etmaaltemperatuur]]-stookgrens,0),"")</f>
        <v>0</v>
      </c>
    </row>
    <row r="3591" spans="1:15" x14ac:dyDescent="0.25">
      <c r="A3591">
        <v>277</v>
      </c>
      <c r="B3591">
        <v>20240128</v>
      </c>
      <c r="C3591">
        <v>5.8</v>
      </c>
      <c r="D3591">
        <v>4.5</v>
      </c>
      <c r="E3591">
        <v>569</v>
      </c>
      <c r="F3591">
        <v>0</v>
      </c>
      <c r="H3591">
        <v>75</v>
      </c>
      <c r="I3591" s="101" t="s">
        <v>25</v>
      </c>
      <c r="J3591" s="1">
        <f>DATEVALUE(RIGHT(jaar_zip[[#This Row],[YYYYMMDD]],2)&amp;"-"&amp;MID(jaar_zip[[#This Row],[YYYYMMDD]],5,2)&amp;"-"&amp;LEFT(jaar_zip[[#This Row],[YYYYMMDD]],4))</f>
        <v>45319</v>
      </c>
      <c r="K3591" s="101" t="str">
        <f>IF(AND(VALUE(MONTH(jaar_zip[[#This Row],[Datum]]))=1,VALUE(WEEKNUM(jaar_zip[[#This Row],[Datum]],21))&gt;51),RIGHT(YEAR(jaar_zip[[#This Row],[Datum]])-1,2),RIGHT(YEAR(jaar_zip[[#This Row],[Datum]]),2))&amp;"-"&amp; TEXT(WEEKNUM(jaar_zip[[#This Row],[Datum]],21),"00")</f>
        <v>24-04</v>
      </c>
      <c r="L3591" s="101">
        <f>MONTH(jaar_zip[[#This Row],[Datum]])</f>
        <v>1</v>
      </c>
      <c r="M3591" s="101">
        <f>IF(ISNUMBER(jaar_zip[[#This Row],[etmaaltemperatuur]]),IF(jaar_zip[[#This Row],[etmaaltemperatuur]]&lt;stookgrens,stookgrens-jaar_zip[[#This Row],[etmaaltemperatuur]],0),"")</f>
        <v>13.5</v>
      </c>
      <c r="N3591" s="101">
        <f>IF(ISNUMBER(jaar_zip[[#This Row],[graaddagen]]),IF(OR(MONTH(jaar_zip[[#This Row],[Datum]])=1,MONTH(jaar_zip[[#This Row],[Datum]])=2,MONTH(jaar_zip[[#This Row],[Datum]])=11,MONTH(jaar_zip[[#This Row],[Datum]])=12),1.1,IF(OR(MONTH(jaar_zip[[#This Row],[Datum]])=3,MONTH(jaar_zip[[#This Row],[Datum]])=10),1,0.8))*jaar_zip[[#This Row],[graaddagen]],"")</f>
        <v>14.850000000000001</v>
      </c>
      <c r="O3591" s="101">
        <f>IF(ISNUMBER(jaar_zip[[#This Row],[etmaaltemperatuur]]),IF(jaar_zip[[#This Row],[etmaaltemperatuur]]&gt;stookgrens,jaar_zip[[#This Row],[etmaaltemperatuur]]-stookgrens,0),"")</f>
        <v>0</v>
      </c>
    </row>
    <row r="3592" spans="1:15" x14ac:dyDescent="0.25">
      <c r="A3592">
        <v>277</v>
      </c>
      <c r="B3592">
        <v>20240129</v>
      </c>
      <c r="C3592">
        <v>4.3</v>
      </c>
      <c r="D3592">
        <v>5.6</v>
      </c>
      <c r="E3592">
        <v>159</v>
      </c>
      <c r="F3592">
        <v>0</v>
      </c>
      <c r="H3592">
        <v>87</v>
      </c>
      <c r="I3592" s="101" t="s">
        <v>25</v>
      </c>
      <c r="J3592" s="1">
        <f>DATEVALUE(RIGHT(jaar_zip[[#This Row],[YYYYMMDD]],2)&amp;"-"&amp;MID(jaar_zip[[#This Row],[YYYYMMDD]],5,2)&amp;"-"&amp;LEFT(jaar_zip[[#This Row],[YYYYMMDD]],4))</f>
        <v>45320</v>
      </c>
      <c r="K3592" s="101" t="str">
        <f>IF(AND(VALUE(MONTH(jaar_zip[[#This Row],[Datum]]))=1,VALUE(WEEKNUM(jaar_zip[[#This Row],[Datum]],21))&gt;51),RIGHT(YEAR(jaar_zip[[#This Row],[Datum]])-1,2),RIGHT(YEAR(jaar_zip[[#This Row],[Datum]]),2))&amp;"-"&amp; TEXT(WEEKNUM(jaar_zip[[#This Row],[Datum]],21),"00")</f>
        <v>24-05</v>
      </c>
      <c r="L3592" s="101">
        <f>MONTH(jaar_zip[[#This Row],[Datum]])</f>
        <v>1</v>
      </c>
      <c r="M3592" s="101">
        <f>IF(ISNUMBER(jaar_zip[[#This Row],[etmaaltemperatuur]]),IF(jaar_zip[[#This Row],[etmaaltemperatuur]]&lt;stookgrens,stookgrens-jaar_zip[[#This Row],[etmaaltemperatuur]],0),"")</f>
        <v>12.4</v>
      </c>
      <c r="N3592" s="101">
        <f>IF(ISNUMBER(jaar_zip[[#This Row],[graaddagen]]),IF(OR(MONTH(jaar_zip[[#This Row],[Datum]])=1,MONTH(jaar_zip[[#This Row],[Datum]])=2,MONTH(jaar_zip[[#This Row],[Datum]])=11,MONTH(jaar_zip[[#This Row],[Datum]])=12),1.1,IF(OR(MONTH(jaar_zip[[#This Row],[Datum]])=3,MONTH(jaar_zip[[#This Row],[Datum]])=10),1,0.8))*jaar_zip[[#This Row],[graaddagen]],"")</f>
        <v>13.640000000000002</v>
      </c>
      <c r="O3592" s="101">
        <f>IF(ISNUMBER(jaar_zip[[#This Row],[etmaaltemperatuur]]),IF(jaar_zip[[#This Row],[etmaaltemperatuur]]&gt;stookgrens,jaar_zip[[#This Row],[etmaaltemperatuur]]-stookgrens,0),"")</f>
        <v>0</v>
      </c>
    </row>
    <row r="3593" spans="1:15" x14ac:dyDescent="0.25">
      <c r="A3593">
        <v>277</v>
      </c>
      <c r="B3593">
        <v>20240130</v>
      </c>
      <c r="C3593">
        <v>7.2</v>
      </c>
      <c r="D3593">
        <v>6.8</v>
      </c>
      <c r="E3593">
        <v>154</v>
      </c>
      <c r="F3593">
        <v>0.8</v>
      </c>
      <c r="H3593">
        <v>93</v>
      </c>
      <c r="I3593" s="101" t="s">
        <v>25</v>
      </c>
      <c r="J3593" s="1">
        <f>DATEVALUE(RIGHT(jaar_zip[[#This Row],[YYYYMMDD]],2)&amp;"-"&amp;MID(jaar_zip[[#This Row],[YYYYMMDD]],5,2)&amp;"-"&amp;LEFT(jaar_zip[[#This Row],[YYYYMMDD]],4))</f>
        <v>45321</v>
      </c>
      <c r="K3593" s="101" t="str">
        <f>IF(AND(VALUE(MONTH(jaar_zip[[#This Row],[Datum]]))=1,VALUE(WEEKNUM(jaar_zip[[#This Row],[Datum]],21))&gt;51),RIGHT(YEAR(jaar_zip[[#This Row],[Datum]])-1,2),RIGHT(YEAR(jaar_zip[[#This Row],[Datum]]),2))&amp;"-"&amp; TEXT(WEEKNUM(jaar_zip[[#This Row],[Datum]],21),"00")</f>
        <v>24-05</v>
      </c>
      <c r="L3593" s="101">
        <f>MONTH(jaar_zip[[#This Row],[Datum]])</f>
        <v>1</v>
      </c>
      <c r="M3593" s="101">
        <f>IF(ISNUMBER(jaar_zip[[#This Row],[etmaaltemperatuur]]),IF(jaar_zip[[#This Row],[etmaaltemperatuur]]&lt;stookgrens,stookgrens-jaar_zip[[#This Row],[etmaaltemperatuur]],0),"")</f>
        <v>11.2</v>
      </c>
      <c r="N3593" s="101">
        <f>IF(ISNUMBER(jaar_zip[[#This Row],[graaddagen]]),IF(OR(MONTH(jaar_zip[[#This Row],[Datum]])=1,MONTH(jaar_zip[[#This Row],[Datum]])=2,MONTH(jaar_zip[[#This Row],[Datum]])=11,MONTH(jaar_zip[[#This Row],[Datum]])=12),1.1,IF(OR(MONTH(jaar_zip[[#This Row],[Datum]])=3,MONTH(jaar_zip[[#This Row],[Datum]])=10),1,0.8))*jaar_zip[[#This Row],[graaddagen]],"")</f>
        <v>12.32</v>
      </c>
      <c r="O3593" s="101">
        <f>IF(ISNUMBER(jaar_zip[[#This Row],[etmaaltemperatuur]]),IF(jaar_zip[[#This Row],[etmaaltemperatuur]]&gt;stookgrens,jaar_zip[[#This Row],[etmaaltemperatuur]]-stookgrens,0),"")</f>
        <v>0</v>
      </c>
    </row>
    <row r="3594" spans="1:15" x14ac:dyDescent="0.25">
      <c r="A3594">
        <v>277</v>
      </c>
      <c r="B3594">
        <v>20240131</v>
      </c>
      <c r="C3594">
        <v>7.5</v>
      </c>
      <c r="D3594">
        <v>5.8</v>
      </c>
      <c r="E3594">
        <v>179</v>
      </c>
      <c r="F3594">
        <v>3.7</v>
      </c>
      <c r="H3594">
        <v>82</v>
      </c>
      <c r="I3594" s="101" t="s">
        <v>25</v>
      </c>
      <c r="J3594" s="1">
        <f>DATEVALUE(RIGHT(jaar_zip[[#This Row],[YYYYMMDD]],2)&amp;"-"&amp;MID(jaar_zip[[#This Row],[YYYYMMDD]],5,2)&amp;"-"&amp;LEFT(jaar_zip[[#This Row],[YYYYMMDD]],4))</f>
        <v>45322</v>
      </c>
      <c r="K3594" s="101" t="str">
        <f>IF(AND(VALUE(MONTH(jaar_zip[[#This Row],[Datum]]))=1,VALUE(WEEKNUM(jaar_zip[[#This Row],[Datum]],21))&gt;51),RIGHT(YEAR(jaar_zip[[#This Row],[Datum]])-1,2),RIGHT(YEAR(jaar_zip[[#This Row],[Datum]]),2))&amp;"-"&amp; TEXT(WEEKNUM(jaar_zip[[#This Row],[Datum]],21),"00")</f>
        <v>24-05</v>
      </c>
      <c r="L3594" s="101">
        <f>MONTH(jaar_zip[[#This Row],[Datum]])</f>
        <v>1</v>
      </c>
      <c r="M3594" s="101">
        <f>IF(ISNUMBER(jaar_zip[[#This Row],[etmaaltemperatuur]]),IF(jaar_zip[[#This Row],[etmaaltemperatuur]]&lt;stookgrens,stookgrens-jaar_zip[[#This Row],[etmaaltemperatuur]],0),"")</f>
        <v>12.2</v>
      </c>
      <c r="N3594" s="101">
        <f>IF(ISNUMBER(jaar_zip[[#This Row],[graaddagen]]),IF(OR(MONTH(jaar_zip[[#This Row],[Datum]])=1,MONTH(jaar_zip[[#This Row],[Datum]])=2,MONTH(jaar_zip[[#This Row],[Datum]])=11,MONTH(jaar_zip[[#This Row],[Datum]])=12),1.1,IF(OR(MONTH(jaar_zip[[#This Row],[Datum]])=3,MONTH(jaar_zip[[#This Row],[Datum]])=10),1,0.8))*jaar_zip[[#This Row],[graaddagen]],"")</f>
        <v>13.42</v>
      </c>
      <c r="O3594" s="101">
        <f>IF(ISNUMBER(jaar_zip[[#This Row],[etmaaltemperatuur]]),IF(jaar_zip[[#This Row],[etmaaltemperatuur]]&gt;stookgrens,jaar_zip[[#This Row],[etmaaltemperatuur]]-stookgrens,0),"")</f>
        <v>0</v>
      </c>
    </row>
    <row r="3595" spans="1:15" x14ac:dyDescent="0.25">
      <c r="A3595">
        <v>277</v>
      </c>
      <c r="B3595">
        <v>20240201</v>
      </c>
      <c r="C3595">
        <v>7</v>
      </c>
      <c r="D3595">
        <v>5.8</v>
      </c>
      <c r="E3595">
        <v>606</v>
      </c>
      <c r="F3595">
        <v>-0.1</v>
      </c>
      <c r="H3595">
        <v>90</v>
      </c>
      <c r="I3595" s="101" t="s">
        <v>25</v>
      </c>
      <c r="J3595" s="1">
        <f>DATEVALUE(RIGHT(jaar_zip[[#This Row],[YYYYMMDD]],2)&amp;"-"&amp;MID(jaar_zip[[#This Row],[YYYYMMDD]],5,2)&amp;"-"&amp;LEFT(jaar_zip[[#This Row],[YYYYMMDD]],4))</f>
        <v>45323</v>
      </c>
      <c r="K3595" s="101" t="str">
        <f>IF(AND(VALUE(MONTH(jaar_zip[[#This Row],[Datum]]))=1,VALUE(WEEKNUM(jaar_zip[[#This Row],[Datum]],21))&gt;51),RIGHT(YEAR(jaar_zip[[#This Row],[Datum]])-1,2),RIGHT(YEAR(jaar_zip[[#This Row],[Datum]]),2))&amp;"-"&amp; TEXT(WEEKNUM(jaar_zip[[#This Row],[Datum]],21),"00")</f>
        <v>24-05</v>
      </c>
      <c r="L3595" s="101">
        <f>MONTH(jaar_zip[[#This Row],[Datum]])</f>
        <v>2</v>
      </c>
      <c r="M3595" s="101">
        <f>IF(ISNUMBER(jaar_zip[[#This Row],[etmaaltemperatuur]]),IF(jaar_zip[[#This Row],[etmaaltemperatuur]]&lt;stookgrens,stookgrens-jaar_zip[[#This Row],[etmaaltemperatuur]],0),"")</f>
        <v>12.2</v>
      </c>
      <c r="N3595" s="101">
        <f>IF(ISNUMBER(jaar_zip[[#This Row],[graaddagen]]),IF(OR(MONTH(jaar_zip[[#This Row],[Datum]])=1,MONTH(jaar_zip[[#This Row],[Datum]])=2,MONTH(jaar_zip[[#This Row],[Datum]])=11,MONTH(jaar_zip[[#This Row],[Datum]])=12),1.1,IF(OR(MONTH(jaar_zip[[#This Row],[Datum]])=3,MONTH(jaar_zip[[#This Row],[Datum]])=10),1,0.8))*jaar_zip[[#This Row],[graaddagen]],"")</f>
        <v>13.42</v>
      </c>
      <c r="O3595" s="101">
        <f>IF(ISNUMBER(jaar_zip[[#This Row],[etmaaltemperatuur]]),IF(jaar_zip[[#This Row],[etmaaltemperatuur]]&gt;stookgrens,jaar_zip[[#This Row],[etmaaltemperatuur]]-stookgrens,0),"")</f>
        <v>0</v>
      </c>
    </row>
    <row r="3596" spans="1:15" x14ac:dyDescent="0.25">
      <c r="A3596">
        <v>277</v>
      </c>
      <c r="B3596">
        <v>20240202</v>
      </c>
      <c r="C3596">
        <v>8.4</v>
      </c>
      <c r="D3596">
        <v>7.5</v>
      </c>
      <c r="E3596">
        <v>253</v>
      </c>
      <c r="F3596">
        <v>0.1</v>
      </c>
      <c r="H3596">
        <v>90</v>
      </c>
      <c r="I3596" s="101" t="s">
        <v>25</v>
      </c>
      <c r="J3596" s="1">
        <f>DATEVALUE(RIGHT(jaar_zip[[#This Row],[YYYYMMDD]],2)&amp;"-"&amp;MID(jaar_zip[[#This Row],[YYYYMMDD]],5,2)&amp;"-"&amp;LEFT(jaar_zip[[#This Row],[YYYYMMDD]],4))</f>
        <v>45324</v>
      </c>
      <c r="K3596" s="101" t="str">
        <f>IF(AND(VALUE(MONTH(jaar_zip[[#This Row],[Datum]]))=1,VALUE(WEEKNUM(jaar_zip[[#This Row],[Datum]],21))&gt;51),RIGHT(YEAR(jaar_zip[[#This Row],[Datum]])-1,2),RIGHT(YEAR(jaar_zip[[#This Row],[Datum]]),2))&amp;"-"&amp; TEXT(WEEKNUM(jaar_zip[[#This Row],[Datum]],21),"00")</f>
        <v>24-05</v>
      </c>
      <c r="L3596" s="101">
        <f>MONTH(jaar_zip[[#This Row],[Datum]])</f>
        <v>2</v>
      </c>
      <c r="M3596" s="101">
        <f>IF(ISNUMBER(jaar_zip[[#This Row],[etmaaltemperatuur]]),IF(jaar_zip[[#This Row],[etmaaltemperatuur]]&lt;stookgrens,stookgrens-jaar_zip[[#This Row],[etmaaltemperatuur]],0),"")</f>
        <v>10.5</v>
      </c>
      <c r="N3596" s="101">
        <f>IF(ISNUMBER(jaar_zip[[#This Row],[graaddagen]]),IF(OR(MONTH(jaar_zip[[#This Row],[Datum]])=1,MONTH(jaar_zip[[#This Row],[Datum]])=2,MONTH(jaar_zip[[#This Row],[Datum]])=11,MONTH(jaar_zip[[#This Row],[Datum]])=12),1.1,IF(OR(MONTH(jaar_zip[[#This Row],[Datum]])=3,MONTH(jaar_zip[[#This Row],[Datum]])=10),1,0.8))*jaar_zip[[#This Row],[graaddagen]],"")</f>
        <v>11.55</v>
      </c>
      <c r="O3596" s="101">
        <f>IF(ISNUMBER(jaar_zip[[#This Row],[etmaaltemperatuur]]),IF(jaar_zip[[#This Row],[etmaaltemperatuur]]&gt;stookgrens,jaar_zip[[#This Row],[etmaaltemperatuur]]-stookgrens,0),"")</f>
        <v>0</v>
      </c>
    </row>
    <row r="3597" spans="1:15" x14ac:dyDescent="0.25">
      <c r="A3597">
        <v>277</v>
      </c>
      <c r="B3597">
        <v>20240203</v>
      </c>
      <c r="C3597">
        <v>8.9</v>
      </c>
      <c r="D3597">
        <v>8.1999999999999993</v>
      </c>
      <c r="E3597">
        <v>326</v>
      </c>
      <c r="F3597">
        <v>0</v>
      </c>
      <c r="H3597">
        <v>92</v>
      </c>
      <c r="I3597" s="101" t="s">
        <v>25</v>
      </c>
      <c r="J3597" s="1">
        <f>DATEVALUE(RIGHT(jaar_zip[[#This Row],[YYYYMMDD]],2)&amp;"-"&amp;MID(jaar_zip[[#This Row],[YYYYMMDD]],5,2)&amp;"-"&amp;LEFT(jaar_zip[[#This Row],[YYYYMMDD]],4))</f>
        <v>45325</v>
      </c>
      <c r="K3597" s="101" t="str">
        <f>IF(AND(VALUE(MONTH(jaar_zip[[#This Row],[Datum]]))=1,VALUE(WEEKNUM(jaar_zip[[#This Row],[Datum]],21))&gt;51),RIGHT(YEAR(jaar_zip[[#This Row],[Datum]])-1,2),RIGHT(YEAR(jaar_zip[[#This Row],[Datum]]),2))&amp;"-"&amp; TEXT(WEEKNUM(jaar_zip[[#This Row],[Datum]],21),"00")</f>
        <v>24-05</v>
      </c>
      <c r="L3597" s="101">
        <f>MONTH(jaar_zip[[#This Row],[Datum]])</f>
        <v>2</v>
      </c>
      <c r="M3597" s="101">
        <f>IF(ISNUMBER(jaar_zip[[#This Row],[etmaaltemperatuur]]),IF(jaar_zip[[#This Row],[etmaaltemperatuur]]&lt;stookgrens,stookgrens-jaar_zip[[#This Row],[etmaaltemperatuur]],0),"")</f>
        <v>9.8000000000000007</v>
      </c>
      <c r="N3597" s="101">
        <f>IF(ISNUMBER(jaar_zip[[#This Row],[graaddagen]]),IF(OR(MONTH(jaar_zip[[#This Row],[Datum]])=1,MONTH(jaar_zip[[#This Row],[Datum]])=2,MONTH(jaar_zip[[#This Row],[Datum]])=11,MONTH(jaar_zip[[#This Row],[Datum]])=12),1.1,IF(OR(MONTH(jaar_zip[[#This Row],[Datum]])=3,MONTH(jaar_zip[[#This Row],[Datum]])=10),1,0.8))*jaar_zip[[#This Row],[graaddagen]],"")</f>
        <v>10.780000000000001</v>
      </c>
      <c r="O3597" s="101">
        <f>IF(ISNUMBER(jaar_zip[[#This Row],[etmaaltemperatuur]]),IF(jaar_zip[[#This Row],[etmaaltemperatuur]]&gt;stookgrens,jaar_zip[[#This Row],[etmaaltemperatuur]]-stookgrens,0),"")</f>
        <v>0</v>
      </c>
    </row>
    <row r="3598" spans="1:15" x14ac:dyDescent="0.25">
      <c r="A3598">
        <v>277</v>
      </c>
      <c r="B3598">
        <v>20240204</v>
      </c>
      <c r="C3598">
        <v>10.4</v>
      </c>
      <c r="D3598">
        <v>8</v>
      </c>
      <c r="E3598">
        <v>254</v>
      </c>
      <c r="F3598">
        <v>1.7</v>
      </c>
      <c r="H3598">
        <v>88</v>
      </c>
      <c r="I3598" s="101" t="s">
        <v>25</v>
      </c>
      <c r="J3598" s="1">
        <f>DATEVALUE(RIGHT(jaar_zip[[#This Row],[YYYYMMDD]],2)&amp;"-"&amp;MID(jaar_zip[[#This Row],[YYYYMMDD]],5,2)&amp;"-"&amp;LEFT(jaar_zip[[#This Row],[YYYYMMDD]],4))</f>
        <v>45326</v>
      </c>
      <c r="K3598" s="101" t="str">
        <f>IF(AND(VALUE(MONTH(jaar_zip[[#This Row],[Datum]]))=1,VALUE(WEEKNUM(jaar_zip[[#This Row],[Datum]],21))&gt;51),RIGHT(YEAR(jaar_zip[[#This Row],[Datum]])-1,2),RIGHT(YEAR(jaar_zip[[#This Row],[Datum]]),2))&amp;"-"&amp; TEXT(WEEKNUM(jaar_zip[[#This Row],[Datum]],21),"00")</f>
        <v>24-05</v>
      </c>
      <c r="L3598" s="101">
        <f>MONTH(jaar_zip[[#This Row],[Datum]])</f>
        <v>2</v>
      </c>
      <c r="M3598" s="101">
        <f>IF(ISNUMBER(jaar_zip[[#This Row],[etmaaltemperatuur]]),IF(jaar_zip[[#This Row],[etmaaltemperatuur]]&lt;stookgrens,stookgrens-jaar_zip[[#This Row],[etmaaltemperatuur]],0),"")</f>
        <v>10</v>
      </c>
      <c r="N3598" s="101">
        <f>IF(ISNUMBER(jaar_zip[[#This Row],[graaddagen]]),IF(OR(MONTH(jaar_zip[[#This Row],[Datum]])=1,MONTH(jaar_zip[[#This Row],[Datum]])=2,MONTH(jaar_zip[[#This Row],[Datum]])=11,MONTH(jaar_zip[[#This Row],[Datum]])=12),1.1,IF(OR(MONTH(jaar_zip[[#This Row],[Datum]])=3,MONTH(jaar_zip[[#This Row],[Datum]])=10),1,0.8))*jaar_zip[[#This Row],[graaddagen]],"")</f>
        <v>11</v>
      </c>
      <c r="O3598" s="101">
        <f>IF(ISNUMBER(jaar_zip[[#This Row],[etmaaltemperatuur]]),IF(jaar_zip[[#This Row],[etmaaltemperatuur]]&gt;stookgrens,jaar_zip[[#This Row],[etmaaltemperatuur]]-stookgrens,0),"")</f>
        <v>0</v>
      </c>
    </row>
    <row r="3599" spans="1:15" x14ac:dyDescent="0.25">
      <c r="A3599">
        <v>277</v>
      </c>
      <c r="B3599">
        <v>20240205</v>
      </c>
      <c r="C3599">
        <v>11.8</v>
      </c>
      <c r="D3599">
        <v>8.8000000000000007</v>
      </c>
      <c r="E3599">
        <v>207</v>
      </c>
      <c r="F3599">
        <v>0</v>
      </c>
      <c r="H3599">
        <v>85</v>
      </c>
      <c r="I3599" s="101" t="s">
        <v>25</v>
      </c>
      <c r="J3599" s="1">
        <f>DATEVALUE(RIGHT(jaar_zip[[#This Row],[YYYYMMDD]],2)&amp;"-"&amp;MID(jaar_zip[[#This Row],[YYYYMMDD]],5,2)&amp;"-"&amp;LEFT(jaar_zip[[#This Row],[YYYYMMDD]],4))</f>
        <v>45327</v>
      </c>
      <c r="K3599" s="101" t="str">
        <f>IF(AND(VALUE(MONTH(jaar_zip[[#This Row],[Datum]]))=1,VALUE(WEEKNUM(jaar_zip[[#This Row],[Datum]],21))&gt;51),RIGHT(YEAR(jaar_zip[[#This Row],[Datum]])-1,2),RIGHT(YEAR(jaar_zip[[#This Row],[Datum]]),2))&amp;"-"&amp; TEXT(WEEKNUM(jaar_zip[[#This Row],[Datum]],21),"00")</f>
        <v>24-06</v>
      </c>
      <c r="L3599" s="101">
        <f>MONTH(jaar_zip[[#This Row],[Datum]])</f>
        <v>2</v>
      </c>
      <c r="M3599" s="101">
        <f>IF(ISNUMBER(jaar_zip[[#This Row],[etmaaltemperatuur]]),IF(jaar_zip[[#This Row],[etmaaltemperatuur]]&lt;stookgrens,stookgrens-jaar_zip[[#This Row],[etmaaltemperatuur]],0),"")</f>
        <v>9.1999999999999993</v>
      </c>
      <c r="N3599" s="101">
        <f>IF(ISNUMBER(jaar_zip[[#This Row],[graaddagen]]),IF(OR(MONTH(jaar_zip[[#This Row],[Datum]])=1,MONTH(jaar_zip[[#This Row],[Datum]])=2,MONTH(jaar_zip[[#This Row],[Datum]])=11,MONTH(jaar_zip[[#This Row],[Datum]])=12),1.1,IF(OR(MONTH(jaar_zip[[#This Row],[Datum]])=3,MONTH(jaar_zip[[#This Row],[Datum]])=10),1,0.8))*jaar_zip[[#This Row],[graaddagen]],"")</f>
        <v>10.119999999999999</v>
      </c>
      <c r="O3599" s="101">
        <f>IF(ISNUMBER(jaar_zip[[#This Row],[etmaaltemperatuur]]),IF(jaar_zip[[#This Row],[etmaaltemperatuur]]&gt;stookgrens,jaar_zip[[#This Row],[etmaaltemperatuur]]-stookgrens,0),"")</f>
        <v>0</v>
      </c>
    </row>
    <row r="3600" spans="1:15" x14ac:dyDescent="0.25">
      <c r="A3600">
        <v>277</v>
      </c>
      <c r="B3600">
        <v>20240206</v>
      </c>
      <c r="C3600">
        <v>12.1</v>
      </c>
      <c r="D3600">
        <v>9</v>
      </c>
      <c r="E3600">
        <v>167</v>
      </c>
      <c r="F3600">
        <v>8.1999999999999993</v>
      </c>
      <c r="H3600">
        <v>84</v>
      </c>
      <c r="I3600" s="101" t="s">
        <v>25</v>
      </c>
      <c r="J3600" s="1">
        <f>DATEVALUE(RIGHT(jaar_zip[[#This Row],[YYYYMMDD]],2)&amp;"-"&amp;MID(jaar_zip[[#This Row],[YYYYMMDD]],5,2)&amp;"-"&amp;LEFT(jaar_zip[[#This Row],[YYYYMMDD]],4))</f>
        <v>45328</v>
      </c>
      <c r="K3600" s="101" t="str">
        <f>IF(AND(VALUE(MONTH(jaar_zip[[#This Row],[Datum]]))=1,VALUE(WEEKNUM(jaar_zip[[#This Row],[Datum]],21))&gt;51),RIGHT(YEAR(jaar_zip[[#This Row],[Datum]])-1,2),RIGHT(YEAR(jaar_zip[[#This Row],[Datum]]),2))&amp;"-"&amp; TEXT(WEEKNUM(jaar_zip[[#This Row],[Datum]],21),"00")</f>
        <v>24-06</v>
      </c>
      <c r="L3600" s="101">
        <f>MONTH(jaar_zip[[#This Row],[Datum]])</f>
        <v>2</v>
      </c>
      <c r="M3600" s="101">
        <f>IF(ISNUMBER(jaar_zip[[#This Row],[etmaaltemperatuur]]),IF(jaar_zip[[#This Row],[etmaaltemperatuur]]&lt;stookgrens,stookgrens-jaar_zip[[#This Row],[etmaaltemperatuur]],0),"")</f>
        <v>9</v>
      </c>
      <c r="N3600" s="101">
        <f>IF(ISNUMBER(jaar_zip[[#This Row],[graaddagen]]),IF(OR(MONTH(jaar_zip[[#This Row],[Datum]])=1,MONTH(jaar_zip[[#This Row],[Datum]])=2,MONTH(jaar_zip[[#This Row],[Datum]])=11,MONTH(jaar_zip[[#This Row],[Datum]])=12),1.1,IF(OR(MONTH(jaar_zip[[#This Row],[Datum]])=3,MONTH(jaar_zip[[#This Row],[Datum]])=10),1,0.8))*jaar_zip[[#This Row],[graaddagen]],"")</f>
        <v>9.9</v>
      </c>
      <c r="O3600" s="101">
        <f>IF(ISNUMBER(jaar_zip[[#This Row],[etmaaltemperatuur]]),IF(jaar_zip[[#This Row],[etmaaltemperatuur]]&gt;stookgrens,jaar_zip[[#This Row],[etmaaltemperatuur]]-stookgrens,0),"")</f>
        <v>0</v>
      </c>
    </row>
    <row r="3601" spans="1:15" x14ac:dyDescent="0.25">
      <c r="A3601">
        <v>277</v>
      </c>
      <c r="B3601">
        <v>20240207</v>
      </c>
      <c r="C3601">
        <v>5.8</v>
      </c>
      <c r="D3601">
        <v>5.2</v>
      </c>
      <c r="E3601">
        <v>606</v>
      </c>
      <c r="F3601">
        <v>0</v>
      </c>
      <c r="H3601">
        <v>71</v>
      </c>
      <c r="I3601" s="101" t="s">
        <v>25</v>
      </c>
      <c r="J3601" s="1">
        <f>DATEVALUE(RIGHT(jaar_zip[[#This Row],[YYYYMMDD]],2)&amp;"-"&amp;MID(jaar_zip[[#This Row],[YYYYMMDD]],5,2)&amp;"-"&amp;LEFT(jaar_zip[[#This Row],[YYYYMMDD]],4))</f>
        <v>45329</v>
      </c>
      <c r="K3601" s="101" t="str">
        <f>IF(AND(VALUE(MONTH(jaar_zip[[#This Row],[Datum]]))=1,VALUE(WEEKNUM(jaar_zip[[#This Row],[Datum]],21))&gt;51),RIGHT(YEAR(jaar_zip[[#This Row],[Datum]])-1,2),RIGHT(YEAR(jaar_zip[[#This Row],[Datum]]),2))&amp;"-"&amp; TEXT(WEEKNUM(jaar_zip[[#This Row],[Datum]],21),"00")</f>
        <v>24-06</v>
      </c>
      <c r="L3601" s="101">
        <f>MONTH(jaar_zip[[#This Row],[Datum]])</f>
        <v>2</v>
      </c>
      <c r="M3601" s="101">
        <f>IF(ISNUMBER(jaar_zip[[#This Row],[etmaaltemperatuur]]),IF(jaar_zip[[#This Row],[etmaaltemperatuur]]&lt;stookgrens,stookgrens-jaar_zip[[#This Row],[etmaaltemperatuur]],0),"")</f>
        <v>12.8</v>
      </c>
      <c r="N3601" s="101">
        <f>IF(ISNUMBER(jaar_zip[[#This Row],[graaddagen]]),IF(OR(MONTH(jaar_zip[[#This Row],[Datum]])=1,MONTH(jaar_zip[[#This Row],[Datum]])=2,MONTH(jaar_zip[[#This Row],[Datum]])=11,MONTH(jaar_zip[[#This Row],[Datum]])=12),1.1,IF(OR(MONTH(jaar_zip[[#This Row],[Datum]])=3,MONTH(jaar_zip[[#This Row],[Datum]])=10),1,0.8))*jaar_zip[[#This Row],[graaddagen]],"")</f>
        <v>14.080000000000002</v>
      </c>
      <c r="O3601" s="101">
        <f>IF(ISNUMBER(jaar_zip[[#This Row],[etmaaltemperatuur]]),IF(jaar_zip[[#This Row],[etmaaltemperatuur]]&gt;stookgrens,jaar_zip[[#This Row],[etmaaltemperatuur]]-stookgrens,0),"")</f>
        <v>0</v>
      </c>
    </row>
    <row r="3602" spans="1:15" x14ac:dyDescent="0.25">
      <c r="A3602">
        <v>277</v>
      </c>
      <c r="B3602">
        <v>20240208</v>
      </c>
      <c r="C3602">
        <v>4.5</v>
      </c>
      <c r="D3602">
        <v>2.2999999999999998</v>
      </c>
      <c r="E3602">
        <v>200</v>
      </c>
      <c r="F3602">
        <v>4.5</v>
      </c>
      <c r="H3602">
        <v>91</v>
      </c>
      <c r="I3602" s="101" t="s">
        <v>25</v>
      </c>
      <c r="J3602" s="1">
        <f>DATEVALUE(RIGHT(jaar_zip[[#This Row],[YYYYMMDD]],2)&amp;"-"&amp;MID(jaar_zip[[#This Row],[YYYYMMDD]],5,2)&amp;"-"&amp;LEFT(jaar_zip[[#This Row],[YYYYMMDD]],4))</f>
        <v>45330</v>
      </c>
      <c r="K3602" s="101" t="str">
        <f>IF(AND(VALUE(MONTH(jaar_zip[[#This Row],[Datum]]))=1,VALUE(WEEKNUM(jaar_zip[[#This Row],[Datum]],21))&gt;51),RIGHT(YEAR(jaar_zip[[#This Row],[Datum]])-1,2),RIGHT(YEAR(jaar_zip[[#This Row],[Datum]]),2))&amp;"-"&amp; TEXT(WEEKNUM(jaar_zip[[#This Row],[Datum]],21),"00")</f>
        <v>24-06</v>
      </c>
      <c r="L3602" s="101">
        <f>MONTH(jaar_zip[[#This Row],[Datum]])</f>
        <v>2</v>
      </c>
      <c r="M3602" s="101">
        <f>IF(ISNUMBER(jaar_zip[[#This Row],[etmaaltemperatuur]]),IF(jaar_zip[[#This Row],[etmaaltemperatuur]]&lt;stookgrens,stookgrens-jaar_zip[[#This Row],[etmaaltemperatuur]],0),"")</f>
        <v>15.7</v>
      </c>
      <c r="N3602" s="101">
        <f>IF(ISNUMBER(jaar_zip[[#This Row],[graaddagen]]),IF(OR(MONTH(jaar_zip[[#This Row],[Datum]])=1,MONTH(jaar_zip[[#This Row],[Datum]])=2,MONTH(jaar_zip[[#This Row],[Datum]])=11,MONTH(jaar_zip[[#This Row],[Datum]])=12),1.1,IF(OR(MONTH(jaar_zip[[#This Row],[Datum]])=3,MONTH(jaar_zip[[#This Row],[Datum]])=10),1,0.8))*jaar_zip[[#This Row],[graaddagen]],"")</f>
        <v>17.27</v>
      </c>
      <c r="O3602" s="101">
        <f>IF(ISNUMBER(jaar_zip[[#This Row],[etmaaltemperatuur]]),IF(jaar_zip[[#This Row],[etmaaltemperatuur]]&gt;stookgrens,jaar_zip[[#This Row],[etmaaltemperatuur]]-stookgrens,0),"")</f>
        <v>0</v>
      </c>
    </row>
    <row r="3603" spans="1:15" x14ac:dyDescent="0.25">
      <c r="A3603">
        <v>277</v>
      </c>
      <c r="B3603">
        <v>20240209</v>
      </c>
      <c r="C3603">
        <v>6.1</v>
      </c>
      <c r="D3603">
        <v>6.5</v>
      </c>
      <c r="E3603">
        <v>158</v>
      </c>
      <c r="F3603">
        <v>12.1</v>
      </c>
      <c r="H3603">
        <v>95</v>
      </c>
      <c r="I3603" s="101" t="s">
        <v>25</v>
      </c>
      <c r="J3603" s="1">
        <f>DATEVALUE(RIGHT(jaar_zip[[#This Row],[YYYYMMDD]],2)&amp;"-"&amp;MID(jaar_zip[[#This Row],[YYYYMMDD]],5,2)&amp;"-"&amp;LEFT(jaar_zip[[#This Row],[YYYYMMDD]],4))</f>
        <v>45331</v>
      </c>
      <c r="K3603" s="101" t="str">
        <f>IF(AND(VALUE(MONTH(jaar_zip[[#This Row],[Datum]]))=1,VALUE(WEEKNUM(jaar_zip[[#This Row],[Datum]],21))&gt;51),RIGHT(YEAR(jaar_zip[[#This Row],[Datum]])-1,2),RIGHT(YEAR(jaar_zip[[#This Row],[Datum]]),2))&amp;"-"&amp; TEXT(WEEKNUM(jaar_zip[[#This Row],[Datum]],21),"00")</f>
        <v>24-06</v>
      </c>
      <c r="L3603" s="101">
        <f>MONTH(jaar_zip[[#This Row],[Datum]])</f>
        <v>2</v>
      </c>
      <c r="M3603" s="101">
        <f>IF(ISNUMBER(jaar_zip[[#This Row],[etmaaltemperatuur]]),IF(jaar_zip[[#This Row],[etmaaltemperatuur]]&lt;stookgrens,stookgrens-jaar_zip[[#This Row],[etmaaltemperatuur]],0),"")</f>
        <v>11.5</v>
      </c>
      <c r="N3603" s="101">
        <f>IF(ISNUMBER(jaar_zip[[#This Row],[graaddagen]]),IF(OR(MONTH(jaar_zip[[#This Row],[Datum]])=1,MONTH(jaar_zip[[#This Row],[Datum]])=2,MONTH(jaar_zip[[#This Row],[Datum]])=11,MONTH(jaar_zip[[#This Row],[Datum]])=12),1.1,IF(OR(MONTH(jaar_zip[[#This Row],[Datum]])=3,MONTH(jaar_zip[[#This Row],[Datum]])=10),1,0.8))*jaar_zip[[#This Row],[graaddagen]],"")</f>
        <v>12.65</v>
      </c>
      <c r="O3603" s="101">
        <f>IF(ISNUMBER(jaar_zip[[#This Row],[etmaaltemperatuur]]),IF(jaar_zip[[#This Row],[etmaaltemperatuur]]&gt;stookgrens,jaar_zip[[#This Row],[etmaaltemperatuur]]-stookgrens,0),"")</f>
        <v>0</v>
      </c>
    </row>
    <row r="3604" spans="1:15" x14ac:dyDescent="0.25">
      <c r="A3604">
        <v>277</v>
      </c>
      <c r="B3604">
        <v>20240210</v>
      </c>
      <c r="C3604">
        <v>4.2</v>
      </c>
      <c r="D3604">
        <v>9.3000000000000007</v>
      </c>
      <c r="E3604">
        <v>300</v>
      </c>
      <c r="F3604">
        <v>0</v>
      </c>
      <c r="H3604">
        <v>94</v>
      </c>
      <c r="I3604" s="101" t="s">
        <v>25</v>
      </c>
      <c r="J3604" s="1">
        <f>DATEVALUE(RIGHT(jaar_zip[[#This Row],[YYYYMMDD]],2)&amp;"-"&amp;MID(jaar_zip[[#This Row],[YYYYMMDD]],5,2)&amp;"-"&amp;LEFT(jaar_zip[[#This Row],[YYYYMMDD]],4))</f>
        <v>45332</v>
      </c>
      <c r="K3604" s="101" t="str">
        <f>IF(AND(VALUE(MONTH(jaar_zip[[#This Row],[Datum]]))=1,VALUE(WEEKNUM(jaar_zip[[#This Row],[Datum]],21))&gt;51),RIGHT(YEAR(jaar_zip[[#This Row],[Datum]])-1,2),RIGHT(YEAR(jaar_zip[[#This Row],[Datum]]),2))&amp;"-"&amp; TEXT(WEEKNUM(jaar_zip[[#This Row],[Datum]],21),"00")</f>
        <v>24-06</v>
      </c>
      <c r="L3604" s="101">
        <f>MONTH(jaar_zip[[#This Row],[Datum]])</f>
        <v>2</v>
      </c>
      <c r="M3604" s="101">
        <f>IF(ISNUMBER(jaar_zip[[#This Row],[etmaaltemperatuur]]),IF(jaar_zip[[#This Row],[etmaaltemperatuur]]&lt;stookgrens,stookgrens-jaar_zip[[#This Row],[etmaaltemperatuur]],0),"")</f>
        <v>8.6999999999999993</v>
      </c>
      <c r="N3604" s="101">
        <f>IF(ISNUMBER(jaar_zip[[#This Row],[graaddagen]]),IF(OR(MONTH(jaar_zip[[#This Row],[Datum]])=1,MONTH(jaar_zip[[#This Row],[Datum]])=2,MONTH(jaar_zip[[#This Row],[Datum]])=11,MONTH(jaar_zip[[#This Row],[Datum]])=12),1.1,IF(OR(MONTH(jaar_zip[[#This Row],[Datum]])=3,MONTH(jaar_zip[[#This Row],[Datum]])=10),1,0.8))*jaar_zip[[#This Row],[graaddagen]],"")</f>
        <v>9.57</v>
      </c>
      <c r="O3604" s="101">
        <f>IF(ISNUMBER(jaar_zip[[#This Row],[etmaaltemperatuur]]),IF(jaar_zip[[#This Row],[etmaaltemperatuur]]&gt;stookgrens,jaar_zip[[#This Row],[etmaaltemperatuur]]-stookgrens,0),"")</f>
        <v>0</v>
      </c>
    </row>
    <row r="3605" spans="1:15" x14ac:dyDescent="0.25">
      <c r="A3605">
        <v>277</v>
      </c>
      <c r="B3605">
        <v>20240211</v>
      </c>
      <c r="C3605">
        <v>4.5</v>
      </c>
      <c r="D3605">
        <v>7.6</v>
      </c>
      <c r="E3605">
        <v>112</v>
      </c>
      <c r="F3605">
        <v>0.5</v>
      </c>
      <c r="H3605">
        <v>97</v>
      </c>
      <c r="I3605" s="101" t="s">
        <v>25</v>
      </c>
      <c r="J3605" s="1">
        <f>DATEVALUE(RIGHT(jaar_zip[[#This Row],[YYYYMMDD]],2)&amp;"-"&amp;MID(jaar_zip[[#This Row],[YYYYMMDD]],5,2)&amp;"-"&amp;LEFT(jaar_zip[[#This Row],[YYYYMMDD]],4))</f>
        <v>45333</v>
      </c>
      <c r="K3605" s="101" t="str">
        <f>IF(AND(VALUE(MONTH(jaar_zip[[#This Row],[Datum]]))=1,VALUE(WEEKNUM(jaar_zip[[#This Row],[Datum]],21))&gt;51),RIGHT(YEAR(jaar_zip[[#This Row],[Datum]])-1,2),RIGHT(YEAR(jaar_zip[[#This Row],[Datum]]),2))&amp;"-"&amp; TEXT(WEEKNUM(jaar_zip[[#This Row],[Datum]],21),"00")</f>
        <v>24-06</v>
      </c>
      <c r="L3605" s="101">
        <f>MONTH(jaar_zip[[#This Row],[Datum]])</f>
        <v>2</v>
      </c>
      <c r="M3605" s="101">
        <f>IF(ISNUMBER(jaar_zip[[#This Row],[etmaaltemperatuur]]),IF(jaar_zip[[#This Row],[etmaaltemperatuur]]&lt;stookgrens,stookgrens-jaar_zip[[#This Row],[etmaaltemperatuur]],0),"")</f>
        <v>10.4</v>
      </c>
      <c r="N3605" s="101">
        <f>IF(ISNUMBER(jaar_zip[[#This Row],[graaddagen]]),IF(OR(MONTH(jaar_zip[[#This Row],[Datum]])=1,MONTH(jaar_zip[[#This Row],[Datum]])=2,MONTH(jaar_zip[[#This Row],[Datum]])=11,MONTH(jaar_zip[[#This Row],[Datum]])=12),1.1,IF(OR(MONTH(jaar_zip[[#This Row],[Datum]])=3,MONTH(jaar_zip[[#This Row],[Datum]])=10),1,0.8))*jaar_zip[[#This Row],[graaddagen]],"")</f>
        <v>11.440000000000001</v>
      </c>
      <c r="O3605" s="101">
        <f>IF(ISNUMBER(jaar_zip[[#This Row],[etmaaltemperatuur]]),IF(jaar_zip[[#This Row],[etmaaltemperatuur]]&gt;stookgrens,jaar_zip[[#This Row],[etmaaltemperatuur]]-stookgrens,0),"")</f>
        <v>0</v>
      </c>
    </row>
    <row r="3606" spans="1:15" x14ac:dyDescent="0.25">
      <c r="A3606">
        <v>277</v>
      </c>
      <c r="B3606">
        <v>20240212</v>
      </c>
      <c r="C3606">
        <v>4.5</v>
      </c>
      <c r="D3606">
        <v>6.5</v>
      </c>
      <c r="E3606">
        <v>324</v>
      </c>
      <c r="F3606">
        <v>0.3</v>
      </c>
      <c r="H3606">
        <v>92</v>
      </c>
      <c r="I3606" s="101" t="s">
        <v>25</v>
      </c>
      <c r="J3606" s="1">
        <f>DATEVALUE(RIGHT(jaar_zip[[#This Row],[YYYYMMDD]],2)&amp;"-"&amp;MID(jaar_zip[[#This Row],[YYYYMMDD]],5,2)&amp;"-"&amp;LEFT(jaar_zip[[#This Row],[YYYYMMDD]],4))</f>
        <v>45334</v>
      </c>
      <c r="K3606" s="101" t="str">
        <f>IF(AND(VALUE(MONTH(jaar_zip[[#This Row],[Datum]]))=1,VALUE(WEEKNUM(jaar_zip[[#This Row],[Datum]],21))&gt;51),RIGHT(YEAR(jaar_zip[[#This Row],[Datum]])-1,2),RIGHT(YEAR(jaar_zip[[#This Row],[Datum]]),2))&amp;"-"&amp; TEXT(WEEKNUM(jaar_zip[[#This Row],[Datum]],21),"00")</f>
        <v>24-07</v>
      </c>
      <c r="L3606" s="101">
        <f>MONTH(jaar_zip[[#This Row],[Datum]])</f>
        <v>2</v>
      </c>
      <c r="M3606" s="101">
        <f>IF(ISNUMBER(jaar_zip[[#This Row],[etmaaltemperatuur]]),IF(jaar_zip[[#This Row],[etmaaltemperatuur]]&lt;stookgrens,stookgrens-jaar_zip[[#This Row],[etmaaltemperatuur]],0),"")</f>
        <v>11.5</v>
      </c>
      <c r="N3606" s="101">
        <f>IF(ISNUMBER(jaar_zip[[#This Row],[graaddagen]]),IF(OR(MONTH(jaar_zip[[#This Row],[Datum]])=1,MONTH(jaar_zip[[#This Row],[Datum]])=2,MONTH(jaar_zip[[#This Row],[Datum]])=11,MONTH(jaar_zip[[#This Row],[Datum]])=12),1.1,IF(OR(MONTH(jaar_zip[[#This Row],[Datum]])=3,MONTH(jaar_zip[[#This Row],[Datum]])=10),1,0.8))*jaar_zip[[#This Row],[graaddagen]],"")</f>
        <v>12.65</v>
      </c>
      <c r="O3606" s="101">
        <f>IF(ISNUMBER(jaar_zip[[#This Row],[etmaaltemperatuur]]),IF(jaar_zip[[#This Row],[etmaaltemperatuur]]&gt;stookgrens,jaar_zip[[#This Row],[etmaaltemperatuur]]-stookgrens,0),"")</f>
        <v>0</v>
      </c>
    </row>
    <row r="3607" spans="1:15" x14ac:dyDescent="0.25">
      <c r="A3607">
        <v>277</v>
      </c>
      <c r="B3607">
        <v>20240213</v>
      </c>
      <c r="C3607">
        <v>5.9</v>
      </c>
      <c r="D3607">
        <v>6.7</v>
      </c>
      <c r="E3607">
        <v>327</v>
      </c>
      <c r="F3607">
        <v>2.4</v>
      </c>
      <c r="H3607">
        <v>88</v>
      </c>
      <c r="I3607" s="101" t="s">
        <v>25</v>
      </c>
      <c r="J3607" s="1">
        <f>DATEVALUE(RIGHT(jaar_zip[[#This Row],[YYYYMMDD]],2)&amp;"-"&amp;MID(jaar_zip[[#This Row],[YYYYMMDD]],5,2)&amp;"-"&amp;LEFT(jaar_zip[[#This Row],[YYYYMMDD]],4))</f>
        <v>45335</v>
      </c>
      <c r="K3607" s="101" t="str">
        <f>IF(AND(VALUE(MONTH(jaar_zip[[#This Row],[Datum]]))=1,VALUE(WEEKNUM(jaar_zip[[#This Row],[Datum]],21))&gt;51),RIGHT(YEAR(jaar_zip[[#This Row],[Datum]])-1,2),RIGHT(YEAR(jaar_zip[[#This Row],[Datum]]),2))&amp;"-"&amp; TEXT(WEEKNUM(jaar_zip[[#This Row],[Datum]],21),"00")</f>
        <v>24-07</v>
      </c>
      <c r="L3607" s="101">
        <f>MONTH(jaar_zip[[#This Row],[Datum]])</f>
        <v>2</v>
      </c>
      <c r="M3607" s="101">
        <f>IF(ISNUMBER(jaar_zip[[#This Row],[etmaaltemperatuur]]),IF(jaar_zip[[#This Row],[etmaaltemperatuur]]&lt;stookgrens,stookgrens-jaar_zip[[#This Row],[etmaaltemperatuur]],0),"")</f>
        <v>11.3</v>
      </c>
      <c r="N3607" s="101">
        <f>IF(ISNUMBER(jaar_zip[[#This Row],[graaddagen]]),IF(OR(MONTH(jaar_zip[[#This Row],[Datum]])=1,MONTH(jaar_zip[[#This Row],[Datum]])=2,MONTH(jaar_zip[[#This Row],[Datum]])=11,MONTH(jaar_zip[[#This Row],[Datum]])=12),1.1,IF(OR(MONTH(jaar_zip[[#This Row],[Datum]])=3,MONTH(jaar_zip[[#This Row],[Datum]])=10),1,0.8))*jaar_zip[[#This Row],[graaddagen]],"")</f>
        <v>12.430000000000001</v>
      </c>
      <c r="O3607" s="101">
        <f>IF(ISNUMBER(jaar_zip[[#This Row],[etmaaltemperatuur]]),IF(jaar_zip[[#This Row],[etmaaltemperatuur]]&gt;stookgrens,jaar_zip[[#This Row],[etmaaltemperatuur]]-stookgrens,0),"")</f>
        <v>0</v>
      </c>
    </row>
    <row r="3608" spans="1:15" x14ac:dyDescent="0.25">
      <c r="A3608">
        <v>277</v>
      </c>
      <c r="B3608">
        <v>20240214</v>
      </c>
      <c r="C3608">
        <v>5.9</v>
      </c>
      <c r="D3608">
        <v>9.4</v>
      </c>
      <c r="E3608">
        <v>154</v>
      </c>
      <c r="F3608">
        <v>14.2</v>
      </c>
      <c r="H3608">
        <v>98</v>
      </c>
      <c r="I3608" s="101" t="s">
        <v>25</v>
      </c>
      <c r="J3608" s="1">
        <f>DATEVALUE(RIGHT(jaar_zip[[#This Row],[YYYYMMDD]],2)&amp;"-"&amp;MID(jaar_zip[[#This Row],[YYYYMMDD]],5,2)&amp;"-"&amp;LEFT(jaar_zip[[#This Row],[YYYYMMDD]],4))</f>
        <v>45336</v>
      </c>
      <c r="K3608" s="101" t="str">
        <f>IF(AND(VALUE(MONTH(jaar_zip[[#This Row],[Datum]]))=1,VALUE(WEEKNUM(jaar_zip[[#This Row],[Datum]],21))&gt;51),RIGHT(YEAR(jaar_zip[[#This Row],[Datum]])-1,2),RIGHT(YEAR(jaar_zip[[#This Row],[Datum]]),2))&amp;"-"&amp; TEXT(WEEKNUM(jaar_zip[[#This Row],[Datum]],21),"00")</f>
        <v>24-07</v>
      </c>
      <c r="L3608" s="101">
        <f>MONTH(jaar_zip[[#This Row],[Datum]])</f>
        <v>2</v>
      </c>
      <c r="M3608" s="101">
        <f>IF(ISNUMBER(jaar_zip[[#This Row],[etmaaltemperatuur]]),IF(jaar_zip[[#This Row],[etmaaltemperatuur]]&lt;stookgrens,stookgrens-jaar_zip[[#This Row],[etmaaltemperatuur]],0),"")</f>
        <v>8.6</v>
      </c>
      <c r="N3608" s="101">
        <f>IF(ISNUMBER(jaar_zip[[#This Row],[graaddagen]]),IF(OR(MONTH(jaar_zip[[#This Row],[Datum]])=1,MONTH(jaar_zip[[#This Row],[Datum]])=2,MONTH(jaar_zip[[#This Row],[Datum]])=11,MONTH(jaar_zip[[#This Row],[Datum]])=12),1.1,IF(OR(MONTH(jaar_zip[[#This Row],[Datum]])=3,MONTH(jaar_zip[[#This Row],[Datum]])=10),1,0.8))*jaar_zip[[#This Row],[graaddagen]],"")</f>
        <v>9.4600000000000009</v>
      </c>
      <c r="O3608" s="101">
        <f>IF(ISNUMBER(jaar_zip[[#This Row],[etmaaltemperatuur]]),IF(jaar_zip[[#This Row],[etmaaltemperatuur]]&gt;stookgrens,jaar_zip[[#This Row],[etmaaltemperatuur]]-stookgrens,0),"")</f>
        <v>0</v>
      </c>
    </row>
    <row r="3609" spans="1:15" x14ac:dyDescent="0.25">
      <c r="A3609">
        <v>277</v>
      </c>
      <c r="B3609">
        <v>20240215</v>
      </c>
      <c r="C3609">
        <v>5.0999999999999996</v>
      </c>
      <c r="D3609">
        <v>11.2</v>
      </c>
      <c r="E3609">
        <v>144</v>
      </c>
      <c r="F3609">
        <v>2.1</v>
      </c>
      <c r="H3609">
        <v>96</v>
      </c>
      <c r="I3609" s="101" t="s">
        <v>25</v>
      </c>
      <c r="J3609" s="1">
        <f>DATEVALUE(RIGHT(jaar_zip[[#This Row],[YYYYMMDD]],2)&amp;"-"&amp;MID(jaar_zip[[#This Row],[YYYYMMDD]],5,2)&amp;"-"&amp;LEFT(jaar_zip[[#This Row],[YYYYMMDD]],4))</f>
        <v>45337</v>
      </c>
      <c r="K3609" s="101" t="str">
        <f>IF(AND(VALUE(MONTH(jaar_zip[[#This Row],[Datum]]))=1,VALUE(WEEKNUM(jaar_zip[[#This Row],[Datum]],21))&gt;51),RIGHT(YEAR(jaar_zip[[#This Row],[Datum]])-1,2),RIGHT(YEAR(jaar_zip[[#This Row],[Datum]]),2))&amp;"-"&amp; TEXT(WEEKNUM(jaar_zip[[#This Row],[Datum]],21),"00")</f>
        <v>24-07</v>
      </c>
      <c r="L3609" s="101">
        <f>MONTH(jaar_zip[[#This Row],[Datum]])</f>
        <v>2</v>
      </c>
      <c r="M3609" s="101">
        <f>IF(ISNUMBER(jaar_zip[[#This Row],[etmaaltemperatuur]]),IF(jaar_zip[[#This Row],[etmaaltemperatuur]]&lt;stookgrens,stookgrens-jaar_zip[[#This Row],[etmaaltemperatuur]],0),"")</f>
        <v>6.8000000000000007</v>
      </c>
      <c r="N3609" s="101">
        <f>IF(ISNUMBER(jaar_zip[[#This Row],[graaddagen]]),IF(OR(MONTH(jaar_zip[[#This Row],[Datum]])=1,MONTH(jaar_zip[[#This Row],[Datum]])=2,MONTH(jaar_zip[[#This Row],[Datum]])=11,MONTH(jaar_zip[[#This Row],[Datum]])=12),1.1,IF(OR(MONTH(jaar_zip[[#This Row],[Datum]])=3,MONTH(jaar_zip[[#This Row],[Datum]])=10),1,0.8))*jaar_zip[[#This Row],[graaddagen]],"")</f>
        <v>7.4800000000000013</v>
      </c>
      <c r="O3609" s="101">
        <f>IF(ISNUMBER(jaar_zip[[#This Row],[etmaaltemperatuur]]),IF(jaar_zip[[#This Row],[etmaaltemperatuur]]&gt;stookgrens,jaar_zip[[#This Row],[etmaaltemperatuur]]-stookgrens,0),"")</f>
        <v>0</v>
      </c>
    </row>
    <row r="3610" spans="1:15" x14ac:dyDescent="0.25">
      <c r="A3610">
        <v>277</v>
      </c>
      <c r="B3610">
        <v>20240216</v>
      </c>
      <c r="C3610">
        <v>6</v>
      </c>
      <c r="D3610">
        <v>9.4</v>
      </c>
      <c r="E3610">
        <v>187</v>
      </c>
      <c r="F3610">
        <v>1.3</v>
      </c>
      <c r="H3610">
        <v>93</v>
      </c>
      <c r="I3610" s="101" t="s">
        <v>25</v>
      </c>
      <c r="J3610" s="1">
        <f>DATEVALUE(RIGHT(jaar_zip[[#This Row],[YYYYMMDD]],2)&amp;"-"&amp;MID(jaar_zip[[#This Row],[YYYYMMDD]],5,2)&amp;"-"&amp;LEFT(jaar_zip[[#This Row],[YYYYMMDD]],4))</f>
        <v>45338</v>
      </c>
      <c r="K3610" s="101" t="str">
        <f>IF(AND(VALUE(MONTH(jaar_zip[[#This Row],[Datum]]))=1,VALUE(WEEKNUM(jaar_zip[[#This Row],[Datum]],21))&gt;51),RIGHT(YEAR(jaar_zip[[#This Row],[Datum]])-1,2),RIGHT(YEAR(jaar_zip[[#This Row],[Datum]]),2))&amp;"-"&amp; TEXT(WEEKNUM(jaar_zip[[#This Row],[Datum]],21),"00")</f>
        <v>24-07</v>
      </c>
      <c r="L3610" s="101">
        <f>MONTH(jaar_zip[[#This Row],[Datum]])</f>
        <v>2</v>
      </c>
      <c r="M3610" s="101">
        <f>IF(ISNUMBER(jaar_zip[[#This Row],[etmaaltemperatuur]]),IF(jaar_zip[[#This Row],[etmaaltemperatuur]]&lt;stookgrens,stookgrens-jaar_zip[[#This Row],[etmaaltemperatuur]],0),"")</f>
        <v>8.6</v>
      </c>
      <c r="N3610" s="101">
        <f>IF(ISNUMBER(jaar_zip[[#This Row],[graaddagen]]),IF(OR(MONTH(jaar_zip[[#This Row],[Datum]])=1,MONTH(jaar_zip[[#This Row],[Datum]])=2,MONTH(jaar_zip[[#This Row],[Datum]])=11,MONTH(jaar_zip[[#This Row],[Datum]])=12),1.1,IF(OR(MONTH(jaar_zip[[#This Row],[Datum]])=3,MONTH(jaar_zip[[#This Row],[Datum]])=10),1,0.8))*jaar_zip[[#This Row],[graaddagen]],"")</f>
        <v>9.4600000000000009</v>
      </c>
      <c r="O3610" s="101">
        <f>IF(ISNUMBER(jaar_zip[[#This Row],[etmaaltemperatuur]]),IF(jaar_zip[[#This Row],[etmaaltemperatuur]]&gt;stookgrens,jaar_zip[[#This Row],[etmaaltemperatuur]]-stookgrens,0),"")</f>
        <v>0</v>
      </c>
    </row>
    <row r="3611" spans="1:15" x14ac:dyDescent="0.25">
      <c r="A3611">
        <v>277</v>
      </c>
      <c r="B3611">
        <v>20240217</v>
      </c>
      <c r="C3611">
        <v>4.2</v>
      </c>
      <c r="D3611">
        <v>7.8</v>
      </c>
      <c r="E3611">
        <v>738</v>
      </c>
      <c r="F3611">
        <v>0</v>
      </c>
      <c r="H3611">
        <v>90</v>
      </c>
      <c r="I3611" s="101" t="s">
        <v>25</v>
      </c>
      <c r="J3611" s="1">
        <f>DATEVALUE(RIGHT(jaar_zip[[#This Row],[YYYYMMDD]],2)&amp;"-"&amp;MID(jaar_zip[[#This Row],[YYYYMMDD]],5,2)&amp;"-"&amp;LEFT(jaar_zip[[#This Row],[YYYYMMDD]],4))</f>
        <v>45339</v>
      </c>
      <c r="K3611" s="101" t="str">
        <f>IF(AND(VALUE(MONTH(jaar_zip[[#This Row],[Datum]]))=1,VALUE(WEEKNUM(jaar_zip[[#This Row],[Datum]],21))&gt;51),RIGHT(YEAR(jaar_zip[[#This Row],[Datum]])-1,2),RIGHT(YEAR(jaar_zip[[#This Row],[Datum]]),2))&amp;"-"&amp; TEXT(WEEKNUM(jaar_zip[[#This Row],[Datum]],21),"00")</f>
        <v>24-07</v>
      </c>
      <c r="L3611" s="101">
        <f>MONTH(jaar_zip[[#This Row],[Datum]])</f>
        <v>2</v>
      </c>
      <c r="M3611" s="101">
        <f>IF(ISNUMBER(jaar_zip[[#This Row],[etmaaltemperatuur]]),IF(jaar_zip[[#This Row],[etmaaltemperatuur]]&lt;stookgrens,stookgrens-jaar_zip[[#This Row],[etmaaltemperatuur]],0),"")</f>
        <v>10.199999999999999</v>
      </c>
      <c r="N3611" s="101">
        <f>IF(ISNUMBER(jaar_zip[[#This Row],[graaddagen]]),IF(OR(MONTH(jaar_zip[[#This Row],[Datum]])=1,MONTH(jaar_zip[[#This Row],[Datum]])=2,MONTH(jaar_zip[[#This Row],[Datum]])=11,MONTH(jaar_zip[[#This Row],[Datum]])=12),1.1,IF(OR(MONTH(jaar_zip[[#This Row],[Datum]])=3,MONTH(jaar_zip[[#This Row],[Datum]])=10),1,0.8))*jaar_zip[[#This Row],[graaddagen]],"")</f>
        <v>11.22</v>
      </c>
      <c r="O3611" s="101">
        <f>IF(ISNUMBER(jaar_zip[[#This Row],[etmaaltemperatuur]]),IF(jaar_zip[[#This Row],[etmaaltemperatuur]]&gt;stookgrens,jaar_zip[[#This Row],[etmaaltemperatuur]]-stookgrens,0),"")</f>
        <v>0</v>
      </c>
    </row>
    <row r="3612" spans="1:15" x14ac:dyDescent="0.25">
      <c r="A3612">
        <v>277</v>
      </c>
      <c r="B3612">
        <v>20240218</v>
      </c>
      <c r="C3612">
        <v>8</v>
      </c>
      <c r="D3612">
        <v>8.6999999999999993</v>
      </c>
      <c r="E3612">
        <v>102</v>
      </c>
      <c r="F3612">
        <v>22</v>
      </c>
      <c r="H3612">
        <v>95</v>
      </c>
      <c r="I3612" s="101" t="s">
        <v>25</v>
      </c>
      <c r="J3612" s="1">
        <f>DATEVALUE(RIGHT(jaar_zip[[#This Row],[YYYYMMDD]],2)&amp;"-"&amp;MID(jaar_zip[[#This Row],[YYYYMMDD]],5,2)&amp;"-"&amp;LEFT(jaar_zip[[#This Row],[YYYYMMDD]],4))</f>
        <v>45340</v>
      </c>
      <c r="K3612" s="101" t="str">
        <f>IF(AND(VALUE(MONTH(jaar_zip[[#This Row],[Datum]]))=1,VALUE(WEEKNUM(jaar_zip[[#This Row],[Datum]],21))&gt;51),RIGHT(YEAR(jaar_zip[[#This Row],[Datum]])-1,2),RIGHT(YEAR(jaar_zip[[#This Row],[Datum]]),2))&amp;"-"&amp; TEXT(WEEKNUM(jaar_zip[[#This Row],[Datum]],21),"00")</f>
        <v>24-07</v>
      </c>
      <c r="L3612" s="101">
        <f>MONTH(jaar_zip[[#This Row],[Datum]])</f>
        <v>2</v>
      </c>
      <c r="M3612" s="101">
        <f>IF(ISNUMBER(jaar_zip[[#This Row],[etmaaltemperatuur]]),IF(jaar_zip[[#This Row],[etmaaltemperatuur]]&lt;stookgrens,stookgrens-jaar_zip[[#This Row],[etmaaltemperatuur]],0),"")</f>
        <v>9.3000000000000007</v>
      </c>
      <c r="N3612" s="101">
        <f>IF(ISNUMBER(jaar_zip[[#This Row],[graaddagen]]),IF(OR(MONTH(jaar_zip[[#This Row],[Datum]])=1,MONTH(jaar_zip[[#This Row],[Datum]])=2,MONTH(jaar_zip[[#This Row],[Datum]])=11,MONTH(jaar_zip[[#This Row],[Datum]])=12),1.1,IF(OR(MONTH(jaar_zip[[#This Row],[Datum]])=3,MONTH(jaar_zip[[#This Row],[Datum]])=10),1,0.8))*jaar_zip[[#This Row],[graaddagen]],"")</f>
        <v>10.230000000000002</v>
      </c>
      <c r="O3612" s="101">
        <f>IF(ISNUMBER(jaar_zip[[#This Row],[etmaaltemperatuur]]),IF(jaar_zip[[#This Row],[etmaaltemperatuur]]&gt;stookgrens,jaar_zip[[#This Row],[etmaaltemperatuur]]-stookgrens,0),"")</f>
        <v>0</v>
      </c>
    </row>
    <row r="3613" spans="1:15" x14ac:dyDescent="0.25">
      <c r="A3613">
        <v>277</v>
      </c>
      <c r="B3613">
        <v>20240219</v>
      </c>
      <c r="C3613">
        <v>7.5</v>
      </c>
      <c r="D3613">
        <v>8.1999999999999993</v>
      </c>
      <c r="E3613">
        <v>236</v>
      </c>
      <c r="F3613">
        <v>0.6</v>
      </c>
      <c r="H3613">
        <v>94</v>
      </c>
      <c r="I3613" s="101" t="s">
        <v>25</v>
      </c>
      <c r="J3613" s="1">
        <f>DATEVALUE(RIGHT(jaar_zip[[#This Row],[YYYYMMDD]],2)&amp;"-"&amp;MID(jaar_zip[[#This Row],[YYYYMMDD]],5,2)&amp;"-"&amp;LEFT(jaar_zip[[#This Row],[YYYYMMDD]],4))</f>
        <v>45341</v>
      </c>
      <c r="K3613" s="101" t="str">
        <f>IF(AND(VALUE(MONTH(jaar_zip[[#This Row],[Datum]]))=1,VALUE(WEEKNUM(jaar_zip[[#This Row],[Datum]],21))&gt;51),RIGHT(YEAR(jaar_zip[[#This Row],[Datum]])-1,2),RIGHT(YEAR(jaar_zip[[#This Row],[Datum]]),2))&amp;"-"&amp; TEXT(WEEKNUM(jaar_zip[[#This Row],[Datum]],21),"00")</f>
        <v>24-08</v>
      </c>
      <c r="L3613" s="101">
        <f>MONTH(jaar_zip[[#This Row],[Datum]])</f>
        <v>2</v>
      </c>
      <c r="M3613" s="101">
        <f>IF(ISNUMBER(jaar_zip[[#This Row],[etmaaltemperatuur]]),IF(jaar_zip[[#This Row],[etmaaltemperatuur]]&lt;stookgrens,stookgrens-jaar_zip[[#This Row],[etmaaltemperatuur]],0),"")</f>
        <v>9.8000000000000007</v>
      </c>
      <c r="N3613" s="101">
        <f>IF(ISNUMBER(jaar_zip[[#This Row],[graaddagen]]),IF(OR(MONTH(jaar_zip[[#This Row],[Datum]])=1,MONTH(jaar_zip[[#This Row],[Datum]])=2,MONTH(jaar_zip[[#This Row],[Datum]])=11,MONTH(jaar_zip[[#This Row],[Datum]])=12),1.1,IF(OR(MONTH(jaar_zip[[#This Row],[Datum]])=3,MONTH(jaar_zip[[#This Row],[Datum]])=10),1,0.8))*jaar_zip[[#This Row],[graaddagen]],"")</f>
        <v>10.780000000000001</v>
      </c>
      <c r="O3613" s="101">
        <f>IF(ISNUMBER(jaar_zip[[#This Row],[etmaaltemperatuur]]),IF(jaar_zip[[#This Row],[etmaaltemperatuur]]&gt;stookgrens,jaar_zip[[#This Row],[etmaaltemperatuur]]-stookgrens,0),"")</f>
        <v>0</v>
      </c>
    </row>
    <row r="3614" spans="1:15" x14ac:dyDescent="0.25">
      <c r="A3614">
        <v>277</v>
      </c>
      <c r="B3614">
        <v>20240220</v>
      </c>
      <c r="C3614">
        <v>6.6</v>
      </c>
      <c r="D3614">
        <v>8.3000000000000007</v>
      </c>
      <c r="E3614">
        <v>438</v>
      </c>
      <c r="F3614">
        <v>1</v>
      </c>
      <c r="H3614">
        <v>91</v>
      </c>
      <c r="I3614" s="101" t="s">
        <v>25</v>
      </c>
      <c r="J3614" s="1">
        <f>DATEVALUE(RIGHT(jaar_zip[[#This Row],[YYYYMMDD]],2)&amp;"-"&amp;MID(jaar_zip[[#This Row],[YYYYMMDD]],5,2)&amp;"-"&amp;LEFT(jaar_zip[[#This Row],[YYYYMMDD]],4))</f>
        <v>45342</v>
      </c>
      <c r="K3614" s="101" t="str">
        <f>IF(AND(VALUE(MONTH(jaar_zip[[#This Row],[Datum]]))=1,VALUE(WEEKNUM(jaar_zip[[#This Row],[Datum]],21))&gt;51),RIGHT(YEAR(jaar_zip[[#This Row],[Datum]])-1,2),RIGHT(YEAR(jaar_zip[[#This Row],[Datum]]),2))&amp;"-"&amp; TEXT(WEEKNUM(jaar_zip[[#This Row],[Datum]],21),"00")</f>
        <v>24-08</v>
      </c>
      <c r="L3614" s="101">
        <f>MONTH(jaar_zip[[#This Row],[Datum]])</f>
        <v>2</v>
      </c>
      <c r="M3614" s="101">
        <f>IF(ISNUMBER(jaar_zip[[#This Row],[etmaaltemperatuur]]),IF(jaar_zip[[#This Row],[etmaaltemperatuur]]&lt;stookgrens,stookgrens-jaar_zip[[#This Row],[etmaaltemperatuur]],0),"")</f>
        <v>9.6999999999999993</v>
      </c>
      <c r="N3614" s="101">
        <f>IF(ISNUMBER(jaar_zip[[#This Row],[graaddagen]]),IF(OR(MONTH(jaar_zip[[#This Row],[Datum]])=1,MONTH(jaar_zip[[#This Row],[Datum]])=2,MONTH(jaar_zip[[#This Row],[Datum]])=11,MONTH(jaar_zip[[#This Row],[Datum]])=12),1.1,IF(OR(MONTH(jaar_zip[[#This Row],[Datum]])=3,MONTH(jaar_zip[[#This Row],[Datum]])=10),1,0.8))*jaar_zip[[#This Row],[graaddagen]],"")</f>
        <v>10.67</v>
      </c>
      <c r="O3614" s="101">
        <f>IF(ISNUMBER(jaar_zip[[#This Row],[etmaaltemperatuur]]),IF(jaar_zip[[#This Row],[etmaaltemperatuur]]&gt;stookgrens,jaar_zip[[#This Row],[etmaaltemperatuur]]-stookgrens,0),"")</f>
        <v>0</v>
      </c>
    </row>
    <row r="3615" spans="1:15" x14ac:dyDescent="0.25">
      <c r="A3615">
        <v>277</v>
      </c>
      <c r="B3615">
        <v>20240221</v>
      </c>
      <c r="C3615">
        <v>7.5</v>
      </c>
      <c r="D3615">
        <v>8.8000000000000007</v>
      </c>
      <c r="E3615">
        <v>216</v>
      </c>
      <c r="F3615">
        <v>6.9</v>
      </c>
      <c r="H3615">
        <v>92</v>
      </c>
      <c r="I3615" s="101" t="s">
        <v>25</v>
      </c>
      <c r="J3615" s="1">
        <f>DATEVALUE(RIGHT(jaar_zip[[#This Row],[YYYYMMDD]],2)&amp;"-"&amp;MID(jaar_zip[[#This Row],[YYYYMMDD]],5,2)&amp;"-"&amp;LEFT(jaar_zip[[#This Row],[YYYYMMDD]],4))</f>
        <v>45343</v>
      </c>
      <c r="K3615" s="101" t="str">
        <f>IF(AND(VALUE(MONTH(jaar_zip[[#This Row],[Datum]]))=1,VALUE(WEEKNUM(jaar_zip[[#This Row],[Datum]],21))&gt;51),RIGHT(YEAR(jaar_zip[[#This Row],[Datum]])-1,2),RIGHT(YEAR(jaar_zip[[#This Row],[Datum]]),2))&amp;"-"&amp; TEXT(WEEKNUM(jaar_zip[[#This Row],[Datum]],21),"00")</f>
        <v>24-08</v>
      </c>
      <c r="L3615" s="101">
        <f>MONTH(jaar_zip[[#This Row],[Datum]])</f>
        <v>2</v>
      </c>
      <c r="M3615" s="101">
        <f>IF(ISNUMBER(jaar_zip[[#This Row],[etmaaltemperatuur]]),IF(jaar_zip[[#This Row],[etmaaltemperatuur]]&lt;stookgrens,stookgrens-jaar_zip[[#This Row],[etmaaltemperatuur]],0),"")</f>
        <v>9.1999999999999993</v>
      </c>
      <c r="N3615" s="101">
        <f>IF(ISNUMBER(jaar_zip[[#This Row],[graaddagen]]),IF(OR(MONTH(jaar_zip[[#This Row],[Datum]])=1,MONTH(jaar_zip[[#This Row],[Datum]])=2,MONTH(jaar_zip[[#This Row],[Datum]])=11,MONTH(jaar_zip[[#This Row],[Datum]])=12),1.1,IF(OR(MONTH(jaar_zip[[#This Row],[Datum]])=3,MONTH(jaar_zip[[#This Row],[Datum]])=10),1,0.8))*jaar_zip[[#This Row],[graaddagen]],"")</f>
        <v>10.119999999999999</v>
      </c>
      <c r="O3615" s="101">
        <f>IF(ISNUMBER(jaar_zip[[#This Row],[etmaaltemperatuur]]),IF(jaar_zip[[#This Row],[etmaaltemperatuur]]&gt;stookgrens,jaar_zip[[#This Row],[etmaaltemperatuur]]-stookgrens,0),"")</f>
        <v>0</v>
      </c>
    </row>
    <row r="3616" spans="1:15" x14ac:dyDescent="0.25">
      <c r="A3616">
        <v>277</v>
      </c>
      <c r="B3616">
        <v>20240222</v>
      </c>
      <c r="C3616">
        <v>8.1999999999999993</v>
      </c>
      <c r="D3616">
        <v>9.6</v>
      </c>
      <c r="E3616">
        <v>461</v>
      </c>
      <c r="F3616">
        <v>4.2</v>
      </c>
      <c r="H3616">
        <v>91</v>
      </c>
      <c r="I3616" s="101" t="s">
        <v>25</v>
      </c>
      <c r="J3616" s="1">
        <f>DATEVALUE(RIGHT(jaar_zip[[#This Row],[YYYYMMDD]],2)&amp;"-"&amp;MID(jaar_zip[[#This Row],[YYYYMMDD]],5,2)&amp;"-"&amp;LEFT(jaar_zip[[#This Row],[YYYYMMDD]],4))</f>
        <v>45344</v>
      </c>
      <c r="K3616" s="101" t="str">
        <f>IF(AND(VALUE(MONTH(jaar_zip[[#This Row],[Datum]]))=1,VALUE(WEEKNUM(jaar_zip[[#This Row],[Datum]],21))&gt;51),RIGHT(YEAR(jaar_zip[[#This Row],[Datum]])-1,2),RIGHT(YEAR(jaar_zip[[#This Row],[Datum]]),2))&amp;"-"&amp; TEXT(WEEKNUM(jaar_zip[[#This Row],[Datum]],21),"00")</f>
        <v>24-08</v>
      </c>
      <c r="L3616" s="101">
        <f>MONTH(jaar_zip[[#This Row],[Datum]])</f>
        <v>2</v>
      </c>
      <c r="M3616" s="101">
        <f>IF(ISNUMBER(jaar_zip[[#This Row],[etmaaltemperatuur]]),IF(jaar_zip[[#This Row],[etmaaltemperatuur]]&lt;stookgrens,stookgrens-jaar_zip[[#This Row],[etmaaltemperatuur]],0),"")</f>
        <v>8.4</v>
      </c>
      <c r="N3616" s="101">
        <f>IF(ISNUMBER(jaar_zip[[#This Row],[graaddagen]]),IF(OR(MONTH(jaar_zip[[#This Row],[Datum]])=1,MONTH(jaar_zip[[#This Row],[Datum]])=2,MONTH(jaar_zip[[#This Row],[Datum]])=11,MONTH(jaar_zip[[#This Row],[Datum]])=12),1.1,IF(OR(MONTH(jaar_zip[[#This Row],[Datum]])=3,MONTH(jaar_zip[[#This Row],[Datum]])=10),1,0.8))*jaar_zip[[#This Row],[graaddagen]],"")</f>
        <v>9.240000000000002</v>
      </c>
      <c r="O3616" s="101">
        <f>IF(ISNUMBER(jaar_zip[[#This Row],[etmaaltemperatuur]]),IF(jaar_zip[[#This Row],[etmaaltemperatuur]]&gt;stookgrens,jaar_zip[[#This Row],[etmaaltemperatuur]]-stookgrens,0),"")</f>
        <v>0</v>
      </c>
    </row>
    <row r="3617" spans="1:15" x14ac:dyDescent="0.25">
      <c r="A3617">
        <v>277</v>
      </c>
      <c r="B3617">
        <v>20240223</v>
      </c>
      <c r="C3617">
        <v>8</v>
      </c>
      <c r="D3617">
        <v>6.2</v>
      </c>
      <c r="E3617">
        <v>360</v>
      </c>
      <c r="F3617">
        <v>4.3</v>
      </c>
      <c r="H3617">
        <v>84</v>
      </c>
      <c r="I3617" s="101" t="s">
        <v>25</v>
      </c>
      <c r="J3617" s="1">
        <f>DATEVALUE(RIGHT(jaar_zip[[#This Row],[YYYYMMDD]],2)&amp;"-"&amp;MID(jaar_zip[[#This Row],[YYYYMMDD]],5,2)&amp;"-"&amp;LEFT(jaar_zip[[#This Row],[YYYYMMDD]],4))</f>
        <v>45345</v>
      </c>
      <c r="K3617" s="101" t="str">
        <f>IF(AND(VALUE(MONTH(jaar_zip[[#This Row],[Datum]]))=1,VALUE(WEEKNUM(jaar_zip[[#This Row],[Datum]],21))&gt;51),RIGHT(YEAR(jaar_zip[[#This Row],[Datum]])-1,2),RIGHT(YEAR(jaar_zip[[#This Row],[Datum]]),2))&amp;"-"&amp; TEXT(WEEKNUM(jaar_zip[[#This Row],[Datum]],21),"00")</f>
        <v>24-08</v>
      </c>
      <c r="L3617" s="101">
        <f>MONTH(jaar_zip[[#This Row],[Datum]])</f>
        <v>2</v>
      </c>
      <c r="M3617" s="101">
        <f>IF(ISNUMBER(jaar_zip[[#This Row],[etmaaltemperatuur]]),IF(jaar_zip[[#This Row],[etmaaltemperatuur]]&lt;stookgrens,stookgrens-jaar_zip[[#This Row],[etmaaltemperatuur]],0),"")</f>
        <v>11.8</v>
      </c>
      <c r="N3617" s="101">
        <f>IF(ISNUMBER(jaar_zip[[#This Row],[graaddagen]]),IF(OR(MONTH(jaar_zip[[#This Row],[Datum]])=1,MONTH(jaar_zip[[#This Row],[Datum]])=2,MONTH(jaar_zip[[#This Row],[Datum]])=11,MONTH(jaar_zip[[#This Row],[Datum]])=12),1.1,IF(OR(MONTH(jaar_zip[[#This Row],[Datum]])=3,MONTH(jaar_zip[[#This Row],[Datum]])=10),1,0.8))*jaar_zip[[#This Row],[graaddagen]],"")</f>
        <v>12.980000000000002</v>
      </c>
      <c r="O3617" s="101">
        <f>IF(ISNUMBER(jaar_zip[[#This Row],[etmaaltemperatuur]]),IF(jaar_zip[[#This Row],[etmaaltemperatuur]]&gt;stookgrens,jaar_zip[[#This Row],[etmaaltemperatuur]]-stookgrens,0),"")</f>
        <v>0</v>
      </c>
    </row>
    <row r="3618" spans="1:15" x14ac:dyDescent="0.25">
      <c r="A3618">
        <v>277</v>
      </c>
      <c r="B3618">
        <v>20240224</v>
      </c>
      <c r="C3618">
        <v>5.3</v>
      </c>
      <c r="D3618">
        <v>5</v>
      </c>
      <c r="E3618">
        <v>423</v>
      </c>
      <c r="F3618">
        <v>0.6</v>
      </c>
      <c r="H3618">
        <v>89</v>
      </c>
      <c r="I3618" s="101" t="s">
        <v>25</v>
      </c>
      <c r="J3618" s="1">
        <f>DATEVALUE(RIGHT(jaar_zip[[#This Row],[YYYYMMDD]],2)&amp;"-"&amp;MID(jaar_zip[[#This Row],[YYYYMMDD]],5,2)&amp;"-"&amp;LEFT(jaar_zip[[#This Row],[YYYYMMDD]],4))</f>
        <v>45346</v>
      </c>
      <c r="K3618" s="101" t="str">
        <f>IF(AND(VALUE(MONTH(jaar_zip[[#This Row],[Datum]]))=1,VALUE(WEEKNUM(jaar_zip[[#This Row],[Datum]],21))&gt;51),RIGHT(YEAR(jaar_zip[[#This Row],[Datum]])-1,2),RIGHT(YEAR(jaar_zip[[#This Row],[Datum]]),2))&amp;"-"&amp; TEXT(WEEKNUM(jaar_zip[[#This Row],[Datum]],21),"00")</f>
        <v>24-08</v>
      </c>
      <c r="L3618" s="101">
        <f>MONTH(jaar_zip[[#This Row],[Datum]])</f>
        <v>2</v>
      </c>
      <c r="M3618" s="101">
        <f>IF(ISNUMBER(jaar_zip[[#This Row],[etmaaltemperatuur]]),IF(jaar_zip[[#This Row],[etmaaltemperatuur]]&lt;stookgrens,stookgrens-jaar_zip[[#This Row],[etmaaltemperatuur]],0),"")</f>
        <v>13</v>
      </c>
      <c r="N3618" s="101">
        <f>IF(ISNUMBER(jaar_zip[[#This Row],[graaddagen]]),IF(OR(MONTH(jaar_zip[[#This Row],[Datum]])=1,MONTH(jaar_zip[[#This Row],[Datum]])=2,MONTH(jaar_zip[[#This Row],[Datum]])=11,MONTH(jaar_zip[[#This Row],[Datum]])=12),1.1,IF(OR(MONTH(jaar_zip[[#This Row],[Datum]])=3,MONTH(jaar_zip[[#This Row],[Datum]])=10),1,0.8))*jaar_zip[[#This Row],[graaddagen]],"")</f>
        <v>14.3</v>
      </c>
      <c r="O3618" s="101">
        <f>IF(ISNUMBER(jaar_zip[[#This Row],[etmaaltemperatuur]]),IF(jaar_zip[[#This Row],[etmaaltemperatuur]]&gt;stookgrens,jaar_zip[[#This Row],[etmaaltemperatuur]]-stookgrens,0),"")</f>
        <v>0</v>
      </c>
    </row>
    <row r="3619" spans="1:15" x14ac:dyDescent="0.25">
      <c r="A3619">
        <v>277</v>
      </c>
      <c r="B3619">
        <v>20240225</v>
      </c>
      <c r="C3619">
        <v>4.2</v>
      </c>
      <c r="D3619">
        <v>5.6</v>
      </c>
      <c r="E3619">
        <v>541</v>
      </c>
      <c r="F3619">
        <v>5.6</v>
      </c>
      <c r="H3619">
        <v>89</v>
      </c>
      <c r="I3619" s="101" t="s">
        <v>25</v>
      </c>
      <c r="J3619" s="1">
        <f>DATEVALUE(RIGHT(jaar_zip[[#This Row],[YYYYMMDD]],2)&amp;"-"&amp;MID(jaar_zip[[#This Row],[YYYYMMDD]],5,2)&amp;"-"&amp;LEFT(jaar_zip[[#This Row],[YYYYMMDD]],4))</f>
        <v>45347</v>
      </c>
      <c r="K3619" s="101" t="str">
        <f>IF(AND(VALUE(MONTH(jaar_zip[[#This Row],[Datum]]))=1,VALUE(WEEKNUM(jaar_zip[[#This Row],[Datum]],21))&gt;51),RIGHT(YEAR(jaar_zip[[#This Row],[Datum]])-1,2),RIGHT(YEAR(jaar_zip[[#This Row],[Datum]]),2))&amp;"-"&amp; TEXT(WEEKNUM(jaar_zip[[#This Row],[Datum]],21),"00")</f>
        <v>24-08</v>
      </c>
      <c r="L3619" s="101">
        <f>MONTH(jaar_zip[[#This Row],[Datum]])</f>
        <v>2</v>
      </c>
      <c r="M3619" s="101">
        <f>IF(ISNUMBER(jaar_zip[[#This Row],[etmaaltemperatuur]]),IF(jaar_zip[[#This Row],[etmaaltemperatuur]]&lt;stookgrens,stookgrens-jaar_zip[[#This Row],[etmaaltemperatuur]],0),"")</f>
        <v>12.4</v>
      </c>
      <c r="N3619" s="101">
        <f>IF(ISNUMBER(jaar_zip[[#This Row],[graaddagen]]),IF(OR(MONTH(jaar_zip[[#This Row],[Datum]])=1,MONTH(jaar_zip[[#This Row],[Datum]])=2,MONTH(jaar_zip[[#This Row],[Datum]])=11,MONTH(jaar_zip[[#This Row],[Datum]])=12),1.1,IF(OR(MONTH(jaar_zip[[#This Row],[Datum]])=3,MONTH(jaar_zip[[#This Row],[Datum]])=10),1,0.8))*jaar_zip[[#This Row],[graaddagen]],"")</f>
        <v>13.640000000000002</v>
      </c>
      <c r="O3619" s="101">
        <f>IF(ISNUMBER(jaar_zip[[#This Row],[etmaaltemperatuur]]),IF(jaar_zip[[#This Row],[etmaaltemperatuur]]&gt;stookgrens,jaar_zip[[#This Row],[etmaaltemperatuur]]-stookgrens,0),"")</f>
        <v>0</v>
      </c>
    </row>
    <row r="3620" spans="1:15" x14ac:dyDescent="0.25">
      <c r="A3620">
        <v>277</v>
      </c>
      <c r="B3620">
        <v>20240226</v>
      </c>
      <c r="C3620">
        <v>10.199999999999999</v>
      </c>
      <c r="D3620">
        <v>5.6</v>
      </c>
      <c r="E3620">
        <v>366</v>
      </c>
      <c r="F3620">
        <v>0</v>
      </c>
      <c r="H3620">
        <v>82</v>
      </c>
      <c r="I3620" s="101" t="s">
        <v>25</v>
      </c>
      <c r="J3620" s="1">
        <f>DATEVALUE(RIGHT(jaar_zip[[#This Row],[YYYYMMDD]],2)&amp;"-"&amp;MID(jaar_zip[[#This Row],[YYYYMMDD]],5,2)&amp;"-"&amp;LEFT(jaar_zip[[#This Row],[YYYYMMDD]],4))</f>
        <v>45348</v>
      </c>
      <c r="K3620" s="101" t="str">
        <f>IF(AND(VALUE(MONTH(jaar_zip[[#This Row],[Datum]]))=1,VALUE(WEEKNUM(jaar_zip[[#This Row],[Datum]],21))&gt;51),RIGHT(YEAR(jaar_zip[[#This Row],[Datum]])-1,2),RIGHT(YEAR(jaar_zip[[#This Row],[Datum]]),2))&amp;"-"&amp; TEXT(WEEKNUM(jaar_zip[[#This Row],[Datum]],21),"00")</f>
        <v>24-09</v>
      </c>
      <c r="L3620" s="101">
        <f>MONTH(jaar_zip[[#This Row],[Datum]])</f>
        <v>2</v>
      </c>
      <c r="M3620" s="101">
        <f>IF(ISNUMBER(jaar_zip[[#This Row],[etmaaltemperatuur]]),IF(jaar_zip[[#This Row],[etmaaltemperatuur]]&lt;stookgrens,stookgrens-jaar_zip[[#This Row],[etmaaltemperatuur]],0),"")</f>
        <v>12.4</v>
      </c>
      <c r="N3620" s="101">
        <f>IF(ISNUMBER(jaar_zip[[#This Row],[graaddagen]]),IF(OR(MONTH(jaar_zip[[#This Row],[Datum]])=1,MONTH(jaar_zip[[#This Row],[Datum]])=2,MONTH(jaar_zip[[#This Row],[Datum]])=11,MONTH(jaar_zip[[#This Row],[Datum]])=12),1.1,IF(OR(MONTH(jaar_zip[[#This Row],[Datum]])=3,MONTH(jaar_zip[[#This Row],[Datum]])=10),1,0.8))*jaar_zip[[#This Row],[graaddagen]],"")</f>
        <v>13.640000000000002</v>
      </c>
      <c r="O3620" s="101">
        <f>IF(ISNUMBER(jaar_zip[[#This Row],[etmaaltemperatuur]]),IF(jaar_zip[[#This Row],[etmaaltemperatuur]]&gt;stookgrens,jaar_zip[[#This Row],[etmaaltemperatuur]]-stookgrens,0),"")</f>
        <v>0</v>
      </c>
    </row>
    <row r="3621" spans="1:15" x14ac:dyDescent="0.25">
      <c r="A3621">
        <v>277</v>
      </c>
      <c r="B3621">
        <v>20240227</v>
      </c>
      <c r="C3621">
        <v>3.4</v>
      </c>
      <c r="D3621">
        <v>5.2</v>
      </c>
      <c r="E3621">
        <v>775</v>
      </c>
      <c r="F3621">
        <v>0</v>
      </c>
      <c r="H3621">
        <v>81</v>
      </c>
      <c r="I3621" s="101" t="s">
        <v>25</v>
      </c>
      <c r="J3621" s="1">
        <f>DATEVALUE(RIGHT(jaar_zip[[#This Row],[YYYYMMDD]],2)&amp;"-"&amp;MID(jaar_zip[[#This Row],[YYYYMMDD]],5,2)&amp;"-"&amp;LEFT(jaar_zip[[#This Row],[YYYYMMDD]],4))</f>
        <v>45349</v>
      </c>
      <c r="K3621" s="101" t="str">
        <f>IF(AND(VALUE(MONTH(jaar_zip[[#This Row],[Datum]]))=1,VALUE(WEEKNUM(jaar_zip[[#This Row],[Datum]],21))&gt;51),RIGHT(YEAR(jaar_zip[[#This Row],[Datum]])-1,2),RIGHT(YEAR(jaar_zip[[#This Row],[Datum]]),2))&amp;"-"&amp; TEXT(WEEKNUM(jaar_zip[[#This Row],[Datum]],21),"00")</f>
        <v>24-09</v>
      </c>
      <c r="L3621" s="101">
        <f>MONTH(jaar_zip[[#This Row],[Datum]])</f>
        <v>2</v>
      </c>
      <c r="M3621" s="101">
        <f>IF(ISNUMBER(jaar_zip[[#This Row],[etmaaltemperatuur]]),IF(jaar_zip[[#This Row],[etmaaltemperatuur]]&lt;stookgrens,stookgrens-jaar_zip[[#This Row],[etmaaltemperatuur]],0),"")</f>
        <v>12.8</v>
      </c>
      <c r="N3621" s="101">
        <f>IF(ISNUMBER(jaar_zip[[#This Row],[graaddagen]]),IF(OR(MONTH(jaar_zip[[#This Row],[Datum]])=1,MONTH(jaar_zip[[#This Row],[Datum]])=2,MONTH(jaar_zip[[#This Row],[Datum]])=11,MONTH(jaar_zip[[#This Row],[Datum]])=12),1.1,IF(OR(MONTH(jaar_zip[[#This Row],[Datum]])=3,MONTH(jaar_zip[[#This Row],[Datum]])=10),1,0.8))*jaar_zip[[#This Row],[graaddagen]],"")</f>
        <v>14.080000000000002</v>
      </c>
      <c r="O3621" s="101">
        <f>IF(ISNUMBER(jaar_zip[[#This Row],[etmaaltemperatuur]]),IF(jaar_zip[[#This Row],[etmaaltemperatuur]]&gt;stookgrens,jaar_zip[[#This Row],[etmaaltemperatuur]]-stookgrens,0),"")</f>
        <v>0</v>
      </c>
    </row>
    <row r="3622" spans="1:15" x14ac:dyDescent="0.25">
      <c r="A3622">
        <v>277</v>
      </c>
      <c r="B3622">
        <v>20240228</v>
      </c>
      <c r="C3622">
        <v>5.5</v>
      </c>
      <c r="D3622">
        <v>6</v>
      </c>
      <c r="E3622">
        <v>416</v>
      </c>
      <c r="F3622">
        <v>-0.1</v>
      </c>
      <c r="H3622">
        <v>93</v>
      </c>
      <c r="I3622" s="101" t="s">
        <v>25</v>
      </c>
      <c r="J3622" s="1">
        <f>DATEVALUE(RIGHT(jaar_zip[[#This Row],[YYYYMMDD]],2)&amp;"-"&amp;MID(jaar_zip[[#This Row],[YYYYMMDD]],5,2)&amp;"-"&amp;LEFT(jaar_zip[[#This Row],[YYYYMMDD]],4))</f>
        <v>45350</v>
      </c>
      <c r="K3622" s="101" t="str">
        <f>IF(AND(VALUE(MONTH(jaar_zip[[#This Row],[Datum]]))=1,VALUE(WEEKNUM(jaar_zip[[#This Row],[Datum]],21))&gt;51),RIGHT(YEAR(jaar_zip[[#This Row],[Datum]])-1,2),RIGHT(YEAR(jaar_zip[[#This Row],[Datum]]),2))&amp;"-"&amp; TEXT(WEEKNUM(jaar_zip[[#This Row],[Datum]],21),"00")</f>
        <v>24-09</v>
      </c>
      <c r="L3622" s="101">
        <f>MONTH(jaar_zip[[#This Row],[Datum]])</f>
        <v>2</v>
      </c>
      <c r="M3622" s="101">
        <f>IF(ISNUMBER(jaar_zip[[#This Row],[etmaaltemperatuur]]),IF(jaar_zip[[#This Row],[etmaaltemperatuur]]&lt;stookgrens,stookgrens-jaar_zip[[#This Row],[etmaaltemperatuur]],0),"")</f>
        <v>12</v>
      </c>
      <c r="N3622" s="101">
        <f>IF(ISNUMBER(jaar_zip[[#This Row],[graaddagen]]),IF(OR(MONTH(jaar_zip[[#This Row],[Datum]])=1,MONTH(jaar_zip[[#This Row],[Datum]])=2,MONTH(jaar_zip[[#This Row],[Datum]])=11,MONTH(jaar_zip[[#This Row],[Datum]])=12),1.1,IF(OR(MONTH(jaar_zip[[#This Row],[Datum]])=3,MONTH(jaar_zip[[#This Row],[Datum]])=10),1,0.8))*jaar_zip[[#This Row],[graaddagen]],"")</f>
        <v>13.200000000000001</v>
      </c>
      <c r="O3622" s="101">
        <f>IF(ISNUMBER(jaar_zip[[#This Row],[etmaaltemperatuur]]),IF(jaar_zip[[#This Row],[etmaaltemperatuur]]&gt;stookgrens,jaar_zip[[#This Row],[etmaaltemperatuur]]-stookgrens,0),"")</f>
        <v>0</v>
      </c>
    </row>
    <row r="3623" spans="1:15" x14ac:dyDescent="0.25">
      <c r="A3623">
        <v>277</v>
      </c>
      <c r="B3623">
        <v>20240229</v>
      </c>
      <c r="C3623">
        <v>7.4</v>
      </c>
      <c r="D3623">
        <v>7.4</v>
      </c>
      <c r="E3623">
        <v>204</v>
      </c>
      <c r="F3623">
        <v>6.1</v>
      </c>
      <c r="H3623">
        <v>95</v>
      </c>
      <c r="I3623" s="101" t="s">
        <v>25</v>
      </c>
      <c r="J3623" s="1">
        <f>DATEVALUE(RIGHT(jaar_zip[[#This Row],[YYYYMMDD]],2)&amp;"-"&amp;MID(jaar_zip[[#This Row],[YYYYMMDD]],5,2)&amp;"-"&amp;LEFT(jaar_zip[[#This Row],[YYYYMMDD]],4))</f>
        <v>45351</v>
      </c>
      <c r="K3623" s="101" t="str">
        <f>IF(AND(VALUE(MONTH(jaar_zip[[#This Row],[Datum]]))=1,VALUE(WEEKNUM(jaar_zip[[#This Row],[Datum]],21))&gt;51),RIGHT(YEAR(jaar_zip[[#This Row],[Datum]])-1,2),RIGHT(YEAR(jaar_zip[[#This Row],[Datum]]),2))&amp;"-"&amp; TEXT(WEEKNUM(jaar_zip[[#This Row],[Datum]],21),"00")</f>
        <v>24-09</v>
      </c>
      <c r="L3623" s="101">
        <f>MONTH(jaar_zip[[#This Row],[Datum]])</f>
        <v>2</v>
      </c>
      <c r="M3623" s="101">
        <f>IF(ISNUMBER(jaar_zip[[#This Row],[etmaaltemperatuur]]),IF(jaar_zip[[#This Row],[etmaaltemperatuur]]&lt;stookgrens,stookgrens-jaar_zip[[#This Row],[etmaaltemperatuur]],0),"")</f>
        <v>10.6</v>
      </c>
      <c r="N3623" s="101">
        <f>IF(ISNUMBER(jaar_zip[[#This Row],[graaddagen]]),IF(OR(MONTH(jaar_zip[[#This Row],[Datum]])=1,MONTH(jaar_zip[[#This Row],[Datum]])=2,MONTH(jaar_zip[[#This Row],[Datum]])=11,MONTH(jaar_zip[[#This Row],[Datum]])=12),1.1,IF(OR(MONTH(jaar_zip[[#This Row],[Datum]])=3,MONTH(jaar_zip[[#This Row],[Datum]])=10),1,0.8))*jaar_zip[[#This Row],[graaddagen]],"")</f>
        <v>11.66</v>
      </c>
      <c r="O3623" s="101">
        <f>IF(ISNUMBER(jaar_zip[[#This Row],[etmaaltemperatuur]]),IF(jaar_zip[[#This Row],[etmaaltemperatuur]]&gt;stookgrens,jaar_zip[[#This Row],[etmaaltemperatuur]]-stookgrens,0),"")</f>
        <v>0</v>
      </c>
    </row>
    <row r="3624" spans="1:15" x14ac:dyDescent="0.25">
      <c r="A3624">
        <v>277</v>
      </c>
      <c r="B3624">
        <v>20240301</v>
      </c>
      <c r="C3624">
        <v>6.5</v>
      </c>
      <c r="D3624">
        <v>8.3000000000000007</v>
      </c>
      <c r="E3624">
        <v>877</v>
      </c>
      <c r="F3624">
        <v>0</v>
      </c>
      <c r="H3624">
        <v>76</v>
      </c>
      <c r="I3624" s="101" t="s">
        <v>25</v>
      </c>
      <c r="J3624" s="1">
        <f>DATEVALUE(RIGHT(jaar_zip[[#This Row],[YYYYMMDD]],2)&amp;"-"&amp;MID(jaar_zip[[#This Row],[YYYYMMDD]],5,2)&amp;"-"&amp;LEFT(jaar_zip[[#This Row],[YYYYMMDD]],4))</f>
        <v>45352</v>
      </c>
      <c r="K3624" s="101" t="str">
        <f>IF(AND(VALUE(MONTH(jaar_zip[[#This Row],[Datum]]))=1,VALUE(WEEKNUM(jaar_zip[[#This Row],[Datum]],21))&gt;51),RIGHT(YEAR(jaar_zip[[#This Row],[Datum]])-1,2),RIGHT(YEAR(jaar_zip[[#This Row],[Datum]]),2))&amp;"-"&amp; TEXT(WEEKNUM(jaar_zip[[#This Row],[Datum]],21),"00")</f>
        <v>24-09</v>
      </c>
      <c r="L3624" s="101">
        <f>MONTH(jaar_zip[[#This Row],[Datum]])</f>
        <v>3</v>
      </c>
      <c r="M3624" s="101">
        <f>IF(ISNUMBER(jaar_zip[[#This Row],[etmaaltemperatuur]]),IF(jaar_zip[[#This Row],[etmaaltemperatuur]]&lt;stookgrens,stookgrens-jaar_zip[[#This Row],[etmaaltemperatuur]],0),"")</f>
        <v>9.6999999999999993</v>
      </c>
      <c r="N3624" s="101">
        <f>IF(ISNUMBER(jaar_zip[[#This Row],[graaddagen]]),IF(OR(MONTH(jaar_zip[[#This Row],[Datum]])=1,MONTH(jaar_zip[[#This Row],[Datum]])=2,MONTH(jaar_zip[[#This Row],[Datum]])=11,MONTH(jaar_zip[[#This Row],[Datum]])=12),1.1,IF(OR(MONTH(jaar_zip[[#This Row],[Datum]])=3,MONTH(jaar_zip[[#This Row],[Datum]])=10),1,0.8))*jaar_zip[[#This Row],[graaddagen]],"")</f>
        <v>9.6999999999999993</v>
      </c>
      <c r="O3624" s="101">
        <f>IF(ISNUMBER(jaar_zip[[#This Row],[etmaaltemperatuur]]),IF(jaar_zip[[#This Row],[etmaaltemperatuur]]&gt;stookgrens,jaar_zip[[#This Row],[etmaaltemperatuur]]-stookgrens,0),"")</f>
        <v>0</v>
      </c>
    </row>
    <row r="3625" spans="1:15" x14ac:dyDescent="0.25">
      <c r="A3625">
        <v>277</v>
      </c>
      <c r="B3625">
        <v>20240302</v>
      </c>
      <c r="C3625">
        <v>6.2</v>
      </c>
      <c r="D3625">
        <v>9.1999999999999993</v>
      </c>
      <c r="E3625">
        <v>951</v>
      </c>
      <c r="F3625">
        <v>0</v>
      </c>
      <c r="H3625">
        <v>71</v>
      </c>
      <c r="I3625" s="101" t="s">
        <v>25</v>
      </c>
      <c r="J3625" s="1">
        <f>DATEVALUE(RIGHT(jaar_zip[[#This Row],[YYYYMMDD]],2)&amp;"-"&amp;MID(jaar_zip[[#This Row],[YYYYMMDD]],5,2)&amp;"-"&amp;LEFT(jaar_zip[[#This Row],[YYYYMMDD]],4))</f>
        <v>45353</v>
      </c>
      <c r="K3625" s="101" t="str">
        <f>IF(AND(VALUE(MONTH(jaar_zip[[#This Row],[Datum]]))=1,VALUE(WEEKNUM(jaar_zip[[#This Row],[Datum]],21))&gt;51),RIGHT(YEAR(jaar_zip[[#This Row],[Datum]])-1,2),RIGHT(YEAR(jaar_zip[[#This Row],[Datum]]),2))&amp;"-"&amp; TEXT(WEEKNUM(jaar_zip[[#This Row],[Datum]],21),"00")</f>
        <v>24-09</v>
      </c>
      <c r="L3625" s="101">
        <f>MONTH(jaar_zip[[#This Row],[Datum]])</f>
        <v>3</v>
      </c>
      <c r="M3625" s="101">
        <f>IF(ISNUMBER(jaar_zip[[#This Row],[etmaaltemperatuur]]),IF(jaar_zip[[#This Row],[etmaaltemperatuur]]&lt;stookgrens,stookgrens-jaar_zip[[#This Row],[etmaaltemperatuur]],0),"")</f>
        <v>8.8000000000000007</v>
      </c>
      <c r="N3625" s="101">
        <f>IF(ISNUMBER(jaar_zip[[#This Row],[graaddagen]]),IF(OR(MONTH(jaar_zip[[#This Row],[Datum]])=1,MONTH(jaar_zip[[#This Row],[Datum]])=2,MONTH(jaar_zip[[#This Row],[Datum]])=11,MONTH(jaar_zip[[#This Row],[Datum]])=12),1.1,IF(OR(MONTH(jaar_zip[[#This Row],[Datum]])=3,MONTH(jaar_zip[[#This Row],[Datum]])=10),1,0.8))*jaar_zip[[#This Row],[graaddagen]],"")</f>
        <v>8.8000000000000007</v>
      </c>
      <c r="O3625" s="101">
        <f>IF(ISNUMBER(jaar_zip[[#This Row],[etmaaltemperatuur]]),IF(jaar_zip[[#This Row],[etmaaltemperatuur]]&gt;stookgrens,jaar_zip[[#This Row],[etmaaltemperatuur]]-stookgrens,0),"")</f>
        <v>0</v>
      </c>
    </row>
    <row r="3626" spans="1:15" x14ac:dyDescent="0.25">
      <c r="A3626">
        <v>277</v>
      </c>
      <c r="B3626">
        <v>20240303</v>
      </c>
      <c r="C3626">
        <v>5</v>
      </c>
      <c r="D3626">
        <v>9.1</v>
      </c>
      <c r="E3626">
        <v>954</v>
      </c>
      <c r="F3626">
        <v>0</v>
      </c>
      <c r="H3626">
        <v>84</v>
      </c>
      <c r="I3626" s="101" t="s">
        <v>25</v>
      </c>
      <c r="J3626" s="1">
        <f>DATEVALUE(RIGHT(jaar_zip[[#This Row],[YYYYMMDD]],2)&amp;"-"&amp;MID(jaar_zip[[#This Row],[YYYYMMDD]],5,2)&amp;"-"&amp;LEFT(jaar_zip[[#This Row],[YYYYMMDD]],4))</f>
        <v>45354</v>
      </c>
      <c r="K3626" s="101" t="str">
        <f>IF(AND(VALUE(MONTH(jaar_zip[[#This Row],[Datum]]))=1,VALUE(WEEKNUM(jaar_zip[[#This Row],[Datum]],21))&gt;51),RIGHT(YEAR(jaar_zip[[#This Row],[Datum]])-1,2),RIGHT(YEAR(jaar_zip[[#This Row],[Datum]]),2))&amp;"-"&amp; TEXT(WEEKNUM(jaar_zip[[#This Row],[Datum]],21),"00")</f>
        <v>24-09</v>
      </c>
      <c r="L3626" s="101">
        <f>MONTH(jaar_zip[[#This Row],[Datum]])</f>
        <v>3</v>
      </c>
      <c r="M3626" s="101">
        <f>IF(ISNUMBER(jaar_zip[[#This Row],[etmaaltemperatuur]]),IF(jaar_zip[[#This Row],[etmaaltemperatuur]]&lt;stookgrens,stookgrens-jaar_zip[[#This Row],[etmaaltemperatuur]],0),"")</f>
        <v>8.9</v>
      </c>
      <c r="N3626" s="101">
        <f>IF(ISNUMBER(jaar_zip[[#This Row],[graaddagen]]),IF(OR(MONTH(jaar_zip[[#This Row],[Datum]])=1,MONTH(jaar_zip[[#This Row],[Datum]])=2,MONTH(jaar_zip[[#This Row],[Datum]])=11,MONTH(jaar_zip[[#This Row],[Datum]])=12),1.1,IF(OR(MONTH(jaar_zip[[#This Row],[Datum]])=3,MONTH(jaar_zip[[#This Row],[Datum]])=10),1,0.8))*jaar_zip[[#This Row],[graaddagen]],"")</f>
        <v>8.9</v>
      </c>
      <c r="O3626" s="101">
        <f>IF(ISNUMBER(jaar_zip[[#This Row],[etmaaltemperatuur]]),IF(jaar_zip[[#This Row],[etmaaltemperatuur]]&gt;stookgrens,jaar_zip[[#This Row],[etmaaltemperatuur]]-stookgrens,0),"")</f>
        <v>0</v>
      </c>
    </row>
    <row r="3627" spans="1:15" x14ac:dyDescent="0.25">
      <c r="A3627">
        <v>277</v>
      </c>
      <c r="B3627">
        <v>20240304</v>
      </c>
      <c r="C3627">
        <v>2.8</v>
      </c>
      <c r="D3627">
        <v>7.1</v>
      </c>
      <c r="E3627">
        <v>238</v>
      </c>
      <c r="F3627">
        <v>0</v>
      </c>
      <c r="H3627">
        <v>98</v>
      </c>
      <c r="I3627" s="101" t="s">
        <v>25</v>
      </c>
      <c r="J3627" s="1">
        <f>DATEVALUE(RIGHT(jaar_zip[[#This Row],[YYYYMMDD]],2)&amp;"-"&amp;MID(jaar_zip[[#This Row],[YYYYMMDD]],5,2)&amp;"-"&amp;LEFT(jaar_zip[[#This Row],[YYYYMMDD]],4))</f>
        <v>45355</v>
      </c>
      <c r="K3627" s="101" t="str">
        <f>IF(AND(VALUE(MONTH(jaar_zip[[#This Row],[Datum]]))=1,VALUE(WEEKNUM(jaar_zip[[#This Row],[Datum]],21))&gt;51),RIGHT(YEAR(jaar_zip[[#This Row],[Datum]])-1,2),RIGHT(YEAR(jaar_zip[[#This Row],[Datum]]),2))&amp;"-"&amp; TEXT(WEEKNUM(jaar_zip[[#This Row],[Datum]],21),"00")</f>
        <v>24-10</v>
      </c>
      <c r="L3627" s="101">
        <f>MONTH(jaar_zip[[#This Row],[Datum]])</f>
        <v>3</v>
      </c>
      <c r="M3627" s="101">
        <f>IF(ISNUMBER(jaar_zip[[#This Row],[etmaaltemperatuur]]),IF(jaar_zip[[#This Row],[etmaaltemperatuur]]&lt;stookgrens,stookgrens-jaar_zip[[#This Row],[etmaaltemperatuur]],0),"")</f>
        <v>10.9</v>
      </c>
      <c r="N3627" s="101">
        <f>IF(ISNUMBER(jaar_zip[[#This Row],[graaddagen]]),IF(OR(MONTH(jaar_zip[[#This Row],[Datum]])=1,MONTH(jaar_zip[[#This Row],[Datum]])=2,MONTH(jaar_zip[[#This Row],[Datum]])=11,MONTH(jaar_zip[[#This Row],[Datum]])=12),1.1,IF(OR(MONTH(jaar_zip[[#This Row],[Datum]])=3,MONTH(jaar_zip[[#This Row],[Datum]])=10),1,0.8))*jaar_zip[[#This Row],[graaddagen]],"")</f>
        <v>10.9</v>
      </c>
      <c r="O3627" s="101">
        <f>IF(ISNUMBER(jaar_zip[[#This Row],[etmaaltemperatuur]]),IF(jaar_zip[[#This Row],[etmaaltemperatuur]]&gt;stookgrens,jaar_zip[[#This Row],[etmaaltemperatuur]]-stookgrens,0),"")</f>
        <v>0</v>
      </c>
    </row>
    <row r="3628" spans="1:15" x14ac:dyDescent="0.25">
      <c r="A3628">
        <v>277</v>
      </c>
      <c r="B3628">
        <v>20240305</v>
      </c>
      <c r="C3628">
        <v>5.3</v>
      </c>
      <c r="D3628">
        <v>6.2</v>
      </c>
      <c r="E3628">
        <v>175</v>
      </c>
      <c r="F3628">
        <v>0.1</v>
      </c>
      <c r="H3628">
        <v>92</v>
      </c>
      <c r="I3628" s="101" t="s">
        <v>25</v>
      </c>
      <c r="J3628" s="1">
        <f>DATEVALUE(RIGHT(jaar_zip[[#This Row],[YYYYMMDD]],2)&amp;"-"&amp;MID(jaar_zip[[#This Row],[YYYYMMDD]],5,2)&amp;"-"&amp;LEFT(jaar_zip[[#This Row],[YYYYMMDD]],4))</f>
        <v>45356</v>
      </c>
      <c r="K3628" s="101" t="str">
        <f>IF(AND(VALUE(MONTH(jaar_zip[[#This Row],[Datum]]))=1,VALUE(WEEKNUM(jaar_zip[[#This Row],[Datum]],21))&gt;51),RIGHT(YEAR(jaar_zip[[#This Row],[Datum]])-1,2),RIGHT(YEAR(jaar_zip[[#This Row],[Datum]]),2))&amp;"-"&amp; TEXT(WEEKNUM(jaar_zip[[#This Row],[Datum]],21),"00")</f>
        <v>24-10</v>
      </c>
      <c r="L3628" s="101">
        <f>MONTH(jaar_zip[[#This Row],[Datum]])</f>
        <v>3</v>
      </c>
      <c r="M3628" s="101">
        <f>IF(ISNUMBER(jaar_zip[[#This Row],[etmaaltemperatuur]]),IF(jaar_zip[[#This Row],[etmaaltemperatuur]]&lt;stookgrens,stookgrens-jaar_zip[[#This Row],[etmaaltemperatuur]],0),"")</f>
        <v>11.8</v>
      </c>
      <c r="N3628" s="101">
        <f>IF(ISNUMBER(jaar_zip[[#This Row],[graaddagen]]),IF(OR(MONTH(jaar_zip[[#This Row],[Datum]])=1,MONTH(jaar_zip[[#This Row],[Datum]])=2,MONTH(jaar_zip[[#This Row],[Datum]])=11,MONTH(jaar_zip[[#This Row],[Datum]])=12),1.1,IF(OR(MONTH(jaar_zip[[#This Row],[Datum]])=3,MONTH(jaar_zip[[#This Row],[Datum]])=10),1,0.8))*jaar_zip[[#This Row],[graaddagen]],"")</f>
        <v>11.8</v>
      </c>
      <c r="O3628" s="101">
        <f>IF(ISNUMBER(jaar_zip[[#This Row],[etmaaltemperatuur]]),IF(jaar_zip[[#This Row],[etmaaltemperatuur]]&gt;stookgrens,jaar_zip[[#This Row],[etmaaltemperatuur]]-stookgrens,0),"")</f>
        <v>0</v>
      </c>
    </row>
    <row r="3629" spans="1:15" x14ac:dyDescent="0.25">
      <c r="A3629">
        <v>277</v>
      </c>
      <c r="B3629">
        <v>20240306</v>
      </c>
      <c r="C3629">
        <v>5.4</v>
      </c>
      <c r="D3629">
        <v>5.5</v>
      </c>
      <c r="E3629">
        <v>427</v>
      </c>
      <c r="F3629">
        <v>1.1000000000000001</v>
      </c>
      <c r="H3629">
        <v>86</v>
      </c>
      <c r="I3629" s="101" t="s">
        <v>25</v>
      </c>
      <c r="J3629" s="1">
        <f>DATEVALUE(RIGHT(jaar_zip[[#This Row],[YYYYMMDD]],2)&amp;"-"&amp;MID(jaar_zip[[#This Row],[YYYYMMDD]],5,2)&amp;"-"&amp;LEFT(jaar_zip[[#This Row],[YYYYMMDD]],4))</f>
        <v>45357</v>
      </c>
      <c r="K3629" s="101" t="str">
        <f>IF(AND(VALUE(MONTH(jaar_zip[[#This Row],[Datum]]))=1,VALUE(WEEKNUM(jaar_zip[[#This Row],[Datum]],21))&gt;51),RIGHT(YEAR(jaar_zip[[#This Row],[Datum]])-1,2),RIGHT(YEAR(jaar_zip[[#This Row],[Datum]]),2))&amp;"-"&amp; TEXT(WEEKNUM(jaar_zip[[#This Row],[Datum]],21),"00")</f>
        <v>24-10</v>
      </c>
      <c r="L3629" s="101">
        <f>MONTH(jaar_zip[[#This Row],[Datum]])</f>
        <v>3</v>
      </c>
      <c r="M3629" s="101">
        <f>IF(ISNUMBER(jaar_zip[[#This Row],[etmaaltemperatuur]]),IF(jaar_zip[[#This Row],[etmaaltemperatuur]]&lt;stookgrens,stookgrens-jaar_zip[[#This Row],[etmaaltemperatuur]],0),"")</f>
        <v>12.5</v>
      </c>
      <c r="N3629" s="101">
        <f>IF(ISNUMBER(jaar_zip[[#This Row],[graaddagen]]),IF(OR(MONTH(jaar_zip[[#This Row],[Datum]])=1,MONTH(jaar_zip[[#This Row],[Datum]])=2,MONTH(jaar_zip[[#This Row],[Datum]])=11,MONTH(jaar_zip[[#This Row],[Datum]])=12),1.1,IF(OR(MONTH(jaar_zip[[#This Row],[Datum]])=3,MONTH(jaar_zip[[#This Row],[Datum]])=10),1,0.8))*jaar_zip[[#This Row],[graaddagen]],"")</f>
        <v>12.5</v>
      </c>
      <c r="O3629" s="101">
        <f>IF(ISNUMBER(jaar_zip[[#This Row],[etmaaltemperatuur]]),IF(jaar_zip[[#This Row],[etmaaltemperatuur]]&gt;stookgrens,jaar_zip[[#This Row],[etmaaltemperatuur]]-stookgrens,0),"")</f>
        <v>0</v>
      </c>
    </row>
    <row r="3630" spans="1:15" x14ac:dyDescent="0.25">
      <c r="A3630">
        <v>277</v>
      </c>
      <c r="B3630">
        <v>20240307</v>
      </c>
      <c r="C3630">
        <v>6</v>
      </c>
      <c r="D3630">
        <v>3.8</v>
      </c>
      <c r="E3630">
        <v>476</v>
      </c>
      <c r="F3630">
        <v>0</v>
      </c>
      <c r="H3630">
        <v>87</v>
      </c>
      <c r="I3630" s="101" t="s">
        <v>25</v>
      </c>
      <c r="J3630" s="1">
        <f>DATEVALUE(RIGHT(jaar_zip[[#This Row],[YYYYMMDD]],2)&amp;"-"&amp;MID(jaar_zip[[#This Row],[YYYYMMDD]],5,2)&amp;"-"&amp;LEFT(jaar_zip[[#This Row],[YYYYMMDD]],4))</f>
        <v>45358</v>
      </c>
      <c r="K3630" s="101" t="str">
        <f>IF(AND(VALUE(MONTH(jaar_zip[[#This Row],[Datum]]))=1,VALUE(WEEKNUM(jaar_zip[[#This Row],[Datum]],21))&gt;51),RIGHT(YEAR(jaar_zip[[#This Row],[Datum]])-1,2),RIGHT(YEAR(jaar_zip[[#This Row],[Datum]]),2))&amp;"-"&amp; TEXT(WEEKNUM(jaar_zip[[#This Row],[Datum]],21),"00")</f>
        <v>24-10</v>
      </c>
      <c r="L3630" s="101">
        <f>MONTH(jaar_zip[[#This Row],[Datum]])</f>
        <v>3</v>
      </c>
      <c r="M3630" s="101">
        <f>IF(ISNUMBER(jaar_zip[[#This Row],[etmaaltemperatuur]]),IF(jaar_zip[[#This Row],[etmaaltemperatuur]]&lt;stookgrens,stookgrens-jaar_zip[[#This Row],[etmaaltemperatuur]],0),"")</f>
        <v>14.2</v>
      </c>
      <c r="N3630" s="101">
        <f>IF(ISNUMBER(jaar_zip[[#This Row],[graaddagen]]),IF(OR(MONTH(jaar_zip[[#This Row],[Datum]])=1,MONTH(jaar_zip[[#This Row],[Datum]])=2,MONTH(jaar_zip[[#This Row],[Datum]])=11,MONTH(jaar_zip[[#This Row],[Datum]])=12),1.1,IF(OR(MONTH(jaar_zip[[#This Row],[Datum]])=3,MONTH(jaar_zip[[#This Row],[Datum]])=10),1,0.8))*jaar_zip[[#This Row],[graaddagen]],"")</f>
        <v>14.2</v>
      </c>
      <c r="O3630" s="101">
        <f>IF(ISNUMBER(jaar_zip[[#This Row],[etmaaltemperatuur]]),IF(jaar_zip[[#This Row],[etmaaltemperatuur]]&gt;stookgrens,jaar_zip[[#This Row],[etmaaltemperatuur]]-stookgrens,0),"")</f>
        <v>0</v>
      </c>
    </row>
    <row r="3631" spans="1:15" x14ac:dyDescent="0.25">
      <c r="A3631">
        <v>277</v>
      </c>
      <c r="B3631">
        <v>20240308</v>
      </c>
      <c r="C3631">
        <v>7.6</v>
      </c>
      <c r="D3631">
        <v>4.4000000000000004</v>
      </c>
      <c r="E3631">
        <v>1291</v>
      </c>
      <c r="F3631">
        <v>0</v>
      </c>
      <c r="H3631">
        <v>73</v>
      </c>
      <c r="I3631" s="101" t="s">
        <v>25</v>
      </c>
      <c r="J3631" s="1">
        <f>DATEVALUE(RIGHT(jaar_zip[[#This Row],[YYYYMMDD]],2)&amp;"-"&amp;MID(jaar_zip[[#This Row],[YYYYMMDD]],5,2)&amp;"-"&amp;LEFT(jaar_zip[[#This Row],[YYYYMMDD]],4))</f>
        <v>45359</v>
      </c>
      <c r="K3631" s="101" t="str">
        <f>IF(AND(VALUE(MONTH(jaar_zip[[#This Row],[Datum]]))=1,VALUE(WEEKNUM(jaar_zip[[#This Row],[Datum]],21))&gt;51),RIGHT(YEAR(jaar_zip[[#This Row],[Datum]])-1,2),RIGHT(YEAR(jaar_zip[[#This Row],[Datum]]),2))&amp;"-"&amp; TEXT(WEEKNUM(jaar_zip[[#This Row],[Datum]],21),"00")</f>
        <v>24-10</v>
      </c>
      <c r="L3631" s="101">
        <f>MONTH(jaar_zip[[#This Row],[Datum]])</f>
        <v>3</v>
      </c>
      <c r="M3631" s="101">
        <f>IF(ISNUMBER(jaar_zip[[#This Row],[etmaaltemperatuur]]),IF(jaar_zip[[#This Row],[etmaaltemperatuur]]&lt;stookgrens,stookgrens-jaar_zip[[#This Row],[etmaaltemperatuur]],0),"")</f>
        <v>13.6</v>
      </c>
      <c r="N3631" s="101">
        <f>IF(ISNUMBER(jaar_zip[[#This Row],[graaddagen]]),IF(OR(MONTH(jaar_zip[[#This Row],[Datum]])=1,MONTH(jaar_zip[[#This Row],[Datum]])=2,MONTH(jaar_zip[[#This Row],[Datum]])=11,MONTH(jaar_zip[[#This Row],[Datum]])=12),1.1,IF(OR(MONTH(jaar_zip[[#This Row],[Datum]])=3,MONTH(jaar_zip[[#This Row],[Datum]])=10),1,0.8))*jaar_zip[[#This Row],[graaddagen]],"")</f>
        <v>13.6</v>
      </c>
      <c r="O3631" s="101">
        <f>IF(ISNUMBER(jaar_zip[[#This Row],[etmaaltemperatuur]]),IF(jaar_zip[[#This Row],[etmaaltemperatuur]]&gt;stookgrens,jaar_zip[[#This Row],[etmaaltemperatuur]]-stookgrens,0),"")</f>
        <v>0</v>
      </c>
    </row>
    <row r="3632" spans="1:15" x14ac:dyDescent="0.25">
      <c r="A3632">
        <v>277</v>
      </c>
      <c r="B3632">
        <v>20240309</v>
      </c>
      <c r="C3632">
        <v>7.2</v>
      </c>
      <c r="D3632">
        <v>5.7</v>
      </c>
      <c r="E3632">
        <v>1237</v>
      </c>
      <c r="F3632">
        <v>0</v>
      </c>
      <c r="H3632">
        <v>73</v>
      </c>
      <c r="I3632" s="101" t="s">
        <v>25</v>
      </c>
      <c r="J3632" s="1">
        <f>DATEVALUE(RIGHT(jaar_zip[[#This Row],[YYYYMMDD]],2)&amp;"-"&amp;MID(jaar_zip[[#This Row],[YYYYMMDD]],5,2)&amp;"-"&amp;LEFT(jaar_zip[[#This Row],[YYYYMMDD]],4))</f>
        <v>45360</v>
      </c>
      <c r="K3632" s="101" t="str">
        <f>IF(AND(VALUE(MONTH(jaar_zip[[#This Row],[Datum]]))=1,VALUE(WEEKNUM(jaar_zip[[#This Row],[Datum]],21))&gt;51),RIGHT(YEAR(jaar_zip[[#This Row],[Datum]])-1,2),RIGHT(YEAR(jaar_zip[[#This Row],[Datum]]),2))&amp;"-"&amp; TEXT(WEEKNUM(jaar_zip[[#This Row],[Datum]],21),"00")</f>
        <v>24-10</v>
      </c>
      <c r="L3632" s="101">
        <f>MONTH(jaar_zip[[#This Row],[Datum]])</f>
        <v>3</v>
      </c>
      <c r="M3632" s="101">
        <f>IF(ISNUMBER(jaar_zip[[#This Row],[etmaaltemperatuur]]),IF(jaar_zip[[#This Row],[etmaaltemperatuur]]&lt;stookgrens,stookgrens-jaar_zip[[#This Row],[etmaaltemperatuur]],0),"")</f>
        <v>12.3</v>
      </c>
      <c r="N3632" s="101">
        <f>IF(ISNUMBER(jaar_zip[[#This Row],[graaddagen]]),IF(OR(MONTH(jaar_zip[[#This Row],[Datum]])=1,MONTH(jaar_zip[[#This Row],[Datum]])=2,MONTH(jaar_zip[[#This Row],[Datum]])=11,MONTH(jaar_zip[[#This Row],[Datum]])=12),1.1,IF(OR(MONTH(jaar_zip[[#This Row],[Datum]])=3,MONTH(jaar_zip[[#This Row],[Datum]])=10),1,0.8))*jaar_zip[[#This Row],[graaddagen]],"")</f>
        <v>12.3</v>
      </c>
      <c r="O3632" s="101">
        <f>IF(ISNUMBER(jaar_zip[[#This Row],[etmaaltemperatuur]]),IF(jaar_zip[[#This Row],[etmaaltemperatuur]]&gt;stookgrens,jaar_zip[[#This Row],[etmaaltemperatuur]]-stookgrens,0),"")</f>
        <v>0</v>
      </c>
    </row>
    <row r="3633" spans="1:15" x14ac:dyDescent="0.25">
      <c r="A3633">
        <v>277</v>
      </c>
      <c r="B3633">
        <v>20240310</v>
      </c>
      <c r="C3633">
        <v>11.5</v>
      </c>
      <c r="D3633">
        <v>5.9</v>
      </c>
      <c r="E3633">
        <v>937</v>
      </c>
      <c r="F3633">
        <v>0</v>
      </c>
      <c r="H3633">
        <v>88</v>
      </c>
      <c r="I3633" s="101" t="s">
        <v>25</v>
      </c>
      <c r="J3633" s="1">
        <f>DATEVALUE(RIGHT(jaar_zip[[#This Row],[YYYYMMDD]],2)&amp;"-"&amp;MID(jaar_zip[[#This Row],[YYYYMMDD]],5,2)&amp;"-"&amp;LEFT(jaar_zip[[#This Row],[YYYYMMDD]],4))</f>
        <v>45361</v>
      </c>
      <c r="K3633" s="101" t="str">
        <f>IF(AND(VALUE(MONTH(jaar_zip[[#This Row],[Datum]]))=1,VALUE(WEEKNUM(jaar_zip[[#This Row],[Datum]],21))&gt;51),RIGHT(YEAR(jaar_zip[[#This Row],[Datum]])-1,2),RIGHT(YEAR(jaar_zip[[#This Row],[Datum]]),2))&amp;"-"&amp; TEXT(WEEKNUM(jaar_zip[[#This Row],[Datum]],21),"00")</f>
        <v>24-10</v>
      </c>
      <c r="L3633" s="101">
        <f>MONTH(jaar_zip[[#This Row],[Datum]])</f>
        <v>3</v>
      </c>
      <c r="M3633" s="101">
        <f>IF(ISNUMBER(jaar_zip[[#This Row],[etmaaltemperatuur]]),IF(jaar_zip[[#This Row],[etmaaltemperatuur]]&lt;stookgrens,stookgrens-jaar_zip[[#This Row],[etmaaltemperatuur]],0),"")</f>
        <v>12.1</v>
      </c>
      <c r="N3633" s="101">
        <f>IF(ISNUMBER(jaar_zip[[#This Row],[graaddagen]]),IF(OR(MONTH(jaar_zip[[#This Row],[Datum]])=1,MONTH(jaar_zip[[#This Row],[Datum]])=2,MONTH(jaar_zip[[#This Row],[Datum]])=11,MONTH(jaar_zip[[#This Row],[Datum]])=12),1.1,IF(OR(MONTH(jaar_zip[[#This Row],[Datum]])=3,MONTH(jaar_zip[[#This Row],[Datum]])=10),1,0.8))*jaar_zip[[#This Row],[graaddagen]],"")</f>
        <v>12.1</v>
      </c>
      <c r="O3633" s="101">
        <f>IF(ISNUMBER(jaar_zip[[#This Row],[etmaaltemperatuur]]),IF(jaar_zip[[#This Row],[etmaaltemperatuur]]&gt;stookgrens,jaar_zip[[#This Row],[etmaaltemperatuur]]-stookgrens,0),"")</f>
        <v>0</v>
      </c>
    </row>
    <row r="3634" spans="1:15" x14ac:dyDescent="0.25">
      <c r="A3634">
        <v>277</v>
      </c>
      <c r="B3634">
        <v>20240311</v>
      </c>
      <c r="C3634">
        <v>7.2</v>
      </c>
      <c r="D3634">
        <v>6.5</v>
      </c>
      <c r="E3634">
        <v>352</v>
      </c>
      <c r="F3634">
        <v>0</v>
      </c>
      <c r="H3634">
        <v>91</v>
      </c>
      <c r="I3634" s="101" t="s">
        <v>25</v>
      </c>
      <c r="J3634" s="1">
        <f>DATEVALUE(RIGHT(jaar_zip[[#This Row],[YYYYMMDD]],2)&amp;"-"&amp;MID(jaar_zip[[#This Row],[YYYYMMDD]],5,2)&amp;"-"&amp;LEFT(jaar_zip[[#This Row],[YYYYMMDD]],4))</f>
        <v>45362</v>
      </c>
      <c r="K3634" s="101" t="str">
        <f>IF(AND(VALUE(MONTH(jaar_zip[[#This Row],[Datum]]))=1,VALUE(WEEKNUM(jaar_zip[[#This Row],[Datum]],21))&gt;51),RIGHT(YEAR(jaar_zip[[#This Row],[Datum]])-1,2),RIGHT(YEAR(jaar_zip[[#This Row],[Datum]]),2))&amp;"-"&amp; TEXT(WEEKNUM(jaar_zip[[#This Row],[Datum]],21),"00")</f>
        <v>24-11</v>
      </c>
      <c r="L3634" s="101">
        <f>MONTH(jaar_zip[[#This Row],[Datum]])</f>
        <v>3</v>
      </c>
      <c r="M3634" s="101">
        <f>IF(ISNUMBER(jaar_zip[[#This Row],[etmaaltemperatuur]]),IF(jaar_zip[[#This Row],[etmaaltemperatuur]]&lt;stookgrens,stookgrens-jaar_zip[[#This Row],[etmaaltemperatuur]],0),"")</f>
        <v>11.5</v>
      </c>
      <c r="N3634" s="101">
        <f>IF(ISNUMBER(jaar_zip[[#This Row],[graaddagen]]),IF(OR(MONTH(jaar_zip[[#This Row],[Datum]])=1,MONTH(jaar_zip[[#This Row],[Datum]])=2,MONTH(jaar_zip[[#This Row],[Datum]])=11,MONTH(jaar_zip[[#This Row],[Datum]])=12),1.1,IF(OR(MONTH(jaar_zip[[#This Row],[Datum]])=3,MONTH(jaar_zip[[#This Row],[Datum]])=10),1,0.8))*jaar_zip[[#This Row],[graaddagen]],"")</f>
        <v>11.5</v>
      </c>
      <c r="O3634" s="101">
        <f>IF(ISNUMBER(jaar_zip[[#This Row],[etmaaltemperatuur]]),IF(jaar_zip[[#This Row],[etmaaltemperatuur]]&gt;stookgrens,jaar_zip[[#This Row],[etmaaltemperatuur]]-stookgrens,0),"")</f>
        <v>0</v>
      </c>
    </row>
    <row r="3635" spans="1:15" x14ac:dyDescent="0.25">
      <c r="A3635">
        <v>277</v>
      </c>
      <c r="B3635">
        <v>20240312</v>
      </c>
      <c r="C3635">
        <v>3.5</v>
      </c>
      <c r="D3635">
        <v>7.1</v>
      </c>
      <c r="E3635">
        <v>197</v>
      </c>
      <c r="F3635">
        <v>0</v>
      </c>
      <c r="H3635">
        <v>95</v>
      </c>
      <c r="I3635" s="101" t="s">
        <v>25</v>
      </c>
      <c r="J3635" s="1">
        <f>DATEVALUE(RIGHT(jaar_zip[[#This Row],[YYYYMMDD]],2)&amp;"-"&amp;MID(jaar_zip[[#This Row],[YYYYMMDD]],5,2)&amp;"-"&amp;LEFT(jaar_zip[[#This Row],[YYYYMMDD]],4))</f>
        <v>45363</v>
      </c>
      <c r="K3635" s="101" t="str">
        <f>IF(AND(VALUE(MONTH(jaar_zip[[#This Row],[Datum]]))=1,VALUE(WEEKNUM(jaar_zip[[#This Row],[Datum]],21))&gt;51),RIGHT(YEAR(jaar_zip[[#This Row],[Datum]])-1,2),RIGHT(YEAR(jaar_zip[[#This Row],[Datum]]),2))&amp;"-"&amp; TEXT(WEEKNUM(jaar_zip[[#This Row],[Datum]],21),"00")</f>
        <v>24-11</v>
      </c>
      <c r="L3635" s="101">
        <f>MONTH(jaar_zip[[#This Row],[Datum]])</f>
        <v>3</v>
      </c>
      <c r="M3635" s="101">
        <f>IF(ISNUMBER(jaar_zip[[#This Row],[etmaaltemperatuur]]),IF(jaar_zip[[#This Row],[etmaaltemperatuur]]&lt;stookgrens,stookgrens-jaar_zip[[#This Row],[etmaaltemperatuur]],0),"")</f>
        <v>10.9</v>
      </c>
      <c r="N3635" s="101">
        <f>IF(ISNUMBER(jaar_zip[[#This Row],[graaddagen]]),IF(OR(MONTH(jaar_zip[[#This Row],[Datum]])=1,MONTH(jaar_zip[[#This Row],[Datum]])=2,MONTH(jaar_zip[[#This Row],[Datum]])=11,MONTH(jaar_zip[[#This Row],[Datum]])=12),1.1,IF(OR(MONTH(jaar_zip[[#This Row],[Datum]])=3,MONTH(jaar_zip[[#This Row],[Datum]])=10),1,0.8))*jaar_zip[[#This Row],[graaddagen]],"")</f>
        <v>10.9</v>
      </c>
      <c r="O3635" s="101">
        <f>IF(ISNUMBER(jaar_zip[[#This Row],[etmaaltemperatuur]]),IF(jaar_zip[[#This Row],[etmaaltemperatuur]]&gt;stookgrens,jaar_zip[[#This Row],[etmaaltemperatuur]]-stookgrens,0),"")</f>
        <v>0</v>
      </c>
    </row>
    <row r="3636" spans="1:15" x14ac:dyDescent="0.25">
      <c r="A3636">
        <v>277</v>
      </c>
      <c r="B3636">
        <v>20240313</v>
      </c>
      <c r="C3636">
        <v>5.7</v>
      </c>
      <c r="D3636">
        <v>9.3000000000000007</v>
      </c>
      <c r="E3636">
        <v>321</v>
      </c>
      <c r="F3636">
        <v>0.2</v>
      </c>
      <c r="H3636">
        <v>92</v>
      </c>
      <c r="I3636" s="101" t="s">
        <v>25</v>
      </c>
      <c r="J3636" s="1">
        <f>DATEVALUE(RIGHT(jaar_zip[[#This Row],[YYYYMMDD]],2)&amp;"-"&amp;MID(jaar_zip[[#This Row],[YYYYMMDD]],5,2)&amp;"-"&amp;LEFT(jaar_zip[[#This Row],[YYYYMMDD]],4))</f>
        <v>45364</v>
      </c>
      <c r="K3636" s="101" t="str">
        <f>IF(AND(VALUE(MONTH(jaar_zip[[#This Row],[Datum]]))=1,VALUE(WEEKNUM(jaar_zip[[#This Row],[Datum]],21))&gt;51),RIGHT(YEAR(jaar_zip[[#This Row],[Datum]])-1,2),RIGHT(YEAR(jaar_zip[[#This Row],[Datum]]),2))&amp;"-"&amp; TEXT(WEEKNUM(jaar_zip[[#This Row],[Datum]],21),"00")</f>
        <v>24-11</v>
      </c>
      <c r="L3636" s="101">
        <f>MONTH(jaar_zip[[#This Row],[Datum]])</f>
        <v>3</v>
      </c>
      <c r="M3636" s="101">
        <f>IF(ISNUMBER(jaar_zip[[#This Row],[etmaaltemperatuur]]),IF(jaar_zip[[#This Row],[etmaaltemperatuur]]&lt;stookgrens,stookgrens-jaar_zip[[#This Row],[etmaaltemperatuur]],0),"")</f>
        <v>8.6999999999999993</v>
      </c>
      <c r="N3636" s="101">
        <f>IF(ISNUMBER(jaar_zip[[#This Row],[graaddagen]]),IF(OR(MONTH(jaar_zip[[#This Row],[Datum]])=1,MONTH(jaar_zip[[#This Row],[Datum]])=2,MONTH(jaar_zip[[#This Row],[Datum]])=11,MONTH(jaar_zip[[#This Row],[Datum]])=12),1.1,IF(OR(MONTH(jaar_zip[[#This Row],[Datum]])=3,MONTH(jaar_zip[[#This Row],[Datum]])=10),1,0.8))*jaar_zip[[#This Row],[graaddagen]],"")</f>
        <v>8.6999999999999993</v>
      </c>
      <c r="O3636" s="101">
        <f>IF(ISNUMBER(jaar_zip[[#This Row],[etmaaltemperatuur]]),IF(jaar_zip[[#This Row],[etmaaltemperatuur]]&gt;stookgrens,jaar_zip[[#This Row],[etmaaltemperatuur]]-stookgrens,0),"")</f>
        <v>0</v>
      </c>
    </row>
    <row r="3637" spans="1:15" x14ac:dyDescent="0.25">
      <c r="A3637">
        <v>277</v>
      </c>
      <c r="B3637">
        <v>20240314</v>
      </c>
      <c r="C3637">
        <v>5.5</v>
      </c>
      <c r="D3637">
        <v>11.5</v>
      </c>
      <c r="E3637">
        <v>1047</v>
      </c>
      <c r="F3637">
        <v>0</v>
      </c>
      <c r="H3637">
        <v>83</v>
      </c>
      <c r="I3637" s="101" t="s">
        <v>25</v>
      </c>
      <c r="J3637" s="1">
        <f>DATEVALUE(RIGHT(jaar_zip[[#This Row],[YYYYMMDD]],2)&amp;"-"&amp;MID(jaar_zip[[#This Row],[YYYYMMDD]],5,2)&amp;"-"&amp;LEFT(jaar_zip[[#This Row],[YYYYMMDD]],4))</f>
        <v>45365</v>
      </c>
      <c r="K3637" s="101" t="str">
        <f>IF(AND(VALUE(MONTH(jaar_zip[[#This Row],[Datum]]))=1,VALUE(WEEKNUM(jaar_zip[[#This Row],[Datum]],21))&gt;51),RIGHT(YEAR(jaar_zip[[#This Row],[Datum]])-1,2),RIGHT(YEAR(jaar_zip[[#This Row],[Datum]]),2))&amp;"-"&amp; TEXT(WEEKNUM(jaar_zip[[#This Row],[Datum]],21),"00")</f>
        <v>24-11</v>
      </c>
      <c r="L3637" s="101">
        <f>MONTH(jaar_zip[[#This Row],[Datum]])</f>
        <v>3</v>
      </c>
      <c r="M3637" s="101">
        <f>IF(ISNUMBER(jaar_zip[[#This Row],[etmaaltemperatuur]]),IF(jaar_zip[[#This Row],[etmaaltemperatuur]]&lt;stookgrens,stookgrens-jaar_zip[[#This Row],[etmaaltemperatuur]],0),"")</f>
        <v>6.5</v>
      </c>
      <c r="N3637" s="101">
        <f>IF(ISNUMBER(jaar_zip[[#This Row],[graaddagen]]),IF(OR(MONTH(jaar_zip[[#This Row],[Datum]])=1,MONTH(jaar_zip[[#This Row],[Datum]])=2,MONTH(jaar_zip[[#This Row],[Datum]])=11,MONTH(jaar_zip[[#This Row],[Datum]])=12),1.1,IF(OR(MONTH(jaar_zip[[#This Row],[Datum]])=3,MONTH(jaar_zip[[#This Row],[Datum]])=10),1,0.8))*jaar_zip[[#This Row],[graaddagen]],"")</f>
        <v>6.5</v>
      </c>
      <c r="O3637" s="101">
        <f>IF(ISNUMBER(jaar_zip[[#This Row],[etmaaltemperatuur]]),IF(jaar_zip[[#This Row],[etmaaltemperatuur]]&gt;stookgrens,jaar_zip[[#This Row],[etmaaltemperatuur]]-stookgrens,0),"")</f>
        <v>0</v>
      </c>
    </row>
    <row r="3638" spans="1:15" x14ac:dyDescent="0.25">
      <c r="A3638">
        <v>277</v>
      </c>
      <c r="B3638">
        <v>20240315</v>
      </c>
      <c r="C3638">
        <v>7.2</v>
      </c>
      <c r="D3638">
        <v>11.8</v>
      </c>
      <c r="E3638">
        <v>494</v>
      </c>
      <c r="F3638">
        <v>-0.1</v>
      </c>
      <c r="H3638">
        <v>85</v>
      </c>
      <c r="I3638" s="101" t="s">
        <v>25</v>
      </c>
      <c r="J3638" s="1">
        <f>DATEVALUE(RIGHT(jaar_zip[[#This Row],[YYYYMMDD]],2)&amp;"-"&amp;MID(jaar_zip[[#This Row],[YYYYMMDD]],5,2)&amp;"-"&amp;LEFT(jaar_zip[[#This Row],[YYYYMMDD]],4))</f>
        <v>45366</v>
      </c>
      <c r="K3638" s="101" t="str">
        <f>IF(AND(VALUE(MONTH(jaar_zip[[#This Row],[Datum]]))=1,VALUE(WEEKNUM(jaar_zip[[#This Row],[Datum]],21))&gt;51),RIGHT(YEAR(jaar_zip[[#This Row],[Datum]])-1,2),RIGHT(YEAR(jaar_zip[[#This Row],[Datum]]),2))&amp;"-"&amp; TEXT(WEEKNUM(jaar_zip[[#This Row],[Datum]],21),"00")</f>
        <v>24-11</v>
      </c>
      <c r="L3638" s="101">
        <f>MONTH(jaar_zip[[#This Row],[Datum]])</f>
        <v>3</v>
      </c>
      <c r="M3638" s="101">
        <f>IF(ISNUMBER(jaar_zip[[#This Row],[etmaaltemperatuur]]),IF(jaar_zip[[#This Row],[etmaaltemperatuur]]&lt;stookgrens,stookgrens-jaar_zip[[#This Row],[etmaaltemperatuur]],0),"")</f>
        <v>6.1999999999999993</v>
      </c>
      <c r="N3638" s="101">
        <f>IF(ISNUMBER(jaar_zip[[#This Row],[graaddagen]]),IF(OR(MONTH(jaar_zip[[#This Row],[Datum]])=1,MONTH(jaar_zip[[#This Row],[Datum]])=2,MONTH(jaar_zip[[#This Row],[Datum]])=11,MONTH(jaar_zip[[#This Row],[Datum]])=12),1.1,IF(OR(MONTH(jaar_zip[[#This Row],[Datum]])=3,MONTH(jaar_zip[[#This Row],[Datum]])=10),1,0.8))*jaar_zip[[#This Row],[graaddagen]],"")</f>
        <v>6.1999999999999993</v>
      </c>
      <c r="O3638" s="101">
        <f>IF(ISNUMBER(jaar_zip[[#This Row],[etmaaltemperatuur]]),IF(jaar_zip[[#This Row],[etmaaltemperatuur]]&gt;stookgrens,jaar_zip[[#This Row],[etmaaltemperatuur]]-stookgrens,0),"")</f>
        <v>0</v>
      </c>
    </row>
    <row r="3639" spans="1:15" x14ac:dyDescent="0.25">
      <c r="A3639">
        <v>277</v>
      </c>
      <c r="B3639">
        <v>20240316</v>
      </c>
      <c r="C3639">
        <v>7.5</v>
      </c>
      <c r="D3639">
        <v>8</v>
      </c>
      <c r="E3639">
        <v>1326</v>
      </c>
      <c r="F3639">
        <v>0.3</v>
      </c>
      <c r="H3639">
        <v>78</v>
      </c>
      <c r="I3639" s="101" t="s">
        <v>25</v>
      </c>
      <c r="J3639" s="1">
        <f>DATEVALUE(RIGHT(jaar_zip[[#This Row],[YYYYMMDD]],2)&amp;"-"&amp;MID(jaar_zip[[#This Row],[YYYYMMDD]],5,2)&amp;"-"&amp;LEFT(jaar_zip[[#This Row],[YYYYMMDD]],4))</f>
        <v>45367</v>
      </c>
      <c r="K3639" s="101" t="str">
        <f>IF(AND(VALUE(MONTH(jaar_zip[[#This Row],[Datum]]))=1,VALUE(WEEKNUM(jaar_zip[[#This Row],[Datum]],21))&gt;51),RIGHT(YEAR(jaar_zip[[#This Row],[Datum]])-1,2),RIGHT(YEAR(jaar_zip[[#This Row],[Datum]]),2))&amp;"-"&amp; TEXT(WEEKNUM(jaar_zip[[#This Row],[Datum]],21),"00")</f>
        <v>24-11</v>
      </c>
      <c r="L3639" s="101">
        <f>MONTH(jaar_zip[[#This Row],[Datum]])</f>
        <v>3</v>
      </c>
      <c r="M3639" s="101">
        <f>IF(ISNUMBER(jaar_zip[[#This Row],[etmaaltemperatuur]]),IF(jaar_zip[[#This Row],[etmaaltemperatuur]]&lt;stookgrens,stookgrens-jaar_zip[[#This Row],[etmaaltemperatuur]],0),"")</f>
        <v>10</v>
      </c>
      <c r="N3639" s="101">
        <f>IF(ISNUMBER(jaar_zip[[#This Row],[graaddagen]]),IF(OR(MONTH(jaar_zip[[#This Row],[Datum]])=1,MONTH(jaar_zip[[#This Row],[Datum]])=2,MONTH(jaar_zip[[#This Row],[Datum]])=11,MONTH(jaar_zip[[#This Row],[Datum]])=12),1.1,IF(OR(MONTH(jaar_zip[[#This Row],[Datum]])=3,MONTH(jaar_zip[[#This Row],[Datum]])=10),1,0.8))*jaar_zip[[#This Row],[graaddagen]],"")</f>
        <v>10</v>
      </c>
      <c r="O3639" s="101">
        <f>IF(ISNUMBER(jaar_zip[[#This Row],[etmaaltemperatuur]]),IF(jaar_zip[[#This Row],[etmaaltemperatuur]]&gt;stookgrens,jaar_zip[[#This Row],[etmaaltemperatuur]]-stookgrens,0),"")</f>
        <v>0</v>
      </c>
    </row>
    <row r="3640" spans="1:15" x14ac:dyDescent="0.25">
      <c r="A3640">
        <v>277</v>
      </c>
      <c r="B3640">
        <v>20240317</v>
      </c>
      <c r="C3640">
        <v>5.5</v>
      </c>
      <c r="D3640">
        <v>7.9</v>
      </c>
      <c r="E3640">
        <v>572</v>
      </c>
      <c r="F3640">
        <v>0.5</v>
      </c>
      <c r="H3640">
        <v>78</v>
      </c>
      <c r="I3640" s="101" t="s">
        <v>25</v>
      </c>
      <c r="J3640" s="1">
        <f>DATEVALUE(RIGHT(jaar_zip[[#This Row],[YYYYMMDD]],2)&amp;"-"&amp;MID(jaar_zip[[#This Row],[YYYYMMDD]],5,2)&amp;"-"&amp;LEFT(jaar_zip[[#This Row],[YYYYMMDD]],4))</f>
        <v>45368</v>
      </c>
      <c r="K3640" s="101" t="str">
        <f>IF(AND(VALUE(MONTH(jaar_zip[[#This Row],[Datum]]))=1,VALUE(WEEKNUM(jaar_zip[[#This Row],[Datum]],21))&gt;51),RIGHT(YEAR(jaar_zip[[#This Row],[Datum]])-1,2),RIGHT(YEAR(jaar_zip[[#This Row],[Datum]]),2))&amp;"-"&amp; TEXT(WEEKNUM(jaar_zip[[#This Row],[Datum]],21),"00")</f>
        <v>24-11</v>
      </c>
      <c r="L3640" s="101">
        <f>MONTH(jaar_zip[[#This Row],[Datum]])</f>
        <v>3</v>
      </c>
      <c r="M3640" s="101">
        <f>IF(ISNUMBER(jaar_zip[[#This Row],[etmaaltemperatuur]]),IF(jaar_zip[[#This Row],[etmaaltemperatuur]]&lt;stookgrens,stookgrens-jaar_zip[[#This Row],[etmaaltemperatuur]],0),"")</f>
        <v>10.1</v>
      </c>
      <c r="N3640" s="101">
        <f>IF(ISNUMBER(jaar_zip[[#This Row],[graaddagen]]),IF(OR(MONTH(jaar_zip[[#This Row],[Datum]])=1,MONTH(jaar_zip[[#This Row],[Datum]])=2,MONTH(jaar_zip[[#This Row],[Datum]])=11,MONTH(jaar_zip[[#This Row],[Datum]])=12),1.1,IF(OR(MONTH(jaar_zip[[#This Row],[Datum]])=3,MONTH(jaar_zip[[#This Row],[Datum]])=10),1,0.8))*jaar_zip[[#This Row],[graaddagen]],"")</f>
        <v>10.1</v>
      </c>
      <c r="O3640" s="101">
        <f>IF(ISNUMBER(jaar_zip[[#This Row],[etmaaltemperatuur]]),IF(jaar_zip[[#This Row],[etmaaltemperatuur]]&gt;stookgrens,jaar_zip[[#This Row],[etmaaltemperatuur]]-stookgrens,0),"")</f>
        <v>0</v>
      </c>
    </row>
    <row r="3641" spans="1:15" x14ac:dyDescent="0.25">
      <c r="A3641">
        <v>277</v>
      </c>
      <c r="B3641">
        <v>20240318</v>
      </c>
      <c r="C3641">
        <v>4</v>
      </c>
      <c r="D3641">
        <v>8.3000000000000007</v>
      </c>
      <c r="E3641">
        <v>522</v>
      </c>
      <c r="F3641">
        <v>0.7</v>
      </c>
      <c r="H3641">
        <v>93</v>
      </c>
      <c r="I3641" s="101" t="s">
        <v>25</v>
      </c>
      <c r="J3641" s="1">
        <f>DATEVALUE(RIGHT(jaar_zip[[#This Row],[YYYYMMDD]],2)&amp;"-"&amp;MID(jaar_zip[[#This Row],[YYYYMMDD]],5,2)&amp;"-"&amp;LEFT(jaar_zip[[#This Row],[YYYYMMDD]],4))</f>
        <v>45369</v>
      </c>
      <c r="K3641" s="101" t="str">
        <f>IF(AND(VALUE(MONTH(jaar_zip[[#This Row],[Datum]]))=1,VALUE(WEEKNUM(jaar_zip[[#This Row],[Datum]],21))&gt;51),RIGHT(YEAR(jaar_zip[[#This Row],[Datum]])-1,2),RIGHT(YEAR(jaar_zip[[#This Row],[Datum]]),2))&amp;"-"&amp; TEXT(WEEKNUM(jaar_zip[[#This Row],[Datum]],21),"00")</f>
        <v>24-12</v>
      </c>
      <c r="L3641" s="101">
        <f>MONTH(jaar_zip[[#This Row],[Datum]])</f>
        <v>3</v>
      </c>
      <c r="M3641" s="101">
        <f>IF(ISNUMBER(jaar_zip[[#This Row],[etmaaltemperatuur]]),IF(jaar_zip[[#This Row],[etmaaltemperatuur]]&lt;stookgrens,stookgrens-jaar_zip[[#This Row],[etmaaltemperatuur]],0),"")</f>
        <v>9.6999999999999993</v>
      </c>
      <c r="N3641" s="101">
        <f>IF(ISNUMBER(jaar_zip[[#This Row],[graaddagen]]),IF(OR(MONTH(jaar_zip[[#This Row],[Datum]])=1,MONTH(jaar_zip[[#This Row],[Datum]])=2,MONTH(jaar_zip[[#This Row],[Datum]])=11,MONTH(jaar_zip[[#This Row],[Datum]])=12),1.1,IF(OR(MONTH(jaar_zip[[#This Row],[Datum]])=3,MONTH(jaar_zip[[#This Row],[Datum]])=10),1,0.8))*jaar_zip[[#This Row],[graaddagen]],"")</f>
        <v>9.6999999999999993</v>
      </c>
      <c r="O3641" s="101">
        <f>IF(ISNUMBER(jaar_zip[[#This Row],[etmaaltemperatuur]]),IF(jaar_zip[[#This Row],[etmaaltemperatuur]]&gt;stookgrens,jaar_zip[[#This Row],[etmaaltemperatuur]]-stookgrens,0),"")</f>
        <v>0</v>
      </c>
    </row>
    <row r="3642" spans="1:15" x14ac:dyDescent="0.25">
      <c r="A3642">
        <v>277</v>
      </c>
      <c r="B3642">
        <v>20240319</v>
      </c>
      <c r="C3642">
        <v>4.0999999999999996</v>
      </c>
      <c r="D3642">
        <v>10.3</v>
      </c>
      <c r="E3642">
        <v>663</v>
      </c>
      <c r="F3642">
        <v>0</v>
      </c>
      <c r="H3642">
        <v>84</v>
      </c>
      <c r="I3642" s="101" t="s">
        <v>25</v>
      </c>
      <c r="J3642" s="1">
        <f>DATEVALUE(RIGHT(jaar_zip[[#This Row],[YYYYMMDD]],2)&amp;"-"&amp;MID(jaar_zip[[#This Row],[YYYYMMDD]],5,2)&amp;"-"&amp;LEFT(jaar_zip[[#This Row],[YYYYMMDD]],4))</f>
        <v>45370</v>
      </c>
      <c r="K3642" s="101" t="str">
        <f>IF(AND(VALUE(MONTH(jaar_zip[[#This Row],[Datum]]))=1,VALUE(WEEKNUM(jaar_zip[[#This Row],[Datum]],21))&gt;51),RIGHT(YEAR(jaar_zip[[#This Row],[Datum]])-1,2),RIGHT(YEAR(jaar_zip[[#This Row],[Datum]]),2))&amp;"-"&amp; TEXT(WEEKNUM(jaar_zip[[#This Row],[Datum]],21),"00")</f>
        <v>24-12</v>
      </c>
      <c r="L3642" s="101">
        <f>MONTH(jaar_zip[[#This Row],[Datum]])</f>
        <v>3</v>
      </c>
      <c r="M3642" s="101">
        <f>IF(ISNUMBER(jaar_zip[[#This Row],[etmaaltemperatuur]]),IF(jaar_zip[[#This Row],[etmaaltemperatuur]]&lt;stookgrens,stookgrens-jaar_zip[[#This Row],[etmaaltemperatuur]],0),"")</f>
        <v>7.6999999999999993</v>
      </c>
      <c r="N3642" s="101">
        <f>IF(ISNUMBER(jaar_zip[[#This Row],[graaddagen]]),IF(OR(MONTH(jaar_zip[[#This Row],[Datum]])=1,MONTH(jaar_zip[[#This Row],[Datum]])=2,MONTH(jaar_zip[[#This Row],[Datum]])=11,MONTH(jaar_zip[[#This Row],[Datum]])=12),1.1,IF(OR(MONTH(jaar_zip[[#This Row],[Datum]])=3,MONTH(jaar_zip[[#This Row],[Datum]])=10),1,0.8))*jaar_zip[[#This Row],[graaddagen]],"")</f>
        <v>7.6999999999999993</v>
      </c>
      <c r="O3642" s="101">
        <f>IF(ISNUMBER(jaar_zip[[#This Row],[etmaaltemperatuur]]),IF(jaar_zip[[#This Row],[etmaaltemperatuur]]&gt;stookgrens,jaar_zip[[#This Row],[etmaaltemperatuur]]-stookgrens,0),"")</f>
        <v>0</v>
      </c>
    </row>
    <row r="3643" spans="1:15" x14ac:dyDescent="0.25">
      <c r="A3643">
        <v>277</v>
      </c>
      <c r="B3643">
        <v>20240320</v>
      </c>
      <c r="C3643">
        <v>2.8</v>
      </c>
      <c r="D3643">
        <v>10.4</v>
      </c>
      <c r="E3643">
        <v>426</v>
      </c>
      <c r="F3643">
        <v>1.2</v>
      </c>
      <c r="H3643">
        <v>94</v>
      </c>
      <c r="I3643" s="101" t="s">
        <v>25</v>
      </c>
      <c r="J3643" s="1">
        <f>DATEVALUE(RIGHT(jaar_zip[[#This Row],[YYYYMMDD]],2)&amp;"-"&amp;MID(jaar_zip[[#This Row],[YYYYMMDD]],5,2)&amp;"-"&amp;LEFT(jaar_zip[[#This Row],[YYYYMMDD]],4))</f>
        <v>45371</v>
      </c>
      <c r="K3643" s="101" t="str">
        <f>IF(AND(VALUE(MONTH(jaar_zip[[#This Row],[Datum]]))=1,VALUE(WEEKNUM(jaar_zip[[#This Row],[Datum]],21))&gt;51),RIGHT(YEAR(jaar_zip[[#This Row],[Datum]])-1,2),RIGHT(YEAR(jaar_zip[[#This Row],[Datum]]),2))&amp;"-"&amp; TEXT(WEEKNUM(jaar_zip[[#This Row],[Datum]],21),"00")</f>
        <v>24-12</v>
      </c>
      <c r="L3643" s="101">
        <f>MONTH(jaar_zip[[#This Row],[Datum]])</f>
        <v>3</v>
      </c>
      <c r="M3643" s="101">
        <f>IF(ISNUMBER(jaar_zip[[#This Row],[etmaaltemperatuur]]),IF(jaar_zip[[#This Row],[etmaaltemperatuur]]&lt;stookgrens,stookgrens-jaar_zip[[#This Row],[etmaaltemperatuur]],0),"")</f>
        <v>7.6</v>
      </c>
      <c r="N3643" s="101">
        <f>IF(ISNUMBER(jaar_zip[[#This Row],[graaddagen]]),IF(OR(MONTH(jaar_zip[[#This Row],[Datum]])=1,MONTH(jaar_zip[[#This Row],[Datum]])=2,MONTH(jaar_zip[[#This Row],[Datum]])=11,MONTH(jaar_zip[[#This Row],[Datum]])=12),1.1,IF(OR(MONTH(jaar_zip[[#This Row],[Datum]])=3,MONTH(jaar_zip[[#This Row],[Datum]])=10),1,0.8))*jaar_zip[[#This Row],[graaddagen]],"")</f>
        <v>7.6</v>
      </c>
      <c r="O3643" s="101">
        <f>IF(ISNUMBER(jaar_zip[[#This Row],[etmaaltemperatuur]]),IF(jaar_zip[[#This Row],[etmaaltemperatuur]]&gt;stookgrens,jaar_zip[[#This Row],[etmaaltemperatuur]]-stookgrens,0),"")</f>
        <v>0</v>
      </c>
    </row>
    <row r="3644" spans="1:15" x14ac:dyDescent="0.25">
      <c r="A3644">
        <v>277</v>
      </c>
      <c r="B3644">
        <v>20240321</v>
      </c>
      <c r="C3644">
        <v>6.7</v>
      </c>
      <c r="D3644">
        <v>8</v>
      </c>
      <c r="E3644">
        <v>469</v>
      </c>
      <c r="F3644">
        <v>0.4</v>
      </c>
      <c r="H3644">
        <v>89</v>
      </c>
      <c r="I3644" s="101" t="s">
        <v>25</v>
      </c>
      <c r="J3644" s="1">
        <f>DATEVALUE(RIGHT(jaar_zip[[#This Row],[YYYYMMDD]],2)&amp;"-"&amp;MID(jaar_zip[[#This Row],[YYYYMMDD]],5,2)&amp;"-"&amp;LEFT(jaar_zip[[#This Row],[YYYYMMDD]],4))</f>
        <v>45372</v>
      </c>
      <c r="K3644" s="101" t="str">
        <f>IF(AND(VALUE(MONTH(jaar_zip[[#This Row],[Datum]]))=1,VALUE(WEEKNUM(jaar_zip[[#This Row],[Datum]],21))&gt;51),RIGHT(YEAR(jaar_zip[[#This Row],[Datum]])-1,2),RIGHT(YEAR(jaar_zip[[#This Row],[Datum]]),2))&amp;"-"&amp; TEXT(WEEKNUM(jaar_zip[[#This Row],[Datum]],21),"00")</f>
        <v>24-12</v>
      </c>
      <c r="L3644" s="101">
        <f>MONTH(jaar_zip[[#This Row],[Datum]])</f>
        <v>3</v>
      </c>
      <c r="M3644" s="101">
        <f>IF(ISNUMBER(jaar_zip[[#This Row],[etmaaltemperatuur]]),IF(jaar_zip[[#This Row],[etmaaltemperatuur]]&lt;stookgrens,stookgrens-jaar_zip[[#This Row],[etmaaltemperatuur]],0),"")</f>
        <v>10</v>
      </c>
      <c r="N3644" s="101">
        <f>IF(ISNUMBER(jaar_zip[[#This Row],[graaddagen]]),IF(OR(MONTH(jaar_zip[[#This Row],[Datum]])=1,MONTH(jaar_zip[[#This Row],[Datum]])=2,MONTH(jaar_zip[[#This Row],[Datum]])=11,MONTH(jaar_zip[[#This Row],[Datum]])=12),1.1,IF(OR(MONTH(jaar_zip[[#This Row],[Datum]])=3,MONTH(jaar_zip[[#This Row],[Datum]])=10),1,0.8))*jaar_zip[[#This Row],[graaddagen]],"")</f>
        <v>10</v>
      </c>
      <c r="O3644" s="101">
        <f>IF(ISNUMBER(jaar_zip[[#This Row],[etmaaltemperatuur]]),IF(jaar_zip[[#This Row],[etmaaltemperatuur]]&gt;stookgrens,jaar_zip[[#This Row],[etmaaltemperatuur]]-stookgrens,0),"")</f>
        <v>0</v>
      </c>
    </row>
    <row r="3645" spans="1:15" x14ac:dyDescent="0.25">
      <c r="A3645">
        <v>277</v>
      </c>
      <c r="B3645">
        <v>20240322</v>
      </c>
      <c r="C3645">
        <v>7</v>
      </c>
      <c r="D3645">
        <v>9</v>
      </c>
      <c r="E3645">
        <v>407</v>
      </c>
      <c r="F3645">
        <v>4.5</v>
      </c>
      <c r="H3645">
        <v>89</v>
      </c>
      <c r="I3645" s="101" t="s">
        <v>25</v>
      </c>
      <c r="J3645" s="1">
        <f>DATEVALUE(RIGHT(jaar_zip[[#This Row],[YYYYMMDD]],2)&amp;"-"&amp;MID(jaar_zip[[#This Row],[YYYYMMDD]],5,2)&amp;"-"&amp;LEFT(jaar_zip[[#This Row],[YYYYMMDD]],4))</f>
        <v>45373</v>
      </c>
      <c r="K3645" s="101" t="str">
        <f>IF(AND(VALUE(MONTH(jaar_zip[[#This Row],[Datum]]))=1,VALUE(WEEKNUM(jaar_zip[[#This Row],[Datum]],21))&gt;51),RIGHT(YEAR(jaar_zip[[#This Row],[Datum]])-1,2),RIGHT(YEAR(jaar_zip[[#This Row],[Datum]]),2))&amp;"-"&amp; TEXT(WEEKNUM(jaar_zip[[#This Row],[Datum]],21),"00")</f>
        <v>24-12</v>
      </c>
      <c r="L3645" s="101">
        <f>MONTH(jaar_zip[[#This Row],[Datum]])</f>
        <v>3</v>
      </c>
      <c r="M3645" s="101">
        <f>IF(ISNUMBER(jaar_zip[[#This Row],[etmaaltemperatuur]]),IF(jaar_zip[[#This Row],[etmaaltemperatuur]]&lt;stookgrens,stookgrens-jaar_zip[[#This Row],[etmaaltemperatuur]],0),"")</f>
        <v>9</v>
      </c>
      <c r="N3645" s="101">
        <f>IF(ISNUMBER(jaar_zip[[#This Row],[graaddagen]]),IF(OR(MONTH(jaar_zip[[#This Row],[Datum]])=1,MONTH(jaar_zip[[#This Row],[Datum]])=2,MONTH(jaar_zip[[#This Row],[Datum]])=11,MONTH(jaar_zip[[#This Row],[Datum]])=12),1.1,IF(OR(MONTH(jaar_zip[[#This Row],[Datum]])=3,MONTH(jaar_zip[[#This Row],[Datum]])=10),1,0.8))*jaar_zip[[#This Row],[graaddagen]],"")</f>
        <v>9</v>
      </c>
      <c r="O3645" s="101">
        <f>IF(ISNUMBER(jaar_zip[[#This Row],[etmaaltemperatuur]]),IF(jaar_zip[[#This Row],[etmaaltemperatuur]]&gt;stookgrens,jaar_zip[[#This Row],[etmaaltemperatuur]]-stookgrens,0),"")</f>
        <v>0</v>
      </c>
    </row>
    <row r="3646" spans="1:15" x14ac:dyDescent="0.25">
      <c r="A3646">
        <v>277</v>
      </c>
      <c r="B3646">
        <v>20240323</v>
      </c>
      <c r="C3646">
        <v>8.1999999999999993</v>
      </c>
      <c r="D3646">
        <v>6.8</v>
      </c>
      <c r="E3646">
        <v>1164</v>
      </c>
      <c r="F3646">
        <v>2.8</v>
      </c>
      <c r="H3646">
        <v>79</v>
      </c>
      <c r="I3646" s="101" t="s">
        <v>25</v>
      </c>
      <c r="J3646" s="1">
        <f>DATEVALUE(RIGHT(jaar_zip[[#This Row],[YYYYMMDD]],2)&amp;"-"&amp;MID(jaar_zip[[#This Row],[YYYYMMDD]],5,2)&amp;"-"&amp;LEFT(jaar_zip[[#This Row],[YYYYMMDD]],4))</f>
        <v>45374</v>
      </c>
      <c r="K3646" s="101" t="str">
        <f>IF(AND(VALUE(MONTH(jaar_zip[[#This Row],[Datum]]))=1,VALUE(WEEKNUM(jaar_zip[[#This Row],[Datum]],21))&gt;51),RIGHT(YEAR(jaar_zip[[#This Row],[Datum]])-1,2),RIGHT(YEAR(jaar_zip[[#This Row],[Datum]]),2))&amp;"-"&amp; TEXT(WEEKNUM(jaar_zip[[#This Row],[Datum]],21),"00")</f>
        <v>24-12</v>
      </c>
      <c r="L3646" s="101">
        <f>MONTH(jaar_zip[[#This Row],[Datum]])</f>
        <v>3</v>
      </c>
      <c r="M3646" s="101">
        <f>IF(ISNUMBER(jaar_zip[[#This Row],[etmaaltemperatuur]]),IF(jaar_zip[[#This Row],[etmaaltemperatuur]]&lt;stookgrens,stookgrens-jaar_zip[[#This Row],[etmaaltemperatuur]],0),"")</f>
        <v>11.2</v>
      </c>
      <c r="N3646" s="101">
        <f>IF(ISNUMBER(jaar_zip[[#This Row],[graaddagen]]),IF(OR(MONTH(jaar_zip[[#This Row],[Datum]])=1,MONTH(jaar_zip[[#This Row],[Datum]])=2,MONTH(jaar_zip[[#This Row],[Datum]])=11,MONTH(jaar_zip[[#This Row],[Datum]])=12),1.1,IF(OR(MONTH(jaar_zip[[#This Row],[Datum]])=3,MONTH(jaar_zip[[#This Row],[Datum]])=10),1,0.8))*jaar_zip[[#This Row],[graaddagen]],"")</f>
        <v>11.2</v>
      </c>
      <c r="O3646" s="101">
        <f>IF(ISNUMBER(jaar_zip[[#This Row],[etmaaltemperatuur]]),IF(jaar_zip[[#This Row],[etmaaltemperatuur]]&gt;stookgrens,jaar_zip[[#This Row],[etmaaltemperatuur]]-stookgrens,0),"")</f>
        <v>0</v>
      </c>
    </row>
    <row r="3647" spans="1:15" x14ac:dyDescent="0.25">
      <c r="A3647">
        <v>277</v>
      </c>
      <c r="B3647">
        <v>20240324</v>
      </c>
      <c r="C3647">
        <v>12</v>
      </c>
      <c r="D3647">
        <v>7.1</v>
      </c>
      <c r="E3647">
        <v>695</v>
      </c>
      <c r="F3647">
        <v>9.8000000000000007</v>
      </c>
      <c r="H3647">
        <v>83</v>
      </c>
      <c r="I3647" s="101" t="s">
        <v>25</v>
      </c>
      <c r="J3647" s="1">
        <f>DATEVALUE(RIGHT(jaar_zip[[#This Row],[YYYYMMDD]],2)&amp;"-"&amp;MID(jaar_zip[[#This Row],[YYYYMMDD]],5,2)&amp;"-"&amp;LEFT(jaar_zip[[#This Row],[YYYYMMDD]],4))</f>
        <v>45375</v>
      </c>
      <c r="K3647" s="101" t="str">
        <f>IF(AND(VALUE(MONTH(jaar_zip[[#This Row],[Datum]]))=1,VALUE(WEEKNUM(jaar_zip[[#This Row],[Datum]],21))&gt;51),RIGHT(YEAR(jaar_zip[[#This Row],[Datum]])-1,2),RIGHT(YEAR(jaar_zip[[#This Row],[Datum]]),2))&amp;"-"&amp; TEXT(WEEKNUM(jaar_zip[[#This Row],[Datum]],21),"00")</f>
        <v>24-12</v>
      </c>
      <c r="L3647" s="101">
        <f>MONTH(jaar_zip[[#This Row],[Datum]])</f>
        <v>3</v>
      </c>
      <c r="M3647" s="101">
        <f>IF(ISNUMBER(jaar_zip[[#This Row],[etmaaltemperatuur]]),IF(jaar_zip[[#This Row],[etmaaltemperatuur]]&lt;stookgrens,stookgrens-jaar_zip[[#This Row],[etmaaltemperatuur]],0),"")</f>
        <v>10.9</v>
      </c>
      <c r="N3647" s="101">
        <f>IF(ISNUMBER(jaar_zip[[#This Row],[graaddagen]]),IF(OR(MONTH(jaar_zip[[#This Row],[Datum]])=1,MONTH(jaar_zip[[#This Row],[Datum]])=2,MONTH(jaar_zip[[#This Row],[Datum]])=11,MONTH(jaar_zip[[#This Row],[Datum]])=12),1.1,IF(OR(MONTH(jaar_zip[[#This Row],[Datum]])=3,MONTH(jaar_zip[[#This Row],[Datum]])=10),1,0.8))*jaar_zip[[#This Row],[graaddagen]],"")</f>
        <v>10.9</v>
      </c>
      <c r="O3647" s="101">
        <f>IF(ISNUMBER(jaar_zip[[#This Row],[etmaaltemperatuur]]),IF(jaar_zip[[#This Row],[etmaaltemperatuur]]&gt;stookgrens,jaar_zip[[#This Row],[etmaaltemperatuur]]-stookgrens,0),"")</f>
        <v>0</v>
      </c>
    </row>
    <row r="3648" spans="1:15" x14ac:dyDescent="0.25">
      <c r="A3648">
        <v>277</v>
      </c>
      <c r="B3648">
        <v>20240325</v>
      </c>
      <c r="C3648">
        <v>4.8</v>
      </c>
      <c r="D3648">
        <v>7.2</v>
      </c>
      <c r="E3648">
        <v>1520</v>
      </c>
      <c r="F3648">
        <v>0.7</v>
      </c>
      <c r="H3648">
        <v>75</v>
      </c>
      <c r="I3648" s="101" t="s">
        <v>25</v>
      </c>
      <c r="J3648" s="1">
        <f>DATEVALUE(RIGHT(jaar_zip[[#This Row],[YYYYMMDD]],2)&amp;"-"&amp;MID(jaar_zip[[#This Row],[YYYYMMDD]],5,2)&amp;"-"&amp;LEFT(jaar_zip[[#This Row],[YYYYMMDD]],4))</f>
        <v>45376</v>
      </c>
      <c r="K3648" s="101" t="str">
        <f>IF(AND(VALUE(MONTH(jaar_zip[[#This Row],[Datum]]))=1,VALUE(WEEKNUM(jaar_zip[[#This Row],[Datum]],21))&gt;51),RIGHT(YEAR(jaar_zip[[#This Row],[Datum]])-1,2),RIGHT(YEAR(jaar_zip[[#This Row],[Datum]]),2))&amp;"-"&amp; TEXT(WEEKNUM(jaar_zip[[#This Row],[Datum]],21),"00")</f>
        <v>24-13</v>
      </c>
      <c r="L3648" s="101">
        <f>MONTH(jaar_zip[[#This Row],[Datum]])</f>
        <v>3</v>
      </c>
      <c r="M3648" s="101">
        <f>IF(ISNUMBER(jaar_zip[[#This Row],[etmaaltemperatuur]]),IF(jaar_zip[[#This Row],[etmaaltemperatuur]]&lt;stookgrens,stookgrens-jaar_zip[[#This Row],[etmaaltemperatuur]],0),"")</f>
        <v>10.8</v>
      </c>
      <c r="N3648" s="101">
        <f>IF(ISNUMBER(jaar_zip[[#This Row],[graaddagen]]),IF(OR(MONTH(jaar_zip[[#This Row],[Datum]])=1,MONTH(jaar_zip[[#This Row],[Datum]])=2,MONTH(jaar_zip[[#This Row],[Datum]])=11,MONTH(jaar_zip[[#This Row],[Datum]])=12),1.1,IF(OR(MONTH(jaar_zip[[#This Row],[Datum]])=3,MONTH(jaar_zip[[#This Row],[Datum]])=10),1,0.8))*jaar_zip[[#This Row],[graaddagen]],"")</f>
        <v>10.8</v>
      </c>
      <c r="O3648" s="101">
        <f>IF(ISNUMBER(jaar_zip[[#This Row],[etmaaltemperatuur]]),IF(jaar_zip[[#This Row],[etmaaltemperatuur]]&gt;stookgrens,jaar_zip[[#This Row],[etmaaltemperatuur]]-stookgrens,0),"")</f>
        <v>0</v>
      </c>
    </row>
    <row r="3649" spans="1:15" x14ac:dyDescent="0.25">
      <c r="A3649">
        <v>277</v>
      </c>
      <c r="B3649">
        <v>20240326</v>
      </c>
      <c r="C3649">
        <v>5.3</v>
      </c>
      <c r="D3649">
        <v>8.3000000000000007</v>
      </c>
      <c r="E3649">
        <v>1332</v>
      </c>
      <c r="F3649">
        <v>0</v>
      </c>
      <c r="H3649">
        <v>70</v>
      </c>
      <c r="I3649" s="101" t="s">
        <v>25</v>
      </c>
      <c r="J3649" s="1">
        <f>DATEVALUE(RIGHT(jaar_zip[[#This Row],[YYYYMMDD]],2)&amp;"-"&amp;MID(jaar_zip[[#This Row],[YYYYMMDD]],5,2)&amp;"-"&amp;LEFT(jaar_zip[[#This Row],[YYYYMMDD]],4))</f>
        <v>45377</v>
      </c>
      <c r="K3649" s="101" t="str">
        <f>IF(AND(VALUE(MONTH(jaar_zip[[#This Row],[Datum]]))=1,VALUE(WEEKNUM(jaar_zip[[#This Row],[Datum]],21))&gt;51),RIGHT(YEAR(jaar_zip[[#This Row],[Datum]])-1,2),RIGHT(YEAR(jaar_zip[[#This Row],[Datum]]),2))&amp;"-"&amp; TEXT(WEEKNUM(jaar_zip[[#This Row],[Datum]],21),"00")</f>
        <v>24-13</v>
      </c>
      <c r="L3649" s="101">
        <f>MONTH(jaar_zip[[#This Row],[Datum]])</f>
        <v>3</v>
      </c>
      <c r="M3649" s="101">
        <f>IF(ISNUMBER(jaar_zip[[#This Row],[etmaaltemperatuur]]),IF(jaar_zip[[#This Row],[etmaaltemperatuur]]&lt;stookgrens,stookgrens-jaar_zip[[#This Row],[etmaaltemperatuur]],0),"")</f>
        <v>9.6999999999999993</v>
      </c>
      <c r="N3649" s="101">
        <f>IF(ISNUMBER(jaar_zip[[#This Row],[graaddagen]]),IF(OR(MONTH(jaar_zip[[#This Row],[Datum]])=1,MONTH(jaar_zip[[#This Row],[Datum]])=2,MONTH(jaar_zip[[#This Row],[Datum]])=11,MONTH(jaar_zip[[#This Row],[Datum]])=12),1.1,IF(OR(MONTH(jaar_zip[[#This Row],[Datum]])=3,MONTH(jaar_zip[[#This Row],[Datum]])=10),1,0.8))*jaar_zip[[#This Row],[graaddagen]],"")</f>
        <v>9.6999999999999993</v>
      </c>
      <c r="O3649" s="101">
        <f>IF(ISNUMBER(jaar_zip[[#This Row],[etmaaltemperatuur]]),IF(jaar_zip[[#This Row],[etmaaltemperatuur]]&gt;stookgrens,jaar_zip[[#This Row],[etmaaltemperatuur]]-stookgrens,0),"")</f>
        <v>0</v>
      </c>
    </row>
    <row r="3650" spans="1:15" x14ac:dyDescent="0.25">
      <c r="A3650">
        <v>277</v>
      </c>
      <c r="B3650">
        <v>20240327</v>
      </c>
      <c r="C3650">
        <v>4.5999999999999996</v>
      </c>
      <c r="D3650">
        <v>8.8000000000000007</v>
      </c>
      <c r="E3650">
        <v>598</v>
      </c>
      <c r="F3650">
        <v>0.4</v>
      </c>
      <c r="H3650">
        <v>82</v>
      </c>
      <c r="I3650" s="101" t="s">
        <v>25</v>
      </c>
      <c r="J3650" s="1">
        <f>DATEVALUE(RIGHT(jaar_zip[[#This Row],[YYYYMMDD]],2)&amp;"-"&amp;MID(jaar_zip[[#This Row],[YYYYMMDD]],5,2)&amp;"-"&amp;LEFT(jaar_zip[[#This Row],[YYYYMMDD]],4))</f>
        <v>45378</v>
      </c>
      <c r="K3650" s="101" t="str">
        <f>IF(AND(VALUE(MONTH(jaar_zip[[#This Row],[Datum]]))=1,VALUE(WEEKNUM(jaar_zip[[#This Row],[Datum]],21))&gt;51),RIGHT(YEAR(jaar_zip[[#This Row],[Datum]])-1,2),RIGHT(YEAR(jaar_zip[[#This Row],[Datum]]),2))&amp;"-"&amp; TEXT(WEEKNUM(jaar_zip[[#This Row],[Datum]],21),"00")</f>
        <v>24-13</v>
      </c>
      <c r="L3650" s="101">
        <f>MONTH(jaar_zip[[#This Row],[Datum]])</f>
        <v>3</v>
      </c>
      <c r="M3650" s="101">
        <f>IF(ISNUMBER(jaar_zip[[#This Row],[etmaaltemperatuur]]),IF(jaar_zip[[#This Row],[etmaaltemperatuur]]&lt;stookgrens,stookgrens-jaar_zip[[#This Row],[etmaaltemperatuur]],0),"")</f>
        <v>9.1999999999999993</v>
      </c>
      <c r="N3650" s="101">
        <f>IF(ISNUMBER(jaar_zip[[#This Row],[graaddagen]]),IF(OR(MONTH(jaar_zip[[#This Row],[Datum]])=1,MONTH(jaar_zip[[#This Row],[Datum]])=2,MONTH(jaar_zip[[#This Row],[Datum]])=11,MONTH(jaar_zip[[#This Row],[Datum]])=12),1.1,IF(OR(MONTH(jaar_zip[[#This Row],[Datum]])=3,MONTH(jaar_zip[[#This Row],[Datum]])=10),1,0.8))*jaar_zip[[#This Row],[graaddagen]],"")</f>
        <v>9.1999999999999993</v>
      </c>
      <c r="O3650" s="101">
        <f>IF(ISNUMBER(jaar_zip[[#This Row],[etmaaltemperatuur]]),IF(jaar_zip[[#This Row],[etmaaltemperatuur]]&gt;stookgrens,jaar_zip[[#This Row],[etmaaltemperatuur]]-stookgrens,0),"")</f>
        <v>0</v>
      </c>
    </row>
    <row r="3651" spans="1:15" x14ac:dyDescent="0.25">
      <c r="A3651">
        <v>277</v>
      </c>
      <c r="B3651">
        <v>20240328</v>
      </c>
      <c r="C3651">
        <v>6</v>
      </c>
      <c r="D3651">
        <v>8.4</v>
      </c>
      <c r="E3651">
        <v>736</v>
      </c>
      <c r="F3651">
        <v>2.2999999999999998</v>
      </c>
      <c r="H3651">
        <v>81</v>
      </c>
      <c r="I3651" s="101" t="s">
        <v>25</v>
      </c>
      <c r="J3651" s="1">
        <f>DATEVALUE(RIGHT(jaar_zip[[#This Row],[YYYYMMDD]],2)&amp;"-"&amp;MID(jaar_zip[[#This Row],[YYYYMMDD]],5,2)&amp;"-"&amp;LEFT(jaar_zip[[#This Row],[YYYYMMDD]],4))</f>
        <v>45379</v>
      </c>
      <c r="K3651" s="101" t="str">
        <f>IF(AND(VALUE(MONTH(jaar_zip[[#This Row],[Datum]]))=1,VALUE(WEEKNUM(jaar_zip[[#This Row],[Datum]],21))&gt;51),RIGHT(YEAR(jaar_zip[[#This Row],[Datum]])-1,2),RIGHT(YEAR(jaar_zip[[#This Row],[Datum]]),2))&amp;"-"&amp; TEXT(WEEKNUM(jaar_zip[[#This Row],[Datum]],21),"00")</f>
        <v>24-13</v>
      </c>
      <c r="L3651" s="101">
        <f>MONTH(jaar_zip[[#This Row],[Datum]])</f>
        <v>3</v>
      </c>
      <c r="M3651" s="101">
        <f>IF(ISNUMBER(jaar_zip[[#This Row],[etmaaltemperatuur]]),IF(jaar_zip[[#This Row],[etmaaltemperatuur]]&lt;stookgrens,stookgrens-jaar_zip[[#This Row],[etmaaltemperatuur]],0),"")</f>
        <v>9.6</v>
      </c>
      <c r="N3651" s="101">
        <f>IF(ISNUMBER(jaar_zip[[#This Row],[graaddagen]]),IF(OR(MONTH(jaar_zip[[#This Row],[Datum]])=1,MONTH(jaar_zip[[#This Row],[Datum]])=2,MONTH(jaar_zip[[#This Row],[Datum]])=11,MONTH(jaar_zip[[#This Row],[Datum]])=12),1.1,IF(OR(MONTH(jaar_zip[[#This Row],[Datum]])=3,MONTH(jaar_zip[[#This Row],[Datum]])=10),1,0.8))*jaar_zip[[#This Row],[graaddagen]],"")</f>
        <v>9.6</v>
      </c>
      <c r="O3651" s="101">
        <f>IF(ISNUMBER(jaar_zip[[#This Row],[etmaaltemperatuur]]),IF(jaar_zip[[#This Row],[etmaaltemperatuur]]&gt;stookgrens,jaar_zip[[#This Row],[etmaaltemperatuur]]-stookgrens,0),"")</f>
        <v>0</v>
      </c>
    </row>
    <row r="3652" spans="1:15" x14ac:dyDescent="0.25">
      <c r="A3652">
        <v>277</v>
      </c>
      <c r="B3652">
        <v>20240329</v>
      </c>
      <c r="C3652">
        <v>6.3</v>
      </c>
      <c r="D3652">
        <v>10.199999999999999</v>
      </c>
      <c r="E3652">
        <v>1140</v>
      </c>
      <c r="F3652">
        <v>0</v>
      </c>
      <c r="H3652">
        <v>73</v>
      </c>
      <c r="I3652" s="101" t="s">
        <v>25</v>
      </c>
      <c r="J3652" s="1">
        <f>DATEVALUE(RIGHT(jaar_zip[[#This Row],[YYYYMMDD]],2)&amp;"-"&amp;MID(jaar_zip[[#This Row],[YYYYMMDD]],5,2)&amp;"-"&amp;LEFT(jaar_zip[[#This Row],[YYYYMMDD]],4))</f>
        <v>45380</v>
      </c>
      <c r="K3652" s="101" t="str">
        <f>IF(AND(VALUE(MONTH(jaar_zip[[#This Row],[Datum]]))=1,VALUE(WEEKNUM(jaar_zip[[#This Row],[Datum]],21))&gt;51),RIGHT(YEAR(jaar_zip[[#This Row],[Datum]])-1,2),RIGHT(YEAR(jaar_zip[[#This Row],[Datum]]),2))&amp;"-"&amp; TEXT(WEEKNUM(jaar_zip[[#This Row],[Datum]],21),"00")</f>
        <v>24-13</v>
      </c>
      <c r="L3652" s="101">
        <f>MONTH(jaar_zip[[#This Row],[Datum]])</f>
        <v>3</v>
      </c>
      <c r="M3652" s="101">
        <f>IF(ISNUMBER(jaar_zip[[#This Row],[etmaaltemperatuur]]),IF(jaar_zip[[#This Row],[etmaaltemperatuur]]&lt;stookgrens,stookgrens-jaar_zip[[#This Row],[etmaaltemperatuur]],0),"")</f>
        <v>7.8000000000000007</v>
      </c>
      <c r="N3652" s="101">
        <f>IF(ISNUMBER(jaar_zip[[#This Row],[graaddagen]]),IF(OR(MONTH(jaar_zip[[#This Row],[Datum]])=1,MONTH(jaar_zip[[#This Row],[Datum]])=2,MONTH(jaar_zip[[#This Row],[Datum]])=11,MONTH(jaar_zip[[#This Row],[Datum]])=12),1.1,IF(OR(MONTH(jaar_zip[[#This Row],[Datum]])=3,MONTH(jaar_zip[[#This Row],[Datum]])=10),1,0.8))*jaar_zip[[#This Row],[graaddagen]],"")</f>
        <v>7.8000000000000007</v>
      </c>
      <c r="O3652" s="101">
        <f>IF(ISNUMBER(jaar_zip[[#This Row],[etmaaltemperatuur]]),IF(jaar_zip[[#This Row],[etmaaltemperatuur]]&gt;stookgrens,jaar_zip[[#This Row],[etmaaltemperatuur]]-stookgrens,0),"")</f>
        <v>0</v>
      </c>
    </row>
    <row r="3653" spans="1:15" x14ac:dyDescent="0.25">
      <c r="A3653">
        <v>277</v>
      </c>
      <c r="B3653">
        <v>20240330</v>
      </c>
      <c r="C3653">
        <v>3.9</v>
      </c>
      <c r="D3653">
        <v>9.1999999999999993</v>
      </c>
      <c r="E3653">
        <v>569</v>
      </c>
      <c r="F3653">
        <v>0.2</v>
      </c>
      <c r="H3653">
        <v>93</v>
      </c>
      <c r="I3653" s="101" t="s">
        <v>25</v>
      </c>
      <c r="J3653" s="1">
        <f>DATEVALUE(RIGHT(jaar_zip[[#This Row],[YYYYMMDD]],2)&amp;"-"&amp;MID(jaar_zip[[#This Row],[YYYYMMDD]],5,2)&amp;"-"&amp;LEFT(jaar_zip[[#This Row],[YYYYMMDD]],4))</f>
        <v>45381</v>
      </c>
      <c r="K3653" s="101" t="str">
        <f>IF(AND(VALUE(MONTH(jaar_zip[[#This Row],[Datum]]))=1,VALUE(WEEKNUM(jaar_zip[[#This Row],[Datum]],21))&gt;51),RIGHT(YEAR(jaar_zip[[#This Row],[Datum]])-1,2),RIGHT(YEAR(jaar_zip[[#This Row],[Datum]]),2))&amp;"-"&amp; TEXT(WEEKNUM(jaar_zip[[#This Row],[Datum]],21),"00")</f>
        <v>24-13</v>
      </c>
      <c r="L3653" s="101">
        <f>MONTH(jaar_zip[[#This Row],[Datum]])</f>
        <v>3</v>
      </c>
      <c r="M3653" s="101">
        <f>IF(ISNUMBER(jaar_zip[[#This Row],[etmaaltemperatuur]]),IF(jaar_zip[[#This Row],[etmaaltemperatuur]]&lt;stookgrens,stookgrens-jaar_zip[[#This Row],[etmaaltemperatuur]],0),"")</f>
        <v>8.8000000000000007</v>
      </c>
      <c r="N3653" s="101">
        <f>IF(ISNUMBER(jaar_zip[[#This Row],[graaddagen]]),IF(OR(MONTH(jaar_zip[[#This Row],[Datum]])=1,MONTH(jaar_zip[[#This Row],[Datum]])=2,MONTH(jaar_zip[[#This Row],[Datum]])=11,MONTH(jaar_zip[[#This Row],[Datum]])=12),1.1,IF(OR(MONTH(jaar_zip[[#This Row],[Datum]])=3,MONTH(jaar_zip[[#This Row],[Datum]])=10),1,0.8))*jaar_zip[[#This Row],[graaddagen]],"")</f>
        <v>8.8000000000000007</v>
      </c>
      <c r="O3653" s="101">
        <f>IF(ISNUMBER(jaar_zip[[#This Row],[etmaaltemperatuur]]),IF(jaar_zip[[#This Row],[etmaaltemperatuur]]&gt;stookgrens,jaar_zip[[#This Row],[etmaaltemperatuur]]-stookgrens,0),"")</f>
        <v>0</v>
      </c>
    </row>
    <row r="3654" spans="1:15" x14ac:dyDescent="0.25">
      <c r="A3654">
        <v>277</v>
      </c>
      <c r="B3654">
        <v>20240331</v>
      </c>
      <c r="C3654">
        <v>6.3</v>
      </c>
      <c r="D3654">
        <v>8.9</v>
      </c>
      <c r="E3654">
        <v>1017</v>
      </c>
      <c r="F3654">
        <v>2</v>
      </c>
      <c r="H3654">
        <v>92</v>
      </c>
      <c r="I3654" s="101" t="s">
        <v>25</v>
      </c>
      <c r="J3654" s="1">
        <f>DATEVALUE(RIGHT(jaar_zip[[#This Row],[YYYYMMDD]],2)&amp;"-"&amp;MID(jaar_zip[[#This Row],[YYYYMMDD]],5,2)&amp;"-"&amp;LEFT(jaar_zip[[#This Row],[YYYYMMDD]],4))</f>
        <v>45382</v>
      </c>
      <c r="K3654" s="101" t="str">
        <f>IF(AND(VALUE(MONTH(jaar_zip[[#This Row],[Datum]]))=1,VALUE(WEEKNUM(jaar_zip[[#This Row],[Datum]],21))&gt;51),RIGHT(YEAR(jaar_zip[[#This Row],[Datum]])-1,2),RIGHT(YEAR(jaar_zip[[#This Row],[Datum]]),2))&amp;"-"&amp; TEXT(WEEKNUM(jaar_zip[[#This Row],[Datum]],21),"00")</f>
        <v>24-13</v>
      </c>
      <c r="L3654" s="101">
        <f>MONTH(jaar_zip[[#This Row],[Datum]])</f>
        <v>3</v>
      </c>
      <c r="M3654" s="101">
        <f>IF(ISNUMBER(jaar_zip[[#This Row],[etmaaltemperatuur]]),IF(jaar_zip[[#This Row],[etmaaltemperatuur]]&lt;stookgrens,stookgrens-jaar_zip[[#This Row],[etmaaltemperatuur]],0),"")</f>
        <v>9.1</v>
      </c>
      <c r="N3654" s="101">
        <f>IF(ISNUMBER(jaar_zip[[#This Row],[graaddagen]]),IF(OR(MONTH(jaar_zip[[#This Row],[Datum]])=1,MONTH(jaar_zip[[#This Row],[Datum]])=2,MONTH(jaar_zip[[#This Row],[Datum]])=11,MONTH(jaar_zip[[#This Row],[Datum]])=12),1.1,IF(OR(MONTH(jaar_zip[[#This Row],[Datum]])=3,MONTH(jaar_zip[[#This Row],[Datum]])=10),1,0.8))*jaar_zip[[#This Row],[graaddagen]],"")</f>
        <v>9.1</v>
      </c>
      <c r="O3654" s="101">
        <f>IF(ISNUMBER(jaar_zip[[#This Row],[etmaaltemperatuur]]),IF(jaar_zip[[#This Row],[etmaaltemperatuur]]&gt;stookgrens,jaar_zip[[#This Row],[etmaaltemperatuur]]-stookgrens,0),"")</f>
        <v>0</v>
      </c>
    </row>
    <row r="3655" spans="1:15" x14ac:dyDescent="0.25">
      <c r="A3655">
        <v>277</v>
      </c>
      <c r="B3655">
        <v>20240401</v>
      </c>
      <c r="C3655">
        <v>4.2</v>
      </c>
      <c r="D3655">
        <v>9.4</v>
      </c>
      <c r="E3655">
        <v>464</v>
      </c>
      <c r="F3655">
        <v>0</v>
      </c>
      <c r="H3655">
        <v>92</v>
      </c>
      <c r="I3655" s="101" t="s">
        <v>25</v>
      </c>
      <c r="J3655" s="1">
        <f>DATEVALUE(RIGHT(jaar_zip[[#This Row],[YYYYMMDD]],2)&amp;"-"&amp;MID(jaar_zip[[#This Row],[YYYYMMDD]],5,2)&amp;"-"&amp;LEFT(jaar_zip[[#This Row],[YYYYMMDD]],4))</f>
        <v>45383</v>
      </c>
      <c r="K3655" s="101" t="str">
        <f>IF(AND(VALUE(MONTH(jaar_zip[[#This Row],[Datum]]))=1,VALUE(WEEKNUM(jaar_zip[[#This Row],[Datum]],21))&gt;51),RIGHT(YEAR(jaar_zip[[#This Row],[Datum]])-1,2),RIGHT(YEAR(jaar_zip[[#This Row],[Datum]]),2))&amp;"-"&amp; TEXT(WEEKNUM(jaar_zip[[#This Row],[Datum]],21),"00")</f>
        <v>24-14</v>
      </c>
      <c r="L3655" s="101">
        <f>MONTH(jaar_zip[[#This Row],[Datum]])</f>
        <v>4</v>
      </c>
      <c r="M3655" s="101">
        <f>IF(ISNUMBER(jaar_zip[[#This Row],[etmaaltemperatuur]]),IF(jaar_zip[[#This Row],[etmaaltemperatuur]]&lt;stookgrens,stookgrens-jaar_zip[[#This Row],[etmaaltemperatuur]],0),"")</f>
        <v>8.6</v>
      </c>
      <c r="N3655" s="101">
        <f>IF(ISNUMBER(jaar_zip[[#This Row],[graaddagen]]),IF(OR(MONTH(jaar_zip[[#This Row],[Datum]])=1,MONTH(jaar_zip[[#This Row],[Datum]])=2,MONTH(jaar_zip[[#This Row],[Datum]])=11,MONTH(jaar_zip[[#This Row],[Datum]])=12),1.1,IF(OR(MONTH(jaar_zip[[#This Row],[Datum]])=3,MONTH(jaar_zip[[#This Row],[Datum]])=10),1,0.8))*jaar_zip[[#This Row],[graaddagen]],"")</f>
        <v>6.88</v>
      </c>
      <c r="O3655" s="101">
        <f>IF(ISNUMBER(jaar_zip[[#This Row],[etmaaltemperatuur]]),IF(jaar_zip[[#This Row],[etmaaltemperatuur]]&gt;stookgrens,jaar_zip[[#This Row],[etmaaltemperatuur]]-stookgrens,0),"")</f>
        <v>0</v>
      </c>
    </row>
    <row r="3656" spans="1:15" x14ac:dyDescent="0.25">
      <c r="A3656">
        <v>277</v>
      </c>
      <c r="B3656">
        <v>20240402</v>
      </c>
      <c r="C3656">
        <v>5.2</v>
      </c>
      <c r="D3656">
        <v>9.5</v>
      </c>
      <c r="E3656">
        <v>810</v>
      </c>
      <c r="F3656">
        <v>1.1000000000000001</v>
      </c>
      <c r="H3656">
        <v>90</v>
      </c>
      <c r="I3656" s="101" t="s">
        <v>25</v>
      </c>
      <c r="J3656" s="1">
        <f>DATEVALUE(RIGHT(jaar_zip[[#This Row],[YYYYMMDD]],2)&amp;"-"&amp;MID(jaar_zip[[#This Row],[YYYYMMDD]],5,2)&amp;"-"&amp;LEFT(jaar_zip[[#This Row],[YYYYMMDD]],4))</f>
        <v>45384</v>
      </c>
      <c r="K3656" s="101" t="str">
        <f>IF(AND(VALUE(MONTH(jaar_zip[[#This Row],[Datum]]))=1,VALUE(WEEKNUM(jaar_zip[[#This Row],[Datum]],21))&gt;51),RIGHT(YEAR(jaar_zip[[#This Row],[Datum]])-1,2),RIGHT(YEAR(jaar_zip[[#This Row],[Datum]]),2))&amp;"-"&amp; TEXT(WEEKNUM(jaar_zip[[#This Row],[Datum]],21),"00")</f>
        <v>24-14</v>
      </c>
      <c r="L3656" s="101">
        <f>MONTH(jaar_zip[[#This Row],[Datum]])</f>
        <v>4</v>
      </c>
      <c r="M3656" s="101">
        <f>IF(ISNUMBER(jaar_zip[[#This Row],[etmaaltemperatuur]]),IF(jaar_zip[[#This Row],[etmaaltemperatuur]]&lt;stookgrens,stookgrens-jaar_zip[[#This Row],[etmaaltemperatuur]],0),"")</f>
        <v>8.5</v>
      </c>
      <c r="N3656" s="101">
        <f>IF(ISNUMBER(jaar_zip[[#This Row],[graaddagen]]),IF(OR(MONTH(jaar_zip[[#This Row],[Datum]])=1,MONTH(jaar_zip[[#This Row],[Datum]])=2,MONTH(jaar_zip[[#This Row],[Datum]])=11,MONTH(jaar_zip[[#This Row],[Datum]])=12),1.1,IF(OR(MONTH(jaar_zip[[#This Row],[Datum]])=3,MONTH(jaar_zip[[#This Row],[Datum]])=10),1,0.8))*jaar_zip[[#This Row],[graaddagen]],"")</f>
        <v>6.8000000000000007</v>
      </c>
      <c r="O3656" s="101">
        <f>IF(ISNUMBER(jaar_zip[[#This Row],[etmaaltemperatuur]]),IF(jaar_zip[[#This Row],[etmaaltemperatuur]]&gt;stookgrens,jaar_zip[[#This Row],[etmaaltemperatuur]]-stookgrens,0),"")</f>
        <v>0</v>
      </c>
    </row>
    <row r="3657" spans="1:15" x14ac:dyDescent="0.25">
      <c r="A3657">
        <v>277</v>
      </c>
      <c r="B3657">
        <v>20240403</v>
      </c>
      <c r="C3657">
        <v>4.7</v>
      </c>
      <c r="D3657">
        <v>10.3</v>
      </c>
      <c r="E3657">
        <v>557</v>
      </c>
      <c r="F3657">
        <v>4.8</v>
      </c>
      <c r="H3657">
        <v>92</v>
      </c>
      <c r="I3657" s="101" t="s">
        <v>25</v>
      </c>
      <c r="J3657" s="1">
        <f>DATEVALUE(RIGHT(jaar_zip[[#This Row],[YYYYMMDD]],2)&amp;"-"&amp;MID(jaar_zip[[#This Row],[YYYYMMDD]],5,2)&amp;"-"&amp;LEFT(jaar_zip[[#This Row],[YYYYMMDD]],4))</f>
        <v>45385</v>
      </c>
      <c r="K3657" s="101" t="str">
        <f>IF(AND(VALUE(MONTH(jaar_zip[[#This Row],[Datum]]))=1,VALUE(WEEKNUM(jaar_zip[[#This Row],[Datum]],21))&gt;51),RIGHT(YEAR(jaar_zip[[#This Row],[Datum]])-1,2),RIGHT(YEAR(jaar_zip[[#This Row],[Datum]]),2))&amp;"-"&amp; TEXT(WEEKNUM(jaar_zip[[#This Row],[Datum]],21),"00")</f>
        <v>24-14</v>
      </c>
      <c r="L3657" s="101">
        <f>MONTH(jaar_zip[[#This Row],[Datum]])</f>
        <v>4</v>
      </c>
      <c r="M3657" s="101">
        <f>IF(ISNUMBER(jaar_zip[[#This Row],[etmaaltemperatuur]]),IF(jaar_zip[[#This Row],[etmaaltemperatuur]]&lt;stookgrens,stookgrens-jaar_zip[[#This Row],[etmaaltemperatuur]],0),"")</f>
        <v>7.6999999999999993</v>
      </c>
      <c r="N3657" s="101">
        <f>IF(ISNUMBER(jaar_zip[[#This Row],[graaddagen]]),IF(OR(MONTH(jaar_zip[[#This Row],[Datum]])=1,MONTH(jaar_zip[[#This Row],[Datum]])=2,MONTH(jaar_zip[[#This Row],[Datum]])=11,MONTH(jaar_zip[[#This Row],[Datum]])=12),1.1,IF(OR(MONTH(jaar_zip[[#This Row],[Datum]])=3,MONTH(jaar_zip[[#This Row],[Datum]])=10),1,0.8))*jaar_zip[[#This Row],[graaddagen]],"")</f>
        <v>6.16</v>
      </c>
      <c r="O3657" s="101">
        <f>IF(ISNUMBER(jaar_zip[[#This Row],[etmaaltemperatuur]]),IF(jaar_zip[[#This Row],[etmaaltemperatuur]]&gt;stookgrens,jaar_zip[[#This Row],[etmaaltemperatuur]]-stookgrens,0),"")</f>
        <v>0</v>
      </c>
    </row>
    <row r="3658" spans="1:15" x14ac:dyDescent="0.25">
      <c r="A3658">
        <v>277</v>
      </c>
      <c r="B3658">
        <v>20240404</v>
      </c>
      <c r="C3658">
        <v>6.1</v>
      </c>
      <c r="D3658">
        <v>9.9</v>
      </c>
      <c r="E3658">
        <v>451</v>
      </c>
      <c r="F3658">
        <v>8.5</v>
      </c>
      <c r="H3658">
        <v>93</v>
      </c>
      <c r="I3658" s="101" t="s">
        <v>25</v>
      </c>
      <c r="J3658" s="1">
        <f>DATEVALUE(RIGHT(jaar_zip[[#This Row],[YYYYMMDD]],2)&amp;"-"&amp;MID(jaar_zip[[#This Row],[YYYYMMDD]],5,2)&amp;"-"&amp;LEFT(jaar_zip[[#This Row],[YYYYMMDD]],4))</f>
        <v>45386</v>
      </c>
      <c r="K3658" s="101" t="str">
        <f>IF(AND(VALUE(MONTH(jaar_zip[[#This Row],[Datum]]))=1,VALUE(WEEKNUM(jaar_zip[[#This Row],[Datum]],21))&gt;51),RIGHT(YEAR(jaar_zip[[#This Row],[Datum]])-1,2),RIGHT(YEAR(jaar_zip[[#This Row],[Datum]]),2))&amp;"-"&amp; TEXT(WEEKNUM(jaar_zip[[#This Row],[Datum]],21),"00")</f>
        <v>24-14</v>
      </c>
      <c r="L3658" s="101">
        <f>MONTH(jaar_zip[[#This Row],[Datum]])</f>
        <v>4</v>
      </c>
      <c r="M3658" s="101">
        <f>IF(ISNUMBER(jaar_zip[[#This Row],[etmaaltemperatuur]]),IF(jaar_zip[[#This Row],[etmaaltemperatuur]]&lt;stookgrens,stookgrens-jaar_zip[[#This Row],[etmaaltemperatuur]],0),"")</f>
        <v>8.1</v>
      </c>
      <c r="N3658" s="101">
        <f>IF(ISNUMBER(jaar_zip[[#This Row],[graaddagen]]),IF(OR(MONTH(jaar_zip[[#This Row],[Datum]])=1,MONTH(jaar_zip[[#This Row],[Datum]])=2,MONTH(jaar_zip[[#This Row],[Datum]])=11,MONTH(jaar_zip[[#This Row],[Datum]])=12),1.1,IF(OR(MONTH(jaar_zip[[#This Row],[Datum]])=3,MONTH(jaar_zip[[#This Row],[Datum]])=10),1,0.8))*jaar_zip[[#This Row],[graaddagen]],"")</f>
        <v>6.48</v>
      </c>
      <c r="O3658" s="101">
        <f>IF(ISNUMBER(jaar_zip[[#This Row],[etmaaltemperatuur]]),IF(jaar_zip[[#This Row],[etmaaltemperatuur]]&gt;stookgrens,jaar_zip[[#This Row],[etmaaltemperatuur]]-stookgrens,0),"")</f>
        <v>0</v>
      </c>
    </row>
    <row r="3659" spans="1:15" x14ac:dyDescent="0.25">
      <c r="A3659">
        <v>277</v>
      </c>
      <c r="B3659">
        <v>20240405</v>
      </c>
      <c r="C3659">
        <v>7.4</v>
      </c>
      <c r="D3659">
        <v>12.4</v>
      </c>
      <c r="E3659">
        <v>795</v>
      </c>
      <c r="F3659">
        <v>8.5</v>
      </c>
      <c r="H3659">
        <v>87</v>
      </c>
      <c r="I3659" s="101" t="s">
        <v>25</v>
      </c>
      <c r="J3659" s="1">
        <f>DATEVALUE(RIGHT(jaar_zip[[#This Row],[YYYYMMDD]],2)&amp;"-"&amp;MID(jaar_zip[[#This Row],[YYYYMMDD]],5,2)&amp;"-"&amp;LEFT(jaar_zip[[#This Row],[YYYYMMDD]],4))</f>
        <v>45387</v>
      </c>
      <c r="K3659" s="101" t="str">
        <f>IF(AND(VALUE(MONTH(jaar_zip[[#This Row],[Datum]]))=1,VALUE(WEEKNUM(jaar_zip[[#This Row],[Datum]],21))&gt;51),RIGHT(YEAR(jaar_zip[[#This Row],[Datum]])-1,2),RIGHT(YEAR(jaar_zip[[#This Row],[Datum]]),2))&amp;"-"&amp; TEXT(WEEKNUM(jaar_zip[[#This Row],[Datum]],21),"00")</f>
        <v>24-14</v>
      </c>
      <c r="L3659" s="101">
        <f>MONTH(jaar_zip[[#This Row],[Datum]])</f>
        <v>4</v>
      </c>
      <c r="M3659" s="101">
        <f>IF(ISNUMBER(jaar_zip[[#This Row],[etmaaltemperatuur]]),IF(jaar_zip[[#This Row],[etmaaltemperatuur]]&lt;stookgrens,stookgrens-jaar_zip[[#This Row],[etmaaltemperatuur]],0),"")</f>
        <v>5.6</v>
      </c>
      <c r="N3659" s="101">
        <f>IF(ISNUMBER(jaar_zip[[#This Row],[graaddagen]]),IF(OR(MONTH(jaar_zip[[#This Row],[Datum]])=1,MONTH(jaar_zip[[#This Row],[Datum]])=2,MONTH(jaar_zip[[#This Row],[Datum]])=11,MONTH(jaar_zip[[#This Row],[Datum]])=12),1.1,IF(OR(MONTH(jaar_zip[[#This Row],[Datum]])=3,MONTH(jaar_zip[[#This Row],[Datum]])=10),1,0.8))*jaar_zip[[#This Row],[graaddagen]],"")</f>
        <v>4.4799999999999995</v>
      </c>
      <c r="O3659" s="101">
        <f>IF(ISNUMBER(jaar_zip[[#This Row],[etmaaltemperatuur]]),IF(jaar_zip[[#This Row],[etmaaltemperatuur]]&gt;stookgrens,jaar_zip[[#This Row],[etmaaltemperatuur]]-stookgrens,0),"")</f>
        <v>0</v>
      </c>
    </row>
    <row r="3660" spans="1:15" x14ac:dyDescent="0.25">
      <c r="A3660">
        <v>277</v>
      </c>
      <c r="B3660">
        <v>20240406</v>
      </c>
      <c r="C3660">
        <v>6</v>
      </c>
      <c r="D3660">
        <v>16.600000000000001</v>
      </c>
      <c r="E3660">
        <v>1465</v>
      </c>
      <c r="F3660">
        <v>0</v>
      </c>
      <c r="H3660">
        <v>72</v>
      </c>
      <c r="I3660" s="101" t="s">
        <v>25</v>
      </c>
      <c r="J3660" s="1">
        <f>DATEVALUE(RIGHT(jaar_zip[[#This Row],[YYYYMMDD]],2)&amp;"-"&amp;MID(jaar_zip[[#This Row],[YYYYMMDD]],5,2)&amp;"-"&amp;LEFT(jaar_zip[[#This Row],[YYYYMMDD]],4))</f>
        <v>45388</v>
      </c>
      <c r="K3660" s="101" t="str">
        <f>IF(AND(VALUE(MONTH(jaar_zip[[#This Row],[Datum]]))=1,VALUE(WEEKNUM(jaar_zip[[#This Row],[Datum]],21))&gt;51),RIGHT(YEAR(jaar_zip[[#This Row],[Datum]])-1,2),RIGHT(YEAR(jaar_zip[[#This Row],[Datum]]),2))&amp;"-"&amp; TEXT(WEEKNUM(jaar_zip[[#This Row],[Datum]],21),"00")</f>
        <v>24-14</v>
      </c>
      <c r="L3660" s="101">
        <f>MONTH(jaar_zip[[#This Row],[Datum]])</f>
        <v>4</v>
      </c>
      <c r="M3660" s="101">
        <f>IF(ISNUMBER(jaar_zip[[#This Row],[etmaaltemperatuur]]),IF(jaar_zip[[#This Row],[etmaaltemperatuur]]&lt;stookgrens,stookgrens-jaar_zip[[#This Row],[etmaaltemperatuur]],0),"")</f>
        <v>1.3999999999999986</v>
      </c>
      <c r="N3660" s="101">
        <f>IF(ISNUMBER(jaar_zip[[#This Row],[graaddagen]]),IF(OR(MONTH(jaar_zip[[#This Row],[Datum]])=1,MONTH(jaar_zip[[#This Row],[Datum]])=2,MONTH(jaar_zip[[#This Row],[Datum]])=11,MONTH(jaar_zip[[#This Row],[Datum]])=12),1.1,IF(OR(MONTH(jaar_zip[[#This Row],[Datum]])=3,MONTH(jaar_zip[[#This Row],[Datum]])=10),1,0.8))*jaar_zip[[#This Row],[graaddagen]],"")</f>
        <v>1.119999999999999</v>
      </c>
      <c r="O3660" s="101">
        <f>IF(ISNUMBER(jaar_zip[[#This Row],[etmaaltemperatuur]]),IF(jaar_zip[[#This Row],[etmaaltemperatuur]]&gt;stookgrens,jaar_zip[[#This Row],[etmaaltemperatuur]]-stookgrens,0),"")</f>
        <v>0</v>
      </c>
    </row>
    <row r="3661" spans="1:15" x14ac:dyDescent="0.25">
      <c r="A3661">
        <v>277</v>
      </c>
      <c r="B3661">
        <v>20240407</v>
      </c>
      <c r="C3661">
        <v>6.9</v>
      </c>
      <c r="D3661">
        <v>14.6</v>
      </c>
      <c r="E3661">
        <v>1786</v>
      </c>
      <c r="F3661">
        <v>1.3</v>
      </c>
      <c r="H3661">
        <v>74</v>
      </c>
      <c r="I3661" s="101" t="s">
        <v>25</v>
      </c>
      <c r="J3661" s="1">
        <f>DATEVALUE(RIGHT(jaar_zip[[#This Row],[YYYYMMDD]],2)&amp;"-"&amp;MID(jaar_zip[[#This Row],[YYYYMMDD]],5,2)&amp;"-"&amp;LEFT(jaar_zip[[#This Row],[YYYYMMDD]],4))</f>
        <v>45389</v>
      </c>
      <c r="K3661" s="101" t="str">
        <f>IF(AND(VALUE(MONTH(jaar_zip[[#This Row],[Datum]]))=1,VALUE(WEEKNUM(jaar_zip[[#This Row],[Datum]],21))&gt;51),RIGHT(YEAR(jaar_zip[[#This Row],[Datum]])-1,2),RIGHT(YEAR(jaar_zip[[#This Row],[Datum]]),2))&amp;"-"&amp; TEXT(WEEKNUM(jaar_zip[[#This Row],[Datum]],21),"00")</f>
        <v>24-14</v>
      </c>
      <c r="L3661" s="101">
        <f>MONTH(jaar_zip[[#This Row],[Datum]])</f>
        <v>4</v>
      </c>
      <c r="M3661" s="101">
        <f>IF(ISNUMBER(jaar_zip[[#This Row],[etmaaltemperatuur]]),IF(jaar_zip[[#This Row],[etmaaltemperatuur]]&lt;stookgrens,stookgrens-jaar_zip[[#This Row],[etmaaltemperatuur]],0),"")</f>
        <v>3.4000000000000004</v>
      </c>
      <c r="N3661" s="101">
        <f>IF(ISNUMBER(jaar_zip[[#This Row],[graaddagen]]),IF(OR(MONTH(jaar_zip[[#This Row],[Datum]])=1,MONTH(jaar_zip[[#This Row],[Datum]])=2,MONTH(jaar_zip[[#This Row],[Datum]])=11,MONTH(jaar_zip[[#This Row],[Datum]])=12),1.1,IF(OR(MONTH(jaar_zip[[#This Row],[Datum]])=3,MONTH(jaar_zip[[#This Row],[Datum]])=10),1,0.8))*jaar_zip[[#This Row],[graaddagen]],"")</f>
        <v>2.7200000000000006</v>
      </c>
      <c r="O3661" s="101">
        <f>IF(ISNUMBER(jaar_zip[[#This Row],[etmaaltemperatuur]]),IF(jaar_zip[[#This Row],[etmaaltemperatuur]]&gt;stookgrens,jaar_zip[[#This Row],[etmaaltemperatuur]]-stookgrens,0),"")</f>
        <v>0</v>
      </c>
    </row>
    <row r="3662" spans="1:15" x14ac:dyDescent="0.25">
      <c r="A3662">
        <v>277</v>
      </c>
      <c r="B3662">
        <v>20240408</v>
      </c>
      <c r="C3662">
        <v>3.5</v>
      </c>
      <c r="D3662">
        <v>14.2</v>
      </c>
      <c r="E3662">
        <v>1066</v>
      </c>
      <c r="F3662">
        <v>0</v>
      </c>
      <c r="H3662">
        <v>82</v>
      </c>
      <c r="I3662" s="101" t="s">
        <v>25</v>
      </c>
      <c r="J3662" s="1">
        <f>DATEVALUE(RIGHT(jaar_zip[[#This Row],[YYYYMMDD]],2)&amp;"-"&amp;MID(jaar_zip[[#This Row],[YYYYMMDD]],5,2)&amp;"-"&amp;LEFT(jaar_zip[[#This Row],[YYYYMMDD]],4))</f>
        <v>45390</v>
      </c>
      <c r="K3662" s="101" t="str">
        <f>IF(AND(VALUE(MONTH(jaar_zip[[#This Row],[Datum]]))=1,VALUE(WEEKNUM(jaar_zip[[#This Row],[Datum]],21))&gt;51),RIGHT(YEAR(jaar_zip[[#This Row],[Datum]])-1,2),RIGHT(YEAR(jaar_zip[[#This Row],[Datum]]),2))&amp;"-"&amp; TEXT(WEEKNUM(jaar_zip[[#This Row],[Datum]],21),"00")</f>
        <v>24-15</v>
      </c>
      <c r="L3662" s="101">
        <f>MONTH(jaar_zip[[#This Row],[Datum]])</f>
        <v>4</v>
      </c>
      <c r="M3662" s="101">
        <f>IF(ISNUMBER(jaar_zip[[#This Row],[etmaaltemperatuur]]),IF(jaar_zip[[#This Row],[etmaaltemperatuur]]&lt;stookgrens,stookgrens-jaar_zip[[#This Row],[etmaaltemperatuur]],0),"")</f>
        <v>3.8000000000000007</v>
      </c>
      <c r="N3662" s="101">
        <f>IF(ISNUMBER(jaar_zip[[#This Row],[graaddagen]]),IF(OR(MONTH(jaar_zip[[#This Row],[Datum]])=1,MONTH(jaar_zip[[#This Row],[Datum]])=2,MONTH(jaar_zip[[#This Row],[Datum]])=11,MONTH(jaar_zip[[#This Row],[Datum]])=12),1.1,IF(OR(MONTH(jaar_zip[[#This Row],[Datum]])=3,MONTH(jaar_zip[[#This Row],[Datum]])=10),1,0.8))*jaar_zip[[#This Row],[graaddagen]],"")</f>
        <v>3.0400000000000009</v>
      </c>
      <c r="O3662" s="101">
        <f>IF(ISNUMBER(jaar_zip[[#This Row],[etmaaltemperatuur]]),IF(jaar_zip[[#This Row],[etmaaltemperatuur]]&gt;stookgrens,jaar_zip[[#This Row],[etmaaltemperatuur]]-stookgrens,0),"")</f>
        <v>0</v>
      </c>
    </row>
    <row r="3663" spans="1:15" x14ac:dyDescent="0.25">
      <c r="A3663">
        <v>277</v>
      </c>
      <c r="B3663">
        <v>20240409</v>
      </c>
      <c r="C3663">
        <v>8.6</v>
      </c>
      <c r="D3663">
        <v>11.7</v>
      </c>
      <c r="E3663">
        <v>778</v>
      </c>
      <c r="F3663">
        <v>3.7</v>
      </c>
      <c r="H3663">
        <v>82</v>
      </c>
      <c r="I3663" s="101" t="s">
        <v>25</v>
      </c>
      <c r="J3663" s="1">
        <f>DATEVALUE(RIGHT(jaar_zip[[#This Row],[YYYYMMDD]],2)&amp;"-"&amp;MID(jaar_zip[[#This Row],[YYYYMMDD]],5,2)&amp;"-"&amp;LEFT(jaar_zip[[#This Row],[YYYYMMDD]],4))</f>
        <v>45391</v>
      </c>
      <c r="K3663" s="101" t="str">
        <f>IF(AND(VALUE(MONTH(jaar_zip[[#This Row],[Datum]]))=1,VALUE(WEEKNUM(jaar_zip[[#This Row],[Datum]],21))&gt;51),RIGHT(YEAR(jaar_zip[[#This Row],[Datum]])-1,2),RIGHT(YEAR(jaar_zip[[#This Row],[Datum]]),2))&amp;"-"&amp; TEXT(WEEKNUM(jaar_zip[[#This Row],[Datum]],21),"00")</f>
        <v>24-15</v>
      </c>
      <c r="L3663" s="101">
        <f>MONTH(jaar_zip[[#This Row],[Datum]])</f>
        <v>4</v>
      </c>
      <c r="M3663" s="101">
        <f>IF(ISNUMBER(jaar_zip[[#This Row],[etmaaltemperatuur]]),IF(jaar_zip[[#This Row],[etmaaltemperatuur]]&lt;stookgrens,stookgrens-jaar_zip[[#This Row],[etmaaltemperatuur]],0),"")</f>
        <v>6.3000000000000007</v>
      </c>
      <c r="N3663" s="101">
        <f>IF(ISNUMBER(jaar_zip[[#This Row],[graaddagen]]),IF(OR(MONTH(jaar_zip[[#This Row],[Datum]])=1,MONTH(jaar_zip[[#This Row],[Datum]])=2,MONTH(jaar_zip[[#This Row],[Datum]])=11,MONTH(jaar_zip[[#This Row],[Datum]])=12),1.1,IF(OR(MONTH(jaar_zip[[#This Row],[Datum]])=3,MONTH(jaar_zip[[#This Row],[Datum]])=10),1,0.8))*jaar_zip[[#This Row],[graaddagen]],"")</f>
        <v>5.0400000000000009</v>
      </c>
      <c r="O3663" s="101">
        <f>IF(ISNUMBER(jaar_zip[[#This Row],[etmaaltemperatuur]]),IF(jaar_zip[[#This Row],[etmaaltemperatuur]]&gt;stookgrens,jaar_zip[[#This Row],[etmaaltemperatuur]]-stookgrens,0),"")</f>
        <v>0</v>
      </c>
    </row>
    <row r="3664" spans="1:15" x14ac:dyDescent="0.25">
      <c r="A3664">
        <v>277</v>
      </c>
      <c r="B3664">
        <v>20240410</v>
      </c>
      <c r="C3664">
        <v>7.4</v>
      </c>
      <c r="D3664">
        <v>10.8</v>
      </c>
      <c r="E3664">
        <v>1643</v>
      </c>
      <c r="F3664">
        <v>0.5</v>
      </c>
      <c r="H3664">
        <v>69</v>
      </c>
      <c r="I3664" s="101" t="s">
        <v>25</v>
      </c>
      <c r="J3664" s="1">
        <f>DATEVALUE(RIGHT(jaar_zip[[#This Row],[YYYYMMDD]],2)&amp;"-"&amp;MID(jaar_zip[[#This Row],[YYYYMMDD]],5,2)&amp;"-"&amp;LEFT(jaar_zip[[#This Row],[YYYYMMDD]],4))</f>
        <v>45392</v>
      </c>
      <c r="K3664" s="101" t="str">
        <f>IF(AND(VALUE(MONTH(jaar_zip[[#This Row],[Datum]]))=1,VALUE(WEEKNUM(jaar_zip[[#This Row],[Datum]],21))&gt;51),RIGHT(YEAR(jaar_zip[[#This Row],[Datum]])-1,2),RIGHT(YEAR(jaar_zip[[#This Row],[Datum]]),2))&amp;"-"&amp; TEXT(WEEKNUM(jaar_zip[[#This Row],[Datum]],21),"00")</f>
        <v>24-15</v>
      </c>
      <c r="L3664" s="101">
        <f>MONTH(jaar_zip[[#This Row],[Datum]])</f>
        <v>4</v>
      </c>
      <c r="M3664" s="101">
        <f>IF(ISNUMBER(jaar_zip[[#This Row],[etmaaltemperatuur]]),IF(jaar_zip[[#This Row],[etmaaltemperatuur]]&lt;stookgrens,stookgrens-jaar_zip[[#This Row],[etmaaltemperatuur]],0),"")</f>
        <v>7.1999999999999993</v>
      </c>
      <c r="N3664" s="101">
        <f>IF(ISNUMBER(jaar_zip[[#This Row],[graaddagen]]),IF(OR(MONTH(jaar_zip[[#This Row],[Datum]])=1,MONTH(jaar_zip[[#This Row],[Datum]])=2,MONTH(jaar_zip[[#This Row],[Datum]])=11,MONTH(jaar_zip[[#This Row],[Datum]])=12),1.1,IF(OR(MONTH(jaar_zip[[#This Row],[Datum]])=3,MONTH(jaar_zip[[#This Row],[Datum]])=10),1,0.8))*jaar_zip[[#This Row],[graaddagen]],"")</f>
        <v>5.76</v>
      </c>
      <c r="O3664" s="101">
        <f>IF(ISNUMBER(jaar_zip[[#This Row],[etmaaltemperatuur]]),IF(jaar_zip[[#This Row],[etmaaltemperatuur]]&gt;stookgrens,jaar_zip[[#This Row],[etmaaltemperatuur]]-stookgrens,0),"")</f>
        <v>0</v>
      </c>
    </row>
    <row r="3665" spans="1:15" x14ac:dyDescent="0.25">
      <c r="A3665">
        <v>277</v>
      </c>
      <c r="B3665">
        <v>20240411</v>
      </c>
      <c r="C3665">
        <v>6.3</v>
      </c>
      <c r="D3665">
        <v>13</v>
      </c>
      <c r="E3665">
        <v>453</v>
      </c>
      <c r="F3665">
        <v>2.5</v>
      </c>
      <c r="H3665">
        <v>89</v>
      </c>
      <c r="I3665" s="101" t="s">
        <v>25</v>
      </c>
      <c r="J3665" s="1">
        <f>DATEVALUE(RIGHT(jaar_zip[[#This Row],[YYYYMMDD]],2)&amp;"-"&amp;MID(jaar_zip[[#This Row],[YYYYMMDD]],5,2)&amp;"-"&amp;LEFT(jaar_zip[[#This Row],[YYYYMMDD]],4))</f>
        <v>45393</v>
      </c>
      <c r="K3665" s="101" t="str">
        <f>IF(AND(VALUE(MONTH(jaar_zip[[#This Row],[Datum]]))=1,VALUE(WEEKNUM(jaar_zip[[#This Row],[Datum]],21))&gt;51),RIGHT(YEAR(jaar_zip[[#This Row],[Datum]])-1,2),RIGHT(YEAR(jaar_zip[[#This Row],[Datum]]),2))&amp;"-"&amp; TEXT(WEEKNUM(jaar_zip[[#This Row],[Datum]],21),"00")</f>
        <v>24-15</v>
      </c>
      <c r="L3665" s="101">
        <f>MONTH(jaar_zip[[#This Row],[Datum]])</f>
        <v>4</v>
      </c>
      <c r="M3665" s="101">
        <f>IF(ISNUMBER(jaar_zip[[#This Row],[etmaaltemperatuur]]),IF(jaar_zip[[#This Row],[etmaaltemperatuur]]&lt;stookgrens,stookgrens-jaar_zip[[#This Row],[etmaaltemperatuur]],0),"")</f>
        <v>5</v>
      </c>
      <c r="N3665" s="101">
        <f>IF(ISNUMBER(jaar_zip[[#This Row],[graaddagen]]),IF(OR(MONTH(jaar_zip[[#This Row],[Datum]])=1,MONTH(jaar_zip[[#This Row],[Datum]])=2,MONTH(jaar_zip[[#This Row],[Datum]])=11,MONTH(jaar_zip[[#This Row],[Datum]])=12),1.1,IF(OR(MONTH(jaar_zip[[#This Row],[Datum]])=3,MONTH(jaar_zip[[#This Row],[Datum]])=10),1,0.8))*jaar_zip[[#This Row],[graaddagen]],"")</f>
        <v>4</v>
      </c>
      <c r="O3665" s="101">
        <f>IF(ISNUMBER(jaar_zip[[#This Row],[etmaaltemperatuur]]),IF(jaar_zip[[#This Row],[etmaaltemperatuur]]&gt;stookgrens,jaar_zip[[#This Row],[etmaaltemperatuur]]-stookgrens,0),"")</f>
        <v>0</v>
      </c>
    </row>
    <row r="3666" spans="1:15" x14ac:dyDescent="0.25">
      <c r="A3666">
        <v>277</v>
      </c>
      <c r="B3666">
        <v>20240412</v>
      </c>
      <c r="C3666">
        <v>6.7</v>
      </c>
      <c r="D3666">
        <v>13</v>
      </c>
      <c r="E3666">
        <v>1392</v>
      </c>
      <c r="F3666">
        <v>0</v>
      </c>
      <c r="H3666">
        <v>86</v>
      </c>
      <c r="I3666" s="101" t="s">
        <v>25</v>
      </c>
      <c r="J3666" s="1">
        <f>DATEVALUE(RIGHT(jaar_zip[[#This Row],[YYYYMMDD]],2)&amp;"-"&amp;MID(jaar_zip[[#This Row],[YYYYMMDD]],5,2)&amp;"-"&amp;LEFT(jaar_zip[[#This Row],[YYYYMMDD]],4))</f>
        <v>45394</v>
      </c>
      <c r="K3666" s="101" t="str">
        <f>IF(AND(VALUE(MONTH(jaar_zip[[#This Row],[Datum]]))=1,VALUE(WEEKNUM(jaar_zip[[#This Row],[Datum]],21))&gt;51),RIGHT(YEAR(jaar_zip[[#This Row],[Datum]])-1,2),RIGHT(YEAR(jaar_zip[[#This Row],[Datum]]),2))&amp;"-"&amp; TEXT(WEEKNUM(jaar_zip[[#This Row],[Datum]],21),"00")</f>
        <v>24-15</v>
      </c>
      <c r="L3666" s="101">
        <f>MONTH(jaar_zip[[#This Row],[Datum]])</f>
        <v>4</v>
      </c>
      <c r="M3666" s="101">
        <f>IF(ISNUMBER(jaar_zip[[#This Row],[etmaaltemperatuur]]),IF(jaar_zip[[#This Row],[etmaaltemperatuur]]&lt;stookgrens,stookgrens-jaar_zip[[#This Row],[etmaaltemperatuur]],0),"")</f>
        <v>5</v>
      </c>
      <c r="N3666" s="101">
        <f>IF(ISNUMBER(jaar_zip[[#This Row],[graaddagen]]),IF(OR(MONTH(jaar_zip[[#This Row],[Datum]])=1,MONTH(jaar_zip[[#This Row],[Datum]])=2,MONTH(jaar_zip[[#This Row],[Datum]])=11,MONTH(jaar_zip[[#This Row],[Datum]])=12),1.1,IF(OR(MONTH(jaar_zip[[#This Row],[Datum]])=3,MONTH(jaar_zip[[#This Row],[Datum]])=10),1,0.8))*jaar_zip[[#This Row],[graaddagen]],"")</f>
        <v>4</v>
      </c>
      <c r="O3666" s="101">
        <f>IF(ISNUMBER(jaar_zip[[#This Row],[etmaaltemperatuur]]),IF(jaar_zip[[#This Row],[etmaaltemperatuur]]&gt;stookgrens,jaar_zip[[#This Row],[etmaaltemperatuur]]-stookgrens,0),"")</f>
        <v>0</v>
      </c>
    </row>
    <row r="3667" spans="1:15" x14ac:dyDescent="0.25">
      <c r="A3667">
        <v>277</v>
      </c>
      <c r="B3667">
        <v>20240413</v>
      </c>
      <c r="C3667">
        <v>6.8</v>
      </c>
      <c r="D3667">
        <v>14.3</v>
      </c>
      <c r="E3667">
        <v>1489</v>
      </c>
      <c r="F3667">
        <v>0.1</v>
      </c>
      <c r="H3667">
        <v>81</v>
      </c>
      <c r="I3667" s="101" t="s">
        <v>25</v>
      </c>
      <c r="J3667" s="1">
        <f>DATEVALUE(RIGHT(jaar_zip[[#This Row],[YYYYMMDD]],2)&amp;"-"&amp;MID(jaar_zip[[#This Row],[YYYYMMDD]],5,2)&amp;"-"&amp;LEFT(jaar_zip[[#This Row],[YYYYMMDD]],4))</f>
        <v>45395</v>
      </c>
      <c r="K3667" s="101" t="str">
        <f>IF(AND(VALUE(MONTH(jaar_zip[[#This Row],[Datum]]))=1,VALUE(WEEKNUM(jaar_zip[[#This Row],[Datum]],21))&gt;51),RIGHT(YEAR(jaar_zip[[#This Row],[Datum]])-1,2),RIGHT(YEAR(jaar_zip[[#This Row],[Datum]]),2))&amp;"-"&amp; TEXT(WEEKNUM(jaar_zip[[#This Row],[Datum]],21),"00")</f>
        <v>24-15</v>
      </c>
      <c r="L3667" s="101">
        <f>MONTH(jaar_zip[[#This Row],[Datum]])</f>
        <v>4</v>
      </c>
      <c r="M3667" s="101">
        <f>IF(ISNUMBER(jaar_zip[[#This Row],[etmaaltemperatuur]]),IF(jaar_zip[[#This Row],[etmaaltemperatuur]]&lt;stookgrens,stookgrens-jaar_zip[[#This Row],[etmaaltemperatuur]],0),"")</f>
        <v>3.6999999999999993</v>
      </c>
      <c r="N3667" s="101">
        <f>IF(ISNUMBER(jaar_zip[[#This Row],[graaddagen]]),IF(OR(MONTH(jaar_zip[[#This Row],[Datum]])=1,MONTH(jaar_zip[[#This Row],[Datum]])=2,MONTH(jaar_zip[[#This Row],[Datum]])=11,MONTH(jaar_zip[[#This Row],[Datum]])=12),1.1,IF(OR(MONTH(jaar_zip[[#This Row],[Datum]])=3,MONTH(jaar_zip[[#This Row],[Datum]])=10),1,0.8))*jaar_zip[[#This Row],[graaddagen]],"")</f>
        <v>2.9599999999999995</v>
      </c>
      <c r="O3667" s="101">
        <f>IF(ISNUMBER(jaar_zip[[#This Row],[etmaaltemperatuur]]),IF(jaar_zip[[#This Row],[etmaaltemperatuur]]&gt;stookgrens,jaar_zip[[#This Row],[etmaaltemperatuur]]-stookgrens,0),"")</f>
        <v>0</v>
      </c>
    </row>
    <row r="3668" spans="1:15" x14ac:dyDescent="0.25">
      <c r="A3668">
        <v>277</v>
      </c>
      <c r="B3668">
        <v>20240414</v>
      </c>
      <c r="C3668">
        <v>7.8</v>
      </c>
      <c r="D3668">
        <v>10.199999999999999</v>
      </c>
      <c r="E3668">
        <v>2026</v>
      </c>
      <c r="F3668">
        <v>0</v>
      </c>
      <c r="H3668">
        <v>70</v>
      </c>
      <c r="I3668" s="101" t="s">
        <v>25</v>
      </c>
      <c r="J3668" s="1">
        <f>DATEVALUE(RIGHT(jaar_zip[[#This Row],[YYYYMMDD]],2)&amp;"-"&amp;MID(jaar_zip[[#This Row],[YYYYMMDD]],5,2)&amp;"-"&amp;LEFT(jaar_zip[[#This Row],[YYYYMMDD]],4))</f>
        <v>45396</v>
      </c>
      <c r="K3668" s="101" t="str">
        <f>IF(AND(VALUE(MONTH(jaar_zip[[#This Row],[Datum]]))=1,VALUE(WEEKNUM(jaar_zip[[#This Row],[Datum]],21))&gt;51),RIGHT(YEAR(jaar_zip[[#This Row],[Datum]])-1,2),RIGHT(YEAR(jaar_zip[[#This Row],[Datum]]),2))&amp;"-"&amp; TEXT(WEEKNUM(jaar_zip[[#This Row],[Datum]],21),"00")</f>
        <v>24-15</v>
      </c>
      <c r="L3668" s="101">
        <f>MONTH(jaar_zip[[#This Row],[Datum]])</f>
        <v>4</v>
      </c>
      <c r="M3668" s="101">
        <f>IF(ISNUMBER(jaar_zip[[#This Row],[etmaaltemperatuur]]),IF(jaar_zip[[#This Row],[etmaaltemperatuur]]&lt;stookgrens,stookgrens-jaar_zip[[#This Row],[etmaaltemperatuur]],0),"")</f>
        <v>7.8000000000000007</v>
      </c>
      <c r="N3668" s="101">
        <f>IF(ISNUMBER(jaar_zip[[#This Row],[graaddagen]]),IF(OR(MONTH(jaar_zip[[#This Row],[Datum]])=1,MONTH(jaar_zip[[#This Row],[Datum]])=2,MONTH(jaar_zip[[#This Row],[Datum]])=11,MONTH(jaar_zip[[#This Row],[Datum]])=12),1.1,IF(OR(MONTH(jaar_zip[[#This Row],[Datum]])=3,MONTH(jaar_zip[[#This Row],[Datum]])=10),1,0.8))*jaar_zip[[#This Row],[graaddagen]],"")</f>
        <v>6.2400000000000011</v>
      </c>
      <c r="O3668" s="101">
        <f>IF(ISNUMBER(jaar_zip[[#This Row],[etmaaltemperatuur]]),IF(jaar_zip[[#This Row],[etmaaltemperatuur]]&gt;stookgrens,jaar_zip[[#This Row],[etmaaltemperatuur]]-stookgrens,0),"")</f>
        <v>0</v>
      </c>
    </row>
    <row r="3669" spans="1:15" x14ac:dyDescent="0.25">
      <c r="A3669">
        <v>277</v>
      </c>
      <c r="B3669">
        <v>20240415</v>
      </c>
      <c r="C3669">
        <v>8.6</v>
      </c>
      <c r="D3669">
        <v>8.1999999999999993</v>
      </c>
      <c r="E3669">
        <v>792</v>
      </c>
      <c r="F3669">
        <v>12.8</v>
      </c>
      <c r="H3669">
        <v>84</v>
      </c>
      <c r="I3669" s="101" t="s">
        <v>25</v>
      </c>
      <c r="J3669" s="1">
        <f>DATEVALUE(RIGHT(jaar_zip[[#This Row],[YYYYMMDD]],2)&amp;"-"&amp;MID(jaar_zip[[#This Row],[YYYYMMDD]],5,2)&amp;"-"&amp;LEFT(jaar_zip[[#This Row],[YYYYMMDD]],4))</f>
        <v>45397</v>
      </c>
      <c r="K3669" s="101" t="str">
        <f>IF(AND(VALUE(MONTH(jaar_zip[[#This Row],[Datum]]))=1,VALUE(WEEKNUM(jaar_zip[[#This Row],[Datum]],21))&gt;51),RIGHT(YEAR(jaar_zip[[#This Row],[Datum]])-1,2),RIGHT(YEAR(jaar_zip[[#This Row],[Datum]]),2))&amp;"-"&amp; TEXT(WEEKNUM(jaar_zip[[#This Row],[Datum]],21),"00")</f>
        <v>24-16</v>
      </c>
      <c r="L3669" s="101">
        <f>MONTH(jaar_zip[[#This Row],[Datum]])</f>
        <v>4</v>
      </c>
      <c r="M3669" s="101">
        <f>IF(ISNUMBER(jaar_zip[[#This Row],[etmaaltemperatuur]]),IF(jaar_zip[[#This Row],[etmaaltemperatuur]]&lt;stookgrens,stookgrens-jaar_zip[[#This Row],[etmaaltemperatuur]],0),"")</f>
        <v>9.8000000000000007</v>
      </c>
      <c r="N3669" s="101">
        <f>IF(ISNUMBER(jaar_zip[[#This Row],[graaddagen]]),IF(OR(MONTH(jaar_zip[[#This Row],[Datum]])=1,MONTH(jaar_zip[[#This Row],[Datum]])=2,MONTH(jaar_zip[[#This Row],[Datum]])=11,MONTH(jaar_zip[[#This Row],[Datum]])=12),1.1,IF(OR(MONTH(jaar_zip[[#This Row],[Datum]])=3,MONTH(jaar_zip[[#This Row],[Datum]])=10),1,0.8))*jaar_zip[[#This Row],[graaddagen]],"")</f>
        <v>7.8400000000000007</v>
      </c>
      <c r="O3669" s="101">
        <f>IF(ISNUMBER(jaar_zip[[#This Row],[etmaaltemperatuur]]),IF(jaar_zip[[#This Row],[etmaaltemperatuur]]&gt;stookgrens,jaar_zip[[#This Row],[etmaaltemperatuur]]-stookgrens,0),"")</f>
        <v>0</v>
      </c>
    </row>
    <row r="3670" spans="1:15" x14ac:dyDescent="0.25">
      <c r="A3670">
        <v>277</v>
      </c>
      <c r="B3670">
        <v>20240416</v>
      </c>
      <c r="C3670">
        <v>7.8</v>
      </c>
      <c r="D3670">
        <v>8.4</v>
      </c>
      <c r="E3670">
        <v>1526</v>
      </c>
      <c r="F3670">
        <v>9.4</v>
      </c>
      <c r="H3670">
        <v>81</v>
      </c>
      <c r="I3670" s="101" t="s">
        <v>25</v>
      </c>
      <c r="J3670" s="1">
        <f>DATEVALUE(RIGHT(jaar_zip[[#This Row],[YYYYMMDD]],2)&amp;"-"&amp;MID(jaar_zip[[#This Row],[YYYYMMDD]],5,2)&amp;"-"&amp;LEFT(jaar_zip[[#This Row],[YYYYMMDD]],4))</f>
        <v>45398</v>
      </c>
      <c r="K3670" s="101" t="str">
        <f>IF(AND(VALUE(MONTH(jaar_zip[[#This Row],[Datum]]))=1,VALUE(WEEKNUM(jaar_zip[[#This Row],[Datum]],21))&gt;51),RIGHT(YEAR(jaar_zip[[#This Row],[Datum]])-1,2),RIGHT(YEAR(jaar_zip[[#This Row],[Datum]]),2))&amp;"-"&amp; TEXT(WEEKNUM(jaar_zip[[#This Row],[Datum]],21),"00")</f>
        <v>24-16</v>
      </c>
      <c r="L3670" s="101">
        <f>MONTH(jaar_zip[[#This Row],[Datum]])</f>
        <v>4</v>
      </c>
      <c r="M3670" s="101">
        <f>IF(ISNUMBER(jaar_zip[[#This Row],[etmaaltemperatuur]]),IF(jaar_zip[[#This Row],[etmaaltemperatuur]]&lt;stookgrens,stookgrens-jaar_zip[[#This Row],[etmaaltemperatuur]],0),"")</f>
        <v>9.6</v>
      </c>
      <c r="N3670" s="101">
        <f>IF(ISNUMBER(jaar_zip[[#This Row],[graaddagen]]),IF(OR(MONTH(jaar_zip[[#This Row],[Datum]])=1,MONTH(jaar_zip[[#This Row],[Datum]])=2,MONTH(jaar_zip[[#This Row],[Datum]])=11,MONTH(jaar_zip[[#This Row],[Datum]])=12),1.1,IF(OR(MONTH(jaar_zip[[#This Row],[Datum]])=3,MONTH(jaar_zip[[#This Row],[Datum]])=10),1,0.8))*jaar_zip[[#This Row],[graaddagen]],"")</f>
        <v>7.68</v>
      </c>
      <c r="O3670" s="101">
        <f>IF(ISNUMBER(jaar_zip[[#This Row],[etmaaltemperatuur]]),IF(jaar_zip[[#This Row],[etmaaltemperatuur]]&gt;stookgrens,jaar_zip[[#This Row],[etmaaltemperatuur]]-stookgrens,0),"")</f>
        <v>0</v>
      </c>
    </row>
    <row r="3671" spans="1:15" x14ac:dyDescent="0.25">
      <c r="A3671">
        <v>277</v>
      </c>
      <c r="B3671">
        <v>20240417</v>
      </c>
      <c r="C3671">
        <v>6</v>
      </c>
      <c r="D3671">
        <v>8.1</v>
      </c>
      <c r="E3671">
        <v>1832</v>
      </c>
      <c r="F3671">
        <v>5.2</v>
      </c>
      <c r="H3671">
        <v>71</v>
      </c>
      <c r="I3671" s="101" t="s">
        <v>25</v>
      </c>
      <c r="J3671" s="1">
        <f>DATEVALUE(RIGHT(jaar_zip[[#This Row],[YYYYMMDD]],2)&amp;"-"&amp;MID(jaar_zip[[#This Row],[YYYYMMDD]],5,2)&amp;"-"&amp;LEFT(jaar_zip[[#This Row],[YYYYMMDD]],4))</f>
        <v>45399</v>
      </c>
      <c r="K3671" s="101" t="str">
        <f>IF(AND(VALUE(MONTH(jaar_zip[[#This Row],[Datum]]))=1,VALUE(WEEKNUM(jaar_zip[[#This Row],[Datum]],21))&gt;51),RIGHT(YEAR(jaar_zip[[#This Row],[Datum]])-1,2),RIGHT(YEAR(jaar_zip[[#This Row],[Datum]]),2))&amp;"-"&amp; TEXT(WEEKNUM(jaar_zip[[#This Row],[Datum]],21),"00")</f>
        <v>24-16</v>
      </c>
      <c r="L3671" s="101">
        <f>MONTH(jaar_zip[[#This Row],[Datum]])</f>
        <v>4</v>
      </c>
      <c r="M3671" s="101">
        <f>IF(ISNUMBER(jaar_zip[[#This Row],[etmaaltemperatuur]]),IF(jaar_zip[[#This Row],[etmaaltemperatuur]]&lt;stookgrens,stookgrens-jaar_zip[[#This Row],[etmaaltemperatuur]],0),"")</f>
        <v>9.9</v>
      </c>
      <c r="N3671" s="101">
        <f>IF(ISNUMBER(jaar_zip[[#This Row],[graaddagen]]),IF(OR(MONTH(jaar_zip[[#This Row],[Datum]])=1,MONTH(jaar_zip[[#This Row],[Datum]])=2,MONTH(jaar_zip[[#This Row],[Datum]])=11,MONTH(jaar_zip[[#This Row],[Datum]])=12),1.1,IF(OR(MONTH(jaar_zip[[#This Row],[Datum]])=3,MONTH(jaar_zip[[#This Row],[Datum]])=10),1,0.8))*jaar_zip[[#This Row],[graaddagen]],"")</f>
        <v>7.9200000000000008</v>
      </c>
      <c r="O3671" s="101">
        <f>IF(ISNUMBER(jaar_zip[[#This Row],[etmaaltemperatuur]]),IF(jaar_zip[[#This Row],[etmaaltemperatuur]]&gt;stookgrens,jaar_zip[[#This Row],[etmaaltemperatuur]]-stookgrens,0),"")</f>
        <v>0</v>
      </c>
    </row>
    <row r="3672" spans="1:15" x14ac:dyDescent="0.25">
      <c r="A3672">
        <v>277</v>
      </c>
      <c r="B3672">
        <v>20240418</v>
      </c>
      <c r="C3672">
        <v>6.8</v>
      </c>
      <c r="D3672">
        <v>8.1999999999999993</v>
      </c>
      <c r="E3672">
        <v>1297</v>
      </c>
      <c r="F3672">
        <v>3.4</v>
      </c>
      <c r="H3672">
        <v>72</v>
      </c>
      <c r="I3672" s="101" t="s">
        <v>25</v>
      </c>
      <c r="J3672" s="1">
        <f>DATEVALUE(RIGHT(jaar_zip[[#This Row],[YYYYMMDD]],2)&amp;"-"&amp;MID(jaar_zip[[#This Row],[YYYYMMDD]],5,2)&amp;"-"&amp;LEFT(jaar_zip[[#This Row],[YYYYMMDD]],4))</f>
        <v>45400</v>
      </c>
      <c r="K3672" s="101" t="str">
        <f>IF(AND(VALUE(MONTH(jaar_zip[[#This Row],[Datum]]))=1,VALUE(WEEKNUM(jaar_zip[[#This Row],[Datum]],21))&gt;51),RIGHT(YEAR(jaar_zip[[#This Row],[Datum]])-1,2),RIGHT(YEAR(jaar_zip[[#This Row],[Datum]]),2))&amp;"-"&amp; TEXT(WEEKNUM(jaar_zip[[#This Row],[Datum]],21),"00")</f>
        <v>24-16</v>
      </c>
      <c r="L3672" s="101">
        <f>MONTH(jaar_zip[[#This Row],[Datum]])</f>
        <v>4</v>
      </c>
      <c r="M3672" s="101">
        <f>IF(ISNUMBER(jaar_zip[[#This Row],[etmaaltemperatuur]]),IF(jaar_zip[[#This Row],[etmaaltemperatuur]]&lt;stookgrens,stookgrens-jaar_zip[[#This Row],[etmaaltemperatuur]],0),"")</f>
        <v>9.8000000000000007</v>
      </c>
      <c r="N3672" s="101">
        <f>IF(ISNUMBER(jaar_zip[[#This Row],[graaddagen]]),IF(OR(MONTH(jaar_zip[[#This Row],[Datum]])=1,MONTH(jaar_zip[[#This Row],[Datum]])=2,MONTH(jaar_zip[[#This Row],[Datum]])=11,MONTH(jaar_zip[[#This Row],[Datum]])=12),1.1,IF(OR(MONTH(jaar_zip[[#This Row],[Datum]])=3,MONTH(jaar_zip[[#This Row],[Datum]])=10),1,0.8))*jaar_zip[[#This Row],[graaddagen]],"")</f>
        <v>7.8400000000000007</v>
      </c>
      <c r="O3672" s="101">
        <f>IF(ISNUMBER(jaar_zip[[#This Row],[etmaaltemperatuur]]),IF(jaar_zip[[#This Row],[etmaaltemperatuur]]&gt;stookgrens,jaar_zip[[#This Row],[etmaaltemperatuur]]-stookgrens,0),"")</f>
        <v>0</v>
      </c>
    </row>
    <row r="3673" spans="1:15" x14ac:dyDescent="0.25">
      <c r="A3673">
        <v>277</v>
      </c>
      <c r="B3673">
        <v>20240419</v>
      </c>
      <c r="C3673">
        <v>12.5</v>
      </c>
      <c r="D3673">
        <v>8.8000000000000007</v>
      </c>
      <c r="E3673">
        <v>1330</v>
      </c>
      <c r="F3673">
        <v>2.2999999999999998</v>
      </c>
      <c r="H3673">
        <v>79</v>
      </c>
      <c r="I3673" s="101" t="s">
        <v>25</v>
      </c>
      <c r="J3673" s="1">
        <f>DATEVALUE(RIGHT(jaar_zip[[#This Row],[YYYYMMDD]],2)&amp;"-"&amp;MID(jaar_zip[[#This Row],[YYYYMMDD]],5,2)&amp;"-"&amp;LEFT(jaar_zip[[#This Row],[YYYYMMDD]],4))</f>
        <v>45401</v>
      </c>
      <c r="K3673" s="101" t="str">
        <f>IF(AND(VALUE(MONTH(jaar_zip[[#This Row],[Datum]]))=1,VALUE(WEEKNUM(jaar_zip[[#This Row],[Datum]],21))&gt;51),RIGHT(YEAR(jaar_zip[[#This Row],[Datum]])-1,2),RIGHT(YEAR(jaar_zip[[#This Row],[Datum]]),2))&amp;"-"&amp; TEXT(WEEKNUM(jaar_zip[[#This Row],[Datum]],21),"00")</f>
        <v>24-16</v>
      </c>
      <c r="L3673" s="101">
        <f>MONTH(jaar_zip[[#This Row],[Datum]])</f>
        <v>4</v>
      </c>
      <c r="M3673" s="101">
        <f>IF(ISNUMBER(jaar_zip[[#This Row],[etmaaltemperatuur]]),IF(jaar_zip[[#This Row],[etmaaltemperatuur]]&lt;stookgrens,stookgrens-jaar_zip[[#This Row],[etmaaltemperatuur]],0),"")</f>
        <v>9.1999999999999993</v>
      </c>
      <c r="N3673" s="101">
        <f>IF(ISNUMBER(jaar_zip[[#This Row],[graaddagen]]),IF(OR(MONTH(jaar_zip[[#This Row],[Datum]])=1,MONTH(jaar_zip[[#This Row],[Datum]])=2,MONTH(jaar_zip[[#This Row],[Datum]])=11,MONTH(jaar_zip[[#This Row],[Datum]])=12),1.1,IF(OR(MONTH(jaar_zip[[#This Row],[Datum]])=3,MONTH(jaar_zip[[#This Row],[Datum]])=10),1,0.8))*jaar_zip[[#This Row],[graaddagen]],"")</f>
        <v>7.3599999999999994</v>
      </c>
      <c r="O3673" s="101">
        <f>IF(ISNUMBER(jaar_zip[[#This Row],[etmaaltemperatuur]]),IF(jaar_zip[[#This Row],[etmaaltemperatuur]]&gt;stookgrens,jaar_zip[[#This Row],[etmaaltemperatuur]]-stookgrens,0),"")</f>
        <v>0</v>
      </c>
    </row>
    <row r="3674" spans="1:15" x14ac:dyDescent="0.25">
      <c r="A3674">
        <v>277</v>
      </c>
      <c r="B3674">
        <v>20240420</v>
      </c>
      <c r="C3674">
        <v>10.199999999999999</v>
      </c>
      <c r="D3674">
        <v>7.4</v>
      </c>
      <c r="E3674">
        <v>1546</v>
      </c>
      <c r="F3674">
        <v>9.6</v>
      </c>
      <c r="H3674">
        <v>78</v>
      </c>
      <c r="I3674" s="101" t="s">
        <v>25</v>
      </c>
      <c r="J3674" s="1">
        <f>DATEVALUE(RIGHT(jaar_zip[[#This Row],[YYYYMMDD]],2)&amp;"-"&amp;MID(jaar_zip[[#This Row],[YYYYMMDD]],5,2)&amp;"-"&amp;LEFT(jaar_zip[[#This Row],[YYYYMMDD]],4))</f>
        <v>45402</v>
      </c>
      <c r="K3674" s="101" t="str">
        <f>IF(AND(VALUE(MONTH(jaar_zip[[#This Row],[Datum]]))=1,VALUE(WEEKNUM(jaar_zip[[#This Row],[Datum]],21))&gt;51),RIGHT(YEAR(jaar_zip[[#This Row],[Datum]])-1,2),RIGHT(YEAR(jaar_zip[[#This Row],[Datum]]),2))&amp;"-"&amp; TEXT(WEEKNUM(jaar_zip[[#This Row],[Datum]],21),"00")</f>
        <v>24-16</v>
      </c>
      <c r="L3674" s="101">
        <f>MONTH(jaar_zip[[#This Row],[Datum]])</f>
        <v>4</v>
      </c>
      <c r="M3674" s="101">
        <f>IF(ISNUMBER(jaar_zip[[#This Row],[etmaaltemperatuur]]),IF(jaar_zip[[#This Row],[etmaaltemperatuur]]&lt;stookgrens,stookgrens-jaar_zip[[#This Row],[etmaaltemperatuur]],0),"")</f>
        <v>10.6</v>
      </c>
      <c r="N3674" s="101">
        <f>IF(ISNUMBER(jaar_zip[[#This Row],[graaddagen]]),IF(OR(MONTH(jaar_zip[[#This Row],[Datum]])=1,MONTH(jaar_zip[[#This Row],[Datum]])=2,MONTH(jaar_zip[[#This Row],[Datum]])=11,MONTH(jaar_zip[[#This Row],[Datum]])=12),1.1,IF(OR(MONTH(jaar_zip[[#This Row],[Datum]])=3,MONTH(jaar_zip[[#This Row],[Datum]])=10),1,0.8))*jaar_zip[[#This Row],[graaddagen]],"")</f>
        <v>8.48</v>
      </c>
      <c r="O3674" s="101">
        <f>IF(ISNUMBER(jaar_zip[[#This Row],[etmaaltemperatuur]]),IF(jaar_zip[[#This Row],[etmaaltemperatuur]]&gt;stookgrens,jaar_zip[[#This Row],[etmaaltemperatuur]]-stookgrens,0),"")</f>
        <v>0</v>
      </c>
    </row>
    <row r="3675" spans="1:15" x14ac:dyDescent="0.25">
      <c r="A3675">
        <v>277</v>
      </c>
      <c r="B3675">
        <v>20240421</v>
      </c>
      <c r="C3675">
        <v>7.6</v>
      </c>
      <c r="D3675">
        <v>7.4</v>
      </c>
      <c r="E3675">
        <v>1940</v>
      </c>
      <c r="F3675">
        <v>0.8</v>
      </c>
      <c r="H3675">
        <v>72</v>
      </c>
      <c r="I3675" s="101" t="s">
        <v>25</v>
      </c>
      <c r="J3675" s="1">
        <f>DATEVALUE(RIGHT(jaar_zip[[#This Row],[YYYYMMDD]],2)&amp;"-"&amp;MID(jaar_zip[[#This Row],[YYYYMMDD]],5,2)&amp;"-"&amp;LEFT(jaar_zip[[#This Row],[YYYYMMDD]],4))</f>
        <v>45403</v>
      </c>
      <c r="K3675" s="101" t="str">
        <f>IF(AND(VALUE(MONTH(jaar_zip[[#This Row],[Datum]]))=1,VALUE(WEEKNUM(jaar_zip[[#This Row],[Datum]],21))&gt;51),RIGHT(YEAR(jaar_zip[[#This Row],[Datum]])-1,2),RIGHT(YEAR(jaar_zip[[#This Row],[Datum]]),2))&amp;"-"&amp; TEXT(WEEKNUM(jaar_zip[[#This Row],[Datum]],21),"00")</f>
        <v>24-16</v>
      </c>
      <c r="L3675" s="101">
        <f>MONTH(jaar_zip[[#This Row],[Datum]])</f>
        <v>4</v>
      </c>
      <c r="M3675" s="101">
        <f>IF(ISNUMBER(jaar_zip[[#This Row],[etmaaltemperatuur]]),IF(jaar_zip[[#This Row],[etmaaltemperatuur]]&lt;stookgrens,stookgrens-jaar_zip[[#This Row],[etmaaltemperatuur]],0),"")</f>
        <v>10.6</v>
      </c>
      <c r="N3675" s="101">
        <f>IF(ISNUMBER(jaar_zip[[#This Row],[graaddagen]]),IF(OR(MONTH(jaar_zip[[#This Row],[Datum]])=1,MONTH(jaar_zip[[#This Row],[Datum]])=2,MONTH(jaar_zip[[#This Row],[Datum]])=11,MONTH(jaar_zip[[#This Row],[Datum]])=12),1.1,IF(OR(MONTH(jaar_zip[[#This Row],[Datum]])=3,MONTH(jaar_zip[[#This Row],[Datum]])=10),1,0.8))*jaar_zip[[#This Row],[graaddagen]],"")</f>
        <v>8.48</v>
      </c>
      <c r="O3675" s="101">
        <f>IF(ISNUMBER(jaar_zip[[#This Row],[etmaaltemperatuur]]),IF(jaar_zip[[#This Row],[etmaaltemperatuur]]&gt;stookgrens,jaar_zip[[#This Row],[etmaaltemperatuur]]-stookgrens,0),"")</f>
        <v>0</v>
      </c>
    </row>
    <row r="3676" spans="1:15" x14ac:dyDescent="0.25">
      <c r="A3676">
        <v>277</v>
      </c>
      <c r="B3676">
        <v>20240422</v>
      </c>
      <c r="C3676">
        <v>6.5</v>
      </c>
      <c r="D3676">
        <v>7</v>
      </c>
      <c r="E3676">
        <v>2262</v>
      </c>
      <c r="F3676">
        <v>0</v>
      </c>
      <c r="H3676">
        <v>58</v>
      </c>
      <c r="I3676" s="101" t="s">
        <v>25</v>
      </c>
      <c r="J3676" s="1">
        <f>DATEVALUE(RIGHT(jaar_zip[[#This Row],[YYYYMMDD]],2)&amp;"-"&amp;MID(jaar_zip[[#This Row],[YYYYMMDD]],5,2)&amp;"-"&amp;LEFT(jaar_zip[[#This Row],[YYYYMMDD]],4))</f>
        <v>45404</v>
      </c>
      <c r="K3676" s="101" t="str">
        <f>IF(AND(VALUE(MONTH(jaar_zip[[#This Row],[Datum]]))=1,VALUE(WEEKNUM(jaar_zip[[#This Row],[Datum]],21))&gt;51),RIGHT(YEAR(jaar_zip[[#This Row],[Datum]])-1,2),RIGHT(YEAR(jaar_zip[[#This Row],[Datum]]),2))&amp;"-"&amp; TEXT(WEEKNUM(jaar_zip[[#This Row],[Datum]],21),"00")</f>
        <v>24-17</v>
      </c>
      <c r="L3676" s="101">
        <f>MONTH(jaar_zip[[#This Row],[Datum]])</f>
        <v>4</v>
      </c>
      <c r="M3676" s="101">
        <f>IF(ISNUMBER(jaar_zip[[#This Row],[etmaaltemperatuur]]),IF(jaar_zip[[#This Row],[etmaaltemperatuur]]&lt;stookgrens,stookgrens-jaar_zip[[#This Row],[etmaaltemperatuur]],0),"")</f>
        <v>11</v>
      </c>
      <c r="N3676" s="101">
        <f>IF(ISNUMBER(jaar_zip[[#This Row],[graaddagen]]),IF(OR(MONTH(jaar_zip[[#This Row],[Datum]])=1,MONTH(jaar_zip[[#This Row],[Datum]])=2,MONTH(jaar_zip[[#This Row],[Datum]])=11,MONTH(jaar_zip[[#This Row],[Datum]])=12),1.1,IF(OR(MONTH(jaar_zip[[#This Row],[Datum]])=3,MONTH(jaar_zip[[#This Row],[Datum]])=10),1,0.8))*jaar_zip[[#This Row],[graaddagen]],"")</f>
        <v>8.8000000000000007</v>
      </c>
      <c r="O3676" s="101">
        <f>IF(ISNUMBER(jaar_zip[[#This Row],[etmaaltemperatuur]]),IF(jaar_zip[[#This Row],[etmaaltemperatuur]]&gt;stookgrens,jaar_zip[[#This Row],[etmaaltemperatuur]]-stookgrens,0),"")</f>
        <v>0</v>
      </c>
    </row>
    <row r="3677" spans="1:15" x14ac:dyDescent="0.25">
      <c r="A3677">
        <v>277</v>
      </c>
      <c r="B3677">
        <v>20240423</v>
      </c>
      <c r="C3677">
        <v>6.4</v>
      </c>
      <c r="D3677">
        <v>6.6</v>
      </c>
      <c r="E3677">
        <v>1549</v>
      </c>
      <c r="F3677">
        <v>2.7</v>
      </c>
      <c r="H3677">
        <v>70</v>
      </c>
      <c r="I3677" s="101" t="s">
        <v>25</v>
      </c>
      <c r="J3677" s="1">
        <f>DATEVALUE(RIGHT(jaar_zip[[#This Row],[YYYYMMDD]],2)&amp;"-"&amp;MID(jaar_zip[[#This Row],[YYYYMMDD]],5,2)&amp;"-"&amp;LEFT(jaar_zip[[#This Row],[YYYYMMDD]],4))</f>
        <v>45405</v>
      </c>
      <c r="K3677" s="101" t="str">
        <f>IF(AND(VALUE(MONTH(jaar_zip[[#This Row],[Datum]]))=1,VALUE(WEEKNUM(jaar_zip[[#This Row],[Datum]],21))&gt;51),RIGHT(YEAR(jaar_zip[[#This Row],[Datum]])-1,2),RIGHT(YEAR(jaar_zip[[#This Row],[Datum]]),2))&amp;"-"&amp; TEXT(WEEKNUM(jaar_zip[[#This Row],[Datum]],21),"00")</f>
        <v>24-17</v>
      </c>
      <c r="L3677" s="101">
        <f>MONTH(jaar_zip[[#This Row],[Datum]])</f>
        <v>4</v>
      </c>
      <c r="M3677" s="101">
        <f>IF(ISNUMBER(jaar_zip[[#This Row],[etmaaltemperatuur]]),IF(jaar_zip[[#This Row],[etmaaltemperatuur]]&lt;stookgrens,stookgrens-jaar_zip[[#This Row],[etmaaltemperatuur]],0),"")</f>
        <v>11.4</v>
      </c>
      <c r="N3677" s="101">
        <f>IF(ISNUMBER(jaar_zip[[#This Row],[graaddagen]]),IF(OR(MONTH(jaar_zip[[#This Row],[Datum]])=1,MONTH(jaar_zip[[#This Row],[Datum]])=2,MONTH(jaar_zip[[#This Row],[Datum]])=11,MONTH(jaar_zip[[#This Row],[Datum]])=12),1.1,IF(OR(MONTH(jaar_zip[[#This Row],[Datum]])=3,MONTH(jaar_zip[[#This Row],[Datum]])=10),1,0.8))*jaar_zip[[#This Row],[graaddagen]],"")</f>
        <v>9.120000000000001</v>
      </c>
      <c r="O3677" s="101">
        <f>IF(ISNUMBER(jaar_zip[[#This Row],[etmaaltemperatuur]]),IF(jaar_zip[[#This Row],[etmaaltemperatuur]]&gt;stookgrens,jaar_zip[[#This Row],[etmaaltemperatuur]]-stookgrens,0),"")</f>
        <v>0</v>
      </c>
    </row>
    <row r="3678" spans="1:15" x14ac:dyDescent="0.25">
      <c r="A3678">
        <v>277</v>
      </c>
      <c r="B3678">
        <v>20240424</v>
      </c>
      <c r="C3678">
        <v>10</v>
      </c>
      <c r="D3678">
        <v>7.3</v>
      </c>
      <c r="E3678">
        <v>1558</v>
      </c>
      <c r="F3678">
        <v>8.5</v>
      </c>
      <c r="H3678">
        <v>77</v>
      </c>
      <c r="I3678" s="101" t="s">
        <v>25</v>
      </c>
      <c r="J3678" s="1">
        <f>DATEVALUE(RIGHT(jaar_zip[[#This Row],[YYYYMMDD]],2)&amp;"-"&amp;MID(jaar_zip[[#This Row],[YYYYMMDD]],5,2)&amp;"-"&amp;LEFT(jaar_zip[[#This Row],[YYYYMMDD]],4))</f>
        <v>45406</v>
      </c>
      <c r="K3678" s="101" t="str">
        <f>IF(AND(VALUE(MONTH(jaar_zip[[#This Row],[Datum]]))=1,VALUE(WEEKNUM(jaar_zip[[#This Row],[Datum]],21))&gt;51),RIGHT(YEAR(jaar_zip[[#This Row],[Datum]])-1,2),RIGHT(YEAR(jaar_zip[[#This Row],[Datum]]),2))&amp;"-"&amp; TEXT(WEEKNUM(jaar_zip[[#This Row],[Datum]],21),"00")</f>
        <v>24-17</v>
      </c>
      <c r="L3678" s="101">
        <f>MONTH(jaar_zip[[#This Row],[Datum]])</f>
        <v>4</v>
      </c>
      <c r="M3678" s="101">
        <f>IF(ISNUMBER(jaar_zip[[#This Row],[etmaaltemperatuur]]),IF(jaar_zip[[#This Row],[etmaaltemperatuur]]&lt;stookgrens,stookgrens-jaar_zip[[#This Row],[etmaaltemperatuur]],0),"")</f>
        <v>10.7</v>
      </c>
      <c r="N3678" s="101">
        <f>IF(ISNUMBER(jaar_zip[[#This Row],[graaddagen]]),IF(OR(MONTH(jaar_zip[[#This Row],[Datum]])=1,MONTH(jaar_zip[[#This Row],[Datum]])=2,MONTH(jaar_zip[[#This Row],[Datum]])=11,MONTH(jaar_zip[[#This Row],[Datum]])=12),1.1,IF(OR(MONTH(jaar_zip[[#This Row],[Datum]])=3,MONTH(jaar_zip[[#This Row],[Datum]])=10),1,0.8))*jaar_zip[[#This Row],[graaddagen]],"")</f>
        <v>8.56</v>
      </c>
      <c r="O3678" s="101">
        <f>IF(ISNUMBER(jaar_zip[[#This Row],[etmaaltemperatuur]]),IF(jaar_zip[[#This Row],[etmaaltemperatuur]]&gt;stookgrens,jaar_zip[[#This Row],[etmaaltemperatuur]]-stookgrens,0),"")</f>
        <v>0</v>
      </c>
    </row>
    <row r="3679" spans="1:15" x14ac:dyDescent="0.25">
      <c r="A3679">
        <v>277</v>
      </c>
      <c r="B3679">
        <v>20240425</v>
      </c>
      <c r="C3679">
        <v>5.2</v>
      </c>
      <c r="D3679">
        <v>6.1</v>
      </c>
      <c r="E3679">
        <v>885</v>
      </c>
      <c r="F3679">
        <v>6.5</v>
      </c>
      <c r="H3679">
        <v>82</v>
      </c>
      <c r="I3679" s="101" t="s">
        <v>25</v>
      </c>
      <c r="J3679" s="1">
        <f>DATEVALUE(RIGHT(jaar_zip[[#This Row],[YYYYMMDD]],2)&amp;"-"&amp;MID(jaar_zip[[#This Row],[YYYYMMDD]],5,2)&amp;"-"&amp;LEFT(jaar_zip[[#This Row],[YYYYMMDD]],4))</f>
        <v>45407</v>
      </c>
      <c r="K3679" s="101" t="str">
        <f>IF(AND(VALUE(MONTH(jaar_zip[[#This Row],[Datum]]))=1,VALUE(WEEKNUM(jaar_zip[[#This Row],[Datum]],21))&gt;51),RIGHT(YEAR(jaar_zip[[#This Row],[Datum]])-1,2),RIGHT(YEAR(jaar_zip[[#This Row],[Datum]]),2))&amp;"-"&amp; TEXT(WEEKNUM(jaar_zip[[#This Row],[Datum]],21),"00")</f>
        <v>24-17</v>
      </c>
      <c r="L3679" s="101">
        <f>MONTH(jaar_zip[[#This Row],[Datum]])</f>
        <v>4</v>
      </c>
      <c r="M3679" s="101">
        <f>IF(ISNUMBER(jaar_zip[[#This Row],[etmaaltemperatuur]]),IF(jaar_zip[[#This Row],[etmaaltemperatuur]]&lt;stookgrens,stookgrens-jaar_zip[[#This Row],[etmaaltemperatuur]],0),"")</f>
        <v>11.9</v>
      </c>
      <c r="N3679" s="101">
        <f>IF(ISNUMBER(jaar_zip[[#This Row],[graaddagen]]),IF(OR(MONTH(jaar_zip[[#This Row],[Datum]])=1,MONTH(jaar_zip[[#This Row],[Datum]])=2,MONTH(jaar_zip[[#This Row],[Datum]])=11,MONTH(jaar_zip[[#This Row],[Datum]])=12),1.1,IF(OR(MONTH(jaar_zip[[#This Row],[Datum]])=3,MONTH(jaar_zip[[#This Row],[Datum]])=10),1,0.8))*jaar_zip[[#This Row],[graaddagen]],"")</f>
        <v>9.5200000000000014</v>
      </c>
      <c r="O3679" s="101">
        <f>IF(ISNUMBER(jaar_zip[[#This Row],[etmaaltemperatuur]]),IF(jaar_zip[[#This Row],[etmaaltemperatuur]]&gt;stookgrens,jaar_zip[[#This Row],[etmaaltemperatuur]]-stookgrens,0),"")</f>
        <v>0</v>
      </c>
    </row>
    <row r="3680" spans="1:15" x14ac:dyDescent="0.25">
      <c r="A3680">
        <v>277</v>
      </c>
      <c r="B3680">
        <v>20240426</v>
      </c>
      <c r="C3680">
        <v>3.6</v>
      </c>
      <c r="D3680">
        <v>7.2</v>
      </c>
      <c r="E3680">
        <v>2180</v>
      </c>
      <c r="F3680">
        <v>1.2</v>
      </c>
      <c r="H3680">
        <v>80</v>
      </c>
      <c r="I3680" s="101" t="s">
        <v>25</v>
      </c>
      <c r="J3680" s="1">
        <f>DATEVALUE(RIGHT(jaar_zip[[#This Row],[YYYYMMDD]],2)&amp;"-"&amp;MID(jaar_zip[[#This Row],[YYYYMMDD]],5,2)&amp;"-"&amp;LEFT(jaar_zip[[#This Row],[YYYYMMDD]],4))</f>
        <v>45408</v>
      </c>
      <c r="K3680" s="101" t="str">
        <f>IF(AND(VALUE(MONTH(jaar_zip[[#This Row],[Datum]]))=1,VALUE(WEEKNUM(jaar_zip[[#This Row],[Datum]],21))&gt;51),RIGHT(YEAR(jaar_zip[[#This Row],[Datum]])-1,2),RIGHT(YEAR(jaar_zip[[#This Row],[Datum]]),2))&amp;"-"&amp; TEXT(WEEKNUM(jaar_zip[[#This Row],[Datum]],21),"00")</f>
        <v>24-17</v>
      </c>
      <c r="L3680" s="101">
        <f>MONTH(jaar_zip[[#This Row],[Datum]])</f>
        <v>4</v>
      </c>
      <c r="M3680" s="101">
        <f>IF(ISNUMBER(jaar_zip[[#This Row],[etmaaltemperatuur]]),IF(jaar_zip[[#This Row],[etmaaltemperatuur]]&lt;stookgrens,stookgrens-jaar_zip[[#This Row],[etmaaltemperatuur]],0),"")</f>
        <v>10.8</v>
      </c>
      <c r="N3680" s="101">
        <f>IF(ISNUMBER(jaar_zip[[#This Row],[graaddagen]]),IF(OR(MONTH(jaar_zip[[#This Row],[Datum]])=1,MONTH(jaar_zip[[#This Row],[Datum]])=2,MONTH(jaar_zip[[#This Row],[Datum]])=11,MONTH(jaar_zip[[#This Row],[Datum]])=12),1.1,IF(OR(MONTH(jaar_zip[[#This Row],[Datum]])=3,MONTH(jaar_zip[[#This Row],[Datum]])=10),1,0.8))*jaar_zip[[#This Row],[graaddagen]],"")</f>
        <v>8.64</v>
      </c>
      <c r="O3680" s="101">
        <f>IF(ISNUMBER(jaar_zip[[#This Row],[etmaaltemperatuur]]),IF(jaar_zip[[#This Row],[etmaaltemperatuur]]&gt;stookgrens,jaar_zip[[#This Row],[etmaaltemperatuur]]-stookgrens,0),"")</f>
        <v>0</v>
      </c>
    </row>
    <row r="3681" spans="1:15" x14ac:dyDescent="0.25">
      <c r="A3681">
        <v>277</v>
      </c>
      <c r="B3681">
        <v>20240427</v>
      </c>
      <c r="C3681">
        <v>4.3</v>
      </c>
      <c r="D3681">
        <v>10.8</v>
      </c>
      <c r="E3681">
        <v>1058</v>
      </c>
      <c r="F3681">
        <v>1.9</v>
      </c>
      <c r="H3681">
        <v>83</v>
      </c>
      <c r="I3681" s="101" t="s">
        <v>25</v>
      </c>
      <c r="J3681" s="1">
        <f>DATEVALUE(RIGHT(jaar_zip[[#This Row],[YYYYMMDD]],2)&amp;"-"&amp;MID(jaar_zip[[#This Row],[YYYYMMDD]],5,2)&amp;"-"&amp;LEFT(jaar_zip[[#This Row],[YYYYMMDD]],4))</f>
        <v>45409</v>
      </c>
      <c r="K3681" s="101" t="str">
        <f>IF(AND(VALUE(MONTH(jaar_zip[[#This Row],[Datum]]))=1,VALUE(WEEKNUM(jaar_zip[[#This Row],[Datum]],21))&gt;51),RIGHT(YEAR(jaar_zip[[#This Row],[Datum]])-1,2),RIGHT(YEAR(jaar_zip[[#This Row],[Datum]]),2))&amp;"-"&amp; TEXT(WEEKNUM(jaar_zip[[#This Row],[Datum]],21),"00")</f>
        <v>24-17</v>
      </c>
      <c r="L3681" s="101">
        <f>MONTH(jaar_zip[[#This Row],[Datum]])</f>
        <v>4</v>
      </c>
      <c r="M3681" s="101">
        <f>IF(ISNUMBER(jaar_zip[[#This Row],[etmaaltemperatuur]]),IF(jaar_zip[[#This Row],[etmaaltemperatuur]]&lt;stookgrens,stookgrens-jaar_zip[[#This Row],[etmaaltemperatuur]],0),"")</f>
        <v>7.1999999999999993</v>
      </c>
      <c r="N3681" s="101">
        <f>IF(ISNUMBER(jaar_zip[[#This Row],[graaddagen]]),IF(OR(MONTH(jaar_zip[[#This Row],[Datum]])=1,MONTH(jaar_zip[[#This Row],[Datum]])=2,MONTH(jaar_zip[[#This Row],[Datum]])=11,MONTH(jaar_zip[[#This Row],[Datum]])=12),1.1,IF(OR(MONTH(jaar_zip[[#This Row],[Datum]])=3,MONTH(jaar_zip[[#This Row],[Datum]])=10),1,0.8))*jaar_zip[[#This Row],[graaddagen]],"")</f>
        <v>5.76</v>
      </c>
      <c r="O3681" s="101">
        <f>IF(ISNUMBER(jaar_zip[[#This Row],[etmaaltemperatuur]]),IF(jaar_zip[[#This Row],[etmaaltemperatuur]]&gt;stookgrens,jaar_zip[[#This Row],[etmaaltemperatuur]]-stookgrens,0),"")</f>
        <v>0</v>
      </c>
    </row>
    <row r="3682" spans="1:15" x14ac:dyDescent="0.25">
      <c r="A3682">
        <v>277</v>
      </c>
      <c r="B3682">
        <v>20240428</v>
      </c>
      <c r="C3682">
        <v>7.5</v>
      </c>
      <c r="D3682">
        <v>12.9</v>
      </c>
      <c r="E3682">
        <v>1451</v>
      </c>
      <c r="F3682">
        <v>0</v>
      </c>
      <c r="H3682">
        <v>73</v>
      </c>
      <c r="I3682" s="101" t="s">
        <v>25</v>
      </c>
      <c r="J3682" s="1">
        <f>DATEVALUE(RIGHT(jaar_zip[[#This Row],[YYYYMMDD]],2)&amp;"-"&amp;MID(jaar_zip[[#This Row],[YYYYMMDD]],5,2)&amp;"-"&amp;LEFT(jaar_zip[[#This Row],[YYYYMMDD]],4))</f>
        <v>45410</v>
      </c>
      <c r="K3682" s="101" t="str">
        <f>IF(AND(VALUE(MONTH(jaar_zip[[#This Row],[Datum]]))=1,VALUE(WEEKNUM(jaar_zip[[#This Row],[Datum]],21))&gt;51),RIGHT(YEAR(jaar_zip[[#This Row],[Datum]])-1,2),RIGHT(YEAR(jaar_zip[[#This Row],[Datum]]),2))&amp;"-"&amp; TEXT(WEEKNUM(jaar_zip[[#This Row],[Datum]],21),"00")</f>
        <v>24-17</v>
      </c>
      <c r="L3682" s="101">
        <f>MONTH(jaar_zip[[#This Row],[Datum]])</f>
        <v>4</v>
      </c>
      <c r="M3682" s="101">
        <f>IF(ISNUMBER(jaar_zip[[#This Row],[etmaaltemperatuur]]),IF(jaar_zip[[#This Row],[etmaaltemperatuur]]&lt;stookgrens,stookgrens-jaar_zip[[#This Row],[etmaaltemperatuur]],0),"")</f>
        <v>5.0999999999999996</v>
      </c>
      <c r="N3682" s="101">
        <f>IF(ISNUMBER(jaar_zip[[#This Row],[graaddagen]]),IF(OR(MONTH(jaar_zip[[#This Row],[Datum]])=1,MONTH(jaar_zip[[#This Row],[Datum]])=2,MONTH(jaar_zip[[#This Row],[Datum]])=11,MONTH(jaar_zip[[#This Row],[Datum]])=12),1.1,IF(OR(MONTH(jaar_zip[[#This Row],[Datum]])=3,MONTH(jaar_zip[[#This Row],[Datum]])=10),1,0.8))*jaar_zip[[#This Row],[graaddagen]],"")</f>
        <v>4.08</v>
      </c>
      <c r="O3682" s="101">
        <f>IF(ISNUMBER(jaar_zip[[#This Row],[etmaaltemperatuur]]),IF(jaar_zip[[#This Row],[etmaaltemperatuur]]&gt;stookgrens,jaar_zip[[#This Row],[etmaaltemperatuur]]-stookgrens,0),"")</f>
        <v>0</v>
      </c>
    </row>
    <row r="3683" spans="1:15" x14ac:dyDescent="0.25">
      <c r="A3683">
        <v>277</v>
      </c>
      <c r="B3683">
        <v>20240429</v>
      </c>
      <c r="C3683">
        <v>4.2</v>
      </c>
      <c r="D3683">
        <v>13.2</v>
      </c>
      <c r="E3683">
        <v>2259</v>
      </c>
      <c r="F3683">
        <v>0</v>
      </c>
      <c r="H3683">
        <v>68</v>
      </c>
      <c r="I3683" s="101" t="s">
        <v>25</v>
      </c>
      <c r="J3683" s="1">
        <f>DATEVALUE(RIGHT(jaar_zip[[#This Row],[YYYYMMDD]],2)&amp;"-"&amp;MID(jaar_zip[[#This Row],[YYYYMMDD]],5,2)&amp;"-"&amp;LEFT(jaar_zip[[#This Row],[YYYYMMDD]],4))</f>
        <v>45411</v>
      </c>
      <c r="K3683" s="101" t="str">
        <f>IF(AND(VALUE(MONTH(jaar_zip[[#This Row],[Datum]]))=1,VALUE(WEEKNUM(jaar_zip[[#This Row],[Datum]],21))&gt;51),RIGHT(YEAR(jaar_zip[[#This Row],[Datum]])-1,2),RIGHT(YEAR(jaar_zip[[#This Row],[Datum]]),2))&amp;"-"&amp; TEXT(WEEKNUM(jaar_zip[[#This Row],[Datum]],21),"00")</f>
        <v>24-18</v>
      </c>
      <c r="L3683" s="101">
        <f>MONTH(jaar_zip[[#This Row],[Datum]])</f>
        <v>4</v>
      </c>
      <c r="M3683" s="101">
        <f>IF(ISNUMBER(jaar_zip[[#This Row],[etmaaltemperatuur]]),IF(jaar_zip[[#This Row],[etmaaltemperatuur]]&lt;stookgrens,stookgrens-jaar_zip[[#This Row],[etmaaltemperatuur]],0),"")</f>
        <v>4.8000000000000007</v>
      </c>
      <c r="N3683" s="101">
        <f>IF(ISNUMBER(jaar_zip[[#This Row],[graaddagen]]),IF(OR(MONTH(jaar_zip[[#This Row],[Datum]])=1,MONTH(jaar_zip[[#This Row],[Datum]])=2,MONTH(jaar_zip[[#This Row],[Datum]])=11,MONTH(jaar_zip[[#This Row],[Datum]])=12),1.1,IF(OR(MONTH(jaar_zip[[#This Row],[Datum]])=3,MONTH(jaar_zip[[#This Row],[Datum]])=10),1,0.8))*jaar_zip[[#This Row],[graaddagen]],"")</f>
        <v>3.8400000000000007</v>
      </c>
      <c r="O3683" s="101">
        <f>IF(ISNUMBER(jaar_zip[[#This Row],[etmaaltemperatuur]]),IF(jaar_zip[[#This Row],[etmaaltemperatuur]]&gt;stookgrens,jaar_zip[[#This Row],[etmaaltemperatuur]]-stookgrens,0),"")</f>
        <v>0</v>
      </c>
    </row>
    <row r="3684" spans="1:15" x14ac:dyDescent="0.25">
      <c r="A3684">
        <v>277</v>
      </c>
      <c r="B3684">
        <v>20240430</v>
      </c>
      <c r="C3684">
        <v>3.8</v>
      </c>
      <c r="D3684">
        <v>14.5</v>
      </c>
      <c r="E3684">
        <v>1489</v>
      </c>
      <c r="F3684">
        <v>1.3</v>
      </c>
      <c r="H3684">
        <v>84</v>
      </c>
      <c r="I3684" s="101" t="s">
        <v>25</v>
      </c>
      <c r="J3684" s="1">
        <f>DATEVALUE(RIGHT(jaar_zip[[#This Row],[YYYYMMDD]],2)&amp;"-"&amp;MID(jaar_zip[[#This Row],[YYYYMMDD]],5,2)&amp;"-"&amp;LEFT(jaar_zip[[#This Row],[YYYYMMDD]],4))</f>
        <v>45412</v>
      </c>
      <c r="K3684" s="101" t="str">
        <f>IF(AND(VALUE(MONTH(jaar_zip[[#This Row],[Datum]]))=1,VALUE(WEEKNUM(jaar_zip[[#This Row],[Datum]],21))&gt;51),RIGHT(YEAR(jaar_zip[[#This Row],[Datum]])-1,2),RIGHT(YEAR(jaar_zip[[#This Row],[Datum]]),2))&amp;"-"&amp; TEXT(WEEKNUM(jaar_zip[[#This Row],[Datum]],21),"00")</f>
        <v>24-18</v>
      </c>
      <c r="L3684" s="101">
        <f>MONTH(jaar_zip[[#This Row],[Datum]])</f>
        <v>4</v>
      </c>
      <c r="M3684" s="101">
        <f>IF(ISNUMBER(jaar_zip[[#This Row],[etmaaltemperatuur]]),IF(jaar_zip[[#This Row],[etmaaltemperatuur]]&lt;stookgrens,stookgrens-jaar_zip[[#This Row],[etmaaltemperatuur]],0),"")</f>
        <v>3.5</v>
      </c>
      <c r="N3684" s="101">
        <f>IF(ISNUMBER(jaar_zip[[#This Row],[graaddagen]]),IF(OR(MONTH(jaar_zip[[#This Row],[Datum]])=1,MONTH(jaar_zip[[#This Row],[Datum]])=2,MONTH(jaar_zip[[#This Row],[Datum]])=11,MONTH(jaar_zip[[#This Row],[Datum]])=12),1.1,IF(OR(MONTH(jaar_zip[[#This Row],[Datum]])=3,MONTH(jaar_zip[[#This Row],[Datum]])=10),1,0.8))*jaar_zip[[#This Row],[graaddagen]],"")</f>
        <v>2.8000000000000003</v>
      </c>
      <c r="O3684" s="101">
        <f>IF(ISNUMBER(jaar_zip[[#This Row],[etmaaltemperatuur]]),IF(jaar_zip[[#This Row],[etmaaltemperatuur]]&gt;stookgrens,jaar_zip[[#This Row],[etmaaltemperatuur]]-stookgrens,0),"")</f>
        <v>0</v>
      </c>
    </row>
    <row r="3685" spans="1:15" x14ac:dyDescent="0.25">
      <c r="A3685">
        <v>277</v>
      </c>
      <c r="B3685">
        <v>20240501</v>
      </c>
      <c r="C3685">
        <v>7.3</v>
      </c>
      <c r="D3685">
        <v>14.9</v>
      </c>
      <c r="E3685">
        <v>2220</v>
      </c>
      <c r="F3685">
        <v>-0.1</v>
      </c>
      <c r="H3685">
        <v>88</v>
      </c>
      <c r="I3685" s="101" t="s">
        <v>25</v>
      </c>
      <c r="J3685" s="1">
        <f>DATEVALUE(RIGHT(jaar_zip[[#This Row],[YYYYMMDD]],2)&amp;"-"&amp;MID(jaar_zip[[#This Row],[YYYYMMDD]],5,2)&amp;"-"&amp;LEFT(jaar_zip[[#This Row],[YYYYMMDD]],4))</f>
        <v>45413</v>
      </c>
      <c r="K3685" s="101" t="str">
        <f>IF(AND(VALUE(MONTH(jaar_zip[[#This Row],[Datum]]))=1,VALUE(WEEKNUM(jaar_zip[[#This Row],[Datum]],21))&gt;51),RIGHT(YEAR(jaar_zip[[#This Row],[Datum]])-1,2),RIGHT(YEAR(jaar_zip[[#This Row],[Datum]]),2))&amp;"-"&amp; TEXT(WEEKNUM(jaar_zip[[#This Row],[Datum]],21),"00")</f>
        <v>24-18</v>
      </c>
      <c r="L3685" s="101">
        <f>MONTH(jaar_zip[[#This Row],[Datum]])</f>
        <v>5</v>
      </c>
      <c r="M3685" s="101">
        <f>IF(ISNUMBER(jaar_zip[[#This Row],[etmaaltemperatuur]]),IF(jaar_zip[[#This Row],[etmaaltemperatuur]]&lt;stookgrens,stookgrens-jaar_zip[[#This Row],[etmaaltemperatuur]],0),"")</f>
        <v>3.0999999999999996</v>
      </c>
      <c r="N3685" s="101">
        <f>IF(ISNUMBER(jaar_zip[[#This Row],[graaddagen]]),IF(OR(MONTH(jaar_zip[[#This Row],[Datum]])=1,MONTH(jaar_zip[[#This Row],[Datum]])=2,MONTH(jaar_zip[[#This Row],[Datum]])=11,MONTH(jaar_zip[[#This Row],[Datum]])=12),1.1,IF(OR(MONTH(jaar_zip[[#This Row],[Datum]])=3,MONTH(jaar_zip[[#This Row],[Datum]])=10),1,0.8))*jaar_zip[[#This Row],[graaddagen]],"")</f>
        <v>2.48</v>
      </c>
      <c r="O3685" s="101">
        <f>IF(ISNUMBER(jaar_zip[[#This Row],[etmaaltemperatuur]]),IF(jaar_zip[[#This Row],[etmaaltemperatuur]]&gt;stookgrens,jaar_zip[[#This Row],[etmaaltemperatuur]]-stookgrens,0),"")</f>
        <v>0</v>
      </c>
    </row>
    <row r="3686" spans="1:15" x14ac:dyDescent="0.25">
      <c r="A3686">
        <v>277</v>
      </c>
      <c r="B3686">
        <v>20240502</v>
      </c>
      <c r="C3686">
        <v>8</v>
      </c>
      <c r="D3686">
        <v>16.3</v>
      </c>
      <c r="E3686">
        <v>2470</v>
      </c>
      <c r="F3686">
        <v>0</v>
      </c>
      <c r="H3686">
        <v>84</v>
      </c>
      <c r="I3686" s="101" t="s">
        <v>25</v>
      </c>
      <c r="J3686" s="1">
        <f>DATEVALUE(RIGHT(jaar_zip[[#This Row],[YYYYMMDD]],2)&amp;"-"&amp;MID(jaar_zip[[#This Row],[YYYYMMDD]],5,2)&amp;"-"&amp;LEFT(jaar_zip[[#This Row],[YYYYMMDD]],4))</f>
        <v>45414</v>
      </c>
      <c r="K3686" s="101" t="str">
        <f>IF(AND(VALUE(MONTH(jaar_zip[[#This Row],[Datum]]))=1,VALUE(WEEKNUM(jaar_zip[[#This Row],[Datum]],21))&gt;51),RIGHT(YEAR(jaar_zip[[#This Row],[Datum]])-1,2),RIGHT(YEAR(jaar_zip[[#This Row],[Datum]]),2))&amp;"-"&amp; TEXT(WEEKNUM(jaar_zip[[#This Row],[Datum]],21),"00")</f>
        <v>24-18</v>
      </c>
      <c r="L3686" s="101">
        <f>MONTH(jaar_zip[[#This Row],[Datum]])</f>
        <v>5</v>
      </c>
      <c r="M3686" s="101">
        <f>IF(ISNUMBER(jaar_zip[[#This Row],[etmaaltemperatuur]]),IF(jaar_zip[[#This Row],[etmaaltemperatuur]]&lt;stookgrens,stookgrens-jaar_zip[[#This Row],[etmaaltemperatuur]],0),"")</f>
        <v>1.6999999999999993</v>
      </c>
      <c r="N3686" s="101">
        <f>IF(ISNUMBER(jaar_zip[[#This Row],[graaddagen]]),IF(OR(MONTH(jaar_zip[[#This Row],[Datum]])=1,MONTH(jaar_zip[[#This Row],[Datum]])=2,MONTH(jaar_zip[[#This Row],[Datum]])=11,MONTH(jaar_zip[[#This Row],[Datum]])=12),1.1,IF(OR(MONTH(jaar_zip[[#This Row],[Datum]])=3,MONTH(jaar_zip[[#This Row],[Datum]])=10),1,0.8))*jaar_zip[[#This Row],[graaddagen]],"")</f>
        <v>1.3599999999999994</v>
      </c>
      <c r="O3686" s="101">
        <f>IF(ISNUMBER(jaar_zip[[#This Row],[etmaaltemperatuur]]),IF(jaar_zip[[#This Row],[etmaaltemperatuur]]&gt;stookgrens,jaar_zip[[#This Row],[etmaaltemperatuur]]-stookgrens,0),"")</f>
        <v>0</v>
      </c>
    </row>
    <row r="3687" spans="1:15" x14ac:dyDescent="0.25">
      <c r="A3687">
        <v>277</v>
      </c>
      <c r="B3687">
        <v>20240503</v>
      </c>
      <c r="C3687">
        <v>5.0999999999999996</v>
      </c>
      <c r="D3687">
        <v>12.6</v>
      </c>
      <c r="E3687">
        <v>387</v>
      </c>
      <c r="F3687">
        <v>0</v>
      </c>
      <c r="H3687">
        <v>92</v>
      </c>
      <c r="I3687" s="101" t="s">
        <v>25</v>
      </c>
      <c r="J3687" s="1">
        <f>DATEVALUE(RIGHT(jaar_zip[[#This Row],[YYYYMMDD]],2)&amp;"-"&amp;MID(jaar_zip[[#This Row],[YYYYMMDD]],5,2)&amp;"-"&amp;LEFT(jaar_zip[[#This Row],[YYYYMMDD]],4))</f>
        <v>45415</v>
      </c>
      <c r="K3687" s="101" t="str">
        <f>IF(AND(VALUE(MONTH(jaar_zip[[#This Row],[Datum]]))=1,VALUE(WEEKNUM(jaar_zip[[#This Row],[Datum]],21))&gt;51),RIGHT(YEAR(jaar_zip[[#This Row],[Datum]])-1,2),RIGHT(YEAR(jaar_zip[[#This Row],[Datum]]),2))&amp;"-"&amp; TEXT(WEEKNUM(jaar_zip[[#This Row],[Datum]],21),"00")</f>
        <v>24-18</v>
      </c>
      <c r="L3687" s="101">
        <f>MONTH(jaar_zip[[#This Row],[Datum]])</f>
        <v>5</v>
      </c>
      <c r="M3687" s="101">
        <f>IF(ISNUMBER(jaar_zip[[#This Row],[etmaaltemperatuur]]),IF(jaar_zip[[#This Row],[etmaaltemperatuur]]&lt;stookgrens,stookgrens-jaar_zip[[#This Row],[etmaaltemperatuur]],0),"")</f>
        <v>5.4</v>
      </c>
      <c r="N3687" s="101">
        <f>IF(ISNUMBER(jaar_zip[[#This Row],[graaddagen]]),IF(OR(MONTH(jaar_zip[[#This Row],[Datum]])=1,MONTH(jaar_zip[[#This Row],[Datum]])=2,MONTH(jaar_zip[[#This Row],[Datum]])=11,MONTH(jaar_zip[[#This Row],[Datum]])=12),1.1,IF(OR(MONTH(jaar_zip[[#This Row],[Datum]])=3,MONTH(jaar_zip[[#This Row],[Datum]])=10),1,0.8))*jaar_zip[[#This Row],[graaddagen]],"")</f>
        <v>4.32</v>
      </c>
      <c r="O3687" s="101">
        <f>IF(ISNUMBER(jaar_zip[[#This Row],[etmaaltemperatuur]]),IF(jaar_zip[[#This Row],[etmaaltemperatuur]]&gt;stookgrens,jaar_zip[[#This Row],[etmaaltemperatuur]]-stookgrens,0),"")</f>
        <v>0</v>
      </c>
    </row>
    <row r="3688" spans="1:15" x14ac:dyDescent="0.25">
      <c r="A3688">
        <v>277</v>
      </c>
      <c r="B3688">
        <v>20240504</v>
      </c>
      <c r="C3688">
        <v>4</v>
      </c>
      <c r="D3688">
        <v>13.1</v>
      </c>
      <c r="E3688">
        <v>1640</v>
      </c>
      <c r="F3688">
        <v>1.6</v>
      </c>
      <c r="H3688">
        <v>78</v>
      </c>
      <c r="I3688" s="101" t="s">
        <v>25</v>
      </c>
      <c r="J3688" s="1">
        <f>DATEVALUE(RIGHT(jaar_zip[[#This Row],[YYYYMMDD]],2)&amp;"-"&amp;MID(jaar_zip[[#This Row],[YYYYMMDD]],5,2)&amp;"-"&amp;LEFT(jaar_zip[[#This Row],[YYYYMMDD]],4))</f>
        <v>45416</v>
      </c>
      <c r="K3688" s="101" t="str">
        <f>IF(AND(VALUE(MONTH(jaar_zip[[#This Row],[Datum]]))=1,VALUE(WEEKNUM(jaar_zip[[#This Row],[Datum]],21))&gt;51),RIGHT(YEAR(jaar_zip[[#This Row],[Datum]])-1,2),RIGHT(YEAR(jaar_zip[[#This Row],[Datum]]),2))&amp;"-"&amp; TEXT(WEEKNUM(jaar_zip[[#This Row],[Datum]],21),"00")</f>
        <v>24-18</v>
      </c>
      <c r="L3688" s="101">
        <f>MONTH(jaar_zip[[#This Row],[Datum]])</f>
        <v>5</v>
      </c>
      <c r="M3688" s="101">
        <f>IF(ISNUMBER(jaar_zip[[#This Row],[etmaaltemperatuur]]),IF(jaar_zip[[#This Row],[etmaaltemperatuur]]&lt;stookgrens,stookgrens-jaar_zip[[#This Row],[etmaaltemperatuur]],0),"")</f>
        <v>4.9000000000000004</v>
      </c>
      <c r="N3688" s="101">
        <f>IF(ISNUMBER(jaar_zip[[#This Row],[graaddagen]]),IF(OR(MONTH(jaar_zip[[#This Row],[Datum]])=1,MONTH(jaar_zip[[#This Row],[Datum]])=2,MONTH(jaar_zip[[#This Row],[Datum]])=11,MONTH(jaar_zip[[#This Row],[Datum]])=12),1.1,IF(OR(MONTH(jaar_zip[[#This Row],[Datum]])=3,MONTH(jaar_zip[[#This Row],[Datum]])=10),1,0.8))*jaar_zip[[#This Row],[graaddagen]],"")</f>
        <v>3.9200000000000004</v>
      </c>
      <c r="O3688" s="101">
        <f>IF(ISNUMBER(jaar_zip[[#This Row],[etmaaltemperatuur]]),IF(jaar_zip[[#This Row],[etmaaltemperatuur]]&gt;stookgrens,jaar_zip[[#This Row],[etmaaltemperatuur]]-stookgrens,0),"")</f>
        <v>0</v>
      </c>
    </row>
    <row r="3689" spans="1:15" x14ac:dyDescent="0.25">
      <c r="A3689">
        <v>277</v>
      </c>
      <c r="B3689">
        <v>20240505</v>
      </c>
      <c r="C3689">
        <v>4.7</v>
      </c>
      <c r="D3689">
        <v>11.6</v>
      </c>
      <c r="E3689">
        <v>1050</v>
      </c>
      <c r="F3689">
        <v>13.7</v>
      </c>
      <c r="H3689">
        <v>89</v>
      </c>
      <c r="I3689" s="101" t="s">
        <v>25</v>
      </c>
      <c r="J3689" s="1">
        <f>DATEVALUE(RIGHT(jaar_zip[[#This Row],[YYYYMMDD]],2)&amp;"-"&amp;MID(jaar_zip[[#This Row],[YYYYMMDD]],5,2)&amp;"-"&amp;LEFT(jaar_zip[[#This Row],[YYYYMMDD]],4))</f>
        <v>45417</v>
      </c>
      <c r="K3689" s="101" t="str">
        <f>IF(AND(VALUE(MONTH(jaar_zip[[#This Row],[Datum]]))=1,VALUE(WEEKNUM(jaar_zip[[#This Row],[Datum]],21))&gt;51),RIGHT(YEAR(jaar_zip[[#This Row],[Datum]])-1,2),RIGHT(YEAR(jaar_zip[[#This Row],[Datum]]),2))&amp;"-"&amp; TEXT(WEEKNUM(jaar_zip[[#This Row],[Datum]],21),"00")</f>
        <v>24-18</v>
      </c>
      <c r="L3689" s="101">
        <f>MONTH(jaar_zip[[#This Row],[Datum]])</f>
        <v>5</v>
      </c>
      <c r="M3689" s="101">
        <f>IF(ISNUMBER(jaar_zip[[#This Row],[etmaaltemperatuur]]),IF(jaar_zip[[#This Row],[etmaaltemperatuur]]&lt;stookgrens,stookgrens-jaar_zip[[#This Row],[etmaaltemperatuur]],0),"")</f>
        <v>6.4</v>
      </c>
      <c r="N3689" s="101">
        <f>IF(ISNUMBER(jaar_zip[[#This Row],[graaddagen]]),IF(OR(MONTH(jaar_zip[[#This Row],[Datum]])=1,MONTH(jaar_zip[[#This Row],[Datum]])=2,MONTH(jaar_zip[[#This Row],[Datum]])=11,MONTH(jaar_zip[[#This Row],[Datum]])=12),1.1,IF(OR(MONTH(jaar_zip[[#This Row],[Datum]])=3,MONTH(jaar_zip[[#This Row],[Datum]])=10),1,0.8))*jaar_zip[[#This Row],[graaddagen]],"")</f>
        <v>5.120000000000001</v>
      </c>
      <c r="O3689" s="101">
        <f>IF(ISNUMBER(jaar_zip[[#This Row],[etmaaltemperatuur]]),IF(jaar_zip[[#This Row],[etmaaltemperatuur]]&gt;stookgrens,jaar_zip[[#This Row],[etmaaltemperatuur]]-stookgrens,0),"")</f>
        <v>0</v>
      </c>
    </row>
    <row r="3690" spans="1:15" x14ac:dyDescent="0.25">
      <c r="A3690">
        <v>277</v>
      </c>
      <c r="B3690">
        <v>20240506</v>
      </c>
      <c r="C3690">
        <v>4</v>
      </c>
      <c r="D3690">
        <v>12.8</v>
      </c>
      <c r="E3690">
        <v>2331</v>
      </c>
      <c r="F3690">
        <v>0</v>
      </c>
      <c r="H3690">
        <v>79</v>
      </c>
      <c r="I3690" s="101" t="s">
        <v>25</v>
      </c>
      <c r="J3690" s="1">
        <f>DATEVALUE(RIGHT(jaar_zip[[#This Row],[YYYYMMDD]],2)&amp;"-"&amp;MID(jaar_zip[[#This Row],[YYYYMMDD]],5,2)&amp;"-"&amp;LEFT(jaar_zip[[#This Row],[YYYYMMDD]],4))</f>
        <v>45418</v>
      </c>
      <c r="K3690" s="101" t="str">
        <f>IF(AND(VALUE(MONTH(jaar_zip[[#This Row],[Datum]]))=1,VALUE(WEEKNUM(jaar_zip[[#This Row],[Datum]],21))&gt;51),RIGHT(YEAR(jaar_zip[[#This Row],[Datum]])-1,2),RIGHT(YEAR(jaar_zip[[#This Row],[Datum]]),2))&amp;"-"&amp; TEXT(WEEKNUM(jaar_zip[[#This Row],[Datum]],21),"00")</f>
        <v>24-19</v>
      </c>
      <c r="L3690" s="101">
        <f>MONTH(jaar_zip[[#This Row],[Datum]])</f>
        <v>5</v>
      </c>
      <c r="M3690" s="101">
        <f>IF(ISNUMBER(jaar_zip[[#This Row],[etmaaltemperatuur]]),IF(jaar_zip[[#This Row],[etmaaltemperatuur]]&lt;stookgrens,stookgrens-jaar_zip[[#This Row],[etmaaltemperatuur]],0),"")</f>
        <v>5.1999999999999993</v>
      </c>
      <c r="N3690" s="101">
        <f>IF(ISNUMBER(jaar_zip[[#This Row],[graaddagen]]),IF(OR(MONTH(jaar_zip[[#This Row],[Datum]])=1,MONTH(jaar_zip[[#This Row],[Datum]])=2,MONTH(jaar_zip[[#This Row],[Datum]])=11,MONTH(jaar_zip[[#This Row],[Datum]])=12),1.1,IF(OR(MONTH(jaar_zip[[#This Row],[Datum]])=3,MONTH(jaar_zip[[#This Row],[Datum]])=10),1,0.8))*jaar_zip[[#This Row],[graaddagen]],"")</f>
        <v>4.1599999999999993</v>
      </c>
      <c r="O3690" s="101">
        <f>IF(ISNUMBER(jaar_zip[[#This Row],[etmaaltemperatuur]]),IF(jaar_zip[[#This Row],[etmaaltemperatuur]]&gt;stookgrens,jaar_zip[[#This Row],[etmaaltemperatuur]]-stookgrens,0),"")</f>
        <v>0</v>
      </c>
    </row>
    <row r="3691" spans="1:15" x14ac:dyDescent="0.25">
      <c r="A3691">
        <v>277</v>
      </c>
      <c r="B3691">
        <v>20240507</v>
      </c>
      <c r="C3691">
        <v>4.3</v>
      </c>
      <c r="D3691">
        <v>12.3</v>
      </c>
      <c r="E3691">
        <v>1474</v>
      </c>
      <c r="F3691">
        <v>0</v>
      </c>
      <c r="H3691">
        <v>82</v>
      </c>
      <c r="I3691" s="101" t="s">
        <v>25</v>
      </c>
      <c r="J3691" s="1">
        <f>DATEVALUE(RIGHT(jaar_zip[[#This Row],[YYYYMMDD]],2)&amp;"-"&amp;MID(jaar_zip[[#This Row],[YYYYMMDD]],5,2)&amp;"-"&amp;LEFT(jaar_zip[[#This Row],[YYYYMMDD]],4))</f>
        <v>45419</v>
      </c>
      <c r="K3691" s="101" t="str">
        <f>IF(AND(VALUE(MONTH(jaar_zip[[#This Row],[Datum]]))=1,VALUE(WEEKNUM(jaar_zip[[#This Row],[Datum]],21))&gt;51),RIGHT(YEAR(jaar_zip[[#This Row],[Datum]])-1,2),RIGHT(YEAR(jaar_zip[[#This Row],[Datum]]),2))&amp;"-"&amp; TEXT(WEEKNUM(jaar_zip[[#This Row],[Datum]],21),"00")</f>
        <v>24-19</v>
      </c>
      <c r="L3691" s="101">
        <f>MONTH(jaar_zip[[#This Row],[Datum]])</f>
        <v>5</v>
      </c>
      <c r="M3691" s="101">
        <f>IF(ISNUMBER(jaar_zip[[#This Row],[etmaaltemperatuur]]),IF(jaar_zip[[#This Row],[etmaaltemperatuur]]&lt;stookgrens,stookgrens-jaar_zip[[#This Row],[etmaaltemperatuur]],0),"")</f>
        <v>5.6999999999999993</v>
      </c>
      <c r="N3691" s="101">
        <f>IF(ISNUMBER(jaar_zip[[#This Row],[graaddagen]]),IF(OR(MONTH(jaar_zip[[#This Row],[Datum]])=1,MONTH(jaar_zip[[#This Row],[Datum]])=2,MONTH(jaar_zip[[#This Row],[Datum]])=11,MONTH(jaar_zip[[#This Row],[Datum]])=12),1.1,IF(OR(MONTH(jaar_zip[[#This Row],[Datum]])=3,MONTH(jaar_zip[[#This Row],[Datum]])=10),1,0.8))*jaar_zip[[#This Row],[graaddagen]],"")</f>
        <v>4.5599999999999996</v>
      </c>
      <c r="O3691" s="101">
        <f>IF(ISNUMBER(jaar_zip[[#This Row],[etmaaltemperatuur]]),IF(jaar_zip[[#This Row],[etmaaltemperatuur]]&gt;stookgrens,jaar_zip[[#This Row],[etmaaltemperatuur]]-stookgrens,0),"")</f>
        <v>0</v>
      </c>
    </row>
    <row r="3692" spans="1:15" x14ac:dyDescent="0.25">
      <c r="A3692">
        <v>277</v>
      </c>
      <c r="B3692">
        <v>20240508</v>
      </c>
      <c r="C3692">
        <v>3.7</v>
      </c>
      <c r="D3692">
        <v>12.8</v>
      </c>
      <c r="E3692">
        <v>1982</v>
      </c>
      <c r="F3692">
        <v>0</v>
      </c>
      <c r="H3692">
        <v>79</v>
      </c>
      <c r="I3692" s="101" t="s">
        <v>25</v>
      </c>
      <c r="J3692" s="1">
        <f>DATEVALUE(RIGHT(jaar_zip[[#This Row],[YYYYMMDD]],2)&amp;"-"&amp;MID(jaar_zip[[#This Row],[YYYYMMDD]],5,2)&amp;"-"&amp;LEFT(jaar_zip[[#This Row],[YYYYMMDD]],4))</f>
        <v>45420</v>
      </c>
      <c r="K3692" s="101" t="str">
        <f>IF(AND(VALUE(MONTH(jaar_zip[[#This Row],[Datum]]))=1,VALUE(WEEKNUM(jaar_zip[[#This Row],[Datum]],21))&gt;51),RIGHT(YEAR(jaar_zip[[#This Row],[Datum]])-1,2),RIGHT(YEAR(jaar_zip[[#This Row],[Datum]]),2))&amp;"-"&amp; TEXT(WEEKNUM(jaar_zip[[#This Row],[Datum]],21),"00")</f>
        <v>24-19</v>
      </c>
      <c r="L3692" s="101">
        <f>MONTH(jaar_zip[[#This Row],[Datum]])</f>
        <v>5</v>
      </c>
      <c r="M3692" s="101">
        <f>IF(ISNUMBER(jaar_zip[[#This Row],[etmaaltemperatuur]]),IF(jaar_zip[[#This Row],[etmaaltemperatuur]]&lt;stookgrens,stookgrens-jaar_zip[[#This Row],[etmaaltemperatuur]],0),"")</f>
        <v>5.1999999999999993</v>
      </c>
      <c r="N3692" s="101">
        <f>IF(ISNUMBER(jaar_zip[[#This Row],[graaddagen]]),IF(OR(MONTH(jaar_zip[[#This Row],[Datum]])=1,MONTH(jaar_zip[[#This Row],[Datum]])=2,MONTH(jaar_zip[[#This Row],[Datum]])=11,MONTH(jaar_zip[[#This Row],[Datum]])=12),1.1,IF(OR(MONTH(jaar_zip[[#This Row],[Datum]])=3,MONTH(jaar_zip[[#This Row],[Datum]])=10),1,0.8))*jaar_zip[[#This Row],[graaddagen]],"")</f>
        <v>4.1599999999999993</v>
      </c>
      <c r="O3692" s="101">
        <f>IF(ISNUMBER(jaar_zip[[#This Row],[etmaaltemperatuur]]),IF(jaar_zip[[#This Row],[etmaaltemperatuur]]&gt;stookgrens,jaar_zip[[#This Row],[etmaaltemperatuur]]-stookgrens,0),"")</f>
        <v>0</v>
      </c>
    </row>
    <row r="3693" spans="1:15" x14ac:dyDescent="0.25">
      <c r="A3693">
        <v>277</v>
      </c>
      <c r="B3693">
        <v>20240509</v>
      </c>
      <c r="C3693">
        <v>2.7</v>
      </c>
      <c r="D3693">
        <v>12.8</v>
      </c>
      <c r="E3693">
        <v>2098</v>
      </c>
      <c r="F3693">
        <v>0</v>
      </c>
      <c r="H3693">
        <v>83</v>
      </c>
      <c r="I3693" s="101" t="s">
        <v>25</v>
      </c>
      <c r="J3693" s="1">
        <f>DATEVALUE(RIGHT(jaar_zip[[#This Row],[YYYYMMDD]],2)&amp;"-"&amp;MID(jaar_zip[[#This Row],[YYYYMMDD]],5,2)&amp;"-"&amp;LEFT(jaar_zip[[#This Row],[YYYYMMDD]],4))</f>
        <v>45421</v>
      </c>
      <c r="K3693" s="101" t="str">
        <f>IF(AND(VALUE(MONTH(jaar_zip[[#This Row],[Datum]]))=1,VALUE(WEEKNUM(jaar_zip[[#This Row],[Datum]],21))&gt;51),RIGHT(YEAR(jaar_zip[[#This Row],[Datum]])-1,2),RIGHT(YEAR(jaar_zip[[#This Row],[Datum]]),2))&amp;"-"&amp; TEXT(WEEKNUM(jaar_zip[[#This Row],[Datum]],21),"00")</f>
        <v>24-19</v>
      </c>
      <c r="L3693" s="101">
        <f>MONTH(jaar_zip[[#This Row],[Datum]])</f>
        <v>5</v>
      </c>
      <c r="M3693" s="101">
        <f>IF(ISNUMBER(jaar_zip[[#This Row],[etmaaltemperatuur]]),IF(jaar_zip[[#This Row],[etmaaltemperatuur]]&lt;stookgrens,stookgrens-jaar_zip[[#This Row],[etmaaltemperatuur]],0),"")</f>
        <v>5.1999999999999993</v>
      </c>
      <c r="N3693" s="101">
        <f>IF(ISNUMBER(jaar_zip[[#This Row],[graaddagen]]),IF(OR(MONTH(jaar_zip[[#This Row],[Datum]])=1,MONTH(jaar_zip[[#This Row],[Datum]])=2,MONTH(jaar_zip[[#This Row],[Datum]])=11,MONTH(jaar_zip[[#This Row],[Datum]])=12),1.1,IF(OR(MONTH(jaar_zip[[#This Row],[Datum]])=3,MONTH(jaar_zip[[#This Row],[Datum]])=10),1,0.8))*jaar_zip[[#This Row],[graaddagen]],"")</f>
        <v>4.1599999999999993</v>
      </c>
      <c r="O3693" s="101">
        <f>IF(ISNUMBER(jaar_zip[[#This Row],[etmaaltemperatuur]]),IF(jaar_zip[[#This Row],[etmaaltemperatuur]]&gt;stookgrens,jaar_zip[[#This Row],[etmaaltemperatuur]]-stookgrens,0),"")</f>
        <v>0</v>
      </c>
    </row>
    <row r="3694" spans="1:15" x14ac:dyDescent="0.25">
      <c r="A3694">
        <v>277</v>
      </c>
      <c r="B3694">
        <v>20240510</v>
      </c>
      <c r="C3694">
        <v>3.8</v>
      </c>
      <c r="D3694">
        <v>12.1</v>
      </c>
      <c r="E3694">
        <v>1402</v>
      </c>
      <c r="F3694">
        <v>0</v>
      </c>
      <c r="H3694">
        <v>90</v>
      </c>
      <c r="I3694" s="101" t="s">
        <v>25</v>
      </c>
      <c r="J3694" s="1">
        <f>DATEVALUE(RIGHT(jaar_zip[[#This Row],[YYYYMMDD]],2)&amp;"-"&amp;MID(jaar_zip[[#This Row],[YYYYMMDD]],5,2)&amp;"-"&amp;LEFT(jaar_zip[[#This Row],[YYYYMMDD]],4))</f>
        <v>45422</v>
      </c>
      <c r="K3694" s="101" t="str">
        <f>IF(AND(VALUE(MONTH(jaar_zip[[#This Row],[Datum]]))=1,VALUE(WEEKNUM(jaar_zip[[#This Row],[Datum]],21))&gt;51),RIGHT(YEAR(jaar_zip[[#This Row],[Datum]])-1,2),RIGHT(YEAR(jaar_zip[[#This Row],[Datum]]),2))&amp;"-"&amp; TEXT(WEEKNUM(jaar_zip[[#This Row],[Datum]],21),"00")</f>
        <v>24-19</v>
      </c>
      <c r="L3694" s="101">
        <f>MONTH(jaar_zip[[#This Row],[Datum]])</f>
        <v>5</v>
      </c>
      <c r="M3694" s="101">
        <f>IF(ISNUMBER(jaar_zip[[#This Row],[etmaaltemperatuur]]),IF(jaar_zip[[#This Row],[etmaaltemperatuur]]&lt;stookgrens,stookgrens-jaar_zip[[#This Row],[etmaaltemperatuur]],0),"")</f>
        <v>5.9</v>
      </c>
      <c r="N3694" s="101">
        <f>IF(ISNUMBER(jaar_zip[[#This Row],[graaddagen]]),IF(OR(MONTH(jaar_zip[[#This Row],[Datum]])=1,MONTH(jaar_zip[[#This Row],[Datum]])=2,MONTH(jaar_zip[[#This Row],[Datum]])=11,MONTH(jaar_zip[[#This Row],[Datum]])=12),1.1,IF(OR(MONTH(jaar_zip[[#This Row],[Datum]])=3,MONTH(jaar_zip[[#This Row],[Datum]])=10),1,0.8))*jaar_zip[[#This Row],[graaddagen]],"")</f>
        <v>4.7200000000000006</v>
      </c>
      <c r="O3694" s="101">
        <f>IF(ISNUMBER(jaar_zip[[#This Row],[etmaaltemperatuur]]),IF(jaar_zip[[#This Row],[etmaaltemperatuur]]&gt;stookgrens,jaar_zip[[#This Row],[etmaaltemperatuur]]-stookgrens,0),"")</f>
        <v>0</v>
      </c>
    </row>
    <row r="3695" spans="1:15" x14ac:dyDescent="0.25">
      <c r="A3695">
        <v>277</v>
      </c>
      <c r="B3695">
        <v>20240511</v>
      </c>
      <c r="C3695">
        <v>7.3</v>
      </c>
      <c r="D3695">
        <v>13.7</v>
      </c>
      <c r="E3695">
        <v>2695</v>
      </c>
      <c r="F3695">
        <v>0</v>
      </c>
      <c r="H3695">
        <v>84</v>
      </c>
      <c r="I3695" s="101" t="s">
        <v>25</v>
      </c>
      <c r="J3695" s="1">
        <f>DATEVALUE(RIGHT(jaar_zip[[#This Row],[YYYYMMDD]],2)&amp;"-"&amp;MID(jaar_zip[[#This Row],[YYYYMMDD]],5,2)&amp;"-"&amp;LEFT(jaar_zip[[#This Row],[YYYYMMDD]],4))</f>
        <v>45423</v>
      </c>
      <c r="K3695" s="101" t="str">
        <f>IF(AND(VALUE(MONTH(jaar_zip[[#This Row],[Datum]]))=1,VALUE(WEEKNUM(jaar_zip[[#This Row],[Datum]],21))&gt;51),RIGHT(YEAR(jaar_zip[[#This Row],[Datum]])-1,2),RIGHT(YEAR(jaar_zip[[#This Row],[Datum]]),2))&amp;"-"&amp; TEXT(WEEKNUM(jaar_zip[[#This Row],[Datum]],21),"00")</f>
        <v>24-19</v>
      </c>
      <c r="L3695" s="101">
        <f>MONTH(jaar_zip[[#This Row],[Datum]])</f>
        <v>5</v>
      </c>
      <c r="M3695" s="101">
        <f>IF(ISNUMBER(jaar_zip[[#This Row],[etmaaltemperatuur]]),IF(jaar_zip[[#This Row],[etmaaltemperatuur]]&lt;stookgrens,stookgrens-jaar_zip[[#This Row],[etmaaltemperatuur]],0),"")</f>
        <v>4.3000000000000007</v>
      </c>
      <c r="N3695" s="101">
        <f>IF(ISNUMBER(jaar_zip[[#This Row],[graaddagen]]),IF(OR(MONTH(jaar_zip[[#This Row],[Datum]])=1,MONTH(jaar_zip[[#This Row],[Datum]])=2,MONTH(jaar_zip[[#This Row],[Datum]])=11,MONTH(jaar_zip[[#This Row],[Datum]])=12),1.1,IF(OR(MONTH(jaar_zip[[#This Row],[Datum]])=3,MONTH(jaar_zip[[#This Row],[Datum]])=10),1,0.8))*jaar_zip[[#This Row],[graaddagen]],"")</f>
        <v>3.4400000000000008</v>
      </c>
      <c r="O3695" s="101">
        <f>IF(ISNUMBER(jaar_zip[[#This Row],[etmaaltemperatuur]]),IF(jaar_zip[[#This Row],[etmaaltemperatuur]]&gt;stookgrens,jaar_zip[[#This Row],[etmaaltemperatuur]]-stookgrens,0),"")</f>
        <v>0</v>
      </c>
    </row>
    <row r="3696" spans="1:15" x14ac:dyDescent="0.25">
      <c r="A3696">
        <v>277</v>
      </c>
      <c r="B3696">
        <v>20240512</v>
      </c>
      <c r="C3696">
        <v>6.8</v>
      </c>
      <c r="D3696">
        <v>17.3</v>
      </c>
      <c r="E3696">
        <v>2752</v>
      </c>
      <c r="F3696">
        <v>0</v>
      </c>
      <c r="H3696">
        <v>66</v>
      </c>
      <c r="I3696" s="101" t="s">
        <v>25</v>
      </c>
      <c r="J3696" s="1">
        <f>DATEVALUE(RIGHT(jaar_zip[[#This Row],[YYYYMMDD]],2)&amp;"-"&amp;MID(jaar_zip[[#This Row],[YYYYMMDD]],5,2)&amp;"-"&amp;LEFT(jaar_zip[[#This Row],[YYYYMMDD]],4))</f>
        <v>45424</v>
      </c>
      <c r="K3696" s="101" t="str">
        <f>IF(AND(VALUE(MONTH(jaar_zip[[#This Row],[Datum]]))=1,VALUE(WEEKNUM(jaar_zip[[#This Row],[Datum]],21))&gt;51),RIGHT(YEAR(jaar_zip[[#This Row],[Datum]])-1,2),RIGHT(YEAR(jaar_zip[[#This Row],[Datum]]),2))&amp;"-"&amp; TEXT(WEEKNUM(jaar_zip[[#This Row],[Datum]],21),"00")</f>
        <v>24-19</v>
      </c>
      <c r="L3696" s="101">
        <f>MONTH(jaar_zip[[#This Row],[Datum]])</f>
        <v>5</v>
      </c>
      <c r="M3696" s="101">
        <f>IF(ISNUMBER(jaar_zip[[#This Row],[etmaaltemperatuur]]),IF(jaar_zip[[#This Row],[etmaaltemperatuur]]&lt;stookgrens,stookgrens-jaar_zip[[#This Row],[etmaaltemperatuur]],0),"")</f>
        <v>0.69999999999999929</v>
      </c>
      <c r="N3696" s="101">
        <f>IF(ISNUMBER(jaar_zip[[#This Row],[graaddagen]]),IF(OR(MONTH(jaar_zip[[#This Row],[Datum]])=1,MONTH(jaar_zip[[#This Row],[Datum]])=2,MONTH(jaar_zip[[#This Row],[Datum]])=11,MONTH(jaar_zip[[#This Row],[Datum]])=12),1.1,IF(OR(MONTH(jaar_zip[[#This Row],[Datum]])=3,MONTH(jaar_zip[[#This Row],[Datum]])=10),1,0.8))*jaar_zip[[#This Row],[graaddagen]],"")</f>
        <v>0.5599999999999995</v>
      </c>
      <c r="O3696" s="101">
        <f>IF(ISNUMBER(jaar_zip[[#This Row],[etmaaltemperatuur]]),IF(jaar_zip[[#This Row],[etmaaltemperatuur]]&gt;stookgrens,jaar_zip[[#This Row],[etmaaltemperatuur]]-stookgrens,0),"")</f>
        <v>0</v>
      </c>
    </row>
    <row r="3697" spans="1:15" x14ac:dyDescent="0.25">
      <c r="A3697">
        <v>277</v>
      </c>
      <c r="B3697">
        <v>20240513</v>
      </c>
      <c r="C3697">
        <v>5</v>
      </c>
      <c r="D3697">
        <v>19.899999999999999</v>
      </c>
      <c r="E3697">
        <v>2622</v>
      </c>
      <c r="F3697">
        <v>0</v>
      </c>
      <c r="H3697">
        <v>66</v>
      </c>
      <c r="I3697" s="101" t="s">
        <v>25</v>
      </c>
      <c r="J3697" s="1">
        <f>DATEVALUE(RIGHT(jaar_zip[[#This Row],[YYYYMMDD]],2)&amp;"-"&amp;MID(jaar_zip[[#This Row],[YYYYMMDD]],5,2)&amp;"-"&amp;LEFT(jaar_zip[[#This Row],[YYYYMMDD]],4))</f>
        <v>45425</v>
      </c>
      <c r="K3697" s="101" t="str">
        <f>IF(AND(VALUE(MONTH(jaar_zip[[#This Row],[Datum]]))=1,VALUE(WEEKNUM(jaar_zip[[#This Row],[Datum]],21))&gt;51),RIGHT(YEAR(jaar_zip[[#This Row],[Datum]])-1,2),RIGHT(YEAR(jaar_zip[[#This Row],[Datum]]),2))&amp;"-"&amp; TEXT(WEEKNUM(jaar_zip[[#This Row],[Datum]],21),"00")</f>
        <v>24-20</v>
      </c>
      <c r="L3697" s="101">
        <f>MONTH(jaar_zip[[#This Row],[Datum]])</f>
        <v>5</v>
      </c>
      <c r="M3697" s="101">
        <f>IF(ISNUMBER(jaar_zip[[#This Row],[etmaaltemperatuur]]),IF(jaar_zip[[#This Row],[etmaaltemperatuur]]&lt;stookgrens,stookgrens-jaar_zip[[#This Row],[etmaaltemperatuur]],0),"")</f>
        <v>0</v>
      </c>
      <c r="N3697" s="101">
        <f>IF(ISNUMBER(jaar_zip[[#This Row],[graaddagen]]),IF(OR(MONTH(jaar_zip[[#This Row],[Datum]])=1,MONTH(jaar_zip[[#This Row],[Datum]])=2,MONTH(jaar_zip[[#This Row],[Datum]])=11,MONTH(jaar_zip[[#This Row],[Datum]])=12),1.1,IF(OR(MONTH(jaar_zip[[#This Row],[Datum]])=3,MONTH(jaar_zip[[#This Row],[Datum]])=10),1,0.8))*jaar_zip[[#This Row],[graaddagen]],"")</f>
        <v>0</v>
      </c>
      <c r="O3697" s="101">
        <f>IF(ISNUMBER(jaar_zip[[#This Row],[etmaaltemperatuur]]),IF(jaar_zip[[#This Row],[etmaaltemperatuur]]&gt;stookgrens,jaar_zip[[#This Row],[etmaaltemperatuur]]-stookgrens,0),"")</f>
        <v>1.8999999999999986</v>
      </c>
    </row>
    <row r="3698" spans="1:15" x14ac:dyDescent="0.25">
      <c r="A3698">
        <v>277</v>
      </c>
      <c r="B3698">
        <v>20240514</v>
      </c>
      <c r="C3698">
        <v>6.8</v>
      </c>
      <c r="D3698">
        <v>21.9</v>
      </c>
      <c r="E3698">
        <v>2752</v>
      </c>
      <c r="F3698">
        <v>0</v>
      </c>
      <c r="H3698">
        <v>45</v>
      </c>
      <c r="I3698" s="101" t="s">
        <v>25</v>
      </c>
      <c r="J3698" s="1">
        <f>DATEVALUE(RIGHT(jaar_zip[[#This Row],[YYYYMMDD]],2)&amp;"-"&amp;MID(jaar_zip[[#This Row],[YYYYMMDD]],5,2)&amp;"-"&amp;LEFT(jaar_zip[[#This Row],[YYYYMMDD]],4))</f>
        <v>45426</v>
      </c>
      <c r="K3698" s="101" t="str">
        <f>IF(AND(VALUE(MONTH(jaar_zip[[#This Row],[Datum]]))=1,VALUE(WEEKNUM(jaar_zip[[#This Row],[Datum]],21))&gt;51),RIGHT(YEAR(jaar_zip[[#This Row],[Datum]])-1,2),RIGHT(YEAR(jaar_zip[[#This Row],[Datum]]),2))&amp;"-"&amp; TEXT(WEEKNUM(jaar_zip[[#This Row],[Datum]],21),"00")</f>
        <v>24-20</v>
      </c>
      <c r="L3698" s="101">
        <f>MONTH(jaar_zip[[#This Row],[Datum]])</f>
        <v>5</v>
      </c>
      <c r="M3698" s="101">
        <f>IF(ISNUMBER(jaar_zip[[#This Row],[etmaaltemperatuur]]),IF(jaar_zip[[#This Row],[etmaaltemperatuur]]&lt;stookgrens,stookgrens-jaar_zip[[#This Row],[etmaaltemperatuur]],0),"")</f>
        <v>0</v>
      </c>
      <c r="N3698" s="101">
        <f>IF(ISNUMBER(jaar_zip[[#This Row],[graaddagen]]),IF(OR(MONTH(jaar_zip[[#This Row],[Datum]])=1,MONTH(jaar_zip[[#This Row],[Datum]])=2,MONTH(jaar_zip[[#This Row],[Datum]])=11,MONTH(jaar_zip[[#This Row],[Datum]])=12),1.1,IF(OR(MONTH(jaar_zip[[#This Row],[Datum]])=3,MONTH(jaar_zip[[#This Row],[Datum]])=10),1,0.8))*jaar_zip[[#This Row],[graaddagen]],"")</f>
        <v>0</v>
      </c>
      <c r="O3698" s="101">
        <f>IF(ISNUMBER(jaar_zip[[#This Row],[etmaaltemperatuur]]),IF(jaar_zip[[#This Row],[etmaaltemperatuur]]&gt;stookgrens,jaar_zip[[#This Row],[etmaaltemperatuur]]-stookgrens,0),"")</f>
        <v>3.8999999999999986</v>
      </c>
    </row>
    <row r="3699" spans="1:15" x14ac:dyDescent="0.25">
      <c r="A3699">
        <v>277</v>
      </c>
      <c r="B3699">
        <v>20240515</v>
      </c>
      <c r="C3699">
        <v>6</v>
      </c>
      <c r="D3699">
        <v>20.6</v>
      </c>
      <c r="E3699">
        <v>2586</v>
      </c>
      <c r="F3699">
        <v>0</v>
      </c>
      <c r="H3699">
        <v>51</v>
      </c>
      <c r="I3699" s="101" t="s">
        <v>25</v>
      </c>
      <c r="J3699" s="1">
        <f>DATEVALUE(RIGHT(jaar_zip[[#This Row],[YYYYMMDD]],2)&amp;"-"&amp;MID(jaar_zip[[#This Row],[YYYYMMDD]],5,2)&amp;"-"&amp;LEFT(jaar_zip[[#This Row],[YYYYMMDD]],4))</f>
        <v>45427</v>
      </c>
      <c r="K3699" s="101" t="str">
        <f>IF(AND(VALUE(MONTH(jaar_zip[[#This Row],[Datum]]))=1,VALUE(WEEKNUM(jaar_zip[[#This Row],[Datum]],21))&gt;51),RIGHT(YEAR(jaar_zip[[#This Row],[Datum]])-1,2),RIGHT(YEAR(jaar_zip[[#This Row],[Datum]]),2))&amp;"-"&amp; TEXT(WEEKNUM(jaar_zip[[#This Row],[Datum]],21),"00")</f>
        <v>24-20</v>
      </c>
      <c r="L3699" s="101">
        <f>MONTH(jaar_zip[[#This Row],[Datum]])</f>
        <v>5</v>
      </c>
      <c r="M3699" s="101">
        <f>IF(ISNUMBER(jaar_zip[[#This Row],[etmaaltemperatuur]]),IF(jaar_zip[[#This Row],[etmaaltemperatuur]]&lt;stookgrens,stookgrens-jaar_zip[[#This Row],[etmaaltemperatuur]],0),"")</f>
        <v>0</v>
      </c>
      <c r="N3699" s="101">
        <f>IF(ISNUMBER(jaar_zip[[#This Row],[graaddagen]]),IF(OR(MONTH(jaar_zip[[#This Row],[Datum]])=1,MONTH(jaar_zip[[#This Row],[Datum]])=2,MONTH(jaar_zip[[#This Row],[Datum]])=11,MONTH(jaar_zip[[#This Row],[Datum]])=12),1.1,IF(OR(MONTH(jaar_zip[[#This Row],[Datum]])=3,MONTH(jaar_zip[[#This Row],[Datum]])=10),1,0.8))*jaar_zip[[#This Row],[graaddagen]],"")</f>
        <v>0</v>
      </c>
      <c r="O3699" s="101">
        <f>IF(ISNUMBER(jaar_zip[[#This Row],[etmaaltemperatuur]]),IF(jaar_zip[[#This Row],[etmaaltemperatuur]]&gt;stookgrens,jaar_zip[[#This Row],[etmaaltemperatuur]]-stookgrens,0),"")</f>
        <v>2.6000000000000014</v>
      </c>
    </row>
    <row r="3700" spans="1:15" x14ac:dyDescent="0.25">
      <c r="A3700">
        <v>277</v>
      </c>
      <c r="B3700">
        <v>20240516</v>
      </c>
      <c r="C3700">
        <v>5.2</v>
      </c>
      <c r="D3700">
        <v>19</v>
      </c>
      <c r="E3700">
        <v>2034</v>
      </c>
      <c r="F3700">
        <v>1.3</v>
      </c>
      <c r="H3700">
        <v>66</v>
      </c>
      <c r="I3700" s="101" t="s">
        <v>25</v>
      </c>
      <c r="J3700" s="1">
        <f>DATEVALUE(RIGHT(jaar_zip[[#This Row],[YYYYMMDD]],2)&amp;"-"&amp;MID(jaar_zip[[#This Row],[YYYYMMDD]],5,2)&amp;"-"&amp;LEFT(jaar_zip[[#This Row],[YYYYMMDD]],4))</f>
        <v>45428</v>
      </c>
      <c r="K3700" s="101" t="str">
        <f>IF(AND(VALUE(MONTH(jaar_zip[[#This Row],[Datum]]))=1,VALUE(WEEKNUM(jaar_zip[[#This Row],[Datum]],21))&gt;51),RIGHT(YEAR(jaar_zip[[#This Row],[Datum]])-1,2),RIGHT(YEAR(jaar_zip[[#This Row],[Datum]]),2))&amp;"-"&amp; TEXT(WEEKNUM(jaar_zip[[#This Row],[Datum]],21),"00")</f>
        <v>24-20</v>
      </c>
      <c r="L3700" s="101">
        <f>MONTH(jaar_zip[[#This Row],[Datum]])</f>
        <v>5</v>
      </c>
      <c r="M3700" s="101">
        <f>IF(ISNUMBER(jaar_zip[[#This Row],[etmaaltemperatuur]]),IF(jaar_zip[[#This Row],[etmaaltemperatuur]]&lt;stookgrens,stookgrens-jaar_zip[[#This Row],[etmaaltemperatuur]],0),"")</f>
        <v>0</v>
      </c>
      <c r="N3700" s="101">
        <f>IF(ISNUMBER(jaar_zip[[#This Row],[graaddagen]]),IF(OR(MONTH(jaar_zip[[#This Row],[Datum]])=1,MONTH(jaar_zip[[#This Row],[Datum]])=2,MONTH(jaar_zip[[#This Row],[Datum]])=11,MONTH(jaar_zip[[#This Row],[Datum]])=12),1.1,IF(OR(MONTH(jaar_zip[[#This Row],[Datum]])=3,MONTH(jaar_zip[[#This Row],[Datum]])=10),1,0.8))*jaar_zip[[#This Row],[graaddagen]],"")</f>
        <v>0</v>
      </c>
      <c r="O3700" s="101">
        <f>IF(ISNUMBER(jaar_zip[[#This Row],[etmaaltemperatuur]]),IF(jaar_zip[[#This Row],[etmaaltemperatuur]]&gt;stookgrens,jaar_zip[[#This Row],[etmaaltemperatuur]]-stookgrens,0),"")</f>
        <v>1</v>
      </c>
    </row>
    <row r="3701" spans="1:15" x14ac:dyDescent="0.25">
      <c r="A3701">
        <v>277</v>
      </c>
      <c r="B3701">
        <v>20240517</v>
      </c>
      <c r="C3701">
        <v>5.6</v>
      </c>
      <c r="D3701">
        <v>18.399999999999999</v>
      </c>
      <c r="E3701">
        <v>1919</v>
      </c>
      <c r="F3701">
        <v>0</v>
      </c>
      <c r="H3701">
        <v>75</v>
      </c>
      <c r="I3701" s="101" t="s">
        <v>25</v>
      </c>
      <c r="J3701" s="1">
        <f>DATEVALUE(RIGHT(jaar_zip[[#This Row],[YYYYMMDD]],2)&amp;"-"&amp;MID(jaar_zip[[#This Row],[YYYYMMDD]],5,2)&amp;"-"&amp;LEFT(jaar_zip[[#This Row],[YYYYMMDD]],4))</f>
        <v>45429</v>
      </c>
      <c r="K3701" s="101" t="str">
        <f>IF(AND(VALUE(MONTH(jaar_zip[[#This Row],[Datum]]))=1,VALUE(WEEKNUM(jaar_zip[[#This Row],[Datum]],21))&gt;51),RIGHT(YEAR(jaar_zip[[#This Row],[Datum]])-1,2),RIGHT(YEAR(jaar_zip[[#This Row],[Datum]]),2))&amp;"-"&amp; TEXT(WEEKNUM(jaar_zip[[#This Row],[Datum]],21),"00")</f>
        <v>24-20</v>
      </c>
      <c r="L3701" s="101">
        <f>MONTH(jaar_zip[[#This Row],[Datum]])</f>
        <v>5</v>
      </c>
      <c r="M3701" s="101">
        <f>IF(ISNUMBER(jaar_zip[[#This Row],[etmaaltemperatuur]]),IF(jaar_zip[[#This Row],[etmaaltemperatuur]]&lt;stookgrens,stookgrens-jaar_zip[[#This Row],[etmaaltemperatuur]],0),"")</f>
        <v>0</v>
      </c>
      <c r="N3701" s="101">
        <f>IF(ISNUMBER(jaar_zip[[#This Row],[graaddagen]]),IF(OR(MONTH(jaar_zip[[#This Row],[Datum]])=1,MONTH(jaar_zip[[#This Row],[Datum]])=2,MONTH(jaar_zip[[#This Row],[Datum]])=11,MONTH(jaar_zip[[#This Row],[Datum]])=12),1.1,IF(OR(MONTH(jaar_zip[[#This Row],[Datum]])=3,MONTH(jaar_zip[[#This Row],[Datum]])=10),1,0.8))*jaar_zip[[#This Row],[graaddagen]],"")</f>
        <v>0</v>
      </c>
      <c r="O3701" s="101">
        <f>IF(ISNUMBER(jaar_zip[[#This Row],[etmaaltemperatuur]]),IF(jaar_zip[[#This Row],[etmaaltemperatuur]]&gt;stookgrens,jaar_zip[[#This Row],[etmaaltemperatuur]]-stookgrens,0),"")</f>
        <v>0.39999999999999858</v>
      </c>
    </row>
    <row r="3702" spans="1:15" x14ac:dyDescent="0.25">
      <c r="A3702">
        <v>277</v>
      </c>
      <c r="B3702">
        <v>20240518</v>
      </c>
      <c r="C3702">
        <v>4.7</v>
      </c>
      <c r="D3702">
        <v>17.899999999999999</v>
      </c>
      <c r="E3702">
        <v>2515</v>
      </c>
      <c r="F3702">
        <v>0</v>
      </c>
      <c r="H3702">
        <v>69</v>
      </c>
      <c r="I3702" s="101" t="s">
        <v>25</v>
      </c>
      <c r="J3702" s="1">
        <f>DATEVALUE(RIGHT(jaar_zip[[#This Row],[YYYYMMDD]],2)&amp;"-"&amp;MID(jaar_zip[[#This Row],[YYYYMMDD]],5,2)&amp;"-"&amp;LEFT(jaar_zip[[#This Row],[YYYYMMDD]],4))</f>
        <v>45430</v>
      </c>
      <c r="K3702" s="101" t="str">
        <f>IF(AND(VALUE(MONTH(jaar_zip[[#This Row],[Datum]]))=1,VALUE(WEEKNUM(jaar_zip[[#This Row],[Datum]],21))&gt;51),RIGHT(YEAR(jaar_zip[[#This Row],[Datum]])-1,2),RIGHT(YEAR(jaar_zip[[#This Row],[Datum]]),2))&amp;"-"&amp; TEXT(WEEKNUM(jaar_zip[[#This Row],[Datum]],21),"00")</f>
        <v>24-20</v>
      </c>
      <c r="L3702" s="101">
        <f>MONTH(jaar_zip[[#This Row],[Datum]])</f>
        <v>5</v>
      </c>
      <c r="M3702" s="101">
        <f>IF(ISNUMBER(jaar_zip[[#This Row],[etmaaltemperatuur]]),IF(jaar_zip[[#This Row],[etmaaltemperatuur]]&lt;stookgrens,stookgrens-jaar_zip[[#This Row],[etmaaltemperatuur]],0),"")</f>
        <v>0.10000000000000142</v>
      </c>
      <c r="N3702" s="101">
        <f>IF(ISNUMBER(jaar_zip[[#This Row],[graaddagen]]),IF(OR(MONTH(jaar_zip[[#This Row],[Datum]])=1,MONTH(jaar_zip[[#This Row],[Datum]])=2,MONTH(jaar_zip[[#This Row],[Datum]])=11,MONTH(jaar_zip[[#This Row],[Datum]])=12),1.1,IF(OR(MONTH(jaar_zip[[#This Row],[Datum]])=3,MONTH(jaar_zip[[#This Row],[Datum]])=10),1,0.8))*jaar_zip[[#This Row],[graaddagen]],"")</f>
        <v>8.000000000000114E-2</v>
      </c>
      <c r="O3702" s="101">
        <f>IF(ISNUMBER(jaar_zip[[#This Row],[etmaaltemperatuur]]),IF(jaar_zip[[#This Row],[etmaaltemperatuur]]&gt;stookgrens,jaar_zip[[#This Row],[etmaaltemperatuur]]-stookgrens,0),"")</f>
        <v>0</v>
      </c>
    </row>
    <row r="3703" spans="1:15" x14ac:dyDescent="0.25">
      <c r="A3703">
        <v>277</v>
      </c>
      <c r="B3703">
        <v>20240519</v>
      </c>
      <c r="C3703">
        <v>7.6</v>
      </c>
      <c r="D3703">
        <v>17</v>
      </c>
      <c r="E3703">
        <v>2656</v>
      </c>
      <c r="F3703">
        <v>0</v>
      </c>
      <c r="H3703">
        <v>73</v>
      </c>
      <c r="I3703" s="101" t="s">
        <v>25</v>
      </c>
      <c r="J3703" s="1">
        <f>DATEVALUE(RIGHT(jaar_zip[[#This Row],[YYYYMMDD]],2)&amp;"-"&amp;MID(jaar_zip[[#This Row],[YYYYMMDD]],5,2)&amp;"-"&amp;LEFT(jaar_zip[[#This Row],[YYYYMMDD]],4))</f>
        <v>45431</v>
      </c>
      <c r="K3703" s="101" t="str">
        <f>IF(AND(VALUE(MONTH(jaar_zip[[#This Row],[Datum]]))=1,VALUE(WEEKNUM(jaar_zip[[#This Row],[Datum]],21))&gt;51),RIGHT(YEAR(jaar_zip[[#This Row],[Datum]])-1,2),RIGHT(YEAR(jaar_zip[[#This Row],[Datum]]),2))&amp;"-"&amp; TEXT(WEEKNUM(jaar_zip[[#This Row],[Datum]],21),"00")</f>
        <v>24-20</v>
      </c>
      <c r="L3703" s="101">
        <f>MONTH(jaar_zip[[#This Row],[Datum]])</f>
        <v>5</v>
      </c>
      <c r="M3703" s="101">
        <f>IF(ISNUMBER(jaar_zip[[#This Row],[etmaaltemperatuur]]),IF(jaar_zip[[#This Row],[etmaaltemperatuur]]&lt;stookgrens,stookgrens-jaar_zip[[#This Row],[etmaaltemperatuur]],0),"")</f>
        <v>1</v>
      </c>
      <c r="N3703" s="101">
        <f>IF(ISNUMBER(jaar_zip[[#This Row],[graaddagen]]),IF(OR(MONTH(jaar_zip[[#This Row],[Datum]])=1,MONTH(jaar_zip[[#This Row],[Datum]])=2,MONTH(jaar_zip[[#This Row],[Datum]])=11,MONTH(jaar_zip[[#This Row],[Datum]])=12),1.1,IF(OR(MONTH(jaar_zip[[#This Row],[Datum]])=3,MONTH(jaar_zip[[#This Row],[Datum]])=10),1,0.8))*jaar_zip[[#This Row],[graaddagen]],"")</f>
        <v>0.8</v>
      </c>
      <c r="O3703" s="101">
        <f>IF(ISNUMBER(jaar_zip[[#This Row],[etmaaltemperatuur]]),IF(jaar_zip[[#This Row],[etmaaltemperatuur]]&gt;stookgrens,jaar_zip[[#This Row],[etmaaltemperatuur]]-stookgrens,0),"")</f>
        <v>0</v>
      </c>
    </row>
    <row r="3704" spans="1:15" x14ac:dyDescent="0.25">
      <c r="A3704">
        <v>277</v>
      </c>
      <c r="B3704">
        <v>20240520</v>
      </c>
      <c r="C3704">
        <v>6.7</v>
      </c>
      <c r="D3704">
        <v>16.3</v>
      </c>
      <c r="E3704">
        <v>1795</v>
      </c>
      <c r="F3704">
        <v>48.3</v>
      </c>
      <c r="H3704">
        <v>86</v>
      </c>
      <c r="I3704" s="101" t="s">
        <v>25</v>
      </c>
      <c r="J3704" s="1">
        <f>DATEVALUE(RIGHT(jaar_zip[[#This Row],[YYYYMMDD]],2)&amp;"-"&amp;MID(jaar_zip[[#This Row],[YYYYMMDD]],5,2)&amp;"-"&amp;LEFT(jaar_zip[[#This Row],[YYYYMMDD]],4))</f>
        <v>45432</v>
      </c>
      <c r="K3704" s="101" t="str">
        <f>IF(AND(VALUE(MONTH(jaar_zip[[#This Row],[Datum]]))=1,VALUE(WEEKNUM(jaar_zip[[#This Row],[Datum]],21))&gt;51),RIGHT(YEAR(jaar_zip[[#This Row],[Datum]])-1,2),RIGHT(YEAR(jaar_zip[[#This Row],[Datum]]),2))&amp;"-"&amp; TEXT(WEEKNUM(jaar_zip[[#This Row],[Datum]],21),"00")</f>
        <v>24-21</v>
      </c>
      <c r="L3704" s="101">
        <f>MONTH(jaar_zip[[#This Row],[Datum]])</f>
        <v>5</v>
      </c>
      <c r="M3704" s="101">
        <f>IF(ISNUMBER(jaar_zip[[#This Row],[etmaaltemperatuur]]),IF(jaar_zip[[#This Row],[etmaaltemperatuur]]&lt;stookgrens,stookgrens-jaar_zip[[#This Row],[etmaaltemperatuur]],0),"")</f>
        <v>1.6999999999999993</v>
      </c>
      <c r="N3704" s="101">
        <f>IF(ISNUMBER(jaar_zip[[#This Row],[graaddagen]]),IF(OR(MONTH(jaar_zip[[#This Row],[Datum]])=1,MONTH(jaar_zip[[#This Row],[Datum]])=2,MONTH(jaar_zip[[#This Row],[Datum]])=11,MONTH(jaar_zip[[#This Row],[Datum]])=12),1.1,IF(OR(MONTH(jaar_zip[[#This Row],[Datum]])=3,MONTH(jaar_zip[[#This Row],[Datum]])=10),1,0.8))*jaar_zip[[#This Row],[graaddagen]],"")</f>
        <v>1.3599999999999994</v>
      </c>
      <c r="O3704" s="101">
        <f>IF(ISNUMBER(jaar_zip[[#This Row],[etmaaltemperatuur]]),IF(jaar_zip[[#This Row],[etmaaltemperatuur]]&gt;stookgrens,jaar_zip[[#This Row],[etmaaltemperatuur]]-stookgrens,0),"")</f>
        <v>0</v>
      </c>
    </row>
    <row r="3705" spans="1:15" x14ac:dyDescent="0.25">
      <c r="A3705">
        <v>277</v>
      </c>
      <c r="B3705">
        <v>20240521</v>
      </c>
      <c r="C3705">
        <v>8</v>
      </c>
      <c r="D3705">
        <v>18.3</v>
      </c>
      <c r="E3705">
        <v>2513</v>
      </c>
      <c r="F3705">
        <v>0.3</v>
      </c>
      <c r="H3705">
        <v>84</v>
      </c>
      <c r="I3705" s="101" t="s">
        <v>25</v>
      </c>
      <c r="J3705" s="1">
        <f>DATEVALUE(RIGHT(jaar_zip[[#This Row],[YYYYMMDD]],2)&amp;"-"&amp;MID(jaar_zip[[#This Row],[YYYYMMDD]],5,2)&amp;"-"&amp;LEFT(jaar_zip[[#This Row],[YYYYMMDD]],4))</f>
        <v>45433</v>
      </c>
      <c r="K3705" s="101" t="str">
        <f>IF(AND(VALUE(MONTH(jaar_zip[[#This Row],[Datum]]))=1,VALUE(WEEKNUM(jaar_zip[[#This Row],[Datum]],21))&gt;51),RIGHT(YEAR(jaar_zip[[#This Row],[Datum]])-1,2),RIGHT(YEAR(jaar_zip[[#This Row],[Datum]]),2))&amp;"-"&amp; TEXT(WEEKNUM(jaar_zip[[#This Row],[Datum]],21),"00")</f>
        <v>24-21</v>
      </c>
      <c r="L3705" s="101">
        <f>MONTH(jaar_zip[[#This Row],[Datum]])</f>
        <v>5</v>
      </c>
      <c r="M3705" s="101">
        <f>IF(ISNUMBER(jaar_zip[[#This Row],[etmaaltemperatuur]]),IF(jaar_zip[[#This Row],[etmaaltemperatuur]]&lt;stookgrens,stookgrens-jaar_zip[[#This Row],[etmaaltemperatuur]],0),"")</f>
        <v>0</v>
      </c>
      <c r="N3705" s="101">
        <f>IF(ISNUMBER(jaar_zip[[#This Row],[graaddagen]]),IF(OR(MONTH(jaar_zip[[#This Row],[Datum]])=1,MONTH(jaar_zip[[#This Row],[Datum]])=2,MONTH(jaar_zip[[#This Row],[Datum]])=11,MONTH(jaar_zip[[#This Row],[Datum]])=12),1.1,IF(OR(MONTH(jaar_zip[[#This Row],[Datum]])=3,MONTH(jaar_zip[[#This Row],[Datum]])=10),1,0.8))*jaar_zip[[#This Row],[graaddagen]],"")</f>
        <v>0</v>
      </c>
      <c r="O3705" s="101">
        <f>IF(ISNUMBER(jaar_zip[[#This Row],[etmaaltemperatuur]]),IF(jaar_zip[[#This Row],[etmaaltemperatuur]]&gt;stookgrens,jaar_zip[[#This Row],[etmaaltemperatuur]]-stookgrens,0),"")</f>
        <v>0.30000000000000071</v>
      </c>
    </row>
    <row r="3706" spans="1:15" x14ac:dyDescent="0.25">
      <c r="A3706">
        <v>277</v>
      </c>
      <c r="B3706">
        <v>20240522</v>
      </c>
      <c r="C3706">
        <v>5.3</v>
      </c>
      <c r="D3706">
        <v>16.8</v>
      </c>
      <c r="E3706">
        <v>840</v>
      </c>
      <c r="F3706">
        <v>2</v>
      </c>
      <c r="H3706">
        <v>82</v>
      </c>
      <c r="I3706" s="101" t="s">
        <v>25</v>
      </c>
      <c r="J3706" s="1">
        <f>DATEVALUE(RIGHT(jaar_zip[[#This Row],[YYYYMMDD]],2)&amp;"-"&amp;MID(jaar_zip[[#This Row],[YYYYMMDD]],5,2)&amp;"-"&amp;LEFT(jaar_zip[[#This Row],[YYYYMMDD]],4))</f>
        <v>45434</v>
      </c>
      <c r="K3706" s="101" t="str">
        <f>IF(AND(VALUE(MONTH(jaar_zip[[#This Row],[Datum]]))=1,VALUE(WEEKNUM(jaar_zip[[#This Row],[Datum]],21))&gt;51),RIGHT(YEAR(jaar_zip[[#This Row],[Datum]])-1,2),RIGHT(YEAR(jaar_zip[[#This Row],[Datum]]),2))&amp;"-"&amp; TEXT(WEEKNUM(jaar_zip[[#This Row],[Datum]],21),"00")</f>
        <v>24-21</v>
      </c>
      <c r="L3706" s="101">
        <f>MONTH(jaar_zip[[#This Row],[Datum]])</f>
        <v>5</v>
      </c>
      <c r="M3706" s="101">
        <f>IF(ISNUMBER(jaar_zip[[#This Row],[etmaaltemperatuur]]),IF(jaar_zip[[#This Row],[etmaaltemperatuur]]&lt;stookgrens,stookgrens-jaar_zip[[#This Row],[etmaaltemperatuur]],0),"")</f>
        <v>1.1999999999999993</v>
      </c>
      <c r="N3706" s="101">
        <f>IF(ISNUMBER(jaar_zip[[#This Row],[graaddagen]]),IF(OR(MONTH(jaar_zip[[#This Row],[Datum]])=1,MONTH(jaar_zip[[#This Row],[Datum]])=2,MONTH(jaar_zip[[#This Row],[Datum]])=11,MONTH(jaar_zip[[#This Row],[Datum]])=12),1.1,IF(OR(MONTH(jaar_zip[[#This Row],[Datum]])=3,MONTH(jaar_zip[[#This Row],[Datum]])=10),1,0.8))*jaar_zip[[#This Row],[graaddagen]],"")</f>
        <v>0.95999999999999952</v>
      </c>
      <c r="O3706" s="101">
        <f>IF(ISNUMBER(jaar_zip[[#This Row],[etmaaltemperatuur]]),IF(jaar_zip[[#This Row],[etmaaltemperatuur]]&gt;stookgrens,jaar_zip[[#This Row],[etmaaltemperatuur]]-stookgrens,0),"")</f>
        <v>0</v>
      </c>
    </row>
    <row r="3707" spans="1:15" x14ac:dyDescent="0.25">
      <c r="A3707">
        <v>277</v>
      </c>
      <c r="B3707">
        <v>20240523</v>
      </c>
      <c r="C3707">
        <v>4.3</v>
      </c>
      <c r="D3707">
        <v>15.5</v>
      </c>
      <c r="E3707">
        <v>1544</v>
      </c>
      <c r="F3707">
        <v>0.1</v>
      </c>
      <c r="H3707">
        <v>78</v>
      </c>
      <c r="I3707" s="101" t="s">
        <v>25</v>
      </c>
      <c r="J3707" s="1">
        <f>DATEVALUE(RIGHT(jaar_zip[[#This Row],[YYYYMMDD]],2)&amp;"-"&amp;MID(jaar_zip[[#This Row],[YYYYMMDD]],5,2)&amp;"-"&amp;LEFT(jaar_zip[[#This Row],[YYYYMMDD]],4))</f>
        <v>45435</v>
      </c>
      <c r="K3707" s="101" t="str">
        <f>IF(AND(VALUE(MONTH(jaar_zip[[#This Row],[Datum]]))=1,VALUE(WEEKNUM(jaar_zip[[#This Row],[Datum]],21))&gt;51),RIGHT(YEAR(jaar_zip[[#This Row],[Datum]])-1,2),RIGHT(YEAR(jaar_zip[[#This Row],[Datum]]),2))&amp;"-"&amp; TEXT(WEEKNUM(jaar_zip[[#This Row],[Datum]],21),"00")</f>
        <v>24-21</v>
      </c>
      <c r="L3707" s="101">
        <f>MONTH(jaar_zip[[#This Row],[Datum]])</f>
        <v>5</v>
      </c>
      <c r="M3707" s="101">
        <f>IF(ISNUMBER(jaar_zip[[#This Row],[etmaaltemperatuur]]),IF(jaar_zip[[#This Row],[etmaaltemperatuur]]&lt;stookgrens,stookgrens-jaar_zip[[#This Row],[etmaaltemperatuur]],0),"")</f>
        <v>2.5</v>
      </c>
      <c r="N3707" s="101">
        <f>IF(ISNUMBER(jaar_zip[[#This Row],[graaddagen]]),IF(OR(MONTH(jaar_zip[[#This Row],[Datum]])=1,MONTH(jaar_zip[[#This Row],[Datum]])=2,MONTH(jaar_zip[[#This Row],[Datum]])=11,MONTH(jaar_zip[[#This Row],[Datum]])=12),1.1,IF(OR(MONTH(jaar_zip[[#This Row],[Datum]])=3,MONTH(jaar_zip[[#This Row],[Datum]])=10),1,0.8))*jaar_zip[[#This Row],[graaddagen]],"")</f>
        <v>2</v>
      </c>
      <c r="O3707" s="101">
        <f>IF(ISNUMBER(jaar_zip[[#This Row],[etmaaltemperatuur]]),IF(jaar_zip[[#This Row],[etmaaltemperatuur]]&gt;stookgrens,jaar_zip[[#This Row],[etmaaltemperatuur]]-stookgrens,0),"")</f>
        <v>0</v>
      </c>
    </row>
    <row r="3708" spans="1:15" x14ac:dyDescent="0.25">
      <c r="A3708">
        <v>277</v>
      </c>
      <c r="B3708">
        <v>20240524</v>
      </c>
      <c r="C3708">
        <v>6.6</v>
      </c>
      <c r="D3708">
        <v>16.899999999999999</v>
      </c>
      <c r="E3708">
        <v>2151</v>
      </c>
      <c r="F3708">
        <v>0</v>
      </c>
      <c r="H3708">
        <v>77</v>
      </c>
      <c r="I3708" s="101" t="s">
        <v>25</v>
      </c>
      <c r="J3708" s="1">
        <f>DATEVALUE(RIGHT(jaar_zip[[#This Row],[YYYYMMDD]],2)&amp;"-"&amp;MID(jaar_zip[[#This Row],[YYYYMMDD]],5,2)&amp;"-"&amp;LEFT(jaar_zip[[#This Row],[YYYYMMDD]],4))</f>
        <v>45436</v>
      </c>
      <c r="K3708" s="101" t="str">
        <f>IF(AND(VALUE(MONTH(jaar_zip[[#This Row],[Datum]]))=1,VALUE(WEEKNUM(jaar_zip[[#This Row],[Datum]],21))&gt;51),RIGHT(YEAR(jaar_zip[[#This Row],[Datum]])-1,2),RIGHT(YEAR(jaar_zip[[#This Row],[Datum]]),2))&amp;"-"&amp; TEXT(WEEKNUM(jaar_zip[[#This Row],[Datum]],21),"00")</f>
        <v>24-21</v>
      </c>
      <c r="L3708" s="101">
        <f>MONTH(jaar_zip[[#This Row],[Datum]])</f>
        <v>5</v>
      </c>
      <c r="M3708" s="101">
        <f>IF(ISNUMBER(jaar_zip[[#This Row],[etmaaltemperatuur]]),IF(jaar_zip[[#This Row],[etmaaltemperatuur]]&lt;stookgrens,stookgrens-jaar_zip[[#This Row],[etmaaltemperatuur]],0),"")</f>
        <v>1.1000000000000014</v>
      </c>
      <c r="N3708" s="101">
        <f>IF(ISNUMBER(jaar_zip[[#This Row],[graaddagen]]),IF(OR(MONTH(jaar_zip[[#This Row],[Datum]])=1,MONTH(jaar_zip[[#This Row],[Datum]])=2,MONTH(jaar_zip[[#This Row],[Datum]])=11,MONTH(jaar_zip[[#This Row],[Datum]])=12),1.1,IF(OR(MONTH(jaar_zip[[#This Row],[Datum]])=3,MONTH(jaar_zip[[#This Row],[Datum]])=10),1,0.8))*jaar_zip[[#This Row],[graaddagen]],"")</f>
        <v>0.88000000000000123</v>
      </c>
      <c r="O3708" s="101">
        <f>IF(ISNUMBER(jaar_zip[[#This Row],[etmaaltemperatuur]]),IF(jaar_zip[[#This Row],[etmaaltemperatuur]]&gt;stookgrens,jaar_zip[[#This Row],[etmaaltemperatuur]]-stookgrens,0),"")</f>
        <v>0</v>
      </c>
    </row>
    <row r="3709" spans="1:15" x14ac:dyDescent="0.25">
      <c r="A3709">
        <v>277</v>
      </c>
      <c r="B3709">
        <v>20240525</v>
      </c>
      <c r="C3709">
        <v>5.8</v>
      </c>
      <c r="D3709">
        <v>16.100000000000001</v>
      </c>
      <c r="E3709">
        <v>1177</v>
      </c>
      <c r="F3709">
        <v>11.7</v>
      </c>
      <c r="H3709">
        <v>87</v>
      </c>
      <c r="I3709" s="101" t="s">
        <v>25</v>
      </c>
      <c r="J3709" s="1">
        <f>DATEVALUE(RIGHT(jaar_zip[[#This Row],[YYYYMMDD]],2)&amp;"-"&amp;MID(jaar_zip[[#This Row],[YYYYMMDD]],5,2)&amp;"-"&amp;LEFT(jaar_zip[[#This Row],[YYYYMMDD]],4))</f>
        <v>45437</v>
      </c>
      <c r="K3709" s="101" t="str">
        <f>IF(AND(VALUE(MONTH(jaar_zip[[#This Row],[Datum]]))=1,VALUE(WEEKNUM(jaar_zip[[#This Row],[Datum]],21))&gt;51),RIGHT(YEAR(jaar_zip[[#This Row],[Datum]])-1,2),RIGHT(YEAR(jaar_zip[[#This Row],[Datum]]),2))&amp;"-"&amp; TEXT(WEEKNUM(jaar_zip[[#This Row],[Datum]],21),"00")</f>
        <v>24-21</v>
      </c>
      <c r="L3709" s="101">
        <f>MONTH(jaar_zip[[#This Row],[Datum]])</f>
        <v>5</v>
      </c>
      <c r="M3709" s="101">
        <f>IF(ISNUMBER(jaar_zip[[#This Row],[etmaaltemperatuur]]),IF(jaar_zip[[#This Row],[etmaaltemperatuur]]&lt;stookgrens,stookgrens-jaar_zip[[#This Row],[etmaaltemperatuur]],0),"")</f>
        <v>1.8999999999999986</v>
      </c>
      <c r="N3709" s="101">
        <f>IF(ISNUMBER(jaar_zip[[#This Row],[graaddagen]]),IF(OR(MONTH(jaar_zip[[#This Row],[Datum]])=1,MONTH(jaar_zip[[#This Row],[Datum]])=2,MONTH(jaar_zip[[#This Row],[Datum]])=11,MONTH(jaar_zip[[#This Row],[Datum]])=12),1.1,IF(OR(MONTH(jaar_zip[[#This Row],[Datum]])=3,MONTH(jaar_zip[[#This Row],[Datum]])=10),1,0.8))*jaar_zip[[#This Row],[graaddagen]],"")</f>
        <v>1.5199999999999989</v>
      </c>
      <c r="O3709" s="101">
        <f>IF(ISNUMBER(jaar_zip[[#This Row],[etmaaltemperatuur]]),IF(jaar_zip[[#This Row],[etmaaltemperatuur]]&gt;stookgrens,jaar_zip[[#This Row],[etmaaltemperatuur]]-stookgrens,0),"")</f>
        <v>0</v>
      </c>
    </row>
    <row r="3710" spans="1:15" x14ac:dyDescent="0.25">
      <c r="A3710">
        <v>277</v>
      </c>
      <c r="B3710">
        <v>20240526</v>
      </c>
      <c r="C3710">
        <v>4.2</v>
      </c>
      <c r="D3710">
        <v>16.8</v>
      </c>
      <c r="E3710">
        <v>2245</v>
      </c>
      <c r="F3710">
        <v>5.3</v>
      </c>
      <c r="H3710">
        <v>79</v>
      </c>
      <c r="I3710" s="101" t="s">
        <v>25</v>
      </c>
      <c r="J3710" s="1">
        <f>DATEVALUE(RIGHT(jaar_zip[[#This Row],[YYYYMMDD]],2)&amp;"-"&amp;MID(jaar_zip[[#This Row],[YYYYMMDD]],5,2)&amp;"-"&amp;LEFT(jaar_zip[[#This Row],[YYYYMMDD]],4))</f>
        <v>45438</v>
      </c>
      <c r="K3710" s="101" t="str">
        <f>IF(AND(VALUE(MONTH(jaar_zip[[#This Row],[Datum]]))=1,VALUE(WEEKNUM(jaar_zip[[#This Row],[Datum]],21))&gt;51),RIGHT(YEAR(jaar_zip[[#This Row],[Datum]])-1,2),RIGHT(YEAR(jaar_zip[[#This Row],[Datum]]),2))&amp;"-"&amp; TEXT(WEEKNUM(jaar_zip[[#This Row],[Datum]],21),"00")</f>
        <v>24-21</v>
      </c>
      <c r="L3710" s="101">
        <f>MONTH(jaar_zip[[#This Row],[Datum]])</f>
        <v>5</v>
      </c>
      <c r="M3710" s="101">
        <f>IF(ISNUMBER(jaar_zip[[#This Row],[etmaaltemperatuur]]),IF(jaar_zip[[#This Row],[etmaaltemperatuur]]&lt;stookgrens,stookgrens-jaar_zip[[#This Row],[etmaaltemperatuur]],0),"")</f>
        <v>1.1999999999999993</v>
      </c>
      <c r="N3710" s="101">
        <f>IF(ISNUMBER(jaar_zip[[#This Row],[graaddagen]]),IF(OR(MONTH(jaar_zip[[#This Row],[Datum]])=1,MONTH(jaar_zip[[#This Row],[Datum]])=2,MONTH(jaar_zip[[#This Row],[Datum]])=11,MONTH(jaar_zip[[#This Row],[Datum]])=12),1.1,IF(OR(MONTH(jaar_zip[[#This Row],[Datum]])=3,MONTH(jaar_zip[[#This Row],[Datum]])=10),1,0.8))*jaar_zip[[#This Row],[graaddagen]],"")</f>
        <v>0.95999999999999952</v>
      </c>
      <c r="O3710" s="101">
        <f>IF(ISNUMBER(jaar_zip[[#This Row],[etmaaltemperatuur]]),IF(jaar_zip[[#This Row],[etmaaltemperatuur]]&gt;stookgrens,jaar_zip[[#This Row],[etmaaltemperatuur]]-stookgrens,0),"")</f>
        <v>0</v>
      </c>
    </row>
    <row r="3711" spans="1:15" x14ac:dyDescent="0.25">
      <c r="A3711">
        <v>277</v>
      </c>
      <c r="B3711">
        <v>20240527</v>
      </c>
      <c r="C3711">
        <v>4.5</v>
      </c>
      <c r="D3711">
        <v>15.5</v>
      </c>
      <c r="E3711">
        <v>2042</v>
      </c>
      <c r="F3711">
        <v>1.2</v>
      </c>
      <c r="H3711">
        <v>74</v>
      </c>
      <c r="I3711" s="101" t="s">
        <v>25</v>
      </c>
      <c r="J3711" s="1">
        <f>DATEVALUE(RIGHT(jaar_zip[[#This Row],[YYYYMMDD]],2)&amp;"-"&amp;MID(jaar_zip[[#This Row],[YYYYMMDD]],5,2)&amp;"-"&amp;LEFT(jaar_zip[[#This Row],[YYYYMMDD]],4))</f>
        <v>45439</v>
      </c>
      <c r="K3711" s="101" t="str">
        <f>IF(AND(VALUE(MONTH(jaar_zip[[#This Row],[Datum]]))=1,VALUE(WEEKNUM(jaar_zip[[#This Row],[Datum]],21))&gt;51),RIGHT(YEAR(jaar_zip[[#This Row],[Datum]])-1,2),RIGHT(YEAR(jaar_zip[[#This Row],[Datum]]),2))&amp;"-"&amp; TEXT(WEEKNUM(jaar_zip[[#This Row],[Datum]],21),"00")</f>
        <v>24-22</v>
      </c>
      <c r="L3711" s="101">
        <f>MONTH(jaar_zip[[#This Row],[Datum]])</f>
        <v>5</v>
      </c>
      <c r="M3711" s="101">
        <f>IF(ISNUMBER(jaar_zip[[#This Row],[etmaaltemperatuur]]),IF(jaar_zip[[#This Row],[etmaaltemperatuur]]&lt;stookgrens,stookgrens-jaar_zip[[#This Row],[etmaaltemperatuur]],0),"")</f>
        <v>2.5</v>
      </c>
      <c r="N3711" s="101">
        <f>IF(ISNUMBER(jaar_zip[[#This Row],[graaddagen]]),IF(OR(MONTH(jaar_zip[[#This Row],[Datum]])=1,MONTH(jaar_zip[[#This Row],[Datum]])=2,MONTH(jaar_zip[[#This Row],[Datum]])=11,MONTH(jaar_zip[[#This Row],[Datum]])=12),1.1,IF(OR(MONTH(jaar_zip[[#This Row],[Datum]])=3,MONTH(jaar_zip[[#This Row],[Datum]])=10),1,0.8))*jaar_zip[[#This Row],[graaddagen]],"")</f>
        <v>2</v>
      </c>
      <c r="O3711" s="101">
        <f>IF(ISNUMBER(jaar_zip[[#This Row],[etmaaltemperatuur]]),IF(jaar_zip[[#This Row],[etmaaltemperatuur]]&gt;stookgrens,jaar_zip[[#This Row],[etmaaltemperatuur]]-stookgrens,0),"")</f>
        <v>0</v>
      </c>
    </row>
    <row r="3712" spans="1:15" x14ac:dyDescent="0.25">
      <c r="A3712">
        <v>277</v>
      </c>
      <c r="B3712">
        <v>20240528</v>
      </c>
      <c r="C3712">
        <v>4.3</v>
      </c>
      <c r="D3712">
        <v>14.7</v>
      </c>
      <c r="E3712">
        <v>1629</v>
      </c>
      <c r="F3712">
        <v>4.3</v>
      </c>
      <c r="H3712">
        <v>80</v>
      </c>
      <c r="I3712" s="101" t="s">
        <v>25</v>
      </c>
      <c r="J3712" s="1">
        <f>DATEVALUE(RIGHT(jaar_zip[[#This Row],[YYYYMMDD]],2)&amp;"-"&amp;MID(jaar_zip[[#This Row],[YYYYMMDD]],5,2)&amp;"-"&amp;LEFT(jaar_zip[[#This Row],[YYYYMMDD]],4))</f>
        <v>45440</v>
      </c>
      <c r="K3712" s="101" t="str">
        <f>IF(AND(VALUE(MONTH(jaar_zip[[#This Row],[Datum]]))=1,VALUE(WEEKNUM(jaar_zip[[#This Row],[Datum]],21))&gt;51),RIGHT(YEAR(jaar_zip[[#This Row],[Datum]])-1,2),RIGHT(YEAR(jaar_zip[[#This Row],[Datum]]),2))&amp;"-"&amp; TEXT(WEEKNUM(jaar_zip[[#This Row],[Datum]],21),"00")</f>
        <v>24-22</v>
      </c>
      <c r="L3712" s="101">
        <f>MONTH(jaar_zip[[#This Row],[Datum]])</f>
        <v>5</v>
      </c>
      <c r="M3712" s="101">
        <f>IF(ISNUMBER(jaar_zip[[#This Row],[etmaaltemperatuur]]),IF(jaar_zip[[#This Row],[etmaaltemperatuur]]&lt;stookgrens,stookgrens-jaar_zip[[#This Row],[etmaaltemperatuur]],0),"")</f>
        <v>3.3000000000000007</v>
      </c>
      <c r="N3712" s="101">
        <f>IF(ISNUMBER(jaar_zip[[#This Row],[graaddagen]]),IF(OR(MONTH(jaar_zip[[#This Row],[Datum]])=1,MONTH(jaar_zip[[#This Row],[Datum]])=2,MONTH(jaar_zip[[#This Row],[Datum]])=11,MONTH(jaar_zip[[#This Row],[Datum]])=12),1.1,IF(OR(MONTH(jaar_zip[[#This Row],[Datum]])=3,MONTH(jaar_zip[[#This Row],[Datum]])=10),1,0.8))*jaar_zip[[#This Row],[graaddagen]],"")</f>
        <v>2.6400000000000006</v>
      </c>
      <c r="O3712" s="101">
        <f>IF(ISNUMBER(jaar_zip[[#This Row],[etmaaltemperatuur]]),IF(jaar_zip[[#This Row],[etmaaltemperatuur]]&gt;stookgrens,jaar_zip[[#This Row],[etmaaltemperatuur]]-stookgrens,0),"")</f>
        <v>0</v>
      </c>
    </row>
    <row r="3713" spans="1:15" x14ac:dyDescent="0.25">
      <c r="A3713">
        <v>277</v>
      </c>
      <c r="B3713">
        <v>20240529</v>
      </c>
      <c r="C3713">
        <v>6.2</v>
      </c>
      <c r="D3713">
        <v>15</v>
      </c>
      <c r="E3713">
        <v>1266</v>
      </c>
      <c r="F3713">
        <v>11.2</v>
      </c>
      <c r="H3713">
        <v>86</v>
      </c>
      <c r="I3713" s="101" t="s">
        <v>25</v>
      </c>
      <c r="J3713" s="1">
        <f>DATEVALUE(RIGHT(jaar_zip[[#This Row],[YYYYMMDD]],2)&amp;"-"&amp;MID(jaar_zip[[#This Row],[YYYYMMDD]],5,2)&amp;"-"&amp;LEFT(jaar_zip[[#This Row],[YYYYMMDD]],4))</f>
        <v>45441</v>
      </c>
      <c r="K3713" s="101" t="str">
        <f>IF(AND(VALUE(MONTH(jaar_zip[[#This Row],[Datum]]))=1,VALUE(WEEKNUM(jaar_zip[[#This Row],[Datum]],21))&gt;51),RIGHT(YEAR(jaar_zip[[#This Row],[Datum]])-1,2),RIGHT(YEAR(jaar_zip[[#This Row],[Datum]]),2))&amp;"-"&amp; TEXT(WEEKNUM(jaar_zip[[#This Row],[Datum]],21),"00")</f>
        <v>24-22</v>
      </c>
      <c r="L3713" s="101">
        <f>MONTH(jaar_zip[[#This Row],[Datum]])</f>
        <v>5</v>
      </c>
      <c r="M3713" s="101">
        <f>IF(ISNUMBER(jaar_zip[[#This Row],[etmaaltemperatuur]]),IF(jaar_zip[[#This Row],[etmaaltemperatuur]]&lt;stookgrens,stookgrens-jaar_zip[[#This Row],[etmaaltemperatuur]],0),"")</f>
        <v>3</v>
      </c>
      <c r="N3713" s="101">
        <f>IF(ISNUMBER(jaar_zip[[#This Row],[graaddagen]]),IF(OR(MONTH(jaar_zip[[#This Row],[Datum]])=1,MONTH(jaar_zip[[#This Row],[Datum]])=2,MONTH(jaar_zip[[#This Row],[Datum]])=11,MONTH(jaar_zip[[#This Row],[Datum]])=12),1.1,IF(OR(MONTH(jaar_zip[[#This Row],[Datum]])=3,MONTH(jaar_zip[[#This Row],[Datum]])=10),1,0.8))*jaar_zip[[#This Row],[graaddagen]],"")</f>
        <v>2.4000000000000004</v>
      </c>
      <c r="O3713" s="101">
        <f>IF(ISNUMBER(jaar_zip[[#This Row],[etmaaltemperatuur]]),IF(jaar_zip[[#This Row],[etmaaltemperatuur]]&gt;stookgrens,jaar_zip[[#This Row],[etmaaltemperatuur]]-stookgrens,0),"")</f>
        <v>0</v>
      </c>
    </row>
    <row r="3714" spans="1:15" x14ac:dyDescent="0.25">
      <c r="A3714">
        <v>277</v>
      </c>
      <c r="B3714">
        <v>20240530</v>
      </c>
      <c r="C3714">
        <v>3.3</v>
      </c>
      <c r="D3714">
        <v>14.7</v>
      </c>
      <c r="E3714">
        <v>1106</v>
      </c>
      <c r="F3714">
        <v>1.8</v>
      </c>
      <c r="H3714">
        <v>83</v>
      </c>
      <c r="I3714" s="101" t="s">
        <v>25</v>
      </c>
      <c r="J3714" s="1">
        <f>DATEVALUE(RIGHT(jaar_zip[[#This Row],[YYYYMMDD]],2)&amp;"-"&amp;MID(jaar_zip[[#This Row],[YYYYMMDD]],5,2)&amp;"-"&amp;LEFT(jaar_zip[[#This Row],[YYYYMMDD]],4))</f>
        <v>45442</v>
      </c>
      <c r="K3714" s="101" t="str">
        <f>IF(AND(VALUE(MONTH(jaar_zip[[#This Row],[Datum]]))=1,VALUE(WEEKNUM(jaar_zip[[#This Row],[Datum]],21))&gt;51),RIGHT(YEAR(jaar_zip[[#This Row],[Datum]])-1,2),RIGHT(YEAR(jaar_zip[[#This Row],[Datum]]),2))&amp;"-"&amp; TEXT(WEEKNUM(jaar_zip[[#This Row],[Datum]],21),"00")</f>
        <v>24-22</v>
      </c>
      <c r="L3714" s="101">
        <f>MONTH(jaar_zip[[#This Row],[Datum]])</f>
        <v>5</v>
      </c>
      <c r="M3714" s="101">
        <f>IF(ISNUMBER(jaar_zip[[#This Row],[etmaaltemperatuur]]),IF(jaar_zip[[#This Row],[etmaaltemperatuur]]&lt;stookgrens,stookgrens-jaar_zip[[#This Row],[etmaaltemperatuur]],0),"")</f>
        <v>3.3000000000000007</v>
      </c>
      <c r="N3714" s="101">
        <f>IF(ISNUMBER(jaar_zip[[#This Row],[graaddagen]]),IF(OR(MONTH(jaar_zip[[#This Row],[Datum]])=1,MONTH(jaar_zip[[#This Row],[Datum]])=2,MONTH(jaar_zip[[#This Row],[Datum]])=11,MONTH(jaar_zip[[#This Row],[Datum]])=12),1.1,IF(OR(MONTH(jaar_zip[[#This Row],[Datum]])=3,MONTH(jaar_zip[[#This Row],[Datum]])=10),1,0.8))*jaar_zip[[#This Row],[graaddagen]],"")</f>
        <v>2.6400000000000006</v>
      </c>
      <c r="O3714" s="101">
        <f>IF(ISNUMBER(jaar_zip[[#This Row],[etmaaltemperatuur]]),IF(jaar_zip[[#This Row],[etmaaltemperatuur]]&gt;stookgrens,jaar_zip[[#This Row],[etmaaltemperatuur]]-stookgrens,0),"")</f>
        <v>0</v>
      </c>
    </row>
    <row r="3715" spans="1:15" x14ac:dyDescent="0.25">
      <c r="A3715">
        <v>277</v>
      </c>
      <c r="B3715">
        <v>20240531</v>
      </c>
      <c r="C3715">
        <v>6.7</v>
      </c>
      <c r="D3715">
        <v>15.2</v>
      </c>
      <c r="E3715">
        <v>1252</v>
      </c>
      <c r="F3715">
        <v>-0.1</v>
      </c>
      <c r="H3715">
        <v>88</v>
      </c>
      <c r="I3715" s="101" t="s">
        <v>25</v>
      </c>
      <c r="J3715" s="1">
        <f>DATEVALUE(RIGHT(jaar_zip[[#This Row],[YYYYMMDD]],2)&amp;"-"&amp;MID(jaar_zip[[#This Row],[YYYYMMDD]],5,2)&amp;"-"&amp;LEFT(jaar_zip[[#This Row],[YYYYMMDD]],4))</f>
        <v>45443</v>
      </c>
      <c r="K3715" s="101" t="str">
        <f>IF(AND(VALUE(MONTH(jaar_zip[[#This Row],[Datum]]))=1,VALUE(WEEKNUM(jaar_zip[[#This Row],[Datum]],21))&gt;51),RIGHT(YEAR(jaar_zip[[#This Row],[Datum]])-1,2),RIGHT(YEAR(jaar_zip[[#This Row],[Datum]]),2))&amp;"-"&amp; TEXT(WEEKNUM(jaar_zip[[#This Row],[Datum]],21),"00")</f>
        <v>24-22</v>
      </c>
      <c r="L3715" s="101">
        <f>MONTH(jaar_zip[[#This Row],[Datum]])</f>
        <v>5</v>
      </c>
      <c r="M3715" s="101">
        <f>IF(ISNUMBER(jaar_zip[[#This Row],[etmaaltemperatuur]]),IF(jaar_zip[[#This Row],[etmaaltemperatuur]]&lt;stookgrens,stookgrens-jaar_zip[[#This Row],[etmaaltemperatuur]],0),"")</f>
        <v>2.8000000000000007</v>
      </c>
      <c r="N3715" s="101">
        <f>IF(ISNUMBER(jaar_zip[[#This Row],[graaddagen]]),IF(OR(MONTH(jaar_zip[[#This Row],[Datum]])=1,MONTH(jaar_zip[[#This Row],[Datum]])=2,MONTH(jaar_zip[[#This Row],[Datum]])=11,MONTH(jaar_zip[[#This Row],[Datum]])=12),1.1,IF(OR(MONTH(jaar_zip[[#This Row],[Datum]])=3,MONTH(jaar_zip[[#This Row],[Datum]])=10),1,0.8))*jaar_zip[[#This Row],[graaddagen]],"")</f>
        <v>2.2400000000000007</v>
      </c>
      <c r="O3715" s="101">
        <f>IF(ISNUMBER(jaar_zip[[#This Row],[etmaaltemperatuur]]),IF(jaar_zip[[#This Row],[etmaaltemperatuur]]&gt;stookgrens,jaar_zip[[#This Row],[etmaaltemperatuur]]-stookgrens,0),"")</f>
        <v>0</v>
      </c>
    </row>
    <row r="3716" spans="1:15" x14ac:dyDescent="0.25">
      <c r="A3716">
        <v>277</v>
      </c>
      <c r="B3716">
        <v>20240601</v>
      </c>
      <c r="C3716">
        <v>10.8</v>
      </c>
      <c r="D3716">
        <v>15.3</v>
      </c>
      <c r="E3716">
        <v>1002</v>
      </c>
      <c r="F3716">
        <v>2.9</v>
      </c>
      <c r="H3716">
        <v>89</v>
      </c>
      <c r="I3716" s="101" t="s">
        <v>25</v>
      </c>
      <c r="J3716" s="1">
        <f>DATEVALUE(RIGHT(jaar_zip[[#This Row],[YYYYMMDD]],2)&amp;"-"&amp;MID(jaar_zip[[#This Row],[YYYYMMDD]],5,2)&amp;"-"&amp;LEFT(jaar_zip[[#This Row],[YYYYMMDD]],4))</f>
        <v>45444</v>
      </c>
      <c r="K3716" s="101" t="str">
        <f>IF(AND(VALUE(MONTH(jaar_zip[[#This Row],[Datum]]))=1,VALUE(WEEKNUM(jaar_zip[[#This Row],[Datum]],21))&gt;51),RIGHT(YEAR(jaar_zip[[#This Row],[Datum]])-1,2),RIGHT(YEAR(jaar_zip[[#This Row],[Datum]]),2))&amp;"-"&amp; TEXT(WEEKNUM(jaar_zip[[#This Row],[Datum]],21),"00")</f>
        <v>24-22</v>
      </c>
      <c r="L3716" s="101">
        <f>MONTH(jaar_zip[[#This Row],[Datum]])</f>
        <v>6</v>
      </c>
      <c r="M3716" s="101">
        <f>IF(ISNUMBER(jaar_zip[[#This Row],[etmaaltemperatuur]]),IF(jaar_zip[[#This Row],[etmaaltemperatuur]]&lt;stookgrens,stookgrens-jaar_zip[[#This Row],[etmaaltemperatuur]],0),"")</f>
        <v>2.6999999999999993</v>
      </c>
      <c r="N3716" s="101">
        <f>IF(ISNUMBER(jaar_zip[[#This Row],[graaddagen]]),IF(OR(MONTH(jaar_zip[[#This Row],[Datum]])=1,MONTH(jaar_zip[[#This Row],[Datum]])=2,MONTH(jaar_zip[[#This Row],[Datum]])=11,MONTH(jaar_zip[[#This Row],[Datum]])=12),1.1,IF(OR(MONTH(jaar_zip[[#This Row],[Datum]])=3,MONTH(jaar_zip[[#This Row],[Datum]])=10),1,0.8))*jaar_zip[[#This Row],[graaddagen]],"")</f>
        <v>2.1599999999999997</v>
      </c>
      <c r="O3716" s="101">
        <f>IF(ISNUMBER(jaar_zip[[#This Row],[etmaaltemperatuur]]),IF(jaar_zip[[#This Row],[etmaaltemperatuur]]&gt;stookgrens,jaar_zip[[#This Row],[etmaaltemperatuur]]-stookgrens,0),"")</f>
        <v>0</v>
      </c>
    </row>
    <row r="3717" spans="1:15" x14ac:dyDescent="0.25">
      <c r="A3717">
        <v>277</v>
      </c>
      <c r="B3717">
        <v>20240602</v>
      </c>
      <c r="C3717">
        <v>8.6999999999999993</v>
      </c>
      <c r="D3717">
        <v>14</v>
      </c>
      <c r="E3717">
        <v>1441</v>
      </c>
      <c r="F3717">
        <v>-0.1</v>
      </c>
      <c r="H3717">
        <v>72</v>
      </c>
      <c r="I3717" s="101" t="s">
        <v>25</v>
      </c>
      <c r="J3717" s="1">
        <f>DATEVALUE(RIGHT(jaar_zip[[#This Row],[YYYYMMDD]],2)&amp;"-"&amp;MID(jaar_zip[[#This Row],[YYYYMMDD]],5,2)&amp;"-"&amp;LEFT(jaar_zip[[#This Row],[YYYYMMDD]],4))</f>
        <v>45445</v>
      </c>
      <c r="K3717" s="101" t="str">
        <f>IF(AND(VALUE(MONTH(jaar_zip[[#This Row],[Datum]]))=1,VALUE(WEEKNUM(jaar_zip[[#This Row],[Datum]],21))&gt;51),RIGHT(YEAR(jaar_zip[[#This Row],[Datum]])-1,2),RIGHT(YEAR(jaar_zip[[#This Row],[Datum]]),2))&amp;"-"&amp; TEXT(WEEKNUM(jaar_zip[[#This Row],[Datum]],21),"00")</f>
        <v>24-22</v>
      </c>
      <c r="L3717" s="101">
        <f>MONTH(jaar_zip[[#This Row],[Datum]])</f>
        <v>6</v>
      </c>
      <c r="M3717" s="101">
        <f>IF(ISNUMBER(jaar_zip[[#This Row],[etmaaltemperatuur]]),IF(jaar_zip[[#This Row],[etmaaltemperatuur]]&lt;stookgrens,stookgrens-jaar_zip[[#This Row],[etmaaltemperatuur]],0),"")</f>
        <v>4</v>
      </c>
      <c r="N3717" s="101">
        <f>IF(ISNUMBER(jaar_zip[[#This Row],[graaddagen]]),IF(OR(MONTH(jaar_zip[[#This Row],[Datum]])=1,MONTH(jaar_zip[[#This Row],[Datum]])=2,MONTH(jaar_zip[[#This Row],[Datum]])=11,MONTH(jaar_zip[[#This Row],[Datum]])=12),1.1,IF(OR(MONTH(jaar_zip[[#This Row],[Datum]])=3,MONTH(jaar_zip[[#This Row],[Datum]])=10),1,0.8))*jaar_zip[[#This Row],[graaddagen]],"")</f>
        <v>3.2</v>
      </c>
      <c r="O3717" s="101">
        <f>IF(ISNUMBER(jaar_zip[[#This Row],[etmaaltemperatuur]]),IF(jaar_zip[[#This Row],[etmaaltemperatuur]]&gt;stookgrens,jaar_zip[[#This Row],[etmaaltemperatuur]]-stookgrens,0),"")</f>
        <v>0</v>
      </c>
    </row>
    <row r="3718" spans="1:15" x14ac:dyDescent="0.25">
      <c r="A3718">
        <v>277</v>
      </c>
      <c r="B3718">
        <v>20240603</v>
      </c>
      <c r="C3718">
        <v>5.7</v>
      </c>
      <c r="D3718">
        <v>14.4</v>
      </c>
      <c r="E3718">
        <v>1082</v>
      </c>
      <c r="F3718">
        <v>0</v>
      </c>
      <c r="H3718">
        <v>78</v>
      </c>
      <c r="I3718" s="101" t="s">
        <v>25</v>
      </c>
      <c r="J3718" s="1">
        <f>DATEVALUE(RIGHT(jaar_zip[[#This Row],[YYYYMMDD]],2)&amp;"-"&amp;MID(jaar_zip[[#This Row],[YYYYMMDD]],5,2)&amp;"-"&amp;LEFT(jaar_zip[[#This Row],[YYYYMMDD]],4))</f>
        <v>45446</v>
      </c>
      <c r="K3718" s="101" t="str">
        <f>IF(AND(VALUE(MONTH(jaar_zip[[#This Row],[Datum]]))=1,VALUE(WEEKNUM(jaar_zip[[#This Row],[Datum]],21))&gt;51),RIGHT(YEAR(jaar_zip[[#This Row],[Datum]])-1,2),RIGHT(YEAR(jaar_zip[[#This Row],[Datum]]),2))&amp;"-"&amp; TEXT(WEEKNUM(jaar_zip[[#This Row],[Datum]],21),"00")</f>
        <v>24-23</v>
      </c>
      <c r="L3718" s="101">
        <f>MONTH(jaar_zip[[#This Row],[Datum]])</f>
        <v>6</v>
      </c>
      <c r="M3718" s="101">
        <f>IF(ISNUMBER(jaar_zip[[#This Row],[etmaaltemperatuur]]),IF(jaar_zip[[#This Row],[etmaaltemperatuur]]&lt;stookgrens,stookgrens-jaar_zip[[#This Row],[etmaaltemperatuur]],0),"")</f>
        <v>3.5999999999999996</v>
      </c>
      <c r="N3718" s="101">
        <f>IF(ISNUMBER(jaar_zip[[#This Row],[graaddagen]]),IF(OR(MONTH(jaar_zip[[#This Row],[Datum]])=1,MONTH(jaar_zip[[#This Row],[Datum]])=2,MONTH(jaar_zip[[#This Row],[Datum]])=11,MONTH(jaar_zip[[#This Row],[Datum]])=12),1.1,IF(OR(MONTH(jaar_zip[[#This Row],[Datum]])=3,MONTH(jaar_zip[[#This Row],[Datum]])=10),1,0.8))*jaar_zip[[#This Row],[graaddagen]],"")</f>
        <v>2.88</v>
      </c>
      <c r="O3718" s="101">
        <f>IF(ISNUMBER(jaar_zip[[#This Row],[etmaaltemperatuur]]),IF(jaar_zip[[#This Row],[etmaaltemperatuur]]&gt;stookgrens,jaar_zip[[#This Row],[etmaaltemperatuur]]-stookgrens,0),"")</f>
        <v>0</v>
      </c>
    </row>
    <row r="3719" spans="1:15" x14ac:dyDescent="0.25">
      <c r="A3719">
        <v>277</v>
      </c>
      <c r="B3719">
        <v>20240604</v>
      </c>
      <c r="C3719">
        <v>4.5</v>
      </c>
      <c r="D3719">
        <v>15.9</v>
      </c>
      <c r="E3719">
        <v>1530</v>
      </c>
      <c r="F3719">
        <v>6.1</v>
      </c>
      <c r="H3719">
        <v>83</v>
      </c>
      <c r="I3719" s="101" t="s">
        <v>25</v>
      </c>
      <c r="J3719" s="1">
        <f>DATEVALUE(RIGHT(jaar_zip[[#This Row],[YYYYMMDD]],2)&amp;"-"&amp;MID(jaar_zip[[#This Row],[YYYYMMDD]],5,2)&amp;"-"&amp;LEFT(jaar_zip[[#This Row],[YYYYMMDD]],4))</f>
        <v>45447</v>
      </c>
      <c r="K3719" s="101" t="str">
        <f>IF(AND(VALUE(MONTH(jaar_zip[[#This Row],[Datum]]))=1,VALUE(WEEKNUM(jaar_zip[[#This Row],[Datum]],21))&gt;51),RIGHT(YEAR(jaar_zip[[#This Row],[Datum]])-1,2),RIGHT(YEAR(jaar_zip[[#This Row],[Datum]]),2))&amp;"-"&amp; TEXT(WEEKNUM(jaar_zip[[#This Row],[Datum]],21),"00")</f>
        <v>24-23</v>
      </c>
      <c r="L3719" s="101">
        <f>MONTH(jaar_zip[[#This Row],[Datum]])</f>
        <v>6</v>
      </c>
      <c r="M3719" s="101">
        <f>IF(ISNUMBER(jaar_zip[[#This Row],[etmaaltemperatuur]]),IF(jaar_zip[[#This Row],[etmaaltemperatuur]]&lt;stookgrens,stookgrens-jaar_zip[[#This Row],[etmaaltemperatuur]],0),"")</f>
        <v>2.0999999999999996</v>
      </c>
      <c r="N3719" s="101">
        <f>IF(ISNUMBER(jaar_zip[[#This Row],[graaddagen]]),IF(OR(MONTH(jaar_zip[[#This Row],[Datum]])=1,MONTH(jaar_zip[[#This Row],[Datum]])=2,MONTH(jaar_zip[[#This Row],[Datum]])=11,MONTH(jaar_zip[[#This Row],[Datum]])=12),1.1,IF(OR(MONTH(jaar_zip[[#This Row],[Datum]])=3,MONTH(jaar_zip[[#This Row],[Datum]])=10),1,0.8))*jaar_zip[[#This Row],[graaddagen]],"")</f>
        <v>1.6799999999999997</v>
      </c>
      <c r="O3719" s="101">
        <f>IF(ISNUMBER(jaar_zip[[#This Row],[etmaaltemperatuur]]),IF(jaar_zip[[#This Row],[etmaaltemperatuur]]&gt;stookgrens,jaar_zip[[#This Row],[etmaaltemperatuur]]-stookgrens,0),"")</f>
        <v>0</v>
      </c>
    </row>
    <row r="3720" spans="1:15" x14ac:dyDescent="0.25">
      <c r="A3720">
        <v>277</v>
      </c>
      <c r="B3720">
        <v>20240605</v>
      </c>
      <c r="C3720">
        <v>7.6</v>
      </c>
      <c r="D3720">
        <v>12.9</v>
      </c>
      <c r="E3720">
        <v>2484</v>
      </c>
      <c r="F3720">
        <v>0.2</v>
      </c>
      <c r="H3720">
        <v>67</v>
      </c>
      <c r="I3720" s="101" t="s">
        <v>25</v>
      </c>
      <c r="J3720" s="1">
        <f>DATEVALUE(RIGHT(jaar_zip[[#This Row],[YYYYMMDD]],2)&amp;"-"&amp;MID(jaar_zip[[#This Row],[YYYYMMDD]],5,2)&amp;"-"&amp;LEFT(jaar_zip[[#This Row],[YYYYMMDD]],4))</f>
        <v>45448</v>
      </c>
      <c r="K3720" s="101" t="str">
        <f>IF(AND(VALUE(MONTH(jaar_zip[[#This Row],[Datum]]))=1,VALUE(WEEKNUM(jaar_zip[[#This Row],[Datum]],21))&gt;51),RIGHT(YEAR(jaar_zip[[#This Row],[Datum]])-1,2),RIGHT(YEAR(jaar_zip[[#This Row],[Datum]]),2))&amp;"-"&amp; TEXT(WEEKNUM(jaar_zip[[#This Row],[Datum]],21),"00")</f>
        <v>24-23</v>
      </c>
      <c r="L3720" s="101">
        <f>MONTH(jaar_zip[[#This Row],[Datum]])</f>
        <v>6</v>
      </c>
      <c r="M3720" s="101">
        <f>IF(ISNUMBER(jaar_zip[[#This Row],[etmaaltemperatuur]]),IF(jaar_zip[[#This Row],[etmaaltemperatuur]]&lt;stookgrens,stookgrens-jaar_zip[[#This Row],[etmaaltemperatuur]],0),"")</f>
        <v>5.0999999999999996</v>
      </c>
      <c r="N3720" s="101">
        <f>IF(ISNUMBER(jaar_zip[[#This Row],[graaddagen]]),IF(OR(MONTH(jaar_zip[[#This Row],[Datum]])=1,MONTH(jaar_zip[[#This Row],[Datum]])=2,MONTH(jaar_zip[[#This Row],[Datum]])=11,MONTH(jaar_zip[[#This Row],[Datum]])=12),1.1,IF(OR(MONTH(jaar_zip[[#This Row],[Datum]])=3,MONTH(jaar_zip[[#This Row],[Datum]])=10),1,0.8))*jaar_zip[[#This Row],[graaddagen]],"")</f>
        <v>4.08</v>
      </c>
      <c r="O3720" s="101">
        <f>IF(ISNUMBER(jaar_zip[[#This Row],[etmaaltemperatuur]]),IF(jaar_zip[[#This Row],[etmaaltemperatuur]]&gt;stookgrens,jaar_zip[[#This Row],[etmaaltemperatuur]]-stookgrens,0),"")</f>
        <v>0</v>
      </c>
    </row>
    <row r="3721" spans="1:15" x14ac:dyDescent="0.25">
      <c r="A3721">
        <v>277</v>
      </c>
      <c r="B3721">
        <v>20240606</v>
      </c>
      <c r="C3721">
        <v>4.9000000000000004</v>
      </c>
      <c r="D3721">
        <v>13</v>
      </c>
      <c r="E3721">
        <v>1614</v>
      </c>
      <c r="F3721">
        <v>2</v>
      </c>
      <c r="H3721">
        <v>73</v>
      </c>
      <c r="I3721" s="101" t="s">
        <v>25</v>
      </c>
      <c r="J3721" s="1">
        <f>DATEVALUE(RIGHT(jaar_zip[[#This Row],[YYYYMMDD]],2)&amp;"-"&amp;MID(jaar_zip[[#This Row],[YYYYMMDD]],5,2)&amp;"-"&amp;LEFT(jaar_zip[[#This Row],[YYYYMMDD]],4))</f>
        <v>45449</v>
      </c>
      <c r="K3721" s="101" t="str">
        <f>IF(AND(VALUE(MONTH(jaar_zip[[#This Row],[Datum]]))=1,VALUE(WEEKNUM(jaar_zip[[#This Row],[Datum]],21))&gt;51),RIGHT(YEAR(jaar_zip[[#This Row],[Datum]])-1,2),RIGHT(YEAR(jaar_zip[[#This Row],[Datum]]),2))&amp;"-"&amp; TEXT(WEEKNUM(jaar_zip[[#This Row],[Datum]],21),"00")</f>
        <v>24-23</v>
      </c>
      <c r="L3721" s="101">
        <f>MONTH(jaar_zip[[#This Row],[Datum]])</f>
        <v>6</v>
      </c>
      <c r="M3721" s="101">
        <f>IF(ISNUMBER(jaar_zip[[#This Row],[etmaaltemperatuur]]),IF(jaar_zip[[#This Row],[etmaaltemperatuur]]&lt;stookgrens,stookgrens-jaar_zip[[#This Row],[etmaaltemperatuur]],0),"")</f>
        <v>5</v>
      </c>
      <c r="N3721" s="101">
        <f>IF(ISNUMBER(jaar_zip[[#This Row],[graaddagen]]),IF(OR(MONTH(jaar_zip[[#This Row],[Datum]])=1,MONTH(jaar_zip[[#This Row],[Datum]])=2,MONTH(jaar_zip[[#This Row],[Datum]])=11,MONTH(jaar_zip[[#This Row],[Datum]])=12),1.1,IF(OR(MONTH(jaar_zip[[#This Row],[Datum]])=3,MONTH(jaar_zip[[#This Row],[Datum]])=10),1,0.8))*jaar_zip[[#This Row],[graaddagen]],"")</f>
        <v>4</v>
      </c>
      <c r="O3721" s="101">
        <f>IF(ISNUMBER(jaar_zip[[#This Row],[etmaaltemperatuur]]),IF(jaar_zip[[#This Row],[etmaaltemperatuur]]&gt;stookgrens,jaar_zip[[#This Row],[etmaaltemperatuur]]-stookgrens,0),"")</f>
        <v>0</v>
      </c>
    </row>
    <row r="3722" spans="1:15" x14ac:dyDescent="0.25">
      <c r="A3722">
        <v>277</v>
      </c>
      <c r="B3722">
        <v>20240607</v>
      </c>
      <c r="C3722">
        <v>5.2</v>
      </c>
      <c r="D3722">
        <v>13.8</v>
      </c>
      <c r="E3722">
        <v>1997</v>
      </c>
      <c r="F3722">
        <v>0</v>
      </c>
      <c r="H3722">
        <v>70</v>
      </c>
      <c r="I3722" s="101" t="s">
        <v>25</v>
      </c>
      <c r="J3722" s="1">
        <f>DATEVALUE(RIGHT(jaar_zip[[#This Row],[YYYYMMDD]],2)&amp;"-"&amp;MID(jaar_zip[[#This Row],[YYYYMMDD]],5,2)&amp;"-"&amp;LEFT(jaar_zip[[#This Row],[YYYYMMDD]],4))</f>
        <v>45450</v>
      </c>
      <c r="K3722" s="101" t="str">
        <f>IF(AND(VALUE(MONTH(jaar_zip[[#This Row],[Datum]]))=1,VALUE(WEEKNUM(jaar_zip[[#This Row],[Datum]],21))&gt;51),RIGHT(YEAR(jaar_zip[[#This Row],[Datum]])-1,2),RIGHT(YEAR(jaar_zip[[#This Row],[Datum]]),2))&amp;"-"&amp; TEXT(WEEKNUM(jaar_zip[[#This Row],[Datum]],21),"00")</f>
        <v>24-23</v>
      </c>
      <c r="L3722" s="101">
        <f>MONTH(jaar_zip[[#This Row],[Datum]])</f>
        <v>6</v>
      </c>
      <c r="M3722" s="101">
        <f>IF(ISNUMBER(jaar_zip[[#This Row],[etmaaltemperatuur]]),IF(jaar_zip[[#This Row],[etmaaltemperatuur]]&lt;stookgrens,stookgrens-jaar_zip[[#This Row],[etmaaltemperatuur]],0),"")</f>
        <v>4.1999999999999993</v>
      </c>
      <c r="N3722" s="101">
        <f>IF(ISNUMBER(jaar_zip[[#This Row],[graaddagen]]),IF(OR(MONTH(jaar_zip[[#This Row],[Datum]])=1,MONTH(jaar_zip[[#This Row],[Datum]])=2,MONTH(jaar_zip[[#This Row],[Datum]])=11,MONTH(jaar_zip[[#This Row],[Datum]])=12),1.1,IF(OR(MONTH(jaar_zip[[#This Row],[Datum]])=3,MONTH(jaar_zip[[#This Row],[Datum]])=10),1,0.8))*jaar_zip[[#This Row],[graaddagen]],"")</f>
        <v>3.3599999999999994</v>
      </c>
      <c r="O3722" s="101">
        <f>IF(ISNUMBER(jaar_zip[[#This Row],[etmaaltemperatuur]]),IF(jaar_zip[[#This Row],[etmaaltemperatuur]]&gt;stookgrens,jaar_zip[[#This Row],[etmaaltemperatuur]]-stookgrens,0),"")</f>
        <v>0</v>
      </c>
    </row>
    <row r="3723" spans="1:15" x14ac:dyDescent="0.25">
      <c r="A3723">
        <v>277</v>
      </c>
      <c r="B3723">
        <v>20240608</v>
      </c>
      <c r="C3723">
        <v>6.8</v>
      </c>
      <c r="D3723">
        <v>13.3</v>
      </c>
      <c r="E3723">
        <v>1189</v>
      </c>
      <c r="F3723">
        <v>1.2</v>
      </c>
      <c r="H3723">
        <v>77</v>
      </c>
      <c r="I3723" s="101" t="s">
        <v>25</v>
      </c>
      <c r="J3723" s="1">
        <f>DATEVALUE(RIGHT(jaar_zip[[#This Row],[YYYYMMDD]],2)&amp;"-"&amp;MID(jaar_zip[[#This Row],[YYYYMMDD]],5,2)&amp;"-"&amp;LEFT(jaar_zip[[#This Row],[YYYYMMDD]],4))</f>
        <v>45451</v>
      </c>
      <c r="K3723" s="101" t="str">
        <f>IF(AND(VALUE(MONTH(jaar_zip[[#This Row],[Datum]]))=1,VALUE(WEEKNUM(jaar_zip[[#This Row],[Datum]],21))&gt;51),RIGHT(YEAR(jaar_zip[[#This Row],[Datum]])-1,2),RIGHT(YEAR(jaar_zip[[#This Row],[Datum]]),2))&amp;"-"&amp; TEXT(WEEKNUM(jaar_zip[[#This Row],[Datum]],21),"00")</f>
        <v>24-23</v>
      </c>
      <c r="L3723" s="101">
        <f>MONTH(jaar_zip[[#This Row],[Datum]])</f>
        <v>6</v>
      </c>
      <c r="M3723" s="101">
        <f>IF(ISNUMBER(jaar_zip[[#This Row],[etmaaltemperatuur]]),IF(jaar_zip[[#This Row],[etmaaltemperatuur]]&lt;stookgrens,stookgrens-jaar_zip[[#This Row],[etmaaltemperatuur]],0),"")</f>
        <v>4.6999999999999993</v>
      </c>
      <c r="N3723" s="101">
        <f>IF(ISNUMBER(jaar_zip[[#This Row],[graaddagen]]),IF(OR(MONTH(jaar_zip[[#This Row],[Datum]])=1,MONTH(jaar_zip[[#This Row],[Datum]])=2,MONTH(jaar_zip[[#This Row],[Datum]])=11,MONTH(jaar_zip[[#This Row],[Datum]])=12),1.1,IF(OR(MONTH(jaar_zip[[#This Row],[Datum]])=3,MONTH(jaar_zip[[#This Row],[Datum]])=10),1,0.8))*jaar_zip[[#This Row],[graaddagen]],"")</f>
        <v>3.76</v>
      </c>
      <c r="O3723" s="101">
        <f>IF(ISNUMBER(jaar_zip[[#This Row],[etmaaltemperatuur]]),IF(jaar_zip[[#This Row],[etmaaltemperatuur]]&gt;stookgrens,jaar_zip[[#This Row],[etmaaltemperatuur]]-stookgrens,0),"")</f>
        <v>0</v>
      </c>
    </row>
    <row r="3724" spans="1:15" x14ac:dyDescent="0.25">
      <c r="A3724">
        <v>277</v>
      </c>
      <c r="B3724">
        <v>20240609</v>
      </c>
      <c r="C3724">
        <v>7.8</v>
      </c>
      <c r="D3724">
        <v>12.5</v>
      </c>
      <c r="E3724">
        <v>1472</v>
      </c>
      <c r="F3724">
        <v>0.7</v>
      </c>
      <c r="H3724">
        <v>73</v>
      </c>
      <c r="I3724" s="101" t="s">
        <v>25</v>
      </c>
      <c r="J3724" s="1">
        <f>DATEVALUE(RIGHT(jaar_zip[[#This Row],[YYYYMMDD]],2)&amp;"-"&amp;MID(jaar_zip[[#This Row],[YYYYMMDD]],5,2)&amp;"-"&amp;LEFT(jaar_zip[[#This Row],[YYYYMMDD]],4))</f>
        <v>45452</v>
      </c>
      <c r="K3724" s="101" t="str">
        <f>IF(AND(VALUE(MONTH(jaar_zip[[#This Row],[Datum]]))=1,VALUE(WEEKNUM(jaar_zip[[#This Row],[Datum]],21))&gt;51),RIGHT(YEAR(jaar_zip[[#This Row],[Datum]])-1,2),RIGHT(YEAR(jaar_zip[[#This Row],[Datum]]),2))&amp;"-"&amp; TEXT(WEEKNUM(jaar_zip[[#This Row],[Datum]],21),"00")</f>
        <v>24-23</v>
      </c>
      <c r="L3724" s="101">
        <f>MONTH(jaar_zip[[#This Row],[Datum]])</f>
        <v>6</v>
      </c>
      <c r="M3724" s="101">
        <f>IF(ISNUMBER(jaar_zip[[#This Row],[etmaaltemperatuur]]),IF(jaar_zip[[#This Row],[etmaaltemperatuur]]&lt;stookgrens,stookgrens-jaar_zip[[#This Row],[etmaaltemperatuur]],0),"")</f>
        <v>5.5</v>
      </c>
      <c r="N3724" s="101">
        <f>IF(ISNUMBER(jaar_zip[[#This Row],[graaddagen]]),IF(OR(MONTH(jaar_zip[[#This Row],[Datum]])=1,MONTH(jaar_zip[[#This Row],[Datum]])=2,MONTH(jaar_zip[[#This Row],[Datum]])=11,MONTH(jaar_zip[[#This Row],[Datum]])=12),1.1,IF(OR(MONTH(jaar_zip[[#This Row],[Datum]])=3,MONTH(jaar_zip[[#This Row],[Datum]])=10),1,0.8))*jaar_zip[[#This Row],[graaddagen]],"")</f>
        <v>4.4000000000000004</v>
      </c>
      <c r="O3724" s="101">
        <f>IF(ISNUMBER(jaar_zip[[#This Row],[etmaaltemperatuur]]),IF(jaar_zip[[#This Row],[etmaaltemperatuur]]&gt;stookgrens,jaar_zip[[#This Row],[etmaaltemperatuur]]-stookgrens,0),"")</f>
        <v>0</v>
      </c>
    </row>
    <row r="3725" spans="1:15" x14ac:dyDescent="0.25">
      <c r="A3725">
        <v>277</v>
      </c>
      <c r="B3725">
        <v>20240610</v>
      </c>
      <c r="C3725">
        <v>7.9</v>
      </c>
      <c r="D3725">
        <v>11.4</v>
      </c>
      <c r="E3725">
        <v>626</v>
      </c>
      <c r="F3725">
        <v>20.3</v>
      </c>
      <c r="H3725">
        <v>79</v>
      </c>
      <c r="I3725" s="101" t="s">
        <v>25</v>
      </c>
      <c r="J3725" s="1">
        <f>DATEVALUE(RIGHT(jaar_zip[[#This Row],[YYYYMMDD]],2)&amp;"-"&amp;MID(jaar_zip[[#This Row],[YYYYMMDD]],5,2)&amp;"-"&amp;LEFT(jaar_zip[[#This Row],[YYYYMMDD]],4))</f>
        <v>45453</v>
      </c>
      <c r="K3725" s="101" t="str">
        <f>IF(AND(VALUE(MONTH(jaar_zip[[#This Row],[Datum]]))=1,VALUE(WEEKNUM(jaar_zip[[#This Row],[Datum]],21))&gt;51),RIGHT(YEAR(jaar_zip[[#This Row],[Datum]])-1,2),RIGHT(YEAR(jaar_zip[[#This Row],[Datum]]),2))&amp;"-"&amp; TEXT(WEEKNUM(jaar_zip[[#This Row],[Datum]],21),"00")</f>
        <v>24-24</v>
      </c>
      <c r="L3725" s="101">
        <f>MONTH(jaar_zip[[#This Row],[Datum]])</f>
        <v>6</v>
      </c>
      <c r="M3725" s="101">
        <f>IF(ISNUMBER(jaar_zip[[#This Row],[etmaaltemperatuur]]),IF(jaar_zip[[#This Row],[etmaaltemperatuur]]&lt;stookgrens,stookgrens-jaar_zip[[#This Row],[etmaaltemperatuur]],0),"")</f>
        <v>6.6</v>
      </c>
      <c r="N3725" s="101">
        <f>IF(ISNUMBER(jaar_zip[[#This Row],[graaddagen]]),IF(OR(MONTH(jaar_zip[[#This Row],[Datum]])=1,MONTH(jaar_zip[[#This Row],[Datum]])=2,MONTH(jaar_zip[[#This Row],[Datum]])=11,MONTH(jaar_zip[[#This Row],[Datum]])=12),1.1,IF(OR(MONTH(jaar_zip[[#This Row],[Datum]])=3,MONTH(jaar_zip[[#This Row],[Datum]])=10),1,0.8))*jaar_zip[[#This Row],[graaddagen]],"")</f>
        <v>5.28</v>
      </c>
      <c r="O3725" s="101">
        <f>IF(ISNUMBER(jaar_zip[[#This Row],[etmaaltemperatuur]]),IF(jaar_zip[[#This Row],[etmaaltemperatuur]]&gt;stookgrens,jaar_zip[[#This Row],[etmaaltemperatuur]]-stookgrens,0),"")</f>
        <v>0</v>
      </c>
    </row>
    <row r="3726" spans="1:15" x14ac:dyDescent="0.25">
      <c r="A3726">
        <v>277</v>
      </c>
      <c r="B3726">
        <v>20240611</v>
      </c>
      <c r="C3726">
        <v>9.6999999999999993</v>
      </c>
      <c r="D3726">
        <v>12.4</v>
      </c>
      <c r="E3726">
        <v>2017</v>
      </c>
      <c r="F3726">
        <v>2.9</v>
      </c>
      <c r="H3726">
        <v>75</v>
      </c>
      <c r="I3726" s="101" t="s">
        <v>25</v>
      </c>
      <c r="J3726" s="1">
        <f>DATEVALUE(RIGHT(jaar_zip[[#This Row],[YYYYMMDD]],2)&amp;"-"&amp;MID(jaar_zip[[#This Row],[YYYYMMDD]],5,2)&amp;"-"&amp;LEFT(jaar_zip[[#This Row],[YYYYMMDD]],4))</f>
        <v>45454</v>
      </c>
      <c r="K3726" s="101" t="str">
        <f>IF(AND(VALUE(MONTH(jaar_zip[[#This Row],[Datum]]))=1,VALUE(WEEKNUM(jaar_zip[[#This Row],[Datum]],21))&gt;51),RIGHT(YEAR(jaar_zip[[#This Row],[Datum]])-1,2),RIGHT(YEAR(jaar_zip[[#This Row],[Datum]]),2))&amp;"-"&amp; TEXT(WEEKNUM(jaar_zip[[#This Row],[Datum]],21),"00")</f>
        <v>24-24</v>
      </c>
      <c r="L3726" s="101">
        <f>MONTH(jaar_zip[[#This Row],[Datum]])</f>
        <v>6</v>
      </c>
      <c r="M3726" s="101">
        <f>IF(ISNUMBER(jaar_zip[[#This Row],[etmaaltemperatuur]]),IF(jaar_zip[[#This Row],[etmaaltemperatuur]]&lt;stookgrens,stookgrens-jaar_zip[[#This Row],[etmaaltemperatuur]],0),"")</f>
        <v>5.6</v>
      </c>
      <c r="N3726" s="101">
        <f>IF(ISNUMBER(jaar_zip[[#This Row],[graaddagen]]),IF(OR(MONTH(jaar_zip[[#This Row],[Datum]])=1,MONTH(jaar_zip[[#This Row],[Datum]])=2,MONTH(jaar_zip[[#This Row],[Datum]])=11,MONTH(jaar_zip[[#This Row],[Datum]])=12),1.1,IF(OR(MONTH(jaar_zip[[#This Row],[Datum]])=3,MONTH(jaar_zip[[#This Row],[Datum]])=10),1,0.8))*jaar_zip[[#This Row],[graaddagen]],"")</f>
        <v>4.4799999999999995</v>
      </c>
      <c r="O3726" s="101">
        <f>IF(ISNUMBER(jaar_zip[[#This Row],[etmaaltemperatuur]]),IF(jaar_zip[[#This Row],[etmaaltemperatuur]]&gt;stookgrens,jaar_zip[[#This Row],[etmaaltemperatuur]]-stookgrens,0),"")</f>
        <v>0</v>
      </c>
    </row>
    <row r="3727" spans="1:15" x14ac:dyDescent="0.25">
      <c r="A3727">
        <v>277</v>
      </c>
      <c r="B3727">
        <v>20240612</v>
      </c>
      <c r="C3727">
        <v>7.9</v>
      </c>
      <c r="D3727">
        <v>11.7</v>
      </c>
      <c r="E3727">
        <v>2270</v>
      </c>
      <c r="F3727">
        <v>4.5999999999999996</v>
      </c>
      <c r="H3727">
        <v>73</v>
      </c>
      <c r="I3727" s="101" t="s">
        <v>25</v>
      </c>
      <c r="J3727" s="1">
        <f>DATEVALUE(RIGHT(jaar_zip[[#This Row],[YYYYMMDD]],2)&amp;"-"&amp;MID(jaar_zip[[#This Row],[YYYYMMDD]],5,2)&amp;"-"&amp;LEFT(jaar_zip[[#This Row],[YYYYMMDD]],4))</f>
        <v>45455</v>
      </c>
      <c r="K3727" s="101" t="str">
        <f>IF(AND(VALUE(MONTH(jaar_zip[[#This Row],[Datum]]))=1,VALUE(WEEKNUM(jaar_zip[[#This Row],[Datum]],21))&gt;51),RIGHT(YEAR(jaar_zip[[#This Row],[Datum]])-1,2),RIGHT(YEAR(jaar_zip[[#This Row],[Datum]]),2))&amp;"-"&amp; TEXT(WEEKNUM(jaar_zip[[#This Row],[Datum]],21),"00")</f>
        <v>24-24</v>
      </c>
      <c r="L3727" s="101">
        <f>MONTH(jaar_zip[[#This Row],[Datum]])</f>
        <v>6</v>
      </c>
      <c r="M3727" s="101">
        <f>IF(ISNUMBER(jaar_zip[[#This Row],[etmaaltemperatuur]]),IF(jaar_zip[[#This Row],[etmaaltemperatuur]]&lt;stookgrens,stookgrens-jaar_zip[[#This Row],[etmaaltemperatuur]],0),"")</f>
        <v>6.3000000000000007</v>
      </c>
      <c r="N3727" s="101">
        <f>IF(ISNUMBER(jaar_zip[[#This Row],[graaddagen]]),IF(OR(MONTH(jaar_zip[[#This Row],[Datum]])=1,MONTH(jaar_zip[[#This Row],[Datum]])=2,MONTH(jaar_zip[[#This Row],[Datum]])=11,MONTH(jaar_zip[[#This Row],[Datum]])=12),1.1,IF(OR(MONTH(jaar_zip[[#This Row],[Datum]])=3,MONTH(jaar_zip[[#This Row],[Datum]])=10),1,0.8))*jaar_zip[[#This Row],[graaddagen]],"")</f>
        <v>5.0400000000000009</v>
      </c>
      <c r="O3727" s="101">
        <f>IF(ISNUMBER(jaar_zip[[#This Row],[etmaaltemperatuur]]),IF(jaar_zip[[#This Row],[etmaaltemperatuur]]&gt;stookgrens,jaar_zip[[#This Row],[etmaaltemperatuur]]-stookgrens,0),"")</f>
        <v>0</v>
      </c>
    </row>
    <row r="3728" spans="1:15" x14ac:dyDescent="0.25">
      <c r="A3728">
        <v>277</v>
      </c>
      <c r="B3728">
        <v>20240613</v>
      </c>
      <c r="C3728">
        <v>3.3</v>
      </c>
      <c r="D3728">
        <v>13.1</v>
      </c>
      <c r="E3728">
        <v>1007</v>
      </c>
      <c r="F3728">
        <v>0.5</v>
      </c>
      <c r="H3728">
        <v>80</v>
      </c>
      <c r="I3728" s="101" t="s">
        <v>25</v>
      </c>
      <c r="J3728" s="1">
        <f>DATEVALUE(RIGHT(jaar_zip[[#This Row],[YYYYMMDD]],2)&amp;"-"&amp;MID(jaar_zip[[#This Row],[YYYYMMDD]],5,2)&amp;"-"&amp;LEFT(jaar_zip[[#This Row],[YYYYMMDD]],4))</f>
        <v>45456</v>
      </c>
      <c r="K3728" s="101" t="str">
        <f>IF(AND(VALUE(MONTH(jaar_zip[[#This Row],[Datum]]))=1,VALUE(WEEKNUM(jaar_zip[[#This Row],[Datum]],21))&gt;51),RIGHT(YEAR(jaar_zip[[#This Row],[Datum]])-1,2),RIGHT(YEAR(jaar_zip[[#This Row],[Datum]]),2))&amp;"-"&amp; TEXT(WEEKNUM(jaar_zip[[#This Row],[Datum]],21),"00")</f>
        <v>24-24</v>
      </c>
      <c r="L3728" s="101">
        <f>MONTH(jaar_zip[[#This Row],[Datum]])</f>
        <v>6</v>
      </c>
      <c r="M3728" s="101">
        <f>IF(ISNUMBER(jaar_zip[[#This Row],[etmaaltemperatuur]]),IF(jaar_zip[[#This Row],[etmaaltemperatuur]]&lt;stookgrens,stookgrens-jaar_zip[[#This Row],[etmaaltemperatuur]],0),"")</f>
        <v>4.9000000000000004</v>
      </c>
      <c r="N3728" s="101">
        <f>IF(ISNUMBER(jaar_zip[[#This Row],[graaddagen]]),IF(OR(MONTH(jaar_zip[[#This Row],[Datum]])=1,MONTH(jaar_zip[[#This Row],[Datum]])=2,MONTH(jaar_zip[[#This Row],[Datum]])=11,MONTH(jaar_zip[[#This Row],[Datum]])=12),1.1,IF(OR(MONTH(jaar_zip[[#This Row],[Datum]])=3,MONTH(jaar_zip[[#This Row],[Datum]])=10),1,0.8))*jaar_zip[[#This Row],[graaddagen]],"")</f>
        <v>3.9200000000000004</v>
      </c>
      <c r="O3728" s="101">
        <f>IF(ISNUMBER(jaar_zip[[#This Row],[etmaaltemperatuur]]),IF(jaar_zip[[#This Row],[etmaaltemperatuur]]&gt;stookgrens,jaar_zip[[#This Row],[etmaaltemperatuur]]-stookgrens,0),"")</f>
        <v>0</v>
      </c>
    </row>
    <row r="3729" spans="1:15" x14ac:dyDescent="0.25">
      <c r="A3729">
        <v>277</v>
      </c>
      <c r="B3729">
        <v>20240614</v>
      </c>
      <c r="C3729">
        <v>5.0999999999999996</v>
      </c>
      <c r="D3729">
        <v>14.6</v>
      </c>
      <c r="E3729">
        <v>1187</v>
      </c>
      <c r="F3729">
        <v>0</v>
      </c>
      <c r="H3729">
        <v>82</v>
      </c>
      <c r="I3729" s="101" t="s">
        <v>25</v>
      </c>
      <c r="J3729" s="1">
        <f>DATEVALUE(RIGHT(jaar_zip[[#This Row],[YYYYMMDD]],2)&amp;"-"&amp;MID(jaar_zip[[#This Row],[YYYYMMDD]],5,2)&amp;"-"&amp;LEFT(jaar_zip[[#This Row],[YYYYMMDD]],4))</f>
        <v>45457</v>
      </c>
      <c r="K3729" s="101" t="str">
        <f>IF(AND(VALUE(MONTH(jaar_zip[[#This Row],[Datum]]))=1,VALUE(WEEKNUM(jaar_zip[[#This Row],[Datum]],21))&gt;51),RIGHT(YEAR(jaar_zip[[#This Row],[Datum]])-1,2),RIGHT(YEAR(jaar_zip[[#This Row],[Datum]]),2))&amp;"-"&amp; TEXT(WEEKNUM(jaar_zip[[#This Row],[Datum]],21),"00")</f>
        <v>24-24</v>
      </c>
      <c r="L3729" s="101">
        <f>MONTH(jaar_zip[[#This Row],[Datum]])</f>
        <v>6</v>
      </c>
      <c r="M3729" s="101">
        <f>IF(ISNUMBER(jaar_zip[[#This Row],[etmaaltemperatuur]]),IF(jaar_zip[[#This Row],[etmaaltemperatuur]]&lt;stookgrens,stookgrens-jaar_zip[[#This Row],[etmaaltemperatuur]],0),"")</f>
        <v>3.4000000000000004</v>
      </c>
      <c r="N3729" s="101">
        <f>IF(ISNUMBER(jaar_zip[[#This Row],[graaddagen]]),IF(OR(MONTH(jaar_zip[[#This Row],[Datum]])=1,MONTH(jaar_zip[[#This Row],[Datum]])=2,MONTH(jaar_zip[[#This Row],[Datum]])=11,MONTH(jaar_zip[[#This Row],[Datum]])=12),1.1,IF(OR(MONTH(jaar_zip[[#This Row],[Datum]])=3,MONTH(jaar_zip[[#This Row],[Datum]])=10),1,0.8))*jaar_zip[[#This Row],[graaddagen]],"")</f>
        <v>2.7200000000000006</v>
      </c>
      <c r="O3729" s="101">
        <f>IF(ISNUMBER(jaar_zip[[#This Row],[etmaaltemperatuur]]),IF(jaar_zip[[#This Row],[etmaaltemperatuur]]&gt;stookgrens,jaar_zip[[#This Row],[etmaaltemperatuur]]-stookgrens,0),"")</f>
        <v>0</v>
      </c>
    </row>
    <row r="3730" spans="1:15" x14ac:dyDescent="0.25">
      <c r="A3730">
        <v>277</v>
      </c>
      <c r="B3730">
        <v>20240615</v>
      </c>
      <c r="C3730">
        <v>6.5</v>
      </c>
      <c r="D3730">
        <v>13.9</v>
      </c>
      <c r="E3730">
        <v>1472</v>
      </c>
      <c r="F3730">
        <v>8.8000000000000007</v>
      </c>
      <c r="H3730">
        <v>85</v>
      </c>
      <c r="I3730" s="101" t="s">
        <v>25</v>
      </c>
      <c r="J3730" s="1">
        <f>DATEVALUE(RIGHT(jaar_zip[[#This Row],[YYYYMMDD]],2)&amp;"-"&amp;MID(jaar_zip[[#This Row],[YYYYMMDD]],5,2)&amp;"-"&amp;LEFT(jaar_zip[[#This Row],[YYYYMMDD]],4))</f>
        <v>45458</v>
      </c>
      <c r="K3730" s="101" t="str">
        <f>IF(AND(VALUE(MONTH(jaar_zip[[#This Row],[Datum]]))=1,VALUE(WEEKNUM(jaar_zip[[#This Row],[Datum]],21))&gt;51),RIGHT(YEAR(jaar_zip[[#This Row],[Datum]])-1,2),RIGHT(YEAR(jaar_zip[[#This Row],[Datum]]),2))&amp;"-"&amp; TEXT(WEEKNUM(jaar_zip[[#This Row],[Datum]],21),"00")</f>
        <v>24-24</v>
      </c>
      <c r="L3730" s="101">
        <f>MONTH(jaar_zip[[#This Row],[Datum]])</f>
        <v>6</v>
      </c>
      <c r="M3730" s="101">
        <f>IF(ISNUMBER(jaar_zip[[#This Row],[etmaaltemperatuur]]),IF(jaar_zip[[#This Row],[etmaaltemperatuur]]&lt;stookgrens,stookgrens-jaar_zip[[#This Row],[etmaaltemperatuur]],0),"")</f>
        <v>4.0999999999999996</v>
      </c>
      <c r="N3730" s="101">
        <f>IF(ISNUMBER(jaar_zip[[#This Row],[graaddagen]]),IF(OR(MONTH(jaar_zip[[#This Row],[Datum]])=1,MONTH(jaar_zip[[#This Row],[Datum]])=2,MONTH(jaar_zip[[#This Row],[Datum]])=11,MONTH(jaar_zip[[#This Row],[Datum]])=12),1.1,IF(OR(MONTH(jaar_zip[[#This Row],[Datum]])=3,MONTH(jaar_zip[[#This Row],[Datum]])=10),1,0.8))*jaar_zip[[#This Row],[graaddagen]],"")</f>
        <v>3.28</v>
      </c>
      <c r="O3730" s="101">
        <f>IF(ISNUMBER(jaar_zip[[#This Row],[etmaaltemperatuur]]),IF(jaar_zip[[#This Row],[etmaaltemperatuur]]&gt;stookgrens,jaar_zip[[#This Row],[etmaaltemperatuur]]-stookgrens,0),"")</f>
        <v>0</v>
      </c>
    </row>
    <row r="3731" spans="1:15" x14ac:dyDescent="0.25">
      <c r="A3731">
        <v>277</v>
      </c>
      <c r="B3731">
        <v>20240616</v>
      </c>
      <c r="C3731">
        <v>5.5</v>
      </c>
      <c r="D3731">
        <v>14.3</v>
      </c>
      <c r="E3731">
        <v>1574</v>
      </c>
      <c r="F3731">
        <v>1.7</v>
      </c>
      <c r="H3731">
        <v>83</v>
      </c>
      <c r="I3731" s="101" t="s">
        <v>25</v>
      </c>
      <c r="J3731" s="1">
        <f>DATEVALUE(RIGHT(jaar_zip[[#This Row],[YYYYMMDD]],2)&amp;"-"&amp;MID(jaar_zip[[#This Row],[YYYYMMDD]],5,2)&amp;"-"&amp;LEFT(jaar_zip[[#This Row],[YYYYMMDD]],4))</f>
        <v>45459</v>
      </c>
      <c r="K3731" s="101" t="str">
        <f>IF(AND(VALUE(MONTH(jaar_zip[[#This Row],[Datum]]))=1,VALUE(WEEKNUM(jaar_zip[[#This Row],[Datum]],21))&gt;51),RIGHT(YEAR(jaar_zip[[#This Row],[Datum]])-1,2),RIGHT(YEAR(jaar_zip[[#This Row],[Datum]]),2))&amp;"-"&amp; TEXT(WEEKNUM(jaar_zip[[#This Row],[Datum]],21),"00")</f>
        <v>24-24</v>
      </c>
      <c r="L3731" s="101">
        <f>MONTH(jaar_zip[[#This Row],[Datum]])</f>
        <v>6</v>
      </c>
      <c r="M3731" s="101">
        <f>IF(ISNUMBER(jaar_zip[[#This Row],[etmaaltemperatuur]]),IF(jaar_zip[[#This Row],[etmaaltemperatuur]]&lt;stookgrens,stookgrens-jaar_zip[[#This Row],[etmaaltemperatuur]],0),"")</f>
        <v>3.6999999999999993</v>
      </c>
      <c r="N3731" s="101">
        <f>IF(ISNUMBER(jaar_zip[[#This Row],[graaddagen]]),IF(OR(MONTH(jaar_zip[[#This Row],[Datum]])=1,MONTH(jaar_zip[[#This Row],[Datum]])=2,MONTH(jaar_zip[[#This Row],[Datum]])=11,MONTH(jaar_zip[[#This Row],[Datum]])=12),1.1,IF(OR(MONTH(jaar_zip[[#This Row],[Datum]])=3,MONTH(jaar_zip[[#This Row],[Datum]])=10),1,0.8))*jaar_zip[[#This Row],[graaddagen]],"")</f>
        <v>2.9599999999999995</v>
      </c>
      <c r="O3731" s="101">
        <f>IF(ISNUMBER(jaar_zip[[#This Row],[etmaaltemperatuur]]),IF(jaar_zip[[#This Row],[etmaaltemperatuur]]&gt;stookgrens,jaar_zip[[#This Row],[etmaaltemperatuur]]-stookgrens,0),"")</f>
        <v>0</v>
      </c>
    </row>
    <row r="3732" spans="1:15" x14ac:dyDescent="0.25">
      <c r="A3732">
        <v>277</v>
      </c>
      <c r="B3732">
        <v>20240617</v>
      </c>
      <c r="C3732">
        <v>5</v>
      </c>
      <c r="D3732">
        <v>15.6</v>
      </c>
      <c r="E3732">
        <v>2523</v>
      </c>
      <c r="F3732">
        <v>0</v>
      </c>
      <c r="H3732">
        <v>77</v>
      </c>
      <c r="I3732" s="101" t="s">
        <v>25</v>
      </c>
      <c r="J3732" s="1">
        <f>DATEVALUE(RIGHT(jaar_zip[[#This Row],[YYYYMMDD]],2)&amp;"-"&amp;MID(jaar_zip[[#This Row],[YYYYMMDD]],5,2)&amp;"-"&amp;LEFT(jaar_zip[[#This Row],[YYYYMMDD]],4))</f>
        <v>45460</v>
      </c>
      <c r="K3732" s="101" t="str">
        <f>IF(AND(VALUE(MONTH(jaar_zip[[#This Row],[Datum]]))=1,VALUE(WEEKNUM(jaar_zip[[#This Row],[Datum]],21))&gt;51),RIGHT(YEAR(jaar_zip[[#This Row],[Datum]])-1,2),RIGHT(YEAR(jaar_zip[[#This Row],[Datum]]),2))&amp;"-"&amp; TEXT(WEEKNUM(jaar_zip[[#This Row],[Datum]],21),"00")</f>
        <v>24-25</v>
      </c>
      <c r="L3732" s="101">
        <f>MONTH(jaar_zip[[#This Row],[Datum]])</f>
        <v>6</v>
      </c>
      <c r="M3732" s="101">
        <f>IF(ISNUMBER(jaar_zip[[#This Row],[etmaaltemperatuur]]),IF(jaar_zip[[#This Row],[etmaaltemperatuur]]&lt;stookgrens,stookgrens-jaar_zip[[#This Row],[etmaaltemperatuur]],0),"")</f>
        <v>2.4000000000000004</v>
      </c>
      <c r="N3732" s="101">
        <f>IF(ISNUMBER(jaar_zip[[#This Row],[graaddagen]]),IF(OR(MONTH(jaar_zip[[#This Row],[Datum]])=1,MONTH(jaar_zip[[#This Row],[Datum]])=2,MONTH(jaar_zip[[#This Row],[Datum]])=11,MONTH(jaar_zip[[#This Row],[Datum]])=12),1.1,IF(OR(MONTH(jaar_zip[[#This Row],[Datum]])=3,MONTH(jaar_zip[[#This Row],[Datum]])=10),1,0.8))*jaar_zip[[#This Row],[graaddagen]],"")</f>
        <v>1.9200000000000004</v>
      </c>
      <c r="O3732" s="101">
        <f>IF(ISNUMBER(jaar_zip[[#This Row],[etmaaltemperatuur]]),IF(jaar_zip[[#This Row],[etmaaltemperatuur]]&gt;stookgrens,jaar_zip[[#This Row],[etmaaltemperatuur]]-stookgrens,0),"")</f>
        <v>0</v>
      </c>
    </row>
    <row r="3733" spans="1:15" x14ac:dyDescent="0.25">
      <c r="A3733">
        <v>277</v>
      </c>
      <c r="B3733">
        <v>20240618</v>
      </c>
      <c r="C3733">
        <v>4.0999999999999996</v>
      </c>
      <c r="D3733">
        <v>15.6</v>
      </c>
      <c r="E3733">
        <v>1839</v>
      </c>
      <c r="F3733">
        <v>0</v>
      </c>
      <c r="H3733">
        <v>78</v>
      </c>
      <c r="I3733" s="101" t="s">
        <v>25</v>
      </c>
      <c r="J3733" s="1">
        <f>DATEVALUE(RIGHT(jaar_zip[[#This Row],[YYYYMMDD]],2)&amp;"-"&amp;MID(jaar_zip[[#This Row],[YYYYMMDD]],5,2)&amp;"-"&amp;LEFT(jaar_zip[[#This Row],[YYYYMMDD]],4))</f>
        <v>45461</v>
      </c>
      <c r="K3733" s="101" t="str">
        <f>IF(AND(VALUE(MONTH(jaar_zip[[#This Row],[Datum]]))=1,VALUE(WEEKNUM(jaar_zip[[#This Row],[Datum]],21))&gt;51),RIGHT(YEAR(jaar_zip[[#This Row],[Datum]])-1,2),RIGHT(YEAR(jaar_zip[[#This Row],[Datum]]),2))&amp;"-"&amp; TEXT(WEEKNUM(jaar_zip[[#This Row],[Datum]],21),"00")</f>
        <v>24-25</v>
      </c>
      <c r="L3733" s="101">
        <f>MONTH(jaar_zip[[#This Row],[Datum]])</f>
        <v>6</v>
      </c>
      <c r="M3733" s="101">
        <f>IF(ISNUMBER(jaar_zip[[#This Row],[etmaaltemperatuur]]),IF(jaar_zip[[#This Row],[etmaaltemperatuur]]&lt;stookgrens,stookgrens-jaar_zip[[#This Row],[etmaaltemperatuur]],0),"")</f>
        <v>2.4000000000000004</v>
      </c>
      <c r="N3733" s="101">
        <f>IF(ISNUMBER(jaar_zip[[#This Row],[graaddagen]]),IF(OR(MONTH(jaar_zip[[#This Row],[Datum]])=1,MONTH(jaar_zip[[#This Row],[Datum]])=2,MONTH(jaar_zip[[#This Row],[Datum]])=11,MONTH(jaar_zip[[#This Row],[Datum]])=12),1.1,IF(OR(MONTH(jaar_zip[[#This Row],[Datum]])=3,MONTH(jaar_zip[[#This Row],[Datum]])=10),1,0.8))*jaar_zip[[#This Row],[graaddagen]],"")</f>
        <v>1.9200000000000004</v>
      </c>
      <c r="O3733" s="101">
        <f>IF(ISNUMBER(jaar_zip[[#This Row],[etmaaltemperatuur]]),IF(jaar_zip[[#This Row],[etmaaltemperatuur]]&gt;stookgrens,jaar_zip[[#This Row],[etmaaltemperatuur]]-stookgrens,0),"")</f>
        <v>0</v>
      </c>
    </row>
    <row r="3734" spans="1:15" x14ac:dyDescent="0.25">
      <c r="A3734">
        <v>277</v>
      </c>
      <c r="B3734">
        <v>20240619</v>
      </c>
      <c r="C3734">
        <v>4.7</v>
      </c>
      <c r="D3734">
        <v>15.2</v>
      </c>
      <c r="E3734">
        <v>2736</v>
      </c>
      <c r="F3734">
        <v>0</v>
      </c>
      <c r="H3734">
        <v>71</v>
      </c>
      <c r="I3734" s="101" t="s">
        <v>25</v>
      </c>
      <c r="J3734" s="1">
        <f>DATEVALUE(RIGHT(jaar_zip[[#This Row],[YYYYMMDD]],2)&amp;"-"&amp;MID(jaar_zip[[#This Row],[YYYYMMDD]],5,2)&amp;"-"&amp;LEFT(jaar_zip[[#This Row],[YYYYMMDD]],4))</f>
        <v>45462</v>
      </c>
      <c r="K3734" s="101" t="str">
        <f>IF(AND(VALUE(MONTH(jaar_zip[[#This Row],[Datum]]))=1,VALUE(WEEKNUM(jaar_zip[[#This Row],[Datum]],21))&gt;51),RIGHT(YEAR(jaar_zip[[#This Row],[Datum]])-1,2),RIGHT(YEAR(jaar_zip[[#This Row],[Datum]]),2))&amp;"-"&amp; TEXT(WEEKNUM(jaar_zip[[#This Row],[Datum]],21),"00")</f>
        <v>24-25</v>
      </c>
      <c r="L3734" s="101">
        <f>MONTH(jaar_zip[[#This Row],[Datum]])</f>
        <v>6</v>
      </c>
      <c r="M3734" s="101">
        <f>IF(ISNUMBER(jaar_zip[[#This Row],[etmaaltemperatuur]]),IF(jaar_zip[[#This Row],[etmaaltemperatuur]]&lt;stookgrens,stookgrens-jaar_zip[[#This Row],[etmaaltemperatuur]],0),"")</f>
        <v>2.8000000000000007</v>
      </c>
      <c r="N3734" s="101">
        <f>IF(ISNUMBER(jaar_zip[[#This Row],[graaddagen]]),IF(OR(MONTH(jaar_zip[[#This Row],[Datum]])=1,MONTH(jaar_zip[[#This Row],[Datum]])=2,MONTH(jaar_zip[[#This Row],[Datum]])=11,MONTH(jaar_zip[[#This Row],[Datum]])=12),1.1,IF(OR(MONTH(jaar_zip[[#This Row],[Datum]])=3,MONTH(jaar_zip[[#This Row],[Datum]])=10),1,0.8))*jaar_zip[[#This Row],[graaddagen]],"")</f>
        <v>2.2400000000000007</v>
      </c>
      <c r="O3734" s="101">
        <f>IF(ISNUMBER(jaar_zip[[#This Row],[etmaaltemperatuur]]),IF(jaar_zip[[#This Row],[etmaaltemperatuur]]&gt;stookgrens,jaar_zip[[#This Row],[etmaaltemperatuur]]-stookgrens,0),"")</f>
        <v>0</v>
      </c>
    </row>
    <row r="3735" spans="1:15" x14ac:dyDescent="0.25">
      <c r="A3735">
        <v>277</v>
      </c>
      <c r="B3735">
        <v>20240620</v>
      </c>
      <c r="C3735">
        <v>4.5</v>
      </c>
      <c r="D3735">
        <v>15</v>
      </c>
      <c r="E3735">
        <v>2117</v>
      </c>
      <c r="F3735">
        <v>0</v>
      </c>
      <c r="H3735">
        <v>74</v>
      </c>
      <c r="I3735" s="101" t="s">
        <v>25</v>
      </c>
      <c r="J3735" s="1">
        <f>DATEVALUE(RIGHT(jaar_zip[[#This Row],[YYYYMMDD]],2)&amp;"-"&amp;MID(jaar_zip[[#This Row],[YYYYMMDD]],5,2)&amp;"-"&amp;LEFT(jaar_zip[[#This Row],[YYYYMMDD]],4))</f>
        <v>45463</v>
      </c>
      <c r="K3735" s="101" t="str">
        <f>IF(AND(VALUE(MONTH(jaar_zip[[#This Row],[Datum]]))=1,VALUE(WEEKNUM(jaar_zip[[#This Row],[Datum]],21))&gt;51),RIGHT(YEAR(jaar_zip[[#This Row],[Datum]])-1,2),RIGHT(YEAR(jaar_zip[[#This Row],[Datum]]),2))&amp;"-"&amp; TEXT(WEEKNUM(jaar_zip[[#This Row],[Datum]],21),"00")</f>
        <v>24-25</v>
      </c>
      <c r="L3735" s="101">
        <f>MONTH(jaar_zip[[#This Row],[Datum]])</f>
        <v>6</v>
      </c>
      <c r="M3735" s="101">
        <f>IF(ISNUMBER(jaar_zip[[#This Row],[etmaaltemperatuur]]),IF(jaar_zip[[#This Row],[etmaaltemperatuur]]&lt;stookgrens,stookgrens-jaar_zip[[#This Row],[etmaaltemperatuur]],0),"")</f>
        <v>3</v>
      </c>
      <c r="N3735" s="101">
        <f>IF(ISNUMBER(jaar_zip[[#This Row],[graaddagen]]),IF(OR(MONTH(jaar_zip[[#This Row],[Datum]])=1,MONTH(jaar_zip[[#This Row],[Datum]])=2,MONTH(jaar_zip[[#This Row],[Datum]])=11,MONTH(jaar_zip[[#This Row],[Datum]])=12),1.1,IF(OR(MONTH(jaar_zip[[#This Row],[Datum]])=3,MONTH(jaar_zip[[#This Row],[Datum]])=10),1,0.8))*jaar_zip[[#This Row],[graaddagen]],"")</f>
        <v>2.4000000000000004</v>
      </c>
      <c r="O3735" s="101">
        <f>IF(ISNUMBER(jaar_zip[[#This Row],[etmaaltemperatuur]]),IF(jaar_zip[[#This Row],[etmaaltemperatuur]]&gt;stookgrens,jaar_zip[[#This Row],[etmaaltemperatuur]]-stookgrens,0),"")</f>
        <v>0</v>
      </c>
    </row>
    <row r="3736" spans="1:15" x14ac:dyDescent="0.25">
      <c r="A3736">
        <v>277</v>
      </c>
      <c r="B3736">
        <v>20240621</v>
      </c>
      <c r="C3736">
        <v>6.3</v>
      </c>
      <c r="D3736">
        <v>15.8</v>
      </c>
      <c r="E3736">
        <v>833</v>
      </c>
      <c r="F3736">
        <v>2.2999999999999998</v>
      </c>
      <c r="H3736">
        <v>85</v>
      </c>
      <c r="I3736" s="101" t="s">
        <v>25</v>
      </c>
      <c r="J3736" s="1">
        <f>DATEVALUE(RIGHT(jaar_zip[[#This Row],[YYYYMMDD]],2)&amp;"-"&amp;MID(jaar_zip[[#This Row],[YYYYMMDD]],5,2)&amp;"-"&amp;LEFT(jaar_zip[[#This Row],[YYYYMMDD]],4))</f>
        <v>45464</v>
      </c>
      <c r="K3736" s="101" t="str">
        <f>IF(AND(VALUE(MONTH(jaar_zip[[#This Row],[Datum]]))=1,VALUE(WEEKNUM(jaar_zip[[#This Row],[Datum]],21))&gt;51),RIGHT(YEAR(jaar_zip[[#This Row],[Datum]])-1,2),RIGHT(YEAR(jaar_zip[[#This Row],[Datum]]),2))&amp;"-"&amp; TEXT(WEEKNUM(jaar_zip[[#This Row],[Datum]],21),"00")</f>
        <v>24-25</v>
      </c>
      <c r="L3736" s="101">
        <f>MONTH(jaar_zip[[#This Row],[Datum]])</f>
        <v>6</v>
      </c>
      <c r="M3736" s="101">
        <f>IF(ISNUMBER(jaar_zip[[#This Row],[etmaaltemperatuur]]),IF(jaar_zip[[#This Row],[etmaaltemperatuur]]&lt;stookgrens,stookgrens-jaar_zip[[#This Row],[etmaaltemperatuur]],0),"")</f>
        <v>2.1999999999999993</v>
      </c>
      <c r="N3736" s="101">
        <f>IF(ISNUMBER(jaar_zip[[#This Row],[graaddagen]]),IF(OR(MONTH(jaar_zip[[#This Row],[Datum]])=1,MONTH(jaar_zip[[#This Row],[Datum]])=2,MONTH(jaar_zip[[#This Row],[Datum]])=11,MONTH(jaar_zip[[#This Row],[Datum]])=12),1.1,IF(OR(MONTH(jaar_zip[[#This Row],[Datum]])=3,MONTH(jaar_zip[[#This Row],[Datum]])=10),1,0.8))*jaar_zip[[#This Row],[graaddagen]],"")</f>
        <v>1.7599999999999996</v>
      </c>
      <c r="O3736" s="101">
        <f>IF(ISNUMBER(jaar_zip[[#This Row],[etmaaltemperatuur]]),IF(jaar_zip[[#This Row],[etmaaltemperatuur]]&gt;stookgrens,jaar_zip[[#This Row],[etmaaltemperatuur]]-stookgrens,0),"")</f>
        <v>0</v>
      </c>
    </row>
    <row r="3737" spans="1:15" x14ac:dyDescent="0.25">
      <c r="A3737">
        <v>277</v>
      </c>
      <c r="B3737">
        <v>20240622</v>
      </c>
      <c r="C3737">
        <v>4.8</v>
      </c>
      <c r="D3737">
        <v>16.7</v>
      </c>
      <c r="E3737">
        <v>2158</v>
      </c>
      <c r="F3737">
        <v>0</v>
      </c>
      <c r="H3737">
        <v>82</v>
      </c>
      <c r="I3737" s="101" t="s">
        <v>25</v>
      </c>
      <c r="J3737" s="1">
        <f>DATEVALUE(RIGHT(jaar_zip[[#This Row],[YYYYMMDD]],2)&amp;"-"&amp;MID(jaar_zip[[#This Row],[YYYYMMDD]],5,2)&amp;"-"&amp;LEFT(jaar_zip[[#This Row],[YYYYMMDD]],4))</f>
        <v>45465</v>
      </c>
      <c r="K3737" s="101" t="str">
        <f>IF(AND(VALUE(MONTH(jaar_zip[[#This Row],[Datum]]))=1,VALUE(WEEKNUM(jaar_zip[[#This Row],[Datum]],21))&gt;51),RIGHT(YEAR(jaar_zip[[#This Row],[Datum]])-1,2),RIGHT(YEAR(jaar_zip[[#This Row],[Datum]]),2))&amp;"-"&amp; TEXT(WEEKNUM(jaar_zip[[#This Row],[Datum]],21),"00")</f>
        <v>24-25</v>
      </c>
      <c r="L3737" s="101">
        <f>MONTH(jaar_zip[[#This Row],[Datum]])</f>
        <v>6</v>
      </c>
      <c r="M3737" s="101">
        <f>IF(ISNUMBER(jaar_zip[[#This Row],[etmaaltemperatuur]]),IF(jaar_zip[[#This Row],[etmaaltemperatuur]]&lt;stookgrens,stookgrens-jaar_zip[[#This Row],[etmaaltemperatuur]],0),"")</f>
        <v>1.3000000000000007</v>
      </c>
      <c r="N3737" s="101">
        <f>IF(ISNUMBER(jaar_zip[[#This Row],[graaddagen]]),IF(OR(MONTH(jaar_zip[[#This Row],[Datum]])=1,MONTH(jaar_zip[[#This Row],[Datum]])=2,MONTH(jaar_zip[[#This Row],[Datum]])=11,MONTH(jaar_zip[[#This Row],[Datum]])=12),1.1,IF(OR(MONTH(jaar_zip[[#This Row],[Datum]])=3,MONTH(jaar_zip[[#This Row],[Datum]])=10),1,0.8))*jaar_zip[[#This Row],[graaddagen]],"")</f>
        <v>1.0400000000000007</v>
      </c>
      <c r="O3737" s="101">
        <f>IF(ISNUMBER(jaar_zip[[#This Row],[etmaaltemperatuur]]),IF(jaar_zip[[#This Row],[etmaaltemperatuur]]&gt;stookgrens,jaar_zip[[#This Row],[etmaaltemperatuur]]-stookgrens,0),"")</f>
        <v>0</v>
      </c>
    </row>
    <row r="3738" spans="1:15" x14ac:dyDescent="0.25">
      <c r="A3738">
        <v>277</v>
      </c>
      <c r="B3738">
        <v>20240623</v>
      </c>
      <c r="C3738">
        <v>3.8</v>
      </c>
      <c r="D3738">
        <v>17.600000000000001</v>
      </c>
      <c r="E3738">
        <v>2991</v>
      </c>
      <c r="F3738">
        <v>0</v>
      </c>
      <c r="H3738">
        <v>80</v>
      </c>
      <c r="I3738" s="101" t="s">
        <v>25</v>
      </c>
      <c r="J3738" s="1">
        <f>DATEVALUE(RIGHT(jaar_zip[[#This Row],[YYYYMMDD]],2)&amp;"-"&amp;MID(jaar_zip[[#This Row],[YYYYMMDD]],5,2)&amp;"-"&amp;LEFT(jaar_zip[[#This Row],[YYYYMMDD]],4))</f>
        <v>45466</v>
      </c>
      <c r="K3738" s="101" t="str">
        <f>IF(AND(VALUE(MONTH(jaar_zip[[#This Row],[Datum]]))=1,VALUE(WEEKNUM(jaar_zip[[#This Row],[Datum]],21))&gt;51),RIGHT(YEAR(jaar_zip[[#This Row],[Datum]])-1,2),RIGHT(YEAR(jaar_zip[[#This Row],[Datum]]),2))&amp;"-"&amp; TEXT(WEEKNUM(jaar_zip[[#This Row],[Datum]],21),"00")</f>
        <v>24-25</v>
      </c>
      <c r="L3738" s="101">
        <f>MONTH(jaar_zip[[#This Row],[Datum]])</f>
        <v>6</v>
      </c>
      <c r="M3738" s="101">
        <f>IF(ISNUMBER(jaar_zip[[#This Row],[etmaaltemperatuur]]),IF(jaar_zip[[#This Row],[etmaaltemperatuur]]&lt;stookgrens,stookgrens-jaar_zip[[#This Row],[etmaaltemperatuur]],0),"")</f>
        <v>0.39999999999999858</v>
      </c>
      <c r="N3738" s="101">
        <f>IF(ISNUMBER(jaar_zip[[#This Row],[graaddagen]]),IF(OR(MONTH(jaar_zip[[#This Row],[Datum]])=1,MONTH(jaar_zip[[#This Row],[Datum]])=2,MONTH(jaar_zip[[#This Row],[Datum]])=11,MONTH(jaar_zip[[#This Row],[Datum]])=12),1.1,IF(OR(MONTH(jaar_zip[[#This Row],[Datum]])=3,MONTH(jaar_zip[[#This Row],[Datum]])=10),1,0.8))*jaar_zip[[#This Row],[graaddagen]],"")</f>
        <v>0.3199999999999989</v>
      </c>
      <c r="O3738" s="101">
        <f>IF(ISNUMBER(jaar_zip[[#This Row],[etmaaltemperatuur]]),IF(jaar_zip[[#This Row],[etmaaltemperatuur]]&gt;stookgrens,jaar_zip[[#This Row],[etmaaltemperatuur]]-stookgrens,0),"")</f>
        <v>0</v>
      </c>
    </row>
    <row r="3739" spans="1:15" x14ac:dyDescent="0.25">
      <c r="A3739">
        <v>277</v>
      </c>
      <c r="B3739">
        <v>20240624</v>
      </c>
      <c r="C3739">
        <v>3.6</v>
      </c>
      <c r="D3739">
        <v>17.899999999999999</v>
      </c>
      <c r="E3739">
        <v>3039</v>
      </c>
      <c r="F3739">
        <v>0</v>
      </c>
      <c r="H3739">
        <v>75</v>
      </c>
      <c r="I3739" s="101" t="s">
        <v>25</v>
      </c>
      <c r="J3739" s="1">
        <f>DATEVALUE(RIGHT(jaar_zip[[#This Row],[YYYYMMDD]],2)&amp;"-"&amp;MID(jaar_zip[[#This Row],[YYYYMMDD]],5,2)&amp;"-"&amp;LEFT(jaar_zip[[#This Row],[YYYYMMDD]],4))</f>
        <v>45467</v>
      </c>
      <c r="K3739" s="101" t="str">
        <f>IF(AND(VALUE(MONTH(jaar_zip[[#This Row],[Datum]]))=1,VALUE(WEEKNUM(jaar_zip[[#This Row],[Datum]],21))&gt;51),RIGHT(YEAR(jaar_zip[[#This Row],[Datum]])-1,2),RIGHT(YEAR(jaar_zip[[#This Row],[Datum]]),2))&amp;"-"&amp; TEXT(WEEKNUM(jaar_zip[[#This Row],[Datum]],21),"00")</f>
        <v>24-26</v>
      </c>
      <c r="L3739" s="101">
        <f>MONTH(jaar_zip[[#This Row],[Datum]])</f>
        <v>6</v>
      </c>
      <c r="M3739" s="101">
        <f>IF(ISNUMBER(jaar_zip[[#This Row],[etmaaltemperatuur]]),IF(jaar_zip[[#This Row],[etmaaltemperatuur]]&lt;stookgrens,stookgrens-jaar_zip[[#This Row],[etmaaltemperatuur]],0),"")</f>
        <v>0.10000000000000142</v>
      </c>
      <c r="N3739" s="101">
        <f>IF(ISNUMBER(jaar_zip[[#This Row],[graaddagen]]),IF(OR(MONTH(jaar_zip[[#This Row],[Datum]])=1,MONTH(jaar_zip[[#This Row],[Datum]])=2,MONTH(jaar_zip[[#This Row],[Datum]])=11,MONTH(jaar_zip[[#This Row],[Datum]])=12),1.1,IF(OR(MONTH(jaar_zip[[#This Row],[Datum]])=3,MONTH(jaar_zip[[#This Row],[Datum]])=10),1,0.8))*jaar_zip[[#This Row],[graaddagen]],"")</f>
        <v>8.000000000000114E-2</v>
      </c>
      <c r="O3739" s="101">
        <f>IF(ISNUMBER(jaar_zip[[#This Row],[etmaaltemperatuur]]),IF(jaar_zip[[#This Row],[etmaaltemperatuur]]&gt;stookgrens,jaar_zip[[#This Row],[etmaaltemperatuur]]-stookgrens,0),"")</f>
        <v>0</v>
      </c>
    </row>
    <row r="3740" spans="1:15" x14ac:dyDescent="0.25">
      <c r="A3740">
        <v>277</v>
      </c>
      <c r="B3740">
        <v>20240625</v>
      </c>
      <c r="C3740">
        <v>6.3</v>
      </c>
      <c r="D3740">
        <v>19.899999999999999</v>
      </c>
      <c r="E3740">
        <v>2980</v>
      </c>
      <c r="F3740">
        <v>0</v>
      </c>
      <c r="H3740">
        <v>80</v>
      </c>
      <c r="I3740" s="101" t="s">
        <v>25</v>
      </c>
      <c r="J3740" s="1">
        <f>DATEVALUE(RIGHT(jaar_zip[[#This Row],[YYYYMMDD]],2)&amp;"-"&amp;MID(jaar_zip[[#This Row],[YYYYMMDD]],5,2)&amp;"-"&amp;LEFT(jaar_zip[[#This Row],[YYYYMMDD]],4))</f>
        <v>45468</v>
      </c>
      <c r="K3740" s="101" t="str">
        <f>IF(AND(VALUE(MONTH(jaar_zip[[#This Row],[Datum]]))=1,VALUE(WEEKNUM(jaar_zip[[#This Row],[Datum]],21))&gt;51),RIGHT(YEAR(jaar_zip[[#This Row],[Datum]])-1,2),RIGHT(YEAR(jaar_zip[[#This Row],[Datum]]),2))&amp;"-"&amp; TEXT(WEEKNUM(jaar_zip[[#This Row],[Datum]],21),"00")</f>
        <v>24-26</v>
      </c>
      <c r="L3740" s="101">
        <f>MONTH(jaar_zip[[#This Row],[Datum]])</f>
        <v>6</v>
      </c>
      <c r="M3740" s="101">
        <f>IF(ISNUMBER(jaar_zip[[#This Row],[etmaaltemperatuur]]),IF(jaar_zip[[#This Row],[etmaaltemperatuur]]&lt;stookgrens,stookgrens-jaar_zip[[#This Row],[etmaaltemperatuur]],0),"")</f>
        <v>0</v>
      </c>
      <c r="N3740" s="101">
        <f>IF(ISNUMBER(jaar_zip[[#This Row],[graaddagen]]),IF(OR(MONTH(jaar_zip[[#This Row],[Datum]])=1,MONTH(jaar_zip[[#This Row],[Datum]])=2,MONTH(jaar_zip[[#This Row],[Datum]])=11,MONTH(jaar_zip[[#This Row],[Datum]])=12),1.1,IF(OR(MONTH(jaar_zip[[#This Row],[Datum]])=3,MONTH(jaar_zip[[#This Row],[Datum]])=10),1,0.8))*jaar_zip[[#This Row],[graaddagen]],"")</f>
        <v>0</v>
      </c>
      <c r="O3740" s="101">
        <f>IF(ISNUMBER(jaar_zip[[#This Row],[etmaaltemperatuur]]),IF(jaar_zip[[#This Row],[etmaaltemperatuur]]&gt;stookgrens,jaar_zip[[#This Row],[etmaaltemperatuur]]-stookgrens,0),"")</f>
        <v>1.8999999999999986</v>
      </c>
    </row>
    <row r="3741" spans="1:15" x14ac:dyDescent="0.25">
      <c r="A3741">
        <v>277</v>
      </c>
      <c r="B3741">
        <v>20240626</v>
      </c>
      <c r="C3741">
        <v>6</v>
      </c>
      <c r="D3741">
        <v>21.7</v>
      </c>
      <c r="E3741">
        <v>2962</v>
      </c>
      <c r="F3741">
        <v>0</v>
      </c>
      <c r="H3741">
        <v>78</v>
      </c>
      <c r="I3741" s="101" t="s">
        <v>25</v>
      </c>
      <c r="J3741" s="1">
        <f>DATEVALUE(RIGHT(jaar_zip[[#This Row],[YYYYMMDD]],2)&amp;"-"&amp;MID(jaar_zip[[#This Row],[YYYYMMDD]],5,2)&amp;"-"&amp;LEFT(jaar_zip[[#This Row],[YYYYMMDD]],4))</f>
        <v>45469</v>
      </c>
      <c r="K3741" s="101" t="str">
        <f>IF(AND(VALUE(MONTH(jaar_zip[[#This Row],[Datum]]))=1,VALUE(WEEKNUM(jaar_zip[[#This Row],[Datum]],21))&gt;51),RIGHT(YEAR(jaar_zip[[#This Row],[Datum]])-1,2),RIGHT(YEAR(jaar_zip[[#This Row],[Datum]]),2))&amp;"-"&amp; TEXT(WEEKNUM(jaar_zip[[#This Row],[Datum]],21),"00")</f>
        <v>24-26</v>
      </c>
      <c r="L3741" s="101">
        <f>MONTH(jaar_zip[[#This Row],[Datum]])</f>
        <v>6</v>
      </c>
      <c r="M3741" s="101">
        <f>IF(ISNUMBER(jaar_zip[[#This Row],[etmaaltemperatuur]]),IF(jaar_zip[[#This Row],[etmaaltemperatuur]]&lt;stookgrens,stookgrens-jaar_zip[[#This Row],[etmaaltemperatuur]],0),"")</f>
        <v>0</v>
      </c>
      <c r="N3741" s="101">
        <f>IF(ISNUMBER(jaar_zip[[#This Row],[graaddagen]]),IF(OR(MONTH(jaar_zip[[#This Row],[Datum]])=1,MONTH(jaar_zip[[#This Row],[Datum]])=2,MONTH(jaar_zip[[#This Row],[Datum]])=11,MONTH(jaar_zip[[#This Row],[Datum]])=12),1.1,IF(OR(MONTH(jaar_zip[[#This Row],[Datum]])=3,MONTH(jaar_zip[[#This Row],[Datum]])=10),1,0.8))*jaar_zip[[#This Row],[graaddagen]],"")</f>
        <v>0</v>
      </c>
      <c r="O3741" s="101">
        <f>IF(ISNUMBER(jaar_zip[[#This Row],[etmaaltemperatuur]]),IF(jaar_zip[[#This Row],[etmaaltemperatuur]]&gt;stookgrens,jaar_zip[[#This Row],[etmaaltemperatuur]]-stookgrens,0),"")</f>
        <v>3.6999999999999993</v>
      </c>
    </row>
    <row r="3742" spans="1:15" x14ac:dyDescent="0.25">
      <c r="A3742">
        <v>277</v>
      </c>
      <c r="B3742">
        <v>20240627</v>
      </c>
      <c r="C3742">
        <v>4.4000000000000004</v>
      </c>
      <c r="D3742">
        <v>22.7</v>
      </c>
      <c r="E3742">
        <v>2681</v>
      </c>
      <c r="F3742">
        <v>0</v>
      </c>
      <c r="H3742">
        <v>71</v>
      </c>
      <c r="I3742" s="101" t="s">
        <v>25</v>
      </c>
      <c r="J3742" s="1">
        <f>DATEVALUE(RIGHT(jaar_zip[[#This Row],[YYYYMMDD]],2)&amp;"-"&amp;MID(jaar_zip[[#This Row],[YYYYMMDD]],5,2)&amp;"-"&amp;LEFT(jaar_zip[[#This Row],[YYYYMMDD]],4))</f>
        <v>45470</v>
      </c>
      <c r="K3742" s="101" t="str">
        <f>IF(AND(VALUE(MONTH(jaar_zip[[#This Row],[Datum]]))=1,VALUE(WEEKNUM(jaar_zip[[#This Row],[Datum]],21))&gt;51),RIGHT(YEAR(jaar_zip[[#This Row],[Datum]])-1,2),RIGHT(YEAR(jaar_zip[[#This Row],[Datum]]),2))&amp;"-"&amp; TEXT(WEEKNUM(jaar_zip[[#This Row],[Datum]],21),"00")</f>
        <v>24-26</v>
      </c>
      <c r="L3742" s="101">
        <f>MONTH(jaar_zip[[#This Row],[Datum]])</f>
        <v>6</v>
      </c>
      <c r="M3742" s="101">
        <f>IF(ISNUMBER(jaar_zip[[#This Row],[etmaaltemperatuur]]),IF(jaar_zip[[#This Row],[etmaaltemperatuur]]&lt;stookgrens,stookgrens-jaar_zip[[#This Row],[etmaaltemperatuur]],0),"")</f>
        <v>0</v>
      </c>
      <c r="N3742" s="101">
        <f>IF(ISNUMBER(jaar_zip[[#This Row],[graaddagen]]),IF(OR(MONTH(jaar_zip[[#This Row],[Datum]])=1,MONTH(jaar_zip[[#This Row],[Datum]])=2,MONTH(jaar_zip[[#This Row],[Datum]])=11,MONTH(jaar_zip[[#This Row],[Datum]])=12),1.1,IF(OR(MONTH(jaar_zip[[#This Row],[Datum]])=3,MONTH(jaar_zip[[#This Row],[Datum]])=10),1,0.8))*jaar_zip[[#This Row],[graaddagen]],"")</f>
        <v>0</v>
      </c>
      <c r="O3742" s="101">
        <f>IF(ISNUMBER(jaar_zip[[#This Row],[etmaaltemperatuur]]),IF(jaar_zip[[#This Row],[etmaaltemperatuur]]&gt;stookgrens,jaar_zip[[#This Row],[etmaaltemperatuur]]-stookgrens,0),"")</f>
        <v>4.6999999999999993</v>
      </c>
    </row>
    <row r="3743" spans="1:15" x14ac:dyDescent="0.25">
      <c r="A3743">
        <v>277</v>
      </c>
      <c r="B3743">
        <v>20240628</v>
      </c>
      <c r="C3743">
        <v>6</v>
      </c>
      <c r="D3743">
        <v>17.5</v>
      </c>
      <c r="E3743">
        <v>1962</v>
      </c>
      <c r="F3743">
        <v>0</v>
      </c>
      <c r="H3743">
        <v>74</v>
      </c>
      <c r="I3743" s="101" t="s">
        <v>25</v>
      </c>
      <c r="J3743" s="1">
        <f>DATEVALUE(RIGHT(jaar_zip[[#This Row],[YYYYMMDD]],2)&amp;"-"&amp;MID(jaar_zip[[#This Row],[YYYYMMDD]],5,2)&amp;"-"&amp;LEFT(jaar_zip[[#This Row],[YYYYMMDD]],4))</f>
        <v>45471</v>
      </c>
      <c r="K3743" s="101" t="str">
        <f>IF(AND(VALUE(MONTH(jaar_zip[[#This Row],[Datum]]))=1,VALUE(WEEKNUM(jaar_zip[[#This Row],[Datum]],21))&gt;51),RIGHT(YEAR(jaar_zip[[#This Row],[Datum]])-1,2),RIGHT(YEAR(jaar_zip[[#This Row],[Datum]]),2))&amp;"-"&amp; TEXT(WEEKNUM(jaar_zip[[#This Row],[Datum]],21),"00")</f>
        <v>24-26</v>
      </c>
      <c r="L3743" s="101">
        <f>MONTH(jaar_zip[[#This Row],[Datum]])</f>
        <v>6</v>
      </c>
      <c r="M3743" s="101">
        <f>IF(ISNUMBER(jaar_zip[[#This Row],[etmaaltemperatuur]]),IF(jaar_zip[[#This Row],[etmaaltemperatuur]]&lt;stookgrens,stookgrens-jaar_zip[[#This Row],[etmaaltemperatuur]],0),"")</f>
        <v>0.5</v>
      </c>
      <c r="N3743" s="101">
        <f>IF(ISNUMBER(jaar_zip[[#This Row],[graaddagen]]),IF(OR(MONTH(jaar_zip[[#This Row],[Datum]])=1,MONTH(jaar_zip[[#This Row],[Datum]])=2,MONTH(jaar_zip[[#This Row],[Datum]])=11,MONTH(jaar_zip[[#This Row],[Datum]])=12),1.1,IF(OR(MONTH(jaar_zip[[#This Row],[Datum]])=3,MONTH(jaar_zip[[#This Row],[Datum]])=10),1,0.8))*jaar_zip[[#This Row],[graaddagen]],"")</f>
        <v>0.4</v>
      </c>
      <c r="O3743" s="101">
        <f>IF(ISNUMBER(jaar_zip[[#This Row],[etmaaltemperatuur]]),IF(jaar_zip[[#This Row],[etmaaltemperatuur]]&gt;stookgrens,jaar_zip[[#This Row],[etmaaltemperatuur]]-stookgrens,0),"")</f>
        <v>0</v>
      </c>
    </row>
    <row r="3744" spans="1:15" x14ac:dyDescent="0.25">
      <c r="A3744">
        <v>277</v>
      </c>
      <c r="B3744">
        <v>20240629</v>
      </c>
      <c r="C3744">
        <v>5.4</v>
      </c>
      <c r="D3744">
        <v>18.100000000000001</v>
      </c>
      <c r="E3744">
        <v>2814</v>
      </c>
      <c r="F3744">
        <v>0</v>
      </c>
      <c r="H3744">
        <v>70</v>
      </c>
      <c r="I3744" s="101" t="s">
        <v>25</v>
      </c>
      <c r="J3744" s="1">
        <f>DATEVALUE(RIGHT(jaar_zip[[#This Row],[YYYYMMDD]],2)&amp;"-"&amp;MID(jaar_zip[[#This Row],[YYYYMMDD]],5,2)&amp;"-"&amp;LEFT(jaar_zip[[#This Row],[YYYYMMDD]],4))</f>
        <v>45472</v>
      </c>
      <c r="K3744" s="101" t="str">
        <f>IF(AND(VALUE(MONTH(jaar_zip[[#This Row],[Datum]]))=1,VALUE(WEEKNUM(jaar_zip[[#This Row],[Datum]],21))&gt;51),RIGHT(YEAR(jaar_zip[[#This Row],[Datum]])-1,2),RIGHT(YEAR(jaar_zip[[#This Row],[Datum]]),2))&amp;"-"&amp; TEXT(WEEKNUM(jaar_zip[[#This Row],[Datum]],21),"00")</f>
        <v>24-26</v>
      </c>
      <c r="L3744" s="101">
        <f>MONTH(jaar_zip[[#This Row],[Datum]])</f>
        <v>6</v>
      </c>
      <c r="M3744" s="101">
        <f>IF(ISNUMBER(jaar_zip[[#This Row],[etmaaltemperatuur]]),IF(jaar_zip[[#This Row],[etmaaltemperatuur]]&lt;stookgrens,stookgrens-jaar_zip[[#This Row],[etmaaltemperatuur]],0),"")</f>
        <v>0</v>
      </c>
      <c r="N3744" s="101">
        <f>IF(ISNUMBER(jaar_zip[[#This Row],[graaddagen]]),IF(OR(MONTH(jaar_zip[[#This Row],[Datum]])=1,MONTH(jaar_zip[[#This Row],[Datum]])=2,MONTH(jaar_zip[[#This Row],[Datum]])=11,MONTH(jaar_zip[[#This Row],[Datum]])=12),1.1,IF(OR(MONTH(jaar_zip[[#This Row],[Datum]])=3,MONTH(jaar_zip[[#This Row],[Datum]])=10),1,0.8))*jaar_zip[[#This Row],[graaddagen]],"")</f>
        <v>0</v>
      </c>
      <c r="O3744" s="101">
        <f>IF(ISNUMBER(jaar_zip[[#This Row],[etmaaltemperatuur]]),IF(jaar_zip[[#This Row],[etmaaltemperatuur]]&gt;stookgrens,jaar_zip[[#This Row],[etmaaltemperatuur]]-stookgrens,0),"")</f>
        <v>0.10000000000000142</v>
      </c>
    </row>
    <row r="3745" spans="1:15" x14ac:dyDescent="0.25">
      <c r="A3745">
        <v>277</v>
      </c>
      <c r="B3745">
        <v>20240630</v>
      </c>
      <c r="C3745">
        <v>6.8</v>
      </c>
      <c r="D3745">
        <v>17.899999999999999</v>
      </c>
      <c r="E3745">
        <v>2304</v>
      </c>
      <c r="F3745">
        <v>0</v>
      </c>
      <c r="H3745">
        <v>74</v>
      </c>
      <c r="I3745" s="101" t="s">
        <v>25</v>
      </c>
      <c r="J3745" s="1">
        <f>DATEVALUE(RIGHT(jaar_zip[[#This Row],[YYYYMMDD]],2)&amp;"-"&amp;MID(jaar_zip[[#This Row],[YYYYMMDD]],5,2)&amp;"-"&amp;LEFT(jaar_zip[[#This Row],[YYYYMMDD]],4))</f>
        <v>45473</v>
      </c>
      <c r="K3745" s="101" t="str">
        <f>IF(AND(VALUE(MONTH(jaar_zip[[#This Row],[Datum]]))=1,VALUE(WEEKNUM(jaar_zip[[#This Row],[Datum]],21))&gt;51),RIGHT(YEAR(jaar_zip[[#This Row],[Datum]])-1,2),RIGHT(YEAR(jaar_zip[[#This Row],[Datum]]),2))&amp;"-"&amp; TEXT(WEEKNUM(jaar_zip[[#This Row],[Datum]],21),"00")</f>
        <v>24-26</v>
      </c>
      <c r="L3745" s="101">
        <f>MONTH(jaar_zip[[#This Row],[Datum]])</f>
        <v>6</v>
      </c>
      <c r="M3745" s="101">
        <f>IF(ISNUMBER(jaar_zip[[#This Row],[etmaaltemperatuur]]),IF(jaar_zip[[#This Row],[etmaaltemperatuur]]&lt;stookgrens,stookgrens-jaar_zip[[#This Row],[etmaaltemperatuur]],0),"")</f>
        <v>0.10000000000000142</v>
      </c>
      <c r="N3745" s="101">
        <f>IF(ISNUMBER(jaar_zip[[#This Row],[graaddagen]]),IF(OR(MONTH(jaar_zip[[#This Row],[Datum]])=1,MONTH(jaar_zip[[#This Row],[Datum]])=2,MONTH(jaar_zip[[#This Row],[Datum]])=11,MONTH(jaar_zip[[#This Row],[Datum]])=12),1.1,IF(OR(MONTH(jaar_zip[[#This Row],[Datum]])=3,MONTH(jaar_zip[[#This Row],[Datum]])=10),1,0.8))*jaar_zip[[#This Row],[graaddagen]],"")</f>
        <v>8.000000000000114E-2</v>
      </c>
      <c r="O3745" s="101">
        <f>IF(ISNUMBER(jaar_zip[[#This Row],[etmaaltemperatuur]]),IF(jaar_zip[[#This Row],[etmaaltemperatuur]]&gt;stookgrens,jaar_zip[[#This Row],[etmaaltemperatuur]]-stookgrens,0),"")</f>
        <v>0</v>
      </c>
    </row>
    <row r="3746" spans="1:15" x14ac:dyDescent="0.25">
      <c r="A3746">
        <v>277</v>
      </c>
      <c r="B3746">
        <v>20240701</v>
      </c>
      <c r="C3746">
        <v>7.5</v>
      </c>
      <c r="D3746">
        <v>16</v>
      </c>
      <c r="E3746">
        <v>1574</v>
      </c>
      <c r="F3746">
        <v>3.2</v>
      </c>
      <c r="H3746">
        <v>77</v>
      </c>
      <c r="I3746" s="101" t="s">
        <v>25</v>
      </c>
      <c r="J3746" s="1">
        <f>DATEVALUE(RIGHT(jaar_zip[[#This Row],[YYYYMMDD]],2)&amp;"-"&amp;MID(jaar_zip[[#This Row],[YYYYMMDD]],5,2)&amp;"-"&amp;LEFT(jaar_zip[[#This Row],[YYYYMMDD]],4))</f>
        <v>45474</v>
      </c>
      <c r="K3746" s="101" t="str">
        <f>IF(AND(VALUE(MONTH(jaar_zip[[#This Row],[Datum]]))=1,VALUE(WEEKNUM(jaar_zip[[#This Row],[Datum]],21))&gt;51),RIGHT(YEAR(jaar_zip[[#This Row],[Datum]])-1,2),RIGHT(YEAR(jaar_zip[[#This Row],[Datum]]),2))&amp;"-"&amp; TEXT(WEEKNUM(jaar_zip[[#This Row],[Datum]],21),"00")</f>
        <v>24-27</v>
      </c>
      <c r="L3746" s="101">
        <f>MONTH(jaar_zip[[#This Row],[Datum]])</f>
        <v>7</v>
      </c>
      <c r="M3746" s="101">
        <f>IF(ISNUMBER(jaar_zip[[#This Row],[etmaaltemperatuur]]),IF(jaar_zip[[#This Row],[etmaaltemperatuur]]&lt;stookgrens,stookgrens-jaar_zip[[#This Row],[etmaaltemperatuur]],0),"")</f>
        <v>2</v>
      </c>
      <c r="N3746" s="101">
        <f>IF(ISNUMBER(jaar_zip[[#This Row],[graaddagen]]),IF(OR(MONTH(jaar_zip[[#This Row],[Datum]])=1,MONTH(jaar_zip[[#This Row],[Datum]])=2,MONTH(jaar_zip[[#This Row],[Datum]])=11,MONTH(jaar_zip[[#This Row],[Datum]])=12),1.1,IF(OR(MONTH(jaar_zip[[#This Row],[Datum]])=3,MONTH(jaar_zip[[#This Row],[Datum]])=10),1,0.8))*jaar_zip[[#This Row],[graaddagen]],"")</f>
        <v>1.6</v>
      </c>
      <c r="O3746" s="101">
        <f>IF(ISNUMBER(jaar_zip[[#This Row],[etmaaltemperatuur]]),IF(jaar_zip[[#This Row],[etmaaltemperatuur]]&gt;stookgrens,jaar_zip[[#This Row],[etmaaltemperatuur]]-stookgrens,0),"")</f>
        <v>0</v>
      </c>
    </row>
    <row r="3747" spans="1:15" x14ac:dyDescent="0.25">
      <c r="A3747">
        <v>277</v>
      </c>
      <c r="B3747">
        <v>20240702</v>
      </c>
      <c r="C3747">
        <v>8.5</v>
      </c>
      <c r="D3747">
        <v>14.8</v>
      </c>
      <c r="E3747">
        <v>880</v>
      </c>
      <c r="F3747">
        <v>4.5999999999999996</v>
      </c>
      <c r="H3747">
        <v>76</v>
      </c>
      <c r="I3747" s="101" t="s">
        <v>25</v>
      </c>
      <c r="J3747" s="1">
        <f>DATEVALUE(RIGHT(jaar_zip[[#This Row],[YYYYMMDD]],2)&amp;"-"&amp;MID(jaar_zip[[#This Row],[YYYYMMDD]],5,2)&amp;"-"&amp;LEFT(jaar_zip[[#This Row],[YYYYMMDD]],4))</f>
        <v>45475</v>
      </c>
      <c r="K3747" s="101" t="str">
        <f>IF(AND(VALUE(MONTH(jaar_zip[[#This Row],[Datum]]))=1,VALUE(WEEKNUM(jaar_zip[[#This Row],[Datum]],21))&gt;51),RIGHT(YEAR(jaar_zip[[#This Row],[Datum]])-1,2),RIGHT(YEAR(jaar_zip[[#This Row],[Datum]]),2))&amp;"-"&amp; TEXT(WEEKNUM(jaar_zip[[#This Row],[Datum]],21),"00")</f>
        <v>24-27</v>
      </c>
      <c r="L3747" s="101">
        <f>MONTH(jaar_zip[[#This Row],[Datum]])</f>
        <v>7</v>
      </c>
      <c r="M3747" s="101">
        <f>IF(ISNUMBER(jaar_zip[[#This Row],[etmaaltemperatuur]]),IF(jaar_zip[[#This Row],[etmaaltemperatuur]]&lt;stookgrens,stookgrens-jaar_zip[[#This Row],[etmaaltemperatuur]],0),"")</f>
        <v>3.1999999999999993</v>
      </c>
      <c r="N3747" s="101">
        <f>IF(ISNUMBER(jaar_zip[[#This Row],[graaddagen]]),IF(OR(MONTH(jaar_zip[[#This Row],[Datum]])=1,MONTH(jaar_zip[[#This Row],[Datum]])=2,MONTH(jaar_zip[[#This Row],[Datum]])=11,MONTH(jaar_zip[[#This Row],[Datum]])=12),1.1,IF(OR(MONTH(jaar_zip[[#This Row],[Datum]])=3,MONTH(jaar_zip[[#This Row],[Datum]])=10),1,0.8))*jaar_zip[[#This Row],[graaddagen]],"")</f>
        <v>2.5599999999999996</v>
      </c>
      <c r="O3747" s="101">
        <f>IF(ISNUMBER(jaar_zip[[#This Row],[etmaaltemperatuur]]),IF(jaar_zip[[#This Row],[etmaaltemperatuur]]&gt;stookgrens,jaar_zip[[#This Row],[etmaaltemperatuur]]-stookgrens,0),"")</f>
        <v>0</v>
      </c>
    </row>
    <row r="3748" spans="1:15" x14ac:dyDescent="0.25">
      <c r="A3748">
        <v>277</v>
      </c>
      <c r="B3748">
        <v>20240703</v>
      </c>
      <c r="C3748">
        <v>5.9</v>
      </c>
      <c r="D3748">
        <v>14.1</v>
      </c>
      <c r="E3748">
        <v>1246</v>
      </c>
      <c r="F3748">
        <v>1.6</v>
      </c>
      <c r="H3748">
        <v>79</v>
      </c>
      <c r="I3748" s="101" t="s">
        <v>25</v>
      </c>
      <c r="J3748" s="1">
        <f>DATEVALUE(RIGHT(jaar_zip[[#This Row],[YYYYMMDD]],2)&amp;"-"&amp;MID(jaar_zip[[#This Row],[YYYYMMDD]],5,2)&amp;"-"&amp;LEFT(jaar_zip[[#This Row],[YYYYMMDD]],4))</f>
        <v>45476</v>
      </c>
      <c r="K3748" s="101" t="str">
        <f>IF(AND(VALUE(MONTH(jaar_zip[[#This Row],[Datum]]))=1,VALUE(WEEKNUM(jaar_zip[[#This Row],[Datum]],21))&gt;51),RIGHT(YEAR(jaar_zip[[#This Row],[Datum]])-1,2),RIGHT(YEAR(jaar_zip[[#This Row],[Datum]]),2))&amp;"-"&amp; TEXT(WEEKNUM(jaar_zip[[#This Row],[Datum]],21),"00")</f>
        <v>24-27</v>
      </c>
      <c r="L3748" s="101">
        <f>MONTH(jaar_zip[[#This Row],[Datum]])</f>
        <v>7</v>
      </c>
      <c r="M3748" s="101">
        <f>IF(ISNUMBER(jaar_zip[[#This Row],[etmaaltemperatuur]]),IF(jaar_zip[[#This Row],[etmaaltemperatuur]]&lt;stookgrens,stookgrens-jaar_zip[[#This Row],[etmaaltemperatuur]],0),"")</f>
        <v>3.9000000000000004</v>
      </c>
      <c r="N3748" s="101">
        <f>IF(ISNUMBER(jaar_zip[[#This Row],[graaddagen]]),IF(OR(MONTH(jaar_zip[[#This Row],[Datum]])=1,MONTH(jaar_zip[[#This Row],[Datum]])=2,MONTH(jaar_zip[[#This Row],[Datum]])=11,MONTH(jaar_zip[[#This Row],[Datum]])=12),1.1,IF(OR(MONTH(jaar_zip[[#This Row],[Datum]])=3,MONTH(jaar_zip[[#This Row],[Datum]])=10),1,0.8))*jaar_zip[[#This Row],[graaddagen]],"")</f>
        <v>3.1200000000000006</v>
      </c>
      <c r="O3748" s="101">
        <f>IF(ISNUMBER(jaar_zip[[#This Row],[etmaaltemperatuur]]),IF(jaar_zip[[#This Row],[etmaaltemperatuur]]&gt;stookgrens,jaar_zip[[#This Row],[etmaaltemperatuur]]-stookgrens,0),"")</f>
        <v>0</v>
      </c>
    </row>
    <row r="3749" spans="1:15" x14ac:dyDescent="0.25">
      <c r="A3749">
        <v>277</v>
      </c>
      <c r="B3749">
        <v>20240704</v>
      </c>
      <c r="C3749">
        <v>9.1</v>
      </c>
      <c r="D3749">
        <v>15.4</v>
      </c>
      <c r="E3749">
        <v>2484</v>
      </c>
      <c r="F3749">
        <v>4.3</v>
      </c>
      <c r="H3749">
        <v>71</v>
      </c>
      <c r="I3749" s="101" t="s">
        <v>25</v>
      </c>
      <c r="J3749" s="1">
        <f>DATEVALUE(RIGHT(jaar_zip[[#This Row],[YYYYMMDD]],2)&amp;"-"&amp;MID(jaar_zip[[#This Row],[YYYYMMDD]],5,2)&amp;"-"&amp;LEFT(jaar_zip[[#This Row],[YYYYMMDD]],4))</f>
        <v>45477</v>
      </c>
      <c r="K3749" s="101" t="str">
        <f>IF(AND(VALUE(MONTH(jaar_zip[[#This Row],[Datum]]))=1,VALUE(WEEKNUM(jaar_zip[[#This Row],[Datum]],21))&gt;51),RIGHT(YEAR(jaar_zip[[#This Row],[Datum]])-1,2),RIGHT(YEAR(jaar_zip[[#This Row],[Datum]]),2))&amp;"-"&amp; TEXT(WEEKNUM(jaar_zip[[#This Row],[Datum]],21),"00")</f>
        <v>24-27</v>
      </c>
      <c r="L3749" s="101">
        <f>MONTH(jaar_zip[[#This Row],[Datum]])</f>
        <v>7</v>
      </c>
      <c r="M3749" s="101">
        <f>IF(ISNUMBER(jaar_zip[[#This Row],[etmaaltemperatuur]]),IF(jaar_zip[[#This Row],[etmaaltemperatuur]]&lt;stookgrens,stookgrens-jaar_zip[[#This Row],[etmaaltemperatuur]],0),"")</f>
        <v>2.5999999999999996</v>
      </c>
      <c r="N3749" s="101">
        <f>IF(ISNUMBER(jaar_zip[[#This Row],[graaddagen]]),IF(OR(MONTH(jaar_zip[[#This Row],[Datum]])=1,MONTH(jaar_zip[[#This Row],[Datum]])=2,MONTH(jaar_zip[[#This Row],[Datum]])=11,MONTH(jaar_zip[[#This Row],[Datum]])=12),1.1,IF(OR(MONTH(jaar_zip[[#This Row],[Datum]])=3,MONTH(jaar_zip[[#This Row],[Datum]])=10),1,0.8))*jaar_zip[[#This Row],[graaddagen]],"")</f>
        <v>2.0799999999999996</v>
      </c>
      <c r="O3749" s="101">
        <f>IF(ISNUMBER(jaar_zip[[#This Row],[etmaaltemperatuur]]),IF(jaar_zip[[#This Row],[etmaaltemperatuur]]&gt;stookgrens,jaar_zip[[#This Row],[etmaaltemperatuur]]-stookgrens,0),"")</f>
        <v>0</v>
      </c>
    </row>
    <row r="3750" spans="1:15" x14ac:dyDescent="0.25">
      <c r="A3750">
        <v>277</v>
      </c>
      <c r="B3750">
        <v>20240705</v>
      </c>
      <c r="C3750">
        <v>5.9</v>
      </c>
      <c r="D3750">
        <v>15.8</v>
      </c>
      <c r="E3750">
        <v>1364</v>
      </c>
      <c r="F3750">
        <v>4</v>
      </c>
      <c r="H3750">
        <v>82</v>
      </c>
      <c r="I3750" s="101" t="s">
        <v>25</v>
      </c>
      <c r="J3750" s="1">
        <f>DATEVALUE(RIGHT(jaar_zip[[#This Row],[YYYYMMDD]],2)&amp;"-"&amp;MID(jaar_zip[[#This Row],[YYYYMMDD]],5,2)&amp;"-"&amp;LEFT(jaar_zip[[#This Row],[YYYYMMDD]],4))</f>
        <v>45478</v>
      </c>
      <c r="K3750" s="101" t="str">
        <f>IF(AND(VALUE(MONTH(jaar_zip[[#This Row],[Datum]]))=1,VALUE(WEEKNUM(jaar_zip[[#This Row],[Datum]],21))&gt;51),RIGHT(YEAR(jaar_zip[[#This Row],[Datum]])-1,2),RIGHT(YEAR(jaar_zip[[#This Row],[Datum]]),2))&amp;"-"&amp; TEXT(WEEKNUM(jaar_zip[[#This Row],[Datum]],21),"00")</f>
        <v>24-27</v>
      </c>
      <c r="L3750" s="101">
        <f>MONTH(jaar_zip[[#This Row],[Datum]])</f>
        <v>7</v>
      </c>
      <c r="M3750" s="101">
        <f>IF(ISNUMBER(jaar_zip[[#This Row],[etmaaltemperatuur]]),IF(jaar_zip[[#This Row],[etmaaltemperatuur]]&lt;stookgrens,stookgrens-jaar_zip[[#This Row],[etmaaltemperatuur]],0),"")</f>
        <v>2.1999999999999993</v>
      </c>
      <c r="N3750" s="101">
        <f>IF(ISNUMBER(jaar_zip[[#This Row],[graaddagen]]),IF(OR(MONTH(jaar_zip[[#This Row],[Datum]])=1,MONTH(jaar_zip[[#This Row],[Datum]])=2,MONTH(jaar_zip[[#This Row],[Datum]])=11,MONTH(jaar_zip[[#This Row],[Datum]])=12),1.1,IF(OR(MONTH(jaar_zip[[#This Row],[Datum]])=3,MONTH(jaar_zip[[#This Row],[Datum]])=10),1,0.8))*jaar_zip[[#This Row],[graaddagen]],"")</f>
        <v>1.7599999999999996</v>
      </c>
      <c r="O3750" s="101">
        <f>IF(ISNUMBER(jaar_zip[[#This Row],[etmaaltemperatuur]]),IF(jaar_zip[[#This Row],[etmaaltemperatuur]]&gt;stookgrens,jaar_zip[[#This Row],[etmaaltemperatuur]]-stookgrens,0),"")</f>
        <v>0</v>
      </c>
    </row>
    <row r="3751" spans="1:15" x14ac:dyDescent="0.25">
      <c r="A3751">
        <v>277</v>
      </c>
      <c r="B3751">
        <v>20240706</v>
      </c>
      <c r="C3751">
        <v>8.1999999999999993</v>
      </c>
      <c r="D3751">
        <v>15.9</v>
      </c>
      <c r="E3751">
        <v>1642</v>
      </c>
      <c r="F3751">
        <v>7.5</v>
      </c>
      <c r="H3751">
        <v>84</v>
      </c>
      <c r="I3751" s="101" t="s">
        <v>25</v>
      </c>
      <c r="J3751" s="1">
        <f>DATEVALUE(RIGHT(jaar_zip[[#This Row],[YYYYMMDD]],2)&amp;"-"&amp;MID(jaar_zip[[#This Row],[YYYYMMDD]],5,2)&amp;"-"&amp;LEFT(jaar_zip[[#This Row],[YYYYMMDD]],4))</f>
        <v>45479</v>
      </c>
      <c r="K3751" s="101" t="str">
        <f>IF(AND(VALUE(MONTH(jaar_zip[[#This Row],[Datum]]))=1,VALUE(WEEKNUM(jaar_zip[[#This Row],[Datum]],21))&gt;51),RIGHT(YEAR(jaar_zip[[#This Row],[Datum]])-1,2),RIGHT(YEAR(jaar_zip[[#This Row],[Datum]]),2))&amp;"-"&amp; TEXT(WEEKNUM(jaar_zip[[#This Row],[Datum]],21),"00")</f>
        <v>24-27</v>
      </c>
      <c r="L3751" s="101">
        <f>MONTH(jaar_zip[[#This Row],[Datum]])</f>
        <v>7</v>
      </c>
      <c r="M3751" s="101">
        <f>IF(ISNUMBER(jaar_zip[[#This Row],[etmaaltemperatuur]]),IF(jaar_zip[[#This Row],[etmaaltemperatuur]]&lt;stookgrens,stookgrens-jaar_zip[[#This Row],[etmaaltemperatuur]],0),"")</f>
        <v>2.0999999999999996</v>
      </c>
      <c r="N3751" s="101">
        <f>IF(ISNUMBER(jaar_zip[[#This Row],[graaddagen]]),IF(OR(MONTH(jaar_zip[[#This Row],[Datum]])=1,MONTH(jaar_zip[[#This Row],[Datum]])=2,MONTH(jaar_zip[[#This Row],[Datum]])=11,MONTH(jaar_zip[[#This Row],[Datum]])=12),1.1,IF(OR(MONTH(jaar_zip[[#This Row],[Datum]])=3,MONTH(jaar_zip[[#This Row],[Datum]])=10),1,0.8))*jaar_zip[[#This Row],[graaddagen]],"")</f>
        <v>1.6799999999999997</v>
      </c>
      <c r="O3751" s="101">
        <f>IF(ISNUMBER(jaar_zip[[#This Row],[etmaaltemperatuur]]),IF(jaar_zip[[#This Row],[etmaaltemperatuur]]&gt;stookgrens,jaar_zip[[#This Row],[etmaaltemperatuur]]-stookgrens,0),"")</f>
        <v>0</v>
      </c>
    </row>
    <row r="3752" spans="1:15" x14ac:dyDescent="0.25">
      <c r="A3752">
        <v>277</v>
      </c>
      <c r="B3752">
        <v>20240707</v>
      </c>
      <c r="C3752">
        <v>5.3</v>
      </c>
      <c r="D3752">
        <v>14.5</v>
      </c>
      <c r="E3752">
        <v>1460</v>
      </c>
      <c r="F3752">
        <v>13.4</v>
      </c>
      <c r="H3752">
        <v>82</v>
      </c>
      <c r="I3752" s="101" t="s">
        <v>25</v>
      </c>
      <c r="J3752" s="1">
        <f>DATEVALUE(RIGHT(jaar_zip[[#This Row],[YYYYMMDD]],2)&amp;"-"&amp;MID(jaar_zip[[#This Row],[YYYYMMDD]],5,2)&amp;"-"&amp;LEFT(jaar_zip[[#This Row],[YYYYMMDD]],4))</f>
        <v>45480</v>
      </c>
      <c r="K3752" s="101" t="str">
        <f>IF(AND(VALUE(MONTH(jaar_zip[[#This Row],[Datum]]))=1,VALUE(WEEKNUM(jaar_zip[[#This Row],[Datum]],21))&gt;51),RIGHT(YEAR(jaar_zip[[#This Row],[Datum]])-1,2),RIGHT(YEAR(jaar_zip[[#This Row],[Datum]]),2))&amp;"-"&amp; TEXT(WEEKNUM(jaar_zip[[#This Row],[Datum]],21),"00")</f>
        <v>24-27</v>
      </c>
      <c r="L3752" s="101">
        <f>MONTH(jaar_zip[[#This Row],[Datum]])</f>
        <v>7</v>
      </c>
      <c r="M3752" s="101">
        <f>IF(ISNUMBER(jaar_zip[[#This Row],[etmaaltemperatuur]]),IF(jaar_zip[[#This Row],[etmaaltemperatuur]]&lt;stookgrens,stookgrens-jaar_zip[[#This Row],[etmaaltemperatuur]],0),"")</f>
        <v>3.5</v>
      </c>
      <c r="N3752" s="101">
        <f>IF(ISNUMBER(jaar_zip[[#This Row],[graaddagen]]),IF(OR(MONTH(jaar_zip[[#This Row],[Datum]])=1,MONTH(jaar_zip[[#This Row],[Datum]])=2,MONTH(jaar_zip[[#This Row],[Datum]])=11,MONTH(jaar_zip[[#This Row],[Datum]])=12),1.1,IF(OR(MONTH(jaar_zip[[#This Row],[Datum]])=3,MONTH(jaar_zip[[#This Row],[Datum]])=10),1,0.8))*jaar_zip[[#This Row],[graaddagen]],"")</f>
        <v>2.8000000000000003</v>
      </c>
      <c r="O3752" s="101">
        <f>IF(ISNUMBER(jaar_zip[[#This Row],[etmaaltemperatuur]]),IF(jaar_zip[[#This Row],[etmaaltemperatuur]]&gt;stookgrens,jaar_zip[[#This Row],[etmaaltemperatuur]]-stookgrens,0),"")</f>
        <v>0</v>
      </c>
    </row>
    <row r="3753" spans="1:15" x14ac:dyDescent="0.25">
      <c r="A3753">
        <v>277</v>
      </c>
      <c r="B3753">
        <v>20240708</v>
      </c>
      <c r="C3753">
        <v>3.8</v>
      </c>
      <c r="D3753">
        <v>16.100000000000001</v>
      </c>
      <c r="E3753">
        <v>1460</v>
      </c>
      <c r="F3753">
        <v>5.8</v>
      </c>
      <c r="H3753">
        <v>79</v>
      </c>
      <c r="I3753" s="101" t="s">
        <v>25</v>
      </c>
      <c r="J3753" s="1">
        <f>DATEVALUE(RIGHT(jaar_zip[[#This Row],[YYYYMMDD]],2)&amp;"-"&amp;MID(jaar_zip[[#This Row],[YYYYMMDD]],5,2)&amp;"-"&amp;LEFT(jaar_zip[[#This Row],[YYYYMMDD]],4))</f>
        <v>45481</v>
      </c>
      <c r="K3753" s="101" t="str">
        <f>IF(AND(VALUE(MONTH(jaar_zip[[#This Row],[Datum]]))=1,VALUE(WEEKNUM(jaar_zip[[#This Row],[Datum]],21))&gt;51),RIGHT(YEAR(jaar_zip[[#This Row],[Datum]])-1,2),RIGHT(YEAR(jaar_zip[[#This Row],[Datum]]),2))&amp;"-"&amp; TEXT(WEEKNUM(jaar_zip[[#This Row],[Datum]],21),"00")</f>
        <v>24-28</v>
      </c>
      <c r="L3753" s="101">
        <f>MONTH(jaar_zip[[#This Row],[Datum]])</f>
        <v>7</v>
      </c>
      <c r="M3753" s="101">
        <f>IF(ISNUMBER(jaar_zip[[#This Row],[etmaaltemperatuur]]),IF(jaar_zip[[#This Row],[etmaaltemperatuur]]&lt;stookgrens,stookgrens-jaar_zip[[#This Row],[etmaaltemperatuur]],0),"")</f>
        <v>1.8999999999999986</v>
      </c>
      <c r="N3753" s="101">
        <f>IF(ISNUMBER(jaar_zip[[#This Row],[graaddagen]]),IF(OR(MONTH(jaar_zip[[#This Row],[Datum]])=1,MONTH(jaar_zip[[#This Row],[Datum]])=2,MONTH(jaar_zip[[#This Row],[Datum]])=11,MONTH(jaar_zip[[#This Row],[Datum]])=12),1.1,IF(OR(MONTH(jaar_zip[[#This Row],[Datum]])=3,MONTH(jaar_zip[[#This Row],[Datum]])=10),1,0.8))*jaar_zip[[#This Row],[graaddagen]],"")</f>
        <v>1.5199999999999989</v>
      </c>
      <c r="O3753" s="101">
        <f>IF(ISNUMBER(jaar_zip[[#This Row],[etmaaltemperatuur]]),IF(jaar_zip[[#This Row],[etmaaltemperatuur]]&gt;stookgrens,jaar_zip[[#This Row],[etmaaltemperatuur]]-stookgrens,0),"")</f>
        <v>0</v>
      </c>
    </row>
    <row r="3754" spans="1:15" x14ac:dyDescent="0.25">
      <c r="A3754">
        <v>277</v>
      </c>
      <c r="B3754">
        <v>20240709</v>
      </c>
      <c r="C3754">
        <v>4.8</v>
      </c>
      <c r="D3754">
        <v>20.5</v>
      </c>
      <c r="E3754">
        <v>1889</v>
      </c>
      <c r="F3754">
        <v>11.6</v>
      </c>
      <c r="H3754">
        <v>75</v>
      </c>
      <c r="I3754" s="101" t="s">
        <v>25</v>
      </c>
      <c r="J3754" s="1">
        <f>DATEVALUE(RIGHT(jaar_zip[[#This Row],[YYYYMMDD]],2)&amp;"-"&amp;MID(jaar_zip[[#This Row],[YYYYMMDD]],5,2)&amp;"-"&amp;LEFT(jaar_zip[[#This Row],[YYYYMMDD]],4))</f>
        <v>45482</v>
      </c>
      <c r="K3754" s="101" t="str">
        <f>IF(AND(VALUE(MONTH(jaar_zip[[#This Row],[Datum]]))=1,VALUE(WEEKNUM(jaar_zip[[#This Row],[Datum]],21))&gt;51),RIGHT(YEAR(jaar_zip[[#This Row],[Datum]])-1,2),RIGHT(YEAR(jaar_zip[[#This Row],[Datum]]),2))&amp;"-"&amp; TEXT(WEEKNUM(jaar_zip[[#This Row],[Datum]],21),"00")</f>
        <v>24-28</v>
      </c>
      <c r="L3754" s="101">
        <f>MONTH(jaar_zip[[#This Row],[Datum]])</f>
        <v>7</v>
      </c>
      <c r="M3754" s="101">
        <f>IF(ISNUMBER(jaar_zip[[#This Row],[etmaaltemperatuur]]),IF(jaar_zip[[#This Row],[etmaaltemperatuur]]&lt;stookgrens,stookgrens-jaar_zip[[#This Row],[etmaaltemperatuur]],0),"")</f>
        <v>0</v>
      </c>
      <c r="N3754" s="101">
        <f>IF(ISNUMBER(jaar_zip[[#This Row],[graaddagen]]),IF(OR(MONTH(jaar_zip[[#This Row],[Datum]])=1,MONTH(jaar_zip[[#This Row],[Datum]])=2,MONTH(jaar_zip[[#This Row],[Datum]])=11,MONTH(jaar_zip[[#This Row],[Datum]])=12),1.1,IF(OR(MONTH(jaar_zip[[#This Row],[Datum]])=3,MONTH(jaar_zip[[#This Row],[Datum]])=10),1,0.8))*jaar_zip[[#This Row],[graaddagen]],"")</f>
        <v>0</v>
      </c>
      <c r="O3754" s="101">
        <f>IF(ISNUMBER(jaar_zip[[#This Row],[etmaaltemperatuur]]),IF(jaar_zip[[#This Row],[etmaaltemperatuur]]&gt;stookgrens,jaar_zip[[#This Row],[etmaaltemperatuur]]-stookgrens,0),"")</f>
        <v>2.5</v>
      </c>
    </row>
    <row r="3755" spans="1:15" x14ac:dyDescent="0.25">
      <c r="A3755">
        <v>277</v>
      </c>
      <c r="B3755">
        <v>20240710</v>
      </c>
      <c r="C3755">
        <v>5</v>
      </c>
      <c r="D3755">
        <v>18.899999999999999</v>
      </c>
      <c r="E3755">
        <v>1908</v>
      </c>
      <c r="F3755">
        <v>4.5999999999999996</v>
      </c>
      <c r="H3755">
        <v>83</v>
      </c>
      <c r="I3755" s="101" t="s">
        <v>25</v>
      </c>
      <c r="J3755" s="1">
        <f>DATEVALUE(RIGHT(jaar_zip[[#This Row],[YYYYMMDD]],2)&amp;"-"&amp;MID(jaar_zip[[#This Row],[YYYYMMDD]],5,2)&amp;"-"&amp;LEFT(jaar_zip[[#This Row],[YYYYMMDD]],4))</f>
        <v>45483</v>
      </c>
      <c r="K3755" s="101" t="str">
        <f>IF(AND(VALUE(MONTH(jaar_zip[[#This Row],[Datum]]))=1,VALUE(WEEKNUM(jaar_zip[[#This Row],[Datum]],21))&gt;51),RIGHT(YEAR(jaar_zip[[#This Row],[Datum]])-1,2),RIGHT(YEAR(jaar_zip[[#This Row],[Datum]]),2))&amp;"-"&amp; TEXT(WEEKNUM(jaar_zip[[#This Row],[Datum]],21),"00")</f>
        <v>24-28</v>
      </c>
      <c r="L3755" s="101">
        <f>MONTH(jaar_zip[[#This Row],[Datum]])</f>
        <v>7</v>
      </c>
      <c r="M3755" s="101">
        <f>IF(ISNUMBER(jaar_zip[[#This Row],[etmaaltemperatuur]]),IF(jaar_zip[[#This Row],[etmaaltemperatuur]]&lt;stookgrens,stookgrens-jaar_zip[[#This Row],[etmaaltemperatuur]],0),"")</f>
        <v>0</v>
      </c>
      <c r="N3755" s="101">
        <f>IF(ISNUMBER(jaar_zip[[#This Row],[graaddagen]]),IF(OR(MONTH(jaar_zip[[#This Row],[Datum]])=1,MONTH(jaar_zip[[#This Row],[Datum]])=2,MONTH(jaar_zip[[#This Row],[Datum]])=11,MONTH(jaar_zip[[#This Row],[Datum]])=12),1.1,IF(OR(MONTH(jaar_zip[[#This Row],[Datum]])=3,MONTH(jaar_zip[[#This Row],[Datum]])=10),1,0.8))*jaar_zip[[#This Row],[graaddagen]],"")</f>
        <v>0</v>
      </c>
      <c r="O3755" s="101">
        <f>IF(ISNUMBER(jaar_zip[[#This Row],[etmaaltemperatuur]]),IF(jaar_zip[[#This Row],[etmaaltemperatuur]]&gt;stookgrens,jaar_zip[[#This Row],[etmaaltemperatuur]]-stookgrens,0),"")</f>
        <v>0.89999999999999858</v>
      </c>
    </row>
    <row r="3756" spans="1:15" x14ac:dyDescent="0.25">
      <c r="A3756">
        <v>277</v>
      </c>
      <c r="B3756">
        <v>20240711</v>
      </c>
      <c r="C3756">
        <v>5.6</v>
      </c>
      <c r="D3756">
        <v>17.100000000000001</v>
      </c>
      <c r="E3756">
        <v>1790</v>
      </c>
      <c r="F3756">
        <v>0</v>
      </c>
      <c r="H3756">
        <v>80</v>
      </c>
      <c r="I3756" s="101" t="s">
        <v>25</v>
      </c>
      <c r="J3756" s="1">
        <f>DATEVALUE(RIGHT(jaar_zip[[#This Row],[YYYYMMDD]],2)&amp;"-"&amp;MID(jaar_zip[[#This Row],[YYYYMMDD]],5,2)&amp;"-"&amp;LEFT(jaar_zip[[#This Row],[YYYYMMDD]],4))</f>
        <v>45484</v>
      </c>
      <c r="K3756" s="101" t="str">
        <f>IF(AND(VALUE(MONTH(jaar_zip[[#This Row],[Datum]]))=1,VALUE(WEEKNUM(jaar_zip[[#This Row],[Datum]],21))&gt;51),RIGHT(YEAR(jaar_zip[[#This Row],[Datum]])-1,2),RIGHT(YEAR(jaar_zip[[#This Row],[Datum]]),2))&amp;"-"&amp; TEXT(WEEKNUM(jaar_zip[[#This Row],[Datum]],21),"00")</f>
        <v>24-28</v>
      </c>
      <c r="L3756" s="101">
        <f>MONTH(jaar_zip[[#This Row],[Datum]])</f>
        <v>7</v>
      </c>
      <c r="M3756" s="101">
        <f>IF(ISNUMBER(jaar_zip[[#This Row],[etmaaltemperatuur]]),IF(jaar_zip[[#This Row],[etmaaltemperatuur]]&lt;stookgrens,stookgrens-jaar_zip[[#This Row],[etmaaltemperatuur]],0),"")</f>
        <v>0.89999999999999858</v>
      </c>
      <c r="N3756" s="101">
        <f>IF(ISNUMBER(jaar_zip[[#This Row],[graaddagen]]),IF(OR(MONTH(jaar_zip[[#This Row],[Datum]])=1,MONTH(jaar_zip[[#This Row],[Datum]])=2,MONTH(jaar_zip[[#This Row],[Datum]])=11,MONTH(jaar_zip[[#This Row],[Datum]])=12),1.1,IF(OR(MONTH(jaar_zip[[#This Row],[Datum]])=3,MONTH(jaar_zip[[#This Row],[Datum]])=10),1,0.8))*jaar_zip[[#This Row],[graaddagen]],"")</f>
        <v>0.71999999999999886</v>
      </c>
      <c r="O3756" s="101">
        <f>IF(ISNUMBER(jaar_zip[[#This Row],[etmaaltemperatuur]]),IF(jaar_zip[[#This Row],[etmaaltemperatuur]]&gt;stookgrens,jaar_zip[[#This Row],[etmaaltemperatuur]]-stookgrens,0),"")</f>
        <v>0</v>
      </c>
    </row>
    <row r="3757" spans="1:15" x14ac:dyDescent="0.25">
      <c r="A3757">
        <v>277</v>
      </c>
      <c r="B3757">
        <v>20240712</v>
      </c>
      <c r="C3757">
        <v>6.8</v>
      </c>
      <c r="D3757">
        <v>15.1</v>
      </c>
      <c r="E3757">
        <v>674</v>
      </c>
      <c r="F3757">
        <v>25.5</v>
      </c>
      <c r="H3757">
        <v>81</v>
      </c>
      <c r="I3757" s="101" t="s">
        <v>25</v>
      </c>
      <c r="J3757" s="1">
        <f>DATEVALUE(RIGHT(jaar_zip[[#This Row],[YYYYMMDD]],2)&amp;"-"&amp;MID(jaar_zip[[#This Row],[YYYYMMDD]],5,2)&amp;"-"&amp;LEFT(jaar_zip[[#This Row],[YYYYMMDD]],4))</f>
        <v>45485</v>
      </c>
      <c r="K3757" s="101" t="str">
        <f>IF(AND(VALUE(MONTH(jaar_zip[[#This Row],[Datum]]))=1,VALUE(WEEKNUM(jaar_zip[[#This Row],[Datum]],21))&gt;51),RIGHT(YEAR(jaar_zip[[#This Row],[Datum]])-1,2),RIGHT(YEAR(jaar_zip[[#This Row],[Datum]]),2))&amp;"-"&amp; TEXT(WEEKNUM(jaar_zip[[#This Row],[Datum]],21),"00")</f>
        <v>24-28</v>
      </c>
      <c r="L3757" s="101">
        <f>MONTH(jaar_zip[[#This Row],[Datum]])</f>
        <v>7</v>
      </c>
      <c r="M3757" s="101">
        <f>IF(ISNUMBER(jaar_zip[[#This Row],[etmaaltemperatuur]]),IF(jaar_zip[[#This Row],[etmaaltemperatuur]]&lt;stookgrens,stookgrens-jaar_zip[[#This Row],[etmaaltemperatuur]],0),"")</f>
        <v>2.9000000000000004</v>
      </c>
      <c r="N3757" s="101">
        <f>IF(ISNUMBER(jaar_zip[[#This Row],[graaddagen]]),IF(OR(MONTH(jaar_zip[[#This Row],[Datum]])=1,MONTH(jaar_zip[[#This Row],[Datum]])=2,MONTH(jaar_zip[[#This Row],[Datum]])=11,MONTH(jaar_zip[[#This Row],[Datum]])=12),1.1,IF(OR(MONTH(jaar_zip[[#This Row],[Datum]])=3,MONTH(jaar_zip[[#This Row],[Datum]])=10),1,0.8))*jaar_zip[[#This Row],[graaddagen]],"")</f>
        <v>2.3200000000000003</v>
      </c>
      <c r="O3757" s="101">
        <f>IF(ISNUMBER(jaar_zip[[#This Row],[etmaaltemperatuur]]),IF(jaar_zip[[#This Row],[etmaaltemperatuur]]&gt;stookgrens,jaar_zip[[#This Row],[etmaaltemperatuur]]-stookgrens,0),"")</f>
        <v>0</v>
      </c>
    </row>
    <row r="3758" spans="1:15" x14ac:dyDescent="0.25">
      <c r="A3758">
        <v>277</v>
      </c>
      <c r="B3758">
        <v>20240713</v>
      </c>
      <c r="C3758">
        <v>6.3</v>
      </c>
      <c r="D3758">
        <v>15.6</v>
      </c>
      <c r="E3758">
        <v>1631</v>
      </c>
      <c r="F3758">
        <v>5.3</v>
      </c>
      <c r="H3758">
        <v>86</v>
      </c>
      <c r="I3758" s="101" t="s">
        <v>25</v>
      </c>
      <c r="J3758" s="1">
        <f>DATEVALUE(RIGHT(jaar_zip[[#This Row],[YYYYMMDD]],2)&amp;"-"&amp;MID(jaar_zip[[#This Row],[YYYYMMDD]],5,2)&amp;"-"&amp;LEFT(jaar_zip[[#This Row],[YYYYMMDD]],4))</f>
        <v>45486</v>
      </c>
      <c r="K3758" s="101" t="str">
        <f>IF(AND(VALUE(MONTH(jaar_zip[[#This Row],[Datum]]))=1,VALUE(WEEKNUM(jaar_zip[[#This Row],[Datum]],21))&gt;51),RIGHT(YEAR(jaar_zip[[#This Row],[Datum]])-1,2),RIGHT(YEAR(jaar_zip[[#This Row],[Datum]]),2))&amp;"-"&amp; TEXT(WEEKNUM(jaar_zip[[#This Row],[Datum]],21),"00")</f>
        <v>24-28</v>
      </c>
      <c r="L3758" s="101">
        <f>MONTH(jaar_zip[[#This Row],[Datum]])</f>
        <v>7</v>
      </c>
      <c r="M3758" s="101">
        <f>IF(ISNUMBER(jaar_zip[[#This Row],[etmaaltemperatuur]]),IF(jaar_zip[[#This Row],[etmaaltemperatuur]]&lt;stookgrens,stookgrens-jaar_zip[[#This Row],[etmaaltemperatuur]],0),"")</f>
        <v>2.4000000000000004</v>
      </c>
      <c r="N3758" s="101">
        <f>IF(ISNUMBER(jaar_zip[[#This Row],[graaddagen]]),IF(OR(MONTH(jaar_zip[[#This Row],[Datum]])=1,MONTH(jaar_zip[[#This Row],[Datum]])=2,MONTH(jaar_zip[[#This Row],[Datum]])=11,MONTH(jaar_zip[[#This Row],[Datum]])=12),1.1,IF(OR(MONTH(jaar_zip[[#This Row],[Datum]])=3,MONTH(jaar_zip[[#This Row],[Datum]])=10),1,0.8))*jaar_zip[[#This Row],[graaddagen]],"")</f>
        <v>1.9200000000000004</v>
      </c>
      <c r="O3758" s="101">
        <f>IF(ISNUMBER(jaar_zip[[#This Row],[etmaaltemperatuur]]),IF(jaar_zip[[#This Row],[etmaaltemperatuur]]&gt;stookgrens,jaar_zip[[#This Row],[etmaaltemperatuur]]-stookgrens,0),"")</f>
        <v>0</v>
      </c>
    </row>
    <row r="3759" spans="1:15" x14ac:dyDescent="0.25">
      <c r="A3759">
        <v>277</v>
      </c>
      <c r="B3759">
        <v>20240714</v>
      </c>
      <c r="C3759">
        <v>7.2</v>
      </c>
      <c r="D3759">
        <v>16.399999999999999</v>
      </c>
      <c r="E3759">
        <v>1427</v>
      </c>
      <c r="F3759">
        <v>-0.1</v>
      </c>
      <c r="H3759">
        <v>81</v>
      </c>
      <c r="I3759" s="101" t="s">
        <v>25</v>
      </c>
      <c r="J3759" s="1">
        <f>DATEVALUE(RIGHT(jaar_zip[[#This Row],[YYYYMMDD]],2)&amp;"-"&amp;MID(jaar_zip[[#This Row],[YYYYMMDD]],5,2)&amp;"-"&amp;LEFT(jaar_zip[[#This Row],[YYYYMMDD]],4))</f>
        <v>45487</v>
      </c>
      <c r="K3759" s="101" t="str">
        <f>IF(AND(VALUE(MONTH(jaar_zip[[#This Row],[Datum]]))=1,VALUE(WEEKNUM(jaar_zip[[#This Row],[Datum]],21))&gt;51),RIGHT(YEAR(jaar_zip[[#This Row],[Datum]])-1,2),RIGHT(YEAR(jaar_zip[[#This Row],[Datum]]),2))&amp;"-"&amp; TEXT(WEEKNUM(jaar_zip[[#This Row],[Datum]],21),"00")</f>
        <v>24-28</v>
      </c>
      <c r="L3759" s="101">
        <f>MONTH(jaar_zip[[#This Row],[Datum]])</f>
        <v>7</v>
      </c>
      <c r="M3759" s="101">
        <f>IF(ISNUMBER(jaar_zip[[#This Row],[etmaaltemperatuur]]),IF(jaar_zip[[#This Row],[etmaaltemperatuur]]&lt;stookgrens,stookgrens-jaar_zip[[#This Row],[etmaaltemperatuur]],0),"")</f>
        <v>1.6000000000000014</v>
      </c>
      <c r="N3759" s="101">
        <f>IF(ISNUMBER(jaar_zip[[#This Row],[graaddagen]]),IF(OR(MONTH(jaar_zip[[#This Row],[Datum]])=1,MONTH(jaar_zip[[#This Row],[Datum]])=2,MONTH(jaar_zip[[#This Row],[Datum]])=11,MONTH(jaar_zip[[#This Row],[Datum]])=12),1.1,IF(OR(MONTH(jaar_zip[[#This Row],[Datum]])=3,MONTH(jaar_zip[[#This Row],[Datum]])=10),1,0.8))*jaar_zip[[#This Row],[graaddagen]],"")</f>
        <v>1.2800000000000011</v>
      </c>
      <c r="O3759" s="101">
        <f>IF(ISNUMBER(jaar_zip[[#This Row],[etmaaltemperatuur]]),IF(jaar_zip[[#This Row],[etmaaltemperatuur]]&gt;stookgrens,jaar_zip[[#This Row],[etmaaltemperatuur]]-stookgrens,0),"")</f>
        <v>0</v>
      </c>
    </row>
    <row r="3760" spans="1:15" x14ac:dyDescent="0.25">
      <c r="A3760">
        <v>277</v>
      </c>
      <c r="B3760">
        <v>20240715</v>
      </c>
      <c r="C3760">
        <v>5.5</v>
      </c>
      <c r="D3760">
        <v>17.600000000000001</v>
      </c>
      <c r="E3760">
        <v>2375</v>
      </c>
      <c r="F3760">
        <v>2.9</v>
      </c>
      <c r="H3760">
        <v>81</v>
      </c>
      <c r="I3760" s="101" t="s">
        <v>25</v>
      </c>
      <c r="J3760" s="1">
        <f>DATEVALUE(RIGHT(jaar_zip[[#This Row],[YYYYMMDD]],2)&amp;"-"&amp;MID(jaar_zip[[#This Row],[YYYYMMDD]],5,2)&amp;"-"&amp;LEFT(jaar_zip[[#This Row],[YYYYMMDD]],4))</f>
        <v>45488</v>
      </c>
      <c r="K3760" s="101" t="str">
        <f>IF(AND(VALUE(MONTH(jaar_zip[[#This Row],[Datum]]))=1,VALUE(WEEKNUM(jaar_zip[[#This Row],[Datum]],21))&gt;51),RIGHT(YEAR(jaar_zip[[#This Row],[Datum]])-1,2),RIGHT(YEAR(jaar_zip[[#This Row],[Datum]]),2))&amp;"-"&amp; TEXT(WEEKNUM(jaar_zip[[#This Row],[Datum]],21),"00")</f>
        <v>24-29</v>
      </c>
      <c r="L3760" s="101">
        <f>MONTH(jaar_zip[[#This Row],[Datum]])</f>
        <v>7</v>
      </c>
      <c r="M3760" s="101">
        <f>IF(ISNUMBER(jaar_zip[[#This Row],[etmaaltemperatuur]]),IF(jaar_zip[[#This Row],[etmaaltemperatuur]]&lt;stookgrens,stookgrens-jaar_zip[[#This Row],[etmaaltemperatuur]],0),"")</f>
        <v>0.39999999999999858</v>
      </c>
      <c r="N3760" s="101">
        <f>IF(ISNUMBER(jaar_zip[[#This Row],[graaddagen]]),IF(OR(MONTH(jaar_zip[[#This Row],[Datum]])=1,MONTH(jaar_zip[[#This Row],[Datum]])=2,MONTH(jaar_zip[[#This Row],[Datum]])=11,MONTH(jaar_zip[[#This Row],[Datum]])=12),1.1,IF(OR(MONTH(jaar_zip[[#This Row],[Datum]])=3,MONTH(jaar_zip[[#This Row],[Datum]])=10),1,0.8))*jaar_zip[[#This Row],[graaddagen]],"")</f>
        <v>0.3199999999999989</v>
      </c>
      <c r="O3760" s="101">
        <f>IF(ISNUMBER(jaar_zip[[#This Row],[etmaaltemperatuur]]),IF(jaar_zip[[#This Row],[etmaaltemperatuur]]&gt;stookgrens,jaar_zip[[#This Row],[etmaaltemperatuur]]-stookgrens,0),"")</f>
        <v>0</v>
      </c>
    </row>
    <row r="3761" spans="1:15" x14ac:dyDescent="0.25">
      <c r="A3761">
        <v>277</v>
      </c>
      <c r="B3761">
        <v>20240716</v>
      </c>
      <c r="C3761">
        <v>6</v>
      </c>
      <c r="D3761">
        <v>17.7</v>
      </c>
      <c r="E3761">
        <v>1633</v>
      </c>
      <c r="F3761">
        <v>16</v>
      </c>
      <c r="H3761">
        <v>84</v>
      </c>
      <c r="I3761" s="101" t="s">
        <v>25</v>
      </c>
      <c r="J3761" s="1">
        <f>DATEVALUE(RIGHT(jaar_zip[[#This Row],[YYYYMMDD]],2)&amp;"-"&amp;MID(jaar_zip[[#This Row],[YYYYMMDD]],5,2)&amp;"-"&amp;LEFT(jaar_zip[[#This Row],[YYYYMMDD]],4))</f>
        <v>45489</v>
      </c>
      <c r="K3761" s="101" t="str">
        <f>IF(AND(VALUE(MONTH(jaar_zip[[#This Row],[Datum]]))=1,VALUE(WEEKNUM(jaar_zip[[#This Row],[Datum]],21))&gt;51),RIGHT(YEAR(jaar_zip[[#This Row],[Datum]])-1,2),RIGHT(YEAR(jaar_zip[[#This Row],[Datum]]),2))&amp;"-"&amp; TEXT(WEEKNUM(jaar_zip[[#This Row],[Datum]],21),"00")</f>
        <v>24-29</v>
      </c>
      <c r="L3761" s="101">
        <f>MONTH(jaar_zip[[#This Row],[Datum]])</f>
        <v>7</v>
      </c>
      <c r="M3761" s="101">
        <f>IF(ISNUMBER(jaar_zip[[#This Row],[etmaaltemperatuur]]),IF(jaar_zip[[#This Row],[etmaaltemperatuur]]&lt;stookgrens,stookgrens-jaar_zip[[#This Row],[etmaaltemperatuur]],0),"")</f>
        <v>0.30000000000000071</v>
      </c>
      <c r="N3761" s="101">
        <f>IF(ISNUMBER(jaar_zip[[#This Row],[graaddagen]]),IF(OR(MONTH(jaar_zip[[#This Row],[Datum]])=1,MONTH(jaar_zip[[#This Row],[Datum]])=2,MONTH(jaar_zip[[#This Row],[Datum]])=11,MONTH(jaar_zip[[#This Row],[Datum]])=12),1.1,IF(OR(MONTH(jaar_zip[[#This Row],[Datum]])=3,MONTH(jaar_zip[[#This Row],[Datum]])=10),1,0.8))*jaar_zip[[#This Row],[graaddagen]],"")</f>
        <v>0.24000000000000057</v>
      </c>
      <c r="O3761" s="101">
        <f>IF(ISNUMBER(jaar_zip[[#This Row],[etmaaltemperatuur]]),IF(jaar_zip[[#This Row],[etmaaltemperatuur]]&gt;stookgrens,jaar_zip[[#This Row],[etmaaltemperatuur]]-stookgrens,0),"")</f>
        <v>0</v>
      </c>
    </row>
    <row r="3762" spans="1:15" x14ac:dyDescent="0.25">
      <c r="A3762">
        <v>277</v>
      </c>
      <c r="B3762">
        <v>20240717</v>
      </c>
      <c r="C3762">
        <v>6.8</v>
      </c>
      <c r="D3762">
        <v>17.2</v>
      </c>
      <c r="E3762">
        <v>1764</v>
      </c>
      <c r="F3762">
        <v>0.2</v>
      </c>
      <c r="H3762">
        <v>82</v>
      </c>
      <c r="I3762" s="101" t="s">
        <v>25</v>
      </c>
      <c r="J3762" s="1">
        <f>DATEVALUE(RIGHT(jaar_zip[[#This Row],[YYYYMMDD]],2)&amp;"-"&amp;MID(jaar_zip[[#This Row],[YYYYMMDD]],5,2)&amp;"-"&amp;LEFT(jaar_zip[[#This Row],[YYYYMMDD]],4))</f>
        <v>45490</v>
      </c>
      <c r="K3762" s="101" t="str">
        <f>IF(AND(VALUE(MONTH(jaar_zip[[#This Row],[Datum]]))=1,VALUE(WEEKNUM(jaar_zip[[#This Row],[Datum]],21))&gt;51),RIGHT(YEAR(jaar_zip[[#This Row],[Datum]])-1,2),RIGHT(YEAR(jaar_zip[[#This Row],[Datum]]),2))&amp;"-"&amp; TEXT(WEEKNUM(jaar_zip[[#This Row],[Datum]],21),"00")</f>
        <v>24-29</v>
      </c>
      <c r="L3762" s="101">
        <f>MONTH(jaar_zip[[#This Row],[Datum]])</f>
        <v>7</v>
      </c>
      <c r="M3762" s="101">
        <f>IF(ISNUMBER(jaar_zip[[#This Row],[etmaaltemperatuur]]),IF(jaar_zip[[#This Row],[etmaaltemperatuur]]&lt;stookgrens,stookgrens-jaar_zip[[#This Row],[etmaaltemperatuur]],0),"")</f>
        <v>0.80000000000000071</v>
      </c>
      <c r="N3762" s="101">
        <f>IF(ISNUMBER(jaar_zip[[#This Row],[graaddagen]]),IF(OR(MONTH(jaar_zip[[#This Row],[Datum]])=1,MONTH(jaar_zip[[#This Row],[Datum]])=2,MONTH(jaar_zip[[#This Row],[Datum]])=11,MONTH(jaar_zip[[#This Row],[Datum]])=12),1.1,IF(OR(MONTH(jaar_zip[[#This Row],[Datum]])=3,MONTH(jaar_zip[[#This Row],[Datum]])=10),1,0.8))*jaar_zip[[#This Row],[graaddagen]],"")</f>
        <v>0.64000000000000057</v>
      </c>
      <c r="O3762" s="101">
        <f>IF(ISNUMBER(jaar_zip[[#This Row],[etmaaltemperatuur]]),IF(jaar_zip[[#This Row],[etmaaltemperatuur]]&gt;stookgrens,jaar_zip[[#This Row],[etmaaltemperatuur]]-stookgrens,0),"")</f>
        <v>0</v>
      </c>
    </row>
    <row r="3763" spans="1:15" x14ac:dyDescent="0.25">
      <c r="A3763">
        <v>277</v>
      </c>
      <c r="B3763">
        <v>20240718</v>
      </c>
      <c r="C3763">
        <v>2.8</v>
      </c>
      <c r="D3763">
        <v>18.600000000000001</v>
      </c>
      <c r="E3763">
        <v>2497</v>
      </c>
      <c r="F3763">
        <v>0</v>
      </c>
      <c r="H3763">
        <v>78</v>
      </c>
      <c r="I3763" s="101" t="s">
        <v>25</v>
      </c>
      <c r="J3763" s="1">
        <f>DATEVALUE(RIGHT(jaar_zip[[#This Row],[YYYYMMDD]],2)&amp;"-"&amp;MID(jaar_zip[[#This Row],[YYYYMMDD]],5,2)&amp;"-"&amp;LEFT(jaar_zip[[#This Row],[YYYYMMDD]],4))</f>
        <v>45491</v>
      </c>
      <c r="K3763" s="101" t="str">
        <f>IF(AND(VALUE(MONTH(jaar_zip[[#This Row],[Datum]]))=1,VALUE(WEEKNUM(jaar_zip[[#This Row],[Datum]],21))&gt;51),RIGHT(YEAR(jaar_zip[[#This Row],[Datum]])-1,2),RIGHT(YEAR(jaar_zip[[#This Row],[Datum]]),2))&amp;"-"&amp; TEXT(WEEKNUM(jaar_zip[[#This Row],[Datum]],21),"00")</f>
        <v>24-29</v>
      </c>
      <c r="L3763" s="101">
        <f>MONTH(jaar_zip[[#This Row],[Datum]])</f>
        <v>7</v>
      </c>
      <c r="M3763" s="101">
        <f>IF(ISNUMBER(jaar_zip[[#This Row],[etmaaltemperatuur]]),IF(jaar_zip[[#This Row],[etmaaltemperatuur]]&lt;stookgrens,stookgrens-jaar_zip[[#This Row],[etmaaltemperatuur]],0),"")</f>
        <v>0</v>
      </c>
      <c r="N3763" s="101">
        <f>IF(ISNUMBER(jaar_zip[[#This Row],[graaddagen]]),IF(OR(MONTH(jaar_zip[[#This Row],[Datum]])=1,MONTH(jaar_zip[[#This Row],[Datum]])=2,MONTH(jaar_zip[[#This Row],[Datum]])=11,MONTH(jaar_zip[[#This Row],[Datum]])=12),1.1,IF(OR(MONTH(jaar_zip[[#This Row],[Datum]])=3,MONTH(jaar_zip[[#This Row],[Datum]])=10),1,0.8))*jaar_zip[[#This Row],[graaddagen]],"")</f>
        <v>0</v>
      </c>
      <c r="O3763" s="101">
        <f>IF(ISNUMBER(jaar_zip[[#This Row],[etmaaltemperatuur]]),IF(jaar_zip[[#This Row],[etmaaltemperatuur]]&gt;stookgrens,jaar_zip[[#This Row],[etmaaltemperatuur]]-stookgrens,0),"")</f>
        <v>0.60000000000000142</v>
      </c>
    </row>
    <row r="3764" spans="1:15" x14ac:dyDescent="0.25">
      <c r="A3764">
        <v>277</v>
      </c>
      <c r="B3764">
        <v>20240719</v>
      </c>
      <c r="C3764">
        <v>3.5</v>
      </c>
      <c r="D3764">
        <v>22.4</v>
      </c>
      <c r="E3764">
        <v>2495</v>
      </c>
      <c r="F3764">
        <v>0</v>
      </c>
      <c r="H3764">
        <v>69</v>
      </c>
      <c r="I3764" s="101" t="s">
        <v>25</v>
      </c>
      <c r="J3764" s="1">
        <f>DATEVALUE(RIGHT(jaar_zip[[#This Row],[YYYYMMDD]],2)&amp;"-"&amp;MID(jaar_zip[[#This Row],[YYYYMMDD]],5,2)&amp;"-"&amp;LEFT(jaar_zip[[#This Row],[YYYYMMDD]],4))</f>
        <v>45492</v>
      </c>
      <c r="K3764" s="101" t="str">
        <f>IF(AND(VALUE(MONTH(jaar_zip[[#This Row],[Datum]]))=1,VALUE(WEEKNUM(jaar_zip[[#This Row],[Datum]],21))&gt;51),RIGHT(YEAR(jaar_zip[[#This Row],[Datum]])-1,2),RIGHT(YEAR(jaar_zip[[#This Row],[Datum]]),2))&amp;"-"&amp; TEXT(WEEKNUM(jaar_zip[[#This Row],[Datum]],21),"00")</f>
        <v>24-29</v>
      </c>
      <c r="L3764" s="101">
        <f>MONTH(jaar_zip[[#This Row],[Datum]])</f>
        <v>7</v>
      </c>
      <c r="M3764" s="101">
        <f>IF(ISNUMBER(jaar_zip[[#This Row],[etmaaltemperatuur]]),IF(jaar_zip[[#This Row],[etmaaltemperatuur]]&lt;stookgrens,stookgrens-jaar_zip[[#This Row],[etmaaltemperatuur]],0),"")</f>
        <v>0</v>
      </c>
      <c r="N3764" s="101">
        <f>IF(ISNUMBER(jaar_zip[[#This Row],[graaddagen]]),IF(OR(MONTH(jaar_zip[[#This Row],[Datum]])=1,MONTH(jaar_zip[[#This Row],[Datum]])=2,MONTH(jaar_zip[[#This Row],[Datum]])=11,MONTH(jaar_zip[[#This Row],[Datum]])=12),1.1,IF(OR(MONTH(jaar_zip[[#This Row],[Datum]])=3,MONTH(jaar_zip[[#This Row],[Datum]])=10),1,0.8))*jaar_zip[[#This Row],[graaddagen]],"")</f>
        <v>0</v>
      </c>
      <c r="O3764" s="101">
        <f>IF(ISNUMBER(jaar_zip[[#This Row],[etmaaltemperatuur]]),IF(jaar_zip[[#This Row],[etmaaltemperatuur]]&gt;stookgrens,jaar_zip[[#This Row],[etmaaltemperatuur]]-stookgrens,0),"")</f>
        <v>4.3999999999999986</v>
      </c>
    </row>
    <row r="3765" spans="1:15" x14ac:dyDescent="0.25">
      <c r="A3765">
        <v>277</v>
      </c>
      <c r="B3765">
        <v>20240720</v>
      </c>
      <c r="C3765">
        <v>3.6</v>
      </c>
      <c r="D3765">
        <v>24.2</v>
      </c>
      <c r="E3765">
        <v>2702</v>
      </c>
      <c r="F3765">
        <v>0</v>
      </c>
      <c r="H3765">
        <v>67</v>
      </c>
      <c r="I3765" s="101" t="s">
        <v>25</v>
      </c>
      <c r="J3765" s="1">
        <f>DATEVALUE(RIGHT(jaar_zip[[#This Row],[YYYYMMDD]],2)&amp;"-"&amp;MID(jaar_zip[[#This Row],[YYYYMMDD]],5,2)&amp;"-"&amp;LEFT(jaar_zip[[#This Row],[YYYYMMDD]],4))</f>
        <v>45493</v>
      </c>
      <c r="K3765" s="101" t="str">
        <f>IF(AND(VALUE(MONTH(jaar_zip[[#This Row],[Datum]]))=1,VALUE(WEEKNUM(jaar_zip[[#This Row],[Datum]],21))&gt;51),RIGHT(YEAR(jaar_zip[[#This Row],[Datum]])-1,2),RIGHT(YEAR(jaar_zip[[#This Row],[Datum]]),2))&amp;"-"&amp; TEXT(WEEKNUM(jaar_zip[[#This Row],[Datum]],21),"00")</f>
        <v>24-29</v>
      </c>
      <c r="L3765" s="101">
        <f>MONTH(jaar_zip[[#This Row],[Datum]])</f>
        <v>7</v>
      </c>
      <c r="M3765" s="101">
        <f>IF(ISNUMBER(jaar_zip[[#This Row],[etmaaltemperatuur]]),IF(jaar_zip[[#This Row],[etmaaltemperatuur]]&lt;stookgrens,stookgrens-jaar_zip[[#This Row],[etmaaltemperatuur]],0),"")</f>
        <v>0</v>
      </c>
      <c r="N3765" s="101">
        <f>IF(ISNUMBER(jaar_zip[[#This Row],[graaddagen]]),IF(OR(MONTH(jaar_zip[[#This Row],[Datum]])=1,MONTH(jaar_zip[[#This Row],[Datum]])=2,MONTH(jaar_zip[[#This Row],[Datum]])=11,MONTH(jaar_zip[[#This Row],[Datum]])=12),1.1,IF(OR(MONTH(jaar_zip[[#This Row],[Datum]])=3,MONTH(jaar_zip[[#This Row],[Datum]])=10),1,0.8))*jaar_zip[[#This Row],[graaddagen]],"")</f>
        <v>0</v>
      </c>
      <c r="O3765" s="101">
        <f>IF(ISNUMBER(jaar_zip[[#This Row],[etmaaltemperatuur]]),IF(jaar_zip[[#This Row],[etmaaltemperatuur]]&gt;stookgrens,jaar_zip[[#This Row],[etmaaltemperatuur]]-stookgrens,0),"")</f>
        <v>6.1999999999999993</v>
      </c>
    </row>
    <row r="3766" spans="1:15" x14ac:dyDescent="0.25">
      <c r="A3766">
        <v>277</v>
      </c>
      <c r="B3766">
        <v>20240721</v>
      </c>
      <c r="C3766">
        <v>4.7</v>
      </c>
      <c r="D3766">
        <v>20.399999999999999</v>
      </c>
      <c r="E3766">
        <v>1376</v>
      </c>
      <c r="F3766">
        <v>7.4</v>
      </c>
      <c r="H3766">
        <v>86</v>
      </c>
      <c r="I3766" s="101" t="s">
        <v>25</v>
      </c>
      <c r="J3766" s="1">
        <f>DATEVALUE(RIGHT(jaar_zip[[#This Row],[YYYYMMDD]],2)&amp;"-"&amp;MID(jaar_zip[[#This Row],[YYYYMMDD]],5,2)&amp;"-"&amp;LEFT(jaar_zip[[#This Row],[YYYYMMDD]],4))</f>
        <v>45494</v>
      </c>
      <c r="K3766" s="101" t="str">
        <f>IF(AND(VALUE(MONTH(jaar_zip[[#This Row],[Datum]]))=1,VALUE(WEEKNUM(jaar_zip[[#This Row],[Datum]],21))&gt;51),RIGHT(YEAR(jaar_zip[[#This Row],[Datum]])-1,2),RIGHT(YEAR(jaar_zip[[#This Row],[Datum]]),2))&amp;"-"&amp; TEXT(WEEKNUM(jaar_zip[[#This Row],[Datum]],21),"00")</f>
        <v>24-29</v>
      </c>
      <c r="L3766" s="101">
        <f>MONTH(jaar_zip[[#This Row],[Datum]])</f>
        <v>7</v>
      </c>
      <c r="M3766" s="101">
        <f>IF(ISNUMBER(jaar_zip[[#This Row],[etmaaltemperatuur]]),IF(jaar_zip[[#This Row],[etmaaltemperatuur]]&lt;stookgrens,stookgrens-jaar_zip[[#This Row],[etmaaltemperatuur]],0),"")</f>
        <v>0</v>
      </c>
      <c r="N3766" s="101">
        <f>IF(ISNUMBER(jaar_zip[[#This Row],[graaddagen]]),IF(OR(MONTH(jaar_zip[[#This Row],[Datum]])=1,MONTH(jaar_zip[[#This Row],[Datum]])=2,MONTH(jaar_zip[[#This Row],[Datum]])=11,MONTH(jaar_zip[[#This Row],[Datum]])=12),1.1,IF(OR(MONTH(jaar_zip[[#This Row],[Datum]])=3,MONTH(jaar_zip[[#This Row],[Datum]])=10),1,0.8))*jaar_zip[[#This Row],[graaddagen]],"")</f>
        <v>0</v>
      </c>
      <c r="O3766" s="101">
        <f>IF(ISNUMBER(jaar_zip[[#This Row],[etmaaltemperatuur]]),IF(jaar_zip[[#This Row],[etmaaltemperatuur]]&gt;stookgrens,jaar_zip[[#This Row],[etmaaltemperatuur]]-stookgrens,0),"")</f>
        <v>2.3999999999999986</v>
      </c>
    </row>
    <row r="3767" spans="1:15" x14ac:dyDescent="0.25">
      <c r="A3767">
        <v>277</v>
      </c>
      <c r="B3767">
        <v>20240722</v>
      </c>
      <c r="C3767">
        <v>5.8</v>
      </c>
      <c r="D3767">
        <v>19.100000000000001</v>
      </c>
      <c r="E3767">
        <v>2498</v>
      </c>
      <c r="F3767">
        <v>0.8</v>
      </c>
      <c r="H3767">
        <v>73</v>
      </c>
      <c r="I3767" s="101" t="s">
        <v>25</v>
      </c>
      <c r="J3767" s="1">
        <f>DATEVALUE(RIGHT(jaar_zip[[#This Row],[YYYYMMDD]],2)&amp;"-"&amp;MID(jaar_zip[[#This Row],[YYYYMMDD]],5,2)&amp;"-"&amp;LEFT(jaar_zip[[#This Row],[YYYYMMDD]],4))</f>
        <v>45495</v>
      </c>
      <c r="K3767" s="101" t="str">
        <f>IF(AND(VALUE(MONTH(jaar_zip[[#This Row],[Datum]]))=1,VALUE(WEEKNUM(jaar_zip[[#This Row],[Datum]],21))&gt;51),RIGHT(YEAR(jaar_zip[[#This Row],[Datum]])-1,2),RIGHT(YEAR(jaar_zip[[#This Row],[Datum]]),2))&amp;"-"&amp; TEXT(WEEKNUM(jaar_zip[[#This Row],[Datum]],21),"00")</f>
        <v>24-30</v>
      </c>
      <c r="L3767" s="101">
        <f>MONTH(jaar_zip[[#This Row],[Datum]])</f>
        <v>7</v>
      </c>
      <c r="M3767" s="101">
        <f>IF(ISNUMBER(jaar_zip[[#This Row],[etmaaltemperatuur]]),IF(jaar_zip[[#This Row],[etmaaltemperatuur]]&lt;stookgrens,stookgrens-jaar_zip[[#This Row],[etmaaltemperatuur]],0),"")</f>
        <v>0</v>
      </c>
      <c r="N3767" s="101">
        <f>IF(ISNUMBER(jaar_zip[[#This Row],[graaddagen]]),IF(OR(MONTH(jaar_zip[[#This Row],[Datum]])=1,MONTH(jaar_zip[[#This Row],[Datum]])=2,MONTH(jaar_zip[[#This Row],[Datum]])=11,MONTH(jaar_zip[[#This Row],[Datum]])=12),1.1,IF(OR(MONTH(jaar_zip[[#This Row],[Datum]])=3,MONTH(jaar_zip[[#This Row],[Datum]])=10),1,0.8))*jaar_zip[[#This Row],[graaddagen]],"")</f>
        <v>0</v>
      </c>
      <c r="O3767" s="101">
        <f>IF(ISNUMBER(jaar_zip[[#This Row],[etmaaltemperatuur]]),IF(jaar_zip[[#This Row],[etmaaltemperatuur]]&gt;stookgrens,jaar_zip[[#This Row],[etmaaltemperatuur]]-stookgrens,0),"")</f>
        <v>1.1000000000000014</v>
      </c>
    </row>
    <row r="3768" spans="1:15" x14ac:dyDescent="0.25">
      <c r="A3768">
        <v>277</v>
      </c>
      <c r="B3768">
        <v>20240723</v>
      </c>
      <c r="C3768">
        <v>6.3</v>
      </c>
      <c r="D3768">
        <v>19.2</v>
      </c>
      <c r="E3768">
        <v>2110</v>
      </c>
      <c r="F3768">
        <v>0</v>
      </c>
      <c r="H3768">
        <v>82</v>
      </c>
      <c r="I3768" s="101" t="s">
        <v>25</v>
      </c>
      <c r="J3768" s="1">
        <f>DATEVALUE(RIGHT(jaar_zip[[#This Row],[YYYYMMDD]],2)&amp;"-"&amp;MID(jaar_zip[[#This Row],[YYYYMMDD]],5,2)&amp;"-"&amp;LEFT(jaar_zip[[#This Row],[YYYYMMDD]],4))</f>
        <v>45496</v>
      </c>
      <c r="K3768" s="101" t="str">
        <f>IF(AND(VALUE(MONTH(jaar_zip[[#This Row],[Datum]]))=1,VALUE(WEEKNUM(jaar_zip[[#This Row],[Datum]],21))&gt;51),RIGHT(YEAR(jaar_zip[[#This Row],[Datum]])-1,2),RIGHT(YEAR(jaar_zip[[#This Row],[Datum]]),2))&amp;"-"&amp; TEXT(WEEKNUM(jaar_zip[[#This Row],[Datum]],21),"00")</f>
        <v>24-30</v>
      </c>
      <c r="L3768" s="101">
        <f>MONTH(jaar_zip[[#This Row],[Datum]])</f>
        <v>7</v>
      </c>
      <c r="M3768" s="101">
        <f>IF(ISNUMBER(jaar_zip[[#This Row],[etmaaltemperatuur]]),IF(jaar_zip[[#This Row],[etmaaltemperatuur]]&lt;stookgrens,stookgrens-jaar_zip[[#This Row],[etmaaltemperatuur]],0),"")</f>
        <v>0</v>
      </c>
      <c r="N3768" s="101">
        <f>IF(ISNUMBER(jaar_zip[[#This Row],[graaddagen]]),IF(OR(MONTH(jaar_zip[[#This Row],[Datum]])=1,MONTH(jaar_zip[[#This Row],[Datum]])=2,MONTH(jaar_zip[[#This Row],[Datum]])=11,MONTH(jaar_zip[[#This Row],[Datum]])=12),1.1,IF(OR(MONTH(jaar_zip[[#This Row],[Datum]])=3,MONTH(jaar_zip[[#This Row],[Datum]])=10),1,0.8))*jaar_zip[[#This Row],[graaddagen]],"")</f>
        <v>0</v>
      </c>
      <c r="O3768" s="101">
        <f>IF(ISNUMBER(jaar_zip[[#This Row],[etmaaltemperatuur]]),IF(jaar_zip[[#This Row],[etmaaltemperatuur]]&gt;stookgrens,jaar_zip[[#This Row],[etmaaltemperatuur]]-stookgrens,0),"")</f>
        <v>1.1999999999999993</v>
      </c>
    </row>
    <row r="3769" spans="1:15" x14ac:dyDescent="0.25">
      <c r="A3769">
        <v>277</v>
      </c>
      <c r="B3769">
        <v>20240724</v>
      </c>
      <c r="C3769">
        <v>5.3</v>
      </c>
      <c r="D3769">
        <v>17.3</v>
      </c>
      <c r="E3769">
        <v>2380</v>
      </c>
      <c r="F3769">
        <v>0</v>
      </c>
      <c r="H3769">
        <v>68</v>
      </c>
      <c r="I3769" s="101" t="s">
        <v>25</v>
      </c>
      <c r="J3769" s="1">
        <f>DATEVALUE(RIGHT(jaar_zip[[#This Row],[YYYYMMDD]],2)&amp;"-"&amp;MID(jaar_zip[[#This Row],[YYYYMMDD]],5,2)&amp;"-"&amp;LEFT(jaar_zip[[#This Row],[YYYYMMDD]],4))</f>
        <v>45497</v>
      </c>
      <c r="K3769" s="101" t="str">
        <f>IF(AND(VALUE(MONTH(jaar_zip[[#This Row],[Datum]]))=1,VALUE(WEEKNUM(jaar_zip[[#This Row],[Datum]],21))&gt;51),RIGHT(YEAR(jaar_zip[[#This Row],[Datum]])-1,2),RIGHT(YEAR(jaar_zip[[#This Row],[Datum]]),2))&amp;"-"&amp; TEXT(WEEKNUM(jaar_zip[[#This Row],[Datum]],21),"00")</f>
        <v>24-30</v>
      </c>
      <c r="L3769" s="101">
        <f>MONTH(jaar_zip[[#This Row],[Datum]])</f>
        <v>7</v>
      </c>
      <c r="M3769" s="101">
        <f>IF(ISNUMBER(jaar_zip[[#This Row],[etmaaltemperatuur]]),IF(jaar_zip[[#This Row],[etmaaltemperatuur]]&lt;stookgrens,stookgrens-jaar_zip[[#This Row],[etmaaltemperatuur]],0),"")</f>
        <v>0.69999999999999929</v>
      </c>
      <c r="N3769" s="101">
        <f>IF(ISNUMBER(jaar_zip[[#This Row],[graaddagen]]),IF(OR(MONTH(jaar_zip[[#This Row],[Datum]])=1,MONTH(jaar_zip[[#This Row],[Datum]])=2,MONTH(jaar_zip[[#This Row],[Datum]])=11,MONTH(jaar_zip[[#This Row],[Datum]])=12),1.1,IF(OR(MONTH(jaar_zip[[#This Row],[Datum]])=3,MONTH(jaar_zip[[#This Row],[Datum]])=10),1,0.8))*jaar_zip[[#This Row],[graaddagen]],"")</f>
        <v>0.5599999999999995</v>
      </c>
      <c r="O3769" s="101">
        <f>IF(ISNUMBER(jaar_zip[[#This Row],[etmaaltemperatuur]]),IF(jaar_zip[[#This Row],[etmaaltemperatuur]]&gt;stookgrens,jaar_zip[[#This Row],[etmaaltemperatuur]]-stookgrens,0),"")</f>
        <v>0</v>
      </c>
    </row>
    <row r="3770" spans="1:15" x14ac:dyDescent="0.25">
      <c r="A3770">
        <v>277</v>
      </c>
      <c r="B3770">
        <v>20240725</v>
      </c>
      <c r="C3770">
        <v>5</v>
      </c>
      <c r="D3770">
        <v>17.899999999999999</v>
      </c>
      <c r="E3770">
        <v>1039</v>
      </c>
      <c r="F3770">
        <v>0.6</v>
      </c>
      <c r="H3770">
        <v>81</v>
      </c>
      <c r="I3770" s="101" t="s">
        <v>25</v>
      </c>
      <c r="J3770" s="1">
        <f>DATEVALUE(RIGHT(jaar_zip[[#This Row],[YYYYMMDD]],2)&amp;"-"&amp;MID(jaar_zip[[#This Row],[YYYYMMDD]],5,2)&amp;"-"&amp;LEFT(jaar_zip[[#This Row],[YYYYMMDD]],4))</f>
        <v>45498</v>
      </c>
      <c r="K3770" s="101" t="str">
        <f>IF(AND(VALUE(MONTH(jaar_zip[[#This Row],[Datum]]))=1,VALUE(WEEKNUM(jaar_zip[[#This Row],[Datum]],21))&gt;51),RIGHT(YEAR(jaar_zip[[#This Row],[Datum]])-1,2),RIGHT(YEAR(jaar_zip[[#This Row],[Datum]]),2))&amp;"-"&amp; TEXT(WEEKNUM(jaar_zip[[#This Row],[Datum]],21),"00")</f>
        <v>24-30</v>
      </c>
      <c r="L3770" s="101">
        <f>MONTH(jaar_zip[[#This Row],[Datum]])</f>
        <v>7</v>
      </c>
      <c r="M3770" s="101">
        <f>IF(ISNUMBER(jaar_zip[[#This Row],[etmaaltemperatuur]]),IF(jaar_zip[[#This Row],[etmaaltemperatuur]]&lt;stookgrens,stookgrens-jaar_zip[[#This Row],[etmaaltemperatuur]],0),"")</f>
        <v>0.10000000000000142</v>
      </c>
      <c r="N3770" s="101">
        <f>IF(ISNUMBER(jaar_zip[[#This Row],[graaddagen]]),IF(OR(MONTH(jaar_zip[[#This Row],[Datum]])=1,MONTH(jaar_zip[[#This Row],[Datum]])=2,MONTH(jaar_zip[[#This Row],[Datum]])=11,MONTH(jaar_zip[[#This Row],[Datum]])=12),1.1,IF(OR(MONTH(jaar_zip[[#This Row],[Datum]])=3,MONTH(jaar_zip[[#This Row],[Datum]])=10),1,0.8))*jaar_zip[[#This Row],[graaddagen]],"")</f>
        <v>8.000000000000114E-2</v>
      </c>
      <c r="O3770" s="101">
        <f>IF(ISNUMBER(jaar_zip[[#This Row],[etmaaltemperatuur]]),IF(jaar_zip[[#This Row],[etmaaltemperatuur]]&gt;stookgrens,jaar_zip[[#This Row],[etmaaltemperatuur]]-stookgrens,0),"")</f>
        <v>0</v>
      </c>
    </row>
    <row r="3771" spans="1:15" x14ac:dyDescent="0.25">
      <c r="A3771">
        <v>277</v>
      </c>
      <c r="B3771">
        <v>20240726</v>
      </c>
      <c r="C3771">
        <v>5</v>
      </c>
      <c r="D3771">
        <v>18.5</v>
      </c>
      <c r="E3771">
        <v>2007</v>
      </c>
      <c r="F3771">
        <v>8.3000000000000007</v>
      </c>
      <c r="H3771">
        <v>84</v>
      </c>
      <c r="I3771" s="101" t="s">
        <v>25</v>
      </c>
      <c r="J3771" s="1">
        <f>DATEVALUE(RIGHT(jaar_zip[[#This Row],[YYYYMMDD]],2)&amp;"-"&amp;MID(jaar_zip[[#This Row],[YYYYMMDD]],5,2)&amp;"-"&amp;LEFT(jaar_zip[[#This Row],[YYYYMMDD]],4))</f>
        <v>45499</v>
      </c>
      <c r="K3771" s="101" t="str">
        <f>IF(AND(VALUE(MONTH(jaar_zip[[#This Row],[Datum]]))=1,VALUE(WEEKNUM(jaar_zip[[#This Row],[Datum]],21))&gt;51),RIGHT(YEAR(jaar_zip[[#This Row],[Datum]])-1,2),RIGHT(YEAR(jaar_zip[[#This Row],[Datum]]),2))&amp;"-"&amp; TEXT(WEEKNUM(jaar_zip[[#This Row],[Datum]],21),"00")</f>
        <v>24-30</v>
      </c>
      <c r="L3771" s="101">
        <f>MONTH(jaar_zip[[#This Row],[Datum]])</f>
        <v>7</v>
      </c>
      <c r="M3771" s="101">
        <f>IF(ISNUMBER(jaar_zip[[#This Row],[etmaaltemperatuur]]),IF(jaar_zip[[#This Row],[etmaaltemperatuur]]&lt;stookgrens,stookgrens-jaar_zip[[#This Row],[etmaaltemperatuur]],0),"")</f>
        <v>0</v>
      </c>
      <c r="N3771" s="101">
        <f>IF(ISNUMBER(jaar_zip[[#This Row],[graaddagen]]),IF(OR(MONTH(jaar_zip[[#This Row],[Datum]])=1,MONTH(jaar_zip[[#This Row],[Datum]])=2,MONTH(jaar_zip[[#This Row],[Datum]])=11,MONTH(jaar_zip[[#This Row],[Datum]])=12),1.1,IF(OR(MONTH(jaar_zip[[#This Row],[Datum]])=3,MONTH(jaar_zip[[#This Row],[Datum]])=10),1,0.8))*jaar_zip[[#This Row],[graaddagen]],"")</f>
        <v>0</v>
      </c>
      <c r="O3771" s="101">
        <f>IF(ISNUMBER(jaar_zip[[#This Row],[etmaaltemperatuur]]),IF(jaar_zip[[#This Row],[etmaaltemperatuur]]&gt;stookgrens,jaar_zip[[#This Row],[etmaaltemperatuur]]-stookgrens,0),"")</f>
        <v>0.5</v>
      </c>
    </row>
    <row r="3772" spans="1:15" x14ac:dyDescent="0.25">
      <c r="A3772">
        <v>277</v>
      </c>
      <c r="B3772">
        <v>20240727</v>
      </c>
      <c r="C3772">
        <v>3.3</v>
      </c>
      <c r="D3772">
        <v>18.7</v>
      </c>
      <c r="E3772">
        <v>2328</v>
      </c>
      <c r="F3772">
        <v>0</v>
      </c>
      <c r="H3772">
        <v>77</v>
      </c>
      <c r="I3772" s="101" t="s">
        <v>25</v>
      </c>
      <c r="J3772" s="1">
        <f>DATEVALUE(RIGHT(jaar_zip[[#This Row],[YYYYMMDD]],2)&amp;"-"&amp;MID(jaar_zip[[#This Row],[YYYYMMDD]],5,2)&amp;"-"&amp;LEFT(jaar_zip[[#This Row],[YYYYMMDD]],4))</f>
        <v>45500</v>
      </c>
      <c r="K3772" s="101" t="str">
        <f>IF(AND(VALUE(MONTH(jaar_zip[[#This Row],[Datum]]))=1,VALUE(WEEKNUM(jaar_zip[[#This Row],[Datum]],21))&gt;51),RIGHT(YEAR(jaar_zip[[#This Row],[Datum]])-1,2),RIGHT(YEAR(jaar_zip[[#This Row],[Datum]]),2))&amp;"-"&amp; TEXT(WEEKNUM(jaar_zip[[#This Row],[Datum]],21),"00")</f>
        <v>24-30</v>
      </c>
      <c r="L3772" s="101">
        <f>MONTH(jaar_zip[[#This Row],[Datum]])</f>
        <v>7</v>
      </c>
      <c r="M3772" s="101">
        <f>IF(ISNUMBER(jaar_zip[[#This Row],[etmaaltemperatuur]]),IF(jaar_zip[[#This Row],[etmaaltemperatuur]]&lt;stookgrens,stookgrens-jaar_zip[[#This Row],[etmaaltemperatuur]],0),"")</f>
        <v>0</v>
      </c>
      <c r="N3772" s="101">
        <f>IF(ISNUMBER(jaar_zip[[#This Row],[graaddagen]]),IF(OR(MONTH(jaar_zip[[#This Row],[Datum]])=1,MONTH(jaar_zip[[#This Row],[Datum]])=2,MONTH(jaar_zip[[#This Row],[Datum]])=11,MONTH(jaar_zip[[#This Row],[Datum]])=12),1.1,IF(OR(MONTH(jaar_zip[[#This Row],[Datum]])=3,MONTH(jaar_zip[[#This Row],[Datum]])=10),1,0.8))*jaar_zip[[#This Row],[graaddagen]],"")</f>
        <v>0</v>
      </c>
      <c r="O3772" s="101">
        <f>IF(ISNUMBER(jaar_zip[[#This Row],[etmaaltemperatuur]]),IF(jaar_zip[[#This Row],[etmaaltemperatuur]]&gt;stookgrens,jaar_zip[[#This Row],[etmaaltemperatuur]]-stookgrens,0),"")</f>
        <v>0.69999999999999929</v>
      </c>
    </row>
    <row r="3773" spans="1:15" x14ac:dyDescent="0.25">
      <c r="A3773">
        <v>277</v>
      </c>
      <c r="B3773">
        <v>20240728</v>
      </c>
      <c r="C3773">
        <v>4.7</v>
      </c>
      <c r="D3773">
        <v>18.600000000000001</v>
      </c>
      <c r="E3773">
        <v>2638</v>
      </c>
      <c r="F3773">
        <v>0</v>
      </c>
      <c r="H3773">
        <v>74</v>
      </c>
      <c r="I3773" s="101" t="s">
        <v>25</v>
      </c>
      <c r="J3773" s="1">
        <f>DATEVALUE(RIGHT(jaar_zip[[#This Row],[YYYYMMDD]],2)&amp;"-"&amp;MID(jaar_zip[[#This Row],[YYYYMMDD]],5,2)&amp;"-"&amp;LEFT(jaar_zip[[#This Row],[YYYYMMDD]],4))</f>
        <v>45501</v>
      </c>
      <c r="K3773" s="101" t="str">
        <f>IF(AND(VALUE(MONTH(jaar_zip[[#This Row],[Datum]]))=1,VALUE(WEEKNUM(jaar_zip[[#This Row],[Datum]],21))&gt;51),RIGHT(YEAR(jaar_zip[[#This Row],[Datum]])-1,2),RIGHT(YEAR(jaar_zip[[#This Row],[Datum]]),2))&amp;"-"&amp; TEXT(WEEKNUM(jaar_zip[[#This Row],[Datum]],21),"00")</f>
        <v>24-30</v>
      </c>
      <c r="L3773" s="101">
        <f>MONTH(jaar_zip[[#This Row],[Datum]])</f>
        <v>7</v>
      </c>
      <c r="M3773" s="101">
        <f>IF(ISNUMBER(jaar_zip[[#This Row],[etmaaltemperatuur]]),IF(jaar_zip[[#This Row],[etmaaltemperatuur]]&lt;stookgrens,stookgrens-jaar_zip[[#This Row],[etmaaltemperatuur]],0),"")</f>
        <v>0</v>
      </c>
      <c r="N3773" s="101">
        <f>IF(ISNUMBER(jaar_zip[[#This Row],[graaddagen]]),IF(OR(MONTH(jaar_zip[[#This Row],[Datum]])=1,MONTH(jaar_zip[[#This Row],[Datum]])=2,MONTH(jaar_zip[[#This Row],[Datum]])=11,MONTH(jaar_zip[[#This Row],[Datum]])=12),1.1,IF(OR(MONTH(jaar_zip[[#This Row],[Datum]])=3,MONTH(jaar_zip[[#This Row],[Datum]])=10),1,0.8))*jaar_zip[[#This Row],[graaddagen]],"")</f>
        <v>0</v>
      </c>
      <c r="O3773" s="101">
        <f>IF(ISNUMBER(jaar_zip[[#This Row],[etmaaltemperatuur]]),IF(jaar_zip[[#This Row],[etmaaltemperatuur]]&gt;stookgrens,jaar_zip[[#This Row],[etmaaltemperatuur]]-stookgrens,0),"")</f>
        <v>0.60000000000000142</v>
      </c>
    </row>
    <row r="3774" spans="1:15" x14ac:dyDescent="0.25">
      <c r="A3774">
        <v>277</v>
      </c>
      <c r="B3774">
        <v>20240729</v>
      </c>
      <c r="C3774">
        <v>4</v>
      </c>
      <c r="D3774">
        <v>18.7</v>
      </c>
      <c r="E3774">
        <v>2740</v>
      </c>
      <c r="F3774">
        <v>0</v>
      </c>
      <c r="H3774">
        <v>77</v>
      </c>
      <c r="I3774" s="101" t="s">
        <v>25</v>
      </c>
      <c r="J3774" s="1">
        <f>DATEVALUE(RIGHT(jaar_zip[[#This Row],[YYYYMMDD]],2)&amp;"-"&amp;MID(jaar_zip[[#This Row],[YYYYMMDD]],5,2)&amp;"-"&amp;LEFT(jaar_zip[[#This Row],[YYYYMMDD]],4))</f>
        <v>45502</v>
      </c>
      <c r="K3774" s="101" t="str">
        <f>IF(AND(VALUE(MONTH(jaar_zip[[#This Row],[Datum]]))=1,VALUE(WEEKNUM(jaar_zip[[#This Row],[Datum]],21))&gt;51),RIGHT(YEAR(jaar_zip[[#This Row],[Datum]])-1,2),RIGHT(YEAR(jaar_zip[[#This Row],[Datum]]),2))&amp;"-"&amp; TEXT(WEEKNUM(jaar_zip[[#This Row],[Datum]],21),"00")</f>
        <v>24-31</v>
      </c>
      <c r="L3774" s="101">
        <f>MONTH(jaar_zip[[#This Row],[Datum]])</f>
        <v>7</v>
      </c>
      <c r="M3774" s="101">
        <f>IF(ISNUMBER(jaar_zip[[#This Row],[etmaaltemperatuur]]),IF(jaar_zip[[#This Row],[etmaaltemperatuur]]&lt;stookgrens,stookgrens-jaar_zip[[#This Row],[etmaaltemperatuur]],0),"")</f>
        <v>0</v>
      </c>
      <c r="N3774" s="101">
        <f>IF(ISNUMBER(jaar_zip[[#This Row],[graaddagen]]),IF(OR(MONTH(jaar_zip[[#This Row],[Datum]])=1,MONTH(jaar_zip[[#This Row],[Datum]])=2,MONTH(jaar_zip[[#This Row],[Datum]])=11,MONTH(jaar_zip[[#This Row],[Datum]])=12),1.1,IF(OR(MONTH(jaar_zip[[#This Row],[Datum]])=3,MONTH(jaar_zip[[#This Row],[Datum]])=10),1,0.8))*jaar_zip[[#This Row],[graaddagen]],"")</f>
        <v>0</v>
      </c>
      <c r="O3774" s="101">
        <f>IF(ISNUMBER(jaar_zip[[#This Row],[etmaaltemperatuur]]),IF(jaar_zip[[#This Row],[etmaaltemperatuur]]&gt;stookgrens,jaar_zip[[#This Row],[etmaaltemperatuur]]-stookgrens,0),"")</f>
        <v>0.69999999999999929</v>
      </c>
    </row>
    <row r="3775" spans="1:15" x14ac:dyDescent="0.25">
      <c r="A3775">
        <v>277</v>
      </c>
      <c r="B3775">
        <v>20240730</v>
      </c>
      <c r="C3775">
        <v>4.0999999999999996</v>
      </c>
      <c r="D3775">
        <v>20.9</v>
      </c>
      <c r="E3775">
        <v>2570</v>
      </c>
      <c r="F3775">
        <v>0</v>
      </c>
      <c r="H3775">
        <v>67</v>
      </c>
      <c r="I3775" s="101" t="s">
        <v>25</v>
      </c>
      <c r="J3775" s="1">
        <f>DATEVALUE(RIGHT(jaar_zip[[#This Row],[YYYYMMDD]],2)&amp;"-"&amp;MID(jaar_zip[[#This Row],[YYYYMMDD]],5,2)&amp;"-"&amp;LEFT(jaar_zip[[#This Row],[YYYYMMDD]],4))</f>
        <v>45503</v>
      </c>
      <c r="K3775" s="101" t="str">
        <f>IF(AND(VALUE(MONTH(jaar_zip[[#This Row],[Datum]]))=1,VALUE(WEEKNUM(jaar_zip[[#This Row],[Datum]],21))&gt;51),RIGHT(YEAR(jaar_zip[[#This Row],[Datum]])-1,2),RIGHT(YEAR(jaar_zip[[#This Row],[Datum]]),2))&amp;"-"&amp; TEXT(WEEKNUM(jaar_zip[[#This Row],[Datum]],21),"00")</f>
        <v>24-31</v>
      </c>
      <c r="L3775" s="101">
        <f>MONTH(jaar_zip[[#This Row],[Datum]])</f>
        <v>7</v>
      </c>
      <c r="M3775" s="101">
        <f>IF(ISNUMBER(jaar_zip[[#This Row],[etmaaltemperatuur]]),IF(jaar_zip[[#This Row],[etmaaltemperatuur]]&lt;stookgrens,stookgrens-jaar_zip[[#This Row],[etmaaltemperatuur]],0),"")</f>
        <v>0</v>
      </c>
      <c r="N3775" s="101">
        <f>IF(ISNUMBER(jaar_zip[[#This Row],[graaddagen]]),IF(OR(MONTH(jaar_zip[[#This Row],[Datum]])=1,MONTH(jaar_zip[[#This Row],[Datum]])=2,MONTH(jaar_zip[[#This Row],[Datum]])=11,MONTH(jaar_zip[[#This Row],[Datum]])=12),1.1,IF(OR(MONTH(jaar_zip[[#This Row],[Datum]])=3,MONTH(jaar_zip[[#This Row],[Datum]])=10),1,0.8))*jaar_zip[[#This Row],[graaddagen]],"")</f>
        <v>0</v>
      </c>
      <c r="O3775" s="101">
        <f>IF(ISNUMBER(jaar_zip[[#This Row],[etmaaltemperatuur]]),IF(jaar_zip[[#This Row],[etmaaltemperatuur]]&gt;stookgrens,jaar_zip[[#This Row],[etmaaltemperatuur]]-stookgrens,0),"")</f>
        <v>2.8999999999999986</v>
      </c>
    </row>
    <row r="3776" spans="1:15" x14ac:dyDescent="0.25">
      <c r="A3776">
        <v>277</v>
      </c>
      <c r="B3776">
        <v>20240731</v>
      </c>
      <c r="C3776">
        <v>5.9</v>
      </c>
      <c r="D3776">
        <v>19.8</v>
      </c>
      <c r="E3776">
        <v>2416</v>
      </c>
      <c r="F3776">
        <v>0</v>
      </c>
      <c r="H3776">
        <v>77</v>
      </c>
      <c r="I3776" s="101" t="s">
        <v>25</v>
      </c>
      <c r="J3776" s="1">
        <f>DATEVALUE(RIGHT(jaar_zip[[#This Row],[YYYYMMDD]],2)&amp;"-"&amp;MID(jaar_zip[[#This Row],[YYYYMMDD]],5,2)&amp;"-"&amp;LEFT(jaar_zip[[#This Row],[YYYYMMDD]],4))</f>
        <v>45504</v>
      </c>
      <c r="K3776" s="101" t="str">
        <f>IF(AND(VALUE(MONTH(jaar_zip[[#This Row],[Datum]]))=1,VALUE(WEEKNUM(jaar_zip[[#This Row],[Datum]],21))&gt;51),RIGHT(YEAR(jaar_zip[[#This Row],[Datum]])-1,2),RIGHT(YEAR(jaar_zip[[#This Row],[Datum]]),2))&amp;"-"&amp; TEXT(WEEKNUM(jaar_zip[[#This Row],[Datum]],21),"00")</f>
        <v>24-31</v>
      </c>
      <c r="L3776" s="101">
        <f>MONTH(jaar_zip[[#This Row],[Datum]])</f>
        <v>7</v>
      </c>
      <c r="M3776" s="101">
        <f>IF(ISNUMBER(jaar_zip[[#This Row],[etmaaltemperatuur]]),IF(jaar_zip[[#This Row],[etmaaltemperatuur]]&lt;stookgrens,stookgrens-jaar_zip[[#This Row],[etmaaltemperatuur]],0),"")</f>
        <v>0</v>
      </c>
      <c r="N3776" s="101">
        <f>IF(ISNUMBER(jaar_zip[[#This Row],[graaddagen]]),IF(OR(MONTH(jaar_zip[[#This Row],[Datum]])=1,MONTH(jaar_zip[[#This Row],[Datum]])=2,MONTH(jaar_zip[[#This Row],[Datum]])=11,MONTH(jaar_zip[[#This Row],[Datum]])=12),1.1,IF(OR(MONTH(jaar_zip[[#This Row],[Datum]])=3,MONTH(jaar_zip[[#This Row],[Datum]])=10),1,0.8))*jaar_zip[[#This Row],[graaddagen]],"")</f>
        <v>0</v>
      </c>
      <c r="O3776" s="101">
        <f>IF(ISNUMBER(jaar_zip[[#This Row],[etmaaltemperatuur]]),IF(jaar_zip[[#This Row],[etmaaltemperatuur]]&gt;stookgrens,jaar_zip[[#This Row],[etmaaltemperatuur]]-stookgrens,0),"")</f>
        <v>1.8000000000000007</v>
      </c>
    </row>
    <row r="3777" spans="1:15" x14ac:dyDescent="0.25">
      <c r="A3777">
        <v>277</v>
      </c>
      <c r="B3777">
        <v>20240801</v>
      </c>
      <c r="C3777">
        <v>7.3</v>
      </c>
      <c r="D3777">
        <v>18.100000000000001</v>
      </c>
      <c r="E3777">
        <v>1455</v>
      </c>
      <c r="F3777">
        <v>0</v>
      </c>
      <c r="H3777">
        <v>73</v>
      </c>
      <c r="I3777" s="101" t="s">
        <v>25</v>
      </c>
      <c r="J3777" s="1">
        <f>DATEVALUE(RIGHT(jaar_zip[[#This Row],[YYYYMMDD]],2)&amp;"-"&amp;MID(jaar_zip[[#This Row],[YYYYMMDD]],5,2)&amp;"-"&amp;LEFT(jaar_zip[[#This Row],[YYYYMMDD]],4))</f>
        <v>45505</v>
      </c>
      <c r="K3777" s="101" t="str">
        <f>IF(AND(VALUE(MONTH(jaar_zip[[#This Row],[Datum]]))=1,VALUE(WEEKNUM(jaar_zip[[#This Row],[Datum]],21))&gt;51),RIGHT(YEAR(jaar_zip[[#This Row],[Datum]])-1,2),RIGHT(YEAR(jaar_zip[[#This Row],[Datum]]),2))&amp;"-"&amp; TEXT(WEEKNUM(jaar_zip[[#This Row],[Datum]],21),"00")</f>
        <v>24-31</v>
      </c>
      <c r="L3777" s="101">
        <f>MONTH(jaar_zip[[#This Row],[Datum]])</f>
        <v>8</v>
      </c>
      <c r="M3777" s="101">
        <f>IF(ISNUMBER(jaar_zip[[#This Row],[etmaaltemperatuur]]),IF(jaar_zip[[#This Row],[etmaaltemperatuur]]&lt;stookgrens,stookgrens-jaar_zip[[#This Row],[etmaaltemperatuur]],0),"")</f>
        <v>0</v>
      </c>
      <c r="N3777" s="101">
        <f>IF(ISNUMBER(jaar_zip[[#This Row],[graaddagen]]),IF(OR(MONTH(jaar_zip[[#This Row],[Datum]])=1,MONTH(jaar_zip[[#This Row],[Datum]])=2,MONTH(jaar_zip[[#This Row],[Datum]])=11,MONTH(jaar_zip[[#This Row],[Datum]])=12),1.1,IF(OR(MONTH(jaar_zip[[#This Row],[Datum]])=3,MONTH(jaar_zip[[#This Row],[Datum]])=10),1,0.8))*jaar_zip[[#This Row],[graaddagen]],"")</f>
        <v>0</v>
      </c>
      <c r="O3777" s="101">
        <f>IF(ISNUMBER(jaar_zip[[#This Row],[etmaaltemperatuur]]),IF(jaar_zip[[#This Row],[etmaaltemperatuur]]&gt;stookgrens,jaar_zip[[#This Row],[etmaaltemperatuur]]-stookgrens,0),"")</f>
        <v>0.10000000000000142</v>
      </c>
    </row>
    <row r="3778" spans="1:15" x14ac:dyDescent="0.25">
      <c r="A3778">
        <v>277</v>
      </c>
      <c r="B3778">
        <v>20240802</v>
      </c>
      <c r="C3778">
        <v>4.7</v>
      </c>
      <c r="D3778">
        <v>19.2</v>
      </c>
      <c r="E3778">
        <v>2407</v>
      </c>
      <c r="F3778">
        <v>0</v>
      </c>
      <c r="H3778">
        <v>73</v>
      </c>
      <c r="I3778" s="101" t="s">
        <v>25</v>
      </c>
      <c r="J3778" s="1">
        <f>DATEVALUE(RIGHT(jaar_zip[[#This Row],[YYYYMMDD]],2)&amp;"-"&amp;MID(jaar_zip[[#This Row],[YYYYMMDD]],5,2)&amp;"-"&amp;LEFT(jaar_zip[[#This Row],[YYYYMMDD]],4))</f>
        <v>45506</v>
      </c>
      <c r="K3778" s="101" t="str">
        <f>IF(AND(VALUE(MONTH(jaar_zip[[#This Row],[Datum]]))=1,VALUE(WEEKNUM(jaar_zip[[#This Row],[Datum]],21))&gt;51),RIGHT(YEAR(jaar_zip[[#This Row],[Datum]])-1,2),RIGHT(YEAR(jaar_zip[[#This Row],[Datum]]),2))&amp;"-"&amp; TEXT(WEEKNUM(jaar_zip[[#This Row],[Datum]],21),"00")</f>
        <v>24-31</v>
      </c>
      <c r="L3778" s="101">
        <f>MONTH(jaar_zip[[#This Row],[Datum]])</f>
        <v>8</v>
      </c>
      <c r="M3778" s="101">
        <f>IF(ISNUMBER(jaar_zip[[#This Row],[etmaaltemperatuur]]),IF(jaar_zip[[#This Row],[etmaaltemperatuur]]&lt;stookgrens,stookgrens-jaar_zip[[#This Row],[etmaaltemperatuur]],0),"")</f>
        <v>0</v>
      </c>
      <c r="N3778" s="101">
        <f>IF(ISNUMBER(jaar_zip[[#This Row],[graaddagen]]),IF(OR(MONTH(jaar_zip[[#This Row],[Datum]])=1,MONTH(jaar_zip[[#This Row],[Datum]])=2,MONTH(jaar_zip[[#This Row],[Datum]])=11,MONTH(jaar_zip[[#This Row],[Datum]])=12),1.1,IF(OR(MONTH(jaar_zip[[#This Row],[Datum]])=3,MONTH(jaar_zip[[#This Row],[Datum]])=10),1,0.8))*jaar_zip[[#This Row],[graaddagen]],"")</f>
        <v>0</v>
      </c>
      <c r="O3778" s="101">
        <f>IF(ISNUMBER(jaar_zip[[#This Row],[etmaaltemperatuur]]),IF(jaar_zip[[#This Row],[etmaaltemperatuur]]&gt;stookgrens,jaar_zip[[#This Row],[etmaaltemperatuur]]-stookgrens,0),"")</f>
        <v>1.1999999999999993</v>
      </c>
    </row>
    <row r="3779" spans="1:15" x14ac:dyDescent="0.25">
      <c r="A3779">
        <v>277</v>
      </c>
      <c r="B3779">
        <v>20240803</v>
      </c>
      <c r="C3779">
        <v>4.9000000000000004</v>
      </c>
      <c r="D3779">
        <v>19.600000000000001</v>
      </c>
      <c r="E3779">
        <v>1364</v>
      </c>
      <c r="F3779">
        <v>1</v>
      </c>
      <c r="H3779">
        <v>83</v>
      </c>
      <c r="I3779" s="101" t="s">
        <v>25</v>
      </c>
      <c r="J3779" s="1">
        <f>DATEVALUE(RIGHT(jaar_zip[[#This Row],[YYYYMMDD]],2)&amp;"-"&amp;MID(jaar_zip[[#This Row],[YYYYMMDD]],5,2)&amp;"-"&amp;LEFT(jaar_zip[[#This Row],[YYYYMMDD]],4))</f>
        <v>45507</v>
      </c>
      <c r="K3779" s="101" t="str">
        <f>IF(AND(VALUE(MONTH(jaar_zip[[#This Row],[Datum]]))=1,VALUE(WEEKNUM(jaar_zip[[#This Row],[Datum]],21))&gt;51),RIGHT(YEAR(jaar_zip[[#This Row],[Datum]])-1,2),RIGHT(YEAR(jaar_zip[[#This Row],[Datum]]),2))&amp;"-"&amp; TEXT(WEEKNUM(jaar_zip[[#This Row],[Datum]],21),"00")</f>
        <v>24-31</v>
      </c>
      <c r="L3779" s="101">
        <f>MONTH(jaar_zip[[#This Row],[Datum]])</f>
        <v>8</v>
      </c>
      <c r="M3779" s="101">
        <f>IF(ISNUMBER(jaar_zip[[#This Row],[etmaaltemperatuur]]),IF(jaar_zip[[#This Row],[etmaaltemperatuur]]&lt;stookgrens,stookgrens-jaar_zip[[#This Row],[etmaaltemperatuur]],0),"")</f>
        <v>0</v>
      </c>
      <c r="N3779" s="101">
        <f>IF(ISNUMBER(jaar_zip[[#This Row],[graaddagen]]),IF(OR(MONTH(jaar_zip[[#This Row],[Datum]])=1,MONTH(jaar_zip[[#This Row],[Datum]])=2,MONTH(jaar_zip[[#This Row],[Datum]])=11,MONTH(jaar_zip[[#This Row],[Datum]])=12),1.1,IF(OR(MONTH(jaar_zip[[#This Row],[Datum]])=3,MONTH(jaar_zip[[#This Row],[Datum]])=10),1,0.8))*jaar_zip[[#This Row],[graaddagen]],"")</f>
        <v>0</v>
      </c>
      <c r="O3779" s="101">
        <f>IF(ISNUMBER(jaar_zip[[#This Row],[etmaaltemperatuur]]),IF(jaar_zip[[#This Row],[etmaaltemperatuur]]&gt;stookgrens,jaar_zip[[#This Row],[etmaaltemperatuur]]-stookgrens,0),"")</f>
        <v>1.6000000000000014</v>
      </c>
    </row>
    <row r="3780" spans="1:15" x14ac:dyDescent="0.25">
      <c r="A3780">
        <v>277</v>
      </c>
      <c r="B3780">
        <v>20240804</v>
      </c>
      <c r="C3780">
        <v>6.6</v>
      </c>
      <c r="D3780">
        <v>18.3</v>
      </c>
      <c r="E3780">
        <v>1956</v>
      </c>
      <c r="F3780">
        <v>0</v>
      </c>
      <c r="H3780">
        <v>69</v>
      </c>
      <c r="I3780" s="101" t="s">
        <v>25</v>
      </c>
      <c r="J3780" s="1">
        <f>DATEVALUE(RIGHT(jaar_zip[[#This Row],[YYYYMMDD]],2)&amp;"-"&amp;MID(jaar_zip[[#This Row],[YYYYMMDD]],5,2)&amp;"-"&amp;LEFT(jaar_zip[[#This Row],[YYYYMMDD]],4))</f>
        <v>45508</v>
      </c>
      <c r="K3780" s="101" t="str">
        <f>IF(AND(VALUE(MONTH(jaar_zip[[#This Row],[Datum]]))=1,VALUE(WEEKNUM(jaar_zip[[#This Row],[Datum]],21))&gt;51),RIGHT(YEAR(jaar_zip[[#This Row],[Datum]])-1,2),RIGHT(YEAR(jaar_zip[[#This Row],[Datum]]),2))&amp;"-"&amp; TEXT(WEEKNUM(jaar_zip[[#This Row],[Datum]],21),"00")</f>
        <v>24-31</v>
      </c>
      <c r="L3780" s="101">
        <f>MONTH(jaar_zip[[#This Row],[Datum]])</f>
        <v>8</v>
      </c>
      <c r="M3780" s="101">
        <f>IF(ISNUMBER(jaar_zip[[#This Row],[etmaaltemperatuur]]),IF(jaar_zip[[#This Row],[etmaaltemperatuur]]&lt;stookgrens,stookgrens-jaar_zip[[#This Row],[etmaaltemperatuur]],0),"")</f>
        <v>0</v>
      </c>
      <c r="N3780" s="101">
        <f>IF(ISNUMBER(jaar_zip[[#This Row],[graaddagen]]),IF(OR(MONTH(jaar_zip[[#This Row],[Datum]])=1,MONTH(jaar_zip[[#This Row],[Datum]])=2,MONTH(jaar_zip[[#This Row],[Datum]])=11,MONTH(jaar_zip[[#This Row],[Datum]])=12),1.1,IF(OR(MONTH(jaar_zip[[#This Row],[Datum]])=3,MONTH(jaar_zip[[#This Row],[Datum]])=10),1,0.8))*jaar_zip[[#This Row],[graaddagen]],"")</f>
        <v>0</v>
      </c>
      <c r="O3780" s="101">
        <f>IF(ISNUMBER(jaar_zip[[#This Row],[etmaaltemperatuur]]),IF(jaar_zip[[#This Row],[etmaaltemperatuur]]&gt;stookgrens,jaar_zip[[#This Row],[etmaaltemperatuur]]-stookgrens,0),"")</f>
        <v>0.30000000000000071</v>
      </c>
    </row>
    <row r="3781" spans="1:15" x14ac:dyDescent="0.25">
      <c r="A3781">
        <v>277</v>
      </c>
      <c r="B3781">
        <v>20240805</v>
      </c>
      <c r="C3781">
        <v>3</v>
      </c>
      <c r="D3781">
        <v>19.7</v>
      </c>
      <c r="E3781">
        <v>1952</v>
      </c>
      <c r="F3781">
        <v>0</v>
      </c>
      <c r="H3781">
        <v>74</v>
      </c>
      <c r="I3781" s="101" t="s">
        <v>25</v>
      </c>
      <c r="J3781" s="1">
        <f>DATEVALUE(RIGHT(jaar_zip[[#This Row],[YYYYMMDD]],2)&amp;"-"&amp;MID(jaar_zip[[#This Row],[YYYYMMDD]],5,2)&amp;"-"&amp;LEFT(jaar_zip[[#This Row],[YYYYMMDD]],4))</f>
        <v>45509</v>
      </c>
      <c r="K3781" s="101" t="str">
        <f>IF(AND(VALUE(MONTH(jaar_zip[[#This Row],[Datum]]))=1,VALUE(WEEKNUM(jaar_zip[[#This Row],[Datum]],21))&gt;51),RIGHT(YEAR(jaar_zip[[#This Row],[Datum]])-1,2),RIGHT(YEAR(jaar_zip[[#This Row],[Datum]]),2))&amp;"-"&amp; TEXT(WEEKNUM(jaar_zip[[#This Row],[Datum]],21),"00")</f>
        <v>24-32</v>
      </c>
      <c r="L3781" s="101">
        <f>MONTH(jaar_zip[[#This Row],[Datum]])</f>
        <v>8</v>
      </c>
      <c r="M3781" s="101">
        <f>IF(ISNUMBER(jaar_zip[[#This Row],[etmaaltemperatuur]]),IF(jaar_zip[[#This Row],[etmaaltemperatuur]]&lt;stookgrens,stookgrens-jaar_zip[[#This Row],[etmaaltemperatuur]],0),"")</f>
        <v>0</v>
      </c>
      <c r="N3781" s="101">
        <f>IF(ISNUMBER(jaar_zip[[#This Row],[graaddagen]]),IF(OR(MONTH(jaar_zip[[#This Row],[Datum]])=1,MONTH(jaar_zip[[#This Row],[Datum]])=2,MONTH(jaar_zip[[#This Row],[Datum]])=11,MONTH(jaar_zip[[#This Row],[Datum]])=12),1.1,IF(OR(MONTH(jaar_zip[[#This Row],[Datum]])=3,MONTH(jaar_zip[[#This Row],[Datum]])=10),1,0.8))*jaar_zip[[#This Row],[graaddagen]],"")</f>
        <v>0</v>
      </c>
      <c r="O3781" s="101">
        <f>IF(ISNUMBER(jaar_zip[[#This Row],[etmaaltemperatuur]]),IF(jaar_zip[[#This Row],[etmaaltemperatuur]]&gt;stookgrens,jaar_zip[[#This Row],[etmaaltemperatuur]]-stookgrens,0),"")</f>
        <v>1.6999999999999993</v>
      </c>
    </row>
    <row r="3782" spans="1:15" x14ac:dyDescent="0.25">
      <c r="A3782">
        <v>277</v>
      </c>
      <c r="B3782">
        <v>20240806</v>
      </c>
      <c r="C3782">
        <v>3</v>
      </c>
      <c r="D3782">
        <v>22.5</v>
      </c>
      <c r="E3782">
        <v>2386</v>
      </c>
      <c r="F3782">
        <v>0</v>
      </c>
      <c r="H3782">
        <v>68</v>
      </c>
      <c r="I3782" s="101" t="s">
        <v>25</v>
      </c>
      <c r="J3782" s="1">
        <f>DATEVALUE(RIGHT(jaar_zip[[#This Row],[YYYYMMDD]],2)&amp;"-"&amp;MID(jaar_zip[[#This Row],[YYYYMMDD]],5,2)&amp;"-"&amp;LEFT(jaar_zip[[#This Row],[YYYYMMDD]],4))</f>
        <v>45510</v>
      </c>
      <c r="K3782" s="101" t="str">
        <f>IF(AND(VALUE(MONTH(jaar_zip[[#This Row],[Datum]]))=1,VALUE(WEEKNUM(jaar_zip[[#This Row],[Datum]],21))&gt;51),RIGHT(YEAR(jaar_zip[[#This Row],[Datum]])-1,2),RIGHT(YEAR(jaar_zip[[#This Row],[Datum]]),2))&amp;"-"&amp; TEXT(WEEKNUM(jaar_zip[[#This Row],[Datum]],21),"00")</f>
        <v>24-32</v>
      </c>
      <c r="L3782" s="101">
        <f>MONTH(jaar_zip[[#This Row],[Datum]])</f>
        <v>8</v>
      </c>
      <c r="M3782" s="101">
        <f>IF(ISNUMBER(jaar_zip[[#This Row],[etmaaltemperatuur]]),IF(jaar_zip[[#This Row],[etmaaltemperatuur]]&lt;stookgrens,stookgrens-jaar_zip[[#This Row],[etmaaltemperatuur]],0),"")</f>
        <v>0</v>
      </c>
      <c r="N3782" s="101">
        <f>IF(ISNUMBER(jaar_zip[[#This Row],[graaddagen]]),IF(OR(MONTH(jaar_zip[[#This Row],[Datum]])=1,MONTH(jaar_zip[[#This Row],[Datum]])=2,MONTH(jaar_zip[[#This Row],[Datum]])=11,MONTH(jaar_zip[[#This Row],[Datum]])=12),1.1,IF(OR(MONTH(jaar_zip[[#This Row],[Datum]])=3,MONTH(jaar_zip[[#This Row],[Datum]])=10),1,0.8))*jaar_zip[[#This Row],[graaddagen]],"")</f>
        <v>0</v>
      </c>
      <c r="O3782" s="101">
        <f>IF(ISNUMBER(jaar_zip[[#This Row],[etmaaltemperatuur]]),IF(jaar_zip[[#This Row],[etmaaltemperatuur]]&gt;stookgrens,jaar_zip[[#This Row],[etmaaltemperatuur]]-stookgrens,0),"")</f>
        <v>4.5</v>
      </c>
    </row>
    <row r="3783" spans="1:15" x14ac:dyDescent="0.25">
      <c r="A3783">
        <v>277</v>
      </c>
      <c r="B3783">
        <v>20240807</v>
      </c>
      <c r="C3783">
        <v>5.0999999999999996</v>
      </c>
      <c r="D3783">
        <v>19.5</v>
      </c>
      <c r="E3783">
        <v>1618</v>
      </c>
      <c r="F3783">
        <v>0.7</v>
      </c>
      <c r="H3783">
        <v>74</v>
      </c>
      <c r="I3783" s="101" t="s">
        <v>25</v>
      </c>
      <c r="J3783" s="1">
        <f>DATEVALUE(RIGHT(jaar_zip[[#This Row],[YYYYMMDD]],2)&amp;"-"&amp;MID(jaar_zip[[#This Row],[YYYYMMDD]],5,2)&amp;"-"&amp;LEFT(jaar_zip[[#This Row],[YYYYMMDD]],4))</f>
        <v>45511</v>
      </c>
      <c r="K3783" s="101" t="str">
        <f>IF(AND(VALUE(MONTH(jaar_zip[[#This Row],[Datum]]))=1,VALUE(WEEKNUM(jaar_zip[[#This Row],[Datum]],21))&gt;51),RIGHT(YEAR(jaar_zip[[#This Row],[Datum]])-1,2),RIGHT(YEAR(jaar_zip[[#This Row],[Datum]]),2))&amp;"-"&amp; TEXT(WEEKNUM(jaar_zip[[#This Row],[Datum]],21),"00")</f>
        <v>24-32</v>
      </c>
      <c r="L3783" s="101">
        <f>MONTH(jaar_zip[[#This Row],[Datum]])</f>
        <v>8</v>
      </c>
      <c r="M3783" s="101">
        <f>IF(ISNUMBER(jaar_zip[[#This Row],[etmaaltemperatuur]]),IF(jaar_zip[[#This Row],[etmaaltemperatuur]]&lt;stookgrens,stookgrens-jaar_zip[[#This Row],[etmaaltemperatuur]],0),"")</f>
        <v>0</v>
      </c>
      <c r="N3783" s="101">
        <f>IF(ISNUMBER(jaar_zip[[#This Row],[graaddagen]]),IF(OR(MONTH(jaar_zip[[#This Row],[Datum]])=1,MONTH(jaar_zip[[#This Row],[Datum]])=2,MONTH(jaar_zip[[#This Row],[Datum]])=11,MONTH(jaar_zip[[#This Row],[Datum]])=12),1.1,IF(OR(MONTH(jaar_zip[[#This Row],[Datum]])=3,MONTH(jaar_zip[[#This Row],[Datum]])=10),1,0.8))*jaar_zip[[#This Row],[graaddagen]],"")</f>
        <v>0</v>
      </c>
      <c r="O3783" s="101">
        <f>IF(ISNUMBER(jaar_zip[[#This Row],[etmaaltemperatuur]]),IF(jaar_zip[[#This Row],[etmaaltemperatuur]]&gt;stookgrens,jaar_zip[[#This Row],[etmaaltemperatuur]]-stookgrens,0),"")</f>
        <v>1.5</v>
      </c>
    </row>
    <row r="3784" spans="1:15" x14ac:dyDescent="0.25">
      <c r="A3784">
        <v>277</v>
      </c>
      <c r="B3784">
        <v>20240808</v>
      </c>
      <c r="C3784">
        <v>4.8</v>
      </c>
      <c r="D3784">
        <v>19.899999999999999</v>
      </c>
      <c r="E3784">
        <v>1926</v>
      </c>
      <c r="F3784">
        <v>0</v>
      </c>
      <c r="H3784">
        <v>69</v>
      </c>
      <c r="I3784" s="101" t="s">
        <v>25</v>
      </c>
      <c r="J3784" s="1">
        <f>DATEVALUE(RIGHT(jaar_zip[[#This Row],[YYYYMMDD]],2)&amp;"-"&amp;MID(jaar_zip[[#This Row],[YYYYMMDD]],5,2)&amp;"-"&amp;LEFT(jaar_zip[[#This Row],[YYYYMMDD]],4))</f>
        <v>45512</v>
      </c>
      <c r="K3784" s="101" t="str">
        <f>IF(AND(VALUE(MONTH(jaar_zip[[#This Row],[Datum]]))=1,VALUE(WEEKNUM(jaar_zip[[#This Row],[Datum]],21))&gt;51),RIGHT(YEAR(jaar_zip[[#This Row],[Datum]])-1,2),RIGHT(YEAR(jaar_zip[[#This Row],[Datum]]),2))&amp;"-"&amp; TEXT(WEEKNUM(jaar_zip[[#This Row],[Datum]],21),"00")</f>
        <v>24-32</v>
      </c>
      <c r="L3784" s="101">
        <f>MONTH(jaar_zip[[#This Row],[Datum]])</f>
        <v>8</v>
      </c>
      <c r="M3784" s="101">
        <f>IF(ISNUMBER(jaar_zip[[#This Row],[etmaaltemperatuur]]),IF(jaar_zip[[#This Row],[etmaaltemperatuur]]&lt;stookgrens,stookgrens-jaar_zip[[#This Row],[etmaaltemperatuur]],0),"")</f>
        <v>0</v>
      </c>
      <c r="N3784" s="101">
        <f>IF(ISNUMBER(jaar_zip[[#This Row],[graaddagen]]),IF(OR(MONTH(jaar_zip[[#This Row],[Datum]])=1,MONTH(jaar_zip[[#This Row],[Datum]])=2,MONTH(jaar_zip[[#This Row],[Datum]])=11,MONTH(jaar_zip[[#This Row],[Datum]])=12),1.1,IF(OR(MONTH(jaar_zip[[#This Row],[Datum]])=3,MONTH(jaar_zip[[#This Row],[Datum]])=10),1,0.8))*jaar_zip[[#This Row],[graaddagen]],"")</f>
        <v>0</v>
      </c>
      <c r="O3784" s="101">
        <f>IF(ISNUMBER(jaar_zip[[#This Row],[etmaaltemperatuur]]),IF(jaar_zip[[#This Row],[etmaaltemperatuur]]&gt;stookgrens,jaar_zip[[#This Row],[etmaaltemperatuur]]-stookgrens,0),"")</f>
        <v>1.8999999999999986</v>
      </c>
    </row>
    <row r="3785" spans="1:15" x14ac:dyDescent="0.25">
      <c r="A3785">
        <v>277</v>
      </c>
      <c r="B3785">
        <v>20240809</v>
      </c>
      <c r="C3785">
        <v>7.6</v>
      </c>
      <c r="D3785">
        <v>19</v>
      </c>
      <c r="E3785">
        <v>1475</v>
      </c>
      <c r="F3785">
        <v>7</v>
      </c>
      <c r="H3785">
        <v>82</v>
      </c>
      <c r="I3785" s="101" t="s">
        <v>25</v>
      </c>
      <c r="J3785" s="1">
        <f>DATEVALUE(RIGHT(jaar_zip[[#This Row],[YYYYMMDD]],2)&amp;"-"&amp;MID(jaar_zip[[#This Row],[YYYYMMDD]],5,2)&amp;"-"&amp;LEFT(jaar_zip[[#This Row],[YYYYMMDD]],4))</f>
        <v>45513</v>
      </c>
      <c r="K3785" s="101" t="str">
        <f>IF(AND(VALUE(MONTH(jaar_zip[[#This Row],[Datum]]))=1,VALUE(WEEKNUM(jaar_zip[[#This Row],[Datum]],21))&gt;51),RIGHT(YEAR(jaar_zip[[#This Row],[Datum]])-1,2),RIGHT(YEAR(jaar_zip[[#This Row],[Datum]]),2))&amp;"-"&amp; TEXT(WEEKNUM(jaar_zip[[#This Row],[Datum]],21),"00")</f>
        <v>24-32</v>
      </c>
      <c r="L3785" s="101">
        <f>MONTH(jaar_zip[[#This Row],[Datum]])</f>
        <v>8</v>
      </c>
      <c r="M3785" s="101">
        <f>IF(ISNUMBER(jaar_zip[[#This Row],[etmaaltemperatuur]]),IF(jaar_zip[[#This Row],[etmaaltemperatuur]]&lt;stookgrens,stookgrens-jaar_zip[[#This Row],[etmaaltemperatuur]],0),"")</f>
        <v>0</v>
      </c>
      <c r="N3785" s="101">
        <f>IF(ISNUMBER(jaar_zip[[#This Row],[graaddagen]]),IF(OR(MONTH(jaar_zip[[#This Row],[Datum]])=1,MONTH(jaar_zip[[#This Row],[Datum]])=2,MONTH(jaar_zip[[#This Row],[Datum]])=11,MONTH(jaar_zip[[#This Row],[Datum]])=12),1.1,IF(OR(MONTH(jaar_zip[[#This Row],[Datum]])=3,MONTH(jaar_zip[[#This Row],[Datum]])=10),1,0.8))*jaar_zip[[#This Row],[graaddagen]],"")</f>
        <v>0</v>
      </c>
      <c r="O3785" s="101">
        <f>IF(ISNUMBER(jaar_zip[[#This Row],[etmaaltemperatuur]]),IF(jaar_zip[[#This Row],[etmaaltemperatuur]]&gt;stookgrens,jaar_zip[[#This Row],[etmaaltemperatuur]]-stookgrens,0),"")</f>
        <v>1</v>
      </c>
    </row>
    <row r="3786" spans="1:15" x14ac:dyDescent="0.25">
      <c r="A3786">
        <v>277</v>
      </c>
      <c r="B3786">
        <v>20240810</v>
      </c>
      <c r="C3786">
        <v>5.0999999999999996</v>
      </c>
      <c r="D3786">
        <v>19.100000000000001</v>
      </c>
      <c r="E3786">
        <v>2004</v>
      </c>
      <c r="F3786">
        <v>0</v>
      </c>
      <c r="H3786">
        <v>77</v>
      </c>
      <c r="I3786" s="101" t="s">
        <v>25</v>
      </c>
      <c r="J3786" s="1">
        <f>DATEVALUE(RIGHT(jaar_zip[[#This Row],[YYYYMMDD]],2)&amp;"-"&amp;MID(jaar_zip[[#This Row],[YYYYMMDD]],5,2)&amp;"-"&amp;LEFT(jaar_zip[[#This Row],[YYYYMMDD]],4))</f>
        <v>45514</v>
      </c>
      <c r="K3786" s="101" t="str">
        <f>IF(AND(VALUE(MONTH(jaar_zip[[#This Row],[Datum]]))=1,VALUE(WEEKNUM(jaar_zip[[#This Row],[Datum]],21))&gt;51),RIGHT(YEAR(jaar_zip[[#This Row],[Datum]])-1,2),RIGHT(YEAR(jaar_zip[[#This Row],[Datum]]),2))&amp;"-"&amp; TEXT(WEEKNUM(jaar_zip[[#This Row],[Datum]],21),"00")</f>
        <v>24-32</v>
      </c>
      <c r="L3786" s="101">
        <f>MONTH(jaar_zip[[#This Row],[Datum]])</f>
        <v>8</v>
      </c>
      <c r="M3786" s="101">
        <f>IF(ISNUMBER(jaar_zip[[#This Row],[etmaaltemperatuur]]),IF(jaar_zip[[#This Row],[etmaaltemperatuur]]&lt;stookgrens,stookgrens-jaar_zip[[#This Row],[etmaaltemperatuur]],0),"")</f>
        <v>0</v>
      </c>
      <c r="N3786" s="101">
        <f>IF(ISNUMBER(jaar_zip[[#This Row],[graaddagen]]),IF(OR(MONTH(jaar_zip[[#This Row],[Datum]])=1,MONTH(jaar_zip[[#This Row],[Datum]])=2,MONTH(jaar_zip[[#This Row],[Datum]])=11,MONTH(jaar_zip[[#This Row],[Datum]])=12),1.1,IF(OR(MONTH(jaar_zip[[#This Row],[Datum]])=3,MONTH(jaar_zip[[#This Row],[Datum]])=10),1,0.8))*jaar_zip[[#This Row],[graaddagen]],"")</f>
        <v>0</v>
      </c>
      <c r="O3786" s="101">
        <f>IF(ISNUMBER(jaar_zip[[#This Row],[etmaaltemperatuur]]),IF(jaar_zip[[#This Row],[etmaaltemperatuur]]&gt;stookgrens,jaar_zip[[#This Row],[etmaaltemperatuur]]-stookgrens,0),"")</f>
        <v>1.1000000000000014</v>
      </c>
    </row>
    <row r="3787" spans="1:15" x14ac:dyDescent="0.25">
      <c r="A3787">
        <v>277</v>
      </c>
      <c r="B3787">
        <v>20240811</v>
      </c>
      <c r="C3787">
        <v>4.2</v>
      </c>
      <c r="D3787">
        <v>19.3</v>
      </c>
      <c r="E3787">
        <v>2383</v>
      </c>
      <c r="F3787">
        <v>0</v>
      </c>
      <c r="H3787">
        <v>78</v>
      </c>
      <c r="I3787" s="101" t="s">
        <v>25</v>
      </c>
      <c r="J3787" s="1">
        <f>DATEVALUE(RIGHT(jaar_zip[[#This Row],[YYYYMMDD]],2)&amp;"-"&amp;MID(jaar_zip[[#This Row],[YYYYMMDD]],5,2)&amp;"-"&amp;LEFT(jaar_zip[[#This Row],[YYYYMMDD]],4))</f>
        <v>45515</v>
      </c>
      <c r="K3787" s="101" t="str">
        <f>IF(AND(VALUE(MONTH(jaar_zip[[#This Row],[Datum]]))=1,VALUE(WEEKNUM(jaar_zip[[#This Row],[Datum]],21))&gt;51),RIGHT(YEAR(jaar_zip[[#This Row],[Datum]])-1,2),RIGHT(YEAR(jaar_zip[[#This Row],[Datum]]),2))&amp;"-"&amp; TEXT(WEEKNUM(jaar_zip[[#This Row],[Datum]],21),"00")</f>
        <v>24-32</v>
      </c>
      <c r="L3787" s="101">
        <f>MONTH(jaar_zip[[#This Row],[Datum]])</f>
        <v>8</v>
      </c>
      <c r="M3787" s="101">
        <f>IF(ISNUMBER(jaar_zip[[#This Row],[etmaaltemperatuur]]),IF(jaar_zip[[#This Row],[etmaaltemperatuur]]&lt;stookgrens,stookgrens-jaar_zip[[#This Row],[etmaaltemperatuur]],0),"")</f>
        <v>0</v>
      </c>
      <c r="N3787" s="101">
        <f>IF(ISNUMBER(jaar_zip[[#This Row],[graaddagen]]),IF(OR(MONTH(jaar_zip[[#This Row],[Datum]])=1,MONTH(jaar_zip[[#This Row],[Datum]])=2,MONTH(jaar_zip[[#This Row],[Datum]])=11,MONTH(jaar_zip[[#This Row],[Datum]])=12),1.1,IF(OR(MONTH(jaar_zip[[#This Row],[Datum]])=3,MONTH(jaar_zip[[#This Row],[Datum]])=10),1,0.8))*jaar_zip[[#This Row],[graaddagen]],"")</f>
        <v>0</v>
      </c>
      <c r="O3787" s="101">
        <f>IF(ISNUMBER(jaar_zip[[#This Row],[etmaaltemperatuur]]),IF(jaar_zip[[#This Row],[etmaaltemperatuur]]&gt;stookgrens,jaar_zip[[#This Row],[etmaaltemperatuur]]-stookgrens,0),"")</f>
        <v>1.3000000000000007</v>
      </c>
    </row>
    <row r="3788" spans="1:15" x14ac:dyDescent="0.25">
      <c r="A3788">
        <v>277</v>
      </c>
      <c r="B3788">
        <v>20240812</v>
      </c>
      <c r="C3788">
        <v>5.4</v>
      </c>
      <c r="D3788">
        <v>22.2</v>
      </c>
      <c r="E3788">
        <v>2457</v>
      </c>
      <c r="F3788">
        <v>0</v>
      </c>
      <c r="H3788">
        <v>62</v>
      </c>
      <c r="I3788" s="101" t="s">
        <v>25</v>
      </c>
      <c r="J3788" s="1">
        <f>DATEVALUE(RIGHT(jaar_zip[[#This Row],[YYYYMMDD]],2)&amp;"-"&amp;MID(jaar_zip[[#This Row],[YYYYMMDD]],5,2)&amp;"-"&amp;LEFT(jaar_zip[[#This Row],[YYYYMMDD]],4))</f>
        <v>45516</v>
      </c>
      <c r="K3788" s="101" t="str">
        <f>IF(AND(VALUE(MONTH(jaar_zip[[#This Row],[Datum]]))=1,VALUE(WEEKNUM(jaar_zip[[#This Row],[Datum]],21))&gt;51),RIGHT(YEAR(jaar_zip[[#This Row],[Datum]])-1,2),RIGHT(YEAR(jaar_zip[[#This Row],[Datum]]),2))&amp;"-"&amp; TEXT(WEEKNUM(jaar_zip[[#This Row],[Datum]],21),"00")</f>
        <v>24-33</v>
      </c>
      <c r="L3788" s="101">
        <f>MONTH(jaar_zip[[#This Row],[Datum]])</f>
        <v>8</v>
      </c>
      <c r="M3788" s="101">
        <f>IF(ISNUMBER(jaar_zip[[#This Row],[etmaaltemperatuur]]),IF(jaar_zip[[#This Row],[etmaaltemperatuur]]&lt;stookgrens,stookgrens-jaar_zip[[#This Row],[etmaaltemperatuur]],0),"")</f>
        <v>0</v>
      </c>
      <c r="N3788" s="101">
        <f>IF(ISNUMBER(jaar_zip[[#This Row],[graaddagen]]),IF(OR(MONTH(jaar_zip[[#This Row],[Datum]])=1,MONTH(jaar_zip[[#This Row],[Datum]])=2,MONTH(jaar_zip[[#This Row],[Datum]])=11,MONTH(jaar_zip[[#This Row],[Datum]])=12),1.1,IF(OR(MONTH(jaar_zip[[#This Row],[Datum]])=3,MONTH(jaar_zip[[#This Row],[Datum]])=10),1,0.8))*jaar_zip[[#This Row],[graaddagen]],"")</f>
        <v>0</v>
      </c>
      <c r="O3788" s="101">
        <f>IF(ISNUMBER(jaar_zip[[#This Row],[etmaaltemperatuur]]),IF(jaar_zip[[#This Row],[etmaaltemperatuur]]&gt;stookgrens,jaar_zip[[#This Row],[etmaaltemperatuur]]-stookgrens,0),"")</f>
        <v>4.1999999999999993</v>
      </c>
    </row>
    <row r="3789" spans="1:15" x14ac:dyDescent="0.25">
      <c r="A3789">
        <v>277</v>
      </c>
      <c r="B3789">
        <v>20240813</v>
      </c>
      <c r="C3789">
        <v>3.8</v>
      </c>
      <c r="D3789">
        <v>22.9</v>
      </c>
      <c r="E3789">
        <v>1869</v>
      </c>
      <c r="F3789">
        <v>3.4</v>
      </c>
      <c r="H3789">
        <v>80</v>
      </c>
      <c r="I3789" s="101" t="s">
        <v>25</v>
      </c>
      <c r="J3789" s="1">
        <f>DATEVALUE(RIGHT(jaar_zip[[#This Row],[YYYYMMDD]],2)&amp;"-"&amp;MID(jaar_zip[[#This Row],[YYYYMMDD]],5,2)&amp;"-"&amp;LEFT(jaar_zip[[#This Row],[YYYYMMDD]],4))</f>
        <v>45517</v>
      </c>
      <c r="K3789" s="101" t="str">
        <f>IF(AND(VALUE(MONTH(jaar_zip[[#This Row],[Datum]]))=1,VALUE(WEEKNUM(jaar_zip[[#This Row],[Datum]],21))&gt;51),RIGHT(YEAR(jaar_zip[[#This Row],[Datum]])-1,2),RIGHT(YEAR(jaar_zip[[#This Row],[Datum]]),2))&amp;"-"&amp; TEXT(WEEKNUM(jaar_zip[[#This Row],[Datum]],21),"00")</f>
        <v>24-33</v>
      </c>
      <c r="L3789" s="101">
        <f>MONTH(jaar_zip[[#This Row],[Datum]])</f>
        <v>8</v>
      </c>
      <c r="M3789" s="101">
        <f>IF(ISNUMBER(jaar_zip[[#This Row],[etmaaltemperatuur]]),IF(jaar_zip[[#This Row],[etmaaltemperatuur]]&lt;stookgrens,stookgrens-jaar_zip[[#This Row],[etmaaltemperatuur]],0),"")</f>
        <v>0</v>
      </c>
      <c r="N3789" s="101">
        <f>IF(ISNUMBER(jaar_zip[[#This Row],[graaddagen]]),IF(OR(MONTH(jaar_zip[[#This Row],[Datum]])=1,MONTH(jaar_zip[[#This Row],[Datum]])=2,MONTH(jaar_zip[[#This Row],[Datum]])=11,MONTH(jaar_zip[[#This Row],[Datum]])=12),1.1,IF(OR(MONTH(jaar_zip[[#This Row],[Datum]])=3,MONTH(jaar_zip[[#This Row],[Datum]])=10),1,0.8))*jaar_zip[[#This Row],[graaddagen]],"")</f>
        <v>0</v>
      </c>
      <c r="O3789" s="101">
        <f>IF(ISNUMBER(jaar_zip[[#This Row],[etmaaltemperatuur]]),IF(jaar_zip[[#This Row],[etmaaltemperatuur]]&gt;stookgrens,jaar_zip[[#This Row],[etmaaltemperatuur]]-stookgrens,0),"")</f>
        <v>4.8999999999999986</v>
      </c>
    </row>
    <row r="3790" spans="1:15" x14ac:dyDescent="0.25">
      <c r="A3790">
        <v>277</v>
      </c>
      <c r="B3790">
        <v>20240814</v>
      </c>
      <c r="C3790">
        <v>2.8</v>
      </c>
      <c r="D3790">
        <v>20.8</v>
      </c>
      <c r="E3790">
        <v>1305</v>
      </c>
      <c r="F3790">
        <v>7.9</v>
      </c>
      <c r="H3790">
        <v>85</v>
      </c>
      <c r="I3790" s="101" t="s">
        <v>25</v>
      </c>
      <c r="J3790" s="1">
        <f>DATEVALUE(RIGHT(jaar_zip[[#This Row],[YYYYMMDD]],2)&amp;"-"&amp;MID(jaar_zip[[#This Row],[YYYYMMDD]],5,2)&amp;"-"&amp;LEFT(jaar_zip[[#This Row],[YYYYMMDD]],4))</f>
        <v>45518</v>
      </c>
      <c r="K3790" s="101" t="str">
        <f>IF(AND(VALUE(MONTH(jaar_zip[[#This Row],[Datum]]))=1,VALUE(WEEKNUM(jaar_zip[[#This Row],[Datum]],21))&gt;51),RIGHT(YEAR(jaar_zip[[#This Row],[Datum]])-1,2),RIGHT(YEAR(jaar_zip[[#This Row],[Datum]]),2))&amp;"-"&amp; TEXT(WEEKNUM(jaar_zip[[#This Row],[Datum]],21),"00")</f>
        <v>24-33</v>
      </c>
      <c r="L3790" s="101">
        <f>MONTH(jaar_zip[[#This Row],[Datum]])</f>
        <v>8</v>
      </c>
      <c r="M3790" s="101">
        <f>IF(ISNUMBER(jaar_zip[[#This Row],[etmaaltemperatuur]]),IF(jaar_zip[[#This Row],[etmaaltemperatuur]]&lt;stookgrens,stookgrens-jaar_zip[[#This Row],[etmaaltemperatuur]],0),"")</f>
        <v>0</v>
      </c>
      <c r="N3790" s="101">
        <f>IF(ISNUMBER(jaar_zip[[#This Row],[graaddagen]]),IF(OR(MONTH(jaar_zip[[#This Row],[Datum]])=1,MONTH(jaar_zip[[#This Row],[Datum]])=2,MONTH(jaar_zip[[#This Row],[Datum]])=11,MONTH(jaar_zip[[#This Row],[Datum]])=12),1.1,IF(OR(MONTH(jaar_zip[[#This Row],[Datum]])=3,MONTH(jaar_zip[[#This Row],[Datum]])=10),1,0.8))*jaar_zip[[#This Row],[graaddagen]],"")</f>
        <v>0</v>
      </c>
      <c r="O3790" s="101">
        <f>IF(ISNUMBER(jaar_zip[[#This Row],[etmaaltemperatuur]]),IF(jaar_zip[[#This Row],[etmaaltemperatuur]]&gt;stookgrens,jaar_zip[[#This Row],[etmaaltemperatuur]]-stookgrens,0),"")</f>
        <v>2.8000000000000007</v>
      </c>
    </row>
    <row r="3791" spans="1:15" x14ac:dyDescent="0.25">
      <c r="A3791">
        <v>277</v>
      </c>
      <c r="B3791">
        <v>20240815</v>
      </c>
      <c r="C3791">
        <v>4.8</v>
      </c>
      <c r="D3791">
        <v>21.1</v>
      </c>
      <c r="E3791">
        <v>1922</v>
      </c>
      <c r="F3791">
        <v>0</v>
      </c>
      <c r="H3791">
        <v>78</v>
      </c>
      <c r="I3791" s="101" t="s">
        <v>25</v>
      </c>
      <c r="J3791" s="1">
        <f>DATEVALUE(RIGHT(jaar_zip[[#This Row],[YYYYMMDD]],2)&amp;"-"&amp;MID(jaar_zip[[#This Row],[YYYYMMDD]],5,2)&amp;"-"&amp;LEFT(jaar_zip[[#This Row],[YYYYMMDD]],4))</f>
        <v>45519</v>
      </c>
      <c r="K3791" s="101" t="str">
        <f>IF(AND(VALUE(MONTH(jaar_zip[[#This Row],[Datum]]))=1,VALUE(WEEKNUM(jaar_zip[[#This Row],[Datum]],21))&gt;51),RIGHT(YEAR(jaar_zip[[#This Row],[Datum]])-1,2),RIGHT(YEAR(jaar_zip[[#This Row],[Datum]]),2))&amp;"-"&amp; TEXT(WEEKNUM(jaar_zip[[#This Row],[Datum]],21),"00")</f>
        <v>24-33</v>
      </c>
      <c r="L3791" s="101">
        <f>MONTH(jaar_zip[[#This Row],[Datum]])</f>
        <v>8</v>
      </c>
      <c r="M3791" s="101">
        <f>IF(ISNUMBER(jaar_zip[[#This Row],[etmaaltemperatuur]]),IF(jaar_zip[[#This Row],[etmaaltemperatuur]]&lt;stookgrens,stookgrens-jaar_zip[[#This Row],[etmaaltemperatuur]],0),"")</f>
        <v>0</v>
      </c>
      <c r="N3791" s="101">
        <f>IF(ISNUMBER(jaar_zip[[#This Row],[graaddagen]]),IF(OR(MONTH(jaar_zip[[#This Row],[Datum]])=1,MONTH(jaar_zip[[#This Row],[Datum]])=2,MONTH(jaar_zip[[#This Row],[Datum]])=11,MONTH(jaar_zip[[#This Row],[Datum]])=12),1.1,IF(OR(MONTH(jaar_zip[[#This Row],[Datum]])=3,MONTH(jaar_zip[[#This Row],[Datum]])=10),1,0.8))*jaar_zip[[#This Row],[graaddagen]],"")</f>
        <v>0</v>
      </c>
      <c r="O3791" s="101">
        <f>IF(ISNUMBER(jaar_zip[[#This Row],[etmaaltemperatuur]]),IF(jaar_zip[[#This Row],[etmaaltemperatuur]]&gt;stookgrens,jaar_zip[[#This Row],[etmaaltemperatuur]]-stookgrens,0),"")</f>
        <v>3.1000000000000014</v>
      </c>
    </row>
    <row r="3792" spans="1:15" x14ac:dyDescent="0.25">
      <c r="A3792">
        <v>277</v>
      </c>
      <c r="B3792">
        <v>20240816</v>
      </c>
      <c r="C3792">
        <v>4.4000000000000004</v>
      </c>
      <c r="D3792">
        <v>19.100000000000001</v>
      </c>
      <c r="E3792">
        <v>1586</v>
      </c>
      <c r="F3792">
        <v>9.1</v>
      </c>
      <c r="H3792">
        <v>79</v>
      </c>
      <c r="I3792" s="101" t="s">
        <v>25</v>
      </c>
      <c r="J3792" s="1">
        <f>DATEVALUE(RIGHT(jaar_zip[[#This Row],[YYYYMMDD]],2)&amp;"-"&amp;MID(jaar_zip[[#This Row],[YYYYMMDD]],5,2)&amp;"-"&amp;LEFT(jaar_zip[[#This Row],[YYYYMMDD]],4))</f>
        <v>45520</v>
      </c>
      <c r="K3792" s="101" t="str">
        <f>IF(AND(VALUE(MONTH(jaar_zip[[#This Row],[Datum]]))=1,VALUE(WEEKNUM(jaar_zip[[#This Row],[Datum]],21))&gt;51),RIGHT(YEAR(jaar_zip[[#This Row],[Datum]])-1,2),RIGHT(YEAR(jaar_zip[[#This Row],[Datum]]),2))&amp;"-"&amp; TEXT(WEEKNUM(jaar_zip[[#This Row],[Datum]],21),"00")</f>
        <v>24-33</v>
      </c>
      <c r="L3792" s="101">
        <f>MONTH(jaar_zip[[#This Row],[Datum]])</f>
        <v>8</v>
      </c>
      <c r="M3792" s="101">
        <f>IF(ISNUMBER(jaar_zip[[#This Row],[etmaaltemperatuur]]),IF(jaar_zip[[#This Row],[etmaaltemperatuur]]&lt;stookgrens,stookgrens-jaar_zip[[#This Row],[etmaaltemperatuur]],0),"")</f>
        <v>0</v>
      </c>
      <c r="N3792" s="101">
        <f>IF(ISNUMBER(jaar_zip[[#This Row],[graaddagen]]),IF(OR(MONTH(jaar_zip[[#This Row],[Datum]])=1,MONTH(jaar_zip[[#This Row],[Datum]])=2,MONTH(jaar_zip[[#This Row],[Datum]])=11,MONTH(jaar_zip[[#This Row],[Datum]])=12),1.1,IF(OR(MONTH(jaar_zip[[#This Row],[Datum]])=3,MONTH(jaar_zip[[#This Row],[Datum]])=10),1,0.8))*jaar_zip[[#This Row],[graaddagen]],"")</f>
        <v>0</v>
      </c>
      <c r="O3792" s="101">
        <f>IF(ISNUMBER(jaar_zip[[#This Row],[etmaaltemperatuur]]),IF(jaar_zip[[#This Row],[etmaaltemperatuur]]&gt;stookgrens,jaar_zip[[#This Row],[etmaaltemperatuur]]-stookgrens,0),"")</f>
        <v>1.1000000000000014</v>
      </c>
    </row>
    <row r="3793" spans="1:15" x14ac:dyDescent="0.25">
      <c r="A3793">
        <v>277</v>
      </c>
      <c r="B3793">
        <v>20240817</v>
      </c>
      <c r="C3793">
        <v>2.8</v>
      </c>
      <c r="D3793">
        <v>18.399999999999999</v>
      </c>
      <c r="E3793">
        <v>2204</v>
      </c>
      <c r="F3793">
        <v>0</v>
      </c>
      <c r="H3793">
        <v>62</v>
      </c>
      <c r="I3793" s="101" t="s">
        <v>25</v>
      </c>
      <c r="J3793" s="1">
        <f>DATEVALUE(RIGHT(jaar_zip[[#This Row],[YYYYMMDD]],2)&amp;"-"&amp;MID(jaar_zip[[#This Row],[YYYYMMDD]],5,2)&amp;"-"&amp;LEFT(jaar_zip[[#This Row],[YYYYMMDD]],4))</f>
        <v>45521</v>
      </c>
      <c r="K3793" s="101" t="str">
        <f>IF(AND(VALUE(MONTH(jaar_zip[[#This Row],[Datum]]))=1,VALUE(WEEKNUM(jaar_zip[[#This Row],[Datum]],21))&gt;51),RIGHT(YEAR(jaar_zip[[#This Row],[Datum]])-1,2),RIGHT(YEAR(jaar_zip[[#This Row],[Datum]]),2))&amp;"-"&amp; TEXT(WEEKNUM(jaar_zip[[#This Row],[Datum]],21),"00")</f>
        <v>24-33</v>
      </c>
      <c r="L3793" s="101">
        <f>MONTH(jaar_zip[[#This Row],[Datum]])</f>
        <v>8</v>
      </c>
      <c r="M3793" s="101">
        <f>IF(ISNUMBER(jaar_zip[[#This Row],[etmaaltemperatuur]]),IF(jaar_zip[[#This Row],[etmaaltemperatuur]]&lt;stookgrens,stookgrens-jaar_zip[[#This Row],[etmaaltemperatuur]],0),"")</f>
        <v>0</v>
      </c>
      <c r="N3793" s="101">
        <f>IF(ISNUMBER(jaar_zip[[#This Row],[graaddagen]]),IF(OR(MONTH(jaar_zip[[#This Row],[Datum]])=1,MONTH(jaar_zip[[#This Row],[Datum]])=2,MONTH(jaar_zip[[#This Row],[Datum]])=11,MONTH(jaar_zip[[#This Row],[Datum]])=12),1.1,IF(OR(MONTH(jaar_zip[[#This Row],[Datum]])=3,MONTH(jaar_zip[[#This Row],[Datum]])=10),1,0.8))*jaar_zip[[#This Row],[graaddagen]],"")</f>
        <v>0</v>
      </c>
      <c r="O3793" s="101">
        <f>IF(ISNUMBER(jaar_zip[[#This Row],[etmaaltemperatuur]]),IF(jaar_zip[[#This Row],[etmaaltemperatuur]]&gt;stookgrens,jaar_zip[[#This Row],[etmaaltemperatuur]]-stookgrens,0),"")</f>
        <v>0.39999999999999858</v>
      </c>
    </row>
    <row r="3794" spans="1:15" x14ac:dyDescent="0.25">
      <c r="A3794">
        <v>277</v>
      </c>
      <c r="B3794">
        <v>20240818</v>
      </c>
      <c r="C3794">
        <v>4.3</v>
      </c>
      <c r="D3794">
        <v>18.399999999999999</v>
      </c>
      <c r="E3794">
        <v>1743</v>
      </c>
      <c r="F3794">
        <v>0</v>
      </c>
      <c r="H3794">
        <v>66</v>
      </c>
      <c r="I3794" s="101" t="s">
        <v>25</v>
      </c>
      <c r="J3794" s="1">
        <f>DATEVALUE(RIGHT(jaar_zip[[#This Row],[YYYYMMDD]],2)&amp;"-"&amp;MID(jaar_zip[[#This Row],[YYYYMMDD]],5,2)&amp;"-"&amp;LEFT(jaar_zip[[#This Row],[YYYYMMDD]],4))</f>
        <v>45522</v>
      </c>
      <c r="K3794" s="101" t="str">
        <f>IF(AND(VALUE(MONTH(jaar_zip[[#This Row],[Datum]]))=1,VALUE(WEEKNUM(jaar_zip[[#This Row],[Datum]],21))&gt;51),RIGHT(YEAR(jaar_zip[[#This Row],[Datum]])-1,2),RIGHT(YEAR(jaar_zip[[#This Row],[Datum]]),2))&amp;"-"&amp; TEXT(WEEKNUM(jaar_zip[[#This Row],[Datum]],21),"00")</f>
        <v>24-33</v>
      </c>
      <c r="L3794" s="101">
        <f>MONTH(jaar_zip[[#This Row],[Datum]])</f>
        <v>8</v>
      </c>
      <c r="M3794" s="101">
        <f>IF(ISNUMBER(jaar_zip[[#This Row],[etmaaltemperatuur]]),IF(jaar_zip[[#This Row],[etmaaltemperatuur]]&lt;stookgrens,stookgrens-jaar_zip[[#This Row],[etmaaltemperatuur]],0),"")</f>
        <v>0</v>
      </c>
      <c r="N3794" s="101">
        <f>IF(ISNUMBER(jaar_zip[[#This Row],[graaddagen]]),IF(OR(MONTH(jaar_zip[[#This Row],[Datum]])=1,MONTH(jaar_zip[[#This Row],[Datum]])=2,MONTH(jaar_zip[[#This Row],[Datum]])=11,MONTH(jaar_zip[[#This Row],[Datum]])=12),1.1,IF(OR(MONTH(jaar_zip[[#This Row],[Datum]])=3,MONTH(jaar_zip[[#This Row],[Datum]])=10),1,0.8))*jaar_zip[[#This Row],[graaddagen]],"")</f>
        <v>0</v>
      </c>
      <c r="O3794" s="101">
        <f>IF(ISNUMBER(jaar_zip[[#This Row],[etmaaltemperatuur]]),IF(jaar_zip[[#This Row],[etmaaltemperatuur]]&gt;stookgrens,jaar_zip[[#This Row],[etmaaltemperatuur]]-stookgrens,0),"")</f>
        <v>0.39999999999999858</v>
      </c>
    </row>
    <row r="3795" spans="1:15" x14ac:dyDescent="0.25">
      <c r="A3795">
        <v>277</v>
      </c>
      <c r="B3795">
        <v>20240819</v>
      </c>
      <c r="C3795">
        <v>4.2</v>
      </c>
      <c r="D3795">
        <v>18.399999999999999</v>
      </c>
      <c r="E3795">
        <v>1234</v>
      </c>
      <c r="F3795">
        <v>0</v>
      </c>
      <c r="H3795">
        <v>70</v>
      </c>
      <c r="I3795" s="101" t="s">
        <v>25</v>
      </c>
      <c r="J3795" s="1">
        <f>DATEVALUE(RIGHT(jaar_zip[[#This Row],[YYYYMMDD]],2)&amp;"-"&amp;MID(jaar_zip[[#This Row],[YYYYMMDD]],5,2)&amp;"-"&amp;LEFT(jaar_zip[[#This Row],[YYYYMMDD]],4))</f>
        <v>45523</v>
      </c>
      <c r="K3795" s="101" t="str">
        <f>IF(AND(VALUE(MONTH(jaar_zip[[#This Row],[Datum]]))=1,VALUE(WEEKNUM(jaar_zip[[#This Row],[Datum]],21))&gt;51),RIGHT(YEAR(jaar_zip[[#This Row],[Datum]])-1,2),RIGHT(YEAR(jaar_zip[[#This Row],[Datum]]),2))&amp;"-"&amp; TEXT(WEEKNUM(jaar_zip[[#This Row],[Datum]],21),"00")</f>
        <v>24-34</v>
      </c>
      <c r="L3795" s="101">
        <f>MONTH(jaar_zip[[#This Row],[Datum]])</f>
        <v>8</v>
      </c>
      <c r="M3795" s="101">
        <f>IF(ISNUMBER(jaar_zip[[#This Row],[etmaaltemperatuur]]),IF(jaar_zip[[#This Row],[etmaaltemperatuur]]&lt;stookgrens,stookgrens-jaar_zip[[#This Row],[etmaaltemperatuur]],0),"")</f>
        <v>0</v>
      </c>
      <c r="N3795" s="101">
        <f>IF(ISNUMBER(jaar_zip[[#This Row],[graaddagen]]),IF(OR(MONTH(jaar_zip[[#This Row],[Datum]])=1,MONTH(jaar_zip[[#This Row],[Datum]])=2,MONTH(jaar_zip[[#This Row],[Datum]])=11,MONTH(jaar_zip[[#This Row],[Datum]])=12),1.1,IF(OR(MONTH(jaar_zip[[#This Row],[Datum]])=3,MONTH(jaar_zip[[#This Row],[Datum]])=10),1,0.8))*jaar_zip[[#This Row],[graaddagen]],"")</f>
        <v>0</v>
      </c>
      <c r="O3795" s="101">
        <f>IF(ISNUMBER(jaar_zip[[#This Row],[etmaaltemperatuur]]),IF(jaar_zip[[#This Row],[etmaaltemperatuur]]&gt;stookgrens,jaar_zip[[#This Row],[etmaaltemperatuur]]-stookgrens,0),"")</f>
        <v>0.39999999999999858</v>
      </c>
    </row>
    <row r="3796" spans="1:15" x14ac:dyDescent="0.25">
      <c r="A3796">
        <v>277</v>
      </c>
      <c r="B3796">
        <v>20240820</v>
      </c>
      <c r="C3796">
        <v>5.8</v>
      </c>
      <c r="D3796">
        <v>18.2</v>
      </c>
      <c r="E3796">
        <v>951</v>
      </c>
      <c r="F3796">
        <v>8</v>
      </c>
      <c r="H3796">
        <v>81</v>
      </c>
      <c r="I3796" s="101" t="s">
        <v>25</v>
      </c>
      <c r="J3796" s="1">
        <f>DATEVALUE(RIGHT(jaar_zip[[#This Row],[YYYYMMDD]],2)&amp;"-"&amp;MID(jaar_zip[[#This Row],[YYYYMMDD]],5,2)&amp;"-"&amp;LEFT(jaar_zip[[#This Row],[YYYYMMDD]],4))</f>
        <v>45524</v>
      </c>
      <c r="K3796" s="101" t="str">
        <f>IF(AND(VALUE(MONTH(jaar_zip[[#This Row],[Datum]]))=1,VALUE(WEEKNUM(jaar_zip[[#This Row],[Datum]],21))&gt;51),RIGHT(YEAR(jaar_zip[[#This Row],[Datum]])-1,2),RIGHT(YEAR(jaar_zip[[#This Row],[Datum]]),2))&amp;"-"&amp; TEXT(WEEKNUM(jaar_zip[[#This Row],[Datum]],21),"00")</f>
        <v>24-34</v>
      </c>
      <c r="L3796" s="101">
        <f>MONTH(jaar_zip[[#This Row],[Datum]])</f>
        <v>8</v>
      </c>
      <c r="M3796" s="101">
        <f>IF(ISNUMBER(jaar_zip[[#This Row],[etmaaltemperatuur]]),IF(jaar_zip[[#This Row],[etmaaltemperatuur]]&lt;stookgrens,stookgrens-jaar_zip[[#This Row],[etmaaltemperatuur]],0),"")</f>
        <v>0</v>
      </c>
      <c r="N3796" s="101">
        <f>IF(ISNUMBER(jaar_zip[[#This Row],[graaddagen]]),IF(OR(MONTH(jaar_zip[[#This Row],[Datum]])=1,MONTH(jaar_zip[[#This Row],[Datum]])=2,MONTH(jaar_zip[[#This Row],[Datum]])=11,MONTH(jaar_zip[[#This Row],[Datum]])=12),1.1,IF(OR(MONTH(jaar_zip[[#This Row],[Datum]])=3,MONTH(jaar_zip[[#This Row],[Datum]])=10),1,0.8))*jaar_zip[[#This Row],[graaddagen]],"")</f>
        <v>0</v>
      </c>
      <c r="O3796" s="101">
        <f>IF(ISNUMBER(jaar_zip[[#This Row],[etmaaltemperatuur]]),IF(jaar_zip[[#This Row],[etmaaltemperatuur]]&gt;stookgrens,jaar_zip[[#This Row],[etmaaltemperatuur]]-stookgrens,0),"")</f>
        <v>0.19999999999999929</v>
      </c>
    </row>
    <row r="3797" spans="1:15" x14ac:dyDescent="0.25">
      <c r="A3797">
        <v>277</v>
      </c>
      <c r="B3797">
        <v>20240821</v>
      </c>
      <c r="C3797">
        <v>7.8</v>
      </c>
      <c r="D3797">
        <v>16.3</v>
      </c>
      <c r="E3797">
        <v>1659</v>
      </c>
      <c r="F3797">
        <v>3.1</v>
      </c>
      <c r="H3797">
        <v>72</v>
      </c>
      <c r="I3797" s="101" t="s">
        <v>25</v>
      </c>
      <c r="J3797" s="1">
        <f>DATEVALUE(RIGHT(jaar_zip[[#This Row],[YYYYMMDD]],2)&amp;"-"&amp;MID(jaar_zip[[#This Row],[YYYYMMDD]],5,2)&amp;"-"&amp;LEFT(jaar_zip[[#This Row],[YYYYMMDD]],4))</f>
        <v>45525</v>
      </c>
      <c r="K3797" s="101" t="str">
        <f>IF(AND(VALUE(MONTH(jaar_zip[[#This Row],[Datum]]))=1,VALUE(WEEKNUM(jaar_zip[[#This Row],[Datum]],21))&gt;51),RIGHT(YEAR(jaar_zip[[#This Row],[Datum]])-1,2),RIGHT(YEAR(jaar_zip[[#This Row],[Datum]]),2))&amp;"-"&amp; TEXT(WEEKNUM(jaar_zip[[#This Row],[Datum]],21),"00")</f>
        <v>24-34</v>
      </c>
      <c r="L3797" s="101">
        <f>MONTH(jaar_zip[[#This Row],[Datum]])</f>
        <v>8</v>
      </c>
      <c r="M3797" s="101">
        <f>IF(ISNUMBER(jaar_zip[[#This Row],[etmaaltemperatuur]]),IF(jaar_zip[[#This Row],[etmaaltemperatuur]]&lt;stookgrens,stookgrens-jaar_zip[[#This Row],[etmaaltemperatuur]],0),"")</f>
        <v>1.6999999999999993</v>
      </c>
      <c r="N3797" s="101">
        <f>IF(ISNUMBER(jaar_zip[[#This Row],[graaddagen]]),IF(OR(MONTH(jaar_zip[[#This Row],[Datum]])=1,MONTH(jaar_zip[[#This Row],[Datum]])=2,MONTH(jaar_zip[[#This Row],[Datum]])=11,MONTH(jaar_zip[[#This Row],[Datum]])=12),1.1,IF(OR(MONTH(jaar_zip[[#This Row],[Datum]])=3,MONTH(jaar_zip[[#This Row],[Datum]])=10),1,0.8))*jaar_zip[[#This Row],[graaddagen]],"")</f>
        <v>1.3599999999999994</v>
      </c>
      <c r="O3797" s="101">
        <f>IF(ISNUMBER(jaar_zip[[#This Row],[etmaaltemperatuur]]),IF(jaar_zip[[#This Row],[etmaaltemperatuur]]&gt;stookgrens,jaar_zip[[#This Row],[etmaaltemperatuur]]-stookgrens,0),"")</f>
        <v>0</v>
      </c>
    </row>
    <row r="3798" spans="1:15" x14ac:dyDescent="0.25">
      <c r="A3798">
        <v>277</v>
      </c>
      <c r="B3798">
        <v>20240822</v>
      </c>
      <c r="C3798">
        <v>8.4</v>
      </c>
      <c r="D3798">
        <v>17.8</v>
      </c>
      <c r="E3798">
        <v>917</v>
      </c>
      <c r="F3798">
        <v>0.3</v>
      </c>
      <c r="H3798">
        <v>76</v>
      </c>
      <c r="I3798" s="101" t="s">
        <v>25</v>
      </c>
      <c r="J3798" s="1">
        <f>DATEVALUE(RIGHT(jaar_zip[[#This Row],[YYYYMMDD]],2)&amp;"-"&amp;MID(jaar_zip[[#This Row],[YYYYMMDD]],5,2)&amp;"-"&amp;LEFT(jaar_zip[[#This Row],[YYYYMMDD]],4))</f>
        <v>45526</v>
      </c>
      <c r="K3798" s="101" t="str">
        <f>IF(AND(VALUE(MONTH(jaar_zip[[#This Row],[Datum]]))=1,VALUE(WEEKNUM(jaar_zip[[#This Row],[Datum]],21))&gt;51),RIGHT(YEAR(jaar_zip[[#This Row],[Datum]])-1,2),RIGHT(YEAR(jaar_zip[[#This Row],[Datum]]),2))&amp;"-"&amp; TEXT(WEEKNUM(jaar_zip[[#This Row],[Datum]],21),"00")</f>
        <v>24-34</v>
      </c>
      <c r="L3798" s="101">
        <f>MONTH(jaar_zip[[#This Row],[Datum]])</f>
        <v>8</v>
      </c>
      <c r="M3798" s="101">
        <f>IF(ISNUMBER(jaar_zip[[#This Row],[etmaaltemperatuur]]),IF(jaar_zip[[#This Row],[etmaaltemperatuur]]&lt;stookgrens,stookgrens-jaar_zip[[#This Row],[etmaaltemperatuur]],0),"")</f>
        <v>0.19999999999999929</v>
      </c>
      <c r="N3798" s="101">
        <f>IF(ISNUMBER(jaar_zip[[#This Row],[graaddagen]]),IF(OR(MONTH(jaar_zip[[#This Row],[Datum]])=1,MONTH(jaar_zip[[#This Row],[Datum]])=2,MONTH(jaar_zip[[#This Row],[Datum]])=11,MONTH(jaar_zip[[#This Row],[Datum]])=12),1.1,IF(OR(MONTH(jaar_zip[[#This Row],[Datum]])=3,MONTH(jaar_zip[[#This Row],[Datum]])=10),1,0.8))*jaar_zip[[#This Row],[graaddagen]],"")</f>
        <v>0.15999999999999945</v>
      </c>
      <c r="O3798" s="101">
        <f>IF(ISNUMBER(jaar_zip[[#This Row],[etmaaltemperatuur]]),IF(jaar_zip[[#This Row],[etmaaltemperatuur]]&gt;stookgrens,jaar_zip[[#This Row],[etmaaltemperatuur]]-stookgrens,0),"")</f>
        <v>0</v>
      </c>
    </row>
    <row r="3799" spans="1:15" x14ac:dyDescent="0.25">
      <c r="A3799">
        <v>277</v>
      </c>
      <c r="B3799">
        <v>20240823</v>
      </c>
      <c r="C3799">
        <v>7.9</v>
      </c>
      <c r="D3799">
        <v>17.899999999999999</v>
      </c>
      <c r="E3799">
        <v>1150</v>
      </c>
      <c r="F3799">
        <v>1.1000000000000001</v>
      </c>
      <c r="H3799">
        <v>77</v>
      </c>
      <c r="I3799" s="101" t="s">
        <v>25</v>
      </c>
      <c r="J3799" s="1">
        <f>DATEVALUE(RIGHT(jaar_zip[[#This Row],[YYYYMMDD]],2)&amp;"-"&amp;MID(jaar_zip[[#This Row],[YYYYMMDD]],5,2)&amp;"-"&amp;LEFT(jaar_zip[[#This Row],[YYYYMMDD]],4))</f>
        <v>45527</v>
      </c>
      <c r="K3799" s="101" t="str">
        <f>IF(AND(VALUE(MONTH(jaar_zip[[#This Row],[Datum]]))=1,VALUE(WEEKNUM(jaar_zip[[#This Row],[Datum]],21))&gt;51),RIGHT(YEAR(jaar_zip[[#This Row],[Datum]])-1,2),RIGHT(YEAR(jaar_zip[[#This Row],[Datum]]),2))&amp;"-"&amp; TEXT(WEEKNUM(jaar_zip[[#This Row],[Datum]],21),"00")</f>
        <v>24-34</v>
      </c>
      <c r="L3799" s="101">
        <f>MONTH(jaar_zip[[#This Row],[Datum]])</f>
        <v>8</v>
      </c>
      <c r="M3799" s="101">
        <f>IF(ISNUMBER(jaar_zip[[#This Row],[etmaaltemperatuur]]),IF(jaar_zip[[#This Row],[etmaaltemperatuur]]&lt;stookgrens,stookgrens-jaar_zip[[#This Row],[etmaaltemperatuur]],0),"")</f>
        <v>0.10000000000000142</v>
      </c>
      <c r="N3799" s="101">
        <f>IF(ISNUMBER(jaar_zip[[#This Row],[graaddagen]]),IF(OR(MONTH(jaar_zip[[#This Row],[Datum]])=1,MONTH(jaar_zip[[#This Row],[Datum]])=2,MONTH(jaar_zip[[#This Row],[Datum]])=11,MONTH(jaar_zip[[#This Row],[Datum]])=12),1.1,IF(OR(MONTH(jaar_zip[[#This Row],[Datum]])=3,MONTH(jaar_zip[[#This Row],[Datum]])=10),1,0.8))*jaar_zip[[#This Row],[graaddagen]],"")</f>
        <v>8.000000000000114E-2</v>
      </c>
      <c r="O3799" s="101">
        <f>IF(ISNUMBER(jaar_zip[[#This Row],[etmaaltemperatuur]]),IF(jaar_zip[[#This Row],[etmaaltemperatuur]]&gt;stookgrens,jaar_zip[[#This Row],[etmaaltemperatuur]]-stookgrens,0),"")</f>
        <v>0</v>
      </c>
    </row>
    <row r="3800" spans="1:15" x14ac:dyDescent="0.25">
      <c r="A3800">
        <v>277</v>
      </c>
      <c r="B3800">
        <v>20240824</v>
      </c>
      <c r="C3800">
        <v>5.8</v>
      </c>
      <c r="D3800">
        <v>17.7</v>
      </c>
      <c r="E3800">
        <v>868</v>
      </c>
      <c r="F3800">
        <v>12.1</v>
      </c>
      <c r="H3800">
        <v>85</v>
      </c>
      <c r="I3800" s="101" t="s">
        <v>25</v>
      </c>
      <c r="J3800" s="1">
        <f>DATEVALUE(RIGHT(jaar_zip[[#This Row],[YYYYMMDD]],2)&amp;"-"&amp;MID(jaar_zip[[#This Row],[YYYYMMDD]],5,2)&amp;"-"&amp;LEFT(jaar_zip[[#This Row],[YYYYMMDD]],4))</f>
        <v>45528</v>
      </c>
      <c r="K3800" s="101" t="str">
        <f>IF(AND(VALUE(MONTH(jaar_zip[[#This Row],[Datum]]))=1,VALUE(WEEKNUM(jaar_zip[[#This Row],[Datum]],21))&gt;51),RIGHT(YEAR(jaar_zip[[#This Row],[Datum]])-1,2),RIGHT(YEAR(jaar_zip[[#This Row],[Datum]]),2))&amp;"-"&amp; TEXT(WEEKNUM(jaar_zip[[#This Row],[Datum]],21),"00")</f>
        <v>24-34</v>
      </c>
      <c r="L3800" s="101">
        <f>MONTH(jaar_zip[[#This Row],[Datum]])</f>
        <v>8</v>
      </c>
      <c r="M3800" s="101">
        <f>IF(ISNUMBER(jaar_zip[[#This Row],[etmaaltemperatuur]]),IF(jaar_zip[[#This Row],[etmaaltemperatuur]]&lt;stookgrens,stookgrens-jaar_zip[[#This Row],[etmaaltemperatuur]],0),"")</f>
        <v>0.30000000000000071</v>
      </c>
      <c r="N3800" s="101">
        <f>IF(ISNUMBER(jaar_zip[[#This Row],[graaddagen]]),IF(OR(MONTH(jaar_zip[[#This Row],[Datum]])=1,MONTH(jaar_zip[[#This Row],[Datum]])=2,MONTH(jaar_zip[[#This Row],[Datum]])=11,MONTH(jaar_zip[[#This Row],[Datum]])=12),1.1,IF(OR(MONTH(jaar_zip[[#This Row],[Datum]])=3,MONTH(jaar_zip[[#This Row],[Datum]])=10),1,0.8))*jaar_zip[[#This Row],[graaddagen]],"")</f>
        <v>0.24000000000000057</v>
      </c>
      <c r="O3800" s="101">
        <f>IF(ISNUMBER(jaar_zip[[#This Row],[etmaaltemperatuur]]),IF(jaar_zip[[#This Row],[etmaaltemperatuur]]&gt;stookgrens,jaar_zip[[#This Row],[etmaaltemperatuur]]-stookgrens,0),"")</f>
        <v>0</v>
      </c>
    </row>
    <row r="3801" spans="1:15" x14ac:dyDescent="0.25">
      <c r="A3801">
        <v>277</v>
      </c>
      <c r="B3801">
        <v>20240825</v>
      </c>
      <c r="C3801">
        <v>6.3</v>
      </c>
      <c r="D3801">
        <v>16.5</v>
      </c>
      <c r="E3801">
        <v>1846</v>
      </c>
      <c r="F3801">
        <v>1</v>
      </c>
      <c r="H3801">
        <v>73</v>
      </c>
      <c r="I3801" s="101" t="s">
        <v>25</v>
      </c>
      <c r="J3801" s="1">
        <f>DATEVALUE(RIGHT(jaar_zip[[#This Row],[YYYYMMDD]],2)&amp;"-"&amp;MID(jaar_zip[[#This Row],[YYYYMMDD]],5,2)&amp;"-"&amp;LEFT(jaar_zip[[#This Row],[YYYYMMDD]],4))</f>
        <v>45529</v>
      </c>
      <c r="K3801" s="101" t="str">
        <f>IF(AND(VALUE(MONTH(jaar_zip[[#This Row],[Datum]]))=1,VALUE(WEEKNUM(jaar_zip[[#This Row],[Datum]],21))&gt;51),RIGHT(YEAR(jaar_zip[[#This Row],[Datum]])-1,2),RIGHT(YEAR(jaar_zip[[#This Row],[Datum]]),2))&amp;"-"&amp; TEXT(WEEKNUM(jaar_zip[[#This Row],[Datum]],21),"00")</f>
        <v>24-34</v>
      </c>
      <c r="L3801" s="101">
        <f>MONTH(jaar_zip[[#This Row],[Datum]])</f>
        <v>8</v>
      </c>
      <c r="M3801" s="101">
        <f>IF(ISNUMBER(jaar_zip[[#This Row],[etmaaltemperatuur]]),IF(jaar_zip[[#This Row],[etmaaltemperatuur]]&lt;stookgrens,stookgrens-jaar_zip[[#This Row],[etmaaltemperatuur]],0),"")</f>
        <v>1.5</v>
      </c>
      <c r="N3801" s="101">
        <f>IF(ISNUMBER(jaar_zip[[#This Row],[graaddagen]]),IF(OR(MONTH(jaar_zip[[#This Row],[Datum]])=1,MONTH(jaar_zip[[#This Row],[Datum]])=2,MONTH(jaar_zip[[#This Row],[Datum]])=11,MONTH(jaar_zip[[#This Row],[Datum]])=12),1.1,IF(OR(MONTH(jaar_zip[[#This Row],[Datum]])=3,MONTH(jaar_zip[[#This Row],[Datum]])=10),1,0.8))*jaar_zip[[#This Row],[graaddagen]],"")</f>
        <v>1.2000000000000002</v>
      </c>
      <c r="O3801" s="101">
        <f>IF(ISNUMBER(jaar_zip[[#This Row],[etmaaltemperatuur]]),IF(jaar_zip[[#This Row],[etmaaltemperatuur]]&gt;stookgrens,jaar_zip[[#This Row],[etmaaltemperatuur]]-stookgrens,0),"")</f>
        <v>0</v>
      </c>
    </row>
    <row r="3802" spans="1:15" x14ac:dyDescent="0.25">
      <c r="A3802">
        <v>277</v>
      </c>
      <c r="B3802">
        <v>20240826</v>
      </c>
      <c r="C3802">
        <v>5</v>
      </c>
      <c r="D3802">
        <v>16.7</v>
      </c>
      <c r="E3802">
        <v>1394</v>
      </c>
      <c r="F3802">
        <v>1.9</v>
      </c>
      <c r="H3802">
        <v>83</v>
      </c>
      <c r="I3802" s="101" t="s">
        <v>25</v>
      </c>
      <c r="J3802" s="1">
        <f>DATEVALUE(RIGHT(jaar_zip[[#This Row],[YYYYMMDD]],2)&amp;"-"&amp;MID(jaar_zip[[#This Row],[YYYYMMDD]],5,2)&amp;"-"&amp;LEFT(jaar_zip[[#This Row],[YYYYMMDD]],4))</f>
        <v>45530</v>
      </c>
      <c r="K3802" s="101" t="str">
        <f>IF(AND(VALUE(MONTH(jaar_zip[[#This Row],[Datum]]))=1,VALUE(WEEKNUM(jaar_zip[[#This Row],[Datum]],21))&gt;51),RIGHT(YEAR(jaar_zip[[#This Row],[Datum]])-1,2),RIGHT(YEAR(jaar_zip[[#This Row],[Datum]]),2))&amp;"-"&amp; TEXT(WEEKNUM(jaar_zip[[#This Row],[Datum]],21),"00")</f>
        <v>24-35</v>
      </c>
      <c r="L3802" s="101">
        <f>MONTH(jaar_zip[[#This Row],[Datum]])</f>
        <v>8</v>
      </c>
      <c r="M3802" s="101">
        <f>IF(ISNUMBER(jaar_zip[[#This Row],[etmaaltemperatuur]]),IF(jaar_zip[[#This Row],[etmaaltemperatuur]]&lt;stookgrens,stookgrens-jaar_zip[[#This Row],[etmaaltemperatuur]],0),"")</f>
        <v>1.3000000000000007</v>
      </c>
      <c r="N3802" s="101">
        <f>IF(ISNUMBER(jaar_zip[[#This Row],[graaddagen]]),IF(OR(MONTH(jaar_zip[[#This Row],[Datum]])=1,MONTH(jaar_zip[[#This Row],[Datum]])=2,MONTH(jaar_zip[[#This Row],[Datum]])=11,MONTH(jaar_zip[[#This Row],[Datum]])=12),1.1,IF(OR(MONTH(jaar_zip[[#This Row],[Datum]])=3,MONTH(jaar_zip[[#This Row],[Datum]])=10),1,0.8))*jaar_zip[[#This Row],[graaddagen]],"")</f>
        <v>1.0400000000000007</v>
      </c>
      <c r="O3802" s="101">
        <f>IF(ISNUMBER(jaar_zip[[#This Row],[etmaaltemperatuur]]),IF(jaar_zip[[#This Row],[etmaaltemperatuur]]&gt;stookgrens,jaar_zip[[#This Row],[etmaaltemperatuur]]-stookgrens,0),"")</f>
        <v>0</v>
      </c>
    </row>
    <row r="3803" spans="1:15" x14ac:dyDescent="0.25">
      <c r="A3803">
        <v>277</v>
      </c>
      <c r="B3803">
        <v>20240827</v>
      </c>
      <c r="C3803">
        <v>3.7</v>
      </c>
      <c r="D3803">
        <v>18.600000000000001</v>
      </c>
      <c r="E3803">
        <v>2052</v>
      </c>
      <c r="F3803">
        <v>0</v>
      </c>
      <c r="H3803">
        <v>70</v>
      </c>
      <c r="I3803" s="101" t="s">
        <v>25</v>
      </c>
      <c r="J3803" s="1">
        <f>DATEVALUE(RIGHT(jaar_zip[[#This Row],[YYYYMMDD]],2)&amp;"-"&amp;MID(jaar_zip[[#This Row],[YYYYMMDD]],5,2)&amp;"-"&amp;LEFT(jaar_zip[[#This Row],[YYYYMMDD]],4))</f>
        <v>45531</v>
      </c>
      <c r="K3803" s="101" t="str">
        <f>IF(AND(VALUE(MONTH(jaar_zip[[#This Row],[Datum]]))=1,VALUE(WEEKNUM(jaar_zip[[#This Row],[Datum]],21))&gt;51),RIGHT(YEAR(jaar_zip[[#This Row],[Datum]])-1,2),RIGHT(YEAR(jaar_zip[[#This Row],[Datum]]),2))&amp;"-"&amp; TEXT(WEEKNUM(jaar_zip[[#This Row],[Datum]],21),"00")</f>
        <v>24-35</v>
      </c>
      <c r="L3803" s="101">
        <f>MONTH(jaar_zip[[#This Row],[Datum]])</f>
        <v>8</v>
      </c>
      <c r="M3803" s="101">
        <f>IF(ISNUMBER(jaar_zip[[#This Row],[etmaaltemperatuur]]),IF(jaar_zip[[#This Row],[etmaaltemperatuur]]&lt;stookgrens,stookgrens-jaar_zip[[#This Row],[etmaaltemperatuur]],0),"")</f>
        <v>0</v>
      </c>
      <c r="N3803" s="101">
        <f>IF(ISNUMBER(jaar_zip[[#This Row],[graaddagen]]),IF(OR(MONTH(jaar_zip[[#This Row],[Datum]])=1,MONTH(jaar_zip[[#This Row],[Datum]])=2,MONTH(jaar_zip[[#This Row],[Datum]])=11,MONTH(jaar_zip[[#This Row],[Datum]])=12),1.1,IF(OR(MONTH(jaar_zip[[#This Row],[Datum]])=3,MONTH(jaar_zip[[#This Row],[Datum]])=10),1,0.8))*jaar_zip[[#This Row],[graaddagen]],"")</f>
        <v>0</v>
      </c>
      <c r="O3803" s="101">
        <f>IF(ISNUMBER(jaar_zip[[#This Row],[etmaaltemperatuur]]),IF(jaar_zip[[#This Row],[etmaaltemperatuur]]&gt;stookgrens,jaar_zip[[#This Row],[etmaaltemperatuur]]-stookgrens,0),"")</f>
        <v>0.60000000000000142</v>
      </c>
    </row>
    <row r="3804" spans="1:15" x14ac:dyDescent="0.25">
      <c r="A3804">
        <v>277</v>
      </c>
      <c r="B3804">
        <v>20240828</v>
      </c>
      <c r="C3804">
        <v>3.1</v>
      </c>
      <c r="D3804">
        <v>22.1</v>
      </c>
      <c r="E3804">
        <v>2094</v>
      </c>
      <c r="F3804">
        <v>0</v>
      </c>
      <c r="H3804">
        <v>65</v>
      </c>
      <c r="I3804" s="101" t="s">
        <v>25</v>
      </c>
      <c r="J3804" s="1">
        <f>DATEVALUE(RIGHT(jaar_zip[[#This Row],[YYYYMMDD]],2)&amp;"-"&amp;MID(jaar_zip[[#This Row],[YYYYMMDD]],5,2)&amp;"-"&amp;LEFT(jaar_zip[[#This Row],[YYYYMMDD]],4))</f>
        <v>45532</v>
      </c>
      <c r="K3804" s="101" t="str">
        <f>IF(AND(VALUE(MONTH(jaar_zip[[#This Row],[Datum]]))=1,VALUE(WEEKNUM(jaar_zip[[#This Row],[Datum]],21))&gt;51),RIGHT(YEAR(jaar_zip[[#This Row],[Datum]])-1,2),RIGHT(YEAR(jaar_zip[[#This Row],[Datum]]),2))&amp;"-"&amp; TEXT(WEEKNUM(jaar_zip[[#This Row],[Datum]],21),"00")</f>
        <v>24-35</v>
      </c>
      <c r="L3804" s="101">
        <f>MONTH(jaar_zip[[#This Row],[Datum]])</f>
        <v>8</v>
      </c>
      <c r="M3804" s="101">
        <f>IF(ISNUMBER(jaar_zip[[#This Row],[etmaaltemperatuur]]),IF(jaar_zip[[#This Row],[etmaaltemperatuur]]&lt;stookgrens,stookgrens-jaar_zip[[#This Row],[etmaaltemperatuur]],0),"")</f>
        <v>0</v>
      </c>
      <c r="N3804" s="101">
        <f>IF(ISNUMBER(jaar_zip[[#This Row],[graaddagen]]),IF(OR(MONTH(jaar_zip[[#This Row],[Datum]])=1,MONTH(jaar_zip[[#This Row],[Datum]])=2,MONTH(jaar_zip[[#This Row],[Datum]])=11,MONTH(jaar_zip[[#This Row],[Datum]])=12),1.1,IF(OR(MONTH(jaar_zip[[#This Row],[Datum]])=3,MONTH(jaar_zip[[#This Row],[Datum]])=10),1,0.8))*jaar_zip[[#This Row],[graaddagen]],"")</f>
        <v>0</v>
      </c>
      <c r="O3804" s="101">
        <f>IF(ISNUMBER(jaar_zip[[#This Row],[etmaaltemperatuur]]),IF(jaar_zip[[#This Row],[etmaaltemperatuur]]&gt;stookgrens,jaar_zip[[#This Row],[etmaaltemperatuur]]-stookgrens,0),"")</f>
        <v>4.1000000000000014</v>
      </c>
    </row>
    <row r="3805" spans="1:15" x14ac:dyDescent="0.25">
      <c r="A3805">
        <v>277</v>
      </c>
      <c r="B3805">
        <v>20240829</v>
      </c>
      <c r="C3805">
        <v>4.5</v>
      </c>
      <c r="D3805">
        <v>19.5</v>
      </c>
      <c r="E3805">
        <v>1420</v>
      </c>
      <c r="F3805">
        <v>0</v>
      </c>
      <c r="H3805">
        <v>81</v>
      </c>
      <c r="I3805" s="101" t="s">
        <v>25</v>
      </c>
      <c r="J3805" s="1">
        <f>DATEVALUE(RIGHT(jaar_zip[[#This Row],[YYYYMMDD]],2)&amp;"-"&amp;MID(jaar_zip[[#This Row],[YYYYMMDD]],5,2)&amp;"-"&amp;LEFT(jaar_zip[[#This Row],[YYYYMMDD]],4))</f>
        <v>45533</v>
      </c>
      <c r="K3805" s="101" t="str">
        <f>IF(AND(VALUE(MONTH(jaar_zip[[#This Row],[Datum]]))=1,VALUE(WEEKNUM(jaar_zip[[#This Row],[Datum]],21))&gt;51),RIGHT(YEAR(jaar_zip[[#This Row],[Datum]])-1,2),RIGHT(YEAR(jaar_zip[[#This Row],[Datum]]),2))&amp;"-"&amp; TEXT(WEEKNUM(jaar_zip[[#This Row],[Datum]],21),"00")</f>
        <v>24-35</v>
      </c>
      <c r="L3805" s="101">
        <f>MONTH(jaar_zip[[#This Row],[Datum]])</f>
        <v>8</v>
      </c>
      <c r="M3805" s="101">
        <f>IF(ISNUMBER(jaar_zip[[#This Row],[etmaaltemperatuur]]),IF(jaar_zip[[#This Row],[etmaaltemperatuur]]&lt;stookgrens,stookgrens-jaar_zip[[#This Row],[etmaaltemperatuur]],0),"")</f>
        <v>0</v>
      </c>
      <c r="N3805" s="101">
        <f>IF(ISNUMBER(jaar_zip[[#This Row],[graaddagen]]),IF(OR(MONTH(jaar_zip[[#This Row],[Datum]])=1,MONTH(jaar_zip[[#This Row],[Datum]])=2,MONTH(jaar_zip[[#This Row],[Datum]])=11,MONTH(jaar_zip[[#This Row],[Datum]])=12),1.1,IF(OR(MONTH(jaar_zip[[#This Row],[Datum]])=3,MONTH(jaar_zip[[#This Row],[Datum]])=10),1,0.8))*jaar_zip[[#This Row],[graaddagen]],"")</f>
        <v>0</v>
      </c>
      <c r="O3805" s="101">
        <f>IF(ISNUMBER(jaar_zip[[#This Row],[etmaaltemperatuur]]),IF(jaar_zip[[#This Row],[etmaaltemperatuur]]&gt;stookgrens,jaar_zip[[#This Row],[etmaaltemperatuur]]-stookgrens,0),"")</f>
        <v>1.5</v>
      </c>
    </row>
    <row r="3806" spans="1:15" x14ac:dyDescent="0.25">
      <c r="A3806">
        <v>277</v>
      </c>
      <c r="B3806">
        <v>20240830</v>
      </c>
      <c r="C3806">
        <v>4.0999999999999996</v>
      </c>
      <c r="D3806">
        <v>18</v>
      </c>
      <c r="E3806">
        <v>1939</v>
      </c>
      <c r="F3806">
        <v>0</v>
      </c>
      <c r="H3806">
        <v>72</v>
      </c>
      <c r="I3806" s="101" t="s">
        <v>25</v>
      </c>
      <c r="J3806" s="1">
        <f>DATEVALUE(RIGHT(jaar_zip[[#This Row],[YYYYMMDD]],2)&amp;"-"&amp;MID(jaar_zip[[#This Row],[YYYYMMDD]],5,2)&amp;"-"&amp;LEFT(jaar_zip[[#This Row],[YYYYMMDD]],4))</f>
        <v>45534</v>
      </c>
      <c r="K3806" s="101" t="str">
        <f>IF(AND(VALUE(MONTH(jaar_zip[[#This Row],[Datum]]))=1,VALUE(WEEKNUM(jaar_zip[[#This Row],[Datum]],21))&gt;51),RIGHT(YEAR(jaar_zip[[#This Row],[Datum]])-1,2),RIGHT(YEAR(jaar_zip[[#This Row],[Datum]]),2))&amp;"-"&amp; TEXT(WEEKNUM(jaar_zip[[#This Row],[Datum]],21),"00")</f>
        <v>24-35</v>
      </c>
      <c r="L3806" s="101">
        <f>MONTH(jaar_zip[[#This Row],[Datum]])</f>
        <v>8</v>
      </c>
      <c r="M3806" s="101">
        <f>IF(ISNUMBER(jaar_zip[[#This Row],[etmaaltemperatuur]]),IF(jaar_zip[[#This Row],[etmaaltemperatuur]]&lt;stookgrens,stookgrens-jaar_zip[[#This Row],[etmaaltemperatuur]],0),"")</f>
        <v>0</v>
      </c>
      <c r="N3806" s="101">
        <f>IF(ISNUMBER(jaar_zip[[#This Row],[graaddagen]]),IF(OR(MONTH(jaar_zip[[#This Row],[Datum]])=1,MONTH(jaar_zip[[#This Row],[Datum]])=2,MONTH(jaar_zip[[#This Row],[Datum]])=11,MONTH(jaar_zip[[#This Row],[Datum]])=12),1.1,IF(OR(MONTH(jaar_zip[[#This Row],[Datum]])=3,MONTH(jaar_zip[[#This Row],[Datum]])=10),1,0.8))*jaar_zip[[#This Row],[graaddagen]],"")</f>
        <v>0</v>
      </c>
      <c r="O3806" s="101">
        <f>IF(ISNUMBER(jaar_zip[[#This Row],[etmaaltemperatuur]]),IF(jaar_zip[[#This Row],[etmaaltemperatuur]]&gt;stookgrens,jaar_zip[[#This Row],[etmaaltemperatuur]]-stookgrens,0),"")</f>
        <v>0</v>
      </c>
    </row>
    <row r="3807" spans="1:15" x14ac:dyDescent="0.25">
      <c r="A3807">
        <v>277</v>
      </c>
      <c r="B3807">
        <v>20240831</v>
      </c>
      <c r="C3807">
        <v>9</v>
      </c>
      <c r="D3807">
        <v>17.7</v>
      </c>
      <c r="E3807">
        <v>2001</v>
      </c>
      <c r="F3807">
        <v>0</v>
      </c>
      <c r="H3807">
        <v>69</v>
      </c>
      <c r="I3807" s="101" t="s">
        <v>25</v>
      </c>
      <c r="J3807" s="1">
        <f>DATEVALUE(RIGHT(jaar_zip[[#This Row],[YYYYMMDD]],2)&amp;"-"&amp;MID(jaar_zip[[#This Row],[YYYYMMDD]],5,2)&amp;"-"&amp;LEFT(jaar_zip[[#This Row],[YYYYMMDD]],4))</f>
        <v>45535</v>
      </c>
      <c r="K3807" s="101" t="str">
        <f>IF(AND(VALUE(MONTH(jaar_zip[[#This Row],[Datum]]))=1,VALUE(WEEKNUM(jaar_zip[[#This Row],[Datum]],21))&gt;51),RIGHT(YEAR(jaar_zip[[#This Row],[Datum]])-1,2),RIGHT(YEAR(jaar_zip[[#This Row],[Datum]]),2))&amp;"-"&amp; TEXT(WEEKNUM(jaar_zip[[#This Row],[Datum]],21),"00")</f>
        <v>24-35</v>
      </c>
      <c r="L3807" s="101">
        <f>MONTH(jaar_zip[[#This Row],[Datum]])</f>
        <v>8</v>
      </c>
      <c r="M3807" s="101">
        <f>IF(ISNUMBER(jaar_zip[[#This Row],[etmaaltemperatuur]]),IF(jaar_zip[[#This Row],[etmaaltemperatuur]]&lt;stookgrens,stookgrens-jaar_zip[[#This Row],[etmaaltemperatuur]],0),"")</f>
        <v>0.30000000000000071</v>
      </c>
      <c r="N3807" s="101">
        <f>IF(ISNUMBER(jaar_zip[[#This Row],[graaddagen]]),IF(OR(MONTH(jaar_zip[[#This Row],[Datum]])=1,MONTH(jaar_zip[[#This Row],[Datum]])=2,MONTH(jaar_zip[[#This Row],[Datum]])=11,MONTH(jaar_zip[[#This Row],[Datum]])=12),1.1,IF(OR(MONTH(jaar_zip[[#This Row],[Datum]])=3,MONTH(jaar_zip[[#This Row],[Datum]])=10),1,0.8))*jaar_zip[[#This Row],[graaddagen]],"")</f>
        <v>0.24000000000000057</v>
      </c>
      <c r="O3807" s="101">
        <f>IF(ISNUMBER(jaar_zip[[#This Row],[etmaaltemperatuur]]),IF(jaar_zip[[#This Row],[etmaaltemperatuur]]&gt;stookgrens,jaar_zip[[#This Row],[etmaaltemperatuur]]-stookgrens,0),"")</f>
        <v>0</v>
      </c>
    </row>
    <row r="3808" spans="1:15" x14ac:dyDescent="0.25">
      <c r="A3808">
        <v>277</v>
      </c>
      <c r="B3808">
        <v>20240901</v>
      </c>
      <c r="C3808">
        <v>7.5</v>
      </c>
      <c r="D3808">
        <v>20</v>
      </c>
      <c r="E3808">
        <v>1914</v>
      </c>
      <c r="F3808">
        <v>0</v>
      </c>
      <c r="H3808">
        <v>68</v>
      </c>
      <c r="I3808" s="101" t="s">
        <v>25</v>
      </c>
      <c r="J3808" s="1">
        <f>DATEVALUE(RIGHT(jaar_zip[[#This Row],[YYYYMMDD]],2)&amp;"-"&amp;MID(jaar_zip[[#This Row],[YYYYMMDD]],5,2)&amp;"-"&amp;LEFT(jaar_zip[[#This Row],[YYYYMMDD]],4))</f>
        <v>45536</v>
      </c>
      <c r="K3808" s="101" t="str">
        <f>IF(AND(VALUE(MONTH(jaar_zip[[#This Row],[Datum]]))=1,VALUE(WEEKNUM(jaar_zip[[#This Row],[Datum]],21))&gt;51),RIGHT(YEAR(jaar_zip[[#This Row],[Datum]])-1,2),RIGHT(YEAR(jaar_zip[[#This Row],[Datum]]),2))&amp;"-"&amp; TEXT(WEEKNUM(jaar_zip[[#This Row],[Datum]],21),"00")</f>
        <v>24-35</v>
      </c>
      <c r="L3808" s="101">
        <f>MONTH(jaar_zip[[#This Row],[Datum]])</f>
        <v>9</v>
      </c>
      <c r="M3808" s="101">
        <f>IF(ISNUMBER(jaar_zip[[#This Row],[etmaaltemperatuur]]),IF(jaar_zip[[#This Row],[etmaaltemperatuur]]&lt;stookgrens,stookgrens-jaar_zip[[#This Row],[etmaaltemperatuur]],0),"")</f>
        <v>0</v>
      </c>
      <c r="N3808" s="101">
        <f>IF(ISNUMBER(jaar_zip[[#This Row],[graaddagen]]),IF(OR(MONTH(jaar_zip[[#This Row],[Datum]])=1,MONTH(jaar_zip[[#This Row],[Datum]])=2,MONTH(jaar_zip[[#This Row],[Datum]])=11,MONTH(jaar_zip[[#This Row],[Datum]])=12),1.1,IF(OR(MONTH(jaar_zip[[#This Row],[Datum]])=3,MONTH(jaar_zip[[#This Row],[Datum]])=10),1,0.8))*jaar_zip[[#This Row],[graaddagen]],"")</f>
        <v>0</v>
      </c>
      <c r="O3808" s="101">
        <f>IF(ISNUMBER(jaar_zip[[#This Row],[etmaaltemperatuur]]),IF(jaar_zip[[#This Row],[etmaaltemperatuur]]&gt;stookgrens,jaar_zip[[#This Row],[etmaaltemperatuur]]-stookgrens,0),"")</f>
        <v>2</v>
      </c>
    </row>
    <row r="3809" spans="1:15" x14ac:dyDescent="0.25">
      <c r="A3809">
        <v>277</v>
      </c>
      <c r="B3809">
        <v>20240902</v>
      </c>
      <c r="C3809">
        <v>4</v>
      </c>
      <c r="D3809">
        <v>20.9</v>
      </c>
      <c r="E3809">
        <v>1440</v>
      </c>
      <c r="F3809">
        <v>2.2000000000000002</v>
      </c>
      <c r="H3809">
        <v>77</v>
      </c>
      <c r="I3809" s="101" t="s">
        <v>25</v>
      </c>
      <c r="J3809" s="1">
        <f>DATEVALUE(RIGHT(jaar_zip[[#This Row],[YYYYMMDD]],2)&amp;"-"&amp;MID(jaar_zip[[#This Row],[YYYYMMDD]],5,2)&amp;"-"&amp;LEFT(jaar_zip[[#This Row],[YYYYMMDD]],4))</f>
        <v>45537</v>
      </c>
      <c r="K3809" s="101" t="str">
        <f>IF(AND(VALUE(MONTH(jaar_zip[[#This Row],[Datum]]))=1,VALUE(WEEKNUM(jaar_zip[[#This Row],[Datum]],21))&gt;51),RIGHT(YEAR(jaar_zip[[#This Row],[Datum]])-1,2),RIGHT(YEAR(jaar_zip[[#This Row],[Datum]]),2))&amp;"-"&amp; TEXT(WEEKNUM(jaar_zip[[#This Row],[Datum]],21),"00")</f>
        <v>24-36</v>
      </c>
      <c r="L3809" s="101">
        <f>MONTH(jaar_zip[[#This Row],[Datum]])</f>
        <v>9</v>
      </c>
      <c r="M3809" s="101">
        <f>IF(ISNUMBER(jaar_zip[[#This Row],[etmaaltemperatuur]]),IF(jaar_zip[[#This Row],[etmaaltemperatuur]]&lt;stookgrens,stookgrens-jaar_zip[[#This Row],[etmaaltemperatuur]],0),"")</f>
        <v>0</v>
      </c>
      <c r="N3809" s="101">
        <f>IF(ISNUMBER(jaar_zip[[#This Row],[graaddagen]]),IF(OR(MONTH(jaar_zip[[#This Row],[Datum]])=1,MONTH(jaar_zip[[#This Row],[Datum]])=2,MONTH(jaar_zip[[#This Row],[Datum]])=11,MONTH(jaar_zip[[#This Row],[Datum]])=12),1.1,IF(OR(MONTH(jaar_zip[[#This Row],[Datum]])=3,MONTH(jaar_zip[[#This Row],[Datum]])=10),1,0.8))*jaar_zip[[#This Row],[graaddagen]],"")</f>
        <v>0</v>
      </c>
      <c r="O3809" s="101">
        <f>IF(ISNUMBER(jaar_zip[[#This Row],[etmaaltemperatuur]]),IF(jaar_zip[[#This Row],[etmaaltemperatuur]]&gt;stookgrens,jaar_zip[[#This Row],[etmaaltemperatuur]]-stookgrens,0),"")</f>
        <v>2.8999999999999986</v>
      </c>
    </row>
    <row r="3810" spans="1:15" x14ac:dyDescent="0.25">
      <c r="A3810">
        <v>277</v>
      </c>
      <c r="B3810">
        <v>20240903</v>
      </c>
      <c r="C3810">
        <v>2.2000000000000002</v>
      </c>
      <c r="D3810">
        <v>20.2</v>
      </c>
      <c r="E3810">
        <v>944</v>
      </c>
      <c r="F3810">
        <v>0.8</v>
      </c>
      <c r="H3810">
        <v>86</v>
      </c>
      <c r="I3810" s="101" t="s">
        <v>25</v>
      </c>
      <c r="J3810" s="1">
        <f>DATEVALUE(RIGHT(jaar_zip[[#This Row],[YYYYMMDD]],2)&amp;"-"&amp;MID(jaar_zip[[#This Row],[YYYYMMDD]],5,2)&amp;"-"&amp;LEFT(jaar_zip[[#This Row],[YYYYMMDD]],4))</f>
        <v>45538</v>
      </c>
      <c r="K3810" s="101" t="str">
        <f>IF(AND(VALUE(MONTH(jaar_zip[[#This Row],[Datum]]))=1,VALUE(WEEKNUM(jaar_zip[[#This Row],[Datum]],21))&gt;51),RIGHT(YEAR(jaar_zip[[#This Row],[Datum]])-1,2),RIGHT(YEAR(jaar_zip[[#This Row],[Datum]]),2))&amp;"-"&amp; TEXT(WEEKNUM(jaar_zip[[#This Row],[Datum]],21),"00")</f>
        <v>24-36</v>
      </c>
      <c r="L3810" s="101">
        <f>MONTH(jaar_zip[[#This Row],[Datum]])</f>
        <v>9</v>
      </c>
      <c r="M3810" s="101">
        <f>IF(ISNUMBER(jaar_zip[[#This Row],[etmaaltemperatuur]]),IF(jaar_zip[[#This Row],[etmaaltemperatuur]]&lt;stookgrens,stookgrens-jaar_zip[[#This Row],[etmaaltemperatuur]],0),"")</f>
        <v>0</v>
      </c>
      <c r="N3810" s="101">
        <f>IF(ISNUMBER(jaar_zip[[#This Row],[graaddagen]]),IF(OR(MONTH(jaar_zip[[#This Row],[Datum]])=1,MONTH(jaar_zip[[#This Row],[Datum]])=2,MONTH(jaar_zip[[#This Row],[Datum]])=11,MONTH(jaar_zip[[#This Row],[Datum]])=12),1.1,IF(OR(MONTH(jaar_zip[[#This Row],[Datum]])=3,MONTH(jaar_zip[[#This Row],[Datum]])=10),1,0.8))*jaar_zip[[#This Row],[graaddagen]],"")</f>
        <v>0</v>
      </c>
      <c r="O3810" s="101">
        <f>IF(ISNUMBER(jaar_zip[[#This Row],[etmaaltemperatuur]]),IF(jaar_zip[[#This Row],[etmaaltemperatuur]]&gt;stookgrens,jaar_zip[[#This Row],[etmaaltemperatuur]]-stookgrens,0),"")</f>
        <v>2.1999999999999993</v>
      </c>
    </row>
    <row r="3811" spans="1:15" x14ac:dyDescent="0.25">
      <c r="A3811">
        <v>277</v>
      </c>
      <c r="B3811">
        <v>20240904</v>
      </c>
      <c r="C3811">
        <v>2.2000000000000002</v>
      </c>
      <c r="D3811">
        <v>18.399999999999999</v>
      </c>
      <c r="E3811">
        <v>539</v>
      </c>
      <c r="F3811">
        <v>1.2</v>
      </c>
      <c r="H3811">
        <v>87</v>
      </c>
      <c r="I3811" s="101" t="s">
        <v>25</v>
      </c>
      <c r="J3811" s="1">
        <f>DATEVALUE(RIGHT(jaar_zip[[#This Row],[YYYYMMDD]],2)&amp;"-"&amp;MID(jaar_zip[[#This Row],[YYYYMMDD]],5,2)&amp;"-"&amp;LEFT(jaar_zip[[#This Row],[YYYYMMDD]],4))</f>
        <v>45539</v>
      </c>
      <c r="K3811" s="101" t="str">
        <f>IF(AND(VALUE(MONTH(jaar_zip[[#This Row],[Datum]]))=1,VALUE(WEEKNUM(jaar_zip[[#This Row],[Datum]],21))&gt;51),RIGHT(YEAR(jaar_zip[[#This Row],[Datum]])-1,2),RIGHT(YEAR(jaar_zip[[#This Row],[Datum]]),2))&amp;"-"&amp; TEXT(WEEKNUM(jaar_zip[[#This Row],[Datum]],21),"00")</f>
        <v>24-36</v>
      </c>
      <c r="L3811" s="101">
        <f>MONTH(jaar_zip[[#This Row],[Datum]])</f>
        <v>9</v>
      </c>
      <c r="M3811" s="101">
        <f>IF(ISNUMBER(jaar_zip[[#This Row],[etmaaltemperatuur]]),IF(jaar_zip[[#This Row],[etmaaltemperatuur]]&lt;stookgrens,stookgrens-jaar_zip[[#This Row],[etmaaltemperatuur]],0),"")</f>
        <v>0</v>
      </c>
      <c r="N3811" s="101">
        <f>IF(ISNUMBER(jaar_zip[[#This Row],[graaddagen]]),IF(OR(MONTH(jaar_zip[[#This Row],[Datum]])=1,MONTH(jaar_zip[[#This Row],[Datum]])=2,MONTH(jaar_zip[[#This Row],[Datum]])=11,MONTH(jaar_zip[[#This Row],[Datum]])=12),1.1,IF(OR(MONTH(jaar_zip[[#This Row],[Datum]])=3,MONTH(jaar_zip[[#This Row],[Datum]])=10),1,0.8))*jaar_zip[[#This Row],[graaddagen]],"")</f>
        <v>0</v>
      </c>
      <c r="O3811" s="101">
        <f>IF(ISNUMBER(jaar_zip[[#This Row],[etmaaltemperatuur]]),IF(jaar_zip[[#This Row],[etmaaltemperatuur]]&gt;stookgrens,jaar_zip[[#This Row],[etmaaltemperatuur]]-stookgrens,0),"")</f>
        <v>0.39999999999999858</v>
      </c>
    </row>
    <row r="3812" spans="1:15" x14ac:dyDescent="0.25">
      <c r="A3812">
        <v>277</v>
      </c>
      <c r="B3812">
        <v>20240905</v>
      </c>
      <c r="C3812">
        <v>8.6</v>
      </c>
      <c r="D3812">
        <v>21.5</v>
      </c>
      <c r="E3812">
        <v>1610</v>
      </c>
      <c r="F3812">
        <v>0</v>
      </c>
      <c r="H3812">
        <v>83</v>
      </c>
      <c r="I3812" s="101" t="s">
        <v>25</v>
      </c>
      <c r="J3812" s="1">
        <f>DATEVALUE(RIGHT(jaar_zip[[#This Row],[YYYYMMDD]],2)&amp;"-"&amp;MID(jaar_zip[[#This Row],[YYYYMMDD]],5,2)&amp;"-"&amp;LEFT(jaar_zip[[#This Row],[YYYYMMDD]],4))</f>
        <v>45540</v>
      </c>
      <c r="K3812" s="101" t="str">
        <f>IF(AND(VALUE(MONTH(jaar_zip[[#This Row],[Datum]]))=1,VALUE(WEEKNUM(jaar_zip[[#This Row],[Datum]],21))&gt;51),RIGHT(YEAR(jaar_zip[[#This Row],[Datum]])-1,2),RIGHT(YEAR(jaar_zip[[#This Row],[Datum]]),2))&amp;"-"&amp; TEXT(WEEKNUM(jaar_zip[[#This Row],[Datum]],21),"00")</f>
        <v>24-36</v>
      </c>
      <c r="L3812" s="101">
        <f>MONTH(jaar_zip[[#This Row],[Datum]])</f>
        <v>9</v>
      </c>
      <c r="M3812" s="101">
        <f>IF(ISNUMBER(jaar_zip[[#This Row],[etmaaltemperatuur]]),IF(jaar_zip[[#This Row],[etmaaltemperatuur]]&lt;stookgrens,stookgrens-jaar_zip[[#This Row],[etmaaltemperatuur]],0),"")</f>
        <v>0</v>
      </c>
      <c r="N3812" s="101">
        <f>IF(ISNUMBER(jaar_zip[[#This Row],[graaddagen]]),IF(OR(MONTH(jaar_zip[[#This Row],[Datum]])=1,MONTH(jaar_zip[[#This Row],[Datum]])=2,MONTH(jaar_zip[[#This Row],[Datum]])=11,MONTH(jaar_zip[[#This Row],[Datum]])=12),1.1,IF(OR(MONTH(jaar_zip[[#This Row],[Datum]])=3,MONTH(jaar_zip[[#This Row],[Datum]])=10),1,0.8))*jaar_zip[[#This Row],[graaddagen]],"")</f>
        <v>0</v>
      </c>
      <c r="O3812" s="101">
        <f>IF(ISNUMBER(jaar_zip[[#This Row],[etmaaltemperatuur]]),IF(jaar_zip[[#This Row],[etmaaltemperatuur]]&gt;stookgrens,jaar_zip[[#This Row],[etmaaltemperatuur]]-stookgrens,0),"")</f>
        <v>3.5</v>
      </c>
    </row>
    <row r="3813" spans="1:15" x14ac:dyDescent="0.25">
      <c r="A3813">
        <v>277</v>
      </c>
      <c r="B3813">
        <v>20240906</v>
      </c>
      <c r="C3813">
        <v>7.6</v>
      </c>
      <c r="D3813">
        <v>22</v>
      </c>
      <c r="E3813">
        <v>1528</v>
      </c>
      <c r="F3813">
        <v>0.6</v>
      </c>
      <c r="H3813">
        <v>70</v>
      </c>
      <c r="I3813" s="101" t="s">
        <v>25</v>
      </c>
      <c r="J3813" s="1">
        <f>DATEVALUE(RIGHT(jaar_zip[[#This Row],[YYYYMMDD]],2)&amp;"-"&amp;MID(jaar_zip[[#This Row],[YYYYMMDD]],5,2)&amp;"-"&amp;LEFT(jaar_zip[[#This Row],[YYYYMMDD]],4))</f>
        <v>45541</v>
      </c>
      <c r="K3813" s="101" t="str">
        <f>IF(AND(VALUE(MONTH(jaar_zip[[#This Row],[Datum]]))=1,VALUE(WEEKNUM(jaar_zip[[#This Row],[Datum]],21))&gt;51),RIGHT(YEAR(jaar_zip[[#This Row],[Datum]])-1,2),RIGHT(YEAR(jaar_zip[[#This Row],[Datum]]),2))&amp;"-"&amp; TEXT(WEEKNUM(jaar_zip[[#This Row],[Datum]],21),"00")</f>
        <v>24-36</v>
      </c>
      <c r="L3813" s="101">
        <f>MONTH(jaar_zip[[#This Row],[Datum]])</f>
        <v>9</v>
      </c>
      <c r="M3813" s="101">
        <f>IF(ISNUMBER(jaar_zip[[#This Row],[etmaaltemperatuur]]),IF(jaar_zip[[#This Row],[etmaaltemperatuur]]&lt;stookgrens,stookgrens-jaar_zip[[#This Row],[etmaaltemperatuur]],0),"")</f>
        <v>0</v>
      </c>
      <c r="N3813" s="101">
        <f>IF(ISNUMBER(jaar_zip[[#This Row],[graaddagen]]),IF(OR(MONTH(jaar_zip[[#This Row],[Datum]])=1,MONTH(jaar_zip[[#This Row],[Datum]])=2,MONTH(jaar_zip[[#This Row],[Datum]])=11,MONTH(jaar_zip[[#This Row],[Datum]])=12),1.1,IF(OR(MONTH(jaar_zip[[#This Row],[Datum]])=3,MONTH(jaar_zip[[#This Row],[Datum]])=10),1,0.8))*jaar_zip[[#This Row],[graaddagen]],"")</f>
        <v>0</v>
      </c>
      <c r="O3813" s="101">
        <f>IF(ISNUMBER(jaar_zip[[#This Row],[etmaaltemperatuur]]),IF(jaar_zip[[#This Row],[etmaaltemperatuur]]&gt;stookgrens,jaar_zip[[#This Row],[etmaaltemperatuur]]-stookgrens,0),"")</f>
        <v>4</v>
      </c>
    </row>
    <row r="3814" spans="1:15" x14ac:dyDescent="0.25">
      <c r="A3814">
        <v>277</v>
      </c>
      <c r="B3814">
        <v>20240907</v>
      </c>
      <c r="C3814">
        <v>3.4</v>
      </c>
      <c r="D3814">
        <v>21.4</v>
      </c>
      <c r="E3814">
        <v>1345</v>
      </c>
      <c r="F3814">
        <v>0</v>
      </c>
      <c r="H3814">
        <v>74</v>
      </c>
      <c r="I3814" s="101" t="s">
        <v>25</v>
      </c>
      <c r="J3814" s="1">
        <f>DATEVALUE(RIGHT(jaar_zip[[#This Row],[YYYYMMDD]],2)&amp;"-"&amp;MID(jaar_zip[[#This Row],[YYYYMMDD]],5,2)&amp;"-"&amp;LEFT(jaar_zip[[#This Row],[YYYYMMDD]],4))</f>
        <v>45542</v>
      </c>
      <c r="K3814" s="101" t="str">
        <f>IF(AND(VALUE(MONTH(jaar_zip[[#This Row],[Datum]]))=1,VALUE(WEEKNUM(jaar_zip[[#This Row],[Datum]],21))&gt;51),RIGHT(YEAR(jaar_zip[[#This Row],[Datum]])-1,2),RIGHT(YEAR(jaar_zip[[#This Row],[Datum]]),2))&amp;"-"&amp; TEXT(WEEKNUM(jaar_zip[[#This Row],[Datum]],21),"00")</f>
        <v>24-36</v>
      </c>
      <c r="L3814" s="101">
        <f>MONTH(jaar_zip[[#This Row],[Datum]])</f>
        <v>9</v>
      </c>
      <c r="M3814" s="101">
        <f>IF(ISNUMBER(jaar_zip[[#This Row],[etmaaltemperatuur]]),IF(jaar_zip[[#This Row],[etmaaltemperatuur]]&lt;stookgrens,stookgrens-jaar_zip[[#This Row],[etmaaltemperatuur]],0),"")</f>
        <v>0</v>
      </c>
      <c r="N3814" s="101">
        <f>IF(ISNUMBER(jaar_zip[[#This Row],[graaddagen]]),IF(OR(MONTH(jaar_zip[[#This Row],[Datum]])=1,MONTH(jaar_zip[[#This Row],[Datum]])=2,MONTH(jaar_zip[[#This Row],[Datum]])=11,MONTH(jaar_zip[[#This Row],[Datum]])=12),1.1,IF(OR(MONTH(jaar_zip[[#This Row],[Datum]])=3,MONTH(jaar_zip[[#This Row],[Datum]])=10),1,0.8))*jaar_zip[[#This Row],[graaddagen]],"")</f>
        <v>0</v>
      </c>
      <c r="O3814" s="101">
        <f>IF(ISNUMBER(jaar_zip[[#This Row],[etmaaltemperatuur]]),IF(jaar_zip[[#This Row],[etmaaltemperatuur]]&gt;stookgrens,jaar_zip[[#This Row],[etmaaltemperatuur]]-stookgrens,0),"")</f>
        <v>3.3999999999999986</v>
      </c>
    </row>
    <row r="3815" spans="1:15" x14ac:dyDescent="0.25">
      <c r="A3815">
        <v>277</v>
      </c>
      <c r="B3815">
        <v>20240908</v>
      </c>
      <c r="C3815">
        <v>3.8</v>
      </c>
      <c r="D3815">
        <v>19.600000000000001</v>
      </c>
      <c r="E3815">
        <v>1143</v>
      </c>
      <c r="F3815">
        <v>0</v>
      </c>
      <c r="H3815">
        <v>77</v>
      </c>
      <c r="I3815" s="101" t="s">
        <v>25</v>
      </c>
      <c r="J3815" s="1">
        <f>DATEVALUE(RIGHT(jaar_zip[[#This Row],[YYYYMMDD]],2)&amp;"-"&amp;MID(jaar_zip[[#This Row],[YYYYMMDD]],5,2)&amp;"-"&amp;LEFT(jaar_zip[[#This Row],[YYYYMMDD]],4))</f>
        <v>45543</v>
      </c>
      <c r="K3815" s="101" t="str">
        <f>IF(AND(VALUE(MONTH(jaar_zip[[#This Row],[Datum]]))=1,VALUE(WEEKNUM(jaar_zip[[#This Row],[Datum]],21))&gt;51),RIGHT(YEAR(jaar_zip[[#This Row],[Datum]])-1,2),RIGHT(YEAR(jaar_zip[[#This Row],[Datum]]),2))&amp;"-"&amp; TEXT(WEEKNUM(jaar_zip[[#This Row],[Datum]],21),"00")</f>
        <v>24-36</v>
      </c>
      <c r="L3815" s="101">
        <f>MONTH(jaar_zip[[#This Row],[Datum]])</f>
        <v>9</v>
      </c>
      <c r="M3815" s="101">
        <f>IF(ISNUMBER(jaar_zip[[#This Row],[etmaaltemperatuur]]),IF(jaar_zip[[#This Row],[etmaaltemperatuur]]&lt;stookgrens,stookgrens-jaar_zip[[#This Row],[etmaaltemperatuur]],0),"")</f>
        <v>0</v>
      </c>
      <c r="N3815" s="101">
        <f>IF(ISNUMBER(jaar_zip[[#This Row],[graaddagen]]),IF(OR(MONTH(jaar_zip[[#This Row],[Datum]])=1,MONTH(jaar_zip[[#This Row],[Datum]])=2,MONTH(jaar_zip[[#This Row],[Datum]])=11,MONTH(jaar_zip[[#This Row],[Datum]])=12),1.1,IF(OR(MONTH(jaar_zip[[#This Row],[Datum]])=3,MONTH(jaar_zip[[#This Row],[Datum]])=10),1,0.8))*jaar_zip[[#This Row],[graaddagen]],"")</f>
        <v>0</v>
      </c>
      <c r="O3815" s="101">
        <f>IF(ISNUMBER(jaar_zip[[#This Row],[etmaaltemperatuur]]),IF(jaar_zip[[#This Row],[etmaaltemperatuur]]&gt;stookgrens,jaar_zip[[#This Row],[etmaaltemperatuur]]-stookgrens,0),"")</f>
        <v>1.6000000000000014</v>
      </c>
    </row>
    <row r="3816" spans="1:15" x14ac:dyDescent="0.25">
      <c r="A3816">
        <v>277</v>
      </c>
      <c r="B3816">
        <v>20240909</v>
      </c>
      <c r="C3816">
        <v>6.8</v>
      </c>
      <c r="D3816">
        <v>17</v>
      </c>
      <c r="E3816">
        <v>1229</v>
      </c>
      <c r="F3816">
        <v>1</v>
      </c>
      <c r="H3816">
        <v>75</v>
      </c>
      <c r="I3816" s="101" t="s">
        <v>25</v>
      </c>
      <c r="J3816" s="1">
        <f>DATEVALUE(RIGHT(jaar_zip[[#This Row],[YYYYMMDD]],2)&amp;"-"&amp;MID(jaar_zip[[#This Row],[YYYYMMDD]],5,2)&amp;"-"&amp;LEFT(jaar_zip[[#This Row],[YYYYMMDD]],4))</f>
        <v>45544</v>
      </c>
      <c r="K3816" s="101" t="str">
        <f>IF(AND(VALUE(MONTH(jaar_zip[[#This Row],[Datum]]))=1,VALUE(WEEKNUM(jaar_zip[[#This Row],[Datum]],21))&gt;51),RIGHT(YEAR(jaar_zip[[#This Row],[Datum]])-1,2),RIGHT(YEAR(jaar_zip[[#This Row],[Datum]]),2))&amp;"-"&amp; TEXT(WEEKNUM(jaar_zip[[#This Row],[Datum]],21),"00")</f>
        <v>24-37</v>
      </c>
      <c r="L3816" s="101">
        <f>MONTH(jaar_zip[[#This Row],[Datum]])</f>
        <v>9</v>
      </c>
      <c r="M3816" s="101">
        <f>IF(ISNUMBER(jaar_zip[[#This Row],[etmaaltemperatuur]]),IF(jaar_zip[[#This Row],[etmaaltemperatuur]]&lt;stookgrens,stookgrens-jaar_zip[[#This Row],[etmaaltemperatuur]],0),"")</f>
        <v>1</v>
      </c>
      <c r="N3816" s="101">
        <f>IF(ISNUMBER(jaar_zip[[#This Row],[graaddagen]]),IF(OR(MONTH(jaar_zip[[#This Row],[Datum]])=1,MONTH(jaar_zip[[#This Row],[Datum]])=2,MONTH(jaar_zip[[#This Row],[Datum]])=11,MONTH(jaar_zip[[#This Row],[Datum]])=12),1.1,IF(OR(MONTH(jaar_zip[[#This Row],[Datum]])=3,MONTH(jaar_zip[[#This Row],[Datum]])=10),1,0.8))*jaar_zip[[#This Row],[graaddagen]],"")</f>
        <v>0.8</v>
      </c>
      <c r="O3816" s="101">
        <f>IF(ISNUMBER(jaar_zip[[#This Row],[etmaaltemperatuur]]),IF(jaar_zip[[#This Row],[etmaaltemperatuur]]&gt;stookgrens,jaar_zip[[#This Row],[etmaaltemperatuur]]-stookgrens,0),"")</f>
        <v>0</v>
      </c>
    </row>
    <row r="3817" spans="1:15" x14ac:dyDescent="0.25">
      <c r="A3817">
        <v>277</v>
      </c>
      <c r="B3817">
        <v>20240910</v>
      </c>
      <c r="C3817">
        <v>7.3</v>
      </c>
      <c r="D3817">
        <v>15.1</v>
      </c>
      <c r="E3817">
        <v>516</v>
      </c>
      <c r="F3817">
        <v>12.1</v>
      </c>
      <c r="H3817">
        <v>79</v>
      </c>
      <c r="I3817" s="101" t="s">
        <v>25</v>
      </c>
      <c r="J3817" s="1">
        <f>DATEVALUE(RIGHT(jaar_zip[[#This Row],[YYYYMMDD]],2)&amp;"-"&amp;MID(jaar_zip[[#This Row],[YYYYMMDD]],5,2)&amp;"-"&amp;LEFT(jaar_zip[[#This Row],[YYYYMMDD]],4))</f>
        <v>45545</v>
      </c>
      <c r="K3817" s="101" t="str">
        <f>IF(AND(VALUE(MONTH(jaar_zip[[#This Row],[Datum]]))=1,VALUE(WEEKNUM(jaar_zip[[#This Row],[Datum]],21))&gt;51),RIGHT(YEAR(jaar_zip[[#This Row],[Datum]])-1,2),RIGHT(YEAR(jaar_zip[[#This Row],[Datum]]),2))&amp;"-"&amp; TEXT(WEEKNUM(jaar_zip[[#This Row],[Datum]],21),"00")</f>
        <v>24-37</v>
      </c>
      <c r="L3817" s="101">
        <f>MONTH(jaar_zip[[#This Row],[Datum]])</f>
        <v>9</v>
      </c>
      <c r="M3817" s="101">
        <f>IF(ISNUMBER(jaar_zip[[#This Row],[etmaaltemperatuur]]),IF(jaar_zip[[#This Row],[etmaaltemperatuur]]&lt;stookgrens,stookgrens-jaar_zip[[#This Row],[etmaaltemperatuur]],0),"")</f>
        <v>2.9000000000000004</v>
      </c>
      <c r="N3817" s="101">
        <f>IF(ISNUMBER(jaar_zip[[#This Row],[graaddagen]]),IF(OR(MONTH(jaar_zip[[#This Row],[Datum]])=1,MONTH(jaar_zip[[#This Row],[Datum]])=2,MONTH(jaar_zip[[#This Row],[Datum]])=11,MONTH(jaar_zip[[#This Row],[Datum]])=12),1.1,IF(OR(MONTH(jaar_zip[[#This Row],[Datum]])=3,MONTH(jaar_zip[[#This Row],[Datum]])=10),1,0.8))*jaar_zip[[#This Row],[graaddagen]],"")</f>
        <v>2.3200000000000003</v>
      </c>
      <c r="O3817" s="101">
        <f>IF(ISNUMBER(jaar_zip[[#This Row],[etmaaltemperatuur]]),IF(jaar_zip[[#This Row],[etmaaltemperatuur]]&gt;stookgrens,jaar_zip[[#This Row],[etmaaltemperatuur]]-stookgrens,0),"")</f>
        <v>0</v>
      </c>
    </row>
    <row r="3818" spans="1:15" x14ac:dyDescent="0.25">
      <c r="A3818">
        <v>277</v>
      </c>
      <c r="B3818">
        <v>20240911</v>
      </c>
      <c r="C3818">
        <v>5.5</v>
      </c>
      <c r="D3818">
        <v>11.4</v>
      </c>
      <c r="E3818">
        <v>805</v>
      </c>
      <c r="F3818">
        <v>11.7</v>
      </c>
      <c r="H3818">
        <v>82</v>
      </c>
      <c r="I3818" s="101" t="s">
        <v>25</v>
      </c>
      <c r="J3818" s="1">
        <f>DATEVALUE(RIGHT(jaar_zip[[#This Row],[YYYYMMDD]],2)&amp;"-"&amp;MID(jaar_zip[[#This Row],[YYYYMMDD]],5,2)&amp;"-"&amp;LEFT(jaar_zip[[#This Row],[YYYYMMDD]],4))</f>
        <v>45546</v>
      </c>
      <c r="K3818" s="101" t="str">
        <f>IF(AND(VALUE(MONTH(jaar_zip[[#This Row],[Datum]]))=1,VALUE(WEEKNUM(jaar_zip[[#This Row],[Datum]],21))&gt;51),RIGHT(YEAR(jaar_zip[[#This Row],[Datum]])-1,2),RIGHT(YEAR(jaar_zip[[#This Row],[Datum]]),2))&amp;"-"&amp; TEXT(WEEKNUM(jaar_zip[[#This Row],[Datum]],21),"00")</f>
        <v>24-37</v>
      </c>
      <c r="L3818" s="101">
        <f>MONTH(jaar_zip[[#This Row],[Datum]])</f>
        <v>9</v>
      </c>
      <c r="M3818" s="101">
        <f>IF(ISNUMBER(jaar_zip[[#This Row],[etmaaltemperatuur]]),IF(jaar_zip[[#This Row],[etmaaltemperatuur]]&lt;stookgrens,stookgrens-jaar_zip[[#This Row],[etmaaltemperatuur]],0),"")</f>
        <v>6.6</v>
      </c>
      <c r="N3818" s="101">
        <f>IF(ISNUMBER(jaar_zip[[#This Row],[graaddagen]]),IF(OR(MONTH(jaar_zip[[#This Row],[Datum]])=1,MONTH(jaar_zip[[#This Row],[Datum]])=2,MONTH(jaar_zip[[#This Row],[Datum]])=11,MONTH(jaar_zip[[#This Row],[Datum]])=12),1.1,IF(OR(MONTH(jaar_zip[[#This Row],[Datum]])=3,MONTH(jaar_zip[[#This Row],[Datum]])=10),1,0.8))*jaar_zip[[#This Row],[graaddagen]],"")</f>
        <v>5.28</v>
      </c>
      <c r="O3818" s="101">
        <f>IF(ISNUMBER(jaar_zip[[#This Row],[etmaaltemperatuur]]),IF(jaar_zip[[#This Row],[etmaaltemperatuur]]&gt;stookgrens,jaar_zip[[#This Row],[etmaaltemperatuur]]-stookgrens,0),"")</f>
        <v>0</v>
      </c>
    </row>
    <row r="3819" spans="1:15" x14ac:dyDescent="0.25">
      <c r="A3819">
        <v>277</v>
      </c>
      <c r="B3819">
        <v>20240912</v>
      </c>
      <c r="C3819">
        <v>4</v>
      </c>
      <c r="D3819">
        <v>11.6</v>
      </c>
      <c r="E3819">
        <v>571</v>
      </c>
      <c r="F3819">
        <v>10.8</v>
      </c>
      <c r="H3819">
        <v>81</v>
      </c>
      <c r="I3819" s="101" t="s">
        <v>25</v>
      </c>
      <c r="J3819" s="1">
        <f>DATEVALUE(RIGHT(jaar_zip[[#This Row],[YYYYMMDD]],2)&amp;"-"&amp;MID(jaar_zip[[#This Row],[YYYYMMDD]],5,2)&amp;"-"&amp;LEFT(jaar_zip[[#This Row],[YYYYMMDD]],4))</f>
        <v>45547</v>
      </c>
      <c r="K3819" s="101" t="str">
        <f>IF(AND(VALUE(MONTH(jaar_zip[[#This Row],[Datum]]))=1,VALUE(WEEKNUM(jaar_zip[[#This Row],[Datum]],21))&gt;51),RIGHT(YEAR(jaar_zip[[#This Row],[Datum]])-1,2),RIGHT(YEAR(jaar_zip[[#This Row],[Datum]]),2))&amp;"-"&amp; TEXT(WEEKNUM(jaar_zip[[#This Row],[Datum]],21),"00")</f>
        <v>24-37</v>
      </c>
      <c r="L3819" s="101">
        <f>MONTH(jaar_zip[[#This Row],[Datum]])</f>
        <v>9</v>
      </c>
      <c r="M3819" s="101">
        <f>IF(ISNUMBER(jaar_zip[[#This Row],[etmaaltemperatuur]]),IF(jaar_zip[[#This Row],[etmaaltemperatuur]]&lt;stookgrens,stookgrens-jaar_zip[[#This Row],[etmaaltemperatuur]],0),"")</f>
        <v>6.4</v>
      </c>
      <c r="N3819" s="101">
        <f>IF(ISNUMBER(jaar_zip[[#This Row],[graaddagen]]),IF(OR(MONTH(jaar_zip[[#This Row],[Datum]])=1,MONTH(jaar_zip[[#This Row],[Datum]])=2,MONTH(jaar_zip[[#This Row],[Datum]])=11,MONTH(jaar_zip[[#This Row],[Datum]])=12),1.1,IF(OR(MONTH(jaar_zip[[#This Row],[Datum]])=3,MONTH(jaar_zip[[#This Row],[Datum]])=10),1,0.8))*jaar_zip[[#This Row],[graaddagen]],"")</f>
        <v>5.120000000000001</v>
      </c>
      <c r="O3819" s="101">
        <f>IF(ISNUMBER(jaar_zip[[#This Row],[etmaaltemperatuur]]),IF(jaar_zip[[#This Row],[etmaaltemperatuur]]&gt;stookgrens,jaar_zip[[#This Row],[etmaaltemperatuur]]-stookgrens,0),"")</f>
        <v>0</v>
      </c>
    </row>
    <row r="3820" spans="1:15" x14ac:dyDescent="0.25">
      <c r="A3820">
        <v>277</v>
      </c>
      <c r="B3820">
        <v>20240913</v>
      </c>
      <c r="C3820">
        <v>7.3</v>
      </c>
      <c r="D3820">
        <v>14.2</v>
      </c>
      <c r="E3820">
        <v>1324</v>
      </c>
      <c r="F3820">
        <v>2.6</v>
      </c>
      <c r="H3820">
        <v>65</v>
      </c>
      <c r="I3820" s="101" t="s">
        <v>25</v>
      </c>
      <c r="J3820" s="1">
        <f>DATEVALUE(RIGHT(jaar_zip[[#This Row],[YYYYMMDD]],2)&amp;"-"&amp;MID(jaar_zip[[#This Row],[YYYYMMDD]],5,2)&amp;"-"&amp;LEFT(jaar_zip[[#This Row],[YYYYMMDD]],4))</f>
        <v>45548</v>
      </c>
      <c r="K3820" s="101" t="str">
        <f>IF(AND(VALUE(MONTH(jaar_zip[[#This Row],[Datum]]))=1,VALUE(WEEKNUM(jaar_zip[[#This Row],[Datum]],21))&gt;51),RIGHT(YEAR(jaar_zip[[#This Row],[Datum]])-1,2),RIGHT(YEAR(jaar_zip[[#This Row],[Datum]]),2))&amp;"-"&amp; TEXT(WEEKNUM(jaar_zip[[#This Row],[Datum]],21),"00")</f>
        <v>24-37</v>
      </c>
      <c r="L3820" s="101">
        <f>MONTH(jaar_zip[[#This Row],[Datum]])</f>
        <v>9</v>
      </c>
      <c r="M3820" s="101">
        <f>IF(ISNUMBER(jaar_zip[[#This Row],[etmaaltemperatuur]]),IF(jaar_zip[[#This Row],[etmaaltemperatuur]]&lt;stookgrens,stookgrens-jaar_zip[[#This Row],[etmaaltemperatuur]],0),"")</f>
        <v>3.8000000000000007</v>
      </c>
      <c r="N3820" s="101">
        <f>IF(ISNUMBER(jaar_zip[[#This Row],[graaddagen]]),IF(OR(MONTH(jaar_zip[[#This Row],[Datum]])=1,MONTH(jaar_zip[[#This Row],[Datum]])=2,MONTH(jaar_zip[[#This Row],[Datum]])=11,MONTH(jaar_zip[[#This Row],[Datum]])=12),1.1,IF(OR(MONTH(jaar_zip[[#This Row],[Datum]])=3,MONTH(jaar_zip[[#This Row],[Datum]])=10),1,0.8))*jaar_zip[[#This Row],[graaddagen]],"")</f>
        <v>3.0400000000000009</v>
      </c>
      <c r="O3820" s="101">
        <f>IF(ISNUMBER(jaar_zip[[#This Row],[etmaaltemperatuur]]),IF(jaar_zip[[#This Row],[etmaaltemperatuur]]&gt;stookgrens,jaar_zip[[#This Row],[etmaaltemperatuur]]-stookgrens,0),"")</f>
        <v>0</v>
      </c>
    </row>
    <row r="3821" spans="1:15" x14ac:dyDescent="0.25">
      <c r="A3821">
        <v>277</v>
      </c>
      <c r="B3821">
        <v>20240914</v>
      </c>
      <c r="C3821">
        <v>4</v>
      </c>
      <c r="D3821">
        <v>14.1</v>
      </c>
      <c r="E3821">
        <v>1423</v>
      </c>
      <c r="F3821">
        <v>0</v>
      </c>
      <c r="H3821">
        <v>65</v>
      </c>
      <c r="I3821" s="101" t="s">
        <v>25</v>
      </c>
      <c r="J3821" s="1">
        <f>DATEVALUE(RIGHT(jaar_zip[[#This Row],[YYYYMMDD]],2)&amp;"-"&amp;MID(jaar_zip[[#This Row],[YYYYMMDD]],5,2)&amp;"-"&amp;LEFT(jaar_zip[[#This Row],[YYYYMMDD]],4))</f>
        <v>45549</v>
      </c>
      <c r="K3821" s="101" t="str">
        <f>IF(AND(VALUE(MONTH(jaar_zip[[#This Row],[Datum]]))=1,VALUE(WEEKNUM(jaar_zip[[#This Row],[Datum]],21))&gt;51),RIGHT(YEAR(jaar_zip[[#This Row],[Datum]])-1,2),RIGHT(YEAR(jaar_zip[[#This Row],[Datum]]),2))&amp;"-"&amp; TEXT(WEEKNUM(jaar_zip[[#This Row],[Datum]],21),"00")</f>
        <v>24-37</v>
      </c>
      <c r="L3821" s="101">
        <f>MONTH(jaar_zip[[#This Row],[Datum]])</f>
        <v>9</v>
      </c>
      <c r="M3821" s="101">
        <f>IF(ISNUMBER(jaar_zip[[#This Row],[etmaaltemperatuur]]),IF(jaar_zip[[#This Row],[etmaaltemperatuur]]&lt;stookgrens,stookgrens-jaar_zip[[#This Row],[etmaaltemperatuur]],0),"")</f>
        <v>3.9000000000000004</v>
      </c>
      <c r="N3821" s="101">
        <f>IF(ISNUMBER(jaar_zip[[#This Row],[graaddagen]]),IF(OR(MONTH(jaar_zip[[#This Row],[Datum]])=1,MONTH(jaar_zip[[#This Row],[Datum]])=2,MONTH(jaar_zip[[#This Row],[Datum]])=11,MONTH(jaar_zip[[#This Row],[Datum]])=12),1.1,IF(OR(MONTH(jaar_zip[[#This Row],[Datum]])=3,MONTH(jaar_zip[[#This Row],[Datum]])=10),1,0.8))*jaar_zip[[#This Row],[graaddagen]],"")</f>
        <v>3.1200000000000006</v>
      </c>
      <c r="O3821" s="101">
        <f>IF(ISNUMBER(jaar_zip[[#This Row],[etmaaltemperatuur]]),IF(jaar_zip[[#This Row],[etmaaltemperatuur]]&gt;stookgrens,jaar_zip[[#This Row],[etmaaltemperatuur]]-stookgrens,0),"")</f>
        <v>0</v>
      </c>
    </row>
    <row r="3822" spans="1:15" x14ac:dyDescent="0.25">
      <c r="A3822">
        <v>277</v>
      </c>
      <c r="B3822">
        <v>20240915</v>
      </c>
      <c r="C3822">
        <v>3.3</v>
      </c>
      <c r="D3822">
        <v>15.3</v>
      </c>
      <c r="E3822">
        <v>1366</v>
      </c>
      <c r="F3822">
        <v>-0.1</v>
      </c>
      <c r="H3822">
        <v>80</v>
      </c>
      <c r="I3822" s="101" t="s">
        <v>25</v>
      </c>
      <c r="J3822" s="1">
        <f>DATEVALUE(RIGHT(jaar_zip[[#This Row],[YYYYMMDD]],2)&amp;"-"&amp;MID(jaar_zip[[#This Row],[YYYYMMDD]],5,2)&amp;"-"&amp;LEFT(jaar_zip[[#This Row],[YYYYMMDD]],4))</f>
        <v>45550</v>
      </c>
      <c r="K3822" s="101" t="str">
        <f>IF(AND(VALUE(MONTH(jaar_zip[[#This Row],[Datum]]))=1,VALUE(WEEKNUM(jaar_zip[[#This Row],[Datum]],21))&gt;51),RIGHT(YEAR(jaar_zip[[#This Row],[Datum]])-1,2),RIGHT(YEAR(jaar_zip[[#This Row],[Datum]]),2))&amp;"-"&amp; TEXT(WEEKNUM(jaar_zip[[#This Row],[Datum]],21),"00")</f>
        <v>24-37</v>
      </c>
      <c r="L3822" s="101">
        <f>MONTH(jaar_zip[[#This Row],[Datum]])</f>
        <v>9</v>
      </c>
      <c r="M3822" s="101">
        <f>IF(ISNUMBER(jaar_zip[[#This Row],[etmaaltemperatuur]]),IF(jaar_zip[[#This Row],[etmaaltemperatuur]]&lt;stookgrens,stookgrens-jaar_zip[[#This Row],[etmaaltemperatuur]],0),"")</f>
        <v>2.6999999999999993</v>
      </c>
      <c r="N3822" s="101">
        <f>IF(ISNUMBER(jaar_zip[[#This Row],[graaddagen]]),IF(OR(MONTH(jaar_zip[[#This Row],[Datum]])=1,MONTH(jaar_zip[[#This Row],[Datum]])=2,MONTH(jaar_zip[[#This Row],[Datum]])=11,MONTH(jaar_zip[[#This Row],[Datum]])=12),1.1,IF(OR(MONTH(jaar_zip[[#This Row],[Datum]])=3,MONTH(jaar_zip[[#This Row],[Datum]])=10),1,0.8))*jaar_zip[[#This Row],[graaddagen]],"")</f>
        <v>2.1599999999999997</v>
      </c>
      <c r="O3822" s="101">
        <f>IF(ISNUMBER(jaar_zip[[#This Row],[etmaaltemperatuur]]),IF(jaar_zip[[#This Row],[etmaaltemperatuur]]&gt;stookgrens,jaar_zip[[#This Row],[etmaaltemperatuur]]-stookgrens,0),"")</f>
        <v>0</v>
      </c>
    </row>
    <row r="3823" spans="1:15" x14ac:dyDescent="0.25">
      <c r="A3823">
        <v>277</v>
      </c>
      <c r="B3823">
        <v>20240916</v>
      </c>
      <c r="C3823">
        <v>5.6</v>
      </c>
      <c r="D3823">
        <v>16.2</v>
      </c>
      <c r="E3823">
        <v>1240</v>
      </c>
      <c r="F3823">
        <v>4.8</v>
      </c>
      <c r="H3823">
        <v>83</v>
      </c>
      <c r="I3823" s="101" t="s">
        <v>25</v>
      </c>
      <c r="J3823" s="1">
        <f>DATEVALUE(RIGHT(jaar_zip[[#This Row],[YYYYMMDD]],2)&amp;"-"&amp;MID(jaar_zip[[#This Row],[YYYYMMDD]],5,2)&amp;"-"&amp;LEFT(jaar_zip[[#This Row],[YYYYMMDD]],4))</f>
        <v>45551</v>
      </c>
      <c r="K3823" s="101" t="str">
        <f>IF(AND(VALUE(MONTH(jaar_zip[[#This Row],[Datum]]))=1,VALUE(WEEKNUM(jaar_zip[[#This Row],[Datum]],21))&gt;51),RIGHT(YEAR(jaar_zip[[#This Row],[Datum]])-1,2),RIGHT(YEAR(jaar_zip[[#This Row],[Datum]]),2))&amp;"-"&amp; TEXT(WEEKNUM(jaar_zip[[#This Row],[Datum]],21),"00")</f>
        <v>24-38</v>
      </c>
      <c r="L3823" s="101">
        <f>MONTH(jaar_zip[[#This Row],[Datum]])</f>
        <v>9</v>
      </c>
      <c r="M3823" s="101">
        <f>IF(ISNUMBER(jaar_zip[[#This Row],[etmaaltemperatuur]]),IF(jaar_zip[[#This Row],[etmaaltemperatuur]]&lt;stookgrens,stookgrens-jaar_zip[[#This Row],[etmaaltemperatuur]],0),"")</f>
        <v>1.8000000000000007</v>
      </c>
      <c r="N3823" s="101">
        <f>IF(ISNUMBER(jaar_zip[[#This Row],[graaddagen]]),IF(OR(MONTH(jaar_zip[[#This Row],[Datum]])=1,MONTH(jaar_zip[[#This Row],[Datum]])=2,MONTH(jaar_zip[[#This Row],[Datum]])=11,MONTH(jaar_zip[[#This Row],[Datum]])=12),1.1,IF(OR(MONTH(jaar_zip[[#This Row],[Datum]])=3,MONTH(jaar_zip[[#This Row],[Datum]])=10),1,0.8))*jaar_zip[[#This Row],[graaddagen]],"")</f>
        <v>1.4400000000000006</v>
      </c>
      <c r="O3823" s="101">
        <f>IF(ISNUMBER(jaar_zip[[#This Row],[etmaaltemperatuur]]),IF(jaar_zip[[#This Row],[etmaaltemperatuur]]&gt;stookgrens,jaar_zip[[#This Row],[etmaaltemperatuur]]-stookgrens,0),"")</f>
        <v>0</v>
      </c>
    </row>
    <row r="3824" spans="1:15" x14ac:dyDescent="0.25">
      <c r="A3824">
        <v>277</v>
      </c>
      <c r="B3824">
        <v>20240917</v>
      </c>
      <c r="C3824">
        <v>8.5</v>
      </c>
      <c r="D3824">
        <v>17</v>
      </c>
      <c r="E3824">
        <v>1397</v>
      </c>
      <c r="F3824">
        <v>0</v>
      </c>
      <c r="H3824">
        <v>81</v>
      </c>
      <c r="I3824" s="101" t="s">
        <v>25</v>
      </c>
      <c r="J3824" s="1">
        <f>DATEVALUE(RIGHT(jaar_zip[[#This Row],[YYYYMMDD]],2)&amp;"-"&amp;MID(jaar_zip[[#This Row],[YYYYMMDD]],5,2)&amp;"-"&amp;LEFT(jaar_zip[[#This Row],[YYYYMMDD]],4))</f>
        <v>45552</v>
      </c>
      <c r="K3824" s="101" t="str">
        <f>IF(AND(VALUE(MONTH(jaar_zip[[#This Row],[Datum]]))=1,VALUE(WEEKNUM(jaar_zip[[#This Row],[Datum]],21))&gt;51),RIGHT(YEAR(jaar_zip[[#This Row],[Datum]])-1,2),RIGHT(YEAR(jaar_zip[[#This Row],[Datum]]),2))&amp;"-"&amp; TEXT(WEEKNUM(jaar_zip[[#This Row],[Datum]],21),"00")</f>
        <v>24-38</v>
      </c>
      <c r="L3824" s="101">
        <f>MONTH(jaar_zip[[#This Row],[Datum]])</f>
        <v>9</v>
      </c>
      <c r="M3824" s="101">
        <f>IF(ISNUMBER(jaar_zip[[#This Row],[etmaaltemperatuur]]),IF(jaar_zip[[#This Row],[etmaaltemperatuur]]&lt;stookgrens,stookgrens-jaar_zip[[#This Row],[etmaaltemperatuur]],0),"")</f>
        <v>1</v>
      </c>
      <c r="N3824" s="101">
        <f>IF(ISNUMBER(jaar_zip[[#This Row],[graaddagen]]),IF(OR(MONTH(jaar_zip[[#This Row],[Datum]])=1,MONTH(jaar_zip[[#This Row],[Datum]])=2,MONTH(jaar_zip[[#This Row],[Datum]])=11,MONTH(jaar_zip[[#This Row],[Datum]])=12),1.1,IF(OR(MONTH(jaar_zip[[#This Row],[Datum]])=3,MONTH(jaar_zip[[#This Row],[Datum]])=10),1,0.8))*jaar_zip[[#This Row],[graaddagen]],"")</f>
        <v>0.8</v>
      </c>
      <c r="O3824" s="101">
        <f>IF(ISNUMBER(jaar_zip[[#This Row],[etmaaltemperatuur]]),IF(jaar_zip[[#This Row],[etmaaltemperatuur]]&gt;stookgrens,jaar_zip[[#This Row],[etmaaltemperatuur]]-stookgrens,0),"")</f>
        <v>0</v>
      </c>
    </row>
    <row r="3825" spans="1:15" x14ac:dyDescent="0.25">
      <c r="A3825">
        <v>277</v>
      </c>
      <c r="B3825">
        <v>20240918</v>
      </c>
      <c r="C3825">
        <v>7.8</v>
      </c>
      <c r="D3825">
        <v>16.7</v>
      </c>
      <c r="E3825">
        <v>1081</v>
      </c>
      <c r="F3825">
        <v>0</v>
      </c>
      <c r="H3825">
        <v>89</v>
      </c>
      <c r="I3825" s="101" t="s">
        <v>25</v>
      </c>
      <c r="J3825" s="1">
        <f>DATEVALUE(RIGHT(jaar_zip[[#This Row],[YYYYMMDD]],2)&amp;"-"&amp;MID(jaar_zip[[#This Row],[YYYYMMDD]],5,2)&amp;"-"&amp;LEFT(jaar_zip[[#This Row],[YYYYMMDD]],4))</f>
        <v>45553</v>
      </c>
      <c r="K3825" s="101" t="str">
        <f>IF(AND(VALUE(MONTH(jaar_zip[[#This Row],[Datum]]))=1,VALUE(WEEKNUM(jaar_zip[[#This Row],[Datum]],21))&gt;51),RIGHT(YEAR(jaar_zip[[#This Row],[Datum]])-1,2),RIGHT(YEAR(jaar_zip[[#This Row],[Datum]]),2))&amp;"-"&amp; TEXT(WEEKNUM(jaar_zip[[#This Row],[Datum]],21),"00")</f>
        <v>24-38</v>
      </c>
      <c r="L3825" s="101">
        <f>MONTH(jaar_zip[[#This Row],[Datum]])</f>
        <v>9</v>
      </c>
      <c r="M3825" s="101">
        <f>IF(ISNUMBER(jaar_zip[[#This Row],[etmaaltemperatuur]]),IF(jaar_zip[[#This Row],[etmaaltemperatuur]]&lt;stookgrens,stookgrens-jaar_zip[[#This Row],[etmaaltemperatuur]],0),"")</f>
        <v>1.3000000000000007</v>
      </c>
      <c r="N3825" s="101">
        <f>IF(ISNUMBER(jaar_zip[[#This Row],[graaddagen]]),IF(OR(MONTH(jaar_zip[[#This Row],[Datum]])=1,MONTH(jaar_zip[[#This Row],[Datum]])=2,MONTH(jaar_zip[[#This Row],[Datum]])=11,MONTH(jaar_zip[[#This Row],[Datum]])=12),1.1,IF(OR(MONTH(jaar_zip[[#This Row],[Datum]])=3,MONTH(jaar_zip[[#This Row],[Datum]])=10),1,0.8))*jaar_zip[[#This Row],[graaddagen]],"")</f>
        <v>1.0400000000000007</v>
      </c>
      <c r="O3825" s="101">
        <f>IF(ISNUMBER(jaar_zip[[#This Row],[etmaaltemperatuur]]),IF(jaar_zip[[#This Row],[etmaaltemperatuur]]&gt;stookgrens,jaar_zip[[#This Row],[etmaaltemperatuur]]-stookgrens,0),"")</f>
        <v>0</v>
      </c>
    </row>
    <row r="3826" spans="1:15" x14ac:dyDescent="0.25">
      <c r="A3826">
        <v>277</v>
      </c>
      <c r="B3826">
        <v>20240919</v>
      </c>
      <c r="C3826">
        <v>7.6</v>
      </c>
      <c r="D3826">
        <v>16.2</v>
      </c>
      <c r="E3826">
        <v>1017</v>
      </c>
      <c r="F3826">
        <v>0</v>
      </c>
      <c r="H3826">
        <v>91</v>
      </c>
      <c r="I3826" s="101" t="s">
        <v>25</v>
      </c>
      <c r="J3826" s="1">
        <f>DATEVALUE(RIGHT(jaar_zip[[#This Row],[YYYYMMDD]],2)&amp;"-"&amp;MID(jaar_zip[[#This Row],[YYYYMMDD]],5,2)&amp;"-"&amp;LEFT(jaar_zip[[#This Row],[YYYYMMDD]],4))</f>
        <v>45554</v>
      </c>
      <c r="K3826" s="101" t="str">
        <f>IF(AND(VALUE(MONTH(jaar_zip[[#This Row],[Datum]]))=1,VALUE(WEEKNUM(jaar_zip[[#This Row],[Datum]],21))&gt;51),RIGHT(YEAR(jaar_zip[[#This Row],[Datum]])-1,2),RIGHT(YEAR(jaar_zip[[#This Row],[Datum]]),2))&amp;"-"&amp; TEXT(WEEKNUM(jaar_zip[[#This Row],[Datum]],21),"00")</f>
        <v>24-38</v>
      </c>
      <c r="L3826" s="101">
        <f>MONTH(jaar_zip[[#This Row],[Datum]])</f>
        <v>9</v>
      </c>
      <c r="M3826" s="101">
        <f>IF(ISNUMBER(jaar_zip[[#This Row],[etmaaltemperatuur]]),IF(jaar_zip[[#This Row],[etmaaltemperatuur]]&lt;stookgrens,stookgrens-jaar_zip[[#This Row],[etmaaltemperatuur]],0),"")</f>
        <v>1.8000000000000007</v>
      </c>
      <c r="N3826" s="101">
        <f>IF(ISNUMBER(jaar_zip[[#This Row],[graaddagen]]),IF(OR(MONTH(jaar_zip[[#This Row],[Datum]])=1,MONTH(jaar_zip[[#This Row],[Datum]])=2,MONTH(jaar_zip[[#This Row],[Datum]])=11,MONTH(jaar_zip[[#This Row],[Datum]])=12),1.1,IF(OR(MONTH(jaar_zip[[#This Row],[Datum]])=3,MONTH(jaar_zip[[#This Row],[Datum]])=10),1,0.8))*jaar_zip[[#This Row],[graaddagen]],"")</f>
        <v>1.4400000000000006</v>
      </c>
      <c r="O3826" s="101">
        <f>IF(ISNUMBER(jaar_zip[[#This Row],[etmaaltemperatuur]]),IF(jaar_zip[[#This Row],[etmaaltemperatuur]]&gt;stookgrens,jaar_zip[[#This Row],[etmaaltemperatuur]]-stookgrens,0),"")</f>
        <v>0</v>
      </c>
    </row>
    <row r="3827" spans="1:15" x14ac:dyDescent="0.25">
      <c r="A3827">
        <v>277</v>
      </c>
      <c r="B3827">
        <v>20240920</v>
      </c>
      <c r="C3827">
        <v>7</v>
      </c>
      <c r="D3827">
        <v>17.3</v>
      </c>
      <c r="E3827">
        <v>1517</v>
      </c>
      <c r="F3827">
        <v>0</v>
      </c>
      <c r="H3827">
        <v>80</v>
      </c>
      <c r="I3827" s="101" t="s">
        <v>25</v>
      </c>
      <c r="J3827" s="1">
        <f>DATEVALUE(RIGHT(jaar_zip[[#This Row],[YYYYMMDD]],2)&amp;"-"&amp;MID(jaar_zip[[#This Row],[YYYYMMDD]],5,2)&amp;"-"&amp;LEFT(jaar_zip[[#This Row],[YYYYMMDD]],4))</f>
        <v>45555</v>
      </c>
      <c r="K3827" s="101" t="str">
        <f>IF(AND(VALUE(MONTH(jaar_zip[[#This Row],[Datum]]))=1,VALUE(WEEKNUM(jaar_zip[[#This Row],[Datum]],21))&gt;51),RIGHT(YEAR(jaar_zip[[#This Row],[Datum]])-1,2),RIGHT(YEAR(jaar_zip[[#This Row],[Datum]]),2))&amp;"-"&amp; TEXT(WEEKNUM(jaar_zip[[#This Row],[Datum]],21),"00")</f>
        <v>24-38</v>
      </c>
      <c r="L3827" s="101">
        <f>MONTH(jaar_zip[[#This Row],[Datum]])</f>
        <v>9</v>
      </c>
      <c r="M3827" s="101">
        <f>IF(ISNUMBER(jaar_zip[[#This Row],[etmaaltemperatuur]]),IF(jaar_zip[[#This Row],[etmaaltemperatuur]]&lt;stookgrens,stookgrens-jaar_zip[[#This Row],[etmaaltemperatuur]],0),"")</f>
        <v>0.69999999999999929</v>
      </c>
      <c r="N3827" s="101">
        <f>IF(ISNUMBER(jaar_zip[[#This Row],[graaddagen]]),IF(OR(MONTH(jaar_zip[[#This Row],[Datum]])=1,MONTH(jaar_zip[[#This Row],[Datum]])=2,MONTH(jaar_zip[[#This Row],[Datum]])=11,MONTH(jaar_zip[[#This Row],[Datum]])=12),1.1,IF(OR(MONTH(jaar_zip[[#This Row],[Datum]])=3,MONTH(jaar_zip[[#This Row],[Datum]])=10),1,0.8))*jaar_zip[[#This Row],[graaddagen]],"")</f>
        <v>0.5599999999999995</v>
      </c>
      <c r="O3827" s="101">
        <f>IF(ISNUMBER(jaar_zip[[#This Row],[etmaaltemperatuur]]),IF(jaar_zip[[#This Row],[etmaaltemperatuur]]&gt;stookgrens,jaar_zip[[#This Row],[etmaaltemperatuur]]-stookgrens,0),"")</f>
        <v>0</v>
      </c>
    </row>
    <row r="3828" spans="1:15" x14ac:dyDescent="0.25">
      <c r="A3828">
        <v>277</v>
      </c>
      <c r="B3828">
        <v>20240921</v>
      </c>
      <c r="C3828">
        <v>4.5</v>
      </c>
      <c r="D3828">
        <v>16.7</v>
      </c>
      <c r="E3828">
        <v>1502</v>
      </c>
      <c r="F3828">
        <v>0</v>
      </c>
      <c r="H3828">
        <v>77</v>
      </c>
      <c r="I3828" s="101" t="s">
        <v>25</v>
      </c>
      <c r="J3828" s="1">
        <f>DATEVALUE(RIGHT(jaar_zip[[#This Row],[YYYYMMDD]],2)&amp;"-"&amp;MID(jaar_zip[[#This Row],[YYYYMMDD]],5,2)&amp;"-"&amp;LEFT(jaar_zip[[#This Row],[YYYYMMDD]],4))</f>
        <v>45556</v>
      </c>
      <c r="K3828" s="101" t="str">
        <f>IF(AND(VALUE(MONTH(jaar_zip[[#This Row],[Datum]]))=1,VALUE(WEEKNUM(jaar_zip[[#This Row],[Datum]],21))&gt;51),RIGHT(YEAR(jaar_zip[[#This Row],[Datum]])-1,2),RIGHT(YEAR(jaar_zip[[#This Row],[Datum]]),2))&amp;"-"&amp; TEXT(WEEKNUM(jaar_zip[[#This Row],[Datum]],21),"00")</f>
        <v>24-38</v>
      </c>
      <c r="L3828" s="101">
        <f>MONTH(jaar_zip[[#This Row],[Datum]])</f>
        <v>9</v>
      </c>
      <c r="M3828" s="101">
        <f>IF(ISNUMBER(jaar_zip[[#This Row],[etmaaltemperatuur]]),IF(jaar_zip[[#This Row],[etmaaltemperatuur]]&lt;stookgrens,stookgrens-jaar_zip[[#This Row],[etmaaltemperatuur]],0),"")</f>
        <v>1.3000000000000007</v>
      </c>
      <c r="N3828" s="101">
        <f>IF(ISNUMBER(jaar_zip[[#This Row],[graaddagen]]),IF(OR(MONTH(jaar_zip[[#This Row],[Datum]])=1,MONTH(jaar_zip[[#This Row],[Datum]])=2,MONTH(jaar_zip[[#This Row],[Datum]])=11,MONTH(jaar_zip[[#This Row],[Datum]])=12),1.1,IF(OR(MONTH(jaar_zip[[#This Row],[Datum]])=3,MONTH(jaar_zip[[#This Row],[Datum]])=10),1,0.8))*jaar_zip[[#This Row],[graaddagen]],"")</f>
        <v>1.0400000000000007</v>
      </c>
      <c r="O3828" s="101">
        <f>IF(ISNUMBER(jaar_zip[[#This Row],[etmaaltemperatuur]]),IF(jaar_zip[[#This Row],[etmaaltemperatuur]]&gt;stookgrens,jaar_zip[[#This Row],[etmaaltemperatuur]]-stookgrens,0),"")</f>
        <v>0</v>
      </c>
    </row>
    <row r="3829" spans="1:15" x14ac:dyDescent="0.25">
      <c r="A3829">
        <v>277</v>
      </c>
      <c r="B3829">
        <v>20240922</v>
      </c>
      <c r="C3829">
        <v>2.2999999999999998</v>
      </c>
      <c r="D3829">
        <v>16.600000000000001</v>
      </c>
      <c r="E3829">
        <v>1189</v>
      </c>
      <c r="F3829">
        <v>0</v>
      </c>
      <c r="H3829">
        <v>86</v>
      </c>
      <c r="I3829" s="101" t="s">
        <v>25</v>
      </c>
      <c r="J3829" s="1">
        <f>DATEVALUE(RIGHT(jaar_zip[[#This Row],[YYYYMMDD]],2)&amp;"-"&amp;MID(jaar_zip[[#This Row],[YYYYMMDD]],5,2)&amp;"-"&amp;LEFT(jaar_zip[[#This Row],[YYYYMMDD]],4))</f>
        <v>45557</v>
      </c>
      <c r="K3829" s="101" t="str">
        <f>IF(AND(VALUE(MONTH(jaar_zip[[#This Row],[Datum]]))=1,VALUE(WEEKNUM(jaar_zip[[#This Row],[Datum]],21))&gt;51),RIGHT(YEAR(jaar_zip[[#This Row],[Datum]])-1,2),RIGHT(YEAR(jaar_zip[[#This Row],[Datum]]),2))&amp;"-"&amp; TEXT(WEEKNUM(jaar_zip[[#This Row],[Datum]],21),"00")</f>
        <v>24-38</v>
      </c>
      <c r="L3829" s="101">
        <f>MONTH(jaar_zip[[#This Row],[Datum]])</f>
        <v>9</v>
      </c>
      <c r="M3829" s="101">
        <f>IF(ISNUMBER(jaar_zip[[#This Row],[etmaaltemperatuur]]),IF(jaar_zip[[#This Row],[etmaaltemperatuur]]&lt;stookgrens,stookgrens-jaar_zip[[#This Row],[etmaaltemperatuur]],0),"")</f>
        <v>1.3999999999999986</v>
      </c>
      <c r="N3829" s="101">
        <f>IF(ISNUMBER(jaar_zip[[#This Row],[graaddagen]]),IF(OR(MONTH(jaar_zip[[#This Row],[Datum]])=1,MONTH(jaar_zip[[#This Row],[Datum]])=2,MONTH(jaar_zip[[#This Row],[Datum]])=11,MONTH(jaar_zip[[#This Row],[Datum]])=12),1.1,IF(OR(MONTH(jaar_zip[[#This Row],[Datum]])=3,MONTH(jaar_zip[[#This Row],[Datum]])=10),1,0.8))*jaar_zip[[#This Row],[graaddagen]],"")</f>
        <v>1.119999999999999</v>
      </c>
      <c r="O3829" s="101">
        <f>IF(ISNUMBER(jaar_zip[[#This Row],[etmaaltemperatuur]]),IF(jaar_zip[[#This Row],[etmaaltemperatuur]]&gt;stookgrens,jaar_zip[[#This Row],[etmaaltemperatuur]]-stookgrens,0),"")</f>
        <v>0</v>
      </c>
    </row>
    <row r="3830" spans="1:15" x14ac:dyDescent="0.25">
      <c r="A3830">
        <v>277</v>
      </c>
      <c r="B3830">
        <v>20240923</v>
      </c>
      <c r="C3830">
        <v>3.3</v>
      </c>
      <c r="D3830">
        <v>16.600000000000001</v>
      </c>
      <c r="E3830">
        <v>814</v>
      </c>
      <c r="F3830">
        <v>0</v>
      </c>
      <c r="H3830">
        <v>84</v>
      </c>
      <c r="I3830" s="101" t="s">
        <v>25</v>
      </c>
      <c r="J3830" s="1">
        <f>DATEVALUE(RIGHT(jaar_zip[[#This Row],[YYYYMMDD]],2)&amp;"-"&amp;MID(jaar_zip[[#This Row],[YYYYMMDD]],5,2)&amp;"-"&amp;LEFT(jaar_zip[[#This Row],[YYYYMMDD]],4))</f>
        <v>45558</v>
      </c>
      <c r="K3830" s="101" t="str">
        <f>IF(AND(VALUE(MONTH(jaar_zip[[#This Row],[Datum]]))=1,VALUE(WEEKNUM(jaar_zip[[#This Row],[Datum]],21))&gt;51),RIGHT(YEAR(jaar_zip[[#This Row],[Datum]])-1,2),RIGHT(YEAR(jaar_zip[[#This Row],[Datum]]),2))&amp;"-"&amp; TEXT(WEEKNUM(jaar_zip[[#This Row],[Datum]],21),"00")</f>
        <v>24-39</v>
      </c>
      <c r="L3830" s="101">
        <f>MONTH(jaar_zip[[#This Row],[Datum]])</f>
        <v>9</v>
      </c>
      <c r="M3830" s="101">
        <f>IF(ISNUMBER(jaar_zip[[#This Row],[etmaaltemperatuur]]),IF(jaar_zip[[#This Row],[etmaaltemperatuur]]&lt;stookgrens,stookgrens-jaar_zip[[#This Row],[etmaaltemperatuur]],0),"")</f>
        <v>1.3999999999999986</v>
      </c>
      <c r="N3830" s="101">
        <f>IF(ISNUMBER(jaar_zip[[#This Row],[graaddagen]]),IF(OR(MONTH(jaar_zip[[#This Row],[Datum]])=1,MONTH(jaar_zip[[#This Row],[Datum]])=2,MONTH(jaar_zip[[#This Row],[Datum]])=11,MONTH(jaar_zip[[#This Row],[Datum]])=12),1.1,IF(OR(MONTH(jaar_zip[[#This Row],[Datum]])=3,MONTH(jaar_zip[[#This Row],[Datum]])=10),1,0.8))*jaar_zip[[#This Row],[graaddagen]],"")</f>
        <v>1.119999999999999</v>
      </c>
      <c r="O3830" s="101">
        <f>IF(ISNUMBER(jaar_zip[[#This Row],[etmaaltemperatuur]]),IF(jaar_zip[[#This Row],[etmaaltemperatuur]]&gt;stookgrens,jaar_zip[[#This Row],[etmaaltemperatuur]]-stookgrens,0),"")</f>
        <v>0</v>
      </c>
    </row>
    <row r="3831" spans="1:15" x14ac:dyDescent="0.25">
      <c r="A3831">
        <v>277</v>
      </c>
      <c r="B3831">
        <v>20240924</v>
      </c>
      <c r="C3831">
        <v>5.5</v>
      </c>
      <c r="D3831">
        <v>14.7</v>
      </c>
      <c r="E3831">
        <v>954</v>
      </c>
      <c r="F3831">
        <v>0.8</v>
      </c>
      <c r="H3831">
        <v>86</v>
      </c>
      <c r="I3831" s="101" t="s">
        <v>25</v>
      </c>
      <c r="J3831" s="1">
        <f>DATEVALUE(RIGHT(jaar_zip[[#This Row],[YYYYMMDD]],2)&amp;"-"&amp;MID(jaar_zip[[#This Row],[YYYYMMDD]],5,2)&amp;"-"&amp;LEFT(jaar_zip[[#This Row],[YYYYMMDD]],4))</f>
        <v>45559</v>
      </c>
      <c r="K3831" s="101" t="str">
        <f>IF(AND(VALUE(MONTH(jaar_zip[[#This Row],[Datum]]))=1,VALUE(WEEKNUM(jaar_zip[[#This Row],[Datum]],21))&gt;51),RIGHT(YEAR(jaar_zip[[#This Row],[Datum]])-1,2),RIGHT(YEAR(jaar_zip[[#This Row],[Datum]]),2))&amp;"-"&amp; TEXT(WEEKNUM(jaar_zip[[#This Row],[Datum]],21),"00")</f>
        <v>24-39</v>
      </c>
      <c r="L3831" s="101">
        <f>MONTH(jaar_zip[[#This Row],[Datum]])</f>
        <v>9</v>
      </c>
      <c r="M3831" s="101">
        <f>IF(ISNUMBER(jaar_zip[[#This Row],[etmaaltemperatuur]]),IF(jaar_zip[[#This Row],[etmaaltemperatuur]]&lt;stookgrens,stookgrens-jaar_zip[[#This Row],[etmaaltemperatuur]],0),"")</f>
        <v>3.3000000000000007</v>
      </c>
      <c r="N3831" s="101">
        <f>IF(ISNUMBER(jaar_zip[[#This Row],[graaddagen]]),IF(OR(MONTH(jaar_zip[[#This Row],[Datum]])=1,MONTH(jaar_zip[[#This Row],[Datum]])=2,MONTH(jaar_zip[[#This Row],[Datum]])=11,MONTH(jaar_zip[[#This Row],[Datum]])=12),1.1,IF(OR(MONTH(jaar_zip[[#This Row],[Datum]])=3,MONTH(jaar_zip[[#This Row],[Datum]])=10),1,0.8))*jaar_zip[[#This Row],[graaddagen]],"")</f>
        <v>2.6400000000000006</v>
      </c>
      <c r="O3831" s="101">
        <f>IF(ISNUMBER(jaar_zip[[#This Row],[etmaaltemperatuur]]),IF(jaar_zip[[#This Row],[etmaaltemperatuur]]&gt;stookgrens,jaar_zip[[#This Row],[etmaaltemperatuur]]-stookgrens,0),"")</f>
        <v>0</v>
      </c>
    </row>
    <row r="3832" spans="1:15" x14ac:dyDescent="0.25">
      <c r="A3832">
        <v>277</v>
      </c>
      <c r="B3832">
        <v>20240925</v>
      </c>
      <c r="C3832">
        <v>4.5999999999999996</v>
      </c>
      <c r="D3832">
        <v>14.2</v>
      </c>
      <c r="E3832">
        <v>680</v>
      </c>
      <c r="F3832">
        <v>0.7</v>
      </c>
      <c r="H3832">
        <v>80</v>
      </c>
      <c r="I3832" s="101" t="s">
        <v>25</v>
      </c>
      <c r="J3832" s="1">
        <f>DATEVALUE(RIGHT(jaar_zip[[#This Row],[YYYYMMDD]],2)&amp;"-"&amp;MID(jaar_zip[[#This Row],[YYYYMMDD]],5,2)&amp;"-"&amp;LEFT(jaar_zip[[#This Row],[YYYYMMDD]],4))</f>
        <v>45560</v>
      </c>
      <c r="K3832" s="101" t="str">
        <f>IF(AND(VALUE(MONTH(jaar_zip[[#This Row],[Datum]]))=1,VALUE(WEEKNUM(jaar_zip[[#This Row],[Datum]],21))&gt;51),RIGHT(YEAR(jaar_zip[[#This Row],[Datum]])-1,2),RIGHT(YEAR(jaar_zip[[#This Row],[Datum]]),2))&amp;"-"&amp; TEXT(WEEKNUM(jaar_zip[[#This Row],[Datum]],21),"00")</f>
        <v>24-39</v>
      </c>
      <c r="L3832" s="101">
        <f>MONTH(jaar_zip[[#This Row],[Datum]])</f>
        <v>9</v>
      </c>
      <c r="M3832" s="101">
        <f>IF(ISNUMBER(jaar_zip[[#This Row],[etmaaltemperatuur]]),IF(jaar_zip[[#This Row],[etmaaltemperatuur]]&lt;stookgrens,stookgrens-jaar_zip[[#This Row],[etmaaltemperatuur]],0),"")</f>
        <v>3.8000000000000007</v>
      </c>
      <c r="N3832" s="101">
        <f>IF(ISNUMBER(jaar_zip[[#This Row],[graaddagen]]),IF(OR(MONTH(jaar_zip[[#This Row],[Datum]])=1,MONTH(jaar_zip[[#This Row],[Datum]])=2,MONTH(jaar_zip[[#This Row],[Datum]])=11,MONTH(jaar_zip[[#This Row],[Datum]])=12),1.1,IF(OR(MONTH(jaar_zip[[#This Row],[Datum]])=3,MONTH(jaar_zip[[#This Row],[Datum]])=10),1,0.8))*jaar_zip[[#This Row],[graaddagen]],"")</f>
        <v>3.0400000000000009</v>
      </c>
      <c r="O3832" s="101">
        <f>IF(ISNUMBER(jaar_zip[[#This Row],[etmaaltemperatuur]]),IF(jaar_zip[[#This Row],[etmaaltemperatuur]]&gt;stookgrens,jaar_zip[[#This Row],[etmaaltemperatuur]]-stookgrens,0),"")</f>
        <v>0</v>
      </c>
    </row>
    <row r="3833" spans="1:15" x14ac:dyDescent="0.25">
      <c r="A3833">
        <v>277</v>
      </c>
      <c r="B3833">
        <v>20240926</v>
      </c>
      <c r="C3833">
        <v>6.2</v>
      </c>
      <c r="D3833">
        <v>15.2</v>
      </c>
      <c r="E3833">
        <v>843</v>
      </c>
      <c r="F3833">
        <v>11.3</v>
      </c>
      <c r="H3833">
        <v>87</v>
      </c>
      <c r="I3833" s="101" t="s">
        <v>25</v>
      </c>
      <c r="J3833" s="1">
        <f>DATEVALUE(RIGHT(jaar_zip[[#This Row],[YYYYMMDD]],2)&amp;"-"&amp;MID(jaar_zip[[#This Row],[YYYYMMDD]],5,2)&amp;"-"&amp;LEFT(jaar_zip[[#This Row],[YYYYMMDD]],4))</f>
        <v>45561</v>
      </c>
      <c r="K3833" s="101" t="str">
        <f>IF(AND(VALUE(MONTH(jaar_zip[[#This Row],[Datum]]))=1,VALUE(WEEKNUM(jaar_zip[[#This Row],[Datum]],21))&gt;51),RIGHT(YEAR(jaar_zip[[#This Row],[Datum]])-1,2),RIGHT(YEAR(jaar_zip[[#This Row],[Datum]]),2))&amp;"-"&amp; TEXT(WEEKNUM(jaar_zip[[#This Row],[Datum]],21),"00")</f>
        <v>24-39</v>
      </c>
      <c r="L3833" s="101">
        <f>MONTH(jaar_zip[[#This Row],[Datum]])</f>
        <v>9</v>
      </c>
      <c r="M3833" s="101">
        <f>IF(ISNUMBER(jaar_zip[[#This Row],[etmaaltemperatuur]]),IF(jaar_zip[[#This Row],[etmaaltemperatuur]]&lt;stookgrens,stookgrens-jaar_zip[[#This Row],[etmaaltemperatuur]],0),"")</f>
        <v>2.8000000000000007</v>
      </c>
      <c r="N3833" s="101">
        <f>IF(ISNUMBER(jaar_zip[[#This Row],[graaddagen]]),IF(OR(MONTH(jaar_zip[[#This Row],[Datum]])=1,MONTH(jaar_zip[[#This Row],[Datum]])=2,MONTH(jaar_zip[[#This Row],[Datum]])=11,MONTH(jaar_zip[[#This Row],[Datum]])=12),1.1,IF(OR(MONTH(jaar_zip[[#This Row],[Datum]])=3,MONTH(jaar_zip[[#This Row],[Datum]])=10),1,0.8))*jaar_zip[[#This Row],[graaddagen]],"")</f>
        <v>2.2400000000000007</v>
      </c>
      <c r="O3833" s="101">
        <f>IF(ISNUMBER(jaar_zip[[#This Row],[etmaaltemperatuur]]),IF(jaar_zip[[#This Row],[etmaaltemperatuur]]&gt;stookgrens,jaar_zip[[#This Row],[etmaaltemperatuur]]-stookgrens,0),"")</f>
        <v>0</v>
      </c>
    </row>
    <row r="3834" spans="1:15" x14ac:dyDescent="0.25">
      <c r="A3834">
        <v>277</v>
      </c>
      <c r="B3834">
        <v>20240927</v>
      </c>
      <c r="C3834">
        <v>13.1</v>
      </c>
      <c r="D3834">
        <v>13.7</v>
      </c>
      <c r="E3834">
        <v>357</v>
      </c>
      <c r="F3834">
        <v>10.6</v>
      </c>
      <c r="H3834">
        <v>78</v>
      </c>
      <c r="I3834" s="101" t="s">
        <v>25</v>
      </c>
      <c r="J3834" s="1">
        <f>DATEVALUE(RIGHT(jaar_zip[[#This Row],[YYYYMMDD]],2)&amp;"-"&amp;MID(jaar_zip[[#This Row],[YYYYMMDD]],5,2)&amp;"-"&amp;LEFT(jaar_zip[[#This Row],[YYYYMMDD]],4))</f>
        <v>45562</v>
      </c>
      <c r="K3834" s="101" t="str">
        <f>IF(AND(VALUE(MONTH(jaar_zip[[#This Row],[Datum]]))=1,VALUE(WEEKNUM(jaar_zip[[#This Row],[Datum]],21))&gt;51),RIGHT(YEAR(jaar_zip[[#This Row],[Datum]])-1,2),RIGHT(YEAR(jaar_zip[[#This Row],[Datum]]),2))&amp;"-"&amp; TEXT(WEEKNUM(jaar_zip[[#This Row],[Datum]],21),"00")</f>
        <v>24-39</v>
      </c>
      <c r="L3834" s="101">
        <f>MONTH(jaar_zip[[#This Row],[Datum]])</f>
        <v>9</v>
      </c>
      <c r="M3834" s="101">
        <f>IF(ISNUMBER(jaar_zip[[#This Row],[etmaaltemperatuur]]),IF(jaar_zip[[#This Row],[etmaaltemperatuur]]&lt;stookgrens,stookgrens-jaar_zip[[#This Row],[etmaaltemperatuur]],0),"")</f>
        <v>4.3000000000000007</v>
      </c>
      <c r="N3834" s="101">
        <f>IF(ISNUMBER(jaar_zip[[#This Row],[graaddagen]]),IF(OR(MONTH(jaar_zip[[#This Row],[Datum]])=1,MONTH(jaar_zip[[#This Row],[Datum]])=2,MONTH(jaar_zip[[#This Row],[Datum]])=11,MONTH(jaar_zip[[#This Row],[Datum]])=12),1.1,IF(OR(MONTH(jaar_zip[[#This Row],[Datum]])=3,MONTH(jaar_zip[[#This Row],[Datum]])=10),1,0.8))*jaar_zip[[#This Row],[graaddagen]],"")</f>
        <v>3.4400000000000008</v>
      </c>
      <c r="O3834" s="101">
        <f>IF(ISNUMBER(jaar_zip[[#This Row],[etmaaltemperatuur]]),IF(jaar_zip[[#This Row],[etmaaltemperatuur]]&gt;stookgrens,jaar_zip[[#This Row],[etmaaltemperatuur]]-stookgrens,0),"")</f>
        <v>0</v>
      </c>
    </row>
    <row r="3835" spans="1:15" x14ac:dyDescent="0.25">
      <c r="A3835">
        <v>277</v>
      </c>
      <c r="B3835">
        <v>20240928</v>
      </c>
      <c r="C3835">
        <v>10.1</v>
      </c>
      <c r="D3835">
        <v>12.1</v>
      </c>
      <c r="E3835">
        <v>1075</v>
      </c>
      <c r="F3835">
        <v>3</v>
      </c>
      <c r="H3835">
        <v>66</v>
      </c>
      <c r="I3835" s="101" t="s">
        <v>25</v>
      </c>
      <c r="J3835" s="1">
        <f>DATEVALUE(RIGHT(jaar_zip[[#This Row],[YYYYMMDD]],2)&amp;"-"&amp;MID(jaar_zip[[#This Row],[YYYYMMDD]],5,2)&amp;"-"&amp;LEFT(jaar_zip[[#This Row],[YYYYMMDD]],4))</f>
        <v>45563</v>
      </c>
      <c r="K3835" s="101" t="str">
        <f>IF(AND(VALUE(MONTH(jaar_zip[[#This Row],[Datum]]))=1,VALUE(WEEKNUM(jaar_zip[[#This Row],[Datum]],21))&gt;51),RIGHT(YEAR(jaar_zip[[#This Row],[Datum]])-1,2),RIGHT(YEAR(jaar_zip[[#This Row],[Datum]]),2))&amp;"-"&amp; TEXT(WEEKNUM(jaar_zip[[#This Row],[Datum]],21),"00")</f>
        <v>24-39</v>
      </c>
      <c r="L3835" s="101">
        <f>MONTH(jaar_zip[[#This Row],[Datum]])</f>
        <v>9</v>
      </c>
      <c r="M3835" s="101">
        <f>IF(ISNUMBER(jaar_zip[[#This Row],[etmaaltemperatuur]]),IF(jaar_zip[[#This Row],[etmaaltemperatuur]]&lt;stookgrens,stookgrens-jaar_zip[[#This Row],[etmaaltemperatuur]],0),"")</f>
        <v>5.9</v>
      </c>
      <c r="N3835" s="101">
        <f>IF(ISNUMBER(jaar_zip[[#This Row],[graaddagen]]),IF(OR(MONTH(jaar_zip[[#This Row],[Datum]])=1,MONTH(jaar_zip[[#This Row],[Datum]])=2,MONTH(jaar_zip[[#This Row],[Datum]])=11,MONTH(jaar_zip[[#This Row],[Datum]])=12),1.1,IF(OR(MONTH(jaar_zip[[#This Row],[Datum]])=3,MONTH(jaar_zip[[#This Row],[Datum]])=10),1,0.8))*jaar_zip[[#This Row],[graaddagen]],"")</f>
        <v>4.7200000000000006</v>
      </c>
      <c r="O3835" s="101">
        <f>IF(ISNUMBER(jaar_zip[[#This Row],[etmaaltemperatuur]]),IF(jaar_zip[[#This Row],[etmaaltemperatuur]]&gt;stookgrens,jaar_zip[[#This Row],[etmaaltemperatuur]]-stookgrens,0),"")</f>
        <v>0</v>
      </c>
    </row>
    <row r="3836" spans="1:15" x14ac:dyDescent="0.25">
      <c r="A3836">
        <v>277</v>
      </c>
      <c r="B3836">
        <v>20240929</v>
      </c>
      <c r="C3836">
        <v>4</v>
      </c>
      <c r="D3836">
        <v>11.6</v>
      </c>
      <c r="E3836">
        <v>1301</v>
      </c>
      <c r="F3836">
        <v>0.2</v>
      </c>
      <c r="H3836">
        <v>74</v>
      </c>
      <c r="I3836" s="101" t="s">
        <v>25</v>
      </c>
      <c r="J3836" s="1">
        <f>DATEVALUE(RIGHT(jaar_zip[[#This Row],[YYYYMMDD]],2)&amp;"-"&amp;MID(jaar_zip[[#This Row],[YYYYMMDD]],5,2)&amp;"-"&amp;LEFT(jaar_zip[[#This Row],[YYYYMMDD]],4))</f>
        <v>45564</v>
      </c>
      <c r="K3836" s="101" t="str">
        <f>IF(AND(VALUE(MONTH(jaar_zip[[#This Row],[Datum]]))=1,VALUE(WEEKNUM(jaar_zip[[#This Row],[Datum]],21))&gt;51),RIGHT(YEAR(jaar_zip[[#This Row],[Datum]])-1,2),RIGHT(YEAR(jaar_zip[[#This Row],[Datum]]),2))&amp;"-"&amp; TEXT(WEEKNUM(jaar_zip[[#This Row],[Datum]],21),"00")</f>
        <v>24-39</v>
      </c>
      <c r="L3836" s="101">
        <f>MONTH(jaar_zip[[#This Row],[Datum]])</f>
        <v>9</v>
      </c>
      <c r="M3836" s="101">
        <f>IF(ISNUMBER(jaar_zip[[#This Row],[etmaaltemperatuur]]),IF(jaar_zip[[#This Row],[etmaaltemperatuur]]&lt;stookgrens,stookgrens-jaar_zip[[#This Row],[etmaaltemperatuur]],0),"")</f>
        <v>6.4</v>
      </c>
      <c r="N3836" s="101">
        <f>IF(ISNUMBER(jaar_zip[[#This Row],[graaddagen]]),IF(OR(MONTH(jaar_zip[[#This Row],[Datum]])=1,MONTH(jaar_zip[[#This Row],[Datum]])=2,MONTH(jaar_zip[[#This Row],[Datum]])=11,MONTH(jaar_zip[[#This Row],[Datum]])=12),1.1,IF(OR(MONTH(jaar_zip[[#This Row],[Datum]])=3,MONTH(jaar_zip[[#This Row],[Datum]])=10),1,0.8))*jaar_zip[[#This Row],[graaddagen]],"")</f>
        <v>5.120000000000001</v>
      </c>
      <c r="O3836" s="101">
        <f>IF(ISNUMBER(jaar_zip[[#This Row],[etmaaltemperatuur]]),IF(jaar_zip[[#This Row],[etmaaltemperatuur]]&gt;stookgrens,jaar_zip[[#This Row],[etmaaltemperatuur]]-stookgrens,0),"")</f>
        <v>0</v>
      </c>
    </row>
    <row r="3837" spans="1:15" x14ac:dyDescent="0.25">
      <c r="A3837">
        <v>277</v>
      </c>
      <c r="B3837">
        <v>20240930</v>
      </c>
      <c r="C3837">
        <v>8</v>
      </c>
      <c r="D3837">
        <v>11.3</v>
      </c>
      <c r="E3837">
        <v>1001</v>
      </c>
      <c r="F3837">
        <v>14.3</v>
      </c>
      <c r="H3837">
        <v>78</v>
      </c>
      <c r="I3837" s="101" t="s">
        <v>25</v>
      </c>
      <c r="J3837" s="1">
        <f>DATEVALUE(RIGHT(jaar_zip[[#This Row],[YYYYMMDD]],2)&amp;"-"&amp;MID(jaar_zip[[#This Row],[YYYYMMDD]],5,2)&amp;"-"&amp;LEFT(jaar_zip[[#This Row],[YYYYMMDD]],4))</f>
        <v>45565</v>
      </c>
      <c r="K3837" s="101" t="str">
        <f>IF(AND(VALUE(MONTH(jaar_zip[[#This Row],[Datum]]))=1,VALUE(WEEKNUM(jaar_zip[[#This Row],[Datum]],21))&gt;51),RIGHT(YEAR(jaar_zip[[#This Row],[Datum]])-1,2),RIGHT(YEAR(jaar_zip[[#This Row],[Datum]]),2))&amp;"-"&amp; TEXT(WEEKNUM(jaar_zip[[#This Row],[Datum]],21),"00")</f>
        <v>24-40</v>
      </c>
      <c r="L3837" s="101">
        <f>MONTH(jaar_zip[[#This Row],[Datum]])</f>
        <v>9</v>
      </c>
      <c r="M3837" s="101">
        <f>IF(ISNUMBER(jaar_zip[[#This Row],[etmaaltemperatuur]]),IF(jaar_zip[[#This Row],[etmaaltemperatuur]]&lt;stookgrens,stookgrens-jaar_zip[[#This Row],[etmaaltemperatuur]],0),"")</f>
        <v>6.6999999999999993</v>
      </c>
      <c r="N3837" s="101">
        <f>IF(ISNUMBER(jaar_zip[[#This Row],[graaddagen]]),IF(OR(MONTH(jaar_zip[[#This Row],[Datum]])=1,MONTH(jaar_zip[[#This Row],[Datum]])=2,MONTH(jaar_zip[[#This Row],[Datum]])=11,MONTH(jaar_zip[[#This Row],[Datum]])=12),1.1,IF(OR(MONTH(jaar_zip[[#This Row],[Datum]])=3,MONTH(jaar_zip[[#This Row],[Datum]])=10),1,0.8))*jaar_zip[[#This Row],[graaddagen]],"")</f>
        <v>5.3599999999999994</v>
      </c>
      <c r="O3837" s="101">
        <f>IF(ISNUMBER(jaar_zip[[#This Row],[etmaaltemperatuur]]),IF(jaar_zip[[#This Row],[etmaaltemperatuur]]&gt;stookgrens,jaar_zip[[#This Row],[etmaaltemperatuur]]-stookgrens,0),"")</f>
        <v>0</v>
      </c>
    </row>
    <row r="3838" spans="1:15" x14ac:dyDescent="0.25">
      <c r="A3838">
        <v>278</v>
      </c>
      <c r="B3838">
        <v>20240101</v>
      </c>
      <c r="C3838">
        <v>5.0999999999999996</v>
      </c>
      <c r="D3838">
        <v>7.1</v>
      </c>
      <c r="E3838">
        <v>207</v>
      </c>
      <c r="F3838">
        <v>2.2000000000000002</v>
      </c>
      <c r="H3838">
        <v>86</v>
      </c>
      <c r="I3838" s="101" t="s">
        <v>26</v>
      </c>
      <c r="J3838" s="1">
        <f>DATEVALUE(RIGHT(jaar_zip[[#This Row],[YYYYMMDD]],2)&amp;"-"&amp;MID(jaar_zip[[#This Row],[YYYYMMDD]],5,2)&amp;"-"&amp;LEFT(jaar_zip[[#This Row],[YYYYMMDD]],4))</f>
        <v>45292</v>
      </c>
      <c r="K3838" s="101" t="str">
        <f>IF(AND(VALUE(MONTH(jaar_zip[[#This Row],[Datum]]))=1,VALUE(WEEKNUM(jaar_zip[[#This Row],[Datum]],21))&gt;51),RIGHT(YEAR(jaar_zip[[#This Row],[Datum]])-1,2),RIGHT(YEAR(jaar_zip[[#This Row],[Datum]]),2))&amp;"-"&amp; TEXT(WEEKNUM(jaar_zip[[#This Row],[Datum]],21),"00")</f>
        <v>24-01</v>
      </c>
      <c r="L3838" s="101">
        <f>MONTH(jaar_zip[[#This Row],[Datum]])</f>
        <v>1</v>
      </c>
      <c r="M3838" s="101">
        <f>IF(ISNUMBER(jaar_zip[[#This Row],[etmaaltemperatuur]]),IF(jaar_zip[[#This Row],[etmaaltemperatuur]]&lt;stookgrens,stookgrens-jaar_zip[[#This Row],[etmaaltemperatuur]],0),"")</f>
        <v>10.9</v>
      </c>
      <c r="N3838" s="101">
        <f>IF(ISNUMBER(jaar_zip[[#This Row],[graaddagen]]),IF(OR(MONTH(jaar_zip[[#This Row],[Datum]])=1,MONTH(jaar_zip[[#This Row],[Datum]])=2,MONTH(jaar_zip[[#This Row],[Datum]])=11,MONTH(jaar_zip[[#This Row],[Datum]])=12),1.1,IF(OR(MONTH(jaar_zip[[#This Row],[Datum]])=3,MONTH(jaar_zip[[#This Row],[Datum]])=10),1,0.8))*jaar_zip[[#This Row],[graaddagen]],"")</f>
        <v>11.990000000000002</v>
      </c>
      <c r="O3838" s="101">
        <f>IF(ISNUMBER(jaar_zip[[#This Row],[etmaaltemperatuur]]),IF(jaar_zip[[#This Row],[etmaaltemperatuur]]&gt;stookgrens,jaar_zip[[#This Row],[etmaaltemperatuur]]-stookgrens,0),"")</f>
        <v>0</v>
      </c>
    </row>
    <row r="3839" spans="1:15" x14ac:dyDescent="0.25">
      <c r="A3839">
        <v>278</v>
      </c>
      <c r="B3839">
        <v>20240102</v>
      </c>
      <c r="C3839">
        <v>5.4</v>
      </c>
      <c r="D3839">
        <v>9.8000000000000007</v>
      </c>
      <c r="E3839">
        <v>79</v>
      </c>
      <c r="F3839">
        <v>20</v>
      </c>
      <c r="H3839">
        <v>92</v>
      </c>
      <c r="I3839" s="101" t="s">
        <v>26</v>
      </c>
      <c r="J3839" s="1">
        <f>DATEVALUE(RIGHT(jaar_zip[[#This Row],[YYYYMMDD]],2)&amp;"-"&amp;MID(jaar_zip[[#This Row],[YYYYMMDD]],5,2)&amp;"-"&amp;LEFT(jaar_zip[[#This Row],[YYYYMMDD]],4))</f>
        <v>45293</v>
      </c>
      <c r="K3839" s="101" t="str">
        <f>IF(AND(VALUE(MONTH(jaar_zip[[#This Row],[Datum]]))=1,VALUE(WEEKNUM(jaar_zip[[#This Row],[Datum]],21))&gt;51),RIGHT(YEAR(jaar_zip[[#This Row],[Datum]])-1,2),RIGHT(YEAR(jaar_zip[[#This Row],[Datum]]),2))&amp;"-"&amp; TEXT(WEEKNUM(jaar_zip[[#This Row],[Datum]],21),"00")</f>
        <v>24-01</v>
      </c>
      <c r="L3839" s="101">
        <f>MONTH(jaar_zip[[#This Row],[Datum]])</f>
        <v>1</v>
      </c>
      <c r="M3839" s="101">
        <f>IF(ISNUMBER(jaar_zip[[#This Row],[etmaaltemperatuur]]),IF(jaar_zip[[#This Row],[etmaaltemperatuur]]&lt;stookgrens,stookgrens-jaar_zip[[#This Row],[etmaaltemperatuur]],0),"")</f>
        <v>8.1999999999999993</v>
      </c>
      <c r="N3839" s="101">
        <f>IF(ISNUMBER(jaar_zip[[#This Row],[graaddagen]]),IF(OR(MONTH(jaar_zip[[#This Row],[Datum]])=1,MONTH(jaar_zip[[#This Row],[Datum]])=2,MONTH(jaar_zip[[#This Row],[Datum]])=11,MONTH(jaar_zip[[#This Row],[Datum]])=12),1.1,IF(OR(MONTH(jaar_zip[[#This Row],[Datum]])=3,MONTH(jaar_zip[[#This Row],[Datum]])=10),1,0.8))*jaar_zip[[#This Row],[graaddagen]],"")</f>
        <v>9.02</v>
      </c>
      <c r="O3839" s="101">
        <f>IF(ISNUMBER(jaar_zip[[#This Row],[etmaaltemperatuur]]),IF(jaar_zip[[#This Row],[etmaaltemperatuur]]&gt;stookgrens,jaar_zip[[#This Row],[etmaaltemperatuur]]-stookgrens,0),"")</f>
        <v>0</v>
      </c>
    </row>
    <row r="3840" spans="1:15" x14ac:dyDescent="0.25">
      <c r="A3840">
        <v>278</v>
      </c>
      <c r="B3840">
        <v>20240103</v>
      </c>
      <c r="C3840">
        <v>6.3</v>
      </c>
      <c r="D3840">
        <v>9.1</v>
      </c>
      <c r="E3840">
        <v>141</v>
      </c>
      <c r="F3840">
        <v>9</v>
      </c>
      <c r="H3840">
        <v>90</v>
      </c>
      <c r="I3840" s="101" t="s">
        <v>26</v>
      </c>
      <c r="J3840" s="1">
        <f>DATEVALUE(RIGHT(jaar_zip[[#This Row],[YYYYMMDD]],2)&amp;"-"&amp;MID(jaar_zip[[#This Row],[YYYYMMDD]],5,2)&amp;"-"&amp;LEFT(jaar_zip[[#This Row],[YYYYMMDD]],4))</f>
        <v>45294</v>
      </c>
      <c r="K3840" s="101" t="str">
        <f>IF(AND(VALUE(MONTH(jaar_zip[[#This Row],[Datum]]))=1,VALUE(WEEKNUM(jaar_zip[[#This Row],[Datum]],21))&gt;51),RIGHT(YEAR(jaar_zip[[#This Row],[Datum]])-1,2),RIGHT(YEAR(jaar_zip[[#This Row],[Datum]]),2))&amp;"-"&amp; TEXT(WEEKNUM(jaar_zip[[#This Row],[Datum]],21),"00")</f>
        <v>24-01</v>
      </c>
      <c r="L3840" s="101">
        <f>MONTH(jaar_zip[[#This Row],[Datum]])</f>
        <v>1</v>
      </c>
      <c r="M3840" s="101">
        <f>IF(ISNUMBER(jaar_zip[[#This Row],[etmaaltemperatuur]]),IF(jaar_zip[[#This Row],[etmaaltemperatuur]]&lt;stookgrens,stookgrens-jaar_zip[[#This Row],[etmaaltemperatuur]],0),"")</f>
        <v>8.9</v>
      </c>
      <c r="N3840" s="101">
        <f>IF(ISNUMBER(jaar_zip[[#This Row],[graaddagen]]),IF(OR(MONTH(jaar_zip[[#This Row],[Datum]])=1,MONTH(jaar_zip[[#This Row],[Datum]])=2,MONTH(jaar_zip[[#This Row],[Datum]])=11,MONTH(jaar_zip[[#This Row],[Datum]])=12),1.1,IF(OR(MONTH(jaar_zip[[#This Row],[Datum]])=3,MONTH(jaar_zip[[#This Row],[Datum]])=10),1,0.8))*jaar_zip[[#This Row],[graaddagen]],"")</f>
        <v>9.7900000000000009</v>
      </c>
      <c r="O3840" s="101">
        <f>IF(ISNUMBER(jaar_zip[[#This Row],[etmaaltemperatuur]]),IF(jaar_zip[[#This Row],[etmaaltemperatuur]]&gt;stookgrens,jaar_zip[[#This Row],[etmaaltemperatuur]]-stookgrens,0),"")</f>
        <v>0</v>
      </c>
    </row>
    <row r="3841" spans="1:15" x14ac:dyDescent="0.25">
      <c r="A3841">
        <v>278</v>
      </c>
      <c r="B3841">
        <v>20240104</v>
      </c>
      <c r="C3841">
        <v>2.4</v>
      </c>
      <c r="D3841">
        <v>5.9</v>
      </c>
      <c r="E3841">
        <v>135</v>
      </c>
      <c r="F3841">
        <v>3.3</v>
      </c>
      <c r="H3841">
        <v>91</v>
      </c>
      <c r="I3841" s="101" t="s">
        <v>26</v>
      </c>
      <c r="J3841" s="1">
        <f>DATEVALUE(RIGHT(jaar_zip[[#This Row],[YYYYMMDD]],2)&amp;"-"&amp;MID(jaar_zip[[#This Row],[YYYYMMDD]],5,2)&amp;"-"&amp;LEFT(jaar_zip[[#This Row],[YYYYMMDD]],4))</f>
        <v>45295</v>
      </c>
      <c r="K3841" s="101" t="str">
        <f>IF(AND(VALUE(MONTH(jaar_zip[[#This Row],[Datum]]))=1,VALUE(WEEKNUM(jaar_zip[[#This Row],[Datum]],21))&gt;51),RIGHT(YEAR(jaar_zip[[#This Row],[Datum]])-1,2),RIGHT(YEAR(jaar_zip[[#This Row],[Datum]]),2))&amp;"-"&amp; TEXT(WEEKNUM(jaar_zip[[#This Row],[Datum]],21),"00")</f>
        <v>24-01</v>
      </c>
      <c r="L3841" s="101">
        <f>MONTH(jaar_zip[[#This Row],[Datum]])</f>
        <v>1</v>
      </c>
      <c r="M3841" s="101">
        <f>IF(ISNUMBER(jaar_zip[[#This Row],[etmaaltemperatuur]]),IF(jaar_zip[[#This Row],[etmaaltemperatuur]]&lt;stookgrens,stookgrens-jaar_zip[[#This Row],[etmaaltemperatuur]],0),"")</f>
        <v>12.1</v>
      </c>
      <c r="N3841" s="101">
        <f>IF(ISNUMBER(jaar_zip[[#This Row],[graaddagen]]),IF(OR(MONTH(jaar_zip[[#This Row],[Datum]])=1,MONTH(jaar_zip[[#This Row],[Datum]])=2,MONTH(jaar_zip[[#This Row],[Datum]])=11,MONTH(jaar_zip[[#This Row],[Datum]])=12),1.1,IF(OR(MONTH(jaar_zip[[#This Row],[Datum]])=3,MONTH(jaar_zip[[#This Row],[Datum]])=10),1,0.8))*jaar_zip[[#This Row],[graaddagen]],"")</f>
        <v>13.31</v>
      </c>
      <c r="O3841" s="101">
        <f>IF(ISNUMBER(jaar_zip[[#This Row],[etmaaltemperatuur]]),IF(jaar_zip[[#This Row],[etmaaltemperatuur]]&gt;stookgrens,jaar_zip[[#This Row],[etmaaltemperatuur]]-stookgrens,0),"")</f>
        <v>0</v>
      </c>
    </row>
    <row r="3842" spans="1:15" x14ac:dyDescent="0.25">
      <c r="A3842">
        <v>278</v>
      </c>
      <c r="B3842">
        <v>20240105</v>
      </c>
      <c r="C3842">
        <v>3</v>
      </c>
      <c r="D3842">
        <v>6</v>
      </c>
      <c r="E3842">
        <v>70</v>
      </c>
      <c r="F3842">
        <v>10.1</v>
      </c>
      <c r="H3842">
        <v>96</v>
      </c>
      <c r="I3842" s="101" t="s">
        <v>26</v>
      </c>
      <c r="J3842" s="1">
        <f>DATEVALUE(RIGHT(jaar_zip[[#This Row],[YYYYMMDD]],2)&amp;"-"&amp;MID(jaar_zip[[#This Row],[YYYYMMDD]],5,2)&amp;"-"&amp;LEFT(jaar_zip[[#This Row],[YYYYMMDD]],4))</f>
        <v>45296</v>
      </c>
      <c r="K3842" s="101" t="str">
        <f>IF(AND(VALUE(MONTH(jaar_zip[[#This Row],[Datum]]))=1,VALUE(WEEKNUM(jaar_zip[[#This Row],[Datum]],21))&gt;51),RIGHT(YEAR(jaar_zip[[#This Row],[Datum]])-1,2),RIGHT(YEAR(jaar_zip[[#This Row],[Datum]]),2))&amp;"-"&amp; TEXT(WEEKNUM(jaar_zip[[#This Row],[Datum]],21),"00")</f>
        <v>24-01</v>
      </c>
      <c r="L3842" s="101">
        <f>MONTH(jaar_zip[[#This Row],[Datum]])</f>
        <v>1</v>
      </c>
      <c r="M3842" s="101">
        <f>IF(ISNUMBER(jaar_zip[[#This Row],[etmaaltemperatuur]]),IF(jaar_zip[[#This Row],[etmaaltemperatuur]]&lt;stookgrens,stookgrens-jaar_zip[[#This Row],[etmaaltemperatuur]],0),"")</f>
        <v>12</v>
      </c>
      <c r="N3842" s="101">
        <f>IF(ISNUMBER(jaar_zip[[#This Row],[graaddagen]]),IF(OR(MONTH(jaar_zip[[#This Row],[Datum]])=1,MONTH(jaar_zip[[#This Row],[Datum]])=2,MONTH(jaar_zip[[#This Row],[Datum]])=11,MONTH(jaar_zip[[#This Row],[Datum]])=12),1.1,IF(OR(MONTH(jaar_zip[[#This Row],[Datum]])=3,MONTH(jaar_zip[[#This Row],[Datum]])=10),1,0.8))*jaar_zip[[#This Row],[graaddagen]],"")</f>
        <v>13.200000000000001</v>
      </c>
      <c r="O3842" s="101">
        <f>IF(ISNUMBER(jaar_zip[[#This Row],[etmaaltemperatuur]]),IF(jaar_zip[[#This Row],[etmaaltemperatuur]]&gt;stookgrens,jaar_zip[[#This Row],[etmaaltemperatuur]]-stookgrens,0),"")</f>
        <v>0</v>
      </c>
    </row>
    <row r="3843" spans="1:15" x14ac:dyDescent="0.25">
      <c r="A3843">
        <v>278</v>
      </c>
      <c r="B3843">
        <v>20240106</v>
      </c>
      <c r="C3843">
        <v>2.8</v>
      </c>
      <c r="D3843">
        <v>1.4</v>
      </c>
      <c r="E3843">
        <v>65</v>
      </c>
      <c r="F3843">
        <v>0</v>
      </c>
      <c r="H3843">
        <v>93</v>
      </c>
      <c r="I3843" s="101" t="s">
        <v>26</v>
      </c>
      <c r="J3843" s="1">
        <f>DATEVALUE(RIGHT(jaar_zip[[#This Row],[YYYYMMDD]],2)&amp;"-"&amp;MID(jaar_zip[[#This Row],[YYYYMMDD]],5,2)&amp;"-"&amp;LEFT(jaar_zip[[#This Row],[YYYYMMDD]],4))</f>
        <v>45297</v>
      </c>
      <c r="K3843" s="101" t="str">
        <f>IF(AND(VALUE(MONTH(jaar_zip[[#This Row],[Datum]]))=1,VALUE(WEEKNUM(jaar_zip[[#This Row],[Datum]],21))&gt;51),RIGHT(YEAR(jaar_zip[[#This Row],[Datum]])-1,2),RIGHT(YEAR(jaar_zip[[#This Row],[Datum]]),2))&amp;"-"&amp; TEXT(WEEKNUM(jaar_zip[[#This Row],[Datum]],21),"00")</f>
        <v>24-01</v>
      </c>
      <c r="L3843" s="101">
        <f>MONTH(jaar_zip[[#This Row],[Datum]])</f>
        <v>1</v>
      </c>
      <c r="M3843" s="101">
        <f>IF(ISNUMBER(jaar_zip[[#This Row],[etmaaltemperatuur]]),IF(jaar_zip[[#This Row],[etmaaltemperatuur]]&lt;stookgrens,stookgrens-jaar_zip[[#This Row],[etmaaltemperatuur]],0),"")</f>
        <v>16.600000000000001</v>
      </c>
      <c r="N3843" s="101">
        <f>IF(ISNUMBER(jaar_zip[[#This Row],[graaddagen]]),IF(OR(MONTH(jaar_zip[[#This Row],[Datum]])=1,MONTH(jaar_zip[[#This Row],[Datum]])=2,MONTH(jaar_zip[[#This Row],[Datum]])=11,MONTH(jaar_zip[[#This Row],[Datum]])=12),1.1,IF(OR(MONTH(jaar_zip[[#This Row],[Datum]])=3,MONTH(jaar_zip[[#This Row],[Datum]])=10),1,0.8))*jaar_zip[[#This Row],[graaddagen]],"")</f>
        <v>18.260000000000002</v>
      </c>
      <c r="O3843" s="101">
        <f>IF(ISNUMBER(jaar_zip[[#This Row],[etmaaltemperatuur]]),IF(jaar_zip[[#This Row],[etmaaltemperatuur]]&gt;stookgrens,jaar_zip[[#This Row],[etmaaltemperatuur]]-stookgrens,0),"")</f>
        <v>0</v>
      </c>
    </row>
    <row r="3844" spans="1:15" x14ac:dyDescent="0.25">
      <c r="A3844">
        <v>278</v>
      </c>
      <c r="B3844">
        <v>20240107</v>
      </c>
      <c r="C3844">
        <v>4.5</v>
      </c>
      <c r="D3844">
        <v>-0.7</v>
      </c>
      <c r="E3844">
        <v>299</v>
      </c>
      <c r="F3844">
        <v>0</v>
      </c>
      <c r="H3844">
        <v>79</v>
      </c>
      <c r="I3844" s="101" t="s">
        <v>26</v>
      </c>
      <c r="J3844" s="1">
        <f>DATEVALUE(RIGHT(jaar_zip[[#This Row],[YYYYMMDD]],2)&amp;"-"&amp;MID(jaar_zip[[#This Row],[YYYYMMDD]],5,2)&amp;"-"&amp;LEFT(jaar_zip[[#This Row],[YYYYMMDD]],4))</f>
        <v>45298</v>
      </c>
      <c r="K3844" s="101" t="str">
        <f>IF(AND(VALUE(MONTH(jaar_zip[[#This Row],[Datum]]))=1,VALUE(WEEKNUM(jaar_zip[[#This Row],[Datum]],21))&gt;51),RIGHT(YEAR(jaar_zip[[#This Row],[Datum]])-1,2),RIGHT(YEAR(jaar_zip[[#This Row],[Datum]]),2))&amp;"-"&amp; TEXT(WEEKNUM(jaar_zip[[#This Row],[Datum]],21),"00")</f>
        <v>24-01</v>
      </c>
      <c r="L3844" s="101">
        <f>MONTH(jaar_zip[[#This Row],[Datum]])</f>
        <v>1</v>
      </c>
      <c r="M3844" s="101">
        <f>IF(ISNUMBER(jaar_zip[[#This Row],[etmaaltemperatuur]]),IF(jaar_zip[[#This Row],[etmaaltemperatuur]]&lt;stookgrens,stookgrens-jaar_zip[[#This Row],[etmaaltemperatuur]],0),"")</f>
        <v>18.7</v>
      </c>
      <c r="N3844" s="101">
        <f>IF(ISNUMBER(jaar_zip[[#This Row],[graaddagen]]),IF(OR(MONTH(jaar_zip[[#This Row],[Datum]])=1,MONTH(jaar_zip[[#This Row],[Datum]])=2,MONTH(jaar_zip[[#This Row],[Datum]])=11,MONTH(jaar_zip[[#This Row],[Datum]])=12),1.1,IF(OR(MONTH(jaar_zip[[#This Row],[Datum]])=3,MONTH(jaar_zip[[#This Row],[Datum]])=10),1,0.8))*jaar_zip[[#This Row],[graaddagen]],"")</f>
        <v>20.57</v>
      </c>
      <c r="O3844" s="101">
        <f>IF(ISNUMBER(jaar_zip[[#This Row],[etmaaltemperatuur]]),IF(jaar_zip[[#This Row],[etmaaltemperatuur]]&gt;stookgrens,jaar_zip[[#This Row],[etmaaltemperatuur]]-stookgrens,0),"")</f>
        <v>0</v>
      </c>
    </row>
    <row r="3845" spans="1:15" x14ac:dyDescent="0.25">
      <c r="A3845">
        <v>278</v>
      </c>
      <c r="B3845">
        <v>20240108</v>
      </c>
      <c r="C3845">
        <v>4.5</v>
      </c>
      <c r="D3845">
        <v>-1.9</v>
      </c>
      <c r="E3845">
        <v>280</v>
      </c>
      <c r="F3845">
        <v>0</v>
      </c>
      <c r="H3845">
        <v>74</v>
      </c>
      <c r="I3845" s="101" t="s">
        <v>26</v>
      </c>
      <c r="J3845" s="1">
        <f>DATEVALUE(RIGHT(jaar_zip[[#This Row],[YYYYMMDD]],2)&amp;"-"&amp;MID(jaar_zip[[#This Row],[YYYYMMDD]],5,2)&amp;"-"&amp;LEFT(jaar_zip[[#This Row],[YYYYMMDD]],4))</f>
        <v>45299</v>
      </c>
      <c r="K3845" s="101" t="str">
        <f>IF(AND(VALUE(MONTH(jaar_zip[[#This Row],[Datum]]))=1,VALUE(WEEKNUM(jaar_zip[[#This Row],[Datum]],21))&gt;51),RIGHT(YEAR(jaar_zip[[#This Row],[Datum]])-1,2),RIGHT(YEAR(jaar_zip[[#This Row],[Datum]]),2))&amp;"-"&amp; TEXT(WEEKNUM(jaar_zip[[#This Row],[Datum]],21),"00")</f>
        <v>24-02</v>
      </c>
      <c r="L3845" s="101">
        <f>MONTH(jaar_zip[[#This Row],[Datum]])</f>
        <v>1</v>
      </c>
      <c r="M3845" s="101">
        <f>IF(ISNUMBER(jaar_zip[[#This Row],[etmaaltemperatuur]]),IF(jaar_zip[[#This Row],[etmaaltemperatuur]]&lt;stookgrens,stookgrens-jaar_zip[[#This Row],[etmaaltemperatuur]],0),"")</f>
        <v>19.899999999999999</v>
      </c>
      <c r="N3845" s="101">
        <f>IF(ISNUMBER(jaar_zip[[#This Row],[graaddagen]]),IF(OR(MONTH(jaar_zip[[#This Row],[Datum]])=1,MONTH(jaar_zip[[#This Row],[Datum]])=2,MONTH(jaar_zip[[#This Row],[Datum]])=11,MONTH(jaar_zip[[#This Row],[Datum]])=12),1.1,IF(OR(MONTH(jaar_zip[[#This Row],[Datum]])=3,MONTH(jaar_zip[[#This Row],[Datum]])=10),1,0.8))*jaar_zip[[#This Row],[graaddagen]],"")</f>
        <v>21.89</v>
      </c>
      <c r="O3845" s="101">
        <f>IF(ISNUMBER(jaar_zip[[#This Row],[etmaaltemperatuur]]),IF(jaar_zip[[#This Row],[etmaaltemperatuur]]&gt;stookgrens,jaar_zip[[#This Row],[etmaaltemperatuur]]-stookgrens,0),"")</f>
        <v>0</v>
      </c>
    </row>
    <row r="3846" spans="1:15" x14ac:dyDescent="0.25">
      <c r="A3846">
        <v>278</v>
      </c>
      <c r="B3846">
        <v>20240109</v>
      </c>
      <c r="C3846">
        <v>4</v>
      </c>
      <c r="D3846">
        <v>-3.7</v>
      </c>
      <c r="E3846">
        <v>456</v>
      </c>
      <c r="F3846">
        <v>0</v>
      </c>
      <c r="H3846">
        <v>63</v>
      </c>
      <c r="I3846" s="101" t="s">
        <v>26</v>
      </c>
      <c r="J3846" s="1">
        <f>DATEVALUE(RIGHT(jaar_zip[[#This Row],[YYYYMMDD]],2)&amp;"-"&amp;MID(jaar_zip[[#This Row],[YYYYMMDD]],5,2)&amp;"-"&amp;LEFT(jaar_zip[[#This Row],[YYYYMMDD]],4))</f>
        <v>45300</v>
      </c>
      <c r="K3846" s="101" t="str">
        <f>IF(AND(VALUE(MONTH(jaar_zip[[#This Row],[Datum]]))=1,VALUE(WEEKNUM(jaar_zip[[#This Row],[Datum]],21))&gt;51),RIGHT(YEAR(jaar_zip[[#This Row],[Datum]])-1,2),RIGHT(YEAR(jaar_zip[[#This Row],[Datum]]),2))&amp;"-"&amp; TEXT(WEEKNUM(jaar_zip[[#This Row],[Datum]],21),"00")</f>
        <v>24-02</v>
      </c>
      <c r="L3846" s="101">
        <f>MONTH(jaar_zip[[#This Row],[Datum]])</f>
        <v>1</v>
      </c>
      <c r="M3846" s="101">
        <f>IF(ISNUMBER(jaar_zip[[#This Row],[etmaaltemperatuur]]),IF(jaar_zip[[#This Row],[etmaaltemperatuur]]&lt;stookgrens,stookgrens-jaar_zip[[#This Row],[etmaaltemperatuur]],0),"")</f>
        <v>21.7</v>
      </c>
      <c r="N3846" s="101">
        <f>IF(ISNUMBER(jaar_zip[[#This Row],[graaddagen]]),IF(OR(MONTH(jaar_zip[[#This Row],[Datum]])=1,MONTH(jaar_zip[[#This Row],[Datum]])=2,MONTH(jaar_zip[[#This Row],[Datum]])=11,MONTH(jaar_zip[[#This Row],[Datum]])=12),1.1,IF(OR(MONTH(jaar_zip[[#This Row],[Datum]])=3,MONTH(jaar_zip[[#This Row],[Datum]])=10),1,0.8))*jaar_zip[[#This Row],[graaddagen]],"")</f>
        <v>23.87</v>
      </c>
      <c r="O3846" s="101">
        <f>IF(ISNUMBER(jaar_zip[[#This Row],[etmaaltemperatuur]]),IF(jaar_zip[[#This Row],[etmaaltemperatuur]]&gt;stookgrens,jaar_zip[[#This Row],[etmaaltemperatuur]]-stookgrens,0),"")</f>
        <v>0</v>
      </c>
    </row>
    <row r="3847" spans="1:15" x14ac:dyDescent="0.25">
      <c r="A3847">
        <v>278</v>
      </c>
      <c r="B3847">
        <v>20240110</v>
      </c>
      <c r="C3847">
        <v>2.8</v>
      </c>
      <c r="D3847">
        <v>-3.7</v>
      </c>
      <c r="E3847">
        <v>446</v>
      </c>
      <c r="F3847">
        <v>0</v>
      </c>
      <c r="H3847">
        <v>65</v>
      </c>
      <c r="I3847" s="101" t="s">
        <v>26</v>
      </c>
      <c r="J3847" s="1">
        <f>DATEVALUE(RIGHT(jaar_zip[[#This Row],[YYYYMMDD]],2)&amp;"-"&amp;MID(jaar_zip[[#This Row],[YYYYMMDD]],5,2)&amp;"-"&amp;LEFT(jaar_zip[[#This Row],[YYYYMMDD]],4))</f>
        <v>45301</v>
      </c>
      <c r="K3847" s="101" t="str">
        <f>IF(AND(VALUE(MONTH(jaar_zip[[#This Row],[Datum]]))=1,VALUE(WEEKNUM(jaar_zip[[#This Row],[Datum]],21))&gt;51),RIGHT(YEAR(jaar_zip[[#This Row],[Datum]])-1,2),RIGHT(YEAR(jaar_zip[[#This Row],[Datum]]),2))&amp;"-"&amp; TEXT(WEEKNUM(jaar_zip[[#This Row],[Datum]],21),"00")</f>
        <v>24-02</v>
      </c>
      <c r="L3847" s="101">
        <f>MONTH(jaar_zip[[#This Row],[Datum]])</f>
        <v>1</v>
      </c>
      <c r="M3847" s="101">
        <f>IF(ISNUMBER(jaar_zip[[#This Row],[etmaaltemperatuur]]),IF(jaar_zip[[#This Row],[etmaaltemperatuur]]&lt;stookgrens,stookgrens-jaar_zip[[#This Row],[etmaaltemperatuur]],0),"")</f>
        <v>21.7</v>
      </c>
      <c r="N3847" s="101">
        <f>IF(ISNUMBER(jaar_zip[[#This Row],[graaddagen]]),IF(OR(MONTH(jaar_zip[[#This Row],[Datum]])=1,MONTH(jaar_zip[[#This Row],[Datum]])=2,MONTH(jaar_zip[[#This Row],[Datum]])=11,MONTH(jaar_zip[[#This Row],[Datum]])=12),1.1,IF(OR(MONTH(jaar_zip[[#This Row],[Datum]])=3,MONTH(jaar_zip[[#This Row],[Datum]])=10),1,0.8))*jaar_zip[[#This Row],[graaddagen]],"")</f>
        <v>23.87</v>
      </c>
      <c r="O3847" s="101">
        <f>IF(ISNUMBER(jaar_zip[[#This Row],[etmaaltemperatuur]]),IF(jaar_zip[[#This Row],[etmaaltemperatuur]]&gt;stookgrens,jaar_zip[[#This Row],[etmaaltemperatuur]]-stookgrens,0),"")</f>
        <v>0</v>
      </c>
    </row>
    <row r="3848" spans="1:15" x14ac:dyDescent="0.25">
      <c r="A3848">
        <v>278</v>
      </c>
      <c r="B3848">
        <v>20240111</v>
      </c>
      <c r="C3848">
        <v>1.1000000000000001</v>
      </c>
      <c r="D3848">
        <v>-2.7</v>
      </c>
      <c r="E3848">
        <v>106</v>
      </c>
      <c r="F3848">
        <v>0</v>
      </c>
      <c r="H3848">
        <v>95</v>
      </c>
      <c r="I3848" s="101" t="s">
        <v>26</v>
      </c>
      <c r="J3848" s="1">
        <f>DATEVALUE(RIGHT(jaar_zip[[#This Row],[YYYYMMDD]],2)&amp;"-"&amp;MID(jaar_zip[[#This Row],[YYYYMMDD]],5,2)&amp;"-"&amp;LEFT(jaar_zip[[#This Row],[YYYYMMDD]],4))</f>
        <v>45302</v>
      </c>
      <c r="K3848" s="101" t="str">
        <f>IF(AND(VALUE(MONTH(jaar_zip[[#This Row],[Datum]]))=1,VALUE(WEEKNUM(jaar_zip[[#This Row],[Datum]],21))&gt;51),RIGHT(YEAR(jaar_zip[[#This Row],[Datum]])-1,2),RIGHT(YEAR(jaar_zip[[#This Row],[Datum]]),2))&amp;"-"&amp; TEXT(WEEKNUM(jaar_zip[[#This Row],[Datum]],21),"00")</f>
        <v>24-02</v>
      </c>
      <c r="L3848" s="101">
        <f>MONTH(jaar_zip[[#This Row],[Datum]])</f>
        <v>1</v>
      </c>
      <c r="M3848" s="101">
        <f>IF(ISNUMBER(jaar_zip[[#This Row],[etmaaltemperatuur]]),IF(jaar_zip[[#This Row],[etmaaltemperatuur]]&lt;stookgrens,stookgrens-jaar_zip[[#This Row],[etmaaltemperatuur]],0),"")</f>
        <v>20.7</v>
      </c>
      <c r="N3848" s="101">
        <f>IF(ISNUMBER(jaar_zip[[#This Row],[graaddagen]]),IF(OR(MONTH(jaar_zip[[#This Row],[Datum]])=1,MONTH(jaar_zip[[#This Row],[Datum]])=2,MONTH(jaar_zip[[#This Row],[Datum]])=11,MONTH(jaar_zip[[#This Row],[Datum]])=12),1.1,IF(OR(MONTH(jaar_zip[[#This Row],[Datum]])=3,MONTH(jaar_zip[[#This Row],[Datum]])=10),1,0.8))*jaar_zip[[#This Row],[graaddagen]],"")</f>
        <v>22.77</v>
      </c>
      <c r="O3848" s="101">
        <f>IF(ISNUMBER(jaar_zip[[#This Row],[etmaaltemperatuur]]),IF(jaar_zip[[#This Row],[etmaaltemperatuur]]&gt;stookgrens,jaar_zip[[#This Row],[etmaaltemperatuur]]-stookgrens,0),"")</f>
        <v>0</v>
      </c>
    </row>
    <row r="3849" spans="1:15" x14ac:dyDescent="0.25">
      <c r="A3849">
        <v>278</v>
      </c>
      <c r="B3849">
        <v>20240112</v>
      </c>
      <c r="C3849">
        <v>1.6</v>
      </c>
      <c r="D3849">
        <v>2.1</v>
      </c>
      <c r="E3849">
        <v>156</v>
      </c>
      <c r="F3849">
        <v>0.3</v>
      </c>
      <c r="H3849">
        <v>96</v>
      </c>
      <c r="I3849" s="101" t="s">
        <v>26</v>
      </c>
      <c r="J3849" s="1">
        <f>DATEVALUE(RIGHT(jaar_zip[[#This Row],[YYYYMMDD]],2)&amp;"-"&amp;MID(jaar_zip[[#This Row],[YYYYMMDD]],5,2)&amp;"-"&amp;LEFT(jaar_zip[[#This Row],[YYYYMMDD]],4))</f>
        <v>45303</v>
      </c>
      <c r="K3849" s="101" t="str">
        <f>IF(AND(VALUE(MONTH(jaar_zip[[#This Row],[Datum]]))=1,VALUE(WEEKNUM(jaar_zip[[#This Row],[Datum]],21))&gt;51),RIGHT(YEAR(jaar_zip[[#This Row],[Datum]])-1,2),RIGHT(YEAR(jaar_zip[[#This Row],[Datum]]),2))&amp;"-"&amp; TEXT(WEEKNUM(jaar_zip[[#This Row],[Datum]],21),"00")</f>
        <v>24-02</v>
      </c>
      <c r="L3849" s="101">
        <f>MONTH(jaar_zip[[#This Row],[Datum]])</f>
        <v>1</v>
      </c>
      <c r="M3849" s="101">
        <f>IF(ISNUMBER(jaar_zip[[#This Row],[etmaaltemperatuur]]),IF(jaar_zip[[#This Row],[etmaaltemperatuur]]&lt;stookgrens,stookgrens-jaar_zip[[#This Row],[etmaaltemperatuur]],0),"")</f>
        <v>15.9</v>
      </c>
      <c r="N3849" s="101">
        <f>IF(ISNUMBER(jaar_zip[[#This Row],[graaddagen]]),IF(OR(MONTH(jaar_zip[[#This Row],[Datum]])=1,MONTH(jaar_zip[[#This Row],[Datum]])=2,MONTH(jaar_zip[[#This Row],[Datum]])=11,MONTH(jaar_zip[[#This Row],[Datum]])=12),1.1,IF(OR(MONTH(jaar_zip[[#This Row],[Datum]])=3,MONTH(jaar_zip[[#This Row],[Datum]])=10),1,0.8))*jaar_zip[[#This Row],[graaddagen]],"")</f>
        <v>17.490000000000002</v>
      </c>
      <c r="O3849" s="101">
        <f>IF(ISNUMBER(jaar_zip[[#This Row],[etmaaltemperatuur]]),IF(jaar_zip[[#This Row],[etmaaltemperatuur]]&gt;stookgrens,jaar_zip[[#This Row],[etmaaltemperatuur]]-stookgrens,0),"")</f>
        <v>0</v>
      </c>
    </row>
    <row r="3850" spans="1:15" x14ac:dyDescent="0.25">
      <c r="A3850">
        <v>278</v>
      </c>
      <c r="B3850">
        <v>20240113</v>
      </c>
      <c r="C3850">
        <v>4</v>
      </c>
      <c r="D3850">
        <v>3.4</v>
      </c>
      <c r="E3850">
        <v>136</v>
      </c>
      <c r="F3850">
        <v>1.7</v>
      </c>
      <c r="H3850">
        <v>96</v>
      </c>
      <c r="I3850" s="101" t="s">
        <v>26</v>
      </c>
      <c r="J3850" s="1">
        <f>DATEVALUE(RIGHT(jaar_zip[[#This Row],[YYYYMMDD]],2)&amp;"-"&amp;MID(jaar_zip[[#This Row],[YYYYMMDD]],5,2)&amp;"-"&amp;LEFT(jaar_zip[[#This Row],[YYYYMMDD]],4))</f>
        <v>45304</v>
      </c>
      <c r="K3850" s="101" t="str">
        <f>IF(AND(VALUE(MONTH(jaar_zip[[#This Row],[Datum]]))=1,VALUE(WEEKNUM(jaar_zip[[#This Row],[Datum]],21))&gt;51),RIGHT(YEAR(jaar_zip[[#This Row],[Datum]])-1,2),RIGHT(YEAR(jaar_zip[[#This Row],[Datum]]),2))&amp;"-"&amp; TEXT(WEEKNUM(jaar_zip[[#This Row],[Datum]],21),"00")</f>
        <v>24-02</v>
      </c>
      <c r="L3850" s="101">
        <f>MONTH(jaar_zip[[#This Row],[Datum]])</f>
        <v>1</v>
      </c>
      <c r="M3850" s="101">
        <f>IF(ISNUMBER(jaar_zip[[#This Row],[etmaaltemperatuur]]),IF(jaar_zip[[#This Row],[etmaaltemperatuur]]&lt;stookgrens,stookgrens-jaar_zip[[#This Row],[etmaaltemperatuur]],0),"")</f>
        <v>14.6</v>
      </c>
      <c r="N3850" s="101">
        <f>IF(ISNUMBER(jaar_zip[[#This Row],[graaddagen]]),IF(OR(MONTH(jaar_zip[[#This Row],[Datum]])=1,MONTH(jaar_zip[[#This Row],[Datum]])=2,MONTH(jaar_zip[[#This Row],[Datum]])=11,MONTH(jaar_zip[[#This Row],[Datum]])=12),1.1,IF(OR(MONTH(jaar_zip[[#This Row],[Datum]])=3,MONTH(jaar_zip[[#This Row],[Datum]])=10),1,0.8))*jaar_zip[[#This Row],[graaddagen]],"")</f>
        <v>16.060000000000002</v>
      </c>
      <c r="O3850" s="101">
        <f>IF(ISNUMBER(jaar_zip[[#This Row],[etmaaltemperatuur]]),IF(jaar_zip[[#This Row],[etmaaltemperatuur]]&gt;stookgrens,jaar_zip[[#This Row],[etmaaltemperatuur]]-stookgrens,0),"")</f>
        <v>0</v>
      </c>
    </row>
    <row r="3851" spans="1:15" x14ac:dyDescent="0.25">
      <c r="A3851">
        <v>278</v>
      </c>
      <c r="B3851">
        <v>20240114</v>
      </c>
      <c r="C3851">
        <v>4.3</v>
      </c>
      <c r="D3851">
        <v>2.7</v>
      </c>
      <c r="E3851">
        <v>90</v>
      </c>
      <c r="F3851">
        <v>6</v>
      </c>
      <c r="H3851">
        <v>96</v>
      </c>
      <c r="I3851" s="101" t="s">
        <v>26</v>
      </c>
      <c r="J3851" s="1">
        <f>DATEVALUE(RIGHT(jaar_zip[[#This Row],[YYYYMMDD]],2)&amp;"-"&amp;MID(jaar_zip[[#This Row],[YYYYMMDD]],5,2)&amp;"-"&amp;LEFT(jaar_zip[[#This Row],[YYYYMMDD]],4))</f>
        <v>45305</v>
      </c>
      <c r="K3851" s="101" t="str">
        <f>IF(AND(VALUE(MONTH(jaar_zip[[#This Row],[Datum]]))=1,VALUE(WEEKNUM(jaar_zip[[#This Row],[Datum]],21))&gt;51),RIGHT(YEAR(jaar_zip[[#This Row],[Datum]])-1,2),RIGHT(YEAR(jaar_zip[[#This Row],[Datum]]),2))&amp;"-"&amp; TEXT(WEEKNUM(jaar_zip[[#This Row],[Datum]],21),"00")</f>
        <v>24-02</v>
      </c>
      <c r="L3851" s="101">
        <f>MONTH(jaar_zip[[#This Row],[Datum]])</f>
        <v>1</v>
      </c>
      <c r="M3851" s="101">
        <f>IF(ISNUMBER(jaar_zip[[#This Row],[etmaaltemperatuur]]),IF(jaar_zip[[#This Row],[etmaaltemperatuur]]&lt;stookgrens,stookgrens-jaar_zip[[#This Row],[etmaaltemperatuur]],0),"")</f>
        <v>15.3</v>
      </c>
      <c r="N3851" s="101">
        <f>IF(ISNUMBER(jaar_zip[[#This Row],[graaddagen]]),IF(OR(MONTH(jaar_zip[[#This Row],[Datum]])=1,MONTH(jaar_zip[[#This Row],[Datum]])=2,MONTH(jaar_zip[[#This Row],[Datum]])=11,MONTH(jaar_zip[[#This Row],[Datum]])=12),1.1,IF(OR(MONTH(jaar_zip[[#This Row],[Datum]])=3,MONTH(jaar_zip[[#This Row],[Datum]])=10),1,0.8))*jaar_zip[[#This Row],[graaddagen]],"")</f>
        <v>16.830000000000002</v>
      </c>
      <c r="O3851" s="101">
        <f>IF(ISNUMBER(jaar_zip[[#This Row],[etmaaltemperatuur]]),IF(jaar_zip[[#This Row],[etmaaltemperatuur]]&gt;stookgrens,jaar_zip[[#This Row],[etmaaltemperatuur]]-stookgrens,0),"")</f>
        <v>0</v>
      </c>
    </row>
    <row r="3852" spans="1:15" x14ac:dyDescent="0.25">
      <c r="A3852">
        <v>278</v>
      </c>
      <c r="B3852">
        <v>20240115</v>
      </c>
      <c r="C3852">
        <v>4.4000000000000004</v>
      </c>
      <c r="D3852">
        <v>1.1000000000000001</v>
      </c>
      <c r="E3852">
        <v>286</v>
      </c>
      <c r="F3852">
        <v>3.5</v>
      </c>
      <c r="H3852">
        <v>92</v>
      </c>
      <c r="I3852" s="101" t="s">
        <v>26</v>
      </c>
      <c r="J3852" s="1">
        <f>DATEVALUE(RIGHT(jaar_zip[[#This Row],[YYYYMMDD]],2)&amp;"-"&amp;MID(jaar_zip[[#This Row],[YYYYMMDD]],5,2)&amp;"-"&amp;LEFT(jaar_zip[[#This Row],[YYYYMMDD]],4))</f>
        <v>45306</v>
      </c>
      <c r="K3852" s="101" t="str">
        <f>IF(AND(VALUE(MONTH(jaar_zip[[#This Row],[Datum]]))=1,VALUE(WEEKNUM(jaar_zip[[#This Row],[Datum]],21))&gt;51),RIGHT(YEAR(jaar_zip[[#This Row],[Datum]])-1,2),RIGHT(YEAR(jaar_zip[[#This Row],[Datum]]),2))&amp;"-"&amp; TEXT(WEEKNUM(jaar_zip[[#This Row],[Datum]],21),"00")</f>
        <v>24-03</v>
      </c>
      <c r="L3852" s="101">
        <f>MONTH(jaar_zip[[#This Row],[Datum]])</f>
        <v>1</v>
      </c>
      <c r="M3852" s="101">
        <f>IF(ISNUMBER(jaar_zip[[#This Row],[etmaaltemperatuur]]),IF(jaar_zip[[#This Row],[etmaaltemperatuur]]&lt;stookgrens,stookgrens-jaar_zip[[#This Row],[etmaaltemperatuur]],0),"")</f>
        <v>16.899999999999999</v>
      </c>
      <c r="N3852" s="101">
        <f>IF(ISNUMBER(jaar_zip[[#This Row],[graaddagen]]),IF(OR(MONTH(jaar_zip[[#This Row],[Datum]])=1,MONTH(jaar_zip[[#This Row],[Datum]])=2,MONTH(jaar_zip[[#This Row],[Datum]])=11,MONTH(jaar_zip[[#This Row],[Datum]])=12),1.1,IF(OR(MONTH(jaar_zip[[#This Row],[Datum]])=3,MONTH(jaar_zip[[#This Row],[Datum]])=10),1,0.8))*jaar_zip[[#This Row],[graaddagen]],"")</f>
        <v>18.59</v>
      </c>
      <c r="O3852" s="101">
        <f>IF(ISNUMBER(jaar_zip[[#This Row],[etmaaltemperatuur]]),IF(jaar_zip[[#This Row],[etmaaltemperatuur]]&gt;stookgrens,jaar_zip[[#This Row],[etmaaltemperatuur]]-stookgrens,0),"")</f>
        <v>0</v>
      </c>
    </row>
    <row r="3853" spans="1:15" x14ac:dyDescent="0.25">
      <c r="A3853">
        <v>278</v>
      </c>
      <c r="B3853">
        <v>20240116</v>
      </c>
      <c r="C3853">
        <v>3.6</v>
      </c>
      <c r="D3853">
        <v>0.1</v>
      </c>
      <c r="E3853">
        <v>243</v>
      </c>
      <c r="F3853">
        <v>0.2</v>
      </c>
      <c r="H3853">
        <v>87</v>
      </c>
      <c r="I3853" s="101" t="s">
        <v>26</v>
      </c>
      <c r="J3853" s="1">
        <f>DATEVALUE(RIGHT(jaar_zip[[#This Row],[YYYYMMDD]],2)&amp;"-"&amp;MID(jaar_zip[[#This Row],[YYYYMMDD]],5,2)&amp;"-"&amp;LEFT(jaar_zip[[#This Row],[YYYYMMDD]],4))</f>
        <v>45307</v>
      </c>
      <c r="K3853" s="101" t="str">
        <f>IF(AND(VALUE(MONTH(jaar_zip[[#This Row],[Datum]]))=1,VALUE(WEEKNUM(jaar_zip[[#This Row],[Datum]],21))&gt;51),RIGHT(YEAR(jaar_zip[[#This Row],[Datum]])-1,2),RIGHT(YEAR(jaar_zip[[#This Row],[Datum]]),2))&amp;"-"&amp; TEXT(WEEKNUM(jaar_zip[[#This Row],[Datum]],21),"00")</f>
        <v>24-03</v>
      </c>
      <c r="L3853" s="101">
        <f>MONTH(jaar_zip[[#This Row],[Datum]])</f>
        <v>1</v>
      </c>
      <c r="M3853" s="101">
        <f>IF(ISNUMBER(jaar_zip[[#This Row],[etmaaltemperatuur]]),IF(jaar_zip[[#This Row],[etmaaltemperatuur]]&lt;stookgrens,stookgrens-jaar_zip[[#This Row],[etmaaltemperatuur]],0),"")</f>
        <v>17.899999999999999</v>
      </c>
      <c r="N3853" s="101">
        <f>IF(ISNUMBER(jaar_zip[[#This Row],[graaddagen]]),IF(OR(MONTH(jaar_zip[[#This Row],[Datum]])=1,MONTH(jaar_zip[[#This Row],[Datum]])=2,MONTH(jaar_zip[[#This Row],[Datum]])=11,MONTH(jaar_zip[[#This Row],[Datum]])=12),1.1,IF(OR(MONTH(jaar_zip[[#This Row],[Datum]])=3,MONTH(jaar_zip[[#This Row],[Datum]])=10),1,0.8))*jaar_zip[[#This Row],[graaddagen]],"")</f>
        <v>19.690000000000001</v>
      </c>
      <c r="O3853" s="101">
        <f>IF(ISNUMBER(jaar_zip[[#This Row],[etmaaltemperatuur]]),IF(jaar_zip[[#This Row],[etmaaltemperatuur]]&gt;stookgrens,jaar_zip[[#This Row],[etmaaltemperatuur]]-stookgrens,0),"")</f>
        <v>0</v>
      </c>
    </row>
    <row r="3854" spans="1:15" x14ac:dyDescent="0.25">
      <c r="A3854">
        <v>278</v>
      </c>
      <c r="B3854">
        <v>20240117</v>
      </c>
      <c r="C3854">
        <v>2</v>
      </c>
      <c r="D3854">
        <v>-1.6</v>
      </c>
      <c r="E3854">
        <v>219</v>
      </c>
      <c r="F3854">
        <v>0</v>
      </c>
      <c r="H3854">
        <v>84</v>
      </c>
      <c r="I3854" s="101" t="s">
        <v>26</v>
      </c>
      <c r="J3854" s="1">
        <f>DATEVALUE(RIGHT(jaar_zip[[#This Row],[YYYYMMDD]],2)&amp;"-"&amp;MID(jaar_zip[[#This Row],[YYYYMMDD]],5,2)&amp;"-"&amp;LEFT(jaar_zip[[#This Row],[YYYYMMDD]],4))</f>
        <v>45308</v>
      </c>
      <c r="K3854" s="101" t="str">
        <f>IF(AND(VALUE(MONTH(jaar_zip[[#This Row],[Datum]]))=1,VALUE(WEEKNUM(jaar_zip[[#This Row],[Datum]],21))&gt;51),RIGHT(YEAR(jaar_zip[[#This Row],[Datum]])-1,2),RIGHT(YEAR(jaar_zip[[#This Row],[Datum]]),2))&amp;"-"&amp; TEXT(WEEKNUM(jaar_zip[[#This Row],[Datum]],21),"00")</f>
        <v>24-03</v>
      </c>
      <c r="L3854" s="101">
        <f>MONTH(jaar_zip[[#This Row],[Datum]])</f>
        <v>1</v>
      </c>
      <c r="M3854" s="101">
        <f>IF(ISNUMBER(jaar_zip[[#This Row],[etmaaltemperatuur]]),IF(jaar_zip[[#This Row],[etmaaltemperatuur]]&lt;stookgrens,stookgrens-jaar_zip[[#This Row],[etmaaltemperatuur]],0),"")</f>
        <v>19.600000000000001</v>
      </c>
      <c r="N3854" s="101">
        <f>IF(ISNUMBER(jaar_zip[[#This Row],[graaddagen]]),IF(OR(MONTH(jaar_zip[[#This Row],[Datum]])=1,MONTH(jaar_zip[[#This Row],[Datum]])=2,MONTH(jaar_zip[[#This Row],[Datum]])=11,MONTH(jaar_zip[[#This Row],[Datum]])=12),1.1,IF(OR(MONTH(jaar_zip[[#This Row],[Datum]])=3,MONTH(jaar_zip[[#This Row],[Datum]])=10),1,0.8))*jaar_zip[[#This Row],[graaddagen]],"")</f>
        <v>21.560000000000002</v>
      </c>
      <c r="O3854" s="101">
        <f>IF(ISNUMBER(jaar_zip[[#This Row],[etmaaltemperatuur]]),IF(jaar_zip[[#This Row],[etmaaltemperatuur]]&gt;stookgrens,jaar_zip[[#This Row],[etmaaltemperatuur]]-stookgrens,0),"")</f>
        <v>0</v>
      </c>
    </row>
    <row r="3855" spans="1:15" x14ac:dyDescent="0.25">
      <c r="A3855">
        <v>278</v>
      </c>
      <c r="B3855">
        <v>20240118</v>
      </c>
      <c r="C3855">
        <v>1.9</v>
      </c>
      <c r="D3855">
        <v>-1.5</v>
      </c>
      <c r="E3855">
        <v>578</v>
      </c>
      <c r="F3855">
        <v>0</v>
      </c>
      <c r="H3855">
        <v>89</v>
      </c>
      <c r="I3855" s="101" t="s">
        <v>26</v>
      </c>
      <c r="J3855" s="1">
        <f>DATEVALUE(RIGHT(jaar_zip[[#This Row],[YYYYMMDD]],2)&amp;"-"&amp;MID(jaar_zip[[#This Row],[YYYYMMDD]],5,2)&amp;"-"&amp;LEFT(jaar_zip[[#This Row],[YYYYMMDD]],4))</f>
        <v>45309</v>
      </c>
      <c r="K3855" s="101" t="str">
        <f>IF(AND(VALUE(MONTH(jaar_zip[[#This Row],[Datum]]))=1,VALUE(WEEKNUM(jaar_zip[[#This Row],[Datum]],21))&gt;51),RIGHT(YEAR(jaar_zip[[#This Row],[Datum]])-1,2),RIGHT(YEAR(jaar_zip[[#This Row],[Datum]]),2))&amp;"-"&amp; TEXT(WEEKNUM(jaar_zip[[#This Row],[Datum]],21),"00")</f>
        <v>24-03</v>
      </c>
      <c r="L3855" s="101">
        <f>MONTH(jaar_zip[[#This Row],[Datum]])</f>
        <v>1</v>
      </c>
      <c r="M3855" s="101">
        <f>IF(ISNUMBER(jaar_zip[[#This Row],[etmaaltemperatuur]]),IF(jaar_zip[[#This Row],[etmaaltemperatuur]]&lt;stookgrens,stookgrens-jaar_zip[[#This Row],[etmaaltemperatuur]],0),"")</f>
        <v>19.5</v>
      </c>
      <c r="N3855" s="101">
        <f>IF(ISNUMBER(jaar_zip[[#This Row],[graaddagen]]),IF(OR(MONTH(jaar_zip[[#This Row],[Datum]])=1,MONTH(jaar_zip[[#This Row],[Datum]])=2,MONTH(jaar_zip[[#This Row],[Datum]])=11,MONTH(jaar_zip[[#This Row],[Datum]])=12),1.1,IF(OR(MONTH(jaar_zip[[#This Row],[Datum]])=3,MONTH(jaar_zip[[#This Row],[Datum]])=10),1,0.8))*jaar_zip[[#This Row],[graaddagen]],"")</f>
        <v>21.450000000000003</v>
      </c>
      <c r="O3855" s="101">
        <f>IF(ISNUMBER(jaar_zip[[#This Row],[etmaaltemperatuur]]),IF(jaar_zip[[#This Row],[etmaaltemperatuur]]&gt;stookgrens,jaar_zip[[#This Row],[etmaaltemperatuur]]-stookgrens,0),"")</f>
        <v>0</v>
      </c>
    </row>
    <row r="3856" spans="1:15" x14ac:dyDescent="0.25">
      <c r="A3856">
        <v>278</v>
      </c>
      <c r="B3856">
        <v>20240119</v>
      </c>
      <c r="C3856">
        <v>4.2</v>
      </c>
      <c r="D3856">
        <v>0.7</v>
      </c>
      <c r="E3856">
        <v>483</v>
      </c>
      <c r="F3856">
        <v>1</v>
      </c>
      <c r="H3856">
        <v>86</v>
      </c>
      <c r="I3856" s="101" t="s">
        <v>26</v>
      </c>
      <c r="J3856" s="1">
        <f>DATEVALUE(RIGHT(jaar_zip[[#This Row],[YYYYMMDD]],2)&amp;"-"&amp;MID(jaar_zip[[#This Row],[YYYYMMDD]],5,2)&amp;"-"&amp;LEFT(jaar_zip[[#This Row],[YYYYMMDD]],4))</f>
        <v>45310</v>
      </c>
      <c r="K3856" s="101" t="str">
        <f>IF(AND(VALUE(MONTH(jaar_zip[[#This Row],[Datum]]))=1,VALUE(WEEKNUM(jaar_zip[[#This Row],[Datum]],21))&gt;51),RIGHT(YEAR(jaar_zip[[#This Row],[Datum]])-1,2),RIGHT(YEAR(jaar_zip[[#This Row],[Datum]]),2))&amp;"-"&amp; TEXT(WEEKNUM(jaar_zip[[#This Row],[Datum]],21),"00")</f>
        <v>24-03</v>
      </c>
      <c r="L3856" s="101">
        <f>MONTH(jaar_zip[[#This Row],[Datum]])</f>
        <v>1</v>
      </c>
      <c r="M3856" s="101">
        <f>IF(ISNUMBER(jaar_zip[[#This Row],[etmaaltemperatuur]]),IF(jaar_zip[[#This Row],[etmaaltemperatuur]]&lt;stookgrens,stookgrens-jaar_zip[[#This Row],[etmaaltemperatuur]],0),"")</f>
        <v>17.3</v>
      </c>
      <c r="N3856" s="101">
        <f>IF(ISNUMBER(jaar_zip[[#This Row],[graaddagen]]),IF(OR(MONTH(jaar_zip[[#This Row],[Datum]])=1,MONTH(jaar_zip[[#This Row],[Datum]])=2,MONTH(jaar_zip[[#This Row],[Datum]])=11,MONTH(jaar_zip[[#This Row],[Datum]])=12),1.1,IF(OR(MONTH(jaar_zip[[#This Row],[Datum]])=3,MONTH(jaar_zip[[#This Row],[Datum]])=10),1,0.8))*jaar_zip[[#This Row],[graaddagen]],"")</f>
        <v>19.03</v>
      </c>
      <c r="O3856" s="101">
        <f>IF(ISNUMBER(jaar_zip[[#This Row],[etmaaltemperatuur]]),IF(jaar_zip[[#This Row],[etmaaltemperatuur]]&gt;stookgrens,jaar_zip[[#This Row],[etmaaltemperatuur]]-stookgrens,0),"")</f>
        <v>0</v>
      </c>
    </row>
    <row r="3857" spans="1:15" x14ac:dyDescent="0.25">
      <c r="A3857">
        <v>278</v>
      </c>
      <c r="B3857">
        <v>20240120</v>
      </c>
      <c r="C3857">
        <v>4</v>
      </c>
      <c r="D3857">
        <v>-0.1</v>
      </c>
      <c r="E3857">
        <v>419</v>
      </c>
      <c r="F3857">
        <v>0</v>
      </c>
      <c r="H3857">
        <v>82</v>
      </c>
      <c r="I3857" s="101" t="s">
        <v>26</v>
      </c>
      <c r="J3857" s="1">
        <f>DATEVALUE(RIGHT(jaar_zip[[#This Row],[YYYYMMDD]],2)&amp;"-"&amp;MID(jaar_zip[[#This Row],[YYYYMMDD]],5,2)&amp;"-"&amp;LEFT(jaar_zip[[#This Row],[YYYYMMDD]],4))</f>
        <v>45311</v>
      </c>
      <c r="K3857" s="101" t="str">
        <f>IF(AND(VALUE(MONTH(jaar_zip[[#This Row],[Datum]]))=1,VALUE(WEEKNUM(jaar_zip[[#This Row],[Datum]],21))&gt;51),RIGHT(YEAR(jaar_zip[[#This Row],[Datum]])-1,2),RIGHT(YEAR(jaar_zip[[#This Row],[Datum]]),2))&amp;"-"&amp; TEXT(WEEKNUM(jaar_zip[[#This Row],[Datum]],21),"00")</f>
        <v>24-03</v>
      </c>
      <c r="L3857" s="101">
        <f>MONTH(jaar_zip[[#This Row],[Datum]])</f>
        <v>1</v>
      </c>
      <c r="M3857" s="101">
        <f>IF(ISNUMBER(jaar_zip[[#This Row],[etmaaltemperatuur]]),IF(jaar_zip[[#This Row],[etmaaltemperatuur]]&lt;stookgrens,stookgrens-jaar_zip[[#This Row],[etmaaltemperatuur]],0),"")</f>
        <v>18.100000000000001</v>
      </c>
      <c r="N3857" s="101">
        <f>IF(ISNUMBER(jaar_zip[[#This Row],[graaddagen]]),IF(OR(MONTH(jaar_zip[[#This Row],[Datum]])=1,MONTH(jaar_zip[[#This Row],[Datum]])=2,MONTH(jaar_zip[[#This Row],[Datum]])=11,MONTH(jaar_zip[[#This Row],[Datum]])=12),1.1,IF(OR(MONTH(jaar_zip[[#This Row],[Datum]])=3,MONTH(jaar_zip[[#This Row],[Datum]])=10),1,0.8))*jaar_zip[[#This Row],[graaddagen]],"")</f>
        <v>19.910000000000004</v>
      </c>
      <c r="O3857" s="101">
        <f>IF(ISNUMBER(jaar_zip[[#This Row],[etmaaltemperatuur]]),IF(jaar_zip[[#This Row],[etmaaltemperatuur]]&gt;stookgrens,jaar_zip[[#This Row],[etmaaltemperatuur]]-stookgrens,0),"")</f>
        <v>0</v>
      </c>
    </row>
    <row r="3858" spans="1:15" x14ac:dyDescent="0.25">
      <c r="A3858">
        <v>278</v>
      </c>
      <c r="B3858">
        <v>20240121</v>
      </c>
      <c r="C3858">
        <v>5.4</v>
      </c>
      <c r="D3858">
        <v>3.5</v>
      </c>
      <c r="E3858">
        <v>120</v>
      </c>
      <c r="F3858">
        <v>0.1</v>
      </c>
      <c r="H3858">
        <v>71</v>
      </c>
      <c r="I3858" s="101" t="s">
        <v>26</v>
      </c>
      <c r="J3858" s="1">
        <f>DATEVALUE(RIGHT(jaar_zip[[#This Row],[YYYYMMDD]],2)&amp;"-"&amp;MID(jaar_zip[[#This Row],[YYYYMMDD]],5,2)&amp;"-"&amp;LEFT(jaar_zip[[#This Row],[YYYYMMDD]],4))</f>
        <v>45312</v>
      </c>
      <c r="K3858" s="101" t="str">
        <f>IF(AND(VALUE(MONTH(jaar_zip[[#This Row],[Datum]]))=1,VALUE(WEEKNUM(jaar_zip[[#This Row],[Datum]],21))&gt;51),RIGHT(YEAR(jaar_zip[[#This Row],[Datum]])-1,2),RIGHT(YEAR(jaar_zip[[#This Row],[Datum]]),2))&amp;"-"&amp; TEXT(WEEKNUM(jaar_zip[[#This Row],[Datum]],21),"00")</f>
        <v>24-03</v>
      </c>
      <c r="L3858" s="101">
        <f>MONTH(jaar_zip[[#This Row],[Datum]])</f>
        <v>1</v>
      </c>
      <c r="M3858" s="101">
        <f>IF(ISNUMBER(jaar_zip[[#This Row],[etmaaltemperatuur]]),IF(jaar_zip[[#This Row],[etmaaltemperatuur]]&lt;stookgrens,stookgrens-jaar_zip[[#This Row],[etmaaltemperatuur]],0),"")</f>
        <v>14.5</v>
      </c>
      <c r="N3858" s="101">
        <f>IF(ISNUMBER(jaar_zip[[#This Row],[graaddagen]]),IF(OR(MONTH(jaar_zip[[#This Row],[Datum]])=1,MONTH(jaar_zip[[#This Row],[Datum]])=2,MONTH(jaar_zip[[#This Row],[Datum]])=11,MONTH(jaar_zip[[#This Row],[Datum]])=12),1.1,IF(OR(MONTH(jaar_zip[[#This Row],[Datum]])=3,MONTH(jaar_zip[[#This Row],[Datum]])=10),1,0.8))*jaar_zip[[#This Row],[graaddagen]],"")</f>
        <v>15.950000000000001</v>
      </c>
      <c r="O3858" s="101">
        <f>IF(ISNUMBER(jaar_zip[[#This Row],[etmaaltemperatuur]]),IF(jaar_zip[[#This Row],[etmaaltemperatuur]]&gt;stookgrens,jaar_zip[[#This Row],[etmaaltemperatuur]]-stookgrens,0),"")</f>
        <v>0</v>
      </c>
    </row>
    <row r="3859" spans="1:15" x14ac:dyDescent="0.25">
      <c r="A3859">
        <v>278</v>
      </c>
      <c r="B3859">
        <v>20240122</v>
      </c>
      <c r="C3859">
        <v>7.7</v>
      </c>
      <c r="D3859">
        <v>9.4</v>
      </c>
      <c r="E3859">
        <v>238</v>
      </c>
      <c r="F3859">
        <v>5.4</v>
      </c>
      <c r="H3859">
        <v>80</v>
      </c>
      <c r="I3859" s="101" t="s">
        <v>26</v>
      </c>
      <c r="J3859" s="1">
        <f>DATEVALUE(RIGHT(jaar_zip[[#This Row],[YYYYMMDD]],2)&amp;"-"&amp;MID(jaar_zip[[#This Row],[YYYYMMDD]],5,2)&amp;"-"&amp;LEFT(jaar_zip[[#This Row],[YYYYMMDD]],4))</f>
        <v>45313</v>
      </c>
      <c r="K3859" s="101" t="str">
        <f>IF(AND(VALUE(MONTH(jaar_zip[[#This Row],[Datum]]))=1,VALUE(WEEKNUM(jaar_zip[[#This Row],[Datum]],21))&gt;51),RIGHT(YEAR(jaar_zip[[#This Row],[Datum]])-1,2),RIGHT(YEAR(jaar_zip[[#This Row],[Datum]]),2))&amp;"-"&amp; TEXT(WEEKNUM(jaar_zip[[#This Row],[Datum]],21),"00")</f>
        <v>24-04</v>
      </c>
      <c r="L3859" s="101">
        <f>MONTH(jaar_zip[[#This Row],[Datum]])</f>
        <v>1</v>
      </c>
      <c r="M3859" s="101">
        <f>IF(ISNUMBER(jaar_zip[[#This Row],[etmaaltemperatuur]]),IF(jaar_zip[[#This Row],[etmaaltemperatuur]]&lt;stookgrens,stookgrens-jaar_zip[[#This Row],[etmaaltemperatuur]],0),"")</f>
        <v>8.6</v>
      </c>
      <c r="N3859" s="101">
        <f>IF(ISNUMBER(jaar_zip[[#This Row],[graaddagen]]),IF(OR(MONTH(jaar_zip[[#This Row],[Datum]])=1,MONTH(jaar_zip[[#This Row],[Datum]])=2,MONTH(jaar_zip[[#This Row],[Datum]])=11,MONTH(jaar_zip[[#This Row],[Datum]])=12),1.1,IF(OR(MONTH(jaar_zip[[#This Row],[Datum]])=3,MONTH(jaar_zip[[#This Row],[Datum]])=10),1,0.8))*jaar_zip[[#This Row],[graaddagen]],"")</f>
        <v>9.4600000000000009</v>
      </c>
      <c r="O3859" s="101">
        <f>IF(ISNUMBER(jaar_zip[[#This Row],[etmaaltemperatuur]]),IF(jaar_zip[[#This Row],[etmaaltemperatuur]]&gt;stookgrens,jaar_zip[[#This Row],[etmaaltemperatuur]]-stookgrens,0),"")</f>
        <v>0</v>
      </c>
    </row>
    <row r="3860" spans="1:15" x14ac:dyDescent="0.25">
      <c r="A3860">
        <v>278</v>
      </c>
      <c r="B3860">
        <v>20240123</v>
      </c>
      <c r="C3860">
        <v>6.5</v>
      </c>
      <c r="D3860">
        <v>8.1</v>
      </c>
      <c r="E3860">
        <v>364</v>
      </c>
      <c r="F3860">
        <v>4.5999999999999996</v>
      </c>
      <c r="H3860">
        <v>81</v>
      </c>
      <c r="I3860" s="101" t="s">
        <v>26</v>
      </c>
      <c r="J3860" s="1">
        <f>DATEVALUE(RIGHT(jaar_zip[[#This Row],[YYYYMMDD]],2)&amp;"-"&amp;MID(jaar_zip[[#This Row],[YYYYMMDD]],5,2)&amp;"-"&amp;LEFT(jaar_zip[[#This Row],[YYYYMMDD]],4))</f>
        <v>45314</v>
      </c>
      <c r="K3860" s="101" t="str">
        <f>IF(AND(VALUE(MONTH(jaar_zip[[#This Row],[Datum]]))=1,VALUE(WEEKNUM(jaar_zip[[#This Row],[Datum]],21))&gt;51),RIGHT(YEAR(jaar_zip[[#This Row],[Datum]])-1,2),RIGHT(YEAR(jaar_zip[[#This Row],[Datum]]),2))&amp;"-"&amp; TEXT(WEEKNUM(jaar_zip[[#This Row],[Datum]],21),"00")</f>
        <v>24-04</v>
      </c>
      <c r="L3860" s="101">
        <f>MONTH(jaar_zip[[#This Row],[Datum]])</f>
        <v>1</v>
      </c>
      <c r="M3860" s="101">
        <f>IF(ISNUMBER(jaar_zip[[#This Row],[etmaaltemperatuur]]),IF(jaar_zip[[#This Row],[etmaaltemperatuur]]&lt;stookgrens,stookgrens-jaar_zip[[#This Row],[etmaaltemperatuur]],0),"")</f>
        <v>9.9</v>
      </c>
      <c r="N3860" s="101">
        <f>IF(ISNUMBER(jaar_zip[[#This Row],[graaddagen]]),IF(OR(MONTH(jaar_zip[[#This Row],[Datum]])=1,MONTH(jaar_zip[[#This Row],[Datum]])=2,MONTH(jaar_zip[[#This Row],[Datum]])=11,MONTH(jaar_zip[[#This Row],[Datum]])=12),1.1,IF(OR(MONTH(jaar_zip[[#This Row],[Datum]])=3,MONTH(jaar_zip[[#This Row],[Datum]])=10),1,0.8))*jaar_zip[[#This Row],[graaddagen]],"")</f>
        <v>10.89</v>
      </c>
      <c r="O3860" s="101">
        <f>IF(ISNUMBER(jaar_zip[[#This Row],[etmaaltemperatuur]]),IF(jaar_zip[[#This Row],[etmaaltemperatuur]]&gt;stookgrens,jaar_zip[[#This Row],[etmaaltemperatuur]]-stookgrens,0),"")</f>
        <v>0</v>
      </c>
    </row>
    <row r="3861" spans="1:15" x14ac:dyDescent="0.25">
      <c r="A3861">
        <v>278</v>
      </c>
      <c r="B3861">
        <v>20240124</v>
      </c>
      <c r="C3861">
        <v>9</v>
      </c>
      <c r="D3861">
        <v>10.3</v>
      </c>
      <c r="E3861">
        <v>355</v>
      </c>
      <c r="F3861">
        <v>0.2</v>
      </c>
      <c r="H3861">
        <v>74</v>
      </c>
      <c r="I3861" s="101" t="s">
        <v>26</v>
      </c>
      <c r="J3861" s="1">
        <f>DATEVALUE(RIGHT(jaar_zip[[#This Row],[YYYYMMDD]],2)&amp;"-"&amp;MID(jaar_zip[[#This Row],[YYYYMMDD]],5,2)&amp;"-"&amp;LEFT(jaar_zip[[#This Row],[YYYYMMDD]],4))</f>
        <v>45315</v>
      </c>
      <c r="K3861" s="101" t="str">
        <f>IF(AND(VALUE(MONTH(jaar_zip[[#This Row],[Datum]]))=1,VALUE(WEEKNUM(jaar_zip[[#This Row],[Datum]],21))&gt;51),RIGHT(YEAR(jaar_zip[[#This Row],[Datum]])-1,2),RIGHT(YEAR(jaar_zip[[#This Row],[Datum]]),2))&amp;"-"&amp; TEXT(WEEKNUM(jaar_zip[[#This Row],[Datum]],21),"00")</f>
        <v>24-04</v>
      </c>
      <c r="L3861" s="101">
        <f>MONTH(jaar_zip[[#This Row],[Datum]])</f>
        <v>1</v>
      </c>
      <c r="M3861" s="101">
        <f>IF(ISNUMBER(jaar_zip[[#This Row],[etmaaltemperatuur]]),IF(jaar_zip[[#This Row],[etmaaltemperatuur]]&lt;stookgrens,stookgrens-jaar_zip[[#This Row],[etmaaltemperatuur]],0),"")</f>
        <v>7.6999999999999993</v>
      </c>
      <c r="N3861" s="101">
        <f>IF(ISNUMBER(jaar_zip[[#This Row],[graaddagen]]),IF(OR(MONTH(jaar_zip[[#This Row],[Datum]])=1,MONTH(jaar_zip[[#This Row],[Datum]])=2,MONTH(jaar_zip[[#This Row],[Datum]])=11,MONTH(jaar_zip[[#This Row],[Datum]])=12),1.1,IF(OR(MONTH(jaar_zip[[#This Row],[Datum]])=3,MONTH(jaar_zip[[#This Row],[Datum]])=10),1,0.8))*jaar_zip[[#This Row],[graaddagen]],"")</f>
        <v>8.4700000000000006</v>
      </c>
      <c r="O3861" s="101">
        <f>IF(ISNUMBER(jaar_zip[[#This Row],[etmaaltemperatuur]]),IF(jaar_zip[[#This Row],[etmaaltemperatuur]]&gt;stookgrens,jaar_zip[[#This Row],[etmaaltemperatuur]]-stookgrens,0),"")</f>
        <v>0</v>
      </c>
    </row>
    <row r="3862" spans="1:15" x14ac:dyDescent="0.25">
      <c r="A3862">
        <v>278</v>
      </c>
      <c r="B3862">
        <v>20240125</v>
      </c>
      <c r="C3862">
        <v>2.9</v>
      </c>
      <c r="D3862">
        <v>6.6</v>
      </c>
      <c r="E3862">
        <v>369</v>
      </c>
      <c r="F3862">
        <v>1.6</v>
      </c>
      <c r="H3862">
        <v>91</v>
      </c>
      <c r="I3862" s="101" t="s">
        <v>26</v>
      </c>
      <c r="J3862" s="1">
        <f>DATEVALUE(RIGHT(jaar_zip[[#This Row],[YYYYMMDD]],2)&amp;"-"&amp;MID(jaar_zip[[#This Row],[YYYYMMDD]],5,2)&amp;"-"&amp;LEFT(jaar_zip[[#This Row],[YYYYMMDD]],4))</f>
        <v>45316</v>
      </c>
      <c r="K3862" s="101" t="str">
        <f>IF(AND(VALUE(MONTH(jaar_zip[[#This Row],[Datum]]))=1,VALUE(WEEKNUM(jaar_zip[[#This Row],[Datum]],21))&gt;51),RIGHT(YEAR(jaar_zip[[#This Row],[Datum]])-1,2),RIGHT(YEAR(jaar_zip[[#This Row],[Datum]]),2))&amp;"-"&amp; TEXT(WEEKNUM(jaar_zip[[#This Row],[Datum]],21),"00")</f>
        <v>24-04</v>
      </c>
      <c r="L3862" s="101">
        <f>MONTH(jaar_zip[[#This Row],[Datum]])</f>
        <v>1</v>
      </c>
      <c r="M3862" s="101">
        <f>IF(ISNUMBER(jaar_zip[[#This Row],[etmaaltemperatuur]]),IF(jaar_zip[[#This Row],[etmaaltemperatuur]]&lt;stookgrens,stookgrens-jaar_zip[[#This Row],[etmaaltemperatuur]],0),"")</f>
        <v>11.4</v>
      </c>
      <c r="N3862" s="101">
        <f>IF(ISNUMBER(jaar_zip[[#This Row],[graaddagen]]),IF(OR(MONTH(jaar_zip[[#This Row],[Datum]])=1,MONTH(jaar_zip[[#This Row],[Datum]])=2,MONTH(jaar_zip[[#This Row],[Datum]])=11,MONTH(jaar_zip[[#This Row],[Datum]])=12),1.1,IF(OR(MONTH(jaar_zip[[#This Row],[Datum]])=3,MONTH(jaar_zip[[#This Row],[Datum]])=10),1,0.8))*jaar_zip[[#This Row],[graaddagen]],"")</f>
        <v>12.540000000000001</v>
      </c>
      <c r="O3862" s="101">
        <f>IF(ISNUMBER(jaar_zip[[#This Row],[etmaaltemperatuur]]),IF(jaar_zip[[#This Row],[etmaaltemperatuur]]&gt;stookgrens,jaar_zip[[#This Row],[etmaaltemperatuur]]-stookgrens,0),"")</f>
        <v>0</v>
      </c>
    </row>
    <row r="3863" spans="1:15" x14ac:dyDescent="0.25">
      <c r="A3863">
        <v>278</v>
      </c>
      <c r="B3863">
        <v>20240126</v>
      </c>
      <c r="C3863">
        <v>5.4</v>
      </c>
      <c r="D3863">
        <v>7.7</v>
      </c>
      <c r="E3863">
        <v>197</v>
      </c>
      <c r="F3863">
        <v>5</v>
      </c>
      <c r="H3863">
        <v>86</v>
      </c>
      <c r="I3863" s="101" t="s">
        <v>26</v>
      </c>
      <c r="J3863" s="1">
        <f>DATEVALUE(RIGHT(jaar_zip[[#This Row],[YYYYMMDD]],2)&amp;"-"&amp;MID(jaar_zip[[#This Row],[YYYYMMDD]],5,2)&amp;"-"&amp;LEFT(jaar_zip[[#This Row],[YYYYMMDD]],4))</f>
        <v>45317</v>
      </c>
      <c r="K3863" s="101" t="str">
        <f>IF(AND(VALUE(MONTH(jaar_zip[[#This Row],[Datum]]))=1,VALUE(WEEKNUM(jaar_zip[[#This Row],[Datum]],21))&gt;51),RIGHT(YEAR(jaar_zip[[#This Row],[Datum]])-1,2),RIGHT(YEAR(jaar_zip[[#This Row],[Datum]]),2))&amp;"-"&amp; TEXT(WEEKNUM(jaar_zip[[#This Row],[Datum]],21),"00")</f>
        <v>24-04</v>
      </c>
      <c r="L3863" s="101">
        <f>MONTH(jaar_zip[[#This Row],[Datum]])</f>
        <v>1</v>
      </c>
      <c r="M3863" s="101">
        <f>IF(ISNUMBER(jaar_zip[[#This Row],[etmaaltemperatuur]]),IF(jaar_zip[[#This Row],[etmaaltemperatuur]]&lt;stookgrens,stookgrens-jaar_zip[[#This Row],[etmaaltemperatuur]],0),"")</f>
        <v>10.3</v>
      </c>
      <c r="N3863" s="101">
        <f>IF(ISNUMBER(jaar_zip[[#This Row],[graaddagen]]),IF(OR(MONTH(jaar_zip[[#This Row],[Datum]])=1,MONTH(jaar_zip[[#This Row],[Datum]])=2,MONTH(jaar_zip[[#This Row],[Datum]])=11,MONTH(jaar_zip[[#This Row],[Datum]])=12),1.1,IF(OR(MONTH(jaar_zip[[#This Row],[Datum]])=3,MONTH(jaar_zip[[#This Row],[Datum]])=10),1,0.8))*jaar_zip[[#This Row],[graaddagen]],"")</f>
        <v>11.330000000000002</v>
      </c>
      <c r="O3863" s="101">
        <f>IF(ISNUMBER(jaar_zip[[#This Row],[etmaaltemperatuur]]),IF(jaar_zip[[#This Row],[etmaaltemperatuur]]&gt;stookgrens,jaar_zip[[#This Row],[etmaaltemperatuur]]-stookgrens,0),"")</f>
        <v>0</v>
      </c>
    </row>
    <row r="3864" spans="1:15" x14ac:dyDescent="0.25">
      <c r="A3864">
        <v>278</v>
      </c>
      <c r="B3864">
        <v>20240127</v>
      </c>
      <c r="C3864">
        <v>2.8</v>
      </c>
      <c r="D3864">
        <v>3.4</v>
      </c>
      <c r="E3864">
        <v>567</v>
      </c>
      <c r="F3864">
        <v>0</v>
      </c>
      <c r="H3864">
        <v>86</v>
      </c>
      <c r="I3864" s="101" t="s">
        <v>26</v>
      </c>
      <c r="J3864" s="1">
        <f>DATEVALUE(RIGHT(jaar_zip[[#This Row],[YYYYMMDD]],2)&amp;"-"&amp;MID(jaar_zip[[#This Row],[YYYYMMDD]],5,2)&amp;"-"&amp;LEFT(jaar_zip[[#This Row],[YYYYMMDD]],4))</f>
        <v>45318</v>
      </c>
      <c r="K3864" s="101" t="str">
        <f>IF(AND(VALUE(MONTH(jaar_zip[[#This Row],[Datum]]))=1,VALUE(WEEKNUM(jaar_zip[[#This Row],[Datum]],21))&gt;51),RIGHT(YEAR(jaar_zip[[#This Row],[Datum]])-1,2),RIGHT(YEAR(jaar_zip[[#This Row],[Datum]]),2))&amp;"-"&amp; TEXT(WEEKNUM(jaar_zip[[#This Row],[Datum]],21),"00")</f>
        <v>24-04</v>
      </c>
      <c r="L3864" s="101">
        <f>MONTH(jaar_zip[[#This Row],[Datum]])</f>
        <v>1</v>
      </c>
      <c r="M3864" s="101">
        <f>IF(ISNUMBER(jaar_zip[[#This Row],[etmaaltemperatuur]]),IF(jaar_zip[[#This Row],[etmaaltemperatuur]]&lt;stookgrens,stookgrens-jaar_zip[[#This Row],[etmaaltemperatuur]],0),"")</f>
        <v>14.6</v>
      </c>
      <c r="N3864" s="101">
        <f>IF(ISNUMBER(jaar_zip[[#This Row],[graaddagen]]),IF(OR(MONTH(jaar_zip[[#This Row],[Datum]])=1,MONTH(jaar_zip[[#This Row],[Datum]])=2,MONTH(jaar_zip[[#This Row],[Datum]])=11,MONTH(jaar_zip[[#This Row],[Datum]])=12),1.1,IF(OR(MONTH(jaar_zip[[#This Row],[Datum]])=3,MONTH(jaar_zip[[#This Row],[Datum]])=10),1,0.8))*jaar_zip[[#This Row],[graaddagen]],"")</f>
        <v>16.060000000000002</v>
      </c>
      <c r="O3864" s="101">
        <f>IF(ISNUMBER(jaar_zip[[#This Row],[etmaaltemperatuur]]),IF(jaar_zip[[#This Row],[etmaaltemperatuur]]&gt;stookgrens,jaar_zip[[#This Row],[etmaaltemperatuur]]-stookgrens,0),"")</f>
        <v>0</v>
      </c>
    </row>
    <row r="3865" spans="1:15" x14ac:dyDescent="0.25">
      <c r="A3865">
        <v>278</v>
      </c>
      <c r="B3865">
        <v>20240128</v>
      </c>
      <c r="C3865">
        <v>2.5</v>
      </c>
      <c r="D3865">
        <v>4.4000000000000004</v>
      </c>
      <c r="E3865">
        <v>602</v>
      </c>
      <c r="F3865">
        <v>0</v>
      </c>
      <c r="H3865">
        <v>71</v>
      </c>
      <c r="I3865" s="101" t="s">
        <v>26</v>
      </c>
      <c r="J3865" s="1">
        <f>DATEVALUE(RIGHT(jaar_zip[[#This Row],[YYYYMMDD]],2)&amp;"-"&amp;MID(jaar_zip[[#This Row],[YYYYMMDD]],5,2)&amp;"-"&amp;LEFT(jaar_zip[[#This Row],[YYYYMMDD]],4))</f>
        <v>45319</v>
      </c>
      <c r="K3865" s="101" t="str">
        <f>IF(AND(VALUE(MONTH(jaar_zip[[#This Row],[Datum]]))=1,VALUE(WEEKNUM(jaar_zip[[#This Row],[Datum]],21))&gt;51),RIGHT(YEAR(jaar_zip[[#This Row],[Datum]])-1,2),RIGHT(YEAR(jaar_zip[[#This Row],[Datum]]),2))&amp;"-"&amp; TEXT(WEEKNUM(jaar_zip[[#This Row],[Datum]],21),"00")</f>
        <v>24-04</v>
      </c>
      <c r="L3865" s="101">
        <f>MONTH(jaar_zip[[#This Row],[Datum]])</f>
        <v>1</v>
      </c>
      <c r="M3865" s="101">
        <f>IF(ISNUMBER(jaar_zip[[#This Row],[etmaaltemperatuur]]),IF(jaar_zip[[#This Row],[etmaaltemperatuur]]&lt;stookgrens,stookgrens-jaar_zip[[#This Row],[etmaaltemperatuur]],0),"")</f>
        <v>13.6</v>
      </c>
      <c r="N3865" s="101">
        <f>IF(ISNUMBER(jaar_zip[[#This Row],[graaddagen]]),IF(OR(MONTH(jaar_zip[[#This Row],[Datum]])=1,MONTH(jaar_zip[[#This Row],[Datum]])=2,MONTH(jaar_zip[[#This Row],[Datum]])=11,MONTH(jaar_zip[[#This Row],[Datum]])=12),1.1,IF(OR(MONTH(jaar_zip[[#This Row],[Datum]])=3,MONTH(jaar_zip[[#This Row],[Datum]])=10),1,0.8))*jaar_zip[[#This Row],[graaddagen]],"")</f>
        <v>14.96</v>
      </c>
      <c r="O3865" s="101">
        <f>IF(ISNUMBER(jaar_zip[[#This Row],[etmaaltemperatuur]]),IF(jaar_zip[[#This Row],[etmaaltemperatuur]]&gt;stookgrens,jaar_zip[[#This Row],[etmaaltemperatuur]]-stookgrens,0),"")</f>
        <v>0</v>
      </c>
    </row>
    <row r="3866" spans="1:15" x14ac:dyDescent="0.25">
      <c r="A3866">
        <v>278</v>
      </c>
      <c r="B3866">
        <v>20240129</v>
      </c>
      <c r="C3866">
        <v>2.4</v>
      </c>
      <c r="D3866">
        <v>6.9</v>
      </c>
      <c r="E3866">
        <v>506</v>
      </c>
      <c r="F3866">
        <v>0</v>
      </c>
      <c r="H3866">
        <v>77</v>
      </c>
      <c r="I3866" s="101" t="s">
        <v>26</v>
      </c>
      <c r="J3866" s="1">
        <f>DATEVALUE(RIGHT(jaar_zip[[#This Row],[YYYYMMDD]],2)&amp;"-"&amp;MID(jaar_zip[[#This Row],[YYYYMMDD]],5,2)&amp;"-"&amp;LEFT(jaar_zip[[#This Row],[YYYYMMDD]],4))</f>
        <v>45320</v>
      </c>
      <c r="K3866" s="101" t="str">
        <f>IF(AND(VALUE(MONTH(jaar_zip[[#This Row],[Datum]]))=1,VALUE(WEEKNUM(jaar_zip[[#This Row],[Datum]],21))&gt;51),RIGHT(YEAR(jaar_zip[[#This Row],[Datum]])-1,2),RIGHT(YEAR(jaar_zip[[#This Row],[Datum]]),2))&amp;"-"&amp; TEXT(WEEKNUM(jaar_zip[[#This Row],[Datum]],21),"00")</f>
        <v>24-05</v>
      </c>
      <c r="L3866" s="101">
        <f>MONTH(jaar_zip[[#This Row],[Datum]])</f>
        <v>1</v>
      </c>
      <c r="M3866" s="101">
        <f>IF(ISNUMBER(jaar_zip[[#This Row],[etmaaltemperatuur]]),IF(jaar_zip[[#This Row],[etmaaltemperatuur]]&lt;stookgrens,stookgrens-jaar_zip[[#This Row],[etmaaltemperatuur]],0),"")</f>
        <v>11.1</v>
      </c>
      <c r="N3866" s="101">
        <f>IF(ISNUMBER(jaar_zip[[#This Row],[graaddagen]]),IF(OR(MONTH(jaar_zip[[#This Row],[Datum]])=1,MONTH(jaar_zip[[#This Row],[Datum]])=2,MONTH(jaar_zip[[#This Row],[Datum]])=11,MONTH(jaar_zip[[#This Row],[Datum]])=12),1.1,IF(OR(MONTH(jaar_zip[[#This Row],[Datum]])=3,MONTH(jaar_zip[[#This Row],[Datum]])=10),1,0.8))*jaar_zip[[#This Row],[graaddagen]],"")</f>
        <v>12.21</v>
      </c>
      <c r="O3866" s="101">
        <f>IF(ISNUMBER(jaar_zip[[#This Row],[etmaaltemperatuur]]),IF(jaar_zip[[#This Row],[etmaaltemperatuur]]&gt;stookgrens,jaar_zip[[#This Row],[etmaaltemperatuur]]-stookgrens,0),"")</f>
        <v>0</v>
      </c>
    </row>
    <row r="3867" spans="1:15" x14ac:dyDescent="0.25">
      <c r="A3867">
        <v>278</v>
      </c>
      <c r="B3867">
        <v>20240130</v>
      </c>
      <c r="C3867">
        <v>4</v>
      </c>
      <c r="D3867">
        <v>8</v>
      </c>
      <c r="E3867">
        <v>212</v>
      </c>
      <c r="F3867">
        <v>0.7</v>
      </c>
      <c r="H3867">
        <v>87</v>
      </c>
      <c r="I3867" s="101" t="s">
        <v>26</v>
      </c>
      <c r="J3867" s="1">
        <f>DATEVALUE(RIGHT(jaar_zip[[#This Row],[YYYYMMDD]],2)&amp;"-"&amp;MID(jaar_zip[[#This Row],[YYYYMMDD]],5,2)&amp;"-"&amp;LEFT(jaar_zip[[#This Row],[YYYYMMDD]],4))</f>
        <v>45321</v>
      </c>
      <c r="K3867" s="101" t="str">
        <f>IF(AND(VALUE(MONTH(jaar_zip[[#This Row],[Datum]]))=1,VALUE(WEEKNUM(jaar_zip[[#This Row],[Datum]],21))&gt;51),RIGHT(YEAR(jaar_zip[[#This Row],[Datum]])-1,2),RIGHT(YEAR(jaar_zip[[#This Row],[Datum]]),2))&amp;"-"&amp; TEXT(WEEKNUM(jaar_zip[[#This Row],[Datum]],21),"00")</f>
        <v>24-05</v>
      </c>
      <c r="L3867" s="101">
        <f>MONTH(jaar_zip[[#This Row],[Datum]])</f>
        <v>1</v>
      </c>
      <c r="M3867" s="101">
        <f>IF(ISNUMBER(jaar_zip[[#This Row],[etmaaltemperatuur]]),IF(jaar_zip[[#This Row],[etmaaltemperatuur]]&lt;stookgrens,stookgrens-jaar_zip[[#This Row],[etmaaltemperatuur]],0),"")</f>
        <v>10</v>
      </c>
      <c r="N3867" s="101">
        <f>IF(ISNUMBER(jaar_zip[[#This Row],[graaddagen]]),IF(OR(MONTH(jaar_zip[[#This Row],[Datum]])=1,MONTH(jaar_zip[[#This Row],[Datum]])=2,MONTH(jaar_zip[[#This Row],[Datum]])=11,MONTH(jaar_zip[[#This Row],[Datum]])=12),1.1,IF(OR(MONTH(jaar_zip[[#This Row],[Datum]])=3,MONTH(jaar_zip[[#This Row],[Datum]])=10),1,0.8))*jaar_zip[[#This Row],[graaddagen]],"")</f>
        <v>11</v>
      </c>
      <c r="O3867" s="101">
        <f>IF(ISNUMBER(jaar_zip[[#This Row],[etmaaltemperatuur]]),IF(jaar_zip[[#This Row],[etmaaltemperatuur]]&gt;stookgrens,jaar_zip[[#This Row],[etmaaltemperatuur]]-stookgrens,0),"")</f>
        <v>0</v>
      </c>
    </row>
    <row r="3868" spans="1:15" x14ac:dyDescent="0.25">
      <c r="A3868">
        <v>278</v>
      </c>
      <c r="B3868">
        <v>20240131</v>
      </c>
      <c r="C3868">
        <v>3.9</v>
      </c>
      <c r="D3868">
        <v>6</v>
      </c>
      <c r="E3868">
        <v>144</v>
      </c>
      <c r="F3868">
        <v>1.4</v>
      </c>
      <c r="H3868">
        <v>84</v>
      </c>
      <c r="I3868" s="101" t="s">
        <v>26</v>
      </c>
      <c r="J3868" s="1">
        <f>DATEVALUE(RIGHT(jaar_zip[[#This Row],[YYYYMMDD]],2)&amp;"-"&amp;MID(jaar_zip[[#This Row],[YYYYMMDD]],5,2)&amp;"-"&amp;LEFT(jaar_zip[[#This Row],[YYYYMMDD]],4))</f>
        <v>45322</v>
      </c>
      <c r="K3868" s="101" t="str">
        <f>IF(AND(VALUE(MONTH(jaar_zip[[#This Row],[Datum]]))=1,VALUE(WEEKNUM(jaar_zip[[#This Row],[Datum]],21))&gt;51),RIGHT(YEAR(jaar_zip[[#This Row],[Datum]])-1,2),RIGHT(YEAR(jaar_zip[[#This Row],[Datum]]),2))&amp;"-"&amp; TEXT(WEEKNUM(jaar_zip[[#This Row],[Datum]],21),"00")</f>
        <v>24-05</v>
      </c>
      <c r="L3868" s="101">
        <f>MONTH(jaar_zip[[#This Row],[Datum]])</f>
        <v>1</v>
      </c>
      <c r="M3868" s="101">
        <f>IF(ISNUMBER(jaar_zip[[#This Row],[etmaaltemperatuur]]),IF(jaar_zip[[#This Row],[etmaaltemperatuur]]&lt;stookgrens,stookgrens-jaar_zip[[#This Row],[etmaaltemperatuur]],0),"")</f>
        <v>12</v>
      </c>
      <c r="N3868" s="101">
        <f>IF(ISNUMBER(jaar_zip[[#This Row],[graaddagen]]),IF(OR(MONTH(jaar_zip[[#This Row],[Datum]])=1,MONTH(jaar_zip[[#This Row],[Datum]])=2,MONTH(jaar_zip[[#This Row],[Datum]])=11,MONTH(jaar_zip[[#This Row],[Datum]])=12),1.1,IF(OR(MONTH(jaar_zip[[#This Row],[Datum]])=3,MONTH(jaar_zip[[#This Row],[Datum]])=10),1,0.8))*jaar_zip[[#This Row],[graaddagen]],"")</f>
        <v>13.200000000000001</v>
      </c>
      <c r="O3868" s="101">
        <f>IF(ISNUMBER(jaar_zip[[#This Row],[etmaaltemperatuur]]),IF(jaar_zip[[#This Row],[etmaaltemperatuur]]&gt;stookgrens,jaar_zip[[#This Row],[etmaaltemperatuur]]-stookgrens,0),"")</f>
        <v>0</v>
      </c>
    </row>
    <row r="3869" spans="1:15" x14ac:dyDescent="0.25">
      <c r="A3869">
        <v>278</v>
      </c>
      <c r="B3869">
        <v>20240201</v>
      </c>
      <c r="C3869">
        <v>3.5</v>
      </c>
      <c r="D3869">
        <v>6</v>
      </c>
      <c r="E3869">
        <v>496</v>
      </c>
      <c r="F3869">
        <v>1.6</v>
      </c>
      <c r="H3869">
        <v>87</v>
      </c>
      <c r="I3869" s="101" t="s">
        <v>26</v>
      </c>
      <c r="J3869" s="1">
        <f>DATEVALUE(RIGHT(jaar_zip[[#This Row],[YYYYMMDD]],2)&amp;"-"&amp;MID(jaar_zip[[#This Row],[YYYYMMDD]],5,2)&amp;"-"&amp;LEFT(jaar_zip[[#This Row],[YYYYMMDD]],4))</f>
        <v>45323</v>
      </c>
      <c r="K3869" s="101" t="str">
        <f>IF(AND(VALUE(MONTH(jaar_zip[[#This Row],[Datum]]))=1,VALUE(WEEKNUM(jaar_zip[[#This Row],[Datum]],21))&gt;51),RIGHT(YEAR(jaar_zip[[#This Row],[Datum]])-1,2),RIGHT(YEAR(jaar_zip[[#This Row],[Datum]]),2))&amp;"-"&amp; TEXT(WEEKNUM(jaar_zip[[#This Row],[Datum]],21),"00")</f>
        <v>24-05</v>
      </c>
      <c r="L3869" s="101">
        <f>MONTH(jaar_zip[[#This Row],[Datum]])</f>
        <v>2</v>
      </c>
      <c r="M3869" s="101">
        <f>IF(ISNUMBER(jaar_zip[[#This Row],[etmaaltemperatuur]]),IF(jaar_zip[[#This Row],[etmaaltemperatuur]]&lt;stookgrens,stookgrens-jaar_zip[[#This Row],[etmaaltemperatuur]],0),"")</f>
        <v>12</v>
      </c>
      <c r="N3869" s="101">
        <f>IF(ISNUMBER(jaar_zip[[#This Row],[graaddagen]]),IF(OR(MONTH(jaar_zip[[#This Row],[Datum]])=1,MONTH(jaar_zip[[#This Row],[Datum]])=2,MONTH(jaar_zip[[#This Row],[Datum]])=11,MONTH(jaar_zip[[#This Row],[Datum]])=12),1.1,IF(OR(MONTH(jaar_zip[[#This Row],[Datum]])=3,MONTH(jaar_zip[[#This Row],[Datum]])=10),1,0.8))*jaar_zip[[#This Row],[graaddagen]],"")</f>
        <v>13.200000000000001</v>
      </c>
      <c r="O3869" s="101">
        <f>IF(ISNUMBER(jaar_zip[[#This Row],[etmaaltemperatuur]]),IF(jaar_zip[[#This Row],[etmaaltemperatuur]]&gt;stookgrens,jaar_zip[[#This Row],[etmaaltemperatuur]]-stookgrens,0),"")</f>
        <v>0</v>
      </c>
    </row>
    <row r="3870" spans="1:15" x14ac:dyDescent="0.25">
      <c r="A3870">
        <v>278</v>
      </c>
      <c r="B3870">
        <v>20240202</v>
      </c>
      <c r="C3870">
        <v>5.5</v>
      </c>
      <c r="D3870">
        <v>7.9</v>
      </c>
      <c r="E3870">
        <v>269</v>
      </c>
      <c r="F3870">
        <v>0.1</v>
      </c>
      <c r="H3870">
        <v>88</v>
      </c>
      <c r="I3870" s="101" t="s">
        <v>26</v>
      </c>
      <c r="J3870" s="1">
        <f>DATEVALUE(RIGHT(jaar_zip[[#This Row],[YYYYMMDD]],2)&amp;"-"&amp;MID(jaar_zip[[#This Row],[YYYYMMDD]],5,2)&amp;"-"&amp;LEFT(jaar_zip[[#This Row],[YYYYMMDD]],4))</f>
        <v>45324</v>
      </c>
      <c r="K3870" s="101" t="str">
        <f>IF(AND(VALUE(MONTH(jaar_zip[[#This Row],[Datum]]))=1,VALUE(WEEKNUM(jaar_zip[[#This Row],[Datum]],21))&gt;51),RIGHT(YEAR(jaar_zip[[#This Row],[Datum]])-1,2),RIGHT(YEAR(jaar_zip[[#This Row],[Datum]]),2))&amp;"-"&amp; TEXT(WEEKNUM(jaar_zip[[#This Row],[Datum]],21),"00")</f>
        <v>24-05</v>
      </c>
      <c r="L3870" s="101">
        <f>MONTH(jaar_zip[[#This Row],[Datum]])</f>
        <v>2</v>
      </c>
      <c r="M3870" s="101">
        <f>IF(ISNUMBER(jaar_zip[[#This Row],[etmaaltemperatuur]]),IF(jaar_zip[[#This Row],[etmaaltemperatuur]]&lt;stookgrens,stookgrens-jaar_zip[[#This Row],[etmaaltemperatuur]],0),"")</f>
        <v>10.1</v>
      </c>
      <c r="N3870" s="101">
        <f>IF(ISNUMBER(jaar_zip[[#This Row],[graaddagen]]),IF(OR(MONTH(jaar_zip[[#This Row],[Datum]])=1,MONTH(jaar_zip[[#This Row],[Datum]])=2,MONTH(jaar_zip[[#This Row],[Datum]])=11,MONTH(jaar_zip[[#This Row],[Datum]])=12),1.1,IF(OR(MONTH(jaar_zip[[#This Row],[Datum]])=3,MONTH(jaar_zip[[#This Row],[Datum]])=10),1,0.8))*jaar_zip[[#This Row],[graaddagen]],"")</f>
        <v>11.110000000000001</v>
      </c>
      <c r="O3870" s="101">
        <f>IF(ISNUMBER(jaar_zip[[#This Row],[etmaaltemperatuur]]),IF(jaar_zip[[#This Row],[etmaaltemperatuur]]&gt;stookgrens,jaar_zip[[#This Row],[etmaaltemperatuur]]-stookgrens,0),"")</f>
        <v>0</v>
      </c>
    </row>
    <row r="3871" spans="1:15" x14ac:dyDescent="0.25">
      <c r="A3871">
        <v>278</v>
      </c>
      <c r="B3871">
        <v>20240203</v>
      </c>
      <c r="C3871">
        <v>5.3</v>
      </c>
      <c r="D3871">
        <v>10.3</v>
      </c>
      <c r="E3871">
        <v>200</v>
      </c>
      <c r="F3871">
        <v>3.4</v>
      </c>
      <c r="H3871">
        <v>90</v>
      </c>
      <c r="I3871" s="101" t="s">
        <v>26</v>
      </c>
      <c r="J3871" s="1">
        <f>DATEVALUE(RIGHT(jaar_zip[[#This Row],[YYYYMMDD]],2)&amp;"-"&amp;MID(jaar_zip[[#This Row],[YYYYMMDD]],5,2)&amp;"-"&amp;LEFT(jaar_zip[[#This Row],[YYYYMMDD]],4))</f>
        <v>45325</v>
      </c>
      <c r="K3871" s="101" t="str">
        <f>IF(AND(VALUE(MONTH(jaar_zip[[#This Row],[Datum]]))=1,VALUE(WEEKNUM(jaar_zip[[#This Row],[Datum]],21))&gt;51),RIGHT(YEAR(jaar_zip[[#This Row],[Datum]])-1,2),RIGHT(YEAR(jaar_zip[[#This Row],[Datum]]),2))&amp;"-"&amp; TEXT(WEEKNUM(jaar_zip[[#This Row],[Datum]],21),"00")</f>
        <v>24-05</v>
      </c>
      <c r="L3871" s="101">
        <f>MONTH(jaar_zip[[#This Row],[Datum]])</f>
        <v>2</v>
      </c>
      <c r="M3871" s="101">
        <f>IF(ISNUMBER(jaar_zip[[#This Row],[etmaaltemperatuur]]),IF(jaar_zip[[#This Row],[etmaaltemperatuur]]&lt;stookgrens,stookgrens-jaar_zip[[#This Row],[etmaaltemperatuur]],0),"")</f>
        <v>7.6999999999999993</v>
      </c>
      <c r="N3871" s="101">
        <f>IF(ISNUMBER(jaar_zip[[#This Row],[graaddagen]]),IF(OR(MONTH(jaar_zip[[#This Row],[Datum]])=1,MONTH(jaar_zip[[#This Row],[Datum]])=2,MONTH(jaar_zip[[#This Row],[Datum]])=11,MONTH(jaar_zip[[#This Row],[Datum]])=12),1.1,IF(OR(MONTH(jaar_zip[[#This Row],[Datum]])=3,MONTH(jaar_zip[[#This Row],[Datum]])=10),1,0.8))*jaar_zip[[#This Row],[graaddagen]],"")</f>
        <v>8.4700000000000006</v>
      </c>
      <c r="O3871" s="101">
        <f>IF(ISNUMBER(jaar_zip[[#This Row],[etmaaltemperatuur]]),IF(jaar_zip[[#This Row],[etmaaltemperatuur]]&gt;stookgrens,jaar_zip[[#This Row],[etmaaltemperatuur]]-stookgrens,0),"")</f>
        <v>0</v>
      </c>
    </row>
    <row r="3872" spans="1:15" x14ac:dyDescent="0.25">
      <c r="A3872">
        <v>278</v>
      </c>
      <c r="B3872">
        <v>20240204</v>
      </c>
      <c r="C3872">
        <v>6.1</v>
      </c>
      <c r="D3872">
        <v>9.9</v>
      </c>
      <c r="E3872">
        <v>144</v>
      </c>
      <c r="F3872">
        <v>1.2</v>
      </c>
      <c r="H3872">
        <v>85</v>
      </c>
      <c r="I3872" s="101" t="s">
        <v>26</v>
      </c>
      <c r="J3872" s="1">
        <f>DATEVALUE(RIGHT(jaar_zip[[#This Row],[YYYYMMDD]],2)&amp;"-"&amp;MID(jaar_zip[[#This Row],[YYYYMMDD]],5,2)&amp;"-"&amp;LEFT(jaar_zip[[#This Row],[YYYYMMDD]],4))</f>
        <v>45326</v>
      </c>
      <c r="K3872" s="101" t="str">
        <f>IF(AND(VALUE(MONTH(jaar_zip[[#This Row],[Datum]]))=1,VALUE(WEEKNUM(jaar_zip[[#This Row],[Datum]],21))&gt;51),RIGHT(YEAR(jaar_zip[[#This Row],[Datum]])-1,2),RIGHT(YEAR(jaar_zip[[#This Row],[Datum]]),2))&amp;"-"&amp; TEXT(WEEKNUM(jaar_zip[[#This Row],[Datum]],21),"00")</f>
        <v>24-05</v>
      </c>
      <c r="L3872" s="101">
        <f>MONTH(jaar_zip[[#This Row],[Datum]])</f>
        <v>2</v>
      </c>
      <c r="M3872" s="101">
        <f>IF(ISNUMBER(jaar_zip[[#This Row],[etmaaltemperatuur]]),IF(jaar_zip[[#This Row],[etmaaltemperatuur]]&lt;stookgrens,stookgrens-jaar_zip[[#This Row],[etmaaltemperatuur]],0),"")</f>
        <v>8.1</v>
      </c>
      <c r="N3872" s="101">
        <f>IF(ISNUMBER(jaar_zip[[#This Row],[graaddagen]]),IF(OR(MONTH(jaar_zip[[#This Row],[Datum]])=1,MONTH(jaar_zip[[#This Row],[Datum]])=2,MONTH(jaar_zip[[#This Row],[Datum]])=11,MONTH(jaar_zip[[#This Row],[Datum]])=12),1.1,IF(OR(MONTH(jaar_zip[[#This Row],[Datum]])=3,MONTH(jaar_zip[[#This Row],[Datum]])=10),1,0.8))*jaar_zip[[#This Row],[graaddagen]],"")</f>
        <v>8.91</v>
      </c>
      <c r="O3872" s="101">
        <f>IF(ISNUMBER(jaar_zip[[#This Row],[etmaaltemperatuur]]),IF(jaar_zip[[#This Row],[etmaaltemperatuur]]&gt;stookgrens,jaar_zip[[#This Row],[etmaaltemperatuur]]-stookgrens,0),"")</f>
        <v>0</v>
      </c>
    </row>
    <row r="3873" spans="1:15" x14ac:dyDescent="0.25">
      <c r="A3873">
        <v>278</v>
      </c>
      <c r="B3873">
        <v>20240205</v>
      </c>
      <c r="C3873">
        <v>8.1</v>
      </c>
      <c r="D3873">
        <v>9.9</v>
      </c>
      <c r="E3873">
        <v>258</v>
      </c>
      <c r="F3873">
        <v>0.3</v>
      </c>
      <c r="H3873">
        <v>81</v>
      </c>
      <c r="I3873" s="101" t="s">
        <v>26</v>
      </c>
      <c r="J3873" s="1">
        <f>DATEVALUE(RIGHT(jaar_zip[[#This Row],[YYYYMMDD]],2)&amp;"-"&amp;MID(jaar_zip[[#This Row],[YYYYMMDD]],5,2)&amp;"-"&amp;LEFT(jaar_zip[[#This Row],[YYYYMMDD]],4))</f>
        <v>45327</v>
      </c>
      <c r="K3873" s="101" t="str">
        <f>IF(AND(VALUE(MONTH(jaar_zip[[#This Row],[Datum]]))=1,VALUE(WEEKNUM(jaar_zip[[#This Row],[Datum]],21))&gt;51),RIGHT(YEAR(jaar_zip[[#This Row],[Datum]])-1,2),RIGHT(YEAR(jaar_zip[[#This Row],[Datum]]),2))&amp;"-"&amp; TEXT(WEEKNUM(jaar_zip[[#This Row],[Datum]],21),"00")</f>
        <v>24-06</v>
      </c>
      <c r="L3873" s="101">
        <f>MONTH(jaar_zip[[#This Row],[Datum]])</f>
        <v>2</v>
      </c>
      <c r="M3873" s="101">
        <f>IF(ISNUMBER(jaar_zip[[#This Row],[etmaaltemperatuur]]),IF(jaar_zip[[#This Row],[etmaaltemperatuur]]&lt;stookgrens,stookgrens-jaar_zip[[#This Row],[etmaaltemperatuur]],0),"")</f>
        <v>8.1</v>
      </c>
      <c r="N3873" s="101">
        <f>IF(ISNUMBER(jaar_zip[[#This Row],[graaddagen]]),IF(OR(MONTH(jaar_zip[[#This Row],[Datum]])=1,MONTH(jaar_zip[[#This Row],[Datum]])=2,MONTH(jaar_zip[[#This Row],[Datum]])=11,MONTH(jaar_zip[[#This Row],[Datum]])=12),1.1,IF(OR(MONTH(jaar_zip[[#This Row],[Datum]])=3,MONTH(jaar_zip[[#This Row],[Datum]])=10),1,0.8))*jaar_zip[[#This Row],[graaddagen]],"")</f>
        <v>8.91</v>
      </c>
      <c r="O3873" s="101">
        <f>IF(ISNUMBER(jaar_zip[[#This Row],[etmaaltemperatuur]]),IF(jaar_zip[[#This Row],[etmaaltemperatuur]]&gt;stookgrens,jaar_zip[[#This Row],[etmaaltemperatuur]]-stookgrens,0),"")</f>
        <v>0</v>
      </c>
    </row>
    <row r="3874" spans="1:15" x14ac:dyDescent="0.25">
      <c r="A3874">
        <v>278</v>
      </c>
      <c r="B3874">
        <v>20240206</v>
      </c>
      <c r="C3874">
        <v>8.1</v>
      </c>
      <c r="D3874">
        <v>10.199999999999999</v>
      </c>
      <c r="E3874">
        <v>143</v>
      </c>
      <c r="F3874">
        <v>14.3</v>
      </c>
      <c r="H3874">
        <v>84</v>
      </c>
      <c r="I3874" s="101" t="s">
        <v>26</v>
      </c>
      <c r="J3874" s="1">
        <f>DATEVALUE(RIGHT(jaar_zip[[#This Row],[YYYYMMDD]],2)&amp;"-"&amp;MID(jaar_zip[[#This Row],[YYYYMMDD]],5,2)&amp;"-"&amp;LEFT(jaar_zip[[#This Row],[YYYYMMDD]],4))</f>
        <v>45328</v>
      </c>
      <c r="K3874" s="101" t="str">
        <f>IF(AND(VALUE(MONTH(jaar_zip[[#This Row],[Datum]]))=1,VALUE(WEEKNUM(jaar_zip[[#This Row],[Datum]],21))&gt;51),RIGHT(YEAR(jaar_zip[[#This Row],[Datum]])-1,2),RIGHT(YEAR(jaar_zip[[#This Row],[Datum]]),2))&amp;"-"&amp; TEXT(WEEKNUM(jaar_zip[[#This Row],[Datum]],21),"00")</f>
        <v>24-06</v>
      </c>
      <c r="L3874" s="101">
        <f>MONTH(jaar_zip[[#This Row],[Datum]])</f>
        <v>2</v>
      </c>
      <c r="M3874" s="101">
        <f>IF(ISNUMBER(jaar_zip[[#This Row],[etmaaltemperatuur]]),IF(jaar_zip[[#This Row],[etmaaltemperatuur]]&lt;stookgrens,stookgrens-jaar_zip[[#This Row],[etmaaltemperatuur]],0),"")</f>
        <v>7.8000000000000007</v>
      </c>
      <c r="N3874" s="101">
        <f>IF(ISNUMBER(jaar_zip[[#This Row],[graaddagen]]),IF(OR(MONTH(jaar_zip[[#This Row],[Datum]])=1,MONTH(jaar_zip[[#This Row],[Datum]])=2,MONTH(jaar_zip[[#This Row],[Datum]])=11,MONTH(jaar_zip[[#This Row],[Datum]])=12),1.1,IF(OR(MONTH(jaar_zip[[#This Row],[Datum]])=3,MONTH(jaar_zip[[#This Row],[Datum]])=10),1,0.8))*jaar_zip[[#This Row],[graaddagen]],"")</f>
        <v>8.5800000000000018</v>
      </c>
      <c r="O3874" s="101">
        <f>IF(ISNUMBER(jaar_zip[[#This Row],[etmaaltemperatuur]]),IF(jaar_zip[[#This Row],[etmaaltemperatuur]]&gt;stookgrens,jaar_zip[[#This Row],[etmaaltemperatuur]]-stookgrens,0),"")</f>
        <v>0</v>
      </c>
    </row>
    <row r="3875" spans="1:15" x14ac:dyDescent="0.25">
      <c r="A3875">
        <v>278</v>
      </c>
      <c r="B3875">
        <v>20240207</v>
      </c>
      <c r="C3875">
        <v>1.3</v>
      </c>
      <c r="D3875">
        <v>3.8</v>
      </c>
      <c r="E3875">
        <v>438</v>
      </c>
      <c r="F3875">
        <v>1.3</v>
      </c>
      <c r="H3875">
        <v>86</v>
      </c>
      <c r="I3875" s="101" t="s">
        <v>26</v>
      </c>
      <c r="J3875" s="1">
        <f>DATEVALUE(RIGHT(jaar_zip[[#This Row],[YYYYMMDD]],2)&amp;"-"&amp;MID(jaar_zip[[#This Row],[YYYYMMDD]],5,2)&amp;"-"&amp;LEFT(jaar_zip[[#This Row],[YYYYMMDD]],4))</f>
        <v>45329</v>
      </c>
      <c r="K3875" s="101" t="str">
        <f>IF(AND(VALUE(MONTH(jaar_zip[[#This Row],[Datum]]))=1,VALUE(WEEKNUM(jaar_zip[[#This Row],[Datum]],21))&gt;51),RIGHT(YEAR(jaar_zip[[#This Row],[Datum]])-1,2),RIGHT(YEAR(jaar_zip[[#This Row],[Datum]]),2))&amp;"-"&amp; TEXT(WEEKNUM(jaar_zip[[#This Row],[Datum]],21),"00")</f>
        <v>24-06</v>
      </c>
      <c r="L3875" s="101">
        <f>MONTH(jaar_zip[[#This Row],[Datum]])</f>
        <v>2</v>
      </c>
      <c r="M3875" s="101">
        <f>IF(ISNUMBER(jaar_zip[[#This Row],[etmaaltemperatuur]]),IF(jaar_zip[[#This Row],[etmaaltemperatuur]]&lt;stookgrens,stookgrens-jaar_zip[[#This Row],[etmaaltemperatuur]],0),"")</f>
        <v>14.2</v>
      </c>
      <c r="N3875" s="101">
        <f>IF(ISNUMBER(jaar_zip[[#This Row],[graaddagen]]),IF(OR(MONTH(jaar_zip[[#This Row],[Datum]])=1,MONTH(jaar_zip[[#This Row],[Datum]])=2,MONTH(jaar_zip[[#This Row],[Datum]])=11,MONTH(jaar_zip[[#This Row],[Datum]])=12),1.1,IF(OR(MONTH(jaar_zip[[#This Row],[Datum]])=3,MONTH(jaar_zip[[#This Row],[Datum]])=10),1,0.8))*jaar_zip[[#This Row],[graaddagen]],"")</f>
        <v>15.620000000000001</v>
      </c>
      <c r="O3875" s="101">
        <f>IF(ISNUMBER(jaar_zip[[#This Row],[etmaaltemperatuur]]),IF(jaar_zip[[#This Row],[etmaaltemperatuur]]&gt;stookgrens,jaar_zip[[#This Row],[etmaaltemperatuur]]-stookgrens,0),"")</f>
        <v>0</v>
      </c>
    </row>
    <row r="3876" spans="1:15" x14ac:dyDescent="0.25">
      <c r="A3876">
        <v>278</v>
      </c>
      <c r="B3876">
        <v>20240208</v>
      </c>
      <c r="C3876">
        <v>3</v>
      </c>
      <c r="D3876">
        <v>1.7</v>
      </c>
      <c r="E3876">
        <v>158</v>
      </c>
      <c r="F3876">
        <v>13.1</v>
      </c>
      <c r="H3876">
        <v>95</v>
      </c>
      <c r="I3876" s="101" t="s">
        <v>26</v>
      </c>
      <c r="J3876" s="1">
        <f>DATEVALUE(RIGHT(jaar_zip[[#This Row],[YYYYMMDD]],2)&amp;"-"&amp;MID(jaar_zip[[#This Row],[YYYYMMDD]],5,2)&amp;"-"&amp;LEFT(jaar_zip[[#This Row],[YYYYMMDD]],4))</f>
        <v>45330</v>
      </c>
      <c r="K3876" s="101" t="str">
        <f>IF(AND(VALUE(MONTH(jaar_zip[[#This Row],[Datum]]))=1,VALUE(WEEKNUM(jaar_zip[[#This Row],[Datum]],21))&gt;51),RIGHT(YEAR(jaar_zip[[#This Row],[Datum]])-1,2),RIGHT(YEAR(jaar_zip[[#This Row],[Datum]]),2))&amp;"-"&amp; TEXT(WEEKNUM(jaar_zip[[#This Row],[Datum]],21),"00")</f>
        <v>24-06</v>
      </c>
      <c r="L3876" s="101">
        <f>MONTH(jaar_zip[[#This Row],[Datum]])</f>
        <v>2</v>
      </c>
      <c r="M3876" s="101">
        <f>IF(ISNUMBER(jaar_zip[[#This Row],[etmaaltemperatuur]]),IF(jaar_zip[[#This Row],[etmaaltemperatuur]]&lt;stookgrens,stookgrens-jaar_zip[[#This Row],[etmaaltemperatuur]],0),"")</f>
        <v>16.3</v>
      </c>
      <c r="N3876" s="101">
        <f>IF(ISNUMBER(jaar_zip[[#This Row],[graaddagen]]),IF(OR(MONTH(jaar_zip[[#This Row],[Datum]])=1,MONTH(jaar_zip[[#This Row],[Datum]])=2,MONTH(jaar_zip[[#This Row],[Datum]])=11,MONTH(jaar_zip[[#This Row],[Datum]])=12),1.1,IF(OR(MONTH(jaar_zip[[#This Row],[Datum]])=3,MONTH(jaar_zip[[#This Row],[Datum]])=10),1,0.8))*jaar_zip[[#This Row],[graaddagen]],"")</f>
        <v>17.930000000000003</v>
      </c>
      <c r="O3876" s="101">
        <f>IF(ISNUMBER(jaar_zip[[#This Row],[etmaaltemperatuur]]),IF(jaar_zip[[#This Row],[etmaaltemperatuur]]&gt;stookgrens,jaar_zip[[#This Row],[etmaaltemperatuur]]-stookgrens,0),"")</f>
        <v>0</v>
      </c>
    </row>
    <row r="3877" spans="1:15" x14ac:dyDescent="0.25">
      <c r="A3877">
        <v>278</v>
      </c>
      <c r="B3877">
        <v>20240209</v>
      </c>
      <c r="C3877">
        <v>2.8</v>
      </c>
      <c r="D3877">
        <v>9.4</v>
      </c>
      <c r="E3877">
        <v>230</v>
      </c>
      <c r="F3877">
        <v>8.4</v>
      </c>
      <c r="H3877">
        <v>92</v>
      </c>
      <c r="I3877" s="101" t="s">
        <v>26</v>
      </c>
      <c r="J3877" s="1">
        <f>DATEVALUE(RIGHT(jaar_zip[[#This Row],[YYYYMMDD]],2)&amp;"-"&amp;MID(jaar_zip[[#This Row],[YYYYMMDD]],5,2)&amp;"-"&amp;LEFT(jaar_zip[[#This Row],[YYYYMMDD]],4))</f>
        <v>45331</v>
      </c>
      <c r="K3877" s="101" t="str">
        <f>IF(AND(VALUE(MONTH(jaar_zip[[#This Row],[Datum]]))=1,VALUE(WEEKNUM(jaar_zip[[#This Row],[Datum]],21))&gt;51),RIGHT(YEAR(jaar_zip[[#This Row],[Datum]])-1,2),RIGHT(YEAR(jaar_zip[[#This Row],[Datum]]),2))&amp;"-"&amp; TEXT(WEEKNUM(jaar_zip[[#This Row],[Datum]],21),"00")</f>
        <v>24-06</v>
      </c>
      <c r="L3877" s="101">
        <f>MONTH(jaar_zip[[#This Row],[Datum]])</f>
        <v>2</v>
      </c>
      <c r="M3877" s="101">
        <f>IF(ISNUMBER(jaar_zip[[#This Row],[etmaaltemperatuur]]),IF(jaar_zip[[#This Row],[etmaaltemperatuur]]&lt;stookgrens,stookgrens-jaar_zip[[#This Row],[etmaaltemperatuur]],0),"")</f>
        <v>8.6</v>
      </c>
      <c r="N3877" s="101">
        <f>IF(ISNUMBER(jaar_zip[[#This Row],[graaddagen]]),IF(OR(MONTH(jaar_zip[[#This Row],[Datum]])=1,MONTH(jaar_zip[[#This Row],[Datum]])=2,MONTH(jaar_zip[[#This Row],[Datum]])=11,MONTH(jaar_zip[[#This Row],[Datum]])=12),1.1,IF(OR(MONTH(jaar_zip[[#This Row],[Datum]])=3,MONTH(jaar_zip[[#This Row],[Datum]])=10),1,0.8))*jaar_zip[[#This Row],[graaddagen]],"")</f>
        <v>9.4600000000000009</v>
      </c>
      <c r="O3877" s="101">
        <f>IF(ISNUMBER(jaar_zip[[#This Row],[etmaaltemperatuur]]),IF(jaar_zip[[#This Row],[etmaaltemperatuur]]&gt;stookgrens,jaar_zip[[#This Row],[etmaaltemperatuur]]-stookgrens,0),"")</f>
        <v>0</v>
      </c>
    </row>
    <row r="3878" spans="1:15" x14ac:dyDescent="0.25">
      <c r="A3878">
        <v>278</v>
      </c>
      <c r="B3878">
        <v>20240210</v>
      </c>
      <c r="C3878">
        <v>2</v>
      </c>
      <c r="D3878">
        <v>9.8000000000000007</v>
      </c>
      <c r="E3878">
        <v>389</v>
      </c>
      <c r="F3878">
        <v>0.4</v>
      </c>
      <c r="H3878">
        <v>93</v>
      </c>
      <c r="I3878" s="101" t="s">
        <v>26</v>
      </c>
      <c r="J3878" s="1">
        <f>DATEVALUE(RIGHT(jaar_zip[[#This Row],[YYYYMMDD]],2)&amp;"-"&amp;MID(jaar_zip[[#This Row],[YYYYMMDD]],5,2)&amp;"-"&amp;LEFT(jaar_zip[[#This Row],[YYYYMMDD]],4))</f>
        <v>45332</v>
      </c>
      <c r="K3878" s="101" t="str">
        <f>IF(AND(VALUE(MONTH(jaar_zip[[#This Row],[Datum]]))=1,VALUE(WEEKNUM(jaar_zip[[#This Row],[Datum]],21))&gt;51),RIGHT(YEAR(jaar_zip[[#This Row],[Datum]])-1,2),RIGHT(YEAR(jaar_zip[[#This Row],[Datum]]),2))&amp;"-"&amp; TEXT(WEEKNUM(jaar_zip[[#This Row],[Datum]],21),"00")</f>
        <v>24-06</v>
      </c>
      <c r="L3878" s="101">
        <f>MONTH(jaar_zip[[#This Row],[Datum]])</f>
        <v>2</v>
      </c>
      <c r="M3878" s="101">
        <f>IF(ISNUMBER(jaar_zip[[#This Row],[etmaaltemperatuur]]),IF(jaar_zip[[#This Row],[etmaaltemperatuur]]&lt;stookgrens,stookgrens-jaar_zip[[#This Row],[etmaaltemperatuur]],0),"")</f>
        <v>8.1999999999999993</v>
      </c>
      <c r="N3878" s="101">
        <f>IF(ISNUMBER(jaar_zip[[#This Row],[graaddagen]]),IF(OR(MONTH(jaar_zip[[#This Row],[Datum]])=1,MONTH(jaar_zip[[#This Row],[Datum]])=2,MONTH(jaar_zip[[#This Row],[Datum]])=11,MONTH(jaar_zip[[#This Row],[Datum]])=12),1.1,IF(OR(MONTH(jaar_zip[[#This Row],[Datum]])=3,MONTH(jaar_zip[[#This Row],[Datum]])=10),1,0.8))*jaar_zip[[#This Row],[graaddagen]],"")</f>
        <v>9.02</v>
      </c>
      <c r="O3878" s="101">
        <f>IF(ISNUMBER(jaar_zip[[#This Row],[etmaaltemperatuur]]),IF(jaar_zip[[#This Row],[etmaaltemperatuur]]&gt;stookgrens,jaar_zip[[#This Row],[etmaaltemperatuur]]-stookgrens,0),"")</f>
        <v>0</v>
      </c>
    </row>
    <row r="3879" spans="1:15" x14ac:dyDescent="0.25">
      <c r="A3879">
        <v>278</v>
      </c>
      <c r="B3879">
        <v>20240211</v>
      </c>
      <c r="C3879">
        <v>2.5</v>
      </c>
      <c r="D3879">
        <v>8.8000000000000007</v>
      </c>
      <c r="E3879">
        <v>216</v>
      </c>
      <c r="F3879">
        <v>0.1</v>
      </c>
      <c r="H3879">
        <v>93</v>
      </c>
      <c r="I3879" s="101" t="s">
        <v>26</v>
      </c>
      <c r="J3879" s="1">
        <f>DATEVALUE(RIGHT(jaar_zip[[#This Row],[YYYYMMDD]],2)&amp;"-"&amp;MID(jaar_zip[[#This Row],[YYYYMMDD]],5,2)&amp;"-"&amp;LEFT(jaar_zip[[#This Row],[YYYYMMDD]],4))</f>
        <v>45333</v>
      </c>
      <c r="K3879" s="101" t="str">
        <f>IF(AND(VALUE(MONTH(jaar_zip[[#This Row],[Datum]]))=1,VALUE(WEEKNUM(jaar_zip[[#This Row],[Datum]],21))&gt;51),RIGHT(YEAR(jaar_zip[[#This Row],[Datum]])-1,2),RIGHT(YEAR(jaar_zip[[#This Row],[Datum]]),2))&amp;"-"&amp; TEXT(WEEKNUM(jaar_zip[[#This Row],[Datum]],21),"00")</f>
        <v>24-06</v>
      </c>
      <c r="L3879" s="101">
        <f>MONTH(jaar_zip[[#This Row],[Datum]])</f>
        <v>2</v>
      </c>
      <c r="M3879" s="101">
        <f>IF(ISNUMBER(jaar_zip[[#This Row],[etmaaltemperatuur]]),IF(jaar_zip[[#This Row],[etmaaltemperatuur]]&lt;stookgrens,stookgrens-jaar_zip[[#This Row],[etmaaltemperatuur]],0),"")</f>
        <v>9.1999999999999993</v>
      </c>
      <c r="N3879" s="101">
        <f>IF(ISNUMBER(jaar_zip[[#This Row],[graaddagen]]),IF(OR(MONTH(jaar_zip[[#This Row],[Datum]])=1,MONTH(jaar_zip[[#This Row],[Datum]])=2,MONTH(jaar_zip[[#This Row],[Datum]])=11,MONTH(jaar_zip[[#This Row],[Datum]])=12),1.1,IF(OR(MONTH(jaar_zip[[#This Row],[Datum]])=3,MONTH(jaar_zip[[#This Row],[Datum]])=10),1,0.8))*jaar_zip[[#This Row],[graaddagen]],"")</f>
        <v>10.119999999999999</v>
      </c>
      <c r="O3879" s="101">
        <f>IF(ISNUMBER(jaar_zip[[#This Row],[etmaaltemperatuur]]),IF(jaar_zip[[#This Row],[etmaaltemperatuur]]&gt;stookgrens,jaar_zip[[#This Row],[etmaaltemperatuur]]-stookgrens,0),"")</f>
        <v>0</v>
      </c>
    </row>
    <row r="3880" spans="1:15" x14ac:dyDescent="0.25">
      <c r="A3880">
        <v>278</v>
      </c>
      <c r="B3880">
        <v>20240212</v>
      </c>
      <c r="C3880">
        <v>2.7</v>
      </c>
      <c r="D3880">
        <v>6.6</v>
      </c>
      <c r="E3880">
        <v>387</v>
      </c>
      <c r="F3880">
        <v>0</v>
      </c>
      <c r="H3880">
        <v>90</v>
      </c>
      <c r="I3880" s="101" t="s">
        <v>26</v>
      </c>
      <c r="J3880" s="1">
        <f>DATEVALUE(RIGHT(jaar_zip[[#This Row],[YYYYMMDD]],2)&amp;"-"&amp;MID(jaar_zip[[#This Row],[YYYYMMDD]],5,2)&amp;"-"&amp;LEFT(jaar_zip[[#This Row],[YYYYMMDD]],4))</f>
        <v>45334</v>
      </c>
      <c r="K3880" s="101" t="str">
        <f>IF(AND(VALUE(MONTH(jaar_zip[[#This Row],[Datum]]))=1,VALUE(WEEKNUM(jaar_zip[[#This Row],[Datum]],21))&gt;51),RIGHT(YEAR(jaar_zip[[#This Row],[Datum]])-1,2),RIGHT(YEAR(jaar_zip[[#This Row],[Datum]]),2))&amp;"-"&amp; TEXT(WEEKNUM(jaar_zip[[#This Row],[Datum]],21),"00")</f>
        <v>24-07</v>
      </c>
      <c r="L3880" s="101">
        <f>MONTH(jaar_zip[[#This Row],[Datum]])</f>
        <v>2</v>
      </c>
      <c r="M3880" s="101">
        <f>IF(ISNUMBER(jaar_zip[[#This Row],[etmaaltemperatuur]]),IF(jaar_zip[[#This Row],[etmaaltemperatuur]]&lt;stookgrens,stookgrens-jaar_zip[[#This Row],[etmaaltemperatuur]],0),"")</f>
        <v>11.4</v>
      </c>
      <c r="N3880" s="101">
        <f>IF(ISNUMBER(jaar_zip[[#This Row],[graaddagen]]),IF(OR(MONTH(jaar_zip[[#This Row],[Datum]])=1,MONTH(jaar_zip[[#This Row],[Datum]])=2,MONTH(jaar_zip[[#This Row],[Datum]])=11,MONTH(jaar_zip[[#This Row],[Datum]])=12),1.1,IF(OR(MONTH(jaar_zip[[#This Row],[Datum]])=3,MONTH(jaar_zip[[#This Row],[Datum]])=10),1,0.8))*jaar_zip[[#This Row],[graaddagen]],"")</f>
        <v>12.540000000000001</v>
      </c>
      <c r="O3880" s="101">
        <f>IF(ISNUMBER(jaar_zip[[#This Row],[etmaaltemperatuur]]),IF(jaar_zip[[#This Row],[etmaaltemperatuur]]&gt;stookgrens,jaar_zip[[#This Row],[etmaaltemperatuur]]-stookgrens,0),"")</f>
        <v>0</v>
      </c>
    </row>
    <row r="3881" spans="1:15" x14ac:dyDescent="0.25">
      <c r="A3881">
        <v>278</v>
      </c>
      <c r="B3881">
        <v>20240213</v>
      </c>
      <c r="C3881">
        <v>3.4</v>
      </c>
      <c r="D3881">
        <v>6.5</v>
      </c>
      <c r="E3881">
        <v>531</v>
      </c>
      <c r="F3881">
        <v>1</v>
      </c>
      <c r="H3881">
        <v>84</v>
      </c>
      <c r="I3881" s="101" t="s">
        <v>26</v>
      </c>
      <c r="J3881" s="1">
        <f>DATEVALUE(RIGHT(jaar_zip[[#This Row],[YYYYMMDD]],2)&amp;"-"&amp;MID(jaar_zip[[#This Row],[YYYYMMDD]],5,2)&amp;"-"&amp;LEFT(jaar_zip[[#This Row],[YYYYMMDD]],4))</f>
        <v>45335</v>
      </c>
      <c r="K3881" s="101" t="str">
        <f>IF(AND(VALUE(MONTH(jaar_zip[[#This Row],[Datum]]))=1,VALUE(WEEKNUM(jaar_zip[[#This Row],[Datum]],21))&gt;51),RIGHT(YEAR(jaar_zip[[#This Row],[Datum]])-1,2),RIGHT(YEAR(jaar_zip[[#This Row],[Datum]]),2))&amp;"-"&amp; TEXT(WEEKNUM(jaar_zip[[#This Row],[Datum]],21),"00")</f>
        <v>24-07</v>
      </c>
      <c r="L3881" s="101">
        <f>MONTH(jaar_zip[[#This Row],[Datum]])</f>
        <v>2</v>
      </c>
      <c r="M3881" s="101">
        <f>IF(ISNUMBER(jaar_zip[[#This Row],[etmaaltemperatuur]]),IF(jaar_zip[[#This Row],[etmaaltemperatuur]]&lt;stookgrens,stookgrens-jaar_zip[[#This Row],[etmaaltemperatuur]],0),"")</f>
        <v>11.5</v>
      </c>
      <c r="N3881" s="101">
        <f>IF(ISNUMBER(jaar_zip[[#This Row],[graaddagen]]),IF(OR(MONTH(jaar_zip[[#This Row],[Datum]])=1,MONTH(jaar_zip[[#This Row],[Datum]])=2,MONTH(jaar_zip[[#This Row],[Datum]])=11,MONTH(jaar_zip[[#This Row],[Datum]])=12),1.1,IF(OR(MONTH(jaar_zip[[#This Row],[Datum]])=3,MONTH(jaar_zip[[#This Row],[Datum]])=10),1,0.8))*jaar_zip[[#This Row],[graaddagen]],"")</f>
        <v>12.65</v>
      </c>
      <c r="O3881" s="101">
        <f>IF(ISNUMBER(jaar_zip[[#This Row],[etmaaltemperatuur]]),IF(jaar_zip[[#This Row],[etmaaltemperatuur]]&gt;stookgrens,jaar_zip[[#This Row],[etmaaltemperatuur]]-stookgrens,0),"")</f>
        <v>0</v>
      </c>
    </row>
    <row r="3882" spans="1:15" x14ac:dyDescent="0.25">
      <c r="A3882">
        <v>278</v>
      </c>
      <c r="B3882">
        <v>20240214</v>
      </c>
      <c r="C3882">
        <v>4.3</v>
      </c>
      <c r="D3882">
        <v>10.6</v>
      </c>
      <c r="E3882">
        <v>147</v>
      </c>
      <c r="F3882">
        <v>7.5</v>
      </c>
      <c r="H3882">
        <v>98</v>
      </c>
      <c r="I3882" s="101" t="s">
        <v>26</v>
      </c>
      <c r="J3882" s="1">
        <f>DATEVALUE(RIGHT(jaar_zip[[#This Row],[YYYYMMDD]],2)&amp;"-"&amp;MID(jaar_zip[[#This Row],[YYYYMMDD]],5,2)&amp;"-"&amp;LEFT(jaar_zip[[#This Row],[YYYYMMDD]],4))</f>
        <v>45336</v>
      </c>
      <c r="K3882" s="101" t="str">
        <f>IF(AND(VALUE(MONTH(jaar_zip[[#This Row],[Datum]]))=1,VALUE(WEEKNUM(jaar_zip[[#This Row],[Datum]],21))&gt;51),RIGHT(YEAR(jaar_zip[[#This Row],[Datum]])-1,2),RIGHT(YEAR(jaar_zip[[#This Row],[Datum]]),2))&amp;"-"&amp; TEXT(WEEKNUM(jaar_zip[[#This Row],[Datum]],21),"00")</f>
        <v>24-07</v>
      </c>
      <c r="L3882" s="101">
        <f>MONTH(jaar_zip[[#This Row],[Datum]])</f>
        <v>2</v>
      </c>
      <c r="M3882" s="101">
        <f>IF(ISNUMBER(jaar_zip[[#This Row],[etmaaltemperatuur]]),IF(jaar_zip[[#This Row],[etmaaltemperatuur]]&lt;stookgrens,stookgrens-jaar_zip[[#This Row],[etmaaltemperatuur]],0),"")</f>
        <v>7.4</v>
      </c>
      <c r="N3882" s="101">
        <f>IF(ISNUMBER(jaar_zip[[#This Row],[graaddagen]]),IF(OR(MONTH(jaar_zip[[#This Row],[Datum]])=1,MONTH(jaar_zip[[#This Row],[Datum]])=2,MONTH(jaar_zip[[#This Row],[Datum]])=11,MONTH(jaar_zip[[#This Row],[Datum]])=12),1.1,IF(OR(MONTH(jaar_zip[[#This Row],[Datum]])=3,MONTH(jaar_zip[[#This Row],[Datum]])=10),1,0.8))*jaar_zip[[#This Row],[graaddagen]],"")</f>
        <v>8.14</v>
      </c>
      <c r="O3882" s="101">
        <f>IF(ISNUMBER(jaar_zip[[#This Row],[etmaaltemperatuur]]),IF(jaar_zip[[#This Row],[etmaaltemperatuur]]&gt;stookgrens,jaar_zip[[#This Row],[etmaaltemperatuur]]-stookgrens,0),"")</f>
        <v>0</v>
      </c>
    </row>
    <row r="3883" spans="1:15" x14ac:dyDescent="0.25">
      <c r="A3883">
        <v>278</v>
      </c>
      <c r="B3883">
        <v>20240215</v>
      </c>
      <c r="C3883">
        <v>2.8</v>
      </c>
      <c r="D3883">
        <v>12.2</v>
      </c>
      <c r="E3883">
        <v>202</v>
      </c>
      <c r="F3883">
        <v>6.2</v>
      </c>
      <c r="H3883">
        <v>92</v>
      </c>
      <c r="I3883" s="101" t="s">
        <v>26</v>
      </c>
      <c r="J3883" s="1">
        <f>DATEVALUE(RIGHT(jaar_zip[[#This Row],[YYYYMMDD]],2)&amp;"-"&amp;MID(jaar_zip[[#This Row],[YYYYMMDD]],5,2)&amp;"-"&amp;LEFT(jaar_zip[[#This Row],[YYYYMMDD]],4))</f>
        <v>45337</v>
      </c>
      <c r="K3883" s="101" t="str">
        <f>IF(AND(VALUE(MONTH(jaar_zip[[#This Row],[Datum]]))=1,VALUE(WEEKNUM(jaar_zip[[#This Row],[Datum]],21))&gt;51),RIGHT(YEAR(jaar_zip[[#This Row],[Datum]])-1,2),RIGHT(YEAR(jaar_zip[[#This Row],[Datum]]),2))&amp;"-"&amp; TEXT(WEEKNUM(jaar_zip[[#This Row],[Datum]],21),"00")</f>
        <v>24-07</v>
      </c>
      <c r="L3883" s="101">
        <f>MONTH(jaar_zip[[#This Row],[Datum]])</f>
        <v>2</v>
      </c>
      <c r="M3883" s="101">
        <f>IF(ISNUMBER(jaar_zip[[#This Row],[etmaaltemperatuur]]),IF(jaar_zip[[#This Row],[etmaaltemperatuur]]&lt;stookgrens,stookgrens-jaar_zip[[#This Row],[etmaaltemperatuur]],0),"")</f>
        <v>5.8000000000000007</v>
      </c>
      <c r="N3883" s="101">
        <f>IF(ISNUMBER(jaar_zip[[#This Row],[graaddagen]]),IF(OR(MONTH(jaar_zip[[#This Row],[Datum]])=1,MONTH(jaar_zip[[#This Row],[Datum]])=2,MONTH(jaar_zip[[#This Row],[Datum]])=11,MONTH(jaar_zip[[#This Row],[Datum]])=12),1.1,IF(OR(MONTH(jaar_zip[[#This Row],[Datum]])=3,MONTH(jaar_zip[[#This Row],[Datum]])=10),1,0.8))*jaar_zip[[#This Row],[graaddagen]],"")</f>
        <v>6.3800000000000017</v>
      </c>
      <c r="O3883" s="101">
        <f>IF(ISNUMBER(jaar_zip[[#This Row],[etmaaltemperatuur]]),IF(jaar_zip[[#This Row],[etmaaltemperatuur]]&gt;stookgrens,jaar_zip[[#This Row],[etmaaltemperatuur]]-stookgrens,0),"")</f>
        <v>0</v>
      </c>
    </row>
    <row r="3884" spans="1:15" x14ac:dyDescent="0.25">
      <c r="A3884">
        <v>278</v>
      </c>
      <c r="B3884">
        <v>20240216</v>
      </c>
      <c r="C3884">
        <v>3.4</v>
      </c>
      <c r="D3884">
        <v>11.3</v>
      </c>
      <c r="E3884">
        <v>213</v>
      </c>
      <c r="F3884">
        <v>0.5</v>
      </c>
      <c r="H3884">
        <v>87</v>
      </c>
      <c r="I3884" s="101" t="s">
        <v>26</v>
      </c>
      <c r="J3884" s="1">
        <f>DATEVALUE(RIGHT(jaar_zip[[#This Row],[YYYYMMDD]],2)&amp;"-"&amp;MID(jaar_zip[[#This Row],[YYYYMMDD]],5,2)&amp;"-"&amp;LEFT(jaar_zip[[#This Row],[YYYYMMDD]],4))</f>
        <v>45338</v>
      </c>
      <c r="K3884" s="101" t="str">
        <f>IF(AND(VALUE(MONTH(jaar_zip[[#This Row],[Datum]]))=1,VALUE(WEEKNUM(jaar_zip[[#This Row],[Datum]],21))&gt;51),RIGHT(YEAR(jaar_zip[[#This Row],[Datum]])-1,2),RIGHT(YEAR(jaar_zip[[#This Row],[Datum]]),2))&amp;"-"&amp; TEXT(WEEKNUM(jaar_zip[[#This Row],[Datum]],21),"00")</f>
        <v>24-07</v>
      </c>
      <c r="L3884" s="101">
        <f>MONTH(jaar_zip[[#This Row],[Datum]])</f>
        <v>2</v>
      </c>
      <c r="M3884" s="101">
        <f>IF(ISNUMBER(jaar_zip[[#This Row],[etmaaltemperatuur]]),IF(jaar_zip[[#This Row],[etmaaltemperatuur]]&lt;stookgrens,stookgrens-jaar_zip[[#This Row],[etmaaltemperatuur]],0),"")</f>
        <v>6.6999999999999993</v>
      </c>
      <c r="N3884" s="101">
        <f>IF(ISNUMBER(jaar_zip[[#This Row],[graaddagen]]),IF(OR(MONTH(jaar_zip[[#This Row],[Datum]])=1,MONTH(jaar_zip[[#This Row],[Datum]])=2,MONTH(jaar_zip[[#This Row],[Datum]])=11,MONTH(jaar_zip[[#This Row],[Datum]])=12),1.1,IF(OR(MONTH(jaar_zip[[#This Row],[Datum]])=3,MONTH(jaar_zip[[#This Row],[Datum]])=10),1,0.8))*jaar_zip[[#This Row],[graaddagen]],"")</f>
        <v>7.37</v>
      </c>
      <c r="O3884" s="101">
        <f>IF(ISNUMBER(jaar_zip[[#This Row],[etmaaltemperatuur]]),IF(jaar_zip[[#This Row],[etmaaltemperatuur]]&gt;stookgrens,jaar_zip[[#This Row],[etmaaltemperatuur]]-stookgrens,0),"")</f>
        <v>0</v>
      </c>
    </row>
    <row r="3885" spans="1:15" x14ac:dyDescent="0.25">
      <c r="A3885">
        <v>278</v>
      </c>
      <c r="B3885">
        <v>20240217</v>
      </c>
      <c r="C3885">
        <v>1.7</v>
      </c>
      <c r="D3885">
        <v>9.6</v>
      </c>
      <c r="E3885">
        <v>345</v>
      </c>
      <c r="F3885">
        <v>0</v>
      </c>
      <c r="H3885">
        <v>93</v>
      </c>
      <c r="I3885" s="101" t="s">
        <v>26</v>
      </c>
      <c r="J3885" s="1">
        <f>DATEVALUE(RIGHT(jaar_zip[[#This Row],[YYYYMMDD]],2)&amp;"-"&amp;MID(jaar_zip[[#This Row],[YYYYMMDD]],5,2)&amp;"-"&amp;LEFT(jaar_zip[[#This Row],[YYYYMMDD]],4))</f>
        <v>45339</v>
      </c>
      <c r="K3885" s="101" t="str">
        <f>IF(AND(VALUE(MONTH(jaar_zip[[#This Row],[Datum]]))=1,VALUE(WEEKNUM(jaar_zip[[#This Row],[Datum]],21))&gt;51),RIGHT(YEAR(jaar_zip[[#This Row],[Datum]])-1,2),RIGHT(YEAR(jaar_zip[[#This Row],[Datum]]),2))&amp;"-"&amp; TEXT(WEEKNUM(jaar_zip[[#This Row],[Datum]],21),"00")</f>
        <v>24-07</v>
      </c>
      <c r="L3885" s="101">
        <f>MONTH(jaar_zip[[#This Row],[Datum]])</f>
        <v>2</v>
      </c>
      <c r="M3885" s="101">
        <f>IF(ISNUMBER(jaar_zip[[#This Row],[etmaaltemperatuur]]),IF(jaar_zip[[#This Row],[etmaaltemperatuur]]&lt;stookgrens,stookgrens-jaar_zip[[#This Row],[etmaaltemperatuur]],0),"")</f>
        <v>8.4</v>
      </c>
      <c r="N3885" s="101">
        <f>IF(ISNUMBER(jaar_zip[[#This Row],[graaddagen]]),IF(OR(MONTH(jaar_zip[[#This Row],[Datum]])=1,MONTH(jaar_zip[[#This Row],[Datum]])=2,MONTH(jaar_zip[[#This Row],[Datum]])=11,MONTH(jaar_zip[[#This Row],[Datum]])=12),1.1,IF(OR(MONTH(jaar_zip[[#This Row],[Datum]])=3,MONTH(jaar_zip[[#This Row],[Datum]])=10),1,0.8))*jaar_zip[[#This Row],[graaddagen]],"")</f>
        <v>9.240000000000002</v>
      </c>
      <c r="O3885" s="101">
        <f>IF(ISNUMBER(jaar_zip[[#This Row],[etmaaltemperatuur]]),IF(jaar_zip[[#This Row],[etmaaltemperatuur]]&gt;stookgrens,jaar_zip[[#This Row],[etmaaltemperatuur]]-stookgrens,0),"")</f>
        <v>0</v>
      </c>
    </row>
    <row r="3886" spans="1:15" x14ac:dyDescent="0.25">
      <c r="A3886">
        <v>278</v>
      </c>
      <c r="B3886">
        <v>20240218</v>
      </c>
      <c r="C3886">
        <v>4.8</v>
      </c>
      <c r="D3886">
        <v>9</v>
      </c>
      <c r="E3886">
        <v>125</v>
      </c>
      <c r="F3886">
        <v>21.5</v>
      </c>
      <c r="H3886">
        <v>92</v>
      </c>
      <c r="I3886" s="101" t="s">
        <v>26</v>
      </c>
      <c r="J3886" s="1">
        <f>DATEVALUE(RIGHT(jaar_zip[[#This Row],[YYYYMMDD]],2)&amp;"-"&amp;MID(jaar_zip[[#This Row],[YYYYMMDD]],5,2)&amp;"-"&amp;LEFT(jaar_zip[[#This Row],[YYYYMMDD]],4))</f>
        <v>45340</v>
      </c>
      <c r="K3886" s="101" t="str">
        <f>IF(AND(VALUE(MONTH(jaar_zip[[#This Row],[Datum]]))=1,VALUE(WEEKNUM(jaar_zip[[#This Row],[Datum]],21))&gt;51),RIGHT(YEAR(jaar_zip[[#This Row],[Datum]])-1,2),RIGHT(YEAR(jaar_zip[[#This Row],[Datum]]),2))&amp;"-"&amp; TEXT(WEEKNUM(jaar_zip[[#This Row],[Datum]],21),"00")</f>
        <v>24-07</v>
      </c>
      <c r="L3886" s="101">
        <f>MONTH(jaar_zip[[#This Row],[Datum]])</f>
        <v>2</v>
      </c>
      <c r="M3886" s="101">
        <f>IF(ISNUMBER(jaar_zip[[#This Row],[etmaaltemperatuur]]),IF(jaar_zip[[#This Row],[etmaaltemperatuur]]&lt;stookgrens,stookgrens-jaar_zip[[#This Row],[etmaaltemperatuur]],0),"")</f>
        <v>9</v>
      </c>
      <c r="N3886" s="101">
        <f>IF(ISNUMBER(jaar_zip[[#This Row],[graaddagen]]),IF(OR(MONTH(jaar_zip[[#This Row],[Datum]])=1,MONTH(jaar_zip[[#This Row],[Datum]])=2,MONTH(jaar_zip[[#This Row],[Datum]])=11,MONTH(jaar_zip[[#This Row],[Datum]])=12),1.1,IF(OR(MONTH(jaar_zip[[#This Row],[Datum]])=3,MONTH(jaar_zip[[#This Row],[Datum]])=10),1,0.8))*jaar_zip[[#This Row],[graaddagen]],"")</f>
        <v>9.9</v>
      </c>
      <c r="O3886" s="101">
        <f>IF(ISNUMBER(jaar_zip[[#This Row],[etmaaltemperatuur]]),IF(jaar_zip[[#This Row],[etmaaltemperatuur]]&gt;stookgrens,jaar_zip[[#This Row],[etmaaltemperatuur]]-stookgrens,0),"")</f>
        <v>0</v>
      </c>
    </row>
    <row r="3887" spans="1:15" x14ac:dyDescent="0.25">
      <c r="A3887">
        <v>278</v>
      </c>
      <c r="B3887">
        <v>20240219</v>
      </c>
      <c r="C3887">
        <v>3.8</v>
      </c>
      <c r="D3887">
        <v>8.6</v>
      </c>
      <c r="E3887">
        <v>227</v>
      </c>
      <c r="F3887">
        <v>0.6</v>
      </c>
      <c r="H3887">
        <v>91</v>
      </c>
      <c r="I3887" s="101" t="s">
        <v>26</v>
      </c>
      <c r="J3887" s="1">
        <f>DATEVALUE(RIGHT(jaar_zip[[#This Row],[YYYYMMDD]],2)&amp;"-"&amp;MID(jaar_zip[[#This Row],[YYYYMMDD]],5,2)&amp;"-"&amp;LEFT(jaar_zip[[#This Row],[YYYYMMDD]],4))</f>
        <v>45341</v>
      </c>
      <c r="K3887" s="101" t="str">
        <f>IF(AND(VALUE(MONTH(jaar_zip[[#This Row],[Datum]]))=1,VALUE(WEEKNUM(jaar_zip[[#This Row],[Datum]],21))&gt;51),RIGHT(YEAR(jaar_zip[[#This Row],[Datum]])-1,2),RIGHT(YEAR(jaar_zip[[#This Row],[Datum]]),2))&amp;"-"&amp; TEXT(WEEKNUM(jaar_zip[[#This Row],[Datum]],21),"00")</f>
        <v>24-08</v>
      </c>
      <c r="L3887" s="101">
        <f>MONTH(jaar_zip[[#This Row],[Datum]])</f>
        <v>2</v>
      </c>
      <c r="M3887" s="101">
        <f>IF(ISNUMBER(jaar_zip[[#This Row],[etmaaltemperatuur]]),IF(jaar_zip[[#This Row],[etmaaltemperatuur]]&lt;stookgrens,stookgrens-jaar_zip[[#This Row],[etmaaltemperatuur]],0),"")</f>
        <v>9.4</v>
      </c>
      <c r="N3887" s="101">
        <f>IF(ISNUMBER(jaar_zip[[#This Row],[graaddagen]]),IF(OR(MONTH(jaar_zip[[#This Row],[Datum]])=1,MONTH(jaar_zip[[#This Row],[Datum]])=2,MONTH(jaar_zip[[#This Row],[Datum]])=11,MONTH(jaar_zip[[#This Row],[Datum]])=12),1.1,IF(OR(MONTH(jaar_zip[[#This Row],[Datum]])=3,MONTH(jaar_zip[[#This Row],[Datum]])=10),1,0.8))*jaar_zip[[#This Row],[graaddagen]],"")</f>
        <v>10.340000000000002</v>
      </c>
      <c r="O3887" s="101">
        <f>IF(ISNUMBER(jaar_zip[[#This Row],[etmaaltemperatuur]]),IF(jaar_zip[[#This Row],[etmaaltemperatuur]]&gt;stookgrens,jaar_zip[[#This Row],[etmaaltemperatuur]]-stookgrens,0),"")</f>
        <v>0</v>
      </c>
    </row>
    <row r="3888" spans="1:15" x14ac:dyDescent="0.25">
      <c r="A3888">
        <v>278</v>
      </c>
      <c r="B3888">
        <v>20240220</v>
      </c>
      <c r="C3888">
        <v>4</v>
      </c>
      <c r="D3888">
        <v>8</v>
      </c>
      <c r="E3888">
        <v>494</v>
      </c>
      <c r="F3888">
        <v>0.4</v>
      </c>
      <c r="H3888">
        <v>89</v>
      </c>
      <c r="I3888" s="101" t="s">
        <v>26</v>
      </c>
      <c r="J3888" s="1">
        <f>DATEVALUE(RIGHT(jaar_zip[[#This Row],[YYYYMMDD]],2)&amp;"-"&amp;MID(jaar_zip[[#This Row],[YYYYMMDD]],5,2)&amp;"-"&amp;LEFT(jaar_zip[[#This Row],[YYYYMMDD]],4))</f>
        <v>45342</v>
      </c>
      <c r="K3888" s="101" t="str">
        <f>IF(AND(VALUE(MONTH(jaar_zip[[#This Row],[Datum]]))=1,VALUE(WEEKNUM(jaar_zip[[#This Row],[Datum]],21))&gt;51),RIGHT(YEAR(jaar_zip[[#This Row],[Datum]])-1,2),RIGHT(YEAR(jaar_zip[[#This Row],[Datum]]),2))&amp;"-"&amp; TEXT(WEEKNUM(jaar_zip[[#This Row],[Datum]],21),"00")</f>
        <v>24-08</v>
      </c>
      <c r="L3888" s="101">
        <f>MONTH(jaar_zip[[#This Row],[Datum]])</f>
        <v>2</v>
      </c>
      <c r="M3888" s="101">
        <f>IF(ISNUMBER(jaar_zip[[#This Row],[etmaaltemperatuur]]),IF(jaar_zip[[#This Row],[etmaaltemperatuur]]&lt;stookgrens,stookgrens-jaar_zip[[#This Row],[etmaaltemperatuur]],0),"")</f>
        <v>10</v>
      </c>
      <c r="N3888" s="101">
        <f>IF(ISNUMBER(jaar_zip[[#This Row],[graaddagen]]),IF(OR(MONTH(jaar_zip[[#This Row],[Datum]])=1,MONTH(jaar_zip[[#This Row],[Datum]])=2,MONTH(jaar_zip[[#This Row],[Datum]])=11,MONTH(jaar_zip[[#This Row],[Datum]])=12),1.1,IF(OR(MONTH(jaar_zip[[#This Row],[Datum]])=3,MONTH(jaar_zip[[#This Row],[Datum]])=10),1,0.8))*jaar_zip[[#This Row],[graaddagen]],"")</f>
        <v>11</v>
      </c>
      <c r="O3888" s="101">
        <f>IF(ISNUMBER(jaar_zip[[#This Row],[etmaaltemperatuur]]),IF(jaar_zip[[#This Row],[etmaaltemperatuur]]&gt;stookgrens,jaar_zip[[#This Row],[etmaaltemperatuur]]-stookgrens,0),"")</f>
        <v>0</v>
      </c>
    </row>
    <row r="3889" spans="1:15" x14ac:dyDescent="0.25">
      <c r="A3889">
        <v>278</v>
      </c>
      <c r="B3889">
        <v>20240221</v>
      </c>
      <c r="C3889">
        <v>4.5</v>
      </c>
      <c r="D3889">
        <v>9.1</v>
      </c>
      <c r="E3889">
        <v>266</v>
      </c>
      <c r="F3889">
        <v>4</v>
      </c>
      <c r="H3889">
        <v>87</v>
      </c>
      <c r="I3889" s="101" t="s">
        <v>26</v>
      </c>
      <c r="J3889" s="1">
        <f>DATEVALUE(RIGHT(jaar_zip[[#This Row],[YYYYMMDD]],2)&amp;"-"&amp;MID(jaar_zip[[#This Row],[YYYYMMDD]],5,2)&amp;"-"&amp;LEFT(jaar_zip[[#This Row],[YYYYMMDD]],4))</f>
        <v>45343</v>
      </c>
      <c r="K3889" s="101" t="str">
        <f>IF(AND(VALUE(MONTH(jaar_zip[[#This Row],[Datum]]))=1,VALUE(WEEKNUM(jaar_zip[[#This Row],[Datum]],21))&gt;51),RIGHT(YEAR(jaar_zip[[#This Row],[Datum]])-1,2),RIGHT(YEAR(jaar_zip[[#This Row],[Datum]]),2))&amp;"-"&amp; TEXT(WEEKNUM(jaar_zip[[#This Row],[Datum]],21),"00")</f>
        <v>24-08</v>
      </c>
      <c r="L3889" s="101">
        <f>MONTH(jaar_zip[[#This Row],[Datum]])</f>
        <v>2</v>
      </c>
      <c r="M3889" s="101">
        <f>IF(ISNUMBER(jaar_zip[[#This Row],[etmaaltemperatuur]]),IF(jaar_zip[[#This Row],[etmaaltemperatuur]]&lt;stookgrens,stookgrens-jaar_zip[[#This Row],[etmaaltemperatuur]],0),"")</f>
        <v>8.9</v>
      </c>
      <c r="N3889" s="101">
        <f>IF(ISNUMBER(jaar_zip[[#This Row],[graaddagen]]),IF(OR(MONTH(jaar_zip[[#This Row],[Datum]])=1,MONTH(jaar_zip[[#This Row],[Datum]])=2,MONTH(jaar_zip[[#This Row],[Datum]])=11,MONTH(jaar_zip[[#This Row],[Datum]])=12),1.1,IF(OR(MONTH(jaar_zip[[#This Row],[Datum]])=3,MONTH(jaar_zip[[#This Row],[Datum]])=10),1,0.8))*jaar_zip[[#This Row],[graaddagen]],"")</f>
        <v>9.7900000000000009</v>
      </c>
      <c r="O3889" s="101">
        <f>IF(ISNUMBER(jaar_zip[[#This Row],[etmaaltemperatuur]]),IF(jaar_zip[[#This Row],[etmaaltemperatuur]]&gt;stookgrens,jaar_zip[[#This Row],[etmaaltemperatuur]]-stookgrens,0),"")</f>
        <v>0</v>
      </c>
    </row>
    <row r="3890" spans="1:15" x14ac:dyDescent="0.25">
      <c r="A3890">
        <v>278</v>
      </c>
      <c r="B3890">
        <v>20240222</v>
      </c>
      <c r="C3890">
        <v>5.2</v>
      </c>
      <c r="D3890">
        <v>9.9</v>
      </c>
      <c r="E3890">
        <v>363</v>
      </c>
      <c r="F3890">
        <v>4.0999999999999996</v>
      </c>
      <c r="H3890">
        <v>91</v>
      </c>
      <c r="I3890" s="101" t="s">
        <v>26</v>
      </c>
      <c r="J3890" s="1">
        <f>DATEVALUE(RIGHT(jaar_zip[[#This Row],[YYYYMMDD]],2)&amp;"-"&amp;MID(jaar_zip[[#This Row],[YYYYMMDD]],5,2)&amp;"-"&amp;LEFT(jaar_zip[[#This Row],[YYYYMMDD]],4))</f>
        <v>45344</v>
      </c>
      <c r="K3890" s="101" t="str">
        <f>IF(AND(VALUE(MONTH(jaar_zip[[#This Row],[Datum]]))=1,VALUE(WEEKNUM(jaar_zip[[#This Row],[Datum]],21))&gt;51),RIGHT(YEAR(jaar_zip[[#This Row],[Datum]])-1,2),RIGHT(YEAR(jaar_zip[[#This Row],[Datum]]),2))&amp;"-"&amp; TEXT(WEEKNUM(jaar_zip[[#This Row],[Datum]],21),"00")</f>
        <v>24-08</v>
      </c>
      <c r="L3890" s="101">
        <f>MONTH(jaar_zip[[#This Row],[Datum]])</f>
        <v>2</v>
      </c>
      <c r="M3890" s="101">
        <f>IF(ISNUMBER(jaar_zip[[#This Row],[etmaaltemperatuur]]),IF(jaar_zip[[#This Row],[etmaaltemperatuur]]&lt;stookgrens,stookgrens-jaar_zip[[#This Row],[etmaaltemperatuur]],0),"")</f>
        <v>8.1</v>
      </c>
      <c r="N3890" s="101">
        <f>IF(ISNUMBER(jaar_zip[[#This Row],[graaddagen]]),IF(OR(MONTH(jaar_zip[[#This Row],[Datum]])=1,MONTH(jaar_zip[[#This Row],[Datum]])=2,MONTH(jaar_zip[[#This Row],[Datum]])=11,MONTH(jaar_zip[[#This Row],[Datum]])=12),1.1,IF(OR(MONTH(jaar_zip[[#This Row],[Datum]])=3,MONTH(jaar_zip[[#This Row],[Datum]])=10),1,0.8))*jaar_zip[[#This Row],[graaddagen]],"")</f>
        <v>8.91</v>
      </c>
      <c r="O3890" s="101">
        <f>IF(ISNUMBER(jaar_zip[[#This Row],[etmaaltemperatuur]]),IF(jaar_zip[[#This Row],[etmaaltemperatuur]]&gt;stookgrens,jaar_zip[[#This Row],[etmaaltemperatuur]]-stookgrens,0),"")</f>
        <v>0</v>
      </c>
    </row>
    <row r="3891" spans="1:15" x14ac:dyDescent="0.25">
      <c r="A3891">
        <v>278</v>
      </c>
      <c r="B3891">
        <v>20240223</v>
      </c>
      <c r="C3891">
        <v>4.5</v>
      </c>
      <c r="D3891">
        <v>6.1</v>
      </c>
      <c r="E3891">
        <v>287</v>
      </c>
      <c r="F3891">
        <v>1.3</v>
      </c>
      <c r="H3891">
        <v>81</v>
      </c>
      <c r="I3891" s="101" t="s">
        <v>26</v>
      </c>
      <c r="J3891" s="1">
        <f>DATEVALUE(RIGHT(jaar_zip[[#This Row],[YYYYMMDD]],2)&amp;"-"&amp;MID(jaar_zip[[#This Row],[YYYYMMDD]],5,2)&amp;"-"&amp;LEFT(jaar_zip[[#This Row],[YYYYMMDD]],4))</f>
        <v>45345</v>
      </c>
      <c r="K3891" s="101" t="str">
        <f>IF(AND(VALUE(MONTH(jaar_zip[[#This Row],[Datum]]))=1,VALUE(WEEKNUM(jaar_zip[[#This Row],[Datum]],21))&gt;51),RIGHT(YEAR(jaar_zip[[#This Row],[Datum]])-1,2),RIGHT(YEAR(jaar_zip[[#This Row],[Datum]]),2))&amp;"-"&amp; TEXT(WEEKNUM(jaar_zip[[#This Row],[Datum]],21),"00")</f>
        <v>24-08</v>
      </c>
      <c r="L3891" s="101">
        <f>MONTH(jaar_zip[[#This Row],[Datum]])</f>
        <v>2</v>
      </c>
      <c r="M3891" s="101">
        <f>IF(ISNUMBER(jaar_zip[[#This Row],[etmaaltemperatuur]]),IF(jaar_zip[[#This Row],[etmaaltemperatuur]]&lt;stookgrens,stookgrens-jaar_zip[[#This Row],[etmaaltemperatuur]],0),"")</f>
        <v>11.9</v>
      </c>
      <c r="N3891" s="101">
        <f>IF(ISNUMBER(jaar_zip[[#This Row],[graaddagen]]),IF(OR(MONTH(jaar_zip[[#This Row],[Datum]])=1,MONTH(jaar_zip[[#This Row],[Datum]])=2,MONTH(jaar_zip[[#This Row],[Datum]])=11,MONTH(jaar_zip[[#This Row],[Datum]])=12),1.1,IF(OR(MONTH(jaar_zip[[#This Row],[Datum]])=3,MONTH(jaar_zip[[#This Row],[Datum]])=10),1,0.8))*jaar_zip[[#This Row],[graaddagen]],"")</f>
        <v>13.090000000000002</v>
      </c>
      <c r="O3891" s="101">
        <f>IF(ISNUMBER(jaar_zip[[#This Row],[etmaaltemperatuur]]),IF(jaar_zip[[#This Row],[etmaaltemperatuur]]&gt;stookgrens,jaar_zip[[#This Row],[etmaaltemperatuur]]-stookgrens,0),"")</f>
        <v>0</v>
      </c>
    </row>
    <row r="3892" spans="1:15" x14ac:dyDescent="0.25">
      <c r="A3892">
        <v>278</v>
      </c>
      <c r="B3892">
        <v>20240224</v>
      </c>
      <c r="C3892">
        <v>2.7</v>
      </c>
      <c r="D3892">
        <v>4.8</v>
      </c>
      <c r="E3892">
        <v>425</v>
      </c>
      <c r="F3892">
        <v>0.9</v>
      </c>
      <c r="H3892">
        <v>86</v>
      </c>
      <c r="I3892" s="101" t="s">
        <v>26</v>
      </c>
      <c r="J3892" s="1">
        <f>DATEVALUE(RIGHT(jaar_zip[[#This Row],[YYYYMMDD]],2)&amp;"-"&amp;MID(jaar_zip[[#This Row],[YYYYMMDD]],5,2)&amp;"-"&amp;LEFT(jaar_zip[[#This Row],[YYYYMMDD]],4))</f>
        <v>45346</v>
      </c>
      <c r="K3892" s="101" t="str">
        <f>IF(AND(VALUE(MONTH(jaar_zip[[#This Row],[Datum]]))=1,VALUE(WEEKNUM(jaar_zip[[#This Row],[Datum]],21))&gt;51),RIGHT(YEAR(jaar_zip[[#This Row],[Datum]])-1,2),RIGHT(YEAR(jaar_zip[[#This Row],[Datum]]),2))&amp;"-"&amp; TEXT(WEEKNUM(jaar_zip[[#This Row],[Datum]],21),"00")</f>
        <v>24-08</v>
      </c>
      <c r="L3892" s="101">
        <f>MONTH(jaar_zip[[#This Row],[Datum]])</f>
        <v>2</v>
      </c>
      <c r="M3892" s="101">
        <f>IF(ISNUMBER(jaar_zip[[#This Row],[etmaaltemperatuur]]),IF(jaar_zip[[#This Row],[etmaaltemperatuur]]&lt;stookgrens,stookgrens-jaar_zip[[#This Row],[etmaaltemperatuur]],0),"")</f>
        <v>13.2</v>
      </c>
      <c r="N3892" s="101">
        <f>IF(ISNUMBER(jaar_zip[[#This Row],[graaddagen]]),IF(OR(MONTH(jaar_zip[[#This Row],[Datum]])=1,MONTH(jaar_zip[[#This Row],[Datum]])=2,MONTH(jaar_zip[[#This Row],[Datum]])=11,MONTH(jaar_zip[[#This Row],[Datum]])=12),1.1,IF(OR(MONTH(jaar_zip[[#This Row],[Datum]])=3,MONTH(jaar_zip[[#This Row],[Datum]])=10),1,0.8))*jaar_zip[[#This Row],[graaddagen]],"")</f>
        <v>14.52</v>
      </c>
      <c r="O3892" s="101">
        <f>IF(ISNUMBER(jaar_zip[[#This Row],[etmaaltemperatuur]]),IF(jaar_zip[[#This Row],[etmaaltemperatuur]]&gt;stookgrens,jaar_zip[[#This Row],[etmaaltemperatuur]]-stookgrens,0),"")</f>
        <v>0</v>
      </c>
    </row>
    <row r="3893" spans="1:15" x14ac:dyDescent="0.25">
      <c r="A3893">
        <v>278</v>
      </c>
      <c r="B3893">
        <v>20240225</v>
      </c>
      <c r="C3893">
        <v>2.6</v>
      </c>
      <c r="D3893">
        <v>5.8</v>
      </c>
      <c r="E3893">
        <v>496</v>
      </c>
      <c r="F3893">
        <v>0.1</v>
      </c>
      <c r="H3893">
        <v>85</v>
      </c>
      <c r="I3893" s="101" t="s">
        <v>26</v>
      </c>
      <c r="J3893" s="1">
        <f>DATEVALUE(RIGHT(jaar_zip[[#This Row],[YYYYMMDD]],2)&amp;"-"&amp;MID(jaar_zip[[#This Row],[YYYYMMDD]],5,2)&amp;"-"&amp;LEFT(jaar_zip[[#This Row],[YYYYMMDD]],4))</f>
        <v>45347</v>
      </c>
      <c r="K3893" s="101" t="str">
        <f>IF(AND(VALUE(MONTH(jaar_zip[[#This Row],[Datum]]))=1,VALUE(WEEKNUM(jaar_zip[[#This Row],[Datum]],21))&gt;51),RIGHT(YEAR(jaar_zip[[#This Row],[Datum]])-1,2),RIGHT(YEAR(jaar_zip[[#This Row],[Datum]]),2))&amp;"-"&amp; TEXT(WEEKNUM(jaar_zip[[#This Row],[Datum]],21),"00")</f>
        <v>24-08</v>
      </c>
      <c r="L3893" s="101">
        <f>MONTH(jaar_zip[[#This Row],[Datum]])</f>
        <v>2</v>
      </c>
      <c r="M3893" s="101">
        <f>IF(ISNUMBER(jaar_zip[[#This Row],[etmaaltemperatuur]]),IF(jaar_zip[[#This Row],[etmaaltemperatuur]]&lt;stookgrens,stookgrens-jaar_zip[[#This Row],[etmaaltemperatuur]],0),"")</f>
        <v>12.2</v>
      </c>
      <c r="N3893" s="101">
        <f>IF(ISNUMBER(jaar_zip[[#This Row],[graaddagen]]),IF(OR(MONTH(jaar_zip[[#This Row],[Datum]])=1,MONTH(jaar_zip[[#This Row],[Datum]])=2,MONTH(jaar_zip[[#This Row],[Datum]])=11,MONTH(jaar_zip[[#This Row],[Datum]])=12),1.1,IF(OR(MONTH(jaar_zip[[#This Row],[Datum]])=3,MONTH(jaar_zip[[#This Row],[Datum]])=10),1,0.8))*jaar_zip[[#This Row],[graaddagen]],"")</f>
        <v>13.42</v>
      </c>
      <c r="O3893" s="101">
        <f>IF(ISNUMBER(jaar_zip[[#This Row],[etmaaltemperatuur]]),IF(jaar_zip[[#This Row],[etmaaltemperatuur]]&gt;stookgrens,jaar_zip[[#This Row],[etmaaltemperatuur]]-stookgrens,0),"")</f>
        <v>0</v>
      </c>
    </row>
    <row r="3894" spans="1:15" x14ac:dyDescent="0.25">
      <c r="A3894">
        <v>278</v>
      </c>
      <c r="B3894">
        <v>20240226</v>
      </c>
      <c r="C3894">
        <v>4.3</v>
      </c>
      <c r="D3894">
        <v>4.4000000000000004</v>
      </c>
      <c r="E3894">
        <v>282</v>
      </c>
      <c r="F3894">
        <v>0</v>
      </c>
      <c r="H3894">
        <v>88</v>
      </c>
      <c r="I3894" s="101" t="s">
        <v>26</v>
      </c>
      <c r="J3894" s="1">
        <f>DATEVALUE(RIGHT(jaar_zip[[#This Row],[YYYYMMDD]],2)&amp;"-"&amp;MID(jaar_zip[[#This Row],[YYYYMMDD]],5,2)&amp;"-"&amp;LEFT(jaar_zip[[#This Row],[YYYYMMDD]],4))</f>
        <v>45348</v>
      </c>
      <c r="K3894" s="101" t="str">
        <f>IF(AND(VALUE(MONTH(jaar_zip[[#This Row],[Datum]]))=1,VALUE(WEEKNUM(jaar_zip[[#This Row],[Datum]],21))&gt;51),RIGHT(YEAR(jaar_zip[[#This Row],[Datum]])-1,2),RIGHT(YEAR(jaar_zip[[#This Row],[Datum]]),2))&amp;"-"&amp; TEXT(WEEKNUM(jaar_zip[[#This Row],[Datum]],21),"00")</f>
        <v>24-09</v>
      </c>
      <c r="L3894" s="101">
        <f>MONTH(jaar_zip[[#This Row],[Datum]])</f>
        <v>2</v>
      </c>
      <c r="M3894" s="101">
        <f>IF(ISNUMBER(jaar_zip[[#This Row],[etmaaltemperatuur]]),IF(jaar_zip[[#This Row],[etmaaltemperatuur]]&lt;stookgrens,stookgrens-jaar_zip[[#This Row],[etmaaltemperatuur]],0),"")</f>
        <v>13.6</v>
      </c>
      <c r="N3894" s="101">
        <f>IF(ISNUMBER(jaar_zip[[#This Row],[graaddagen]]),IF(OR(MONTH(jaar_zip[[#This Row],[Datum]])=1,MONTH(jaar_zip[[#This Row],[Datum]])=2,MONTH(jaar_zip[[#This Row],[Datum]])=11,MONTH(jaar_zip[[#This Row],[Datum]])=12),1.1,IF(OR(MONTH(jaar_zip[[#This Row],[Datum]])=3,MONTH(jaar_zip[[#This Row],[Datum]])=10),1,0.8))*jaar_zip[[#This Row],[graaddagen]],"")</f>
        <v>14.96</v>
      </c>
      <c r="O3894" s="101">
        <f>IF(ISNUMBER(jaar_zip[[#This Row],[etmaaltemperatuur]]),IF(jaar_zip[[#This Row],[etmaaltemperatuur]]&gt;stookgrens,jaar_zip[[#This Row],[etmaaltemperatuur]]-stookgrens,0),"")</f>
        <v>0</v>
      </c>
    </row>
    <row r="3895" spans="1:15" x14ac:dyDescent="0.25">
      <c r="A3895">
        <v>278</v>
      </c>
      <c r="B3895">
        <v>20240227</v>
      </c>
      <c r="C3895">
        <v>2.1</v>
      </c>
      <c r="D3895">
        <v>2.7</v>
      </c>
      <c r="E3895">
        <v>805</v>
      </c>
      <c r="F3895">
        <v>0</v>
      </c>
      <c r="H3895">
        <v>93</v>
      </c>
      <c r="I3895" s="101" t="s">
        <v>26</v>
      </c>
      <c r="J3895" s="1">
        <f>DATEVALUE(RIGHT(jaar_zip[[#This Row],[YYYYMMDD]],2)&amp;"-"&amp;MID(jaar_zip[[#This Row],[YYYYMMDD]],5,2)&amp;"-"&amp;LEFT(jaar_zip[[#This Row],[YYYYMMDD]],4))</f>
        <v>45349</v>
      </c>
      <c r="K3895" s="101" t="str">
        <f>IF(AND(VALUE(MONTH(jaar_zip[[#This Row],[Datum]]))=1,VALUE(WEEKNUM(jaar_zip[[#This Row],[Datum]],21))&gt;51),RIGHT(YEAR(jaar_zip[[#This Row],[Datum]])-1,2),RIGHT(YEAR(jaar_zip[[#This Row],[Datum]]),2))&amp;"-"&amp; TEXT(WEEKNUM(jaar_zip[[#This Row],[Datum]],21),"00")</f>
        <v>24-09</v>
      </c>
      <c r="L3895" s="101">
        <f>MONTH(jaar_zip[[#This Row],[Datum]])</f>
        <v>2</v>
      </c>
      <c r="M3895" s="101">
        <f>IF(ISNUMBER(jaar_zip[[#This Row],[etmaaltemperatuur]]),IF(jaar_zip[[#This Row],[etmaaltemperatuur]]&lt;stookgrens,stookgrens-jaar_zip[[#This Row],[etmaaltemperatuur]],0),"")</f>
        <v>15.3</v>
      </c>
      <c r="N3895" s="101">
        <f>IF(ISNUMBER(jaar_zip[[#This Row],[graaddagen]]),IF(OR(MONTH(jaar_zip[[#This Row],[Datum]])=1,MONTH(jaar_zip[[#This Row],[Datum]])=2,MONTH(jaar_zip[[#This Row],[Datum]])=11,MONTH(jaar_zip[[#This Row],[Datum]])=12),1.1,IF(OR(MONTH(jaar_zip[[#This Row],[Datum]])=3,MONTH(jaar_zip[[#This Row],[Datum]])=10),1,0.8))*jaar_zip[[#This Row],[graaddagen]],"")</f>
        <v>16.830000000000002</v>
      </c>
      <c r="O3895" s="101">
        <f>IF(ISNUMBER(jaar_zip[[#This Row],[etmaaltemperatuur]]),IF(jaar_zip[[#This Row],[etmaaltemperatuur]]&gt;stookgrens,jaar_zip[[#This Row],[etmaaltemperatuur]]-stookgrens,0),"")</f>
        <v>0</v>
      </c>
    </row>
    <row r="3896" spans="1:15" x14ac:dyDescent="0.25">
      <c r="A3896">
        <v>278</v>
      </c>
      <c r="B3896">
        <v>20240228</v>
      </c>
      <c r="C3896">
        <v>2.6</v>
      </c>
      <c r="D3896">
        <v>4.9000000000000004</v>
      </c>
      <c r="E3896">
        <v>526</v>
      </c>
      <c r="F3896">
        <v>0</v>
      </c>
      <c r="H3896">
        <v>92</v>
      </c>
      <c r="I3896" s="101" t="s">
        <v>26</v>
      </c>
      <c r="J3896" s="1">
        <f>DATEVALUE(RIGHT(jaar_zip[[#This Row],[YYYYMMDD]],2)&amp;"-"&amp;MID(jaar_zip[[#This Row],[YYYYMMDD]],5,2)&amp;"-"&amp;LEFT(jaar_zip[[#This Row],[YYYYMMDD]],4))</f>
        <v>45350</v>
      </c>
      <c r="K3896" s="101" t="str">
        <f>IF(AND(VALUE(MONTH(jaar_zip[[#This Row],[Datum]]))=1,VALUE(WEEKNUM(jaar_zip[[#This Row],[Datum]],21))&gt;51),RIGHT(YEAR(jaar_zip[[#This Row],[Datum]])-1,2),RIGHT(YEAR(jaar_zip[[#This Row],[Datum]]),2))&amp;"-"&amp; TEXT(WEEKNUM(jaar_zip[[#This Row],[Datum]],21),"00")</f>
        <v>24-09</v>
      </c>
      <c r="L3896" s="101">
        <f>MONTH(jaar_zip[[#This Row],[Datum]])</f>
        <v>2</v>
      </c>
      <c r="M3896" s="101">
        <f>IF(ISNUMBER(jaar_zip[[#This Row],[etmaaltemperatuur]]),IF(jaar_zip[[#This Row],[etmaaltemperatuur]]&lt;stookgrens,stookgrens-jaar_zip[[#This Row],[etmaaltemperatuur]],0),"")</f>
        <v>13.1</v>
      </c>
      <c r="N3896" s="101">
        <f>IF(ISNUMBER(jaar_zip[[#This Row],[graaddagen]]),IF(OR(MONTH(jaar_zip[[#This Row],[Datum]])=1,MONTH(jaar_zip[[#This Row],[Datum]])=2,MONTH(jaar_zip[[#This Row],[Datum]])=11,MONTH(jaar_zip[[#This Row],[Datum]])=12),1.1,IF(OR(MONTH(jaar_zip[[#This Row],[Datum]])=3,MONTH(jaar_zip[[#This Row],[Datum]])=10),1,0.8))*jaar_zip[[#This Row],[graaddagen]],"")</f>
        <v>14.41</v>
      </c>
      <c r="O3896" s="101">
        <f>IF(ISNUMBER(jaar_zip[[#This Row],[etmaaltemperatuur]]),IF(jaar_zip[[#This Row],[etmaaltemperatuur]]&gt;stookgrens,jaar_zip[[#This Row],[etmaaltemperatuur]]-stookgrens,0),"")</f>
        <v>0</v>
      </c>
    </row>
    <row r="3897" spans="1:15" x14ac:dyDescent="0.25">
      <c r="A3897">
        <v>278</v>
      </c>
      <c r="B3897">
        <v>20240229</v>
      </c>
      <c r="C3897">
        <v>3.5</v>
      </c>
      <c r="D3897">
        <v>7.5</v>
      </c>
      <c r="E3897">
        <v>306</v>
      </c>
      <c r="F3897">
        <v>3.7</v>
      </c>
      <c r="H3897">
        <v>87</v>
      </c>
      <c r="I3897" s="101" t="s">
        <v>26</v>
      </c>
      <c r="J3897" s="1">
        <f>DATEVALUE(RIGHT(jaar_zip[[#This Row],[YYYYMMDD]],2)&amp;"-"&amp;MID(jaar_zip[[#This Row],[YYYYMMDD]],5,2)&amp;"-"&amp;LEFT(jaar_zip[[#This Row],[YYYYMMDD]],4))</f>
        <v>45351</v>
      </c>
      <c r="K3897" s="101" t="str">
        <f>IF(AND(VALUE(MONTH(jaar_zip[[#This Row],[Datum]]))=1,VALUE(WEEKNUM(jaar_zip[[#This Row],[Datum]],21))&gt;51),RIGHT(YEAR(jaar_zip[[#This Row],[Datum]])-1,2),RIGHT(YEAR(jaar_zip[[#This Row],[Datum]]),2))&amp;"-"&amp; TEXT(WEEKNUM(jaar_zip[[#This Row],[Datum]],21),"00")</f>
        <v>24-09</v>
      </c>
      <c r="L3897" s="101">
        <f>MONTH(jaar_zip[[#This Row],[Datum]])</f>
        <v>2</v>
      </c>
      <c r="M3897" s="101">
        <f>IF(ISNUMBER(jaar_zip[[#This Row],[etmaaltemperatuur]]),IF(jaar_zip[[#This Row],[etmaaltemperatuur]]&lt;stookgrens,stookgrens-jaar_zip[[#This Row],[etmaaltemperatuur]],0),"")</f>
        <v>10.5</v>
      </c>
      <c r="N3897" s="101">
        <f>IF(ISNUMBER(jaar_zip[[#This Row],[graaddagen]]),IF(OR(MONTH(jaar_zip[[#This Row],[Datum]])=1,MONTH(jaar_zip[[#This Row],[Datum]])=2,MONTH(jaar_zip[[#This Row],[Datum]])=11,MONTH(jaar_zip[[#This Row],[Datum]])=12),1.1,IF(OR(MONTH(jaar_zip[[#This Row],[Datum]])=3,MONTH(jaar_zip[[#This Row],[Datum]])=10),1,0.8))*jaar_zip[[#This Row],[graaddagen]],"")</f>
        <v>11.55</v>
      </c>
      <c r="O3897" s="101">
        <f>IF(ISNUMBER(jaar_zip[[#This Row],[etmaaltemperatuur]]),IF(jaar_zip[[#This Row],[etmaaltemperatuur]]&gt;stookgrens,jaar_zip[[#This Row],[etmaaltemperatuur]]-stookgrens,0),"")</f>
        <v>0</v>
      </c>
    </row>
    <row r="3898" spans="1:15" x14ac:dyDescent="0.25">
      <c r="A3898">
        <v>278</v>
      </c>
      <c r="B3898">
        <v>20240301</v>
      </c>
      <c r="C3898">
        <v>3.7</v>
      </c>
      <c r="D3898">
        <v>8.6999999999999993</v>
      </c>
      <c r="E3898">
        <v>863</v>
      </c>
      <c r="F3898">
        <v>0</v>
      </c>
      <c r="H3898">
        <v>70</v>
      </c>
      <c r="I3898" s="101" t="s">
        <v>26</v>
      </c>
      <c r="J3898" s="1">
        <f>DATEVALUE(RIGHT(jaar_zip[[#This Row],[YYYYMMDD]],2)&amp;"-"&amp;MID(jaar_zip[[#This Row],[YYYYMMDD]],5,2)&amp;"-"&amp;LEFT(jaar_zip[[#This Row],[YYYYMMDD]],4))</f>
        <v>45352</v>
      </c>
      <c r="K3898" s="101" t="str">
        <f>IF(AND(VALUE(MONTH(jaar_zip[[#This Row],[Datum]]))=1,VALUE(WEEKNUM(jaar_zip[[#This Row],[Datum]],21))&gt;51),RIGHT(YEAR(jaar_zip[[#This Row],[Datum]])-1,2),RIGHT(YEAR(jaar_zip[[#This Row],[Datum]]),2))&amp;"-"&amp; TEXT(WEEKNUM(jaar_zip[[#This Row],[Datum]],21),"00")</f>
        <v>24-09</v>
      </c>
      <c r="L3898" s="101">
        <f>MONTH(jaar_zip[[#This Row],[Datum]])</f>
        <v>3</v>
      </c>
      <c r="M3898" s="101">
        <f>IF(ISNUMBER(jaar_zip[[#This Row],[etmaaltemperatuur]]),IF(jaar_zip[[#This Row],[etmaaltemperatuur]]&lt;stookgrens,stookgrens-jaar_zip[[#This Row],[etmaaltemperatuur]],0),"")</f>
        <v>9.3000000000000007</v>
      </c>
      <c r="N3898" s="101">
        <f>IF(ISNUMBER(jaar_zip[[#This Row],[graaddagen]]),IF(OR(MONTH(jaar_zip[[#This Row],[Datum]])=1,MONTH(jaar_zip[[#This Row],[Datum]])=2,MONTH(jaar_zip[[#This Row],[Datum]])=11,MONTH(jaar_zip[[#This Row],[Datum]])=12),1.1,IF(OR(MONTH(jaar_zip[[#This Row],[Datum]])=3,MONTH(jaar_zip[[#This Row],[Datum]])=10),1,0.8))*jaar_zip[[#This Row],[graaddagen]],"")</f>
        <v>9.3000000000000007</v>
      </c>
      <c r="O3898" s="101">
        <f>IF(ISNUMBER(jaar_zip[[#This Row],[etmaaltemperatuur]]),IF(jaar_zip[[#This Row],[etmaaltemperatuur]]&gt;stookgrens,jaar_zip[[#This Row],[etmaaltemperatuur]]-stookgrens,0),"")</f>
        <v>0</v>
      </c>
    </row>
    <row r="3899" spans="1:15" x14ac:dyDescent="0.25">
      <c r="A3899">
        <v>278</v>
      </c>
      <c r="B3899">
        <v>20240302</v>
      </c>
      <c r="C3899">
        <v>3.5</v>
      </c>
      <c r="D3899">
        <v>9.9</v>
      </c>
      <c r="E3899">
        <v>1166</v>
      </c>
      <c r="F3899">
        <v>0</v>
      </c>
      <c r="H3899">
        <v>67</v>
      </c>
      <c r="I3899" s="101" t="s">
        <v>26</v>
      </c>
      <c r="J3899" s="1">
        <f>DATEVALUE(RIGHT(jaar_zip[[#This Row],[YYYYMMDD]],2)&amp;"-"&amp;MID(jaar_zip[[#This Row],[YYYYMMDD]],5,2)&amp;"-"&amp;LEFT(jaar_zip[[#This Row],[YYYYMMDD]],4))</f>
        <v>45353</v>
      </c>
      <c r="K3899" s="101" t="str">
        <f>IF(AND(VALUE(MONTH(jaar_zip[[#This Row],[Datum]]))=1,VALUE(WEEKNUM(jaar_zip[[#This Row],[Datum]],21))&gt;51),RIGHT(YEAR(jaar_zip[[#This Row],[Datum]])-1,2),RIGHT(YEAR(jaar_zip[[#This Row],[Datum]]),2))&amp;"-"&amp; TEXT(WEEKNUM(jaar_zip[[#This Row],[Datum]],21),"00")</f>
        <v>24-09</v>
      </c>
      <c r="L3899" s="101">
        <f>MONTH(jaar_zip[[#This Row],[Datum]])</f>
        <v>3</v>
      </c>
      <c r="M3899" s="101">
        <f>IF(ISNUMBER(jaar_zip[[#This Row],[etmaaltemperatuur]]),IF(jaar_zip[[#This Row],[etmaaltemperatuur]]&lt;stookgrens,stookgrens-jaar_zip[[#This Row],[etmaaltemperatuur]],0),"")</f>
        <v>8.1</v>
      </c>
      <c r="N3899" s="101">
        <f>IF(ISNUMBER(jaar_zip[[#This Row],[graaddagen]]),IF(OR(MONTH(jaar_zip[[#This Row],[Datum]])=1,MONTH(jaar_zip[[#This Row],[Datum]])=2,MONTH(jaar_zip[[#This Row],[Datum]])=11,MONTH(jaar_zip[[#This Row],[Datum]])=12),1.1,IF(OR(MONTH(jaar_zip[[#This Row],[Datum]])=3,MONTH(jaar_zip[[#This Row],[Datum]])=10),1,0.8))*jaar_zip[[#This Row],[graaddagen]],"")</f>
        <v>8.1</v>
      </c>
      <c r="O3899" s="101">
        <f>IF(ISNUMBER(jaar_zip[[#This Row],[etmaaltemperatuur]]),IF(jaar_zip[[#This Row],[etmaaltemperatuur]]&gt;stookgrens,jaar_zip[[#This Row],[etmaaltemperatuur]]-stookgrens,0),"")</f>
        <v>0</v>
      </c>
    </row>
    <row r="3900" spans="1:15" x14ac:dyDescent="0.25">
      <c r="A3900">
        <v>278</v>
      </c>
      <c r="B3900">
        <v>20240303</v>
      </c>
      <c r="C3900">
        <v>2.2999999999999998</v>
      </c>
      <c r="D3900">
        <v>9.5</v>
      </c>
      <c r="E3900">
        <v>1043</v>
      </c>
      <c r="F3900">
        <v>0</v>
      </c>
      <c r="H3900">
        <v>79</v>
      </c>
      <c r="I3900" s="101" t="s">
        <v>26</v>
      </c>
      <c r="J3900" s="1">
        <f>DATEVALUE(RIGHT(jaar_zip[[#This Row],[YYYYMMDD]],2)&amp;"-"&amp;MID(jaar_zip[[#This Row],[YYYYMMDD]],5,2)&amp;"-"&amp;LEFT(jaar_zip[[#This Row],[YYYYMMDD]],4))</f>
        <v>45354</v>
      </c>
      <c r="K3900" s="101" t="str">
        <f>IF(AND(VALUE(MONTH(jaar_zip[[#This Row],[Datum]]))=1,VALUE(WEEKNUM(jaar_zip[[#This Row],[Datum]],21))&gt;51),RIGHT(YEAR(jaar_zip[[#This Row],[Datum]])-1,2),RIGHT(YEAR(jaar_zip[[#This Row],[Datum]]),2))&amp;"-"&amp; TEXT(WEEKNUM(jaar_zip[[#This Row],[Datum]],21),"00")</f>
        <v>24-09</v>
      </c>
      <c r="L3900" s="101">
        <f>MONTH(jaar_zip[[#This Row],[Datum]])</f>
        <v>3</v>
      </c>
      <c r="M3900" s="101">
        <f>IF(ISNUMBER(jaar_zip[[#This Row],[etmaaltemperatuur]]),IF(jaar_zip[[#This Row],[etmaaltemperatuur]]&lt;stookgrens,stookgrens-jaar_zip[[#This Row],[etmaaltemperatuur]],0),"")</f>
        <v>8.5</v>
      </c>
      <c r="N3900" s="101">
        <f>IF(ISNUMBER(jaar_zip[[#This Row],[graaddagen]]),IF(OR(MONTH(jaar_zip[[#This Row],[Datum]])=1,MONTH(jaar_zip[[#This Row],[Datum]])=2,MONTH(jaar_zip[[#This Row],[Datum]])=11,MONTH(jaar_zip[[#This Row],[Datum]])=12),1.1,IF(OR(MONTH(jaar_zip[[#This Row],[Datum]])=3,MONTH(jaar_zip[[#This Row],[Datum]])=10),1,0.8))*jaar_zip[[#This Row],[graaddagen]],"")</f>
        <v>8.5</v>
      </c>
      <c r="O3900" s="101">
        <f>IF(ISNUMBER(jaar_zip[[#This Row],[etmaaltemperatuur]]),IF(jaar_zip[[#This Row],[etmaaltemperatuur]]&gt;stookgrens,jaar_zip[[#This Row],[etmaaltemperatuur]]-stookgrens,0),"")</f>
        <v>0</v>
      </c>
    </row>
    <row r="3901" spans="1:15" x14ac:dyDescent="0.25">
      <c r="A3901">
        <v>278</v>
      </c>
      <c r="B3901">
        <v>20240304</v>
      </c>
      <c r="C3901">
        <v>2.2000000000000002</v>
      </c>
      <c r="D3901">
        <v>7.4</v>
      </c>
      <c r="E3901">
        <v>230</v>
      </c>
      <c r="F3901">
        <v>0</v>
      </c>
      <c r="H3901">
        <v>93</v>
      </c>
      <c r="I3901" s="101" t="s">
        <v>26</v>
      </c>
      <c r="J3901" s="1">
        <f>DATEVALUE(RIGHT(jaar_zip[[#This Row],[YYYYMMDD]],2)&amp;"-"&amp;MID(jaar_zip[[#This Row],[YYYYMMDD]],5,2)&amp;"-"&amp;LEFT(jaar_zip[[#This Row],[YYYYMMDD]],4))</f>
        <v>45355</v>
      </c>
      <c r="K3901" s="101" t="str">
        <f>IF(AND(VALUE(MONTH(jaar_zip[[#This Row],[Datum]]))=1,VALUE(WEEKNUM(jaar_zip[[#This Row],[Datum]],21))&gt;51),RIGHT(YEAR(jaar_zip[[#This Row],[Datum]])-1,2),RIGHT(YEAR(jaar_zip[[#This Row],[Datum]]),2))&amp;"-"&amp; TEXT(WEEKNUM(jaar_zip[[#This Row],[Datum]],21),"00")</f>
        <v>24-10</v>
      </c>
      <c r="L3901" s="101">
        <f>MONTH(jaar_zip[[#This Row],[Datum]])</f>
        <v>3</v>
      </c>
      <c r="M3901" s="101">
        <f>IF(ISNUMBER(jaar_zip[[#This Row],[etmaaltemperatuur]]),IF(jaar_zip[[#This Row],[etmaaltemperatuur]]&lt;stookgrens,stookgrens-jaar_zip[[#This Row],[etmaaltemperatuur]],0),"")</f>
        <v>10.6</v>
      </c>
      <c r="N3901" s="101">
        <f>IF(ISNUMBER(jaar_zip[[#This Row],[graaddagen]]),IF(OR(MONTH(jaar_zip[[#This Row],[Datum]])=1,MONTH(jaar_zip[[#This Row],[Datum]])=2,MONTH(jaar_zip[[#This Row],[Datum]])=11,MONTH(jaar_zip[[#This Row],[Datum]])=12),1.1,IF(OR(MONTH(jaar_zip[[#This Row],[Datum]])=3,MONTH(jaar_zip[[#This Row],[Datum]])=10),1,0.8))*jaar_zip[[#This Row],[graaddagen]],"")</f>
        <v>10.6</v>
      </c>
      <c r="O3901" s="101">
        <f>IF(ISNUMBER(jaar_zip[[#This Row],[etmaaltemperatuur]]),IF(jaar_zip[[#This Row],[etmaaltemperatuur]]&gt;stookgrens,jaar_zip[[#This Row],[etmaaltemperatuur]]-stookgrens,0),"")</f>
        <v>0</v>
      </c>
    </row>
    <row r="3902" spans="1:15" x14ac:dyDescent="0.25">
      <c r="A3902">
        <v>278</v>
      </c>
      <c r="B3902">
        <v>20240305</v>
      </c>
      <c r="C3902">
        <v>1.3</v>
      </c>
      <c r="D3902">
        <v>7.4</v>
      </c>
      <c r="E3902">
        <v>219</v>
      </c>
      <c r="F3902">
        <v>1.6</v>
      </c>
      <c r="H3902">
        <v>96</v>
      </c>
      <c r="I3902" s="101" t="s">
        <v>26</v>
      </c>
      <c r="J3902" s="1">
        <f>DATEVALUE(RIGHT(jaar_zip[[#This Row],[YYYYMMDD]],2)&amp;"-"&amp;MID(jaar_zip[[#This Row],[YYYYMMDD]],5,2)&amp;"-"&amp;LEFT(jaar_zip[[#This Row],[YYYYMMDD]],4))</f>
        <v>45356</v>
      </c>
      <c r="K3902" s="101" t="str">
        <f>IF(AND(VALUE(MONTH(jaar_zip[[#This Row],[Datum]]))=1,VALUE(WEEKNUM(jaar_zip[[#This Row],[Datum]],21))&gt;51),RIGHT(YEAR(jaar_zip[[#This Row],[Datum]])-1,2),RIGHT(YEAR(jaar_zip[[#This Row],[Datum]]),2))&amp;"-"&amp; TEXT(WEEKNUM(jaar_zip[[#This Row],[Datum]],21),"00")</f>
        <v>24-10</v>
      </c>
      <c r="L3902" s="101">
        <f>MONTH(jaar_zip[[#This Row],[Datum]])</f>
        <v>3</v>
      </c>
      <c r="M3902" s="101">
        <f>IF(ISNUMBER(jaar_zip[[#This Row],[etmaaltemperatuur]]),IF(jaar_zip[[#This Row],[etmaaltemperatuur]]&lt;stookgrens,stookgrens-jaar_zip[[#This Row],[etmaaltemperatuur]],0),"")</f>
        <v>10.6</v>
      </c>
      <c r="N3902" s="101">
        <f>IF(ISNUMBER(jaar_zip[[#This Row],[graaddagen]]),IF(OR(MONTH(jaar_zip[[#This Row],[Datum]])=1,MONTH(jaar_zip[[#This Row],[Datum]])=2,MONTH(jaar_zip[[#This Row],[Datum]])=11,MONTH(jaar_zip[[#This Row],[Datum]])=12),1.1,IF(OR(MONTH(jaar_zip[[#This Row],[Datum]])=3,MONTH(jaar_zip[[#This Row],[Datum]])=10),1,0.8))*jaar_zip[[#This Row],[graaddagen]],"")</f>
        <v>10.6</v>
      </c>
      <c r="O3902" s="101">
        <f>IF(ISNUMBER(jaar_zip[[#This Row],[etmaaltemperatuur]]),IF(jaar_zip[[#This Row],[etmaaltemperatuur]]&gt;stookgrens,jaar_zip[[#This Row],[etmaaltemperatuur]]-stookgrens,0),"")</f>
        <v>0</v>
      </c>
    </row>
    <row r="3903" spans="1:15" x14ac:dyDescent="0.25">
      <c r="A3903">
        <v>278</v>
      </c>
      <c r="B3903">
        <v>20240306</v>
      </c>
      <c r="C3903">
        <v>1.8</v>
      </c>
      <c r="D3903">
        <v>6.2</v>
      </c>
      <c r="E3903">
        <v>835</v>
      </c>
      <c r="F3903">
        <v>0</v>
      </c>
      <c r="H3903">
        <v>92</v>
      </c>
      <c r="I3903" s="101" t="s">
        <v>26</v>
      </c>
      <c r="J3903" s="1">
        <f>DATEVALUE(RIGHT(jaar_zip[[#This Row],[YYYYMMDD]],2)&amp;"-"&amp;MID(jaar_zip[[#This Row],[YYYYMMDD]],5,2)&amp;"-"&amp;LEFT(jaar_zip[[#This Row],[YYYYMMDD]],4))</f>
        <v>45357</v>
      </c>
      <c r="K3903" s="101" t="str">
        <f>IF(AND(VALUE(MONTH(jaar_zip[[#This Row],[Datum]]))=1,VALUE(WEEKNUM(jaar_zip[[#This Row],[Datum]],21))&gt;51),RIGHT(YEAR(jaar_zip[[#This Row],[Datum]])-1,2),RIGHT(YEAR(jaar_zip[[#This Row],[Datum]]),2))&amp;"-"&amp; TEXT(WEEKNUM(jaar_zip[[#This Row],[Datum]],21),"00")</f>
        <v>24-10</v>
      </c>
      <c r="L3903" s="101">
        <f>MONTH(jaar_zip[[#This Row],[Datum]])</f>
        <v>3</v>
      </c>
      <c r="M3903" s="101">
        <f>IF(ISNUMBER(jaar_zip[[#This Row],[etmaaltemperatuur]]),IF(jaar_zip[[#This Row],[etmaaltemperatuur]]&lt;stookgrens,stookgrens-jaar_zip[[#This Row],[etmaaltemperatuur]],0),"")</f>
        <v>11.8</v>
      </c>
      <c r="N3903" s="101">
        <f>IF(ISNUMBER(jaar_zip[[#This Row],[graaddagen]]),IF(OR(MONTH(jaar_zip[[#This Row],[Datum]])=1,MONTH(jaar_zip[[#This Row],[Datum]])=2,MONTH(jaar_zip[[#This Row],[Datum]])=11,MONTH(jaar_zip[[#This Row],[Datum]])=12),1.1,IF(OR(MONTH(jaar_zip[[#This Row],[Datum]])=3,MONTH(jaar_zip[[#This Row],[Datum]])=10),1,0.8))*jaar_zip[[#This Row],[graaddagen]],"")</f>
        <v>11.8</v>
      </c>
      <c r="O3903" s="101">
        <f>IF(ISNUMBER(jaar_zip[[#This Row],[etmaaltemperatuur]]),IF(jaar_zip[[#This Row],[etmaaltemperatuur]]&gt;stookgrens,jaar_zip[[#This Row],[etmaaltemperatuur]]-stookgrens,0),"")</f>
        <v>0</v>
      </c>
    </row>
    <row r="3904" spans="1:15" x14ac:dyDescent="0.25">
      <c r="A3904">
        <v>278</v>
      </c>
      <c r="B3904">
        <v>20240307</v>
      </c>
      <c r="C3904">
        <v>3.5</v>
      </c>
      <c r="D3904">
        <v>3.4</v>
      </c>
      <c r="E3904">
        <v>848</v>
      </c>
      <c r="F3904">
        <v>0</v>
      </c>
      <c r="H3904">
        <v>89</v>
      </c>
      <c r="I3904" s="101" t="s">
        <v>26</v>
      </c>
      <c r="J3904" s="1">
        <f>DATEVALUE(RIGHT(jaar_zip[[#This Row],[YYYYMMDD]],2)&amp;"-"&amp;MID(jaar_zip[[#This Row],[YYYYMMDD]],5,2)&amp;"-"&amp;LEFT(jaar_zip[[#This Row],[YYYYMMDD]],4))</f>
        <v>45358</v>
      </c>
      <c r="K3904" s="101" t="str">
        <f>IF(AND(VALUE(MONTH(jaar_zip[[#This Row],[Datum]]))=1,VALUE(WEEKNUM(jaar_zip[[#This Row],[Datum]],21))&gt;51),RIGHT(YEAR(jaar_zip[[#This Row],[Datum]])-1,2),RIGHT(YEAR(jaar_zip[[#This Row],[Datum]]),2))&amp;"-"&amp; TEXT(WEEKNUM(jaar_zip[[#This Row],[Datum]],21),"00")</f>
        <v>24-10</v>
      </c>
      <c r="L3904" s="101">
        <f>MONTH(jaar_zip[[#This Row],[Datum]])</f>
        <v>3</v>
      </c>
      <c r="M3904" s="101">
        <f>IF(ISNUMBER(jaar_zip[[#This Row],[etmaaltemperatuur]]),IF(jaar_zip[[#This Row],[etmaaltemperatuur]]&lt;stookgrens,stookgrens-jaar_zip[[#This Row],[etmaaltemperatuur]],0),"")</f>
        <v>14.6</v>
      </c>
      <c r="N3904" s="101">
        <f>IF(ISNUMBER(jaar_zip[[#This Row],[graaddagen]]),IF(OR(MONTH(jaar_zip[[#This Row],[Datum]])=1,MONTH(jaar_zip[[#This Row],[Datum]])=2,MONTH(jaar_zip[[#This Row],[Datum]])=11,MONTH(jaar_zip[[#This Row],[Datum]])=12),1.1,IF(OR(MONTH(jaar_zip[[#This Row],[Datum]])=3,MONTH(jaar_zip[[#This Row],[Datum]])=10),1,0.8))*jaar_zip[[#This Row],[graaddagen]],"")</f>
        <v>14.6</v>
      </c>
      <c r="O3904" s="101">
        <f>IF(ISNUMBER(jaar_zip[[#This Row],[etmaaltemperatuur]]),IF(jaar_zip[[#This Row],[etmaaltemperatuur]]&gt;stookgrens,jaar_zip[[#This Row],[etmaaltemperatuur]]-stookgrens,0),"")</f>
        <v>0</v>
      </c>
    </row>
    <row r="3905" spans="1:15" x14ac:dyDescent="0.25">
      <c r="A3905">
        <v>278</v>
      </c>
      <c r="B3905">
        <v>20240308</v>
      </c>
      <c r="C3905">
        <v>5</v>
      </c>
      <c r="D3905">
        <v>4.2</v>
      </c>
      <c r="E3905">
        <v>1327</v>
      </c>
      <c r="F3905">
        <v>0</v>
      </c>
      <c r="H3905">
        <v>76</v>
      </c>
      <c r="I3905" s="101" t="s">
        <v>26</v>
      </c>
      <c r="J3905" s="1">
        <f>DATEVALUE(RIGHT(jaar_zip[[#This Row],[YYYYMMDD]],2)&amp;"-"&amp;MID(jaar_zip[[#This Row],[YYYYMMDD]],5,2)&amp;"-"&amp;LEFT(jaar_zip[[#This Row],[YYYYMMDD]],4))</f>
        <v>45359</v>
      </c>
      <c r="K3905" s="101" t="str">
        <f>IF(AND(VALUE(MONTH(jaar_zip[[#This Row],[Datum]]))=1,VALUE(WEEKNUM(jaar_zip[[#This Row],[Datum]],21))&gt;51),RIGHT(YEAR(jaar_zip[[#This Row],[Datum]])-1,2),RIGHT(YEAR(jaar_zip[[#This Row],[Datum]]),2))&amp;"-"&amp; TEXT(WEEKNUM(jaar_zip[[#This Row],[Datum]],21),"00")</f>
        <v>24-10</v>
      </c>
      <c r="L3905" s="101">
        <f>MONTH(jaar_zip[[#This Row],[Datum]])</f>
        <v>3</v>
      </c>
      <c r="M3905" s="101">
        <f>IF(ISNUMBER(jaar_zip[[#This Row],[etmaaltemperatuur]]),IF(jaar_zip[[#This Row],[etmaaltemperatuur]]&lt;stookgrens,stookgrens-jaar_zip[[#This Row],[etmaaltemperatuur]],0),"")</f>
        <v>13.8</v>
      </c>
      <c r="N3905" s="101">
        <f>IF(ISNUMBER(jaar_zip[[#This Row],[graaddagen]]),IF(OR(MONTH(jaar_zip[[#This Row],[Datum]])=1,MONTH(jaar_zip[[#This Row],[Datum]])=2,MONTH(jaar_zip[[#This Row],[Datum]])=11,MONTH(jaar_zip[[#This Row],[Datum]])=12),1.1,IF(OR(MONTH(jaar_zip[[#This Row],[Datum]])=3,MONTH(jaar_zip[[#This Row],[Datum]])=10),1,0.8))*jaar_zip[[#This Row],[graaddagen]],"")</f>
        <v>13.8</v>
      </c>
      <c r="O3905" s="101">
        <f>IF(ISNUMBER(jaar_zip[[#This Row],[etmaaltemperatuur]]),IF(jaar_zip[[#This Row],[etmaaltemperatuur]]&gt;stookgrens,jaar_zip[[#This Row],[etmaaltemperatuur]]-stookgrens,0),"")</f>
        <v>0</v>
      </c>
    </row>
    <row r="3906" spans="1:15" x14ac:dyDescent="0.25">
      <c r="A3906">
        <v>278</v>
      </c>
      <c r="B3906">
        <v>20240309</v>
      </c>
      <c r="C3906">
        <v>4.4000000000000004</v>
      </c>
      <c r="D3906">
        <v>6.4</v>
      </c>
      <c r="E3906">
        <v>1257</v>
      </c>
      <c r="F3906">
        <v>0</v>
      </c>
      <c r="H3906">
        <v>75</v>
      </c>
      <c r="I3906" s="101" t="s">
        <v>26</v>
      </c>
      <c r="J3906" s="1">
        <f>DATEVALUE(RIGHT(jaar_zip[[#This Row],[YYYYMMDD]],2)&amp;"-"&amp;MID(jaar_zip[[#This Row],[YYYYMMDD]],5,2)&amp;"-"&amp;LEFT(jaar_zip[[#This Row],[YYYYMMDD]],4))</f>
        <v>45360</v>
      </c>
      <c r="K3906" s="101" t="str">
        <f>IF(AND(VALUE(MONTH(jaar_zip[[#This Row],[Datum]]))=1,VALUE(WEEKNUM(jaar_zip[[#This Row],[Datum]],21))&gt;51),RIGHT(YEAR(jaar_zip[[#This Row],[Datum]])-1,2),RIGHT(YEAR(jaar_zip[[#This Row],[Datum]]),2))&amp;"-"&amp; TEXT(WEEKNUM(jaar_zip[[#This Row],[Datum]],21),"00")</f>
        <v>24-10</v>
      </c>
      <c r="L3906" s="101">
        <f>MONTH(jaar_zip[[#This Row],[Datum]])</f>
        <v>3</v>
      </c>
      <c r="M3906" s="101">
        <f>IF(ISNUMBER(jaar_zip[[#This Row],[etmaaltemperatuur]]),IF(jaar_zip[[#This Row],[etmaaltemperatuur]]&lt;stookgrens,stookgrens-jaar_zip[[#This Row],[etmaaltemperatuur]],0),"")</f>
        <v>11.6</v>
      </c>
      <c r="N3906" s="101">
        <f>IF(ISNUMBER(jaar_zip[[#This Row],[graaddagen]]),IF(OR(MONTH(jaar_zip[[#This Row],[Datum]])=1,MONTH(jaar_zip[[#This Row],[Datum]])=2,MONTH(jaar_zip[[#This Row],[Datum]])=11,MONTH(jaar_zip[[#This Row],[Datum]])=12),1.1,IF(OR(MONTH(jaar_zip[[#This Row],[Datum]])=3,MONTH(jaar_zip[[#This Row],[Datum]])=10),1,0.8))*jaar_zip[[#This Row],[graaddagen]],"")</f>
        <v>11.6</v>
      </c>
      <c r="O3906" s="101">
        <f>IF(ISNUMBER(jaar_zip[[#This Row],[etmaaltemperatuur]]),IF(jaar_zip[[#This Row],[etmaaltemperatuur]]&gt;stookgrens,jaar_zip[[#This Row],[etmaaltemperatuur]]-stookgrens,0),"")</f>
        <v>0</v>
      </c>
    </row>
    <row r="3907" spans="1:15" x14ac:dyDescent="0.25">
      <c r="A3907">
        <v>278</v>
      </c>
      <c r="B3907">
        <v>20240310</v>
      </c>
      <c r="C3907">
        <v>4.8</v>
      </c>
      <c r="D3907">
        <v>8.1</v>
      </c>
      <c r="E3907">
        <v>1038</v>
      </c>
      <c r="F3907">
        <v>0</v>
      </c>
      <c r="H3907">
        <v>76</v>
      </c>
      <c r="I3907" s="101" t="s">
        <v>26</v>
      </c>
      <c r="J3907" s="1">
        <f>DATEVALUE(RIGHT(jaar_zip[[#This Row],[YYYYMMDD]],2)&amp;"-"&amp;MID(jaar_zip[[#This Row],[YYYYMMDD]],5,2)&amp;"-"&amp;LEFT(jaar_zip[[#This Row],[YYYYMMDD]],4))</f>
        <v>45361</v>
      </c>
      <c r="K3907" s="101" t="str">
        <f>IF(AND(VALUE(MONTH(jaar_zip[[#This Row],[Datum]]))=1,VALUE(WEEKNUM(jaar_zip[[#This Row],[Datum]],21))&gt;51),RIGHT(YEAR(jaar_zip[[#This Row],[Datum]])-1,2),RIGHT(YEAR(jaar_zip[[#This Row],[Datum]]),2))&amp;"-"&amp; TEXT(WEEKNUM(jaar_zip[[#This Row],[Datum]],21),"00")</f>
        <v>24-10</v>
      </c>
      <c r="L3907" s="101">
        <f>MONTH(jaar_zip[[#This Row],[Datum]])</f>
        <v>3</v>
      </c>
      <c r="M3907" s="101">
        <f>IF(ISNUMBER(jaar_zip[[#This Row],[etmaaltemperatuur]]),IF(jaar_zip[[#This Row],[etmaaltemperatuur]]&lt;stookgrens,stookgrens-jaar_zip[[#This Row],[etmaaltemperatuur]],0),"")</f>
        <v>9.9</v>
      </c>
      <c r="N3907" s="101">
        <f>IF(ISNUMBER(jaar_zip[[#This Row],[graaddagen]]),IF(OR(MONTH(jaar_zip[[#This Row],[Datum]])=1,MONTH(jaar_zip[[#This Row],[Datum]])=2,MONTH(jaar_zip[[#This Row],[Datum]])=11,MONTH(jaar_zip[[#This Row],[Datum]])=12),1.1,IF(OR(MONTH(jaar_zip[[#This Row],[Datum]])=3,MONTH(jaar_zip[[#This Row],[Datum]])=10),1,0.8))*jaar_zip[[#This Row],[graaddagen]],"")</f>
        <v>9.9</v>
      </c>
      <c r="O3907" s="101">
        <f>IF(ISNUMBER(jaar_zip[[#This Row],[etmaaltemperatuur]]),IF(jaar_zip[[#This Row],[etmaaltemperatuur]]&gt;stookgrens,jaar_zip[[#This Row],[etmaaltemperatuur]]-stookgrens,0),"")</f>
        <v>0</v>
      </c>
    </row>
    <row r="3908" spans="1:15" x14ac:dyDescent="0.25">
      <c r="A3908">
        <v>278</v>
      </c>
      <c r="B3908">
        <v>20240311</v>
      </c>
      <c r="C3908">
        <v>1.6</v>
      </c>
      <c r="D3908">
        <v>7.1</v>
      </c>
      <c r="E3908">
        <v>152</v>
      </c>
      <c r="F3908">
        <v>0.7</v>
      </c>
      <c r="H3908">
        <v>94</v>
      </c>
      <c r="I3908" s="101" t="s">
        <v>26</v>
      </c>
      <c r="J3908" s="1">
        <f>DATEVALUE(RIGHT(jaar_zip[[#This Row],[YYYYMMDD]],2)&amp;"-"&amp;MID(jaar_zip[[#This Row],[YYYYMMDD]],5,2)&amp;"-"&amp;LEFT(jaar_zip[[#This Row],[YYYYMMDD]],4))</f>
        <v>45362</v>
      </c>
      <c r="K3908" s="101" t="str">
        <f>IF(AND(VALUE(MONTH(jaar_zip[[#This Row],[Datum]]))=1,VALUE(WEEKNUM(jaar_zip[[#This Row],[Datum]],21))&gt;51),RIGHT(YEAR(jaar_zip[[#This Row],[Datum]])-1,2),RIGHT(YEAR(jaar_zip[[#This Row],[Datum]]),2))&amp;"-"&amp; TEXT(WEEKNUM(jaar_zip[[#This Row],[Datum]],21),"00")</f>
        <v>24-11</v>
      </c>
      <c r="L3908" s="101">
        <f>MONTH(jaar_zip[[#This Row],[Datum]])</f>
        <v>3</v>
      </c>
      <c r="M3908" s="101">
        <f>IF(ISNUMBER(jaar_zip[[#This Row],[etmaaltemperatuur]]),IF(jaar_zip[[#This Row],[etmaaltemperatuur]]&lt;stookgrens,stookgrens-jaar_zip[[#This Row],[etmaaltemperatuur]],0),"")</f>
        <v>10.9</v>
      </c>
      <c r="N3908" s="101">
        <f>IF(ISNUMBER(jaar_zip[[#This Row],[graaddagen]]),IF(OR(MONTH(jaar_zip[[#This Row],[Datum]])=1,MONTH(jaar_zip[[#This Row],[Datum]])=2,MONTH(jaar_zip[[#This Row],[Datum]])=11,MONTH(jaar_zip[[#This Row],[Datum]])=12),1.1,IF(OR(MONTH(jaar_zip[[#This Row],[Datum]])=3,MONTH(jaar_zip[[#This Row],[Datum]])=10),1,0.8))*jaar_zip[[#This Row],[graaddagen]],"")</f>
        <v>10.9</v>
      </c>
      <c r="O3908" s="101">
        <f>IF(ISNUMBER(jaar_zip[[#This Row],[etmaaltemperatuur]]),IF(jaar_zip[[#This Row],[etmaaltemperatuur]]&gt;stookgrens,jaar_zip[[#This Row],[etmaaltemperatuur]]-stookgrens,0),"")</f>
        <v>0</v>
      </c>
    </row>
    <row r="3909" spans="1:15" x14ac:dyDescent="0.25">
      <c r="A3909">
        <v>278</v>
      </c>
      <c r="B3909">
        <v>20240312</v>
      </c>
      <c r="C3909">
        <v>2.5</v>
      </c>
      <c r="D3909">
        <v>7.4</v>
      </c>
      <c r="E3909">
        <v>282</v>
      </c>
      <c r="F3909">
        <v>0.3</v>
      </c>
      <c r="H3909">
        <v>92</v>
      </c>
      <c r="I3909" s="101" t="s">
        <v>26</v>
      </c>
      <c r="J3909" s="1">
        <f>DATEVALUE(RIGHT(jaar_zip[[#This Row],[YYYYMMDD]],2)&amp;"-"&amp;MID(jaar_zip[[#This Row],[YYYYMMDD]],5,2)&amp;"-"&amp;LEFT(jaar_zip[[#This Row],[YYYYMMDD]],4))</f>
        <v>45363</v>
      </c>
      <c r="K3909" s="101" t="str">
        <f>IF(AND(VALUE(MONTH(jaar_zip[[#This Row],[Datum]]))=1,VALUE(WEEKNUM(jaar_zip[[#This Row],[Datum]],21))&gt;51),RIGHT(YEAR(jaar_zip[[#This Row],[Datum]])-1,2),RIGHT(YEAR(jaar_zip[[#This Row],[Datum]]),2))&amp;"-"&amp; TEXT(WEEKNUM(jaar_zip[[#This Row],[Datum]],21),"00")</f>
        <v>24-11</v>
      </c>
      <c r="L3909" s="101">
        <f>MONTH(jaar_zip[[#This Row],[Datum]])</f>
        <v>3</v>
      </c>
      <c r="M3909" s="101">
        <f>IF(ISNUMBER(jaar_zip[[#This Row],[etmaaltemperatuur]]),IF(jaar_zip[[#This Row],[etmaaltemperatuur]]&lt;stookgrens,stookgrens-jaar_zip[[#This Row],[etmaaltemperatuur]],0),"")</f>
        <v>10.6</v>
      </c>
      <c r="N3909" s="101">
        <f>IF(ISNUMBER(jaar_zip[[#This Row],[graaddagen]]),IF(OR(MONTH(jaar_zip[[#This Row],[Datum]])=1,MONTH(jaar_zip[[#This Row],[Datum]])=2,MONTH(jaar_zip[[#This Row],[Datum]])=11,MONTH(jaar_zip[[#This Row],[Datum]])=12),1.1,IF(OR(MONTH(jaar_zip[[#This Row],[Datum]])=3,MONTH(jaar_zip[[#This Row],[Datum]])=10),1,0.8))*jaar_zip[[#This Row],[graaddagen]],"")</f>
        <v>10.6</v>
      </c>
      <c r="O3909" s="101">
        <f>IF(ISNUMBER(jaar_zip[[#This Row],[etmaaltemperatuur]]),IF(jaar_zip[[#This Row],[etmaaltemperatuur]]&gt;stookgrens,jaar_zip[[#This Row],[etmaaltemperatuur]]-stookgrens,0),"")</f>
        <v>0</v>
      </c>
    </row>
    <row r="3910" spans="1:15" x14ac:dyDescent="0.25">
      <c r="A3910">
        <v>278</v>
      </c>
      <c r="B3910">
        <v>20240313</v>
      </c>
      <c r="C3910">
        <v>3.3</v>
      </c>
      <c r="D3910">
        <v>10.4</v>
      </c>
      <c r="E3910">
        <v>276</v>
      </c>
      <c r="F3910">
        <v>0.5</v>
      </c>
      <c r="H3910">
        <v>91</v>
      </c>
      <c r="I3910" s="101" t="s">
        <v>26</v>
      </c>
      <c r="J3910" s="1">
        <f>DATEVALUE(RIGHT(jaar_zip[[#This Row],[YYYYMMDD]],2)&amp;"-"&amp;MID(jaar_zip[[#This Row],[YYYYMMDD]],5,2)&amp;"-"&amp;LEFT(jaar_zip[[#This Row],[YYYYMMDD]],4))</f>
        <v>45364</v>
      </c>
      <c r="K3910" s="101" t="str">
        <f>IF(AND(VALUE(MONTH(jaar_zip[[#This Row],[Datum]]))=1,VALUE(WEEKNUM(jaar_zip[[#This Row],[Datum]],21))&gt;51),RIGHT(YEAR(jaar_zip[[#This Row],[Datum]])-1,2),RIGHT(YEAR(jaar_zip[[#This Row],[Datum]]),2))&amp;"-"&amp; TEXT(WEEKNUM(jaar_zip[[#This Row],[Datum]],21),"00")</f>
        <v>24-11</v>
      </c>
      <c r="L3910" s="101">
        <f>MONTH(jaar_zip[[#This Row],[Datum]])</f>
        <v>3</v>
      </c>
      <c r="M3910" s="101">
        <f>IF(ISNUMBER(jaar_zip[[#This Row],[etmaaltemperatuur]]),IF(jaar_zip[[#This Row],[etmaaltemperatuur]]&lt;stookgrens,stookgrens-jaar_zip[[#This Row],[etmaaltemperatuur]],0),"")</f>
        <v>7.6</v>
      </c>
      <c r="N3910" s="101">
        <f>IF(ISNUMBER(jaar_zip[[#This Row],[graaddagen]]),IF(OR(MONTH(jaar_zip[[#This Row],[Datum]])=1,MONTH(jaar_zip[[#This Row],[Datum]])=2,MONTH(jaar_zip[[#This Row],[Datum]])=11,MONTH(jaar_zip[[#This Row],[Datum]])=12),1.1,IF(OR(MONTH(jaar_zip[[#This Row],[Datum]])=3,MONTH(jaar_zip[[#This Row],[Datum]])=10),1,0.8))*jaar_zip[[#This Row],[graaddagen]],"")</f>
        <v>7.6</v>
      </c>
      <c r="O3910" s="101">
        <f>IF(ISNUMBER(jaar_zip[[#This Row],[etmaaltemperatuur]]),IF(jaar_zip[[#This Row],[etmaaltemperatuur]]&gt;stookgrens,jaar_zip[[#This Row],[etmaaltemperatuur]]-stookgrens,0),"")</f>
        <v>0</v>
      </c>
    </row>
    <row r="3911" spans="1:15" x14ac:dyDescent="0.25">
      <c r="A3911">
        <v>278</v>
      </c>
      <c r="B3911">
        <v>20240314</v>
      </c>
      <c r="C3911">
        <v>3.2</v>
      </c>
      <c r="D3911">
        <v>12.9</v>
      </c>
      <c r="E3911">
        <v>1234</v>
      </c>
      <c r="F3911">
        <v>0</v>
      </c>
      <c r="H3911">
        <v>76</v>
      </c>
      <c r="I3911" s="101" t="s">
        <v>26</v>
      </c>
      <c r="J3911" s="1">
        <f>DATEVALUE(RIGHT(jaar_zip[[#This Row],[YYYYMMDD]],2)&amp;"-"&amp;MID(jaar_zip[[#This Row],[YYYYMMDD]],5,2)&amp;"-"&amp;LEFT(jaar_zip[[#This Row],[YYYYMMDD]],4))</f>
        <v>45365</v>
      </c>
      <c r="K3911" s="101" t="str">
        <f>IF(AND(VALUE(MONTH(jaar_zip[[#This Row],[Datum]]))=1,VALUE(WEEKNUM(jaar_zip[[#This Row],[Datum]],21))&gt;51),RIGHT(YEAR(jaar_zip[[#This Row],[Datum]])-1,2),RIGHT(YEAR(jaar_zip[[#This Row],[Datum]]),2))&amp;"-"&amp; TEXT(WEEKNUM(jaar_zip[[#This Row],[Datum]],21),"00")</f>
        <v>24-11</v>
      </c>
      <c r="L3911" s="101">
        <f>MONTH(jaar_zip[[#This Row],[Datum]])</f>
        <v>3</v>
      </c>
      <c r="M3911" s="101">
        <f>IF(ISNUMBER(jaar_zip[[#This Row],[etmaaltemperatuur]]),IF(jaar_zip[[#This Row],[etmaaltemperatuur]]&lt;stookgrens,stookgrens-jaar_zip[[#This Row],[etmaaltemperatuur]],0),"")</f>
        <v>5.0999999999999996</v>
      </c>
      <c r="N3911" s="101">
        <f>IF(ISNUMBER(jaar_zip[[#This Row],[graaddagen]]),IF(OR(MONTH(jaar_zip[[#This Row],[Datum]])=1,MONTH(jaar_zip[[#This Row],[Datum]])=2,MONTH(jaar_zip[[#This Row],[Datum]])=11,MONTH(jaar_zip[[#This Row],[Datum]])=12),1.1,IF(OR(MONTH(jaar_zip[[#This Row],[Datum]])=3,MONTH(jaar_zip[[#This Row],[Datum]])=10),1,0.8))*jaar_zip[[#This Row],[graaddagen]],"")</f>
        <v>5.0999999999999996</v>
      </c>
      <c r="O3911" s="101">
        <f>IF(ISNUMBER(jaar_zip[[#This Row],[etmaaltemperatuur]]),IF(jaar_zip[[#This Row],[etmaaltemperatuur]]&gt;stookgrens,jaar_zip[[#This Row],[etmaaltemperatuur]]-stookgrens,0),"")</f>
        <v>0</v>
      </c>
    </row>
    <row r="3912" spans="1:15" x14ac:dyDescent="0.25">
      <c r="A3912">
        <v>278</v>
      </c>
      <c r="B3912">
        <v>20240315</v>
      </c>
      <c r="C3912">
        <v>4.5</v>
      </c>
      <c r="D3912">
        <v>13.1</v>
      </c>
      <c r="E3912">
        <v>751</v>
      </c>
      <c r="F3912">
        <v>1.2</v>
      </c>
      <c r="H3912">
        <v>78</v>
      </c>
      <c r="I3912" s="101" t="s">
        <v>26</v>
      </c>
      <c r="J3912" s="1">
        <f>DATEVALUE(RIGHT(jaar_zip[[#This Row],[YYYYMMDD]],2)&amp;"-"&amp;MID(jaar_zip[[#This Row],[YYYYMMDD]],5,2)&amp;"-"&amp;LEFT(jaar_zip[[#This Row],[YYYYMMDD]],4))</f>
        <v>45366</v>
      </c>
      <c r="K3912" s="101" t="str">
        <f>IF(AND(VALUE(MONTH(jaar_zip[[#This Row],[Datum]]))=1,VALUE(WEEKNUM(jaar_zip[[#This Row],[Datum]],21))&gt;51),RIGHT(YEAR(jaar_zip[[#This Row],[Datum]])-1,2),RIGHT(YEAR(jaar_zip[[#This Row],[Datum]]),2))&amp;"-"&amp; TEXT(WEEKNUM(jaar_zip[[#This Row],[Datum]],21),"00")</f>
        <v>24-11</v>
      </c>
      <c r="L3912" s="101">
        <f>MONTH(jaar_zip[[#This Row],[Datum]])</f>
        <v>3</v>
      </c>
      <c r="M3912" s="101">
        <f>IF(ISNUMBER(jaar_zip[[#This Row],[etmaaltemperatuur]]),IF(jaar_zip[[#This Row],[etmaaltemperatuur]]&lt;stookgrens,stookgrens-jaar_zip[[#This Row],[etmaaltemperatuur]],0),"")</f>
        <v>4.9000000000000004</v>
      </c>
      <c r="N3912" s="101">
        <f>IF(ISNUMBER(jaar_zip[[#This Row],[graaddagen]]),IF(OR(MONTH(jaar_zip[[#This Row],[Datum]])=1,MONTH(jaar_zip[[#This Row],[Datum]])=2,MONTH(jaar_zip[[#This Row],[Datum]])=11,MONTH(jaar_zip[[#This Row],[Datum]])=12),1.1,IF(OR(MONTH(jaar_zip[[#This Row],[Datum]])=3,MONTH(jaar_zip[[#This Row],[Datum]])=10),1,0.8))*jaar_zip[[#This Row],[graaddagen]],"")</f>
        <v>4.9000000000000004</v>
      </c>
      <c r="O3912" s="101">
        <f>IF(ISNUMBER(jaar_zip[[#This Row],[etmaaltemperatuur]]),IF(jaar_zip[[#This Row],[etmaaltemperatuur]]&gt;stookgrens,jaar_zip[[#This Row],[etmaaltemperatuur]]-stookgrens,0),"")</f>
        <v>0</v>
      </c>
    </row>
    <row r="3913" spans="1:15" x14ac:dyDescent="0.25">
      <c r="A3913">
        <v>278</v>
      </c>
      <c r="B3913">
        <v>20240316</v>
      </c>
      <c r="C3913">
        <v>3</v>
      </c>
      <c r="D3913">
        <v>7.4</v>
      </c>
      <c r="E3913">
        <v>772</v>
      </c>
      <c r="F3913">
        <v>2</v>
      </c>
      <c r="H3913">
        <v>83</v>
      </c>
      <c r="I3913" s="101" t="s">
        <v>26</v>
      </c>
      <c r="J3913" s="1">
        <f>DATEVALUE(RIGHT(jaar_zip[[#This Row],[YYYYMMDD]],2)&amp;"-"&amp;MID(jaar_zip[[#This Row],[YYYYMMDD]],5,2)&amp;"-"&amp;LEFT(jaar_zip[[#This Row],[YYYYMMDD]],4))</f>
        <v>45367</v>
      </c>
      <c r="K3913" s="101" t="str">
        <f>IF(AND(VALUE(MONTH(jaar_zip[[#This Row],[Datum]]))=1,VALUE(WEEKNUM(jaar_zip[[#This Row],[Datum]],21))&gt;51),RIGHT(YEAR(jaar_zip[[#This Row],[Datum]])-1,2),RIGHT(YEAR(jaar_zip[[#This Row],[Datum]]),2))&amp;"-"&amp; TEXT(WEEKNUM(jaar_zip[[#This Row],[Datum]],21),"00")</f>
        <v>24-11</v>
      </c>
      <c r="L3913" s="101">
        <f>MONTH(jaar_zip[[#This Row],[Datum]])</f>
        <v>3</v>
      </c>
      <c r="M3913" s="101">
        <f>IF(ISNUMBER(jaar_zip[[#This Row],[etmaaltemperatuur]]),IF(jaar_zip[[#This Row],[etmaaltemperatuur]]&lt;stookgrens,stookgrens-jaar_zip[[#This Row],[etmaaltemperatuur]],0),"")</f>
        <v>10.6</v>
      </c>
      <c r="N3913" s="101">
        <f>IF(ISNUMBER(jaar_zip[[#This Row],[graaddagen]]),IF(OR(MONTH(jaar_zip[[#This Row],[Datum]])=1,MONTH(jaar_zip[[#This Row],[Datum]])=2,MONTH(jaar_zip[[#This Row],[Datum]])=11,MONTH(jaar_zip[[#This Row],[Datum]])=12),1.1,IF(OR(MONTH(jaar_zip[[#This Row],[Datum]])=3,MONTH(jaar_zip[[#This Row],[Datum]])=10),1,0.8))*jaar_zip[[#This Row],[graaddagen]],"")</f>
        <v>10.6</v>
      </c>
      <c r="O3913" s="101">
        <f>IF(ISNUMBER(jaar_zip[[#This Row],[etmaaltemperatuur]]),IF(jaar_zip[[#This Row],[etmaaltemperatuur]]&gt;stookgrens,jaar_zip[[#This Row],[etmaaltemperatuur]]-stookgrens,0),"")</f>
        <v>0</v>
      </c>
    </row>
    <row r="3914" spans="1:15" x14ac:dyDescent="0.25">
      <c r="A3914">
        <v>278</v>
      </c>
      <c r="B3914">
        <v>20240317</v>
      </c>
      <c r="C3914">
        <v>2.5</v>
      </c>
      <c r="D3914">
        <v>7.8</v>
      </c>
      <c r="E3914">
        <v>671</v>
      </c>
      <c r="F3914">
        <v>2.1</v>
      </c>
      <c r="H3914">
        <v>80</v>
      </c>
      <c r="I3914" s="101" t="s">
        <v>26</v>
      </c>
      <c r="J3914" s="1">
        <f>DATEVALUE(RIGHT(jaar_zip[[#This Row],[YYYYMMDD]],2)&amp;"-"&amp;MID(jaar_zip[[#This Row],[YYYYMMDD]],5,2)&amp;"-"&amp;LEFT(jaar_zip[[#This Row],[YYYYMMDD]],4))</f>
        <v>45368</v>
      </c>
      <c r="K3914" s="101" t="str">
        <f>IF(AND(VALUE(MONTH(jaar_zip[[#This Row],[Datum]]))=1,VALUE(WEEKNUM(jaar_zip[[#This Row],[Datum]],21))&gt;51),RIGHT(YEAR(jaar_zip[[#This Row],[Datum]])-1,2),RIGHT(YEAR(jaar_zip[[#This Row],[Datum]]),2))&amp;"-"&amp; TEXT(WEEKNUM(jaar_zip[[#This Row],[Datum]],21),"00")</f>
        <v>24-11</v>
      </c>
      <c r="L3914" s="101">
        <f>MONTH(jaar_zip[[#This Row],[Datum]])</f>
        <v>3</v>
      </c>
      <c r="M3914" s="101">
        <f>IF(ISNUMBER(jaar_zip[[#This Row],[etmaaltemperatuur]]),IF(jaar_zip[[#This Row],[etmaaltemperatuur]]&lt;stookgrens,stookgrens-jaar_zip[[#This Row],[etmaaltemperatuur]],0),"")</f>
        <v>10.199999999999999</v>
      </c>
      <c r="N3914" s="101">
        <f>IF(ISNUMBER(jaar_zip[[#This Row],[graaddagen]]),IF(OR(MONTH(jaar_zip[[#This Row],[Datum]])=1,MONTH(jaar_zip[[#This Row],[Datum]])=2,MONTH(jaar_zip[[#This Row],[Datum]])=11,MONTH(jaar_zip[[#This Row],[Datum]])=12),1.1,IF(OR(MONTH(jaar_zip[[#This Row],[Datum]])=3,MONTH(jaar_zip[[#This Row],[Datum]])=10),1,0.8))*jaar_zip[[#This Row],[graaddagen]],"")</f>
        <v>10.199999999999999</v>
      </c>
      <c r="O3914" s="101">
        <f>IF(ISNUMBER(jaar_zip[[#This Row],[etmaaltemperatuur]]),IF(jaar_zip[[#This Row],[etmaaltemperatuur]]&gt;stookgrens,jaar_zip[[#This Row],[etmaaltemperatuur]]-stookgrens,0),"")</f>
        <v>0</v>
      </c>
    </row>
    <row r="3915" spans="1:15" x14ac:dyDescent="0.25">
      <c r="A3915">
        <v>278</v>
      </c>
      <c r="B3915">
        <v>20240318</v>
      </c>
      <c r="C3915">
        <v>1.9</v>
      </c>
      <c r="D3915">
        <v>10.1</v>
      </c>
      <c r="E3915">
        <v>706</v>
      </c>
      <c r="F3915">
        <v>0.2</v>
      </c>
      <c r="H3915">
        <v>87</v>
      </c>
      <c r="I3915" s="101" t="s">
        <v>26</v>
      </c>
      <c r="J3915" s="1">
        <f>DATEVALUE(RIGHT(jaar_zip[[#This Row],[YYYYMMDD]],2)&amp;"-"&amp;MID(jaar_zip[[#This Row],[YYYYMMDD]],5,2)&amp;"-"&amp;LEFT(jaar_zip[[#This Row],[YYYYMMDD]],4))</f>
        <v>45369</v>
      </c>
      <c r="K3915" s="101" t="str">
        <f>IF(AND(VALUE(MONTH(jaar_zip[[#This Row],[Datum]]))=1,VALUE(WEEKNUM(jaar_zip[[#This Row],[Datum]],21))&gt;51),RIGHT(YEAR(jaar_zip[[#This Row],[Datum]])-1,2),RIGHT(YEAR(jaar_zip[[#This Row],[Datum]]),2))&amp;"-"&amp; TEXT(WEEKNUM(jaar_zip[[#This Row],[Datum]],21),"00")</f>
        <v>24-12</v>
      </c>
      <c r="L3915" s="101">
        <f>MONTH(jaar_zip[[#This Row],[Datum]])</f>
        <v>3</v>
      </c>
      <c r="M3915" s="101">
        <f>IF(ISNUMBER(jaar_zip[[#This Row],[etmaaltemperatuur]]),IF(jaar_zip[[#This Row],[etmaaltemperatuur]]&lt;stookgrens,stookgrens-jaar_zip[[#This Row],[etmaaltemperatuur]],0),"")</f>
        <v>7.9</v>
      </c>
      <c r="N3915" s="101">
        <f>IF(ISNUMBER(jaar_zip[[#This Row],[graaddagen]]),IF(OR(MONTH(jaar_zip[[#This Row],[Datum]])=1,MONTH(jaar_zip[[#This Row],[Datum]])=2,MONTH(jaar_zip[[#This Row],[Datum]])=11,MONTH(jaar_zip[[#This Row],[Datum]])=12),1.1,IF(OR(MONTH(jaar_zip[[#This Row],[Datum]])=3,MONTH(jaar_zip[[#This Row],[Datum]])=10),1,0.8))*jaar_zip[[#This Row],[graaddagen]],"")</f>
        <v>7.9</v>
      </c>
      <c r="O3915" s="101">
        <f>IF(ISNUMBER(jaar_zip[[#This Row],[etmaaltemperatuur]]),IF(jaar_zip[[#This Row],[etmaaltemperatuur]]&gt;stookgrens,jaar_zip[[#This Row],[etmaaltemperatuur]]-stookgrens,0),"")</f>
        <v>0</v>
      </c>
    </row>
    <row r="3916" spans="1:15" x14ac:dyDescent="0.25">
      <c r="A3916">
        <v>278</v>
      </c>
      <c r="B3916">
        <v>20240319</v>
      </c>
      <c r="C3916">
        <v>1.8</v>
      </c>
      <c r="D3916">
        <v>11</v>
      </c>
      <c r="E3916">
        <v>820</v>
      </c>
      <c r="F3916">
        <v>0</v>
      </c>
      <c r="H3916">
        <v>82</v>
      </c>
      <c r="I3916" s="101" t="s">
        <v>26</v>
      </c>
      <c r="J3916" s="1">
        <f>DATEVALUE(RIGHT(jaar_zip[[#This Row],[YYYYMMDD]],2)&amp;"-"&amp;MID(jaar_zip[[#This Row],[YYYYMMDD]],5,2)&amp;"-"&amp;LEFT(jaar_zip[[#This Row],[YYYYMMDD]],4))</f>
        <v>45370</v>
      </c>
      <c r="K3916" s="101" t="str">
        <f>IF(AND(VALUE(MONTH(jaar_zip[[#This Row],[Datum]]))=1,VALUE(WEEKNUM(jaar_zip[[#This Row],[Datum]],21))&gt;51),RIGHT(YEAR(jaar_zip[[#This Row],[Datum]])-1,2),RIGHT(YEAR(jaar_zip[[#This Row],[Datum]]),2))&amp;"-"&amp; TEXT(WEEKNUM(jaar_zip[[#This Row],[Datum]],21),"00")</f>
        <v>24-12</v>
      </c>
      <c r="L3916" s="101">
        <f>MONTH(jaar_zip[[#This Row],[Datum]])</f>
        <v>3</v>
      </c>
      <c r="M3916" s="101">
        <f>IF(ISNUMBER(jaar_zip[[#This Row],[etmaaltemperatuur]]),IF(jaar_zip[[#This Row],[etmaaltemperatuur]]&lt;stookgrens,stookgrens-jaar_zip[[#This Row],[etmaaltemperatuur]],0),"")</f>
        <v>7</v>
      </c>
      <c r="N3916" s="101">
        <f>IF(ISNUMBER(jaar_zip[[#This Row],[graaddagen]]),IF(OR(MONTH(jaar_zip[[#This Row],[Datum]])=1,MONTH(jaar_zip[[#This Row],[Datum]])=2,MONTH(jaar_zip[[#This Row],[Datum]])=11,MONTH(jaar_zip[[#This Row],[Datum]])=12),1.1,IF(OR(MONTH(jaar_zip[[#This Row],[Datum]])=3,MONTH(jaar_zip[[#This Row],[Datum]])=10),1,0.8))*jaar_zip[[#This Row],[graaddagen]],"")</f>
        <v>7</v>
      </c>
      <c r="O3916" s="101">
        <f>IF(ISNUMBER(jaar_zip[[#This Row],[etmaaltemperatuur]]),IF(jaar_zip[[#This Row],[etmaaltemperatuur]]&gt;stookgrens,jaar_zip[[#This Row],[etmaaltemperatuur]]-stookgrens,0),"")</f>
        <v>0</v>
      </c>
    </row>
    <row r="3917" spans="1:15" x14ac:dyDescent="0.25">
      <c r="A3917">
        <v>278</v>
      </c>
      <c r="B3917">
        <v>20240320</v>
      </c>
      <c r="C3917">
        <v>0.9</v>
      </c>
      <c r="D3917">
        <v>11.4</v>
      </c>
      <c r="E3917">
        <v>988</v>
      </c>
      <c r="F3917">
        <v>0</v>
      </c>
      <c r="H3917">
        <v>87</v>
      </c>
      <c r="I3917" s="101" t="s">
        <v>26</v>
      </c>
      <c r="J3917" s="1">
        <f>DATEVALUE(RIGHT(jaar_zip[[#This Row],[YYYYMMDD]],2)&amp;"-"&amp;MID(jaar_zip[[#This Row],[YYYYMMDD]],5,2)&amp;"-"&amp;LEFT(jaar_zip[[#This Row],[YYYYMMDD]],4))</f>
        <v>45371</v>
      </c>
      <c r="K3917" s="101" t="str">
        <f>IF(AND(VALUE(MONTH(jaar_zip[[#This Row],[Datum]]))=1,VALUE(WEEKNUM(jaar_zip[[#This Row],[Datum]],21))&gt;51),RIGHT(YEAR(jaar_zip[[#This Row],[Datum]])-1,2),RIGHT(YEAR(jaar_zip[[#This Row],[Datum]]),2))&amp;"-"&amp; TEXT(WEEKNUM(jaar_zip[[#This Row],[Datum]],21),"00")</f>
        <v>24-12</v>
      </c>
      <c r="L3917" s="101">
        <f>MONTH(jaar_zip[[#This Row],[Datum]])</f>
        <v>3</v>
      </c>
      <c r="M3917" s="101">
        <f>IF(ISNUMBER(jaar_zip[[#This Row],[etmaaltemperatuur]]),IF(jaar_zip[[#This Row],[etmaaltemperatuur]]&lt;stookgrens,stookgrens-jaar_zip[[#This Row],[etmaaltemperatuur]],0),"")</f>
        <v>6.6</v>
      </c>
      <c r="N3917" s="101">
        <f>IF(ISNUMBER(jaar_zip[[#This Row],[graaddagen]]),IF(OR(MONTH(jaar_zip[[#This Row],[Datum]])=1,MONTH(jaar_zip[[#This Row],[Datum]])=2,MONTH(jaar_zip[[#This Row],[Datum]])=11,MONTH(jaar_zip[[#This Row],[Datum]])=12),1.1,IF(OR(MONTH(jaar_zip[[#This Row],[Datum]])=3,MONTH(jaar_zip[[#This Row],[Datum]])=10),1,0.8))*jaar_zip[[#This Row],[graaddagen]],"")</f>
        <v>6.6</v>
      </c>
      <c r="O3917" s="101">
        <f>IF(ISNUMBER(jaar_zip[[#This Row],[etmaaltemperatuur]]),IF(jaar_zip[[#This Row],[etmaaltemperatuur]]&gt;stookgrens,jaar_zip[[#This Row],[etmaaltemperatuur]]-stookgrens,0),"")</f>
        <v>0</v>
      </c>
    </row>
    <row r="3918" spans="1:15" x14ac:dyDescent="0.25">
      <c r="A3918">
        <v>278</v>
      </c>
      <c r="B3918">
        <v>20240321</v>
      </c>
      <c r="C3918">
        <v>2.8</v>
      </c>
      <c r="D3918">
        <v>9.1999999999999993</v>
      </c>
      <c r="E3918">
        <v>680</v>
      </c>
      <c r="F3918">
        <v>0</v>
      </c>
      <c r="H3918">
        <v>86</v>
      </c>
      <c r="I3918" s="101" t="s">
        <v>26</v>
      </c>
      <c r="J3918" s="1">
        <f>DATEVALUE(RIGHT(jaar_zip[[#This Row],[YYYYMMDD]],2)&amp;"-"&amp;MID(jaar_zip[[#This Row],[YYYYMMDD]],5,2)&amp;"-"&amp;LEFT(jaar_zip[[#This Row],[YYYYMMDD]],4))</f>
        <v>45372</v>
      </c>
      <c r="K3918" s="101" t="str">
        <f>IF(AND(VALUE(MONTH(jaar_zip[[#This Row],[Datum]]))=1,VALUE(WEEKNUM(jaar_zip[[#This Row],[Datum]],21))&gt;51),RIGHT(YEAR(jaar_zip[[#This Row],[Datum]])-1,2),RIGHT(YEAR(jaar_zip[[#This Row],[Datum]]),2))&amp;"-"&amp; TEXT(WEEKNUM(jaar_zip[[#This Row],[Datum]],21),"00")</f>
        <v>24-12</v>
      </c>
      <c r="L3918" s="101">
        <f>MONTH(jaar_zip[[#This Row],[Datum]])</f>
        <v>3</v>
      </c>
      <c r="M3918" s="101">
        <f>IF(ISNUMBER(jaar_zip[[#This Row],[etmaaltemperatuur]]),IF(jaar_zip[[#This Row],[etmaaltemperatuur]]&lt;stookgrens,stookgrens-jaar_zip[[#This Row],[etmaaltemperatuur]],0),"")</f>
        <v>8.8000000000000007</v>
      </c>
      <c r="N3918" s="101">
        <f>IF(ISNUMBER(jaar_zip[[#This Row],[graaddagen]]),IF(OR(MONTH(jaar_zip[[#This Row],[Datum]])=1,MONTH(jaar_zip[[#This Row],[Datum]])=2,MONTH(jaar_zip[[#This Row],[Datum]])=11,MONTH(jaar_zip[[#This Row],[Datum]])=12),1.1,IF(OR(MONTH(jaar_zip[[#This Row],[Datum]])=3,MONTH(jaar_zip[[#This Row],[Datum]])=10),1,0.8))*jaar_zip[[#This Row],[graaddagen]],"")</f>
        <v>8.8000000000000007</v>
      </c>
      <c r="O3918" s="101">
        <f>IF(ISNUMBER(jaar_zip[[#This Row],[etmaaltemperatuur]]),IF(jaar_zip[[#This Row],[etmaaltemperatuur]]&gt;stookgrens,jaar_zip[[#This Row],[etmaaltemperatuur]]-stookgrens,0),"")</f>
        <v>0</v>
      </c>
    </row>
    <row r="3919" spans="1:15" x14ac:dyDescent="0.25">
      <c r="A3919">
        <v>278</v>
      </c>
      <c r="B3919">
        <v>20240322</v>
      </c>
      <c r="C3919">
        <v>3.3</v>
      </c>
      <c r="D3919">
        <v>9.5</v>
      </c>
      <c r="E3919">
        <v>309</v>
      </c>
      <c r="F3919">
        <v>1.4</v>
      </c>
      <c r="H3919">
        <v>92</v>
      </c>
      <c r="I3919" s="101" t="s">
        <v>26</v>
      </c>
      <c r="J3919" s="1">
        <f>DATEVALUE(RIGHT(jaar_zip[[#This Row],[YYYYMMDD]],2)&amp;"-"&amp;MID(jaar_zip[[#This Row],[YYYYMMDD]],5,2)&amp;"-"&amp;LEFT(jaar_zip[[#This Row],[YYYYMMDD]],4))</f>
        <v>45373</v>
      </c>
      <c r="K3919" s="101" t="str">
        <f>IF(AND(VALUE(MONTH(jaar_zip[[#This Row],[Datum]]))=1,VALUE(WEEKNUM(jaar_zip[[#This Row],[Datum]],21))&gt;51),RIGHT(YEAR(jaar_zip[[#This Row],[Datum]])-1,2),RIGHT(YEAR(jaar_zip[[#This Row],[Datum]]),2))&amp;"-"&amp; TEXT(WEEKNUM(jaar_zip[[#This Row],[Datum]],21),"00")</f>
        <v>24-12</v>
      </c>
      <c r="L3919" s="101">
        <f>MONTH(jaar_zip[[#This Row],[Datum]])</f>
        <v>3</v>
      </c>
      <c r="M3919" s="101">
        <f>IF(ISNUMBER(jaar_zip[[#This Row],[etmaaltemperatuur]]),IF(jaar_zip[[#This Row],[etmaaltemperatuur]]&lt;stookgrens,stookgrens-jaar_zip[[#This Row],[etmaaltemperatuur]],0),"")</f>
        <v>8.5</v>
      </c>
      <c r="N3919" s="101">
        <f>IF(ISNUMBER(jaar_zip[[#This Row],[graaddagen]]),IF(OR(MONTH(jaar_zip[[#This Row],[Datum]])=1,MONTH(jaar_zip[[#This Row],[Datum]])=2,MONTH(jaar_zip[[#This Row],[Datum]])=11,MONTH(jaar_zip[[#This Row],[Datum]])=12),1.1,IF(OR(MONTH(jaar_zip[[#This Row],[Datum]])=3,MONTH(jaar_zip[[#This Row],[Datum]])=10),1,0.8))*jaar_zip[[#This Row],[graaddagen]],"")</f>
        <v>8.5</v>
      </c>
      <c r="O3919" s="101">
        <f>IF(ISNUMBER(jaar_zip[[#This Row],[etmaaltemperatuur]]),IF(jaar_zip[[#This Row],[etmaaltemperatuur]]&gt;stookgrens,jaar_zip[[#This Row],[etmaaltemperatuur]]-stookgrens,0),"")</f>
        <v>0</v>
      </c>
    </row>
    <row r="3920" spans="1:15" x14ac:dyDescent="0.25">
      <c r="A3920">
        <v>278</v>
      </c>
      <c r="B3920">
        <v>20240323</v>
      </c>
      <c r="C3920">
        <v>4.5</v>
      </c>
      <c r="D3920">
        <v>5.6</v>
      </c>
      <c r="E3920">
        <v>1092</v>
      </c>
      <c r="F3920">
        <v>2.7</v>
      </c>
      <c r="H3920">
        <v>85</v>
      </c>
      <c r="I3920" s="101" t="s">
        <v>26</v>
      </c>
      <c r="J3920" s="1">
        <f>DATEVALUE(RIGHT(jaar_zip[[#This Row],[YYYYMMDD]],2)&amp;"-"&amp;MID(jaar_zip[[#This Row],[YYYYMMDD]],5,2)&amp;"-"&amp;LEFT(jaar_zip[[#This Row],[YYYYMMDD]],4))</f>
        <v>45374</v>
      </c>
      <c r="K3920" s="101" t="str">
        <f>IF(AND(VALUE(MONTH(jaar_zip[[#This Row],[Datum]]))=1,VALUE(WEEKNUM(jaar_zip[[#This Row],[Datum]],21))&gt;51),RIGHT(YEAR(jaar_zip[[#This Row],[Datum]])-1,2),RIGHT(YEAR(jaar_zip[[#This Row],[Datum]]),2))&amp;"-"&amp; TEXT(WEEKNUM(jaar_zip[[#This Row],[Datum]],21),"00")</f>
        <v>24-12</v>
      </c>
      <c r="L3920" s="101">
        <f>MONTH(jaar_zip[[#This Row],[Datum]])</f>
        <v>3</v>
      </c>
      <c r="M3920" s="101">
        <f>IF(ISNUMBER(jaar_zip[[#This Row],[etmaaltemperatuur]]),IF(jaar_zip[[#This Row],[etmaaltemperatuur]]&lt;stookgrens,stookgrens-jaar_zip[[#This Row],[etmaaltemperatuur]],0),"")</f>
        <v>12.4</v>
      </c>
      <c r="N3920" s="101">
        <f>IF(ISNUMBER(jaar_zip[[#This Row],[graaddagen]]),IF(OR(MONTH(jaar_zip[[#This Row],[Datum]])=1,MONTH(jaar_zip[[#This Row],[Datum]])=2,MONTH(jaar_zip[[#This Row],[Datum]])=11,MONTH(jaar_zip[[#This Row],[Datum]])=12),1.1,IF(OR(MONTH(jaar_zip[[#This Row],[Datum]])=3,MONTH(jaar_zip[[#This Row],[Datum]])=10),1,0.8))*jaar_zip[[#This Row],[graaddagen]],"")</f>
        <v>12.4</v>
      </c>
      <c r="O3920" s="101">
        <f>IF(ISNUMBER(jaar_zip[[#This Row],[etmaaltemperatuur]]),IF(jaar_zip[[#This Row],[etmaaltemperatuur]]&gt;stookgrens,jaar_zip[[#This Row],[etmaaltemperatuur]]-stookgrens,0),"")</f>
        <v>0</v>
      </c>
    </row>
    <row r="3921" spans="1:15" x14ac:dyDescent="0.25">
      <c r="A3921">
        <v>278</v>
      </c>
      <c r="B3921">
        <v>20240324</v>
      </c>
      <c r="C3921">
        <v>5.8</v>
      </c>
      <c r="D3921">
        <v>6.2</v>
      </c>
      <c r="E3921">
        <v>722</v>
      </c>
      <c r="F3921">
        <v>12.2</v>
      </c>
      <c r="H3921">
        <v>88</v>
      </c>
      <c r="I3921" s="101" t="s">
        <v>26</v>
      </c>
      <c r="J3921" s="1">
        <f>DATEVALUE(RIGHT(jaar_zip[[#This Row],[YYYYMMDD]],2)&amp;"-"&amp;MID(jaar_zip[[#This Row],[YYYYMMDD]],5,2)&amp;"-"&amp;LEFT(jaar_zip[[#This Row],[YYYYMMDD]],4))</f>
        <v>45375</v>
      </c>
      <c r="K3921" s="101" t="str">
        <f>IF(AND(VALUE(MONTH(jaar_zip[[#This Row],[Datum]]))=1,VALUE(WEEKNUM(jaar_zip[[#This Row],[Datum]],21))&gt;51),RIGHT(YEAR(jaar_zip[[#This Row],[Datum]])-1,2),RIGHT(YEAR(jaar_zip[[#This Row],[Datum]]),2))&amp;"-"&amp; TEXT(WEEKNUM(jaar_zip[[#This Row],[Datum]],21),"00")</f>
        <v>24-12</v>
      </c>
      <c r="L3921" s="101">
        <f>MONTH(jaar_zip[[#This Row],[Datum]])</f>
        <v>3</v>
      </c>
      <c r="M3921" s="101">
        <f>IF(ISNUMBER(jaar_zip[[#This Row],[etmaaltemperatuur]]),IF(jaar_zip[[#This Row],[etmaaltemperatuur]]&lt;stookgrens,stookgrens-jaar_zip[[#This Row],[etmaaltemperatuur]],0),"")</f>
        <v>11.8</v>
      </c>
      <c r="N3921" s="101">
        <f>IF(ISNUMBER(jaar_zip[[#This Row],[graaddagen]]),IF(OR(MONTH(jaar_zip[[#This Row],[Datum]])=1,MONTH(jaar_zip[[#This Row],[Datum]])=2,MONTH(jaar_zip[[#This Row],[Datum]])=11,MONTH(jaar_zip[[#This Row],[Datum]])=12),1.1,IF(OR(MONTH(jaar_zip[[#This Row],[Datum]])=3,MONTH(jaar_zip[[#This Row],[Datum]])=10),1,0.8))*jaar_zip[[#This Row],[graaddagen]],"")</f>
        <v>11.8</v>
      </c>
      <c r="O3921" s="101">
        <f>IF(ISNUMBER(jaar_zip[[#This Row],[etmaaltemperatuur]]),IF(jaar_zip[[#This Row],[etmaaltemperatuur]]&gt;stookgrens,jaar_zip[[#This Row],[etmaaltemperatuur]]-stookgrens,0),"")</f>
        <v>0</v>
      </c>
    </row>
    <row r="3922" spans="1:15" x14ac:dyDescent="0.25">
      <c r="A3922">
        <v>278</v>
      </c>
      <c r="B3922">
        <v>20240325</v>
      </c>
      <c r="C3922">
        <v>2.5</v>
      </c>
      <c r="D3922">
        <v>6.4</v>
      </c>
      <c r="E3922">
        <v>1582</v>
      </c>
      <c r="F3922">
        <v>0</v>
      </c>
      <c r="H3922">
        <v>77</v>
      </c>
      <c r="I3922" s="101" t="s">
        <v>26</v>
      </c>
      <c r="J3922" s="1">
        <f>DATEVALUE(RIGHT(jaar_zip[[#This Row],[YYYYMMDD]],2)&amp;"-"&amp;MID(jaar_zip[[#This Row],[YYYYMMDD]],5,2)&amp;"-"&amp;LEFT(jaar_zip[[#This Row],[YYYYMMDD]],4))</f>
        <v>45376</v>
      </c>
      <c r="K3922" s="101" t="str">
        <f>IF(AND(VALUE(MONTH(jaar_zip[[#This Row],[Datum]]))=1,VALUE(WEEKNUM(jaar_zip[[#This Row],[Datum]],21))&gt;51),RIGHT(YEAR(jaar_zip[[#This Row],[Datum]])-1,2),RIGHT(YEAR(jaar_zip[[#This Row],[Datum]]),2))&amp;"-"&amp; TEXT(WEEKNUM(jaar_zip[[#This Row],[Datum]],21),"00")</f>
        <v>24-13</v>
      </c>
      <c r="L3922" s="101">
        <f>MONTH(jaar_zip[[#This Row],[Datum]])</f>
        <v>3</v>
      </c>
      <c r="M3922" s="101">
        <f>IF(ISNUMBER(jaar_zip[[#This Row],[etmaaltemperatuur]]),IF(jaar_zip[[#This Row],[etmaaltemperatuur]]&lt;stookgrens,stookgrens-jaar_zip[[#This Row],[etmaaltemperatuur]],0),"")</f>
        <v>11.6</v>
      </c>
      <c r="N3922" s="101">
        <f>IF(ISNUMBER(jaar_zip[[#This Row],[graaddagen]]),IF(OR(MONTH(jaar_zip[[#This Row],[Datum]])=1,MONTH(jaar_zip[[#This Row],[Datum]])=2,MONTH(jaar_zip[[#This Row],[Datum]])=11,MONTH(jaar_zip[[#This Row],[Datum]])=12),1.1,IF(OR(MONTH(jaar_zip[[#This Row],[Datum]])=3,MONTH(jaar_zip[[#This Row],[Datum]])=10),1,0.8))*jaar_zip[[#This Row],[graaddagen]],"")</f>
        <v>11.6</v>
      </c>
      <c r="O3922" s="101">
        <f>IF(ISNUMBER(jaar_zip[[#This Row],[etmaaltemperatuur]]),IF(jaar_zip[[#This Row],[etmaaltemperatuur]]&gt;stookgrens,jaar_zip[[#This Row],[etmaaltemperatuur]]-stookgrens,0),"")</f>
        <v>0</v>
      </c>
    </row>
    <row r="3923" spans="1:15" x14ac:dyDescent="0.25">
      <c r="A3923">
        <v>278</v>
      </c>
      <c r="B3923">
        <v>20240326</v>
      </c>
      <c r="C3923">
        <v>3.1</v>
      </c>
      <c r="D3923">
        <v>8.1999999999999993</v>
      </c>
      <c r="E3923">
        <v>1188</v>
      </c>
      <c r="F3923">
        <v>0</v>
      </c>
      <c r="H3923">
        <v>71</v>
      </c>
      <c r="I3923" s="101" t="s">
        <v>26</v>
      </c>
      <c r="J3923" s="1">
        <f>DATEVALUE(RIGHT(jaar_zip[[#This Row],[YYYYMMDD]],2)&amp;"-"&amp;MID(jaar_zip[[#This Row],[YYYYMMDD]],5,2)&amp;"-"&amp;LEFT(jaar_zip[[#This Row],[YYYYMMDD]],4))</f>
        <v>45377</v>
      </c>
      <c r="K3923" s="101" t="str">
        <f>IF(AND(VALUE(MONTH(jaar_zip[[#This Row],[Datum]]))=1,VALUE(WEEKNUM(jaar_zip[[#This Row],[Datum]],21))&gt;51),RIGHT(YEAR(jaar_zip[[#This Row],[Datum]])-1,2),RIGHT(YEAR(jaar_zip[[#This Row],[Datum]]),2))&amp;"-"&amp; TEXT(WEEKNUM(jaar_zip[[#This Row],[Datum]],21),"00")</f>
        <v>24-13</v>
      </c>
      <c r="L3923" s="101">
        <f>MONTH(jaar_zip[[#This Row],[Datum]])</f>
        <v>3</v>
      </c>
      <c r="M3923" s="101">
        <f>IF(ISNUMBER(jaar_zip[[#This Row],[etmaaltemperatuur]]),IF(jaar_zip[[#This Row],[etmaaltemperatuur]]&lt;stookgrens,stookgrens-jaar_zip[[#This Row],[etmaaltemperatuur]],0),"")</f>
        <v>9.8000000000000007</v>
      </c>
      <c r="N3923" s="101">
        <f>IF(ISNUMBER(jaar_zip[[#This Row],[graaddagen]]),IF(OR(MONTH(jaar_zip[[#This Row],[Datum]])=1,MONTH(jaar_zip[[#This Row],[Datum]])=2,MONTH(jaar_zip[[#This Row],[Datum]])=11,MONTH(jaar_zip[[#This Row],[Datum]])=12),1.1,IF(OR(MONTH(jaar_zip[[#This Row],[Datum]])=3,MONTH(jaar_zip[[#This Row],[Datum]])=10),1,0.8))*jaar_zip[[#This Row],[graaddagen]],"")</f>
        <v>9.8000000000000007</v>
      </c>
      <c r="O3923" s="101">
        <f>IF(ISNUMBER(jaar_zip[[#This Row],[etmaaltemperatuur]]),IF(jaar_zip[[#This Row],[etmaaltemperatuur]]&gt;stookgrens,jaar_zip[[#This Row],[etmaaltemperatuur]]-stookgrens,0),"")</f>
        <v>0</v>
      </c>
    </row>
    <row r="3924" spans="1:15" x14ac:dyDescent="0.25">
      <c r="A3924">
        <v>278</v>
      </c>
      <c r="B3924">
        <v>20240327</v>
      </c>
      <c r="C3924">
        <v>2.6</v>
      </c>
      <c r="D3924">
        <v>8.9</v>
      </c>
      <c r="E3924">
        <v>486</v>
      </c>
      <c r="F3924">
        <v>-0.1</v>
      </c>
      <c r="H3924">
        <v>79</v>
      </c>
      <c r="I3924" s="101" t="s">
        <v>26</v>
      </c>
      <c r="J3924" s="1">
        <f>DATEVALUE(RIGHT(jaar_zip[[#This Row],[YYYYMMDD]],2)&amp;"-"&amp;MID(jaar_zip[[#This Row],[YYYYMMDD]],5,2)&amp;"-"&amp;LEFT(jaar_zip[[#This Row],[YYYYMMDD]],4))</f>
        <v>45378</v>
      </c>
      <c r="K3924" s="101" t="str">
        <f>IF(AND(VALUE(MONTH(jaar_zip[[#This Row],[Datum]]))=1,VALUE(WEEKNUM(jaar_zip[[#This Row],[Datum]],21))&gt;51),RIGHT(YEAR(jaar_zip[[#This Row],[Datum]])-1,2),RIGHT(YEAR(jaar_zip[[#This Row],[Datum]]),2))&amp;"-"&amp; TEXT(WEEKNUM(jaar_zip[[#This Row],[Datum]],21),"00")</f>
        <v>24-13</v>
      </c>
      <c r="L3924" s="101">
        <f>MONTH(jaar_zip[[#This Row],[Datum]])</f>
        <v>3</v>
      </c>
      <c r="M3924" s="101">
        <f>IF(ISNUMBER(jaar_zip[[#This Row],[etmaaltemperatuur]]),IF(jaar_zip[[#This Row],[etmaaltemperatuur]]&lt;stookgrens,stookgrens-jaar_zip[[#This Row],[etmaaltemperatuur]],0),"")</f>
        <v>9.1</v>
      </c>
      <c r="N3924" s="101">
        <f>IF(ISNUMBER(jaar_zip[[#This Row],[graaddagen]]),IF(OR(MONTH(jaar_zip[[#This Row],[Datum]])=1,MONTH(jaar_zip[[#This Row],[Datum]])=2,MONTH(jaar_zip[[#This Row],[Datum]])=11,MONTH(jaar_zip[[#This Row],[Datum]])=12),1.1,IF(OR(MONTH(jaar_zip[[#This Row],[Datum]])=3,MONTH(jaar_zip[[#This Row],[Datum]])=10),1,0.8))*jaar_zip[[#This Row],[graaddagen]],"")</f>
        <v>9.1</v>
      </c>
      <c r="O3924" s="101">
        <f>IF(ISNUMBER(jaar_zip[[#This Row],[etmaaltemperatuur]]),IF(jaar_zip[[#This Row],[etmaaltemperatuur]]&gt;stookgrens,jaar_zip[[#This Row],[etmaaltemperatuur]]-stookgrens,0),"")</f>
        <v>0</v>
      </c>
    </row>
    <row r="3925" spans="1:15" x14ac:dyDescent="0.25">
      <c r="A3925">
        <v>278</v>
      </c>
      <c r="B3925">
        <v>20240328</v>
      </c>
      <c r="C3925">
        <v>3.8</v>
      </c>
      <c r="D3925">
        <v>8.4</v>
      </c>
      <c r="E3925">
        <v>713</v>
      </c>
      <c r="F3925">
        <v>3.2</v>
      </c>
      <c r="H3925">
        <v>76</v>
      </c>
      <c r="I3925" s="101" t="s">
        <v>26</v>
      </c>
      <c r="J3925" s="1">
        <f>DATEVALUE(RIGHT(jaar_zip[[#This Row],[YYYYMMDD]],2)&amp;"-"&amp;MID(jaar_zip[[#This Row],[YYYYMMDD]],5,2)&amp;"-"&amp;LEFT(jaar_zip[[#This Row],[YYYYMMDD]],4))</f>
        <v>45379</v>
      </c>
      <c r="K3925" s="101" t="str">
        <f>IF(AND(VALUE(MONTH(jaar_zip[[#This Row],[Datum]]))=1,VALUE(WEEKNUM(jaar_zip[[#This Row],[Datum]],21))&gt;51),RIGHT(YEAR(jaar_zip[[#This Row],[Datum]])-1,2),RIGHT(YEAR(jaar_zip[[#This Row],[Datum]]),2))&amp;"-"&amp; TEXT(WEEKNUM(jaar_zip[[#This Row],[Datum]],21),"00")</f>
        <v>24-13</v>
      </c>
      <c r="L3925" s="101">
        <f>MONTH(jaar_zip[[#This Row],[Datum]])</f>
        <v>3</v>
      </c>
      <c r="M3925" s="101">
        <f>IF(ISNUMBER(jaar_zip[[#This Row],[etmaaltemperatuur]]),IF(jaar_zip[[#This Row],[etmaaltemperatuur]]&lt;stookgrens,stookgrens-jaar_zip[[#This Row],[etmaaltemperatuur]],0),"")</f>
        <v>9.6</v>
      </c>
      <c r="N3925" s="101">
        <f>IF(ISNUMBER(jaar_zip[[#This Row],[graaddagen]]),IF(OR(MONTH(jaar_zip[[#This Row],[Datum]])=1,MONTH(jaar_zip[[#This Row],[Datum]])=2,MONTH(jaar_zip[[#This Row],[Datum]])=11,MONTH(jaar_zip[[#This Row],[Datum]])=12),1.1,IF(OR(MONTH(jaar_zip[[#This Row],[Datum]])=3,MONTH(jaar_zip[[#This Row],[Datum]])=10),1,0.8))*jaar_zip[[#This Row],[graaddagen]],"")</f>
        <v>9.6</v>
      </c>
      <c r="O3925" s="101">
        <f>IF(ISNUMBER(jaar_zip[[#This Row],[etmaaltemperatuur]]),IF(jaar_zip[[#This Row],[etmaaltemperatuur]]&gt;stookgrens,jaar_zip[[#This Row],[etmaaltemperatuur]]-stookgrens,0),"")</f>
        <v>0</v>
      </c>
    </row>
    <row r="3926" spans="1:15" x14ac:dyDescent="0.25">
      <c r="A3926">
        <v>278</v>
      </c>
      <c r="B3926">
        <v>20240329</v>
      </c>
      <c r="C3926">
        <v>3.2</v>
      </c>
      <c r="D3926">
        <v>10.8</v>
      </c>
      <c r="E3926">
        <v>1064</v>
      </c>
      <c r="F3926">
        <v>0.7</v>
      </c>
      <c r="H3926">
        <v>72</v>
      </c>
      <c r="I3926" s="101" t="s">
        <v>26</v>
      </c>
      <c r="J3926" s="1">
        <f>DATEVALUE(RIGHT(jaar_zip[[#This Row],[YYYYMMDD]],2)&amp;"-"&amp;MID(jaar_zip[[#This Row],[YYYYMMDD]],5,2)&amp;"-"&amp;LEFT(jaar_zip[[#This Row],[YYYYMMDD]],4))</f>
        <v>45380</v>
      </c>
      <c r="K3926" s="101" t="str">
        <f>IF(AND(VALUE(MONTH(jaar_zip[[#This Row],[Datum]]))=1,VALUE(WEEKNUM(jaar_zip[[#This Row],[Datum]],21))&gt;51),RIGHT(YEAR(jaar_zip[[#This Row],[Datum]])-1,2),RIGHT(YEAR(jaar_zip[[#This Row],[Datum]]),2))&amp;"-"&amp; TEXT(WEEKNUM(jaar_zip[[#This Row],[Datum]],21),"00")</f>
        <v>24-13</v>
      </c>
      <c r="L3926" s="101">
        <f>MONTH(jaar_zip[[#This Row],[Datum]])</f>
        <v>3</v>
      </c>
      <c r="M3926" s="101">
        <f>IF(ISNUMBER(jaar_zip[[#This Row],[etmaaltemperatuur]]),IF(jaar_zip[[#This Row],[etmaaltemperatuur]]&lt;stookgrens,stookgrens-jaar_zip[[#This Row],[etmaaltemperatuur]],0),"")</f>
        <v>7.1999999999999993</v>
      </c>
      <c r="N3926" s="101">
        <f>IF(ISNUMBER(jaar_zip[[#This Row],[graaddagen]]),IF(OR(MONTH(jaar_zip[[#This Row],[Datum]])=1,MONTH(jaar_zip[[#This Row],[Datum]])=2,MONTH(jaar_zip[[#This Row],[Datum]])=11,MONTH(jaar_zip[[#This Row],[Datum]])=12),1.1,IF(OR(MONTH(jaar_zip[[#This Row],[Datum]])=3,MONTH(jaar_zip[[#This Row],[Datum]])=10),1,0.8))*jaar_zip[[#This Row],[graaddagen]],"")</f>
        <v>7.1999999999999993</v>
      </c>
      <c r="O3926" s="101">
        <f>IF(ISNUMBER(jaar_zip[[#This Row],[etmaaltemperatuur]]),IF(jaar_zip[[#This Row],[etmaaltemperatuur]]&gt;stookgrens,jaar_zip[[#This Row],[etmaaltemperatuur]]-stookgrens,0),"")</f>
        <v>0</v>
      </c>
    </row>
    <row r="3927" spans="1:15" x14ac:dyDescent="0.25">
      <c r="A3927">
        <v>278</v>
      </c>
      <c r="B3927">
        <v>20240330</v>
      </c>
      <c r="C3927">
        <v>2.6</v>
      </c>
      <c r="D3927">
        <v>10.1</v>
      </c>
      <c r="E3927">
        <v>797</v>
      </c>
      <c r="F3927">
        <v>0.1</v>
      </c>
      <c r="H3927">
        <v>86</v>
      </c>
      <c r="I3927" s="101" t="s">
        <v>26</v>
      </c>
      <c r="J3927" s="1">
        <f>DATEVALUE(RIGHT(jaar_zip[[#This Row],[YYYYMMDD]],2)&amp;"-"&amp;MID(jaar_zip[[#This Row],[YYYYMMDD]],5,2)&amp;"-"&amp;LEFT(jaar_zip[[#This Row],[YYYYMMDD]],4))</f>
        <v>45381</v>
      </c>
      <c r="K3927" s="101" t="str">
        <f>IF(AND(VALUE(MONTH(jaar_zip[[#This Row],[Datum]]))=1,VALUE(WEEKNUM(jaar_zip[[#This Row],[Datum]],21))&gt;51),RIGHT(YEAR(jaar_zip[[#This Row],[Datum]])-1,2),RIGHT(YEAR(jaar_zip[[#This Row],[Datum]]),2))&amp;"-"&amp; TEXT(WEEKNUM(jaar_zip[[#This Row],[Datum]],21),"00")</f>
        <v>24-13</v>
      </c>
      <c r="L3927" s="101">
        <f>MONTH(jaar_zip[[#This Row],[Datum]])</f>
        <v>3</v>
      </c>
      <c r="M3927" s="101">
        <f>IF(ISNUMBER(jaar_zip[[#This Row],[etmaaltemperatuur]]),IF(jaar_zip[[#This Row],[etmaaltemperatuur]]&lt;stookgrens,stookgrens-jaar_zip[[#This Row],[etmaaltemperatuur]],0),"")</f>
        <v>7.9</v>
      </c>
      <c r="N3927" s="101">
        <f>IF(ISNUMBER(jaar_zip[[#This Row],[graaddagen]]),IF(OR(MONTH(jaar_zip[[#This Row],[Datum]])=1,MONTH(jaar_zip[[#This Row],[Datum]])=2,MONTH(jaar_zip[[#This Row],[Datum]])=11,MONTH(jaar_zip[[#This Row],[Datum]])=12),1.1,IF(OR(MONTH(jaar_zip[[#This Row],[Datum]])=3,MONTH(jaar_zip[[#This Row],[Datum]])=10),1,0.8))*jaar_zip[[#This Row],[graaddagen]],"")</f>
        <v>7.9</v>
      </c>
      <c r="O3927" s="101">
        <f>IF(ISNUMBER(jaar_zip[[#This Row],[etmaaltemperatuur]]),IF(jaar_zip[[#This Row],[etmaaltemperatuur]]&gt;stookgrens,jaar_zip[[#This Row],[etmaaltemperatuur]]-stookgrens,0),"")</f>
        <v>0</v>
      </c>
    </row>
    <row r="3928" spans="1:15" x14ac:dyDescent="0.25">
      <c r="A3928">
        <v>278</v>
      </c>
      <c r="B3928">
        <v>20240331</v>
      </c>
      <c r="C3928">
        <v>3</v>
      </c>
      <c r="D3928">
        <v>10.199999999999999</v>
      </c>
      <c r="E3928">
        <v>1335</v>
      </c>
      <c r="F3928">
        <v>5.2</v>
      </c>
      <c r="H3928">
        <v>89</v>
      </c>
      <c r="I3928" s="101" t="s">
        <v>26</v>
      </c>
      <c r="J3928" s="1">
        <f>DATEVALUE(RIGHT(jaar_zip[[#This Row],[YYYYMMDD]],2)&amp;"-"&amp;MID(jaar_zip[[#This Row],[YYYYMMDD]],5,2)&amp;"-"&amp;LEFT(jaar_zip[[#This Row],[YYYYMMDD]],4))</f>
        <v>45382</v>
      </c>
      <c r="K3928" s="101" t="str">
        <f>IF(AND(VALUE(MONTH(jaar_zip[[#This Row],[Datum]]))=1,VALUE(WEEKNUM(jaar_zip[[#This Row],[Datum]],21))&gt;51),RIGHT(YEAR(jaar_zip[[#This Row],[Datum]])-1,2),RIGHT(YEAR(jaar_zip[[#This Row],[Datum]]),2))&amp;"-"&amp; TEXT(WEEKNUM(jaar_zip[[#This Row],[Datum]],21),"00")</f>
        <v>24-13</v>
      </c>
      <c r="L3928" s="101">
        <f>MONTH(jaar_zip[[#This Row],[Datum]])</f>
        <v>3</v>
      </c>
      <c r="M3928" s="101">
        <f>IF(ISNUMBER(jaar_zip[[#This Row],[etmaaltemperatuur]]),IF(jaar_zip[[#This Row],[etmaaltemperatuur]]&lt;stookgrens,stookgrens-jaar_zip[[#This Row],[etmaaltemperatuur]],0),"")</f>
        <v>7.8000000000000007</v>
      </c>
      <c r="N3928" s="101">
        <f>IF(ISNUMBER(jaar_zip[[#This Row],[graaddagen]]),IF(OR(MONTH(jaar_zip[[#This Row],[Datum]])=1,MONTH(jaar_zip[[#This Row],[Datum]])=2,MONTH(jaar_zip[[#This Row],[Datum]])=11,MONTH(jaar_zip[[#This Row],[Datum]])=12),1.1,IF(OR(MONTH(jaar_zip[[#This Row],[Datum]])=3,MONTH(jaar_zip[[#This Row],[Datum]])=10),1,0.8))*jaar_zip[[#This Row],[graaddagen]],"")</f>
        <v>7.8000000000000007</v>
      </c>
      <c r="O3928" s="101">
        <f>IF(ISNUMBER(jaar_zip[[#This Row],[etmaaltemperatuur]]),IF(jaar_zip[[#This Row],[etmaaltemperatuur]]&gt;stookgrens,jaar_zip[[#This Row],[etmaaltemperatuur]]-stookgrens,0),"")</f>
        <v>0</v>
      </c>
    </row>
    <row r="3929" spans="1:15" x14ac:dyDescent="0.25">
      <c r="A3929">
        <v>278</v>
      </c>
      <c r="B3929">
        <v>20240401</v>
      </c>
      <c r="C3929">
        <v>2.5</v>
      </c>
      <c r="D3929">
        <v>9.5</v>
      </c>
      <c r="E3929">
        <v>666</v>
      </c>
      <c r="F3929">
        <v>0.7</v>
      </c>
      <c r="H3929">
        <v>89</v>
      </c>
      <c r="I3929" s="101" t="s">
        <v>26</v>
      </c>
      <c r="J3929" s="1">
        <f>DATEVALUE(RIGHT(jaar_zip[[#This Row],[YYYYMMDD]],2)&amp;"-"&amp;MID(jaar_zip[[#This Row],[YYYYMMDD]],5,2)&amp;"-"&amp;LEFT(jaar_zip[[#This Row],[YYYYMMDD]],4))</f>
        <v>45383</v>
      </c>
      <c r="K3929" s="101" t="str">
        <f>IF(AND(VALUE(MONTH(jaar_zip[[#This Row],[Datum]]))=1,VALUE(WEEKNUM(jaar_zip[[#This Row],[Datum]],21))&gt;51),RIGHT(YEAR(jaar_zip[[#This Row],[Datum]])-1,2),RIGHT(YEAR(jaar_zip[[#This Row],[Datum]]),2))&amp;"-"&amp; TEXT(WEEKNUM(jaar_zip[[#This Row],[Datum]],21),"00")</f>
        <v>24-14</v>
      </c>
      <c r="L3929" s="101">
        <f>MONTH(jaar_zip[[#This Row],[Datum]])</f>
        <v>4</v>
      </c>
      <c r="M3929" s="101">
        <f>IF(ISNUMBER(jaar_zip[[#This Row],[etmaaltemperatuur]]),IF(jaar_zip[[#This Row],[etmaaltemperatuur]]&lt;stookgrens,stookgrens-jaar_zip[[#This Row],[etmaaltemperatuur]],0),"")</f>
        <v>8.5</v>
      </c>
      <c r="N3929" s="101">
        <f>IF(ISNUMBER(jaar_zip[[#This Row],[graaddagen]]),IF(OR(MONTH(jaar_zip[[#This Row],[Datum]])=1,MONTH(jaar_zip[[#This Row],[Datum]])=2,MONTH(jaar_zip[[#This Row],[Datum]])=11,MONTH(jaar_zip[[#This Row],[Datum]])=12),1.1,IF(OR(MONTH(jaar_zip[[#This Row],[Datum]])=3,MONTH(jaar_zip[[#This Row],[Datum]])=10),1,0.8))*jaar_zip[[#This Row],[graaddagen]],"")</f>
        <v>6.8000000000000007</v>
      </c>
      <c r="O3929" s="101">
        <f>IF(ISNUMBER(jaar_zip[[#This Row],[etmaaltemperatuur]]),IF(jaar_zip[[#This Row],[etmaaltemperatuur]]&gt;stookgrens,jaar_zip[[#This Row],[etmaaltemperatuur]]-stookgrens,0),"")</f>
        <v>0</v>
      </c>
    </row>
    <row r="3930" spans="1:15" x14ac:dyDescent="0.25">
      <c r="A3930">
        <v>278</v>
      </c>
      <c r="B3930">
        <v>20240402</v>
      </c>
      <c r="C3930">
        <v>3.8</v>
      </c>
      <c r="D3930">
        <v>9.4</v>
      </c>
      <c r="E3930">
        <v>675</v>
      </c>
      <c r="F3930">
        <v>0.4</v>
      </c>
      <c r="H3930">
        <v>86</v>
      </c>
      <c r="I3930" s="101" t="s">
        <v>26</v>
      </c>
      <c r="J3930" s="1">
        <f>DATEVALUE(RIGHT(jaar_zip[[#This Row],[YYYYMMDD]],2)&amp;"-"&amp;MID(jaar_zip[[#This Row],[YYYYMMDD]],5,2)&amp;"-"&amp;LEFT(jaar_zip[[#This Row],[YYYYMMDD]],4))</f>
        <v>45384</v>
      </c>
      <c r="K3930" s="101" t="str">
        <f>IF(AND(VALUE(MONTH(jaar_zip[[#This Row],[Datum]]))=1,VALUE(WEEKNUM(jaar_zip[[#This Row],[Datum]],21))&gt;51),RIGHT(YEAR(jaar_zip[[#This Row],[Datum]])-1,2),RIGHT(YEAR(jaar_zip[[#This Row],[Datum]]),2))&amp;"-"&amp; TEXT(WEEKNUM(jaar_zip[[#This Row],[Datum]],21),"00")</f>
        <v>24-14</v>
      </c>
      <c r="L3930" s="101">
        <f>MONTH(jaar_zip[[#This Row],[Datum]])</f>
        <v>4</v>
      </c>
      <c r="M3930" s="101">
        <f>IF(ISNUMBER(jaar_zip[[#This Row],[etmaaltemperatuur]]),IF(jaar_zip[[#This Row],[etmaaltemperatuur]]&lt;stookgrens,stookgrens-jaar_zip[[#This Row],[etmaaltemperatuur]],0),"")</f>
        <v>8.6</v>
      </c>
      <c r="N3930" s="101">
        <f>IF(ISNUMBER(jaar_zip[[#This Row],[graaddagen]]),IF(OR(MONTH(jaar_zip[[#This Row],[Datum]])=1,MONTH(jaar_zip[[#This Row],[Datum]])=2,MONTH(jaar_zip[[#This Row],[Datum]])=11,MONTH(jaar_zip[[#This Row],[Datum]])=12),1.1,IF(OR(MONTH(jaar_zip[[#This Row],[Datum]])=3,MONTH(jaar_zip[[#This Row],[Datum]])=10),1,0.8))*jaar_zip[[#This Row],[graaddagen]],"")</f>
        <v>6.88</v>
      </c>
      <c r="O3930" s="101">
        <f>IF(ISNUMBER(jaar_zip[[#This Row],[etmaaltemperatuur]]),IF(jaar_zip[[#This Row],[etmaaltemperatuur]]&gt;stookgrens,jaar_zip[[#This Row],[etmaaltemperatuur]]-stookgrens,0),"")</f>
        <v>0</v>
      </c>
    </row>
    <row r="3931" spans="1:15" x14ac:dyDescent="0.25">
      <c r="A3931">
        <v>278</v>
      </c>
      <c r="B3931">
        <v>20240403</v>
      </c>
      <c r="C3931">
        <v>3.2</v>
      </c>
      <c r="D3931">
        <v>10.6</v>
      </c>
      <c r="E3931">
        <v>514</v>
      </c>
      <c r="F3931">
        <v>7.4</v>
      </c>
      <c r="H3931">
        <v>91</v>
      </c>
      <c r="I3931" s="101" t="s">
        <v>26</v>
      </c>
      <c r="J3931" s="1">
        <f>DATEVALUE(RIGHT(jaar_zip[[#This Row],[YYYYMMDD]],2)&amp;"-"&amp;MID(jaar_zip[[#This Row],[YYYYMMDD]],5,2)&amp;"-"&amp;LEFT(jaar_zip[[#This Row],[YYYYMMDD]],4))</f>
        <v>45385</v>
      </c>
      <c r="K3931" s="101" t="str">
        <f>IF(AND(VALUE(MONTH(jaar_zip[[#This Row],[Datum]]))=1,VALUE(WEEKNUM(jaar_zip[[#This Row],[Datum]],21))&gt;51),RIGHT(YEAR(jaar_zip[[#This Row],[Datum]])-1,2),RIGHT(YEAR(jaar_zip[[#This Row],[Datum]]),2))&amp;"-"&amp; TEXT(WEEKNUM(jaar_zip[[#This Row],[Datum]],21),"00")</f>
        <v>24-14</v>
      </c>
      <c r="L3931" s="101">
        <f>MONTH(jaar_zip[[#This Row],[Datum]])</f>
        <v>4</v>
      </c>
      <c r="M3931" s="101">
        <f>IF(ISNUMBER(jaar_zip[[#This Row],[etmaaltemperatuur]]),IF(jaar_zip[[#This Row],[etmaaltemperatuur]]&lt;stookgrens,stookgrens-jaar_zip[[#This Row],[etmaaltemperatuur]],0),"")</f>
        <v>7.4</v>
      </c>
      <c r="N3931" s="101">
        <f>IF(ISNUMBER(jaar_zip[[#This Row],[graaddagen]]),IF(OR(MONTH(jaar_zip[[#This Row],[Datum]])=1,MONTH(jaar_zip[[#This Row],[Datum]])=2,MONTH(jaar_zip[[#This Row],[Datum]])=11,MONTH(jaar_zip[[#This Row],[Datum]])=12),1.1,IF(OR(MONTH(jaar_zip[[#This Row],[Datum]])=3,MONTH(jaar_zip[[#This Row],[Datum]])=10),1,0.8))*jaar_zip[[#This Row],[graaddagen]],"")</f>
        <v>5.9200000000000008</v>
      </c>
      <c r="O3931" s="101">
        <f>IF(ISNUMBER(jaar_zip[[#This Row],[etmaaltemperatuur]]),IF(jaar_zip[[#This Row],[etmaaltemperatuur]]&gt;stookgrens,jaar_zip[[#This Row],[etmaaltemperatuur]]-stookgrens,0),"")</f>
        <v>0</v>
      </c>
    </row>
    <row r="3932" spans="1:15" x14ac:dyDescent="0.25">
      <c r="A3932">
        <v>278</v>
      </c>
      <c r="B3932">
        <v>20240404</v>
      </c>
      <c r="C3932">
        <v>4.8</v>
      </c>
      <c r="D3932">
        <v>11.7</v>
      </c>
      <c r="E3932">
        <v>874</v>
      </c>
      <c r="F3932">
        <v>5.6</v>
      </c>
      <c r="H3932">
        <v>83</v>
      </c>
      <c r="I3932" s="101" t="s">
        <v>26</v>
      </c>
      <c r="J3932" s="1">
        <f>DATEVALUE(RIGHT(jaar_zip[[#This Row],[YYYYMMDD]],2)&amp;"-"&amp;MID(jaar_zip[[#This Row],[YYYYMMDD]],5,2)&amp;"-"&amp;LEFT(jaar_zip[[#This Row],[YYYYMMDD]],4))</f>
        <v>45386</v>
      </c>
      <c r="K3932" s="101" t="str">
        <f>IF(AND(VALUE(MONTH(jaar_zip[[#This Row],[Datum]]))=1,VALUE(WEEKNUM(jaar_zip[[#This Row],[Datum]],21))&gt;51),RIGHT(YEAR(jaar_zip[[#This Row],[Datum]])-1,2),RIGHT(YEAR(jaar_zip[[#This Row],[Datum]]),2))&amp;"-"&amp; TEXT(WEEKNUM(jaar_zip[[#This Row],[Datum]],21),"00")</f>
        <v>24-14</v>
      </c>
      <c r="L3932" s="101">
        <f>MONTH(jaar_zip[[#This Row],[Datum]])</f>
        <v>4</v>
      </c>
      <c r="M3932" s="101">
        <f>IF(ISNUMBER(jaar_zip[[#This Row],[etmaaltemperatuur]]),IF(jaar_zip[[#This Row],[etmaaltemperatuur]]&lt;stookgrens,stookgrens-jaar_zip[[#This Row],[etmaaltemperatuur]],0),"")</f>
        <v>6.3000000000000007</v>
      </c>
      <c r="N3932" s="101">
        <f>IF(ISNUMBER(jaar_zip[[#This Row],[graaddagen]]),IF(OR(MONTH(jaar_zip[[#This Row],[Datum]])=1,MONTH(jaar_zip[[#This Row],[Datum]])=2,MONTH(jaar_zip[[#This Row],[Datum]])=11,MONTH(jaar_zip[[#This Row],[Datum]])=12),1.1,IF(OR(MONTH(jaar_zip[[#This Row],[Datum]])=3,MONTH(jaar_zip[[#This Row],[Datum]])=10),1,0.8))*jaar_zip[[#This Row],[graaddagen]],"")</f>
        <v>5.0400000000000009</v>
      </c>
      <c r="O3932" s="101">
        <f>IF(ISNUMBER(jaar_zip[[#This Row],[etmaaltemperatuur]]),IF(jaar_zip[[#This Row],[etmaaltemperatuur]]&gt;stookgrens,jaar_zip[[#This Row],[etmaaltemperatuur]]-stookgrens,0),"")</f>
        <v>0</v>
      </c>
    </row>
    <row r="3933" spans="1:15" x14ac:dyDescent="0.25">
      <c r="A3933">
        <v>278</v>
      </c>
      <c r="B3933">
        <v>20240405</v>
      </c>
      <c r="C3933">
        <v>3.8</v>
      </c>
      <c r="D3933">
        <v>13.5</v>
      </c>
      <c r="E3933">
        <v>781</v>
      </c>
      <c r="F3933">
        <v>3.2</v>
      </c>
      <c r="H3933">
        <v>83</v>
      </c>
      <c r="I3933" s="101" t="s">
        <v>26</v>
      </c>
      <c r="J3933" s="1">
        <f>DATEVALUE(RIGHT(jaar_zip[[#This Row],[YYYYMMDD]],2)&amp;"-"&amp;MID(jaar_zip[[#This Row],[YYYYMMDD]],5,2)&amp;"-"&amp;LEFT(jaar_zip[[#This Row],[YYYYMMDD]],4))</f>
        <v>45387</v>
      </c>
      <c r="K3933" s="101" t="str">
        <f>IF(AND(VALUE(MONTH(jaar_zip[[#This Row],[Datum]]))=1,VALUE(WEEKNUM(jaar_zip[[#This Row],[Datum]],21))&gt;51),RIGHT(YEAR(jaar_zip[[#This Row],[Datum]])-1,2),RIGHT(YEAR(jaar_zip[[#This Row],[Datum]]),2))&amp;"-"&amp; TEXT(WEEKNUM(jaar_zip[[#This Row],[Datum]],21),"00")</f>
        <v>24-14</v>
      </c>
      <c r="L3933" s="101">
        <f>MONTH(jaar_zip[[#This Row],[Datum]])</f>
        <v>4</v>
      </c>
      <c r="M3933" s="101">
        <f>IF(ISNUMBER(jaar_zip[[#This Row],[etmaaltemperatuur]]),IF(jaar_zip[[#This Row],[etmaaltemperatuur]]&lt;stookgrens,stookgrens-jaar_zip[[#This Row],[etmaaltemperatuur]],0),"")</f>
        <v>4.5</v>
      </c>
      <c r="N3933" s="101">
        <f>IF(ISNUMBER(jaar_zip[[#This Row],[graaddagen]]),IF(OR(MONTH(jaar_zip[[#This Row],[Datum]])=1,MONTH(jaar_zip[[#This Row],[Datum]])=2,MONTH(jaar_zip[[#This Row],[Datum]])=11,MONTH(jaar_zip[[#This Row],[Datum]])=12),1.1,IF(OR(MONTH(jaar_zip[[#This Row],[Datum]])=3,MONTH(jaar_zip[[#This Row],[Datum]])=10),1,0.8))*jaar_zip[[#This Row],[graaddagen]],"")</f>
        <v>3.6</v>
      </c>
      <c r="O3933" s="101">
        <f>IF(ISNUMBER(jaar_zip[[#This Row],[etmaaltemperatuur]]),IF(jaar_zip[[#This Row],[etmaaltemperatuur]]&gt;stookgrens,jaar_zip[[#This Row],[etmaaltemperatuur]]-stookgrens,0),"")</f>
        <v>0</v>
      </c>
    </row>
    <row r="3934" spans="1:15" x14ac:dyDescent="0.25">
      <c r="A3934">
        <v>278</v>
      </c>
      <c r="B3934">
        <v>20240406</v>
      </c>
      <c r="C3934">
        <v>2.8</v>
      </c>
      <c r="D3934">
        <v>17.600000000000001</v>
      </c>
      <c r="E3934">
        <v>1448</v>
      </c>
      <c r="F3934">
        <v>0</v>
      </c>
      <c r="H3934">
        <v>68</v>
      </c>
      <c r="I3934" s="101" t="s">
        <v>26</v>
      </c>
      <c r="J3934" s="1">
        <f>DATEVALUE(RIGHT(jaar_zip[[#This Row],[YYYYMMDD]],2)&amp;"-"&amp;MID(jaar_zip[[#This Row],[YYYYMMDD]],5,2)&amp;"-"&amp;LEFT(jaar_zip[[#This Row],[YYYYMMDD]],4))</f>
        <v>45388</v>
      </c>
      <c r="K3934" s="101" t="str">
        <f>IF(AND(VALUE(MONTH(jaar_zip[[#This Row],[Datum]]))=1,VALUE(WEEKNUM(jaar_zip[[#This Row],[Datum]],21))&gt;51),RIGHT(YEAR(jaar_zip[[#This Row],[Datum]])-1,2),RIGHT(YEAR(jaar_zip[[#This Row],[Datum]]),2))&amp;"-"&amp; TEXT(WEEKNUM(jaar_zip[[#This Row],[Datum]],21),"00")</f>
        <v>24-14</v>
      </c>
      <c r="L3934" s="101">
        <f>MONTH(jaar_zip[[#This Row],[Datum]])</f>
        <v>4</v>
      </c>
      <c r="M3934" s="101">
        <f>IF(ISNUMBER(jaar_zip[[#This Row],[etmaaltemperatuur]]),IF(jaar_zip[[#This Row],[etmaaltemperatuur]]&lt;stookgrens,stookgrens-jaar_zip[[#This Row],[etmaaltemperatuur]],0),"")</f>
        <v>0.39999999999999858</v>
      </c>
      <c r="N3934" s="101">
        <f>IF(ISNUMBER(jaar_zip[[#This Row],[graaddagen]]),IF(OR(MONTH(jaar_zip[[#This Row],[Datum]])=1,MONTH(jaar_zip[[#This Row],[Datum]])=2,MONTH(jaar_zip[[#This Row],[Datum]])=11,MONTH(jaar_zip[[#This Row],[Datum]])=12),1.1,IF(OR(MONTH(jaar_zip[[#This Row],[Datum]])=3,MONTH(jaar_zip[[#This Row],[Datum]])=10),1,0.8))*jaar_zip[[#This Row],[graaddagen]],"")</f>
        <v>0.3199999999999989</v>
      </c>
      <c r="O3934" s="101">
        <f>IF(ISNUMBER(jaar_zip[[#This Row],[etmaaltemperatuur]]),IF(jaar_zip[[#This Row],[etmaaltemperatuur]]&gt;stookgrens,jaar_zip[[#This Row],[etmaaltemperatuur]]-stookgrens,0),"")</f>
        <v>0</v>
      </c>
    </row>
    <row r="3935" spans="1:15" x14ac:dyDescent="0.25">
      <c r="A3935">
        <v>278</v>
      </c>
      <c r="B3935">
        <v>20240407</v>
      </c>
      <c r="C3935">
        <v>4.4000000000000004</v>
      </c>
      <c r="D3935">
        <v>17.2</v>
      </c>
      <c r="E3935">
        <v>1727</v>
      </c>
      <c r="F3935">
        <v>3.9</v>
      </c>
      <c r="H3935">
        <v>61</v>
      </c>
      <c r="I3935" s="101" t="s">
        <v>26</v>
      </c>
      <c r="J3935" s="1">
        <f>DATEVALUE(RIGHT(jaar_zip[[#This Row],[YYYYMMDD]],2)&amp;"-"&amp;MID(jaar_zip[[#This Row],[YYYYMMDD]],5,2)&amp;"-"&amp;LEFT(jaar_zip[[#This Row],[YYYYMMDD]],4))</f>
        <v>45389</v>
      </c>
      <c r="K3935" s="101" t="str">
        <f>IF(AND(VALUE(MONTH(jaar_zip[[#This Row],[Datum]]))=1,VALUE(WEEKNUM(jaar_zip[[#This Row],[Datum]],21))&gt;51),RIGHT(YEAR(jaar_zip[[#This Row],[Datum]])-1,2),RIGHT(YEAR(jaar_zip[[#This Row],[Datum]]),2))&amp;"-"&amp; TEXT(WEEKNUM(jaar_zip[[#This Row],[Datum]],21),"00")</f>
        <v>24-14</v>
      </c>
      <c r="L3935" s="101">
        <f>MONTH(jaar_zip[[#This Row],[Datum]])</f>
        <v>4</v>
      </c>
      <c r="M3935" s="101">
        <f>IF(ISNUMBER(jaar_zip[[#This Row],[etmaaltemperatuur]]),IF(jaar_zip[[#This Row],[etmaaltemperatuur]]&lt;stookgrens,stookgrens-jaar_zip[[#This Row],[etmaaltemperatuur]],0),"")</f>
        <v>0.80000000000000071</v>
      </c>
      <c r="N3935" s="101">
        <f>IF(ISNUMBER(jaar_zip[[#This Row],[graaddagen]]),IF(OR(MONTH(jaar_zip[[#This Row],[Datum]])=1,MONTH(jaar_zip[[#This Row],[Datum]])=2,MONTH(jaar_zip[[#This Row],[Datum]])=11,MONTH(jaar_zip[[#This Row],[Datum]])=12),1.1,IF(OR(MONTH(jaar_zip[[#This Row],[Datum]])=3,MONTH(jaar_zip[[#This Row],[Datum]])=10),1,0.8))*jaar_zip[[#This Row],[graaddagen]],"")</f>
        <v>0.64000000000000057</v>
      </c>
      <c r="O3935" s="101">
        <f>IF(ISNUMBER(jaar_zip[[#This Row],[etmaaltemperatuur]]),IF(jaar_zip[[#This Row],[etmaaltemperatuur]]&gt;stookgrens,jaar_zip[[#This Row],[etmaaltemperatuur]]-stookgrens,0),"")</f>
        <v>0</v>
      </c>
    </row>
    <row r="3936" spans="1:15" x14ac:dyDescent="0.25">
      <c r="A3936">
        <v>278</v>
      </c>
      <c r="B3936">
        <v>20240408</v>
      </c>
      <c r="C3936">
        <v>2.2000000000000002</v>
      </c>
      <c r="D3936">
        <v>15</v>
      </c>
      <c r="E3936">
        <v>1071</v>
      </c>
      <c r="F3936">
        <v>1.4</v>
      </c>
      <c r="H3936">
        <v>86</v>
      </c>
      <c r="I3936" s="101" t="s">
        <v>26</v>
      </c>
      <c r="J3936" s="1">
        <f>DATEVALUE(RIGHT(jaar_zip[[#This Row],[YYYYMMDD]],2)&amp;"-"&amp;MID(jaar_zip[[#This Row],[YYYYMMDD]],5,2)&amp;"-"&amp;LEFT(jaar_zip[[#This Row],[YYYYMMDD]],4))</f>
        <v>45390</v>
      </c>
      <c r="K3936" s="101" t="str">
        <f>IF(AND(VALUE(MONTH(jaar_zip[[#This Row],[Datum]]))=1,VALUE(WEEKNUM(jaar_zip[[#This Row],[Datum]],21))&gt;51),RIGHT(YEAR(jaar_zip[[#This Row],[Datum]])-1,2),RIGHT(YEAR(jaar_zip[[#This Row],[Datum]]),2))&amp;"-"&amp; TEXT(WEEKNUM(jaar_zip[[#This Row],[Datum]],21),"00")</f>
        <v>24-15</v>
      </c>
      <c r="L3936" s="101">
        <f>MONTH(jaar_zip[[#This Row],[Datum]])</f>
        <v>4</v>
      </c>
      <c r="M3936" s="101">
        <f>IF(ISNUMBER(jaar_zip[[#This Row],[etmaaltemperatuur]]),IF(jaar_zip[[#This Row],[etmaaltemperatuur]]&lt;stookgrens,stookgrens-jaar_zip[[#This Row],[etmaaltemperatuur]],0),"")</f>
        <v>3</v>
      </c>
      <c r="N3936" s="101">
        <f>IF(ISNUMBER(jaar_zip[[#This Row],[graaddagen]]),IF(OR(MONTH(jaar_zip[[#This Row],[Datum]])=1,MONTH(jaar_zip[[#This Row],[Datum]])=2,MONTH(jaar_zip[[#This Row],[Datum]])=11,MONTH(jaar_zip[[#This Row],[Datum]])=12),1.1,IF(OR(MONTH(jaar_zip[[#This Row],[Datum]])=3,MONTH(jaar_zip[[#This Row],[Datum]])=10),1,0.8))*jaar_zip[[#This Row],[graaddagen]],"")</f>
        <v>2.4000000000000004</v>
      </c>
      <c r="O3936" s="101">
        <f>IF(ISNUMBER(jaar_zip[[#This Row],[etmaaltemperatuur]]),IF(jaar_zip[[#This Row],[etmaaltemperatuur]]&gt;stookgrens,jaar_zip[[#This Row],[etmaaltemperatuur]]-stookgrens,0),"")</f>
        <v>0</v>
      </c>
    </row>
    <row r="3937" spans="1:15" x14ac:dyDescent="0.25">
      <c r="A3937">
        <v>278</v>
      </c>
      <c r="B3937">
        <v>20240409</v>
      </c>
      <c r="C3937">
        <v>5.3</v>
      </c>
      <c r="D3937">
        <v>12.2</v>
      </c>
      <c r="E3937">
        <v>931</v>
      </c>
      <c r="F3937">
        <v>1.1000000000000001</v>
      </c>
      <c r="H3937">
        <v>76</v>
      </c>
      <c r="I3937" s="101" t="s">
        <v>26</v>
      </c>
      <c r="J3937" s="1">
        <f>DATEVALUE(RIGHT(jaar_zip[[#This Row],[YYYYMMDD]],2)&amp;"-"&amp;MID(jaar_zip[[#This Row],[YYYYMMDD]],5,2)&amp;"-"&amp;LEFT(jaar_zip[[#This Row],[YYYYMMDD]],4))</f>
        <v>45391</v>
      </c>
      <c r="K3937" s="101" t="str">
        <f>IF(AND(VALUE(MONTH(jaar_zip[[#This Row],[Datum]]))=1,VALUE(WEEKNUM(jaar_zip[[#This Row],[Datum]],21))&gt;51),RIGHT(YEAR(jaar_zip[[#This Row],[Datum]])-1,2),RIGHT(YEAR(jaar_zip[[#This Row],[Datum]]),2))&amp;"-"&amp; TEXT(WEEKNUM(jaar_zip[[#This Row],[Datum]],21),"00")</f>
        <v>24-15</v>
      </c>
      <c r="L3937" s="101">
        <f>MONTH(jaar_zip[[#This Row],[Datum]])</f>
        <v>4</v>
      </c>
      <c r="M3937" s="101">
        <f>IF(ISNUMBER(jaar_zip[[#This Row],[etmaaltemperatuur]]),IF(jaar_zip[[#This Row],[etmaaltemperatuur]]&lt;stookgrens,stookgrens-jaar_zip[[#This Row],[etmaaltemperatuur]],0),"")</f>
        <v>5.8000000000000007</v>
      </c>
      <c r="N3937" s="101">
        <f>IF(ISNUMBER(jaar_zip[[#This Row],[graaddagen]]),IF(OR(MONTH(jaar_zip[[#This Row],[Datum]])=1,MONTH(jaar_zip[[#This Row],[Datum]])=2,MONTH(jaar_zip[[#This Row],[Datum]])=11,MONTH(jaar_zip[[#This Row],[Datum]])=12),1.1,IF(OR(MONTH(jaar_zip[[#This Row],[Datum]])=3,MONTH(jaar_zip[[#This Row],[Datum]])=10),1,0.8))*jaar_zip[[#This Row],[graaddagen]],"")</f>
        <v>4.6400000000000006</v>
      </c>
      <c r="O3937" s="101">
        <f>IF(ISNUMBER(jaar_zip[[#This Row],[etmaaltemperatuur]]),IF(jaar_zip[[#This Row],[etmaaltemperatuur]]&gt;stookgrens,jaar_zip[[#This Row],[etmaaltemperatuur]]-stookgrens,0),"")</f>
        <v>0</v>
      </c>
    </row>
    <row r="3938" spans="1:15" x14ac:dyDescent="0.25">
      <c r="A3938">
        <v>278</v>
      </c>
      <c r="B3938">
        <v>20240410</v>
      </c>
      <c r="C3938">
        <v>3.4</v>
      </c>
      <c r="D3938">
        <v>11.1</v>
      </c>
      <c r="E3938">
        <v>1609</v>
      </c>
      <c r="F3938">
        <v>0.1</v>
      </c>
      <c r="H3938">
        <v>68</v>
      </c>
      <c r="I3938" s="101" t="s">
        <v>26</v>
      </c>
      <c r="J3938" s="1">
        <f>DATEVALUE(RIGHT(jaar_zip[[#This Row],[YYYYMMDD]],2)&amp;"-"&amp;MID(jaar_zip[[#This Row],[YYYYMMDD]],5,2)&amp;"-"&amp;LEFT(jaar_zip[[#This Row],[YYYYMMDD]],4))</f>
        <v>45392</v>
      </c>
      <c r="K3938" s="101" t="str">
        <f>IF(AND(VALUE(MONTH(jaar_zip[[#This Row],[Datum]]))=1,VALUE(WEEKNUM(jaar_zip[[#This Row],[Datum]],21))&gt;51),RIGHT(YEAR(jaar_zip[[#This Row],[Datum]])-1,2),RIGHT(YEAR(jaar_zip[[#This Row],[Datum]]),2))&amp;"-"&amp; TEXT(WEEKNUM(jaar_zip[[#This Row],[Datum]],21),"00")</f>
        <v>24-15</v>
      </c>
      <c r="L3938" s="101">
        <f>MONTH(jaar_zip[[#This Row],[Datum]])</f>
        <v>4</v>
      </c>
      <c r="M3938" s="101">
        <f>IF(ISNUMBER(jaar_zip[[#This Row],[etmaaltemperatuur]]),IF(jaar_zip[[#This Row],[etmaaltemperatuur]]&lt;stookgrens,stookgrens-jaar_zip[[#This Row],[etmaaltemperatuur]],0),"")</f>
        <v>6.9</v>
      </c>
      <c r="N3938" s="101">
        <f>IF(ISNUMBER(jaar_zip[[#This Row],[graaddagen]]),IF(OR(MONTH(jaar_zip[[#This Row],[Datum]])=1,MONTH(jaar_zip[[#This Row],[Datum]])=2,MONTH(jaar_zip[[#This Row],[Datum]])=11,MONTH(jaar_zip[[#This Row],[Datum]])=12),1.1,IF(OR(MONTH(jaar_zip[[#This Row],[Datum]])=3,MONTH(jaar_zip[[#This Row],[Datum]])=10),1,0.8))*jaar_zip[[#This Row],[graaddagen]],"")</f>
        <v>5.5200000000000005</v>
      </c>
      <c r="O3938" s="101">
        <f>IF(ISNUMBER(jaar_zip[[#This Row],[etmaaltemperatuur]]),IF(jaar_zip[[#This Row],[etmaaltemperatuur]]&gt;stookgrens,jaar_zip[[#This Row],[etmaaltemperatuur]]-stookgrens,0),"")</f>
        <v>0</v>
      </c>
    </row>
    <row r="3939" spans="1:15" x14ac:dyDescent="0.25">
      <c r="A3939">
        <v>278</v>
      </c>
      <c r="B3939">
        <v>20240411</v>
      </c>
      <c r="C3939">
        <v>3.5</v>
      </c>
      <c r="D3939">
        <v>12.8</v>
      </c>
      <c r="E3939">
        <v>464</v>
      </c>
      <c r="F3939">
        <v>0.8</v>
      </c>
      <c r="H3939">
        <v>84</v>
      </c>
      <c r="I3939" s="101" t="s">
        <v>26</v>
      </c>
      <c r="J3939" s="1">
        <f>DATEVALUE(RIGHT(jaar_zip[[#This Row],[YYYYMMDD]],2)&amp;"-"&amp;MID(jaar_zip[[#This Row],[YYYYMMDD]],5,2)&amp;"-"&amp;LEFT(jaar_zip[[#This Row],[YYYYMMDD]],4))</f>
        <v>45393</v>
      </c>
      <c r="K3939" s="101" t="str">
        <f>IF(AND(VALUE(MONTH(jaar_zip[[#This Row],[Datum]]))=1,VALUE(WEEKNUM(jaar_zip[[#This Row],[Datum]],21))&gt;51),RIGHT(YEAR(jaar_zip[[#This Row],[Datum]])-1,2),RIGHT(YEAR(jaar_zip[[#This Row],[Datum]]),2))&amp;"-"&amp; TEXT(WEEKNUM(jaar_zip[[#This Row],[Datum]],21),"00")</f>
        <v>24-15</v>
      </c>
      <c r="L3939" s="101">
        <f>MONTH(jaar_zip[[#This Row],[Datum]])</f>
        <v>4</v>
      </c>
      <c r="M3939" s="101">
        <f>IF(ISNUMBER(jaar_zip[[#This Row],[etmaaltemperatuur]]),IF(jaar_zip[[#This Row],[etmaaltemperatuur]]&lt;stookgrens,stookgrens-jaar_zip[[#This Row],[etmaaltemperatuur]],0),"")</f>
        <v>5.1999999999999993</v>
      </c>
      <c r="N3939" s="101">
        <f>IF(ISNUMBER(jaar_zip[[#This Row],[graaddagen]]),IF(OR(MONTH(jaar_zip[[#This Row],[Datum]])=1,MONTH(jaar_zip[[#This Row],[Datum]])=2,MONTH(jaar_zip[[#This Row],[Datum]])=11,MONTH(jaar_zip[[#This Row],[Datum]])=12),1.1,IF(OR(MONTH(jaar_zip[[#This Row],[Datum]])=3,MONTH(jaar_zip[[#This Row],[Datum]])=10),1,0.8))*jaar_zip[[#This Row],[graaddagen]],"")</f>
        <v>4.1599999999999993</v>
      </c>
      <c r="O3939" s="101">
        <f>IF(ISNUMBER(jaar_zip[[#This Row],[etmaaltemperatuur]]),IF(jaar_zip[[#This Row],[etmaaltemperatuur]]&gt;stookgrens,jaar_zip[[#This Row],[etmaaltemperatuur]]-stookgrens,0),"")</f>
        <v>0</v>
      </c>
    </row>
    <row r="3940" spans="1:15" x14ac:dyDescent="0.25">
      <c r="A3940">
        <v>278</v>
      </c>
      <c r="B3940">
        <v>20240412</v>
      </c>
      <c r="C3940">
        <v>4.5</v>
      </c>
      <c r="D3940">
        <v>16</v>
      </c>
      <c r="E3940">
        <v>1496</v>
      </c>
      <c r="F3940">
        <v>0</v>
      </c>
      <c r="H3940">
        <v>75</v>
      </c>
      <c r="I3940" s="101" t="s">
        <v>26</v>
      </c>
      <c r="J3940" s="1">
        <f>DATEVALUE(RIGHT(jaar_zip[[#This Row],[YYYYMMDD]],2)&amp;"-"&amp;MID(jaar_zip[[#This Row],[YYYYMMDD]],5,2)&amp;"-"&amp;LEFT(jaar_zip[[#This Row],[YYYYMMDD]],4))</f>
        <v>45394</v>
      </c>
      <c r="K3940" s="101" t="str">
        <f>IF(AND(VALUE(MONTH(jaar_zip[[#This Row],[Datum]]))=1,VALUE(WEEKNUM(jaar_zip[[#This Row],[Datum]],21))&gt;51),RIGHT(YEAR(jaar_zip[[#This Row],[Datum]])-1,2),RIGHT(YEAR(jaar_zip[[#This Row],[Datum]]),2))&amp;"-"&amp; TEXT(WEEKNUM(jaar_zip[[#This Row],[Datum]],21),"00")</f>
        <v>24-15</v>
      </c>
      <c r="L3940" s="101">
        <f>MONTH(jaar_zip[[#This Row],[Datum]])</f>
        <v>4</v>
      </c>
      <c r="M3940" s="101">
        <f>IF(ISNUMBER(jaar_zip[[#This Row],[etmaaltemperatuur]]),IF(jaar_zip[[#This Row],[etmaaltemperatuur]]&lt;stookgrens,stookgrens-jaar_zip[[#This Row],[etmaaltemperatuur]],0),"")</f>
        <v>2</v>
      </c>
      <c r="N3940" s="101">
        <f>IF(ISNUMBER(jaar_zip[[#This Row],[graaddagen]]),IF(OR(MONTH(jaar_zip[[#This Row],[Datum]])=1,MONTH(jaar_zip[[#This Row],[Datum]])=2,MONTH(jaar_zip[[#This Row],[Datum]])=11,MONTH(jaar_zip[[#This Row],[Datum]])=12),1.1,IF(OR(MONTH(jaar_zip[[#This Row],[Datum]])=3,MONTH(jaar_zip[[#This Row],[Datum]])=10),1,0.8))*jaar_zip[[#This Row],[graaddagen]],"")</f>
        <v>1.6</v>
      </c>
      <c r="O3940" s="101">
        <f>IF(ISNUMBER(jaar_zip[[#This Row],[etmaaltemperatuur]]),IF(jaar_zip[[#This Row],[etmaaltemperatuur]]&gt;stookgrens,jaar_zip[[#This Row],[etmaaltemperatuur]]-stookgrens,0),"")</f>
        <v>0</v>
      </c>
    </row>
    <row r="3941" spans="1:15" x14ac:dyDescent="0.25">
      <c r="A3941">
        <v>278</v>
      </c>
      <c r="B3941">
        <v>20240413</v>
      </c>
      <c r="C3941">
        <v>4.3</v>
      </c>
      <c r="D3941">
        <v>17.2</v>
      </c>
      <c r="E3941">
        <v>1688</v>
      </c>
      <c r="F3941">
        <v>0</v>
      </c>
      <c r="H3941">
        <v>69</v>
      </c>
      <c r="I3941" s="101" t="s">
        <v>26</v>
      </c>
      <c r="J3941" s="1">
        <f>DATEVALUE(RIGHT(jaar_zip[[#This Row],[YYYYMMDD]],2)&amp;"-"&amp;MID(jaar_zip[[#This Row],[YYYYMMDD]],5,2)&amp;"-"&amp;LEFT(jaar_zip[[#This Row],[YYYYMMDD]],4))</f>
        <v>45395</v>
      </c>
      <c r="K3941" s="101" t="str">
        <f>IF(AND(VALUE(MONTH(jaar_zip[[#This Row],[Datum]]))=1,VALUE(WEEKNUM(jaar_zip[[#This Row],[Datum]],21))&gt;51),RIGHT(YEAR(jaar_zip[[#This Row],[Datum]])-1,2),RIGHT(YEAR(jaar_zip[[#This Row],[Datum]]),2))&amp;"-"&amp; TEXT(WEEKNUM(jaar_zip[[#This Row],[Datum]],21),"00")</f>
        <v>24-15</v>
      </c>
      <c r="L3941" s="101">
        <f>MONTH(jaar_zip[[#This Row],[Datum]])</f>
        <v>4</v>
      </c>
      <c r="M3941" s="101">
        <f>IF(ISNUMBER(jaar_zip[[#This Row],[etmaaltemperatuur]]),IF(jaar_zip[[#This Row],[etmaaltemperatuur]]&lt;stookgrens,stookgrens-jaar_zip[[#This Row],[etmaaltemperatuur]],0),"")</f>
        <v>0.80000000000000071</v>
      </c>
      <c r="N3941" s="101">
        <f>IF(ISNUMBER(jaar_zip[[#This Row],[graaddagen]]),IF(OR(MONTH(jaar_zip[[#This Row],[Datum]])=1,MONTH(jaar_zip[[#This Row],[Datum]])=2,MONTH(jaar_zip[[#This Row],[Datum]])=11,MONTH(jaar_zip[[#This Row],[Datum]])=12),1.1,IF(OR(MONTH(jaar_zip[[#This Row],[Datum]])=3,MONTH(jaar_zip[[#This Row],[Datum]])=10),1,0.8))*jaar_zip[[#This Row],[graaddagen]],"")</f>
        <v>0.64000000000000057</v>
      </c>
      <c r="O3941" s="101">
        <f>IF(ISNUMBER(jaar_zip[[#This Row],[etmaaltemperatuur]]),IF(jaar_zip[[#This Row],[etmaaltemperatuur]]&gt;stookgrens,jaar_zip[[#This Row],[etmaaltemperatuur]]-stookgrens,0),"")</f>
        <v>0</v>
      </c>
    </row>
    <row r="3942" spans="1:15" x14ac:dyDescent="0.25">
      <c r="A3942">
        <v>278</v>
      </c>
      <c r="B3942">
        <v>20240414</v>
      </c>
      <c r="C3942">
        <v>2.8</v>
      </c>
      <c r="D3942">
        <v>11.1</v>
      </c>
      <c r="E3942">
        <v>1760</v>
      </c>
      <c r="F3942">
        <v>0</v>
      </c>
      <c r="H3942">
        <v>65</v>
      </c>
      <c r="I3942" s="101" t="s">
        <v>26</v>
      </c>
      <c r="J3942" s="1">
        <f>DATEVALUE(RIGHT(jaar_zip[[#This Row],[YYYYMMDD]],2)&amp;"-"&amp;MID(jaar_zip[[#This Row],[YYYYMMDD]],5,2)&amp;"-"&amp;LEFT(jaar_zip[[#This Row],[YYYYMMDD]],4))</f>
        <v>45396</v>
      </c>
      <c r="K3942" s="101" t="str">
        <f>IF(AND(VALUE(MONTH(jaar_zip[[#This Row],[Datum]]))=1,VALUE(WEEKNUM(jaar_zip[[#This Row],[Datum]],21))&gt;51),RIGHT(YEAR(jaar_zip[[#This Row],[Datum]])-1,2),RIGHT(YEAR(jaar_zip[[#This Row],[Datum]]),2))&amp;"-"&amp; TEXT(WEEKNUM(jaar_zip[[#This Row],[Datum]],21),"00")</f>
        <v>24-15</v>
      </c>
      <c r="L3942" s="101">
        <f>MONTH(jaar_zip[[#This Row],[Datum]])</f>
        <v>4</v>
      </c>
      <c r="M3942" s="101">
        <f>IF(ISNUMBER(jaar_zip[[#This Row],[etmaaltemperatuur]]),IF(jaar_zip[[#This Row],[etmaaltemperatuur]]&lt;stookgrens,stookgrens-jaar_zip[[#This Row],[etmaaltemperatuur]],0),"")</f>
        <v>6.9</v>
      </c>
      <c r="N3942" s="101">
        <f>IF(ISNUMBER(jaar_zip[[#This Row],[graaddagen]]),IF(OR(MONTH(jaar_zip[[#This Row],[Datum]])=1,MONTH(jaar_zip[[#This Row],[Datum]])=2,MONTH(jaar_zip[[#This Row],[Datum]])=11,MONTH(jaar_zip[[#This Row],[Datum]])=12),1.1,IF(OR(MONTH(jaar_zip[[#This Row],[Datum]])=3,MONTH(jaar_zip[[#This Row],[Datum]])=10),1,0.8))*jaar_zip[[#This Row],[graaddagen]],"")</f>
        <v>5.5200000000000005</v>
      </c>
      <c r="O3942" s="101">
        <f>IF(ISNUMBER(jaar_zip[[#This Row],[etmaaltemperatuur]]),IF(jaar_zip[[#This Row],[etmaaltemperatuur]]&gt;stookgrens,jaar_zip[[#This Row],[etmaaltemperatuur]]-stookgrens,0),"")</f>
        <v>0</v>
      </c>
    </row>
    <row r="3943" spans="1:15" x14ac:dyDescent="0.25">
      <c r="A3943">
        <v>278</v>
      </c>
      <c r="B3943">
        <v>20240415</v>
      </c>
      <c r="C3943">
        <v>4.5</v>
      </c>
      <c r="D3943">
        <v>7.1</v>
      </c>
      <c r="E3943">
        <v>798</v>
      </c>
      <c r="F3943">
        <v>11.4</v>
      </c>
      <c r="H3943">
        <v>84</v>
      </c>
      <c r="I3943" s="101" t="s">
        <v>26</v>
      </c>
      <c r="J3943" s="1">
        <f>DATEVALUE(RIGHT(jaar_zip[[#This Row],[YYYYMMDD]],2)&amp;"-"&amp;MID(jaar_zip[[#This Row],[YYYYMMDD]],5,2)&amp;"-"&amp;LEFT(jaar_zip[[#This Row],[YYYYMMDD]],4))</f>
        <v>45397</v>
      </c>
      <c r="K3943" s="101" t="str">
        <f>IF(AND(VALUE(MONTH(jaar_zip[[#This Row],[Datum]]))=1,VALUE(WEEKNUM(jaar_zip[[#This Row],[Datum]],21))&gt;51),RIGHT(YEAR(jaar_zip[[#This Row],[Datum]])-1,2),RIGHT(YEAR(jaar_zip[[#This Row],[Datum]]),2))&amp;"-"&amp; TEXT(WEEKNUM(jaar_zip[[#This Row],[Datum]],21),"00")</f>
        <v>24-16</v>
      </c>
      <c r="L3943" s="101">
        <f>MONTH(jaar_zip[[#This Row],[Datum]])</f>
        <v>4</v>
      </c>
      <c r="M3943" s="101">
        <f>IF(ISNUMBER(jaar_zip[[#This Row],[etmaaltemperatuur]]),IF(jaar_zip[[#This Row],[etmaaltemperatuur]]&lt;stookgrens,stookgrens-jaar_zip[[#This Row],[etmaaltemperatuur]],0),"")</f>
        <v>10.9</v>
      </c>
      <c r="N3943" s="101">
        <f>IF(ISNUMBER(jaar_zip[[#This Row],[graaddagen]]),IF(OR(MONTH(jaar_zip[[#This Row],[Datum]])=1,MONTH(jaar_zip[[#This Row],[Datum]])=2,MONTH(jaar_zip[[#This Row],[Datum]])=11,MONTH(jaar_zip[[#This Row],[Datum]])=12),1.1,IF(OR(MONTH(jaar_zip[[#This Row],[Datum]])=3,MONTH(jaar_zip[[#This Row],[Datum]])=10),1,0.8))*jaar_zip[[#This Row],[graaddagen]],"")</f>
        <v>8.7200000000000006</v>
      </c>
      <c r="O3943" s="101">
        <f>IF(ISNUMBER(jaar_zip[[#This Row],[etmaaltemperatuur]]),IF(jaar_zip[[#This Row],[etmaaltemperatuur]]&gt;stookgrens,jaar_zip[[#This Row],[etmaaltemperatuur]]-stookgrens,0),"")</f>
        <v>0</v>
      </c>
    </row>
    <row r="3944" spans="1:15" x14ac:dyDescent="0.25">
      <c r="A3944">
        <v>278</v>
      </c>
      <c r="B3944">
        <v>20240416</v>
      </c>
      <c r="C3944">
        <v>4</v>
      </c>
      <c r="D3944">
        <v>7.3</v>
      </c>
      <c r="E3944">
        <v>1175</v>
      </c>
      <c r="F3944">
        <v>14.1</v>
      </c>
      <c r="H3944">
        <v>84</v>
      </c>
      <c r="I3944" s="101" t="s">
        <v>26</v>
      </c>
      <c r="J3944" s="1">
        <f>DATEVALUE(RIGHT(jaar_zip[[#This Row],[YYYYMMDD]],2)&amp;"-"&amp;MID(jaar_zip[[#This Row],[YYYYMMDD]],5,2)&amp;"-"&amp;LEFT(jaar_zip[[#This Row],[YYYYMMDD]],4))</f>
        <v>45398</v>
      </c>
      <c r="K3944" s="101" t="str">
        <f>IF(AND(VALUE(MONTH(jaar_zip[[#This Row],[Datum]]))=1,VALUE(WEEKNUM(jaar_zip[[#This Row],[Datum]],21))&gt;51),RIGHT(YEAR(jaar_zip[[#This Row],[Datum]])-1,2),RIGHT(YEAR(jaar_zip[[#This Row],[Datum]]),2))&amp;"-"&amp; TEXT(WEEKNUM(jaar_zip[[#This Row],[Datum]],21),"00")</f>
        <v>24-16</v>
      </c>
      <c r="L3944" s="101">
        <f>MONTH(jaar_zip[[#This Row],[Datum]])</f>
        <v>4</v>
      </c>
      <c r="M3944" s="101">
        <f>IF(ISNUMBER(jaar_zip[[#This Row],[etmaaltemperatuur]]),IF(jaar_zip[[#This Row],[etmaaltemperatuur]]&lt;stookgrens,stookgrens-jaar_zip[[#This Row],[etmaaltemperatuur]],0),"")</f>
        <v>10.7</v>
      </c>
      <c r="N3944" s="101">
        <f>IF(ISNUMBER(jaar_zip[[#This Row],[graaddagen]]),IF(OR(MONTH(jaar_zip[[#This Row],[Datum]])=1,MONTH(jaar_zip[[#This Row],[Datum]])=2,MONTH(jaar_zip[[#This Row],[Datum]])=11,MONTH(jaar_zip[[#This Row],[Datum]])=12),1.1,IF(OR(MONTH(jaar_zip[[#This Row],[Datum]])=3,MONTH(jaar_zip[[#This Row],[Datum]])=10),1,0.8))*jaar_zip[[#This Row],[graaddagen]],"")</f>
        <v>8.56</v>
      </c>
      <c r="O3944" s="101">
        <f>IF(ISNUMBER(jaar_zip[[#This Row],[etmaaltemperatuur]]),IF(jaar_zip[[#This Row],[etmaaltemperatuur]]&gt;stookgrens,jaar_zip[[#This Row],[etmaaltemperatuur]]-stookgrens,0),"")</f>
        <v>0</v>
      </c>
    </row>
    <row r="3945" spans="1:15" x14ac:dyDescent="0.25">
      <c r="A3945">
        <v>278</v>
      </c>
      <c r="B3945">
        <v>20240417</v>
      </c>
      <c r="C3945">
        <v>2.2000000000000002</v>
      </c>
      <c r="D3945">
        <v>5.9</v>
      </c>
      <c r="E3945">
        <v>1331</v>
      </c>
      <c r="F3945">
        <v>5.4</v>
      </c>
      <c r="H3945">
        <v>87</v>
      </c>
      <c r="I3945" s="101" t="s">
        <v>26</v>
      </c>
      <c r="J3945" s="1">
        <f>DATEVALUE(RIGHT(jaar_zip[[#This Row],[YYYYMMDD]],2)&amp;"-"&amp;MID(jaar_zip[[#This Row],[YYYYMMDD]],5,2)&amp;"-"&amp;LEFT(jaar_zip[[#This Row],[YYYYMMDD]],4))</f>
        <v>45399</v>
      </c>
      <c r="K3945" s="101" t="str">
        <f>IF(AND(VALUE(MONTH(jaar_zip[[#This Row],[Datum]]))=1,VALUE(WEEKNUM(jaar_zip[[#This Row],[Datum]],21))&gt;51),RIGHT(YEAR(jaar_zip[[#This Row],[Datum]])-1,2),RIGHT(YEAR(jaar_zip[[#This Row],[Datum]]),2))&amp;"-"&amp; TEXT(WEEKNUM(jaar_zip[[#This Row],[Datum]],21),"00")</f>
        <v>24-16</v>
      </c>
      <c r="L3945" s="101">
        <f>MONTH(jaar_zip[[#This Row],[Datum]])</f>
        <v>4</v>
      </c>
      <c r="M3945" s="101">
        <f>IF(ISNUMBER(jaar_zip[[#This Row],[etmaaltemperatuur]]),IF(jaar_zip[[#This Row],[etmaaltemperatuur]]&lt;stookgrens,stookgrens-jaar_zip[[#This Row],[etmaaltemperatuur]],0),"")</f>
        <v>12.1</v>
      </c>
      <c r="N3945" s="101">
        <f>IF(ISNUMBER(jaar_zip[[#This Row],[graaddagen]]),IF(OR(MONTH(jaar_zip[[#This Row],[Datum]])=1,MONTH(jaar_zip[[#This Row],[Datum]])=2,MONTH(jaar_zip[[#This Row],[Datum]])=11,MONTH(jaar_zip[[#This Row],[Datum]])=12),1.1,IF(OR(MONTH(jaar_zip[[#This Row],[Datum]])=3,MONTH(jaar_zip[[#This Row],[Datum]])=10),1,0.8))*jaar_zip[[#This Row],[graaddagen]],"")</f>
        <v>9.68</v>
      </c>
      <c r="O3945" s="101">
        <f>IF(ISNUMBER(jaar_zip[[#This Row],[etmaaltemperatuur]]),IF(jaar_zip[[#This Row],[etmaaltemperatuur]]&gt;stookgrens,jaar_zip[[#This Row],[etmaaltemperatuur]]-stookgrens,0),"")</f>
        <v>0</v>
      </c>
    </row>
    <row r="3946" spans="1:15" x14ac:dyDescent="0.25">
      <c r="A3946">
        <v>278</v>
      </c>
      <c r="B3946">
        <v>20240418</v>
      </c>
      <c r="C3946">
        <v>2.7</v>
      </c>
      <c r="D3946">
        <v>6.9</v>
      </c>
      <c r="E3946">
        <v>1630</v>
      </c>
      <c r="F3946">
        <v>0.5</v>
      </c>
      <c r="H3946">
        <v>79</v>
      </c>
      <c r="I3946" s="101" t="s">
        <v>26</v>
      </c>
      <c r="J3946" s="1">
        <f>DATEVALUE(RIGHT(jaar_zip[[#This Row],[YYYYMMDD]],2)&amp;"-"&amp;MID(jaar_zip[[#This Row],[YYYYMMDD]],5,2)&amp;"-"&amp;LEFT(jaar_zip[[#This Row],[YYYYMMDD]],4))</f>
        <v>45400</v>
      </c>
      <c r="K3946" s="101" t="str">
        <f>IF(AND(VALUE(MONTH(jaar_zip[[#This Row],[Datum]]))=1,VALUE(WEEKNUM(jaar_zip[[#This Row],[Datum]],21))&gt;51),RIGHT(YEAR(jaar_zip[[#This Row],[Datum]])-1,2),RIGHT(YEAR(jaar_zip[[#This Row],[Datum]]),2))&amp;"-"&amp; TEXT(WEEKNUM(jaar_zip[[#This Row],[Datum]],21),"00")</f>
        <v>24-16</v>
      </c>
      <c r="L3946" s="101">
        <f>MONTH(jaar_zip[[#This Row],[Datum]])</f>
        <v>4</v>
      </c>
      <c r="M3946" s="101">
        <f>IF(ISNUMBER(jaar_zip[[#This Row],[etmaaltemperatuur]]),IF(jaar_zip[[#This Row],[etmaaltemperatuur]]&lt;stookgrens,stookgrens-jaar_zip[[#This Row],[etmaaltemperatuur]],0),"")</f>
        <v>11.1</v>
      </c>
      <c r="N3946" s="101">
        <f>IF(ISNUMBER(jaar_zip[[#This Row],[graaddagen]]),IF(OR(MONTH(jaar_zip[[#This Row],[Datum]])=1,MONTH(jaar_zip[[#This Row],[Datum]])=2,MONTH(jaar_zip[[#This Row],[Datum]])=11,MONTH(jaar_zip[[#This Row],[Datum]])=12),1.1,IF(OR(MONTH(jaar_zip[[#This Row],[Datum]])=3,MONTH(jaar_zip[[#This Row],[Datum]])=10),1,0.8))*jaar_zip[[#This Row],[graaddagen]],"")</f>
        <v>8.8800000000000008</v>
      </c>
      <c r="O3946" s="101">
        <f>IF(ISNUMBER(jaar_zip[[#This Row],[etmaaltemperatuur]]),IF(jaar_zip[[#This Row],[etmaaltemperatuur]]&gt;stookgrens,jaar_zip[[#This Row],[etmaaltemperatuur]]-stookgrens,0),"")</f>
        <v>0</v>
      </c>
    </row>
    <row r="3947" spans="1:15" x14ac:dyDescent="0.25">
      <c r="A3947">
        <v>278</v>
      </c>
      <c r="B3947">
        <v>20240419</v>
      </c>
      <c r="C3947">
        <v>4.3</v>
      </c>
      <c r="D3947">
        <v>7.7</v>
      </c>
      <c r="E3947">
        <v>1220</v>
      </c>
      <c r="F3947">
        <v>8.8000000000000007</v>
      </c>
      <c r="H3947">
        <v>86</v>
      </c>
      <c r="I3947" s="101" t="s">
        <v>26</v>
      </c>
      <c r="J3947" s="1">
        <f>DATEVALUE(RIGHT(jaar_zip[[#This Row],[YYYYMMDD]],2)&amp;"-"&amp;MID(jaar_zip[[#This Row],[YYYYMMDD]],5,2)&amp;"-"&amp;LEFT(jaar_zip[[#This Row],[YYYYMMDD]],4))</f>
        <v>45401</v>
      </c>
      <c r="K3947" s="101" t="str">
        <f>IF(AND(VALUE(MONTH(jaar_zip[[#This Row],[Datum]]))=1,VALUE(WEEKNUM(jaar_zip[[#This Row],[Datum]],21))&gt;51),RIGHT(YEAR(jaar_zip[[#This Row],[Datum]])-1,2),RIGHT(YEAR(jaar_zip[[#This Row],[Datum]]),2))&amp;"-"&amp; TEXT(WEEKNUM(jaar_zip[[#This Row],[Datum]],21),"00")</f>
        <v>24-16</v>
      </c>
      <c r="L3947" s="101">
        <f>MONTH(jaar_zip[[#This Row],[Datum]])</f>
        <v>4</v>
      </c>
      <c r="M3947" s="101">
        <f>IF(ISNUMBER(jaar_zip[[#This Row],[etmaaltemperatuur]]),IF(jaar_zip[[#This Row],[etmaaltemperatuur]]&lt;stookgrens,stookgrens-jaar_zip[[#This Row],[etmaaltemperatuur]],0),"")</f>
        <v>10.3</v>
      </c>
      <c r="N3947" s="101">
        <f>IF(ISNUMBER(jaar_zip[[#This Row],[graaddagen]]),IF(OR(MONTH(jaar_zip[[#This Row],[Datum]])=1,MONTH(jaar_zip[[#This Row],[Datum]])=2,MONTH(jaar_zip[[#This Row],[Datum]])=11,MONTH(jaar_zip[[#This Row],[Datum]])=12),1.1,IF(OR(MONTH(jaar_zip[[#This Row],[Datum]])=3,MONTH(jaar_zip[[#This Row],[Datum]])=10),1,0.8))*jaar_zip[[#This Row],[graaddagen]],"")</f>
        <v>8.24</v>
      </c>
      <c r="O3947" s="101">
        <f>IF(ISNUMBER(jaar_zip[[#This Row],[etmaaltemperatuur]]),IF(jaar_zip[[#This Row],[etmaaltemperatuur]]&gt;stookgrens,jaar_zip[[#This Row],[etmaaltemperatuur]]-stookgrens,0),"")</f>
        <v>0</v>
      </c>
    </row>
    <row r="3948" spans="1:15" x14ac:dyDescent="0.25">
      <c r="A3948">
        <v>278</v>
      </c>
      <c r="B3948">
        <v>20240420</v>
      </c>
      <c r="C3948">
        <v>3.5</v>
      </c>
      <c r="D3948">
        <v>6.7</v>
      </c>
      <c r="E3948">
        <v>1394</v>
      </c>
      <c r="F3948">
        <v>4.5999999999999996</v>
      </c>
      <c r="H3948">
        <v>83</v>
      </c>
      <c r="I3948" s="101" t="s">
        <v>26</v>
      </c>
      <c r="J3948" s="1">
        <f>DATEVALUE(RIGHT(jaar_zip[[#This Row],[YYYYMMDD]],2)&amp;"-"&amp;MID(jaar_zip[[#This Row],[YYYYMMDD]],5,2)&amp;"-"&amp;LEFT(jaar_zip[[#This Row],[YYYYMMDD]],4))</f>
        <v>45402</v>
      </c>
      <c r="K3948" s="101" t="str">
        <f>IF(AND(VALUE(MONTH(jaar_zip[[#This Row],[Datum]]))=1,VALUE(WEEKNUM(jaar_zip[[#This Row],[Datum]],21))&gt;51),RIGHT(YEAR(jaar_zip[[#This Row],[Datum]])-1,2),RIGHT(YEAR(jaar_zip[[#This Row],[Datum]]),2))&amp;"-"&amp; TEXT(WEEKNUM(jaar_zip[[#This Row],[Datum]],21),"00")</f>
        <v>24-16</v>
      </c>
      <c r="L3948" s="101">
        <f>MONTH(jaar_zip[[#This Row],[Datum]])</f>
        <v>4</v>
      </c>
      <c r="M3948" s="101">
        <f>IF(ISNUMBER(jaar_zip[[#This Row],[etmaaltemperatuur]]),IF(jaar_zip[[#This Row],[etmaaltemperatuur]]&lt;stookgrens,stookgrens-jaar_zip[[#This Row],[etmaaltemperatuur]],0),"")</f>
        <v>11.3</v>
      </c>
      <c r="N3948" s="101">
        <f>IF(ISNUMBER(jaar_zip[[#This Row],[graaddagen]]),IF(OR(MONTH(jaar_zip[[#This Row],[Datum]])=1,MONTH(jaar_zip[[#This Row],[Datum]])=2,MONTH(jaar_zip[[#This Row],[Datum]])=11,MONTH(jaar_zip[[#This Row],[Datum]])=12),1.1,IF(OR(MONTH(jaar_zip[[#This Row],[Datum]])=3,MONTH(jaar_zip[[#This Row],[Datum]])=10),1,0.8))*jaar_zip[[#This Row],[graaddagen]],"")</f>
        <v>9.0400000000000009</v>
      </c>
      <c r="O3948" s="101">
        <f>IF(ISNUMBER(jaar_zip[[#This Row],[etmaaltemperatuur]]),IF(jaar_zip[[#This Row],[etmaaltemperatuur]]&gt;stookgrens,jaar_zip[[#This Row],[etmaaltemperatuur]]-stookgrens,0),"")</f>
        <v>0</v>
      </c>
    </row>
    <row r="3949" spans="1:15" x14ac:dyDescent="0.25">
      <c r="A3949">
        <v>278</v>
      </c>
      <c r="B3949">
        <v>20240421</v>
      </c>
      <c r="C3949">
        <v>3</v>
      </c>
      <c r="D3949">
        <v>5.9</v>
      </c>
      <c r="E3949">
        <v>1719</v>
      </c>
      <c r="F3949">
        <v>0.4</v>
      </c>
      <c r="H3949">
        <v>77</v>
      </c>
      <c r="I3949" s="101" t="s">
        <v>26</v>
      </c>
      <c r="J3949" s="1">
        <f>DATEVALUE(RIGHT(jaar_zip[[#This Row],[YYYYMMDD]],2)&amp;"-"&amp;MID(jaar_zip[[#This Row],[YYYYMMDD]],5,2)&amp;"-"&amp;LEFT(jaar_zip[[#This Row],[YYYYMMDD]],4))</f>
        <v>45403</v>
      </c>
      <c r="K3949" s="101" t="str">
        <f>IF(AND(VALUE(MONTH(jaar_zip[[#This Row],[Datum]]))=1,VALUE(WEEKNUM(jaar_zip[[#This Row],[Datum]],21))&gt;51),RIGHT(YEAR(jaar_zip[[#This Row],[Datum]])-1,2),RIGHT(YEAR(jaar_zip[[#This Row],[Datum]]),2))&amp;"-"&amp; TEXT(WEEKNUM(jaar_zip[[#This Row],[Datum]],21),"00")</f>
        <v>24-16</v>
      </c>
      <c r="L3949" s="101">
        <f>MONTH(jaar_zip[[#This Row],[Datum]])</f>
        <v>4</v>
      </c>
      <c r="M3949" s="101">
        <f>IF(ISNUMBER(jaar_zip[[#This Row],[etmaaltemperatuur]]),IF(jaar_zip[[#This Row],[etmaaltemperatuur]]&lt;stookgrens,stookgrens-jaar_zip[[#This Row],[etmaaltemperatuur]],0),"")</f>
        <v>12.1</v>
      </c>
      <c r="N3949" s="101">
        <f>IF(ISNUMBER(jaar_zip[[#This Row],[graaddagen]]),IF(OR(MONTH(jaar_zip[[#This Row],[Datum]])=1,MONTH(jaar_zip[[#This Row],[Datum]])=2,MONTH(jaar_zip[[#This Row],[Datum]])=11,MONTH(jaar_zip[[#This Row],[Datum]])=12),1.1,IF(OR(MONTH(jaar_zip[[#This Row],[Datum]])=3,MONTH(jaar_zip[[#This Row],[Datum]])=10),1,0.8))*jaar_zip[[#This Row],[graaddagen]],"")</f>
        <v>9.68</v>
      </c>
      <c r="O3949" s="101">
        <f>IF(ISNUMBER(jaar_zip[[#This Row],[etmaaltemperatuur]]),IF(jaar_zip[[#This Row],[etmaaltemperatuur]]&gt;stookgrens,jaar_zip[[#This Row],[etmaaltemperatuur]]-stookgrens,0),"")</f>
        <v>0</v>
      </c>
    </row>
    <row r="3950" spans="1:15" x14ac:dyDescent="0.25">
      <c r="A3950">
        <v>278</v>
      </c>
      <c r="B3950">
        <v>20240422</v>
      </c>
      <c r="C3950">
        <v>2.2999999999999998</v>
      </c>
      <c r="D3950">
        <v>5.3</v>
      </c>
      <c r="E3950">
        <v>1604</v>
      </c>
      <c r="F3950">
        <v>0.1</v>
      </c>
      <c r="H3950">
        <v>69</v>
      </c>
      <c r="I3950" s="101" t="s">
        <v>26</v>
      </c>
      <c r="J3950" s="1">
        <f>DATEVALUE(RIGHT(jaar_zip[[#This Row],[YYYYMMDD]],2)&amp;"-"&amp;MID(jaar_zip[[#This Row],[YYYYMMDD]],5,2)&amp;"-"&amp;LEFT(jaar_zip[[#This Row],[YYYYMMDD]],4))</f>
        <v>45404</v>
      </c>
      <c r="K3950" s="101" t="str">
        <f>IF(AND(VALUE(MONTH(jaar_zip[[#This Row],[Datum]]))=1,VALUE(WEEKNUM(jaar_zip[[#This Row],[Datum]],21))&gt;51),RIGHT(YEAR(jaar_zip[[#This Row],[Datum]])-1,2),RIGHT(YEAR(jaar_zip[[#This Row],[Datum]]),2))&amp;"-"&amp; TEXT(WEEKNUM(jaar_zip[[#This Row],[Datum]],21),"00")</f>
        <v>24-17</v>
      </c>
      <c r="L3950" s="101">
        <f>MONTH(jaar_zip[[#This Row],[Datum]])</f>
        <v>4</v>
      </c>
      <c r="M3950" s="101">
        <f>IF(ISNUMBER(jaar_zip[[#This Row],[etmaaltemperatuur]]),IF(jaar_zip[[#This Row],[etmaaltemperatuur]]&lt;stookgrens,stookgrens-jaar_zip[[#This Row],[etmaaltemperatuur]],0),"")</f>
        <v>12.7</v>
      </c>
      <c r="N3950" s="101">
        <f>IF(ISNUMBER(jaar_zip[[#This Row],[graaddagen]]),IF(OR(MONTH(jaar_zip[[#This Row],[Datum]])=1,MONTH(jaar_zip[[#This Row],[Datum]])=2,MONTH(jaar_zip[[#This Row],[Datum]])=11,MONTH(jaar_zip[[#This Row],[Datum]])=12),1.1,IF(OR(MONTH(jaar_zip[[#This Row],[Datum]])=3,MONTH(jaar_zip[[#This Row],[Datum]])=10),1,0.8))*jaar_zip[[#This Row],[graaddagen]],"")</f>
        <v>10.16</v>
      </c>
      <c r="O3950" s="101">
        <f>IF(ISNUMBER(jaar_zip[[#This Row],[etmaaltemperatuur]]),IF(jaar_zip[[#This Row],[etmaaltemperatuur]]&gt;stookgrens,jaar_zip[[#This Row],[etmaaltemperatuur]]-stookgrens,0),"")</f>
        <v>0</v>
      </c>
    </row>
    <row r="3951" spans="1:15" x14ac:dyDescent="0.25">
      <c r="A3951">
        <v>278</v>
      </c>
      <c r="B3951">
        <v>20240423</v>
      </c>
      <c r="C3951">
        <v>2.2000000000000002</v>
      </c>
      <c r="D3951">
        <v>5.2</v>
      </c>
      <c r="E3951">
        <v>2037</v>
      </c>
      <c r="F3951">
        <v>1.2</v>
      </c>
      <c r="H3951">
        <v>74</v>
      </c>
      <c r="I3951" s="101" t="s">
        <v>26</v>
      </c>
      <c r="J3951" s="1">
        <f>DATEVALUE(RIGHT(jaar_zip[[#This Row],[YYYYMMDD]],2)&amp;"-"&amp;MID(jaar_zip[[#This Row],[YYYYMMDD]],5,2)&amp;"-"&amp;LEFT(jaar_zip[[#This Row],[YYYYMMDD]],4))</f>
        <v>45405</v>
      </c>
      <c r="K3951" s="101" t="str">
        <f>IF(AND(VALUE(MONTH(jaar_zip[[#This Row],[Datum]]))=1,VALUE(WEEKNUM(jaar_zip[[#This Row],[Datum]],21))&gt;51),RIGHT(YEAR(jaar_zip[[#This Row],[Datum]])-1,2),RIGHT(YEAR(jaar_zip[[#This Row],[Datum]]),2))&amp;"-"&amp; TEXT(WEEKNUM(jaar_zip[[#This Row],[Datum]],21),"00")</f>
        <v>24-17</v>
      </c>
      <c r="L3951" s="101">
        <f>MONTH(jaar_zip[[#This Row],[Datum]])</f>
        <v>4</v>
      </c>
      <c r="M3951" s="101">
        <f>IF(ISNUMBER(jaar_zip[[#This Row],[etmaaltemperatuur]]),IF(jaar_zip[[#This Row],[etmaaltemperatuur]]&lt;stookgrens,stookgrens-jaar_zip[[#This Row],[etmaaltemperatuur]],0),"")</f>
        <v>12.8</v>
      </c>
      <c r="N3951" s="101">
        <f>IF(ISNUMBER(jaar_zip[[#This Row],[graaddagen]]),IF(OR(MONTH(jaar_zip[[#This Row],[Datum]])=1,MONTH(jaar_zip[[#This Row],[Datum]])=2,MONTH(jaar_zip[[#This Row],[Datum]])=11,MONTH(jaar_zip[[#This Row],[Datum]])=12),1.1,IF(OR(MONTH(jaar_zip[[#This Row],[Datum]])=3,MONTH(jaar_zip[[#This Row],[Datum]])=10),1,0.8))*jaar_zip[[#This Row],[graaddagen]],"")</f>
        <v>10.240000000000002</v>
      </c>
      <c r="O3951" s="101">
        <f>IF(ISNUMBER(jaar_zip[[#This Row],[etmaaltemperatuur]]),IF(jaar_zip[[#This Row],[etmaaltemperatuur]]&gt;stookgrens,jaar_zip[[#This Row],[etmaaltemperatuur]]-stookgrens,0),"")</f>
        <v>0</v>
      </c>
    </row>
    <row r="3952" spans="1:15" x14ac:dyDescent="0.25">
      <c r="A3952">
        <v>278</v>
      </c>
      <c r="B3952">
        <v>20240424</v>
      </c>
      <c r="C3952">
        <v>3.4</v>
      </c>
      <c r="D3952">
        <v>6.3</v>
      </c>
      <c r="E3952">
        <v>1580</v>
      </c>
      <c r="F3952">
        <v>2.5</v>
      </c>
      <c r="H3952">
        <v>78</v>
      </c>
      <c r="I3952" s="101" t="s">
        <v>26</v>
      </c>
      <c r="J3952" s="1">
        <f>DATEVALUE(RIGHT(jaar_zip[[#This Row],[YYYYMMDD]],2)&amp;"-"&amp;MID(jaar_zip[[#This Row],[YYYYMMDD]],5,2)&amp;"-"&amp;LEFT(jaar_zip[[#This Row],[YYYYMMDD]],4))</f>
        <v>45406</v>
      </c>
      <c r="K3952" s="101" t="str">
        <f>IF(AND(VALUE(MONTH(jaar_zip[[#This Row],[Datum]]))=1,VALUE(WEEKNUM(jaar_zip[[#This Row],[Datum]],21))&gt;51),RIGHT(YEAR(jaar_zip[[#This Row],[Datum]])-1,2),RIGHT(YEAR(jaar_zip[[#This Row],[Datum]]),2))&amp;"-"&amp; TEXT(WEEKNUM(jaar_zip[[#This Row],[Datum]],21),"00")</f>
        <v>24-17</v>
      </c>
      <c r="L3952" s="101">
        <f>MONTH(jaar_zip[[#This Row],[Datum]])</f>
        <v>4</v>
      </c>
      <c r="M3952" s="101">
        <f>IF(ISNUMBER(jaar_zip[[#This Row],[etmaaltemperatuur]]),IF(jaar_zip[[#This Row],[etmaaltemperatuur]]&lt;stookgrens,stookgrens-jaar_zip[[#This Row],[etmaaltemperatuur]],0),"")</f>
        <v>11.7</v>
      </c>
      <c r="N3952" s="101">
        <f>IF(ISNUMBER(jaar_zip[[#This Row],[graaddagen]]),IF(OR(MONTH(jaar_zip[[#This Row],[Datum]])=1,MONTH(jaar_zip[[#This Row],[Datum]])=2,MONTH(jaar_zip[[#This Row],[Datum]])=11,MONTH(jaar_zip[[#This Row],[Datum]])=12),1.1,IF(OR(MONTH(jaar_zip[[#This Row],[Datum]])=3,MONTH(jaar_zip[[#This Row],[Datum]])=10),1,0.8))*jaar_zip[[#This Row],[graaddagen]],"")</f>
        <v>9.36</v>
      </c>
      <c r="O3952" s="101">
        <f>IF(ISNUMBER(jaar_zip[[#This Row],[etmaaltemperatuur]]),IF(jaar_zip[[#This Row],[etmaaltemperatuur]]&gt;stookgrens,jaar_zip[[#This Row],[etmaaltemperatuur]]-stookgrens,0),"")</f>
        <v>0</v>
      </c>
    </row>
    <row r="3953" spans="1:15" x14ac:dyDescent="0.25">
      <c r="A3953">
        <v>278</v>
      </c>
      <c r="B3953">
        <v>20240425</v>
      </c>
      <c r="C3953">
        <v>3.1</v>
      </c>
      <c r="D3953">
        <v>6.2</v>
      </c>
      <c r="E3953">
        <v>1208</v>
      </c>
      <c r="F3953">
        <v>3.9</v>
      </c>
      <c r="H3953">
        <v>79</v>
      </c>
      <c r="I3953" s="101" t="s">
        <v>26</v>
      </c>
      <c r="J3953" s="1">
        <f>DATEVALUE(RIGHT(jaar_zip[[#This Row],[YYYYMMDD]],2)&amp;"-"&amp;MID(jaar_zip[[#This Row],[YYYYMMDD]],5,2)&amp;"-"&amp;LEFT(jaar_zip[[#This Row],[YYYYMMDD]],4))</f>
        <v>45407</v>
      </c>
      <c r="K3953" s="101" t="str">
        <f>IF(AND(VALUE(MONTH(jaar_zip[[#This Row],[Datum]]))=1,VALUE(WEEKNUM(jaar_zip[[#This Row],[Datum]],21))&gt;51),RIGHT(YEAR(jaar_zip[[#This Row],[Datum]])-1,2),RIGHT(YEAR(jaar_zip[[#This Row],[Datum]]),2))&amp;"-"&amp; TEXT(WEEKNUM(jaar_zip[[#This Row],[Datum]],21),"00")</f>
        <v>24-17</v>
      </c>
      <c r="L3953" s="101">
        <f>MONTH(jaar_zip[[#This Row],[Datum]])</f>
        <v>4</v>
      </c>
      <c r="M3953" s="101">
        <f>IF(ISNUMBER(jaar_zip[[#This Row],[etmaaltemperatuur]]),IF(jaar_zip[[#This Row],[etmaaltemperatuur]]&lt;stookgrens,stookgrens-jaar_zip[[#This Row],[etmaaltemperatuur]],0),"")</f>
        <v>11.8</v>
      </c>
      <c r="N3953" s="101">
        <f>IF(ISNUMBER(jaar_zip[[#This Row],[graaddagen]]),IF(OR(MONTH(jaar_zip[[#This Row],[Datum]])=1,MONTH(jaar_zip[[#This Row],[Datum]])=2,MONTH(jaar_zip[[#This Row],[Datum]])=11,MONTH(jaar_zip[[#This Row],[Datum]])=12),1.1,IF(OR(MONTH(jaar_zip[[#This Row],[Datum]])=3,MONTH(jaar_zip[[#This Row],[Datum]])=10),1,0.8))*jaar_zip[[#This Row],[graaddagen]],"")</f>
        <v>9.4400000000000013</v>
      </c>
      <c r="O3953" s="101">
        <f>IF(ISNUMBER(jaar_zip[[#This Row],[etmaaltemperatuur]]),IF(jaar_zip[[#This Row],[etmaaltemperatuur]]&gt;stookgrens,jaar_zip[[#This Row],[etmaaltemperatuur]]-stookgrens,0),"")</f>
        <v>0</v>
      </c>
    </row>
    <row r="3954" spans="1:15" x14ac:dyDescent="0.25">
      <c r="A3954">
        <v>278</v>
      </c>
      <c r="B3954">
        <v>20240426</v>
      </c>
      <c r="C3954">
        <v>2</v>
      </c>
      <c r="D3954">
        <v>8.4</v>
      </c>
      <c r="E3954">
        <v>1624</v>
      </c>
      <c r="F3954">
        <v>1</v>
      </c>
      <c r="H3954">
        <v>78</v>
      </c>
      <c r="I3954" s="101" t="s">
        <v>26</v>
      </c>
      <c r="J3954" s="1">
        <f>DATEVALUE(RIGHT(jaar_zip[[#This Row],[YYYYMMDD]],2)&amp;"-"&amp;MID(jaar_zip[[#This Row],[YYYYMMDD]],5,2)&amp;"-"&amp;LEFT(jaar_zip[[#This Row],[YYYYMMDD]],4))</f>
        <v>45408</v>
      </c>
      <c r="K3954" s="101" t="str">
        <f>IF(AND(VALUE(MONTH(jaar_zip[[#This Row],[Datum]]))=1,VALUE(WEEKNUM(jaar_zip[[#This Row],[Datum]],21))&gt;51),RIGHT(YEAR(jaar_zip[[#This Row],[Datum]])-1,2),RIGHT(YEAR(jaar_zip[[#This Row],[Datum]]),2))&amp;"-"&amp; TEXT(WEEKNUM(jaar_zip[[#This Row],[Datum]],21),"00")</f>
        <v>24-17</v>
      </c>
      <c r="L3954" s="101">
        <f>MONTH(jaar_zip[[#This Row],[Datum]])</f>
        <v>4</v>
      </c>
      <c r="M3954" s="101">
        <f>IF(ISNUMBER(jaar_zip[[#This Row],[etmaaltemperatuur]]),IF(jaar_zip[[#This Row],[etmaaltemperatuur]]&lt;stookgrens,stookgrens-jaar_zip[[#This Row],[etmaaltemperatuur]],0),"")</f>
        <v>9.6</v>
      </c>
      <c r="N3954" s="101">
        <f>IF(ISNUMBER(jaar_zip[[#This Row],[graaddagen]]),IF(OR(MONTH(jaar_zip[[#This Row],[Datum]])=1,MONTH(jaar_zip[[#This Row],[Datum]])=2,MONTH(jaar_zip[[#This Row],[Datum]])=11,MONTH(jaar_zip[[#This Row],[Datum]])=12),1.1,IF(OR(MONTH(jaar_zip[[#This Row],[Datum]])=3,MONTH(jaar_zip[[#This Row],[Datum]])=10),1,0.8))*jaar_zip[[#This Row],[graaddagen]],"")</f>
        <v>7.68</v>
      </c>
      <c r="O3954" s="101">
        <f>IF(ISNUMBER(jaar_zip[[#This Row],[etmaaltemperatuur]]),IF(jaar_zip[[#This Row],[etmaaltemperatuur]]&gt;stookgrens,jaar_zip[[#This Row],[etmaaltemperatuur]]-stookgrens,0),"")</f>
        <v>0</v>
      </c>
    </row>
    <row r="3955" spans="1:15" x14ac:dyDescent="0.25">
      <c r="A3955">
        <v>278</v>
      </c>
      <c r="B3955">
        <v>20240427</v>
      </c>
      <c r="C3955">
        <v>2.5</v>
      </c>
      <c r="D3955">
        <v>12.3</v>
      </c>
      <c r="E3955">
        <v>1425</v>
      </c>
      <c r="F3955">
        <v>0.2</v>
      </c>
      <c r="H3955">
        <v>74</v>
      </c>
      <c r="I3955" s="101" t="s">
        <v>26</v>
      </c>
      <c r="J3955" s="1">
        <f>DATEVALUE(RIGHT(jaar_zip[[#This Row],[YYYYMMDD]],2)&amp;"-"&amp;MID(jaar_zip[[#This Row],[YYYYMMDD]],5,2)&amp;"-"&amp;LEFT(jaar_zip[[#This Row],[YYYYMMDD]],4))</f>
        <v>45409</v>
      </c>
      <c r="K3955" s="101" t="str">
        <f>IF(AND(VALUE(MONTH(jaar_zip[[#This Row],[Datum]]))=1,VALUE(WEEKNUM(jaar_zip[[#This Row],[Datum]],21))&gt;51),RIGHT(YEAR(jaar_zip[[#This Row],[Datum]])-1,2),RIGHT(YEAR(jaar_zip[[#This Row],[Datum]]),2))&amp;"-"&amp; TEXT(WEEKNUM(jaar_zip[[#This Row],[Datum]],21),"00")</f>
        <v>24-17</v>
      </c>
      <c r="L3955" s="101">
        <f>MONTH(jaar_zip[[#This Row],[Datum]])</f>
        <v>4</v>
      </c>
      <c r="M3955" s="101">
        <f>IF(ISNUMBER(jaar_zip[[#This Row],[etmaaltemperatuur]]),IF(jaar_zip[[#This Row],[etmaaltemperatuur]]&lt;stookgrens,stookgrens-jaar_zip[[#This Row],[etmaaltemperatuur]],0),"")</f>
        <v>5.6999999999999993</v>
      </c>
      <c r="N3955" s="101">
        <f>IF(ISNUMBER(jaar_zip[[#This Row],[graaddagen]]),IF(OR(MONTH(jaar_zip[[#This Row],[Datum]])=1,MONTH(jaar_zip[[#This Row],[Datum]])=2,MONTH(jaar_zip[[#This Row],[Datum]])=11,MONTH(jaar_zip[[#This Row],[Datum]])=12),1.1,IF(OR(MONTH(jaar_zip[[#This Row],[Datum]])=3,MONTH(jaar_zip[[#This Row],[Datum]])=10),1,0.8))*jaar_zip[[#This Row],[graaddagen]],"")</f>
        <v>4.5599999999999996</v>
      </c>
      <c r="O3955" s="101">
        <f>IF(ISNUMBER(jaar_zip[[#This Row],[etmaaltemperatuur]]),IF(jaar_zip[[#This Row],[etmaaltemperatuur]]&gt;stookgrens,jaar_zip[[#This Row],[etmaaltemperatuur]]-stookgrens,0),"")</f>
        <v>0</v>
      </c>
    </row>
    <row r="3956" spans="1:15" x14ac:dyDescent="0.25">
      <c r="A3956">
        <v>278</v>
      </c>
      <c r="B3956">
        <v>20240428</v>
      </c>
      <c r="C3956">
        <v>4.2</v>
      </c>
      <c r="D3956">
        <v>13.5</v>
      </c>
      <c r="E3956">
        <v>1596</v>
      </c>
      <c r="F3956">
        <v>0</v>
      </c>
      <c r="H3956">
        <v>64</v>
      </c>
      <c r="I3956" s="101" t="s">
        <v>26</v>
      </c>
      <c r="J3956" s="1">
        <f>DATEVALUE(RIGHT(jaar_zip[[#This Row],[YYYYMMDD]],2)&amp;"-"&amp;MID(jaar_zip[[#This Row],[YYYYMMDD]],5,2)&amp;"-"&amp;LEFT(jaar_zip[[#This Row],[YYYYMMDD]],4))</f>
        <v>45410</v>
      </c>
      <c r="K3956" s="101" t="str">
        <f>IF(AND(VALUE(MONTH(jaar_zip[[#This Row],[Datum]]))=1,VALUE(WEEKNUM(jaar_zip[[#This Row],[Datum]],21))&gt;51),RIGHT(YEAR(jaar_zip[[#This Row],[Datum]])-1,2),RIGHT(YEAR(jaar_zip[[#This Row],[Datum]]),2))&amp;"-"&amp; TEXT(WEEKNUM(jaar_zip[[#This Row],[Datum]],21),"00")</f>
        <v>24-17</v>
      </c>
      <c r="L3956" s="101">
        <f>MONTH(jaar_zip[[#This Row],[Datum]])</f>
        <v>4</v>
      </c>
      <c r="M3956" s="101">
        <f>IF(ISNUMBER(jaar_zip[[#This Row],[etmaaltemperatuur]]),IF(jaar_zip[[#This Row],[etmaaltemperatuur]]&lt;stookgrens,stookgrens-jaar_zip[[#This Row],[etmaaltemperatuur]],0),"")</f>
        <v>4.5</v>
      </c>
      <c r="N3956" s="101">
        <f>IF(ISNUMBER(jaar_zip[[#This Row],[graaddagen]]),IF(OR(MONTH(jaar_zip[[#This Row],[Datum]])=1,MONTH(jaar_zip[[#This Row],[Datum]])=2,MONTH(jaar_zip[[#This Row],[Datum]])=11,MONTH(jaar_zip[[#This Row],[Datum]])=12),1.1,IF(OR(MONTH(jaar_zip[[#This Row],[Datum]])=3,MONTH(jaar_zip[[#This Row],[Datum]])=10),1,0.8))*jaar_zip[[#This Row],[graaddagen]],"")</f>
        <v>3.6</v>
      </c>
      <c r="O3956" s="101">
        <f>IF(ISNUMBER(jaar_zip[[#This Row],[etmaaltemperatuur]]),IF(jaar_zip[[#This Row],[etmaaltemperatuur]]&gt;stookgrens,jaar_zip[[#This Row],[etmaaltemperatuur]]-stookgrens,0),"")</f>
        <v>0</v>
      </c>
    </row>
    <row r="3957" spans="1:15" x14ac:dyDescent="0.25">
      <c r="A3957">
        <v>278</v>
      </c>
      <c r="B3957">
        <v>20240429</v>
      </c>
      <c r="C3957">
        <v>2.2999999999999998</v>
      </c>
      <c r="D3957">
        <v>13.9</v>
      </c>
      <c r="E3957">
        <v>2251</v>
      </c>
      <c r="F3957">
        <v>0</v>
      </c>
      <c r="H3957">
        <v>66</v>
      </c>
      <c r="I3957" s="101" t="s">
        <v>26</v>
      </c>
      <c r="J3957" s="1">
        <f>DATEVALUE(RIGHT(jaar_zip[[#This Row],[YYYYMMDD]],2)&amp;"-"&amp;MID(jaar_zip[[#This Row],[YYYYMMDD]],5,2)&amp;"-"&amp;LEFT(jaar_zip[[#This Row],[YYYYMMDD]],4))</f>
        <v>45411</v>
      </c>
      <c r="K3957" s="101" t="str">
        <f>IF(AND(VALUE(MONTH(jaar_zip[[#This Row],[Datum]]))=1,VALUE(WEEKNUM(jaar_zip[[#This Row],[Datum]],21))&gt;51),RIGHT(YEAR(jaar_zip[[#This Row],[Datum]])-1,2),RIGHT(YEAR(jaar_zip[[#This Row],[Datum]]),2))&amp;"-"&amp; TEXT(WEEKNUM(jaar_zip[[#This Row],[Datum]],21),"00")</f>
        <v>24-18</v>
      </c>
      <c r="L3957" s="101">
        <f>MONTH(jaar_zip[[#This Row],[Datum]])</f>
        <v>4</v>
      </c>
      <c r="M3957" s="101">
        <f>IF(ISNUMBER(jaar_zip[[#This Row],[etmaaltemperatuur]]),IF(jaar_zip[[#This Row],[etmaaltemperatuur]]&lt;stookgrens,stookgrens-jaar_zip[[#This Row],[etmaaltemperatuur]],0),"")</f>
        <v>4.0999999999999996</v>
      </c>
      <c r="N3957" s="101">
        <f>IF(ISNUMBER(jaar_zip[[#This Row],[graaddagen]]),IF(OR(MONTH(jaar_zip[[#This Row],[Datum]])=1,MONTH(jaar_zip[[#This Row],[Datum]])=2,MONTH(jaar_zip[[#This Row],[Datum]])=11,MONTH(jaar_zip[[#This Row],[Datum]])=12),1.1,IF(OR(MONTH(jaar_zip[[#This Row],[Datum]])=3,MONTH(jaar_zip[[#This Row],[Datum]])=10),1,0.8))*jaar_zip[[#This Row],[graaddagen]],"")</f>
        <v>3.28</v>
      </c>
      <c r="O3957" s="101">
        <f>IF(ISNUMBER(jaar_zip[[#This Row],[etmaaltemperatuur]]),IF(jaar_zip[[#This Row],[etmaaltemperatuur]]&gt;stookgrens,jaar_zip[[#This Row],[etmaaltemperatuur]]-stookgrens,0),"")</f>
        <v>0</v>
      </c>
    </row>
    <row r="3958" spans="1:15" x14ac:dyDescent="0.25">
      <c r="A3958">
        <v>278</v>
      </c>
      <c r="B3958">
        <v>20240430</v>
      </c>
      <c r="C3958">
        <v>1.5</v>
      </c>
      <c r="D3958">
        <v>17.3</v>
      </c>
      <c r="E3958">
        <v>1868</v>
      </c>
      <c r="F3958">
        <v>0.3</v>
      </c>
      <c r="H3958">
        <v>70</v>
      </c>
      <c r="I3958" s="101" t="s">
        <v>26</v>
      </c>
      <c r="J3958" s="1">
        <f>DATEVALUE(RIGHT(jaar_zip[[#This Row],[YYYYMMDD]],2)&amp;"-"&amp;MID(jaar_zip[[#This Row],[YYYYMMDD]],5,2)&amp;"-"&amp;LEFT(jaar_zip[[#This Row],[YYYYMMDD]],4))</f>
        <v>45412</v>
      </c>
      <c r="K3958" s="101" t="str">
        <f>IF(AND(VALUE(MONTH(jaar_zip[[#This Row],[Datum]]))=1,VALUE(WEEKNUM(jaar_zip[[#This Row],[Datum]],21))&gt;51),RIGHT(YEAR(jaar_zip[[#This Row],[Datum]])-1,2),RIGHT(YEAR(jaar_zip[[#This Row],[Datum]]),2))&amp;"-"&amp; TEXT(WEEKNUM(jaar_zip[[#This Row],[Datum]],21),"00")</f>
        <v>24-18</v>
      </c>
      <c r="L3958" s="101">
        <f>MONTH(jaar_zip[[#This Row],[Datum]])</f>
        <v>4</v>
      </c>
      <c r="M3958" s="101">
        <f>IF(ISNUMBER(jaar_zip[[#This Row],[etmaaltemperatuur]]),IF(jaar_zip[[#This Row],[etmaaltemperatuur]]&lt;stookgrens,stookgrens-jaar_zip[[#This Row],[etmaaltemperatuur]],0),"")</f>
        <v>0.69999999999999929</v>
      </c>
      <c r="N3958" s="101">
        <f>IF(ISNUMBER(jaar_zip[[#This Row],[graaddagen]]),IF(OR(MONTH(jaar_zip[[#This Row],[Datum]])=1,MONTH(jaar_zip[[#This Row],[Datum]])=2,MONTH(jaar_zip[[#This Row],[Datum]])=11,MONTH(jaar_zip[[#This Row],[Datum]])=12),1.1,IF(OR(MONTH(jaar_zip[[#This Row],[Datum]])=3,MONTH(jaar_zip[[#This Row],[Datum]])=10),1,0.8))*jaar_zip[[#This Row],[graaddagen]],"")</f>
        <v>0.5599999999999995</v>
      </c>
      <c r="O3958" s="101">
        <f>IF(ISNUMBER(jaar_zip[[#This Row],[etmaaltemperatuur]]),IF(jaar_zip[[#This Row],[etmaaltemperatuur]]&gt;stookgrens,jaar_zip[[#This Row],[etmaaltemperatuur]]-stookgrens,0),"")</f>
        <v>0</v>
      </c>
    </row>
    <row r="3959" spans="1:15" x14ac:dyDescent="0.25">
      <c r="A3959">
        <v>278</v>
      </c>
      <c r="B3959">
        <v>20240501</v>
      </c>
      <c r="C3959">
        <v>2.5</v>
      </c>
      <c r="D3959">
        <v>19.8</v>
      </c>
      <c r="E3959">
        <v>2363</v>
      </c>
      <c r="F3959">
        <v>0</v>
      </c>
      <c r="H3959">
        <v>68</v>
      </c>
      <c r="I3959" s="101" t="s">
        <v>26</v>
      </c>
      <c r="J3959" s="1">
        <f>DATEVALUE(RIGHT(jaar_zip[[#This Row],[YYYYMMDD]],2)&amp;"-"&amp;MID(jaar_zip[[#This Row],[YYYYMMDD]],5,2)&amp;"-"&amp;LEFT(jaar_zip[[#This Row],[YYYYMMDD]],4))</f>
        <v>45413</v>
      </c>
      <c r="K3959" s="101" t="str">
        <f>IF(AND(VALUE(MONTH(jaar_zip[[#This Row],[Datum]]))=1,VALUE(WEEKNUM(jaar_zip[[#This Row],[Datum]],21))&gt;51),RIGHT(YEAR(jaar_zip[[#This Row],[Datum]])-1,2),RIGHT(YEAR(jaar_zip[[#This Row],[Datum]]),2))&amp;"-"&amp; TEXT(WEEKNUM(jaar_zip[[#This Row],[Datum]],21),"00")</f>
        <v>24-18</v>
      </c>
      <c r="L3959" s="101">
        <f>MONTH(jaar_zip[[#This Row],[Datum]])</f>
        <v>5</v>
      </c>
      <c r="M3959" s="101">
        <f>IF(ISNUMBER(jaar_zip[[#This Row],[etmaaltemperatuur]]),IF(jaar_zip[[#This Row],[etmaaltemperatuur]]&lt;stookgrens,stookgrens-jaar_zip[[#This Row],[etmaaltemperatuur]],0),"")</f>
        <v>0</v>
      </c>
      <c r="N3959" s="101">
        <f>IF(ISNUMBER(jaar_zip[[#This Row],[graaddagen]]),IF(OR(MONTH(jaar_zip[[#This Row],[Datum]])=1,MONTH(jaar_zip[[#This Row],[Datum]])=2,MONTH(jaar_zip[[#This Row],[Datum]])=11,MONTH(jaar_zip[[#This Row],[Datum]])=12),1.1,IF(OR(MONTH(jaar_zip[[#This Row],[Datum]])=3,MONTH(jaar_zip[[#This Row],[Datum]])=10),1,0.8))*jaar_zip[[#This Row],[graaddagen]],"")</f>
        <v>0</v>
      </c>
      <c r="O3959" s="101">
        <f>IF(ISNUMBER(jaar_zip[[#This Row],[etmaaltemperatuur]]),IF(jaar_zip[[#This Row],[etmaaltemperatuur]]&gt;stookgrens,jaar_zip[[#This Row],[etmaaltemperatuur]]-stookgrens,0),"")</f>
        <v>1.8000000000000007</v>
      </c>
    </row>
    <row r="3960" spans="1:15" x14ac:dyDescent="0.25">
      <c r="A3960">
        <v>278</v>
      </c>
      <c r="B3960">
        <v>20240502</v>
      </c>
      <c r="C3960">
        <v>3.7</v>
      </c>
      <c r="D3960">
        <v>19.5</v>
      </c>
      <c r="E3960">
        <v>2500</v>
      </c>
      <c r="F3960">
        <v>0</v>
      </c>
      <c r="H3960">
        <v>66</v>
      </c>
      <c r="I3960" s="101" t="s">
        <v>26</v>
      </c>
      <c r="J3960" s="1">
        <f>DATEVALUE(RIGHT(jaar_zip[[#This Row],[YYYYMMDD]],2)&amp;"-"&amp;MID(jaar_zip[[#This Row],[YYYYMMDD]],5,2)&amp;"-"&amp;LEFT(jaar_zip[[#This Row],[YYYYMMDD]],4))</f>
        <v>45414</v>
      </c>
      <c r="K3960" s="101" t="str">
        <f>IF(AND(VALUE(MONTH(jaar_zip[[#This Row],[Datum]]))=1,VALUE(WEEKNUM(jaar_zip[[#This Row],[Datum]],21))&gt;51),RIGHT(YEAR(jaar_zip[[#This Row],[Datum]])-1,2),RIGHT(YEAR(jaar_zip[[#This Row],[Datum]]),2))&amp;"-"&amp; TEXT(WEEKNUM(jaar_zip[[#This Row],[Datum]],21),"00")</f>
        <v>24-18</v>
      </c>
      <c r="L3960" s="101">
        <f>MONTH(jaar_zip[[#This Row],[Datum]])</f>
        <v>5</v>
      </c>
      <c r="M3960" s="101">
        <f>IF(ISNUMBER(jaar_zip[[#This Row],[etmaaltemperatuur]]),IF(jaar_zip[[#This Row],[etmaaltemperatuur]]&lt;stookgrens,stookgrens-jaar_zip[[#This Row],[etmaaltemperatuur]],0),"")</f>
        <v>0</v>
      </c>
      <c r="N3960" s="101">
        <f>IF(ISNUMBER(jaar_zip[[#This Row],[graaddagen]]),IF(OR(MONTH(jaar_zip[[#This Row],[Datum]])=1,MONTH(jaar_zip[[#This Row],[Datum]])=2,MONTH(jaar_zip[[#This Row],[Datum]])=11,MONTH(jaar_zip[[#This Row],[Datum]])=12),1.1,IF(OR(MONTH(jaar_zip[[#This Row],[Datum]])=3,MONTH(jaar_zip[[#This Row],[Datum]])=10),1,0.8))*jaar_zip[[#This Row],[graaddagen]],"")</f>
        <v>0</v>
      </c>
      <c r="O3960" s="101">
        <f>IF(ISNUMBER(jaar_zip[[#This Row],[etmaaltemperatuur]]),IF(jaar_zip[[#This Row],[etmaaltemperatuur]]&gt;stookgrens,jaar_zip[[#This Row],[etmaaltemperatuur]]-stookgrens,0),"")</f>
        <v>1.5</v>
      </c>
    </row>
    <row r="3961" spans="1:15" x14ac:dyDescent="0.25">
      <c r="A3961">
        <v>278</v>
      </c>
      <c r="B3961">
        <v>20240503</v>
      </c>
      <c r="C3961">
        <v>3.3</v>
      </c>
      <c r="D3961">
        <v>12</v>
      </c>
      <c r="E3961">
        <v>432</v>
      </c>
      <c r="F3961">
        <v>1.5</v>
      </c>
      <c r="H3961">
        <v>88</v>
      </c>
      <c r="I3961" s="101" t="s">
        <v>26</v>
      </c>
      <c r="J3961" s="1">
        <f>DATEVALUE(RIGHT(jaar_zip[[#This Row],[YYYYMMDD]],2)&amp;"-"&amp;MID(jaar_zip[[#This Row],[YYYYMMDD]],5,2)&amp;"-"&amp;LEFT(jaar_zip[[#This Row],[YYYYMMDD]],4))</f>
        <v>45415</v>
      </c>
      <c r="K3961" s="101" t="str">
        <f>IF(AND(VALUE(MONTH(jaar_zip[[#This Row],[Datum]]))=1,VALUE(WEEKNUM(jaar_zip[[#This Row],[Datum]],21))&gt;51),RIGHT(YEAR(jaar_zip[[#This Row],[Datum]])-1,2),RIGHT(YEAR(jaar_zip[[#This Row],[Datum]]),2))&amp;"-"&amp; TEXT(WEEKNUM(jaar_zip[[#This Row],[Datum]],21),"00")</f>
        <v>24-18</v>
      </c>
      <c r="L3961" s="101">
        <f>MONTH(jaar_zip[[#This Row],[Datum]])</f>
        <v>5</v>
      </c>
      <c r="M3961" s="101">
        <f>IF(ISNUMBER(jaar_zip[[#This Row],[etmaaltemperatuur]]),IF(jaar_zip[[#This Row],[etmaaltemperatuur]]&lt;stookgrens,stookgrens-jaar_zip[[#This Row],[etmaaltemperatuur]],0),"")</f>
        <v>6</v>
      </c>
      <c r="N3961" s="101">
        <f>IF(ISNUMBER(jaar_zip[[#This Row],[graaddagen]]),IF(OR(MONTH(jaar_zip[[#This Row],[Datum]])=1,MONTH(jaar_zip[[#This Row],[Datum]])=2,MONTH(jaar_zip[[#This Row],[Datum]])=11,MONTH(jaar_zip[[#This Row],[Datum]])=12),1.1,IF(OR(MONTH(jaar_zip[[#This Row],[Datum]])=3,MONTH(jaar_zip[[#This Row],[Datum]])=10),1,0.8))*jaar_zip[[#This Row],[graaddagen]],"")</f>
        <v>4.8000000000000007</v>
      </c>
      <c r="O3961" s="101">
        <f>IF(ISNUMBER(jaar_zip[[#This Row],[etmaaltemperatuur]]),IF(jaar_zip[[#This Row],[etmaaltemperatuur]]&gt;stookgrens,jaar_zip[[#This Row],[etmaaltemperatuur]]-stookgrens,0),"")</f>
        <v>0</v>
      </c>
    </row>
    <row r="3962" spans="1:15" x14ac:dyDescent="0.25">
      <c r="A3962">
        <v>278</v>
      </c>
      <c r="B3962">
        <v>20240504</v>
      </c>
      <c r="C3962">
        <v>2.2999999999999998</v>
      </c>
      <c r="D3962">
        <v>12.2</v>
      </c>
      <c r="E3962">
        <v>1632</v>
      </c>
      <c r="F3962">
        <v>6.6</v>
      </c>
      <c r="H3962">
        <v>77</v>
      </c>
      <c r="I3962" s="101" t="s">
        <v>26</v>
      </c>
      <c r="J3962" s="1">
        <f>DATEVALUE(RIGHT(jaar_zip[[#This Row],[YYYYMMDD]],2)&amp;"-"&amp;MID(jaar_zip[[#This Row],[YYYYMMDD]],5,2)&amp;"-"&amp;LEFT(jaar_zip[[#This Row],[YYYYMMDD]],4))</f>
        <v>45416</v>
      </c>
      <c r="K3962" s="101" t="str">
        <f>IF(AND(VALUE(MONTH(jaar_zip[[#This Row],[Datum]]))=1,VALUE(WEEKNUM(jaar_zip[[#This Row],[Datum]],21))&gt;51),RIGHT(YEAR(jaar_zip[[#This Row],[Datum]])-1,2),RIGHT(YEAR(jaar_zip[[#This Row],[Datum]]),2))&amp;"-"&amp; TEXT(WEEKNUM(jaar_zip[[#This Row],[Datum]],21),"00")</f>
        <v>24-18</v>
      </c>
      <c r="L3962" s="101">
        <f>MONTH(jaar_zip[[#This Row],[Datum]])</f>
        <v>5</v>
      </c>
      <c r="M3962" s="101">
        <f>IF(ISNUMBER(jaar_zip[[#This Row],[etmaaltemperatuur]]),IF(jaar_zip[[#This Row],[etmaaltemperatuur]]&lt;stookgrens,stookgrens-jaar_zip[[#This Row],[etmaaltemperatuur]],0),"")</f>
        <v>5.8000000000000007</v>
      </c>
      <c r="N3962" s="101">
        <f>IF(ISNUMBER(jaar_zip[[#This Row],[graaddagen]]),IF(OR(MONTH(jaar_zip[[#This Row],[Datum]])=1,MONTH(jaar_zip[[#This Row],[Datum]])=2,MONTH(jaar_zip[[#This Row],[Datum]])=11,MONTH(jaar_zip[[#This Row],[Datum]])=12),1.1,IF(OR(MONTH(jaar_zip[[#This Row],[Datum]])=3,MONTH(jaar_zip[[#This Row],[Datum]])=10),1,0.8))*jaar_zip[[#This Row],[graaddagen]],"")</f>
        <v>4.6400000000000006</v>
      </c>
      <c r="O3962" s="101">
        <f>IF(ISNUMBER(jaar_zip[[#This Row],[etmaaltemperatuur]]),IF(jaar_zip[[#This Row],[etmaaltemperatuur]]&gt;stookgrens,jaar_zip[[#This Row],[etmaaltemperatuur]]-stookgrens,0),"")</f>
        <v>0</v>
      </c>
    </row>
    <row r="3963" spans="1:15" x14ac:dyDescent="0.25">
      <c r="A3963">
        <v>278</v>
      </c>
      <c r="B3963">
        <v>20240505</v>
      </c>
      <c r="C3963">
        <v>2.8</v>
      </c>
      <c r="D3963">
        <v>12</v>
      </c>
      <c r="E3963">
        <v>1742</v>
      </c>
      <c r="F3963">
        <v>0.6</v>
      </c>
      <c r="H3963">
        <v>83</v>
      </c>
      <c r="I3963" s="101" t="s">
        <v>26</v>
      </c>
      <c r="J3963" s="1">
        <f>DATEVALUE(RIGHT(jaar_zip[[#This Row],[YYYYMMDD]],2)&amp;"-"&amp;MID(jaar_zip[[#This Row],[YYYYMMDD]],5,2)&amp;"-"&amp;LEFT(jaar_zip[[#This Row],[YYYYMMDD]],4))</f>
        <v>45417</v>
      </c>
      <c r="K3963" s="101" t="str">
        <f>IF(AND(VALUE(MONTH(jaar_zip[[#This Row],[Datum]]))=1,VALUE(WEEKNUM(jaar_zip[[#This Row],[Datum]],21))&gt;51),RIGHT(YEAR(jaar_zip[[#This Row],[Datum]])-1,2),RIGHT(YEAR(jaar_zip[[#This Row],[Datum]]),2))&amp;"-"&amp; TEXT(WEEKNUM(jaar_zip[[#This Row],[Datum]],21),"00")</f>
        <v>24-18</v>
      </c>
      <c r="L3963" s="101">
        <f>MONTH(jaar_zip[[#This Row],[Datum]])</f>
        <v>5</v>
      </c>
      <c r="M3963" s="101">
        <f>IF(ISNUMBER(jaar_zip[[#This Row],[etmaaltemperatuur]]),IF(jaar_zip[[#This Row],[etmaaltemperatuur]]&lt;stookgrens,stookgrens-jaar_zip[[#This Row],[etmaaltemperatuur]],0),"")</f>
        <v>6</v>
      </c>
      <c r="N3963" s="101">
        <f>IF(ISNUMBER(jaar_zip[[#This Row],[graaddagen]]),IF(OR(MONTH(jaar_zip[[#This Row],[Datum]])=1,MONTH(jaar_zip[[#This Row],[Datum]])=2,MONTH(jaar_zip[[#This Row],[Datum]])=11,MONTH(jaar_zip[[#This Row],[Datum]])=12),1.1,IF(OR(MONTH(jaar_zip[[#This Row],[Datum]])=3,MONTH(jaar_zip[[#This Row],[Datum]])=10),1,0.8))*jaar_zip[[#This Row],[graaddagen]],"")</f>
        <v>4.8000000000000007</v>
      </c>
      <c r="O3963" s="101">
        <f>IF(ISNUMBER(jaar_zip[[#This Row],[etmaaltemperatuur]]),IF(jaar_zip[[#This Row],[etmaaltemperatuur]]&gt;stookgrens,jaar_zip[[#This Row],[etmaaltemperatuur]]-stookgrens,0),"")</f>
        <v>0</v>
      </c>
    </row>
    <row r="3964" spans="1:15" x14ac:dyDescent="0.25">
      <c r="A3964">
        <v>278</v>
      </c>
      <c r="B3964">
        <v>20240506</v>
      </c>
      <c r="C3964">
        <v>2.1</v>
      </c>
      <c r="D3964">
        <v>13.6</v>
      </c>
      <c r="E3964">
        <v>2064</v>
      </c>
      <c r="F3964">
        <v>0</v>
      </c>
      <c r="H3964">
        <v>73</v>
      </c>
      <c r="I3964" s="101" t="s">
        <v>26</v>
      </c>
      <c r="J3964" s="1">
        <f>DATEVALUE(RIGHT(jaar_zip[[#This Row],[YYYYMMDD]],2)&amp;"-"&amp;MID(jaar_zip[[#This Row],[YYYYMMDD]],5,2)&amp;"-"&amp;LEFT(jaar_zip[[#This Row],[YYYYMMDD]],4))</f>
        <v>45418</v>
      </c>
      <c r="K3964" s="101" t="str">
        <f>IF(AND(VALUE(MONTH(jaar_zip[[#This Row],[Datum]]))=1,VALUE(WEEKNUM(jaar_zip[[#This Row],[Datum]],21))&gt;51),RIGHT(YEAR(jaar_zip[[#This Row],[Datum]])-1,2),RIGHT(YEAR(jaar_zip[[#This Row],[Datum]]),2))&amp;"-"&amp; TEXT(WEEKNUM(jaar_zip[[#This Row],[Datum]],21),"00")</f>
        <v>24-19</v>
      </c>
      <c r="L3964" s="101">
        <f>MONTH(jaar_zip[[#This Row],[Datum]])</f>
        <v>5</v>
      </c>
      <c r="M3964" s="101">
        <f>IF(ISNUMBER(jaar_zip[[#This Row],[etmaaltemperatuur]]),IF(jaar_zip[[#This Row],[etmaaltemperatuur]]&lt;stookgrens,stookgrens-jaar_zip[[#This Row],[etmaaltemperatuur]],0),"")</f>
        <v>4.4000000000000004</v>
      </c>
      <c r="N3964" s="101">
        <f>IF(ISNUMBER(jaar_zip[[#This Row],[graaddagen]]),IF(OR(MONTH(jaar_zip[[#This Row],[Datum]])=1,MONTH(jaar_zip[[#This Row],[Datum]])=2,MONTH(jaar_zip[[#This Row],[Datum]])=11,MONTH(jaar_zip[[#This Row],[Datum]])=12),1.1,IF(OR(MONTH(jaar_zip[[#This Row],[Datum]])=3,MONTH(jaar_zip[[#This Row],[Datum]])=10),1,0.8))*jaar_zip[[#This Row],[graaddagen]],"")</f>
        <v>3.5200000000000005</v>
      </c>
      <c r="O3964" s="101">
        <f>IF(ISNUMBER(jaar_zip[[#This Row],[etmaaltemperatuur]]),IF(jaar_zip[[#This Row],[etmaaltemperatuur]]&gt;stookgrens,jaar_zip[[#This Row],[etmaaltemperatuur]]-stookgrens,0),"")</f>
        <v>0</v>
      </c>
    </row>
    <row r="3965" spans="1:15" x14ac:dyDescent="0.25">
      <c r="A3965">
        <v>278</v>
      </c>
      <c r="B3965">
        <v>20240507</v>
      </c>
      <c r="C3965">
        <v>2.1</v>
      </c>
      <c r="D3965">
        <v>13.7</v>
      </c>
      <c r="E3965">
        <v>1749</v>
      </c>
      <c r="F3965">
        <v>0</v>
      </c>
      <c r="H3965">
        <v>73</v>
      </c>
      <c r="I3965" s="101" t="s">
        <v>26</v>
      </c>
      <c r="J3965" s="1">
        <f>DATEVALUE(RIGHT(jaar_zip[[#This Row],[YYYYMMDD]],2)&amp;"-"&amp;MID(jaar_zip[[#This Row],[YYYYMMDD]],5,2)&amp;"-"&amp;LEFT(jaar_zip[[#This Row],[YYYYMMDD]],4))</f>
        <v>45419</v>
      </c>
      <c r="K3965" s="101" t="str">
        <f>IF(AND(VALUE(MONTH(jaar_zip[[#This Row],[Datum]]))=1,VALUE(WEEKNUM(jaar_zip[[#This Row],[Datum]],21))&gt;51),RIGHT(YEAR(jaar_zip[[#This Row],[Datum]])-1,2),RIGHT(YEAR(jaar_zip[[#This Row],[Datum]]),2))&amp;"-"&amp; TEXT(WEEKNUM(jaar_zip[[#This Row],[Datum]],21),"00")</f>
        <v>24-19</v>
      </c>
      <c r="L3965" s="101">
        <f>MONTH(jaar_zip[[#This Row],[Datum]])</f>
        <v>5</v>
      </c>
      <c r="M3965" s="101">
        <f>IF(ISNUMBER(jaar_zip[[#This Row],[etmaaltemperatuur]]),IF(jaar_zip[[#This Row],[etmaaltemperatuur]]&lt;stookgrens,stookgrens-jaar_zip[[#This Row],[etmaaltemperatuur]],0),"")</f>
        <v>4.3000000000000007</v>
      </c>
      <c r="N3965" s="101">
        <f>IF(ISNUMBER(jaar_zip[[#This Row],[graaddagen]]),IF(OR(MONTH(jaar_zip[[#This Row],[Datum]])=1,MONTH(jaar_zip[[#This Row],[Datum]])=2,MONTH(jaar_zip[[#This Row],[Datum]])=11,MONTH(jaar_zip[[#This Row],[Datum]])=12),1.1,IF(OR(MONTH(jaar_zip[[#This Row],[Datum]])=3,MONTH(jaar_zip[[#This Row],[Datum]])=10),1,0.8))*jaar_zip[[#This Row],[graaddagen]],"")</f>
        <v>3.4400000000000008</v>
      </c>
      <c r="O3965" s="101">
        <f>IF(ISNUMBER(jaar_zip[[#This Row],[etmaaltemperatuur]]),IF(jaar_zip[[#This Row],[etmaaltemperatuur]]&gt;stookgrens,jaar_zip[[#This Row],[etmaaltemperatuur]]-stookgrens,0),"")</f>
        <v>0</v>
      </c>
    </row>
    <row r="3966" spans="1:15" x14ac:dyDescent="0.25">
      <c r="A3966">
        <v>278</v>
      </c>
      <c r="B3966">
        <v>20240508</v>
      </c>
      <c r="C3966">
        <v>1.5</v>
      </c>
      <c r="D3966">
        <v>13.4</v>
      </c>
      <c r="E3966">
        <v>1736</v>
      </c>
      <c r="F3966">
        <v>0</v>
      </c>
      <c r="H3966">
        <v>73</v>
      </c>
      <c r="I3966" s="101" t="s">
        <v>26</v>
      </c>
      <c r="J3966" s="1">
        <f>DATEVALUE(RIGHT(jaar_zip[[#This Row],[YYYYMMDD]],2)&amp;"-"&amp;MID(jaar_zip[[#This Row],[YYYYMMDD]],5,2)&amp;"-"&amp;LEFT(jaar_zip[[#This Row],[YYYYMMDD]],4))</f>
        <v>45420</v>
      </c>
      <c r="K3966" s="101" t="str">
        <f>IF(AND(VALUE(MONTH(jaar_zip[[#This Row],[Datum]]))=1,VALUE(WEEKNUM(jaar_zip[[#This Row],[Datum]],21))&gt;51),RIGHT(YEAR(jaar_zip[[#This Row],[Datum]])-1,2),RIGHT(YEAR(jaar_zip[[#This Row],[Datum]]),2))&amp;"-"&amp; TEXT(WEEKNUM(jaar_zip[[#This Row],[Datum]],21),"00")</f>
        <v>24-19</v>
      </c>
      <c r="L3966" s="101">
        <f>MONTH(jaar_zip[[#This Row],[Datum]])</f>
        <v>5</v>
      </c>
      <c r="M3966" s="101">
        <f>IF(ISNUMBER(jaar_zip[[#This Row],[etmaaltemperatuur]]),IF(jaar_zip[[#This Row],[etmaaltemperatuur]]&lt;stookgrens,stookgrens-jaar_zip[[#This Row],[etmaaltemperatuur]],0),"")</f>
        <v>4.5999999999999996</v>
      </c>
      <c r="N3966" s="101">
        <f>IF(ISNUMBER(jaar_zip[[#This Row],[graaddagen]]),IF(OR(MONTH(jaar_zip[[#This Row],[Datum]])=1,MONTH(jaar_zip[[#This Row],[Datum]])=2,MONTH(jaar_zip[[#This Row],[Datum]])=11,MONTH(jaar_zip[[#This Row],[Datum]])=12),1.1,IF(OR(MONTH(jaar_zip[[#This Row],[Datum]])=3,MONTH(jaar_zip[[#This Row],[Datum]])=10),1,0.8))*jaar_zip[[#This Row],[graaddagen]],"")</f>
        <v>3.6799999999999997</v>
      </c>
      <c r="O3966" s="101">
        <f>IF(ISNUMBER(jaar_zip[[#This Row],[etmaaltemperatuur]]),IF(jaar_zip[[#This Row],[etmaaltemperatuur]]&gt;stookgrens,jaar_zip[[#This Row],[etmaaltemperatuur]]-stookgrens,0),"")</f>
        <v>0</v>
      </c>
    </row>
    <row r="3967" spans="1:15" x14ac:dyDescent="0.25">
      <c r="A3967">
        <v>278</v>
      </c>
      <c r="B3967">
        <v>20240509</v>
      </c>
      <c r="C3967">
        <v>1.1000000000000001</v>
      </c>
      <c r="D3967">
        <v>13</v>
      </c>
      <c r="E3967">
        <v>2010</v>
      </c>
      <c r="F3967">
        <v>0</v>
      </c>
      <c r="H3967">
        <v>78</v>
      </c>
      <c r="I3967" s="101" t="s">
        <v>26</v>
      </c>
      <c r="J3967" s="1">
        <f>DATEVALUE(RIGHT(jaar_zip[[#This Row],[YYYYMMDD]],2)&amp;"-"&amp;MID(jaar_zip[[#This Row],[YYYYMMDD]],5,2)&amp;"-"&amp;LEFT(jaar_zip[[#This Row],[YYYYMMDD]],4))</f>
        <v>45421</v>
      </c>
      <c r="K3967" s="101" t="str">
        <f>IF(AND(VALUE(MONTH(jaar_zip[[#This Row],[Datum]]))=1,VALUE(WEEKNUM(jaar_zip[[#This Row],[Datum]],21))&gt;51),RIGHT(YEAR(jaar_zip[[#This Row],[Datum]])-1,2),RIGHT(YEAR(jaar_zip[[#This Row],[Datum]]),2))&amp;"-"&amp; TEXT(WEEKNUM(jaar_zip[[#This Row],[Datum]],21),"00")</f>
        <v>24-19</v>
      </c>
      <c r="L3967" s="101">
        <f>MONTH(jaar_zip[[#This Row],[Datum]])</f>
        <v>5</v>
      </c>
      <c r="M3967" s="101">
        <f>IF(ISNUMBER(jaar_zip[[#This Row],[etmaaltemperatuur]]),IF(jaar_zip[[#This Row],[etmaaltemperatuur]]&lt;stookgrens,stookgrens-jaar_zip[[#This Row],[etmaaltemperatuur]],0),"")</f>
        <v>5</v>
      </c>
      <c r="N3967" s="101">
        <f>IF(ISNUMBER(jaar_zip[[#This Row],[graaddagen]]),IF(OR(MONTH(jaar_zip[[#This Row],[Datum]])=1,MONTH(jaar_zip[[#This Row],[Datum]])=2,MONTH(jaar_zip[[#This Row],[Datum]])=11,MONTH(jaar_zip[[#This Row],[Datum]])=12),1.1,IF(OR(MONTH(jaar_zip[[#This Row],[Datum]])=3,MONTH(jaar_zip[[#This Row],[Datum]])=10),1,0.8))*jaar_zip[[#This Row],[graaddagen]],"")</f>
        <v>4</v>
      </c>
      <c r="O3967" s="101">
        <f>IF(ISNUMBER(jaar_zip[[#This Row],[etmaaltemperatuur]]),IF(jaar_zip[[#This Row],[etmaaltemperatuur]]&gt;stookgrens,jaar_zip[[#This Row],[etmaaltemperatuur]]-stookgrens,0),"")</f>
        <v>0</v>
      </c>
    </row>
    <row r="3968" spans="1:15" x14ac:dyDescent="0.25">
      <c r="A3968">
        <v>278</v>
      </c>
      <c r="B3968">
        <v>20240510</v>
      </c>
      <c r="C3968">
        <v>1.5</v>
      </c>
      <c r="D3968">
        <v>15</v>
      </c>
      <c r="E3968">
        <v>2515</v>
      </c>
      <c r="F3968">
        <v>0</v>
      </c>
      <c r="H3968">
        <v>74</v>
      </c>
      <c r="I3968" s="101" t="s">
        <v>26</v>
      </c>
      <c r="J3968" s="1">
        <f>DATEVALUE(RIGHT(jaar_zip[[#This Row],[YYYYMMDD]],2)&amp;"-"&amp;MID(jaar_zip[[#This Row],[YYYYMMDD]],5,2)&amp;"-"&amp;LEFT(jaar_zip[[#This Row],[YYYYMMDD]],4))</f>
        <v>45422</v>
      </c>
      <c r="K3968" s="101" t="str">
        <f>IF(AND(VALUE(MONTH(jaar_zip[[#This Row],[Datum]]))=1,VALUE(WEEKNUM(jaar_zip[[#This Row],[Datum]],21))&gt;51),RIGHT(YEAR(jaar_zip[[#This Row],[Datum]])-1,2),RIGHT(YEAR(jaar_zip[[#This Row],[Datum]]),2))&amp;"-"&amp; TEXT(WEEKNUM(jaar_zip[[#This Row],[Datum]],21),"00")</f>
        <v>24-19</v>
      </c>
      <c r="L3968" s="101">
        <f>MONTH(jaar_zip[[#This Row],[Datum]])</f>
        <v>5</v>
      </c>
      <c r="M3968" s="101">
        <f>IF(ISNUMBER(jaar_zip[[#This Row],[etmaaltemperatuur]]),IF(jaar_zip[[#This Row],[etmaaltemperatuur]]&lt;stookgrens,stookgrens-jaar_zip[[#This Row],[etmaaltemperatuur]],0),"")</f>
        <v>3</v>
      </c>
      <c r="N3968" s="101">
        <f>IF(ISNUMBER(jaar_zip[[#This Row],[graaddagen]]),IF(OR(MONTH(jaar_zip[[#This Row],[Datum]])=1,MONTH(jaar_zip[[#This Row],[Datum]])=2,MONTH(jaar_zip[[#This Row],[Datum]])=11,MONTH(jaar_zip[[#This Row],[Datum]])=12),1.1,IF(OR(MONTH(jaar_zip[[#This Row],[Datum]])=3,MONTH(jaar_zip[[#This Row],[Datum]])=10),1,0.8))*jaar_zip[[#This Row],[graaddagen]],"")</f>
        <v>2.4000000000000004</v>
      </c>
      <c r="O3968" s="101">
        <f>IF(ISNUMBER(jaar_zip[[#This Row],[etmaaltemperatuur]]),IF(jaar_zip[[#This Row],[etmaaltemperatuur]]&gt;stookgrens,jaar_zip[[#This Row],[etmaaltemperatuur]]-stookgrens,0),"")</f>
        <v>0</v>
      </c>
    </row>
    <row r="3969" spans="1:15" x14ac:dyDescent="0.25">
      <c r="A3969">
        <v>278</v>
      </c>
      <c r="B3969">
        <v>20240511</v>
      </c>
      <c r="C3969">
        <v>2.8</v>
      </c>
      <c r="D3969">
        <v>15.8</v>
      </c>
      <c r="E3969">
        <v>2424</v>
      </c>
      <c r="F3969">
        <v>0</v>
      </c>
      <c r="H3969">
        <v>68</v>
      </c>
      <c r="I3969" s="101" t="s">
        <v>26</v>
      </c>
      <c r="J3969" s="1">
        <f>DATEVALUE(RIGHT(jaar_zip[[#This Row],[YYYYMMDD]],2)&amp;"-"&amp;MID(jaar_zip[[#This Row],[YYYYMMDD]],5,2)&amp;"-"&amp;LEFT(jaar_zip[[#This Row],[YYYYMMDD]],4))</f>
        <v>45423</v>
      </c>
      <c r="K3969" s="101" t="str">
        <f>IF(AND(VALUE(MONTH(jaar_zip[[#This Row],[Datum]]))=1,VALUE(WEEKNUM(jaar_zip[[#This Row],[Datum]],21))&gt;51),RIGHT(YEAR(jaar_zip[[#This Row],[Datum]])-1,2),RIGHT(YEAR(jaar_zip[[#This Row],[Datum]]),2))&amp;"-"&amp; TEXT(WEEKNUM(jaar_zip[[#This Row],[Datum]],21),"00")</f>
        <v>24-19</v>
      </c>
      <c r="L3969" s="101">
        <f>MONTH(jaar_zip[[#This Row],[Datum]])</f>
        <v>5</v>
      </c>
      <c r="M3969" s="101">
        <f>IF(ISNUMBER(jaar_zip[[#This Row],[etmaaltemperatuur]]),IF(jaar_zip[[#This Row],[etmaaltemperatuur]]&lt;stookgrens,stookgrens-jaar_zip[[#This Row],[etmaaltemperatuur]],0),"")</f>
        <v>2.1999999999999993</v>
      </c>
      <c r="N3969" s="101">
        <f>IF(ISNUMBER(jaar_zip[[#This Row],[graaddagen]]),IF(OR(MONTH(jaar_zip[[#This Row],[Datum]])=1,MONTH(jaar_zip[[#This Row],[Datum]])=2,MONTH(jaar_zip[[#This Row],[Datum]])=11,MONTH(jaar_zip[[#This Row],[Datum]])=12),1.1,IF(OR(MONTH(jaar_zip[[#This Row],[Datum]])=3,MONTH(jaar_zip[[#This Row],[Datum]])=10),1,0.8))*jaar_zip[[#This Row],[graaddagen]],"")</f>
        <v>1.7599999999999996</v>
      </c>
      <c r="O3969" s="101">
        <f>IF(ISNUMBER(jaar_zip[[#This Row],[etmaaltemperatuur]]),IF(jaar_zip[[#This Row],[etmaaltemperatuur]]&gt;stookgrens,jaar_zip[[#This Row],[etmaaltemperatuur]]-stookgrens,0),"")</f>
        <v>0</v>
      </c>
    </row>
    <row r="3970" spans="1:15" x14ac:dyDescent="0.25">
      <c r="A3970">
        <v>278</v>
      </c>
      <c r="B3970">
        <v>20240512</v>
      </c>
      <c r="C3970">
        <v>4</v>
      </c>
      <c r="D3970">
        <v>18.3</v>
      </c>
      <c r="E3970">
        <v>2650</v>
      </c>
      <c r="F3970">
        <v>0</v>
      </c>
      <c r="H3970">
        <v>62</v>
      </c>
      <c r="I3970" s="101" t="s">
        <v>26</v>
      </c>
      <c r="J3970" s="1">
        <f>DATEVALUE(RIGHT(jaar_zip[[#This Row],[YYYYMMDD]],2)&amp;"-"&amp;MID(jaar_zip[[#This Row],[YYYYMMDD]],5,2)&amp;"-"&amp;LEFT(jaar_zip[[#This Row],[YYYYMMDD]],4))</f>
        <v>45424</v>
      </c>
      <c r="K3970" s="101" t="str">
        <f>IF(AND(VALUE(MONTH(jaar_zip[[#This Row],[Datum]]))=1,VALUE(WEEKNUM(jaar_zip[[#This Row],[Datum]],21))&gt;51),RIGHT(YEAR(jaar_zip[[#This Row],[Datum]])-1,2),RIGHT(YEAR(jaar_zip[[#This Row],[Datum]]),2))&amp;"-"&amp; TEXT(WEEKNUM(jaar_zip[[#This Row],[Datum]],21),"00")</f>
        <v>24-19</v>
      </c>
      <c r="L3970" s="101">
        <f>MONTH(jaar_zip[[#This Row],[Datum]])</f>
        <v>5</v>
      </c>
      <c r="M3970" s="101">
        <f>IF(ISNUMBER(jaar_zip[[#This Row],[etmaaltemperatuur]]),IF(jaar_zip[[#This Row],[etmaaltemperatuur]]&lt;stookgrens,stookgrens-jaar_zip[[#This Row],[etmaaltemperatuur]],0),"")</f>
        <v>0</v>
      </c>
      <c r="N3970" s="101">
        <f>IF(ISNUMBER(jaar_zip[[#This Row],[graaddagen]]),IF(OR(MONTH(jaar_zip[[#This Row],[Datum]])=1,MONTH(jaar_zip[[#This Row],[Datum]])=2,MONTH(jaar_zip[[#This Row],[Datum]])=11,MONTH(jaar_zip[[#This Row],[Datum]])=12),1.1,IF(OR(MONTH(jaar_zip[[#This Row],[Datum]])=3,MONTH(jaar_zip[[#This Row],[Datum]])=10),1,0.8))*jaar_zip[[#This Row],[graaddagen]],"")</f>
        <v>0</v>
      </c>
      <c r="O3970" s="101">
        <f>IF(ISNUMBER(jaar_zip[[#This Row],[etmaaltemperatuur]]),IF(jaar_zip[[#This Row],[etmaaltemperatuur]]&gt;stookgrens,jaar_zip[[#This Row],[etmaaltemperatuur]]-stookgrens,0),"")</f>
        <v>0.30000000000000071</v>
      </c>
    </row>
    <row r="3971" spans="1:15" x14ac:dyDescent="0.25">
      <c r="A3971">
        <v>278</v>
      </c>
      <c r="B3971">
        <v>20240513</v>
      </c>
      <c r="C3971">
        <v>2.5</v>
      </c>
      <c r="D3971">
        <v>19.8</v>
      </c>
      <c r="E3971">
        <v>2467</v>
      </c>
      <c r="F3971">
        <v>0.2</v>
      </c>
      <c r="H3971">
        <v>67</v>
      </c>
      <c r="I3971" s="101" t="s">
        <v>26</v>
      </c>
      <c r="J3971" s="1">
        <f>DATEVALUE(RIGHT(jaar_zip[[#This Row],[YYYYMMDD]],2)&amp;"-"&amp;MID(jaar_zip[[#This Row],[YYYYMMDD]],5,2)&amp;"-"&amp;LEFT(jaar_zip[[#This Row],[YYYYMMDD]],4))</f>
        <v>45425</v>
      </c>
      <c r="K3971" s="101" t="str">
        <f>IF(AND(VALUE(MONTH(jaar_zip[[#This Row],[Datum]]))=1,VALUE(WEEKNUM(jaar_zip[[#This Row],[Datum]],21))&gt;51),RIGHT(YEAR(jaar_zip[[#This Row],[Datum]])-1,2),RIGHT(YEAR(jaar_zip[[#This Row],[Datum]]),2))&amp;"-"&amp; TEXT(WEEKNUM(jaar_zip[[#This Row],[Datum]],21),"00")</f>
        <v>24-20</v>
      </c>
      <c r="L3971" s="101">
        <f>MONTH(jaar_zip[[#This Row],[Datum]])</f>
        <v>5</v>
      </c>
      <c r="M3971" s="101">
        <f>IF(ISNUMBER(jaar_zip[[#This Row],[etmaaltemperatuur]]),IF(jaar_zip[[#This Row],[etmaaltemperatuur]]&lt;stookgrens,stookgrens-jaar_zip[[#This Row],[etmaaltemperatuur]],0),"")</f>
        <v>0</v>
      </c>
      <c r="N3971" s="101">
        <f>IF(ISNUMBER(jaar_zip[[#This Row],[graaddagen]]),IF(OR(MONTH(jaar_zip[[#This Row],[Datum]])=1,MONTH(jaar_zip[[#This Row],[Datum]])=2,MONTH(jaar_zip[[#This Row],[Datum]])=11,MONTH(jaar_zip[[#This Row],[Datum]])=12),1.1,IF(OR(MONTH(jaar_zip[[#This Row],[Datum]])=3,MONTH(jaar_zip[[#This Row],[Datum]])=10),1,0.8))*jaar_zip[[#This Row],[graaddagen]],"")</f>
        <v>0</v>
      </c>
      <c r="O3971" s="101">
        <f>IF(ISNUMBER(jaar_zip[[#This Row],[etmaaltemperatuur]]),IF(jaar_zip[[#This Row],[etmaaltemperatuur]]&gt;stookgrens,jaar_zip[[#This Row],[etmaaltemperatuur]]-stookgrens,0),"")</f>
        <v>1.8000000000000007</v>
      </c>
    </row>
    <row r="3972" spans="1:15" x14ac:dyDescent="0.25">
      <c r="A3972">
        <v>278</v>
      </c>
      <c r="B3972">
        <v>20240514</v>
      </c>
      <c r="C3972">
        <v>3.7</v>
      </c>
      <c r="D3972">
        <v>20.9</v>
      </c>
      <c r="E3972">
        <v>2493</v>
      </c>
      <c r="F3972">
        <v>0</v>
      </c>
      <c r="H3972">
        <v>57</v>
      </c>
      <c r="I3972" s="101" t="s">
        <v>26</v>
      </c>
      <c r="J3972" s="1">
        <f>DATEVALUE(RIGHT(jaar_zip[[#This Row],[YYYYMMDD]],2)&amp;"-"&amp;MID(jaar_zip[[#This Row],[YYYYMMDD]],5,2)&amp;"-"&amp;LEFT(jaar_zip[[#This Row],[YYYYMMDD]],4))</f>
        <v>45426</v>
      </c>
      <c r="K3972" s="101" t="str">
        <f>IF(AND(VALUE(MONTH(jaar_zip[[#This Row],[Datum]]))=1,VALUE(WEEKNUM(jaar_zip[[#This Row],[Datum]],21))&gt;51),RIGHT(YEAR(jaar_zip[[#This Row],[Datum]])-1,2),RIGHT(YEAR(jaar_zip[[#This Row],[Datum]]),2))&amp;"-"&amp; TEXT(WEEKNUM(jaar_zip[[#This Row],[Datum]],21),"00")</f>
        <v>24-20</v>
      </c>
      <c r="L3972" s="101">
        <f>MONTH(jaar_zip[[#This Row],[Datum]])</f>
        <v>5</v>
      </c>
      <c r="M3972" s="101">
        <f>IF(ISNUMBER(jaar_zip[[#This Row],[etmaaltemperatuur]]),IF(jaar_zip[[#This Row],[etmaaltemperatuur]]&lt;stookgrens,stookgrens-jaar_zip[[#This Row],[etmaaltemperatuur]],0),"")</f>
        <v>0</v>
      </c>
      <c r="N3972" s="101">
        <f>IF(ISNUMBER(jaar_zip[[#This Row],[graaddagen]]),IF(OR(MONTH(jaar_zip[[#This Row],[Datum]])=1,MONTH(jaar_zip[[#This Row],[Datum]])=2,MONTH(jaar_zip[[#This Row],[Datum]])=11,MONTH(jaar_zip[[#This Row],[Datum]])=12),1.1,IF(OR(MONTH(jaar_zip[[#This Row],[Datum]])=3,MONTH(jaar_zip[[#This Row],[Datum]])=10),1,0.8))*jaar_zip[[#This Row],[graaddagen]],"")</f>
        <v>0</v>
      </c>
      <c r="O3972" s="101">
        <f>IF(ISNUMBER(jaar_zip[[#This Row],[etmaaltemperatuur]]),IF(jaar_zip[[#This Row],[etmaaltemperatuur]]&gt;stookgrens,jaar_zip[[#This Row],[etmaaltemperatuur]]-stookgrens,0),"")</f>
        <v>2.8999999999999986</v>
      </c>
    </row>
    <row r="3973" spans="1:15" x14ac:dyDescent="0.25">
      <c r="A3973">
        <v>278</v>
      </c>
      <c r="B3973">
        <v>20240515</v>
      </c>
      <c r="C3973">
        <v>2.6</v>
      </c>
      <c r="D3973">
        <v>18.7</v>
      </c>
      <c r="E3973">
        <v>2242</v>
      </c>
      <c r="F3973">
        <v>0</v>
      </c>
      <c r="H3973">
        <v>65</v>
      </c>
      <c r="I3973" s="101" t="s">
        <v>26</v>
      </c>
      <c r="J3973" s="1">
        <f>DATEVALUE(RIGHT(jaar_zip[[#This Row],[YYYYMMDD]],2)&amp;"-"&amp;MID(jaar_zip[[#This Row],[YYYYMMDD]],5,2)&amp;"-"&amp;LEFT(jaar_zip[[#This Row],[YYYYMMDD]],4))</f>
        <v>45427</v>
      </c>
      <c r="K3973" s="101" t="str">
        <f>IF(AND(VALUE(MONTH(jaar_zip[[#This Row],[Datum]]))=1,VALUE(WEEKNUM(jaar_zip[[#This Row],[Datum]],21))&gt;51),RIGHT(YEAR(jaar_zip[[#This Row],[Datum]])-1,2),RIGHT(YEAR(jaar_zip[[#This Row],[Datum]]),2))&amp;"-"&amp; TEXT(WEEKNUM(jaar_zip[[#This Row],[Datum]],21),"00")</f>
        <v>24-20</v>
      </c>
      <c r="L3973" s="101">
        <f>MONTH(jaar_zip[[#This Row],[Datum]])</f>
        <v>5</v>
      </c>
      <c r="M3973" s="101">
        <f>IF(ISNUMBER(jaar_zip[[#This Row],[etmaaltemperatuur]]),IF(jaar_zip[[#This Row],[etmaaltemperatuur]]&lt;stookgrens,stookgrens-jaar_zip[[#This Row],[etmaaltemperatuur]],0),"")</f>
        <v>0</v>
      </c>
      <c r="N3973" s="101">
        <f>IF(ISNUMBER(jaar_zip[[#This Row],[graaddagen]]),IF(OR(MONTH(jaar_zip[[#This Row],[Datum]])=1,MONTH(jaar_zip[[#This Row],[Datum]])=2,MONTH(jaar_zip[[#This Row],[Datum]])=11,MONTH(jaar_zip[[#This Row],[Datum]])=12),1.1,IF(OR(MONTH(jaar_zip[[#This Row],[Datum]])=3,MONTH(jaar_zip[[#This Row],[Datum]])=10),1,0.8))*jaar_zip[[#This Row],[graaddagen]],"")</f>
        <v>0</v>
      </c>
      <c r="O3973" s="101">
        <f>IF(ISNUMBER(jaar_zip[[#This Row],[etmaaltemperatuur]]),IF(jaar_zip[[#This Row],[etmaaltemperatuur]]&gt;stookgrens,jaar_zip[[#This Row],[etmaaltemperatuur]]-stookgrens,0),"")</f>
        <v>0.69999999999999929</v>
      </c>
    </row>
    <row r="3974" spans="1:15" x14ac:dyDescent="0.25">
      <c r="A3974">
        <v>278</v>
      </c>
      <c r="B3974">
        <v>20240516</v>
      </c>
      <c r="C3974">
        <v>2.4</v>
      </c>
      <c r="D3974">
        <v>16.7</v>
      </c>
      <c r="E3974">
        <v>1367</v>
      </c>
      <c r="F3974">
        <v>7.2</v>
      </c>
      <c r="H3974">
        <v>80</v>
      </c>
      <c r="I3974" s="101" t="s">
        <v>26</v>
      </c>
      <c r="J3974" s="1">
        <f>DATEVALUE(RIGHT(jaar_zip[[#This Row],[YYYYMMDD]],2)&amp;"-"&amp;MID(jaar_zip[[#This Row],[YYYYMMDD]],5,2)&amp;"-"&amp;LEFT(jaar_zip[[#This Row],[YYYYMMDD]],4))</f>
        <v>45428</v>
      </c>
      <c r="K3974" s="101" t="str">
        <f>IF(AND(VALUE(MONTH(jaar_zip[[#This Row],[Datum]]))=1,VALUE(WEEKNUM(jaar_zip[[#This Row],[Datum]],21))&gt;51),RIGHT(YEAR(jaar_zip[[#This Row],[Datum]])-1,2),RIGHT(YEAR(jaar_zip[[#This Row],[Datum]]),2))&amp;"-"&amp; TEXT(WEEKNUM(jaar_zip[[#This Row],[Datum]],21),"00")</f>
        <v>24-20</v>
      </c>
      <c r="L3974" s="101">
        <f>MONTH(jaar_zip[[#This Row],[Datum]])</f>
        <v>5</v>
      </c>
      <c r="M3974" s="101">
        <f>IF(ISNUMBER(jaar_zip[[#This Row],[etmaaltemperatuur]]),IF(jaar_zip[[#This Row],[etmaaltemperatuur]]&lt;stookgrens,stookgrens-jaar_zip[[#This Row],[etmaaltemperatuur]],0),"")</f>
        <v>1.3000000000000007</v>
      </c>
      <c r="N3974" s="101">
        <f>IF(ISNUMBER(jaar_zip[[#This Row],[graaddagen]]),IF(OR(MONTH(jaar_zip[[#This Row],[Datum]])=1,MONTH(jaar_zip[[#This Row],[Datum]])=2,MONTH(jaar_zip[[#This Row],[Datum]])=11,MONTH(jaar_zip[[#This Row],[Datum]])=12),1.1,IF(OR(MONTH(jaar_zip[[#This Row],[Datum]])=3,MONTH(jaar_zip[[#This Row],[Datum]])=10),1,0.8))*jaar_zip[[#This Row],[graaddagen]],"")</f>
        <v>1.0400000000000007</v>
      </c>
      <c r="O3974" s="101">
        <f>IF(ISNUMBER(jaar_zip[[#This Row],[etmaaltemperatuur]]),IF(jaar_zip[[#This Row],[etmaaltemperatuur]]&gt;stookgrens,jaar_zip[[#This Row],[etmaaltemperatuur]]-stookgrens,0),"")</f>
        <v>0</v>
      </c>
    </row>
    <row r="3975" spans="1:15" x14ac:dyDescent="0.25">
      <c r="A3975">
        <v>278</v>
      </c>
      <c r="B3975">
        <v>20240517</v>
      </c>
      <c r="C3975">
        <v>1.4</v>
      </c>
      <c r="D3975">
        <v>17.399999999999999</v>
      </c>
      <c r="E3975">
        <v>1530</v>
      </c>
      <c r="F3975">
        <v>0.1</v>
      </c>
      <c r="H3975">
        <v>81</v>
      </c>
      <c r="I3975" s="101" t="s">
        <v>26</v>
      </c>
      <c r="J3975" s="1">
        <f>DATEVALUE(RIGHT(jaar_zip[[#This Row],[YYYYMMDD]],2)&amp;"-"&amp;MID(jaar_zip[[#This Row],[YYYYMMDD]],5,2)&amp;"-"&amp;LEFT(jaar_zip[[#This Row],[YYYYMMDD]],4))</f>
        <v>45429</v>
      </c>
      <c r="K3975" s="101" t="str">
        <f>IF(AND(VALUE(MONTH(jaar_zip[[#This Row],[Datum]]))=1,VALUE(WEEKNUM(jaar_zip[[#This Row],[Datum]],21))&gt;51),RIGHT(YEAR(jaar_zip[[#This Row],[Datum]])-1,2),RIGHT(YEAR(jaar_zip[[#This Row],[Datum]]),2))&amp;"-"&amp; TEXT(WEEKNUM(jaar_zip[[#This Row],[Datum]],21),"00")</f>
        <v>24-20</v>
      </c>
      <c r="L3975" s="101">
        <f>MONTH(jaar_zip[[#This Row],[Datum]])</f>
        <v>5</v>
      </c>
      <c r="M3975" s="101">
        <f>IF(ISNUMBER(jaar_zip[[#This Row],[etmaaltemperatuur]]),IF(jaar_zip[[#This Row],[etmaaltemperatuur]]&lt;stookgrens,stookgrens-jaar_zip[[#This Row],[etmaaltemperatuur]],0),"")</f>
        <v>0.60000000000000142</v>
      </c>
      <c r="N3975" s="101">
        <f>IF(ISNUMBER(jaar_zip[[#This Row],[graaddagen]]),IF(OR(MONTH(jaar_zip[[#This Row],[Datum]])=1,MONTH(jaar_zip[[#This Row],[Datum]])=2,MONTH(jaar_zip[[#This Row],[Datum]])=11,MONTH(jaar_zip[[#This Row],[Datum]])=12),1.1,IF(OR(MONTH(jaar_zip[[#This Row],[Datum]])=3,MONTH(jaar_zip[[#This Row],[Datum]])=10),1,0.8))*jaar_zip[[#This Row],[graaddagen]],"")</f>
        <v>0.48000000000000115</v>
      </c>
      <c r="O3975" s="101">
        <f>IF(ISNUMBER(jaar_zip[[#This Row],[etmaaltemperatuur]]),IF(jaar_zip[[#This Row],[etmaaltemperatuur]]&gt;stookgrens,jaar_zip[[#This Row],[etmaaltemperatuur]]-stookgrens,0),"")</f>
        <v>0</v>
      </c>
    </row>
    <row r="3976" spans="1:15" x14ac:dyDescent="0.25">
      <c r="A3976">
        <v>278</v>
      </c>
      <c r="B3976">
        <v>20240518</v>
      </c>
      <c r="C3976">
        <v>1.6</v>
      </c>
      <c r="D3976">
        <v>17</v>
      </c>
      <c r="E3976">
        <v>1829</v>
      </c>
      <c r="F3976">
        <v>3.1</v>
      </c>
      <c r="H3976">
        <v>73</v>
      </c>
      <c r="I3976" s="101" t="s">
        <v>26</v>
      </c>
      <c r="J3976" s="1">
        <f>DATEVALUE(RIGHT(jaar_zip[[#This Row],[YYYYMMDD]],2)&amp;"-"&amp;MID(jaar_zip[[#This Row],[YYYYMMDD]],5,2)&amp;"-"&amp;LEFT(jaar_zip[[#This Row],[YYYYMMDD]],4))</f>
        <v>45430</v>
      </c>
      <c r="K3976" s="101" t="str">
        <f>IF(AND(VALUE(MONTH(jaar_zip[[#This Row],[Datum]]))=1,VALUE(WEEKNUM(jaar_zip[[#This Row],[Datum]],21))&gt;51),RIGHT(YEAR(jaar_zip[[#This Row],[Datum]])-1,2),RIGHT(YEAR(jaar_zip[[#This Row],[Datum]]),2))&amp;"-"&amp; TEXT(WEEKNUM(jaar_zip[[#This Row],[Datum]],21),"00")</f>
        <v>24-20</v>
      </c>
      <c r="L3976" s="101">
        <f>MONTH(jaar_zip[[#This Row],[Datum]])</f>
        <v>5</v>
      </c>
      <c r="M3976" s="101">
        <f>IF(ISNUMBER(jaar_zip[[#This Row],[etmaaltemperatuur]]),IF(jaar_zip[[#This Row],[etmaaltemperatuur]]&lt;stookgrens,stookgrens-jaar_zip[[#This Row],[etmaaltemperatuur]],0),"")</f>
        <v>1</v>
      </c>
      <c r="N3976" s="101">
        <f>IF(ISNUMBER(jaar_zip[[#This Row],[graaddagen]]),IF(OR(MONTH(jaar_zip[[#This Row],[Datum]])=1,MONTH(jaar_zip[[#This Row],[Datum]])=2,MONTH(jaar_zip[[#This Row],[Datum]])=11,MONTH(jaar_zip[[#This Row],[Datum]])=12),1.1,IF(OR(MONTH(jaar_zip[[#This Row],[Datum]])=3,MONTH(jaar_zip[[#This Row],[Datum]])=10),1,0.8))*jaar_zip[[#This Row],[graaddagen]],"")</f>
        <v>0.8</v>
      </c>
      <c r="O3976" s="101">
        <f>IF(ISNUMBER(jaar_zip[[#This Row],[etmaaltemperatuur]]),IF(jaar_zip[[#This Row],[etmaaltemperatuur]]&gt;stookgrens,jaar_zip[[#This Row],[etmaaltemperatuur]]-stookgrens,0),"")</f>
        <v>0</v>
      </c>
    </row>
    <row r="3977" spans="1:15" x14ac:dyDescent="0.25">
      <c r="A3977">
        <v>278</v>
      </c>
      <c r="B3977">
        <v>20240519</v>
      </c>
      <c r="C3977">
        <v>2</v>
      </c>
      <c r="D3977">
        <v>17.600000000000001</v>
      </c>
      <c r="E3977">
        <v>2267</v>
      </c>
      <c r="F3977">
        <v>0.2</v>
      </c>
      <c r="H3977">
        <v>69</v>
      </c>
      <c r="I3977" s="101" t="s">
        <v>26</v>
      </c>
      <c r="J3977" s="1">
        <f>DATEVALUE(RIGHT(jaar_zip[[#This Row],[YYYYMMDD]],2)&amp;"-"&amp;MID(jaar_zip[[#This Row],[YYYYMMDD]],5,2)&amp;"-"&amp;LEFT(jaar_zip[[#This Row],[YYYYMMDD]],4))</f>
        <v>45431</v>
      </c>
      <c r="K3977" s="101" t="str">
        <f>IF(AND(VALUE(MONTH(jaar_zip[[#This Row],[Datum]]))=1,VALUE(WEEKNUM(jaar_zip[[#This Row],[Datum]],21))&gt;51),RIGHT(YEAR(jaar_zip[[#This Row],[Datum]])-1,2),RIGHT(YEAR(jaar_zip[[#This Row],[Datum]]),2))&amp;"-"&amp; TEXT(WEEKNUM(jaar_zip[[#This Row],[Datum]],21),"00")</f>
        <v>24-20</v>
      </c>
      <c r="L3977" s="101">
        <f>MONTH(jaar_zip[[#This Row],[Datum]])</f>
        <v>5</v>
      </c>
      <c r="M3977" s="101">
        <f>IF(ISNUMBER(jaar_zip[[#This Row],[etmaaltemperatuur]]),IF(jaar_zip[[#This Row],[etmaaltemperatuur]]&lt;stookgrens,stookgrens-jaar_zip[[#This Row],[etmaaltemperatuur]],0),"")</f>
        <v>0.39999999999999858</v>
      </c>
      <c r="N3977" s="101">
        <f>IF(ISNUMBER(jaar_zip[[#This Row],[graaddagen]]),IF(OR(MONTH(jaar_zip[[#This Row],[Datum]])=1,MONTH(jaar_zip[[#This Row],[Datum]])=2,MONTH(jaar_zip[[#This Row],[Datum]])=11,MONTH(jaar_zip[[#This Row],[Datum]])=12),1.1,IF(OR(MONTH(jaar_zip[[#This Row],[Datum]])=3,MONTH(jaar_zip[[#This Row],[Datum]])=10),1,0.8))*jaar_zip[[#This Row],[graaddagen]],"")</f>
        <v>0.3199999999999989</v>
      </c>
      <c r="O3977" s="101">
        <f>IF(ISNUMBER(jaar_zip[[#This Row],[etmaaltemperatuur]]),IF(jaar_zip[[#This Row],[etmaaltemperatuur]]&gt;stookgrens,jaar_zip[[#This Row],[etmaaltemperatuur]]-stookgrens,0),"")</f>
        <v>0</v>
      </c>
    </row>
    <row r="3978" spans="1:15" x14ac:dyDescent="0.25">
      <c r="A3978">
        <v>278</v>
      </c>
      <c r="B3978">
        <v>20240520</v>
      </c>
      <c r="C3978">
        <v>1.3</v>
      </c>
      <c r="D3978">
        <v>15.4</v>
      </c>
      <c r="E3978">
        <v>1467</v>
      </c>
      <c r="F3978">
        <v>1.1000000000000001</v>
      </c>
      <c r="H3978">
        <v>85</v>
      </c>
      <c r="I3978" s="101" t="s">
        <v>26</v>
      </c>
      <c r="J3978" s="1">
        <f>DATEVALUE(RIGHT(jaar_zip[[#This Row],[YYYYMMDD]],2)&amp;"-"&amp;MID(jaar_zip[[#This Row],[YYYYMMDD]],5,2)&amp;"-"&amp;LEFT(jaar_zip[[#This Row],[YYYYMMDD]],4))</f>
        <v>45432</v>
      </c>
      <c r="K3978" s="101" t="str">
        <f>IF(AND(VALUE(MONTH(jaar_zip[[#This Row],[Datum]]))=1,VALUE(WEEKNUM(jaar_zip[[#This Row],[Datum]],21))&gt;51),RIGHT(YEAR(jaar_zip[[#This Row],[Datum]])-1,2),RIGHT(YEAR(jaar_zip[[#This Row],[Datum]]),2))&amp;"-"&amp; TEXT(WEEKNUM(jaar_zip[[#This Row],[Datum]],21),"00")</f>
        <v>24-21</v>
      </c>
      <c r="L3978" s="101">
        <f>MONTH(jaar_zip[[#This Row],[Datum]])</f>
        <v>5</v>
      </c>
      <c r="M3978" s="101">
        <f>IF(ISNUMBER(jaar_zip[[#This Row],[etmaaltemperatuur]]),IF(jaar_zip[[#This Row],[etmaaltemperatuur]]&lt;stookgrens,stookgrens-jaar_zip[[#This Row],[etmaaltemperatuur]],0),"")</f>
        <v>2.5999999999999996</v>
      </c>
      <c r="N3978" s="101">
        <f>IF(ISNUMBER(jaar_zip[[#This Row],[graaddagen]]),IF(OR(MONTH(jaar_zip[[#This Row],[Datum]])=1,MONTH(jaar_zip[[#This Row],[Datum]])=2,MONTH(jaar_zip[[#This Row],[Datum]])=11,MONTH(jaar_zip[[#This Row],[Datum]])=12),1.1,IF(OR(MONTH(jaar_zip[[#This Row],[Datum]])=3,MONTH(jaar_zip[[#This Row],[Datum]])=10),1,0.8))*jaar_zip[[#This Row],[graaddagen]],"")</f>
        <v>2.0799999999999996</v>
      </c>
      <c r="O3978" s="101">
        <f>IF(ISNUMBER(jaar_zip[[#This Row],[etmaaltemperatuur]]),IF(jaar_zip[[#This Row],[etmaaltemperatuur]]&gt;stookgrens,jaar_zip[[#This Row],[etmaaltemperatuur]]-stookgrens,0),"")</f>
        <v>0</v>
      </c>
    </row>
    <row r="3979" spans="1:15" x14ac:dyDescent="0.25">
      <c r="A3979">
        <v>278</v>
      </c>
      <c r="B3979">
        <v>20240521</v>
      </c>
      <c r="C3979">
        <v>3.1</v>
      </c>
      <c r="D3979">
        <v>18.2</v>
      </c>
      <c r="E3979">
        <v>2217</v>
      </c>
      <c r="F3979">
        <v>10.6</v>
      </c>
      <c r="H3979">
        <v>78</v>
      </c>
      <c r="I3979" s="101" t="s">
        <v>26</v>
      </c>
      <c r="J3979" s="1">
        <f>DATEVALUE(RIGHT(jaar_zip[[#This Row],[YYYYMMDD]],2)&amp;"-"&amp;MID(jaar_zip[[#This Row],[YYYYMMDD]],5,2)&amp;"-"&amp;LEFT(jaar_zip[[#This Row],[YYYYMMDD]],4))</f>
        <v>45433</v>
      </c>
      <c r="K3979" s="101" t="str">
        <f>IF(AND(VALUE(MONTH(jaar_zip[[#This Row],[Datum]]))=1,VALUE(WEEKNUM(jaar_zip[[#This Row],[Datum]],21))&gt;51),RIGHT(YEAR(jaar_zip[[#This Row],[Datum]])-1,2),RIGHT(YEAR(jaar_zip[[#This Row],[Datum]]),2))&amp;"-"&amp; TEXT(WEEKNUM(jaar_zip[[#This Row],[Datum]],21),"00")</f>
        <v>24-21</v>
      </c>
      <c r="L3979" s="101">
        <f>MONTH(jaar_zip[[#This Row],[Datum]])</f>
        <v>5</v>
      </c>
      <c r="M3979" s="101">
        <f>IF(ISNUMBER(jaar_zip[[#This Row],[etmaaltemperatuur]]),IF(jaar_zip[[#This Row],[etmaaltemperatuur]]&lt;stookgrens,stookgrens-jaar_zip[[#This Row],[etmaaltemperatuur]],0),"")</f>
        <v>0</v>
      </c>
      <c r="N3979" s="101">
        <f>IF(ISNUMBER(jaar_zip[[#This Row],[graaddagen]]),IF(OR(MONTH(jaar_zip[[#This Row],[Datum]])=1,MONTH(jaar_zip[[#This Row],[Datum]])=2,MONTH(jaar_zip[[#This Row],[Datum]])=11,MONTH(jaar_zip[[#This Row],[Datum]])=12),1.1,IF(OR(MONTH(jaar_zip[[#This Row],[Datum]])=3,MONTH(jaar_zip[[#This Row],[Datum]])=10),1,0.8))*jaar_zip[[#This Row],[graaddagen]],"")</f>
        <v>0</v>
      </c>
      <c r="O3979" s="101">
        <f>IF(ISNUMBER(jaar_zip[[#This Row],[etmaaltemperatuur]]),IF(jaar_zip[[#This Row],[etmaaltemperatuur]]&gt;stookgrens,jaar_zip[[#This Row],[etmaaltemperatuur]]-stookgrens,0),"")</f>
        <v>0.19999999999999929</v>
      </c>
    </row>
    <row r="3980" spans="1:15" x14ac:dyDescent="0.25">
      <c r="A3980">
        <v>278</v>
      </c>
      <c r="B3980">
        <v>20240522</v>
      </c>
      <c r="C3980">
        <v>2.9</v>
      </c>
      <c r="D3980">
        <v>15.8</v>
      </c>
      <c r="E3980">
        <v>1165</v>
      </c>
      <c r="F3980">
        <v>3.4</v>
      </c>
      <c r="H3980">
        <v>83</v>
      </c>
      <c r="I3980" s="101" t="s">
        <v>26</v>
      </c>
      <c r="J3980" s="1">
        <f>DATEVALUE(RIGHT(jaar_zip[[#This Row],[YYYYMMDD]],2)&amp;"-"&amp;MID(jaar_zip[[#This Row],[YYYYMMDD]],5,2)&amp;"-"&amp;LEFT(jaar_zip[[#This Row],[YYYYMMDD]],4))</f>
        <v>45434</v>
      </c>
      <c r="K3980" s="101" t="str">
        <f>IF(AND(VALUE(MONTH(jaar_zip[[#This Row],[Datum]]))=1,VALUE(WEEKNUM(jaar_zip[[#This Row],[Datum]],21))&gt;51),RIGHT(YEAR(jaar_zip[[#This Row],[Datum]])-1,2),RIGHT(YEAR(jaar_zip[[#This Row],[Datum]]),2))&amp;"-"&amp; TEXT(WEEKNUM(jaar_zip[[#This Row],[Datum]],21),"00")</f>
        <v>24-21</v>
      </c>
      <c r="L3980" s="101">
        <f>MONTH(jaar_zip[[#This Row],[Datum]])</f>
        <v>5</v>
      </c>
      <c r="M3980" s="101">
        <f>IF(ISNUMBER(jaar_zip[[#This Row],[etmaaltemperatuur]]),IF(jaar_zip[[#This Row],[etmaaltemperatuur]]&lt;stookgrens,stookgrens-jaar_zip[[#This Row],[etmaaltemperatuur]],0),"")</f>
        <v>2.1999999999999993</v>
      </c>
      <c r="N3980" s="101">
        <f>IF(ISNUMBER(jaar_zip[[#This Row],[graaddagen]]),IF(OR(MONTH(jaar_zip[[#This Row],[Datum]])=1,MONTH(jaar_zip[[#This Row],[Datum]])=2,MONTH(jaar_zip[[#This Row],[Datum]])=11,MONTH(jaar_zip[[#This Row],[Datum]])=12),1.1,IF(OR(MONTH(jaar_zip[[#This Row],[Datum]])=3,MONTH(jaar_zip[[#This Row],[Datum]])=10),1,0.8))*jaar_zip[[#This Row],[graaddagen]],"")</f>
        <v>1.7599999999999996</v>
      </c>
      <c r="O3980" s="101">
        <f>IF(ISNUMBER(jaar_zip[[#This Row],[etmaaltemperatuur]]),IF(jaar_zip[[#This Row],[etmaaltemperatuur]]&gt;stookgrens,jaar_zip[[#This Row],[etmaaltemperatuur]]-stookgrens,0),"")</f>
        <v>0</v>
      </c>
    </row>
    <row r="3981" spans="1:15" x14ac:dyDescent="0.25">
      <c r="A3981">
        <v>278</v>
      </c>
      <c r="B3981">
        <v>20240523</v>
      </c>
      <c r="C3981">
        <v>2.5</v>
      </c>
      <c r="D3981">
        <v>14.9</v>
      </c>
      <c r="E3981">
        <v>1594</v>
      </c>
      <c r="F3981">
        <v>0</v>
      </c>
      <c r="H3981">
        <v>80</v>
      </c>
      <c r="I3981" s="101" t="s">
        <v>26</v>
      </c>
      <c r="J3981" s="1">
        <f>DATEVALUE(RIGHT(jaar_zip[[#This Row],[YYYYMMDD]],2)&amp;"-"&amp;MID(jaar_zip[[#This Row],[YYYYMMDD]],5,2)&amp;"-"&amp;LEFT(jaar_zip[[#This Row],[YYYYMMDD]],4))</f>
        <v>45435</v>
      </c>
      <c r="K3981" s="101" t="str">
        <f>IF(AND(VALUE(MONTH(jaar_zip[[#This Row],[Datum]]))=1,VALUE(WEEKNUM(jaar_zip[[#This Row],[Datum]],21))&gt;51),RIGHT(YEAR(jaar_zip[[#This Row],[Datum]])-1,2),RIGHT(YEAR(jaar_zip[[#This Row],[Datum]]),2))&amp;"-"&amp; TEXT(WEEKNUM(jaar_zip[[#This Row],[Datum]],21),"00")</f>
        <v>24-21</v>
      </c>
      <c r="L3981" s="101">
        <f>MONTH(jaar_zip[[#This Row],[Datum]])</f>
        <v>5</v>
      </c>
      <c r="M3981" s="101">
        <f>IF(ISNUMBER(jaar_zip[[#This Row],[etmaaltemperatuur]]),IF(jaar_zip[[#This Row],[etmaaltemperatuur]]&lt;stookgrens,stookgrens-jaar_zip[[#This Row],[etmaaltemperatuur]],0),"")</f>
        <v>3.0999999999999996</v>
      </c>
      <c r="N3981" s="101">
        <f>IF(ISNUMBER(jaar_zip[[#This Row],[graaddagen]]),IF(OR(MONTH(jaar_zip[[#This Row],[Datum]])=1,MONTH(jaar_zip[[#This Row],[Datum]])=2,MONTH(jaar_zip[[#This Row],[Datum]])=11,MONTH(jaar_zip[[#This Row],[Datum]])=12),1.1,IF(OR(MONTH(jaar_zip[[#This Row],[Datum]])=3,MONTH(jaar_zip[[#This Row],[Datum]])=10),1,0.8))*jaar_zip[[#This Row],[graaddagen]],"")</f>
        <v>2.48</v>
      </c>
      <c r="O3981" s="101">
        <f>IF(ISNUMBER(jaar_zip[[#This Row],[etmaaltemperatuur]]),IF(jaar_zip[[#This Row],[etmaaltemperatuur]]&gt;stookgrens,jaar_zip[[#This Row],[etmaaltemperatuur]]-stookgrens,0),"")</f>
        <v>0</v>
      </c>
    </row>
    <row r="3982" spans="1:15" x14ac:dyDescent="0.25">
      <c r="A3982">
        <v>278</v>
      </c>
      <c r="B3982">
        <v>20240524</v>
      </c>
      <c r="C3982">
        <v>1.3</v>
      </c>
      <c r="D3982">
        <v>14.9</v>
      </c>
      <c r="E3982">
        <v>995</v>
      </c>
      <c r="F3982">
        <v>14.1</v>
      </c>
      <c r="H3982">
        <v>88</v>
      </c>
      <c r="I3982" s="101" t="s">
        <v>26</v>
      </c>
      <c r="J3982" s="1">
        <f>DATEVALUE(RIGHT(jaar_zip[[#This Row],[YYYYMMDD]],2)&amp;"-"&amp;MID(jaar_zip[[#This Row],[YYYYMMDD]],5,2)&amp;"-"&amp;LEFT(jaar_zip[[#This Row],[YYYYMMDD]],4))</f>
        <v>45436</v>
      </c>
      <c r="K3982" s="101" t="str">
        <f>IF(AND(VALUE(MONTH(jaar_zip[[#This Row],[Datum]]))=1,VALUE(WEEKNUM(jaar_zip[[#This Row],[Datum]],21))&gt;51),RIGHT(YEAR(jaar_zip[[#This Row],[Datum]])-1,2),RIGHT(YEAR(jaar_zip[[#This Row],[Datum]]),2))&amp;"-"&amp; TEXT(WEEKNUM(jaar_zip[[#This Row],[Datum]],21),"00")</f>
        <v>24-21</v>
      </c>
      <c r="L3982" s="101">
        <f>MONTH(jaar_zip[[#This Row],[Datum]])</f>
        <v>5</v>
      </c>
      <c r="M3982" s="101">
        <f>IF(ISNUMBER(jaar_zip[[#This Row],[etmaaltemperatuur]]),IF(jaar_zip[[#This Row],[etmaaltemperatuur]]&lt;stookgrens,stookgrens-jaar_zip[[#This Row],[etmaaltemperatuur]],0),"")</f>
        <v>3.0999999999999996</v>
      </c>
      <c r="N3982" s="101">
        <f>IF(ISNUMBER(jaar_zip[[#This Row],[graaddagen]]),IF(OR(MONTH(jaar_zip[[#This Row],[Datum]])=1,MONTH(jaar_zip[[#This Row],[Datum]])=2,MONTH(jaar_zip[[#This Row],[Datum]])=11,MONTH(jaar_zip[[#This Row],[Datum]])=12),1.1,IF(OR(MONTH(jaar_zip[[#This Row],[Datum]])=3,MONTH(jaar_zip[[#This Row],[Datum]])=10),1,0.8))*jaar_zip[[#This Row],[graaddagen]],"")</f>
        <v>2.48</v>
      </c>
      <c r="O3982" s="101">
        <f>IF(ISNUMBER(jaar_zip[[#This Row],[etmaaltemperatuur]]),IF(jaar_zip[[#This Row],[etmaaltemperatuur]]&gt;stookgrens,jaar_zip[[#This Row],[etmaaltemperatuur]]-stookgrens,0),"")</f>
        <v>0</v>
      </c>
    </row>
    <row r="3983" spans="1:15" x14ac:dyDescent="0.25">
      <c r="A3983">
        <v>278</v>
      </c>
      <c r="B3983">
        <v>20240525</v>
      </c>
      <c r="C3983">
        <v>2</v>
      </c>
      <c r="D3983">
        <v>15.8</v>
      </c>
      <c r="E3983">
        <v>1449</v>
      </c>
      <c r="F3983">
        <v>19.600000000000001</v>
      </c>
      <c r="H3983">
        <v>87</v>
      </c>
      <c r="I3983" s="101" t="s">
        <v>26</v>
      </c>
      <c r="J3983" s="1">
        <f>DATEVALUE(RIGHT(jaar_zip[[#This Row],[YYYYMMDD]],2)&amp;"-"&amp;MID(jaar_zip[[#This Row],[YYYYMMDD]],5,2)&amp;"-"&amp;LEFT(jaar_zip[[#This Row],[YYYYMMDD]],4))</f>
        <v>45437</v>
      </c>
      <c r="K3983" s="101" t="str">
        <f>IF(AND(VALUE(MONTH(jaar_zip[[#This Row],[Datum]]))=1,VALUE(WEEKNUM(jaar_zip[[#This Row],[Datum]],21))&gt;51),RIGHT(YEAR(jaar_zip[[#This Row],[Datum]])-1,2),RIGHT(YEAR(jaar_zip[[#This Row],[Datum]]),2))&amp;"-"&amp; TEXT(WEEKNUM(jaar_zip[[#This Row],[Datum]],21),"00")</f>
        <v>24-21</v>
      </c>
      <c r="L3983" s="101">
        <f>MONTH(jaar_zip[[#This Row],[Datum]])</f>
        <v>5</v>
      </c>
      <c r="M3983" s="101">
        <f>IF(ISNUMBER(jaar_zip[[#This Row],[etmaaltemperatuur]]),IF(jaar_zip[[#This Row],[etmaaltemperatuur]]&lt;stookgrens,stookgrens-jaar_zip[[#This Row],[etmaaltemperatuur]],0),"")</f>
        <v>2.1999999999999993</v>
      </c>
      <c r="N3983" s="101">
        <f>IF(ISNUMBER(jaar_zip[[#This Row],[graaddagen]]),IF(OR(MONTH(jaar_zip[[#This Row],[Datum]])=1,MONTH(jaar_zip[[#This Row],[Datum]])=2,MONTH(jaar_zip[[#This Row],[Datum]])=11,MONTH(jaar_zip[[#This Row],[Datum]])=12),1.1,IF(OR(MONTH(jaar_zip[[#This Row],[Datum]])=3,MONTH(jaar_zip[[#This Row],[Datum]])=10),1,0.8))*jaar_zip[[#This Row],[graaddagen]],"")</f>
        <v>1.7599999999999996</v>
      </c>
      <c r="O3983" s="101">
        <f>IF(ISNUMBER(jaar_zip[[#This Row],[etmaaltemperatuur]]),IF(jaar_zip[[#This Row],[etmaaltemperatuur]]&gt;stookgrens,jaar_zip[[#This Row],[etmaaltemperatuur]]-stookgrens,0),"")</f>
        <v>0</v>
      </c>
    </row>
    <row r="3984" spans="1:15" x14ac:dyDescent="0.25">
      <c r="A3984">
        <v>278</v>
      </c>
      <c r="B3984">
        <v>20240526</v>
      </c>
      <c r="C3984">
        <v>2.4</v>
      </c>
      <c r="D3984">
        <v>16.600000000000001</v>
      </c>
      <c r="E3984">
        <v>1968</v>
      </c>
      <c r="F3984">
        <v>0.3</v>
      </c>
      <c r="H3984">
        <v>78</v>
      </c>
      <c r="I3984" s="101" t="s">
        <v>26</v>
      </c>
      <c r="J3984" s="1">
        <f>DATEVALUE(RIGHT(jaar_zip[[#This Row],[YYYYMMDD]],2)&amp;"-"&amp;MID(jaar_zip[[#This Row],[YYYYMMDD]],5,2)&amp;"-"&amp;LEFT(jaar_zip[[#This Row],[YYYYMMDD]],4))</f>
        <v>45438</v>
      </c>
      <c r="K3984" s="101" t="str">
        <f>IF(AND(VALUE(MONTH(jaar_zip[[#This Row],[Datum]]))=1,VALUE(WEEKNUM(jaar_zip[[#This Row],[Datum]],21))&gt;51),RIGHT(YEAR(jaar_zip[[#This Row],[Datum]])-1,2),RIGHT(YEAR(jaar_zip[[#This Row],[Datum]]),2))&amp;"-"&amp; TEXT(WEEKNUM(jaar_zip[[#This Row],[Datum]],21),"00")</f>
        <v>24-21</v>
      </c>
      <c r="L3984" s="101">
        <f>MONTH(jaar_zip[[#This Row],[Datum]])</f>
        <v>5</v>
      </c>
      <c r="M3984" s="101">
        <f>IF(ISNUMBER(jaar_zip[[#This Row],[etmaaltemperatuur]]),IF(jaar_zip[[#This Row],[etmaaltemperatuur]]&lt;stookgrens,stookgrens-jaar_zip[[#This Row],[etmaaltemperatuur]],0),"")</f>
        <v>1.3999999999999986</v>
      </c>
      <c r="N3984" s="101">
        <f>IF(ISNUMBER(jaar_zip[[#This Row],[graaddagen]]),IF(OR(MONTH(jaar_zip[[#This Row],[Datum]])=1,MONTH(jaar_zip[[#This Row],[Datum]])=2,MONTH(jaar_zip[[#This Row],[Datum]])=11,MONTH(jaar_zip[[#This Row],[Datum]])=12),1.1,IF(OR(MONTH(jaar_zip[[#This Row],[Datum]])=3,MONTH(jaar_zip[[#This Row],[Datum]])=10),1,0.8))*jaar_zip[[#This Row],[graaddagen]],"")</f>
        <v>1.119999999999999</v>
      </c>
      <c r="O3984" s="101">
        <f>IF(ISNUMBER(jaar_zip[[#This Row],[etmaaltemperatuur]]),IF(jaar_zip[[#This Row],[etmaaltemperatuur]]&gt;stookgrens,jaar_zip[[#This Row],[etmaaltemperatuur]]-stookgrens,0),"")</f>
        <v>0</v>
      </c>
    </row>
    <row r="3985" spans="1:15" x14ac:dyDescent="0.25">
      <c r="A3985">
        <v>278</v>
      </c>
      <c r="B3985">
        <v>20240527</v>
      </c>
      <c r="C3985">
        <v>2.2999999999999998</v>
      </c>
      <c r="D3985">
        <v>15.1</v>
      </c>
      <c r="E3985">
        <v>1999</v>
      </c>
      <c r="F3985">
        <v>9.3000000000000007</v>
      </c>
      <c r="H3985">
        <v>78</v>
      </c>
      <c r="I3985" s="101" t="s">
        <v>26</v>
      </c>
      <c r="J3985" s="1">
        <f>DATEVALUE(RIGHT(jaar_zip[[#This Row],[YYYYMMDD]],2)&amp;"-"&amp;MID(jaar_zip[[#This Row],[YYYYMMDD]],5,2)&amp;"-"&amp;LEFT(jaar_zip[[#This Row],[YYYYMMDD]],4))</f>
        <v>45439</v>
      </c>
      <c r="K3985" s="101" t="str">
        <f>IF(AND(VALUE(MONTH(jaar_zip[[#This Row],[Datum]]))=1,VALUE(WEEKNUM(jaar_zip[[#This Row],[Datum]],21))&gt;51),RIGHT(YEAR(jaar_zip[[#This Row],[Datum]])-1,2),RIGHT(YEAR(jaar_zip[[#This Row],[Datum]]),2))&amp;"-"&amp; TEXT(WEEKNUM(jaar_zip[[#This Row],[Datum]],21),"00")</f>
        <v>24-22</v>
      </c>
      <c r="L3985" s="101">
        <f>MONTH(jaar_zip[[#This Row],[Datum]])</f>
        <v>5</v>
      </c>
      <c r="M3985" s="101">
        <f>IF(ISNUMBER(jaar_zip[[#This Row],[etmaaltemperatuur]]),IF(jaar_zip[[#This Row],[etmaaltemperatuur]]&lt;stookgrens,stookgrens-jaar_zip[[#This Row],[etmaaltemperatuur]],0),"")</f>
        <v>2.9000000000000004</v>
      </c>
      <c r="N3985" s="101">
        <f>IF(ISNUMBER(jaar_zip[[#This Row],[graaddagen]]),IF(OR(MONTH(jaar_zip[[#This Row],[Datum]])=1,MONTH(jaar_zip[[#This Row],[Datum]])=2,MONTH(jaar_zip[[#This Row],[Datum]])=11,MONTH(jaar_zip[[#This Row],[Datum]])=12),1.1,IF(OR(MONTH(jaar_zip[[#This Row],[Datum]])=3,MONTH(jaar_zip[[#This Row],[Datum]])=10),1,0.8))*jaar_zip[[#This Row],[graaddagen]],"")</f>
        <v>2.3200000000000003</v>
      </c>
      <c r="O3985" s="101">
        <f>IF(ISNUMBER(jaar_zip[[#This Row],[etmaaltemperatuur]]),IF(jaar_zip[[#This Row],[etmaaltemperatuur]]&gt;stookgrens,jaar_zip[[#This Row],[etmaaltemperatuur]]-stookgrens,0),"")</f>
        <v>0</v>
      </c>
    </row>
    <row r="3986" spans="1:15" x14ac:dyDescent="0.25">
      <c r="A3986">
        <v>278</v>
      </c>
      <c r="B3986">
        <v>20240528</v>
      </c>
      <c r="C3986">
        <v>2.9</v>
      </c>
      <c r="D3986">
        <v>14.4</v>
      </c>
      <c r="E3986">
        <v>2106</v>
      </c>
      <c r="F3986">
        <v>15.7</v>
      </c>
      <c r="H3986">
        <v>82</v>
      </c>
      <c r="I3986" s="101" t="s">
        <v>26</v>
      </c>
      <c r="J3986" s="1">
        <f>DATEVALUE(RIGHT(jaar_zip[[#This Row],[YYYYMMDD]],2)&amp;"-"&amp;MID(jaar_zip[[#This Row],[YYYYMMDD]],5,2)&amp;"-"&amp;LEFT(jaar_zip[[#This Row],[YYYYMMDD]],4))</f>
        <v>45440</v>
      </c>
      <c r="K3986" s="101" t="str">
        <f>IF(AND(VALUE(MONTH(jaar_zip[[#This Row],[Datum]]))=1,VALUE(WEEKNUM(jaar_zip[[#This Row],[Datum]],21))&gt;51),RIGHT(YEAR(jaar_zip[[#This Row],[Datum]])-1,2),RIGHT(YEAR(jaar_zip[[#This Row],[Datum]]),2))&amp;"-"&amp; TEXT(WEEKNUM(jaar_zip[[#This Row],[Datum]],21),"00")</f>
        <v>24-22</v>
      </c>
      <c r="L3986" s="101">
        <f>MONTH(jaar_zip[[#This Row],[Datum]])</f>
        <v>5</v>
      </c>
      <c r="M3986" s="101">
        <f>IF(ISNUMBER(jaar_zip[[#This Row],[etmaaltemperatuur]]),IF(jaar_zip[[#This Row],[etmaaltemperatuur]]&lt;stookgrens,stookgrens-jaar_zip[[#This Row],[etmaaltemperatuur]],0),"")</f>
        <v>3.5999999999999996</v>
      </c>
      <c r="N3986" s="101">
        <f>IF(ISNUMBER(jaar_zip[[#This Row],[graaddagen]]),IF(OR(MONTH(jaar_zip[[#This Row],[Datum]])=1,MONTH(jaar_zip[[#This Row],[Datum]])=2,MONTH(jaar_zip[[#This Row],[Datum]])=11,MONTH(jaar_zip[[#This Row],[Datum]])=12),1.1,IF(OR(MONTH(jaar_zip[[#This Row],[Datum]])=3,MONTH(jaar_zip[[#This Row],[Datum]])=10),1,0.8))*jaar_zip[[#This Row],[graaddagen]],"")</f>
        <v>2.88</v>
      </c>
      <c r="O3986" s="101">
        <f>IF(ISNUMBER(jaar_zip[[#This Row],[etmaaltemperatuur]]),IF(jaar_zip[[#This Row],[etmaaltemperatuur]]&gt;stookgrens,jaar_zip[[#This Row],[etmaaltemperatuur]]-stookgrens,0),"")</f>
        <v>0</v>
      </c>
    </row>
    <row r="3987" spans="1:15" x14ac:dyDescent="0.25">
      <c r="A3987">
        <v>278</v>
      </c>
      <c r="B3987">
        <v>20240529</v>
      </c>
      <c r="C3987">
        <v>3.1</v>
      </c>
      <c r="D3987">
        <v>14.4</v>
      </c>
      <c r="E3987">
        <v>1060</v>
      </c>
      <c r="F3987">
        <v>14.3</v>
      </c>
      <c r="H3987">
        <v>89</v>
      </c>
      <c r="I3987" s="101" t="s">
        <v>26</v>
      </c>
      <c r="J3987" s="1">
        <f>DATEVALUE(RIGHT(jaar_zip[[#This Row],[YYYYMMDD]],2)&amp;"-"&amp;MID(jaar_zip[[#This Row],[YYYYMMDD]],5,2)&amp;"-"&amp;LEFT(jaar_zip[[#This Row],[YYYYMMDD]],4))</f>
        <v>45441</v>
      </c>
      <c r="K3987" s="101" t="str">
        <f>IF(AND(VALUE(MONTH(jaar_zip[[#This Row],[Datum]]))=1,VALUE(WEEKNUM(jaar_zip[[#This Row],[Datum]],21))&gt;51),RIGHT(YEAR(jaar_zip[[#This Row],[Datum]])-1,2),RIGHT(YEAR(jaar_zip[[#This Row],[Datum]]),2))&amp;"-"&amp; TEXT(WEEKNUM(jaar_zip[[#This Row],[Datum]],21),"00")</f>
        <v>24-22</v>
      </c>
      <c r="L3987" s="101">
        <f>MONTH(jaar_zip[[#This Row],[Datum]])</f>
        <v>5</v>
      </c>
      <c r="M3987" s="101">
        <f>IF(ISNUMBER(jaar_zip[[#This Row],[etmaaltemperatuur]]),IF(jaar_zip[[#This Row],[etmaaltemperatuur]]&lt;stookgrens,stookgrens-jaar_zip[[#This Row],[etmaaltemperatuur]],0),"")</f>
        <v>3.5999999999999996</v>
      </c>
      <c r="N3987" s="101">
        <f>IF(ISNUMBER(jaar_zip[[#This Row],[graaddagen]]),IF(OR(MONTH(jaar_zip[[#This Row],[Datum]])=1,MONTH(jaar_zip[[#This Row],[Datum]])=2,MONTH(jaar_zip[[#This Row],[Datum]])=11,MONTH(jaar_zip[[#This Row],[Datum]])=12),1.1,IF(OR(MONTH(jaar_zip[[#This Row],[Datum]])=3,MONTH(jaar_zip[[#This Row],[Datum]])=10),1,0.8))*jaar_zip[[#This Row],[graaddagen]],"")</f>
        <v>2.88</v>
      </c>
      <c r="O3987" s="101">
        <f>IF(ISNUMBER(jaar_zip[[#This Row],[etmaaltemperatuur]]),IF(jaar_zip[[#This Row],[etmaaltemperatuur]]&gt;stookgrens,jaar_zip[[#This Row],[etmaaltemperatuur]]-stookgrens,0),"")</f>
        <v>0</v>
      </c>
    </row>
    <row r="3988" spans="1:15" x14ac:dyDescent="0.25">
      <c r="A3988">
        <v>278</v>
      </c>
      <c r="B3988">
        <v>20240530</v>
      </c>
      <c r="C3988">
        <v>1.6</v>
      </c>
      <c r="D3988">
        <v>14</v>
      </c>
      <c r="E3988">
        <v>1547</v>
      </c>
      <c r="F3988">
        <v>8.6999999999999993</v>
      </c>
      <c r="H3988">
        <v>87</v>
      </c>
      <c r="I3988" s="101" t="s">
        <v>26</v>
      </c>
      <c r="J3988" s="1">
        <f>DATEVALUE(RIGHT(jaar_zip[[#This Row],[YYYYMMDD]],2)&amp;"-"&amp;MID(jaar_zip[[#This Row],[YYYYMMDD]],5,2)&amp;"-"&amp;LEFT(jaar_zip[[#This Row],[YYYYMMDD]],4))</f>
        <v>45442</v>
      </c>
      <c r="K3988" s="101" t="str">
        <f>IF(AND(VALUE(MONTH(jaar_zip[[#This Row],[Datum]]))=1,VALUE(WEEKNUM(jaar_zip[[#This Row],[Datum]],21))&gt;51),RIGHT(YEAR(jaar_zip[[#This Row],[Datum]])-1,2),RIGHT(YEAR(jaar_zip[[#This Row],[Datum]]),2))&amp;"-"&amp; TEXT(WEEKNUM(jaar_zip[[#This Row],[Datum]],21),"00")</f>
        <v>24-22</v>
      </c>
      <c r="L3988" s="101">
        <f>MONTH(jaar_zip[[#This Row],[Datum]])</f>
        <v>5</v>
      </c>
      <c r="M3988" s="101">
        <f>IF(ISNUMBER(jaar_zip[[#This Row],[etmaaltemperatuur]]),IF(jaar_zip[[#This Row],[etmaaltemperatuur]]&lt;stookgrens,stookgrens-jaar_zip[[#This Row],[etmaaltemperatuur]],0),"")</f>
        <v>4</v>
      </c>
      <c r="N3988" s="101">
        <f>IF(ISNUMBER(jaar_zip[[#This Row],[graaddagen]]),IF(OR(MONTH(jaar_zip[[#This Row],[Datum]])=1,MONTH(jaar_zip[[#This Row],[Datum]])=2,MONTH(jaar_zip[[#This Row],[Datum]])=11,MONTH(jaar_zip[[#This Row],[Datum]])=12),1.1,IF(OR(MONTH(jaar_zip[[#This Row],[Datum]])=3,MONTH(jaar_zip[[#This Row],[Datum]])=10),1,0.8))*jaar_zip[[#This Row],[graaddagen]],"")</f>
        <v>3.2</v>
      </c>
      <c r="O3988" s="101">
        <f>IF(ISNUMBER(jaar_zip[[#This Row],[etmaaltemperatuur]]),IF(jaar_zip[[#This Row],[etmaaltemperatuur]]&gt;stookgrens,jaar_zip[[#This Row],[etmaaltemperatuur]]-stookgrens,0),"")</f>
        <v>0</v>
      </c>
    </row>
    <row r="3989" spans="1:15" x14ac:dyDescent="0.25">
      <c r="A3989">
        <v>278</v>
      </c>
      <c r="B3989">
        <v>20240531</v>
      </c>
      <c r="C3989">
        <v>2</v>
      </c>
      <c r="D3989">
        <v>15.4</v>
      </c>
      <c r="E3989">
        <v>1736</v>
      </c>
      <c r="F3989">
        <v>2.1</v>
      </c>
      <c r="H3989">
        <v>84</v>
      </c>
      <c r="I3989" s="101" t="s">
        <v>26</v>
      </c>
      <c r="J3989" s="1">
        <f>DATEVALUE(RIGHT(jaar_zip[[#This Row],[YYYYMMDD]],2)&amp;"-"&amp;MID(jaar_zip[[#This Row],[YYYYMMDD]],5,2)&amp;"-"&amp;LEFT(jaar_zip[[#This Row],[YYYYMMDD]],4))</f>
        <v>45443</v>
      </c>
      <c r="K3989" s="101" t="str">
        <f>IF(AND(VALUE(MONTH(jaar_zip[[#This Row],[Datum]]))=1,VALUE(WEEKNUM(jaar_zip[[#This Row],[Datum]],21))&gt;51),RIGHT(YEAR(jaar_zip[[#This Row],[Datum]])-1,2),RIGHT(YEAR(jaar_zip[[#This Row],[Datum]]),2))&amp;"-"&amp; TEXT(WEEKNUM(jaar_zip[[#This Row],[Datum]],21),"00")</f>
        <v>24-22</v>
      </c>
      <c r="L3989" s="101">
        <f>MONTH(jaar_zip[[#This Row],[Datum]])</f>
        <v>5</v>
      </c>
      <c r="M3989" s="101">
        <f>IF(ISNUMBER(jaar_zip[[#This Row],[etmaaltemperatuur]]),IF(jaar_zip[[#This Row],[etmaaltemperatuur]]&lt;stookgrens,stookgrens-jaar_zip[[#This Row],[etmaaltemperatuur]],0),"")</f>
        <v>2.5999999999999996</v>
      </c>
      <c r="N3989" s="101">
        <f>IF(ISNUMBER(jaar_zip[[#This Row],[graaddagen]]),IF(OR(MONTH(jaar_zip[[#This Row],[Datum]])=1,MONTH(jaar_zip[[#This Row],[Datum]])=2,MONTH(jaar_zip[[#This Row],[Datum]])=11,MONTH(jaar_zip[[#This Row],[Datum]])=12),1.1,IF(OR(MONTH(jaar_zip[[#This Row],[Datum]])=3,MONTH(jaar_zip[[#This Row],[Datum]])=10),1,0.8))*jaar_zip[[#This Row],[graaddagen]],"")</f>
        <v>2.0799999999999996</v>
      </c>
      <c r="O3989" s="101">
        <f>IF(ISNUMBER(jaar_zip[[#This Row],[etmaaltemperatuur]]),IF(jaar_zip[[#This Row],[etmaaltemperatuur]]&gt;stookgrens,jaar_zip[[#This Row],[etmaaltemperatuur]]-stookgrens,0),"")</f>
        <v>0</v>
      </c>
    </row>
    <row r="3990" spans="1:15" x14ac:dyDescent="0.25">
      <c r="A3990">
        <v>278</v>
      </c>
      <c r="B3990">
        <v>20240601</v>
      </c>
      <c r="C3990">
        <v>3</v>
      </c>
      <c r="D3990">
        <v>16.3</v>
      </c>
      <c r="E3990">
        <v>897</v>
      </c>
      <c r="F3990">
        <v>0</v>
      </c>
      <c r="H3990">
        <v>89</v>
      </c>
      <c r="I3990" s="101" t="s">
        <v>26</v>
      </c>
      <c r="J3990" s="1">
        <f>DATEVALUE(RIGHT(jaar_zip[[#This Row],[YYYYMMDD]],2)&amp;"-"&amp;MID(jaar_zip[[#This Row],[YYYYMMDD]],5,2)&amp;"-"&amp;LEFT(jaar_zip[[#This Row],[YYYYMMDD]],4))</f>
        <v>45444</v>
      </c>
      <c r="K3990" s="101" t="str">
        <f>IF(AND(VALUE(MONTH(jaar_zip[[#This Row],[Datum]]))=1,VALUE(WEEKNUM(jaar_zip[[#This Row],[Datum]],21))&gt;51),RIGHT(YEAR(jaar_zip[[#This Row],[Datum]])-1,2),RIGHT(YEAR(jaar_zip[[#This Row],[Datum]]),2))&amp;"-"&amp; TEXT(WEEKNUM(jaar_zip[[#This Row],[Datum]],21),"00")</f>
        <v>24-22</v>
      </c>
      <c r="L3990" s="101">
        <f>MONTH(jaar_zip[[#This Row],[Datum]])</f>
        <v>6</v>
      </c>
      <c r="M3990" s="101">
        <f>IF(ISNUMBER(jaar_zip[[#This Row],[etmaaltemperatuur]]),IF(jaar_zip[[#This Row],[etmaaltemperatuur]]&lt;stookgrens,stookgrens-jaar_zip[[#This Row],[etmaaltemperatuur]],0),"")</f>
        <v>1.6999999999999993</v>
      </c>
      <c r="N3990" s="101">
        <f>IF(ISNUMBER(jaar_zip[[#This Row],[graaddagen]]),IF(OR(MONTH(jaar_zip[[#This Row],[Datum]])=1,MONTH(jaar_zip[[#This Row],[Datum]])=2,MONTH(jaar_zip[[#This Row],[Datum]])=11,MONTH(jaar_zip[[#This Row],[Datum]])=12),1.1,IF(OR(MONTH(jaar_zip[[#This Row],[Datum]])=3,MONTH(jaar_zip[[#This Row],[Datum]])=10),1,0.8))*jaar_zip[[#This Row],[graaddagen]],"")</f>
        <v>1.3599999999999994</v>
      </c>
      <c r="O3990" s="101">
        <f>IF(ISNUMBER(jaar_zip[[#This Row],[etmaaltemperatuur]]),IF(jaar_zip[[#This Row],[etmaaltemperatuur]]&gt;stookgrens,jaar_zip[[#This Row],[etmaaltemperatuur]]-stookgrens,0),"")</f>
        <v>0</v>
      </c>
    </row>
    <row r="3991" spans="1:15" x14ac:dyDescent="0.25">
      <c r="A3991">
        <v>278</v>
      </c>
      <c r="B3991">
        <v>20240602</v>
      </c>
      <c r="C3991">
        <v>3.2</v>
      </c>
      <c r="D3991">
        <v>14.2</v>
      </c>
      <c r="E3991">
        <v>1666</v>
      </c>
      <c r="F3991">
        <v>0</v>
      </c>
      <c r="H3991">
        <v>74</v>
      </c>
      <c r="I3991" s="101" t="s">
        <v>26</v>
      </c>
      <c r="J3991" s="1">
        <f>DATEVALUE(RIGHT(jaar_zip[[#This Row],[YYYYMMDD]],2)&amp;"-"&amp;MID(jaar_zip[[#This Row],[YYYYMMDD]],5,2)&amp;"-"&amp;LEFT(jaar_zip[[#This Row],[YYYYMMDD]],4))</f>
        <v>45445</v>
      </c>
      <c r="K3991" s="101" t="str">
        <f>IF(AND(VALUE(MONTH(jaar_zip[[#This Row],[Datum]]))=1,VALUE(WEEKNUM(jaar_zip[[#This Row],[Datum]],21))&gt;51),RIGHT(YEAR(jaar_zip[[#This Row],[Datum]])-1,2),RIGHT(YEAR(jaar_zip[[#This Row],[Datum]]),2))&amp;"-"&amp; TEXT(WEEKNUM(jaar_zip[[#This Row],[Datum]],21),"00")</f>
        <v>24-22</v>
      </c>
      <c r="L3991" s="101">
        <f>MONTH(jaar_zip[[#This Row],[Datum]])</f>
        <v>6</v>
      </c>
      <c r="M3991" s="101">
        <f>IF(ISNUMBER(jaar_zip[[#This Row],[etmaaltemperatuur]]),IF(jaar_zip[[#This Row],[etmaaltemperatuur]]&lt;stookgrens,stookgrens-jaar_zip[[#This Row],[etmaaltemperatuur]],0),"")</f>
        <v>3.8000000000000007</v>
      </c>
      <c r="N3991" s="101">
        <f>IF(ISNUMBER(jaar_zip[[#This Row],[graaddagen]]),IF(OR(MONTH(jaar_zip[[#This Row],[Datum]])=1,MONTH(jaar_zip[[#This Row],[Datum]])=2,MONTH(jaar_zip[[#This Row],[Datum]])=11,MONTH(jaar_zip[[#This Row],[Datum]])=12),1.1,IF(OR(MONTH(jaar_zip[[#This Row],[Datum]])=3,MONTH(jaar_zip[[#This Row],[Datum]])=10),1,0.8))*jaar_zip[[#This Row],[graaddagen]],"")</f>
        <v>3.0400000000000009</v>
      </c>
      <c r="O3991" s="101">
        <f>IF(ISNUMBER(jaar_zip[[#This Row],[etmaaltemperatuur]]),IF(jaar_zip[[#This Row],[etmaaltemperatuur]]&gt;stookgrens,jaar_zip[[#This Row],[etmaaltemperatuur]]-stookgrens,0),"")</f>
        <v>0</v>
      </c>
    </row>
    <row r="3992" spans="1:15" x14ac:dyDescent="0.25">
      <c r="A3992">
        <v>278</v>
      </c>
      <c r="B3992">
        <v>20240603</v>
      </c>
      <c r="C3992">
        <v>1.8</v>
      </c>
      <c r="D3992">
        <v>14.3</v>
      </c>
      <c r="E3992">
        <v>1205</v>
      </c>
      <c r="F3992">
        <v>0</v>
      </c>
      <c r="H3992">
        <v>77</v>
      </c>
      <c r="I3992" s="101" t="s">
        <v>26</v>
      </c>
      <c r="J3992" s="1">
        <f>DATEVALUE(RIGHT(jaar_zip[[#This Row],[YYYYMMDD]],2)&amp;"-"&amp;MID(jaar_zip[[#This Row],[YYYYMMDD]],5,2)&amp;"-"&amp;LEFT(jaar_zip[[#This Row],[YYYYMMDD]],4))</f>
        <v>45446</v>
      </c>
      <c r="K3992" s="101" t="str">
        <f>IF(AND(VALUE(MONTH(jaar_zip[[#This Row],[Datum]]))=1,VALUE(WEEKNUM(jaar_zip[[#This Row],[Datum]],21))&gt;51),RIGHT(YEAR(jaar_zip[[#This Row],[Datum]])-1,2),RIGHT(YEAR(jaar_zip[[#This Row],[Datum]]),2))&amp;"-"&amp; TEXT(WEEKNUM(jaar_zip[[#This Row],[Datum]],21),"00")</f>
        <v>24-23</v>
      </c>
      <c r="L3992" s="101">
        <f>MONTH(jaar_zip[[#This Row],[Datum]])</f>
        <v>6</v>
      </c>
      <c r="M3992" s="101">
        <f>IF(ISNUMBER(jaar_zip[[#This Row],[etmaaltemperatuur]]),IF(jaar_zip[[#This Row],[etmaaltemperatuur]]&lt;stookgrens,stookgrens-jaar_zip[[#This Row],[etmaaltemperatuur]],0),"")</f>
        <v>3.6999999999999993</v>
      </c>
      <c r="N3992" s="101">
        <f>IF(ISNUMBER(jaar_zip[[#This Row],[graaddagen]]),IF(OR(MONTH(jaar_zip[[#This Row],[Datum]])=1,MONTH(jaar_zip[[#This Row],[Datum]])=2,MONTH(jaar_zip[[#This Row],[Datum]])=11,MONTH(jaar_zip[[#This Row],[Datum]])=12),1.1,IF(OR(MONTH(jaar_zip[[#This Row],[Datum]])=3,MONTH(jaar_zip[[#This Row],[Datum]])=10),1,0.8))*jaar_zip[[#This Row],[graaddagen]],"")</f>
        <v>2.9599999999999995</v>
      </c>
      <c r="O3992" s="101">
        <f>IF(ISNUMBER(jaar_zip[[#This Row],[etmaaltemperatuur]]),IF(jaar_zip[[#This Row],[etmaaltemperatuur]]&gt;stookgrens,jaar_zip[[#This Row],[etmaaltemperatuur]]-stookgrens,0),"")</f>
        <v>0</v>
      </c>
    </row>
    <row r="3993" spans="1:15" x14ac:dyDescent="0.25">
      <c r="A3993">
        <v>278</v>
      </c>
      <c r="B3993">
        <v>20240604</v>
      </c>
      <c r="C3993">
        <v>2.6</v>
      </c>
      <c r="D3993">
        <v>16.600000000000001</v>
      </c>
      <c r="E3993">
        <v>1405</v>
      </c>
      <c r="F3993">
        <v>4</v>
      </c>
      <c r="H3993">
        <v>79</v>
      </c>
      <c r="I3993" s="101" t="s">
        <v>26</v>
      </c>
      <c r="J3993" s="1">
        <f>DATEVALUE(RIGHT(jaar_zip[[#This Row],[YYYYMMDD]],2)&amp;"-"&amp;MID(jaar_zip[[#This Row],[YYYYMMDD]],5,2)&amp;"-"&amp;LEFT(jaar_zip[[#This Row],[YYYYMMDD]],4))</f>
        <v>45447</v>
      </c>
      <c r="K3993" s="101" t="str">
        <f>IF(AND(VALUE(MONTH(jaar_zip[[#This Row],[Datum]]))=1,VALUE(WEEKNUM(jaar_zip[[#This Row],[Datum]],21))&gt;51),RIGHT(YEAR(jaar_zip[[#This Row],[Datum]])-1,2),RIGHT(YEAR(jaar_zip[[#This Row],[Datum]]),2))&amp;"-"&amp; TEXT(WEEKNUM(jaar_zip[[#This Row],[Datum]],21),"00")</f>
        <v>24-23</v>
      </c>
      <c r="L3993" s="101">
        <f>MONTH(jaar_zip[[#This Row],[Datum]])</f>
        <v>6</v>
      </c>
      <c r="M3993" s="101">
        <f>IF(ISNUMBER(jaar_zip[[#This Row],[etmaaltemperatuur]]),IF(jaar_zip[[#This Row],[etmaaltemperatuur]]&lt;stookgrens,stookgrens-jaar_zip[[#This Row],[etmaaltemperatuur]],0),"")</f>
        <v>1.3999999999999986</v>
      </c>
      <c r="N3993" s="101">
        <f>IF(ISNUMBER(jaar_zip[[#This Row],[graaddagen]]),IF(OR(MONTH(jaar_zip[[#This Row],[Datum]])=1,MONTH(jaar_zip[[#This Row],[Datum]])=2,MONTH(jaar_zip[[#This Row],[Datum]])=11,MONTH(jaar_zip[[#This Row],[Datum]])=12),1.1,IF(OR(MONTH(jaar_zip[[#This Row],[Datum]])=3,MONTH(jaar_zip[[#This Row],[Datum]])=10),1,0.8))*jaar_zip[[#This Row],[graaddagen]],"")</f>
        <v>1.119999999999999</v>
      </c>
      <c r="O3993" s="101">
        <f>IF(ISNUMBER(jaar_zip[[#This Row],[etmaaltemperatuur]]),IF(jaar_zip[[#This Row],[etmaaltemperatuur]]&gt;stookgrens,jaar_zip[[#This Row],[etmaaltemperatuur]]-stookgrens,0),"")</f>
        <v>0</v>
      </c>
    </row>
    <row r="3994" spans="1:15" x14ac:dyDescent="0.25">
      <c r="A3994">
        <v>278</v>
      </c>
      <c r="B3994">
        <v>20240605</v>
      </c>
      <c r="C3994">
        <v>3.2</v>
      </c>
      <c r="D3994">
        <v>12.6</v>
      </c>
      <c r="E3994">
        <v>2516</v>
      </c>
      <c r="F3994">
        <v>2.9</v>
      </c>
      <c r="H3994">
        <v>73</v>
      </c>
      <c r="I3994" s="101" t="s">
        <v>26</v>
      </c>
      <c r="J3994" s="1">
        <f>DATEVALUE(RIGHT(jaar_zip[[#This Row],[YYYYMMDD]],2)&amp;"-"&amp;MID(jaar_zip[[#This Row],[YYYYMMDD]],5,2)&amp;"-"&amp;LEFT(jaar_zip[[#This Row],[YYYYMMDD]],4))</f>
        <v>45448</v>
      </c>
      <c r="K3994" s="101" t="str">
        <f>IF(AND(VALUE(MONTH(jaar_zip[[#This Row],[Datum]]))=1,VALUE(WEEKNUM(jaar_zip[[#This Row],[Datum]],21))&gt;51),RIGHT(YEAR(jaar_zip[[#This Row],[Datum]])-1,2),RIGHT(YEAR(jaar_zip[[#This Row],[Datum]]),2))&amp;"-"&amp; TEXT(WEEKNUM(jaar_zip[[#This Row],[Datum]],21),"00")</f>
        <v>24-23</v>
      </c>
      <c r="L3994" s="101">
        <f>MONTH(jaar_zip[[#This Row],[Datum]])</f>
        <v>6</v>
      </c>
      <c r="M3994" s="101">
        <f>IF(ISNUMBER(jaar_zip[[#This Row],[etmaaltemperatuur]]),IF(jaar_zip[[#This Row],[etmaaltemperatuur]]&lt;stookgrens,stookgrens-jaar_zip[[#This Row],[etmaaltemperatuur]],0),"")</f>
        <v>5.4</v>
      </c>
      <c r="N3994" s="101">
        <f>IF(ISNUMBER(jaar_zip[[#This Row],[graaddagen]]),IF(OR(MONTH(jaar_zip[[#This Row],[Datum]])=1,MONTH(jaar_zip[[#This Row],[Datum]])=2,MONTH(jaar_zip[[#This Row],[Datum]])=11,MONTH(jaar_zip[[#This Row],[Datum]])=12),1.1,IF(OR(MONTH(jaar_zip[[#This Row],[Datum]])=3,MONTH(jaar_zip[[#This Row],[Datum]])=10),1,0.8))*jaar_zip[[#This Row],[graaddagen]],"")</f>
        <v>4.32</v>
      </c>
      <c r="O3994" s="101">
        <f>IF(ISNUMBER(jaar_zip[[#This Row],[etmaaltemperatuur]]),IF(jaar_zip[[#This Row],[etmaaltemperatuur]]&gt;stookgrens,jaar_zip[[#This Row],[etmaaltemperatuur]]-stookgrens,0),"")</f>
        <v>0</v>
      </c>
    </row>
    <row r="3995" spans="1:15" x14ac:dyDescent="0.25">
      <c r="A3995">
        <v>278</v>
      </c>
      <c r="B3995">
        <v>20240606</v>
      </c>
      <c r="C3995">
        <v>1.9</v>
      </c>
      <c r="D3995">
        <v>12.6</v>
      </c>
      <c r="E3995">
        <v>1963</v>
      </c>
      <c r="F3995">
        <v>0</v>
      </c>
      <c r="H3995">
        <v>67</v>
      </c>
      <c r="I3995" s="101" t="s">
        <v>26</v>
      </c>
      <c r="J3995" s="1">
        <f>DATEVALUE(RIGHT(jaar_zip[[#This Row],[YYYYMMDD]],2)&amp;"-"&amp;MID(jaar_zip[[#This Row],[YYYYMMDD]],5,2)&amp;"-"&amp;LEFT(jaar_zip[[#This Row],[YYYYMMDD]],4))</f>
        <v>45449</v>
      </c>
      <c r="K3995" s="101" t="str">
        <f>IF(AND(VALUE(MONTH(jaar_zip[[#This Row],[Datum]]))=1,VALUE(WEEKNUM(jaar_zip[[#This Row],[Datum]],21))&gt;51),RIGHT(YEAR(jaar_zip[[#This Row],[Datum]])-1,2),RIGHT(YEAR(jaar_zip[[#This Row],[Datum]]),2))&amp;"-"&amp; TEXT(WEEKNUM(jaar_zip[[#This Row],[Datum]],21),"00")</f>
        <v>24-23</v>
      </c>
      <c r="L3995" s="101">
        <f>MONTH(jaar_zip[[#This Row],[Datum]])</f>
        <v>6</v>
      </c>
      <c r="M3995" s="101">
        <f>IF(ISNUMBER(jaar_zip[[#This Row],[etmaaltemperatuur]]),IF(jaar_zip[[#This Row],[etmaaltemperatuur]]&lt;stookgrens,stookgrens-jaar_zip[[#This Row],[etmaaltemperatuur]],0),"")</f>
        <v>5.4</v>
      </c>
      <c r="N3995" s="101">
        <f>IF(ISNUMBER(jaar_zip[[#This Row],[graaddagen]]),IF(OR(MONTH(jaar_zip[[#This Row],[Datum]])=1,MONTH(jaar_zip[[#This Row],[Datum]])=2,MONTH(jaar_zip[[#This Row],[Datum]])=11,MONTH(jaar_zip[[#This Row],[Datum]])=12),1.1,IF(OR(MONTH(jaar_zip[[#This Row],[Datum]])=3,MONTH(jaar_zip[[#This Row],[Datum]])=10),1,0.8))*jaar_zip[[#This Row],[graaddagen]],"")</f>
        <v>4.32</v>
      </c>
      <c r="O3995" s="101">
        <f>IF(ISNUMBER(jaar_zip[[#This Row],[etmaaltemperatuur]]),IF(jaar_zip[[#This Row],[etmaaltemperatuur]]&gt;stookgrens,jaar_zip[[#This Row],[etmaaltemperatuur]]-stookgrens,0),"")</f>
        <v>0</v>
      </c>
    </row>
    <row r="3996" spans="1:15" x14ac:dyDescent="0.25">
      <c r="A3996">
        <v>278</v>
      </c>
      <c r="B3996">
        <v>20240607</v>
      </c>
      <c r="C3996">
        <v>2.2999999999999998</v>
      </c>
      <c r="D3996">
        <v>13.6</v>
      </c>
      <c r="E3996">
        <v>2110</v>
      </c>
      <c r="F3996">
        <v>0.1</v>
      </c>
      <c r="H3996">
        <v>71</v>
      </c>
      <c r="I3996" s="101" t="s">
        <v>26</v>
      </c>
      <c r="J3996" s="1">
        <f>DATEVALUE(RIGHT(jaar_zip[[#This Row],[YYYYMMDD]],2)&amp;"-"&amp;MID(jaar_zip[[#This Row],[YYYYMMDD]],5,2)&amp;"-"&amp;LEFT(jaar_zip[[#This Row],[YYYYMMDD]],4))</f>
        <v>45450</v>
      </c>
      <c r="K3996" s="101" t="str">
        <f>IF(AND(VALUE(MONTH(jaar_zip[[#This Row],[Datum]]))=1,VALUE(WEEKNUM(jaar_zip[[#This Row],[Datum]],21))&gt;51),RIGHT(YEAR(jaar_zip[[#This Row],[Datum]])-1,2),RIGHT(YEAR(jaar_zip[[#This Row],[Datum]]),2))&amp;"-"&amp; TEXT(WEEKNUM(jaar_zip[[#This Row],[Datum]],21),"00")</f>
        <v>24-23</v>
      </c>
      <c r="L3996" s="101">
        <f>MONTH(jaar_zip[[#This Row],[Datum]])</f>
        <v>6</v>
      </c>
      <c r="M3996" s="101">
        <f>IF(ISNUMBER(jaar_zip[[#This Row],[etmaaltemperatuur]]),IF(jaar_zip[[#This Row],[etmaaltemperatuur]]&lt;stookgrens,stookgrens-jaar_zip[[#This Row],[etmaaltemperatuur]],0),"")</f>
        <v>4.4000000000000004</v>
      </c>
      <c r="N3996" s="101">
        <f>IF(ISNUMBER(jaar_zip[[#This Row],[graaddagen]]),IF(OR(MONTH(jaar_zip[[#This Row],[Datum]])=1,MONTH(jaar_zip[[#This Row],[Datum]])=2,MONTH(jaar_zip[[#This Row],[Datum]])=11,MONTH(jaar_zip[[#This Row],[Datum]])=12),1.1,IF(OR(MONTH(jaar_zip[[#This Row],[Datum]])=3,MONTH(jaar_zip[[#This Row],[Datum]])=10),1,0.8))*jaar_zip[[#This Row],[graaddagen]],"")</f>
        <v>3.5200000000000005</v>
      </c>
      <c r="O3996" s="101">
        <f>IF(ISNUMBER(jaar_zip[[#This Row],[etmaaltemperatuur]]),IF(jaar_zip[[#This Row],[etmaaltemperatuur]]&gt;stookgrens,jaar_zip[[#This Row],[etmaaltemperatuur]]-stookgrens,0),"")</f>
        <v>0</v>
      </c>
    </row>
    <row r="3997" spans="1:15" x14ac:dyDescent="0.25">
      <c r="A3997">
        <v>278</v>
      </c>
      <c r="B3997">
        <v>20240608</v>
      </c>
      <c r="C3997">
        <v>3.3</v>
      </c>
      <c r="D3997">
        <v>13.4</v>
      </c>
      <c r="E3997">
        <v>1519</v>
      </c>
      <c r="F3997">
        <v>0.3</v>
      </c>
      <c r="H3997">
        <v>76</v>
      </c>
      <c r="I3997" s="101" t="s">
        <v>26</v>
      </c>
      <c r="J3997" s="1">
        <f>DATEVALUE(RIGHT(jaar_zip[[#This Row],[YYYYMMDD]],2)&amp;"-"&amp;MID(jaar_zip[[#This Row],[YYYYMMDD]],5,2)&amp;"-"&amp;LEFT(jaar_zip[[#This Row],[YYYYMMDD]],4))</f>
        <v>45451</v>
      </c>
      <c r="K3997" s="101" t="str">
        <f>IF(AND(VALUE(MONTH(jaar_zip[[#This Row],[Datum]]))=1,VALUE(WEEKNUM(jaar_zip[[#This Row],[Datum]],21))&gt;51),RIGHT(YEAR(jaar_zip[[#This Row],[Datum]])-1,2),RIGHT(YEAR(jaar_zip[[#This Row],[Datum]]),2))&amp;"-"&amp; TEXT(WEEKNUM(jaar_zip[[#This Row],[Datum]],21),"00")</f>
        <v>24-23</v>
      </c>
      <c r="L3997" s="101">
        <f>MONTH(jaar_zip[[#This Row],[Datum]])</f>
        <v>6</v>
      </c>
      <c r="M3997" s="101">
        <f>IF(ISNUMBER(jaar_zip[[#This Row],[etmaaltemperatuur]]),IF(jaar_zip[[#This Row],[etmaaltemperatuur]]&lt;stookgrens,stookgrens-jaar_zip[[#This Row],[etmaaltemperatuur]],0),"")</f>
        <v>4.5999999999999996</v>
      </c>
      <c r="N3997" s="101">
        <f>IF(ISNUMBER(jaar_zip[[#This Row],[graaddagen]]),IF(OR(MONTH(jaar_zip[[#This Row],[Datum]])=1,MONTH(jaar_zip[[#This Row],[Datum]])=2,MONTH(jaar_zip[[#This Row],[Datum]])=11,MONTH(jaar_zip[[#This Row],[Datum]])=12),1.1,IF(OR(MONTH(jaar_zip[[#This Row],[Datum]])=3,MONTH(jaar_zip[[#This Row],[Datum]])=10),1,0.8))*jaar_zip[[#This Row],[graaddagen]],"")</f>
        <v>3.6799999999999997</v>
      </c>
      <c r="O3997" s="101">
        <f>IF(ISNUMBER(jaar_zip[[#This Row],[etmaaltemperatuur]]),IF(jaar_zip[[#This Row],[etmaaltemperatuur]]&gt;stookgrens,jaar_zip[[#This Row],[etmaaltemperatuur]]-stookgrens,0),"")</f>
        <v>0</v>
      </c>
    </row>
    <row r="3998" spans="1:15" x14ac:dyDescent="0.25">
      <c r="A3998">
        <v>278</v>
      </c>
      <c r="B3998">
        <v>20240609</v>
      </c>
      <c r="C3998">
        <v>3.8</v>
      </c>
      <c r="D3998">
        <v>13.1</v>
      </c>
      <c r="E3998">
        <v>2284</v>
      </c>
      <c r="F3998">
        <v>0</v>
      </c>
      <c r="H3998">
        <v>71</v>
      </c>
      <c r="I3998" s="101" t="s">
        <v>26</v>
      </c>
      <c r="J3998" s="1">
        <f>DATEVALUE(RIGHT(jaar_zip[[#This Row],[YYYYMMDD]],2)&amp;"-"&amp;MID(jaar_zip[[#This Row],[YYYYMMDD]],5,2)&amp;"-"&amp;LEFT(jaar_zip[[#This Row],[YYYYMMDD]],4))</f>
        <v>45452</v>
      </c>
      <c r="K3998" s="101" t="str">
        <f>IF(AND(VALUE(MONTH(jaar_zip[[#This Row],[Datum]]))=1,VALUE(WEEKNUM(jaar_zip[[#This Row],[Datum]],21))&gt;51),RIGHT(YEAR(jaar_zip[[#This Row],[Datum]])-1,2),RIGHT(YEAR(jaar_zip[[#This Row],[Datum]]),2))&amp;"-"&amp; TEXT(WEEKNUM(jaar_zip[[#This Row],[Datum]],21),"00")</f>
        <v>24-23</v>
      </c>
      <c r="L3998" s="101">
        <f>MONTH(jaar_zip[[#This Row],[Datum]])</f>
        <v>6</v>
      </c>
      <c r="M3998" s="101">
        <f>IF(ISNUMBER(jaar_zip[[#This Row],[etmaaltemperatuur]]),IF(jaar_zip[[#This Row],[etmaaltemperatuur]]&lt;stookgrens,stookgrens-jaar_zip[[#This Row],[etmaaltemperatuur]],0),"")</f>
        <v>4.9000000000000004</v>
      </c>
      <c r="N3998" s="101">
        <f>IF(ISNUMBER(jaar_zip[[#This Row],[graaddagen]]),IF(OR(MONTH(jaar_zip[[#This Row],[Datum]])=1,MONTH(jaar_zip[[#This Row],[Datum]])=2,MONTH(jaar_zip[[#This Row],[Datum]])=11,MONTH(jaar_zip[[#This Row],[Datum]])=12),1.1,IF(OR(MONTH(jaar_zip[[#This Row],[Datum]])=3,MONTH(jaar_zip[[#This Row],[Datum]])=10),1,0.8))*jaar_zip[[#This Row],[graaddagen]],"")</f>
        <v>3.9200000000000004</v>
      </c>
      <c r="O3998" s="101">
        <f>IF(ISNUMBER(jaar_zip[[#This Row],[etmaaltemperatuur]]),IF(jaar_zip[[#This Row],[etmaaltemperatuur]]&gt;stookgrens,jaar_zip[[#This Row],[etmaaltemperatuur]]-stookgrens,0),"")</f>
        <v>0</v>
      </c>
    </row>
    <row r="3999" spans="1:15" x14ac:dyDescent="0.25">
      <c r="A3999">
        <v>278</v>
      </c>
      <c r="B3999">
        <v>20240610</v>
      </c>
      <c r="C3999">
        <v>3</v>
      </c>
      <c r="D3999">
        <v>11.5</v>
      </c>
      <c r="E3999">
        <v>824</v>
      </c>
      <c r="F3999">
        <v>13.6</v>
      </c>
      <c r="H3999">
        <v>88</v>
      </c>
      <c r="I3999" s="101" t="s">
        <v>26</v>
      </c>
      <c r="J3999" s="1">
        <f>DATEVALUE(RIGHT(jaar_zip[[#This Row],[YYYYMMDD]],2)&amp;"-"&amp;MID(jaar_zip[[#This Row],[YYYYMMDD]],5,2)&amp;"-"&amp;LEFT(jaar_zip[[#This Row],[YYYYMMDD]],4))</f>
        <v>45453</v>
      </c>
      <c r="K3999" s="101" t="str">
        <f>IF(AND(VALUE(MONTH(jaar_zip[[#This Row],[Datum]]))=1,VALUE(WEEKNUM(jaar_zip[[#This Row],[Datum]],21))&gt;51),RIGHT(YEAR(jaar_zip[[#This Row],[Datum]])-1,2),RIGHT(YEAR(jaar_zip[[#This Row],[Datum]]),2))&amp;"-"&amp; TEXT(WEEKNUM(jaar_zip[[#This Row],[Datum]],21),"00")</f>
        <v>24-24</v>
      </c>
      <c r="L3999" s="101">
        <f>MONTH(jaar_zip[[#This Row],[Datum]])</f>
        <v>6</v>
      </c>
      <c r="M3999" s="101">
        <f>IF(ISNUMBER(jaar_zip[[#This Row],[etmaaltemperatuur]]),IF(jaar_zip[[#This Row],[etmaaltemperatuur]]&lt;stookgrens,stookgrens-jaar_zip[[#This Row],[etmaaltemperatuur]],0),"")</f>
        <v>6.5</v>
      </c>
      <c r="N3999" s="101">
        <f>IF(ISNUMBER(jaar_zip[[#This Row],[graaddagen]]),IF(OR(MONTH(jaar_zip[[#This Row],[Datum]])=1,MONTH(jaar_zip[[#This Row],[Datum]])=2,MONTH(jaar_zip[[#This Row],[Datum]])=11,MONTH(jaar_zip[[#This Row],[Datum]])=12),1.1,IF(OR(MONTH(jaar_zip[[#This Row],[Datum]])=3,MONTH(jaar_zip[[#This Row],[Datum]])=10),1,0.8))*jaar_zip[[#This Row],[graaddagen]],"")</f>
        <v>5.2</v>
      </c>
      <c r="O3999" s="101">
        <f>IF(ISNUMBER(jaar_zip[[#This Row],[etmaaltemperatuur]]),IF(jaar_zip[[#This Row],[etmaaltemperatuur]]&gt;stookgrens,jaar_zip[[#This Row],[etmaaltemperatuur]]-stookgrens,0),"")</f>
        <v>0</v>
      </c>
    </row>
    <row r="4000" spans="1:15" x14ac:dyDescent="0.25">
      <c r="A4000">
        <v>278</v>
      </c>
      <c r="B4000">
        <v>20240611</v>
      </c>
      <c r="C4000">
        <v>3.8</v>
      </c>
      <c r="D4000">
        <v>12</v>
      </c>
      <c r="E4000">
        <v>2139</v>
      </c>
      <c r="F4000">
        <v>6.1</v>
      </c>
      <c r="H4000">
        <v>79</v>
      </c>
      <c r="I4000" s="101" t="s">
        <v>26</v>
      </c>
      <c r="J4000" s="1">
        <f>DATEVALUE(RIGHT(jaar_zip[[#This Row],[YYYYMMDD]],2)&amp;"-"&amp;MID(jaar_zip[[#This Row],[YYYYMMDD]],5,2)&amp;"-"&amp;LEFT(jaar_zip[[#This Row],[YYYYMMDD]],4))</f>
        <v>45454</v>
      </c>
      <c r="K4000" s="101" t="str">
        <f>IF(AND(VALUE(MONTH(jaar_zip[[#This Row],[Datum]]))=1,VALUE(WEEKNUM(jaar_zip[[#This Row],[Datum]],21))&gt;51),RIGHT(YEAR(jaar_zip[[#This Row],[Datum]])-1,2),RIGHT(YEAR(jaar_zip[[#This Row],[Datum]]),2))&amp;"-"&amp; TEXT(WEEKNUM(jaar_zip[[#This Row],[Datum]],21),"00")</f>
        <v>24-24</v>
      </c>
      <c r="L4000" s="101">
        <f>MONTH(jaar_zip[[#This Row],[Datum]])</f>
        <v>6</v>
      </c>
      <c r="M4000" s="101">
        <f>IF(ISNUMBER(jaar_zip[[#This Row],[etmaaltemperatuur]]),IF(jaar_zip[[#This Row],[etmaaltemperatuur]]&lt;stookgrens,stookgrens-jaar_zip[[#This Row],[etmaaltemperatuur]],0),"")</f>
        <v>6</v>
      </c>
      <c r="N4000" s="101">
        <f>IF(ISNUMBER(jaar_zip[[#This Row],[graaddagen]]),IF(OR(MONTH(jaar_zip[[#This Row],[Datum]])=1,MONTH(jaar_zip[[#This Row],[Datum]])=2,MONTH(jaar_zip[[#This Row],[Datum]])=11,MONTH(jaar_zip[[#This Row],[Datum]])=12),1.1,IF(OR(MONTH(jaar_zip[[#This Row],[Datum]])=3,MONTH(jaar_zip[[#This Row],[Datum]])=10),1,0.8))*jaar_zip[[#This Row],[graaddagen]],"")</f>
        <v>4.8000000000000007</v>
      </c>
      <c r="O4000" s="101">
        <f>IF(ISNUMBER(jaar_zip[[#This Row],[etmaaltemperatuur]]),IF(jaar_zip[[#This Row],[etmaaltemperatuur]]&gt;stookgrens,jaar_zip[[#This Row],[etmaaltemperatuur]]-stookgrens,0),"")</f>
        <v>0</v>
      </c>
    </row>
    <row r="4001" spans="1:15" x14ac:dyDescent="0.25">
      <c r="A4001">
        <v>278</v>
      </c>
      <c r="B4001">
        <v>20240612</v>
      </c>
      <c r="C4001">
        <v>3</v>
      </c>
      <c r="D4001">
        <v>11.3</v>
      </c>
      <c r="E4001">
        <v>1919</v>
      </c>
      <c r="F4001">
        <v>2.5</v>
      </c>
      <c r="H4001">
        <v>81</v>
      </c>
      <c r="I4001" s="101" t="s">
        <v>26</v>
      </c>
      <c r="J4001" s="1">
        <f>DATEVALUE(RIGHT(jaar_zip[[#This Row],[YYYYMMDD]],2)&amp;"-"&amp;MID(jaar_zip[[#This Row],[YYYYMMDD]],5,2)&amp;"-"&amp;LEFT(jaar_zip[[#This Row],[YYYYMMDD]],4))</f>
        <v>45455</v>
      </c>
      <c r="K4001" s="101" t="str">
        <f>IF(AND(VALUE(MONTH(jaar_zip[[#This Row],[Datum]]))=1,VALUE(WEEKNUM(jaar_zip[[#This Row],[Datum]],21))&gt;51),RIGHT(YEAR(jaar_zip[[#This Row],[Datum]])-1,2),RIGHT(YEAR(jaar_zip[[#This Row],[Datum]]),2))&amp;"-"&amp; TEXT(WEEKNUM(jaar_zip[[#This Row],[Datum]],21),"00")</f>
        <v>24-24</v>
      </c>
      <c r="L4001" s="101">
        <f>MONTH(jaar_zip[[#This Row],[Datum]])</f>
        <v>6</v>
      </c>
      <c r="M4001" s="101">
        <f>IF(ISNUMBER(jaar_zip[[#This Row],[etmaaltemperatuur]]),IF(jaar_zip[[#This Row],[etmaaltemperatuur]]&lt;stookgrens,stookgrens-jaar_zip[[#This Row],[etmaaltemperatuur]],0),"")</f>
        <v>6.6999999999999993</v>
      </c>
      <c r="N4001" s="101">
        <f>IF(ISNUMBER(jaar_zip[[#This Row],[graaddagen]]),IF(OR(MONTH(jaar_zip[[#This Row],[Datum]])=1,MONTH(jaar_zip[[#This Row],[Datum]])=2,MONTH(jaar_zip[[#This Row],[Datum]])=11,MONTH(jaar_zip[[#This Row],[Datum]])=12),1.1,IF(OR(MONTH(jaar_zip[[#This Row],[Datum]])=3,MONTH(jaar_zip[[#This Row],[Datum]])=10),1,0.8))*jaar_zip[[#This Row],[graaddagen]],"")</f>
        <v>5.3599999999999994</v>
      </c>
      <c r="O4001" s="101">
        <f>IF(ISNUMBER(jaar_zip[[#This Row],[etmaaltemperatuur]]),IF(jaar_zip[[#This Row],[etmaaltemperatuur]]&gt;stookgrens,jaar_zip[[#This Row],[etmaaltemperatuur]]-stookgrens,0),"")</f>
        <v>0</v>
      </c>
    </row>
    <row r="4002" spans="1:15" x14ac:dyDescent="0.25">
      <c r="A4002">
        <v>278</v>
      </c>
      <c r="B4002">
        <v>20240613</v>
      </c>
      <c r="C4002">
        <v>2.2999999999999998</v>
      </c>
      <c r="D4002">
        <v>14.2</v>
      </c>
      <c r="E4002">
        <v>1955</v>
      </c>
      <c r="F4002">
        <v>0</v>
      </c>
      <c r="H4002">
        <v>70</v>
      </c>
      <c r="I4002" s="101" t="s">
        <v>26</v>
      </c>
      <c r="J4002" s="1">
        <f>DATEVALUE(RIGHT(jaar_zip[[#This Row],[YYYYMMDD]],2)&amp;"-"&amp;MID(jaar_zip[[#This Row],[YYYYMMDD]],5,2)&amp;"-"&amp;LEFT(jaar_zip[[#This Row],[YYYYMMDD]],4))</f>
        <v>45456</v>
      </c>
      <c r="K4002" s="101" t="str">
        <f>IF(AND(VALUE(MONTH(jaar_zip[[#This Row],[Datum]]))=1,VALUE(WEEKNUM(jaar_zip[[#This Row],[Datum]],21))&gt;51),RIGHT(YEAR(jaar_zip[[#This Row],[Datum]])-1,2),RIGHT(YEAR(jaar_zip[[#This Row],[Datum]]),2))&amp;"-"&amp; TEXT(WEEKNUM(jaar_zip[[#This Row],[Datum]],21),"00")</f>
        <v>24-24</v>
      </c>
      <c r="L4002" s="101">
        <f>MONTH(jaar_zip[[#This Row],[Datum]])</f>
        <v>6</v>
      </c>
      <c r="M4002" s="101">
        <f>IF(ISNUMBER(jaar_zip[[#This Row],[etmaaltemperatuur]]),IF(jaar_zip[[#This Row],[etmaaltemperatuur]]&lt;stookgrens,stookgrens-jaar_zip[[#This Row],[etmaaltemperatuur]],0),"")</f>
        <v>3.8000000000000007</v>
      </c>
      <c r="N4002" s="101">
        <f>IF(ISNUMBER(jaar_zip[[#This Row],[graaddagen]]),IF(OR(MONTH(jaar_zip[[#This Row],[Datum]])=1,MONTH(jaar_zip[[#This Row],[Datum]])=2,MONTH(jaar_zip[[#This Row],[Datum]])=11,MONTH(jaar_zip[[#This Row],[Datum]])=12),1.1,IF(OR(MONTH(jaar_zip[[#This Row],[Datum]])=3,MONTH(jaar_zip[[#This Row],[Datum]])=10),1,0.8))*jaar_zip[[#This Row],[graaddagen]],"")</f>
        <v>3.0400000000000009</v>
      </c>
      <c r="O4002" s="101">
        <f>IF(ISNUMBER(jaar_zip[[#This Row],[etmaaltemperatuur]]),IF(jaar_zip[[#This Row],[etmaaltemperatuur]]&gt;stookgrens,jaar_zip[[#This Row],[etmaaltemperatuur]]-stookgrens,0),"")</f>
        <v>0</v>
      </c>
    </row>
    <row r="4003" spans="1:15" x14ac:dyDescent="0.25">
      <c r="A4003">
        <v>278</v>
      </c>
      <c r="B4003">
        <v>20240614</v>
      </c>
      <c r="C4003">
        <v>2.5</v>
      </c>
      <c r="D4003">
        <v>15</v>
      </c>
      <c r="E4003">
        <v>892</v>
      </c>
      <c r="F4003">
        <v>5.9</v>
      </c>
      <c r="H4003">
        <v>80</v>
      </c>
      <c r="I4003" s="101" t="s">
        <v>26</v>
      </c>
      <c r="J4003" s="1">
        <f>DATEVALUE(RIGHT(jaar_zip[[#This Row],[YYYYMMDD]],2)&amp;"-"&amp;MID(jaar_zip[[#This Row],[YYYYMMDD]],5,2)&amp;"-"&amp;LEFT(jaar_zip[[#This Row],[YYYYMMDD]],4))</f>
        <v>45457</v>
      </c>
      <c r="K4003" s="101" t="str">
        <f>IF(AND(VALUE(MONTH(jaar_zip[[#This Row],[Datum]]))=1,VALUE(WEEKNUM(jaar_zip[[#This Row],[Datum]],21))&gt;51),RIGHT(YEAR(jaar_zip[[#This Row],[Datum]])-1,2),RIGHT(YEAR(jaar_zip[[#This Row],[Datum]]),2))&amp;"-"&amp; TEXT(WEEKNUM(jaar_zip[[#This Row],[Datum]],21),"00")</f>
        <v>24-24</v>
      </c>
      <c r="L4003" s="101">
        <f>MONTH(jaar_zip[[#This Row],[Datum]])</f>
        <v>6</v>
      </c>
      <c r="M4003" s="101">
        <f>IF(ISNUMBER(jaar_zip[[#This Row],[etmaaltemperatuur]]),IF(jaar_zip[[#This Row],[etmaaltemperatuur]]&lt;stookgrens,stookgrens-jaar_zip[[#This Row],[etmaaltemperatuur]],0),"")</f>
        <v>3</v>
      </c>
      <c r="N4003" s="101">
        <f>IF(ISNUMBER(jaar_zip[[#This Row],[graaddagen]]),IF(OR(MONTH(jaar_zip[[#This Row],[Datum]])=1,MONTH(jaar_zip[[#This Row],[Datum]])=2,MONTH(jaar_zip[[#This Row],[Datum]])=11,MONTH(jaar_zip[[#This Row],[Datum]])=12),1.1,IF(OR(MONTH(jaar_zip[[#This Row],[Datum]])=3,MONTH(jaar_zip[[#This Row],[Datum]])=10),1,0.8))*jaar_zip[[#This Row],[graaddagen]],"")</f>
        <v>2.4000000000000004</v>
      </c>
      <c r="O4003" s="101">
        <f>IF(ISNUMBER(jaar_zip[[#This Row],[etmaaltemperatuur]]),IF(jaar_zip[[#This Row],[etmaaltemperatuur]]&gt;stookgrens,jaar_zip[[#This Row],[etmaaltemperatuur]]-stookgrens,0),"")</f>
        <v>0</v>
      </c>
    </row>
    <row r="4004" spans="1:15" x14ac:dyDescent="0.25">
      <c r="A4004">
        <v>278</v>
      </c>
      <c r="B4004">
        <v>20240615</v>
      </c>
      <c r="C4004">
        <v>4.4000000000000004</v>
      </c>
      <c r="D4004">
        <v>14.8</v>
      </c>
      <c r="E4004">
        <v>1492</v>
      </c>
      <c r="F4004">
        <v>3.4</v>
      </c>
      <c r="H4004">
        <v>75</v>
      </c>
      <c r="I4004" s="101" t="s">
        <v>26</v>
      </c>
      <c r="J4004" s="1">
        <f>DATEVALUE(RIGHT(jaar_zip[[#This Row],[YYYYMMDD]],2)&amp;"-"&amp;MID(jaar_zip[[#This Row],[YYYYMMDD]],5,2)&amp;"-"&amp;LEFT(jaar_zip[[#This Row],[YYYYMMDD]],4))</f>
        <v>45458</v>
      </c>
      <c r="K4004" s="101" t="str">
        <f>IF(AND(VALUE(MONTH(jaar_zip[[#This Row],[Datum]]))=1,VALUE(WEEKNUM(jaar_zip[[#This Row],[Datum]],21))&gt;51),RIGHT(YEAR(jaar_zip[[#This Row],[Datum]])-1,2),RIGHT(YEAR(jaar_zip[[#This Row],[Datum]]),2))&amp;"-"&amp; TEXT(WEEKNUM(jaar_zip[[#This Row],[Datum]],21),"00")</f>
        <v>24-24</v>
      </c>
      <c r="L4004" s="101">
        <f>MONTH(jaar_zip[[#This Row],[Datum]])</f>
        <v>6</v>
      </c>
      <c r="M4004" s="101">
        <f>IF(ISNUMBER(jaar_zip[[#This Row],[etmaaltemperatuur]]),IF(jaar_zip[[#This Row],[etmaaltemperatuur]]&lt;stookgrens,stookgrens-jaar_zip[[#This Row],[etmaaltemperatuur]],0),"")</f>
        <v>3.1999999999999993</v>
      </c>
      <c r="N4004" s="101">
        <f>IF(ISNUMBER(jaar_zip[[#This Row],[graaddagen]]),IF(OR(MONTH(jaar_zip[[#This Row],[Datum]])=1,MONTH(jaar_zip[[#This Row],[Datum]])=2,MONTH(jaar_zip[[#This Row],[Datum]])=11,MONTH(jaar_zip[[#This Row],[Datum]])=12),1.1,IF(OR(MONTH(jaar_zip[[#This Row],[Datum]])=3,MONTH(jaar_zip[[#This Row],[Datum]])=10),1,0.8))*jaar_zip[[#This Row],[graaddagen]],"")</f>
        <v>2.5599999999999996</v>
      </c>
      <c r="O4004" s="101">
        <f>IF(ISNUMBER(jaar_zip[[#This Row],[etmaaltemperatuur]]),IF(jaar_zip[[#This Row],[etmaaltemperatuur]]&gt;stookgrens,jaar_zip[[#This Row],[etmaaltemperatuur]]-stookgrens,0),"")</f>
        <v>0</v>
      </c>
    </row>
    <row r="4005" spans="1:15" x14ac:dyDescent="0.25">
      <c r="A4005">
        <v>278</v>
      </c>
      <c r="B4005">
        <v>20240616</v>
      </c>
      <c r="C4005">
        <v>3.1</v>
      </c>
      <c r="D4005">
        <v>14.6</v>
      </c>
      <c r="E4005">
        <v>1503</v>
      </c>
      <c r="F4005">
        <v>5</v>
      </c>
      <c r="H4005">
        <v>85</v>
      </c>
      <c r="I4005" s="101" t="s">
        <v>26</v>
      </c>
      <c r="J4005" s="1">
        <f>DATEVALUE(RIGHT(jaar_zip[[#This Row],[YYYYMMDD]],2)&amp;"-"&amp;MID(jaar_zip[[#This Row],[YYYYMMDD]],5,2)&amp;"-"&amp;LEFT(jaar_zip[[#This Row],[YYYYMMDD]],4))</f>
        <v>45459</v>
      </c>
      <c r="K4005" s="101" t="str">
        <f>IF(AND(VALUE(MONTH(jaar_zip[[#This Row],[Datum]]))=1,VALUE(WEEKNUM(jaar_zip[[#This Row],[Datum]],21))&gt;51),RIGHT(YEAR(jaar_zip[[#This Row],[Datum]])-1,2),RIGHT(YEAR(jaar_zip[[#This Row],[Datum]]),2))&amp;"-"&amp; TEXT(WEEKNUM(jaar_zip[[#This Row],[Datum]],21),"00")</f>
        <v>24-24</v>
      </c>
      <c r="L4005" s="101">
        <f>MONTH(jaar_zip[[#This Row],[Datum]])</f>
        <v>6</v>
      </c>
      <c r="M4005" s="101">
        <f>IF(ISNUMBER(jaar_zip[[#This Row],[etmaaltemperatuur]]),IF(jaar_zip[[#This Row],[etmaaltemperatuur]]&lt;stookgrens,stookgrens-jaar_zip[[#This Row],[etmaaltemperatuur]],0),"")</f>
        <v>3.4000000000000004</v>
      </c>
      <c r="N4005" s="101">
        <f>IF(ISNUMBER(jaar_zip[[#This Row],[graaddagen]]),IF(OR(MONTH(jaar_zip[[#This Row],[Datum]])=1,MONTH(jaar_zip[[#This Row],[Datum]])=2,MONTH(jaar_zip[[#This Row],[Datum]])=11,MONTH(jaar_zip[[#This Row],[Datum]])=12),1.1,IF(OR(MONTH(jaar_zip[[#This Row],[Datum]])=3,MONTH(jaar_zip[[#This Row],[Datum]])=10),1,0.8))*jaar_zip[[#This Row],[graaddagen]],"")</f>
        <v>2.7200000000000006</v>
      </c>
      <c r="O4005" s="101">
        <f>IF(ISNUMBER(jaar_zip[[#This Row],[etmaaltemperatuur]]),IF(jaar_zip[[#This Row],[etmaaltemperatuur]]&gt;stookgrens,jaar_zip[[#This Row],[etmaaltemperatuur]]-stookgrens,0),"")</f>
        <v>0</v>
      </c>
    </row>
    <row r="4006" spans="1:15" x14ac:dyDescent="0.25">
      <c r="A4006">
        <v>278</v>
      </c>
      <c r="B4006">
        <v>20240617</v>
      </c>
      <c r="C4006">
        <v>2.5</v>
      </c>
      <c r="D4006">
        <v>16.5</v>
      </c>
      <c r="E4006">
        <v>2272</v>
      </c>
      <c r="F4006">
        <v>0</v>
      </c>
      <c r="H4006">
        <v>74</v>
      </c>
      <c r="I4006" s="101" t="s">
        <v>26</v>
      </c>
      <c r="J4006" s="1">
        <f>DATEVALUE(RIGHT(jaar_zip[[#This Row],[YYYYMMDD]],2)&amp;"-"&amp;MID(jaar_zip[[#This Row],[YYYYMMDD]],5,2)&amp;"-"&amp;LEFT(jaar_zip[[#This Row],[YYYYMMDD]],4))</f>
        <v>45460</v>
      </c>
      <c r="K4006" s="101" t="str">
        <f>IF(AND(VALUE(MONTH(jaar_zip[[#This Row],[Datum]]))=1,VALUE(WEEKNUM(jaar_zip[[#This Row],[Datum]],21))&gt;51),RIGHT(YEAR(jaar_zip[[#This Row],[Datum]])-1,2),RIGHT(YEAR(jaar_zip[[#This Row],[Datum]]),2))&amp;"-"&amp; TEXT(WEEKNUM(jaar_zip[[#This Row],[Datum]],21),"00")</f>
        <v>24-25</v>
      </c>
      <c r="L4006" s="101">
        <f>MONTH(jaar_zip[[#This Row],[Datum]])</f>
        <v>6</v>
      </c>
      <c r="M4006" s="101">
        <f>IF(ISNUMBER(jaar_zip[[#This Row],[etmaaltemperatuur]]),IF(jaar_zip[[#This Row],[etmaaltemperatuur]]&lt;stookgrens,stookgrens-jaar_zip[[#This Row],[etmaaltemperatuur]],0),"")</f>
        <v>1.5</v>
      </c>
      <c r="N4006" s="101">
        <f>IF(ISNUMBER(jaar_zip[[#This Row],[graaddagen]]),IF(OR(MONTH(jaar_zip[[#This Row],[Datum]])=1,MONTH(jaar_zip[[#This Row],[Datum]])=2,MONTH(jaar_zip[[#This Row],[Datum]])=11,MONTH(jaar_zip[[#This Row],[Datum]])=12),1.1,IF(OR(MONTH(jaar_zip[[#This Row],[Datum]])=3,MONTH(jaar_zip[[#This Row],[Datum]])=10),1,0.8))*jaar_zip[[#This Row],[graaddagen]],"")</f>
        <v>1.2000000000000002</v>
      </c>
      <c r="O4006" s="101">
        <f>IF(ISNUMBER(jaar_zip[[#This Row],[etmaaltemperatuur]]),IF(jaar_zip[[#This Row],[etmaaltemperatuur]]&gt;stookgrens,jaar_zip[[#This Row],[etmaaltemperatuur]]-stookgrens,0),"")</f>
        <v>0</v>
      </c>
    </row>
    <row r="4007" spans="1:15" x14ac:dyDescent="0.25">
      <c r="A4007">
        <v>278</v>
      </c>
      <c r="B4007">
        <v>20240618</v>
      </c>
      <c r="C4007">
        <v>1</v>
      </c>
      <c r="D4007">
        <v>15.4</v>
      </c>
      <c r="E4007">
        <v>661</v>
      </c>
      <c r="F4007">
        <v>7.4</v>
      </c>
      <c r="H4007">
        <v>90</v>
      </c>
      <c r="I4007" s="101" t="s">
        <v>26</v>
      </c>
      <c r="J4007" s="1">
        <f>DATEVALUE(RIGHT(jaar_zip[[#This Row],[YYYYMMDD]],2)&amp;"-"&amp;MID(jaar_zip[[#This Row],[YYYYMMDD]],5,2)&amp;"-"&amp;LEFT(jaar_zip[[#This Row],[YYYYMMDD]],4))</f>
        <v>45461</v>
      </c>
      <c r="K4007" s="101" t="str">
        <f>IF(AND(VALUE(MONTH(jaar_zip[[#This Row],[Datum]]))=1,VALUE(WEEKNUM(jaar_zip[[#This Row],[Datum]],21))&gt;51),RIGHT(YEAR(jaar_zip[[#This Row],[Datum]])-1,2),RIGHT(YEAR(jaar_zip[[#This Row],[Datum]]),2))&amp;"-"&amp; TEXT(WEEKNUM(jaar_zip[[#This Row],[Datum]],21),"00")</f>
        <v>24-25</v>
      </c>
      <c r="L4007" s="101">
        <f>MONTH(jaar_zip[[#This Row],[Datum]])</f>
        <v>6</v>
      </c>
      <c r="M4007" s="101">
        <f>IF(ISNUMBER(jaar_zip[[#This Row],[etmaaltemperatuur]]),IF(jaar_zip[[#This Row],[etmaaltemperatuur]]&lt;stookgrens,stookgrens-jaar_zip[[#This Row],[etmaaltemperatuur]],0),"")</f>
        <v>2.5999999999999996</v>
      </c>
      <c r="N4007" s="101">
        <f>IF(ISNUMBER(jaar_zip[[#This Row],[graaddagen]]),IF(OR(MONTH(jaar_zip[[#This Row],[Datum]])=1,MONTH(jaar_zip[[#This Row],[Datum]])=2,MONTH(jaar_zip[[#This Row],[Datum]])=11,MONTH(jaar_zip[[#This Row],[Datum]])=12),1.1,IF(OR(MONTH(jaar_zip[[#This Row],[Datum]])=3,MONTH(jaar_zip[[#This Row],[Datum]])=10),1,0.8))*jaar_zip[[#This Row],[graaddagen]],"")</f>
        <v>2.0799999999999996</v>
      </c>
      <c r="O4007" s="101">
        <f>IF(ISNUMBER(jaar_zip[[#This Row],[etmaaltemperatuur]]),IF(jaar_zip[[#This Row],[etmaaltemperatuur]]&gt;stookgrens,jaar_zip[[#This Row],[etmaaltemperatuur]]-stookgrens,0),"")</f>
        <v>0</v>
      </c>
    </row>
    <row r="4008" spans="1:15" x14ac:dyDescent="0.25">
      <c r="A4008">
        <v>278</v>
      </c>
      <c r="B4008">
        <v>20240619</v>
      </c>
      <c r="C4008">
        <v>2.1</v>
      </c>
      <c r="D4008">
        <v>15.5</v>
      </c>
      <c r="E4008">
        <v>2405</v>
      </c>
      <c r="F4008">
        <v>-0.1</v>
      </c>
      <c r="H4008">
        <v>77</v>
      </c>
      <c r="I4008" s="101" t="s">
        <v>26</v>
      </c>
      <c r="J4008" s="1">
        <f>DATEVALUE(RIGHT(jaar_zip[[#This Row],[YYYYMMDD]],2)&amp;"-"&amp;MID(jaar_zip[[#This Row],[YYYYMMDD]],5,2)&amp;"-"&amp;LEFT(jaar_zip[[#This Row],[YYYYMMDD]],4))</f>
        <v>45462</v>
      </c>
      <c r="K4008" s="101" t="str">
        <f>IF(AND(VALUE(MONTH(jaar_zip[[#This Row],[Datum]]))=1,VALUE(WEEKNUM(jaar_zip[[#This Row],[Datum]],21))&gt;51),RIGHT(YEAR(jaar_zip[[#This Row],[Datum]])-1,2),RIGHT(YEAR(jaar_zip[[#This Row],[Datum]]),2))&amp;"-"&amp; TEXT(WEEKNUM(jaar_zip[[#This Row],[Datum]],21),"00")</f>
        <v>24-25</v>
      </c>
      <c r="L4008" s="101">
        <f>MONTH(jaar_zip[[#This Row],[Datum]])</f>
        <v>6</v>
      </c>
      <c r="M4008" s="101">
        <f>IF(ISNUMBER(jaar_zip[[#This Row],[etmaaltemperatuur]]),IF(jaar_zip[[#This Row],[etmaaltemperatuur]]&lt;stookgrens,stookgrens-jaar_zip[[#This Row],[etmaaltemperatuur]],0),"")</f>
        <v>2.5</v>
      </c>
      <c r="N4008" s="101">
        <f>IF(ISNUMBER(jaar_zip[[#This Row],[graaddagen]]),IF(OR(MONTH(jaar_zip[[#This Row],[Datum]])=1,MONTH(jaar_zip[[#This Row],[Datum]])=2,MONTH(jaar_zip[[#This Row],[Datum]])=11,MONTH(jaar_zip[[#This Row],[Datum]])=12),1.1,IF(OR(MONTH(jaar_zip[[#This Row],[Datum]])=3,MONTH(jaar_zip[[#This Row],[Datum]])=10),1,0.8))*jaar_zip[[#This Row],[graaddagen]],"")</f>
        <v>2</v>
      </c>
      <c r="O4008" s="101">
        <f>IF(ISNUMBER(jaar_zip[[#This Row],[etmaaltemperatuur]]),IF(jaar_zip[[#This Row],[etmaaltemperatuur]]&gt;stookgrens,jaar_zip[[#This Row],[etmaaltemperatuur]]-stookgrens,0),"")</f>
        <v>0</v>
      </c>
    </row>
    <row r="4009" spans="1:15" x14ac:dyDescent="0.25">
      <c r="A4009">
        <v>278</v>
      </c>
      <c r="B4009">
        <v>20240620</v>
      </c>
      <c r="C4009">
        <v>2</v>
      </c>
      <c r="D4009">
        <v>16.2</v>
      </c>
      <c r="E4009">
        <v>2006</v>
      </c>
      <c r="F4009">
        <v>0.1</v>
      </c>
      <c r="H4009">
        <v>77</v>
      </c>
      <c r="I4009" s="101" t="s">
        <v>26</v>
      </c>
      <c r="J4009" s="1">
        <f>DATEVALUE(RIGHT(jaar_zip[[#This Row],[YYYYMMDD]],2)&amp;"-"&amp;MID(jaar_zip[[#This Row],[YYYYMMDD]],5,2)&amp;"-"&amp;LEFT(jaar_zip[[#This Row],[YYYYMMDD]],4))</f>
        <v>45463</v>
      </c>
      <c r="K4009" s="101" t="str">
        <f>IF(AND(VALUE(MONTH(jaar_zip[[#This Row],[Datum]]))=1,VALUE(WEEKNUM(jaar_zip[[#This Row],[Datum]],21))&gt;51),RIGHT(YEAR(jaar_zip[[#This Row],[Datum]])-1,2),RIGHT(YEAR(jaar_zip[[#This Row],[Datum]]),2))&amp;"-"&amp; TEXT(WEEKNUM(jaar_zip[[#This Row],[Datum]],21),"00")</f>
        <v>24-25</v>
      </c>
      <c r="L4009" s="101">
        <f>MONTH(jaar_zip[[#This Row],[Datum]])</f>
        <v>6</v>
      </c>
      <c r="M4009" s="101">
        <f>IF(ISNUMBER(jaar_zip[[#This Row],[etmaaltemperatuur]]),IF(jaar_zip[[#This Row],[etmaaltemperatuur]]&lt;stookgrens,stookgrens-jaar_zip[[#This Row],[etmaaltemperatuur]],0),"")</f>
        <v>1.8000000000000007</v>
      </c>
      <c r="N4009" s="101">
        <f>IF(ISNUMBER(jaar_zip[[#This Row],[graaddagen]]),IF(OR(MONTH(jaar_zip[[#This Row],[Datum]])=1,MONTH(jaar_zip[[#This Row],[Datum]])=2,MONTH(jaar_zip[[#This Row],[Datum]])=11,MONTH(jaar_zip[[#This Row],[Datum]])=12),1.1,IF(OR(MONTH(jaar_zip[[#This Row],[Datum]])=3,MONTH(jaar_zip[[#This Row],[Datum]])=10),1,0.8))*jaar_zip[[#This Row],[graaddagen]],"")</f>
        <v>1.4400000000000006</v>
      </c>
      <c r="O4009" s="101">
        <f>IF(ISNUMBER(jaar_zip[[#This Row],[etmaaltemperatuur]]),IF(jaar_zip[[#This Row],[etmaaltemperatuur]]&gt;stookgrens,jaar_zip[[#This Row],[etmaaltemperatuur]]-stookgrens,0),"")</f>
        <v>0</v>
      </c>
    </row>
    <row r="4010" spans="1:15" x14ac:dyDescent="0.25">
      <c r="A4010">
        <v>278</v>
      </c>
      <c r="B4010">
        <v>20240621</v>
      </c>
      <c r="C4010">
        <v>2</v>
      </c>
      <c r="D4010">
        <v>16.399999999999999</v>
      </c>
      <c r="E4010">
        <v>791</v>
      </c>
      <c r="F4010">
        <v>1.6</v>
      </c>
      <c r="H4010">
        <v>87</v>
      </c>
      <c r="I4010" s="101" t="s">
        <v>26</v>
      </c>
      <c r="J4010" s="1">
        <f>DATEVALUE(RIGHT(jaar_zip[[#This Row],[YYYYMMDD]],2)&amp;"-"&amp;MID(jaar_zip[[#This Row],[YYYYMMDD]],5,2)&amp;"-"&amp;LEFT(jaar_zip[[#This Row],[YYYYMMDD]],4))</f>
        <v>45464</v>
      </c>
      <c r="K4010" s="101" t="str">
        <f>IF(AND(VALUE(MONTH(jaar_zip[[#This Row],[Datum]]))=1,VALUE(WEEKNUM(jaar_zip[[#This Row],[Datum]],21))&gt;51),RIGHT(YEAR(jaar_zip[[#This Row],[Datum]])-1,2),RIGHT(YEAR(jaar_zip[[#This Row],[Datum]]),2))&amp;"-"&amp; TEXT(WEEKNUM(jaar_zip[[#This Row],[Datum]],21),"00")</f>
        <v>24-25</v>
      </c>
      <c r="L4010" s="101">
        <f>MONTH(jaar_zip[[#This Row],[Datum]])</f>
        <v>6</v>
      </c>
      <c r="M4010" s="101">
        <f>IF(ISNUMBER(jaar_zip[[#This Row],[etmaaltemperatuur]]),IF(jaar_zip[[#This Row],[etmaaltemperatuur]]&lt;stookgrens,stookgrens-jaar_zip[[#This Row],[etmaaltemperatuur]],0),"")</f>
        <v>1.6000000000000014</v>
      </c>
      <c r="N4010" s="101">
        <f>IF(ISNUMBER(jaar_zip[[#This Row],[graaddagen]]),IF(OR(MONTH(jaar_zip[[#This Row],[Datum]])=1,MONTH(jaar_zip[[#This Row],[Datum]])=2,MONTH(jaar_zip[[#This Row],[Datum]])=11,MONTH(jaar_zip[[#This Row],[Datum]])=12),1.1,IF(OR(MONTH(jaar_zip[[#This Row],[Datum]])=3,MONTH(jaar_zip[[#This Row],[Datum]])=10),1,0.8))*jaar_zip[[#This Row],[graaddagen]],"")</f>
        <v>1.2800000000000011</v>
      </c>
      <c r="O4010" s="101">
        <f>IF(ISNUMBER(jaar_zip[[#This Row],[etmaaltemperatuur]]),IF(jaar_zip[[#This Row],[etmaaltemperatuur]]&gt;stookgrens,jaar_zip[[#This Row],[etmaaltemperatuur]]-stookgrens,0),"")</f>
        <v>0</v>
      </c>
    </row>
    <row r="4011" spans="1:15" x14ac:dyDescent="0.25">
      <c r="A4011">
        <v>278</v>
      </c>
      <c r="B4011">
        <v>20240622</v>
      </c>
      <c r="C4011">
        <v>3.2</v>
      </c>
      <c r="D4011">
        <v>16.899999999999999</v>
      </c>
      <c r="E4011">
        <v>2200</v>
      </c>
      <c r="F4011">
        <v>0</v>
      </c>
      <c r="H4011">
        <v>76</v>
      </c>
      <c r="I4011" s="101" t="s">
        <v>26</v>
      </c>
      <c r="J4011" s="1">
        <f>DATEVALUE(RIGHT(jaar_zip[[#This Row],[YYYYMMDD]],2)&amp;"-"&amp;MID(jaar_zip[[#This Row],[YYYYMMDD]],5,2)&amp;"-"&amp;LEFT(jaar_zip[[#This Row],[YYYYMMDD]],4))</f>
        <v>45465</v>
      </c>
      <c r="K4011" s="101" t="str">
        <f>IF(AND(VALUE(MONTH(jaar_zip[[#This Row],[Datum]]))=1,VALUE(WEEKNUM(jaar_zip[[#This Row],[Datum]],21))&gt;51),RIGHT(YEAR(jaar_zip[[#This Row],[Datum]])-1,2),RIGHT(YEAR(jaar_zip[[#This Row],[Datum]]),2))&amp;"-"&amp; TEXT(WEEKNUM(jaar_zip[[#This Row],[Datum]],21),"00")</f>
        <v>24-25</v>
      </c>
      <c r="L4011" s="101">
        <f>MONTH(jaar_zip[[#This Row],[Datum]])</f>
        <v>6</v>
      </c>
      <c r="M4011" s="101">
        <f>IF(ISNUMBER(jaar_zip[[#This Row],[etmaaltemperatuur]]),IF(jaar_zip[[#This Row],[etmaaltemperatuur]]&lt;stookgrens,stookgrens-jaar_zip[[#This Row],[etmaaltemperatuur]],0),"")</f>
        <v>1.1000000000000014</v>
      </c>
      <c r="N4011" s="101">
        <f>IF(ISNUMBER(jaar_zip[[#This Row],[graaddagen]]),IF(OR(MONTH(jaar_zip[[#This Row],[Datum]])=1,MONTH(jaar_zip[[#This Row],[Datum]])=2,MONTH(jaar_zip[[#This Row],[Datum]])=11,MONTH(jaar_zip[[#This Row],[Datum]])=12),1.1,IF(OR(MONTH(jaar_zip[[#This Row],[Datum]])=3,MONTH(jaar_zip[[#This Row],[Datum]])=10),1,0.8))*jaar_zip[[#This Row],[graaddagen]],"")</f>
        <v>0.88000000000000123</v>
      </c>
      <c r="O4011" s="101">
        <f>IF(ISNUMBER(jaar_zip[[#This Row],[etmaaltemperatuur]]),IF(jaar_zip[[#This Row],[etmaaltemperatuur]]&gt;stookgrens,jaar_zip[[#This Row],[etmaaltemperatuur]]-stookgrens,0),"")</f>
        <v>0</v>
      </c>
    </row>
    <row r="4012" spans="1:15" x14ac:dyDescent="0.25">
      <c r="A4012">
        <v>278</v>
      </c>
      <c r="B4012">
        <v>20240623</v>
      </c>
      <c r="C4012">
        <v>1.7</v>
      </c>
      <c r="D4012">
        <v>18.399999999999999</v>
      </c>
      <c r="E4012">
        <v>2408</v>
      </c>
      <c r="F4012">
        <v>0</v>
      </c>
      <c r="H4012">
        <v>72</v>
      </c>
      <c r="I4012" s="101" t="s">
        <v>26</v>
      </c>
      <c r="J4012" s="1">
        <f>DATEVALUE(RIGHT(jaar_zip[[#This Row],[YYYYMMDD]],2)&amp;"-"&amp;MID(jaar_zip[[#This Row],[YYYYMMDD]],5,2)&amp;"-"&amp;LEFT(jaar_zip[[#This Row],[YYYYMMDD]],4))</f>
        <v>45466</v>
      </c>
      <c r="K4012" s="101" t="str">
        <f>IF(AND(VALUE(MONTH(jaar_zip[[#This Row],[Datum]]))=1,VALUE(WEEKNUM(jaar_zip[[#This Row],[Datum]],21))&gt;51),RIGHT(YEAR(jaar_zip[[#This Row],[Datum]])-1,2),RIGHT(YEAR(jaar_zip[[#This Row],[Datum]]),2))&amp;"-"&amp; TEXT(WEEKNUM(jaar_zip[[#This Row],[Datum]],21),"00")</f>
        <v>24-25</v>
      </c>
      <c r="L4012" s="101">
        <f>MONTH(jaar_zip[[#This Row],[Datum]])</f>
        <v>6</v>
      </c>
      <c r="M4012" s="101">
        <f>IF(ISNUMBER(jaar_zip[[#This Row],[etmaaltemperatuur]]),IF(jaar_zip[[#This Row],[etmaaltemperatuur]]&lt;stookgrens,stookgrens-jaar_zip[[#This Row],[etmaaltemperatuur]],0),"")</f>
        <v>0</v>
      </c>
      <c r="N4012" s="101">
        <f>IF(ISNUMBER(jaar_zip[[#This Row],[graaddagen]]),IF(OR(MONTH(jaar_zip[[#This Row],[Datum]])=1,MONTH(jaar_zip[[#This Row],[Datum]])=2,MONTH(jaar_zip[[#This Row],[Datum]])=11,MONTH(jaar_zip[[#This Row],[Datum]])=12),1.1,IF(OR(MONTH(jaar_zip[[#This Row],[Datum]])=3,MONTH(jaar_zip[[#This Row],[Datum]])=10),1,0.8))*jaar_zip[[#This Row],[graaddagen]],"")</f>
        <v>0</v>
      </c>
      <c r="O4012" s="101">
        <f>IF(ISNUMBER(jaar_zip[[#This Row],[etmaaltemperatuur]]),IF(jaar_zip[[#This Row],[etmaaltemperatuur]]&gt;stookgrens,jaar_zip[[#This Row],[etmaaltemperatuur]]-stookgrens,0),"")</f>
        <v>0.39999999999999858</v>
      </c>
    </row>
    <row r="4013" spans="1:15" x14ac:dyDescent="0.25">
      <c r="A4013">
        <v>278</v>
      </c>
      <c r="B4013">
        <v>20240624</v>
      </c>
      <c r="C4013">
        <v>1.5</v>
      </c>
      <c r="D4013">
        <v>19.5</v>
      </c>
      <c r="E4013">
        <v>2923</v>
      </c>
      <c r="F4013">
        <v>0</v>
      </c>
      <c r="H4013">
        <v>68</v>
      </c>
      <c r="I4013" s="101" t="s">
        <v>26</v>
      </c>
      <c r="J4013" s="1">
        <f>DATEVALUE(RIGHT(jaar_zip[[#This Row],[YYYYMMDD]],2)&amp;"-"&amp;MID(jaar_zip[[#This Row],[YYYYMMDD]],5,2)&amp;"-"&amp;LEFT(jaar_zip[[#This Row],[YYYYMMDD]],4))</f>
        <v>45467</v>
      </c>
      <c r="K4013" s="101" t="str">
        <f>IF(AND(VALUE(MONTH(jaar_zip[[#This Row],[Datum]]))=1,VALUE(WEEKNUM(jaar_zip[[#This Row],[Datum]],21))&gt;51),RIGHT(YEAR(jaar_zip[[#This Row],[Datum]])-1,2),RIGHT(YEAR(jaar_zip[[#This Row],[Datum]]),2))&amp;"-"&amp; TEXT(WEEKNUM(jaar_zip[[#This Row],[Datum]],21),"00")</f>
        <v>24-26</v>
      </c>
      <c r="L4013" s="101">
        <f>MONTH(jaar_zip[[#This Row],[Datum]])</f>
        <v>6</v>
      </c>
      <c r="M4013" s="101">
        <f>IF(ISNUMBER(jaar_zip[[#This Row],[etmaaltemperatuur]]),IF(jaar_zip[[#This Row],[etmaaltemperatuur]]&lt;stookgrens,stookgrens-jaar_zip[[#This Row],[etmaaltemperatuur]],0),"")</f>
        <v>0</v>
      </c>
      <c r="N4013" s="101">
        <f>IF(ISNUMBER(jaar_zip[[#This Row],[graaddagen]]),IF(OR(MONTH(jaar_zip[[#This Row],[Datum]])=1,MONTH(jaar_zip[[#This Row],[Datum]])=2,MONTH(jaar_zip[[#This Row],[Datum]])=11,MONTH(jaar_zip[[#This Row],[Datum]])=12),1.1,IF(OR(MONTH(jaar_zip[[#This Row],[Datum]])=3,MONTH(jaar_zip[[#This Row],[Datum]])=10),1,0.8))*jaar_zip[[#This Row],[graaddagen]],"")</f>
        <v>0</v>
      </c>
      <c r="O4013" s="101">
        <f>IF(ISNUMBER(jaar_zip[[#This Row],[etmaaltemperatuur]]),IF(jaar_zip[[#This Row],[etmaaltemperatuur]]&gt;stookgrens,jaar_zip[[#This Row],[etmaaltemperatuur]]-stookgrens,0),"")</f>
        <v>1.5</v>
      </c>
    </row>
    <row r="4014" spans="1:15" x14ac:dyDescent="0.25">
      <c r="A4014">
        <v>278</v>
      </c>
      <c r="B4014">
        <v>20240625</v>
      </c>
      <c r="C4014">
        <v>2.2000000000000002</v>
      </c>
      <c r="D4014">
        <v>21.9</v>
      </c>
      <c r="E4014">
        <v>2911</v>
      </c>
      <c r="F4014">
        <v>0</v>
      </c>
      <c r="H4014">
        <v>67</v>
      </c>
      <c r="I4014" s="101" t="s">
        <v>26</v>
      </c>
      <c r="J4014" s="1">
        <f>DATEVALUE(RIGHT(jaar_zip[[#This Row],[YYYYMMDD]],2)&amp;"-"&amp;MID(jaar_zip[[#This Row],[YYYYMMDD]],5,2)&amp;"-"&amp;LEFT(jaar_zip[[#This Row],[YYYYMMDD]],4))</f>
        <v>45468</v>
      </c>
      <c r="K4014" s="101" t="str">
        <f>IF(AND(VALUE(MONTH(jaar_zip[[#This Row],[Datum]]))=1,VALUE(WEEKNUM(jaar_zip[[#This Row],[Datum]],21))&gt;51),RIGHT(YEAR(jaar_zip[[#This Row],[Datum]])-1,2),RIGHT(YEAR(jaar_zip[[#This Row],[Datum]]),2))&amp;"-"&amp; TEXT(WEEKNUM(jaar_zip[[#This Row],[Datum]],21),"00")</f>
        <v>24-26</v>
      </c>
      <c r="L4014" s="101">
        <f>MONTH(jaar_zip[[#This Row],[Datum]])</f>
        <v>6</v>
      </c>
      <c r="M4014" s="101">
        <f>IF(ISNUMBER(jaar_zip[[#This Row],[etmaaltemperatuur]]),IF(jaar_zip[[#This Row],[etmaaltemperatuur]]&lt;stookgrens,stookgrens-jaar_zip[[#This Row],[etmaaltemperatuur]],0),"")</f>
        <v>0</v>
      </c>
      <c r="N4014" s="101">
        <f>IF(ISNUMBER(jaar_zip[[#This Row],[graaddagen]]),IF(OR(MONTH(jaar_zip[[#This Row],[Datum]])=1,MONTH(jaar_zip[[#This Row],[Datum]])=2,MONTH(jaar_zip[[#This Row],[Datum]])=11,MONTH(jaar_zip[[#This Row],[Datum]])=12),1.1,IF(OR(MONTH(jaar_zip[[#This Row],[Datum]])=3,MONTH(jaar_zip[[#This Row],[Datum]])=10),1,0.8))*jaar_zip[[#This Row],[graaddagen]],"")</f>
        <v>0</v>
      </c>
      <c r="O4014" s="101">
        <f>IF(ISNUMBER(jaar_zip[[#This Row],[etmaaltemperatuur]]),IF(jaar_zip[[#This Row],[etmaaltemperatuur]]&gt;stookgrens,jaar_zip[[#This Row],[etmaaltemperatuur]]-stookgrens,0),"")</f>
        <v>3.8999999999999986</v>
      </c>
    </row>
    <row r="4015" spans="1:15" x14ac:dyDescent="0.25">
      <c r="A4015">
        <v>278</v>
      </c>
      <c r="B4015">
        <v>20240626</v>
      </c>
      <c r="C4015">
        <v>2</v>
      </c>
      <c r="D4015">
        <v>23.3</v>
      </c>
      <c r="E4015">
        <v>2941</v>
      </c>
      <c r="F4015">
        <v>0</v>
      </c>
      <c r="H4015">
        <v>67</v>
      </c>
      <c r="I4015" s="101" t="s">
        <v>26</v>
      </c>
      <c r="J4015" s="1">
        <f>DATEVALUE(RIGHT(jaar_zip[[#This Row],[YYYYMMDD]],2)&amp;"-"&amp;MID(jaar_zip[[#This Row],[YYYYMMDD]],5,2)&amp;"-"&amp;LEFT(jaar_zip[[#This Row],[YYYYMMDD]],4))</f>
        <v>45469</v>
      </c>
      <c r="K4015" s="101" t="str">
        <f>IF(AND(VALUE(MONTH(jaar_zip[[#This Row],[Datum]]))=1,VALUE(WEEKNUM(jaar_zip[[#This Row],[Datum]],21))&gt;51),RIGHT(YEAR(jaar_zip[[#This Row],[Datum]])-1,2),RIGHT(YEAR(jaar_zip[[#This Row],[Datum]]),2))&amp;"-"&amp; TEXT(WEEKNUM(jaar_zip[[#This Row],[Datum]],21),"00")</f>
        <v>24-26</v>
      </c>
      <c r="L4015" s="101">
        <f>MONTH(jaar_zip[[#This Row],[Datum]])</f>
        <v>6</v>
      </c>
      <c r="M4015" s="101">
        <f>IF(ISNUMBER(jaar_zip[[#This Row],[etmaaltemperatuur]]),IF(jaar_zip[[#This Row],[etmaaltemperatuur]]&lt;stookgrens,stookgrens-jaar_zip[[#This Row],[etmaaltemperatuur]],0),"")</f>
        <v>0</v>
      </c>
      <c r="N4015" s="101">
        <f>IF(ISNUMBER(jaar_zip[[#This Row],[graaddagen]]),IF(OR(MONTH(jaar_zip[[#This Row],[Datum]])=1,MONTH(jaar_zip[[#This Row],[Datum]])=2,MONTH(jaar_zip[[#This Row],[Datum]])=11,MONTH(jaar_zip[[#This Row],[Datum]])=12),1.1,IF(OR(MONTH(jaar_zip[[#This Row],[Datum]])=3,MONTH(jaar_zip[[#This Row],[Datum]])=10),1,0.8))*jaar_zip[[#This Row],[graaddagen]],"")</f>
        <v>0</v>
      </c>
      <c r="O4015" s="101">
        <f>IF(ISNUMBER(jaar_zip[[#This Row],[etmaaltemperatuur]]),IF(jaar_zip[[#This Row],[etmaaltemperatuur]]&gt;stookgrens,jaar_zip[[#This Row],[etmaaltemperatuur]]-stookgrens,0),"")</f>
        <v>5.3000000000000007</v>
      </c>
    </row>
    <row r="4016" spans="1:15" x14ac:dyDescent="0.25">
      <c r="A4016">
        <v>278</v>
      </c>
      <c r="B4016">
        <v>20240627</v>
      </c>
      <c r="C4016">
        <v>2.5</v>
      </c>
      <c r="D4016">
        <v>24</v>
      </c>
      <c r="E4016">
        <v>2709</v>
      </c>
      <c r="F4016">
        <v>0</v>
      </c>
      <c r="H4016">
        <v>65</v>
      </c>
      <c r="I4016" s="101" t="s">
        <v>26</v>
      </c>
      <c r="J4016" s="1">
        <f>DATEVALUE(RIGHT(jaar_zip[[#This Row],[YYYYMMDD]],2)&amp;"-"&amp;MID(jaar_zip[[#This Row],[YYYYMMDD]],5,2)&amp;"-"&amp;LEFT(jaar_zip[[#This Row],[YYYYMMDD]],4))</f>
        <v>45470</v>
      </c>
      <c r="K4016" s="101" t="str">
        <f>IF(AND(VALUE(MONTH(jaar_zip[[#This Row],[Datum]]))=1,VALUE(WEEKNUM(jaar_zip[[#This Row],[Datum]],21))&gt;51),RIGHT(YEAR(jaar_zip[[#This Row],[Datum]])-1,2),RIGHT(YEAR(jaar_zip[[#This Row],[Datum]]),2))&amp;"-"&amp; TEXT(WEEKNUM(jaar_zip[[#This Row],[Datum]],21),"00")</f>
        <v>24-26</v>
      </c>
      <c r="L4016" s="101">
        <f>MONTH(jaar_zip[[#This Row],[Datum]])</f>
        <v>6</v>
      </c>
      <c r="M4016" s="101">
        <f>IF(ISNUMBER(jaar_zip[[#This Row],[etmaaltemperatuur]]),IF(jaar_zip[[#This Row],[etmaaltemperatuur]]&lt;stookgrens,stookgrens-jaar_zip[[#This Row],[etmaaltemperatuur]],0),"")</f>
        <v>0</v>
      </c>
      <c r="N4016" s="101">
        <f>IF(ISNUMBER(jaar_zip[[#This Row],[graaddagen]]),IF(OR(MONTH(jaar_zip[[#This Row],[Datum]])=1,MONTH(jaar_zip[[#This Row],[Datum]])=2,MONTH(jaar_zip[[#This Row],[Datum]])=11,MONTH(jaar_zip[[#This Row],[Datum]])=12),1.1,IF(OR(MONTH(jaar_zip[[#This Row],[Datum]])=3,MONTH(jaar_zip[[#This Row],[Datum]])=10),1,0.8))*jaar_zip[[#This Row],[graaddagen]],"")</f>
        <v>0</v>
      </c>
      <c r="O4016" s="101">
        <f>IF(ISNUMBER(jaar_zip[[#This Row],[etmaaltemperatuur]]),IF(jaar_zip[[#This Row],[etmaaltemperatuur]]&gt;stookgrens,jaar_zip[[#This Row],[etmaaltemperatuur]]-stookgrens,0),"")</f>
        <v>6</v>
      </c>
    </row>
    <row r="4017" spans="1:15" x14ac:dyDescent="0.25">
      <c r="A4017">
        <v>278</v>
      </c>
      <c r="B4017">
        <v>20240628</v>
      </c>
      <c r="C4017">
        <v>3.8</v>
      </c>
      <c r="D4017">
        <v>18</v>
      </c>
      <c r="E4017">
        <v>2491</v>
      </c>
      <c r="F4017">
        <v>0</v>
      </c>
      <c r="H4017">
        <v>65</v>
      </c>
      <c r="I4017" s="101" t="s">
        <v>26</v>
      </c>
      <c r="J4017" s="1">
        <f>DATEVALUE(RIGHT(jaar_zip[[#This Row],[YYYYMMDD]],2)&amp;"-"&amp;MID(jaar_zip[[#This Row],[YYYYMMDD]],5,2)&amp;"-"&amp;LEFT(jaar_zip[[#This Row],[YYYYMMDD]],4))</f>
        <v>45471</v>
      </c>
      <c r="K4017" s="101" t="str">
        <f>IF(AND(VALUE(MONTH(jaar_zip[[#This Row],[Datum]]))=1,VALUE(WEEKNUM(jaar_zip[[#This Row],[Datum]],21))&gt;51),RIGHT(YEAR(jaar_zip[[#This Row],[Datum]])-1,2),RIGHT(YEAR(jaar_zip[[#This Row],[Datum]]),2))&amp;"-"&amp; TEXT(WEEKNUM(jaar_zip[[#This Row],[Datum]],21),"00")</f>
        <v>24-26</v>
      </c>
      <c r="L4017" s="101">
        <f>MONTH(jaar_zip[[#This Row],[Datum]])</f>
        <v>6</v>
      </c>
      <c r="M4017" s="101">
        <f>IF(ISNUMBER(jaar_zip[[#This Row],[etmaaltemperatuur]]),IF(jaar_zip[[#This Row],[etmaaltemperatuur]]&lt;stookgrens,stookgrens-jaar_zip[[#This Row],[etmaaltemperatuur]],0),"")</f>
        <v>0</v>
      </c>
      <c r="N4017" s="101">
        <f>IF(ISNUMBER(jaar_zip[[#This Row],[graaddagen]]),IF(OR(MONTH(jaar_zip[[#This Row],[Datum]])=1,MONTH(jaar_zip[[#This Row],[Datum]])=2,MONTH(jaar_zip[[#This Row],[Datum]])=11,MONTH(jaar_zip[[#This Row],[Datum]])=12),1.1,IF(OR(MONTH(jaar_zip[[#This Row],[Datum]])=3,MONTH(jaar_zip[[#This Row],[Datum]])=10),1,0.8))*jaar_zip[[#This Row],[graaddagen]],"")</f>
        <v>0</v>
      </c>
      <c r="O4017" s="101">
        <f>IF(ISNUMBER(jaar_zip[[#This Row],[etmaaltemperatuur]]),IF(jaar_zip[[#This Row],[etmaaltemperatuur]]&gt;stookgrens,jaar_zip[[#This Row],[etmaaltemperatuur]]-stookgrens,0),"")</f>
        <v>0</v>
      </c>
    </row>
    <row r="4018" spans="1:15" x14ac:dyDescent="0.25">
      <c r="A4018">
        <v>278</v>
      </c>
      <c r="B4018">
        <v>20240629</v>
      </c>
      <c r="C4018">
        <v>1.5</v>
      </c>
      <c r="D4018">
        <v>19.100000000000001</v>
      </c>
      <c r="E4018">
        <v>2751</v>
      </c>
      <c r="F4018">
        <v>0.6</v>
      </c>
      <c r="H4018">
        <v>69</v>
      </c>
      <c r="I4018" s="101" t="s">
        <v>26</v>
      </c>
      <c r="J4018" s="1">
        <f>DATEVALUE(RIGHT(jaar_zip[[#This Row],[YYYYMMDD]],2)&amp;"-"&amp;MID(jaar_zip[[#This Row],[YYYYMMDD]],5,2)&amp;"-"&amp;LEFT(jaar_zip[[#This Row],[YYYYMMDD]],4))</f>
        <v>45472</v>
      </c>
      <c r="K4018" s="101" t="str">
        <f>IF(AND(VALUE(MONTH(jaar_zip[[#This Row],[Datum]]))=1,VALUE(WEEKNUM(jaar_zip[[#This Row],[Datum]],21))&gt;51),RIGHT(YEAR(jaar_zip[[#This Row],[Datum]])-1,2),RIGHT(YEAR(jaar_zip[[#This Row],[Datum]]),2))&amp;"-"&amp; TEXT(WEEKNUM(jaar_zip[[#This Row],[Datum]],21),"00")</f>
        <v>24-26</v>
      </c>
      <c r="L4018" s="101">
        <f>MONTH(jaar_zip[[#This Row],[Datum]])</f>
        <v>6</v>
      </c>
      <c r="M4018" s="101">
        <f>IF(ISNUMBER(jaar_zip[[#This Row],[etmaaltemperatuur]]),IF(jaar_zip[[#This Row],[etmaaltemperatuur]]&lt;stookgrens,stookgrens-jaar_zip[[#This Row],[etmaaltemperatuur]],0),"")</f>
        <v>0</v>
      </c>
      <c r="N4018" s="101">
        <f>IF(ISNUMBER(jaar_zip[[#This Row],[graaddagen]]),IF(OR(MONTH(jaar_zip[[#This Row],[Datum]])=1,MONTH(jaar_zip[[#This Row],[Datum]])=2,MONTH(jaar_zip[[#This Row],[Datum]])=11,MONTH(jaar_zip[[#This Row],[Datum]])=12),1.1,IF(OR(MONTH(jaar_zip[[#This Row],[Datum]])=3,MONTH(jaar_zip[[#This Row],[Datum]])=10),1,0.8))*jaar_zip[[#This Row],[graaddagen]],"")</f>
        <v>0</v>
      </c>
      <c r="O4018" s="101">
        <f>IF(ISNUMBER(jaar_zip[[#This Row],[etmaaltemperatuur]]),IF(jaar_zip[[#This Row],[etmaaltemperatuur]]&gt;stookgrens,jaar_zip[[#This Row],[etmaaltemperatuur]]-stookgrens,0),"")</f>
        <v>1.1000000000000014</v>
      </c>
    </row>
    <row r="4019" spans="1:15" x14ac:dyDescent="0.25">
      <c r="A4019">
        <v>278</v>
      </c>
      <c r="B4019">
        <v>20240630</v>
      </c>
      <c r="C4019">
        <v>2.8</v>
      </c>
      <c r="D4019">
        <v>18.2</v>
      </c>
      <c r="E4019">
        <v>1868</v>
      </c>
      <c r="F4019">
        <v>3.1</v>
      </c>
      <c r="H4019">
        <v>75</v>
      </c>
      <c r="I4019" s="101" t="s">
        <v>26</v>
      </c>
      <c r="J4019" s="1">
        <f>DATEVALUE(RIGHT(jaar_zip[[#This Row],[YYYYMMDD]],2)&amp;"-"&amp;MID(jaar_zip[[#This Row],[YYYYMMDD]],5,2)&amp;"-"&amp;LEFT(jaar_zip[[#This Row],[YYYYMMDD]],4))</f>
        <v>45473</v>
      </c>
      <c r="K4019" s="101" t="str">
        <f>IF(AND(VALUE(MONTH(jaar_zip[[#This Row],[Datum]]))=1,VALUE(WEEKNUM(jaar_zip[[#This Row],[Datum]],21))&gt;51),RIGHT(YEAR(jaar_zip[[#This Row],[Datum]])-1,2),RIGHT(YEAR(jaar_zip[[#This Row],[Datum]]),2))&amp;"-"&amp; TEXT(WEEKNUM(jaar_zip[[#This Row],[Datum]],21),"00")</f>
        <v>24-26</v>
      </c>
      <c r="L4019" s="101">
        <f>MONTH(jaar_zip[[#This Row],[Datum]])</f>
        <v>6</v>
      </c>
      <c r="M4019" s="101">
        <f>IF(ISNUMBER(jaar_zip[[#This Row],[etmaaltemperatuur]]),IF(jaar_zip[[#This Row],[etmaaltemperatuur]]&lt;stookgrens,stookgrens-jaar_zip[[#This Row],[etmaaltemperatuur]],0),"")</f>
        <v>0</v>
      </c>
      <c r="N4019" s="101">
        <f>IF(ISNUMBER(jaar_zip[[#This Row],[graaddagen]]),IF(OR(MONTH(jaar_zip[[#This Row],[Datum]])=1,MONTH(jaar_zip[[#This Row],[Datum]])=2,MONTH(jaar_zip[[#This Row],[Datum]])=11,MONTH(jaar_zip[[#This Row],[Datum]])=12),1.1,IF(OR(MONTH(jaar_zip[[#This Row],[Datum]])=3,MONTH(jaar_zip[[#This Row],[Datum]])=10),1,0.8))*jaar_zip[[#This Row],[graaddagen]],"")</f>
        <v>0</v>
      </c>
      <c r="O4019" s="101">
        <f>IF(ISNUMBER(jaar_zip[[#This Row],[etmaaltemperatuur]]),IF(jaar_zip[[#This Row],[etmaaltemperatuur]]&gt;stookgrens,jaar_zip[[#This Row],[etmaaltemperatuur]]-stookgrens,0),"")</f>
        <v>0.19999999999999929</v>
      </c>
    </row>
    <row r="4020" spans="1:15" x14ac:dyDescent="0.25">
      <c r="A4020">
        <v>278</v>
      </c>
      <c r="B4020">
        <v>20240701</v>
      </c>
      <c r="C4020">
        <v>2.7</v>
      </c>
      <c r="D4020">
        <v>15.5</v>
      </c>
      <c r="E4020">
        <v>1315</v>
      </c>
      <c r="F4020">
        <v>8.6</v>
      </c>
      <c r="H4020">
        <v>82</v>
      </c>
      <c r="I4020" s="101" t="s">
        <v>26</v>
      </c>
      <c r="J4020" s="1">
        <f>DATEVALUE(RIGHT(jaar_zip[[#This Row],[YYYYMMDD]],2)&amp;"-"&amp;MID(jaar_zip[[#This Row],[YYYYMMDD]],5,2)&amp;"-"&amp;LEFT(jaar_zip[[#This Row],[YYYYMMDD]],4))</f>
        <v>45474</v>
      </c>
      <c r="K4020" s="101" t="str">
        <f>IF(AND(VALUE(MONTH(jaar_zip[[#This Row],[Datum]]))=1,VALUE(WEEKNUM(jaar_zip[[#This Row],[Datum]],21))&gt;51),RIGHT(YEAR(jaar_zip[[#This Row],[Datum]])-1,2),RIGHT(YEAR(jaar_zip[[#This Row],[Datum]]),2))&amp;"-"&amp; TEXT(WEEKNUM(jaar_zip[[#This Row],[Datum]],21),"00")</f>
        <v>24-27</v>
      </c>
      <c r="L4020" s="101">
        <f>MONTH(jaar_zip[[#This Row],[Datum]])</f>
        <v>7</v>
      </c>
      <c r="M4020" s="101">
        <f>IF(ISNUMBER(jaar_zip[[#This Row],[etmaaltemperatuur]]),IF(jaar_zip[[#This Row],[etmaaltemperatuur]]&lt;stookgrens,stookgrens-jaar_zip[[#This Row],[etmaaltemperatuur]],0),"")</f>
        <v>2.5</v>
      </c>
      <c r="N4020" s="101">
        <f>IF(ISNUMBER(jaar_zip[[#This Row],[graaddagen]]),IF(OR(MONTH(jaar_zip[[#This Row],[Datum]])=1,MONTH(jaar_zip[[#This Row],[Datum]])=2,MONTH(jaar_zip[[#This Row],[Datum]])=11,MONTH(jaar_zip[[#This Row],[Datum]])=12),1.1,IF(OR(MONTH(jaar_zip[[#This Row],[Datum]])=3,MONTH(jaar_zip[[#This Row],[Datum]])=10),1,0.8))*jaar_zip[[#This Row],[graaddagen]],"")</f>
        <v>2</v>
      </c>
      <c r="O4020" s="101">
        <f>IF(ISNUMBER(jaar_zip[[#This Row],[etmaaltemperatuur]]),IF(jaar_zip[[#This Row],[etmaaltemperatuur]]&gt;stookgrens,jaar_zip[[#This Row],[etmaaltemperatuur]]-stookgrens,0),"")</f>
        <v>0</v>
      </c>
    </row>
    <row r="4021" spans="1:15" x14ac:dyDescent="0.25">
      <c r="A4021">
        <v>278</v>
      </c>
      <c r="B4021">
        <v>20240702</v>
      </c>
      <c r="C4021">
        <v>2.7</v>
      </c>
      <c r="D4021">
        <v>14.5</v>
      </c>
      <c r="E4021">
        <v>1048</v>
      </c>
      <c r="F4021">
        <v>6.3</v>
      </c>
      <c r="H4021">
        <v>83</v>
      </c>
      <c r="I4021" s="101" t="s">
        <v>26</v>
      </c>
      <c r="J4021" s="1">
        <f>DATEVALUE(RIGHT(jaar_zip[[#This Row],[YYYYMMDD]],2)&amp;"-"&amp;MID(jaar_zip[[#This Row],[YYYYMMDD]],5,2)&amp;"-"&amp;LEFT(jaar_zip[[#This Row],[YYYYMMDD]],4))</f>
        <v>45475</v>
      </c>
      <c r="K4021" s="101" t="str">
        <f>IF(AND(VALUE(MONTH(jaar_zip[[#This Row],[Datum]]))=1,VALUE(WEEKNUM(jaar_zip[[#This Row],[Datum]],21))&gt;51),RIGHT(YEAR(jaar_zip[[#This Row],[Datum]])-1,2),RIGHT(YEAR(jaar_zip[[#This Row],[Datum]]),2))&amp;"-"&amp; TEXT(WEEKNUM(jaar_zip[[#This Row],[Datum]],21),"00")</f>
        <v>24-27</v>
      </c>
      <c r="L4021" s="101">
        <f>MONTH(jaar_zip[[#This Row],[Datum]])</f>
        <v>7</v>
      </c>
      <c r="M4021" s="101">
        <f>IF(ISNUMBER(jaar_zip[[#This Row],[etmaaltemperatuur]]),IF(jaar_zip[[#This Row],[etmaaltemperatuur]]&lt;stookgrens,stookgrens-jaar_zip[[#This Row],[etmaaltemperatuur]],0),"")</f>
        <v>3.5</v>
      </c>
      <c r="N4021" s="101">
        <f>IF(ISNUMBER(jaar_zip[[#This Row],[graaddagen]]),IF(OR(MONTH(jaar_zip[[#This Row],[Datum]])=1,MONTH(jaar_zip[[#This Row],[Datum]])=2,MONTH(jaar_zip[[#This Row],[Datum]])=11,MONTH(jaar_zip[[#This Row],[Datum]])=12),1.1,IF(OR(MONTH(jaar_zip[[#This Row],[Datum]])=3,MONTH(jaar_zip[[#This Row],[Datum]])=10),1,0.8))*jaar_zip[[#This Row],[graaddagen]],"")</f>
        <v>2.8000000000000003</v>
      </c>
      <c r="O4021" s="101">
        <f>IF(ISNUMBER(jaar_zip[[#This Row],[etmaaltemperatuur]]),IF(jaar_zip[[#This Row],[etmaaltemperatuur]]&gt;stookgrens,jaar_zip[[#This Row],[etmaaltemperatuur]]-stookgrens,0),"")</f>
        <v>0</v>
      </c>
    </row>
    <row r="4022" spans="1:15" x14ac:dyDescent="0.25">
      <c r="A4022">
        <v>278</v>
      </c>
      <c r="B4022">
        <v>20240703</v>
      </c>
      <c r="C4022">
        <v>2.5</v>
      </c>
      <c r="D4022">
        <v>13.9</v>
      </c>
      <c r="E4022">
        <v>1246</v>
      </c>
      <c r="F4022">
        <v>6.2</v>
      </c>
      <c r="H4022">
        <v>82</v>
      </c>
      <c r="I4022" s="101" t="s">
        <v>26</v>
      </c>
      <c r="J4022" s="1">
        <f>DATEVALUE(RIGHT(jaar_zip[[#This Row],[YYYYMMDD]],2)&amp;"-"&amp;MID(jaar_zip[[#This Row],[YYYYMMDD]],5,2)&amp;"-"&amp;LEFT(jaar_zip[[#This Row],[YYYYMMDD]],4))</f>
        <v>45476</v>
      </c>
      <c r="K4022" s="101" t="str">
        <f>IF(AND(VALUE(MONTH(jaar_zip[[#This Row],[Datum]]))=1,VALUE(WEEKNUM(jaar_zip[[#This Row],[Datum]],21))&gt;51),RIGHT(YEAR(jaar_zip[[#This Row],[Datum]])-1,2),RIGHT(YEAR(jaar_zip[[#This Row],[Datum]]),2))&amp;"-"&amp; TEXT(WEEKNUM(jaar_zip[[#This Row],[Datum]],21),"00")</f>
        <v>24-27</v>
      </c>
      <c r="L4022" s="101">
        <f>MONTH(jaar_zip[[#This Row],[Datum]])</f>
        <v>7</v>
      </c>
      <c r="M4022" s="101">
        <f>IF(ISNUMBER(jaar_zip[[#This Row],[etmaaltemperatuur]]),IF(jaar_zip[[#This Row],[etmaaltemperatuur]]&lt;stookgrens,stookgrens-jaar_zip[[#This Row],[etmaaltemperatuur]],0),"")</f>
        <v>4.0999999999999996</v>
      </c>
      <c r="N4022" s="101">
        <f>IF(ISNUMBER(jaar_zip[[#This Row],[graaddagen]]),IF(OR(MONTH(jaar_zip[[#This Row],[Datum]])=1,MONTH(jaar_zip[[#This Row],[Datum]])=2,MONTH(jaar_zip[[#This Row],[Datum]])=11,MONTH(jaar_zip[[#This Row],[Datum]])=12),1.1,IF(OR(MONTH(jaar_zip[[#This Row],[Datum]])=3,MONTH(jaar_zip[[#This Row],[Datum]])=10),1,0.8))*jaar_zip[[#This Row],[graaddagen]],"")</f>
        <v>3.28</v>
      </c>
      <c r="O4022" s="101">
        <f>IF(ISNUMBER(jaar_zip[[#This Row],[etmaaltemperatuur]]),IF(jaar_zip[[#This Row],[etmaaltemperatuur]]&gt;stookgrens,jaar_zip[[#This Row],[etmaaltemperatuur]]-stookgrens,0),"")</f>
        <v>0</v>
      </c>
    </row>
    <row r="4023" spans="1:15" x14ac:dyDescent="0.25">
      <c r="A4023">
        <v>278</v>
      </c>
      <c r="B4023">
        <v>20240704</v>
      </c>
      <c r="C4023">
        <v>4.7</v>
      </c>
      <c r="D4023">
        <v>15.7</v>
      </c>
      <c r="E4023">
        <v>2638</v>
      </c>
      <c r="F4023">
        <v>3</v>
      </c>
      <c r="H4023">
        <v>68</v>
      </c>
      <c r="I4023" s="101" t="s">
        <v>26</v>
      </c>
      <c r="J4023" s="1">
        <f>DATEVALUE(RIGHT(jaar_zip[[#This Row],[YYYYMMDD]],2)&amp;"-"&amp;MID(jaar_zip[[#This Row],[YYYYMMDD]],5,2)&amp;"-"&amp;LEFT(jaar_zip[[#This Row],[YYYYMMDD]],4))</f>
        <v>45477</v>
      </c>
      <c r="K4023" s="101" t="str">
        <f>IF(AND(VALUE(MONTH(jaar_zip[[#This Row],[Datum]]))=1,VALUE(WEEKNUM(jaar_zip[[#This Row],[Datum]],21))&gt;51),RIGHT(YEAR(jaar_zip[[#This Row],[Datum]])-1,2),RIGHT(YEAR(jaar_zip[[#This Row],[Datum]]),2))&amp;"-"&amp; TEXT(WEEKNUM(jaar_zip[[#This Row],[Datum]],21),"00")</f>
        <v>24-27</v>
      </c>
      <c r="L4023" s="101">
        <f>MONTH(jaar_zip[[#This Row],[Datum]])</f>
        <v>7</v>
      </c>
      <c r="M4023" s="101">
        <f>IF(ISNUMBER(jaar_zip[[#This Row],[etmaaltemperatuur]]),IF(jaar_zip[[#This Row],[etmaaltemperatuur]]&lt;stookgrens,stookgrens-jaar_zip[[#This Row],[etmaaltemperatuur]],0),"")</f>
        <v>2.3000000000000007</v>
      </c>
      <c r="N4023" s="101">
        <f>IF(ISNUMBER(jaar_zip[[#This Row],[graaddagen]]),IF(OR(MONTH(jaar_zip[[#This Row],[Datum]])=1,MONTH(jaar_zip[[#This Row],[Datum]])=2,MONTH(jaar_zip[[#This Row],[Datum]])=11,MONTH(jaar_zip[[#This Row],[Datum]])=12),1.1,IF(OR(MONTH(jaar_zip[[#This Row],[Datum]])=3,MONTH(jaar_zip[[#This Row],[Datum]])=10),1,0.8))*jaar_zip[[#This Row],[graaddagen]],"")</f>
        <v>1.8400000000000007</v>
      </c>
      <c r="O4023" s="101">
        <f>IF(ISNUMBER(jaar_zip[[#This Row],[etmaaltemperatuur]]),IF(jaar_zip[[#This Row],[etmaaltemperatuur]]&gt;stookgrens,jaar_zip[[#This Row],[etmaaltemperatuur]]-stookgrens,0),"")</f>
        <v>0</v>
      </c>
    </row>
    <row r="4024" spans="1:15" x14ac:dyDescent="0.25">
      <c r="A4024">
        <v>278</v>
      </c>
      <c r="B4024">
        <v>20240705</v>
      </c>
      <c r="C4024">
        <v>3.5</v>
      </c>
      <c r="D4024">
        <v>15.5</v>
      </c>
      <c r="E4024">
        <v>764</v>
      </c>
      <c r="F4024">
        <v>0.4</v>
      </c>
      <c r="H4024">
        <v>82</v>
      </c>
      <c r="I4024" s="101" t="s">
        <v>26</v>
      </c>
      <c r="J4024" s="1">
        <f>DATEVALUE(RIGHT(jaar_zip[[#This Row],[YYYYMMDD]],2)&amp;"-"&amp;MID(jaar_zip[[#This Row],[YYYYMMDD]],5,2)&amp;"-"&amp;LEFT(jaar_zip[[#This Row],[YYYYMMDD]],4))</f>
        <v>45478</v>
      </c>
      <c r="K4024" s="101" t="str">
        <f>IF(AND(VALUE(MONTH(jaar_zip[[#This Row],[Datum]]))=1,VALUE(WEEKNUM(jaar_zip[[#This Row],[Datum]],21))&gt;51),RIGHT(YEAR(jaar_zip[[#This Row],[Datum]])-1,2),RIGHT(YEAR(jaar_zip[[#This Row],[Datum]]),2))&amp;"-"&amp; TEXT(WEEKNUM(jaar_zip[[#This Row],[Datum]],21),"00")</f>
        <v>24-27</v>
      </c>
      <c r="L4024" s="101">
        <f>MONTH(jaar_zip[[#This Row],[Datum]])</f>
        <v>7</v>
      </c>
      <c r="M4024" s="101">
        <f>IF(ISNUMBER(jaar_zip[[#This Row],[etmaaltemperatuur]]),IF(jaar_zip[[#This Row],[etmaaltemperatuur]]&lt;stookgrens,stookgrens-jaar_zip[[#This Row],[etmaaltemperatuur]],0),"")</f>
        <v>2.5</v>
      </c>
      <c r="N4024" s="101">
        <f>IF(ISNUMBER(jaar_zip[[#This Row],[graaddagen]]),IF(OR(MONTH(jaar_zip[[#This Row],[Datum]])=1,MONTH(jaar_zip[[#This Row],[Datum]])=2,MONTH(jaar_zip[[#This Row],[Datum]])=11,MONTH(jaar_zip[[#This Row],[Datum]])=12),1.1,IF(OR(MONTH(jaar_zip[[#This Row],[Datum]])=3,MONTH(jaar_zip[[#This Row],[Datum]])=10),1,0.8))*jaar_zip[[#This Row],[graaddagen]],"")</f>
        <v>2</v>
      </c>
      <c r="O4024" s="101">
        <f>IF(ISNUMBER(jaar_zip[[#This Row],[etmaaltemperatuur]]),IF(jaar_zip[[#This Row],[etmaaltemperatuur]]&gt;stookgrens,jaar_zip[[#This Row],[etmaaltemperatuur]]-stookgrens,0),"")</f>
        <v>0</v>
      </c>
    </row>
    <row r="4025" spans="1:15" x14ac:dyDescent="0.25">
      <c r="A4025">
        <v>278</v>
      </c>
      <c r="B4025">
        <v>20240706</v>
      </c>
      <c r="C4025">
        <v>5.0999999999999996</v>
      </c>
      <c r="D4025">
        <v>16.8</v>
      </c>
      <c r="E4025">
        <v>1682</v>
      </c>
      <c r="F4025">
        <v>0.4</v>
      </c>
      <c r="H4025">
        <v>73</v>
      </c>
      <c r="I4025" s="101" t="s">
        <v>26</v>
      </c>
      <c r="J4025" s="1">
        <f>DATEVALUE(RIGHT(jaar_zip[[#This Row],[YYYYMMDD]],2)&amp;"-"&amp;MID(jaar_zip[[#This Row],[YYYYMMDD]],5,2)&amp;"-"&amp;LEFT(jaar_zip[[#This Row],[YYYYMMDD]],4))</f>
        <v>45479</v>
      </c>
      <c r="K4025" s="101" t="str">
        <f>IF(AND(VALUE(MONTH(jaar_zip[[#This Row],[Datum]]))=1,VALUE(WEEKNUM(jaar_zip[[#This Row],[Datum]],21))&gt;51),RIGHT(YEAR(jaar_zip[[#This Row],[Datum]])-1,2),RIGHT(YEAR(jaar_zip[[#This Row],[Datum]]),2))&amp;"-"&amp; TEXT(WEEKNUM(jaar_zip[[#This Row],[Datum]],21),"00")</f>
        <v>24-27</v>
      </c>
      <c r="L4025" s="101">
        <f>MONTH(jaar_zip[[#This Row],[Datum]])</f>
        <v>7</v>
      </c>
      <c r="M4025" s="101">
        <f>IF(ISNUMBER(jaar_zip[[#This Row],[etmaaltemperatuur]]),IF(jaar_zip[[#This Row],[etmaaltemperatuur]]&lt;stookgrens,stookgrens-jaar_zip[[#This Row],[etmaaltemperatuur]],0),"")</f>
        <v>1.1999999999999993</v>
      </c>
      <c r="N4025" s="101">
        <f>IF(ISNUMBER(jaar_zip[[#This Row],[graaddagen]]),IF(OR(MONTH(jaar_zip[[#This Row],[Datum]])=1,MONTH(jaar_zip[[#This Row],[Datum]])=2,MONTH(jaar_zip[[#This Row],[Datum]])=11,MONTH(jaar_zip[[#This Row],[Datum]])=12),1.1,IF(OR(MONTH(jaar_zip[[#This Row],[Datum]])=3,MONTH(jaar_zip[[#This Row],[Datum]])=10),1,0.8))*jaar_zip[[#This Row],[graaddagen]],"")</f>
        <v>0.95999999999999952</v>
      </c>
      <c r="O4025" s="101">
        <f>IF(ISNUMBER(jaar_zip[[#This Row],[etmaaltemperatuur]]),IF(jaar_zip[[#This Row],[etmaaltemperatuur]]&gt;stookgrens,jaar_zip[[#This Row],[etmaaltemperatuur]]-stookgrens,0),"")</f>
        <v>0</v>
      </c>
    </row>
    <row r="4026" spans="1:15" x14ac:dyDescent="0.25">
      <c r="A4026">
        <v>278</v>
      </c>
      <c r="B4026">
        <v>20240707</v>
      </c>
      <c r="C4026">
        <v>3.4</v>
      </c>
      <c r="D4026">
        <v>14.6</v>
      </c>
      <c r="E4026">
        <v>1478</v>
      </c>
      <c r="F4026">
        <v>5.0999999999999996</v>
      </c>
      <c r="H4026">
        <v>79</v>
      </c>
      <c r="I4026" s="101" t="s">
        <v>26</v>
      </c>
      <c r="J4026" s="1">
        <f>DATEVALUE(RIGHT(jaar_zip[[#This Row],[YYYYMMDD]],2)&amp;"-"&amp;MID(jaar_zip[[#This Row],[YYYYMMDD]],5,2)&amp;"-"&amp;LEFT(jaar_zip[[#This Row],[YYYYMMDD]],4))</f>
        <v>45480</v>
      </c>
      <c r="K4026" s="101" t="str">
        <f>IF(AND(VALUE(MONTH(jaar_zip[[#This Row],[Datum]]))=1,VALUE(WEEKNUM(jaar_zip[[#This Row],[Datum]],21))&gt;51),RIGHT(YEAR(jaar_zip[[#This Row],[Datum]])-1,2),RIGHT(YEAR(jaar_zip[[#This Row],[Datum]]),2))&amp;"-"&amp; TEXT(WEEKNUM(jaar_zip[[#This Row],[Datum]],21),"00")</f>
        <v>24-27</v>
      </c>
      <c r="L4026" s="101">
        <f>MONTH(jaar_zip[[#This Row],[Datum]])</f>
        <v>7</v>
      </c>
      <c r="M4026" s="101">
        <f>IF(ISNUMBER(jaar_zip[[#This Row],[etmaaltemperatuur]]),IF(jaar_zip[[#This Row],[etmaaltemperatuur]]&lt;stookgrens,stookgrens-jaar_zip[[#This Row],[etmaaltemperatuur]],0),"")</f>
        <v>3.4000000000000004</v>
      </c>
      <c r="N4026" s="101">
        <f>IF(ISNUMBER(jaar_zip[[#This Row],[graaddagen]]),IF(OR(MONTH(jaar_zip[[#This Row],[Datum]])=1,MONTH(jaar_zip[[#This Row],[Datum]])=2,MONTH(jaar_zip[[#This Row],[Datum]])=11,MONTH(jaar_zip[[#This Row],[Datum]])=12),1.1,IF(OR(MONTH(jaar_zip[[#This Row],[Datum]])=3,MONTH(jaar_zip[[#This Row],[Datum]])=10),1,0.8))*jaar_zip[[#This Row],[graaddagen]],"")</f>
        <v>2.7200000000000006</v>
      </c>
      <c r="O4026" s="101">
        <f>IF(ISNUMBER(jaar_zip[[#This Row],[etmaaltemperatuur]]),IF(jaar_zip[[#This Row],[etmaaltemperatuur]]&gt;stookgrens,jaar_zip[[#This Row],[etmaaltemperatuur]]-stookgrens,0),"")</f>
        <v>0</v>
      </c>
    </row>
    <row r="4027" spans="1:15" x14ac:dyDescent="0.25">
      <c r="A4027">
        <v>278</v>
      </c>
      <c r="B4027">
        <v>20240708</v>
      </c>
      <c r="C4027">
        <v>2.1</v>
      </c>
      <c r="D4027">
        <v>17.399999999999999</v>
      </c>
      <c r="E4027">
        <v>2349</v>
      </c>
      <c r="F4027">
        <v>0</v>
      </c>
      <c r="H4027">
        <v>74</v>
      </c>
      <c r="I4027" s="101" t="s">
        <v>26</v>
      </c>
      <c r="J4027" s="1">
        <f>DATEVALUE(RIGHT(jaar_zip[[#This Row],[YYYYMMDD]],2)&amp;"-"&amp;MID(jaar_zip[[#This Row],[YYYYMMDD]],5,2)&amp;"-"&amp;LEFT(jaar_zip[[#This Row],[YYYYMMDD]],4))</f>
        <v>45481</v>
      </c>
      <c r="K4027" s="101" t="str">
        <f>IF(AND(VALUE(MONTH(jaar_zip[[#This Row],[Datum]]))=1,VALUE(WEEKNUM(jaar_zip[[#This Row],[Datum]],21))&gt;51),RIGHT(YEAR(jaar_zip[[#This Row],[Datum]])-1,2),RIGHT(YEAR(jaar_zip[[#This Row],[Datum]]),2))&amp;"-"&amp; TEXT(WEEKNUM(jaar_zip[[#This Row],[Datum]],21),"00")</f>
        <v>24-28</v>
      </c>
      <c r="L4027" s="101">
        <f>MONTH(jaar_zip[[#This Row],[Datum]])</f>
        <v>7</v>
      </c>
      <c r="M4027" s="101">
        <f>IF(ISNUMBER(jaar_zip[[#This Row],[etmaaltemperatuur]]),IF(jaar_zip[[#This Row],[etmaaltemperatuur]]&lt;stookgrens,stookgrens-jaar_zip[[#This Row],[etmaaltemperatuur]],0),"")</f>
        <v>0.60000000000000142</v>
      </c>
      <c r="N4027" s="101">
        <f>IF(ISNUMBER(jaar_zip[[#This Row],[graaddagen]]),IF(OR(MONTH(jaar_zip[[#This Row],[Datum]])=1,MONTH(jaar_zip[[#This Row],[Datum]])=2,MONTH(jaar_zip[[#This Row],[Datum]])=11,MONTH(jaar_zip[[#This Row],[Datum]])=12),1.1,IF(OR(MONTH(jaar_zip[[#This Row],[Datum]])=3,MONTH(jaar_zip[[#This Row],[Datum]])=10),1,0.8))*jaar_zip[[#This Row],[graaddagen]],"")</f>
        <v>0.48000000000000115</v>
      </c>
      <c r="O4027" s="101">
        <f>IF(ISNUMBER(jaar_zip[[#This Row],[etmaaltemperatuur]]),IF(jaar_zip[[#This Row],[etmaaltemperatuur]]&gt;stookgrens,jaar_zip[[#This Row],[etmaaltemperatuur]]-stookgrens,0),"")</f>
        <v>0</v>
      </c>
    </row>
    <row r="4028" spans="1:15" x14ac:dyDescent="0.25">
      <c r="A4028">
        <v>278</v>
      </c>
      <c r="B4028">
        <v>20240709</v>
      </c>
      <c r="C4028">
        <v>2.7</v>
      </c>
      <c r="D4028">
        <v>21.4</v>
      </c>
      <c r="E4028">
        <v>2125</v>
      </c>
      <c r="F4028">
        <v>34.6</v>
      </c>
      <c r="H4028">
        <v>72</v>
      </c>
      <c r="I4028" s="101" t="s">
        <v>26</v>
      </c>
      <c r="J4028" s="1">
        <f>DATEVALUE(RIGHT(jaar_zip[[#This Row],[YYYYMMDD]],2)&amp;"-"&amp;MID(jaar_zip[[#This Row],[YYYYMMDD]],5,2)&amp;"-"&amp;LEFT(jaar_zip[[#This Row],[YYYYMMDD]],4))</f>
        <v>45482</v>
      </c>
      <c r="K4028" s="101" t="str">
        <f>IF(AND(VALUE(MONTH(jaar_zip[[#This Row],[Datum]]))=1,VALUE(WEEKNUM(jaar_zip[[#This Row],[Datum]],21))&gt;51),RIGHT(YEAR(jaar_zip[[#This Row],[Datum]])-1,2),RIGHT(YEAR(jaar_zip[[#This Row],[Datum]]),2))&amp;"-"&amp; TEXT(WEEKNUM(jaar_zip[[#This Row],[Datum]],21),"00")</f>
        <v>24-28</v>
      </c>
      <c r="L4028" s="101">
        <f>MONTH(jaar_zip[[#This Row],[Datum]])</f>
        <v>7</v>
      </c>
      <c r="M4028" s="101">
        <f>IF(ISNUMBER(jaar_zip[[#This Row],[etmaaltemperatuur]]),IF(jaar_zip[[#This Row],[etmaaltemperatuur]]&lt;stookgrens,stookgrens-jaar_zip[[#This Row],[etmaaltemperatuur]],0),"")</f>
        <v>0</v>
      </c>
      <c r="N4028" s="101">
        <f>IF(ISNUMBER(jaar_zip[[#This Row],[graaddagen]]),IF(OR(MONTH(jaar_zip[[#This Row],[Datum]])=1,MONTH(jaar_zip[[#This Row],[Datum]])=2,MONTH(jaar_zip[[#This Row],[Datum]])=11,MONTH(jaar_zip[[#This Row],[Datum]])=12),1.1,IF(OR(MONTH(jaar_zip[[#This Row],[Datum]])=3,MONTH(jaar_zip[[#This Row],[Datum]])=10),1,0.8))*jaar_zip[[#This Row],[graaddagen]],"")</f>
        <v>0</v>
      </c>
      <c r="O4028" s="101">
        <f>IF(ISNUMBER(jaar_zip[[#This Row],[etmaaltemperatuur]]),IF(jaar_zip[[#This Row],[etmaaltemperatuur]]&gt;stookgrens,jaar_zip[[#This Row],[etmaaltemperatuur]]-stookgrens,0),"")</f>
        <v>3.3999999999999986</v>
      </c>
    </row>
    <row r="4029" spans="1:15" x14ac:dyDescent="0.25">
      <c r="A4029">
        <v>278</v>
      </c>
      <c r="B4029">
        <v>20240710</v>
      </c>
      <c r="C4029">
        <v>2.2999999999999998</v>
      </c>
      <c r="D4029">
        <v>19.3</v>
      </c>
      <c r="E4029">
        <v>1764</v>
      </c>
      <c r="F4029">
        <v>8.8000000000000007</v>
      </c>
      <c r="H4029">
        <v>84</v>
      </c>
      <c r="I4029" s="101" t="s">
        <v>26</v>
      </c>
      <c r="J4029" s="1">
        <f>DATEVALUE(RIGHT(jaar_zip[[#This Row],[YYYYMMDD]],2)&amp;"-"&amp;MID(jaar_zip[[#This Row],[YYYYMMDD]],5,2)&amp;"-"&amp;LEFT(jaar_zip[[#This Row],[YYYYMMDD]],4))</f>
        <v>45483</v>
      </c>
      <c r="K4029" s="101" t="str">
        <f>IF(AND(VALUE(MONTH(jaar_zip[[#This Row],[Datum]]))=1,VALUE(WEEKNUM(jaar_zip[[#This Row],[Datum]],21))&gt;51),RIGHT(YEAR(jaar_zip[[#This Row],[Datum]])-1,2),RIGHT(YEAR(jaar_zip[[#This Row],[Datum]]),2))&amp;"-"&amp; TEXT(WEEKNUM(jaar_zip[[#This Row],[Datum]],21),"00")</f>
        <v>24-28</v>
      </c>
      <c r="L4029" s="101">
        <f>MONTH(jaar_zip[[#This Row],[Datum]])</f>
        <v>7</v>
      </c>
      <c r="M4029" s="101">
        <f>IF(ISNUMBER(jaar_zip[[#This Row],[etmaaltemperatuur]]),IF(jaar_zip[[#This Row],[etmaaltemperatuur]]&lt;stookgrens,stookgrens-jaar_zip[[#This Row],[etmaaltemperatuur]],0),"")</f>
        <v>0</v>
      </c>
      <c r="N4029" s="101">
        <f>IF(ISNUMBER(jaar_zip[[#This Row],[graaddagen]]),IF(OR(MONTH(jaar_zip[[#This Row],[Datum]])=1,MONTH(jaar_zip[[#This Row],[Datum]])=2,MONTH(jaar_zip[[#This Row],[Datum]])=11,MONTH(jaar_zip[[#This Row],[Datum]])=12),1.1,IF(OR(MONTH(jaar_zip[[#This Row],[Datum]])=3,MONTH(jaar_zip[[#This Row],[Datum]])=10),1,0.8))*jaar_zip[[#This Row],[graaddagen]],"")</f>
        <v>0</v>
      </c>
      <c r="O4029" s="101">
        <f>IF(ISNUMBER(jaar_zip[[#This Row],[etmaaltemperatuur]]),IF(jaar_zip[[#This Row],[etmaaltemperatuur]]&gt;stookgrens,jaar_zip[[#This Row],[etmaaltemperatuur]]-stookgrens,0),"")</f>
        <v>1.3000000000000007</v>
      </c>
    </row>
    <row r="4030" spans="1:15" x14ac:dyDescent="0.25">
      <c r="A4030">
        <v>278</v>
      </c>
      <c r="B4030">
        <v>20240711</v>
      </c>
      <c r="C4030">
        <v>2.2999999999999998</v>
      </c>
      <c r="D4030">
        <v>17.399999999999999</v>
      </c>
      <c r="E4030">
        <v>2305</v>
      </c>
      <c r="F4030">
        <v>0</v>
      </c>
      <c r="H4030">
        <v>79</v>
      </c>
      <c r="I4030" s="101" t="s">
        <v>26</v>
      </c>
      <c r="J4030" s="1">
        <f>DATEVALUE(RIGHT(jaar_zip[[#This Row],[YYYYMMDD]],2)&amp;"-"&amp;MID(jaar_zip[[#This Row],[YYYYMMDD]],5,2)&amp;"-"&amp;LEFT(jaar_zip[[#This Row],[YYYYMMDD]],4))</f>
        <v>45484</v>
      </c>
      <c r="K4030" s="101" t="str">
        <f>IF(AND(VALUE(MONTH(jaar_zip[[#This Row],[Datum]]))=1,VALUE(WEEKNUM(jaar_zip[[#This Row],[Datum]],21))&gt;51),RIGHT(YEAR(jaar_zip[[#This Row],[Datum]])-1,2),RIGHT(YEAR(jaar_zip[[#This Row],[Datum]]),2))&amp;"-"&amp; TEXT(WEEKNUM(jaar_zip[[#This Row],[Datum]],21),"00")</f>
        <v>24-28</v>
      </c>
      <c r="L4030" s="101">
        <f>MONTH(jaar_zip[[#This Row],[Datum]])</f>
        <v>7</v>
      </c>
      <c r="M4030" s="101">
        <f>IF(ISNUMBER(jaar_zip[[#This Row],[etmaaltemperatuur]]),IF(jaar_zip[[#This Row],[etmaaltemperatuur]]&lt;stookgrens,stookgrens-jaar_zip[[#This Row],[etmaaltemperatuur]],0),"")</f>
        <v>0.60000000000000142</v>
      </c>
      <c r="N4030" s="101">
        <f>IF(ISNUMBER(jaar_zip[[#This Row],[graaddagen]]),IF(OR(MONTH(jaar_zip[[#This Row],[Datum]])=1,MONTH(jaar_zip[[#This Row],[Datum]])=2,MONTH(jaar_zip[[#This Row],[Datum]])=11,MONTH(jaar_zip[[#This Row],[Datum]])=12),1.1,IF(OR(MONTH(jaar_zip[[#This Row],[Datum]])=3,MONTH(jaar_zip[[#This Row],[Datum]])=10),1,0.8))*jaar_zip[[#This Row],[graaddagen]],"")</f>
        <v>0.48000000000000115</v>
      </c>
      <c r="O4030" s="101">
        <f>IF(ISNUMBER(jaar_zip[[#This Row],[etmaaltemperatuur]]),IF(jaar_zip[[#This Row],[etmaaltemperatuur]]&gt;stookgrens,jaar_zip[[#This Row],[etmaaltemperatuur]]-stookgrens,0),"")</f>
        <v>0</v>
      </c>
    </row>
    <row r="4031" spans="1:15" x14ac:dyDescent="0.25">
      <c r="A4031">
        <v>278</v>
      </c>
      <c r="B4031">
        <v>20240712</v>
      </c>
      <c r="C4031">
        <v>3</v>
      </c>
      <c r="D4031">
        <v>14.3</v>
      </c>
      <c r="E4031">
        <v>481</v>
      </c>
      <c r="F4031">
        <v>27.4</v>
      </c>
      <c r="H4031">
        <v>93</v>
      </c>
      <c r="I4031" s="101" t="s">
        <v>26</v>
      </c>
      <c r="J4031" s="1">
        <f>DATEVALUE(RIGHT(jaar_zip[[#This Row],[YYYYMMDD]],2)&amp;"-"&amp;MID(jaar_zip[[#This Row],[YYYYMMDD]],5,2)&amp;"-"&amp;LEFT(jaar_zip[[#This Row],[YYYYMMDD]],4))</f>
        <v>45485</v>
      </c>
      <c r="K4031" s="101" t="str">
        <f>IF(AND(VALUE(MONTH(jaar_zip[[#This Row],[Datum]]))=1,VALUE(WEEKNUM(jaar_zip[[#This Row],[Datum]],21))&gt;51),RIGHT(YEAR(jaar_zip[[#This Row],[Datum]])-1,2),RIGHT(YEAR(jaar_zip[[#This Row],[Datum]]),2))&amp;"-"&amp; TEXT(WEEKNUM(jaar_zip[[#This Row],[Datum]],21),"00")</f>
        <v>24-28</v>
      </c>
      <c r="L4031" s="101">
        <f>MONTH(jaar_zip[[#This Row],[Datum]])</f>
        <v>7</v>
      </c>
      <c r="M4031" s="101">
        <f>IF(ISNUMBER(jaar_zip[[#This Row],[etmaaltemperatuur]]),IF(jaar_zip[[#This Row],[etmaaltemperatuur]]&lt;stookgrens,stookgrens-jaar_zip[[#This Row],[etmaaltemperatuur]],0),"")</f>
        <v>3.6999999999999993</v>
      </c>
      <c r="N4031" s="101">
        <f>IF(ISNUMBER(jaar_zip[[#This Row],[graaddagen]]),IF(OR(MONTH(jaar_zip[[#This Row],[Datum]])=1,MONTH(jaar_zip[[#This Row],[Datum]])=2,MONTH(jaar_zip[[#This Row],[Datum]])=11,MONTH(jaar_zip[[#This Row],[Datum]])=12),1.1,IF(OR(MONTH(jaar_zip[[#This Row],[Datum]])=3,MONTH(jaar_zip[[#This Row],[Datum]])=10),1,0.8))*jaar_zip[[#This Row],[graaddagen]],"")</f>
        <v>2.9599999999999995</v>
      </c>
      <c r="O4031" s="101">
        <f>IF(ISNUMBER(jaar_zip[[#This Row],[etmaaltemperatuur]]),IF(jaar_zip[[#This Row],[etmaaltemperatuur]]&gt;stookgrens,jaar_zip[[#This Row],[etmaaltemperatuur]]-stookgrens,0),"")</f>
        <v>0</v>
      </c>
    </row>
    <row r="4032" spans="1:15" x14ac:dyDescent="0.25">
      <c r="A4032">
        <v>278</v>
      </c>
      <c r="B4032">
        <v>20240713</v>
      </c>
      <c r="C4032">
        <v>3.8</v>
      </c>
      <c r="D4032">
        <v>14.9</v>
      </c>
      <c r="E4032">
        <v>1189</v>
      </c>
      <c r="F4032">
        <v>5</v>
      </c>
      <c r="H4032">
        <v>86</v>
      </c>
      <c r="I4032" s="101" t="s">
        <v>26</v>
      </c>
      <c r="J4032" s="1">
        <f>DATEVALUE(RIGHT(jaar_zip[[#This Row],[YYYYMMDD]],2)&amp;"-"&amp;MID(jaar_zip[[#This Row],[YYYYMMDD]],5,2)&amp;"-"&amp;LEFT(jaar_zip[[#This Row],[YYYYMMDD]],4))</f>
        <v>45486</v>
      </c>
      <c r="K4032" s="101" t="str">
        <f>IF(AND(VALUE(MONTH(jaar_zip[[#This Row],[Datum]]))=1,VALUE(WEEKNUM(jaar_zip[[#This Row],[Datum]],21))&gt;51),RIGHT(YEAR(jaar_zip[[#This Row],[Datum]])-1,2),RIGHT(YEAR(jaar_zip[[#This Row],[Datum]]),2))&amp;"-"&amp; TEXT(WEEKNUM(jaar_zip[[#This Row],[Datum]],21),"00")</f>
        <v>24-28</v>
      </c>
      <c r="L4032" s="101">
        <f>MONTH(jaar_zip[[#This Row],[Datum]])</f>
        <v>7</v>
      </c>
      <c r="M4032" s="101">
        <f>IF(ISNUMBER(jaar_zip[[#This Row],[etmaaltemperatuur]]),IF(jaar_zip[[#This Row],[etmaaltemperatuur]]&lt;stookgrens,stookgrens-jaar_zip[[#This Row],[etmaaltemperatuur]],0),"")</f>
        <v>3.0999999999999996</v>
      </c>
      <c r="N4032" s="101">
        <f>IF(ISNUMBER(jaar_zip[[#This Row],[graaddagen]]),IF(OR(MONTH(jaar_zip[[#This Row],[Datum]])=1,MONTH(jaar_zip[[#This Row],[Datum]])=2,MONTH(jaar_zip[[#This Row],[Datum]])=11,MONTH(jaar_zip[[#This Row],[Datum]])=12),1.1,IF(OR(MONTH(jaar_zip[[#This Row],[Datum]])=3,MONTH(jaar_zip[[#This Row],[Datum]])=10),1,0.8))*jaar_zip[[#This Row],[graaddagen]],"")</f>
        <v>2.48</v>
      </c>
      <c r="O4032" s="101">
        <f>IF(ISNUMBER(jaar_zip[[#This Row],[etmaaltemperatuur]]),IF(jaar_zip[[#This Row],[etmaaltemperatuur]]&gt;stookgrens,jaar_zip[[#This Row],[etmaaltemperatuur]]-stookgrens,0),"")</f>
        <v>0</v>
      </c>
    </row>
    <row r="4033" spans="1:15" x14ac:dyDescent="0.25">
      <c r="A4033">
        <v>278</v>
      </c>
      <c r="B4033">
        <v>20240714</v>
      </c>
      <c r="C4033">
        <v>3.4</v>
      </c>
      <c r="D4033">
        <v>16.600000000000001</v>
      </c>
      <c r="E4033">
        <v>2006</v>
      </c>
      <c r="F4033">
        <v>0</v>
      </c>
      <c r="H4033">
        <v>72</v>
      </c>
      <c r="I4033" s="101" t="s">
        <v>26</v>
      </c>
      <c r="J4033" s="1">
        <f>DATEVALUE(RIGHT(jaar_zip[[#This Row],[YYYYMMDD]],2)&amp;"-"&amp;MID(jaar_zip[[#This Row],[YYYYMMDD]],5,2)&amp;"-"&amp;LEFT(jaar_zip[[#This Row],[YYYYMMDD]],4))</f>
        <v>45487</v>
      </c>
      <c r="K4033" s="101" t="str">
        <f>IF(AND(VALUE(MONTH(jaar_zip[[#This Row],[Datum]]))=1,VALUE(WEEKNUM(jaar_zip[[#This Row],[Datum]],21))&gt;51),RIGHT(YEAR(jaar_zip[[#This Row],[Datum]])-1,2),RIGHT(YEAR(jaar_zip[[#This Row],[Datum]]),2))&amp;"-"&amp; TEXT(WEEKNUM(jaar_zip[[#This Row],[Datum]],21),"00")</f>
        <v>24-28</v>
      </c>
      <c r="L4033" s="101">
        <f>MONTH(jaar_zip[[#This Row],[Datum]])</f>
        <v>7</v>
      </c>
      <c r="M4033" s="101">
        <f>IF(ISNUMBER(jaar_zip[[#This Row],[etmaaltemperatuur]]),IF(jaar_zip[[#This Row],[etmaaltemperatuur]]&lt;stookgrens,stookgrens-jaar_zip[[#This Row],[etmaaltemperatuur]],0),"")</f>
        <v>1.3999999999999986</v>
      </c>
      <c r="N4033" s="101">
        <f>IF(ISNUMBER(jaar_zip[[#This Row],[graaddagen]]),IF(OR(MONTH(jaar_zip[[#This Row],[Datum]])=1,MONTH(jaar_zip[[#This Row],[Datum]])=2,MONTH(jaar_zip[[#This Row],[Datum]])=11,MONTH(jaar_zip[[#This Row],[Datum]])=12),1.1,IF(OR(MONTH(jaar_zip[[#This Row],[Datum]])=3,MONTH(jaar_zip[[#This Row],[Datum]])=10),1,0.8))*jaar_zip[[#This Row],[graaddagen]],"")</f>
        <v>1.119999999999999</v>
      </c>
      <c r="O4033" s="101">
        <f>IF(ISNUMBER(jaar_zip[[#This Row],[etmaaltemperatuur]]),IF(jaar_zip[[#This Row],[etmaaltemperatuur]]&gt;stookgrens,jaar_zip[[#This Row],[etmaaltemperatuur]]-stookgrens,0),"")</f>
        <v>0</v>
      </c>
    </row>
    <row r="4034" spans="1:15" x14ac:dyDescent="0.25">
      <c r="A4034">
        <v>278</v>
      </c>
      <c r="B4034">
        <v>20240715</v>
      </c>
      <c r="C4034">
        <v>1.8</v>
      </c>
      <c r="D4034">
        <v>19.399999999999999</v>
      </c>
      <c r="E4034">
        <v>2540</v>
      </c>
      <c r="F4034">
        <v>0.2</v>
      </c>
      <c r="H4034">
        <v>70</v>
      </c>
      <c r="I4034" s="101" t="s">
        <v>26</v>
      </c>
      <c r="J4034" s="1">
        <f>DATEVALUE(RIGHT(jaar_zip[[#This Row],[YYYYMMDD]],2)&amp;"-"&amp;MID(jaar_zip[[#This Row],[YYYYMMDD]],5,2)&amp;"-"&amp;LEFT(jaar_zip[[#This Row],[YYYYMMDD]],4))</f>
        <v>45488</v>
      </c>
      <c r="K4034" s="101" t="str">
        <f>IF(AND(VALUE(MONTH(jaar_zip[[#This Row],[Datum]]))=1,VALUE(WEEKNUM(jaar_zip[[#This Row],[Datum]],21))&gt;51),RIGHT(YEAR(jaar_zip[[#This Row],[Datum]])-1,2),RIGHT(YEAR(jaar_zip[[#This Row],[Datum]]),2))&amp;"-"&amp; TEXT(WEEKNUM(jaar_zip[[#This Row],[Datum]],21),"00")</f>
        <v>24-29</v>
      </c>
      <c r="L4034" s="101">
        <f>MONTH(jaar_zip[[#This Row],[Datum]])</f>
        <v>7</v>
      </c>
      <c r="M4034" s="101">
        <f>IF(ISNUMBER(jaar_zip[[#This Row],[etmaaltemperatuur]]),IF(jaar_zip[[#This Row],[etmaaltemperatuur]]&lt;stookgrens,stookgrens-jaar_zip[[#This Row],[etmaaltemperatuur]],0),"")</f>
        <v>0</v>
      </c>
      <c r="N4034" s="101">
        <f>IF(ISNUMBER(jaar_zip[[#This Row],[graaddagen]]),IF(OR(MONTH(jaar_zip[[#This Row],[Datum]])=1,MONTH(jaar_zip[[#This Row],[Datum]])=2,MONTH(jaar_zip[[#This Row],[Datum]])=11,MONTH(jaar_zip[[#This Row],[Datum]])=12),1.1,IF(OR(MONTH(jaar_zip[[#This Row],[Datum]])=3,MONTH(jaar_zip[[#This Row],[Datum]])=10),1,0.8))*jaar_zip[[#This Row],[graaddagen]],"")</f>
        <v>0</v>
      </c>
      <c r="O4034" s="101">
        <f>IF(ISNUMBER(jaar_zip[[#This Row],[etmaaltemperatuur]]),IF(jaar_zip[[#This Row],[etmaaltemperatuur]]&gt;stookgrens,jaar_zip[[#This Row],[etmaaltemperatuur]]-stookgrens,0),"")</f>
        <v>1.3999999999999986</v>
      </c>
    </row>
    <row r="4035" spans="1:15" x14ac:dyDescent="0.25">
      <c r="A4035">
        <v>278</v>
      </c>
      <c r="B4035">
        <v>20240716</v>
      </c>
      <c r="C4035">
        <v>3.8</v>
      </c>
      <c r="D4035">
        <v>18.100000000000001</v>
      </c>
      <c r="E4035">
        <v>1617</v>
      </c>
      <c r="F4035">
        <v>8.6</v>
      </c>
      <c r="H4035">
        <v>81</v>
      </c>
      <c r="I4035" s="101" t="s">
        <v>26</v>
      </c>
      <c r="J4035" s="1">
        <f>DATEVALUE(RIGHT(jaar_zip[[#This Row],[YYYYMMDD]],2)&amp;"-"&amp;MID(jaar_zip[[#This Row],[YYYYMMDD]],5,2)&amp;"-"&amp;LEFT(jaar_zip[[#This Row],[YYYYMMDD]],4))</f>
        <v>45489</v>
      </c>
      <c r="K4035" s="101" t="str">
        <f>IF(AND(VALUE(MONTH(jaar_zip[[#This Row],[Datum]]))=1,VALUE(WEEKNUM(jaar_zip[[#This Row],[Datum]],21))&gt;51),RIGHT(YEAR(jaar_zip[[#This Row],[Datum]])-1,2),RIGHT(YEAR(jaar_zip[[#This Row],[Datum]]),2))&amp;"-"&amp; TEXT(WEEKNUM(jaar_zip[[#This Row],[Datum]],21),"00")</f>
        <v>24-29</v>
      </c>
      <c r="L4035" s="101">
        <f>MONTH(jaar_zip[[#This Row],[Datum]])</f>
        <v>7</v>
      </c>
      <c r="M4035" s="101">
        <f>IF(ISNUMBER(jaar_zip[[#This Row],[etmaaltemperatuur]]),IF(jaar_zip[[#This Row],[etmaaltemperatuur]]&lt;stookgrens,stookgrens-jaar_zip[[#This Row],[etmaaltemperatuur]],0),"")</f>
        <v>0</v>
      </c>
      <c r="N4035" s="101">
        <f>IF(ISNUMBER(jaar_zip[[#This Row],[graaddagen]]),IF(OR(MONTH(jaar_zip[[#This Row],[Datum]])=1,MONTH(jaar_zip[[#This Row],[Datum]])=2,MONTH(jaar_zip[[#This Row],[Datum]])=11,MONTH(jaar_zip[[#This Row],[Datum]])=12),1.1,IF(OR(MONTH(jaar_zip[[#This Row],[Datum]])=3,MONTH(jaar_zip[[#This Row],[Datum]])=10),1,0.8))*jaar_zip[[#This Row],[graaddagen]],"")</f>
        <v>0</v>
      </c>
      <c r="O4035" s="101">
        <f>IF(ISNUMBER(jaar_zip[[#This Row],[etmaaltemperatuur]]),IF(jaar_zip[[#This Row],[etmaaltemperatuur]]&gt;stookgrens,jaar_zip[[#This Row],[etmaaltemperatuur]]-stookgrens,0),"")</f>
        <v>0.10000000000000142</v>
      </c>
    </row>
    <row r="4036" spans="1:15" x14ac:dyDescent="0.25">
      <c r="A4036">
        <v>278</v>
      </c>
      <c r="B4036">
        <v>20240717</v>
      </c>
      <c r="C4036">
        <v>2.7</v>
      </c>
      <c r="D4036">
        <v>18</v>
      </c>
      <c r="E4036">
        <v>2046</v>
      </c>
      <c r="F4036">
        <v>0.2</v>
      </c>
      <c r="H4036">
        <v>81</v>
      </c>
      <c r="I4036" s="101" t="s">
        <v>26</v>
      </c>
      <c r="J4036" s="1">
        <f>DATEVALUE(RIGHT(jaar_zip[[#This Row],[YYYYMMDD]],2)&amp;"-"&amp;MID(jaar_zip[[#This Row],[YYYYMMDD]],5,2)&amp;"-"&amp;LEFT(jaar_zip[[#This Row],[YYYYMMDD]],4))</f>
        <v>45490</v>
      </c>
      <c r="K4036" s="101" t="str">
        <f>IF(AND(VALUE(MONTH(jaar_zip[[#This Row],[Datum]]))=1,VALUE(WEEKNUM(jaar_zip[[#This Row],[Datum]],21))&gt;51),RIGHT(YEAR(jaar_zip[[#This Row],[Datum]])-1,2),RIGHT(YEAR(jaar_zip[[#This Row],[Datum]]),2))&amp;"-"&amp; TEXT(WEEKNUM(jaar_zip[[#This Row],[Datum]],21),"00")</f>
        <v>24-29</v>
      </c>
      <c r="L4036" s="101">
        <f>MONTH(jaar_zip[[#This Row],[Datum]])</f>
        <v>7</v>
      </c>
      <c r="M4036" s="101">
        <f>IF(ISNUMBER(jaar_zip[[#This Row],[etmaaltemperatuur]]),IF(jaar_zip[[#This Row],[etmaaltemperatuur]]&lt;stookgrens,stookgrens-jaar_zip[[#This Row],[etmaaltemperatuur]],0),"")</f>
        <v>0</v>
      </c>
      <c r="N4036" s="101">
        <f>IF(ISNUMBER(jaar_zip[[#This Row],[graaddagen]]),IF(OR(MONTH(jaar_zip[[#This Row],[Datum]])=1,MONTH(jaar_zip[[#This Row],[Datum]])=2,MONTH(jaar_zip[[#This Row],[Datum]])=11,MONTH(jaar_zip[[#This Row],[Datum]])=12),1.1,IF(OR(MONTH(jaar_zip[[#This Row],[Datum]])=3,MONTH(jaar_zip[[#This Row],[Datum]])=10),1,0.8))*jaar_zip[[#This Row],[graaddagen]],"")</f>
        <v>0</v>
      </c>
      <c r="O4036" s="101">
        <f>IF(ISNUMBER(jaar_zip[[#This Row],[etmaaltemperatuur]]),IF(jaar_zip[[#This Row],[etmaaltemperatuur]]&gt;stookgrens,jaar_zip[[#This Row],[etmaaltemperatuur]]-stookgrens,0),"")</f>
        <v>0</v>
      </c>
    </row>
    <row r="4037" spans="1:15" x14ac:dyDescent="0.25">
      <c r="A4037">
        <v>278</v>
      </c>
      <c r="B4037">
        <v>20240718</v>
      </c>
      <c r="C4037">
        <v>0.9</v>
      </c>
      <c r="D4037">
        <v>19.399999999999999</v>
      </c>
      <c r="E4037">
        <v>2397</v>
      </c>
      <c r="F4037">
        <v>0</v>
      </c>
      <c r="H4037">
        <v>79</v>
      </c>
      <c r="I4037" s="101" t="s">
        <v>26</v>
      </c>
      <c r="J4037" s="1">
        <f>DATEVALUE(RIGHT(jaar_zip[[#This Row],[YYYYMMDD]],2)&amp;"-"&amp;MID(jaar_zip[[#This Row],[YYYYMMDD]],5,2)&amp;"-"&amp;LEFT(jaar_zip[[#This Row],[YYYYMMDD]],4))</f>
        <v>45491</v>
      </c>
      <c r="K4037" s="101" t="str">
        <f>IF(AND(VALUE(MONTH(jaar_zip[[#This Row],[Datum]]))=1,VALUE(WEEKNUM(jaar_zip[[#This Row],[Datum]],21))&gt;51),RIGHT(YEAR(jaar_zip[[#This Row],[Datum]])-1,2),RIGHT(YEAR(jaar_zip[[#This Row],[Datum]]),2))&amp;"-"&amp; TEXT(WEEKNUM(jaar_zip[[#This Row],[Datum]],21),"00")</f>
        <v>24-29</v>
      </c>
      <c r="L4037" s="101">
        <f>MONTH(jaar_zip[[#This Row],[Datum]])</f>
        <v>7</v>
      </c>
      <c r="M4037" s="101">
        <f>IF(ISNUMBER(jaar_zip[[#This Row],[etmaaltemperatuur]]),IF(jaar_zip[[#This Row],[etmaaltemperatuur]]&lt;stookgrens,stookgrens-jaar_zip[[#This Row],[etmaaltemperatuur]],0),"")</f>
        <v>0</v>
      </c>
      <c r="N4037" s="101">
        <f>IF(ISNUMBER(jaar_zip[[#This Row],[graaddagen]]),IF(OR(MONTH(jaar_zip[[#This Row],[Datum]])=1,MONTH(jaar_zip[[#This Row],[Datum]])=2,MONTH(jaar_zip[[#This Row],[Datum]])=11,MONTH(jaar_zip[[#This Row],[Datum]])=12),1.1,IF(OR(MONTH(jaar_zip[[#This Row],[Datum]])=3,MONTH(jaar_zip[[#This Row],[Datum]])=10),1,0.8))*jaar_zip[[#This Row],[graaddagen]],"")</f>
        <v>0</v>
      </c>
      <c r="O4037" s="101">
        <f>IF(ISNUMBER(jaar_zip[[#This Row],[etmaaltemperatuur]]),IF(jaar_zip[[#This Row],[etmaaltemperatuur]]&gt;stookgrens,jaar_zip[[#This Row],[etmaaltemperatuur]]-stookgrens,0),"")</f>
        <v>1.3999999999999986</v>
      </c>
    </row>
    <row r="4038" spans="1:15" x14ac:dyDescent="0.25">
      <c r="A4038">
        <v>278</v>
      </c>
      <c r="B4038">
        <v>20240719</v>
      </c>
      <c r="C4038">
        <v>1.5</v>
      </c>
      <c r="D4038">
        <v>21.4</v>
      </c>
      <c r="E4038">
        <v>1791</v>
      </c>
      <c r="F4038">
        <v>0</v>
      </c>
      <c r="H4038">
        <v>76</v>
      </c>
      <c r="I4038" s="101" t="s">
        <v>26</v>
      </c>
      <c r="J4038" s="1">
        <f>DATEVALUE(RIGHT(jaar_zip[[#This Row],[YYYYMMDD]],2)&amp;"-"&amp;MID(jaar_zip[[#This Row],[YYYYMMDD]],5,2)&amp;"-"&amp;LEFT(jaar_zip[[#This Row],[YYYYMMDD]],4))</f>
        <v>45492</v>
      </c>
      <c r="K4038" s="101" t="str">
        <f>IF(AND(VALUE(MONTH(jaar_zip[[#This Row],[Datum]]))=1,VALUE(WEEKNUM(jaar_zip[[#This Row],[Datum]],21))&gt;51),RIGHT(YEAR(jaar_zip[[#This Row],[Datum]])-1,2),RIGHT(YEAR(jaar_zip[[#This Row],[Datum]]),2))&amp;"-"&amp; TEXT(WEEKNUM(jaar_zip[[#This Row],[Datum]],21),"00")</f>
        <v>24-29</v>
      </c>
      <c r="L4038" s="101">
        <f>MONTH(jaar_zip[[#This Row],[Datum]])</f>
        <v>7</v>
      </c>
      <c r="M4038" s="101">
        <f>IF(ISNUMBER(jaar_zip[[#This Row],[etmaaltemperatuur]]),IF(jaar_zip[[#This Row],[etmaaltemperatuur]]&lt;stookgrens,stookgrens-jaar_zip[[#This Row],[etmaaltemperatuur]],0),"")</f>
        <v>0</v>
      </c>
      <c r="N4038" s="101">
        <f>IF(ISNUMBER(jaar_zip[[#This Row],[graaddagen]]),IF(OR(MONTH(jaar_zip[[#This Row],[Datum]])=1,MONTH(jaar_zip[[#This Row],[Datum]])=2,MONTH(jaar_zip[[#This Row],[Datum]])=11,MONTH(jaar_zip[[#This Row],[Datum]])=12),1.1,IF(OR(MONTH(jaar_zip[[#This Row],[Datum]])=3,MONTH(jaar_zip[[#This Row],[Datum]])=10),1,0.8))*jaar_zip[[#This Row],[graaddagen]],"")</f>
        <v>0</v>
      </c>
      <c r="O4038" s="101">
        <f>IF(ISNUMBER(jaar_zip[[#This Row],[etmaaltemperatuur]]),IF(jaar_zip[[#This Row],[etmaaltemperatuur]]&gt;stookgrens,jaar_zip[[#This Row],[etmaaltemperatuur]]-stookgrens,0),"")</f>
        <v>3.3999999999999986</v>
      </c>
    </row>
    <row r="4039" spans="1:15" x14ac:dyDescent="0.25">
      <c r="A4039">
        <v>278</v>
      </c>
      <c r="B4039">
        <v>20240720</v>
      </c>
      <c r="C4039">
        <v>1.3</v>
      </c>
      <c r="D4039">
        <v>23.5</v>
      </c>
      <c r="E4039">
        <v>2604</v>
      </c>
      <c r="F4039">
        <v>0</v>
      </c>
      <c r="H4039">
        <v>71</v>
      </c>
      <c r="I4039" s="101" t="s">
        <v>26</v>
      </c>
      <c r="J4039" s="1">
        <f>DATEVALUE(RIGHT(jaar_zip[[#This Row],[YYYYMMDD]],2)&amp;"-"&amp;MID(jaar_zip[[#This Row],[YYYYMMDD]],5,2)&amp;"-"&amp;LEFT(jaar_zip[[#This Row],[YYYYMMDD]],4))</f>
        <v>45493</v>
      </c>
      <c r="K4039" s="101" t="str">
        <f>IF(AND(VALUE(MONTH(jaar_zip[[#This Row],[Datum]]))=1,VALUE(WEEKNUM(jaar_zip[[#This Row],[Datum]],21))&gt;51),RIGHT(YEAR(jaar_zip[[#This Row],[Datum]])-1,2),RIGHT(YEAR(jaar_zip[[#This Row],[Datum]]),2))&amp;"-"&amp; TEXT(WEEKNUM(jaar_zip[[#This Row],[Datum]],21),"00")</f>
        <v>24-29</v>
      </c>
      <c r="L4039" s="101">
        <f>MONTH(jaar_zip[[#This Row],[Datum]])</f>
        <v>7</v>
      </c>
      <c r="M4039" s="101">
        <f>IF(ISNUMBER(jaar_zip[[#This Row],[etmaaltemperatuur]]),IF(jaar_zip[[#This Row],[etmaaltemperatuur]]&lt;stookgrens,stookgrens-jaar_zip[[#This Row],[etmaaltemperatuur]],0),"")</f>
        <v>0</v>
      </c>
      <c r="N4039" s="101">
        <f>IF(ISNUMBER(jaar_zip[[#This Row],[graaddagen]]),IF(OR(MONTH(jaar_zip[[#This Row],[Datum]])=1,MONTH(jaar_zip[[#This Row],[Datum]])=2,MONTH(jaar_zip[[#This Row],[Datum]])=11,MONTH(jaar_zip[[#This Row],[Datum]])=12),1.1,IF(OR(MONTH(jaar_zip[[#This Row],[Datum]])=3,MONTH(jaar_zip[[#This Row],[Datum]])=10),1,0.8))*jaar_zip[[#This Row],[graaddagen]],"")</f>
        <v>0</v>
      </c>
      <c r="O4039" s="101">
        <f>IF(ISNUMBER(jaar_zip[[#This Row],[etmaaltemperatuur]]),IF(jaar_zip[[#This Row],[etmaaltemperatuur]]&gt;stookgrens,jaar_zip[[#This Row],[etmaaltemperatuur]]-stookgrens,0),"")</f>
        <v>5.5</v>
      </c>
    </row>
    <row r="4040" spans="1:15" x14ac:dyDescent="0.25">
      <c r="A4040">
        <v>278</v>
      </c>
      <c r="B4040">
        <v>20240721</v>
      </c>
      <c r="C4040">
        <v>2.2000000000000002</v>
      </c>
      <c r="D4040">
        <v>20.7</v>
      </c>
      <c r="E4040">
        <v>1471</v>
      </c>
      <c r="F4040">
        <v>8</v>
      </c>
      <c r="H4040">
        <v>86</v>
      </c>
      <c r="I4040" s="101" t="s">
        <v>26</v>
      </c>
      <c r="J4040" s="1">
        <f>DATEVALUE(RIGHT(jaar_zip[[#This Row],[YYYYMMDD]],2)&amp;"-"&amp;MID(jaar_zip[[#This Row],[YYYYMMDD]],5,2)&amp;"-"&amp;LEFT(jaar_zip[[#This Row],[YYYYMMDD]],4))</f>
        <v>45494</v>
      </c>
      <c r="K4040" s="101" t="str">
        <f>IF(AND(VALUE(MONTH(jaar_zip[[#This Row],[Datum]]))=1,VALUE(WEEKNUM(jaar_zip[[#This Row],[Datum]],21))&gt;51),RIGHT(YEAR(jaar_zip[[#This Row],[Datum]])-1,2),RIGHT(YEAR(jaar_zip[[#This Row],[Datum]]),2))&amp;"-"&amp; TEXT(WEEKNUM(jaar_zip[[#This Row],[Datum]],21),"00")</f>
        <v>24-29</v>
      </c>
      <c r="L4040" s="101">
        <f>MONTH(jaar_zip[[#This Row],[Datum]])</f>
        <v>7</v>
      </c>
      <c r="M4040" s="101">
        <f>IF(ISNUMBER(jaar_zip[[#This Row],[etmaaltemperatuur]]),IF(jaar_zip[[#This Row],[etmaaltemperatuur]]&lt;stookgrens,stookgrens-jaar_zip[[#This Row],[etmaaltemperatuur]],0),"")</f>
        <v>0</v>
      </c>
      <c r="N4040" s="101">
        <f>IF(ISNUMBER(jaar_zip[[#This Row],[graaddagen]]),IF(OR(MONTH(jaar_zip[[#This Row],[Datum]])=1,MONTH(jaar_zip[[#This Row],[Datum]])=2,MONTH(jaar_zip[[#This Row],[Datum]])=11,MONTH(jaar_zip[[#This Row],[Datum]])=12),1.1,IF(OR(MONTH(jaar_zip[[#This Row],[Datum]])=3,MONTH(jaar_zip[[#This Row],[Datum]])=10),1,0.8))*jaar_zip[[#This Row],[graaddagen]],"")</f>
        <v>0</v>
      </c>
      <c r="O4040" s="101">
        <f>IF(ISNUMBER(jaar_zip[[#This Row],[etmaaltemperatuur]]),IF(jaar_zip[[#This Row],[etmaaltemperatuur]]&gt;stookgrens,jaar_zip[[#This Row],[etmaaltemperatuur]]-stookgrens,0),"")</f>
        <v>2.6999999999999993</v>
      </c>
    </row>
    <row r="4041" spans="1:15" x14ac:dyDescent="0.25">
      <c r="A4041">
        <v>278</v>
      </c>
      <c r="B4041">
        <v>20240722</v>
      </c>
      <c r="C4041">
        <v>2.5</v>
      </c>
      <c r="D4041">
        <v>19.3</v>
      </c>
      <c r="E4041">
        <v>2168</v>
      </c>
      <c r="F4041">
        <v>0</v>
      </c>
      <c r="H4041">
        <v>74</v>
      </c>
      <c r="I4041" s="101" t="s">
        <v>26</v>
      </c>
      <c r="J4041" s="1">
        <f>DATEVALUE(RIGHT(jaar_zip[[#This Row],[YYYYMMDD]],2)&amp;"-"&amp;MID(jaar_zip[[#This Row],[YYYYMMDD]],5,2)&amp;"-"&amp;LEFT(jaar_zip[[#This Row],[YYYYMMDD]],4))</f>
        <v>45495</v>
      </c>
      <c r="K4041" s="101" t="str">
        <f>IF(AND(VALUE(MONTH(jaar_zip[[#This Row],[Datum]]))=1,VALUE(WEEKNUM(jaar_zip[[#This Row],[Datum]],21))&gt;51),RIGHT(YEAR(jaar_zip[[#This Row],[Datum]])-1,2),RIGHT(YEAR(jaar_zip[[#This Row],[Datum]]),2))&amp;"-"&amp; TEXT(WEEKNUM(jaar_zip[[#This Row],[Datum]],21),"00")</f>
        <v>24-30</v>
      </c>
      <c r="L4041" s="101">
        <f>MONTH(jaar_zip[[#This Row],[Datum]])</f>
        <v>7</v>
      </c>
      <c r="M4041" s="101">
        <f>IF(ISNUMBER(jaar_zip[[#This Row],[etmaaltemperatuur]]),IF(jaar_zip[[#This Row],[etmaaltemperatuur]]&lt;stookgrens,stookgrens-jaar_zip[[#This Row],[etmaaltemperatuur]],0),"")</f>
        <v>0</v>
      </c>
      <c r="N4041" s="101">
        <f>IF(ISNUMBER(jaar_zip[[#This Row],[graaddagen]]),IF(OR(MONTH(jaar_zip[[#This Row],[Datum]])=1,MONTH(jaar_zip[[#This Row],[Datum]])=2,MONTH(jaar_zip[[#This Row],[Datum]])=11,MONTH(jaar_zip[[#This Row],[Datum]])=12),1.1,IF(OR(MONTH(jaar_zip[[#This Row],[Datum]])=3,MONTH(jaar_zip[[#This Row],[Datum]])=10),1,0.8))*jaar_zip[[#This Row],[graaddagen]],"")</f>
        <v>0</v>
      </c>
      <c r="O4041" s="101">
        <f>IF(ISNUMBER(jaar_zip[[#This Row],[etmaaltemperatuur]]),IF(jaar_zip[[#This Row],[etmaaltemperatuur]]&gt;stookgrens,jaar_zip[[#This Row],[etmaaltemperatuur]]-stookgrens,0),"")</f>
        <v>1.3000000000000007</v>
      </c>
    </row>
    <row r="4042" spans="1:15" x14ac:dyDescent="0.25">
      <c r="A4042">
        <v>278</v>
      </c>
      <c r="B4042">
        <v>20240723</v>
      </c>
      <c r="C4042">
        <v>2.7</v>
      </c>
      <c r="D4042">
        <v>19.399999999999999</v>
      </c>
      <c r="E4042">
        <v>1613</v>
      </c>
      <c r="F4042">
        <v>9.1999999999999993</v>
      </c>
      <c r="H4042">
        <v>80</v>
      </c>
      <c r="I4042" s="101" t="s">
        <v>26</v>
      </c>
      <c r="J4042" s="1">
        <f>DATEVALUE(RIGHT(jaar_zip[[#This Row],[YYYYMMDD]],2)&amp;"-"&amp;MID(jaar_zip[[#This Row],[YYYYMMDD]],5,2)&amp;"-"&amp;LEFT(jaar_zip[[#This Row],[YYYYMMDD]],4))</f>
        <v>45496</v>
      </c>
      <c r="K4042" s="101" t="str">
        <f>IF(AND(VALUE(MONTH(jaar_zip[[#This Row],[Datum]]))=1,VALUE(WEEKNUM(jaar_zip[[#This Row],[Datum]],21))&gt;51),RIGHT(YEAR(jaar_zip[[#This Row],[Datum]])-1,2),RIGHT(YEAR(jaar_zip[[#This Row],[Datum]]),2))&amp;"-"&amp; TEXT(WEEKNUM(jaar_zip[[#This Row],[Datum]],21),"00")</f>
        <v>24-30</v>
      </c>
      <c r="L4042" s="101">
        <f>MONTH(jaar_zip[[#This Row],[Datum]])</f>
        <v>7</v>
      </c>
      <c r="M4042" s="101">
        <f>IF(ISNUMBER(jaar_zip[[#This Row],[etmaaltemperatuur]]),IF(jaar_zip[[#This Row],[etmaaltemperatuur]]&lt;stookgrens,stookgrens-jaar_zip[[#This Row],[etmaaltemperatuur]],0),"")</f>
        <v>0</v>
      </c>
      <c r="N4042" s="101">
        <f>IF(ISNUMBER(jaar_zip[[#This Row],[graaddagen]]),IF(OR(MONTH(jaar_zip[[#This Row],[Datum]])=1,MONTH(jaar_zip[[#This Row],[Datum]])=2,MONTH(jaar_zip[[#This Row],[Datum]])=11,MONTH(jaar_zip[[#This Row],[Datum]])=12),1.1,IF(OR(MONTH(jaar_zip[[#This Row],[Datum]])=3,MONTH(jaar_zip[[#This Row],[Datum]])=10),1,0.8))*jaar_zip[[#This Row],[graaddagen]],"")</f>
        <v>0</v>
      </c>
      <c r="O4042" s="101">
        <f>IF(ISNUMBER(jaar_zip[[#This Row],[etmaaltemperatuur]]),IF(jaar_zip[[#This Row],[etmaaltemperatuur]]&gt;stookgrens,jaar_zip[[#This Row],[etmaaltemperatuur]]-stookgrens,0),"")</f>
        <v>1.3999999999999986</v>
      </c>
    </row>
    <row r="4043" spans="1:15" x14ac:dyDescent="0.25">
      <c r="A4043">
        <v>278</v>
      </c>
      <c r="B4043">
        <v>20240724</v>
      </c>
      <c r="C4043">
        <v>1.9</v>
      </c>
      <c r="D4043">
        <v>17.2</v>
      </c>
      <c r="E4043">
        <v>2472</v>
      </c>
      <c r="F4043">
        <v>0</v>
      </c>
      <c r="H4043">
        <v>75</v>
      </c>
      <c r="I4043" s="101" t="s">
        <v>26</v>
      </c>
      <c r="J4043" s="1">
        <f>DATEVALUE(RIGHT(jaar_zip[[#This Row],[YYYYMMDD]],2)&amp;"-"&amp;MID(jaar_zip[[#This Row],[YYYYMMDD]],5,2)&amp;"-"&amp;LEFT(jaar_zip[[#This Row],[YYYYMMDD]],4))</f>
        <v>45497</v>
      </c>
      <c r="K4043" s="101" t="str">
        <f>IF(AND(VALUE(MONTH(jaar_zip[[#This Row],[Datum]]))=1,VALUE(WEEKNUM(jaar_zip[[#This Row],[Datum]],21))&gt;51),RIGHT(YEAR(jaar_zip[[#This Row],[Datum]])-1,2),RIGHT(YEAR(jaar_zip[[#This Row],[Datum]]),2))&amp;"-"&amp; TEXT(WEEKNUM(jaar_zip[[#This Row],[Datum]],21),"00")</f>
        <v>24-30</v>
      </c>
      <c r="L4043" s="101">
        <f>MONTH(jaar_zip[[#This Row],[Datum]])</f>
        <v>7</v>
      </c>
      <c r="M4043" s="101">
        <f>IF(ISNUMBER(jaar_zip[[#This Row],[etmaaltemperatuur]]),IF(jaar_zip[[#This Row],[etmaaltemperatuur]]&lt;stookgrens,stookgrens-jaar_zip[[#This Row],[etmaaltemperatuur]],0),"")</f>
        <v>0.80000000000000071</v>
      </c>
      <c r="N4043" s="101">
        <f>IF(ISNUMBER(jaar_zip[[#This Row],[graaddagen]]),IF(OR(MONTH(jaar_zip[[#This Row],[Datum]])=1,MONTH(jaar_zip[[#This Row],[Datum]])=2,MONTH(jaar_zip[[#This Row],[Datum]])=11,MONTH(jaar_zip[[#This Row],[Datum]])=12),1.1,IF(OR(MONTH(jaar_zip[[#This Row],[Datum]])=3,MONTH(jaar_zip[[#This Row],[Datum]])=10),1,0.8))*jaar_zip[[#This Row],[graaddagen]],"")</f>
        <v>0.64000000000000057</v>
      </c>
      <c r="O4043" s="101">
        <f>IF(ISNUMBER(jaar_zip[[#This Row],[etmaaltemperatuur]]),IF(jaar_zip[[#This Row],[etmaaltemperatuur]]&gt;stookgrens,jaar_zip[[#This Row],[etmaaltemperatuur]]-stookgrens,0),"")</f>
        <v>0</v>
      </c>
    </row>
    <row r="4044" spans="1:15" x14ac:dyDescent="0.25">
      <c r="A4044">
        <v>278</v>
      </c>
      <c r="B4044">
        <v>20240725</v>
      </c>
      <c r="C4044">
        <v>1.7</v>
      </c>
      <c r="D4044">
        <v>18.2</v>
      </c>
      <c r="E4044">
        <v>1276</v>
      </c>
      <c r="F4044">
        <v>4.2</v>
      </c>
      <c r="H4044">
        <v>81</v>
      </c>
      <c r="I4044" s="101" t="s">
        <v>26</v>
      </c>
      <c r="J4044" s="1">
        <f>DATEVALUE(RIGHT(jaar_zip[[#This Row],[YYYYMMDD]],2)&amp;"-"&amp;MID(jaar_zip[[#This Row],[YYYYMMDD]],5,2)&amp;"-"&amp;LEFT(jaar_zip[[#This Row],[YYYYMMDD]],4))</f>
        <v>45498</v>
      </c>
      <c r="K4044" s="101" t="str">
        <f>IF(AND(VALUE(MONTH(jaar_zip[[#This Row],[Datum]]))=1,VALUE(WEEKNUM(jaar_zip[[#This Row],[Datum]],21))&gt;51),RIGHT(YEAR(jaar_zip[[#This Row],[Datum]])-1,2),RIGHT(YEAR(jaar_zip[[#This Row],[Datum]]),2))&amp;"-"&amp; TEXT(WEEKNUM(jaar_zip[[#This Row],[Datum]],21),"00")</f>
        <v>24-30</v>
      </c>
      <c r="L4044" s="101">
        <f>MONTH(jaar_zip[[#This Row],[Datum]])</f>
        <v>7</v>
      </c>
      <c r="M4044" s="101">
        <f>IF(ISNUMBER(jaar_zip[[#This Row],[etmaaltemperatuur]]),IF(jaar_zip[[#This Row],[etmaaltemperatuur]]&lt;stookgrens,stookgrens-jaar_zip[[#This Row],[etmaaltemperatuur]],0),"")</f>
        <v>0</v>
      </c>
      <c r="N4044" s="101">
        <f>IF(ISNUMBER(jaar_zip[[#This Row],[graaddagen]]),IF(OR(MONTH(jaar_zip[[#This Row],[Datum]])=1,MONTH(jaar_zip[[#This Row],[Datum]])=2,MONTH(jaar_zip[[#This Row],[Datum]])=11,MONTH(jaar_zip[[#This Row],[Datum]])=12),1.1,IF(OR(MONTH(jaar_zip[[#This Row],[Datum]])=3,MONTH(jaar_zip[[#This Row],[Datum]])=10),1,0.8))*jaar_zip[[#This Row],[graaddagen]],"")</f>
        <v>0</v>
      </c>
      <c r="O4044" s="101">
        <f>IF(ISNUMBER(jaar_zip[[#This Row],[etmaaltemperatuur]]),IF(jaar_zip[[#This Row],[etmaaltemperatuur]]&gt;stookgrens,jaar_zip[[#This Row],[etmaaltemperatuur]]-stookgrens,0),"")</f>
        <v>0.19999999999999929</v>
      </c>
    </row>
    <row r="4045" spans="1:15" x14ac:dyDescent="0.25">
      <c r="A4045">
        <v>278</v>
      </c>
      <c r="B4045">
        <v>20240726</v>
      </c>
      <c r="C4045">
        <v>2.2999999999999998</v>
      </c>
      <c r="D4045">
        <v>18.899999999999999</v>
      </c>
      <c r="E4045">
        <v>1875</v>
      </c>
      <c r="F4045">
        <v>3.7</v>
      </c>
      <c r="H4045">
        <v>83</v>
      </c>
      <c r="I4045" s="101" t="s">
        <v>26</v>
      </c>
      <c r="J4045" s="1">
        <f>DATEVALUE(RIGHT(jaar_zip[[#This Row],[YYYYMMDD]],2)&amp;"-"&amp;MID(jaar_zip[[#This Row],[YYYYMMDD]],5,2)&amp;"-"&amp;LEFT(jaar_zip[[#This Row],[YYYYMMDD]],4))</f>
        <v>45499</v>
      </c>
      <c r="K4045" s="101" t="str">
        <f>IF(AND(VALUE(MONTH(jaar_zip[[#This Row],[Datum]]))=1,VALUE(WEEKNUM(jaar_zip[[#This Row],[Datum]],21))&gt;51),RIGHT(YEAR(jaar_zip[[#This Row],[Datum]])-1,2),RIGHT(YEAR(jaar_zip[[#This Row],[Datum]]),2))&amp;"-"&amp; TEXT(WEEKNUM(jaar_zip[[#This Row],[Datum]],21),"00")</f>
        <v>24-30</v>
      </c>
      <c r="L4045" s="101">
        <f>MONTH(jaar_zip[[#This Row],[Datum]])</f>
        <v>7</v>
      </c>
      <c r="M4045" s="101">
        <f>IF(ISNUMBER(jaar_zip[[#This Row],[etmaaltemperatuur]]),IF(jaar_zip[[#This Row],[etmaaltemperatuur]]&lt;stookgrens,stookgrens-jaar_zip[[#This Row],[etmaaltemperatuur]],0),"")</f>
        <v>0</v>
      </c>
      <c r="N4045" s="101">
        <f>IF(ISNUMBER(jaar_zip[[#This Row],[graaddagen]]),IF(OR(MONTH(jaar_zip[[#This Row],[Datum]])=1,MONTH(jaar_zip[[#This Row],[Datum]])=2,MONTH(jaar_zip[[#This Row],[Datum]])=11,MONTH(jaar_zip[[#This Row],[Datum]])=12),1.1,IF(OR(MONTH(jaar_zip[[#This Row],[Datum]])=3,MONTH(jaar_zip[[#This Row],[Datum]])=10),1,0.8))*jaar_zip[[#This Row],[graaddagen]],"")</f>
        <v>0</v>
      </c>
      <c r="O4045" s="101">
        <f>IF(ISNUMBER(jaar_zip[[#This Row],[etmaaltemperatuur]]),IF(jaar_zip[[#This Row],[etmaaltemperatuur]]&gt;stookgrens,jaar_zip[[#This Row],[etmaaltemperatuur]]-stookgrens,0),"")</f>
        <v>0.89999999999999858</v>
      </c>
    </row>
    <row r="4046" spans="1:15" x14ac:dyDescent="0.25">
      <c r="A4046">
        <v>278</v>
      </c>
      <c r="B4046">
        <v>20240727</v>
      </c>
      <c r="C4046">
        <v>1.2</v>
      </c>
      <c r="D4046">
        <v>18.399999999999999</v>
      </c>
      <c r="E4046">
        <v>2044</v>
      </c>
      <c r="F4046">
        <v>8.3000000000000007</v>
      </c>
      <c r="H4046">
        <v>77</v>
      </c>
      <c r="I4046" s="101" t="s">
        <v>26</v>
      </c>
      <c r="J4046" s="1">
        <f>DATEVALUE(RIGHT(jaar_zip[[#This Row],[YYYYMMDD]],2)&amp;"-"&amp;MID(jaar_zip[[#This Row],[YYYYMMDD]],5,2)&amp;"-"&amp;LEFT(jaar_zip[[#This Row],[YYYYMMDD]],4))</f>
        <v>45500</v>
      </c>
      <c r="K4046" s="101" t="str">
        <f>IF(AND(VALUE(MONTH(jaar_zip[[#This Row],[Datum]]))=1,VALUE(WEEKNUM(jaar_zip[[#This Row],[Datum]],21))&gt;51),RIGHT(YEAR(jaar_zip[[#This Row],[Datum]])-1,2),RIGHT(YEAR(jaar_zip[[#This Row],[Datum]]),2))&amp;"-"&amp; TEXT(WEEKNUM(jaar_zip[[#This Row],[Datum]],21),"00")</f>
        <v>24-30</v>
      </c>
      <c r="L4046" s="101">
        <f>MONTH(jaar_zip[[#This Row],[Datum]])</f>
        <v>7</v>
      </c>
      <c r="M4046" s="101">
        <f>IF(ISNUMBER(jaar_zip[[#This Row],[etmaaltemperatuur]]),IF(jaar_zip[[#This Row],[etmaaltemperatuur]]&lt;stookgrens,stookgrens-jaar_zip[[#This Row],[etmaaltemperatuur]],0),"")</f>
        <v>0</v>
      </c>
      <c r="N4046" s="101">
        <f>IF(ISNUMBER(jaar_zip[[#This Row],[graaddagen]]),IF(OR(MONTH(jaar_zip[[#This Row],[Datum]])=1,MONTH(jaar_zip[[#This Row],[Datum]])=2,MONTH(jaar_zip[[#This Row],[Datum]])=11,MONTH(jaar_zip[[#This Row],[Datum]])=12),1.1,IF(OR(MONTH(jaar_zip[[#This Row],[Datum]])=3,MONTH(jaar_zip[[#This Row],[Datum]])=10),1,0.8))*jaar_zip[[#This Row],[graaddagen]],"")</f>
        <v>0</v>
      </c>
      <c r="O4046" s="101">
        <f>IF(ISNUMBER(jaar_zip[[#This Row],[etmaaltemperatuur]]),IF(jaar_zip[[#This Row],[etmaaltemperatuur]]&gt;stookgrens,jaar_zip[[#This Row],[etmaaltemperatuur]]-stookgrens,0),"")</f>
        <v>0.39999999999999858</v>
      </c>
    </row>
    <row r="4047" spans="1:15" x14ac:dyDescent="0.25">
      <c r="A4047">
        <v>278</v>
      </c>
      <c r="B4047">
        <v>20240728</v>
      </c>
      <c r="C4047">
        <v>1.8</v>
      </c>
      <c r="D4047">
        <v>18.100000000000001</v>
      </c>
      <c r="E4047">
        <v>2260</v>
      </c>
      <c r="F4047">
        <v>0</v>
      </c>
      <c r="H4047">
        <v>78</v>
      </c>
      <c r="I4047" s="101" t="s">
        <v>26</v>
      </c>
      <c r="J4047" s="1">
        <f>DATEVALUE(RIGHT(jaar_zip[[#This Row],[YYYYMMDD]],2)&amp;"-"&amp;MID(jaar_zip[[#This Row],[YYYYMMDD]],5,2)&amp;"-"&amp;LEFT(jaar_zip[[#This Row],[YYYYMMDD]],4))</f>
        <v>45501</v>
      </c>
      <c r="K4047" s="101" t="str">
        <f>IF(AND(VALUE(MONTH(jaar_zip[[#This Row],[Datum]]))=1,VALUE(WEEKNUM(jaar_zip[[#This Row],[Datum]],21))&gt;51),RIGHT(YEAR(jaar_zip[[#This Row],[Datum]])-1,2),RIGHT(YEAR(jaar_zip[[#This Row],[Datum]]),2))&amp;"-"&amp; TEXT(WEEKNUM(jaar_zip[[#This Row],[Datum]],21),"00")</f>
        <v>24-30</v>
      </c>
      <c r="L4047" s="101">
        <f>MONTH(jaar_zip[[#This Row],[Datum]])</f>
        <v>7</v>
      </c>
      <c r="M4047" s="101">
        <f>IF(ISNUMBER(jaar_zip[[#This Row],[etmaaltemperatuur]]),IF(jaar_zip[[#This Row],[etmaaltemperatuur]]&lt;stookgrens,stookgrens-jaar_zip[[#This Row],[etmaaltemperatuur]],0),"")</f>
        <v>0</v>
      </c>
      <c r="N4047" s="101">
        <f>IF(ISNUMBER(jaar_zip[[#This Row],[graaddagen]]),IF(OR(MONTH(jaar_zip[[#This Row],[Datum]])=1,MONTH(jaar_zip[[#This Row],[Datum]])=2,MONTH(jaar_zip[[#This Row],[Datum]])=11,MONTH(jaar_zip[[#This Row],[Datum]])=12),1.1,IF(OR(MONTH(jaar_zip[[#This Row],[Datum]])=3,MONTH(jaar_zip[[#This Row],[Datum]])=10),1,0.8))*jaar_zip[[#This Row],[graaddagen]],"")</f>
        <v>0</v>
      </c>
      <c r="O4047" s="101">
        <f>IF(ISNUMBER(jaar_zip[[#This Row],[etmaaltemperatuur]]),IF(jaar_zip[[#This Row],[etmaaltemperatuur]]&gt;stookgrens,jaar_zip[[#This Row],[etmaaltemperatuur]]-stookgrens,0),"")</f>
        <v>0.10000000000000142</v>
      </c>
    </row>
    <row r="4048" spans="1:15" x14ac:dyDescent="0.25">
      <c r="A4048">
        <v>278</v>
      </c>
      <c r="B4048">
        <v>20240729</v>
      </c>
      <c r="C4048">
        <v>1.3</v>
      </c>
      <c r="D4048">
        <v>18.600000000000001</v>
      </c>
      <c r="E4048">
        <v>2712</v>
      </c>
      <c r="F4048">
        <v>0</v>
      </c>
      <c r="H4048">
        <v>75</v>
      </c>
      <c r="I4048" s="101" t="s">
        <v>26</v>
      </c>
      <c r="J4048" s="1">
        <f>DATEVALUE(RIGHT(jaar_zip[[#This Row],[YYYYMMDD]],2)&amp;"-"&amp;MID(jaar_zip[[#This Row],[YYYYMMDD]],5,2)&amp;"-"&amp;LEFT(jaar_zip[[#This Row],[YYYYMMDD]],4))</f>
        <v>45502</v>
      </c>
      <c r="K4048" s="101" t="str">
        <f>IF(AND(VALUE(MONTH(jaar_zip[[#This Row],[Datum]]))=1,VALUE(WEEKNUM(jaar_zip[[#This Row],[Datum]],21))&gt;51),RIGHT(YEAR(jaar_zip[[#This Row],[Datum]])-1,2),RIGHT(YEAR(jaar_zip[[#This Row],[Datum]]),2))&amp;"-"&amp; TEXT(WEEKNUM(jaar_zip[[#This Row],[Datum]],21),"00")</f>
        <v>24-31</v>
      </c>
      <c r="L4048" s="101">
        <f>MONTH(jaar_zip[[#This Row],[Datum]])</f>
        <v>7</v>
      </c>
      <c r="M4048" s="101">
        <f>IF(ISNUMBER(jaar_zip[[#This Row],[etmaaltemperatuur]]),IF(jaar_zip[[#This Row],[etmaaltemperatuur]]&lt;stookgrens,stookgrens-jaar_zip[[#This Row],[etmaaltemperatuur]],0),"")</f>
        <v>0</v>
      </c>
      <c r="N4048" s="101">
        <f>IF(ISNUMBER(jaar_zip[[#This Row],[graaddagen]]),IF(OR(MONTH(jaar_zip[[#This Row],[Datum]])=1,MONTH(jaar_zip[[#This Row],[Datum]])=2,MONTH(jaar_zip[[#This Row],[Datum]])=11,MONTH(jaar_zip[[#This Row],[Datum]])=12),1.1,IF(OR(MONTH(jaar_zip[[#This Row],[Datum]])=3,MONTH(jaar_zip[[#This Row],[Datum]])=10),1,0.8))*jaar_zip[[#This Row],[graaddagen]],"")</f>
        <v>0</v>
      </c>
      <c r="O4048" s="101">
        <f>IF(ISNUMBER(jaar_zip[[#This Row],[etmaaltemperatuur]]),IF(jaar_zip[[#This Row],[etmaaltemperatuur]]&gt;stookgrens,jaar_zip[[#This Row],[etmaaltemperatuur]]-stookgrens,0),"")</f>
        <v>0.60000000000000142</v>
      </c>
    </row>
    <row r="4049" spans="1:15" x14ac:dyDescent="0.25">
      <c r="A4049">
        <v>278</v>
      </c>
      <c r="B4049">
        <v>20240730</v>
      </c>
      <c r="C4049">
        <v>1.2</v>
      </c>
      <c r="D4049">
        <v>22</v>
      </c>
      <c r="E4049">
        <v>2524</v>
      </c>
      <c r="F4049">
        <v>0</v>
      </c>
      <c r="H4049">
        <v>66</v>
      </c>
      <c r="I4049" s="101" t="s">
        <v>26</v>
      </c>
      <c r="J4049" s="1">
        <f>DATEVALUE(RIGHT(jaar_zip[[#This Row],[YYYYMMDD]],2)&amp;"-"&amp;MID(jaar_zip[[#This Row],[YYYYMMDD]],5,2)&amp;"-"&amp;LEFT(jaar_zip[[#This Row],[YYYYMMDD]],4))</f>
        <v>45503</v>
      </c>
      <c r="K4049" s="101" t="str">
        <f>IF(AND(VALUE(MONTH(jaar_zip[[#This Row],[Datum]]))=1,VALUE(WEEKNUM(jaar_zip[[#This Row],[Datum]],21))&gt;51),RIGHT(YEAR(jaar_zip[[#This Row],[Datum]])-1,2),RIGHT(YEAR(jaar_zip[[#This Row],[Datum]]),2))&amp;"-"&amp; TEXT(WEEKNUM(jaar_zip[[#This Row],[Datum]],21),"00")</f>
        <v>24-31</v>
      </c>
      <c r="L4049" s="101">
        <f>MONTH(jaar_zip[[#This Row],[Datum]])</f>
        <v>7</v>
      </c>
      <c r="M4049" s="101">
        <f>IF(ISNUMBER(jaar_zip[[#This Row],[etmaaltemperatuur]]),IF(jaar_zip[[#This Row],[etmaaltemperatuur]]&lt;stookgrens,stookgrens-jaar_zip[[#This Row],[etmaaltemperatuur]],0),"")</f>
        <v>0</v>
      </c>
      <c r="N4049" s="101">
        <f>IF(ISNUMBER(jaar_zip[[#This Row],[graaddagen]]),IF(OR(MONTH(jaar_zip[[#This Row],[Datum]])=1,MONTH(jaar_zip[[#This Row],[Datum]])=2,MONTH(jaar_zip[[#This Row],[Datum]])=11,MONTH(jaar_zip[[#This Row],[Datum]])=12),1.1,IF(OR(MONTH(jaar_zip[[#This Row],[Datum]])=3,MONTH(jaar_zip[[#This Row],[Datum]])=10),1,0.8))*jaar_zip[[#This Row],[graaddagen]],"")</f>
        <v>0</v>
      </c>
      <c r="O4049" s="101">
        <f>IF(ISNUMBER(jaar_zip[[#This Row],[etmaaltemperatuur]]),IF(jaar_zip[[#This Row],[etmaaltemperatuur]]&gt;stookgrens,jaar_zip[[#This Row],[etmaaltemperatuur]]-stookgrens,0),"")</f>
        <v>4</v>
      </c>
    </row>
    <row r="4050" spans="1:15" x14ac:dyDescent="0.25">
      <c r="A4050">
        <v>278</v>
      </c>
      <c r="B4050">
        <v>20240731</v>
      </c>
      <c r="C4050">
        <v>1.8</v>
      </c>
      <c r="D4050">
        <v>20.7</v>
      </c>
      <c r="E4050">
        <v>2266</v>
      </c>
      <c r="F4050">
        <v>0</v>
      </c>
      <c r="H4050">
        <v>69</v>
      </c>
      <c r="I4050" s="101" t="s">
        <v>26</v>
      </c>
      <c r="J4050" s="1">
        <f>DATEVALUE(RIGHT(jaar_zip[[#This Row],[YYYYMMDD]],2)&amp;"-"&amp;MID(jaar_zip[[#This Row],[YYYYMMDD]],5,2)&amp;"-"&amp;LEFT(jaar_zip[[#This Row],[YYYYMMDD]],4))</f>
        <v>45504</v>
      </c>
      <c r="K4050" s="101" t="str">
        <f>IF(AND(VALUE(MONTH(jaar_zip[[#This Row],[Datum]]))=1,VALUE(WEEKNUM(jaar_zip[[#This Row],[Datum]],21))&gt;51),RIGHT(YEAR(jaar_zip[[#This Row],[Datum]])-1,2),RIGHT(YEAR(jaar_zip[[#This Row],[Datum]]),2))&amp;"-"&amp; TEXT(WEEKNUM(jaar_zip[[#This Row],[Datum]],21),"00")</f>
        <v>24-31</v>
      </c>
      <c r="L4050" s="101">
        <f>MONTH(jaar_zip[[#This Row],[Datum]])</f>
        <v>7</v>
      </c>
      <c r="M4050" s="101">
        <f>IF(ISNUMBER(jaar_zip[[#This Row],[etmaaltemperatuur]]),IF(jaar_zip[[#This Row],[etmaaltemperatuur]]&lt;stookgrens,stookgrens-jaar_zip[[#This Row],[etmaaltemperatuur]],0),"")</f>
        <v>0</v>
      </c>
      <c r="N4050" s="101">
        <f>IF(ISNUMBER(jaar_zip[[#This Row],[graaddagen]]),IF(OR(MONTH(jaar_zip[[#This Row],[Datum]])=1,MONTH(jaar_zip[[#This Row],[Datum]])=2,MONTH(jaar_zip[[#This Row],[Datum]])=11,MONTH(jaar_zip[[#This Row],[Datum]])=12),1.1,IF(OR(MONTH(jaar_zip[[#This Row],[Datum]])=3,MONTH(jaar_zip[[#This Row],[Datum]])=10),1,0.8))*jaar_zip[[#This Row],[graaddagen]],"")</f>
        <v>0</v>
      </c>
      <c r="O4050" s="101">
        <f>IF(ISNUMBER(jaar_zip[[#This Row],[etmaaltemperatuur]]),IF(jaar_zip[[#This Row],[etmaaltemperatuur]]&gt;stookgrens,jaar_zip[[#This Row],[etmaaltemperatuur]]-stookgrens,0),"")</f>
        <v>2.6999999999999993</v>
      </c>
    </row>
    <row r="4051" spans="1:15" x14ac:dyDescent="0.25">
      <c r="A4051">
        <v>278</v>
      </c>
      <c r="B4051">
        <v>20240801</v>
      </c>
      <c r="C4051">
        <v>2</v>
      </c>
      <c r="D4051">
        <v>18.2</v>
      </c>
      <c r="E4051">
        <v>1182</v>
      </c>
      <c r="F4051">
        <v>0</v>
      </c>
      <c r="H4051">
        <v>78</v>
      </c>
      <c r="I4051" s="101" t="s">
        <v>26</v>
      </c>
      <c r="J4051" s="1">
        <f>DATEVALUE(RIGHT(jaar_zip[[#This Row],[YYYYMMDD]],2)&amp;"-"&amp;MID(jaar_zip[[#This Row],[YYYYMMDD]],5,2)&amp;"-"&amp;LEFT(jaar_zip[[#This Row],[YYYYMMDD]],4))</f>
        <v>45505</v>
      </c>
      <c r="K4051" s="101" t="str">
        <f>IF(AND(VALUE(MONTH(jaar_zip[[#This Row],[Datum]]))=1,VALUE(WEEKNUM(jaar_zip[[#This Row],[Datum]],21))&gt;51),RIGHT(YEAR(jaar_zip[[#This Row],[Datum]])-1,2),RIGHT(YEAR(jaar_zip[[#This Row],[Datum]]),2))&amp;"-"&amp; TEXT(WEEKNUM(jaar_zip[[#This Row],[Datum]],21),"00")</f>
        <v>24-31</v>
      </c>
      <c r="L4051" s="101">
        <f>MONTH(jaar_zip[[#This Row],[Datum]])</f>
        <v>8</v>
      </c>
      <c r="M4051" s="101">
        <f>IF(ISNUMBER(jaar_zip[[#This Row],[etmaaltemperatuur]]),IF(jaar_zip[[#This Row],[etmaaltemperatuur]]&lt;stookgrens,stookgrens-jaar_zip[[#This Row],[etmaaltemperatuur]],0),"")</f>
        <v>0</v>
      </c>
      <c r="N4051" s="101">
        <f>IF(ISNUMBER(jaar_zip[[#This Row],[graaddagen]]),IF(OR(MONTH(jaar_zip[[#This Row],[Datum]])=1,MONTH(jaar_zip[[#This Row],[Datum]])=2,MONTH(jaar_zip[[#This Row],[Datum]])=11,MONTH(jaar_zip[[#This Row],[Datum]])=12),1.1,IF(OR(MONTH(jaar_zip[[#This Row],[Datum]])=3,MONTH(jaar_zip[[#This Row],[Datum]])=10),1,0.8))*jaar_zip[[#This Row],[graaddagen]],"")</f>
        <v>0</v>
      </c>
      <c r="O4051" s="101">
        <f>IF(ISNUMBER(jaar_zip[[#This Row],[etmaaltemperatuur]]),IF(jaar_zip[[#This Row],[etmaaltemperatuur]]&gt;stookgrens,jaar_zip[[#This Row],[etmaaltemperatuur]]-stookgrens,0),"")</f>
        <v>0.19999999999999929</v>
      </c>
    </row>
    <row r="4052" spans="1:15" x14ac:dyDescent="0.25">
      <c r="A4052">
        <v>278</v>
      </c>
      <c r="B4052">
        <v>20240802</v>
      </c>
      <c r="C4052">
        <v>0.7</v>
      </c>
      <c r="D4052">
        <v>18.399999999999999</v>
      </c>
      <c r="E4052">
        <v>2383</v>
      </c>
      <c r="F4052">
        <v>0</v>
      </c>
      <c r="H4052">
        <v>77</v>
      </c>
      <c r="I4052" s="101" t="s">
        <v>26</v>
      </c>
      <c r="J4052" s="1">
        <f>DATEVALUE(RIGHT(jaar_zip[[#This Row],[YYYYMMDD]],2)&amp;"-"&amp;MID(jaar_zip[[#This Row],[YYYYMMDD]],5,2)&amp;"-"&amp;LEFT(jaar_zip[[#This Row],[YYYYMMDD]],4))</f>
        <v>45506</v>
      </c>
      <c r="K4052" s="101" t="str">
        <f>IF(AND(VALUE(MONTH(jaar_zip[[#This Row],[Datum]]))=1,VALUE(WEEKNUM(jaar_zip[[#This Row],[Datum]],21))&gt;51),RIGHT(YEAR(jaar_zip[[#This Row],[Datum]])-1,2),RIGHT(YEAR(jaar_zip[[#This Row],[Datum]]),2))&amp;"-"&amp; TEXT(WEEKNUM(jaar_zip[[#This Row],[Datum]],21),"00")</f>
        <v>24-31</v>
      </c>
      <c r="L4052" s="101">
        <f>MONTH(jaar_zip[[#This Row],[Datum]])</f>
        <v>8</v>
      </c>
      <c r="M4052" s="101">
        <f>IF(ISNUMBER(jaar_zip[[#This Row],[etmaaltemperatuur]]),IF(jaar_zip[[#This Row],[etmaaltemperatuur]]&lt;stookgrens,stookgrens-jaar_zip[[#This Row],[etmaaltemperatuur]],0),"")</f>
        <v>0</v>
      </c>
      <c r="N4052" s="101">
        <f>IF(ISNUMBER(jaar_zip[[#This Row],[graaddagen]]),IF(OR(MONTH(jaar_zip[[#This Row],[Datum]])=1,MONTH(jaar_zip[[#This Row],[Datum]])=2,MONTH(jaar_zip[[#This Row],[Datum]])=11,MONTH(jaar_zip[[#This Row],[Datum]])=12),1.1,IF(OR(MONTH(jaar_zip[[#This Row],[Datum]])=3,MONTH(jaar_zip[[#This Row],[Datum]])=10),1,0.8))*jaar_zip[[#This Row],[graaddagen]],"")</f>
        <v>0</v>
      </c>
      <c r="O4052" s="101">
        <f>IF(ISNUMBER(jaar_zip[[#This Row],[etmaaltemperatuur]]),IF(jaar_zip[[#This Row],[etmaaltemperatuur]]&gt;stookgrens,jaar_zip[[#This Row],[etmaaltemperatuur]]-stookgrens,0),"")</f>
        <v>0.39999999999999858</v>
      </c>
    </row>
    <row r="4053" spans="1:15" x14ac:dyDescent="0.25">
      <c r="A4053">
        <v>278</v>
      </c>
      <c r="B4053">
        <v>20240803</v>
      </c>
      <c r="C4053">
        <v>2.1</v>
      </c>
      <c r="D4053">
        <v>19.600000000000001</v>
      </c>
      <c r="E4053">
        <v>1340</v>
      </c>
      <c r="F4053">
        <v>0.6</v>
      </c>
      <c r="H4053">
        <v>84</v>
      </c>
      <c r="I4053" s="101" t="s">
        <v>26</v>
      </c>
      <c r="J4053" s="1">
        <f>DATEVALUE(RIGHT(jaar_zip[[#This Row],[YYYYMMDD]],2)&amp;"-"&amp;MID(jaar_zip[[#This Row],[YYYYMMDD]],5,2)&amp;"-"&amp;LEFT(jaar_zip[[#This Row],[YYYYMMDD]],4))</f>
        <v>45507</v>
      </c>
      <c r="K4053" s="101" t="str">
        <f>IF(AND(VALUE(MONTH(jaar_zip[[#This Row],[Datum]]))=1,VALUE(WEEKNUM(jaar_zip[[#This Row],[Datum]],21))&gt;51),RIGHT(YEAR(jaar_zip[[#This Row],[Datum]])-1,2),RIGHT(YEAR(jaar_zip[[#This Row],[Datum]]),2))&amp;"-"&amp; TEXT(WEEKNUM(jaar_zip[[#This Row],[Datum]],21),"00")</f>
        <v>24-31</v>
      </c>
      <c r="L4053" s="101">
        <f>MONTH(jaar_zip[[#This Row],[Datum]])</f>
        <v>8</v>
      </c>
      <c r="M4053" s="101">
        <f>IF(ISNUMBER(jaar_zip[[#This Row],[etmaaltemperatuur]]),IF(jaar_zip[[#This Row],[etmaaltemperatuur]]&lt;stookgrens,stookgrens-jaar_zip[[#This Row],[etmaaltemperatuur]],0),"")</f>
        <v>0</v>
      </c>
      <c r="N4053" s="101">
        <f>IF(ISNUMBER(jaar_zip[[#This Row],[graaddagen]]),IF(OR(MONTH(jaar_zip[[#This Row],[Datum]])=1,MONTH(jaar_zip[[#This Row],[Datum]])=2,MONTH(jaar_zip[[#This Row],[Datum]])=11,MONTH(jaar_zip[[#This Row],[Datum]])=12),1.1,IF(OR(MONTH(jaar_zip[[#This Row],[Datum]])=3,MONTH(jaar_zip[[#This Row],[Datum]])=10),1,0.8))*jaar_zip[[#This Row],[graaddagen]],"")</f>
        <v>0</v>
      </c>
      <c r="O4053" s="101">
        <f>IF(ISNUMBER(jaar_zip[[#This Row],[etmaaltemperatuur]]),IF(jaar_zip[[#This Row],[etmaaltemperatuur]]&gt;stookgrens,jaar_zip[[#This Row],[etmaaltemperatuur]]-stookgrens,0),"")</f>
        <v>1.6000000000000014</v>
      </c>
    </row>
    <row r="4054" spans="1:15" x14ac:dyDescent="0.25">
      <c r="A4054">
        <v>278</v>
      </c>
      <c r="B4054">
        <v>20240804</v>
      </c>
      <c r="C4054">
        <v>2.1</v>
      </c>
      <c r="D4054">
        <v>17.600000000000001</v>
      </c>
      <c r="E4054">
        <v>1603</v>
      </c>
      <c r="F4054">
        <v>0</v>
      </c>
      <c r="H4054">
        <v>74</v>
      </c>
      <c r="I4054" s="101" t="s">
        <v>26</v>
      </c>
      <c r="J4054" s="1">
        <f>DATEVALUE(RIGHT(jaar_zip[[#This Row],[YYYYMMDD]],2)&amp;"-"&amp;MID(jaar_zip[[#This Row],[YYYYMMDD]],5,2)&amp;"-"&amp;LEFT(jaar_zip[[#This Row],[YYYYMMDD]],4))</f>
        <v>45508</v>
      </c>
      <c r="K4054" s="101" t="str">
        <f>IF(AND(VALUE(MONTH(jaar_zip[[#This Row],[Datum]]))=1,VALUE(WEEKNUM(jaar_zip[[#This Row],[Datum]],21))&gt;51),RIGHT(YEAR(jaar_zip[[#This Row],[Datum]])-1,2),RIGHT(YEAR(jaar_zip[[#This Row],[Datum]]),2))&amp;"-"&amp; TEXT(WEEKNUM(jaar_zip[[#This Row],[Datum]],21),"00")</f>
        <v>24-31</v>
      </c>
      <c r="L4054" s="101">
        <f>MONTH(jaar_zip[[#This Row],[Datum]])</f>
        <v>8</v>
      </c>
      <c r="M4054" s="101">
        <f>IF(ISNUMBER(jaar_zip[[#This Row],[etmaaltemperatuur]]),IF(jaar_zip[[#This Row],[etmaaltemperatuur]]&lt;stookgrens,stookgrens-jaar_zip[[#This Row],[etmaaltemperatuur]],0),"")</f>
        <v>0.39999999999999858</v>
      </c>
      <c r="N4054" s="101">
        <f>IF(ISNUMBER(jaar_zip[[#This Row],[graaddagen]]),IF(OR(MONTH(jaar_zip[[#This Row],[Datum]])=1,MONTH(jaar_zip[[#This Row],[Datum]])=2,MONTH(jaar_zip[[#This Row],[Datum]])=11,MONTH(jaar_zip[[#This Row],[Datum]])=12),1.1,IF(OR(MONTH(jaar_zip[[#This Row],[Datum]])=3,MONTH(jaar_zip[[#This Row],[Datum]])=10),1,0.8))*jaar_zip[[#This Row],[graaddagen]],"")</f>
        <v>0.3199999999999989</v>
      </c>
      <c r="O4054" s="101">
        <f>IF(ISNUMBER(jaar_zip[[#This Row],[etmaaltemperatuur]]),IF(jaar_zip[[#This Row],[etmaaltemperatuur]]&gt;stookgrens,jaar_zip[[#This Row],[etmaaltemperatuur]]-stookgrens,0),"")</f>
        <v>0</v>
      </c>
    </row>
    <row r="4055" spans="1:15" x14ac:dyDescent="0.25">
      <c r="A4055">
        <v>278</v>
      </c>
      <c r="B4055">
        <v>20240805</v>
      </c>
      <c r="C4055">
        <v>1.4</v>
      </c>
      <c r="D4055">
        <v>19.2</v>
      </c>
      <c r="E4055">
        <v>2096</v>
      </c>
      <c r="F4055">
        <v>0</v>
      </c>
      <c r="H4055">
        <v>74</v>
      </c>
      <c r="I4055" s="101" t="s">
        <v>26</v>
      </c>
      <c r="J4055" s="1">
        <f>DATEVALUE(RIGHT(jaar_zip[[#This Row],[YYYYMMDD]],2)&amp;"-"&amp;MID(jaar_zip[[#This Row],[YYYYMMDD]],5,2)&amp;"-"&amp;LEFT(jaar_zip[[#This Row],[YYYYMMDD]],4))</f>
        <v>45509</v>
      </c>
      <c r="K4055" s="101" t="str">
        <f>IF(AND(VALUE(MONTH(jaar_zip[[#This Row],[Datum]]))=1,VALUE(WEEKNUM(jaar_zip[[#This Row],[Datum]],21))&gt;51),RIGHT(YEAR(jaar_zip[[#This Row],[Datum]])-1,2),RIGHT(YEAR(jaar_zip[[#This Row],[Datum]]),2))&amp;"-"&amp; TEXT(WEEKNUM(jaar_zip[[#This Row],[Datum]],21),"00")</f>
        <v>24-32</v>
      </c>
      <c r="L4055" s="101">
        <f>MONTH(jaar_zip[[#This Row],[Datum]])</f>
        <v>8</v>
      </c>
      <c r="M4055" s="101">
        <f>IF(ISNUMBER(jaar_zip[[#This Row],[etmaaltemperatuur]]),IF(jaar_zip[[#This Row],[etmaaltemperatuur]]&lt;stookgrens,stookgrens-jaar_zip[[#This Row],[etmaaltemperatuur]],0),"")</f>
        <v>0</v>
      </c>
      <c r="N4055" s="101">
        <f>IF(ISNUMBER(jaar_zip[[#This Row],[graaddagen]]),IF(OR(MONTH(jaar_zip[[#This Row],[Datum]])=1,MONTH(jaar_zip[[#This Row],[Datum]])=2,MONTH(jaar_zip[[#This Row],[Datum]])=11,MONTH(jaar_zip[[#This Row],[Datum]])=12),1.1,IF(OR(MONTH(jaar_zip[[#This Row],[Datum]])=3,MONTH(jaar_zip[[#This Row],[Datum]])=10),1,0.8))*jaar_zip[[#This Row],[graaddagen]],"")</f>
        <v>0</v>
      </c>
      <c r="O4055" s="101">
        <f>IF(ISNUMBER(jaar_zip[[#This Row],[etmaaltemperatuur]]),IF(jaar_zip[[#This Row],[etmaaltemperatuur]]&gt;stookgrens,jaar_zip[[#This Row],[etmaaltemperatuur]]-stookgrens,0),"")</f>
        <v>1.1999999999999993</v>
      </c>
    </row>
    <row r="4056" spans="1:15" x14ac:dyDescent="0.25">
      <c r="A4056">
        <v>278</v>
      </c>
      <c r="B4056">
        <v>20240806</v>
      </c>
      <c r="C4056">
        <v>1.3</v>
      </c>
      <c r="D4056">
        <v>21.3</v>
      </c>
      <c r="E4056">
        <v>2468</v>
      </c>
      <c r="F4056">
        <v>0</v>
      </c>
      <c r="H4056">
        <v>71</v>
      </c>
      <c r="I4056" s="101" t="s">
        <v>26</v>
      </c>
      <c r="J4056" s="1">
        <f>DATEVALUE(RIGHT(jaar_zip[[#This Row],[YYYYMMDD]],2)&amp;"-"&amp;MID(jaar_zip[[#This Row],[YYYYMMDD]],5,2)&amp;"-"&amp;LEFT(jaar_zip[[#This Row],[YYYYMMDD]],4))</f>
        <v>45510</v>
      </c>
      <c r="K4056" s="101" t="str">
        <f>IF(AND(VALUE(MONTH(jaar_zip[[#This Row],[Datum]]))=1,VALUE(WEEKNUM(jaar_zip[[#This Row],[Datum]],21))&gt;51),RIGHT(YEAR(jaar_zip[[#This Row],[Datum]])-1,2),RIGHT(YEAR(jaar_zip[[#This Row],[Datum]]),2))&amp;"-"&amp; TEXT(WEEKNUM(jaar_zip[[#This Row],[Datum]],21),"00")</f>
        <v>24-32</v>
      </c>
      <c r="L4056" s="101">
        <f>MONTH(jaar_zip[[#This Row],[Datum]])</f>
        <v>8</v>
      </c>
      <c r="M4056" s="101">
        <f>IF(ISNUMBER(jaar_zip[[#This Row],[etmaaltemperatuur]]),IF(jaar_zip[[#This Row],[etmaaltemperatuur]]&lt;stookgrens,stookgrens-jaar_zip[[#This Row],[etmaaltemperatuur]],0),"")</f>
        <v>0</v>
      </c>
      <c r="N4056" s="101">
        <f>IF(ISNUMBER(jaar_zip[[#This Row],[graaddagen]]),IF(OR(MONTH(jaar_zip[[#This Row],[Datum]])=1,MONTH(jaar_zip[[#This Row],[Datum]])=2,MONTH(jaar_zip[[#This Row],[Datum]])=11,MONTH(jaar_zip[[#This Row],[Datum]])=12),1.1,IF(OR(MONTH(jaar_zip[[#This Row],[Datum]])=3,MONTH(jaar_zip[[#This Row],[Datum]])=10),1,0.8))*jaar_zip[[#This Row],[graaddagen]],"")</f>
        <v>0</v>
      </c>
      <c r="O4056" s="101">
        <f>IF(ISNUMBER(jaar_zip[[#This Row],[etmaaltemperatuur]]),IF(jaar_zip[[#This Row],[etmaaltemperatuur]]&gt;stookgrens,jaar_zip[[#This Row],[etmaaltemperatuur]]-stookgrens,0),"")</f>
        <v>3.3000000000000007</v>
      </c>
    </row>
    <row r="4057" spans="1:15" x14ac:dyDescent="0.25">
      <c r="A4057">
        <v>278</v>
      </c>
      <c r="B4057">
        <v>20240807</v>
      </c>
      <c r="C4057">
        <v>1.8</v>
      </c>
      <c r="D4057">
        <v>18.2</v>
      </c>
      <c r="E4057">
        <v>1220</v>
      </c>
      <c r="F4057">
        <v>1.5</v>
      </c>
      <c r="H4057">
        <v>82</v>
      </c>
      <c r="I4057" s="101" t="s">
        <v>26</v>
      </c>
      <c r="J4057" s="1">
        <f>DATEVALUE(RIGHT(jaar_zip[[#This Row],[YYYYMMDD]],2)&amp;"-"&amp;MID(jaar_zip[[#This Row],[YYYYMMDD]],5,2)&amp;"-"&amp;LEFT(jaar_zip[[#This Row],[YYYYMMDD]],4))</f>
        <v>45511</v>
      </c>
      <c r="K4057" s="101" t="str">
        <f>IF(AND(VALUE(MONTH(jaar_zip[[#This Row],[Datum]]))=1,VALUE(WEEKNUM(jaar_zip[[#This Row],[Datum]],21))&gt;51),RIGHT(YEAR(jaar_zip[[#This Row],[Datum]])-1,2),RIGHT(YEAR(jaar_zip[[#This Row],[Datum]]),2))&amp;"-"&amp; TEXT(WEEKNUM(jaar_zip[[#This Row],[Datum]],21),"00")</f>
        <v>24-32</v>
      </c>
      <c r="L4057" s="101">
        <f>MONTH(jaar_zip[[#This Row],[Datum]])</f>
        <v>8</v>
      </c>
      <c r="M4057" s="101">
        <f>IF(ISNUMBER(jaar_zip[[#This Row],[etmaaltemperatuur]]),IF(jaar_zip[[#This Row],[etmaaltemperatuur]]&lt;stookgrens,stookgrens-jaar_zip[[#This Row],[etmaaltemperatuur]],0),"")</f>
        <v>0</v>
      </c>
      <c r="N4057" s="101">
        <f>IF(ISNUMBER(jaar_zip[[#This Row],[graaddagen]]),IF(OR(MONTH(jaar_zip[[#This Row],[Datum]])=1,MONTH(jaar_zip[[#This Row],[Datum]])=2,MONTH(jaar_zip[[#This Row],[Datum]])=11,MONTH(jaar_zip[[#This Row],[Datum]])=12),1.1,IF(OR(MONTH(jaar_zip[[#This Row],[Datum]])=3,MONTH(jaar_zip[[#This Row],[Datum]])=10),1,0.8))*jaar_zip[[#This Row],[graaddagen]],"")</f>
        <v>0</v>
      </c>
      <c r="O4057" s="101">
        <f>IF(ISNUMBER(jaar_zip[[#This Row],[etmaaltemperatuur]]),IF(jaar_zip[[#This Row],[etmaaltemperatuur]]&gt;stookgrens,jaar_zip[[#This Row],[etmaaltemperatuur]]-stookgrens,0),"")</f>
        <v>0.19999999999999929</v>
      </c>
    </row>
    <row r="4058" spans="1:15" x14ac:dyDescent="0.25">
      <c r="A4058">
        <v>278</v>
      </c>
      <c r="B4058">
        <v>20240808</v>
      </c>
      <c r="C4058">
        <v>2.2999999999999998</v>
      </c>
      <c r="D4058">
        <v>19.8</v>
      </c>
      <c r="E4058">
        <v>1925</v>
      </c>
      <c r="F4058">
        <v>0</v>
      </c>
      <c r="H4058">
        <v>69</v>
      </c>
      <c r="I4058" s="101" t="s">
        <v>26</v>
      </c>
      <c r="J4058" s="1">
        <f>DATEVALUE(RIGHT(jaar_zip[[#This Row],[YYYYMMDD]],2)&amp;"-"&amp;MID(jaar_zip[[#This Row],[YYYYMMDD]],5,2)&amp;"-"&amp;LEFT(jaar_zip[[#This Row],[YYYYMMDD]],4))</f>
        <v>45512</v>
      </c>
      <c r="K4058" s="101" t="str">
        <f>IF(AND(VALUE(MONTH(jaar_zip[[#This Row],[Datum]]))=1,VALUE(WEEKNUM(jaar_zip[[#This Row],[Datum]],21))&gt;51),RIGHT(YEAR(jaar_zip[[#This Row],[Datum]])-1,2),RIGHT(YEAR(jaar_zip[[#This Row],[Datum]]),2))&amp;"-"&amp; TEXT(WEEKNUM(jaar_zip[[#This Row],[Datum]],21),"00")</f>
        <v>24-32</v>
      </c>
      <c r="L4058" s="101">
        <f>MONTH(jaar_zip[[#This Row],[Datum]])</f>
        <v>8</v>
      </c>
      <c r="M4058" s="101">
        <f>IF(ISNUMBER(jaar_zip[[#This Row],[etmaaltemperatuur]]),IF(jaar_zip[[#This Row],[etmaaltemperatuur]]&lt;stookgrens,stookgrens-jaar_zip[[#This Row],[etmaaltemperatuur]],0),"")</f>
        <v>0</v>
      </c>
      <c r="N4058" s="101">
        <f>IF(ISNUMBER(jaar_zip[[#This Row],[graaddagen]]),IF(OR(MONTH(jaar_zip[[#This Row],[Datum]])=1,MONTH(jaar_zip[[#This Row],[Datum]])=2,MONTH(jaar_zip[[#This Row],[Datum]])=11,MONTH(jaar_zip[[#This Row],[Datum]])=12),1.1,IF(OR(MONTH(jaar_zip[[#This Row],[Datum]])=3,MONTH(jaar_zip[[#This Row],[Datum]])=10),1,0.8))*jaar_zip[[#This Row],[graaddagen]],"")</f>
        <v>0</v>
      </c>
      <c r="O4058" s="101">
        <f>IF(ISNUMBER(jaar_zip[[#This Row],[etmaaltemperatuur]]),IF(jaar_zip[[#This Row],[etmaaltemperatuur]]&gt;stookgrens,jaar_zip[[#This Row],[etmaaltemperatuur]]-stookgrens,0),"")</f>
        <v>1.8000000000000007</v>
      </c>
    </row>
    <row r="4059" spans="1:15" x14ac:dyDescent="0.25">
      <c r="A4059">
        <v>278</v>
      </c>
      <c r="B4059">
        <v>20240809</v>
      </c>
      <c r="C4059">
        <v>3.6</v>
      </c>
      <c r="D4059">
        <v>19.399999999999999</v>
      </c>
      <c r="E4059">
        <v>1233</v>
      </c>
      <c r="F4059">
        <v>-0.1</v>
      </c>
      <c r="H4059">
        <v>80</v>
      </c>
      <c r="I4059" s="101" t="s">
        <v>26</v>
      </c>
      <c r="J4059" s="1">
        <f>DATEVALUE(RIGHT(jaar_zip[[#This Row],[YYYYMMDD]],2)&amp;"-"&amp;MID(jaar_zip[[#This Row],[YYYYMMDD]],5,2)&amp;"-"&amp;LEFT(jaar_zip[[#This Row],[YYYYMMDD]],4))</f>
        <v>45513</v>
      </c>
      <c r="K4059" s="101" t="str">
        <f>IF(AND(VALUE(MONTH(jaar_zip[[#This Row],[Datum]]))=1,VALUE(WEEKNUM(jaar_zip[[#This Row],[Datum]],21))&gt;51),RIGHT(YEAR(jaar_zip[[#This Row],[Datum]])-1,2),RIGHT(YEAR(jaar_zip[[#This Row],[Datum]]),2))&amp;"-"&amp; TEXT(WEEKNUM(jaar_zip[[#This Row],[Datum]],21),"00")</f>
        <v>24-32</v>
      </c>
      <c r="L4059" s="101">
        <f>MONTH(jaar_zip[[#This Row],[Datum]])</f>
        <v>8</v>
      </c>
      <c r="M4059" s="101">
        <f>IF(ISNUMBER(jaar_zip[[#This Row],[etmaaltemperatuur]]),IF(jaar_zip[[#This Row],[etmaaltemperatuur]]&lt;stookgrens,stookgrens-jaar_zip[[#This Row],[etmaaltemperatuur]],0),"")</f>
        <v>0</v>
      </c>
      <c r="N4059" s="101">
        <f>IF(ISNUMBER(jaar_zip[[#This Row],[graaddagen]]),IF(OR(MONTH(jaar_zip[[#This Row],[Datum]])=1,MONTH(jaar_zip[[#This Row],[Datum]])=2,MONTH(jaar_zip[[#This Row],[Datum]])=11,MONTH(jaar_zip[[#This Row],[Datum]])=12),1.1,IF(OR(MONTH(jaar_zip[[#This Row],[Datum]])=3,MONTH(jaar_zip[[#This Row],[Datum]])=10),1,0.8))*jaar_zip[[#This Row],[graaddagen]],"")</f>
        <v>0</v>
      </c>
      <c r="O4059" s="101">
        <f>IF(ISNUMBER(jaar_zip[[#This Row],[etmaaltemperatuur]]),IF(jaar_zip[[#This Row],[etmaaltemperatuur]]&gt;stookgrens,jaar_zip[[#This Row],[etmaaltemperatuur]]-stookgrens,0),"")</f>
        <v>1.3999999999999986</v>
      </c>
    </row>
    <row r="4060" spans="1:15" x14ac:dyDescent="0.25">
      <c r="A4060">
        <v>278</v>
      </c>
      <c r="B4060">
        <v>20240810</v>
      </c>
      <c r="C4060">
        <v>2.6</v>
      </c>
      <c r="D4060">
        <v>19.600000000000001</v>
      </c>
      <c r="E4060">
        <v>1882</v>
      </c>
      <c r="F4060">
        <v>0</v>
      </c>
      <c r="H4060">
        <v>73</v>
      </c>
      <c r="I4060" s="101" t="s">
        <v>26</v>
      </c>
      <c r="J4060" s="1">
        <f>DATEVALUE(RIGHT(jaar_zip[[#This Row],[YYYYMMDD]],2)&amp;"-"&amp;MID(jaar_zip[[#This Row],[YYYYMMDD]],5,2)&amp;"-"&amp;LEFT(jaar_zip[[#This Row],[YYYYMMDD]],4))</f>
        <v>45514</v>
      </c>
      <c r="K4060" s="101" t="str">
        <f>IF(AND(VALUE(MONTH(jaar_zip[[#This Row],[Datum]]))=1,VALUE(WEEKNUM(jaar_zip[[#This Row],[Datum]],21))&gt;51),RIGHT(YEAR(jaar_zip[[#This Row],[Datum]])-1,2),RIGHT(YEAR(jaar_zip[[#This Row],[Datum]]),2))&amp;"-"&amp; TEXT(WEEKNUM(jaar_zip[[#This Row],[Datum]],21),"00")</f>
        <v>24-32</v>
      </c>
      <c r="L4060" s="101">
        <f>MONTH(jaar_zip[[#This Row],[Datum]])</f>
        <v>8</v>
      </c>
      <c r="M4060" s="101">
        <f>IF(ISNUMBER(jaar_zip[[#This Row],[etmaaltemperatuur]]),IF(jaar_zip[[#This Row],[etmaaltemperatuur]]&lt;stookgrens,stookgrens-jaar_zip[[#This Row],[etmaaltemperatuur]],0),"")</f>
        <v>0</v>
      </c>
      <c r="N4060" s="101">
        <f>IF(ISNUMBER(jaar_zip[[#This Row],[graaddagen]]),IF(OR(MONTH(jaar_zip[[#This Row],[Datum]])=1,MONTH(jaar_zip[[#This Row],[Datum]])=2,MONTH(jaar_zip[[#This Row],[Datum]])=11,MONTH(jaar_zip[[#This Row],[Datum]])=12),1.1,IF(OR(MONTH(jaar_zip[[#This Row],[Datum]])=3,MONTH(jaar_zip[[#This Row],[Datum]])=10),1,0.8))*jaar_zip[[#This Row],[graaddagen]],"")</f>
        <v>0</v>
      </c>
      <c r="O4060" s="101">
        <f>IF(ISNUMBER(jaar_zip[[#This Row],[etmaaltemperatuur]]),IF(jaar_zip[[#This Row],[etmaaltemperatuur]]&gt;stookgrens,jaar_zip[[#This Row],[etmaaltemperatuur]]-stookgrens,0),"")</f>
        <v>1.6000000000000014</v>
      </c>
    </row>
    <row r="4061" spans="1:15" x14ac:dyDescent="0.25">
      <c r="A4061">
        <v>278</v>
      </c>
      <c r="B4061">
        <v>20240811</v>
      </c>
      <c r="C4061">
        <v>1.3</v>
      </c>
      <c r="D4061">
        <v>21.1</v>
      </c>
      <c r="E4061">
        <v>2153</v>
      </c>
      <c r="F4061">
        <v>0</v>
      </c>
      <c r="H4061">
        <v>70</v>
      </c>
      <c r="I4061" s="101" t="s">
        <v>26</v>
      </c>
      <c r="J4061" s="1">
        <f>DATEVALUE(RIGHT(jaar_zip[[#This Row],[YYYYMMDD]],2)&amp;"-"&amp;MID(jaar_zip[[#This Row],[YYYYMMDD]],5,2)&amp;"-"&amp;LEFT(jaar_zip[[#This Row],[YYYYMMDD]],4))</f>
        <v>45515</v>
      </c>
      <c r="K4061" s="101" t="str">
        <f>IF(AND(VALUE(MONTH(jaar_zip[[#This Row],[Datum]]))=1,VALUE(WEEKNUM(jaar_zip[[#This Row],[Datum]],21))&gt;51),RIGHT(YEAR(jaar_zip[[#This Row],[Datum]])-1,2),RIGHT(YEAR(jaar_zip[[#This Row],[Datum]]),2))&amp;"-"&amp; TEXT(WEEKNUM(jaar_zip[[#This Row],[Datum]],21),"00")</f>
        <v>24-32</v>
      </c>
      <c r="L4061" s="101">
        <f>MONTH(jaar_zip[[#This Row],[Datum]])</f>
        <v>8</v>
      </c>
      <c r="M4061" s="101">
        <f>IF(ISNUMBER(jaar_zip[[#This Row],[etmaaltemperatuur]]),IF(jaar_zip[[#This Row],[etmaaltemperatuur]]&lt;stookgrens,stookgrens-jaar_zip[[#This Row],[etmaaltemperatuur]],0),"")</f>
        <v>0</v>
      </c>
      <c r="N4061" s="101">
        <f>IF(ISNUMBER(jaar_zip[[#This Row],[graaddagen]]),IF(OR(MONTH(jaar_zip[[#This Row],[Datum]])=1,MONTH(jaar_zip[[#This Row],[Datum]])=2,MONTH(jaar_zip[[#This Row],[Datum]])=11,MONTH(jaar_zip[[#This Row],[Datum]])=12),1.1,IF(OR(MONTH(jaar_zip[[#This Row],[Datum]])=3,MONTH(jaar_zip[[#This Row],[Datum]])=10),1,0.8))*jaar_zip[[#This Row],[graaddagen]],"")</f>
        <v>0</v>
      </c>
      <c r="O4061" s="101">
        <f>IF(ISNUMBER(jaar_zip[[#This Row],[etmaaltemperatuur]]),IF(jaar_zip[[#This Row],[etmaaltemperatuur]]&gt;stookgrens,jaar_zip[[#This Row],[etmaaltemperatuur]]-stookgrens,0),"")</f>
        <v>3.1000000000000014</v>
      </c>
    </row>
    <row r="4062" spans="1:15" x14ac:dyDescent="0.25">
      <c r="A4062">
        <v>278</v>
      </c>
      <c r="B4062">
        <v>20240812</v>
      </c>
      <c r="C4062">
        <v>3</v>
      </c>
      <c r="D4062">
        <v>21.7</v>
      </c>
      <c r="E4062">
        <v>2407</v>
      </c>
      <c r="F4062">
        <v>0</v>
      </c>
      <c r="H4062">
        <v>73</v>
      </c>
      <c r="I4062" s="101" t="s">
        <v>26</v>
      </c>
      <c r="J4062" s="1">
        <f>DATEVALUE(RIGHT(jaar_zip[[#This Row],[YYYYMMDD]],2)&amp;"-"&amp;MID(jaar_zip[[#This Row],[YYYYMMDD]],5,2)&amp;"-"&amp;LEFT(jaar_zip[[#This Row],[YYYYMMDD]],4))</f>
        <v>45516</v>
      </c>
      <c r="K4062" s="101" t="str">
        <f>IF(AND(VALUE(MONTH(jaar_zip[[#This Row],[Datum]]))=1,VALUE(WEEKNUM(jaar_zip[[#This Row],[Datum]],21))&gt;51),RIGHT(YEAR(jaar_zip[[#This Row],[Datum]])-1,2),RIGHT(YEAR(jaar_zip[[#This Row],[Datum]]),2))&amp;"-"&amp; TEXT(WEEKNUM(jaar_zip[[#This Row],[Datum]],21),"00")</f>
        <v>24-33</v>
      </c>
      <c r="L4062" s="101">
        <f>MONTH(jaar_zip[[#This Row],[Datum]])</f>
        <v>8</v>
      </c>
      <c r="M4062" s="101">
        <f>IF(ISNUMBER(jaar_zip[[#This Row],[etmaaltemperatuur]]),IF(jaar_zip[[#This Row],[etmaaltemperatuur]]&lt;stookgrens,stookgrens-jaar_zip[[#This Row],[etmaaltemperatuur]],0),"")</f>
        <v>0</v>
      </c>
      <c r="N4062" s="101">
        <f>IF(ISNUMBER(jaar_zip[[#This Row],[graaddagen]]),IF(OR(MONTH(jaar_zip[[#This Row],[Datum]])=1,MONTH(jaar_zip[[#This Row],[Datum]])=2,MONTH(jaar_zip[[#This Row],[Datum]])=11,MONTH(jaar_zip[[#This Row],[Datum]])=12),1.1,IF(OR(MONTH(jaar_zip[[#This Row],[Datum]])=3,MONTH(jaar_zip[[#This Row],[Datum]])=10),1,0.8))*jaar_zip[[#This Row],[graaddagen]],"")</f>
        <v>0</v>
      </c>
      <c r="O4062" s="101">
        <f>IF(ISNUMBER(jaar_zip[[#This Row],[etmaaltemperatuur]]),IF(jaar_zip[[#This Row],[etmaaltemperatuur]]&gt;stookgrens,jaar_zip[[#This Row],[etmaaltemperatuur]]-stookgrens,0),"")</f>
        <v>3.6999999999999993</v>
      </c>
    </row>
    <row r="4063" spans="1:15" x14ac:dyDescent="0.25">
      <c r="A4063">
        <v>278</v>
      </c>
      <c r="B4063">
        <v>20240813</v>
      </c>
      <c r="C4063">
        <v>2</v>
      </c>
      <c r="D4063">
        <v>24.7</v>
      </c>
      <c r="E4063">
        <v>2089</v>
      </c>
      <c r="F4063">
        <v>0.9</v>
      </c>
      <c r="H4063">
        <v>78</v>
      </c>
      <c r="I4063" s="101" t="s">
        <v>26</v>
      </c>
      <c r="J4063" s="1">
        <f>DATEVALUE(RIGHT(jaar_zip[[#This Row],[YYYYMMDD]],2)&amp;"-"&amp;MID(jaar_zip[[#This Row],[YYYYMMDD]],5,2)&amp;"-"&amp;LEFT(jaar_zip[[#This Row],[YYYYMMDD]],4))</f>
        <v>45517</v>
      </c>
      <c r="K4063" s="101" t="str">
        <f>IF(AND(VALUE(MONTH(jaar_zip[[#This Row],[Datum]]))=1,VALUE(WEEKNUM(jaar_zip[[#This Row],[Datum]],21))&gt;51),RIGHT(YEAR(jaar_zip[[#This Row],[Datum]])-1,2),RIGHT(YEAR(jaar_zip[[#This Row],[Datum]]),2))&amp;"-"&amp; TEXT(WEEKNUM(jaar_zip[[#This Row],[Datum]],21),"00")</f>
        <v>24-33</v>
      </c>
      <c r="L4063" s="101">
        <f>MONTH(jaar_zip[[#This Row],[Datum]])</f>
        <v>8</v>
      </c>
      <c r="M4063" s="101">
        <f>IF(ISNUMBER(jaar_zip[[#This Row],[etmaaltemperatuur]]),IF(jaar_zip[[#This Row],[etmaaltemperatuur]]&lt;stookgrens,stookgrens-jaar_zip[[#This Row],[etmaaltemperatuur]],0),"")</f>
        <v>0</v>
      </c>
      <c r="N4063" s="101">
        <f>IF(ISNUMBER(jaar_zip[[#This Row],[graaddagen]]),IF(OR(MONTH(jaar_zip[[#This Row],[Datum]])=1,MONTH(jaar_zip[[#This Row],[Datum]])=2,MONTH(jaar_zip[[#This Row],[Datum]])=11,MONTH(jaar_zip[[#This Row],[Datum]])=12),1.1,IF(OR(MONTH(jaar_zip[[#This Row],[Datum]])=3,MONTH(jaar_zip[[#This Row],[Datum]])=10),1,0.8))*jaar_zip[[#This Row],[graaddagen]],"")</f>
        <v>0</v>
      </c>
      <c r="O4063" s="101">
        <f>IF(ISNUMBER(jaar_zip[[#This Row],[etmaaltemperatuur]]),IF(jaar_zip[[#This Row],[etmaaltemperatuur]]&gt;stookgrens,jaar_zip[[#This Row],[etmaaltemperatuur]]-stookgrens,0),"")</f>
        <v>6.6999999999999993</v>
      </c>
    </row>
    <row r="4064" spans="1:15" x14ac:dyDescent="0.25">
      <c r="A4064">
        <v>278</v>
      </c>
      <c r="B4064">
        <v>20240814</v>
      </c>
      <c r="C4064">
        <v>1.4</v>
      </c>
      <c r="D4064">
        <v>21</v>
      </c>
      <c r="E4064">
        <v>1121</v>
      </c>
      <c r="F4064">
        <v>22.1</v>
      </c>
      <c r="H4064">
        <v>88</v>
      </c>
      <c r="I4064" s="101" t="s">
        <v>26</v>
      </c>
      <c r="J4064" s="1">
        <f>DATEVALUE(RIGHT(jaar_zip[[#This Row],[YYYYMMDD]],2)&amp;"-"&amp;MID(jaar_zip[[#This Row],[YYYYMMDD]],5,2)&amp;"-"&amp;LEFT(jaar_zip[[#This Row],[YYYYMMDD]],4))</f>
        <v>45518</v>
      </c>
      <c r="K4064" s="101" t="str">
        <f>IF(AND(VALUE(MONTH(jaar_zip[[#This Row],[Datum]]))=1,VALUE(WEEKNUM(jaar_zip[[#This Row],[Datum]],21))&gt;51),RIGHT(YEAR(jaar_zip[[#This Row],[Datum]])-1,2),RIGHT(YEAR(jaar_zip[[#This Row],[Datum]]),2))&amp;"-"&amp; TEXT(WEEKNUM(jaar_zip[[#This Row],[Datum]],21),"00")</f>
        <v>24-33</v>
      </c>
      <c r="L4064" s="101">
        <f>MONTH(jaar_zip[[#This Row],[Datum]])</f>
        <v>8</v>
      </c>
      <c r="M4064" s="101">
        <f>IF(ISNUMBER(jaar_zip[[#This Row],[etmaaltemperatuur]]),IF(jaar_zip[[#This Row],[etmaaltemperatuur]]&lt;stookgrens,stookgrens-jaar_zip[[#This Row],[etmaaltemperatuur]],0),"")</f>
        <v>0</v>
      </c>
      <c r="N4064" s="101">
        <f>IF(ISNUMBER(jaar_zip[[#This Row],[graaddagen]]),IF(OR(MONTH(jaar_zip[[#This Row],[Datum]])=1,MONTH(jaar_zip[[#This Row],[Datum]])=2,MONTH(jaar_zip[[#This Row],[Datum]])=11,MONTH(jaar_zip[[#This Row],[Datum]])=12),1.1,IF(OR(MONTH(jaar_zip[[#This Row],[Datum]])=3,MONTH(jaar_zip[[#This Row],[Datum]])=10),1,0.8))*jaar_zip[[#This Row],[graaddagen]],"")</f>
        <v>0</v>
      </c>
      <c r="O4064" s="101">
        <f>IF(ISNUMBER(jaar_zip[[#This Row],[etmaaltemperatuur]]),IF(jaar_zip[[#This Row],[etmaaltemperatuur]]&gt;stookgrens,jaar_zip[[#This Row],[etmaaltemperatuur]]-stookgrens,0),"")</f>
        <v>3</v>
      </c>
    </row>
    <row r="4065" spans="1:15" x14ac:dyDescent="0.25">
      <c r="A4065">
        <v>278</v>
      </c>
      <c r="B4065">
        <v>20240815</v>
      </c>
      <c r="C4065">
        <v>2.5</v>
      </c>
      <c r="D4065">
        <v>21.1</v>
      </c>
      <c r="E4065">
        <v>1751</v>
      </c>
      <c r="F4065">
        <v>0</v>
      </c>
      <c r="H4065">
        <v>79</v>
      </c>
      <c r="I4065" s="101" t="s">
        <v>26</v>
      </c>
      <c r="J4065" s="1">
        <f>DATEVALUE(RIGHT(jaar_zip[[#This Row],[YYYYMMDD]],2)&amp;"-"&amp;MID(jaar_zip[[#This Row],[YYYYMMDD]],5,2)&amp;"-"&amp;LEFT(jaar_zip[[#This Row],[YYYYMMDD]],4))</f>
        <v>45519</v>
      </c>
      <c r="K4065" s="101" t="str">
        <f>IF(AND(VALUE(MONTH(jaar_zip[[#This Row],[Datum]]))=1,VALUE(WEEKNUM(jaar_zip[[#This Row],[Datum]],21))&gt;51),RIGHT(YEAR(jaar_zip[[#This Row],[Datum]])-1,2),RIGHT(YEAR(jaar_zip[[#This Row],[Datum]]),2))&amp;"-"&amp; TEXT(WEEKNUM(jaar_zip[[#This Row],[Datum]],21),"00")</f>
        <v>24-33</v>
      </c>
      <c r="L4065" s="101">
        <f>MONTH(jaar_zip[[#This Row],[Datum]])</f>
        <v>8</v>
      </c>
      <c r="M4065" s="101">
        <f>IF(ISNUMBER(jaar_zip[[#This Row],[etmaaltemperatuur]]),IF(jaar_zip[[#This Row],[etmaaltemperatuur]]&lt;stookgrens,stookgrens-jaar_zip[[#This Row],[etmaaltemperatuur]],0),"")</f>
        <v>0</v>
      </c>
      <c r="N4065" s="101">
        <f>IF(ISNUMBER(jaar_zip[[#This Row],[graaddagen]]),IF(OR(MONTH(jaar_zip[[#This Row],[Datum]])=1,MONTH(jaar_zip[[#This Row],[Datum]])=2,MONTH(jaar_zip[[#This Row],[Datum]])=11,MONTH(jaar_zip[[#This Row],[Datum]])=12),1.1,IF(OR(MONTH(jaar_zip[[#This Row],[Datum]])=3,MONTH(jaar_zip[[#This Row],[Datum]])=10),1,0.8))*jaar_zip[[#This Row],[graaddagen]],"")</f>
        <v>0</v>
      </c>
      <c r="O4065" s="101">
        <f>IF(ISNUMBER(jaar_zip[[#This Row],[etmaaltemperatuur]]),IF(jaar_zip[[#This Row],[etmaaltemperatuur]]&gt;stookgrens,jaar_zip[[#This Row],[etmaaltemperatuur]]-stookgrens,0),"")</f>
        <v>3.1000000000000014</v>
      </c>
    </row>
    <row r="4066" spans="1:15" x14ac:dyDescent="0.25">
      <c r="A4066">
        <v>278</v>
      </c>
      <c r="B4066">
        <v>20240816</v>
      </c>
      <c r="C4066">
        <v>2</v>
      </c>
      <c r="D4066">
        <v>19.2</v>
      </c>
      <c r="E4066">
        <v>630</v>
      </c>
      <c r="F4066">
        <v>7.4</v>
      </c>
      <c r="H4066">
        <v>90</v>
      </c>
      <c r="I4066" s="101" t="s">
        <v>26</v>
      </c>
      <c r="J4066" s="1">
        <f>DATEVALUE(RIGHT(jaar_zip[[#This Row],[YYYYMMDD]],2)&amp;"-"&amp;MID(jaar_zip[[#This Row],[YYYYMMDD]],5,2)&amp;"-"&amp;LEFT(jaar_zip[[#This Row],[YYYYMMDD]],4))</f>
        <v>45520</v>
      </c>
      <c r="K4066" s="101" t="str">
        <f>IF(AND(VALUE(MONTH(jaar_zip[[#This Row],[Datum]]))=1,VALUE(WEEKNUM(jaar_zip[[#This Row],[Datum]],21))&gt;51),RIGHT(YEAR(jaar_zip[[#This Row],[Datum]])-1,2),RIGHT(YEAR(jaar_zip[[#This Row],[Datum]]),2))&amp;"-"&amp; TEXT(WEEKNUM(jaar_zip[[#This Row],[Datum]],21),"00")</f>
        <v>24-33</v>
      </c>
      <c r="L4066" s="101">
        <f>MONTH(jaar_zip[[#This Row],[Datum]])</f>
        <v>8</v>
      </c>
      <c r="M4066" s="101">
        <f>IF(ISNUMBER(jaar_zip[[#This Row],[etmaaltemperatuur]]),IF(jaar_zip[[#This Row],[etmaaltemperatuur]]&lt;stookgrens,stookgrens-jaar_zip[[#This Row],[etmaaltemperatuur]],0),"")</f>
        <v>0</v>
      </c>
      <c r="N4066" s="101">
        <f>IF(ISNUMBER(jaar_zip[[#This Row],[graaddagen]]),IF(OR(MONTH(jaar_zip[[#This Row],[Datum]])=1,MONTH(jaar_zip[[#This Row],[Datum]])=2,MONTH(jaar_zip[[#This Row],[Datum]])=11,MONTH(jaar_zip[[#This Row],[Datum]])=12),1.1,IF(OR(MONTH(jaar_zip[[#This Row],[Datum]])=3,MONTH(jaar_zip[[#This Row],[Datum]])=10),1,0.8))*jaar_zip[[#This Row],[graaddagen]],"")</f>
        <v>0</v>
      </c>
      <c r="O4066" s="101">
        <f>IF(ISNUMBER(jaar_zip[[#This Row],[etmaaltemperatuur]]),IF(jaar_zip[[#This Row],[etmaaltemperatuur]]&gt;stookgrens,jaar_zip[[#This Row],[etmaaltemperatuur]]-stookgrens,0),"")</f>
        <v>1.1999999999999993</v>
      </c>
    </row>
    <row r="4067" spans="1:15" x14ac:dyDescent="0.25">
      <c r="A4067">
        <v>278</v>
      </c>
      <c r="B4067">
        <v>20240817</v>
      </c>
      <c r="C4067">
        <v>1.2</v>
      </c>
      <c r="D4067">
        <v>18.399999999999999</v>
      </c>
      <c r="E4067">
        <v>2214</v>
      </c>
      <c r="F4067">
        <v>0</v>
      </c>
      <c r="H4067">
        <v>76</v>
      </c>
      <c r="I4067" s="101" t="s">
        <v>26</v>
      </c>
      <c r="J4067" s="1">
        <f>DATEVALUE(RIGHT(jaar_zip[[#This Row],[YYYYMMDD]],2)&amp;"-"&amp;MID(jaar_zip[[#This Row],[YYYYMMDD]],5,2)&amp;"-"&amp;LEFT(jaar_zip[[#This Row],[YYYYMMDD]],4))</f>
        <v>45521</v>
      </c>
      <c r="K4067" s="101" t="str">
        <f>IF(AND(VALUE(MONTH(jaar_zip[[#This Row],[Datum]]))=1,VALUE(WEEKNUM(jaar_zip[[#This Row],[Datum]],21))&gt;51),RIGHT(YEAR(jaar_zip[[#This Row],[Datum]])-1,2),RIGHT(YEAR(jaar_zip[[#This Row],[Datum]]),2))&amp;"-"&amp; TEXT(WEEKNUM(jaar_zip[[#This Row],[Datum]],21),"00")</f>
        <v>24-33</v>
      </c>
      <c r="L4067" s="101">
        <f>MONTH(jaar_zip[[#This Row],[Datum]])</f>
        <v>8</v>
      </c>
      <c r="M4067" s="101">
        <f>IF(ISNUMBER(jaar_zip[[#This Row],[etmaaltemperatuur]]),IF(jaar_zip[[#This Row],[etmaaltemperatuur]]&lt;stookgrens,stookgrens-jaar_zip[[#This Row],[etmaaltemperatuur]],0),"")</f>
        <v>0</v>
      </c>
      <c r="N4067" s="101">
        <f>IF(ISNUMBER(jaar_zip[[#This Row],[graaddagen]]),IF(OR(MONTH(jaar_zip[[#This Row],[Datum]])=1,MONTH(jaar_zip[[#This Row],[Datum]])=2,MONTH(jaar_zip[[#This Row],[Datum]])=11,MONTH(jaar_zip[[#This Row],[Datum]])=12),1.1,IF(OR(MONTH(jaar_zip[[#This Row],[Datum]])=3,MONTH(jaar_zip[[#This Row],[Datum]])=10),1,0.8))*jaar_zip[[#This Row],[graaddagen]],"")</f>
        <v>0</v>
      </c>
      <c r="O4067" s="101">
        <f>IF(ISNUMBER(jaar_zip[[#This Row],[etmaaltemperatuur]]),IF(jaar_zip[[#This Row],[etmaaltemperatuur]]&gt;stookgrens,jaar_zip[[#This Row],[etmaaltemperatuur]]-stookgrens,0),"")</f>
        <v>0.39999999999999858</v>
      </c>
    </row>
    <row r="4068" spans="1:15" x14ac:dyDescent="0.25">
      <c r="A4068">
        <v>278</v>
      </c>
      <c r="B4068">
        <v>20240818</v>
      </c>
      <c r="C4068">
        <v>1.5</v>
      </c>
      <c r="D4068">
        <v>17.899999999999999</v>
      </c>
      <c r="E4068">
        <v>1688</v>
      </c>
      <c r="F4068">
        <v>0</v>
      </c>
      <c r="H4068">
        <v>77</v>
      </c>
      <c r="I4068" s="101" t="s">
        <v>26</v>
      </c>
      <c r="J4068" s="1">
        <f>DATEVALUE(RIGHT(jaar_zip[[#This Row],[YYYYMMDD]],2)&amp;"-"&amp;MID(jaar_zip[[#This Row],[YYYYMMDD]],5,2)&amp;"-"&amp;LEFT(jaar_zip[[#This Row],[YYYYMMDD]],4))</f>
        <v>45522</v>
      </c>
      <c r="K4068" s="101" t="str">
        <f>IF(AND(VALUE(MONTH(jaar_zip[[#This Row],[Datum]]))=1,VALUE(WEEKNUM(jaar_zip[[#This Row],[Datum]],21))&gt;51),RIGHT(YEAR(jaar_zip[[#This Row],[Datum]])-1,2),RIGHT(YEAR(jaar_zip[[#This Row],[Datum]]),2))&amp;"-"&amp; TEXT(WEEKNUM(jaar_zip[[#This Row],[Datum]],21),"00")</f>
        <v>24-33</v>
      </c>
      <c r="L4068" s="101">
        <f>MONTH(jaar_zip[[#This Row],[Datum]])</f>
        <v>8</v>
      </c>
      <c r="M4068" s="101">
        <f>IF(ISNUMBER(jaar_zip[[#This Row],[etmaaltemperatuur]]),IF(jaar_zip[[#This Row],[etmaaltemperatuur]]&lt;stookgrens,stookgrens-jaar_zip[[#This Row],[etmaaltemperatuur]],0),"")</f>
        <v>0.10000000000000142</v>
      </c>
      <c r="N4068" s="101">
        <f>IF(ISNUMBER(jaar_zip[[#This Row],[graaddagen]]),IF(OR(MONTH(jaar_zip[[#This Row],[Datum]])=1,MONTH(jaar_zip[[#This Row],[Datum]])=2,MONTH(jaar_zip[[#This Row],[Datum]])=11,MONTH(jaar_zip[[#This Row],[Datum]])=12),1.1,IF(OR(MONTH(jaar_zip[[#This Row],[Datum]])=3,MONTH(jaar_zip[[#This Row],[Datum]])=10),1,0.8))*jaar_zip[[#This Row],[graaddagen]],"")</f>
        <v>8.000000000000114E-2</v>
      </c>
      <c r="O4068" s="101">
        <f>IF(ISNUMBER(jaar_zip[[#This Row],[etmaaltemperatuur]]),IF(jaar_zip[[#This Row],[etmaaltemperatuur]]&gt;stookgrens,jaar_zip[[#This Row],[etmaaltemperatuur]]-stookgrens,0),"")</f>
        <v>0</v>
      </c>
    </row>
    <row r="4069" spans="1:15" x14ac:dyDescent="0.25">
      <c r="A4069">
        <v>278</v>
      </c>
      <c r="B4069">
        <v>20240819</v>
      </c>
      <c r="C4069">
        <v>1.4</v>
      </c>
      <c r="D4069">
        <v>16.899999999999999</v>
      </c>
      <c r="E4069">
        <v>2033</v>
      </c>
      <c r="F4069">
        <v>0</v>
      </c>
      <c r="H4069">
        <v>76</v>
      </c>
      <c r="I4069" s="101" t="s">
        <v>26</v>
      </c>
      <c r="J4069" s="1">
        <f>DATEVALUE(RIGHT(jaar_zip[[#This Row],[YYYYMMDD]],2)&amp;"-"&amp;MID(jaar_zip[[#This Row],[YYYYMMDD]],5,2)&amp;"-"&amp;LEFT(jaar_zip[[#This Row],[YYYYMMDD]],4))</f>
        <v>45523</v>
      </c>
      <c r="K4069" s="101" t="str">
        <f>IF(AND(VALUE(MONTH(jaar_zip[[#This Row],[Datum]]))=1,VALUE(WEEKNUM(jaar_zip[[#This Row],[Datum]],21))&gt;51),RIGHT(YEAR(jaar_zip[[#This Row],[Datum]])-1,2),RIGHT(YEAR(jaar_zip[[#This Row],[Datum]]),2))&amp;"-"&amp; TEXT(WEEKNUM(jaar_zip[[#This Row],[Datum]],21),"00")</f>
        <v>24-34</v>
      </c>
      <c r="L4069" s="101">
        <f>MONTH(jaar_zip[[#This Row],[Datum]])</f>
        <v>8</v>
      </c>
      <c r="M4069" s="101">
        <f>IF(ISNUMBER(jaar_zip[[#This Row],[etmaaltemperatuur]]),IF(jaar_zip[[#This Row],[etmaaltemperatuur]]&lt;stookgrens,stookgrens-jaar_zip[[#This Row],[etmaaltemperatuur]],0),"")</f>
        <v>1.1000000000000014</v>
      </c>
      <c r="N4069" s="101">
        <f>IF(ISNUMBER(jaar_zip[[#This Row],[graaddagen]]),IF(OR(MONTH(jaar_zip[[#This Row],[Datum]])=1,MONTH(jaar_zip[[#This Row],[Datum]])=2,MONTH(jaar_zip[[#This Row],[Datum]])=11,MONTH(jaar_zip[[#This Row],[Datum]])=12),1.1,IF(OR(MONTH(jaar_zip[[#This Row],[Datum]])=3,MONTH(jaar_zip[[#This Row],[Datum]])=10),1,0.8))*jaar_zip[[#This Row],[graaddagen]],"")</f>
        <v>0.88000000000000123</v>
      </c>
      <c r="O4069" s="101">
        <f>IF(ISNUMBER(jaar_zip[[#This Row],[etmaaltemperatuur]]),IF(jaar_zip[[#This Row],[etmaaltemperatuur]]&gt;stookgrens,jaar_zip[[#This Row],[etmaaltemperatuur]]-stookgrens,0),"")</f>
        <v>0</v>
      </c>
    </row>
    <row r="4070" spans="1:15" x14ac:dyDescent="0.25">
      <c r="A4070">
        <v>278</v>
      </c>
      <c r="B4070">
        <v>20240820</v>
      </c>
      <c r="C4070">
        <v>2.8</v>
      </c>
      <c r="D4070">
        <v>18.600000000000001</v>
      </c>
      <c r="E4070">
        <v>1556</v>
      </c>
      <c r="F4070">
        <v>11.2</v>
      </c>
      <c r="H4070">
        <v>80</v>
      </c>
      <c r="I4070" s="101" t="s">
        <v>26</v>
      </c>
      <c r="J4070" s="1">
        <f>DATEVALUE(RIGHT(jaar_zip[[#This Row],[YYYYMMDD]],2)&amp;"-"&amp;MID(jaar_zip[[#This Row],[YYYYMMDD]],5,2)&amp;"-"&amp;LEFT(jaar_zip[[#This Row],[YYYYMMDD]],4))</f>
        <v>45524</v>
      </c>
      <c r="K4070" s="101" t="str">
        <f>IF(AND(VALUE(MONTH(jaar_zip[[#This Row],[Datum]]))=1,VALUE(WEEKNUM(jaar_zip[[#This Row],[Datum]],21))&gt;51),RIGHT(YEAR(jaar_zip[[#This Row],[Datum]])-1,2),RIGHT(YEAR(jaar_zip[[#This Row],[Datum]]),2))&amp;"-"&amp; TEXT(WEEKNUM(jaar_zip[[#This Row],[Datum]],21),"00")</f>
        <v>24-34</v>
      </c>
      <c r="L4070" s="101">
        <f>MONTH(jaar_zip[[#This Row],[Datum]])</f>
        <v>8</v>
      </c>
      <c r="M4070" s="101">
        <f>IF(ISNUMBER(jaar_zip[[#This Row],[etmaaltemperatuur]]),IF(jaar_zip[[#This Row],[etmaaltemperatuur]]&lt;stookgrens,stookgrens-jaar_zip[[#This Row],[etmaaltemperatuur]],0),"")</f>
        <v>0</v>
      </c>
      <c r="N4070" s="101">
        <f>IF(ISNUMBER(jaar_zip[[#This Row],[graaddagen]]),IF(OR(MONTH(jaar_zip[[#This Row],[Datum]])=1,MONTH(jaar_zip[[#This Row],[Datum]])=2,MONTH(jaar_zip[[#This Row],[Datum]])=11,MONTH(jaar_zip[[#This Row],[Datum]])=12),1.1,IF(OR(MONTH(jaar_zip[[#This Row],[Datum]])=3,MONTH(jaar_zip[[#This Row],[Datum]])=10),1,0.8))*jaar_zip[[#This Row],[graaddagen]],"")</f>
        <v>0</v>
      </c>
      <c r="O4070" s="101">
        <f>IF(ISNUMBER(jaar_zip[[#This Row],[etmaaltemperatuur]]),IF(jaar_zip[[#This Row],[etmaaltemperatuur]]&gt;stookgrens,jaar_zip[[#This Row],[etmaaltemperatuur]]-stookgrens,0),"")</f>
        <v>0.60000000000000142</v>
      </c>
    </row>
    <row r="4071" spans="1:15" x14ac:dyDescent="0.25">
      <c r="A4071">
        <v>278</v>
      </c>
      <c r="B4071">
        <v>20240821</v>
      </c>
      <c r="C4071">
        <v>3.7</v>
      </c>
      <c r="D4071">
        <v>15.7</v>
      </c>
      <c r="E4071">
        <v>1892</v>
      </c>
      <c r="F4071">
        <v>0</v>
      </c>
      <c r="H4071">
        <v>73</v>
      </c>
      <c r="I4071" s="101" t="s">
        <v>26</v>
      </c>
      <c r="J4071" s="1">
        <f>DATEVALUE(RIGHT(jaar_zip[[#This Row],[YYYYMMDD]],2)&amp;"-"&amp;MID(jaar_zip[[#This Row],[YYYYMMDD]],5,2)&amp;"-"&amp;LEFT(jaar_zip[[#This Row],[YYYYMMDD]],4))</f>
        <v>45525</v>
      </c>
      <c r="K4071" s="101" t="str">
        <f>IF(AND(VALUE(MONTH(jaar_zip[[#This Row],[Datum]]))=1,VALUE(WEEKNUM(jaar_zip[[#This Row],[Datum]],21))&gt;51),RIGHT(YEAR(jaar_zip[[#This Row],[Datum]])-1,2),RIGHT(YEAR(jaar_zip[[#This Row],[Datum]]),2))&amp;"-"&amp; TEXT(WEEKNUM(jaar_zip[[#This Row],[Datum]],21),"00")</f>
        <v>24-34</v>
      </c>
      <c r="L4071" s="101">
        <f>MONTH(jaar_zip[[#This Row],[Datum]])</f>
        <v>8</v>
      </c>
      <c r="M4071" s="101">
        <f>IF(ISNUMBER(jaar_zip[[#This Row],[etmaaltemperatuur]]),IF(jaar_zip[[#This Row],[etmaaltemperatuur]]&lt;stookgrens,stookgrens-jaar_zip[[#This Row],[etmaaltemperatuur]],0),"")</f>
        <v>2.3000000000000007</v>
      </c>
      <c r="N4071" s="101">
        <f>IF(ISNUMBER(jaar_zip[[#This Row],[graaddagen]]),IF(OR(MONTH(jaar_zip[[#This Row],[Datum]])=1,MONTH(jaar_zip[[#This Row],[Datum]])=2,MONTH(jaar_zip[[#This Row],[Datum]])=11,MONTH(jaar_zip[[#This Row],[Datum]])=12),1.1,IF(OR(MONTH(jaar_zip[[#This Row],[Datum]])=3,MONTH(jaar_zip[[#This Row],[Datum]])=10),1,0.8))*jaar_zip[[#This Row],[graaddagen]],"")</f>
        <v>1.8400000000000007</v>
      </c>
      <c r="O4071" s="101">
        <f>IF(ISNUMBER(jaar_zip[[#This Row],[etmaaltemperatuur]]),IF(jaar_zip[[#This Row],[etmaaltemperatuur]]&gt;stookgrens,jaar_zip[[#This Row],[etmaaltemperatuur]]-stookgrens,0),"")</f>
        <v>0</v>
      </c>
    </row>
    <row r="4072" spans="1:15" x14ac:dyDescent="0.25">
      <c r="A4072">
        <v>278</v>
      </c>
      <c r="B4072">
        <v>20240822</v>
      </c>
      <c r="C4072">
        <v>3.6</v>
      </c>
      <c r="D4072">
        <v>18.399999999999999</v>
      </c>
      <c r="E4072">
        <v>1347</v>
      </c>
      <c r="F4072">
        <v>0</v>
      </c>
      <c r="H4072">
        <v>65</v>
      </c>
      <c r="I4072" s="101" t="s">
        <v>26</v>
      </c>
      <c r="J4072" s="1">
        <f>DATEVALUE(RIGHT(jaar_zip[[#This Row],[YYYYMMDD]],2)&amp;"-"&amp;MID(jaar_zip[[#This Row],[YYYYMMDD]],5,2)&amp;"-"&amp;LEFT(jaar_zip[[#This Row],[YYYYMMDD]],4))</f>
        <v>45526</v>
      </c>
      <c r="K4072" s="101" t="str">
        <f>IF(AND(VALUE(MONTH(jaar_zip[[#This Row],[Datum]]))=1,VALUE(WEEKNUM(jaar_zip[[#This Row],[Datum]],21))&gt;51),RIGHT(YEAR(jaar_zip[[#This Row],[Datum]])-1,2),RIGHT(YEAR(jaar_zip[[#This Row],[Datum]]),2))&amp;"-"&amp; TEXT(WEEKNUM(jaar_zip[[#This Row],[Datum]],21),"00")</f>
        <v>24-34</v>
      </c>
      <c r="L4072" s="101">
        <f>MONTH(jaar_zip[[#This Row],[Datum]])</f>
        <v>8</v>
      </c>
      <c r="M4072" s="101">
        <f>IF(ISNUMBER(jaar_zip[[#This Row],[etmaaltemperatuur]]),IF(jaar_zip[[#This Row],[etmaaltemperatuur]]&lt;stookgrens,stookgrens-jaar_zip[[#This Row],[etmaaltemperatuur]],0),"")</f>
        <v>0</v>
      </c>
      <c r="N4072" s="101">
        <f>IF(ISNUMBER(jaar_zip[[#This Row],[graaddagen]]),IF(OR(MONTH(jaar_zip[[#This Row],[Datum]])=1,MONTH(jaar_zip[[#This Row],[Datum]])=2,MONTH(jaar_zip[[#This Row],[Datum]])=11,MONTH(jaar_zip[[#This Row],[Datum]])=12),1.1,IF(OR(MONTH(jaar_zip[[#This Row],[Datum]])=3,MONTH(jaar_zip[[#This Row],[Datum]])=10),1,0.8))*jaar_zip[[#This Row],[graaddagen]],"")</f>
        <v>0</v>
      </c>
      <c r="O4072" s="101">
        <f>IF(ISNUMBER(jaar_zip[[#This Row],[etmaaltemperatuur]]),IF(jaar_zip[[#This Row],[etmaaltemperatuur]]&gt;stookgrens,jaar_zip[[#This Row],[etmaaltemperatuur]]-stookgrens,0),"")</f>
        <v>0.39999999999999858</v>
      </c>
    </row>
    <row r="4073" spans="1:15" x14ac:dyDescent="0.25">
      <c r="A4073">
        <v>278</v>
      </c>
      <c r="B4073">
        <v>20240823</v>
      </c>
      <c r="C4073">
        <v>3.8</v>
      </c>
      <c r="D4073">
        <v>18.8</v>
      </c>
      <c r="E4073">
        <v>1243</v>
      </c>
      <c r="F4073">
        <v>0.4</v>
      </c>
      <c r="H4073">
        <v>75</v>
      </c>
      <c r="I4073" s="101" t="s">
        <v>26</v>
      </c>
      <c r="J4073" s="1">
        <f>DATEVALUE(RIGHT(jaar_zip[[#This Row],[YYYYMMDD]],2)&amp;"-"&amp;MID(jaar_zip[[#This Row],[YYYYMMDD]],5,2)&amp;"-"&amp;LEFT(jaar_zip[[#This Row],[YYYYMMDD]],4))</f>
        <v>45527</v>
      </c>
      <c r="K4073" s="101" t="str">
        <f>IF(AND(VALUE(MONTH(jaar_zip[[#This Row],[Datum]]))=1,VALUE(WEEKNUM(jaar_zip[[#This Row],[Datum]],21))&gt;51),RIGHT(YEAR(jaar_zip[[#This Row],[Datum]])-1,2),RIGHT(YEAR(jaar_zip[[#This Row],[Datum]]),2))&amp;"-"&amp; TEXT(WEEKNUM(jaar_zip[[#This Row],[Datum]],21),"00")</f>
        <v>24-34</v>
      </c>
      <c r="L4073" s="101">
        <f>MONTH(jaar_zip[[#This Row],[Datum]])</f>
        <v>8</v>
      </c>
      <c r="M4073" s="101">
        <f>IF(ISNUMBER(jaar_zip[[#This Row],[etmaaltemperatuur]]),IF(jaar_zip[[#This Row],[etmaaltemperatuur]]&lt;stookgrens,stookgrens-jaar_zip[[#This Row],[etmaaltemperatuur]],0),"")</f>
        <v>0</v>
      </c>
      <c r="N4073" s="101">
        <f>IF(ISNUMBER(jaar_zip[[#This Row],[graaddagen]]),IF(OR(MONTH(jaar_zip[[#This Row],[Datum]])=1,MONTH(jaar_zip[[#This Row],[Datum]])=2,MONTH(jaar_zip[[#This Row],[Datum]])=11,MONTH(jaar_zip[[#This Row],[Datum]])=12),1.1,IF(OR(MONTH(jaar_zip[[#This Row],[Datum]])=3,MONTH(jaar_zip[[#This Row],[Datum]])=10),1,0.8))*jaar_zip[[#This Row],[graaddagen]],"")</f>
        <v>0</v>
      </c>
      <c r="O4073" s="101">
        <f>IF(ISNUMBER(jaar_zip[[#This Row],[etmaaltemperatuur]]),IF(jaar_zip[[#This Row],[etmaaltemperatuur]]&gt;stookgrens,jaar_zip[[#This Row],[etmaaltemperatuur]]-stookgrens,0),"")</f>
        <v>0.80000000000000071</v>
      </c>
    </row>
    <row r="4074" spans="1:15" x14ac:dyDescent="0.25">
      <c r="A4074">
        <v>278</v>
      </c>
      <c r="B4074">
        <v>20240824</v>
      </c>
      <c r="C4074">
        <v>3.2</v>
      </c>
      <c r="D4074">
        <v>19.3</v>
      </c>
      <c r="E4074">
        <v>1385</v>
      </c>
      <c r="F4074">
        <v>9.4</v>
      </c>
      <c r="H4074">
        <v>83</v>
      </c>
      <c r="I4074" s="101" t="s">
        <v>26</v>
      </c>
      <c r="J4074" s="1">
        <f>DATEVALUE(RIGHT(jaar_zip[[#This Row],[YYYYMMDD]],2)&amp;"-"&amp;MID(jaar_zip[[#This Row],[YYYYMMDD]],5,2)&amp;"-"&amp;LEFT(jaar_zip[[#This Row],[YYYYMMDD]],4))</f>
        <v>45528</v>
      </c>
      <c r="K4074" s="101" t="str">
        <f>IF(AND(VALUE(MONTH(jaar_zip[[#This Row],[Datum]]))=1,VALUE(WEEKNUM(jaar_zip[[#This Row],[Datum]],21))&gt;51),RIGHT(YEAR(jaar_zip[[#This Row],[Datum]])-1,2),RIGHT(YEAR(jaar_zip[[#This Row],[Datum]]),2))&amp;"-"&amp; TEXT(WEEKNUM(jaar_zip[[#This Row],[Datum]],21),"00")</f>
        <v>24-34</v>
      </c>
      <c r="L4074" s="101">
        <f>MONTH(jaar_zip[[#This Row],[Datum]])</f>
        <v>8</v>
      </c>
      <c r="M4074" s="101">
        <f>IF(ISNUMBER(jaar_zip[[#This Row],[etmaaltemperatuur]]),IF(jaar_zip[[#This Row],[etmaaltemperatuur]]&lt;stookgrens,stookgrens-jaar_zip[[#This Row],[etmaaltemperatuur]],0),"")</f>
        <v>0</v>
      </c>
      <c r="N4074" s="101">
        <f>IF(ISNUMBER(jaar_zip[[#This Row],[graaddagen]]),IF(OR(MONTH(jaar_zip[[#This Row],[Datum]])=1,MONTH(jaar_zip[[#This Row],[Datum]])=2,MONTH(jaar_zip[[#This Row],[Datum]])=11,MONTH(jaar_zip[[#This Row],[Datum]])=12),1.1,IF(OR(MONTH(jaar_zip[[#This Row],[Datum]])=3,MONTH(jaar_zip[[#This Row],[Datum]])=10),1,0.8))*jaar_zip[[#This Row],[graaddagen]],"")</f>
        <v>0</v>
      </c>
      <c r="O4074" s="101">
        <f>IF(ISNUMBER(jaar_zip[[#This Row],[etmaaltemperatuur]]),IF(jaar_zip[[#This Row],[etmaaltemperatuur]]&gt;stookgrens,jaar_zip[[#This Row],[etmaaltemperatuur]]-stookgrens,0),"")</f>
        <v>1.3000000000000007</v>
      </c>
    </row>
    <row r="4075" spans="1:15" x14ac:dyDescent="0.25">
      <c r="A4075">
        <v>278</v>
      </c>
      <c r="B4075">
        <v>20240825</v>
      </c>
      <c r="C4075">
        <v>3.4</v>
      </c>
      <c r="D4075">
        <v>16.2</v>
      </c>
      <c r="E4075">
        <v>1645</v>
      </c>
      <c r="F4075">
        <v>0.4</v>
      </c>
      <c r="H4075">
        <v>75</v>
      </c>
      <c r="I4075" s="101" t="s">
        <v>26</v>
      </c>
      <c r="J4075" s="1">
        <f>DATEVALUE(RIGHT(jaar_zip[[#This Row],[YYYYMMDD]],2)&amp;"-"&amp;MID(jaar_zip[[#This Row],[YYYYMMDD]],5,2)&amp;"-"&amp;LEFT(jaar_zip[[#This Row],[YYYYMMDD]],4))</f>
        <v>45529</v>
      </c>
      <c r="K4075" s="101" t="str">
        <f>IF(AND(VALUE(MONTH(jaar_zip[[#This Row],[Datum]]))=1,VALUE(WEEKNUM(jaar_zip[[#This Row],[Datum]],21))&gt;51),RIGHT(YEAR(jaar_zip[[#This Row],[Datum]])-1,2),RIGHT(YEAR(jaar_zip[[#This Row],[Datum]]),2))&amp;"-"&amp; TEXT(WEEKNUM(jaar_zip[[#This Row],[Datum]],21),"00")</f>
        <v>24-34</v>
      </c>
      <c r="L4075" s="101">
        <f>MONTH(jaar_zip[[#This Row],[Datum]])</f>
        <v>8</v>
      </c>
      <c r="M4075" s="101">
        <f>IF(ISNUMBER(jaar_zip[[#This Row],[etmaaltemperatuur]]),IF(jaar_zip[[#This Row],[etmaaltemperatuur]]&lt;stookgrens,stookgrens-jaar_zip[[#This Row],[etmaaltemperatuur]],0),"")</f>
        <v>1.8000000000000007</v>
      </c>
      <c r="N4075" s="101">
        <f>IF(ISNUMBER(jaar_zip[[#This Row],[graaddagen]]),IF(OR(MONTH(jaar_zip[[#This Row],[Datum]])=1,MONTH(jaar_zip[[#This Row],[Datum]])=2,MONTH(jaar_zip[[#This Row],[Datum]])=11,MONTH(jaar_zip[[#This Row],[Datum]])=12),1.1,IF(OR(MONTH(jaar_zip[[#This Row],[Datum]])=3,MONTH(jaar_zip[[#This Row],[Datum]])=10),1,0.8))*jaar_zip[[#This Row],[graaddagen]],"")</f>
        <v>1.4400000000000006</v>
      </c>
      <c r="O4075" s="101">
        <f>IF(ISNUMBER(jaar_zip[[#This Row],[etmaaltemperatuur]]),IF(jaar_zip[[#This Row],[etmaaltemperatuur]]&gt;stookgrens,jaar_zip[[#This Row],[etmaaltemperatuur]]-stookgrens,0),"")</f>
        <v>0</v>
      </c>
    </row>
    <row r="4076" spans="1:15" x14ac:dyDescent="0.25">
      <c r="A4076">
        <v>278</v>
      </c>
      <c r="B4076">
        <v>20240826</v>
      </c>
      <c r="C4076">
        <v>2.7</v>
      </c>
      <c r="D4076">
        <v>16.399999999999999</v>
      </c>
      <c r="E4076">
        <v>1767</v>
      </c>
      <c r="F4076">
        <v>0</v>
      </c>
      <c r="H4076">
        <v>77</v>
      </c>
      <c r="I4076" s="101" t="s">
        <v>26</v>
      </c>
      <c r="J4076" s="1">
        <f>DATEVALUE(RIGHT(jaar_zip[[#This Row],[YYYYMMDD]],2)&amp;"-"&amp;MID(jaar_zip[[#This Row],[YYYYMMDD]],5,2)&amp;"-"&amp;LEFT(jaar_zip[[#This Row],[YYYYMMDD]],4))</f>
        <v>45530</v>
      </c>
      <c r="K4076" s="101" t="str">
        <f>IF(AND(VALUE(MONTH(jaar_zip[[#This Row],[Datum]]))=1,VALUE(WEEKNUM(jaar_zip[[#This Row],[Datum]],21))&gt;51),RIGHT(YEAR(jaar_zip[[#This Row],[Datum]])-1,2),RIGHT(YEAR(jaar_zip[[#This Row],[Datum]]),2))&amp;"-"&amp; TEXT(WEEKNUM(jaar_zip[[#This Row],[Datum]],21),"00")</f>
        <v>24-35</v>
      </c>
      <c r="L4076" s="101">
        <f>MONTH(jaar_zip[[#This Row],[Datum]])</f>
        <v>8</v>
      </c>
      <c r="M4076" s="101">
        <f>IF(ISNUMBER(jaar_zip[[#This Row],[etmaaltemperatuur]]),IF(jaar_zip[[#This Row],[etmaaltemperatuur]]&lt;stookgrens,stookgrens-jaar_zip[[#This Row],[etmaaltemperatuur]],0),"")</f>
        <v>1.6000000000000014</v>
      </c>
      <c r="N4076" s="101">
        <f>IF(ISNUMBER(jaar_zip[[#This Row],[graaddagen]]),IF(OR(MONTH(jaar_zip[[#This Row],[Datum]])=1,MONTH(jaar_zip[[#This Row],[Datum]])=2,MONTH(jaar_zip[[#This Row],[Datum]])=11,MONTH(jaar_zip[[#This Row],[Datum]])=12),1.1,IF(OR(MONTH(jaar_zip[[#This Row],[Datum]])=3,MONTH(jaar_zip[[#This Row],[Datum]])=10),1,0.8))*jaar_zip[[#This Row],[graaddagen]],"")</f>
        <v>1.2800000000000011</v>
      </c>
      <c r="O4076" s="101">
        <f>IF(ISNUMBER(jaar_zip[[#This Row],[etmaaltemperatuur]]),IF(jaar_zip[[#This Row],[etmaaltemperatuur]]&gt;stookgrens,jaar_zip[[#This Row],[etmaaltemperatuur]]-stookgrens,0),"")</f>
        <v>0</v>
      </c>
    </row>
    <row r="4077" spans="1:15" x14ac:dyDescent="0.25">
      <c r="A4077">
        <v>278</v>
      </c>
      <c r="B4077">
        <v>20240827</v>
      </c>
      <c r="C4077">
        <v>1.5</v>
      </c>
      <c r="D4077">
        <v>17.399999999999999</v>
      </c>
      <c r="E4077">
        <v>2042</v>
      </c>
      <c r="F4077">
        <v>0</v>
      </c>
      <c r="H4077">
        <v>77</v>
      </c>
      <c r="I4077" s="101" t="s">
        <v>26</v>
      </c>
      <c r="J4077" s="1">
        <f>DATEVALUE(RIGHT(jaar_zip[[#This Row],[YYYYMMDD]],2)&amp;"-"&amp;MID(jaar_zip[[#This Row],[YYYYMMDD]],5,2)&amp;"-"&amp;LEFT(jaar_zip[[#This Row],[YYYYMMDD]],4))</f>
        <v>45531</v>
      </c>
      <c r="K4077" s="101" t="str">
        <f>IF(AND(VALUE(MONTH(jaar_zip[[#This Row],[Datum]]))=1,VALUE(WEEKNUM(jaar_zip[[#This Row],[Datum]],21))&gt;51),RIGHT(YEAR(jaar_zip[[#This Row],[Datum]])-1,2),RIGHT(YEAR(jaar_zip[[#This Row],[Datum]]),2))&amp;"-"&amp; TEXT(WEEKNUM(jaar_zip[[#This Row],[Datum]],21),"00")</f>
        <v>24-35</v>
      </c>
      <c r="L4077" s="101">
        <f>MONTH(jaar_zip[[#This Row],[Datum]])</f>
        <v>8</v>
      </c>
      <c r="M4077" s="101">
        <f>IF(ISNUMBER(jaar_zip[[#This Row],[etmaaltemperatuur]]),IF(jaar_zip[[#This Row],[etmaaltemperatuur]]&lt;stookgrens,stookgrens-jaar_zip[[#This Row],[etmaaltemperatuur]],0),"")</f>
        <v>0.60000000000000142</v>
      </c>
      <c r="N4077" s="101">
        <f>IF(ISNUMBER(jaar_zip[[#This Row],[graaddagen]]),IF(OR(MONTH(jaar_zip[[#This Row],[Datum]])=1,MONTH(jaar_zip[[#This Row],[Datum]])=2,MONTH(jaar_zip[[#This Row],[Datum]])=11,MONTH(jaar_zip[[#This Row],[Datum]])=12),1.1,IF(OR(MONTH(jaar_zip[[#This Row],[Datum]])=3,MONTH(jaar_zip[[#This Row],[Datum]])=10),1,0.8))*jaar_zip[[#This Row],[graaddagen]],"")</f>
        <v>0.48000000000000115</v>
      </c>
      <c r="O4077" s="101">
        <f>IF(ISNUMBER(jaar_zip[[#This Row],[etmaaltemperatuur]]),IF(jaar_zip[[#This Row],[etmaaltemperatuur]]&gt;stookgrens,jaar_zip[[#This Row],[etmaaltemperatuur]]-stookgrens,0),"")</f>
        <v>0</v>
      </c>
    </row>
    <row r="4078" spans="1:15" x14ac:dyDescent="0.25">
      <c r="A4078">
        <v>278</v>
      </c>
      <c r="B4078">
        <v>20240828</v>
      </c>
      <c r="C4078">
        <v>1.5</v>
      </c>
      <c r="D4078">
        <v>19.899999999999999</v>
      </c>
      <c r="E4078">
        <v>2081</v>
      </c>
      <c r="F4078">
        <v>0</v>
      </c>
      <c r="H4078">
        <v>77</v>
      </c>
      <c r="I4078" s="101" t="s">
        <v>26</v>
      </c>
      <c r="J4078" s="1">
        <f>DATEVALUE(RIGHT(jaar_zip[[#This Row],[YYYYMMDD]],2)&amp;"-"&amp;MID(jaar_zip[[#This Row],[YYYYMMDD]],5,2)&amp;"-"&amp;LEFT(jaar_zip[[#This Row],[YYYYMMDD]],4))</f>
        <v>45532</v>
      </c>
      <c r="K4078" s="101" t="str">
        <f>IF(AND(VALUE(MONTH(jaar_zip[[#This Row],[Datum]]))=1,VALUE(WEEKNUM(jaar_zip[[#This Row],[Datum]],21))&gt;51),RIGHT(YEAR(jaar_zip[[#This Row],[Datum]])-1,2),RIGHT(YEAR(jaar_zip[[#This Row],[Datum]]),2))&amp;"-"&amp; TEXT(WEEKNUM(jaar_zip[[#This Row],[Datum]],21),"00")</f>
        <v>24-35</v>
      </c>
      <c r="L4078" s="101">
        <f>MONTH(jaar_zip[[#This Row],[Datum]])</f>
        <v>8</v>
      </c>
      <c r="M4078" s="101">
        <f>IF(ISNUMBER(jaar_zip[[#This Row],[etmaaltemperatuur]]),IF(jaar_zip[[#This Row],[etmaaltemperatuur]]&lt;stookgrens,stookgrens-jaar_zip[[#This Row],[etmaaltemperatuur]],0),"")</f>
        <v>0</v>
      </c>
      <c r="N4078" s="101">
        <f>IF(ISNUMBER(jaar_zip[[#This Row],[graaddagen]]),IF(OR(MONTH(jaar_zip[[#This Row],[Datum]])=1,MONTH(jaar_zip[[#This Row],[Datum]])=2,MONTH(jaar_zip[[#This Row],[Datum]])=11,MONTH(jaar_zip[[#This Row],[Datum]])=12),1.1,IF(OR(MONTH(jaar_zip[[#This Row],[Datum]])=3,MONTH(jaar_zip[[#This Row],[Datum]])=10),1,0.8))*jaar_zip[[#This Row],[graaddagen]],"")</f>
        <v>0</v>
      </c>
      <c r="O4078" s="101">
        <f>IF(ISNUMBER(jaar_zip[[#This Row],[etmaaltemperatuur]]),IF(jaar_zip[[#This Row],[etmaaltemperatuur]]&gt;stookgrens,jaar_zip[[#This Row],[etmaaltemperatuur]]-stookgrens,0),"")</f>
        <v>1.8999999999999986</v>
      </c>
    </row>
    <row r="4079" spans="1:15" x14ac:dyDescent="0.25">
      <c r="A4079">
        <v>278</v>
      </c>
      <c r="B4079">
        <v>20240829</v>
      </c>
      <c r="C4079">
        <v>1.7</v>
      </c>
      <c r="D4079">
        <v>20.5</v>
      </c>
      <c r="E4079">
        <v>1883</v>
      </c>
      <c r="F4079">
        <v>0</v>
      </c>
      <c r="H4079">
        <v>79</v>
      </c>
      <c r="I4079" s="101" t="s">
        <v>26</v>
      </c>
      <c r="J4079" s="1">
        <f>DATEVALUE(RIGHT(jaar_zip[[#This Row],[YYYYMMDD]],2)&amp;"-"&amp;MID(jaar_zip[[#This Row],[YYYYMMDD]],5,2)&amp;"-"&amp;LEFT(jaar_zip[[#This Row],[YYYYMMDD]],4))</f>
        <v>45533</v>
      </c>
      <c r="K4079" s="101" t="str">
        <f>IF(AND(VALUE(MONTH(jaar_zip[[#This Row],[Datum]]))=1,VALUE(WEEKNUM(jaar_zip[[#This Row],[Datum]],21))&gt;51),RIGHT(YEAR(jaar_zip[[#This Row],[Datum]])-1,2),RIGHT(YEAR(jaar_zip[[#This Row],[Datum]]),2))&amp;"-"&amp; TEXT(WEEKNUM(jaar_zip[[#This Row],[Datum]],21),"00")</f>
        <v>24-35</v>
      </c>
      <c r="L4079" s="101">
        <f>MONTH(jaar_zip[[#This Row],[Datum]])</f>
        <v>8</v>
      </c>
      <c r="M4079" s="101">
        <f>IF(ISNUMBER(jaar_zip[[#This Row],[etmaaltemperatuur]]),IF(jaar_zip[[#This Row],[etmaaltemperatuur]]&lt;stookgrens,stookgrens-jaar_zip[[#This Row],[etmaaltemperatuur]],0),"")</f>
        <v>0</v>
      </c>
      <c r="N4079" s="101">
        <f>IF(ISNUMBER(jaar_zip[[#This Row],[graaddagen]]),IF(OR(MONTH(jaar_zip[[#This Row],[Datum]])=1,MONTH(jaar_zip[[#This Row],[Datum]])=2,MONTH(jaar_zip[[#This Row],[Datum]])=11,MONTH(jaar_zip[[#This Row],[Datum]])=12),1.1,IF(OR(MONTH(jaar_zip[[#This Row],[Datum]])=3,MONTH(jaar_zip[[#This Row],[Datum]])=10),1,0.8))*jaar_zip[[#This Row],[graaddagen]],"")</f>
        <v>0</v>
      </c>
      <c r="O4079" s="101">
        <f>IF(ISNUMBER(jaar_zip[[#This Row],[etmaaltemperatuur]]),IF(jaar_zip[[#This Row],[etmaaltemperatuur]]&gt;stookgrens,jaar_zip[[#This Row],[etmaaltemperatuur]]-stookgrens,0),"")</f>
        <v>2.5</v>
      </c>
    </row>
    <row r="4080" spans="1:15" x14ac:dyDescent="0.25">
      <c r="A4080">
        <v>278</v>
      </c>
      <c r="B4080">
        <v>20240830</v>
      </c>
      <c r="C4080">
        <v>1.6</v>
      </c>
      <c r="D4080">
        <v>17.3</v>
      </c>
      <c r="E4080">
        <v>1458</v>
      </c>
      <c r="F4080">
        <v>0</v>
      </c>
      <c r="H4080">
        <v>77</v>
      </c>
      <c r="I4080" s="101" t="s">
        <v>26</v>
      </c>
      <c r="J4080" s="1">
        <f>DATEVALUE(RIGHT(jaar_zip[[#This Row],[YYYYMMDD]],2)&amp;"-"&amp;MID(jaar_zip[[#This Row],[YYYYMMDD]],5,2)&amp;"-"&amp;LEFT(jaar_zip[[#This Row],[YYYYMMDD]],4))</f>
        <v>45534</v>
      </c>
      <c r="K4080" s="101" t="str">
        <f>IF(AND(VALUE(MONTH(jaar_zip[[#This Row],[Datum]]))=1,VALUE(WEEKNUM(jaar_zip[[#This Row],[Datum]],21))&gt;51),RIGHT(YEAR(jaar_zip[[#This Row],[Datum]])-1,2),RIGHT(YEAR(jaar_zip[[#This Row],[Datum]]),2))&amp;"-"&amp; TEXT(WEEKNUM(jaar_zip[[#This Row],[Datum]],21),"00")</f>
        <v>24-35</v>
      </c>
      <c r="L4080" s="101">
        <f>MONTH(jaar_zip[[#This Row],[Datum]])</f>
        <v>8</v>
      </c>
      <c r="M4080" s="101">
        <f>IF(ISNUMBER(jaar_zip[[#This Row],[etmaaltemperatuur]]),IF(jaar_zip[[#This Row],[etmaaltemperatuur]]&lt;stookgrens,stookgrens-jaar_zip[[#This Row],[etmaaltemperatuur]],0),"")</f>
        <v>0.69999999999999929</v>
      </c>
      <c r="N4080" s="101">
        <f>IF(ISNUMBER(jaar_zip[[#This Row],[graaddagen]]),IF(OR(MONTH(jaar_zip[[#This Row],[Datum]])=1,MONTH(jaar_zip[[#This Row],[Datum]])=2,MONTH(jaar_zip[[#This Row],[Datum]])=11,MONTH(jaar_zip[[#This Row],[Datum]])=12),1.1,IF(OR(MONTH(jaar_zip[[#This Row],[Datum]])=3,MONTH(jaar_zip[[#This Row],[Datum]])=10),1,0.8))*jaar_zip[[#This Row],[graaddagen]],"")</f>
        <v>0.5599999999999995</v>
      </c>
      <c r="O4080" s="101">
        <f>IF(ISNUMBER(jaar_zip[[#This Row],[etmaaltemperatuur]]),IF(jaar_zip[[#This Row],[etmaaltemperatuur]]&gt;stookgrens,jaar_zip[[#This Row],[etmaaltemperatuur]]-stookgrens,0),"")</f>
        <v>0</v>
      </c>
    </row>
    <row r="4081" spans="1:15" x14ac:dyDescent="0.25">
      <c r="A4081">
        <v>278</v>
      </c>
      <c r="B4081">
        <v>20240831</v>
      </c>
      <c r="C4081">
        <v>3.5</v>
      </c>
      <c r="D4081">
        <v>17.3</v>
      </c>
      <c r="E4081">
        <v>1751</v>
      </c>
      <c r="F4081">
        <v>0</v>
      </c>
      <c r="H4081">
        <v>73</v>
      </c>
      <c r="I4081" s="101" t="s">
        <v>26</v>
      </c>
      <c r="J4081" s="1">
        <f>DATEVALUE(RIGHT(jaar_zip[[#This Row],[YYYYMMDD]],2)&amp;"-"&amp;MID(jaar_zip[[#This Row],[YYYYMMDD]],5,2)&amp;"-"&amp;LEFT(jaar_zip[[#This Row],[YYYYMMDD]],4))</f>
        <v>45535</v>
      </c>
      <c r="K4081" s="101" t="str">
        <f>IF(AND(VALUE(MONTH(jaar_zip[[#This Row],[Datum]]))=1,VALUE(WEEKNUM(jaar_zip[[#This Row],[Datum]],21))&gt;51),RIGHT(YEAR(jaar_zip[[#This Row],[Datum]])-1,2),RIGHT(YEAR(jaar_zip[[#This Row],[Datum]]),2))&amp;"-"&amp; TEXT(WEEKNUM(jaar_zip[[#This Row],[Datum]],21),"00")</f>
        <v>24-35</v>
      </c>
      <c r="L4081" s="101">
        <f>MONTH(jaar_zip[[#This Row],[Datum]])</f>
        <v>8</v>
      </c>
      <c r="M4081" s="101">
        <f>IF(ISNUMBER(jaar_zip[[#This Row],[etmaaltemperatuur]]),IF(jaar_zip[[#This Row],[etmaaltemperatuur]]&lt;stookgrens,stookgrens-jaar_zip[[#This Row],[etmaaltemperatuur]],0),"")</f>
        <v>0.69999999999999929</v>
      </c>
      <c r="N4081" s="101">
        <f>IF(ISNUMBER(jaar_zip[[#This Row],[graaddagen]]),IF(OR(MONTH(jaar_zip[[#This Row],[Datum]])=1,MONTH(jaar_zip[[#This Row],[Datum]])=2,MONTH(jaar_zip[[#This Row],[Datum]])=11,MONTH(jaar_zip[[#This Row],[Datum]])=12),1.1,IF(OR(MONTH(jaar_zip[[#This Row],[Datum]])=3,MONTH(jaar_zip[[#This Row],[Datum]])=10),1,0.8))*jaar_zip[[#This Row],[graaddagen]],"")</f>
        <v>0.5599999999999995</v>
      </c>
      <c r="O4081" s="101">
        <f>IF(ISNUMBER(jaar_zip[[#This Row],[etmaaltemperatuur]]),IF(jaar_zip[[#This Row],[etmaaltemperatuur]]&gt;stookgrens,jaar_zip[[#This Row],[etmaaltemperatuur]]-stookgrens,0),"")</f>
        <v>0</v>
      </c>
    </row>
    <row r="4082" spans="1:15" x14ac:dyDescent="0.25">
      <c r="A4082">
        <v>278</v>
      </c>
      <c r="B4082">
        <v>20240901</v>
      </c>
      <c r="C4082">
        <v>3.6</v>
      </c>
      <c r="D4082">
        <v>20.100000000000001</v>
      </c>
      <c r="E4082">
        <v>1836</v>
      </c>
      <c r="F4082">
        <v>0</v>
      </c>
      <c r="H4082">
        <v>74</v>
      </c>
      <c r="I4082" s="101" t="s">
        <v>26</v>
      </c>
      <c r="J4082" s="1">
        <f>DATEVALUE(RIGHT(jaar_zip[[#This Row],[YYYYMMDD]],2)&amp;"-"&amp;MID(jaar_zip[[#This Row],[YYYYMMDD]],5,2)&amp;"-"&amp;LEFT(jaar_zip[[#This Row],[YYYYMMDD]],4))</f>
        <v>45536</v>
      </c>
      <c r="K4082" s="101" t="str">
        <f>IF(AND(VALUE(MONTH(jaar_zip[[#This Row],[Datum]]))=1,VALUE(WEEKNUM(jaar_zip[[#This Row],[Datum]],21))&gt;51),RIGHT(YEAR(jaar_zip[[#This Row],[Datum]])-1,2),RIGHT(YEAR(jaar_zip[[#This Row],[Datum]]),2))&amp;"-"&amp; TEXT(WEEKNUM(jaar_zip[[#This Row],[Datum]],21),"00")</f>
        <v>24-35</v>
      </c>
      <c r="L4082" s="101">
        <f>MONTH(jaar_zip[[#This Row],[Datum]])</f>
        <v>9</v>
      </c>
      <c r="M4082" s="101">
        <f>IF(ISNUMBER(jaar_zip[[#This Row],[etmaaltemperatuur]]),IF(jaar_zip[[#This Row],[etmaaltemperatuur]]&lt;stookgrens,stookgrens-jaar_zip[[#This Row],[etmaaltemperatuur]],0),"")</f>
        <v>0</v>
      </c>
      <c r="N4082" s="101">
        <f>IF(ISNUMBER(jaar_zip[[#This Row],[graaddagen]]),IF(OR(MONTH(jaar_zip[[#This Row],[Datum]])=1,MONTH(jaar_zip[[#This Row],[Datum]])=2,MONTH(jaar_zip[[#This Row],[Datum]])=11,MONTH(jaar_zip[[#This Row],[Datum]])=12),1.1,IF(OR(MONTH(jaar_zip[[#This Row],[Datum]])=3,MONTH(jaar_zip[[#This Row],[Datum]])=10),1,0.8))*jaar_zip[[#This Row],[graaddagen]],"")</f>
        <v>0</v>
      </c>
      <c r="O4082" s="101">
        <f>IF(ISNUMBER(jaar_zip[[#This Row],[etmaaltemperatuur]]),IF(jaar_zip[[#This Row],[etmaaltemperatuur]]&gt;stookgrens,jaar_zip[[#This Row],[etmaaltemperatuur]]-stookgrens,0),"")</f>
        <v>2.1000000000000014</v>
      </c>
    </row>
    <row r="4083" spans="1:15" x14ac:dyDescent="0.25">
      <c r="A4083">
        <v>278</v>
      </c>
      <c r="B4083">
        <v>20240902</v>
      </c>
      <c r="C4083">
        <v>1.6</v>
      </c>
      <c r="D4083">
        <v>21.2</v>
      </c>
      <c r="E4083">
        <v>1658</v>
      </c>
      <c r="F4083">
        <v>49.5</v>
      </c>
      <c r="H4083">
        <v>83</v>
      </c>
      <c r="I4083" s="101" t="s">
        <v>26</v>
      </c>
      <c r="J4083" s="1">
        <f>DATEVALUE(RIGHT(jaar_zip[[#This Row],[YYYYMMDD]],2)&amp;"-"&amp;MID(jaar_zip[[#This Row],[YYYYMMDD]],5,2)&amp;"-"&amp;LEFT(jaar_zip[[#This Row],[YYYYMMDD]],4))</f>
        <v>45537</v>
      </c>
      <c r="K4083" s="101" t="str">
        <f>IF(AND(VALUE(MONTH(jaar_zip[[#This Row],[Datum]]))=1,VALUE(WEEKNUM(jaar_zip[[#This Row],[Datum]],21))&gt;51),RIGHT(YEAR(jaar_zip[[#This Row],[Datum]])-1,2),RIGHT(YEAR(jaar_zip[[#This Row],[Datum]]),2))&amp;"-"&amp; TEXT(WEEKNUM(jaar_zip[[#This Row],[Datum]],21),"00")</f>
        <v>24-36</v>
      </c>
      <c r="L4083" s="101">
        <f>MONTH(jaar_zip[[#This Row],[Datum]])</f>
        <v>9</v>
      </c>
      <c r="M4083" s="101">
        <f>IF(ISNUMBER(jaar_zip[[#This Row],[etmaaltemperatuur]]),IF(jaar_zip[[#This Row],[etmaaltemperatuur]]&lt;stookgrens,stookgrens-jaar_zip[[#This Row],[etmaaltemperatuur]],0),"")</f>
        <v>0</v>
      </c>
      <c r="N4083" s="101">
        <f>IF(ISNUMBER(jaar_zip[[#This Row],[graaddagen]]),IF(OR(MONTH(jaar_zip[[#This Row],[Datum]])=1,MONTH(jaar_zip[[#This Row],[Datum]])=2,MONTH(jaar_zip[[#This Row],[Datum]])=11,MONTH(jaar_zip[[#This Row],[Datum]])=12),1.1,IF(OR(MONTH(jaar_zip[[#This Row],[Datum]])=3,MONTH(jaar_zip[[#This Row],[Datum]])=10),1,0.8))*jaar_zip[[#This Row],[graaddagen]],"")</f>
        <v>0</v>
      </c>
      <c r="O4083" s="101">
        <f>IF(ISNUMBER(jaar_zip[[#This Row],[etmaaltemperatuur]]),IF(jaar_zip[[#This Row],[etmaaltemperatuur]]&gt;stookgrens,jaar_zip[[#This Row],[etmaaltemperatuur]]-stookgrens,0),"")</f>
        <v>3.1999999999999993</v>
      </c>
    </row>
    <row r="4084" spans="1:15" x14ac:dyDescent="0.25">
      <c r="A4084">
        <v>278</v>
      </c>
      <c r="B4084">
        <v>20240903</v>
      </c>
      <c r="C4084">
        <v>1.3</v>
      </c>
      <c r="D4084">
        <v>20.7</v>
      </c>
      <c r="E4084">
        <v>1132</v>
      </c>
      <c r="F4084">
        <v>3.1</v>
      </c>
      <c r="H4084">
        <v>88</v>
      </c>
      <c r="I4084" s="101" t="s">
        <v>26</v>
      </c>
      <c r="J4084" s="1">
        <f>DATEVALUE(RIGHT(jaar_zip[[#This Row],[YYYYMMDD]],2)&amp;"-"&amp;MID(jaar_zip[[#This Row],[YYYYMMDD]],5,2)&amp;"-"&amp;LEFT(jaar_zip[[#This Row],[YYYYMMDD]],4))</f>
        <v>45538</v>
      </c>
      <c r="K4084" s="101" t="str">
        <f>IF(AND(VALUE(MONTH(jaar_zip[[#This Row],[Datum]]))=1,VALUE(WEEKNUM(jaar_zip[[#This Row],[Datum]],21))&gt;51),RIGHT(YEAR(jaar_zip[[#This Row],[Datum]])-1,2),RIGHT(YEAR(jaar_zip[[#This Row],[Datum]]),2))&amp;"-"&amp; TEXT(WEEKNUM(jaar_zip[[#This Row],[Datum]],21),"00")</f>
        <v>24-36</v>
      </c>
      <c r="L4084" s="101">
        <f>MONTH(jaar_zip[[#This Row],[Datum]])</f>
        <v>9</v>
      </c>
      <c r="M4084" s="101">
        <f>IF(ISNUMBER(jaar_zip[[#This Row],[etmaaltemperatuur]]),IF(jaar_zip[[#This Row],[etmaaltemperatuur]]&lt;stookgrens,stookgrens-jaar_zip[[#This Row],[etmaaltemperatuur]],0),"")</f>
        <v>0</v>
      </c>
      <c r="N4084" s="101">
        <f>IF(ISNUMBER(jaar_zip[[#This Row],[graaddagen]]),IF(OR(MONTH(jaar_zip[[#This Row],[Datum]])=1,MONTH(jaar_zip[[#This Row],[Datum]])=2,MONTH(jaar_zip[[#This Row],[Datum]])=11,MONTH(jaar_zip[[#This Row],[Datum]])=12),1.1,IF(OR(MONTH(jaar_zip[[#This Row],[Datum]])=3,MONTH(jaar_zip[[#This Row],[Datum]])=10),1,0.8))*jaar_zip[[#This Row],[graaddagen]],"")</f>
        <v>0</v>
      </c>
      <c r="O4084" s="101">
        <f>IF(ISNUMBER(jaar_zip[[#This Row],[etmaaltemperatuur]]),IF(jaar_zip[[#This Row],[etmaaltemperatuur]]&gt;stookgrens,jaar_zip[[#This Row],[etmaaltemperatuur]]-stookgrens,0),"")</f>
        <v>2.6999999999999993</v>
      </c>
    </row>
    <row r="4085" spans="1:15" x14ac:dyDescent="0.25">
      <c r="A4085">
        <v>278</v>
      </c>
      <c r="B4085">
        <v>20240904</v>
      </c>
      <c r="C4085">
        <v>0.9</v>
      </c>
      <c r="D4085">
        <v>17.7</v>
      </c>
      <c r="E4085">
        <v>611</v>
      </c>
      <c r="F4085">
        <v>2.2000000000000002</v>
      </c>
      <c r="H4085">
        <v>92</v>
      </c>
      <c r="I4085" s="101" t="s">
        <v>26</v>
      </c>
      <c r="J4085" s="1">
        <f>DATEVALUE(RIGHT(jaar_zip[[#This Row],[YYYYMMDD]],2)&amp;"-"&amp;MID(jaar_zip[[#This Row],[YYYYMMDD]],5,2)&amp;"-"&amp;LEFT(jaar_zip[[#This Row],[YYYYMMDD]],4))</f>
        <v>45539</v>
      </c>
      <c r="K4085" s="101" t="str">
        <f>IF(AND(VALUE(MONTH(jaar_zip[[#This Row],[Datum]]))=1,VALUE(WEEKNUM(jaar_zip[[#This Row],[Datum]],21))&gt;51),RIGHT(YEAR(jaar_zip[[#This Row],[Datum]])-1,2),RIGHT(YEAR(jaar_zip[[#This Row],[Datum]]),2))&amp;"-"&amp; TEXT(WEEKNUM(jaar_zip[[#This Row],[Datum]],21),"00")</f>
        <v>24-36</v>
      </c>
      <c r="L4085" s="101">
        <f>MONTH(jaar_zip[[#This Row],[Datum]])</f>
        <v>9</v>
      </c>
      <c r="M4085" s="101">
        <f>IF(ISNUMBER(jaar_zip[[#This Row],[etmaaltemperatuur]]),IF(jaar_zip[[#This Row],[etmaaltemperatuur]]&lt;stookgrens,stookgrens-jaar_zip[[#This Row],[etmaaltemperatuur]],0),"")</f>
        <v>0.30000000000000071</v>
      </c>
      <c r="N4085" s="101">
        <f>IF(ISNUMBER(jaar_zip[[#This Row],[graaddagen]]),IF(OR(MONTH(jaar_zip[[#This Row],[Datum]])=1,MONTH(jaar_zip[[#This Row],[Datum]])=2,MONTH(jaar_zip[[#This Row],[Datum]])=11,MONTH(jaar_zip[[#This Row],[Datum]])=12),1.1,IF(OR(MONTH(jaar_zip[[#This Row],[Datum]])=3,MONTH(jaar_zip[[#This Row],[Datum]])=10),1,0.8))*jaar_zip[[#This Row],[graaddagen]],"")</f>
        <v>0.24000000000000057</v>
      </c>
      <c r="O4085" s="101">
        <f>IF(ISNUMBER(jaar_zip[[#This Row],[etmaaltemperatuur]]),IF(jaar_zip[[#This Row],[etmaaltemperatuur]]&gt;stookgrens,jaar_zip[[#This Row],[etmaaltemperatuur]]-stookgrens,0),"")</f>
        <v>0</v>
      </c>
    </row>
    <row r="4086" spans="1:15" x14ac:dyDescent="0.25">
      <c r="A4086">
        <v>278</v>
      </c>
      <c r="B4086">
        <v>20240905</v>
      </c>
      <c r="C4086">
        <v>3.8</v>
      </c>
      <c r="D4086">
        <v>22.5</v>
      </c>
      <c r="E4086">
        <v>1589</v>
      </c>
      <c r="F4086">
        <v>0</v>
      </c>
      <c r="H4086">
        <v>72</v>
      </c>
      <c r="I4086" s="101" t="s">
        <v>26</v>
      </c>
      <c r="J4086" s="1">
        <f>DATEVALUE(RIGHT(jaar_zip[[#This Row],[YYYYMMDD]],2)&amp;"-"&amp;MID(jaar_zip[[#This Row],[YYYYMMDD]],5,2)&amp;"-"&amp;LEFT(jaar_zip[[#This Row],[YYYYMMDD]],4))</f>
        <v>45540</v>
      </c>
      <c r="K4086" s="101" t="str">
        <f>IF(AND(VALUE(MONTH(jaar_zip[[#This Row],[Datum]]))=1,VALUE(WEEKNUM(jaar_zip[[#This Row],[Datum]],21))&gt;51),RIGHT(YEAR(jaar_zip[[#This Row],[Datum]])-1,2),RIGHT(YEAR(jaar_zip[[#This Row],[Datum]]),2))&amp;"-"&amp; TEXT(WEEKNUM(jaar_zip[[#This Row],[Datum]],21),"00")</f>
        <v>24-36</v>
      </c>
      <c r="L4086" s="101">
        <f>MONTH(jaar_zip[[#This Row],[Datum]])</f>
        <v>9</v>
      </c>
      <c r="M4086" s="101">
        <f>IF(ISNUMBER(jaar_zip[[#This Row],[etmaaltemperatuur]]),IF(jaar_zip[[#This Row],[etmaaltemperatuur]]&lt;stookgrens,stookgrens-jaar_zip[[#This Row],[etmaaltemperatuur]],0),"")</f>
        <v>0</v>
      </c>
      <c r="N4086" s="101">
        <f>IF(ISNUMBER(jaar_zip[[#This Row],[graaddagen]]),IF(OR(MONTH(jaar_zip[[#This Row],[Datum]])=1,MONTH(jaar_zip[[#This Row],[Datum]])=2,MONTH(jaar_zip[[#This Row],[Datum]])=11,MONTH(jaar_zip[[#This Row],[Datum]])=12),1.1,IF(OR(MONTH(jaar_zip[[#This Row],[Datum]])=3,MONTH(jaar_zip[[#This Row],[Datum]])=10),1,0.8))*jaar_zip[[#This Row],[graaddagen]],"")</f>
        <v>0</v>
      </c>
      <c r="O4086" s="101">
        <f>IF(ISNUMBER(jaar_zip[[#This Row],[etmaaltemperatuur]]),IF(jaar_zip[[#This Row],[etmaaltemperatuur]]&gt;stookgrens,jaar_zip[[#This Row],[etmaaltemperatuur]]-stookgrens,0),"")</f>
        <v>4.5</v>
      </c>
    </row>
    <row r="4087" spans="1:15" x14ac:dyDescent="0.25">
      <c r="A4087">
        <v>278</v>
      </c>
      <c r="B4087">
        <v>20240906</v>
      </c>
      <c r="C4087">
        <v>2.6</v>
      </c>
      <c r="D4087">
        <v>19.600000000000001</v>
      </c>
      <c r="E4087">
        <v>866</v>
      </c>
      <c r="F4087">
        <v>3.5</v>
      </c>
      <c r="H4087">
        <v>78</v>
      </c>
      <c r="I4087" s="101" t="s">
        <v>26</v>
      </c>
      <c r="J4087" s="1">
        <f>DATEVALUE(RIGHT(jaar_zip[[#This Row],[YYYYMMDD]],2)&amp;"-"&amp;MID(jaar_zip[[#This Row],[YYYYMMDD]],5,2)&amp;"-"&amp;LEFT(jaar_zip[[#This Row],[YYYYMMDD]],4))</f>
        <v>45541</v>
      </c>
      <c r="K4087" s="101" t="str">
        <f>IF(AND(VALUE(MONTH(jaar_zip[[#This Row],[Datum]]))=1,VALUE(WEEKNUM(jaar_zip[[#This Row],[Datum]],21))&gt;51),RIGHT(YEAR(jaar_zip[[#This Row],[Datum]])-1,2),RIGHT(YEAR(jaar_zip[[#This Row],[Datum]]),2))&amp;"-"&amp; TEXT(WEEKNUM(jaar_zip[[#This Row],[Datum]],21),"00")</f>
        <v>24-36</v>
      </c>
      <c r="L4087" s="101">
        <f>MONTH(jaar_zip[[#This Row],[Datum]])</f>
        <v>9</v>
      </c>
      <c r="M4087" s="101">
        <f>IF(ISNUMBER(jaar_zip[[#This Row],[etmaaltemperatuur]]),IF(jaar_zip[[#This Row],[etmaaltemperatuur]]&lt;stookgrens,stookgrens-jaar_zip[[#This Row],[etmaaltemperatuur]],0),"")</f>
        <v>0</v>
      </c>
      <c r="N4087" s="101">
        <f>IF(ISNUMBER(jaar_zip[[#This Row],[graaddagen]]),IF(OR(MONTH(jaar_zip[[#This Row],[Datum]])=1,MONTH(jaar_zip[[#This Row],[Datum]])=2,MONTH(jaar_zip[[#This Row],[Datum]])=11,MONTH(jaar_zip[[#This Row],[Datum]])=12),1.1,IF(OR(MONTH(jaar_zip[[#This Row],[Datum]])=3,MONTH(jaar_zip[[#This Row],[Datum]])=10),1,0.8))*jaar_zip[[#This Row],[graaddagen]],"")</f>
        <v>0</v>
      </c>
      <c r="O4087" s="101">
        <f>IF(ISNUMBER(jaar_zip[[#This Row],[etmaaltemperatuur]]),IF(jaar_zip[[#This Row],[etmaaltemperatuur]]&gt;stookgrens,jaar_zip[[#This Row],[etmaaltemperatuur]]-stookgrens,0),"")</f>
        <v>1.6000000000000014</v>
      </c>
    </row>
    <row r="4088" spans="1:15" x14ac:dyDescent="0.25">
      <c r="A4088">
        <v>278</v>
      </c>
      <c r="B4088">
        <v>20240907</v>
      </c>
      <c r="C4088">
        <v>1.4</v>
      </c>
      <c r="D4088">
        <v>20</v>
      </c>
      <c r="E4088">
        <v>1587</v>
      </c>
      <c r="F4088">
        <v>0</v>
      </c>
      <c r="H4088">
        <v>84</v>
      </c>
      <c r="I4088" s="101" t="s">
        <v>26</v>
      </c>
      <c r="J4088" s="1">
        <f>DATEVALUE(RIGHT(jaar_zip[[#This Row],[YYYYMMDD]],2)&amp;"-"&amp;MID(jaar_zip[[#This Row],[YYYYMMDD]],5,2)&amp;"-"&amp;LEFT(jaar_zip[[#This Row],[YYYYMMDD]],4))</f>
        <v>45542</v>
      </c>
      <c r="K4088" s="101" t="str">
        <f>IF(AND(VALUE(MONTH(jaar_zip[[#This Row],[Datum]]))=1,VALUE(WEEKNUM(jaar_zip[[#This Row],[Datum]],21))&gt;51),RIGHT(YEAR(jaar_zip[[#This Row],[Datum]])-1,2),RIGHT(YEAR(jaar_zip[[#This Row],[Datum]]),2))&amp;"-"&amp; TEXT(WEEKNUM(jaar_zip[[#This Row],[Datum]],21),"00")</f>
        <v>24-36</v>
      </c>
      <c r="L4088" s="101">
        <f>MONTH(jaar_zip[[#This Row],[Datum]])</f>
        <v>9</v>
      </c>
      <c r="M4088" s="101">
        <f>IF(ISNUMBER(jaar_zip[[#This Row],[etmaaltemperatuur]]),IF(jaar_zip[[#This Row],[etmaaltemperatuur]]&lt;stookgrens,stookgrens-jaar_zip[[#This Row],[etmaaltemperatuur]],0),"")</f>
        <v>0</v>
      </c>
      <c r="N4088" s="101">
        <f>IF(ISNUMBER(jaar_zip[[#This Row],[graaddagen]]),IF(OR(MONTH(jaar_zip[[#This Row],[Datum]])=1,MONTH(jaar_zip[[#This Row],[Datum]])=2,MONTH(jaar_zip[[#This Row],[Datum]])=11,MONTH(jaar_zip[[#This Row],[Datum]])=12),1.1,IF(OR(MONTH(jaar_zip[[#This Row],[Datum]])=3,MONTH(jaar_zip[[#This Row],[Datum]])=10),1,0.8))*jaar_zip[[#This Row],[graaddagen]],"")</f>
        <v>0</v>
      </c>
      <c r="O4088" s="101">
        <f>IF(ISNUMBER(jaar_zip[[#This Row],[etmaaltemperatuur]]),IF(jaar_zip[[#This Row],[etmaaltemperatuur]]&gt;stookgrens,jaar_zip[[#This Row],[etmaaltemperatuur]]-stookgrens,0),"")</f>
        <v>2</v>
      </c>
    </row>
    <row r="4089" spans="1:15" x14ac:dyDescent="0.25">
      <c r="A4089">
        <v>278</v>
      </c>
      <c r="B4089">
        <v>20240908</v>
      </c>
      <c r="C4089">
        <v>2.1</v>
      </c>
      <c r="D4089">
        <v>18.3</v>
      </c>
      <c r="E4089">
        <v>1524</v>
      </c>
      <c r="F4089">
        <v>0.2</v>
      </c>
      <c r="H4089">
        <v>80</v>
      </c>
      <c r="I4089" s="101" t="s">
        <v>26</v>
      </c>
      <c r="J4089" s="1">
        <f>DATEVALUE(RIGHT(jaar_zip[[#This Row],[YYYYMMDD]],2)&amp;"-"&amp;MID(jaar_zip[[#This Row],[YYYYMMDD]],5,2)&amp;"-"&amp;LEFT(jaar_zip[[#This Row],[YYYYMMDD]],4))</f>
        <v>45543</v>
      </c>
      <c r="K4089" s="101" t="str">
        <f>IF(AND(VALUE(MONTH(jaar_zip[[#This Row],[Datum]]))=1,VALUE(WEEKNUM(jaar_zip[[#This Row],[Datum]],21))&gt;51),RIGHT(YEAR(jaar_zip[[#This Row],[Datum]])-1,2),RIGHT(YEAR(jaar_zip[[#This Row],[Datum]]),2))&amp;"-"&amp; TEXT(WEEKNUM(jaar_zip[[#This Row],[Datum]],21),"00")</f>
        <v>24-36</v>
      </c>
      <c r="L4089" s="101">
        <f>MONTH(jaar_zip[[#This Row],[Datum]])</f>
        <v>9</v>
      </c>
      <c r="M4089" s="101">
        <f>IF(ISNUMBER(jaar_zip[[#This Row],[etmaaltemperatuur]]),IF(jaar_zip[[#This Row],[etmaaltemperatuur]]&lt;stookgrens,stookgrens-jaar_zip[[#This Row],[etmaaltemperatuur]],0),"")</f>
        <v>0</v>
      </c>
      <c r="N4089" s="101">
        <f>IF(ISNUMBER(jaar_zip[[#This Row],[graaddagen]]),IF(OR(MONTH(jaar_zip[[#This Row],[Datum]])=1,MONTH(jaar_zip[[#This Row],[Datum]])=2,MONTH(jaar_zip[[#This Row],[Datum]])=11,MONTH(jaar_zip[[#This Row],[Datum]])=12),1.1,IF(OR(MONTH(jaar_zip[[#This Row],[Datum]])=3,MONTH(jaar_zip[[#This Row],[Datum]])=10),1,0.8))*jaar_zip[[#This Row],[graaddagen]],"")</f>
        <v>0</v>
      </c>
      <c r="O4089" s="101">
        <f>IF(ISNUMBER(jaar_zip[[#This Row],[etmaaltemperatuur]]),IF(jaar_zip[[#This Row],[etmaaltemperatuur]]&gt;stookgrens,jaar_zip[[#This Row],[etmaaltemperatuur]]-stookgrens,0),"")</f>
        <v>0.30000000000000071</v>
      </c>
    </row>
    <row r="4090" spans="1:15" x14ac:dyDescent="0.25">
      <c r="A4090">
        <v>278</v>
      </c>
      <c r="B4090">
        <v>20240909</v>
      </c>
      <c r="C4090">
        <v>2.2999999999999998</v>
      </c>
      <c r="D4090">
        <v>15.7</v>
      </c>
      <c r="E4090">
        <v>1135</v>
      </c>
      <c r="F4090">
        <v>0.2</v>
      </c>
      <c r="H4090">
        <v>82</v>
      </c>
      <c r="I4090" s="101" t="s">
        <v>26</v>
      </c>
      <c r="J4090" s="1">
        <f>DATEVALUE(RIGHT(jaar_zip[[#This Row],[YYYYMMDD]],2)&amp;"-"&amp;MID(jaar_zip[[#This Row],[YYYYMMDD]],5,2)&amp;"-"&amp;LEFT(jaar_zip[[#This Row],[YYYYMMDD]],4))</f>
        <v>45544</v>
      </c>
      <c r="K4090" s="101" t="str">
        <f>IF(AND(VALUE(MONTH(jaar_zip[[#This Row],[Datum]]))=1,VALUE(WEEKNUM(jaar_zip[[#This Row],[Datum]],21))&gt;51),RIGHT(YEAR(jaar_zip[[#This Row],[Datum]])-1,2),RIGHT(YEAR(jaar_zip[[#This Row],[Datum]]),2))&amp;"-"&amp; TEXT(WEEKNUM(jaar_zip[[#This Row],[Datum]],21),"00")</f>
        <v>24-37</v>
      </c>
      <c r="L4090" s="101">
        <f>MONTH(jaar_zip[[#This Row],[Datum]])</f>
        <v>9</v>
      </c>
      <c r="M4090" s="101">
        <f>IF(ISNUMBER(jaar_zip[[#This Row],[etmaaltemperatuur]]),IF(jaar_zip[[#This Row],[etmaaltemperatuur]]&lt;stookgrens,stookgrens-jaar_zip[[#This Row],[etmaaltemperatuur]],0),"")</f>
        <v>2.3000000000000007</v>
      </c>
      <c r="N4090" s="101">
        <f>IF(ISNUMBER(jaar_zip[[#This Row],[graaddagen]]),IF(OR(MONTH(jaar_zip[[#This Row],[Datum]])=1,MONTH(jaar_zip[[#This Row],[Datum]])=2,MONTH(jaar_zip[[#This Row],[Datum]])=11,MONTH(jaar_zip[[#This Row],[Datum]])=12),1.1,IF(OR(MONTH(jaar_zip[[#This Row],[Datum]])=3,MONTH(jaar_zip[[#This Row],[Datum]])=10),1,0.8))*jaar_zip[[#This Row],[graaddagen]],"")</f>
        <v>1.8400000000000007</v>
      </c>
      <c r="O4090" s="101">
        <f>IF(ISNUMBER(jaar_zip[[#This Row],[etmaaltemperatuur]]),IF(jaar_zip[[#This Row],[etmaaltemperatuur]]&gt;stookgrens,jaar_zip[[#This Row],[etmaaltemperatuur]]-stookgrens,0),"")</f>
        <v>0</v>
      </c>
    </row>
    <row r="4091" spans="1:15" x14ac:dyDescent="0.25">
      <c r="A4091">
        <v>278</v>
      </c>
      <c r="B4091">
        <v>20240910</v>
      </c>
      <c r="C4091">
        <v>3.7</v>
      </c>
      <c r="D4091">
        <v>14.1</v>
      </c>
      <c r="E4091">
        <v>635</v>
      </c>
      <c r="F4091">
        <v>21.9</v>
      </c>
      <c r="H4091">
        <v>85</v>
      </c>
      <c r="I4091" s="101" t="s">
        <v>26</v>
      </c>
      <c r="J4091" s="1">
        <f>DATEVALUE(RIGHT(jaar_zip[[#This Row],[YYYYMMDD]],2)&amp;"-"&amp;MID(jaar_zip[[#This Row],[YYYYMMDD]],5,2)&amp;"-"&amp;LEFT(jaar_zip[[#This Row],[YYYYMMDD]],4))</f>
        <v>45545</v>
      </c>
      <c r="K4091" s="101" t="str">
        <f>IF(AND(VALUE(MONTH(jaar_zip[[#This Row],[Datum]]))=1,VALUE(WEEKNUM(jaar_zip[[#This Row],[Datum]],21))&gt;51),RIGHT(YEAR(jaar_zip[[#This Row],[Datum]])-1,2),RIGHT(YEAR(jaar_zip[[#This Row],[Datum]]),2))&amp;"-"&amp; TEXT(WEEKNUM(jaar_zip[[#This Row],[Datum]],21),"00")</f>
        <v>24-37</v>
      </c>
      <c r="L4091" s="101">
        <f>MONTH(jaar_zip[[#This Row],[Datum]])</f>
        <v>9</v>
      </c>
      <c r="M4091" s="101">
        <f>IF(ISNUMBER(jaar_zip[[#This Row],[etmaaltemperatuur]]),IF(jaar_zip[[#This Row],[etmaaltemperatuur]]&lt;stookgrens,stookgrens-jaar_zip[[#This Row],[etmaaltemperatuur]],0),"")</f>
        <v>3.9000000000000004</v>
      </c>
      <c r="N4091" s="101">
        <f>IF(ISNUMBER(jaar_zip[[#This Row],[graaddagen]]),IF(OR(MONTH(jaar_zip[[#This Row],[Datum]])=1,MONTH(jaar_zip[[#This Row],[Datum]])=2,MONTH(jaar_zip[[#This Row],[Datum]])=11,MONTH(jaar_zip[[#This Row],[Datum]])=12),1.1,IF(OR(MONTH(jaar_zip[[#This Row],[Datum]])=3,MONTH(jaar_zip[[#This Row],[Datum]])=10),1,0.8))*jaar_zip[[#This Row],[graaddagen]],"")</f>
        <v>3.1200000000000006</v>
      </c>
      <c r="O4091" s="101">
        <f>IF(ISNUMBER(jaar_zip[[#This Row],[etmaaltemperatuur]]),IF(jaar_zip[[#This Row],[etmaaltemperatuur]]&gt;stookgrens,jaar_zip[[#This Row],[etmaaltemperatuur]]-stookgrens,0),"")</f>
        <v>0</v>
      </c>
    </row>
    <row r="4092" spans="1:15" x14ac:dyDescent="0.25">
      <c r="A4092">
        <v>278</v>
      </c>
      <c r="B4092">
        <v>20240911</v>
      </c>
      <c r="C4092">
        <v>3</v>
      </c>
      <c r="D4092">
        <v>10.5</v>
      </c>
      <c r="E4092">
        <v>1071</v>
      </c>
      <c r="F4092">
        <v>7.4</v>
      </c>
      <c r="H4092">
        <v>85</v>
      </c>
      <c r="I4092" s="101" t="s">
        <v>26</v>
      </c>
      <c r="J4092" s="1">
        <f>DATEVALUE(RIGHT(jaar_zip[[#This Row],[YYYYMMDD]],2)&amp;"-"&amp;MID(jaar_zip[[#This Row],[YYYYMMDD]],5,2)&amp;"-"&amp;LEFT(jaar_zip[[#This Row],[YYYYMMDD]],4))</f>
        <v>45546</v>
      </c>
      <c r="K4092" s="101" t="str">
        <f>IF(AND(VALUE(MONTH(jaar_zip[[#This Row],[Datum]]))=1,VALUE(WEEKNUM(jaar_zip[[#This Row],[Datum]],21))&gt;51),RIGHT(YEAR(jaar_zip[[#This Row],[Datum]])-1,2),RIGHT(YEAR(jaar_zip[[#This Row],[Datum]]),2))&amp;"-"&amp; TEXT(WEEKNUM(jaar_zip[[#This Row],[Datum]],21),"00")</f>
        <v>24-37</v>
      </c>
      <c r="L4092" s="101">
        <f>MONTH(jaar_zip[[#This Row],[Datum]])</f>
        <v>9</v>
      </c>
      <c r="M4092" s="101">
        <f>IF(ISNUMBER(jaar_zip[[#This Row],[etmaaltemperatuur]]),IF(jaar_zip[[#This Row],[etmaaltemperatuur]]&lt;stookgrens,stookgrens-jaar_zip[[#This Row],[etmaaltemperatuur]],0),"")</f>
        <v>7.5</v>
      </c>
      <c r="N4092" s="101">
        <f>IF(ISNUMBER(jaar_zip[[#This Row],[graaddagen]]),IF(OR(MONTH(jaar_zip[[#This Row],[Datum]])=1,MONTH(jaar_zip[[#This Row],[Datum]])=2,MONTH(jaar_zip[[#This Row],[Datum]])=11,MONTH(jaar_zip[[#This Row],[Datum]])=12),1.1,IF(OR(MONTH(jaar_zip[[#This Row],[Datum]])=3,MONTH(jaar_zip[[#This Row],[Datum]])=10),1,0.8))*jaar_zip[[#This Row],[graaddagen]],"")</f>
        <v>6</v>
      </c>
      <c r="O4092" s="101">
        <f>IF(ISNUMBER(jaar_zip[[#This Row],[etmaaltemperatuur]]),IF(jaar_zip[[#This Row],[etmaaltemperatuur]]&gt;stookgrens,jaar_zip[[#This Row],[etmaaltemperatuur]]-stookgrens,0),"")</f>
        <v>0</v>
      </c>
    </row>
    <row r="4093" spans="1:15" x14ac:dyDescent="0.25">
      <c r="A4093">
        <v>278</v>
      </c>
      <c r="B4093">
        <v>20240912</v>
      </c>
      <c r="C4093">
        <v>1.9</v>
      </c>
      <c r="D4093">
        <v>10.6</v>
      </c>
      <c r="E4093">
        <v>1496</v>
      </c>
      <c r="F4093">
        <v>0.4</v>
      </c>
      <c r="H4093">
        <v>82</v>
      </c>
      <c r="I4093" s="101" t="s">
        <v>26</v>
      </c>
      <c r="J4093" s="1">
        <f>DATEVALUE(RIGHT(jaar_zip[[#This Row],[YYYYMMDD]],2)&amp;"-"&amp;MID(jaar_zip[[#This Row],[YYYYMMDD]],5,2)&amp;"-"&amp;LEFT(jaar_zip[[#This Row],[YYYYMMDD]],4))</f>
        <v>45547</v>
      </c>
      <c r="K4093" s="101" t="str">
        <f>IF(AND(VALUE(MONTH(jaar_zip[[#This Row],[Datum]]))=1,VALUE(WEEKNUM(jaar_zip[[#This Row],[Datum]],21))&gt;51),RIGHT(YEAR(jaar_zip[[#This Row],[Datum]])-1,2),RIGHT(YEAR(jaar_zip[[#This Row],[Datum]]),2))&amp;"-"&amp; TEXT(WEEKNUM(jaar_zip[[#This Row],[Datum]],21),"00")</f>
        <v>24-37</v>
      </c>
      <c r="L4093" s="101">
        <f>MONTH(jaar_zip[[#This Row],[Datum]])</f>
        <v>9</v>
      </c>
      <c r="M4093" s="101">
        <f>IF(ISNUMBER(jaar_zip[[#This Row],[etmaaltemperatuur]]),IF(jaar_zip[[#This Row],[etmaaltemperatuur]]&lt;stookgrens,stookgrens-jaar_zip[[#This Row],[etmaaltemperatuur]],0),"")</f>
        <v>7.4</v>
      </c>
      <c r="N4093" s="101">
        <f>IF(ISNUMBER(jaar_zip[[#This Row],[graaddagen]]),IF(OR(MONTH(jaar_zip[[#This Row],[Datum]])=1,MONTH(jaar_zip[[#This Row],[Datum]])=2,MONTH(jaar_zip[[#This Row],[Datum]])=11,MONTH(jaar_zip[[#This Row],[Datum]])=12),1.1,IF(OR(MONTH(jaar_zip[[#This Row],[Datum]])=3,MONTH(jaar_zip[[#This Row],[Datum]])=10),1,0.8))*jaar_zip[[#This Row],[graaddagen]],"")</f>
        <v>5.9200000000000008</v>
      </c>
      <c r="O4093" s="101">
        <f>IF(ISNUMBER(jaar_zip[[#This Row],[etmaaltemperatuur]]),IF(jaar_zip[[#This Row],[etmaaltemperatuur]]&gt;stookgrens,jaar_zip[[#This Row],[etmaaltemperatuur]]-stookgrens,0),"")</f>
        <v>0</v>
      </c>
    </row>
    <row r="4094" spans="1:15" x14ac:dyDescent="0.25">
      <c r="A4094">
        <v>278</v>
      </c>
      <c r="B4094">
        <v>20240913</v>
      </c>
      <c r="C4094">
        <v>2.1</v>
      </c>
      <c r="D4094">
        <v>11.2</v>
      </c>
      <c r="E4094">
        <v>1528</v>
      </c>
      <c r="F4094">
        <v>0.4</v>
      </c>
      <c r="H4094">
        <v>81</v>
      </c>
      <c r="I4094" s="101" t="s">
        <v>26</v>
      </c>
      <c r="J4094" s="1">
        <f>DATEVALUE(RIGHT(jaar_zip[[#This Row],[YYYYMMDD]],2)&amp;"-"&amp;MID(jaar_zip[[#This Row],[YYYYMMDD]],5,2)&amp;"-"&amp;LEFT(jaar_zip[[#This Row],[YYYYMMDD]],4))</f>
        <v>45548</v>
      </c>
      <c r="K4094" s="101" t="str">
        <f>IF(AND(VALUE(MONTH(jaar_zip[[#This Row],[Datum]]))=1,VALUE(WEEKNUM(jaar_zip[[#This Row],[Datum]],21))&gt;51),RIGHT(YEAR(jaar_zip[[#This Row],[Datum]])-1,2),RIGHT(YEAR(jaar_zip[[#This Row],[Datum]]),2))&amp;"-"&amp; TEXT(WEEKNUM(jaar_zip[[#This Row],[Datum]],21),"00")</f>
        <v>24-37</v>
      </c>
      <c r="L4094" s="101">
        <f>MONTH(jaar_zip[[#This Row],[Datum]])</f>
        <v>9</v>
      </c>
      <c r="M4094" s="101">
        <f>IF(ISNUMBER(jaar_zip[[#This Row],[etmaaltemperatuur]]),IF(jaar_zip[[#This Row],[etmaaltemperatuur]]&lt;stookgrens,stookgrens-jaar_zip[[#This Row],[etmaaltemperatuur]],0),"")</f>
        <v>6.8000000000000007</v>
      </c>
      <c r="N4094" s="101">
        <f>IF(ISNUMBER(jaar_zip[[#This Row],[graaddagen]]),IF(OR(MONTH(jaar_zip[[#This Row],[Datum]])=1,MONTH(jaar_zip[[#This Row],[Datum]])=2,MONTH(jaar_zip[[#This Row],[Datum]])=11,MONTH(jaar_zip[[#This Row],[Datum]])=12),1.1,IF(OR(MONTH(jaar_zip[[#This Row],[Datum]])=3,MONTH(jaar_zip[[#This Row],[Datum]])=10),1,0.8))*jaar_zip[[#This Row],[graaddagen]],"")</f>
        <v>5.4400000000000013</v>
      </c>
      <c r="O4094" s="101">
        <f>IF(ISNUMBER(jaar_zip[[#This Row],[etmaaltemperatuur]]),IF(jaar_zip[[#This Row],[etmaaltemperatuur]]&gt;stookgrens,jaar_zip[[#This Row],[etmaaltemperatuur]]-stookgrens,0),"")</f>
        <v>0</v>
      </c>
    </row>
    <row r="4095" spans="1:15" x14ac:dyDescent="0.25">
      <c r="A4095">
        <v>278</v>
      </c>
      <c r="B4095">
        <v>20240914</v>
      </c>
      <c r="C4095">
        <v>1.2</v>
      </c>
      <c r="D4095">
        <v>10.6</v>
      </c>
      <c r="E4095">
        <v>1523</v>
      </c>
      <c r="F4095">
        <v>0</v>
      </c>
      <c r="H4095">
        <v>81</v>
      </c>
      <c r="I4095" s="101" t="s">
        <v>26</v>
      </c>
      <c r="J4095" s="1">
        <f>DATEVALUE(RIGHT(jaar_zip[[#This Row],[YYYYMMDD]],2)&amp;"-"&amp;MID(jaar_zip[[#This Row],[YYYYMMDD]],5,2)&amp;"-"&amp;LEFT(jaar_zip[[#This Row],[YYYYMMDD]],4))</f>
        <v>45549</v>
      </c>
      <c r="K4095" s="101" t="str">
        <f>IF(AND(VALUE(MONTH(jaar_zip[[#This Row],[Datum]]))=1,VALUE(WEEKNUM(jaar_zip[[#This Row],[Datum]],21))&gt;51),RIGHT(YEAR(jaar_zip[[#This Row],[Datum]])-1,2),RIGHT(YEAR(jaar_zip[[#This Row],[Datum]]),2))&amp;"-"&amp; TEXT(WEEKNUM(jaar_zip[[#This Row],[Datum]],21),"00")</f>
        <v>24-37</v>
      </c>
      <c r="L4095" s="101">
        <f>MONTH(jaar_zip[[#This Row],[Datum]])</f>
        <v>9</v>
      </c>
      <c r="M4095" s="101">
        <f>IF(ISNUMBER(jaar_zip[[#This Row],[etmaaltemperatuur]]),IF(jaar_zip[[#This Row],[etmaaltemperatuur]]&lt;stookgrens,stookgrens-jaar_zip[[#This Row],[etmaaltemperatuur]],0),"")</f>
        <v>7.4</v>
      </c>
      <c r="N4095" s="101">
        <f>IF(ISNUMBER(jaar_zip[[#This Row],[graaddagen]]),IF(OR(MONTH(jaar_zip[[#This Row],[Datum]])=1,MONTH(jaar_zip[[#This Row],[Datum]])=2,MONTH(jaar_zip[[#This Row],[Datum]])=11,MONTH(jaar_zip[[#This Row],[Datum]])=12),1.1,IF(OR(MONTH(jaar_zip[[#This Row],[Datum]])=3,MONTH(jaar_zip[[#This Row],[Datum]])=10),1,0.8))*jaar_zip[[#This Row],[graaddagen]],"")</f>
        <v>5.9200000000000008</v>
      </c>
      <c r="O4095" s="101">
        <f>IF(ISNUMBER(jaar_zip[[#This Row],[etmaaltemperatuur]]),IF(jaar_zip[[#This Row],[etmaaltemperatuur]]&gt;stookgrens,jaar_zip[[#This Row],[etmaaltemperatuur]]-stookgrens,0),"")</f>
        <v>0</v>
      </c>
    </row>
    <row r="4096" spans="1:15" x14ac:dyDescent="0.25">
      <c r="A4096">
        <v>278</v>
      </c>
      <c r="B4096">
        <v>20240915</v>
      </c>
      <c r="C4096">
        <v>1.1000000000000001</v>
      </c>
      <c r="D4096">
        <v>13.3</v>
      </c>
      <c r="E4096">
        <v>1423</v>
      </c>
      <c r="F4096">
        <v>0</v>
      </c>
      <c r="H4096">
        <v>84</v>
      </c>
      <c r="I4096" s="101" t="s">
        <v>26</v>
      </c>
      <c r="J4096" s="1">
        <f>DATEVALUE(RIGHT(jaar_zip[[#This Row],[YYYYMMDD]],2)&amp;"-"&amp;MID(jaar_zip[[#This Row],[YYYYMMDD]],5,2)&amp;"-"&amp;LEFT(jaar_zip[[#This Row],[YYYYMMDD]],4))</f>
        <v>45550</v>
      </c>
      <c r="K4096" s="101" t="str">
        <f>IF(AND(VALUE(MONTH(jaar_zip[[#This Row],[Datum]]))=1,VALUE(WEEKNUM(jaar_zip[[#This Row],[Datum]],21))&gt;51),RIGHT(YEAR(jaar_zip[[#This Row],[Datum]])-1,2),RIGHT(YEAR(jaar_zip[[#This Row],[Datum]]),2))&amp;"-"&amp; TEXT(WEEKNUM(jaar_zip[[#This Row],[Datum]],21),"00")</f>
        <v>24-37</v>
      </c>
      <c r="L4096" s="101">
        <f>MONTH(jaar_zip[[#This Row],[Datum]])</f>
        <v>9</v>
      </c>
      <c r="M4096" s="101">
        <f>IF(ISNUMBER(jaar_zip[[#This Row],[etmaaltemperatuur]]),IF(jaar_zip[[#This Row],[etmaaltemperatuur]]&lt;stookgrens,stookgrens-jaar_zip[[#This Row],[etmaaltemperatuur]],0),"")</f>
        <v>4.6999999999999993</v>
      </c>
      <c r="N4096" s="101">
        <f>IF(ISNUMBER(jaar_zip[[#This Row],[graaddagen]]),IF(OR(MONTH(jaar_zip[[#This Row],[Datum]])=1,MONTH(jaar_zip[[#This Row],[Datum]])=2,MONTH(jaar_zip[[#This Row],[Datum]])=11,MONTH(jaar_zip[[#This Row],[Datum]])=12),1.1,IF(OR(MONTH(jaar_zip[[#This Row],[Datum]])=3,MONTH(jaar_zip[[#This Row],[Datum]])=10),1,0.8))*jaar_zip[[#This Row],[graaddagen]],"")</f>
        <v>3.76</v>
      </c>
      <c r="O4096" s="101">
        <f>IF(ISNUMBER(jaar_zip[[#This Row],[etmaaltemperatuur]]),IF(jaar_zip[[#This Row],[etmaaltemperatuur]]&gt;stookgrens,jaar_zip[[#This Row],[etmaaltemperatuur]]-stookgrens,0),"")</f>
        <v>0</v>
      </c>
    </row>
    <row r="4097" spans="1:15" x14ac:dyDescent="0.25">
      <c r="A4097">
        <v>278</v>
      </c>
      <c r="B4097">
        <v>20240916</v>
      </c>
      <c r="C4097">
        <v>1.8</v>
      </c>
      <c r="D4097">
        <v>15</v>
      </c>
      <c r="E4097">
        <v>1143</v>
      </c>
      <c r="F4097">
        <v>0</v>
      </c>
      <c r="H4097">
        <v>85</v>
      </c>
      <c r="I4097" s="101" t="s">
        <v>26</v>
      </c>
      <c r="J4097" s="1">
        <f>DATEVALUE(RIGHT(jaar_zip[[#This Row],[YYYYMMDD]],2)&amp;"-"&amp;MID(jaar_zip[[#This Row],[YYYYMMDD]],5,2)&amp;"-"&amp;LEFT(jaar_zip[[#This Row],[YYYYMMDD]],4))</f>
        <v>45551</v>
      </c>
      <c r="K4097" s="101" t="str">
        <f>IF(AND(VALUE(MONTH(jaar_zip[[#This Row],[Datum]]))=1,VALUE(WEEKNUM(jaar_zip[[#This Row],[Datum]],21))&gt;51),RIGHT(YEAR(jaar_zip[[#This Row],[Datum]])-1,2),RIGHT(YEAR(jaar_zip[[#This Row],[Datum]]),2))&amp;"-"&amp; TEXT(WEEKNUM(jaar_zip[[#This Row],[Datum]],21),"00")</f>
        <v>24-38</v>
      </c>
      <c r="L4097" s="101">
        <f>MONTH(jaar_zip[[#This Row],[Datum]])</f>
        <v>9</v>
      </c>
      <c r="M4097" s="101">
        <f>IF(ISNUMBER(jaar_zip[[#This Row],[etmaaltemperatuur]]),IF(jaar_zip[[#This Row],[etmaaltemperatuur]]&lt;stookgrens,stookgrens-jaar_zip[[#This Row],[etmaaltemperatuur]],0),"")</f>
        <v>3</v>
      </c>
      <c r="N4097" s="101">
        <f>IF(ISNUMBER(jaar_zip[[#This Row],[graaddagen]]),IF(OR(MONTH(jaar_zip[[#This Row],[Datum]])=1,MONTH(jaar_zip[[#This Row],[Datum]])=2,MONTH(jaar_zip[[#This Row],[Datum]])=11,MONTH(jaar_zip[[#This Row],[Datum]])=12),1.1,IF(OR(MONTH(jaar_zip[[#This Row],[Datum]])=3,MONTH(jaar_zip[[#This Row],[Datum]])=10),1,0.8))*jaar_zip[[#This Row],[graaddagen]],"")</f>
        <v>2.4000000000000004</v>
      </c>
      <c r="O4097" s="101">
        <f>IF(ISNUMBER(jaar_zip[[#This Row],[etmaaltemperatuur]]),IF(jaar_zip[[#This Row],[etmaaltemperatuur]]&gt;stookgrens,jaar_zip[[#This Row],[etmaaltemperatuur]]-stookgrens,0),"")</f>
        <v>0</v>
      </c>
    </row>
    <row r="4098" spans="1:15" x14ac:dyDescent="0.25">
      <c r="A4098">
        <v>278</v>
      </c>
      <c r="B4098">
        <v>20240917</v>
      </c>
      <c r="C4098">
        <v>2.8</v>
      </c>
      <c r="D4098">
        <v>16</v>
      </c>
      <c r="E4098">
        <v>1196</v>
      </c>
      <c r="F4098">
        <v>0</v>
      </c>
      <c r="H4098">
        <v>84</v>
      </c>
      <c r="I4098" s="101" t="s">
        <v>26</v>
      </c>
      <c r="J4098" s="1">
        <f>DATEVALUE(RIGHT(jaar_zip[[#This Row],[YYYYMMDD]],2)&amp;"-"&amp;MID(jaar_zip[[#This Row],[YYYYMMDD]],5,2)&amp;"-"&amp;LEFT(jaar_zip[[#This Row],[YYYYMMDD]],4))</f>
        <v>45552</v>
      </c>
      <c r="K4098" s="101" t="str">
        <f>IF(AND(VALUE(MONTH(jaar_zip[[#This Row],[Datum]]))=1,VALUE(WEEKNUM(jaar_zip[[#This Row],[Datum]],21))&gt;51),RIGHT(YEAR(jaar_zip[[#This Row],[Datum]])-1,2),RIGHT(YEAR(jaar_zip[[#This Row],[Datum]]),2))&amp;"-"&amp; TEXT(WEEKNUM(jaar_zip[[#This Row],[Datum]],21),"00")</f>
        <v>24-38</v>
      </c>
      <c r="L4098" s="101">
        <f>MONTH(jaar_zip[[#This Row],[Datum]])</f>
        <v>9</v>
      </c>
      <c r="M4098" s="101">
        <f>IF(ISNUMBER(jaar_zip[[#This Row],[etmaaltemperatuur]]),IF(jaar_zip[[#This Row],[etmaaltemperatuur]]&lt;stookgrens,stookgrens-jaar_zip[[#This Row],[etmaaltemperatuur]],0),"")</f>
        <v>2</v>
      </c>
      <c r="N4098" s="101">
        <f>IF(ISNUMBER(jaar_zip[[#This Row],[graaddagen]]),IF(OR(MONTH(jaar_zip[[#This Row],[Datum]])=1,MONTH(jaar_zip[[#This Row],[Datum]])=2,MONTH(jaar_zip[[#This Row],[Datum]])=11,MONTH(jaar_zip[[#This Row],[Datum]])=12),1.1,IF(OR(MONTH(jaar_zip[[#This Row],[Datum]])=3,MONTH(jaar_zip[[#This Row],[Datum]])=10),1,0.8))*jaar_zip[[#This Row],[graaddagen]],"")</f>
        <v>1.6</v>
      </c>
      <c r="O4098" s="101">
        <f>IF(ISNUMBER(jaar_zip[[#This Row],[etmaaltemperatuur]]),IF(jaar_zip[[#This Row],[etmaaltemperatuur]]&gt;stookgrens,jaar_zip[[#This Row],[etmaaltemperatuur]]-stookgrens,0),"")</f>
        <v>0</v>
      </c>
    </row>
    <row r="4099" spans="1:15" x14ac:dyDescent="0.25">
      <c r="A4099">
        <v>278</v>
      </c>
      <c r="B4099">
        <v>20240918</v>
      </c>
      <c r="C4099">
        <v>2.6</v>
      </c>
      <c r="D4099">
        <v>15.8</v>
      </c>
      <c r="E4099">
        <v>1087</v>
      </c>
      <c r="F4099">
        <v>0</v>
      </c>
      <c r="H4099">
        <v>90</v>
      </c>
      <c r="I4099" s="101" t="s">
        <v>26</v>
      </c>
      <c r="J4099" s="1">
        <f>DATEVALUE(RIGHT(jaar_zip[[#This Row],[YYYYMMDD]],2)&amp;"-"&amp;MID(jaar_zip[[#This Row],[YYYYMMDD]],5,2)&amp;"-"&amp;LEFT(jaar_zip[[#This Row],[YYYYMMDD]],4))</f>
        <v>45553</v>
      </c>
      <c r="K4099" s="101" t="str">
        <f>IF(AND(VALUE(MONTH(jaar_zip[[#This Row],[Datum]]))=1,VALUE(WEEKNUM(jaar_zip[[#This Row],[Datum]],21))&gt;51),RIGHT(YEAR(jaar_zip[[#This Row],[Datum]])-1,2),RIGHT(YEAR(jaar_zip[[#This Row],[Datum]]),2))&amp;"-"&amp; TEXT(WEEKNUM(jaar_zip[[#This Row],[Datum]],21),"00")</f>
        <v>24-38</v>
      </c>
      <c r="L4099" s="101">
        <f>MONTH(jaar_zip[[#This Row],[Datum]])</f>
        <v>9</v>
      </c>
      <c r="M4099" s="101">
        <f>IF(ISNUMBER(jaar_zip[[#This Row],[etmaaltemperatuur]]),IF(jaar_zip[[#This Row],[etmaaltemperatuur]]&lt;stookgrens,stookgrens-jaar_zip[[#This Row],[etmaaltemperatuur]],0),"")</f>
        <v>2.1999999999999993</v>
      </c>
      <c r="N4099" s="101">
        <f>IF(ISNUMBER(jaar_zip[[#This Row],[graaddagen]]),IF(OR(MONTH(jaar_zip[[#This Row],[Datum]])=1,MONTH(jaar_zip[[#This Row],[Datum]])=2,MONTH(jaar_zip[[#This Row],[Datum]])=11,MONTH(jaar_zip[[#This Row],[Datum]])=12),1.1,IF(OR(MONTH(jaar_zip[[#This Row],[Datum]])=3,MONTH(jaar_zip[[#This Row],[Datum]])=10),1,0.8))*jaar_zip[[#This Row],[graaddagen]],"")</f>
        <v>1.7599999999999996</v>
      </c>
      <c r="O4099" s="101">
        <f>IF(ISNUMBER(jaar_zip[[#This Row],[etmaaltemperatuur]]),IF(jaar_zip[[#This Row],[etmaaltemperatuur]]&gt;stookgrens,jaar_zip[[#This Row],[etmaaltemperatuur]]-stookgrens,0),"")</f>
        <v>0</v>
      </c>
    </row>
    <row r="4100" spans="1:15" x14ac:dyDescent="0.25">
      <c r="A4100">
        <v>278</v>
      </c>
      <c r="B4100">
        <v>20240919</v>
      </c>
      <c r="C4100">
        <v>3</v>
      </c>
      <c r="D4100">
        <v>15.7</v>
      </c>
      <c r="E4100">
        <v>1012</v>
      </c>
      <c r="F4100">
        <v>0</v>
      </c>
      <c r="H4100">
        <v>91</v>
      </c>
      <c r="I4100" s="101" t="s">
        <v>26</v>
      </c>
      <c r="J4100" s="1">
        <f>DATEVALUE(RIGHT(jaar_zip[[#This Row],[YYYYMMDD]],2)&amp;"-"&amp;MID(jaar_zip[[#This Row],[YYYYMMDD]],5,2)&amp;"-"&amp;LEFT(jaar_zip[[#This Row],[YYYYMMDD]],4))</f>
        <v>45554</v>
      </c>
      <c r="K4100" s="101" t="str">
        <f>IF(AND(VALUE(MONTH(jaar_zip[[#This Row],[Datum]]))=1,VALUE(WEEKNUM(jaar_zip[[#This Row],[Datum]],21))&gt;51),RIGHT(YEAR(jaar_zip[[#This Row],[Datum]])-1,2),RIGHT(YEAR(jaar_zip[[#This Row],[Datum]]),2))&amp;"-"&amp; TEXT(WEEKNUM(jaar_zip[[#This Row],[Datum]],21),"00")</f>
        <v>24-38</v>
      </c>
      <c r="L4100" s="101">
        <f>MONTH(jaar_zip[[#This Row],[Datum]])</f>
        <v>9</v>
      </c>
      <c r="M4100" s="101">
        <f>IF(ISNUMBER(jaar_zip[[#This Row],[etmaaltemperatuur]]),IF(jaar_zip[[#This Row],[etmaaltemperatuur]]&lt;stookgrens,stookgrens-jaar_zip[[#This Row],[etmaaltemperatuur]],0),"")</f>
        <v>2.3000000000000007</v>
      </c>
      <c r="N4100" s="101">
        <f>IF(ISNUMBER(jaar_zip[[#This Row],[graaddagen]]),IF(OR(MONTH(jaar_zip[[#This Row],[Datum]])=1,MONTH(jaar_zip[[#This Row],[Datum]])=2,MONTH(jaar_zip[[#This Row],[Datum]])=11,MONTH(jaar_zip[[#This Row],[Datum]])=12),1.1,IF(OR(MONTH(jaar_zip[[#This Row],[Datum]])=3,MONTH(jaar_zip[[#This Row],[Datum]])=10),1,0.8))*jaar_zip[[#This Row],[graaddagen]],"")</f>
        <v>1.8400000000000007</v>
      </c>
      <c r="O4100" s="101">
        <f>IF(ISNUMBER(jaar_zip[[#This Row],[etmaaltemperatuur]]),IF(jaar_zip[[#This Row],[etmaaltemperatuur]]&gt;stookgrens,jaar_zip[[#This Row],[etmaaltemperatuur]]-stookgrens,0),"")</f>
        <v>0</v>
      </c>
    </row>
    <row r="4101" spans="1:15" x14ac:dyDescent="0.25">
      <c r="A4101">
        <v>278</v>
      </c>
      <c r="B4101">
        <v>20240920</v>
      </c>
      <c r="C4101">
        <v>3.5</v>
      </c>
      <c r="D4101">
        <v>16.8</v>
      </c>
      <c r="E4101">
        <v>1528</v>
      </c>
      <c r="F4101">
        <v>0</v>
      </c>
      <c r="H4101">
        <v>76</v>
      </c>
      <c r="I4101" s="101" t="s">
        <v>26</v>
      </c>
      <c r="J4101" s="1">
        <f>DATEVALUE(RIGHT(jaar_zip[[#This Row],[YYYYMMDD]],2)&amp;"-"&amp;MID(jaar_zip[[#This Row],[YYYYMMDD]],5,2)&amp;"-"&amp;LEFT(jaar_zip[[#This Row],[YYYYMMDD]],4))</f>
        <v>45555</v>
      </c>
      <c r="K4101" s="101" t="str">
        <f>IF(AND(VALUE(MONTH(jaar_zip[[#This Row],[Datum]]))=1,VALUE(WEEKNUM(jaar_zip[[#This Row],[Datum]],21))&gt;51),RIGHT(YEAR(jaar_zip[[#This Row],[Datum]])-1,2),RIGHT(YEAR(jaar_zip[[#This Row],[Datum]]),2))&amp;"-"&amp; TEXT(WEEKNUM(jaar_zip[[#This Row],[Datum]],21),"00")</f>
        <v>24-38</v>
      </c>
      <c r="L4101" s="101">
        <f>MONTH(jaar_zip[[#This Row],[Datum]])</f>
        <v>9</v>
      </c>
      <c r="M4101" s="101">
        <f>IF(ISNUMBER(jaar_zip[[#This Row],[etmaaltemperatuur]]),IF(jaar_zip[[#This Row],[etmaaltemperatuur]]&lt;stookgrens,stookgrens-jaar_zip[[#This Row],[etmaaltemperatuur]],0),"")</f>
        <v>1.1999999999999993</v>
      </c>
      <c r="N4101" s="101">
        <f>IF(ISNUMBER(jaar_zip[[#This Row],[graaddagen]]),IF(OR(MONTH(jaar_zip[[#This Row],[Datum]])=1,MONTH(jaar_zip[[#This Row],[Datum]])=2,MONTH(jaar_zip[[#This Row],[Datum]])=11,MONTH(jaar_zip[[#This Row],[Datum]])=12),1.1,IF(OR(MONTH(jaar_zip[[#This Row],[Datum]])=3,MONTH(jaar_zip[[#This Row],[Datum]])=10),1,0.8))*jaar_zip[[#This Row],[graaddagen]],"")</f>
        <v>0.95999999999999952</v>
      </c>
      <c r="O4101" s="101">
        <f>IF(ISNUMBER(jaar_zip[[#This Row],[etmaaltemperatuur]]),IF(jaar_zip[[#This Row],[etmaaltemperatuur]]&gt;stookgrens,jaar_zip[[#This Row],[etmaaltemperatuur]]-stookgrens,0),"")</f>
        <v>0</v>
      </c>
    </row>
    <row r="4102" spans="1:15" x14ac:dyDescent="0.25">
      <c r="A4102">
        <v>278</v>
      </c>
      <c r="B4102">
        <v>20240921</v>
      </c>
      <c r="C4102">
        <v>1.1000000000000001</v>
      </c>
      <c r="D4102">
        <v>15.3</v>
      </c>
      <c r="E4102">
        <v>1497</v>
      </c>
      <c r="F4102">
        <v>0</v>
      </c>
      <c r="H4102">
        <v>84</v>
      </c>
      <c r="I4102" s="101" t="s">
        <v>26</v>
      </c>
      <c r="J4102" s="1">
        <f>DATEVALUE(RIGHT(jaar_zip[[#This Row],[YYYYMMDD]],2)&amp;"-"&amp;MID(jaar_zip[[#This Row],[YYYYMMDD]],5,2)&amp;"-"&amp;LEFT(jaar_zip[[#This Row],[YYYYMMDD]],4))</f>
        <v>45556</v>
      </c>
      <c r="K4102" s="101" t="str">
        <f>IF(AND(VALUE(MONTH(jaar_zip[[#This Row],[Datum]]))=1,VALUE(WEEKNUM(jaar_zip[[#This Row],[Datum]],21))&gt;51),RIGHT(YEAR(jaar_zip[[#This Row],[Datum]])-1,2),RIGHT(YEAR(jaar_zip[[#This Row],[Datum]]),2))&amp;"-"&amp; TEXT(WEEKNUM(jaar_zip[[#This Row],[Datum]],21),"00")</f>
        <v>24-38</v>
      </c>
      <c r="L4102" s="101">
        <f>MONTH(jaar_zip[[#This Row],[Datum]])</f>
        <v>9</v>
      </c>
      <c r="M4102" s="101">
        <f>IF(ISNUMBER(jaar_zip[[#This Row],[etmaaltemperatuur]]),IF(jaar_zip[[#This Row],[etmaaltemperatuur]]&lt;stookgrens,stookgrens-jaar_zip[[#This Row],[etmaaltemperatuur]],0),"")</f>
        <v>2.6999999999999993</v>
      </c>
      <c r="N4102" s="101">
        <f>IF(ISNUMBER(jaar_zip[[#This Row],[graaddagen]]),IF(OR(MONTH(jaar_zip[[#This Row],[Datum]])=1,MONTH(jaar_zip[[#This Row],[Datum]])=2,MONTH(jaar_zip[[#This Row],[Datum]])=11,MONTH(jaar_zip[[#This Row],[Datum]])=12),1.1,IF(OR(MONTH(jaar_zip[[#This Row],[Datum]])=3,MONTH(jaar_zip[[#This Row],[Datum]])=10),1,0.8))*jaar_zip[[#This Row],[graaddagen]],"")</f>
        <v>2.1599999999999997</v>
      </c>
      <c r="O4102" s="101">
        <f>IF(ISNUMBER(jaar_zip[[#This Row],[etmaaltemperatuur]]),IF(jaar_zip[[#This Row],[etmaaltemperatuur]]&gt;stookgrens,jaar_zip[[#This Row],[etmaaltemperatuur]]-stookgrens,0),"")</f>
        <v>0</v>
      </c>
    </row>
    <row r="4103" spans="1:15" x14ac:dyDescent="0.25">
      <c r="A4103">
        <v>278</v>
      </c>
      <c r="B4103">
        <v>20240922</v>
      </c>
      <c r="C4103">
        <v>0.8</v>
      </c>
      <c r="D4103">
        <v>15.7</v>
      </c>
      <c r="E4103">
        <v>1419</v>
      </c>
      <c r="F4103">
        <v>0</v>
      </c>
      <c r="H4103">
        <v>86</v>
      </c>
      <c r="I4103" s="101" t="s">
        <v>26</v>
      </c>
      <c r="J4103" s="1">
        <f>DATEVALUE(RIGHT(jaar_zip[[#This Row],[YYYYMMDD]],2)&amp;"-"&amp;MID(jaar_zip[[#This Row],[YYYYMMDD]],5,2)&amp;"-"&amp;LEFT(jaar_zip[[#This Row],[YYYYMMDD]],4))</f>
        <v>45557</v>
      </c>
      <c r="K4103" s="101" t="str">
        <f>IF(AND(VALUE(MONTH(jaar_zip[[#This Row],[Datum]]))=1,VALUE(WEEKNUM(jaar_zip[[#This Row],[Datum]],21))&gt;51),RIGHT(YEAR(jaar_zip[[#This Row],[Datum]])-1,2),RIGHT(YEAR(jaar_zip[[#This Row],[Datum]]),2))&amp;"-"&amp; TEXT(WEEKNUM(jaar_zip[[#This Row],[Datum]],21),"00")</f>
        <v>24-38</v>
      </c>
      <c r="L4103" s="101">
        <f>MONTH(jaar_zip[[#This Row],[Datum]])</f>
        <v>9</v>
      </c>
      <c r="M4103" s="101">
        <f>IF(ISNUMBER(jaar_zip[[#This Row],[etmaaltemperatuur]]),IF(jaar_zip[[#This Row],[etmaaltemperatuur]]&lt;stookgrens,stookgrens-jaar_zip[[#This Row],[etmaaltemperatuur]],0),"")</f>
        <v>2.3000000000000007</v>
      </c>
      <c r="N4103" s="101">
        <f>IF(ISNUMBER(jaar_zip[[#This Row],[graaddagen]]),IF(OR(MONTH(jaar_zip[[#This Row],[Datum]])=1,MONTH(jaar_zip[[#This Row],[Datum]])=2,MONTH(jaar_zip[[#This Row],[Datum]])=11,MONTH(jaar_zip[[#This Row],[Datum]])=12),1.1,IF(OR(MONTH(jaar_zip[[#This Row],[Datum]])=3,MONTH(jaar_zip[[#This Row],[Datum]])=10),1,0.8))*jaar_zip[[#This Row],[graaddagen]],"")</f>
        <v>1.8400000000000007</v>
      </c>
      <c r="O4103" s="101">
        <f>IF(ISNUMBER(jaar_zip[[#This Row],[etmaaltemperatuur]]),IF(jaar_zip[[#This Row],[etmaaltemperatuur]]&gt;stookgrens,jaar_zip[[#This Row],[etmaaltemperatuur]]-stookgrens,0),"")</f>
        <v>0</v>
      </c>
    </row>
    <row r="4104" spans="1:15" x14ac:dyDescent="0.25">
      <c r="A4104">
        <v>278</v>
      </c>
      <c r="B4104">
        <v>20240923</v>
      </c>
      <c r="C4104">
        <v>1.8</v>
      </c>
      <c r="D4104">
        <v>16.3</v>
      </c>
      <c r="E4104">
        <v>1028</v>
      </c>
      <c r="F4104">
        <v>0.1</v>
      </c>
      <c r="H4104">
        <v>83</v>
      </c>
      <c r="I4104" s="101" t="s">
        <v>26</v>
      </c>
      <c r="J4104" s="1">
        <f>DATEVALUE(RIGHT(jaar_zip[[#This Row],[YYYYMMDD]],2)&amp;"-"&amp;MID(jaar_zip[[#This Row],[YYYYMMDD]],5,2)&amp;"-"&amp;LEFT(jaar_zip[[#This Row],[YYYYMMDD]],4))</f>
        <v>45558</v>
      </c>
      <c r="K4104" s="101" t="str">
        <f>IF(AND(VALUE(MONTH(jaar_zip[[#This Row],[Datum]]))=1,VALUE(WEEKNUM(jaar_zip[[#This Row],[Datum]],21))&gt;51),RIGHT(YEAR(jaar_zip[[#This Row],[Datum]])-1,2),RIGHT(YEAR(jaar_zip[[#This Row],[Datum]]),2))&amp;"-"&amp; TEXT(WEEKNUM(jaar_zip[[#This Row],[Datum]],21),"00")</f>
        <v>24-39</v>
      </c>
      <c r="L4104" s="101">
        <f>MONTH(jaar_zip[[#This Row],[Datum]])</f>
        <v>9</v>
      </c>
      <c r="M4104" s="101">
        <f>IF(ISNUMBER(jaar_zip[[#This Row],[etmaaltemperatuur]]),IF(jaar_zip[[#This Row],[etmaaltemperatuur]]&lt;stookgrens,stookgrens-jaar_zip[[#This Row],[etmaaltemperatuur]],0),"")</f>
        <v>1.6999999999999993</v>
      </c>
      <c r="N4104" s="101">
        <f>IF(ISNUMBER(jaar_zip[[#This Row],[graaddagen]]),IF(OR(MONTH(jaar_zip[[#This Row],[Datum]])=1,MONTH(jaar_zip[[#This Row],[Datum]])=2,MONTH(jaar_zip[[#This Row],[Datum]])=11,MONTH(jaar_zip[[#This Row],[Datum]])=12),1.1,IF(OR(MONTH(jaar_zip[[#This Row],[Datum]])=3,MONTH(jaar_zip[[#This Row],[Datum]])=10),1,0.8))*jaar_zip[[#This Row],[graaddagen]],"")</f>
        <v>1.3599999999999994</v>
      </c>
      <c r="O4104" s="101">
        <f>IF(ISNUMBER(jaar_zip[[#This Row],[etmaaltemperatuur]]),IF(jaar_zip[[#This Row],[etmaaltemperatuur]]&gt;stookgrens,jaar_zip[[#This Row],[etmaaltemperatuur]]-stookgrens,0),"")</f>
        <v>0</v>
      </c>
    </row>
    <row r="4105" spans="1:15" x14ac:dyDescent="0.25">
      <c r="A4105">
        <v>278</v>
      </c>
      <c r="B4105">
        <v>20240924</v>
      </c>
      <c r="C4105">
        <v>2.4</v>
      </c>
      <c r="D4105">
        <v>14.3</v>
      </c>
      <c r="E4105">
        <v>956</v>
      </c>
      <c r="F4105">
        <v>2.6</v>
      </c>
      <c r="H4105">
        <v>87</v>
      </c>
      <c r="I4105" s="101" t="s">
        <v>26</v>
      </c>
      <c r="J4105" s="1">
        <f>DATEVALUE(RIGHT(jaar_zip[[#This Row],[YYYYMMDD]],2)&amp;"-"&amp;MID(jaar_zip[[#This Row],[YYYYMMDD]],5,2)&amp;"-"&amp;LEFT(jaar_zip[[#This Row],[YYYYMMDD]],4))</f>
        <v>45559</v>
      </c>
      <c r="K4105" s="101" t="str">
        <f>IF(AND(VALUE(MONTH(jaar_zip[[#This Row],[Datum]]))=1,VALUE(WEEKNUM(jaar_zip[[#This Row],[Datum]],21))&gt;51),RIGHT(YEAR(jaar_zip[[#This Row],[Datum]])-1,2),RIGHT(YEAR(jaar_zip[[#This Row],[Datum]]),2))&amp;"-"&amp; TEXT(WEEKNUM(jaar_zip[[#This Row],[Datum]],21),"00")</f>
        <v>24-39</v>
      </c>
      <c r="L4105" s="101">
        <f>MONTH(jaar_zip[[#This Row],[Datum]])</f>
        <v>9</v>
      </c>
      <c r="M4105" s="101">
        <f>IF(ISNUMBER(jaar_zip[[#This Row],[etmaaltemperatuur]]),IF(jaar_zip[[#This Row],[etmaaltemperatuur]]&lt;stookgrens,stookgrens-jaar_zip[[#This Row],[etmaaltemperatuur]],0),"")</f>
        <v>3.6999999999999993</v>
      </c>
      <c r="N4105" s="101">
        <f>IF(ISNUMBER(jaar_zip[[#This Row],[graaddagen]]),IF(OR(MONTH(jaar_zip[[#This Row],[Datum]])=1,MONTH(jaar_zip[[#This Row],[Datum]])=2,MONTH(jaar_zip[[#This Row],[Datum]])=11,MONTH(jaar_zip[[#This Row],[Datum]])=12),1.1,IF(OR(MONTH(jaar_zip[[#This Row],[Datum]])=3,MONTH(jaar_zip[[#This Row],[Datum]])=10),1,0.8))*jaar_zip[[#This Row],[graaddagen]],"")</f>
        <v>2.9599999999999995</v>
      </c>
      <c r="O4105" s="101">
        <f>IF(ISNUMBER(jaar_zip[[#This Row],[etmaaltemperatuur]]),IF(jaar_zip[[#This Row],[etmaaltemperatuur]]&gt;stookgrens,jaar_zip[[#This Row],[etmaaltemperatuur]]-stookgrens,0),"")</f>
        <v>0</v>
      </c>
    </row>
    <row r="4106" spans="1:15" x14ac:dyDescent="0.25">
      <c r="A4106">
        <v>278</v>
      </c>
      <c r="B4106">
        <v>20240925</v>
      </c>
      <c r="C4106">
        <v>2.6</v>
      </c>
      <c r="D4106">
        <v>14.7</v>
      </c>
      <c r="E4106">
        <v>620</v>
      </c>
      <c r="F4106">
        <v>1.8</v>
      </c>
      <c r="H4106">
        <v>88</v>
      </c>
      <c r="I4106" s="101" t="s">
        <v>26</v>
      </c>
      <c r="J4106" s="1">
        <f>DATEVALUE(RIGHT(jaar_zip[[#This Row],[YYYYMMDD]],2)&amp;"-"&amp;MID(jaar_zip[[#This Row],[YYYYMMDD]],5,2)&amp;"-"&amp;LEFT(jaar_zip[[#This Row],[YYYYMMDD]],4))</f>
        <v>45560</v>
      </c>
      <c r="K4106" s="101" t="str">
        <f>IF(AND(VALUE(MONTH(jaar_zip[[#This Row],[Datum]]))=1,VALUE(WEEKNUM(jaar_zip[[#This Row],[Datum]],21))&gt;51),RIGHT(YEAR(jaar_zip[[#This Row],[Datum]])-1,2),RIGHT(YEAR(jaar_zip[[#This Row],[Datum]]),2))&amp;"-"&amp; TEXT(WEEKNUM(jaar_zip[[#This Row],[Datum]],21),"00")</f>
        <v>24-39</v>
      </c>
      <c r="L4106" s="101">
        <f>MONTH(jaar_zip[[#This Row],[Datum]])</f>
        <v>9</v>
      </c>
      <c r="M4106" s="101">
        <f>IF(ISNUMBER(jaar_zip[[#This Row],[etmaaltemperatuur]]),IF(jaar_zip[[#This Row],[etmaaltemperatuur]]&lt;stookgrens,stookgrens-jaar_zip[[#This Row],[etmaaltemperatuur]],0),"")</f>
        <v>3.3000000000000007</v>
      </c>
      <c r="N4106" s="101">
        <f>IF(ISNUMBER(jaar_zip[[#This Row],[graaddagen]]),IF(OR(MONTH(jaar_zip[[#This Row],[Datum]])=1,MONTH(jaar_zip[[#This Row],[Datum]])=2,MONTH(jaar_zip[[#This Row],[Datum]])=11,MONTH(jaar_zip[[#This Row],[Datum]])=12),1.1,IF(OR(MONTH(jaar_zip[[#This Row],[Datum]])=3,MONTH(jaar_zip[[#This Row],[Datum]])=10),1,0.8))*jaar_zip[[#This Row],[graaddagen]],"")</f>
        <v>2.6400000000000006</v>
      </c>
      <c r="O4106" s="101">
        <f>IF(ISNUMBER(jaar_zip[[#This Row],[etmaaltemperatuur]]),IF(jaar_zip[[#This Row],[etmaaltemperatuur]]&gt;stookgrens,jaar_zip[[#This Row],[etmaaltemperatuur]]-stookgrens,0),"")</f>
        <v>0</v>
      </c>
    </row>
    <row r="4107" spans="1:15" x14ac:dyDescent="0.25">
      <c r="A4107">
        <v>278</v>
      </c>
      <c r="B4107">
        <v>20240926</v>
      </c>
      <c r="C4107">
        <v>3.6</v>
      </c>
      <c r="D4107">
        <v>15.3</v>
      </c>
      <c r="E4107">
        <v>666</v>
      </c>
      <c r="F4107">
        <v>10.9</v>
      </c>
      <c r="H4107">
        <v>87</v>
      </c>
      <c r="I4107" s="101" t="s">
        <v>26</v>
      </c>
      <c r="J4107" s="1">
        <f>DATEVALUE(RIGHT(jaar_zip[[#This Row],[YYYYMMDD]],2)&amp;"-"&amp;MID(jaar_zip[[#This Row],[YYYYMMDD]],5,2)&amp;"-"&amp;LEFT(jaar_zip[[#This Row],[YYYYMMDD]],4))</f>
        <v>45561</v>
      </c>
      <c r="K4107" s="101" t="str">
        <f>IF(AND(VALUE(MONTH(jaar_zip[[#This Row],[Datum]]))=1,VALUE(WEEKNUM(jaar_zip[[#This Row],[Datum]],21))&gt;51),RIGHT(YEAR(jaar_zip[[#This Row],[Datum]])-1,2),RIGHT(YEAR(jaar_zip[[#This Row],[Datum]]),2))&amp;"-"&amp; TEXT(WEEKNUM(jaar_zip[[#This Row],[Datum]],21),"00")</f>
        <v>24-39</v>
      </c>
      <c r="L4107" s="101">
        <f>MONTH(jaar_zip[[#This Row],[Datum]])</f>
        <v>9</v>
      </c>
      <c r="M4107" s="101">
        <f>IF(ISNUMBER(jaar_zip[[#This Row],[etmaaltemperatuur]]),IF(jaar_zip[[#This Row],[etmaaltemperatuur]]&lt;stookgrens,stookgrens-jaar_zip[[#This Row],[etmaaltemperatuur]],0),"")</f>
        <v>2.6999999999999993</v>
      </c>
      <c r="N4107" s="101">
        <f>IF(ISNUMBER(jaar_zip[[#This Row],[graaddagen]]),IF(OR(MONTH(jaar_zip[[#This Row],[Datum]])=1,MONTH(jaar_zip[[#This Row],[Datum]])=2,MONTH(jaar_zip[[#This Row],[Datum]])=11,MONTH(jaar_zip[[#This Row],[Datum]])=12),1.1,IF(OR(MONTH(jaar_zip[[#This Row],[Datum]])=3,MONTH(jaar_zip[[#This Row],[Datum]])=10),1,0.8))*jaar_zip[[#This Row],[graaddagen]],"")</f>
        <v>2.1599999999999997</v>
      </c>
      <c r="O4107" s="101">
        <f>IF(ISNUMBER(jaar_zip[[#This Row],[etmaaltemperatuur]]),IF(jaar_zip[[#This Row],[etmaaltemperatuur]]&gt;stookgrens,jaar_zip[[#This Row],[etmaaltemperatuur]]-stookgrens,0),"")</f>
        <v>0</v>
      </c>
    </row>
    <row r="4108" spans="1:15" x14ac:dyDescent="0.25">
      <c r="A4108">
        <v>278</v>
      </c>
      <c r="B4108">
        <v>20240927</v>
      </c>
      <c r="C4108">
        <v>5.2</v>
      </c>
      <c r="D4108">
        <v>12.5</v>
      </c>
      <c r="E4108">
        <v>301</v>
      </c>
      <c r="F4108">
        <v>31.5</v>
      </c>
      <c r="H4108">
        <v>81</v>
      </c>
      <c r="I4108" s="101" t="s">
        <v>26</v>
      </c>
      <c r="J4108" s="1">
        <f>DATEVALUE(RIGHT(jaar_zip[[#This Row],[YYYYMMDD]],2)&amp;"-"&amp;MID(jaar_zip[[#This Row],[YYYYMMDD]],5,2)&amp;"-"&amp;LEFT(jaar_zip[[#This Row],[YYYYMMDD]],4))</f>
        <v>45562</v>
      </c>
      <c r="K4108" s="101" t="str">
        <f>IF(AND(VALUE(MONTH(jaar_zip[[#This Row],[Datum]]))=1,VALUE(WEEKNUM(jaar_zip[[#This Row],[Datum]],21))&gt;51),RIGHT(YEAR(jaar_zip[[#This Row],[Datum]])-1,2),RIGHT(YEAR(jaar_zip[[#This Row],[Datum]]),2))&amp;"-"&amp; TEXT(WEEKNUM(jaar_zip[[#This Row],[Datum]],21),"00")</f>
        <v>24-39</v>
      </c>
      <c r="L4108" s="101">
        <f>MONTH(jaar_zip[[#This Row],[Datum]])</f>
        <v>9</v>
      </c>
      <c r="M4108" s="101">
        <f>IF(ISNUMBER(jaar_zip[[#This Row],[etmaaltemperatuur]]),IF(jaar_zip[[#This Row],[etmaaltemperatuur]]&lt;stookgrens,stookgrens-jaar_zip[[#This Row],[etmaaltemperatuur]],0),"")</f>
        <v>5.5</v>
      </c>
      <c r="N4108" s="101">
        <f>IF(ISNUMBER(jaar_zip[[#This Row],[graaddagen]]),IF(OR(MONTH(jaar_zip[[#This Row],[Datum]])=1,MONTH(jaar_zip[[#This Row],[Datum]])=2,MONTH(jaar_zip[[#This Row],[Datum]])=11,MONTH(jaar_zip[[#This Row],[Datum]])=12),1.1,IF(OR(MONTH(jaar_zip[[#This Row],[Datum]])=3,MONTH(jaar_zip[[#This Row],[Datum]])=10),1,0.8))*jaar_zip[[#This Row],[graaddagen]],"")</f>
        <v>4.4000000000000004</v>
      </c>
      <c r="O4108" s="101">
        <f>IF(ISNUMBER(jaar_zip[[#This Row],[etmaaltemperatuur]]),IF(jaar_zip[[#This Row],[etmaaltemperatuur]]&gt;stookgrens,jaar_zip[[#This Row],[etmaaltemperatuur]]-stookgrens,0),"")</f>
        <v>0</v>
      </c>
    </row>
    <row r="4109" spans="1:15" x14ac:dyDescent="0.25">
      <c r="A4109">
        <v>278</v>
      </c>
      <c r="B4109">
        <v>20240928</v>
      </c>
      <c r="C4109">
        <v>2.4</v>
      </c>
      <c r="D4109">
        <v>9.9</v>
      </c>
      <c r="E4109">
        <v>1066</v>
      </c>
      <c r="F4109">
        <v>3.2</v>
      </c>
      <c r="H4109">
        <v>86</v>
      </c>
      <c r="I4109" s="101" t="s">
        <v>26</v>
      </c>
      <c r="J4109" s="1">
        <f>DATEVALUE(RIGHT(jaar_zip[[#This Row],[YYYYMMDD]],2)&amp;"-"&amp;MID(jaar_zip[[#This Row],[YYYYMMDD]],5,2)&amp;"-"&amp;LEFT(jaar_zip[[#This Row],[YYYYMMDD]],4))</f>
        <v>45563</v>
      </c>
      <c r="K4109" s="101" t="str">
        <f>IF(AND(VALUE(MONTH(jaar_zip[[#This Row],[Datum]]))=1,VALUE(WEEKNUM(jaar_zip[[#This Row],[Datum]],21))&gt;51),RIGHT(YEAR(jaar_zip[[#This Row],[Datum]])-1,2),RIGHT(YEAR(jaar_zip[[#This Row],[Datum]]),2))&amp;"-"&amp; TEXT(WEEKNUM(jaar_zip[[#This Row],[Datum]],21),"00")</f>
        <v>24-39</v>
      </c>
      <c r="L4109" s="101">
        <f>MONTH(jaar_zip[[#This Row],[Datum]])</f>
        <v>9</v>
      </c>
      <c r="M4109" s="101">
        <f>IF(ISNUMBER(jaar_zip[[#This Row],[etmaaltemperatuur]]),IF(jaar_zip[[#This Row],[etmaaltemperatuur]]&lt;stookgrens,stookgrens-jaar_zip[[#This Row],[etmaaltemperatuur]],0),"")</f>
        <v>8.1</v>
      </c>
      <c r="N4109" s="101">
        <f>IF(ISNUMBER(jaar_zip[[#This Row],[graaddagen]]),IF(OR(MONTH(jaar_zip[[#This Row],[Datum]])=1,MONTH(jaar_zip[[#This Row],[Datum]])=2,MONTH(jaar_zip[[#This Row],[Datum]])=11,MONTH(jaar_zip[[#This Row],[Datum]])=12),1.1,IF(OR(MONTH(jaar_zip[[#This Row],[Datum]])=3,MONTH(jaar_zip[[#This Row],[Datum]])=10),1,0.8))*jaar_zip[[#This Row],[graaddagen]],"")</f>
        <v>6.48</v>
      </c>
      <c r="O4109" s="101">
        <f>IF(ISNUMBER(jaar_zip[[#This Row],[etmaaltemperatuur]]),IF(jaar_zip[[#This Row],[etmaaltemperatuur]]&gt;stookgrens,jaar_zip[[#This Row],[etmaaltemperatuur]]-stookgrens,0),"")</f>
        <v>0</v>
      </c>
    </row>
    <row r="4110" spans="1:15" x14ac:dyDescent="0.25">
      <c r="A4110">
        <v>278</v>
      </c>
      <c r="B4110">
        <v>20240929</v>
      </c>
      <c r="C4110">
        <v>2</v>
      </c>
      <c r="D4110">
        <v>10</v>
      </c>
      <c r="E4110">
        <v>1278</v>
      </c>
      <c r="F4110">
        <v>0</v>
      </c>
      <c r="H4110">
        <v>80</v>
      </c>
      <c r="I4110" s="101" t="s">
        <v>26</v>
      </c>
      <c r="J4110" s="1">
        <f>DATEVALUE(RIGHT(jaar_zip[[#This Row],[YYYYMMDD]],2)&amp;"-"&amp;MID(jaar_zip[[#This Row],[YYYYMMDD]],5,2)&amp;"-"&amp;LEFT(jaar_zip[[#This Row],[YYYYMMDD]],4))</f>
        <v>45564</v>
      </c>
      <c r="K4110" s="101" t="str">
        <f>IF(AND(VALUE(MONTH(jaar_zip[[#This Row],[Datum]]))=1,VALUE(WEEKNUM(jaar_zip[[#This Row],[Datum]],21))&gt;51),RIGHT(YEAR(jaar_zip[[#This Row],[Datum]])-1,2),RIGHT(YEAR(jaar_zip[[#This Row],[Datum]]),2))&amp;"-"&amp; TEXT(WEEKNUM(jaar_zip[[#This Row],[Datum]],21),"00")</f>
        <v>24-39</v>
      </c>
      <c r="L4110" s="101">
        <f>MONTH(jaar_zip[[#This Row],[Datum]])</f>
        <v>9</v>
      </c>
      <c r="M4110" s="101">
        <f>IF(ISNUMBER(jaar_zip[[#This Row],[etmaaltemperatuur]]),IF(jaar_zip[[#This Row],[etmaaltemperatuur]]&lt;stookgrens,stookgrens-jaar_zip[[#This Row],[etmaaltemperatuur]],0),"")</f>
        <v>8</v>
      </c>
      <c r="N4110" s="101">
        <f>IF(ISNUMBER(jaar_zip[[#This Row],[graaddagen]]),IF(OR(MONTH(jaar_zip[[#This Row],[Datum]])=1,MONTH(jaar_zip[[#This Row],[Datum]])=2,MONTH(jaar_zip[[#This Row],[Datum]])=11,MONTH(jaar_zip[[#This Row],[Datum]])=12),1.1,IF(OR(MONTH(jaar_zip[[#This Row],[Datum]])=3,MONTH(jaar_zip[[#This Row],[Datum]])=10),1,0.8))*jaar_zip[[#This Row],[graaddagen]],"")</f>
        <v>6.4</v>
      </c>
      <c r="O4110" s="101">
        <f>IF(ISNUMBER(jaar_zip[[#This Row],[etmaaltemperatuur]]),IF(jaar_zip[[#This Row],[etmaaltemperatuur]]&gt;stookgrens,jaar_zip[[#This Row],[etmaaltemperatuur]]-stookgrens,0),"")</f>
        <v>0</v>
      </c>
    </row>
    <row r="4111" spans="1:15" x14ac:dyDescent="0.25">
      <c r="A4111">
        <v>278</v>
      </c>
      <c r="B4111">
        <v>20240930</v>
      </c>
      <c r="C4111">
        <v>3.8</v>
      </c>
      <c r="D4111">
        <v>11.7</v>
      </c>
      <c r="E4111">
        <v>723</v>
      </c>
      <c r="F4111">
        <v>10.5</v>
      </c>
      <c r="H4111">
        <v>83</v>
      </c>
      <c r="I4111" s="101" t="s">
        <v>26</v>
      </c>
      <c r="J4111" s="1">
        <f>DATEVALUE(RIGHT(jaar_zip[[#This Row],[YYYYMMDD]],2)&amp;"-"&amp;MID(jaar_zip[[#This Row],[YYYYMMDD]],5,2)&amp;"-"&amp;LEFT(jaar_zip[[#This Row],[YYYYMMDD]],4))</f>
        <v>45565</v>
      </c>
      <c r="K4111" s="101" t="str">
        <f>IF(AND(VALUE(MONTH(jaar_zip[[#This Row],[Datum]]))=1,VALUE(WEEKNUM(jaar_zip[[#This Row],[Datum]],21))&gt;51),RIGHT(YEAR(jaar_zip[[#This Row],[Datum]])-1,2),RIGHT(YEAR(jaar_zip[[#This Row],[Datum]]),2))&amp;"-"&amp; TEXT(WEEKNUM(jaar_zip[[#This Row],[Datum]],21),"00")</f>
        <v>24-40</v>
      </c>
      <c r="L4111" s="101">
        <f>MONTH(jaar_zip[[#This Row],[Datum]])</f>
        <v>9</v>
      </c>
      <c r="M4111" s="101">
        <f>IF(ISNUMBER(jaar_zip[[#This Row],[etmaaltemperatuur]]),IF(jaar_zip[[#This Row],[etmaaltemperatuur]]&lt;stookgrens,stookgrens-jaar_zip[[#This Row],[etmaaltemperatuur]],0),"")</f>
        <v>6.3000000000000007</v>
      </c>
      <c r="N4111" s="101">
        <f>IF(ISNUMBER(jaar_zip[[#This Row],[graaddagen]]),IF(OR(MONTH(jaar_zip[[#This Row],[Datum]])=1,MONTH(jaar_zip[[#This Row],[Datum]])=2,MONTH(jaar_zip[[#This Row],[Datum]])=11,MONTH(jaar_zip[[#This Row],[Datum]])=12),1.1,IF(OR(MONTH(jaar_zip[[#This Row],[Datum]])=3,MONTH(jaar_zip[[#This Row],[Datum]])=10),1,0.8))*jaar_zip[[#This Row],[graaddagen]],"")</f>
        <v>5.0400000000000009</v>
      </c>
      <c r="O4111" s="101">
        <f>IF(ISNUMBER(jaar_zip[[#This Row],[etmaaltemperatuur]]),IF(jaar_zip[[#This Row],[etmaaltemperatuur]]&gt;stookgrens,jaar_zip[[#This Row],[etmaaltemperatuur]]-stookgrens,0),"")</f>
        <v>0</v>
      </c>
    </row>
    <row r="4112" spans="1:15" x14ac:dyDescent="0.25">
      <c r="A4112">
        <v>279</v>
      </c>
      <c r="B4112">
        <v>20240101</v>
      </c>
      <c r="C4112">
        <v>6.5</v>
      </c>
      <c r="D4112">
        <v>6.9</v>
      </c>
      <c r="E4112">
        <v>151</v>
      </c>
      <c r="F4112">
        <v>7.2</v>
      </c>
      <c r="G4112">
        <v>1000.4</v>
      </c>
      <c r="H4112">
        <v>87</v>
      </c>
      <c r="I4112" s="101" t="s">
        <v>27</v>
      </c>
      <c r="J4112" s="1">
        <f>DATEVALUE(RIGHT(jaar_zip[[#This Row],[YYYYMMDD]],2)&amp;"-"&amp;MID(jaar_zip[[#This Row],[YYYYMMDD]],5,2)&amp;"-"&amp;LEFT(jaar_zip[[#This Row],[YYYYMMDD]],4))</f>
        <v>45292</v>
      </c>
      <c r="K4112" s="101" t="str">
        <f>IF(AND(VALUE(MONTH(jaar_zip[[#This Row],[Datum]]))=1,VALUE(WEEKNUM(jaar_zip[[#This Row],[Datum]],21))&gt;51),RIGHT(YEAR(jaar_zip[[#This Row],[Datum]])-1,2),RIGHT(YEAR(jaar_zip[[#This Row],[Datum]]),2))&amp;"-"&amp; TEXT(WEEKNUM(jaar_zip[[#This Row],[Datum]],21),"00")</f>
        <v>24-01</v>
      </c>
      <c r="L4112" s="101">
        <f>MONTH(jaar_zip[[#This Row],[Datum]])</f>
        <v>1</v>
      </c>
      <c r="M4112" s="101">
        <f>IF(ISNUMBER(jaar_zip[[#This Row],[etmaaltemperatuur]]),IF(jaar_zip[[#This Row],[etmaaltemperatuur]]&lt;stookgrens,stookgrens-jaar_zip[[#This Row],[etmaaltemperatuur]],0),"")</f>
        <v>11.1</v>
      </c>
      <c r="N4112" s="101">
        <f>IF(ISNUMBER(jaar_zip[[#This Row],[graaddagen]]),IF(OR(MONTH(jaar_zip[[#This Row],[Datum]])=1,MONTH(jaar_zip[[#This Row],[Datum]])=2,MONTH(jaar_zip[[#This Row],[Datum]])=11,MONTH(jaar_zip[[#This Row],[Datum]])=12),1.1,IF(OR(MONTH(jaar_zip[[#This Row],[Datum]])=3,MONTH(jaar_zip[[#This Row],[Datum]])=10),1,0.8))*jaar_zip[[#This Row],[graaddagen]],"")</f>
        <v>12.21</v>
      </c>
      <c r="O4112" s="101">
        <f>IF(ISNUMBER(jaar_zip[[#This Row],[etmaaltemperatuur]]),IF(jaar_zip[[#This Row],[etmaaltemperatuur]]&gt;stookgrens,jaar_zip[[#This Row],[etmaaltemperatuur]]-stookgrens,0),"")</f>
        <v>0</v>
      </c>
    </row>
    <row r="4113" spans="1:15" x14ac:dyDescent="0.25">
      <c r="A4113">
        <v>279</v>
      </c>
      <c r="B4113">
        <v>20240102</v>
      </c>
      <c r="C4113">
        <v>6.7</v>
      </c>
      <c r="D4113">
        <v>9.3000000000000007</v>
      </c>
      <c r="E4113">
        <v>82</v>
      </c>
      <c r="F4113">
        <v>25.2</v>
      </c>
      <c r="G4113">
        <v>987.6</v>
      </c>
      <c r="H4113">
        <v>92</v>
      </c>
      <c r="I4113" s="101" t="s">
        <v>27</v>
      </c>
      <c r="J4113" s="1">
        <f>DATEVALUE(RIGHT(jaar_zip[[#This Row],[YYYYMMDD]],2)&amp;"-"&amp;MID(jaar_zip[[#This Row],[YYYYMMDD]],5,2)&amp;"-"&amp;LEFT(jaar_zip[[#This Row],[YYYYMMDD]],4))</f>
        <v>45293</v>
      </c>
      <c r="K4113" s="101" t="str">
        <f>IF(AND(VALUE(MONTH(jaar_zip[[#This Row],[Datum]]))=1,VALUE(WEEKNUM(jaar_zip[[#This Row],[Datum]],21))&gt;51),RIGHT(YEAR(jaar_zip[[#This Row],[Datum]])-1,2),RIGHT(YEAR(jaar_zip[[#This Row],[Datum]]),2))&amp;"-"&amp; TEXT(WEEKNUM(jaar_zip[[#This Row],[Datum]],21),"00")</f>
        <v>24-01</v>
      </c>
      <c r="L4113" s="101">
        <f>MONTH(jaar_zip[[#This Row],[Datum]])</f>
        <v>1</v>
      </c>
      <c r="M4113" s="101">
        <f>IF(ISNUMBER(jaar_zip[[#This Row],[etmaaltemperatuur]]),IF(jaar_zip[[#This Row],[etmaaltemperatuur]]&lt;stookgrens,stookgrens-jaar_zip[[#This Row],[etmaaltemperatuur]],0),"")</f>
        <v>8.6999999999999993</v>
      </c>
      <c r="N4113" s="101">
        <f>IF(ISNUMBER(jaar_zip[[#This Row],[graaddagen]]),IF(OR(MONTH(jaar_zip[[#This Row],[Datum]])=1,MONTH(jaar_zip[[#This Row],[Datum]])=2,MONTH(jaar_zip[[#This Row],[Datum]])=11,MONTH(jaar_zip[[#This Row],[Datum]])=12),1.1,IF(OR(MONTH(jaar_zip[[#This Row],[Datum]])=3,MONTH(jaar_zip[[#This Row],[Datum]])=10),1,0.8))*jaar_zip[[#This Row],[graaddagen]],"")</f>
        <v>9.57</v>
      </c>
      <c r="O4113" s="101">
        <f>IF(ISNUMBER(jaar_zip[[#This Row],[etmaaltemperatuur]]),IF(jaar_zip[[#This Row],[etmaaltemperatuur]]&gt;stookgrens,jaar_zip[[#This Row],[etmaaltemperatuur]]-stookgrens,0),"")</f>
        <v>0</v>
      </c>
    </row>
    <row r="4114" spans="1:15" x14ac:dyDescent="0.25">
      <c r="A4114">
        <v>279</v>
      </c>
      <c r="B4114">
        <v>20240103</v>
      </c>
      <c r="C4114">
        <v>7.6</v>
      </c>
      <c r="D4114">
        <v>8.8000000000000007</v>
      </c>
      <c r="E4114">
        <v>101</v>
      </c>
      <c r="F4114">
        <v>6.9</v>
      </c>
      <c r="G4114">
        <v>987</v>
      </c>
      <c r="H4114">
        <v>88</v>
      </c>
      <c r="I4114" s="101" t="s">
        <v>27</v>
      </c>
      <c r="J4114" s="1">
        <f>DATEVALUE(RIGHT(jaar_zip[[#This Row],[YYYYMMDD]],2)&amp;"-"&amp;MID(jaar_zip[[#This Row],[YYYYMMDD]],5,2)&amp;"-"&amp;LEFT(jaar_zip[[#This Row],[YYYYMMDD]],4))</f>
        <v>45294</v>
      </c>
      <c r="K4114" s="101" t="str">
        <f>IF(AND(VALUE(MONTH(jaar_zip[[#This Row],[Datum]]))=1,VALUE(WEEKNUM(jaar_zip[[#This Row],[Datum]],21))&gt;51),RIGHT(YEAR(jaar_zip[[#This Row],[Datum]])-1,2),RIGHT(YEAR(jaar_zip[[#This Row],[Datum]]),2))&amp;"-"&amp; TEXT(WEEKNUM(jaar_zip[[#This Row],[Datum]],21),"00")</f>
        <v>24-01</v>
      </c>
      <c r="L4114" s="101">
        <f>MONTH(jaar_zip[[#This Row],[Datum]])</f>
        <v>1</v>
      </c>
      <c r="M4114" s="101">
        <f>IF(ISNUMBER(jaar_zip[[#This Row],[etmaaltemperatuur]]),IF(jaar_zip[[#This Row],[etmaaltemperatuur]]&lt;stookgrens,stookgrens-jaar_zip[[#This Row],[etmaaltemperatuur]],0),"")</f>
        <v>9.1999999999999993</v>
      </c>
      <c r="N4114" s="101">
        <f>IF(ISNUMBER(jaar_zip[[#This Row],[graaddagen]]),IF(OR(MONTH(jaar_zip[[#This Row],[Datum]])=1,MONTH(jaar_zip[[#This Row],[Datum]])=2,MONTH(jaar_zip[[#This Row],[Datum]])=11,MONTH(jaar_zip[[#This Row],[Datum]])=12),1.1,IF(OR(MONTH(jaar_zip[[#This Row],[Datum]])=3,MONTH(jaar_zip[[#This Row],[Datum]])=10),1,0.8))*jaar_zip[[#This Row],[graaddagen]],"")</f>
        <v>10.119999999999999</v>
      </c>
      <c r="O4114" s="101">
        <f>IF(ISNUMBER(jaar_zip[[#This Row],[etmaaltemperatuur]]),IF(jaar_zip[[#This Row],[etmaaltemperatuur]]&gt;stookgrens,jaar_zip[[#This Row],[etmaaltemperatuur]]-stookgrens,0),"")</f>
        <v>0</v>
      </c>
    </row>
    <row r="4115" spans="1:15" x14ac:dyDescent="0.25">
      <c r="A4115">
        <v>279</v>
      </c>
      <c r="B4115">
        <v>20240104</v>
      </c>
      <c r="C4115">
        <v>3.4</v>
      </c>
      <c r="D4115">
        <v>4.5999999999999996</v>
      </c>
      <c r="E4115">
        <v>143</v>
      </c>
      <c r="F4115">
        <v>0.9</v>
      </c>
      <c r="G4115">
        <v>1001.3</v>
      </c>
      <c r="H4115">
        <v>87</v>
      </c>
      <c r="I4115" s="101" t="s">
        <v>27</v>
      </c>
      <c r="J4115" s="1">
        <f>DATEVALUE(RIGHT(jaar_zip[[#This Row],[YYYYMMDD]],2)&amp;"-"&amp;MID(jaar_zip[[#This Row],[YYYYMMDD]],5,2)&amp;"-"&amp;LEFT(jaar_zip[[#This Row],[YYYYMMDD]],4))</f>
        <v>45295</v>
      </c>
      <c r="K4115" s="101" t="str">
        <f>IF(AND(VALUE(MONTH(jaar_zip[[#This Row],[Datum]]))=1,VALUE(WEEKNUM(jaar_zip[[#This Row],[Datum]],21))&gt;51),RIGHT(YEAR(jaar_zip[[#This Row],[Datum]])-1,2),RIGHT(YEAR(jaar_zip[[#This Row],[Datum]]),2))&amp;"-"&amp; TEXT(WEEKNUM(jaar_zip[[#This Row],[Datum]],21),"00")</f>
        <v>24-01</v>
      </c>
      <c r="L4115" s="101">
        <f>MONTH(jaar_zip[[#This Row],[Datum]])</f>
        <v>1</v>
      </c>
      <c r="M4115" s="101">
        <f>IF(ISNUMBER(jaar_zip[[#This Row],[etmaaltemperatuur]]),IF(jaar_zip[[#This Row],[etmaaltemperatuur]]&lt;stookgrens,stookgrens-jaar_zip[[#This Row],[etmaaltemperatuur]],0),"")</f>
        <v>13.4</v>
      </c>
      <c r="N4115" s="101">
        <f>IF(ISNUMBER(jaar_zip[[#This Row],[graaddagen]]),IF(OR(MONTH(jaar_zip[[#This Row],[Datum]])=1,MONTH(jaar_zip[[#This Row],[Datum]])=2,MONTH(jaar_zip[[#This Row],[Datum]])=11,MONTH(jaar_zip[[#This Row],[Datum]])=12),1.1,IF(OR(MONTH(jaar_zip[[#This Row],[Datum]])=3,MONTH(jaar_zip[[#This Row],[Datum]])=10),1,0.8))*jaar_zip[[#This Row],[graaddagen]],"")</f>
        <v>14.740000000000002</v>
      </c>
      <c r="O4115" s="101">
        <f>IF(ISNUMBER(jaar_zip[[#This Row],[etmaaltemperatuur]]),IF(jaar_zip[[#This Row],[etmaaltemperatuur]]&gt;stookgrens,jaar_zip[[#This Row],[etmaaltemperatuur]]-stookgrens,0),"")</f>
        <v>0</v>
      </c>
    </row>
    <row r="4116" spans="1:15" x14ac:dyDescent="0.25">
      <c r="A4116">
        <v>279</v>
      </c>
      <c r="B4116">
        <v>20240105</v>
      </c>
      <c r="C4116">
        <v>4.3</v>
      </c>
      <c r="D4116">
        <v>4.8</v>
      </c>
      <c r="E4116">
        <v>82</v>
      </c>
      <c r="F4116">
        <v>11</v>
      </c>
      <c r="G4116">
        <v>997.9</v>
      </c>
      <c r="H4116">
        <v>96</v>
      </c>
      <c r="I4116" s="101" t="s">
        <v>27</v>
      </c>
      <c r="J4116" s="1">
        <f>DATEVALUE(RIGHT(jaar_zip[[#This Row],[YYYYMMDD]],2)&amp;"-"&amp;MID(jaar_zip[[#This Row],[YYYYMMDD]],5,2)&amp;"-"&amp;LEFT(jaar_zip[[#This Row],[YYYYMMDD]],4))</f>
        <v>45296</v>
      </c>
      <c r="K4116" s="101" t="str">
        <f>IF(AND(VALUE(MONTH(jaar_zip[[#This Row],[Datum]]))=1,VALUE(WEEKNUM(jaar_zip[[#This Row],[Datum]],21))&gt;51),RIGHT(YEAR(jaar_zip[[#This Row],[Datum]])-1,2),RIGHT(YEAR(jaar_zip[[#This Row],[Datum]]),2))&amp;"-"&amp; TEXT(WEEKNUM(jaar_zip[[#This Row],[Datum]],21),"00")</f>
        <v>24-01</v>
      </c>
      <c r="L4116" s="101">
        <f>MONTH(jaar_zip[[#This Row],[Datum]])</f>
        <v>1</v>
      </c>
      <c r="M4116" s="101">
        <f>IF(ISNUMBER(jaar_zip[[#This Row],[etmaaltemperatuur]]),IF(jaar_zip[[#This Row],[etmaaltemperatuur]]&lt;stookgrens,stookgrens-jaar_zip[[#This Row],[etmaaltemperatuur]],0),"")</f>
        <v>13.2</v>
      </c>
      <c r="N4116" s="101">
        <f>IF(ISNUMBER(jaar_zip[[#This Row],[graaddagen]]),IF(OR(MONTH(jaar_zip[[#This Row],[Datum]])=1,MONTH(jaar_zip[[#This Row],[Datum]])=2,MONTH(jaar_zip[[#This Row],[Datum]])=11,MONTH(jaar_zip[[#This Row],[Datum]])=12),1.1,IF(OR(MONTH(jaar_zip[[#This Row],[Datum]])=3,MONTH(jaar_zip[[#This Row],[Datum]])=10),1,0.8))*jaar_zip[[#This Row],[graaddagen]],"")</f>
        <v>14.52</v>
      </c>
      <c r="O4116" s="101">
        <f>IF(ISNUMBER(jaar_zip[[#This Row],[etmaaltemperatuur]]),IF(jaar_zip[[#This Row],[etmaaltemperatuur]]&gt;stookgrens,jaar_zip[[#This Row],[etmaaltemperatuur]]-stookgrens,0),"")</f>
        <v>0</v>
      </c>
    </row>
    <row r="4117" spans="1:15" x14ac:dyDescent="0.25">
      <c r="A4117">
        <v>279</v>
      </c>
      <c r="B4117">
        <v>20240106</v>
      </c>
      <c r="C4117">
        <v>4.5999999999999996</v>
      </c>
      <c r="D4117">
        <v>0.6</v>
      </c>
      <c r="E4117">
        <v>82</v>
      </c>
      <c r="F4117">
        <v>0.2</v>
      </c>
      <c r="G4117">
        <v>1011.6</v>
      </c>
      <c r="H4117">
        <v>93</v>
      </c>
      <c r="I4117" s="101" t="s">
        <v>27</v>
      </c>
      <c r="J4117" s="1">
        <f>DATEVALUE(RIGHT(jaar_zip[[#This Row],[YYYYMMDD]],2)&amp;"-"&amp;MID(jaar_zip[[#This Row],[YYYYMMDD]],5,2)&amp;"-"&amp;LEFT(jaar_zip[[#This Row],[YYYYMMDD]],4))</f>
        <v>45297</v>
      </c>
      <c r="K4117" s="101" t="str">
        <f>IF(AND(VALUE(MONTH(jaar_zip[[#This Row],[Datum]]))=1,VALUE(WEEKNUM(jaar_zip[[#This Row],[Datum]],21))&gt;51),RIGHT(YEAR(jaar_zip[[#This Row],[Datum]])-1,2),RIGHT(YEAR(jaar_zip[[#This Row],[Datum]]),2))&amp;"-"&amp; TEXT(WEEKNUM(jaar_zip[[#This Row],[Datum]],21),"00")</f>
        <v>24-01</v>
      </c>
      <c r="L4117" s="101">
        <f>MONTH(jaar_zip[[#This Row],[Datum]])</f>
        <v>1</v>
      </c>
      <c r="M4117" s="101">
        <f>IF(ISNUMBER(jaar_zip[[#This Row],[etmaaltemperatuur]]),IF(jaar_zip[[#This Row],[etmaaltemperatuur]]&lt;stookgrens,stookgrens-jaar_zip[[#This Row],[etmaaltemperatuur]],0),"")</f>
        <v>17.399999999999999</v>
      </c>
      <c r="N4117" s="101">
        <f>IF(ISNUMBER(jaar_zip[[#This Row],[graaddagen]]),IF(OR(MONTH(jaar_zip[[#This Row],[Datum]])=1,MONTH(jaar_zip[[#This Row],[Datum]])=2,MONTH(jaar_zip[[#This Row],[Datum]])=11,MONTH(jaar_zip[[#This Row],[Datum]])=12),1.1,IF(OR(MONTH(jaar_zip[[#This Row],[Datum]])=3,MONTH(jaar_zip[[#This Row],[Datum]])=10),1,0.8))*jaar_zip[[#This Row],[graaddagen]],"")</f>
        <v>19.14</v>
      </c>
      <c r="O4117" s="101">
        <f>IF(ISNUMBER(jaar_zip[[#This Row],[etmaaltemperatuur]]),IF(jaar_zip[[#This Row],[etmaaltemperatuur]]&gt;stookgrens,jaar_zip[[#This Row],[etmaaltemperatuur]]-stookgrens,0),"")</f>
        <v>0</v>
      </c>
    </row>
    <row r="4118" spans="1:15" x14ac:dyDescent="0.25">
      <c r="A4118">
        <v>279</v>
      </c>
      <c r="B4118">
        <v>20240107</v>
      </c>
      <c r="C4118">
        <v>5.8</v>
      </c>
      <c r="D4118">
        <v>-0.9</v>
      </c>
      <c r="E4118">
        <v>317</v>
      </c>
      <c r="F4118">
        <v>-0.1</v>
      </c>
      <c r="G4118">
        <v>1026.5</v>
      </c>
      <c r="H4118">
        <v>78</v>
      </c>
      <c r="I4118" s="101" t="s">
        <v>27</v>
      </c>
      <c r="J4118" s="1">
        <f>DATEVALUE(RIGHT(jaar_zip[[#This Row],[YYYYMMDD]],2)&amp;"-"&amp;MID(jaar_zip[[#This Row],[YYYYMMDD]],5,2)&amp;"-"&amp;LEFT(jaar_zip[[#This Row],[YYYYMMDD]],4))</f>
        <v>45298</v>
      </c>
      <c r="K4118" s="101" t="str">
        <f>IF(AND(VALUE(MONTH(jaar_zip[[#This Row],[Datum]]))=1,VALUE(WEEKNUM(jaar_zip[[#This Row],[Datum]],21))&gt;51),RIGHT(YEAR(jaar_zip[[#This Row],[Datum]])-1,2),RIGHT(YEAR(jaar_zip[[#This Row],[Datum]]),2))&amp;"-"&amp; TEXT(WEEKNUM(jaar_zip[[#This Row],[Datum]],21),"00")</f>
        <v>24-01</v>
      </c>
      <c r="L4118" s="101">
        <f>MONTH(jaar_zip[[#This Row],[Datum]])</f>
        <v>1</v>
      </c>
      <c r="M4118" s="101">
        <f>IF(ISNUMBER(jaar_zip[[#This Row],[etmaaltemperatuur]]),IF(jaar_zip[[#This Row],[etmaaltemperatuur]]&lt;stookgrens,stookgrens-jaar_zip[[#This Row],[etmaaltemperatuur]],0),"")</f>
        <v>18.899999999999999</v>
      </c>
      <c r="N4118" s="101">
        <f>IF(ISNUMBER(jaar_zip[[#This Row],[graaddagen]]),IF(OR(MONTH(jaar_zip[[#This Row],[Datum]])=1,MONTH(jaar_zip[[#This Row],[Datum]])=2,MONTH(jaar_zip[[#This Row],[Datum]])=11,MONTH(jaar_zip[[#This Row],[Datum]])=12),1.1,IF(OR(MONTH(jaar_zip[[#This Row],[Datum]])=3,MONTH(jaar_zip[[#This Row],[Datum]])=10),1,0.8))*jaar_zip[[#This Row],[graaddagen]],"")</f>
        <v>20.79</v>
      </c>
      <c r="O4118" s="101">
        <f>IF(ISNUMBER(jaar_zip[[#This Row],[etmaaltemperatuur]]),IF(jaar_zip[[#This Row],[etmaaltemperatuur]]&gt;stookgrens,jaar_zip[[#This Row],[etmaaltemperatuur]]-stookgrens,0),"")</f>
        <v>0</v>
      </c>
    </row>
    <row r="4119" spans="1:15" x14ac:dyDescent="0.25">
      <c r="A4119">
        <v>279</v>
      </c>
      <c r="B4119">
        <v>20240108</v>
      </c>
      <c r="C4119">
        <v>6.1</v>
      </c>
      <c r="D4119">
        <v>-1.8</v>
      </c>
      <c r="E4119">
        <v>326</v>
      </c>
      <c r="F4119">
        <v>-0.1</v>
      </c>
      <c r="G4119">
        <v>1034.2</v>
      </c>
      <c r="H4119">
        <v>74</v>
      </c>
      <c r="I4119" s="101" t="s">
        <v>27</v>
      </c>
      <c r="J4119" s="1">
        <f>DATEVALUE(RIGHT(jaar_zip[[#This Row],[YYYYMMDD]],2)&amp;"-"&amp;MID(jaar_zip[[#This Row],[YYYYMMDD]],5,2)&amp;"-"&amp;LEFT(jaar_zip[[#This Row],[YYYYMMDD]],4))</f>
        <v>45299</v>
      </c>
      <c r="K4119" s="101" t="str">
        <f>IF(AND(VALUE(MONTH(jaar_zip[[#This Row],[Datum]]))=1,VALUE(WEEKNUM(jaar_zip[[#This Row],[Datum]],21))&gt;51),RIGHT(YEAR(jaar_zip[[#This Row],[Datum]])-1,2),RIGHT(YEAR(jaar_zip[[#This Row],[Datum]]),2))&amp;"-"&amp; TEXT(WEEKNUM(jaar_zip[[#This Row],[Datum]],21),"00")</f>
        <v>24-02</v>
      </c>
      <c r="L4119" s="101">
        <f>MONTH(jaar_zip[[#This Row],[Datum]])</f>
        <v>1</v>
      </c>
      <c r="M4119" s="101">
        <f>IF(ISNUMBER(jaar_zip[[#This Row],[etmaaltemperatuur]]),IF(jaar_zip[[#This Row],[etmaaltemperatuur]]&lt;stookgrens,stookgrens-jaar_zip[[#This Row],[etmaaltemperatuur]],0),"")</f>
        <v>19.8</v>
      </c>
      <c r="N4119" s="101">
        <f>IF(ISNUMBER(jaar_zip[[#This Row],[graaddagen]]),IF(OR(MONTH(jaar_zip[[#This Row],[Datum]])=1,MONTH(jaar_zip[[#This Row],[Datum]])=2,MONTH(jaar_zip[[#This Row],[Datum]])=11,MONTH(jaar_zip[[#This Row],[Datum]])=12),1.1,IF(OR(MONTH(jaar_zip[[#This Row],[Datum]])=3,MONTH(jaar_zip[[#This Row],[Datum]])=10),1,0.8))*jaar_zip[[#This Row],[graaddagen]],"")</f>
        <v>21.78</v>
      </c>
      <c r="O4119" s="101">
        <f>IF(ISNUMBER(jaar_zip[[#This Row],[etmaaltemperatuur]]),IF(jaar_zip[[#This Row],[etmaaltemperatuur]]&gt;stookgrens,jaar_zip[[#This Row],[etmaaltemperatuur]]-stookgrens,0),"")</f>
        <v>0</v>
      </c>
    </row>
    <row r="4120" spans="1:15" x14ac:dyDescent="0.25">
      <c r="A4120">
        <v>279</v>
      </c>
      <c r="B4120">
        <v>20240109</v>
      </c>
      <c r="C4120">
        <v>5</v>
      </c>
      <c r="D4120">
        <v>-3.8</v>
      </c>
      <c r="E4120">
        <v>442</v>
      </c>
      <c r="F4120">
        <v>0</v>
      </c>
      <c r="G4120">
        <v>1035.8</v>
      </c>
      <c r="H4120">
        <v>70</v>
      </c>
      <c r="I4120" s="101" t="s">
        <v>27</v>
      </c>
      <c r="J4120" s="1">
        <f>DATEVALUE(RIGHT(jaar_zip[[#This Row],[YYYYMMDD]],2)&amp;"-"&amp;MID(jaar_zip[[#This Row],[YYYYMMDD]],5,2)&amp;"-"&amp;LEFT(jaar_zip[[#This Row],[YYYYMMDD]],4))</f>
        <v>45300</v>
      </c>
      <c r="K4120" s="101" t="str">
        <f>IF(AND(VALUE(MONTH(jaar_zip[[#This Row],[Datum]]))=1,VALUE(WEEKNUM(jaar_zip[[#This Row],[Datum]],21))&gt;51),RIGHT(YEAR(jaar_zip[[#This Row],[Datum]])-1,2),RIGHT(YEAR(jaar_zip[[#This Row],[Datum]]),2))&amp;"-"&amp; TEXT(WEEKNUM(jaar_zip[[#This Row],[Datum]],21),"00")</f>
        <v>24-02</v>
      </c>
      <c r="L4120" s="101">
        <f>MONTH(jaar_zip[[#This Row],[Datum]])</f>
        <v>1</v>
      </c>
      <c r="M4120" s="101">
        <f>IF(ISNUMBER(jaar_zip[[#This Row],[etmaaltemperatuur]]),IF(jaar_zip[[#This Row],[etmaaltemperatuur]]&lt;stookgrens,stookgrens-jaar_zip[[#This Row],[etmaaltemperatuur]],0),"")</f>
        <v>21.8</v>
      </c>
      <c r="N4120" s="101">
        <f>IF(ISNUMBER(jaar_zip[[#This Row],[graaddagen]]),IF(OR(MONTH(jaar_zip[[#This Row],[Datum]])=1,MONTH(jaar_zip[[#This Row],[Datum]])=2,MONTH(jaar_zip[[#This Row],[Datum]])=11,MONTH(jaar_zip[[#This Row],[Datum]])=12),1.1,IF(OR(MONTH(jaar_zip[[#This Row],[Datum]])=3,MONTH(jaar_zip[[#This Row],[Datum]])=10),1,0.8))*jaar_zip[[#This Row],[graaddagen]],"")</f>
        <v>23.980000000000004</v>
      </c>
      <c r="O4120" s="101">
        <f>IF(ISNUMBER(jaar_zip[[#This Row],[etmaaltemperatuur]]),IF(jaar_zip[[#This Row],[etmaaltemperatuur]]&gt;stookgrens,jaar_zip[[#This Row],[etmaaltemperatuur]]-stookgrens,0),"")</f>
        <v>0</v>
      </c>
    </row>
    <row r="4121" spans="1:15" x14ac:dyDescent="0.25">
      <c r="A4121">
        <v>279</v>
      </c>
      <c r="B4121">
        <v>20240110</v>
      </c>
      <c r="C4121">
        <v>4.0999999999999996</v>
      </c>
      <c r="D4121">
        <v>-4</v>
      </c>
      <c r="E4121">
        <v>451</v>
      </c>
      <c r="F4121">
        <v>0</v>
      </c>
      <c r="G4121">
        <v>1032.5</v>
      </c>
      <c r="H4121">
        <v>76</v>
      </c>
      <c r="I4121" s="101" t="s">
        <v>27</v>
      </c>
      <c r="J4121" s="1">
        <f>DATEVALUE(RIGHT(jaar_zip[[#This Row],[YYYYMMDD]],2)&amp;"-"&amp;MID(jaar_zip[[#This Row],[YYYYMMDD]],5,2)&amp;"-"&amp;LEFT(jaar_zip[[#This Row],[YYYYMMDD]],4))</f>
        <v>45301</v>
      </c>
      <c r="K4121" s="101" t="str">
        <f>IF(AND(VALUE(MONTH(jaar_zip[[#This Row],[Datum]]))=1,VALUE(WEEKNUM(jaar_zip[[#This Row],[Datum]],21))&gt;51),RIGHT(YEAR(jaar_zip[[#This Row],[Datum]])-1,2),RIGHT(YEAR(jaar_zip[[#This Row],[Datum]]),2))&amp;"-"&amp; TEXT(WEEKNUM(jaar_zip[[#This Row],[Datum]],21),"00")</f>
        <v>24-02</v>
      </c>
      <c r="L4121" s="101">
        <f>MONTH(jaar_zip[[#This Row],[Datum]])</f>
        <v>1</v>
      </c>
      <c r="M4121" s="101">
        <f>IF(ISNUMBER(jaar_zip[[#This Row],[etmaaltemperatuur]]),IF(jaar_zip[[#This Row],[etmaaltemperatuur]]&lt;stookgrens,stookgrens-jaar_zip[[#This Row],[etmaaltemperatuur]],0),"")</f>
        <v>22</v>
      </c>
      <c r="N4121" s="101">
        <f>IF(ISNUMBER(jaar_zip[[#This Row],[graaddagen]]),IF(OR(MONTH(jaar_zip[[#This Row],[Datum]])=1,MONTH(jaar_zip[[#This Row],[Datum]])=2,MONTH(jaar_zip[[#This Row],[Datum]])=11,MONTH(jaar_zip[[#This Row],[Datum]])=12),1.1,IF(OR(MONTH(jaar_zip[[#This Row],[Datum]])=3,MONTH(jaar_zip[[#This Row],[Datum]])=10),1,0.8))*jaar_zip[[#This Row],[graaddagen]],"")</f>
        <v>24.200000000000003</v>
      </c>
      <c r="O4121" s="101">
        <f>IF(ISNUMBER(jaar_zip[[#This Row],[etmaaltemperatuur]]),IF(jaar_zip[[#This Row],[etmaaltemperatuur]]&gt;stookgrens,jaar_zip[[#This Row],[etmaaltemperatuur]]-stookgrens,0),"")</f>
        <v>0</v>
      </c>
    </row>
    <row r="4122" spans="1:15" x14ac:dyDescent="0.25">
      <c r="A4122">
        <v>279</v>
      </c>
      <c r="B4122">
        <v>20240111</v>
      </c>
      <c r="C4122">
        <v>1.6</v>
      </c>
      <c r="D4122">
        <v>-2.1</v>
      </c>
      <c r="E4122">
        <v>120</v>
      </c>
      <c r="F4122">
        <v>-0.1</v>
      </c>
      <c r="G4122">
        <v>1033.9000000000001</v>
      </c>
      <c r="H4122">
        <v>95</v>
      </c>
      <c r="I4122" s="101" t="s">
        <v>27</v>
      </c>
      <c r="J4122" s="1">
        <f>DATEVALUE(RIGHT(jaar_zip[[#This Row],[YYYYMMDD]],2)&amp;"-"&amp;MID(jaar_zip[[#This Row],[YYYYMMDD]],5,2)&amp;"-"&amp;LEFT(jaar_zip[[#This Row],[YYYYMMDD]],4))</f>
        <v>45302</v>
      </c>
      <c r="K4122" s="101" t="str">
        <f>IF(AND(VALUE(MONTH(jaar_zip[[#This Row],[Datum]]))=1,VALUE(WEEKNUM(jaar_zip[[#This Row],[Datum]],21))&gt;51),RIGHT(YEAR(jaar_zip[[#This Row],[Datum]])-1,2),RIGHT(YEAR(jaar_zip[[#This Row],[Datum]]),2))&amp;"-"&amp; TEXT(WEEKNUM(jaar_zip[[#This Row],[Datum]],21),"00")</f>
        <v>24-02</v>
      </c>
      <c r="L4122" s="101">
        <f>MONTH(jaar_zip[[#This Row],[Datum]])</f>
        <v>1</v>
      </c>
      <c r="M4122" s="101">
        <f>IF(ISNUMBER(jaar_zip[[#This Row],[etmaaltemperatuur]]),IF(jaar_zip[[#This Row],[etmaaltemperatuur]]&lt;stookgrens,stookgrens-jaar_zip[[#This Row],[etmaaltemperatuur]],0),"")</f>
        <v>20.100000000000001</v>
      </c>
      <c r="N4122" s="101">
        <f>IF(ISNUMBER(jaar_zip[[#This Row],[graaddagen]]),IF(OR(MONTH(jaar_zip[[#This Row],[Datum]])=1,MONTH(jaar_zip[[#This Row],[Datum]])=2,MONTH(jaar_zip[[#This Row],[Datum]])=11,MONTH(jaar_zip[[#This Row],[Datum]])=12),1.1,IF(OR(MONTH(jaar_zip[[#This Row],[Datum]])=3,MONTH(jaar_zip[[#This Row],[Datum]])=10),1,0.8))*jaar_zip[[#This Row],[graaddagen]],"")</f>
        <v>22.110000000000003</v>
      </c>
      <c r="O4122" s="101">
        <f>IF(ISNUMBER(jaar_zip[[#This Row],[etmaaltemperatuur]]),IF(jaar_zip[[#This Row],[etmaaltemperatuur]]&gt;stookgrens,jaar_zip[[#This Row],[etmaaltemperatuur]]-stookgrens,0),"")</f>
        <v>0</v>
      </c>
    </row>
    <row r="4123" spans="1:15" x14ac:dyDescent="0.25">
      <c r="A4123">
        <v>279</v>
      </c>
      <c r="B4123">
        <v>20240112</v>
      </c>
      <c r="C4123">
        <v>2.5</v>
      </c>
      <c r="D4123">
        <v>2.2999999999999998</v>
      </c>
      <c r="E4123">
        <v>141</v>
      </c>
      <c r="F4123">
        <v>0.2</v>
      </c>
      <c r="G4123">
        <v>1031.3</v>
      </c>
      <c r="H4123">
        <v>96</v>
      </c>
      <c r="I4123" s="101" t="s">
        <v>27</v>
      </c>
      <c r="J4123" s="1">
        <f>DATEVALUE(RIGHT(jaar_zip[[#This Row],[YYYYMMDD]],2)&amp;"-"&amp;MID(jaar_zip[[#This Row],[YYYYMMDD]],5,2)&amp;"-"&amp;LEFT(jaar_zip[[#This Row],[YYYYMMDD]],4))</f>
        <v>45303</v>
      </c>
      <c r="K4123" s="101" t="str">
        <f>IF(AND(VALUE(MONTH(jaar_zip[[#This Row],[Datum]]))=1,VALUE(WEEKNUM(jaar_zip[[#This Row],[Datum]],21))&gt;51),RIGHT(YEAR(jaar_zip[[#This Row],[Datum]])-1,2),RIGHT(YEAR(jaar_zip[[#This Row],[Datum]]),2))&amp;"-"&amp; TEXT(WEEKNUM(jaar_zip[[#This Row],[Datum]],21),"00")</f>
        <v>24-02</v>
      </c>
      <c r="L4123" s="101">
        <f>MONTH(jaar_zip[[#This Row],[Datum]])</f>
        <v>1</v>
      </c>
      <c r="M4123" s="101">
        <f>IF(ISNUMBER(jaar_zip[[#This Row],[etmaaltemperatuur]]),IF(jaar_zip[[#This Row],[etmaaltemperatuur]]&lt;stookgrens,stookgrens-jaar_zip[[#This Row],[etmaaltemperatuur]],0),"")</f>
        <v>15.7</v>
      </c>
      <c r="N4123" s="101">
        <f>IF(ISNUMBER(jaar_zip[[#This Row],[graaddagen]]),IF(OR(MONTH(jaar_zip[[#This Row],[Datum]])=1,MONTH(jaar_zip[[#This Row],[Datum]])=2,MONTH(jaar_zip[[#This Row],[Datum]])=11,MONTH(jaar_zip[[#This Row],[Datum]])=12),1.1,IF(OR(MONTH(jaar_zip[[#This Row],[Datum]])=3,MONTH(jaar_zip[[#This Row],[Datum]])=10),1,0.8))*jaar_zip[[#This Row],[graaddagen]],"")</f>
        <v>17.27</v>
      </c>
      <c r="O4123" s="101">
        <f>IF(ISNUMBER(jaar_zip[[#This Row],[etmaaltemperatuur]]),IF(jaar_zip[[#This Row],[etmaaltemperatuur]]&gt;stookgrens,jaar_zip[[#This Row],[etmaaltemperatuur]]-stookgrens,0),"")</f>
        <v>0</v>
      </c>
    </row>
    <row r="4124" spans="1:15" x14ac:dyDescent="0.25">
      <c r="A4124">
        <v>279</v>
      </c>
      <c r="B4124">
        <v>20240113</v>
      </c>
      <c r="C4124">
        <v>5.0999999999999996</v>
      </c>
      <c r="D4124">
        <v>3.4</v>
      </c>
      <c r="E4124">
        <v>131</v>
      </c>
      <c r="F4124">
        <v>2.1</v>
      </c>
      <c r="G4124">
        <v>1019.2</v>
      </c>
      <c r="H4124">
        <v>95</v>
      </c>
      <c r="I4124" s="101" t="s">
        <v>27</v>
      </c>
      <c r="J4124" s="1">
        <f>DATEVALUE(RIGHT(jaar_zip[[#This Row],[YYYYMMDD]],2)&amp;"-"&amp;MID(jaar_zip[[#This Row],[YYYYMMDD]],5,2)&amp;"-"&amp;LEFT(jaar_zip[[#This Row],[YYYYMMDD]],4))</f>
        <v>45304</v>
      </c>
      <c r="K4124" s="101" t="str">
        <f>IF(AND(VALUE(MONTH(jaar_zip[[#This Row],[Datum]]))=1,VALUE(WEEKNUM(jaar_zip[[#This Row],[Datum]],21))&gt;51),RIGHT(YEAR(jaar_zip[[#This Row],[Datum]])-1,2),RIGHT(YEAR(jaar_zip[[#This Row],[Datum]]),2))&amp;"-"&amp; TEXT(WEEKNUM(jaar_zip[[#This Row],[Datum]],21),"00")</f>
        <v>24-02</v>
      </c>
      <c r="L4124" s="101">
        <f>MONTH(jaar_zip[[#This Row],[Datum]])</f>
        <v>1</v>
      </c>
      <c r="M4124" s="101">
        <f>IF(ISNUMBER(jaar_zip[[#This Row],[etmaaltemperatuur]]),IF(jaar_zip[[#This Row],[etmaaltemperatuur]]&lt;stookgrens,stookgrens-jaar_zip[[#This Row],[etmaaltemperatuur]],0),"")</f>
        <v>14.6</v>
      </c>
      <c r="N4124" s="101">
        <f>IF(ISNUMBER(jaar_zip[[#This Row],[graaddagen]]),IF(OR(MONTH(jaar_zip[[#This Row],[Datum]])=1,MONTH(jaar_zip[[#This Row],[Datum]])=2,MONTH(jaar_zip[[#This Row],[Datum]])=11,MONTH(jaar_zip[[#This Row],[Datum]])=12),1.1,IF(OR(MONTH(jaar_zip[[#This Row],[Datum]])=3,MONTH(jaar_zip[[#This Row],[Datum]])=10),1,0.8))*jaar_zip[[#This Row],[graaddagen]],"")</f>
        <v>16.060000000000002</v>
      </c>
      <c r="O4124" s="101">
        <f>IF(ISNUMBER(jaar_zip[[#This Row],[etmaaltemperatuur]]),IF(jaar_zip[[#This Row],[etmaaltemperatuur]]&gt;stookgrens,jaar_zip[[#This Row],[etmaaltemperatuur]]-stookgrens,0),"")</f>
        <v>0</v>
      </c>
    </row>
    <row r="4125" spans="1:15" x14ac:dyDescent="0.25">
      <c r="A4125">
        <v>279</v>
      </c>
      <c r="B4125">
        <v>20240114</v>
      </c>
      <c r="C4125">
        <v>5</v>
      </c>
      <c r="D4125">
        <v>2.8</v>
      </c>
      <c r="E4125">
        <v>132</v>
      </c>
      <c r="F4125">
        <v>1.5</v>
      </c>
      <c r="G4125">
        <v>1006</v>
      </c>
      <c r="H4125">
        <v>92</v>
      </c>
      <c r="I4125" s="101" t="s">
        <v>27</v>
      </c>
      <c r="J4125" s="1">
        <f>DATEVALUE(RIGHT(jaar_zip[[#This Row],[YYYYMMDD]],2)&amp;"-"&amp;MID(jaar_zip[[#This Row],[YYYYMMDD]],5,2)&amp;"-"&amp;LEFT(jaar_zip[[#This Row],[YYYYMMDD]],4))</f>
        <v>45305</v>
      </c>
      <c r="K4125" s="101" t="str">
        <f>IF(AND(VALUE(MONTH(jaar_zip[[#This Row],[Datum]]))=1,VALUE(WEEKNUM(jaar_zip[[#This Row],[Datum]],21))&gt;51),RIGHT(YEAR(jaar_zip[[#This Row],[Datum]])-1,2),RIGHT(YEAR(jaar_zip[[#This Row],[Datum]]),2))&amp;"-"&amp; TEXT(WEEKNUM(jaar_zip[[#This Row],[Datum]],21),"00")</f>
        <v>24-02</v>
      </c>
      <c r="L4125" s="101">
        <f>MONTH(jaar_zip[[#This Row],[Datum]])</f>
        <v>1</v>
      </c>
      <c r="M4125" s="101">
        <f>IF(ISNUMBER(jaar_zip[[#This Row],[etmaaltemperatuur]]),IF(jaar_zip[[#This Row],[etmaaltemperatuur]]&lt;stookgrens,stookgrens-jaar_zip[[#This Row],[etmaaltemperatuur]],0),"")</f>
        <v>15.2</v>
      </c>
      <c r="N4125" s="101">
        <f>IF(ISNUMBER(jaar_zip[[#This Row],[graaddagen]]),IF(OR(MONTH(jaar_zip[[#This Row],[Datum]])=1,MONTH(jaar_zip[[#This Row],[Datum]])=2,MONTH(jaar_zip[[#This Row],[Datum]])=11,MONTH(jaar_zip[[#This Row],[Datum]])=12),1.1,IF(OR(MONTH(jaar_zip[[#This Row],[Datum]])=3,MONTH(jaar_zip[[#This Row],[Datum]])=10),1,0.8))*jaar_zip[[#This Row],[graaddagen]],"")</f>
        <v>16.72</v>
      </c>
      <c r="O4125" s="101">
        <f>IF(ISNUMBER(jaar_zip[[#This Row],[etmaaltemperatuur]]),IF(jaar_zip[[#This Row],[etmaaltemperatuur]]&gt;stookgrens,jaar_zip[[#This Row],[etmaaltemperatuur]]-stookgrens,0),"")</f>
        <v>0</v>
      </c>
    </row>
    <row r="4126" spans="1:15" x14ac:dyDescent="0.25">
      <c r="A4126">
        <v>279</v>
      </c>
      <c r="B4126">
        <v>20240115</v>
      </c>
      <c r="C4126">
        <v>5.5</v>
      </c>
      <c r="D4126">
        <v>0.9</v>
      </c>
      <c r="E4126">
        <v>286</v>
      </c>
      <c r="F4126">
        <v>4.2</v>
      </c>
      <c r="G4126">
        <v>1000.6</v>
      </c>
      <c r="H4126">
        <v>91</v>
      </c>
      <c r="I4126" s="101" t="s">
        <v>27</v>
      </c>
      <c r="J4126" s="1">
        <f>DATEVALUE(RIGHT(jaar_zip[[#This Row],[YYYYMMDD]],2)&amp;"-"&amp;MID(jaar_zip[[#This Row],[YYYYMMDD]],5,2)&amp;"-"&amp;LEFT(jaar_zip[[#This Row],[YYYYMMDD]],4))</f>
        <v>45306</v>
      </c>
      <c r="K4126" s="101" t="str">
        <f>IF(AND(VALUE(MONTH(jaar_zip[[#This Row],[Datum]]))=1,VALUE(WEEKNUM(jaar_zip[[#This Row],[Datum]],21))&gt;51),RIGHT(YEAR(jaar_zip[[#This Row],[Datum]])-1,2),RIGHT(YEAR(jaar_zip[[#This Row],[Datum]]),2))&amp;"-"&amp; TEXT(WEEKNUM(jaar_zip[[#This Row],[Datum]],21),"00")</f>
        <v>24-03</v>
      </c>
      <c r="L4126" s="101">
        <f>MONTH(jaar_zip[[#This Row],[Datum]])</f>
        <v>1</v>
      </c>
      <c r="M4126" s="101">
        <f>IF(ISNUMBER(jaar_zip[[#This Row],[etmaaltemperatuur]]),IF(jaar_zip[[#This Row],[etmaaltemperatuur]]&lt;stookgrens,stookgrens-jaar_zip[[#This Row],[etmaaltemperatuur]],0),"")</f>
        <v>17.100000000000001</v>
      </c>
      <c r="N4126" s="101">
        <f>IF(ISNUMBER(jaar_zip[[#This Row],[graaddagen]]),IF(OR(MONTH(jaar_zip[[#This Row],[Datum]])=1,MONTH(jaar_zip[[#This Row],[Datum]])=2,MONTH(jaar_zip[[#This Row],[Datum]])=11,MONTH(jaar_zip[[#This Row],[Datum]])=12),1.1,IF(OR(MONTH(jaar_zip[[#This Row],[Datum]])=3,MONTH(jaar_zip[[#This Row],[Datum]])=10),1,0.8))*jaar_zip[[#This Row],[graaddagen]],"")</f>
        <v>18.810000000000002</v>
      </c>
      <c r="O4126" s="101">
        <f>IF(ISNUMBER(jaar_zip[[#This Row],[etmaaltemperatuur]]),IF(jaar_zip[[#This Row],[etmaaltemperatuur]]&gt;stookgrens,jaar_zip[[#This Row],[etmaaltemperatuur]]-stookgrens,0),"")</f>
        <v>0</v>
      </c>
    </row>
    <row r="4127" spans="1:15" x14ac:dyDescent="0.25">
      <c r="A4127">
        <v>279</v>
      </c>
      <c r="B4127">
        <v>20240116</v>
      </c>
      <c r="C4127">
        <v>5</v>
      </c>
      <c r="D4127">
        <v>-0.1</v>
      </c>
      <c r="E4127">
        <v>208</v>
      </c>
      <c r="F4127">
        <v>0.5</v>
      </c>
      <c r="G4127">
        <v>1005.2</v>
      </c>
      <c r="H4127">
        <v>86</v>
      </c>
      <c r="I4127" s="101" t="s">
        <v>27</v>
      </c>
      <c r="J4127" s="1">
        <f>DATEVALUE(RIGHT(jaar_zip[[#This Row],[YYYYMMDD]],2)&amp;"-"&amp;MID(jaar_zip[[#This Row],[YYYYMMDD]],5,2)&amp;"-"&amp;LEFT(jaar_zip[[#This Row],[YYYYMMDD]],4))</f>
        <v>45307</v>
      </c>
      <c r="K4127" s="101" t="str">
        <f>IF(AND(VALUE(MONTH(jaar_zip[[#This Row],[Datum]]))=1,VALUE(WEEKNUM(jaar_zip[[#This Row],[Datum]],21))&gt;51),RIGHT(YEAR(jaar_zip[[#This Row],[Datum]])-1,2),RIGHT(YEAR(jaar_zip[[#This Row],[Datum]]),2))&amp;"-"&amp; TEXT(WEEKNUM(jaar_zip[[#This Row],[Datum]],21),"00")</f>
        <v>24-03</v>
      </c>
      <c r="L4127" s="101">
        <f>MONTH(jaar_zip[[#This Row],[Datum]])</f>
        <v>1</v>
      </c>
      <c r="M4127" s="101">
        <f>IF(ISNUMBER(jaar_zip[[#This Row],[etmaaltemperatuur]]),IF(jaar_zip[[#This Row],[etmaaltemperatuur]]&lt;stookgrens,stookgrens-jaar_zip[[#This Row],[etmaaltemperatuur]],0),"")</f>
        <v>18.100000000000001</v>
      </c>
      <c r="N4127" s="101">
        <f>IF(ISNUMBER(jaar_zip[[#This Row],[graaddagen]]),IF(OR(MONTH(jaar_zip[[#This Row],[Datum]])=1,MONTH(jaar_zip[[#This Row],[Datum]])=2,MONTH(jaar_zip[[#This Row],[Datum]])=11,MONTH(jaar_zip[[#This Row],[Datum]])=12),1.1,IF(OR(MONTH(jaar_zip[[#This Row],[Datum]])=3,MONTH(jaar_zip[[#This Row],[Datum]])=10),1,0.8))*jaar_zip[[#This Row],[graaddagen]],"")</f>
        <v>19.910000000000004</v>
      </c>
      <c r="O4127" s="101">
        <f>IF(ISNUMBER(jaar_zip[[#This Row],[etmaaltemperatuur]]),IF(jaar_zip[[#This Row],[etmaaltemperatuur]]&gt;stookgrens,jaar_zip[[#This Row],[etmaaltemperatuur]]-stookgrens,0),"")</f>
        <v>0</v>
      </c>
    </row>
    <row r="4128" spans="1:15" x14ac:dyDescent="0.25">
      <c r="A4128">
        <v>279</v>
      </c>
      <c r="B4128">
        <v>20240117</v>
      </c>
      <c r="C4128">
        <v>3.2</v>
      </c>
      <c r="D4128">
        <v>-1.9</v>
      </c>
      <c r="E4128">
        <v>239</v>
      </c>
      <c r="F4128">
        <v>0</v>
      </c>
      <c r="G4128">
        <v>992.8</v>
      </c>
      <c r="H4128">
        <v>84</v>
      </c>
      <c r="I4128" s="101" t="s">
        <v>27</v>
      </c>
      <c r="J4128" s="1">
        <f>DATEVALUE(RIGHT(jaar_zip[[#This Row],[YYYYMMDD]],2)&amp;"-"&amp;MID(jaar_zip[[#This Row],[YYYYMMDD]],5,2)&amp;"-"&amp;LEFT(jaar_zip[[#This Row],[YYYYMMDD]],4))</f>
        <v>45308</v>
      </c>
      <c r="K4128" s="101" t="str">
        <f>IF(AND(VALUE(MONTH(jaar_zip[[#This Row],[Datum]]))=1,VALUE(WEEKNUM(jaar_zip[[#This Row],[Datum]],21))&gt;51),RIGHT(YEAR(jaar_zip[[#This Row],[Datum]])-1,2),RIGHT(YEAR(jaar_zip[[#This Row],[Datum]]),2))&amp;"-"&amp; TEXT(WEEKNUM(jaar_zip[[#This Row],[Datum]],21),"00")</f>
        <v>24-03</v>
      </c>
      <c r="L4128" s="101">
        <f>MONTH(jaar_zip[[#This Row],[Datum]])</f>
        <v>1</v>
      </c>
      <c r="M4128" s="101">
        <f>IF(ISNUMBER(jaar_zip[[#This Row],[etmaaltemperatuur]]),IF(jaar_zip[[#This Row],[etmaaltemperatuur]]&lt;stookgrens,stookgrens-jaar_zip[[#This Row],[etmaaltemperatuur]],0),"")</f>
        <v>19.899999999999999</v>
      </c>
      <c r="N4128" s="101">
        <f>IF(ISNUMBER(jaar_zip[[#This Row],[graaddagen]]),IF(OR(MONTH(jaar_zip[[#This Row],[Datum]])=1,MONTH(jaar_zip[[#This Row],[Datum]])=2,MONTH(jaar_zip[[#This Row],[Datum]])=11,MONTH(jaar_zip[[#This Row],[Datum]])=12),1.1,IF(OR(MONTH(jaar_zip[[#This Row],[Datum]])=3,MONTH(jaar_zip[[#This Row],[Datum]])=10),1,0.8))*jaar_zip[[#This Row],[graaddagen]],"")</f>
        <v>21.89</v>
      </c>
      <c r="O4128" s="101">
        <f>IF(ISNUMBER(jaar_zip[[#This Row],[etmaaltemperatuur]]),IF(jaar_zip[[#This Row],[etmaaltemperatuur]]&gt;stookgrens,jaar_zip[[#This Row],[etmaaltemperatuur]]-stookgrens,0),"")</f>
        <v>0</v>
      </c>
    </row>
    <row r="4129" spans="1:15" x14ac:dyDescent="0.25">
      <c r="A4129">
        <v>279</v>
      </c>
      <c r="B4129">
        <v>20240118</v>
      </c>
      <c r="C4129">
        <v>2.8</v>
      </c>
      <c r="D4129">
        <v>-1.4</v>
      </c>
      <c r="E4129">
        <v>555</v>
      </c>
      <c r="F4129">
        <v>0.2</v>
      </c>
      <c r="G4129">
        <v>1001.7</v>
      </c>
      <c r="H4129">
        <v>88</v>
      </c>
      <c r="I4129" s="101" t="s">
        <v>27</v>
      </c>
      <c r="J4129" s="1">
        <f>DATEVALUE(RIGHT(jaar_zip[[#This Row],[YYYYMMDD]],2)&amp;"-"&amp;MID(jaar_zip[[#This Row],[YYYYMMDD]],5,2)&amp;"-"&amp;LEFT(jaar_zip[[#This Row],[YYYYMMDD]],4))</f>
        <v>45309</v>
      </c>
      <c r="K4129" s="101" t="str">
        <f>IF(AND(VALUE(MONTH(jaar_zip[[#This Row],[Datum]]))=1,VALUE(WEEKNUM(jaar_zip[[#This Row],[Datum]],21))&gt;51),RIGHT(YEAR(jaar_zip[[#This Row],[Datum]])-1,2),RIGHT(YEAR(jaar_zip[[#This Row],[Datum]]),2))&amp;"-"&amp; TEXT(WEEKNUM(jaar_zip[[#This Row],[Datum]],21),"00")</f>
        <v>24-03</v>
      </c>
      <c r="L4129" s="101">
        <f>MONTH(jaar_zip[[#This Row],[Datum]])</f>
        <v>1</v>
      </c>
      <c r="M4129" s="101">
        <f>IF(ISNUMBER(jaar_zip[[#This Row],[etmaaltemperatuur]]),IF(jaar_zip[[#This Row],[etmaaltemperatuur]]&lt;stookgrens,stookgrens-jaar_zip[[#This Row],[etmaaltemperatuur]],0),"")</f>
        <v>19.399999999999999</v>
      </c>
      <c r="N4129" s="101">
        <f>IF(ISNUMBER(jaar_zip[[#This Row],[graaddagen]]),IF(OR(MONTH(jaar_zip[[#This Row],[Datum]])=1,MONTH(jaar_zip[[#This Row],[Datum]])=2,MONTH(jaar_zip[[#This Row],[Datum]])=11,MONTH(jaar_zip[[#This Row],[Datum]])=12),1.1,IF(OR(MONTH(jaar_zip[[#This Row],[Datum]])=3,MONTH(jaar_zip[[#This Row],[Datum]])=10),1,0.8))*jaar_zip[[#This Row],[graaddagen]],"")</f>
        <v>21.34</v>
      </c>
      <c r="O4129" s="101">
        <f>IF(ISNUMBER(jaar_zip[[#This Row],[etmaaltemperatuur]]),IF(jaar_zip[[#This Row],[etmaaltemperatuur]]&gt;stookgrens,jaar_zip[[#This Row],[etmaaltemperatuur]]-stookgrens,0),"")</f>
        <v>0</v>
      </c>
    </row>
    <row r="4130" spans="1:15" x14ac:dyDescent="0.25">
      <c r="A4130">
        <v>279</v>
      </c>
      <c r="B4130">
        <v>20240119</v>
      </c>
      <c r="C4130">
        <v>5</v>
      </c>
      <c r="D4130">
        <v>0.8</v>
      </c>
      <c r="E4130">
        <v>510</v>
      </c>
      <c r="F4130">
        <v>0.2</v>
      </c>
      <c r="G4130">
        <v>1017.8</v>
      </c>
      <c r="H4130">
        <v>84</v>
      </c>
      <c r="I4130" s="101" t="s">
        <v>27</v>
      </c>
      <c r="J4130" s="1">
        <f>DATEVALUE(RIGHT(jaar_zip[[#This Row],[YYYYMMDD]],2)&amp;"-"&amp;MID(jaar_zip[[#This Row],[YYYYMMDD]],5,2)&amp;"-"&amp;LEFT(jaar_zip[[#This Row],[YYYYMMDD]],4))</f>
        <v>45310</v>
      </c>
      <c r="K4130" s="101" t="str">
        <f>IF(AND(VALUE(MONTH(jaar_zip[[#This Row],[Datum]]))=1,VALUE(WEEKNUM(jaar_zip[[#This Row],[Datum]],21))&gt;51),RIGHT(YEAR(jaar_zip[[#This Row],[Datum]])-1,2),RIGHT(YEAR(jaar_zip[[#This Row],[Datum]]),2))&amp;"-"&amp; TEXT(WEEKNUM(jaar_zip[[#This Row],[Datum]],21),"00")</f>
        <v>24-03</v>
      </c>
      <c r="L4130" s="101">
        <f>MONTH(jaar_zip[[#This Row],[Datum]])</f>
        <v>1</v>
      </c>
      <c r="M4130" s="101">
        <f>IF(ISNUMBER(jaar_zip[[#This Row],[etmaaltemperatuur]]),IF(jaar_zip[[#This Row],[etmaaltemperatuur]]&lt;stookgrens,stookgrens-jaar_zip[[#This Row],[etmaaltemperatuur]],0),"")</f>
        <v>17.2</v>
      </c>
      <c r="N4130" s="101">
        <f>IF(ISNUMBER(jaar_zip[[#This Row],[graaddagen]]),IF(OR(MONTH(jaar_zip[[#This Row],[Datum]])=1,MONTH(jaar_zip[[#This Row],[Datum]])=2,MONTH(jaar_zip[[#This Row],[Datum]])=11,MONTH(jaar_zip[[#This Row],[Datum]])=12),1.1,IF(OR(MONTH(jaar_zip[[#This Row],[Datum]])=3,MONTH(jaar_zip[[#This Row],[Datum]])=10),1,0.8))*jaar_zip[[#This Row],[graaddagen]],"")</f>
        <v>18.920000000000002</v>
      </c>
      <c r="O4130" s="101">
        <f>IF(ISNUMBER(jaar_zip[[#This Row],[etmaaltemperatuur]]),IF(jaar_zip[[#This Row],[etmaaltemperatuur]]&gt;stookgrens,jaar_zip[[#This Row],[etmaaltemperatuur]]-stookgrens,0),"")</f>
        <v>0</v>
      </c>
    </row>
    <row r="4131" spans="1:15" x14ac:dyDescent="0.25">
      <c r="A4131">
        <v>279</v>
      </c>
      <c r="B4131">
        <v>20240120</v>
      </c>
      <c r="C4131">
        <v>5.4</v>
      </c>
      <c r="D4131">
        <v>-0.1</v>
      </c>
      <c r="E4131">
        <v>339</v>
      </c>
      <c r="F4131">
        <v>0</v>
      </c>
      <c r="G4131">
        <v>1025.3</v>
      </c>
      <c r="H4131">
        <v>83</v>
      </c>
      <c r="I4131" s="101" t="s">
        <v>27</v>
      </c>
      <c r="J4131" s="1">
        <f>DATEVALUE(RIGHT(jaar_zip[[#This Row],[YYYYMMDD]],2)&amp;"-"&amp;MID(jaar_zip[[#This Row],[YYYYMMDD]],5,2)&amp;"-"&amp;LEFT(jaar_zip[[#This Row],[YYYYMMDD]],4))</f>
        <v>45311</v>
      </c>
      <c r="K4131" s="101" t="str">
        <f>IF(AND(VALUE(MONTH(jaar_zip[[#This Row],[Datum]]))=1,VALUE(WEEKNUM(jaar_zip[[#This Row],[Datum]],21))&gt;51),RIGHT(YEAR(jaar_zip[[#This Row],[Datum]])-1,2),RIGHT(YEAR(jaar_zip[[#This Row],[Datum]]),2))&amp;"-"&amp; TEXT(WEEKNUM(jaar_zip[[#This Row],[Datum]],21),"00")</f>
        <v>24-03</v>
      </c>
      <c r="L4131" s="101">
        <f>MONTH(jaar_zip[[#This Row],[Datum]])</f>
        <v>1</v>
      </c>
      <c r="M4131" s="101">
        <f>IF(ISNUMBER(jaar_zip[[#This Row],[etmaaltemperatuur]]),IF(jaar_zip[[#This Row],[etmaaltemperatuur]]&lt;stookgrens,stookgrens-jaar_zip[[#This Row],[etmaaltemperatuur]],0),"")</f>
        <v>18.100000000000001</v>
      </c>
      <c r="N4131" s="101">
        <f>IF(ISNUMBER(jaar_zip[[#This Row],[graaddagen]]),IF(OR(MONTH(jaar_zip[[#This Row],[Datum]])=1,MONTH(jaar_zip[[#This Row],[Datum]])=2,MONTH(jaar_zip[[#This Row],[Datum]])=11,MONTH(jaar_zip[[#This Row],[Datum]])=12),1.1,IF(OR(MONTH(jaar_zip[[#This Row],[Datum]])=3,MONTH(jaar_zip[[#This Row],[Datum]])=10),1,0.8))*jaar_zip[[#This Row],[graaddagen]],"")</f>
        <v>19.910000000000004</v>
      </c>
      <c r="O4131" s="101">
        <f>IF(ISNUMBER(jaar_zip[[#This Row],[etmaaltemperatuur]]),IF(jaar_zip[[#This Row],[etmaaltemperatuur]]&gt;stookgrens,jaar_zip[[#This Row],[etmaaltemperatuur]]-stookgrens,0),"")</f>
        <v>0</v>
      </c>
    </row>
    <row r="4132" spans="1:15" x14ac:dyDescent="0.25">
      <c r="A4132">
        <v>279</v>
      </c>
      <c r="B4132">
        <v>20240121</v>
      </c>
      <c r="C4132">
        <v>7.8</v>
      </c>
      <c r="D4132">
        <v>3.4</v>
      </c>
      <c r="E4132">
        <v>113</v>
      </c>
      <c r="F4132">
        <v>0.1</v>
      </c>
      <c r="G4132">
        <v>1015.7</v>
      </c>
      <c r="H4132">
        <v>71</v>
      </c>
      <c r="I4132" s="101" t="s">
        <v>27</v>
      </c>
      <c r="J4132" s="1">
        <f>DATEVALUE(RIGHT(jaar_zip[[#This Row],[YYYYMMDD]],2)&amp;"-"&amp;MID(jaar_zip[[#This Row],[YYYYMMDD]],5,2)&amp;"-"&amp;LEFT(jaar_zip[[#This Row],[YYYYMMDD]],4))</f>
        <v>45312</v>
      </c>
      <c r="K4132" s="101" t="str">
        <f>IF(AND(VALUE(MONTH(jaar_zip[[#This Row],[Datum]]))=1,VALUE(WEEKNUM(jaar_zip[[#This Row],[Datum]],21))&gt;51),RIGHT(YEAR(jaar_zip[[#This Row],[Datum]])-1,2),RIGHT(YEAR(jaar_zip[[#This Row],[Datum]]),2))&amp;"-"&amp; TEXT(WEEKNUM(jaar_zip[[#This Row],[Datum]],21),"00")</f>
        <v>24-03</v>
      </c>
      <c r="L4132" s="101">
        <f>MONTH(jaar_zip[[#This Row],[Datum]])</f>
        <v>1</v>
      </c>
      <c r="M4132" s="101">
        <f>IF(ISNUMBER(jaar_zip[[#This Row],[etmaaltemperatuur]]),IF(jaar_zip[[#This Row],[etmaaltemperatuur]]&lt;stookgrens,stookgrens-jaar_zip[[#This Row],[etmaaltemperatuur]],0),"")</f>
        <v>14.6</v>
      </c>
      <c r="N4132" s="101">
        <f>IF(ISNUMBER(jaar_zip[[#This Row],[graaddagen]]),IF(OR(MONTH(jaar_zip[[#This Row],[Datum]])=1,MONTH(jaar_zip[[#This Row],[Datum]])=2,MONTH(jaar_zip[[#This Row],[Datum]])=11,MONTH(jaar_zip[[#This Row],[Datum]])=12),1.1,IF(OR(MONTH(jaar_zip[[#This Row],[Datum]])=3,MONTH(jaar_zip[[#This Row],[Datum]])=10),1,0.8))*jaar_zip[[#This Row],[graaddagen]],"")</f>
        <v>16.060000000000002</v>
      </c>
      <c r="O4132" s="101">
        <f>IF(ISNUMBER(jaar_zip[[#This Row],[etmaaltemperatuur]]),IF(jaar_zip[[#This Row],[etmaaltemperatuur]]&gt;stookgrens,jaar_zip[[#This Row],[etmaaltemperatuur]]-stookgrens,0),"")</f>
        <v>0</v>
      </c>
    </row>
    <row r="4133" spans="1:15" x14ac:dyDescent="0.25">
      <c r="A4133">
        <v>279</v>
      </c>
      <c r="B4133">
        <v>20240122</v>
      </c>
      <c r="C4133">
        <v>9.8000000000000007</v>
      </c>
      <c r="D4133">
        <v>8.9</v>
      </c>
      <c r="E4133">
        <v>304</v>
      </c>
      <c r="F4133">
        <v>6</v>
      </c>
      <c r="G4133">
        <v>1005.2</v>
      </c>
      <c r="H4133">
        <v>81</v>
      </c>
      <c r="I4133" s="101" t="s">
        <v>27</v>
      </c>
      <c r="J4133" s="1">
        <f>DATEVALUE(RIGHT(jaar_zip[[#This Row],[YYYYMMDD]],2)&amp;"-"&amp;MID(jaar_zip[[#This Row],[YYYYMMDD]],5,2)&amp;"-"&amp;LEFT(jaar_zip[[#This Row],[YYYYMMDD]],4))</f>
        <v>45313</v>
      </c>
      <c r="K4133" s="101" t="str">
        <f>IF(AND(VALUE(MONTH(jaar_zip[[#This Row],[Datum]]))=1,VALUE(WEEKNUM(jaar_zip[[#This Row],[Datum]],21))&gt;51),RIGHT(YEAR(jaar_zip[[#This Row],[Datum]])-1,2),RIGHT(YEAR(jaar_zip[[#This Row],[Datum]]),2))&amp;"-"&amp; TEXT(WEEKNUM(jaar_zip[[#This Row],[Datum]],21),"00")</f>
        <v>24-04</v>
      </c>
      <c r="L4133" s="101">
        <f>MONTH(jaar_zip[[#This Row],[Datum]])</f>
        <v>1</v>
      </c>
      <c r="M4133" s="101">
        <f>IF(ISNUMBER(jaar_zip[[#This Row],[etmaaltemperatuur]]),IF(jaar_zip[[#This Row],[etmaaltemperatuur]]&lt;stookgrens,stookgrens-jaar_zip[[#This Row],[etmaaltemperatuur]],0),"")</f>
        <v>9.1</v>
      </c>
      <c r="N4133" s="101">
        <f>IF(ISNUMBER(jaar_zip[[#This Row],[graaddagen]]),IF(OR(MONTH(jaar_zip[[#This Row],[Datum]])=1,MONTH(jaar_zip[[#This Row],[Datum]])=2,MONTH(jaar_zip[[#This Row],[Datum]])=11,MONTH(jaar_zip[[#This Row],[Datum]])=12),1.1,IF(OR(MONTH(jaar_zip[[#This Row],[Datum]])=3,MONTH(jaar_zip[[#This Row],[Datum]])=10),1,0.8))*jaar_zip[[#This Row],[graaddagen]],"")</f>
        <v>10.01</v>
      </c>
      <c r="O4133" s="101">
        <f>IF(ISNUMBER(jaar_zip[[#This Row],[etmaaltemperatuur]]),IF(jaar_zip[[#This Row],[etmaaltemperatuur]]&gt;stookgrens,jaar_zip[[#This Row],[etmaaltemperatuur]]-stookgrens,0),"")</f>
        <v>0</v>
      </c>
    </row>
    <row r="4134" spans="1:15" x14ac:dyDescent="0.25">
      <c r="A4134">
        <v>279</v>
      </c>
      <c r="B4134">
        <v>20240123</v>
      </c>
      <c r="C4134">
        <v>8.5</v>
      </c>
      <c r="D4134">
        <v>7.7</v>
      </c>
      <c r="E4134">
        <v>365</v>
      </c>
      <c r="F4134">
        <v>5.9</v>
      </c>
      <c r="G4134">
        <v>1017</v>
      </c>
      <c r="H4134">
        <v>82</v>
      </c>
      <c r="I4134" s="101" t="s">
        <v>27</v>
      </c>
      <c r="J4134" s="1">
        <f>DATEVALUE(RIGHT(jaar_zip[[#This Row],[YYYYMMDD]],2)&amp;"-"&amp;MID(jaar_zip[[#This Row],[YYYYMMDD]],5,2)&amp;"-"&amp;LEFT(jaar_zip[[#This Row],[YYYYMMDD]],4))</f>
        <v>45314</v>
      </c>
      <c r="K4134" s="101" t="str">
        <f>IF(AND(VALUE(MONTH(jaar_zip[[#This Row],[Datum]]))=1,VALUE(WEEKNUM(jaar_zip[[#This Row],[Datum]],21))&gt;51),RIGHT(YEAR(jaar_zip[[#This Row],[Datum]])-1,2),RIGHT(YEAR(jaar_zip[[#This Row],[Datum]]),2))&amp;"-"&amp; TEXT(WEEKNUM(jaar_zip[[#This Row],[Datum]],21),"00")</f>
        <v>24-04</v>
      </c>
      <c r="L4134" s="101">
        <f>MONTH(jaar_zip[[#This Row],[Datum]])</f>
        <v>1</v>
      </c>
      <c r="M4134" s="101">
        <f>IF(ISNUMBER(jaar_zip[[#This Row],[etmaaltemperatuur]]),IF(jaar_zip[[#This Row],[etmaaltemperatuur]]&lt;stookgrens,stookgrens-jaar_zip[[#This Row],[etmaaltemperatuur]],0),"")</f>
        <v>10.3</v>
      </c>
      <c r="N4134" s="101">
        <f>IF(ISNUMBER(jaar_zip[[#This Row],[graaddagen]]),IF(OR(MONTH(jaar_zip[[#This Row],[Datum]])=1,MONTH(jaar_zip[[#This Row],[Datum]])=2,MONTH(jaar_zip[[#This Row],[Datum]])=11,MONTH(jaar_zip[[#This Row],[Datum]])=12),1.1,IF(OR(MONTH(jaar_zip[[#This Row],[Datum]])=3,MONTH(jaar_zip[[#This Row],[Datum]])=10),1,0.8))*jaar_zip[[#This Row],[graaddagen]],"")</f>
        <v>11.330000000000002</v>
      </c>
      <c r="O4134" s="101">
        <f>IF(ISNUMBER(jaar_zip[[#This Row],[etmaaltemperatuur]]),IF(jaar_zip[[#This Row],[etmaaltemperatuur]]&gt;stookgrens,jaar_zip[[#This Row],[etmaaltemperatuur]]-stookgrens,0),"")</f>
        <v>0</v>
      </c>
    </row>
    <row r="4135" spans="1:15" x14ac:dyDescent="0.25">
      <c r="A4135">
        <v>279</v>
      </c>
      <c r="B4135">
        <v>20240124</v>
      </c>
      <c r="C4135">
        <v>11.2</v>
      </c>
      <c r="D4135">
        <v>9.9</v>
      </c>
      <c r="E4135">
        <v>371</v>
      </c>
      <c r="F4135">
        <v>1.7</v>
      </c>
      <c r="G4135">
        <v>1016.8</v>
      </c>
      <c r="H4135">
        <v>75</v>
      </c>
      <c r="I4135" s="101" t="s">
        <v>27</v>
      </c>
      <c r="J4135" s="1">
        <f>DATEVALUE(RIGHT(jaar_zip[[#This Row],[YYYYMMDD]],2)&amp;"-"&amp;MID(jaar_zip[[#This Row],[YYYYMMDD]],5,2)&amp;"-"&amp;LEFT(jaar_zip[[#This Row],[YYYYMMDD]],4))</f>
        <v>45315</v>
      </c>
      <c r="K4135" s="101" t="str">
        <f>IF(AND(VALUE(MONTH(jaar_zip[[#This Row],[Datum]]))=1,VALUE(WEEKNUM(jaar_zip[[#This Row],[Datum]],21))&gt;51),RIGHT(YEAR(jaar_zip[[#This Row],[Datum]])-1,2),RIGHT(YEAR(jaar_zip[[#This Row],[Datum]]),2))&amp;"-"&amp; TEXT(WEEKNUM(jaar_zip[[#This Row],[Datum]],21),"00")</f>
        <v>24-04</v>
      </c>
      <c r="L4135" s="101">
        <f>MONTH(jaar_zip[[#This Row],[Datum]])</f>
        <v>1</v>
      </c>
      <c r="M4135" s="101">
        <f>IF(ISNUMBER(jaar_zip[[#This Row],[etmaaltemperatuur]]),IF(jaar_zip[[#This Row],[etmaaltemperatuur]]&lt;stookgrens,stookgrens-jaar_zip[[#This Row],[etmaaltemperatuur]],0),"")</f>
        <v>8.1</v>
      </c>
      <c r="N4135" s="101">
        <f>IF(ISNUMBER(jaar_zip[[#This Row],[graaddagen]]),IF(OR(MONTH(jaar_zip[[#This Row],[Datum]])=1,MONTH(jaar_zip[[#This Row],[Datum]])=2,MONTH(jaar_zip[[#This Row],[Datum]])=11,MONTH(jaar_zip[[#This Row],[Datum]])=12),1.1,IF(OR(MONTH(jaar_zip[[#This Row],[Datum]])=3,MONTH(jaar_zip[[#This Row],[Datum]])=10),1,0.8))*jaar_zip[[#This Row],[graaddagen]],"")</f>
        <v>8.91</v>
      </c>
      <c r="O4135" s="101">
        <f>IF(ISNUMBER(jaar_zip[[#This Row],[etmaaltemperatuur]]),IF(jaar_zip[[#This Row],[etmaaltemperatuur]]&gt;stookgrens,jaar_zip[[#This Row],[etmaaltemperatuur]]-stookgrens,0),"")</f>
        <v>0</v>
      </c>
    </row>
    <row r="4136" spans="1:15" x14ac:dyDescent="0.25">
      <c r="A4136">
        <v>279</v>
      </c>
      <c r="B4136">
        <v>20240125</v>
      </c>
      <c r="C4136">
        <v>3.9</v>
      </c>
      <c r="D4136">
        <v>6.4</v>
      </c>
      <c r="E4136">
        <v>355</v>
      </c>
      <c r="F4136">
        <v>1.1000000000000001</v>
      </c>
      <c r="G4136">
        <v>1025.8</v>
      </c>
      <c r="H4136">
        <v>90</v>
      </c>
      <c r="I4136" s="101" t="s">
        <v>27</v>
      </c>
      <c r="J4136" s="1">
        <f>DATEVALUE(RIGHT(jaar_zip[[#This Row],[YYYYMMDD]],2)&amp;"-"&amp;MID(jaar_zip[[#This Row],[YYYYMMDD]],5,2)&amp;"-"&amp;LEFT(jaar_zip[[#This Row],[YYYYMMDD]],4))</f>
        <v>45316</v>
      </c>
      <c r="K4136" s="101" t="str">
        <f>IF(AND(VALUE(MONTH(jaar_zip[[#This Row],[Datum]]))=1,VALUE(WEEKNUM(jaar_zip[[#This Row],[Datum]],21))&gt;51),RIGHT(YEAR(jaar_zip[[#This Row],[Datum]])-1,2),RIGHT(YEAR(jaar_zip[[#This Row],[Datum]]),2))&amp;"-"&amp; TEXT(WEEKNUM(jaar_zip[[#This Row],[Datum]],21),"00")</f>
        <v>24-04</v>
      </c>
      <c r="L4136" s="101">
        <f>MONTH(jaar_zip[[#This Row],[Datum]])</f>
        <v>1</v>
      </c>
      <c r="M4136" s="101">
        <f>IF(ISNUMBER(jaar_zip[[#This Row],[etmaaltemperatuur]]),IF(jaar_zip[[#This Row],[etmaaltemperatuur]]&lt;stookgrens,stookgrens-jaar_zip[[#This Row],[etmaaltemperatuur]],0),"")</f>
        <v>11.6</v>
      </c>
      <c r="N4136" s="101">
        <f>IF(ISNUMBER(jaar_zip[[#This Row],[graaddagen]]),IF(OR(MONTH(jaar_zip[[#This Row],[Datum]])=1,MONTH(jaar_zip[[#This Row],[Datum]])=2,MONTH(jaar_zip[[#This Row],[Datum]])=11,MONTH(jaar_zip[[#This Row],[Datum]])=12),1.1,IF(OR(MONTH(jaar_zip[[#This Row],[Datum]])=3,MONTH(jaar_zip[[#This Row],[Datum]])=10),1,0.8))*jaar_zip[[#This Row],[graaddagen]],"")</f>
        <v>12.76</v>
      </c>
      <c r="O4136" s="101">
        <f>IF(ISNUMBER(jaar_zip[[#This Row],[etmaaltemperatuur]]),IF(jaar_zip[[#This Row],[etmaaltemperatuur]]&gt;stookgrens,jaar_zip[[#This Row],[etmaaltemperatuur]]-stookgrens,0),"")</f>
        <v>0</v>
      </c>
    </row>
    <row r="4137" spans="1:15" x14ac:dyDescent="0.25">
      <c r="A4137">
        <v>279</v>
      </c>
      <c r="B4137">
        <v>20240126</v>
      </c>
      <c r="C4137">
        <v>6.5</v>
      </c>
      <c r="D4137">
        <v>7.5</v>
      </c>
      <c r="E4137">
        <v>185</v>
      </c>
      <c r="F4137">
        <v>7.8</v>
      </c>
      <c r="G4137">
        <v>1023.2</v>
      </c>
      <c r="H4137">
        <v>87</v>
      </c>
      <c r="I4137" s="101" t="s">
        <v>27</v>
      </c>
      <c r="J4137" s="1">
        <f>DATEVALUE(RIGHT(jaar_zip[[#This Row],[YYYYMMDD]],2)&amp;"-"&amp;MID(jaar_zip[[#This Row],[YYYYMMDD]],5,2)&amp;"-"&amp;LEFT(jaar_zip[[#This Row],[YYYYMMDD]],4))</f>
        <v>45317</v>
      </c>
      <c r="K4137" s="101" t="str">
        <f>IF(AND(VALUE(MONTH(jaar_zip[[#This Row],[Datum]]))=1,VALUE(WEEKNUM(jaar_zip[[#This Row],[Datum]],21))&gt;51),RIGHT(YEAR(jaar_zip[[#This Row],[Datum]])-1,2),RIGHT(YEAR(jaar_zip[[#This Row],[Datum]]),2))&amp;"-"&amp; TEXT(WEEKNUM(jaar_zip[[#This Row],[Datum]],21),"00")</f>
        <v>24-04</v>
      </c>
      <c r="L4137" s="101">
        <f>MONTH(jaar_zip[[#This Row],[Datum]])</f>
        <v>1</v>
      </c>
      <c r="M4137" s="101">
        <f>IF(ISNUMBER(jaar_zip[[#This Row],[etmaaltemperatuur]]),IF(jaar_zip[[#This Row],[etmaaltemperatuur]]&lt;stookgrens,stookgrens-jaar_zip[[#This Row],[etmaaltemperatuur]],0),"")</f>
        <v>10.5</v>
      </c>
      <c r="N4137" s="101">
        <f>IF(ISNUMBER(jaar_zip[[#This Row],[graaddagen]]),IF(OR(MONTH(jaar_zip[[#This Row],[Datum]])=1,MONTH(jaar_zip[[#This Row],[Datum]])=2,MONTH(jaar_zip[[#This Row],[Datum]])=11,MONTH(jaar_zip[[#This Row],[Datum]])=12),1.1,IF(OR(MONTH(jaar_zip[[#This Row],[Datum]])=3,MONTH(jaar_zip[[#This Row],[Datum]])=10),1,0.8))*jaar_zip[[#This Row],[graaddagen]],"")</f>
        <v>11.55</v>
      </c>
      <c r="O4137" s="101">
        <f>IF(ISNUMBER(jaar_zip[[#This Row],[etmaaltemperatuur]]),IF(jaar_zip[[#This Row],[etmaaltemperatuur]]&gt;stookgrens,jaar_zip[[#This Row],[etmaaltemperatuur]]-stookgrens,0),"")</f>
        <v>0</v>
      </c>
    </row>
    <row r="4138" spans="1:15" x14ac:dyDescent="0.25">
      <c r="A4138">
        <v>279</v>
      </c>
      <c r="B4138">
        <v>20240127</v>
      </c>
      <c r="C4138">
        <v>3.5</v>
      </c>
      <c r="D4138">
        <v>3.1</v>
      </c>
      <c r="E4138">
        <v>540</v>
      </c>
      <c r="F4138">
        <v>0</v>
      </c>
      <c r="G4138">
        <v>1034</v>
      </c>
      <c r="H4138">
        <v>86</v>
      </c>
      <c r="I4138" s="101" t="s">
        <v>27</v>
      </c>
      <c r="J4138" s="1">
        <f>DATEVALUE(RIGHT(jaar_zip[[#This Row],[YYYYMMDD]],2)&amp;"-"&amp;MID(jaar_zip[[#This Row],[YYYYMMDD]],5,2)&amp;"-"&amp;LEFT(jaar_zip[[#This Row],[YYYYMMDD]],4))</f>
        <v>45318</v>
      </c>
      <c r="K4138" s="101" t="str">
        <f>IF(AND(VALUE(MONTH(jaar_zip[[#This Row],[Datum]]))=1,VALUE(WEEKNUM(jaar_zip[[#This Row],[Datum]],21))&gt;51),RIGHT(YEAR(jaar_zip[[#This Row],[Datum]])-1,2),RIGHT(YEAR(jaar_zip[[#This Row],[Datum]]),2))&amp;"-"&amp; TEXT(WEEKNUM(jaar_zip[[#This Row],[Datum]],21),"00")</f>
        <v>24-04</v>
      </c>
      <c r="L4138" s="101">
        <f>MONTH(jaar_zip[[#This Row],[Datum]])</f>
        <v>1</v>
      </c>
      <c r="M4138" s="101">
        <f>IF(ISNUMBER(jaar_zip[[#This Row],[etmaaltemperatuur]]),IF(jaar_zip[[#This Row],[etmaaltemperatuur]]&lt;stookgrens,stookgrens-jaar_zip[[#This Row],[etmaaltemperatuur]],0),"")</f>
        <v>14.9</v>
      </c>
      <c r="N4138" s="101">
        <f>IF(ISNUMBER(jaar_zip[[#This Row],[graaddagen]]),IF(OR(MONTH(jaar_zip[[#This Row],[Datum]])=1,MONTH(jaar_zip[[#This Row],[Datum]])=2,MONTH(jaar_zip[[#This Row],[Datum]])=11,MONTH(jaar_zip[[#This Row],[Datum]])=12),1.1,IF(OR(MONTH(jaar_zip[[#This Row],[Datum]])=3,MONTH(jaar_zip[[#This Row],[Datum]])=10),1,0.8))*jaar_zip[[#This Row],[graaddagen]],"")</f>
        <v>16.39</v>
      </c>
      <c r="O4138" s="101">
        <f>IF(ISNUMBER(jaar_zip[[#This Row],[etmaaltemperatuur]]),IF(jaar_zip[[#This Row],[etmaaltemperatuur]]&gt;stookgrens,jaar_zip[[#This Row],[etmaaltemperatuur]]-stookgrens,0),"")</f>
        <v>0</v>
      </c>
    </row>
    <row r="4139" spans="1:15" x14ac:dyDescent="0.25">
      <c r="A4139">
        <v>279</v>
      </c>
      <c r="B4139">
        <v>20240128</v>
      </c>
      <c r="C4139">
        <v>3</v>
      </c>
      <c r="D4139">
        <v>3.6</v>
      </c>
      <c r="E4139">
        <v>580</v>
      </c>
      <c r="F4139">
        <v>0</v>
      </c>
      <c r="G4139">
        <v>1028.0999999999999</v>
      </c>
      <c r="H4139">
        <v>74</v>
      </c>
      <c r="I4139" s="101" t="s">
        <v>27</v>
      </c>
      <c r="J4139" s="1">
        <f>DATEVALUE(RIGHT(jaar_zip[[#This Row],[YYYYMMDD]],2)&amp;"-"&amp;MID(jaar_zip[[#This Row],[YYYYMMDD]],5,2)&amp;"-"&amp;LEFT(jaar_zip[[#This Row],[YYYYMMDD]],4))</f>
        <v>45319</v>
      </c>
      <c r="K4139" s="101" t="str">
        <f>IF(AND(VALUE(MONTH(jaar_zip[[#This Row],[Datum]]))=1,VALUE(WEEKNUM(jaar_zip[[#This Row],[Datum]],21))&gt;51),RIGHT(YEAR(jaar_zip[[#This Row],[Datum]])-1,2),RIGHT(YEAR(jaar_zip[[#This Row],[Datum]]),2))&amp;"-"&amp; TEXT(WEEKNUM(jaar_zip[[#This Row],[Datum]],21),"00")</f>
        <v>24-04</v>
      </c>
      <c r="L4139" s="101">
        <f>MONTH(jaar_zip[[#This Row],[Datum]])</f>
        <v>1</v>
      </c>
      <c r="M4139" s="101">
        <f>IF(ISNUMBER(jaar_zip[[#This Row],[etmaaltemperatuur]]),IF(jaar_zip[[#This Row],[etmaaltemperatuur]]&lt;stookgrens,stookgrens-jaar_zip[[#This Row],[etmaaltemperatuur]],0),"")</f>
        <v>14.4</v>
      </c>
      <c r="N4139" s="101">
        <f>IF(ISNUMBER(jaar_zip[[#This Row],[graaddagen]]),IF(OR(MONTH(jaar_zip[[#This Row],[Datum]])=1,MONTH(jaar_zip[[#This Row],[Datum]])=2,MONTH(jaar_zip[[#This Row],[Datum]])=11,MONTH(jaar_zip[[#This Row],[Datum]])=12),1.1,IF(OR(MONTH(jaar_zip[[#This Row],[Datum]])=3,MONTH(jaar_zip[[#This Row],[Datum]])=10),1,0.8))*jaar_zip[[#This Row],[graaddagen]],"")</f>
        <v>15.840000000000002</v>
      </c>
      <c r="O4139" s="101">
        <f>IF(ISNUMBER(jaar_zip[[#This Row],[etmaaltemperatuur]]),IF(jaar_zip[[#This Row],[etmaaltemperatuur]]&gt;stookgrens,jaar_zip[[#This Row],[etmaaltemperatuur]]-stookgrens,0),"")</f>
        <v>0</v>
      </c>
    </row>
    <row r="4140" spans="1:15" x14ac:dyDescent="0.25">
      <c r="A4140">
        <v>279</v>
      </c>
      <c r="B4140">
        <v>20240129</v>
      </c>
      <c r="C4140">
        <v>2.8</v>
      </c>
      <c r="D4140">
        <v>5.5</v>
      </c>
      <c r="E4140">
        <v>387</v>
      </c>
      <c r="F4140">
        <v>0</v>
      </c>
      <c r="G4140">
        <v>1025.7</v>
      </c>
      <c r="H4140">
        <v>81</v>
      </c>
      <c r="I4140" s="101" t="s">
        <v>27</v>
      </c>
      <c r="J4140" s="1">
        <f>DATEVALUE(RIGHT(jaar_zip[[#This Row],[YYYYMMDD]],2)&amp;"-"&amp;MID(jaar_zip[[#This Row],[YYYYMMDD]],5,2)&amp;"-"&amp;LEFT(jaar_zip[[#This Row],[YYYYMMDD]],4))</f>
        <v>45320</v>
      </c>
      <c r="K4140" s="101" t="str">
        <f>IF(AND(VALUE(MONTH(jaar_zip[[#This Row],[Datum]]))=1,VALUE(WEEKNUM(jaar_zip[[#This Row],[Datum]],21))&gt;51),RIGHT(YEAR(jaar_zip[[#This Row],[Datum]])-1,2),RIGHT(YEAR(jaar_zip[[#This Row],[Datum]]),2))&amp;"-"&amp; TEXT(WEEKNUM(jaar_zip[[#This Row],[Datum]],21),"00")</f>
        <v>24-05</v>
      </c>
      <c r="L4140" s="101">
        <f>MONTH(jaar_zip[[#This Row],[Datum]])</f>
        <v>1</v>
      </c>
      <c r="M4140" s="101">
        <f>IF(ISNUMBER(jaar_zip[[#This Row],[etmaaltemperatuur]]),IF(jaar_zip[[#This Row],[etmaaltemperatuur]]&lt;stookgrens,stookgrens-jaar_zip[[#This Row],[etmaaltemperatuur]],0),"")</f>
        <v>12.5</v>
      </c>
      <c r="N4140" s="101">
        <f>IF(ISNUMBER(jaar_zip[[#This Row],[graaddagen]]),IF(OR(MONTH(jaar_zip[[#This Row],[Datum]])=1,MONTH(jaar_zip[[#This Row],[Datum]])=2,MONTH(jaar_zip[[#This Row],[Datum]])=11,MONTH(jaar_zip[[#This Row],[Datum]])=12),1.1,IF(OR(MONTH(jaar_zip[[#This Row],[Datum]])=3,MONTH(jaar_zip[[#This Row],[Datum]])=10),1,0.8))*jaar_zip[[#This Row],[graaddagen]],"")</f>
        <v>13.750000000000002</v>
      </c>
      <c r="O4140" s="101">
        <f>IF(ISNUMBER(jaar_zip[[#This Row],[etmaaltemperatuur]]),IF(jaar_zip[[#This Row],[etmaaltemperatuur]]&gt;stookgrens,jaar_zip[[#This Row],[etmaaltemperatuur]]-stookgrens,0),"")</f>
        <v>0</v>
      </c>
    </row>
    <row r="4141" spans="1:15" x14ac:dyDescent="0.25">
      <c r="A4141">
        <v>279</v>
      </c>
      <c r="B4141">
        <v>20240130</v>
      </c>
      <c r="C4141">
        <v>4.9000000000000004</v>
      </c>
      <c r="D4141">
        <v>7.3</v>
      </c>
      <c r="E4141">
        <v>194</v>
      </c>
      <c r="F4141">
        <v>0.6</v>
      </c>
      <c r="G4141">
        <v>1026.7</v>
      </c>
      <c r="H4141">
        <v>89</v>
      </c>
      <c r="I4141" s="101" t="s">
        <v>27</v>
      </c>
      <c r="J4141" s="1">
        <f>DATEVALUE(RIGHT(jaar_zip[[#This Row],[YYYYMMDD]],2)&amp;"-"&amp;MID(jaar_zip[[#This Row],[YYYYMMDD]],5,2)&amp;"-"&amp;LEFT(jaar_zip[[#This Row],[YYYYMMDD]],4))</f>
        <v>45321</v>
      </c>
      <c r="K4141" s="101" t="str">
        <f>IF(AND(VALUE(MONTH(jaar_zip[[#This Row],[Datum]]))=1,VALUE(WEEKNUM(jaar_zip[[#This Row],[Datum]],21))&gt;51),RIGHT(YEAR(jaar_zip[[#This Row],[Datum]])-1,2),RIGHT(YEAR(jaar_zip[[#This Row],[Datum]]),2))&amp;"-"&amp; TEXT(WEEKNUM(jaar_zip[[#This Row],[Datum]],21),"00")</f>
        <v>24-05</v>
      </c>
      <c r="L4141" s="101">
        <f>MONTH(jaar_zip[[#This Row],[Datum]])</f>
        <v>1</v>
      </c>
      <c r="M4141" s="101">
        <f>IF(ISNUMBER(jaar_zip[[#This Row],[etmaaltemperatuur]]),IF(jaar_zip[[#This Row],[etmaaltemperatuur]]&lt;stookgrens,stookgrens-jaar_zip[[#This Row],[etmaaltemperatuur]],0),"")</f>
        <v>10.7</v>
      </c>
      <c r="N4141" s="101">
        <f>IF(ISNUMBER(jaar_zip[[#This Row],[graaddagen]]),IF(OR(MONTH(jaar_zip[[#This Row],[Datum]])=1,MONTH(jaar_zip[[#This Row],[Datum]])=2,MONTH(jaar_zip[[#This Row],[Datum]])=11,MONTH(jaar_zip[[#This Row],[Datum]])=12),1.1,IF(OR(MONTH(jaar_zip[[#This Row],[Datum]])=3,MONTH(jaar_zip[[#This Row],[Datum]])=10),1,0.8))*jaar_zip[[#This Row],[graaddagen]],"")</f>
        <v>11.77</v>
      </c>
      <c r="O4141" s="101">
        <f>IF(ISNUMBER(jaar_zip[[#This Row],[etmaaltemperatuur]]),IF(jaar_zip[[#This Row],[etmaaltemperatuur]]&gt;stookgrens,jaar_zip[[#This Row],[etmaaltemperatuur]]-stookgrens,0),"")</f>
        <v>0</v>
      </c>
    </row>
    <row r="4142" spans="1:15" x14ac:dyDescent="0.25">
      <c r="A4142">
        <v>279</v>
      </c>
      <c r="B4142">
        <v>20240131</v>
      </c>
      <c r="C4142">
        <v>5.2</v>
      </c>
      <c r="D4142">
        <v>5.7</v>
      </c>
      <c r="E4142">
        <v>163</v>
      </c>
      <c r="F4142">
        <v>2.4</v>
      </c>
      <c r="G4142">
        <v>1028.9000000000001</v>
      </c>
      <c r="H4142">
        <v>83</v>
      </c>
      <c r="I4142" s="101" t="s">
        <v>27</v>
      </c>
      <c r="J4142" s="1">
        <f>DATEVALUE(RIGHT(jaar_zip[[#This Row],[YYYYMMDD]],2)&amp;"-"&amp;MID(jaar_zip[[#This Row],[YYYYMMDD]],5,2)&amp;"-"&amp;LEFT(jaar_zip[[#This Row],[YYYYMMDD]],4))</f>
        <v>45322</v>
      </c>
      <c r="K4142" s="101" t="str">
        <f>IF(AND(VALUE(MONTH(jaar_zip[[#This Row],[Datum]]))=1,VALUE(WEEKNUM(jaar_zip[[#This Row],[Datum]],21))&gt;51),RIGHT(YEAR(jaar_zip[[#This Row],[Datum]])-1,2),RIGHT(YEAR(jaar_zip[[#This Row],[Datum]]),2))&amp;"-"&amp; TEXT(WEEKNUM(jaar_zip[[#This Row],[Datum]],21),"00")</f>
        <v>24-05</v>
      </c>
      <c r="L4142" s="101">
        <f>MONTH(jaar_zip[[#This Row],[Datum]])</f>
        <v>1</v>
      </c>
      <c r="M4142" s="101">
        <f>IF(ISNUMBER(jaar_zip[[#This Row],[etmaaltemperatuur]]),IF(jaar_zip[[#This Row],[etmaaltemperatuur]]&lt;stookgrens,stookgrens-jaar_zip[[#This Row],[etmaaltemperatuur]],0),"")</f>
        <v>12.3</v>
      </c>
      <c r="N4142" s="101">
        <f>IF(ISNUMBER(jaar_zip[[#This Row],[graaddagen]]),IF(OR(MONTH(jaar_zip[[#This Row],[Datum]])=1,MONTH(jaar_zip[[#This Row],[Datum]])=2,MONTH(jaar_zip[[#This Row],[Datum]])=11,MONTH(jaar_zip[[#This Row],[Datum]])=12),1.1,IF(OR(MONTH(jaar_zip[[#This Row],[Datum]])=3,MONTH(jaar_zip[[#This Row],[Datum]])=10),1,0.8))*jaar_zip[[#This Row],[graaddagen]],"")</f>
        <v>13.530000000000001</v>
      </c>
      <c r="O4142" s="101">
        <f>IF(ISNUMBER(jaar_zip[[#This Row],[etmaaltemperatuur]]),IF(jaar_zip[[#This Row],[etmaaltemperatuur]]&gt;stookgrens,jaar_zip[[#This Row],[etmaaltemperatuur]]-stookgrens,0),"")</f>
        <v>0</v>
      </c>
    </row>
    <row r="4143" spans="1:15" x14ac:dyDescent="0.25">
      <c r="A4143">
        <v>279</v>
      </c>
      <c r="B4143">
        <v>20240201</v>
      </c>
      <c r="C4143">
        <v>4.8</v>
      </c>
      <c r="D4143">
        <v>5.9</v>
      </c>
      <c r="E4143">
        <v>526</v>
      </c>
      <c r="F4143">
        <v>1.5</v>
      </c>
      <c r="G4143">
        <v>1028.0999999999999</v>
      </c>
      <c r="H4143">
        <v>86</v>
      </c>
      <c r="I4143" s="101" t="s">
        <v>27</v>
      </c>
      <c r="J4143" s="1">
        <f>DATEVALUE(RIGHT(jaar_zip[[#This Row],[YYYYMMDD]],2)&amp;"-"&amp;MID(jaar_zip[[#This Row],[YYYYMMDD]],5,2)&amp;"-"&amp;LEFT(jaar_zip[[#This Row],[YYYYMMDD]],4))</f>
        <v>45323</v>
      </c>
      <c r="K4143" s="101" t="str">
        <f>IF(AND(VALUE(MONTH(jaar_zip[[#This Row],[Datum]]))=1,VALUE(WEEKNUM(jaar_zip[[#This Row],[Datum]],21))&gt;51),RIGHT(YEAR(jaar_zip[[#This Row],[Datum]])-1,2),RIGHT(YEAR(jaar_zip[[#This Row],[Datum]]),2))&amp;"-"&amp; TEXT(WEEKNUM(jaar_zip[[#This Row],[Datum]],21),"00")</f>
        <v>24-05</v>
      </c>
      <c r="L4143" s="101">
        <f>MONTH(jaar_zip[[#This Row],[Datum]])</f>
        <v>2</v>
      </c>
      <c r="M4143" s="101">
        <f>IF(ISNUMBER(jaar_zip[[#This Row],[etmaaltemperatuur]]),IF(jaar_zip[[#This Row],[etmaaltemperatuur]]&lt;stookgrens,stookgrens-jaar_zip[[#This Row],[etmaaltemperatuur]],0),"")</f>
        <v>12.1</v>
      </c>
      <c r="N4143" s="101">
        <f>IF(ISNUMBER(jaar_zip[[#This Row],[graaddagen]]),IF(OR(MONTH(jaar_zip[[#This Row],[Datum]])=1,MONTH(jaar_zip[[#This Row],[Datum]])=2,MONTH(jaar_zip[[#This Row],[Datum]])=11,MONTH(jaar_zip[[#This Row],[Datum]])=12),1.1,IF(OR(MONTH(jaar_zip[[#This Row],[Datum]])=3,MONTH(jaar_zip[[#This Row],[Datum]])=10),1,0.8))*jaar_zip[[#This Row],[graaddagen]],"")</f>
        <v>13.31</v>
      </c>
      <c r="O4143" s="101">
        <f>IF(ISNUMBER(jaar_zip[[#This Row],[etmaaltemperatuur]]),IF(jaar_zip[[#This Row],[etmaaltemperatuur]]&gt;stookgrens,jaar_zip[[#This Row],[etmaaltemperatuur]]-stookgrens,0),"")</f>
        <v>0</v>
      </c>
    </row>
    <row r="4144" spans="1:15" x14ac:dyDescent="0.25">
      <c r="A4144">
        <v>279</v>
      </c>
      <c r="B4144">
        <v>20240202</v>
      </c>
      <c r="C4144">
        <v>6.8</v>
      </c>
      <c r="D4144">
        <v>7.6</v>
      </c>
      <c r="E4144">
        <v>273</v>
      </c>
      <c r="F4144">
        <v>0.1</v>
      </c>
      <c r="G4144">
        <v>1024.7</v>
      </c>
      <c r="H4144">
        <v>88</v>
      </c>
      <c r="I4144" s="101" t="s">
        <v>27</v>
      </c>
      <c r="J4144" s="1">
        <f>DATEVALUE(RIGHT(jaar_zip[[#This Row],[YYYYMMDD]],2)&amp;"-"&amp;MID(jaar_zip[[#This Row],[YYYYMMDD]],5,2)&amp;"-"&amp;LEFT(jaar_zip[[#This Row],[YYYYMMDD]],4))</f>
        <v>45324</v>
      </c>
      <c r="K4144" s="101" t="str">
        <f>IF(AND(VALUE(MONTH(jaar_zip[[#This Row],[Datum]]))=1,VALUE(WEEKNUM(jaar_zip[[#This Row],[Datum]],21))&gt;51),RIGHT(YEAR(jaar_zip[[#This Row],[Datum]])-1,2),RIGHT(YEAR(jaar_zip[[#This Row],[Datum]]),2))&amp;"-"&amp; TEXT(WEEKNUM(jaar_zip[[#This Row],[Datum]],21),"00")</f>
        <v>24-05</v>
      </c>
      <c r="L4144" s="101">
        <f>MONTH(jaar_zip[[#This Row],[Datum]])</f>
        <v>2</v>
      </c>
      <c r="M4144" s="101">
        <f>IF(ISNUMBER(jaar_zip[[#This Row],[etmaaltemperatuur]]),IF(jaar_zip[[#This Row],[etmaaltemperatuur]]&lt;stookgrens,stookgrens-jaar_zip[[#This Row],[etmaaltemperatuur]],0),"")</f>
        <v>10.4</v>
      </c>
      <c r="N4144" s="101">
        <f>IF(ISNUMBER(jaar_zip[[#This Row],[graaddagen]]),IF(OR(MONTH(jaar_zip[[#This Row],[Datum]])=1,MONTH(jaar_zip[[#This Row],[Datum]])=2,MONTH(jaar_zip[[#This Row],[Datum]])=11,MONTH(jaar_zip[[#This Row],[Datum]])=12),1.1,IF(OR(MONTH(jaar_zip[[#This Row],[Datum]])=3,MONTH(jaar_zip[[#This Row],[Datum]])=10),1,0.8))*jaar_zip[[#This Row],[graaddagen]],"")</f>
        <v>11.440000000000001</v>
      </c>
      <c r="O4144" s="101">
        <f>IF(ISNUMBER(jaar_zip[[#This Row],[etmaaltemperatuur]]),IF(jaar_zip[[#This Row],[etmaaltemperatuur]]&gt;stookgrens,jaar_zip[[#This Row],[etmaaltemperatuur]]-stookgrens,0),"")</f>
        <v>0</v>
      </c>
    </row>
    <row r="4145" spans="1:15" x14ac:dyDescent="0.25">
      <c r="A4145">
        <v>279</v>
      </c>
      <c r="B4145">
        <v>20240203</v>
      </c>
      <c r="C4145">
        <v>6.5</v>
      </c>
      <c r="D4145">
        <v>9.8000000000000007</v>
      </c>
      <c r="E4145">
        <v>136</v>
      </c>
      <c r="F4145">
        <v>0.2</v>
      </c>
      <c r="G4145">
        <v>1022.3</v>
      </c>
      <c r="H4145">
        <v>89</v>
      </c>
      <c r="I4145" s="101" t="s">
        <v>27</v>
      </c>
      <c r="J4145" s="1">
        <f>DATEVALUE(RIGHT(jaar_zip[[#This Row],[YYYYMMDD]],2)&amp;"-"&amp;MID(jaar_zip[[#This Row],[YYYYMMDD]],5,2)&amp;"-"&amp;LEFT(jaar_zip[[#This Row],[YYYYMMDD]],4))</f>
        <v>45325</v>
      </c>
      <c r="K4145" s="101" t="str">
        <f>IF(AND(VALUE(MONTH(jaar_zip[[#This Row],[Datum]]))=1,VALUE(WEEKNUM(jaar_zip[[#This Row],[Datum]],21))&gt;51),RIGHT(YEAR(jaar_zip[[#This Row],[Datum]])-1,2),RIGHT(YEAR(jaar_zip[[#This Row],[Datum]]),2))&amp;"-"&amp; TEXT(WEEKNUM(jaar_zip[[#This Row],[Datum]],21),"00")</f>
        <v>24-05</v>
      </c>
      <c r="L4145" s="101">
        <f>MONTH(jaar_zip[[#This Row],[Datum]])</f>
        <v>2</v>
      </c>
      <c r="M4145" s="101">
        <f>IF(ISNUMBER(jaar_zip[[#This Row],[etmaaltemperatuur]]),IF(jaar_zip[[#This Row],[etmaaltemperatuur]]&lt;stookgrens,stookgrens-jaar_zip[[#This Row],[etmaaltemperatuur]],0),"")</f>
        <v>8.1999999999999993</v>
      </c>
      <c r="N4145" s="101">
        <f>IF(ISNUMBER(jaar_zip[[#This Row],[graaddagen]]),IF(OR(MONTH(jaar_zip[[#This Row],[Datum]])=1,MONTH(jaar_zip[[#This Row],[Datum]])=2,MONTH(jaar_zip[[#This Row],[Datum]])=11,MONTH(jaar_zip[[#This Row],[Datum]])=12),1.1,IF(OR(MONTH(jaar_zip[[#This Row],[Datum]])=3,MONTH(jaar_zip[[#This Row],[Datum]])=10),1,0.8))*jaar_zip[[#This Row],[graaddagen]],"")</f>
        <v>9.02</v>
      </c>
      <c r="O4145" s="101">
        <f>IF(ISNUMBER(jaar_zip[[#This Row],[etmaaltemperatuur]]),IF(jaar_zip[[#This Row],[etmaaltemperatuur]]&gt;stookgrens,jaar_zip[[#This Row],[etmaaltemperatuur]]-stookgrens,0),"")</f>
        <v>0</v>
      </c>
    </row>
    <row r="4146" spans="1:15" x14ac:dyDescent="0.25">
      <c r="A4146">
        <v>279</v>
      </c>
      <c r="B4146">
        <v>20240204</v>
      </c>
      <c r="C4146">
        <v>7.8</v>
      </c>
      <c r="D4146">
        <v>9.1</v>
      </c>
      <c r="E4146">
        <v>177</v>
      </c>
      <c r="F4146">
        <v>2.1</v>
      </c>
      <c r="G4146">
        <v>1017.9</v>
      </c>
      <c r="H4146">
        <v>84</v>
      </c>
      <c r="I4146" s="101" t="s">
        <v>27</v>
      </c>
      <c r="J4146" s="1">
        <f>DATEVALUE(RIGHT(jaar_zip[[#This Row],[YYYYMMDD]],2)&amp;"-"&amp;MID(jaar_zip[[#This Row],[YYYYMMDD]],5,2)&amp;"-"&amp;LEFT(jaar_zip[[#This Row],[YYYYMMDD]],4))</f>
        <v>45326</v>
      </c>
      <c r="K4146" s="101" t="str">
        <f>IF(AND(VALUE(MONTH(jaar_zip[[#This Row],[Datum]]))=1,VALUE(WEEKNUM(jaar_zip[[#This Row],[Datum]],21))&gt;51),RIGHT(YEAR(jaar_zip[[#This Row],[Datum]])-1,2),RIGHT(YEAR(jaar_zip[[#This Row],[Datum]]),2))&amp;"-"&amp; TEXT(WEEKNUM(jaar_zip[[#This Row],[Datum]],21),"00")</f>
        <v>24-05</v>
      </c>
      <c r="L4146" s="101">
        <f>MONTH(jaar_zip[[#This Row],[Datum]])</f>
        <v>2</v>
      </c>
      <c r="M4146" s="101">
        <f>IF(ISNUMBER(jaar_zip[[#This Row],[etmaaltemperatuur]]),IF(jaar_zip[[#This Row],[etmaaltemperatuur]]&lt;stookgrens,stookgrens-jaar_zip[[#This Row],[etmaaltemperatuur]],0),"")</f>
        <v>8.9</v>
      </c>
      <c r="N4146" s="101">
        <f>IF(ISNUMBER(jaar_zip[[#This Row],[graaddagen]]),IF(OR(MONTH(jaar_zip[[#This Row],[Datum]])=1,MONTH(jaar_zip[[#This Row],[Datum]])=2,MONTH(jaar_zip[[#This Row],[Datum]])=11,MONTH(jaar_zip[[#This Row],[Datum]])=12),1.1,IF(OR(MONTH(jaar_zip[[#This Row],[Datum]])=3,MONTH(jaar_zip[[#This Row],[Datum]])=10),1,0.8))*jaar_zip[[#This Row],[graaddagen]],"")</f>
        <v>9.7900000000000009</v>
      </c>
      <c r="O4146" s="101">
        <f>IF(ISNUMBER(jaar_zip[[#This Row],[etmaaltemperatuur]]),IF(jaar_zip[[#This Row],[etmaaltemperatuur]]&gt;stookgrens,jaar_zip[[#This Row],[etmaaltemperatuur]]-stookgrens,0),"")</f>
        <v>0</v>
      </c>
    </row>
    <row r="4147" spans="1:15" x14ac:dyDescent="0.25">
      <c r="A4147">
        <v>279</v>
      </c>
      <c r="B4147">
        <v>20240205</v>
      </c>
      <c r="C4147">
        <v>9.8000000000000007</v>
      </c>
      <c r="D4147">
        <v>9.6</v>
      </c>
      <c r="E4147">
        <v>139</v>
      </c>
      <c r="F4147">
        <v>-0.1</v>
      </c>
      <c r="G4147">
        <v>1014.5</v>
      </c>
      <c r="H4147">
        <v>81</v>
      </c>
      <c r="I4147" s="101" t="s">
        <v>27</v>
      </c>
      <c r="J4147" s="1">
        <f>DATEVALUE(RIGHT(jaar_zip[[#This Row],[YYYYMMDD]],2)&amp;"-"&amp;MID(jaar_zip[[#This Row],[YYYYMMDD]],5,2)&amp;"-"&amp;LEFT(jaar_zip[[#This Row],[YYYYMMDD]],4))</f>
        <v>45327</v>
      </c>
      <c r="K4147" s="101" t="str">
        <f>IF(AND(VALUE(MONTH(jaar_zip[[#This Row],[Datum]]))=1,VALUE(WEEKNUM(jaar_zip[[#This Row],[Datum]],21))&gt;51),RIGHT(YEAR(jaar_zip[[#This Row],[Datum]])-1,2),RIGHT(YEAR(jaar_zip[[#This Row],[Datum]]),2))&amp;"-"&amp; TEXT(WEEKNUM(jaar_zip[[#This Row],[Datum]],21),"00")</f>
        <v>24-06</v>
      </c>
      <c r="L4147" s="101">
        <f>MONTH(jaar_zip[[#This Row],[Datum]])</f>
        <v>2</v>
      </c>
      <c r="M4147" s="101">
        <f>IF(ISNUMBER(jaar_zip[[#This Row],[etmaaltemperatuur]]),IF(jaar_zip[[#This Row],[etmaaltemperatuur]]&lt;stookgrens,stookgrens-jaar_zip[[#This Row],[etmaaltemperatuur]],0),"")</f>
        <v>8.4</v>
      </c>
      <c r="N4147" s="101">
        <f>IF(ISNUMBER(jaar_zip[[#This Row],[graaddagen]]),IF(OR(MONTH(jaar_zip[[#This Row],[Datum]])=1,MONTH(jaar_zip[[#This Row],[Datum]])=2,MONTH(jaar_zip[[#This Row],[Datum]])=11,MONTH(jaar_zip[[#This Row],[Datum]])=12),1.1,IF(OR(MONTH(jaar_zip[[#This Row],[Datum]])=3,MONTH(jaar_zip[[#This Row],[Datum]])=10),1,0.8))*jaar_zip[[#This Row],[graaddagen]],"")</f>
        <v>9.240000000000002</v>
      </c>
      <c r="O4147" s="101">
        <f>IF(ISNUMBER(jaar_zip[[#This Row],[etmaaltemperatuur]]),IF(jaar_zip[[#This Row],[etmaaltemperatuur]]&gt;stookgrens,jaar_zip[[#This Row],[etmaaltemperatuur]]-stookgrens,0),"")</f>
        <v>0</v>
      </c>
    </row>
    <row r="4148" spans="1:15" x14ac:dyDescent="0.25">
      <c r="A4148">
        <v>279</v>
      </c>
      <c r="B4148">
        <v>20240206</v>
      </c>
      <c r="C4148">
        <v>9.8000000000000007</v>
      </c>
      <c r="D4148">
        <v>9.8000000000000007</v>
      </c>
      <c r="E4148">
        <v>114</v>
      </c>
      <c r="F4148">
        <v>13.3</v>
      </c>
      <c r="G4148">
        <v>1004.7</v>
      </c>
      <c r="H4148">
        <v>83</v>
      </c>
      <c r="I4148" s="101" t="s">
        <v>27</v>
      </c>
      <c r="J4148" s="1">
        <f>DATEVALUE(RIGHT(jaar_zip[[#This Row],[YYYYMMDD]],2)&amp;"-"&amp;MID(jaar_zip[[#This Row],[YYYYMMDD]],5,2)&amp;"-"&amp;LEFT(jaar_zip[[#This Row],[YYYYMMDD]],4))</f>
        <v>45328</v>
      </c>
      <c r="K4148" s="101" t="str">
        <f>IF(AND(VALUE(MONTH(jaar_zip[[#This Row],[Datum]]))=1,VALUE(WEEKNUM(jaar_zip[[#This Row],[Datum]],21))&gt;51),RIGHT(YEAR(jaar_zip[[#This Row],[Datum]])-1,2),RIGHT(YEAR(jaar_zip[[#This Row],[Datum]]),2))&amp;"-"&amp; TEXT(WEEKNUM(jaar_zip[[#This Row],[Datum]],21),"00")</f>
        <v>24-06</v>
      </c>
      <c r="L4148" s="101">
        <f>MONTH(jaar_zip[[#This Row],[Datum]])</f>
        <v>2</v>
      </c>
      <c r="M4148" s="101">
        <f>IF(ISNUMBER(jaar_zip[[#This Row],[etmaaltemperatuur]]),IF(jaar_zip[[#This Row],[etmaaltemperatuur]]&lt;stookgrens,stookgrens-jaar_zip[[#This Row],[etmaaltemperatuur]],0),"")</f>
        <v>8.1999999999999993</v>
      </c>
      <c r="N4148" s="101">
        <f>IF(ISNUMBER(jaar_zip[[#This Row],[graaddagen]]),IF(OR(MONTH(jaar_zip[[#This Row],[Datum]])=1,MONTH(jaar_zip[[#This Row],[Datum]])=2,MONTH(jaar_zip[[#This Row],[Datum]])=11,MONTH(jaar_zip[[#This Row],[Datum]])=12),1.1,IF(OR(MONTH(jaar_zip[[#This Row],[Datum]])=3,MONTH(jaar_zip[[#This Row],[Datum]])=10),1,0.8))*jaar_zip[[#This Row],[graaddagen]],"")</f>
        <v>9.02</v>
      </c>
      <c r="O4148" s="101">
        <f>IF(ISNUMBER(jaar_zip[[#This Row],[etmaaltemperatuur]]),IF(jaar_zip[[#This Row],[etmaaltemperatuur]]&gt;stookgrens,jaar_zip[[#This Row],[etmaaltemperatuur]]-stookgrens,0),"")</f>
        <v>0</v>
      </c>
    </row>
    <row r="4149" spans="1:15" x14ac:dyDescent="0.25">
      <c r="A4149">
        <v>279</v>
      </c>
      <c r="B4149">
        <v>20240207</v>
      </c>
      <c r="C4149">
        <v>1.9</v>
      </c>
      <c r="D4149">
        <v>3.7</v>
      </c>
      <c r="E4149">
        <v>493</v>
      </c>
      <c r="F4149">
        <v>0.5</v>
      </c>
      <c r="G4149">
        <v>1004.7</v>
      </c>
      <c r="H4149">
        <v>82</v>
      </c>
      <c r="I4149" s="101" t="s">
        <v>27</v>
      </c>
      <c r="J4149" s="1">
        <f>DATEVALUE(RIGHT(jaar_zip[[#This Row],[YYYYMMDD]],2)&amp;"-"&amp;MID(jaar_zip[[#This Row],[YYYYMMDD]],5,2)&amp;"-"&amp;LEFT(jaar_zip[[#This Row],[YYYYMMDD]],4))</f>
        <v>45329</v>
      </c>
      <c r="K4149" s="101" t="str">
        <f>IF(AND(VALUE(MONTH(jaar_zip[[#This Row],[Datum]]))=1,VALUE(WEEKNUM(jaar_zip[[#This Row],[Datum]],21))&gt;51),RIGHT(YEAR(jaar_zip[[#This Row],[Datum]])-1,2),RIGHT(YEAR(jaar_zip[[#This Row],[Datum]]),2))&amp;"-"&amp; TEXT(WEEKNUM(jaar_zip[[#This Row],[Datum]],21),"00")</f>
        <v>24-06</v>
      </c>
      <c r="L4149" s="101">
        <f>MONTH(jaar_zip[[#This Row],[Datum]])</f>
        <v>2</v>
      </c>
      <c r="M4149" s="101">
        <f>IF(ISNUMBER(jaar_zip[[#This Row],[etmaaltemperatuur]]),IF(jaar_zip[[#This Row],[etmaaltemperatuur]]&lt;stookgrens,stookgrens-jaar_zip[[#This Row],[etmaaltemperatuur]],0),"")</f>
        <v>14.3</v>
      </c>
      <c r="N4149" s="101">
        <f>IF(ISNUMBER(jaar_zip[[#This Row],[graaddagen]]),IF(OR(MONTH(jaar_zip[[#This Row],[Datum]])=1,MONTH(jaar_zip[[#This Row],[Datum]])=2,MONTH(jaar_zip[[#This Row],[Datum]])=11,MONTH(jaar_zip[[#This Row],[Datum]])=12),1.1,IF(OR(MONTH(jaar_zip[[#This Row],[Datum]])=3,MONTH(jaar_zip[[#This Row],[Datum]])=10),1,0.8))*jaar_zip[[#This Row],[graaddagen]],"")</f>
        <v>15.730000000000002</v>
      </c>
      <c r="O4149" s="101">
        <f>IF(ISNUMBER(jaar_zip[[#This Row],[etmaaltemperatuur]]),IF(jaar_zip[[#This Row],[etmaaltemperatuur]]&gt;stookgrens,jaar_zip[[#This Row],[etmaaltemperatuur]]-stookgrens,0),"")</f>
        <v>0</v>
      </c>
    </row>
    <row r="4150" spans="1:15" x14ac:dyDescent="0.25">
      <c r="A4150">
        <v>279</v>
      </c>
      <c r="B4150">
        <v>20240208</v>
      </c>
      <c r="C4150">
        <v>3.3</v>
      </c>
      <c r="D4150">
        <v>1</v>
      </c>
      <c r="E4150">
        <v>175</v>
      </c>
      <c r="F4150">
        <v>11.5</v>
      </c>
      <c r="G4150">
        <v>998</v>
      </c>
      <c r="H4150">
        <v>93</v>
      </c>
      <c r="I4150" s="101" t="s">
        <v>27</v>
      </c>
      <c r="J4150" s="1">
        <f>DATEVALUE(RIGHT(jaar_zip[[#This Row],[YYYYMMDD]],2)&amp;"-"&amp;MID(jaar_zip[[#This Row],[YYYYMMDD]],5,2)&amp;"-"&amp;LEFT(jaar_zip[[#This Row],[YYYYMMDD]],4))</f>
        <v>45330</v>
      </c>
      <c r="K4150" s="101" t="str">
        <f>IF(AND(VALUE(MONTH(jaar_zip[[#This Row],[Datum]]))=1,VALUE(WEEKNUM(jaar_zip[[#This Row],[Datum]],21))&gt;51),RIGHT(YEAR(jaar_zip[[#This Row],[Datum]])-1,2),RIGHT(YEAR(jaar_zip[[#This Row],[Datum]]),2))&amp;"-"&amp; TEXT(WEEKNUM(jaar_zip[[#This Row],[Datum]],21),"00")</f>
        <v>24-06</v>
      </c>
      <c r="L4150" s="101">
        <f>MONTH(jaar_zip[[#This Row],[Datum]])</f>
        <v>2</v>
      </c>
      <c r="M4150" s="101">
        <f>IF(ISNUMBER(jaar_zip[[#This Row],[etmaaltemperatuur]]),IF(jaar_zip[[#This Row],[etmaaltemperatuur]]&lt;stookgrens,stookgrens-jaar_zip[[#This Row],[etmaaltemperatuur]],0),"")</f>
        <v>17</v>
      </c>
      <c r="N4150" s="101">
        <f>IF(ISNUMBER(jaar_zip[[#This Row],[graaddagen]]),IF(OR(MONTH(jaar_zip[[#This Row],[Datum]])=1,MONTH(jaar_zip[[#This Row],[Datum]])=2,MONTH(jaar_zip[[#This Row],[Datum]])=11,MONTH(jaar_zip[[#This Row],[Datum]])=12),1.1,IF(OR(MONTH(jaar_zip[[#This Row],[Datum]])=3,MONTH(jaar_zip[[#This Row],[Datum]])=10),1,0.8))*jaar_zip[[#This Row],[graaddagen]],"")</f>
        <v>18.700000000000003</v>
      </c>
      <c r="O4150" s="101">
        <f>IF(ISNUMBER(jaar_zip[[#This Row],[etmaaltemperatuur]]),IF(jaar_zip[[#This Row],[etmaaltemperatuur]]&gt;stookgrens,jaar_zip[[#This Row],[etmaaltemperatuur]]-stookgrens,0),"")</f>
        <v>0</v>
      </c>
    </row>
    <row r="4151" spans="1:15" x14ac:dyDescent="0.25">
      <c r="A4151">
        <v>279</v>
      </c>
      <c r="B4151">
        <v>20240209</v>
      </c>
      <c r="C4151">
        <v>4.3</v>
      </c>
      <c r="D4151">
        <v>8.1999999999999993</v>
      </c>
      <c r="E4151">
        <v>225</v>
      </c>
      <c r="F4151">
        <v>8.9</v>
      </c>
      <c r="G4151">
        <v>984.6</v>
      </c>
      <c r="H4151">
        <v>93</v>
      </c>
      <c r="I4151" s="101" t="s">
        <v>27</v>
      </c>
      <c r="J4151" s="1">
        <f>DATEVALUE(RIGHT(jaar_zip[[#This Row],[YYYYMMDD]],2)&amp;"-"&amp;MID(jaar_zip[[#This Row],[YYYYMMDD]],5,2)&amp;"-"&amp;LEFT(jaar_zip[[#This Row],[YYYYMMDD]],4))</f>
        <v>45331</v>
      </c>
      <c r="K4151" s="101" t="str">
        <f>IF(AND(VALUE(MONTH(jaar_zip[[#This Row],[Datum]]))=1,VALUE(WEEKNUM(jaar_zip[[#This Row],[Datum]],21))&gt;51),RIGHT(YEAR(jaar_zip[[#This Row],[Datum]])-1,2),RIGHT(YEAR(jaar_zip[[#This Row],[Datum]]),2))&amp;"-"&amp; TEXT(WEEKNUM(jaar_zip[[#This Row],[Datum]],21),"00")</f>
        <v>24-06</v>
      </c>
      <c r="L4151" s="101">
        <f>MONTH(jaar_zip[[#This Row],[Datum]])</f>
        <v>2</v>
      </c>
      <c r="M4151" s="101">
        <f>IF(ISNUMBER(jaar_zip[[#This Row],[etmaaltemperatuur]]),IF(jaar_zip[[#This Row],[etmaaltemperatuur]]&lt;stookgrens,stookgrens-jaar_zip[[#This Row],[etmaaltemperatuur]],0),"")</f>
        <v>9.8000000000000007</v>
      </c>
      <c r="N4151" s="101">
        <f>IF(ISNUMBER(jaar_zip[[#This Row],[graaddagen]]),IF(OR(MONTH(jaar_zip[[#This Row],[Datum]])=1,MONTH(jaar_zip[[#This Row],[Datum]])=2,MONTH(jaar_zip[[#This Row],[Datum]])=11,MONTH(jaar_zip[[#This Row],[Datum]])=12),1.1,IF(OR(MONTH(jaar_zip[[#This Row],[Datum]])=3,MONTH(jaar_zip[[#This Row],[Datum]])=10),1,0.8))*jaar_zip[[#This Row],[graaddagen]],"")</f>
        <v>10.780000000000001</v>
      </c>
      <c r="O4151" s="101">
        <f>IF(ISNUMBER(jaar_zip[[#This Row],[etmaaltemperatuur]]),IF(jaar_zip[[#This Row],[etmaaltemperatuur]]&gt;stookgrens,jaar_zip[[#This Row],[etmaaltemperatuur]]-stookgrens,0),"")</f>
        <v>0</v>
      </c>
    </row>
    <row r="4152" spans="1:15" x14ac:dyDescent="0.25">
      <c r="A4152">
        <v>279</v>
      </c>
      <c r="B4152">
        <v>20240210</v>
      </c>
      <c r="C4152">
        <v>3.2</v>
      </c>
      <c r="D4152">
        <v>10.1</v>
      </c>
      <c r="E4152">
        <v>319</v>
      </c>
      <c r="F4152">
        <v>-0.1</v>
      </c>
      <c r="G4152">
        <v>987.4</v>
      </c>
      <c r="H4152">
        <v>91</v>
      </c>
      <c r="I4152" s="101" t="s">
        <v>27</v>
      </c>
      <c r="J4152" s="1">
        <f>DATEVALUE(RIGHT(jaar_zip[[#This Row],[YYYYMMDD]],2)&amp;"-"&amp;MID(jaar_zip[[#This Row],[YYYYMMDD]],5,2)&amp;"-"&amp;LEFT(jaar_zip[[#This Row],[YYYYMMDD]],4))</f>
        <v>45332</v>
      </c>
      <c r="K4152" s="101" t="str">
        <f>IF(AND(VALUE(MONTH(jaar_zip[[#This Row],[Datum]]))=1,VALUE(WEEKNUM(jaar_zip[[#This Row],[Datum]],21))&gt;51),RIGHT(YEAR(jaar_zip[[#This Row],[Datum]])-1,2),RIGHT(YEAR(jaar_zip[[#This Row],[Datum]]),2))&amp;"-"&amp; TEXT(WEEKNUM(jaar_zip[[#This Row],[Datum]],21),"00")</f>
        <v>24-06</v>
      </c>
      <c r="L4152" s="101">
        <f>MONTH(jaar_zip[[#This Row],[Datum]])</f>
        <v>2</v>
      </c>
      <c r="M4152" s="101">
        <f>IF(ISNUMBER(jaar_zip[[#This Row],[etmaaltemperatuur]]),IF(jaar_zip[[#This Row],[etmaaltemperatuur]]&lt;stookgrens,stookgrens-jaar_zip[[#This Row],[etmaaltemperatuur]],0),"")</f>
        <v>7.9</v>
      </c>
      <c r="N4152" s="101">
        <f>IF(ISNUMBER(jaar_zip[[#This Row],[graaddagen]]),IF(OR(MONTH(jaar_zip[[#This Row],[Datum]])=1,MONTH(jaar_zip[[#This Row],[Datum]])=2,MONTH(jaar_zip[[#This Row],[Datum]])=11,MONTH(jaar_zip[[#This Row],[Datum]])=12),1.1,IF(OR(MONTH(jaar_zip[[#This Row],[Datum]])=3,MONTH(jaar_zip[[#This Row],[Datum]])=10),1,0.8))*jaar_zip[[#This Row],[graaddagen]],"")</f>
        <v>8.6900000000000013</v>
      </c>
      <c r="O4152" s="101">
        <f>IF(ISNUMBER(jaar_zip[[#This Row],[etmaaltemperatuur]]),IF(jaar_zip[[#This Row],[etmaaltemperatuur]]&gt;stookgrens,jaar_zip[[#This Row],[etmaaltemperatuur]]-stookgrens,0),"")</f>
        <v>0</v>
      </c>
    </row>
    <row r="4153" spans="1:15" x14ac:dyDescent="0.25">
      <c r="A4153">
        <v>279</v>
      </c>
      <c r="B4153">
        <v>20240211</v>
      </c>
      <c r="C4153">
        <v>3.5</v>
      </c>
      <c r="D4153">
        <v>8.8000000000000007</v>
      </c>
      <c r="E4153">
        <v>184</v>
      </c>
      <c r="F4153">
        <v>0.1</v>
      </c>
      <c r="G4153">
        <v>990.7</v>
      </c>
      <c r="H4153">
        <v>93</v>
      </c>
      <c r="I4153" s="101" t="s">
        <v>27</v>
      </c>
      <c r="J4153" s="1">
        <f>DATEVALUE(RIGHT(jaar_zip[[#This Row],[YYYYMMDD]],2)&amp;"-"&amp;MID(jaar_zip[[#This Row],[YYYYMMDD]],5,2)&amp;"-"&amp;LEFT(jaar_zip[[#This Row],[YYYYMMDD]],4))</f>
        <v>45333</v>
      </c>
      <c r="K4153" s="101" t="str">
        <f>IF(AND(VALUE(MONTH(jaar_zip[[#This Row],[Datum]]))=1,VALUE(WEEKNUM(jaar_zip[[#This Row],[Datum]],21))&gt;51),RIGHT(YEAR(jaar_zip[[#This Row],[Datum]])-1,2),RIGHT(YEAR(jaar_zip[[#This Row],[Datum]]),2))&amp;"-"&amp; TEXT(WEEKNUM(jaar_zip[[#This Row],[Datum]],21),"00")</f>
        <v>24-06</v>
      </c>
      <c r="L4153" s="101">
        <f>MONTH(jaar_zip[[#This Row],[Datum]])</f>
        <v>2</v>
      </c>
      <c r="M4153" s="101">
        <f>IF(ISNUMBER(jaar_zip[[#This Row],[etmaaltemperatuur]]),IF(jaar_zip[[#This Row],[etmaaltemperatuur]]&lt;stookgrens,stookgrens-jaar_zip[[#This Row],[etmaaltemperatuur]],0),"")</f>
        <v>9.1999999999999993</v>
      </c>
      <c r="N4153" s="101">
        <f>IF(ISNUMBER(jaar_zip[[#This Row],[graaddagen]]),IF(OR(MONTH(jaar_zip[[#This Row],[Datum]])=1,MONTH(jaar_zip[[#This Row],[Datum]])=2,MONTH(jaar_zip[[#This Row],[Datum]])=11,MONTH(jaar_zip[[#This Row],[Datum]])=12),1.1,IF(OR(MONTH(jaar_zip[[#This Row],[Datum]])=3,MONTH(jaar_zip[[#This Row],[Datum]])=10),1,0.8))*jaar_zip[[#This Row],[graaddagen]],"")</f>
        <v>10.119999999999999</v>
      </c>
      <c r="O4153" s="101">
        <f>IF(ISNUMBER(jaar_zip[[#This Row],[etmaaltemperatuur]]),IF(jaar_zip[[#This Row],[etmaaltemperatuur]]&gt;stookgrens,jaar_zip[[#This Row],[etmaaltemperatuur]]-stookgrens,0),"")</f>
        <v>0</v>
      </c>
    </row>
    <row r="4154" spans="1:15" x14ac:dyDescent="0.25">
      <c r="A4154">
        <v>279</v>
      </c>
      <c r="B4154">
        <v>20240212</v>
      </c>
      <c r="C4154">
        <v>3.5</v>
      </c>
      <c r="D4154">
        <v>6.8</v>
      </c>
      <c r="E4154">
        <v>434</v>
      </c>
      <c r="F4154">
        <v>0.2</v>
      </c>
      <c r="G4154">
        <v>1003.8</v>
      </c>
      <c r="H4154">
        <v>89</v>
      </c>
      <c r="I4154" s="101" t="s">
        <v>27</v>
      </c>
      <c r="J4154" s="1">
        <f>DATEVALUE(RIGHT(jaar_zip[[#This Row],[YYYYMMDD]],2)&amp;"-"&amp;MID(jaar_zip[[#This Row],[YYYYMMDD]],5,2)&amp;"-"&amp;LEFT(jaar_zip[[#This Row],[YYYYMMDD]],4))</f>
        <v>45334</v>
      </c>
      <c r="K4154" s="101" t="str">
        <f>IF(AND(VALUE(MONTH(jaar_zip[[#This Row],[Datum]]))=1,VALUE(WEEKNUM(jaar_zip[[#This Row],[Datum]],21))&gt;51),RIGHT(YEAR(jaar_zip[[#This Row],[Datum]])-1,2),RIGHT(YEAR(jaar_zip[[#This Row],[Datum]]),2))&amp;"-"&amp; TEXT(WEEKNUM(jaar_zip[[#This Row],[Datum]],21),"00")</f>
        <v>24-07</v>
      </c>
      <c r="L4154" s="101">
        <f>MONTH(jaar_zip[[#This Row],[Datum]])</f>
        <v>2</v>
      </c>
      <c r="M4154" s="101">
        <f>IF(ISNUMBER(jaar_zip[[#This Row],[etmaaltemperatuur]]),IF(jaar_zip[[#This Row],[etmaaltemperatuur]]&lt;stookgrens,stookgrens-jaar_zip[[#This Row],[etmaaltemperatuur]],0),"")</f>
        <v>11.2</v>
      </c>
      <c r="N4154" s="101">
        <f>IF(ISNUMBER(jaar_zip[[#This Row],[graaddagen]]),IF(OR(MONTH(jaar_zip[[#This Row],[Datum]])=1,MONTH(jaar_zip[[#This Row],[Datum]])=2,MONTH(jaar_zip[[#This Row],[Datum]])=11,MONTH(jaar_zip[[#This Row],[Datum]])=12),1.1,IF(OR(MONTH(jaar_zip[[#This Row],[Datum]])=3,MONTH(jaar_zip[[#This Row],[Datum]])=10),1,0.8))*jaar_zip[[#This Row],[graaddagen]],"")</f>
        <v>12.32</v>
      </c>
      <c r="O4154" s="101">
        <f>IF(ISNUMBER(jaar_zip[[#This Row],[etmaaltemperatuur]]),IF(jaar_zip[[#This Row],[etmaaltemperatuur]]&gt;stookgrens,jaar_zip[[#This Row],[etmaaltemperatuur]]-stookgrens,0),"")</f>
        <v>0</v>
      </c>
    </row>
    <row r="4155" spans="1:15" x14ac:dyDescent="0.25">
      <c r="A4155">
        <v>279</v>
      </c>
      <c r="B4155">
        <v>20240213</v>
      </c>
      <c r="C4155">
        <v>4.7</v>
      </c>
      <c r="D4155">
        <v>6</v>
      </c>
      <c r="E4155">
        <v>516</v>
      </c>
      <c r="F4155">
        <v>2.2000000000000002</v>
      </c>
      <c r="G4155">
        <v>1014.5</v>
      </c>
      <c r="H4155">
        <v>86</v>
      </c>
      <c r="I4155" s="101" t="s">
        <v>27</v>
      </c>
      <c r="J4155" s="1">
        <f>DATEVALUE(RIGHT(jaar_zip[[#This Row],[YYYYMMDD]],2)&amp;"-"&amp;MID(jaar_zip[[#This Row],[YYYYMMDD]],5,2)&amp;"-"&amp;LEFT(jaar_zip[[#This Row],[YYYYMMDD]],4))</f>
        <v>45335</v>
      </c>
      <c r="K4155" s="101" t="str">
        <f>IF(AND(VALUE(MONTH(jaar_zip[[#This Row],[Datum]]))=1,VALUE(WEEKNUM(jaar_zip[[#This Row],[Datum]],21))&gt;51),RIGHT(YEAR(jaar_zip[[#This Row],[Datum]])-1,2),RIGHT(YEAR(jaar_zip[[#This Row],[Datum]]),2))&amp;"-"&amp; TEXT(WEEKNUM(jaar_zip[[#This Row],[Datum]],21),"00")</f>
        <v>24-07</v>
      </c>
      <c r="L4155" s="101">
        <f>MONTH(jaar_zip[[#This Row],[Datum]])</f>
        <v>2</v>
      </c>
      <c r="M4155" s="101">
        <f>IF(ISNUMBER(jaar_zip[[#This Row],[etmaaltemperatuur]]),IF(jaar_zip[[#This Row],[etmaaltemperatuur]]&lt;stookgrens,stookgrens-jaar_zip[[#This Row],[etmaaltemperatuur]],0),"")</f>
        <v>12</v>
      </c>
      <c r="N4155" s="101">
        <f>IF(ISNUMBER(jaar_zip[[#This Row],[graaddagen]]),IF(OR(MONTH(jaar_zip[[#This Row],[Datum]])=1,MONTH(jaar_zip[[#This Row],[Datum]])=2,MONTH(jaar_zip[[#This Row],[Datum]])=11,MONTH(jaar_zip[[#This Row],[Datum]])=12),1.1,IF(OR(MONTH(jaar_zip[[#This Row],[Datum]])=3,MONTH(jaar_zip[[#This Row],[Datum]])=10),1,0.8))*jaar_zip[[#This Row],[graaddagen]],"")</f>
        <v>13.200000000000001</v>
      </c>
      <c r="O4155" s="101">
        <f>IF(ISNUMBER(jaar_zip[[#This Row],[etmaaltemperatuur]]),IF(jaar_zip[[#This Row],[etmaaltemperatuur]]&gt;stookgrens,jaar_zip[[#This Row],[etmaaltemperatuur]]-stookgrens,0),"")</f>
        <v>0</v>
      </c>
    </row>
    <row r="4156" spans="1:15" x14ac:dyDescent="0.25">
      <c r="A4156">
        <v>279</v>
      </c>
      <c r="B4156">
        <v>20240214</v>
      </c>
      <c r="C4156">
        <v>5.8</v>
      </c>
      <c r="D4156">
        <v>10.4</v>
      </c>
      <c r="E4156">
        <v>137</v>
      </c>
      <c r="F4156">
        <v>11.6</v>
      </c>
      <c r="G4156">
        <v>1013.3</v>
      </c>
      <c r="H4156">
        <v>97</v>
      </c>
      <c r="I4156" s="101" t="s">
        <v>27</v>
      </c>
      <c r="J4156" s="1">
        <f>DATEVALUE(RIGHT(jaar_zip[[#This Row],[YYYYMMDD]],2)&amp;"-"&amp;MID(jaar_zip[[#This Row],[YYYYMMDD]],5,2)&amp;"-"&amp;LEFT(jaar_zip[[#This Row],[YYYYMMDD]],4))</f>
        <v>45336</v>
      </c>
      <c r="K4156" s="101" t="str">
        <f>IF(AND(VALUE(MONTH(jaar_zip[[#This Row],[Datum]]))=1,VALUE(WEEKNUM(jaar_zip[[#This Row],[Datum]],21))&gt;51),RIGHT(YEAR(jaar_zip[[#This Row],[Datum]])-1,2),RIGHT(YEAR(jaar_zip[[#This Row],[Datum]]),2))&amp;"-"&amp; TEXT(WEEKNUM(jaar_zip[[#This Row],[Datum]],21),"00")</f>
        <v>24-07</v>
      </c>
      <c r="L4156" s="101">
        <f>MONTH(jaar_zip[[#This Row],[Datum]])</f>
        <v>2</v>
      </c>
      <c r="M4156" s="101">
        <f>IF(ISNUMBER(jaar_zip[[#This Row],[etmaaltemperatuur]]),IF(jaar_zip[[#This Row],[etmaaltemperatuur]]&lt;stookgrens,stookgrens-jaar_zip[[#This Row],[etmaaltemperatuur]],0),"")</f>
        <v>7.6</v>
      </c>
      <c r="N4156" s="101">
        <f>IF(ISNUMBER(jaar_zip[[#This Row],[graaddagen]]),IF(OR(MONTH(jaar_zip[[#This Row],[Datum]])=1,MONTH(jaar_zip[[#This Row],[Datum]])=2,MONTH(jaar_zip[[#This Row],[Datum]])=11,MONTH(jaar_zip[[#This Row],[Datum]])=12),1.1,IF(OR(MONTH(jaar_zip[[#This Row],[Datum]])=3,MONTH(jaar_zip[[#This Row],[Datum]])=10),1,0.8))*jaar_zip[[#This Row],[graaddagen]],"")</f>
        <v>8.36</v>
      </c>
      <c r="O4156" s="101">
        <f>IF(ISNUMBER(jaar_zip[[#This Row],[etmaaltemperatuur]]),IF(jaar_zip[[#This Row],[etmaaltemperatuur]]&gt;stookgrens,jaar_zip[[#This Row],[etmaaltemperatuur]]-stookgrens,0),"")</f>
        <v>0</v>
      </c>
    </row>
    <row r="4157" spans="1:15" x14ac:dyDescent="0.25">
      <c r="A4157">
        <v>279</v>
      </c>
      <c r="B4157">
        <v>20240215</v>
      </c>
      <c r="C4157">
        <v>3.9</v>
      </c>
      <c r="D4157">
        <v>11.9</v>
      </c>
      <c r="E4157">
        <v>168</v>
      </c>
      <c r="F4157">
        <v>1.1000000000000001</v>
      </c>
      <c r="G4157">
        <v>1012.8</v>
      </c>
      <c r="H4157">
        <v>93</v>
      </c>
      <c r="I4157" s="101" t="s">
        <v>27</v>
      </c>
      <c r="J4157" s="1">
        <f>DATEVALUE(RIGHT(jaar_zip[[#This Row],[YYYYMMDD]],2)&amp;"-"&amp;MID(jaar_zip[[#This Row],[YYYYMMDD]],5,2)&amp;"-"&amp;LEFT(jaar_zip[[#This Row],[YYYYMMDD]],4))</f>
        <v>45337</v>
      </c>
      <c r="K4157" s="101" t="str">
        <f>IF(AND(VALUE(MONTH(jaar_zip[[#This Row],[Datum]]))=1,VALUE(WEEKNUM(jaar_zip[[#This Row],[Datum]],21))&gt;51),RIGHT(YEAR(jaar_zip[[#This Row],[Datum]])-1,2),RIGHT(YEAR(jaar_zip[[#This Row],[Datum]]),2))&amp;"-"&amp; TEXT(WEEKNUM(jaar_zip[[#This Row],[Datum]],21),"00")</f>
        <v>24-07</v>
      </c>
      <c r="L4157" s="101">
        <f>MONTH(jaar_zip[[#This Row],[Datum]])</f>
        <v>2</v>
      </c>
      <c r="M4157" s="101">
        <f>IF(ISNUMBER(jaar_zip[[#This Row],[etmaaltemperatuur]]),IF(jaar_zip[[#This Row],[etmaaltemperatuur]]&lt;stookgrens,stookgrens-jaar_zip[[#This Row],[etmaaltemperatuur]],0),"")</f>
        <v>6.1</v>
      </c>
      <c r="N4157" s="101">
        <f>IF(ISNUMBER(jaar_zip[[#This Row],[graaddagen]]),IF(OR(MONTH(jaar_zip[[#This Row],[Datum]])=1,MONTH(jaar_zip[[#This Row],[Datum]])=2,MONTH(jaar_zip[[#This Row],[Datum]])=11,MONTH(jaar_zip[[#This Row],[Datum]])=12),1.1,IF(OR(MONTH(jaar_zip[[#This Row],[Datum]])=3,MONTH(jaar_zip[[#This Row],[Datum]])=10),1,0.8))*jaar_zip[[#This Row],[graaddagen]],"")</f>
        <v>6.71</v>
      </c>
      <c r="O4157" s="101">
        <f>IF(ISNUMBER(jaar_zip[[#This Row],[etmaaltemperatuur]]),IF(jaar_zip[[#This Row],[etmaaltemperatuur]]&gt;stookgrens,jaar_zip[[#This Row],[etmaaltemperatuur]]-stookgrens,0),"")</f>
        <v>0</v>
      </c>
    </row>
    <row r="4158" spans="1:15" x14ac:dyDescent="0.25">
      <c r="A4158">
        <v>279</v>
      </c>
      <c r="B4158">
        <v>20240216</v>
      </c>
      <c r="C4158">
        <v>4.7</v>
      </c>
      <c r="D4158">
        <v>10.7</v>
      </c>
      <c r="E4158">
        <v>210</v>
      </c>
      <c r="F4158">
        <v>1.2</v>
      </c>
      <c r="G4158">
        <v>1013.4</v>
      </c>
      <c r="H4158">
        <v>88</v>
      </c>
      <c r="I4158" s="101" t="s">
        <v>27</v>
      </c>
      <c r="J4158" s="1">
        <f>DATEVALUE(RIGHT(jaar_zip[[#This Row],[YYYYMMDD]],2)&amp;"-"&amp;MID(jaar_zip[[#This Row],[YYYYMMDD]],5,2)&amp;"-"&amp;LEFT(jaar_zip[[#This Row],[YYYYMMDD]],4))</f>
        <v>45338</v>
      </c>
      <c r="K4158" s="101" t="str">
        <f>IF(AND(VALUE(MONTH(jaar_zip[[#This Row],[Datum]]))=1,VALUE(WEEKNUM(jaar_zip[[#This Row],[Datum]],21))&gt;51),RIGHT(YEAR(jaar_zip[[#This Row],[Datum]])-1,2),RIGHT(YEAR(jaar_zip[[#This Row],[Datum]]),2))&amp;"-"&amp; TEXT(WEEKNUM(jaar_zip[[#This Row],[Datum]],21),"00")</f>
        <v>24-07</v>
      </c>
      <c r="L4158" s="101">
        <f>MONTH(jaar_zip[[#This Row],[Datum]])</f>
        <v>2</v>
      </c>
      <c r="M4158" s="101">
        <f>IF(ISNUMBER(jaar_zip[[#This Row],[etmaaltemperatuur]]),IF(jaar_zip[[#This Row],[etmaaltemperatuur]]&lt;stookgrens,stookgrens-jaar_zip[[#This Row],[etmaaltemperatuur]],0),"")</f>
        <v>7.3000000000000007</v>
      </c>
      <c r="N4158" s="101">
        <f>IF(ISNUMBER(jaar_zip[[#This Row],[graaddagen]]),IF(OR(MONTH(jaar_zip[[#This Row],[Datum]])=1,MONTH(jaar_zip[[#This Row],[Datum]])=2,MONTH(jaar_zip[[#This Row],[Datum]])=11,MONTH(jaar_zip[[#This Row],[Datum]])=12),1.1,IF(OR(MONTH(jaar_zip[[#This Row],[Datum]])=3,MONTH(jaar_zip[[#This Row],[Datum]])=10),1,0.8))*jaar_zip[[#This Row],[graaddagen]],"")</f>
        <v>8.0300000000000011</v>
      </c>
      <c r="O4158" s="101">
        <f>IF(ISNUMBER(jaar_zip[[#This Row],[etmaaltemperatuur]]),IF(jaar_zip[[#This Row],[etmaaltemperatuur]]&gt;stookgrens,jaar_zip[[#This Row],[etmaaltemperatuur]]-stookgrens,0),"")</f>
        <v>0</v>
      </c>
    </row>
    <row r="4159" spans="1:15" x14ac:dyDescent="0.25">
      <c r="A4159">
        <v>279</v>
      </c>
      <c r="B4159">
        <v>20240217</v>
      </c>
      <c r="C4159">
        <v>2.5</v>
      </c>
      <c r="D4159">
        <v>8.6999999999999993</v>
      </c>
      <c r="E4159">
        <v>469</v>
      </c>
      <c r="F4159">
        <v>-0.1</v>
      </c>
      <c r="G4159">
        <v>1029.8</v>
      </c>
      <c r="H4159">
        <v>91</v>
      </c>
      <c r="I4159" s="101" t="s">
        <v>27</v>
      </c>
      <c r="J4159" s="1">
        <f>DATEVALUE(RIGHT(jaar_zip[[#This Row],[YYYYMMDD]],2)&amp;"-"&amp;MID(jaar_zip[[#This Row],[YYYYMMDD]],5,2)&amp;"-"&amp;LEFT(jaar_zip[[#This Row],[YYYYMMDD]],4))</f>
        <v>45339</v>
      </c>
      <c r="K4159" s="101" t="str">
        <f>IF(AND(VALUE(MONTH(jaar_zip[[#This Row],[Datum]]))=1,VALUE(WEEKNUM(jaar_zip[[#This Row],[Datum]],21))&gt;51),RIGHT(YEAR(jaar_zip[[#This Row],[Datum]])-1,2),RIGHT(YEAR(jaar_zip[[#This Row],[Datum]]),2))&amp;"-"&amp; TEXT(WEEKNUM(jaar_zip[[#This Row],[Datum]],21),"00")</f>
        <v>24-07</v>
      </c>
      <c r="L4159" s="101">
        <f>MONTH(jaar_zip[[#This Row],[Datum]])</f>
        <v>2</v>
      </c>
      <c r="M4159" s="101">
        <f>IF(ISNUMBER(jaar_zip[[#This Row],[etmaaltemperatuur]]),IF(jaar_zip[[#This Row],[etmaaltemperatuur]]&lt;stookgrens,stookgrens-jaar_zip[[#This Row],[etmaaltemperatuur]],0),"")</f>
        <v>9.3000000000000007</v>
      </c>
      <c r="N4159" s="101">
        <f>IF(ISNUMBER(jaar_zip[[#This Row],[graaddagen]]),IF(OR(MONTH(jaar_zip[[#This Row],[Datum]])=1,MONTH(jaar_zip[[#This Row],[Datum]])=2,MONTH(jaar_zip[[#This Row],[Datum]])=11,MONTH(jaar_zip[[#This Row],[Datum]])=12),1.1,IF(OR(MONTH(jaar_zip[[#This Row],[Datum]])=3,MONTH(jaar_zip[[#This Row],[Datum]])=10),1,0.8))*jaar_zip[[#This Row],[graaddagen]],"")</f>
        <v>10.230000000000002</v>
      </c>
      <c r="O4159" s="101">
        <f>IF(ISNUMBER(jaar_zip[[#This Row],[etmaaltemperatuur]]),IF(jaar_zip[[#This Row],[etmaaltemperatuur]]&gt;stookgrens,jaar_zip[[#This Row],[etmaaltemperatuur]]-stookgrens,0),"")</f>
        <v>0</v>
      </c>
    </row>
    <row r="4160" spans="1:15" x14ac:dyDescent="0.25">
      <c r="A4160">
        <v>279</v>
      </c>
      <c r="B4160">
        <v>20240218</v>
      </c>
      <c r="C4160">
        <v>6.1</v>
      </c>
      <c r="D4160">
        <v>8.8000000000000007</v>
      </c>
      <c r="E4160">
        <v>119</v>
      </c>
      <c r="F4160">
        <v>21</v>
      </c>
      <c r="G4160">
        <v>1022.5</v>
      </c>
      <c r="H4160">
        <v>93</v>
      </c>
      <c r="I4160" s="101" t="s">
        <v>27</v>
      </c>
      <c r="J4160" s="1">
        <f>DATEVALUE(RIGHT(jaar_zip[[#This Row],[YYYYMMDD]],2)&amp;"-"&amp;MID(jaar_zip[[#This Row],[YYYYMMDD]],5,2)&amp;"-"&amp;LEFT(jaar_zip[[#This Row],[YYYYMMDD]],4))</f>
        <v>45340</v>
      </c>
      <c r="K4160" s="101" t="str">
        <f>IF(AND(VALUE(MONTH(jaar_zip[[#This Row],[Datum]]))=1,VALUE(WEEKNUM(jaar_zip[[#This Row],[Datum]],21))&gt;51),RIGHT(YEAR(jaar_zip[[#This Row],[Datum]])-1,2),RIGHT(YEAR(jaar_zip[[#This Row],[Datum]]),2))&amp;"-"&amp; TEXT(WEEKNUM(jaar_zip[[#This Row],[Datum]],21),"00")</f>
        <v>24-07</v>
      </c>
      <c r="L4160" s="101">
        <f>MONTH(jaar_zip[[#This Row],[Datum]])</f>
        <v>2</v>
      </c>
      <c r="M4160" s="101">
        <f>IF(ISNUMBER(jaar_zip[[#This Row],[etmaaltemperatuur]]),IF(jaar_zip[[#This Row],[etmaaltemperatuur]]&lt;stookgrens,stookgrens-jaar_zip[[#This Row],[etmaaltemperatuur]],0),"")</f>
        <v>9.1999999999999993</v>
      </c>
      <c r="N4160" s="101">
        <f>IF(ISNUMBER(jaar_zip[[#This Row],[graaddagen]]),IF(OR(MONTH(jaar_zip[[#This Row],[Datum]])=1,MONTH(jaar_zip[[#This Row],[Datum]])=2,MONTH(jaar_zip[[#This Row],[Datum]])=11,MONTH(jaar_zip[[#This Row],[Datum]])=12),1.1,IF(OR(MONTH(jaar_zip[[#This Row],[Datum]])=3,MONTH(jaar_zip[[#This Row],[Datum]])=10),1,0.8))*jaar_zip[[#This Row],[graaddagen]],"")</f>
        <v>10.119999999999999</v>
      </c>
      <c r="O4160" s="101">
        <f>IF(ISNUMBER(jaar_zip[[#This Row],[etmaaltemperatuur]]),IF(jaar_zip[[#This Row],[etmaaltemperatuur]]&gt;stookgrens,jaar_zip[[#This Row],[etmaaltemperatuur]]-stookgrens,0),"")</f>
        <v>0</v>
      </c>
    </row>
    <row r="4161" spans="1:15" x14ac:dyDescent="0.25">
      <c r="A4161">
        <v>279</v>
      </c>
      <c r="B4161">
        <v>20240219</v>
      </c>
      <c r="C4161">
        <v>4.9000000000000004</v>
      </c>
      <c r="D4161">
        <v>8.3000000000000007</v>
      </c>
      <c r="E4161">
        <v>235</v>
      </c>
      <c r="F4161">
        <v>0.9</v>
      </c>
      <c r="G4161">
        <v>1024.3</v>
      </c>
      <c r="H4161">
        <v>92</v>
      </c>
      <c r="I4161" s="101" t="s">
        <v>27</v>
      </c>
      <c r="J4161" s="1">
        <f>DATEVALUE(RIGHT(jaar_zip[[#This Row],[YYYYMMDD]],2)&amp;"-"&amp;MID(jaar_zip[[#This Row],[YYYYMMDD]],5,2)&amp;"-"&amp;LEFT(jaar_zip[[#This Row],[YYYYMMDD]],4))</f>
        <v>45341</v>
      </c>
      <c r="K4161" s="101" t="str">
        <f>IF(AND(VALUE(MONTH(jaar_zip[[#This Row],[Datum]]))=1,VALUE(WEEKNUM(jaar_zip[[#This Row],[Datum]],21))&gt;51),RIGHT(YEAR(jaar_zip[[#This Row],[Datum]])-1,2),RIGHT(YEAR(jaar_zip[[#This Row],[Datum]]),2))&amp;"-"&amp; TEXT(WEEKNUM(jaar_zip[[#This Row],[Datum]],21),"00")</f>
        <v>24-08</v>
      </c>
      <c r="L4161" s="101">
        <f>MONTH(jaar_zip[[#This Row],[Datum]])</f>
        <v>2</v>
      </c>
      <c r="M4161" s="101">
        <f>IF(ISNUMBER(jaar_zip[[#This Row],[etmaaltemperatuur]]),IF(jaar_zip[[#This Row],[etmaaltemperatuur]]&lt;stookgrens,stookgrens-jaar_zip[[#This Row],[etmaaltemperatuur]],0),"")</f>
        <v>9.6999999999999993</v>
      </c>
      <c r="N4161" s="101">
        <f>IF(ISNUMBER(jaar_zip[[#This Row],[graaddagen]]),IF(OR(MONTH(jaar_zip[[#This Row],[Datum]])=1,MONTH(jaar_zip[[#This Row],[Datum]])=2,MONTH(jaar_zip[[#This Row],[Datum]])=11,MONTH(jaar_zip[[#This Row],[Datum]])=12),1.1,IF(OR(MONTH(jaar_zip[[#This Row],[Datum]])=3,MONTH(jaar_zip[[#This Row],[Datum]])=10),1,0.8))*jaar_zip[[#This Row],[graaddagen]],"")</f>
        <v>10.67</v>
      </c>
      <c r="O4161" s="101">
        <f>IF(ISNUMBER(jaar_zip[[#This Row],[etmaaltemperatuur]]),IF(jaar_zip[[#This Row],[etmaaltemperatuur]]&gt;stookgrens,jaar_zip[[#This Row],[etmaaltemperatuur]]-stookgrens,0),"")</f>
        <v>0</v>
      </c>
    </row>
    <row r="4162" spans="1:15" x14ac:dyDescent="0.25">
      <c r="A4162">
        <v>279</v>
      </c>
      <c r="B4162">
        <v>20240220</v>
      </c>
      <c r="C4162">
        <v>4.9000000000000004</v>
      </c>
      <c r="D4162">
        <v>8</v>
      </c>
      <c r="E4162">
        <v>446</v>
      </c>
      <c r="F4162">
        <v>-0.1</v>
      </c>
      <c r="G4162">
        <v>1024.2</v>
      </c>
      <c r="H4162">
        <v>89</v>
      </c>
      <c r="I4162" s="101" t="s">
        <v>27</v>
      </c>
      <c r="J4162" s="1">
        <f>DATEVALUE(RIGHT(jaar_zip[[#This Row],[YYYYMMDD]],2)&amp;"-"&amp;MID(jaar_zip[[#This Row],[YYYYMMDD]],5,2)&amp;"-"&amp;LEFT(jaar_zip[[#This Row],[YYYYMMDD]],4))</f>
        <v>45342</v>
      </c>
      <c r="K4162" s="101" t="str">
        <f>IF(AND(VALUE(MONTH(jaar_zip[[#This Row],[Datum]]))=1,VALUE(WEEKNUM(jaar_zip[[#This Row],[Datum]],21))&gt;51),RIGHT(YEAR(jaar_zip[[#This Row],[Datum]])-1,2),RIGHT(YEAR(jaar_zip[[#This Row],[Datum]]),2))&amp;"-"&amp; TEXT(WEEKNUM(jaar_zip[[#This Row],[Datum]],21),"00")</f>
        <v>24-08</v>
      </c>
      <c r="L4162" s="101">
        <f>MONTH(jaar_zip[[#This Row],[Datum]])</f>
        <v>2</v>
      </c>
      <c r="M4162" s="101">
        <f>IF(ISNUMBER(jaar_zip[[#This Row],[etmaaltemperatuur]]),IF(jaar_zip[[#This Row],[etmaaltemperatuur]]&lt;stookgrens,stookgrens-jaar_zip[[#This Row],[etmaaltemperatuur]],0),"")</f>
        <v>10</v>
      </c>
      <c r="N4162" s="101">
        <f>IF(ISNUMBER(jaar_zip[[#This Row],[graaddagen]]),IF(OR(MONTH(jaar_zip[[#This Row],[Datum]])=1,MONTH(jaar_zip[[#This Row],[Datum]])=2,MONTH(jaar_zip[[#This Row],[Datum]])=11,MONTH(jaar_zip[[#This Row],[Datum]])=12),1.1,IF(OR(MONTH(jaar_zip[[#This Row],[Datum]])=3,MONTH(jaar_zip[[#This Row],[Datum]])=10),1,0.8))*jaar_zip[[#This Row],[graaddagen]],"")</f>
        <v>11</v>
      </c>
      <c r="O4162" s="101">
        <f>IF(ISNUMBER(jaar_zip[[#This Row],[etmaaltemperatuur]]),IF(jaar_zip[[#This Row],[etmaaltemperatuur]]&gt;stookgrens,jaar_zip[[#This Row],[etmaaltemperatuur]]-stookgrens,0),"")</f>
        <v>0</v>
      </c>
    </row>
    <row r="4163" spans="1:15" x14ac:dyDescent="0.25">
      <c r="A4163">
        <v>279</v>
      </c>
      <c r="B4163">
        <v>20240221</v>
      </c>
      <c r="C4163">
        <v>6.4</v>
      </c>
      <c r="D4163">
        <v>8.8000000000000007</v>
      </c>
      <c r="E4163">
        <v>244</v>
      </c>
      <c r="F4163">
        <v>6.8</v>
      </c>
      <c r="G4163">
        <v>1009.8</v>
      </c>
      <c r="H4163">
        <v>90</v>
      </c>
      <c r="I4163" s="101" t="s">
        <v>27</v>
      </c>
      <c r="J4163" s="1">
        <f>DATEVALUE(RIGHT(jaar_zip[[#This Row],[YYYYMMDD]],2)&amp;"-"&amp;MID(jaar_zip[[#This Row],[YYYYMMDD]],5,2)&amp;"-"&amp;LEFT(jaar_zip[[#This Row],[YYYYMMDD]],4))</f>
        <v>45343</v>
      </c>
      <c r="K4163" s="101" t="str">
        <f>IF(AND(VALUE(MONTH(jaar_zip[[#This Row],[Datum]]))=1,VALUE(WEEKNUM(jaar_zip[[#This Row],[Datum]],21))&gt;51),RIGHT(YEAR(jaar_zip[[#This Row],[Datum]])-1,2),RIGHT(YEAR(jaar_zip[[#This Row],[Datum]]),2))&amp;"-"&amp; TEXT(WEEKNUM(jaar_zip[[#This Row],[Datum]],21),"00")</f>
        <v>24-08</v>
      </c>
      <c r="L4163" s="101">
        <f>MONTH(jaar_zip[[#This Row],[Datum]])</f>
        <v>2</v>
      </c>
      <c r="M4163" s="101">
        <f>IF(ISNUMBER(jaar_zip[[#This Row],[etmaaltemperatuur]]),IF(jaar_zip[[#This Row],[etmaaltemperatuur]]&lt;stookgrens,stookgrens-jaar_zip[[#This Row],[etmaaltemperatuur]],0),"")</f>
        <v>9.1999999999999993</v>
      </c>
      <c r="N4163" s="101">
        <f>IF(ISNUMBER(jaar_zip[[#This Row],[graaddagen]]),IF(OR(MONTH(jaar_zip[[#This Row],[Datum]])=1,MONTH(jaar_zip[[#This Row],[Datum]])=2,MONTH(jaar_zip[[#This Row],[Datum]])=11,MONTH(jaar_zip[[#This Row],[Datum]])=12),1.1,IF(OR(MONTH(jaar_zip[[#This Row],[Datum]])=3,MONTH(jaar_zip[[#This Row],[Datum]])=10),1,0.8))*jaar_zip[[#This Row],[graaddagen]],"")</f>
        <v>10.119999999999999</v>
      </c>
      <c r="O4163" s="101">
        <f>IF(ISNUMBER(jaar_zip[[#This Row],[etmaaltemperatuur]]),IF(jaar_zip[[#This Row],[etmaaltemperatuur]]&gt;stookgrens,jaar_zip[[#This Row],[etmaaltemperatuur]]-stookgrens,0),"")</f>
        <v>0</v>
      </c>
    </row>
    <row r="4164" spans="1:15" x14ac:dyDescent="0.25">
      <c r="A4164">
        <v>279</v>
      </c>
      <c r="B4164">
        <v>20240222</v>
      </c>
      <c r="C4164">
        <v>6.8</v>
      </c>
      <c r="D4164">
        <v>9.6999999999999993</v>
      </c>
      <c r="E4164">
        <v>352</v>
      </c>
      <c r="F4164">
        <v>5.2</v>
      </c>
      <c r="G4164">
        <v>985.6</v>
      </c>
      <c r="H4164">
        <v>91</v>
      </c>
      <c r="I4164" s="101" t="s">
        <v>27</v>
      </c>
      <c r="J4164" s="1">
        <f>DATEVALUE(RIGHT(jaar_zip[[#This Row],[YYYYMMDD]],2)&amp;"-"&amp;MID(jaar_zip[[#This Row],[YYYYMMDD]],5,2)&amp;"-"&amp;LEFT(jaar_zip[[#This Row],[YYYYMMDD]],4))</f>
        <v>45344</v>
      </c>
      <c r="K4164" s="101" t="str">
        <f>IF(AND(VALUE(MONTH(jaar_zip[[#This Row],[Datum]]))=1,VALUE(WEEKNUM(jaar_zip[[#This Row],[Datum]],21))&gt;51),RIGHT(YEAR(jaar_zip[[#This Row],[Datum]])-1,2),RIGHT(YEAR(jaar_zip[[#This Row],[Datum]]),2))&amp;"-"&amp; TEXT(WEEKNUM(jaar_zip[[#This Row],[Datum]],21),"00")</f>
        <v>24-08</v>
      </c>
      <c r="L4164" s="101">
        <f>MONTH(jaar_zip[[#This Row],[Datum]])</f>
        <v>2</v>
      </c>
      <c r="M4164" s="101">
        <f>IF(ISNUMBER(jaar_zip[[#This Row],[etmaaltemperatuur]]),IF(jaar_zip[[#This Row],[etmaaltemperatuur]]&lt;stookgrens,stookgrens-jaar_zip[[#This Row],[etmaaltemperatuur]],0),"")</f>
        <v>8.3000000000000007</v>
      </c>
      <c r="N4164" s="101">
        <f>IF(ISNUMBER(jaar_zip[[#This Row],[graaddagen]]),IF(OR(MONTH(jaar_zip[[#This Row],[Datum]])=1,MONTH(jaar_zip[[#This Row],[Datum]])=2,MONTH(jaar_zip[[#This Row],[Datum]])=11,MONTH(jaar_zip[[#This Row],[Datum]])=12),1.1,IF(OR(MONTH(jaar_zip[[#This Row],[Datum]])=3,MONTH(jaar_zip[[#This Row],[Datum]])=10),1,0.8))*jaar_zip[[#This Row],[graaddagen]],"")</f>
        <v>9.1300000000000008</v>
      </c>
      <c r="O4164" s="101">
        <f>IF(ISNUMBER(jaar_zip[[#This Row],[etmaaltemperatuur]]),IF(jaar_zip[[#This Row],[etmaaltemperatuur]]&gt;stookgrens,jaar_zip[[#This Row],[etmaaltemperatuur]]-stookgrens,0),"")</f>
        <v>0</v>
      </c>
    </row>
    <row r="4165" spans="1:15" x14ac:dyDescent="0.25">
      <c r="A4165">
        <v>279</v>
      </c>
      <c r="B4165">
        <v>20240223</v>
      </c>
      <c r="C4165">
        <v>6.5</v>
      </c>
      <c r="D4165">
        <v>5.7</v>
      </c>
      <c r="E4165">
        <v>297</v>
      </c>
      <c r="F4165">
        <v>2</v>
      </c>
      <c r="G4165">
        <v>990</v>
      </c>
      <c r="H4165">
        <v>82</v>
      </c>
      <c r="I4165" s="101" t="s">
        <v>27</v>
      </c>
      <c r="J4165" s="1">
        <f>DATEVALUE(RIGHT(jaar_zip[[#This Row],[YYYYMMDD]],2)&amp;"-"&amp;MID(jaar_zip[[#This Row],[YYYYMMDD]],5,2)&amp;"-"&amp;LEFT(jaar_zip[[#This Row],[YYYYMMDD]],4))</f>
        <v>45345</v>
      </c>
      <c r="K4165" s="101" t="str">
        <f>IF(AND(VALUE(MONTH(jaar_zip[[#This Row],[Datum]]))=1,VALUE(WEEKNUM(jaar_zip[[#This Row],[Datum]],21))&gt;51),RIGHT(YEAR(jaar_zip[[#This Row],[Datum]])-1,2),RIGHT(YEAR(jaar_zip[[#This Row],[Datum]]),2))&amp;"-"&amp; TEXT(WEEKNUM(jaar_zip[[#This Row],[Datum]],21),"00")</f>
        <v>24-08</v>
      </c>
      <c r="L4165" s="101">
        <f>MONTH(jaar_zip[[#This Row],[Datum]])</f>
        <v>2</v>
      </c>
      <c r="M4165" s="101">
        <f>IF(ISNUMBER(jaar_zip[[#This Row],[etmaaltemperatuur]]),IF(jaar_zip[[#This Row],[etmaaltemperatuur]]&lt;stookgrens,stookgrens-jaar_zip[[#This Row],[etmaaltemperatuur]],0),"")</f>
        <v>12.3</v>
      </c>
      <c r="N4165" s="101">
        <f>IF(ISNUMBER(jaar_zip[[#This Row],[graaddagen]]),IF(OR(MONTH(jaar_zip[[#This Row],[Datum]])=1,MONTH(jaar_zip[[#This Row],[Datum]])=2,MONTH(jaar_zip[[#This Row],[Datum]])=11,MONTH(jaar_zip[[#This Row],[Datum]])=12),1.1,IF(OR(MONTH(jaar_zip[[#This Row],[Datum]])=3,MONTH(jaar_zip[[#This Row],[Datum]])=10),1,0.8))*jaar_zip[[#This Row],[graaddagen]],"")</f>
        <v>13.530000000000001</v>
      </c>
      <c r="O4165" s="101">
        <f>IF(ISNUMBER(jaar_zip[[#This Row],[etmaaltemperatuur]]),IF(jaar_zip[[#This Row],[etmaaltemperatuur]]&gt;stookgrens,jaar_zip[[#This Row],[etmaaltemperatuur]]-stookgrens,0),"")</f>
        <v>0</v>
      </c>
    </row>
    <row r="4166" spans="1:15" x14ac:dyDescent="0.25">
      <c r="A4166">
        <v>279</v>
      </c>
      <c r="B4166">
        <v>20240224</v>
      </c>
      <c r="C4166">
        <v>4.0999999999999996</v>
      </c>
      <c r="D4166">
        <v>4.5999999999999996</v>
      </c>
      <c r="E4166">
        <v>446</v>
      </c>
      <c r="F4166">
        <v>2.4</v>
      </c>
      <c r="G4166">
        <v>998.2</v>
      </c>
      <c r="H4166">
        <v>87</v>
      </c>
      <c r="I4166" s="101" t="s">
        <v>27</v>
      </c>
      <c r="J4166" s="1">
        <f>DATEVALUE(RIGHT(jaar_zip[[#This Row],[YYYYMMDD]],2)&amp;"-"&amp;MID(jaar_zip[[#This Row],[YYYYMMDD]],5,2)&amp;"-"&amp;LEFT(jaar_zip[[#This Row],[YYYYMMDD]],4))</f>
        <v>45346</v>
      </c>
      <c r="K4166" s="101" t="str">
        <f>IF(AND(VALUE(MONTH(jaar_zip[[#This Row],[Datum]]))=1,VALUE(WEEKNUM(jaar_zip[[#This Row],[Datum]],21))&gt;51),RIGHT(YEAR(jaar_zip[[#This Row],[Datum]])-1,2),RIGHT(YEAR(jaar_zip[[#This Row],[Datum]]),2))&amp;"-"&amp; TEXT(WEEKNUM(jaar_zip[[#This Row],[Datum]],21),"00")</f>
        <v>24-08</v>
      </c>
      <c r="L4166" s="101">
        <f>MONTH(jaar_zip[[#This Row],[Datum]])</f>
        <v>2</v>
      </c>
      <c r="M4166" s="101">
        <f>IF(ISNUMBER(jaar_zip[[#This Row],[etmaaltemperatuur]]),IF(jaar_zip[[#This Row],[etmaaltemperatuur]]&lt;stookgrens,stookgrens-jaar_zip[[#This Row],[etmaaltemperatuur]],0),"")</f>
        <v>13.4</v>
      </c>
      <c r="N4166" s="101">
        <f>IF(ISNUMBER(jaar_zip[[#This Row],[graaddagen]]),IF(OR(MONTH(jaar_zip[[#This Row],[Datum]])=1,MONTH(jaar_zip[[#This Row],[Datum]])=2,MONTH(jaar_zip[[#This Row],[Datum]])=11,MONTH(jaar_zip[[#This Row],[Datum]])=12),1.1,IF(OR(MONTH(jaar_zip[[#This Row],[Datum]])=3,MONTH(jaar_zip[[#This Row],[Datum]])=10),1,0.8))*jaar_zip[[#This Row],[graaddagen]],"")</f>
        <v>14.740000000000002</v>
      </c>
      <c r="O4166" s="101">
        <f>IF(ISNUMBER(jaar_zip[[#This Row],[etmaaltemperatuur]]),IF(jaar_zip[[#This Row],[etmaaltemperatuur]]&gt;stookgrens,jaar_zip[[#This Row],[etmaaltemperatuur]]-stookgrens,0),"")</f>
        <v>0</v>
      </c>
    </row>
    <row r="4167" spans="1:15" x14ac:dyDescent="0.25">
      <c r="A4167">
        <v>279</v>
      </c>
      <c r="B4167">
        <v>20240225</v>
      </c>
      <c r="C4167">
        <v>3.3</v>
      </c>
      <c r="D4167">
        <v>5.2</v>
      </c>
      <c r="E4167">
        <v>372</v>
      </c>
      <c r="F4167">
        <v>0.7</v>
      </c>
      <c r="G4167">
        <v>1000.7</v>
      </c>
      <c r="H4167">
        <v>88</v>
      </c>
      <c r="I4167" s="101" t="s">
        <v>27</v>
      </c>
      <c r="J4167" s="1">
        <f>DATEVALUE(RIGHT(jaar_zip[[#This Row],[YYYYMMDD]],2)&amp;"-"&amp;MID(jaar_zip[[#This Row],[YYYYMMDD]],5,2)&amp;"-"&amp;LEFT(jaar_zip[[#This Row],[YYYYMMDD]],4))</f>
        <v>45347</v>
      </c>
      <c r="K4167" s="101" t="str">
        <f>IF(AND(VALUE(MONTH(jaar_zip[[#This Row],[Datum]]))=1,VALUE(WEEKNUM(jaar_zip[[#This Row],[Datum]],21))&gt;51),RIGHT(YEAR(jaar_zip[[#This Row],[Datum]])-1,2),RIGHT(YEAR(jaar_zip[[#This Row],[Datum]]),2))&amp;"-"&amp; TEXT(WEEKNUM(jaar_zip[[#This Row],[Datum]],21),"00")</f>
        <v>24-08</v>
      </c>
      <c r="L4167" s="101">
        <f>MONTH(jaar_zip[[#This Row],[Datum]])</f>
        <v>2</v>
      </c>
      <c r="M4167" s="101">
        <f>IF(ISNUMBER(jaar_zip[[#This Row],[etmaaltemperatuur]]),IF(jaar_zip[[#This Row],[etmaaltemperatuur]]&lt;stookgrens,stookgrens-jaar_zip[[#This Row],[etmaaltemperatuur]],0),"")</f>
        <v>12.8</v>
      </c>
      <c r="N4167" s="101">
        <f>IF(ISNUMBER(jaar_zip[[#This Row],[graaddagen]]),IF(OR(MONTH(jaar_zip[[#This Row],[Datum]])=1,MONTH(jaar_zip[[#This Row],[Datum]])=2,MONTH(jaar_zip[[#This Row],[Datum]])=11,MONTH(jaar_zip[[#This Row],[Datum]])=12),1.1,IF(OR(MONTH(jaar_zip[[#This Row],[Datum]])=3,MONTH(jaar_zip[[#This Row],[Datum]])=10),1,0.8))*jaar_zip[[#This Row],[graaddagen]],"")</f>
        <v>14.080000000000002</v>
      </c>
      <c r="O4167" s="101">
        <f>IF(ISNUMBER(jaar_zip[[#This Row],[etmaaltemperatuur]]),IF(jaar_zip[[#This Row],[etmaaltemperatuur]]&gt;stookgrens,jaar_zip[[#This Row],[etmaaltemperatuur]]-stookgrens,0),"")</f>
        <v>0</v>
      </c>
    </row>
    <row r="4168" spans="1:15" x14ac:dyDescent="0.25">
      <c r="A4168">
        <v>279</v>
      </c>
      <c r="B4168">
        <v>20240226</v>
      </c>
      <c r="C4168">
        <v>6.3</v>
      </c>
      <c r="D4168">
        <v>4</v>
      </c>
      <c r="E4168">
        <v>324</v>
      </c>
      <c r="F4168">
        <v>0</v>
      </c>
      <c r="G4168">
        <v>1008.6</v>
      </c>
      <c r="H4168">
        <v>89</v>
      </c>
      <c r="I4168" s="101" t="s">
        <v>27</v>
      </c>
      <c r="J4168" s="1">
        <f>DATEVALUE(RIGHT(jaar_zip[[#This Row],[YYYYMMDD]],2)&amp;"-"&amp;MID(jaar_zip[[#This Row],[YYYYMMDD]],5,2)&amp;"-"&amp;LEFT(jaar_zip[[#This Row],[YYYYMMDD]],4))</f>
        <v>45348</v>
      </c>
      <c r="K4168" s="101" t="str">
        <f>IF(AND(VALUE(MONTH(jaar_zip[[#This Row],[Datum]]))=1,VALUE(WEEKNUM(jaar_zip[[#This Row],[Datum]],21))&gt;51),RIGHT(YEAR(jaar_zip[[#This Row],[Datum]])-1,2),RIGHT(YEAR(jaar_zip[[#This Row],[Datum]]),2))&amp;"-"&amp; TEXT(WEEKNUM(jaar_zip[[#This Row],[Datum]],21),"00")</f>
        <v>24-09</v>
      </c>
      <c r="L4168" s="101">
        <f>MONTH(jaar_zip[[#This Row],[Datum]])</f>
        <v>2</v>
      </c>
      <c r="M4168" s="101">
        <f>IF(ISNUMBER(jaar_zip[[#This Row],[etmaaltemperatuur]]),IF(jaar_zip[[#This Row],[etmaaltemperatuur]]&lt;stookgrens,stookgrens-jaar_zip[[#This Row],[etmaaltemperatuur]],0),"")</f>
        <v>14</v>
      </c>
      <c r="N4168" s="101">
        <f>IF(ISNUMBER(jaar_zip[[#This Row],[graaddagen]]),IF(OR(MONTH(jaar_zip[[#This Row],[Datum]])=1,MONTH(jaar_zip[[#This Row],[Datum]])=2,MONTH(jaar_zip[[#This Row],[Datum]])=11,MONTH(jaar_zip[[#This Row],[Datum]])=12),1.1,IF(OR(MONTH(jaar_zip[[#This Row],[Datum]])=3,MONTH(jaar_zip[[#This Row],[Datum]])=10),1,0.8))*jaar_zip[[#This Row],[graaddagen]],"")</f>
        <v>15.400000000000002</v>
      </c>
      <c r="O4168" s="101">
        <f>IF(ISNUMBER(jaar_zip[[#This Row],[etmaaltemperatuur]]),IF(jaar_zip[[#This Row],[etmaaltemperatuur]]&gt;stookgrens,jaar_zip[[#This Row],[etmaaltemperatuur]]-stookgrens,0),"")</f>
        <v>0</v>
      </c>
    </row>
    <row r="4169" spans="1:15" x14ac:dyDescent="0.25">
      <c r="A4169">
        <v>279</v>
      </c>
      <c r="B4169">
        <v>20240227</v>
      </c>
      <c r="C4169">
        <v>2.5</v>
      </c>
      <c r="D4169">
        <v>2.9</v>
      </c>
      <c r="E4169">
        <v>683</v>
      </c>
      <c r="F4169">
        <v>0</v>
      </c>
      <c r="G4169">
        <v>1018.8</v>
      </c>
      <c r="H4169">
        <v>91</v>
      </c>
      <c r="I4169" s="101" t="s">
        <v>27</v>
      </c>
      <c r="J4169" s="1">
        <f>DATEVALUE(RIGHT(jaar_zip[[#This Row],[YYYYMMDD]],2)&amp;"-"&amp;MID(jaar_zip[[#This Row],[YYYYMMDD]],5,2)&amp;"-"&amp;LEFT(jaar_zip[[#This Row],[YYYYMMDD]],4))</f>
        <v>45349</v>
      </c>
      <c r="K4169" s="101" t="str">
        <f>IF(AND(VALUE(MONTH(jaar_zip[[#This Row],[Datum]]))=1,VALUE(WEEKNUM(jaar_zip[[#This Row],[Datum]],21))&gt;51),RIGHT(YEAR(jaar_zip[[#This Row],[Datum]])-1,2),RIGHT(YEAR(jaar_zip[[#This Row],[Datum]]),2))&amp;"-"&amp; TEXT(WEEKNUM(jaar_zip[[#This Row],[Datum]],21),"00")</f>
        <v>24-09</v>
      </c>
      <c r="L4169" s="101">
        <f>MONTH(jaar_zip[[#This Row],[Datum]])</f>
        <v>2</v>
      </c>
      <c r="M4169" s="101">
        <f>IF(ISNUMBER(jaar_zip[[#This Row],[etmaaltemperatuur]]),IF(jaar_zip[[#This Row],[etmaaltemperatuur]]&lt;stookgrens,stookgrens-jaar_zip[[#This Row],[etmaaltemperatuur]],0),"")</f>
        <v>15.1</v>
      </c>
      <c r="N4169" s="101">
        <f>IF(ISNUMBER(jaar_zip[[#This Row],[graaddagen]]),IF(OR(MONTH(jaar_zip[[#This Row],[Datum]])=1,MONTH(jaar_zip[[#This Row],[Datum]])=2,MONTH(jaar_zip[[#This Row],[Datum]])=11,MONTH(jaar_zip[[#This Row],[Datum]])=12),1.1,IF(OR(MONTH(jaar_zip[[#This Row],[Datum]])=3,MONTH(jaar_zip[[#This Row],[Datum]])=10),1,0.8))*jaar_zip[[#This Row],[graaddagen]],"")</f>
        <v>16.61</v>
      </c>
      <c r="O4169" s="101">
        <f>IF(ISNUMBER(jaar_zip[[#This Row],[etmaaltemperatuur]]),IF(jaar_zip[[#This Row],[etmaaltemperatuur]]&gt;stookgrens,jaar_zip[[#This Row],[etmaaltemperatuur]]-stookgrens,0),"")</f>
        <v>0</v>
      </c>
    </row>
    <row r="4170" spans="1:15" x14ac:dyDescent="0.25">
      <c r="A4170">
        <v>279</v>
      </c>
      <c r="B4170">
        <v>20240228</v>
      </c>
      <c r="C4170">
        <v>3.9</v>
      </c>
      <c r="D4170">
        <v>4.8</v>
      </c>
      <c r="E4170">
        <v>386</v>
      </c>
      <c r="F4170">
        <v>-0.1</v>
      </c>
      <c r="G4170">
        <v>1019.3</v>
      </c>
      <c r="H4170">
        <v>92</v>
      </c>
      <c r="I4170" s="101" t="s">
        <v>27</v>
      </c>
      <c r="J4170" s="1">
        <f>DATEVALUE(RIGHT(jaar_zip[[#This Row],[YYYYMMDD]],2)&amp;"-"&amp;MID(jaar_zip[[#This Row],[YYYYMMDD]],5,2)&amp;"-"&amp;LEFT(jaar_zip[[#This Row],[YYYYMMDD]],4))</f>
        <v>45350</v>
      </c>
      <c r="K4170" s="101" t="str">
        <f>IF(AND(VALUE(MONTH(jaar_zip[[#This Row],[Datum]]))=1,VALUE(WEEKNUM(jaar_zip[[#This Row],[Datum]],21))&gt;51),RIGHT(YEAR(jaar_zip[[#This Row],[Datum]])-1,2),RIGHT(YEAR(jaar_zip[[#This Row],[Datum]]),2))&amp;"-"&amp; TEXT(WEEKNUM(jaar_zip[[#This Row],[Datum]],21),"00")</f>
        <v>24-09</v>
      </c>
      <c r="L4170" s="101">
        <f>MONTH(jaar_zip[[#This Row],[Datum]])</f>
        <v>2</v>
      </c>
      <c r="M4170" s="101">
        <f>IF(ISNUMBER(jaar_zip[[#This Row],[etmaaltemperatuur]]),IF(jaar_zip[[#This Row],[etmaaltemperatuur]]&lt;stookgrens,stookgrens-jaar_zip[[#This Row],[etmaaltemperatuur]],0),"")</f>
        <v>13.2</v>
      </c>
      <c r="N4170" s="101">
        <f>IF(ISNUMBER(jaar_zip[[#This Row],[graaddagen]]),IF(OR(MONTH(jaar_zip[[#This Row],[Datum]])=1,MONTH(jaar_zip[[#This Row],[Datum]])=2,MONTH(jaar_zip[[#This Row],[Datum]])=11,MONTH(jaar_zip[[#This Row],[Datum]])=12),1.1,IF(OR(MONTH(jaar_zip[[#This Row],[Datum]])=3,MONTH(jaar_zip[[#This Row],[Datum]])=10),1,0.8))*jaar_zip[[#This Row],[graaddagen]],"")</f>
        <v>14.52</v>
      </c>
      <c r="O4170" s="101">
        <f>IF(ISNUMBER(jaar_zip[[#This Row],[etmaaltemperatuur]]),IF(jaar_zip[[#This Row],[etmaaltemperatuur]]&gt;stookgrens,jaar_zip[[#This Row],[etmaaltemperatuur]]-stookgrens,0),"")</f>
        <v>0</v>
      </c>
    </row>
    <row r="4171" spans="1:15" x14ac:dyDescent="0.25">
      <c r="A4171">
        <v>279</v>
      </c>
      <c r="B4171">
        <v>20240229</v>
      </c>
      <c r="C4171">
        <v>5.0999999999999996</v>
      </c>
      <c r="D4171">
        <v>7.1</v>
      </c>
      <c r="E4171">
        <v>248</v>
      </c>
      <c r="F4171">
        <v>6.2</v>
      </c>
      <c r="G4171">
        <v>1008.3</v>
      </c>
      <c r="H4171">
        <v>88</v>
      </c>
      <c r="I4171" s="101" t="s">
        <v>27</v>
      </c>
      <c r="J4171" s="1">
        <f>DATEVALUE(RIGHT(jaar_zip[[#This Row],[YYYYMMDD]],2)&amp;"-"&amp;MID(jaar_zip[[#This Row],[YYYYMMDD]],5,2)&amp;"-"&amp;LEFT(jaar_zip[[#This Row],[YYYYMMDD]],4))</f>
        <v>45351</v>
      </c>
      <c r="K4171" s="101" t="str">
        <f>IF(AND(VALUE(MONTH(jaar_zip[[#This Row],[Datum]]))=1,VALUE(WEEKNUM(jaar_zip[[#This Row],[Datum]],21))&gt;51),RIGHT(YEAR(jaar_zip[[#This Row],[Datum]])-1,2),RIGHT(YEAR(jaar_zip[[#This Row],[Datum]]),2))&amp;"-"&amp; TEXT(WEEKNUM(jaar_zip[[#This Row],[Datum]],21),"00")</f>
        <v>24-09</v>
      </c>
      <c r="L4171" s="101">
        <f>MONTH(jaar_zip[[#This Row],[Datum]])</f>
        <v>2</v>
      </c>
      <c r="M4171" s="101">
        <f>IF(ISNUMBER(jaar_zip[[#This Row],[etmaaltemperatuur]]),IF(jaar_zip[[#This Row],[etmaaltemperatuur]]&lt;stookgrens,stookgrens-jaar_zip[[#This Row],[etmaaltemperatuur]],0),"")</f>
        <v>10.9</v>
      </c>
      <c r="N4171" s="101">
        <f>IF(ISNUMBER(jaar_zip[[#This Row],[graaddagen]]),IF(OR(MONTH(jaar_zip[[#This Row],[Datum]])=1,MONTH(jaar_zip[[#This Row],[Datum]])=2,MONTH(jaar_zip[[#This Row],[Datum]])=11,MONTH(jaar_zip[[#This Row],[Datum]])=12),1.1,IF(OR(MONTH(jaar_zip[[#This Row],[Datum]])=3,MONTH(jaar_zip[[#This Row],[Datum]])=10),1,0.8))*jaar_zip[[#This Row],[graaddagen]],"")</f>
        <v>11.990000000000002</v>
      </c>
      <c r="O4171" s="101">
        <f>IF(ISNUMBER(jaar_zip[[#This Row],[etmaaltemperatuur]]),IF(jaar_zip[[#This Row],[etmaaltemperatuur]]&gt;stookgrens,jaar_zip[[#This Row],[etmaaltemperatuur]]-stookgrens,0),"")</f>
        <v>0</v>
      </c>
    </row>
    <row r="4172" spans="1:15" x14ac:dyDescent="0.25">
      <c r="A4172">
        <v>279</v>
      </c>
      <c r="B4172">
        <v>20240301</v>
      </c>
      <c r="C4172">
        <v>5.4</v>
      </c>
      <c r="D4172">
        <v>8.5</v>
      </c>
      <c r="E4172">
        <v>776</v>
      </c>
      <c r="F4172">
        <v>-0.1</v>
      </c>
      <c r="G4172">
        <v>1001.4</v>
      </c>
      <c r="H4172">
        <v>72</v>
      </c>
      <c r="I4172" s="101" t="s">
        <v>27</v>
      </c>
      <c r="J4172" s="1">
        <f>DATEVALUE(RIGHT(jaar_zip[[#This Row],[YYYYMMDD]],2)&amp;"-"&amp;MID(jaar_zip[[#This Row],[YYYYMMDD]],5,2)&amp;"-"&amp;LEFT(jaar_zip[[#This Row],[YYYYMMDD]],4))</f>
        <v>45352</v>
      </c>
      <c r="K4172" s="101" t="str">
        <f>IF(AND(VALUE(MONTH(jaar_zip[[#This Row],[Datum]]))=1,VALUE(WEEKNUM(jaar_zip[[#This Row],[Datum]],21))&gt;51),RIGHT(YEAR(jaar_zip[[#This Row],[Datum]])-1,2),RIGHT(YEAR(jaar_zip[[#This Row],[Datum]]),2))&amp;"-"&amp; TEXT(WEEKNUM(jaar_zip[[#This Row],[Datum]],21),"00")</f>
        <v>24-09</v>
      </c>
      <c r="L4172" s="101">
        <f>MONTH(jaar_zip[[#This Row],[Datum]])</f>
        <v>3</v>
      </c>
      <c r="M4172" s="101">
        <f>IF(ISNUMBER(jaar_zip[[#This Row],[etmaaltemperatuur]]),IF(jaar_zip[[#This Row],[etmaaltemperatuur]]&lt;stookgrens,stookgrens-jaar_zip[[#This Row],[etmaaltemperatuur]],0),"")</f>
        <v>9.5</v>
      </c>
      <c r="N4172" s="101">
        <f>IF(ISNUMBER(jaar_zip[[#This Row],[graaddagen]]),IF(OR(MONTH(jaar_zip[[#This Row],[Datum]])=1,MONTH(jaar_zip[[#This Row],[Datum]])=2,MONTH(jaar_zip[[#This Row],[Datum]])=11,MONTH(jaar_zip[[#This Row],[Datum]])=12),1.1,IF(OR(MONTH(jaar_zip[[#This Row],[Datum]])=3,MONTH(jaar_zip[[#This Row],[Datum]])=10),1,0.8))*jaar_zip[[#This Row],[graaddagen]],"")</f>
        <v>9.5</v>
      </c>
      <c r="O4172" s="101">
        <f>IF(ISNUMBER(jaar_zip[[#This Row],[etmaaltemperatuur]]),IF(jaar_zip[[#This Row],[etmaaltemperatuur]]&gt;stookgrens,jaar_zip[[#This Row],[etmaaltemperatuur]]-stookgrens,0),"")</f>
        <v>0</v>
      </c>
    </row>
    <row r="4173" spans="1:15" x14ac:dyDescent="0.25">
      <c r="A4173">
        <v>279</v>
      </c>
      <c r="B4173">
        <v>20240302</v>
      </c>
      <c r="C4173">
        <v>4.5</v>
      </c>
      <c r="D4173">
        <v>9.1</v>
      </c>
      <c r="E4173">
        <v>1033</v>
      </c>
      <c r="F4173">
        <v>0</v>
      </c>
      <c r="G4173">
        <v>1000.9</v>
      </c>
      <c r="H4173">
        <v>72</v>
      </c>
      <c r="I4173" s="101" t="s">
        <v>27</v>
      </c>
      <c r="J4173" s="1">
        <f>DATEVALUE(RIGHT(jaar_zip[[#This Row],[YYYYMMDD]],2)&amp;"-"&amp;MID(jaar_zip[[#This Row],[YYYYMMDD]],5,2)&amp;"-"&amp;LEFT(jaar_zip[[#This Row],[YYYYMMDD]],4))</f>
        <v>45353</v>
      </c>
      <c r="K4173" s="101" t="str">
        <f>IF(AND(VALUE(MONTH(jaar_zip[[#This Row],[Datum]]))=1,VALUE(WEEKNUM(jaar_zip[[#This Row],[Datum]],21))&gt;51),RIGHT(YEAR(jaar_zip[[#This Row],[Datum]])-1,2),RIGHT(YEAR(jaar_zip[[#This Row],[Datum]]),2))&amp;"-"&amp; TEXT(WEEKNUM(jaar_zip[[#This Row],[Datum]],21),"00")</f>
        <v>24-09</v>
      </c>
      <c r="L4173" s="101">
        <f>MONTH(jaar_zip[[#This Row],[Datum]])</f>
        <v>3</v>
      </c>
      <c r="M4173" s="101">
        <f>IF(ISNUMBER(jaar_zip[[#This Row],[etmaaltemperatuur]]),IF(jaar_zip[[#This Row],[etmaaltemperatuur]]&lt;stookgrens,stookgrens-jaar_zip[[#This Row],[etmaaltemperatuur]],0),"")</f>
        <v>8.9</v>
      </c>
      <c r="N4173" s="101">
        <f>IF(ISNUMBER(jaar_zip[[#This Row],[graaddagen]]),IF(OR(MONTH(jaar_zip[[#This Row],[Datum]])=1,MONTH(jaar_zip[[#This Row],[Datum]])=2,MONTH(jaar_zip[[#This Row],[Datum]])=11,MONTH(jaar_zip[[#This Row],[Datum]])=12),1.1,IF(OR(MONTH(jaar_zip[[#This Row],[Datum]])=3,MONTH(jaar_zip[[#This Row],[Datum]])=10),1,0.8))*jaar_zip[[#This Row],[graaddagen]],"")</f>
        <v>8.9</v>
      </c>
      <c r="O4173" s="101">
        <f>IF(ISNUMBER(jaar_zip[[#This Row],[etmaaltemperatuur]]),IF(jaar_zip[[#This Row],[etmaaltemperatuur]]&gt;stookgrens,jaar_zip[[#This Row],[etmaaltemperatuur]]-stookgrens,0),"")</f>
        <v>0</v>
      </c>
    </row>
    <row r="4174" spans="1:15" x14ac:dyDescent="0.25">
      <c r="A4174">
        <v>279</v>
      </c>
      <c r="B4174">
        <v>20240303</v>
      </c>
      <c r="C4174">
        <v>3.4</v>
      </c>
      <c r="D4174">
        <v>9.3000000000000007</v>
      </c>
      <c r="E4174">
        <v>988</v>
      </c>
      <c r="F4174">
        <v>-0.1</v>
      </c>
      <c r="G4174">
        <v>1002.4</v>
      </c>
      <c r="H4174">
        <v>80</v>
      </c>
      <c r="I4174" s="101" t="s">
        <v>27</v>
      </c>
      <c r="J4174" s="1">
        <f>DATEVALUE(RIGHT(jaar_zip[[#This Row],[YYYYMMDD]],2)&amp;"-"&amp;MID(jaar_zip[[#This Row],[YYYYMMDD]],5,2)&amp;"-"&amp;LEFT(jaar_zip[[#This Row],[YYYYMMDD]],4))</f>
        <v>45354</v>
      </c>
      <c r="K4174" s="101" t="str">
        <f>IF(AND(VALUE(MONTH(jaar_zip[[#This Row],[Datum]]))=1,VALUE(WEEKNUM(jaar_zip[[#This Row],[Datum]],21))&gt;51),RIGHT(YEAR(jaar_zip[[#This Row],[Datum]])-1,2),RIGHT(YEAR(jaar_zip[[#This Row],[Datum]]),2))&amp;"-"&amp; TEXT(WEEKNUM(jaar_zip[[#This Row],[Datum]],21),"00")</f>
        <v>24-09</v>
      </c>
      <c r="L4174" s="101">
        <f>MONTH(jaar_zip[[#This Row],[Datum]])</f>
        <v>3</v>
      </c>
      <c r="M4174" s="101">
        <f>IF(ISNUMBER(jaar_zip[[#This Row],[etmaaltemperatuur]]),IF(jaar_zip[[#This Row],[etmaaltemperatuur]]&lt;stookgrens,stookgrens-jaar_zip[[#This Row],[etmaaltemperatuur]],0),"")</f>
        <v>8.6999999999999993</v>
      </c>
      <c r="N4174" s="101">
        <f>IF(ISNUMBER(jaar_zip[[#This Row],[graaddagen]]),IF(OR(MONTH(jaar_zip[[#This Row],[Datum]])=1,MONTH(jaar_zip[[#This Row],[Datum]])=2,MONTH(jaar_zip[[#This Row],[Datum]])=11,MONTH(jaar_zip[[#This Row],[Datum]])=12),1.1,IF(OR(MONTH(jaar_zip[[#This Row],[Datum]])=3,MONTH(jaar_zip[[#This Row],[Datum]])=10),1,0.8))*jaar_zip[[#This Row],[graaddagen]],"")</f>
        <v>8.6999999999999993</v>
      </c>
      <c r="O4174" s="101">
        <f>IF(ISNUMBER(jaar_zip[[#This Row],[etmaaltemperatuur]]),IF(jaar_zip[[#This Row],[etmaaltemperatuur]]&gt;stookgrens,jaar_zip[[#This Row],[etmaaltemperatuur]]-stookgrens,0),"")</f>
        <v>0</v>
      </c>
    </row>
    <row r="4175" spans="1:15" x14ac:dyDescent="0.25">
      <c r="A4175">
        <v>279</v>
      </c>
      <c r="B4175">
        <v>20240304</v>
      </c>
      <c r="C4175">
        <v>2</v>
      </c>
      <c r="D4175">
        <v>6.6</v>
      </c>
      <c r="E4175">
        <v>199</v>
      </c>
      <c r="F4175">
        <v>-0.1</v>
      </c>
      <c r="G4175">
        <v>1010.9</v>
      </c>
      <c r="H4175">
        <v>98</v>
      </c>
      <c r="I4175" s="101" t="s">
        <v>27</v>
      </c>
      <c r="J4175" s="1">
        <f>DATEVALUE(RIGHT(jaar_zip[[#This Row],[YYYYMMDD]],2)&amp;"-"&amp;MID(jaar_zip[[#This Row],[YYYYMMDD]],5,2)&amp;"-"&amp;LEFT(jaar_zip[[#This Row],[YYYYMMDD]],4))</f>
        <v>45355</v>
      </c>
      <c r="K4175" s="101" t="str">
        <f>IF(AND(VALUE(MONTH(jaar_zip[[#This Row],[Datum]]))=1,VALUE(WEEKNUM(jaar_zip[[#This Row],[Datum]],21))&gt;51),RIGHT(YEAR(jaar_zip[[#This Row],[Datum]])-1,2),RIGHT(YEAR(jaar_zip[[#This Row],[Datum]]),2))&amp;"-"&amp; TEXT(WEEKNUM(jaar_zip[[#This Row],[Datum]],21),"00")</f>
        <v>24-10</v>
      </c>
      <c r="L4175" s="101">
        <f>MONTH(jaar_zip[[#This Row],[Datum]])</f>
        <v>3</v>
      </c>
      <c r="M4175" s="101">
        <f>IF(ISNUMBER(jaar_zip[[#This Row],[etmaaltemperatuur]]),IF(jaar_zip[[#This Row],[etmaaltemperatuur]]&lt;stookgrens,stookgrens-jaar_zip[[#This Row],[etmaaltemperatuur]],0),"")</f>
        <v>11.4</v>
      </c>
      <c r="N4175" s="101">
        <f>IF(ISNUMBER(jaar_zip[[#This Row],[graaddagen]]),IF(OR(MONTH(jaar_zip[[#This Row],[Datum]])=1,MONTH(jaar_zip[[#This Row],[Datum]])=2,MONTH(jaar_zip[[#This Row],[Datum]])=11,MONTH(jaar_zip[[#This Row],[Datum]])=12),1.1,IF(OR(MONTH(jaar_zip[[#This Row],[Datum]])=3,MONTH(jaar_zip[[#This Row],[Datum]])=10),1,0.8))*jaar_zip[[#This Row],[graaddagen]],"")</f>
        <v>11.4</v>
      </c>
      <c r="O4175" s="101">
        <f>IF(ISNUMBER(jaar_zip[[#This Row],[etmaaltemperatuur]]),IF(jaar_zip[[#This Row],[etmaaltemperatuur]]&gt;stookgrens,jaar_zip[[#This Row],[etmaaltemperatuur]]-stookgrens,0),"")</f>
        <v>0</v>
      </c>
    </row>
    <row r="4176" spans="1:15" x14ac:dyDescent="0.25">
      <c r="A4176">
        <v>279</v>
      </c>
      <c r="B4176">
        <v>20240305</v>
      </c>
      <c r="C4176">
        <v>2.5</v>
      </c>
      <c r="D4176">
        <v>7.1</v>
      </c>
      <c r="E4176">
        <v>181</v>
      </c>
      <c r="F4176">
        <v>-0.1</v>
      </c>
      <c r="G4176">
        <v>1015</v>
      </c>
      <c r="H4176">
        <v>94</v>
      </c>
      <c r="I4176" s="101" t="s">
        <v>27</v>
      </c>
      <c r="J4176" s="1">
        <f>DATEVALUE(RIGHT(jaar_zip[[#This Row],[YYYYMMDD]],2)&amp;"-"&amp;MID(jaar_zip[[#This Row],[YYYYMMDD]],5,2)&amp;"-"&amp;LEFT(jaar_zip[[#This Row],[YYYYMMDD]],4))</f>
        <v>45356</v>
      </c>
      <c r="K4176" s="101" t="str">
        <f>IF(AND(VALUE(MONTH(jaar_zip[[#This Row],[Datum]]))=1,VALUE(WEEKNUM(jaar_zip[[#This Row],[Datum]],21))&gt;51),RIGHT(YEAR(jaar_zip[[#This Row],[Datum]])-1,2),RIGHT(YEAR(jaar_zip[[#This Row],[Datum]]),2))&amp;"-"&amp; TEXT(WEEKNUM(jaar_zip[[#This Row],[Datum]],21),"00")</f>
        <v>24-10</v>
      </c>
      <c r="L4176" s="101">
        <f>MONTH(jaar_zip[[#This Row],[Datum]])</f>
        <v>3</v>
      </c>
      <c r="M4176" s="101">
        <f>IF(ISNUMBER(jaar_zip[[#This Row],[etmaaltemperatuur]]),IF(jaar_zip[[#This Row],[etmaaltemperatuur]]&lt;stookgrens,stookgrens-jaar_zip[[#This Row],[etmaaltemperatuur]],0),"")</f>
        <v>10.9</v>
      </c>
      <c r="N4176" s="101">
        <f>IF(ISNUMBER(jaar_zip[[#This Row],[graaddagen]]),IF(OR(MONTH(jaar_zip[[#This Row],[Datum]])=1,MONTH(jaar_zip[[#This Row],[Datum]])=2,MONTH(jaar_zip[[#This Row],[Datum]])=11,MONTH(jaar_zip[[#This Row],[Datum]])=12),1.1,IF(OR(MONTH(jaar_zip[[#This Row],[Datum]])=3,MONTH(jaar_zip[[#This Row],[Datum]])=10),1,0.8))*jaar_zip[[#This Row],[graaddagen]],"")</f>
        <v>10.9</v>
      </c>
      <c r="O4176" s="101">
        <f>IF(ISNUMBER(jaar_zip[[#This Row],[etmaaltemperatuur]]),IF(jaar_zip[[#This Row],[etmaaltemperatuur]]&gt;stookgrens,jaar_zip[[#This Row],[etmaaltemperatuur]]-stookgrens,0),"")</f>
        <v>0</v>
      </c>
    </row>
    <row r="4177" spans="1:15" x14ac:dyDescent="0.25">
      <c r="A4177">
        <v>279</v>
      </c>
      <c r="B4177">
        <v>20240306</v>
      </c>
      <c r="C4177">
        <v>2.7</v>
      </c>
      <c r="D4177">
        <v>5.8</v>
      </c>
      <c r="E4177">
        <v>638</v>
      </c>
      <c r="F4177">
        <v>0</v>
      </c>
      <c r="G4177">
        <v>1023.7</v>
      </c>
      <c r="H4177">
        <v>85</v>
      </c>
      <c r="I4177" s="101" t="s">
        <v>27</v>
      </c>
      <c r="J4177" s="1">
        <f>DATEVALUE(RIGHT(jaar_zip[[#This Row],[YYYYMMDD]],2)&amp;"-"&amp;MID(jaar_zip[[#This Row],[YYYYMMDD]],5,2)&amp;"-"&amp;LEFT(jaar_zip[[#This Row],[YYYYMMDD]],4))</f>
        <v>45357</v>
      </c>
      <c r="K4177" s="101" t="str">
        <f>IF(AND(VALUE(MONTH(jaar_zip[[#This Row],[Datum]]))=1,VALUE(WEEKNUM(jaar_zip[[#This Row],[Datum]],21))&gt;51),RIGHT(YEAR(jaar_zip[[#This Row],[Datum]])-1,2),RIGHT(YEAR(jaar_zip[[#This Row],[Datum]]),2))&amp;"-"&amp; TEXT(WEEKNUM(jaar_zip[[#This Row],[Datum]],21),"00")</f>
        <v>24-10</v>
      </c>
      <c r="L4177" s="101">
        <f>MONTH(jaar_zip[[#This Row],[Datum]])</f>
        <v>3</v>
      </c>
      <c r="M4177" s="101">
        <f>IF(ISNUMBER(jaar_zip[[#This Row],[etmaaltemperatuur]]),IF(jaar_zip[[#This Row],[etmaaltemperatuur]]&lt;stookgrens,stookgrens-jaar_zip[[#This Row],[etmaaltemperatuur]],0),"")</f>
        <v>12.2</v>
      </c>
      <c r="N4177" s="101">
        <f>IF(ISNUMBER(jaar_zip[[#This Row],[graaddagen]]),IF(OR(MONTH(jaar_zip[[#This Row],[Datum]])=1,MONTH(jaar_zip[[#This Row],[Datum]])=2,MONTH(jaar_zip[[#This Row],[Datum]])=11,MONTH(jaar_zip[[#This Row],[Datum]])=12),1.1,IF(OR(MONTH(jaar_zip[[#This Row],[Datum]])=3,MONTH(jaar_zip[[#This Row],[Datum]])=10),1,0.8))*jaar_zip[[#This Row],[graaddagen]],"")</f>
        <v>12.2</v>
      </c>
      <c r="O4177" s="101">
        <f>IF(ISNUMBER(jaar_zip[[#This Row],[etmaaltemperatuur]]),IF(jaar_zip[[#This Row],[etmaaltemperatuur]]&gt;stookgrens,jaar_zip[[#This Row],[etmaaltemperatuur]]-stookgrens,0),"")</f>
        <v>0</v>
      </c>
    </row>
    <row r="4178" spans="1:15" x14ac:dyDescent="0.25">
      <c r="A4178">
        <v>279</v>
      </c>
      <c r="B4178">
        <v>20240307</v>
      </c>
      <c r="C4178">
        <v>4.3</v>
      </c>
      <c r="D4178">
        <v>3.3</v>
      </c>
      <c r="E4178">
        <v>531</v>
      </c>
      <c r="F4178">
        <v>0</v>
      </c>
      <c r="G4178">
        <v>1024.8</v>
      </c>
      <c r="H4178">
        <v>87</v>
      </c>
      <c r="I4178" s="101" t="s">
        <v>27</v>
      </c>
      <c r="J4178" s="1">
        <f>DATEVALUE(RIGHT(jaar_zip[[#This Row],[YYYYMMDD]],2)&amp;"-"&amp;MID(jaar_zip[[#This Row],[YYYYMMDD]],5,2)&amp;"-"&amp;LEFT(jaar_zip[[#This Row],[YYYYMMDD]],4))</f>
        <v>45358</v>
      </c>
      <c r="K4178" s="101" t="str">
        <f>IF(AND(VALUE(MONTH(jaar_zip[[#This Row],[Datum]]))=1,VALUE(WEEKNUM(jaar_zip[[#This Row],[Datum]],21))&gt;51),RIGHT(YEAR(jaar_zip[[#This Row],[Datum]])-1,2),RIGHT(YEAR(jaar_zip[[#This Row],[Datum]]),2))&amp;"-"&amp; TEXT(WEEKNUM(jaar_zip[[#This Row],[Datum]],21),"00")</f>
        <v>24-10</v>
      </c>
      <c r="L4178" s="101">
        <f>MONTH(jaar_zip[[#This Row],[Datum]])</f>
        <v>3</v>
      </c>
      <c r="M4178" s="101">
        <f>IF(ISNUMBER(jaar_zip[[#This Row],[etmaaltemperatuur]]),IF(jaar_zip[[#This Row],[etmaaltemperatuur]]&lt;stookgrens,stookgrens-jaar_zip[[#This Row],[etmaaltemperatuur]],0),"")</f>
        <v>14.7</v>
      </c>
      <c r="N4178" s="101">
        <f>IF(ISNUMBER(jaar_zip[[#This Row],[graaddagen]]),IF(OR(MONTH(jaar_zip[[#This Row],[Datum]])=1,MONTH(jaar_zip[[#This Row],[Datum]])=2,MONTH(jaar_zip[[#This Row],[Datum]])=11,MONTH(jaar_zip[[#This Row],[Datum]])=12),1.1,IF(OR(MONTH(jaar_zip[[#This Row],[Datum]])=3,MONTH(jaar_zip[[#This Row],[Datum]])=10),1,0.8))*jaar_zip[[#This Row],[graaddagen]],"")</f>
        <v>14.7</v>
      </c>
      <c r="O4178" s="101">
        <f>IF(ISNUMBER(jaar_zip[[#This Row],[etmaaltemperatuur]]),IF(jaar_zip[[#This Row],[etmaaltemperatuur]]&gt;stookgrens,jaar_zip[[#This Row],[etmaaltemperatuur]]-stookgrens,0),"")</f>
        <v>0</v>
      </c>
    </row>
    <row r="4179" spans="1:15" x14ac:dyDescent="0.25">
      <c r="A4179">
        <v>279</v>
      </c>
      <c r="B4179">
        <v>20240308</v>
      </c>
      <c r="C4179">
        <v>6</v>
      </c>
      <c r="D4179">
        <v>4.3</v>
      </c>
      <c r="E4179">
        <v>1282</v>
      </c>
      <c r="F4179">
        <v>0</v>
      </c>
      <c r="G4179">
        <v>1014.1</v>
      </c>
      <c r="H4179">
        <v>72</v>
      </c>
      <c r="I4179" s="101" t="s">
        <v>27</v>
      </c>
      <c r="J4179" s="1">
        <f>DATEVALUE(RIGHT(jaar_zip[[#This Row],[YYYYMMDD]],2)&amp;"-"&amp;MID(jaar_zip[[#This Row],[YYYYMMDD]],5,2)&amp;"-"&amp;LEFT(jaar_zip[[#This Row],[YYYYMMDD]],4))</f>
        <v>45359</v>
      </c>
      <c r="K4179" s="101" t="str">
        <f>IF(AND(VALUE(MONTH(jaar_zip[[#This Row],[Datum]]))=1,VALUE(WEEKNUM(jaar_zip[[#This Row],[Datum]],21))&gt;51),RIGHT(YEAR(jaar_zip[[#This Row],[Datum]])-1,2),RIGHT(YEAR(jaar_zip[[#This Row],[Datum]]),2))&amp;"-"&amp; TEXT(WEEKNUM(jaar_zip[[#This Row],[Datum]],21),"00")</f>
        <v>24-10</v>
      </c>
      <c r="L4179" s="101">
        <f>MONTH(jaar_zip[[#This Row],[Datum]])</f>
        <v>3</v>
      </c>
      <c r="M4179" s="101">
        <f>IF(ISNUMBER(jaar_zip[[#This Row],[etmaaltemperatuur]]),IF(jaar_zip[[#This Row],[etmaaltemperatuur]]&lt;stookgrens,stookgrens-jaar_zip[[#This Row],[etmaaltemperatuur]],0),"")</f>
        <v>13.7</v>
      </c>
      <c r="N4179" s="101">
        <f>IF(ISNUMBER(jaar_zip[[#This Row],[graaddagen]]),IF(OR(MONTH(jaar_zip[[#This Row],[Datum]])=1,MONTH(jaar_zip[[#This Row],[Datum]])=2,MONTH(jaar_zip[[#This Row],[Datum]])=11,MONTH(jaar_zip[[#This Row],[Datum]])=12),1.1,IF(OR(MONTH(jaar_zip[[#This Row],[Datum]])=3,MONTH(jaar_zip[[#This Row],[Datum]])=10),1,0.8))*jaar_zip[[#This Row],[graaddagen]],"")</f>
        <v>13.7</v>
      </c>
      <c r="O4179" s="101">
        <f>IF(ISNUMBER(jaar_zip[[#This Row],[etmaaltemperatuur]]),IF(jaar_zip[[#This Row],[etmaaltemperatuur]]&gt;stookgrens,jaar_zip[[#This Row],[etmaaltemperatuur]]-stookgrens,0),"")</f>
        <v>0</v>
      </c>
    </row>
    <row r="4180" spans="1:15" x14ac:dyDescent="0.25">
      <c r="A4180">
        <v>279</v>
      </c>
      <c r="B4180">
        <v>20240309</v>
      </c>
      <c r="C4180">
        <v>5.0999999999999996</v>
      </c>
      <c r="D4180">
        <v>5.7</v>
      </c>
      <c r="E4180">
        <v>1185</v>
      </c>
      <c r="F4180">
        <v>0</v>
      </c>
      <c r="G4180">
        <v>1003.5</v>
      </c>
      <c r="H4180">
        <v>75</v>
      </c>
      <c r="I4180" s="101" t="s">
        <v>27</v>
      </c>
      <c r="J4180" s="1">
        <f>DATEVALUE(RIGHT(jaar_zip[[#This Row],[YYYYMMDD]],2)&amp;"-"&amp;MID(jaar_zip[[#This Row],[YYYYMMDD]],5,2)&amp;"-"&amp;LEFT(jaar_zip[[#This Row],[YYYYMMDD]],4))</f>
        <v>45360</v>
      </c>
      <c r="K4180" s="101" t="str">
        <f>IF(AND(VALUE(MONTH(jaar_zip[[#This Row],[Datum]]))=1,VALUE(WEEKNUM(jaar_zip[[#This Row],[Datum]],21))&gt;51),RIGHT(YEAR(jaar_zip[[#This Row],[Datum]])-1,2),RIGHT(YEAR(jaar_zip[[#This Row],[Datum]]),2))&amp;"-"&amp; TEXT(WEEKNUM(jaar_zip[[#This Row],[Datum]],21),"00")</f>
        <v>24-10</v>
      </c>
      <c r="L4180" s="101">
        <f>MONTH(jaar_zip[[#This Row],[Datum]])</f>
        <v>3</v>
      </c>
      <c r="M4180" s="101">
        <f>IF(ISNUMBER(jaar_zip[[#This Row],[etmaaltemperatuur]]),IF(jaar_zip[[#This Row],[etmaaltemperatuur]]&lt;stookgrens,stookgrens-jaar_zip[[#This Row],[etmaaltemperatuur]],0),"")</f>
        <v>12.3</v>
      </c>
      <c r="N4180" s="101">
        <f>IF(ISNUMBER(jaar_zip[[#This Row],[graaddagen]]),IF(OR(MONTH(jaar_zip[[#This Row],[Datum]])=1,MONTH(jaar_zip[[#This Row],[Datum]])=2,MONTH(jaar_zip[[#This Row],[Datum]])=11,MONTH(jaar_zip[[#This Row],[Datum]])=12),1.1,IF(OR(MONTH(jaar_zip[[#This Row],[Datum]])=3,MONTH(jaar_zip[[#This Row],[Datum]])=10),1,0.8))*jaar_zip[[#This Row],[graaddagen]],"")</f>
        <v>12.3</v>
      </c>
      <c r="O4180" s="101">
        <f>IF(ISNUMBER(jaar_zip[[#This Row],[etmaaltemperatuur]]),IF(jaar_zip[[#This Row],[etmaaltemperatuur]]&gt;stookgrens,jaar_zip[[#This Row],[etmaaltemperatuur]]-stookgrens,0),"")</f>
        <v>0</v>
      </c>
    </row>
    <row r="4181" spans="1:15" x14ac:dyDescent="0.25">
      <c r="A4181">
        <v>279</v>
      </c>
      <c r="B4181">
        <v>20240310</v>
      </c>
      <c r="C4181">
        <v>5.9</v>
      </c>
      <c r="D4181">
        <v>7.6</v>
      </c>
      <c r="E4181">
        <v>1002</v>
      </c>
      <c r="F4181">
        <v>0</v>
      </c>
      <c r="G4181">
        <v>999.2</v>
      </c>
      <c r="H4181">
        <v>77</v>
      </c>
      <c r="I4181" s="101" t="s">
        <v>27</v>
      </c>
      <c r="J4181" s="1">
        <f>DATEVALUE(RIGHT(jaar_zip[[#This Row],[YYYYMMDD]],2)&amp;"-"&amp;MID(jaar_zip[[#This Row],[YYYYMMDD]],5,2)&amp;"-"&amp;LEFT(jaar_zip[[#This Row],[YYYYMMDD]],4))</f>
        <v>45361</v>
      </c>
      <c r="K4181" s="101" t="str">
        <f>IF(AND(VALUE(MONTH(jaar_zip[[#This Row],[Datum]]))=1,VALUE(WEEKNUM(jaar_zip[[#This Row],[Datum]],21))&gt;51),RIGHT(YEAR(jaar_zip[[#This Row],[Datum]])-1,2),RIGHT(YEAR(jaar_zip[[#This Row],[Datum]]),2))&amp;"-"&amp; TEXT(WEEKNUM(jaar_zip[[#This Row],[Datum]],21),"00")</f>
        <v>24-10</v>
      </c>
      <c r="L4181" s="101">
        <f>MONTH(jaar_zip[[#This Row],[Datum]])</f>
        <v>3</v>
      </c>
      <c r="M4181" s="101">
        <f>IF(ISNUMBER(jaar_zip[[#This Row],[etmaaltemperatuur]]),IF(jaar_zip[[#This Row],[etmaaltemperatuur]]&lt;stookgrens,stookgrens-jaar_zip[[#This Row],[etmaaltemperatuur]],0),"")</f>
        <v>10.4</v>
      </c>
      <c r="N4181" s="101">
        <f>IF(ISNUMBER(jaar_zip[[#This Row],[graaddagen]]),IF(OR(MONTH(jaar_zip[[#This Row],[Datum]])=1,MONTH(jaar_zip[[#This Row],[Datum]])=2,MONTH(jaar_zip[[#This Row],[Datum]])=11,MONTH(jaar_zip[[#This Row],[Datum]])=12),1.1,IF(OR(MONTH(jaar_zip[[#This Row],[Datum]])=3,MONTH(jaar_zip[[#This Row],[Datum]])=10),1,0.8))*jaar_zip[[#This Row],[graaddagen]],"")</f>
        <v>10.4</v>
      </c>
      <c r="O4181" s="101">
        <f>IF(ISNUMBER(jaar_zip[[#This Row],[etmaaltemperatuur]]),IF(jaar_zip[[#This Row],[etmaaltemperatuur]]&gt;stookgrens,jaar_zip[[#This Row],[etmaaltemperatuur]]-stookgrens,0),"")</f>
        <v>0</v>
      </c>
    </row>
    <row r="4182" spans="1:15" x14ac:dyDescent="0.25">
      <c r="A4182">
        <v>279</v>
      </c>
      <c r="B4182">
        <v>20240311</v>
      </c>
      <c r="C4182">
        <v>3</v>
      </c>
      <c r="D4182">
        <v>7.2</v>
      </c>
      <c r="E4182">
        <v>250</v>
      </c>
      <c r="F4182">
        <v>0.3</v>
      </c>
      <c r="G4182">
        <v>1002.6</v>
      </c>
      <c r="H4182">
        <v>90</v>
      </c>
      <c r="I4182" s="101" t="s">
        <v>27</v>
      </c>
      <c r="J4182" s="1">
        <f>DATEVALUE(RIGHT(jaar_zip[[#This Row],[YYYYMMDD]],2)&amp;"-"&amp;MID(jaar_zip[[#This Row],[YYYYMMDD]],5,2)&amp;"-"&amp;LEFT(jaar_zip[[#This Row],[YYYYMMDD]],4))</f>
        <v>45362</v>
      </c>
      <c r="K4182" s="101" t="str">
        <f>IF(AND(VALUE(MONTH(jaar_zip[[#This Row],[Datum]]))=1,VALUE(WEEKNUM(jaar_zip[[#This Row],[Datum]],21))&gt;51),RIGHT(YEAR(jaar_zip[[#This Row],[Datum]])-1,2),RIGHT(YEAR(jaar_zip[[#This Row],[Datum]]),2))&amp;"-"&amp; TEXT(WEEKNUM(jaar_zip[[#This Row],[Datum]],21),"00")</f>
        <v>24-11</v>
      </c>
      <c r="L4182" s="101">
        <f>MONTH(jaar_zip[[#This Row],[Datum]])</f>
        <v>3</v>
      </c>
      <c r="M4182" s="101">
        <f>IF(ISNUMBER(jaar_zip[[#This Row],[etmaaltemperatuur]]),IF(jaar_zip[[#This Row],[etmaaltemperatuur]]&lt;stookgrens,stookgrens-jaar_zip[[#This Row],[etmaaltemperatuur]],0),"")</f>
        <v>10.8</v>
      </c>
      <c r="N4182" s="101">
        <f>IF(ISNUMBER(jaar_zip[[#This Row],[graaddagen]]),IF(OR(MONTH(jaar_zip[[#This Row],[Datum]])=1,MONTH(jaar_zip[[#This Row],[Datum]])=2,MONTH(jaar_zip[[#This Row],[Datum]])=11,MONTH(jaar_zip[[#This Row],[Datum]])=12),1.1,IF(OR(MONTH(jaar_zip[[#This Row],[Datum]])=3,MONTH(jaar_zip[[#This Row],[Datum]])=10),1,0.8))*jaar_zip[[#This Row],[graaddagen]],"")</f>
        <v>10.8</v>
      </c>
      <c r="O4182" s="101">
        <f>IF(ISNUMBER(jaar_zip[[#This Row],[etmaaltemperatuur]]),IF(jaar_zip[[#This Row],[etmaaltemperatuur]]&gt;stookgrens,jaar_zip[[#This Row],[etmaaltemperatuur]]-stookgrens,0),"")</f>
        <v>0</v>
      </c>
    </row>
    <row r="4183" spans="1:15" x14ac:dyDescent="0.25">
      <c r="A4183">
        <v>279</v>
      </c>
      <c r="B4183">
        <v>20240312</v>
      </c>
      <c r="C4183">
        <v>3.1</v>
      </c>
      <c r="D4183">
        <v>6.9</v>
      </c>
      <c r="E4183">
        <v>173</v>
      </c>
      <c r="F4183">
        <v>0.2</v>
      </c>
      <c r="G4183">
        <v>1012.4</v>
      </c>
      <c r="H4183">
        <v>94</v>
      </c>
      <c r="I4183" s="101" t="s">
        <v>27</v>
      </c>
      <c r="J4183" s="1">
        <f>DATEVALUE(RIGHT(jaar_zip[[#This Row],[YYYYMMDD]],2)&amp;"-"&amp;MID(jaar_zip[[#This Row],[YYYYMMDD]],5,2)&amp;"-"&amp;LEFT(jaar_zip[[#This Row],[YYYYMMDD]],4))</f>
        <v>45363</v>
      </c>
      <c r="K4183" s="101" t="str">
        <f>IF(AND(VALUE(MONTH(jaar_zip[[#This Row],[Datum]]))=1,VALUE(WEEKNUM(jaar_zip[[#This Row],[Datum]],21))&gt;51),RIGHT(YEAR(jaar_zip[[#This Row],[Datum]])-1,2),RIGHT(YEAR(jaar_zip[[#This Row],[Datum]]),2))&amp;"-"&amp; TEXT(WEEKNUM(jaar_zip[[#This Row],[Datum]],21),"00")</f>
        <v>24-11</v>
      </c>
      <c r="L4183" s="101">
        <f>MONTH(jaar_zip[[#This Row],[Datum]])</f>
        <v>3</v>
      </c>
      <c r="M4183" s="101">
        <f>IF(ISNUMBER(jaar_zip[[#This Row],[etmaaltemperatuur]]),IF(jaar_zip[[#This Row],[etmaaltemperatuur]]&lt;stookgrens,stookgrens-jaar_zip[[#This Row],[etmaaltemperatuur]],0),"")</f>
        <v>11.1</v>
      </c>
      <c r="N4183" s="101">
        <f>IF(ISNUMBER(jaar_zip[[#This Row],[graaddagen]]),IF(OR(MONTH(jaar_zip[[#This Row],[Datum]])=1,MONTH(jaar_zip[[#This Row],[Datum]])=2,MONTH(jaar_zip[[#This Row],[Datum]])=11,MONTH(jaar_zip[[#This Row],[Datum]])=12),1.1,IF(OR(MONTH(jaar_zip[[#This Row],[Datum]])=3,MONTH(jaar_zip[[#This Row],[Datum]])=10),1,0.8))*jaar_zip[[#This Row],[graaddagen]],"")</f>
        <v>11.1</v>
      </c>
      <c r="O4183" s="101">
        <f>IF(ISNUMBER(jaar_zip[[#This Row],[etmaaltemperatuur]]),IF(jaar_zip[[#This Row],[etmaaltemperatuur]]&gt;stookgrens,jaar_zip[[#This Row],[etmaaltemperatuur]]-stookgrens,0),"")</f>
        <v>0</v>
      </c>
    </row>
    <row r="4184" spans="1:15" x14ac:dyDescent="0.25">
      <c r="A4184">
        <v>279</v>
      </c>
      <c r="B4184">
        <v>20240313</v>
      </c>
      <c r="C4184">
        <v>4.4000000000000004</v>
      </c>
      <c r="D4184">
        <v>9.8000000000000007</v>
      </c>
      <c r="E4184">
        <v>257</v>
      </c>
      <c r="F4184">
        <v>0.4</v>
      </c>
      <c r="G4184">
        <v>1013.3</v>
      </c>
      <c r="H4184">
        <v>91</v>
      </c>
      <c r="I4184" s="101" t="s">
        <v>27</v>
      </c>
      <c r="J4184" s="1">
        <f>DATEVALUE(RIGHT(jaar_zip[[#This Row],[YYYYMMDD]],2)&amp;"-"&amp;MID(jaar_zip[[#This Row],[YYYYMMDD]],5,2)&amp;"-"&amp;LEFT(jaar_zip[[#This Row],[YYYYMMDD]],4))</f>
        <v>45364</v>
      </c>
      <c r="K4184" s="101" t="str">
        <f>IF(AND(VALUE(MONTH(jaar_zip[[#This Row],[Datum]]))=1,VALUE(WEEKNUM(jaar_zip[[#This Row],[Datum]],21))&gt;51),RIGHT(YEAR(jaar_zip[[#This Row],[Datum]])-1,2),RIGHT(YEAR(jaar_zip[[#This Row],[Datum]]),2))&amp;"-"&amp; TEXT(WEEKNUM(jaar_zip[[#This Row],[Datum]],21),"00")</f>
        <v>24-11</v>
      </c>
      <c r="L4184" s="101">
        <f>MONTH(jaar_zip[[#This Row],[Datum]])</f>
        <v>3</v>
      </c>
      <c r="M4184" s="101">
        <f>IF(ISNUMBER(jaar_zip[[#This Row],[etmaaltemperatuur]]),IF(jaar_zip[[#This Row],[etmaaltemperatuur]]&lt;stookgrens,stookgrens-jaar_zip[[#This Row],[etmaaltemperatuur]],0),"")</f>
        <v>8.1999999999999993</v>
      </c>
      <c r="N4184" s="101">
        <f>IF(ISNUMBER(jaar_zip[[#This Row],[graaddagen]]),IF(OR(MONTH(jaar_zip[[#This Row],[Datum]])=1,MONTH(jaar_zip[[#This Row],[Datum]])=2,MONTH(jaar_zip[[#This Row],[Datum]])=11,MONTH(jaar_zip[[#This Row],[Datum]])=12),1.1,IF(OR(MONTH(jaar_zip[[#This Row],[Datum]])=3,MONTH(jaar_zip[[#This Row],[Datum]])=10),1,0.8))*jaar_zip[[#This Row],[graaddagen]],"")</f>
        <v>8.1999999999999993</v>
      </c>
      <c r="O4184" s="101">
        <f>IF(ISNUMBER(jaar_zip[[#This Row],[etmaaltemperatuur]]),IF(jaar_zip[[#This Row],[etmaaltemperatuur]]&gt;stookgrens,jaar_zip[[#This Row],[etmaaltemperatuur]]-stookgrens,0),"")</f>
        <v>0</v>
      </c>
    </row>
    <row r="4185" spans="1:15" x14ac:dyDescent="0.25">
      <c r="A4185">
        <v>279</v>
      </c>
      <c r="B4185">
        <v>20240314</v>
      </c>
      <c r="C4185">
        <v>4.8</v>
      </c>
      <c r="D4185">
        <v>12.3</v>
      </c>
      <c r="E4185">
        <v>1098</v>
      </c>
      <c r="F4185">
        <v>0</v>
      </c>
      <c r="G4185">
        <v>1010.1</v>
      </c>
      <c r="H4185">
        <v>79</v>
      </c>
      <c r="I4185" s="101" t="s">
        <v>27</v>
      </c>
      <c r="J4185" s="1">
        <f>DATEVALUE(RIGHT(jaar_zip[[#This Row],[YYYYMMDD]],2)&amp;"-"&amp;MID(jaar_zip[[#This Row],[YYYYMMDD]],5,2)&amp;"-"&amp;LEFT(jaar_zip[[#This Row],[YYYYMMDD]],4))</f>
        <v>45365</v>
      </c>
      <c r="K4185" s="101" t="str">
        <f>IF(AND(VALUE(MONTH(jaar_zip[[#This Row],[Datum]]))=1,VALUE(WEEKNUM(jaar_zip[[#This Row],[Datum]],21))&gt;51),RIGHT(YEAR(jaar_zip[[#This Row],[Datum]])-1,2),RIGHT(YEAR(jaar_zip[[#This Row],[Datum]]),2))&amp;"-"&amp; TEXT(WEEKNUM(jaar_zip[[#This Row],[Datum]],21),"00")</f>
        <v>24-11</v>
      </c>
      <c r="L4185" s="101">
        <f>MONTH(jaar_zip[[#This Row],[Datum]])</f>
        <v>3</v>
      </c>
      <c r="M4185" s="101">
        <f>IF(ISNUMBER(jaar_zip[[#This Row],[etmaaltemperatuur]]),IF(jaar_zip[[#This Row],[etmaaltemperatuur]]&lt;stookgrens,stookgrens-jaar_zip[[#This Row],[etmaaltemperatuur]],0),"")</f>
        <v>5.6999999999999993</v>
      </c>
      <c r="N4185" s="101">
        <f>IF(ISNUMBER(jaar_zip[[#This Row],[graaddagen]]),IF(OR(MONTH(jaar_zip[[#This Row],[Datum]])=1,MONTH(jaar_zip[[#This Row],[Datum]])=2,MONTH(jaar_zip[[#This Row],[Datum]])=11,MONTH(jaar_zip[[#This Row],[Datum]])=12),1.1,IF(OR(MONTH(jaar_zip[[#This Row],[Datum]])=3,MONTH(jaar_zip[[#This Row],[Datum]])=10),1,0.8))*jaar_zip[[#This Row],[graaddagen]],"")</f>
        <v>5.6999999999999993</v>
      </c>
      <c r="O4185" s="101">
        <f>IF(ISNUMBER(jaar_zip[[#This Row],[etmaaltemperatuur]]),IF(jaar_zip[[#This Row],[etmaaltemperatuur]]&gt;stookgrens,jaar_zip[[#This Row],[etmaaltemperatuur]]-stookgrens,0),"")</f>
        <v>0</v>
      </c>
    </row>
    <row r="4186" spans="1:15" x14ac:dyDescent="0.25">
      <c r="A4186">
        <v>279</v>
      </c>
      <c r="B4186">
        <v>20240315</v>
      </c>
      <c r="C4186">
        <v>5.8</v>
      </c>
      <c r="D4186">
        <v>12.4</v>
      </c>
      <c r="E4186">
        <v>551</v>
      </c>
      <c r="F4186">
        <v>4.3</v>
      </c>
      <c r="G4186">
        <v>1006.3</v>
      </c>
      <c r="H4186">
        <v>82</v>
      </c>
      <c r="I4186" s="101" t="s">
        <v>27</v>
      </c>
      <c r="J4186" s="1">
        <f>DATEVALUE(RIGHT(jaar_zip[[#This Row],[YYYYMMDD]],2)&amp;"-"&amp;MID(jaar_zip[[#This Row],[YYYYMMDD]],5,2)&amp;"-"&amp;LEFT(jaar_zip[[#This Row],[YYYYMMDD]],4))</f>
        <v>45366</v>
      </c>
      <c r="K4186" s="101" t="str">
        <f>IF(AND(VALUE(MONTH(jaar_zip[[#This Row],[Datum]]))=1,VALUE(WEEKNUM(jaar_zip[[#This Row],[Datum]],21))&gt;51),RIGHT(YEAR(jaar_zip[[#This Row],[Datum]])-1,2),RIGHT(YEAR(jaar_zip[[#This Row],[Datum]]),2))&amp;"-"&amp; TEXT(WEEKNUM(jaar_zip[[#This Row],[Datum]],21),"00")</f>
        <v>24-11</v>
      </c>
      <c r="L4186" s="101">
        <f>MONTH(jaar_zip[[#This Row],[Datum]])</f>
        <v>3</v>
      </c>
      <c r="M4186" s="101">
        <f>IF(ISNUMBER(jaar_zip[[#This Row],[etmaaltemperatuur]]),IF(jaar_zip[[#This Row],[etmaaltemperatuur]]&lt;stookgrens,stookgrens-jaar_zip[[#This Row],[etmaaltemperatuur]],0),"")</f>
        <v>5.6</v>
      </c>
      <c r="N4186" s="101">
        <f>IF(ISNUMBER(jaar_zip[[#This Row],[graaddagen]]),IF(OR(MONTH(jaar_zip[[#This Row],[Datum]])=1,MONTH(jaar_zip[[#This Row],[Datum]])=2,MONTH(jaar_zip[[#This Row],[Datum]])=11,MONTH(jaar_zip[[#This Row],[Datum]])=12),1.1,IF(OR(MONTH(jaar_zip[[#This Row],[Datum]])=3,MONTH(jaar_zip[[#This Row],[Datum]])=10),1,0.8))*jaar_zip[[#This Row],[graaddagen]],"")</f>
        <v>5.6</v>
      </c>
      <c r="O4186" s="101">
        <f>IF(ISNUMBER(jaar_zip[[#This Row],[etmaaltemperatuur]]),IF(jaar_zip[[#This Row],[etmaaltemperatuur]]&gt;stookgrens,jaar_zip[[#This Row],[etmaaltemperatuur]]-stookgrens,0),"")</f>
        <v>0</v>
      </c>
    </row>
    <row r="4187" spans="1:15" x14ac:dyDescent="0.25">
      <c r="A4187">
        <v>279</v>
      </c>
      <c r="B4187">
        <v>20240316</v>
      </c>
      <c r="C4187">
        <v>4.2</v>
      </c>
      <c r="D4187">
        <v>7.3</v>
      </c>
      <c r="E4187">
        <v>741</v>
      </c>
      <c r="F4187">
        <v>1.7</v>
      </c>
      <c r="G4187">
        <v>1018.2</v>
      </c>
      <c r="H4187">
        <v>82</v>
      </c>
      <c r="I4187" s="101" t="s">
        <v>27</v>
      </c>
      <c r="J4187" s="1">
        <f>DATEVALUE(RIGHT(jaar_zip[[#This Row],[YYYYMMDD]],2)&amp;"-"&amp;MID(jaar_zip[[#This Row],[YYYYMMDD]],5,2)&amp;"-"&amp;LEFT(jaar_zip[[#This Row],[YYYYMMDD]],4))</f>
        <v>45367</v>
      </c>
      <c r="K4187" s="101" t="str">
        <f>IF(AND(VALUE(MONTH(jaar_zip[[#This Row],[Datum]]))=1,VALUE(WEEKNUM(jaar_zip[[#This Row],[Datum]],21))&gt;51),RIGHT(YEAR(jaar_zip[[#This Row],[Datum]])-1,2),RIGHT(YEAR(jaar_zip[[#This Row],[Datum]]),2))&amp;"-"&amp; TEXT(WEEKNUM(jaar_zip[[#This Row],[Datum]],21),"00")</f>
        <v>24-11</v>
      </c>
      <c r="L4187" s="101">
        <f>MONTH(jaar_zip[[#This Row],[Datum]])</f>
        <v>3</v>
      </c>
      <c r="M4187" s="101">
        <f>IF(ISNUMBER(jaar_zip[[#This Row],[etmaaltemperatuur]]),IF(jaar_zip[[#This Row],[etmaaltemperatuur]]&lt;stookgrens,stookgrens-jaar_zip[[#This Row],[etmaaltemperatuur]],0),"")</f>
        <v>10.7</v>
      </c>
      <c r="N4187" s="101">
        <f>IF(ISNUMBER(jaar_zip[[#This Row],[graaddagen]]),IF(OR(MONTH(jaar_zip[[#This Row],[Datum]])=1,MONTH(jaar_zip[[#This Row],[Datum]])=2,MONTH(jaar_zip[[#This Row],[Datum]])=11,MONTH(jaar_zip[[#This Row],[Datum]])=12),1.1,IF(OR(MONTH(jaar_zip[[#This Row],[Datum]])=3,MONTH(jaar_zip[[#This Row],[Datum]])=10),1,0.8))*jaar_zip[[#This Row],[graaddagen]],"")</f>
        <v>10.7</v>
      </c>
      <c r="O4187" s="101">
        <f>IF(ISNUMBER(jaar_zip[[#This Row],[etmaaltemperatuur]]),IF(jaar_zip[[#This Row],[etmaaltemperatuur]]&gt;stookgrens,jaar_zip[[#This Row],[etmaaltemperatuur]]-stookgrens,0),"")</f>
        <v>0</v>
      </c>
    </row>
    <row r="4188" spans="1:15" x14ac:dyDescent="0.25">
      <c r="A4188">
        <v>279</v>
      </c>
      <c r="B4188">
        <v>20240317</v>
      </c>
      <c r="C4188">
        <v>3.5</v>
      </c>
      <c r="D4188">
        <v>7.3</v>
      </c>
      <c r="E4188">
        <v>752</v>
      </c>
      <c r="F4188">
        <v>1.1000000000000001</v>
      </c>
      <c r="G4188">
        <v>1020.5</v>
      </c>
      <c r="H4188">
        <v>80</v>
      </c>
      <c r="I4188" s="101" t="s">
        <v>27</v>
      </c>
      <c r="J4188" s="1">
        <f>DATEVALUE(RIGHT(jaar_zip[[#This Row],[YYYYMMDD]],2)&amp;"-"&amp;MID(jaar_zip[[#This Row],[YYYYMMDD]],5,2)&amp;"-"&amp;LEFT(jaar_zip[[#This Row],[YYYYMMDD]],4))</f>
        <v>45368</v>
      </c>
      <c r="K4188" s="101" t="str">
        <f>IF(AND(VALUE(MONTH(jaar_zip[[#This Row],[Datum]]))=1,VALUE(WEEKNUM(jaar_zip[[#This Row],[Datum]],21))&gt;51),RIGHT(YEAR(jaar_zip[[#This Row],[Datum]])-1,2),RIGHT(YEAR(jaar_zip[[#This Row],[Datum]]),2))&amp;"-"&amp; TEXT(WEEKNUM(jaar_zip[[#This Row],[Datum]],21),"00")</f>
        <v>24-11</v>
      </c>
      <c r="L4188" s="101">
        <f>MONTH(jaar_zip[[#This Row],[Datum]])</f>
        <v>3</v>
      </c>
      <c r="M4188" s="101">
        <f>IF(ISNUMBER(jaar_zip[[#This Row],[etmaaltemperatuur]]),IF(jaar_zip[[#This Row],[etmaaltemperatuur]]&lt;stookgrens,stookgrens-jaar_zip[[#This Row],[etmaaltemperatuur]],0),"")</f>
        <v>10.7</v>
      </c>
      <c r="N4188" s="101">
        <f>IF(ISNUMBER(jaar_zip[[#This Row],[graaddagen]]),IF(OR(MONTH(jaar_zip[[#This Row],[Datum]])=1,MONTH(jaar_zip[[#This Row],[Datum]])=2,MONTH(jaar_zip[[#This Row],[Datum]])=11,MONTH(jaar_zip[[#This Row],[Datum]])=12),1.1,IF(OR(MONTH(jaar_zip[[#This Row],[Datum]])=3,MONTH(jaar_zip[[#This Row],[Datum]])=10),1,0.8))*jaar_zip[[#This Row],[graaddagen]],"")</f>
        <v>10.7</v>
      </c>
      <c r="O4188" s="101">
        <f>IF(ISNUMBER(jaar_zip[[#This Row],[etmaaltemperatuur]]),IF(jaar_zip[[#This Row],[etmaaltemperatuur]]&gt;stookgrens,jaar_zip[[#This Row],[etmaaltemperatuur]]-stookgrens,0),"")</f>
        <v>0</v>
      </c>
    </row>
    <row r="4189" spans="1:15" x14ac:dyDescent="0.25">
      <c r="A4189">
        <v>279</v>
      </c>
      <c r="B4189">
        <v>20240318</v>
      </c>
      <c r="C4189">
        <v>2.2000000000000002</v>
      </c>
      <c r="D4189">
        <v>8.9</v>
      </c>
      <c r="E4189">
        <v>578</v>
      </c>
      <c r="F4189">
        <v>1</v>
      </c>
      <c r="G4189">
        <v>1015.9</v>
      </c>
      <c r="H4189">
        <v>91</v>
      </c>
      <c r="I4189" s="101" t="s">
        <v>27</v>
      </c>
      <c r="J4189" s="1">
        <f>DATEVALUE(RIGHT(jaar_zip[[#This Row],[YYYYMMDD]],2)&amp;"-"&amp;MID(jaar_zip[[#This Row],[YYYYMMDD]],5,2)&amp;"-"&amp;LEFT(jaar_zip[[#This Row],[YYYYMMDD]],4))</f>
        <v>45369</v>
      </c>
      <c r="K4189" s="101" t="str">
        <f>IF(AND(VALUE(MONTH(jaar_zip[[#This Row],[Datum]]))=1,VALUE(WEEKNUM(jaar_zip[[#This Row],[Datum]],21))&gt;51),RIGHT(YEAR(jaar_zip[[#This Row],[Datum]])-1,2),RIGHT(YEAR(jaar_zip[[#This Row],[Datum]]),2))&amp;"-"&amp; TEXT(WEEKNUM(jaar_zip[[#This Row],[Datum]],21),"00")</f>
        <v>24-12</v>
      </c>
      <c r="L4189" s="101">
        <f>MONTH(jaar_zip[[#This Row],[Datum]])</f>
        <v>3</v>
      </c>
      <c r="M4189" s="101">
        <f>IF(ISNUMBER(jaar_zip[[#This Row],[etmaaltemperatuur]]),IF(jaar_zip[[#This Row],[etmaaltemperatuur]]&lt;stookgrens,stookgrens-jaar_zip[[#This Row],[etmaaltemperatuur]],0),"")</f>
        <v>9.1</v>
      </c>
      <c r="N4189" s="101">
        <f>IF(ISNUMBER(jaar_zip[[#This Row],[graaddagen]]),IF(OR(MONTH(jaar_zip[[#This Row],[Datum]])=1,MONTH(jaar_zip[[#This Row],[Datum]])=2,MONTH(jaar_zip[[#This Row],[Datum]])=11,MONTH(jaar_zip[[#This Row],[Datum]])=12),1.1,IF(OR(MONTH(jaar_zip[[#This Row],[Datum]])=3,MONTH(jaar_zip[[#This Row],[Datum]])=10),1,0.8))*jaar_zip[[#This Row],[graaddagen]],"")</f>
        <v>9.1</v>
      </c>
      <c r="O4189" s="101">
        <f>IF(ISNUMBER(jaar_zip[[#This Row],[etmaaltemperatuur]]),IF(jaar_zip[[#This Row],[etmaaltemperatuur]]&gt;stookgrens,jaar_zip[[#This Row],[etmaaltemperatuur]]-stookgrens,0),"")</f>
        <v>0</v>
      </c>
    </row>
    <row r="4190" spans="1:15" x14ac:dyDescent="0.25">
      <c r="A4190">
        <v>279</v>
      </c>
      <c r="B4190">
        <v>20240319</v>
      </c>
      <c r="C4190">
        <v>2.2999999999999998</v>
      </c>
      <c r="D4190">
        <v>10.4</v>
      </c>
      <c r="E4190">
        <v>822</v>
      </c>
      <c r="F4190">
        <v>-0.1</v>
      </c>
      <c r="G4190">
        <v>1017.9</v>
      </c>
      <c r="H4190">
        <v>84</v>
      </c>
      <c r="I4190" s="101" t="s">
        <v>27</v>
      </c>
      <c r="J4190" s="1">
        <f>DATEVALUE(RIGHT(jaar_zip[[#This Row],[YYYYMMDD]],2)&amp;"-"&amp;MID(jaar_zip[[#This Row],[YYYYMMDD]],5,2)&amp;"-"&amp;LEFT(jaar_zip[[#This Row],[YYYYMMDD]],4))</f>
        <v>45370</v>
      </c>
      <c r="K4190" s="101" t="str">
        <f>IF(AND(VALUE(MONTH(jaar_zip[[#This Row],[Datum]]))=1,VALUE(WEEKNUM(jaar_zip[[#This Row],[Datum]],21))&gt;51),RIGHT(YEAR(jaar_zip[[#This Row],[Datum]])-1,2),RIGHT(YEAR(jaar_zip[[#This Row],[Datum]]),2))&amp;"-"&amp; TEXT(WEEKNUM(jaar_zip[[#This Row],[Datum]],21),"00")</f>
        <v>24-12</v>
      </c>
      <c r="L4190" s="101">
        <f>MONTH(jaar_zip[[#This Row],[Datum]])</f>
        <v>3</v>
      </c>
      <c r="M4190" s="101">
        <f>IF(ISNUMBER(jaar_zip[[#This Row],[etmaaltemperatuur]]),IF(jaar_zip[[#This Row],[etmaaltemperatuur]]&lt;stookgrens,stookgrens-jaar_zip[[#This Row],[etmaaltemperatuur]],0),"")</f>
        <v>7.6</v>
      </c>
      <c r="N4190" s="101">
        <f>IF(ISNUMBER(jaar_zip[[#This Row],[graaddagen]]),IF(OR(MONTH(jaar_zip[[#This Row],[Datum]])=1,MONTH(jaar_zip[[#This Row],[Datum]])=2,MONTH(jaar_zip[[#This Row],[Datum]])=11,MONTH(jaar_zip[[#This Row],[Datum]])=12),1.1,IF(OR(MONTH(jaar_zip[[#This Row],[Datum]])=3,MONTH(jaar_zip[[#This Row],[Datum]])=10),1,0.8))*jaar_zip[[#This Row],[graaddagen]],"")</f>
        <v>7.6</v>
      </c>
      <c r="O4190" s="101">
        <f>IF(ISNUMBER(jaar_zip[[#This Row],[etmaaltemperatuur]]),IF(jaar_zip[[#This Row],[etmaaltemperatuur]]&gt;stookgrens,jaar_zip[[#This Row],[etmaaltemperatuur]]-stookgrens,0),"")</f>
        <v>0</v>
      </c>
    </row>
    <row r="4191" spans="1:15" x14ac:dyDescent="0.25">
      <c r="A4191">
        <v>279</v>
      </c>
      <c r="B4191">
        <v>20240320</v>
      </c>
      <c r="C4191">
        <v>1.7</v>
      </c>
      <c r="D4191">
        <v>11.6</v>
      </c>
      <c r="E4191">
        <v>904</v>
      </c>
      <c r="F4191">
        <v>-0.1</v>
      </c>
      <c r="G4191">
        <v>1019</v>
      </c>
      <c r="H4191">
        <v>85</v>
      </c>
      <c r="I4191" s="101" t="s">
        <v>27</v>
      </c>
      <c r="J4191" s="1">
        <f>DATEVALUE(RIGHT(jaar_zip[[#This Row],[YYYYMMDD]],2)&amp;"-"&amp;MID(jaar_zip[[#This Row],[YYYYMMDD]],5,2)&amp;"-"&amp;LEFT(jaar_zip[[#This Row],[YYYYMMDD]],4))</f>
        <v>45371</v>
      </c>
      <c r="K4191" s="101" t="str">
        <f>IF(AND(VALUE(MONTH(jaar_zip[[#This Row],[Datum]]))=1,VALUE(WEEKNUM(jaar_zip[[#This Row],[Datum]],21))&gt;51),RIGHT(YEAR(jaar_zip[[#This Row],[Datum]])-1,2),RIGHT(YEAR(jaar_zip[[#This Row],[Datum]]),2))&amp;"-"&amp; TEXT(WEEKNUM(jaar_zip[[#This Row],[Datum]],21),"00")</f>
        <v>24-12</v>
      </c>
      <c r="L4191" s="101">
        <f>MONTH(jaar_zip[[#This Row],[Datum]])</f>
        <v>3</v>
      </c>
      <c r="M4191" s="101">
        <f>IF(ISNUMBER(jaar_zip[[#This Row],[etmaaltemperatuur]]),IF(jaar_zip[[#This Row],[etmaaltemperatuur]]&lt;stookgrens,stookgrens-jaar_zip[[#This Row],[etmaaltemperatuur]],0),"")</f>
        <v>6.4</v>
      </c>
      <c r="N4191" s="101">
        <f>IF(ISNUMBER(jaar_zip[[#This Row],[graaddagen]]),IF(OR(MONTH(jaar_zip[[#This Row],[Datum]])=1,MONTH(jaar_zip[[#This Row],[Datum]])=2,MONTH(jaar_zip[[#This Row],[Datum]])=11,MONTH(jaar_zip[[#This Row],[Datum]])=12),1.1,IF(OR(MONTH(jaar_zip[[#This Row],[Datum]])=3,MONTH(jaar_zip[[#This Row],[Datum]])=10),1,0.8))*jaar_zip[[#This Row],[graaddagen]],"")</f>
        <v>6.4</v>
      </c>
      <c r="O4191" s="101">
        <f>IF(ISNUMBER(jaar_zip[[#This Row],[etmaaltemperatuur]]),IF(jaar_zip[[#This Row],[etmaaltemperatuur]]&gt;stookgrens,jaar_zip[[#This Row],[etmaaltemperatuur]]-stookgrens,0),"")</f>
        <v>0</v>
      </c>
    </row>
    <row r="4192" spans="1:15" x14ac:dyDescent="0.25">
      <c r="A4192">
        <v>279</v>
      </c>
      <c r="B4192">
        <v>20240321</v>
      </c>
      <c r="C4192">
        <v>4.2</v>
      </c>
      <c r="D4192">
        <v>8.6999999999999993</v>
      </c>
      <c r="E4192">
        <v>597</v>
      </c>
      <c r="F4192">
        <v>-0.1</v>
      </c>
      <c r="G4192">
        <v>1022.5</v>
      </c>
      <c r="H4192">
        <v>87</v>
      </c>
      <c r="I4192" s="101" t="s">
        <v>27</v>
      </c>
      <c r="J4192" s="1">
        <f>DATEVALUE(RIGHT(jaar_zip[[#This Row],[YYYYMMDD]],2)&amp;"-"&amp;MID(jaar_zip[[#This Row],[YYYYMMDD]],5,2)&amp;"-"&amp;LEFT(jaar_zip[[#This Row],[YYYYMMDD]],4))</f>
        <v>45372</v>
      </c>
      <c r="K4192" s="101" t="str">
        <f>IF(AND(VALUE(MONTH(jaar_zip[[#This Row],[Datum]]))=1,VALUE(WEEKNUM(jaar_zip[[#This Row],[Datum]],21))&gt;51),RIGHT(YEAR(jaar_zip[[#This Row],[Datum]])-1,2),RIGHT(YEAR(jaar_zip[[#This Row],[Datum]]),2))&amp;"-"&amp; TEXT(WEEKNUM(jaar_zip[[#This Row],[Datum]],21),"00")</f>
        <v>24-12</v>
      </c>
      <c r="L4192" s="101">
        <f>MONTH(jaar_zip[[#This Row],[Datum]])</f>
        <v>3</v>
      </c>
      <c r="M4192" s="101">
        <f>IF(ISNUMBER(jaar_zip[[#This Row],[etmaaltemperatuur]]),IF(jaar_zip[[#This Row],[etmaaltemperatuur]]&lt;stookgrens,stookgrens-jaar_zip[[#This Row],[etmaaltemperatuur]],0),"")</f>
        <v>9.3000000000000007</v>
      </c>
      <c r="N4192" s="101">
        <f>IF(ISNUMBER(jaar_zip[[#This Row],[graaddagen]]),IF(OR(MONTH(jaar_zip[[#This Row],[Datum]])=1,MONTH(jaar_zip[[#This Row],[Datum]])=2,MONTH(jaar_zip[[#This Row],[Datum]])=11,MONTH(jaar_zip[[#This Row],[Datum]])=12),1.1,IF(OR(MONTH(jaar_zip[[#This Row],[Datum]])=3,MONTH(jaar_zip[[#This Row],[Datum]])=10),1,0.8))*jaar_zip[[#This Row],[graaddagen]],"")</f>
        <v>9.3000000000000007</v>
      </c>
      <c r="O4192" s="101">
        <f>IF(ISNUMBER(jaar_zip[[#This Row],[etmaaltemperatuur]]),IF(jaar_zip[[#This Row],[etmaaltemperatuur]]&gt;stookgrens,jaar_zip[[#This Row],[etmaaltemperatuur]]-stookgrens,0),"")</f>
        <v>0</v>
      </c>
    </row>
    <row r="4193" spans="1:15" x14ac:dyDescent="0.25">
      <c r="A4193">
        <v>279</v>
      </c>
      <c r="B4193">
        <v>20240322</v>
      </c>
      <c r="C4193">
        <v>4.2</v>
      </c>
      <c r="D4193">
        <v>9</v>
      </c>
      <c r="E4193">
        <v>280</v>
      </c>
      <c r="F4193">
        <v>1.5</v>
      </c>
      <c r="G4193">
        <v>1014.3</v>
      </c>
      <c r="H4193">
        <v>92</v>
      </c>
      <c r="I4193" s="101" t="s">
        <v>27</v>
      </c>
      <c r="J4193" s="1">
        <f>DATEVALUE(RIGHT(jaar_zip[[#This Row],[YYYYMMDD]],2)&amp;"-"&amp;MID(jaar_zip[[#This Row],[YYYYMMDD]],5,2)&amp;"-"&amp;LEFT(jaar_zip[[#This Row],[YYYYMMDD]],4))</f>
        <v>45373</v>
      </c>
      <c r="K4193" s="101" t="str">
        <f>IF(AND(VALUE(MONTH(jaar_zip[[#This Row],[Datum]]))=1,VALUE(WEEKNUM(jaar_zip[[#This Row],[Datum]],21))&gt;51),RIGHT(YEAR(jaar_zip[[#This Row],[Datum]])-1,2),RIGHT(YEAR(jaar_zip[[#This Row],[Datum]]),2))&amp;"-"&amp; TEXT(WEEKNUM(jaar_zip[[#This Row],[Datum]],21),"00")</f>
        <v>24-12</v>
      </c>
      <c r="L4193" s="101">
        <f>MONTH(jaar_zip[[#This Row],[Datum]])</f>
        <v>3</v>
      </c>
      <c r="M4193" s="101">
        <f>IF(ISNUMBER(jaar_zip[[#This Row],[etmaaltemperatuur]]),IF(jaar_zip[[#This Row],[etmaaltemperatuur]]&lt;stookgrens,stookgrens-jaar_zip[[#This Row],[etmaaltemperatuur]],0),"")</f>
        <v>9</v>
      </c>
      <c r="N4193" s="101">
        <f>IF(ISNUMBER(jaar_zip[[#This Row],[graaddagen]]),IF(OR(MONTH(jaar_zip[[#This Row],[Datum]])=1,MONTH(jaar_zip[[#This Row],[Datum]])=2,MONTH(jaar_zip[[#This Row],[Datum]])=11,MONTH(jaar_zip[[#This Row],[Datum]])=12),1.1,IF(OR(MONTH(jaar_zip[[#This Row],[Datum]])=3,MONTH(jaar_zip[[#This Row],[Datum]])=10),1,0.8))*jaar_zip[[#This Row],[graaddagen]],"")</f>
        <v>9</v>
      </c>
      <c r="O4193" s="101">
        <f>IF(ISNUMBER(jaar_zip[[#This Row],[etmaaltemperatuur]]),IF(jaar_zip[[#This Row],[etmaaltemperatuur]]&gt;stookgrens,jaar_zip[[#This Row],[etmaaltemperatuur]]-stookgrens,0),"")</f>
        <v>0</v>
      </c>
    </row>
    <row r="4194" spans="1:15" x14ac:dyDescent="0.25">
      <c r="A4194">
        <v>279</v>
      </c>
      <c r="B4194">
        <v>20240323</v>
      </c>
      <c r="C4194">
        <v>5.3</v>
      </c>
      <c r="D4194">
        <v>5.2</v>
      </c>
      <c r="E4194">
        <v>1064</v>
      </c>
      <c r="F4194">
        <v>2.9</v>
      </c>
      <c r="G4194">
        <v>1006.1</v>
      </c>
      <c r="H4194">
        <v>84</v>
      </c>
      <c r="I4194" s="101" t="s">
        <v>27</v>
      </c>
      <c r="J4194" s="1">
        <f>DATEVALUE(RIGHT(jaar_zip[[#This Row],[YYYYMMDD]],2)&amp;"-"&amp;MID(jaar_zip[[#This Row],[YYYYMMDD]],5,2)&amp;"-"&amp;LEFT(jaar_zip[[#This Row],[YYYYMMDD]],4))</f>
        <v>45374</v>
      </c>
      <c r="K4194" s="101" t="str">
        <f>IF(AND(VALUE(MONTH(jaar_zip[[#This Row],[Datum]]))=1,VALUE(WEEKNUM(jaar_zip[[#This Row],[Datum]],21))&gt;51),RIGHT(YEAR(jaar_zip[[#This Row],[Datum]])-1,2),RIGHT(YEAR(jaar_zip[[#This Row],[Datum]]),2))&amp;"-"&amp; TEXT(WEEKNUM(jaar_zip[[#This Row],[Datum]],21),"00")</f>
        <v>24-12</v>
      </c>
      <c r="L4194" s="101">
        <f>MONTH(jaar_zip[[#This Row],[Datum]])</f>
        <v>3</v>
      </c>
      <c r="M4194" s="101">
        <f>IF(ISNUMBER(jaar_zip[[#This Row],[etmaaltemperatuur]]),IF(jaar_zip[[#This Row],[etmaaltemperatuur]]&lt;stookgrens,stookgrens-jaar_zip[[#This Row],[etmaaltemperatuur]],0),"")</f>
        <v>12.8</v>
      </c>
      <c r="N4194" s="101">
        <f>IF(ISNUMBER(jaar_zip[[#This Row],[graaddagen]]),IF(OR(MONTH(jaar_zip[[#This Row],[Datum]])=1,MONTH(jaar_zip[[#This Row],[Datum]])=2,MONTH(jaar_zip[[#This Row],[Datum]])=11,MONTH(jaar_zip[[#This Row],[Datum]])=12),1.1,IF(OR(MONTH(jaar_zip[[#This Row],[Datum]])=3,MONTH(jaar_zip[[#This Row],[Datum]])=10),1,0.8))*jaar_zip[[#This Row],[graaddagen]],"")</f>
        <v>12.8</v>
      </c>
      <c r="O4194" s="101">
        <f>IF(ISNUMBER(jaar_zip[[#This Row],[etmaaltemperatuur]]),IF(jaar_zip[[#This Row],[etmaaltemperatuur]]&gt;stookgrens,jaar_zip[[#This Row],[etmaaltemperatuur]]-stookgrens,0),"")</f>
        <v>0</v>
      </c>
    </row>
    <row r="4195" spans="1:15" x14ac:dyDescent="0.25">
      <c r="A4195">
        <v>279</v>
      </c>
      <c r="B4195">
        <v>20240324</v>
      </c>
      <c r="C4195">
        <v>6.5</v>
      </c>
      <c r="D4195">
        <v>6.2</v>
      </c>
      <c r="E4195">
        <v>844</v>
      </c>
      <c r="F4195">
        <v>11.8</v>
      </c>
      <c r="G4195">
        <v>1001</v>
      </c>
      <c r="H4195">
        <v>86</v>
      </c>
      <c r="I4195" s="101" t="s">
        <v>27</v>
      </c>
      <c r="J4195" s="1">
        <f>DATEVALUE(RIGHT(jaar_zip[[#This Row],[YYYYMMDD]],2)&amp;"-"&amp;MID(jaar_zip[[#This Row],[YYYYMMDD]],5,2)&amp;"-"&amp;LEFT(jaar_zip[[#This Row],[YYYYMMDD]],4))</f>
        <v>45375</v>
      </c>
      <c r="K4195" s="101" t="str">
        <f>IF(AND(VALUE(MONTH(jaar_zip[[#This Row],[Datum]]))=1,VALUE(WEEKNUM(jaar_zip[[#This Row],[Datum]],21))&gt;51),RIGHT(YEAR(jaar_zip[[#This Row],[Datum]])-1,2),RIGHT(YEAR(jaar_zip[[#This Row],[Datum]]),2))&amp;"-"&amp; TEXT(WEEKNUM(jaar_zip[[#This Row],[Datum]],21),"00")</f>
        <v>24-12</v>
      </c>
      <c r="L4195" s="101">
        <f>MONTH(jaar_zip[[#This Row],[Datum]])</f>
        <v>3</v>
      </c>
      <c r="M4195" s="101">
        <f>IF(ISNUMBER(jaar_zip[[#This Row],[etmaaltemperatuur]]),IF(jaar_zip[[#This Row],[etmaaltemperatuur]]&lt;stookgrens,stookgrens-jaar_zip[[#This Row],[etmaaltemperatuur]],0),"")</f>
        <v>11.8</v>
      </c>
      <c r="N4195" s="101">
        <f>IF(ISNUMBER(jaar_zip[[#This Row],[graaddagen]]),IF(OR(MONTH(jaar_zip[[#This Row],[Datum]])=1,MONTH(jaar_zip[[#This Row],[Datum]])=2,MONTH(jaar_zip[[#This Row],[Datum]])=11,MONTH(jaar_zip[[#This Row],[Datum]])=12),1.1,IF(OR(MONTH(jaar_zip[[#This Row],[Datum]])=3,MONTH(jaar_zip[[#This Row],[Datum]])=10),1,0.8))*jaar_zip[[#This Row],[graaddagen]],"")</f>
        <v>11.8</v>
      </c>
      <c r="O4195" s="101">
        <f>IF(ISNUMBER(jaar_zip[[#This Row],[etmaaltemperatuur]]),IF(jaar_zip[[#This Row],[etmaaltemperatuur]]&gt;stookgrens,jaar_zip[[#This Row],[etmaaltemperatuur]]-stookgrens,0),"")</f>
        <v>0</v>
      </c>
    </row>
    <row r="4196" spans="1:15" x14ac:dyDescent="0.25">
      <c r="A4196">
        <v>279</v>
      </c>
      <c r="B4196">
        <v>20240325</v>
      </c>
      <c r="C4196">
        <v>2.7</v>
      </c>
      <c r="D4196">
        <v>6.5</v>
      </c>
      <c r="E4196">
        <v>1395</v>
      </c>
      <c r="F4196">
        <v>-0.1</v>
      </c>
      <c r="G4196">
        <v>1004.5</v>
      </c>
      <c r="H4196">
        <v>76</v>
      </c>
      <c r="I4196" s="101" t="s">
        <v>27</v>
      </c>
      <c r="J4196" s="1">
        <f>DATEVALUE(RIGHT(jaar_zip[[#This Row],[YYYYMMDD]],2)&amp;"-"&amp;MID(jaar_zip[[#This Row],[YYYYMMDD]],5,2)&amp;"-"&amp;LEFT(jaar_zip[[#This Row],[YYYYMMDD]],4))</f>
        <v>45376</v>
      </c>
      <c r="K4196" s="101" t="str">
        <f>IF(AND(VALUE(MONTH(jaar_zip[[#This Row],[Datum]]))=1,VALUE(WEEKNUM(jaar_zip[[#This Row],[Datum]],21))&gt;51),RIGHT(YEAR(jaar_zip[[#This Row],[Datum]])-1,2),RIGHT(YEAR(jaar_zip[[#This Row],[Datum]]),2))&amp;"-"&amp; TEXT(WEEKNUM(jaar_zip[[#This Row],[Datum]],21),"00")</f>
        <v>24-13</v>
      </c>
      <c r="L4196" s="101">
        <f>MONTH(jaar_zip[[#This Row],[Datum]])</f>
        <v>3</v>
      </c>
      <c r="M4196" s="101">
        <f>IF(ISNUMBER(jaar_zip[[#This Row],[etmaaltemperatuur]]),IF(jaar_zip[[#This Row],[etmaaltemperatuur]]&lt;stookgrens,stookgrens-jaar_zip[[#This Row],[etmaaltemperatuur]],0),"")</f>
        <v>11.5</v>
      </c>
      <c r="N4196" s="101">
        <f>IF(ISNUMBER(jaar_zip[[#This Row],[graaddagen]]),IF(OR(MONTH(jaar_zip[[#This Row],[Datum]])=1,MONTH(jaar_zip[[#This Row],[Datum]])=2,MONTH(jaar_zip[[#This Row],[Datum]])=11,MONTH(jaar_zip[[#This Row],[Datum]])=12),1.1,IF(OR(MONTH(jaar_zip[[#This Row],[Datum]])=3,MONTH(jaar_zip[[#This Row],[Datum]])=10),1,0.8))*jaar_zip[[#This Row],[graaddagen]],"")</f>
        <v>11.5</v>
      </c>
      <c r="O4196" s="101">
        <f>IF(ISNUMBER(jaar_zip[[#This Row],[etmaaltemperatuur]]),IF(jaar_zip[[#This Row],[etmaaltemperatuur]]&gt;stookgrens,jaar_zip[[#This Row],[etmaaltemperatuur]]-stookgrens,0),"")</f>
        <v>0</v>
      </c>
    </row>
    <row r="4197" spans="1:15" x14ac:dyDescent="0.25">
      <c r="A4197">
        <v>279</v>
      </c>
      <c r="B4197">
        <v>20240326</v>
      </c>
      <c r="C4197">
        <v>3.8</v>
      </c>
      <c r="D4197">
        <v>7.6</v>
      </c>
      <c r="E4197">
        <v>1250</v>
      </c>
      <c r="F4197">
        <v>-0.1</v>
      </c>
      <c r="G4197">
        <v>992.4</v>
      </c>
      <c r="H4197">
        <v>73</v>
      </c>
      <c r="I4197" s="101" t="s">
        <v>27</v>
      </c>
      <c r="J4197" s="1">
        <f>DATEVALUE(RIGHT(jaar_zip[[#This Row],[YYYYMMDD]],2)&amp;"-"&amp;MID(jaar_zip[[#This Row],[YYYYMMDD]],5,2)&amp;"-"&amp;LEFT(jaar_zip[[#This Row],[YYYYMMDD]],4))</f>
        <v>45377</v>
      </c>
      <c r="K4197" s="101" t="str">
        <f>IF(AND(VALUE(MONTH(jaar_zip[[#This Row],[Datum]]))=1,VALUE(WEEKNUM(jaar_zip[[#This Row],[Datum]],21))&gt;51),RIGHT(YEAR(jaar_zip[[#This Row],[Datum]])-1,2),RIGHT(YEAR(jaar_zip[[#This Row],[Datum]]),2))&amp;"-"&amp; TEXT(WEEKNUM(jaar_zip[[#This Row],[Datum]],21),"00")</f>
        <v>24-13</v>
      </c>
      <c r="L4197" s="101">
        <f>MONTH(jaar_zip[[#This Row],[Datum]])</f>
        <v>3</v>
      </c>
      <c r="M4197" s="101">
        <f>IF(ISNUMBER(jaar_zip[[#This Row],[etmaaltemperatuur]]),IF(jaar_zip[[#This Row],[etmaaltemperatuur]]&lt;stookgrens,stookgrens-jaar_zip[[#This Row],[etmaaltemperatuur]],0),"")</f>
        <v>10.4</v>
      </c>
      <c r="N4197" s="101">
        <f>IF(ISNUMBER(jaar_zip[[#This Row],[graaddagen]]),IF(OR(MONTH(jaar_zip[[#This Row],[Datum]])=1,MONTH(jaar_zip[[#This Row],[Datum]])=2,MONTH(jaar_zip[[#This Row],[Datum]])=11,MONTH(jaar_zip[[#This Row],[Datum]])=12),1.1,IF(OR(MONTH(jaar_zip[[#This Row],[Datum]])=3,MONTH(jaar_zip[[#This Row],[Datum]])=10),1,0.8))*jaar_zip[[#This Row],[graaddagen]],"")</f>
        <v>10.4</v>
      </c>
      <c r="O4197" s="101">
        <f>IF(ISNUMBER(jaar_zip[[#This Row],[etmaaltemperatuur]]),IF(jaar_zip[[#This Row],[etmaaltemperatuur]]&gt;stookgrens,jaar_zip[[#This Row],[etmaaltemperatuur]]-stookgrens,0),"")</f>
        <v>0</v>
      </c>
    </row>
    <row r="4198" spans="1:15" x14ac:dyDescent="0.25">
      <c r="A4198">
        <v>279</v>
      </c>
      <c r="B4198">
        <v>20240327</v>
      </c>
      <c r="C4198">
        <v>3.1</v>
      </c>
      <c r="D4198">
        <v>8.3000000000000007</v>
      </c>
      <c r="E4198">
        <v>660</v>
      </c>
      <c r="F4198">
        <v>0.2</v>
      </c>
      <c r="G4198">
        <v>986.8</v>
      </c>
      <c r="H4198">
        <v>83</v>
      </c>
      <c r="I4198" s="101" t="s">
        <v>27</v>
      </c>
      <c r="J4198" s="1">
        <f>DATEVALUE(RIGHT(jaar_zip[[#This Row],[YYYYMMDD]],2)&amp;"-"&amp;MID(jaar_zip[[#This Row],[YYYYMMDD]],5,2)&amp;"-"&amp;LEFT(jaar_zip[[#This Row],[YYYYMMDD]],4))</f>
        <v>45378</v>
      </c>
      <c r="K4198" s="101" t="str">
        <f>IF(AND(VALUE(MONTH(jaar_zip[[#This Row],[Datum]]))=1,VALUE(WEEKNUM(jaar_zip[[#This Row],[Datum]],21))&gt;51),RIGHT(YEAR(jaar_zip[[#This Row],[Datum]])-1,2),RIGHT(YEAR(jaar_zip[[#This Row],[Datum]]),2))&amp;"-"&amp; TEXT(WEEKNUM(jaar_zip[[#This Row],[Datum]],21),"00")</f>
        <v>24-13</v>
      </c>
      <c r="L4198" s="101">
        <f>MONTH(jaar_zip[[#This Row],[Datum]])</f>
        <v>3</v>
      </c>
      <c r="M4198" s="101">
        <f>IF(ISNUMBER(jaar_zip[[#This Row],[etmaaltemperatuur]]),IF(jaar_zip[[#This Row],[etmaaltemperatuur]]&lt;stookgrens,stookgrens-jaar_zip[[#This Row],[etmaaltemperatuur]],0),"")</f>
        <v>9.6999999999999993</v>
      </c>
      <c r="N4198" s="101">
        <f>IF(ISNUMBER(jaar_zip[[#This Row],[graaddagen]]),IF(OR(MONTH(jaar_zip[[#This Row],[Datum]])=1,MONTH(jaar_zip[[#This Row],[Datum]])=2,MONTH(jaar_zip[[#This Row],[Datum]])=11,MONTH(jaar_zip[[#This Row],[Datum]])=12),1.1,IF(OR(MONTH(jaar_zip[[#This Row],[Datum]])=3,MONTH(jaar_zip[[#This Row],[Datum]])=10),1,0.8))*jaar_zip[[#This Row],[graaddagen]],"")</f>
        <v>9.6999999999999993</v>
      </c>
      <c r="O4198" s="101">
        <f>IF(ISNUMBER(jaar_zip[[#This Row],[etmaaltemperatuur]]),IF(jaar_zip[[#This Row],[etmaaltemperatuur]]&gt;stookgrens,jaar_zip[[#This Row],[etmaaltemperatuur]]-stookgrens,0),"")</f>
        <v>0</v>
      </c>
    </row>
    <row r="4199" spans="1:15" x14ac:dyDescent="0.25">
      <c r="A4199">
        <v>279</v>
      </c>
      <c r="B4199">
        <v>20240328</v>
      </c>
      <c r="C4199">
        <v>4.7</v>
      </c>
      <c r="D4199">
        <v>8</v>
      </c>
      <c r="E4199">
        <v>784</v>
      </c>
      <c r="F4199">
        <v>1.1000000000000001</v>
      </c>
      <c r="G4199">
        <v>986.6</v>
      </c>
      <c r="H4199">
        <v>79</v>
      </c>
      <c r="I4199" s="101" t="s">
        <v>27</v>
      </c>
      <c r="J4199" s="1">
        <f>DATEVALUE(RIGHT(jaar_zip[[#This Row],[YYYYMMDD]],2)&amp;"-"&amp;MID(jaar_zip[[#This Row],[YYYYMMDD]],5,2)&amp;"-"&amp;LEFT(jaar_zip[[#This Row],[YYYYMMDD]],4))</f>
        <v>45379</v>
      </c>
      <c r="K4199" s="101" t="str">
        <f>IF(AND(VALUE(MONTH(jaar_zip[[#This Row],[Datum]]))=1,VALUE(WEEKNUM(jaar_zip[[#This Row],[Datum]],21))&gt;51),RIGHT(YEAR(jaar_zip[[#This Row],[Datum]])-1,2),RIGHT(YEAR(jaar_zip[[#This Row],[Datum]]),2))&amp;"-"&amp; TEXT(WEEKNUM(jaar_zip[[#This Row],[Datum]],21),"00")</f>
        <v>24-13</v>
      </c>
      <c r="L4199" s="101">
        <f>MONTH(jaar_zip[[#This Row],[Datum]])</f>
        <v>3</v>
      </c>
      <c r="M4199" s="101">
        <f>IF(ISNUMBER(jaar_zip[[#This Row],[etmaaltemperatuur]]),IF(jaar_zip[[#This Row],[etmaaltemperatuur]]&lt;stookgrens,stookgrens-jaar_zip[[#This Row],[etmaaltemperatuur]],0),"")</f>
        <v>10</v>
      </c>
      <c r="N4199" s="101">
        <f>IF(ISNUMBER(jaar_zip[[#This Row],[graaddagen]]),IF(OR(MONTH(jaar_zip[[#This Row],[Datum]])=1,MONTH(jaar_zip[[#This Row],[Datum]])=2,MONTH(jaar_zip[[#This Row],[Datum]])=11,MONTH(jaar_zip[[#This Row],[Datum]])=12),1.1,IF(OR(MONTH(jaar_zip[[#This Row],[Datum]])=3,MONTH(jaar_zip[[#This Row],[Datum]])=10),1,0.8))*jaar_zip[[#This Row],[graaddagen]],"")</f>
        <v>10</v>
      </c>
      <c r="O4199" s="101">
        <f>IF(ISNUMBER(jaar_zip[[#This Row],[etmaaltemperatuur]]),IF(jaar_zip[[#This Row],[etmaaltemperatuur]]&gt;stookgrens,jaar_zip[[#This Row],[etmaaltemperatuur]]-stookgrens,0),"")</f>
        <v>0</v>
      </c>
    </row>
    <row r="4200" spans="1:15" x14ac:dyDescent="0.25">
      <c r="A4200">
        <v>279</v>
      </c>
      <c r="B4200">
        <v>20240329</v>
      </c>
      <c r="C4200">
        <v>4.7</v>
      </c>
      <c r="D4200">
        <v>9.9</v>
      </c>
      <c r="E4200">
        <v>1003</v>
      </c>
      <c r="F4200">
        <v>0.8</v>
      </c>
      <c r="G4200">
        <v>993.7</v>
      </c>
      <c r="H4200">
        <v>77</v>
      </c>
      <c r="I4200" s="101" t="s">
        <v>27</v>
      </c>
      <c r="J4200" s="1">
        <f>DATEVALUE(RIGHT(jaar_zip[[#This Row],[YYYYMMDD]],2)&amp;"-"&amp;MID(jaar_zip[[#This Row],[YYYYMMDD]],5,2)&amp;"-"&amp;LEFT(jaar_zip[[#This Row],[YYYYMMDD]],4))</f>
        <v>45380</v>
      </c>
      <c r="K4200" s="101" t="str">
        <f>IF(AND(VALUE(MONTH(jaar_zip[[#This Row],[Datum]]))=1,VALUE(WEEKNUM(jaar_zip[[#This Row],[Datum]],21))&gt;51),RIGHT(YEAR(jaar_zip[[#This Row],[Datum]])-1,2),RIGHT(YEAR(jaar_zip[[#This Row],[Datum]]),2))&amp;"-"&amp; TEXT(WEEKNUM(jaar_zip[[#This Row],[Datum]],21),"00")</f>
        <v>24-13</v>
      </c>
      <c r="L4200" s="101">
        <f>MONTH(jaar_zip[[#This Row],[Datum]])</f>
        <v>3</v>
      </c>
      <c r="M4200" s="101">
        <f>IF(ISNUMBER(jaar_zip[[#This Row],[etmaaltemperatuur]]),IF(jaar_zip[[#This Row],[etmaaltemperatuur]]&lt;stookgrens,stookgrens-jaar_zip[[#This Row],[etmaaltemperatuur]],0),"")</f>
        <v>8.1</v>
      </c>
      <c r="N4200" s="101">
        <f>IF(ISNUMBER(jaar_zip[[#This Row],[graaddagen]]),IF(OR(MONTH(jaar_zip[[#This Row],[Datum]])=1,MONTH(jaar_zip[[#This Row],[Datum]])=2,MONTH(jaar_zip[[#This Row],[Datum]])=11,MONTH(jaar_zip[[#This Row],[Datum]])=12),1.1,IF(OR(MONTH(jaar_zip[[#This Row],[Datum]])=3,MONTH(jaar_zip[[#This Row],[Datum]])=10),1,0.8))*jaar_zip[[#This Row],[graaddagen]],"")</f>
        <v>8.1</v>
      </c>
      <c r="O4200" s="101">
        <f>IF(ISNUMBER(jaar_zip[[#This Row],[etmaaltemperatuur]]),IF(jaar_zip[[#This Row],[etmaaltemperatuur]]&gt;stookgrens,jaar_zip[[#This Row],[etmaaltemperatuur]]-stookgrens,0),"")</f>
        <v>0</v>
      </c>
    </row>
    <row r="4201" spans="1:15" x14ac:dyDescent="0.25">
      <c r="A4201">
        <v>279</v>
      </c>
      <c r="B4201">
        <v>20240330</v>
      </c>
      <c r="C4201">
        <v>3.6</v>
      </c>
      <c r="D4201">
        <v>10.5</v>
      </c>
      <c r="E4201">
        <v>844</v>
      </c>
      <c r="F4201">
        <v>0.1</v>
      </c>
      <c r="G4201">
        <v>997.1</v>
      </c>
      <c r="H4201">
        <v>87</v>
      </c>
      <c r="I4201" s="101" t="s">
        <v>27</v>
      </c>
      <c r="J4201" s="1">
        <f>DATEVALUE(RIGHT(jaar_zip[[#This Row],[YYYYMMDD]],2)&amp;"-"&amp;MID(jaar_zip[[#This Row],[YYYYMMDD]],5,2)&amp;"-"&amp;LEFT(jaar_zip[[#This Row],[YYYYMMDD]],4))</f>
        <v>45381</v>
      </c>
      <c r="K4201" s="101" t="str">
        <f>IF(AND(VALUE(MONTH(jaar_zip[[#This Row],[Datum]]))=1,VALUE(WEEKNUM(jaar_zip[[#This Row],[Datum]],21))&gt;51),RIGHT(YEAR(jaar_zip[[#This Row],[Datum]])-1,2),RIGHT(YEAR(jaar_zip[[#This Row],[Datum]]),2))&amp;"-"&amp; TEXT(WEEKNUM(jaar_zip[[#This Row],[Datum]],21),"00")</f>
        <v>24-13</v>
      </c>
      <c r="L4201" s="101">
        <f>MONTH(jaar_zip[[#This Row],[Datum]])</f>
        <v>3</v>
      </c>
      <c r="M4201" s="101">
        <f>IF(ISNUMBER(jaar_zip[[#This Row],[etmaaltemperatuur]]),IF(jaar_zip[[#This Row],[etmaaltemperatuur]]&lt;stookgrens,stookgrens-jaar_zip[[#This Row],[etmaaltemperatuur]],0),"")</f>
        <v>7.5</v>
      </c>
      <c r="N4201" s="101">
        <f>IF(ISNUMBER(jaar_zip[[#This Row],[graaddagen]]),IF(OR(MONTH(jaar_zip[[#This Row],[Datum]])=1,MONTH(jaar_zip[[#This Row],[Datum]])=2,MONTH(jaar_zip[[#This Row],[Datum]])=11,MONTH(jaar_zip[[#This Row],[Datum]])=12),1.1,IF(OR(MONTH(jaar_zip[[#This Row],[Datum]])=3,MONTH(jaar_zip[[#This Row],[Datum]])=10),1,0.8))*jaar_zip[[#This Row],[graaddagen]],"")</f>
        <v>7.5</v>
      </c>
      <c r="O4201" s="101">
        <f>IF(ISNUMBER(jaar_zip[[#This Row],[etmaaltemperatuur]]),IF(jaar_zip[[#This Row],[etmaaltemperatuur]]&gt;stookgrens,jaar_zip[[#This Row],[etmaaltemperatuur]]-stookgrens,0),"")</f>
        <v>0</v>
      </c>
    </row>
    <row r="4202" spans="1:15" x14ac:dyDescent="0.25">
      <c r="A4202">
        <v>279</v>
      </c>
      <c r="B4202">
        <v>20240331</v>
      </c>
      <c r="C4202">
        <v>3.4</v>
      </c>
      <c r="D4202">
        <v>9.9</v>
      </c>
      <c r="E4202">
        <v>1130</v>
      </c>
      <c r="F4202">
        <v>2.1</v>
      </c>
      <c r="G4202">
        <v>997.7</v>
      </c>
      <c r="H4202">
        <v>88</v>
      </c>
      <c r="I4202" s="101" t="s">
        <v>27</v>
      </c>
      <c r="J4202" s="1">
        <f>DATEVALUE(RIGHT(jaar_zip[[#This Row],[YYYYMMDD]],2)&amp;"-"&amp;MID(jaar_zip[[#This Row],[YYYYMMDD]],5,2)&amp;"-"&amp;LEFT(jaar_zip[[#This Row],[YYYYMMDD]],4))</f>
        <v>45382</v>
      </c>
      <c r="K4202" s="101" t="str">
        <f>IF(AND(VALUE(MONTH(jaar_zip[[#This Row],[Datum]]))=1,VALUE(WEEKNUM(jaar_zip[[#This Row],[Datum]],21))&gt;51),RIGHT(YEAR(jaar_zip[[#This Row],[Datum]])-1,2),RIGHT(YEAR(jaar_zip[[#This Row],[Datum]]),2))&amp;"-"&amp; TEXT(WEEKNUM(jaar_zip[[#This Row],[Datum]],21),"00")</f>
        <v>24-13</v>
      </c>
      <c r="L4202" s="101">
        <f>MONTH(jaar_zip[[#This Row],[Datum]])</f>
        <v>3</v>
      </c>
      <c r="M4202" s="101">
        <f>IF(ISNUMBER(jaar_zip[[#This Row],[etmaaltemperatuur]]),IF(jaar_zip[[#This Row],[etmaaltemperatuur]]&lt;stookgrens,stookgrens-jaar_zip[[#This Row],[etmaaltemperatuur]],0),"")</f>
        <v>8.1</v>
      </c>
      <c r="N4202" s="101">
        <f>IF(ISNUMBER(jaar_zip[[#This Row],[graaddagen]]),IF(OR(MONTH(jaar_zip[[#This Row],[Datum]])=1,MONTH(jaar_zip[[#This Row],[Datum]])=2,MONTH(jaar_zip[[#This Row],[Datum]])=11,MONTH(jaar_zip[[#This Row],[Datum]])=12),1.1,IF(OR(MONTH(jaar_zip[[#This Row],[Datum]])=3,MONTH(jaar_zip[[#This Row],[Datum]])=10),1,0.8))*jaar_zip[[#This Row],[graaddagen]],"")</f>
        <v>8.1</v>
      </c>
      <c r="O4202" s="101">
        <f>IF(ISNUMBER(jaar_zip[[#This Row],[etmaaltemperatuur]]),IF(jaar_zip[[#This Row],[etmaaltemperatuur]]&gt;stookgrens,jaar_zip[[#This Row],[etmaaltemperatuur]]-stookgrens,0),"")</f>
        <v>0</v>
      </c>
    </row>
    <row r="4203" spans="1:15" x14ac:dyDescent="0.25">
      <c r="A4203">
        <v>279</v>
      </c>
      <c r="B4203">
        <v>20240401</v>
      </c>
      <c r="C4203">
        <v>3.3</v>
      </c>
      <c r="D4203">
        <v>9.3000000000000007</v>
      </c>
      <c r="E4203">
        <v>601</v>
      </c>
      <c r="F4203">
        <v>0.2</v>
      </c>
      <c r="G4203">
        <v>996.2</v>
      </c>
      <c r="H4203">
        <v>90</v>
      </c>
      <c r="I4203" s="101" t="s">
        <v>27</v>
      </c>
      <c r="J4203" s="1">
        <f>DATEVALUE(RIGHT(jaar_zip[[#This Row],[YYYYMMDD]],2)&amp;"-"&amp;MID(jaar_zip[[#This Row],[YYYYMMDD]],5,2)&amp;"-"&amp;LEFT(jaar_zip[[#This Row],[YYYYMMDD]],4))</f>
        <v>45383</v>
      </c>
      <c r="K4203" s="101" t="str">
        <f>IF(AND(VALUE(MONTH(jaar_zip[[#This Row],[Datum]]))=1,VALUE(WEEKNUM(jaar_zip[[#This Row],[Datum]],21))&gt;51),RIGHT(YEAR(jaar_zip[[#This Row],[Datum]])-1,2),RIGHT(YEAR(jaar_zip[[#This Row],[Datum]]),2))&amp;"-"&amp; TEXT(WEEKNUM(jaar_zip[[#This Row],[Datum]],21),"00")</f>
        <v>24-14</v>
      </c>
      <c r="L4203" s="101">
        <f>MONTH(jaar_zip[[#This Row],[Datum]])</f>
        <v>4</v>
      </c>
      <c r="M4203" s="101">
        <f>IF(ISNUMBER(jaar_zip[[#This Row],[etmaaltemperatuur]]),IF(jaar_zip[[#This Row],[etmaaltemperatuur]]&lt;stookgrens,stookgrens-jaar_zip[[#This Row],[etmaaltemperatuur]],0),"")</f>
        <v>8.6999999999999993</v>
      </c>
      <c r="N4203" s="101">
        <f>IF(ISNUMBER(jaar_zip[[#This Row],[graaddagen]]),IF(OR(MONTH(jaar_zip[[#This Row],[Datum]])=1,MONTH(jaar_zip[[#This Row],[Datum]])=2,MONTH(jaar_zip[[#This Row],[Datum]])=11,MONTH(jaar_zip[[#This Row],[Datum]])=12),1.1,IF(OR(MONTH(jaar_zip[[#This Row],[Datum]])=3,MONTH(jaar_zip[[#This Row],[Datum]])=10),1,0.8))*jaar_zip[[#This Row],[graaddagen]],"")</f>
        <v>6.96</v>
      </c>
      <c r="O4203" s="101">
        <f>IF(ISNUMBER(jaar_zip[[#This Row],[etmaaltemperatuur]]),IF(jaar_zip[[#This Row],[etmaaltemperatuur]]&gt;stookgrens,jaar_zip[[#This Row],[etmaaltemperatuur]]-stookgrens,0),"")</f>
        <v>0</v>
      </c>
    </row>
    <row r="4204" spans="1:15" x14ac:dyDescent="0.25">
      <c r="A4204">
        <v>279</v>
      </c>
      <c r="B4204">
        <v>20240402</v>
      </c>
      <c r="C4204">
        <v>4.5999999999999996</v>
      </c>
      <c r="D4204">
        <v>9.1</v>
      </c>
      <c r="E4204">
        <v>814</v>
      </c>
      <c r="F4204">
        <v>2.1</v>
      </c>
      <c r="G4204">
        <v>1004.4</v>
      </c>
      <c r="H4204">
        <v>87</v>
      </c>
      <c r="I4204" s="101" t="s">
        <v>27</v>
      </c>
      <c r="J4204" s="1">
        <f>DATEVALUE(RIGHT(jaar_zip[[#This Row],[YYYYMMDD]],2)&amp;"-"&amp;MID(jaar_zip[[#This Row],[YYYYMMDD]],5,2)&amp;"-"&amp;LEFT(jaar_zip[[#This Row],[YYYYMMDD]],4))</f>
        <v>45384</v>
      </c>
      <c r="K4204" s="101" t="str">
        <f>IF(AND(VALUE(MONTH(jaar_zip[[#This Row],[Datum]]))=1,VALUE(WEEKNUM(jaar_zip[[#This Row],[Datum]],21))&gt;51),RIGHT(YEAR(jaar_zip[[#This Row],[Datum]])-1,2),RIGHT(YEAR(jaar_zip[[#This Row],[Datum]]),2))&amp;"-"&amp; TEXT(WEEKNUM(jaar_zip[[#This Row],[Datum]],21),"00")</f>
        <v>24-14</v>
      </c>
      <c r="L4204" s="101">
        <f>MONTH(jaar_zip[[#This Row],[Datum]])</f>
        <v>4</v>
      </c>
      <c r="M4204" s="101">
        <f>IF(ISNUMBER(jaar_zip[[#This Row],[etmaaltemperatuur]]),IF(jaar_zip[[#This Row],[etmaaltemperatuur]]&lt;stookgrens,stookgrens-jaar_zip[[#This Row],[etmaaltemperatuur]],0),"")</f>
        <v>8.9</v>
      </c>
      <c r="N4204" s="101">
        <f>IF(ISNUMBER(jaar_zip[[#This Row],[graaddagen]]),IF(OR(MONTH(jaar_zip[[#This Row],[Datum]])=1,MONTH(jaar_zip[[#This Row],[Datum]])=2,MONTH(jaar_zip[[#This Row],[Datum]])=11,MONTH(jaar_zip[[#This Row],[Datum]])=12),1.1,IF(OR(MONTH(jaar_zip[[#This Row],[Datum]])=3,MONTH(jaar_zip[[#This Row],[Datum]])=10),1,0.8))*jaar_zip[[#This Row],[graaddagen]],"")</f>
        <v>7.120000000000001</v>
      </c>
      <c r="O4204" s="101">
        <f>IF(ISNUMBER(jaar_zip[[#This Row],[etmaaltemperatuur]]),IF(jaar_zip[[#This Row],[etmaaltemperatuur]]&gt;stookgrens,jaar_zip[[#This Row],[etmaaltemperatuur]]-stookgrens,0),"")</f>
        <v>0</v>
      </c>
    </row>
    <row r="4205" spans="1:15" x14ac:dyDescent="0.25">
      <c r="A4205">
        <v>279</v>
      </c>
      <c r="B4205">
        <v>20240403</v>
      </c>
      <c r="C4205">
        <v>4.2</v>
      </c>
      <c r="D4205">
        <v>10.3</v>
      </c>
      <c r="E4205">
        <v>481</v>
      </c>
      <c r="F4205">
        <v>9</v>
      </c>
      <c r="G4205">
        <v>1003.9</v>
      </c>
      <c r="H4205">
        <v>93</v>
      </c>
      <c r="I4205" s="101" t="s">
        <v>27</v>
      </c>
      <c r="J4205" s="1">
        <f>DATEVALUE(RIGHT(jaar_zip[[#This Row],[YYYYMMDD]],2)&amp;"-"&amp;MID(jaar_zip[[#This Row],[YYYYMMDD]],5,2)&amp;"-"&amp;LEFT(jaar_zip[[#This Row],[YYYYMMDD]],4))</f>
        <v>45385</v>
      </c>
      <c r="K4205" s="101" t="str">
        <f>IF(AND(VALUE(MONTH(jaar_zip[[#This Row],[Datum]]))=1,VALUE(WEEKNUM(jaar_zip[[#This Row],[Datum]],21))&gt;51),RIGHT(YEAR(jaar_zip[[#This Row],[Datum]])-1,2),RIGHT(YEAR(jaar_zip[[#This Row],[Datum]]),2))&amp;"-"&amp; TEXT(WEEKNUM(jaar_zip[[#This Row],[Datum]],21),"00")</f>
        <v>24-14</v>
      </c>
      <c r="L4205" s="101">
        <f>MONTH(jaar_zip[[#This Row],[Datum]])</f>
        <v>4</v>
      </c>
      <c r="M4205" s="101">
        <f>IF(ISNUMBER(jaar_zip[[#This Row],[etmaaltemperatuur]]),IF(jaar_zip[[#This Row],[etmaaltemperatuur]]&lt;stookgrens,stookgrens-jaar_zip[[#This Row],[etmaaltemperatuur]],0),"")</f>
        <v>7.6999999999999993</v>
      </c>
      <c r="N4205" s="101">
        <f>IF(ISNUMBER(jaar_zip[[#This Row],[graaddagen]]),IF(OR(MONTH(jaar_zip[[#This Row],[Datum]])=1,MONTH(jaar_zip[[#This Row],[Datum]])=2,MONTH(jaar_zip[[#This Row],[Datum]])=11,MONTH(jaar_zip[[#This Row],[Datum]])=12),1.1,IF(OR(MONTH(jaar_zip[[#This Row],[Datum]])=3,MONTH(jaar_zip[[#This Row],[Datum]])=10),1,0.8))*jaar_zip[[#This Row],[graaddagen]],"")</f>
        <v>6.16</v>
      </c>
      <c r="O4205" s="101">
        <f>IF(ISNUMBER(jaar_zip[[#This Row],[etmaaltemperatuur]]),IF(jaar_zip[[#This Row],[etmaaltemperatuur]]&gt;stookgrens,jaar_zip[[#This Row],[etmaaltemperatuur]]-stookgrens,0),"")</f>
        <v>0</v>
      </c>
    </row>
    <row r="4206" spans="1:15" x14ac:dyDescent="0.25">
      <c r="A4206">
        <v>279</v>
      </c>
      <c r="B4206">
        <v>20240404</v>
      </c>
      <c r="C4206">
        <v>5.9</v>
      </c>
      <c r="D4206">
        <v>11.1</v>
      </c>
      <c r="E4206">
        <v>737</v>
      </c>
      <c r="F4206">
        <v>5.5</v>
      </c>
      <c r="G4206">
        <v>1004.4</v>
      </c>
      <c r="H4206">
        <v>85</v>
      </c>
      <c r="I4206" s="101" t="s">
        <v>27</v>
      </c>
      <c r="J4206" s="1">
        <f>DATEVALUE(RIGHT(jaar_zip[[#This Row],[YYYYMMDD]],2)&amp;"-"&amp;MID(jaar_zip[[#This Row],[YYYYMMDD]],5,2)&amp;"-"&amp;LEFT(jaar_zip[[#This Row],[YYYYMMDD]],4))</f>
        <v>45386</v>
      </c>
      <c r="K4206" s="101" t="str">
        <f>IF(AND(VALUE(MONTH(jaar_zip[[#This Row],[Datum]]))=1,VALUE(WEEKNUM(jaar_zip[[#This Row],[Datum]],21))&gt;51),RIGHT(YEAR(jaar_zip[[#This Row],[Datum]])-1,2),RIGHT(YEAR(jaar_zip[[#This Row],[Datum]]),2))&amp;"-"&amp; TEXT(WEEKNUM(jaar_zip[[#This Row],[Datum]],21),"00")</f>
        <v>24-14</v>
      </c>
      <c r="L4206" s="101">
        <f>MONTH(jaar_zip[[#This Row],[Datum]])</f>
        <v>4</v>
      </c>
      <c r="M4206" s="101">
        <f>IF(ISNUMBER(jaar_zip[[#This Row],[etmaaltemperatuur]]),IF(jaar_zip[[#This Row],[etmaaltemperatuur]]&lt;stookgrens,stookgrens-jaar_zip[[#This Row],[etmaaltemperatuur]],0),"")</f>
        <v>6.9</v>
      </c>
      <c r="N4206" s="101">
        <f>IF(ISNUMBER(jaar_zip[[#This Row],[graaddagen]]),IF(OR(MONTH(jaar_zip[[#This Row],[Datum]])=1,MONTH(jaar_zip[[#This Row],[Datum]])=2,MONTH(jaar_zip[[#This Row],[Datum]])=11,MONTH(jaar_zip[[#This Row],[Datum]])=12),1.1,IF(OR(MONTH(jaar_zip[[#This Row],[Datum]])=3,MONTH(jaar_zip[[#This Row],[Datum]])=10),1,0.8))*jaar_zip[[#This Row],[graaddagen]],"")</f>
        <v>5.5200000000000005</v>
      </c>
      <c r="O4206" s="101">
        <f>IF(ISNUMBER(jaar_zip[[#This Row],[etmaaltemperatuur]]),IF(jaar_zip[[#This Row],[etmaaltemperatuur]]&gt;stookgrens,jaar_zip[[#This Row],[etmaaltemperatuur]]-stookgrens,0),"")</f>
        <v>0</v>
      </c>
    </row>
    <row r="4207" spans="1:15" x14ac:dyDescent="0.25">
      <c r="A4207">
        <v>279</v>
      </c>
      <c r="B4207">
        <v>20240405</v>
      </c>
      <c r="C4207">
        <v>5.7</v>
      </c>
      <c r="D4207">
        <v>12.9</v>
      </c>
      <c r="E4207">
        <v>787</v>
      </c>
      <c r="F4207">
        <v>4.4000000000000004</v>
      </c>
      <c r="G4207">
        <v>1008</v>
      </c>
      <c r="H4207">
        <v>84</v>
      </c>
      <c r="I4207" s="101" t="s">
        <v>27</v>
      </c>
      <c r="J4207" s="1">
        <f>DATEVALUE(RIGHT(jaar_zip[[#This Row],[YYYYMMDD]],2)&amp;"-"&amp;MID(jaar_zip[[#This Row],[YYYYMMDD]],5,2)&amp;"-"&amp;LEFT(jaar_zip[[#This Row],[YYYYMMDD]],4))</f>
        <v>45387</v>
      </c>
      <c r="K4207" s="101" t="str">
        <f>IF(AND(VALUE(MONTH(jaar_zip[[#This Row],[Datum]]))=1,VALUE(WEEKNUM(jaar_zip[[#This Row],[Datum]],21))&gt;51),RIGHT(YEAR(jaar_zip[[#This Row],[Datum]])-1,2),RIGHT(YEAR(jaar_zip[[#This Row],[Datum]]),2))&amp;"-"&amp; TEXT(WEEKNUM(jaar_zip[[#This Row],[Datum]],21),"00")</f>
        <v>24-14</v>
      </c>
      <c r="L4207" s="101">
        <f>MONTH(jaar_zip[[#This Row],[Datum]])</f>
        <v>4</v>
      </c>
      <c r="M4207" s="101">
        <f>IF(ISNUMBER(jaar_zip[[#This Row],[etmaaltemperatuur]]),IF(jaar_zip[[#This Row],[etmaaltemperatuur]]&lt;stookgrens,stookgrens-jaar_zip[[#This Row],[etmaaltemperatuur]],0),"")</f>
        <v>5.0999999999999996</v>
      </c>
      <c r="N4207" s="101">
        <f>IF(ISNUMBER(jaar_zip[[#This Row],[graaddagen]]),IF(OR(MONTH(jaar_zip[[#This Row],[Datum]])=1,MONTH(jaar_zip[[#This Row],[Datum]])=2,MONTH(jaar_zip[[#This Row],[Datum]])=11,MONTH(jaar_zip[[#This Row],[Datum]])=12),1.1,IF(OR(MONTH(jaar_zip[[#This Row],[Datum]])=3,MONTH(jaar_zip[[#This Row],[Datum]])=10),1,0.8))*jaar_zip[[#This Row],[graaddagen]],"")</f>
        <v>4.08</v>
      </c>
      <c r="O4207" s="101">
        <f>IF(ISNUMBER(jaar_zip[[#This Row],[etmaaltemperatuur]]),IF(jaar_zip[[#This Row],[etmaaltemperatuur]]&gt;stookgrens,jaar_zip[[#This Row],[etmaaltemperatuur]]-stookgrens,0),"")</f>
        <v>0</v>
      </c>
    </row>
    <row r="4208" spans="1:15" x14ac:dyDescent="0.25">
      <c r="A4208">
        <v>279</v>
      </c>
      <c r="B4208">
        <v>20240406</v>
      </c>
      <c r="C4208">
        <v>4</v>
      </c>
      <c r="D4208">
        <v>17.2</v>
      </c>
      <c r="E4208">
        <v>1532</v>
      </c>
      <c r="F4208">
        <v>0</v>
      </c>
      <c r="G4208">
        <v>1009.2</v>
      </c>
      <c r="H4208">
        <v>70</v>
      </c>
      <c r="I4208" s="101" t="s">
        <v>27</v>
      </c>
      <c r="J4208" s="1">
        <f>DATEVALUE(RIGHT(jaar_zip[[#This Row],[YYYYMMDD]],2)&amp;"-"&amp;MID(jaar_zip[[#This Row],[YYYYMMDD]],5,2)&amp;"-"&amp;LEFT(jaar_zip[[#This Row],[YYYYMMDD]],4))</f>
        <v>45388</v>
      </c>
      <c r="K4208" s="101" t="str">
        <f>IF(AND(VALUE(MONTH(jaar_zip[[#This Row],[Datum]]))=1,VALUE(WEEKNUM(jaar_zip[[#This Row],[Datum]],21))&gt;51),RIGHT(YEAR(jaar_zip[[#This Row],[Datum]])-1,2),RIGHT(YEAR(jaar_zip[[#This Row],[Datum]]),2))&amp;"-"&amp; TEXT(WEEKNUM(jaar_zip[[#This Row],[Datum]],21),"00")</f>
        <v>24-14</v>
      </c>
      <c r="L4208" s="101">
        <f>MONTH(jaar_zip[[#This Row],[Datum]])</f>
        <v>4</v>
      </c>
      <c r="M4208" s="101">
        <f>IF(ISNUMBER(jaar_zip[[#This Row],[etmaaltemperatuur]]),IF(jaar_zip[[#This Row],[etmaaltemperatuur]]&lt;stookgrens,stookgrens-jaar_zip[[#This Row],[etmaaltemperatuur]],0),"")</f>
        <v>0.80000000000000071</v>
      </c>
      <c r="N4208" s="101">
        <f>IF(ISNUMBER(jaar_zip[[#This Row],[graaddagen]]),IF(OR(MONTH(jaar_zip[[#This Row],[Datum]])=1,MONTH(jaar_zip[[#This Row],[Datum]])=2,MONTH(jaar_zip[[#This Row],[Datum]])=11,MONTH(jaar_zip[[#This Row],[Datum]])=12),1.1,IF(OR(MONTH(jaar_zip[[#This Row],[Datum]])=3,MONTH(jaar_zip[[#This Row],[Datum]])=10),1,0.8))*jaar_zip[[#This Row],[graaddagen]],"")</f>
        <v>0.64000000000000057</v>
      </c>
      <c r="O4208" s="101">
        <f>IF(ISNUMBER(jaar_zip[[#This Row],[etmaaltemperatuur]]),IF(jaar_zip[[#This Row],[etmaaltemperatuur]]&gt;stookgrens,jaar_zip[[#This Row],[etmaaltemperatuur]]-stookgrens,0),"")</f>
        <v>0</v>
      </c>
    </row>
    <row r="4209" spans="1:15" x14ac:dyDescent="0.25">
      <c r="A4209">
        <v>279</v>
      </c>
      <c r="B4209">
        <v>20240407</v>
      </c>
      <c r="C4209">
        <v>5.5</v>
      </c>
      <c r="D4209">
        <v>16.600000000000001</v>
      </c>
      <c r="E4209">
        <v>1866</v>
      </c>
      <c r="F4209">
        <v>0.7</v>
      </c>
      <c r="G4209">
        <v>1011.8</v>
      </c>
      <c r="H4209">
        <v>64</v>
      </c>
      <c r="I4209" s="101" t="s">
        <v>27</v>
      </c>
      <c r="J4209" s="1">
        <f>DATEVALUE(RIGHT(jaar_zip[[#This Row],[YYYYMMDD]],2)&amp;"-"&amp;MID(jaar_zip[[#This Row],[YYYYMMDD]],5,2)&amp;"-"&amp;LEFT(jaar_zip[[#This Row],[YYYYMMDD]],4))</f>
        <v>45389</v>
      </c>
      <c r="K4209" s="101" t="str">
        <f>IF(AND(VALUE(MONTH(jaar_zip[[#This Row],[Datum]]))=1,VALUE(WEEKNUM(jaar_zip[[#This Row],[Datum]],21))&gt;51),RIGHT(YEAR(jaar_zip[[#This Row],[Datum]])-1,2),RIGHT(YEAR(jaar_zip[[#This Row],[Datum]]),2))&amp;"-"&amp; TEXT(WEEKNUM(jaar_zip[[#This Row],[Datum]],21),"00")</f>
        <v>24-14</v>
      </c>
      <c r="L4209" s="101">
        <f>MONTH(jaar_zip[[#This Row],[Datum]])</f>
        <v>4</v>
      </c>
      <c r="M4209" s="101">
        <f>IF(ISNUMBER(jaar_zip[[#This Row],[etmaaltemperatuur]]),IF(jaar_zip[[#This Row],[etmaaltemperatuur]]&lt;stookgrens,stookgrens-jaar_zip[[#This Row],[etmaaltemperatuur]],0),"")</f>
        <v>1.3999999999999986</v>
      </c>
      <c r="N4209" s="101">
        <f>IF(ISNUMBER(jaar_zip[[#This Row],[graaddagen]]),IF(OR(MONTH(jaar_zip[[#This Row],[Datum]])=1,MONTH(jaar_zip[[#This Row],[Datum]])=2,MONTH(jaar_zip[[#This Row],[Datum]])=11,MONTH(jaar_zip[[#This Row],[Datum]])=12),1.1,IF(OR(MONTH(jaar_zip[[#This Row],[Datum]])=3,MONTH(jaar_zip[[#This Row],[Datum]])=10),1,0.8))*jaar_zip[[#This Row],[graaddagen]],"")</f>
        <v>1.119999999999999</v>
      </c>
      <c r="O4209" s="101">
        <f>IF(ISNUMBER(jaar_zip[[#This Row],[etmaaltemperatuur]]),IF(jaar_zip[[#This Row],[etmaaltemperatuur]]&gt;stookgrens,jaar_zip[[#This Row],[etmaaltemperatuur]]-stookgrens,0),"")</f>
        <v>0</v>
      </c>
    </row>
    <row r="4210" spans="1:15" x14ac:dyDescent="0.25">
      <c r="A4210">
        <v>279</v>
      </c>
      <c r="B4210">
        <v>20240408</v>
      </c>
      <c r="C4210">
        <v>2.6</v>
      </c>
      <c r="D4210">
        <v>14.6</v>
      </c>
      <c r="E4210">
        <v>1114</v>
      </c>
      <c r="F4210">
        <v>0.4</v>
      </c>
      <c r="G4210">
        <v>1008.3</v>
      </c>
      <c r="H4210">
        <v>87</v>
      </c>
      <c r="I4210" s="101" t="s">
        <v>27</v>
      </c>
      <c r="J4210" s="1">
        <f>DATEVALUE(RIGHT(jaar_zip[[#This Row],[YYYYMMDD]],2)&amp;"-"&amp;MID(jaar_zip[[#This Row],[YYYYMMDD]],5,2)&amp;"-"&amp;LEFT(jaar_zip[[#This Row],[YYYYMMDD]],4))</f>
        <v>45390</v>
      </c>
      <c r="K4210" s="101" t="str">
        <f>IF(AND(VALUE(MONTH(jaar_zip[[#This Row],[Datum]]))=1,VALUE(WEEKNUM(jaar_zip[[#This Row],[Datum]],21))&gt;51),RIGHT(YEAR(jaar_zip[[#This Row],[Datum]])-1,2),RIGHT(YEAR(jaar_zip[[#This Row],[Datum]]),2))&amp;"-"&amp; TEXT(WEEKNUM(jaar_zip[[#This Row],[Datum]],21),"00")</f>
        <v>24-15</v>
      </c>
      <c r="L4210" s="101">
        <f>MONTH(jaar_zip[[#This Row],[Datum]])</f>
        <v>4</v>
      </c>
      <c r="M4210" s="101">
        <f>IF(ISNUMBER(jaar_zip[[#This Row],[etmaaltemperatuur]]),IF(jaar_zip[[#This Row],[etmaaltemperatuur]]&lt;stookgrens,stookgrens-jaar_zip[[#This Row],[etmaaltemperatuur]],0),"")</f>
        <v>3.4000000000000004</v>
      </c>
      <c r="N4210" s="101">
        <f>IF(ISNUMBER(jaar_zip[[#This Row],[graaddagen]]),IF(OR(MONTH(jaar_zip[[#This Row],[Datum]])=1,MONTH(jaar_zip[[#This Row],[Datum]])=2,MONTH(jaar_zip[[#This Row],[Datum]])=11,MONTH(jaar_zip[[#This Row],[Datum]])=12),1.1,IF(OR(MONTH(jaar_zip[[#This Row],[Datum]])=3,MONTH(jaar_zip[[#This Row],[Datum]])=10),1,0.8))*jaar_zip[[#This Row],[graaddagen]],"")</f>
        <v>2.7200000000000006</v>
      </c>
      <c r="O4210" s="101">
        <f>IF(ISNUMBER(jaar_zip[[#This Row],[etmaaltemperatuur]]),IF(jaar_zip[[#This Row],[etmaaltemperatuur]]&gt;stookgrens,jaar_zip[[#This Row],[etmaaltemperatuur]]-stookgrens,0),"")</f>
        <v>0</v>
      </c>
    </row>
    <row r="4211" spans="1:15" x14ac:dyDescent="0.25">
      <c r="A4211">
        <v>279</v>
      </c>
      <c r="B4211">
        <v>20240409</v>
      </c>
      <c r="C4211">
        <v>6.5</v>
      </c>
      <c r="D4211">
        <v>11.9</v>
      </c>
      <c r="E4211">
        <v>892</v>
      </c>
      <c r="F4211">
        <v>1.1000000000000001</v>
      </c>
      <c r="G4211">
        <v>1008.9</v>
      </c>
      <c r="H4211">
        <v>79</v>
      </c>
      <c r="I4211" s="101" t="s">
        <v>27</v>
      </c>
      <c r="J4211" s="1">
        <f>DATEVALUE(RIGHT(jaar_zip[[#This Row],[YYYYMMDD]],2)&amp;"-"&amp;MID(jaar_zip[[#This Row],[YYYYMMDD]],5,2)&amp;"-"&amp;LEFT(jaar_zip[[#This Row],[YYYYMMDD]],4))</f>
        <v>45391</v>
      </c>
      <c r="K4211" s="101" t="str">
        <f>IF(AND(VALUE(MONTH(jaar_zip[[#This Row],[Datum]]))=1,VALUE(WEEKNUM(jaar_zip[[#This Row],[Datum]],21))&gt;51),RIGHT(YEAR(jaar_zip[[#This Row],[Datum]])-1,2),RIGHT(YEAR(jaar_zip[[#This Row],[Datum]]),2))&amp;"-"&amp; TEXT(WEEKNUM(jaar_zip[[#This Row],[Datum]],21),"00")</f>
        <v>24-15</v>
      </c>
      <c r="L4211" s="101">
        <f>MONTH(jaar_zip[[#This Row],[Datum]])</f>
        <v>4</v>
      </c>
      <c r="M4211" s="101">
        <f>IF(ISNUMBER(jaar_zip[[#This Row],[etmaaltemperatuur]]),IF(jaar_zip[[#This Row],[etmaaltemperatuur]]&lt;stookgrens,stookgrens-jaar_zip[[#This Row],[etmaaltemperatuur]],0),"")</f>
        <v>6.1</v>
      </c>
      <c r="N4211" s="101">
        <f>IF(ISNUMBER(jaar_zip[[#This Row],[graaddagen]]),IF(OR(MONTH(jaar_zip[[#This Row],[Datum]])=1,MONTH(jaar_zip[[#This Row],[Datum]])=2,MONTH(jaar_zip[[#This Row],[Datum]])=11,MONTH(jaar_zip[[#This Row],[Datum]])=12),1.1,IF(OR(MONTH(jaar_zip[[#This Row],[Datum]])=3,MONTH(jaar_zip[[#This Row],[Datum]])=10),1,0.8))*jaar_zip[[#This Row],[graaddagen]],"")</f>
        <v>4.88</v>
      </c>
      <c r="O4211" s="101">
        <f>IF(ISNUMBER(jaar_zip[[#This Row],[etmaaltemperatuur]]),IF(jaar_zip[[#This Row],[etmaaltemperatuur]]&gt;stookgrens,jaar_zip[[#This Row],[etmaaltemperatuur]]-stookgrens,0),"")</f>
        <v>0</v>
      </c>
    </row>
    <row r="4212" spans="1:15" x14ac:dyDescent="0.25">
      <c r="A4212">
        <v>279</v>
      </c>
      <c r="B4212">
        <v>20240410</v>
      </c>
      <c r="C4212">
        <v>4.4000000000000004</v>
      </c>
      <c r="D4212">
        <v>10.5</v>
      </c>
      <c r="E4212">
        <v>1694</v>
      </c>
      <c r="F4212">
        <v>1</v>
      </c>
      <c r="G4212">
        <v>1026</v>
      </c>
      <c r="H4212">
        <v>70</v>
      </c>
      <c r="I4212" s="101" t="s">
        <v>27</v>
      </c>
      <c r="J4212" s="1">
        <f>DATEVALUE(RIGHT(jaar_zip[[#This Row],[YYYYMMDD]],2)&amp;"-"&amp;MID(jaar_zip[[#This Row],[YYYYMMDD]],5,2)&amp;"-"&amp;LEFT(jaar_zip[[#This Row],[YYYYMMDD]],4))</f>
        <v>45392</v>
      </c>
      <c r="K4212" s="101" t="str">
        <f>IF(AND(VALUE(MONTH(jaar_zip[[#This Row],[Datum]]))=1,VALUE(WEEKNUM(jaar_zip[[#This Row],[Datum]],21))&gt;51),RIGHT(YEAR(jaar_zip[[#This Row],[Datum]])-1,2),RIGHT(YEAR(jaar_zip[[#This Row],[Datum]]),2))&amp;"-"&amp; TEXT(WEEKNUM(jaar_zip[[#This Row],[Datum]],21),"00")</f>
        <v>24-15</v>
      </c>
      <c r="L4212" s="101">
        <f>MONTH(jaar_zip[[#This Row],[Datum]])</f>
        <v>4</v>
      </c>
      <c r="M4212" s="101">
        <f>IF(ISNUMBER(jaar_zip[[#This Row],[etmaaltemperatuur]]),IF(jaar_zip[[#This Row],[etmaaltemperatuur]]&lt;stookgrens,stookgrens-jaar_zip[[#This Row],[etmaaltemperatuur]],0),"")</f>
        <v>7.5</v>
      </c>
      <c r="N4212" s="101">
        <f>IF(ISNUMBER(jaar_zip[[#This Row],[graaddagen]]),IF(OR(MONTH(jaar_zip[[#This Row],[Datum]])=1,MONTH(jaar_zip[[#This Row],[Datum]])=2,MONTH(jaar_zip[[#This Row],[Datum]])=11,MONTH(jaar_zip[[#This Row],[Datum]])=12),1.1,IF(OR(MONTH(jaar_zip[[#This Row],[Datum]])=3,MONTH(jaar_zip[[#This Row],[Datum]])=10),1,0.8))*jaar_zip[[#This Row],[graaddagen]],"")</f>
        <v>6</v>
      </c>
      <c r="O4212" s="101">
        <f>IF(ISNUMBER(jaar_zip[[#This Row],[etmaaltemperatuur]]),IF(jaar_zip[[#This Row],[etmaaltemperatuur]]&gt;stookgrens,jaar_zip[[#This Row],[etmaaltemperatuur]]-stookgrens,0),"")</f>
        <v>0</v>
      </c>
    </row>
    <row r="4213" spans="1:15" x14ac:dyDescent="0.25">
      <c r="A4213">
        <v>279</v>
      </c>
      <c r="B4213">
        <v>20240411</v>
      </c>
      <c r="C4213">
        <v>4.5999999999999996</v>
      </c>
      <c r="D4213">
        <v>12.3</v>
      </c>
      <c r="E4213">
        <v>424</v>
      </c>
      <c r="F4213">
        <v>1.9</v>
      </c>
      <c r="G4213">
        <v>1029.5</v>
      </c>
      <c r="H4213">
        <v>88</v>
      </c>
      <c r="I4213" s="101" t="s">
        <v>27</v>
      </c>
      <c r="J4213" s="1">
        <f>DATEVALUE(RIGHT(jaar_zip[[#This Row],[YYYYMMDD]],2)&amp;"-"&amp;MID(jaar_zip[[#This Row],[YYYYMMDD]],5,2)&amp;"-"&amp;LEFT(jaar_zip[[#This Row],[YYYYMMDD]],4))</f>
        <v>45393</v>
      </c>
      <c r="K4213" s="101" t="str">
        <f>IF(AND(VALUE(MONTH(jaar_zip[[#This Row],[Datum]]))=1,VALUE(WEEKNUM(jaar_zip[[#This Row],[Datum]],21))&gt;51),RIGHT(YEAR(jaar_zip[[#This Row],[Datum]])-1,2),RIGHT(YEAR(jaar_zip[[#This Row],[Datum]]),2))&amp;"-"&amp; TEXT(WEEKNUM(jaar_zip[[#This Row],[Datum]],21),"00")</f>
        <v>24-15</v>
      </c>
      <c r="L4213" s="101">
        <f>MONTH(jaar_zip[[#This Row],[Datum]])</f>
        <v>4</v>
      </c>
      <c r="M4213" s="101">
        <f>IF(ISNUMBER(jaar_zip[[#This Row],[etmaaltemperatuur]]),IF(jaar_zip[[#This Row],[etmaaltemperatuur]]&lt;stookgrens,stookgrens-jaar_zip[[#This Row],[etmaaltemperatuur]],0),"")</f>
        <v>5.6999999999999993</v>
      </c>
      <c r="N4213" s="101">
        <f>IF(ISNUMBER(jaar_zip[[#This Row],[graaddagen]]),IF(OR(MONTH(jaar_zip[[#This Row],[Datum]])=1,MONTH(jaar_zip[[#This Row],[Datum]])=2,MONTH(jaar_zip[[#This Row],[Datum]])=11,MONTH(jaar_zip[[#This Row],[Datum]])=12),1.1,IF(OR(MONTH(jaar_zip[[#This Row],[Datum]])=3,MONTH(jaar_zip[[#This Row],[Datum]])=10),1,0.8))*jaar_zip[[#This Row],[graaddagen]],"")</f>
        <v>4.5599999999999996</v>
      </c>
      <c r="O4213" s="101">
        <f>IF(ISNUMBER(jaar_zip[[#This Row],[etmaaltemperatuur]]),IF(jaar_zip[[#This Row],[etmaaltemperatuur]]&gt;stookgrens,jaar_zip[[#This Row],[etmaaltemperatuur]]-stookgrens,0),"")</f>
        <v>0</v>
      </c>
    </row>
    <row r="4214" spans="1:15" x14ac:dyDescent="0.25">
      <c r="A4214">
        <v>279</v>
      </c>
      <c r="B4214">
        <v>20240412</v>
      </c>
      <c r="C4214">
        <v>5.3</v>
      </c>
      <c r="D4214">
        <v>14.7</v>
      </c>
      <c r="E4214">
        <v>1489</v>
      </c>
      <c r="F4214">
        <v>-0.1</v>
      </c>
      <c r="G4214">
        <v>1027.9000000000001</v>
      </c>
      <c r="H4214">
        <v>79</v>
      </c>
      <c r="I4214" s="101" t="s">
        <v>27</v>
      </c>
      <c r="J4214" s="1">
        <f>DATEVALUE(RIGHT(jaar_zip[[#This Row],[YYYYMMDD]],2)&amp;"-"&amp;MID(jaar_zip[[#This Row],[YYYYMMDD]],5,2)&amp;"-"&amp;LEFT(jaar_zip[[#This Row],[YYYYMMDD]],4))</f>
        <v>45394</v>
      </c>
      <c r="K4214" s="101" t="str">
        <f>IF(AND(VALUE(MONTH(jaar_zip[[#This Row],[Datum]]))=1,VALUE(WEEKNUM(jaar_zip[[#This Row],[Datum]],21))&gt;51),RIGHT(YEAR(jaar_zip[[#This Row],[Datum]])-1,2),RIGHT(YEAR(jaar_zip[[#This Row],[Datum]]),2))&amp;"-"&amp; TEXT(WEEKNUM(jaar_zip[[#This Row],[Datum]],21),"00")</f>
        <v>24-15</v>
      </c>
      <c r="L4214" s="101">
        <f>MONTH(jaar_zip[[#This Row],[Datum]])</f>
        <v>4</v>
      </c>
      <c r="M4214" s="101">
        <f>IF(ISNUMBER(jaar_zip[[#This Row],[etmaaltemperatuur]]),IF(jaar_zip[[#This Row],[etmaaltemperatuur]]&lt;stookgrens,stookgrens-jaar_zip[[#This Row],[etmaaltemperatuur]],0),"")</f>
        <v>3.3000000000000007</v>
      </c>
      <c r="N4214" s="101">
        <f>IF(ISNUMBER(jaar_zip[[#This Row],[graaddagen]]),IF(OR(MONTH(jaar_zip[[#This Row],[Datum]])=1,MONTH(jaar_zip[[#This Row],[Datum]])=2,MONTH(jaar_zip[[#This Row],[Datum]])=11,MONTH(jaar_zip[[#This Row],[Datum]])=12),1.1,IF(OR(MONTH(jaar_zip[[#This Row],[Datum]])=3,MONTH(jaar_zip[[#This Row],[Datum]])=10),1,0.8))*jaar_zip[[#This Row],[graaddagen]],"")</f>
        <v>2.6400000000000006</v>
      </c>
      <c r="O4214" s="101">
        <f>IF(ISNUMBER(jaar_zip[[#This Row],[etmaaltemperatuur]]),IF(jaar_zip[[#This Row],[etmaaltemperatuur]]&gt;stookgrens,jaar_zip[[#This Row],[etmaaltemperatuur]]-stookgrens,0),"")</f>
        <v>0</v>
      </c>
    </row>
    <row r="4215" spans="1:15" x14ac:dyDescent="0.25">
      <c r="A4215">
        <v>279</v>
      </c>
      <c r="B4215">
        <v>20240413</v>
      </c>
      <c r="C4215">
        <v>5.0999999999999996</v>
      </c>
      <c r="D4215">
        <v>16</v>
      </c>
      <c r="E4215">
        <v>1499</v>
      </c>
      <c r="F4215">
        <v>0</v>
      </c>
      <c r="G4215">
        <v>1021.1</v>
      </c>
      <c r="H4215">
        <v>75</v>
      </c>
      <c r="I4215" s="101" t="s">
        <v>27</v>
      </c>
      <c r="J4215" s="1">
        <f>DATEVALUE(RIGHT(jaar_zip[[#This Row],[YYYYMMDD]],2)&amp;"-"&amp;MID(jaar_zip[[#This Row],[YYYYMMDD]],5,2)&amp;"-"&amp;LEFT(jaar_zip[[#This Row],[YYYYMMDD]],4))</f>
        <v>45395</v>
      </c>
      <c r="K4215" s="101" t="str">
        <f>IF(AND(VALUE(MONTH(jaar_zip[[#This Row],[Datum]]))=1,VALUE(WEEKNUM(jaar_zip[[#This Row],[Datum]],21))&gt;51),RIGHT(YEAR(jaar_zip[[#This Row],[Datum]])-1,2),RIGHT(YEAR(jaar_zip[[#This Row],[Datum]]),2))&amp;"-"&amp; TEXT(WEEKNUM(jaar_zip[[#This Row],[Datum]],21),"00")</f>
        <v>24-15</v>
      </c>
      <c r="L4215" s="101">
        <f>MONTH(jaar_zip[[#This Row],[Datum]])</f>
        <v>4</v>
      </c>
      <c r="M4215" s="101">
        <f>IF(ISNUMBER(jaar_zip[[#This Row],[etmaaltemperatuur]]),IF(jaar_zip[[#This Row],[etmaaltemperatuur]]&lt;stookgrens,stookgrens-jaar_zip[[#This Row],[etmaaltemperatuur]],0),"")</f>
        <v>2</v>
      </c>
      <c r="N4215" s="101">
        <f>IF(ISNUMBER(jaar_zip[[#This Row],[graaddagen]]),IF(OR(MONTH(jaar_zip[[#This Row],[Datum]])=1,MONTH(jaar_zip[[#This Row],[Datum]])=2,MONTH(jaar_zip[[#This Row],[Datum]])=11,MONTH(jaar_zip[[#This Row],[Datum]])=12),1.1,IF(OR(MONTH(jaar_zip[[#This Row],[Datum]])=3,MONTH(jaar_zip[[#This Row],[Datum]])=10),1,0.8))*jaar_zip[[#This Row],[graaddagen]],"")</f>
        <v>1.6</v>
      </c>
      <c r="O4215" s="101">
        <f>IF(ISNUMBER(jaar_zip[[#This Row],[etmaaltemperatuur]]),IF(jaar_zip[[#This Row],[etmaaltemperatuur]]&gt;stookgrens,jaar_zip[[#This Row],[etmaaltemperatuur]]-stookgrens,0),"")</f>
        <v>0</v>
      </c>
    </row>
    <row r="4216" spans="1:15" x14ac:dyDescent="0.25">
      <c r="A4216">
        <v>279</v>
      </c>
      <c r="B4216">
        <v>20240414</v>
      </c>
      <c r="C4216">
        <v>4</v>
      </c>
      <c r="D4216">
        <v>10.4</v>
      </c>
      <c r="E4216">
        <v>1877</v>
      </c>
      <c r="F4216">
        <v>0</v>
      </c>
      <c r="G4216">
        <v>1019.9</v>
      </c>
      <c r="H4216">
        <v>70</v>
      </c>
      <c r="I4216" s="101" t="s">
        <v>27</v>
      </c>
      <c r="J4216" s="1">
        <f>DATEVALUE(RIGHT(jaar_zip[[#This Row],[YYYYMMDD]],2)&amp;"-"&amp;MID(jaar_zip[[#This Row],[YYYYMMDD]],5,2)&amp;"-"&amp;LEFT(jaar_zip[[#This Row],[YYYYMMDD]],4))</f>
        <v>45396</v>
      </c>
      <c r="K4216" s="101" t="str">
        <f>IF(AND(VALUE(MONTH(jaar_zip[[#This Row],[Datum]]))=1,VALUE(WEEKNUM(jaar_zip[[#This Row],[Datum]],21))&gt;51),RIGHT(YEAR(jaar_zip[[#This Row],[Datum]])-1,2),RIGHT(YEAR(jaar_zip[[#This Row],[Datum]]),2))&amp;"-"&amp; TEXT(WEEKNUM(jaar_zip[[#This Row],[Datum]],21),"00")</f>
        <v>24-15</v>
      </c>
      <c r="L4216" s="101">
        <f>MONTH(jaar_zip[[#This Row],[Datum]])</f>
        <v>4</v>
      </c>
      <c r="M4216" s="101">
        <f>IF(ISNUMBER(jaar_zip[[#This Row],[etmaaltemperatuur]]),IF(jaar_zip[[#This Row],[etmaaltemperatuur]]&lt;stookgrens,stookgrens-jaar_zip[[#This Row],[etmaaltemperatuur]],0),"")</f>
        <v>7.6</v>
      </c>
      <c r="N4216" s="101">
        <f>IF(ISNUMBER(jaar_zip[[#This Row],[graaddagen]]),IF(OR(MONTH(jaar_zip[[#This Row],[Datum]])=1,MONTH(jaar_zip[[#This Row],[Datum]])=2,MONTH(jaar_zip[[#This Row],[Datum]])=11,MONTH(jaar_zip[[#This Row],[Datum]])=12),1.1,IF(OR(MONTH(jaar_zip[[#This Row],[Datum]])=3,MONTH(jaar_zip[[#This Row],[Datum]])=10),1,0.8))*jaar_zip[[#This Row],[graaddagen]],"")</f>
        <v>6.08</v>
      </c>
      <c r="O4216" s="101">
        <f>IF(ISNUMBER(jaar_zip[[#This Row],[etmaaltemperatuur]]),IF(jaar_zip[[#This Row],[etmaaltemperatuur]]&gt;stookgrens,jaar_zip[[#This Row],[etmaaltemperatuur]]-stookgrens,0),"")</f>
        <v>0</v>
      </c>
    </row>
    <row r="4217" spans="1:15" x14ac:dyDescent="0.25">
      <c r="A4217">
        <v>279</v>
      </c>
      <c r="B4217">
        <v>20240415</v>
      </c>
      <c r="C4217">
        <v>5.7</v>
      </c>
      <c r="D4217">
        <v>7</v>
      </c>
      <c r="E4217">
        <v>846</v>
      </c>
      <c r="F4217">
        <v>11.2</v>
      </c>
      <c r="G4217">
        <v>1003.3</v>
      </c>
      <c r="H4217">
        <v>86</v>
      </c>
      <c r="I4217" s="101" t="s">
        <v>27</v>
      </c>
      <c r="J4217" s="1">
        <f>DATEVALUE(RIGHT(jaar_zip[[#This Row],[YYYYMMDD]],2)&amp;"-"&amp;MID(jaar_zip[[#This Row],[YYYYMMDD]],5,2)&amp;"-"&amp;LEFT(jaar_zip[[#This Row],[YYYYMMDD]],4))</f>
        <v>45397</v>
      </c>
      <c r="K4217" s="101" t="str">
        <f>IF(AND(VALUE(MONTH(jaar_zip[[#This Row],[Datum]]))=1,VALUE(WEEKNUM(jaar_zip[[#This Row],[Datum]],21))&gt;51),RIGHT(YEAR(jaar_zip[[#This Row],[Datum]])-1,2),RIGHT(YEAR(jaar_zip[[#This Row],[Datum]]),2))&amp;"-"&amp; TEXT(WEEKNUM(jaar_zip[[#This Row],[Datum]],21),"00")</f>
        <v>24-16</v>
      </c>
      <c r="L4217" s="101">
        <f>MONTH(jaar_zip[[#This Row],[Datum]])</f>
        <v>4</v>
      </c>
      <c r="M4217" s="101">
        <f>IF(ISNUMBER(jaar_zip[[#This Row],[etmaaltemperatuur]]),IF(jaar_zip[[#This Row],[etmaaltemperatuur]]&lt;stookgrens,stookgrens-jaar_zip[[#This Row],[etmaaltemperatuur]],0),"")</f>
        <v>11</v>
      </c>
      <c r="N4217" s="101">
        <f>IF(ISNUMBER(jaar_zip[[#This Row],[graaddagen]]),IF(OR(MONTH(jaar_zip[[#This Row],[Datum]])=1,MONTH(jaar_zip[[#This Row],[Datum]])=2,MONTH(jaar_zip[[#This Row],[Datum]])=11,MONTH(jaar_zip[[#This Row],[Datum]])=12),1.1,IF(OR(MONTH(jaar_zip[[#This Row],[Datum]])=3,MONTH(jaar_zip[[#This Row],[Datum]])=10),1,0.8))*jaar_zip[[#This Row],[graaddagen]],"")</f>
        <v>8.8000000000000007</v>
      </c>
      <c r="O4217" s="101">
        <f>IF(ISNUMBER(jaar_zip[[#This Row],[etmaaltemperatuur]]),IF(jaar_zip[[#This Row],[etmaaltemperatuur]]&gt;stookgrens,jaar_zip[[#This Row],[etmaaltemperatuur]]-stookgrens,0),"")</f>
        <v>0</v>
      </c>
    </row>
    <row r="4218" spans="1:15" x14ac:dyDescent="0.25">
      <c r="A4218">
        <v>279</v>
      </c>
      <c r="B4218">
        <v>20240416</v>
      </c>
      <c r="C4218">
        <v>5</v>
      </c>
      <c r="D4218">
        <v>6.6</v>
      </c>
      <c r="E4218">
        <v>1015</v>
      </c>
      <c r="F4218">
        <v>6.2</v>
      </c>
      <c r="G4218">
        <v>1002.4</v>
      </c>
      <c r="H4218">
        <v>85</v>
      </c>
      <c r="I4218" s="101" t="s">
        <v>27</v>
      </c>
      <c r="J4218" s="1">
        <f>DATEVALUE(RIGHT(jaar_zip[[#This Row],[YYYYMMDD]],2)&amp;"-"&amp;MID(jaar_zip[[#This Row],[YYYYMMDD]],5,2)&amp;"-"&amp;LEFT(jaar_zip[[#This Row],[YYYYMMDD]],4))</f>
        <v>45398</v>
      </c>
      <c r="K4218" s="101" t="str">
        <f>IF(AND(VALUE(MONTH(jaar_zip[[#This Row],[Datum]]))=1,VALUE(WEEKNUM(jaar_zip[[#This Row],[Datum]],21))&gt;51),RIGHT(YEAR(jaar_zip[[#This Row],[Datum]])-1,2),RIGHT(YEAR(jaar_zip[[#This Row],[Datum]]),2))&amp;"-"&amp; TEXT(WEEKNUM(jaar_zip[[#This Row],[Datum]],21),"00")</f>
        <v>24-16</v>
      </c>
      <c r="L4218" s="101">
        <f>MONTH(jaar_zip[[#This Row],[Datum]])</f>
        <v>4</v>
      </c>
      <c r="M4218" s="101">
        <f>IF(ISNUMBER(jaar_zip[[#This Row],[etmaaltemperatuur]]),IF(jaar_zip[[#This Row],[etmaaltemperatuur]]&lt;stookgrens,stookgrens-jaar_zip[[#This Row],[etmaaltemperatuur]],0),"")</f>
        <v>11.4</v>
      </c>
      <c r="N4218" s="101">
        <f>IF(ISNUMBER(jaar_zip[[#This Row],[graaddagen]]),IF(OR(MONTH(jaar_zip[[#This Row],[Datum]])=1,MONTH(jaar_zip[[#This Row],[Datum]])=2,MONTH(jaar_zip[[#This Row],[Datum]])=11,MONTH(jaar_zip[[#This Row],[Datum]])=12),1.1,IF(OR(MONTH(jaar_zip[[#This Row],[Datum]])=3,MONTH(jaar_zip[[#This Row],[Datum]])=10),1,0.8))*jaar_zip[[#This Row],[graaddagen]],"")</f>
        <v>9.120000000000001</v>
      </c>
      <c r="O4218" s="101">
        <f>IF(ISNUMBER(jaar_zip[[#This Row],[etmaaltemperatuur]]),IF(jaar_zip[[#This Row],[etmaaltemperatuur]]&gt;stookgrens,jaar_zip[[#This Row],[etmaaltemperatuur]]-stookgrens,0),"")</f>
        <v>0</v>
      </c>
    </row>
    <row r="4219" spans="1:15" x14ac:dyDescent="0.25">
      <c r="A4219">
        <v>279</v>
      </c>
      <c r="B4219">
        <v>20240417</v>
      </c>
      <c r="C4219">
        <v>3.1</v>
      </c>
      <c r="D4219">
        <v>5.6</v>
      </c>
      <c r="E4219">
        <v>1409</v>
      </c>
      <c r="F4219">
        <v>1.7</v>
      </c>
      <c r="G4219">
        <v>1011.2</v>
      </c>
      <c r="H4219">
        <v>85</v>
      </c>
      <c r="I4219" s="101" t="s">
        <v>27</v>
      </c>
      <c r="J4219" s="1">
        <f>DATEVALUE(RIGHT(jaar_zip[[#This Row],[YYYYMMDD]],2)&amp;"-"&amp;MID(jaar_zip[[#This Row],[YYYYMMDD]],5,2)&amp;"-"&amp;LEFT(jaar_zip[[#This Row],[YYYYMMDD]],4))</f>
        <v>45399</v>
      </c>
      <c r="K4219" s="101" t="str">
        <f>IF(AND(VALUE(MONTH(jaar_zip[[#This Row],[Datum]]))=1,VALUE(WEEKNUM(jaar_zip[[#This Row],[Datum]],21))&gt;51),RIGHT(YEAR(jaar_zip[[#This Row],[Datum]])-1,2),RIGHT(YEAR(jaar_zip[[#This Row],[Datum]]),2))&amp;"-"&amp; TEXT(WEEKNUM(jaar_zip[[#This Row],[Datum]],21),"00")</f>
        <v>24-16</v>
      </c>
      <c r="L4219" s="101">
        <f>MONTH(jaar_zip[[#This Row],[Datum]])</f>
        <v>4</v>
      </c>
      <c r="M4219" s="101">
        <f>IF(ISNUMBER(jaar_zip[[#This Row],[etmaaltemperatuur]]),IF(jaar_zip[[#This Row],[etmaaltemperatuur]]&lt;stookgrens,stookgrens-jaar_zip[[#This Row],[etmaaltemperatuur]],0),"")</f>
        <v>12.4</v>
      </c>
      <c r="N4219" s="101">
        <f>IF(ISNUMBER(jaar_zip[[#This Row],[graaddagen]]),IF(OR(MONTH(jaar_zip[[#This Row],[Datum]])=1,MONTH(jaar_zip[[#This Row],[Datum]])=2,MONTH(jaar_zip[[#This Row],[Datum]])=11,MONTH(jaar_zip[[#This Row],[Datum]])=12),1.1,IF(OR(MONTH(jaar_zip[[#This Row],[Datum]])=3,MONTH(jaar_zip[[#This Row],[Datum]])=10),1,0.8))*jaar_zip[[#This Row],[graaddagen]],"")</f>
        <v>9.9200000000000017</v>
      </c>
      <c r="O4219" s="101">
        <f>IF(ISNUMBER(jaar_zip[[#This Row],[etmaaltemperatuur]]),IF(jaar_zip[[#This Row],[etmaaltemperatuur]]&gt;stookgrens,jaar_zip[[#This Row],[etmaaltemperatuur]]-stookgrens,0),"")</f>
        <v>0</v>
      </c>
    </row>
    <row r="4220" spans="1:15" x14ac:dyDescent="0.25">
      <c r="A4220">
        <v>279</v>
      </c>
      <c r="B4220">
        <v>20240418</v>
      </c>
      <c r="C4220">
        <v>4</v>
      </c>
      <c r="D4220">
        <v>6.4</v>
      </c>
      <c r="E4220">
        <v>1450</v>
      </c>
      <c r="F4220">
        <v>1.3</v>
      </c>
      <c r="G4220">
        <v>1017.2</v>
      </c>
      <c r="H4220">
        <v>79</v>
      </c>
      <c r="I4220" s="101" t="s">
        <v>27</v>
      </c>
      <c r="J4220" s="1">
        <f>DATEVALUE(RIGHT(jaar_zip[[#This Row],[YYYYMMDD]],2)&amp;"-"&amp;MID(jaar_zip[[#This Row],[YYYYMMDD]],5,2)&amp;"-"&amp;LEFT(jaar_zip[[#This Row],[YYYYMMDD]],4))</f>
        <v>45400</v>
      </c>
      <c r="K4220" s="101" t="str">
        <f>IF(AND(VALUE(MONTH(jaar_zip[[#This Row],[Datum]]))=1,VALUE(WEEKNUM(jaar_zip[[#This Row],[Datum]],21))&gt;51),RIGHT(YEAR(jaar_zip[[#This Row],[Datum]])-1,2),RIGHT(YEAR(jaar_zip[[#This Row],[Datum]]),2))&amp;"-"&amp; TEXT(WEEKNUM(jaar_zip[[#This Row],[Datum]],21),"00")</f>
        <v>24-16</v>
      </c>
      <c r="L4220" s="101">
        <f>MONTH(jaar_zip[[#This Row],[Datum]])</f>
        <v>4</v>
      </c>
      <c r="M4220" s="101">
        <f>IF(ISNUMBER(jaar_zip[[#This Row],[etmaaltemperatuur]]),IF(jaar_zip[[#This Row],[etmaaltemperatuur]]&lt;stookgrens,stookgrens-jaar_zip[[#This Row],[etmaaltemperatuur]],0),"")</f>
        <v>11.6</v>
      </c>
      <c r="N4220" s="101">
        <f>IF(ISNUMBER(jaar_zip[[#This Row],[graaddagen]]),IF(OR(MONTH(jaar_zip[[#This Row],[Datum]])=1,MONTH(jaar_zip[[#This Row],[Datum]])=2,MONTH(jaar_zip[[#This Row],[Datum]])=11,MONTH(jaar_zip[[#This Row],[Datum]])=12),1.1,IF(OR(MONTH(jaar_zip[[#This Row],[Datum]])=3,MONTH(jaar_zip[[#This Row],[Datum]])=10),1,0.8))*jaar_zip[[#This Row],[graaddagen]],"")</f>
        <v>9.2799999999999994</v>
      </c>
      <c r="O4220" s="101">
        <f>IF(ISNUMBER(jaar_zip[[#This Row],[etmaaltemperatuur]]),IF(jaar_zip[[#This Row],[etmaaltemperatuur]]&gt;stookgrens,jaar_zip[[#This Row],[etmaaltemperatuur]]-stookgrens,0),"")</f>
        <v>0</v>
      </c>
    </row>
    <row r="4221" spans="1:15" x14ac:dyDescent="0.25">
      <c r="A4221">
        <v>279</v>
      </c>
      <c r="B4221">
        <v>20240419</v>
      </c>
      <c r="C4221">
        <v>6.5</v>
      </c>
      <c r="D4221">
        <v>7.6</v>
      </c>
      <c r="E4221">
        <v>1254</v>
      </c>
      <c r="F4221">
        <v>13.9</v>
      </c>
      <c r="G4221">
        <v>1008.1</v>
      </c>
      <c r="H4221">
        <v>85</v>
      </c>
      <c r="I4221" s="101" t="s">
        <v>27</v>
      </c>
      <c r="J4221" s="1">
        <f>DATEVALUE(RIGHT(jaar_zip[[#This Row],[YYYYMMDD]],2)&amp;"-"&amp;MID(jaar_zip[[#This Row],[YYYYMMDD]],5,2)&amp;"-"&amp;LEFT(jaar_zip[[#This Row],[YYYYMMDD]],4))</f>
        <v>45401</v>
      </c>
      <c r="K4221" s="101" t="str">
        <f>IF(AND(VALUE(MONTH(jaar_zip[[#This Row],[Datum]]))=1,VALUE(WEEKNUM(jaar_zip[[#This Row],[Datum]],21))&gt;51),RIGHT(YEAR(jaar_zip[[#This Row],[Datum]])-1,2),RIGHT(YEAR(jaar_zip[[#This Row],[Datum]]),2))&amp;"-"&amp; TEXT(WEEKNUM(jaar_zip[[#This Row],[Datum]],21),"00")</f>
        <v>24-16</v>
      </c>
      <c r="L4221" s="101">
        <f>MONTH(jaar_zip[[#This Row],[Datum]])</f>
        <v>4</v>
      </c>
      <c r="M4221" s="101">
        <f>IF(ISNUMBER(jaar_zip[[#This Row],[etmaaltemperatuur]]),IF(jaar_zip[[#This Row],[etmaaltemperatuur]]&lt;stookgrens,stookgrens-jaar_zip[[#This Row],[etmaaltemperatuur]],0),"")</f>
        <v>10.4</v>
      </c>
      <c r="N4221" s="101">
        <f>IF(ISNUMBER(jaar_zip[[#This Row],[graaddagen]]),IF(OR(MONTH(jaar_zip[[#This Row],[Datum]])=1,MONTH(jaar_zip[[#This Row],[Datum]])=2,MONTH(jaar_zip[[#This Row],[Datum]])=11,MONTH(jaar_zip[[#This Row],[Datum]])=12),1.1,IF(OR(MONTH(jaar_zip[[#This Row],[Datum]])=3,MONTH(jaar_zip[[#This Row],[Datum]])=10),1,0.8))*jaar_zip[[#This Row],[graaddagen]],"")</f>
        <v>8.32</v>
      </c>
      <c r="O4221" s="101">
        <f>IF(ISNUMBER(jaar_zip[[#This Row],[etmaaltemperatuur]]),IF(jaar_zip[[#This Row],[etmaaltemperatuur]]&gt;stookgrens,jaar_zip[[#This Row],[etmaaltemperatuur]]-stookgrens,0),"")</f>
        <v>0</v>
      </c>
    </row>
    <row r="4222" spans="1:15" x14ac:dyDescent="0.25">
      <c r="A4222">
        <v>279</v>
      </c>
      <c r="B4222">
        <v>20240420</v>
      </c>
      <c r="C4222">
        <v>4.9000000000000004</v>
      </c>
      <c r="D4222">
        <v>6.1</v>
      </c>
      <c r="E4222">
        <v>1500</v>
      </c>
      <c r="F4222">
        <v>3.8</v>
      </c>
      <c r="G4222">
        <v>1019.5</v>
      </c>
      <c r="H4222">
        <v>84</v>
      </c>
      <c r="I4222" s="101" t="s">
        <v>27</v>
      </c>
      <c r="J4222" s="1">
        <f>DATEVALUE(RIGHT(jaar_zip[[#This Row],[YYYYMMDD]],2)&amp;"-"&amp;MID(jaar_zip[[#This Row],[YYYYMMDD]],5,2)&amp;"-"&amp;LEFT(jaar_zip[[#This Row],[YYYYMMDD]],4))</f>
        <v>45402</v>
      </c>
      <c r="K4222" s="101" t="str">
        <f>IF(AND(VALUE(MONTH(jaar_zip[[#This Row],[Datum]]))=1,VALUE(WEEKNUM(jaar_zip[[#This Row],[Datum]],21))&gt;51),RIGHT(YEAR(jaar_zip[[#This Row],[Datum]])-1,2),RIGHT(YEAR(jaar_zip[[#This Row],[Datum]]),2))&amp;"-"&amp; TEXT(WEEKNUM(jaar_zip[[#This Row],[Datum]],21),"00")</f>
        <v>24-16</v>
      </c>
      <c r="L4222" s="101">
        <f>MONTH(jaar_zip[[#This Row],[Datum]])</f>
        <v>4</v>
      </c>
      <c r="M4222" s="101">
        <f>IF(ISNUMBER(jaar_zip[[#This Row],[etmaaltemperatuur]]),IF(jaar_zip[[#This Row],[etmaaltemperatuur]]&lt;stookgrens,stookgrens-jaar_zip[[#This Row],[etmaaltemperatuur]],0),"")</f>
        <v>11.9</v>
      </c>
      <c r="N4222" s="101">
        <f>IF(ISNUMBER(jaar_zip[[#This Row],[graaddagen]]),IF(OR(MONTH(jaar_zip[[#This Row],[Datum]])=1,MONTH(jaar_zip[[#This Row],[Datum]])=2,MONTH(jaar_zip[[#This Row],[Datum]])=11,MONTH(jaar_zip[[#This Row],[Datum]])=12),1.1,IF(OR(MONTH(jaar_zip[[#This Row],[Datum]])=3,MONTH(jaar_zip[[#This Row],[Datum]])=10),1,0.8))*jaar_zip[[#This Row],[graaddagen]],"")</f>
        <v>9.5200000000000014</v>
      </c>
      <c r="O4222" s="101">
        <f>IF(ISNUMBER(jaar_zip[[#This Row],[etmaaltemperatuur]]),IF(jaar_zip[[#This Row],[etmaaltemperatuur]]&gt;stookgrens,jaar_zip[[#This Row],[etmaaltemperatuur]]-stookgrens,0),"")</f>
        <v>0</v>
      </c>
    </row>
    <row r="4223" spans="1:15" x14ac:dyDescent="0.25">
      <c r="A4223">
        <v>279</v>
      </c>
      <c r="B4223">
        <v>20240421</v>
      </c>
      <c r="C4223">
        <v>4.3</v>
      </c>
      <c r="D4223">
        <v>5.6</v>
      </c>
      <c r="E4223">
        <v>1675</v>
      </c>
      <c r="F4223">
        <v>2.6</v>
      </c>
      <c r="G4223">
        <v>1024.9000000000001</v>
      </c>
      <c r="H4223">
        <v>78</v>
      </c>
      <c r="I4223" s="101" t="s">
        <v>27</v>
      </c>
      <c r="J4223" s="1">
        <f>DATEVALUE(RIGHT(jaar_zip[[#This Row],[YYYYMMDD]],2)&amp;"-"&amp;MID(jaar_zip[[#This Row],[YYYYMMDD]],5,2)&amp;"-"&amp;LEFT(jaar_zip[[#This Row],[YYYYMMDD]],4))</f>
        <v>45403</v>
      </c>
      <c r="K4223" s="101" t="str">
        <f>IF(AND(VALUE(MONTH(jaar_zip[[#This Row],[Datum]]))=1,VALUE(WEEKNUM(jaar_zip[[#This Row],[Datum]],21))&gt;51),RIGHT(YEAR(jaar_zip[[#This Row],[Datum]])-1,2),RIGHT(YEAR(jaar_zip[[#This Row],[Datum]]),2))&amp;"-"&amp; TEXT(WEEKNUM(jaar_zip[[#This Row],[Datum]],21),"00")</f>
        <v>24-16</v>
      </c>
      <c r="L4223" s="101">
        <f>MONTH(jaar_zip[[#This Row],[Datum]])</f>
        <v>4</v>
      </c>
      <c r="M4223" s="101">
        <f>IF(ISNUMBER(jaar_zip[[#This Row],[etmaaltemperatuur]]),IF(jaar_zip[[#This Row],[etmaaltemperatuur]]&lt;stookgrens,stookgrens-jaar_zip[[#This Row],[etmaaltemperatuur]],0),"")</f>
        <v>12.4</v>
      </c>
      <c r="N4223" s="101">
        <f>IF(ISNUMBER(jaar_zip[[#This Row],[graaddagen]]),IF(OR(MONTH(jaar_zip[[#This Row],[Datum]])=1,MONTH(jaar_zip[[#This Row],[Datum]])=2,MONTH(jaar_zip[[#This Row],[Datum]])=11,MONTH(jaar_zip[[#This Row],[Datum]])=12),1.1,IF(OR(MONTH(jaar_zip[[#This Row],[Datum]])=3,MONTH(jaar_zip[[#This Row],[Datum]])=10),1,0.8))*jaar_zip[[#This Row],[graaddagen]],"")</f>
        <v>9.9200000000000017</v>
      </c>
      <c r="O4223" s="101">
        <f>IF(ISNUMBER(jaar_zip[[#This Row],[etmaaltemperatuur]]),IF(jaar_zip[[#This Row],[etmaaltemperatuur]]&gt;stookgrens,jaar_zip[[#This Row],[etmaaltemperatuur]]-stookgrens,0),"")</f>
        <v>0</v>
      </c>
    </row>
    <row r="4224" spans="1:15" x14ac:dyDescent="0.25">
      <c r="A4224">
        <v>279</v>
      </c>
      <c r="B4224">
        <v>20240422</v>
      </c>
      <c r="C4224">
        <v>3.9</v>
      </c>
      <c r="D4224">
        <v>5</v>
      </c>
      <c r="E4224">
        <v>1986</v>
      </c>
      <c r="F4224">
        <v>-0.1</v>
      </c>
      <c r="G4224">
        <v>1024.9000000000001</v>
      </c>
      <c r="H4224">
        <v>71</v>
      </c>
      <c r="I4224" s="101" t="s">
        <v>27</v>
      </c>
      <c r="J4224" s="1">
        <f>DATEVALUE(RIGHT(jaar_zip[[#This Row],[YYYYMMDD]],2)&amp;"-"&amp;MID(jaar_zip[[#This Row],[YYYYMMDD]],5,2)&amp;"-"&amp;LEFT(jaar_zip[[#This Row],[YYYYMMDD]],4))</f>
        <v>45404</v>
      </c>
      <c r="K4224" s="101" t="str">
        <f>IF(AND(VALUE(MONTH(jaar_zip[[#This Row],[Datum]]))=1,VALUE(WEEKNUM(jaar_zip[[#This Row],[Datum]],21))&gt;51),RIGHT(YEAR(jaar_zip[[#This Row],[Datum]])-1,2),RIGHT(YEAR(jaar_zip[[#This Row],[Datum]]),2))&amp;"-"&amp; TEXT(WEEKNUM(jaar_zip[[#This Row],[Datum]],21),"00")</f>
        <v>24-17</v>
      </c>
      <c r="L4224" s="101">
        <f>MONTH(jaar_zip[[#This Row],[Datum]])</f>
        <v>4</v>
      </c>
      <c r="M4224" s="101">
        <f>IF(ISNUMBER(jaar_zip[[#This Row],[etmaaltemperatuur]]),IF(jaar_zip[[#This Row],[etmaaltemperatuur]]&lt;stookgrens,stookgrens-jaar_zip[[#This Row],[etmaaltemperatuur]],0),"")</f>
        <v>13</v>
      </c>
      <c r="N4224" s="101">
        <f>IF(ISNUMBER(jaar_zip[[#This Row],[graaddagen]]),IF(OR(MONTH(jaar_zip[[#This Row],[Datum]])=1,MONTH(jaar_zip[[#This Row],[Datum]])=2,MONTH(jaar_zip[[#This Row],[Datum]])=11,MONTH(jaar_zip[[#This Row],[Datum]])=12),1.1,IF(OR(MONTH(jaar_zip[[#This Row],[Datum]])=3,MONTH(jaar_zip[[#This Row],[Datum]])=10),1,0.8))*jaar_zip[[#This Row],[graaddagen]],"")</f>
        <v>10.4</v>
      </c>
      <c r="O4224" s="101">
        <f>IF(ISNUMBER(jaar_zip[[#This Row],[etmaaltemperatuur]]),IF(jaar_zip[[#This Row],[etmaaltemperatuur]]&gt;stookgrens,jaar_zip[[#This Row],[etmaaltemperatuur]]-stookgrens,0),"")</f>
        <v>0</v>
      </c>
    </row>
    <row r="4225" spans="1:15" x14ac:dyDescent="0.25">
      <c r="A4225">
        <v>279</v>
      </c>
      <c r="B4225">
        <v>20240423</v>
      </c>
      <c r="C4225">
        <v>2.9</v>
      </c>
      <c r="D4225">
        <v>5</v>
      </c>
      <c r="E4225">
        <v>1882</v>
      </c>
      <c r="F4225">
        <v>1.7</v>
      </c>
      <c r="G4225">
        <v>1018.1</v>
      </c>
      <c r="H4225">
        <v>76</v>
      </c>
      <c r="I4225" s="101" t="s">
        <v>27</v>
      </c>
      <c r="J4225" s="1">
        <f>DATEVALUE(RIGHT(jaar_zip[[#This Row],[YYYYMMDD]],2)&amp;"-"&amp;MID(jaar_zip[[#This Row],[YYYYMMDD]],5,2)&amp;"-"&amp;LEFT(jaar_zip[[#This Row],[YYYYMMDD]],4))</f>
        <v>45405</v>
      </c>
      <c r="K4225" s="101" t="str">
        <f>IF(AND(VALUE(MONTH(jaar_zip[[#This Row],[Datum]]))=1,VALUE(WEEKNUM(jaar_zip[[#This Row],[Datum]],21))&gt;51),RIGHT(YEAR(jaar_zip[[#This Row],[Datum]])-1,2),RIGHT(YEAR(jaar_zip[[#This Row],[Datum]]),2))&amp;"-"&amp; TEXT(WEEKNUM(jaar_zip[[#This Row],[Datum]],21),"00")</f>
        <v>24-17</v>
      </c>
      <c r="L4225" s="101">
        <f>MONTH(jaar_zip[[#This Row],[Datum]])</f>
        <v>4</v>
      </c>
      <c r="M4225" s="101">
        <f>IF(ISNUMBER(jaar_zip[[#This Row],[etmaaltemperatuur]]),IF(jaar_zip[[#This Row],[etmaaltemperatuur]]&lt;stookgrens,stookgrens-jaar_zip[[#This Row],[etmaaltemperatuur]],0),"")</f>
        <v>13</v>
      </c>
      <c r="N4225" s="101">
        <f>IF(ISNUMBER(jaar_zip[[#This Row],[graaddagen]]),IF(OR(MONTH(jaar_zip[[#This Row],[Datum]])=1,MONTH(jaar_zip[[#This Row],[Datum]])=2,MONTH(jaar_zip[[#This Row],[Datum]])=11,MONTH(jaar_zip[[#This Row],[Datum]])=12),1.1,IF(OR(MONTH(jaar_zip[[#This Row],[Datum]])=3,MONTH(jaar_zip[[#This Row],[Datum]])=10),1,0.8))*jaar_zip[[#This Row],[graaddagen]],"")</f>
        <v>10.4</v>
      </c>
      <c r="O4225" s="101">
        <f>IF(ISNUMBER(jaar_zip[[#This Row],[etmaaltemperatuur]]),IF(jaar_zip[[#This Row],[etmaaltemperatuur]]&gt;stookgrens,jaar_zip[[#This Row],[etmaaltemperatuur]]-stookgrens,0),"")</f>
        <v>0</v>
      </c>
    </row>
    <row r="4226" spans="1:15" x14ac:dyDescent="0.25">
      <c r="A4226">
        <v>279</v>
      </c>
      <c r="B4226">
        <v>20240424</v>
      </c>
      <c r="C4226">
        <v>4.7</v>
      </c>
      <c r="D4226">
        <v>5.7</v>
      </c>
      <c r="E4226">
        <v>1399</v>
      </c>
      <c r="F4226">
        <v>8.9</v>
      </c>
      <c r="G4226">
        <v>1007</v>
      </c>
      <c r="H4226">
        <v>84</v>
      </c>
      <c r="I4226" s="101" t="s">
        <v>27</v>
      </c>
      <c r="J4226" s="1">
        <f>DATEVALUE(RIGHT(jaar_zip[[#This Row],[YYYYMMDD]],2)&amp;"-"&amp;MID(jaar_zip[[#This Row],[YYYYMMDD]],5,2)&amp;"-"&amp;LEFT(jaar_zip[[#This Row],[YYYYMMDD]],4))</f>
        <v>45406</v>
      </c>
      <c r="K4226" s="101" t="str">
        <f>IF(AND(VALUE(MONTH(jaar_zip[[#This Row],[Datum]]))=1,VALUE(WEEKNUM(jaar_zip[[#This Row],[Datum]],21))&gt;51),RIGHT(YEAR(jaar_zip[[#This Row],[Datum]])-1,2),RIGHT(YEAR(jaar_zip[[#This Row],[Datum]]),2))&amp;"-"&amp; TEXT(WEEKNUM(jaar_zip[[#This Row],[Datum]],21),"00")</f>
        <v>24-17</v>
      </c>
      <c r="L4226" s="101">
        <f>MONTH(jaar_zip[[#This Row],[Datum]])</f>
        <v>4</v>
      </c>
      <c r="M4226" s="101">
        <f>IF(ISNUMBER(jaar_zip[[#This Row],[etmaaltemperatuur]]),IF(jaar_zip[[#This Row],[etmaaltemperatuur]]&lt;stookgrens,stookgrens-jaar_zip[[#This Row],[etmaaltemperatuur]],0),"")</f>
        <v>12.3</v>
      </c>
      <c r="N4226" s="101">
        <f>IF(ISNUMBER(jaar_zip[[#This Row],[graaddagen]]),IF(OR(MONTH(jaar_zip[[#This Row],[Datum]])=1,MONTH(jaar_zip[[#This Row],[Datum]])=2,MONTH(jaar_zip[[#This Row],[Datum]])=11,MONTH(jaar_zip[[#This Row],[Datum]])=12),1.1,IF(OR(MONTH(jaar_zip[[#This Row],[Datum]])=3,MONTH(jaar_zip[[#This Row],[Datum]])=10),1,0.8))*jaar_zip[[#This Row],[graaddagen]],"")</f>
        <v>9.8400000000000016</v>
      </c>
      <c r="O4226" s="101">
        <f>IF(ISNUMBER(jaar_zip[[#This Row],[etmaaltemperatuur]]),IF(jaar_zip[[#This Row],[etmaaltemperatuur]]&gt;stookgrens,jaar_zip[[#This Row],[etmaaltemperatuur]]-stookgrens,0),"")</f>
        <v>0</v>
      </c>
    </row>
    <row r="4227" spans="1:15" x14ac:dyDescent="0.25">
      <c r="A4227">
        <v>279</v>
      </c>
      <c r="B4227">
        <v>20240425</v>
      </c>
      <c r="C4227">
        <v>4.0999999999999996</v>
      </c>
      <c r="D4227">
        <v>5.9</v>
      </c>
      <c r="E4227">
        <v>1131</v>
      </c>
      <c r="F4227">
        <v>4.0999999999999996</v>
      </c>
      <c r="G4227">
        <v>1003.6</v>
      </c>
      <c r="H4227">
        <v>83</v>
      </c>
      <c r="I4227" s="101" t="s">
        <v>27</v>
      </c>
      <c r="J4227" s="1">
        <f>DATEVALUE(RIGHT(jaar_zip[[#This Row],[YYYYMMDD]],2)&amp;"-"&amp;MID(jaar_zip[[#This Row],[YYYYMMDD]],5,2)&amp;"-"&amp;LEFT(jaar_zip[[#This Row],[YYYYMMDD]],4))</f>
        <v>45407</v>
      </c>
      <c r="K4227" s="101" t="str">
        <f>IF(AND(VALUE(MONTH(jaar_zip[[#This Row],[Datum]]))=1,VALUE(WEEKNUM(jaar_zip[[#This Row],[Datum]],21))&gt;51),RIGHT(YEAR(jaar_zip[[#This Row],[Datum]])-1,2),RIGHT(YEAR(jaar_zip[[#This Row],[Datum]]),2))&amp;"-"&amp; TEXT(WEEKNUM(jaar_zip[[#This Row],[Datum]],21),"00")</f>
        <v>24-17</v>
      </c>
      <c r="L4227" s="101">
        <f>MONTH(jaar_zip[[#This Row],[Datum]])</f>
        <v>4</v>
      </c>
      <c r="M4227" s="101">
        <f>IF(ISNUMBER(jaar_zip[[#This Row],[etmaaltemperatuur]]),IF(jaar_zip[[#This Row],[etmaaltemperatuur]]&lt;stookgrens,stookgrens-jaar_zip[[#This Row],[etmaaltemperatuur]],0),"")</f>
        <v>12.1</v>
      </c>
      <c r="N4227" s="101">
        <f>IF(ISNUMBER(jaar_zip[[#This Row],[graaddagen]]),IF(OR(MONTH(jaar_zip[[#This Row],[Datum]])=1,MONTH(jaar_zip[[#This Row],[Datum]])=2,MONTH(jaar_zip[[#This Row],[Datum]])=11,MONTH(jaar_zip[[#This Row],[Datum]])=12),1.1,IF(OR(MONTH(jaar_zip[[#This Row],[Datum]])=3,MONTH(jaar_zip[[#This Row],[Datum]])=10),1,0.8))*jaar_zip[[#This Row],[graaddagen]],"")</f>
        <v>9.68</v>
      </c>
      <c r="O4227" s="101">
        <f>IF(ISNUMBER(jaar_zip[[#This Row],[etmaaltemperatuur]]),IF(jaar_zip[[#This Row],[etmaaltemperatuur]]&gt;stookgrens,jaar_zip[[#This Row],[etmaaltemperatuur]]-stookgrens,0),"")</f>
        <v>0</v>
      </c>
    </row>
    <row r="4228" spans="1:15" x14ac:dyDescent="0.25">
      <c r="A4228">
        <v>279</v>
      </c>
      <c r="B4228">
        <v>20240426</v>
      </c>
      <c r="C4228">
        <v>3.3</v>
      </c>
      <c r="D4228">
        <v>8.4</v>
      </c>
      <c r="E4228">
        <v>2027</v>
      </c>
      <c r="F4228">
        <v>0.7</v>
      </c>
      <c r="G4228">
        <v>1003.6</v>
      </c>
      <c r="H4228">
        <v>77</v>
      </c>
      <c r="I4228" s="101" t="s">
        <v>27</v>
      </c>
      <c r="J4228" s="1">
        <f>DATEVALUE(RIGHT(jaar_zip[[#This Row],[YYYYMMDD]],2)&amp;"-"&amp;MID(jaar_zip[[#This Row],[YYYYMMDD]],5,2)&amp;"-"&amp;LEFT(jaar_zip[[#This Row],[YYYYMMDD]],4))</f>
        <v>45408</v>
      </c>
      <c r="K4228" s="101" t="str">
        <f>IF(AND(VALUE(MONTH(jaar_zip[[#This Row],[Datum]]))=1,VALUE(WEEKNUM(jaar_zip[[#This Row],[Datum]],21))&gt;51),RIGHT(YEAR(jaar_zip[[#This Row],[Datum]])-1,2),RIGHT(YEAR(jaar_zip[[#This Row],[Datum]]),2))&amp;"-"&amp; TEXT(WEEKNUM(jaar_zip[[#This Row],[Datum]],21),"00")</f>
        <v>24-17</v>
      </c>
      <c r="L4228" s="101">
        <f>MONTH(jaar_zip[[#This Row],[Datum]])</f>
        <v>4</v>
      </c>
      <c r="M4228" s="101">
        <f>IF(ISNUMBER(jaar_zip[[#This Row],[etmaaltemperatuur]]),IF(jaar_zip[[#This Row],[etmaaltemperatuur]]&lt;stookgrens,stookgrens-jaar_zip[[#This Row],[etmaaltemperatuur]],0),"")</f>
        <v>9.6</v>
      </c>
      <c r="N4228" s="101">
        <f>IF(ISNUMBER(jaar_zip[[#This Row],[graaddagen]]),IF(OR(MONTH(jaar_zip[[#This Row],[Datum]])=1,MONTH(jaar_zip[[#This Row],[Datum]])=2,MONTH(jaar_zip[[#This Row],[Datum]])=11,MONTH(jaar_zip[[#This Row],[Datum]])=12),1.1,IF(OR(MONTH(jaar_zip[[#This Row],[Datum]])=3,MONTH(jaar_zip[[#This Row],[Datum]])=10),1,0.8))*jaar_zip[[#This Row],[graaddagen]],"")</f>
        <v>7.68</v>
      </c>
      <c r="O4228" s="101">
        <f>IF(ISNUMBER(jaar_zip[[#This Row],[etmaaltemperatuur]]),IF(jaar_zip[[#This Row],[etmaaltemperatuur]]&gt;stookgrens,jaar_zip[[#This Row],[etmaaltemperatuur]]-stookgrens,0),"")</f>
        <v>0</v>
      </c>
    </row>
    <row r="4229" spans="1:15" x14ac:dyDescent="0.25">
      <c r="A4229">
        <v>279</v>
      </c>
      <c r="B4229">
        <v>20240427</v>
      </c>
      <c r="C4229">
        <v>3.4</v>
      </c>
      <c r="D4229">
        <v>12</v>
      </c>
      <c r="E4229">
        <v>1446</v>
      </c>
      <c r="F4229">
        <v>-0.1</v>
      </c>
      <c r="G4229">
        <v>1006.1</v>
      </c>
      <c r="H4229">
        <v>78</v>
      </c>
      <c r="I4229" s="101" t="s">
        <v>27</v>
      </c>
      <c r="J4229" s="1">
        <f>DATEVALUE(RIGHT(jaar_zip[[#This Row],[YYYYMMDD]],2)&amp;"-"&amp;MID(jaar_zip[[#This Row],[YYYYMMDD]],5,2)&amp;"-"&amp;LEFT(jaar_zip[[#This Row],[YYYYMMDD]],4))</f>
        <v>45409</v>
      </c>
      <c r="K4229" s="101" t="str">
        <f>IF(AND(VALUE(MONTH(jaar_zip[[#This Row],[Datum]]))=1,VALUE(WEEKNUM(jaar_zip[[#This Row],[Datum]],21))&gt;51),RIGHT(YEAR(jaar_zip[[#This Row],[Datum]])-1,2),RIGHT(YEAR(jaar_zip[[#This Row],[Datum]]),2))&amp;"-"&amp; TEXT(WEEKNUM(jaar_zip[[#This Row],[Datum]],21),"00")</f>
        <v>24-17</v>
      </c>
      <c r="L4229" s="101">
        <f>MONTH(jaar_zip[[#This Row],[Datum]])</f>
        <v>4</v>
      </c>
      <c r="M4229" s="101">
        <f>IF(ISNUMBER(jaar_zip[[#This Row],[etmaaltemperatuur]]),IF(jaar_zip[[#This Row],[etmaaltemperatuur]]&lt;stookgrens,stookgrens-jaar_zip[[#This Row],[etmaaltemperatuur]],0),"")</f>
        <v>6</v>
      </c>
      <c r="N4229" s="101">
        <f>IF(ISNUMBER(jaar_zip[[#This Row],[graaddagen]]),IF(OR(MONTH(jaar_zip[[#This Row],[Datum]])=1,MONTH(jaar_zip[[#This Row],[Datum]])=2,MONTH(jaar_zip[[#This Row],[Datum]])=11,MONTH(jaar_zip[[#This Row],[Datum]])=12),1.1,IF(OR(MONTH(jaar_zip[[#This Row],[Datum]])=3,MONTH(jaar_zip[[#This Row],[Datum]])=10),1,0.8))*jaar_zip[[#This Row],[graaddagen]],"")</f>
        <v>4.8000000000000007</v>
      </c>
      <c r="O4229" s="101">
        <f>IF(ISNUMBER(jaar_zip[[#This Row],[etmaaltemperatuur]]),IF(jaar_zip[[#This Row],[etmaaltemperatuur]]&gt;stookgrens,jaar_zip[[#This Row],[etmaaltemperatuur]]-stookgrens,0),"")</f>
        <v>0</v>
      </c>
    </row>
    <row r="4230" spans="1:15" x14ac:dyDescent="0.25">
      <c r="A4230">
        <v>279</v>
      </c>
      <c r="B4230">
        <v>20240428</v>
      </c>
      <c r="C4230">
        <v>6.1</v>
      </c>
      <c r="D4230">
        <v>13.1</v>
      </c>
      <c r="E4230">
        <v>1619</v>
      </c>
      <c r="F4230">
        <v>-0.1</v>
      </c>
      <c r="G4230">
        <v>1008.8</v>
      </c>
      <c r="H4230">
        <v>68</v>
      </c>
      <c r="I4230" s="101" t="s">
        <v>27</v>
      </c>
      <c r="J4230" s="1">
        <f>DATEVALUE(RIGHT(jaar_zip[[#This Row],[YYYYMMDD]],2)&amp;"-"&amp;MID(jaar_zip[[#This Row],[YYYYMMDD]],5,2)&amp;"-"&amp;LEFT(jaar_zip[[#This Row],[YYYYMMDD]],4))</f>
        <v>45410</v>
      </c>
      <c r="K4230" s="101" t="str">
        <f>IF(AND(VALUE(MONTH(jaar_zip[[#This Row],[Datum]]))=1,VALUE(WEEKNUM(jaar_zip[[#This Row],[Datum]],21))&gt;51),RIGHT(YEAR(jaar_zip[[#This Row],[Datum]])-1,2),RIGHT(YEAR(jaar_zip[[#This Row],[Datum]]),2))&amp;"-"&amp; TEXT(WEEKNUM(jaar_zip[[#This Row],[Datum]],21),"00")</f>
        <v>24-17</v>
      </c>
      <c r="L4230" s="101">
        <f>MONTH(jaar_zip[[#This Row],[Datum]])</f>
        <v>4</v>
      </c>
      <c r="M4230" s="101">
        <f>IF(ISNUMBER(jaar_zip[[#This Row],[etmaaltemperatuur]]),IF(jaar_zip[[#This Row],[etmaaltemperatuur]]&lt;stookgrens,stookgrens-jaar_zip[[#This Row],[etmaaltemperatuur]],0),"")</f>
        <v>4.9000000000000004</v>
      </c>
      <c r="N4230" s="101">
        <f>IF(ISNUMBER(jaar_zip[[#This Row],[graaddagen]]),IF(OR(MONTH(jaar_zip[[#This Row],[Datum]])=1,MONTH(jaar_zip[[#This Row],[Datum]])=2,MONTH(jaar_zip[[#This Row],[Datum]])=11,MONTH(jaar_zip[[#This Row],[Datum]])=12),1.1,IF(OR(MONTH(jaar_zip[[#This Row],[Datum]])=3,MONTH(jaar_zip[[#This Row],[Datum]])=10),1,0.8))*jaar_zip[[#This Row],[graaddagen]],"")</f>
        <v>3.9200000000000004</v>
      </c>
      <c r="O4230" s="101">
        <f>IF(ISNUMBER(jaar_zip[[#This Row],[etmaaltemperatuur]]),IF(jaar_zip[[#This Row],[etmaaltemperatuur]]&gt;stookgrens,jaar_zip[[#This Row],[etmaaltemperatuur]]-stookgrens,0),"")</f>
        <v>0</v>
      </c>
    </row>
    <row r="4231" spans="1:15" x14ac:dyDescent="0.25">
      <c r="A4231">
        <v>279</v>
      </c>
      <c r="B4231">
        <v>20240429</v>
      </c>
      <c r="C4231">
        <v>2.8</v>
      </c>
      <c r="D4231">
        <v>13</v>
      </c>
      <c r="E4231">
        <v>2148</v>
      </c>
      <c r="F4231">
        <v>0</v>
      </c>
      <c r="G4231">
        <v>1019.3</v>
      </c>
      <c r="H4231">
        <v>71</v>
      </c>
      <c r="I4231" s="101" t="s">
        <v>27</v>
      </c>
      <c r="J4231" s="1">
        <f>DATEVALUE(RIGHT(jaar_zip[[#This Row],[YYYYMMDD]],2)&amp;"-"&amp;MID(jaar_zip[[#This Row],[YYYYMMDD]],5,2)&amp;"-"&amp;LEFT(jaar_zip[[#This Row],[YYYYMMDD]],4))</f>
        <v>45411</v>
      </c>
      <c r="K4231" s="101" t="str">
        <f>IF(AND(VALUE(MONTH(jaar_zip[[#This Row],[Datum]]))=1,VALUE(WEEKNUM(jaar_zip[[#This Row],[Datum]],21))&gt;51),RIGHT(YEAR(jaar_zip[[#This Row],[Datum]])-1,2),RIGHT(YEAR(jaar_zip[[#This Row],[Datum]]),2))&amp;"-"&amp; TEXT(WEEKNUM(jaar_zip[[#This Row],[Datum]],21),"00")</f>
        <v>24-18</v>
      </c>
      <c r="L4231" s="101">
        <f>MONTH(jaar_zip[[#This Row],[Datum]])</f>
        <v>4</v>
      </c>
      <c r="M4231" s="101">
        <f>IF(ISNUMBER(jaar_zip[[#This Row],[etmaaltemperatuur]]),IF(jaar_zip[[#This Row],[etmaaltemperatuur]]&lt;stookgrens,stookgrens-jaar_zip[[#This Row],[etmaaltemperatuur]],0),"")</f>
        <v>5</v>
      </c>
      <c r="N4231" s="101">
        <f>IF(ISNUMBER(jaar_zip[[#This Row],[graaddagen]]),IF(OR(MONTH(jaar_zip[[#This Row],[Datum]])=1,MONTH(jaar_zip[[#This Row],[Datum]])=2,MONTH(jaar_zip[[#This Row],[Datum]])=11,MONTH(jaar_zip[[#This Row],[Datum]])=12),1.1,IF(OR(MONTH(jaar_zip[[#This Row],[Datum]])=3,MONTH(jaar_zip[[#This Row],[Datum]])=10),1,0.8))*jaar_zip[[#This Row],[graaddagen]],"")</f>
        <v>4</v>
      </c>
      <c r="O4231" s="101">
        <f>IF(ISNUMBER(jaar_zip[[#This Row],[etmaaltemperatuur]]),IF(jaar_zip[[#This Row],[etmaaltemperatuur]]&gt;stookgrens,jaar_zip[[#This Row],[etmaaltemperatuur]]-stookgrens,0),"")</f>
        <v>0</v>
      </c>
    </row>
    <row r="4232" spans="1:15" x14ac:dyDescent="0.25">
      <c r="A4232">
        <v>279</v>
      </c>
      <c r="B4232">
        <v>20240430</v>
      </c>
      <c r="C4232">
        <v>2.1</v>
      </c>
      <c r="D4232">
        <v>17.399999999999999</v>
      </c>
      <c r="E4232">
        <v>1826</v>
      </c>
      <c r="F4232">
        <v>0.3</v>
      </c>
      <c r="G4232">
        <v>1015.5</v>
      </c>
      <c r="H4232">
        <v>73</v>
      </c>
      <c r="I4232" s="101" t="s">
        <v>27</v>
      </c>
      <c r="J4232" s="1">
        <f>DATEVALUE(RIGHT(jaar_zip[[#This Row],[YYYYMMDD]],2)&amp;"-"&amp;MID(jaar_zip[[#This Row],[YYYYMMDD]],5,2)&amp;"-"&amp;LEFT(jaar_zip[[#This Row],[YYYYMMDD]],4))</f>
        <v>45412</v>
      </c>
      <c r="K4232" s="101" t="str">
        <f>IF(AND(VALUE(MONTH(jaar_zip[[#This Row],[Datum]]))=1,VALUE(WEEKNUM(jaar_zip[[#This Row],[Datum]],21))&gt;51),RIGHT(YEAR(jaar_zip[[#This Row],[Datum]])-1,2),RIGHT(YEAR(jaar_zip[[#This Row],[Datum]]),2))&amp;"-"&amp; TEXT(WEEKNUM(jaar_zip[[#This Row],[Datum]],21),"00")</f>
        <v>24-18</v>
      </c>
      <c r="L4232" s="101">
        <f>MONTH(jaar_zip[[#This Row],[Datum]])</f>
        <v>4</v>
      </c>
      <c r="M4232" s="101">
        <f>IF(ISNUMBER(jaar_zip[[#This Row],[etmaaltemperatuur]]),IF(jaar_zip[[#This Row],[etmaaltemperatuur]]&lt;stookgrens,stookgrens-jaar_zip[[#This Row],[etmaaltemperatuur]],0),"")</f>
        <v>0.60000000000000142</v>
      </c>
      <c r="N4232" s="101">
        <f>IF(ISNUMBER(jaar_zip[[#This Row],[graaddagen]]),IF(OR(MONTH(jaar_zip[[#This Row],[Datum]])=1,MONTH(jaar_zip[[#This Row],[Datum]])=2,MONTH(jaar_zip[[#This Row],[Datum]])=11,MONTH(jaar_zip[[#This Row],[Datum]])=12),1.1,IF(OR(MONTH(jaar_zip[[#This Row],[Datum]])=3,MONTH(jaar_zip[[#This Row],[Datum]])=10),1,0.8))*jaar_zip[[#This Row],[graaddagen]],"")</f>
        <v>0.48000000000000115</v>
      </c>
      <c r="O4232" s="101">
        <f>IF(ISNUMBER(jaar_zip[[#This Row],[etmaaltemperatuur]]),IF(jaar_zip[[#This Row],[etmaaltemperatuur]]&gt;stookgrens,jaar_zip[[#This Row],[etmaaltemperatuur]]-stookgrens,0),"")</f>
        <v>0</v>
      </c>
    </row>
    <row r="4233" spans="1:15" x14ac:dyDescent="0.25">
      <c r="A4233">
        <v>279</v>
      </c>
      <c r="B4233">
        <v>20240501</v>
      </c>
      <c r="C4233">
        <v>3.7</v>
      </c>
      <c r="D4233">
        <v>19.8</v>
      </c>
      <c r="E4233">
        <v>2404</v>
      </c>
      <c r="F4233">
        <v>0</v>
      </c>
      <c r="G4233">
        <v>1006.5</v>
      </c>
      <c r="H4233">
        <v>67</v>
      </c>
      <c r="I4233" s="101" t="s">
        <v>27</v>
      </c>
      <c r="J4233" s="1">
        <f>DATEVALUE(RIGHT(jaar_zip[[#This Row],[YYYYMMDD]],2)&amp;"-"&amp;MID(jaar_zip[[#This Row],[YYYYMMDD]],5,2)&amp;"-"&amp;LEFT(jaar_zip[[#This Row],[YYYYMMDD]],4))</f>
        <v>45413</v>
      </c>
      <c r="K4233" s="101" t="str">
        <f>IF(AND(VALUE(MONTH(jaar_zip[[#This Row],[Datum]]))=1,VALUE(WEEKNUM(jaar_zip[[#This Row],[Datum]],21))&gt;51),RIGHT(YEAR(jaar_zip[[#This Row],[Datum]])-1,2),RIGHT(YEAR(jaar_zip[[#This Row],[Datum]]),2))&amp;"-"&amp; TEXT(WEEKNUM(jaar_zip[[#This Row],[Datum]],21),"00")</f>
        <v>24-18</v>
      </c>
      <c r="L4233" s="101">
        <f>MONTH(jaar_zip[[#This Row],[Datum]])</f>
        <v>5</v>
      </c>
      <c r="M4233" s="101">
        <f>IF(ISNUMBER(jaar_zip[[#This Row],[etmaaltemperatuur]]),IF(jaar_zip[[#This Row],[etmaaltemperatuur]]&lt;stookgrens,stookgrens-jaar_zip[[#This Row],[etmaaltemperatuur]],0),"")</f>
        <v>0</v>
      </c>
      <c r="N4233" s="101">
        <f>IF(ISNUMBER(jaar_zip[[#This Row],[graaddagen]]),IF(OR(MONTH(jaar_zip[[#This Row],[Datum]])=1,MONTH(jaar_zip[[#This Row],[Datum]])=2,MONTH(jaar_zip[[#This Row],[Datum]])=11,MONTH(jaar_zip[[#This Row],[Datum]])=12),1.1,IF(OR(MONTH(jaar_zip[[#This Row],[Datum]])=3,MONTH(jaar_zip[[#This Row],[Datum]])=10),1,0.8))*jaar_zip[[#This Row],[graaddagen]],"")</f>
        <v>0</v>
      </c>
      <c r="O4233" s="101">
        <f>IF(ISNUMBER(jaar_zip[[#This Row],[etmaaltemperatuur]]),IF(jaar_zip[[#This Row],[etmaaltemperatuur]]&gt;stookgrens,jaar_zip[[#This Row],[etmaaltemperatuur]]-stookgrens,0),"")</f>
        <v>1.8000000000000007</v>
      </c>
    </row>
    <row r="4234" spans="1:15" x14ac:dyDescent="0.25">
      <c r="A4234">
        <v>279</v>
      </c>
      <c r="B4234">
        <v>20240502</v>
      </c>
      <c r="C4234">
        <v>4.9000000000000004</v>
      </c>
      <c r="D4234">
        <v>19.5</v>
      </c>
      <c r="E4234">
        <v>2486</v>
      </c>
      <c r="F4234">
        <v>0</v>
      </c>
      <c r="G4234">
        <v>1000.3</v>
      </c>
      <c r="H4234">
        <v>65</v>
      </c>
      <c r="I4234" s="101" t="s">
        <v>27</v>
      </c>
      <c r="J4234" s="1">
        <f>DATEVALUE(RIGHT(jaar_zip[[#This Row],[YYYYMMDD]],2)&amp;"-"&amp;MID(jaar_zip[[#This Row],[YYYYMMDD]],5,2)&amp;"-"&amp;LEFT(jaar_zip[[#This Row],[YYYYMMDD]],4))</f>
        <v>45414</v>
      </c>
      <c r="K4234" s="101" t="str">
        <f>IF(AND(VALUE(MONTH(jaar_zip[[#This Row],[Datum]]))=1,VALUE(WEEKNUM(jaar_zip[[#This Row],[Datum]],21))&gt;51),RIGHT(YEAR(jaar_zip[[#This Row],[Datum]])-1,2),RIGHT(YEAR(jaar_zip[[#This Row],[Datum]]),2))&amp;"-"&amp; TEXT(WEEKNUM(jaar_zip[[#This Row],[Datum]],21),"00")</f>
        <v>24-18</v>
      </c>
      <c r="L4234" s="101">
        <f>MONTH(jaar_zip[[#This Row],[Datum]])</f>
        <v>5</v>
      </c>
      <c r="M4234" s="101">
        <f>IF(ISNUMBER(jaar_zip[[#This Row],[etmaaltemperatuur]]),IF(jaar_zip[[#This Row],[etmaaltemperatuur]]&lt;stookgrens,stookgrens-jaar_zip[[#This Row],[etmaaltemperatuur]],0),"")</f>
        <v>0</v>
      </c>
      <c r="N4234" s="101">
        <f>IF(ISNUMBER(jaar_zip[[#This Row],[graaddagen]]),IF(OR(MONTH(jaar_zip[[#This Row],[Datum]])=1,MONTH(jaar_zip[[#This Row],[Datum]])=2,MONTH(jaar_zip[[#This Row],[Datum]])=11,MONTH(jaar_zip[[#This Row],[Datum]])=12),1.1,IF(OR(MONTH(jaar_zip[[#This Row],[Datum]])=3,MONTH(jaar_zip[[#This Row],[Datum]])=10),1,0.8))*jaar_zip[[#This Row],[graaddagen]],"")</f>
        <v>0</v>
      </c>
      <c r="O4234" s="101">
        <f>IF(ISNUMBER(jaar_zip[[#This Row],[etmaaltemperatuur]]),IF(jaar_zip[[#This Row],[etmaaltemperatuur]]&gt;stookgrens,jaar_zip[[#This Row],[etmaaltemperatuur]]-stookgrens,0),"")</f>
        <v>1.5</v>
      </c>
    </row>
    <row r="4235" spans="1:15" x14ac:dyDescent="0.25">
      <c r="A4235">
        <v>279</v>
      </c>
      <c r="B4235">
        <v>20240503</v>
      </c>
      <c r="C4235">
        <v>4</v>
      </c>
      <c r="D4235">
        <v>11.7</v>
      </c>
      <c r="E4235">
        <v>305</v>
      </c>
      <c r="F4235">
        <v>0.9</v>
      </c>
      <c r="G4235">
        <v>1008.6</v>
      </c>
      <c r="H4235">
        <v>93</v>
      </c>
      <c r="I4235" s="101" t="s">
        <v>27</v>
      </c>
      <c r="J4235" s="1">
        <f>DATEVALUE(RIGHT(jaar_zip[[#This Row],[YYYYMMDD]],2)&amp;"-"&amp;MID(jaar_zip[[#This Row],[YYYYMMDD]],5,2)&amp;"-"&amp;LEFT(jaar_zip[[#This Row],[YYYYMMDD]],4))</f>
        <v>45415</v>
      </c>
      <c r="K4235" s="101" t="str">
        <f>IF(AND(VALUE(MONTH(jaar_zip[[#This Row],[Datum]]))=1,VALUE(WEEKNUM(jaar_zip[[#This Row],[Datum]],21))&gt;51),RIGHT(YEAR(jaar_zip[[#This Row],[Datum]])-1,2),RIGHT(YEAR(jaar_zip[[#This Row],[Datum]]),2))&amp;"-"&amp; TEXT(WEEKNUM(jaar_zip[[#This Row],[Datum]],21),"00")</f>
        <v>24-18</v>
      </c>
      <c r="L4235" s="101">
        <f>MONTH(jaar_zip[[#This Row],[Datum]])</f>
        <v>5</v>
      </c>
      <c r="M4235" s="101">
        <f>IF(ISNUMBER(jaar_zip[[#This Row],[etmaaltemperatuur]]),IF(jaar_zip[[#This Row],[etmaaltemperatuur]]&lt;stookgrens,stookgrens-jaar_zip[[#This Row],[etmaaltemperatuur]],0),"")</f>
        <v>6.3000000000000007</v>
      </c>
      <c r="N4235" s="101">
        <f>IF(ISNUMBER(jaar_zip[[#This Row],[graaddagen]]),IF(OR(MONTH(jaar_zip[[#This Row],[Datum]])=1,MONTH(jaar_zip[[#This Row],[Datum]])=2,MONTH(jaar_zip[[#This Row],[Datum]])=11,MONTH(jaar_zip[[#This Row],[Datum]])=12),1.1,IF(OR(MONTH(jaar_zip[[#This Row],[Datum]])=3,MONTH(jaar_zip[[#This Row],[Datum]])=10),1,0.8))*jaar_zip[[#This Row],[graaddagen]],"")</f>
        <v>5.0400000000000009</v>
      </c>
      <c r="O4235" s="101">
        <f>IF(ISNUMBER(jaar_zip[[#This Row],[etmaaltemperatuur]]),IF(jaar_zip[[#This Row],[etmaaltemperatuur]]&gt;stookgrens,jaar_zip[[#This Row],[etmaaltemperatuur]]-stookgrens,0),"")</f>
        <v>0</v>
      </c>
    </row>
    <row r="4236" spans="1:15" x14ac:dyDescent="0.25">
      <c r="A4236">
        <v>279</v>
      </c>
      <c r="B4236">
        <v>20240504</v>
      </c>
      <c r="C4236">
        <v>2.5</v>
      </c>
      <c r="D4236">
        <v>12</v>
      </c>
      <c r="E4236">
        <v>1663</v>
      </c>
      <c r="F4236">
        <v>5.5</v>
      </c>
      <c r="G4236">
        <v>1013.2</v>
      </c>
      <c r="H4236">
        <v>80</v>
      </c>
      <c r="I4236" s="101" t="s">
        <v>27</v>
      </c>
      <c r="J4236" s="1">
        <f>DATEVALUE(RIGHT(jaar_zip[[#This Row],[YYYYMMDD]],2)&amp;"-"&amp;MID(jaar_zip[[#This Row],[YYYYMMDD]],5,2)&amp;"-"&amp;LEFT(jaar_zip[[#This Row],[YYYYMMDD]],4))</f>
        <v>45416</v>
      </c>
      <c r="K4236" s="101" t="str">
        <f>IF(AND(VALUE(MONTH(jaar_zip[[#This Row],[Datum]]))=1,VALUE(WEEKNUM(jaar_zip[[#This Row],[Datum]],21))&gt;51),RIGHT(YEAR(jaar_zip[[#This Row],[Datum]])-1,2),RIGHT(YEAR(jaar_zip[[#This Row],[Datum]]),2))&amp;"-"&amp; TEXT(WEEKNUM(jaar_zip[[#This Row],[Datum]],21),"00")</f>
        <v>24-18</v>
      </c>
      <c r="L4236" s="101">
        <f>MONTH(jaar_zip[[#This Row],[Datum]])</f>
        <v>5</v>
      </c>
      <c r="M4236" s="101">
        <f>IF(ISNUMBER(jaar_zip[[#This Row],[etmaaltemperatuur]]),IF(jaar_zip[[#This Row],[etmaaltemperatuur]]&lt;stookgrens,stookgrens-jaar_zip[[#This Row],[etmaaltemperatuur]],0),"")</f>
        <v>6</v>
      </c>
      <c r="N4236" s="101">
        <f>IF(ISNUMBER(jaar_zip[[#This Row],[graaddagen]]),IF(OR(MONTH(jaar_zip[[#This Row],[Datum]])=1,MONTH(jaar_zip[[#This Row],[Datum]])=2,MONTH(jaar_zip[[#This Row],[Datum]])=11,MONTH(jaar_zip[[#This Row],[Datum]])=12),1.1,IF(OR(MONTH(jaar_zip[[#This Row],[Datum]])=3,MONTH(jaar_zip[[#This Row],[Datum]])=10),1,0.8))*jaar_zip[[#This Row],[graaddagen]],"")</f>
        <v>4.8000000000000007</v>
      </c>
      <c r="O4236" s="101">
        <f>IF(ISNUMBER(jaar_zip[[#This Row],[etmaaltemperatuur]]),IF(jaar_zip[[#This Row],[etmaaltemperatuur]]&gt;stookgrens,jaar_zip[[#This Row],[etmaaltemperatuur]]-stookgrens,0),"")</f>
        <v>0</v>
      </c>
    </row>
    <row r="4237" spans="1:15" x14ac:dyDescent="0.25">
      <c r="A4237">
        <v>279</v>
      </c>
      <c r="B4237">
        <v>20240505</v>
      </c>
      <c r="C4237">
        <v>2.8</v>
      </c>
      <c r="D4237">
        <v>11.1</v>
      </c>
      <c r="E4237">
        <v>717</v>
      </c>
      <c r="F4237">
        <v>4.5</v>
      </c>
      <c r="G4237">
        <v>1008.2</v>
      </c>
      <c r="H4237">
        <v>92</v>
      </c>
      <c r="I4237" s="101" t="s">
        <v>27</v>
      </c>
      <c r="J4237" s="1">
        <f>DATEVALUE(RIGHT(jaar_zip[[#This Row],[YYYYMMDD]],2)&amp;"-"&amp;MID(jaar_zip[[#This Row],[YYYYMMDD]],5,2)&amp;"-"&amp;LEFT(jaar_zip[[#This Row],[YYYYMMDD]],4))</f>
        <v>45417</v>
      </c>
      <c r="K4237" s="101" t="str">
        <f>IF(AND(VALUE(MONTH(jaar_zip[[#This Row],[Datum]]))=1,VALUE(WEEKNUM(jaar_zip[[#This Row],[Datum]],21))&gt;51),RIGHT(YEAR(jaar_zip[[#This Row],[Datum]])-1,2),RIGHT(YEAR(jaar_zip[[#This Row],[Datum]]),2))&amp;"-"&amp; TEXT(WEEKNUM(jaar_zip[[#This Row],[Datum]],21),"00")</f>
        <v>24-18</v>
      </c>
      <c r="L4237" s="101">
        <f>MONTH(jaar_zip[[#This Row],[Datum]])</f>
        <v>5</v>
      </c>
      <c r="M4237" s="101">
        <f>IF(ISNUMBER(jaar_zip[[#This Row],[etmaaltemperatuur]]),IF(jaar_zip[[#This Row],[etmaaltemperatuur]]&lt;stookgrens,stookgrens-jaar_zip[[#This Row],[etmaaltemperatuur]],0),"")</f>
        <v>6.9</v>
      </c>
      <c r="N4237" s="101">
        <f>IF(ISNUMBER(jaar_zip[[#This Row],[graaddagen]]),IF(OR(MONTH(jaar_zip[[#This Row],[Datum]])=1,MONTH(jaar_zip[[#This Row],[Datum]])=2,MONTH(jaar_zip[[#This Row],[Datum]])=11,MONTH(jaar_zip[[#This Row],[Datum]])=12),1.1,IF(OR(MONTH(jaar_zip[[#This Row],[Datum]])=3,MONTH(jaar_zip[[#This Row],[Datum]])=10),1,0.8))*jaar_zip[[#This Row],[graaddagen]],"")</f>
        <v>5.5200000000000005</v>
      </c>
      <c r="O4237" s="101">
        <f>IF(ISNUMBER(jaar_zip[[#This Row],[etmaaltemperatuur]]),IF(jaar_zip[[#This Row],[etmaaltemperatuur]]&gt;stookgrens,jaar_zip[[#This Row],[etmaaltemperatuur]]-stookgrens,0),"")</f>
        <v>0</v>
      </c>
    </row>
    <row r="4238" spans="1:15" x14ac:dyDescent="0.25">
      <c r="A4238">
        <v>279</v>
      </c>
      <c r="B4238">
        <v>20240506</v>
      </c>
      <c r="C4238">
        <v>2.8</v>
      </c>
      <c r="D4238">
        <v>12.8</v>
      </c>
      <c r="E4238">
        <v>2175</v>
      </c>
      <c r="F4238">
        <v>0</v>
      </c>
      <c r="G4238">
        <v>1009.9</v>
      </c>
      <c r="H4238">
        <v>76</v>
      </c>
      <c r="I4238" s="101" t="s">
        <v>27</v>
      </c>
      <c r="J4238" s="1">
        <f>DATEVALUE(RIGHT(jaar_zip[[#This Row],[YYYYMMDD]],2)&amp;"-"&amp;MID(jaar_zip[[#This Row],[YYYYMMDD]],5,2)&amp;"-"&amp;LEFT(jaar_zip[[#This Row],[YYYYMMDD]],4))</f>
        <v>45418</v>
      </c>
      <c r="K4238" s="101" t="str">
        <f>IF(AND(VALUE(MONTH(jaar_zip[[#This Row],[Datum]]))=1,VALUE(WEEKNUM(jaar_zip[[#This Row],[Datum]],21))&gt;51),RIGHT(YEAR(jaar_zip[[#This Row],[Datum]])-1,2),RIGHT(YEAR(jaar_zip[[#This Row],[Datum]]),2))&amp;"-"&amp; TEXT(WEEKNUM(jaar_zip[[#This Row],[Datum]],21),"00")</f>
        <v>24-19</v>
      </c>
      <c r="L4238" s="101">
        <f>MONTH(jaar_zip[[#This Row],[Datum]])</f>
        <v>5</v>
      </c>
      <c r="M4238" s="101">
        <f>IF(ISNUMBER(jaar_zip[[#This Row],[etmaaltemperatuur]]),IF(jaar_zip[[#This Row],[etmaaltemperatuur]]&lt;stookgrens,stookgrens-jaar_zip[[#This Row],[etmaaltemperatuur]],0),"")</f>
        <v>5.1999999999999993</v>
      </c>
      <c r="N4238" s="101">
        <f>IF(ISNUMBER(jaar_zip[[#This Row],[graaddagen]]),IF(OR(MONTH(jaar_zip[[#This Row],[Datum]])=1,MONTH(jaar_zip[[#This Row],[Datum]])=2,MONTH(jaar_zip[[#This Row],[Datum]])=11,MONTH(jaar_zip[[#This Row],[Datum]])=12),1.1,IF(OR(MONTH(jaar_zip[[#This Row],[Datum]])=3,MONTH(jaar_zip[[#This Row],[Datum]])=10),1,0.8))*jaar_zip[[#This Row],[graaddagen]],"")</f>
        <v>4.1599999999999993</v>
      </c>
      <c r="O4238" s="101">
        <f>IF(ISNUMBER(jaar_zip[[#This Row],[etmaaltemperatuur]]),IF(jaar_zip[[#This Row],[etmaaltemperatuur]]&gt;stookgrens,jaar_zip[[#This Row],[etmaaltemperatuur]]-stookgrens,0),"")</f>
        <v>0</v>
      </c>
    </row>
    <row r="4239" spans="1:15" x14ac:dyDescent="0.25">
      <c r="A4239">
        <v>279</v>
      </c>
      <c r="B4239">
        <v>20240507</v>
      </c>
      <c r="C4239">
        <v>3.2</v>
      </c>
      <c r="D4239">
        <v>13.3</v>
      </c>
      <c r="E4239">
        <v>2198</v>
      </c>
      <c r="F4239">
        <v>0</v>
      </c>
      <c r="G4239">
        <v>1019.9</v>
      </c>
      <c r="H4239">
        <v>79</v>
      </c>
      <c r="I4239" s="101" t="s">
        <v>27</v>
      </c>
      <c r="J4239" s="1">
        <f>DATEVALUE(RIGHT(jaar_zip[[#This Row],[YYYYMMDD]],2)&amp;"-"&amp;MID(jaar_zip[[#This Row],[YYYYMMDD]],5,2)&amp;"-"&amp;LEFT(jaar_zip[[#This Row],[YYYYMMDD]],4))</f>
        <v>45419</v>
      </c>
      <c r="K4239" s="101" t="str">
        <f>IF(AND(VALUE(MONTH(jaar_zip[[#This Row],[Datum]]))=1,VALUE(WEEKNUM(jaar_zip[[#This Row],[Datum]],21))&gt;51),RIGHT(YEAR(jaar_zip[[#This Row],[Datum]])-1,2),RIGHT(YEAR(jaar_zip[[#This Row],[Datum]]),2))&amp;"-"&amp; TEXT(WEEKNUM(jaar_zip[[#This Row],[Datum]],21),"00")</f>
        <v>24-19</v>
      </c>
      <c r="L4239" s="101">
        <f>MONTH(jaar_zip[[#This Row],[Datum]])</f>
        <v>5</v>
      </c>
      <c r="M4239" s="101">
        <f>IF(ISNUMBER(jaar_zip[[#This Row],[etmaaltemperatuur]]),IF(jaar_zip[[#This Row],[etmaaltemperatuur]]&lt;stookgrens,stookgrens-jaar_zip[[#This Row],[etmaaltemperatuur]],0),"")</f>
        <v>4.6999999999999993</v>
      </c>
      <c r="N4239" s="101">
        <f>IF(ISNUMBER(jaar_zip[[#This Row],[graaddagen]]),IF(OR(MONTH(jaar_zip[[#This Row],[Datum]])=1,MONTH(jaar_zip[[#This Row],[Datum]])=2,MONTH(jaar_zip[[#This Row],[Datum]])=11,MONTH(jaar_zip[[#This Row],[Datum]])=12),1.1,IF(OR(MONTH(jaar_zip[[#This Row],[Datum]])=3,MONTH(jaar_zip[[#This Row],[Datum]])=10),1,0.8))*jaar_zip[[#This Row],[graaddagen]],"")</f>
        <v>3.76</v>
      </c>
      <c r="O4239" s="101">
        <f>IF(ISNUMBER(jaar_zip[[#This Row],[etmaaltemperatuur]]),IF(jaar_zip[[#This Row],[etmaaltemperatuur]]&gt;stookgrens,jaar_zip[[#This Row],[etmaaltemperatuur]]-stookgrens,0),"")</f>
        <v>0</v>
      </c>
    </row>
    <row r="4240" spans="1:15" x14ac:dyDescent="0.25">
      <c r="A4240">
        <v>279</v>
      </c>
      <c r="B4240">
        <v>20240508</v>
      </c>
      <c r="C4240">
        <v>2.5</v>
      </c>
      <c r="D4240">
        <v>12.7</v>
      </c>
      <c r="E4240">
        <v>1312</v>
      </c>
      <c r="F4240">
        <v>0</v>
      </c>
      <c r="G4240">
        <v>1027.2</v>
      </c>
      <c r="H4240">
        <v>81</v>
      </c>
      <c r="I4240" s="101" t="s">
        <v>27</v>
      </c>
      <c r="J4240" s="1">
        <f>DATEVALUE(RIGHT(jaar_zip[[#This Row],[YYYYMMDD]],2)&amp;"-"&amp;MID(jaar_zip[[#This Row],[YYYYMMDD]],5,2)&amp;"-"&amp;LEFT(jaar_zip[[#This Row],[YYYYMMDD]],4))</f>
        <v>45420</v>
      </c>
      <c r="K4240" s="101" t="str">
        <f>IF(AND(VALUE(MONTH(jaar_zip[[#This Row],[Datum]]))=1,VALUE(WEEKNUM(jaar_zip[[#This Row],[Datum]],21))&gt;51),RIGHT(YEAR(jaar_zip[[#This Row],[Datum]])-1,2),RIGHT(YEAR(jaar_zip[[#This Row],[Datum]]),2))&amp;"-"&amp; TEXT(WEEKNUM(jaar_zip[[#This Row],[Datum]],21),"00")</f>
        <v>24-19</v>
      </c>
      <c r="L4240" s="101">
        <f>MONTH(jaar_zip[[#This Row],[Datum]])</f>
        <v>5</v>
      </c>
      <c r="M4240" s="101">
        <f>IF(ISNUMBER(jaar_zip[[#This Row],[etmaaltemperatuur]]),IF(jaar_zip[[#This Row],[etmaaltemperatuur]]&lt;stookgrens,stookgrens-jaar_zip[[#This Row],[etmaaltemperatuur]],0),"")</f>
        <v>5.3000000000000007</v>
      </c>
      <c r="N4240" s="101">
        <f>IF(ISNUMBER(jaar_zip[[#This Row],[graaddagen]]),IF(OR(MONTH(jaar_zip[[#This Row],[Datum]])=1,MONTH(jaar_zip[[#This Row],[Datum]])=2,MONTH(jaar_zip[[#This Row],[Datum]])=11,MONTH(jaar_zip[[#This Row],[Datum]])=12),1.1,IF(OR(MONTH(jaar_zip[[#This Row],[Datum]])=3,MONTH(jaar_zip[[#This Row],[Datum]])=10),1,0.8))*jaar_zip[[#This Row],[graaddagen]],"")</f>
        <v>4.2400000000000011</v>
      </c>
      <c r="O4240" s="101">
        <f>IF(ISNUMBER(jaar_zip[[#This Row],[etmaaltemperatuur]]),IF(jaar_zip[[#This Row],[etmaaltemperatuur]]&gt;stookgrens,jaar_zip[[#This Row],[etmaaltemperatuur]]-stookgrens,0),"")</f>
        <v>0</v>
      </c>
    </row>
    <row r="4241" spans="1:15" x14ac:dyDescent="0.25">
      <c r="A4241">
        <v>279</v>
      </c>
      <c r="B4241">
        <v>20240509</v>
      </c>
      <c r="C4241">
        <v>1.8</v>
      </c>
      <c r="D4241">
        <v>12.3</v>
      </c>
      <c r="E4241">
        <v>2062</v>
      </c>
      <c r="F4241">
        <v>0</v>
      </c>
      <c r="G4241">
        <v>1026.9000000000001</v>
      </c>
      <c r="H4241">
        <v>82</v>
      </c>
      <c r="I4241" s="101" t="s">
        <v>27</v>
      </c>
      <c r="J4241" s="1">
        <f>DATEVALUE(RIGHT(jaar_zip[[#This Row],[YYYYMMDD]],2)&amp;"-"&amp;MID(jaar_zip[[#This Row],[YYYYMMDD]],5,2)&amp;"-"&amp;LEFT(jaar_zip[[#This Row],[YYYYMMDD]],4))</f>
        <v>45421</v>
      </c>
      <c r="K4241" s="101" t="str">
        <f>IF(AND(VALUE(MONTH(jaar_zip[[#This Row],[Datum]]))=1,VALUE(WEEKNUM(jaar_zip[[#This Row],[Datum]],21))&gt;51),RIGHT(YEAR(jaar_zip[[#This Row],[Datum]])-1,2),RIGHT(YEAR(jaar_zip[[#This Row],[Datum]]),2))&amp;"-"&amp; TEXT(WEEKNUM(jaar_zip[[#This Row],[Datum]],21),"00")</f>
        <v>24-19</v>
      </c>
      <c r="L4241" s="101">
        <f>MONTH(jaar_zip[[#This Row],[Datum]])</f>
        <v>5</v>
      </c>
      <c r="M4241" s="101">
        <f>IF(ISNUMBER(jaar_zip[[#This Row],[etmaaltemperatuur]]),IF(jaar_zip[[#This Row],[etmaaltemperatuur]]&lt;stookgrens,stookgrens-jaar_zip[[#This Row],[etmaaltemperatuur]],0),"")</f>
        <v>5.6999999999999993</v>
      </c>
      <c r="N4241" s="101">
        <f>IF(ISNUMBER(jaar_zip[[#This Row],[graaddagen]]),IF(OR(MONTH(jaar_zip[[#This Row],[Datum]])=1,MONTH(jaar_zip[[#This Row],[Datum]])=2,MONTH(jaar_zip[[#This Row],[Datum]])=11,MONTH(jaar_zip[[#This Row],[Datum]])=12),1.1,IF(OR(MONTH(jaar_zip[[#This Row],[Datum]])=3,MONTH(jaar_zip[[#This Row],[Datum]])=10),1,0.8))*jaar_zip[[#This Row],[graaddagen]],"")</f>
        <v>4.5599999999999996</v>
      </c>
      <c r="O4241" s="101">
        <f>IF(ISNUMBER(jaar_zip[[#This Row],[etmaaltemperatuur]]),IF(jaar_zip[[#This Row],[etmaaltemperatuur]]&gt;stookgrens,jaar_zip[[#This Row],[etmaaltemperatuur]]-stookgrens,0),"")</f>
        <v>0</v>
      </c>
    </row>
    <row r="4242" spans="1:15" x14ac:dyDescent="0.25">
      <c r="A4242">
        <v>279</v>
      </c>
      <c r="B4242">
        <v>20240510</v>
      </c>
      <c r="C4242">
        <v>2.4</v>
      </c>
      <c r="D4242">
        <v>14.3</v>
      </c>
      <c r="E4242">
        <v>2475</v>
      </c>
      <c r="F4242">
        <v>0</v>
      </c>
      <c r="G4242">
        <v>1024.4000000000001</v>
      </c>
      <c r="H4242">
        <v>79</v>
      </c>
      <c r="I4242" s="101" t="s">
        <v>27</v>
      </c>
      <c r="J4242" s="1">
        <f>DATEVALUE(RIGHT(jaar_zip[[#This Row],[YYYYMMDD]],2)&amp;"-"&amp;MID(jaar_zip[[#This Row],[YYYYMMDD]],5,2)&amp;"-"&amp;LEFT(jaar_zip[[#This Row],[YYYYMMDD]],4))</f>
        <v>45422</v>
      </c>
      <c r="K4242" s="101" t="str">
        <f>IF(AND(VALUE(MONTH(jaar_zip[[#This Row],[Datum]]))=1,VALUE(WEEKNUM(jaar_zip[[#This Row],[Datum]],21))&gt;51),RIGHT(YEAR(jaar_zip[[#This Row],[Datum]])-1,2),RIGHT(YEAR(jaar_zip[[#This Row],[Datum]]),2))&amp;"-"&amp; TEXT(WEEKNUM(jaar_zip[[#This Row],[Datum]],21),"00")</f>
        <v>24-19</v>
      </c>
      <c r="L4242" s="101">
        <f>MONTH(jaar_zip[[#This Row],[Datum]])</f>
        <v>5</v>
      </c>
      <c r="M4242" s="101">
        <f>IF(ISNUMBER(jaar_zip[[#This Row],[etmaaltemperatuur]]),IF(jaar_zip[[#This Row],[etmaaltemperatuur]]&lt;stookgrens,stookgrens-jaar_zip[[#This Row],[etmaaltemperatuur]],0),"")</f>
        <v>3.6999999999999993</v>
      </c>
      <c r="N4242" s="101">
        <f>IF(ISNUMBER(jaar_zip[[#This Row],[graaddagen]]),IF(OR(MONTH(jaar_zip[[#This Row],[Datum]])=1,MONTH(jaar_zip[[#This Row],[Datum]])=2,MONTH(jaar_zip[[#This Row],[Datum]])=11,MONTH(jaar_zip[[#This Row],[Datum]])=12),1.1,IF(OR(MONTH(jaar_zip[[#This Row],[Datum]])=3,MONTH(jaar_zip[[#This Row],[Datum]])=10),1,0.8))*jaar_zip[[#This Row],[graaddagen]],"")</f>
        <v>2.9599999999999995</v>
      </c>
      <c r="O4242" s="101">
        <f>IF(ISNUMBER(jaar_zip[[#This Row],[etmaaltemperatuur]]),IF(jaar_zip[[#This Row],[etmaaltemperatuur]]&gt;stookgrens,jaar_zip[[#This Row],[etmaaltemperatuur]]-stookgrens,0),"")</f>
        <v>0</v>
      </c>
    </row>
    <row r="4243" spans="1:15" x14ac:dyDescent="0.25">
      <c r="A4243">
        <v>279</v>
      </c>
      <c r="B4243">
        <v>20240511</v>
      </c>
      <c r="C4243">
        <v>3.8</v>
      </c>
      <c r="D4243">
        <v>15.7</v>
      </c>
      <c r="E4243">
        <v>2627</v>
      </c>
      <c r="F4243">
        <v>0</v>
      </c>
      <c r="G4243">
        <v>1023.1</v>
      </c>
      <c r="H4243">
        <v>70</v>
      </c>
      <c r="I4243" s="101" t="s">
        <v>27</v>
      </c>
      <c r="J4243" s="1">
        <f>DATEVALUE(RIGHT(jaar_zip[[#This Row],[YYYYMMDD]],2)&amp;"-"&amp;MID(jaar_zip[[#This Row],[YYYYMMDD]],5,2)&amp;"-"&amp;LEFT(jaar_zip[[#This Row],[YYYYMMDD]],4))</f>
        <v>45423</v>
      </c>
      <c r="K4243" s="101" t="str">
        <f>IF(AND(VALUE(MONTH(jaar_zip[[#This Row],[Datum]]))=1,VALUE(WEEKNUM(jaar_zip[[#This Row],[Datum]],21))&gt;51),RIGHT(YEAR(jaar_zip[[#This Row],[Datum]])-1,2),RIGHT(YEAR(jaar_zip[[#This Row],[Datum]]),2))&amp;"-"&amp; TEXT(WEEKNUM(jaar_zip[[#This Row],[Datum]],21),"00")</f>
        <v>24-19</v>
      </c>
      <c r="L4243" s="101">
        <f>MONTH(jaar_zip[[#This Row],[Datum]])</f>
        <v>5</v>
      </c>
      <c r="M4243" s="101">
        <f>IF(ISNUMBER(jaar_zip[[#This Row],[etmaaltemperatuur]]),IF(jaar_zip[[#This Row],[etmaaltemperatuur]]&lt;stookgrens,stookgrens-jaar_zip[[#This Row],[etmaaltemperatuur]],0),"")</f>
        <v>2.3000000000000007</v>
      </c>
      <c r="N4243" s="101">
        <f>IF(ISNUMBER(jaar_zip[[#This Row],[graaddagen]]),IF(OR(MONTH(jaar_zip[[#This Row],[Datum]])=1,MONTH(jaar_zip[[#This Row],[Datum]])=2,MONTH(jaar_zip[[#This Row],[Datum]])=11,MONTH(jaar_zip[[#This Row],[Datum]])=12),1.1,IF(OR(MONTH(jaar_zip[[#This Row],[Datum]])=3,MONTH(jaar_zip[[#This Row],[Datum]])=10),1,0.8))*jaar_zip[[#This Row],[graaddagen]],"")</f>
        <v>1.8400000000000007</v>
      </c>
      <c r="O4243" s="101">
        <f>IF(ISNUMBER(jaar_zip[[#This Row],[etmaaltemperatuur]]),IF(jaar_zip[[#This Row],[etmaaltemperatuur]]&gt;stookgrens,jaar_zip[[#This Row],[etmaaltemperatuur]]-stookgrens,0),"")</f>
        <v>0</v>
      </c>
    </row>
    <row r="4244" spans="1:15" x14ac:dyDescent="0.25">
      <c r="A4244">
        <v>279</v>
      </c>
      <c r="B4244">
        <v>20240512</v>
      </c>
      <c r="C4244">
        <v>5</v>
      </c>
      <c r="D4244">
        <v>17.899999999999999</v>
      </c>
      <c r="E4244">
        <v>2774</v>
      </c>
      <c r="F4244">
        <v>0</v>
      </c>
      <c r="G4244">
        <v>1017.2</v>
      </c>
      <c r="H4244">
        <v>63</v>
      </c>
      <c r="I4244" s="101" t="s">
        <v>27</v>
      </c>
      <c r="J4244" s="1">
        <f>DATEVALUE(RIGHT(jaar_zip[[#This Row],[YYYYMMDD]],2)&amp;"-"&amp;MID(jaar_zip[[#This Row],[YYYYMMDD]],5,2)&amp;"-"&amp;LEFT(jaar_zip[[#This Row],[YYYYMMDD]],4))</f>
        <v>45424</v>
      </c>
      <c r="K4244" s="101" t="str">
        <f>IF(AND(VALUE(MONTH(jaar_zip[[#This Row],[Datum]]))=1,VALUE(WEEKNUM(jaar_zip[[#This Row],[Datum]],21))&gt;51),RIGHT(YEAR(jaar_zip[[#This Row],[Datum]])-1,2),RIGHT(YEAR(jaar_zip[[#This Row],[Datum]]),2))&amp;"-"&amp; TEXT(WEEKNUM(jaar_zip[[#This Row],[Datum]],21),"00")</f>
        <v>24-19</v>
      </c>
      <c r="L4244" s="101">
        <f>MONTH(jaar_zip[[#This Row],[Datum]])</f>
        <v>5</v>
      </c>
      <c r="M4244" s="101">
        <f>IF(ISNUMBER(jaar_zip[[#This Row],[etmaaltemperatuur]]),IF(jaar_zip[[#This Row],[etmaaltemperatuur]]&lt;stookgrens,stookgrens-jaar_zip[[#This Row],[etmaaltemperatuur]],0),"")</f>
        <v>0.10000000000000142</v>
      </c>
      <c r="N4244" s="101">
        <f>IF(ISNUMBER(jaar_zip[[#This Row],[graaddagen]]),IF(OR(MONTH(jaar_zip[[#This Row],[Datum]])=1,MONTH(jaar_zip[[#This Row],[Datum]])=2,MONTH(jaar_zip[[#This Row],[Datum]])=11,MONTH(jaar_zip[[#This Row],[Datum]])=12),1.1,IF(OR(MONTH(jaar_zip[[#This Row],[Datum]])=3,MONTH(jaar_zip[[#This Row],[Datum]])=10),1,0.8))*jaar_zip[[#This Row],[graaddagen]],"")</f>
        <v>8.000000000000114E-2</v>
      </c>
      <c r="O4244" s="101">
        <f>IF(ISNUMBER(jaar_zip[[#This Row],[etmaaltemperatuur]]),IF(jaar_zip[[#This Row],[etmaaltemperatuur]]&gt;stookgrens,jaar_zip[[#This Row],[etmaaltemperatuur]]-stookgrens,0),"")</f>
        <v>0</v>
      </c>
    </row>
    <row r="4245" spans="1:15" x14ac:dyDescent="0.25">
      <c r="A4245">
        <v>279</v>
      </c>
      <c r="B4245">
        <v>20240513</v>
      </c>
      <c r="C4245">
        <v>3.4</v>
      </c>
      <c r="D4245">
        <v>19.899999999999999</v>
      </c>
      <c r="E4245">
        <v>2396</v>
      </c>
      <c r="F4245">
        <v>0.1</v>
      </c>
      <c r="G4245">
        <v>1010.5</v>
      </c>
      <c r="H4245">
        <v>64</v>
      </c>
      <c r="I4245" s="101" t="s">
        <v>27</v>
      </c>
      <c r="J4245" s="1">
        <f>DATEVALUE(RIGHT(jaar_zip[[#This Row],[YYYYMMDD]],2)&amp;"-"&amp;MID(jaar_zip[[#This Row],[YYYYMMDD]],5,2)&amp;"-"&amp;LEFT(jaar_zip[[#This Row],[YYYYMMDD]],4))</f>
        <v>45425</v>
      </c>
      <c r="K4245" s="101" t="str">
        <f>IF(AND(VALUE(MONTH(jaar_zip[[#This Row],[Datum]]))=1,VALUE(WEEKNUM(jaar_zip[[#This Row],[Datum]],21))&gt;51),RIGHT(YEAR(jaar_zip[[#This Row],[Datum]])-1,2),RIGHT(YEAR(jaar_zip[[#This Row],[Datum]]),2))&amp;"-"&amp; TEXT(WEEKNUM(jaar_zip[[#This Row],[Datum]],21),"00")</f>
        <v>24-20</v>
      </c>
      <c r="L4245" s="101">
        <f>MONTH(jaar_zip[[#This Row],[Datum]])</f>
        <v>5</v>
      </c>
      <c r="M4245" s="101">
        <f>IF(ISNUMBER(jaar_zip[[#This Row],[etmaaltemperatuur]]),IF(jaar_zip[[#This Row],[etmaaltemperatuur]]&lt;stookgrens,stookgrens-jaar_zip[[#This Row],[etmaaltemperatuur]],0),"")</f>
        <v>0</v>
      </c>
      <c r="N4245" s="101">
        <f>IF(ISNUMBER(jaar_zip[[#This Row],[graaddagen]]),IF(OR(MONTH(jaar_zip[[#This Row],[Datum]])=1,MONTH(jaar_zip[[#This Row],[Datum]])=2,MONTH(jaar_zip[[#This Row],[Datum]])=11,MONTH(jaar_zip[[#This Row],[Datum]])=12),1.1,IF(OR(MONTH(jaar_zip[[#This Row],[Datum]])=3,MONTH(jaar_zip[[#This Row],[Datum]])=10),1,0.8))*jaar_zip[[#This Row],[graaddagen]],"")</f>
        <v>0</v>
      </c>
      <c r="O4245" s="101">
        <f>IF(ISNUMBER(jaar_zip[[#This Row],[etmaaltemperatuur]]),IF(jaar_zip[[#This Row],[etmaaltemperatuur]]&gt;stookgrens,jaar_zip[[#This Row],[etmaaltemperatuur]]-stookgrens,0),"")</f>
        <v>1.8999999999999986</v>
      </c>
    </row>
    <row r="4246" spans="1:15" x14ac:dyDescent="0.25">
      <c r="A4246">
        <v>279</v>
      </c>
      <c r="B4246">
        <v>20240514</v>
      </c>
      <c r="C4246">
        <v>5.3</v>
      </c>
      <c r="D4246">
        <v>21.3</v>
      </c>
      <c r="E4246">
        <v>2756</v>
      </c>
      <c r="F4246">
        <v>0</v>
      </c>
      <c r="G4246">
        <v>1006.4</v>
      </c>
      <c r="H4246">
        <v>50</v>
      </c>
      <c r="I4246" s="101" t="s">
        <v>27</v>
      </c>
      <c r="J4246" s="1">
        <f>DATEVALUE(RIGHT(jaar_zip[[#This Row],[YYYYMMDD]],2)&amp;"-"&amp;MID(jaar_zip[[#This Row],[YYYYMMDD]],5,2)&amp;"-"&amp;LEFT(jaar_zip[[#This Row],[YYYYMMDD]],4))</f>
        <v>45426</v>
      </c>
      <c r="K4246" s="101" t="str">
        <f>IF(AND(VALUE(MONTH(jaar_zip[[#This Row],[Datum]]))=1,VALUE(WEEKNUM(jaar_zip[[#This Row],[Datum]],21))&gt;51),RIGHT(YEAR(jaar_zip[[#This Row],[Datum]])-1,2),RIGHT(YEAR(jaar_zip[[#This Row],[Datum]]),2))&amp;"-"&amp; TEXT(WEEKNUM(jaar_zip[[#This Row],[Datum]],21),"00")</f>
        <v>24-20</v>
      </c>
      <c r="L4246" s="101">
        <f>MONTH(jaar_zip[[#This Row],[Datum]])</f>
        <v>5</v>
      </c>
      <c r="M4246" s="101">
        <f>IF(ISNUMBER(jaar_zip[[#This Row],[etmaaltemperatuur]]),IF(jaar_zip[[#This Row],[etmaaltemperatuur]]&lt;stookgrens,stookgrens-jaar_zip[[#This Row],[etmaaltemperatuur]],0),"")</f>
        <v>0</v>
      </c>
      <c r="N4246" s="101">
        <f>IF(ISNUMBER(jaar_zip[[#This Row],[graaddagen]]),IF(OR(MONTH(jaar_zip[[#This Row],[Datum]])=1,MONTH(jaar_zip[[#This Row],[Datum]])=2,MONTH(jaar_zip[[#This Row],[Datum]])=11,MONTH(jaar_zip[[#This Row],[Datum]])=12),1.1,IF(OR(MONTH(jaar_zip[[#This Row],[Datum]])=3,MONTH(jaar_zip[[#This Row],[Datum]])=10),1,0.8))*jaar_zip[[#This Row],[graaddagen]],"")</f>
        <v>0</v>
      </c>
      <c r="O4246" s="101">
        <f>IF(ISNUMBER(jaar_zip[[#This Row],[etmaaltemperatuur]]),IF(jaar_zip[[#This Row],[etmaaltemperatuur]]&gt;stookgrens,jaar_zip[[#This Row],[etmaaltemperatuur]]-stookgrens,0),"")</f>
        <v>3.3000000000000007</v>
      </c>
    </row>
    <row r="4247" spans="1:15" x14ac:dyDescent="0.25">
      <c r="A4247">
        <v>279</v>
      </c>
      <c r="B4247">
        <v>20240515</v>
      </c>
      <c r="C4247">
        <v>4.3</v>
      </c>
      <c r="D4247">
        <v>19.399999999999999</v>
      </c>
      <c r="E4247">
        <v>2606</v>
      </c>
      <c r="F4247">
        <v>0</v>
      </c>
      <c r="G4247">
        <v>1006</v>
      </c>
      <c r="H4247">
        <v>59</v>
      </c>
      <c r="I4247" s="101" t="s">
        <v>27</v>
      </c>
      <c r="J4247" s="1">
        <f>DATEVALUE(RIGHT(jaar_zip[[#This Row],[YYYYMMDD]],2)&amp;"-"&amp;MID(jaar_zip[[#This Row],[YYYYMMDD]],5,2)&amp;"-"&amp;LEFT(jaar_zip[[#This Row],[YYYYMMDD]],4))</f>
        <v>45427</v>
      </c>
      <c r="K4247" s="101" t="str">
        <f>IF(AND(VALUE(MONTH(jaar_zip[[#This Row],[Datum]]))=1,VALUE(WEEKNUM(jaar_zip[[#This Row],[Datum]],21))&gt;51),RIGHT(YEAR(jaar_zip[[#This Row],[Datum]])-1,2),RIGHT(YEAR(jaar_zip[[#This Row],[Datum]]),2))&amp;"-"&amp; TEXT(WEEKNUM(jaar_zip[[#This Row],[Datum]],21),"00")</f>
        <v>24-20</v>
      </c>
      <c r="L4247" s="101">
        <f>MONTH(jaar_zip[[#This Row],[Datum]])</f>
        <v>5</v>
      </c>
      <c r="M4247" s="101">
        <f>IF(ISNUMBER(jaar_zip[[#This Row],[etmaaltemperatuur]]),IF(jaar_zip[[#This Row],[etmaaltemperatuur]]&lt;stookgrens,stookgrens-jaar_zip[[#This Row],[etmaaltemperatuur]],0),"")</f>
        <v>0</v>
      </c>
      <c r="N4247" s="101">
        <f>IF(ISNUMBER(jaar_zip[[#This Row],[graaddagen]]),IF(OR(MONTH(jaar_zip[[#This Row],[Datum]])=1,MONTH(jaar_zip[[#This Row],[Datum]])=2,MONTH(jaar_zip[[#This Row],[Datum]])=11,MONTH(jaar_zip[[#This Row],[Datum]])=12),1.1,IF(OR(MONTH(jaar_zip[[#This Row],[Datum]])=3,MONTH(jaar_zip[[#This Row],[Datum]])=10),1,0.8))*jaar_zip[[#This Row],[graaddagen]],"")</f>
        <v>0</v>
      </c>
      <c r="O4247" s="101">
        <f>IF(ISNUMBER(jaar_zip[[#This Row],[etmaaltemperatuur]]),IF(jaar_zip[[#This Row],[etmaaltemperatuur]]&gt;stookgrens,jaar_zip[[#This Row],[etmaaltemperatuur]]-stookgrens,0),"")</f>
        <v>1.3999999999999986</v>
      </c>
    </row>
    <row r="4248" spans="1:15" x14ac:dyDescent="0.25">
      <c r="A4248">
        <v>279</v>
      </c>
      <c r="B4248">
        <v>20240516</v>
      </c>
      <c r="C4248">
        <v>3.3</v>
      </c>
      <c r="D4248">
        <v>16.600000000000001</v>
      </c>
      <c r="E4248">
        <v>1502</v>
      </c>
      <c r="F4248">
        <v>7.9</v>
      </c>
      <c r="G4248">
        <v>1005.4</v>
      </c>
      <c r="H4248">
        <v>80</v>
      </c>
      <c r="I4248" s="101" t="s">
        <v>27</v>
      </c>
      <c r="J4248" s="1">
        <f>DATEVALUE(RIGHT(jaar_zip[[#This Row],[YYYYMMDD]],2)&amp;"-"&amp;MID(jaar_zip[[#This Row],[YYYYMMDD]],5,2)&amp;"-"&amp;LEFT(jaar_zip[[#This Row],[YYYYMMDD]],4))</f>
        <v>45428</v>
      </c>
      <c r="K4248" s="101" t="str">
        <f>IF(AND(VALUE(MONTH(jaar_zip[[#This Row],[Datum]]))=1,VALUE(WEEKNUM(jaar_zip[[#This Row],[Datum]],21))&gt;51),RIGHT(YEAR(jaar_zip[[#This Row],[Datum]])-1,2),RIGHT(YEAR(jaar_zip[[#This Row],[Datum]]),2))&amp;"-"&amp; TEXT(WEEKNUM(jaar_zip[[#This Row],[Datum]],21),"00")</f>
        <v>24-20</v>
      </c>
      <c r="L4248" s="101">
        <f>MONTH(jaar_zip[[#This Row],[Datum]])</f>
        <v>5</v>
      </c>
      <c r="M4248" s="101">
        <f>IF(ISNUMBER(jaar_zip[[#This Row],[etmaaltemperatuur]]),IF(jaar_zip[[#This Row],[etmaaltemperatuur]]&lt;stookgrens,stookgrens-jaar_zip[[#This Row],[etmaaltemperatuur]],0),"")</f>
        <v>1.3999999999999986</v>
      </c>
      <c r="N4248" s="101">
        <f>IF(ISNUMBER(jaar_zip[[#This Row],[graaddagen]]),IF(OR(MONTH(jaar_zip[[#This Row],[Datum]])=1,MONTH(jaar_zip[[#This Row],[Datum]])=2,MONTH(jaar_zip[[#This Row],[Datum]])=11,MONTH(jaar_zip[[#This Row],[Datum]])=12),1.1,IF(OR(MONTH(jaar_zip[[#This Row],[Datum]])=3,MONTH(jaar_zip[[#This Row],[Datum]])=10),1,0.8))*jaar_zip[[#This Row],[graaddagen]],"")</f>
        <v>1.119999999999999</v>
      </c>
      <c r="O4248" s="101">
        <f>IF(ISNUMBER(jaar_zip[[#This Row],[etmaaltemperatuur]]),IF(jaar_zip[[#This Row],[etmaaltemperatuur]]&gt;stookgrens,jaar_zip[[#This Row],[etmaaltemperatuur]]-stookgrens,0),"")</f>
        <v>0</v>
      </c>
    </row>
    <row r="4249" spans="1:15" x14ac:dyDescent="0.25">
      <c r="A4249">
        <v>279</v>
      </c>
      <c r="B4249">
        <v>20240517</v>
      </c>
      <c r="C4249">
        <v>2.5</v>
      </c>
      <c r="D4249">
        <v>17.8</v>
      </c>
      <c r="E4249">
        <v>1930</v>
      </c>
      <c r="F4249">
        <v>0</v>
      </c>
      <c r="G4249">
        <v>1007.8</v>
      </c>
      <c r="H4249">
        <v>76</v>
      </c>
      <c r="I4249" s="101" t="s">
        <v>27</v>
      </c>
      <c r="J4249" s="1">
        <f>DATEVALUE(RIGHT(jaar_zip[[#This Row],[YYYYMMDD]],2)&amp;"-"&amp;MID(jaar_zip[[#This Row],[YYYYMMDD]],5,2)&amp;"-"&amp;LEFT(jaar_zip[[#This Row],[YYYYMMDD]],4))</f>
        <v>45429</v>
      </c>
      <c r="K4249" s="101" t="str">
        <f>IF(AND(VALUE(MONTH(jaar_zip[[#This Row],[Datum]]))=1,VALUE(WEEKNUM(jaar_zip[[#This Row],[Datum]],21))&gt;51),RIGHT(YEAR(jaar_zip[[#This Row],[Datum]])-1,2),RIGHT(YEAR(jaar_zip[[#This Row],[Datum]]),2))&amp;"-"&amp; TEXT(WEEKNUM(jaar_zip[[#This Row],[Datum]],21),"00")</f>
        <v>24-20</v>
      </c>
      <c r="L4249" s="101">
        <f>MONTH(jaar_zip[[#This Row],[Datum]])</f>
        <v>5</v>
      </c>
      <c r="M4249" s="101">
        <f>IF(ISNUMBER(jaar_zip[[#This Row],[etmaaltemperatuur]]),IF(jaar_zip[[#This Row],[etmaaltemperatuur]]&lt;stookgrens,stookgrens-jaar_zip[[#This Row],[etmaaltemperatuur]],0),"")</f>
        <v>0.19999999999999929</v>
      </c>
      <c r="N4249" s="101">
        <f>IF(ISNUMBER(jaar_zip[[#This Row],[graaddagen]]),IF(OR(MONTH(jaar_zip[[#This Row],[Datum]])=1,MONTH(jaar_zip[[#This Row],[Datum]])=2,MONTH(jaar_zip[[#This Row],[Datum]])=11,MONTH(jaar_zip[[#This Row],[Datum]])=12),1.1,IF(OR(MONTH(jaar_zip[[#This Row],[Datum]])=3,MONTH(jaar_zip[[#This Row],[Datum]])=10),1,0.8))*jaar_zip[[#This Row],[graaddagen]],"")</f>
        <v>0.15999999999999945</v>
      </c>
      <c r="O4249" s="101">
        <f>IF(ISNUMBER(jaar_zip[[#This Row],[etmaaltemperatuur]]),IF(jaar_zip[[#This Row],[etmaaltemperatuur]]&gt;stookgrens,jaar_zip[[#This Row],[etmaaltemperatuur]]-stookgrens,0),"")</f>
        <v>0</v>
      </c>
    </row>
    <row r="4250" spans="1:15" x14ac:dyDescent="0.25">
      <c r="A4250">
        <v>279</v>
      </c>
      <c r="B4250">
        <v>20240518</v>
      </c>
      <c r="C4250">
        <v>2.6</v>
      </c>
      <c r="D4250">
        <v>17.7</v>
      </c>
      <c r="E4250">
        <v>1989</v>
      </c>
      <c r="F4250">
        <v>0.9</v>
      </c>
      <c r="G4250">
        <v>1010.3</v>
      </c>
      <c r="H4250">
        <v>70</v>
      </c>
      <c r="I4250" s="101" t="s">
        <v>27</v>
      </c>
      <c r="J4250" s="1">
        <f>DATEVALUE(RIGHT(jaar_zip[[#This Row],[YYYYMMDD]],2)&amp;"-"&amp;MID(jaar_zip[[#This Row],[YYYYMMDD]],5,2)&amp;"-"&amp;LEFT(jaar_zip[[#This Row],[YYYYMMDD]],4))</f>
        <v>45430</v>
      </c>
      <c r="K4250" s="101" t="str">
        <f>IF(AND(VALUE(MONTH(jaar_zip[[#This Row],[Datum]]))=1,VALUE(WEEKNUM(jaar_zip[[#This Row],[Datum]],21))&gt;51),RIGHT(YEAR(jaar_zip[[#This Row],[Datum]])-1,2),RIGHT(YEAR(jaar_zip[[#This Row],[Datum]]),2))&amp;"-"&amp; TEXT(WEEKNUM(jaar_zip[[#This Row],[Datum]],21),"00")</f>
        <v>24-20</v>
      </c>
      <c r="L4250" s="101">
        <f>MONTH(jaar_zip[[#This Row],[Datum]])</f>
        <v>5</v>
      </c>
      <c r="M4250" s="101">
        <f>IF(ISNUMBER(jaar_zip[[#This Row],[etmaaltemperatuur]]),IF(jaar_zip[[#This Row],[etmaaltemperatuur]]&lt;stookgrens,stookgrens-jaar_zip[[#This Row],[etmaaltemperatuur]],0),"")</f>
        <v>0.30000000000000071</v>
      </c>
      <c r="N4250" s="101">
        <f>IF(ISNUMBER(jaar_zip[[#This Row],[graaddagen]]),IF(OR(MONTH(jaar_zip[[#This Row],[Datum]])=1,MONTH(jaar_zip[[#This Row],[Datum]])=2,MONTH(jaar_zip[[#This Row],[Datum]])=11,MONTH(jaar_zip[[#This Row],[Datum]])=12),1.1,IF(OR(MONTH(jaar_zip[[#This Row],[Datum]])=3,MONTH(jaar_zip[[#This Row],[Datum]])=10),1,0.8))*jaar_zip[[#This Row],[graaddagen]],"")</f>
        <v>0.24000000000000057</v>
      </c>
      <c r="O4250" s="101">
        <f>IF(ISNUMBER(jaar_zip[[#This Row],[etmaaltemperatuur]]),IF(jaar_zip[[#This Row],[etmaaltemperatuur]]&gt;stookgrens,jaar_zip[[#This Row],[etmaaltemperatuur]]-stookgrens,0),"")</f>
        <v>0</v>
      </c>
    </row>
    <row r="4251" spans="1:15" x14ac:dyDescent="0.25">
      <c r="A4251">
        <v>279</v>
      </c>
      <c r="B4251">
        <v>20240519</v>
      </c>
      <c r="C4251">
        <v>3.8</v>
      </c>
      <c r="D4251">
        <v>17.100000000000001</v>
      </c>
      <c r="E4251">
        <v>2460</v>
      </c>
      <c r="F4251">
        <v>1.9</v>
      </c>
      <c r="G4251">
        <v>1010.5</v>
      </c>
      <c r="H4251">
        <v>72</v>
      </c>
      <c r="I4251" s="101" t="s">
        <v>27</v>
      </c>
      <c r="J4251" s="1">
        <f>DATEVALUE(RIGHT(jaar_zip[[#This Row],[YYYYMMDD]],2)&amp;"-"&amp;MID(jaar_zip[[#This Row],[YYYYMMDD]],5,2)&amp;"-"&amp;LEFT(jaar_zip[[#This Row],[YYYYMMDD]],4))</f>
        <v>45431</v>
      </c>
      <c r="K4251" s="101" t="str">
        <f>IF(AND(VALUE(MONTH(jaar_zip[[#This Row],[Datum]]))=1,VALUE(WEEKNUM(jaar_zip[[#This Row],[Datum]],21))&gt;51),RIGHT(YEAR(jaar_zip[[#This Row],[Datum]])-1,2),RIGHT(YEAR(jaar_zip[[#This Row],[Datum]]),2))&amp;"-"&amp; TEXT(WEEKNUM(jaar_zip[[#This Row],[Datum]],21),"00")</f>
        <v>24-20</v>
      </c>
      <c r="L4251" s="101">
        <f>MONTH(jaar_zip[[#This Row],[Datum]])</f>
        <v>5</v>
      </c>
      <c r="M4251" s="101">
        <f>IF(ISNUMBER(jaar_zip[[#This Row],[etmaaltemperatuur]]),IF(jaar_zip[[#This Row],[etmaaltemperatuur]]&lt;stookgrens,stookgrens-jaar_zip[[#This Row],[etmaaltemperatuur]],0),"")</f>
        <v>0.89999999999999858</v>
      </c>
      <c r="N4251" s="101">
        <f>IF(ISNUMBER(jaar_zip[[#This Row],[graaddagen]]),IF(OR(MONTH(jaar_zip[[#This Row],[Datum]])=1,MONTH(jaar_zip[[#This Row],[Datum]])=2,MONTH(jaar_zip[[#This Row],[Datum]])=11,MONTH(jaar_zip[[#This Row],[Datum]])=12),1.1,IF(OR(MONTH(jaar_zip[[#This Row],[Datum]])=3,MONTH(jaar_zip[[#This Row],[Datum]])=10),1,0.8))*jaar_zip[[#This Row],[graaddagen]],"")</f>
        <v>0.71999999999999886</v>
      </c>
      <c r="O4251" s="101">
        <f>IF(ISNUMBER(jaar_zip[[#This Row],[etmaaltemperatuur]]),IF(jaar_zip[[#This Row],[etmaaltemperatuur]]&gt;stookgrens,jaar_zip[[#This Row],[etmaaltemperatuur]]-stookgrens,0),"")</f>
        <v>0</v>
      </c>
    </row>
    <row r="4252" spans="1:15" x14ac:dyDescent="0.25">
      <c r="A4252">
        <v>279</v>
      </c>
      <c r="B4252">
        <v>20240520</v>
      </c>
      <c r="C4252">
        <v>2.5</v>
      </c>
      <c r="D4252">
        <v>16.399999999999999</v>
      </c>
      <c r="E4252">
        <v>1953</v>
      </c>
      <c r="F4252">
        <v>1.2</v>
      </c>
      <c r="G4252">
        <v>1011.1</v>
      </c>
      <c r="H4252">
        <v>83</v>
      </c>
      <c r="I4252" s="101" t="s">
        <v>27</v>
      </c>
      <c r="J4252" s="1">
        <f>DATEVALUE(RIGHT(jaar_zip[[#This Row],[YYYYMMDD]],2)&amp;"-"&amp;MID(jaar_zip[[#This Row],[YYYYMMDD]],5,2)&amp;"-"&amp;LEFT(jaar_zip[[#This Row],[YYYYMMDD]],4))</f>
        <v>45432</v>
      </c>
      <c r="K4252" s="101" t="str">
        <f>IF(AND(VALUE(MONTH(jaar_zip[[#This Row],[Datum]]))=1,VALUE(WEEKNUM(jaar_zip[[#This Row],[Datum]],21))&gt;51),RIGHT(YEAR(jaar_zip[[#This Row],[Datum]])-1,2),RIGHT(YEAR(jaar_zip[[#This Row],[Datum]]),2))&amp;"-"&amp; TEXT(WEEKNUM(jaar_zip[[#This Row],[Datum]],21),"00")</f>
        <v>24-21</v>
      </c>
      <c r="L4252" s="101">
        <f>MONTH(jaar_zip[[#This Row],[Datum]])</f>
        <v>5</v>
      </c>
      <c r="M4252" s="101">
        <f>IF(ISNUMBER(jaar_zip[[#This Row],[etmaaltemperatuur]]),IF(jaar_zip[[#This Row],[etmaaltemperatuur]]&lt;stookgrens,stookgrens-jaar_zip[[#This Row],[etmaaltemperatuur]],0),"")</f>
        <v>1.6000000000000014</v>
      </c>
      <c r="N4252" s="101">
        <f>IF(ISNUMBER(jaar_zip[[#This Row],[graaddagen]]),IF(OR(MONTH(jaar_zip[[#This Row],[Datum]])=1,MONTH(jaar_zip[[#This Row],[Datum]])=2,MONTH(jaar_zip[[#This Row],[Datum]])=11,MONTH(jaar_zip[[#This Row],[Datum]])=12),1.1,IF(OR(MONTH(jaar_zip[[#This Row],[Datum]])=3,MONTH(jaar_zip[[#This Row],[Datum]])=10),1,0.8))*jaar_zip[[#This Row],[graaddagen]],"")</f>
        <v>1.2800000000000011</v>
      </c>
      <c r="O4252" s="101">
        <f>IF(ISNUMBER(jaar_zip[[#This Row],[etmaaltemperatuur]]),IF(jaar_zip[[#This Row],[etmaaltemperatuur]]&gt;stookgrens,jaar_zip[[#This Row],[etmaaltemperatuur]]-stookgrens,0),"")</f>
        <v>0</v>
      </c>
    </row>
    <row r="4253" spans="1:15" x14ac:dyDescent="0.25">
      <c r="A4253">
        <v>279</v>
      </c>
      <c r="B4253">
        <v>20240521</v>
      </c>
      <c r="C4253">
        <v>4</v>
      </c>
      <c r="D4253">
        <v>18.7</v>
      </c>
      <c r="E4253">
        <v>2341</v>
      </c>
      <c r="F4253">
        <v>9.1</v>
      </c>
      <c r="G4253">
        <v>1007.8</v>
      </c>
      <c r="H4253">
        <v>77</v>
      </c>
      <c r="I4253" s="101" t="s">
        <v>27</v>
      </c>
      <c r="J4253" s="1">
        <f>DATEVALUE(RIGHT(jaar_zip[[#This Row],[YYYYMMDD]],2)&amp;"-"&amp;MID(jaar_zip[[#This Row],[YYYYMMDD]],5,2)&amp;"-"&amp;LEFT(jaar_zip[[#This Row],[YYYYMMDD]],4))</f>
        <v>45433</v>
      </c>
      <c r="K4253" s="101" t="str">
        <f>IF(AND(VALUE(MONTH(jaar_zip[[#This Row],[Datum]]))=1,VALUE(WEEKNUM(jaar_zip[[#This Row],[Datum]],21))&gt;51),RIGHT(YEAR(jaar_zip[[#This Row],[Datum]])-1,2),RIGHT(YEAR(jaar_zip[[#This Row],[Datum]]),2))&amp;"-"&amp; TEXT(WEEKNUM(jaar_zip[[#This Row],[Datum]],21),"00")</f>
        <v>24-21</v>
      </c>
      <c r="L4253" s="101">
        <f>MONTH(jaar_zip[[#This Row],[Datum]])</f>
        <v>5</v>
      </c>
      <c r="M4253" s="101">
        <f>IF(ISNUMBER(jaar_zip[[#This Row],[etmaaltemperatuur]]),IF(jaar_zip[[#This Row],[etmaaltemperatuur]]&lt;stookgrens,stookgrens-jaar_zip[[#This Row],[etmaaltemperatuur]],0),"")</f>
        <v>0</v>
      </c>
      <c r="N4253" s="101">
        <f>IF(ISNUMBER(jaar_zip[[#This Row],[graaddagen]]),IF(OR(MONTH(jaar_zip[[#This Row],[Datum]])=1,MONTH(jaar_zip[[#This Row],[Datum]])=2,MONTH(jaar_zip[[#This Row],[Datum]])=11,MONTH(jaar_zip[[#This Row],[Datum]])=12),1.1,IF(OR(MONTH(jaar_zip[[#This Row],[Datum]])=3,MONTH(jaar_zip[[#This Row],[Datum]])=10),1,0.8))*jaar_zip[[#This Row],[graaddagen]],"")</f>
        <v>0</v>
      </c>
      <c r="O4253" s="101">
        <f>IF(ISNUMBER(jaar_zip[[#This Row],[etmaaltemperatuur]]),IF(jaar_zip[[#This Row],[etmaaltemperatuur]]&gt;stookgrens,jaar_zip[[#This Row],[etmaaltemperatuur]]-stookgrens,0),"")</f>
        <v>0.69999999999999929</v>
      </c>
    </row>
    <row r="4254" spans="1:15" x14ac:dyDescent="0.25">
      <c r="A4254">
        <v>279</v>
      </c>
      <c r="B4254">
        <v>20240522</v>
      </c>
      <c r="C4254">
        <v>4.3</v>
      </c>
      <c r="D4254">
        <v>16.2</v>
      </c>
      <c r="E4254">
        <v>1100</v>
      </c>
      <c r="F4254">
        <v>0.8</v>
      </c>
      <c r="G4254">
        <v>1007.6</v>
      </c>
      <c r="H4254">
        <v>83</v>
      </c>
      <c r="I4254" s="101" t="s">
        <v>27</v>
      </c>
      <c r="J4254" s="1">
        <f>DATEVALUE(RIGHT(jaar_zip[[#This Row],[YYYYMMDD]],2)&amp;"-"&amp;MID(jaar_zip[[#This Row],[YYYYMMDD]],5,2)&amp;"-"&amp;LEFT(jaar_zip[[#This Row],[YYYYMMDD]],4))</f>
        <v>45434</v>
      </c>
      <c r="K4254" s="101" t="str">
        <f>IF(AND(VALUE(MONTH(jaar_zip[[#This Row],[Datum]]))=1,VALUE(WEEKNUM(jaar_zip[[#This Row],[Datum]],21))&gt;51),RIGHT(YEAR(jaar_zip[[#This Row],[Datum]])-1,2),RIGHT(YEAR(jaar_zip[[#This Row],[Datum]]),2))&amp;"-"&amp; TEXT(WEEKNUM(jaar_zip[[#This Row],[Datum]],21),"00")</f>
        <v>24-21</v>
      </c>
      <c r="L4254" s="101">
        <f>MONTH(jaar_zip[[#This Row],[Datum]])</f>
        <v>5</v>
      </c>
      <c r="M4254" s="101">
        <f>IF(ISNUMBER(jaar_zip[[#This Row],[etmaaltemperatuur]]),IF(jaar_zip[[#This Row],[etmaaltemperatuur]]&lt;stookgrens,stookgrens-jaar_zip[[#This Row],[etmaaltemperatuur]],0),"")</f>
        <v>1.8000000000000007</v>
      </c>
      <c r="N4254" s="101">
        <f>IF(ISNUMBER(jaar_zip[[#This Row],[graaddagen]]),IF(OR(MONTH(jaar_zip[[#This Row],[Datum]])=1,MONTH(jaar_zip[[#This Row],[Datum]])=2,MONTH(jaar_zip[[#This Row],[Datum]])=11,MONTH(jaar_zip[[#This Row],[Datum]])=12),1.1,IF(OR(MONTH(jaar_zip[[#This Row],[Datum]])=3,MONTH(jaar_zip[[#This Row],[Datum]])=10),1,0.8))*jaar_zip[[#This Row],[graaddagen]],"")</f>
        <v>1.4400000000000006</v>
      </c>
      <c r="O4254" s="101">
        <f>IF(ISNUMBER(jaar_zip[[#This Row],[etmaaltemperatuur]]),IF(jaar_zip[[#This Row],[etmaaltemperatuur]]&gt;stookgrens,jaar_zip[[#This Row],[etmaaltemperatuur]]-stookgrens,0),"")</f>
        <v>0</v>
      </c>
    </row>
    <row r="4255" spans="1:15" x14ac:dyDescent="0.25">
      <c r="A4255">
        <v>279</v>
      </c>
      <c r="B4255">
        <v>20240523</v>
      </c>
      <c r="C4255">
        <v>3</v>
      </c>
      <c r="D4255">
        <v>14.9</v>
      </c>
      <c r="E4255">
        <v>1401</v>
      </c>
      <c r="F4255">
        <v>-0.1</v>
      </c>
      <c r="G4255">
        <v>1014.5</v>
      </c>
      <c r="H4255">
        <v>82</v>
      </c>
      <c r="I4255" s="101" t="s">
        <v>27</v>
      </c>
      <c r="J4255" s="1">
        <f>DATEVALUE(RIGHT(jaar_zip[[#This Row],[YYYYMMDD]],2)&amp;"-"&amp;MID(jaar_zip[[#This Row],[YYYYMMDD]],5,2)&amp;"-"&amp;LEFT(jaar_zip[[#This Row],[YYYYMMDD]],4))</f>
        <v>45435</v>
      </c>
      <c r="K4255" s="101" t="str">
        <f>IF(AND(VALUE(MONTH(jaar_zip[[#This Row],[Datum]]))=1,VALUE(WEEKNUM(jaar_zip[[#This Row],[Datum]],21))&gt;51),RIGHT(YEAR(jaar_zip[[#This Row],[Datum]])-1,2),RIGHT(YEAR(jaar_zip[[#This Row],[Datum]]),2))&amp;"-"&amp; TEXT(WEEKNUM(jaar_zip[[#This Row],[Datum]],21),"00")</f>
        <v>24-21</v>
      </c>
      <c r="L4255" s="101">
        <f>MONTH(jaar_zip[[#This Row],[Datum]])</f>
        <v>5</v>
      </c>
      <c r="M4255" s="101">
        <f>IF(ISNUMBER(jaar_zip[[#This Row],[etmaaltemperatuur]]),IF(jaar_zip[[#This Row],[etmaaltemperatuur]]&lt;stookgrens,stookgrens-jaar_zip[[#This Row],[etmaaltemperatuur]],0),"")</f>
        <v>3.0999999999999996</v>
      </c>
      <c r="N4255" s="101">
        <f>IF(ISNUMBER(jaar_zip[[#This Row],[graaddagen]]),IF(OR(MONTH(jaar_zip[[#This Row],[Datum]])=1,MONTH(jaar_zip[[#This Row],[Datum]])=2,MONTH(jaar_zip[[#This Row],[Datum]])=11,MONTH(jaar_zip[[#This Row],[Datum]])=12),1.1,IF(OR(MONTH(jaar_zip[[#This Row],[Datum]])=3,MONTH(jaar_zip[[#This Row],[Datum]])=10),1,0.8))*jaar_zip[[#This Row],[graaddagen]],"")</f>
        <v>2.48</v>
      </c>
      <c r="O4255" s="101">
        <f>IF(ISNUMBER(jaar_zip[[#This Row],[etmaaltemperatuur]]),IF(jaar_zip[[#This Row],[etmaaltemperatuur]]&gt;stookgrens,jaar_zip[[#This Row],[etmaaltemperatuur]]-stookgrens,0),"")</f>
        <v>0</v>
      </c>
    </row>
    <row r="4256" spans="1:15" x14ac:dyDescent="0.25">
      <c r="A4256">
        <v>279</v>
      </c>
      <c r="B4256">
        <v>20240524</v>
      </c>
      <c r="C4256">
        <v>2.4</v>
      </c>
      <c r="D4256">
        <v>15.7</v>
      </c>
      <c r="E4256">
        <v>1520</v>
      </c>
      <c r="F4256">
        <v>4.5999999999999996</v>
      </c>
      <c r="G4256">
        <v>1018.3</v>
      </c>
      <c r="H4256">
        <v>86</v>
      </c>
      <c r="I4256" s="101" t="s">
        <v>27</v>
      </c>
      <c r="J4256" s="1">
        <f>DATEVALUE(RIGHT(jaar_zip[[#This Row],[YYYYMMDD]],2)&amp;"-"&amp;MID(jaar_zip[[#This Row],[YYYYMMDD]],5,2)&amp;"-"&amp;LEFT(jaar_zip[[#This Row],[YYYYMMDD]],4))</f>
        <v>45436</v>
      </c>
      <c r="K4256" s="101" t="str">
        <f>IF(AND(VALUE(MONTH(jaar_zip[[#This Row],[Datum]]))=1,VALUE(WEEKNUM(jaar_zip[[#This Row],[Datum]],21))&gt;51),RIGHT(YEAR(jaar_zip[[#This Row],[Datum]])-1,2),RIGHT(YEAR(jaar_zip[[#This Row],[Datum]]),2))&amp;"-"&amp; TEXT(WEEKNUM(jaar_zip[[#This Row],[Datum]],21),"00")</f>
        <v>24-21</v>
      </c>
      <c r="L4256" s="101">
        <f>MONTH(jaar_zip[[#This Row],[Datum]])</f>
        <v>5</v>
      </c>
      <c r="M4256" s="101">
        <f>IF(ISNUMBER(jaar_zip[[#This Row],[etmaaltemperatuur]]),IF(jaar_zip[[#This Row],[etmaaltemperatuur]]&lt;stookgrens,stookgrens-jaar_zip[[#This Row],[etmaaltemperatuur]],0),"")</f>
        <v>2.3000000000000007</v>
      </c>
      <c r="N4256" s="101">
        <f>IF(ISNUMBER(jaar_zip[[#This Row],[graaddagen]]),IF(OR(MONTH(jaar_zip[[#This Row],[Datum]])=1,MONTH(jaar_zip[[#This Row],[Datum]])=2,MONTH(jaar_zip[[#This Row],[Datum]])=11,MONTH(jaar_zip[[#This Row],[Datum]])=12),1.1,IF(OR(MONTH(jaar_zip[[#This Row],[Datum]])=3,MONTH(jaar_zip[[#This Row],[Datum]])=10),1,0.8))*jaar_zip[[#This Row],[graaddagen]],"")</f>
        <v>1.8400000000000007</v>
      </c>
      <c r="O4256" s="101">
        <f>IF(ISNUMBER(jaar_zip[[#This Row],[etmaaltemperatuur]]),IF(jaar_zip[[#This Row],[etmaaltemperatuur]]&gt;stookgrens,jaar_zip[[#This Row],[etmaaltemperatuur]]-stookgrens,0),"")</f>
        <v>0</v>
      </c>
    </row>
    <row r="4257" spans="1:15" x14ac:dyDescent="0.25">
      <c r="A4257">
        <v>279</v>
      </c>
      <c r="B4257">
        <v>20240525</v>
      </c>
      <c r="C4257">
        <v>3</v>
      </c>
      <c r="D4257">
        <v>15.8</v>
      </c>
      <c r="E4257">
        <v>1401</v>
      </c>
      <c r="F4257">
        <v>1.8</v>
      </c>
      <c r="G4257">
        <v>1016.5</v>
      </c>
      <c r="H4257">
        <v>88</v>
      </c>
      <c r="I4257" s="101" t="s">
        <v>27</v>
      </c>
      <c r="J4257" s="1">
        <f>DATEVALUE(RIGHT(jaar_zip[[#This Row],[YYYYMMDD]],2)&amp;"-"&amp;MID(jaar_zip[[#This Row],[YYYYMMDD]],5,2)&amp;"-"&amp;LEFT(jaar_zip[[#This Row],[YYYYMMDD]],4))</f>
        <v>45437</v>
      </c>
      <c r="K4257" s="101" t="str">
        <f>IF(AND(VALUE(MONTH(jaar_zip[[#This Row],[Datum]]))=1,VALUE(WEEKNUM(jaar_zip[[#This Row],[Datum]],21))&gt;51),RIGHT(YEAR(jaar_zip[[#This Row],[Datum]])-1,2),RIGHT(YEAR(jaar_zip[[#This Row],[Datum]]),2))&amp;"-"&amp; TEXT(WEEKNUM(jaar_zip[[#This Row],[Datum]],21),"00")</f>
        <v>24-21</v>
      </c>
      <c r="L4257" s="101">
        <f>MONTH(jaar_zip[[#This Row],[Datum]])</f>
        <v>5</v>
      </c>
      <c r="M4257" s="101">
        <f>IF(ISNUMBER(jaar_zip[[#This Row],[etmaaltemperatuur]]),IF(jaar_zip[[#This Row],[etmaaltemperatuur]]&lt;stookgrens,stookgrens-jaar_zip[[#This Row],[etmaaltemperatuur]],0),"")</f>
        <v>2.1999999999999993</v>
      </c>
      <c r="N4257" s="101">
        <f>IF(ISNUMBER(jaar_zip[[#This Row],[graaddagen]]),IF(OR(MONTH(jaar_zip[[#This Row],[Datum]])=1,MONTH(jaar_zip[[#This Row],[Datum]])=2,MONTH(jaar_zip[[#This Row],[Datum]])=11,MONTH(jaar_zip[[#This Row],[Datum]])=12),1.1,IF(OR(MONTH(jaar_zip[[#This Row],[Datum]])=3,MONTH(jaar_zip[[#This Row],[Datum]])=10),1,0.8))*jaar_zip[[#This Row],[graaddagen]],"")</f>
        <v>1.7599999999999996</v>
      </c>
      <c r="O4257" s="101">
        <f>IF(ISNUMBER(jaar_zip[[#This Row],[etmaaltemperatuur]]),IF(jaar_zip[[#This Row],[etmaaltemperatuur]]&gt;stookgrens,jaar_zip[[#This Row],[etmaaltemperatuur]]-stookgrens,0),"")</f>
        <v>0</v>
      </c>
    </row>
    <row r="4258" spans="1:15" x14ac:dyDescent="0.25">
      <c r="A4258">
        <v>279</v>
      </c>
      <c r="B4258">
        <v>20240526</v>
      </c>
      <c r="C4258">
        <v>3.4</v>
      </c>
      <c r="D4258">
        <v>16.600000000000001</v>
      </c>
      <c r="E4258">
        <v>2144</v>
      </c>
      <c r="F4258">
        <v>0.1</v>
      </c>
      <c r="G4258">
        <v>1015.2</v>
      </c>
      <c r="H4258">
        <v>80</v>
      </c>
      <c r="I4258" s="101" t="s">
        <v>27</v>
      </c>
      <c r="J4258" s="1">
        <f>DATEVALUE(RIGHT(jaar_zip[[#This Row],[YYYYMMDD]],2)&amp;"-"&amp;MID(jaar_zip[[#This Row],[YYYYMMDD]],5,2)&amp;"-"&amp;LEFT(jaar_zip[[#This Row],[YYYYMMDD]],4))</f>
        <v>45438</v>
      </c>
      <c r="K4258" s="101" t="str">
        <f>IF(AND(VALUE(MONTH(jaar_zip[[#This Row],[Datum]]))=1,VALUE(WEEKNUM(jaar_zip[[#This Row],[Datum]],21))&gt;51),RIGHT(YEAR(jaar_zip[[#This Row],[Datum]])-1,2),RIGHT(YEAR(jaar_zip[[#This Row],[Datum]]),2))&amp;"-"&amp; TEXT(WEEKNUM(jaar_zip[[#This Row],[Datum]],21),"00")</f>
        <v>24-21</v>
      </c>
      <c r="L4258" s="101">
        <f>MONTH(jaar_zip[[#This Row],[Datum]])</f>
        <v>5</v>
      </c>
      <c r="M4258" s="101">
        <f>IF(ISNUMBER(jaar_zip[[#This Row],[etmaaltemperatuur]]),IF(jaar_zip[[#This Row],[etmaaltemperatuur]]&lt;stookgrens,stookgrens-jaar_zip[[#This Row],[etmaaltemperatuur]],0),"")</f>
        <v>1.3999999999999986</v>
      </c>
      <c r="N4258" s="101">
        <f>IF(ISNUMBER(jaar_zip[[#This Row],[graaddagen]]),IF(OR(MONTH(jaar_zip[[#This Row],[Datum]])=1,MONTH(jaar_zip[[#This Row],[Datum]])=2,MONTH(jaar_zip[[#This Row],[Datum]])=11,MONTH(jaar_zip[[#This Row],[Datum]])=12),1.1,IF(OR(MONTH(jaar_zip[[#This Row],[Datum]])=3,MONTH(jaar_zip[[#This Row],[Datum]])=10),1,0.8))*jaar_zip[[#This Row],[graaddagen]],"")</f>
        <v>1.119999999999999</v>
      </c>
      <c r="O4258" s="101">
        <f>IF(ISNUMBER(jaar_zip[[#This Row],[etmaaltemperatuur]]),IF(jaar_zip[[#This Row],[etmaaltemperatuur]]&gt;stookgrens,jaar_zip[[#This Row],[etmaaltemperatuur]]-stookgrens,0),"")</f>
        <v>0</v>
      </c>
    </row>
    <row r="4259" spans="1:15" x14ac:dyDescent="0.25">
      <c r="A4259">
        <v>279</v>
      </c>
      <c r="B4259">
        <v>20240527</v>
      </c>
      <c r="C4259">
        <v>3</v>
      </c>
      <c r="D4259">
        <v>15.1</v>
      </c>
      <c r="E4259">
        <v>1858</v>
      </c>
      <c r="F4259">
        <v>7.4</v>
      </c>
      <c r="G4259">
        <v>1016.4</v>
      </c>
      <c r="H4259">
        <v>78</v>
      </c>
      <c r="I4259" s="101" t="s">
        <v>27</v>
      </c>
      <c r="J4259" s="1">
        <f>DATEVALUE(RIGHT(jaar_zip[[#This Row],[YYYYMMDD]],2)&amp;"-"&amp;MID(jaar_zip[[#This Row],[YYYYMMDD]],5,2)&amp;"-"&amp;LEFT(jaar_zip[[#This Row],[YYYYMMDD]],4))</f>
        <v>45439</v>
      </c>
      <c r="K4259" s="101" t="str">
        <f>IF(AND(VALUE(MONTH(jaar_zip[[#This Row],[Datum]]))=1,VALUE(WEEKNUM(jaar_zip[[#This Row],[Datum]],21))&gt;51),RIGHT(YEAR(jaar_zip[[#This Row],[Datum]])-1,2),RIGHT(YEAR(jaar_zip[[#This Row],[Datum]]),2))&amp;"-"&amp; TEXT(WEEKNUM(jaar_zip[[#This Row],[Datum]],21),"00")</f>
        <v>24-22</v>
      </c>
      <c r="L4259" s="101">
        <f>MONTH(jaar_zip[[#This Row],[Datum]])</f>
        <v>5</v>
      </c>
      <c r="M4259" s="101">
        <f>IF(ISNUMBER(jaar_zip[[#This Row],[etmaaltemperatuur]]),IF(jaar_zip[[#This Row],[etmaaltemperatuur]]&lt;stookgrens,stookgrens-jaar_zip[[#This Row],[etmaaltemperatuur]],0),"")</f>
        <v>2.9000000000000004</v>
      </c>
      <c r="N4259" s="101">
        <f>IF(ISNUMBER(jaar_zip[[#This Row],[graaddagen]]),IF(OR(MONTH(jaar_zip[[#This Row],[Datum]])=1,MONTH(jaar_zip[[#This Row],[Datum]])=2,MONTH(jaar_zip[[#This Row],[Datum]])=11,MONTH(jaar_zip[[#This Row],[Datum]])=12),1.1,IF(OR(MONTH(jaar_zip[[#This Row],[Datum]])=3,MONTH(jaar_zip[[#This Row],[Datum]])=10),1,0.8))*jaar_zip[[#This Row],[graaddagen]],"")</f>
        <v>2.3200000000000003</v>
      </c>
      <c r="O4259" s="101">
        <f>IF(ISNUMBER(jaar_zip[[#This Row],[etmaaltemperatuur]]),IF(jaar_zip[[#This Row],[etmaaltemperatuur]]&gt;stookgrens,jaar_zip[[#This Row],[etmaaltemperatuur]]-stookgrens,0),"")</f>
        <v>0</v>
      </c>
    </row>
    <row r="4260" spans="1:15" x14ac:dyDescent="0.25">
      <c r="A4260">
        <v>279</v>
      </c>
      <c r="B4260">
        <v>20240528</v>
      </c>
      <c r="C4260">
        <v>4.0999999999999996</v>
      </c>
      <c r="D4260">
        <v>14.5</v>
      </c>
      <c r="E4260">
        <v>2286</v>
      </c>
      <c r="F4260">
        <v>8.1999999999999993</v>
      </c>
      <c r="G4260">
        <v>1015.2</v>
      </c>
      <c r="H4260">
        <v>82</v>
      </c>
      <c r="I4260" s="101" t="s">
        <v>27</v>
      </c>
      <c r="J4260" s="1">
        <f>DATEVALUE(RIGHT(jaar_zip[[#This Row],[YYYYMMDD]],2)&amp;"-"&amp;MID(jaar_zip[[#This Row],[YYYYMMDD]],5,2)&amp;"-"&amp;LEFT(jaar_zip[[#This Row],[YYYYMMDD]],4))</f>
        <v>45440</v>
      </c>
      <c r="K4260" s="101" t="str">
        <f>IF(AND(VALUE(MONTH(jaar_zip[[#This Row],[Datum]]))=1,VALUE(WEEKNUM(jaar_zip[[#This Row],[Datum]],21))&gt;51),RIGHT(YEAR(jaar_zip[[#This Row],[Datum]])-1,2),RIGHT(YEAR(jaar_zip[[#This Row],[Datum]]),2))&amp;"-"&amp; TEXT(WEEKNUM(jaar_zip[[#This Row],[Datum]],21),"00")</f>
        <v>24-22</v>
      </c>
      <c r="L4260" s="101">
        <f>MONTH(jaar_zip[[#This Row],[Datum]])</f>
        <v>5</v>
      </c>
      <c r="M4260" s="101">
        <f>IF(ISNUMBER(jaar_zip[[#This Row],[etmaaltemperatuur]]),IF(jaar_zip[[#This Row],[etmaaltemperatuur]]&lt;stookgrens,stookgrens-jaar_zip[[#This Row],[etmaaltemperatuur]],0),"")</f>
        <v>3.5</v>
      </c>
      <c r="N4260" s="101">
        <f>IF(ISNUMBER(jaar_zip[[#This Row],[graaddagen]]),IF(OR(MONTH(jaar_zip[[#This Row],[Datum]])=1,MONTH(jaar_zip[[#This Row],[Datum]])=2,MONTH(jaar_zip[[#This Row],[Datum]])=11,MONTH(jaar_zip[[#This Row],[Datum]])=12),1.1,IF(OR(MONTH(jaar_zip[[#This Row],[Datum]])=3,MONTH(jaar_zip[[#This Row],[Datum]])=10),1,0.8))*jaar_zip[[#This Row],[graaddagen]],"")</f>
        <v>2.8000000000000003</v>
      </c>
      <c r="O4260" s="101">
        <f>IF(ISNUMBER(jaar_zip[[#This Row],[etmaaltemperatuur]]),IF(jaar_zip[[#This Row],[etmaaltemperatuur]]&gt;stookgrens,jaar_zip[[#This Row],[etmaaltemperatuur]]-stookgrens,0),"")</f>
        <v>0</v>
      </c>
    </row>
    <row r="4261" spans="1:15" x14ac:dyDescent="0.25">
      <c r="A4261">
        <v>279</v>
      </c>
      <c r="B4261">
        <v>20240529</v>
      </c>
      <c r="C4261">
        <v>4.3</v>
      </c>
      <c r="D4261">
        <v>14.3</v>
      </c>
      <c r="E4261">
        <v>1246</v>
      </c>
      <c r="F4261">
        <v>18.8</v>
      </c>
      <c r="G4261">
        <v>1007.5</v>
      </c>
      <c r="H4261">
        <v>90</v>
      </c>
      <c r="I4261" s="101" t="s">
        <v>27</v>
      </c>
      <c r="J4261" s="1">
        <f>DATEVALUE(RIGHT(jaar_zip[[#This Row],[YYYYMMDD]],2)&amp;"-"&amp;MID(jaar_zip[[#This Row],[YYYYMMDD]],5,2)&amp;"-"&amp;LEFT(jaar_zip[[#This Row],[YYYYMMDD]],4))</f>
        <v>45441</v>
      </c>
      <c r="K4261" s="101" t="str">
        <f>IF(AND(VALUE(MONTH(jaar_zip[[#This Row],[Datum]]))=1,VALUE(WEEKNUM(jaar_zip[[#This Row],[Datum]],21))&gt;51),RIGHT(YEAR(jaar_zip[[#This Row],[Datum]])-1,2),RIGHT(YEAR(jaar_zip[[#This Row],[Datum]]),2))&amp;"-"&amp; TEXT(WEEKNUM(jaar_zip[[#This Row],[Datum]],21),"00")</f>
        <v>24-22</v>
      </c>
      <c r="L4261" s="101">
        <f>MONTH(jaar_zip[[#This Row],[Datum]])</f>
        <v>5</v>
      </c>
      <c r="M4261" s="101">
        <f>IF(ISNUMBER(jaar_zip[[#This Row],[etmaaltemperatuur]]),IF(jaar_zip[[#This Row],[etmaaltemperatuur]]&lt;stookgrens,stookgrens-jaar_zip[[#This Row],[etmaaltemperatuur]],0),"")</f>
        <v>3.6999999999999993</v>
      </c>
      <c r="N4261" s="101">
        <f>IF(ISNUMBER(jaar_zip[[#This Row],[graaddagen]]),IF(OR(MONTH(jaar_zip[[#This Row],[Datum]])=1,MONTH(jaar_zip[[#This Row],[Datum]])=2,MONTH(jaar_zip[[#This Row],[Datum]])=11,MONTH(jaar_zip[[#This Row],[Datum]])=12),1.1,IF(OR(MONTH(jaar_zip[[#This Row],[Datum]])=3,MONTH(jaar_zip[[#This Row],[Datum]])=10),1,0.8))*jaar_zip[[#This Row],[graaddagen]],"")</f>
        <v>2.9599999999999995</v>
      </c>
      <c r="O4261" s="101">
        <f>IF(ISNUMBER(jaar_zip[[#This Row],[etmaaltemperatuur]]),IF(jaar_zip[[#This Row],[etmaaltemperatuur]]&gt;stookgrens,jaar_zip[[#This Row],[etmaaltemperatuur]]-stookgrens,0),"")</f>
        <v>0</v>
      </c>
    </row>
    <row r="4262" spans="1:15" x14ac:dyDescent="0.25">
      <c r="A4262">
        <v>279</v>
      </c>
      <c r="B4262">
        <v>20240530</v>
      </c>
      <c r="C4262">
        <v>2.2000000000000002</v>
      </c>
      <c r="D4262">
        <v>14</v>
      </c>
      <c r="E4262">
        <v>1587</v>
      </c>
      <c r="F4262">
        <v>-0.1</v>
      </c>
      <c r="G4262">
        <v>1006.3</v>
      </c>
      <c r="H4262">
        <v>86</v>
      </c>
      <c r="I4262" s="101" t="s">
        <v>27</v>
      </c>
      <c r="J4262" s="1">
        <f>DATEVALUE(RIGHT(jaar_zip[[#This Row],[YYYYMMDD]],2)&amp;"-"&amp;MID(jaar_zip[[#This Row],[YYYYMMDD]],5,2)&amp;"-"&amp;LEFT(jaar_zip[[#This Row],[YYYYMMDD]],4))</f>
        <v>45442</v>
      </c>
      <c r="K4262" s="101" t="str">
        <f>IF(AND(VALUE(MONTH(jaar_zip[[#This Row],[Datum]]))=1,VALUE(WEEKNUM(jaar_zip[[#This Row],[Datum]],21))&gt;51),RIGHT(YEAR(jaar_zip[[#This Row],[Datum]])-1,2),RIGHT(YEAR(jaar_zip[[#This Row],[Datum]]),2))&amp;"-"&amp; TEXT(WEEKNUM(jaar_zip[[#This Row],[Datum]],21),"00")</f>
        <v>24-22</v>
      </c>
      <c r="L4262" s="101">
        <f>MONTH(jaar_zip[[#This Row],[Datum]])</f>
        <v>5</v>
      </c>
      <c r="M4262" s="101">
        <f>IF(ISNUMBER(jaar_zip[[#This Row],[etmaaltemperatuur]]),IF(jaar_zip[[#This Row],[etmaaltemperatuur]]&lt;stookgrens,stookgrens-jaar_zip[[#This Row],[etmaaltemperatuur]],0),"")</f>
        <v>4</v>
      </c>
      <c r="N4262" s="101">
        <f>IF(ISNUMBER(jaar_zip[[#This Row],[graaddagen]]),IF(OR(MONTH(jaar_zip[[#This Row],[Datum]])=1,MONTH(jaar_zip[[#This Row],[Datum]])=2,MONTH(jaar_zip[[#This Row],[Datum]])=11,MONTH(jaar_zip[[#This Row],[Datum]])=12),1.1,IF(OR(MONTH(jaar_zip[[#This Row],[Datum]])=3,MONTH(jaar_zip[[#This Row],[Datum]])=10),1,0.8))*jaar_zip[[#This Row],[graaddagen]],"")</f>
        <v>3.2</v>
      </c>
      <c r="O4262" s="101">
        <f>IF(ISNUMBER(jaar_zip[[#This Row],[etmaaltemperatuur]]),IF(jaar_zip[[#This Row],[etmaaltemperatuur]]&gt;stookgrens,jaar_zip[[#This Row],[etmaaltemperatuur]]-stookgrens,0),"")</f>
        <v>0</v>
      </c>
    </row>
    <row r="4263" spans="1:15" x14ac:dyDescent="0.25">
      <c r="A4263">
        <v>279</v>
      </c>
      <c r="B4263">
        <v>20240531</v>
      </c>
      <c r="C4263">
        <v>2.9</v>
      </c>
      <c r="D4263">
        <v>14.8</v>
      </c>
      <c r="E4263">
        <v>1571</v>
      </c>
      <c r="F4263">
        <v>2.5</v>
      </c>
      <c r="G4263">
        <v>1011.3</v>
      </c>
      <c r="H4263">
        <v>86</v>
      </c>
      <c r="I4263" s="101" t="s">
        <v>27</v>
      </c>
      <c r="J4263" s="1">
        <f>DATEVALUE(RIGHT(jaar_zip[[#This Row],[YYYYMMDD]],2)&amp;"-"&amp;MID(jaar_zip[[#This Row],[YYYYMMDD]],5,2)&amp;"-"&amp;LEFT(jaar_zip[[#This Row],[YYYYMMDD]],4))</f>
        <v>45443</v>
      </c>
      <c r="K4263" s="101" t="str">
        <f>IF(AND(VALUE(MONTH(jaar_zip[[#This Row],[Datum]]))=1,VALUE(WEEKNUM(jaar_zip[[#This Row],[Datum]],21))&gt;51),RIGHT(YEAR(jaar_zip[[#This Row],[Datum]])-1,2),RIGHT(YEAR(jaar_zip[[#This Row],[Datum]]),2))&amp;"-"&amp; TEXT(WEEKNUM(jaar_zip[[#This Row],[Datum]],21),"00")</f>
        <v>24-22</v>
      </c>
      <c r="L4263" s="101">
        <f>MONTH(jaar_zip[[#This Row],[Datum]])</f>
        <v>5</v>
      </c>
      <c r="M4263" s="101">
        <f>IF(ISNUMBER(jaar_zip[[#This Row],[etmaaltemperatuur]]),IF(jaar_zip[[#This Row],[etmaaltemperatuur]]&lt;stookgrens,stookgrens-jaar_zip[[#This Row],[etmaaltemperatuur]],0),"")</f>
        <v>3.1999999999999993</v>
      </c>
      <c r="N4263" s="101">
        <f>IF(ISNUMBER(jaar_zip[[#This Row],[graaddagen]]),IF(OR(MONTH(jaar_zip[[#This Row],[Datum]])=1,MONTH(jaar_zip[[#This Row],[Datum]])=2,MONTH(jaar_zip[[#This Row],[Datum]])=11,MONTH(jaar_zip[[#This Row],[Datum]])=12),1.1,IF(OR(MONTH(jaar_zip[[#This Row],[Datum]])=3,MONTH(jaar_zip[[#This Row],[Datum]])=10),1,0.8))*jaar_zip[[#This Row],[graaddagen]],"")</f>
        <v>2.5599999999999996</v>
      </c>
      <c r="O4263" s="101">
        <f>IF(ISNUMBER(jaar_zip[[#This Row],[etmaaltemperatuur]]),IF(jaar_zip[[#This Row],[etmaaltemperatuur]]&gt;stookgrens,jaar_zip[[#This Row],[etmaaltemperatuur]]-stookgrens,0),"")</f>
        <v>0</v>
      </c>
    </row>
    <row r="4264" spans="1:15" x14ac:dyDescent="0.25">
      <c r="A4264">
        <v>279</v>
      </c>
      <c r="B4264">
        <v>20240601</v>
      </c>
      <c r="C4264">
        <v>5.2</v>
      </c>
      <c r="D4264">
        <v>16.3</v>
      </c>
      <c r="E4264">
        <v>1165</v>
      </c>
      <c r="F4264">
        <v>0</v>
      </c>
      <c r="G4264">
        <v>1017.1</v>
      </c>
      <c r="H4264">
        <v>91</v>
      </c>
      <c r="I4264" s="101" t="s">
        <v>27</v>
      </c>
      <c r="J4264" s="1">
        <f>DATEVALUE(RIGHT(jaar_zip[[#This Row],[YYYYMMDD]],2)&amp;"-"&amp;MID(jaar_zip[[#This Row],[YYYYMMDD]],5,2)&amp;"-"&amp;LEFT(jaar_zip[[#This Row],[YYYYMMDD]],4))</f>
        <v>45444</v>
      </c>
      <c r="K4264" s="101" t="str">
        <f>IF(AND(VALUE(MONTH(jaar_zip[[#This Row],[Datum]]))=1,VALUE(WEEKNUM(jaar_zip[[#This Row],[Datum]],21))&gt;51),RIGHT(YEAR(jaar_zip[[#This Row],[Datum]])-1,2),RIGHT(YEAR(jaar_zip[[#This Row],[Datum]]),2))&amp;"-"&amp; TEXT(WEEKNUM(jaar_zip[[#This Row],[Datum]],21),"00")</f>
        <v>24-22</v>
      </c>
      <c r="L4264" s="101">
        <f>MONTH(jaar_zip[[#This Row],[Datum]])</f>
        <v>6</v>
      </c>
      <c r="M4264" s="101">
        <f>IF(ISNUMBER(jaar_zip[[#This Row],[etmaaltemperatuur]]),IF(jaar_zip[[#This Row],[etmaaltemperatuur]]&lt;stookgrens,stookgrens-jaar_zip[[#This Row],[etmaaltemperatuur]],0),"")</f>
        <v>1.6999999999999993</v>
      </c>
      <c r="N4264" s="101">
        <f>IF(ISNUMBER(jaar_zip[[#This Row],[graaddagen]]),IF(OR(MONTH(jaar_zip[[#This Row],[Datum]])=1,MONTH(jaar_zip[[#This Row],[Datum]])=2,MONTH(jaar_zip[[#This Row],[Datum]])=11,MONTH(jaar_zip[[#This Row],[Datum]])=12),1.1,IF(OR(MONTH(jaar_zip[[#This Row],[Datum]])=3,MONTH(jaar_zip[[#This Row],[Datum]])=10),1,0.8))*jaar_zip[[#This Row],[graaddagen]],"")</f>
        <v>1.3599999999999994</v>
      </c>
      <c r="O4264" s="101">
        <f>IF(ISNUMBER(jaar_zip[[#This Row],[etmaaltemperatuur]]),IF(jaar_zip[[#This Row],[etmaaltemperatuur]]&gt;stookgrens,jaar_zip[[#This Row],[etmaaltemperatuur]]-stookgrens,0),"")</f>
        <v>0</v>
      </c>
    </row>
    <row r="4265" spans="1:15" x14ac:dyDescent="0.25">
      <c r="A4265">
        <v>279</v>
      </c>
      <c r="B4265">
        <v>20240602</v>
      </c>
      <c r="C4265">
        <v>4.7</v>
      </c>
      <c r="D4265">
        <v>14.2</v>
      </c>
      <c r="E4265">
        <v>1660</v>
      </c>
      <c r="F4265">
        <v>0</v>
      </c>
      <c r="G4265">
        <v>1022</v>
      </c>
      <c r="H4265">
        <v>74</v>
      </c>
      <c r="I4265" s="101" t="s">
        <v>27</v>
      </c>
      <c r="J4265" s="1">
        <f>DATEVALUE(RIGHT(jaar_zip[[#This Row],[YYYYMMDD]],2)&amp;"-"&amp;MID(jaar_zip[[#This Row],[YYYYMMDD]],5,2)&amp;"-"&amp;LEFT(jaar_zip[[#This Row],[YYYYMMDD]],4))</f>
        <v>45445</v>
      </c>
      <c r="K4265" s="101" t="str">
        <f>IF(AND(VALUE(MONTH(jaar_zip[[#This Row],[Datum]]))=1,VALUE(WEEKNUM(jaar_zip[[#This Row],[Datum]],21))&gt;51),RIGHT(YEAR(jaar_zip[[#This Row],[Datum]])-1,2),RIGHT(YEAR(jaar_zip[[#This Row],[Datum]]),2))&amp;"-"&amp; TEXT(WEEKNUM(jaar_zip[[#This Row],[Datum]],21),"00")</f>
        <v>24-22</v>
      </c>
      <c r="L4265" s="101">
        <f>MONTH(jaar_zip[[#This Row],[Datum]])</f>
        <v>6</v>
      </c>
      <c r="M4265" s="101">
        <f>IF(ISNUMBER(jaar_zip[[#This Row],[etmaaltemperatuur]]),IF(jaar_zip[[#This Row],[etmaaltemperatuur]]&lt;stookgrens,stookgrens-jaar_zip[[#This Row],[etmaaltemperatuur]],0),"")</f>
        <v>3.8000000000000007</v>
      </c>
      <c r="N4265" s="101">
        <f>IF(ISNUMBER(jaar_zip[[#This Row],[graaddagen]]),IF(OR(MONTH(jaar_zip[[#This Row],[Datum]])=1,MONTH(jaar_zip[[#This Row],[Datum]])=2,MONTH(jaar_zip[[#This Row],[Datum]])=11,MONTH(jaar_zip[[#This Row],[Datum]])=12),1.1,IF(OR(MONTH(jaar_zip[[#This Row],[Datum]])=3,MONTH(jaar_zip[[#This Row],[Datum]])=10),1,0.8))*jaar_zip[[#This Row],[graaddagen]],"")</f>
        <v>3.0400000000000009</v>
      </c>
      <c r="O4265" s="101">
        <f>IF(ISNUMBER(jaar_zip[[#This Row],[etmaaltemperatuur]]),IF(jaar_zip[[#This Row],[etmaaltemperatuur]]&gt;stookgrens,jaar_zip[[#This Row],[etmaaltemperatuur]]-stookgrens,0),"")</f>
        <v>0</v>
      </c>
    </row>
    <row r="4266" spans="1:15" x14ac:dyDescent="0.25">
      <c r="A4266">
        <v>279</v>
      </c>
      <c r="B4266">
        <v>20240603</v>
      </c>
      <c r="C4266">
        <v>2.7</v>
      </c>
      <c r="D4266">
        <v>14.2</v>
      </c>
      <c r="E4266">
        <v>1162</v>
      </c>
      <c r="F4266">
        <v>-0.1</v>
      </c>
      <c r="G4266">
        <v>1019.3</v>
      </c>
      <c r="H4266">
        <v>79</v>
      </c>
      <c r="I4266" s="101" t="s">
        <v>27</v>
      </c>
      <c r="J4266" s="1">
        <f>DATEVALUE(RIGHT(jaar_zip[[#This Row],[YYYYMMDD]],2)&amp;"-"&amp;MID(jaar_zip[[#This Row],[YYYYMMDD]],5,2)&amp;"-"&amp;LEFT(jaar_zip[[#This Row],[YYYYMMDD]],4))</f>
        <v>45446</v>
      </c>
      <c r="K4266" s="101" t="str">
        <f>IF(AND(VALUE(MONTH(jaar_zip[[#This Row],[Datum]]))=1,VALUE(WEEKNUM(jaar_zip[[#This Row],[Datum]],21))&gt;51),RIGHT(YEAR(jaar_zip[[#This Row],[Datum]])-1,2),RIGHT(YEAR(jaar_zip[[#This Row],[Datum]]),2))&amp;"-"&amp; TEXT(WEEKNUM(jaar_zip[[#This Row],[Datum]],21),"00")</f>
        <v>24-23</v>
      </c>
      <c r="L4266" s="101">
        <f>MONTH(jaar_zip[[#This Row],[Datum]])</f>
        <v>6</v>
      </c>
      <c r="M4266" s="101">
        <f>IF(ISNUMBER(jaar_zip[[#This Row],[etmaaltemperatuur]]),IF(jaar_zip[[#This Row],[etmaaltemperatuur]]&lt;stookgrens,stookgrens-jaar_zip[[#This Row],[etmaaltemperatuur]],0),"")</f>
        <v>3.8000000000000007</v>
      </c>
      <c r="N4266" s="101">
        <f>IF(ISNUMBER(jaar_zip[[#This Row],[graaddagen]]),IF(OR(MONTH(jaar_zip[[#This Row],[Datum]])=1,MONTH(jaar_zip[[#This Row],[Datum]])=2,MONTH(jaar_zip[[#This Row],[Datum]])=11,MONTH(jaar_zip[[#This Row],[Datum]])=12),1.1,IF(OR(MONTH(jaar_zip[[#This Row],[Datum]])=3,MONTH(jaar_zip[[#This Row],[Datum]])=10),1,0.8))*jaar_zip[[#This Row],[graaddagen]],"")</f>
        <v>3.0400000000000009</v>
      </c>
      <c r="O4266" s="101">
        <f>IF(ISNUMBER(jaar_zip[[#This Row],[etmaaltemperatuur]]),IF(jaar_zip[[#This Row],[etmaaltemperatuur]]&gt;stookgrens,jaar_zip[[#This Row],[etmaaltemperatuur]]-stookgrens,0),"")</f>
        <v>0</v>
      </c>
    </row>
    <row r="4267" spans="1:15" x14ac:dyDescent="0.25">
      <c r="A4267">
        <v>279</v>
      </c>
      <c r="B4267">
        <v>20240604</v>
      </c>
      <c r="C4267">
        <v>3.5</v>
      </c>
      <c r="D4267">
        <v>16.100000000000001</v>
      </c>
      <c r="E4267">
        <v>1214</v>
      </c>
      <c r="F4267">
        <v>2.6</v>
      </c>
      <c r="G4267">
        <v>1011.3</v>
      </c>
      <c r="H4267">
        <v>83</v>
      </c>
      <c r="I4267" s="101" t="s">
        <v>27</v>
      </c>
      <c r="J4267" s="1">
        <f>DATEVALUE(RIGHT(jaar_zip[[#This Row],[YYYYMMDD]],2)&amp;"-"&amp;MID(jaar_zip[[#This Row],[YYYYMMDD]],5,2)&amp;"-"&amp;LEFT(jaar_zip[[#This Row],[YYYYMMDD]],4))</f>
        <v>45447</v>
      </c>
      <c r="K4267" s="101" t="str">
        <f>IF(AND(VALUE(MONTH(jaar_zip[[#This Row],[Datum]]))=1,VALUE(WEEKNUM(jaar_zip[[#This Row],[Datum]],21))&gt;51),RIGHT(YEAR(jaar_zip[[#This Row],[Datum]])-1,2),RIGHT(YEAR(jaar_zip[[#This Row],[Datum]]),2))&amp;"-"&amp; TEXT(WEEKNUM(jaar_zip[[#This Row],[Datum]],21),"00")</f>
        <v>24-23</v>
      </c>
      <c r="L4267" s="101">
        <f>MONTH(jaar_zip[[#This Row],[Datum]])</f>
        <v>6</v>
      </c>
      <c r="M4267" s="101">
        <f>IF(ISNUMBER(jaar_zip[[#This Row],[etmaaltemperatuur]]),IF(jaar_zip[[#This Row],[etmaaltemperatuur]]&lt;stookgrens,stookgrens-jaar_zip[[#This Row],[etmaaltemperatuur]],0),"")</f>
        <v>1.8999999999999986</v>
      </c>
      <c r="N4267" s="101">
        <f>IF(ISNUMBER(jaar_zip[[#This Row],[graaddagen]]),IF(OR(MONTH(jaar_zip[[#This Row],[Datum]])=1,MONTH(jaar_zip[[#This Row],[Datum]])=2,MONTH(jaar_zip[[#This Row],[Datum]])=11,MONTH(jaar_zip[[#This Row],[Datum]])=12),1.1,IF(OR(MONTH(jaar_zip[[#This Row],[Datum]])=3,MONTH(jaar_zip[[#This Row],[Datum]])=10),1,0.8))*jaar_zip[[#This Row],[graaddagen]],"")</f>
        <v>1.5199999999999989</v>
      </c>
      <c r="O4267" s="101">
        <f>IF(ISNUMBER(jaar_zip[[#This Row],[etmaaltemperatuur]]),IF(jaar_zip[[#This Row],[etmaaltemperatuur]]&gt;stookgrens,jaar_zip[[#This Row],[etmaaltemperatuur]]-stookgrens,0),"")</f>
        <v>0</v>
      </c>
    </row>
    <row r="4268" spans="1:15" x14ac:dyDescent="0.25">
      <c r="A4268">
        <v>279</v>
      </c>
      <c r="B4268">
        <v>20240605</v>
      </c>
      <c r="C4268">
        <v>4.7</v>
      </c>
      <c r="D4268">
        <v>12.6</v>
      </c>
      <c r="E4268">
        <v>2598</v>
      </c>
      <c r="F4268">
        <v>1.5</v>
      </c>
      <c r="G4268">
        <v>1012.1</v>
      </c>
      <c r="H4268">
        <v>71</v>
      </c>
      <c r="I4268" s="101" t="s">
        <v>27</v>
      </c>
      <c r="J4268" s="1">
        <f>DATEVALUE(RIGHT(jaar_zip[[#This Row],[YYYYMMDD]],2)&amp;"-"&amp;MID(jaar_zip[[#This Row],[YYYYMMDD]],5,2)&amp;"-"&amp;LEFT(jaar_zip[[#This Row],[YYYYMMDD]],4))</f>
        <v>45448</v>
      </c>
      <c r="K4268" s="101" t="str">
        <f>IF(AND(VALUE(MONTH(jaar_zip[[#This Row],[Datum]]))=1,VALUE(WEEKNUM(jaar_zip[[#This Row],[Datum]],21))&gt;51),RIGHT(YEAR(jaar_zip[[#This Row],[Datum]])-1,2),RIGHT(YEAR(jaar_zip[[#This Row],[Datum]]),2))&amp;"-"&amp; TEXT(WEEKNUM(jaar_zip[[#This Row],[Datum]],21),"00")</f>
        <v>24-23</v>
      </c>
      <c r="L4268" s="101">
        <f>MONTH(jaar_zip[[#This Row],[Datum]])</f>
        <v>6</v>
      </c>
      <c r="M4268" s="101">
        <f>IF(ISNUMBER(jaar_zip[[#This Row],[etmaaltemperatuur]]),IF(jaar_zip[[#This Row],[etmaaltemperatuur]]&lt;stookgrens,stookgrens-jaar_zip[[#This Row],[etmaaltemperatuur]],0),"")</f>
        <v>5.4</v>
      </c>
      <c r="N4268" s="101">
        <f>IF(ISNUMBER(jaar_zip[[#This Row],[graaddagen]]),IF(OR(MONTH(jaar_zip[[#This Row],[Datum]])=1,MONTH(jaar_zip[[#This Row],[Datum]])=2,MONTH(jaar_zip[[#This Row],[Datum]])=11,MONTH(jaar_zip[[#This Row],[Datum]])=12),1.1,IF(OR(MONTH(jaar_zip[[#This Row],[Datum]])=3,MONTH(jaar_zip[[#This Row],[Datum]])=10),1,0.8))*jaar_zip[[#This Row],[graaddagen]],"")</f>
        <v>4.32</v>
      </c>
      <c r="O4268" s="101">
        <f>IF(ISNUMBER(jaar_zip[[#This Row],[etmaaltemperatuur]]),IF(jaar_zip[[#This Row],[etmaaltemperatuur]]&gt;stookgrens,jaar_zip[[#This Row],[etmaaltemperatuur]]-stookgrens,0),"")</f>
        <v>0</v>
      </c>
    </row>
    <row r="4269" spans="1:15" x14ac:dyDescent="0.25">
      <c r="A4269">
        <v>279</v>
      </c>
      <c r="B4269">
        <v>20240606</v>
      </c>
      <c r="C4269">
        <v>3</v>
      </c>
      <c r="D4269">
        <v>12.2</v>
      </c>
      <c r="E4269">
        <v>1950</v>
      </c>
      <c r="F4269">
        <v>0</v>
      </c>
      <c r="G4269">
        <v>1017</v>
      </c>
      <c r="H4269">
        <v>70</v>
      </c>
      <c r="I4269" s="101" t="s">
        <v>27</v>
      </c>
      <c r="J4269" s="1">
        <f>DATEVALUE(RIGHT(jaar_zip[[#This Row],[YYYYMMDD]],2)&amp;"-"&amp;MID(jaar_zip[[#This Row],[YYYYMMDD]],5,2)&amp;"-"&amp;LEFT(jaar_zip[[#This Row],[YYYYMMDD]],4))</f>
        <v>45449</v>
      </c>
      <c r="K4269" s="101" t="str">
        <f>IF(AND(VALUE(MONTH(jaar_zip[[#This Row],[Datum]]))=1,VALUE(WEEKNUM(jaar_zip[[#This Row],[Datum]],21))&gt;51),RIGHT(YEAR(jaar_zip[[#This Row],[Datum]])-1,2),RIGHT(YEAR(jaar_zip[[#This Row],[Datum]]),2))&amp;"-"&amp; TEXT(WEEKNUM(jaar_zip[[#This Row],[Datum]],21),"00")</f>
        <v>24-23</v>
      </c>
      <c r="L4269" s="101">
        <f>MONTH(jaar_zip[[#This Row],[Datum]])</f>
        <v>6</v>
      </c>
      <c r="M4269" s="101">
        <f>IF(ISNUMBER(jaar_zip[[#This Row],[etmaaltemperatuur]]),IF(jaar_zip[[#This Row],[etmaaltemperatuur]]&lt;stookgrens,stookgrens-jaar_zip[[#This Row],[etmaaltemperatuur]],0),"")</f>
        <v>5.8000000000000007</v>
      </c>
      <c r="N4269" s="101">
        <f>IF(ISNUMBER(jaar_zip[[#This Row],[graaddagen]]),IF(OR(MONTH(jaar_zip[[#This Row],[Datum]])=1,MONTH(jaar_zip[[#This Row],[Datum]])=2,MONTH(jaar_zip[[#This Row],[Datum]])=11,MONTH(jaar_zip[[#This Row],[Datum]])=12),1.1,IF(OR(MONTH(jaar_zip[[#This Row],[Datum]])=3,MONTH(jaar_zip[[#This Row],[Datum]])=10),1,0.8))*jaar_zip[[#This Row],[graaddagen]],"")</f>
        <v>4.6400000000000006</v>
      </c>
      <c r="O4269" s="101">
        <f>IF(ISNUMBER(jaar_zip[[#This Row],[etmaaltemperatuur]]),IF(jaar_zip[[#This Row],[etmaaltemperatuur]]&gt;stookgrens,jaar_zip[[#This Row],[etmaaltemperatuur]]-stookgrens,0),"")</f>
        <v>0</v>
      </c>
    </row>
    <row r="4270" spans="1:15" x14ac:dyDescent="0.25">
      <c r="A4270">
        <v>279</v>
      </c>
      <c r="B4270">
        <v>20240607</v>
      </c>
      <c r="C4270">
        <v>2.8</v>
      </c>
      <c r="D4270">
        <v>12.7</v>
      </c>
      <c r="E4270">
        <v>1453</v>
      </c>
      <c r="F4270">
        <v>0.4</v>
      </c>
      <c r="G4270">
        <v>1017.4</v>
      </c>
      <c r="H4270">
        <v>75</v>
      </c>
      <c r="I4270" s="101" t="s">
        <v>27</v>
      </c>
      <c r="J4270" s="1">
        <f>DATEVALUE(RIGHT(jaar_zip[[#This Row],[YYYYMMDD]],2)&amp;"-"&amp;MID(jaar_zip[[#This Row],[YYYYMMDD]],5,2)&amp;"-"&amp;LEFT(jaar_zip[[#This Row],[YYYYMMDD]],4))</f>
        <v>45450</v>
      </c>
      <c r="K4270" s="101" t="str">
        <f>IF(AND(VALUE(MONTH(jaar_zip[[#This Row],[Datum]]))=1,VALUE(WEEKNUM(jaar_zip[[#This Row],[Datum]],21))&gt;51),RIGHT(YEAR(jaar_zip[[#This Row],[Datum]])-1,2),RIGHT(YEAR(jaar_zip[[#This Row],[Datum]]),2))&amp;"-"&amp; TEXT(WEEKNUM(jaar_zip[[#This Row],[Datum]],21),"00")</f>
        <v>24-23</v>
      </c>
      <c r="L4270" s="101">
        <f>MONTH(jaar_zip[[#This Row],[Datum]])</f>
        <v>6</v>
      </c>
      <c r="M4270" s="101">
        <f>IF(ISNUMBER(jaar_zip[[#This Row],[etmaaltemperatuur]]),IF(jaar_zip[[#This Row],[etmaaltemperatuur]]&lt;stookgrens,stookgrens-jaar_zip[[#This Row],[etmaaltemperatuur]],0),"")</f>
        <v>5.3000000000000007</v>
      </c>
      <c r="N4270" s="101">
        <f>IF(ISNUMBER(jaar_zip[[#This Row],[graaddagen]]),IF(OR(MONTH(jaar_zip[[#This Row],[Datum]])=1,MONTH(jaar_zip[[#This Row],[Datum]])=2,MONTH(jaar_zip[[#This Row],[Datum]])=11,MONTH(jaar_zip[[#This Row],[Datum]])=12),1.1,IF(OR(MONTH(jaar_zip[[#This Row],[Datum]])=3,MONTH(jaar_zip[[#This Row],[Datum]])=10),1,0.8))*jaar_zip[[#This Row],[graaddagen]],"")</f>
        <v>4.2400000000000011</v>
      </c>
      <c r="O4270" s="101">
        <f>IF(ISNUMBER(jaar_zip[[#This Row],[etmaaltemperatuur]]),IF(jaar_zip[[#This Row],[etmaaltemperatuur]]&gt;stookgrens,jaar_zip[[#This Row],[etmaaltemperatuur]]-stookgrens,0),"")</f>
        <v>0</v>
      </c>
    </row>
    <row r="4271" spans="1:15" x14ac:dyDescent="0.25">
      <c r="A4271">
        <v>279</v>
      </c>
      <c r="B4271">
        <v>20240608</v>
      </c>
      <c r="C4271">
        <v>4.3</v>
      </c>
      <c r="D4271">
        <v>12.6</v>
      </c>
      <c r="E4271">
        <v>1414</v>
      </c>
      <c r="F4271">
        <v>0.5</v>
      </c>
      <c r="G4271">
        <v>1011.4</v>
      </c>
      <c r="H4271">
        <v>80</v>
      </c>
      <c r="I4271" s="101" t="s">
        <v>27</v>
      </c>
      <c r="J4271" s="1">
        <f>DATEVALUE(RIGHT(jaar_zip[[#This Row],[YYYYMMDD]],2)&amp;"-"&amp;MID(jaar_zip[[#This Row],[YYYYMMDD]],5,2)&amp;"-"&amp;LEFT(jaar_zip[[#This Row],[YYYYMMDD]],4))</f>
        <v>45451</v>
      </c>
      <c r="K4271" s="101" t="str">
        <f>IF(AND(VALUE(MONTH(jaar_zip[[#This Row],[Datum]]))=1,VALUE(WEEKNUM(jaar_zip[[#This Row],[Datum]],21))&gt;51),RIGHT(YEAR(jaar_zip[[#This Row],[Datum]])-1,2),RIGHT(YEAR(jaar_zip[[#This Row],[Datum]]),2))&amp;"-"&amp; TEXT(WEEKNUM(jaar_zip[[#This Row],[Datum]],21),"00")</f>
        <v>24-23</v>
      </c>
      <c r="L4271" s="101">
        <f>MONTH(jaar_zip[[#This Row],[Datum]])</f>
        <v>6</v>
      </c>
      <c r="M4271" s="101">
        <f>IF(ISNUMBER(jaar_zip[[#This Row],[etmaaltemperatuur]]),IF(jaar_zip[[#This Row],[etmaaltemperatuur]]&lt;stookgrens,stookgrens-jaar_zip[[#This Row],[etmaaltemperatuur]],0),"")</f>
        <v>5.4</v>
      </c>
      <c r="N4271" s="101">
        <f>IF(ISNUMBER(jaar_zip[[#This Row],[graaddagen]]),IF(OR(MONTH(jaar_zip[[#This Row],[Datum]])=1,MONTH(jaar_zip[[#This Row],[Datum]])=2,MONTH(jaar_zip[[#This Row],[Datum]])=11,MONTH(jaar_zip[[#This Row],[Datum]])=12),1.1,IF(OR(MONTH(jaar_zip[[#This Row],[Datum]])=3,MONTH(jaar_zip[[#This Row],[Datum]])=10),1,0.8))*jaar_zip[[#This Row],[graaddagen]],"")</f>
        <v>4.32</v>
      </c>
      <c r="O4271" s="101">
        <f>IF(ISNUMBER(jaar_zip[[#This Row],[etmaaltemperatuur]]),IF(jaar_zip[[#This Row],[etmaaltemperatuur]]&gt;stookgrens,jaar_zip[[#This Row],[etmaaltemperatuur]]-stookgrens,0),"")</f>
        <v>0</v>
      </c>
    </row>
    <row r="4272" spans="1:15" x14ac:dyDescent="0.25">
      <c r="A4272">
        <v>279</v>
      </c>
      <c r="B4272">
        <v>20240609</v>
      </c>
      <c r="C4272">
        <v>5.0999999999999996</v>
      </c>
      <c r="D4272">
        <v>12.2</v>
      </c>
      <c r="E4272">
        <v>1773</v>
      </c>
      <c r="F4272">
        <v>-0.1</v>
      </c>
      <c r="G4272">
        <v>1009.4</v>
      </c>
      <c r="H4272">
        <v>75</v>
      </c>
      <c r="I4272" s="101" t="s">
        <v>27</v>
      </c>
      <c r="J4272" s="1">
        <f>DATEVALUE(RIGHT(jaar_zip[[#This Row],[YYYYMMDD]],2)&amp;"-"&amp;MID(jaar_zip[[#This Row],[YYYYMMDD]],5,2)&amp;"-"&amp;LEFT(jaar_zip[[#This Row],[YYYYMMDD]],4))</f>
        <v>45452</v>
      </c>
      <c r="K4272" s="101" t="str">
        <f>IF(AND(VALUE(MONTH(jaar_zip[[#This Row],[Datum]]))=1,VALUE(WEEKNUM(jaar_zip[[#This Row],[Datum]],21))&gt;51),RIGHT(YEAR(jaar_zip[[#This Row],[Datum]])-1,2),RIGHT(YEAR(jaar_zip[[#This Row],[Datum]]),2))&amp;"-"&amp; TEXT(WEEKNUM(jaar_zip[[#This Row],[Datum]],21),"00")</f>
        <v>24-23</v>
      </c>
      <c r="L4272" s="101">
        <f>MONTH(jaar_zip[[#This Row],[Datum]])</f>
        <v>6</v>
      </c>
      <c r="M4272" s="101">
        <f>IF(ISNUMBER(jaar_zip[[#This Row],[etmaaltemperatuur]]),IF(jaar_zip[[#This Row],[etmaaltemperatuur]]&lt;stookgrens,stookgrens-jaar_zip[[#This Row],[etmaaltemperatuur]],0),"")</f>
        <v>5.8000000000000007</v>
      </c>
      <c r="N4272" s="101">
        <f>IF(ISNUMBER(jaar_zip[[#This Row],[graaddagen]]),IF(OR(MONTH(jaar_zip[[#This Row],[Datum]])=1,MONTH(jaar_zip[[#This Row],[Datum]])=2,MONTH(jaar_zip[[#This Row],[Datum]])=11,MONTH(jaar_zip[[#This Row],[Datum]])=12),1.1,IF(OR(MONTH(jaar_zip[[#This Row],[Datum]])=3,MONTH(jaar_zip[[#This Row],[Datum]])=10),1,0.8))*jaar_zip[[#This Row],[graaddagen]],"")</f>
        <v>4.6400000000000006</v>
      </c>
      <c r="O4272" s="101">
        <f>IF(ISNUMBER(jaar_zip[[#This Row],[etmaaltemperatuur]]),IF(jaar_zip[[#This Row],[etmaaltemperatuur]]&gt;stookgrens,jaar_zip[[#This Row],[etmaaltemperatuur]]-stookgrens,0),"")</f>
        <v>0</v>
      </c>
    </row>
    <row r="4273" spans="1:15" x14ac:dyDescent="0.25">
      <c r="A4273">
        <v>279</v>
      </c>
      <c r="B4273">
        <v>20240610</v>
      </c>
      <c r="C4273">
        <v>4</v>
      </c>
      <c r="D4273">
        <v>11</v>
      </c>
      <c r="E4273">
        <v>747</v>
      </c>
      <c r="F4273">
        <v>26.6</v>
      </c>
      <c r="G4273">
        <v>1005</v>
      </c>
      <c r="H4273">
        <v>93</v>
      </c>
      <c r="I4273" s="101" t="s">
        <v>27</v>
      </c>
      <c r="J4273" s="1">
        <f>DATEVALUE(RIGHT(jaar_zip[[#This Row],[YYYYMMDD]],2)&amp;"-"&amp;MID(jaar_zip[[#This Row],[YYYYMMDD]],5,2)&amp;"-"&amp;LEFT(jaar_zip[[#This Row],[YYYYMMDD]],4))</f>
        <v>45453</v>
      </c>
      <c r="K4273" s="101" t="str">
        <f>IF(AND(VALUE(MONTH(jaar_zip[[#This Row],[Datum]]))=1,VALUE(WEEKNUM(jaar_zip[[#This Row],[Datum]],21))&gt;51),RIGHT(YEAR(jaar_zip[[#This Row],[Datum]])-1,2),RIGHT(YEAR(jaar_zip[[#This Row],[Datum]]),2))&amp;"-"&amp; TEXT(WEEKNUM(jaar_zip[[#This Row],[Datum]],21),"00")</f>
        <v>24-24</v>
      </c>
      <c r="L4273" s="101">
        <f>MONTH(jaar_zip[[#This Row],[Datum]])</f>
        <v>6</v>
      </c>
      <c r="M4273" s="101">
        <f>IF(ISNUMBER(jaar_zip[[#This Row],[etmaaltemperatuur]]),IF(jaar_zip[[#This Row],[etmaaltemperatuur]]&lt;stookgrens,stookgrens-jaar_zip[[#This Row],[etmaaltemperatuur]],0),"")</f>
        <v>7</v>
      </c>
      <c r="N4273" s="101">
        <f>IF(ISNUMBER(jaar_zip[[#This Row],[graaddagen]]),IF(OR(MONTH(jaar_zip[[#This Row],[Datum]])=1,MONTH(jaar_zip[[#This Row],[Datum]])=2,MONTH(jaar_zip[[#This Row],[Datum]])=11,MONTH(jaar_zip[[#This Row],[Datum]])=12),1.1,IF(OR(MONTH(jaar_zip[[#This Row],[Datum]])=3,MONTH(jaar_zip[[#This Row],[Datum]])=10),1,0.8))*jaar_zip[[#This Row],[graaddagen]],"")</f>
        <v>5.6000000000000005</v>
      </c>
      <c r="O4273" s="101">
        <f>IF(ISNUMBER(jaar_zip[[#This Row],[etmaaltemperatuur]]),IF(jaar_zip[[#This Row],[etmaaltemperatuur]]&gt;stookgrens,jaar_zip[[#This Row],[etmaaltemperatuur]]-stookgrens,0),"")</f>
        <v>0</v>
      </c>
    </row>
    <row r="4274" spans="1:15" x14ac:dyDescent="0.25">
      <c r="A4274">
        <v>279</v>
      </c>
      <c r="B4274">
        <v>20240611</v>
      </c>
      <c r="C4274">
        <v>5.3</v>
      </c>
      <c r="D4274">
        <v>11.9</v>
      </c>
      <c r="E4274">
        <v>2189</v>
      </c>
      <c r="F4274">
        <v>0.2</v>
      </c>
      <c r="G4274">
        <v>1013.6</v>
      </c>
      <c r="H4274">
        <v>78</v>
      </c>
      <c r="I4274" s="101" t="s">
        <v>27</v>
      </c>
      <c r="J4274" s="1">
        <f>DATEVALUE(RIGHT(jaar_zip[[#This Row],[YYYYMMDD]],2)&amp;"-"&amp;MID(jaar_zip[[#This Row],[YYYYMMDD]],5,2)&amp;"-"&amp;LEFT(jaar_zip[[#This Row],[YYYYMMDD]],4))</f>
        <v>45454</v>
      </c>
      <c r="K4274" s="101" t="str">
        <f>IF(AND(VALUE(MONTH(jaar_zip[[#This Row],[Datum]]))=1,VALUE(WEEKNUM(jaar_zip[[#This Row],[Datum]],21))&gt;51),RIGHT(YEAR(jaar_zip[[#This Row],[Datum]])-1,2),RIGHT(YEAR(jaar_zip[[#This Row],[Datum]]),2))&amp;"-"&amp; TEXT(WEEKNUM(jaar_zip[[#This Row],[Datum]],21),"00")</f>
        <v>24-24</v>
      </c>
      <c r="L4274" s="101">
        <f>MONTH(jaar_zip[[#This Row],[Datum]])</f>
        <v>6</v>
      </c>
      <c r="M4274" s="101">
        <f>IF(ISNUMBER(jaar_zip[[#This Row],[etmaaltemperatuur]]),IF(jaar_zip[[#This Row],[etmaaltemperatuur]]&lt;stookgrens,stookgrens-jaar_zip[[#This Row],[etmaaltemperatuur]],0),"")</f>
        <v>6.1</v>
      </c>
      <c r="N4274" s="101">
        <f>IF(ISNUMBER(jaar_zip[[#This Row],[graaddagen]]),IF(OR(MONTH(jaar_zip[[#This Row],[Datum]])=1,MONTH(jaar_zip[[#This Row],[Datum]])=2,MONTH(jaar_zip[[#This Row],[Datum]])=11,MONTH(jaar_zip[[#This Row],[Datum]])=12),1.1,IF(OR(MONTH(jaar_zip[[#This Row],[Datum]])=3,MONTH(jaar_zip[[#This Row],[Datum]])=10),1,0.8))*jaar_zip[[#This Row],[graaddagen]],"")</f>
        <v>4.88</v>
      </c>
      <c r="O4274" s="101">
        <f>IF(ISNUMBER(jaar_zip[[#This Row],[etmaaltemperatuur]]),IF(jaar_zip[[#This Row],[etmaaltemperatuur]]&gt;stookgrens,jaar_zip[[#This Row],[etmaaltemperatuur]]-stookgrens,0),"")</f>
        <v>0</v>
      </c>
    </row>
    <row r="4275" spans="1:15" x14ac:dyDescent="0.25">
      <c r="A4275">
        <v>279</v>
      </c>
      <c r="B4275">
        <v>20240612</v>
      </c>
      <c r="C4275">
        <v>3.8</v>
      </c>
      <c r="D4275">
        <v>11.1</v>
      </c>
      <c r="E4275">
        <v>1780</v>
      </c>
      <c r="F4275">
        <v>4.0999999999999996</v>
      </c>
      <c r="G4275">
        <v>1018.1</v>
      </c>
      <c r="H4275">
        <v>80</v>
      </c>
      <c r="I4275" s="101" t="s">
        <v>27</v>
      </c>
      <c r="J4275" s="1">
        <f>DATEVALUE(RIGHT(jaar_zip[[#This Row],[YYYYMMDD]],2)&amp;"-"&amp;MID(jaar_zip[[#This Row],[YYYYMMDD]],5,2)&amp;"-"&amp;LEFT(jaar_zip[[#This Row],[YYYYMMDD]],4))</f>
        <v>45455</v>
      </c>
      <c r="K4275" s="101" t="str">
        <f>IF(AND(VALUE(MONTH(jaar_zip[[#This Row],[Datum]]))=1,VALUE(WEEKNUM(jaar_zip[[#This Row],[Datum]],21))&gt;51),RIGHT(YEAR(jaar_zip[[#This Row],[Datum]])-1,2),RIGHT(YEAR(jaar_zip[[#This Row],[Datum]]),2))&amp;"-"&amp; TEXT(WEEKNUM(jaar_zip[[#This Row],[Datum]],21),"00")</f>
        <v>24-24</v>
      </c>
      <c r="L4275" s="101">
        <f>MONTH(jaar_zip[[#This Row],[Datum]])</f>
        <v>6</v>
      </c>
      <c r="M4275" s="101">
        <f>IF(ISNUMBER(jaar_zip[[#This Row],[etmaaltemperatuur]]),IF(jaar_zip[[#This Row],[etmaaltemperatuur]]&lt;stookgrens,stookgrens-jaar_zip[[#This Row],[etmaaltemperatuur]],0),"")</f>
        <v>6.9</v>
      </c>
      <c r="N4275" s="101">
        <f>IF(ISNUMBER(jaar_zip[[#This Row],[graaddagen]]),IF(OR(MONTH(jaar_zip[[#This Row],[Datum]])=1,MONTH(jaar_zip[[#This Row],[Datum]])=2,MONTH(jaar_zip[[#This Row],[Datum]])=11,MONTH(jaar_zip[[#This Row],[Datum]])=12),1.1,IF(OR(MONTH(jaar_zip[[#This Row],[Datum]])=3,MONTH(jaar_zip[[#This Row],[Datum]])=10),1,0.8))*jaar_zip[[#This Row],[graaddagen]],"")</f>
        <v>5.5200000000000005</v>
      </c>
      <c r="O4275" s="101">
        <f>IF(ISNUMBER(jaar_zip[[#This Row],[etmaaltemperatuur]]),IF(jaar_zip[[#This Row],[etmaaltemperatuur]]&gt;stookgrens,jaar_zip[[#This Row],[etmaaltemperatuur]]-stookgrens,0),"")</f>
        <v>0</v>
      </c>
    </row>
    <row r="4276" spans="1:15" x14ac:dyDescent="0.25">
      <c r="A4276">
        <v>279</v>
      </c>
      <c r="B4276">
        <v>20240613</v>
      </c>
      <c r="C4276">
        <v>3</v>
      </c>
      <c r="D4276">
        <v>13.9</v>
      </c>
      <c r="E4276">
        <v>1626</v>
      </c>
      <c r="F4276">
        <v>-0.1</v>
      </c>
      <c r="G4276">
        <v>1015</v>
      </c>
      <c r="H4276">
        <v>71</v>
      </c>
      <c r="I4276" s="101" t="s">
        <v>27</v>
      </c>
      <c r="J4276" s="1">
        <f>DATEVALUE(RIGHT(jaar_zip[[#This Row],[YYYYMMDD]],2)&amp;"-"&amp;MID(jaar_zip[[#This Row],[YYYYMMDD]],5,2)&amp;"-"&amp;LEFT(jaar_zip[[#This Row],[YYYYMMDD]],4))</f>
        <v>45456</v>
      </c>
      <c r="K4276" s="101" t="str">
        <f>IF(AND(VALUE(MONTH(jaar_zip[[#This Row],[Datum]]))=1,VALUE(WEEKNUM(jaar_zip[[#This Row],[Datum]],21))&gt;51),RIGHT(YEAR(jaar_zip[[#This Row],[Datum]])-1,2),RIGHT(YEAR(jaar_zip[[#This Row],[Datum]]),2))&amp;"-"&amp; TEXT(WEEKNUM(jaar_zip[[#This Row],[Datum]],21),"00")</f>
        <v>24-24</v>
      </c>
      <c r="L4276" s="101">
        <f>MONTH(jaar_zip[[#This Row],[Datum]])</f>
        <v>6</v>
      </c>
      <c r="M4276" s="101">
        <f>IF(ISNUMBER(jaar_zip[[#This Row],[etmaaltemperatuur]]),IF(jaar_zip[[#This Row],[etmaaltemperatuur]]&lt;stookgrens,stookgrens-jaar_zip[[#This Row],[etmaaltemperatuur]],0),"")</f>
        <v>4.0999999999999996</v>
      </c>
      <c r="N4276" s="101">
        <f>IF(ISNUMBER(jaar_zip[[#This Row],[graaddagen]]),IF(OR(MONTH(jaar_zip[[#This Row],[Datum]])=1,MONTH(jaar_zip[[#This Row],[Datum]])=2,MONTH(jaar_zip[[#This Row],[Datum]])=11,MONTH(jaar_zip[[#This Row],[Datum]])=12),1.1,IF(OR(MONTH(jaar_zip[[#This Row],[Datum]])=3,MONTH(jaar_zip[[#This Row],[Datum]])=10),1,0.8))*jaar_zip[[#This Row],[graaddagen]],"")</f>
        <v>3.28</v>
      </c>
      <c r="O4276" s="101">
        <f>IF(ISNUMBER(jaar_zip[[#This Row],[etmaaltemperatuur]]),IF(jaar_zip[[#This Row],[etmaaltemperatuur]]&gt;stookgrens,jaar_zip[[#This Row],[etmaaltemperatuur]]-stookgrens,0),"")</f>
        <v>0</v>
      </c>
    </row>
    <row r="4277" spans="1:15" x14ac:dyDescent="0.25">
      <c r="A4277">
        <v>279</v>
      </c>
      <c r="B4277">
        <v>20240614</v>
      </c>
      <c r="C4277">
        <v>3.4</v>
      </c>
      <c r="D4277">
        <v>14.6</v>
      </c>
      <c r="E4277">
        <v>965</v>
      </c>
      <c r="F4277">
        <v>2.1</v>
      </c>
      <c r="G4277">
        <v>1005.9</v>
      </c>
      <c r="H4277">
        <v>82</v>
      </c>
      <c r="I4277" s="101" t="s">
        <v>27</v>
      </c>
      <c r="J4277" s="1">
        <f>DATEVALUE(RIGHT(jaar_zip[[#This Row],[YYYYMMDD]],2)&amp;"-"&amp;MID(jaar_zip[[#This Row],[YYYYMMDD]],5,2)&amp;"-"&amp;LEFT(jaar_zip[[#This Row],[YYYYMMDD]],4))</f>
        <v>45457</v>
      </c>
      <c r="K4277" s="101" t="str">
        <f>IF(AND(VALUE(MONTH(jaar_zip[[#This Row],[Datum]]))=1,VALUE(WEEKNUM(jaar_zip[[#This Row],[Datum]],21))&gt;51),RIGHT(YEAR(jaar_zip[[#This Row],[Datum]])-1,2),RIGHT(YEAR(jaar_zip[[#This Row],[Datum]]),2))&amp;"-"&amp; TEXT(WEEKNUM(jaar_zip[[#This Row],[Datum]],21),"00")</f>
        <v>24-24</v>
      </c>
      <c r="L4277" s="101">
        <f>MONTH(jaar_zip[[#This Row],[Datum]])</f>
        <v>6</v>
      </c>
      <c r="M4277" s="101">
        <f>IF(ISNUMBER(jaar_zip[[#This Row],[etmaaltemperatuur]]),IF(jaar_zip[[#This Row],[etmaaltemperatuur]]&lt;stookgrens,stookgrens-jaar_zip[[#This Row],[etmaaltemperatuur]],0),"")</f>
        <v>3.4000000000000004</v>
      </c>
      <c r="N4277" s="101">
        <f>IF(ISNUMBER(jaar_zip[[#This Row],[graaddagen]]),IF(OR(MONTH(jaar_zip[[#This Row],[Datum]])=1,MONTH(jaar_zip[[#This Row],[Datum]])=2,MONTH(jaar_zip[[#This Row],[Datum]])=11,MONTH(jaar_zip[[#This Row],[Datum]])=12),1.1,IF(OR(MONTH(jaar_zip[[#This Row],[Datum]])=3,MONTH(jaar_zip[[#This Row],[Datum]])=10),1,0.8))*jaar_zip[[#This Row],[graaddagen]],"")</f>
        <v>2.7200000000000006</v>
      </c>
      <c r="O4277" s="101">
        <f>IF(ISNUMBER(jaar_zip[[#This Row],[etmaaltemperatuur]]),IF(jaar_zip[[#This Row],[etmaaltemperatuur]]&gt;stookgrens,jaar_zip[[#This Row],[etmaaltemperatuur]]-stookgrens,0),"")</f>
        <v>0</v>
      </c>
    </row>
    <row r="4278" spans="1:15" x14ac:dyDescent="0.25">
      <c r="A4278">
        <v>279</v>
      </c>
      <c r="B4278">
        <v>20240615</v>
      </c>
      <c r="C4278">
        <v>5.9</v>
      </c>
      <c r="D4278">
        <v>14.4</v>
      </c>
      <c r="E4278">
        <v>1588</v>
      </c>
      <c r="F4278">
        <v>9.1</v>
      </c>
      <c r="G4278">
        <v>1002.2</v>
      </c>
      <c r="H4278">
        <v>80</v>
      </c>
      <c r="I4278" s="101" t="s">
        <v>27</v>
      </c>
      <c r="J4278" s="1">
        <f>DATEVALUE(RIGHT(jaar_zip[[#This Row],[YYYYMMDD]],2)&amp;"-"&amp;MID(jaar_zip[[#This Row],[YYYYMMDD]],5,2)&amp;"-"&amp;LEFT(jaar_zip[[#This Row],[YYYYMMDD]],4))</f>
        <v>45458</v>
      </c>
      <c r="K4278" s="101" t="str">
        <f>IF(AND(VALUE(MONTH(jaar_zip[[#This Row],[Datum]]))=1,VALUE(WEEKNUM(jaar_zip[[#This Row],[Datum]],21))&gt;51),RIGHT(YEAR(jaar_zip[[#This Row],[Datum]])-1,2),RIGHT(YEAR(jaar_zip[[#This Row],[Datum]]),2))&amp;"-"&amp; TEXT(WEEKNUM(jaar_zip[[#This Row],[Datum]],21),"00")</f>
        <v>24-24</v>
      </c>
      <c r="L4278" s="101">
        <f>MONTH(jaar_zip[[#This Row],[Datum]])</f>
        <v>6</v>
      </c>
      <c r="M4278" s="101">
        <f>IF(ISNUMBER(jaar_zip[[#This Row],[etmaaltemperatuur]]),IF(jaar_zip[[#This Row],[etmaaltemperatuur]]&lt;stookgrens,stookgrens-jaar_zip[[#This Row],[etmaaltemperatuur]],0),"")</f>
        <v>3.5999999999999996</v>
      </c>
      <c r="N4278" s="101">
        <f>IF(ISNUMBER(jaar_zip[[#This Row],[graaddagen]]),IF(OR(MONTH(jaar_zip[[#This Row],[Datum]])=1,MONTH(jaar_zip[[#This Row],[Datum]])=2,MONTH(jaar_zip[[#This Row],[Datum]])=11,MONTH(jaar_zip[[#This Row],[Datum]])=12),1.1,IF(OR(MONTH(jaar_zip[[#This Row],[Datum]])=3,MONTH(jaar_zip[[#This Row],[Datum]])=10),1,0.8))*jaar_zip[[#This Row],[graaddagen]],"")</f>
        <v>2.88</v>
      </c>
      <c r="O4278" s="101">
        <f>IF(ISNUMBER(jaar_zip[[#This Row],[etmaaltemperatuur]]),IF(jaar_zip[[#This Row],[etmaaltemperatuur]]&gt;stookgrens,jaar_zip[[#This Row],[etmaaltemperatuur]]-stookgrens,0),"")</f>
        <v>0</v>
      </c>
    </row>
    <row r="4279" spans="1:15" x14ac:dyDescent="0.25">
      <c r="A4279">
        <v>279</v>
      </c>
      <c r="B4279">
        <v>20240616</v>
      </c>
      <c r="C4279">
        <v>4.3</v>
      </c>
      <c r="D4279">
        <v>14</v>
      </c>
      <c r="E4279">
        <v>1343</v>
      </c>
      <c r="F4279">
        <v>14</v>
      </c>
      <c r="G4279">
        <v>1005.9</v>
      </c>
      <c r="H4279">
        <v>86</v>
      </c>
      <c r="I4279" s="101" t="s">
        <v>27</v>
      </c>
      <c r="J4279" s="1">
        <f>DATEVALUE(RIGHT(jaar_zip[[#This Row],[YYYYMMDD]],2)&amp;"-"&amp;MID(jaar_zip[[#This Row],[YYYYMMDD]],5,2)&amp;"-"&amp;LEFT(jaar_zip[[#This Row],[YYYYMMDD]],4))</f>
        <v>45459</v>
      </c>
      <c r="K4279" s="101" t="str">
        <f>IF(AND(VALUE(MONTH(jaar_zip[[#This Row],[Datum]]))=1,VALUE(WEEKNUM(jaar_zip[[#This Row],[Datum]],21))&gt;51),RIGHT(YEAR(jaar_zip[[#This Row],[Datum]])-1,2),RIGHT(YEAR(jaar_zip[[#This Row],[Datum]]),2))&amp;"-"&amp; TEXT(WEEKNUM(jaar_zip[[#This Row],[Datum]],21),"00")</f>
        <v>24-24</v>
      </c>
      <c r="L4279" s="101">
        <f>MONTH(jaar_zip[[#This Row],[Datum]])</f>
        <v>6</v>
      </c>
      <c r="M4279" s="101">
        <f>IF(ISNUMBER(jaar_zip[[#This Row],[etmaaltemperatuur]]),IF(jaar_zip[[#This Row],[etmaaltemperatuur]]&lt;stookgrens,stookgrens-jaar_zip[[#This Row],[etmaaltemperatuur]],0),"")</f>
        <v>4</v>
      </c>
      <c r="N4279" s="101">
        <f>IF(ISNUMBER(jaar_zip[[#This Row],[graaddagen]]),IF(OR(MONTH(jaar_zip[[#This Row],[Datum]])=1,MONTH(jaar_zip[[#This Row],[Datum]])=2,MONTH(jaar_zip[[#This Row],[Datum]])=11,MONTH(jaar_zip[[#This Row],[Datum]])=12),1.1,IF(OR(MONTH(jaar_zip[[#This Row],[Datum]])=3,MONTH(jaar_zip[[#This Row],[Datum]])=10),1,0.8))*jaar_zip[[#This Row],[graaddagen]],"")</f>
        <v>3.2</v>
      </c>
      <c r="O4279" s="101">
        <f>IF(ISNUMBER(jaar_zip[[#This Row],[etmaaltemperatuur]]),IF(jaar_zip[[#This Row],[etmaaltemperatuur]]&gt;stookgrens,jaar_zip[[#This Row],[etmaaltemperatuur]]-stookgrens,0),"")</f>
        <v>0</v>
      </c>
    </row>
    <row r="4280" spans="1:15" x14ac:dyDescent="0.25">
      <c r="A4280">
        <v>279</v>
      </c>
      <c r="B4280">
        <v>20240617</v>
      </c>
      <c r="C4280">
        <v>3.3</v>
      </c>
      <c r="D4280">
        <v>16</v>
      </c>
      <c r="E4280">
        <v>2596</v>
      </c>
      <c r="F4280">
        <v>0.3</v>
      </c>
      <c r="G4280">
        <v>1011.2</v>
      </c>
      <c r="H4280">
        <v>77</v>
      </c>
      <c r="I4280" s="101" t="s">
        <v>27</v>
      </c>
      <c r="J4280" s="1">
        <f>DATEVALUE(RIGHT(jaar_zip[[#This Row],[YYYYMMDD]],2)&amp;"-"&amp;MID(jaar_zip[[#This Row],[YYYYMMDD]],5,2)&amp;"-"&amp;LEFT(jaar_zip[[#This Row],[YYYYMMDD]],4))</f>
        <v>45460</v>
      </c>
      <c r="K4280" s="101" t="str">
        <f>IF(AND(VALUE(MONTH(jaar_zip[[#This Row],[Datum]]))=1,VALUE(WEEKNUM(jaar_zip[[#This Row],[Datum]],21))&gt;51),RIGHT(YEAR(jaar_zip[[#This Row],[Datum]])-1,2),RIGHT(YEAR(jaar_zip[[#This Row],[Datum]]),2))&amp;"-"&amp; TEXT(WEEKNUM(jaar_zip[[#This Row],[Datum]],21),"00")</f>
        <v>24-25</v>
      </c>
      <c r="L4280" s="101">
        <f>MONTH(jaar_zip[[#This Row],[Datum]])</f>
        <v>6</v>
      </c>
      <c r="M4280" s="101">
        <f>IF(ISNUMBER(jaar_zip[[#This Row],[etmaaltemperatuur]]),IF(jaar_zip[[#This Row],[etmaaltemperatuur]]&lt;stookgrens,stookgrens-jaar_zip[[#This Row],[etmaaltemperatuur]],0),"")</f>
        <v>2</v>
      </c>
      <c r="N4280" s="101">
        <f>IF(ISNUMBER(jaar_zip[[#This Row],[graaddagen]]),IF(OR(MONTH(jaar_zip[[#This Row],[Datum]])=1,MONTH(jaar_zip[[#This Row],[Datum]])=2,MONTH(jaar_zip[[#This Row],[Datum]])=11,MONTH(jaar_zip[[#This Row],[Datum]])=12),1.1,IF(OR(MONTH(jaar_zip[[#This Row],[Datum]])=3,MONTH(jaar_zip[[#This Row],[Datum]])=10),1,0.8))*jaar_zip[[#This Row],[graaddagen]],"")</f>
        <v>1.6</v>
      </c>
      <c r="O4280" s="101">
        <f>IF(ISNUMBER(jaar_zip[[#This Row],[etmaaltemperatuur]]),IF(jaar_zip[[#This Row],[etmaaltemperatuur]]&gt;stookgrens,jaar_zip[[#This Row],[etmaaltemperatuur]]-stookgrens,0),"")</f>
        <v>0</v>
      </c>
    </row>
    <row r="4281" spans="1:15" x14ac:dyDescent="0.25">
      <c r="A4281">
        <v>279</v>
      </c>
      <c r="B4281">
        <v>20240618</v>
      </c>
      <c r="C4281">
        <v>1.3</v>
      </c>
      <c r="D4281">
        <v>15.1</v>
      </c>
      <c r="E4281">
        <v>899</v>
      </c>
      <c r="F4281">
        <v>3.1</v>
      </c>
      <c r="G4281">
        <v>1014.2</v>
      </c>
      <c r="H4281">
        <v>88</v>
      </c>
      <c r="I4281" s="101" t="s">
        <v>27</v>
      </c>
      <c r="J4281" s="1">
        <f>DATEVALUE(RIGHT(jaar_zip[[#This Row],[YYYYMMDD]],2)&amp;"-"&amp;MID(jaar_zip[[#This Row],[YYYYMMDD]],5,2)&amp;"-"&amp;LEFT(jaar_zip[[#This Row],[YYYYMMDD]],4))</f>
        <v>45461</v>
      </c>
      <c r="K4281" s="101" t="str">
        <f>IF(AND(VALUE(MONTH(jaar_zip[[#This Row],[Datum]]))=1,VALUE(WEEKNUM(jaar_zip[[#This Row],[Datum]],21))&gt;51),RIGHT(YEAR(jaar_zip[[#This Row],[Datum]])-1,2),RIGHT(YEAR(jaar_zip[[#This Row],[Datum]]),2))&amp;"-"&amp; TEXT(WEEKNUM(jaar_zip[[#This Row],[Datum]],21),"00")</f>
        <v>24-25</v>
      </c>
      <c r="L4281" s="101">
        <f>MONTH(jaar_zip[[#This Row],[Datum]])</f>
        <v>6</v>
      </c>
      <c r="M4281" s="101">
        <f>IF(ISNUMBER(jaar_zip[[#This Row],[etmaaltemperatuur]]),IF(jaar_zip[[#This Row],[etmaaltemperatuur]]&lt;stookgrens,stookgrens-jaar_zip[[#This Row],[etmaaltemperatuur]],0),"")</f>
        <v>2.9000000000000004</v>
      </c>
      <c r="N4281" s="101">
        <f>IF(ISNUMBER(jaar_zip[[#This Row],[graaddagen]]),IF(OR(MONTH(jaar_zip[[#This Row],[Datum]])=1,MONTH(jaar_zip[[#This Row],[Datum]])=2,MONTH(jaar_zip[[#This Row],[Datum]])=11,MONTH(jaar_zip[[#This Row],[Datum]])=12),1.1,IF(OR(MONTH(jaar_zip[[#This Row],[Datum]])=3,MONTH(jaar_zip[[#This Row],[Datum]])=10),1,0.8))*jaar_zip[[#This Row],[graaddagen]],"")</f>
        <v>2.3200000000000003</v>
      </c>
      <c r="O4281" s="101">
        <f>IF(ISNUMBER(jaar_zip[[#This Row],[etmaaltemperatuur]]),IF(jaar_zip[[#This Row],[etmaaltemperatuur]]&gt;stookgrens,jaar_zip[[#This Row],[etmaaltemperatuur]]-stookgrens,0),"")</f>
        <v>0</v>
      </c>
    </row>
    <row r="4282" spans="1:15" x14ac:dyDescent="0.25">
      <c r="A4282">
        <v>279</v>
      </c>
      <c r="B4282">
        <v>20240619</v>
      </c>
      <c r="C4282">
        <v>3.3</v>
      </c>
      <c r="D4282">
        <v>14.7</v>
      </c>
      <c r="E4282">
        <v>2445</v>
      </c>
      <c r="F4282">
        <v>0</v>
      </c>
      <c r="G4282">
        <v>1019.5</v>
      </c>
      <c r="H4282">
        <v>79</v>
      </c>
      <c r="I4282" s="101" t="s">
        <v>27</v>
      </c>
      <c r="J4282" s="1">
        <f>DATEVALUE(RIGHT(jaar_zip[[#This Row],[YYYYMMDD]],2)&amp;"-"&amp;MID(jaar_zip[[#This Row],[YYYYMMDD]],5,2)&amp;"-"&amp;LEFT(jaar_zip[[#This Row],[YYYYMMDD]],4))</f>
        <v>45462</v>
      </c>
      <c r="K4282" s="101" t="str">
        <f>IF(AND(VALUE(MONTH(jaar_zip[[#This Row],[Datum]]))=1,VALUE(WEEKNUM(jaar_zip[[#This Row],[Datum]],21))&gt;51),RIGHT(YEAR(jaar_zip[[#This Row],[Datum]])-1,2),RIGHT(YEAR(jaar_zip[[#This Row],[Datum]]),2))&amp;"-"&amp; TEXT(WEEKNUM(jaar_zip[[#This Row],[Datum]],21),"00")</f>
        <v>24-25</v>
      </c>
      <c r="L4282" s="101">
        <f>MONTH(jaar_zip[[#This Row],[Datum]])</f>
        <v>6</v>
      </c>
      <c r="M4282" s="101">
        <f>IF(ISNUMBER(jaar_zip[[#This Row],[etmaaltemperatuur]]),IF(jaar_zip[[#This Row],[etmaaltemperatuur]]&lt;stookgrens,stookgrens-jaar_zip[[#This Row],[etmaaltemperatuur]],0),"")</f>
        <v>3.3000000000000007</v>
      </c>
      <c r="N4282" s="101">
        <f>IF(ISNUMBER(jaar_zip[[#This Row],[graaddagen]]),IF(OR(MONTH(jaar_zip[[#This Row],[Datum]])=1,MONTH(jaar_zip[[#This Row],[Datum]])=2,MONTH(jaar_zip[[#This Row],[Datum]])=11,MONTH(jaar_zip[[#This Row],[Datum]])=12),1.1,IF(OR(MONTH(jaar_zip[[#This Row],[Datum]])=3,MONTH(jaar_zip[[#This Row],[Datum]])=10),1,0.8))*jaar_zip[[#This Row],[graaddagen]],"")</f>
        <v>2.6400000000000006</v>
      </c>
      <c r="O4282" s="101">
        <f>IF(ISNUMBER(jaar_zip[[#This Row],[etmaaltemperatuur]]),IF(jaar_zip[[#This Row],[etmaaltemperatuur]]&gt;stookgrens,jaar_zip[[#This Row],[etmaaltemperatuur]]-stookgrens,0),"")</f>
        <v>0</v>
      </c>
    </row>
    <row r="4283" spans="1:15" x14ac:dyDescent="0.25">
      <c r="A4283">
        <v>279</v>
      </c>
      <c r="B4283">
        <v>20240620</v>
      </c>
      <c r="C4283">
        <v>2.5</v>
      </c>
      <c r="D4283">
        <v>15.6</v>
      </c>
      <c r="E4283">
        <v>2286</v>
      </c>
      <c r="F4283">
        <v>0.3</v>
      </c>
      <c r="G4283">
        <v>1020.1</v>
      </c>
      <c r="H4283">
        <v>78</v>
      </c>
      <c r="I4283" s="101" t="s">
        <v>27</v>
      </c>
      <c r="J4283" s="1">
        <f>DATEVALUE(RIGHT(jaar_zip[[#This Row],[YYYYMMDD]],2)&amp;"-"&amp;MID(jaar_zip[[#This Row],[YYYYMMDD]],5,2)&amp;"-"&amp;LEFT(jaar_zip[[#This Row],[YYYYMMDD]],4))</f>
        <v>45463</v>
      </c>
      <c r="K4283" s="101" t="str">
        <f>IF(AND(VALUE(MONTH(jaar_zip[[#This Row],[Datum]]))=1,VALUE(WEEKNUM(jaar_zip[[#This Row],[Datum]],21))&gt;51),RIGHT(YEAR(jaar_zip[[#This Row],[Datum]])-1,2),RIGHT(YEAR(jaar_zip[[#This Row],[Datum]]),2))&amp;"-"&amp; TEXT(WEEKNUM(jaar_zip[[#This Row],[Datum]],21),"00")</f>
        <v>24-25</v>
      </c>
      <c r="L4283" s="101">
        <f>MONTH(jaar_zip[[#This Row],[Datum]])</f>
        <v>6</v>
      </c>
      <c r="M4283" s="101">
        <f>IF(ISNUMBER(jaar_zip[[#This Row],[etmaaltemperatuur]]),IF(jaar_zip[[#This Row],[etmaaltemperatuur]]&lt;stookgrens,stookgrens-jaar_zip[[#This Row],[etmaaltemperatuur]],0),"")</f>
        <v>2.4000000000000004</v>
      </c>
      <c r="N4283" s="101">
        <f>IF(ISNUMBER(jaar_zip[[#This Row],[graaddagen]]),IF(OR(MONTH(jaar_zip[[#This Row],[Datum]])=1,MONTH(jaar_zip[[#This Row],[Datum]])=2,MONTH(jaar_zip[[#This Row],[Datum]])=11,MONTH(jaar_zip[[#This Row],[Datum]])=12),1.1,IF(OR(MONTH(jaar_zip[[#This Row],[Datum]])=3,MONTH(jaar_zip[[#This Row],[Datum]])=10),1,0.8))*jaar_zip[[#This Row],[graaddagen]],"")</f>
        <v>1.9200000000000004</v>
      </c>
      <c r="O4283" s="101">
        <f>IF(ISNUMBER(jaar_zip[[#This Row],[etmaaltemperatuur]]),IF(jaar_zip[[#This Row],[etmaaltemperatuur]]&gt;stookgrens,jaar_zip[[#This Row],[etmaaltemperatuur]]-stookgrens,0),"")</f>
        <v>0</v>
      </c>
    </row>
    <row r="4284" spans="1:15" x14ac:dyDescent="0.25">
      <c r="A4284">
        <v>279</v>
      </c>
      <c r="B4284">
        <v>20240621</v>
      </c>
      <c r="C4284">
        <v>2.8</v>
      </c>
      <c r="D4284">
        <v>15.6</v>
      </c>
      <c r="E4284">
        <v>571</v>
      </c>
      <c r="F4284">
        <v>14</v>
      </c>
      <c r="G4284">
        <v>1011.9</v>
      </c>
      <c r="H4284">
        <v>91</v>
      </c>
      <c r="I4284" s="101" t="s">
        <v>27</v>
      </c>
      <c r="J4284" s="1">
        <f>DATEVALUE(RIGHT(jaar_zip[[#This Row],[YYYYMMDD]],2)&amp;"-"&amp;MID(jaar_zip[[#This Row],[YYYYMMDD]],5,2)&amp;"-"&amp;LEFT(jaar_zip[[#This Row],[YYYYMMDD]],4))</f>
        <v>45464</v>
      </c>
      <c r="K4284" s="101" t="str">
        <f>IF(AND(VALUE(MONTH(jaar_zip[[#This Row],[Datum]]))=1,VALUE(WEEKNUM(jaar_zip[[#This Row],[Datum]],21))&gt;51),RIGHT(YEAR(jaar_zip[[#This Row],[Datum]])-1,2),RIGHT(YEAR(jaar_zip[[#This Row],[Datum]]),2))&amp;"-"&amp; TEXT(WEEKNUM(jaar_zip[[#This Row],[Datum]],21),"00")</f>
        <v>24-25</v>
      </c>
      <c r="L4284" s="101">
        <f>MONTH(jaar_zip[[#This Row],[Datum]])</f>
        <v>6</v>
      </c>
      <c r="M4284" s="101">
        <f>IF(ISNUMBER(jaar_zip[[#This Row],[etmaaltemperatuur]]),IF(jaar_zip[[#This Row],[etmaaltemperatuur]]&lt;stookgrens,stookgrens-jaar_zip[[#This Row],[etmaaltemperatuur]],0),"")</f>
        <v>2.4000000000000004</v>
      </c>
      <c r="N4284" s="101">
        <f>IF(ISNUMBER(jaar_zip[[#This Row],[graaddagen]]),IF(OR(MONTH(jaar_zip[[#This Row],[Datum]])=1,MONTH(jaar_zip[[#This Row],[Datum]])=2,MONTH(jaar_zip[[#This Row],[Datum]])=11,MONTH(jaar_zip[[#This Row],[Datum]])=12),1.1,IF(OR(MONTH(jaar_zip[[#This Row],[Datum]])=3,MONTH(jaar_zip[[#This Row],[Datum]])=10),1,0.8))*jaar_zip[[#This Row],[graaddagen]],"")</f>
        <v>1.9200000000000004</v>
      </c>
      <c r="O4284" s="101">
        <f>IF(ISNUMBER(jaar_zip[[#This Row],[etmaaltemperatuur]]),IF(jaar_zip[[#This Row],[etmaaltemperatuur]]&gt;stookgrens,jaar_zip[[#This Row],[etmaaltemperatuur]]-stookgrens,0),"")</f>
        <v>0</v>
      </c>
    </row>
    <row r="4285" spans="1:15" x14ac:dyDescent="0.25">
      <c r="A4285">
        <v>279</v>
      </c>
      <c r="B4285">
        <v>20240622</v>
      </c>
      <c r="C4285">
        <v>4</v>
      </c>
      <c r="D4285">
        <v>16.600000000000001</v>
      </c>
      <c r="E4285">
        <v>2263</v>
      </c>
      <c r="F4285">
        <v>0</v>
      </c>
      <c r="G4285">
        <v>1012.6</v>
      </c>
      <c r="H4285">
        <v>81</v>
      </c>
      <c r="I4285" s="101" t="s">
        <v>27</v>
      </c>
      <c r="J4285" s="1">
        <f>DATEVALUE(RIGHT(jaar_zip[[#This Row],[YYYYMMDD]],2)&amp;"-"&amp;MID(jaar_zip[[#This Row],[YYYYMMDD]],5,2)&amp;"-"&amp;LEFT(jaar_zip[[#This Row],[YYYYMMDD]],4))</f>
        <v>45465</v>
      </c>
      <c r="K4285" s="101" t="str">
        <f>IF(AND(VALUE(MONTH(jaar_zip[[#This Row],[Datum]]))=1,VALUE(WEEKNUM(jaar_zip[[#This Row],[Datum]],21))&gt;51),RIGHT(YEAR(jaar_zip[[#This Row],[Datum]])-1,2),RIGHT(YEAR(jaar_zip[[#This Row],[Datum]]),2))&amp;"-"&amp; TEXT(WEEKNUM(jaar_zip[[#This Row],[Datum]],21),"00")</f>
        <v>24-25</v>
      </c>
      <c r="L4285" s="101">
        <f>MONTH(jaar_zip[[#This Row],[Datum]])</f>
        <v>6</v>
      </c>
      <c r="M4285" s="101">
        <f>IF(ISNUMBER(jaar_zip[[#This Row],[etmaaltemperatuur]]),IF(jaar_zip[[#This Row],[etmaaltemperatuur]]&lt;stookgrens,stookgrens-jaar_zip[[#This Row],[etmaaltemperatuur]],0),"")</f>
        <v>1.3999999999999986</v>
      </c>
      <c r="N4285" s="101">
        <f>IF(ISNUMBER(jaar_zip[[#This Row],[graaddagen]]),IF(OR(MONTH(jaar_zip[[#This Row],[Datum]])=1,MONTH(jaar_zip[[#This Row],[Datum]])=2,MONTH(jaar_zip[[#This Row],[Datum]])=11,MONTH(jaar_zip[[#This Row],[Datum]])=12),1.1,IF(OR(MONTH(jaar_zip[[#This Row],[Datum]])=3,MONTH(jaar_zip[[#This Row],[Datum]])=10),1,0.8))*jaar_zip[[#This Row],[graaddagen]],"")</f>
        <v>1.119999999999999</v>
      </c>
      <c r="O4285" s="101">
        <f>IF(ISNUMBER(jaar_zip[[#This Row],[etmaaltemperatuur]]),IF(jaar_zip[[#This Row],[etmaaltemperatuur]]&gt;stookgrens,jaar_zip[[#This Row],[etmaaltemperatuur]]-stookgrens,0),"")</f>
        <v>0</v>
      </c>
    </row>
    <row r="4286" spans="1:15" x14ac:dyDescent="0.25">
      <c r="A4286">
        <v>279</v>
      </c>
      <c r="B4286">
        <v>20240623</v>
      </c>
      <c r="C4286">
        <v>2.5</v>
      </c>
      <c r="D4286">
        <v>17.8</v>
      </c>
      <c r="E4286">
        <v>2795</v>
      </c>
      <c r="F4286">
        <v>0</v>
      </c>
      <c r="G4286">
        <v>1019.3</v>
      </c>
      <c r="H4286">
        <v>75</v>
      </c>
      <c r="I4286" s="101" t="s">
        <v>27</v>
      </c>
      <c r="J4286" s="1">
        <f>DATEVALUE(RIGHT(jaar_zip[[#This Row],[YYYYMMDD]],2)&amp;"-"&amp;MID(jaar_zip[[#This Row],[YYYYMMDD]],5,2)&amp;"-"&amp;LEFT(jaar_zip[[#This Row],[YYYYMMDD]],4))</f>
        <v>45466</v>
      </c>
      <c r="K4286" s="101" t="str">
        <f>IF(AND(VALUE(MONTH(jaar_zip[[#This Row],[Datum]]))=1,VALUE(WEEKNUM(jaar_zip[[#This Row],[Datum]],21))&gt;51),RIGHT(YEAR(jaar_zip[[#This Row],[Datum]])-1,2),RIGHT(YEAR(jaar_zip[[#This Row],[Datum]]),2))&amp;"-"&amp; TEXT(WEEKNUM(jaar_zip[[#This Row],[Datum]],21),"00")</f>
        <v>24-25</v>
      </c>
      <c r="L4286" s="101">
        <f>MONTH(jaar_zip[[#This Row],[Datum]])</f>
        <v>6</v>
      </c>
      <c r="M4286" s="101">
        <f>IF(ISNUMBER(jaar_zip[[#This Row],[etmaaltemperatuur]]),IF(jaar_zip[[#This Row],[etmaaltemperatuur]]&lt;stookgrens,stookgrens-jaar_zip[[#This Row],[etmaaltemperatuur]],0),"")</f>
        <v>0.19999999999999929</v>
      </c>
      <c r="N4286" s="101">
        <f>IF(ISNUMBER(jaar_zip[[#This Row],[graaddagen]]),IF(OR(MONTH(jaar_zip[[#This Row],[Datum]])=1,MONTH(jaar_zip[[#This Row],[Datum]])=2,MONTH(jaar_zip[[#This Row],[Datum]])=11,MONTH(jaar_zip[[#This Row],[Datum]])=12),1.1,IF(OR(MONTH(jaar_zip[[#This Row],[Datum]])=3,MONTH(jaar_zip[[#This Row],[Datum]])=10),1,0.8))*jaar_zip[[#This Row],[graaddagen]],"")</f>
        <v>0.15999999999999945</v>
      </c>
      <c r="O4286" s="101">
        <f>IF(ISNUMBER(jaar_zip[[#This Row],[etmaaltemperatuur]]),IF(jaar_zip[[#This Row],[etmaaltemperatuur]]&gt;stookgrens,jaar_zip[[#This Row],[etmaaltemperatuur]]-stookgrens,0),"")</f>
        <v>0</v>
      </c>
    </row>
    <row r="4287" spans="1:15" x14ac:dyDescent="0.25">
      <c r="A4287">
        <v>279</v>
      </c>
      <c r="B4287">
        <v>20240624</v>
      </c>
      <c r="C4287">
        <v>1.8</v>
      </c>
      <c r="D4287">
        <v>18.7</v>
      </c>
      <c r="E4287">
        <v>2863</v>
      </c>
      <c r="F4287">
        <v>0</v>
      </c>
      <c r="G4287">
        <v>1020.5</v>
      </c>
      <c r="H4287">
        <v>76</v>
      </c>
      <c r="I4287" s="101" t="s">
        <v>27</v>
      </c>
      <c r="J4287" s="1">
        <f>DATEVALUE(RIGHT(jaar_zip[[#This Row],[YYYYMMDD]],2)&amp;"-"&amp;MID(jaar_zip[[#This Row],[YYYYMMDD]],5,2)&amp;"-"&amp;LEFT(jaar_zip[[#This Row],[YYYYMMDD]],4))</f>
        <v>45467</v>
      </c>
      <c r="K4287" s="101" t="str">
        <f>IF(AND(VALUE(MONTH(jaar_zip[[#This Row],[Datum]]))=1,VALUE(WEEKNUM(jaar_zip[[#This Row],[Datum]],21))&gt;51),RIGHT(YEAR(jaar_zip[[#This Row],[Datum]])-1,2),RIGHT(YEAR(jaar_zip[[#This Row],[Datum]]),2))&amp;"-"&amp; TEXT(WEEKNUM(jaar_zip[[#This Row],[Datum]],21),"00")</f>
        <v>24-26</v>
      </c>
      <c r="L4287" s="101">
        <f>MONTH(jaar_zip[[#This Row],[Datum]])</f>
        <v>6</v>
      </c>
      <c r="M4287" s="101">
        <f>IF(ISNUMBER(jaar_zip[[#This Row],[etmaaltemperatuur]]),IF(jaar_zip[[#This Row],[etmaaltemperatuur]]&lt;stookgrens,stookgrens-jaar_zip[[#This Row],[etmaaltemperatuur]],0),"")</f>
        <v>0</v>
      </c>
      <c r="N4287" s="101">
        <f>IF(ISNUMBER(jaar_zip[[#This Row],[graaddagen]]),IF(OR(MONTH(jaar_zip[[#This Row],[Datum]])=1,MONTH(jaar_zip[[#This Row],[Datum]])=2,MONTH(jaar_zip[[#This Row],[Datum]])=11,MONTH(jaar_zip[[#This Row],[Datum]])=12),1.1,IF(OR(MONTH(jaar_zip[[#This Row],[Datum]])=3,MONTH(jaar_zip[[#This Row],[Datum]])=10),1,0.8))*jaar_zip[[#This Row],[graaddagen]],"")</f>
        <v>0</v>
      </c>
      <c r="O4287" s="101">
        <f>IF(ISNUMBER(jaar_zip[[#This Row],[etmaaltemperatuur]]),IF(jaar_zip[[#This Row],[etmaaltemperatuur]]&gt;stookgrens,jaar_zip[[#This Row],[etmaaltemperatuur]]-stookgrens,0),"")</f>
        <v>0.69999999999999929</v>
      </c>
    </row>
    <row r="4288" spans="1:15" x14ac:dyDescent="0.25">
      <c r="A4288">
        <v>279</v>
      </c>
      <c r="B4288">
        <v>20240625</v>
      </c>
      <c r="C4288">
        <v>2.7</v>
      </c>
      <c r="D4288">
        <v>21.4</v>
      </c>
      <c r="E4288">
        <v>2950</v>
      </c>
      <c r="F4288">
        <v>0</v>
      </c>
      <c r="G4288">
        <v>1016.3</v>
      </c>
      <c r="H4288">
        <v>72</v>
      </c>
      <c r="I4288" s="101" t="s">
        <v>27</v>
      </c>
      <c r="J4288" s="1">
        <f>DATEVALUE(RIGHT(jaar_zip[[#This Row],[YYYYMMDD]],2)&amp;"-"&amp;MID(jaar_zip[[#This Row],[YYYYMMDD]],5,2)&amp;"-"&amp;LEFT(jaar_zip[[#This Row],[YYYYMMDD]],4))</f>
        <v>45468</v>
      </c>
      <c r="K4288" s="101" t="str">
        <f>IF(AND(VALUE(MONTH(jaar_zip[[#This Row],[Datum]]))=1,VALUE(WEEKNUM(jaar_zip[[#This Row],[Datum]],21))&gt;51),RIGHT(YEAR(jaar_zip[[#This Row],[Datum]])-1,2),RIGHT(YEAR(jaar_zip[[#This Row],[Datum]]),2))&amp;"-"&amp; TEXT(WEEKNUM(jaar_zip[[#This Row],[Datum]],21),"00")</f>
        <v>24-26</v>
      </c>
      <c r="L4288" s="101">
        <f>MONTH(jaar_zip[[#This Row],[Datum]])</f>
        <v>6</v>
      </c>
      <c r="M4288" s="101">
        <f>IF(ISNUMBER(jaar_zip[[#This Row],[etmaaltemperatuur]]),IF(jaar_zip[[#This Row],[etmaaltemperatuur]]&lt;stookgrens,stookgrens-jaar_zip[[#This Row],[etmaaltemperatuur]],0),"")</f>
        <v>0</v>
      </c>
      <c r="N4288" s="101">
        <f>IF(ISNUMBER(jaar_zip[[#This Row],[graaddagen]]),IF(OR(MONTH(jaar_zip[[#This Row],[Datum]])=1,MONTH(jaar_zip[[#This Row],[Datum]])=2,MONTH(jaar_zip[[#This Row],[Datum]])=11,MONTH(jaar_zip[[#This Row],[Datum]])=12),1.1,IF(OR(MONTH(jaar_zip[[#This Row],[Datum]])=3,MONTH(jaar_zip[[#This Row],[Datum]])=10),1,0.8))*jaar_zip[[#This Row],[graaddagen]],"")</f>
        <v>0</v>
      </c>
      <c r="O4288" s="101">
        <f>IF(ISNUMBER(jaar_zip[[#This Row],[etmaaltemperatuur]]),IF(jaar_zip[[#This Row],[etmaaltemperatuur]]&gt;stookgrens,jaar_zip[[#This Row],[etmaaltemperatuur]]-stookgrens,0),"")</f>
        <v>3.3999999999999986</v>
      </c>
    </row>
    <row r="4289" spans="1:15" x14ac:dyDescent="0.25">
      <c r="A4289">
        <v>279</v>
      </c>
      <c r="B4289">
        <v>20240626</v>
      </c>
      <c r="C4289">
        <v>2.8</v>
      </c>
      <c r="D4289">
        <v>23.2</v>
      </c>
      <c r="E4289">
        <v>2992</v>
      </c>
      <c r="F4289">
        <v>0</v>
      </c>
      <c r="G4289">
        <v>1011.4</v>
      </c>
      <c r="H4289">
        <v>69</v>
      </c>
      <c r="I4289" s="101" t="s">
        <v>27</v>
      </c>
      <c r="J4289" s="1">
        <f>DATEVALUE(RIGHT(jaar_zip[[#This Row],[YYYYMMDD]],2)&amp;"-"&amp;MID(jaar_zip[[#This Row],[YYYYMMDD]],5,2)&amp;"-"&amp;LEFT(jaar_zip[[#This Row],[YYYYMMDD]],4))</f>
        <v>45469</v>
      </c>
      <c r="K4289" s="101" t="str">
        <f>IF(AND(VALUE(MONTH(jaar_zip[[#This Row],[Datum]]))=1,VALUE(WEEKNUM(jaar_zip[[#This Row],[Datum]],21))&gt;51),RIGHT(YEAR(jaar_zip[[#This Row],[Datum]])-1,2),RIGHT(YEAR(jaar_zip[[#This Row],[Datum]]),2))&amp;"-"&amp; TEXT(WEEKNUM(jaar_zip[[#This Row],[Datum]],21),"00")</f>
        <v>24-26</v>
      </c>
      <c r="L4289" s="101">
        <f>MONTH(jaar_zip[[#This Row],[Datum]])</f>
        <v>6</v>
      </c>
      <c r="M4289" s="101">
        <f>IF(ISNUMBER(jaar_zip[[#This Row],[etmaaltemperatuur]]),IF(jaar_zip[[#This Row],[etmaaltemperatuur]]&lt;stookgrens,stookgrens-jaar_zip[[#This Row],[etmaaltemperatuur]],0),"")</f>
        <v>0</v>
      </c>
      <c r="N4289" s="101">
        <f>IF(ISNUMBER(jaar_zip[[#This Row],[graaddagen]]),IF(OR(MONTH(jaar_zip[[#This Row],[Datum]])=1,MONTH(jaar_zip[[#This Row],[Datum]])=2,MONTH(jaar_zip[[#This Row],[Datum]])=11,MONTH(jaar_zip[[#This Row],[Datum]])=12),1.1,IF(OR(MONTH(jaar_zip[[#This Row],[Datum]])=3,MONTH(jaar_zip[[#This Row],[Datum]])=10),1,0.8))*jaar_zip[[#This Row],[graaddagen]],"")</f>
        <v>0</v>
      </c>
      <c r="O4289" s="101">
        <f>IF(ISNUMBER(jaar_zip[[#This Row],[etmaaltemperatuur]]),IF(jaar_zip[[#This Row],[etmaaltemperatuur]]&gt;stookgrens,jaar_zip[[#This Row],[etmaaltemperatuur]]-stookgrens,0),"")</f>
        <v>5.1999999999999993</v>
      </c>
    </row>
    <row r="4290" spans="1:15" x14ac:dyDescent="0.25">
      <c r="A4290">
        <v>279</v>
      </c>
      <c r="B4290">
        <v>20240627</v>
      </c>
      <c r="C4290">
        <v>2.9</v>
      </c>
      <c r="D4290">
        <v>23.6</v>
      </c>
      <c r="E4290">
        <v>2598</v>
      </c>
      <c r="F4290">
        <v>-0.1</v>
      </c>
      <c r="G4290">
        <v>1008</v>
      </c>
      <c r="H4290">
        <v>69</v>
      </c>
      <c r="I4290" s="101" t="s">
        <v>27</v>
      </c>
      <c r="J4290" s="1">
        <f>DATEVALUE(RIGHT(jaar_zip[[#This Row],[YYYYMMDD]],2)&amp;"-"&amp;MID(jaar_zip[[#This Row],[YYYYMMDD]],5,2)&amp;"-"&amp;LEFT(jaar_zip[[#This Row],[YYYYMMDD]],4))</f>
        <v>45470</v>
      </c>
      <c r="K4290" s="101" t="str">
        <f>IF(AND(VALUE(MONTH(jaar_zip[[#This Row],[Datum]]))=1,VALUE(WEEKNUM(jaar_zip[[#This Row],[Datum]],21))&gt;51),RIGHT(YEAR(jaar_zip[[#This Row],[Datum]])-1,2),RIGHT(YEAR(jaar_zip[[#This Row],[Datum]]),2))&amp;"-"&amp; TEXT(WEEKNUM(jaar_zip[[#This Row],[Datum]],21),"00")</f>
        <v>24-26</v>
      </c>
      <c r="L4290" s="101">
        <f>MONTH(jaar_zip[[#This Row],[Datum]])</f>
        <v>6</v>
      </c>
      <c r="M4290" s="101">
        <f>IF(ISNUMBER(jaar_zip[[#This Row],[etmaaltemperatuur]]),IF(jaar_zip[[#This Row],[etmaaltemperatuur]]&lt;stookgrens,stookgrens-jaar_zip[[#This Row],[etmaaltemperatuur]],0),"")</f>
        <v>0</v>
      </c>
      <c r="N4290" s="101">
        <f>IF(ISNUMBER(jaar_zip[[#This Row],[graaddagen]]),IF(OR(MONTH(jaar_zip[[#This Row],[Datum]])=1,MONTH(jaar_zip[[#This Row],[Datum]])=2,MONTH(jaar_zip[[#This Row],[Datum]])=11,MONTH(jaar_zip[[#This Row],[Datum]])=12),1.1,IF(OR(MONTH(jaar_zip[[#This Row],[Datum]])=3,MONTH(jaar_zip[[#This Row],[Datum]])=10),1,0.8))*jaar_zip[[#This Row],[graaddagen]],"")</f>
        <v>0</v>
      </c>
      <c r="O4290" s="101">
        <f>IF(ISNUMBER(jaar_zip[[#This Row],[etmaaltemperatuur]]),IF(jaar_zip[[#This Row],[etmaaltemperatuur]]&gt;stookgrens,jaar_zip[[#This Row],[etmaaltemperatuur]]-stookgrens,0),"")</f>
        <v>5.6000000000000014</v>
      </c>
    </row>
    <row r="4291" spans="1:15" x14ac:dyDescent="0.25">
      <c r="A4291">
        <v>279</v>
      </c>
      <c r="B4291">
        <v>20240628</v>
      </c>
      <c r="C4291">
        <v>4.5999999999999996</v>
      </c>
      <c r="D4291">
        <v>17.8</v>
      </c>
      <c r="E4291">
        <v>2534</v>
      </c>
      <c r="F4291">
        <v>0</v>
      </c>
      <c r="G4291">
        <v>1014.7</v>
      </c>
      <c r="H4291">
        <v>69</v>
      </c>
      <c r="I4291" s="101" t="s">
        <v>27</v>
      </c>
      <c r="J4291" s="1">
        <f>DATEVALUE(RIGHT(jaar_zip[[#This Row],[YYYYMMDD]],2)&amp;"-"&amp;MID(jaar_zip[[#This Row],[YYYYMMDD]],5,2)&amp;"-"&amp;LEFT(jaar_zip[[#This Row],[YYYYMMDD]],4))</f>
        <v>45471</v>
      </c>
      <c r="K4291" s="101" t="str">
        <f>IF(AND(VALUE(MONTH(jaar_zip[[#This Row],[Datum]]))=1,VALUE(WEEKNUM(jaar_zip[[#This Row],[Datum]],21))&gt;51),RIGHT(YEAR(jaar_zip[[#This Row],[Datum]])-1,2),RIGHT(YEAR(jaar_zip[[#This Row],[Datum]]),2))&amp;"-"&amp; TEXT(WEEKNUM(jaar_zip[[#This Row],[Datum]],21),"00")</f>
        <v>24-26</v>
      </c>
      <c r="L4291" s="101">
        <f>MONTH(jaar_zip[[#This Row],[Datum]])</f>
        <v>6</v>
      </c>
      <c r="M4291" s="101">
        <f>IF(ISNUMBER(jaar_zip[[#This Row],[etmaaltemperatuur]]),IF(jaar_zip[[#This Row],[etmaaltemperatuur]]&lt;stookgrens,stookgrens-jaar_zip[[#This Row],[etmaaltemperatuur]],0),"")</f>
        <v>0.19999999999999929</v>
      </c>
      <c r="N4291" s="101">
        <f>IF(ISNUMBER(jaar_zip[[#This Row],[graaddagen]]),IF(OR(MONTH(jaar_zip[[#This Row],[Datum]])=1,MONTH(jaar_zip[[#This Row],[Datum]])=2,MONTH(jaar_zip[[#This Row],[Datum]])=11,MONTH(jaar_zip[[#This Row],[Datum]])=12),1.1,IF(OR(MONTH(jaar_zip[[#This Row],[Datum]])=3,MONTH(jaar_zip[[#This Row],[Datum]])=10),1,0.8))*jaar_zip[[#This Row],[graaddagen]],"")</f>
        <v>0.15999999999999945</v>
      </c>
      <c r="O4291" s="101">
        <f>IF(ISNUMBER(jaar_zip[[#This Row],[etmaaltemperatuur]]),IF(jaar_zip[[#This Row],[etmaaltemperatuur]]&gt;stookgrens,jaar_zip[[#This Row],[etmaaltemperatuur]]-stookgrens,0),"")</f>
        <v>0</v>
      </c>
    </row>
    <row r="4292" spans="1:15" x14ac:dyDescent="0.25">
      <c r="A4292">
        <v>279</v>
      </c>
      <c r="B4292">
        <v>20240629</v>
      </c>
      <c r="C4292">
        <v>1.8</v>
      </c>
      <c r="D4292">
        <v>18.600000000000001</v>
      </c>
      <c r="E4292">
        <v>2768</v>
      </c>
      <c r="F4292">
        <v>-0.1</v>
      </c>
      <c r="G4292">
        <v>1013.7</v>
      </c>
      <c r="H4292">
        <v>67</v>
      </c>
      <c r="I4292" s="101" t="s">
        <v>27</v>
      </c>
      <c r="J4292" s="1">
        <f>DATEVALUE(RIGHT(jaar_zip[[#This Row],[YYYYMMDD]],2)&amp;"-"&amp;MID(jaar_zip[[#This Row],[YYYYMMDD]],5,2)&amp;"-"&amp;LEFT(jaar_zip[[#This Row],[YYYYMMDD]],4))</f>
        <v>45472</v>
      </c>
      <c r="K4292" s="101" t="str">
        <f>IF(AND(VALUE(MONTH(jaar_zip[[#This Row],[Datum]]))=1,VALUE(WEEKNUM(jaar_zip[[#This Row],[Datum]],21))&gt;51),RIGHT(YEAR(jaar_zip[[#This Row],[Datum]])-1,2),RIGHT(YEAR(jaar_zip[[#This Row],[Datum]]),2))&amp;"-"&amp; TEXT(WEEKNUM(jaar_zip[[#This Row],[Datum]],21),"00")</f>
        <v>24-26</v>
      </c>
      <c r="L4292" s="101">
        <f>MONTH(jaar_zip[[#This Row],[Datum]])</f>
        <v>6</v>
      </c>
      <c r="M4292" s="101">
        <f>IF(ISNUMBER(jaar_zip[[#This Row],[etmaaltemperatuur]]),IF(jaar_zip[[#This Row],[etmaaltemperatuur]]&lt;stookgrens,stookgrens-jaar_zip[[#This Row],[etmaaltemperatuur]],0),"")</f>
        <v>0</v>
      </c>
      <c r="N4292" s="101">
        <f>IF(ISNUMBER(jaar_zip[[#This Row],[graaddagen]]),IF(OR(MONTH(jaar_zip[[#This Row],[Datum]])=1,MONTH(jaar_zip[[#This Row],[Datum]])=2,MONTH(jaar_zip[[#This Row],[Datum]])=11,MONTH(jaar_zip[[#This Row],[Datum]])=12),1.1,IF(OR(MONTH(jaar_zip[[#This Row],[Datum]])=3,MONTH(jaar_zip[[#This Row],[Datum]])=10),1,0.8))*jaar_zip[[#This Row],[graaddagen]],"")</f>
        <v>0</v>
      </c>
      <c r="O4292" s="101">
        <f>IF(ISNUMBER(jaar_zip[[#This Row],[etmaaltemperatuur]]),IF(jaar_zip[[#This Row],[etmaaltemperatuur]]&gt;stookgrens,jaar_zip[[#This Row],[etmaaltemperatuur]]-stookgrens,0),"")</f>
        <v>0.60000000000000142</v>
      </c>
    </row>
    <row r="4293" spans="1:15" x14ac:dyDescent="0.25">
      <c r="A4293">
        <v>279</v>
      </c>
      <c r="B4293">
        <v>20240630</v>
      </c>
      <c r="C4293">
        <v>3.7</v>
      </c>
      <c r="D4293">
        <v>17.899999999999999</v>
      </c>
      <c r="E4293">
        <v>1834</v>
      </c>
      <c r="F4293">
        <v>5.2</v>
      </c>
      <c r="G4293">
        <v>1008.9</v>
      </c>
      <c r="H4293">
        <v>75</v>
      </c>
      <c r="I4293" s="101" t="s">
        <v>27</v>
      </c>
      <c r="J4293" s="1">
        <f>DATEVALUE(RIGHT(jaar_zip[[#This Row],[YYYYMMDD]],2)&amp;"-"&amp;MID(jaar_zip[[#This Row],[YYYYMMDD]],5,2)&amp;"-"&amp;LEFT(jaar_zip[[#This Row],[YYYYMMDD]],4))</f>
        <v>45473</v>
      </c>
      <c r="K4293" s="101" t="str">
        <f>IF(AND(VALUE(MONTH(jaar_zip[[#This Row],[Datum]]))=1,VALUE(WEEKNUM(jaar_zip[[#This Row],[Datum]],21))&gt;51),RIGHT(YEAR(jaar_zip[[#This Row],[Datum]])-1,2),RIGHT(YEAR(jaar_zip[[#This Row],[Datum]]),2))&amp;"-"&amp; TEXT(WEEKNUM(jaar_zip[[#This Row],[Datum]],21),"00")</f>
        <v>24-26</v>
      </c>
      <c r="L4293" s="101">
        <f>MONTH(jaar_zip[[#This Row],[Datum]])</f>
        <v>6</v>
      </c>
      <c r="M4293" s="101">
        <f>IF(ISNUMBER(jaar_zip[[#This Row],[etmaaltemperatuur]]),IF(jaar_zip[[#This Row],[etmaaltemperatuur]]&lt;stookgrens,stookgrens-jaar_zip[[#This Row],[etmaaltemperatuur]],0),"")</f>
        <v>0.10000000000000142</v>
      </c>
      <c r="N4293" s="101">
        <f>IF(ISNUMBER(jaar_zip[[#This Row],[graaddagen]]),IF(OR(MONTH(jaar_zip[[#This Row],[Datum]])=1,MONTH(jaar_zip[[#This Row],[Datum]])=2,MONTH(jaar_zip[[#This Row],[Datum]])=11,MONTH(jaar_zip[[#This Row],[Datum]])=12),1.1,IF(OR(MONTH(jaar_zip[[#This Row],[Datum]])=3,MONTH(jaar_zip[[#This Row],[Datum]])=10),1,0.8))*jaar_zip[[#This Row],[graaddagen]],"")</f>
        <v>8.000000000000114E-2</v>
      </c>
      <c r="O4293" s="101">
        <f>IF(ISNUMBER(jaar_zip[[#This Row],[etmaaltemperatuur]]),IF(jaar_zip[[#This Row],[etmaaltemperatuur]]&gt;stookgrens,jaar_zip[[#This Row],[etmaaltemperatuur]]-stookgrens,0),"")</f>
        <v>0</v>
      </c>
    </row>
    <row r="4294" spans="1:15" x14ac:dyDescent="0.25">
      <c r="A4294">
        <v>279</v>
      </c>
      <c r="B4294">
        <v>20240701</v>
      </c>
      <c r="C4294">
        <v>3.3</v>
      </c>
      <c r="D4294">
        <v>15.1</v>
      </c>
      <c r="E4294">
        <v>1511</v>
      </c>
      <c r="F4294">
        <v>10.1</v>
      </c>
      <c r="G4294">
        <v>1014.1</v>
      </c>
      <c r="H4294">
        <v>84</v>
      </c>
      <c r="I4294" s="101" t="s">
        <v>27</v>
      </c>
      <c r="J4294" s="1">
        <f>DATEVALUE(RIGHT(jaar_zip[[#This Row],[YYYYMMDD]],2)&amp;"-"&amp;MID(jaar_zip[[#This Row],[YYYYMMDD]],5,2)&amp;"-"&amp;LEFT(jaar_zip[[#This Row],[YYYYMMDD]],4))</f>
        <v>45474</v>
      </c>
      <c r="K4294" s="101" t="str">
        <f>IF(AND(VALUE(MONTH(jaar_zip[[#This Row],[Datum]]))=1,VALUE(WEEKNUM(jaar_zip[[#This Row],[Datum]],21))&gt;51),RIGHT(YEAR(jaar_zip[[#This Row],[Datum]])-1,2),RIGHT(YEAR(jaar_zip[[#This Row],[Datum]]),2))&amp;"-"&amp; TEXT(WEEKNUM(jaar_zip[[#This Row],[Datum]],21),"00")</f>
        <v>24-27</v>
      </c>
      <c r="L4294" s="101">
        <f>MONTH(jaar_zip[[#This Row],[Datum]])</f>
        <v>7</v>
      </c>
      <c r="M4294" s="101">
        <f>IF(ISNUMBER(jaar_zip[[#This Row],[etmaaltemperatuur]]),IF(jaar_zip[[#This Row],[etmaaltemperatuur]]&lt;stookgrens,stookgrens-jaar_zip[[#This Row],[etmaaltemperatuur]],0),"")</f>
        <v>2.9000000000000004</v>
      </c>
      <c r="N4294" s="101">
        <f>IF(ISNUMBER(jaar_zip[[#This Row],[graaddagen]]),IF(OR(MONTH(jaar_zip[[#This Row],[Datum]])=1,MONTH(jaar_zip[[#This Row],[Datum]])=2,MONTH(jaar_zip[[#This Row],[Datum]])=11,MONTH(jaar_zip[[#This Row],[Datum]])=12),1.1,IF(OR(MONTH(jaar_zip[[#This Row],[Datum]])=3,MONTH(jaar_zip[[#This Row],[Datum]])=10),1,0.8))*jaar_zip[[#This Row],[graaddagen]],"")</f>
        <v>2.3200000000000003</v>
      </c>
      <c r="O4294" s="101">
        <f>IF(ISNUMBER(jaar_zip[[#This Row],[etmaaltemperatuur]]),IF(jaar_zip[[#This Row],[etmaaltemperatuur]]&gt;stookgrens,jaar_zip[[#This Row],[etmaaltemperatuur]]-stookgrens,0),"")</f>
        <v>0</v>
      </c>
    </row>
    <row r="4295" spans="1:15" x14ac:dyDescent="0.25">
      <c r="A4295">
        <v>279</v>
      </c>
      <c r="B4295">
        <v>20240702</v>
      </c>
      <c r="C4295">
        <v>3.8</v>
      </c>
      <c r="D4295">
        <v>14.2</v>
      </c>
      <c r="E4295">
        <v>940</v>
      </c>
      <c r="F4295">
        <v>3.1</v>
      </c>
      <c r="G4295">
        <v>1013.3</v>
      </c>
      <c r="H4295">
        <v>83</v>
      </c>
      <c r="I4295" s="101" t="s">
        <v>27</v>
      </c>
      <c r="J4295" s="1">
        <f>DATEVALUE(RIGHT(jaar_zip[[#This Row],[YYYYMMDD]],2)&amp;"-"&amp;MID(jaar_zip[[#This Row],[YYYYMMDD]],5,2)&amp;"-"&amp;LEFT(jaar_zip[[#This Row],[YYYYMMDD]],4))</f>
        <v>45475</v>
      </c>
      <c r="K4295" s="101" t="str">
        <f>IF(AND(VALUE(MONTH(jaar_zip[[#This Row],[Datum]]))=1,VALUE(WEEKNUM(jaar_zip[[#This Row],[Datum]],21))&gt;51),RIGHT(YEAR(jaar_zip[[#This Row],[Datum]])-1,2),RIGHT(YEAR(jaar_zip[[#This Row],[Datum]]),2))&amp;"-"&amp; TEXT(WEEKNUM(jaar_zip[[#This Row],[Datum]],21),"00")</f>
        <v>24-27</v>
      </c>
      <c r="L4295" s="101">
        <f>MONTH(jaar_zip[[#This Row],[Datum]])</f>
        <v>7</v>
      </c>
      <c r="M4295" s="101">
        <f>IF(ISNUMBER(jaar_zip[[#This Row],[etmaaltemperatuur]]),IF(jaar_zip[[#This Row],[etmaaltemperatuur]]&lt;stookgrens,stookgrens-jaar_zip[[#This Row],[etmaaltemperatuur]],0),"")</f>
        <v>3.8000000000000007</v>
      </c>
      <c r="N4295" s="101">
        <f>IF(ISNUMBER(jaar_zip[[#This Row],[graaddagen]]),IF(OR(MONTH(jaar_zip[[#This Row],[Datum]])=1,MONTH(jaar_zip[[#This Row],[Datum]])=2,MONTH(jaar_zip[[#This Row],[Datum]])=11,MONTH(jaar_zip[[#This Row],[Datum]])=12),1.1,IF(OR(MONTH(jaar_zip[[#This Row],[Datum]])=3,MONTH(jaar_zip[[#This Row],[Datum]])=10),1,0.8))*jaar_zip[[#This Row],[graaddagen]],"")</f>
        <v>3.0400000000000009</v>
      </c>
      <c r="O4295" s="101">
        <f>IF(ISNUMBER(jaar_zip[[#This Row],[etmaaltemperatuur]]),IF(jaar_zip[[#This Row],[etmaaltemperatuur]]&gt;stookgrens,jaar_zip[[#This Row],[etmaaltemperatuur]]-stookgrens,0),"")</f>
        <v>0</v>
      </c>
    </row>
    <row r="4296" spans="1:15" x14ac:dyDescent="0.25">
      <c r="A4296">
        <v>279</v>
      </c>
      <c r="B4296">
        <v>20240703</v>
      </c>
      <c r="C4296">
        <v>3.6</v>
      </c>
      <c r="D4296">
        <v>13.4</v>
      </c>
      <c r="E4296">
        <v>1150</v>
      </c>
      <c r="F4296">
        <v>4.5999999999999996</v>
      </c>
      <c r="G4296">
        <v>1008.5</v>
      </c>
      <c r="H4296">
        <v>85</v>
      </c>
      <c r="I4296" s="101" t="s">
        <v>27</v>
      </c>
      <c r="J4296" s="1">
        <f>DATEVALUE(RIGHT(jaar_zip[[#This Row],[YYYYMMDD]],2)&amp;"-"&amp;MID(jaar_zip[[#This Row],[YYYYMMDD]],5,2)&amp;"-"&amp;LEFT(jaar_zip[[#This Row],[YYYYMMDD]],4))</f>
        <v>45476</v>
      </c>
      <c r="K4296" s="101" t="str">
        <f>IF(AND(VALUE(MONTH(jaar_zip[[#This Row],[Datum]]))=1,VALUE(WEEKNUM(jaar_zip[[#This Row],[Datum]],21))&gt;51),RIGHT(YEAR(jaar_zip[[#This Row],[Datum]])-1,2),RIGHT(YEAR(jaar_zip[[#This Row],[Datum]]),2))&amp;"-"&amp; TEXT(WEEKNUM(jaar_zip[[#This Row],[Datum]],21),"00")</f>
        <v>24-27</v>
      </c>
      <c r="L4296" s="101">
        <f>MONTH(jaar_zip[[#This Row],[Datum]])</f>
        <v>7</v>
      </c>
      <c r="M4296" s="101">
        <f>IF(ISNUMBER(jaar_zip[[#This Row],[etmaaltemperatuur]]),IF(jaar_zip[[#This Row],[etmaaltemperatuur]]&lt;stookgrens,stookgrens-jaar_zip[[#This Row],[etmaaltemperatuur]],0),"")</f>
        <v>4.5999999999999996</v>
      </c>
      <c r="N4296" s="101">
        <f>IF(ISNUMBER(jaar_zip[[#This Row],[graaddagen]]),IF(OR(MONTH(jaar_zip[[#This Row],[Datum]])=1,MONTH(jaar_zip[[#This Row],[Datum]])=2,MONTH(jaar_zip[[#This Row],[Datum]])=11,MONTH(jaar_zip[[#This Row],[Datum]])=12),1.1,IF(OR(MONTH(jaar_zip[[#This Row],[Datum]])=3,MONTH(jaar_zip[[#This Row],[Datum]])=10),1,0.8))*jaar_zip[[#This Row],[graaddagen]],"")</f>
        <v>3.6799999999999997</v>
      </c>
      <c r="O4296" s="101">
        <f>IF(ISNUMBER(jaar_zip[[#This Row],[etmaaltemperatuur]]),IF(jaar_zip[[#This Row],[etmaaltemperatuur]]&gt;stookgrens,jaar_zip[[#This Row],[etmaaltemperatuur]]-stookgrens,0),"")</f>
        <v>0</v>
      </c>
    </row>
    <row r="4297" spans="1:15" x14ac:dyDescent="0.25">
      <c r="A4297">
        <v>279</v>
      </c>
      <c r="B4297">
        <v>20240704</v>
      </c>
      <c r="C4297">
        <v>5.8</v>
      </c>
      <c r="D4297">
        <v>15.1</v>
      </c>
      <c r="E4297">
        <v>2480</v>
      </c>
      <c r="F4297">
        <v>6.9</v>
      </c>
      <c r="G4297">
        <v>1006</v>
      </c>
      <c r="H4297">
        <v>70</v>
      </c>
      <c r="I4297" s="101" t="s">
        <v>27</v>
      </c>
      <c r="J4297" s="1">
        <f>DATEVALUE(RIGHT(jaar_zip[[#This Row],[YYYYMMDD]],2)&amp;"-"&amp;MID(jaar_zip[[#This Row],[YYYYMMDD]],5,2)&amp;"-"&amp;LEFT(jaar_zip[[#This Row],[YYYYMMDD]],4))</f>
        <v>45477</v>
      </c>
      <c r="K4297" s="101" t="str">
        <f>IF(AND(VALUE(MONTH(jaar_zip[[#This Row],[Datum]]))=1,VALUE(WEEKNUM(jaar_zip[[#This Row],[Datum]],21))&gt;51),RIGHT(YEAR(jaar_zip[[#This Row],[Datum]])-1,2),RIGHT(YEAR(jaar_zip[[#This Row],[Datum]]),2))&amp;"-"&amp; TEXT(WEEKNUM(jaar_zip[[#This Row],[Datum]],21),"00")</f>
        <v>24-27</v>
      </c>
      <c r="L4297" s="101">
        <f>MONTH(jaar_zip[[#This Row],[Datum]])</f>
        <v>7</v>
      </c>
      <c r="M4297" s="101">
        <f>IF(ISNUMBER(jaar_zip[[#This Row],[etmaaltemperatuur]]),IF(jaar_zip[[#This Row],[etmaaltemperatuur]]&lt;stookgrens,stookgrens-jaar_zip[[#This Row],[etmaaltemperatuur]],0),"")</f>
        <v>2.9000000000000004</v>
      </c>
      <c r="N4297" s="101">
        <f>IF(ISNUMBER(jaar_zip[[#This Row],[graaddagen]]),IF(OR(MONTH(jaar_zip[[#This Row],[Datum]])=1,MONTH(jaar_zip[[#This Row],[Datum]])=2,MONTH(jaar_zip[[#This Row],[Datum]])=11,MONTH(jaar_zip[[#This Row],[Datum]])=12),1.1,IF(OR(MONTH(jaar_zip[[#This Row],[Datum]])=3,MONTH(jaar_zip[[#This Row],[Datum]])=10),1,0.8))*jaar_zip[[#This Row],[graaddagen]],"")</f>
        <v>2.3200000000000003</v>
      </c>
      <c r="O4297" s="101">
        <f>IF(ISNUMBER(jaar_zip[[#This Row],[etmaaltemperatuur]]),IF(jaar_zip[[#This Row],[etmaaltemperatuur]]&gt;stookgrens,jaar_zip[[#This Row],[etmaaltemperatuur]]-stookgrens,0),"")</f>
        <v>0</v>
      </c>
    </row>
    <row r="4298" spans="1:15" x14ac:dyDescent="0.25">
      <c r="A4298">
        <v>279</v>
      </c>
      <c r="B4298">
        <v>20240705</v>
      </c>
      <c r="C4298">
        <v>5.0999999999999996</v>
      </c>
      <c r="D4298">
        <v>15.4</v>
      </c>
      <c r="E4298">
        <v>1093</v>
      </c>
      <c r="F4298">
        <v>0.4</v>
      </c>
      <c r="G4298">
        <v>1007.4</v>
      </c>
      <c r="H4298">
        <v>83</v>
      </c>
      <c r="I4298" s="101" t="s">
        <v>27</v>
      </c>
      <c r="J4298" s="1">
        <f>DATEVALUE(RIGHT(jaar_zip[[#This Row],[YYYYMMDD]],2)&amp;"-"&amp;MID(jaar_zip[[#This Row],[YYYYMMDD]],5,2)&amp;"-"&amp;LEFT(jaar_zip[[#This Row],[YYYYMMDD]],4))</f>
        <v>45478</v>
      </c>
      <c r="K4298" s="101" t="str">
        <f>IF(AND(VALUE(MONTH(jaar_zip[[#This Row],[Datum]]))=1,VALUE(WEEKNUM(jaar_zip[[#This Row],[Datum]],21))&gt;51),RIGHT(YEAR(jaar_zip[[#This Row],[Datum]])-1,2),RIGHT(YEAR(jaar_zip[[#This Row],[Datum]]),2))&amp;"-"&amp; TEXT(WEEKNUM(jaar_zip[[#This Row],[Datum]],21),"00")</f>
        <v>24-27</v>
      </c>
      <c r="L4298" s="101">
        <f>MONTH(jaar_zip[[#This Row],[Datum]])</f>
        <v>7</v>
      </c>
      <c r="M4298" s="101">
        <f>IF(ISNUMBER(jaar_zip[[#This Row],[etmaaltemperatuur]]),IF(jaar_zip[[#This Row],[etmaaltemperatuur]]&lt;stookgrens,stookgrens-jaar_zip[[#This Row],[etmaaltemperatuur]],0),"")</f>
        <v>2.5999999999999996</v>
      </c>
      <c r="N4298" s="101">
        <f>IF(ISNUMBER(jaar_zip[[#This Row],[graaddagen]]),IF(OR(MONTH(jaar_zip[[#This Row],[Datum]])=1,MONTH(jaar_zip[[#This Row],[Datum]])=2,MONTH(jaar_zip[[#This Row],[Datum]])=11,MONTH(jaar_zip[[#This Row],[Datum]])=12),1.1,IF(OR(MONTH(jaar_zip[[#This Row],[Datum]])=3,MONTH(jaar_zip[[#This Row],[Datum]])=10),1,0.8))*jaar_zip[[#This Row],[graaddagen]],"")</f>
        <v>2.0799999999999996</v>
      </c>
      <c r="O4298" s="101">
        <f>IF(ISNUMBER(jaar_zip[[#This Row],[etmaaltemperatuur]]),IF(jaar_zip[[#This Row],[etmaaltemperatuur]]&gt;stookgrens,jaar_zip[[#This Row],[etmaaltemperatuur]]-stookgrens,0),"")</f>
        <v>0</v>
      </c>
    </row>
    <row r="4299" spans="1:15" x14ac:dyDescent="0.25">
      <c r="A4299">
        <v>279</v>
      </c>
      <c r="B4299">
        <v>20240706</v>
      </c>
      <c r="C4299">
        <v>6.8</v>
      </c>
      <c r="D4299">
        <v>16.5</v>
      </c>
      <c r="E4299">
        <v>1647</v>
      </c>
      <c r="F4299">
        <v>1.1000000000000001</v>
      </c>
      <c r="G4299">
        <v>1001.6</v>
      </c>
      <c r="H4299">
        <v>76</v>
      </c>
      <c r="I4299" s="101" t="s">
        <v>27</v>
      </c>
      <c r="J4299" s="1">
        <f>DATEVALUE(RIGHT(jaar_zip[[#This Row],[YYYYMMDD]],2)&amp;"-"&amp;MID(jaar_zip[[#This Row],[YYYYMMDD]],5,2)&amp;"-"&amp;LEFT(jaar_zip[[#This Row],[YYYYMMDD]],4))</f>
        <v>45479</v>
      </c>
      <c r="K4299" s="101" t="str">
        <f>IF(AND(VALUE(MONTH(jaar_zip[[#This Row],[Datum]]))=1,VALUE(WEEKNUM(jaar_zip[[#This Row],[Datum]],21))&gt;51),RIGHT(YEAR(jaar_zip[[#This Row],[Datum]])-1,2),RIGHT(YEAR(jaar_zip[[#This Row],[Datum]]),2))&amp;"-"&amp; TEXT(WEEKNUM(jaar_zip[[#This Row],[Datum]],21),"00")</f>
        <v>24-27</v>
      </c>
      <c r="L4299" s="101">
        <f>MONTH(jaar_zip[[#This Row],[Datum]])</f>
        <v>7</v>
      </c>
      <c r="M4299" s="101">
        <f>IF(ISNUMBER(jaar_zip[[#This Row],[etmaaltemperatuur]]),IF(jaar_zip[[#This Row],[etmaaltemperatuur]]&lt;stookgrens,stookgrens-jaar_zip[[#This Row],[etmaaltemperatuur]],0),"")</f>
        <v>1.5</v>
      </c>
      <c r="N4299" s="101">
        <f>IF(ISNUMBER(jaar_zip[[#This Row],[graaddagen]]),IF(OR(MONTH(jaar_zip[[#This Row],[Datum]])=1,MONTH(jaar_zip[[#This Row],[Datum]])=2,MONTH(jaar_zip[[#This Row],[Datum]])=11,MONTH(jaar_zip[[#This Row],[Datum]])=12),1.1,IF(OR(MONTH(jaar_zip[[#This Row],[Datum]])=3,MONTH(jaar_zip[[#This Row],[Datum]])=10),1,0.8))*jaar_zip[[#This Row],[graaddagen]],"")</f>
        <v>1.2000000000000002</v>
      </c>
      <c r="O4299" s="101">
        <f>IF(ISNUMBER(jaar_zip[[#This Row],[etmaaltemperatuur]]),IF(jaar_zip[[#This Row],[etmaaltemperatuur]]&gt;stookgrens,jaar_zip[[#This Row],[etmaaltemperatuur]]-stookgrens,0),"")</f>
        <v>0</v>
      </c>
    </row>
    <row r="4300" spans="1:15" x14ac:dyDescent="0.25">
      <c r="A4300">
        <v>279</v>
      </c>
      <c r="B4300">
        <v>20240707</v>
      </c>
      <c r="C4300">
        <v>4</v>
      </c>
      <c r="D4300">
        <v>14.2</v>
      </c>
      <c r="E4300">
        <v>1642</v>
      </c>
      <c r="F4300">
        <v>5.2</v>
      </c>
      <c r="G4300">
        <v>1012</v>
      </c>
      <c r="H4300">
        <v>82</v>
      </c>
      <c r="I4300" s="101" t="s">
        <v>27</v>
      </c>
      <c r="J4300" s="1">
        <f>DATEVALUE(RIGHT(jaar_zip[[#This Row],[YYYYMMDD]],2)&amp;"-"&amp;MID(jaar_zip[[#This Row],[YYYYMMDD]],5,2)&amp;"-"&amp;LEFT(jaar_zip[[#This Row],[YYYYMMDD]],4))</f>
        <v>45480</v>
      </c>
      <c r="K4300" s="101" t="str">
        <f>IF(AND(VALUE(MONTH(jaar_zip[[#This Row],[Datum]]))=1,VALUE(WEEKNUM(jaar_zip[[#This Row],[Datum]],21))&gt;51),RIGHT(YEAR(jaar_zip[[#This Row],[Datum]])-1,2),RIGHT(YEAR(jaar_zip[[#This Row],[Datum]]),2))&amp;"-"&amp; TEXT(WEEKNUM(jaar_zip[[#This Row],[Datum]],21),"00")</f>
        <v>24-27</v>
      </c>
      <c r="L4300" s="101">
        <f>MONTH(jaar_zip[[#This Row],[Datum]])</f>
        <v>7</v>
      </c>
      <c r="M4300" s="101">
        <f>IF(ISNUMBER(jaar_zip[[#This Row],[etmaaltemperatuur]]),IF(jaar_zip[[#This Row],[etmaaltemperatuur]]&lt;stookgrens,stookgrens-jaar_zip[[#This Row],[etmaaltemperatuur]],0),"")</f>
        <v>3.8000000000000007</v>
      </c>
      <c r="N4300" s="101">
        <f>IF(ISNUMBER(jaar_zip[[#This Row],[graaddagen]]),IF(OR(MONTH(jaar_zip[[#This Row],[Datum]])=1,MONTH(jaar_zip[[#This Row],[Datum]])=2,MONTH(jaar_zip[[#This Row],[Datum]])=11,MONTH(jaar_zip[[#This Row],[Datum]])=12),1.1,IF(OR(MONTH(jaar_zip[[#This Row],[Datum]])=3,MONTH(jaar_zip[[#This Row],[Datum]])=10),1,0.8))*jaar_zip[[#This Row],[graaddagen]],"")</f>
        <v>3.0400000000000009</v>
      </c>
      <c r="O4300" s="101">
        <f>IF(ISNUMBER(jaar_zip[[#This Row],[etmaaltemperatuur]]),IF(jaar_zip[[#This Row],[etmaaltemperatuur]]&gt;stookgrens,jaar_zip[[#This Row],[etmaaltemperatuur]]-stookgrens,0),"")</f>
        <v>0</v>
      </c>
    </row>
    <row r="4301" spans="1:15" x14ac:dyDescent="0.25">
      <c r="A4301">
        <v>279</v>
      </c>
      <c r="B4301">
        <v>20240708</v>
      </c>
      <c r="C4301">
        <v>3.1</v>
      </c>
      <c r="D4301">
        <v>17</v>
      </c>
      <c r="E4301">
        <v>2419</v>
      </c>
      <c r="F4301">
        <v>-0.1</v>
      </c>
      <c r="G4301">
        <v>1017.2</v>
      </c>
      <c r="H4301">
        <v>74</v>
      </c>
      <c r="I4301" s="101" t="s">
        <v>27</v>
      </c>
      <c r="J4301" s="1">
        <f>DATEVALUE(RIGHT(jaar_zip[[#This Row],[YYYYMMDD]],2)&amp;"-"&amp;MID(jaar_zip[[#This Row],[YYYYMMDD]],5,2)&amp;"-"&amp;LEFT(jaar_zip[[#This Row],[YYYYMMDD]],4))</f>
        <v>45481</v>
      </c>
      <c r="K4301" s="101" t="str">
        <f>IF(AND(VALUE(MONTH(jaar_zip[[#This Row],[Datum]]))=1,VALUE(WEEKNUM(jaar_zip[[#This Row],[Datum]],21))&gt;51),RIGHT(YEAR(jaar_zip[[#This Row],[Datum]])-1,2),RIGHT(YEAR(jaar_zip[[#This Row],[Datum]]),2))&amp;"-"&amp; TEXT(WEEKNUM(jaar_zip[[#This Row],[Datum]],21),"00")</f>
        <v>24-28</v>
      </c>
      <c r="L4301" s="101">
        <f>MONTH(jaar_zip[[#This Row],[Datum]])</f>
        <v>7</v>
      </c>
      <c r="M4301" s="101">
        <f>IF(ISNUMBER(jaar_zip[[#This Row],[etmaaltemperatuur]]),IF(jaar_zip[[#This Row],[etmaaltemperatuur]]&lt;stookgrens,stookgrens-jaar_zip[[#This Row],[etmaaltemperatuur]],0),"")</f>
        <v>1</v>
      </c>
      <c r="N4301" s="101">
        <f>IF(ISNUMBER(jaar_zip[[#This Row],[graaddagen]]),IF(OR(MONTH(jaar_zip[[#This Row],[Datum]])=1,MONTH(jaar_zip[[#This Row],[Datum]])=2,MONTH(jaar_zip[[#This Row],[Datum]])=11,MONTH(jaar_zip[[#This Row],[Datum]])=12),1.1,IF(OR(MONTH(jaar_zip[[#This Row],[Datum]])=3,MONTH(jaar_zip[[#This Row],[Datum]])=10),1,0.8))*jaar_zip[[#This Row],[graaddagen]],"")</f>
        <v>0.8</v>
      </c>
      <c r="O4301" s="101">
        <f>IF(ISNUMBER(jaar_zip[[#This Row],[etmaaltemperatuur]]),IF(jaar_zip[[#This Row],[etmaaltemperatuur]]&gt;stookgrens,jaar_zip[[#This Row],[etmaaltemperatuur]]-stookgrens,0),"")</f>
        <v>0</v>
      </c>
    </row>
    <row r="4302" spans="1:15" x14ac:dyDescent="0.25">
      <c r="A4302">
        <v>279</v>
      </c>
      <c r="B4302">
        <v>20240709</v>
      </c>
      <c r="C4302">
        <v>3.3</v>
      </c>
      <c r="D4302">
        <v>21.2</v>
      </c>
      <c r="E4302">
        <v>2166</v>
      </c>
      <c r="F4302">
        <v>12.1</v>
      </c>
      <c r="G4302">
        <v>1013.7</v>
      </c>
      <c r="H4302">
        <v>73</v>
      </c>
      <c r="I4302" s="101" t="s">
        <v>27</v>
      </c>
      <c r="J4302" s="1">
        <f>DATEVALUE(RIGHT(jaar_zip[[#This Row],[YYYYMMDD]],2)&amp;"-"&amp;MID(jaar_zip[[#This Row],[YYYYMMDD]],5,2)&amp;"-"&amp;LEFT(jaar_zip[[#This Row],[YYYYMMDD]],4))</f>
        <v>45482</v>
      </c>
      <c r="K4302" s="101" t="str">
        <f>IF(AND(VALUE(MONTH(jaar_zip[[#This Row],[Datum]]))=1,VALUE(WEEKNUM(jaar_zip[[#This Row],[Datum]],21))&gt;51),RIGHT(YEAR(jaar_zip[[#This Row],[Datum]])-1,2),RIGHT(YEAR(jaar_zip[[#This Row],[Datum]]),2))&amp;"-"&amp; TEXT(WEEKNUM(jaar_zip[[#This Row],[Datum]],21),"00")</f>
        <v>24-28</v>
      </c>
      <c r="L4302" s="101">
        <f>MONTH(jaar_zip[[#This Row],[Datum]])</f>
        <v>7</v>
      </c>
      <c r="M4302" s="101">
        <f>IF(ISNUMBER(jaar_zip[[#This Row],[etmaaltemperatuur]]),IF(jaar_zip[[#This Row],[etmaaltemperatuur]]&lt;stookgrens,stookgrens-jaar_zip[[#This Row],[etmaaltemperatuur]],0),"")</f>
        <v>0</v>
      </c>
      <c r="N4302" s="101">
        <f>IF(ISNUMBER(jaar_zip[[#This Row],[graaddagen]]),IF(OR(MONTH(jaar_zip[[#This Row],[Datum]])=1,MONTH(jaar_zip[[#This Row],[Datum]])=2,MONTH(jaar_zip[[#This Row],[Datum]])=11,MONTH(jaar_zip[[#This Row],[Datum]])=12),1.1,IF(OR(MONTH(jaar_zip[[#This Row],[Datum]])=3,MONTH(jaar_zip[[#This Row],[Datum]])=10),1,0.8))*jaar_zip[[#This Row],[graaddagen]],"")</f>
        <v>0</v>
      </c>
      <c r="O4302" s="101">
        <f>IF(ISNUMBER(jaar_zip[[#This Row],[etmaaltemperatuur]]),IF(jaar_zip[[#This Row],[etmaaltemperatuur]]&gt;stookgrens,jaar_zip[[#This Row],[etmaaltemperatuur]]-stookgrens,0),"")</f>
        <v>3.1999999999999993</v>
      </c>
    </row>
    <row r="4303" spans="1:15" x14ac:dyDescent="0.25">
      <c r="A4303">
        <v>279</v>
      </c>
      <c r="B4303">
        <v>20240710</v>
      </c>
      <c r="C4303">
        <v>3.6</v>
      </c>
      <c r="D4303">
        <v>18.899999999999999</v>
      </c>
      <c r="E4303">
        <v>1981</v>
      </c>
      <c r="F4303">
        <v>9.8000000000000007</v>
      </c>
      <c r="G4303">
        <v>1014.3</v>
      </c>
      <c r="H4303">
        <v>85</v>
      </c>
      <c r="I4303" s="101" t="s">
        <v>27</v>
      </c>
      <c r="J4303" s="1">
        <f>DATEVALUE(RIGHT(jaar_zip[[#This Row],[YYYYMMDD]],2)&amp;"-"&amp;MID(jaar_zip[[#This Row],[YYYYMMDD]],5,2)&amp;"-"&amp;LEFT(jaar_zip[[#This Row],[YYYYMMDD]],4))</f>
        <v>45483</v>
      </c>
      <c r="K4303" s="101" t="str">
        <f>IF(AND(VALUE(MONTH(jaar_zip[[#This Row],[Datum]]))=1,VALUE(WEEKNUM(jaar_zip[[#This Row],[Datum]],21))&gt;51),RIGHT(YEAR(jaar_zip[[#This Row],[Datum]])-1,2),RIGHT(YEAR(jaar_zip[[#This Row],[Datum]]),2))&amp;"-"&amp; TEXT(WEEKNUM(jaar_zip[[#This Row],[Datum]],21),"00")</f>
        <v>24-28</v>
      </c>
      <c r="L4303" s="101">
        <f>MONTH(jaar_zip[[#This Row],[Datum]])</f>
        <v>7</v>
      </c>
      <c r="M4303" s="101">
        <f>IF(ISNUMBER(jaar_zip[[#This Row],[etmaaltemperatuur]]),IF(jaar_zip[[#This Row],[etmaaltemperatuur]]&lt;stookgrens,stookgrens-jaar_zip[[#This Row],[etmaaltemperatuur]],0),"")</f>
        <v>0</v>
      </c>
      <c r="N4303" s="101">
        <f>IF(ISNUMBER(jaar_zip[[#This Row],[graaddagen]]),IF(OR(MONTH(jaar_zip[[#This Row],[Datum]])=1,MONTH(jaar_zip[[#This Row],[Datum]])=2,MONTH(jaar_zip[[#This Row],[Datum]])=11,MONTH(jaar_zip[[#This Row],[Datum]])=12),1.1,IF(OR(MONTH(jaar_zip[[#This Row],[Datum]])=3,MONTH(jaar_zip[[#This Row],[Datum]])=10),1,0.8))*jaar_zip[[#This Row],[graaddagen]],"")</f>
        <v>0</v>
      </c>
      <c r="O4303" s="101">
        <f>IF(ISNUMBER(jaar_zip[[#This Row],[etmaaltemperatuur]]),IF(jaar_zip[[#This Row],[etmaaltemperatuur]]&gt;stookgrens,jaar_zip[[#This Row],[etmaaltemperatuur]]-stookgrens,0),"")</f>
        <v>0.89999999999999858</v>
      </c>
    </row>
    <row r="4304" spans="1:15" x14ac:dyDescent="0.25">
      <c r="A4304">
        <v>279</v>
      </c>
      <c r="B4304">
        <v>20240711</v>
      </c>
      <c r="C4304">
        <v>3.3</v>
      </c>
      <c r="D4304">
        <v>17.100000000000001</v>
      </c>
      <c r="E4304">
        <v>2261</v>
      </c>
      <c r="F4304">
        <v>0</v>
      </c>
      <c r="G4304">
        <v>1016.8</v>
      </c>
      <c r="H4304">
        <v>80</v>
      </c>
      <c r="I4304" s="101" t="s">
        <v>27</v>
      </c>
      <c r="J4304" s="1">
        <f>DATEVALUE(RIGHT(jaar_zip[[#This Row],[YYYYMMDD]],2)&amp;"-"&amp;MID(jaar_zip[[#This Row],[YYYYMMDD]],5,2)&amp;"-"&amp;LEFT(jaar_zip[[#This Row],[YYYYMMDD]],4))</f>
        <v>45484</v>
      </c>
      <c r="K4304" s="101" t="str">
        <f>IF(AND(VALUE(MONTH(jaar_zip[[#This Row],[Datum]]))=1,VALUE(WEEKNUM(jaar_zip[[#This Row],[Datum]],21))&gt;51),RIGHT(YEAR(jaar_zip[[#This Row],[Datum]])-1,2),RIGHT(YEAR(jaar_zip[[#This Row],[Datum]]),2))&amp;"-"&amp; TEXT(WEEKNUM(jaar_zip[[#This Row],[Datum]],21),"00")</f>
        <v>24-28</v>
      </c>
      <c r="L4304" s="101">
        <f>MONTH(jaar_zip[[#This Row],[Datum]])</f>
        <v>7</v>
      </c>
      <c r="M4304" s="101">
        <f>IF(ISNUMBER(jaar_zip[[#This Row],[etmaaltemperatuur]]),IF(jaar_zip[[#This Row],[etmaaltemperatuur]]&lt;stookgrens,stookgrens-jaar_zip[[#This Row],[etmaaltemperatuur]],0),"")</f>
        <v>0.89999999999999858</v>
      </c>
      <c r="N4304" s="101">
        <f>IF(ISNUMBER(jaar_zip[[#This Row],[graaddagen]]),IF(OR(MONTH(jaar_zip[[#This Row],[Datum]])=1,MONTH(jaar_zip[[#This Row],[Datum]])=2,MONTH(jaar_zip[[#This Row],[Datum]])=11,MONTH(jaar_zip[[#This Row],[Datum]])=12),1.1,IF(OR(MONTH(jaar_zip[[#This Row],[Datum]])=3,MONTH(jaar_zip[[#This Row],[Datum]])=10),1,0.8))*jaar_zip[[#This Row],[graaddagen]],"")</f>
        <v>0.71999999999999886</v>
      </c>
      <c r="O4304" s="101">
        <f>IF(ISNUMBER(jaar_zip[[#This Row],[etmaaltemperatuur]]),IF(jaar_zip[[#This Row],[etmaaltemperatuur]]&gt;stookgrens,jaar_zip[[#This Row],[etmaaltemperatuur]]-stookgrens,0),"")</f>
        <v>0</v>
      </c>
    </row>
    <row r="4305" spans="1:15" x14ac:dyDescent="0.25">
      <c r="A4305">
        <v>279</v>
      </c>
      <c r="B4305">
        <v>20240712</v>
      </c>
      <c r="C4305">
        <v>4.3</v>
      </c>
      <c r="D4305">
        <v>13.9</v>
      </c>
      <c r="E4305">
        <v>386</v>
      </c>
      <c r="F4305">
        <v>39.200000000000003</v>
      </c>
      <c r="G4305">
        <v>1011.7</v>
      </c>
      <c r="H4305">
        <v>94</v>
      </c>
      <c r="I4305" s="101" t="s">
        <v>27</v>
      </c>
      <c r="J4305" s="1">
        <f>DATEVALUE(RIGHT(jaar_zip[[#This Row],[YYYYMMDD]],2)&amp;"-"&amp;MID(jaar_zip[[#This Row],[YYYYMMDD]],5,2)&amp;"-"&amp;LEFT(jaar_zip[[#This Row],[YYYYMMDD]],4))</f>
        <v>45485</v>
      </c>
      <c r="K4305" s="101" t="str">
        <f>IF(AND(VALUE(MONTH(jaar_zip[[#This Row],[Datum]]))=1,VALUE(WEEKNUM(jaar_zip[[#This Row],[Datum]],21))&gt;51),RIGHT(YEAR(jaar_zip[[#This Row],[Datum]])-1,2),RIGHT(YEAR(jaar_zip[[#This Row],[Datum]]),2))&amp;"-"&amp; TEXT(WEEKNUM(jaar_zip[[#This Row],[Datum]],21),"00")</f>
        <v>24-28</v>
      </c>
      <c r="L4305" s="101">
        <f>MONTH(jaar_zip[[#This Row],[Datum]])</f>
        <v>7</v>
      </c>
      <c r="M4305" s="101">
        <f>IF(ISNUMBER(jaar_zip[[#This Row],[etmaaltemperatuur]]),IF(jaar_zip[[#This Row],[etmaaltemperatuur]]&lt;stookgrens,stookgrens-jaar_zip[[#This Row],[etmaaltemperatuur]],0),"")</f>
        <v>4.0999999999999996</v>
      </c>
      <c r="N4305" s="101">
        <f>IF(ISNUMBER(jaar_zip[[#This Row],[graaddagen]]),IF(OR(MONTH(jaar_zip[[#This Row],[Datum]])=1,MONTH(jaar_zip[[#This Row],[Datum]])=2,MONTH(jaar_zip[[#This Row],[Datum]])=11,MONTH(jaar_zip[[#This Row],[Datum]])=12),1.1,IF(OR(MONTH(jaar_zip[[#This Row],[Datum]])=3,MONTH(jaar_zip[[#This Row],[Datum]])=10),1,0.8))*jaar_zip[[#This Row],[graaddagen]],"")</f>
        <v>3.28</v>
      </c>
      <c r="O4305" s="101">
        <f>IF(ISNUMBER(jaar_zip[[#This Row],[etmaaltemperatuur]]),IF(jaar_zip[[#This Row],[etmaaltemperatuur]]&gt;stookgrens,jaar_zip[[#This Row],[etmaaltemperatuur]]-stookgrens,0),"")</f>
        <v>0</v>
      </c>
    </row>
    <row r="4306" spans="1:15" x14ac:dyDescent="0.25">
      <c r="A4306">
        <v>279</v>
      </c>
      <c r="B4306">
        <v>20240713</v>
      </c>
      <c r="C4306">
        <v>5</v>
      </c>
      <c r="D4306">
        <v>15</v>
      </c>
      <c r="E4306">
        <v>1146</v>
      </c>
      <c r="F4306">
        <v>6.7</v>
      </c>
      <c r="G4306">
        <v>1010.1</v>
      </c>
      <c r="H4306">
        <v>87</v>
      </c>
      <c r="I4306" s="101" t="s">
        <v>27</v>
      </c>
      <c r="J4306" s="1">
        <f>DATEVALUE(RIGHT(jaar_zip[[#This Row],[YYYYMMDD]],2)&amp;"-"&amp;MID(jaar_zip[[#This Row],[YYYYMMDD]],5,2)&amp;"-"&amp;LEFT(jaar_zip[[#This Row],[YYYYMMDD]],4))</f>
        <v>45486</v>
      </c>
      <c r="K4306" s="101" t="str">
        <f>IF(AND(VALUE(MONTH(jaar_zip[[#This Row],[Datum]]))=1,VALUE(WEEKNUM(jaar_zip[[#This Row],[Datum]],21))&gt;51),RIGHT(YEAR(jaar_zip[[#This Row],[Datum]])-1,2),RIGHT(YEAR(jaar_zip[[#This Row],[Datum]]),2))&amp;"-"&amp; TEXT(WEEKNUM(jaar_zip[[#This Row],[Datum]],21),"00")</f>
        <v>24-28</v>
      </c>
      <c r="L4306" s="101">
        <f>MONTH(jaar_zip[[#This Row],[Datum]])</f>
        <v>7</v>
      </c>
      <c r="M4306" s="101">
        <f>IF(ISNUMBER(jaar_zip[[#This Row],[etmaaltemperatuur]]),IF(jaar_zip[[#This Row],[etmaaltemperatuur]]&lt;stookgrens,stookgrens-jaar_zip[[#This Row],[etmaaltemperatuur]],0),"")</f>
        <v>3</v>
      </c>
      <c r="N4306" s="101">
        <f>IF(ISNUMBER(jaar_zip[[#This Row],[graaddagen]]),IF(OR(MONTH(jaar_zip[[#This Row],[Datum]])=1,MONTH(jaar_zip[[#This Row],[Datum]])=2,MONTH(jaar_zip[[#This Row],[Datum]])=11,MONTH(jaar_zip[[#This Row],[Datum]])=12),1.1,IF(OR(MONTH(jaar_zip[[#This Row],[Datum]])=3,MONTH(jaar_zip[[#This Row],[Datum]])=10),1,0.8))*jaar_zip[[#This Row],[graaddagen]],"")</f>
        <v>2.4000000000000004</v>
      </c>
      <c r="O4306" s="101">
        <f>IF(ISNUMBER(jaar_zip[[#This Row],[etmaaltemperatuur]]),IF(jaar_zip[[#This Row],[etmaaltemperatuur]]&gt;stookgrens,jaar_zip[[#This Row],[etmaaltemperatuur]]-stookgrens,0),"")</f>
        <v>0</v>
      </c>
    </row>
    <row r="4307" spans="1:15" x14ac:dyDescent="0.25">
      <c r="A4307">
        <v>279</v>
      </c>
      <c r="B4307">
        <v>20240714</v>
      </c>
      <c r="C4307">
        <v>4.5</v>
      </c>
      <c r="D4307">
        <v>16.100000000000001</v>
      </c>
      <c r="E4307">
        <v>1948</v>
      </c>
      <c r="F4307">
        <v>0.1</v>
      </c>
      <c r="G4307">
        <v>1011.6</v>
      </c>
      <c r="H4307">
        <v>75</v>
      </c>
      <c r="I4307" s="101" t="s">
        <v>27</v>
      </c>
      <c r="J4307" s="1">
        <f>DATEVALUE(RIGHT(jaar_zip[[#This Row],[YYYYMMDD]],2)&amp;"-"&amp;MID(jaar_zip[[#This Row],[YYYYMMDD]],5,2)&amp;"-"&amp;LEFT(jaar_zip[[#This Row],[YYYYMMDD]],4))</f>
        <v>45487</v>
      </c>
      <c r="K4307" s="101" t="str">
        <f>IF(AND(VALUE(MONTH(jaar_zip[[#This Row],[Datum]]))=1,VALUE(WEEKNUM(jaar_zip[[#This Row],[Datum]],21))&gt;51),RIGHT(YEAR(jaar_zip[[#This Row],[Datum]])-1,2),RIGHT(YEAR(jaar_zip[[#This Row],[Datum]]),2))&amp;"-"&amp; TEXT(WEEKNUM(jaar_zip[[#This Row],[Datum]],21),"00")</f>
        <v>24-28</v>
      </c>
      <c r="L4307" s="101">
        <f>MONTH(jaar_zip[[#This Row],[Datum]])</f>
        <v>7</v>
      </c>
      <c r="M4307" s="101">
        <f>IF(ISNUMBER(jaar_zip[[#This Row],[etmaaltemperatuur]]),IF(jaar_zip[[#This Row],[etmaaltemperatuur]]&lt;stookgrens,stookgrens-jaar_zip[[#This Row],[etmaaltemperatuur]],0),"")</f>
        <v>1.8999999999999986</v>
      </c>
      <c r="N4307" s="101">
        <f>IF(ISNUMBER(jaar_zip[[#This Row],[graaddagen]]),IF(OR(MONTH(jaar_zip[[#This Row],[Datum]])=1,MONTH(jaar_zip[[#This Row],[Datum]])=2,MONTH(jaar_zip[[#This Row],[Datum]])=11,MONTH(jaar_zip[[#This Row],[Datum]])=12),1.1,IF(OR(MONTH(jaar_zip[[#This Row],[Datum]])=3,MONTH(jaar_zip[[#This Row],[Datum]])=10),1,0.8))*jaar_zip[[#This Row],[graaddagen]],"")</f>
        <v>1.5199999999999989</v>
      </c>
      <c r="O4307" s="101">
        <f>IF(ISNUMBER(jaar_zip[[#This Row],[etmaaltemperatuur]]),IF(jaar_zip[[#This Row],[etmaaltemperatuur]]&gt;stookgrens,jaar_zip[[#This Row],[etmaaltemperatuur]]-stookgrens,0),"")</f>
        <v>0</v>
      </c>
    </row>
    <row r="4308" spans="1:15" x14ac:dyDescent="0.25">
      <c r="A4308">
        <v>279</v>
      </c>
      <c r="B4308">
        <v>20240715</v>
      </c>
      <c r="C4308">
        <v>2.8</v>
      </c>
      <c r="D4308">
        <v>18.7</v>
      </c>
      <c r="E4308">
        <v>2458</v>
      </c>
      <c r="F4308">
        <v>1.3</v>
      </c>
      <c r="G4308">
        <v>1010.9</v>
      </c>
      <c r="H4308">
        <v>73</v>
      </c>
      <c r="I4308" s="101" t="s">
        <v>27</v>
      </c>
      <c r="J4308" s="1">
        <f>DATEVALUE(RIGHT(jaar_zip[[#This Row],[YYYYMMDD]],2)&amp;"-"&amp;MID(jaar_zip[[#This Row],[YYYYMMDD]],5,2)&amp;"-"&amp;LEFT(jaar_zip[[#This Row],[YYYYMMDD]],4))</f>
        <v>45488</v>
      </c>
      <c r="K4308" s="101" t="str">
        <f>IF(AND(VALUE(MONTH(jaar_zip[[#This Row],[Datum]]))=1,VALUE(WEEKNUM(jaar_zip[[#This Row],[Datum]],21))&gt;51),RIGHT(YEAR(jaar_zip[[#This Row],[Datum]])-1,2),RIGHT(YEAR(jaar_zip[[#This Row],[Datum]]),2))&amp;"-"&amp; TEXT(WEEKNUM(jaar_zip[[#This Row],[Datum]],21),"00")</f>
        <v>24-29</v>
      </c>
      <c r="L4308" s="101">
        <f>MONTH(jaar_zip[[#This Row],[Datum]])</f>
        <v>7</v>
      </c>
      <c r="M4308" s="101">
        <f>IF(ISNUMBER(jaar_zip[[#This Row],[etmaaltemperatuur]]),IF(jaar_zip[[#This Row],[etmaaltemperatuur]]&lt;stookgrens,stookgrens-jaar_zip[[#This Row],[etmaaltemperatuur]],0),"")</f>
        <v>0</v>
      </c>
      <c r="N4308" s="101">
        <f>IF(ISNUMBER(jaar_zip[[#This Row],[graaddagen]]),IF(OR(MONTH(jaar_zip[[#This Row],[Datum]])=1,MONTH(jaar_zip[[#This Row],[Datum]])=2,MONTH(jaar_zip[[#This Row],[Datum]])=11,MONTH(jaar_zip[[#This Row],[Datum]])=12),1.1,IF(OR(MONTH(jaar_zip[[#This Row],[Datum]])=3,MONTH(jaar_zip[[#This Row],[Datum]])=10),1,0.8))*jaar_zip[[#This Row],[graaddagen]],"")</f>
        <v>0</v>
      </c>
      <c r="O4308" s="101">
        <f>IF(ISNUMBER(jaar_zip[[#This Row],[etmaaltemperatuur]]),IF(jaar_zip[[#This Row],[etmaaltemperatuur]]&gt;stookgrens,jaar_zip[[#This Row],[etmaaltemperatuur]]-stookgrens,0),"")</f>
        <v>0.69999999999999929</v>
      </c>
    </row>
    <row r="4309" spans="1:15" x14ac:dyDescent="0.25">
      <c r="A4309">
        <v>279</v>
      </c>
      <c r="B4309">
        <v>20240716</v>
      </c>
      <c r="C4309">
        <v>4.8</v>
      </c>
      <c r="D4309">
        <v>17.7</v>
      </c>
      <c r="E4309">
        <v>1835</v>
      </c>
      <c r="F4309">
        <v>22.8</v>
      </c>
      <c r="G4309">
        <v>1009.6</v>
      </c>
      <c r="H4309">
        <v>84</v>
      </c>
      <c r="I4309" s="101" t="s">
        <v>27</v>
      </c>
      <c r="J4309" s="1">
        <f>DATEVALUE(RIGHT(jaar_zip[[#This Row],[YYYYMMDD]],2)&amp;"-"&amp;MID(jaar_zip[[#This Row],[YYYYMMDD]],5,2)&amp;"-"&amp;LEFT(jaar_zip[[#This Row],[YYYYMMDD]],4))</f>
        <v>45489</v>
      </c>
      <c r="K4309" s="101" t="str">
        <f>IF(AND(VALUE(MONTH(jaar_zip[[#This Row],[Datum]]))=1,VALUE(WEEKNUM(jaar_zip[[#This Row],[Datum]],21))&gt;51),RIGHT(YEAR(jaar_zip[[#This Row],[Datum]])-1,2),RIGHT(YEAR(jaar_zip[[#This Row],[Datum]]),2))&amp;"-"&amp; TEXT(WEEKNUM(jaar_zip[[#This Row],[Datum]],21),"00")</f>
        <v>24-29</v>
      </c>
      <c r="L4309" s="101">
        <f>MONTH(jaar_zip[[#This Row],[Datum]])</f>
        <v>7</v>
      </c>
      <c r="M4309" s="101">
        <f>IF(ISNUMBER(jaar_zip[[#This Row],[etmaaltemperatuur]]),IF(jaar_zip[[#This Row],[etmaaltemperatuur]]&lt;stookgrens,stookgrens-jaar_zip[[#This Row],[etmaaltemperatuur]],0),"")</f>
        <v>0.30000000000000071</v>
      </c>
      <c r="N4309" s="101">
        <f>IF(ISNUMBER(jaar_zip[[#This Row],[graaddagen]]),IF(OR(MONTH(jaar_zip[[#This Row],[Datum]])=1,MONTH(jaar_zip[[#This Row],[Datum]])=2,MONTH(jaar_zip[[#This Row],[Datum]])=11,MONTH(jaar_zip[[#This Row],[Datum]])=12),1.1,IF(OR(MONTH(jaar_zip[[#This Row],[Datum]])=3,MONTH(jaar_zip[[#This Row],[Datum]])=10),1,0.8))*jaar_zip[[#This Row],[graaddagen]],"")</f>
        <v>0.24000000000000057</v>
      </c>
      <c r="O4309" s="101">
        <f>IF(ISNUMBER(jaar_zip[[#This Row],[etmaaltemperatuur]]),IF(jaar_zip[[#This Row],[etmaaltemperatuur]]&gt;stookgrens,jaar_zip[[#This Row],[etmaaltemperatuur]]-stookgrens,0),"")</f>
        <v>0</v>
      </c>
    </row>
    <row r="4310" spans="1:15" x14ac:dyDescent="0.25">
      <c r="A4310">
        <v>279</v>
      </c>
      <c r="B4310">
        <v>20240717</v>
      </c>
      <c r="C4310">
        <v>3.3</v>
      </c>
      <c r="D4310">
        <v>17.3</v>
      </c>
      <c r="E4310">
        <v>1692</v>
      </c>
      <c r="F4310">
        <v>0.6</v>
      </c>
      <c r="G4310">
        <v>1019.6</v>
      </c>
      <c r="H4310">
        <v>84</v>
      </c>
      <c r="I4310" s="101" t="s">
        <v>27</v>
      </c>
      <c r="J4310" s="1">
        <f>DATEVALUE(RIGHT(jaar_zip[[#This Row],[YYYYMMDD]],2)&amp;"-"&amp;MID(jaar_zip[[#This Row],[YYYYMMDD]],5,2)&amp;"-"&amp;LEFT(jaar_zip[[#This Row],[YYYYMMDD]],4))</f>
        <v>45490</v>
      </c>
      <c r="K4310" s="101" t="str">
        <f>IF(AND(VALUE(MONTH(jaar_zip[[#This Row],[Datum]]))=1,VALUE(WEEKNUM(jaar_zip[[#This Row],[Datum]],21))&gt;51),RIGHT(YEAR(jaar_zip[[#This Row],[Datum]])-1,2),RIGHT(YEAR(jaar_zip[[#This Row],[Datum]]),2))&amp;"-"&amp; TEXT(WEEKNUM(jaar_zip[[#This Row],[Datum]],21),"00")</f>
        <v>24-29</v>
      </c>
      <c r="L4310" s="101">
        <f>MONTH(jaar_zip[[#This Row],[Datum]])</f>
        <v>7</v>
      </c>
      <c r="M4310" s="101">
        <f>IF(ISNUMBER(jaar_zip[[#This Row],[etmaaltemperatuur]]),IF(jaar_zip[[#This Row],[etmaaltemperatuur]]&lt;stookgrens,stookgrens-jaar_zip[[#This Row],[etmaaltemperatuur]],0),"")</f>
        <v>0.69999999999999929</v>
      </c>
      <c r="N4310" s="101">
        <f>IF(ISNUMBER(jaar_zip[[#This Row],[graaddagen]]),IF(OR(MONTH(jaar_zip[[#This Row],[Datum]])=1,MONTH(jaar_zip[[#This Row],[Datum]])=2,MONTH(jaar_zip[[#This Row],[Datum]])=11,MONTH(jaar_zip[[#This Row],[Datum]])=12),1.1,IF(OR(MONTH(jaar_zip[[#This Row],[Datum]])=3,MONTH(jaar_zip[[#This Row],[Datum]])=10),1,0.8))*jaar_zip[[#This Row],[graaddagen]],"")</f>
        <v>0.5599999999999995</v>
      </c>
      <c r="O4310" s="101">
        <f>IF(ISNUMBER(jaar_zip[[#This Row],[etmaaltemperatuur]]),IF(jaar_zip[[#This Row],[etmaaltemperatuur]]&gt;stookgrens,jaar_zip[[#This Row],[etmaaltemperatuur]]-stookgrens,0),"")</f>
        <v>0</v>
      </c>
    </row>
    <row r="4311" spans="1:15" x14ac:dyDescent="0.25">
      <c r="A4311">
        <v>279</v>
      </c>
      <c r="B4311">
        <v>20240718</v>
      </c>
      <c r="C4311">
        <v>1.4</v>
      </c>
      <c r="D4311">
        <v>18.899999999999999</v>
      </c>
      <c r="E4311">
        <v>2116</v>
      </c>
      <c r="F4311">
        <v>0</v>
      </c>
      <c r="G4311">
        <v>1022.7</v>
      </c>
      <c r="H4311">
        <v>80</v>
      </c>
      <c r="I4311" s="101" t="s">
        <v>27</v>
      </c>
      <c r="J4311" s="1">
        <f>DATEVALUE(RIGHT(jaar_zip[[#This Row],[YYYYMMDD]],2)&amp;"-"&amp;MID(jaar_zip[[#This Row],[YYYYMMDD]],5,2)&amp;"-"&amp;LEFT(jaar_zip[[#This Row],[YYYYMMDD]],4))</f>
        <v>45491</v>
      </c>
      <c r="K4311" s="101" t="str">
        <f>IF(AND(VALUE(MONTH(jaar_zip[[#This Row],[Datum]]))=1,VALUE(WEEKNUM(jaar_zip[[#This Row],[Datum]],21))&gt;51),RIGHT(YEAR(jaar_zip[[#This Row],[Datum]])-1,2),RIGHT(YEAR(jaar_zip[[#This Row],[Datum]]),2))&amp;"-"&amp; TEXT(WEEKNUM(jaar_zip[[#This Row],[Datum]],21),"00")</f>
        <v>24-29</v>
      </c>
      <c r="L4311" s="101">
        <f>MONTH(jaar_zip[[#This Row],[Datum]])</f>
        <v>7</v>
      </c>
      <c r="M4311" s="101">
        <f>IF(ISNUMBER(jaar_zip[[#This Row],[etmaaltemperatuur]]),IF(jaar_zip[[#This Row],[etmaaltemperatuur]]&lt;stookgrens,stookgrens-jaar_zip[[#This Row],[etmaaltemperatuur]],0),"")</f>
        <v>0</v>
      </c>
      <c r="N4311" s="101">
        <f>IF(ISNUMBER(jaar_zip[[#This Row],[graaddagen]]),IF(OR(MONTH(jaar_zip[[#This Row],[Datum]])=1,MONTH(jaar_zip[[#This Row],[Datum]])=2,MONTH(jaar_zip[[#This Row],[Datum]])=11,MONTH(jaar_zip[[#This Row],[Datum]])=12),1.1,IF(OR(MONTH(jaar_zip[[#This Row],[Datum]])=3,MONTH(jaar_zip[[#This Row],[Datum]])=10),1,0.8))*jaar_zip[[#This Row],[graaddagen]],"")</f>
        <v>0</v>
      </c>
      <c r="O4311" s="101">
        <f>IF(ISNUMBER(jaar_zip[[#This Row],[etmaaltemperatuur]]),IF(jaar_zip[[#This Row],[etmaaltemperatuur]]&gt;stookgrens,jaar_zip[[#This Row],[etmaaltemperatuur]]-stookgrens,0),"")</f>
        <v>0.89999999999999858</v>
      </c>
    </row>
    <row r="4312" spans="1:15" x14ac:dyDescent="0.25">
      <c r="A4312">
        <v>279</v>
      </c>
      <c r="B4312">
        <v>20240719</v>
      </c>
      <c r="C4312">
        <v>2.1</v>
      </c>
      <c r="D4312">
        <v>21.4</v>
      </c>
      <c r="E4312">
        <v>1979</v>
      </c>
      <c r="F4312">
        <v>0</v>
      </c>
      <c r="G4312">
        <v>1018.8</v>
      </c>
      <c r="H4312">
        <v>75</v>
      </c>
      <c r="I4312" s="101" t="s">
        <v>27</v>
      </c>
      <c r="J4312" s="1">
        <f>DATEVALUE(RIGHT(jaar_zip[[#This Row],[YYYYMMDD]],2)&amp;"-"&amp;MID(jaar_zip[[#This Row],[YYYYMMDD]],5,2)&amp;"-"&amp;LEFT(jaar_zip[[#This Row],[YYYYMMDD]],4))</f>
        <v>45492</v>
      </c>
      <c r="K4312" s="101" t="str">
        <f>IF(AND(VALUE(MONTH(jaar_zip[[#This Row],[Datum]]))=1,VALUE(WEEKNUM(jaar_zip[[#This Row],[Datum]],21))&gt;51),RIGHT(YEAR(jaar_zip[[#This Row],[Datum]])-1,2),RIGHT(YEAR(jaar_zip[[#This Row],[Datum]]),2))&amp;"-"&amp; TEXT(WEEKNUM(jaar_zip[[#This Row],[Datum]],21),"00")</f>
        <v>24-29</v>
      </c>
      <c r="L4312" s="101">
        <f>MONTH(jaar_zip[[#This Row],[Datum]])</f>
        <v>7</v>
      </c>
      <c r="M4312" s="101">
        <f>IF(ISNUMBER(jaar_zip[[#This Row],[etmaaltemperatuur]]),IF(jaar_zip[[#This Row],[etmaaltemperatuur]]&lt;stookgrens,stookgrens-jaar_zip[[#This Row],[etmaaltemperatuur]],0),"")</f>
        <v>0</v>
      </c>
      <c r="N4312" s="101">
        <f>IF(ISNUMBER(jaar_zip[[#This Row],[graaddagen]]),IF(OR(MONTH(jaar_zip[[#This Row],[Datum]])=1,MONTH(jaar_zip[[#This Row],[Datum]])=2,MONTH(jaar_zip[[#This Row],[Datum]])=11,MONTH(jaar_zip[[#This Row],[Datum]])=12),1.1,IF(OR(MONTH(jaar_zip[[#This Row],[Datum]])=3,MONTH(jaar_zip[[#This Row],[Datum]])=10),1,0.8))*jaar_zip[[#This Row],[graaddagen]],"")</f>
        <v>0</v>
      </c>
      <c r="O4312" s="101">
        <f>IF(ISNUMBER(jaar_zip[[#This Row],[etmaaltemperatuur]]),IF(jaar_zip[[#This Row],[etmaaltemperatuur]]&gt;stookgrens,jaar_zip[[#This Row],[etmaaltemperatuur]]-stookgrens,0),"")</f>
        <v>3.3999999999999986</v>
      </c>
    </row>
    <row r="4313" spans="1:15" x14ac:dyDescent="0.25">
      <c r="A4313">
        <v>279</v>
      </c>
      <c r="B4313">
        <v>20240720</v>
      </c>
      <c r="C4313">
        <v>2</v>
      </c>
      <c r="D4313">
        <v>23.1</v>
      </c>
      <c r="E4313">
        <v>2697</v>
      </c>
      <c r="F4313">
        <v>1.5</v>
      </c>
      <c r="G4313">
        <v>1009.5</v>
      </c>
      <c r="H4313">
        <v>73</v>
      </c>
      <c r="I4313" s="101" t="s">
        <v>27</v>
      </c>
      <c r="J4313" s="1">
        <f>DATEVALUE(RIGHT(jaar_zip[[#This Row],[YYYYMMDD]],2)&amp;"-"&amp;MID(jaar_zip[[#This Row],[YYYYMMDD]],5,2)&amp;"-"&amp;LEFT(jaar_zip[[#This Row],[YYYYMMDD]],4))</f>
        <v>45493</v>
      </c>
      <c r="K4313" s="101" t="str">
        <f>IF(AND(VALUE(MONTH(jaar_zip[[#This Row],[Datum]]))=1,VALUE(WEEKNUM(jaar_zip[[#This Row],[Datum]],21))&gt;51),RIGHT(YEAR(jaar_zip[[#This Row],[Datum]])-1,2),RIGHT(YEAR(jaar_zip[[#This Row],[Datum]]),2))&amp;"-"&amp; TEXT(WEEKNUM(jaar_zip[[#This Row],[Datum]],21),"00")</f>
        <v>24-29</v>
      </c>
      <c r="L4313" s="101">
        <f>MONTH(jaar_zip[[#This Row],[Datum]])</f>
        <v>7</v>
      </c>
      <c r="M4313" s="101">
        <f>IF(ISNUMBER(jaar_zip[[#This Row],[etmaaltemperatuur]]),IF(jaar_zip[[#This Row],[etmaaltemperatuur]]&lt;stookgrens,stookgrens-jaar_zip[[#This Row],[etmaaltemperatuur]],0),"")</f>
        <v>0</v>
      </c>
      <c r="N4313" s="101">
        <f>IF(ISNUMBER(jaar_zip[[#This Row],[graaddagen]]),IF(OR(MONTH(jaar_zip[[#This Row],[Datum]])=1,MONTH(jaar_zip[[#This Row],[Datum]])=2,MONTH(jaar_zip[[#This Row],[Datum]])=11,MONTH(jaar_zip[[#This Row],[Datum]])=12),1.1,IF(OR(MONTH(jaar_zip[[#This Row],[Datum]])=3,MONTH(jaar_zip[[#This Row],[Datum]])=10),1,0.8))*jaar_zip[[#This Row],[graaddagen]],"")</f>
        <v>0</v>
      </c>
      <c r="O4313" s="101">
        <f>IF(ISNUMBER(jaar_zip[[#This Row],[etmaaltemperatuur]]),IF(jaar_zip[[#This Row],[etmaaltemperatuur]]&gt;stookgrens,jaar_zip[[#This Row],[etmaaltemperatuur]]-stookgrens,0),"")</f>
        <v>5.1000000000000014</v>
      </c>
    </row>
    <row r="4314" spans="1:15" x14ac:dyDescent="0.25">
      <c r="A4314">
        <v>279</v>
      </c>
      <c r="B4314">
        <v>20240721</v>
      </c>
      <c r="C4314">
        <v>2.5</v>
      </c>
      <c r="D4314">
        <v>20.8</v>
      </c>
      <c r="E4314">
        <v>1480</v>
      </c>
      <c r="F4314">
        <v>8.4</v>
      </c>
      <c r="G4314">
        <v>1008.2</v>
      </c>
      <c r="H4314">
        <v>87</v>
      </c>
      <c r="I4314" s="101" t="s">
        <v>27</v>
      </c>
      <c r="J4314" s="1">
        <f>DATEVALUE(RIGHT(jaar_zip[[#This Row],[YYYYMMDD]],2)&amp;"-"&amp;MID(jaar_zip[[#This Row],[YYYYMMDD]],5,2)&amp;"-"&amp;LEFT(jaar_zip[[#This Row],[YYYYMMDD]],4))</f>
        <v>45494</v>
      </c>
      <c r="K4314" s="101" t="str">
        <f>IF(AND(VALUE(MONTH(jaar_zip[[#This Row],[Datum]]))=1,VALUE(WEEKNUM(jaar_zip[[#This Row],[Datum]],21))&gt;51),RIGHT(YEAR(jaar_zip[[#This Row],[Datum]])-1,2),RIGHT(YEAR(jaar_zip[[#This Row],[Datum]]),2))&amp;"-"&amp; TEXT(WEEKNUM(jaar_zip[[#This Row],[Datum]],21),"00")</f>
        <v>24-29</v>
      </c>
      <c r="L4314" s="101">
        <f>MONTH(jaar_zip[[#This Row],[Datum]])</f>
        <v>7</v>
      </c>
      <c r="M4314" s="101">
        <f>IF(ISNUMBER(jaar_zip[[#This Row],[etmaaltemperatuur]]),IF(jaar_zip[[#This Row],[etmaaltemperatuur]]&lt;stookgrens,stookgrens-jaar_zip[[#This Row],[etmaaltemperatuur]],0),"")</f>
        <v>0</v>
      </c>
      <c r="N4314" s="101">
        <f>IF(ISNUMBER(jaar_zip[[#This Row],[graaddagen]]),IF(OR(MONTH(jaar_zip[[#This Row],[Datum]])=1,MONTH(jaar_zip[[#This Row],[Datum]])=2,MONTH(jaar_zip[[#This Row],[Datum]])=11,MONTH(jaar_zip[[#This Row],[Datum]])=12),1.1,IF(OR(MONTH(jaar_zip[[#This Row],[Datum]])=3,MONTH(jaar_zip[[#This Row],[Datum]])=10),1,0.8))*jaar_zip[[#This Row],[graaddagen]],"")</f>
        <v>0</v>
      </c>
      <c r="O4314" s="101">
        <f>IF(ISNUMBER(jaar_zip[[#This Row],[etmaaltemperatuur]]),IF(jaar_zip[[#This Row],[etmaaltemperatuur]]&gt;stookgrens,jaar_zip[[#This Row],[etmaaltemperatuur]]-stookgrens,0),"")</f>
        <v>2.8000000000000007</v>
      </c>
    </row>
    <row r="4315" spans="1:15" x14ac:dyDescent="0.25">
      <c r="A4315">
        <v>279</v>
      </c>
      <c r="B4315">
        <v>20240722</v>
      </c>
      <c r="C4315">
        <v>3</v>
      </c>
      <c r="D4315">
        <v>19.2</v>
      </c>
      <c r="E4315">
        <v>2289</v>
      </c>
      <c r="F4315">
        <v>-0.1</v>
      </c>
      <c r="G4315">
        <v>1015.7</v>
      </c>
      <c r="H4315">
        <v>76</v>
      </c>
      <c r="I4315" s="101" t="s">
        <v>27</v>
      </c>
      <c r="J4315" s="1">
        <f>DATEVALUE(RIGHT(jaar_zip[[#This Row],[YYYYMMDD]],2)&amp;"-"&amp;MID(jaar_zip[[#This Row],[YYYYMMDD]],5,2)&amp;"-"&amp;LEFT(jaar_zip[[#This Row],[YYYYMMDD]],4))</f>
        <v>45495</v>
      </c>
      <c r="K4315" s="101" t="str">
        <f>IF(AND(VALUE(MONTH(jaar_zip[[#This Row],[Datum]]))=1,VALUE(WEEKNUM(jaar_zip[[#This Row],[Datum]],21))&gt;51),RIGHT(YEAR(jaar_zip[[#This Row],[Datum]])-1,2),RIGHT(YEAR(jaar_zip[[#This Row],[Datum]]),2))&amp;"-"&amp; TEXT(WEEKNUM(jaar_zip[[#This Row],[Datum]],21),"00")</f>
        <v>24-30</v>
      </c>
      <c r="L4315" s="101">
        <f>MONTH(jaar_zip[[#This Row],[Datum]])</f>
        <v>7</v>
      </c>
      <c r="M4315" s="101">
        <f>IF(ISNUMBER(jaar_zip[[#This Row],[etmaaltemperatuur]]),IF(jaar_zip[[#This Row],[etmaaltemperatuur]]&lt;stookgrens,stookgrens-jaar_zip[[#This Row],[etmaaltemperatuur]],0),"")</f>
        <v>0</v>
      </c>
      <c r="N4315" s="101">
        <f>IF(ISNUMBER(jaar_zip[[#This Row],[graaddagen]]),IF(OR(MONTH(jaar_zip[[#This Row],[Datum]])=1,MONTH(jaar_zip[[#This Row],[Datum]])=2,MONTH(jaar_zip[[#This Row],[Datum]])=11,MONTH(jaar_zip[[#This Row],[Datum]])=12),1.1,IF(OR(MONTH(jaar_zip[[#This Row],[Datum]])=3,MONTH(jaar_zip[[#This Row],[Datum]])=10),1,0.8))*jaar_zip[[#This Row],[graaddagen]],"")</f>
        <v>0</v>
      </c>
      <c r="O4315" s="101">
        <f>IF(ISNUMBER(jaar_zip[[#This Row],[etmaaltemperatuur]]),IF(jaar_zip[[#This Row],[etmaaltemperatuur]]&gt;stookgrens,jaar_zip[[#This Row],[etmaaltemperatuur]]-stookgrens,0),"")</f>
        <v>1.1999999999999993</v>
      </c>
    </row>
    <row r="4316" spans="1:15" x14ac:dyDescent="0.25">
      <c r="A4316">
        <v>279</v>
      </c>
      <c r="B4316">
        <v>20240723</v>
      </c>
      <c r="C4316">
        <v>3.8</v>
      </c>
      <c r="D4316">
        <v>19.100000000000001</v>
      </c>
      <c r="E4316">
        <v>1531</v>
      </c>
      <c r="F4316">
        <v>0.9</v>
      </c>
      <c r="G4316">
        <v>1015.6</v>
      </c>
      <c r="H4316">
        <v>82</v>
      </c>
      <c r="I4316" s="101" t="s">
        <v>27</v>
      </c>
      <c r="J4316" s="1">
        <f>DATEVALUE(RIGHT(jaar_zip[[#This Row],[YYYYMMDD]],2)&amp;"-"&amp;MID(jaar_zip[[#This Row],[YYYYMMDD]],5,2)&amp;"-"&amp;LEFT(jaar_zip[[#This Row],[YYYYMMDD]],4))</f>
        <v>45496</v>
      </c>
      <c r="K4316" s="101" t="str">
        <f>IF(AND(VALUE(MONTH(jaar_zip[[#This Row],[Datum]]))=1,VALUE(WEEKNUM(jaar_zip[[#This Row],[Datum]],21))&gt;51),RIGHT(YEAR(jaar_zip[[#This Row],[Datum]])-1,2),RIGHT(YEAR(jaar_zip[[#This Row],[Datum]]),2))&amp;"-"&amp; TEXT(WEEKNUM(jaar_zip[[#This Row],[Datum]],21),"00")</f>
        <v>24-30</v>
      </c>
      <c r="L4316" s="101">
        <f>MONTH(jaar_zip[[#This Row],[Datum]])</f>
        <v>7</v>
      </c>
      <c r="M4316" s="101">
        <f>IF(ISNUMBER(jaar_zip[[#This Row],[etmaaltemperatuur]]),IF(jaar_zip[[#This Row],[etmaaltemperatuur]]&lt;stookgrens,stookgrens-jaar_zip[[#This Row],[etmaaltemperatuur]],0),"")</f>
        <v>0</v>
      </c>
      <c r="N4316" s="101">
        <f>IF(ISNUMBER(jaar_zip[[#This Row],[graaddagen]]),IF(OR(MONTH(jaar_zip[[#This Row],[Datum]])=1,MONTH(jaar_zip[[#This Row],[Datum]])=2,MONTH(jaar_zip[[#This Row],[Datum]])=11,MONTH(jaar_zip[[#This Row],[Datum]])=12),1.1,IF(OR(MONTH(jaar_zip[[#This Row],[Datum]])=3,MONTH(jaar_zip[[#This Row],[Datum]])=10),1,0.8))*jaar_zip[[#This Row],[graaddagen]],"")</f>
        <v>0</v>
      </c>
      <c r="O4316" s="101">
        <f>IF(ISNUMBER(jaar_zip[[#This Row],[etmaaltemperatuur]]),IF(jaar_zip[[#This Row],[etmaaltemperatuur]]&gt;stookgrens,jaar_zip[[#This Row],[etmaaltemperatuur]]-stookgrens,0),"")</f>
        <v>1.1000000000000014</v>
      </c>
    </row>
    <row r="4317" spans="1:15" x14ac:dyDescent="0.25">
      <c r="A4317">
        <v>279</v>
      </c>
      <c r="B4317">
        <v>20240724</v>
      </c>
      <c r="C4317">
        <v>2.8</v>
      </c>
      <c r="D4317">
        <v>16.5</v>
      </c>
      <c r="E4317">
        <v>2263</v>
      </c>
      <c r="F4317">
        <v>0</v>
      </c>
      <c r="G4317">
        <v>1019.8</v>
      </c>
      <c r="H4317">
        <v>80</v>
      </c>
      <c r="I4317" s="101" t="s">
        <v>27</v>
      </c>
      <c r="J4317" s="1">
        <f>DATEVALUE(RIGHT(jaar_zip[[#This Row],[YYYYMMDD]],2)&amp;"-"&amp;MID(jaar_zip[[#This Row],[YYYYMMDD]],5,2)&amp;"-"&amp;LEFT(jaar_zip[[#This Row],[YYYYMMDD]],4))</f>
        <v>45497</v>
      </c>
      <c r="K4317" s="101" t="str">
        <f>IF(AND(VALUE(MONTH(jaar_zip[[#This Row],[Datum]]))=1,VALUE(WEEKNUM(jaar_zip[[#This Row],[Datum]],21))&gt;51),RIGHT(YEAR(jaar_zip[[#This Row],[Datum]])-1,2),RIGHT(YEAR(jaar_zip[[#This Row],[Datum]]),2))&amp;"-"&amp; TEXT(WEEKNUM(jaar_zip[[#This Row],[Datum]],21),"00")</f>
        <v>24-30</v>
      </c>
      <c r="L4317" s="101">
        <f>MONTH(jaar_zip[[#This Row],[Datum]])</f>
        <v>7</v>
      </c>
      <c r="M4317" s="101">
        <f>IF(ISNUMBER(jaar_zip[[#This Row],[etmaaltemperatuur]]),IF(jaar_zip[[#This Row],[etmaaltemperatuur]]&lt;stookgrens,stookgrens-jaar_zip[[#This Row],[etmaaltemperatuur]],0),"")</f>
        <v>1.5</v>
      </c>
      <c r="N4317" s="101">
        <f>IF(ISNUMBER(jaar_zip[[#This Row],[graaddagen]]),IF(OR(MONTH(jaar_zip[[#This Row],[Datum]])=1,MONTH(jaar_zip[[#This Row],[Datum]])=2,MONTH(jaar_zip[[#This Row],[Datum]])=11,MONTH(jaar_zip[[#This Row],[Datum]])=12),1.1,IF(OR(MONTH(jaar_zip[[#This Row],[Datum]])=3,MONTH(jaar_zip[[#This Row],[Datum]])=10),1,0.8))*jaar_zip[[#This Row],[graaddagen]],"")</f>
        <v>1.2000000000000002</v>
      </c>
      <c r="O4317" s="101">
        <f>IF(ISNUMBER(jaar_zip[[#This Row],[etmaaltemperatuur]]),IF(jaar_zip[[#This Row],[etmaaltemperatuur]]&gt;stookgrens,jaar_zip[[#This Row],[etmaaltemperatuur]]-stookgrens,0),"")</f>
        <v>0</v>
      </c>
    </row>
    <row r="4318" spans="1:15" x14ac:dyDescent="0.25">
      <c r="A4318">
        <v>279</v>
      </c>
      <c r="B4318">
        <v>20240725</v>
      </c>
      <c r="C4318">
        <v>2.9</v>
      </c>
      <c r="D4318">
        <v>17.8</v>
      </c>
      <c r="E4318">
        <v>1478</v>
      </c>
      <c r="F4318">
        <v>0.1</v>
      </c>
      <c r="G4318">
        <v>1013.3</v>
      </c>
      <c r="H4318">
        <v>80</v>
      </c>
      <c r="I4318" s="101" t="s">
        <v>27</v>
      </c>
      <c r="J4318" s="1">
        <f>DATEVALUE(RIGHT(jaar_zip[[#This Row],[YYYYMMDD]],2)&amp;"-"&amp;MID(jaar_zip[[#This Row],[YYYYMMDD]],5,2)&amp;"-"&amp;LEFT(jaar_zip[[#This Row],[YYYYMMDD]],4))</f>
        <v>45498</v>
      </c>
      <c r="K4318" s="101" t="str">
        <f>IF(AND(VALUE(MONTH(jaar_zip[[#This Row],[Datum]]))=1,VALUE(WEEKNUM(jaar_zip[[#This Row],[Datum]],21))&gt;51),RIGHT(YEAR(jaar_zip[[#This Row],[Datum]])-1,2),RIGHT(YEAR(jaar_zip[[#This Row],[Datum]]),2))&amp;"-"&amp; TEXT(WEEKNUM(jaar_zip[[#This Row],[Datum]],21),"00")</f>
        <v>24-30</v>
      </c>
      <c r="L4318" s="101">
        <f>MONTH(jaar_zip[[#This Row],[Datum]])</f>
        <v>7</v>
      </c>
      <c r="M4318" s="101">
        <f>IF(ISNUMBER(jaar_zip[[#This Row],[etmaaltemperatuur]]),IF(jaar_zip[[#This Row],[etmaaltemperatuur]]&lt;stookgrens,stookgrens-jaar_zip[[#This Row],[etmaaltemperatuur]],0),"")</f>
        <v>0.19999999999999929</v>
      </c>
      <c r="N4318" s="101">
        <f>IF(ISNUMBER(jaar_zip[[#This Row],[graaddagen]]),IF(OR(MONTH(jaar_zip[[#This Row],[Datum]])=1,MONTH(jaar_zip[[#This Row],[Datum]])=2,MONTH(jaar_zip[[#This Row],[Datum]])=11,MONTH(jaar_zip[[#This Row],[Datum]])=12),1.1,IF(OR(MONTH(jaar_zip[[#This Row],[Datum]])=3,MONTH(jaar_zip[[#This Row],[Datum]])=10),1,0.8))*jaar_zip[[#This Row],[graaddagen]],"")</f>
        <v>0.15999999999999945</v>
      </c>
      <c r="O4318" s="101">
        <f>IF(ISNUMBER(jaar_zip[[#This Row],[etmaaltemperatuur]]),IF(jaar_zip[[#This Row],[etmaaltemperatuur]]&gt;stookgrens,jaar_zip[[#This Row],[etmaaltemperatuur]]-stookgrens,0),"")</f>
        <v>0</v>
      </c>
    </row>
    <row r="4319" spans="1:15" x14ac:dyDescent="0.25">
      <c r="A4319">
        <v>279</v>
      </c>
      <c r="B4319">
        <v>20240726</v>
      </c>
      <c r="C4319">
        <v>3</v>
      </c>
      <c r="D4319">
        <v>18.399999999999999</v>
      </c>
      <c r="E4319">
        <v>1471</v>
      </c>
      <c r="F4319">
        <v>1.6</v>
      </c>
      <c r="G4319">
        <v>1010.3</v>
      </c>
      <c r="H4319">
        <v>86</v>
      </c>
      <c r="I4319" s="101" t="s">
        <v>27</v>
      </c>
      <c r="J4319" s="1">
        <f>DATEVALUE(RIGHT(jaar_zip[[#This Row],[YYYYMMDD]],2)&amp;"-"&amp;MID(jaar_zip[[#This Row],[YYYYMMDD]],5,2)&amp;"-"&amp;LEFT(jaar_zip[[#This Row],[YYYYMMDD]],4))</f>
        <v>45499</v>
      </c>
      <c r="K4319" s="101" t="str">
        <f>IF(AND(VALUE(MONTH(jaar_zip[[#This Row],[Datum]]))=1,VALUE(WEEKNUM(jaar_zip[[#This Row],[Datum]],21))&gt;51),RIGHT(YEAR(jaar_zip[[#This Row],[Datum]])-1,2),RIGHT(YEAR(jaar_zip[[#This Row],[Datum]]),2))&amp;"-"&amp; TEXT(WEEKNUM(jaar_zip[[#This Row],[Datum]],21),"00")</f>
        <v>24-30</v>
      </c>
      <c r="L4319" s="101">
        <f>MONTH(jaar_zip[[#This Row],[Datum]])</f>
        <v>7</v>
      </c>
      <c r="M4319" s="101">
        <f>IF(ISNUMBER(jaar_zip[[#This Row],[etmaaltemperatuur]]),IF(jaar_zip[[#This Row],[etmaaltemperatuur]]&lt;stookgrens,stookgrens-jaar_zip[[#This Row],[etmaaltemperatuur]],0),"")</f>
        <v>0</v>
      </c>
      <c r="N4319" s="101">
        <f>IF(ISNUMBER(jaar_zip[[#This Row],[graaddagen]]),IF(OR(MONTH(jaar_zip[[#This Row],[Datum]])=1,MONTH(jaar_zip[[#This Row],[Datum]])=2,MONTH(jaar_zip[[#This Row],[Datum]])=11,MONTH(jaar_zip[[#This Row],[Datum]])=12),1.1,IF(OR(MONTH(jaar_zip[[#This Row],[Datum]])=3,MONTH(jaar_zip[[#This Row],[Datum]])=10),1,0.8))*jaar_zip[[#This Row],[graaddagen]],"")</f>
        <v>0</v>
      </c>
      <c r="O4319" s="101">
        <f>IF(ISNUMBER(jaar_zip[[#This Row],[etmaaltemperatuur]]),IF(jaar_zip[[#This Row],[etmaaltemperatuur]]&gt;stookgrens,jaar_zip[[#This Row],[etmaaltemperatuur]]-stookgrens,0),"")</f>
        <v>0.39999999999999858</v>
      </c>
    </row>
    <row r="4320" spans="1:15" x14ac:dyDescent="0.25">
      <c r="A4320">
        <v>279</v>
      </c>
      <c r="B4320">
        <v>20240727</v>
      </c>
      <c r="C4320">
        <v>1.6</v>
      </c>
      <c r="D4320">
        <v>18.2</v>
      </c>
      <c r="E4320">
        <v>2166</v>
      </c>
      <c r="F4320">
        <v>-0.1</v>
      </c>
      <c r="G4320">
        <v>1014.3</v>
      </c>
      <c r="H4320">
        <v>74</v>
      </c>
      <c r="I4320" s="101" t="s">
        <v>27</v>
      </c>
      <c r="J4320" s="1">
        <f>DATEVALUE(RIGHT(jaar_zip[[#This Row],[YYYYMMDD]],2)&amp;"-"&amp;MID(jaar_zip[[#This Row],[YYYYMMDD]],5,2)&amp;"-"&amp;LEFT(jaar_zip[[#This Row],[YYYYMMDD]],4))</f>
        <v>45500</v>
      </c>
      <c r="K4320" s="101" t="str">
        <f>IF(AND(VALUE(MONTH(jaar_zip[[#This Row],[Datum]]))=1,VALUE(WEEKNUM(jaar_zip[[#This Row],[Datum]],21))&gt;51),RIGHT(YEAR(jaar_zip[[#This Row],[Datum]])-1,2),RIGHT(YEAR(jaar_zip[[#This Row],[Datum]]),2))&amp;"-"&amp; TEXT(WEEKNUM(jaar_zip[[#This Row],[Datum]],21),"00")</f>
        <v>24-30</v>
      </c>
      <c r="L4320" s="101">
        <f>MONTH(jaar_zip[[#This Row],[Datum]])</f>
        <v>7</v>
      </c>
      <c r="M4320" s="101">
        <f>IF(ISNUMBER(jaar_zip[[#This Row],[etmaaltemperatuur]]),IF(jaar_zip[[#This Row],[etmaaltemperatuur]]&lt;stookgrens,stookgrens-jaar_zip[[#This Row],[etmaaltemperatuur]],0),"")</f>
        <v>0</v>
      </c>
      <c r="N4320" s="101">
        <f>IF(ISNUMBER(jaar_zip[[#This Row],[graaddagen]]),IF(OR(MONTH(jaar_zip[[#This Row],[Datum]])=1,MONTH(jaar_zip[[#This Row],[Datum]])=2,MONTH(jaar_zip[[#This Row],[Datum]])=11,MONTH(jaar_zip[[#This Row],[Datum]])=12),1.1,IF(OR(MONTH(jaar_zip[[#This Row],[Datum]])=3,MONTH(jaar_zip[[#This Row],[Datum]])=10),1,0.8))*jaar_zip[[#This Row],[graaddagen]],"")</f>
        <v>0</v>
      </c>
      <c r="O4320" s="101">
        <f>IF(ISNUMBER(jaar_zip[[#This Row],[etmaaltemperatuur]]),IF(jaar_zip[[#This Row],[etmaaltemperatuur]]&gt;stookgrens,jaar_zip[[#This Row],[etmaaltemperatuur]]-stookgrens,0),"")</f>
        <v>0.19999999999999929</v>
      </c>
    </row>
    <row r="4321" spans="1:15" x14ac:dyDescent="0.25">
      <c r="A4321">
        <v>279</v>
      </c>
      <c r="B4321">
        <v>20240728</v>
      </c>
      <c r="C4321">
        <v>2.7</v>
      </c>
      <c r="D4321">
        <v>17.600000000000001</v>
      </c>
      <c r="E4321">
        <v>2284</v>
      </c>
      <c r="F4321">
        <v>0</v>
      </c>
      <c r="G4321">
        <v>1024.2</v>
      </c>
      <c r="H4321">
        <v>78</v>
      </c>
      <c r="I4321" s="101" t="s">
        <v>27</v>
      </c>
      <c r="J4321" s="1">
        <f>DATEVALUE(RIGHT(jaar_zip[[#This Row],[YYYYMMDD]],2)&amp;"-"&amp;MID(jaar_zip[[#This Row],[YYYYMMDD]],5,2)&amp;"-"&amp;LEFT(jaar_zip[[#This Row],[YYYYMMDD]],4))</f>
        <v>45501</v>
      </c>
      <c r="K4321" s="101" t="str">
        <f>IF(AND(VALUE(MONTH(jaar_zip[[#This Row],[Datum]]))=1,VALUE(WEEKNUM(jaar_zip[[#This Row],[Datum]],21))&gt;51),RIGHT(YEAR(jaar_zip[[#This Row],[Datum]])-1,2),RIGHT(YEAR(jaar_zip[[#This Row],[Datum]]),2))&amp;"-"&amp; TEXT(WEEKNUM(jaar_zip[[#This Row],[Datum]],21),"00")</f>
        <v>24-30</v>
      </c>
      <c r="L4321" s="101">
        <f>MONTH(jaar_zip[[#This Row],[Datum]])</f>
        <v>7</v>
      </c>
      <c r="M4321" s="101">
        <f>IF(ISNUMBER(jaar_zip[[#This Row],[etmaaltemperatuur]]),IF(jaar_zip[[#This Row],[etmaaltemperatuur]]&lt;stookgrens,stookgrens-jaar_zip[[#This Row],[etmaaltemperatuur]],0),"")</f>
        <v>0.39999999999999858</v>
      </c>
      <c r="N4321" s="101">
        <f>IF(ISNUMBER(jaar_zip[[#This Row],[graaddagen]]),IF(OR(MONTH(jaar_zip[[#This Row],[Datum]])=1,MONTH(jaar_zip[[#This Row],[Datum]])=2,MONTH(jaar_zip[[#This Row],[Datum]])=11,MONTH(jaar_zip[[#This Row],[Datum]])=12),1.1,IF(OR(MONTH(jaar_zip[[#This Row],[Datum]])=3,MONTH(jaar_zip[[#This Row],[Datum]])=10),1,0.8))*jaar_zip[[#This Row],[graaddagen]],"")</f>
        <v>0.3199999999999989</v>
      </c>
      <c r="O4321" s="101">
        <f>IF(ISNUMBER(jaar_zip[[#This Row],[etmaaltemperatuur]]),IF(jaar_zip[[#This Row],[etmaaltemperatuur]]&gt;stookgrens,jaar_zip[[#This Row],[etmaaltemperatuur]]-stookgrens,0),"")</f>
        <v>0</v>
      </c>
    </row>
    <row r="4322" spans="1:15" x14ac:dyDescent="0.25">
      <c r="A4322">
        <v>279</v>
      </c>
      <c r="B4322">
        <v>20240729</v>
      </c>
      <c r="C4322">
        <v>1.8</v>
      </c>
      <c r="D4322">
        <v>17.8</v>
      </c>
      <c r="E4322">
        <v>2751</v>
      </c>
      <c r="F4322">
        <v>0</v>
      </c>
      <c r="G4322">
        <v>1023.5</v>
      </c>
      <c r="H4322">
        <v>73</v>
      </c>
      <c r="I4322" s="101" t="s">
        <v>27</v>
      </c>
      <c r="J4322" s="1">
        <f>DATEVALUE(RIGHT(jaar_zip[[#This Row],[YYYYMMDD]],2)&amp;"-"&amp;MID(jaar_zip[[#This Row],[YYYYMMDD]],5,2)&amp;"-"&amp;LEFT(jaar_zip[[#This Row],[YYYYMMDD]],4))</f>
        <v>45502</v>
      </c>
      <c r="K4322" s="101" t="str">
        <f>IF(AND(VALUE(MONTH(jaar_zip[[#This Row],[Datum]]))=1,VALUE(WEEKNUM(jaar_zip[[#This Row],[Datum]],21))&gt;51),RIGHT(YEAR(jaar_zip[[#This Row],[Datum]])-1,2),RIGHT(YEAR(jaar_zip[[#This Row],[Datum]]),2))&amp;"-"&amp; TEXT(WEEKNUM(jaar_zip[[#This Row],[Datum]],21),"00")</f>
        <v>24-31</v>
      </c>
      <c r="L4322" s="101">
        <f>MONTH(jaar_zip[[#This Row],[Datum]])</f>
        <v>7</v>
      </c>
      <c r="M4322" s="101">
        <f>IF(ISNUMBER(jaar_zip[[#This Row],[etmaaltemperatuur]]),IF(jaar_zip[[#This Row],[etmaaltemperatuur]]&lt;stookgrens,stookgrens-jaar_zip[[#This Row],[etmaaltemperatuur]],0),"")</f>
        <v>0.19999999999999929</v>
      </c>
      <c r="N4322" s="101">
        <f>IF(ISNUMBER(jaar_zip[[#This Row],[graaddagen]]),IF(OR(MONTH(jaar_zip[[#This Row],[Datum]])=1,MONTH(jaar_zip[[#This Row],[Datum]])=2,MONTH(jaar_zip[[#This Row],[Datum]])=11,MONTH(jaar_zip[[#This Row],[Datum]])=12),1.1,IF(OR(MONTH(jaar_zip[[#This Row],[Datum]])=3,MONTH(jaar_zip[[#This Row],[Datum]])=10),1,0.8))*jaar_zip[[#This Row],[graaddagen]],"")</f>
        <v>0.15999999999999945</v>
      </c>
      <c r="O4322" s="101">
        <f>IF(ISNUMBER(jaar_zip[[#This Row],[etmaaltemperatuur]]),IF(jaar_zip[[#This Row],[etmaaltemperatuur]]&gt;stookgrens,jaar_zip[[#This Row],[etmaaltemperatuur]]-stookgrens,0),"")</f>
        <v>0</v>
      </c>
    </row>
    <row r="4323" spans="1:15" x14ac:dyDescent="0.25">
      <c r="A4323">
        <v>279</v>
      </c>
      <c r="B4323">
        <v>20240730</v>
      </c>
      <c r="C4323">
        <v>1.8</v>
      </c>
      <c r="D4323">
        <v>21.1</v>
      </c>
      <c r="E4323">
        <v>2494</v>
      </c>
      <c r="F4323">
        <v>0</v>
      </c>
      <c r="G4323">
        <v>1017.1</v>
      </c>
      <c r="H4323">
        <v>67</v>
      </c>
      <c r="I4323" s="101" t="s">
        <v>27</v>
      </c>
      <c r="J4323" s="1">
        <f>DATEVALUE(RIGHT(jaar_zip[[#This Row],[YYYYMMDD]],2)&amp;"-"&amp;MID(jaar_zip[[#This Row],[YYYYMMDD]],5,2)&amp;"-"&amp;LEFT(jaar_zip[[#This Row],[YYYYMMDD]],4))</f>
        <v>45503</v>
      </c>
      <c r="K4323" s="101" t="str">
        <f>IF(AND(VALUE(MONTH(jaar_zip[[#This Row],[Datum]]))=1,VALUE(WEEKNUM(jaar_zip[[#This Row],[Datum]],21))&gt;51),RIGHT(YEAR(jaar_zip[[#This Row],[Datum]])-1,2),RIGHT(YEAR(jaar_zip[[#This Row],[Datum]]),2))&amp;"-"&amp; TEXT(WEEKNUM(jaar_zip[[#This Row],[Datum]],21),"00")</f>
        <v>24-31</v>
      </c>
      <c r="L4323" s="101">
        <f>MONTH(jaar_zip[[#This Row],[Datum]])</f>
        <v>7</v>
      </c>
      <c r="M4323" s="101">
        <f>IF(ISNUMBER(jaar_zip[[#This Row],[etmaaltemperatuur]]),IF(jaar_zip[[#This Row],[etmaaltemperatuur]]&lt;stookgrens,stookgrens-jaar_zip[[#This Row],[etmaaltemperatuur]],0),"")</f>
        <v>0</v>
      </c>
      <c r="N4323" s="101">
        <f>IF(ISNUMBER(jaar_zip[[#This Row],[graaddagen]]),IF(OR(MONTH(jaar_zip[[#This Row],[Datum]])=1,MONTH(jaar_zip[[#This Row],[Datum]])=2,MONTH(jaar_zip[[#This Row],[Datum]])=11,MONTH(jaar_zip[[#This Row],[Datum]])=12),1.1,IF(OR(MONTH(jaar_zip[[#This Row],[Datum]])=3,MONTH(jaar_zip[[#This Row],[Datum]])=10),1,0.8))*jaar_zip[[#This Row],[graaddagen]],"")</f>
        <v>0</v>
      </c>
      <c r="O4323" s="101">
        <f>IF(ISNUMBER(jaar_zip[[#This Row],[etmaaltemperatuur]]),IF(jaar_zip[[#This Row],[etmaaltemperatuur]]&gt;stookgrens,jaar_zip[[#This Row],[etmaaltemperatuur]]-stookgrens,0),"")</f>
        <v>3.1000000000000014</v>
      </c>
    </row>
    <row r="4324" spans="1:15" x14ac:dyDescent="0.25">
      <c r="A4324">
        <v>279</v>
      </c>
      <c r="B4324">
        <v>20240731</v>
      </c>
      <c r="C4324">
        <v>2.7</v>
      </c>
      <c r="D4324">
        <v>19.8</v>
      </c>
      <c r="E4324">
        <v>2385</v>
      </c>
      <c r="F4324">
        <v>0</v>
      </c>
      <c r="G4324">
        <v>1015.6</v>
      </c>
      <c r="H4324">
        <v>73</v>
      </c>
      <c r="I4324" s="101" t="s">
        <v>27</v>
      </c>
      <c r="J4324" s="1">
        <f>DATEVALUE(RIGHT(jaar_zip[[#This Row],[YYYYMMDD]],2)&amp;"-"&amp;MID(jaar_zip[[#This Row],[YYYYMMDD]],5,2)&amp;"-"&amp;LEFT(jaar_zip[[#This Row],[YYYYMMDD]],4))</f>
        <v>45504</v>
      </c>
      <c r="K4324" s="101" t="str">
        <f>IF(AND(VALUE(MONTH(jaar_zip[[#This Row],[Datum]]))=1,VALUE(WEEKNUM(jaar_zip[[#This Row],[Datum]],21))&gt;51),RIGHT(YEAR(jaar_zip[[#This Row],[Datum]])-1,2),RIGHT(YEAR(jaar_zip[[#This Row],[Datum]]),2))&amp;"-"&amp; TEXT(WEEKNUM(jaar_zip[[#This Row],[Datum]],21),"00")</f>
        <v>24-31</v>
      </c>
      <c r="L4324" s="101">
        <f>MONTH(jaar_zip[[#This Row],[Datum]])</f>
        <v>7</v>
      </c>
      <c r="M4324" s="101">
        <f>IF(ISNUMBER(jaar_zip[[#This Row],[etmaaltemperatuur]]),IF(jaar_zip[[#This Row],[etmaaltemperatuur]]&lt;stookgrens,stookgrens-jaar_zip[[#This Row],[etmaaltemperatuur]],0),"")</f>
        <v>0</v>
      </c>
      <c r="N4324" s="101">
        <f>IF(ISNUMBER(jaar_zip[[#This Row],[graaddagen]]),IF(OR(MONTH(jaar_zip[[#This Row],[Datum]])=1,MONTH(jaar_zip[[#This Row],[Datum]])=2,MONTH(jaar_zip[[#This Row],[Datum]])=11,MONTH(jaar_zip[[#This Row],[Datum]])=12),1.1,IF(OR(MONTH(jaar_zip[[#This Row],[Datum]])=3,MONTH(jaar_zip[[#This Row],[Datum]])=10),1,0.8))*jaar_zip[[#This Row],[graaddagen]],"")</f>
        <v>0</v>
      </c>
      <c r="O4324" s="101">
        <f>IF(ISNUMBER(jaar_zip[[#This Row],[etmaaltemperatuur]]),IF(jaar_zip[[#This Row],[etmaaltemperatuur]]&gt;stookgrens,jaar_zip[[#This Row],[etmaaltemperatuur]]-stookgrens,0),"")</f>
        <v>1.8000000000000007</v>
      </c>
    </row>
    <row r="4325" spans="1:15" x14ac:dyDescent="0.25">
      <c r="A4325">
        <v>279</v>
      </c>
      <c r="B4325">
        <v>20240801</v>
      </c>
      <c r="C4325">
        <v>3</v>
      </c>
      <c r="D4325">
        <v>17.2</v>
      </c>
      <c r="E4325">
        <v>1493</v>
      </c>
      <c r="F4325">
        <v>-0.1</v>
      </c>
      <c r="G4325">
        <v>1013.5</v>
      </c>
      <c r="H4325">
        <v>79</v>
      </c>
      <c r="I4325" s="101" t="s">
        <v>27</v>
      </c>
      <c r="J4325" s="1">
        <f>DATEVALUE(RIGHT(jaar_zip[[#This Row],[YYYYMMDD]],2)&amp;"-"&amp;MID(jaar_zip[[#This Row],[YYYYMMDD]],5,2)&amp;"-"&amp;LEFT(jaar_zip[[#This Row],[YYYYMMDD]],4))</f>
        <v>45505</v>
      </c>
      <c r="K4325" s="101" t="str">
        <f>IF(AND(VALUE(MONTH(jaar_zip[[#This Row],[Datum]]))=1,VALUE(WEEKNUM(jaar_zip[[#This Row],[Datum]],21))&gt;51),RIGHT(YEAR(jaar_zip[[#This Row],[Datum]])-1,2),RIGHT(YEAR(jaar_zip[[#This Row],[Datum]]),2))&amp;"-"&amp; TEXT(WEEKNUM(jaar_zip[[#This Row],[Datum]],21),"00")</f>
        <v>24-31</v>
      </c>
      <c r="L4325" s="101">
        <f>MONTH(jaar_zip[[#This Row],[Datum]])</f>
        <v>8</v>
      </c>
      <c r="M4325" s="101">
        <f>IF(ISNUMBER(jaar_zip[[#This Row],[etmaaltemperatuur]]),IF(jaar_zip[[#This Row],[etmaaltemperatuur]]&lt;stookgrens,stookgrens-jaar_zip[[#This Row],[etmaaltemperatuur]],0),"")</f>
        <v>0.80000000000000071</v>
      </c>
      <c r="N4325" s="101">
        <f>IF(ISNUMBER(jaar_zip[[#This Row],[graaddagen]]),IF(OR(MONTH(jaar_zip[[#This Row],[Datum]])=1,MONTH(jaar_zip[[#This Row],[Datum]])=2,MONTH(jaar_zip[[#This Row],[Datum]])=11,MONTH(jaar_zip[[#This Row],[Datum]])=12),1.1,IF(OR(MONTH(jaar_zip[[#This Row],[Datum]])=3,MONTH(jaar_zip[[#This Row],[Datum]])=10),1,0.8))*jaar_zip[[#This Row],[graaddagen]],"")</f>
        <v>0.64000000000000057</v>
      </c>
      <c r="O4325" s="101">
        <f>IF(ISNUMBER(jaar_zip[[#This Row],[etmaaltemperatuur]]),IF(jaar_zip[[#This Row],[etmaaltemperatuur]]&gt;stookgrens,jaar_zip[[#This Row],[etmaaltemperatuur]]-stookgrens,0),"")</f>
        <v>0</v>
      </c>
    </row>
    <row r="4326" spans="1:15" x14ac:dyDescent="0.25">
      <c r="A4326">
        <v>279</v>
      </c>
      <c r="B4326">
        <v>20240802</v>
      </c>
      <c r="C4326">
        <v>1.1000000000000001</v>
      </c>
      <c r="D4326">
        <v>18.3</v>
      </c>
      <c r="E4326">
        <v>2530</v>
      </c>
      <c r="F4326">
        <v>0</v>
      </c>
      <c r="G4326">
        <v>1012.7</v>
      </c>
      <c r="H4326">
        <v>75</v>
      </c>
      <c r="I4326" s="101" t="s">
        <v>27</v>
      </c>
      <c r="J4326" s="1">
        <f>DATEVALUE(RIGHT(jaar_zip[[#This Row],[YYYYMMDD]],2)&amp;"-"&amp;MID(jaar_zip[[#This Row],[YYYYMMDD]],5,2)&amp;"-"&amp;LEFT(jaar_zip[[#This Row],[YYYYMMDD]],4))</f>
        <v>45506</v>
      </c>
      <c r="K4326" s="101" t="str">
        <f>IF(AND(VALUE(MONTH(jaar_zip[[#This Row],[Datum]]))=1,VALUE(WEEKNUM(jaar_zip[[#This Row],[Datum]],21))&gt;51),RIGHT(YEAR(jaar_zip[[#This Row],[Datum]])-1,2),RIGHT(YEAR(jaar_zip[[#This Row],[Datum]]),2))&amp;"-"&amp; TEXT(WEEKNUM(jaar_zip[[#This Row],[Datum]],21),"00")</f>
        <v>24-31</v>
      </c>
      <c r="L4326" s="101">
        <f>MONTH(jaar_zip[[#This Row],[Datum]])</f>
        <v>8</v>
      </c>
      <c r="M4326" s="101">
        <f>IF(ISNUMBER(jaar_zip[[#This Row],[etmaaltemperatuur]]),IF(jaar_zip[[#This Row],[etmaaltemperatuur]]&lt;stookgrens,stookgrens-jaar_zip[[#This Row],[etmaaltemperatuur]],0),"")</f>
        <v>0</v>
      </c>
      <c r="N4326" s="101">
        <f>IF(ISNUMBER(jaar_zip[[#This Row],[graaddagen]]),IF(OR(MONTH(jaar_zip[[#This Row],[Datum]])=1,MONTH(jaar_zip[[#This Row],[Datum]])=2,MONTH(jaar_zip[[#This Row],[Datum]])=11,MONTH(jaar_zip[[#This Row],[Datum]])=12),1.1,IF(OR(MONTH(jaar_zip[[#This Row],[Datum]])=3,MONTH(jaar_zip[[#This Row],[Datum]])=10),1,0.8))*jaar_zip[[#This Row],[graaddagen]],"")</f>
        <v>0</v>
      </c>
      <c r="O4326" s="101">
        <f>IF(ISNUMBER(jaar_zip[[#This Row],[etmaaltemperatuur]]),IF(jaar_zip[[#This Row],[etmaaltemperatuur]]&gt;stookgrens,jaar_zip[[#This Row],[etmaaltemperatuur]]-stookgrens,0),"")</f>
        <v>0.30000000000000071</v>
      </c>
    </row>
    <row r="4327" spans="1:15" x14ac:dyDescent="0.25">
      <c r="A4327">
        <v>279</v>
      </c>
      <c r="B4327">
        <v>20240803</v>
      </c>
      <c r="C4327">
        <v>2.8</v>
      </c>
      <c r="D4327">
        <v>19.399999999999999</v>
      </c>
      <c r="E4327">
        <v>1640</v>
      </c>
      <c r="F4327">
        <v>9</v>
      </c>
      <c r="G4327">
        <v>1010.9</v>
      </c>
      <c r="H4327">
        <v>82</v>
      </c>
      <c r="I4327" s="101" t="s">
        <v>27</v>
      </c>
      <c r="J4327" s="1">
        <f>DATEVALUE(RIGHT(jaar_zip[[#This Row],[YYYYMMDD]],2)&amp;"-"&amp;MID(jaar_zip[[#This Row],[YYYYMMDD]],5,2)&amp;"-"&amp;LEFT(jaar_zip[[#This Row],[YYYYMMDD]],4))</f>
        <v>45507</v>
      </c>
      <c r="K4327" s="101" t="str">
        <f>IF(AND(VALUE(MONTH(jaar_zip[[#This Row],[Datum]]))=1,VALUE(WEEKNUM(jaar_zip[[#This Row],[Datum]],21))&gt;51),RIGHT(YEAR(jaar_zip[[#This Row],[Datum]])-1,2),RIGHT(YEAR(jaar_zip[[#This Row],[Datum]]),2))&amp;"-"&amp; TEXT(WEEKNUM(jaar_zip[[#This Row],[Datum]],21),"00")</f>
        <v>24-31</v>
      </c>
      <c r="L4327" s="101">
        <f>MONTH(jaar_zip[[#This Row],[Datum]])</f>
        <v>8</v>
      </c>
      <c r="M4327" s="101">
        <f>IF(ISNUMBER(jaar_zip[[#This Row],[etmaaltemperatuur]]),IF(jaar_zip[[#This Row],[etmaaltemperatuur]]&lt;stookgrens,stookgrens-jaar_zip[[#This Row],[etmaaltemperatuur]],0),"")</f>
        <v>0</v>
      </c>
      <c r="N4327" s="101">
        <f>IF(ISNUMBER(jaar_zip[[#This Row],[graaddagen]]),IF(OR(MONTH(jaar_zip[[#This Row],[Datum]])=1,MONTH(jaar_zip[[#This Row],[Datum]])=2,MONTH(jaar_zip[[#This Row],[Datum]])=11,MONTH(jaar_zip[[#This Row],[Datum]])=12),1.1,IF(OR(MONTH(jaar_zip[[#This Row],[Datum]])=3,MONTH(jaar_zip[[#This Row],[Datum]])=10),1,0.8))*jaar_zip[[#This Row],[graaddagen]],"")</f>
        <v>0</v>
      </c>
      <c r="O4327" s="101">
        <f>IF(ISNUMBER(jaar_zip[[#This Row],[etmaaltemperatuur]]),IF(jaar_zip[[#This Row],[etmaaltemperatuur]]&gt;stookgrens,jaar_zip[[#This Row],[etmaaltemperatuur]]-stookgrens,0),"")</f>
        <v>1.3999999999999986</v>
      </c>
    </row>
    <row r="4328" spans="1:15" x14ac:dyDescent="0.25">
      <c r="A4328">
        <v>279</v>
      </c>
      <c r="B4328">
        <v>20240804</v>
      </c>
      <c r="C4328">
        <v>2.6</v>
      </c>
      <c r="D4328">
        <v>17.3</v>
      </c>
      <c r="E4328">
        <v>1577</v>
      </c>
      <c r="F4328">
        <v>0</v>
      </c>
      <c r="G4328">
        <v>1014.2</v>
      </c>
      <c r="H4328">
        <v>78</v>
      </c>
      <c r="I4328" s="101" t="s">
        <v>27</v>
      </c>
      <c r="J4328" s="1">
        <f>DATEVALUE(RIGHT(jaar_zip[[#This Row],[YYYYMMDD]],2)&amp;"-"&amp;MID(jaar_zip[[#This Row],[YYYYMMDD]],5,2)&amp;"-"&amp;LEFT(jaar_zip[[#This Row],[YYYYMMDD]],4))</f>
        <v>45508</v>
      </c>
      <c r="K4328" s="101" t="str">
        <f>IF(AND(VALUE(MONTH(jaar_zip[[#This Row],[Datum]]))=1,VALUE(WEEKNUM(jaar_zip[[#This Row],[Datum]],21))&gt;51),RIGHT(YEAR(jaar_zip[[#This Row],[Datum]])-1,2),RIGHT(YEAR(jaar_zip[[#This Row],[Datum]]),2))&amp;"-"&amp; TEXT(WEEKNUM(jaar_zip[[#This Row],[Datum]],21),"00")</f>
        <v>24-31</v>
      </c>
      <c r="L4328" s="101">
        <f>MONTH(jaar_zip[[#This Row],[Datum]])</f>
        <v>8</v>
      </c>
      <c r="M4328" s="101">
        <f>IF(ISNUMBER(jaar_zip[[#This Row],[etmaaltemperatuur]]),IF(jaar_zip[[#This Row],[etmaaltemperatuur]]&lt;stookgrens,stookgrens-jaar_zip[[#This Row],[etmaaltemperatuur]],0),"")</f>
        <v>0.69999999999999929</v>
      </c>
      <c r="N4328" s="101">
        <f>IF(ISNUMBER(jaar_zip[[#This Row],[graaddagen]]),IF(OR(MONTH(jaar_zip[[#This Row],[Datum]])=1,MONTH(jaar_zip[[#This Row],[Datum]])=2,MONTH(jaar_zip[[#This Row],[Datum]])=11,MONTH(jaar_zip[[#This Row],[Datum]])=12),1.1,IF(OR(MONTH(jaar_zip[[#This Row],[Datum]])=3,MONTH(jaar_zip[[#This Row],[Datum]])=10),1,0.8))*jaar_zip[[#This Row],[graaddagen]],"")</f>
        <v>0.5599999999999995</v>
      </c>
      <c r="O4328" s="101">
        <f>IF(ISNUMBER(jaar_zip[[#This Row],[etmaaltemperatuur]]),IF(jaar_zip[[#This Row],[etmaaltemperatuur]]&gt;stookgrens,jaar_zip[[#This Row],[etmaaltemperatuur]]-stookgrens,0),"")</f>
        <v>0</v>
      </c>
    </row>
    <row r="4329" spans="1:15" x14ac:dyDescent="0.25">
      <c r="A4329">
        <v>279</v>
      </c>
      <c r="B4329">
        <v>20240805</v>
      </c>
      <c r="C4329">
        <v>1.7</v>
      </c>
      <c r="D4329">
        <v>18.899999999999999</v>
      </c>
      <c r="E4329">
        <v>1996</v>
      </c>
      <c r="F4329">
        <v>0</v>
      </c>
      <c r="G4329">
        <v>1014.1</v>
      </c>
      <c r="H4329">
        <v>77</v>
      </c>
      <c r="I4329" s="101" t="s">
        <v>27</v>
      </c>
      <c r="J4329" s="1">
        <f>DATEVALUE(RIGHT(jaar_zip[[#This Row],[YYYYMMDD]],2)&amp;"-"&amp;MID(jaar_zip[[#This Row],[YYYYMMDD]],5,2)&amp;"-"&amp;LEFT(jaar_zip[[#This Row],[YYYYMMDD]],4))</f>
        <v>45509</v>
      </c>
      <c r="K4329" s="101" t="str">
        <f>IF(AND(VALUE(MONTH(jaar_zip[[#This Row],[Datum]]))=1,VALUE(WEEKNUM(jaar_zip[[#This Row],[Datum]],21))&gt;51),RIGHT(YEAR(jaar_zip[[#This Row],[Datum]])-1,2),RIGHT(YEAR(jaar_zip[[#This Row],[Datum]]),2))&amp;"-"&amp; TEXT(WEEKNUM(jaar_zip[[#This Row],[Datum]],21),"00")</f>
        <v>24-32</v>
      </c>
      <c r="L4329" s="101">
        <f>MONTH(jaar_zip[[#This Row],[Datum]])</f>
        <v>8</v>
      </c>
      <c r="M4329" s="101">
        <f>IF(ISNUMBER(jaar_zip[[#This Row],[etmaaltemperatuur]]),IF(jaar_zip[[#This Row],[etmaaltemperatuur]]&lt;stookgrens,stookgrens-jaar_zip[[#This Row],[etmaaltemperatuur]],0),"")</f>
        <v>0</v>
      </c>
      <c r="N4329" s="101">
        <f>IF(ISNUMBER(jaar_zip[[#This Row],[graaddagen]]),IF(OR(MONTH(jaar_zip[[#This Row],[Datum]])=1,MONTH(jaar_zip[[#This Row],[Datum]])=2,MONTH(jaar_zip[[#This Row],[Datum]])=11,MONTH(jaar_zip[[#This Row],[Datum]])=12),1.1,IF(OR(MONTH(jaar_zip[[#This Row],[Datum]])=3,MONTH(jaar_zip[[#This Row],[Datum]])=10),1,0.8))*jaar_zip[[#This Row],[graaddagen]],"")</f>
        <v>0</v>
      </c>
      <c r="O4329" s="101">
        <f>IF(ISNUMBER(jaar_zip[[#This Row],[etmaaltemperatuur]]),IF(jaar_zip[[#This Row],[etmaaltemperatuur]]&gt;stookgrens,jaar_zip[[#This Row],[etmaaltemperatuur]]-stookgrens,0),"")</f>
        <v>0.89999999999999858</v>
      </c>
    </row>
    <row r="4330" spans="1:15" x14ac:dyDescent="0.25">
      <c r="A4330">
        <v>279</v>
      </c>
      <c r="B4330">
        <v>20240806</v>
      </c>
      <c r="C4330">
        <v>1.6</v>
      </c>
      <c r="D4330">
        <v>20.9</v>
      </c>
      <c r="E4330">
        <v>2428</v>
      </c>
      <c r="F4330">
        <v>0</v>
      </c>
      <c r="G4330">
        <v>1010.8</v>
      </c>
      <c r="H4330">
        <v>73</v>
      </c>
      <c r="I4330" s="101" t="s">
        <v>27</v>
      </c>
      <c r="J4330" s="1">
        <f>DATEVALUE(RIGHT(jaar_zip[[#This Row],[YYYYMMDD]],2)&amp;"-"&amp;MID(jaar_zip[[#This Row],[YYYYMMDD]],5,2)&amp;"-"&amp;LEFT(jaar_zip[[#This Row],[YYYYMMDD]],4))</f>
        <v>45510</v>
      </c>
      <c r="K4330" s="101" t="str">
        <f>IF(AND(VALUE(MONTH(jaar_zip[[#This Row],[Datum]]))=1,VALUE(WEEKNUM(jaar_zip[[#This Row],[Datum]],21))&gt;51),RIGHT(YEAR(jaar_zip[[#This Row],[Datum]])-1,2),RIGHT(YEAR(jaar_zip[[#This Row],[Datum]]),2))&amp;"-"&amp; TEXT(WEEKNUM(jaar_zip[[#This Row],[Datum]],21),"00")</f>
        <v>24-32</v>
      </c>
      <c r="L4330" s="101">
        <f>MONTH(jaar_zip[[#This Row],[Datum]])</f>
        <v>8</v>
      </c>
      <c r="M4330" s="101">
        <f>IF(ISNUMBER(jaar_zip[[#This Row],[etmaaltemperatuur]]),IF(jaar_zip[[#This Row],[etmaaltemperatuur]]&lt;stookgrens,stookgrens-jaar_zip[[#This Row],[etmaaltemperatuur]],0),"")</f>
        <v>0</v>
      </c>
      <c r="N4330" s="101">
        <f>IF(ISNUMBER(jaar_zip[[#This Row],[graaddagen]]),IF(OR(MONTH(jaar_zip[[#This Row],[Datum]])=1,MONTH(jaar_zip[[#This Row],[Datum]])=2,MONTH(jaar_zip[[#This Row],[Datum]])=11,MONTH(jaar_zip[[#This Row],[Datum]])=12),1.1,IF(OR(MONTH(jaar_zip[[#This Row],[Datum]])=3,MONTH(jaar_zip[[#This Row],[Datum]])=10),1,0.8))*jaar_zip[[#This Row],[graaddagen]],"")</f>
        <v>0</v>
      </c>
      <c r="O4330" s="101">
        <f>IF(ISNUMBER(jaar_zip[[#This Row],[etmaaltemperatuur]]),IF(jaar_zip[[#This Row],[etmaaltemperatuur]]&gt;stookgrens,jaar_zip[[#This Row],[etmaaltemperatuur]]-stookgrens,0),"")</f>
        <v>2.8999999999999986</v>
      </c>
    </row>
    <row r="4331" spans="1:15" x14ac:dyDescent="0.25">
      <c r="A4331">
        <v>279</v>
      </c>
      <c r="B4331">
        <v>20240807</v>
      </c>
      <c r="C4331">
        <v>2.1</v>
      </c>
      <c r="D4331">
        <v>17.899999999999999</v>
      </c>
      <c r="E4331">
        <v>1285</v>
      </c>
      <c r="F4331">
        <v>2.2999999999999998</v>
      </c>
      <c r="G4331">
        <v>1011.8</v>
      </c>
      <c r="H4331">
        <v>83</v>
      </c>
      <c r="I4331" s="101" t="s">
        <v>27</v>
      </c>
      <c r="J4331" s="1">
        <f>DATEVALUE(RIGHT(jaar_zip[[#This Row],[YYYYMMDD]],2)&amp;"-"&amp;MID(jaar_zip[[#This Row],[YYYYMMDD]],5,2)&amp;"-"&amp;LEFT(jaar_zip[[#This Row],[YYYYMMDD]],4))</f>
        <v>45511</v>
      </c>
      <c r="K4331" s="101" t="str">
        <f>IF(AND(VALUE(MONTH(jaar_zip[[#This Row],[Datum]]))=1,VALUE(WEEKNUM(jaar_zip[[#This Row],[Datum]],21))&gt;51),RIGHT(YEAR(jaar_zip[[#This Row],[Datum]])-1,2),RIGHT(YEAR(jaar_zip[[#This Row],[Datum]]),2))&amp;"-"&amp; TEXT(WEEKNUM(jaar_zip[[#This Row],[Datum]],21),"00")</f>
        <v>24-32</v>
      </c>
      <c r="L4331" s="101">
        <f>MONTH(jaar_zip[[#This Row],[Datum]])</f>
        <v>8</v>
      </c>
      <c r="M4331" s="101">
        <f>IF(ISNUMBER(jaar_zip[[#This Row],[etmaaltemperatuur]]),IF(jaar_zip[[#This Row],[etmaaltemperatuur]]&lt;stookgrens,stookgrens-jaar_zip[[#This Row],[etmaaltemperatuur]],0),"")</f>
        <v>0.10000000000000142</v>
      </c>
      <c r="N4331" s="101">
        <f>IF(ISNUMBER(jaar_zip[[#This Row],[graaddagen]]),IF(OR(MONTH(jaar_zip[[#This Row],[Datum]])=1,MONTH(jaar_zip[[#This Row],[Datum]])=2,MONTH(jaar_zip[[#This Row],[Datum]])=11,MONTH(jaar_zip[[#This Row],[Datum]])=12),1.1,IF(OR(MONTH(jaar_zip[[#This Row],[Datum]])=3,MONTH(jaar_zip[[#This Row],[Datum]])=10),1,0.8))*jaar_zip[[#This Row],[graaddagen]],"")</f>
        <v>8.000000000000114E-2</v>
      </c>
      <c r="O4331" s="101">
        <f>IF(ISNUMBER(jaar_zip[[#This Row],[etmaaltemperatuur]]),IF(jaar_zip[[#This Row],[etmaaltemperatuur]]&gt;stookgrens,jaar_zip[[#This Row],[etmaaltemperatuur]]-stookgrens,0),"")</f>
        <v>0</v>
      </c>
    </row>
    <row r="4332" spans="1:15" x14ac:dyDescent="0.25">
      <c r="A4332">
        <v>279</v>
      </c>
      <c r="B4332">
        <v>20240808</v>
      </c>
      <c r="C4332">
        <v>3.2</v>
      </c>
      <c r="D4332">
        <v>19.2</v>
      </c>
      <c r="E4332">
        <v>1813</v>
      </c>
      <c r="F4332">
        <v>-0.1</v>
      </c>
      <c r="G4332">
        <v>1014.7</v>
      </c>
      <c r="H4332">
        <v>72</v>
      </c>
      <c r="I4332" s="101" t="s">
        <v>27</v>
      </c>
      <c r="J4332" s="1">
        <f>DATEVALUE(RIGHT(jaar_zip[[#This Row],[YYYYMMDD]],2)&amp;"-"&amp;MID(jaar_zip[[#This Row],[YYYYMMDD]],5,2)&amp;"-"&amp;LEFT(jaar_zip[[#This Row],[YYYYMMDD]],4))</f>
        <v>45512</v>
      </c>
      <c r="K4332" s="101" t="str">
        <f>IF(AND(VALUE(MONTH(jaar_zip[[#This Row],[Datum]]))=1,VALUE(WEEKNUM(jaar_zip[[#This Row],[Datum]],21))&gt;51),RIGHT(YEAR(jaar_zip[[#This Row],[Datum]])-1,2),RIGHT(YEAR(jaar_zip[[#This Row],[Datum]]),2))&amp;"-"&amp; TEXT(WEEKNUM(jaar_zip[[#This Row],[Datum]],21),"00")</f>
        <v>24-32</v>
      </c>
      <c r="L4332" s="101">
        <f>MONTH(jaar_zip[[#This Row],[Datum]])</f>
        <v>8</v>
      </c>
      <c r="M4332" s="101">
        <f>IF(ISNUMBER(jaar_zip[[#This Row],[etmaaltemperatuur]]),IF(jaar_zip[[#This Row],[etmaaltemperatuur]]&lt;stookgrens,stookgrens-jaar_zip[[#This Row],[etmaaltemperatuur]],0),"")</f>
        <v>0</v>
      </c>
      <c r="N4332" s="101">
        <f>IF(ISNUMBER(jaar_zip[[#This Row],[graaddagen]]),IF(OR(MONTH(jaar_zip[[#This Row],[Datum]])=1,MONTH(jaar_zip[[#This Row],[Datum]])=2,MONTH(jaar_zip[[#This Row],[Datum]])=11,MONTH(jaar_zip[[#This Row],[Datum]])=12),1.1,IF(OR(MONTH(jaar_zip[[#This Row],[Datum]])=3,MONTH(jaar_zip[[#This Row],[Datum]])=10),1,0.8))*jaar_zip[[#This Row],[graaddagen]],"")</f>
        <v>0</v>
      </c>
      <c r="O4332" s="101">
        <f>IF(ISNUMBER(jaar_zip[[#This Row],[etmaaltemperatuur]]),IF(jaar_zip[[#This Row],[etmaaltemperatuur]]&gt;stookgrens,jaar_zip[[#This Row],[etmaaltemperatuur]]-stookgrens,0),"")</f>
        <v>1.1999999999999993</v>
      </c>
    </row>
    <row r="4333" spans="1:15" x14ac:dyDescent="0.25">
      <c r="A4333">
        <v>279</v>
      </c>
      <c r="B4333">
        <v>20240809</v>
      </c>
      <c r="C4333">
        <v>4.9000000000000004</v>
      </c>
      <c r="D4333">
        <v>18.7</v>
      </c>
      <c r="E4333">
        <v>1233</v>
      </c>
      <c r="F4333">
        <v>2.6</v>
      </c>
      <c r="G4333">
        <v>1013.2</v>
      </c>
      <c r="H4333">
        <v>82</v>
      </c>
      <c r="I4333" s="101" t="s">
        <v>27</v>
      </c>
      <c r="J4333" s="1">
        <f>DATEVALUE(RIGHT(jaar_zip[[#This Row],[YYYYMMDD]],2)&amp;"-"&amp;MID(jaar_zip[[#This Row],[YYYYMMDD]],5,2)&amp;"-"&amp;LEFT(jaar_zip[[#This Row],[YYYYMMDD]],4))</f>
        <v>45513</v>
      </c>
      <c r="K4333" s="101" t="str">
        <f>IF(AND(VALUE(MONTH(jaar_zip[[#This Row],[Datum]]))=1,VALUE(WEEKNUM(jaar_zip[[#This Row],[Datum]],21))&gt;51),RIGHT(YEAR(jaar_zip[[#This Row],[Datum]])-1,2),RIGHT(YEAR(jaar_zip[[#This Row],[Datum]]),2))&amp;"-"&amp; TEXT(WEEKNUM(jaar_zip[[#This Row],[Datum]],21),"00")</f>
        <v>24-32</v>
      </c>
      <c r="L4333" s="101">
        <f>MONTH(jaar_zip[[#This Row],[Datum]])</f>
        <v>8</v>
      </c>
      <c r="M4333" s="101">
        <f>IF(ISNUMBER(jaar_zip[[#This Row],[etmaaltemperatuur]]),IF(jaar_zip[[#This Row],[etmaaltemperatuur]]&lt;stookgrens,stookgrens-jaar_zip[[#This Row],[etmaaltemperatuur]],0),"")</f>
        <v>0</v>
      </c>
      <c r="N4333" s="101">
        <f>IF(ISNUMBER(jaar_zip[[#This Row],[graaddagen]]),IF(OR(MONTH(jaar_zip[[#This Row],[Datum]])=1,MONTH(jaar_zip[[#This Row],[Datum]])=2,MONTH(jaar_zip[[#This Row],[Datum]])=11,MONTH(jaar_zip[[#This Row],[Datum]])=12),1.1,IF(OR(MONTH(jaar_zip[[#This Row],[Datum]])=3,MONTH(jaar_zip[[#This Row],[Datum]])=10),1,0.8))*jaar_zip[[#This Row],[graaddagen]],"")</f>
        <v>0</v>
      </c>
      <c r="O4333" s="101">
        <f>IF(ISNUMBER(jaar_zip[[#This Row],[etmaaltemperatuur]]),IF(jaar_zip[[#This Row],[etmaaltemperatuur]]&gt;stookgrens,jaar_zip[[#This Row],[etmaaltemperatuur]]-stookgrens,0),"")</f>
        <v>0.69999999999999929</v>
      </c>
    </row>
    <row r="4334" spans="1:15" x14ac:dyDescent="0.25">
      <c r="A4334">
        <v>279</v>
      </c>
      <c r="B4334">
        <v>20240810</v>
      </c>
      <c r="C4334">
        <v>3.8</v>
      </c>
      <c r="D4334">
        <v>18.7</v>
      </c>
      <c r="E4334">
        <v>1872</v>
      </c>
      <c r="F4334">
        <v>-0.1</v>
      </c>
      <c r="G4334">
        <v>1019.2</v>
      </c>
      <c r="H4334">
        <v>75</v>
      </c>
      <c r="I4334" s="101" t="s">
        <v>27</v>
      </c>
      <c r="J4334" s="1">
        <f>DATEVALUE(RIGHT(jaar_zip[[#This Row],[YYYYMMDD]],2)&amp;"-"&amp;MID(jaar_zip[[#This Row],[YYYYMMDD]],5,2)&amp;"-"&amp;LEFT(jaar_zip[[#This Row],[YYYYMMDD]],4))</f>
        <v>45514</v>
      </c>
      <c r="K4334" s="101" t="str">
        <f>IF(AND(VALUE(MONTH(jaar_zip[[#This Row],[Datum]]))=1,VALUE(WEEKNUM(jaar_zip[[#This Row],[Datum]],21))&gt;51),RIGHT(YEAR(jaar_zip[[#This Row],[Datum]])-1,2),RIGHT(YEAR(jaar_zip[[#This Row],[Datum]]),2))&amp;"-"&amp; TEXT(WEEKNUM(jaar_zip[[#This Row],[Datum]],21),"00")</f>
        <v>24-32</v>
      </c>
      <c r="L4334" s="101">
        <f>MONTH(jaar_zip[[#This Row],[Datum]])</f>
        <v>8</v>
      </c>
      <c r="M4334" s="101">
        <f>IF(ISNUMBER(jaar_zip[[#This Row],[etmaaltemperatuur]]),IF(jaar_zip[[#This Row],[etmaaltemperatuur]]&lt;stookgrens,stookgrens-jaar_zip[[#This Row],[etmaaltemperatuur]],0),"")</f>
        <v>0</v>
      </c>
      <c r="N4334" s="101">
        <f>IF(ISNUMBER(jaar_zip[[#This Row],[graaddagen]]),IF(OR(MONTH(jaar_zip[[#This Row],[Datum]])=1,MONTH(jaar_zip[[#This Row],[Datum]])=2,MONTH(jaar_zip[[#This Row],[Datum]])=11,MONTH(jaar_zip[[#This Row],[Datum]])=12),1.1,IF(OR(MONTH(jaar_zip[[#This Row],[Datum]])=3,MONTH(jaar_zip[[#This Row],[Datum]])=10),1,0.8))*jaar_zip[[#This Row],[graaddagen]],"")</f>
        <v>0</v>
      </c>
      <c r="O4334" s="101">
        <f>IF(ISNUMBER(jaar_zip[[#This Row],[etmaaltemperatuur]]),IF(jaar_zip[[#This Row],[etmaaltemperatuur]]&gt;stookgrens,jaar_zip[[#This Row],[etmaaltemperatuur]]-stookgrens,0),"")</f>
        <v>0.69999999999999929</v>
      </c>
    </row>
    <row r="4335" spans="1:15" x14ac:dyDescent="0.25">
      <c r="A4335">
        <v>279</v>
      </c>
      <c r="B4335">
        <v>20240811</v>
      </c>
      <c r="C4335">
        <v>1.8</v>
      </c>
      <c r="D4335">
        <v>19.8</v>
      </c>
      <c r="E4335">
        <v>2373</v>
      </c>
      <c r="F4335">
        <v>0</v>
      </c>
      <c r="G4335">
        <v>1021.3</v>
      </c>
      <c r="H4335">
        <v>75</v>
      </c>
      <c r="I4335" s="101" t="s">
        <v>27</v>
      </c>
      <c r="J4335" s="1">
        <f>DATEVALUE(RIGHT(jaar_zip[[#This Row],[YYYYMMDD]],2)&amp;"-"&amp;MID(jaar_zip[[#This Row],[YYYYMMDD]],5,2)&amp;"-"&amp;LEFT(jaar_zip[[#This Row],[YYYYMMDD]],4))</f>
        <v>45515</v>
      </c>
      <c r="K4335" s="101" t="str">
        <f>IF(AND(VALUE(MONTH(jaar_zip[[#This Row],[Datum]]))=1,VALUE(WEEKNUM(jaar_zip[[#This Row],[Datum]],21))&gt;51),RIGHT(YEAR(jaar_zip[[#This Row],[Datum]])-1,2),RIGHT(YEAR(jaar_zip[[#This Row],[Datum]]),2))&amp;"-"&amp; TEXT(WEEKNUM(jaar_zip[[#This Row],[Datum]],21),"00")</f>
        <v>24-32</v>
      </c>
      <c r="L4335" s="101">
        <f>MONTH(jaar_zip[[#This Row],[Datum]])</f>
        <v>8</v>
      </c>
      <c r="M4335" s="101">
        <f>IF(ISNUMBER(jaar_zip[[#This Row],[etmaaltemperatuur]]),IF(jaar_zip[[#This Row],[etmaaltemperatuur]]&lt;stookgrens,stookgrens-jaar_zip[[#This Row],[etmaaltemperatuur]],0),"")</f>
        <v>0</v>
      </c>
      <c r="N4335" s="101">
        <f>IF(ISNUMBER(jaar_zip[[#This Row],[graaddagen]]),IF(OR(MONTH(jaar_zip[[#This Row],[Datum]])=1,MONTH(jaar_zip[[#This Row],[Datum]])=2,MONTH(jaar_zip[[#This Row],[Datum]])=11,MONTH(jaar_zip[[#This Row],[Datum]])=12),1.1,IF(OR(MONTH(jaar_zip[[#This Row],[Datum]])=3,MONTH(jaar_zip[[#This Row],[Datum]])=10),1,0.8))*jaar_zip[[#This Row],[graaddagen]],"")</f>
        <v>0</v>
      </c>
      <c r="O4335" s="101">
        <f>IF(ISNUMBER(jaar_zip[[#This Row],[etmaaltemperatuur]]),IF(jaar_zip[[#This Row],[etmaaltemperatuur]]&gt;stookgrens,jaar_zip[[#This Row],[etmaaltemperatuur]]-stookgrens,0),"")</f>
        <v>1.8000000000000007</v>
      </c>
    </row>
    <row r="4336" spans="1:15" x14ac:dyDescent="0.25">
      <c r="A4336">
        <v>279</v>
      </c>
      <c r="B4336">
        <v>20240812</v>
      </c>
      <c r="C4336">
        <v>3.6</v>
      </c>
      <c r="D4336">
        <v>21.4</v>
      </c>
      <c r="E4336">
        <v>2461</v>
      </c>
      <c r="F4336">
        <v>0</v>
      </c>
      <c r="G4336">
        <v>1013</v>
      </c>
      <c r="H4336">
        <v>70</v>
      </c>
      <c r="I4336" s="101" t="s">
        <v>27</v>
      </c>
      <c r="J4336" s="1">
        <f>DATEVALUE(RIGHT(jaar_zip[[#This Row],[YYYYMMDD]],2)&amp;"-"&amp;MID(jaar_zip[[#This Row],[YYYYMMDD]],5,2)&amp;"-"&amp;LEFT(jaar_zip[[#This Row],[YYYYMMDD]],4))</f>
        <v>45516</v>
      </c>
      <c r="K4336" s="101" t="str">
        <f>IF(AND(VALUE(MONTH(jaar_zip[[#This Row],[Datum]]))=1,VALUE(WEEKNUM(jaar_zip[[#This Row],[Datum]],21))&gt;51),RIGHT(YEAR(jaar_zip[[#This Row],[Datum]])-1,2),RIGHT(YEAR(jaar_zip[[#This Row],[Datum]]),2))&amp;"-"&amp; TEXT(WEEKNUM(jaar_zip[[#This Row],[Datum]],21),"00")</f>
        <v>24-33</v>
      </c>
      <c r="L4336" s="101">
        <f>MONTH(jaar_zip[[#This Row],[Datum]])</f>
        <v>8</v>
      </c>
      <c r="M4336" s="101">
        <f>IF(ISNUMBER(jaar_zip[[#This Row],[etmaaltemperatuur]]),IF(jaar_zip[[#This Row],[etmaaltemperatuur]]&lt;stookgrens,stookgrens-jaar_zip[[#This Row],[etmaaltemperatuur]],0),"")</f>
        <v>0</v>
      </c>
      <c r="N4336" s="101">
        <f>IF(ISNUMBER(jaar_zip[[#This Row],[graaddagen]]),IF(OR(MONTH(jaar_zip[[#This Row],[Datum]])=1,MONTH(jaar_zip[[#This Row],[Datum]])=2,MONTH(jaar_zip[[#This Row],[Datum]])=11,MONTH(jaar_zip[[#This Row],[Datum]])=12),1.1,IF(OR(MONTH(jaar_zip[[#This Row],[Datum]])=3,MONTH(jaar_zip[[#This Row],[Datum]])=10),1,0.8))*jaar_zip[[#This Row],[graaddagen]],"")</f>
        <v>0</v>
      </c>
      <c r="O4336" s="101">
        <f>IF(ISNUMBER(jaar_zip[[#This Row],[etmaaltemperatuur]]),IF(jaar_zip[[#This Row],[etmaaltemperatuur]]&gt;stookgrens,jaar_zip[[#This Row],[etmaaltemperatuur]]-stookgrens,0),"")</f>
        <v>3.3999999999999986</v>
      </c>
    </row>
    <row r="4337" spans="1:15" x14ac:dyDescent="0.25">
      <c r="A4337">
        <v>279</v>
      </c>
      <c r="B4337">
        <v>20240813</v>
      </c>
      <c r="C4337">
        <v>2.2999999999999998</v>
      </c>
      <c r="D4337">
        <v>25.1</v>
      </c>
      <c r="E4337">
        <v>2034</v>
      </c>
      <c r="F4337">
        <v>-0.1</v>
      </c>
      <c r="G4337">
        <v>1008.9</v>
      </c>
      <c r="H4337">
        <v>75</v>
      </c>
      <c r="I4337" s="101" t="s">
        <v>27</v>
      </c>
      <c r="J4337" s="1">
        <f>DATEVALUE(RIGHT(jaar_zip[[#This Row],[YYYYMMDD]],2)&amp;"-"&amp;MID(jaar_zip[[#This Row],[YYYYMMDD]],5,2)&amp;"-"&amp;LEFT(jaar_zip[[#This Row],[YYYYMMDD]],4))</f>
        <v>45517</v>
      </c>
      <c r="K4337" s="101" t="str">
        <f>IF(AND(VALUE(MONTH(jaar_zip[[#This Row],[Datum]]))=1,VALUE(WEEKNUM(jaar_zip[[#This Row],[Datum]],21))&gt;51),RIGHT(YEAR(jaar_zip[[#This Row],[Datum]])-1,2),RIGHT(YEAR(jaar_zip[[#This Row],[Datum]]),2))&amp;"-"&amp; TEXT(WEEKNUM(jaar_zip[[#This Row],[Datum]],21),"00")</f>
        <v>24-33</v>
      </c>
      <c r="L4337" s="101">
        <f>MONTH(jaar_zip[[#This Row],[Datum]])</f>
        <v>8</v>
      </c>
      <c r="M4337" s="101">
        <f>IF(ISNUMBER(jaar_zip[[#This Row],[etmaaltemperatuur]]),IF(jaar_zip[[#This Row],[etmaaltemperatuur]]&lt;stookgrens,stookgrens-jaar_zip[[#This Row],[etmaaltemperatuur]],0),"")</f>
        <v>0</v>
      </c>
      <c r="N4337" s="101">
        <f>IF(ISNUMBER(jaar_zip[[#This Row],[graaddagen]]),IF(OR(MONTH(jaar_zip[[#This Row],[Datum]])=1,MONTH(jaar_zip[[#This Row],[Datum]])=2,MONTH(jaar_zip[[#This Row],[Datum]])=11,MONTH(jaar_zip[[#This Row],[Datum]])=12),1.1,IF(OR(MONTH(jaar_zip[[#This Row],[Datum]])=3,MONTH(jaar_zip[[#This Row],[Datum]])=10),1,0.8))*jaar_zip[[#This Row],[graaddagen]],"")</f>
        <v>0</v>
      </c>
      <c r="O4337" s="101">
        <f>IF(ISNUMBER(jaar_zip[[#This Row],[etmaaltemperatuur]]),IF(jaar_zip[[#This Row],[etmaaltemperatuur]]&gt;stookgrens,jaar_zip[[#This Row],[etmaaltemperatuur]]-stookgrens,0),"")</f>
        <v>7.1000000000000014</v>
      </c>
    </row>
    <row r="4338" spans="1:15" x14ac:dyDescent="0.25">
      <c r="A4338">
        <v>279</v>
      </c>
      <c r="B4338">
        <v>20240814</v>
      </c>
      <c r="C4338">
        <v>1.8</v>
      </c>
      <c r="D4338">
        <v>21.1</v>
      </c>
      <c r="E4338">
        <v>1108</v>
      </c>
      <c r="F4338">
        <v>7.1</v>
      </c>
      <c r="G4338">
        <v>1011.8</v>
      </c>
      <c r="H4338">
        <v>86</v>
      </c>
      <c r="I4338" s="101" t="s">
        <v>27</v>
      </c>
      <c r="J4338" s="1">
        <f>DATEVALUE(RIGHT(jaar_zip[[#This Row],[YYYYMMDD]],2)&amp;"-"&amp;MID(jaar_zip[[#This Row],[YYYYMMDD]],5,2)&amp;"-"&amp;LEFT(jaar_zip[[#This Row],[YYYYMMDD]],4))</f>
        <v>45518</v>
      </c>
      <c r="K4338" s="101" t="str">
        <f>IF(AND(VALUE(MONTH(jaar_zip[[#This Row],[Datum]]))=1,VALUE(WEEKNUM(jaar_zip[[#This Row],[Datum]],21))&gt;51),RIGHT(YEAR(jaar_zip[[#This Row],[Datum]])-1,2),RIGHT(YEAR(jaar_zip[[#This Row],[Datum]]),2))&amp;"-"&amp; TEXT(WEEKNUM(jaar_zip[[#This Row],[Datum]],21),"00")</f>
        <v>24-33</v>
      </c>
      <c r="L4338" s="101">
        <f>MONTH(jaar_zip[[#This Row],[Datum]])</f>
        <v>8</v>
      </c>
      <c r="M4338" s="101">
        <f>IF(ISNUMBER(jaar_zip[[#This Row],[etmaaltemperatuur]]),IF(jaar_zip[[#This Row],[etmaaltemperatuur]]&lt;stookgrens,stookgrens-jaar_zip[[#This Row],[etmaaltemperatuur]],0),"")</f>
        <v>0</v>
      </c>
      <c r="N4338" s="101">
        <f>IF(ISNUMBER(jaar_zip[[#This Row],[graaddagen]]),IF(OR(MONTH(jaar_zip[[#This Row],[Datum]])=1,MONTH(jaar_zip[[#This Row],[Datum]])=2,MONTH(jaar_zip[[#This Row],[Datum]])=11,MONTH(jaar_zip[[#This Row],[Datum]])=12),1.1,IF(OR(MONTH(jaar_zip[[#This Row],[Datum]])=3,MONTH(jaar_zip[[#This Row],[Datum]])=10),1,0.8))*jaar_zip[[#This Row],[graaddagen]],"")</f>
        <v>0</v>
      </c>
      <c r="O4338" s="101">
        <f>IF(ISNUMBER(jaar_zip[[#This Row],[etmaaltemperatuur]]),IF(jaar_zip[[#This Row],[etmaaltemperatuur]]&gt;stookgrens,jaar_zip[[#This Row],[etmaaltemperatuur]]-stookgrens,0),"")</f>
        <v>3.1000000000000014</v>
      </c>
    </row>
    <row r="4339" spans="1:15" x14ac:dyDescent="0.25">
      <c r="A4339">
        <v>279</v>
      </c>
      <c r="B4339">
        <v>20240815</v>
      </c>
      <c r="C4339">
        <v>2.8</v>
      </c>
      <c r="D4339">
        <v>20.399999999999999</v>
      </c>
      <c r="E4339">
        <v>1323</v>
      </c>
      <c r="F4339">
        <v>0</v>
      </c>
      <c r="G4339">
        <v>1014.9</v>
      </c>
      <c r="H4339">
        <v>83</v>
      </c>
      <c r="I4339" s="101" t="s">
        <v>27</v>
      </c>
      <c r="J4339" s="1">
        <f>DATEVALUE(RIGHT(jaar_zip[[#This Row],[YYYYMMDD]],2)&amp;"-"&amp;MID(jaar_zip[[#This Row],[YYYYMMDD]],5,2)&amp;"-"&amp;LEFT(jaar_zip[[#This Row],[YYYYMMDD]],4))</f>
        <v>45519</v>
      </c>
      <c r="K4339" s="101" t="str">
        <f>IF(AND(VALUE(MONTH(jaar_zip[[#This Row],[Datum]]))=1,VALUE(WEEKNUM(jaar_zip[[#This Row],[Datum]],21))&gt;51),RIGHT(YEAR(jaar_zip[[#This Row],[Datum]])-1,2),RIGHT(YEAR(jaar_zip[[#This Row],[Datum]]),2))&amp;"-"&amp; TEXT(WEEKNUM(jaar_zip[[#This Row],[Datum]],21),"00")</f>
        <v>24-33</v>
      </c>
      <c r="L4339" s="101">
        <f>MONTH(jaar_zip[[#This Row],[Datum]])</f>
        <v>8</v>
      </c>
      <c r="M4339" s="101">
        <f>IF(ISNUMBER(jaar_zip[[#This Row],[etmaaltemperatuur]]),IF(jaar_zip[[#This Row],[etmaaltemperatuur]]&lt;stookgrens,stookgrens-jaar_zip[[#This Row],[etmaaltemperatuur]],0),"")</f>
        <v>0</v>
      </c>
      <c r="N4339" s="101">
        <f>IF(ISNUMBER(jaar_zip[[#This Row],[graaddagen]]),IF(OR(MONTH(jaar_zip[[#This Row],[Datum]])=1,MONTH(jaar_zip[[#This Row],[Datum]])=2,MONTH(jaar_zip[[#This Row],[Datum]])=11,MONTH(jaar_zip[[#This Row],[Datum]])=12),1.1,IF(OR(MONTH(jaar_zip[[#This Row],[Datum]])=3,MONTH(jaar_zip[[#This Row],[Datum]])=10),1,0.8))*jaar_zip[[#This Row],[graaddagen]],"")</f>
        <v>0</v>
      </c>
      <c r="O4339" s="101">
        <f>IF(ISNUMBER(jaar_zip[[#This Row],[etmaaltemperatuur]]),IF(jaar_zip[[#This Row],[etmaaltemperatuur]]&gt;stookgrens,jaar_zip[[#This Row],[etmaaltemperatuur]]-stookgrens,0),"")</f>
        <v>2.3999999999999986</v>
      </c>
    </row>
    <row r="4340" spans="1:15" x14ac:dyDescent="0.25">
      <c r="A4340">
        <v>279</v>
      </c>
      <c r="B4340">
        <v>20240816</v>
      </c>
      <c r="C4340">
        <v>2.8</v>
      </c>
      <c r="D4340">
        <v>18.899999999999999</v>
      </c>
      <c r="E4340">
        <v>687</v>
      </c>
      <c r="F4340">
        <v>2.5</v>
      </c>
      <c r="G4340">
        <v>1013.9</v>
      </c>
      <c r="H4340">
        <v>88</v>
      </c>
      <c r="I4340" s="101" t="s">
        <v>27</v>
      </c>
      <c r="J4340" s="1">
        <f>DATEVALUE(RIGHT(jaar_zip[[#This Row],[YYYYMMDD]],2)&amp;"-"&amp;MID(jaar_zip[[#This Row],[YYYYMMDD]],5,2)&amp;"-"&amp;LEFT(jaar_zip[[#This Row],[YYYYMMDD]],4))</f>
        <v>45520</v>
      </c>
      <c r="K4340" s="101" t="str">
        <f>IF(AND(VALUE(MONTH(jaar_zip[[#This Row],[Datum]]))=1,VALUE(WEEKNUM(jaar_zip[[#This Row],[Datum]],21))&gt;51),RIGHT(YEAR(jaar_zip[[#This Row],[Datum]])-1,2),RIGHT(YEAR(jaar_zip[[#This Row],[Datum]]),2))&amp;"-"&amp; TEXT(WEEKNUM(jaar_zip[[#This Row],[Datum]],21),"00")</f>
        <v>24-33</v>
      </c>
      <c r="L4340" s="101">
        <f>MONTH(jaar_zip[[#This Row],[Datum]])</f>
        <v>8</v>
      </c>
      <c r="M4340" s="101">
        <f>IF(ISNUMBER(jaar_zip[[#This Row],[etmaaltemperatuur]]),IF(jaar_zip[[#This Row],[etmaaltemperatuur]]&lt;stookgrens,stookgrens-jaar_zip[[#This Row],[etmaaltemperatuur]],0),"")</f>
        <v>0</v>
      </c>
      <c r="N4340" s="101">
        <f>IF(ISNUMBER(jaar_zip[[#This Row],[graaddagen]]),IF(OR(MONTH(jaar_zip[[#This Row],[Datum]])=1,MONTH(jaar_zip[[#This Row],[Datum]])=2,MONTH(jaar_zip[[#This Row],[Datum]])=11,MONTH(jaar_zip[[#This Row],[Datum]])=12),1.1,IF(OR(MONTH(jaar_zip[[#This Row],[Datum]])=3,MONTH(jaar_zip[[#This Row],[Datum]])=10),1,0.8))*jaar_zip[[#This Row],[graaddagen]],"")</f>
        <v>0</v>
      </c>
      <c r="O4340" s="101">
        <f>IF(ISNUMBER(jaar_zip[[#This Row],[etmaaltemperatuur]]),IF(jaar_zip[[#This Row],[etmaaltemperatuur]]&gt;stookgrens,jaar_zip[[#This Row],[etmaaltemperatuur]]-stookgrens,0),"")</f>
        <v>0.89999999999999858</v>
      </c>
    </row>
    <row r="4341" spans="1:15" x14ac:dyDescent="0.25">
      <c r="A4341">
        <v>279</v>
      </c>
      <c r="B4341">
        <v>20240817</v>
      </c>
      <c r="C4341">
        <v>1.6</v>
      </c>
      <c r="D4341">
        <v>17.7</v>
      </c>
      <c r="E4341">
        <v>2083</v>
      </c>
      <c r="F4341">
        <v>0</v>
      </c>
      <c r="G4341">
        <v>1013.2</v>
      </c>
      <c r="H4341">
        <v>75</v>
      </c>
      <c r="I4341" s="101" t="s">
        <v>27</v>
      </c>
      <c r="J4341" s="1">
        <f>DATEVALUE(RIGHT(jaar_zip[[#This Row],[YYYYMMDD]],2)&amp;"-"&amp;MID(jaar_zip[[#This Row],[YYYYMMDD]],5,2)&amp;"-"&amp;LEFT(jaar_zip[[#This Row],[YYYYMMDD]],4))</f>
        <v>45521</v>
      </c>
      <c r="K4341" s="101" t="str">
        <f>IF(AND(VALUE(MONTH(jaar_zip[[#This Row],[Datum]]))=1,VALUE(WEEKNUM(jaar_zip[[#This Row],[Datum]],21))&gt;51),RIGHT(YEAR(jaar_zip[[#This Row],[Datum]])-1,2),RIGHT(YEAR(jaar_zip[[#This Row],[Datum]]),2))&amp;"-"&amp; TEXT(WEEKNUM(jaar_zip[[#This Row],[Datum]],21),"00")</f>
        <v>24-33</v>
      </c>
      <c r="L4341" s="101">
        <f>MONTH(jaar_zip[[#This Row],[Datum]])</f>
        <v>8</v>
      </c>
      <c r="M4341" s="101">
        <f>IF(ISNUMBER(jaar_zip[[#This Row],[etmaaltemperatuur]]),IF(jaar_zip[[#This Row],[etmaaltemperatuur]]&lt;stookgrens,stookgrens-jaar_zip[[#This Row],[etmaaltemperatuur]],0),"")</f>
        <v>0.30000000000000071</v>
      </c>
      <c r="N4341" s="101">
        <f>IF(ISNUMBER(jaar_zip[[#This Row],[graaddagen]]),IF(OR(MONTH(jaar_zip[[#This Row],[Datum]])=1,MONTH(jaar_zip[[#This Row],[Datum]])=2,MONTH(jaar_zip[[#This Row],[Datum]])=11,MONTH(jaar_zip[[#This Row],[Datum]])=12),1.1,IF(OR(MONTH(jaar_zip[[#This Row],[Datum]])=3,MONTH(jaar_zip[[#This Row],[Datum]])=10),1,0.8))*jaar_zip[[#This Row],[graaddagen]],"")</f>
        <v>0.24000000000000057</v>
      </c>
      <c r="O4341" s="101">
        <f>IF(ISNUMBER(jaar_zip[[#This Row],[etmaaltemperatuur]]),IF(jaar_zip[[#This Row],[etmaaltemperatuur]]&gt;stookgrens,jaar_zip[[#This Row],[etmaaltemperatuur]]-stookgrens,0),"")</f>
        <v>0</v>
      </c>
    </row>
    <row r="4342" spans="1:15" x14ac:dyDescent="0.25">
      <c r="A4342">
        <v>279</v>
      </c>
      <c r="B4342">
        <v>20240818</v>
      </c>
      <c r="C4342">
        <v>2</v>
      </c>
      <c r="D4342">
        <v>17.2</v>
      </c>
      <c r="E4342">
        <v>1523</v>
      </c>
      <c r="F4342">
        <v>0</v>
      </c>
      <c r="G4342">
        <v>1012.9</v>
      </c>
      <c r="H4342">
        <v>78</v>
      </c>
      <c r="I4342" s="101" t="s">
        <v>27</v>
      </c>
      <c r="J4342" s="1">
        <f>DATEVALUE(RIGHT(jaar_zip[[#This Row],[YYYYMMDD]],2)&amp;"-"&amp;MID(jaar_zip[[#This Row],[YYYYMMDD]],5,2)&amp;"-"&amp;LEFT(jaar_zip[[#This Row],[YYYYMMDD]],4))</f>
        <v>45522</v>
      </c>
      <c r="K4342" s="101" t="str">
        <f>IF(AND(VALUE(MONTH(jaar_zip[[#This Row],[Datum]]))=1,VALUE(WEEKNUM(jaar_zip[[#This Row],[Datum]],21))&gt;51),RIGHT(YEAR(jaar_zip[[#This Row],[Datum]])-1,2),RIGHT(YEAR(jaar_zip[[#This Row],[Datum]]),2))&amp;"-"&amp; TEXT(WEEKNUM(jaar_zip[[#This Row],[Datum]],21),"00")</f>
        <v>24-33</v>
      </c>
      <c r="L4342" s="101">
        <f>MONTH(jaar_zip[[#This Row],[Datum]])</f>
        <v>8</v>
      </c>
      <c r="M4342" s="101">
        <f>IF(ISNUMBER(jaar_zip[[#This Row],[etmaaltemperatuur]]),IF(jaar_zip[[#This Row],[etmaaltemperatuur]]&lt;stookgrens,stookgrens-jaar_zip[[#This Row],[etmaaltemperatuur]],0),"")</f>
        <v>0.80000000000000071</v>
      </c>
      <c r="N4342" s="101">
        <f>IF(ISNUMBER(jaar_zip[[#This Row],[graaddagen]]),IF(OR(MONTH(jaar_zip[[#This Row],[Datum]])=1,MONTH(jaar_zip[[#This Row],[Datum]])=2,MONTH(jaar_zip[[#This Row],[Datum]])=11,MONTH(jaar_zip[[#This Row],[Datum]])=12),1.1,IF(OR(MONTH(jaar_zip[[#This Row],[Datum]])=3,MONTH(jaar_zip[[#This Row],[Datum]])=10),1,0.8))*jaar_zip[[#This Row],[graaddagen]],"")</f>
        <v>0.64000000000000057</v>
      </c>
      <c r="O4342" s="101">
        <f>IF(ISNUMBER(jaar_zip[[#This Row],[etmaaltemperatuur]]),IF(jaar_zip[[#This Row],[etmaaltemperatuur]]&gt;stookgrens,jaar_zip[[#This Row],[etmaaltemperatuur]]-stookgrens,0),"")</f>
        <v>0</v>
      </c>
    </row>
    <row r="4343" spans="1:15" x14ac:dyDescent="0.25">
      <c r="A4343">
        <v>279</v>
      </c>
      <c r="B4343">
        <v>20240819</v>
      </c>
      <c r="C4343">
        <v>1.9</v>
      </c>
      <c r="D4343">
        <v>16.899999999999999</v>
      </c>
      <c r="E4343">
        <v>2033</v>
      </c>
      <c r="F4343">
        <v>0</v>
      </c>
      <c r="G4343">
        <v>1017.4</v>
      </c>
      <c r="H4343">
        <v>76</v>
      </c>
      <c r="I4343" s="101" t="s">
        <v>27</v>
      </c>
      <c r="J4343" s="1">
        <f>DATEVALUE(RIGHT(jaar_zip[[#This Row],[YYYYMMDD]],2)&amp;"-"&amp;MID(jaar_zip[[#This Row],[YYYYMMDD]],5,2)&amp;"-"&amp;LEFT(jaar_zip[[#This Row],[YYYYMMDD]],4))</f>
        <v>45523</v>
      </c>
      <c r="K4343" s="101" t="str">
        <f>IF(AND(VALUE(MONTH(jaar_zip[[#This Row],[Datum]]))=1,VALUE(WEEKNUM(jaar_zip[[#This Row],[Datum]],21))&gt;51),RIGHT(YEAR(jaar_zip[[#This Row],[Datum]])-1,2),RIGHT(YEAR(jaar_zip[[#This Row],[Datum]]),2))&amp;"-"&amp; TEXT(WEEKNUM(jaar_zip[[#This Row],[Datum]],21),"00")</f>
        <v>24-34</v>
      </c>
      <c r="L4343" s="101">
        <f>MONTH(jaar_zip[[#This Row],[Datum]])</f>
        <v>8</v>
      </c>
      <c r="M4343" s="101">
        <f>IF(ISNUMBER(jaar_zip[[#This Row],[etmaaltemperatuur]]),IF(jaar_zip[[#This Row],[etmaaltemperatuur]]&lt;stookgrens,stookgrens-jaar_zip[[#This Row],[etmaaltemperatuur]],0),"")</f>
        <v>1.1000000000000014</v>
      </c>
      <c r="N4343" s="101">
        <f>IF(ISNUMBER(jaar_zip[[#This Row],[graaddagen]]),IF(OR(MONTH(jaar_zip[[#This Row],[Datum]])=1,MONTH(jaar_zip[[#This Row],[Datum]])=2,MONTH(jaar_zip[[#This Row],[Datum]])=11,MONTH(jaar_zip[[#This Row],[Datum]])=12),1.1,IF(OR(MONTH(jaar_zip[[#This Row],[Datum]])=3,MONTH(jaar_zip[[#This Row],[Datum]])=10),1,0.8))*jaar_zip[[#This Row],[graaddagen]],"")</f>
        <v>0.88000000000000123</v>
      </c>
      <c r="O4343" s="101">
        <f>IF(ISNUMBER(jaar_zip[[#This Row],[etmaaltemperatuur]]),IF(jaar_zip[[#This Row],[etmaaltemperatuur]]&gt;stookgrens,jaar_zip[[#This Row],[etmaaltemperatuur]]-stookgrens,0),"")</f>
        <v>0</v>
      </c>
    </row>
    <row r="4344" spans="1:15" x14ac:dyDescent="0.25">
      <c r="A4344">
        <v>279</v>
      </c>
      <c r="B4344">
        <v>20240820</v>
      </c>
      <c r="C4344">
        <v>4</v>
      </c>
      <c r="D4344">
        <v>18.7</v>
      </c>
      <c r="E4344">
        <v>1694</v>
      </c>
      <c r="F4344">
        <v>9.9</v>
      </c>
      <c r="G4344">
        <v>1010.7</v>
      </c>
      <c r="H4344">
        <v>79</v>
      </c>
      <c r="I4344" s="101" t="s">
        <v>27</v>
      </c>
      <c r="J4344" s="1">
        <f>DATEVALUE(RIGHT(jaar_zip[[#This Row],[YYYYMMDD]],2)&amp;"-"&amp;MID(jaar_zip[[#This Row],[YYYYMMDD]],5,2)&amp;"-"&amp;LEFT(jaar_zip[[#This Row],[YYYYMMDD]],4))</f>
        <v>45524</v>
      </c>
      <c r="K4344" s="101" t="str">
        <f>IF(AND(VALUE(MONTH(jaar_zip[[#This Row],[Datum]]))=1,VALUE(WEEKNUM(jaar_zip[[#This Row],[Datum]],21))&gt;51),RIGHT(YEAR(jaar_zip[[#This Row],[Datum]])-1,2),RIGHT(YEAR(jaar_zip[[#This Row],[Datum]]),2))&amp;"-"&amp; TEXT(WEEKNUM(jaar_zip[[#This Row],[Datum]],21),"00")</f>
        <v>24-34</v>
      </c>
      <c r="L4344" s="101">
        <f>MONTH(jaar_zip[[#This Row],[Datum]])</f>
        <v>8</v>
      </c>
      <c r="M4344" s="101">
        <f>IF(ISNUMBER(jaar_zip[[#This Row],[etmaaltemperatuur]]),IF(jaar_zip[[#This Row],[etmaaltemperatuur]]&lt;stookgrens,stookgrens-jaar_zip[[#This Row],[etmaaltemperatuur]],0),"")</f>
        <v>0</v>
      </c>
      <c r="N4344" s="101">
        <f>IF(ISNUMBER(jaar_zip[[#This Row],[graaddagen]]),IF(OR(MONTH(jaar_zip[[#This Row],[Datum]])=1,MONTH(jaar_zip[[#This Row],[Datum]])=2,MONTH(jaar_zip[[#This Row],[Datum]])=11,MONTH(jaar_zip[[#This Row],[Datum]])=12),1.1,IF(OR(MONTH(jaar_zip[[#This Row],[Datum]])=3,MONTH(jaar_zip[[#This Row],[Datum]])=10),1,0.8))*jaar_zip[[#This Row],[graaddagen]],"")</f>
        <v>0</v>
      </c>
      <c r="O4344" s="101">
        <f>IF(ISNUMBER(jaar_zip[[#This Row],[etmaaltemperatuur]]),IF(jaar_zip[[#This Row],[etmaaltemperatuur]]&gt;stookgrens,jaar_zip[[#This Row],[etmaaltemperatuur]]-stookgrens,0),"")</f>
        <v>0.69999999999999929</v>
      </c>
    </row>
    <row r="4345" spans="1:15" x14ac:dyDescent="0.25">
      <c r="A4345">
        <v>279</v>
      </c>
      <c r="B4345">
        <v>20240821</v>
      </c>
      <c r="C4345">
        <v>4.5999999999999996</v>
      </c>
      <c r="D4345">
        <v>15.4</v>
      </c>
      <c r="E4345">
        <v>1749</v>
      </c>
      <c r="F4345">
        <v>0.1</v>
      </c>
      <c r="G4345">
        <v>1014.5</v>
      </c>
      <c r="H4345">
        <v>74</v>
      </c>
      <c r="I4345" s="101" t="s">
        <v>27</v>
      </c>
      <c r="J4345" s="1">
        <f>DATEVALUE(RIGHT(jaar_zip[[#This Row],[YYYYMMDD]],2)&amp;"-"&amp;MID(jaar_zip[[#This Row],[YYYYMMDD]],5,2)&amp;"-"&amp;LEFT(jaar_zip[[#This Row],[YYYYMMDD]],4))</f>
        <v>45525</v>
      </c>
      <c r="K4345" s="101" t="str">
        <f>IF(AND(VALUE(MONTH(jaar_zip[[#This Row],[Datum]]))=1,VALUE(WEEKNUM(jaar_zip[[#This Row],[Datum]],21))&gt;51),RIGHT(YEAR(jaar_zip[[#This Row],[Datum]])-1,2),RIGHT(YEAR(jaar_zip[[#This Row],[Datum]]),2))&amp;"-"&amp; TEXT(WEEKNUM(jaar_zip[[#This Row],[Datum]],21),"00")</f>
        <v>24-34</v>
      </c>
      <c r="L4345" s="101">
        <f>MONTH(jaar_zip[[#This Row],[Datum]])</f>
        <v>8</v>
      </c>
      <c r="M4345" s="101">
        <f>IF(ISNUMBER(jaar_zip[[#This Row],[etmaaltemperatuur]]),IF(jaar_zip[[#This Row],[etmaaltemperatuur]]&lt;stookgrens,stookgrens-jaar_zip[[#This Row],[etmaaltemperatuur]],0),"")</f>
        <v>2.5999999999999996</v>
      </c>
      <c r="N4345" s="101">
        <f>IF(ISNUMBER(jaar_zip[[#This Row],[graaddagen]]),IF(OR(MONTH(jaar_zip[[#This Row],[Datum]])=1,MONTH(jaar_zip[[#This Row],[Datum]])=2,MONTH(jaar_zip[[#This Row],[Datum]])=11,MONTH(jaar_zip[[#This Row],[Datum]])=12),1.1,IF(OR(MONTH(jaar_zip[[#This Row],[Datum]])=3,MONTH(jaar_zip[[#This Row],[Datum]])=10),1,0.8))*jaar_zip[[#This Row],[graaddagen]],"")</f>
        <v>2.0799999999999996</v>
      </c>
      <c r="O4345" s="101">
        <f>IF(ISNUMBER(jaar_zip[[#This Row],[etmaaltemperatuur]]),IF(jaar_zip[[#This Row],[etmaaltemperatuur]]&gt;stookgrens,jaar_zip[[#This Row],[etmaaltemperatuur]]-stookgrens,0),"")</f>
        <v>0</v>
      </c>
    </row>
    <row r="4346" spans="1:15" x14ac:dyDescent="0.25">
      <c r="A4346">
        <v>279</v>
      </c>
      <c r="B4346">
        <v>20240822</v>
      </c>
      <c r="C4346">
        <v>5.3</v>
      </c>
      <c r="D4346">
        <v>17.899999999999999</v>
      </c>
      <c r="E4346">
        <v>1338</v>
      </c>
      <c r="F4346">
        <v>0</v>
      </c>
      <c r="G4346">
        <v>1009.1</v>
      </c>
      <c r="H4346">
        <v>68</v>
      </c>
      <c r="I4346" s="101" t="s">
        <v>27</v>
      </c>
      <c r="J4346" s="1">
        <f>DATEVALUE(RIGHT(jaar_zip[[#This Row],[YYYYMMDD]],2)&amp;"-"&amp;MID(jaar_zip[[#This Row],[YYYYMMDD]],5,2)&amp;"-"&amp;LEFT(jaar_zip[[#This Row],[YYYYMMDD]],4))</f>
        <v>45526</v>
      </c>
      <c r="K4346" s="101" t="str">
        <f>IF(AND(VALUE(MONTH(jaar_zip[[#This Row],[Datum]]))=1,VALUE(WEEKNUM(jaar_zip[[#This Row],[Datum]],21))&gt;51),RIGHT(YEAR(jaar_zip[[#This Row],[Datum]])-1,2),RIGHT(YEAR(jaar_zip[[#This Row],[Datum]]),2))&amp;"-"&amp; TEXT(WEEKNUM(jaar_zip[[#This Row],[Datum]],21),"00")</f>
        <v>24-34</v>
      </c>
      <c r="L4346" s="101">
        <f>MONTH(jaar_zip[[#This Row],[Datum]])</f>
        <v>8</v>
      </c>
      <c r="M4346" s="101">
        <f>IF(ISNUMBER(jaar_zip[[#This Row],[etmaaltemperatuur]]),IF(jaar_zip[[#This Row],[etmaaltemperatuur]]&lt;stookgrens,stookgrens-jaar_zip[[#This Row],[etmaaltemperatuur]],0),"")</f>
        <v>0.10000000000000142</v>
      </c>
      <c r="N4346" s="101">
        <f>IF(ISNUMBER(jaar_zip[[#This Row],[graaddagen]]),IF(OR(MONTH(jaar_zip[[#This Row],[Datum]])=1,MONTH(jaar_zip[[#This Row],[Datum]])=2,MONTH(jaar_zip[[#This Row],[Datum]])=11,MONTH(jaar_zip[[#This Row],[Datum]])=12),1.1,IF(OR(MONTH(jaar_zip[[#This Row],[Datum]])=3,MONTH(jaar_zip[[#This Row],[Datum]])=10),1,0.8))*jaar_zip[[#This Row],[graaddagen]],"")</f>
        <v>8.000000000000114E-2</v>
      </c>
      <c r="O4346" s="101">
        <f>IF(ISNUMBER(jaar_zip[[#This Row],[etmaaltemperatuur]]),IF(jaar_zip[[#This Row],[etmaaltemperatuur]]&gt;stookgrens,jaar_zip[[#This Row],[etmaaltemperatuur]]-stookgrens,0),"")</f>
        <v>0</v>
      </c>
    </row>
    <row r="4347" spans="1:15" x14ac:dyDescent="0.25">
      <c r="A4347">
        <v>279</v>
      </c>
      <c r="B4347">
        <v>20240823</v>
      </c>
      <c r="C4347">
        <v>5.3</v>
      </c>
      <c r="D4347">
        <v>18.2</v>
      </c>
      <c r="E4347">
        <v>1044</v>
      </c>
      <c r="F4347">
        <v>-0.1</v>
      </c>
      <c r="G4347">
        <v>1005.8</v>
      </c>
      <c r="H4347">
        <v>75</v>
      </c>
      <c r="I4347" s="101" t="s">
        <v>27</v>
      </c>
      <c r="J4347" s="1">
        <f>DATEVALUE(RIGHT(jaar_zip[[#This Row],[YYYYMMDD]],2)&amp;"-"&amp;MID(jaar_zip[[#This Row],[YYYYMMDD]],5,2)&amp;"-"&amp;LEFT(jaar_zip[[#This Row],[YYYYMMDD]],4))</f>
        <v>45527</v>
      </c>
      <c r="K4347" s="101" t="str">
        <f>IF(AND(VALUE(MONTH(jaar_zip[[#This Row],[Datum]]))=1,VALUE(WEEKNUM(jaar_zip[[#This Row],[Datum]],21))&gt;51),RIGHT(YEAR(jaar_zip[[#This Row],[Datum]])-1,2),RIGHT(YEAR(jaar_zip[[#This Row],[Datum]]),2))&amp;"-"&amp; TEXT(WEEKNUM(jaar_zip[[#This Row],[Datum]],21),"00")</f>
        <v>24-34</v>
      </c>
      <c r="L4347" s="101">
        <f>MONTH(jaar_zip[[#This Row],[Datum]])</f>
        <v>8</v>
      </c>
      <c r="M4347" s="101">
        <f>IF(ISNUMBER(jaar_zip[[#This Row],[etmaaltemperatuur]]),IF(jaar_zip[[#This Row],[etmaaltemperatuur]]&lt;stookgrens,stookgrens-jaar_zip[[#This Row],[etmaaltemperatuur]],0),"")</f>
        <v>0</v>
      </c>
      <c r="N4347" s="101">
        <f>IF(ISNUMBER(jaar_zip[[#This Row],[graaddagen]]),IF(OR(MONTH(jaar_zip[[#This Row],[Datum]])=1,MONTH(jaar_zip[[#This Row],[Datum]])=2,MONTH(jaar_zip[[#This Row],[Datum]])=11,MONTH(jaar_zip[[#This Row],[Datum]])=12),1.1,IF(OR(MONTH(jaar_zip[[#This Row],[Datum]])=3,MONTH(jaar_zip[[#This Row],[Datum]])=10),1,0.8))*jaar_zip[[#This Row],[graaddagen]],"")</f>
        <v>0</v>
      </c>
      <c r="O4347" s="101">
        <f>IF(ISNUMBER(jaar_zip[[#This Row],[etmaaltemperatuur]]),IF(jaar_zip[[#This Row],[etmaaltemperatuur]]&gt;stookgrens,jaar_zip[[#This Row],[etmaaltemperatuur]]-stookgrens,0),"")</f>
        <v>0.19999999999999929</v>
      </c>
    </row>
    <row r="4348" spans="1:15" x14ac:dyDescent="0.25">
      <c r="A4348">
        <v>279</v>
      </c>
      <c r="B4348">
        <v>20240824</v>
      </c>
      <c r="C4348">
        <v>4.7</v>
      </c>
      <c r="D4348">
        <v>19.100000000000001</v>
      </c>
      <c r="E4348">
        <v>1251</v>
      </c>
      <c r="F4348">
        <v>24.3</v>
      </c>
      <c r="G4348">
        <v>1006.2</v>
      </c>
      <c r="H4348">
        <v>84</v>
      </c>
      <c r="I4348" s="101" t="s">
        <v>27</v>
      </c>
      <c r="J4348" s="1">
        <f>DATEVALUE(RIGHT(jaar_zip[[#This Row],[YYYYMMDD]],2)&amp;"-"&amp;MID(jaar_zip[[#This Row],[YYYYMMDD]],5,2)&amp;"-"&amp;LEFT(jaar_zip[[#This Row],[YYYYMMDD]],4))</f>
        <v>45528</v>
      </c>
      <c r="K4348" s="101" t="str">
        <f>IF(AND(VALUE(MONTH(jaar_zip[[#This Row],[Datum]]))=1,VALUE(WEEKNUM(jaar_zip[[#This Row],[Datum]],21))&gt;51),RIGHT(YEAR(jaar_zip[[#This Row],[Datum]])-1,2),RIGHT(YEAR(jaar_zip[[#This Row],[Datum]]),2))&amp;"-"&amp; TEXT(WEEKNUM(jaar_zip[[#This Row],[Datum]],21),"00")</f>
        <v>24-34</v>
      </c>
      <c r="L4348" s="101">
        <f>MONTH(jaar_zip[[#This Row],[Datum]])</f>
        <v>8</v>
      </c>
      <c r="M4348" s="101">
        <f>IF(ISNUMBER(jaar_zip[[#This Row],[etmaaltemperatuur]]),IF(jaar_zip[[#This Row],[etmaaltemperatuur]]&lt;stookgrens,stookgrens-jaar_zip[[#This Row],[etmaaltemperatuur]],0),"")</f>
        <v>0</v>
      </c>
      <c r="N4348" s="101">
        <f>IF(ISNUMBER(jaar_zip[[#This Row],[graaddagen]]),IF(OR(MONTH(jaar_zip[[#This Row],[Datum]])=1,MONTH(jaar_zip[[#This Row],[Datum]])=2,MONTH(jaar_zip[[#This Row],[Datum]])=11,MONTH(jaar_zip[[#This Row],[Datum]])=12),1.1,IF(OR(MONTH(jaar_zip[[#This Row],[Datum]])=3,MONTH(jaar_zip[[#This Row],[Datum]])=10),1,0.8))*jaar_zip[[#This Row],[graaddagen]],"")</f>
        <v>0</v>
      </c>
      <c r="O4348" s="101">
        <f>IF(ISNUMBER(jaar_zip[[#This Row],[etmaaltemperatuur]]),IF(jaar_zip[[#This Row],[etmaaltemperatuur]]&gt;stookgrens,jaar_zip[[#This Row],[etmaaltemperatuur]]-stookgrens,0),"")</f>
        <v>1.1000000000000014</v>
      </c>
    </row>
    <row r="4349" spans="1:15" x14ac:dyDescent="0.25">
      <c r="A4349">
        <v>279</v>
      </c>
      <c r="B4349">
        <v>20240825</v>
      </c>
      <c r="C4349">
        <v>4.5</v>
      </c>
      <c r="D4349">
        <v>16.100000000000001</v>
      </c>
      <c r="E4349">
        <v>1747</v>
      </c>
      <c r="F4349">
        <v>2.1</v>
      </c>
      <c r="G4349">
        <v>1018</v>
      </c>
      <c r="H4349">
        <v>76</v>
      </c>
      <c r="I4349" s="101" t="s">
        <v>27</v>
      </c>
      <c r="J4349" s="1">
        <f>DATEVALUE(RIGHT(jaar_zip[[#This Row],[YYYYMMDD]],2)&amp;"-"&amp;MID(jaar_zip[[#This Row],[YYYYMMDD]],5,2)&amp;"-"&amp;LEFT(jaar_zip[[#This Row],[YYYYMMDD]],4))</f>
        <v>45529</v>
      </c>
      <c r="K4349" s="101" t="str">
        <f>IF(AND(VALUE(MONTH(jaar_zip[[#This Row],[Datum]]))=1,VALUE(WEEKNUM(jaar_zip[[#This Row],[Datum]],21))&gt;51),RIGHT(YEAR(jaar_zip[[#This Row],[Datum]])-1,2),RIGHT(YEAR(jaar_zip[[#This Row],[Datum]]),2))&amp;"-"&amp; TEXT(WEEKNUM(jaar_zip[[#This Row],[Datum]],21),"00")</f>
        <v>24-34</v>
      </c>
      <c r="L4349" s="101">
        <f>MONTH(jaar_zip[[#This Row],[Datum]])</f>
        <v>8</v>
      </c>
      <c r="M4349" s="101">
        <f>IF(ISNUMBER(jaar_zip[[#This Row],[etmaaltemperatuur]]),IF(jaar_zip[[#This Row],[etmaaltemperatuur]]&lt;stookgrens,stookgrens-jaar_zip[[#This Row],[etmaaltemperatuur]],0),"")</f>
        <v>1.8999999999999986</v>
      </c>
      <c r="N4349" s="101">
        <f>IF(ISNUMBER(jaar_zip[[#This Row],[graaddagen]]),IF(OR(MONTH(jaar_zip[[#This Row],[Datum]])=1,MONTH(jaar_zip[[#This Row],[Datum]])=2,MONTH(jaar_zip[[#This Row],[Datum]])=11,MONTH(jaar_zip[[#This Row],[Datum]])=12),1.1,IF(OR(MONTH(jaar_zip[[#This Row],[Datum]])=3,MONTH(jaar_zip[[#This Row],[Datum]])=10),1,0.8))*jaar_zip[[#This Row],[graaddagen]],"")</f>
        <v>1.5199999999999989</v>
      </c>
      <c r="O4349" s="101">
        <f>IF(ISNUMBER(jaar_zip[[#This Row],[etmaaltemperatuur]]),IF(jaar_zip[[#This Row],[etmaaltemperatuur]]&gt;stookgrens,jaar_zip[[#This Row],[etmaaltemperatuur]]-stookgrens,0),"")</f>
        <v>0</v>
      </c>
    </row>
    <row r="4350" spans="1:15" x14ac:dyDescent="0.25">
      <c r="A4350">
        <v>279</v>
      </c>
      <c r="B4350">
        <v>20240826</v>
      </c>
      <c r="C4350">
        <v>3.6</v>
      </c>
      <c r="D4350">
        <v>16</v>
      </c>
      <c r="E4350">
        <v>1555</v>
      </c>
      <c r="F4350">
        <v>-0.1</v>
      </c>
      <c r="G4350">
        <v>1021.3</v>
      </c>
      <c r="H4350">
        <v>81</v>
      </c>
      <c r="I4350" s="101" t="s">
        <v>27</v>
      </c>
      <c r="J4350" s="1">
        <f>DATEVALUE(RIGHT(jaar_zip[[#This Row],[YYYYMMDD]],2)&amp;"-"&amp;MID(jaar_zip[[#This Row],[YYYYMMDD]],5,2)&amp;"-"&amp;LEFT(jaar_zip[[#This Row],[YYYYMMDD]],4))</f>
        <v>45530</v>
      </c>
      <c r="K4350" s="101" t="str">
        <f>IF(AND(VALUE(MONTH(jaar_zip[[#This Row],[Datum]]))=1,VALUE(WEEKNUM(jaar_zip[[#This Row],[Datum]],21))&gt;51),RIGHT(YEAR(jaar_zip[[#This Row],[Datum]])-1,2),RIGHT(YEAR(jaar_zip[[#This Row],[Datum]]),2))&amp;"-"&amp; TEXT(WEEKNUM(jaar_zip[[#This Row],[Datum]],21),"00")</f>
        <v>24-35</v>
      </c>
      <c r="L4350" s="101">
        <f>MONTH(jaar_zip[[#This Row],[Datum]])</f>
        <v>8</v>
      </c>
      <c r="M4350" s="101">
        <f>IF(ISNUMBER(jaar_zip[[#This Row],[etmaaltemperatuur]]),IF(jaar_zip[[#This Row],[etmaaltemperatuur]]&lt;stookgrens,stookgrens-jaar_zip[[#This Row],[etmaaltemperatuur]],0),"")</f>
        <v>2</v>
      </c>
      <c r="N4350" s="101">
        <f>IF(ISNUMBER(jaar_zip[[#This Row],[graaddagen]]),IF(OR(MONTH(jaar_zip[[#This Row],[Datum]])=1,MONTH(jaar_zip[[#This Row],[Datum]])=2,MONTH(jaar_zip[[#This Row],[Datum]])=11,MONTH(jaar_zip[[#This Row],[Datum]])=12),1.1,IF(OR(MONTH(jaar_zip[[#This Row],[Datum]])=3,MONTH(jaar_zip[[#This Row],[Datum]])=10),1,0.8))*jaar_zip[[#This Row],[graaddagen]],"")</f>
        <v>1.6</v>
      </c>
      <c r="O4350" s="101">
        <f>IF(ISNUMBER(jaar_zip[[#This Row],[etmaaltemperatuur]]),IF(jaar_zip[[#This Row],[etmaaltemperatuur]]&gt;stookgrens,jaar_zip[[#This Row],[etmaaltemperatuur]]-stookgrens,0),"")</f>
        <v>0</v>
      </c>
    </row>
    <row r="4351" spans="1:15" x14ac:dyDescent="0.25">
      <c r="A4351">
        <v>279</v>
      </c>
      <c r="B4351">
        <v>20240827</v>
      </c>
      <c r="C4351">
        <v>2.2999999999999998</v>
      </c>
      <c r="D4351">
        <v>17.100000000000001</v>
      </c>
      <c r="E4351">
        <v>2026</v>
      </c>
      <c r="F4351">
        <v>0</v>
      </c>
      <c r="G4351">
        <v>1021.2</v>
      </c>
      <c r="H4351">
        <v>77</v>
      </c>
      <c r="I4351" s="101" t="s">
        <v>27</v>
      </c>
      <c r="J4351" s="1">
        <f>DATEVALUE(RIGHT(jaar_zip[[#This Row],[YYYYMMDD]],2)&amp;"-"&amp;MID(jaar_zip[[#This Row],[YYYYMMDD]],5,2)&amp;"-"&amp;LEFT(jaar_zip[[#This Row],[YYYYMMDD]],4))</f>
        <v>45531</v>
      </c>
      <c r="K4351" s="101" t="str">
        <f>IF(AND(VALUE(MONTH(jaar_zip[[#This Row],[Datum]]))=1,VALUE(WEEKNUM(jaar_zip[[#This Row],[Datum]],21))&gt;51),RIGHT(YEAR(jaar_zip[[#This Row],[Datum]])-1,2),RIGHT(YEAR(jaar_zip[[#This Row],[Datum]]),2))&amp;"-"&amp; TEXT(WEEKNUM(jaar_zip[[#This Row],[Datum]],21),"00")</f>
        <v>24-35</v>
      </c>
      <c r="L4351" s="101">
        <f>MONTH(jaar_zip[[#This Row],[Datum]])</f>
        <v>8</v>
      </c>
      <c r="M4351" s="101">
        <f>IF(ISNUMBER(jaar_zip[[#This Row],[etmaaltemperatuur]]),IF(jaar_zip[[#This Row],[etmaaltemperatuur]]&lt;stookgrens,stookgrens-jaar_zip[[#This Row],[etmaaltemperatuur]],0),"")</f>
        <v>0.89999999999999858</v>
      </c>
      <c r="N4351" s="101">
        <f>IF(ISNUMBER(jaar_zip[[#This Row],[graaddagen]]),IF(OR(MONTH(jaar_zip[[#This Row],[Datum]])=1,MONTH(jaar_zip[[#This Row],[Datum]])=2,MONTH(jaar_zip[[#This Row],[Datum]])=11,MONTH(jaar_zip[[#This Row],[Datum]])=12),1.1,IF(OR(MONTH(jaar_zip[[#This Row],[Datum]])=3,MONTH(jaar_zip[[#This Row],[Datum]])=10),1,0.8))*jaar_zip[[#This Row],[graaddagen]],"")</f>
        <v>0.71999999999999886</v>
      </c>
      <c r="O4351" s="101">
        <f>IF(ISNUMBER(jaar_zip[[#This Row],[etmaaltemperatuur]]),IF(jaar_zip[[#This Row],[etmaaltemperatuur]]&gt;stookgrens,jaar_zip[[#This Row],[etmaaltemperatuur]]-stookgrens,0),"")</f>
        <v>0</v>
      </c>
    </row>
    <row r="4352" spans="1:15" x14ac:dyDescent="0.25">
      <c r="A4352">
        <v>279</v>
      </c>
      <c r="B4352">
        <v>20240828</v>
      </c>
      <c r="C4352">
        <v>1.9</v>
      </c>
      <c r="D4352">
        <v>20</v>
      </c>
      <c r="E4352">
        <v>2082</v>
      </c>
      <c r="F4352">
        <v>0</v>
      </c>
      <c r="G4352">
        <v>1015.5</v>
      </c>
      <c r="H4352">
        <v>77</v>
      </c>
      <c r="I4352" s="101" t="s">
        <v>27</v>
      </c>
      <c r="J4352" s="1">
        <f>DATEVALUE(RIGHT(jaar_zip[[#This Row],[YYYYMMDD]],2)&amp;"-"&amp;MID(jaar_zip[[#This Row],[YYYYMMDD]],5,2)&amp;"-"&amp;LEFT(jaar_zip[[#This Row],[YYYYMMDD]],4))</f>
        <v>45532</v>
      </c>
      <c r="K4352" s="101" t="str">
        <f>IF(AND(VALUE(MONTH(jaar_zip[[#This Row],[Datum]]))=1,VALUE(WEEKNUM(jaar_zip[[#This Row],[Datum]],21))&gt;51),RIGHT(YEAR(jaar_zip[[#This Row],[Datum]])-1,2),RIGHT(YEAR(jaar_zip[[#This Row],[Datum]]),2))&amp;"-"&amp; TEXT(WEEKNUM(jaar_zip[[#This Row],[Datum]],21),"00")</f>
        <v>24-35</v>
      </c>
      <c r="L4352" s="101">
        <f>MONTH(jaar_zip[[#This Row],[Datum]])</f>
        <v>8</v>
      </c>
      <c r="M4352" s="101">
        <f>IF(ISNUMBER(jaar_zip[[#This Row],[etmaaltemperatuur]]),IF(jaar_zip[[#This Row],[etmaaltemperatuur]]&lt;stookgrens,stookgrens-jaar_zip[[#This Row],[etmaaltemperatuur]],0),"")</f>
        <v>0</v>
      </c>
      <c r="N4352" s="101">
        <f>IF(ISNUMBER(jaar_zip[[#This Row],[graaddagen]]),IF(OR(MONTH(jaar_zip[[#This Row],[Datum]])=1,MONTH(jaar_zip[[#This Row],[Datum]])=2,MONTH(jaar_zip[[#This Row],[Datum]])=11,MONTH(jaar_zip[[#This Row],[Datum]])=12),1.1,IF(OR(MONTH(jaar_zip[[#This Row],[Datum]])=3,MONTH(jaar_zip[[#This Row],[Datum]])=10),1,0.8))*jaar_zip[[#This Row],[graaddagen]],"")</f>
        <v>0</v>
      </c>
      <c r="O4352" s="101">
        <f>IF(ISNUMBER(jaar_zip[[#This Row],[etmaaltemperatuur]]),IF(jaar_zip[[#This Row],[etmaaltemperatuur]]&gt;stookgrens,jaar_zip[[#This Row],[etmaaltemperatuur]]-stookgrens,0),"")</f>
        <v>2</v>
      </c>
    </row>
    <row r="4353" spans="1:15" x14ac:dyDescent="0.25">
      <c r="A4353">
        <v>279</v>
      </c>
      <c r="B4353">
        <v>20240829</v>
      </c>
      <c r="C4353">
        <v>2.4</v>
      </c>
      <c r="D4353">
        <v>19.8</v>
      </c>
      <c r="E4353">
        <v>1861</v>
      </c>
      <c r="F4353">
        <v>0</v>
      </c>
      <c r="G4353">
        <v>1016.5</v>
      </c>
      <c r="H4353">
        <v>80</v>
      </c>
      <c r="I4353" s="101" t="s">
        <v>27</v>
      </c>
      <c r="J4353" s="1">
        <f>DATEVALUE(RIGHT(jaar_zip[[#This Row],[YYYYMMDD]],2)&amp;"-"&amp;MID(jaar_zip[[#This Row],[YYYYMMDD]],5,2)&amp;"-"&amp;LEFT(jaar_zip[[#This Row],[YYYYMMDD]],4))</f>
        <v>45533</v>
      </c>
      <c r="K4353" s="101" t="str">
        <f>IF(AND(VALUE(MONTH(jaar_zip[[#This Row],[Datum]]))=1,VALUE(WEEKNUM(jaar_zip[[#This Row],[Datum]],21))&gt;51),RIGHT(YEAR(jaar_zip[[#This Row],[Datum]])-1,2),RIGHT(YEAR(jaar_zip[[#This Row],[Datum]]),2))&amp;"-"&amp; TEXT(WEEKNUM(jaar_zip[[#This Row],[Datum]],21),"00")</f>
        <v>24-35</v>
      </c>
      <c r="L4353" s="101">
        <f>MONTH(jaar_zip[[#This Row],[Datum]])</f>
        <v>8</v>
      </c>
      <c r="M4353" s="101">
        <f>IF(ISNUMBER(jaar_zip[[#This Row],[etmaaltemperatuur]]),IF(jaar_zip[[#This Row],[etmaaltemperatuur]]&lt;stookgrens,stookgrens-jaar_zip[[#This Row],[etmaaltemperatuur]],0),"")</f>
        <v>0</v>
      </c>
      <c r="N4353" s="101">
        <f>IF(ISNUMBER(jaar_zip[[#This Row],[graaddagen]]),IF(OR(MONTH(jaar_zip[[#This Row],[Datum]])=1,MONTH(jaar_zip[[#This Row],[Datum]])=2,MONTH(jaar_zip[[#This Row],[Datum]])=11,MONTH(jaar_zip[[#This Row],[Datum]])=12),1.1,IF(OR(MONTH(jaar_zip[[#This Row],[Datum]])=3,MONTH(jaar_zip[[#This Row],[Datum]])=10),1,0.8))*jaar_zip[[#This Row],[graaddagen]],"")</f>
        <v>0</v>
      </c>
      <c r="O4353" s="101">
        <f>IF(ISNUMBER(jaar_zip[[#This Row],[etmaaltemperatuur]]),IF(jaar_zip[[#This Row],[etmaaltemperatuur]]&gt;stookgrens,jaar_zip[[#This Row],[etmaaltemperatuur]]-stookgrens,0),"")</f>
        <v>1.8000000000000007</v>
      </c>
    </row>
    <row r="4354" spans="1:15" x14ac:dyDescent="0.25">
      <c r="A4354">
        <v>279</v>
      </c>
      <c r="B4354">
        <v>20240830</v>
      </c>
      <c r="C4354">
        <v>2</v>
      </c>
      <c r="D4354">
        <v>16.5</v>
      </c>
      <c r="E4354">
        <v>1600</v>
      </c>
      <c r="F4354">
        <v>0</v>
      </c>
      <c r="G4354">
        <v>1023.2</v>
      </c>
      <c r="H4354">
        <v>79</v>
      </c>
      <c r="I4354" s="101" t="s">
        <v>27</v>
      </c>
      <c r="J4354" s="1">
        <f>DATEVALUE(RIGHT(jaar_zip[[#This Row],[YYYYMMDD]],2)&amp;"-"&amp;MID(jaar_zip[[#This Row],[YYYYMMDD]],5,2)&amp;"-"&amp;LEFT(jaar_zip[[#This Row],[YYYYMMDD]],4))</f>
        <v>45534</v>
      </c>
      <c r="K4354" s="101" t="str">
        <f>IF(AND(VALUE(MONTH(jaar_zip[[#This Row],[Datum]]))=1,VALUE(WEEKNUM(jaar_zip[[#This Row],[Datum]],21))&gt;51),RIGHT(YEAR(jaar_zip[[#This Row],[Datum]])-1,2),RIGHT(YEAR(jaar_zip[[#This Row],[Datum]]),2))&amp;"-"&amp; TEXT(WEEKNUM(jaar_zip[[#This Row],[Datum]],21),"00")</f>
        <v>24-35</v>
      </c>
      <c r="L4354" s="101">
        <f>MONTH(jaar_zip[[#This Row],[Datum]])</f>
        <v>8</v>
      </c>
      <c r="M4354" s="101">
        <f>IF(ISNUMBER(jaar_zip[[#This Row],[etmaaltemperatuur]]),IF(jaar_zip[[#This Row],[etmaaltemperatuur]]&lt;stookgrens,stookgrens-jaar_zip[[#This Row],[etmaaltemperatuur]],0),"")</f>
        <v>1.5</v>
      </c>
      <c r="N4354" s="101">
        <f>IF(ISNUMBER(jaar_zip[[#This Row],[graaddagen]]),IF(OR(MONTH(jaar_zip[[#This Row],[Datum]])=1,MONTH(jaar_zip[[#This Row],[Datum]])=2,MONTH(jaar_zip[[#This Row],[Datum]])=11,MONTH(jaar_zip[[#This Row],[Datum]])=12),1.1,IF(OR(MONTH(jaar_zip[[#This Row],[Datum]])=3,MONTH(jaar_zip[[#This Row],[Datum]])=10),1,0.8))*jaar_zip[[#This Row],[graaddagen]],"")</f>
        <v>1.2000000000000002</v>
      </c>
      <c r="O4354" s="101">
        <f>IF(ISNUMBER(jaar_zip[[#This Row],[etmaaltemperatuur]]),IF(jaar_zip[[#This Row],[etmaaltemperatuur]]&gt;stookgrens,jaar_zip[[#This Row],[etmaaltemperatuur]]-stookgrens,0),"")</f>
        <v>0</v>
      </c>
    </row>
    <row r="4355" spans="1:15" x14ac:dyDescent="0.25">
      <c r="A4355">
        <v>279</v>
      </c>
      <c r="B4355">
        <v>20240831</v>
      </c>
      <c r="C4355">
        <v>4.3</v>
      </c>
      <c r="D4355">
        <v>16.2</v>
      </c>
      <c r="E4355">
        <v>1639</v>
      </c>
      <c r="F4355">
        <v>0</v>
      </c>
      <c r="G4355">
        <v>1024.3</v>
      </c>
      <c r="H4355">
        <v>74</v>
      </c>
      <c r="I4355" s="101" t="s">
        <v>27</v>
      </c>
      <c r="J4355" s="1">
        <f>DATEVALUE(RIGHT(jaar_zip[[#This Row],[YYYYMMDD]],2)&amp;"-"&amp;MID(jaar_zip[[#This Row],[YYYYMMDD]],5,2)&amp;"-"&amp;LEFT(jaar_zip[[#This Row],[YYYYMMDD]],4))</f>
        <v>45535</v>
      </c>
      <c r="K4355" s="101" t="str">
        <f>IF(AND(VALUE(MONTH(jaar_zip[[#This Row],[Datum]]))=1,VALUE(WEEKNUM(jaar_zip[[#This Row],[Datum]],21))&gt;51),RIGHT(YEAR(jaar_zip[[#This Row],[Datum]])-1,2),RIGHT(YEAR(jaar_zip[[#This Row],[Datum]]),2))&amp;"-"&amp; TEXT(WEEKNUM(jaar_zip[[#This Row],[Datum]],21),"00")</f>
        <v>24-35</v>
      </c>
      <c r="L4355" s="101">
        <f>MONTH(jaar_zip[[#This Row],[Datum]])</f>
        <v>8</v>
      </c>
      <c r="M4355" s="101">
        <f>IF(ISNUMBER(jaar_zip[[#This Row],[etmaaltemperatuur]]),IF(jaar_zip[[#This Row],[etmaaltemperatuur]]&lt;stookgrens,stookgrens-jaar_zip[[#This Row],[etmaaltemperatuur]],0),"")</f>
        <v>1.8000000000000007</v>
      </c>
      <c r="N4355" s="101">
        <f>IF(ISNUMBER(jaar_zip[[#This Row],[graaddagen]]),IF(OR(MONTH(jaar_zip[[#This Row],[Datum]])=1,MONTH(jaar_zip[[#This Row],[Datum]])=2,MONTH(jaar_zip[[#This Row],[Datum]])=11,MONTH(jaar_zip[[#This Row],[Datum]])=12),1.1,IF(OR(MONTH(jaar_zip[[#This Row],[Datum]])=3,MONTH(jaar_zip[[#This Row],[Datum]])=10),1,0.8))*jaar_zip[[#This Row],[graaddagen]],"")</f>
        <v>1.4400000000000006</v>
      </c>
      <c r="O4355" s="101">
        <f>IF(ISNUMBER(jaar_zip[[#This Row],[etmaaltemperatuur]]),IF(jaar_zip[[#This Row],[etmaaltemperatuur]]&gt;stookgrens,jaar_zip[[#This Row],[etmaaltemperatuur]]-stookgrens,0),"")</f>
        <v>0</v>
      </c>
    </row>
    <row r="4356" spans="1:15" x14ac:dyDescent="0.25">
      <c r="A4356">
        <v>279</v>
      </c>
      <c r="B4356">
        <v>20240901</v>
      </c>
      <c r="C4356">
        <v>4.3</v>
      </c>
      <c r="D4356">
        <v>20.2</v>
      </c>
      <c r="E4356">
        <v>1924</v>
      </c>
      <c r="F4356">
        <v>0</v>
      </c>
      <c r="G4356">
        <v>1017.2</v>
      </c>
      <c r="H4356">
        <v>70</v>
      </c>
      <c r="I4356" s="101" t="s">
        <v>27</v>
      </c>
      <c r="J4356" s="1">
        <f>DATEVALUE(RIGHT(jaar_zip[[#This Row],[YYYYMMDD]],2)&amp;"-"&amp;MID(jaar_zip[[#This Row],[YYYYMMDD]],5,2)&amp;"-"&amp;LEFT(jaar_zip[[#This Row],[YYYYMMDD]],4))</f>
        <v>45536</v>
      </c>
      <c r="K4356" s="101" t="str">
        <f>IF(AND(VALUE(MONTH(jaar_zip[[#This Row],[Datum]]))=1,VALUE(WEEKNUM(jaar_zip[[#This Row],[Datum]],21))&gt;51),RIGHT(YEAR(jaar_zip[[#This Row],[Datum]])-1,2),RIGHT(YEAR(jaar_zip[[#This Row],[Datum]]),2))&amp;"-"&amp; TEXT(WEEKNUM(jaar_zip[[#This Row],[Datum]],21),"00")</f>
        <v>24-35</v>
      </c>
      <c r="L4356" s="101">
        <f>MONTH(jaar_zip[[#This Row],[Datum]])</f>
        <v>9</v>
      </c>
      <c r="M4356" s="101">
        <f>IF(ISNUMBER(jaar_zip[[#This Row],[etmaaltemperatuur]]),IF(jaar_zip[[#This Row],[etmaaltemperatuur]]&lt;stookgrens,stookgrens-jaar_zip[[#This Row],[etmaaltemperatuur]],0),"")</f>
        <v>0</v>
      </c>
      <c r="N4356" s="101">
        <f>IF(ISNUMBER(jaar_zip[[#This Row],[graaddagen]]),IF(OR(MONTH(jaar_zip[[#This Row],[Datum]])=1,MONTH(jaar_zip[[#This Row],[Datum]])=2,MONTH(jaar_zip[[#This Row],[Datum]])=11,MONTH(jaar_zip[[#This Row],[Datum]])=12),1.1,IF(OR(MONTH(jaar_zip[[#This Row],[Datum]])=3,MONTH(jaar_zip[[#This Row],[Datum]])=10),1,0.8))*jaar_zip[[#This Row],[graaddagen]],"")</f>
        <v>0</v>
      </c>
      <c r="O4356" s="101">
        <f>IF(ISNUMBER(jaar_zip[[#This Row],[etmaaltemperatuur]]),IF(jaar_zip[[#This Row],[etmaaltemperatuur]]&gt;stookgrens,jaar_zip[[#This Row],[etmaaltemperatuur]]-stookgrens,0),"")</f>
        <v>2.1999999999999993</v>
      </c>
    </row>
    <row r="4357" spans="1:15" x14ac:dyDescent="0.25">
      <c r="A4357">
        <v>279</v>
      </c>
      <c r="B4357">
        <v>20240902</v>
      </c>
      <c r="C4357">
        <v>2.5</v>
      </c>
      <c r="D4357">
        <v>21.3</v>
      </c>
      <c r="E4357">
        <v>1658</v>
      </c>
      <c r="F4357">
        <v>12.3</v>
      </c>
      <c r="G4357">
        <v>1012.3</v>
      </c>
      <c r="H4357">
        <v>77</v>
      </c>
      <c r="I4357" s="101" t="s">
        <v>27</v>
      </c>
      <c r="J4357" s="1">
        <f>DATEVALUE(RIGHT(jaar_zip[[#This Row],[YYYYMMDD]],2)&amp;"-"&amp;MID(jaar_zip[[#This Row],[YYYYMMDD]],5,2)&amp;"-"&amp;LEFT(jaar_zip[[#This Row],[YYYYMMDD]],4))</f>
        <v>45537</v>
      </c>
      <c r="K4357" s="101" t="str">
        <f>IF(AND(VALUE(MONTH(jaar_zip[[#This Row],[Datum]]))=1,VALUE(WEEKNUM(jaar_zip[[#This Row],[Datum]],21))&gt;51),RIGHT(YEAR(jaar_zip[[#This Row],[Datum]])-1,2),RIGHT(YEAR(jaar_zip[[#This Row],[Datum]]),2))&amp;"-"&amp; TEXT(WEEKNUM(jaar_zip[[#This Row],[Datum]],21),"00")</f>
        <v>24-36</v>
      </c>
      <c r="L4357" s="101">
        <f>MONTH(jaar_zip[[#This Row],[Datum]])</f>
        <v>9</v>
      </c>
      <c r="M4357" s="101">
        <f>IF(ISNUMBER(jaar_zip[[#This Row],[etmaaltemperatuur]]),IF(jaar_zip[[#This Row],[etmaaltemperatuur]]&lt;stookgrens,stookgrens-jaar_zip[[#This Row],[etmaaltemperatuur]],0),"")</f>
        <v>0</v>
      </c>
      <c r="N4357" s="101">
        <f>IF(ISNUMBER(jaar_zip[[#This Row],[graaddagen]]),IF(OR(MONTH(jaar_zip[[#This Row],[Datum]])=1,MONTH(jaar_zip[[#This Row],[Datum]])=2,MONTH(jaar_zip[[#This Row],[Datum]])=11,MONTH(jaar_zip[[#This Row],[Datum]])=12),1.1,IF(OR(MONTH(jaar_zip[[#This Row],[Datum]])=3,MONTH(jaar_zip[[#This Row],[Datum]])=10),1,0.8))*jaar_zip[[#This Row],[graaddagen]],"")</f>
        <v>0</v>
      </c>
      <c r="O4357" s="101">
        <f>IF(ISNUMBER(jaar_zip[[#This Row],[etmaaltemperatuur]]),IF(jaar_zip[[#This Row],[etmaaltemperatuur]]&gt;stookgrens,jaar_zip[[#This Row],[etmaaltemperatuur]]-stookgrens,0),"")</f>
        <v>3.3000000000000007</v>
      </c>
    </row>
    <row r="4358" spans="1:15" x14ac:dyDescent="0.25">
      <c r="A4358">
        <v>279</v>
      </c>
      <c r="B4358">
        <v>20240903</v>
      </c>
      <c r="C4358">
        <v>1.8</v>
      </c>
      <c r="D4358">
        <v>20.8</v>
      </c>
      <c r="E4358">
        <v>1342</v>
      </c>
      <c r="F4358">
        <v>-0.1</v>
      </c>
      <c r="G4358">
        <v>1013.9</v>
      </c>
      <c r="H4358">
        <v>87</v>
      </c>
      <c r="I4358" s="101" t="s">
        <v>27</v>
      </c>
      <c r="J4358" s="1">
        <f>DATEVALUE(RIGHT(jaar_zip[[#This Row],[YYYYMMDD]],2)&amp;"-"&amp;MID(jaar_zip[[#This Row],[YYYYMMDD]],5,2)&amp;"-"&amp;LEFT(jaar_zip[[#This Row],[YYYYMMDD]],4))</f>
        <v>45538</v>
      </c>
      <c r="K4358" s="101" t="str">
        <f>IF(AND(VALUE(MONTH(jaar_zip[[#This Row],[Datum]]))=1,VALUE(WEEKNUM(jaar_zip[[#This Row],[Datum]],21))&gt;51),RIGHT(YEAR(jaar_zip[[#This Row],[Datum]])-1,2),RIGHT(YEAR(jaar_zip[[#This Row],[Datum]]),2))&amp;"-"&amp; TEXT(WEEKNUM(jaar_zip[[#This Row],[Datum]],21),"00")</f>
        <v>24-36</v>
      </c>
      <c r="L4358" s="101">
        <f>MONTH(jaar_zip[[#This Row],[Datum]])</f>
        <v>9</v>
      </c>
      <c r="M4358" s="101">
        <f>IF(ISNUMBER(jaar_zip[[#This Row],[etmaaltemperatuur]]),IF(jaar_zip[[#This Row],[etmaaltemperatuur]]&lt;stookgrens,stookgrens-jaar_zip[[#This Row],[etmaaltemperatuur]],0),"")</f>
        <v>0</v>
      </c>
      <c r="N4358" s="101">
        <f>IF(ISNUMBER(jaar_zip[[#This Row],[graaddagen]]),IF(OR(MONTH(jaar_zip[[#This Row],[Datum]])=1,MONTH(jaar_zip[[#This Row],[Datum]])=2,MONTH(jaar_zip[[#This Row],[Datum]])=11,MONTH(jaar_zip[[#This Row],[Datum]])=12),1.1,IF(OR(MONTH(jaar_zip[[#This Row],[Datum]])=3,MONTH(jaar_zip[[#This Row],[Datum]])=10),1,0.8))*jaar_zip[[#This Row],[graaddagen]],"")</f>
        <v>0</v>
      </c>
      <c r="O4358" s="101">
        <f>IF(ISNUMBER(jaar_zip[[#This Row],[etmaaltemperatuur]]),IF(jaar_zip[[#This Row],[etmaaltemperatuur]]&gt;stookgrens,jaar_zip[[#This Row],[etmaaltemperatuur]]-stookgrens,0),"")</f>
        <v>2.8000000000000007</v>
      </c>
    </row>
    <row r="4359" spans="1:15" x14ac:dyDescent="0.25">
      <c r="A4359">
        <v>279</v>
      </c>
      <c r="B4359">
        <v>20240904</v>
      </c>
      <c r="C4359">
        <v>1.3</v>
      </c>
      <c r="D4359">
        <v>17.600000000000001</v>
      </c>
      <c r="E4359">
        <v>491</v>
      </c>
      <c r="F4359">
        <v>5.9</v>
      </c>
      <c r="G4359">
        <v>1016.2</v>
      </c>
      <c r="H4359">
        <v>93</v>
      </c>
      <c r="I4359" s="101" t="s">
        <v>27</v>
      </c>
      <c r="J4359" s="1">
        <f>DATEVALUE(RIGHT(jaar_zip[[#This Row],[YYYYMMDD]],2)&amp;"-"&amp;MID(jaar_zip[[#This Row],[YYYYMMDD]],5,2)&amp;"-"&amp;LEFT(jaar_zip[[#This Row],[YYYYMMDD]],4))</f>
        <v>45539</v>
      </c>
      <c r="K4359" s="101" t="str">
        <f>IF(AND(VALUE(MONTH(jaar_zip[[#This Row],[Datum]]))=1,VALUE(WEEKNUM(jaar_zip[[#This Row],[Datum]],21))&gt;51),RIGHT(YEAR(jaar_zip[[#This Row],[Datum]])-1,2),RIGHT(YEAR(jaar_zip[[#This Row],[Datum]]),2))&amp;"-"&amp; TEXT(WEEKNUM(jaar_zip[[#This Row],[Datum]],21),"00")</f>
        <v>24-36</v>
      </c>
      <c r="L4359" s="101">
        <f>MONTH(jaar_zip[[#This Row],[Datum]])</f>
        <v>9</v>
      </c>
      <c r="M4359" s="101">
        <f>IF(ISNUMBER(jaar_zip[[#This Row],[etmaaltemperatuur]]),IF(jaar_zip[[#This Row],[etmaaltemperatuur]]&lt;stookgrens,stookgrens-jaar_zip[[#This Row],[etmaaltemperatuur]],0),"")</f>
        <v>0.39999999999999858</v>
      </c>
      <c r="N4359" s="101">
        <f>IF(ISNUMBER(jaar_zip[[#This Row],[graaddagen]]),IF(OR(MONTH(jaar_zip[[#This Row],[Datum]])=1,MONTH(jaar_zip[[#This Row],[Datum]])=2,MONTH(jaar_zip[[#This Row],[Datum]])=11,MONTH(jaar_zip[[#This Row],[Datum]])=12),1.1,IF(OR(MONTH(jaar_zip[[#This Row],[Datum]])=3,MONTH(jaar_zip[[#This Row],[Datum]])=10),1,0.8))*jaar_zip[[#This Row],[graaddagen]],"")</f>
        <v>0.3199999999999989</v>
      </c>
      <c r="O4359" s="101">
        <f>IF(ISNUMBER(jaar_zip[[#This Row],[etmaaltemperatuur]]),IF(jaar_zip[[#This Row],[etmaaltemperatuur]]&gt;stookgrens,jaar_zip[[#This Row],[etmaaltemperatuur]]-stookgrens,0),"")</f>
        <v>0</v>
      </c>
    </row>
    <row r="4360" spans="1:15" x14ac:dyDescent="0.25">
      <c r="A4360">
        <v>279</v>
      </c>
      <c r="B4360">
        <v>20240905</v>
      </c>
      <c r="C4360">
        <v>4.5999999999999996</v>
      </c>
      <c r="D4360">
        <v>22.3</v>
      </c>
      <c r="E4360">
        <v>1759</v>
      </c>
      <c r="F4360">
        <v>0</v>
      </c>
      <c r="G4360">
        <v>1012.1</v>
      </c>
      <c r="H4360">
        <v>73</v>
      </c>
      <c r="I4360" s="101" t="s">
        <v>27</v>
      </c>
      <c r="J4360" s="1">
        <f>DATEVALUE(RIGHT(jaar_zip[[#This Row],[YYYYMMDD]],2)&amp;"-"&amp;MID(jaar_zip[[#This Row],[YYYYMMDD]],5,2)&amp;"-"&amp;LEFT(jaar_zip[[#This Row],[YYYYMMDD]],4))</f>
        <v>45540</v>
      </c>
      <c r="K4360" s="101" t="str">
        <f>IF(AND(VALUE(MONTH(jaar_zip[[#This Row],[Datum]]))=1,VALUE(WEEKNUM(jaar_zip[[#This Row],[Datum]],21))&gt;51),RIGHT(YEAR(jaar_zip[[#This Row],[Datum]])-1,2),RIGHT(YEAR(jaar_zip[[#This Row],[Datum]]),2))&amp;"-"&amp; TEXT(WEEKNUM(jaar_zip[[#This Row],[Datum]],21),"00")</f>
        <v>24-36</v>
      </c>
      <c r="L4360" s="101">
        <f>MONTH(jaar_zip[[#This Row],[Datum]])</f>
        <v>9</v>
      </c>
      <c r="M4360" s="101">
        <f>IF(ISNUMBER(jaar_zip[[#This Row],[etmaaltemperatuur]]),IF(jaar_zip[[#This Row],[etmaaltemperatuur]]&lt;stookgrens,stookgrens-jaar_zip[[#This Row],[etmaaltemperatuur]],0),"")</f>
        <v>0</v>
      </c>
      <c r="N4360" s="101">
        <f>IF(ISNUMBER(jaar_zip[[#This Row],[graaddagen]]),IF(OR(MONTH(jaar_zip[[#This Row],[Datum]])=1,MONTH(jaar_zip[[#This Row],[Datum]])=2,MONTH(jaar_zip[[#This Row],[Datum]])=11,MONTH(jaar_zip[[#This Row],[Datum]])=12),1.1,IF(OR(MONTH(jaar_zip[[#This Row],[Datum]])=3,MONTH(jaar_zip[[#This Row],[Datum]])=10),1,0.8))*jaar_zip[[#This Row],[graaddagen]],"")</f>
        <v>0</v>
      </c>
      <c r="O4360" s="101">
        <f>IF(ISNUMBER(jaar_zip[[#This Row],[etmaaltemperatuur]]),IF(jaar_zip[[#This Row],[etmaaltemperatuur]]&gt;stookgrens,jaar_zip[[#This Row],[etmaaltemperatuur]]-stookgrens,0),"")</f>
        <v>4.3000000000000007</v>
      </c>
    </row>
    <row r="4361" spans="1:15" x14ac:dyDescent="0.25">
      <c r="A4361">
        <v>279</v>
      </c>
      <c r="B4361">
        <v>20240906</v>
      </c>
      <c r="C4361">
        <v>3.1</v>
      </c>
      <c r="D4361">
        <v>20</v>
      </c>
      <c r="E4361">
        <v>706</v>
      </c>
      <c r="F4361">
        <v>0.8</v>
      </c>
      <c r="G4361">
        <v>1011.7</v>
      </c>
      <c r="H4361">
        <v>74</v>
      </c>
      <c r="I4361" s="101" t="s">
        <v>27</v>
      </c>
      <c r="J4361" s="1">
        <f>DATEVALUE(RIGHT(jaar_zip[[#This Row],[YYYYMMDD]],2)&amp;"-"&amp;MID(jaar_zip[[#This Row],[YYYYMMDD]],5,2)&amp;"-"&amp;LEFT(jaar_zip[[#This Row],[YYYYMMDD]],4))</f>
        <v>45541</v>
      </c>
      <c r="K4361" s="101" t="str">
        <f>IF(AND(VALUE(MONTH(jaar_zip[[#This Row],[Datum]]))=1,VALUE(WEEKNUM(jaar_zip[[#This Row],[Datum]],21))&gt;51),RIGHT(YEAR(jaar_zip[[#This Row],[Datum]])-1,2),RIGHT(YEAR(jaar_zip[[#This Row],[Datum]]),2))&amp;"-"&amp; TEXT(WEEKNUM(jaar_zip[[#This Row],[Datum]],21),"00")</f>
        <v>24-36</v>
      </c>
      <c r="L4361" s="101">
        <f>MONTH(jaar_zip[[#This Row],[Datum]])</f>
        <v>9</v>
      </c>
      <c r="M4361" s="101">
        <f>IF(ISNUMBER(jaar_zip[[#This Row],[etmaaltemperatuur]]),IF(jaar_zip[[#This Row],[etmaaltemperatuur]]&lt;stookgrens,stookgrens-jaar_zip[[#This Row],[etmaaltemperatuur]],0),"")</f>
        <v>0</v>
      </c>
      <c r="N4361" s="101">
        <f>IF(ISNUMBER(jaar_zip[[#This Row],[graaddagen]]),IF(OR(MONTH(jaar_zip[[#This Row],[Datum]])=1,MONTH(jaar_zip[[#This Row],[Datum]])=2,MONTH(jaar_zip[[#This Row],[Datum]])=11,MONTH(jaar_zip[[#This Row],[Datum]])=12),1.1,IF(OR(MONTH(jaar_zip[[#This Row],[Datum]])=3,MONTH(jaar_zip[[#This Row],[Datum]])=10),1,0.8))*jaar_zip[[#This Row],[graaddagen]],"")</f>
        <v>0</v>
      </c>
      <c r="O4361" s="101">
        <f>IF(ISNUMBER(jaar_zip[[#This Row],[etmaaltemperatuur]]),IF(jaar_zip[[#This Row],[etmaaltemperatuur]]&gt;stookgrens,jaar_zip[[#This Row],[etmaaltemperatuur]]-stookgrens,0),"")</f>
        <v>2</v>
      </c>
    </row>
    <row r="4362" spans="1:15" x14ac:dyDescent="0.25">
      <c r="A4362">
        <v>279</v>
      </c>
      <c r="B4362">
        <v>20240907</v>
      </c>
      <c r="C4362">
        <v>2.1</v>
      </c>
      <c r="D4362">
        <v>19.2</v>
      </c>
      <c r="E4362">
        <v>1342</v>
      </c>
      <c r="F4362">
        <v>0</v>
      </c>
      <c r="G4362">
        <v>1011.6</v>
      </c>
      <c r="H4362">
        <v>87</v>
      </c>
      <c r="I4362" s="101" t="s">
        <v>27</v>
      </c>
      <c r="J4362" s="1">
        <f>DATEVALUE(RIGHT(jaar_zip[[#This Row],[YYYYMMDD]],2)&amp;"-"&amp;MID(jaar_zip[[#This Row],[YYYYMMDD]],5,2)&amp;"-"&amp;LEFT(jaar_zip[[#This Row],[YYYYMMDD]],4))</f>
        <v>45542</v>
      </c>
      <c r="K4362" s="101" t="str">
        <f>IF(AND(VALUE(MONTH(jaar_zip[[#This Row],[Datum]]))=1,VALUE(WEEKNUM(jaar_zip[[#This Row],[Datum]],21))&gt;51),RIGHT(YEAR(jaar_zip[[#This Row],[Datum]])-1,2),RIGHT(YEAR(jaar_zip[[#This Row],[Datum]]),2))&amp;"-"&amp; TEXT(WEEKNUM(jaar_zip[[#This Row],[Datum]],21),"00")</f>
        <v>24-36</v>
      </c>
      <c r="L4362" s="101">
        <f>MONTH(jaar_zip[[#This Row],[Datum]])</f>
        <v>9</v>
      </c>
      <c r="M4362" s="101">
        <f>IF(ISNUMBER(jaar_zip[[#This Row],[etmaaltemperatuur]]),IF(jaar_zip[[#This Row],[etmaaltemperatuur]]&lt;stookgrens,stookgrens-jaar_zip[[#This Row],[etmaaltemperatuur]],0),"")</f>
        <v>0</v>
      </c>
      <c r="N4362" s="101">
        <f>IF(ISNUMBER(jaar_zip[[#This Row],[graaddagen]]),IF(OR(MONTH(jaar_zip[[#This Row],[Datum]])=1,MONTH(jaar_zip[[#This Row],[Datum]])=2,MONTH(jaar_zip[[#This Row],[Datum]])=11,MONTH(jaar_zip[[#This Row],[Datum]])=12),1.1,IF(OR(MONTH(jaar_zip[[#This Row],[Datum]])=3,MONTH(jaar_zip[[#This Row],[Datum]])=10),1,0.8))*jaar_zip[[#This Row],[graaddagen]],"")</f>
        <v>0</v>
      </c>
      <c r="O4362" s="101">
        <f>IF(ISNUMBER(jaar_zip[[#This Row],[etmaaltemperatuur]]),IF(jaar_zip[[#This Row],[etmaaltemperatuur]]&gt;stookgrens,jaar_zip[[#This Row],[etmaaltemperatuur]]-stookgrens,0),"")</f>
        <v>1.1999999999999993</v>
      </c>
    </row>
    <row r="4363" spans="1:15" x14ac:dyDescent="0.25">
      <c r="A4363">
        <v>279</v>
      </c>
      <c r="B4363">
        <v>20240908</v>
      </c>
      <c r="C4363">
        <v>2.8</v>
      </c>
      <c r="D4363">
        <v>18.399999999999999</v>
      </c>
      <c r="E4363">
        <v>1401</v>
      </c>
      <c r="F4363">
        <v>-0.1</v>
      </c>
      <c r="G4363">
        <v>1007.5</v>
      </c>
      <c r="H4363">
        <v>81</v>
      </c>
      <c r="I4363" s="101" t="s">
        <v>27</v>
      </c>
      <c r="J4363" s="1">
        <f>DATEVALUE(RIGHT(jaar_zip[[#This Row],[YYYYMMDD]],2)&amp;"-"&amp;MID(jaar_zip[[#This Row],[YYYYMMDD]],5,2)&amp;"-"&amp;LEFT(jaar_zip[[#This Row],[YYYYMMDD]],4))</f>
        <v>45543</v>
      </c>
      <c r="K4363" s="101" t="str">
        <f>IF(AND(VALUE(MONTH(jaar_zip[[#This Row],[Datum]]))=1,VALUE(WEEKNUM(jaar_zip[[#This Row],[Datum]],21))&gt;51),RIGHT(YEAR(jaar_zip[[#This Row],[Datum]])-1,2),RIGHT(YEAR(jaar_zip[[#This Row],[Datum]]),2))&amp;"-"&amp; TEXT(WEEKNUM(jaar_zip[[#This Row],[Datum]],21),"00")</f>
        <v>24-36</v>
      </c>
      <c r="L4363" s="101">
        <f>MONTH(jaar_zip[[#This Row],[Datum]])</f>
        <v>9</v>
      </c>
      <c r="M4363" s="101">
        <f>IF(ISNUMBER(jaar_zip[[#This Row],[etmaaltemperatuur]]),IF(jaar_zip[[#This Row],[etmaaltemperatuur]]&lt;stookgrens,stookgrens-jaar_zip[[#This Row],[etmaaltemperatuur]],0),"")</f>
        <v>0</v>
      </c>
      <c r="N4363" s="101">
        <f>IF(ISNUMBER(jaar_zip[[#This Row],[graaddagen]]),IF(OR(MONTH(jaar_zip[[#This Row],[Datum]])=1,MONTH(jaar_zip[[#This Row],[Datum]])=2,MONTH(jaar_zip[[#This Row],[Datum]])=11,MONTH(jaar_zip[[#This Row],[Datum]])=12),1.1,IF(OR(MONTH(jaar_zip[[#This Row],[Datum]])=3,MONTH(jaar_zip[[#This Row],[Datum]])=10),1,0.8))*jaar_zip[[#This Row],[graaddagen]],"")</f>
        <v>0</v>
      </c>
      <c r="O4363" s="101">
        <f>IF(ISNUMBER(jaar_zip[[#This Row],[etmaaltemperatuur]]),IF(jaar_zip[[#This Row],[etmaaltemperatuur]]&gt;stookgrens,jaar_zip[[#This Row],[etmaaltemperatuur]]-stookgrens,0),"")</f>
        <v>0.39999999999999858</v>
      </c>
    </row>
    <row r="4364" spans="1:15" x14ac:dyDescent="0.25">
      <c r="A4364">
        <v>279</v>
      </c>
      <c r="B4364">
        <v>20240909</v>
      </c>
      <c r="C4364">
        <v>2.5</v>
      </c>
      <c r="D4364">
        <v>15.3</v>
      </c>
      <c r="E4364">
        <v>982</v>
      </c>
      <c r="F4364">
        <v>0.1</v>
      </c>
      <c r="G4364">
        <v>1004.9</v>
      </c>
      <c r="H4364">
        <v>83</v>
      </c>
      <c r="I4364" s="101" t="s">
        <v>27</v>
      </c>
      <c r="J4364" s="1">
        <f>DATEVALUE(RIGHT(jaar_zip[[#This Row],[YYYYMMDD]],2)&amp;"-"&amp;MID(jaar_zip[[#This Row],[YYYYMMDD]],5,2)&amp;"-"&amp;LEFT(jaar_zip[[#This Row],[YYYYMMDD]],4))</f>
        <v>45544</v>
      </c>
      <c r="K4364" s="101" t="str">
        <f>IF(AND(VALUE(MONTH(jaar_zip[[#This Row],[Datum]]))=1,VALUE(WEEKNUM(jaar_zip[[#This Row],[Datum]],21))&gt;51),RIGHT(YEAR(jaar_zip[[#This Row],[Datum]])-1,2),RIGHT(YEAR(jaar_zip[[#This Row],[Datum]]),2))&amp;"-"&amp; TEXT(WEEKNUM(jaar_zip[[#This Row],[Datum]],21),"00")</f>
        <v>24-37</v>
      </c>
      <c r="L4364" s="101">
        <f>MONTH(jaar_zip[[#This Row],[Datum]])</f>
        <v>9</v>
      </c>
      <c r="M4364" s="101">
        <f>IF(ISNUMBER(jaar_zip[[#This Row],[etmaaltemperatuur]]),IF(jaar_zip[[#This Row],[etmaaltemperatuur]]&lt;stookgrens,stookgrens-jaar_zip[[#This Row],[etmaaltemperatuur]],0),"")</f>
        <v>2.6999999999999993</v>
      </c>
      <c r="N4364" s="101">
        <f>IF(ISNUMBER(jaar_zip[[#This Row],[graaddagen]]),IF(OR(MONTH(jaar_zip[[#This Row],[Datum]])=1,MONTH(jaar_zip[[#This Row],[Datum]])=2,MONTH(jaar_zip[[#This Row],[Datum]])=11,MONTH(jaar_zip[[#This Row],[Datum]])=12),1.1,IF(OR(MONTH(jaar_zip[[#This Row],[Datum]])=3,MONTH(jaar_zip[[#This Row],[Datum]])=10),1,0.8))*jaar_zip[[#This Row],[graaddagen]],"")</f>
        <v>2.1599999999999997</v>
      </c>
      <c r="O4364" s="101">
        <f>IF(ISNUMBER(jaar_zip[[#This Row],[etmaaltemperatuur]]),IF(jaar_zip[[#This Row],[etmaaltemperatuur]]&gt;stookgrens,jaar_zip[[#This Row],[etmaaltemperatuur]]-stookgrens,0),"")</f>
        <v>0</v>
      </c>
    </row>
    <row r="4365" spans="1:15" x14ac:dyDescent="0.25">
      <c r="A4365">
        <v>279</v>
      </c>
      <c r="B4365">
        <v>20240910</v>
      </c>
      <c r="C4365">
        <v>5.3</v>
      </c>
      <c r="D4365">
        <v>13.6</v>
      </c>
      <c r="E4365">
        <v>599</v>
      </c>
      <c r="F4365">
        <v>11.1</v>
      </c>
      <c r="G4365">
        <v>1005.8</v>
      </c>
      <c r="H4365">
        <v>87</v>
      </c>
      <c r="I4365" s="101" t="s">
        <v>27</v>
      </c>
      <c r="J4365" s="1">
        <f>DATEVALUE(RIGHT(jaar_zip[[#This Row],[YYYYMMDD]],2)&amp;"-"&amp;MID(jaar_zip[[#This Row],[YYYYMMDD]],5,2)&amp;"-"&amp;LEFT(jaar_zip[[#This Row],[YYYYMMDD]],4))</f>
        <v>45545</v>
      </c>
      <c r="K4365" s="101" t="str">
        <f>IF(AND(VALUE(MONTH(jaar_zip[[#This Row],[Datum]]))=1,VALUE(WEEKNUM(jaar_zip[[#This Row],[Datum]],21))&gt;51),RIGHT(YEAR(jaar_zip[[#This Row],[Datum]])-1,2),RIGHT(YEAR(jaar_zip[[#This Row],[Datum]]),2))&amp;"-"&amp; TEXT(WEEKNUM(jaar_zip[[#This Row],[Datum]],21),"00")</f>
        <v>24-37</v>
      </c>
      <c r="L4365" s="101">
        <f>MONTH(jaar_zip[[#This Row],[Datum]])</f>
        <v>9</v>
      </c>
      <c r="M4365" s="101">
        <f>IF(ISNUMBER(jaar_zip[[#This Row],[etmaaltemperatuur]]),IF(jaar_zip[[#This Row],[etmaaltemperatuur]]&lt;stookgrens,stookgrens-jaar_zip[[#This Row],[etmaaltemperatuur]],0),"")</f>
        <v>4.4000000000000004</v>
      </c>
      <c r="N4365" s="101">
        <f>IF(ISNUMBER(jaar_zip[[#This Row],[graaddagen]]),IF(OR(MONTH(jaar_zip[[#This Row],[Datum]])=1,MONTH(jaar_zip[[#This Row],[Datum]])=2,MONTH(jaar_zip[[#This Row],[Datum]])=11,MONTH(jaar_zip[[#This Row],[Datum]])=12),1.1,IF(OR(MONTH(jaar_zip[[#This Row],[Datum]])=3,MONTH(jaar_zip[[#This Row],[Datum]])=10),1,0.8))*jaar_zip[[#This Row],[graaddagen]],"")</f>
        <v>3.5200000000000005</v>
      </c>
      <c r="O4365" s="101">
        <f>IF(ISNUMBER(jaar_zip[[#This Row],[etmaaltemperatuur]]),IF(jaar_zip[[#This Row],[etmaaltemperatuur]]&gt;stookgrens,jaar_zip[[#This Row],[etmaaltemperatuur]]-stookgrens,0),"")</f>
        <v>0</v>
      </c>
    </row>
    <row r="4366" spans="1:15" x14ac:dyDescent="0.25">
      <c r="A4366">
        <v>279</v>
      </c>
      <c r="B4366">
        <v>20240911</v>
      </c>
      <c r="C4366">
        <v>3.8</v>
      </c>
      <c r="D4366">
        <v>10.3</v>
      </c>
      <c r="E4366">
        <v>1253</v>
      </c>
      <c r="F4366">
        <v>3.3</v>
      </c>
      <c r="G4366">
        <v>1004.4</v>
      </c>
      <c r="H4366">
        <v>85</v>
      </c>
      <c r="I4366" s="101" t="s">
        <v>27</v>
      </c>
      <c r="J4366" s="1">
        <f>DATEVALUE(RIGHT(jaar_zip[[#This Row],[YYYYMMDD]],2)&amp;"-"&amp;MID(jaar_zip[[#This Row],[YYYYMMDD]],5,2)&amp;"-"&amp;LEFT(jaar_zip[[#This Row],[YYYYMMDD]],4))</f>
        <v>45546</v>
      </c>
      <c r="K4366" s="101" t="str">
        <f>IF(AND(VALUE(MONTH(jaar_zip[[#This Row],[Datum]]))=1,VALUE(WEEKNUM(jaar_zip[[#This Row],[Datum]],21))&gt;51),RIGHT(YEAR(jaar_zip[[#This Row],[Datum]])-1,2),RIGHT(YEAR(jaar_zip[[#This Row],[Datum]]),2))&amp;"-"&amp; TEXT(WEEKNUM(jaar_zip[[#This Row],[Datum]],21),"00")</f>
        <v>24-37</v>
      </c>
      <c r="L4366" s="101">
        <f>MONTH(jaar_zip[[#This Row],[Datum]])</f>
        <v>9</v>
      </c>
      <c r="M4366" s="101">
        <f>IF(ISNUMBER(jaar_zip[[#This Row],[etmaaltemperatuur]]),IF(jaar_zip[[#This Row],[etmaaltemperatuur]]&lt;stookgrens,stookgrens-jaar_zip[[#This Row],[etmaaltemperatuur]],0),"")</f>
        <v>7.6999999999999993</v>
      </c>
      <c r="N4366" s="101">
        <f>IF(ISNUMBER(jaar_zip[[#This Row],[graaddagen]]),IF(OR(MONTH(jaar_zip[[#This Row],[Datum]])=1,MONTH(jaar_zip[[#This Row],[Datum]])=2,MONTH(jaar_zip[[#This Row],[Datum]])=11,MONTH(jaar_zip[[#This Row],[Datum]])=12),1.1,IF(OR(MONTH(jaar_zip[[#This Row],[Datum]])=3,MONTH(jaar_zip[[#This Row],[Datum]])=10),1,0.8))*jaar_zip[[#This Row],[graaddagen]],"")</f>
        <v>6.16</v>
      </c>
      <c r="O4366" s="101">
        <f>IF(ISNUMBER(jaar_zip[[#This Row],[etmaaltemperatuur]]),IF(jaar_zip[[#This Row],[etmaaltemperatuur]]&gt;stookgrens,jaar_zip[[#This Row],[etmaaltemperatuur]]-stookgrens,0),"")</f>
        <v>0</v>
      </c>
    </row>
    <row r="4367" spans="1:15" x14ac:dyDescent="0.25">
      <c r="A4367">
        <v>279</v>
      </c>
      <c r="B4367">
        <v>20240912</v>
      </c>
      <c r="C4367">
        <v>2</v>
      </c>
      <c r="D4367">
        <v>9.5</v>
      </c>
      <c r="E4367">
        <v>1092</v>
      </c>
      <c r="F4367">
        <v>0.3</v>
      </c>
      <c r="G4367">
        <v>1012.6</v>
      </c>
      <c r="H4367">
        <v>88</v>
      </c>
      <c r="I4367" s="101" t="s">
        <v>27</v>
      </c>
      <c r="J4367" s="1">
        <f>DATEVALUE(RIGHT(jaar_zip[[#This Row],[YYYYMMDD]],2)&amp;"-"&amp;MID(jaar_zip[[#This Row],[YYYYMMDD]],5,2)&amp;"-"&amp;LEFT(jaar_zip[[#This Row],[YYYYMMDD]],4))</f>
        <v>45547</v>
      </c>
      <c r="K4367" s="101" t="str">
        <f>IF(AND(VALUE(MONTH(jaar_zip[[#This Row],[Datum]]))=1,VALUE(WEEKNUM(jaar_zip[[#This Row],[Datum]],21))&gt;51),RIGHT(YEAR(jaar_zip[[#This Row],[Datum]])-1,2),RIGHT(YEAR(jaar_zip[[#This Row],[Datum]]),2))&amp;"-"&amp; TEXT(WEEKNUM(jaar_zip[[#This Row],[Datum]],21),"00")</f>
        <v>24-37</v>
      </c>
      <c r="L4367" s="101">
        <f>MONTH(jaar_zip[[#This Row],[Datum]])</f>
        <v>9</v>
      </c>
      <c r="M4367" s="101">
        <f>IF(ISNUMBER(jaar_zip[[#This Row],[etmaaltemperatuur]]),IF(jaar_zip[[#This Row],[etmaaltemperatuur]]&lt;stookgrens,stookgrens-jaar_zip[[#This Row],[etmaaltemperatuur]],0),"")</f>
        <v>8.5</v>
      </c>
      <c r="N4367" s="101">
        <f>IF(ISNUMBER(jaar_zip[[#This Row],[graaddagen]]),IF(OR(MONTH(jaar_zip[[#This Row],[Datum]])=1,MONTH(jaar_zip[[#This Row],[Datum]])=2,MONTH(jaar_zip[[#This Row],[Datum]])=11,MONTH(jaar_zip[[#This Row],[Datum]])=12),1.1,IF(OR(MONTH(jaar_zip[[#This Row],[Datum]])=3,MONTH(jaar_zip[[#This Row],[Datum]])=10),1,0.8))*jaar_zip[[#This Row],[graaddagen]],"")</f>
        <v>6.8000000000000007</v>
      </c>
      <c r="O4367" s="101">
        <f>IF(ISNUMBER(jaar_zip[[#This Row],[etmaaltemperatuur]]),IF(jaar_zip[[#This Row],[etmaaltemperatuur]]&gt;stookgrens,jaar_zip[[#This Row],[etmaaltemperatuur]]-stookgrens,0),"")</f>
        <v>0</v>
      </c>
    </row>
    <row r="4368" spans="1:15" x14ac:dyDescent="0.25">
      <c r="A4368">
        <v>279</v>
      </c>
      <c r="B4368">
        <v>20240913</v>
      </c>
      <c r="C4368">
        <v>3.4</v>
      </c>
      <c r="D4368">
        <v>11.1</v>
      </c>
      <c r="E4368">
        <v>1396</v>
      </c>
      <c r="F4368">
        <v>0.5</v>
      </c>
      <c r="G4368">
        <v>1024.3</v>
      </c>
      <c r="H4368">
        <v>81</v>
      </c>
      <c r="I4368" s="101" t="s">
        <v>27</v>
      </c>
      <c r="J4368" s="1">
        <f>DATEVALUE(RIGHT(jaar_zip[[#This Row],[YYYYMMDD]],2)&amp;"-"&amp;MID(jaar_zip[[#This Row],[YYYYMMDD]],5,2)&amp;"-"&amp;LEFT(jaar_zip[[#This Row],[YYYYMMDD]],4))</f>
        <v>45548</v>
      </c>
      <c r="K4368" s="101" t="str">
        <f>IF(AND(VALUE(MONTH(jaar_zip[[#This Row],[Datum]]))=1,VALUE(WEEKNUM(jaar_zip[[#This Row],[Datum]],21))&gt;51),RIGHT(YEAR(jaar_zip[[#This Row],[Datum]])-1,2),RIGHT(YEAR(jaar_zip[[#This Row],[Datum]]),2))&amp;"-"&amp; TEXT(WEEKNUM(jaar_zip[[#This Row],[Datum]],21),"00")</f>
        <v>24-37</v>
      </c>
      <c r="L4368" s="101">
        <f>MONTH(jaar_zip[[#This Row],[Datum]])</f>
        <v>9</v>
      </c>
      <c r="M4368" s="101">
        <f>IF(ISNUMBER(jaar_zip[[#This Row],[etmaaltemperatuur]]),IF(jaar_zip[[#This Row],[etmaaltemperatuur]]&lt;stookgrens,stookgrens-jaar_zip[[#This Row],[etmaaltemperatuur]],0),"")</f>
        <v>6.9</v>
      </c>
      <c r="N4368" s="101">
        <f>IF(ISNUMBER(jaar_zip[[#This Row],[graaddagen]]),IF(OR(MONTH(jaar_zip[[#This Row],[Datum]])=1,MONTH(jaar_zip[[#This Row],[Datum]])=2,MONTH(jaar_zip[[#This Row],[Datum]])=11,MONTH(jaar_zip[[#This Row],[Datum]])=12),1.1,IF(OR(MONTH(jaar_zip[[#This Row],[Datum]])=3,MONTH(jaar_zip[[#This Row],[Datum]])=10),1,0.8))*jaar_zip[[#This Row],[graaddagen]],"")</f>
        <v>5.5200000000000005</v>
      </c>
      <c r="O4368" s="101">
        <f>IF(ISNUMBER(jaar_zip[[#This Row],[etmaaltemperatuur]]),IF(jaar_zip[[#This Row],[etmaaltemperatuur]]&gt;stookgrens,jaar_zip[[#This Row],[etmaaltemperatuur]]-stookgrens,0),"")</f>
        <v>0</v>
      </c>
    </row>
    <row r="4369" spans="1:15" x14ac:dyDescent="0.25">
      <c r="A4369">
        <v>279</v>
      </c>
      <c r="B4369">
        <v>20240914</v>
      </c>
      <c r="C4369">
        <v>1.9</v>
      </c>
      <c r="D4369">
        <v>11</v>
      </c>
      <c r="E4369">
        <v>1525</v>
      </c>
      <c r="F4369">
        <v>0</v>
      </c>
      <c r="G4369">
        <v>1029.8</v>
      </c>
      <c r="H4369">
        <v>78</v>
      </c>
      <c r="I4369" s="101" t="s">
        <v>27</v>
      </c>
      <c r="J4369" s="1">
        <f>DATEVALUE(RIGHT(jaar_zip[[#This Row],[YYYYMMDD]],2)&amp;"-"&amp;MID(jaar_zip[[#This Row],[YYYYMMDD]],5,2)&amp;"-"&amp;LEFT(jaar_zip[[#This Row],[YYYYMMDD]],4))</f>
        <v>45549</v>
      </c>
      <c r="K4369" s="101" t="str">
        <f>IF(AND(VALUE(MONTH(jaar_zip[[#This Row],[Datum]]))=1,VALUE(WEEKNUM(jaar_zip[[#This Row],[Datum]],21))&gt;51),RIGHT(YEAR(jaar_zip[[#This Row],[Datum]])-1,2),RIGHT(YEAR(jaar_zip[[#This Row],[Datum]]),2))&amp;"-"&amp; TEXT(WEEKNUM(jaar_zip[[#This Row],[Datum]],21),"00")</f>
        <v>24-37</v>
      </c>
      <c r="L4369" s="101">
        <f>MONTH(jaar_zip[[#This Row],[Datum]])</f>
        <v>9</v>
      </c>
      <c r="M4369" s="101">
        <f>IF(ISNUMBER(jaar_zip[[#This Row],[etmaaltemperatuur]]),IF(jaar_zip[[#This Row],[etmaaltemperatuur]]&lt;stookgrens,stookgrens-jaar_zip[[#This Row],[etmaaltemperatuur]],0),"")</f>
        <v>7</v>
      </c>
      <c r="N4369" s="101">
        <f>IF(ISNUMBER(jaar_zip[[#This Row],[graaddagen]]),IF(OR(MONTH(jaar_zip[[#This Row],[Datum]])=1,MONTH(jaar_zip[[#This Row],[Datum]])=2,MONTH(jaar_zip[[#This Row],[Datum]])=11,MONTH(jaar_zip[[#This Row],[Datum]])=12),1.1,IF(OR(MONTH(jaar_zip[[#This Row],[Datum]])=3,MONTH(jaar_zip[[#This Row],[Datum]])=10),1,0.8))*jaar_zip[[#This Row],[graaddagen]],"")</f>
        <v>5.6000000000000005</v>
      </c>
      <c r="O4369" s="101">
        <f>IF(ISNUMBER(jaar_zip[[#This Row],[etmaaltemperatuur]]),IF(jaar_zip[[#This Row],[etmaaltemperatuur]]&gt;stookgrens,jaar_zip[[#This Row],[etmaaltemperatuur]]-stookgrens,0),"")</f>
        <v>0</v>
      </c>
    </row>
    <row r="4370" spans="1:15" x14ac:dyDescent="0.25">
      <c r="A4370">
        <v>279</v>
      </c>
      <c r="B4370">
        <v>20240915</v>
      </c>
      <c r="C4370">
        <v>1.6</v>
      </c>
      <c r="D4370">
        <v>12.6</v>
      </c>
      <c r="E4370">
        <v>1061</v>
      </c>
      <c r="F4370">
        <v>0</v>
      </c>
      <c r="G4370">
        <v>1026.3</v>
      </c>
      <c r="H4370">
        <v>85</v>
      </c>
      <c r="I4370" s="101" t="s">
        <v>27</v>
      </c>
      <c r="J4370" s="1">
        <f>DATEVALUE(RIGHT(jaar_zip[[#This Row],[YYYYMMDD]],2)&amp;"-"&amp;MID(jaar_zip[[#This Row],[YYYYMMDD]],5,2)&amp;"-"&amp;LEFT(jaar_zip[[#This Row],[YYYYMMDD]],4))</f>
        <v>45550</v>
      </c>
      <c r="K4370" s="101" t="str">
        <f>IF(AND(VALUE(MONTH(jaar_zip[[#This Row],[Datum]]))=1,VALUE(WEEKNUM(jaar_zip[[#This Row],[Datum]],21))&gt;51),RIGHT(YEAR(jaar_zip[[#This Row],[Datum]])-1,2),RIGHT(YEAR(jaar_zip[[#This Row],[Datum]]),2))&amp;"-"&amp; TEXT(WEEKNUM(jaar_zip[[#This Row],[Datum]],21),"00")</f>
        <v>24-37</v>
      </c>
      <c r="L4370" s="101">
        <f>MONTH(jaar_zip[[#This Row],[Datum]])</f>
        <v>9</v>
      </c>
      <c r="M4370" s="101">
        <f>IF(ISNUMBER(jaar_zip[[#This Row],[etmaaltemperatuur]]),IF(jaar_zip[[#This Row],[etmaaltemperatuur]]&lt;stookgrens,stookgrens-jaar_zip[[#This Row],[etmaaltemperatuur]],0),"")</f>
        <v>5.4</v>
      </c>
      <c r="N4370" s="101">
        <f>IF(ISNUMBER(jaar_zip[[#This Row],[graaddagen]]),IF(OR(MONTH(jaar_zip[[#This Row],[Datum]])=1,MONTH(jaar_zip[[#This Row],[Datum]])=2,MONTH(jaar_zip[[#This Row],[Datum]])=11,MONTH(jaar_zip[[#This Row],[Datum]])=12),1.1,IF(OR(MONTH(jaar_zip[[#This Row],[Datum]])=3,MONTH(jaar_zip[[#This Row],[Datum]])=10),1,0.8))*jaar_zip[[#This Row],[graaddagen]],"")</f>
        <v>4.32</v>
      </c>
      <c r="O4370" s="101">
        <f>IF(ISNUMBER(jaar_zip[[#This Row],[etmaaltemperatuur]]),IF(jaar_zip[[#This Row],[etmaaltemperatuur]]&gt;stookgrens,jaar_zip[[#This Row],[etmaaltemperatuur]]-stookgrens,0),"")</f>
        <v>0</v>
      </c>
    </row>
    <row r="4371" spans="1:15" x14ac:dyDescent="0.25">
      <c r="A4371">
        <v>279</v>
      </c>
      <c r="B4371">
        <v>20240916</v>
      </c>
      <c r="C4371">
        <v>2.8</v>
      </c>
      <c r="D4371">
        <v>14.9</v>
      </c>
      <c r="E4371">
        <v>1273</v>
      </c>
      <c r="F4371">
        <v>0</v>
      </c>
      <c r="G4371">
        <v>1025.8</v>
      </c>
      <c r="H4371">
        <v>86</v>
      </c>
      <c r="I4371" s="101" t="s">
        <v>27</v>
      </c>
      <c r="J4371" s="1">
        <f>DATEVALUE(RIGHT(jaar_zip[[#This Row],[YYYYMMDD]],2)&amp;"-"&amp;MID(jaar_zip[[#This Row],[YYYYMMDD]],5,2)&amp;"-"&amp;LEFT(jaar_zip[[#This Row],[YYYYMMDD]],4))</f>
        <v>45551</v>
      </c>
      <c r="K4371" s="101" t="str">
        <f>IF(AND(VALUE(MONTH(jaar_zip[[#This Row],[Datum]]))=1,VALUE(WEEKNUM(jaar_zip[[#This Row],[Datum]],21))&gt;51),RIGHT(YEAR(jaar_zip[[#This Row],[Datum]])-1,2),RIGHT(YEAR(jaar_zip[[#This Row],[Datum]]),2))&amp;"-"&amp; TEXT(WEEKNUM(jaar_zip[[#This Row],[Datum]],21),"00")</f>
        <v>24-38</v>
      </c>
      <c r="L4371" s="101">
        <f>MONTH(jaar_zip[[#This Row],[Datum]])</f>
        <v>9</v>
      </c>
      <c r="M4371" s="101">
        <f>IF(ISNUMBER(jaar_zip[[#This Row],[etmaaltemperatuur]]),IF(jaar_zip[[#This Row],[etmaaltemperatuur]]&lt;stookgrens,stookgrens-jaar_zip[[#This Row],[etmaaltemperatuur]],0),"")</f>
        <v>3.0999999999999996</v>
      </c>
      <c r="N4371" s="101">
        <f>IF(ISNUMBER(jaar_zip[[#This Row],[graaddagen]]),IF(OR(MONTH(jaar_zip[[#This Row],[Datum]])=1,MONTH(jaar_zip[[#This Row],[Datum]])=2,MONTH(jaar_zip[[#This Row],[Datum]])=11,MONTH(jaar_zip[[#This Row],[Datum]])=12),1.1,IF(OR(MONTH(jaar_zip[[#This Row],[Datum]])=3,MONTH(jaar_zip[[#This Row],[Datum]])=10),1,0.8))*jaar_zip[[#This Row],[graaddagen]],"")</f>
        <v>2.48</v>
      </c>
      <c r="O4371" s="101">
        <f>IF(ISNUMBER(jaar_zip[[#This Row],[etmaaltemperatuur]]),IF(jaar_zip[[#This Row],[etmaaltemperatuur]]&gt;stookgrens,jaar_zip[[#This Row],[etmaaltemperatuur]]-stookgrens,0),"")</f>
        <v>0</v>
      </c>
    </row>
    <row r="4372" spans="1:15" x14ac:dyDescent="0.25">
      <c r="A4372">
        <v>279</v>
      </c>
      <c r="B4372">
        <v>20240917</v>
      </c>
      <c r="C4372">
        <v>4</v>
      </c>
      <c r="D4372">
        <v>16</v>
      </c>
      <c r="E4372">
        <v>1305</v>
      </c>
      <c r="F4372">
        <v>0</v>
      </c>
      <c r="G4372">
        <v>1029.8</v>
      </c>
      <c r="H4372">
        <v>85</v>
      </c>
      <c r="I4372" s="101" t="s">
        <v>27</v>
      </c>
      <c r="J4372" s="1">
        <f>DATEVALUE(RIGHT(jaar_zip[[#This Row],[YYYYMMDD]],2)&amp;"-"&amp;MID(jaar_zip[[#This Row],[YYYYMMDD]],5,2)&amp;"-"&amp;LEFT(jaar_zip[[#This Row],[YYYYMMDD]],4))</f>
        <v>45552</v>
      </c>
      <c r="K4372" s="101" t="str">
        <f>IF(AND(VALUE(MONTH(jaar_zip[[#This Row],[Datum]]))=1,VALUE(WEEKNUM(jaar_zip[[#This Row],[Datum]],21))&gt;51),RIGHT(YEAR(jaar_zip[[#This Row],[Datum]])-1,2),RIGHT(YEAR(jaar_zip[[#This Row],[Datum]]),2))&amp;"-"&amp; TEXT(WEEKNUM(jaar_zip[[#This Row],[Datum]],21),"00")</f>
        <v>24-38</v>
      </c>
      <c r="L4372" s="101">
        <f>MONTH(jaar_zip[[#This Row],[Datum]])</f>
        <v>9</v>
      </c>
      <c r="M4372" s="101">
        <f>IF(ISNUMBER(jaar_zip[[#This Row],[etmaaltemperatuur]]),IF(jaar_zip[[#This Row],[etmaaltemperatuur]]&lt;stookgrens,stookgrens-jaar_zip[[#This Row],[etmaaltemperatuur]],0),"")</f>
        <v>2</v>
      </c>
      <c r="N4372" s="101">
        <f>IF(ISNUMBER(jaar_zip[[#This Row],[graaddagen]]),IF(OR(MONTH(jaar_zip[[#This Row],[Datum]])=1,MONTH(jaar_zip[[#This Row],[Datum]])=2,MONTH(jaar_zip[[#This Row],[Datum]])=11,MONTH(jaar_zip[[#This Row],[Datum]])=12),1.1,IF(OR(MONTH(jaar_zip[[#This Row],[Datum]])=3,MONTH(jaar_zip[[#This Row],[Datum]])=10),1,0.8))*jaar_zip[[#This Row],[graaddagen]],"")</f>
        <v>1.6</v>
      </c>
      <c r="O4372" s="101">
        <f>IF(ISNUMBER(jaar_zip[[#This Row],[etmaaltemperatuur]]),IF(jaar_zip[[#This Row],[etmaaltemperatuur]]&gt;stookgrens,jaar_zip[[#This Row],[etmaaltemperatuur]]-stookgrens,0),"")</f>
        <v>0</v>
      </c>
    </row>
    <row r="4373" spans="1:15" x14ac:dyDescent="0.25">
      <c r="A4373">
        <v>279</v>
      </c>
      <c r="B4373">
        <v>20240918</v>
      </c>
      <c r="C4373">
        <v>3.6</v>
      </c>
      <c r="D4373">
        <v>15.7</v>
      </c>
      <c r="E4373">
        <v>1126</v>
      </c>
      <c r="F4373">
        <v>0</v>
      </c>
      <c r="G4373">
        <v>1029.2</v>
      </c>
      <c r="H4373">
        <v>90</v>
      </c>
      <c r="I4373" s="101" t="s">
        <v>27</v>
      </c>
      <c r="J4373" s="1">
        <f>DATEVALUE(RIGHT(jaar_zip[[#This Row],[YYYYMMDD]],2)&amp;"-"&amp;MID(jaar_zip[[#This Row],[YYYYMMDD]],5,2)&amp;"-"&amp;LEFT(jaar_zip[[#This Row],[YYYYMMDD]],4))</f>
        <v>45553</v>
      </c>
      <c r="K4373" s="101" t="str">
        <f>IF(AND(VALUE(MONTH(jaar_zip[[#This Row],[Datum]]))=1,VALUE(WEEKNUM(jaar_zip[[#This Row],[Datum]],21))&gt;51),RIGHT(YEAR(jaar_zip[[#This Row],[Datum]])-1,2),RIGHT(YEAR(jaar_zip[[#This Row],[Datum]]),2))&amp;"-"&amp; TEXT(WEEKNUM(jaar_zip[[#This Row],[Datum]],21),"00")</f>
        <v>24-38</v>
      </c>
      <c r="L4373" s="101">
        <f>MONTH(jaar_zip[[#This Row],[Datum]])</f>
        <v>9</v>
      </c>
      <c r="M4373" s="101">
        <f>IF(ISNUMBER(jaar_zip[[#This Row],[etmaaltemperatuur]]),IF(jaar_zip[[#This Row],[etmaaltemperatuur]]&lt;stookgrens,stookgrens-jaar_zip[[#This Row],[etmaaltemperatuur]],0),"")</f>
        <v>2.3000000000000007</v>
      </c>
      <c r="N4373" s="101">
        <f>IF(ISNUMBER(jaar_zip[[#This Row],[graaddagen]]),IF(OR(MONTH(jaar_zip[[#This Row],[Datum]])=1,MONTH(jaar_zip[[#This Row],[Datum]])=2,MONTH(jaar_zip[[#This Row],[Datum]])=11,MONTH(jaar_zip[[#This Row],[Datum]])=12),1.1,IF(OR(MONTH(jaar_zip[[#This Row],[Datum]])=3,MONTH(jaar_zip[[#This Row],[Datum]])=10),1,0.8))*jaar_zip[[#This Row],[graaddagen]],"")</f>
        <v>1.8400000000000007</v>
      </c>
      <c r="O4373" s="101">
        <f>IF(ISNUMBER(jaar_zip[[#This Row],[etmaaltemperatuur]]),IF(jaar_zip[[#This Row],[etmaaltemperatuur]]&gt;stookgrens,jaar_zip[[#This Row],[etmaaltemperatuur]]-stookgrens,0),"")</f>
        <v>0</v>
      </c>
    </row>
    <row r="4374" spans="1:15" x14ac:dyDescent="0.25">
      <c r="A4374">
        <v>279</v>
      </c>
      <c r="B4374">
        <v>20240919</v>
      </c>
      <c r="C4374">
        <v>3.7</v>
      </c>
      <c r="D4374">
        <v>16</v>
      </c>
      <c r="E4374">
        <v>1211</v>
      </c>
      <c r="F4374">
        <v>0</v>
      </c>
      <c r="G4374">
        <v>1026.2</v>
      </c>
      <c r="H4374">
        <v>90</v>
      </c>
      <c r="I4374" s="101" t="s">
        <v>27</v>
      </c>
      <c r="J4374" s="1">
        <f>DATEVALUE(RIGHT(jaar_zip[[#This Row],[YYYYMMDD]],2)&amp;"-"&amp;MID(jaar_zip[[#This Row],[YYYYMMDD]],5,2)&amp;"-"&amp;LEFT(jaar_zip[[#This Row],[YYYYMMDD]],4))</f>
        <v>45554</v>
      </c>
      <c r="K4374" s="101" t="str">
        <f>IF(AND(VALUE(MONTH(jaar_zip[[#This Row],[Datum]]))=1,VALUE(WEEKNUM(jaar_zip[[#This Row],[Datum]],21))&gt;51),RIGHT(YEAR(jaar_zip[[#This Row],[Datum]])-1,2),RIGHT(YEAR(jaar_zip[[#This Row],[Datum]]),2))&amp;"-"&amp; TEXT(WEEKNUM(jaar_zip[[#This Row],[Datum]],21),"00")</f>
        <v>24-38</v>
      </c>
      <c r="L4374" s="101">
        <f>MONTH(jaar_zip[[#This Row],[Datum]])</f>
        <v>9</v>
      </c>
      <c r="M4374" s="101">
        <f>IF(ISNUMBER(jaar_zip[[#This Row],[etmaaltemperatuur]]),IF(jaar_zip[[#This Row],[etmaaltemperatuur]]&lt;stookgrens,stookgrens-jaar_zip[[#This Row],[etmaaltemperatuur]],0),"")</f>
        <v>2</v>
      </c>
      <c r="N4374" s="101">
        <f>IF(ISNUMBER(jaar_zip[[#This Row],[graaddagen]]),IF(OR(MONTH(jaar_zip[[#This Row],[Datum]])=1,MONTH(jaar_zip[[#This Row],[Datum]])=2,MONTH(jaar_zip[[#This Row],[Datum]])=11,MONTH(jaar_zip[[#This Row],[Datum]])=12),1.1,IF(OR(MONTH(jaar_zip[[#This Row],[Datum]])=3,MONTH(jaar_zip[[#This Row],[Datum]])=10),1,0.8))*jaar_zip[[#This Row],[graaddagen]],"")</f>
        <v>1.6</v>
      </c>
      <c r="O4374" s="101">
        <f>IF(ISNUMBER(jaar_zip[[#This Row],[etmaaltemperatuur]]),IF(jaar_zip[[#This Row],[etmaaltemperatuur]]&gt;stookgrens,jaar_zip[[#This Row],[etmaaltemperatuur]]-stookgrens,0),"")</f>
        <v>0</v>
      </c>
    </row>
    <row r="4375" spans="1:15" x14ac:dyDescent="0.25">
      <c r="A4375">
        <v>279</v>
      </c>
      <c r="B4375">
        <v>20240920</v>
      </c>
      <c r="C4375">
        <v>4.2</v>
      </c>
      <c r="D4375">
        <v>17.2</v>
      </c>
      <c r="E4375">
        <v>1469</v>
      </c>
      <c r="F4375">
        <v>0</v>
      </c>
      <c r="G4375">
        <v>1023.5</v>
      </c>
      <c r="H4375">
        <v>73</v>
      </c>
      <c r="I4375" s="101" t="s">
        <v>27</v>
      </c>
      <c r="J4375" s="1">
        <f>DATEVALUE(RIGHT(jaar_zip[[#This Row],[YYYYMMDD]],2)&amp;"-"&amp;MID(jaar_zip[[#This Row],[YYYYMMDD]],5,2)&amp;"-"&amp;LEFT(jaar_zip[[#This Row],[YYYYMMDD]],4))</f>
        <v>45555</v>
      </c>
      <c r="K4375" s="101" t="str">
        <f>IF(AND(VALUE(MONTH(jaar_zip[[#This Row],[Datum]]))=1,VALUE(WEEKNUM(jaar_zip[[#This Row],[Datum]],21))&gt;51),RIGHT(YEAR(jaar_zip[[#This Row],[Datum]])-1,2),RIGHT(YEAR(jaar_zip[[#This Row],[Datum]]),2))&amp;"-"&amp; TEXT(WEEKNUM(jaar_zip[[#This Row],[Datum]],21),"00")</f>
        <v>24-38</v>
      </c>
      <c r="L4375" s="101">
        <f>MONTH(jaar_zip[[#This Row],[Datum]])</f>
        <v>9</v>
      </c>
      <c r="M4375" s="101">
        <f>IF(ISNUMBER(jaar_zip[[#This Row],[etmaaltemperatuur]]),IF(jaar_zip[[#This Row],[etmaaltemperatuur]]&lt;stookgrens,stookgrens-jaar_zip[[#This Row],[etmaaltemperatuur]],0),"")</f>
        <v>0.80000000000000071</v>
      </c>
      <c r="N4375" s="101">
        <f>IF(ISNUMBER(jaar_zip[[#This Row],[graaddagen]]),IF(OR(MONTH(jaar_zip[[#This Row],[Datum]])=1,MONTH(jaar_zip[[#This Row],[Datum]])=2,MONTH(jaar_zip[[#This Row],[Datum]])=11,MONTH(jaar_zip[[#This Row],[Datum]])=12),1.1,IF(OR(MONTH(jaar_zip[[#This Row],[Datum]])=3,MONTH(jaar_zip[[#This Row],[Datum]])=10),1,0.8))*jaar_zip[[#This Row],[graaddagen]],"")</f>
        <v>0.64000000000000057</v>
      </c>
      <c r="O4375" s="101">
        <f>IF(ISNUMBER(jaar_zip[[#This Row],[etmaaltemperatuur]]),IF(jaar_zip[[#This Row],[etmaaltemperatuur]]&gt;stookgrens,jaar_zip[[#This Row],[etmaaltemperatuur]]-stookgrens,0),"")</f>
        <v>0</v>
      </c>
    </row>
    <row r="4376" spans="1:15" x14ac:dyDescent="0.25">
      <c r="A4376">
        <v>279</v>
      </c>
      <c r="B4376">
        <v>20240921</v>
      </c>
      <c r="C4376">
        <v>2.2000000000000002</v>
      </c>
      <c r="D4376">
        <v>15.6</v>
      </c>
      <c r="E4376">
        <v>1494</v>
      </c>
      <c r="F4376">
        <v>0</v>
      </c>
      <c r="G4376">
        <v>1020.5</v>
      </c>
      <c r="H4376">
        <v>76</v>
      </c>
      <c r="I4376" s="101" t="s">
        <v>27</v>
      </c>
      <c r="J4376" s="1">
        <f>DATEVALUE(RIGHT(jaar_zip[[#This Row],[YYYYMMDD]],2)&amp;"-"&amp;MID(jaar_zip[[#This Row],[YYYYMMDD]],5,2)&amp;"-"&amp;LEFT(jaar_zip[[#This Row],[YYYYMMDD]],4))</f>
        <v>45556</v>
      </c>
      <c r="K4376" s="101" t="str">
        <f>IF(AND(VALUE(MONTH(jaar_zip[[#This Row],[Datum]]))=1,VALUE(WEEKNUM(jaar_zip[[#This Row],[Datum]],21))&gt;51),RIGHT(YEAR(jaar_zip[[#This Row],[Datum]])-1,2),RIGHT(YEAR(jaar_zip[[#This Row],[Datum]]),2))&amp;"-"&amp; TEXT(WEEKNUM(jaar_zip[[#This Row],[Datum]],21),"00")</f>
        <v>24-38</v>
      </c>
      <c r="L4376" s="101">
        <f>MONTH(jaar_zip[[#This Row],[Datum]])</f>
        <v>9</v>
      </c>
      <c r="M4376" s="101">
        <f>IF(ISNUMBER(jaar_zip[[#This Row],[etmaaltemperatuur]]),IF(jaar_zip[[#This Row],[etmaaltemperatuur]]&lt;stookgrens,stookgrens-jaar_zip[[#This Row],[etmaaltemperatuur]],0),"")</f>
        <v>2.4000000000000004</v>
      </c>
      <c r="N4376" s="101">
        <f>IF(ISNUMBER(jaar_zip[[#This Row],[graaddagen]]),IF(OR(MONTH(jaar_zip[[#This Row],[Datum]])=1,MONTH(jaar_zip[[#This Row],[Datum]])=2,MONTH(jaar_zip[[#This Row],[Datum]])=11,MONTH(jaar_zip[[#This Row],[Datum]])=12),1.1,IF(OR(MONTH(jaar_zip[[#This Row],[Datum]])=3,MONTH(jaar_zip[[#This Row],[Datum]])=10),1,0.8))*jaar_zip[[#This Row],[graaddagen]],"")</f>
        <v>1.9200000000000004</v>
      </c>
      <c r="O4376" s="101">
        <f>IF(ISNUMBER(jaar_zip[[#This Row],[etmaaltemperatuur]]),IF(jaar_zip[[#This Row],[etmaaltemperatuur]]&gt;stookgrens,jaar_zip[[#This Row],[etmaaltemperatuur]]-stookgrens,0),"")</f>
        <v>0</v>
      </c>
    </row>
    <row r="4377" spans="1:15" x14ac:dyDescent="0.25">
      <c r="A4377">
        <v>279</v>
      </c>
      <c r="B4377">
        <v>20240922</v>
      </c>
      <c r="C4377">
        <v>1.1000000000000001</v>
      </c>
      <c r="D4377">
        <v>15.4</v>
      </c>
      <c r="E4377">
        <v>1483</v>
      </c>
      <c r="F4377">
        <v>0</v>
      </c>
      <c r="G4377">
        <v>1014.7</v>
      </c>
      <c r="H4377">
        <v>84</v>
      </c>
      <c r="I4377" s="101" t="s">
        <v>27</v>
      </c>
      <c r="J4377" s="1">
        <f>DATEVALUE(RIGHT(jaar_zip[[#This Row],[YYYYMMDD]],2)&amp;"-"&amp;MID(jaar_zip[[#This Row],[YYYYMMDD]],5,2)&amp;"-"&amp;LEFT(jaar_zip[[#This Row],[YYYYMMDD]],4))</f>
        <v>45557</v>
      </c>
      <c r="K4377" s="101" t="str">
        <f>IF(AND(VALUE(MONTH(jaar_zip[[#This Row],[Datum]]))=1,VALUE(WEEKNUM(jaar_zip[[#This Row],[Datum]],21))&gt;51),RIGHT(YEAR(jaar_zip[[#This Row],[Datum]])-1,2),RIGHT(YEAR(jaar_zip[[#This Row],[Datum]]),2))&amp;"-"&amp; TEXT(WEEKNUM(jaar_zip[[#This Row],[Datum]],21),"00")</f>
        <v>24-38</v>
      </c>
      <c r="L4377" s="101">
        <f>MONTH(jaar_zip[[#This Row],[Datum]])</f>
        <v>9</v>
      </c>
      <c r="M4377" s="101">
        <f>IF(ISNUMBER(jaar_zip[[#This Row],[etmaaltemperatuur]]),IF(jaar_zip[[#This Row],[etmaaltemperatuur]]&lt;stookgrens,stookgrens-jaar_zip[[#This Row],[etmaaltemperatuur]],0),"")</f>
        <v>2.5999999999999996</v>
      </c>
      <c r="N4377" s="101">
        <f>IF(ISNUMBER(jaar_zip[[#This Row],[graaddagen]]),IF(OR(MONTH(jaar_zip[[#This Row],[Datum]])=1,MONTH(jaar_zip[[#This Row],[Datum]])=2,MONTH(jaar_zip[[#This Row],[Datum]])=11,MONTH(jaar_zip[[#This Row],[Datum]])=12),1.1,IF(OR(MONTH(jaar_zip[[#This Row],[Datum]])=3,MONTH(jaar_zip[[#This Row],[Datum]])=10),1,0.8))*jaar_zip[[#This Row],[graaddagen]],"")</f>
        <v>2.0799999999999996</v>
      </c>
      <c r="O4377" s="101">
        <f>IF(ISNUMBER(jaar_zip[[#This Row],[etmaaltemperatuur]]),IF(jaar_zip[[#This Row],[etmaaltemperatuur]]&gt;stookgrens,jaar_zip[[#This Row],[etmaaltemperatuur]]-stookgrens,0),"")</f>
        <v>0</v>
      </c>
    </row>
    <row r="4378" spans="1:15" x14ac:dyDescent="0.25">
      <c r="A4378">
        <v>279</v>
      </c>
      <c r="B4378">
        <v>20240923</v>
      </c>
      <c r="C4378">
        <v>2.5</v>
      </c>
      <c r="D4378">
        <v>15.8</v>
      </c>
      <c r="E4378">
        <v>1002</v>
      </c>
      <c r="F4378">
        <v>0.1</v>
      </c>
      <c r="G4378">
        <v>1007.4</v>
      </c>
      <c r="H4378">
        <v>85</v>
      </c>
      <c r="I4378" s="101" t="s">
        <v>27</v>
      </c>
      <c r="J4378" s="1">
        <f>DATEVALUE(RIGHT(jaar_zip[[#This Row],[YYYYMMDD]],2)&amp;"-"&amp;MID(jaar_zip[[#This Row],[YYYYMMDD]],5,2)&amp;"-"&amp;LEFT(jaar_zip[[#This Row],[YYYYMMDD]],4))</f>
        <v>45558</v>
      </c>
      <c r="K4378" s="101" t="str">
        <f>IF(AND(VALUE(MONTH(jaar_zip[[#This Row],[Datum]]))=1,VALUE(WEEKNUM(jaar_zip[[#This Row],[Datum]],21))&gt;51),RIGHT(YEAR(jaar_zip[[#This Row],[Datum]])-1,2),RIGHT(YEAR(jaar_zip[[#This Row],[Datum]]),2))&amp;"-"&amp; TEXT(WEEKNUM(jaar_zip[[#This Row],[Datum]],21),"00")</f>
        <v>24-39</v>
      </c>
      <c r="L4378" s="101">
        <f>MONTH(jaar_zip[[#This Row],[Datum]])</f>
        <v>9</v>
      </c>
      <c r="M4378" s="101">
        <f>IF(ISNUMBER(jaar_zip[[#This Row],[etmaaltemperatuur]]),IF(jaar_zip[[#This Row],[etmaaltemperatuur]]&lt;stookgrens,stookgrens-jaar_zip[[#This Row],[etmaaltemperatuur]],0),"")</f>
        <v>2.1999999999999993</v>
      </c>
      <c r="N4378" s="101">
        <f>IF(ISNUMBER(jaar_zip[[#This Row],[graaddagen]]),IF(OR(MONTH(jaar_zip[[#This Row],[Datum]])=1,MONTH(jaar_zip[[#This Row],[Datum]])=2,MONTH(jaar_zip[[#This Row],[Datum]])=11,MONTH(jaar_zip[[#This Row],[Datum]])=12),1.1,IF(OR(MONTH(jaar_zip[[#This Row],[Datum]])=3,MONTH(jaar_zip[[#This Row],[Datum]])=10),1,0.8))*jaar_zip[[#This Row],[graaddagen]],"")</f>
        <v>1.7599999999999996</v>
      </c>
      <c r="O4378" s="101">
        <f>IF(ISNUMBER(jaar_zip[[#This Row],[etmaaltemperatuur]]),IF(jaar_zip[[#This Row],[etmaaltemperatuur]]&gt;stookgrens,jaar_zip[[#This Row],[etmaaltemperatuur]]-stookgrens,0),"")</f>
        <v>0</v>
      </c>
    </row>
    <row r="4379" spans="1:15" x14ac:dyDescent="0.25">
      <c r="A4379">
        <v>279</v>
      </c>
      <c r="B4379">
        <v>20240924</v>
      </c>
      <c r="C4379">
        <v>3.5</v>
      </c>
      <c r="D4379">
        <v>14.1</v>
      </c>
      <c r="E4379">
        <v>958</v>
      </c>
      <c r="F4379">
        <v>2.2999999999999998</v>
      </c>
      <c r="G4379">
        <v>1002.3</v>
      </c>
      <c r="H4379">
        <v>87</v>
      </c>
      <c r="I4379" s="101" t="s">
        <v>27</v>
      </c>
      <c r="J4379" s="1">
        <f>DATEVALUE(RIGHT(jaar_zip[[#This Row],[YYYYMMDD]],2)&amp;"-"&amp;MID(jaar_zip[[#This Row],[YYYYMMDD]],5,2)&amp;"-"&amp;LEFT(jaar_zip[[#This Row],[YYYYMMDD]],4))</f>
        <v>45559</v>
      </c>
      <c r="K4379" s="101" t="str">
        <f>IF(AND(VALUE(MONTH(jaar_zip[[#This Row],[Datum]]))=1,VALUE(WEEKNUM(jaar_zip[[#This Row],[Datum]],21))&gt;51),RIGHT(YEAR(jaar_zip[[#This Row],[Datum]])-1,2),RIGHT(YEAR(jaar_zip[[#This Row],[Datum]]),2))&amp;"-"&amp; TEXT(WEEKNUM(jaar_zip[[#This Row],[Datum]],21),"00")</f>
        <v>24-39</v>
      </c>
      <c r="L4379" s="101">
        <f>MONTH(jaar_zip[[#This Row],[Datum]])</f>
        <v>9</v>
      </c>
      <c r="M4379" s="101">
        <f>IF(ISNUMBER(jaar_zip[[#This Row],[etmaaltemperatuur]]),IF(jaar_zip[[#This Row],[etmaaltemperatuur]]&lt;stookgrens,stookgrens-jaar_zip[[#This Row],[etmaaltemperatuur]],0),"")</f>
        <v>3.9000000000000004</v>
      </c>
      <c r="N4379" s="101">
        <f>IF(ISNUMBER(jaar_zip[[#This Row],[graaddagen]]),IF(OR(MONTH(jaar_zip[[#This Row],[Datum]])=1,MONTH(jaar_zip[[#This Row],[Datum]])=2,MONTH(jaar_zip[[#This Row],[Datum]])=11,MONTH(jaar_zip[[#This Row],[Datum]])=12),1.1,IF(OR(MONTH(jaar_zip[[#This Row],[Datum]])=3,MONTH(jaar_zip[[#This Row],[Datum]])=10),1,0.8))*jaar_zip[[#This Row],[graaddagen]],"")</f>
        <v>3.1200000000000006</v>
      </c>
      <c r="O4379" s="101">
        <f>IF(ISNUMBER(jaar_zip[[#This Row],[etmaaltemperatuur]]),IF(jaar_zip[[#This Row],[etmaaltemperatuur]]&gt;stookgrens,jaar_zip[[#This Row],[etmaaltemperatuur]]-stookgrens,0),"")</f>
        <v>0</v>
      </c>
    </row>
    <row r="4380" spans="1:15" x14ac:dyDescent="0.25">
      <c r="A4380">
        <v>279</v>
      </c>
      <c r="B4380">
        <v>20240925</v>
      </c>
      <c r="C4380">
        <v>3.4</v>
      </c>
      <c r="D4380">
        <v>14.1</v>
      </c>
      <c r="E4380">
        <v>581</v>
      </c>
      <c r="F4380">
        <v>3.2</v>
      </c>
      <c r="G4380">
        <v>1000.9</v>
      </c>
      <c r="H4380">
        <v>90</v>
      </c>
      <c r="I4380" s="101" t="s">
        <v>27</v>
      </c>
      <c r="J4380" s="1">
        <f>DATEVALUE(RIGHT(jaar_zip[[#This Row],[YYYYMMDD]],2)&amp;"-"&amp;MID(jaar_zip[[#This Row],[YYYYMMDD]],5,2)&amp;"-"&amp;LEFT(jaar_zip[[#This Row],[YYYYMMDD]],4))</f>
        <v>45560</v>
      </c>
      <c r="K4380" s="101" t="str">
        <f>IF(AND(VALUE(MONTH(jaar_zip[[#This Row],[Datum]]))=1,VALUE(WEEKNUM(jaar_zip[[#This Row],[Datum]],21))&gt;51),RIGHT(YEAR(jaar_zip[[#This Row],[Datum]])-1,2),RIGHT(YEAR(jaar_zip[[#This Row],[Datum]]),2))&amp;"-"&amp; TEXT(WEEKNUM(jaar_zip[[#This Row],[Datum]],21),"00")</f>
        <v>24-39</v>
      </c>
      <c r="L4380" s="101">
        <f>MONTH(jaar_zip[[#This Row],[Datum]])</f>
        <v>9</v>
      </c>
      <c r="M4380" s="101">
        <f>IF(ISNUMBER(jaar_zip[[#This Row],[etmaaltemperatuur]]),IF(jaar_zip[[#This Row],[etmaaltemperatuur]]&lt;stookgrens,stookgrens-jaar_zip[[#This Row],[etmaaltemperatuur]],0),"")</f>
        <v>3.9000000000000004</v>
      </c>
      <c r="N4380" s="101">
        <f>IF(ISNUMBER(jaar_zip[[#This Row],[graaddagen]]),IF(OR(MONTH(jaar_zip[[#This Row],[Datum]])=1,MONTH(jaar_zip[[#This Row],[Datum]])=2,MONTH(jaar_zip[[#This Row],[Datum]])=11,MONTH(jaar_zip[[#This Row],[Datum]])=12),1.1,IF(OR(MONTH(jaar_zip[[#This Row],[Datum]])=3,MONTH(jaar_zip[[#This Row],[Datum]])=10),1,0.8))*jaar_zip[[#This Row],[graaddagen]],"")</f>
        <v>3.1200000000000006</v>
      </c>
      <c r="O4380" s="101">
        <f>IF(ISNUMBER(jaar_zip[[#This Row],[etmaaltemperatuur]]),IF(jaar_zip[[#This Row],[etmaaltemperatuur]]&gt;stookgrens,jaar_zip[[#This Row],[etmaaltemperatuur]]-stookgrens,0),"")</f>
        <v>0</v>
      </c>
    </row>
    <row r="4381" spans="1:15" x14ac:dyDescent="0.25">
      <c r="A4381">
        <v>279</v>
      </c>
      <c r="B4381">
        <v>20240926</v>
      </c>
      <c r="C4381">
        <v>5.5</v>
      </c>
      <c r="D4381">
        <v>15.6</v>
      </c>
      <c r="E4381">
        <v>992</v>
      </c>
      <c r="F4381">
        <v>6.7</v>
      </c>
      <c r="G4381">
        <v>989.2</v>
      </c>
      <c r="H4381">
        <v>86</v>
      </c>
      <c r="I4381" s="101" t="s">
        <v>27</v>
      </c>
      <c r="J4381" s="1">
        <f>DATEVALUE(RIGHT(jaar_zip[[#This Row],[YYYYMMDD]],2)&amp;"-"&amp;MID(jaar_zip[[#This Row],[YYYYMMDD]],5,2)&amp;"-"&amp;LEFT(jaar_zip[[#This Row],[YYYYMMDD]],4))</f>
        <v>45561</v>
      </c>
      <c r="K4381" s="101" t="str">
        <f>IF(AND(VALUE(MONTH(jaar_zip[[#This Row],[Datum]]))=1,VALUE(WEEKNUM(jaar_zip[[#This Row],[Datum]],21))&gt;51),RIGHT(YEAR(jaar_zip[[#This Row],[Datum]])-1,2),RIGHT(YEAR(jaar_zip[[#This Row],[Datum]]),2))&amp;"-"&amp; TEXT(WEEKNUM(jaar_zip[[#This Row],[Datum]],21),"00")</f>
        <v>24-39</v>
      </c>
      <c r="L4381" s="101">
        <f>MONTH(jaar_zip[[#This Row],[Datum]])</f>
        <v>9</v>
      </c>
      <c r="M4381" s="101">
        <f>IF(ISNUMBER(jaar_zip[[#This Row],[etmaaltemperatuur]]),IF(jaar_zip[[#This Row],[etmaaltemperatuur]]&lt;stookgrens,stookgrens-jaar_zip[[#This Row],[etmaaltemperatuur]],0),"")</f>
        <v>2.4000000000000004</v>
      </c>
      <c r="N4381" s="101">
        <f>IF(ISNUMBER(jaar_zip[[#This Row],[graaddagen]]),IF(OR(MONTH(jaar_zip[[#This Row],[Datum]])=1,MONTH(jaar_zip[[#This Row],[Datum]])=2,MONTH(jaar_zip[[#This Row],[Datum]])=11,MONTH(jaar_zip[[#This Row],[Datum]])=12),1.1,IF(OR(MONTH(jaar_zip[[#This Row],[Datum]])=3,MONTH(jaar_zip[[#This Row],[Datum]])=10),1,0.8))*jaar_zip[[#This Row],[graaddagen]],"")</f>
        <v>1.9200000000000004</v>
      </c>
      <c r="O4381" s="101">
        <f>IF(ISNUMBER(jaar_zip[[#This Row],[etmaaltemperatuur]]),IF(jaar_zip[[#This Row],[etmaaltemperatuur]]&gt;stookgrens,jaar_zip[[#This Row],[etmaaltemperatuur]]-stookgrens,0),"")</f>
        <v>0</v>
      </c>
    </row>
    <row r="4382" spans="1:15" x14ac:dyDescent="0.25">
      <c r="A4382">
        <v>279</v>
      </c>
      <c r="B4382">
        <v>20240927</v>
      </c>
      <c r="C4382">
        <v>8</v>
      </c>
      <c r="D4382">
        <v>12.4</v>
      </c>
      <c r="E4382">
        <v>380</v>
      </c>
      <c r="F4382">
        <v>9.1</v>
      </c>
      <c r="G4382">
        <v>995.4</v>
      </c>
      <c r="H4382">
        <v>82</v>
      </c>
      <c r="I4382" s="101" t="s">
        <v>27</v>
      </c>
      <c r="J4382" s="1">
        <f>DATEVALUE(RIGHT(jaar_zip[[#This Row],[YYYYMMDD]],2)&amp;"-"&amp;MID(jaar_zip[[#This Row],[YYYYMMDD]],5,2)&amp;"-"&amp;LEFT(jaar_zip[[#This Row],[YYYYMMDD]],4))</f>
        <v>45562</v>
      </c>
      <c r="K4382" s="101" t="str">
        <f>IF(AND(VALUE(MONTH(jaar_zip[[#This Row],[Datum]]))=1,VALUE(WEEKNUM(jaar_zip[[#This Row],[Datum]],21))&gt;51),RIGHT(YEAR(jaar_zip[[#This Row],[Datum]])-1,2),RIGHT(YEAR(jaar_zip[[#This Row],[Datum]]),2))&amp;"-"&amp; TEXT(WEEKNUM(jaar_zip[[#This Row],[Datum]],21),"00")</f>
        <v>24-39</v>
      </c>
      <c r="L4382" s="101">
        <f>MONTH(jaar_zip[[#This Row],[Datum]])</f>
        <v>9</v>
      </c>
      <c r="M4382" s="101">
        <f>IF(ISNUMBER(jaar_zip[[#This Row],[etmaaltemperatuur]]),IF(jaar_zip[[#This Row],[etmaaltemperatuur]]&lt;stookgrens,stookgrens-jaar_zip[[#This Row],[etmaaltemperatuur]],0),"")</f>
        <v>5.6</v>
      </c>
      <c r="N4382" s="101">
        <f>IF(ISNUMBER(jaar_zip[[#This Row],[graaddagen]]),IF(OR(MONTH(jaar_zip[[#This Row],[Datum]])=1,MONTH(jaar_zip[[#This Row],[Datum]])=2,MONTH(jaar_zip[[#This Row],[Datum]])=11,MONTH(jaar_zip[[#This Row],[Datum]])=12),1.1,IF(OR(MONTH(jaar_zip[[#This Row],[Datum]])=3,MONTH(jaar_zip[[#This Row],[Datum]])=10),1,0.8))*jaar_zip[[#This Row],[graaddagen]],"")</f>
        <v>4.4799999999999995</v>
      </c>
      <c r="O4382" s="101">
        <f>IF(ISNUMBER(jaar_zip[[#This Row],[etmaaltemperatuur]]),IF(jaar_zip[[#This Row],[etmaaltemperatuur]]&gt;stookgrens,jaar_zip[[#This Row],[etmaaltemperatuur]]-stookgrens,0),"")</f>
        <v>0</v>
      </c>
    </row>
    <row r="4383" spans="1:15" x14ac:dyDescent="0.25">
      <c r="A4383">
        <v>279</v>
      </c>
      <c r="B4383">
        <v>20240928</v>
      </c>
      <c r="C4383">
        <v>3.8</v>
      </c>
      <c r="D4383">
        <v>9.6999999999999993</v>
      </c>
      <c r="E4383">
        <v>1289</v>
      </c>
      <c r="F4383">
        <v>-0.1</v>
      </c>
      <c r="G4383">
        <v>1018.9</v>
      </c>
      <c r="H4383">
        <v>80</v>
      </c>
      <c r="I4383" s="101" t="s">
        <v>27</v>
      </c>
      <c r="J4383" s="1">
        <f>DATEVALUE(RIGHT(jaar_zip[[#This Row],[YYYYMMDD]],2)&amp;"-"&amp;MID(jaar_zip[[#This Row],[YYYYMMDD]],5,2)&amp;"-"&amp;LEFT(jaar_zip[[#This Row],[YYYYMMDD]],4))</f>
        <v>45563</v>
      </c>
      <c r="K4383" s="101" t="str">
        <f>IF(AND(VALUE(MONTH(jaar_zip[[#This Row],[Datum]]))=1,VALUE(WEEKNUM(jaar_zip[[#This Row],[Datum]],21))&gt;51),RIGHT(YEAR(jaar_zip[[#This Row],[Datum]])-1,2),RIGHT(YEAR(jaar_zip[[#This Row],[Datum]]),2))&amp;"-"&amp; TEXT(WEEKNUM(jaar_zip[[#This Row],[Datum]],21),"00")</f>
        <v>24-39</v>
      </c>
      <c r="L4383" s="101">
        <f>MONTH(jaar_zip[[#This Row],[Datum]])</f>
        <v>9</v>
      </c>
      <c r="M4383" s="101">
        <f>IF(ISNUMBER(jaar_zip[[#This Row],[etmaaltemperatuur]]),IF(jaar_zip[[#This Row],[etmaaltemperatuur]]&lt;stookgrens,stookgrens-jaar_zip[[#This Row],[etmaaltemperatuur]],0),"")</f>
        <v>8.3000000000000007</v>
      </c>
      <c r="N4383" s="101">
        <f>IF(ISNUMBER(jaar_zip[[#This Row],[graaddagen]]),IF(OR(MONTH(jaar_zip[[#This Row],[Datum]])=1,MONTH(jaar_zip[[#This Row],[Datum]])=2,MONTH(jaar_zip[[#This Row],[Datum]])=11,MONTH(jaar_zip[[#This Row],[Datum]])=12),1.1,IF(OR(MONTH(jaar_zip[[#This Row],[Datum]])=3,MONTH(jaar_zip[[#This Row],[Datum]])=10),1,0.8))*jaar_zip[[#This Row],[graaddagen]],"")</f>
        <v>6.6400000000000006</v>
      </c>
      <c r="O4383" s="101">
        <f>IF(ISNUMBER(jaar_zip[[#This Row],[etmaaltemperatuur]]),IF(jaar_zip[[#This Row],[etmaaltemperatuur]]&gt;stookgrens,jaar_zip[[#This Row],[etmaaltemperatuur]]-stookgrens,0),"")</f>
        <v>0</v>
      </c>
    </row>
    <row r="4384" spans="1:15" x14ac:dyDescent="0.25">
      <c r="A4384">
        <v>279</v>
      </c>
      <c r="B4384">
        <v>20240929</v>
      </c>
      <c r="C4384">
        <v>2.4</v>
      </c>
      <c r="D4384">
        <v>9.6</v>
      </c>
      <c r="E4384">
        <v>1221</v>
      </c>
      <c r="F4384">
        <v>0</v>
      </c>
      <c r="G4384">
        <v>1025.4000000000001</v>
      </c>
      <c r="H4384">
        <v>81</v>
      </c>
      <c r="I4384" s="101" t="s">
        <v>27</v>
      </c>
      <c r="J4384" s="1">
        <f>DATEVALUE(RIGHT(jaar_zip[[#This Row],[YYYYMMDD]],2)&amp;"-"&amp;MID(jaar_zip[[#This Row],[YYYYMMDD]],5,2)&amp;"-"&amp;LEFT(jaar_zip[[#This Row],[YYYYMMDD]],4))</f>
        <v>45564</v>
      </c>
      <c r="K4384" s="101" t="str">
        <f>IF(AND(VALUE(MONTH(jaar_zip[[#This Row],[Datum]]))=1,VALUE(WEEKNUM(jaar_zip[[#This Row],[Datum]],21))&gt;51),RIGHT(YEAR(jaar_zip[[#This Row],[Datum]])-1,2),RIGHT(YEAR(jaar_zip[[#This Row],[Datum]]),2))&amp;"-"&amp; TEXT(WEEKNUM(jaar_zip[[#This Row],[Datum]],21),"00")</f>
        <v>24-39</v>
      </c>
      <c r="L4384" s="101">
        <f>MONTH(jaar_zip[[#This Row],[Datum]])</f>
        <v>9</v>
      </c>
      <c r="M4384" s="101">
        <f>IF(ISNUMBER(jaar_zip[[#This Row],[etmaaltemperatuur]]),IF(jaar_zip[[#This Row],[etmaaltemperatuur]]&lt;stookgrens,stookgrens-jaar_zip[[#This Row],[etmaaltemperatuur]],0),"")</f>
        <v>8.4</v>
      </c>
      <c r="N4384" s="101">
        <f>IF(ISNUMBER(jaar_zip[[#This Row],[graaddagen]]),IF(OR(MONTH(jaar_zip[[#This Row],[Datum]])=1,MONTH(jaar_zip[[#This Row],[Datum]])=2,MONTH(jaar_zip[[#This Row],[Datum]])=11,MONTH(jaar_zip[[#This Row],[Datum]])=12),1.1,IF(OR(MONTH(jaar_zip[[#This Row],[Datum]])=3,MONTH(jaar_zip[[#This Row],[Datum]])=10),1,0.8))*jaar_zip[[#This Row],[graaddagen]],"")</f>
        <v>6.7200000000000006</v>
      </c>
      <c r="O4384" s="101">
        <f>IF(ISNUMBER(jaar_zip[[#This Row],[etmaaltemperatuur]]),IF(jaar_zip[[#This Row],[etmaaltemperatuur]]&gt;stookgrens,jaar_zip[[#This Row],[etmaaltemperatuur]]-stookgrens,0),"")</f>
        <v>0</v>
      </c>
    </row>
    <row r="4385" spans="1:15" x14ac:dyDescent="0.25">
      <c r="A4385">
        <v>279</v>
      </c>
      <c r="B4385">
        <v>20240930</v>
      </c>
      <c r="C4385">
        <v>5.5</v>
      </c>
      <c r="D4385">
        <v>11.3</v>
      </c>
      <c r="E4385">
        <v>882</v>
      </c>
      <c r="F4385">
        <v>12</v>
      </c>
      <c r="G4385">
        <v>1010.8</v>
      </c>
      <c r="H4385">
        <v>83</v>
      </c>
      <c r="I4385" s="101" t="s">
        <v>27</v>
      </c>
      <c r="J4385" s="1">
        <f>DATEVALUE(RIGHT(jaar_zip[[#This Row],[YYYYMMDD]],2)&amp;"-"&amp;MID(jaar_zip[[#This Row],[YYYYMMDD]],5,2)&amp;"-"&amp;LEFT(jaar_zip[[#This Row],[YYYYMMDD]],4))</f>
        <v>45565</v>
      </c>
      <c r="K4385" s="101" t="str">
        <f>IF(AND(VALUE(MONTH(jaar_zip[[#This Row],[Datum]]))=1,VALUE(WEEKNUM(jaar_zip[[#This Row],[Datum]],21))&gt;51),RIGHT(YEAR(jaar_zip[[#This Row],[Datum]])-1,2),RIGHT(YEAR(jaar_zip[[#This Row],[Datum]]),2))&amp;"-"&amp; TEXT(WEEKNUM(jaar_zip[[#This Row],[Datum]],21),"00")</f>
        <v>24-40</v>
      </c>
      <c r="L4385" s="101">
        <f>MONTH(jaar_zip[[#This Row],[Datum]])</f>
        <v>9</v>
      </c>
      <c r="M4385" s="101">
        <f>IF(ISNUMBER(jaar_zip[[#This Row],[etmaaltemperatuur]]),IF(jaar_zip[[#This Row],[etmaaltemperatuur]]&lt;stookgrens,stookgrens-jaar_zip[[#This Row],[etmaaltemperatuur]],0),"")</f>
        <v>6.6999999999999993</v>
      </c>
      <c r="N4385" s="101">
        <f>IF(ISNUMBER(jaar_zip[[#This Row],[graaddagen]]),IF(OR(MONTH(jaar_zip[[#This Row],[Datum]])=1,MONTH(jaar_zip[[#This Row],[Datum]])=2,MONTH(jaar_zip[[#This Row],[Datum]])=11,MONTH(jaar_zip[[#This Row],[Datum]])=12),1.1,IF(OR(MONTH(jaar_zip[[#This Row],[Datum]])=3,MONTH(jaar_zip[[#This Row],[Datum]])=10),1,0.8))*jaar_zip[[#This Row],[graaddagen]],"")</f>
        <v>5.3599999999999994</v>
      </c>
      <c r="O4385" s="101">
        <f>IF(ISNUMBER(jaar_zip[[#This Row],[etmaaltemperatuur]]),IF(jaar_zip[[#This Row],[etmaaltemperatuur]]&gt;stookgrens,jaar_zip[[#This Row],[etmaaltemperatuur]]-stookgrens,0),"")</f>
        <v>0</v>
      </c>
    </row>
    <row r="4386" spans="1:15" x14ac:dyDescent="0.25">
      <c r="A4386">
        <v>280</v>
      </c>
      <c r="B4386">
        <v>20240101</v>
      </c>
      <c r="C4386">
        <v>6.4</v>
      </c>
      <c r="D4386">
        <v>6.7</v>
      </c>
      <c r="E4386">
        <v>169</v>
      </c>
      <c r="F4386">
        <v>11.8</v>
      </c>
      <c r="G4386">
        <v>999.4</v>
      </c>
      <c r="H4386">
        <v>86</v>
      </c>
      <c r="I4386" s="101" t="s">
        <v>28</v>
      </c>
      <c r="J4386" s="1">
        <f>DATEVALUE(RIGHT(jaar_zip[[#This Row],[YYYYMMDD]],2)&amp;"-"&amp;MID(jaar_zip[[#This Row],[YYYYMMDD]],5,2)&amp;"-"&amp;LEFT(jaar_zip[[#This Row],[YYYYMMDD]],4))</f>
        <v>45292</v>
      </c>
      <c r="K4386" s="101" t="str">
        <f>IF(AND(VALUE(MONTH(jaar_zip[[#This Row],[Datum]]))=1,VALUE(WEEKNUM(jaar_zip[[#This Row],[Datum]],21))&gt;51),RIGHT(YEAR(jaar_zip[[#This Row],[Datum]])-1,2),RIGHT(YEAR(jaar_zip[[#This Row],[Datum]]),2))&amp;"-"&amp; TEXT(WEEKNUM(jaar_zip[[#This Row],[Datum]],21),"00")</f>
        <v>24-01</v>
      </c>
      <c r="L4386" s="101">
        <f>MONTH(jaar_zip[[#This Row],[Datum]])</f>
        <v>1</v>
      </c>
      <c r="M4386" s="101">
        <f>IF(ISNUMBER(jaar_zip[[#This Row],[etmaaltemperatuur]]),IF(jaar_zip[[#This Row],[etmaaltemperatuur]]&lt;stookgrens,stookgrens-jaar_zip[[#This Row],[etmaaltemperatuur]],0),"")</f>
        <v>11.3</v>
      </c>
      <c r="N4386" s="101">
        <f>IF(ISNUMBER(jaar_zip[[#This Row],[graaddagen]]),IF(OR(MONTH(jaar_zip[[#This Row],[Datum]])=1,MONTH(jaar_zip[[#This Row],[Datum]])=2,MONTH(jaar_zip[[#This Row],[Datum]])=11,MONTH(jaar_zip[[#This Row],[Datum]])=12),1.1,IF(OR(MONTH(jaar_zip[[#This Row],[Datum]])=3,MONTH(jaar_zip[[#This Row],[Datum]])=10),1,0.8))*jaar_zip[[#This Row],[graaddagen]],"")</f>
        <v>12.430000000000001</v>
      </c>
      <c r="O4386" s="101">
        <f>IF(ISNUMBER(jaar_zip[[#This Row],[etmaaltemperatuur]]),IF(jaar_zip[[#This Row],[etmaaltemperatuur]]&gt;stookgrens,jaar_zip[[#This Row],[etmaaltemperatuur]]-stookgrens,0),"")</f>
        <v>0</v>
      </c>
    </row>
    <row r="4387" spans="1:15" x14ac:dyDescent="0.25">
      <c r="A4387">
        <v>280</v>
      </c>
      <c r="B4387">
        <v>20240102</v>
      </c>
      <c r="C4387">
        <v>6.3</v>
      </c>
      <c r="D4387">
        <v>8.8000000000000007</v>
      </c>
      <c r="E4387">
        <v>91</v>
      </c>
      <c r="F4387">
        <v>25.5</v>
      </c>
      <c r="G4387">
        <v>986.9</v>
      </c>
      <c r="H4387">
        <v>92</v>
      </c>
      <c r="I4387" s="101" t="s">
        <v>28</v>
      </c>
      <c r="J4387" s="1">
        <f>DATEVALUE(RIGHT(jaar_zip[[#This Row],[YYYYMMDD]],2)&amp;"-"&amp;MID(jaar_zip[[#This Row],[YYYYMMDD]],5,2)&amp;"-"&amp;LEFT(jaar_zip[[#This Row],[YYYYMMDD]],4))</f>
        <v>45293</v>
      </c>
      <c r="K4387" s="101" t="str">
        <f>IF(AND(VALUE(MONTH(jaar_zip[[#This Row],[Datum]]))=1,VALUE(WEEKNUM(jaar_zip[[#This Row],[Datum]],21))&gt;51),RIGHT(YEAR(jaar_zip[[#This Row],[Datum]])-1,2),RIGHT(YEAR(jaar_zip[[#This Row],[Datum]]),2))&amp;"-"&amp; TEXT(WEEKNUM(jaar_zip[[#This Row],[Datum]],21),"00")</f>
        <v>24-01</v>
      </c>
      <c r="L4387" s="101">
        <f>MONTH(jaar_zip[[#This Row],[Datum]])</f>
        <v>1</v>
      </c>
      <c r="M4387" s="101">
        <f>IF(ISNUMBER(jaar_zip[[#This Row],[etmaaltemperatuur]]),IF(jaar_zip[[#This Row],[etmaaltemperatuur]]&lt;stookgrens,stookgrens-jaar_zip[[#This Row],[etmaaltemperatuur]],0),"")</f>
        <v>9.1999999999999993</v>
      </c>
      <c r="N4387" s="101">
        <f>IF(ISNUMBER(jaar_zip[[#This Row],[graaddagen]]),IF(OR(MONTH(jaar_zip[[#This Row],[Datum]])=1,MONTH(jaar_zip[[#This Row],[Datum]])=2,MONTH(jaar_zip[[#This Row],[Datum]])=11,MONTH(jaar_zip[[#This Row],[Datum]])=12),1.1,IF(OR(MONTH(jaar_zip[[#This Row],[Datum]])=3,MONTH(jaar_zip[[#This Row],[Datum]])=10),1,0.8))*jaar_zip[[#This Row],[graaddagen]],"")</f>
        <v>10.119999999999999</v>
      </c>
      <c r="O4387" s="101">
        <f>IF(ISNUMBER(jaar_zip[[#This Row],[etmaaltemperatuur]]),IF(jaar_zip[[#This Row],[etmaaltemperatuur]]&gt;stookgrens,jaar_zip[[#This Row],[etmaaltemperatuur]]-stookgrens,0),"")</f>
        <v>0</v>
      </c>
    </row>
    <row r="4388" spans="1:15" x14ac:dyDescent="0.25">
      <c r="A4388">
        <v>280</v>
      </c>
      <c r="B4388">
        <v>20240103</v>
      </c>
      <c r="C4388">
        <v>8</v>
      </c>
      <c r="D4388">
        <v>8.3000000000000007</v>
      </c>
      <c r="E4388">
        <v>190</v>
      </c>
      <c r="F4388">
        <v>5.4</v>
      </c>
      <c r="G4388">
        <v>985.8</v>
      </c>
      <c r="H4388">
        <v>87</v>
      </c>
      <c r="I4388" s="101" t="s">
        <v>28</v>
      </c>
      <c r="J4388" s="1">
        <f>DATEVALUE(RIGHT(jaar_zip[[#This Row],[YYYYMMDD]],2)&amp;"-"&amp;MID(jaar_zip[[#This Row],[YYYYMMDD]],5,2)&amp;"-"&amp;LEFT(jaar_zip[[#This Row],[YYYYMMDD]],4))</f>
        <v>45294</v>
      </c>
      <c r="K4388" s="101" t="str">
        <f>IF(AND(VALUE(MONTH(jaar_zip[[#This Row],[Datum]]))=1,VALUE(WEEKNUM(jaar_zip[[#This Row],[Datum]],21))&gt;51),RIGHT(YEAR(jaar_zip[[#This Row],[Datum]])-1,2),RIGHT(YEAR(jaar_zip[[#This Row],[Datum]]),2))&amp;"-"&amp; TEXT(WEEKNUM(jaar_zip[[#This Row],[Datum]],21),"00")</f>
        <v>24-01</v>
      </c>
      <c r="L4388" s="101">
        <f>MONTH(jaar_zip[[#This Row],[Datum]])</f>
        <v>1</v>
      </c>
      <c r="M4388" s="101">
        <f>IF(ISNUMBER(jaar_zip[[#This Row],[etmaaltemperatuur]]),IF(jaar_zip[[#This Row],[etmaaltemperatuur]]&lt;stookgrens,stookgrens-jaar_zip[[#This Row],[etmaaltemperatuur]],0),"")</f>
        <v>9.6999999999999993</v>
      </c>
      <c r="N4388" s="101">
        <f>IF(ISNUMBER(jaar_zip[[#This Row],[graaddagen]]),IF(OR(MONTH(jaar_zip[[#This Row],[Datum]])=1,MONTH(jaar_zip[[#This Row],[Datum]])=2,MONTH(jaar_zip[[#This Row],[Datum]])=11,MONTH(jaar_zip[[#This Row],[Datum]])=12),1.1,IF(OR(MONTH(jaar_zip[[#This Row],[Datum]])=3,MONTH(jaar_zip[[#This Row],[Datum]])=10),1,0.8))*jaar_zip[[#This Row],[graaddagen]],"")</f>
        <v>10.67</v>
      </c>
      <c r="O4388" s="101">
        <f>IF(ISNUMBER(jaar_zip[[#This Row],[etmaaltemperatuur]]),IF(jaar_zip[[#This Row],[etmaaltemperatuur]]&gt;stookgrens,jaar_zip[[#This Row],[etmaaltemperatuur]]-stookgrens,0),"")</f>
        <v>0</v>
      </c>
    </row>
    <row r="4389" spans="1:15" x14ac:dyDescent="0.25">
      <c r="A4389">
        <v>280</v>
      </c>
      <c r="B4389">
        <v>20240104</v>
      </c>
      <c r="C4389">
        <v>3.1</v>
      </c>
      <c r="D4389">
        <v>3.6</v>
      </c>
      <c r="E4389">
        <v>204</v>
      </c>
      <c r="F4389">
        <v>-0.1</v>
      </c>
      <c r="G4389">
        <v>1001.3</v>
      </c>
      <c r="H4389">
        <v>84</v>
      </c>
      <c r="I4389" s="101" t="s">
        <v>28</v>
      </c>
      <c r="J4389" s="1">
        <f>DATEVALUE(RIGHT(jaar_zip[[#This Row],[YYYYMMDD]],2)&amp;"-"&amp;MID(jaar_zip[[#This Row],[YYYYMMDD]],5,2)&amp;"-"&amp;LEFT(jaar_zip[[#This Row],[YYYYMMDD]],4))</f>
        <v>45295</v>
      </c>
      <c r="K4389" s="101" t="str">
        <f>IF(AND(VALUE(MONTH(jaar_zip[[#This Row],[Datum]]))=1,VALUE(WEEKNUM(jaar_zip[[#This Row],[Datum]],21))&gt;51),RIGHT(YEAR(jaar_zip[[#This Row],[Datum]])-1,2),RIGHT(YEAR(jaar_zip[[#This Row],[Datum]]),2))&amp;"-"&amp; TEXT(WEEKNUM(jaar_zip[[#This Row],[Datum]],21),"00")</f>
        <v>24-01</v>
      </c>
      <c r="L4389" s="101">
        <f>MONTH(jaar_zip[[#This Row],[Datum]])</f>
        <v>1</v>
      </c>
      <c r="M4389" s="101">
        <f>IF(ISNUMBER(jaar_zip[[#This Row],[etmaaltemperatuur]]),IF(jaar_zip[[#This Row],[etmaaltemperatuur]]&lt;stookgrens,stookgrens-jaar_zip[[#This Row],[etmaaltemperatuur]],0),"")</f>
        <v>14.4</v>
      </c>
      <c r="N4389" s="101">
        <f>IF(ISNUMBER(jaar_zip[[#This Row],[graaddagen]]),IF(OR(MONTH(jaar_zip[[#This Row],[Datum]])=1,MONTH(jaar_zip[[#This Row],[Datum]])=2,MONTH(jaar_zip[[#This Row],[Datum]])=11,MONTH(jaar_zip[[#This Row],[Datum]])=12),1.1,IF(OR(MONTH(jaar_zip[[#This Row],[Datum]])=3,MONTH(jaar_zip[[#This Row],[Datum]])=10),1,0.8))*jaar_zip[[#This Row],[graaddagen]],"")</f>
        <v>15.840000000000002</v>
      </c>
      <c r="O4389" s="101">
        <f>IF(ISNUMBER(jaar_zip[[#This Row],[etmaaltemperatuur]]),IF(jaar_zip[[#This Row],[etmaaltemperatuur]]&gt;stookgrens,jaar_zip[[#This Row],[etmaaltemperatuur]]-stookgrens,0),"")</f>
        <v>0</v>
      </c>
    </row>
    <row r="4390" spans="1:15" x14ac:dyDescent="0.25">
      <c r="A4390">
        <v>280</v>
      </c>
      <c r="B4390">
        <v>20240105</v>
      </c>
      <c r="C4390">
        <v>5</v>
      </c>
      <c r="D4390">
        <v>3.1</v>
      </c>
      <c r="E4390">
        <v>70</v>
      </c>
      <c r="F4390">
        <v>12.3</v>
      </c>
      <c r="G4390">
        <v>998.7</v>
      </c>
      <c r="H4390">
        <v>94</v>
      </c>
      <c r="I4390" s="101" t="s">
        <v>28</v>
      </c>
      <c r="J4390" s="1">
        <f>DATEVALUE(RIGHT(jaar_zip[[#This Row],[YYYYMMDD]],2)&amp;"-"&amp;MID(jaar_zip[[#This Row],[YYYYMMDD]],5,2)&amp;"-"&amp;LEFT(jaar_zip[[#This Row],[YYYYMMDD]],4))</f>
        <v>45296</v>
      </c>
      <c r="K4390" s="101" t="str">
        <f>IF(AND(VALUE(MONTH(jaar_zip[[#This Row],[Datum]]))=1,VALUE(WEEKNUM(jaar_zip[[#This Row],[Datum]],21))&gt;51),RIGHT(YEAR(jaar_zip[[#This Row],[Datum]])-1,2),RIGHT(YEAR(jaar_zip[[#This Row],[Datum]]),2))&amp;"-"&amp; TEXT(WEEKNUM(jaar_zip[[#This Row],[Datum]],21),"00")</f>
        <v>24-01</v>
      </c>
      <c r="L4390" s="101">
        <f>MONTH(jaar_zip[[#This Row],[Datum]])</f>
        <v>1</v>
      </c>
      <c r="M4390" s="101">
        <f>IF(ISNUMBER(jaar_zip[[#This Row],[etmaaltemperatuur]]),IF(jaar_zip[[#This Row],[etmaaltemperatuur]]&lt;stookgrens,stookgrens-jaar_zip[[#This Row],[etmaaltemperatuur]],0),"")</f>
        <v>14.9</v>
      </c>
      <c r="N4390" s="101">
        <f>IF(ISNUMBER(jaar_zip[[#This Row],[graaddagen]]),IF(OR(MONTH(jaar_zip[[#This Row],[Datum]])=1,MONTH(jaar_zip[[#This Row],[Datum]])=2,MONTH(jaar_zip[[#This Row],[Datum]])=11,MONTH(jaar_zip[[#This Row],[Datum]])=12),1.1,IF(OR(MONTH(jaar_zip[[#This Row],[Datum]])=3,MONTH(jaar_zip[[#This Row],[Datum]])=10),1,0.8))*jaar_zip[[#This Row],[graaddagen]],"")</f>
        <v>16.39</v>
      </c>
      <c r="O4390" s="101">
        <f>IF(ISNUMBER(jaar_zip[[#This Row],[etmaaltemperatuur]]),IF(jaar_zip[[#This Row],[etmaaltemperatuur]]&gt;stookgrens,jaar_zip[[#This Row],[etmaaltemperatuur]]-stookgrens,0),"")</f>
        <v>0</v>
      </c>
    </row>
    <row r="4391" spans="1:15" x14ac:dyDescent="0.25">
      <c r="A4391">
        <v>280</v>
      </c>
      <c r="B4391">
        <v>20240106</v>
      </c>
      <c r="C4391">
        <v>4.7</v>
      </c>
      <c r="D4391">
        <v>0.5</v>
      </c>
      <c r="E4391">
        <v>103</v>
      </c>
      <c r="F4391">
        <v>0.4</v>
      </c>
      <c r="G4391">
        <v>1012.2</v>
      </c>
      <c r="H4391">
        <v>91</v>
      </c>
      <c r="I4391" s="101" t="s">
        <v>28</v>
      </c>
      <c r="J4391" s="1">
        <f>DATEVALUE(RIGHT(jaar_zip[[#This Row],[YYYYMMDD]],2)&amp;"-"&amp;MID(jaar_zip[[#This Row],[YYYYMMDD]],5,2)&amp;"-"&amp;LEFT(jaar_zip[[#This Row],[YYYYMMDD]],4))</f>
        <v>45297</v>
      </c>
      <c r="K4391" s="101" t="str">
        <f>IF(AND(VALUE(MONTH(jaar_zip[[#This Row],[Datum]]))=1,VALUE(WEEKNUM(jaar_zip[[#This Row],[Datum]],21))&gt;51),RIGHT(YEAR(jaar_zip[[#This Row],[Datum]])-1,2),RIGHT(YEAR(jaar_zip[[#This Row],[Datum]]),2))&amp;"-"&amp; TEXT(WEEKNUM(jaar_zip[[#This Row],[Datum]],21),"00")</f>
        <v>24-01</v>
      </c>
      <c r="L4391" s="101">
        <f>MONTH(jaar_zip[[#This Row],[Datum]])</f>
        <v>1</v>
      </c>
      <c r="M4391" s="101">
        <f>IF(ISNUMBER(jaar_zip[[#This Row],[etmaaltemperatuur]]),IF(jaar_zip[[#This Row],[etmaaltemperatuur]]&lt;stookgrens,stookgrens-jaar_zip[[#This Row],[etmaaltemperatuur]],0),"")</f>
        <v>17.5</v>
      </c>
      <c r="N4391" s="101">
        <f>IF(ISNUMBER(jaar_zip[[#This Row],[graaddagen]]),IF(OR(MONTH(jaar_zip[[#This Row],[Datum]])=1,MONTH(jaar_zip[[#This Row],[Datum]])=2,MONTH(jaar_zip[[#This Row],[Datum]])=11,MONTH(jaar_zip[[#This Row],[Datum]])=12),1.1,IF(OR(MONTH(jaar_zip[[#This Row],[Datum]])=3,MONTH(jaar_zip[[#This Row],[Datum]])=10),1,0.8))*jaar_zip[[#This Row],[graaddagen]],"")</f>
        <v>19.25</v>
      </c>
      <c r="O4391" s="101">
        <f>IF(ISNUMBER(jaar_zip[[#This Row],[etmaaltemperatuur]]),IF(jaar_zip[[#This Row],[etmaaltemperatuur]]&gt;stookgrens,jaar_zip[[#This Row],[etmaaltemperatuur]]-stookgrens,0),"")</f>
        <v>0</v>
      </c>
    </row>
    <row r="4392" spans="1:15" x14ac:dyDescent="0.25">
      <c r="A4392">
        <v>280</v>
      </c>
      <c r="B4392">
        <v>20240107</v>
      </c>
      <c r="C4392">
        <v>5.8</v>
      </c>
      <c r="D4392">
        <v>-0.7</v>
      </c>
      <c r="E4392">
        <v>299</v>
      </c>
      <c r="F4392">
        <v>-0.1</v>
      </c>
      <c r="G4392">
        <v>1027.2</v>
      </c>
      <c r="H4392">
        <v>77</v>
      </c>
      <c r="I4392" s="101" t="s">
        <v>28</v>
      </c>
      <c r="J4392" s="1">
        <f>DATEVALUE(RIGHT(jaar_zip[[#This Row],[YYYYMMDD]],2)&amp;"-"&amp;MID(jaar_zip[[#This Row],[YYYYMMDD]],5,2)&amp;"-"&amp;LEFT(jaar_zip[[#This Row],[YYYYMMDD]],4))</f>
        <v>45298</v>
      </c>
      <c r="K4392" s="101" t="str">
        <f>IF(AND(VALUE(MONTH(jaar_zip[[#This Row],[Datum]]))=1,VALUE(WEEKNUM(jaar_zip[[#This Row],[Datum]],21))&gt;51),RIGHT(YEAR(jaar_zip[[#This Row],[Datum]])-1,2),RIGHT(YEAR(jaar_zip[[#This Row],[Datum]]),2))&amp;"-"&amp; TEXT(WEEKNUM(jaar_zip[[#This Row],[Datum]],21),"00")</f>
        <v>24-01</v>
      </c>
      <c r="L4392" s="101">
        <f>MONTH(jaar_zip[[#This Row],[Datum]])</f>
        <v>1</v>
      </c>
      <c r="M4392" s="101">
        <f>IF(ISNUMBER(jaar_zip[[#This Row],[etmaaltemperatuur]]),IF(jaar_zip[[#This Row],[etmaaltemperatuur]]&lt;stookgrens,stookgrens-jaar_zip[[#This Row],[etmaaltemperatuur]],0),"")</f>
        <v>18.7</v>
      </c>
      <c r="N4392" s="101">
        <f>IF(ISNUMBER(jaar_zip[[#This Row],[graaddagen]]),IF(OR(MONTH(jaar_zip[[#This Row],[Datum]])=1,MONTH(jaar_zip[[#This Row],[Datum]])=2,MONTH(jaar_zip[[#This Row],[Datum]])=11,MONTH(jaar_zip[[#This Row],[Datum]])=12),1.1,IF(OR(MONTH(jaar_zip[[#This Row],[Datum]])=3,MONTH(jaar_zip[[#This Row],[Datum]])=10),1,0.8))*jaar_zip[[#This Row],[graaddagen]],"")</f>
        <v>20.57</v>
      </c>
      <c r="O4392" s="101">
        <f>IF(ISNUMBER(jaar_zip[[#This Row],[etmaaltemperatuur]]),IF(jaar_zip[[#This Row],[etmaaltemperatuur]]&gt;stookgrens,jaar_zip[[#This Row],[etmaaltemperatuur]]-stookgrens,0),"")</f>
        <v>0</v>
      </c>
    </row>
    <row r="4393" spans="1:15" x14ac:dyDescent="0.25">
      <c r="A4393">
        <v>280</v>
      </c>
      <c r="B4393">
        <v>20240108</v>
      </c>
      <c r="C4393">
        <v>6.3</v>
      </c>
      <c r="D4393">
        <v>-1.6</v>
      </c>
      <c r="E4393">
        <v>296</v>
      </c>
      <c r="F4393">
        <v>0</v>
      </c>
      <c r="G4393">
        <v>1035</v>
      </c>
      <c r="H4393">
        <v>75</v>
      </c>
      <c r="I4393" s="101" t="s">
        <v>28</v>
      </c>
      <c r="J4393" s="1">
        <f>DATEVALUE(RIGHT(jaar_zip[[#This Row],[YYYYMMDD]],2)&amp;"-"&amp;MID(jaar_zip[[#This Row],[YYYYMMDD]],5,2)&amp;"-"&amp;LEFT(jaar_zip[[#This Row],[YYYYMMDD]],4))</f>
        <v>45299</v>
      </c>
      <c r="K4393" s="101" t="str">
        <f>IF(AND(VALUE(MONTH(jaar_zip[[#This Row],[Datum]]))=1,VALUE(WEEKNUM(jaar_zip[[#This Row],[Datum]],21))&gt;51),RIGHT(YEAR(jaar_zip[[#This Row],[Datum]])-1,2),RIGHT(YEAR(jaar_zip[[#This Row],[Datum]]),2))&amp;"-"&amp; TEXT(WEEKNUM(jaar_zip[[#This Row],[Datum]],21),"00")</f>
        <v>24-02</v>
      </c>
      <c r="L4393" s="101">
        <f>MONTH(jaar_zip[[#This Row],[Datum]])</f>
        <v>1</v>
      </c>
      <c r="M4393" s="101">
        <f>IF(ISNUMBER(jaar_zip[[#This Row],[etmaaltemperatuur]]),IF(jaar_zip[[#This Row],[etmaaltemperatuur]]&lt;stookgrens,stookgrens-jaar_zip[[#This Row],[etmaaltemperatuur]],0),"")</f>
        <v>19.600000000000001</v>
      </c>
      <c r="N4393" s="101">
        <f>IF(ISNUMBER(jaar_zip[[#This Row],[graaddagen]]),IF(OR(MONTH(jaar_zip[[#This Row],[Datum]])=1,MONTH(jaar_zip[[#This Row],[Datum]])=2,MONTH(jaar_zip[[#This Row],[Datum]])=11,MONTH(jaar_zip[[#This Row],[Datum]])=12),1.1,IF(OR(MONTH(jaar_zip[[#This Row],[Datum]])=3,MONTH(jaar_zip[[#This Row],[Datum]])=10),1,0.8))*jaar_zip[[#This Row],[graaddagen]],"")</f>
        <v>21.560000000000002</v>
      </c>
      <c r="O4393" s="101">
        <f>IF(ISNUMBER(jaar_zip[[#This Row],[etmaaltemperatuur]]),IF(jaar_zip[[#This Row],[etmaaltemperatuur]]&gt;stookgrens,jaar_zip[[#This Row],[etmaaltemperatuur]]-stookgrens,0),"")</f>
        <v>0</v>
      </c>
    </row>
    <row r="4394" spans="1:15" x14ac:dyDescent="0.25">
      <c r="A4394">
        <v>280</v>
      </c>
      <c r="B4394">
        <v>20240109</v>
      </c>
      <c r="C4394">
        <v>4.5</v>
      </c>
      <c r="D4394">
        <v>-3.8</v>
      </c>
      <c r="E4394">
        <v>436</v>
      </c>
      <c r="F4394">
        <v>0</v>
      </c>
      <c r="G4394">
        <v>1036.5999999999999</v>
      </c>
      <c r="H4394">
        <v>77</v>
      </c>
      <c r="I4394" s="101" t="s">
        <v>28</v>
      </c>
      <c r="J4394" s="1">
        <f>DATEVALUE(RIGHT(jaar_zip[[#This Row],[YYYYMMDD]],2)&amp;"-"&amp;MID(jaar_zip[[#This Row],[YYYYMMDD]],5,2)&amp;"-"&amp;LEFT(jaar_zip[[#This Row],[YYYYMMDD]],4))</f>
        <v>45300</v>
      </c>
      <c r="K4394" s="101" t="str">
        <f>IF(AND(VALUE(MONTH(jaar_zip[[#This Row],[Datum]]))=1,VALUE(WEEKNUM(jaar_zip[[#This Row],[Datum]],21))&gt;51),RIGHT(YEAR(jaar_zip[[#This Row],[Datum]])-1,2),RIGHT(YEAR(jaar_zip[[#This Row],[Datum]]),2))&amp;"-"&amp; TEXT(WEEKNUM(jaar_zip[[#This Row],[Datum]],21),"00")</f>
        <v>24-02</v>
      </c>
      <c r="L4394" s="101">
        <f>MONTH(jaar_zip[[#This Row],[Datum]])</f>
        <v>1</v>
      </c>
      <c r="M4394" s="101">
        <f>IF(ISNUMBER(jaar_zip[[#This Row],[etmaaltemperatuur]]),IF(jaar_zip[[#This Row],[etmaaltemperatuur]]&lt;stookgrens,stookgrens-jaar_zip[[#This Row],[etmaaltemperatuur]],0),"")</f>
        <v>21.8</v>
      </c>
      <c r="N4394" s="101">
        <f>IF(ISNUMBER(jaar_zip[[#This Row],[graaddagen]]),IF(OR(MONTH(jaar_zip[[#This Row],[Datum]])=1,MONTH(jaar_zip[[#This Row],[Datum]])=2,MONTH(jaar_zip[[#This Row],[Datum]])=11,MONTH(jaar_zip[[#This Row],[Datum]])=12),1.1,IF(OR(MONTH(jaar_zip[[#This Row],[Datum]])=3,MONTH(jaar_zip[[#This Row],[Datum]])=10),1,0.8))*jaar_zip[[#This Row],[graaddagen]],"")</f>
        <v>23.980000000000004</v>
      </c>
      <c r="O4394" s="101">
        <f>IF(ISNUMBER(jaar_zip[[#This Row],[etmaaltemperatuur]]),IF(jaar_zip[[#This Row],[etmaaltemperatuur]]&gt;stookgrens,jaar_zip[[#This Row],[etmaaltemperatuur]]-stookgrens,0),"")</f>
        <v>0</v>
      </c>
    </row>
    <row r="4395" spans="1:15" x14ac:dyDescent="0.25">
      <c r="A4395">
        <v>280</v>
      </c>
      <c r="B4395">
        <v>20240110</v>
      </c>
      <c r="C4395">
        <v>3.9</v>
      </c>
      <c r="D4395">
        <v>-4.2</v>
      </c>
      <c r="E4395">
        <v>445</v>
      </c>
      <c r="F4395">
        <v>0</v>
      </c>
      <c r="G4395">
        <v>1033.0999999999999</v>
      </c>
      <c r="H4395">
        <v>80</v>
      </c>
      <c r="I4395" s="101" t="s">
        <v>28</v>
      </c>
      <c r="J4395" s="1">
        <f>DATEVALUE(RIGHT(jaar_zip[[#This Row],[YYYYMMDD]],2)&amp;"-"&amp;MID(jaar_zip[[#This Row],[YYYYMMDD]],5,2)&amp;"-"&amp;LEFT(jaar_zip[[#This Row],[YYYYMMDD]],4))</f>
        <v>45301</v>
      </c>
      <c r="K4395" s="101" t="str">
        <f>IF(AND(VALUE(MONTH(jaar_zip[[#This Row],[Datum]]))=1,VALUE(WEEKNUM(jaar_zip[[#This Row],[Datum]],21))&gt;51),RIGHT(YEAR(jaar_zip[[#This Row],[Datum]])-1,2),RIGHT(YEAR(jaar_zip[[#This Row],[Datum]]),2))&amp;"-"&amp; TEXT(WEEKNUM(jaar_zip[[#This Row],[Datum]],21),"00")</f>
        <v>24-02</v>
      </c>
      <c r="L4395" s="101">
        <f>MONTH(jaar_zip[[#This Row],[Datum]])</f>
        <v>1</v>
      </c>
      <c r="M4395" s="101">
        <f>IF(ISNUMBER(jaar_zip[[#This Row],[etmaaltemperatuur]]),IF(jaar_zip[[#This Row],[etmaaltemperatuur]]&lt;stookgrens,stookgrens-jaar_zip[[#This Row],[etmaaltemperatuur]],0),"")</f>
        <v>22.2</v>
      </c>
      <c r="N4395" s="101">
        <f>IF(ISNUMBER(jaar_zip[[#This Row],[graaddagen]]),IF(OR(MONTH(jaar_zip[[#This Row],[Datum]])=1,MONTH(jaar_zip[[#This Row],[Datum]])=2,MONTH(jaar_zip[[#This Row],[Datum]])=11,MONTH(jaar_zip[[#This Row],[Datum]])=12),1.1,IF(OR(MONTH(jaar_zip[[#This Row],[Datum]])=3,MONTH(jaar_zip[[#This Row],[Datum]])=10),1,0.8))*jaar_zip[[#This Row],[graaddagen]],"")</f>
        <v>24.42</v>
      </c>
      <c r="O4395" s="101">
        <f>IF(ISNUMBER(jaar_zip[[#This Row],[etmaaltemperatuur]]),IF(jaar_zip[[#This Row],[etmaaltemperatuur]]&gt;stookgrens,jaar_zip[[#This Row],[etmaaltemperatuur]]-stookgrens,0),"")</f>
        <v>0</v>
      </c>
    </row>
    <row r="4396" spans="1:15" x14ac:dyDescent="0.25">
      <c r="A4396">
        <v>280</v>
      </c>
      <c r="B4396">
        <v>20240111</v>
      </c>
      <c r="C4396">
        <v>1.5</v>
      </c>
      <c r="D4396">
        <v>-1.5</v>
      </c>
      <c r="E4396">
        <v>109</v>
      </c>
      <c r="F4396">
        <v>0</v>
      </c>
      <c r="G4396">
        <v>1033.7</v>
      </c>
      <c r="H4396">
        <v>94</v>
      </c>
      <c r="I4396" s="101" t="s">
        <v>28</v>
      </c>
      <c r="J4396" s="1">
        <f>DATEVALUE(RIGHT(jaar_zip[[#This Row],[YYYYMMDD]],2)&amp;"-"&amp;MID(jaar_zip[[#This Row],[YYYYMMDD]],5,2)&amp;"-"&amp;LEFT(jaar_zip[[#This Row],[YYYYMMDD]],4))</f>
        <v>45302</v>
      </c>
      <c r="K4396" s="101" t="str">
        <f>IF(AND(VALUE(MONTH(jaar_zip[[#This Row],[Datum]]))=1,VALUE(WEEKNUM(jaar_zip[[#This Row],[Datum]],21))&gt;51),RIGHT(YEAR(jaar_zip[[#This Row],[Datum]])-1,2),RIGHT(YEAR(jaar_zip[[#This Row],[Datum]]),2))&amp;"-"&amp; TEXT(WEEKNUM(jaar_zip[[#This Row],[Datum]],21),"00")</f>
        <v>24-02</v>
      </c>
      <c r="L4396" s="101">
        <f>MONTH(jaar_zip[[#This Row],[Datum]])</f>
        <v>1</v>
      </c>
      <c r="M4396" s="101">
        <f>IF(ISNUMBER(jaar_zip[[#This Row],[etmaaltemperatuur]]),IF(jaar_zip[[#This Row],[etmaaltemperatuur]]&lt;stookgrens,stookgrens-jaar_zip[[#This Row],[etmaaltemperatuur]],0),"")</f>
        <v>19.5</v>
      </c>
      <c r="N4396" s="101">
        <f>IF(ISNUMBER(jaar_zip[[#This Row],[graaddagen]]),IF(OR(MONTH(jaar_zip[[#This Row],[Datum]])=1,MONTH(jaar_zip[[#This Row],[Datum]])=2,MONTH(jaar_zip[[#This Row],[Datum]])=11,MONTH(jaar_zip[[#This Row],[Datum]])=12),1.1,IF(OR(MONTH(jaar_zip[[#This Row],[Datum]])=3,MONTH(jaar_zip[[#This Row],[Datum]])=10),1,0.8))*jaar_zip[[#This Row],[graaddagen]],"")</f>
        <v>21.450000000000003</v>
      </c>
      <c r="O4396" s="101">
        <f>IF(ISNUMBER(jaar_zip[[#This Row],[etmaaltemperatuur]]),IF(jaar_zip[[#This Row],[etmaaltemperatuur]]&gt;stookgrens,jaar_zip[[#This Row],[etmaaltemperatuur]]-stookgrens,0),"")</f>
        <v>0</v>
      </c>
    </row>
    <row r="4397" spans="1:15" x14ac:dyDescent="0.25">
      <c r="A4397">
        <v>280</v>
      </c>
      <c r="B4397">
        <v>20240112</v>
      </c>
      <c r="C4397">
        <v>2.2000000000000002</v>
      </c>
      <c r="D4397">
        <v>2.8</v>
      </c>
      <c r="E4397">
        <v>140</v>
      </c>
      <c r="F4397">
        <v>0.5</v>
      </c>
      <c r="G4397">
        <v>1030.9000000000001</v>
      </c>
      <c r="H4397">
        <v>94</v>
      </c>
      <c r="I4397" s="101" t="s">
        <v>28</v>
      </c>
      <c r="J4397" s="1">
        <f>DATEVALUE(RIGHT(jaar_zip[[#This Row],[YYYYMMDD]],2)&amp;"-"&amp;MID(jaar_zip[[#This Row],[YYYYMMDD]],5,2)&amp;"-"&amp;LEFT(jaar_zip[[#This Row],[YYYYMMDD]],4))</f>
        <v>45303</v>
      </c>
      <c r="K4397" s="101" t="str">
        <f>IF(AND(VALUE(MONTH(jaar_zip[[#This Row],[Datum]]))=1,VALUE(WEEKNUM(jaar_zip[[#This Row],[Datum]],21))&gt;51),RIGHT(YEAR(jaar_zip[[#This Row],[Datum]])-1,2),RIGHT(YEAR(jaar_zip[[#This Row],[Datum]]),2))&amp;"-"&amp; TEXT(WEEKNUM(jaar_zip[[#This Row],[Datum]],21),"00")</f>
        <v>24-02</v>
      </c>
      <c r="L4397" s="101">
        <f>MONTH(jaar_zip[[#This Row],[Datum]])</f>
        <v>1</v>
      </c>
      <c r="M4397" s="101">
        <f>IF(ISNUMBER(jaar_zip[[#This Row],[etmaaltemperatuur]]),IF(jaar_zip[[#This Row],[etmaaltemperatuur]]&lt;stookgrens,stookgrens-jaar_zip[[#This Row],[etmaaltemperatuur]],0),"")</f>
        <v>15.2</v>
      </c>
      <c r="N4397" s="101">
        <f>IF(ISNUMBER(jaar_zip[[#This Row],[graaddagen]]),IF(OR(MONTH(jaar_zip[[#This Row],[Datum]])=1,MONTH(jaar_zip[[#This Row],[Datum]])=2,MONTH(jaar_zip[[#This Row],[Datum]])=11,MONTH(jaar_zip[[#This Row],[Datum]])=12),1.1,IF(OR(MONTH(jaar_zip[[#This Row],[Datum]])=3,MONTH(jaar_zip[[#This Row],[Datum]])=10),1,0.8))*jaar_zip[[#This Row],[graaddagen]],"")</f>
        <v>16.72</v>
      </c>
      <c r="O4397" s="101">
        <f>IF(ISNUMBER(jaar_zip[[#This Row],[etmaaltemperatuur]]),IF(jaar_zip[[#This Row],[etmaaltemperatuur]]&gt;stookgrens,jaar_zip[[#This Row],[etmaaltemperatuur]]-stookgrens,0),"")</f>
        <v>0</v>
      </c>
    </row>
    <row r="4398" spans="1:15" x14ac:dyDescent="0.25">
      <c r="A4398">
        <v>280</v>
      </c>
      <c r="B4398">
        <v>20240113</v>
      </c>
      <c r="C4398">
        <v>4.8</v>
      </c>
      <c r="D4398">
        <v>3.8</v>
      </c>
      <c r="E4398">
        <v>144</v>
      </c>
      <c r="F4398">
        <v>0.9</v>
      </c>
      <c r="G4398">
        <v>1018.3</v>
      </c>
      <c r="H4398">
        <v>93</v>
      </c>
      <c r="I4398" s="101" t="s">
        <v>28</v>
      </c>
      <c r="J4398" s="1">
        <f>DATEVALUE(RIGHT(jaar_zip[[#This Row],[YYYYMMDD]],2)&amp;"-"&amp;MID(jaar_zip[[#This Row],[YYYYMMDD]],5,2)&amp;"-"&amp;LEFT(jaar_zip[[#This Row],[YYYYMMDD]],4))</f>
        <v>45304</v>
      </c>
      <c r="K4398" s="101" t="str">
        <f>IF(AND(VALUE(MONTH(jaar_zip[[#This Row],[Datum]]))=1,VALUE(WEEKNUM(jaar_zip[[#This Row],[Datum]],21))&gt;51),RIGHT(YEAR(jaar_zip[[#This Row],[Datum]])-1,2),RIGHT(YEAR(jaar_zip[[#This Row],[Datum]]),2))&amp;"-"&amp; TEXT(WEEKNUM(jaar_zip[[#This Row],[Datum]],21),"00")</f>
        <v>24-02</v>
      </c>
      <c r="L4398" s="101">
        <f>MONTH(jaar_zip[[#This Row],[Datum]])</f>
        <v>1</v>
      </c>
      <c r="M4398" s="101">
        <f>IF(ISNUMBER(jaar_zip[[#This Row],[etmaaltemperatuur]]),IF(jaar_zip[[#This Row],[etmaaltemperatuur]]&lt;stookgrens,stookgrens-jaar_zip[[#This Row],[etmaaltemperatuur]],0),"")</f>
        <v>14.2</v>
      </c>
      <c r="N4398" s="101">
        <f>IF(ISNUMBER(jaar_zip[[#This Row],[graaddagen]]),IF(OR(MONTH(jaar_zip[[#This Row],[Datum]])=1,MONTH(jaar_zip[[#This Row],[Datum]])=2,MONTH(jaar_zip[[#This Row],[Datum]])=11,MONTH(jaar_zip[[#This Row],[Datum]])=12),1.1,IF(OR(MONTH(jaar_zip[[#This Row],[Datum]])=3,MONTH(jaar_zip[[#This Row],[Datum]])=10),1,0.8))*jaar_zip[[#This Row],[graaddagen]],"")</f>
        <v>15.620000000000001</v>
      </c>
      <c r="O4398" s="101">
        <f>IF(ISNUMBER(jaar_zip[[#This Row],[etmaaltemperatuur]]),IF(jaar_zip[[#This Row],[etmaaltemperatuur]]&gt;stookgrens,jaar_zip[[#This Row],[etmaaltemperatuur]]-stookgrens,0),"")</f>
        <v>0</v>
      </c>
    </row>
    <row r="4399" spans="1:15" x14ac:dyDescent="0.25">
      <c r="A4399">
        <v>280</v>
      </c>
      <c r="B4399">
        <v>20240114</v>
      </c>
      <c r="C4399">
        <v>4.3</v>
      </c>
      <c r="D4399">
        <v>2.9</v>
      </c>
      <c r="E4399">
        <v>275</v>
      </c>
      <c r="F4399">
        <v>2.8</v>
      </c>
      <c r="G4399">
        <v>1005.1</v>
      </c>
      <c r="H4399">
        <v>88</v>
      </c>
      <c r="I4399" s="101" t="s">
        <v>28</v>
      </c>
      <c r="J4399" s="1">
        <f>DATEVALUE(RIGHT(jaar_zip[[#This Row],[YYYYMMDD]],2)&amp;"-"&amp;MID(jaar_zip[[#This Row],[YYYYMMDD]],5,2)&amp;"-"&amp;LEFT(jaar_zip[[#This Row],[YYYYMMDD]],4))</f>
        <v>45305</v>
      </c>
      <c r="K4399" s="101" t="str">
        <f>IF(AND(VALUE(MONTH(jaar_zip[[#This Row],[Datum]]))=1,VALUE(WEEKNUM(jaar_zip[[#This Row],[Datum]],21))&gt;51),RIGHT(YEAR(jaar_zip[[#This Row],[Datum]])-1,2),RIGHT(YEAR(jaar_zip[[#This Row],[Datum]]),2))&amp;"-"&amp; TEXT(WEEKNUM(jaar_zip[[#This Row],[Datum]],21),"00")</f>
        <v>24-02</v>
      </c>
      <c r="L4399" s="101">
        <f>MONTH(jaar_zip[[#This Row],[Datum]])</f>
        <v>1</v>
      </c>
      <c r="M4399" s="101">
        <f>IF(ISNUMBER(jaar_zip[[#This Row],[etmaaltemperatuur]]),IF(jaar_zip[[#This Row],[etmaaltemperatuur]]&lt;stookgrens,stookgrens-jaar_zip[[#This Row],[etmaaltemperatuur]],0),"")</f>
        <v>15.1</v>
      </c>
      <c r="N4399" s="101">
        <f>IF(ISNUMBER(jaar_zip[[#This Row],[graaddagen]]),IF(OR(MONTH(jaar_zip[[#This Row],[Datum]])=1,MONTH(jaar_zip[[#This Row],[Datum]])=2,MONTH(jaar_zip[[#This Row],[Datum]])=11,MONTH(jaar_zip[[#This Row],[Datum]])=12),1.1,IF(OR(MONTH(jaar_zip[[#This Row],[Datum]])=3,MONTH(jaar_zip[[#This Row],[Datum]])=10),1,0.8))*jaar_zip[[#This Row],[graaddagen]],"")</f>
        <v>16.61</v>
      </c>
      <c r="O4399" s="101">
        <f>IF(ISNUMBER(jaar_zip[[#This Row],[etmaaltemperatuur]]),IF(jaar_zip[[#This Row],[etmaaltemperatuur]]&gt;stookgrens,jaar_zip[[#This Row],[etmaaltemperatuur]]-stookgrens,0),"")</f>
        <v>0</v>
      </c>
    </row>
    <row r="4400" spans="1:15" x14ac:dyDescent="0.25">
      <c r="A4400">
        <v>280</v>
      </c>
      <c r="B4400">
        <v>20240115</v>
      </c>
      <c r="C4400">
        <v>4.7</v>
      </c>
      <c r="D4400">
        <v>1.2</v>
      </c>
      <c r="E4400">
        <v>212</v>
      </c>
      <c r="F4400">
        <v>6.5</v>
      </c>
      <c r="G4400">
        <v>999.5</v>
      </c>
      <c r="H4400">
        <v>88</v>
      </c>
      <c r="I4400" s="101" t="s">
        <v>28</v>
      </c>
      <c r="J4400" s="1">
        <f>DATEVALUE(RIGHT(jaar_zip[[#This Row],[YYYYMMDD]],2)&amp;"-"&amp;MID(jaar_zip[[#This Row],[YYYYMMDD]],5,2)&amp;"-"&amp;LEFT(jaar_zip[[#This Row],[YYYYMMDD]],4))</f>
        <v>45306</v>
      </c>
      <c r="K4400" s="101" t="str">
        <f>IF(AND(VALUE(MONTH(jaar_zip[[#This Row],[Datum]]))=1,VALUE(WEEKNUM(jaar_zip[[#This Row],[Datum]],21))&gt;51),RIGHT(YEAR(jaar_zip[[#This Row],[Datum]])-1,2),RIGHT(YEAR(jaar_zip[[#This Row],[Datum]]),2))&amp;"-"&amp; TEXT(WEEKNUM(jaar_zip[[#This Row],[Datum]],21),"00")</f>
        <v>24-03</v>
      </c>
      <c r="L4400" s="101">
        <f>MONTH(jaar_zip[[#This Row],[Datum]])</f>
        <v>1</v>
      </c>
      <c r="M4400" s="101">
        <f>IF(ISNUMBER(jaar_zip[[#This Row],[etmaaltemperatuur]]),IF(jaar_zip[[#This Row],[etmaaltemperatuur]]&lt;stookgrens,stookgrens-jaar_zip[[#This Row],[etmaaltemperatuur]],0),"")</f>
        <v>16.8</v>
      </c>
      <c r="N4400" s="101">
        <f>IF(ISNUMBER(jaar_zip[[#This Row],[graaddagen]]),IF(OR(MONTH(jaar_zip[[#This Row],[Datum]])=1,MONTH(jaar_zip[[#This Row],[Datum]])=2,MONTH(jaar_zip[[#This Row],[Datum]])=11,MONTH(jaar_zip[[#This Row],[Datum]])=12),1.1,IF(OR(MONTH(jaar_zip[[#This Row],[Datum]])=3,MONTH(jaar_zip[[#This Row],[Datum]])=10),1,0.8))*jaar_zip[[#This Row],[graaddagen]],"")</f>
        <v>18.480000000000004</v>
      </c>
      <c r="O4400" s="101">
        <f>IF(ISNUMBER(jaar_zip[[#This Row],[etmaaltemperatuur]]),IF(jaar_zip[[#This Row],[etmaaltemperatuur]]&gt;stookgrens,jaar_zip[[#This Row],[etmaaltemperatuur]]-stookgrens,0),"")</f>
        <v>0</v>
      </c>
    </row>
    <row r="4401" spans="1:15" x14ac:dyDescent="0.25">
      <c r="A4401">
        <v>280</v>
      </c>
      <c r="B4401">
        <v>20240116</v>
      </c>
      <c r="C4401">
        <v>5.0999999999999996</v>
      </c>
      <c r="D4401">
        <v>-0.2</v>
      </c>
      <c r="E4401">
        <v>310</v>
      </c>
      <c r="F4401">
        <v>0.7</v>
      </c>
      <c r="G4401">
        <v>1004.2</v>
      </c>
      <c r="H4401">
        <v>86</v>
      </c>
      <c r="I4401" s="101" t="s">
        <v>28</v>
      </c>
      <c r="J4401" s="1">
        <f>DATEVALUE(RIGHT(jaar_zip[[#This Row],[YYYYMMDD]],2)&amp;"-"&amp;MID(jaar_zip[[#This Row],[YYYYMMDD]],5,2)&amp;"-"&amp;LEFT(jaar_zip[[#This Row],[YYYYMMDD]],4))</f>
        <v>45307</v>
      </c>
      <c r="K4401" s="101" t="str">
        <f>IF(AND(VALUE(MONTH(jaar_zip[[#This Row],[Datum]]))=1,VALUE(WEEKNUM(jaar_zip[[#This Row],[Datum]],21))&gt;51),RIGHT(YEAR(jaar_zip[[#This Row],[Datum]])-1,2),RIGHT(YEAR(jaar_zip[[#This Row],[Datum]]),2))&amp;"-"&amp; TEXT(WEEKNUM(jaar_zip[[#This Row],[Datum]],21),"00")</f>
        <v>24-03</v>
      </c>
      <c r="L4401" s="101">
        <f>MONTH(jaar_zip[[#This Row],[Datum]])</f>
        <v>1</v>
      </c>
      <c r="M4401" s="101">
        <f>IF(ISNUMBER(jaar_zip[[#This Row],[etmaaltemperatuur]]),IF(jaar_zip[[#This Row],[etmaaltemperatuur]]&lt;stookgrens,stookgrens-jaar_zip[[#This Row],[etmaaltemperatuur]],0),"")</f>
        <v>18.2</v>
      </c>
      <c r="N4401" s="101">
        <f>IF(ISNUMBER(jaar_zip[[#This Row],[graaddagen]]),IF(OR(MONTH(jaar_zip[[#This Row],[Datum]])=1,MONTH(jaar_zip[[#This Row],[Datum]])=2,MONTH(jaar_zip[[#This Row],[Datum]])=11,MONTH(jaar_zip[[#This Row],[Datum]])=12),1.1,IF(OR(MONTH(jaar_zip[[#This Row],[Datum]])=3,MONTH(jaar_zip[[#This Row],[Datum]])=10),1,0.8))*jaar_zip[[#This Row],[graaddagen]],"")</f>
        <v>20.02</v>
      </c>
      <c r="O4401" s="101">
        <f>IF(ISNUMBER(jaar_zip[[#This Row],[etmaaltemperatuur]]),IF(jaar_zip[[#This Row],[etmaaltemperatuur]]&gt;stookgrens,jaar_zip[[#This Row],[etmaaltemperatuur]]-stookgrens,0),"")</f>
        <v>0</v>
      </c>
    </row>
    <row r="4402" spans="1:15" x14ac:dyDescent="0.25">
      <c r="A4402">
        <v>280</v>
      </c>
      <c r="B4402">
        <v>20240117</v>
      </c>
      <c r="C4402">
        <v>3.6</v>
      </c>
      <c r="D4402">
        <v>-1.7</v>
      </c>
      <c r="E4402">
        <v>179</v>
      </c>
      <c r="F4402">
        <v>0.2</v>
      </c>
      <c r="G4402">
        <v>992.3</v>
      </c>
      <c r="H4402">
        <v>83</v>
      </c>
      <c r="I4402" s="101" t="s">
        <v>28</v>
      </c>
      <c r="J4402" s="1">
        <f>DATEVALUE(RIGHT(jaar_zip[[#This Row],[YYYYMMDD]],2)&amp;"-"&amp;MID(jaar_zip[[#This Row],[YYYYMMDD]],5,2)&amp;"-"&amp;LEFT(jaar_zip[[#This Row],[YYYYMMDD]],4))</f>
        <v>45308</v>
      </c>
      <c r="K4402" s="101" t="str">
        <f>IF(AND(VALUE(MONTH(jaar_zip[[#This Row],[Datum]]))=1,VALUE(WEEKNUM(jaar_zip[[#This Row],[Datum]],21))&gt;51),RIGHT(YEAR(jaar_zip[[#This Row],[Datum]])-1,2),RIGHT(YEAR(jaar_zip[[#This Row],[Datum]]),2))&amp;"-"&amp; TEXT(WEEKNUM(jaar_zip[[#This Row],[Datum]],21),"00")</f>
        <v>24-03</v>
      </c>
      <c r="L4402" s="101">
        <f>MONTH(jaar_zip[[#This Row],[Datum]])</f>
        <v>1</v>
      </c>
      <c r="M4402" s="101">
        <f>IF(ISNUMBER(jaar_zip[[#This Row],[etmaaltemperatuur]]),IF(jaar_zip[[#This Row],[etmaaltemperatuur]]&lt;stookgrens,stookgrens-jaar_zip[[#This Row],[etmaaltemperatuur]],0),"")</f>
        <v>19.7</v>
      </c>
      <c r="N4402" s="101">
        <f>IF(ISNUMBER(jaar_zip[[#This Row],[graaddagen]]),IF(OR(MONTH(jaar_zip[[#This Row],[Datum]])=1,MONTH(jaar_zip[[#This Row],[Datum]])=2,MONTH(jaar_zip[[#This Row],[Datum]])=11,MONTH(jaar_zip[[#This Row],[Datum]])=12),1.1,IF(OR(MONTH(jaar_zip[[#This Row],[Datum]])=3,MONTH(jaar_zip[[#This Row],[Datum]])=10),1,0.8))*jaar_zip[[#This Row],[graaddagen]],"")</f>
        <v>21.67</v>
      </c>
      <c r="O4402" s="101">
        <f>IF(ISNUMBER(jaar_zip[[#This Row],[etmaaltemperatuur]]),IF(jaar_zip[[#This Row],[etmaaltemperatuur]]&gt;stookgrens,jaar_zip[[#This Row],[etmaaltemperatuur]]-stookgrens,0),"")</f>
        <v>0</v>
      </c>
    </row>
    <row r="4403" spans="1:15" x14ac:dyDescent="0.25">
      <c r="A4403">
        <v>280</v>
      </c>
      <c r="B4403">
        <v>20240118</v>
      </c>
      <c r="C4403">
        <v>2.7</v>
      </c>
      <c r="D4403">
        <v>-1.5</v>
      </c>
      <c r="E4403">
        <v>437</v>
      </c>
      <c r="F4403">
        <v>0.4</v>
      </c>
      <c r="G4403">
        <v>1001.3</v>
      </c>
      <c r="H4403">
        <v>87</v>
      </c>
      <c r="I4403" s="101" t="s">
        <v>28</v>
      </c>
      <c r="J4403" s="1">
        <f>DATEVALUE(RIGHT(jaar_zip[[#This Row],[YYYYMMDD]],2)&amp;"-"&amp;MID(jaar_zip[[#This Row],[YYYYMMDD]],5,2)&amp;"-"&amp;LEFT(jaar_zip[[#This Row],[YYYYMMDD]],4))</f>
        <v>45309</v>
      </c>
      <c r="K4403" s="101" t="str">
        <f>IF(AND(VALUE(MONTH(jaar_zip[[#This Row],[Datum]]))=1,VALUE(WEEKNUM(jaar_zip[[#This Row],[Datum]],21))&gt;51),RIGHT(YEAR(jaar_zip[[#This Row],[Datum]])-1,2),RIGHT(YEAR(jaar_zip[[#This Row],[Datum]]),2))&amp;"-"&amp; TEXT(WEEKNUM(jaar_zip[[#This Row],[Datum]],21),"00")</f>
        <v>24-03</v>
      </c>
      <c r="L4403" s="101">
        <f>MONTH(jaar_zip[[#This Row],[Datum]])</f>
        <v>1</v>
      </c>
      <c r="M4403" s="101">
        <f>IF(ISNUMBER(jaar_zip[[#This Row],[etmaaltemperatuur]]),IF(jaar_zip[[#This Row],[etmaaltemperatuur]]&lt;stookgrens,stookgrens-jaar_zip[[#This Row],[etmaaltemperatuur]],0),"")</f>
        <v>19.5</v>
      </c>
      <c r="N4403" s="101">
        <f>IF(ISNUMBER(jaar_zip[[#This Row],[graaddagen]]),IF(OR(MONTH(jaar_zip[[#This Row],[Datum]])=1,MONTH(jaar_zip[[#This Row],[Datum]])=2,MONTH(jaar_zip[[#This Row],[Datum]])=11,MONTH(jaar_zip[[#This Row],[Datum]])=12),1.1,IF(OR(MONTH(jaar_zip[[#This Row],[Datum]])=3,MONTH(jaar_zip[[#This Row],[Datum]])=10),1,0.8))*jaar_zip[[#This Row],[graaddagen]],"")</f>
        <v>21.450000000000003</v>
      </c>
      <c r="O4403" s="101">
        <f>IF(ISNUMBER(jaar_zip[[#This Row],[etmaaltemperatuur]]),IF(jaar_zip[[#This Row],[etmaaltemperatuur]]&gt;stookgrens,jaar_zip[[#This Row],[etmaaltemperatuur]]-stookgrens,0),"")</f>
        <v>0</v>
      </c>
    </row>
    <row r="4404" spans="1:15" x14ac:dyDescent="0.25">
      <c r="A4404">
        <v>280</v>
      </c>
      <c r="B4404">
        <v>20240119</v>
      </c>
      <c r="C4404">
        <v>5.5</v>
      </c>
      <c r="D4404">
        <v>0.6</v>
      </c>
      <c r="E4404">
        <v>502</v>
      </c>
      <c r="F4404">
        <v>1.6</v>
      </c>
      <c r="G4404">
        <v>1016.7</v>
      </c>
      <c r="H4404">
        <v>85</v>
      </c>
      <c r="I4404" s="101" t="s">
        <v>28</v>
      </c>
      <c r="J4404" s="1">
        <f>DATEVALUE(RIGHT(jaar_zip[[#This Row],[YYYYMMDD]],2)&amp;"-"&amp;MID(jaar_zip[[#This Row],[YYYYMMDD]],5,2)&amp;"-"&amp;LEFT(jaar_zip[[#This Row],[YYYYMMDD]],4))</f>
        <v>45310</v>
      </c>
      <c r="K4404" s="101" t="str">
        <f>IF(AND(VALUE(MONTH(jaar_zip[[#This Row],[Datum]]))=1,VALUE(WEEKNUM(jaar_zip[[#This Row],[Datum]],21))&gt;51),RIGHT(YEAR(jaar_zip[[#This Row],[Datum]])-1,2),RIGHT(YEAR(jaar_zip[[#This Row],[Datum]]),2))&amp;"-"&amp; TEXT(WEEKNUM(jaar_zip[[#This Row],[Datum]],21),"00")</f>
        <v>24-03</v>
      </c>
      <c r="L4404" s="101">
        <f>MONTH(jaar_zip[[#This Row],[Datum]])</f>
        <v>1</v>
      </c>
      <c r="M4404" s="101">
        <f>IF(ISNUMBER(jaar_zip[[#This Row],[etmaaltemperatuur]]),IF(jaar_zip[[#This Row],[etmaaltemperatuur]]&lt;stookgrens,stookgrens-jaar_zip[[#This Row],[etmaaltemperatuur]],0),"")</f>
        <v>17.399999999999999</v>
      </c>
      <c r="N4404" s="101">
        <f>IF(ISNUMBER(jaar_zip[[#This Row],[graaddagen]]),IF(OR(MONTH(jaar_zip[[#This Row],[Datum]])=1,MONTH(jaar_zip[[#This Row],[Datum]])=2,MONTH(jaar_zip[[#This Row],[Datum]])=11,MONTH(jaar_zip[[#This Row],[Datum]])=12),1.1,IF(OR(MONTH(jaar_zip[[#This Row],[Datum]])=3,MONTH(jaar_zip[[#This Row],[Datum]])=10),1,0.8))*jaar_zip[[#This Row],[graaddagen]],"")</f>
        <v>19.14</v>
      </c>
      <c r="O4404" s="101">
        <f>IF(ISNUMBER(jaar_zip[[#This Row],[etmaaltemperatuur]]),IF(jaar_zip[[#This Row],[etmaaltemperatuur]]&gt;stookgrens,jaar_zip[[#This Row],[etmaaltemperatuur]]-stookgrens,0),"")</f>
        <v>0</v>
      </c>
    </row>
    <row r="4405" spans="1:15" x14ac:dyDescent="0.25">
      <c r="A4405">
        <v>280</v>
      </c>
      <c r="B4405">
        <v>20240120</v>
      </c>
      <c r="C4405">
        <v>6.5</v>
      </c>
      <c r="D4405">
        <v>0.4</v>
      </c>
      <c r="E4405">
        <v>267</v>
      </c>
      <c r="F4405">
        <v>0</v>
      </c>
      <c r="G4405">
        <v>1024.2</v>
      </c>
      <c r="H4405">
        <v>79</v>
      </c>
      <c r="I4405" s="101" t="s">
        <v>28</v>
      </c>
      <c r="J4405" s="1">
        <f>DATEVALUE(RIGHT(jaar_zip[[#This Row],[YYYYMMDD]],2)&amp;"-"&amp;MID(jaar_zip[[#This Row],[YYYYMMDD]],5,2)&amp;"-"&amp;LEFT(jaar_zip[[#This Row],[YYYYMMDD]],4))</f>
        <v>45311</v>
      </c>
      <c r="K4405" s="101" t="str">
        <f>IF(AND(VALUE(MONTH(jaar_zip[[#This Row],[Datum]]))=1,VALUE(WEEKNUM(jaar_zip[[#This Row],[Datum]],21))&gt;51),RIGHT(YEAR(jaar_zip[[#This Row],[Datum]])-1,2),RIGHT(YEAR(jaar_zip[[#This Row],[Datum]]),2))&amp;"-"&amp; TEXT(WEEKNUM(jaar_zip[[#This Row],[Datum]],21),"00")</f>
        <v>24-03</v>
      </c>
      <c r="L4405" s="101">
        <f>MONTH(jaar_zip[[#This Row],[Datum]])</f>
        <v>1</v>
      </c>
      <c r="M4405" s="101">
        <f>IF(ISNUMBER(jaar_zip[[#This Row],[etmaaltemperatuur]]),IF(jaar_zip[[#This Row],[etmaaltemperatuur]]&lt;stookgrens,stookgrens-jaar_zip[[#This Row],[etmaaltemperatuur]],0),"")</f>
        <v>17.600000000000001</v>
      </c>
      <c r="N4405" s="101">
        <f>IF(ISNUMBER(jaar_zip[[#This Row],[graaddagen]]),IF(OR(MONTH(jaar_zip[[#This Row],[Datum]])=1,MONTH(jaar_zip[[#This Row],[Datum]])=2,MONTH(jaar_zip[[#This Row],[Datum]])=11,MONTH(jaar_zip[[#This Row],[Datum]])=12),1.1,IF(OR(MONTH(jaar_zip[[#This Row],[Datum]])=3,MONTH(jaar_zip[[#This Row],[Datum]])=10),1,0.8))*jaar_zip[[#This Row],[graaddagen]],"")</f>
        <v>19.360000000000003</v>
      </c>
      <c r="O4405" s="101">
        <f>IF(ISNUMBER(jaar_zip[[#This Row],[etmaaltemperatuur]]),IF(jaar_zip[[#This Row],[etmaaltemperatuur]]&gt;stookgrens,jaar_zip[[#This Row],[etmaaltemperatuur]]-stookgrens,0),"")</f>
        <v>0</v>
      </c>
    </row>
    <row r="4406" spans="1:15" x14ac:dyDescent="0.25">
      <c r="A4406">
        <v>280</v>
      </c>
      <c r="B4406">
        <v>20240121</v>
      </c>
      <c r="C4406">
        <v>8.3000000000000007</v>
      </c>
      <c r="D4406">
        <v>3.3</v>
      </c>
      <c r="E4406">
        <v>128</v>
      </c>
      <c r="F4406">
        <v>0.4</v>
      </c>
      <c r="G4406">
        <v>1014.3</v>
      </c>
      <c r="H4406">
        <v>72</v>
      </c>
      <c r="I4406" s="101" t="s">
        <v>28</v>
      </c>
      <c r="J4406" s="1">
        <f>DATEVALUE(RIGHT(jaar_zip[[#This Row],[YYYYMMDD]],2)&amp;"-"&amp;MID(jaar_zip[[#This Row],[YYYYMMDD]],5,2)&amp;"-"&amp;LEFT(jaar_zip[[#This Row],[YYYYMMDD]],4))</f>
        <v>45312</v>
      </c>
      <c r="K4406" s="101" t="str">
        <f>IF(AND(VALUE(MONTH(jaar_zip[[#This Row],[Datum]]))=1,VALUE(WEEKNUM(jaar_zip[[#This Row],[Datum]],21))&gt;51),RIGHT(YEAR(jaar_zip[[#This Row],[Datum]])-1,2),RIGHT(YEAR(jaar_zip[[#This Row],[Datum]]),2))&amp;"-"&amp; TEXT(WEEKNUM(jaar_zip[[#This Row],[Datum]],21),"00")</f>
        <v>24-03</v>
      </c>
      <c r="L4406" s="101">
        <f>MONTH(jaar_zip[[#This Row],[Datum]])</f>
        <v>1</v>
      </c>
      <c r="M4406" s="101">
        <f>IF(ISNUMBER(jaar_zip[[#This Row],[etmaaltemperatuur]]),IF(jaar_zip[[#This Row],[etmaaltemperatuur]]&lt;stookgrens,stookgrens-jaar_zip[[#This Row],[etmaaltemperatuur]],0),"")</f>
        <v>14.7</v>
      </c>
      <c r="N4406" s="101">
        <f>IF(ISNUMBER(jaar_zip[[#This Row],[graaddagen]]),IF(OR(MONTH(jaar_zip[[#This Row],[Datum]])=1,MONTH(jaar_zip[[#This Row],[Datum]])=2,MONTH(jaar_zip[[#This Row],[Datum]])=11,MONTH(jaar_zip[[#This Row],[Datum]])=12),1.1,IF(OR(MONTH(jaar_zip[[#This Row],[Datum]])=3,MONTH(jaar_zip[[#This Row],[Datum]])=10),1,0.8))*jaar_zip[[#This Row],[graaddagen]],"")</f>
        <v>16.170000000000002</v>
      </c>
      <c r="O4406" s="101">
        <f>IF(ISNUMBER(jaar_zip[[#This Row],[etmaaltemperatuur]]),IF(jaar_zip[[#This Row],[etmaaltemperatuur]]&gt;stookgrens,jaar_zip[[#This Row],[etmaaltemperatuur]]-stookgrens,0),"")</f>
        <v>0</v>
      </c>
    </row>
    <row r="4407" spans="1:15" x14ac:dyDescent="0.25">
      <c r="A4407">
        <v>280</v>
      </c>
      <c r="B4407">
        <v>20240122</v>
      </c>
      <c r="C4407">
        <v>10</v>
      </c>
      <c r="D4407">
        <v>8.6</v>
      </c>
      <c r="E4407">
        <v>389</v>
      </c>
      <c r="F4407">
        <v>9.6</v>
      </c>
      <c r="G4407">
        <v>1003.7</v>
      </c>
      <c r="H4407">
        <v>81</v>
      </c>
      <c r="I4407" s="101" t="s">
        <v>28</v>
      </c>
      <c r="J4407" s="1">
        <f>DATEVALUE(RIGHT(jaar_zip[[#This Row],[YYYYMMDD]],2)&amp;"-"&amp;MID(jaar_zip[[#This Row],[YYYYMMDD]],5,2)&amp;"-"&amp;LEFT(jaar_zip[[#This Row],[YYYYMMDD]],4))</f>
        <v>45313</v>
      </c>
      <c r="K4407" s="101" t="str">
        <f>IF(AND(VALUE(MONTH(jaar_zip[[#This Row],[Datum]]))=1,VALUE(WEEKNUM(jaar_zip[[#This Row],[Datum]],21))&gt;51),RIGHT(YEAR(jaar_zip[[#This Row],[Datum]])-1,2),RIGHT(YEAR(jaar_zip[[#This Row],[Datum]]),2))&amp;"-"&amp; TEXT(WEEKNUM(jaar_zip[[#This Row],[Datum]],21),"00")</f>
        <v>24-04</v>
      </c>
      <c r="L4407" s="101">
        <f>MONTH(jaar_zip[[#This Row],[Datum]])</f>
        <v>1</v>
      </c>
      <c r="M4407" s="101">
        <f>IF(ISNUMBER(jaar_zip[[#This Row],[etmaaltemperatuur]]),IF(jaar_zip[[#This Row],[etmaaltemperatuur]]&lt;stookgrens,stookgrens-jaar_zip[[#This Row],[etmaaltemperatuur]],0),"")</f>
        <v>9.4</v>
      </c>
      <c r="N4407" s="101">
        <f>IF(ISNUMBER(jaar_zip[[#This Row],[graaddagen]]),IF(OR(MONTH(jaar_zip[[#This Row],[Datum]])=1,MONTH(jaar_zip[[#This Row],[Datum]])=2,MONTH(jaar_zip[[#This Row],[Datum]])=11,MONTH(jaar_zip[[#This Row],[Datum]])=12),1.1,IF(OR(MONTH(jaar_zip[[#This Row],[Datum]])=3,MONTH(jaar_zip[[#This Row],[Datum]])=10),1,0.8))*jaar_zip[[#This Row],[graaddagen]],"")</f>
        <v>10.340000000000002</v>
      </c>
      <c r="O4407" s="101">
        <f>IF(ISNUMBER(jaar_zip[[#This Row],[etmaaltemperatuur]]),IF(jaar_zip[[#This Row],[etmaaltemperatuur]]&gt;stookgrens,jaar_zip[[#This Row],[etmaaltemperatuur]]-stookgrens,0),"")</f>
        <v>0</v>
      </c>
    </row>
    <row r="4408" spans="1:15" x14ac:dyDescent="0.25">
      <c r="A4408">
        <v>280</v>
      </c>
      <c r="B4408">
        <v>20240123</v>
      </c>
      <c r="C4408">
        <v>8.6999999999999993</v>
      </c>
      <c r="D4408">
        <v>7.6</v>
      </c>
      <c r="E4408">
        <v>361</v>
      </c>
      <c r="F4408">
        <v>5.3</v>
      </c>
      <c r="G4408">
        <v>1015.5</v>
      </c>
      <c r="H4408">
        <v>82</v>
      </c>
      <c r="I4408" s="101" t="s">
        <v>28</v>
      </c>
      <c r="J4408" s="1">
        <f>DATEVALUE(RIGHT(jaar_zip[[#This Row],[YYYYMMDD]],2)&amp;"-"&amp;MID(jaar_zip[[#This Row],[YYYYMMDD]],5,2)&amp;"-"&amp;LEFT(jaar_zip[[#This Row],[YYYYMMDD]],4))</f>
        <v>45314</v>
      </c>
      <c r="K4408" s="101" t="str">
        <f>IF(AND(VALUE(MONTH(jaar_zip[[#This Row],[Datum]]))=1,VALUE(WEEKNUM(jaar_zip[[#This Row],[Datum]],21))&gt;51),RIGHT(YEAR(jaar_zip[[#This Row],[Datum]])-1,2),RIGHT(YEAR(jaar_zip[[#This Row],[Datum]]),2))&amp;"-"&amp; TEXT(WEEKNUM(jaar_zip[[#This Row],[Datum]],21),"00")</f>
        <v>24-04</v>
      </c>
      <c r="L4408" s="101">
        <f>MONTH(jaar_zip[[#This Row],[Datum]])</f>
        <v>1</v>
      </c>
      <c r="M4408" s="101">
        <f>IF(ISNUMBER(jaar_zip[[#This Row],[etmaaltemperatuur]]),IF(jaar_zip[[#This Row],[etmaaltemperatuur]]&lt;stookgrens,stookgrens-jaar_zip[[#This Row],[etmaaltemperatuur]],0),"")</f>
        <v>10.4</v>
      </c>
      <c r="N4408" s="101">
        <f>IF(ISNUMBER(jaar_zip[[#This Row],[graaddagen]]),IF(OR(MONTH(jaar_zip[[#This Row],[Datum]])=1,MONTH(jaar_zip[[#This Row],[Datum]])=2,MONTH(jaar_zip[[#This Row],[Datum]])=11,MONTH(jaar_zip[[#This Row],[Datum]])=12),1.1,IF(OR(MONTH(jaar_zip[[#This Row],[Datum]])=3,MONTH(jaar_zip[[#This Row],[Datum]])=10),1,0.8))*jaar_zip[[#This Row],[graaddagen]],"")</f>
        <v>11.440000000000001</v>
      </c>
      <c r="O4408" s="101">
        <f>IF(ISNUMBER(jaar_zip[[#This Row],[etmaaltemperatuur]]),IF(jaar_zip[[#This Row],[etmaaltemperatuur]]&gt;stookgrens,jaar_zip[[#This Row],[etmaaltemperatuur]]-stookgrens,0),"")</f>
        <v>0</v>
      </c>
    </row>
    <row r="4409" spans="1:15" x14ac:dyDescent="0.25">
      <c r="A4409">
        <v>280</v>
      </c>
      <c r="B4409">
        <v>20240124</v>
      </c>
      <c r="C4409">
        <v>11.1</v>
      </c>
      <c r="D4409">
        <v>9.5</v>
      </c>
      <c r="E4409">
        <v>360</v>
      </c>
      <c r="F4409">
        <v>0.4</v>
      </c>
      <c r="G4409">
        <v>1015.3</v>
      </c>
      <c r="H4409">
        <v>75</v>
      </c>
      <c r="I4409" s="101" t="s">
        <v>28</v>
      </c>
      <c r="J4409" s="1">
        <f>DATEVALUE(RIGHT(jaar_zip[[#This Row],[YYYYMMDD]],2)&amp;"-"&amp;MID(jaar_zip[[#This Row],[YYYYMMDD]],5,2)&amp;"-"&amp;LEFT(jaar_zip[[#This Row],[YYYYMMDD]],4))</f>
        <v>45315</v>
      </c>
      <c r="K4409" s="101" t="str">
        <f>IF(AND(VALUE(MONTH(jaar_zip[[#This Row],[Datum]]))=1,VALUE(WEEKNUM(jaar_zip[[#This Row],[Datum]],21))&gt;51),RIGHT(YEAR(jaar_zip[[#This Row],[Datum]])-1,2),RIGHT(YEAR(jaar_zip[[#This Row],[Datum]]),2))&amp;"-"&amp; TEXT(WEEKNUM(jaar_zip[[#This Row],[Datum]],21),"00")</f>
        <v>24-04</v>
      </c>
      <c r="L4409" s="101">
        <f>MONTH(jaar_zip[[#This Row],[Datum]])</f>
        <v>1</v>
      </c>
      <c r="M4409" s="101">
        <f>IF(ISNUMBER(jaar_zip[[#This Row],[etmaaltemperatuur]]),IF(jaar_zip[[#This Row],[etmaaltemperatuur]]&lt;stookgrens,stookgrens-jaar_zip[[#This Row],[etmaaltemperatuur]],0),"")</f>
        <v>8.5</v>
      </c>
      <c r="N4409" s="101">
        <f>IF(ISNUMBER(jaar_zip[[#This Row],[graaddagen]]),IF(OR(MONTH(jaar_zip[[#This Row],[Datum]])=1,MONTH(jaar_zip[[#This Row],[Datum]])=2,MONTH(jaar_zip[[#This Row],[Datum]])=11,MONTH(jaar_zip[[#This Row],[Datum]])=12),1.1,IF(OR(MONTH(jaar_zip[[#This Row],[Datum]])=3,MONTH(jaar_zip[[#This Row],[Datum]])=10),1,0.8))*jaar_zip[[#This Row],[graaddagen]],"")</f>
        <v>9.3500000000000014</v>
      </c>
      <c r="O4409" s="101">
        <f>IF(ISNUMBER(jaar_zip[[#This Row],[etmaaltemperatuur]]),IF(jaar_zip[[#This Row],[etmaaltemperatuur]]&gt;stookgrens,jaar_zip[[#This Row],[etmaaltemperatuur]]-stookgrens,0),"")</f>
        <v>0</v>
      </c>
    </row>
    <row r="4410" spans="1:15" x14ac:dyDescent="0.25">
      <c r="A4410">
        <v>280</v>
      </c>
      <c r="B4410">
        <v>20240125</v>
      </c>
      <c r="C4410">
        <v>3.9</v>
      </c>
      <c r="D4410">
        <v>6.3</v>
      </c>
      <c r="E4410">
        <v>321</v>
      </c>
      <c r="F4410">
        <v>0.3</v>
      </c>
      <c r="G4410">
        <v>1025.0999999999999</v>
      </c>
      <c r="H4410">
        <v>89</v>
      </c>
      <c r="I4410" s="101" t="s">
        <v>28</v>
      </c>
      <c r="J4410" s="1">
        <f>DATEVALUE(RIGHT(jaar_zip[[#This Row],[YYYYMMDD]],2)&amp;"-"&amp;MID(jaar_zip[[#This Row],[YYYYMMDD]],5,2)&amp;"-"&amp;LEFT(jaar_zip[[#This Row],[YYYYMMDD]],4))</f>
        <v>45316</v>
      </c>
      <c r="K4410" s="101" t="str">
        <f>IF(AND(VALUE(MONTH(jaar_zip[[#This Row],[Datum]]))=1,VALUE(WEEKNUM(jaar_zip[[#This Row],[Datum]],21))&gt;51),RIGHT(YEAR(jaar_zip[[#This Row],[Datum]])-1,2),RIGHT(YEAR(jaar_zip[[#This Row],[Datum]]),2))&amp;"-"&amp; TEXT(WEEKNUM(jaar_zip[[#This Row],[Datum]],21),"00")</f>
        <v>24-04</v>
      </c>
      <c r="L4410" s="101">
        <f>MONTH(jaar_zip[[#This Row],[Datum]])</f>
        <v>1</v>
      </c>
      <c r="M4410" s="101">
        <f>IF(ISNUMBER(jaar_zip[[#This Row],[etmaaltemperatuur]]),IF(jaar_zip[[#This Row],[etmaaltemperatuur]]&lt;stookgrens,stookgrens-jaar_zip[[#This Row],[etmaaltemperatuur]],0),"")</f>
        <v>11.7</v>
      </c>
      <c r="N4410" s="101">
        <f>IF(ISNUMBER(jaar_zip[[#This Row],[graaddagen]]),IF(OR(MONTH(jaar_zip[[#This Row],[Datum]])=1,MONTH(jaar_zip[[#This Row],[Datum]])=2,MONTH(jaar_zip[[#This Row],[Datum]])=11,MONTH(jaar_zip[[#This Row],[Datum]])=12),1.1,IF(OR(MONTH(jaar_zip[[#This Row],[Datum]])=3,MONTH(jaar_zip[[#This Row],[Datum]])=10),1,0.8))*jaar_zip[[#This Row],[graaddagen]],"")</f>
        <v>12.870000000000001</v>
      </c>
      <c r="O4410" s="101">
        <f>IF(ISNUMBER(jaar_zip[[#This Row],[etmaaltemperatuur]]),IF(jaar_zip[[#This Row],[etmaaltemperatuur]]&gt;stookgrens,jaar_zip[[#This Row],[etmaaltemperatuur]]-stookgrens,0),"")</f>
        <v>0</v>
      </c>
    </row>
    <row r="4411" spans="1:15" x14ac:dyDescent="0.25">
      <c r="A4411">
        <v>280</v>
      </c>
      <c r="B4411">
        <v>20240126</v>
      </c>
      <c r="C4411">
        <v>7.3</v>
      </c>
      <c r="D4411">
        <v>7.6</v>
      </c>
      <c r="E4411">
        <v>224</v>
      </c>
      <c r="F4411">
        <v>6.9</v>
      </c>
      <c r="G4411">
        <v>1022.1</v>
      </c>
      <c r="H4411">
        <v>85</v>
      </c>
      <c r="I4411" s="101" t="s">
        <v>28</v>
      </c>
      <c r="J4411" s="1">
        <f>DATEVALUE(RIGHT(jaar_zip[[#This Row],[YYYYMMDD]],2)&amp;"-"&amp;MID(jaar_zip[[#This Row],[YYYYMMDD]],5,2)&amp;"-"&amp;LEFT(jaar_zip[[#This Row],[YYYYMMDD]],4))</f>
        <v>45317</v>
      </c>
      <c r="K4411" s="101" t="str">
        <f>IF(AND(VALUE(MONTH(jaar_zip[[#This Row],[Datum]]))=1,VALUE(WEEKNUM(jaar_zip[[#This Row],[Datum]],21))&gt;51),RIGHT(YEAR(jaar_zip[[#This Row],[Datum]])-1,2),RIGHT(YEAR(jaar_zip[[#This Row],[Datum]]),2))&amp;"-"&amp; TEXT(WEEKNUM(jaar_zip[[#This Row],[Datum]],21),"00")</f>
        <v>24-04</v>
      </c>
      <c r="L4411" s="101">
        <f>MONTH(jaar_zip[[#This Row],[Datum]])</f>
        <v>1</v>
      </c>
      <c r="M4411" s="101">
        <f>IF(ISNUMBER(jaar_zip[[#This Row],[etmaaltemperatuur]]),IF(jaar_zip[[#This Row],[etmaaltemperatuur]]&lt;stookgrens,stookgrens-jaar_zip[[#This Row],[etmaaltemperatuur]],0),"")</f>
        <v>10.4</v>
      </c>
      <c r="N4411" s="101">
        <f>IF(ISNUMBER(jaar_zip[[#This Row],[graaddagen]]),IF(OR(MONTH(jaar_zip[[#This Row],[Datum]])=1,MONTH(jaar_zip[[#This Row],[Datum]])=2,MONTH(jaar_zip[[#This Row],[Datum]])=11,MONTH(jaar_zip[[#This Row],[Datum]])=12),1.1,IF(OR(MONTH(jaar_zip[[#This Row],[Datum]])=3,MONTH(jaar_zip[[#This Row],[Datum]])=10),1,0.8))*jaar_zip[[#This Row],[graaddagen]],"")</f>
        <v>11.440000000000001</v>
      </c>
      <c r="O4411" s="101">
        <f>IF(ISNUMBER(jaar_zip[[#This Row],[etmaaltemperatuur]]),IF(jaar_zip[[#This Row],[etmaaltemperatuur]]&gt;stookgrens,jaar_zip[[#This Row],[etmaaltemperatuur]]-stookgrens,0),"")</f>
        <v>0</v>
      </c>
    </row>
    <row r="4412" spans="1:15" x14ac:dyDescent="0.25">
      <c r="A4412">
        <v>280</v>
      </c>
      <c r="B4412">
        <v>20240127</v>
      </c>
      <c r="C4412">
        <v>4</v>
      </c>
      <c r="D4412">
        <v>3.4</v>
      </c>
      <c r="E4412">
        <v>571</v>
      </c>
      <c r="F4412">
        <v>0</v>
      </c>
      <c r="G4412">
        <v>1033.4000000000001</v>
      </c>
      <c r="H4412">
        <v>87</v>
      </c>
      <c r="I4412" s="101" t="s">
        <v>28</v>
      </c>
      <c r="J4412" s="1">
        <f>DATEVALUE(RIGHT(jaar_zip[[#This Row],[YYYYMMDD]],2)&amp;"-"&amp;MID(jaar_zip[[#This Row],[YYYYMMDD]],5,2)&amp;"-"&amp;LEFT(jaar_zip[[#This Row],[YYYYMMDD]],4))</f>
        <v>45318</v>
      </c>
      <c r="K4412" s="101" t="str">
        <f>IF(AND(VALUE(MONTH(jaar_zip[[#This Row],[Datum]]))=1,VALUE(WEEKNUM(jaar_zip[[#This Row],[Datum]],21))&gt;51),RIGHT(YEAR(jaar_zip[[#This Row],[Datum]])-1,2),RIGHT(YEAR(jaar_zip[[#This Row],[Datum]]),2))&amp;"-"&amp; TEXT(WEEKNUM(jaar_zip[[#This Row],[Datum]],21),"00")</f>
        <v>24-04</v>
      </c>
      <c r="L4412" s="101">
        <f>MONTH(jaar_zip[[#This Row],[Datum]])</f>
        <v>1</v>
      </c>
      <c r="M4412" s="101">
        <f>IF(ISNUMBER(jaar_zip[[#This Row],[etmaaltemperatuur]]),IF(jaar_zip[[#This Row],[etmaaltemperatuur]]&lt;stookgrens,stookgrens-jaar_zip[[#This Row],[etmaaltemperatuur]],0),"")</f>
        <v>14.6</v>
      </c>
      <c r="N4412" s="101">
        <f>IF(ISNUMBER(jaar_zip[[#This Row],[graaddagen]]),IF(OR(MONTH(jaar_zip[[#This Row],[Datum]])=1,MONTH(jaar_zip[[#This Row],[Datum]])=2,MONTH(jaar_zip[[#This Row],[Datum]])=11,MONTH(jaar_zip[[#This Row],[Datum]])=12),1.1,IF(OR(MONTH(jaar_zip[[#This Row],[Datum]])=3,MONTH(jaar_zip[[#This Row],[Datum]])=10),1,0.8))*jaar_zip[[#This Row],[graaddagen]],"")</f>
        <v>16.060000000000002</v>
      </c>
      <c r="O4412" s="101">
        <f>IF(ISNUMBER(jaar_zip[[#This Row],[etmaaltemperatuur]]),IF(jaar_zip[[#This Row],[etmaaltemperatuur]]&gt;stookgrens,jaar_zip[[#This Row],[etmaaltemperatuur]]-stookgrens,0),"")</f>
        <v>0</v>
      </c>
    </row>
    <row r="4413" spans="1:15" x14ac:dyDescent="0.25">
      <c r="A4413">
        <v>280</v>
      </c>
      <c r="B4413">
        <v>20240128</v>
      </c>
      <c r="C4413">
        <v>3.7</v>
      </c>
      <c r="D4413">
        <v>4.4000000000000004</v>
      </c>
      <c r="E4413">
        <v>598</v>
      </c>
      <c r="F4413">
        <v>0</v>
      </c>
      <c r="G4413">
        <v>1027.7</v>
      </c>
      <c r="H4413">
        <v>69</v>
      </c>
      <c r="I4413" s="101" t="s">
        <v>28</v>
      </c>
      <c r="J4413" s="1">
        <f>DATEVALUE(RIGHT(jaar_zip[[#This Row],[YYYYMMDD]],2)&amp;"-"&amp;MID(jaar_zip[[#This Row],[YYYYMMDD]],5,2)&amp;"-"&amp;LEFT(jaar_zip[[#This Row],[YYYYMMDD]],4))</f>
        <v>45319</v>
      </c>
      <c r="K4413" s="101" t="str">
        <f>IF(AND(VALUE(MONTH(jaar_zip[[#This Row],[Datum]]))=1,VALUE(WEEKNUM(jaar_zip[[#This Row],[Datum]],21))&gt;51),RIGHT(YEAR(jaar_zip[[#This Row],[Datum]])-1,2),RIGHT(YEAR(jaar_zip[[#This Row],[Datum]]),2))&amp;"-"&amp; TEXT(WEEKNUM(jaar_zip[[#This Row],[Datum]],21),"00")</f>
        <v>24-04</v>
      </c>
      <c r="L4413" s="101">
        <f>MONTH(jaar_zip[[#This Row],[Datum]])</f>
        <v>1</v>
      </c>
      <c r="M4413" s="101">
        <f>IF(ISNUMBER(jaar_zip[[#This Row],[etmaaltemperatuur]]),IF(jaar_zip[[#This Row],[etmaaltemperatuur]]&lt;stookgrens,stookgrens-jaar_zip[[#This Row],[etmaaltemperatuur]],0),"")</f>
        <v>13.6</v>
      </c>
      <c r="N4413" s="101">
        <f>IF(ISNUMBER(jaar_zip[[#This Row],[graaddagen]]),IF(OR(MONTH(jaar_zip[[#This Row],[Datum]])=1,MONTH(jaar_zip[[#This Row],[Datum]])=2,MONTH(jaar_zip[[#This Row],[Datum]])=11,MONTH(jaar_zip[[#This Row],[Datum]])=12),1.1,IF(OR(MONTH(jaar_zip[[#This Row],[Datum]])=3,MONTH(jaar_zip[[#This Row],[Datum]])=10),1,0.8))*jaar_zip[[#This Row],[graaddagen]],"")</f>
        <v>14.96</v>
      </c>
      <c r="O4413" s="101">
        <f>IF(ISNUMBER(jaar_zip[[#This Row],[etmaaltemperatuur]]),IF(jaar_zip[[#This Row],[etmaaltemperatuur]]&gt;stookgrens,jaar_zip[[#This Row],[etmaaltemperatuur]]-stookgrens,0),"")</f>
        <v>0</v>
      </c>
    </row>
    <row r="4414" spans="1:15" x14ac:dyDescent="0.25">
      <c r="A4414">
        <v>280</v>
      </c>
      <c r="B4414">
        <v>20240129</v>
      </c>
      <c r="C4414">
        <v>3.2</v>
      </c>
      <c r="D4414">
        <v>6</v>
      </c>
      <c r="E4414">
        <v>297</v>
      </c>
      <c r="F4414">
        <v>0</v>
      </c>
      <c r="G4414">
        <v>1025.3</v>
      </c>
      <c r="H4414">
        <v>80</v>
      </c>
      <c r="I4414" s="101" t="s">
        <v>28</v>
      </c>
      <c r="J4414" s="1">
        <f>DATEVALUE(RIGHT(jaar_zip[[#This Row],[YYYYMMDD]],2)&amp;"-"&amp;MID(jaar_zip[[#This Row],[YYYYMMDD]],5,2)&amp;"-"&amp;LEFT(jaar_zip[[#This Row],[YYYYMMDD]],4))</f>
        <v>45320</v>
      </c>
      <c r="K4414" s="101" t="str">
        <f>IF(AND(VALUE(MONTH(jaar_zip[[#This Row],[Datum]]))=1,VALUE(WEEKNUM(jaar_zip[[#This Row],[Datum]],21))&gt;51),RIGHT(YEAR(jaar_zip[[#This Row],[Datum]])-1,2),RIGHT(YEAR(jaar_zip[[#This Row],[Datum]]),2))&amp;"-"&amp; TEXT(WEEKNUM(jaar_zip[[#This Row],[Datum]],21),"00")</f>
        <v>24-05</v>
      </c>
      <c r="L4414" s="101">
        <f>MONTH(jaar_zip[[#This Row],[Datum]])</f>
        <v>1</v>
      </c>
      <c r="M4414" s="101">
        <f>IF(ISNUMBER(jaar_zip[[#This Row],[etmaaltemperatuur]]),IF(jaar_zip[[#This Row],[etmaaltemperatuur]]&lt;stookgrens,stookgrens-jaar_zip[[#This Row],[etmaaltemperatuur]],0),"")</f>
        <v>12</v>
      </c>
      <c r="N4414" s="101">
        <f>IF(ISNUMBER(jaar_zip[[#This Row],[graaddagen]]),IF(OR(MONTH(jaar_zip[[#This Row],[Datum]])=1,MONTH(jaar_zip[[#This Row],[Datum]])=2,MONTH(jaar_zip[[#This Row],[Datum]])=11,MONTH(jaar_zip[[#This Row],[Datum]])=12),1.1,IF(OR(MONTH(jaar_zip[[#This Row],[Datum]])=3,MONTH(jaar_zip[[#This Row],[Datum]])=10),1,0.8))*jaar_zip[[#This Row],[graaddagen]],"")</f>
        <v>13.200000000000001</v>
      </c>
      <c r="O4414" s="101">
        <f>IF(ISNUMBER(jaar_zip[[#This Row],[etmaaltemperatuur]]),IF(jaar_zip[[#This Row],[etmaaltemperatuur]]&gt;stookgrens,jaar_zip[[#This Row],[etmaaltemperatuur]]-stookgrens,0),"")</f>
        <v>0</v>
      </c>
    </row>
    <row r="4415" spans="1:15" x14ac:dyDescent="0.25">
      <c r="A4415">
        <v>280</v>
      </c>
      <c r="B4415">
        <v>20240130</v>
      </c>
      <c r="C4415">
        <v>5.4</v>
      </c>
      <c r="D4415">
        <v>7.3</v>
      </c>
      <c r="E4415">
        <v>160</v>
      </c>
      <c r="F4415">
        <v>1</v>
      </c>
      <c r="G4415">
        <v>1025.9000000000001</v>
      </c>
      <c r="H4415">
        <v>89</v>
      </c>
      <c r="I4415" s="101" t="s">
        <v>28</v>
      </c>
      <c r="J4415" s="1">
        <f>DATEVALUE(RIGHT(jaar_zip[[#This Row],[YYYYMMDD]],2)&amp;"-"&amp;MID(jaar_zip[[#This Row],[YYYYMMDD]],5,2)&amp;"-"&amp;LEFT(jaar_zip[[#This Row],[YYYYMMDD]],4))</f>
        <v>45321</v>
      </c>
      <c r="K4415" s="101" t="str">
        <f>IF(AND(VALUE(MONTH(jaar_zip[[#This Row],[Datum]]))=1,VALUE(WEEKNUM(jaar_zip[[#This Row],[Datum]],21))&gt;51),RIGHT(YEAR(jaar_zip[[#This Row],[Datum]])-1,2),RIGHT(YEAR(jaar_zip[[#This Row],[Datum]]),2))&amp;"-"&amp; TEXT(WEEKNUM(jaar_zip[[#This Row],[Datum]],21),"00")</f>
        <v>24-05</v>
      </c>
      <c r="L4415" s="101">
        <f>MONTH(jaar_zip[[#This Row],[Datum]])</f>
        <v>1</v>
      </c>
      <c r="M4415" s="101">
        <f>IF(ISNUMBER(jaar_zip[[#This Row],[etmaaltemperatuur]]),IF(jaar_zip[[#This Row],[etmaaltemperatuur]]&lt;stookgrens,stookgrens-jaar_zip[[#This Row],[etmaaltemperatuur]],0),"")</f>
        <v>10.7</v>
      </c>
      <c r="N4415" s="101">
        <f>IF(ISNUMBER(jaar_zip[[#This Row],[graaddagen]]),IF(OR(MONTH(jaar_zip[[#This Row],[Datum]])=1,MONTH(jaar_zip[[#This Row],[Datum]])=2,MONTH(jaar_zip[[#This Row],[Datum]])=11,MONTH(jaar_zip[[#This Row],[Datum]])=12),1.1,IF(OR(MONTH(jaar_zip[[#This Row],[Datum]])=3,MONTH(jaar_zip[[#This Row],[Datum]])=10),1,0.8))*jaar_zip[[#This Row],[graaddagen]],"")</f>
        <v>11.77</v>
      </c>
      <c r="O4415" s="101">
        <f>IF(ISNUMBER(jaar_zip[[#This Row],[etmaaltemperatuur]]),IF(jaar_zip[[#This Row],[etmaaltemperatuur]]&gt;stookgrens,jaar_zip[[#This Row],[etmaaltemperatuur]]-stookgrens,0),"")</f>
        <v>0</v>
      </c>
    </row>
    <row r="4416" spans="1:15" x14ac:dyDescent="0.25">
      <c r="A4416">
        <v>280</v>
      </c>
      <c r="B4416">
        <v>20240131</v>
      </c>
      <c r="C4416">
        <v>6.3</v>
      </c>
      <c r="D4416">
        <v>5.3</v>
      </c>
      <c r="E4416">
        <v>191</v>
      </c>
      <c r="F4416">
        <v>3</v>
      </c>
      <c r="G4416">
        <v>1027.9000000000001</v>
      </c>
      <c r="H4416">
        <v>82</v>
      </c>
      <c r="I4416" s="101" t="s">
        <v>28</v>
      </c>
      <c r="J4416" s="1">
        <f>DATEVALUE(RIGHT(jaar_zip[[#This Row],[YYYYMMDD]],2)&amp;"-"&amp;MID(jaar_zip[[#This Row],[YYYYMMDD]],5,2)&amp;"-"&amp;LEFT(jaar_zip[[#This Row],[YYYYMMDD]],4))</f>
        <v>45322</v>
      </c>
      <c r="K4416" s="101" t="str">
        <f>IF(AND(VALUE(MONTH(jaar_zip[[#This Row],[Datum]]))=1,VALUE(WEEKNUM(jaar_zip[[#This Row],[Datum]],21))&gt;51),RIGHT(YEAR(jaar_zip[[#This Row],[Datum]])-1,2),RIGHT(YEAR(jaar_zip[[#This Row],[Datum]]),2))&amp;"-"&amp; TEXT(WEEKNUM(jaar_zip[[#This Row],[Datum]],21),"00")</f>
        <v>24-05</v>
      </c>
      <c r="L4416" s="101">
        <f>MONTH(jaar_zip[[#This Row],[Datum]])</f>
        <v>1</v>
      </c>
      <c r="M4416" s="101">
        <f>IF(ISNUMBER(jaar_zip[[#This Row],[etmaaltemperatuur]]),IF(jaar_zip[[#This Row],[etmaaltemperatuur]]&lt;stookgrens,stookgrens-jaar_zip[[#This Row],[etmaaltemperatuur]],0),"")</f>
        <v>12.7</v>
      </c>
      <c r="N4416" s="101">
        <f>IF(ISNUMBER(jaar_zip[[#This Row],[graaddagen]]),IF(OR(MONTH(jaar_zip[[#This Row],[Datum]])=1,MONTH(jaar_zip[[#This Row],[Datum]])=2,MONTH(jaar_zip[[#This Row],[Datum]])=11,MONTH(jaar_zip[[#This Row],[Datum]])=12),1.1,IF(OR(MONTH(jaar_zip[[#This Row],[Datum]])=3,MONTH(jaar_zip[[#This Row],[Datum]])=10),1,0.8))*jaar_zip[[#This Row],[graaddagen]],"")</f>
        <v>13.97</v>
      </c>
      <c r="O4416" s="101">
        <f>IF(ISNUMBER(jaar_zip[[#This Row],[etmaaltemperatuur]]),IF(jaar_zip[[#This Row],[etmaaltemperatuur]]&gt;stookgrens,jaar_zip[[#This Row],[etmaaltemperatuur]]-stookgrens,0),"")</f>
        <v>0</v>
      </c>
    </row>
    <row r="4417" spans="1:15" x14ac:dyDescent="0.25">
      <c r="A4417">
        <v>280</v>
      </c>
      <c r="B4417">
        <v>20240201</v>
      </c>
      <c r="C4417">
        <v>4.5</v>
      </c>
      <c r="D4417">
        <v>5.5</v>
      </c>
      <c r="E4417">
        <v>591</v>
      </c>
      <c r="F4417">
        <v>0.2</v>
      </c>
      <c r="G4417">
        <v>1027.4000000000001</v>
      </c>
      <c r="H4417">
        <v>86</v>
      </c>
      <c r="I4417" s="101" t="s">
        <v>28</v>
      </c>
      <c r="J4417" s="1">
        <f>DATEVALUE(RIGHT(jaar_zip[[#This Row],[YYYYMMDD]],2)&amp;"-"&amp;MID(jaar_zip[[#This Row],[YYYYMMDD]],5,2)&amp;"-"&amp;LEFT(jaar_zip[[#This Row],[YYYYMMDD]],4))</f>
        <v>45323</v>
      </c>
      <c r="K4417" s="101" t="str">
        <f>IF(AND(VALUE(MONTH(jaar_zip[[#This Row],[Datum]]))=1,VALUE(WEEKNUM(jaar_zip[[#This Row],[Datum]],21))&gt;51),RIGHT(YEAR(jaar_zip[[#This Row],[Datum]])-1,2),RIGHT(YEAR(jaar_zip[[#This Row],[Datum]]),2))&amp;"-"&amp; TEXT(WEEKNUM(jaar_zip[[#This Row],[Datum]],21),"00")</f>
        <v>24-05</v>
      </c>
      <c r="L4417" s="101">
        <f>MONTH(jaar_zip[[#This Row],[Datum]])</f>
        <v>2</v>
      </c>
      <c r="M4417" s="101">
        <f>IF(ISNUMBER(jaar_zip[[#This Row],[etmaaltemperatuur]]),IF(jaar_zip[[#This Row],[etmaaltemperatuur]]&lt;stookgrens,stookgrens-jaar_zip[[#This Row],[etmaaltemperatuur]],0),"")</f>
        <v>12.5</v>
      </c>
      <c r="N4417" s="101">
        <f>IF(ISNUMBER(jaar_zip[[#This Row],[graaddagen]]),IF(OR(MONTH(jaar_zip[[#This Row],[Datum]])=1,MONTH(jaar_zip[[#This Row],[Datum]])=2,MONTH(jaar_zip[[#This Row],[Datum]])=11,MONTH(jaar_zip[[#This Row],[Datum]])=12),1.1,IF(OR(MONTH(jaar_zip[[#This Row],[Datum]])=3,MONTH(jaar_zip[[#This Row],[Datum]])=10),1,0.8))*jaar_zip[[#This Row],[graaddagen]],"")</f>
        <v>13.750000000000002</v>
      </c>
      <c r="O4417" s="101">
        <f>IF(ISNUMBER(jaar_zip[[#This Row],[etmaaltemperatuur]]),IF(jaar_zip[[#This Row],[etmaaltemperatuur]]&gt;stookgrens,jaar_zip[[#This Row],[etmaaltemperatuur]]-stookgrens,0),"")</f>
        <v>0</v>
      </c>
    </row>
    <row r="4418" spans="1:15" x14ac:dyDescent="0.25">
      <c r="A4418">
        <v>280</v>
      </c>
      <c r="B4418">
        <v>20240202</v>
      </c>
      <c r="C4418">
        <v>7.1</v>
      </c>
      <c r="D4418">
        <v>7.6</v>
      </c>
      <c r="E4418">
        <v>237</v>
      </c>
      <c r="F4418">
        <v>0.2</v>
      </c>
      <c r="G4418">
        <v>1023.5</v>
      </c>
      <c r="H4418">
        <v>88</v>
      </c>
      <c r="I4418" s="101" t="s">
        <v>28</v>
      </c>
      <c r="J4418" s="1">
        <f>DATEVALUE(RIGHT(jaar_zip[[#This Row],[YYYYMMDD]],2)&amp;"-"&amp;MID(jaar_zip[[#This Row],[YYYYMMDD]],5,2)&amp;"-"&amp;LEFT(jaar_zip[[#This Row],[YYYYMMDD]],4))</f>
        <v>45324</v>
      </c>
      <c r="K4418" s="101" t="str">
        <f>IF(AND(VALUE(MONTH(jaar_zip[[#This Row],[Datum]]))=1,VALUE(WEEKNUM(jaar_zip[[#This Row],[Datum]],21))&gt;51),RIGHT(YEAR(jaar_zip[[#This Row],[Datum]])-1,2),RIGHT(YEAR(jaar_zip[[#This Row],[Datum]]),2))&amp;"-"&amp; TEXT(WEEKNUM(jaar_zip[[#This Row],[Datum]],21),"00")</f>
        <v>24-05</v>
      </c>
      <c r="L4418" s="101">
        <f>MONTH(jaar_zip[[#This Row],[Datum]])</f>
        <v>2</v>
      </c>
      <c r="M4418" s="101">
        <f>IF(ISNUMBER(jaar_zip[[#This Row],[etmaaltemperatuur]]),IF(jaar_zip[[#This Row],[etmaaltemperatuur]]&lt;stookgrens,stookgrens-jaar_zip[[#This Row],[etmaaltemperatuur]],0),"")</f>
        <v>10.4</v>
      </c>
      <c r="N4418" s="101">
        <f>IF(ISNUMBER(jaar_zip[[#This Row],[graaddagen]]),IF(OR(MONTH(jaar_zip[[#This Row],[Datum]])=1,MONTH(jaar_zip[[#This Row],[Datum]])=2,MONTH(jaar_zip[[#This Row],[Datum]])=11,MONTH(jaar_zip[[#This Row],[Datum]])=12),1.1,IF(OR(MONTH(jaar_zip[[#This Row],[Datum]])=3,MONTH(jaar_zip[[#This Row],[Datum]])=10),1,0.8))*jaar_zip[[#This Row],[graaddagen]],"")</f>
        <v>11.440000000000001</v>
      </c>
      <c r="O4418" s="101">
        <f>IF(ISNUMBER(jaar_zip[[#This Row],[etmaaltemperatuur]]),IF(jaar_zip[[#This Row],[etmaaltemperatuur]]&gt;stookgrens,jaar_zip[[#This Row],[etmaaltemperatuur]]-stookgrens,0),"")</f>
        <v>0</v>
      </c>
    </row>
    <row r="4419" spans="1:15" x14ac:dyDescent="0.25">
      <c r="A4419">
        <v>280</v>
      </c>
      <c r="B4419">
        <v>20240203</v>
      </c>
      <c r="C4419">
        <v>6</v>
      </c>
      <c r="D4419">
        <v>9.4</v>
      </c>
      <c r="E4419">
        <v>210</v>
      </c>
      <c r="F4419">
        <v>-0.1</v>
      </c>
      <c r="G4419">
        <v>1021.3</v>
      </c>
      <c r="H4419">
        <v>87</v>
      </c>
      <c r="I4419" s="101" t="s">
        <v>28</v>
      </c>
      <c r="J4419" s="1">
        <f>DATEVALUE(RIGHT(jaar_zip[[#This Row],[YYYYMMDD]],2)&amp;"-"&amp;MID(jaar_zip[[#This Row],[YYYYMMDD]],5,2)&amp;"-"&amp;LEFT(jaar_zip[[#This Row],[YYYYMMDD]],4))</f>
        <v>45325</v>
      </c>
      <c r="K4419" s="101" t="str">
        <f>IF(AND(VALUE(MONTH(jaar_zip[[#This Row],[Datum]]))=1,VALUE(WEEKNUM(jaar_zip[[#This Row],[Datum]],21))&gt;51),RIGHT(YEAR(jaar_zip[[#This Row],[Datum]])-1,2),RIGHT(YEAR(jaar_zip[[#This Row],[Datum]]),2))&amp;"-"&amp; TEXT(WEEKNUM(jaar_zip[[#This Row],[Datum]],21),"00")</f>
        <v>24-05</v>
      </c>
      <c r="L4419" s="101">
        <f>MONTH(jaar_zip[[#This Row],[Datum]])</f>
        <v>2</v>
      </c>
      <c r="M4419" s="101">
        <f>IF(ISNUMBER(jaar_zip[[#This Row],[etmaaltemperatuur]]),IF(jaar_zip[[#This Row],[etmaaltemperatuur]]&lt;stookgrens,stookgrens-jaar_zip[[#This Row],[etmaaltemperatuur]],0),"")</f>
        <v>8.6</v>
      </c>
      <c r="N4419" s="101">
        <f>IF(ISNUMBER(jaar_zip[[#This Row],[graaddagen]]),IF(OR(MONTH(jaar_zip[[#This Row],[Datum]])=1,MONTH(jaar_zip[[#This Row],[Datum]])=2,MONTH(jaar_zip[[#This Row],[Datum]])=11,MONTH(jaar_zip[[#This Row],[Datum]])=12),1.1,IF(OR(MONTH(jaar_zip[[#This Row],[Datum]])=3,MONTH(jaar_zip[[#This Row],[Datum]])=10),1,0.8))*jaar_zip[[#This Row],[graaddagen]],"")</f>
        <v>9.4600000000000009</v>
      </c>
      <c r="O4419" s="101">
        <f>IF(ISNUMBER(jaar_zip[[#This Row],[etmaaltemperatuur]]),IF(jaar_zip[[#This Row],[etmaaltemperatuur]]&gt;stookgrens,jaar_zip[[#This Row],[etmaaltemperatuur]]-stookgrens,0),"")</f>
        <v>0</v>
      </c>
    </row>
    <row r="4420" spans="1:15" x14ac:dyDescent="0.25">
      <c r="A4420">
        <v>280</v>
      </c>
      <c r="B4420">
        <v>20240204</v>
      </c>
      <c r="C4420">
        <v>7.2</v>
      </c>
      <c r="D4420">
        <v>8.5</v>
      </c>
      <c r="E4420">
        <v>239</v>
      </c>
      <c r="F4420">
        <v>1.8</v>
      </c>
      <c r="G4420">
        <v>1016.8</v>
      </c>
      <c r="H4420">
        <v>84</v>
      </c>
      <c r="I4420" s="101" t="s">
        <v>28</v>
      </c>
      <c r="J4420" s="1">
        <f>DATEVALUE(RIGHT(jaar_zip[[#This Row],[YYYYMMDD]],2)&amp;"-"&amp;MID(jaar_zip[[#This Row],[YYYYMMDD]],5,2)&amp;"-"&amp;LEFT(jaar_zip[[#This Row],[YYYYMMDD]],4))</f>
        <v>45326</v>
      </c>
      <c r="K4420" s="101" t="str">
        <f>IF(AND(VALUE(MONTH(jaar_zip[[#This Row],[Datum]]))=1,VALUE(WEEKNUM(jaar_zip[[#This Row],[Datum]],21))&gt;51),RIGHT(YEAR(jaar_zip[[#This Row],[Datum]])-1,2),RIGHT(YEAR(jaar_zip[[#This Row],[Datum]]),2))&amp;"-"&amp; TEXT(WEEKNUM(jaar_zip[[#This Row],[Datum]],21),"00")</f>
        <v>24-05</v>
      </c>
      <c r="L4420" s="101">
        <f>MONTH(jaar_zip[[#This Row],[Datum]])</f>
        <v>2</v>
      </c>
      <c r="M4420" s="101">
        <f>IF(ISNUMBER(jaar_zip[[#This Row],[etmaaltemperatuur]]),IF(jaar_zip[[#This Row],[etmaaltemperatuur]]&lt;stookgrens,stookgrens-jaar_zip[[#This Row],[etmaaltemperatuur]],0),"")</f>
        <v>9.5</v>
      </c>
      <c r="N4420" s="101">
        <f>IF(ISNUMBER(jaar_zip[[#This Row],[graaddagen]]),IF(OR(MONTH(jaar_zip[[#This Row],[Datum]])=1,MONTH(jaar_zip[[#This Row],[Datum]])=2,MONTH(jaar_zip[[#This Row],[Datum]])=11,MONTH(jaar_zip[[#This Row],[Datum]])=12),1.1,IF(OR(MONTH(jaar_zip[[#This Row],[Datum]])=3,MONTH(jaar_zip[[#This Row],[Datum]])=10),1,0.8))*jaar_zip[[#This Row],[graaddagen]],"")</f>
        <v>10.450000000000001</v>
      </c>
      <c r="O4420" s="101">
        <f>IF(ISNUMBER(jaar_zip[[#This Row],[etmaaltemperatuur]]),IF(jaar_zip[[#This Row],[etmaaltemperatuur]]&gt;stookgrens,jaar_zip[[#This Row],[etmaaltemperatuur]]-stookgrens,0),"")</f>
        <v>0</v>
      </c>
    </row>
    <row r="4421" spans="1:15" x14ac:dyDescent="0.25">
      <c r="A4421">
        <v>280</v>
      </c>
      <c r="B4421">
        <v>20240205</v>
      </c>
      <c r="C4421">
        <v>9.8000000000000007</v>
      </c>
      <c r="D4421">
        <v>9.3000000000000007</v>
      </c>
      <c r="E4421">
        <v>105</v>
      </c>
      <c r="F4421">
        <v>0</v>
      </c>
      <c r="G4421">
        <v>1013.1</v>
      </c>
      <c r="H4421">
        <v>81</v>
      </c>
      <c r="I4421" s="101" t="s">
        <v>28</v>
      </c>
      <c r="J4421" s="1">
        <f>DATEVALUE(RIGHT(jaar_zip[[#This Row],[YYYYMMDD]],2)&amp;"-"&amp;MID(jaar_zip[[#This Row],[YYYYMMDD]],5,2)&amp;"-"&amp;LEFT(jaar_zip[[#This Row],[YYYYMMDD]],4))</f>
        <v>45327</v>
      </c>
      <c r="K4421" s="101" t="str">
        <f>IF(AND(VALUE(MONTH(jaar_zip[[#This Row],[Datum]]))=1,VALUE(WEEKNUM(jaar_zip[[#This Row],[Datum]],21))&gt;51),RIGHT(YEAR(jaar_zip[[#This Row],[Datum]])-1,2),RIGHT(YEAR(jaar_zip[[#This Row],[Datum]]),2))&amp;"-"&amp; TEXT(WEEKNUM(jaar_zip[[#This Row],[Datum]],21),"00")</f>
        <v>24-06</v>
      </c>
      <c r="L4421" s="101">
        <f>MONTH(jaar_zip[[#This Row],[Datum]])</f>
        <v>2</v>
      </c>
      <c r="M4421" s="101">
        <f>IF(ISNUMBER(jaar_zip[[#This Row],[etmaaltemperatuur]]),IF(jaar_zip[[#This Row],[etmaaltemperatuur]]&lt;stookgrens,stookgrens-jaar_zip[[#This Row],[etmaaltemperatuur]],0),"")</f>
        <v>8.6999999999999993</v>
      </c>
      <c r="N4421" s="101">
        <f>IF(ISNUMBER(jaar_zip[[#This Row],[graaddagen]]),IF(OR(MONTH(jaar_zip[[#This Row],[Datum]])=1,MONTH(jaar_zip[[#This Row],[Datum]])=2,MONTH(jaar_zip[[#This Row],[Datum]])=11,MONTH(jaar_zip[[#This Row],[Datum]])=12),1.1,IF(OR(MONTH(jaar_zip[[#This Row],[Datum]])=3,MONTH(jaar_zip[[#This Row],[Datum]])=10),1,0.8))*jaar_zip[[#This Row],[graaddagen]],"")</f>
        <v>9.57</v>
      </c>
      <c r="O4421" s="101">
        <f>IF(ISNUMBER(jaar_zip[[#This Row],[etmaaltemperatuur]]),IF(jaar_zip[[#This Row],[etmaaltemperatuur]]&gt;stookgrens,jaar_zip[[#This Row],[etmaaltemperatuur]]-stookgrens,0),"")</f>
        <v>0</v>
      </c>
    </row>
    <row r="4422" spans="1:15" x14ac:dyDescent="0.25">
      <c r="A4422">
        <v>280</v>
      </c>
      <c r="B4422">
        <v>20240206</v>
      </c>
      <c r="C4422">
        <v>10.3</v>
      </c>
      <c r="D4422">
        <v>9.1999999999999993</v>
      </c>
      <c r="E4422">
        <v>117</v>
      </c>
      <c r="F4422">
        <v>9.3000000000000007</v>
      </c>
      <c r="G4422">
        <v>1003.1</v>
      </c>
      <c r="H4422">
        <v>83</v>
      </c>
      <c r="I4422" s="101" t="s">
        <v>28</v>
      </c>
      <c r="J4422" s="1">
        <f>DATEVALUE(RIGHT(jaar_zip[[#This Row],[YYYYMMDD]],2)&amp;"-"&amp;MID(jaar_zip[[#This Row],[YYYYMMDD]],5,2)&amp;"-"&amp;LEFT(jaar_zip[[#This Row],[YYYYMMDD]],4))</f>
        <v>45328</v>
      </c>
      <c r="K4422" s="101" t="str">
        <f>IF(AND(VALUE(MONTH(jaar_zip[[#This Row],[Datum]]))=1,VALUE(WEEKNUM(jaar_zip[[#This Row],[Datum]],21))&gt;51),RIGHT(YEAR(jaar_zip[[#This Row],[Datum]])-1,2),RIGHT(YEAR(jaar_zip[[#This Row],[Datum]]),2))&amp;"-"&amp; TEXT(WEEKNUM(jaar_zip[[#This Row],[Datum]],21),"00")</f>
        <v>24-06</v>
      </c>
      <c r="L4422" s="101">
        <f>MONTH(jaar_zip[[#This Row],[Datum]])</f>
        <v>2</v>
      </c>
      <c r="M4422" s="101">
        <f>IF(ISNUMBER(jaar_zip[[#This Row],[etmaaltemperatuur]]),IF(jaar_zip[[#This Row],[etmaaltemperatuur]]&lt;stookgrens,stookgrens-jaar_zip[[#This Row],[etmaaltemperatuur]],0),"")</f>
        <v>8.8000000000000007</v>
      </c>
      <c r="N4422" s="101">
        <f>IF(ISNUMBER(jaar_zip[[#This Row],[graaddagen]]),IF(OR(MONTH(jaar_zip[[#This Row],[Datum]])=1,MONTH(jaar_zip[[#This Row],[Datum]])=2,MONTH(jaar_zip[[#This Row],[Datum]])=11,MONTH(jaar_zip[[#This Row],[Datum]])=12),1.1,IF(OR(MONTH(jaar_zip[[#This Row],[Datum]])=3,MONTH(jaar_zip[[#This Row],[Datum]])=10),1,0.8))*jaar_zip[[#This Row],[graaddagen]],"")</f>
        <v>9.6800000000000015</v>
      </c>
      <c r="O4422" s="101">
        <f>IF(ISNUMBER(jaar_zip[[#This Row],[etmaaltemperatuur]]),IF(jaar_zip[[#This Row],[etmaaltemperatuur]]&gt;stookgrens,jaar_zip[[#This Row],[etmaaltemperatuur]]-stookgrens,0),"")</f>
        <v>0</v>
      </c>
    </row>
    <row r="4423" spans="1:15" x14ac:dyDescent="0.25">
      <c r="A4423">
        <v>280</v>
      </c>
      <c r="B4423">
        <v>20240207</v>
      </c>
      <c r="C4423">
        <v>2.2999999999999998</v>
      </c>
      <c r="D4423">
        <v>2.9</v>
      </c>
      <c r="E4423">
        <v>527</v>
      </c>
      <c r="F4423">
        <v>0</v>
      </c>
      <c r="G4423">
        <v>1004.4</v>
      </c>
      <c r="H4423">
        <v>78</v>
      </c>
      <c r="I4423" s="101" t="s">
        <v>28</v>
      </c>
      <c r="J4423" s="1">
        <f>DATEVALUE(RIGHT(jaar_zip[[#This Row],[YYYYMMDD]],2)&amp;"-"&amp;MID(jaar_zip[[#This Row],[YYYYMMDD]],5,2)&amp;"-"&amp;LEFT(jaar_zip[[#This Row],[YYYYMMDD]],4))</f>
        <v>45329</v>
      </c>
      <c r="K4423" s="101" t="str">
        <f>IF(AND(VALUE(MONTH(jaar_zip[[#This Row],[Datum]]))=1,VALUE(WEEKNUM(jaar_zip[[#This Row],[Datum]],21))&gt;51),RIGHT(YEAR(jaar_zip[[#This Row],[Datum]])-1,2),RIGHT(YEAR(jaar_zip[[#This Row],[Datum]]),2))&amp;"-"&amp; TEXT(WEEKNUM(jaar_zip[[#This Row],[Datum]],21),"00")</f>
        <v>24-06</v>
      </c>
      <c r="L4423" s="101">
        <f>MONTH(jaar_zip[[#This Row],[Datum]])</f>
        <v>2</v>
      </c>
      <c r="M4423" s="101">
        <f>IF(ISNUMBER(jaar_zip[[#This Row],[etmaaltemperatuur]]),IF(jaar_zip[[#This Row],[etmaaltemperatuur]]&lt;stookgrens,stookgrens-jaar_zip[[#This Row],[etmaaltemperatuur]],0),"")</f>
        <v>15.1</v>
      </c>
      <c r="N4423" s="101">
        <f>IF(ISNUMBER(jaar_zip[[#This Row],[graaddagen]]),IF(OR(MONTH(jaar_zip[[#This Row],[Datum]])=1,MONTH(jaar_zip[[#This Row],[Datum]])=2,MONTH(jaar_zip[[#This Row],[Datum]])=11,MONTH(jaar_zip[[#This Row],[Datum]])=12),1.1,IF(OR(MONTH(jaar_zip[[#This Row],[Datum]])=3,MONTH(jaar_zip[[#This Row],[Datum]])=10),1,0.8))*jaar_zip[[#This Row],[graaddagen]],"")</f>
        <v>16.61</v>
      </c>
      <c r="O4423" s="101">
        <f>IF(ISNUMBER(jaar_zip[[#This Row],[etmaaltemperatuur]]),IF(jaar_zip[[#This Row],[etmaaltemperatuur]]&gt;stookgrens,jaar_zip[[#This Row],[etmaaltemperatuur]]-stookgrens,0),"")</f>
        <v>0</v>
      </c>
    </row>
    <row r="4424" spans="1:15" x14ac:dyDescent="0.25">
      <c r="A4424">
        <v>280</v>
      </c>
      <c r="B4424">
        <v>20240208</v>
      </c>
      <c r="C4424">
        <v>3.1</v>
      </c>
      <c r="D4424">
        <v>0.1</v>
      </c>
      <c r="E4424">
        <v>203</v>
      </c>
      <c r="F4424">
        <v>7</v>
      </c>
      <c r="G4424">
        <v>998.3</v>
      </c>
      <c r="H4424">
        <v>92</v>
      </c>
      <c r="I4424" s="101" t="s">
        <v>28</v>
      </c>
      <c r="J4424" s="1">
        <f>DATEVALUE(RIGHT(jaar_zip[[#This Row],[YYYYMMDD]],2)&amp;"-"&amp;MID(jaar_zip[[#This Row],[YYYYMMDD]],5,2)&amp;"-"&amp;LEFT(jaar_zip[[#This Row],[YYYYMMDD]],4))</f>
        <v>45330</v>
      </c>
      <c r="K4424" s="101" t="str">
        <f>IF(AND(VALUE(MONTH(jaar_zip[[#This Row],[Datum]]))=1,VALUE(WEEKNUM(jaar_zip[[#This Row],[Datum]],21))&gt;51),RIGHT(YEAR(jaar_zip[[#This Row],[Datum]])-1,2),RIGHT(YEAR(jaar_zip[[#This Row],[Datum]]),2))&amp;"-"&amp; TEXT(WEEKNUM(jaar_zip[[#This Row],[Datum]],21),"00")</f>
        <v>24-06</v>
      </c>
      <c r="L4424" s="101">
        <f>MONTH(jaar_zip[[#This Row],[Datum]])</f>
        <v>2</v>
      </c>
      <c r="M4424" s="101">
        <f>IF(ISNUMBER(jaar_zip[[#This Row],[etmaaltemperatuur]]),IF(jaar_zip[[#This Row],[etmaaltemperatuur]]&lt;stookgrens,stookgrens-jaar_zip[[#This Row],[etmaaltemperatuur]],0),"")</f>
        <v>17.899999999999999</v>
      </c>
      <c r="N4424" s="101">
        <f>IF(ISNUMBER(jaar_zip[[#This Row],[graaddagen]]),IF(OR(MONTH(jaar_zip[[#This Row],[Datum]])=1,MONTH(jaar_zip[[#This Row],[Datum]])=2,MONTH(jaar_zip[[#This Row],[Datum]])=11,MONTH(jaar_zip[[#This Row],[Datum]])=12),1.1,IF(OR(MONTH(jaar_zip[[#This Row],[Datum]])=3,MONTH(jaar_zip[[#This Row],[Datum]])=10),1,0.8))*jaar_zip[[#This Row],[graaddagen]],"")</f>
        <v>19.690000000000001</v>
      </c>
      <c r="O4424" s="101">
        <f>IF(ISNUMBER(jaar_zip[[#This Row],[etmaaltemperatuur]]),IF(jaar_zip[[#This Row],[etmaaltemperatuur]]&gt;stookgrens,jaar_zip[[#This Row],[etmaaltemperatuur]]-stookgrens,0),"")</f>
        <v>0</v>
      </c>
    </row>
    <row r="4425" spans="1:15" x14ac:dyDescent="0.25">
      <c r="A4425">
        <v>280</v>
      </c>
      <c r="B4425">
        <v>20240209</v>
      </c>
      <c r="C4425">
        <v>4.0999999999999996</v>
      </c>
      <c r="D4425">
        <v>7.2</v>
      </c>
      <c r="E4425">
        <v>218</v>
      </c>
      <c r="F4425">
        <v>10.1</v>
      </c>
      <c r="G4425">
        <v>984.5</v>
      </c>
      <c r="H4425">
        <v>92</v>
      </c>
      <c r="I4425" s="101" t="s">
        <v>28</v>
      </c>
      <c r="J4425" s="1">
        <f>DATEVALUE(RIGHT(jaar_zip[[#This Row],[YYYYMMDD]],2)&amp;"-"&amp;MID(jaar_zip[[#This Row],[YYYYMMDD]],5,2)&amp;"-"&amp;LEFT(jaar_zip[[#This Row],[YYYYMMDD]],4))</f>
        <v>45331</v>
      </c>
      <c r="K4425" s="101" t="str">
        <f>IF(AND(VALUE(MONTH(jaar_zip[[#This Row],[Datum]]))=1,VALUE(WEEKNUM(jaar_zip[[#This Row],[Datum]],21))&gt;51),RIGHT(YEAR(jaar_zip[[#This Row],[Datum]])-1,2),RIGHT(YEAR(jaar_zip[[#This Row],[Datum]]),2))&amp;"-"&amp; TEXT(WEEKNUM(jaar_zip[[#This Row],[Datum]],21),"00")</f>
        <v>24-06</v>
      </c>
      <c r="L4425" s="101">
        <f>MONTH(jaar_zip[[#This Row],[Datum]])</f>
        <v>2</v>
      </c>
      <c r="M4425" s="101">
        <f>IF(ISNUMBER(jaar_zip[[#This Row],[etmaaltemperatuur]]),IF(jaar_zip[[#This Row],[etmaaltemperatuur]]&lt;stookgrens,stookgrens-jaar_zip[[#This Row],[etmaaltemperatuur]],0),"")</f>
        <v>10.8</v>
      </c>
      <c r="N4425" s="101">
        <f>IF(ISNUMBER(jaar_zip[[#This Row],[graaddagen]]),IF(OR(MONTH(jaar_zip[[#This Row],[Datum]])=1,MONTH(jaar_zip[[#This Row],[Datum]])=2,MONTH(jaar_zip[[#This Row],[Datum]])=11,MONTH(jaar_zip[[#This Row],[Datum]])=12),1.1,IF(OR(MONTH(jaar_zip[[#This Row],[Datum]])=3,MONTH(jaar_zip[[#This Row],[Datum]])=10),1,0.8))*jaar_zip[[#This Row],[graaddagen]],"")</f>
        <v>11.880000000000003</v>
      </c>
      <c r="O4425" s="101">
        <f>IF(ISNUMBER(jaar_zip[[#This Row],[etmaaltemperatuur]]),IF(jaar_zip[[#This Row],[etmaaltemperatuur]]&gt;stookgrens,jaar_zip[[#This Row],[etmaaltemperatuur]]-stookgrens,0),"")</f>
        <v>0</v>
      </c>
    </row>
    <row r="4426" spans="1:15" x14ac:dyDescent="0.25">
      <c r="A4426">
        <v>280</v>
      </c>
      <c r="B4426">
        <v>20240210</v>
      </c>
      <c r="C4426">
        <v>3.1</v>
      </c>
      <c r="D4426">
        <v>10</v>
      </c>
      <c r="E4426">
        <v>310</v>
      </c>
      <c r="F4426">
        <v>-0.1</v>
      </c>
      <c r="G4426">
        <v>987.5</v>
      </c>
      <c r="H4426">
        <v>90</v>
      </c>
      <c r="I4426" s="101" t="s">
        <v>28</v>
      </c>
      <c r="J4426" s="1">
        <f>DATEVALUE(RIGHT(jaar_zip[[#This Row],[YYYYMMDD]],2)&amp;"-"&amp;MID(jaar_zip[[#This Row],[YYYYMMDD]],5,2)&amp;"-"&amp;LEFT(jaar_zip[[#This Row],[YYYYMMDD]],4))</f>
        <v>45332</v>
      </c>
      <c r="K4426" s="101" t="str">
        <f>IF(AND(VALUE(MONTH(jaar_zip[[#This Row],[Datum]]))=1,VALUE(WEEKNUM(jaar_zip[[#This Row],[Datum]],21))&gt;51),RIGHT(YEAR(jaar_zip[[#This Row],[Datum]])-1,2),RIGHT(YEAR(jaar_zip[[#This Row],[Datum]]),2))&amp;"-"&amp; TEXT(WEEKNUM(jaar_zip[[#This Row],[Datum]],21),"00")</f>
        <v>24-06</v>
      </c>
      <c r="L4426" s="101">
        <f>MONTH(jaar_zip[[#This Row],[Datum]])</f>
        <v>2</v>
      </c>
      <c r="M4426" s="101">
        <f>IF(ISNUMBER(jaar_zip[[#This Row],[etmaaltemperatuur]]),IF(jaar_zip[[#This Row],[etmaaltemperatuur]]&lt;stookgrens,stookgrens-jaar_zip[[#This Row],[etmaaltemperatuur]],0),"")</f>
        <v>8</v>
      </c>
      <c r="N4426" s="101">
        <f>IF(ISNUMBER(jaar_zip[[#This Row],[graaddagen]]),IF(OR(MONTH(jaar_zip[[#This Row],[Datum]])=1,MONTH(jaar_zip[[#This Row],[Datum]])=2,MONTH(jaar_zip[[#This Row],[Datum]])=11,MONTH(jaar_zip[[#This Row],[Datum]])=12),1.1,IF(OR(MONTH(jaar_zip[[#This Row],[Datum]])=3,MONTH(jaar_zip[[#This Row],[Datum]])=10),1,0.8))*jaar_zip[[#This Row],[graaddagen]],"")</f>
        <v>8.8000000000000007</v>
      </c>
      <c r="O4426" s="101">
        <f>IF(ISNUMBER(jaar_zip[[#This Row],[etmaaltemperatuur]]),IF(jaar_zip[[#This Row],[etmaaltemperatuur]]&gt;stookgrens,jaar_zip[[#This Row],[etmaaltemperatuur]]-stookgrens,0),"")</f>
        <v>0</v>
      </c>
    </row>
    <row r="4427" spans="1:15" x14ac:dyDescent="0.25">
      <c r="A4427">
        <v>280</v>
      </c>
      <c r="B4427">
        <v>20240211</v>
      </c>
      <c r="C4427">
        <v>3.2</v>
      </c>
      <c r="D4427">
        <v>8</v>
      </c>
      <c r="E4427">
        <v>131</v>
      </c>
      <c r="F4427">
        <v>0.3</v>
      </c>
      <c r="G4427">
        <v>990.6</v>
      </c>
      <c r="H4427">
        <v>95</v>
      </c>
      <c r="I4427" s="101" t="s">
        <v>28</v>
      </c>
      <c r="J4427" s="1">
        <f>DATEVALUE(RIGHT(jaar_zip[[#This Row],[YYYYMMDD]],2)&amp;"-"&amp;MID(jaar_zip[[#This Row],[YYYYMMDD]],5,2)&amp;"-"&amp;LEFT(jaar_zip[[#This Row],[YYYYMMDD]],4))</f>
        <v>45333</v>
      </c>
      <c r="K4427" s="101" t="str">
        <f>IF(AND(VALUE(MONTH(jaar_zip[[#This Row],[Datum]]))=1,VALUE(WEEKNUM(jaar_zip[[#This Row],[Datum]],21))&gt;51),RIGHT(YEAR(jaar_zip[[#This Row],[Datum]])-1,2),RIGHT(YEAR(jaar_zip[[#This Row],[Datum]]),2))&amp;"-"&amp; TEXT(WEEKNUM(jaar_zip[[#This Row],[Datum]],21),"00")</f>
        <v>24-06</v>
      </c>
      <c r="L4427" s="101">
        <f>MONTH(jaar_zip[[#This Row],[Datum]])</f>
        <v>2</v>
      </c>
      <c r="M4427" s="101">
        <f>IF(ISNUMBER(jaar_zip[[#This Row],[etmaaltemperatuur]]),IF(jaar_zip[[#This Row],[etmaaltemperatuur]]&lt;stookgrens,stookgrens-jaar_zip[[#This Row],[etmaaltemperatuur]],0),"")</f>
        <v>10</v>
      </c>
      <c r="N4427" s="101">
        <f>IF(ISNUMBER(jaar_zip[[#This Row],[graaddagen]]),IF(OR(MONTH(jaar_zip[[#This Row],[Datum]])=1,MONTH(jaar_zip[[#This Row],[Datum]])=2,MONTH(jaar_zip[[#This Row],[Datum]])=11,MONTH(jaar_zip[[#This Row],[Datum]])=12),1.1,IF(OR(MONTH(jaar_zip[[#This Row],[Datum]])=3,MONTH(jaar_zip[[#This Row],[Datum]])=10),1,0.8))*jaar_zip[[#This Row],[graaddagen]],"")</f>
        <v>11</v>
      </c>
      <c r="O4427" s="101">
        <f>IF(ISNUMBER(jaar_zip[[#This Row],[etmaaltemperatuur]]),IF(jaar_zip[[#This Row],[etmaaltemperatuur]]&gt;stookgrens,jaar_zip[[#This Row],[etmaaltemperatuur]]-stookgrens,0),"")</f>
        <v>0</v>
      </c>
    </row>
    <row r="4428" spans="1:15" x14ac:dyDescent="0.25">
      <c r="A4428">
        <v>280</v>
      </c>
      <c r="B4428">
        <v>20240212</v>
      </c>
      <c r="C4428">
        <v>3.5</v>
      </c>
      <c r="D4428">
        <v>6.4</v>
      </c>
      <c r="E4428">
        <v>416</v>
      </c>
      <c r="F4428">
        <v>0.8</v>
      </c>
      <c r="G4428">
        <v>1003.3</v>
      </c>
      <c r="H4428">
        <v>89</v>
      </c>
      <c r="I4428" s="101" t="s">
        <v>28</v>
      </c>
      <c r="J4428" s="1">
        <f>DATEVALUE(RIGHT(jaar_zip[[#This Row],[YYYYMMDD]],2)&amp;"-"&amp;MID(jaar_zip[[#This Row],[YYYYMMDD]],5,2)&amp;"-"&amp;LEFT(jaar_zip[[#This Row],[YYYYMMDD]],4))</f>
        <v>45334</v>
      </c>
      <c r="K4428" s="101" t="str">
        <f>IF(AND(VALUE(MONTH(jaar_zip[[#This Row],[Datum]]))=1,VALUE(WEEKNUM(jaar_zip[[#This Row],[Datum]],21))&gt;51),RIGHT(YEAR(jaar_zip[[#This Row],[Datum]])-1,2),RIGHT(YEAR(jaar_zip[[#This Row],[Datum]]),2))&amp;"-"&amp; TEXT(WEEKNUM(jaar_zip[[#This Row],[Datum]],21),"00")</f>
        <v>24-07</v>
      </c>
      <c r="L4428" s="101">
        <f>MONTH(jaar_zip[[#This Row],[Datum]])</f>
        <v>2</v>
      </c>
      <c r="M4428" s="101">
        <f>IF(ISNUMBER(jaar_zip[[#This Row],[etmaaltemperatuur]]),IF(jaar_zip[[#This Row],[etmaaltemperatuur]]&lt;stookgrens,stookgrens-jaar_zip[[#This Row],[etmaaltemperatuur]],0),"")</f>
        <v>11.6</v>
      </c>
      <c r="N4428" s="101">
        <f>IF(ISNUMBER(jaar_zip[[#This Row],[graaddagen]]),IF(OR(MONTH(jaar_zip[[#This Row],[Datum]])=1,MONTH(jaar_zip[[#This Row],[Datum]])=2,MONTH(jaar_zip[[#This Row],[Datum]])=11,MONTH(jaar_zip[[#This Row],[Datum]])=12),1.1,IF(OR(MONTH(jaar_zip[[#This Row],[Datum]])=3,MONTH(jaar_zip[[#This Row],[Datum]])=10),1,0.8))*jaar_zip[[#This Row],[graaddagen]],"")</f>
        <v>12.76</v>
      </c>
      <c r="O4428" s="101">
        <f>IF(ISNUMBER(jaar_zip[[#This Row],[etmaaltemperatuur]]),IF(jaar_zip[[#This Row],[etmaaltemperatuur]]&gt;stookgrens,jaar_zip[[#This Row],[etmaaltemperatuur]]-stookgrens,0),"")</f>
        <v>0</v>
      </c>
    </row>
    <row r="4429" spans="1:15" x14ac:dyDescent="0.25">
      <c r="A4429">
        <v>280</v>
      </c>
      <c r="B4429">
        <v>20240213</v>
      </c>
      <c r="C4429">
        <v>5.0999999999999996</v>
      </c>
      <c r="D4429">
        <v>6.2</v>
      </c>
      <c r="E4429">
        <v>331</v>
      </c>
      <c r="F4429">
        <v>2.9</v>
      </c>
      <c r="G4429">
        <v>1013.7</v>
      </c>
      <c r="H4429">
        <v>85</v>
      </c>
      <c r="I4429" s="101" t="s">
        <v>28</v>
      </c>
      <c r="J4429" s="1">
        <f>DATEVALUE(RIGHT(jaar_zip[[#This Row],[YYYYMMDD]],2)&amp;"-"&amp;MID(jaar_zip[[#This Row],[YYYYMMDD]],5,2)&amp;"-"&amp;LEFT(jaar_zip[[#This Row],[YYYYMMDD]],4))</f>
        <v>45335</v>
      </c>
      <c r="K4429" s="101" t="str">
        <f>IF(AND(VALUE(MONTH(jaar_zip[[#This Row],[Datum]]))=1,VALUE(WEEKNUM(jaar_zip[[#This Row],[Datum]],21))&gt;51),RIGHT(YEAR(jaar_zip[[#This Row],[Datum]])-1,2),RIGHT(YEAR(jaar_zip[[#This Row],[Datum]]),2))&amp;"-"&amp; TEXT(WEEKNUM(jaar_zip[[#This Row],[Datum]],21),"00")</f>
        <v>24-07</v>
      </c>
      <c r="L4429" s="101">
        <f>MONTH(jaar_zip[[#This Row],[Datum]])</f>
        <v>2</v>
      </c>
      <c r="M4429" s="101">
        <f>IF(ISNUMBER(jaar_zip[[#This Row],[etmaaltemperatuur]]),IF(jaar_zip[[#This Row],[etmaaltemperatuur]]&lt;stookgrens,stookgrens-jaar_zip[[#This Row],[etmaaltemperatuur]],0),"")</f>
        <v>11.8</v>
      </c>
      <c r="N4429" s="101">
        <f>IF(ISNUMBER(jaar_zip[[#This Row],[graaddagen]]),IF(OR(MONTH(jaar_zip[[#This Row],[Datum]])=1,MONTH(jaar_zip[[#This Row],[Datum]])=2,MONTH(jaar_zip[[#This Row],[Datum]])=11,MONTH(jaar_zip[[#This Row],[Datum]])=12),1.1,IF(OR(MONTH(jaar_zip[[#This Row],[Datum]])=3,MONTH(jaar_zip[[#This Row],[Datum]])=10),1,0.8))*jaar_zip[[#This Row],[graaddagen]],"")</f>
        <v>12.980000000000002</v>
      </c>
      <c r="O4429" s="101">
        <f>IF(ISNUMBER(jaar_zip[[#This Row],[etmaaltemperatuur]]),IF(jaar_zip[[#This Row],[etmaaltemperatuur]]&gt;stookgrens,jaar_zip[[#This Row],[etmaaltemperatuur]]-stookgrens,0),"")</f>
        <v>0</v>
      </c>
    </row>
    <row r="4430" spans="1:15" x14ac:dyDescent="0.25">
      <c r="A4430">
        <v>280</v>
      </c>
      <c r="B4430">
        <v>20240214</v>
      </c>
      <c r="C4430">
        <v>5.8</v>
      </c>
      <c r="D4430">
        <v>10.199999999999999</v>
      </c>
      <c r="E4430">
        <v>170</v>
      </c>
      <c r="F4430">
        <v>6.6</v>
      </c>
      <c r="G4430">
        <v>1012.4</v>
      </c>
      <c r="H4430">
        <v>96</v>
      </c>
      <c r="I4430" s="101" t="s">
        <v>28</v>
      </c>
      <c r="J4430" s="1">
        <f>DATEVALUE(RIGHT(jaar_zip[[#This Row],[YYYYMMDD]],2)&amp;"-"&amp;MID(jaar_zip[[#This Row],[YYYYMMDD]],5,2)&amp;"-"&amp;LEFT(jaar_zip[[#This Row],[YYYYMMDD]],4))</f>
        <v>45336</v>
      </c>
      <c r="K4430" s="101" t="str">
        <f>IF(AND(VALUE(MONTH(jaar_zip[[#This Row],[Datum]]))=1,VALUE(WEEKNUM(jaar_zip[[#This Row],[Datum]],21))&gt;51),RIGHT(YEAR(jaar_zip[[#This Row],[Datum]])-1,2),RIGHT(YEAR(jaar_zip[[#This Row],[Datum]]),2))&amp;"-"&amp; TEXT(WEEKNUM(jaar_zip[[#This Row],[Datum]],21),"00")</f>
        <v>24-07</v>
      </c>
      <c r="L4430" s="101">
        <f>MONTH(jaar_zip[[#This Row],[Datum]])</f>
        <v>2</v>
      </c>
      <c r="M4430" s="101">
        <f>IF(ISNUMBER(jaar_zip[[#This Row],[etmaaltemperatuur]]),IF(jaar_zip[[#This Row],[etmaaltemperatuur]]&lt;stookgrens,stookgrens-jaar_zip[[#This Row],[etmaaltemperatuur]],0),"")</f>
        <v>7.8000000000000007</v>
      </c>
      <c r="N4430" s="101">
        <f>IF(ISNUMBER(jaar_zip[[#This Row],[graaddagen]]),IF(OR(MONTH(jaar_zip[[#This Row],[Datum]])=1,MONTH(jaar_zip[[#This Row],[Datum]])=2,MONTH(jaar_zip[[#This Row],[Datum]])=11,MONTH(jaar_zip[[#This Row],[Datum]])=12),1.1,IF(OR(MONTH(jaar_zip[[#This Row],[Datum]])=3,MONTH(jaar_zip[[#This Row],[Datum]])=10),1,0.8))*jaar_zip[[#This Row],[graaddagen]],"")</f>
        <v>8.5800000000000018</v>
      </c>
      <c r="O4430" s="101">
        <f>IF(ISNUMBER(jaar_zip[[#This Row],[etmaaltemperatuur]]),IF(jaar_zip[[#This Row],[etmaaltemperatuur]]&gt;stookgrens,jaar_zip[[#This Row],[etmaaltemperatuur]]-stookgrens,0),"")</f>
        <v>0</v>
      </c>
    </row>
    <row r="4431" spans="1:15" x14ac:dyDescent="0.25">
      <c r="A4431">
        <v>280</v>
      </c>
      <c r="B4431">
        <v>20240215</v>
      </c>
      <c r="C4431">
        <v>4.0999999999999996</v>
      </c>
      <c r="D4431">
        <v>12</v>
      </c>
      <c r="E4431">
        <v>159</v>
      </c>
      <c r="F4431">
        <v>0.8</v>
      </c>
      <c r="G4431">
        <v>1012.4</v>
      </c>
      <c r="H4431">
        <v>92</v>
      </c>
      <c r="I4431" s="101" t="s">
        <v>28</v>
      </c>
      <c r="J4431" s="1">
        <f>DATEVALUE(RIGHT(jaar_zip[[#This Row],[YYYYMMDD]],2)&amp;"-"&amp;MID(jaar_zip[[#This Row],[YYYYMMDD]],5,2)&amp;"-"&amp;LEFT(jaar_zip[[#This Row],[YYYYMMDD]],4))</f>
        <v>45337</v>
      </c>
      <c r="K4431" s="101" t="str">
        <f>IF(AND(VALUE(MONTH(jaar_zip[[#This Row],[Datum]]))=1,VALUE(WEEKNUM(jaar_zip[[#This Row],[Datum]],21))&gt;51),RIGHT(YEAR(jaar_zip[[#This Row],[Datum]])-1,2),RIGHT(YEAR(jaar_zip[[#This Row],[Datum]]),2))&amp;"-"&amp; TEXT(WEEKNUM(jaar_zip[[#This Row],[Datum]],21),"00")</f>
        <v>24-07</v>
      </c>
      <c r="L4431" s="101">
        <f>MONTH(jaar_zip[[#This Row],[Datum]])</f>
        <v>2</v>
      </c>
      <c r="M4431" s="101">
        <f>IF(ISNUMBER(jaar_zip[[#This Row],[etmaaltemperatuur]]),IF(jaar_zip[[#This Row],[etmaaltemperatuur]]&lt;stookgrens,stookgrens-jaar_zip[[#This Row],[etmaaltemperatuur]],0),"")</f>
        <v>6</v>
      </c>
      <c r="N4431" s="101">
        <f>IF(ISNUMBER(jaar_zip[[#This Row],[graaddagen]]),IF(OR(MONTH(jaar_zip[[#This Row],[Datum]])=1,MONTH(jaar_zip[[#This Row],[Datum]])=2,MONTH(jaar_zip[[#This Row],[Datum]])=11,MONTH(jaar_zip[[#This Row],[Datum]])=12),1.1,IF(OR(MONTH(jaar_zip[[#This Row],[Datum]])=3,MONTH(jaar_zip[[#This Row],[Datum]])=10),1,0.8))*jaar_zip[[#This Row],[graaddagen]],"")</f>
        <v>6.6000000000000005</v>
      </c>
      <c r="O4431" s="101">
        <f>IF(ISNUMBER(jaar_zip[[#This Row],[etmaaltemperatuur]]),IF(jaar_zip[[#This Row],[etmaaltemperatuur]]&gt;stookgrens,jaar_zip[[#This Row],[etmaaltemperatuur]]-stookgrens,0),"")</f>
        <v>0</v>
      </c>
    </row>
    <row r="4432" spans="1:15" x14ac:dyDescent="0.25">
      <c r="A4432">
        <v>280</v>
      </c>
      <c r="B4432">
        <v>20240216</v>
      </c>
      <c r="C4432">
        <v>4.7</v>
      </c>
      <c r="D4432">
        <v>10.4</v>
      </c>
      <c r="E4432">
        <v>238</v>
      </c>
      <c r="F4432">
        <v>1.3</v>
      </c>
      <c r="G4432">
        <v>1012.8</v>
      </c>
      <c r="H4432">
        <v>87</v>
      </c>
      <c r="I4432" s="101" t="s">
        <v>28</v>
      </c>
      <c r="J4432" s="1">
        <f>DATEVALUE(RIGHT(jaar_zip[[#This Row],[YYYYMMDD]],2)&amp;"-"&amp;MID(jaar_zip[[#This Row],[YYYYMMDD]],5,2)&amp;"-"&amp;LEFT(jaar_zip[[#This Row],[YYYYMMDD]],4))</f>
        <v>45338</v>
      </c>
      <c r="K4432" s="101" t="str">
        <f>IF(AND(VALUE(MONTH(jaar_zip[[#This Row],[Datum]]))=1,VALUE(WEEKNUM(jaar_zip[[#This Row],[Datum]],21))&gt;51),RIGHT(YEAR(jaar_zip[[#This Row],[Datum]])-1,2),RIGHT(YEAR(jaar_zip[[#This Row],[Datum]]),2))&amp;"-"&amp; TEXT(WEEKNUM(jaar_zip[[#This Row],[Datum]],21),"00")</f>
        <v>24-07</v>
      </c>
      <c r="L4432" s="101">
        <f>MONTH(jaar_zip[[#This Row],[Datum]])</f>
        <v>2</v>
      </c>
      <c r="M4432" s="101">
        <f>IF(ISNUMBER(jaar_zip[[#This Row],[etmaaltemperatuur]]),IF(jaar_zip[[#This Row],[etmaaltemperatuur]]&lt;stookgrens,stookgrens-jaar_zip[[#This Row],[etmaaltemperatuur]],0),"")</f>
        <v>7.6</v>
      </c>
      <c r="N4432" s="101">
        <f>IF(ISNUMBER(jaar_zip[[#This Row],[graaddagen]]),IF(OR(MONTH(jaar_zip[[#This Row],[Datum]])=1,MONTH(jaar_zip[[#This Row],[Datum]])=2,MONTH(jaar_zip[[#This Row],[Datum]])=11,MONTH(jaar_zip[[#This Row],[Datum]])=12),1.1,IF(OR(MONTH(jaar_zip[[#This Row],[Datum]])=3,MONTH(jaar_zip[[#This Row],[Datum]])=10),1,0.8))*jaar_zip[[#This Row],[graaddagen]],"")</f>
        <v>8.36</v>
      </c>
      <c r="O4432" s="101">
        <f>IF(ISNUMBER(jaar_zip[[#This Row],[etmaaltemperatuur]]),IF(jaar_zip[[#This Row],[etmaaltemperatuur]]&gt;stookgrens,jaar_zip[[#This Row],[etmaaltemperatuur]]-stookgrens,0),"")</f>
        <v>0</v>
      </c>
    </row>
    <row r="4433" spans="1:15" x14ac:dyDescent="0.25">
      <c r="A4433">
        <v>280</v>
      </c>
      <c r="B4433">
        <v>20240217</v>
      </c>
      <c r="C4433">
        <v>2.5</v>
      </c>
      <c r="D4433">
        <v>8.1999999999999993</v>
      </c>
      <c r="E4433">
        <v>622</v>
      </c>
      <c r="F4433">
        <v>-0.1</v>
      </c>
      <c r="G4433">
        <v>1029.4000000000001</v>
      </c>
      <c r="H4433">
        <v>87</v>
      </c>
      <c r="I4433" s="101" t="s">
        <v>28</v>
      </c>
      <c r="J4433" s="1">
        <f>DATEVALUE(RIGHT(jaar_zip[[#This Row],[YYYYMMDD]],2)&amp;"-"&amp;MID(jaar_zip[[#This Row],[YYYYMMDD]],5,2)&amp;"-"&amp;LEFT(jaar_zip[[#This Row],[YYYYMMDD]],4))</f>
        <v>45339</v>
      </c>
      <c r="K4433" s="101" t="str">
        <f>IF(AND(VALUE(MONTH(jaar_zip[[#This Row],[Datum]]))=1,VALUE(WEEKNUM(jaar_zip[[#This Row],[Datum]],21))&gt;51),RIGHT(YEAR(jaar_zip[[#This Row],[Datum]])-1,2),RIGHT(YEAR(jaar_zip[[#This Row],[Datum]]),2))&amp;"-"&amp; TEXT(WEEKNUM(jaar_zip[[#This Row],[Datum]],21),"00")</f>
        <v>24-07</v>
      </c>
      <c r="L4433" s="101">
        <f>MONTH(jaar_zip[[#This Row],[Datum]])</f>
        <v>2</v>
      </c>
      <c r="M4433" s="101">
        <f>IF(ISNUMBER(jaar_zip[[#This Row],[etmaaltemperatuur]]),IF(jaar_zip[[#This Row],[etmaaltemperatuur]]&lt;stookgrens,stookgrens-jaar_zip[[#This Row],[etmaaltemperatuur]],0),"")</f>
        <v>9.8000000000000007</v>
      </c>
      <c r="N4433" s="101">
        <f>IF(ISNUMBER(jaar_zip[[#This Row],[graaddagen]]),IF(OR(MONTH(jaar_zip[[#This Row],[Datum]])=1,MONTH(jaar_zip[[#This Row],[Datum]])=2,MONTH(jaar_zip[[#This Row],[Datum]])=11,MONTH(jaar_zip[[#This Row],[Datum]])=12),1.1,IF(OR(MONTH(jaar_zip[[#This Row],[Datum]])=3,MONTH(jaar_zip[[#This Row],[Datum]])=10),1,0.8))*jaar_zip[[#This Row],[graaddagen]],"")</f>
        <v>10.780000000000001</v>
      </c>
      <c r="O4433" s="101">
        <f>IF(ISNUMBER(jaar_zip[[#This Row],[etmaaltemperatuur]]),IF(jaar_zip[[#This Row],[etmaaltemperatuur]]&gt;stookgrens,jaar_zip[[#This Row],[etmaaltemperatuur]]-stookgrens,0),"")</f>
        <v>0</v>
      </c>
    </row>
    <row r="4434" spans="1:15" x14ac:dyDescent="0.25">
      <c r="A4434">
        <v>280</v>
      </c>
      <c r="B4434">
        <v>20240218</v>
      </c>
      <c r="C4434">
        <v>5.9</v>
      </c>
      <c r="D4434">
        <v>8.8000000000000007</v>
      </c>
      <c r="E4434">
        <v>149</v>
      </c>
      <c r="F4434">
        <v>14.9</v>
      </c>
      <c r="G4434">
        <v>1021.8</v>
      </c>
      <c r="H4434">
        <v>93</v>
      </c>
      <c r="I4434" s="101" t="s">
        <v>28</v>
      </c>
      <c r="J4434" s="1">
        <f>DATEVALUE(RIGHT(jaar_zip[[#This Row],[YYYYMMDD]],2)&amp;"-"&amp;MID(jaar_zip[[#This Row],[YYYYMMDD]],5,2)&amp;"-"&amp;LEFT(jaar_zip[[#This Row],[YYYYMMDD]],4))</f>
        <v>45340</v>
      </c>
      <c r="K4434" s="101" t="str">
        <f>IF(AND(VALUE(MONTH(jaar_zip[[#This Row],[Datum]]))=1,VALUE(WEEKNUM(jaar_zip[[#This Row],[Datum]],21))&gt;51),RIGHT(YEAR(jaar_zip[[#This Row],[Datum]])-1,2),RIGHT(YEAR(jaar_zip[[#This Row],[Datum]]),2))&amp;"-"&amp; TEXT(WEEKNUM(jaar_zip[[#This Row],[Datum]],21),"00")</f>
        <v>24-07</v>
      </c>
      <c r="L4434" s="101">
        <f>MONTH(jaar_zip[[#This Row],[Datum]])</f>
        <v>2</v>
      </c>
      <c r="M4434" s="101">
        <f>IF(ISNUMBER(jaar_zip[[#This Row],[etmaaltemperatuur]]),IF(jaar_zip[[#This Row],[etmaaltemperatuur]]&lt;stookgrens,stookgrens-jaar_zip[[#This Row],[etmaaltemperatuur]],0),"")</f>
        <v>9.1999999999999993</v>
      </c>
      <c r="N4434" s="101">
        <f>IF(ISNUMBER(jaar_zip[[#This Row],[graaddagen]]),IF(OR(MONTH(jaar_zip[[#This Row],[Datum]])=1,MONTH(jaar_zip[[#This Row],[Datum]])=2,MONTH(jaar_zip[[#This Row],[Datum]])=11,MONTH(jaar_zip[[#This Row],[Datum]])=12),1.1,IF(OR(MONTH(jaar_zip[[#This Row],[Datum]])=3,MONTH(jaar_zip[[#This Row],[Datum]])=10),1,0.8))*jaar_zip[[#This Row],[graaddagen]],"")</f>
        <v>10.119999999999999</v>
      </c>
      <c r="O4434" s="101">
        <f>IF(ISNUMBER(jaar_zip[[#This Row],[etmaaltemperatuur]]),IF(jaar_zip[[#This Row],[etmaaltemperatuur]]&gt;stookgrens,jaar_zip[[#This Row],[etmaaltemperatuur]]-stookgrens,0),"")</f>
        <v>0</v>
      </c>
    </row>
    <row r="4435" spans="1:15" x14ac:dyDescent="0.25">
      <c r="A4435">
        <v>280</v>
      </c>
      <c r="B4435">
        <v>20240219</v>
      </c>
      <c r="C4435">
        <v>4.5</v>
      </c>
      <c r="D4435">
        <v>8.1</v>
      </c>
      <c r="E4435">
        <v>225</v>
      </c>
      <c r="F4435">
        <v>1.6</v>
      </c>
      <c r="G4435">
        <v>1023.6</v>
      </c>
      <c r="H4435">
        <v>92</v>
      </c>
      <c r="I4435" s="101" t="s">
        <v>28</v>
      </c>
      <c r="J4435" s="1">
        <f>DATEVALUE(RIGHT(jaar_zip[[#This Row],[YYYYMMDD]],2)&amp;"-"&amp;MID(jaar_zip[[#This Row],[YYYYMMDD]],5,2)&amp;"-"&amp;LEFT(jaar_zip[[#This Row],[YYYYMMDD]],4))</f>
        <v>45341</v>
      </c>
      <c r="K4435" s="101" t="str">
        <f>IF(AND(VALUE(MONTH(jaar_zip[[#This Row],[Datum]]))=1,VALUE(WEEKNUM(jaar_zip[[#This Row],[Datum]],21))&gt;51),RIGHT(YEAR(jaar_zip[[#This Row],[Datum]])-1,2),RIGHT(YEAR(jaar_zip[[#This Row],[Datum]]),2))&amp;"-"&amp; TEXT(WEEKNUM(jaar_zip[[#This Row],[Datum]],21),"00")</f>
        <v>24-08</v>
      </c>
      <c r="L4435" s="101">
        <f>MONTH(jaar_zip[[#This Row],[Datum]])</f>
        <v>2</v>
      </c>
      <c r="M4435" s="101">
        <f>IF(ISNUMBER(jaar_zip[[#This Row],[etmaaltemperatuur]]),IF(jaar_zip[[#This Row],[etmaaltemperatuur]]&lt;stookgrens,stookgrens-jaar_zip[[#This Row],[etmaaltemperatuur]],0),"")</f>
        <v>9.9</v>
      </c>
      <c r="N4435" s="101">
        <f>IF(ISNUMBER(jaar_zip[[#This Row],[graaddagen]]),IF(OR(MONTH(jaar_zip[[#This Row],[Datum]])=1,MONTH(jaar_zip[[#This Row],[Datum]])=2,MONTH(jaar_zip[[#This Row],[Datum]])=11,MONTH(jaar_zip[[#This Row],[Datum]])=12),1.1,IF(OR(MONTH(jaar_zip[[#This Row],[Datum]])=3,MONTH(jaar_zip[[#This Row],[Datum]])=10),1,0.8))*jaar_zip[[#This Row],[graaddagen]],"")</f>
        <v>10.89</v>
      </c>
      <c r="O4435" s="101">
        <f>IF(ISNUMBER(jaar_zip[[#This Row],[etmaaltemperatuur]]),IF(jaar_zip[[#This Row],[etmaaltemperatuur]]&gt;stookgrens,jaar_zip[[#This Row],[etmaaltemperatuur]]-stookgrens,0),"")</f>
        <v>0</v>
      </c>
    </row>
    <row r="4436" spans="1:15" x14ac:dyDescent="0.25">
      <c r="A4436">
        <v>280</v>
      </c>
      <c r="B4436">
        <v>20240220</v>
      </c>
      <c r="C4436">
        <v>5.7</v>
      </c>
      <c r="D4436">
        <v>7.8</v>
      </c>
      <c r="E4436">
        <v>434</v>
      </c>
      <c r="F4436">
        <v>-0.1</v>
      </c>
      <c r="G4436">
        <v>1023.3</v>
      </c>
      <c r="H4436">
        <v>88</v>
      </c>
      <c r="I4436" s="101" t="s">
        <v>28</v>
      </c>
      <c r="J4436" s="1">
        <f>DATEVALUE(RIGHT(jaar_zip[[#This Row],[YYYYMMDD]],2)&amp;"-"&amp;MID(jaar_zip[[#This Row],[YYYYMMDD]],5,2)&amp;"-"&amp;LEFT(jaar_zip[[#This Row],[YYYYMMDD]],4))</f>
        <v>45342</v>
      </c>
      <c r="K4436" s="101" t="str">
        <f>IF(AND(VALUE(MONTH(jaar_zip[[#This Row],[Datum]]))=1,VALUE(WEEKNUM(jaar_zip[[#This Row],[Datum]],21))&gt;51),RIGHT(YEAR(jaar_zip[[#This Row],[Datum]])-1,2),RIGHT(YEAR(jaar_zip[[#This Row],[Datum]]),2))&amp;"-"&amp; TEXT(WEEKNUM(jaar_zip[[#This Row],[Datum]],21),"00")</f>
        <v>24-08</v>
      </c>
      <c r="L4436" s="101">
        <f>MONTH(jaar_zip[[#This Row],[Datum]])</f>
        <v>2</v>
      </c>
      <c r="M4436" s="101">
        <f>IF(ISNUMBER(jaar_zip[[#This Row],[etmaaltemperatuur]]),IF(jaar_zip[[#This Row],[etmaaltemperatuur]]&lt;stookgrens,stookgrens-jaar_zip[[#This Row],[etmaaltemperatuur]],0),"")</f>
        <v>10.199999999999999</v>
      </c>
      <c r="N4436" s="101">
        <f>IF(ISNUMBER(jaar_zip[[#This Row],[graaddagen]]),IF(OR(MONTH(jaar_zip[[#This Row],[Datum]])=1,MONTH(jaar_zip[[#This Row],[Datum]])=2,MONTH(jaar_zip[[#This Row],[Datum]])=11,MONTH(jaar_zip[[#This Row],[Datum]])=12),1.1,IF(OR(MONTH(jaar_zip[[#This Row],[Datum]])=3,MONTH(jaar_zip[[#This Row],[Datum]])=10),1,0.8))*jaar_zip[[#This Row],[graaddagen]],"")</f>
        <v>11.22</v>
      </c>
      <c r="O4436" s="101">
        <f>IF(ISNUMBER(jaar_zip[[#This Row],[etmaaltemperatuur]]),IF(jaar_zip[[#This Row],[etmaaltemperatuur]]&gt;stookgrens,jaar_zip[[#This Row],[etmaaltemperatuur]]-stookgrens,0),"")</f>
        <v>0</v>
      </c>
    </row>
    <row r="4437" spans="1:15" x14ac:dyDescent="0.25">
      <c r="A4437">
        <v>280</v>
      </c>
      <c r="B4437">
        <v>20240221</v>
      </c>
      <c r="C4437">
        <v>6.4</v>
      </c>
      <c r="D4437">
        <v>8.8000000000000007</v>
      </c>
      <c r="E4437">
        <v>244</v>
      </c>
      <c r="F4437">
        <v>4.5</v>
      </c>
      <c r="G4437">
        <v>1008.9</v>
      </c>
      <c r="H4437">
        <v>90</v>
      </c>
      <c r="I4437" s="101" t="s">
        <v>28</v>
      </c>
      <c r="J4437" s="1">
        <f>DATEVALUE(RIGHT(jaar_zip[[#This Row],[YYYYMMDD]],2)&amp;"-"&amp;MID(jaar_zip[[#This Row],[YYYYMMDD]],5,2)&amp;"-"&amp;LEFT(jaar_zip[[#This Row],[YYYYMMDD]],4))</f>
        <v>45343</v>
      </c>
      <c r="K4437" s="101" t="str">
        <f>IF(AND(VALUE(MONTH(jaar_zip[[#This Row],[Datum]]))=1,VALUE(WEEKNUM(jaar_zip[[#This Row],[Datum]],21))&gt;51),RIGHT(YEAR(jaar_zip[[#This Row],[Datum]])-1,2),RIGHT(YEAR(jaar_zip[[#This Row],[Datum]]),2))&amp;"-"&amp; TEXT(WEEKNUM(jaar_zip[[#This Row],[Datum]],21),"00")</f>
        <v>24-08</v>
      </c>
      <c r="L4437" s="101">
        <f>MONTH(jaar_zip[[#This Row],[Datum]])</f>
        <v>2</v>
      </c>
      <c r="M4437" s="101">
        <f>IF(ISNUMBER(jaar_zip[[#This Row],[etmaaltemperatuur]]),IF(jaar_zip[[#This Row],[etmaaltemperatuur]]&lt;stookgrens,stookgrens-jaar_zip[[#This Row],[etmaaltemperatuur]],0),"")</f>
        <v>9.1999999999999993</v>
      </c>
      <c r="N4437" s="101">
        <f>IF(ISNUMBER(jaar_zip[[#This Row],[graaddagen]]),IF(OR(MONTH(jaar_zip[[#This Row],[Datum]])=1,MONTH(jaar_zip[[#This Row],[Datum]])=2,MONTH(jaar_zip[[#This Row],[Datum]])=11,MONTH(jaar_zip[[#This Row],[Datum]])=12),1.1,IF(OR(MONTH(jaar_zip[[#This Row],[Datum]])=3,MONTH(jaar_zip[[#This Row],[Datum]])=10),1,0.8))*jaar_zip[[#This Row],[graaddagen]],"")</f>
        <v>10.119999999999999</v>
      </c>
      <c r="O4437" s="101">
        <f>IF(ISNUMBER(jaar_zip[[#This Row],[etmaaltemperatuur]]),IF(jaar_zip[[#This Row],[etmaaltemperatuur]]&gt;stookgrens,jaar_zip[[#This Row],[etmaaltemperatuur]]-stookgrens,0),"")</f>
        <v>0</v>
      </c>
    </row>
    <row r="4438" spans="1:15" x14ac:dyDescent="0.25">
      <c r="A4438">
        <v>280</v>
      </c>
      <c r="B4438">
        <v>20240222</v>
      </c>
      <c r="C4438">
        <v>6.9</v>
      </c>
      <c r="D4438">
        <v>9.8000000000000007</v>
      </c>
      <c r="E4438">
        <v>411</v>
      </c>
      <c r="F4438">
        <v>6.6</v>
      </c>
      <c r="G4438">
        <v>984.6</v>
      </c>
      <c r="H4438">
        <v>90</v>
      </c>
      <c r="I4438" s="101" t="s">
        <v>28</v>
      </c>
      <c r="J4438" s="1">
        <f>DATEVALUE(RIGHT(jaar_zip[[#This Row],[YYYYMMDD]],2)&amp;"-"&amp;MID(jaar_zip[[#This Row],[YYYYMMDD]],5,2)&amp;"-"&amp;LEFT(jaar_zip[[#This Row],[YYYYMMDD]],4))</f>
        <v>45344</v>
      </c>
      <c r="K4438" s="101" t="str">
        <f>IF(AND(VALUE(MONTH(jaar_zip[[#This Row],[Datum]]))=1,VALUE(WEEKNUM(jaar_zip[[#This Row],[Datum]],21))&gt;51),RIGHT(YEAR(jaar_zip[[#This Row],[Datum]])-1,2),RIGHT(YEAR(jaar_zip[[#This Row],[Datum]]),2))&amp;"-"&amp; TEXT(WEEKNUM(jaar_zip[[#This Row],[Datum]],21),"00")</f>
        <v>24-08</v>
      </c>
      <c r="L4438" s="101">
        <f>MONTH(jaar_zip[[#This Row],[Datum]])</f>
        <v>2</v>
      </c>
      <c r="M4438" s="101">
        <f>IF(ISNUMBER(jaar_zip[[#This Row],[etmaaltemperatuur]]),IF(jaar_zip[[#This Row],[etmaaltemperatuur]]&lt;stookgrens,stookgrens-jaar_zip[[#This Row],[etmaaltemperatuur]],0),"")</f>
        <v>8.1999999999999993</v>
      </c>
      <c r="N4438" s="101">
        <f>IF(ISNUMBER(jaar_zip[[#This Row],[graaddagen]]),IF(OR(MONTH(jaar_zip[[#This Row],[Datum]])=1,MONTH(jaar_zip[[#This Row],[Datum]])=2,MONTH(jaar_zip[[#This Row],[Datum]])=11,MONTH(jaar_zip[[#This Row],[Datum]])=12),1.1,IF(OR(MONTH(jaar_zip[[#This Row],[Datum]])=3,MONTH(jaar_zip[[#This Row],[Datum]])=10),1,0.8))*jaar_zip[[#This Row],[graaddagen]],"")</f>
        <v>9.02</v>
      </c>
      <c r="O4438" s="101">
        <f>IF(ISNUMBER(jaar_zip[[#This Row],[etmaaltemperatuur]]),IF(jaar_zip[[#This Row],[etmaaltemperatuur]]&gt;stookgrens,jaar_zip[[#This Row],[etmaaltemperatuur]]-stookgrens,0),"")</f>
        <v>0</v>
      </c>
    </row>
    <row r="4439" spans="1:15" x14ac:dyDescent="0.25">
      <c r="A4439">
        <v>280</v>
      </c>
      <c r="B4439">
        <v>20240223</v>
      </c>
      <c r="C4439">
        <v>6.8</v>
      </c>
      <c r="D4439">
        <v>5.9</v>
      </c>
      <c r="E4439">
        <v>335</v>
      </c>
      <c r="F4439">
        <v>0.9</v>
      </c>
      <c r="G4439">
        <v>989</v>
      </c>
      <c r="H4439">
        <v>80</v>
      </c>
      <c r="I4439" s="101" t="s">
        <v>28</v>
      </c>
      <c r="J4439" s="1">
        <f>DATEVALUE(RIGHT(jaar_zip[[#This Row],[YYYYMMDD]],2)&amp;"-"&amp;MID(jaar_zip[[#This Row],[YYYYMMDD]],5,2)&amp;"-"&amp;LEFT(jaar_zip[[#This Row],[YYYYMMDD]],4))</f>
        <v>45345</v>
      </c>
      <c r="K4439" s="101" t="str">
        <f>IF(AND(VALUE(MONTH(jaar_zip[[#This Row],[Datum]]))=1,VALUE(WEEKNUM(jaar_zip[[#This Row],[Datum]],21))&gt;51),RIGHT(YEAR(jaar_zip[[#This Row],[Datum]])-1,2),RIGHT(YEAR(jaar_zip[[#This Row],[Datum]]),2))&amp;"-"&amp; TEXT(WEEKNUM(jaar_zip[[#This Row],[Datum]],21),"00")</f>
        <v>24-08</v>
      </c>
      <c r="L4439" s="101">
        <f>MONTH(jaar_zip[[#This Row],[Datum]])</f>
        <v>2</v>
      </c>
      <c r="M4439" s="101">
        <f>IF(ISNUMBER(jaar_zip[[#This Row],[etmaaltemperatuur]]),IF(jaar_zip[[#This Row],[etmaaltemperatuur]]&lt;stookgrens,stookgrens-jaar_zip[[#This Row],[etmaaltemperatuur]],0),"")</f>
        <v>12.1</v>
      </c>
      <c r="N4439" s="101">
        <f>IF(ISNUMBER(jaar_zip[[#This Row],[graaddagen]]),IF(OR(MONTH(jaar_zip[[#This Row],[Datum]])=1,MONTH(jaar_zip[[#This Row],[Datum]])=2,MONTH(jaar_zip[[#This Row],[Datum]])=11,MONTH(jaar_zip[[#This Row],[Datum]])=12),1.1,IF(OR(MONTH(jaar_zip[[#This Row],[Datum]])=3,MONTH(jaar_zip[[#This Row],[Datum]])=10),1,0.8))*jaar_zip[[#This Row],[graaddagen]],"")</f>
        <v>13.31</v>
      </c>
      <c r="O4439" s="101">
        <f>IF(ISNUMBER(jaar_zip[[#This Row],[etmaaltemperatuur]]),IF(jaar_zip[[#This Row],[etmaaltemperatuur]]&gt;stookgrens,jaar_zip[[#This Row],[etmaaltemperatuur]]-stookgrens,0),"")</f>
        <v>0</v>
      </c>
    </row>
    <row r="4440" spans="1:15" x14ac:dyDescent="0.25">
      <c r="A4440">
        <v>280</v>
      </c>
      <c r="B4440">
        <v>20240224</v>
      </c>
      <c r="C4440">
        <v>4</v>
      </c>
      <c r="D4440">
        <v>4.5999999999999996</v>
      </c>
      <c r="E4440">
        <v>437</v>
      </c>
      <c r="F4440">
        <v>1.4</v>
      </c>
      <c r="G4440">
        <v>997.8</v>
      </c>
      <c r="H4440">
        <v>86</v>
      </c>
      <c r="I4440" s="101" t="s">
        <v>28</v>
      </c>
      <c r="J4440" s="1">
        <f>DATEVALUE(RIGHT(jaar_zip[[#This Row],[YYYYMMDD]],2)&amp;"-"&amp;MID(jaar_zip[[#This Row],[YYYYMMDD]],5,2)&amp;"-"&amp;LEFT(jaar_zip[[#This Row],[YYYYMMDD]],4))</f>
        <v>45346</v>
      </c>
      <c r="K4440" s="101" t="str">
        <f>IF(AND(VALUE(MONTH(jaar_zip[[#This Row],[Datum]]))=1,VALUE(WEEKNUM(jaar_zip[[#This Row],[Datum]],21))&gt;51),RIGHT(YEAR(jaar_zip[[#This Row],[Datum]])-1,2),RIGHT(YEAR(jaar_zip[[#This Row],[Datum]]),2))&amp;"-"&amp; TEXT(WEEKNUM(jaar_zip[[#This Row],[Datum]],21),"00")</f>
        <v>24-08</v>
      </c>
      <c r="L4440" s="101">
        <f>MONTH(jaar_zip[[#This Row],[Datum]])</f>
        <v>2</v>
      </c>
      <c r="M4440" s="101">
        <f>IF(ISNUMBER(jaar_zip[[#This Row],[etmaaltemperatuur]]),IF(jaar_zip[[#This Row],[etmaaltemperatuur]]&lt;stookgrens,stookgrens-jaar_zip[[#This Row],[etmaaltemperatuur]],0),"")</f>
        <v>13.4</v>
      </c>
      <c r="N4440" s="101">
        <f>IF(ISNUMBER(jaar_zip[[#This Row],[graaddagen]]),IF(OR(MONTH(jaar_zip[[#This Row],[Datum]])=1,MONTH(jaar_zip[[#This Row],[Datum]])=2,MONTH(jaar_zip[[#This Row],[Datum]])=11,MONTH(jaar_zip[[#This Row],[Datum]])=12),1.1,IF(OR(MONTH(jaar_zip[[#This Row],[Datum]])=3,MONTH(jaar_zip[[#This Row],[Datum]])=10),1,0.8))*jaar_zip[[#This Row],[graaddagen]],"")</f>
        <v>14.740000000000002</v>
      </c>
      <c r="O4440" s="101">
        <f>IF(ISNUMBER(jaar_zip[[#This Row],[etmaaltemperatuur]]),IF(jaar_zip[[#This Row],[etmaaltemperatuur]]&gt;stookgrens,jaar_zip[[#This Row],[etmaaltemperatuur]]-stookgrens,0),"")</f>
        <v>0</v>
      </c>
    </row>
    <row r="4441" spans="1:15" x14ac:dyDescent="0.25">
      <c r="A4441">
        <v>280</v>
      </c>
      <c r="B4441">
        <v>20240225</v>
      </c>
      <c r="C4441">
        <v>3</v>
      </c>
      <c r="D4441">
        <v>4.5999999999999996</v>
      </c>
      <c r="E4441">
        <v>443</v>
      </c>
      <c r="F4441">
        <v>1.5</v>
      </c>
      <c r="G4441">
        <v>1000.8</v>
      </c>
      <c r="H4441">
        <v>90</v>
      </c>
      <c r="I4441" s="101" t="s">
        <v>28</v>
      </c>
      <c r="J4441" s="1">
        <f>DATEVALUE(RIGHT(jaar_zip[[#This Row],[YYYYMMDD]],2)&amp;"-"&amp;MID(jaar_zip[[#This Row],[YYYYMMDD]],5,2)&amp;"-"&amp;LEFT(jaar_zip[[#This Row],[YYYYMMDD]],4))</f>
        <v>45347</v>
      </c>
      <c r="K4441" s="101" t="str">
        <f>IF(AND(VALUE(MONTH(jaar_zip[[#This Row],[Datum]]))=1,VALUE(WEEKNUM(jaar_zip[[#This Row],[Datum]],21))&gt;51),RIGHT(YEAR(jaar_zip[[#This Row],[Datum]])-1,2),RIGHT(YEAR(jaar_zip[[#This Row],[Datum]]),2))&amp;"-"&amp; TEXT(WEEKNUM(jaar_zip[[#This Row],[Datum]],21),"00")</f>
        <v>24-08</v>
      </c>
      <c r="L4441" s="101">
        <f>MONTH(jaar_zip[[#This Row],[Datum]])</f>
        <v>2</v>
      </c>
      <c r="M4441" s="101">
        <f>IF(ISNUMBER(jaar_zip[[#This Row],[etmaaltemperatuur]]),IF(jaar_zip[[#This Row],[etmaaltemperatuur]]&lt;stookgrens,stookgrens-jaar_zip[[#This Row],[etmaaltemperatuur]],0),"")</f>
        <v>13.4</v>
      </c>
      <c r="N4441" s="101">
        <f>IF(ISNUMBER(jaar_zip[[#This Row],[graaddagen]]),IF(OR(MONTH(jaar_zip[[#This Row],[Datum]])=1,MONTH(jaar_zip[[#This Row],[Datum]])=2,MONTH(jaar_zip[[#This Row],[Datum]])=11,MONTH(jaar_zip[[#This Row],[Datum]])=12),1.1,IF(OR(MONTH(jaar_zip[[#This Row],[Datum]])=3,MONTH(jaar_zip[[#This Row],[Datum]])=10),1,0.8))*jaar_zip[[#This Row],[graaddagen]],"")</f>
        <v>14.740000000000002</v>
      </c>
      <c r="O4441" s="101">
        <f>IF(ISNUMBER(jaar_zip[[#This Row],[etmaaltemperatuur]]),IF(jaar_zip[[#This Row],[etmaaltemperatuur]]&gt;stookgrens,jaar_zip[[#This Row],[etmaaltemperatuur]]-stookgrens,0),"")</f>
        <v>0</v>
      </c>
    </row>
    <row r="4442" spans="1:15" x14ac:dyDescent="0.25">
      <c r="A4442">
        <v>280</v>
      </c>
      <c r="B4442">
        <v>20240226</v>
      </c>
      <c r="C4442">
        <v>5.3</v>
      </c>
      <c r="D4442">
        <v>4</v>
      </c>
      <c r="E4442">
        <v>361</v>
      </c>
      <c r="F4442">
        <v>0</v>
      </c>
      <c r="G4442">
        <v>1009.6</v>
      </c>
      <c r="H4442">
        <v>85</v>
      </c>
      <c r="I4442" s="101" t="s">
        <v>28</v>
      </c>
      <c r="J4442" s="1">
        <f>DATEVALUE(RIGHT(jaar_zip[[#This Row],[YYYYMMDD]],2)&amp;"-"&amp;MID(jaar_zip[[#This Row],[YYYYMMDD]],5,2)&amp;"-"&amp;LEFT(jaar_zip[[#This Row],[YYYYMMDD]],4))</f>
        <v>45348</v>
      </c>
      <c r="K4442" s="101" t="str">
        <f>IF(AND(VALUE(MONTH(jaar_zip[[#This Row],[Datum]]))=1,VALUE(WEEKNUM(jaar_zip[[#This Row],[Datum]],21))&gt;51),RIGHT(YEAR(jaar_zip[[#This Row],[Datum]])-1,2),RIGHT(YEAR(jaar_zip[[#This Row],[Datum]]),2))&amp;"-"&amp; TEXT(WEEKNUM(jaar_zip[[#This Row],[Datum]],21),"00")</f>
        <v>24-09</v>
      </c>
      <c r="L4442" s="101">
        <f>MONTH(jaar_zip[[#This Row],[Datum]])</f>
        <v>2</v>
      </c>
      <c r="M4442" s="101">
        <f>IF(ISNUMBER(jaar_zip[[#This Row],[etmaaltemperatuur]]),IF(jaar_zip[[#This Row],[etmaaltemperatuur]]&lt;stookgrens,stookgrens-jaar_zip[[#This Row],[etmaaltemperatuur]],0),"")</f>
        <v>14</v>
      </c>
      <c r="N4442" s="101">
        <f>IF(ISNUMBER(jaar_zip[[#This Row],[graaddagen]]),IF(OR(MONTH(jaar_zip[[#This Row],[Datum]])=1,MONTH(jaar_zip[[#This Row],[Datum]])=2,MONTH(jaar_zip[[#This Row],[Datum]])=11,MONTH(jaar_zip[[#This Row],[Datum]])=12),1.1,IF(OR(MONTH(jaar_zip[[#This Row],[Datum]])=3,MONTH(jaar_zip[[#This Row],[Datum]])=10),1,0.8))*jaar_zip[[#This Row],[graaddagen]],"")</f>
        <v>15.400000000000002</v>
      </c>
      <c r="O4442" s="101">
        <f>IF(ISNUMBER(jaar_zip[[#This Row],[etmaaltemperatuur]]),IF(jaar_zip[[#This Row],[etmaaltemperatuur]]&gt;stookgrens,jaar_zip[[#This Row],[etmaaltemperatuur]]-stookgrens,0),"")</f>
        <v>0</v>
      </c>
    </row>
    <row r="4443" spans="1:15" x14ac:dyDescent="0.25">
      <c r="A4443">
        <v>280</v>
      </c>
      <c r="B4443">
        <v>20240227</v>
      </c>
      <c r="C4443">
        <v>2.2999999999999998</v>
      </c>
      <c r="D4443">
        <v>3.4</v>
      </c>
      <c r="E4443">
        <v>626</v>
      </c>
      <c r="F4443">
        <v>0</v>
      </c>
      <c r="G4443">
        <v>1018.8</v>
      </c>
      <c r="H4443">
        <v>87</v>
      </c>
      <c r="I4443" s="101" t="s">
        <v>28</v>
      </c>
      <c r="J4443" s="1">
        <f>DATEVALUE(RIGHT(jaar_zip[[#This Row],[YYYYMMDD]],2)&amp;"-"&amp;MID(jaar_zip[[#This Row],[YYYYMMDD]],5,2)&amp;"-"&amp;LEFT(jaar_zip[[#This Row],[YYYYMMDD]],4))</f>
        <v>45349</v>
      </c>
      <c r="K4443" s="101" t="str">
        <f>IF(AND(VALUE(MONTH(jaar_zip[[#This Row],[Datum]]))=1,VALUE(WEEKNUM(jaar_zip[[#This Row],[Datum]],21))&gt;51),RIGHT(YEAR(jaar_zip[[#This Row],[Datum]])-1,2),RIGHT(YEAR(jaar_zip[[#This Row],[Datum]]),2))&amp;"-"&amp; TEXT(WEEKNUM(jaar_zip[[#This Row],[Datum]],21),"00")</f>
        <v>24-09</v>
      </c>
      <c r="L4443" s="101">
        <f>MONTH(jaar_zip[[#This Row],[Datum]])</f>
        <v>2</v>
      </c>
      <c r="M4443" s="101">
        <f>IF(ISNUMBER(jaar_zip[[#This Row],[etmaaltemperatuur]]),IF(jaar_zip[[#This Row],[etmaaltemperatuur]]&lt;stookgrens,stookgrens-jaar_zip[[#This Row],[etmaaltemperatuur]],0),"")</f>
        <v>14.6</v>
      </c>
      <c r="N4443" s="101">
        <f>IF(ISNUMBER(jaar_zip[[#This Row],[graaddagen]]),IF(OR(MONTH(jaar_zip[[#This Row],[Datum]])=1,MONTH(jaar_zip[[#This Row],[Datum]])=2,MONTH(jaar_zip[[#This Row],[Datum]])=11,MONTH(jaar_zip[[#This Row],[Datum]])=12),1.1,IF(OR(MONTH(jaar_zip[[#This Row],[Datum]])=3,MONTH(jaar_zip[[#This Row],[Datum]])=10),1,0.8))*jaar_zip[[#This Row],[graaddagen]],"")</f>
        <v>16.060000000000002</v>
      </c>
      <c r="O4443" s="101">
        <f>IF(ISNUMBER(jaar_zip[[#This Row],[etmaaltemperatuur]]),IF(jaar_zip[[#This Row],[etmaaltemperatuur]]&gt;stookgrens,jaar_zip[[#This Row],[etmaaltemperatuur]]-stookgrens,0),"")</f>
        <v>0</v>
      </c>
    </row>
    <row r="4444" spans="1:15" x14ac:dyDescent="0.25">
      <c r="A4444">
        <v>280</v>
      </c>
      <c r="B4444">
        <v>20240228</v>
      </c>
      <c r="C4444">
        <v>4.2</v>
      </c>
      <c r="D4444">
        <v>5.3</v>
      </c>
      <c r="E4444">
        <v>341</v>
      </c>
      <c r="F4444">
        <v>0</v>
      </c>
      <c r="G4444">
        <v>1018.7</v>
      </c>
      <c r="H4444">
        <v>91</v>
      </c>
      <c r="I4444" s="101" t="s">
        <v>28</v>
      </c>
      <c r="J4444" s="1">
        <f>DATEVALUE(RIGHT(jaar_zip[[#This Row],[YYYYMMDD]],2)&amp;"-"&amp;MID(jaar_zip[[#This Row],[YYYYMMDD]],5,2)&amp;"-"&amp;LEFT(jaar_zip[[#This Row],[YYYYMMDD]],4))</f>
        <v>45350</v>
      </c>
      <c r="K4444" s="101" t="str">
        <f>IF(AND(VALUE(MONTH(jaar_zip[[#This Row],[Datum]]))=1,VALUE(WEEKNUM(jaar_zip[[#This Row],[Datum]],21))&gt;51),RIGHT(YEAR(jaar_zip[[#This Row],[Datum]])-1,2),RIGHT(YEAR(jaar_zip[[#This Row],[Datum]]),2))&amp;"-"&amp; TEXT(WEEKNUM(jaar_zip[[#This Row],[Datum]],21),"00")</f>
        <v>24-09</v>
      </c>
      <c r="L4444" s="101">
        <f>MONTH(jaar_zip[[#This Row],[Datum]])</f>
        <v>2</v>
      </c>
      <c r="M4444" s="101">
        <f>IF(ISNUMBER(jaar_zip[[#This Row],[etmaaltemperatuur]]),IF(jaar_zip[[#This Row],[etmaaltemperatuur]]&lt;stookgrens,stookgrens-jaar_zip[[#This Row],[etmaaltemperatuur]],0),"")</f>
        <v>12.7</v>
      </c>
      <c r="N4444" s="101">
        <f>IF(ISNUMBER(jaar_zip[[#This Row],[graaddagen]]),IF(OR(MONTH(jaar_zip[[#This Row],[Datum]])=1,MONTH(jaar_zip[[#This Row],[Datum]])=2,MONTH(jaar_zip[[#This Row],[Datum]])=11,MONTH(jaar_zip[[#This Row],[Datum]])=12),1.1,IF(OR(MONTH(jaar_zip[[#This Row],[Datum]])=3,MONTH(jaar_zip[[#This Row],[Datum]])=10),1,0.8))*jaar_zip[[#This Row],[graaddagen]],"")</f>
        <v>13.97</v>
      </c>
      <c r="O4444" s="101">
        <f>IF(ISNUMBER(jaar_zip[[#This Row],[etmaaltemperatuur]]),IF(jaar_zip[[#This Row],[etmaaltemperatuur]]&gt;stookgrens,jaar_zip[[#This Row],[etmaaltemperatuur]]-stookgrens,0),"")</f>
        <v>0</v>
      </c>
    </row>
    <row r="4445" spans="1:15" x14ac:dyDescent="0.25">
      <c r="A4445">
        <v>280</v>
      </c>
      <c r="B4445">
        <v>20240229</v>
      </c>
      <c r="C4445">
        <v>5.3</v>
      </c>
      <c r="D4445">
        <v>7.1</v>
      </c>
      <c r="E4445">
        <v>274</v>
      </c>
      <c r="F4445">
        <v>6</v>
      </c>
      <c r="G4445">
        <v>1007.7</v>
      </c>
      <c r="H4445">
        <v>91</v>
      </c>
      <c r="I4445" s="101" t="s">
        <v>28</v>
      </c>
      <c r="J4445" s="1">
        <f>DATEVALUE(RIGHT(jaar_zip[[#This Row],[YYYYMMDD]],2)&amp;"-"&amp;MID(jaar_zip[[#This Row],[YYYYMMDD]],5,2)&amp;"-"&amp;LEFT(jaar_zip[[#This Row],[YYYYMMDD]],4))</f>
        <v>45351</v>
      </c>
      <c r="K4445" s="101" t="str">
        <f>IF(AND(VALUE(MONTH(jaar_zip[[#This Row],[Datum]]))=1,VALUE(WEEKNUM(jaar_zip[[#This Row],[Datum]],21))&gt;51),RIGHT(YEAR(jaar_zip[[#This Row],[Datum]])-1,2),RIGHT(YEAR(jaar_zip[[#This Row],[Datum]]),2))&amp;"-"&amp; TEXT(WEEKNUM(jaar_zip[[#This Row],[Datum]],21),"00")</f>
        <v>24-09</v>
      </c>
      <c r="L4445" s="101">
        <f>MONTH(jaar_zip[[#This Row],[Datum]])</f>
        <v>2</v>
      </c>
      <c r="M4445" s="101">
        <f>IF(ISNUMBER(jaar_zip[[#This Row],[etmaaltemperatuur]]),IF(jaar_zip[[#This Row],[etmaaltemperatuur]]&lt;stookgrens,stookgrens-jaar_zip[[#This Row],[etmaaltemperatuur]],0),"")</f>
        <v>10.9</v>
      </c>
      <c r="N4445" s="101">
        <f>IF(ISNUMBER(jaar_zip[[#This Row],[graaddagen]]),IF(OR(MONTH(jaar_zip[[#This Row],[Datum]])=1,MONTH(jaar_zip[[#This Row],[Datum]])=2,MONTH(jaar_zip[[#This Row],[Datum]])=11,MONTH(jaar_zip[[#This Row],[Datum]])=12),1.1,IF(OR(MONTH(jaar_zip[[#This Row],[Datum]])=3,MONTH(jaar_zip[[#This Row],[Datum]])=10),1,0.8))*jaar_zip[[#This Row],[graaddagen]],"")</f>
        <v>11.990000000000002</v>
      </c>
      <c r="O4445" s="101">
        <f>IF(ISNUMBER(jaar_zip[[#This Row],[etmaaltemperatuur]]),IF(jaar_zip[[#This Row],[etmaaltemperatuur]]&gt;stookgrens,jaar_zip[[#This Row],[etmaaltemperatuur]]-stookgrens,0),"")</f>
        <v>0</v>
      </c>
    </row>
    <row r="4446" spans="1:15" x14ac:dyDescent="0.25">
      <c r="A4446">
        <v>280</v>
      </c>
      <c r="B4446">
        <v>20240301</v>
      </c>
      <c r="C4446">
        <v>4.5999999999999996</v>
      </c>
      <c r="D4446">
        <v>8.6999999999999993</v>
      </c>
      <c r="E4446">
        <v>770</v>
      </c>
      <c r="F4446">
        <v>-0.1</v>
      </c>
      <c r="G4446">
        <v>1001.1</v>
      </c>
      <c r="H4446">
        <v>71</v>
      </c>
      <c r="I4446" s="101" t="s">
        <v>28</v>
      </c>
      <c r="J4446" s="1">
        <f>DATEVALUE(RIGHT(jaar_zip[[#This Row],[YYYYMMDD]],2)&amp;"-"&amp;MID(jaar_zip[[#This Row],[YYYYMMDD]],5,2)&amp;"-"&amp;LEFT(jaar_zip[[#This Row],[YYYYMMDD]],4))</f>
        <v>45352</v>
      </c>
      <c r="K4446" s="101" t="str">
        <f>IF(AND(VALUE(MONTH(jaar_zip[[#This Row],[Datum]]))=1,VALUE(WEEKNUM(jaar_zip[[#This Row],[Datum]],21))&gt;51),RIGHT(YEAR(jaar_zip[[#This Row],[Datum]])-1,2),RIGHT(YEAR(jaar_zip[[#This Row],[Datum]]),2))&amp;"-"&amp; TEXT(WEEKNUM(jaar_zip[[#This Row],[Datum]],21),"00")</f>
        <v>24-09</v>
      </c>
      <c r="L4446" s="101">
        <f>MONTH(jaar_zip[[#This Row],[Datum]])</f>
        <v>3</v>
      </c>
      <c r="M4446" s="101">
        <f>IF(ISNUMBER(jaar_zip[[#This Row],[etmaaltemperatuur]]),IF(jaar_zip[[#This Row],[etmaaltemperatuur]]&lt;stookgrens,stookgrens-jaar_zip[[#This Row],[etmaaltemperatuur]],0),"")</f>
        <v>9.3000000000000007</v>
      </c>
      <c r="N4446" s="101">
        <f>IF(ISNUMBER(jaar_zip[[#This Row],[graaddagen]]),IF(OR(MONTH(jaar_zip[[#This Row],[Datum]])=1,MONTH(jaar_zip[[#This Row],[Datum]])=2,MONTH(jaar_zip[[#This Row],[Datum]])=11,MONTH(jaar_zip[[#This Row],[Datum]])=12),1.1,IF(OR(MONTH(jaar_zip[[#This Row],[Datum]])=3,MONTH(jaar_zip[[#This Row],[Datum]])=10),1,0.8))*jaar_zip[[#This Row],[graaddagen]],"")</f>
        <v>9.3000000000000007</v>
      </c>
      <c r="O4446" s="101">
        <f>IF(ISNUMBER(jaar_zip[[#This Row],[etmaaltemperatuur]]),IF(jaar_zip[[#This Row],[etmaaltemperatuur]]&gt;stookgrens,jaar_zip[[#This Row],[etmaaltemperatuur]]-stookgrens,0),"")</f>
        <v>0</v>
      </c>
    </row>
    <row r="4447" spans="1:15" x14ac:dyDescent="0.25">
      <c r="A4447">
        <v>280</v>
      </c>
      <c r="B4447">
        <v>20240302</v>
      </c>
      <c r="C4447">
        <v>3.8</v>
      </c>
      <c r="D4447">
        <v>9.1</v>
      </c>
      <c r="E4447">
        <v>1024</v>
      </c>
      <c r="F4447">
        <v>0</v>
      </c>
      <c r="G4447">
        <v>1001</v>
      </c>
      <c r="H4447">
        <v>69</v>
      </c>
      <c r="I4447" s="101" t="s">
        <v>28</v>
      </c>
      <c r="J4447" s="1">
        <f>DATEVALUE(RIGHT(jaar_zip[[#This Row],[YYYYMMDD]],2)&amp;"-"&amp;MID(jaar_zip[[#This Row],[YYYYMMDD]],5,2)&amp;"-"&amp;LEFT(jaar_zip[[#This Row],[YYYYMMDD]],4))</f>
        <v>45353</v>
      </c>
      <c r="K4447" s="101" t="str">
        <f>IF(AND(VALUE(MONTH(jaar_zip[[#This Row],[Datum]]))=1,VALUE(WEEKNUM(jaar_zip[[#This Row],[Datum]],21))&gt;51),RIGHT(YEAR(jaar_zip[[#This Row],[Datum]])-1,2),RIGHT(YEAR(jaar_zip[[#This Row],[Datum]]),2))&amp;"-"&amp; TEXT(WEEKNUM(jaar_zip[[#This Row],[Datum]],21),"00")</f>
        <v>24-09</v>
      </c>
      <c r="L4447" s="101">
        <f>MONTH(jaar_zip[[#This Row],[Datum]])</f>
        <v>3</v>
      </c>
      <c r="M4447" s="101">
        <f>IF(ISNUMBER(jaar_zip[[#This Row],[etmaaltemperatuur]]),IF(jaar_zip[[#This Row],[etmaaltemperatuur]]&lt;stookgrens,stookgrens-jaar_zip[[#This Row],[etmaaltemperatuur]],0),"")</f>
        <v>8.9</v>
      </c>
      <c r="N4447" s="101">
        <f>IF(ISNUMBER(jaar_zip[[#This Row],[graaddagen]]),IF(OR(MONTH(jaar_zip[[#This Row],[Datum]])=1,MONTH(jaar_zip[[#This Row],[Datum]])=2,MONTH(jaar_zip[[#This Row],[Datum]])=11,MONTH(jaar_zip[[#This Row],[Datum]])=12),1.1,IF(OR(MONTH(jaar_zip[[#This Row],[Datum]])=3,MONTH(jaar_zip[[#This Row],[Datum]])=10),1,0.8))*jaar_zip[[#This Row],[graaddagen]],"")</f>
        <v>8.9</v>
      </c>
      <c r="O4447" s="101">
        <f>IF(ISNUMBER(jaar_zip[[#This Row],[etmaaltemperatuur]]),IF(jaar_zip[[#This Row],[etmaaltemperatuur]]&gt;stookgrens,jaar_zip[[#This Row],[etmaaltemperatuur]]-stookgrens,0),"")</f>
        <v>0</v>
      </c>
    </row>
    <row r="4448" spans="1:15" x14ac:dyDescent="0.25">
      <c r="A4448">
        <v>280</v>
      </c>
      <c r="B4448">
        <v>20240303</v>
      </c>
      <c r="C4448">
        <v>3</v>
      </c>
      <c r="D4448">
        <v>8.8000000000000007</v>
      </c>
      <c r="E4448">
        <v>1034</v>
      </c>
      <c r="F4448">
        <v>0</v>
      </c>
      <c r="G4448">
        <v>1002.7</v>
      </c>
      <c r="H4448">
        <v>80</v>
      </c>
      <c r="I4448" s="101" t="s">
        <v>28</v>
      </c>
      <c r="J4448" s="1">
        <f>DATEVALUE(RIGHT(jaar_zip[[#This Row],[YYYYMMDD]],2)&amp;"-"&amp;MID(jaar_zip[[#This Row],[YYYYMMDD]],5,2)&amp;"-"&amp;LEFT(jaar_zip[[#This Row],[YYYYMMDD]],4))</f>
        <v>45354</v>
      </c>
      <c r="K4448" s="101" t="str">
        <f>IF(AND(VALUE(MONTH(jaar_zip[[#This Row],[Datum]]))=1,VALUE(WEEKNUM(jaar_zip[[#This Row],[Datum]],21))&gt;51),RIGHT(YEAR(jaar_zip[[#This Row],[Datum]])-1,2),RIGHT(YEAR(jaar_zip[[#This Row],[Datum]]),2))&amp;"-"&amp; TEXT(WEEKNUM(jaar_zip[[#This Row],[Datum]],21),"00")</f>
        <v>24-09</v>
      </c>
      <c r="L4448" s="101">
        <f>MONTH(jaar_zip[[#This Row],[Datum]])</f>
        <v>3</v>
      </c>
      <c r="M4448" s="101">
        <f>IF(ISNUMBER(jaar_zip[[#This Row],[etmaaltemperatuur]]),IF(jaar_zip[[#This Row],[etmaaltemperatuur]]&lt;stookgrens,stookgrens-jaar_zip[[#This Row],[etmaaltemperatuur]],0),"")</f>
        <v>9.1999999999999993</v>
      </c>
      <c r="N4448" s="101">
        <f>IF(ISNUMBER(jaar_zip[[#This Row],[graaddagen]]),IF(OR(MONTH(jaar_zip[[#This Row],[Datum]])=1,MONTH(jaar_zip[[#This Row],[Datum]])=2,MONTH(jaar_zip[[#This Row],[Datum]])=11,MONTH(jaar_zip[[#This Row],[Datum]])=12),1.1,IF(OR(MONTH(jaar_zip[[#This Row],[Datum]])=3,MONTH(jaar_zip[[#This Row],[Datum]])=10),1,0.8))*jaar_zip[[#This Row],[graaddagen]],"")</f>
        <v>9.1999999999999993</v>
      </c>
      <c r="O4448" s="101">
        <f>IF(ISNUMBER(jaar_zip[[#This Row],[etmaaltemperatuur]]),IF(jaar_zip[[#This Row],[etmaaltemperatuur]]&gt;stookgrens,jaar_zip[[#This Row],[etmaaltemperatuur]]-stookgrens,0),"")</f>
        <v>0</v>
      </c>
    </row>
    <row r="4449" spans="1:15" x14ac:dyDescent="0.25">
      <c r="A4449">
        <v>280</v>
      </c>
      <c r="B4449">
        <v>20240304</v>
      </c>
      <c r="C4449">
        <v>1.8</v>
      </c>
      <c r="D4449">
        <v>6.4</v>
      </c>
      <c r="E4449">
        <v>255</v>
      </c>
      <c r="F4449">
        <v>0</v>
      </c>
      <c r="G4449">
        <v>1010.9</v>
      </c>
      <c r="H4449">
        <v>96</v>
      </c>
      <c r="I4449" s="101" t="s">
        <v>28</v>
      </c>
      <c r="J4449" s="1">
        <f>DATEVALUE(RIGHT(jaar_zip[[#This Row],[YYYYMMDD]],2)&amp;"-"&amp;MID(jaar_zip[[#This Row],[YYYYMMDD]],5,2)&amp;"-"&amp;LEFT(jaar_zip[[#This Row],[YYYYMMDD]],4))</f>
        <v>45355</v>
      </c>
      <c r="K4449" s="101" t="str">
        <f>IF(AND(VALUE(MONTH(jaar_zip[[#This Row],[Datum]]))=1,VALUE(WEEKNUM(jaar_zip[[#This Row],[Datum]],21))&gt;51),RIGHT(YEAR(jaar_zip[[#This Row],[Datum]])-1,2),RIGHT(YEAR(jaar_zip[[#This Row],[Datum]]),2))&amp;"-"&amp; TEXT(WEEKNUM(jaar_zip[[#This Row],[Datum]],21),"00")</f>
        <v>24-10</v>
      </c>
      <c r="L4449" s="101">
        <f>MONTH(jaar_zip[[#This Row],[Datum]])</f>
        <v>3</v>
      </c>
      <c r="M4449" s="101">
        <f>IF(ISNUMBER(jaar_zip[[#This Row],[etmaaltemperatuur]]),IF(jaar_zip[[#This Row],[etmaaltemperatuur]]&lt;stookgrens,stookgrens-jaar_zip[[#This Row],[etmaaltemperatuur]],0),"")</f>
        <v>11.6</v>
      </c>
      <c r="N4449" s="101">
        <f>IF(ISNUMBER(jaar_zip[[#This Row],[graaddagen]]),IF(OR(MONTH(jaar_zip[[#This Row],[Datum]])=1,MONTH(jaar_zip[[#This Row],[Datum]])=2,MONTH(jaar_zip[[#This Row],[Datum]])=11,MONTH(jaar_zip[[#This Row],[Datum]])=12),1.1,IF(OR(MONTH(jaar_zip[[#This Row],[Datum]])=3,MONTH(jaar_zip[[#This Row],[Datum]])=10),1,0.8))*jaar_zip[[#This Row],[graaddagen]],"")</f>
        <v>11.6</v>
      </c>
      <c r="O4449" s="101">
        <f>IF(ISNUMBER(jaar_zip[[#This Row],[etmaaltemperatuur]]),IF(jaar_zip[[#This Row],[etmaaltemperatuur]]&gt;stookgrens,jaar_zip[[#This Row],[etmaaltemperatuur]]-stookgrens,0),"")</f>
        <v>0</v>
      </c>
    </row>
    <row r="4450" spans="1:15" x14ac:dyDescent="0.25">
      <c r="A4450">
        <v>280</v>
      </c>
      <c r="B4450">
        <v>20240305</v>
      </c>
      <c r="C4450">
        <v>3.1</v>
      </c>
      <c r="D4450">
        <v>6.3</v>
      </c>
      <c r="E4450">
        <v>233</v>
      </c>
      <c r="F4450">
        <v>0.3</v>
      </c>
      <c r="G4450">
        <v>1015.4</v>
      </c>
      <c r="H4450">
        <v>92</v>
      </c>
      <c r="I4450" s="101" t="s">
        <v>28</v>
      </c>
      <c r="J4450" s="1">
        <f>DATEVALUE(RIGHT(jaar_zip[[#This Row],[YYYYMMDD]],2)&amp;"-"&amp;MID(jaar_zip[[#This Row],[YYYYMMDD]],5,2)&amp;"-"&amp;LEFT(jaar_zip[[#This Row],[YYYYMMDD]],4))</f>
        <v>45356</v>
      </c>
      <c r="K4450" s="101" t="str">
        <f>IF(AND(VALUE(MONTH(jaar_zip[[#This Row],[Datum]]))=1,VALUE(WEEKNUM(jaar_zip[[#This Row],[Datum]],21))&gt;51),RIGHT(YEAR(jaar_zip[[#This Row],[Datum]])-1,2),RIGHT(YEAR(jaar_zip[[#This Row],[Datum]]),2))&amp;"-"&amp; TEXT(WEEKNUM(jaar_zip[[#This Row],[Datum]],21),"00")</f>
        <v>24-10</v>
      </c>
      <c r="L4450" s="101">
        <f>MONTH(jaar_zip[[#This Row],[Datum]])</f>
        <v>3</v>
      </c>
      <c r="M4450" s="101">
        <f>IF(ISNUMBER(jaar_zip[[#This Row],[etmaaltemperatuur]]),IF(jaar_zip[[#This Row],[etmaaltemperatuur]]&lt;stookgrens,stookgrens-jaar_zip[[#This Row],[etmaaltemperatuur]],0),"")</f>
        <v>11.7</v>
      </c>
      <c r="N4450" s="101">
        <f>IF(ISNUMBER(jaar_zip[[#This Row],[graaddagen]]),IF(OR(MONTH(jaar_zip[[#This Row],[Datum]])=1,MONTH(jaar_zip[[#This Row],[Datum]])=2,MONTH(jaar_zip[[#This Row],[Datum]])=11,MONTH(jaar_zip[[#This Row],[Datum]])=12),1.1,IF(OR(MONTH(jaar_zip[[#This Row],[Datum]])=3,MONTH(jaar_zip[[#This Row],[Datum]])=10),1,0.8))*jaar_zip[[#This Row],[graaddagen]],"")</f>
        <v>11.7</v>
      </c>
      <c r="O4450" s="101">
        <f>IF(ISNUMBER(jaar_zip[[#This Row],[etmaaltemperatuur]]),IF(jaar_zip[[#This Row],[etmaaltemperatuur]]&gt;stookgrens,jaar_zip[[#This Row],[etmaaltemperatuur]]-stookgrens,0),"")</f>
        <v>0</v>
      </c>
    </row>
    <row r="4451" spans="1:15" x14ac:dyDescent="0.25">
      <c r="A4451">
        <v>280</v>
      </c>
      <c r="B4451">
        <v>20240306</v>
      </c>
      <c r="C4451">
        <v>2.8</v>
      </c>
      <c r="D4451">
        <v>5.4</v>
      </c>
      <c r="E4451">
        <v>484</v>
      </c>
      <c r="F4451">
        <v>-0.1</v>
      </c>
      <c r="G4451">
        <v>1024</v>
      </c>
      <c r="H4451">
        <v>83</v>
      </c>
      <c r="I4451" s="101" t="s">
        <v>28</v>
      </c>
      <c r="J4451" s="1">
        <f>DATEVALUE(RIGHT(jaar_zip[[#This Row],[YYYYMMDD]],2)&amp;"-"&amp;MID(jaar_zip[[#This Row],[YYYYMMDD]],5,2)&amp;"-"&amp;LEFT(jaar_zip[[#This Row],[YYYYMMDD]],4))</f>
        <v>45357</v>
      </c>
      <c r="K4451" s="101" t="str">
        <f>IF(AND(VALUE(MONTH(jaar_zip[[#This Row],[Datum]]))=1,VALUE(WEEKNUM(jaar_zip[[#This Row],[Datum]],21))&gt;51),RIGHT(YEAR(jaar_zip[[#This Row],[Datum]])-1,2),RIGHT(YEAR(jaar_zip[[#This Row],[Datum]]),2))&amp;"-"&amp; TEXT(WEEKNUM(jaar_zip[[#This Row],[Datum]],21),"00")</f>
        <v>24-10</v>
      </c>
      <c r="L4451" s="101">
        <f>MONTH(jaar_zip[[#This Row],[Datum]])</f>
        <v>3</v>
      </c>
      <c r="M4451" s="101">
        <f>IF(ISNUMBER(jaar_zip[[#This Row],[etmaaltemperatuur]]),IF(jaar_zip[[#This Row],[etmaaltemperatuur]]&lt;stookgrens,stookgrens-jaar_zip[[#This Row],[etmaaltemperatuur]],0),"")</f>
        <v>12.6</v>
      </c>
      <c r="N4451" s="101">
        <f>IF(ISNUMBER(jaar_zip[[#This Row],[graaddagen]]),IF(OR(MONTH(jaar_zip[[#This Row],[Datum]])=1,MONTH(jaar_zip[[#This Row],[Datum]])=2,MONTH(jaar_zip[[#This Row],[Datum]])=11,MONTH(jaar_zip[[#This Row],[Datum]])=12),1.1,IF(OR(MONTH(jaar_zip[[#This Row],[Datum]])=3,MONTH(jaar_zip[[#This Row],[Datum]])=10),1,0.8))*jaar_zip[[#This Row],[graaddagen]],"")</f>
        <v>12.6</v>
      </c>
      <c r="O4451" s="101">
        <f>IF(ISNUMBER(jaar_zip[[#This Row],[etmaaltemperatuur]]),IF(jaar_zip[[#This Row],[etmaaltemperatuur]]&gt;stookgrens,jaar_zip[[#This Row],[etmaaltemperatuur]]-stookgrens,0),"")</f>
        <v>0</v>
      </c>
    </row>
    <row r="4452" spans="1:15" x14ac:dyDescent="0.25">
      <c r="A4452">
        <v>280</v>
      </c>
      <c r="B4452">
        <v>20240307</v>
      </c>
      <c r="C4452">
        <v>4</v>
      </c>
      <c r="D4452">
        <v>3</v>
      </c>
      <c r="E4452">
        <v>414</v>
      </c>
      <c r="F4452">
        <v>0</v>
      </c>
      <c r="G4452">
        <v>1025.4000000000001</v>
      </c>
      <c r="H4452">
        <v>86</v>
      </c>
      <c r="I4452" s="101" t="s">
        <v>28</v>
      </c>
      <c r="J4452" s="1">
        <f>DATEVALUE(RIGHT(jaar_zip[[#This Row],[YYYYMMDD]],2)&amp;"-"&amp;MID(jaar_zip[[#This Row],[YYYYMMDD]],5,2)&amp;"-"&amp;LEFT(jaar_zip[[#This Row],[YYYYMMDD]],4))</f>
        <v>45358</v>
      </c>
      <c r="K4452" s="101" t="str">
        <f>IF(AND(VALUE(MONTH(jaar_zip[[#This Row],[Datum]]))=1,VALUE(WEEKNUM(jaar_zip[[#This Row],[Datum]],21))&gt;51),RIGHT(YEAR(jaar_zip[[#This Row],[Datum]])-1,2),RIGHT(YEAR(jaar_zip[[#This Row],[Datum]]),2))&amp;"-"&amp; TEXT(WEEKNUM(jaar_zip[[#This Row],[Datum]],21),"00")</f>
        <v>24-10</v>
      </c>
      <c r="L4452" s="101">
        <f>MONTH(jaar_zip[[#This Row],[Datum]])</f>
        <v>3</v>
      </c>
      <c r="M4452" s="101">
        <f>IF(ISNUMBER(jaar_zip[[#This Row],[etmaaltemperatuur]]),IF(jaar_zip[[#This Row],[etmaaltemperatuur]]&lt;stookgrens,stookgrens-jaar_zip[[#This Row],[etmaaltemperatuur]],0),"")</f>
        <v>15</v>
      </c>
      <c r="N4452" s="101">
        <f>IF(ISNUMBER(jaar_zip[[#This Row],[graaddagen]]),IF(OR(MONTH(jaar_zip[[#This Row],[Datum]])=1,MONTH(jaar_zip[[#This Row],[Datum]])=2,MONTH(jaar_zip[[#This Row],[Datum]])=11,MONTH(jaar_zip[[#This Row],[Datum]])=12),1.1,IF(OR(MONTH(jaar_zip[[#This Row],[Datum]])=3,MONTH(jaar_zip[[#This Row],[Datum]])=10),1,0.8))*jaar_zip[[#This Row],[graaddagen]],"")</f>
        <v>15</v>
      </c>
      <c r="O4452" s="101">
        <f>IF(ISNUMBER(jaar_zip[[#This Row],[etmaaltemperatuur]]),IF(jaar_zip[[#This Row],[etmaaltemperatuur]]&gt;stookgrens,jaar_zip[[#This Row],[etmaaltemperatuur]]-stookgrens,0),"")</f>
        <v>0</v>
      </c>
    </row>
    <row r="4453" spans="1:15" x14ac:dyDescent="0.25">
      <c r="A4453">
        <v>280</v>
      </c>
      <c r="B4453">
        <v>20240308</v>
      </c>
      <c r="C4453">
        <v>5.0999999999999996</v>
      </c>
      <c r="D4453">
        <v>4.0999999999999996</v>
      </c>
      <c r="E4453">
        <v>1308</v>
      </c>
      <c r="F4453">
        <v>0</v>
      </c>
      <c r="G4453">
        <v>1014.8</v>
      </c>
      <c r="H4453">
        <v>71</v>
      </c>
      <c r="I4453" s="101" t="s">
        <v>28</v>
      </c>
      <c r="J4453" s="1">
        <f>DATEVALUE(RIGHT(jaar_zip[[#This Row],[YYYYMMDD]],2)&amp;"-"&amp;MID(jaar_zip[[#This Row],[YYYYMMDD]],5,2)&amp;"-"&amp;LEFT(jaar_zip[[#This Row],[YYYYMMDD]],4))</f>
        <v>45359</v>
      </c>
      <c r="K4453" s="101" t="str">
        <f>IF(AND(VALUE(MONTH(jaar_zip[[#This Row],[Datum]]))=1,VALUE(WEEKNUM(jaar_zip[[#This Row],[Datum]],21))&gt;51),RIGHT(YEAR(jaar_zip[[#This Row],[Datum]])-1,2),RIGHT(YEAR(jaar_zip[[#This Row],[Datum]]),2))&amp;"-"&amp; TEXT(WEEKNUM(jaar_zip[[#This Row],[Datum]],21),"00")</f>
        <v>24-10</v>
      </c>
      <c r="L4453" s="101">
        <f>MONTH(jaar_zip[[#This Row],[Datum]])</f>
        <v>3</v>
      </c>
      <c r="M4453" s="101">
        <f>IF(ISNUMBER(jaar_zip[[#This Row],[etmaaltemperatuur]]),IF(jaar_zip[[#This Row],[etmaaltemperatuur]]&lt;stookgrens,stookgrens-jaar_zip[[#This Row],[etmaaltemperatuur]],0),"")</f>
        <v>13.9</v>
      </c>
      <c r="N4453" s="101">
        <f>IF(ISNUMBER(jaar_zip[[#This Row],[graaddagen]]),IF(OR(MONTH(jaar_zip[[#This Row],[Datum]])=1,MONTH(jaar_zip[[#This Row],[Datum]])=2,MONTH(jaar_zip[[#This Row],[Datum]])=11,MONTH(jaar_zip[[#This Row],[Datum]])=12),1.1,IF(OR(MONTH(jaar_zip[[#This Row],[Datum]])=3,MONTH(jaar_zip[[#This Row],[Datum]])=10),1,0.8))*jaar_zip[[#This Row],[graaddagen]],"")</f>
        <v>13.9</v>
      </c>
      <c r="O4453" s="101">
        <f>IF(ISNUMBER(jaar_zip[[#This Row],[etmaaltemperatuur]]),IF(jaar_zip[[#This Row],[etmaaltemperatuur]]&gt;stookgrens,jaar_zip[[#This Row],[etmaaltemperatuur]]-stookgrens,0),"")</f>
        <v>0</v>
      </c>
    </row>
    <row r="4454" spans="1:15" x14ac:dyDescent="0.25">
      <c r="A4454">
        <v>280</v>
      </c>
      <c r="B4454">
        <v>20240309</v>
      </c>
      <c r="C4454">
        <v>5</v>
      </c>
      <c r="D4454">
        <v>5.4</v>
      </c>
      <c r="E4454">
        <v>1234</v>
      </c>
      <c r="F4454">
        <v>0</v>
      </c>
      <c r="G4454">
        <v>1004</v>
      </c>
      <c r="H4454">
        <v>72</v>
      </c>
      <c r="I4454" s="101" t="s">
        <v>28</v>
      </c>
      <c r="J4454" s="1">
        <f>DATEVALUE(RIGHT(jaar_zip[[#This Row],[YYYYMMDD]],2)&amp;"-"&amp;MID(jaar_zip[[#This Row],[YYYYMMDD]],5,2)&amp;"-"&amp;LEFT(jaar_zip[[#This Row],[YYYYMMDD]],4))</f>
        <v>45360</v>
      </c>
      <c r="K4454" s="101" t="str">
        <f>IF(AND(VALUE(MONTH(jaar_zip[[#This Row],[Datum]]))=1,VALUE(WEEKNUM(jaar_zip[[#This Row],[Datum]],21))&gt;51),RIGHT(YEAR(jaar_zip[[#This Row],[Datum]])-1,2),RIGHT(YEAR(jaar_zip[[#This Row],[Datum]]),2))&amp;"-"&amp; TEXT(WEEKNUM(jaar_zip[[#This Row],[Datum]],21),"00")</f>
        <v>24-10</v>
      </c>
      <c r="L4454" s="101">
        <f>MONTH(jaar_zip[[#This Row],[Datum]])</f>
        <v>3</v>
      </c>
      <c r="M4454" s="101">
        <f>IF(ISNUMBER(jaar_zip[[#This Row],[etmaaltemperatuur]]),IF(jaar_zip[[#This Row],[etmaaltemperatuur]]&lt;stookgrens,stookgrens-jaar_zip[[#This Row],[etmaaltemperatuur]],0),"")</f>
        <v>12.6</v>
      </c>
      <c r="N4454" s="101">
        <f>IF(ISNUMBER(jaar_zip[[#This Row],[graaddagen]]),IF(OR(MONTH(jaar_zip[[#This Row],[Datum]])=1,MONTH(jaar_zip[[#This Row],[Datum]])=2,MONTH(jaar_zip[[#This Row],[Datum]])=11,MONTH(jaar_zip[[#This Row],[Datum]])=12),1.1,IF(OR(MONTH(jaar_zip[[#This Row],[Datum]])=3,MONTH(jaar_zip[[#This Row],[Datum]])=10),1,0.8))*jaar_zip[[#This Row],[graaddagen]],"")</f>
        <v>12.6</v>
      </c>
      <c r="O4454" s="101">
        <f>IF(ISNUMBER(jaar_zip[[#This Row],[etmaaltemperatuur]]),IF(jaar_zip[[#This Row],[etmaaltemperatuur]]&gt;stookgrens,jaar_zip[[#This Row],[etmaaltemperatuur]]-stookgrens,0),"")</f>
        <v>0</v>
      </c>
    </row>
    <row r="4455" spans="1:15" x14ac:dyDescent="0.25">
      <c r="A4455">
        <v>280</v>
      </c>
      <c r="B4455">
        <v>20240310</v>
      </c>
      <c r="C4455">
        <v>6.5</v>
      </c>
      <c r="D4455">
        <v>7</v>
      </c>
      <c r="E4455">
        <v>1047</v>
      </c>
      <c r="F4455">
        <v>0</v>
      </c>
      <c r="G4455">
        <v>1000.3</v>
      </c>
      <c r="H4455">
        <v>79</v>
      </c>
      <c r="I4455" s="101" t="s">
        <v>28</v>
      </c>
      <c r="J4455" s="1">
        <f>DATEVALUE(RIGHT(jaar_zip[[#This Row],[YYYYMMDD]],2)&amp;"-"&amp;MID(jaar_zip[[#This Row],[YYYYMMDD]],5,2)&amp;"-"&amp;LEFT(jaar_zip[[#This Row],[YYYYMMDD]],4))</f>
        <v>45361</v>
      </c>
      <c r="K4455" s="101" t="str">
        <f>IF(AND(VALUE(MONTH(jaar_zip[[#This Row],[Datum]]))=1,VALUE(WEEKNUM(jaar_zip[[#This Row],[Datum]],21))&gt;51),RIGHT(YEAR(jaar_zip[[#This Row],[Datum]])-1,2),RIGHT(YEAR(jaar_zip[[#This Row],[Datum]]),2))&amp;"-"&amp; TEXT(WEEKNUM(jaar_zip[[#This Row],[Datum]],21),"00")</f>
        <v>24-10</v>
      </c>
      <c r="L4455" s="101">
        <f>MONTH(jaar_zip[[#This Row],[Datum]])</f>
        <v>3</v>
      </c>
      <c r="M4455" s="101">
        <f>IF(ISNUMBER(jaar_zip[[#This Row],[etmaaltemperatuur]]),IF(jaar_zip[[#This Row],[etmaaltemperatuur]]&lt;stookgrens,stookgrens-jaar_zip[[#This Row],[etmaaltemperatuur]],0),"")</f>
        <v>11</v>
      </c>
      <c r="N4455" s="101">
        <f>IF(ISNUMBER(jaar_zip[[#This Row],[graaddagen]]),IF(OR(MONTH(jaar_zip[[#This Row],[Datum]])=1,MONTH(jaar_zip[[#This Row],[Datum]])=2,MONTH(jaar_zip[[#This Row],[Datum]])=11,MONTH(jaar_zip[[#This Row],[Datum]])=12),1.1,IF(OR(MONTH(jaar_zip[[#This Row],[Datum]])=3,MONTH(jaar_zip[[#This Row],[Datum]])=10),1,0.8))*jaar_zip[[#This Row],[graaddagen]],"")</f>
        <v>11</v>
      </c>
      <c r="O4455" s="101">
        <f>IF(ISNUMBER(jaar_zip[[#This Row],[etmaaltemperatuur]]),IF(jaar_zip[[#This Row],[etmaaltemperatuur]]&gt;stookgrens,jaar_zip[[#This Row],[etmaaltemperatuur]]-stookgrens,0),"")</f>
        <v>0</v>
      </c>
    </row>
    <row r="4456" spans="1:15" x14ac:dyDescent="0.25">
      <c r="A4456">
        <v>280</v>
      </c>
      <c r="B4456">
        <v>20240311</v>
      </c>
      <c r="C4456">
        <v>3.5</v>
      </c>
      <c r="D4456">
        <v>7.4</v>
      </c>
      <c r="E4456">
        <v>374</v>
      </c>
      <c r="F4456">
        <v>0.3</v>
      </c>
      <c r="G4456">
        <v>1003</v>
      </c>
      <c r="H4456">
        <v>87</v>
      </c>
      <c r="I4456" s="101" t="s">
        <v>28</v>
      </c>
      <c r="J4456" s="1">
        <f>DATEVALUE(RIGHT(jaar_zip[[#This Row],[YYYYMMDD]],2)&amp;"-"&amp;MID(jaar_zip[[#This Row],[YYYYMMDD]],5,2)&amp;"-"&amp;LEFT(jaar_zip[[#This Row],[YYYYMMDD]],4))</f>
        <v>45362</v>
      </c>
      <c r="K4456" s="101" t="str">
        <f>IF(AND(VALUE(MONTH(jaar_zip[[#This Row],[Datum]]))=1,VALUE(WEEKNUM(jaar_zip[[#This Row],[Datum]],21))&gt;51),RIGHT(YEAR(jaar_zip[[#This Row],[Datum]])-1,2),RIGHT(YEAR(jaar_zip[[#This Row],[Datum]]),2))&amp;"-"&amp; TEXT(WEEKNUM(jaar_zip[[#This Row],[Datum]],21),"00")</f>
        <v>24-11</v>
      </c>
      <c r="L4456" s="101">
        <f>MONTH(jaar_zip[[#This Row],[Datum]])</f>
        <v>3</v>
      </c>
      <c r="M4456" s="101">
        <f>IF(ISNUMBER(jaar_zip[[#This Row],[etmaaltemperatuur]]),IF(jaar_zip[[#This Row],[etmaaltemperatuur]]&lt;stookgrens,stookgrens-jaar_zip[[#This Row],[etmaaltemperatuur]],0),"")</f>
        <v>10.6</v>
      </c>
      <c r="N4456" s="101">
        <f>IF(ISNUMBER(jaar_zip[[#This Row],[graaddagen]]),IF(OR(MONTH(jaar_zip[[#This Row],[Datum]])=1,MONTH(jaar_zip[[#This Row],[Datum]])=2,MONTH(jaar_zip[[#This Row],[Datum]])=11,MONTH(jaar_zip[[#This Row],[Datum]])=12),1.1,IF(OR(MONTH(jaar_zip[[#This Row],[Datum]])=3,MONTH(jaar_zip[[#This Row],[Datum]])=10),1,0.8))*jaar_zip[[#This Row],[graaddagen]],"")</f>
        <v>10.6</v>
      </c>
      <c r="O4456" s="101">
        <f>IF(ISNUMBER(jaar_zip[[#This Row],[etmaaltemperatuur]]),IF(jaar_zip[[#This Row],[etmaaltemperatuur]]&gt;stookgrens,jaar_zip[[#This Row],[etmaaltemperatuur]]-stookgrens,0),"")</f>
        <v>0</v>
      </c>
    </row>
    <row r="4457" spans="1:15" x14ac:dyDescent="0.25">
      <c r="A4457">
        <v>280</v>
      </c>
      <c r="B4457">
        <v>20240312</v>
      </c>
      <c r="C4457">
        <v>3</v>
      </c>
      <c r="D4457">
        <v>7.2</v>
      </c>
      <c r="E4457">
        <v>260</v>
      </c>
      <c r="F4457">
        <v>0</v>
      </c>
      <c r="G4457">
        <v>1012.1</v>
      </c>
      <c r="H4457">
        <v>93</v>
      </c>
      <c r="I4457" s="101" t="s">
        <v>28</v>
      </c>
      <c r="J4457" s="1">
        <f>DATEVALUE(RIGHT(jaar_zip[[#This Row],[YYYYMMDD]],2)&amp;"-"&amp;MID(jaar_zip[[#This Row],[YYYYMMDD]],5,2)&amp;"-"&amp;LEFT(jaar_zip[[#This Row],[YYYYMMDD]],4))</f>
        <v>45363</v>
      </c>
      <c r="K4457" s="101" t="str">
        <f>IF(AND(VALUE(MONTH(jaar_zip[[#This Row],[Datum]]))=1,VALUE(WEEKNUM(jaar_zip[[#This Row],[Datum]],21))&gt;51),RIGHT(YEAR(jaar_zip[[#This Row],[Datum]])-1,2),RIGHT(YEAR(jaar_zip[[#This Row],[Datum]]),2))&amp;"-"&amp; TEXT(WEEKNUM(jaar_zip[[#This Row],[Datum]],21),"00")</f>
        <v>24-11</v>
      </c>
      <c r="L4457" s="101">
        <f>MONTH(jaar_zip[[#This Row],[Datum]])</f>
        <v>3</v>
      </c>
      <c r="M4457" s="101">
        <f>IF(ISNUMBER(jaar_zip[[#This Row],[etmaaltemperatuur]]),IF(jaar_zip[[#This Row],[etmaaltemperatuur]]&lt;stookgrens,stookgrens-jaar_zip[[#This Row],[etmaaltemperatuur]],0),"")</f>
        <v>10.8</v>
      </c>
      <c r="N4457" s="101">
        <f>IF(ISNUMBER(jaar_zip[[#This Row],[graaddagen]]),IF(OR(MONTH(jaar_zip[[#This Row],[Datum]])=1,MONTH(jaar_zip[[#This Row],[Datum]])=2,MONTH(jaar_zip[[#This Row],[Datum]])=11,MONTH(jaar_zip[[#This Row],[Datum]])=12),1.1,IF(OR(MONTH(jaar_zip[[#This Row],[Datum]])=3,MONTH(jaar_zip[[#This Row],[Datum]])=10),1,0.8))*jaar_zip[[#This Row],[graaddagen]],"")</f>
        <v>10.8</v>
      </c>
      <c r="O4457" s="101">
        <f>IF(ISNUMBER(jaar_zip[[#This Row],[etmaaltemperatuur]]),IF(jaar_zip[[#This Row],[etmaaltemperatuur]]&gt;stookgrens,jaar_zip[[#This Row],[etmaaltemperatuur]]-stookgrens,0),"")</f>
        <v>0</v>
      </c>
    </row>
    <row r="4458" spans="1:15" x14ac:dyDescent="0.25">
      <c r="A4458">
        <v>280</v>
      </c>
      <c r="B4458">
        <v>20240313</v>
      </c>
      <c r="C4458">
        <v>4.7</v>
      </c>
      <c r="D4458">
        <v>9.5</v>
      </c>
      <c r="E4458">
        <v>285</v>
      </c>
      <c r="F4458">
        <v>-0.1</v>
      </c>
      <c r="G4458">
        <v>1012.7</v>
      </c>
      <c r="H4458">
        <v>90</v>
      </c>
      <c r="I4458" s="101" t="s">
        <v>28</v>
      </c>
      <c r="J4458" s="1">
        <f>DATEVALUE(RIGHT(jaar_zip[[#This Row],[YYYYMMDD]],2)&amp;"-"&amp;MID(jaar_zip[[#This Row],[YYYYMMDD]],5,2)&amp;"-"&amp;LEFT(jaar_zip[[#This Row],[YYYYMMDD]],4))</f>
        <v>45364</v>
      </c>
      <c r="K4458" s="101" t="str">
        <f>IF(AND(VALUE(MONTH(jaar_zip[[#This Row],[Datum]]))=1,VALUE(WEEKNUM(jaar_zip[[#This Row],[Datum]],21))&gt;51),RIGHT(YEAR(jaar_zip[[#This Row],[Datum]])-1,2),RIGHT(YEAR(jaar_zip[[#This Row],[Datum]]),2))&amp;"-"&amp; TEXT(WEEKNUM(jaar_zip[[#This Row],[Datum]],21),"00")</f>
        <v>24-11</v>
      </c>
      <c r="L4458" s="101">
        <f>MONTH(jaar_zip[[#This Row],[Datum]])</f>
        <v>3</v>
      </c>
      <c r="M4458" s="101">
        <f>IF(ISNUMBER(jaar_zip[[#This Row],[etmaaltemperatuur]]),IF(jaar_zip[[#This Row],[etmaaltemperatuur]]&lt;stookgrens,stookgrens-jaar_zip[[#This Row],[etmaaltemperatuur]],0),"")</f>
        <v>8.5</v>
      </c>
      <c r="N4458" s="101">
        <f>IF(ISNUMBER(jaar_zip[[#This Row],[graaddagen]]),IF(OR(MONTH(jaar_zip[[#This Row],[Datum]])=1,MONTH(jaar_zip[[#This Row],[Datum]])=2,MONTH(jaar_zip[[#This Row],[Datum]])=11,MONTH(jaar_zip[[#This Row],[Datum]])=12),1.1,IF(OR(MONTH(jaar_zip[[#This Row],[Datum]])=3,MONTH(jaar_zip[[#This Row],[Datum]])=10),1,0.8))*jaar_zip[[#This Row],[graaddagen]],"")</f>
        <v>8.5</v>
      </c>
      <c r="O4458" s="101">
        <f>IF(ISNUMBER(jaar_zip[[#This Row],[etmaaltemperatuur]]),IF(jaar_zip[[#This Row],[etmaaltemperatuur]]&gt;stookgrens,jaar_zip[[#This Row],[etmaaltemperatuur]]-stookgrens,0),"")</f>
        <v>0</v>
      </c>
    </row>
    <row r="4459" spans="1:15" x14ac:dyDescent="0.25">
      <c r="A4459">
        <v>280</v>
      </c>
      <c r="B4459">
        <v>20240314</v>
      </c>
      <c r="C4459">
        <v>4.8</v>
      </c>
      <c r="D4459">
        <v>12.5</v>
      </c>
      <c r="E4459">
        <v>1084</v>
      </c>
      <c r="F4459">
        <v>-0.1</v>
      </c>
      <c r="G4459">
        <v>1009.5</v>
      </c>
      <c r="H4459">
        <v>77</v>
      </c>
      <c r="I4459" s="101" t="s">
        <v>28</v>
      </c>
      <c r="J4459" s="1">
        <f>DATEVALUE(RIGHT(jaar_zip[[#This Row],[YYYYMMDD]],2)&amp;"-"&amp;MID(jaar_zip[[#This Row],[YYYYMMDD]],5,2)&amp;"-"&amp;LEFT(jaar_zip[[#This Row],[YYYYMMDD]],4))</f>
        <v>45365</v>
      </c>
      <c r="K4459" s="101" t="str">
        <f>IF(AND(VALUE(MONTH(jaar_zip[[#This Row],[Datum]]))=1,VALUE(WEEKNUM(jaar_zip[[#This Row],[Datum]],21))&gt;51),RIGHT(YEAR(jaar_zip[[#This Row],[Datum]])-1,2),RIGHT(YEAR(jaar_zip[[#This Row],[Datum]]),2))&amp;"-"&amp; TEXT(WEEKNUM(jaar_zip[[#This Row],[Datum]],21),"00")</f>
        <v>24-11</v>
      </c>
      <c r="L4459" s="101">
        <f>MONTH(jaar_zip[[#This Row],[Datum]])</f>
        <v>3</v>
      </c>
      <c r="M4459" s="101">
        <f>IF(ISNUMBER(jaar_zip[[#This Row],[etmaaltemperatuur]]),IF(jaar_zip[[#This Row],[etmaaltemperatuur]]&lt;stookgrens,stookgrens-jaar_zip[[#This Row],[etmaaltemperatuur]],0),"")</f>
        <v>5.5</v>
      </c>
      <c r="N4459" s="101">
        <f>IF(ISNUMBER(jaar_zip[[#This Row],[graaddagen]]),IF(OR(MONTH(jaar_zip[[#This Row],[Datum]])=1,MONTH(jaar_zip[[#This Row],[Datum]])=2,MONTH(jaar_zip[[#This Row],[Datum]])=11,MONTH(jaar_zip[[#This Row],[Datum]])=12),1.1,IF(OR(MONTH(jaar_zip[[#This Row],[Datum]])=3,MONTH(jaar_zip[[#This Row],[Datum]])=10),1,0.8))*jaar_zip[[#This Row],[graaddagen]],"")</f>
        <v>5.5</v>
      </c>
      <c r="O4459" s="101">
        <f>IF(ISNUMBER(jaar_zip[[#This Row],[etmaaltemperatuur]]),IF(jaar_zip[[#This Row],[etmaaltemperatuur]]&gt;stookgrens,jaar_zip[[#This Row],[etmaaltemperatuur]]-stookgrens,0),"")</f>
        <v>0</v>
      </c>
    </row>
    <row r="4460" spans="1:15" x14ac:dyDescent="0.25">
      <c r="A4460">
        <v>280</v>
      </c>
      <c r="B4460">
        <v>20240315</v>
      </c>
      <c r="C4460">
        <v>6.6</v>
      </c>
      <c r="D4460">
        <v>12.4</v>
      </c>
      <c r="E4460">
        <v>622</v>
      </c>
      <c r="F4460">
        <v>1.5</v>
      </c>
      <c r="G4460">
        <v>1005.4</v>
      </c>
      <c r="H4460">
        <v>81</v>
      </c>
      <c r="I4460" s="101" t="s">
        <v>28</v>
      </c>
      <c r="J4460" s="1">
        <f>DATEVALUE(RIGHT(jaar_zip[[#This Row],[YYYYMMDD]],2)&amp;"-"&amp;MID(jaar_zip[[#This Row],[YYYYMMDD]],5,2)&amp;"-"&amp;LEFT(jaar_zip[[#This Row],[YYYYMMDD]],4))</f>
        <v>45366</v>
      </c>
      <c r="K4460" s="101" t="str">
        <f>IF(AND(VALUE(MONTH(jaar_zip[[#This Row],[Datum]]))=1,VALUE(WEEKNUM(jaar_zip[[#This Row],[Datum]],21))&gt;51),RIGHT(YEAR(jaar_zip[[#This Row],[Datum]])-1,2),RIGHT(YEAR(jaar_zip[[#This Row],[Datum]]),2))&amp;"-"&amp; TEXT(WEEKNUM(jaar_zip[[#This Row],[Datum]],21),"00")</f>
        <v>24-11</v>
      </c>
      <c r="L4460" s="101">
        <f>MONTH(jaar_zip[[#This Row],[Datum]])</f>
        <v>3</v>
      </c>
      <c r="M4460" s="101">
        <f>IF(ISNUMBER(jaar_zip[[#This Row],[etmaaltemperatuur]]),IF(jaar_zip[[#This Row],[etmaaltemperatuur]]&lt;stookgrens,stookgrens-jaar_zip[[#This Row],[etmaaltemperatuur]],0),"")</f>
        <v>5.6</v>
      </c>
      <c r="N4460" s="101">
        <f>IF(ISNUMBER(jaar_zip[[#This Row],[graaddagen]]),IF(OR(MONTH(jaar_zip[[#This Row],[Datum]])=1,MONTH(jaar_zip[[#This Row],[Datum]])=2,MONTH(jaar_zip[[#This Row],[Datum]])=11,MONTH(jaar_zip[[#This Row],[Datum]])=12),1.1,IF(OR(MONTH(jaar_zip[[#This Row],[Datum]])=3,MONTH(jaar_zip[[#This Row],[Datum]])=10),1,0.8))*jaar_zip[[#This Row],[graaddagen]],"")</f>
        <v>5.6</v>
      </c>
      <c r="O4460" s="101">
        <f>IF(ISNUMBER(jaar_zip[[#This Row],[etmaaltemperatuur]]),IF(jaar_zip[[#This Row],[etmaaltemperatuur]]&gt;stookgrens,jaar_zip[[#This Row],[etmaaltemperatuur]]-stookgrens,0),"")</f>
        <v>0</v>
      </c>
    </row>
    <row r="4461" spans="1:15" x14ac:dyDescent="0.25">
      <c r="A4461">
        <v>280</v>
      </c>
      <c r="B4461">
        <v>20240316</v>
      </c>
      <c r="C4461">
        <v>4.0999999999999996</v>
      </c>
      <c r="D4461">
        <v>6.9</v>
      </c>
      <c r="E4461">
        <v>971</v>
      </c>
      <c r="F4461">
        <v>1.1000000000000001</v>
      </c>
      <c r="G4461">
        <v>1017.9</v>
      </c>
      <c r="H4461">
        <v>80</v>
      </c>
      <c r="I4461" s="101" t="s">
        <v>28</v>
      </c>
      <c r="J4461" s="1">
        <f>DATEVALUE(RIGHT(jaar_zip[[#This Row],[YYYYMMDD]],2)&amp;"-"&amp;MID(jaar_zip[[#This Row],[YYYYMMDD]],5,2)&amp;"-"&amp;LEFT(jaar_zip[[#This Row],[YYYYMMDD]],4))</f>
        <v>45367</v>
      </c>
      <c r="K4461" s="101" t="str">
        <f>IF(AND(VALUE(MONTH(jaar_zip[[#This Row],[Datum]]))=1,VALUE(WEEKNUM(jaar_zip[[#This Row],[Datum]],21))&gt;51),RIGHT(YEAR(jaar_zip[[#This Row],[Datum]])-1,2),RIGHT(YEAR(jaar_zip[[#This Row],[Datum]]),2))&amp;"-"&amp; TEXT(WEEKNUM(jaar_zip[[#This Row],[Datum]],21),"00")</f>
        <v>24-11</v>
      </c>
      <c r="L4461" s="101">
        <f>MONTH(jaar_zip[[#This Row],[Datum]])</f>
        <v>3</v>
      </c>
      <c r="M4461" s="101">
        <f>IF(ISNUMBER(jaar_zip[[#This Row],[etmaaltemperatuur]]),IF(jaar_zip[[#This Row],[etmaaltemperatuur]]&lt;stookgrens,stookgrens-jaar_zip[[#This Row],[etmaaltemperatuur]],0),"")</f>
        <v>11.1</v>
      </c>
      <c r="N4461" s="101">
        <f>IF(ISNUMBER(jaar_zip[[#This Row],[graaddagen]]),IF(OR(MONTH(jaar_zip[[#This Row],[Datum]])=1,MONTH(jaar_zip[[#This Row],[Datum]])=2,MONTH(jaar_zip[[#This Row],[Datum]])=11,MONTH(jaar_zip[[#This Row],[Datum]])=12),1.1,IF(OR(MONTH(jaar_zip[[#This Row],[Datum]])=3,MONTH(jaar_zip[[#This Row],[Datum]])=10),1,0.8))*jaar_zip[[#This Row],[graaddagen]],"")</f>
        <v>11.1</v>
      </c>
      <c r="O4461" s="101">
        <f>IF(ISNUMBER(jaar_zip[[#This Row],[etmaaltemperatuur]]),IF(jaar_zip[[#This Row],[etmaaltemperatuur]]&gt;stookgrens,jaar_zip[[#This Row],[etmaaltemperatuur]]-stookgrens,0),"")</f>
        <v>0</v>
      </c>
    </row>
    <row r="4462" spans="1:15" x14ac:dyDescent="0.25">
      <c r="A4462">
        <v>280</v>
      </c>
      <c r="B4462">
        <v>20240317</v>
      </c>
      <c r="C4462">
        <v>3.1</v>
      </c>
      <c r="D4462">
        <v>7.3</v>
      </c>
      <c r="E4462">
        <v>687</v>
      </c>
      <c r="F4462">
        <v>0.5</v>
      </c>
      <c r="G4462">
        <v>1020.5</v>
      </c>
      <c r="H4462">
        <v>77</v>
      </c>
      <c r="I4462" s="101" t="s">
        <v>28</v>
      </c>
      <c r="J4462" s="1">
        <f>DATEVALUE(RIGHT(jaar_zip[[#This Row],[YYYYMMDD]],2)&amp;"-"&amp;MID(jaar_zip[[#This Row],[YYYYMMDD]],5,2)&amp;"-"&amp;LEFT(jaar_zip[[#This Row],[YYYYMMDD]],4))</f>
        <v>45368</v>
      </c>
      <c r="K4462" s="101" t="str">
        <f>IF(AND(VALUE(MONTH(jaar_zip[[#This Row],[Datum]]))=1,VALUE(WEEKNUM(jaar_zip[[#This Row],[Datum]],21))&gt;51),RIGHT(YEAR(jaar_zip[[#This Row],[Datum]])-1,2),RIGHT(YEAR(jaar_zip[[#This Row],[Datum]]),2))&amp;"-"&amp; TEXT(WEEKNUM(jaar_zip[[#This Row],[Datum]],21),"00")</f>
        <v>24-11</v>
      </c>
      <c r="L4462" s="101">
        <f>MONTH(jaar_zip[[#This Row],[Datum]])</f>
        <v>3</v>
      </c>
      <c r="M4462" s="101">
        <f>IF(ISNUMBER(jaar_zip[[#This Row],[etmaaltemperatuur]]),IF(jaar_zip[[#This Row],[etmaaltemperatuur]]&lt;stookgrens,stookgrens-jaar_zip[[#This Row],[etmaaltemperatuur]],0),"")</f>
        <v>10.7</v>
      </c>
      <c r="N4462" s="101">
        <f>IF(ISNUMBER(jaar_zip[[#This Row],[graaddagen]]),IF(OR(MONTH(jaar_zip[[#This Row],[Datum]])=1,MONTH(jaar_zip[[#This Row],[Datum]])=2,MONTH(jaar_zip[[#This Row],[Datum]])=11,MONTH(jaar_zip[[#This Row],[Datum]])=12),1.1,IF(OR(MONTH(jaar_zip[[#This Row],[Datum]])=3,MONTH(jaar_zip[[#This Row],[Datum]])=10),1,0.8))*jaar_zip[[#This Row],[graaddagen]],"")</f>
        <v>10.7</v>
      </c>
      <c r="O4462" s="101">
        <f>IF(ISNUMBER(jaar_zip[[#This Row],[etmaaltemperatuur]]),IF(jaar_zip[[#This Row],[etmaaltemperatuur]]&gt;stookgrens,jaar_zip[[#This Row],[etmaaltemperatuur]]-stookgrens,0),"")</f>
        <v>0</v>
      </c>
    </row>
    <row r="4463" spans="1:15" x14ac:dyDescent="0.25">
      <c r="A4463">
        <v>280</v>
      </c>
      <c r="B4463">
        <v>20240318</v>
      </c>
      <c r="C4463">
        <v>2.1</v>
      </c>
      <c r="D4463">
        <v>7.9</v>
      </c>
      <c r="E4463">
        <v>507</v>
      </c>
      <c r="F4463">
        <v>1.3</v>
      </c>
      <c r="G4463">
        <v>1015.8</v>
      </c>
      <c r="H4463">
        <v>90</v>
      </c>
      <c r="I4463" s="101" t="s">
        <v>28</v>
      </c>
      <c r="J4463" s="1">
        <f>DATEVALUE(RIGHT(jaar_zip[[#This Row],[YYYYMMDD]],2)&amp;"-"&amp;MID(jaar_zip[[#This Row],[YYYYMMDD]],5,2)&amp;"-"&amp;LEFT(jaar_zip[[#This Row],[YYYYMMDD]],4))</f>
        <v>45369</v>
      </c>
      <c r="K4463" s="101" t="str">
        <f>IF(AND(VALUE(MONTH(jaar_zip[[#This Row],[Datum]]))=1,VALUE(WEEKNUM(jaar_zip[[#This Row],[Datum]],21))&gt;51),RIGHT(YEAR(jaar_zip[[#This Row],[Datum]])-1,2),RIGHT(YEAR(jaar_zip[[#This Row],[Datum]]),2))&amp;"-"&amp; TEXT(WEEKNUM(jaar_zip[[#This Row],[Datum]],21),"00")</f>
        <v>24-12</v>
      </c>
      <c r="L4463" s="101">
        <f>MONTH(jaar_zip[[#This Row],[Datum]])</f>
        <v>3</v>
      </c>
      <c r="M4463" s="101">
        <f>IF(ISNUMBER(jaar_zip[[#This Row],[etmaaltemperatuur]]),IF(jaar_zip[[#This Row],[etmaaltemperatuur]]&lt;stookgrens,stookgrens-jaar_zip[[#This Row],[etmaaltemperatuur]],0),"")</f>
        <v>10.1</v>
      </c>
      <c r="N4463" s="101">
        <f>IF(ISNUMBER(jaar_zip[[#This Row],[graaddagen]]),IF(OR(MONTH(jaar_zip[[#This Row],[Datum]])=1,MONTH(jaar_zip[[#This Row],[Datum]])=2,MONTH(jaar_zip[[#This Row],[Datum]])=11,MONTH(jaar_zip[[#This Row],[Datum]])=12),1.1,IF(OR(MONTH(jaar_zip[[#This Row],[Datum]])=3,MONTH(jaar_zip[[#This Row],[Datum]])=10),1,0.8))*jaar_zip[[#This Row],[graaddagen]],"")</f>
        <v>10.1</v>
      </c>
      <c r="O4463" s="101">
        <f>IF(ISNUMBER(jaar_zip[[#This Row],[etmaaltemperatuur]]),IF(jaar_zip[[#This Row],[etmaaltemperatuur]]&gt;stookgrens,jaar_zip[[#This Row],[etmaaltemperatuur]]-stookgrens,0),"")</f>
        <v>0</v>
      </c>
    </row>
    <row r="4464" spans="1:15" x14ac:dyDescent="0.25">
      <c r="A4464">
        <v>280</v>
      </c>
      <c r="B4464">
        <v>20240319</v>
      </c>
      <c r="C4464">
        <v>2.9</v>
      </c>
      <c r="D4464">
        <v>10.5</v>
      </c>
      <c r="E4464">
        <v>751</v>
      </c>
      <c r="F4464">
        <v>-0.1</v>
      </c>
      <c r="G4464">
        <v>1017.7</v>
      </c>
      <c r="H4464">
        <v>81</v>
      </c>
      <c r="I4464" s="101" t="s">
        <v>28</v>
      </c>
      <c r="J4464" s="1">
        <f>DATEVALUE(RIGHT(jaar_zip[[#This Row],[YYYYMMDD]],2)&amp;"-"&amp;MID(jaar_zip[[#This Row],[YYYYMMDD]],5,2)&amp;"-"&amp;LEFT(jaar_zip[[#This Row],[YYYYMMDD]],4))</f>
        <v>45370</v>
      </c>
      <c r="K4464" s="101" t="str">
        <f>IF(AND(VALUE(MONTH(jaar_zip[[#This Row],[Datum]]))=1,VALUE(WEEKNUM(jaar_zip[[#This Row],[Datum]],21))&gt;51),RIGHT(YEAR(jaar_zip[[#This Row],[Datum]])-1,2),RIGHT(YEAR(jaar_zip[[#This Row],[Datum]]),2))&amp;"-"&amp; TEXT(WEEKNUM(jaar_zip[[#This Row],[Datum]],21),"00")</f>
        <v>24-12</v>
      </c>
      <c r="L4464" s="101">
        <f>MONTH(jaar_zip[[#This Row],[Datum]])</f>
        <v>3</v>
      </c>
      <c r="M4464" s="101">
        <f>IF(ISNUMBER(jaar_zip[[#This Row],[etmaaltemperatuur]]),IF(jaar_zip[[#This Row],[etmaaltemperatuur]]&lt;stookgrens,stookgrens-jaar_zip[[#This Row],[etmaaltemperatuur]],0),"")</f>
        <v>7.5</v>
      </c>
      <c r="N4464" s="101">
        <f>IF(ISNUMBER(jaar_zip[[#This Row],[graaddagen]]),IF(OR(MONTH(jaar_zip[[#This Row],[Datum]])=1,MONTH(jaar_zip[[#This Row],[Datum]])=2,MONTH(jaar_zip[[#This Row],[Datum]])=11,MONTH(jaar_zip[[#This Row],[Datum]])=12),1.1,IF(OR(MONTH(jaar_zip[[#This Row],[Datum]])=3,MONTH(jaar_zip[[#This Row],[Datum]])=10),1,0.8))*jaar_zip[[#This Row],[graaddagen]],"")</f>
        <v>7.5</v>
      </c>
      <c r="O4464" s="101">
        <f>IF(ISNUMBER(jaar_zip[[#This Row],[etmaaltemperatuur]]),IF(jaar_zip[[#This Row],[etmaaltemperatuur]]&gt;stookgrens,jaar_zip[[#This Row],[etmaaltemperatuur]]-stookgrens,0),"")</f>
        <v>0</v>
      </c>
    </row>
    <row r="4465" spans="1:15" x14ac:dyDescent="0.25">
      <c r="A4465">
        <v>280</v>
      </c>
      <c r="B4465">
        <v>20240320</v>
      </c>
      <c r="C4465">
        <v>2</v>
      </c>
      <c r="D4465">
        <v>11.1</v>
      </c>
      <c r="E4465">
        <v>754</v>
      </c>
      <c r="F4465">
        <v>0.9</v>
      </c>
      <c r="G4465">
        <v>1018.9</v>
      </c>
      <c r="H4465">
        <v>87</v>
      </c>
      <c r="I4465" s="101" t="s">
        <v>28</v>
      </c>
      <c r="J4465" s="1">
        <f>DATEVALUE(RIGHT(jaar_zip[[#This Row],[YYYYMMDD]],2)&amp;"-"&amp;MID(jaar_zip[[#This Row],[YYYYMMDD]],5,2)&amp;"-"&amp;LEFT(jaar_zip[[#This Row],[YYYYMMDD]],4))</f>
        <v>45371</v>
      </c>
      <c r="K4465" s="101" t="str">
        <f>IF(AND(VALUE(MONTH(jaar_zip[[#This Row],[Datum]]))=1,VALUE(WEEKNUM(jaar_zip[[#This Row],[Datum]],21))&gt;51),RIGHT(YEAR(jaar_zip[[#This Row],[Datum]])-1,2),RIGHT(YEAR(jaar_zip[[#This Row],[Datum]]),2))&amp;"-"&amp; TEXT(WEEKNUM(jaar_zip[[#This Row],[Datum]],21),"00")</f>
        <v>24-12</v>
      </c>
      <c r="L4465" s="101">
        <f>MONTH(jaar_zip[[#This Row],[Datum]])</f>
        <v>3</v>
      </c>
      <c r="M4465" s="101">
        <f>IF(ISNUMBER(jaar_zip[[#This Row],[etmaaltemperatuur]]),IF(jaar_zip[[#This Row],[etmaaltemperatuur]]&lt;stookgrens,stookgrens-jaar_zip[[#This Row],[etmaaltemperatuur]],0),"")</f>
        <v>6.9</v>
      </c>
      <c r="N4465" s="101">
        <f>IF(ISNUMBER(jaar_zip[[#This Row],[graaddagen]]),IF(OR(MONTH(jaar_zip[[#This Row],[Datum]])=1,MONTH(jaar_zip[[#This Row],[Datum]])=2,MONTH(jaar_zip[[#This Row],[Datum]])=11,MONTH(jaar_zip[[#This Row],[Datum]])=12),1.1,IF(OR(MONTH(jaar_zip[[#This Row],[Datum]])=3,MONTH(jaar_zip[[#This Row],[Datum]])=10),1,0.8))*jaar_zip[[#This Row],[graaddagen]],"")</f>
        <v>6.9</v>
      </c>
      <c r="O4465" s="101">
        <f>IF(ISNUMBER(jaar_zip[[#This Row],[etmaaltemperatuur]]),IF(jaar_zip[[#This Row],[etmaaltemperatuur]]&gt;stookgrens,jaar_zip[[#This Row],[etmaaltemperatuur]]-stookgrens,0),"")</f>
        <v>0</v>
      </c>
    </row>
    <row r="4466" spans="1:15" x14ac:dyDescent="0.25">
      <c r="A4466">
        <v>280</v>
      </c>
      <c r="B4466">
        <v>20240321</v>
      </c>
      <c r="C4466">
        <v>4.5999999999999996</v>
      </c>
      <c r="D4466">
        <v>8.3000000000000007</v>
      </c>
      <c r="E4466">
        <v>532</v>
      </c>
      <c r="F4466">
        <v>1.6</v>
      </c>
      <c r="G4466">
        <v>1022.1</v>
      </c>
      <c r="H4466">
        <v>86</v>
      </c>
      <c r="I4466" s="101" t="s">
        <v>28</v>
      </c>
      <c r="J4466" s="1">
        <f>DATEVALUE(RIGHT(jaar_zip[[#This Row],[YYYYMMDD]],2)&amp;"-"&amp;MID(jaar_zip[[#This Row],[YYYYMMDD]],5,2)&amp;"-"&amp;LEFT(jaar_zip[[#This Row],[YYYYMMDD]],4))</f>
        <v>45372</v>
      </c>
      <c r="K4466" s="101" t="str">
        <f>IF(AND(VALUE(MONTH(jaar_zip[[#This Row],[Datum]]))=1,VALUE(WEEKNUM(jaar_zip[[#This Row],[Datum]],21))&gt;51),RIGHT(YEAR(jaar_zip[[#This Row],[Datum]])-1,2),RIGHT(YEAR(jaar_zip[[#This Row],[Datum]]),2))&amp;"-"&amp; TEXT(WEEKNUM(jaar_zip[[#This Row],[Datum]],21),"00")</f>
        <v>24-12</v>
      </c>
      <c r="L4466" s="101">
        <f>MONTH(jaar_zip[[#This Row],[Datum]])</f>
        <v>3</v>
      </c>
      <c r="M4466" s="101">
        <f>IF(ISNUMBER(jaar_zip[[#This Row],[etmaaltemperatuur]]),IF(jaar_zip[[#This Row],[etmaaltemperatuur]]&lt;stookgrens,stookgrens-jaar_zip[[#This Row],[etmaaltemperatuur]],0),"")</f>
        <v>9.6999999999999993</v>
      </c>
      <c r="N4466" s="101">
        <f>IF(ISNUMBER(jaar_zip[[#This Row],[graaddagen]]),IF(OR(MONTH(jaar_zip[[#This Row],[Datum]])=1,MONTH(jaar_zip[[#This Row],[Datum]])=2,MONTH(jaar_zip[[#This Row],[Datum]])=11,MONTH(jaar_zip[[#This Row],[Datum]])=12),1.1,IF(OR(MONTH(jaar_zip[[#This Row],[Datum]])=3,MONTH(jaar_zip[[#This Row],[Datum]])=10),1,0.8))*jaar_zip[[#This Row],[graaddagen]],"")</f>
        <v>9.6999999999999993</v>
      </c>
      <c r="O4466" s="101">
        <f>IF(ISNUMBER(jaar_zip[[#This Row],[etmaaltemperatuur]]),IF(jaar_zip[[#This Row],[etmaaltemperatuur]]&gt;stookgrens,jaar_zip[[#This Row],[etmaaltemperatuur]]-stookgrens,0),"")</f>
        <v>0</v>
      </c>
    </row>
    <row r="4467" spans="1:15" x14ac:dyDescent="0.25">
      <c r="A4467">
        <v>280</v>
      </c>
      <c r="B4467">
        <v>20240322</v>
      </c>
      <c r="C4467">
        <v>4.5999999999999996</v>
      </c>
      <c r="D4467">
        <v>8.6</v>
      </c>
      <c r="E4467">
        <v>347</v>
      </c>
      <c r="F4467">
        <v>3.2</v>
      </c>
      <c r="G4467">
        <v>1013.8</v>
      </c>
      <c r="H4467">
        <v>89</v>
      </c>
      <c r="I4467" s="101" t="s">
        <v>28</v>
      </c>
      <c r="J4467" s="1">
        <f>DATEVALUE(RIGHT(jaar_zip[[#This Row],[YYYYMMDD]],2)&amp;"-"&amp;MID(jaar_zip[[#This Row],[YYYYMMDD]],5,2)&amp;"-"&amp;LEFT(jaar_zip[[#This Row],[YYYYMMDD]],4))</f>
        <v>45373</v>
      </c>
      <c r="K4467" s="101" t="str">
        <f>IF(AND(VALUE(MONTH(jaar_zip[[#This Row],[Datum]]))=1,VALUE(WEEKNUM(jaar_zip[[#This Row],[Datum]],21))&gt;51),RIGHT(YEAR(jaar_zip[[#This Row],[Datum]])-1,2),RIGHT(YEAR(jaar_zip[[#This Row],[Datum]]),2))&amp;"-"&amp; TEXT(WEEKNUM(jaar_zip[[#This Row],[Datum]],21),"00")</f>
        <v>24-12</v>
      </c>
      <c r="L4467" s="101">
        <f>MONTH(jaar_zip[[#This Row],[Datum]])</f>
        <v>3</v>
      </c>
      <c r="M4467" s="101">
        <f>IF(ISNUMBER(jaar_zip[[#This Row],[etmaaltemperatuur]]),IF(jaar_zip[[#This Row],[etmaaltemperatuur]]&lt;stookgrens,stookgrens-jaar_zip[[#This Row],[etmaaltemperatuur]],0),"")</f>
        <v>9.4</v>
      </c>
      <c r="N4467" s="101">
        <f>IF(ISNUMBER(jaar_zip[[#This Row],[graaddagen]]),IF(OR(MONTH(jaar_zip[[#This Row],[Datum]])=1,MONTH(jaar_zip[[#This Row],[Datum]])=2,MONTH(jaar_zip[[#This Row],[Datum]])=11,MONTH(jaar_zip[[#This Row],[Datum]])=12),1.1,IF(OR(MONTH(jaar_zip[[#This Row],[Datum]])=3,MONTH(jaar_zip[[#This Row],[Datum]])=10),1,0.8))*jaar_zip[[#This Row],[graaddagen]],"")</f>
        <v>9.4</v>
      </c>
      <c r="O4467" s="101">
        <f>IF(ISNUMBER(jaar_zip[[#This Row],[etmaaltemperatuur]]),IF(jaar_zip[[#This Row],[etmaaltemperatuur]]&gt;stookgrens,jaar_zip[[#This Row],[etmaaltemperatuur]]-stookgrens,0),"")</f>
        <v>0</v>
      </c>
    </row>
    <row r="4468" spans="1:15" x14ac:dyDescent="0.25">
      <c r="A4468">
        <v>280</v>
      </c>
      <c r="B4468">
        <v>20240323</v>
      </c>
      <c r="C4468">
        <v>5.3</v>
      </c>
      <c r="D4468">
        <v>5</v>
      </c>
      <c r="E4468">
        <v>1122</v>
      </c>
      <c r="F4468">
        <v>2.7</v>
      </c>
      <c r="G4468">
        <v>1005.2</v>
      </c>
      <c r="H4468">
        <v>83</v>
      </c>
      <c r="I4468" s="101" t="s">
        <v>28</v>
      </c>
      <c r="J4468" s="1">
        <f>DATEVALUE(RIGHT(jaar_zip[[#This Row],[YYYYMMDD]],2)&amp;"-"&amp;MID(jaar_zip[[#This Row],[YYYYMMDD]],5,2)&amp;"-"&amp;LEFT(jaar_zip[[#This Row],[YYYYMMDD]],4))</f>
        <v>45374</v>
      </c>
      <c r="K4468" s="101" t="str">
        <f>IF(AND(VALUE(MONTH(jaar_zip[[#This Row],[Datum]]))=1,VALUE(WEEKNUM(jaar_zip[[#This Row],[Datum]],21))&gt;51),RIGHT(YEAR(jaar_zip[[#This Row],[Datum]])-1,2),RIGHT(YEAR(jaar_zip[[#This Row],[Datum]]),2))&amp;"-"&amp; TEXT(WEEKNUM(jaar_zip[[#This Row],[Datum]],21),"00")</f>
        <v>24-12</v>
      </c>
      <c r="L4468" s="101">
        <f>MONTH(jaar_zip[[#This Row],[Datum]])</f>
        <v>3</v>
      </c>
      <c r="M4468" s="101">
        <f>IF(ISNUMBER(jaar_zip[[#This Row],[etmaaltemperatuur]]),IF(jaar_zip[[#This Row],[etmaaltemperatuur]]&lt;stookgrens,stookgrens-jaar_zip[[#This Row],[etmaaltemperatuur]],0),"")</f>
        <v>13</v>
      </c>
      <c r="N4468" s="101">
        <f>IF(ISNUMBER(jaar_zip[[#This Row],[graaddagen]]),IF(OR(MONTH(jaar_zip[[#This Row],[Datum]])=1,MONTH(jaar_zip[[#This Row],[Datum]])=2,MONTH(jaar_zip[[#This Row],[Datum]])=11,MONTH(jaar_zip[[#This Row],[Datum]])=12),1.1,IF(OR(MONTH(jaar_zip[[#This Row],[Datum]])=3,MONTH(jaar_zip[[#This Row],[Datum]])=10),1,0.8))*jaar_zip[[#This Row],[graaddagen]],"")</f>
        <v>13</v>
      </c>
      <c r="O4468" s="101">
        <f>IF(ISNUMBER(jaar_zip[[#This Row],[etmaaltemperatuur]]),IF(jaar_zip[[#This Row],[etmaaltemperatuur]]&gt;stookgrens,jaar_zip[[#This Row],[etmaaltemperatuur]]-stookgrens,0),"")</f>
        <v>0</v>
      </c>
    </row>
    <row r="4469" spans="1:15" x14ac:dyDescent="0.25">
      <c r="A4469">
        <v>280</v>
      </c>
      <c r="B4469">
        <v>20240324</v>
      </c>
      <c r="C4469">
        <v>6.5</v>
      </c>
      <c r="D4469">
        <v>6.1</v>
      </c>
      <c r="E4469">
        <v>771</v>
      </c>
      <c r="F4469">
        <v>11.3</v>
      </c>
      <c r="G4469">
        <v>1000</v>
      </c>
      <c r="H4469">
        <v>86</v>
      </c>
      <c r="I4469" s="101" t="s">
        <v>28</v>
      </c>
      <c r="J4469" s="1">
        <f>DATEVALUE(RIGHT(jaar_zip[[#This Row],[YYYYMMDD]],2)&amp;"-"&amp;MID(jaar_zip[[#This Row],[YYYYMMDD]],5,2)&amp;"-"&amp;LEFT(jaar_zip[[#This Row],[YYYYMMDD]],4))</f>
        <v>45375</v>
      </c>
      <c r="K4469" s="101" t="str">
        <f>IF(AND(VALUE(MONTH(jaar_zip[[#This Row],[Datum]]))=1,VALUE(WEEKNUM(jaar_zip[[#This Row],[Datum]],21))&gt;51),RIGHT(YEAR(jaar_zip[[#This Row],[Datum]])-1,2),RIGHT(YEAR(jaar_zip[[#This Row],[Datum]]),2))&amp;"-"&amp; TEXT(WEEKNUM(jaar_zip[[#This Row],[Datum]],21),"00")</f>
        <v>24-12</v>
      </c>
      <c r="L4469" s="101">
        <f>MONTH(jaar_zip[[#This Row],[Datum]])</f>
        <v>3</v>
      </c>
      <c r="M4469" s="101">
        <f>IF(ISNUMBER(jaar_zip[[#This Row],[etmaaltemperatuur]]),IF(jaar_zip[[#This Row],[etmaaltemperatuur]]&lt;stookgrens,stookgrens-jaar_zip[[#This Row],[etmaaltemperatuur]],0),"")</f>
        <v>11.9</v>
      </c>
      <c r="N4469" s="101">
        <f>IF(ISNUMBER(jaar_zip[[#This Row],[graaddagen]]),IF(OR(MONTH(jaar_zip[[#This Row],[Datum]])=1,MONTH(jaar_zip[[#This Row],[Datum]])=2,MONTH(jaar_zip[[#This Row],[Datum]])=11,MONTH(jaar_zip[[#This Row],[Datum]])=12),1.1,IF(OR(MONTH(jaar_zip[[#This Row],[Datum]])=3,MONTH(jaar_zip[[#This Row],[Datum]])=10),1,0.8))*jaar_zip[[#This Row],[graaddagen]],"")</f>
        <v>11.9</v>
      </c>
      <c r="O4469" s="101">
        <f>IF(ISNUMBER(jaar_zip[[#This Row],[etmaaltemperatuur]]),IF(jaar_zip[[#This Row],[etmaaltemperatuur]]&gt;stookgrens,jaar_zip[[#This Row],[etmaaltemperatuur]]-stookgrens,0),"")</f>
        <v>0</v>
      </c>
    </row>
    <row r="4470" spans="1:15" x14ac:dyDescent="0.25">
      <c r="A4470">
        <v>280</v>
      </c>
      <c r="B4470">
        <v>20240325</v>
      </c>
      <c r="C4470">
        <v>2.5</v>
      </c>
      <c r="D4470">
        <v>6.5</v>
      </c>
      <c r="E4470">
        <v>1089</v>
      </c>
      <c r="F4470">
        <v>0.4</v>
      </c>
      <c r="G4470">
        <v>1004.4</v>
      </c>
      <c r="H4470">
        <v>78</v>
      </c>
      <c r="I4470" s="101" t="s">
        <v>28</v>
      </c>
      <c r="J4470" s="1">
        <f>DATEVALUE(RIGHT(jaar_zip[[#This Row],[YYYYMMDD]],2)&amp;"-"&amp;MID(jaar_zip[[#This Row],[YYYYMMDD]],5,2)&amp;"-"&amp;LEFT(jaar_zip[[#This Row],[YYYYMMDD]],4))</f>
        <v>45376</v>
      </c>
      <c r="K4470" s="101" t="str">
        <f>IF(AND(VALUE(MONTH(jaar_zip[[#This Row],[Datum]]))=1,VALUE(WEEKNUM(jaar_zip[[#This Row],[Datum]],21))&gt;51),RIGHT(YEAR(jaar_zip[[#This Row],[Datum]])-1,2),RIGHT(YEAR(jaar_zip[[#This Row],[Datum]]),2))&amp;"-"&amp; TEXT(WEEKNUM(jaar_zip[[#This Row],[Datum]],21),"00")</f>
        <v>24-13</v>
      </c>
      <c r="L4470" s="101">
        <f>MONTH(jaar_zip[[#This Row],[Datum]])</f>
        <v>3</v>
      </c>
      <c r="M4470" s="101">
        <f>IF(ISNUMBER(jaar_zip[[#This Row],[etmaaltemperatuur]]),IF(jaar_zip[[#This Row],[etmaaltemperatuur]]&lt;stookgrens,stookgrens-jaar_zip[[#This Row],[etmaaltemperatuur]],0),"")</f>
        <v>11.5</v>
      </c>
      <c r="N4470" s="101">
        <f>IF(ISNUMBER(jaar_zip[[#This Row],[graaddagen]]),IF(OR(MONTH(jaar_zip[[#This Row],[Datum]])=1,MONTH(jaar_zip[[#This Row],[Datum]])=2,MONTH(jaar_zip[[#This Row],[Datum]])=11,MONTH(jaar_zip[[#This Row],[Datum]])=12),1.1,IF(OR(MONTH(jaar_zip[[#This Row],[Datum]])=3,MONTH(jaar_zip[[#This Row],[Datum]])=10),1,0.8))*jaar_zip[[#This Row],[graaddagen]],"")</f>
        <v>11.5</v>
      </c>
      <c r="O4470" s="101">
        <f>IF(ISNUMBER(jaar_zip[[#This Row],[etmaaltemperatuur]]),IF(jaar_zip[[#This Row],[etmaaltemperatuur]]&gt;stookgrens,jaar_zip[[#This Row],[etmaaltemperatuur]]-stookgrens,0),"")</f>
        <v>0</v>
      </c>
    </row>
    <row r="4471" spans="1:15" x14ac:dyDescent="0.25">
      <c r="A4471">
        <v>280</v>
      </c>
      <c r="B4471">
        <v>20240326</v>
      </c>
      <c r="C4471">
        <v>3.4</v>
      </c>
      <c r="D4471">
        <v>7.7</v>
      </c>
      <c r="E4471">
        <v>1256</v>
      </c>
      <c r="F4471">
        <v>-0.1</v>
      </c>
      <c r="G4471">
        <v>992.5</v>
      </c>
      <c r="H4471">
        <v>70</v>
      </c>
      <c r="I4471" s="101" t="s">
        <v>28</v>
      </c>
      <c r="J4471" s="1">
        <f>DATEVALUE(RIGHT(jaar_zip[[#This Row],[YYYYMMDD]],2)&amp;"-"&amp;MID(jaar_zip[[#This Row],[YYYYMMDD]],5,2)&amp;"-"&amp;LEFT(jaar_zip[[#This Row],[YYYYMMDD]],4))</f>
        <v>45377</v>
      </c>
      <c r="K4471" s="101" t="str">
        <f>IF(AND(VALUE(MONTH(jaar_zip[[#This Row],[Datum]]))=1,VALUE(WEEKNUM(jaar_zip[[#This Row],[Datum]],21))&gt;51),RIGHT(YEAR(jaar_zip[[#This Row],[Datum]])-1,2),RIGHT(YEAR(jaar_zip[[#This Row],[Datum]]),2))&amp;"-"&amp; TEXT(WEEKNUM(jaar_zip[[#This Row],[Datum]],21),"00")</f>
        <v>24-13</v>
      </c>
      <c r="L4471" s="101">
        <f>MONTH(jaar_zip[[#This Row],[Datum]])</f>
        <v>3</v>
      </c>
      <c r="M4471" s="101">
        <f>IF(ISNUMBER(jaar_zip[[#This Row],[etmaaltemperatuur]]),IF(jaar_zip[[#This Row],[etmaaltemperatuur]]&lt;stookgrens,stookgrens-jaar_zip[[#This Row],[etmaaltemperatuur]],0),"")</f>
        <v>10.3</v>
      </c>
      <c r="N4471" s="101">
        <f>IF(ISNUMBER(jaar_zip[[#This Row],[graaddagen]]),IF(OR(MONTH(jaar_zip[[#This Row],[Datum]])=1,MONTH(jaar_zip[[#This Row],[Datum]])=2,MONTH(jaar_zip[[#This Row],[Datum]])=11,MONTH(jaar_zip[[#This Row],[Datum]])=12),1.1,IF(OR(MONTH(jaar_zip[[#This Row],[Datum]])=3,MONTH(jaar_zip[[#This Row],[Datum]])=10),1,0.8))*jaar_zip[[#This Row],[graaddagen]],"")</f>
        <v>10.3</v>
      </c>
      <c r="O4471" s="101">
        <f>IF(ISNUMBER(jaar_zip[[#This Row],[etmaaltemperatuur]]),IF(jaar_zip[[#This Row],[etmaaltemperatuur]]&gt;stookgrens,jaar_zip[[#This Row],[etmaaltemperatuur]]-stookgrens,0),"")</f>
        <v>0</v>
      </c>
    </row>
    <row r="4472" spans="1:15" x14ac:dyDescent="0.25">
      <c r="A4472">
        <v>280</v>
      </c>
      <c r="B4472">
        <v>20240327</v>
      </c>
      <c r="C4472">
        <v>2.9</v>
      </c>
      <c r="D4472">
        <v>8.9</v>
      </c>
      <c r="E4472">
        <v>761</v>
      </c>
      <c r="F4472">
        <v>0.1</v>
      </c>
      <c r="G4472">
        <v>986.7</v>
      </c>
      <c r="H4472">
        <v>79</v>
      </c>
      <c r="I4472" s="101" t="s">
        <v>28</v>
      </c>
      <c r="J4472" s="1">
        <f>DATEVALUE(RIGHT(jaar_zip[[#This Row],[YYYYMMDD]],2)&amp;"-"&amp;MID(jaar_zip[[#This Row],[YYYYMMDD]],5,2)&amp;"-"&amp;LEFT(jaar_zip[[#This Row],[YYYYMMDD]],4))</f>
        <v>45378</v>
      </c>
      <c r="K4472" s="101" t="str">
        <f>IF(AND(VALUE(MONTH(jaar_zip[[#This Row],[Datum]]))=1,VALUE(WEEKNUM(jaar_zip[[#This Row],[Datum]],21))&gt;51),RIGHT(YEAR(jaar_zip[[#This Row],[Datum]])-1,2),RIGHT(YEAR(jaar_zip[[#This Row],[Datum]]),2))&amp;"-"&amp; TEXT(WEEKNUM(jaar_zip[[#This Row],[Datum]],21),"00")</f>
        <v>24-13</v>
      </c>
      <c r="L4472" s="101">
        <f>MONTH(jaar_zip[[#This Row],[Datum]])</f>
        <v>3</v>
      </c>
      <c r="M4472" s="101">
        <f>IF(ISNUMBER(jaar_zip[[#This Row],[etmaaltemperatuur]]),IF(jaar_zip[[#This Row],[etmaaltemperatuur]]&lt;stookgrens,stookgrens-jaar_zip[[#This Row],[etmaaltemperatuur]],0),"")</f>
        <v>9.1</v>
      </c>
      <c r="N4472" s="101">
        <f>IF(ISNUMBER(jaar_zip[[#This Row],[graaddagen]]),IF(OR(MONTH(jaar_zip[[#This Row],[Datum]])=1,MONTH(jaar_zip[[#This Row],[Datum]])=2,MONTH(jaar_zip[[#This Row],[Datum]])=11,MONTH(jaar_zip[[#This Row],[Datum]])=12),1.1,IF(OR(MONTH(jaar_zip[[#This Row],[Datum]])=3,MONTH(jaar_zip[[#This Row],[Datum]])=10),1,0.8))*jaar_zip[[#This Row],[graaddagen]],"")</f>
        <v>9.1</v>
      </c>
      <c r="O4472" s="101">
        <f>IF(ISNUMBER(jaar_zip[[#This Row],[etmaaltemperatuur]]),IF(jaar_zip[[#This Row],[etmaaltemperatuur]]&gt;stookgrens,jaar_zip[[#This Row],[etmaaltemperatuur]]-stookgrens,0),"")</f>
        <v>0</v>
      </c>
    </row>
    <row r="4473" spans="1:15" x14ac:dyDescent="0.25">
      <c r="A4473">
        <v>280</v>
      </c>
      <c r="B4473">
        <v>20240328</v>
      </c>
      <c r="C4473">
        <v>4.8</v>
      </c>
      <c r="D4473">
        <v>8.1</v>
      </c>
      <c r="E4473">
        <v>724</v>
      </c>
      <c r="F4473">
        <v>3.6</v>
      </c>
      <c r="G4473">
        <v>986.2</v>
      </c>
      <c r="H4473">
        <v>79</v>
      </c>
      <c r="I4473" s="101" t="s">
        <v>28</v>
      </c>
      <c r="J4473" s="1">
        <f>DATEVALUE(RIGHT(jaar_zip[[#This Row],[YYYYMMDD]],2)&amp;"-"&amp;MID(jaar_zip[[#This Row],[YYYYMMDD]],5,2)&amp;"-"&amp;LEFT(jaar_zip[[#This Row],[YYYYMMDD]],4))</f>
        <v>45379</v>
      </c>
      <c r="K4473" s="101" t="str">
        <f>IF(AND(VALUE(MONTH(jaar_zip[[#This Row],[Datum]]))=1,VALUE(WEEKNUM(jaar_zip[[#This Row],[Datum]],21))&gt;51),RIGHT(YEAR(jaar_zip[[#This Row],[Datum]])-1,2),RIGHT(YEAR(jaar_zip[[#This Row],[Datum]]),2))&amp;"-"&amp; TEXT(WEEKNUM(jaar_zip[[#This Row],[Datum]],21),"00")</f>
        <v>24-13</v>
      </c>
      <c r="L4473" s="101">
        <f>MONTH(jaar_zip[[#This Row],[Datum]])</f>
        <v>3</v>
      </c>
      <c r="M4473" s="101">
        <f>IF(ISNUMBER(jaar_zip[[#This Row],[etmaaltemperatuur]]),IF(jaar_zip[[#This Row],[etmaaltemperatuur]]&lt;stookgrens,stookgrens-jaar_zip[[#This Row],[etmaaltemperatuur]],0),"")</f>
        <v>9.9</v>
      </c>
      <c r="N4473" s="101">
        <f>IF(ISNUMBER(jaar_zip[[#This Row],[graaddagen]]),IF(OR(MONTH(jaar_zip[[#This Row],[Datum]])=1,MONTH(jaar_zip[[#This Row],[Datum]])=2,MONTH(jaar_zip[[#This Row],[Datum]])=11,MONTH(jaar_zip[[#This Row],[Datum]])=12),1.1,IF(OR(MONTH(jaar_zip[[#This Row],[Datum]])=3,MONTH(jaar_zip[[#This Row],[Datum]])=10),1,0.8))*jaar_zip[[#This Row],[graaddagen]],"")</f>
        <v>9.9</v>
      </c>
      <c r="O4473" s="101">
        <f>IF(ISNUMBER(jaar_zip[[#This Row],[etmaaltemperatuur]]),IF(jaar_zip[[#This Row],[etmaaltemperatuur]]&gt;stookgrens,jaar_zip[[#This Row],[etmaaltemperatuur]]-stookgrens,0),"")</f>
        <v>0</v>
      </c>
    </row>
    <row r="4474" spans="1:15" x14ac:dyDescent="0.25">
      <c r="A4474">
        <v>280</v>
      </c>
      <c r="B4474">
        <v>20240329</v>
      </c>
      <c r="C4474">
        <v>5</v>
      </c>
      <c r="D4474">
        <v>10.199999999999999</v>
      </c>
      <c r="E4474">
        <v>1159</v>
      </c>
      <c r="F4474">
        <v>0</v>
      </c>
      <c r="G4474">
        <v>993.3</v>
      </c>
      <c r="H4474">
        <v>71</v>
      </c>
      <c r="I4474" s="101" t="s">
        <v>28</v>
      </c>
      <c r="J4474" s="1">
        <f>DATEVALUE(RIGHT(jaar_zip[[#This Row],[YYYYMMDD]],2)&amp;"-"&amp;MID(jaar_zip[[#This Row],[YYYYMMDD]],5,2)&amp;"-"&amp;LEFT(jaar_zip[[#This Row],[YYYYMMDD]],4))</f>
        <v>45380</v>
      </c>
      <c r="K4474" s="101" t="str">
        <f>IF(AND(VALUE(MONTH(jaar_zip[[#This Row],[Datum]]))=1,VALUE(WEEKNUM(jaar_zip[[#This Row],[Datum]],21))&gt;51),RIGHT(YEAR(jaar_zip[[#This Row],[Datum]])-1,2),RIGHT(YEAR(jaar_zip[[#This Row],[Datum]]),2))&amp;"-"&amp; TEXT(WEEKNUM(jaar_zip[[#This Row],[Datum]],21),"00")</f>
        <v>24-13</v>
      </c>
      <c r="L4474" s="101">
        <f>MONTH(jaar_zip[[#This Row],[Datum]])</f>
        <v>3</v>
      </c>
      <c r="M4474" s="101">
        <f>IF(ISNUMBER(jaar_zip[[#This Row],[etmaaltemperatuur]]),IF(jaar_zip[[#This Row],[etmaaltemperatuur]]&lt;stookgrens,stookgrens-jaar_zip[[#This Row],[etmaaltemperatuur]],0),"")</f>
        <v>7.8000000000000007</v>
      </c>
      <c r="N4474" s="101">
        <f>IF(ISNUMBER(jaar_zip[[#This Row],[graaddagen]]),IF(OR(MONTH(jaar_zip[[#This Row],[Datum]])=1,MONTH(jaar_zip[[#This Row],[Datum]])=2,MONTH(jaar_zip[[#This Row],[Datum]])=11,MONTH(jaar_zip[[#This Row],[Datum]])=12),1.1,IF(OR(MONTH(jaar_zip[[#This Row],[Datum]])=3,MONTH(jaar_zip[[#This Row],[Datum]])=10),1,0.8))*jaar_zip[[#This Row],[graaddagen]],"")</f>
        <v>7.8000000000000007</v>
      </c>
      <c r="O4474" s="101">
        <f>IF(ISNUMBER(jaar_zip[[#This Row],[etmaaltemperatuur]]),IF(jaar_zip[[#This Row],[etmaaltemperatuur]]&gt;stookgrens,jaar_zip[[#This Row],[etmaaltemperatuur]]-stookgrens,0),"")</f>
        <v>0</v>
      </c>
    </row>
    <row r="4475" spans="1:15" x14ac:dyDescent="0.25">
      <c r="A4475">
        <v>280</v>
      </c>
      <c r="B4475">
        <v>20240330</v>
      </c>
      <c r="C4475">
        <v>3.3</v>
      </c>
      <c r="D4475">
        <v>10.8</v>
      </c>
      <c r="E4475">
        <v>789</v>
      </c>
      <c r="F4475">
        <v>0.5</v>
      </c>
      <c r="G4475">
        <v>997</v>
      </c>
      <c r="H4475">
        <v>84</v>
      </c>
      <c r="I4475" s="101" t="s">
        <v>28</v>
      </c>
      <c r="J4475" s="1">
        <f>DATEVALUE(RIGHT(jaar_zip[[#This Row],[YYYYMMDD]],2)&amp;"-"&amp;MID(jaar_zip[[#This Row],[YYYYMMDD]],5,2)&amp;"-"&amp;LEFT(jaar_zip[[#This Row],[YYYYMMDD]],4))</f>
        <v>45381</v>
      </c>
      <c r="K4475" s="101" t="str">
        <f>IF(AND(VALUE(MONTH(jaar_zip[[#This Row],[Datum]]))=1,VALUE(WEEKNUM(jaar_zip[[#This Row],[Datum]],21))&gt;51),RIGHT(YEAR(jaar_zip[[#This Row],[Datum]])-1,2),RIGHT(YEAR(jaar_zip[[#This Row],[Datum]]),2))&amp;"-"&amp; TEXT(WEEKNUM(jaar_zip[[#This Row],[Datum]],21),"00")</f>
        <v>24-13</v>
      </c>
      <c r="L4475" s="101">
        <f>MONTH(jaar_zip[[#This Row],[Datum]])</f>
        <v>3</v>
      </c>
      <c r="M4475" s="101">
        <f>IF(ISNUMBER(jaar_zip[[#This Row],[etmaaltemperatuur]]),IF(jaar_zip[[#This Row],[etmaaltemperatuur]]&lt;stookgrens,stookgrens-jaar_zip[[#This Row],[etmaaltemperatuur]],0),"")</f>
        <v>7.1999999999999993</v>
      </c>
      <c r="N4475" s="101">
        <f>IF(ISNUMBER(jaar_zip[[#This Row],[graaddagen]]),IF(OR(MONTH(jaar_zip[[#This Row],[Datum]])=1,MONTH(jaar_zip[[#This Row],[Datum]])=2,MONTH(jaar_zip[[#This Row],[Datum]])=11,MONTH(jaar_zip[[#This Row],[Datum]])=12),1.1,IF(OR(MONTH(jaar_zip[[#This Row],[Datum]])=3,MONTH(jaar_zip[[#This Row],[Datum]])=10),1,0.8))*jaar_zip[[#This Row],[graaddagen]],"")</f>
        <v>7.1999999999999993</v>
      </c>
      <c r="O4475" s="101">
        <f>IF(ISNUMBER(jaar_zip[[#This Row],[etmaaltemperatuur]]),IF(jaar_zip[[#This Row],[etmaaltemperatuur]]&gt;stookgrens,jaar_zip[[#This Row],[etmaaltemperatuur]]-stookgrens,0),"")</f>
        <v>0</v>
      </c>
    </row>
    <row r="4476" spans="1:15" x14ac:dyDescent="0.25">
      <c r="A4476">
        <v>280</v>
      </c>
      <c r="B4476">
        <v>20240331</v>
      </c>
      <c r="C4476">
        <v>3.3</v>
      </c>
      <c r="D4476">
        <v>9.9</v>
      </c>
      <c r="E4476">
        <v>1042</v>
      </c>
      <c r="F4476">
        <v>2.6</v>
      </c>
      <c r="G4476">
        <v>998.1</v>
      </c>
      <c r="H4476">
        <v>86</v>
      </c>
      <c r="I4476" s="101" t="s">
        <v>28</v>
      </c>
      <c r="J4476" s="1">
        <f>DATEVALUE(RIGHT(jaar_zip[[#This Row],[YYYYMMDD]],2)&amp;"-"&amp;MID(jaar_zip[[#This Row],[YYYYMMDD]],5,2)&amp;"-"&amp;LEFT(jaar_zip[[#This Row],[YYYYMMDD]],4))</f>
        <v>45382</v>
      </c>
      <c r="K4476" s="101" t="str">
        <f>IF(AND(VALUE(MONTH(jaar_zip[[#This Row],[Datum]]))=1,VALUE(WEEKNUM(jaar_zip[[#This Row],[Datum]],21))&gt;51),RIGHT(YEAR(jaar_zip[[#This Row],[Datum]])-1,2),RIGHT(YEAR(jaar_zip[[#This Row],[Datum]]),2))&amp;"-"&amp; TEXT(WEEKNUM(jaar_zip[[#This Row],[Datum]],21),"00")</f>
        <v>24-13</v>
      </c>
      <c r="L4476" s="101">
        <f>MONTH(jaar_zip[[#This Row],[Datum]])</f>
        <v>3</v>
      </c>
      <c r="M4476" s="101">
        <f>IF(ISNUMBER(jaar_zip[[#This Row],[etmaaltemperatuur]]),IF(jaar_zip[[#This Row],[etmaaltemperatuur]]&lt;stookgrens,stookgrens-jaar_zip[[#This Row],[etmaaltemperatuur]],0),"")</f>
        <v>8.1</v>
      </c>
      <c r="N4476" s="101">
        <f>IF(ISNUMBER(jaar_zip[[#This Row],[graaddagen]]),IF(OR(MONTH(jaar_zip[[#This Row],[Datum]])=1,MONTH(jaar_zip[[#This Row],[Datum]])=2,MONTH(jaar_zip[[#This Row],[Datum]])=11,MONTH(jaar_zip[[#This Row],[Datum]])=12),1.1,IF(OR(MONTH(jaar_zip[[#This Row],[Datum]])=3,MONTH(jaar_zip[[#This Row],[Datum]])=10),1,0.8))*jaar_zip[[#This Row],[graaddagen]],"")</f>
        <v>8.1</v>
      </c>
      <c r="O4476" s="101">
        <f>IF(ISNUMBER(jaar_zip[[#This Row],[etmaaltemperatuur]]),IF(jaar_zip[[#This Row],[etmaaltemperatuur]]&gt;stookgrens,jaar_zip[[#This Row],[etmaaltemperatuur]]-stookgrens,0),"")</f>
        <v>0</v>
      </c>
    </row>
    <row r="4477" spans="1:15" x14ac:dyDescent="0.25">
      <c r="A4477">
        <v>280</v>
      </c>
      <c r="B4477">
        <v>20240401</v>
      </c>
      <c r="C4477">
        <v>3.1</v>
      </c>
      <c r="D4477">
        <v>8.6999999999999993</v>
      </c>
      <c r="E4477">
        <v>550</v>
      </c>
      <c r="F4477">
        <v>0.1</v>
      </c>
      <c r="G4477">
        <v>995.8</v>
      </c>
      <c r="H4477">
        <v>90</v>
      </c>
      <c r="I4477" s="101" t="s">
        <v>28</v>
      </c>
      <c r="J4477" s="1">
        <f>DATEVALUE(RIGHT(jaar_zip[[#This Row],[YYYYMMDD]],2)&amp;"-"&amp;MID(jaar_zip[[#This Row],[YYYYMMDD]],5,2)&amp;"-"&amp;LEFT(jaar_zip[[#This Row],[YYYYMMDD]],4))</f>
        <v>45383</v>
      </c>
      <c r="K4477" s="101" t="str">
        <f>IF(AND(VALUE(MONTH(jaar_zip[[#This Row],[Datum]]))=1,VALUE(WEEKNUM(jaar_zip[[#This Row],[Datum]],21))&gt;51),RIGHT(YEAR(jaar_zip[[#This Row],[Datum]])-1,2),RIGHT(YEAR(jaar_zip[[#This Row],[Datum]]),2))&amp;"-"&amp; TEXT(WEEKNUM(jaar_zip[[#This Row],[Datum]],21),"00")</f>
        <v>24-14</v>
      </c>
      <c r="L4477" s="101">
        <f>MONTH(jaar_zip[[#This Row],[Datum]])</f>
        <v>4</v>
      </c>
      <c r="M4477" s="101">
        <f>IF(ISNUMBER(jaar_zip[[#This Row],[etmaaltemperatuur]]),IF(jaar_zip[[#This Row],[etmaaltemperatuur]]&lt;stookgrens,stookgrens-jaar_zip[[#This Row],[etmaaltemperatuur]],0),"")</f>
        <v>9.3000000000000007</v>
      </c>
      <c r="N4477" s="101">
        <f>IF(ISNUMBER(jaar_zip[[#This Row],[graaddagen]]),IF(OR(MONTH(jaar_zip[[#This Row],[Datum]])=1,MONTH(jaar_zip[[#This Row],[Datum]])=2,MONTH(jaar_zip[[#This Row],[Datum]])=11,MONTH(jaar_zip[[#This Row],[Datum]])=12),1.1,IF(OR(MONTH(jaar_zip[[#This Row],[Datum]])=3,MONTH(jaar_zip[[#This Row],[Datum]])=10),1,0.8))*jaar_zip[[#This Row],[graaddagen]],"")</f>
        <v>7.4400000000000013</v>
      </c>
      <c r="O4477" s="101">
        <f>IF(ISNUMBER(jaar_zip[[#This Row],[etmaaltemperatuur]]),IF(jaar_zip[[#This Row],[etmaaltemperatuur]]&gt;stookgrens,jaar_zip[[#This Row],[etmaaltemperatuur]]-stookgrens,0),"")</f>
        <v>0</v>
      </c>
    </row>
    <row r="4478" spans="1:15" x14ac:dyDescent="0.25">
      <c r="A4478">
        <v>280</v>
      </c>
      <c r="B4478">
        <v>20240402</v>
      </c>
      <c r="C4478">
        <v>5.2</v>
      </c>
      <c r="D4478">
        <v>9.3000000000000007</v>
      </c>
      <c r="E4478">
        <v>985</v>
      </c>
      <c r="F4478">
        <v>1.4</v>
      </c>
      <c r="G4478">
        <v>1003.7</v>
      </c>
      <c r="H4478">
        <v>86</v>
      </c>
      <c r="I4478" s="101" t="s">
        <v>28</v>
      </c>
      <c r="J4478" s="1">
        <f>DATEVALUE(RIGHT(jaar_zip[[#This Row],[YYYYMMDD]],2)&amp;"-"&amp;MID(jaar_zip[[#This Row],[YYYYMMDD]],5,2)&amp;"-"&amp;LEFT(jaar_zip[[#This Row],[YYYYMMDD]],4))</f>
        <v>45384</v>
      </c>
      <c r="K4478" s="101" t="str">
        <f>IF(AND(VALUE(MONTH(jaar_zip[[#This Row],[Datum]]))=1,VALUE(WEEKNUM(jaar_zip[[#This Row],[Datum]],21))&gt;51),RIGHT(YEAR(jaar_zip[[#This Row],[Datum]])-1,2),RIGHT(YEAR(jaar_zip[[#This Row],[Datum]]),2))&amp;"-"&amp; TEXT(WEEKNUM(jaar_zip[[#This Row],[Datum]],21),"00")</f>
        <v>24-14</v>
      </c>
      <c r="L4478" s="101">
        <f>MONTH(jaar_zip[[#This Row],[Datum]])</f>
        <v>4</v>
      </c>
      <c r="M4478" s="101">
        <f>IF(ISNUMBER(jaar_zip[[#This Row],[etmaaltemperatuur]]),IF(jaar_zip[[#This Row],[etmaaltemperatuur]]&lt;stookgrens,stookgrens-jaar_zip[[#This Row],[etmaaltemperatuur]],0),"")</f>
        <v>8.6999999999999993</v>
      </c>
      <c r="N4478" s="101">
        <f>IF(ISNUMBER(jaar_zip[[#This Row],[graaddagen]]),IF(OR(MONTH(jaar_zip[[#This Row],[Datum]])=1,MONTH(jaar_zip[[#This Row],[Datum]])=2,MONTH(jaar_zip[[#This Row],[Datum]])=11,MONTH(jaar_zip[[#This Row],[Datum]])=12),1.1,IF(OR(MONTH(jaar_zip[[#This Row],[Datum]])=3,MONTH(jaar_zip[[#This Row],[Datum]])=10),1,0.8))*jaar_zip[[#This Row],[graaddagen]],"")</f>
        <v>6.96</v>
      </c>
      <c r="O4478" s="101">
        <f>IF(ISNUMBER(jaar_zip[[#This Row],[etmaaltemperatuur]]),IF(jaar_zip[[#This Row],[etmaaltemperatuur]]&gt;stookgrens,jaar_zip[[#This Row],[etmaaltemperatuur]]-stookgrens,0),"")</f>
        <v>0</v>
      </c>
    </row>
    <row r="4479" spans="1:15" x14ac:dyDescent="0.25">
      <c r="A4479">
        <v>280</v>
      </c>
      <c r="B4479">
        <v>20240403</v>
      </c>
      <c r="C4479">
        <v>3.8</v>
      </c>
      <c r="D4479">
        <v>10.4</v>
      </c>
      <c r="E4479">
        <v>536</v>
      </c>
      <c r="F4479">
        <v>7.1</v>
      </c>
      <c r="G4479">
        <v>1003.4</v>
      </c>
      <c r="H4479">
        <v>91</v>
      </c>
      <c r="I4479" s="101" t="s">
        <v>28</v>
      </c>
      <c r="J4479" s="1">
        <f>DATEVALUE(RIGHT(jaar_zip[[#This Row],[YYYYMMDD]],2)&amp;"-"&amp;MID(jaar_zip[[#This Row],[YYYYMMDD]],5,2)&amp;"-"&amp;LEFT(jaar_zip[[#This Row],[YYYYMMDD]],4))</f>
        <v>45385</v>
      </c>
      <c r="K4479" s="101" t="str">
        <f>IF(AND(VALUE(MONTH(jaar_zip[[#This Row],[Datum]]))=1,VALUE(WEEKNUM(jaar_zip[[#This Row],[Datum]],21))&gt;51),RIGHT(YEAR(jaar_zip[[#This Row],[Datum]])-1,2),RIGHT(YEAR(jaar_zip[[#This Row],[Datum]]),2))&amp;"-"&amp; TEXT(WEEKNUM(jaar_zip[[#This Row],[Datum]],21),"00")</f>
        <v>24-14</v>
      </c>
      <c r="L4479" s="101">
        <f>MONTH(jaar_zip[[#This Row],[Datum]])</f>
        <v>4</v>
      </c>
      <c r="M4479" s="101">
        <f>IF(ISNUMBER(jaar_zip[[#This Row],[etmaaltemperatuur]]),IF(jaar_zip[[#This Row],[etmaaltemperatuur]]&lt;stookgrens,stookgrens-jaar_zip[[#This Row],[etmaaltemperatuur]],0),"")</f>
        <v>7.6</v>
      </c>
      <c r="N4479" s="101">
        <f>IF(ISNUMBER(jaar_zip[[#This Row],[graaddagen]]),IF(OR(MONTH(jaar_zip[[#This Row],[Datum]])=1,MONTH(jaar_zip[[#This Row],[Datum]])=2,MONTH(jaar_zip[[#This Row],[Datum]])=11,MONTH(jaar_zip[[#This Row],[Datum]])=12),1.1,IF(OR(MONTH(jaar_zip[[#This Row],[Datum]])=3,MONTH(jaar_zip[[#This Row],[Datum]])=10),1,0.8))*jaar_zip[[#This Row],[graaddagen]],"")</f>
        <v>6.08</v>
      </c>
      <c r="O4479" s="101">
        <f>IF(ISNUMBER(jaar_zip[[#This Row],[etmaaltemperatuur]]),IF(jaar_zip[[#This Row],[etmaaltemperatuur]]&gt;stookgrens,jaar_zip[[#This Row],[etmaaltemperatuur]]-stookgrens,0),"")</f>
        <v>0</v>
      </c>
    </row>
    <row r="4480" spans="1:15" x14ac:dyDescent="0.25">
      <c r="A4480">
        <v>280</v>
      </c>
      <c r="B4480">
        <v>20240404</v>
      </c>
      <c r="C4480">
        <v>5.6</v>
      </c>
      <c r="D4480">
        <v>10.6</v>
      </c>
      <c r="E4480">
        <v>530</v>
      </c>
      <c r="F4480">
        <v>4.2</v>
      </c>
      <c r="G4480">
        <v>1003.7</v>
      </c>
      <c r="H4480">
        <v>88</v>
      </c>
      <c r="I4480" s="101" t="s">
        <v>28</v>
      </c>
      <c r="J4480" s="1">
        <f>DATEVALUE(RIGHT(jaar_zip[[#This Row],[YYYYMMDD]],2)&amp;"-"&amp;MID(jaar_zip[[#This Row],[YYYYMMDD]],5,2)&amp;"-"&amp;LEFT(jaar_zip[[#This Row],[YYYYMMDD]],4))</f>
        <v>45386</v>
      </c>
      <c r="K4480" s="101" t="str">
        <f>IF(AND(VALUE(MONTH(jaar_zip[[#This Row],[Datum]]))=1,VALUE(WEEKNUM(jaar_zip[[#This Row],[Datum]],21))&gt;51),RIGHT(YEAR(jaar_zip[[#This Row],[Datum]])-1,2),RIGHT(YEAR(jaar_zip[[#This Row],[Datum]]),2))&amp;"-"&amp; TEXT(WEEKNUM(jaar_zip[[#This Row],[Datum]],21),"00")</f>
        <v>24-14</v>
      </c>
      <c r="L4480" s="101">
        <f>MONTH(jaar_zip[[#This Row],[Datum]])</f>
        <v>4</v>
      </c>
      <c r="M4480" s="101">
        <f>IF(ISNUMBER(jaar_zip[[#This Row],[etmaaltemperatuur]]),IF(jaar_zip[[#This Row],[etmaaltemperatuur]]&lt;stookgrens,stookgrens-jaar_zip[[#This Row],[etmaaltemperatuur]],0),"")</f>
        <v>7.4</v>
      </c>
      <c r="N4480" s="101">
        <f>IF(ISNUMBER(jaar_zip[[#This Row],[graaddagen]]),IF(OR(MONTH(jaar_zip[[#This Row],[Datum]])=1,MONTH(jaar_zip[[#This Row],[Datum]])=2,MONTH(jaar_zip[[#This Row],[Datum]])=11,MONTH(jaar_zip[[#This Row],[Datum]])=12),1.1,IF(OR(MONTH(jaar_zip[[#This Row],[Datum]])=3,MONTH(jaar_zip[[#This Row],[Datum]])=10),1,0.8))*jaar_zip[[#This Row],[graaddagen]],"")</f>
        <v>5.9200000000000008</v>
      </c>
      <c r="O4480" s="101">
        <f>IF(ISNUMBER(jaar_zip[[#This Row],[etmaaltemperatuur]]),IF(jaar_zip[[#This Row],[etmaaltemperatuur]]&gt;stookgrens,jaar_zip[[#This Row],[etmaaltemperatuur]]-stookgrens,0),"")</f>
        <v>0</v>
      </c>
    </row>
    <row r="4481" spans="1:15" x14ac:dyDescent="0.25">
      <c r="A4481">
        <v>280</v>
      </c>
      <c r="B4481">
        <v>20240405</v>
      </c>
      <c r="C4481">
        <v>6.3</v>
      </c>
      <c r="D4481">
        <v>12.7</v>
      </c>
      <c r="E4481">
        <v>774</v>
      </c>
      <c r="F4481">
        <v>8.9</v>
      </c>
      <c r="G4481">
        <v>1007.2</v>
      </c>
      <c r="H4481">
        <v>83</v>
      </c>
      <c r="I4481" s="101" t="s">
        <v>28</v>
      </c>
      <c r="J4481" s="1">
        <f>DATEVALUE(RIGHT(jaar_zip[[#This Row],[YYYYMMDD]],2)&amp;"-"&amp;MID(jaar_zip[[#This Row],[YYYYMMDD]],5,2)&amp;"-"&amp;LEFT(jaar_zip[[#This Row],[YYYYMMDD]],4))</f>
        <v>45387</v>
      </c>
      <c r="K4481" s="101" t="str">
        <f>IF(AND(VALUE(MONTH(jaar_zip[[#This Row],[Datum]]))=1,VALUE(WEEKNUM(jaar_zip[[#This Row],[Datum]],21))&gt;51),RIGHT(YEAR(jaar_zip[[#This Row],[Datum]])-1,2),RIGHT(YEAR(jaar_zip[[#This Row],[Datum]]),2))&amp;"-"&amp; TEXT(WEEKNUM(jaar_zip[[#This Row],[Datum]],21),"00")</f>
        <v>24-14</v>
      </c>
      <c r="L4481" s="101">
        <f>MONTH(jaar_zip[[#This Row],[Datum]])</f>
        <v>4</v>
      </c>
      <c r="M4481" s="101">
        <f>IF(ISNUMBER(jaar_zip[[#This Row],[etmaaltemperatuur]]),IF(jaar_zip[[#This Row],[etmaaltemperatuur]]&lt;stookgrens,stookgrens-jaar_zip[[#This Row],[etmaaltemperatuur]],0),"")</f>
        <v>5.3000000000000007</v>
      </c>
      <c r="N4481" s="101">
        <f>IF(ISNUMBER(jaar_zip[[#This Row],[graaddagen]]),IF(OR(MONTH(jaar_zip[[#This Row],[Datum]])=1,MONTH(jaar_zip[[#This Row],[Datum]])=2,MONTH(jaar_zip[[#This Row],[Datum]])=11,MONTH(jaar_zip[[#This Row],[Datum]])=12),1.1,IF(OR(MONTH(jaar_zip[[#This Row],[Datum]])=3,MONTH(jaar_zip[[#This Row],[Datum]])=10),1,0.8))*jaar_zip[[#This Row],[graaddagen]],"")</f>
        <v>4.2400000000000011</v>
      </c>
      <c r="O4481" s="101">
        <f>IF(ISNUMBER(jaar_zip[[#This Row],[etmaaltemperatuur]]),IF(jaar_zip[[#This Row],[etmaaltemperatuur]]&gt;stookgrens,jaar_zip[[#This Row],[etmaaltemperatuur]]-stookgrens,0),"")</f>
        <v>0</v>
      </c>
    </row>
    <row r="4482" spans="1:15" x14ac:dyDescent="0.25">
      <c r="A4482">
        <v>280</v>
      </c>
      <c r="B4482">
        <v>20240406</v>
      </c>
      <c r="C4482">
        <v>4.0999999999999996</v>
      </c>
      <c r="D4482">
        <v>17.2</v>
      </c>
      <c r="E4482">
        <v>1529</v>
      </c>
      <c r="F4482">
        <v>0</v>
      </c>
      <c r="G4482">
        <v>1008.7</v>
      </c>
      <c r="H4482">
        <v>68</v>
      </c>
      <c r="I4482" s="101" t="s">
        <v>28</v>
      </c>
      <c r="J4482" s="1">
        <f>DATEVALUE(RIGHT(jaar_zip[[#This Row],[YYYYMMDD]],2)&amp;"-"&amp;MID(jaar_zip[[#This Row],[YYYYMMDD]],5,2)&amp;"-"&amp;LEFT(jaar_zip[[#This Row],[YYYYMMDD]],4))</f>
        <v>45388</v>
      </c>
      <c r="K4482" s="101" t="str">
        <f>IF(AND(VALUE(MONTH(jaar_zip[[#This Row],[Datum]]))=1,VALUE(WEEKNUM(jaar_zip[[#This Row],[Datum]],21))&gt;51),RIGHT(YEAR(jaar_zip[[#This Row],[Datum]])-1,2),RIGHT(YEAR(jaar_zip[[#This Row],[Datum]]),2))&amp;"-"&amp; TEXT(WEEKNUM(jaar_zip[[#This Row],[Datum]],21),"00")</f>
        <v>24-14</v>
      </c>
      <c r="L4482" s="101">
        <f>MONTH(jaar_zip[[#This Row],[Datum]])</f>
        <v>4</v>
      </c>
      <c r="M4482" s="101">
        <f>IF(ISNUMBER(jaar_zip[[#This Row],[etmaaltemperatuur]]),IF(jaar_zip[[#This Row],[etmaaltemperatuur]]&lt;stookgrens,stookgrens-jaar_zip[[#This Row],[etmaaltemperatuur]],0),"")</f>
        <v>0.80000000000000071</v>
      </c>
      <c r="N4482" s="101">
        <f>IF(ISNUMBER(jaar_zip[[#This Row],[graaddagen]]),IF(OR(MONTH(jaar_zip[[#This Row],[Datum]])=1,MONTH(jaar_zip[[#This Row],[Datum]])=2,MONTH(jaar_zip[[#This Row],[Datum]])=11,MONTH(jaar_zip[[#This Row],[Datum]])=12),1.1,IF(OR(MONTH(jaar_zip[[#This Row],[Datum]])=3,MONTH(jaar_zip[[#This Row],[Datum]])=10),1,0.8))*jaar_zip[[#This Row],[graaddagen]],"")</f>
        <v>0.64000000000000057</v>
      </c>
      <c r="O4482" s="101">
        <f>IF(ISNUMBER(jaar_zip[[#This Row],[etmaaltemperatuur]]),IF(jaar_zip[[#This Row],[etmaaltemperatuur]]&gt;stookgrens,jaar_zip[[#This Row],[etmaaltemperatuur]]-stookgrens,0),"")</f>
        <v>0</v>
      </c>
    </row>
    <row r="4483" spans="1:15" x14ac:dyDescent="0.25">
      <c r="A4483">
        <v>280</v>
      </c>
      <c r="B4483">
        <v>20240407</v>
      </c>
      <c r="C4483">
        <v>5.7</v>
      </c>
      <c r="D4483">
        <v>15.5</v>
      </c>
      <c r="E4483">
        <v>1810</v>
      </c>
      <c r="F4483">
        <v>0.5</v>
      </c>
      <c r="G4483">
        <v>1011.3</v>
      </c>
      <c r="H4483">
        <v>65</v>
      </c>
      <c r="I4483" s="101" t="s">
        <v>28</v>
      </c>
      <c r="J4483" s="1">
        <f>DATEVALUE(RIGHT(jaar_zip[[#This Row],[YYYYMMDD]],2)&amp;"-"&amp;MID(jaar_zip[[#This Row],[YYYYMMDD]],5,2)&amp;"-"&amp;LEFT(jaar_zip[[#This Row],[YYYYMMDD]],4))</f>
        <v>45389</v>
      </c>
      <c r="K4483" s="101" t="str">
        <f>IF(AND(VALUE(MONTH(jaar_zip[[#This Row],[Datum]]))=1,VALUE(WEEKNUM(jaar_zip[[#This Row],[Datum]],21))&gt;51),RIGHT(YEAR(jaar_zip[[#This Row],[Datum]])-1,2),RIGHT(YEAR(jaar_zip[[#This Row],[Datum]]),2))&amp;"-"&amp; TEXT(WEEKNUM(jaar_zip[[#This Row],[Datum]],21),"00")</f>
        <v>24-14</v>
      </c>
      <c r="L4483" s="101">
        <f>MONTH(jaar_zip[[#This Row],[Datum]])</f>
        <v>4</v>
      </c>
      <c r="M4483" s="101">
        <f>IF(ISNUMBER(jaar_zip[[#This Row],[etmaaltemperatuur]]),IF(jaar_zip[[#This Row],[etmaaltemperatuur]]&lt;stookgrens,stookgrens-jaar_zip[[#This Row],[etmaaltemperatuur]],0),"")</f>
        <v>2.5</v>
      </c>
      <c r="N4483" s="101">
        <f>IF(ISNUMBER(jaar_zip[[#This Row],[graaddagen]]),IF(OR(MONTH(jaar_zip[[#This Row],[Datum]])=1,MONTH(jaar_zip[[#This Row],[Datum]])=2,MONTH(jaar_zip[[#This Row],[Datum]])=11,MONTH(jaar_zip[[#This Row],[Datum]])=12),1.1,IF(OR(MONTH(jaar_zip[[#This Row],[Datum]])=3,MONTH(jaar_zip[[#This Row],[Datum]])=10),1,0.8))*jaar_zip[[#This Row],[graaddagen]],"")</f>
        <v>2</v>
      </c>
      <c r="O4483" s="101">
        <f>IF(ISNUMBER(jaar_zip[[#This Row],[etmaaltemperatuur]]),IF(jaar_zip[[#This Row],[etmaaltemperatuur]]&gt;stookgrens,jaar_zip[[#This Row],[etmaaltemperatuur]]-stookgrens,0),"")</f>
        <v>0</v>
      </c>
    </row>
    <row r="4484" spans="1:15" x14ac:dyDescent="0.25">
      <c r="A4484">
        <v>280</v>
      </c>
      <c r="B4484">
        <v>20240408</v>
      </c>
      <c r="C4484">
        <v>2.6</v>
      </c>
      <c r="D4484">
        <v>14.5</v>
      </c>
      <c r="E4484">
        <v>1056</v>
      </c>
      <c r="F4484">
        <v>-0.1</v>
      </c>
      <c r="G4484">
        <v>1008.3</v>
      </c>
      <c r="H4484">
        <v>82</v>
      </c>
      <c r="I4484" s="101" t="s">
        <v>28</v>
      </c>
      <c r="J4484" s="1">
        <f>DATEVALUE(RIGHT(jaar_zip[[#This Row],[YYYYMMDD]],2)&amp;"-"&amp;MID(jaar_zip[[#This Row],[YYYYMMDD]],5,2)&amp;"-"&amp;LEFT(jaar_zip[[#This Row],[YYYYMMDD]],4))</f>
        <v>45390</v>
      </c>
      <c r="K4484" s="101" t="str">
        <f>IF(AND(VALUE(MONTH(jaar_zip[[#This Row],[Datum]]))=1,VALUE(WEEKNUM(jaar_zip[[#This Row],[Datum]],21))&gt;51),RIGHT(YEAR(jaar_zip[[#This Row],[Datum]])-1,2),RIGHT(YEAR(jaar_zip[[#This Row],[Datum]]),2))&amp;"-"&amp; TEXT(WEEKNUM(jaar_zip[[#This Row],[Datum]],21),"00")</f>
        <v>24-15</v>
      </c>
      <c r="L4484" s="101">
        <f>MONTH(jaar_zip[[#This Row],[Datum]])</f>
        <v>4</v>
      </c>
      <c r="M4484" s="101">
        <f>IF(ISNUMBER(jaar_zip[[#This Row],[etmaaltemperatuur]]),IF(jaar_zip[[#This Row],[etmaaltemperatuur]]&lt;stookgrens,stookgrens-jaar_zip[[#This Row],[etmaaltemperatuur]],0),"")</f>
        <v>3.5</v>
      </c>
      <c r="N4484" s="101">
        <f>IF(ISNUMBER(jaar_zip[[#This Row],[graaddagen]]),IF(OR(MONTH(jaar_zip[[#This Row],[Datum]])=1,MONTH(jaar_zip[[#This Row],[Datum]])=2,MONTH(jaar_zip[[#This Row],[Datum]])=11,MONTH(jaar_zip[[#This Row],[Datum]])=12),1.1,IF(OR(MONTH(jaar_zip[[#This Row],[Datum]])=3,MONTH(jaar_zip[[#This Row],[Datum]])=10),1,0.8))*jaar_zip[[#This Row],[graaddagen]],"")</f>
        <v>2.8000000000000003</v>
      </c>
      <c r="O4484" s="101">
        <f>IF(ISNUMBER(jaar_zip[[#This Row],[etmaaltemperatuur]]),IF(jaar_zip[[#This Row],[etmaaltemperatuur]]&gt;stookgrens,jaar_zip[[#This Row],[etmaaltemperatuur]]-stookgrens,0),"")</f>
        <v>0</v>
      </c>
    </row>
    <row r="4485" spans="1:15" x14ac:dyDescent="0.25">
      <c r="A4485">
        <v>280</v>
      </c>
      <c r="B4485">
        <v>20240409</v>
      </c>
      <c r="C4485">
        <v>7.2</v>
      </c>
      <c r="D4485">
        <v>11.9</v>
      </c>
      <c r="E4485">
        <v>880</v>
      </c>
      <c r="F4485">
        <v>1.5</v>
      </c>
      <c r="G4485">
        <v>1008.1</v>
      </c>
      <c r="H4485">
        <v>78</v>
      </c>
      <c r="I4485" s="101" t="s">
        <v>28</v>
      </c>
      <c r="J4485" s="1">
        <f>DATEVALUE(RIGHT(jaar_zip[[#This Row],[YYYYMMDD]],2)&amp;"-"&amp;MID(jaar_zip[[#This Row],[YYYYMMDD]],5,2)&amp;"-"&amp;LEFT(jaar_zip[[#This Row],[YYYYMMDD]],4))</f>
        <v>45391</v>
      </c>
      <c r="K4485" s="101" t="str">
        <f>IF(AND(VALUE(MONTH(jaar_zip[[#This Row],[Datum]]))=1,VALUE(WEEKNUM(jaar_zip[[#This Row],[Datum]],21))&gt;51),RIGHT(YEAR(jaar_zip[[#This Row],[Datum]])-1,2),RIGHT(YEAR(jaar_zip[[#This Row],[Datum]]),2))&amp;"-"&amp; TEXT(WEEKNUM(jaar_zip[[#This Row],[Datum]],21),"00")</f>
        <v>24-15</v>
      </c>
      <c r="L4485" s="101">
        <f>MONTH(jaar_zip[[#This Row],[Datum]])</f>
        <v>4</v>
      </c>
      <c r="M4485" s="101">
        <f>IF(ISNUMBER(jaar_zip[[#This Row],[etmaaltemperatuur]]),IF(jaar_zip[[#This Row],[etmaaltemperatuur]]&lt;stookgrens,stookgrens-jaar_zip[[#This Row],[etmaaltemperatuur]],0),"")</f>
        <v>6.1</v>
      </c>
      <c r="N4485" s="101">
        <f>IF(ISNUMBER(jaar_zip[[#This Row],[graaddagen]]),IF(OR(MONTH(jaar_zip[[#This Row],[Datum]])=1,MONTH(jaar_zip[[#This Row],[Datum]])=2,MONTH(jaar_zip[[#This Row],[Datum]])=11,MONTH(jaar_zip[[#This Row],[Datum]])=12),1.1,IF(OR(MONTH(jaar_zip[[#This Row],[Datum]])=3,MONTH(jaar_zip[[#This Row],[Datum]])=10),1,0.8))*jaar_zip[[#This Row],[graaddagen]],"")</f>
        <v>4.88</v>
      </c>
      <c r="O4485" s="101">
        <f>IF(ISNUMBER(jaar_zip[[#This Row],[etmaaltemperatuur]]),IF(jaar_zip[[#This Row],[etmaaltemperatuur]]&gt;stookgrens,jaar_zip[[#This Row],[etmaaltemperatuur]]-stookgrens,0),"")</f>
        <v>0</v>
      </c>
    </row>
    <row r="4486" spans="1:15" x14ac:dyDescent="0.25">
      <c r="A4486">
        <v>280</v>
      </c>
      <c r="B4486">
        <v>20240410</v>
      </c>
      <c r="C4486">
        <v>5</v>
      </c>
      <c r="D4486">
        <v>10.5</v>
      </c>
      <c r="E4486">
        <v>1744</v>
      </c>
      <c r="F4486">
        <v>-0.1</v>
      </c>
      <c r="G4486">
        <v>1025.4000000000001</v>
      </c>
      <c r="H4486">
        <v>67</v>
      </c>
      <c r="I4486" s="101" t="s">
        <v>28</v>
      </c>
      <c r="J4486" s="1">
        <f>DATEVALUE(RIGHT(jaar_zip[[#This Row],[YYYYMMDD]],2)&amp;"-"&amp;MID(jaar_zip[[#This Row],[YYYYMMDD]],5,2)&amp;"-"&amp;LEFT(jaar_zip[[#This Row],[YYYYMMDD]],4))</f>
        <v>45392</v>
      </c>
      <c r="K4486" s="101" t="str">
        <f>IF(AND(VALUE(MONTH(jaar_zip[[#This Row],[Datum]]))=1,VALUE(WEEKNUM(jaar_zip[[#This Row],[Datum]],21))&gt;51),RIGHT(YEAR(jaar_zip[[#This Row],[Datum]])-1,2),RIGHT(YEAR(jaar_zip[[#This Row],[Datum]]),2))&amp;"-"&amp; TEXT(WEEKNUM(jaar_zip[[#This Row],[Datum]],21),"00")</f>
        <v>24-15</v>
      </c>
      <c r="L4486" s="101">
        <f>MONTH(jaar_zip[[#This Row],[Datum]])</f>
        <v>4</v>
      </c>
      <c r="M4486" s="101">
        <f>IF(ISNUMBER(jaar_zip[[#This Row],[etmaaltemperatuur]]),IF(jaar_zip[[#This Row],[etmaaltemperatuur]]&lt;stookgrens,stookgrens-jaar_zip[[#This Row],[etmaaltemperatuur]],0),"")</f>
        <v>7.5</v>
      </c>
      <c r="N4486" s="101">
        <f>IF(ISNUMBER(jaar_zip[[#This Row],[graaddagen]]),IF(OR(MONTH(jaar_zip[[#This Row],[Datum]])=1,MONTH(jaar_zip[[#This Row],[Datum]])=2,MONTH(jaar_zip[[#This Row],[Datum]])=11,MONTH(jaar_zip[[#This Row],[Datum]])=12),1.1,IF(OR(MONTH(jaar_zip[[#This Row],[Datum]])=3,MONTH(jaar_zip[[#This Row],[Datum]])=10),1,0.8))*jaar_zip[[#This Row],[graaddagen]],"")</f>
        <v>6</v>
      </c>
      <c r="O4486" s="101">
        <f>IF(ISNUMBER(jaar_zip[[#This Row],[etmaaltemperatuur]]),IF(jaar_zip[[#This Row],[etmaaltemperatuur]]&gt;stookgrens,jaar_zip[[#This Row],[etmaaltemperatuur]]-stookgrens,0),"")</f>
        <v>0</v>
      </c>
    </row>
    <row r="4487" spans="1:15" x14ac:dyDescent="0.25">
      <c r="A4487">
        <v>280</v>
      </c>
      <c r="B4487">
        <v>20240411</v>
      </c>
      <c r="C4487">
        <v>5.3</v>
      </c>
      <c r="D4487">
        <v>12.7</v>
      </c>
      <c r="E4487">
        <v>458</v>
      </c>
      <c r="F4487">
        <v>1</v>
      </c>
      <c r="G4487">
        <v>1028.7</v>
      </c>
      <c r="H4487">
        <v>86</v>
      </c>
      <c r="I4487" s="101" t="s">
        <v>28</v>
      </c>
      <c r="J4487" s="1">
        <f>DATEVALUE(RIGHT(jaar_zip[[#This Row],[YYYYMMDD]],2)&amp;"-"&amp;MID(jaar_zip[[#This Row],[YYYYMMDD]],5,2)&amp;"-"&amp;LEFT(jaar_zip[[#This Row],[YYYYMMDD]],4))</f>
        <v>45393</v>
      </c>
      <c r="K4487" s="101" t="str">
        <f>IF(AND(VALUE(MONTH(jaar_zip[[#This Row],[Datum]]))=1,VALUE(WEEKNUM(jaar_zip[[#This Row],[Datum]],21))&gt;51),RIGHT(YEAR(jaar_zip[[#This Row],[Datum]])-1,2),RIGHT(YEAR(jaar_zip[[#This Row],[Datum]]),2))&amp;"-"&amp; TEXT(WEEKNUM(jaar_zip[[#This Row],[Datum]],21),"00")</f>
        <v>24-15</v>
      </c>
      <c r="L4487" s="101">
        <f>MONTH(jaar_zip[[#This Row],[Datum]])</f>
        <v>4</v>
      </c>
      <c r="M4487" s="101">
        <f>IF(ISNUMBER(jaar_zip[[#This Row],[etmaaltemperatuur]]),IF(jaar_zip[[#This Row],[etmaaltemperatuur]]&lt;stookgrens,stookgrens-jaar_zip[[#This Row],[etmaaltemperatuur]],0),"")</f>
        <v>5.3000000000000007</v>
      </c>
      <c r="N4487" s="101">
        <f>IF(ISNUMBER(jaar_zip[[#This Row],[graaddagen]]),IF(OR(MONTH(jaar_zip[[#This Row],[Datum]])=1,MONTH(jaar_zip[[#This Row],[Datum]])=2,MONTH(jaar_zip[[#This Row],[Datum]])=11,MONTH(jaar_zip[[#This Row],[Datum]])=12),1.1,IF(OR(MONTH(jaar_zip[[#This Row],[Datum]])=3,MONTH(jaar_zip[[#This Row],[Datum]])=10),1,0.8))*jaar_zip[[#This Row],[graaddagen]],"")</f>
        <v>4.2400000000000011</v>
      </c>
      <c r="O4487" s="101">
        <f>IF(ISNUMBER(jaar_zip[[#This Row],[etmaaltemperatuur]]),IF(jaar_zip[[#This Row],[etmaaltemperatuur]]&gt;stookgrens,jaar_zip[[#This Row],[etmaaltemperatuur]]-stookgrens,0),"")</f>
        <v>0</v>
      </c>
    </row>
    <row r="4488" spans="1:15" x14ac:dyDescent="0.25">
      <c r="A4488">
        <v>280</v>
      </c>
      <c r="B4488">
        <v>20240412</v>
      </c>
      <c r="C4488">
        <v>5.8</v>
      </c>
      <c r="D4488">
        <v>13.8</v>
      </c>
      <c r="E4488">
        <v>1579</v>
      </c>
      <c r="F4488">
        <v>0</v>
      </c>
      <c r="G4488">
        <v>1027.3</v>
      </c>
      <c r="H4488">
        <v>79</v>
      </c>
      <c r="I4488" s="101" t="s">
        <v>28</v>
      </c>
      <c r="J4488" s="1">
        <f>DATEVALUE(RIGHT(jaar_zip[[#This Row],[YYYYMMDD]],2)&amp;"-"&amp;MID(jaar_zip[[#This Row],[YYYYMMDD]],5,2)&amp;"-"&amp;LEFT(jaar_zip[[#This Row],[YYYYMMDD]],4))</f>
        <v>45394</v>
      </c>
      <c r="K4488" s="101" t="str">
        <f>IF(AND(VALUE(MONTH(jaar_zip[[#This Row],[Datum]]))=1,VALUE(WEEKNUM(jaar_zip[[#This Row],[Datum]],21))&gt;51),RIGHT(YEAR(jaar_zip[[#This Row],[Datum]])-1,2),RIGHT(YEAR(jaar_zip[[#This Row],[Datum]]),2))&amp;"-"&amp; TEXT(WEEKNUM(jaar_zip[[#This Row],[Datum]],21),"00")</f>
        <v>24-15</v>
      </c>
      <c r="L4488" s="101">
        <f>MONTH(jaar_zip[[#This Row],[Datum]])</f>
        <v>4</v>
      </c>
      <c r="M4488" s="101">
        <f>IF(ISNUMBER(jaar_zip[[#This Row],[etmaaltemperatuur]]),IF(jaar_zip[[#This Row],[etmaaltemperatuur]]&lt;stookgrens,stookgrens-jaar_zip[[#This Row],[etmaaltemperatuur]],0),"")</f>
        <v>4.1999999999999993</v>
      </c>
      <c r="N4488" s="101">
        <f>IF(ISNUMBER(jaar_zip[[#This Row],[graaddagen]]),IF(OR(MONTH(jaar_zip[[#This Row],[Datum]])=1,MONTH(jaar_zip[[#This Row],[Datum]])=2,MONTH(jaar_zip[[#This Row],[Datum]])=11,MONTH(jaar_zip[[#This Row],[Datum]])=12),1.1,IF(OR(MONTH(jaar_zip[[#This Row],[Datum]])=3,MONTH(jaar_zip[[#This Row],[Datum]])=10),1,0.8))*jaar_zip[[#This Row],[graaddagen]],"")</f>
        <v>3.3599999999999994</v>
      </c>
      <c r="O4488" s="101">
        <f>IF(ISNUMBER(jaar_zip[[#This Row],[etmaaltemperatuur]]),IF(jaar_zip[[#This Row],[etmaaltemperatuur]]&gt;stookgrens,jaar_zip[[#This Row],[etmaaltemperatuur]]-stookgrens,0),"")</f>
        <v>0</v>
      </c>
    </row>
    <row r="4489" spans="1:15" x14ac:dyDescent="0.25">
      <c r="A4489">
        <v>280</v>
      </c>
      <c r="B4489">
        <v>20240413</v>
      </c>
      <c r="C4489">
        <v>6.2</v>
      </c>
      <c r="D4489">
        <v>15.2</v>
      </c>
      <c r="E4489">
        <v>1601</v>
      </c>
      <c r="F4489">
        <v>-0.1</v>
      </c>
      <c r="G4489">
        <v>1020.5</v>
      </c>
      <c r="H4489">
        <v>76</v>
      </c>
      <c r="I4489" s="101" t="s">
        <v>28</v>
      </c>
      <c r="J4489" s="1">
        <f>DATEVALUE(RIGHT(jaar_zip[[#This Row],[YYYYMMDD]],2)&amp;"-"&amp;MID(jaar_zip[[#This Row],[YYYYMMDD]],5,2)&amp;"-"&amp;LEFT(jaar_zip[[#This Row],[YYYYMMDD]],4))</f>
        <v>45395</v>
      </c>
      <c r="K4489" s="101" t="str">
        <f>IF(AND(VALUE(MONTH(jaar_zip[[#This Row],[Datum]]))=1,VALUE(WEEKNUM(jaar_zip[[#This Row],[Datum]],21))&gt;51),RIGHT(YEAR(jaar_zip[[#This Row],[Datum]])-1,2),RIGHT(YEAR(jaar_zip[[#This Row],[Datum]]),2))&amp;"-"&amp; TEXT(WEEKNUM(jaar_zip[[#This Row],[Datum]],21),"00")</f>
        <v>24-15</v>
      </c>
      <c r="L4489" s="101">
        <f>MONTH(jaar_zip[[#This Row],[Datum]])</f>
        <v>4</v>
      </c>
      <c r="M4489" s="101">
        <f>IF(ISNUMBER(jaar_zip[[#This Row],[etmaaltemperatuur]]),IF(jaar_zip[[#This Row],[etmaaltemperatuur]]&lt;stookgrens,stookgrens-jaar_zip[[#This Row],[etmaaltemperatuur]],0),"")</f>
        <v>2.8000000000000007</v>
      </c>
      <c r="N4489" s="101">
        <f>IF(ISNUMBER(jaar_zip[[#This Row],[graaddagen]]),IF(OR(MONTH(jaar_zip[[#This Row],[Datum]])=1,MONTH(jaar_zip[[#This Row],[Datum]])=2,MONTH(jaar_zip[[#This Row],[Datum]])=11,MONTH(jaar_zip[[#This Row],[Datum]])=12),1.1,IF(OR(MONTH(jaar_zip[[#This Row],[Datum]])=3,MONTH(jaar_zip[[#This Row],[Datum]])=10),1,0.8))*jaar_zip[[#This Row],[graaddagen]],"")</f>
        <v>2.2400000000000007</v>
      </c>
      <c r="O4489" s="101">
        <f>IF(ISNUMBER(jaar_zip[[#This Row],[etmaaltemperatuur]]),IF(jaar_zip[[#This Row],[etmaaltemperatuur]]&gt;stookgrens,jaar_zip[[#This Row],[etmaaltemperatuur]]-stookgrens,0),"")</f>
        <v>0</v>
      </c>
    </row>
    <row r="4490" spans="1:15" x14ac:dyDescent="0.25">
      <c r="A4490">
        <v>280</v>
      </c>
      <c r="B4490">
        <v>20240414</v>
      </c>
      <c r="C4490">
        <v>4.2</v>
      </c>
      <c r="D4490">
        <v>9.6</v>
      </c>
      <c r="E4490">
        <v>2007</v>
      </c>
      <c r="F4490">
        <v>0</v>
      </c>
      <c r="G4490">
        <v>1019.5</v>
      </c>
      <c r="H4490">
        <v>68</v>
      </c>
      <c r="I4490" s="101" t="s">
        <v>28</v>
      </c>
      <c r="J4490" s="1">
        <f>DATEVALUE(RIGHT(jaar_zip[[#This Row],[YYYYMMDD]],2)&amp;"-"&amp;MID(jaar_zip[[#This Row],[YYYYMMDD]],5,2)&amp;"-"&amp;LEFT(jaar_zip[[#This Row],[YYYYMMDD]],4))</f>
        <v>45396</v>
      </c>
      <c r="K4490" s="101" t="str">
        <f>IF(AND(VALUE(MONTH(jaar_zip[[#This Row],[Datum]]))=1,VALUE(WEEKNUM(jaar_zip[[#This Row],[Datum]],21))&gt;51),RIGHT(YEAR(jaar_zip[[#This Row],[Datum]])-1,2),RIGHT(YEAR(jaar_zip[[#This Row],[Datum]]),2))&amp;"-"&amp; TEXT(WEEKNUM(jaar_zip[[#This Row],[Datum]],21),"00")</f>
        <v>24-15</v>
      </c>
      <c r="L4490" s="101">
        <f>MONTH(jaar_zip[[#This Row],[Datum]])</f>
        <v>4</v>
      </c>
      <c r="M4490" s="101">
        <f>IF(ISNUMBER(jaar_zip[[#This Row],[etmaaltemperatuur]]),IF(jaar_zip[[#This Row],[etmaaltemperatuur]]&lt;stookgrens,stookgrens-jaar_zip[[#This Row],[etmaaltemperatuur]],0),"")</f>
        <v>8.4</v>
      </c>
      <c r="N4490" s="101">
        <f>IF(ISNUMBER(jaar_zip[[#This Row],[graaddagen]]),IF(OR(MONTH(jaar_zip[[#This Row],[Datum]])=1,MONTH(jaar_zip[[#This Row],[Datum]])=2,MONTH(jaar_zip[[#This Row],[Datum]])=11,MONTH(jaar_zip[[#This Row],[Datum]])=12),1.1,IF(OR(MONTH(jaar_zip[[#This Row],[Datum]])=3,MONTH(jaar_zip[[#This Row],[Datum]])=10),1,0.8))*jaar_zip[[#This Row],[graaddagen]],"")</f>
        <v>6.7200000000000006</v>
      </c>
      <c r="O4490" s="101">
        <f>IF(ISNUMBER(jaar_zip[[#This Row],[etmaaltemperatuur]]),IF(jaar_zip[[#This Row],[etmaaltemperatuur]]&gt;stookgrens,jaar_zip[[#This Row],[etmaaltemperatuur]]-stookgrens,0),"")</f>
        <v>0</v>
      </c>
    </row>
    <row r="4491" spans="1:15" x14ac:dyDescent="0.25">
      <c r="A4491">
        <v>280</v>
      </c>
      <c r="B4491">
        <v>20240415</v>
      </c>
      <c r="C4491">
        <v>5.7</v>
      </c>
      <c r="D4491">
        <v>6.9</v>
      </c>
      <c r="E4491">
        <v>889</v>
      </c>
      <c r="F4491">
        <v>8</v>
      </c>
      <c r="G4491">
        <v>1002.3</v>
      </c>
      <c r="H4491">
        <v>82</v>
      </c>
      <c r="I4491" s="101" t="s">
        <v>28</v>
      </c>
      <c r="J4491" s="1">
        <f>DATEVALUE(RIGHT(jaar_zip[[#This Row],[YYYYMMDD]],2)&amp;"-"&amp;MID(jaar_zip[[#This Row],[YYYYMMDD]],5,2)&amp;"-"&amp;LEFT(jaar_zip[[#This Row],[YYYYMMDD]],4))</f>
        <v>45397</v>
      </c>
      <c r="K4491" s="101" t="str">
        <f>IF(AND(VALUE(MONTH(jaar_zip[[#This Row],[Datum]]))=1,VALUE(WEEKNUM(jaar_zip[[#This Row],[Datum]],21))&gt;51),RIGHT(YEAR(jaar_zip[[#This Row],[Datum]])-1,2),RIGHT(YEAR(jaar_zip[[#This Row],[Datum]]),2))&amp;"-"&amp; TEXT(WEEKNUM(jaar_zip[[#This Row],[Datum]],21),"00")</f>
        <v>24-16</v>
      </c>
      <c r="L4491" s="101">
        <f>MONTH(jaar_zip[[#This Row],[Datum]])</f>
        <v>4</v>
      </c>
      <c r="M4491" s="101">
        <f>IF(ISNUMBER(jaar_zip[[#This Row],[etmaaltemperatuur]]),IF(jaar_zip[[#This Row],[etmaaltemperatuur]]&lt;stookgrens,stookgrens-jaar_zip[[#This Row],[etmaaltemperatuur]],0),"")</f>
        <v>11.1</v>
      </c>
      <c r="N4491" s="101">
        <f>IF(ISNUMBER(jaar_zip[[#This Row],[graaddagen]]),IF(OR(MONTH(jaar_zip[[#This Row],[Datum]])=1,MONTH(jaar_zip[[#This Row],[Datum]])=2,MONTH(jaar_zip[[#This Row],[Datum]])=11,MONTH(jaar_zip[[#This Row],[Datum]])=12),1.1,IF(OR(MONTH(jaar_zip[[#This Row],[Datum]])=3,MONTH(jaar_zip[[#This Row],[Datum]])=10),1,0.8))*jaar_zip[[#This Row],[graaddagen]],"")</f>
        <v>8.8800000000000008</v>
      </c>
      <c r="O4491" s="101">
        <f>IF(ISNUMBER(jaar_zip[[#This Row],[etmaaltemperatuur]]),IF(jaar_zip[[#This Row],[etmaaltemperatuur]]&gt;stookgrens,jaar_zip[[#This Row],[etmaaltemperatuur]]-stookgrens,0),"")</f>
        <v>0</v>
      </c>
    </row>
    <row r="4492" spans="1:15" x14ac:dyDescent="0.25">
      <c r="A4492">
        <v>280</v>
      </c>
      <c r="B4492">
        <v>20240416</v>
      </c>
      <c r="C4492">
        <v>4.4000000000000004</v>
      </c>
      <c r="D4492">
        <v>6.6</v>
      </c>
      <c r="E4492">
        <v>1139</v>
      </c>
      <c r="F4492">
        <v>7.5</v>
      </c>
      <c r="G4492">
        <v>1002.4</v>
      </c>
      <c r="H4492">
        <v>81</v>
      </c>
      <c r="I4492" s="101" t="s">
        <v>28</v>
      </c>
      <c r="J4492" s="1">
        <f>DATEVALUE(RIGHT(jaar_zip[[#This Row],[YYYYMMDD]],2)&amp;"-"&amp;MID(jaar_zip[[#This Row],[YYYYMMDD]],5,2)&amp;"-"&amp;LEFT(jaar_zip[[#This Row],[YYYYMMDD]],4))</f>
        <v>45398</v>
      </c>
      <c r="K4492" s="101" t="str">
        <f>IF(AND(VALUE(MONTH(jaar_zip[[#This Row],[Datum]]))=1,VALUE(WEEKNUM(jaar_zip[[#This Row],[Datum]],21))&gt;51),RIGHT(YEAR(jaar_zip[[#This Row],[Datum]])-1,2),RIGHT(YEAR(jaar_zip[[#This Row],[Datum]]),2))&amp;"-"&amp; TEXT(WEEKNUM(jaar_zip[[#This Row],[Datum]],21),"00")</f>
        <v>24-16</v>
      </c>
      <c r="L4492" s="101">
        <f>MONTH(jaar_zip[[#This Row],[Datum]])</f>
        <v>4</v>
      </c>
      <c r="M4492" s="101">
        <f>IF(ISNUMBER(jaar_zip[[#This Row],[etmaaltemperatuur]]),IF(jaar_zip[[#This Row],[etmaaltemperatuur]]&lt;stookgrens,stookgrens-jaar_zip[[#This Row],[etmaaltemperatuur]],0),"")</f>
        <v>11.4</v>
      </c>
      <c r="N4492" s="101">
        <f>IF(ISNUMBER(jaar_zip[[#This Row],[graaddagen]]),IF(OR(MONTH(jaar_zip[[#This Row],[Datum]])=1,MONTH(jaar_zip[[#This Row],[Datum]])=2,MONTH(jaar_zip[[#This Row],[Datum]])=11,MONTH(jaar_zip[[#This Row],[Datum]])=12),1.1,IF(OR(MONTH(jaar_zip[[#This Row],[Datum]])=3,MONTH(jaar_zip[[#This Row],[Datum]])=10),1,0.8))*jaar_zip[[#This Row],[graaddagen]],"")</f>
        <v>9.120000000000001</v>
      </c>
      <c r="O4492" s="101">
        <f>IF(ISNUMBER(jaar_zip[[#This Row],[etmaaltemperatuur]]),IF(jaar_zip[[#This Row],[etmaaltemperatuur]]&gt;stookgrens,jaar_zip[[#This Row],[etmaaltemperatuur]]-stookgrens,0),"")</f>
        <v>0</v>
      </c>
    </row>
    <row r="4493" spans="1:15" x14ac:dyDescent="0.25">
      <c r="A4493">
        <v>280</v>
      </c>
      <c r="B4493">
        <v>20240417</v>
      </c>
      <c r="C4493">
        <v>2.6</v>
      </c>
      <c r="D4493">
        <v>6.1</v>
      </c>
      <c r="E4493">
        <v>1199</v>
      </c>
      <c r="F4493">
        <v>3.1</v>
      </c>
      <c r="G4493">
        <v>1011.1</v>
      </c>
      <c r="H4493">
        <v>76</v>
      </c>
      <c r="I4493" s="101" t="s">
        <v>28</v>
      </c>
      <c r="J4493" s="1">
        <f>DATEVALUE(RIGHT(jaar_zip[[#This Row],[YYYYMMDD]],2)&amp;"-"&amp;MID(jaar_zip[[#This Row],[YYYYMMDD]],5,2)&amp;"-"&amp;LEFT(jaar_zip[[#This Row],[YYYYMMDD]],4))</f>
        <v>45399</v>
      </c>
      <c r="K4493" s="101" t="str">
        <f>IF(AND(VALUE(MONTH(jaar_zip[[#This Row],[Datum]]))=1,VALUE(WEEKNUM(jaar_zip[[#This Row],[Datum]],21))&gt;51),RIGHT(YEAR(jaar_zip[[#This Row],[Datum]])-1,2),RIGHT(YEAR(jaar_zip[[#This Row],[Datum]]),2))&amp;"-"&amp; TEXT(WEEKNUM(jaar_zip[[#This Row],[Datum]],21),"00")</f>
        <v>24-16</v>
      </c>
      <c r="L4493" s="101">
        <f>MONTH(jaar_zip[[#This Row],[Datum]])</f>
        <v>4</v>
      </c>
      <c r="M4493" s="101">
        <f>IF(ISNUMBER(jaar_zip[[#This Row],[etmaaltemperatuur]]),IF(jaar_zip[[#This Row],[etmaaltemperatuur]]&lt;stookgrens,stookgrens-jaar_zip[[#This Row],[etmaaltemperatuur]],0),"")</f>
        <v>11.9</v>
      </c>
      <c r="N4493" s="101">
        <f>IF(ISNUMBER(jaar_zip[[#This Row],[graaddagen]]),IF(OR(MONTH(jaar_zip[[#This Row],[Datum]])=1,MONTH(jaar_zip[[#This Row],[Datum]])=2,MONTH(jaar_zip[[#This Row],[Datum]])=11,MONTH(jaar_zip[[#This Row],[Datum]])=12),1.1,IF(OR(MONTH(jaar_zip[[#This Row],[Datum]])=3,MONTH(jaar_zip[[#This Row],[Datum]])=10),1,0.8))*jaar_zip[[#This Row],[graaddagen]],"")</f>
        <v>9.5200000000000014</v>
      </c>
      <c r="O4493" s="101">
        <f>IF(ISNUMBER(jaar_zip[[#This Row],[etmaaltemperatuur]]),IF(jaar_zip[[#This Row],[etmaaltemperatuur]]&gt;stookgrens,jaar_zip[[#This Row],[etmaaltemperatuur]]-stookgrens,0),"")</f>
        <v>0</v>
      </c>
    </row>
    <row r="4494" spans="1:15" x14ac:dyDescent="0.25">
      <c r="A4494">
        <v>280</v>
      </c>
      <c r="B4494">
        <v>20240418</v>
      </c>
      <c r="C4494">
        <v>3.5</v>
      </c>
      <c r="D4494">
        <v>5.9</v>
      </c>
      <c r="E4494">
        <v>1309</v>
      </c>
      <c r="F4494">
        <v>3.5</v>
      </c>
      <c r="G4494">
        <v>1016.8</v>
      </c>
      <c r="H4494">
        <v>78</v>
      </c>
      <c r="I4494" s="101" t="s">
        <v>28</v>
      </c>
      <c r="J4494" s="1">
        <f>DATEVALUE(RIGHT(jaar_zip[[#This Row],[YYYYMMDD]],2)&amp;"-"&amp;MID(jaar_zip[[#This Row],[YYYYMMDD]],5,2)&amp;"-"&amp;LEFT(jaar_zip[[#This Row],[YYYYMMDD]],4))</f>
        <v>45400</v>
      </c>
      <c r="K4494" s="101" t="str">
        <f>IF(AND(VALUE(MONTH(jaar_zip[[#This Row],[Datum]]))=1,VALUE(WEEKNUM(jaar_zip[[#This Row],[Datum]],21))&gt;51),RIGHT(YEAR(jaar_zip[[#This Row],[Datum]])-1,2),RIGHT(YEAR(jaar_zip[[#This Row],[Datum]]),2))&amp;"-"&amp; TEXT(WEEKNUM(jaar_zip[[#This Row],[Datum]],21),"00")</f>
        <v>24-16</v>
      </c>
      <c r="L4494" s="101">
        <f>MONTH(jaar_zip[[#This Row],[Datum]])</f>
        <v>4</v>
      </c>
      <c r="M4494" s="101">
        <f>IF(ISNUMBER(jaar_zip[[#This Row],[etmaaltemperatuur]]),IF(jaar_zip[[#This Row],[etmaaltemperatuur]]&lt;stookgrens,stookgrens-jaar_zip[[#This Row],[etmaaltemperatuur]],0),"")</f>
        <v>12.1</v>
      </c>
      <c r="N4494" s="101">
        <f>IF(ISNUMBER(jaar_zip[[#This Row],[graaddagen]]),IF(OR(MONTH(jaar_zip[[#This Row],[Datum]])=1,MONTH(jaar_zip[[#This Row],[Datum]])=2,MONTH(jaar_zip[[#This Row],[Datum]])=11,MONTH(jaar_zip[[#This Row],[Datum]])=12),1.1,IF(OR(MONTH(jaar_zip[[#This Row],[Datum]])=3,MONTH(jaar_zip[[#This Row],[Datum]])=10),1,0.8))*jaar_zip[[#This Row],[graaddagen]],"")</f>
        <v>9.68</v>
      </c>
      <c r="O4494" s="101">
        <f>IF(ISNUMBER(jaar_zip[[#This Row],[etmaaltemperatuur]]),IF(jaar_zip[[#This Row],[etmaaltemperatuur]]&gt;stookgrens,jaar_zip[[#This Row],[etmaaltemperatuur]]-stookgrens,0),"")</f>
        <v>0</v>
      </c>
    </row>
    <row r="4495" spans="1:15" x14ac:dyDescent="0.25">
      <c r="A4495">
        <v>280</v>
      </c>
      <c r="B4495">
        <v>20240419</v>
      </c>
      <c r="C4495">
        <v>6.8</v>
      </c>
      <c r="D4495">
        <v>8.1</v>
      </c>
      <c r="E4495">
        <v>1237</v>
      </c>
      <c r="F4495">
        <v>6.5</v>
      </c>
      <c r="G4495">
        <v>1007.8</v>
      </c>
      <c r="H4495">
        <v>80</v>
      </c>
      <c r="I4495" s="101" t="s">
        <v>28</v>
      </c>
      <c r="J4495" s="1">
        <f>DATEVALUE(RIGHT(jaar_zip[[#This Row],[YYYYMMDD]],2)&amp;"-"&amp;MID(jaar_zip[[#This Row],[YYYYMMDD]],5,2)&amp;"-"&amp;LEFT(jaar_zip[[#This Row],[YYYYMMDD]],4))</f>
        <v>45401</v>
      </c>
      <c r="K4495" s="101" t="str">
        <f>IF(AND(VALUE(MONTH(jaar_zip[[#This Row],[Datum]]))=1,VALUE(WEEKNUM(jaar_zip[[#This Row],[Datum]],21))&gt;51),RIGHT(YEAR(jaar_zip[[#This Row],[Datum]])-1,2),RIGHT(YEAR(jaar_zip[[#This Row],[Datum]]),2))&amp;"-"&amp; TEXT(WEEKNUM(jaar_zip[[#This Row],[Datum]],21),"00")</f>
        <v>24-16</v>
      </c>
      <c r="L4495" s="101">
        <f>MONTH(jaar_zip[[#This Row],[Datum]])</f>
        <v>4</v>
      </c>
      <c r="M4495" s="101">
        <f>IF(ISNUMBER(jaar_zip[[#This Row],[etmaaltemperatuur]]),IF(jaar_zip[[#This Row],[etmaaltemperatuur]]&lt;stookgrens,stookgrens-jaar_zip[[#This Row],[etmaaltemperatuur]],0),"")</f>
        <v>9.9</v>
      </c>
      <c r="N4495" s="101">
        <f>IF(ISNUMBER(jaar_zip[[#This Row],[graaddagen]]),IF(OR(MONTH(jaar_zip[[#This Row],[Datum]])=1,MONTH(jaar_zip[[#This Row],[Datum]])=2,MONTH(jaar_zip[[#This Row],[Datum]])=11,MONTH(jaar_zip[[#This Row],[Datum]])=12),1.1,IF(OR(MONTH(jaar_zip[[#This Row],[Datum]])=3,MONTH(jaar_zip[[#This Row],[Datum]])=10),1,0.8))*jaar_zip[[#This Row],[graaddagen]],"")</f>
        <v>7.9200000000000008</v>
      </c>
      <c r="O4495" s="101">
        <f>IF(ISNUMBER(jaar_zip[[#This Row],[etmaaltemperatuur]]),IF(jaar_zip[[#This Row],[etmaaltemperatuur]]&gt;stookgrens,jaar_zip[[#This Row],[etmaaltemperatuur]]-stookgrens,0),"")</f>
        <v>0</v>
      </c>
    </row>
    <row r="4496" spans="1:15" x14ac:dyDescent="0.25">
      <c r="A4496">
        <v>280</v>
      </c>
      <c r="B4496">
        <v>20240420</v>
      </c>
      <c r="C4496">
        <v>4.4000000000000004</v>
      </c>
      <c r="D4496">
        <v>6.6</v>
      </c>
      <c r="E4496">
        <v>1610</v>
      </c>
      <c r="F4496">
        <v>6.5</v>
      </c>
      <c r="G4496">
        <v>1019.3</v>
      </c>
      <c r="H4496">
        <v>78</v>
      </c>
      <c r="I4496" s="101" t="s">
        <v>28</v>
      </c>
      <c r="J4496" s="1">
        <f>DATEVALUE(RIGHT(jaar_zip[[#This Row],[YYYYMMDD]],2)&amp;"-"&amp;MID(jaar_zip[[#This Row],[YYYYMMDD]],5,2)&amp;"-"&amp;LEFT(jaar_zip[[#This Row],[YYYYMMDD]],4))</f>
        <v>45402</v>
      </c>
      <c r="K4496" s="101" t="str">
        <f>IF(AND(VALUE(MONTH(jaar_zip[[#This Row],[Datum]]))=1,VALUE(WEEKNUM(jaar_zip[[#This Row],[Datum]],21))&gt;51),RIGHT(YEAR(jaar_zip[[#This Row],[Datum]])-1,2),RIGHT(YEAR(jaar_zip[[#This Row],[Datum]]),2))&amp;"-"&amp; TEXT(WEEKNUM(jaar_zip[[#This Row],[Datum]],21),"00")</f>
        <v>24-16</v>
      </c>
      <c r="L4496" s="101">
        <f>MONTH(jaar_zip[[#This Row],[Datum]])</f>
        <v>4</v>
      </c>
      <c r="M4496" s="101">
        <f>IF(ISNUMBER(jaar_zip[[#This Row],[etmaaltemperatuur]]),IF(jaar_zip[[#This Row],[etmaaltemperatuur]]&lt;stookgrens,stookgrens-jaar_zip[[#This Row],[etmaaltemperatuur]],0),"")</f>
        <v>11.4</v>
      </c>
      <c r="N4496" s="101">
        <f>IF(ISNUMBER(jaar_zip[[#This Row],[graaddagen]]),IF(OR(MONTH(jaar_zip[[#This Row],[Datum]])=1,MONTH(jaar_zip[[#This Row],[Datum]])=2,MONTH(jaar_zip[[#This Row],[Datum]])=11,MONTH(jaar_zip[[#This Row],[Datum]])=12),1.1,IF(OR(MONTH(jaar_zip[[#This Row],[Datum]])=3,MONTH(jaar_zip[[#This Row],[Datum]])=10),1,0.8))*jaar_zip[[#This Row],[graaddagen]],"")</f>
        <v>9.120000000000001</v>
      </c>
      <c r="O4496" s="101">
        <f>IF(ISNUMBER(jaar_zip[[#This Row],[etmaaltemperatuur]]),IF(jaar_zip[[#This Row],[etmaaltemperatuur]]&gt;stookgrens,jaar_zip[[#This Row],[etmaaltemperatuur]]-stookgrens,0),"")</f>
        <v>0</v>
      </c>
    </row>
    <row r="4497" spans="1:15" x14ac:dyDescent="0.25">
      <c r="A4497">
        <v>280</v>
      </c>
      <c r="B4497">
        <v>20240421</v>
      </c>
      <c r="C4497">
        <v>4</v>
      </c>
      <c r="D4497">
        <v>5.8</v>
      </c>
      <c r="E4497">
        <v>1676</v>
      </c>
      <c r="F4497">
        <v>2</v>
      </c>
      <c r="G4497">
        <v>1025.3</v>
      </c>
      <c r="H4497">
        <v>76</v>
      </c>
      <c r="I4497" s="101" t="s">
        <v>28</v>
      </c>
      <c r="J4497" s="1">
        <f>DATEVALUE(RIGHT(jaar_zip[[#This Row],[YYYYMMDD]],2)&amp;"-"&amp;MID(jaar_zip[[#This Row],[YYYYMMDD]],5,2)&amp;"-"&amp;LEFT(jaar_zip[[#This Row],[YYYYMMDD]],4))</f>
        <v>45403</v>
      </c>
      <c r="K4497" s="101" t="str">
        <f>IF(AND(VALUE(MONTH(jaar_zip[[#This Row],[Datum]]))=1,VALUE(WEEKNUM(jaar_zip[[#This Row],[Datum]],21))&gt;51),RIGHT(YEAR(jaar_zip[[#This Row],[Datum]])-1,2),RIGHT(YEAR(jaar_zip[[#This Row],[Datum]]),2))&amp;"-"&amp; TEXT(WEEKNUM(jaar_zip[[#This Row],[Datum]],21),"00")</f>
        <v>24-16</v>
      </c>
      <c r="L4497" s="101">
        <f>MONTH(jaar_zip[[#This Row],[Datum]])</f>
        <v>4</v>
      </c>
      <c r="M4497" s="101">
        <f>IF(ISNUMBER(jaar_zip[[#This Row],[etmaaltemperatuur]]),IF(jaar_zip[[#This Row],[etmaaltemperatuur]]&lt;stookgrens,stookgrens-jaar_zip[[#This Row],[etmaaltemperatuur]],0),"")</f>
        <v>12.2</v>
      </c>
      <c r="N4497" s="101">
        <f>IF(ISNUMBER(jaar_zip[[#This Row],[graaddagen]]),IF(OR(MONTH(jaar_zip[[#This Row],[Datum]])=1,MONTH(jaar_zip[[#This Row],[Datum]])=2,MONTH(jaar_zip[[#This Row],[Datum]])=11,MONTH(jaar_zip[[#This Row],[Datum]])=12),1.1,IF(OR(MONTH(jaar_zip[[#This Row],[Datum]])=3,MONTH(jaar_zip[[#This Row],[Datum]])=10),1,0.8))*jaar_zip[[#This Row],[graaddagen]],"")</f>
        <v>9.76</v>
      </c>
      <c r="O4497" s="101">
        <f>IF(ISNUMBER(jaar_zip[[#This Row],[etmaaltemperatuur]]),IF(jaar_zip[[#This Row],[etmaaltemperatuur]]&gt;stookgrens,jaar_zip[[#This Row],[etmaaltemperatuur]]-stookgrens,0),"")</f>
        <v>0</v>
      </c>
    </row>
    <row r="4498" spans="1:15" x14ac:dyDescent="0.25">
      <c r="A4498">
        <v>280</v>
      </c>
      <c r="B4498">
        <v>20240422</v>
      </c>
      <c r="C4498">
        <v>3.5</v>
      </c>
      <c r="D4498">
        <v>4.5999999999999996</v>
      </c>
      <c r="E4498">
        <v>2005</v>
      </c>
      <c r="F4498">
        <v>0.4</v>
      </c>
      <c r="G4498">
        <v>1025.2</v>
      </c>
      <c r="H4498">
        <v>69</v>
      </c>
      <c r="I4498" s="101" t="s">
        <v>28</v>
      </c>
      <c r="J4498" s="1">
        <f>DATEVALUE(RIGHT(jaar_zip[[#This Row],[YYYYMMDD]],2)&amp;"-"&amp;MID(jaar_zip[[#This Row],[YYYYMMDD]],5,2)&amp;"-"&amp;LEFT(jaar_zip[[#This Row],[YYYYMMDD]],4))</f>
        <v>45404</v>
      </c>
      <c r="K4498" s="101" t="str">
        <f>IF(AND(VALUE(MONTH(jaar_zip[[#This Row],[Datum]]))=1,VALUE(WEEKNUM(jaar_zip[[#This Row],[Datum]],21))&gt;51),RIGHT(YEAR(jaar_zip[[#This Row],[Datum]])-1,2),RIGHT(YEAR(jaar_zip[[#This Row],[Datum]]),2))&amp;"-"&amp; TEXT(WEEKNUM(jaar_zip[[#This Row],[Datum]],21),"00")</f>
        <v>24-17</v>
      </c>
      <c r="L4498" s="101">
        <f>MONTH(jaar_zip[[#This Row],[Datum]])</f>
        <v>4</v>
      </c>
      <c r="M4498" s="101">
        <f>IF(ISNUMBER(jaar_zip[[#This Row],[etmaaltemperatuur]]),IF(jaar_zip[[#This Row],[etmaaltemperatuur]]&lt;stookgrens,stookgrens-jaar_zip[[#This Row],[etmaaltemperatuur]],0),"")</f>
        <v>13.4</v>
      </c>
      <c r="N4498" s="101">
        <f>IF(ISNUMBER(jaar_zip[[#This Row],[graaddagen]]),IF(OR(MONTH(jaar_zip[[#This Row],[Datum]])=1,MONTH(jaar_zip[[#This Row],[Datum]])=2,MONTH(jaar_zip[[#This Row],[Datum]])=11,MONTH(jaar_zip[[#This Row],[Datum]])=12),1.1,IF(OR(MONTH(jaar_zip[[#This Row],[Datum]])=3,MONTH(jaar_zip[[#This Row],[Datum]])=10),1,0.8))*jaar_zip[[#This Row],[graaddagen]],"")</f>
        <v>10.72</v>
      </c>
      <c r="O4498" s="101">
        <f>IF(ISNUMBER(jaar_zip[[#This Row],[etmaaltemperatuur]]),IF(jaar_zip[[#This Row],[etmaaltemperatuur]]&gt;stookgrens,jaar_zip[[#This Row],[etmaaltemperatuur]]-stookgrens,0),"")</f>
        <v>0</v>
      </c>
    </row>
    <row r="4499" spans="1:15" x14ac:dyDescent="0.25">
      <c r="A4499">
        <v>280</v>
      </c>
      <c r="B4499">
        <v>20240423</v>
      </c>
      <c r="C4499">
        <v>3</v>
      </c>
      <c r="D4499">
        <v>4.5999999999999996</v>
      </c>
      <c r="E4499">
        <v>1879</v>
      </c>
      <c r="F4499">
        <v>2.9</v>
      </c>
      <c r="G4499">
        <v>1017.8</v>
      </c>
      <c r="H4499">
        <v>75</v>
      </c>
      <c r="I4499" s="101" t="s">
        <v>28</v>
      </c>
      <c r="J4499" s="1">
        <f>DATEVALUE(RIGHT(jaar_zip[[#This Row],[YYYYMMDD]],2)&amp;"-"&amp;MID(jaar_zip[[#This Row],[YYYYMMDD]],5,2)&amp;"-"&amp;LEFT(jaar_zip[[#This Row],[YYYYMMDD]],4))</f>
        <v>45405</v>
      </c>
      <c r="K4499" s="101" t="str">
        <f>IF(AND(VALUE(MONTH(jaar_zip[[#This Row],[Datum]]))=1,VALUE(WEEKNUM(jaar_zip[[#This Row],[Datum]],21))&gt;51),RIGHT(YEAR(jaar_zip[[#This Row],[Datum]])-1,2),RIGHT(YEAR(jaar_zip[[#This Row],[Datum]]),2))&amp;"-"&amp; TEXT(WEEKNUM(jaar_zip[[#This Row],[Datum]],21),"00")</f>
        <v>24-17</v>
      </c>
      <c r="L4499" s="101">
        <f>MONTH(jaar_zip[[#This Row],[Datum]])</f>
        <v>4</v>
      </c>
      <c r="M4499" s="101">
        <f>IF(ISNUMBER(jaar_zip[[#This Row],[etmaaltemperatuur]]),IF(jaar_zip[[#This Row],[etmaaltemperatuur]]&lt;stookgrens,stookgrens-jaar_zip[[#This Row],[etmaaltemperatuur]],0),"")</f>
        <v>13.4</v>
      </c>
      <c r="N4499" s="101">
        <f>IF(ISNUMBER(jaar_zip[[#This Row],[graaddagen]]),IF(OR(MONTH(jaar_zip[[#This Row],[Datum]])=1,MONTH(jaar_zip[[#This Row],[Datum]])=2,MONTH(jaar_zip[[#This Row],[Datum]])=11,MONTH(jaar_zip[[#This Row],[Datum]])=12),1.1,IF(OR(MONTH(jaar_zip[[#This Row],[Datum]])=3,MONTH(jaar_zip[[#This Row],[Datum]])=10),1,0.8))*jaar_zip[[#This Row],[graaddagen]],"")</f>
        <v>10.72</v>
      </c>
      <c r="O4499" s="101">
        <f>IF(ISNUMBER(jaar_zip[[#This Row],[etmaaltemperatuur]]),IF(jaar_zip[[#This Row],[etmaaltemperatuur]]&gt;stookgrens,jaar_zip[[#This Row],[etmaaltemperatuur]]-stookgrens,0),"")</f>
        <v>0</v>
      </c>
    </row>
    <row r="4500" spans="1:15" x14ac:dyDescent="0.25">
      <c r="A4500">
        <v>280</v>
      </c>
      <c r="B4500">
        <v>20240424</v>
      </c>
      <c r="C4500">
        <v>4.4000000000000004</v>
      </c>
      <c r="D4500">
        <v>5.6</v>
      </c>
      <c r="E4500">
        <v>1316</v>
      </c>
      <c r="F4500">
        <v>7.4</v>
      </c>
      <c r="G4500">
        <v>1006.6</v>
      </c>
      <c r="H4500">
        <v>82</v>
      </c>
      <c r="I4500" s="101" t="s">
        <v>28</v>
      </c>
      <c r="J4500" s="1">
        <f>DATEVALUE(RIGHT(jaar_zip[[#This Row],[YYYYMMDD]],2)&amp;"-"&amp;MID(jaar_zip[[#This Row],[YYYYMMDD]],5,2)&amp;"-"&amp;LEFT(jaar_zip[[#This Row],[YYYYMMDD]],4))</f>
        <v>45406</v>
      </c>
      <c r="K4500" s="101" t="str">
        <f>IF(AND(VALUE(MONTH(jaar_zip[[#This Row],[Datum]]))=1,VALUE(WEEKNUM(jaar_zip[[#This Row],[Datum]],21))&gt;51),RIGHT(YEAR(jaar_zip[[#This Row],[Datum]])-1,2),RIGHT(YEAR(jaar_zip[[#This Row],[Datum]]),2))&amp;"-"&amp; TEXT(WEEKNUM(jaar_zip[[#This Row],[Datum]],21),"00")</f>
        <v>24-17</v>
      </c>
      <c r="L4500" s="101">
        <f>MONTH(jaar_zip[[#This Row],[Datum]])</f>
        <v>4</v>
      </c>
      <c r="M4500" s="101">
        <f>IF(ISNUMBER(jaar_zip[[#This Row],[etmaaltemperatuur]]),IF(jaar_zip[[#This Row],[etmaaltemperatuur]]&lt;stookgrens,stookgrens-jaar_zip[[#This Row],[etmaaltemperatuur]],0),"")</f>
        <v>12.4</v>
      </c>
      <c r="N4500" s="101">
        <f>IF(ISNUMBER(jaar_zip[[#This Row],[graaddagen]]),IF(OR(MONTH(jaar_zip[[#This Row],[Datum]])=1,MONTH(jaar_zip[[#This Row],[Datum]])=2,MONTH(jaar_zip[[#This Row],[Datum]])=11,MONTH(jaar_zip[[#This Row],[Datum]])=12),1.1,IF(OR(MONTH(jaar_zip[[#This Row],[Datum]])=3,MONTH(jaar_zip[[#This Row],[Datum]])=10),1,0.8))*jaar_zip[[#This Row],[graaddagen]],"")</f>
        <v>9.9200000000000017</v>
      </c>
      <c r="O4500" s="101">
        <f>IF(ISNUMBER(jaar_zip[[#This Row],[etmaaltemperatuur]]),IF(jaar_zip[[#This Row],[etmaaltemperatuur]]&gt;stookgrens,jaar_zip[[#This Row],[etmaaltemperatuur]]-stookgrens,0),"")</f>
        <v>0</v>
      </c>
    </row>
    <row r="4501" spans="1:15" x14ac:dyDescent="0.25">
      <c r="A4501">
        <v>280</v>
      </c>
      <c r="B4501">
        <v>20240425</v>
      </c>
      <c r="C4501">
        <v>3.9</v>
      </c>
      <c r="D4501">
        <v>6</v>
      </c>
      <c r="E4501">
        <v>1396</v>
      </c>
      <c r="F4501">
        <v>4.7</v>
      </c>
      <c r="G4501">
        <v>1003.2</v>
      </c>
      <c r="H4501">
        <v>82</v>
      </c>
      <c r="I4501" s="101" t="s">
        <v>28</v>
      </c>
      <c r="J4501" s="1">
        <f>DATEVALUE(RIGHT(jaar_zip[[#This Row],[YYYYMMDD]],2)&amp;"-"&amp;MID(jaar_zip[[#This Row],[YYYYMMDD]],5,2)&amp;"-"&amp;LEFT(jaar_zip[[#This Row],[YYYYMMDD]],4))</f>
        <v>45407</v>
      </c>
      <c r="K4501" s="101" t="str">
        <f>IF(AND(VALUE(MONTH(jaar_zip[[#This Row],[Datum]]))=1,VALUE(WEEKNUM(jaar_zip[[#This Row],[Datum]],21))&gt;51),RIGHT(YEAR(jaar_zip[[#This Row],[Datum]])-1,2),RIGHT(YEAR(jaar_zip[[#This Row],[Datum]]),2))&amp;"-"&amp; TEXT(WEEKNUM(jaar_zip[[#This Row],[Datum]],21),"00")</f>
        <v>24-17</v>
      </c>
      <c r="L4501" s="101">
        <f>MONTH(jaar_zip[[#This Row],[Datum]])</f>
        <v>4</v>
      </c>
      <c r="M4501" s="101">
        <f>IF(ISNUMBER(jaar_zip[[#This Row],[etmaaltemperatuur]]),IF(jaar_zip[[#This Row],[etmaaltemperatuur]]&lt;stookgrens,stookgrens-jaar_zip[[#This Row],[etmaaltemperatuur]],0),"")</f>
        <v>12</v>
      </c>
      <c r="N4501" s="101">
        <f>IF(ISNUMBER(jaar_zip[[#This Row],[graaddagen]]),IF(OR(MONTH(jaar_zip[[#This Row],[Datum]])=1,MONTH(jaar_zip[[#This Row],[Datum]])=2,MONTH(jaar_zip[[#This Row],[Datum]])=11,MONTH(jaar_zip[[#This Row],[Datum]])=12),1.1,IF(OR(MONTH(jaar_zip[[#This Row],[Datum]])=3,MONTH(jaar_zip[[#This Row],[Datum]])=10),1,0.8))*jaar_zip[[#This Row],[graaddagen]],"")</f>
        <v>9.6000000000000014</v>
      </c>
      <c r="O4501" s="101">
        <f>IF(ISNUMBER(jaar_zip[[#This Row],[etmaaltemperatuur]]),IF(jaar_zip[[#This Row],[etmaaltemperatuur]]&gt;stookgrens,jaar_zip[[#This Row],[etmaaltemperatuur]]-stookgrens,0),"")</f>
        <v>0</v>
      </c>
    </row>
    <row r="4502" spans="1:15" x14ac:dyDescent="0.25">
      <c r="A4502">
        <v>280</v>
      </c>
      <c r="B4502">
        <v>20240426</v>
      </c>
      <c r="C4502">
        <v>3.2</v>
      </c>
      <c r="D4502">
        <v>7.5</v>
      </c>
      <c r="E4502">
        <v>1595</v>
      </c>
      <c r="F4502">
        <v>-0.1</v>
      </c>
      <c r="G4502">
        <v>1003.5</v>
      </c>
      <c r="H4502">
        <v>77</v>
      </c>
      <c r="I4502" s="101" t="s">
        <v>28</v>
      </c>
      <c r="J4502" s="1">
        <f>DATEVALUE(RIGHT(jaar_zip[[#This Row],[YYYYMMDD]],2)&amp;"-"&amp;MID(jaar_zip[[#This Row],[YYYYMMDD]],5,2)&amp;"-"&amp;LEFT(jaar_zip[[#This Row],[YYYYMMDD]],4))</f>
        <v>45408</v>
      </c>
      <c r="K4502" s="101" t="str">
        <f>IF(AND(VALUE(MONTH(jaar_zip[[#This Row],[Datum]]))=1,VALUE(WEEKNUM(jaar_zip[[#This Row],[Datum]],21))&gt;51),RIGHT(YEAR(jaar_zip[[#This Row],[Datum]])-1,2),RIGHT(YEAR(jaar_zip[[#This Row],[Datum]]),2))&amp;"-"&amp; TEXT(WEEKNUM(jaar_zip[[#This Row],[Datum]],21),"00")</f>
        <v>24-17</v>
      </c>
      <c r="L4502" s="101">
        <f>MONTH(jaar_zip[[#This Row],[Datum]])</f>
        <v>4</v>
      </c>
      <c r="M4502" s="101">
        <f>IF(ISNUMBER(jaar_zip[[#This Row],[etmaaltemperatuur]]),IF(jaar_zip[[#This Row],[etmaaltemperatuur]]&lt;stookgrens,stookgrens-jaar_zip[[#This Row],[etmaaltemperatuur]],0),"")</f>
        <v>10.5</v>
      </c>
      <c r="N4502" s="101">
        <f>IF(ISNUMBER(jaar_zip[[#This Row],[graaddagen]]),IF(OR(MONTH(jaar_zip[[#This Row],[Datum]])=1,MONTH(jaar_zip[[#This Row],[Datum]])=2,MONTH(jaar_zip[[#This Row],[Datum]])=11,MONTH(jaar_zip[[#This Row],[Datum]])=12),1.1,IF(OR(MONTH(jaar_zip[[#This Row],[Datum]])=3,MONTH(jaar_zip[[#This Row],[Datum]])=10),1,0.8))*jaar_zip[[#This Row],[graaddagen]],"")</f>
        <v>8.4</v>
      </c>
      <c r="O4502" s="101">
        <f>IF(ISNUMBER(jaar_zip[[#This Row],[etmaaltemperatuur]]),IF(jaar_zip[[#This Row],[etmaaltemperatuur]]&gt;stookgrens,jaar_zip[[#This Row],[etmaaltemperatuur]]-stookgrens,0),"")</f>
        <v>0</v>
      </c>
    </row>
    <row r="4503" spans="1:15" x14ac:dyDescent="0.25">
      <c r="A4503">
        <v>280</v>
      </c>
      <c r="B4503">
        <v>20240427</v>
      </c>
      <c r="C4503">
        <v>3.1</v>
      </c>
      <c r="D4503">
        <v>11.7</v>
      </c>
      <c r="E4503">
        <v>1361</v>
      </c>
      <c r="F4503">
        <v>0.2</v>
      </c>
      <c r="G4503">
        <v>1006.3</v>
      </c>
      <c r="H4503">
        <v>77</v>
      </c>
      <c r="I4503" s="101" t="s">
        <v>28</v>
      </c>
      <c r="J4503" s="1">
        <f>DATEVALUE(RIGHT(jaar_zip[[#This Row],[YYYYMMDD]],2)&amp;"-"&amp;MID(jaar_zip[[#This Row],[YYYYMMDD]],5,2)&amp;"-"&amp;LEFT(jaar_zip[[#This Row],[YYYYMMDD]],4))</f>
        <v>45409</v>
      </c>
      <c r="K4503" s="101" t="str">
        <f>IF(AND(VALUE(MONTH(jaar_zip[[#This Row],[Datum]]))=1,VALUE(WEEKNUM(jaar_zip[[#This Row],[Datum]],21))&gt;51),RIGHT(YEAR(jaar_zip[[#This Row],[Datum]])-1,2),RIGHT(YEAR(jaar_zip[[#This Row],[Datum]]),2))&amp;"-"&amp; TEXT(WEEKNUM(jaar_zip[[#This Row],[Datum]],21),"00")</f>
        <v>24-17</v>
      </c>
      <c r="L4503" s="101">
        <f>MONTH(jaar_zip[[#This Row],[Datum]])</f>
        <v>4</v>
      </c>
      <c r="M4503" s="101">
        <f>IF(ISNUMBER(jaar_zip[[#This Row],[etmaaltemperatuur]]),IF(jaar_zip[[#This Row],[etmaaltemperatuur]]&lt;stookgrens,stookgrens-jaar_zip[[#This Row],[etmaaltemperatuur]],0),"")</f>
        <v>6.3000000000000007</v>
      </c>
      <c r="N4503" s="101">
        <f>IF(ISNUMBER(jaar_zip[[#This Row],[graaddagen]]),IF(OR(MONTH(jaar_zip[[#This Row],[Datum]])=1,MONTH(jaar_zip[[#This Row],[Datum]])=2,MONTH(jaar_zip[[#This Row],[Datum]])=11,MONTH(jaar_zip[[#This Row],[Datum]])=12),1.1,IF(OR(MONTH(jaar_zip[[#This Row],[Datum]])=3,MONTH(jaar_zip[[#This Row],[Datum]])=10),1,0.8))*jaar_zip[[#This Row],[graaddagen]],"")</f>
        <v>5.0400000000000009</v>
      </c>
      <c r="O4503" s="101">
        <f>IF(ISNUMBER(jaar_zip[[#This Row],[etmaaltemperatuur]]),IF(jaar_zip[[#This Row],[etmaaltemperatuur]]&gt;stookgrens,jaar_zip[[#This Row],[etmaaltemperatuur]]-stookgrens,0),"")</f>
        <v>0</v>
      </c>
    </row>
    <row r="4504" spans="1:15" x14ac:dyDescent="0.25">
      <c r="A4504">
        <v>280</v>
      </c>
      <c r="B4504">
        <v>20240428</v>
      </c>
      <c r="C4504">
        <v>6.5</v>
      </c>
      <c r="D4504">
        <v>13.6</v>
      </c>
      <c r="E4504">
        <v>1575</v>
      </c>
      <c r="F4504">
        <v>0</v>
      </c>
      <c r="G4504">
        <v>1008.3</v>
      </c>
      <c r="H4504">
        <v>66</v>
      </c>
      <c r="I4504" s="101" t="s">
        <v>28</v>
      </c>
      <c r="J4504" s="1">
        <f>DATEVALUE(RIGHT(jaar_zip[[#This Row],[YYYYMMDD]],2)&amp;"-"&amp;MID(jaar_zip[[#This Row],[YYYYMMDD]],5,2)&amp;"-"&amp;LEFT(jaar_zip[[#This Row],[YYYYMMDD]],4))</f>
        <v>45410</v>
      </c>
      <c r="K4504" s="101" t="str">
        <f>IF(AND(VALUE(MONTH(jaar_zip[[#This Row],[Datum]]))=1,VALUE(WEEKNUM(jaar_zip[[#This Row],[Datum]],21))&gt;51),RIGHT(YEAR(jaar_zip[[#This Row],[Datum]])-1,2),RIGHT(YEAR(jaar_zip[[#This Row],[Datum]]),2))&amp;"-"&amp; TEXT(WEEKNUM(jaar_zip[[#This Row],[Datum]],21),"00")</f>
        <v>24-17</v>
      </c>
      <c r="L4504" s="101">
        <f>MONTH(jaar_zip[[#This Row],[Datum]])</f>
        <v>4</v>
      </c>
      <c r="M4504" s="101">
        <f>IF(ISNUMBER(jaar_zip[[#This Row],[etmaaltemperatuur]]),IF(jaar_zip[[#This Row],[etmaaltemperatuur]]&lt;stookgrens,stookgrens-jaar_zip[[#This Row],[etmaaltemperatuur]],0),"")</f>
        <v>4.4000000000000004</v>
      </c>
      <c r="N4504" s="101">
        <f>IF(ISNUMBER(jaar_zip[[#This Row],[graaddagen]]),IF(OR(MONTH(jaar_zip[[#This Row],[Datum]])=1,MONTH(jaar_zip[[#This Row],[Datum]])=2,MONTH(jaar_zip[[#This Row],[Datum]])=11,MONTH(jaar_zip[[#This Row],[Datum]])=12),1.1,IF(OR(MONTH(jaar_zip[[#This Row],[Datum]])=3,MONTH(jaar_zip[[#This Row],[Datum]])=10),1,0.8))*jaar_zip[[#This Row],[graaddagen]],"")</f>
        <v>3.5200000000000005</v>
      </c>
      <c r="O4504" s="101">
        <f>IF(ISNUMBER(jaar_zip[[#This Row],[etmaaltemperatuur]]),IF(jaar_zip[[#This Row],[etmaaltemperatuur]]&gt;stookgrens,jaar_zip[[#This Row],[etmaaltemperatuur]]-stookgrens,0),"")</f>
        <v>0</v>
      </c>
    </row>
    <row r="4505" spans="1:15" x14ac:dyDescent="0.25">
      <c r="A4505">
        <v>280</v>
      </c>
      <c r="B4505">
        <v>20240429</v>
      </c>
      <c r="C4505">
        <v>3.3</v>
      </c>
      <c r="D4505">
        <v>13.3</v>
      </c>
      <c r="E4505">
        <v>2340</v>
      </c>
      <c r="F4505">
        <v>0</v>
      </c>
      <c r="G4505">
        <v>1019.2</v>
      </c>
      <c r="H4505">
        <v>65</v>
      </c>
      <c r="I4505" s="101" t="s">
        <v>28</v>
      </c>
      <c r="J4505" s="1">
        <f>DATEVALUE(RIGHT(jaar_zip[[#This Row],[YYYYMMDD]],2)&amp;"-"&amp;MID(jaar_zip[[#This Row],[YYYYMMDD]],5,2)&amp;"-"&amp;LEFT(jaar_zip[[#This Row],[YYYYMMDD]],4))</f>
        <v>45411</v>
      </c>
      <c r="K4505" s="101" t="str">
        <f>IF(AND(VALUE(MONTH(jaar_zip[[#This Row],[Datum]]))=1,VALUE(WEEKNUM(jaar_zip[[#This Row],[Datum]],21))&gt;51),RIGHT(YEAR(jaar_zip[[#This Row],[Datum]])-1,2),RIGHT(YEAR(jaar_zip[[#This Row],[Datum]]),2))&amp;"-"&amp; TEXT(WEEKNUM(jaar_zip[[#This Row],[Datum]],21),"00")</f>
        <v>24-18</v>
      </c>
      <c r="L4505" s="101">
        <f>MONTH(jaar_zip[[#This Row],[Datum]])</f>
        <v>4</v>
      </c>
      <c r="M4505" s="101">
        <f>IF(ISNUMBER(jaar_zip[[#This Row],[etmaaltemperatuur]]),IF(jaar_zip[[#This Row],[etmaaltemperatuur]]&lt;stookgrens,stookgrens-jaar_zip[[#This Row],[etmaaltemperatuur]],0),"")</f>
        <v>4.6999999999999993</v>
      </c>
      <c r="N4505" s="101">
        <f>IF(ISNUMBER(jaar_zip[[#This Row],[graaddagen]]),IF(OR(MONTH(jaar_zip[[#This Row],[Datum]])=1,MONTH(jaar_zip[[#This Row],[Datum]])=2,MONTH(jaar_zip[[#This Row],[Datum]])=11,MONTH(jaar_zip[[#This Row],[Datum]])=12),1.1,IF(OR(MONTH(jaar_zip[[#This Row],[Datum]])=3,MONTH(jaar_zip[[#This Row],[Datum]])=10),1,0.8))*jaar_zip[[#This Row],[graaddagen]],"")</f>
        <v>3.76</v>
      </c>
      <c r="O4505" s="101">
        <f>IF(ISNUMBER(jaar_zip[[#This Row],[etmaaltemperatuur]]),IF(jaar_zip[[#This Row],[etmaaltemperatuur]]&gt;stookgrens,jaar_zip[[#This Row],[etmaaltemperatuur]]-stookgrens,0),"")</f>
        <v>0</v>
      </c>
    </row>
    <row r="4506" spans="1:15" x14ac:dyDescent="0.25">
      <c r="A4506">
        <v>280</v>
      </c>
      <c r="B4506">
        <v>20240430</v>
      </c>
      <c r="C4506">
        <v>2.2999999999999998</v>
      </c>
      <c r="D4506">
        <v>16.600000000000001</v>
      </c>
      <c r="E4506">
        <v>1757</v>
      </c>
      <c r="F4506">
        <v>0.2</v>
      </c>
      <c r="G4506">
        <v>1015.7</v>
      </c>
      <c r="H4506">
        <v>73</v>
      </c>
      <c r="I4506" s="101" t="s">
        <v>28</v>
      </c>
      <c r="J4506" s="1">
        <f>DATEVALUE(RIGHT(jaar_zip[[#This Row],[YYYYMMDD]],2)&amp;"-"&amp;MID(jaar_zip[[#This Row],[YYYYMMDD]],5,2)&amp;"-"&amp;LEFT(jaar_zip[[#This Row],[YYYYMMDD]],4))</f>
        <v>45412</v>
      </c>
      <c r="K4506" s="101" t="str">
        <f>IF(AND(VALUE(MONTH(jaar_zip[[#This Row],[Datum]]))=1,VALUE(WEEKNUM(jaar_zip[[#This Row],[Datum]],21))&gt;51),RIGHT(YEAR(jaar_zip[[#This Row],[Datum]])-1,2),RIGHT(YEAR(jaar_zip[[#This Row],[Datum]]),2))&amp;"-"&amp; TEXT(WEEKNUM(jaar_zip[[#This Row],[Datum]],21),"00")</f>
        <v>24-18</v>
      </c>
      <c r="L4506" s="101">
        <f>MONTH(jaar_zip[[#This Row],[Datum]])</f>
        <v>4</v>
      </c>
      <c r="M4506" s="101">
        <f>IF(ISNUMBER(jaar_zip[[#This Row],[etmaaltemperatuur]]),IF(jaar_zip[[#This Row],[etmaaltemperatuur]]&lt;stookgrens,stookgrens-jaar_zip[[#This Row],[etmaaltemperatuur]],0),"")</f>
        <v>1.3999999999999986</v>
      </c>
      <c r="N4506" s="101">
        <f>IF(ISNUMBER(jaar_zip[[#This Row],[graaddagen]]),IF(OR(MONTH(jaar_zip[[#This Row],[Datum]])=1,MONTH(jaar_zip[[#This Row],[Datum]])=2,MONTH(jaar_zip[[#This Row],[Datum]])=11,MONTH(jaar_zip[[#This Row],[Datum]])=12),1.1,IF(OR(MONTH(jaar_zip[[#This Row],[Datum]])=3,MONTH(jaar_zip[[#This Row],[Datum]])=10),1,0.8))*jaar_zip[[#This Row],[graaddagen]],"")</f>
        <v>1.119999999999999</v>
      </c>
      <c r="O4506" s="101">
        <f>IF(ISNUMBER(jaar_zip[[#This Row],[etmaaltemperatuur]]),IF(jaar_zip[[#This Row],[etmaaltemperatuur]]&gt;stookgrens,jaar_zip[[#This Row],[etmaaltemperatuur]]-stookgrens,0),"")</f>
        <v>0</v>
      </c>
    </row>
    <row r="4507" spans="1:15" x14ac:dyDescent="0.25">
      <c r="A4507">
        <v>280</v>
      </c>
      <c r="B4507">
        <v>20240501</v>
      </c>
      <c r="C4507">
        <v>4.5</v>
      </c>
      <c r="D4507">
        <v>18.5</v>
      </c>
      <c r="E4507">
        <v>2292</v>
      </c>
      <c r="F4507">
        <v>0.3</v>
      </c>
      <c r="G4507">
        <v>1007.2</v>
      </c>
      <c r="H4507">
        <v>73</v>
      </c>
      <c r="I4507" s="101" t="s">
        <v>28</v>
      </c>
      <c r="J4507" s="1">
        <f>DATEVALUE(RIGHT(jaar_zip[[#This Row],[YYYYMMDD]],2)&amp;"-"&amp;MID(jaar_zip[[#This Row],[YYYYMMDD]],5,2)&amp;"-"&amp;LEFT(jaar_zip[[#This Row],[YYYYMMDD]],4))</f>
        <v>45413</v>
      </c>
      <c r="K4507" s="101" t="str">
        <f>IF(AND(VALUE(MONTH(jaar_zip[[#This Row],[Datum]]))=1,VALUE(WEEKNUM(jaar_zip[[#This Row],[Datum]],21))&gt;51),RIGHT(YEAR(jaar_zip[[#This Row],[Datum]])-1,2),RIGHT(YEAR(jaar_zip[[#This Row],[Datum]]),2))&amp;"-"&amp; TEXT(WEEKNUM(jaar_zip[[#This Row],[Datum]],21),"00")</f>
        <v>24-18</v>
      </c>
      <c r="L4507" s="101">
        <f>MONTH(jaar_zip[[#This Row],[Datum]])</f>
        <v>5</v>
      </c>
      <c r="M4507" s="101">
        <f>IF(ISNUMBER(jaar_zip[[#This Row],[etmaaltemperatuur]]),IF(jaar_zip[[#This Row],[etmaaltemperatuur]]&lt;stookgrens,stookgrens-jaar_zip[[#This Row],[etmaaltemperatuur]],0),"")</f>
        <v>0</v>
      </c>
      <c r="N4507" s="101">
        <f>IF(ISNUMBER(jaar_zip[[#This Row],[graaddagen]]),IF(OR(MONTH(jaar_zip[[#This Row],[Datum]])=1,MONTH(jaar_zip[[#This Row],[Datum]])=2,MONTH(jaar_zip[[#This Row],[Datum]])=11,MONTH(jaar_zip[[#This Row],[Datum]])=12),1.1,IF(OR(MONTH(jaar_zip[[#This Row],[Datum]])=3,MONTH(jaar_zip[[#This Row],[Datum]])=10),1,0.8))*jaar_zip[[#This Row],[graaddagen]],"")</f>
        <v>0</v>
      </c>
      <c r="O4507" s="101">
        <f>IF(ISNUMBER(jaar_zip[[#This Row],[etmaaltemperatuur]]),IF(jaar_zip[[#This Row],[etmaaltemperatuur]]&gt;stookgrens,jaar_zip[[#This Row],[etmaaltemperatuur]]-stookgrens,0),"")</f>
        <v>0.5</v>
      </c>
    </row>
    <row r="4508" spans="1:15" x14ac:dyDescent="0.25">
      <c r="A4508">
        <v>280</v>
      </c>
      <c r="B4508">
        <v>20240502</v>
      </c>
      <c r="C4508">
        <v>4.7</v>
      </c>
      <c r="D4508">
        <v>19.100000000000001</v>
      </c>
      <c r="E4508">
        <v>2456</v>
      </c>
      <c r="F4508">
        <v>0</v>
      </c>
      <c r="G4508">
        <v>1000.8</v>
      </c>
      <c r="H4508">
        <v>66</v>
      </c>
      <c r="I4508" s="101" t="s">
        <v>28</v>
      </c>
      <c r="J4508" s="1">
        <f>DATEVALUE(RIGHT(jaar_zip[[#This Row],[YYYYMMDD]],2)&amp;"-"&amp;MID(jaar_zip[[#This Row],[YYYYMMDD]],5,2)&amp;"-"&amp;LEFT(jaar_zip[[#This Row],[YYYYMMDD]],4))</f>
        <v>45414</v>
      </c>
      <c r="K4508" s="101" t="str">
        <f>IF(AND(VALUE(MONTH(jaar_zip[[#This Row],[Datum]]))=1,VALUE(WEEKNUM(jaar_zip[[#This Row],[Datum]],21))&gt;51),RIGHT(YEAR(jaar_zip[[#This Row],[Datum]])-1,2),RIGHT(YEAR(jaar_zip[[#This Row],[Datum]]),2))&amp;"-"&amp; TEXT(WEEKNUM(jaar_zip[[#This Row],[Datum]],21),"00")</f>
        <v>24-18</v>
      </c>
      <c r="L4508" s="101">
        <f>MONTH(jaar_zip[[#This Row],[Datum]])</f>
        <v>5</v>
      </c>
      <c r="M4508" s="101">
        <f>IF(ISNUMBER(jaar_zip[[#This Row],[etmaaltemperatuur]]),IF(jaar_zip[[#This Row],[etmaaltemperatuur]]&lt;stookgrens,stookgrens-jaar_zip[[#This Row],[etmaaltemperatuur]],0),"")</f>
        <v>0</v>
      </c>
      <c r="N4508" s="101">
        <f>IF(ISNUMBER(jaar_zip[[#This Row],[graaddagen]]),IF(OR(MONTH(jaar_zip[[#This Row],[Datum]])=1,MONTH(jaar_zip[[#This Row],[Datum]])=2,MONTH(jaar_zip[[#This Row],[Datum]])=11,MONTH(jaar_zip[[#This Row],[Datum]])=12),1.1,IF(OR(MONTH(jaar_zip[[#This Row],[Datum]])=3,MONTH(jaar_zip[[#This Row],[Datum]])=10),1,0.8))*jaar_zip[[#This Row],[graaddagen]],"")</f>
        <v>0</v>
      </c>
      <c r="O4508" s="101">
        <f>IF(ISNUMBER(jaar_zip[[#This Row],[etmaaltemperatuur]]),IF(jaar_zip[[#This Row],[etmaaltemperatuur]]&gt;stookgrens,jaar_zip[[#This Row],[etmaaltemperatuur]]-stookgrens,0),"")</f>
        <v>1.1000000000000014</v>
      </c>
    </row>
    <row r="4509" spans="1:15" x14ac:dyDescent="0.25">
      <c r="A4509">
        <v>280</v>
      </c>
      <c r="B4509">
        <v>20240503</v>
      </c>
      <c r="C4509">
        <v>3.8</v>
      </c>
      <c r="D4509">
        <v>12.1</v>
      </c>
      <c r="E4509">
        <v>356</v>
      </c>
      <c r="F4509">
        <v>-0.1</v>
      </c>
      <c r="G4509">
        <v>1008.2</v>
      </c>
      <c r="H4509">
        <v>92</v>
      </c>
      <c r="I4509" s="101" t="s">
        <v>28</v>
      </c>
      <c r="J4509" s="1">
        <f>DATEVALUE(RIGHT(jaar_zip[[#This Row],[YYYYMMDD]],2)&amp;"-"&amp;MID(jaar_zip[[#This Row],[YYYYMMDD]],5,2)&amp;"-"&amp;LEFT(jaar_zip[[#This Row],[YYYYMMDD]],4))</f>
        <v>45415</v>
      </c>
      <c r="K4509" s="101" t="str">
        <f>IF(AND(VALUE(MONTH(jaar_zip[[#This Row],[Datum]]))=1,VALUE(WEEKNUM(jaar_zip[[#This Row],[Datum]],21))&gt;51),RIGHT(YEAR(jaar_zip[[#This Row],[Datum]])-1,2),RIGHT(YEAR(jaar_zip[[#This Row],[Datum]]),2))&amp;"-"&amp; TEXT(WEEKNUM(jaar_zip[[#This Row],[Datum]],21),"00")</f>
        <v>24-18</v>
      </c>
      <c r="L4509" s="101">
        <f>MONTH(jaar_zip[[#This Row],[Datum]])</f>
        <v>5</v>
      </c>
      <c r="M4509" s="101">
        <f>IF(ISNUMBER(jaar_zip[[#This Row],[etmaaltemperatuur]]),IF(jaar_zip[[#This Row],[etmaaltemperatuur]]&lt;stookgrens,stookgrens-jaar_zip[[#This Row],[etmaaltemperatuur]],0),"")</f>
        <v>5.9</v>
      </c>
      <c r="N4509" s="101">
        <f>IF(ISNUMBER(jaar_zip[[#This Row],[graaddagen]]),IF(OR(MONTH(jaar_zip[[#This Row],[Datum]])=1,MONTH(jaar_zip[[#This Row],[Datum]])=2,MONTH(jaar_zip[[#This Row],[Datum]])=11,MONTH(jaar_zip[[#This Row],[Datum]])=12),1.1,IF(OR(MONTH(jaar_zip[[#This Row],[Datum]])=3,MONTH(jaar_zip[[#This Row],[Datum]])=10),1,0.8))*jaar_zip[[#This Row],[graaddagen]],"")</f>
        <v>4.7200000000000006</v>
      </c>
      <c r="O4509" s="101">
        <f>IF(ISNUMBER(jaar_zip[[#This Row],[etmaaltemperatuur]]),IF(jaar_zip[[#This Row],[etmaaltemperatuur]]&gt;stookgrens,jaar_zip[[#This Row],[etmaaltemperatuur]]-stookgrens,0),"")</f>
        <v>0</v>
      </c>
    </row>
    <row r="4510" spans="1:15" x14ac:dyDescent="0.25">
      <c r="A4510">
        <v>280</v>
      </c>
      <c r="B4510">
        <v>20240504</v>
      </c>
      <c r="C4510">
        <v>2.8</v>
      </c>
      <c r="D4510">
        <v>12.4</v>
      </c>
      <c r="E4510">
        <v>1773</v>
      </c>
      <c r="F4510">
        <v>1.6</v>
      </c>
      <c r="G4510">
        <v>1013.2</v>
      </c>
      <c r="H4510">
        <v>76</v>
      </c>
      <c r="I4510" s="101" t="s">
        <v>28</v>
      </c>
      <c r="J4510" s="1">
        <f>DATEVALUE(RIGHT(jaar_zip[[#This Row],[YYYYMMDD]],2)&amp;"-"&amp;MID(jaar_zip[[#This Row],[YYYYMMDD]],5,2)&amp;"-"&amp;LEFT(jaar_zip[[#This Row],[YYYYMMDD]],4))</f>
        <v>45416</v>
      </c>
      <c r="K4510" s="101" t="str">
        <f>IF(AND(VALUE(MONTH(jaar_zip[[#This Row],[Datum]]))=1,VALUE(WEEKNUM(jaar_zip[[#This Row],[Datum]],21))&gt;51),RIGHT(YEAR(jaar_zip[[#This Row],[Datum]])-1,2),RIGHT(YEAR(jaar_zip[[#This Row],[Datum]]),2))&amp;"-"&amp; TEXT(WEEKNUM(jaar_zip[[#This Row],[Datum]],21),"00")</f>
        <v>24-18</v>
      </c>
      <c r="L4510" s="101">
        <f>MONTH(jaar_zip[[#This Row],[Datum]])</f>
        <v>5</v>
      </c>
      <c r="M4510" s="101">
        <f>IF(ISNUMBER(jaar_zip[[#This Row],[etmaaltemperatuur]]),IF(jaar_zip[[#This Row],[etmaaltemperatuur]]&lt;stookgrens,stookgrens-jaar_zip[[#This Row],[etmaaltemperatuur]],0),"")</f>
        <v>5.6</v>
      </c>
      <c r="N4510" s="101">
        <f>IF(ISNUMBER(jaar_zip[[#This Row],[graaddagen]]),IF(OR(MONTH(jaar_zip[[#This Row],[Datum]])=1,MONTH(jaar_zip[[#This Row],[Datum]])=2,MONTH(jaar_zip[[#This Row],[Datum]])=11,MONTH(jaar_zip[[#This Row],[Datum]])=12),1.1,IF(OR(MONTH(jaar_zip[[#This Row],[Datum]])=3,MONTH(jaar_zip[[#This Row],[Datum]])=10),1,0.8))*jaar_zip[[#This Row],[graaddagen]],"")</f>
        <v>4.4799999999999995</v>
      </c>
      <c r="O4510" s="101">
        <f>IF(ISNUMBER(jaar_zip[[#This Row],[etmaaltemperatuur]]),IF(jaar_zip[[#This Row],[etmaaltemperatuur]]&gt;stookgrens,jaar_zip[[#This Row],[etmaaltemperatuur]]-stookgrens,0),"")</f>
        <v>0</v>
      </c>
    </row>
    <row r="4511" spans="1:15" x14ac:dyDescent="0.25">
      <c r="A4511">
        <v>280</v>
      </c>
      <c r="B4511">
        <v>20240505</v>
      </c>
      <c r="C4511">
        <v>2.8</v>
      </c>
      <c r="D4511">
        <v>11.1</v>
      </c>
      <c r="E4511">
        <v>1259</v>
      </c>
      <c r="F4511">
        <v>10.7</v>
      </c>
      <c r="G4511">
        <v>1008</v>
      </c>
      <c r="H4511">
        <v>87</v>
      </c>
      <c r="I4511" s="101" t="s">
        <v>28</v>
      </c>
      <c r="J4511" s="1">
        <f>DATEVALUE(RIGHT(jaar_zip[[#This Row],[YYYYMMDD]],2)&amp;"-"&amp;MID(jaar_zip[[#This Row],[YYYYMMDD]],5,2)&amp;"-"&amp;LEFT(jaar_zip[[#This Row],[YYYYMMDD]],4))</f>
        <v>45417</v>
      </c>
      <c r="K4511" s="101" t="str">
        <f>IF(AND(VALUE(MONTH(jaar_zip[[#This Row],[Datum]]))=1,VALUE(WEEKNUM(jaar_zip[[#This Row],[Datum]],21))&gt;51),RIGHT(YEAR(jaar_zip[[#This Row],[Datum]])-1,2),RIGHT(YEAR(jaar_zip[[#This Row],[Datum]]),2))&amp;"-"&amp; TEXT(WEEKNUM(jaar_zip[[#This Row],[Datum]],21),"00")</f>
        <v>24-18</v>
      </c>
      <c r="L4511" s="101">
        <f>MONTH(jaar_zip[[#This Row],[Datum]])</f>
        <v>5</v>
      </c>
      <c r="M4511" s="101">
        <f>IF(ISNUMBER(jaar_zip[[#This Row],[etmaaltemperatuur]]),IF(jaar_zip[[#This Row],[etmaaltemperatuur]]&lt;stookgrens,stookgrens-jaar_zip[[#This Row],[etmaaltemperatuur]],0),"")</f>
        <v>6.9</v>
      </c>
      <c r="N4511" s="101">
        <f>IF(ISNUMBER(jaar_zip[[#This Row],[graaddagen]]),IF(OR(MONTH(jaar_zip[[#This Row],[Datum]])=1,MONTH(jaar_zip[[#This Row],[Datum]])=2,MONTH(jaar_zip[[#This Row],[Datum]])=11,MONTH(jaar_zip[[#This Row],[Datum]])=12),1.1,IF(OR(MONTH(jaar_zip[[#This Row],[Datum]])=3,MONTH(jaar_zip[[#This Row],[Datum]])=10),1,0.8))*jaar_zip[[#This Row],[graaddagen]],"")</f>
        <v>5.5200000000000005</v>
      </c>
      <c r="O4511" s="101">
        <f>IF(ISNUMBER(jaar_zip[[#This Row],[etmaaltemperatuur]]),IF(jaar_zip[[#This Row],[etmaaltemperatuur]]&gt;stookgrens,jaar_zip[[#This Row],[etmaaltemperatuur]]-stookgrens,0),"")</f>
        <v>0</v>
      </c>
    </row>
    <row r="4512" spans="1:15" x14ac:dyDescent="0.25">
      <c r="A4512">
        <v>280</v>
      </c>
      <c r="B4512">
        <v>20240506</v>
      </c>
      <c r="C4512">
        <v>2.4</v>
      </c>
      <c r="D4512">
        <v>12</v>
      </c>
      <c r="E4512">
        <v>2138</v>
      </c>
      <c r="F4512">
        <v>0</v>
      </c>
      <c r="G4512">
        <v>1010.3</v>
      </c>
      <c r="H4512">
        <v>78</v>
      </c>
      <c r="I4512" s="101" t="s">
        <v>28</v>
      </c>
      <c r="J4512" s="1">
        <f>DATEVALUE(RIGHT(jaar_zip[[#This Row],[YYYYMMDD]],2)&amp;"-"&amp;MID(jaar_zip[[#This Row],[YYYYMMDD]],5,2)&amp;"-"&amp;LEFT(jaar_zip[[#This Row],[YYYYMMDD]],4))</f>
        <v>45418</v>
      </c>
      <c r="K4512" s="101" t="str">
        <f>IF(AND(VALUE(MONTH(jaar_zip[[#This Row],[Datum]]))=1,VALUE(WEEKNUM(jaar_zip[[#This Row],[Datum]],21))&gt;51),RIGHT(YEAR(jaar_zip[[#This Row],[Datum]])-1,2),RIGHT(YEAR(jaar_zip[[#This Row],[Datum]]),2))&amp;"-"&amp; TEXT(WEEKNUM(jaar_zip[[#This Row],[Datum]],21),"00")</f>
        <v>24-19</v>
      </c>
      <c r="L4512" s="101">
        <f>MONTH(jaar_zip[[#This Row],[Datum]])</f>
        <v>5</v>
      </c>
      <c r="M4512" s="101">
        <f>IF(ISNUMBER(jaar_zip[[#This Row],[etmaaltemperatuur]]),IF(jaar_zip[[#This Row],[etmaaltemperatuur]]&lt;stookgrens,stookgrens-jaar_zip[[#This Row],[etmaaltemperatuur]],0),"")</f>
        <v>6</v>
      </c>
      <c r="N4512" s="101">
        <f>IF(ISNUMBER(jaar_zip[[#This Row],[graaddagen]]),IF(OR(MONTH(jaar_zip[[#This Row],[Datum]])=1,MONTH(jaar_zip[[#This Row],[Datum]])=2,MONTH(jaar_zip[[#This Row],[Datum]])=11,MONTH(jaar_zip[[#This Row],[Datum]])=12),1.1,IF(OR(MONTH(jaar_zip[[#This Row],[Datum]])=3,MONTH(jaar_zip[[#This Row],[Datum]])=10),1,0.8))*jaar_zip[[#This Row],[graaddagen]],"")</f>
        <v>4.8000000000000007</v>
      </c>
      <c r="O4512" s="101">
        <f>IF(ISNUMBER(jaar_zip[[#This Row],[etmaaltemperatuur]]),IF(jaar_zip[[#This Row],[etmaaltemperatuur]]&gt;stookgrens,jaar_zip[[#This Row],[etmaaltemperatuur]]-stookgrens,0),"")</f>
        <v>0</v>
      </c>
    </row>
    <row r="4513" spans="1:15" x14ac:dyDescent="0.25">
      <c r="A4513">
        <v>280</v>
      </c>
      <c r="B4513">
        <v>20240507</v>
      </c>
      <c r="C4513">
        <v>2.7</v>
      </c>
      <c r="D4513">
        <v>12.3</v>
      </c>
      <c r="E4513">
        <v>2360</v>
      </c>
      <c r="F4513">
        <v>0</v>
      </c>
      <c r="G4513">
        <v>1020.3</v>
      </c>
      <c r="H4513">
        <v>81</v>
      </c>
      <c r="I4513" s="101" t="s">
        <v>28</v>
      </c>
      <c r="J4513" s="1">
        <f>DATEVALUE(RIGHT(jaar_zip[[#This Row],[YYYYMMDD]],2)&amp;"-"&amp;MID(jaar_zip[[#This Row],[YYYYMMDD]],5,2)&amp;"-"&amp;LEFT(jaar_zip[[#This Row],[YYYYMMDD]],4))</f>
        <v>45419</v>
      </c>
      <c r="K4513" s="101" t="str">
        <f>IF(AND(VALUE(MONTH(jaar_zip[[#This Row],[Datum]]))=1,VALUE(WEEKNUM(jaar_zip[[#This Row],[Datum]],21))&gt;51),RIGHT(YEAR(jaar_zip[[#This Row],[Datum]])-1,2),RIGHT(YEAR(jaar_zip[[#This Row],[Datum]]),2))&amp;"-"&amp; TEXT(WEEKNUM(jaar_zip[[#This Row],[Datum]],21),"00")</f>
        <v>24-19</v>
      </c>
      <c r="L4513" s="101">
        <f>MONTH(jaar_zip[[#This Row],[Datum]])</f>
        <v>5</v>
      </c>
      <c r="M4513" s="101">
        <f>IF(ISNUMBER(jaar_zip[[#This Row],[etmaaltemperatuur]]),IF(jaar_zip[[#This Row],[etmaaltemperatuur]]&lt;stookgrens,stookgrens-jaar_zip[[#This Row],[etmaaltemperatuur]],0),"")</f>
        <v>5.6999999999999993</v>
      </c>
      <c r="N4513" s="101">
        <f>IF(ISNUMBER(jaar_zip[[#This Row],[graaddagen]]),IF(OR(MONTH(jaar_zip[[#This Row],[Datum]])=1,MONTH(jaar_zip[[#This Row],[Datum]])=2,MONTH(jaar_zip[[#This Row],[Datum]])=11,MONTH(jaar_zip[[#This Row],[Datum]])=12),1.1,IF(OR(MONTH(jaar_zip[[#This Row],[Datum]])=3,MONTH(jaar_zip[[#This Row],[Datum]])=10),1,0.8))*jaar_zip[[#This Row],[graaddagen]],"")</f>
        <v>4.5599999999999996</v>
      </c>
      <c r="O4513" s="101">
        <f>IF(ISNUMBER(jaar_zip[[#This Row],[etmaaltemperatuur]]),IF(jaar_zip[[#This Row],[etmaaltemperatuur]]&gt;stookgrens,jaar_zip[[#This Row],[etmaaltemperatuur]]-stookgrens,0),"")</f>
        <v>0</v>
      </c>
    </row>
    <row r="4514" spans="1:15" x14ac:dyDescent="0.25">
      <c r="A4514">
        <v>280</v>
      </c>
      <c r="B4514">
        <v>20240508</v>
      </c>
      <c r="C4514">
        <v>2.4</v>
      </c>
      <c r="D4514">
        <v>12.2</v>
      </c>
      <c r="E4514">
        <v>1421</v>
      </c>
      <c r="F4514">
        <v>0</v>
      </c>
      <c r="G4514">
        <v>1027.4000000000001</v>
      </c>
      <c r="H4514">
        <v>81</v>
      </c>
      <c r="I4514" s="101" t="s">
        <v>28</v>
      </c>
      <c r="J4514" s="1">
        <f>DATEVALUE(RIGHT(jaar_zip[[#This Row],[YYYYMMDD]],2)&amp;"-"&amp;MID(jaar_zip[[#This Row],[YYYYMMDD]],5,2)&amp;"-"&amp;LEFT(jaar_zip[[#This Row],[YYYYMMDD]],4))</f>
        <v>45420</v>
      </c>
      <c r="K4514" s="101" t="str">
        <f>IF(AND(VALUE(MONTH(jaar_zip[[#This Row],[Datum]]))=1,VALUE(WEEKNUM(jaar_zip[[#This Row],[Datum]],21))&gt;51),RIGHT(YEAR(jaar_zip[[#This Row],[Datum]])-1,2),RIGHT(YEAR(jaar_zip[[#This Row],[Datum]]),2))&amp;"-"&amp; TEXT(WEEKNUM(jaar_zip[[#This Row],[Datum]],21),"00")</f>
        <v>24-19</v>
      </c>
      <c r="L4514" s="101">
        <f>MONTH(jaar_zip[[#This Row],[Datum]])</f>
        <v>5</v>
      </c>
      <c r="M4514" s="101">
        <f>IF(ISNUMBER(jaar_zip[[#This Row],[etmaaltemperatuur]]),IF(jaar_zip[[#This Row],[etmaaltemperatuur]]&lt;stookgrens,stookgrens-jaar_zip[[#This Row],[etmaaltemperatuur]],0),"")</f>
        <v>5.8000000000000007</v>
      </c>
      <c r="N4514" s="101">
        <f>IF(ISNUMBER(jaar_zip[[#This Row],[graaddagen]]),IF(OR(MONTH(jaar_zip[[#This Row],[Datum]])=1,MONTH(jaar_zip[[#This Row],[Datum]])=2,MONTH(jaar_zip[[#This Row],[Datum]])=11,MONTH(jaar_zip[[#This Row],[Datum]])=12),1.1,IF(OR(MONTH(jaar_zip[[#This Row],[Datum]])=3,MONTH(jaar_zip[[#This Row],[Datum]])=10),1,0.8))*jaar_zip[[#This Row],[graaddagen]],"")</f>
        <v>4.6400000000000006</v>
      </c>
      <c r="O4514" s="101">
        <f>IF(ISNUMBER(jaar_zip[[#This Row],[etmaaltemperatuur]]),IF(jaar_zip[[#This Row],[etmaaltemperatuur]]&gt;stookgrens,jaar_zip[[#This Row],[etmaaltemperatuur]]-stookgrens,0),"")</f>
        <v>0</v>
      </c>
    </row>
    <row r="4515" spans="1:15" x14ac:dyDescent="0.25">
      <c r="A4515">
        <v>280</v>
      </c>
      <c r="B4515">
        <v>20240509</v>
      </c>
      <c r="C4515">
        <v>1.5</v>
      </c>
      <c r="D4515">
        <v>11.9</v>
      </c>
      <c r="E4515">
        <v>2024</v>
      </c>
      <c r="F4515">
        <v>0</v>
      </c>
      <c r="G4515">
        <v>1027</v>
      </c>
      <c r="H4515">
        <v>82</v>
      </c>
      <c r="I4515" s="101" t="s">
        <v>28</v>
      </c>
      <c r="J4515" s="1">
        <f>DATEVALUE(RIGHT(jaar_zip[[#This Row],[YYYYMMDD]],2)&amp;"-"&amp;MID(jaar_zip[[#This Row],[YYYYMMDD]],5,2)&amp;"-"&amp;LEFT(jaar_zip[[#This Row],[YYYYMMDD]],4))</f>
        <v>45421</v>
      </c>
      <c r="K4515" s="101" t="str">
        <f>IF(AND(VALUE(MONTH(jaar_zip[[#This Row],[Datum]]))=1,VALUE(WEEKNUM(jaar_zip[[#This Row],[Datum]],21))&gt;51),RIGHT(YEAR(jaar_zip[[#This Row],[Datum]])-1,2),RIGHT(YEAR(jaar_zip[[#This Row],[Datum]]),2))&amp;"-"&amp; TEXT(WEEKNUM(jaar_zip[[#This Row],[Datum]],21),"00")</f>
        <v>24-19</v>
      </c>
      <c r="L4515" s="101">
        <f>MONTH(jaar_zip[[#This Row],[Datum]])</f>
        <v>5</v>
      </c>
      <c r="M4515" s="101">
        <f>IF(ISNUMBER(jaar_zip[[#This Row],[etmaaltemperatuur]]),IF(jaar_zip[[#This Row],[etmaaltemperatuur]]&lt;stookgrens,stookgrens-jaar_zip[[#This Row],[etmaaltemperatuur]],0),"")</f>
        <v>6.1</v>
      </c>
      <c r="N4515" s="101">
        <f>IF(ISNUMBER(jaar_zip[[#This Row],[graaddagen]]),IF(OR(MONTH(jaar_zip[[#This Row],[Datum]])=1,MONTH(jaar_zip[[#This Row],[Datum]])=2,MONTH(jaar_zip[[#This Row],[Datum]])=11,MONTH(jaar_zip[[#This Row],[Datum]])=12),1.1,IF(OR(MONTH(jaar_zip[[#This Row],[Datum]])=3,MONTH(jaar_zip[[#This Row],[Datum]])=10),1,0.8))*jaar_zip[[#This Row],[graaddagen]],"")</f>
        <v>4.88</v>
      </c>
      <c r="O4515" s="101">
        <f>IF(ISNUMBER(jaar_zip[[#This Row],[etmaaltemperatuur]]),IF(jaar_zip[[#This Row],[etmaaltemperatuur]]&gt;stookgrens,jaar_zip[[#This Row],[etmaaltemperatuur]]-stookgrens,0),"")</f>
        <v>0</v>
      </c>
    </row>
    <row r="4516" spans="1:15" x14ac:dyDescent="0.25">
      <c r="A4516">
        <v>280</v>
      </c>
      <c r="B4516">
        <v>20240510</v>
      </c>
      <c r="C4516">
        <v>2.2999999999999998</v>
      </c>
      <c r="D4516">
        <v>12.6</v>
      </c>
      <c r="E4516">
        <v>2420</v>
      </c>
      <c r="F4516">
        <v>0</v>
      </c>
      <c r="G4516">
        <v>1024.9000000000001</v>
      </c>
      <c r="H4516">
        <v>83</v>
      </c>
      <c r="I4516" s="101" t="s">
        <v>28</v>
      </c>
      <c r="J4516" s="1">
        <f>DATEVALUE(RIGHT(jaar_zip[[#This Row],[YYYYMMDD]],2)&amp;"-"&amp;MID(jaar_zip[[#This Row],[YYYYMMDD]],5,2)&amp;"-"&amp;LEFT(jaar_zip[[#This Row],[YYYYMMDD]],4))</f>
        <v>45422</v>
      </c>
      <c r="K4516" s="101" t="str">
        <f>IF(AND(VALUE(MONTH(jaar_zip[[#This Row],[Datum]]))=1,VALUE(WEEKNUM(jaar_zip[[#This Row],[Datum]],21))&gt;51),RIGHT(YEAR(jaar_zip[[#This Row],[Datum]])-1,2),RIGHT(YEAR(jaar_zip[[#This Row],[Datum]]),2))&amp;"-"&amp; TEXT(WEEKNUM(jaar_zip[[#This Row],[Datum]],21),"00")</f>
        <v>24-19</v>
      </c>
      <c r="L4516" s="101">
        <f>MONTH(jaar_zip[[#This Row],[Datum]])</f>
        <v>5</v>
      </c>
      <c r="M4516" s="101">
        <f>IF(ISNUMBER(jaar_zip[[#This Row],[etmaaltemperatuur]]),IF(jaar_zip[[#This Row],[etmaaltemperatuur]]&lt;stookgrens,stookgrens-jaar_zip[[#This Row],[etmaaltemperatuur]],0),"")</f>
        <v>5.4</v>
      </c>
      <c r="N4516" s="101">
        <f>IF(ISNUMBER(jaar_zip[[#This Row],[graaddagen]]),IF(OR(MONTH(jaar_zip[[#This Row],[Datum]])=1,MONTH(jaar_zip[[#This Row],[Datum]])=2,MONTH(jaar_zip[[#This Row],[Datum]])=11,MONTH(jaar_zip[[#This Row],[Datum]])=12),1.1,IF(OR(MONTH(jaar_zip[[#This Row],[Datum]])=3,MONTH(jaar_zip[[#This Row],[Datum]])=10),1,0.8))*jaar_zip[[#This Row],[graaddagen]],"")</f>
        <v>4.32</v>
      </c>
      <c r="O4516" s="101">
        <f>IF(ISNUMBER(jaar_zip[[#This Row],[etmaaltemperatuur]]),IF(jaar_zip[[#This Row],[etmaaltemperatuur]]&gt;stookgrens,jaar_zip[[#This Row],[etmaaltemperatuur]]-stookgrens,0),"")</f>
        <v>0</v>
      </c>
    </row>
    <row r="4517" spans="1:15" x14ac:dyDescent="0.25">
      <c r="A4517">
        <v>280</v>
      </c>
      <c r="B4517">
        <v>20240511</v>
      </c>
      <c r="C4517">
        <v>4</v>
      </c>
      <c r="D4517">
        <v>15.2</v>
      </c>
      <c r="E4517">
        <v>2666</v>
      </c>
      <c r="F4517">
        <v>0</v>
      </c>
      <c r="G4517">
        <v>1023.6</v>
      </c>
      <c r="H4517">
        <v>72</v>
      </c>
      <c r="I4517" s="101" t="s">
        <v>28</v>
      </c>
      <c r="J4517" s="1">
        <f>DATEVALUE(RIGHT(jaar_zip[[#This Row],[YYYYMMDD]],2)&amp;"-"&amp;MID(jaar_zip[[#This Row],[YYYYMMDD]],5,2)&amp;"-"&amp;LEFT(jaar_zip[[#This Row],[YYYYMMDD]],4))</f>
        <v>45423</v>
      </c>
      <c r="K4517" s="101" t="str">
        <f>IF(AND(VALUE(MONTH(jaar_zip[[#This Row],[Datum]]))=1,VALUE(WEEKNUM(jaar_zip[[#This Row],[Datum]],21))&gt;51),RIGHT(YEAR(jaar_zip[[#This Row],[Datum]])-1,2),RIGHT(YEAR(jaar_zip[[#This Row],[Datum]]),2))&amp;"-"&amp; TEXT(WEEKNUM(jaar_zip[[#This Row],[Datum]],21),"00")</f>
        <v>24-19</v>
      </c>
      <c r="L4517" s="101">
        <f>MONTH(jaar_zip[[#This Row],[Datum]])</f>
        <v>5</v>
      </c>
      <c r="M4517" s="101">
        <f>IF(ISNUMBER(jaar_zip[[#This Row],[etmaaltemperatuur]]),IF(jaar_zip[[#This Row],[etmaaltemperatuur]]&lt;stookgrens,stookgrens-jaar_zip[[#This Row],[etmaaltemperatuur]],0),"")</f>
        <v>2.8000000000000007</v>
      </c>
      <c r="N4517" s="101">
        <f>IF(ISNUMBER(jaar_zip[[#This Row],[graaddagen]]),IF(OR(MONTH(jaar_zip[[#This Row],[Datum]])=1,MONTH(jaar_zip[[#This Row],[Datum]])=2,MONTH(jaar_zip[[#This Row],[Datum]])=11,MONTH(jaar_zip[[#This Row],[Datum]])=12),1.1,IF(OR(MONTH(jaar_zip[[#This Row],[Datum]])=3,MONTH(jaar_zip[[#This Row],[Datum]])=10),1,0.8))*jaar_zip[[#This Row],[graaddagen]],"")</f>
        <v>2.2400000000000007</v>
      </c>
      <c r="O4517" s="101">
        <f>IF(ISNUMBER(jaar_zip[[#This Row],[etmaaltemperatuur]]),IF(jaar_zip[[#This Row],[etmaaltemperatuur]]&gt;stookgrens,jaar_zip[[#This Row],[etmaaltemperatuur]]-stookgrens,0),"")</f>
        <v>0</v>
      </c>
    </row>
    <row r="4518" spans="1:15" x14ac:dyDescent="0.25">
      <c r="A4518">
        <v>280</v>
      </c>
      <c r="B4518">
        <v>20240512</v>
      </c>
      <c r="C4518">
        <v>4.4000000000000004</v>
      </c>
      <c r="D4518">
        <v>17.5</v>
      </c>
      <c r="E4518">
        <v>2757</v>
      </c>
      <c r="F4518">
        <v>0</v>
      </c>
      <c r="G4518">
        <v>1017.7</v>
      </c>
      <c r="H4518">
        <v>62</v>
      </c>
      <c r="I4518" s="101" t="s">
        <v>28</v>
      </c>
      <c r="J4518" s="1">
        <f>DATEVALUE(RIGHT(jaar_zip[[#This Row],[YYYYMMDD]],2)&amp;"-"&amp;MID(jaar_zip[[#This Row],[YYYYMMDD]],5,2)&amp;"-"&amp;LEFT(jaar_zip[[#This Row],[YYYYMMDD]],4))</f>
        <v>45424</v>
      </c>
      <c r="K4518" s="101" t="str">
        <f>IF(AND(VALUE(MONTH(jaar_zip[[#This Row],[Datum]]))=1,VALUE(WEEKNUM(jaar_zip[[#This Row],[Datum]],21))&gt;51),RIGHT(YEAR(jaar_zip[[#This Row],[Datum]])-1,2),RIGHT(YEAR(jaar_zip[[#This Row],[Datum]]),2))&amp;"-"&amp; TEXT(WEEKNUM(jaar_zip[[#This Row],[Datum]],21),"00")</f>
        <v>24-19</v>
      </c>
      <c r="L4518" s="101">
        <f>MONTH(jaar_zip[[#This Row],[Datum]])</f>
        <v>5</v>
      </c>
      <c r="M4518" s="101">
        <f>IF(ISNUMBER(jaar_zip[[#This Row],[etmaaltemperatuur]]),IF(jaar_zip[[#This Row],[etmaaltemperatuur]]&lt;stookgrens,stookgrens-jaar_zip[[#This Row],[etmaaltemperatuur]],0),"")</f>
        <v>0.5</v>
      </c>
      <c r="N4518" s="101">
        <f>IF(ISNUMBER(jaar_zip[[#This Row],[graaddagen]]),IF(OR(MONTH(jaar_zip[[#This Row],[Datum]])=1,MONTH(jaar_zip[[#This Row],[Datum]])=2,MONTH(jaar_zip[[#This Row],[Datum]])=11,MONTH(jaar_zip[[#This Row],[Datum]])=12),1.1,IF(OR(MONTH(jaar_zip[[#This Row],[Datum]])=3,MONTH(jaar_zip[[#This Row],[Datum]])=10),1,0.8))*jaar_zip[[#This Row],[graaddagen]],"")</f>
        <v>0.4</v>
      </c>
      <c r="O4518" s="101">
        <f>IF(ISNUMBER(jaar_zip[[#This Row],[etmaaltemperatuur]]),IF(jaar_zip[[#This Row],[etmaaltemperatuur]]&gt;stookgrens,jaar_zip[[#This Row],[etmaaltemperatuur]]-stookgrens,0),"")</f>
        <v>0</v>
      </c>
    </row>
    <row r="4519" spans="1:15" x14ac:dyDescent="0.25">
      <c r="A4519">
        <v>280</v>
      </c>
      <c r="B4519">
        <v>20240513</v>
      </c>
      <c r="C4519">
        <v>3.5</v>
      </c>
      <c r="D4519">
        <v>20.399999999999999</v>
      </c>
      <c r="E4519">
        <v>2641</v>
      </c>
      <c r="F4519">
        <v>0</v>
      </c>
      <c r="G4519">
        <v>1010.5</v>
      </c>
      <c r="H4519">
        <v>58</v>
      </c>
      <c r="I4519" s="101" t="s">
        <v>28</v>
      </c>
      <c r="J4519" s="1">
        <f>DATEVALUE(RIGHT(jaar_zip[[#This Row],[YYYYMMDD]],2)&amp;"-"&amp;MID(jaar_zip[[#This Row],[YYYYMMDD]],5,2)&amp;"-"&amp;LEFT(jaar_zip[[#This Row],[YYYYMMDD]],4))</f>
        <v>45425</v>
      </c>
      <c r="K4519" s="101" t="str">
        <f>IF(AND(VALUE(MONTH(jaar_zip[[#This Row],[Datum]]))=1,VALUE(WEEKNUM(jaar_zip[[#This Row],[Datum]],21))&gt;51),RIGHT(YEAR(jaar_zip[[#This Row],[Datum]])-1,2),RIGHT(YEAR(jaar_zip[[#This Row],[Datum]]),2))&amp;"-"&amp; TEXT(WEEKNUM(jaar_zip[[#This Row],[Datum]],21),"00")</f>
        <v>24-20</v>
      </c>
      <c r="L4519" s="101">
        <f>MONTH(jaar_zip[[#This Row],[Datum]])</f>
        <v>5</v>
      </c>
      <c r="M4519" s="101">
        <f>IF(ISNUMBER(jaar_zip[[#This Row],[etmaaltemperatuur]]),IF(jaar_zip[[#This Row],[etmaaltemperatuur]]&lt;stookgrens,stookgrens-jaar_zip[[#This Row],[etmaaltemperatuur]],0),"")</f>
        <v>0</v>
      </c>
      <c r="N4519" s="101">
        <f>IF(ISNUMBER(jaar_zip[[#This Row],[graaddagen]]),IF(OR(MONTH(jaar_zip[[#This Row],[Datum]])=1,MONTH(jaar_zip[[#This Row],[Datum]])=2,MONTH(jaar_zip[[#This Row],[Datum]])=11,MONTH(jaar_zip[[#This Row],[Datum]])=12),1.1,IF(OR(MONTH(jaar_zip[[#This Row],[Datum]])=3,MONTH(jaar_zip[[#This Row],[Datum]])=10),1,0.8))*jaar_zip[[#This Row],[graaddagen]],"")</f>
        <v>0</v>
      </c>
      <c r="O4519" s="101">
        <f>IF(ISNUMBER(jaar_zip[[#This Row],[etmaaltemperatuur]]),IF(jaar_zip[[#This Row],[etmaaltemperatuur]]&gt;stookgrens,jaar_zip[[#This Row],[etmaaltemperatuur]]-stookgrens,0),"")</f>
        <v>2.3999999999999986</v>
      </c>
    </row>
    <row r="4520" spans="1:15" x14ac:dyDescent="0.25">
      <c r="A4520">
        <v>280</v>
      </c>
      <c r="B4520">
        <v>20240514</v>
      </c>
      <c r="C4520">
        <v>4.5</v>
      </c>
      <c r="D4520">
        <v>21.3</v>
      </c>
      <c r="E4520">
        <v>2758</v>
      </c>
      <c r="F4520">
        <v>0</v>
      </c>
      <c r="G4520">
        <v>1006.8</v>
      </c>
      <c r="H4520">
        <v>46</v>
      </c>
      <c r="I4520" s="101" t="s">
        <v>28</v>
      </c>
      <c r="J4520" s="1">
        <f>DATEVALUE(RIGHT(jaar_zip[[#This Row],[YYYYMMDD]],2)&amp;"-"&amp;MID(jaar_zip[[#This Row],[YYYYMMDD]],5,2)&amp;"-"&amp;LEFT(jaar_zip[[#This Row],[YYYYMMDD]],4))</f>
        <v>45426</v>
      </c>
      <c r="K4520" s="101" t="str">
        <f>IF(AND(VALUE(MONTH(jaar_zip[[#This Row],[Datum]]))=1,VALUE(WEEKNUM(jaar_zip[[#This Row],[Datum]],21))&gt;51),RIGHT(YEAR(jaar_zip[[#This Row],[Datum]])-1,2),RIGHT(YEAR(jaar_zip[[#This Row],[Datum]]),2))&amp;"-"&amp; TEXT(WEEKNUM(jaar_zip[[#This Row],[Datum]],21),"00")</f>
        <v>24-20</v>
      </c>
      <c r="L4520" s="101">
        <f>MONTH(jaar_zip[[#This Row],[Datum]])</f>
        <v>5</v>
      </c>
      <c r="M4520" s="101">
        <f>IF(ISNUMBER(jaar_zip[[#This Row],[etmaaltemperatuur]]),IF(jaar_zip[[#This Row],[etmaaltemperatuur]]&lt;stookgrens,stookgrens-jaar_zip[[#This Row],[etmaaltemperatuur]],0),"")</f>
        <v>0</v>
      </c>
      <c r="N4520" s="101">
        <f>IF(ISNUMBER(jaar_zip[[#This Row],[graaddagen]]),IF(OR(MONTH(jaar_zip[[#This Row],[Datum]])=1,MONTH(jaar_zip[[#This Row],[Datum]])=2,MONTH(jaar_zip[[#This Row],[Datum]])=11,MONTH(jaar_zip[[#This Row],[Datum]])=12),1.1,IF(OR(MONTH(jaar_zip[[#This Row],[Datum]])=3,MONTH(jaar_zip[[#This Row],[Datum]])=10),1,0.8))*jaar_zip[[#This Row],[graaddagen]],"")</f>
        <v>0</v>
      </c>
      <c r="O4520" s="101">
        <f>IF(ISNUMBER(jaar_zip[[#This Row],[etmaaltemperatuur]]),IF(jaar_zip[[#This Row],[etmaaltemperatuur]]&gt;stookgrens,jaar_zip[[#This Row],[etmaaltemperatuur]]-stookgrens,0),"")</f>
        <v>3.3000000000000007</v>
      </c>
    </row>
    <row r="4521" spans="1:15" x14ac:dyDescent="0.25">
      <c r="A4521">
        <v>280</v>
      </c>
      <c r="B4521">
        <v>20240515</v>
      </c>
      <c r="C4521">
        <v>4</v>
      </c>
      <c r="D4521">
        <v>19.8</v>
      </c>
      <c r="E4521">
        <v>2589</v>
      </c>
      <c r="F4521">
        <v>0</v>
      </c>
      <c r="G4521">
        <v>1006.2</v>
      </c>
      <c r="H4521">
        <v>52</v>
      </c>
      <c r="I4521" s="101" t="s">
        <v>28</v>
      </c>
      <c r="J4521" s="1">
        <f>DATEVALUE(RIGHT(jaar_zip[[#This Row],[YYYYMMDD]],2)&amp;"-"&amp;MID(jaar_zip[[#This Row],[YYYYMMDD]],5,2)&amp;"-"&amp;LEFT(jaar_zip[[#This Row],[YYYYMMDD]],4))</f>
        <v>45427</v>
      </c>
      <c r="K4521" s="101" t="str">
        <f>IF(AND(VALUE(MONTH(jaar_zip[[#This Row],[Datum]]))=1,VALUE(WEEKNUM(jaar_zip[[#This Row],[Datum]],21))&gt;51),RIGHT(YEAR(jaar_zip[[#This Row],[Datum]])-1,2),RIGHT(YEAR(jaar_zip[[#This Row],[Datum]]),2))&amp;"-"&amp; TEXT(WEEKNUM(jaar_zip[[#This Row],[Datum]],21),"00")</f>
        <v>24-20</v>
      </c>
      <c r="L4521" s="101">
        <f>MONTH(jaar_zip[[#This Row],[Datum]])</f>
        <v>5</v>
      </c>
      <c r="M4521" s="101">
        <f>IF(ISNUMBER(jaar_zip[[#This Row],[etmaaltemperatuur]]),IF(jaar_zip[[#This Row],[etmaaltemperatuur]]&lt;stookgrens,stookgrens-jaar_zip[[#This Row],[etmaaltemperatuur]],0),"")</f>
        <v>0</v>
      </c>
      <c r="N4521" s="101">
        <f>IF(ISNUMBER(jaar_zip[[#This Row],[graaddagen]]),IF(OR(MONTH(jaar_zip[[#This Row],[Datum]])=1,MONTH(jaar_zip[[#This Row],[Datum]])=2,MONTH(jaar_zip[[#This Row],[Datum]])=11,MONTH(jaar_zip[[#This Row],[Datum]])=12),1.1,IF(OR(MONTH(jaar_zip[[#This Row],[Datum]])=3,MONTH(jaar_zip[[#This Row],[Datum]])=10),1,0.8))*jaar_zip[[#This Row],[graaddagen]],"")</f>
        <v>0</v>
      </c>
      <c r="O4521" s="101">
        <f>IF(ISNUMBER(jaar_zip[[#This Row],[etmaaltemperatuur]]),IF(jaar_zip[[#This Row],[etmaaltemperatuur]]&gt;stookgrens,jaar_zip[[#This Row],[etmaaltemperatuur]]-stookgrens,0),"")</f>
        <v>1.8000000000000007</v>
      </c>
    </row>
    <row r="4522" spans="1:15" x14ac:dyDescent="0.25">
      <c r="A4522">
        <v>280</v>
      </c>
      <c r="B4522">
        <v>20240516</v>
      </c>
      <c r="C4522">
        <v>3.4</v>
      </c>
      <c r="D4522">
        <v>17.399999999999999</v>
      </c>
      <c r="E4522">
        <v>1846</v>
      </c>
      <c r="F4522">
        <v>2.7</v>
      </c>
      <c r="G4522">
        <v>1005.5</v>
      </c>
      <c r="H4522">
        <v>72</v>
      </c>
      <c r="I4522" s="101" t="s">
        <v>28</v>
      </c>
      <c r="J4522" s="1">
        <f>DATEVALUE(RIGHT(jaar_zip[[#This Row],[YYYYMMDD]],2)&amp;"-"&amp;MID(jaar_zip[[#This Row],[YYYYMMDD]],5,2)&amp;"-"&amp;LEFT(jaar_zip[[#This Row],[YYYYMMDD]],4))</f>
        <v>45428</v>
      </c>
      <c r="K4522" s="101" t="str">
        <f>IF(AND(VALUE(MONTH(jaar_zip[[#This Row],[Datum]]))=1,VALUE(WEEKNUM(jaar_zip[[#This Row],[Datum]],21))&gt;51),RIGHT(YEAR(jaar_zip[[#This Row],[Datum]])-1,2),RIGHT(YEAR(jaar_zip[[#This Row],[Datum]]),2))&amp;"-"&amp; TEXT(WEEKNUM(jaar_zip[[#This Row],[Datum]],21),"00")</f>
        <v>24-20</v>
      </c>
      <c r="L4522" s="101">
        <f>MONTH(jaar_zip[[#This Row],[Datum]])</f>
        <v>5</v>
      </c>
      <c r="M4522" s="101">
        <f>IF(ISNUMBER(jaar_zip[[#This Row],[etmaaltemperatuur]]),IF(jaar_zip[[#This Row],[etmaaltemperatuur]]&lt;stookgrens,stookgrens-jaar_zip[[#This Row],[etmaaltemperatuur]],0),"")</f>
        <v>0.60000000000000142</v>
      </c>
      <c r="N4522" s="101">
        <f>IF(ISNUMBER(jaar_zip[[#This Row],[graaddagen]]),IF(OR(MONTH(jaar_zip[[#This Row],[Datum]])=1,MONTH(jaar_zip[[#This Row],[Datum]])=2,MONTH(jaar_zip[[#This Row],[Datum]])=11,MONTH(jaar_zip[[#This Row],[Datum]])=12),1.1,IF(OR(MONTH(jaar_zip[[#This Row],[Datum]])=3,MONTH(jaar_zip[[#This Row],[Datum]])=10),1,0.8))*jaar_zip[[#This Row],[graaddagen]],"")</f>
        <v>0.48000000000000115</v>
      </c>
      <c r="O4522" s="101">
        <f>IF(ISNUMBER(jaar_zip[[#This Row],[etmaaltemperatuur]]),IF(jaar_zip[[#This Row],[etmaaltemperatuur]]&gt;stookgrens,jaar_zip[[#This Row],[etmaaltemperatuur]]-stookgrens,0),"")</f>
        <v>0</v>
      </c>
    </row>
    <row r="4523" spans="1:15" x14ac:dyDescent="0.25">
      <c r="A4523">
        <v>280</v>
      </c>
      <c r="B4523">
        <v>20240517</v>
      </c>
      <c r="C4523">
        <v>2.5</v>
      </c>
      <c r="D4523">
        <v>17.8</v>
      </c>
      <c r="E4523">
        <v>1912</v>
      </c>
      <c r="F4523">
        <v>-0.1</v>
      </c>
      <c r="G4523">
        <v>1008.1</v>
      </c>
      <c r="H4523">
        <v>71</v>
      </c>
      <c r="I4523" s="101" t="s">
        <v>28</v>
      </c>
      <c r="J4523" s="1">
        <f>DATEVALUE(RIGHT(jaar_zip[[#This Row],[YYYYMMDD]],2)&amp;"-"&amp;MID(jaar_zip[[#This Row],[YYYYMMDD]],5,2)&amp;"-"&amp;LEFT(jaar_zip[[#This Row],[YYYYMMDD]],4))</f>
        <v>45429</v>
      </c>
      <c r="K4523" s="101" t="str">
        <f>IF(AND(VALUE(MONTH(jaar_zip[[#This Row],[Datum]]))=1,VALUE(WEEKNUM(jaar_zip[[#This Row],[Datum]],21))&gt;51),RIGHT(YEAR(jaar_zip[[#This Row],[Datum]])-1,2),RIGHT(YEAR(jaar_zip[[#This Row],[Datum]]),2))&amp;"-"&amp; TEXT(WEEKNUM(jaar_zip[[#This Row],[Datum]],21),"00")</f>
        <v>24-20</v>
      </c>
      <c r="L4523" s="101">
        <f>MONTH(jaar_zip[[#This Row],[Datum]])</f>
        <v>5</v>
      </c>
      <c r="M4523" s="101">
        <f>IF(ISNUMBER(jaar_zip[[#This Row],[etmaaltemperatuur]]),IF(jaar_zip[[#This Row],[etmaaltemperatuur]]&lt;stookgrens,stookgrens-jaar_zip[[#This Row],[etmaaltemperatuur]],0),"")</f>
        <v>0.19999999999999929</v>
      </c>
      <c r="N4523" s="101">
        <f>IF(ISNUMBER(jaar_zip[[#This Row],[graaddagen]]),IF(OR(MONTH(jaar_zip[[#This Row],[Datum]])=1,MONTH(jaar_zip[[#This Row],[Datum]])=2,MONTH(jaar_zip[[#This Row],[Datum]])=11,MONTH(jaar_zip[[#This Row],[Datum]])=12),1.1,IF(OR(MONTH(jaar_zip[[#This Row],[Datum]])=3,MONTH(jaar_zip[[#This Row],[Datum]])=10),1,0.8))*jaar_zip[[#This Row],[graaddagen]],"")</f>
        <v>0.15999999999999945</v>
      </c>
      <c r="O4523" s="101">
        <f>IF(ISNUMBER(jaar_zip[[#This Row],[etmaaltemperatuur]]),IF(jaar_zip[[#This Row],[etmaaltemperatuur]]&gt;stookgrens,jaar_zip[[#This Row],[etmaaltemperatuur]]-stookgrens,0),"")</f>
        <v>0</v>
      </c>
    </row>
    <row r="4524" spans="1:15" x14ac:dyDescent="0.25">
      <c r="A4524">
        <v>280</v>
      </c>
      <c r="B4524">
        <v>20240518</v>
      </c>
      <c r="C4524">
        <v>3.2</v>
      </c>
      <c r="D4524">
        <v>18.399999999999999</v>
      </c>
      <c r="E4524">
        <v>2403</v>
      </c>
      <c r="F4524">
        <v>0</v>
      </c>
      <c r="G4524">
        <v>1010.6</v>
      </c>
      <c r="H4524">
        <v>61</v>
      </c>
      <c r="I4524" s="101" t="s">
        <v>28</v>
      </c>
      <c r="J4524" s="1">
        <f>DATEVALUE(RIGHT(jaar_zip[[#This Row],[YYYYMMDD]],2)&amp;"-"&amp;MID(jaar_zip[[#This Row],[YYYYMMDD]],5,2)&amp;"-"&amp;LEFT(jaar_zip[[#This Row],[YYYYMMDD]],4))</f>
        <v>45430</v>
      </c>
      <c r="K4524" s="101" t="str">
        <f>IF(AND(VALUE(MONTH(jaar_zip[[#This Row],[Datum]]))=1,VALUE(WEEKNUM(jaar_zip[[#This Row],[Datum]],21))&gt;51),RIGHT(YEAR(jaar_zip[[#This Row],[Datum]])-1,2),RIGHT(YEAR(jaar_zip[[#This Row],[Datum]]),2))&amp;"-"&amp; TEXT(WEEKNUM(jaar_zip[[#This Row],[Datum]],21),"00")</f>
        <v>24-20</v>
      </c>
      <c r="L4524" s="101">
        <f>MONTH(jaar_zip[[#This Row],[Datum]])</f>
        <v>5</v>
      </c>
      <c r="M4524" s="101">
        <f>IF(ISNUMBER(jaar_zip[[#This Row],[etmaaltemperatuur]]),IF(jaar_zip[[#This Row],[etmaaltemperatuur]]&lt;stookgrens,stookgrens-jaar_zip[[#This Row],[etmaaltemperatuur]],0),"")</f>
        <v>0</v>
      </c>
      <c r="N4524" s="101">
        <f>IF(ISNUMBER(jaar_zip[[#This Row],[graaddagen]]),IF(OR(MONTH(jaar_zip[[#This Row],[Datum]])=1,MONTH(jaar_zip[[#This Row],[Datum]])=2,MONTH(jaar_zip[[#This Row],[Datum]])=11,MONTH(jaar_zip[[#This Row],[Datum]])=12),1.1,IF(OR(MONTH(jaar_zip[[#This Row],[Datum]])=3,MONTH(jaar_zip[[#This Row],[Datum]])=10),1,0.8))*jaar_zip[[#This Row],[graaddagen]],"")</f>
        <v>0</v>
      </c>
      <c r="O4524" s="101">
        <f>IF(ISNUMBER(jaar_zip[[#This Row],[etmaaltemperatuur]]),IF(jaar_zip[[#This Row],[etmaaltemperatuur]]&gt;stookgrens,jaar_zip[[#This Row],[etmaaltemperatuur]]-stookgrens,0),"")</f>
        <v>0.39999999999999858</v>
      </c>
    </row>
    <row r="4525" spans="1:15" x14ac:dyDescent="0.25">
      <c r="A4525">
        <v>280</v>
      </c>
      <c r="B4525">
        <v>20240519</v>
      </c>
      <c r="C4525">
        <v>3.6</v>
      </c>
      <c r="D4525">
        <v>16.8</v>
      </c>
      <c r="E4525">
        <v>2519</v>
      </c>
      <c r="F4525">
        <v>0.5</v>
      </c>
      <c r="G4525">
        <v>1010.9</v>
      </c>
      <c r="H4525">
        <v>70</v>
      </c>
      <c r="I4525" s="101" t="s">
        <v>28</v>
      </c>
      <c r="J4525" s="1">
        <f>DATEVALUE(RIGHT(jaar_zip[[#This Row],[YYYYMMDD]],2)&amp;"-"&amp;MID(jaar_zip[[#This Row],[YYYYMMDD]],5,2)&amp;"-"&amp;LEFT(jaar_zip[[#This Row],[YYYYMMDD]],4))</f>
        <v>45431</v>
      </c>
      <c r="K4525" s="101" t="str">
        <f>IF(AND(VALUE(MONTH(jaar_zip[[#This Row],[Datum]]))=1,VALUE(WEEKNUM(jaar_zip[[#This Row],[Datum]],21))&gt;51),RIGHT(YEAR(jaar_zip[[#This Row],[Datum]])-1,2),RIGHT(YEAR(jaar_zip[[#This Row],[Datum]]),2))&amp;"-"&amp; TEXT(WEEKNUM(jaar_zip[[#This Row],[Datum]],21),"00")</f>
        <v>24-20</v>
      </c>
      <c r="L4525" s="101">
        <f>MONTH(jaar_zip[[#This Row],[Datum]])</f>
        <v>5</v>
      </c>
      <c r="M4525" s="101">
        <f>IF(ISNUMBER(jaar_zip[[#This Row],[etmaaltemperatuur]]),IF(jaar_zip[[#This Row],[etmaaltemperatuur]]&lt;stookgrens,stookgrens-jaar_zip[[#This Row],[etmaaltemperatuur]],0),"")</f>
        <v>1.1999999999999993</v>
      </c>
      <c r="N4525" s="101">
        <f>IF(ISNUMBER(jaar_zip[[#This Row],[graaddagen]]),IF(OR(MONTH(jaar_zip[[#This Row],[Datum]])=1,MONTH(jaar_zip[[#This Row],[Datum]])=2,MONTH(jaar_zip[[#This Row],[Datum]])=11,MONTH(jaar_zip[[#This Row],[Datum]])=12),1.1,IF(OR(MONTH(jaar_zip[[#This Row],[Datum]])=3,MONTH(jaar_zip[[#This Row],[Datum]])=10),1,0.8))*jaar_zip[[#This Row],[graaddagen]],"")</f>
        <v>0.95999999999999952</v>
      </c>
      <c r="O4525" s="101">
        <f>IF(ISNUMBER(jaar_zip[[#This Row],[etmaaltemperatuur]]),IF(jaar_zip[[#This Row],[etmaaltemperatuur]]&gt;stookgrens,jaar_zip[[#This Row],[etmaaltemperatuur]]-stookgrens,0),"")</f>
        <v>0</v>
      </c>
    </row>
    <row r="4526" spans="1:15" x14ac:dyDescent="0.25">
      <c r="A4526">
        <v>280</v>
      </c>
      <c r="B4526">
        <v>20240520</v>
      </c>
      <c r="C4526">
        <v>2.2999999999999998</v>
      </c>
      <c r="D4526">
        <v>15.4</v>
      </c>
      <c r="E4526">
        <v>1230</v>
      </c>
      <c r="F4526">
        <v>16.100000000000001</v>
      </c>
      <c r="G4526">
        <v>1011.3</v>
      </c>
      <c r="H4526">
        <v>87</v>
      </c>
      <c r="I4526" s="101" t="s">
        <v>28</v>
      </c>
      <c r="J4526" s="1">
        <f>DATEVALUE(RIGHT(jaar_zip[[#This Row],[YYYYMMDD]],2)&amp;"-"&amp;MID(jaar_zip[[#This Row],[YYYYMMDD]],5,2)&amp;"-"&amp;LEFT(jaar_zip[[#This Row],[YYYYMMDD]],4))</f>
        <v>45432</v>
      </c>
      <c r="K4526" s="101" t="str">
        <f>IF(AND(VALUE(MONTH(jaar_zip[[#This Row],[Datum]]))=1,VALUE(WEEKNUM(jaar_zip[[#This Row],[Datum]],21))&gt;51),RIGHT(YEAR(jaar_zip[[#This Row],[Datum]])-1,2),RIGHT(YEAR(jaar_zip[[#This Row],[Datum]]),2))&amp;"-"&amp; TEXT(WEEKNUM(jaar_zip[[#This Row],[Datum]],21),"00")</f>
        <v>24-21</v>
      </c>
      <c r="L4526" s="101">
        <f>MONTH(jaar_zip[[#This Row],[Datum]])</f>
        <v>5</v>
      </c>
      <c r="M4526" s="101">
        <f>IF(ISNUMBER(jaar_zip[[#This Row],[etmaaltemperatuur]]),IF(jaar_zip[[#This Row],[etmaaltemperatuur]]&lt;stookgrens,stookgrens-jaar_zip[[#This Row],[etmaaltemperatuur]],0),"")</f>
        <v>2.5999999999999996</v>
      </c>
      <c r="N4526" s="101">
        <f>IF(ISNUMBER(jaar_zip[[#This Row],[graaddagen]]),IF(OR(MONTH(jaar_zip[[#This Row],[Datum]])=1,MONTH(jaar_zip[[#This Row],[Datum]])=2,MONTH(jaar_zip[[#This Row],[Datum]])=11,MONTH(jaar_zip[[#This Row],[Datum]])=12),1.1,IF(OR(MONTH(jaar_zip[[#This Row],[Datum]])=3,MONTH(jaar_zip[[#This Row],[Datum]])=10),1,0.8))*jaar_zip[[#This Row],[graaddagen]],"")</f>
        <v>2.0799999999999996</v>
      </c>
      <c r="O4526" s="101">
        <f>IF(ISNUMBER(jaar_zip[[#This Row],[etmaaltemperatuur]]),IF(jaar_zip[[#This Row],[etmaaltemperatuur]]&gt;stookgrens,jaar_zip[[#This Row],[etmaaltemperatuur]]-stookgrens,0),"")</f>
        <v>0</v>
      </c>
    </row>
    <row r="4527" spans="1:15" x14ac:dyDescent="0.25">
      <c r="A4527">
        <v>280</v>
      </c>
      <c r="B4527">
        <v>20240521</v>
      </c>
      <c r="C4527">
        <v>4.4000000000000004</v>
      </c>
      <c r="D4527">
        <v>18.8</v>
      </c>
      <c r="E4527">
        <v>2428</v>
      </c>
      <c r="F4527">
        <v>3.2</v>
      </c>
      <c r="G4527">
        <v>1008.4</v>
      </c>
      <c r="H4527">
        <v>76</v>
      </c>
      <c r="I4527" s="101" t="s">
        <v>28</v>
      </c>
      <c r="J4527" s="1">
        <f>DATEVALUE(RIGHT(jaar_zip[[#This Row],[YYYYMMDD]],2)&amp;"-"&amp;MID(jaar_zip[[#This Row],[YYYYMMDD]],5,2)&amp;"-"&amp;LEFT(jaar_zip[[#This Row],[YYYYMMDD]],4))</f>
        <v>45433</v>
      </c>
      <c r="K4527" s="101" t="str">
        <f>IF(AND(VALUE(MONTH(jaar_zip[[#This Row],[Datum]]))=1,VALUE(WEEKNUM(jaar_zip[[#This Row],[Datum]],21))&gt;51),RIGHT(YEAR(jaar_zip[[#This Row],[Datum]])-1,2),RIGHT(YEAR(jaar_zip[[#This Row],[Datum]]),2))&amp;"-"&amp; TEXT(WEEKNUM(jaar_zip[[#This Row],[Datum]],21),"00")</f>
        <v>24-21</v>
      </c>
      <c r="L4527" s="101">
        <f>MONTH(jaar_zip[[#This Row],[Datum]])</f>
        <v>5</v>
      </c>
      <c r="M4527" s="101">
        <f>IF(ISNUMBER(jaar_zip[[#This Row],[etmaaltemperatuur]]),IF(jaar_zip[[#This Row],[etmaaltemperatuur]]&lt;stookgrens,stookgrens-jaar_zip[[#This Row],[etmaaltemperatuur]],0),"")</f>
        <v>0</v>
      </c>
      <c r="N4527" s="101">
        <f>IF(ISNUMBER(jaar_zip[[#This Row],[graaddagen]]),IF(OR(MONTH(jaar_zip[[#This Row],[Datum]])=1,MONTH(jaar_zip[[#This Row],[Datum]])=2,MONTH(jaar_zip[[#This Row],[Datum]])=11,MONTH(jaar_zip[[#This Row],[Datum]])=12),1.1,IF(OR(MONTH(jaar_zip[[#This Row],[Datum]])=3,MONTH(jaar_zip[[#This Row],[Datum]])=10),1,0.8))*jaar_zip[[#This Row],[graaddagen]],"")</f>
        <v>0</v>
      </c>
      <c r="O4527" s="101">
        <f>IF(ISNUMBER(jaar_zip[[#This Row],[etmaaltemperatuur]]),IF(jaar_zip[[#This Row],[etmaaltemperatuur]]&gt;stookgrens,jaar_zip[[#This Row],[etmaaltemperatuur]]-stookgrens,0),"")</f>
        <v>0.80000000000000071</v>
      </c>
    </row>
    <row r="4528" spans="1:15" x14ac:dyDescent="0.25">
      <c r="A4528">
        <v>280</v>
      </c>
      <c r="B4528">
        <v>20240522</v>
      </c>
      <c r="C4528">
        <v>4.0999999999999996</v>
      </c>
      <c r="D4528">
        <v>16.5</v>
      </c>
      <c r="E4528">
        <v>1065</v>
      </c>
      <c r="F4528">
        <v>1.7</v>
      </c>
      <c r="G4528">
        <v>1007.3</v>
      </c>
      <c r="H4528">
        <v>82</v>
      </c>
      <c r="I4528" s="101" t="s">
        <v>28</v>
      </c>
      <c r="J4528" s="1">
        <f>DATEVALUE(RIGHT(jaar_zip[[#This Row],[YYYYMMDD]],2)&amp;"-"&amp;MID(jaar_zip[[#This Row],[YYYYMMDD]],5,2)&amp;"-"&amp;LEFT(jaar_zip[[#This Row],[YYYYMMDD]],4))</f>
        <v>45434</v>
      </c>
      <c r="K4528" s="101" t="str">
        <f>IF(AND(VALUE(MONTH(jaar_zip[[#This Row],[Datum]]))=1,VALUE(WEEKNUM(jaar_zip[[#This Row],[Datum]],21))&gt;51),RIGHT(YEAR(jaar_zip[[#This Row],[Datum]])-1,2),RIGHT(YEAR(jaar_zip[[#This Row],[Datum]]),2))&amp;"-"&amp; TEXT(WEEKNUM(jaar_zip[[#This Row],[Datum]],21),"00")</f>
        <v>24-21</v>
      </c>
      <c r="L4528" s="101">
        <f>MONTH(jaar_zip[[#This Row],[Datum]])</f>
        <v>5</v>
      </c>
      <c r="M4528" s="101">
        <f>IF(ISNUMBER(jaar_zip[[#This Row],[etmaaltemperatuur]]),IF(jaar_zip[[#This Row],[etmaaltemperatuur]]&lt;stookgrens,stookgrens-jaar_zip[[#This Row],[etmaaltemperatuur]],0),"")</f>
        <v>1.5</v>
      </c>
      <c r="N4528" s="101">
        <f>IF(ISNUMBER(jaar_zip[[#This Row],[graaddagen]]),IF(OR(MONTH(jaar_zip[[#This Row],[Datum]])=1,MONTH(jaar_zip[[#This Row],[Datum]])=2,MONTH(jaar_zip[[#This Row],[Datum]])=11,MONTH(jaar_zip[[#This Row],[Datum]])=12),1.1,IF(OR(MONTH(jaar_zip[[#This Row],[Datum]])=3,MONTH(jaar_zip[[#This Row],[Datum]])=10),1,0.8))*jaar_zip[[#This Row],[graaddagen]],"")</f>
        <v>1.2000000000000002</v>
      </c>
      <c r="O4528" s="101">
        <f>IF(ISNUMBER(jaar_zip[[#This Row],[etmaaltemperatuur]]),IF(jaar_zip[[#This Row],[etmaaltemperatuur]]&gt;stookgrens,jaar_zip[[#This Row],[etmaaltemperatuur]]-stookgrens,0),"")</f>
        <v>0</v>
      </c>
    </row>
    <row r="4529" spans="1:15" x14ac:dyDescent="0.25">
      <c r="A4529">
        <v>280</v>
      </c>
      <c r="B4529">
        <v>20240523</v>
      </c>
      <c r="C4529">
        <v>3</v>
      </c>
      <c r="D4529">
        <v>14.8</v>
      </c>
      <c r="E4529">
        <v>1206</v>
      </c>
      <c r="F4529">
        <v>-0.1</v>
      </c>
      <c r="G4529">
        <v>1014.2</v>
      </c>
      <c r="H4529">
        <v>81</v>
      </c>
      <c r="I4529" s="101" t="s">
        <v>28</v>
      </c>
      <c r="J4529" s="1">
        <f>DATEVALUE(RIGHT(jaar_zip[[#This Row],[YYYYMMDD]],2)&amp;"-"&amp;MID(jaar_zip[[#This Row],[YYYYMMDD]],5,2)&amp;"-"&amp;LEFT(jaar_zip[[#This Row],[YYYYMMDD]],4))</f>
        <v>45435</v>
      </c>
      <c r="K4529" s="101" t="str">
        <f>IF(AND(VALUE(MONTH(jaar_zip[[#This Row],[Datum]]))=1,VALUE(WEEKNUM(jaar_zip[[#This Row],[Datum]],21))&gt;51),RIGHT(YEAR(jaar_zip[[#This Row],[Datum]])-1,2),RIGHT(YEAR(jaar_zip[[#This Row],[Datum]]),2))&amp;"-"&amp; TEXT(WEEKNUM(jaar_zip[[#This Row],[Datum]],21),"00")</f>
        <v>24-21</v>
      </c>
      <c r="L4529" s="101">
        <f>MONTH(jaar_zip[[#This Row],[Datum]])</f>
        <v>5</v>
      </c>
      <c r="M4529" s="101">
        <f>IF(ISNUMBER(jaar_zip[[#This Row],[etmaaltemperatuur]]),IF(jaar_zip[[#This Row],[etmaaltemperatuur]]&lt;stookgrens,stookgrens-jaar_zip[[#This Row],[etmaaltemperatuur]],0),"")</f>
        <v>3.1999999999999993</v>
      </c>
      <c r="N4529" s="101">
        <f>IF(ISNUMBER(jaar_zip[[#This Row],[graaddagen]]),IF(OR(MONTH(jaar_zip[[#This Row],[Datum]])=1,MONTH(jaar_zip[[#This Row],[Datum]])=2,MONTH(jaar_zip[[#This Row],[Datum]])=11,MONTH(jaar_zip[[#This Row],[Datum]])=12),1.1,IF(OR(MONTH(jaar_zip[[#This Row],[Datum]])=3,MONTH(jaar_zip[[#This Row],[Datum]])=10),1,0.8))*jaar_zip[[#This Row],[graaddagen]],"")</f>
        <v>2.5599999999999996</v>
      </c>
      <c r="O4529" s="101">
        <f>IF(ISNUMBER(jaar_zip[[#This Row],[etmaaltemperatuur]]),IF(jaar_zip[[#This Row],[etmaaltemperatuur]]&gt;stookgrens,jaar_zip[[#This Row],[etmaaltemperatuur]]-stookgrens,0),"")</f>
        <v>0</v>
      </c>
    </row>
    <row r="4530" spans="1:15" x14ac:dyDescent="0.25">
      <c r="A4530">
        <v>280</v>
      </c>
      <c r="B4530">
        <v>20240524</v>
      </c>
      <c r="C4530">
        <v>2.7</v>
      </c>
      <c r="D4530">
        <v>16.3</v>
      </c>
      <c r="E4530">
        <v>1756</v>
      </c>
      <c r="F4530">
        <v>1.6</v>
      </c>
      <c r="G4530">
        <v>1018.5</v>
      </c>
      <c r="H4530">
        <v>79</v>
      </c>
      <c r="I4530" s="101" t="s">
        <v>28</v>
      </c>
      <c r="J4530" s="1">
        <f>DATEVALUE(RIGHT(jaar_zip[[#This Row],[YYYYMMDD]],2)&amp;"-"&amp;MID(jaar_zip[[#This Row],[YYYYMMDD]],5,2)&amp;"-"&amp;LEFT(jaar_zip[[#This Row],[YYYYMMDD]],4))</f>
        <v>45436</v>
      </c>
      <c r="K4530" s="101" t="str">
        <f>IF(AND(VALUE(MONTH(jaar_zip[[#This Row],[Datum]]))=1,VALUE(WEEKNUM(jaar_zip[[#This Row],[Datum]],21))&gt;51),RIGHT(YEAR(jaar_zip[[#This Row],[Datum]])-1,2),RIGHT(YEAR(jaar_zip[[#This Row],[Datum]]),2))&amp;"-"&amp; TEXT(WEEKNUM(jaar_zip[[#This Row],[Datum]],21),"00")</f>
        <v>24-21</v>
      </c>
      <c r="L4530" s="101">
        <f>MONTH(jaar_zip[[#This Row],[Datum]])</f>
        <v>5</v>
      </c>
      <c r="M4530" s="101">
        <f>IF(ISNUMBER(jaar_zip[[#This Row],[etmaaltemperatuur]]),IF(jaar_zip[[#This Row],[etmaaltemperatuur]]&lt;stookgrens,stookgrens-jaar_zip[[#This Row],[etmaaltemperatuur]],0),"")</f>
        <v>1.6999999999999993</v>
      </c>
      <c r="N4530" s="101">
        <f>IF(ISNUMBER(jaar_zip[[#This Row],[graaddagen]]),IF(OR(MONTH(jaar_zip[[#This Row],[Datum]])=1,MONTH(jaar_zip[[#This Row],[Datum]])=2,MONTH(jaar_zip[[#This Row],[Datum]])=11,MONTH(jaar_zip[[#This Row],[Datum]])=12),1.1,IF(OR(MONTH(jaar_zip[[#This Row],[Datum]])=3,MONTH(jaar_zip[[#This Row],[Datum]])=10),1,0.8))*jaar_zip[[#This Row],[graaddagen]],"")</f>
        <v>1.3599999999999994</v>
      </c>
      <c r="O4530" s="101">
        <f>IF(ISNUMBER(jaar_zip[[#This Row],[etmaaltemperatuur]]),IF(jaar_zip[[#This Row],[etmaaltemperatuur]]&gt;stookgrens,jaar_zip[[#This Row],[etmaaltemperatuur]]-stookgrens,0),"")</f>
        <v>0</v>
      </c>
    </row>
    <row r="4531" spans="1:15" x14ac:dyDescent="0.25">
      <c r="A4531">
        <v>280</v>
      </c>
      <c r="B4531">
        <v>20240525</v>
      </c>
      <c r="C4531">
        <v>3</v>
      </c>
      <c r="D4531">
        <v>15.8</v>
      </c>
      <c r="E4531">
        <v>1356</v>
      </c>
      <c r="F4531">
        <v>11.3</v>
      </c>
      <c r="G4531">
        <v>1016.6</v>
      </c>
      <c r="H4531">
        <v>88</v>
      </c>
      <c r="I4531" s="101" t="s">
        <v>28</v>
      </c>
      <c r="J4531" s="1">
        <f>DATEVALUE(RIGHT(jaar_zip[[#This Row],[YYYYMMDD]],2)&amp;"-"&amp;MID(jaar_zip[[#This Row],[YYYYMMDD]],5,2)&amp;"-"&amp;LEFT(jaar_zip[[#This Row],[YYYYMMDD]],4))</f>
        <v>45437</v>
      </c>
      <c r="K4531" s="101" t="str">
        <f>IF(AND(VALUE(MONTH(jaar_zip[[#This Row],[Datum]]))=1,VALUE(WEEKNUM(jaar_zip[[#This Row],[Datum]],21))&gt;51),RIGHT(YEAR(jaar_zip[[#This Row],[Datum]])-1,2),RIGHT(YEAR(jaar_zip[[#This Row],[Datum]]),2))&amp;"-"&amp; TEXT(WEEKNUM(jaar_zip[[#This Row],[Datum]],21),"00")</f>
        <v>24-21</v>
      </c>
      <c r="L4531" s="101">
        <f>MONTH(jaar_zip[[#This Row],[Datum]])</f>
        <v>5</v>
      </c>
      <c r="M4531" s="101">
        <f>IF(ISNUMBER(jaar_zip[[#This Row],[etmaaltemperatuur]]),IF(jaar_zip[[#This Row],[etmaaltemperatuur]]&lt;stookgrens,stookgrens-jaar_zip[[#This Row],[etmaaltemperatuur]],0),"")</f>
        <v>2.1999999999999993</v>
      </c>
      <c r="N4531" s="101">
        <f>IF(ISNUMBER(jaar_zip[[#This Row],[graaddagen]]),IF(OR(MONTH(jaar_zip[[#This Row],[Datum]])=1,MONTH(jaar_zip[[#This Row],[Datum]])=2,MONTH(jaar_zip[[#This Row],[Datum]])=11,MONTH(jaar_zip[[#This Row],[Datum]])=12),1.1,IF(OR(MONTH(jaar_zip[[#This Row],[Datum]])=3,MONTH(jaar_zip[[#This Row],[Datum]])=10),1,0.8))*jaar_zip[[#This Row],[graaddagen]],"")</f>
        <v>1.7599999999999996</v>
      </c>
      <c r="O4531" s="101">
        <f>IF(ISNUMBER(jaar_zip[[#This Row],[etmaaltemperatuur]]),IF(jaar_zip[[#This Row],[etmaaltemperatuur]]&gt;stookgrens,jaar_zip[[#This Row],[etmaaltemperatuur]]-stookgrens,0),"")</f>
        <v>0</v>
      </c>
    </row>
    <row r="4532" spans="1:15" x14ac:dyDescent="0.25">
      <c r="A4532">
        <v>280</v>
      </c>
      <c r="B4532">
        <v>20240526</v>
      </c>
      <c r="C4532">
        <v>2.8</v>
      </c>
      <c r="D4532">
        <v>16.5</v>
      </c>
      <c r="E4532">
        <v>2183</v>
      </c>
      <c r="F4532">
        <v>1.6</v>
      </c>
      <c r="G4532">
        <v>1015.1</v>
      </c>
      <c r="H4532">
        <v>79</v>
      </c>
      <c r="I4532" s="101" t="s">
        <v>28</v>
      </c>
      <c r="J4532" s="1">
        <f>DATEVALUE(RIGHT(jaar_zip[[#This Row],[YYYYMMDD]],2)&amp;"-"&amp;MID(jaar_zip[[#This Row],[YYYYMMDD]],5,2)&amp;"-"&amp;LEFT(jaar_zip[[#This Row],[YYYYMMDD]],4))</f>
        <v>45438</v>
      </c>
      <c r="K4532" s="101" t="str">
        <f>IF(AND(VALUE(MONTH(jaar_zip[[#This Row],[Datum]]))=1,VALUE(WEEKNUM(jaar_zip[[#This Row],[Datum]],21))&gt;51),RIGHT(YEAR(jaar_zip[[#This Row],[Datum]])-1,2),RIGHT(YEAR(jaar_zip[[#This Row],[Datum]]),2))&amp;"-"&amp; TEXT(WEEKNUM(jaar_zip[[#This Row],[Datum]],21),"00")</f>
        <v>24-21</v>
      </c>
      <c r="L4532" s="101">
        <f>MONTH(jaar_zip[[#This Row],[Datum]])</f>
        <v>5</v>
      </c>
      <c r="M4532" s="101">
        <f>IF(ISNUMBER(jaar_zip[[#This Row],[etmaaltemperatuur]]),IF(jaar_zip[[#This Row],[etmaaltemperatuur]]&lt;stookgrens,stookgrens-jaar_zip[[#This Row],[etmaaltemperatuur]],0),"")</f>
        <v>1.5</v>
      </c>
      <c r="N4532" s="101">
        <f>IF(ISNUMBER(jaar_zip[[#This Row],[graaddagen]]),IF(OR(MONTH(jaar_zip[[#This Row],[Datum]])=1,MONTH(jaar_zip[[#This Row],[Datum]])=2,MONTH(jaar_zip[[#This Row],[Datum]])=11,MONTH(jaar_zip[[#This Row],[Datum]])=12),1.1,IF(OR(MONTH(jaar_zip[[#This Row],[Datum]])=3,MONTH(jaar_zip[[#This Row],[Datum]])=10),1,0.8))*jaar_zip[[#This Row],[graaddagen]],"")</f>
        <v>1.2000000000000002</v>
      </c>
      <c r="O4532" s="101">
        <f>IF(ISNUMBER(jaar_zip[[#This Row],[etmaaltemperatuur]]),IF(jaar_zip[[#This Row],[etmaaltemperatuur]]&gt;stookgrens,jaar_zip[[#This Row],[etmaaltemperatuur]]-stookgrens,0),"")</f>
        <v>0</v>
      </c>
    </row>
    <row r="4533" spans="1:15" x14ac:dyDescent="0.25">
      <c r="A4533">
        <v>280</v>
      </c>
      <c r="B4533">
        <v>20240527</v>
      </c>
      <c r="C4533">
        <v>3.2</v>
      </c>
      <c r="D4533">
        <v>14.9</v>
      </c>
      <c r="E4533">
        <v>1659</v>
      </c>
      <c r="F4533">
        <v>7.3</v>
      </c>
      <c r="G4533">
        <v>1016.1</v>
      </c>
      <c r="H4533">
        <v>77</v>
      </c>
      <c r="I4533" s="101" t="s">
        <v>28</v>
      </c>
      <c r="J4533" s="1">
        <f>DATEVALUE(RIGHT(jaar_zip[[#This Row],[YYYYMMDD]],2)&amp;"-"&amp;MID(jaar_zip[[#This Row],[YYYYMMDD]],5,2)&amp;"-"&amp;LEFT(jaar_zip[[#This Row],[YYYYMMDD]],4))</f>
        <v>45439</v>
      </c>
      <c r="K4533" s="101" t="str">
        <f>IF(AND(VALUE(MONTH(jaar_zip[[#This Row],[Datum]]))=1,VALUE(WEEKNUM(jaar_zip[[#This Row],[Datum]],21))&gt;51),RIGHT(YEAR(jaar_zip[[#This Row],[Datum]])-1,2),RIGHT(YEAR(jaar_zip[[#This Row],[Datum]]),2))&amp;"-"&amp; TEXT(WEEKNUM(jaar_zip[[#This Row],[Datum]],21),"00")</f>
        <v>24-22</v>
      </c>
      <c r="L4533" s="101">
        <f>MONTH(jaar_zip[[#This Row],[Datum]])</f>
        <v>5</v>
      </c>
      <c r="M4533" s="101">
        <f>IF(ISNUMBER(jaar_zip[[#This Row],[etmaaltemperatuur]]),IF(jaar_zip[[#This Row],[etmaaltemperatuur]]&lt;stookgrens,stookgrens-jaar_zip[[#This Row],[etmaaltemperatuur]],0),"")</f>
        <v>3.0999999999999996</v>
      </c>
      <c r="N4533" s="101">
        <f>IF(ISNUMBER(jaar_zip[[#This Row],[graaddagen]]),IF(OR(MONTH(jaar_zip[[#This Row],[Datum]])=1,MONTH(jaar_zip[[#This Row],[Datum]])=2,MONTH(jaar_zip[[#This Row],[Datum]])=11,MONTH(jaar_zip[[#This Row],[Datum]])=12),1.1,IF(OR(MONTH(jaar_zip[[#This Row],[Datum]])=3,MONTH(jaar_zip[[#This Row],[Datum]])=10),1,0.8))*jaar_zip[[#This Row],[graaddagen]],"")</f>
        <v>2.48</v>
      </c>
      <c r="O4533" s="101">
        <f>IF(ISNUMBER(jaar_zip[[#This Row],[etmaaltemperatuur]]),IF(jaar_zip[[#This Row],[etmaaltemperatuur]]&gt;stookgrens,jaar_zip[[#This Row],[etmaaltemperatuur]]-stookgrens,0),"")</f>
        <v>0</v>
      </c>
    </row>
    <row r="4534" spans="1:15" x14ac:dyDescent="0.25">
      <c r="A4534">
        <v>280</v>
      </c>
      <c r="B4534">
        <v>20240528</v>
      </c>
      <c r="C4534">
        <v>4.2</v>
      </c>
      <c r="D4534">
        <v>14.8</v>
      </c>
      <c r="E4534">
        <v>2006</v>
      </c>
      <c r="F4534">
        <v>5</v>
      </c>
      <c r="G4534">
        <v>1014.7</v>
      </c>
      <c r="H4534">
        <v>79</v>
      </c>
      <c r="I4534" s="101" t="s">
        <v>28</v>
      </c>
      <c r="J4534" s="1">
        <f>DATEVALUE(RIGHT(jaar_zip[[#This Row],[YYYYMMDD]],2)&amp;"-"&amp;MID(jaar_zip[[#This Row],[YYYYMMDD]],5,2)&amp;"-"&amp;LEFT(jaar_zip[[#This Row],[YYYYMMDD]],4))</f>
        <v>45440</v>
      </c>
      <c r="K4534" s="101" t="str">
        <f>IF(AND(VALUE(MONTH(jaar_zip[[#This Row],[Datum]]))=1,VALUE(WEEKNUM(jaar_zip[[#This Row],[Datum]],21))&gt;51),RIGHT(YEAR(jaar_zip[[#This Row],[Datum]])-1,2),RIGHT(YEAR(jaar_zip[[#This Row],[Datum]]),2))&amp;"-"&amp; TEXT(WEEKNUM(jaar_zip[[#This Row],[Datum]],21),"00")</f>
        <v>24-22</v>
      </c>
      <c r="L4534" s="101">
        <f>MONTH(jaar_zip[[#This Row],[Datum]])</f>
        <v>5</v>
      </c>
      <c r="M4534" s="101">
        <f>IF(ISNUMBER(jaar_zip[[#This Row],[etmaaltemperatuur]]),IF(jaar_zip[[#This Row],[etmaaltemperatuur]]&lt;stookgrens,stookgrens-jaar_zip[[#This Row],[etmaaltemperatuur]],0),"")</f>
        <v>3.1999999999999993</v>
      </c>
      <c r="N4534" s="101">
        <f>IF(ISNUMBER(jaar_zip[[#This Row],[graaddagen]]),IF(OR(MONTH(jaar_zip[[#This Row],[Datum]])=1,MONTH(jaar_zip[[#This Row],[Datum]])=2,MONTH(jaar_zip[[#This Row],[Datum]])=11,MONTH(jaar_zip[[#This Row],[Datum]])=12),1.1,IF(OR(MONTH(jaar_zip[[#This Row],[Datum]])=3,MONTH(jaar_zip[[#This Row],[Datum]])=10),1,0.8))*jaar_zip[[#This Row],[graaddagen]],"")</f>
        <v>2.5599999999999996</v>
      </c>
      <c r="O4534" s="101">
        <f>IF(ISNUMBER(jaar_zip[[#This Row],[etmaaltemperatuur]]),IF(jaar_zip[[#This Row],[etmaaltemperatuur]]&gt;stookgrens,jaar_zip[[#This Row],[etmaaltemperatuur]]-stookgrens,0),"")</f>
        <v>0</v>
      </c>
    </row>
    <row r="4535" spans="1:15" x14ac:dyDescent="0.25">
      <c r="A4535">
        <v>280</v>
      </c>
      <c r="B4535">
        <v>20240529</v>
      </c>
      <c r="C4535">
        <v>4.5</v>
      </c>
      <c r="D4535">
        <v>14.4</v>
      </c>
      <c r="E4535">
        <v>1358</v>
      </c>
      <c r="F4535">
        <v>29.2</v>
      </c>
      <c r="G4535">
        <v>1006.8</v>
      </c>
      <c r="H4535">
        <v>88</v>
      </c>
      <c r="I4535" s="101" t="s">
        <v>28</v>
      </c>
      <c r="J4535" s="1">
        <f>DATEVALUE(RIGHT(jaar_zip[[#This Row],[YYYYMMDD]],2)&amp;"-"&amp;MID(jaar_zip[[#This Row],[YYYYMMDD]],5,2)&amp;"-"&amp;LEFT(jaar_zip[[#This Row],[YYYYMMDD]],4))</f>
        <v>45441</v>
      </c>
      <c r="K4535" s="101" t="str">
        <f>IF(AND(VALUE(MONTH(jaar_zip[[#This Row],[Datum]]))=1,VALUE(WEEKNUM(jaar_zip[[#This Row],[Datum]],21))&gt;51),RIGHT(YEAR(jaar_zip[[#This Row],[Datum]])-1,2),RIGHT(YEAR(jaar_zip[[#This Row],[Datum]]),2))&amp;"-"&amp; TEXT(WEEKNUM(jaar_zip[[#This Row],[Datum]],21),"00")</f>
        <v>24-22</v>
      </c>
      <c r="L4535" s="101">
        <f>MONTH(jaar_zip[[#This Row],[Datum]])</f>
        <v>5</v>
      </c>
      <c r="M4535" s="101">
        <f>IF(ISNUMBER(jaar_zip[[#This Row],[etmaaltemperatuur]]),IF(jaar_zip[[#This Row],[etmaaltemperatuur]]&lt;stookgrens,stookgrens-jaar_zip[[#This Row],[etmaaltemperatuur]],0),"")</f>
        <v>3.5999999999999996</v>
      </c>
      <c r="N4535" s="101">
        <f>IF(ISNUMBER(jaar_zip[[#This Row],[graaddagen]]),IF(OR(MONTH(jaar_zip[[#This Row],[Datum]])=1,MONTH(jaar_zip[[#This Row],[Datum]])=2,MONTH(jaar_zip[[#This Row],[Datum]])=11,MONTH(jaar_zip[[#This Row],[Datum]])=12),1.1,IF(OR(MONTH(jaar_zip[[#This Row],[Datum]])=3,MONTH(jaar_zip[[#This Row],[Datum]])=10),1,0.8))*jaar_zip[[#This Row],[graaddagen]],"")</f>
        <v>2.88</v>
      </c>
      <c r="O4535" s="101">
        <f>IF(ISNUMBER(jaar_zip[[#This Row],[etmaaltemperatuur]]),IF(jaar_zip[[#This Row],[etmaaltemperatuur]]&gt;stookgrens,jaar_zip[[#This Row],[etmaaltemperatuur]]-stookgrens,0),"")</f>
        <v>0</v>
      </c>
    </row>
    <row r="4536" spans="1:15" x14ac:dyDescent="0.25">
      <c r="A4536">
        <v>280</v>
      </c>
      <c r="B4536">
        <v>20240530</v>
      </c>
      <c r="C4536">
        <v>2.1</v>
      </c>
      <c r="D4536">
        <v>14.1</v>
      </c>
      <c r="E4536">
        <v>1537</v>
      </c>
      <c r="F4536">
        <v>-0.1</v>
      </c>
      <c r="G4536">
        <v>1006.1</v>
      </c>
      <c r="H4536">
        <v>83</v>
      </c>
      <c r="I4536" s="101" t="s">
        <v>28</v>
      </c>
      <c r="J4536" s="1">
        <f>DATEVALUE(RIGHT(jaar_zip[[#This Row],[YYYYMMDD]],2)&amp;"-"&amp;MID(jaar_zip[[#This Row],[YYYYMMDD]],5,2)&amp;"-"&amp;LEFT(jaar_zip[[#This Row],[YYYYMMDD]],4))</f>
        <v>45442</v>
      </c>
      <c r="K4536" s="101" t="str">
        <f>IF(AND(VALUE(MONTH(jaar_zip[[#This Row],[Datum]]))=1,VALUE(WEEKNUM(jaar_zip[[#This Row],[Datum]],21))&gt;51),RIGHT(YEAR(jaar_zip[[#This Row],[Datum]])-1,2),RIGHT(YEAR(jaar_zip[[#This Row],[Datum]]),2))&amp;"-"&amp; TEXT(WEEKNUM(jaar_zip[[#This Row],[Datum]],21),"00")</f>
        <v>24-22</v>
      </c>
      <c r="L4536" s="101">
        <f>MONTH(jaar_zip[[#This Row],[Datum]])</f>
        <v>5</v>
      </c>
      <c r="M4536" s="101">
        <f>IF(ISNUMBER(jaar_zip[[#This Row],[etmaaltemperatuur]]),IF(jaar_zip[[#This Row],[etmaaltemperatuur]]&lt;stookgrens,stookgrens-jaar_zip[[#This Row],[etmaaltemperatuur]],0),"")</f>
        <v>3.9000000000000004</v>
      </c>
      <c r="N4536" s="101">
        <f>IF(ISNUMBER(jaar_zip[[#This Row],[graaddagen]]),IF(OR(MONTH(jaar_zip[[#This Row],[Datum]])=1,MONTH(jaar_zip[[#This Row],[Datum]])=2,MONTH(jaar_zip[[#This Row],[Datum]])=11,MONTH(jaar_zip[[#This Row],[Datum]])=12),1.1,IF(OR(MONTH(jaar_zip[[#This Row],[Datum]])=3,MONTH(jaar_zip[[#This Row],[Datum]])=10),1,0.8))*jaar_zip[[#This Row],[graaddagen]],"")</f>
        <v>3.1200000000000006</v>
      </c>
      <c r="O4536" s="101">
        <f>IF(ISNUMBER(jaar_zip[[#This Row],[etmaaltemperatuur]]),IF(jaar_zip[[#This Row],[etmaaltemperatuur]]&gt;stookgrens,jaar_zip[[#This Row],[etmaaltemperatuur]]-stookgrens,0),"")</f>
        <v>0</v>
      </c>
    </row>
    <row r="4537" spans="1:15" x14ac:dyDescent="0.25">
      <c r="A4537">
        <v>280</v>
      </c>
      <c r="B4537">
        <v>20240531</v>
      </c>
      <c r="C4537">
        <v>3.3</v>
      </c>
      <c r="D4537">
        <v>14.6</v>
      </c>
      <c r="E4537">
        <v>1597</v>
      </c>
      <c r="F4537">
        <v>-0.1</v>
      </c>
      <c r="G4537">
        <v>1011.3</v>
      </c>
      <c r="H4537">
        <v>85</v>
      </c>
      <c r="I4537" s="101" t="s">
        <v>28</v>
      </c>
      <c r="J4537" s="1">
        <f>DATEVALUE(RIGHT(jaar_zip[[#This Row],[YYYYMMDD]],2)&amp;"-"&amp;MID(jaar_zip[[#This Row],[YYYYMMDD]],5,2)&amp;"-"&amp;LEFT(jaar_zip[[#This Row],[YYYYMMDD]],4))</f>
        <v>45443</v>
      </c>
      <c r="K4537" s="101" t="str">
        <f>IF(AND(VALUE(MONTH(jaar_zip[[#This Row],[Datum]]))=1,VALUE(WEEKNUM(jaar_zip[[#This Row],[Datum]],21))&gt;51),RIGHT(YEAR(jaar_zip[[#This Row],[Datum]])-1,2),RIGHT(YEAR(jaar_zip[[#This Row],[Datum]]),2))&amp;"-"&amp; TEXT(WEEKNUM(jaar_zip[[#This Row],[Datum]],21),"00")</f>
        <v>24-22</v>
      </c>
      <c r="L4537" s="101">
        <f>MONTH(jaar_zip[[#This Row],[Datum]])</f>
        <v>5</v>
      </c>
      <c r="M4537" s="101">
        <f>IF(ISNUMBER(jaar_zip[[#This Row],[etmaaltemperatuur]]),IF(jaar_zip[[#This Row],[etmaaltemperatuur]]&lt;stookgrens,stookgrens-jaar_zip[[#This Row],[etmaaltemperatuur]],0),"")</f>
        <v>3.4000000000000004</v>
      </c>
      <c r="N4537" s="101">
        <f>IF(ISNUMBER(jaar_zip[[#This Row],[graaddagen]]),IF(OR(MONTH(jaar_zip[[#This Row],[Datum]])=1,MONTH(jaar_zip[[#This Row],[Datum]])=2,MONTH(jaar_zip[[#This Row],[Datum]])=11,MONTH(jaar_zip[[#This Row],[Datum]])=12),1.1,IF(OR(MONTH(jaar_zip[[#This Row],[Datum]])=3,MONTH(jaar_zip[[#This Row],[Datum]])=10),1,0.8))*jaar_zip[[#This Row],[graaddagen]],"")</f>
        <v>2.7200000000000006</v>
      </c>
      <c r="O4537" s="101">
        <f>IF(ISNUMBER(jaar_zip[[#This Row],[etmaaltemperatuur]]),IF(jaar_zip[[#This Row],[etmaaltemperatuur]]&gt;stookgrens,jaar_zip[[#This Row],[etmaaltemperatuur]]-stookgrens,0),"")</f>
        <v>0</v>
      </c>
    </row>
    <row r="4538" spans="1:15" x14ac:dyDescent="0.25">
      <c r="A4538">
        <v>280</v>
      </c>
      <c r="B4538">
        <v>20240601</v>
      </c>
      <c r="C4538">
        <v>4.5999999999999996</v>
      </c>
      <c r="D4538">
        <v>16</v>
      </c>
      <c r="E4538">
        <v>972</v>
      </c>
      <c r="F4538">
        <v>0</v>
      </c>
      <c r="G4538">
        <v>1017.4</v>
      </c>
      <c r="H4538">
        <v>89</v>
      </c>
      <c r="I4538" s="101" t="s">
        <v>28</v>
      </c>
      <c r="J4538" s="1">
        <f>DATEVALUE(RIGHT(jaar_zip[[#This Row],[YYYYMMDD]],2)&amp;"-"&amp;MID(jaar_zip[[#This Row],[YYYYMMDD]],5,2)&amp;"-"&amp;LEFT(jaar_zip[[#This Row],[YYYYMMDD]],4))</f>
        <v>45444</v>
      </c>
      <c r="K4538" s="101" t="str">
        <f>IF(AND(VALUE(MONTH(jaar_zip[[#This Row],[Datum]]))=1,VALUE(WEEKNUM(jaar_zip[[#This Row],[Datum]],21))&gt;51),RIGHT(YEAR(jaar_zip[[#This Row],[Datum]])-1,2),RIGHT(YEAR(jaar_zip[[#This Row],[Datum]]),2))&amp;"-"&amp; TEXT(WEEKNUM(jaar_zip[[#This Row],[Datum]],21),"00")</f>
        <v>24-22</v>
      </c>
      <c r="L4538" s="101">
        <f>MONTH(jaar_zip[[#This Row],[Datum]])</f>
        <v>6</v>
      </c>
      <c r="M4538" s="101">
        <f>IF(ISNUMBER(jaar_zip[[#This Row],[etmaaltemperatuur]]),IF(jaar_zip[[#This Row],[etmaaltemperatuur]]&lt;stookgrens,stookgrens-jaar_zip[[#This Row],[etmaaltemperatuur]],0),"")</f>
        <v>2</v>
      </c>
      <c r="N4538" s="101">
        <f>IF(ISNUMBER(jaar_zip[[#This Row],[graaddagen]]),IF(OR(MONTH(jaar_zip[[#This Row],[Datum]])=1,MONTH(jaar_zip[[#This Row],[Datum]])=2,MONTH(jaar_zip[[#This Row],[Datum]])=11,MONTH(jaar_zip[[#This Row],[Datum]])=12),1.1,IF(OR(MONTH(jaar_zip[[#This Row],[Datum]])=3,MONTH(jaar_zip[[#This Row],[Datum]])=10),1,0.8))*jaar_zip[[#This Row],[graaddagen]],"")</f>
        <v>1.6</v>
      </c>
      <c r="O4538" s="101">
        <f>IF(ISNUMBER(jaar_zip[[#This Row],[etmaaltemperatuur]]),IF(jaar_zip[[#This Row],[etmaaltemperatuur]]&gt;stookgrens,jaar_zip[[#This Row],[etmaaltemperatuur]]-stookgrens,0),"")</f>
        <v>0</v>
      </c>
    </row>
    <row r="4539" spans="1:15" x14ac:dyDescent="0.25">
      <c r="A4539">
        <v>280</v>
      </c>
      <c r="B4539">
        <v>20240602</v>
      </c>
      <c r="C4539">
        <v>4.5</v>
      </c>
      <c r="D4539">
        <v>14</v>
      </c>
      <c r="E4539">
        <v>1458</v>
      </c>
      <c r="F4539">
        <v>0</v>
      </c>
      <c r="G4539">
        <v>1021.9</v>
      </c>
      <c r="H4539">
        <v>72</v>
      </c>
      <c r="I4539" s="101" t="s">
        <v>28</v>
      </c>
      <c r="J4539" s="1">
        <f>DATEVALUE(RIGHT(jaar_zip[[#This Row],[YYYYMMDD]],2)&amp;"-"&amp;MID(jaar_zip[[#This Row],[YYYYMMDD]],5,2)&amp;"-"&amp;LEFT(jaar_zip[[#This Row],[YYYYMMDD]],4))</f>
        <v>45445</v>
      </c>
      <c r="K4539" s="101" t="str">
        <f>IF(AND(VALUE(MONTH(jaar_zip[[#This Row],[Datum]]))=1,VALUE(WEEKNUM(jaar_zip[[#This Row],[Datum]],21))&gt;51),RIGHT(YEAR(jaar_zip[[#This Row],[Datum]])-1,2),RIGHT(YEAR(jaar_zip[[#This Row],[Datum]]),2))&amp;"-"&amp; TEXT(WEEKNUM(jaar_zip[[#This Row],[Datum]],21),"00")</f>
        <v>24-22</v>
      </c>
      <c r="L4539" s="101">
        <f>MONTH(jaar_zip[[#This Row],[Datum]])</f>
        <v>6</v>
      </c>
      <c r="M4539" s="101">
        <f>IF(ISNUMBER(jaar_zip[[#This Row],[etmaaltemperatuur]]),IF(jaar_zip[[#This Row],[etmaaltemperatuur]]&lt;stookgrens,stookgrens-jaar_zip[[#This Row],[etmaaltemperatuur]],0),"")</f>
        <v>4</v>
      </c>
      <c r="N4539" s="101">
        <f>IF(ISNUMBER(jaar_zip[[#This Row],[graaddagen]]),IF(OR(MONTH(jaar_zip[[#This Row],[Datum]])=1,MONTH(jaar_zip[[#This Row],[Datum]])=2,MONTH(jaar_zip[[#This Row],[Datum]])=11,MONTH(jaar_zip[[#This Row],[Datum]])=12),1.1,IF(OR(MONTH(jaar_zip[[#This Row],[Datum]])=3,MONTH(jaar_zip[[#This Row],[Datum]])=10),1,0.8))*jaar_zip[[#This Row],[graaddagen]],"")</f>
        <v>3.2</v>
      </c>
      <c r="O4539" s="101">
        <f>IF(ISNUMBER(jaar_zip[[#This Row],[etmaaltemperatuur]]),IF(jaar_zip[[#This Row],[etmaaltemperatuur]]&gt;stookgrens,jaar_zip[[#This Row],[etmaaltemperatuur]]-stookgrens,0),"")</f>
        <v>0</v>
      </c>
    </row>
    <row r="4540" spans="1:15" x14ac:dyDescent="0.25">
      <c r="A4540">
        <v>280</v>
      </c>
      <c r="B4540">
        <v>20240603</v>
      </c>
      <c r="C4540">
        <v>2.8</v>
      </c>
      <c r="D4540">
        <v>14.1</v>
      </c>
      <c r="E4540">
        <v>1059</v>
      </c>
      <c r="F4540">
        <v>-0.1</v>
      </c>
      <c r="G4540">
        <v>1019</v>
      </c>
      <c r="H4540">
        <v>80</v>
      </c>
      <c r="I4540" s="101" t="s">
        <v>28</v>
      </c>
      <c r="J4540" s="1">
        <f>DATEVALUE(RIGHT(jaar_zip[[#This Row],[YYYYMMDD]],2)&amp;"-"&amp;MID(jaar_zip[[#This Row],[YYYYMMDD]],5,2)&amp;"-"&amp;LEFT(jaar_zip[[#This Row],[YYYYMMDD]],4))</f>
        <v>45446</v>
      </c>
      <c r="K4540" s="101" t="str">
        <f>IF(AND(VALUE(MONTH(jaar_zip[[#This Row],[Datum]]))=1,VALUE(WEEKNUM(jaar_zip[[#This Row],[Datum]],21))&gt;51),RIGHT(YEAR(jaar_zip[[#This Row],[Datum]])-1,2),RIGHT(YEAR(jaar_zip[[#This Row],[Datum]]),2))&amp;"-"&amp; TEXT(WEEKNUM(jaar_zip[[#This Row],[Datum]],21),"00")</f>
        <v>24-23</v>
      </c>
      <c r="L4540" s="101">
        <f>MONTH(jaar_zip[[#This Row],[Datum]])</f>
        <v>6</v>
      </c>
      <c r="M4540" s="101">
        <f>IF(ISNUMBER(jaar_zip[[#This Row],[etmaaltemperatuur]]),IF(jaar_zip[[#This Row],[etmaaltemperatuur]]&lt;stookgrens,stookgrens-jaar_zip[[#This Row],[etmaaltemperatuur]],0),"")</f>
        <v>3.9000000000000004</v>
      </c>
      <c r="N4540" s="101">
        <f>IF(ISNUMBER(jaar_zip[[#This Row],[graaddagen]]),IF(OR(MONTH(jaar_zip[[#This Row],[Datum]])=1,MONTH(jaar_zip[[#This Row],[Datum]])=2,MONTH(jaar_zip[[#This Row],[Datum]])=11,MONTH(jaar_zip[[#This Row],[Datum]])=12),1.1,IF(OR(MONTH(jaar_zip[[#This Row],[Datum]])=3,MONTH(jaar_zip[[#This Row],[Datum]])=10),1,0.8))*jaar_zip[[#This Row],[graaddagen]],"")</f>
        <v>3.1200000000000006</v>
      </c>
      <c r="O4540" s="101">
        <f>IF(ISNUMBER(jaar_zip[[#This Row],[etmaaltemperatuur]]),IF(jaar_zip[[#This Row],[etmaaltemperatuur]]&gt;stookgrens,jaar_zip[[#This Row],[etmaaltemperatuur]]-stookgrens,0),"")</f>
        <v>0</v>
      </c>
    </row>
    <row r="4541" spans="1:15" x14ac:dyDescent="0.25">
      <c r="A4541">
        <v>280</v>
      </c>
      <c r="B4541">
        <v>20240604</v>
      </c>
      <c r="C4541">
        <v>4</v>
      </c>
      <c r="D4541">
        <v>16.2</v>
      </c>
      <c r="E4541">
        <v>1280</v>
      </c>
      <c r="F4541">
        <v>7.6</v>
      </c>
      <c r="G4541">
        <v>1010.9</v>
      </c>
      <c r="H4541">
        <v>82</v>
      </c>
      <c r="I4541" s="101" t="s">
        <v>28</v>
      </c>
      <c r="J4541" s="1">
        <f>DATEVALUE(RIGHT(jaar_zip[[#This Row],[YYYYMMDD]],2)&amp;"-"&amp;MID(jaar_zip[[#This Row],[YYYYMMDD]],5,2)&amp;"-"&amp;LEFT(jaar_zip[[#This Row],[YYYYMMDD]],4))</f>
        <v>45447</v>
      </c>
      <c r="K4541" s="101" t="str">
        <f>IF(AND(VALUE(MONTH(jaar_zip[[#This Row],[Datum]]))=1,VALUE(WEEKNUM(jaar_zip[[#This Row],[Datum]],21))&gt;51),RIGHT(YEAR(jaar_zip[[#This Row],[Datum]])-1,2),RIGHT(YEAR(jaar_zip[[#This Row],[Datum]]),2))&amp;"-"&amp; TEXT(WEEKNUM(jaar_zip[[#This Row],[Datum]],21),"00")</f>
        <v>24-23</v>
      </c>
      <c r="L4541" s="101">
        <f>MONTH(jaar_zip[[#This Row],[Datum]])</f>
        <v>6</v>
      </c>
      <c r="M4541" s="101">
        <f>IF(ISNUMBER(jaar_zip[[#This Row],[etmaaltemperatuur]]),IF(jaar_zip[[#This Row],[etmaaltemperatuur]]&lt;stookgrens,stookgrens-jaar_zip[[#This Row],[etmaaltemperatuur]],0),"")</f>
        <v>1.8000000000000007</v>
      </c>
      <c r="N4541" s="101">
        <f>IF(ISNUMBER(jaar_zip[[#This Row],[graaddagen]]),IF(OR(MONTH(jaar_zip[[#This Row],[Datum]])=1,MONTH(jaar_zip[[#This Row],[Datum]])=2,MONTH(jaar_zip[[#This Row],[Datum]])=11,MONTH(jaar_zip[[#This Row],[Datum]])=12),1.1,IF(OR(MONTH(jaar_zip[[#This Row],[Datum]])=3,MONTH(jaar_zip[[#This Row],[Datum]])=10),1,0.8))*jaar_zip[[#This Row],[graaddagen]],"")</f>
        <v>1.4400000000000006</v>
      </c>
      <c r="O4541" s="101">
        <f>IF(ISNUMBER(jaar_zip[[#This Row],[etmaaltemperatuur]]),IF(jaar_zip[[#This Row],[etmaaltemperatuur]]&gt;stookgrens,jaar_zip[[#This Row],[etmaaltemperatuur]]-stookgrens,0),"")</f>
        <v>0</v>
      </c>
    </row>
    <row r="4542" spans="1:15" x14ac:dyDescent="0.25">
      <c r="A4542">
        <v>280</v>
      </c>
      <c r="B4542">
        <v>20240605</v>
      </c>
      <c r="C4542">
        <v>4.5999999999999996</v>
      </c>
      <c r="D4542">
        <v>12.4</v>
      </c>
      <c r="E4542">
        <v>2611</v>
      </c>
      <c r="F4542">
        <v>0.9</v>
      </c>
      <c r="G4542">
        <v>1011.8</v>
      </c>
      <c r="H4542">
        <v>67</v>
      </c>
      <c r="I4542" s="101" t="s">
        <v>28</v>
      </c>
      <c r="J4542" s="1">
        <f>DATEVALUE(RIGHT(jaar_zip[[#This Row],[YYYYMMDD]],2)&amp;"-"&amp;MID(jaar_zip[[#This Row],[YYYYMMDD]],5,2)&amp;"-"&amp;LEFT(jaar_zip[[#This Row],[YYYYMMDD]],4))</f>
        <v>45448</v>
      </c>
      <c r="K4542" s="101" t="str">
        <f>IF(AND(VALUE(MONTH(jaar_zip[[#This Row],[Datum]]))=1,VALUE(WEEKNUM(jaar_zip[[#This Row],[Datum]],21))&gt;51),RIGHT(YEAR(jaar_zip[[#This Row],[Datum]])-1,2),RIGHT(YEAR(jaar_zip[[#This Row],[Datum]]),2))&amp;"-"&amp; TEXT(WEEKNUM(jaar_zip[[#This Row],[Datum]],21),"00")</f>
        <v>24-23</v>
      </c>
      <c r="L4542" s="101">
        <f>MONTH(jaar_zip[[#This Row],[Datum]])</f>
        <v>6</v>
      </c>
      <c r="M4542" s="101">
        <f>IF(ISNUMBER(jaar_zip[[#This Row],[etmaaltemperatuur]]),IF(jaar_zip[[#This Row],[etmaaltemperatuur]]&lt;stookgrens,stookgrens-jaar_zip[[#This Row],[etmaaltemperatuur]],0),"")</f>
        <v>5.6</v>
      </c>
      <c r="N4542" s="101">
        <f>IF(ISNUMBER(jaar_zip[[#This Row],[graaddagen]]),IF(OR(MONTH(jaar_zip[[#This Row],[Datum]])=1,MONTH(jaar_zip[[#This Row],[Datum]])=2,MONTH(jaar_zip[[#This Row],[Datum]])=11,MONTH(jaar_zip[[#This Row],[Datum]])=12),1.1,IF(OR(MONTH(jaar_zip[[#This Row],[Datum]])=3,MONTH(jaar_zip[[#This Row],[Datum]])=10),1,0.8))*jaar_zip[[#This Row],[graaddagen]],"")</f>
        <v>4.4799999999999995</v>
      </c>
      <c r="O4542" s="101">
        <f>IF(ISNUMBER(jaar_zip[[#This Row],[etmaaltemperatuur]]),IF(jaar_zip[[#This Row],[etmaaltemperatuur]]&gt;stookgrens,jaar_zip[[#This Row],[etmaaltemperatuur]]-stookgrens,0),"")</f>
        <v>0</v>
      </c>
    </row>
    <row r="4543" spans="1:15" x14ac:dyDescent="0.25">
      <c r="A4543">
        <v>280</v>
      </c>
      <c r="B4543">
        <v>20240606</v>
      </c>
      <c r="C4543">
        <v>3.1</v>
      </c>
      <c r="D4543">
        <v>11.4</v>
      </c>
      <c r="E4543">
        <v>1272</v>
      </c>
      <c r="F4543">
        <v>-0.1</v>
      </c>
      <c r="G4543">
        <v>1016.8</v>
      </c>
      <c r="H4543">
        <v>74</v>
      </c>
      <c r="I4543" s="101" t="s">
        <v>28</v>
      </c>
      <c r="J4543" s="1">
        <f>DATEVALUE(RIGHT(jaar_zip[[#This Row],[YYYYMMDD]],2)&amp;"-"&amp;MID(jaar_zip[[#This Row],[YYYYMMDD]],5,2)&amp;"-"&amp;LEFT(jaar_zip[[#This Row],[YYYYMMDD]],4))</f>
        <v>45449</v>
      </c>
      <c r="K4543" s="101" t="str">
        <f>IF(AND(VALUE(MONTH(jaar_zip[[#This Row],[Datum]]))=1,VALUE(WEEKNUM(jaar_zip[[#This Row],[Datum]],21))&gt;51),RIGHT(YEAR(jaar_zip[[#This Row],[Datum]])-1,2),RIGHT(YEAR(jaar_zip[[#This Row],[Datum]]),2))&amp;"-"&amp; TEXT(WEEKNUM(jaar_zip[[#This Row],[Datum]],21),"00")</f>
        <v>24-23</v>
      </c>
      <c r="L4543" s="101">
        <f>MONTH(jaar_zip[[#This Row],[Datum]])</f>
        <v>6</v>
      </c>
      <c r="M4543" s="101">
        <f>IF(ISNUMBER(jaar_zip[[#This Row],[etmaaltemperatuur]]),IF(jaar_zip[[#This Row],[etmaaltemperatuur]]&lt;stookgrens,stookgrens-jaar_zip[[#This Row],[etmaaltemperatuur]],0),"")</f>
        <v>6.6</v>
      </c>
      <c r="N4543" s="101">
        <f>IF(ISNUMBER(jaar_zip[[#This Row],[graaddagen]]),IF(OR(MONTH(jaar_zip[[#This Row],[Datum]])=1,MONTH(jaar_zip[[#This Row],[Datum]])=2,MONTH(jaar_zip[[#This Row],[Datum]])=11,MONTH(jaar_zip[[#This Row],[Datum]])=12),1.1,IF(OR(MONTH(jaar_zip[[#This Row],[Datum]])=3,MONTH(jaar_zip[[#This Row],[Datum]])=10),1,0.8))*jaar_zip[[#This Row],[graaddagen]],"")</f>
        <v>5.28</v>
      </c>
      <c r="O4543" s="101">
        <f>IF(ISNUMBER(jaar_zip[[#This Row],[etmaaltemperatuur]]),IF(jaar_zip[[#This Row],[etmaaltemperatuur]]&gt;stookgrens,jaar_zip[[#This Row],[etmaaltemperatuur]]-stookgrens,0),"")</f>
        <v>0</v>
      </c>
    </row>
    <row r="4544" spans="1:15" x14ac:dyDescent="0.25">
      <c r="A4544">
        <v>280</v>
      </c>
      <c r="B4544">
        <v>20240607</v>
      </c>
      <c r="C4544">
        <v>3.2</v>
      </c>
      <c r="D4544">
        <v>12.5</v>
      </c>
      <c r="E4544">
        <v>1703</v>
      </c>
      <c r="F4544">
        <v>0.5</v>
      </c>
      <c r="G4544">
        <v>1017</v>
      </c>
      <c r="H4544">
        <v>75</v>
      </c>
      <c r="I4544" s="101" t="s">
        <v>28</v>
      </c>
      <c r="J4544" s="1">
        <f>DATEVALUE(RIGHT(jaar_zip[[#This Row],[YYYYMMDD]],2)&amp;"-"&amp;MID(jaar_zip[[#This Row],[YYYYMMDD]],5,2)&amp;"-"&amp;LEFT(jaar_zip[[#This Row],[YYYYMMDD]],4))</f>
        <v>45450</v>
      </c>
      <c r="K4544" s="101" t="str">
        <f>IF(AND(VALUE(MONTH(jaar_zip[[#This Row],[Datum]]))=1,VALUE(WEEKNUM(jaar_zip[[#This Row],[Datum]],21))&gt;51),RIGHT(YEAR(jaar_zip[[#This Row],[Datum]])-1,2),RIGHT(YEAR(jaar_zip[[#This Row],[Datum]]),2))&amp;"-"&amp; TEXT(WEEKNUM(jaar_zip[[#This Row],[Datum]],21),"00")</f>
        <v>24-23</v>
      </c>
      <c r="L4544" s="101">
        <f>MONTH(jaar_zip[[#This Row],[Datum]])</f>
        <v>6</v>
      </c>
      <c r="M4544" s="101">
        <f>IF(ISNUMBER(jaar_zip[[#This Row],[etmaaltemperatuur]]),IF(jaar_zip[[#This Row],[etmaaltemperatuur]]&lt;stookgrens,stookgrens-jaar_zip[[#This Row],[etmaaltemperatuur]],0),"")</f>
        <v>5.5</v>
      </c>
      <c r="N4544" s="101">
        <f>IF(ISNUMBER(jaar_zip[[#This Row],[graaddagen]]),IF(OR(MONTH(jaar_zip[[#This Row],[Datum]])=1,MONTH(jaar_zip[[#This Row],[Datum]])=2,MONTH(jaar_zip[[#This Row],[Datum]])=11,MONTH(jaar_zip[[#This Row],[Datum]])=12),1.1,IF(OR(MONTH(jaar_zip[[#This Row],[Datum]])=3,MONTH(jaar_zip[[#This Row],[Datum]])=10),1,0.8))*jaar_zip[[#This Row],[graaddagen]],"")</f>
        <v>4.4000000000000004</v>
      </c>
      <c r="O4544" s="101">
        <f>IF(ISNUMBER(jaar_zip[[#This Row],[etmaaltemperatuur]]),IF(jaar_zip[[#This Row],[etmaaltemperatuur]]&gt;stookgrens,jaar_zip[[#This Row],[etmaaltemperatuur]]-stookgrens,0),"")</f>
        <v>0</v>
      </c>
    </row>
    <row r="4545" spans="1:15" x14ac:dyDescent="0.25">
      <c r="A4545">
        <v>280</v>
      </c>
      <c r="B4545">
        <v>20240608</v>
      </c>
      <c r="C4545">
        <v>4.5</v>
      </c>
      <c r="D4545">
        <v>12</v>
      </c>
      <c r="E4545">
        <v>1381</v>
      </c>
      <c r="F4545">
        <v>1.6</v>
      </c>
      <c r="G4545">
        <v>1011</v>
      </c>
      <c r="H4545">
        <v>80</v>
      </c>
      <c r="I4545" s="101" t="s">
        <v>28</v>
      </c>
      <c r="J4545" s="1">
        <f>DATEVALUE(RIGHT(jaar_zip[[#This Row],[YYYYMMDD]],2)&amp;"-"&amp;MID(jaar_zip[[#This Row],[YYYYMMDD]],5,2)&amp;"-"&amp;LEFT(jaar_zip[[#This Row],[YYYYMMDD]],4))</f>
        <v>45451</v>
      </c>
      <c r="K4545" s="101" t="str">
        <f>IF(AND(VALUE(MONTH(jaar_zip[[#This Row],[Datum]]))=1,VALUE(WEEKNUM(jaar_zip[[#This Row],[Datum]],21))&gt;51),RIGHT(YEAR(jaar_zip[[#This Row],[Datum]])-1,2),RIGHT(YEAR(jaar_zip[[#This Row],[Datum]]),2))&amp;"-"&amp; TEXT(WEEKNUM(jaar_zip[[#This Row],[Datum]],21),"00")</f>
        <v>24-23</v>
      </c>
      <c r="L4545" s="101">
        <f>MONTH(jaar_zip[[#This Row],[Datum]])</f>
        <v>6</v>
      </c>
      <c r="M4545" s="101">
        <f>IF(ISNUMBER(jaar_zip[[#This Row],[etmaaltemperatuur]]),IF(jaar_zip[[#This Row],[etmaaltemperatuur]]&lt;stookgrens,stookgrens-jaar_zip[[#This Row],[etmaaltemperatuur]],0),"")</f>
        <v>6</v>
      </c>
      <c r="N4545" s="101">
        <f>IF(ISNUMBER(jaar_zip[[#This Row],[graaddagen]]),IF(OR(MONTH(jaar_zip[[#This Row],[Datum]])=1,MONTH(jaar_zip[[#This Row],[Datum]])=2,MONTH(jaar_zip[[#This Row],[Datum]])=11,MONTH(jaar_zip[[#This Row],[Datum]])=12),1.1,IF(OR(MONTH(jaar_zip[[#This Row],[Datum]])=3,MONTH(jaar_zip[[#This Row],[Datum]])=10),1,0.8))*jaar_zip[[#This Row],[graaddagen]],"")</f>
        <v>4.8000000000000007</v>
      </c>
      <c r="O4545" s="101">
        <f>IF(ISNUMBER(jaar_zip[[#This Row],[etmaaltemperatuur]]),IF(jaar_zip[[#This Row],[etmaaltemperatuur]]&gt;stookgrens,jaar_zip[[#This Row],[etmaaltemperatuur]]-stookgrens,0),"")</f>
        <v>0</v>
      </c>
    </row>
    <row r="4546" spans="1:15" x14ac:dyDescent="0.25">
      <c r="A4546">
        <v>280</v>
      </c>
      <c r="B4546">
        <v>20240609</v>
      </c>
      <c r="C4546">
        <v>4.8</v>
      </c>
      <c r="D4546">
        <v>11.6</v>
      </c>
      <c r="E4546">
        <v>1271</v>
      </c>
      <c r="F4546">
        <v>0.8</v>
      </c>
      <c r="G4546">
        <v>1008.8</v>
      </c>
      <c r="H4546">
        <v>76</v>
      </c>
      <c r="I4546" s="101" t="s">
        <v>28</v>
      </c>
      <c r="J4546" s="1">
        <f>DATEVALUE(RIGHT(jaar_zip[[#This Row],[YYYYMMDD]],2)&amp;"-"&amp;MID(jaar_zip[[#This Row],[YYYYMMDD]],5,2)&amp;"-"&amp;LEFT(jaar_zip[[#This Row],[YYYYMMDD]],4))</f>
        <v>45452</v>
      </c>
      <c r="K4546" s="101" t="str">
        <f>IF(AND(VALUE(MONTH(jaar_zip[[#This Row],[Datum]]))=1,VALUE(WEEKNUM(jaar_zip[[#This Row],[Datum]],21))&gt;51),RIGHT(YEAR(jaar_zip[[#This Row],[Datum]])-1,2),RIGHT(YEAR(jaar_zip[[#This Row],[Datum]]),2))&amp;"-"&amp; TEXT(WEEKNUM(jaar_zip[[#This Row],[Datum]],21),"00")</f>
        <v>24-23</v>
      </c>
      <c r="L4546" s="101">
        <f>MONTH(jaar_zip[[#This Row],[Datum]])</f>
        <v>6</v>
      </c>
      <c r="M4546" s="101">
        <f>IF(ISNUMBER(jaar_zip[[#This Row],[etmaaltemperatuur]]),IF(jaar_zip[[#This Row],[etmaaltemperatuur]]&lt;stookgrens,stookgrens-jaar_zip[[#This Row],[etmaaltemperatuur]],0),"")</f>
        <v>6.4</v>
      </c>
      <c r="N4546" s="101">
        <f>IF(ISNUMBER(jaar_zip[[#This Row],[graaddagen]]),IF(OR(MONTH(jaar_zip[[#This Row],[Datum]])=1,MONTH(jaar_zip[[#This Row],[Datum]])=2,MONTH(jaar_zip[[#This Row],[Datum]])=11,MONTH(jaar_zip[[#This Row],[Datum]])=12),1.1,IF(OR(MONTH(jaar_zip[[#This Row],[Datum]])=3,MONTH(jaar_zip[[#This Row],[Datum]])=10),1,0.8))*jaar_zip[[#This Row],[graaddagen]],"")</f>
        <v>5.120000000000001</v>
      </c>
      <c r="O4546" s="101">
        <f>IF(ISNUMBER(jaar_zip[[#This Row],[etmaaltemperatuur]]),IF(jaar_zip[[#This Row],[etmaaltemperatuur]]&gt;stookgrens,jaar_zip[[#This Row],[etmaaltemperatuur]]-stookgrens,0),"")</f>
        <v>0</v>
      </c>
    </row>
    <row r="4547" spans="1:15" x14ac:dyDescent="0.25">
      <c r="A4547">
        <v>280</v>
      </c>
      <c r="B4547">
        <v>20240610</v>
      </c>
      <c r="C4547">
        <v>3.4</v>
      </c>
      <c r="D4547">
        <v>10.5</v>
      </c>
      <c r="E4547">
        <v>477</v>
      </c>
      <c r="F4547">
        <v>46.6</v>
      </c>
      <c r="G4547">
        <v>1004.8</v>
      </c>
      <c r="H4547">
        <v>91</v>
      </c>
      <c r="I4547" s="101" t="s">
        <v>28</v>
      </c>
      <c r="J4547" s="1">
        <f>DATEVALUE(RIGHT(jaar_zip[[#This Row],[YYYYMMDD]],2)&amp;"-"&amp;MID(jaar_zip[[#This Row],[YYYYMMDD]],5,2)&amp;"-"&amp;LEFT(jaar_zip[[#This Row],[YYYYMMDD]],4))</f>
        <v>45453</v>
      </c>
      <c r="K4547" s="101" t="str">
        <f>IF(AND(VALUE(MONTH(jaar_zip[[#This Row],[Datum]]))=1,VALUE(WEEKNUM(jaar_zip[[#This Row],[Datum]],21))&gt;51),RIGHT(YEAR(jaar_zip[[#This Row],[Datum]])-1,2),RIGHT(YEAR(jaar_zip[[#This Row],[Datum]]),2))&amp;"-"&amp; TEXT(WEEKNUM(jaar_zip[[#This Row],[Datum]],21),"00")</f>
        <v>24-24</v>
      </c>
      <c r="L4547" s="101">
        <f>MONTH(jaar_zip[[#This Row],[Datum]])</f>
        <v>6</v>
      </c>
      <c r="M4547" s="101">
        <f>IF(ISNUMBER(jaar_zip[[#This Row],[etmaaltemperatuur]]),IF(jaar_zip[[#This Row],[etmaaltemperatuur]]&lt;stookgrens,stookgrens-jaar_zip[[#This Row],[etmaaltemperatuur]],0),"")</f>
        <v>7.5</v>
      </c>
      <c r="N4547" s="101">
        <f>IF(ISNUMBER(jaar_zip[[#This Row],[graaddagen]]),IF(OR(MONTH(jaar_zip[[#This Row],[Datum]])=1,MONTH(jaar_zip[[#This Row],[Datum]])=2,MONTH(jaar_zip[[#This Row],[Datum]])=11,MONTH(jaar_zip[[#This Row],[Datum]])=12),1.1,IF(OR(MONTH(jaar_zip[[#This Row],[Datum]])=3,MONTH(jaar_zip[[#This Row],[Datum]])=10),1,0.8))*jaar_zip[[#This Row],[graaddagen]],"")</f>
        <v>6</v>
      </c>
      <c r="O4547" s="101">
        <f>IF(ISNUMBER(jaar_zip[[#This Row],[etmaaltemperatuur]]),IF(jaar_zip[[#This Row],[etmaaltemperatuur]]&gt;stookgrens,jaar_zip[[#This Row],[etmaaltemperatuur]]-stookgrens,0),"")</f>
        <v>0</v>
      </c>
    </row>
    <row r="4548" spans="1:15" x14ac:dyDescent="0.25">
      <c r="A4548">
        <v>280</v>
      </c>
      <c r="B4548">
        <v>20240611</v>
      </c>
      <c r="C4548">
        <v>4.4000000000000004</v>
      </c>
      <c r="D4548">
        <v>11.3</v>
      </c>
      <c r="E4548">
        <v>1850</v>
      </c>
      <c r="F4548">
        <v>4.8</v>
      </c>
      <c r="G4548">
        <v>1013</v>
      </c>
      <c r="H4548">
        <v>81</v>
      </c>
      <c r="I4548" s="101" t="s">
        <v>28</v>
      </c>
      <c r="J4548" s="1">
        <f>DATEVALUE(RIGHT(jaar_zip[[#This Row],[YYYYMMDD]],2)&amp;"-"&amp;MID(jaar_zip[[#This Row],[YYYYMMDD]],5,2)&amp;"-"&amp;LEFT(jaar_zip[[#This Row],[YYYYMMDD]],4))</f>
        <v>45454</v>
      </c>
      <c r="K4548" s="101" t="str">
        <f>IF(AND(VALUE(MONTH(jaar_zip[[#This Row],[Datum]]))=1,VALUE(WEEKNUM(jaar_zip[[#This Row],[Datum]],21))&gt;51),RIGHT(YEAR(jaar_zip[[#This Row],[Datum]])-1,2),RIGHT(YEAR(jaar_zip[[#This Row],[Datum]]),2))&amp;"-"&amp; TEXT(WEEKNUM(jaar_zip[[#This Row],[Datum]],21),"00")</f>
        <v>24-24</v>
      </c>
      <c r="L4548" s="101">
        <f>MONTH(jaar_zip[[#This Row],[Datum]])</f>
        <v>6</v>
      </c>
      <c r="M4548" s="101">
        <f>IF(ISNUMBER(jaar_zip[[#This Row],[etmaaltemperatuur]]),IF(jaar_zip[[#This Row],[etmaaltemperatuur]]&lt;stookgrens,stookgrens-jaar_zip[[#This Row],[etmaaltemperatuur]],0),"")</f>
        <v>6.6999999999999993</v>
      </c>
      <c r="N4548" s="101">
        <f>IF(ISNUMBER(jaar_zip[[#This Row],[graaddagen]]),IF(OR(MONTH(jaar_zip[[#This Row],[Datum]])=1,MONTH(jaar_zip[[#This Row],[Datum]])=2,MONTH(jaar_zip[[#This Row],[Datum]])=11,MONTH(jaar_zip[[#This Row],[Datum]])=12),1.1,IF(OR(MONTH(jaar_zip[[#This Row],[Datum]])=3,MONTH(jaar_zip[[#This Row],[Datum]])=10),1,0.8))*jaar_zip[[#This Row],[graaddagen]],"")</f>
        <v>5.3599999999999994</v>
      </c>
      <c r="O4548" s="101">
        <f>IF(ISNUMBER(jaar_zip[[#This Row],[etmaaltemperatuur]]),IF(jaar_zip[[#This Row],[etmaaltemperatuur]]&gt;stookgrens,jaar_zip[[#This Row],[etmaaltemperatuur]]-stookgrens,0),"")</f>
        <v>0</v>
      </c>
    </row>
    <row r="4549" spans="1:15" x14ac:dyDescent="0.25">
      <c r="A4549">
        <v>280</v>
      </c>
      <c r="B4549">
        <v>20240612</v>
      </c>
      <c r="C4549">
        <v>3.7</v>
      </c>
      <c r="D4549">
        <v>10.5</v>
      </c>
      <c r="E4549">
        <v>1700</v>
      </c>
      <c r="F4549">
        <v>2.2000000000000002</v>
      </c>
      <c r="G4549">
        <v>1017.7</v>
      </c>
      <c r="H4549">
        <v>82</v>
      </c>
      <c r="I4549" s="101" t="s">
        <v>28</v>
      </c>
      <c r="J4549" s="1">
        <f>DATEVALUE(RIGHT(jaar_zip[[#This Row],[YYYYMMDD]],2)&amp;"-"&amp;MID(jaar_zip[[#This Row],[YYYYMMDD]],5,2)&amp;"-"&amp;LEFT(jaar_zip[[#This Row],[YYYYMMDD]],4))</f>
        <v>45455</v>
      </c>
      <c r="K4549" s="101" t="str">
        <f>IF(AND(VALUE(MONTH(jaar_zip[[#This Row],[Datum]]))=1,VALUE(WEEKNUM(jaar_zip[[#This Row],[Datum]],21))&gt;51),RIGHT(YEAR(jaar_zip[[#This Row],[Datum]])-1,2),RIGHT(YEAR(jaar_zip[[#This Row],[Datum]]),2))&amp;"-"&amp; TEXT(WEEKNUM(jaar_zip[[#This Row],[Datum]],21),"00")</f>
        <v>24-24</v>
      </c>
      <c r="L4549" s="101">
        <f>MONTH(jaar_zip[[#This Row],[Datum]])</f>
        <v>6</v>
      </c>
      <c r="M4549" s="101">
        <f>IF(ISNUMBER(jaar_zip[[#This Row],[etmaaltemperatuur]]),IF(jaar_zip[[#This Row],[etmaaltemperatuur]]&lt;stookgrens,stookgrens-jaar_zip[[#This Row],[etmaaltemperatuur]],0),"")</f>
        <v>7.5</v>
      </c>
      <c r="N4549" s="101">
        <f>IF(ISNUMBER(jaar_zip[[#This Row],[graaddagen]]),IF(OR(MONTH(jaar_zip[[#This Row],[Datum]])=1,MONTH(jaar_zip[[#This Row],[Datum]])=2,MONTH(jaar_zip[[#This Row],[Datum]])=11,MONTH(jaar_zip[[#This Row],[Datum]])=12),1.1,IF(OR(MONTH(jaar_zip[[#This Row],[Datum]])=3,MONTH(jaar_zip[[#This Row],[Datum]])=10),1,0.8))*jaar_zip[[#This Row],[graaddagen]],"")</f>
        <v>6</v>
      </c>
      <c r="O4549" s="101">
        <f>IF(ISNUMBER(jaar_zip[[#This Row],[etmaaltemperatuur]]),IF(jaar_zip[[#This Row],[etmaaltemperatuur]]&gt;stookgrens,jaar_zip[[#This Row],[etmaaltemperatuur]]-stookgrens,0),"")</f>
        <v>0</v>
      </c>
    </row>
    <row r="4550" spans="1:15" x14ac:dyDescent="0.25">
      <c r="A4550">
        <v>280</v>
      </c>
      <c r="B4550">
        <v>20240613</v>
      </c>
      <c r="C4550">
        <v>2.8</v>
      </c>
      <c r="D4550">
        <v>12.9</v>
      </c>
      <c r="E4550">
        <v>1271</v>
      </c>
      <c r="F4550">
        <v>0.3</v>
      </c>
      <c r="G4550">
        <v>1014.8</v>
      </c>
      <c r="H4550">
        <v>75</v>
      </c>
      <c r="I4550" s="101" t="s">
        <v>28</v>
      </c>
      <c r="J4550" s="1">
        <f>DATEVALUE(RIGHT(jaar_zip[[#This Row],[YYYYMMDD]],2)&amp;"-"&amp;MID(jaar_zip[[#This Row],[YYYYMMDD]],5,2)&amp;"-"&amp;LEFT(jaar_zip[[#This Row],[YYYYMMDD]],4))</f>
        <v>45456</v>
      </c>
      <c r="K4550" s="101" t="str">
        <f>IF(AND(VALUE(MONTH(jaar_zip[[#This Row],[Datum]]))=1,VALUE(WEEKNUM(jaar_zip[[#This Row],[Datum]],21))&gt;51),RIGHT(YEAR(jaar_zip[[#This Row],[Datum]])-1,2),RIGHT(YEAR(jaar_zip[[#This Row],[Datum]]),2))&amp;"-"&amp; TEXT(WEEKNUM(jaar_zip[[#This Row],[Datum]],21),"00")</f>
        <v>24-24</v>
      </c>
      <c r="L4550" s="101">
        <f>MONTH(jaar_zip[[#This Row],[Datum]])</f>
        <v>6</v>
      </c>
      <c r="M4550" s="101">
        <f>IF(ISNUMBER(jaar_zip[[#This Row],[etmaaltemperatuur]]),IF(jaar_zip[[#This Row],[etmaaltemperatuur]]&lt;stookgrens,stookgrens-jaar_zip[[#This Row],[etmaaltemperatuur]],0),"")</f>
        <v>5.0999999999999996</v>
      </c>
      <c r="N4550" s="101">
        <f>IF(ISNUMBER(jaar_zip[[#This Row],[graaddagen]]),IF(OR(MONTH(jaar_zip[[#This Row],[Datum]])=1,MONTH(jaar_zip[[#This Row],[Datum]])=2,MONTH(jaar_zip[[#This Row],[Datum]])=11,MONTH(jaar_zip[[#This Row],[Datum]])=12),1.1,IF(OR(MONTH(jaar_zip[[#This Row],[Datum]])=3,MONTH(jaar_zip[[#This Row],[Datum]])=10),1,0.8))*jaar_zip[[#This Row],[graaddagen]],"")</f>
        <v>4.08</v>
      </c>
      <c r="O4550" s="101">
        <f>IF(ISNUMBER(jaar_zip[[#This Row],[etmaaltemperatuur]]),IF(jaar_zip[[#This Row],[etmaaltemperatuur]]&gt;stookgrens,jaar_zip[[#This Row],[etmaaltemperatuur]]-stookgrens,0),"")</f>
        <v>0</v>
      </c>
    </row>
    <row r="4551" spans="1:15" x14ac:dyDescent="0.25">
      <c r="A4551">
        <v>280</v>
      </c>
      <c r="B4551">
        <v>20240614</v>
      </c>
      <c r="C4551">
        <v>3.7</v>
      </c>
      <c r="D4551">
        <v>14.7</v>
      </c>
      <c r="E4551">
        <v>1023</v>
      </c>
      <c r="F4551">
        <v>1.6</v>
      </c>
      <c r="G4551">
        <v>1005.7</v>
      </c>
      <c r="H4551">
        <v>81</v>
      </c>
      <c r="I4551" s="101" t="s">
        <v>28</v>
      </c>
      <c r="J4551" s="1">
        <f>DATEVALUE(RIGHT(jaar_zip[[#This Row],[YYYYMMDD]],2)&amp;"-"&amp;MID(jaar_zip[[#This Row],[YYYYMMDD]],5,2)&amp;"-"&amp;LEFT(jaar_zip[[#This Row],[YYYYMMDD]],4))</f>
        <v>45457</v>
      </c>
      <c r="K4551" s="101" t="str">
        <f>IF(AND(VALUE(MONTH(jaar_zip[[#This Row],[Datum]]))=1,VALUE(WEEKNUM(jaar_zip[[#This Row],[Datum]],21))&gt;51),RIGHT(YEAR(jaar_zip[[#This Row],[Datum]])-1,2),RIGHT(YEAR(jaar_zip[[#This Row],[Datum]]),2))&amp;"-"&amp; TEXT(WEEKNUM(jaar_zip[[#This Row],[Datum]],21),"00")</f>
        <v>24-24</v>
      </c>
      <c r="L4551" s="101">
        <f>MONTH(jaar_zip[[#This Row],[Datum]])</f>
        <v>6</v>
      </c>
      <c r="M4551" s="101">
        <f>IF(ISNUMBER(jaar_zip[[#This Row],[etmaaltemperatuur]]),IF(jaar_zip[[#This Row],[etmaaltemperatuur]]&lt;stookgrens,stookgrens-jaar_zip[[#This Row],[etmaaltemperatuur]],0),"")</f>
        <v>3.3000000000000007</v>
      </c>
      <c r="N4551" s="101">
        <f>IF(ISNUMBER(jaar_zip[[#This Row],[graaddagen]]),IF(OR(MONTH(jaar_zip[[#This Row],[Datum]])=1,MONTH(jaar_zip[[#This Row],[Datum]])=2,MONTH(jaar_zip[[#This Row],[Datum]])=11,MONTH(jaar_zip[[#This Row],[Datum]])=12),1.1,IF(OR(MONTH(jaar_zip[[#This Row],[Datum]])=3,MONTH(jaar_zip[[#This Row],[Datum]])=10),1,0.8))*jaar_zip[[#This Row],[graaddagen]],"")</f>
        <v>2.6400000000000006</v>
      </c>
      <c r="O4551" s="101">
        <f>IF(ISNUMBER(jaar_zip[[#This Row],[etmaaltemperatuur]]),IF(jaar_zip[[#This Row],[etmaaltemperatuur]]&gt;stookgrens,jaar_zip[[#This Row],[etmaaltemperatuur]]-stookgrens,0),"")</f>
        <v>0</v>
      </c>
    </row>
    <row r="4552" spans="1:15" x14ac:dyDescent="0.25">
      <c r="A4552">
        <v>280</v>
      </c>
      <c r="B4552">
        <v>20240615</v>
      </c>
      <c r="C4552">
        <v>6.1</v>
      </c>
      <c r="D4552">
        <v>14.5</v>
      </c>
      <c r="E4552">
        <v>1872</v>
      </c>
      <c r="F4552">
        <v>9</v>
      </c>
      <c r="G4552">
        <v>1001.5</v>
      </c>
      <c r="H4552">
        <v>79</v>
      </c>
      <c r="I4552" s="101" t="s">
        <v>28</v>
      </c>
      <c r="J4552" s="1">
        <f>DATEVALUE(RIGHT(jaar_zip[[#This Row],[YYYYMMDD]],2)&amp;"-"&amp;MID(jaar_zip[[#This Row],[YYYYMMDD]],5,2)&amp;"-"&amp;LEFT(jaar_zip[[#This Row],[YYYYMMDD]],4))</f>
        <v>45458</v>
      </c>
      <c r="K4552" s="101" t="str">
        <f>IF(AND(VALUE(MONTH(jaar_zip[[#This Row],[Datum]]))=1,VALUE(WEEKNUM(jaar_zip[[#This Row],[Datum]],21))&gt;51),RIGHT(YEAR(jaar_zip[[#This Row],[Datum]])-1,2),RIGHT(YEAR(jaar_zip[[#This Row],[Datum]]),2))&amp;"-"&amp; TEXT(WEEKNUM(jaar_zip[[#This Row],[Datum]],21),"00")</f>
        <v>24-24</v>
      </c>
      <c r="L4552" s="101">
        <f>MONTH(jaar_zip[[#This Row],[Datum]])</f>
        <v>6</v>
      </c>
      <c r="M4552" s="101">
        <f>IF(ISNUMBER(jaar_zip[[#This Row],[etmaaltemperatuur]]),IF(jaar_zip[[#This Row],[etmaaltemperatuur]]&lt;stookgrens,stookgrens-jaar_zip[[#This Row],[etmaaltemperatuur]],0),"")</f>
        <v>3.5</v>
      </c>
      <c r="N4552" s="101">
        <f>IF(ISNUMBER(jaar_zip[[#This Row],[graaddagen]]),IF(OR(MONTH(jaar_zip[[#This Row],[Datum]])=1,MONTH(jaar_zip[[#This Row],[Datum]])=2,MONTH(jaar_zip[[#This Row],[Datum]])=11,MONTH(jaar_zip[[#This Row],[Datum]])=12),1.1,IF(OR(MONTH(jaar_zip[[#This Row],[Datum]])=3,MONTH(jaar_zip[[#This Row],[Datum]])=10),1,0.8))*jaar_zip[[#This Row],[graaddagen]],"")</f>
        <v>2.8000000000000003</v>
      </c>
      <c r="O4552" s="101">
        <f>IF(ISNUMBER(jaar_zip[[#This Row],[etmaaltemperatuur]]),IF(jaar_zip[[#This Row],[etmaaltemperatuur]]&gt;stookgrens,jaar_zip[[#This Row],[etmaaltemperatuur]]-stookgrens,0),"")</f>
        <v>0</v>
      </c>
    </row>
    <row r="4553" spans="1:15" x14ac:dyDescent="0.25">
      <c r="A4553">
        <v>280</v>
      </c>
      <c r="B4553">
        <v>20240616</v>
      </c>
      <c r="C4553">
        <v>4.3</v>
      </c>
      <c r="D4553">
        <v>13.9</v>
      </c>
      <c r="E4553">
        <v>1496</v>
      </c>
      <c r="F4553">
        <v>2.6</v>
      </c>
      <c r="G4553">
        <v>1005.4</v>
      </c>
      <c r="H4553">
        <v>84</v>
      </c>
      <c r="I4553" s="101" t="s">
        <v>28</v>
      </c>
      <c r="J4553" s="1">
        <f>DATEVALUE(RIGHT(jaar_zip[[#This Row],[YYYYMMDD]],2)&amp;"-"&amp;MID(jaar_zip[[#This Row],[YYYYMMDD]],5,2)&amp;"-"&amp;LEFT(jaar_zip[[#This Row],[YYYYMMDD]],4))</f>
        <v>45459</v>
      </c>
      <c r="K4553" s="101" t="str">
        <f>IF(AND(VALUE(MONTH(jaar_zip[[#This Row],[Datum]]))=1,VALUE(WEEKNUM(jaar_zip[[#This Row],[Datum]],21))&gt;51),RIGHT(YEAR(jaar_zip[[#This Row],[Datum]])-1,2),RIGHT(YEAR(jaar_zip[[#This Row],[Datum]]),2))&amp;"-"&amp; TEXT(WEEKNUM(jaar_zip[[#This Row],[Datum]],21),"00")</f>
        <v>24-24</v>
      </c>
      <c r="L4553" s="101">
        <f>MONTH(jaar_zip[[#This Row],[Datum]])</f>
        <v>6</v>
      </c>
      <c r="M4553" s="101">
        <f>IF(ISNUMBER(jaar_zip[[#This Row],[etmaaltemperatuur]]),IF(jaar_zip[[#This Row],[etmaaltemperatuur]]&lt;stookgrens,stookgrens-jaar_zip[[#This Row],[etmaaltemperatuur]],0),"")</f>
        <v>4.0999999999999996</v>
      </c>
      <c r="N4553" s="101">
        <f>IF(ISNUMBER(jaar_zip[[#This Row],[graaddagen]]),IF(OR(MONTH(jaar_zip[[#This Row],[Datum]])=1,MONTH(jaar_zip[[#This Row],[Datum]])=2,MONTH(jaar_zip[[#This Row],[Datum]])=11,MONTH(jaar_zip[[#This Row],[Datum]])=12),1.1,IF(OR(MONTH(jaar_zip[[#This Row],[Datum]])=3,MONTH(jaar_zip[[#This Row],[Datum]])=10),1,0.8))*jaar_zip[[#This Row],[graaddagen]],"")</f>
        <v>3.28</v>
      </c>
      <c r="O4553" s="101">
        <f>IF(ISNUMBER(jaar_zip[[#This Row],[etmaaltemperatuur]]),IF(jaar_zip[[#This Row],[etmaaltemperatuur]]&gt;stookgrens,jaar_zip[[#This Row],[etmaaltemperatuur]]-stookgrens,0),"")</f>
        <v>0</v>
      </c>
    </row>
    <row r="4554" spans="1:15" x14ac:dyDescent="0.25">
      <c r="A4554">
        <v>280</v>
      </c>
      <c r="B4554">
        <v>20240617</v>
      </c>
      <c r="C4554">
        <v>3.5</v>
      </c>
      <c r="D4554">
        <v>15.6</v>
      </c>
      <c r="E4554">
        <v>2445</v>
      </c>
      <c r="F4554">
        <v>0</v>
      </c>
      <c r="G4554">
        <v>1010.9</v>
      </c>
      <c r="H4554">
        <v>76</v>
      </c>
      <c r="I4554" s="101" t="s">
        <v>28</v>
      </c>
      <c r="J4554" s="1">
        <f>DATEVALUE(RIGHT(jaar_zip[[#This Row],[YYYYMMDD]],2)&amp;"-"&amp;MID(jaar_zip[[#This Row],[YYYYMMDD]],5,2)&amp;"-"&amp;LEFT(jaar_zip[[#This Row],[YYYYMMDD]],4))</f>
        <v>45460</v>
      </c>
      <c r="K4554" s="101" t="str">
        <f>IF(AND(VALUE(MONTH(jaar_zip[[#This Row],[Datum]]))=1,VALUE(WEEKNUM(jaar_zip[[#This Row],[Datum]],21))&gt;51),RIGHT(YEAR(jaar_zip[[#This Row],[Datum]])-1,2),RIGHT(YEAR(jaar_zip[[#This Row],[Datum]]),2))&amp;"-"&amp; TEXT(WEEKNUM(jaar_zip[[#This Row],[Datum]],21),"00")</f>
        <v>24-25</v>
      </c>
      <c r="L4554" s="101">
        <f>MONTH(jaar_zip[[#This Row],[Datum]])</f>
        <v>6</v>
      </c>
      <c r="M4554" s="101">
        <f>IF(ISNUMBER(jaar_zip[[#This Row],[etmaaltemperatuur]]),IF(jaar_zip[[#This Row],[etmaaltemperatuur]]&lt;stookgrens,stookgrens-jaar_zip[[#This Row],[etmaaltemperatuur]],0),"")</f>
        <v>2.4000000000000004</v>
      </c>
      <c r="N4554" s="101">
        <f>IF(ISNUMBER(jaar_zip[[#This Row],[graaddagen]]),IF(OR(MONTH(jaar_zip[[#This Row],[Datum]])=1,MONTH(jaar_zip[[#This Row],[Datum]])=2,MONTH(jaar_zip[[#This Row],[Datum]])=11,MONTH(jaar_zip[[#This Row],[Datum]])=12),1.1,IF(OR(MONTH(jaar_zip[[#This Row],[Datum]])=3,MONTH(jaar_zip[[#This Row],[Datum]])=10),1,0.8))*jaar_zip[[#This Row],[graaddagen]],"")</f>
        <v>1.9200000000000004</v>
      </c>
      <c r="O4554" s="101">
        <f>IF(ISNUMBER(jaar_zip[[#This Row],[etmaaltemperatuur]]),IF(jaar_zip[[#This Row],[etmaaltemperatuur]]&gt;stookgrens,jaar_zip[[#This Row],[etmaaltemperatuur]]-stookgrens,0),"")</f>
        <v>0</v>
      </c>
    </row>
    <row r="4555" spans="1:15" x14ac:dyDescent="0.25">
      <c r="A4555">
        <v>280</v>
      </c>
      <c r="B4555">
        <v>20240618</v>
      </c>
      <c r="C4555">
        <v>1.6</v>
      </c>
      <c r="D4555">
        <v>15.2</v>
      </c>
      <c r="E4555">
        <v>1311</v>
      </c>
      <c r="F4555">
        <v>-0.1</v>
      </c>
      <c r="G4555">
        <v>1014.3</v>
      </c>
      <c r="H4555">
        <v>79</v>
      </c>
      <c r="I4555" s="101" t="s">
        <v>28</v>
      </c>
      <c r="J4555" s="1">
        <f>DATEVALUE(RIGHT(jaar_zip[[#This Row],[YYYYMMDD]],2)&amp;"-"&amp;MID(jaar_zip[[#This Row],[YYYYMMDD]],5,2)&amp;"-"&amp;LEFT(jaar_zip[[#This Row],[YYYYMMDD]],4))</f>
        <v>45461</v>
      </c>
      <c r="K4555" s="101" t="str">
        <f>IF(AND(VALUE(MONTH(jaar_zip[[#This Row],[Datum]]))=1,VALUE(WEEKNUM(jaar_zip[[#This Row],[Datum]],21))&gt;51),RIGHT(YEAR(jaar_zip[[#This Row],[Datum]])-1,2),RIGHT(YEAR(jaar_zip[[#This Row],[Datum]]),2))&amp;"-"&amp; TEXT(WEEKNUM(jaar_zip[[#This Row],[Datum]],21),"00")</f>
        <v>24-25</v>
      </c>
      <c r="L4555" s="101">
        <f>MONTH(jaar_zip[[#This Row],[Datum]])</f>
        <v>6</v>
      </c>
      <c r="M4555" s="101">
        <f>IF(ISNUMBER(jaar_zip[[#This Row],[etmaaltemperatuur]]),IF(jaar_zip[[#This Row],[etmaaltemperatuur]]&lt;stookgrens,stookgrens-jaar_zip[[#This Row],[etmaaltemperatuur]],0),"")</f>
        <v>2.8000000000000007</v>
      </c>
      <c r="N4555" s="101">
        <f>IF(ISNUMBER(jaar_zip[[#This Row],[graaddagen]]),IF(OR(MONTH(jaar_zip[[#This Row],[Datum]])=1,MONTH(jaar_zip[[#This Row],[Datum]])=2,MONTH(jaar_zip[[#This Row],[Datum]])=11,MONTH(jaar_zip[[#This Row],[Datum]])=12),1.1,IF(OR(MONTH(jaar_zip[[#This Row],[Datum]])=3,MONTH(jaar_zip[[#This Row],[Datum]])=10),1,0.8))*jaar_zip[[#This Row],[graaddagen]],"")</f>
        <v>2.2400000000000007</v>
      </c>
      <c r="O4555" s="101">
        <f>IF(ISNUMBER(jaar_zip[[#This Row],[etmaaltemperatuur]]),IF(jaar_zip[[#This Row],[etmaaltemperatuur]]&gt;stookgrens,jaar_zip[[#This Row],[etmaaltemperatuur]]-stookgrens,0),"")</f>
        <v>0</v>
      </c>
    </row>
    <row r="4556" spans="1:15" x14ac:dyDescent="0.25">
      <c r="A4556">
        <v>280</v>
      </c>
      <c r="B4556">
        <v>20240619</v>
      </c>
      <c r="C4556">
        <v>2.8</v>
      </c>
      <c r="D4556">
        <v>14.1</v>
      </c>
      <c r="E4556">
        <v>2298</v>
      </c>
      <c r="F4556">
        <v>0</v>
      </c>
      <c r="G4556">
        <v>1019.8</v>
      </c>
      <c r="H4556">
        <v>76</v>
      </c>
      <c r="I4556" s="101" t="s">
        <v>28</v>
      </c>
      <c r="J4556" s="1">
        <f>DATEVALUE(RIGHT(jaar_zip[[#This Row],[YYYYMMDD]],2)&amp;"-"&amp;MID(jaar_zip[[#This Row],[YYYYMMDD]],5,2)&amp;"-"&amp;LEFT(jaar_zip[[#This Row],[YYYYMMDD]],4))</f>
        <v>45462</v>
      </c>
      <c r="K4556" s="101" t="str">
        <f>IF(AND(VALUE(MONTH(jaar_zip[[#This Row],[Datum]]))=1,VALUE(WEEKNUM(jaar_zip[[#This Row],[Datum]],21))&gt;51),RIGHT(YEAR(jaar_zip[[#This Row],[Datum]])-1,2),RIGHT(YEAR(jaar_zip[[#This Row],[Datum]]),2))&amp;"-"&amp; TEXT(WEEKNUM(jaar_zip[[#This Row],[Datum]],21),"00")</f>
        <v>24-25</v>
      </c>
      <c r="L4556" s="101">
        <f>MONTH(jaar_zip[[#This Row],[Datum]])</f>
        <v>6</v>
      </c>
      <c r="M4556" s="101">
        <f>IF(ISNUMBER(jaar_zip[[#This Row],[etmaaltemperatuur]]),IF(jaar_zip[[#This Row],[etmaaltemperatuur]]&lt;stookgrens,stookgrens-jaar_zip[[#This Row],[etmaaltemperatuur]],0),"")</f>
        <v>3.9000000000000004</v>
      </c>
      <c r="N4556" s="101">
        <f>IF(ISNUMBER(jaar_zip[[#This Row],[graaddagen]]),IF(OR(MONTH(jaar_zip[[#This Row],[Datum]])=1,MONTH(jaar_zip[[#This Row],[Datum]])=2,MONTH(jaar_zip[[#This Row],[Datum]])=11,MONTH(jaar_zip[[#This Row],[Datum]])=12),1.1,IF(OR(MONTH(jaar_zip[[#This Row],[Datum]])=3,MONTH(jaar_zip[[#This Row],[Datum]])=10),1,0.8))*jaar_zip[[#This Row],[graaddagen]],"")</f>
        <v>3.1200000000000006</v>
      </c>
      <c r="O4556" s="101">
        <f>IF(ISNUMBER(jaar_zip[[#This Row],[etmaaltemperatuur]]),IF(jaar_zip[[#This Row],[etmaaltemperatuur]]&gt;stookgrens,jaar_zip[[#This Row],[etmaaltemperatuur]]-stookgrens,0),"")</f>
        <v>0</v>
      </c>
    </row>
    <row r="4557" spans="1:15" x14ac:dyDescent="0.25">
      <c r="A4557">
        <v>280</v>
      </c>
      <c r="B4557">
        <v>20240620</v>
      </c>
      <c r="C4557">
        <v>2.2999999999999998</v>
      </c>
      <c r="D4557">
        <v>14.4</v>
      </c>
      <c r="E4557">
        <v>2291</v>
      </c>
      <c r="F4557">
        <v>-0.1</v>
      </c>
      <c r="G4557">
        <v>1020.5</v>
      </c>
      <c r="H4557">
        <v>77</v>
      </c>
      <c r="I4557" s="101" t="s">
        <v>28</v>
      </c>
      <c r="J4557" s="1">
        <f>DATEVALUE(RIGHT(jaar_zip[[#This Row],[YYYYMMDD]],2)&amp;"-"&amp;MID(jaar_zip[[#This Row],[YYYYMMDD]],5,2)&amp;"-"&amp;LEFT(jaar_zip[[#This Row],[YYYYMMDD]],4))</f>
        <v>45463</v>
      </c>
      <c r="K4557" s="101" t="str">
        <f>IF(AND(VALUE(MONTH(jaar_zip[[#This Row],[Datum]]))=1,VALUE(WEEKNUM(jaar_zip[[#This Row],[Datum]],21))&gt;51),RIGHT(YEAR(jaar_zip[[#This Row],[Datum]])-1,2),RIGHT(YEAR(jaar_zip[[#This Row],[Datum]]),2))&amp;"-"&amp; TEXT(WEEKNUM(jaar_zip[[#This Row],[Datum]],21),"00")</f>
        <v>24-25</v>
      </c>
      <c r="L4557" s="101">
        <f>MONTH(jaar_zip[[#This Row],[Datum]])</f>
        <v>6</v>
      </c>
      <c r="M4557" s="101">
        <f>IF(ISNUMBER(jaar_zip[[#This Row],[etmaaltemperatuur]]),IF(jaar_zip[[#This Row],[etmaaltemperatuur]]&lt;stookgrens,stookgrens-jaar_zip[[#This Row],[etmaaltemperatuur]],0),"")</f>
        <v>3.5999999999999996</v>
      </c>
      <c r="N4557" s="101">
        <f>IF(ISNUMBER(jaar_zip[[#This Row],[graaddagen]]),IF(OR(MONTH(jaar_zip[[#This Row],[Datum]])=1,MONTH(jaar_zip[[#This Row],[Datum]])=2,MONTH(jaar_zip[[#This Row],[Datum]])=11,MONTH(jaar_zip[[#This Row],[Datum]])=12),1.1,IF(OR(MONTH(jaar_zip[[#This Row],[Datum]])=3,MONTH(jaar_zip[[#This Row],[Datum]])=10),1,0.8))*jaar_zip[[#This Row],[graaddagen]],"")</f>
        <v>2.88</v>
      </c>
      <c r="O4557" s="101">
        <f>IF(ISNUMBER(jaar_zip[[#This Row],[etmaaltemperatuur]]),IF(jaar_zip[[#This Row],[etmaaltemperatuur]]&gt;stookgrens,jaar_zip[[#This Row],[etmaaltemperatuur]]-stookgrens,0),"")</f>
        <v>0</v>
      </c>
    </row>
    <row r="4558" spans="1:15" x14ac:dyDescent="0.25">
      <c r="A4558">
        <v>280</v>
      </c>
      <c r="B4558">
        <v>20240621</v>
      </c>
      <c r="C4558">
        <v>2.9</v>
      </c>
      <c r="D4558">
        <v>15.5</v>
      </c>
      <c r="E4558">
        <v>621</v>
      </c>
      <c r="F4558">
        <v>2.5</v>
      </c>
      <c r="G4558">
        <v>1012</v>
      </c>
      <c r="H4558">
        <v>89</v>
      </c>
      <c r="I4558" s="101" t="s">
        <v>28</v>
      </c>
      <c r="J4558" s="1">
        <f>DATEVALUE(RIGHT(jaar_zip[[#This Row],[YYYYMMDD]],2)&amp;"-"&amp;MID(jaar_zip[[#This Row],[YYYYMMDD]],5,2)&amp;"-"&amp;LEFT(jaar_zip[[#This Row],[YYYYMMDD]],4))</f>
        <v>45464</v>
      </c>
      <c r="K4558" s="101" t="str">
        <f>IF(AND(VALUE(MONTH(jaar_zip[[#This Row],[Datum]]))=1,VALUE(WEEKNUM(jaar_zip[[#This Row],[Datum]],21))&gt;51),RIGHT(YEAR(jaar_zip[[#This Row],[Datum]])-1,2),RIGHT(YEAR(jaar_zip[[#This Row],[Datum]]),2))&amp;"-"&amp; TEXT(WEEKNUM(jaar_zip[[#This Row],[Datum]],21),"00")</f>
        <v>24-25</v>
      </c>
      <c r="L4558" s="101">
        <f>MONTH(jaar_zip[[#This Row],[Datum]])</f>
        <v>6</v>
      </c>
      <c r="M4558" s="101">
        <f>IF(ISNUMBER(jaar_zip[[#This Row],[etmaaltemperatuur]]),IF(jaar_zip[[#This Row],[etmaaltemperatuur]]&lt;stookgrens,stookgrens-jaar_zip[[#This Row],[etmaaltemperatuur]],0),"")</f>
        <v>2.5</v>
      </c>
      <c r="N4558" s="101">
        <f>IF(ISNUMBER(jaar_zip[[#This Row],[graaddagen]]),IF(OR(MONTH(jaar_zip[[#This Row],[Datum]])=1,MONTH(jaar_zip[[#This Row],[Datum]])=2,MONTH(jaar_zip[[#This Row],[Datum]])=11,MONTH(jaar_zip[[#This Row],[Datum]])=12),1.1,IF(OR(MONTH(jaar_zip[[#This Row],[Datum]])=3,MONTH(jaar_zip[[#This Row],[Datum]])=10),1,0.8))*jaar_zip[[#This Row],[graaddagen]],"")</f>
        <v>2</v>
      </c>
      <c r="O4558" s="101">
        <f>IF(ISNUMBER(jaar_zip[[#This Row],[etmaaltemperatuur]]),IF(jaar_zip[[#This Row],[etmaaltemperatuur]]&gt;stookgrens,jaar_zip[[#This Row],[etmaaltemperatuur]]-stookgrens,0),"")</f>
        <v>0</v>
      </c>
    </row>
    <row r="4559" spans="1:15" x14ac:dyDescent="0.25">
      <c r="A4559">
        <v>280</v>
      </c>
      <c r="B4559">
        <v>20240622</v>
      </c>
      <c r="C4559">
        <v>4</v>
      </c>
      <c r="D4559">
        <v>16.7</v>
      </c>
      <c r="E4559">
        <v>2161</v>
      </c>
      <c r="F4559">
        <v>0</v>
      </c>
      <c r="G4559">
        <v>1012.1</v>
      </c>
      <c r="H4559">
        <v>79</v>
      </c>
      <c r="I4559" s="101" t="s">
        <v>28</v>
      </c>
      <c r="J4559" s="1">
        <f>DATEVALUE(RIGHT(jaar_zip[[#This Row],[YYYYMMDD]],2)&amp;"-"&amp;MID(jaar_zip[[#This Row],[YYYYMMDD]],5,2)&amp;"-"&amp;LEFT(jaar_zip[[#This Row],[YYYYMMDD]],4))</f>
        <v>45465</v>
      </c>
      <c r="K4559" s="101" t="str">
        <f>IF(AND(VALUE(MONTH(jaar_zip[[#This Row],[Datum]]))=1,VALUE(WEEKNUM(jaar_zip[[#This Row],[Datum]],21))&gt;51),RIGHT(YEAR(jaar_zip[[#This Row],[Datum]])-1,2),RIGHT(YEAR(jaar_zip[[#This Row],[Datum]]),2))&amp;"-"&amp; TEXT(WEEKNUM(jaar_zip[[#This Row],[Datum]],21),"00")</f>
        <v>24-25</v>
      </c>
      <c r="L4559" s="101">
        <f>MONTH(jaar_zip[[#This Row],[Datum]])</f>
        <v>6</v>
      </c>
      <c r="M4559" s="101">
        <f>IF(ISNUMBER(jaar_zip[[#This Row],[etmaaltemperatuur]]),IF(jaar_zip[[#This Row],[etmaaltemperatuur]]&lt;stookgrens,stookgrens-jaar_zip[[#This Row],[etmaaltemperatuur]],0),"")</f>
        <v>1.3000000000000007</v>
      </c>
      <c r="N4559" s="101">
        <f>IF(ISNUMBER(jaar_zip[[#This Row],[graaddagen]]),IF(OR(MONTH(jaar_zip[[#This Row],[Datum]])=1,MONTH(jaar_zip[[#This Row],[Datum]])=2,MONTH(jaar_zip[[#This Row],[Datum]])=11,MONTH(jaar_zip[[#This Row],[Datum]])=12),1.1,IF(OR(MONTH(jaar_zip[[#This Row],[Datum]])=3,MONTH(jaar_zip[[#This Row],[Datum]])=10),1,0.8))*jaar_zip[[#This Row],[graaddagen]],"")</f>
        <v>1.0400000000000007</v>
      </c>
      <c r="O4559" s="101">
        <f>IF(ISNUMBER(jaar_zip[[#This Row],[etmaaltemperatuur]]),IF(jaar_zip[[#This Row],[etmaaltemperatuur]]&gt;stookgrens,jaar_zip[[#This Row],[etmaaltemperatuur]]-stookgrens,0),"")</f>
        <v>0</v>
      </c>
    </row>
    <row r="4560" spans="1:15" x14ac:dyDescent="0.25">
      <c r="A4560">
        <v>280</v>
      </c>
      <c r="B4560">
        <v>20240623</v>
      </c>
      <c r="C4560">
        <v>2.7</v>
      </c>
      <c r="D4560">
        <v>17.399999999999999</v>
      </c>
      <c r="E4560">
        <v>2586</v>
      </c>
      <c r="F4560">
        <v>0</v>
      </c>
      <c r="G4560">
        <v>1019.2</v>
      </c>
      <c r="H4560">
        <v>76</v>
      </c>
      <c r="I4560" s="101" t="s">
        <v>28</v>
      </c>
      <c r="J4560" s="1">
        <f>DATEVALUE(RIGHT(jaar_zip[[#This Row],[YYYYMMDD]],2)&amp;"-"&amp;MID(jaar_zip[[#This Row],[YYYYMMDD]],5,2)&amp;"-"&amp;LEFT(jaar_zip[[#This Row],[YYYYMMDD]],4))</f>
        <v>45466</v>
      </c>
      <c r="K4560" s="101" t="str">
        <f>IF(AND(VALUE(MONTH(jaar_zip[[#This Row],[Datum]]))=1,VALUE(WEEKNUM(jaar_zip[[#This Row],[Datum]],21))&gt;51),RIGHT(YEAR(jaar_zip[[#This Row],[Datum]])-1,2),RIGHT(YEAR(jaar_zip[[#This Row],[Datum]]),2))&amp;"-"&amp; TEXT(WEEKNUM(jaar_zip[[#This Row],[Datum]],21),"00")</f>
        <v>24-25</v>
      </c>
      <c r="L4560" s="101">
        <f>MONTH(jaar_zip[[#This Row],[Datum]])</f>
        <v>6</v>
      </c>
      <c r="M4560" s="101">
        <f>IF(ISNUMBER(jaar_zip[[#This Row],[etmaaltemperatuur]]),IF(jaar_zip[[#This Row],[etmaaltemperatuur]]&lt;stookgrens,stookgrens-jaar_zip[[#This Row],[etmaaltemperatuur]],0),"")</f>
        <v>0.60000000000000142</v>
      </c>
      <c r="N4560" s="101">
        <f>IF(ISNUMBER(jaar_zip[[#This Row],[graaddagen]]),IF(OR(MONTH(jaar_zip[[#This Row],[Datum]])=1,MONTH(jaar_zip[[#This Row],[Datum]])=2,MONTH(jaar_zip[[#This Row],[Datum]])=11,MONTH(jaar_zip[[#This Row],[Datum]])=12),1.1,IF(OR(MONTH(jaar_zip[[#This Row],[Datum]])=3,MONTH(jaar_zip[[#This Row],[Datum]])=10),1,0.8))*jaar_zip[[#This Row],[graaddagen]],"")</f>
        <v>0.48000000000000115</v>
      </c>
      <c r="O4560" s="101">
        <f>IF(ISNUMBER(jaar_zip[[#This Row],[etmaaltemperatuur]]),IF(jaar_zip[[#This Row],[etmaaltemperatuur]]&gt;stookgrens,jaar_zip[[#This Row],[etmaaltemperatuur]]-stookgrens,0),"")</f>
        <v>0</v>
      </c>
    </row>
    <row r="4561" spans="1:15" x14ac:dyDescent="0.25">
      <c r="A4561">
        <v>280</v>
      </c>
      <c r="B4561">
        <v>20240624</v>
      </c>
      <c r="C4561">
        <v>2</v>
      </c>
      <c r="D4561">
        <v>17.8</v>
      </c>
      <c r="E4561">
        <v>2654</v>
      </c>
      <c r="F4561">
        <v>0</v>
      </c>
      <c r="G4561">
        <v>1020.6</v>
      </c>
      <c r="H4561">
        <v>75</v>
      </c>
      <c r="I4561" s="101" t="s">
        <v>28</v>
      </c>
      <c r="J4561" s="1">
        <f>DATEVALUE(RIGHT(jaar_zip[[#This Row],[YYYYMMDD]],2)&amp;"-"&amp;MID(jaar_zip[[#This Row],[YYYYMMDD]],5,2)&amp;"-"&amp;LEFT(jaar_zip[[#This Row],[YYYYMMDD]],4))</f>
        <v>45467</v>
      </c>
      <c r="K4561" s="101" t="str">
        <f>IF(AND(VALUE(MONTH(jaar_zip[[#This Row],[Datum]]))=1,VALUE(WEEKNUM(jaar_zip[[#This Row],[Datum]],21))&gt;51),RIGHT(YEAR(jaar_zip[[#This Row],[Datum]])-1,2),RIGHT(YEAR(jaar_zip[[#This Row],[Datum]]),2))&amp;"-"&amp; TEXT(WEEKNUM(jaar_zip[[#This Row],[Datum]],21),"00")</f>
        <v>24-26</v>
      </c>
      <c r="L4561" s="101">
        <f>MONTH(jaar_zip[[#This Row],[Datum]])</f>
        <v>6</v>
      </c>
      <c r="M4561" s="101">
        <f>IF(ISNUMBER(jaar_zip[[#This Row],[etmaaltemperatuur]]),IF(jaar_zip[[#This Row],[etmaaltemperatuur]]&lt;stookgrens,stookgrens-jaar_zip[[#This Row],[etmaaltemperatuur]],0),"")</f>
        <v>0.19999999999999929</v>
      </c>
      <c r="N4561" s="101">
        <f>IF(ISNUMBER(jaar_zip[[#This Row],[graaddagen]]),IF(OR(MONTH(jaar_zip[[#This Row],[Datum]])=1,MONTH(jaar_zip[[#This Row],[Datum]])=2,MONTH(jaar_zip[[#This Row],[Datum]])=11,MONTH(jaar_zip[[#This Row],[Datum]])=12),1.1,IF(OR(MONTH(jaar_zip[[#This Row],[Datum]])=3,MONTH(jaar_zip[[#This Row],[Datum]])=10),1,0.8))*jaar_zip[[#This Row],[graaddagen]],"")</f>
        <v>0.15999999999999945</v>
      </c>
      <c r="O4561" s="101">
        <f>IF(ISNUMBER(jaar_zip[[#This Row],[etmaaltemperatuur]]),IF(jaar_zip[[#This Row],[etmaaltemperatuur]]&gt;stookgrens,jaar_zip[[#This Row],[etmaaltemperatuur]]-stookgrens,0),"")</f>
        <v>0</v>
      </c>
    </row>
    <row r="4562" spans="1:15" x14ac:dyDescent="0.25">
      <c r="A4562">
        <v>280</v>
      </c>
      <c r="B4562">
        <v>20240625</v>
      </c>
      <c r="C4562">
        <v>3</v>
      </c>
      <c r="D4562">
        <v>20.8</v>
      </c>
      <c r="E4562">
        <v>2805</v>
      </c>
      <c r="F4562">
        <v>0</v>
      </c>
      <c r="G4562">
        <v>1016.7</v>
      </c>
      <c r="H4562">
        <v>73</v>
      </c>
      <c r="I4562" s="101" t="s">
        <v>28</v>
      </c>
      <c r="J4562" s="1">
        <f>DATEVALUE(RIGHT(jaar_zip[[#This Row],[YYYYMMDD]],2)&amp;"-"&amp;MID(jaar_zip[[#This Row],[YYYYMMDD]],5,2)&amp;"-"&amp;LEFT(jaar_zip[[#This Row],[YYYYMMDD]],4))</f>
        <v>45468</v>
      </c>
      <c r="K4562" s="101" t="str">
        <f>IF(AND(VALUE(MONTH(jaar_zip[[#This Row],[Datum]]))=1,VALUE(WEEKNUM(jaar_zip[[#This Row],[Datum]],21))&gt;51),RIGHT(YEAR(jaar_zip[[#This Row],[Datum]])-1,2),RIGHT(YEAR(jaar_zip[[#This Row],[Datum]]),2))&amp;"-"&amp; TEXT(WEEKNUM(jaar_zip[[#This Row],[Datum]],21),"00")</f>
        <v>24-26</v>
      </c>
      <c r="L4562" s="101">
        <f>MONTH(jaar_zip[[#This Row],[Datum]])</f>
        <v>6</v>
      </c>
      <c r="M4562" s="101">
        <f>IF(ISNUMBER(jaar_zip[[#This Row],[etmaaltemperatuur]]),IF(jaar_zip[[#This Row],[etmaaltemperatuur]]&lt;stookgrens,stookgrens-jaar_zip[[#This Row],[etmaaltemperatuur]],0),"")</f>
        <v>0</v>
      </c>
      <c r="N4562" s="101">
        <f>IF(ISNUMBER(jaar_zip[[#This Row],[graaddagen]]),IF(OR(MONTH(jaar_zip[[#This Row],[Datum]])=1,MONTH(jaar_zip[[#This Row],[Datum]])=2,MONTH(jaar_zip[[#This Row],[Datum]])=11,MONTH(jaar_zip[[#This Row],[Datum]])=12),1.1,IF(OR(MONTH(jaar_zip[[#This Row],[Datum]])=3,MONTH(jaar_zip[[#This Row],[Datum]])=10),1,0.8))*jaar_zip[[#This Row],[graaddagen]],"")</f>
        <v>0</v>
      </c>
      <c r="O4562" s="101">
        <f>IF(ISNUMBER(jaar_zip[[#This Row],[etmaaltemperatuur]]),IF(jaar_zip[[#This Row],[etmaaltemperatuur]]&gt;stookgrens,jaar_zip[[#This Row],[etmaaltemperatuur]]-stookgrens,0),"")</f>
        <v>2.8000000000000007</v>
      </c>
    </row>
    <row r="4563" spans="1:15" x14ac:dyDescent="0.25">
      <c r="A4563">
        <v>280</v>
      </c>
      <c r="B4563">
        <v>20240626</v>
      </c>
      <c r="C4563">
        <v>3</v>
      </c>
      <c r="D4563">
        <v>22.9</v>
      </c>
      <c r="E4563">
        <v>2876</v>
      </c>
      <c r="F4563">
        <v>0</v>
      </c>
      <c r="G4563">
        <v>1011.8</v>
      </c>
      <c r="H4563">
        <v>69</v>
      </c>
      <c r="I4563" s="101" t="s">
        <v>28</v>
      </c>
      <c r="J4563" s="1">
        <f>DATEVALUE(RIGHT(jaar_zip[[#This Row],[YYYYMMDD]],2)&amp;"-"&amp;MID(jaar_zip[[#This Row],[YYYYMMDD]],5,2)&amp;"-"&amp;LEFT(jaar_zip[[#This Row],[YYYYMMDD]],4))</f>
        <v>45469</v>
      </c>
      <c r="K4563" s="101" t="str">
        <f>IF(AND(VALUE(MONTH(jaar_zip[[#This Row],[Datum]]))=1,VALUE(WEEKNUM(jaar_zip[[#This Row],[Datum]],21))&gt;51),RIGHT(YEAR(jaar_zip[[#This Row],[Datum]])-1,2),RIGHT(YEAR(jaar_zip[[#This Row],[Datum]]),2))&amp;"-"&amp; TEXT(WEEKNUM(jaar_zip[[#This Row],[Datum]],21),"00")</f>
        <v>24-26</v>
      </c>
      <c r="L4563" s="101">
        <f>MONTH(jaar_zip[[#This Row],[Datum]])</f>
        <v>6</v>
      </c>
      <c r="M4563" s="101">
        <f>IF(ISNUMBER(jaar_zip[[#This Row],[etmaaltemperatuur]]),IF(jaar_zip[[#This Row],[etmaaltemperatuur]]&lt;stookgrens,stookgrens-jaar_zip[[#This Row],[etmaaltemperatuur]],0),"")</f>
        <v>0</v>
      </c>
      <c r="N4563" s="101">
        <f>IF(ISNUMBER(jaar_zip[[#This Row],[graaddagen]]),IF(OR(MONTH(jaar_zip[[#This Row],[Datum]])=1,MONTH(jaar_zip[[#This Row],[Datum]])=2,MONTH(jaar_zip[[#This Row],[Datum]])=11,MONTH(jaar_zip[[#This Row],[Datum]])=12),1.1,IF(OR(MONTH(jaar_zip[[#This Row],[Datum]])=3,MONTH(jaar_zip[[#This Row],[Datum]])=10),1,0.8))*jaar_zip[[#This Row],[graaddagen]],"")</f>
        <v>0</v>
      </c>
      <c r="O4563" s="101">
        <f>IF(ISNUMBER(jaar_zip[[#This Row],[etmaaltemperatuur]]),IF(jaar_zip[[#This Row],[etmaaltemperatuur]]&gt;stookgrens,jaar_zip[[#This Row],[etmaaltemperatuur]]-stookgrens,0),"")</f>
        <v>4.8999999999999986</v>
      </c>
    </row>
    <row r="4564" spans="1:15" x14ac:dyDescent="0.25">
      <c r="A4564">
        <v>280</v>
      </c>
      <c r="B4564">
        <v>20240627</v>
      </c>
      <c r="C4564">
        <v>3.3</v>
      </c>
      <c r="D4564">
        <v>23.6</v>
      </c>
      <c r="E4564">
        <v>2744</v>
      </c>
      <c r="F4564">
        <v>0</v>
      </c>
      <c r="G4564">
        <v>1007.8</v>
      </c>
      <c r="H4564">
        <v>67</v>
      </c>
      <c r="I4564" s="101" t="s">
        <v>28</v>
      </c>
      <c r="J4564" s="1">
        <f>DATEVALUE(RIGHT(jaar_zip[[#This Row],[YYYYMMDD]],2)&amp;"-"&amp;MID(jaar_zip[[#This Row],[YYYYMMDD]],5,2)&amp;"-"&amp;LEFT(jaar_zip[[#This Row],[YYYYMMDD]],4))</f>
        <v>45470</v>
      </c>
      <c r="K4564" s="101" t="str">
        <f>IF(AND(VALUE(MONTH(jaar_zip[[#This Row],[Datum]]))=1,VALUE(WEEKNUM(jaar_zip[[#This Row],[Datum]],21))&gt;51),RIGHT(YEAR(jaar_zip[[#This Row],[Datum]])-1,2),RIGHT(YEAR(jaar_zip[[#This Row],[Datum]]),2))&amp;"-"&amp; TEXT(WEEKNUM(jaar_zip[[#This Row],[Datum]],21),"00")</f>
        <v>24-26</v>
      </c>
      <c r="L4564" s="101">
        <f>MONTH(jaar_zip[[#This Row],[Datum]])</f>
        <v>6</v>
      </c>
      <c r="M4564" s="101">
        <f>IF(ISNUMBER(jaar_zip[[#This Row],[etmaaltemperatuur]]),IF(jaar_zip[[#This Row],[etmaaltemperatuur]]&lt;stookgrens,stookgrens-jaar_zip[[#This Row],[etmaaltemperatuur]],0),"")</f>
        <v>0</v>
      </c>
      <c r="N4564" s="101">
        <f>IF(ISNUMBER(jaar_zip[[#This Row],[graaddagen]]),IF(OR(MONTH(jaar_zip[[#This Row],[Datum]])=1,MONTH(jaar_zip[[#This Row],[Datum]])=2,MONTH(jaar_zip[[#This Row],[Datum]])=11,MONTH(jaar_zip[[#This Row],[Datum]])=12),1.1,IF(OR(MONTH(jaar_zip[[#This Row],[Datum]])=3,MONTH(jaar_zip[[#This Row],[Datum]])=10),1,0.8))*jaar_zip[[#This Row],[graaddagen]],"")</f>
        <v>0</v>
      </c>
      <c r="O4564" s="101">
        <f>IF(ISNUMBER(jaar_zip[[#This Row],[etmaaltemperatuur]]),IF(jaar_zip[[#This Row],[etmaaltemperatuur]]&gt;stookgrens,jaar_zip[[#This Row],[etmaaltemperatuur]]-stookgrens,0),"")</f>
        <v>5.6000000000000014</v>
      </c>
    </row>
    <row r="4565" spans="1:15" x14ac:dyDescent="0.25">
      <c r="A4565">
        <v>280</v>
      </c>
      <c r="B4565">
        <v>20240628</v>
      </c>
      <c r="C4565">
        <v>4.5999999999999996</v>
      </c>
      <c r="D4565">
        <v>17.2</v>
      </c>
      <c r="E4565">
        <v>2232</v>
      </c>
      <c r="F4565">
        <v>0</v>
      </c>
      <c r="G4565">
        <v>1014.3</v>
      </c>
      <c r="H4565">
        <v>72</v>
      </c>
      <c r="I4565" s="101" t="s">
        <v>28</v>
      </c>
      <c r="J4565" s="1">
        <f>DATEVALUE(RIGHT(jaar_zip[[#This Row],[YYYYMMDD]],2)&amp;"-"&amp;MID(jaar_zip[[#This Row],[YYYYMMDD]],5,2)&amp;"-"&amp;LEFT(jaar_zip[[#This Row],[YYYYMMDD]],4))</f>
        <v>45471</v>
      </c>
      <c r="K4565" s="101" t="str">
        <f>IF(AND(VALUE(MONTH(jaar_zip[[#This Row],[Datum]]))=1,VALUE(WEEKNUM(jaar_zip[[#This Row],[Datum]],21))&gt;51),RIGHT(YEAR(jaar_zip[[#This Row],[Datum]])-1,2),RIGHT(YEAR(jaar_zip[[#This Row],[Datum]]),2))&amp;"-"&amp; TEXT(WEEKNUM(jaar_zip[[#This Row],[Datum]],21),"00")</f>
        <v>24-26</v>
      </c>
      <c r="L4565" s="101">
        <f>MONTH(jaar_zip[[#This Row],[Datum]])</f>
        <v>6</v>
      </c>
      <c r="M4565" s="101">
        <f>IF(ISNUMBER(jaar_zip[[#This Row],[etmaaltemperatuur]]),IF(jaar_zip[[#This Row],[etmaaltemperatuur]]&lt;stookgrens,stookgrens-jaar_zip[[#This Row],[etmaaltemperatuur]],0),"")</f>
        <v>0.80000000000000071</v>
      </c>
      <c r="N4565" s="101">
        <f>IF(ISNUMBER(jaar_zip[[#This Row],[graaddagen]]),IF(OR(MONTH(jaar_zip[[#This Row],[Datum]])=1,MONTH(jaar_zip[[#This Row],[Datum]])=2,MONTH(jaar_zip[[#This Row],[Datum]])=11,MONTH(jaar_zip[[#This Row],[Datum]])=12),1.1,IF(OR(MONTH(jaar_zip[[#This Row],[Datum]])=3,MONTH(jaar_zip[[#This Row],[Datum]])=10),1,0.8))*jaar_zip[[#This Row],[graaddagen]],"")</f>
        <v>0.64000000000000057</v>
      </c>
      <c r="O4565" s="101">
        <f>IF(ISNUMBER(jaar_zip[[#This Row],[etmaaltemperatuur]]),IF(jaar_zip[[#This Row],[etmaaltemperatuur]]&gt;stookgrens,jaar_zip[[#This Row],[etmaaltemperatuur]]-stookgrens,0),"")</f>
        <v>0</v>
      </c>
    </row>
    <row r="4566" spans="1:15" x14ac:dyDescent="0.25">
      <c r="A4566">
        <v>280</v>
      </c>
      <c r="B4566">
        <v>20240629</v>
      </c>
      <c r="C4566">
        <v>2.2999999999999998</v>
      </c>
      <c r="D4566">
        <v>17.8</v>
      </c>
      <c r="E4566">
        <v>2858</v>
      </c>
      <c r="F4566">
        <v>0.1</v>
      </c>
      <c r="G4566">
        <v>1014</v>
      </c>
      <c r="H4566">
        <v>68</v>
      </c>
      <c r="I4566" s="101" t="s">
        <v>28</v>
      </c>
      <c r="J4566" s="1">
        <f>DATEVALUE(RIGHT(jaar_zip[[#This Row],[YYYYMMDD]],2)&amp;"-"&amp;MID(jaar_zip[[#This Row],[YYYYMMDD]],5,2)&amp;"-"&amp;LEFT(jaar_zip[[#This Row],[YYYYMMDD]],4))</f>
        <v>45472</v>
      </c>
      <c r="K4566" s="101" t="str">
        <f>IF(AND(VALUE(MONTH(jaar_zip[[#This Row],[Datum]]))=1,VALUE(WEEKNUM(jaar_zip[[#This Row],[Datum]],21))&gt;51),RIGHT(YEAR(jaar_zip[[#This Row],[Datum]])-1,2),RIGHT(YEAR(jaar_zip[[#This Row],[Datum]]),2))&amp;"-"&amp; TEXT(WEEKNUM(jaar_zip[[#This Row],[Datum]],21),"00")</f>
        <v>24-26</v>
      </c>
      <c r="L4566" s="101">
        <f>MONTH(jaar_zip[[#This Row],[Datum]])</f>
        <v>6</v>
      </c>
      <c r="M4566" s="101">
        <f>IF(ISNUMBER(jaar_zip[[#This Row],[etmaaltemperatuur]]),IF(jaar_zip[[#This Row],[etmaaltemperatuur]]&lt;stookgrens,stookgrens-jaar_zip[[#This Row],[etmaaltemperatuur]],0),"")</f>
        <v>0.19999999999999929</v>
      </c>
      <c r="N4566" s="101">
        <f>IF(ISNUMBER(jaar_zip[[#This Row],[graaddagen]]),IF(OR(MONTH(jaar_zip[[#This Row],[Datum]])=1,MONTH(jaar_zip[[#This Row],[Datum]])=2,MONTH(jaar_zip[[#This Row],[Datum]])=11,MONTH(jaar_zip[[#This Row],[Datum]])=12),1.1,IF(OR(MONTH(jaar_zip[[#This Row],[Datum]])=3,MONTH(jaar_zip[[#This Row],[Datum]])=10),1,0.8))*jaar_zip[[#This Row],[graaddagen]],"")</f>
        <v>0.15999999999999945</v>
      </c>
      <c r="O4566" s="101">
        <f>IF(ISNUMBER(jaar_zip[[#This Row],[etmaaltemperatuur]]),IF(jaar_zip[[#This Row],[etmaaltemperatuur]]&gt;stookgrens,jaar_zip[[#This Row],[etmaaltemperatuur]]-stookgrens,0),"")</f>
        <v>0</v>
      </c>
    </row>
    <row r="4567" spans="1:15" x14ac:dyDescent="0.25">
      <c r="A4567">
        <v>280</v>
      </c>
      <c r="B4567">
        <v>20240630</v>
      </c>
      <c r="C4567">
        <v>3.8</v>
      </c>
      <c r="D4567">
        <v>18</v>
      </c>
      <c r="E4567">
        <v>1862</v>
      </c>
      <c r="F4567">
        <v>0.9</v>
      </c>
      <c r="G4567">
        <v>1008.9</v>
      </c>
      <c r="H4567">
        <v>73</v>
      </c>
      <c r="I4567" s="101" t="s">
        <v>28</v>
      </c>
      <c r="J4567" s="1">
        <f>DATEVALUE(RIGHT(jaar_zip[[#This Row],[YYYYMMDD]],2)&amp;"-"&amp;MID(jaar_zip[[#This Row],[YYYYMMDD]],5,2)&amp;"-"&amp;LEFT(jaar_zip[[#This Row],[YYYYMMDD]],4))</f>
        <v>45473</v>
      </c>
      <c r="K4567" s="101" t="str">
        <f>IF(AND(VALUE(MONTH(jaar_zip[[#This Row],[Datum]]))=1,VALUE(WEEKNUM(jaar_zip[[#This Row],[Datum]],21))&gt;51),RIGHT(YEAR(jaar_zip[[#This Row],[Datum]])-1,2),RIGHT(YEAR(jaar_zip[[#This Row],[Datum]]),2))&amp;"-"&amp; TEXT(WEEKNUM(jaar_zip[[#This Row],[Datum]],21),"00")</f>
        <v>24-26</v>
      </c>
      <c r="L4567" s="101">
        <f>MONTH(jaar_zip[[#This Row],[Datum]])</f>
        <v>6</v>
      </c>
      <c r="M4567" s="101">
        <f>IF(ISNUMBER(jaar_zip[[#This Row],[etmaaltemperatuur]]),IF(jaar_zip[[#This Row],[etmaaltemperatuur]]&lt;stookgrens,stookgrens-jaar_zip[[#This Row],[etmaaltemperatuur]],0),"")</f>
        <v>0</v>
      </c>
      <c r="N4567" s="101">
        <f>IF(ISNUMBER(jaar_zip[[#This Row],[graaddagen]]),IF(OR(MONTH(jaar_zip[[#This Row],[Datum]])=1,MONTH(jaar_zip[[#This Row],[Datum]])=2,MONTH(jaar_zip[[#This Row],[Datum]])=11,MONTH(jaar_zip[[#This Row],[Datum]])=12),1.1,IF(OR(MONTH(jaar_zip[[#This Row],[Datum]])=3,MONTH(jaar_zip[[#This Row],[Datum]])=10),1,0.8))*jaar_zip[[#This Row],[graaddagen]],"")</f>
        <v>0</v>
      </c>
      <c r="O4567" s="101">
        <f>IF(ISNUMBER(jaar_zip[[#This Row],[etmaaltemperatuur]]),IF(jaar_zip[[#This Row],[etmaaltemperatuur]]&gt;stookgrens,jaar_zip[[#This Row],[etmaaltemperatuur]]-stookgrens,0),"")</f>
        <v>0</v>
      </c>
    </row>
    <row r="4568" spans="1:15" x14ac:dyDescent="0.25">
      <c r="A4568">
        <v>280</v>
      </c>
      <c r="B4568">
        <v>20240701</v>
      </c>
      <c r="C4568">
        <v>3.4</v>
      </c>
      <c r="D4568">
        <v>14.9</v>
      </c>
      <c r="E4568">
        <v>1444</v>
      </c>
      <c r="F4568">
        <v>10.5</v>
      </c>
      <c r="G4568">
        <v>1013.7</v>
      </c>
      <c r="H4568">
        <v>83</v>
      </c>
      <c r="I4568" s="101" t="s">
        <v>28</v>
      </c>
      <c r="J4568" s="1">
        <f>DATEVALUE(RIGHT(jaar_zip[[#This Row],[YYYYMMDD]],2)&amp;"-"&amp;MID(jaar_zip[[#This Row],[YYYYMMDD]],5,2)&amp;"-"&amp;LEFT(jaar_zip[[#This Row],[YYYYMMDD]],4))</f>
        <v>45474</v>
      </c>
      <c r="K4568" s="101" t="str">
        <f>IF(AND(VALUE(MONTH(jaar_zip[[#This Row],[Datum]]))=1,VALUE(WEEKNUM(jaar_zip[[#This Row],[Datum]],21))&gt;51),RIGHT(YEAR(jaar_zip[[#This Row],[Datum]])-1,2),RIGHT(YEAR(jaar_zip[[#This Row],[Datum]]),2))&amp;"-"&amp; TEXT(WEEKNUM(jaar_zip[[#This Row],[Datum]],21),"00")</f>
        <v>24-27</v>
      </c>
      <c r="L4568" s="101">
        <f>MONTH(jaar_zip[[#This Row],[Datum]])</f>
        <v>7</v>
      </c>
      <c r="M4568" s="101">
        <f>IF(ISNUMBER(jaar_zip[[#This Row],[etmaaltemperatuur]]),IF(jaar_zip[[#This Row],[etmaaltemperatuur]]&lt;stookgrens,stookgrens-jaar_zip[[#This Row],[etmaaltemperatuur]],0),"")</f>
        <v>3.0999999999999996</v>
      </c>
      <c r="N4568" s="101">
        <f>IF(ISNUMBER(jaar_zip[[#This Row],[graaddagen]]),IF(OR(MONTH(jaar_zip[[#This Row],[Datum]])=1,MONTH(jaar_zip[[#This Row],[Datum]])=2,MONTH(jaar_zip[[#This Row],[Datum]])=11,MONTH(jaar_zip[[#This Row],[Datum]])=12),1.1,IF(OR(MONTH(jaar_zip[[#This Row],[Datum]])=3,MONTH(jaar_zip[[#This Row],[Datum]])=10),1,0.8))*jaar_zip[[#This Row],[graaddagen]],"")</f>
        <v>2.48</v>
      </c>
      <c r="O4568" s="101">
        <f>IF(ISNUMBER(jaar_zip[[#This Row],[etmaaltemperatuur]]),IF(jaar_zip[[#This Row],[etmaaltemperatuur]]&gt;stookgrens,jaar_zip[[#This Row],[etmaaltemperatuur]]-stookgrens,0),"")</f>
        <v>0</v>
      </c>
    </row>
    <row r="4569" spans="1:15" x14ac:dyDescent="0.25">
      <c r="A4569">
        <v>280</v>
      </c>
      <c r="B4569">
        <v>20240702</v>
      </c>
      <c r="C4569">
        <v>3.9</v>
      </c>
      <c r="D4569">
        <v>14</v>
      </c>
      <c r="E4569">
        <v>916</v>
      </c>
      <c r="F4569">
        <v>2.2999999999999998</v>
      </c>
      <c r="G4569">
        <v>1013</v>
      </c>
      <c r="H4569">
        <v>84</v>
      </c>
      <c r="I4569" s="101" t="s">
        <v>28</v>
      </c>
      <c r="J4569" s="1">
        <f>DATEVALUE(RIGHT(jaar_zip[[#This Row],[YYYYMMDD]],2)&amp;"-"&amp;MID(jaar_zip[[#This Row],[YYYYMMDD]],5,2)&amp;"-"&amp;LEFT(jaar_zip[[#This Row],[YYYYMMDD]],4))</f>
        <v>45475</v>
      </c>
      <c r="K4569" s="101" t="str">
        <f>IF(AND(VALUE(MONTH(jaar_zip[[#This Row],[Datum]]))=1,VALUE(WEEKNUM(jaar_zip[[#This Row],[Datum]],21))&gt;51),RIGHT(YEAR(jaar_zip[[#This Row],[Datum]])-1,2),RIGHT(YEAR(jaar_zip[[#This Row],[Datum]]),2))&amp;"-"&amp; TEXT(WEEKNUM(jaar_zip[[#This Row],[Datum]],21),"00")</f>
        <v>24-27</v>
      </c>
      <c r="L4569" s="101">
        <f>MONTH(jaar_zip[[#This Row],[Datum]])</f>
        <v>7</v>
      </c>
      <c r="M4569" s="101">
        <f>IF(ISNUMBER(jaar_zip[[#This Row],[etmaaltemperatuur]]),IF(jaar_zip[[#This Row],[etmaaltemperatuur]]&lt;stookgrens,stookgrens-jaar_zip[[#This Row],[etmaaltemperatuur]],0),"")</f>
        <v>4</v>
      </c>
      <c r="N4569" s="101">
        <f>IF(ISNUMBER(jaar_zip[[#This Row],[graaddagen]]),IF(OR(MONTH(jaar_zip[[#This Row],[Datum]])=1,MONTH(jaar_zip[[#This Row],[Datum]])=2,MONTH(jaar_zip[[#This Row],[Datum]])=11,MONTH(jaar_zip[[#This Row],[Datum]])=12),1.1,IF(OR(MONTH(jaar_zip[[#This Row],[Datum]])=3,MONTH(jaar_zip[[#This Row],[Datum]])=10),1,0.8))*jaar_zip[[#This Row],[graaddagen]],"")</f>
        <v>3.2</v>
      </c>
      <c r="O4569" s="101">
        <f>IF(ISNUMBER(jaar_zip[[#This Row],[etmaaltemperatuur]]),IF(jaar_zip[[#This Row],[etmaaltemperatuur]]&gt;stookgrens,jaar_zip[[#This Row],[etmaaltemperatuur]]-stookgrens,0),"")</f>
        <v>0</v>
      </c>
    </row>
    <row r="4570" spans="1:15" x14ac:dyDescent="0.25">
      <c r="A4570">
        <v>280</v>
      </c>
      <c r="B4570">
        <v>20240703</v>
      </c>
      <c r="C4570">
        <v>3.8</v>
      </c>
      <c r="D4570">
        <v>13.5</v>
      </c>
      <c r="E4570">
        <v>1205</v>
      </c>
      <c r="F4570">
        <v>2.8</v>
      </c>
      <c r="G4570">
        <v>1007.8</v>
      </c>
      <c r="H4570">
        <v>82</v>
      </c>
      <c r="I4570" s="101" t="s">
        <v>28</v>
      </c>
      <c r="J4570" s="1">
        <f>DATEVALUE(RIGHT(jaar_zip[[#This Row],[YYYYMMDD]],2)&amp;"-"&amp;MID(jaar_zip[[#This Row],[YYYYMMDD]],5,2)&amp;"-"&amp;LEFT(jaar_zip[[#This Row],[YYYYMMDD]],4))</f>
        <v>45476</v>
      </c>
      <c r="K4570" s="101" t="str">
        <f>IF(AND(VALUE(MONTH(jaar_zip[[#This Row],[Datum]]))=1,VALUE(WEEKNUM(jaar_zip[[#This Row],[Datum]],21))&gt;51),RIGHT(YEAR(jaar_zip[[#This Row],[Datum]])-1,2),RIGHT(YEAR(jaar_zip[[#This Row],[Datum]]),2))&amp;"-"&amp; TEXT(WEEKNUM(jaar_zip[[#This Row],[Datum]],21),"00")</f>
        <v>24-27</v>
      </c>
      <c r="L4570" s="101">
        <f>MONTH(jaar_zip[[#This Row],[Datum]])</f>
        <v>7</v>
      </c>
      <c r="M4570" s="101">
        <f>IF(ISNUMBER(jaar_zip[[#This Row],[etmaaltemperatuur]]),IF(jaar_zip[[#This Row],[etmaaltemperatuur]]&lt;stookgrens,stookgrens-jaar_zip[[#This Row],[etmaaltemperatuur]],0),"")</f>
        <v>4.5</v>
      </c>
      <c r="N4570" s="101">
        <f>IF(ISNUMBER(jaar_zip[[#This Row],[graaddagen]]),IF(OR(MONTH(jaar_zip[[#This Row],[Datum]])=1,MONTH(jaar_zip[[#This Row],[Datum]])=2,MONTH(jaar_zip[[#This Row],[Datum]])=11,MONTH(jaar_zip[[#This Row],[Datum]])=12),1.1,IF(OR(MONTH(jaar_zip[[#This Row],[Datum]])=3,MONTH(jaar_zip[[#This Row],[Datum]])=10),1,0.8))*jaar_zip[[#This Row],[graaddagen]],"")</f>
        <v>3.6</v>
      </c>
      <c r="O4570" s="101">
        <f>IF(ISNUMBER(jaar_zip[[#This Row],[etmaaltemperatuur]]),IF(jaar_zip[[#This Row],[etmaaltemperatuur]]&gt;stookgrens,jaar_zip[[#This Row],[etmaaltemperatuur]]-stookgrens,0),"")</f>
        <v>0</v>
      </c>
    </row>
    <row r="4571" spans="1:15" x14ac:dyDescent="0.25">
      <c r="A4571">
        <v>280</v>
      </c>
      <c r="B4571">
        <v>20240704</v>
      </c>
      <c r="C4571">
        <v>6</v>
      </c>
      <c r="D4571">
        <v>14.9</v>
      </c>
      <c r="E4571">
        <v>2508</v>
      </c>
      <c r="F4571">
        <v>2.8</v>
      </c>
      <c r="G4571">
        <v>1005.3</v>
      </c>
      <c r="H4571">
        <v>69</v>
      </c>
      <c r="I4571" s="101" t="s">
        <v>28</v>
      </c>
      <c r="J4571" s="1">
        <f>DATEVALUE(RIGHT(jaar_zip[[#This Row],[YYYYMMDD]],2)&amp;"-"&amp;MID(jaar_zip[[#This Row],[YYYYMMDD]],5,2)&amp;"-"&amp;LEFT(jaar_zip[[#This Row],[YYYYMMDD]],4))</f>
        <v>45477</v>
      </c>
      <c r="K4571" s="101" t="str">
        <f>IF(AND(VALUE(MONTH(jaar_zip[[#This Row],[Datum]]))=1,VALUE(WEEKNUM(jaar_zip[[#This Row],[Datum]],21))&gt;51),RIGHT(YEAR(jaar_zip[[#This Row],[Datum]])-1,2),RIGHT(YEAR(jaar_zip[[#This Row],[Datum]]),2))&amp;"-"&amp; TEXT(WEEKNUM(jaar_zip[[#This Row],[Datum]],21),"00")</f>
        <v>24-27</v>
      </c>
      <c r="L4571" s="101">
        <f>MONTH(jaar_zip[[#This Row],[Datum]])</f>
        <v>7</v>
      </c>
      <c r="M4571" s="101">
        <f>IF(ISNUMBER(jaar_zip[[#This Row],[etmaaltemperatuur]]),IF(jaar_zip[[#This Row],[etmaaltemperatuur]]&lt;stookgrens,stookgrens-jaar_zip[[#This Row],[etmaaltemperatuur]],0),"")</f>
        <v>3.0999999999999996</v>
      </c>
      <c r="N4571" s="101">
        <f>IF(ISNUMBER(jaar_zip[[#This Row],[graaddagen]]),IF(OR(MONTH(jaar_zip[[#This Row],[Datum]])=1,MONTH(jaar_zip[[#This Row],[Datum]])=2,MONTH(jaar_zip[[#This Row],[Datum]])=11,MONTH(jaar_zip[[#This Row],[Datum]])=12),1.1,IF(OR(MONTH(jaar_zip[[#This Row],[Datum]])=3,MONTH(jaar_zip[[#This Row],[Datum]])=10),1,0.8))*jaar_zip[[#This Row],[graaddagen]],"")</f>
        <v>2.48</v>
      </c>
      <c r="O4571" s="101">
        <f>IF(ISNUMBER(jaar_zip[[#This Row],[etmaaltemperatuur]]),IF(jaar_zip[[#This Row],[etmaaltemperatuur]]&gt;stookgrens,jaar_zip[[#This Row],[etmaaltemperatuur]]-stookgrens,0),"")</f>
        <v>0</v>
      </c>
    </row>
    <row r="4572" spans="1:15" x14ac:dyDescent="0.25">
      <c r="A4572">
        <v>280</v>
      </c>
      <c r="B4572">
        <v>20240705</v>
      </c>
      <c r="C4572">
        <v>5.3</v>
      </c>
      <c r="D4572">
        <v>15.4</v>
      </c>
      <c r="E4572">
        <v>1186</v>
      </c>
      <c r="F4572">
        <v>1</v>
      </c>
      <c r="G4572">
        <v>1006.6</v>
      </c>
      <c r="H4572">
        <v>84</v>
      </c>
      <c r="I4572" s="101" t="s">
        <v>28</v>
      </c>
      <c r="J4572" s="1">
        <f>DATEVALUE(RIGHT(jaar_zip[[#This Row],[YYYYMMDD]],2)&amp;"-"&amp;MID(jaar_zip[[#This Row],[YYYYMMDD]],5,2)&amp;"-"&amp;LEFT(jaar_zip[[#This Row],[YYYYMMDD]],4))</f>
        <v>45478</v>
      </c>
      <c r="K4572" s="101" t="str">
        <f>IF(AND(VALUE(MONTH(jaar_zip[[#This Row],[Datum]]))=1,VALUE(WEEKNUM(jaar_zip[[#This Row],[Datum]],21))&gt;51),RIGHT(YEAR(jaar_zip[[#This Row],[Datum]])-1,2),RIGHT(YEAR(jaar_zip[[#This Row],[Datum]]),2))&amp;"-"&amp; TEXT(WEEKNUM(jaar_zip[[#This Row],[Datum]],21),"00")</f>
        <v>24-27</v>
      </c>
      <c r="L4572" s="101">
        <f>MONTH(jaar_zip[[#This Row],[Datum]])</f>
        <v>7</v>
      </c>
      <c r="M4572" s="101">
        <f>IF(ISNUMBER(jaar_zip[[#This Row],[etmaaltemperatuur]]),IF(jaar_zip[[#This Row],[etmaaltemperatuur]]&lt;stookgrens,stookgrens-jaar_zip[[#This Row],[etmaaltemperatuur]],0),"")</f>
        <v>2.5999999999999996</v>
      </c>
      <c r="N4572" s="101">
        <f>IF(ISNUMBER(jaar_zip[[#This Row],[graaddagen]]),IF(OR(MONTH(jaar_zip[[#This Row],[Datum]])=1,MONTH(jaar_zip[[#This Row],[Datum]])=2,MONTH(jaar_zip[[#This Row],[Datum]])=11,MONTH(jaar_zip[[#This Row],[Datum]])=12),1.1,IF(OR(MONTH(jaar_zip[[#This Row],[Datum]])=3,MONTH(jaar_zip[[#This Row],[Datum]])=10),1,0.8))*jaar_zip[[#This Row],[graaddagen]],"")</f>
        <v>2.0799999999999996</v>
      </c>
      <c r="O4572" s="101">
        <f>IF(ISNUMBER(jaar_zip[[#This Row],[etmaaltemperatuur]]),IF(jaar_zip[[#This Row],[etmaaltemperatuur]]&gt;stookgrens,jaar_zip[[#This Row],[etmaaltemperatuur]]-stookgrens,0),"")</f>
        <v>0</v>
      </c>
    </row>
    <row r="4573" spans="1:15" x14ac:dyDescent="0.25">
      <c r="A4573">
        <v>280</v>
      </c>
      <c r="B4573">
        <v>20240706</v>
      </c>
      <c r="C4573">
        <v>6.7</v>
      </c>
      <c r="D4573">
        <v>16.100000000000001</v>
      </c>
      <c r="E4573">
        <v>1534</v>
      </c>
      <c r="F4573">
        <v>12.3</v>
      </c>
      <c r="G4573">
        <v>1000.7</v>
      </c>
      <c r="H4573">
        <v>80</v>
      </c>
      <c r="I4573" s="101" t="s">
        <v>28</v>
      </c>
      <c r="J4573" s="1">
        <f>DATEVALUE(RIGHT(jaar_zip[[#This Row],[YYYYMMDD]],2)&amp;"-"&amp;MID(jaar_zip[[#This Row],[YYYYMMDD]],5,2)&amp;"-"&amp;LEFT(jaar_zip[[#This Row],[YYYYMMDD]],4))</f>
        <v>45479</v>
      </c>
      <c r="K4573" s="101" t="str">
        <f>IF(AND(VALUE(MONTH(jaar_zip[[#This Row],[Datum]]))=1,VALUE(WEEKNUM(jaar_zip[[#This Row],[Datum]],21))&gt;51),RIGHT(YEAR(jaar_zip[[#This Row],[Datum]])-1,2),RIGHT(YEAR(jaar_zip[[#This Row],[Datum]]),2))&amp;"-"&amp; TEXT(WEEKNUM(jaar_zip[[#This Row],[Datum]],21),"00")</f>
        <v>24-27</v>
      </c>
      <c r="L4573" s="101">
        <f>MONTH(jaar_zip[[#This Row],[Datum]])</f>
        <v>7</v>
      </c>
      <c r="M4573" s="101">
        <f>IF(ISNUMBER(jaar_zip[[#This Row],[etmaaltemperatuur]]),IF(jaar_zip[[#This Row],[etmaaltemperatuur]]&lt;stookgrens,stookgrens-jaar_zip[[#This Row],[etmaaltemperatuur]],0),"")</f>
        <v>1.8999999999999986</v>
      </c>
      <c r="N4573" s="101">
        <f>IF(ISNUMBER(jaar_zip[[#This Row],[graaddagen]]),IF(OR(MONTH(jaar_zip[[#This Row],[Datum]])=1,MONTH(jaar_zip[[#This Row],[Datum]])=2,MONTH(jaar_zip[[#This Row],[Datum]])=11,MONTH(jaar_zip[[#This Row],[Datum]])=12),1.1,IF(OR(MONTH(jaar_zip[[#This Row],[Datum]])=3,MONTH(jaar_zip[[#This Row],[Datum]])=10),1,0.8))*jaar_zip[[#This Row],[graaddagen]],"")</f>
        <v>1.5199999999999989</v>
      </c>
      <c r="O4573" s="101">
        <f>IF(ISNUMBER(jaar_zip[[#This Row],[etmaaltemperatuur]]),IF(jaar_zip[[#This Row],[etmaaltemperatuur]]&gt;stookgrens,jaar_zip[[#This Row],[etmaaltemperatuur]]-stookgrens,0),"")</f>
        <v>0</v>
      </c>
    </row>
    <row r="4574" spans="1:15" x14ac:dyDescent="0.25">
      <c r="A4574">
        <v>280</v>
      </c>
      <c r="B4574">
        <v>20240707</v>
      </c>
      <c r="C4574">
        <v>4.9000000000000004</v>
      </c>
      <c r="D4574">
        <v>14.6</v>
      </c>
      <c r="E4574">
        <v>1953</v>
      </c>
      <c r="F4574">
        <v>1.9</v>
      </c>
      <c r="G4574">
        <v>1011.3</v>
      </c>
      <c r="H4574">
        <v>81</v>
      </c>
      <c r="I4574" s="101" t="s">
        <v>28</v>
      </c>
      <c r="J4574" s="1">
        <f>DATEVALUE(RIGHT(jaar_zip[[#This Row],[YYYYMMDD]],2)&amp;"-"&amp;MID(jaar_zip[[#This Row],[YYYYMMDD]],5,2)&amp;"-"&amp;LEFT(jaar_zip[[#This Row],[YYYYMMDD]],4))</f>
        <v>45480</v>
      </c>
      <c r="K4574" s="101" t="str">
        <f>IF(AND(VALUE(MONTH(jaar_zip[[#This Row],[Datum]]))=1,VALUE(WEEKNUM(jaar_zip[[#This Row],[Datum]],21))&gt;51),RIGHT(YEAR(jaar_zip[[#This Row],[Datum]])-1,2),RIGHT(YEAR(jaar_zip[[#This Row],[Datum]]),2))&amp;"-"&amp; TEXT(WEEKNUM(jaar_zip[[#This Row],[Datum]],21),"00")</f>
        <v>24-27</v>
      </c>
      <c r="L4574" s="101">
        <f>MONTH(jaar_zip[[#This Row],[Datum]])</f>
        <v>7</v>
      </c>
      <c r="M4574" s="101">
        <f>IF(ISNUMBER(jaar_zip[[#This Row],[etmaaltemperatuur]]),IF(jaar_zip[[#This Row],[etmaaltemperatuur]]&lt;stookgrens,stookgrens-jaar_zip[[#This Row],[etmaaltemperatuur]],0),"")</f>
        <v>3.4000000000000004</v>
      </c>
      <c r="N4574" s="101">
        <f>IF(ISNUMBER(jaar_zip[[#This Row],[graaddagen]]),IF(OR(MONTH(jaar_zip[[#This Row],[Datum]])=1,MONTH(jaar_zip[[#This Row],[Datum]])=2,MONTH(jaar_zip[[#This Row],[Datum]])=11,MONTH(jaar_zip[[#This Row],[Datum]])=12),1.1,IF(OR(MONTH(jaar_zip[[#This Row],[Datum]])=3,MONTH(jaar_zip[[#This Row],[Datum]])=10),1,0.8))*jaar_zip[[#This Row],[graaddagen]],"")</f>
        <v>2.7200000000000006</v>
      </c>
      <c r="O4574" s="101">
        <f>IF(ISNUMBER(jaar_zip[[#This Row],[etmaaltemperatuur]]),IF(jaar_zip[[#This Row],[etmaaltemperatuur]]&gt;stookgrens,jaar_zip[[#This Row],[etmaaltemperatuur]]-stookgrens,0),"")</f>
        <v>0</v>
      </c>
    </row>
    <row r="4575" spans="1:15" x14ac:dyDescent="0.25">
      <c r="A4575">
        <v>280</v>
      </c>
      <c r="B4575">
        <v>20240708</v>
      </c>
      <c r="C4575">
        <v>3.5</v>
      </c>
      <c r="D4575">
        <v>16.7</v>
      </c>
      <c r="E4575">
        <v>2214</v>
      </c>
      <c r="F4575">
        <v>0</v>
      </c>
      <c r="G4575">
        <v>1017.1</v>
      </c>
      <c r="H4575">
        <v>75</v>
      </c>
      <c r="I4575" s="101" t="s">
        <v>28</v>
      </c>
      <c r="J4575" s="1">
        <f>DATEVALUE(RIGHT(jaar_zip[[#This Row],[YYYYMMDD]],2)&amp;"-"&amp;MID(jaar_zip[[#This Row],[YYYYMMDD]],5,2)&amp;"-"&amp;LEFT(jaar_zip[[#This Row],[YYYYMMDD]],4))</f>
        <v>45481</v>
      </c>
      <c r="K4575" s="101" t="str">
        <f>IF(AND(VALUE(MONTH(jaar_zip[[#This Row],[Datum]]))=1,VALUE(WEEKNUM(jaar_zip[[#This Row],[Datum]],21))&gt;51),RIGHT(YEAR(jaar_zip[[#This Row],[Datum]])-1,2),RIGHT(YEAR(jaar_zip[[#This Row],[Datum]]),2))&amp;"-"&amp; TEXT(WEEKNUM(jaar_zip[[#This Row],[Datum]],21),"00")</f>
        <v>24-28</v>
      </c>
      <c r="L4575" s="101">
        <f>MONTH(jaar_zip[[#This Row],[Datum]])</f>
        <v>7</v>
      </c>
      <c r="M4575" s="101">
        <f>IF(ISNUMBER(jaar_zip[[#This Row],[etmaaltemperatuur]]),IF(jaar_zip[[#This Row],[etmaaltemperatuur]]&lt;stookgrens,stookgrens-jaar_zip[[#This Row],[etmaaltemperatuur]],0),"")</f>
        <v>1.3000000000000007</v>
      </c>
      <c r="N4575" s="101">
        <f>IF(ISNUMBER(jaar_zip[[#This Row],[graaddagen]]),IF(OR(MONTH(jaar_zip[[#This Row],[Datum]])=1,MONTH(jaar_zip[[#This Row],[Datum]])=2,MONTH(jaar_zip[[#This Row],[Datum]])=11,MONTH(jaar_zip[[#This Row],[Datum]])=12),1.1,IF(OR(MONTH(jaar_zip[[#This Row],[Datum]])=3,MONTH(jaar_zip[[#This Row],[Datum]])=10),1,0.8))*jaar_zip[[#This Row],[graaddagen]],"")</f>
        <v>1.0400000000000007</v>
      </c>
      <c r="O4575" s="101">
        <f>IF(ISNUMBER(jaar_zip[[#This Row],[etmaaltemperatuur]]),IF(jaar_zip[[#This Row],[etmaaltemperatuur]]&gt;stookgrens,jaar_zip[[#This Row],[etmaaltemperatuur]]-stookgrens,0),"")</f>
        <v>0</v>
      </c>
    </row>
    <row r="4576" spans="1:15" x14ac:dyDescent="0.25">
      <c r="A4576">
        <v>280</v>
      </c>
      <c r="B4576">
        <v>20240709</v>
      </c>
      <c r="C4576">
        <v>3.3</v>
      </c>
      <c r="D4576">
        <v>21</v>
      </c>
      <c r="E4576">
        <v>2064</v>
      </c>
      <c r="F4576">
        <v>14.4</v>
      </c>
      <c r="G4576">
        <v>1014</v>
      </c>
      <c r="H4576">
        <v>73</v>
      </c>
      <c r="I4576" s="101" t="s">
        <v>28</v>
      </c>
      <c r="J4576" s="1">
        <f>DATEVALUE(RIGHT(jaar_zip[[#This Row],[YYYYMMDD]],2)&amp;"-"&amp;MID(jaar_zip[[#This Row],[YYYYMMDD]],5,2)&amp;"-"&amp;LEFT(jaar_zip[[#This Row],[YYYYMMDD]],4))</f>
        <v>45482</v>
      </c>
      <c r="K4576" s="101" t="str">
        <f>IF(AND(VALUE(MONTH(jaar_zip[[#This Row],[Datum]]))=1,VALUE(WEEKNUM(jaar_zip[[#This Row],[Datum]],21))&gt;51),RIGHT(YEAR(jaar_zip[[#This Row],[Datum]])-1,2),RIGHT(YEAR(jaar_zip[[#This Row],[Datum]]),2))&amp;"-"&amp; TEXT(WEEKNUM(jaar_zip[[#This Row],[Datum]],21),"00")</f>
        <v>24-28</v>
      </c>
      <c r="L4576" s="101">
        <f>MONTH(jaar_zip[[#This Row],[Datum]])</f>
        <v>7</v>
      </c>
      <c r="M4576" s="101">
        <f>IF(ISNUMBER(jaar_zip[[#This Row],[etmaaltemperatuur]]),IF(jaar_zip[[#This Row],[etmaaltemperatuur]]&lt;stookgrens,stookgrens-jaar_zip[[#This Row],[etmaaltemperatuur]],0),"")</f>
        <v>0</v>
      </c>
      <c r="N4576" s="101">
        <f>IF(ISNUMBER(jaar_zip[[#This Row],[graaddagen]]),IF(OR(MONTH(jaar_zip[[#This Row],[Datum]])=1,MONTH(jaar_zip[[#This Row],[Datum]])=2,MONTH(jaar_zip[[#This Row],[Datum]])=11,MONTH(jaar_zip[[#This Row],[Datum]])=12),1.1,IF(OR(MONTH(jaar_zip[[#This Row],[Datum]])=3,MONTH(jaar_zip[[#This Row],[Datum]])=10),1,0.8))*jaar_zip[[#This Row],[graaddagen]],"")</f>
        <v>0</v>
      </c>
      <c r="O4576" s="101">
        <f>IF(ISNUMBER(jaar_zip[[#This Row],[etmaaltemperatuur]]),IF(jaar_zip[[#This Row],[etmaaltemperatuur]]&gt;stookgrens,jaar_zip[[#This Row],[etmaaltemperatuur]]-stookgrens,0),"")</f>
        <v>3</v>
      </c>
    </row>
    <row r="4577" spans="1:15" x14ac:dyDescent="0.25">
      <c r="A4577">
        <v>280</v>
      </c>
      <c r="B4577">
        <v>20240710</v>
      </c>
      <c r="C4577">
        <v>4</v>
      </c>
      <c r="D4577">
        <v>19</v>
      </c>
      <c r="E4577">
        <v>1853</v>
      </c>
      <c r="F4577">
        <v>10.3</v>
      </c>
      <c r="G4577">
        <v>1013.9</v>
      </c>
      <c r="H4577">
        <v>83</v>
      </c>
      <c r="I4577" s="101" t="s">
        <v>28</v>
      </c>
      <c r="J4577" s="1">
        <f>DATEVALUE(RIGHT(jaar_zip[[#This Row],[YYYYMMDD]],2)&amp;"-"&amp;MID(jaar_zip[[#This Row],[YYYYMMDD]],5,2)&amp;"-"&amp;LEFT(jaar_zip[[#This Row],[YYYYMMDD]],4))</f>
        <v>45483</v>
      </c>
      <c r="K4577" s="101" t="str">
        <f>IF(AND(VALUE(MONTH(jaar_zip[[#This Row],[Datum]]))=1,VALUE(WEEKNUM(jaar_zip[[#This Row],[Datum]],21))&gt;51),RIGHT(YEAR(jaar_zip[[#This Row],[Datum]])-1,2),RIGHT(YEAR(jaar_zip[[#This Row],[Datum]]),2))&amp;"-"&amp; TEXT(WEEKNUM(jaar_zip[[#This Row],[Datum]],21),"00")</f>
        <v>24-28</v>
      </c>
      <c r="L4577" s="101">
        <f>MONTH(jaar_zip[[#This Row],[Datum]])</f>
        <v>7</v>
      </c>
      <c r="M4577" s="101">
        <f>IF(ISNUMBER(jaar_zip[[#This Row],[etmaaltemperatuur]]),IF(jaar_zip[[#This Row],[etmaaltemperatuur]]&lt;stookgrens,stookgrens-jaar_zip[[#This Row],[etmaaltemperatuur]],0),"")</f>
        <v>0</v>
      </c>
      <c r="N4577" s="101">
        <f>IF(ISNUMBER(jaar_zip[[#This Row],[graaddagen]]),IF(OR(MONTH(jaar_zip[[#This Row],[Datum]])=1,MONTH(jaar_zip[[#This Row],[Datum]])=2,MONTH(jaar_zip[[#This Row],[Datum]])=11,MONTH(jaar_zip[[#This Row],[Datum]])=12),1.1,IF(OR(MONTH(jaar_zip[[#This Row],[Datum]])=3,MONTH(jaar_zip[[#This Row],[Datum]])=10),1,0.8))*jaar_zip[[#This Row],[graaddagen]],"")</f>
        <v>0</v>
      </c>
      <c r="O4577" s="101">
        <f>IF(ISNUMBER(jaar_zip[[#This Row],[etmaaltemperatuur]]),IF(jaar_zip[[#This Row],[etmaaltemperatuur]]&gt;stookgrens,jaar_zip[[#This Row],[etmaaltemperatuur]]-stookgrens,0),"")</f>
        <v>1</v>
      </c>
    </row>
    <row r="4578" spans="1:15" x14ac:dyDescent="0.25">
      <c r="A4578">
        <v>280</v>
      </c>
      <c r="B4578">
        <v>20240711</v>
      </c>
      <c r="C4578">
        <v>3.4</v>
      </c>
      <c r="D4578">
        <v>17.100000000000001</v>
      </c>
      <c r="E4578">
        <v>2107</v>
      </c>
      <c r="F4578">
        <v>0</v>
      </c>
      <c r="G4578">
        <v>1016.5</v>
      </c>
      <c r="H4578">
        <v>79</v>
      </c>
      <c r="I4578" s="101" t="s">
        <v>28</v>
      </c>
      <c r="J4578" s="1">
        <f>DATEVALUE(RIGHT(jaar_zip[[#This Row],[YYYYMMDD]],2)&amp;"-"&amp;MID(jaar_zip[[#This Row],[YYYYMMDD]],5,2)&amp;"-"&amp;LEFT(jaar_zip[[#This Row],[YYYYMMDD]],4))</f>
        <v>45484</v>
      </c>
      <c r="K4578" s="101" t="str">
        <f>IF(AND(VALUE(MONTH(jaar_zip[[#This Row],[Datum]]))=1,VALUE(WEEKNUM(jaar_zip[[#This Row],[Datum]],21))&gt;51),RIGHT(YEAR(jaar_zip[[#This Row],[Datum]])-1,2),RIGHT(YEAR(jaar_zip[[#This Row],[Datum]]),2))&amp;"-"&amp; TEXT(WEEKNUM(jaar_zip[[#This Row],[Datum]],21),"00")</f>
        <v>24-28</v>
      </c>
      <c r="L4578" s="101">
        <f>MONTH(jaar_zip[[#This Row],[Datum]])</f>
        <v>7</v>
      </c>
      <c r="M4578" s="101">
        <f>IF(ISNUMBER(jaar_zip[[#This Row],[etmaaltemperatuur]]),IF(jaar_zip[[#This Row],[etmaaltemperatuur]]&lt;stookgrens,stookgrens-jaar_zip[[#This Row],[etmaaltemperatuur]],0),"")</f>
        <v>0.89999999999999858</v>
      </c>
      <c r="N4578" s="101">
        <f>IF(ISNUMBER(jaar_zip[[#This Row],[graaddagen]]),IF(OR(MONTH(jaar_zip[[#This Row],[Datum]])=1,MONTH(jaar_zip[[#This Row],[Datum]])=2,MONTH(jaar_zip[[#This Row],[Datum]])=11,MONTH(jaar_zip[[#This Row],[Datum]])=12),1.1,IF(OR(MONTH(jaar_zip[[#This Row],[Datum]])=3,MONTH(jaar_zip[[#This Row],[Datum]])=10),1,0.8))*jaar_zip[[#This Row],[graaddagen]],"")</f>
        <v>0.71999999999999886</v>
      </c>
      <c r="O4578" s="101">
        <f>IF(ISNUMBER(jaar_zip[[#This Row],[etmaaltemperatuur]]),IF(jaar_zip[[#This Row],[etmaaltemperatuur]]&gt;stookgrens,jaar_zip[[#This Row],[etmaaltemperatuur]]-stookgrens,0),"")</f>
        <v>0</v>
      </c>
    </row>
    <row r="4579" spans="1:15" x14ac:dyDescent="0.25">
      <c r="A4579">
        <v>280</v>
      </c>
      <c r="B4579">
        <v>20240712</v>
      </c>
      <c r="C4579">
        <v>3.9</v>
      </c>
      <c r="D4579">
        <v>14.3</v>
      </c>
      <c r="E4579">
        <v>589</v>
      </c>
      <c r="F4579">
        <v>40.5</v>
      </c>
      <c r="G4579">
        <v>1011.9</v>
      </c>
      <c r="H4579">
        <v>90</v>
      </c>
      <c r="I4579" s="101" t="s">
        <v>28</v>
      </c>
      <c r="J4579" s="1">
        <f>DATEVALUE(RIGHT(jaar_zip[[#This Row],[YYYYMMDD]],2)&amp;"-"&amp;MID(jaar_zip[[#This Row],[YYYYMMDD]],5,2)&amp;"-"&amp;LEFT(jaar_zip[[#This Row],[YYYYMMDD]],4))</f>
        <v>45485</v>
      </c>
      <c r="K4579" s="101" t="str">
        <f>IF(AND(VALUE(MONTH(jaar_zip[[#This Row],[Datum]]))=1,VALUE(WEEKNUM(jaar_zip[[#This Row],[Datum]],21))&gt;51),RIGHT(YEAR(jaar_zip[[#This Row],[Datum]])-1,2),RIGHT(YEAR(jaar_zip[[#This Row],[Datum]]),2))&amp;"-"&amp; TEXT(WEEKNUM(jaar_zip[[#This Row],[Datum]],21),"00")</f>
        <v>24-28</v>
      </c>
      <c r="L4579" s="101">
        <f>MONTH(jaar_zip[[#This Row],[Datum]])</f>
        <v>7</v>
      </c>
      <c r="M4579" s="101">
        <f>IF(ISNUMBER(jaar_zip[[#This Row],[etmaaltemperatuur]]),IF(jaar_zip[[#This Row],[etmaaltemperatuur]]&lt;stookgrens,stookgrens-jaar_zip[[#This Row],[etmaaltemperatuur]],0),"")</f>
        <v>3.6999999999999993</v>
      </c>
      <c r="N4579" s="101">
        <f>IF(ISNUMBER(jaar_zip[[#This Row],[graaddagen]]),IF(OR(MONTH(jaar_zip[[#This Row],[Datum]])=1,MONTH(jaar_zip[[#This Row],[Datum]])=2,MONTH(jaar_zip[[#This Row],[Datum]])=11,MONTH(jaar_zip[[#This Row],[Datum]])=12),1.1,IF(OR(MONTH(jaar_zip[[#This Row],[Datum]])=3,MONTH(jaar_zip[[#This Row],[Datum]])=10),1,0.8))*jaar_zip[[#This Row],[graaddagen]],"")</f>
        <v>2.9599999999999995</v>
      </c>
      <c r="O4579" s="101">
        <f>IF(ISNUMBER(jaar_zip[[#This Row],[etmaaltemperatuur]]),IF(jaar_zip[[#This Row],[etmaaltemperatuur]]&gt;stookgrens,jaar_zip[[#This Row],[etmaaltemperatuur]]-stookgrens,0),"")</f>
        <v>0</v>
      </c>
    </row>
    <row r="4580" spans="1:15" x14ac:dyDescent="0.25">
      <c r="A4580">
        <v>280</v>
      </c>
      <c r="B4580">
        <v>20240713</v>
      </c>
      <c r="C4580">
        <v>5.7</v>
      </c>
      <c r="D4580">
        <v>14.9</v>
      </c>
      <c r="E4580">
        <v>1514</v>
      </c>
      <c r="F4580">
        <v>22</v>
      </c>
      <c r="G4580">
        <v>1009.1</v>
      </c>
      <c r="H4580">
        <v>91</v>
      </c>
      <c r="I4580" s="101" t="s">
        <v>28</v>
      </c>
      <c r="J4580" s="1">
        <f>DATEVALUE(RIGHT(jaar_zip[[#This Row],[YYYYMMDD]],2)&amp;"-"&amp;MID(jaar_zip[[#This Row],[YYYYMMDD]],5,2)&amp;"-"&amp;LEFT(jaar_zip[[#This Row],[YYYYMMDD]],4))</f>
        <v>45486</v>
      </c>
      <c r="K4580" s="101" t="str">
        <f>IF(AND(VALUE(MONTH(jaar_zip[[#This Row],[Datum]]))=1,VALUE(WEEKNUM(jaar_zip[[#This Row],[Datum]],21))&gt;51),RIGHT(YEAR(jaar_zip[[#This Row],[Datum]])-1,2),RIGHT(YEAR(jaar_zip[[#This Row],[Datum]]),2))&amp;"-"&amp; TEXT(WEEKNUM(jaar_zip[[#This Row],[Datum]],21),"00")</f>
        <v>24-28</v>
      </c>
      <c r="L4580" s="101">
        <f>MONTH(jaar_zip[[#This Row],[Datum]])</f>
        <v>7</v>
      </c>
      <c r="M4580" s="101">
        <f>IF(ISNUMBER(jaar_zip[[#This Row],[etmaaltemperatuur]]),IF(jaar_zip[[#This Row],[etmaaltemperatuur]]&lt;stookgrens,stookgrens-jaar_zip[[#This Row],[etmaaltemperatuur]],0),"")</f>
        <v>3.0999999999999996</v>
      </c>
      <c r="N4580" s="101">
        <f>IF(ISNUMBER(jaar_zip[[#This Row],[graaddagen]]),IF(OR(MONTH(jaar_zip[[#This Row],[Datum]])=1,MONTH(jaar_zip[[#This Row],[Datum]])=2,MONTH(jaar_zip[[#This Row],[Datum]])=11,MONTH(jaar_zip[[#This Row],[Datum]])=12),1.1,IF(OR(MONTH(jaar_zip[[#This Row],[Datum]])=3,MONTH(jaar_zip[[#This Row],[Datum]])=10),1,0.8))*jaar_zip[[#This Row],[graaddagen]],"")</f>
        <v>2.48</v>
      </c>
      <c r="O4580" s="101">
        <f>IF(ISNUMBER(jaar_zip[[#This Row],[etmaaltemperatuur]]),IF(jaar_zip[[#This Row],[etmaaltemperatuur]]&gt;stookgrens,jaar_zip[[#This Row],[etmaaltemperatuur]]-stookgrens,0),"")</f>
        <v>0</v>
      </c>
    </row>
    <row r="4581" spans="1:15" x14ac:dyDescent="0.25">
      <c r="A4581">
        <v>280</v>
      </c>
      <c r="B4581">
        <v>20240714</v>
      </c>
      <c r="C4581">
        <v>5.5</v>
      </c>
      <c r="D4581">
        <v>16.100000000000001</v>
      </c>
      <c r="E4581">
        <v>1767</v>
      </c>
      <c r="F4581">
        <v>0.3</v>
      </c>
      <c r="G4581">
        <v>1010.9</v>
      </c>
      <c r="H4581">
        <v>77</v>
      </c>
      <c r="I4581" s="101" t="s">
        <v>28</v>
      </c>
      <c r="J4581" s="1">
        <f>DATEVALUE(RIGHT(jaar_zip[[#This Row],[YYYYMMDD]],2)&amp;"-"&amp;MID(jaar_zip[[#This Row],[YYYYMMDD]],5,2)&amp;"-"&amp;LEFT(jaar_zip[[#This Row],[YYYYMMDD]],4))</f>
        <v>45487</v>
      </c>
      <c r="K4581" s="101" t="str">
        <f>IF(AND(VALUE(MONTH(jaar_zip[[#This Row],[Datum]]))=1,VALUE(WEEKNUM(jaar_zip[[#This Row],[Datum]],21))&gt;51),RIGHT(YEAR(jaar_zip[[#This Row],[Datum]])-1,2),RIGHT(YEAR(jaar_zip[[#This Row],[Datum]]),2))&amp;"-"&amp; TEXT(WEEKNUM(jaar_zip[[#This Row],[Datum]],21),"00")</f>
        <v>24-28</v>
      </c>
      <c r="L4581" s="101">
        <f>MONTH(jaar_zip[[#This Row],[Datum]])</f>
        <v>7</v>
      </c>
      <c r="M4581" s="101">
        <f>IF(ISNUMBER(jaar_zip[[#This Row],[etmaaltemperatuur]]),IF(jaar_zip[[#This Row],[etmaaltemperatuur]]&lt;stookgrens,stookgrens-jaar_zip[[#This Row],[etmaaltemperatuur]],0),"")</f>
        <v>1.8999999999999986</v>
      </c>
      <c r="N4581" s="101">
        <f>IF(ISNUMBER(jaar_zip[[#This Row],[graaddagen]]),IF(OR(MONTH(jaar_zip[[#This Row],[Datum]])=1,MONTH(jaar_zip[[#This Row],[Datum]])=2,MONTH(jaar_zip[[#This Row],[Datum]])=11,MONTH(jaar_zip[[#This Row],[Datum]])=12),1.1,IF(OR(MONTH(jaar_zip[[#This Row],[Datum]])=3,MONTH(jaar_zip[[#This Row],[Datum]])=10),1,0.8))*jaar_zip[[#This Row],[graaddagen]],"")</f>
        <v>1.5199999999999989</v>
      </c>
      <c r="O4581" s="101">
        <f>IF(ISNUMBER(jaar_zip[[#This Row],[etmaaltemperatuur]]),IF(jaar_zip[[#This Row],[etmaaltemperatuur]]&gt;stookgrens,jaar_zip[[#This Row],[etmaaltemperatuur]]-stookgrens,0),"")</f>
        <v>0</v>
      </c>
    </row>
    <row r="4582" spans="1:15" x14ac:dyDescent="0.25">
      <c r="A4582">
        <v>280</v>
      </c>
      <c r="B4582">
        <v>20240715</v>
      </c>
      <c r="C4582">
        <v>3.2</v>
      </c>
      <c r="D4582">
        <v>18.100000000000001</v>
      </c>
      <c r="E4582">
        <v>2490</v>
      </c>
      <c r="F4582">
        <v>3.8</v>
      </c>
      <c r="G4582">
        <v>1011</v>
      </c>
      <c r="H4582">
        <v>76</v>
      </c>
      <c r="I4582" s="101" t="s">
        <v>28</v>
      </c>
      <c r="J4582" s="1">
        <f>DATEVALUE(RIGHT(jaar_zip[[#This Row],[YYYYMMDD]],2)&amp;"-"&amp;MID(jaar_zip[[#This Row],[YYYYMMDD]],5,2)&amp;"-"&amp;LEFT(jaar_zip[[#This Row],[YYYYMMDD]],4))</f>
        <v>45488</v>
      </c>
      <c r="K4582" s="101" t="str">
        <f>IF(AND(VALUE(MONTH(jaar_zip[[#This Row],[Datum]]))=1,VALUE(WEEKNUM(jaar_zip[[#This Row],[Datum]],21))&gt;51),RIGHT(YEAR(jaar_zip[[#This Row],[Datum]])-1,2),RIGHT(YEAR(jaar_zip[[#This Row],[Datum]]),2))&amp;"-"&amp; TEXT(WEEKNUM(jaar_zip[[#This Row],[Datum]],21),"00")</f>
        <v>24-29</v>
      </c>
      <c r="L4582" s="101">
        <f>MONTH(jaar_zip[[#This Row],[Datum]])</f>
        <v>7</v>
      </c>
      <c r="M4582" s="101">
        <f>IF(ISNUMBER(jaar_zip[[#This Row],[etmaaltemperatuur]]),IF(jaar_zip[[#This Row],[etmaaltemperatuur]]&lt;stookgrens,stookgrens-jaar_zip[[#This Row],[etmaaltemperatuur]],0),"")</f>
        <v>0</v>
      </c>
      <c r="N4582" s="101">
        <f>IF(ISNUMBER(jaar_zip[[#This Row],[graaddagen]]),IF(OR(MONTH(jaar_zip[[#This Row],[Datum]])=1,MONTH(jaar_zip[[#This Row],[Datum]])=2,MONTH(jaar_zip[[#This Row],[Datum]])=11,MONTH(jaar_zip[[#This Row],[Datum]])=12),1.1,IF(OR(MONTH(jaar_zip[[#This Row],[Datum]])=3,MONTH(jaar_zip[[#This Row],[Datum]])=10),1,0.8))*jaar_zip[[#This Row],[graaddagen]],"")</f>
        <v>0</v>
      </c>
      <c r="O4582" s="101">
        <f>IF(ISNUMBER(jaar_zip[[#This Row],[etmaaltemperatuur]]),IF(jaar_zip[[#This Row],[etmaaltemperatuur]]&gt;stookgrens,jaar_zip[[#This Row],[etmaaltemperatuur]]-stookgrens,0),"")</f>
        <v>0.10000000000000142</v>
      </c>
    </row>
    <row r="4583" spans="1:15" x14ac:dyDescent="0.25">
      <c r="A4583">
        <v>280</v>
      </c>
      <c r="B4583">
        <v>20240716</v>
      </c>
      <c r="C4583">
        <v>5</v>
      </c>
      <c r="D4583">
        <v>18</v>
      </c>
      <c r="E4583">
        <v>1596</v>
      </c>
      <c r="F4583">
        <v>6.4</v>
      </c>
      <c r="G4583">
        <v>1008.9</v>
      </c>
      <c r="H4583">
        <v>83</v>
      </c>
      <c r="I4583" s="101" t="s">
        <v>28</v>
      </c>
      <c r="J4583" s="1">
        <f>DATEVALUE(RIGHT(jaar_zip[[#This Row],[YYYYMMDD]],2)&amp;"-"&amp;MID(jaar_zip[[#This Row],[YYYYMMDD]],5,2)&amp;"-"&amp;LEFT(jaar_zip[[#This Row],[YYYYMMDD]],4))</f>
        <v>45489</v>
      </c>
      <c r="K4583" s="101" t="str">
        <f>IF(AND(VALUE(MONTH(jaar_zip[[#This Row],[Datum]]))=1,VALUE(WEEKNUM(jaar_zip[[#This Row],[Datum]],21))&gt;51),RIGHT(YEAR(jaar_zip[[#This Row],[Datum]])-1,2),RIGHT(YEAR(jaar_zip[[#This Row],[Datum]]),2))&amp;"-"&amp; TEXT(WEEKNUM(jaar_zip[[#This Row],[Datum]],21),"00")</f>
        <v>24-29</v>
      </c>
      <c r="L4583" s="101">
        <f>MONTH(jaar_zip[[#This Row],[Datum]])</f>
        <v>7</v>
      </c>
      <c r="M4583" s="101">
        <f>IF(ISNUMBER(jaar_zip[[#This Row],[etmaaltemperatuur]]),IF(jaar_zip[[#This Row],[etmaaltemperatuur]]&lt;stookgrens,stookgrens-jaar_zip[[#This Row],[etmaaltemperatuur]],0),"")</f>
        <v>0</v>
      </c>
      <c r="N4583" s="101">
        <f>IF(ISNUMBER(jaar_zip[[#This Row],[graaddagen]]),IF(OR(MONTH(jaar_zip[[#This Row],[Datum]])=1,MONTH(jaar_zip[[#This Row],[Datum]])=2,MONTH(jaar_zip[[#This Row],[Datum]])=11,MONTH(jaar_zip[[#This Row],[Datum]])=12),1.1,IF(OR(MONTH(jaar_zip[[#This Row],[Datum]])=3,MONTH(jaar_zip[[#This Row],[Datum]])=10),1,0.8))*jaar_zip[[#This Row],[graaddagen]],"")</f>
        <v>0</v>
      </c>
      <c r="O4583" s="101">
        <f>IF(ISNUMBER(jaar_zip[[#This Row],[etmaaltemperatuur]]),IF(jaar_zip[[#This Row],[etmaaltemperatuur]]&gt;stookgrens,jaar_zip[[#This Row],[etmaaltemperatuur]]-stookgrens,0),"")</f>
        <v>0</v>
      </c>
    </row>
    <row r="4584" spans="1:15" x14ac:dyDescent="0.25">
      <c r="A4584">
        <v>280</v>
      </c>
      <c r="B4584">
        <v>20240717</v>
      </c>
      <c r="C4584">
        <v>3.6</v>
      </c>
      <c r="D4584">
        <v>17.3</v>
      </c>
      <c r="E4584">
        <v>1746</v>
      </c>
      <c r="F4584">
        <v>0.2</v>
      </c>
      <c r="G4584">
        <v>1019.2</v>
      </c>
      <c r="H4584">
        <v>83</v>
      </c>
      <c r="I4584" s="101" t="s">
        <v>28</v>
      </c>
      <c r="J4584" s="1">
        <f>DATEVALUE(RIGHT(jaar_zip[[#This Row],[YYYYMMDD]],2)&amp;"-"&amp;MID(jaar_zip[[#This Row],[YYYYMMDD]],5,2)&amp;"-"&amp;LEFT(jaar_zip[[#This Row],[YYYYMMDD]],4))</f>
        <v>45490</v>
      </c>
      <c r="K4584" s="101" t="str">
        <f>IF(AND(VALUE(MONTH(jaar_zip[[#This Row],[Datum]]))=1,VALUE(WEEKNUM(jaar_zip[[#This Row],[Datum]],21))&gt;51),RIGHT(YEAR(jaar_zip[[#This Row],[Datum]])-1,2),RIGHT(YEAR(jaar_zip[[#This Row],[Datum]]),2))&amp;"-"&amp; TEXT(WEEKNUM(jaar_zip[[#This Row],[Datum]],21),"00")</f>
        <v>24-29</v>
      </c>
      <c r="L4584" s="101">
        <f>MONTH(jaar_zip[[#This Row],[Datum]])</f>
        <v>7</v>
      </c>
      <c r="M4584" s="101">
        <f>IF(ISNUMBER(jaar_zip[[#This Row],[etmaaltemperatuur]]),IF(jaar_zip[[#This Row],[etmaaltemperatuur]]&lt;stookgrens,stookgrens-jaar_zip[[#This Row],[etmaaltemperatuur]],0),"")</f>
        <v>0.69999999999999929</v>
      </c>
      <c r="N4584" s="101">
        <f>IF(ISNUMBER(jaar_zip[[#This Row],[graaddagen]]),IF(OR(MONTH(jaar_zip[[#This Row],[Datum]])=1,MONTH(jaar_zip[[#This Row],[Datum]])=2,MONTH(jaar_zip[[#This Row],[Datum]])=11,MONTH(jaar_zip[[#This Row],[Datum]])=12),1.1,IF(OR(MONTH(jaar_zip[[#This Row],[Datum]])=3,MONTH(jaar_zip[[#This Row],[Datum]])=10),1,0.8))*jaar_zip[[#This Row],[graaddagen]],"")</f>
        <v>0.5599999999999995</v>
      </c>
      <c r="O4584" s="101">
        <f>IF(ISNUMBER(jaar_zip[[#This Row],[etmaaltemperatuur]]),IF(jaar_zip[[#This Row],[etmaaltemperatuur]]&gt;stookgrens,jaar_zip[[#This Row],[etmaaltemperatuur]]-stookgrens,0),"")</f>
        <v>0</v>
      </c>
    </row>
    <row r="4585" spans="1:15" x14ac:dyDescent="0.25">
      <c r="A4585">
        <v>280</v>
      </c>
      <c r="B4585">
        <v>20240718</v>
      </c>
      <c r="C4585">
        <v>1.8</v>
      </c>
      <c r="D4585">
        <v>19.2</v>
      </c>
      <c r="E4585">
        <v>2453</v>
      </c>
      <c r="F4585">
        <v>0</v>
      </c>
      <c r="G4585">
        <v>1022.8</v>
      </c>
      <c r="H4585">
        <v>79</v>
      </c>
      <c r="I4585" s="101" t="s">
        <v>28</v>
      </c>
      <c r="J4585" s="1">
        <f>DATEVALUE(RIGHT(jaar_zip[[#This Row],[YYYYMMDD]],2)&amp;"-"&amp;MID(jaar_zip[[#This Row],[YYYYMMDD]],5,2)&amp;"-"&amp;LEFT(jaar_zip[[#This Row],[YYYYMMDD]],4))</f>
        <v>45491</v>
      </c>
      <c r="K4585" s="101" t="str">
        <f>IF(AND(VALUE(MONTH(jaar_zip[[#This Row],[Datum]]))=1,VALUE(WEEKNUM(jaar_zip[[#This Row],[Datum]],21))&gt;51),RIGHT(YEAR(jaar_zip[[#This Row],[Datum]])-1,2),RIGHT(YEAR(jaar_zip[[#This Row],[Datum]]),2))&amp;"-"&amp; TEXT(WEEKNUM(jaar_zip[[#This Row],[Datum]],21),"00")</f>
        <v>24-29</v>
      </c>
      <c r="L4585" s="101">
        <f>MONTH(jaar_zip[[#This Row],[Datum]])</f>
        <v>7</v>
      </c>
      <c r="M4585" s="101">
        <f>IF(ISNUMBER(jaar_zip[[#This Row],[etmaaltemperatuur]]),IF(jaar_zip[[#This Row],[etmaaltemperatuur]]&lt;stookgrens,stookgrens-jaar_zip[[#This Row],[etmaaltemperatuur]],0),"")</f>
        <v>0</v>
      </c>
      <c r="N4585" s="101">
        <f>IF(ISNUMBER(jaar_zip[[#This Row],[graaddagen]]),IF(OR(MONTH(jaar_zip[[#This Row],[Datum]])=1,MONTH(jaar_zip[[#This Row],[Datum]])=2,MONTH(jaar_zip[[#This Row],[Datum]])=11,MONTH(jaar_zip[[#This Row],[Datum]])=12),1.1,IF(OR(MONTH(jaar_zip[[#This Row],[Datum]])=3,MONTH(jaar_zip[[#This Row],[Datum]])=10),1,0.8))*jaar_zip[[#This Row],[graaddagen]],"")</f>
        <v>0</v>
      </c>
      <c r="O4585" s="101">
        <f>IF(ISNUMBER(jaar_zip[[#This Row],[etmaaltemperatuur]]),IF(jaar_zip[[#This Row],[etmaaltemperatuur]]&gt;stookgrens,jaar_zip[[#This Row],[etmaaltemperatuur]]-stookgrens,0),"")</f>
        <v>1.1999999999999993</v>
      </c>
    </row>
    <row r="4586" spans="1:15" x14ac:dyDescent="0.25">
      <c r="A4586">
        <v>280</v>
      </c>
      <c r="B4586">
        <v>20240719</v>
      </c>
      <c r="C4586">
        <v>2.5</v>
      </c>
      <c r="D4586">
        <v>21.7</v>
      </c>
      <c r="E4586">
        <v>2494</v>
      </c>
      <c r="F4586">
        <v>0</v>
      </c>
      <c r="G4586">
        <v>1019</v>
      </c>
      <c r="H4586">
        <v>72</v>
      </c>
      <c r="I4586" s="101" t="s">
        <v>28</v>
      </c>
      <c r="J4586" s="1">
        <f>DATEVALUE(RIGHT(jaar_zip[[#This Row],[YYYYMMDD]],2)&amp;"-"&amp;MID(jaar_zip[[#This Row],[YYYYMMDD]],5,2)&amp;"-"&amp;LEFT(jaar_zip[[#This Row],[YYYYMMDD]],4))</f>
        <v>45492</v>
      </c>
      <c r="K4586" s="101" t="str">
        <f>IF(AND(VALUE(MONTH(jaar_zip[[#This Row],[Datum]]))=1,VALUE(WEEKNUM(jaar_zip[[#This Row],[Datum]],21))&gt;51),RIGHT(YEAR(jaar_zip[[#This Row],[Datum]])-1,2),RIGHT(YEAR(jaar_zip[[#This Row],[Datum]]),2))&amp;"-"&amp; TEXT(WEEKNUM(jaar_zip[[#This Row],[Datum]],21),"00")</f>
        <v>24-29</v>
      </c>
      <c r="L4586" s="101">
        <f>MONTH(jaar_zip[[#This Row],[Datum]])</f>
        <v>7</v>
      </c>
      <c r="M4586" s="101">
        <f>IF(ISNUMBER(jaar_zip[[#This Row],[etmaaltemperatuur]]),IF(jaar_zip[[#This Row],[etmaaltemperatuur]]&lt;stookgrens,stookgrens-jaar_zip[[#This Row],[etmaaltemperatuur]],0),"")</f>
        <v>0</v>
      </c>
      <c r="N4586" s="101">
        <f>IF(ISNUMBER(jaar_zip[[#This Row],[graaddagen]]),IF(OR(MONTH(jaar_zip[[#This Row],[Datum]])=1,MONTH(jaar_zip[[#This Row],[Datum]])=2,MONTH(jaar_zip[[#This Row],[Datum]])=11,MONTH(jaar_zip[[#This Row],[Datum]])=12),1.1,IF(OR(MONTH(jaar_zip[[#This Row],[Datum]])=3,MONTH(jaar_zip[[#This Row],[Datum]])=10),1,0.8))*jaar_zip[[#This Row],[graaddagen]],"")</f>
        <v>0</v>
      </c>
      <c r="O4586" s="101">
        <f>IF(ISNUMBER(jaar_zip[[#This Row],[etmaaltemperatuur]]),IF(jaar_zip[[#This Row],[etmaaltemperatuur]]&gt;stookgrens,jaar_zip[[#This Row],[etmaaltemperatuur]]-stookgrens,0),"")</f>
        <v>3.6999999999999993</v>
      </c>
    </row>
    <row r="4587" spans="1:15" x14ac:dyDescent="0.25">
      <c r="A4587">
        <v>280</v>
      </c>
      <c r="B4587">
        <v>20240720</v>
      </c>
      <c r="C4587">
        <v>2.2999999999999998</v>
      </c>
      <c r="D4587">
        <v>23.4</v>
      </c>
      <c r="E4587">
        <v>2696</v>
      </c>
      <c r="F4587">
        <v>0</v>
      </c>
      <c r="G4587">
        <v>1009.6</v>
      </c>
      <c r="H4587">
        <v>70</v>
      </c>
      <c r="I4587" s="101" t="s">
        <v>28</v>
      </c>
      <c r="J4587" s="1">
        <f>DATEVALUE(RIGHT(jaar_zip[[#This Row],[YYYYMMDD]],2)&amp;"-"&amp;MID(jaar_zip[[#This Row],[YYYYMMDD]],5,2)&amp;"-"&amp;LEFT(jaar_zip[[#This Row],[YYYYMMDD]],4))</f>
        <v>45493</v>
      </c>
      <c r="K4587" s="101" t="str">
        <f>IF(AND(VALUE(MONTH(jaar_zip[[#This Row],[Datum]]))=1,VALUE(WEEKNUM(jaar_zip[[#This Row],[Datum]],21))&gt;51),RIGHT(YEAR(jaar_zip[[#This Row],[Datum]])-1,2),RIGHT(YEAR(jaar_zip[[#This Row],[Datum]]),2))&amp;"-"&amp; TEXT(WEEKNUM(jaar_zip[[#This Row],[Datum]],21),"00")</f>
        <v>24-29</v>
      </c>
      <c r="L4587" s="101">
        <f>MONTH(jaar_zip[[#This Row],[Datum]])</f>
        <v>7</v>
      </c>
      <c r="M4587" s="101">
        <f>IF(ISNUMBER(jaar_zip[[#This Row],[etmaaltemperatuur]]),IF(jaar_zip[[#This Row],[etmaaltemperatuur]]&lt;stookgrens,stookgrens-jaar_zip[[#This Row],[etmaaltemperatuur]],0),"")</f>
        <v>0</v>
      </c>
      <c r="N4587" s="101">
        <f>IF(ISNUMBER(jaar_zip[[#This Row],[graaddagen]]),IF(OR(MONTH(jaar_zip[[#This Row],[Datum]])=1,MONTH(jaar_zip[[#This Row],[Datum]])=2,MONTH(jaar_zip[[#This Row],[Datum]])=11,MONTH(jaar_zip[[#This Row],[Datum]])=12),1.1,IF(OR(MONTH(jaar_zip[[#This Row],[Datum]])=3,MONTH(jaar_zip[[#This Row],[Datum]])=10),1,0.8))*jaar_zip[[#This Row],[graaddagen]],"")</f>
        <v>0</v>
      </c>
      <c r="O4587" s="101">
        <f>IF(ISNUMBER(jaar_zip[[#This Row],[etmaaltemperatuur]]),IF(jaar_zip[[#This Row],[etmaaltemperatuur]]&gt;stookgrens,jaar_zip[[#This Row],[etmaaltemperatuur]]-stookgrens,0),"")</f>
        <v>5.3999999999999986</v>
      </c>
    </row>
    <row r="4588" spans="1:15" x14ac:dyDescent="0.25">
      <c r="A4588">
        <v>280</v>
      </c>
      <c r="B4588">
        <v>20240721</v>
      </c>
      <c r="C4588">
        <v>2.5</v>
      </c>
      <c r="D4588">
        <v>20.9</v>
      </c>
      <c r="E4588">
        <v>1306</v>
      </c>
      <c r="F4588">
        <v>2.2999999999999998</v>
      </c>
      <c r="G4588">
        <v>1008.1</v>
      </c>
      <c r="H4588">
        <v>85</v>
      </c>
      <c r="I4588" s="101" t="s">
        <v>28</v>
      </c>
      <c r="J4588" s="1">
        <f>DATEVALUE(RIGHT(jaar_zip[[#This Row],[YYYYMMDD]],2)&amp;"-"&amp;MID(jaar_zip[[#This Row],[YYYYMMDD]],5,2)&amp;"-"&amp;LEFT(jaar_zip[[#This Row],[YYYYMMDD]],4))</f>
        <v>45494</v>
      </c>
      <c r="K4588" s="101" t="str">
        <f>IF(AND(VALUE(MONTH(jaar_zip[[#This Row],[Datum]]))=1,VALUE(WEEKNUM(jaar_zip[[#This Row],[Datum]],21))&gt;51),RIGHT(YEAR(jaar_zip[[#This Row],[Datum]])-1,2),RIGHT(YEAR(jaar_zip[[#This Row],[Datum]]),2))&amp;"-"&amp; TEXT(WEEKNUM(jaar_zip[[#This Row],[Datum]],21),"00")</f>
        <v>24-29</v>
      </c>
      <c r="L4588" s="101">
        <f>MONTH(jaar_zip[[#This Row],[Datum]])</f>
        <v>7</v>
      </c>
      <c r="M4588" s="101">
        <f>IF(ISNUMBER(jaar_zip[[#This Row],[etmaaltemperatuur]]),IF(jaar_zip[[#This Row],[etmaaltemperatuur]]&lt;stookgrens,stookgrens-jaar_zip[[#This Row],[etmaaltemperatuur]],0),"")</f>
        <v>0</v>
      </c>
      <c r="N4588" s="101">
        <f>IF(ISNUMBER(jaar_zip[[#This Row],[graaddagen]]),IF(OR(MONTH(jaar_zip[[#This Row],[Datum]])=1,MONTH(jaar_zip[[#This Row],[Datum]])=2,MONTH(jaar_zip[[#This Row],[Datum]])=11,MONTH(jaar_zip[[#This Row],[Datum]])=12),1.1,IF(OR(MONTH(jaar_zip[[#This Row],[Datum]])=3,MONTH(jaar_zip[[#This Row],[Datum]])=10),1,0.8))*jaar_zip[[#This Row],[graaddagen]],"")</f>
        <v>0</v>
      </c>
      <c r="O4588" s="101">
        <f>IF(ISNUMBER(jaar_zip[[#This Row],[etmaaltemperatuur]]),IF(jaar_zip[[#This Row],[etmaaltemperatuur]]&gt;stookgrens,jaar_zip[[#This Row],[etmaaltemperatuur]]-stookgrens,0),"")</f>
        <v>2.8999999999999986</v>
      </c>
    </row>
    <row r="4589" spans="1:15" x14ac:dyDescent="0.25">
      <c r="A4589">
        <v>280</v>
      </c>
      <c r="B4589">
        <v>20240722</v>
      </c>
      <c r="C4589">
        <v>3.4</v>
      </c>
      <c r="D4589">
        <v>19.2</v>
      </c>
      <c r="E4589">
        <v>2363</v>
      </c>
      <c r="F4589">
        <v>-0.1</v>
      </c>
      <c r="G4589">
        <v>1015.3</v>
      </c>
      <c r="H4589">
        <v>73</v>
      </c>
      <c r="I4589" s="101" t="s">
        <v>28</v>
      </c>
      <c r="J4589" s="1">
        <f>DATEVALUE(RIGHT(jaar_zip[[#This Row],[YYYYMMDD]],2)&amp;"-"&amp;MID(jaar_zip[[#This Row],[YYYYMMDD]],5,2)&amp;"-"&amp;LEFT(jaar_zip[[#This Row],[YYYYMMDD]],4))</f>
        <v>45495</v>
      </c>
      <c r="K4589" s="101" t="str">
        <f>IF(AND(VALUE(MONTH(jaar_zip[[#This Row],[Datum]]))=1,VALUE(WEEKNUM(jaar_zip[[#This Row],[Datum]],21))&gt;51),RIGHT(YEAR(jaar_zip[[#This Row],[Datum]])-1,2),RIGHT(YEAR(jaar_zip[[#This Row],[Datum]]),2))&amp;"-"&amp; TEXT(WEEKNUM(jaar_zip[[#This Row],[Datum]],21),"00")</f>
        <v>24-30</v>
      </c>
      <c r="L4589" s="101">
        <f>MONTH(jaar_zip[[#This Row],[Datum]])</f>
        <v>7</v>
      </c>
      <c r="M4589" s="101">
        <f>IF(ISNUMBER(jaar_zip[[#This Row],[etmaaltemperatuur]]),IF(jaar_zip[[#This Row],[etmaaltemperatuur]]&lt;stookgrens,stookgrens-jaar_zip[[#This Row],[etmaaltemperatuur]],0),"")</f>
        <v>0</v>
      </c>
      <c r="N4589" s="101">
        <f>IF(ISNUMBER(jaar_zip[[#This Row],[graaddagen]]),IF(OR(MONTH(jaar_zip[[#This Row],[Datum]])=1,MONTH(jaar_zip[[#This Row],[Datum]])=2,MONTH(jaar_zip[[#This Row],[Datum]])=11,MONTH(jaar_zip[[#This Row],[Datum]])=12),1.1,IF(OR(MONTH(jaar_zip[[#This Row],[Datum]])=3,MONTH(jaar_zip[[#This Row],[Datum]])=10),1,0.8))*jaar_zip[[#This Row],[graaddagen]],"")</f>
        <v>0</v>
      </c>
      <c r="O4589" s="101">
        <f>IF(ISNUMBER(jaar_zip[[#This Row],[etmaaltemperatuur]]),IF(jaar_zip[[#This Row],[etmaaltemperatuur]]&gt;stookgrens,jaar_zip[[#This Row],[etmaaltemperatuur]]-stookgrens,0),"")</f>
        <v>1.1999999999999993</v>
      </c>
    </row>
    <row r="4590" spans="1:15" x14ac:dyDescent="0.25">
      <c r="A4590">
        <v>280</v>
      </c>
      <c r="B4590">
        <v>20240723</v>
      </c>
      <c r="C4590">
        <v>4</v>
      </c>
      <c r="D4590">
        <v>18.899999999999999</v>
      </c>
      <c r="E4590">
        <v>1735</v>
      </c>
      <c r="F4590">
        <v>1.3</v>
      </c>
      <c r="G4590">
        <v>1015.3</v>
      </c>
      <c r="H4590">
        <v>83</v>
      </c>
      <c r="I4590" s="101" t="s">
        <v>28</v>
      </c>
      <c r="J4590" s="1">
        <f>DATEVALUE(RIGHT(jaar_zip[[#This Row],[YYYYMMDD]],2)&amp;"-"&amp;MID(jaar_zip[[#This Row],[YYYYMMDD]],5,2)&amp;"-"&amp;LEFT(jaar_zip[[#This Row],[YYYYMMDD]],4))</f>
        <v>45496</v>
      </c>
      <c r="K4590" s="101" t="str">
        <f>IF(AND(VALUE(MONTH(jaar_zip[[#This Row],[Datum]]))=1,VALUE(WEEKNUM(jaar_zip[[#This Row],[Datum]],21))&gt;51),RIGHT(YEAR(jaar_zip[[#This Row],[Datum]])-1,2),RIGHT(YEAR(jaar_zip[[#This Row],[Datum]]),2))&amp;"-"&amp; TEXT(WEEKNUM(jaar_zip[[#This Row],[Datum]],21),"00")</f>
        <v>24-30</v>
      </c>
      <c r="L4590" s="101">
        <f>MONTH(jaar_zip[[#This Row],[Datum]])</f>
        <v>7</v>
      </c>
      <c r="M4590" s="101">
        <f>IF(ISNUMBER(jaar_zip[[#This Row],[etmaaltemperatuur]]),IF(jaar_zip[[#This Row],[etmaaltemperatuur]]&lt;stookgrens,stookgrens-jaar_zip[[#This Row],[etmaaltemperatuur]],0),"")</f>
        <v>0</v>
      </c>
      <c r="N4590" s="101">
        <f>IF(ISNUMBER(jaar_zip[[#This Row],[graaddagen]]),IF(OR(MONTH(jaar_zip[[#This Row],[Datum]])=1,MONTH(jaar_zip[[#This Row],[Datum]])=2,MONTH(jaar_zip[[#This Row],[Datum]])=11,MONTH(jaar_zip[[#This Row],[Datum]])=12),1.1,IF(OR(MONTH(jaar_zip[[#This Row],[Datum]])=3,MONTH(jaar_zip[[#This Row],[Datum]])=10),1,0.8))*jaar_zip[[#This Row],[graaddagen]],"")</f>
        <v>0</v>
      </c>
      <c r="O4590" s="101">
        <f>IF(ISNUMBER(jaar_zip[[#This Row],[etmaaltemperatuur]]),IF(jaar_zip[[#This Row],[etmaaltemperatuur]]&gt;stookgrens,jaar_zip[[#This Row],[etmaaltemperatuur]]-stookgrens,0),"")</f>
        <v>0.89999999999999858</v>
      </c>
    </row>
    <row r="4591" spans="1:15" x14ac:dyDescent="0.25">
      <c r="A4591">
        <v>280</v>
      </c>
      <c r="B4591">
        <v>20240724</v>
      </c>
      <c r="C4591">
        <v>2.9</v>
      </c>
      <c r="D4591">
        <v>15.9</v>
      </c>
      <c r="E4591">
        <v>2047</v>
      </c>
      <c r="F4591">
        <v>0.1</v>
      </c>
      <c r="G4591">
        <v>1019.7</v>
      </c>
      <c r="H4591">
        <v>76</v>
      </c>
      <c r="I4591" s="101" t="s">
        <v>28</v>
      </c>
      <c r="J4591" s="1">
        <f>DATEVALUE(RIGHT(jaar_zip[[#This Row],[YYYYMMDD]],2)&amp;"-"&amp;MID(jaar_zip[[#This Row],[YYYYMMDD]],5,2)&amp;"-"&amp;LEFT(jaar_zip[[#This Row],[YYYYMMDD]],4))</f>
        <v>45497</v>
      </c>
      <c r="K4591" s="101" t="str">
        <f>IF(AND(VALUE(MONTH(jaar_zip[[#This Row],[Datum]]))=1,VALUE(WEEKNUM(jaar_zip[[#This Row],[Datum]],21))&gt;51),RIGHT(YEAR(jaar_zip[[#This Row],[Datum]])-1,2),RIGHT(YEAR(jaar_zip[[#This Row],[Datum]]),2))&amp;"-"&amp; TEXT(WEEKNUM(jaar_zip[[#This Row],[Datum]],21),"00")</f>
        <v>24-30</v>
      </c>
      <c r="L4591" s="101">
        <f>MONTH(jaar_zip[[#This Row],[Datum]])</f>
        <v>7</v>
      </c>
      <c r="M4591" s="101">
        <f>IF(ISNUMBER(jaar_zip[[#This Row],[etmaaltemperatuur]]),IF(jaar_zip[[#This Row],[etmaaltemperatuur]]&lt;stookgrens,stookgrens-jaar_zip[[#This Row],[etmaaltemperatuur]],0),"")</f>
        <v>2.0999999999999996</v>
      </c>
      <c r="N4591" s="101">
        <f>IF(ISNUMBER(jaar_zip[[#This Row],[graaddagen]]),IF(OR(MONTH(jaar_zip[[#This Row],[Datum]])=1,MONTH(jaar_zip[[#This Row],[Datum]])=2,MONTH(jaar_zip[[#This Row],[Datum]])=11,MONTH(jaar_zip[[#This Row],[Datum]])=12),1.1,IF(OR(MONTH(jaar_zip[[#This Row],[Datum]])=3,MONTH(jaar_zip[[#This Row],[Datum]])=10),1,0.8))*jaar_zip[[#This Row],[graaddagen]],"")</f>
        <v>1.6799999999999997</v>
      </c>
      <c r="O4591" s="101">
        <f>IF(ISNUMBER(jaar_zip[[#This Row],[etmaaltemperatuur]]),IF(jaar_zip[[#This Row],[etmaaltemperatuur]]&gt;stookgrens,jaar_zip[[#This Row],[etmaaltemperatuur]]-stookgrens,0),"")</f>
        <v>0</v>
      </c>
    </row>
    <row r="4592" spans="1:15" x14ac:dyDescent="0.25">
      <c r="A4592">
        <v>280</v>
      </c>
      <c r="B4592">
        <v>20240725</v>
      </c>
      <c r="C4592">
        <v>2.9</v>
      </c>
      <c r="D4592">
        <v>17.399999999999999</v>
      </c>
      <c r="E4592">
        <v>1201</v>
      </c>
      <c r="F4592">
        <v>1</v>
      </c>
      <c r="G4592">
        <v>1013</v>
      </c>
      <c r="H4592">
        <v>80</v>
      </c>
      <c r="I4592" s="101" t="s">
        <v>28</v>
      </c>
      <c r="J4592" s="1">
        <f>DATEVALUE(RIGHT(jaar_zip[[#This Row],[YYYYMMDD]],2)&amp;"-"&amp;MID(jaar_zip[[#This Row],[YYYYMMDD]],5,2)&amp;"-"&amp;LEFT(jaar_zip[[#This Row],[YYYYMMDD]],4))</f>
        <v>45498</v>
      </c>
      <c r="K4592" s="101" t="str">
        <f>IF(AND(VALUE(MONTH(jaar_zip[[#This Row],[Datum]]))=1,VALUE(WEEKNUM(jaar_zip[[#This Row],[Datum]],21))&gt;51),RIGHT(YEAR(jaar_zip[[#This Row],[Datum]])-1,2),RIGHT(YEAR(jaar_zip[[#This Row],[Datum]]),2))&amp;"-"&amp; TEXT(WEEKNUM(jaar_zip[[#This Row],[Datum]],21),"00")</f>
        <v>24-30</v>
      </c>
      <c r="L4592" s="101">
        <f>MONTH(jaar_zip[[#This Row],[Datum]])</f>
        <v>7</v>
      </c>
      <c r="M4592" s="101">
        <f>IF(ISNUMBER(jaar_zip[[#This Row],[etmaaltemperatuur]]),IF(jaar_zip[[#This Row],[etmaaltemperatuur]]&lt;stookgrens,stookgrens-jaar_zip[[#This Row],[etmaaltemperatuur]],0),"")</f>
        <v>0.60000000000000142</v>
      </c>
      <c r="N4592" s="101">
        <f>IF(ISNUMBER(jaar_zip[[#This Row],[graaddagen]]),IF(OR(MONTH(jaar_zip[[#This Row],[Datum]])=1,MONTH(jaar_zip[[#This Row],[Datum]])=2,MONTH(jaar_zip[[#This Row],[Datum]])=11,MONTH(jaar_zip[[#This Row],[Datum]])=12),1.1,IF(OR(MONTH(jaar_zip[[#This Row],[Datum]])=3,MONTH(jaar_zip[[#This Row],[Datum]])=10),1,0.8))*jaar_zip[[#This Row],[graaddagen]],"")</f>
        <v>0.48000000000000115</v>
      </c>
      <c r="O4592" s="101">
        <f>IF(ISNUMBER(jaar_zip[[#This Row],[etmaaltemperatuur]]),IF(jaar_zip[[#This Row],[etmaaltemperatuur]]&gt;stookgrens,jaar_zip[[#This Row],[etmaaltemperatuur]]-stookgrens,0),"")</f>
        <v>0</v>
      </c>
    </row>
    <row r="4593" spans="1:15" x14ac:dyDescent="0.25">
      <c r="A4593">
        <v>280</v>
      </c>
      <c r="B4593">
        <v>20240726</v>
      </c>
      <c r="C4593">
        <v>3.2</v>
      </c>
      <c r="D4593">
        <v>18.3</v>
      </c>
      <c r="E4593">
        <v>1538</v>
      </c>
      <c r="F4593">
        <v>0.9</v>
      </c>
      <c r="G4593">
        <v>1010</v>
      </c>
      <c r="H4593">
        <v>83</v>
      </c>
      <c r="I4593" s="101" t="s">
        <v>28</v>
      </c>
      <c r="J4593" s="1">
        <f>DATEVALUE(RIGHT(jaar_zip[[#This Row],[YYYYMMDD]],2)&amp;"-"&amp;MID(jaar_zip[[#This Row],[YYYYMMDD]],5,2)&amp;"-"&amp;LEFT(jaar_zip[[#This Row],[YYYYMMDD]],4))</f>
        <v>45499</v>
      </c>
      <c r="K4593" s="101" t="str">
        <f>IF(AND(VALUE(MONTH(jaar_zip[[#This Row],[Datum]]))=1,VALUE(WEEKNUM(jaar_zip[[#This Row],[Datum]],21))&gt;51),RIGHT(YEAR(jaar_zip[[#This Row],[Datum]])-1,2),RIGHT(YEAR(jaar_zip[[#This Row],[Datum]]),2))&amp;"-"&amp; TEXT(WEEKNUM(jaar_zip[[#This Row],[Datum]],21),"00")</f>
        <v>24-30</v>
      </c>
      <c r="L4593" s="101">
        <f>MONTH(jaar_zip[[#This Row],[Datum]])</f>
        <v>7</v>
      </c>
      <c r="M4593" s="101">
        <f>IF(ISNUMBER(jaar_zip[[#This Row],[etmaaltemperatuur]]),IF(jaar_zip[[#This Row],[etmaaltemperatuur]]&lt;stookgrens,stookgrens-jaar_zip[[#This Row],[etmaaltemperatuur]],0),"")</f>
        <v>0</v>
      </c>
      <c r="N4593" s="101">
        <f>IF(ISNUMBER(jaar_zip[[#This Row],[graaddagen]]),IF(OR(MONTH(jaar_zip[[#This Row],[Datum]])=1,MONTH(jaar_zip[[#This Row],[Datum]])=2,MONTH(jaar_zip[[#This Row],[Datum]])=11,MONTH(jaar_zip[[#This Row],[Datum]])=12),1.1,IF(OR(MONTH(jaar_zip[[#This Row],[Datum]])=3,MONTH(jaar_zip[[#This Row],[Datum]])=10),1,0.8))*jaar_zip[[#This Row],[graaddagen]],"")</f>
        <v>0</v>
      </c>
      <c r="O4593" s="101">
        <f>IF(ISNUMBER(jaar_zip[[#This Row],[etmaaltemperatuur]]),IF(jaar_zip[[#This Row],[etmaaltemperatuur]]&gt;stookgrens,jaar_zip[[#This Row],[etmaaltemperatuur]]-stookgrens,0),"")</f>
        <v>0.30000000000000071</v>
      </c>
    </row>
    <row r="4594" spans="1:15" x14ac:dyDescent="0.25">
      <c r="A4594">
        <v>280</v>
      </c>
      <c r="B4594">
        <v>20240727</v>
      </c>
      <c r="C4594">
        <v>1.5</v>
      </c>
      <c r="D4594">
        <v>17.8</v>
      </c>
      <c r="E4594">
        <v>2224</v>
      </c>
      <c r="F4594">
        <v>-0.1</v>
      </c>
      <c r="G4594">
        <v>1014.3</v>
      </c>
      <c r="H4594">
        <v>75</v>
      </c>
      <c r="I4594" s="101" t="s">
        <v>28</v>
      </c>
      <c r="J4594" s="1">
        <f>DATEVALUE(RIGHT(jaar_zip[[#This Row],[YYYYMMDD]],2)&amp;"-"&amp;MID(jaar_zip[[#This Row],[YYYYMMDD]],5,2)&amp;"-"&amp;LEFT(jaar_zip[[#This Row],[YYYYMMDD]],4))</f>
        <v>45500</v>
      </c>
      <c r="K4594" s="101" t="str">
        <f>IF(AND(VALUE(MONTH(jaar_zip[[#This Row],[Datum]]))=1,VALUE(WEEKNUM(jaar_zip[[#This Row],[Datum]],21))&gt;51),RIGHT(YEAR(jaar_zip[[#This Row],[Datum]])-1,2),RIGHT(YEAR(jaar_zip[[#This Row],[Datum]]),2))&amp;"-"&amp; TEXT(WEEKNUM(jaar_zip[[#This Row],[Datum]],21),"00")</f>
        <v>24-30</v>
      </c>
      <c r="L4594" s="101">
        <f>MONTH(jaar_zip[[#This Row],[Datum]])</f>
        <v>7</v>
      </c>
      <c r="M4594" s="101">
        <f>IF(ISNUMBER(jaar_zip[[#This Row],[etmaaltemperatuur]]),IF(jaar_zip[[#This Row],[etmaaltemperatuur]]&lt;stookgrens,stookgrens-jaar_zip[[#This Row],[etmaaltemperatuur]],0),"")</f>
        <v>0.19999999999999929</v>
      </c>
      <c r="N4594" s="101">
        <f>IF(ISNUMBER(jaar_zip[[#This Row],[graaddagen]]),IF(OR(MONTH(jaar_zip[[#This Row],[Datum]])=1,MONTH(jaar_zip[[#This Row],[Datum]])=2,MONTH(jaar_zip[[#This Row],[Datum]])=11,MONTH(jaar_zip[[#This Row],[Datum]])=12),1.1,IF(OR(MONTH(jaar_zip[[#This Row],[Datum]])=3,MONTH(jaar_zip[[#This Row],[Datum]])=10),1,0.8))*jaar_zip[[#This Row],[graaddagen]],"")</f>
        <v>0.15999999999999945</v>
      </c>
      <c r="O4594" s="101">
        <f>IF(ISNUMBER(jaar_zip[[#This Row],[etmaaltemperatuur]]),IF(jaar_zip[[#This Row],[etmaaltemperatuur]]&gt;stookgrens,jaar_zip[[#This Row],[etmaaltemperatuur]]-stookgrens,0),"")</f>
        <v>0</v>
      </c>
    </row>
    <row r="4595" spans="1:15" x14ac:dyDescent="0.25">
      <c r="A4595">
        <v>280</v>
      </c>
      <c r="B4595">
        <v>20240728</v>
      </c>
      <c r="C4595">
        <v>2.6</v>
      </c>
      <c r="D4595">
        <v>17.100000000000001</v>
      </c>
      <c r="E4595">
        <v>2493</v>
      </c>
      <c r="F4595">
        <v>0</v>
      </c>
      <c r="G4595">
        <v>1024.3</v>
      </c>
      <c r="H4595">
        <v>77</v>
      </c>
      <c r="I4595" s="101" t="s">
        <v>28</v>
      </c>
      <c r="J4595" s="1">
        <f>DATEVALUE(RIGHT(jaar_zip[[#This Row],[YYYYMMDD]],2)&amp;"-"&amp;MID(jaar_zip[[#This Row],[YYYYMMDD]],5,2)&amp;"-"&amp;LEFT(jaar_zip[[#This Row],[YYYYMMDD]],4))</f>
        <v>45501</v>
      </c>
      <c r="K4595" s="101" t="str">
        <f>IF(AND(VALUE(MONTH(jaar_zip[[#This Row],[Datum]]))=1,VALUE(WEEKNUM(jaar_zip[[#This Row],[Datum]],21))&gt;51),RIGHT(YEAR(jaar_zip[[#This Row],[Datum]])-1,2),RIGHT(YEAR(jaar_zip[[#This Row],[Datum]]),2))&amp;"-"&amp; TEXT(WEEKNUM(jaar_zip[[#This Row],[Datum]],21),"00")</f>
        <v>24-30</v>
      </c>
      <c r="L4595" s="101">
        <f>MONTH(jaar_zip[[#This Row],[Datum]])</f>
        <v>7</v>
      </c>
      <c r="M4595" s="101">
        <f>IF(ISNUMBER(jaar_zip[[#This Row],[etmaaltemperatuur]]),IF(jaar_zip[[#This Row],[etmaaltemperatuur]]&lt;stookgrens,stookgrens-jaar_zip[[#This Row],[etmaaltemperatuur]],0),"")</f>
        <v>0.89999999999999858</v>
      </c>
      <c r="N4595" s="101">
        <f>IF(ISNUMBER(jaar_zip[[#This Row],[graaddagen]]),IF(OR(MONTH(jaar_zip[[#This Row],[Datum]])=1,MONTH(jaar_zip[[#This Row],[Datum]])=2,MONTH(jaar_zip[[#This Row],[Datum]])=11,MONTH(jaar_zip[[#This Row],[Datum]])=12),1.1,IF(OR(MONTH(jaar_zip[[#This Row],[Datum]])=3,MONTH(jaar_zip[[#This Row],[Datum]])=10),1,0.8))*jaar_zip[[#This Row],[graaddagen]],"")</f>
        <v>0.71999999999999886</v>
      </c>
      <c r="O4595" s="101">
        <f>IF(ISNUMBER(jaar_zip[[#This Row],[etmaaltemperatuur]]),IF(jaar_zip[[#This Row],[etmaaltemperatuur]]&gt;stookgrens,jaar_zip[[#This Row],[etmaaltemperatuur]]-stookgrens,0),"")</f>
        <v>0</v>
      </c>
    </row>
    <row r="4596" spans="1:15" x14ac:dyDescent="0.25">
      <c r="A4596">
        <v>280</v>
      </c>
      <c r="B4596">
        <v>20240729</v>
      </c>
      <c r="C4596">
        <v>1.6</v>
      </c>
      <c r="D4596">
        <v>17.8</v>
      </c>
      <c r="E4596">
        <v>2657</v>
      </c>
      <c r="F4596">
        <v>0</v>
      </c>
      <c r="G4596">
        <v>1023.6</v>
      </c>
      <c r="H4596">
        <v>72</v>
      </c>
      <c r="I4596" s="101" t="s">
        <v>28</v>
      </c>
      <c r="J4596" s="1">
        <f>DATEVALUE(RIGHT(jaar_zip[[#This Row],[YYYYMMDD]],2)&amp;"-"&amp;MID(jaar_zip[[#This Row],[YYYYMMDD]],5,2)&amp;"-"&amp;LEFT(jaar_zip[[#This Row],[YYYYMMDD]],4))</f>
        <v>45502</v>
      </c>
      <c r="K4596" s="101" t="str">
        <f>IF(AND(VALUE(MONTH(jaar_zip[[#This Row],[Datum]]))=1,VALUE(WEEKNUM(jaar_zip[[#This Row],[Datum]],21))&gt;51),RIGHT(YEAR(jaar_zip[[#This Row],[Datum]])-1,2),RIGHT(YEAR(jaar_zip[[#This Row],[Datum]]),2))&amp;"-"&amp; TEXT(WEEKNUM(jaar_zip[[#This Row],[Datum]],21),"00")</f>
        <v>24-31</v>
      </c>
      <c r="L4596" s="101">
        <f>MONTH(jaar_zip[[#This Row],[Datum]])</f>
        <v>7</v>
      </c>
      <c r="M4596" s="101">
        <f>IF(ISNUMBER(jaar_zip[[#This Row],[etmaaltemperatuur]]),IF(jaar_zip[[#This Row],[etmaaltemperatuur]]&lt;stookgrens,stookgrens-jaar_zip[[#This Row],[etmaaltemperatuur]],0),"")</f>
        <v>0.19999999999999929</v>
      </c>
      <c r="N4596" s="101">
        <f>IF(ISNUMBER(jaar_zip[[#This Row],[graaddagen]]),IF(OR(MONTH(jaar_zip[[#This Row],[Datum]])=1,MONTH(jaar_zip[[#This Row],[Datum]])=2,MONTH(jaar_zip[[#This Row],[Datum]])=11,MONTH(jaar_zip[[#This Row],[Datum]])=12),1.1,IF(OR(MONTH(jaar_zip[[#This Row],[Datum]])=3,MONTH(jaar_zip[[#This Row],[Datum]])=10),1,0.8))*jaar_zip[[#This Row],[graaddagen]],"")</f>
        <v>0.15999999999999945</v>
      </c>
      <c r="O4596" s="101">
        <f>IF(ISNUMBER(jaar_zip[[#This Row],[etmaaltemperatuur]]),IF(jaar_zip[[#This Row],[etmaaltemperatuur]]&gt;stookgrens,jaar_zip[[#This Row],[etmaaltemperatuur]]-stookgrens,0),"")</f>
        <v>0</v>
      </c>
    </row>
    <row r="4597" spans="1:15" x14ac:dyDescent="0.25">
      <c r="A4597">
        <v>280</v>
      </c>
      <c r="B4597">
        <v>20240730</v>
      </c>
      <c r="C4597">
        <v>2.5</v>
      </c>
      <c r="D4597">
        <v>20.2</v>
      </c>
      <c r="E4597">
        <v>2510</v>
      </c>
      <c r="F4597">
        <v>0</v>
      </c>
      <c r="G4597">
        <v>1017.5</v>
      </c>
      <c r="H4597">
        <v>68</v>
      </c>
      <c r="I4597" s="101" t="s">
        <v>28</v>
      </c>
      <c r="J4597" s="1">
        <f>DATEVALUE(RIGHT(jaar_zip[[#This Row],[YYYYMMDD]],2)&amp;"-"&amp;MID(jaar_zip[[#This Row],[YYYYMMDD]],5,2)&amp;"-"&amp;LEFT(jaar_zip[[#This Row],[YYYYMMDD]],4))</f>
        <v>45503</v>
      </c>
      <c r="K4597" s="101" t="str">
        <f>IF(AND(VALUE(MONTH(jaar_zip[[#This Row],[Datum]]))=1,VALUE(WEEKNUM(jaar_zip[[#This Row],[Datum]],21))&gt;51),RIGHT(YEAR(jaar_zip[[#This Row],[Datum]])-1,2),RIGHT(YEAR(jaar_zip[[#This Row],[Datum]]),2))&amp;"-"&amp; TEXT(WEEKNUM(jaar_zip[[#This Row],[Datum]],21),"00")</f>
        <v>24-31</v>
      </c>
      <c r="L4597" s="101">
        <f>MONTH(jaar_zip[[#This Row],[Datum]])</f>
        <v>7</v>
      </c>
      <c r="M4597" s="101">
        <f>IF(ISNUMBER(jaar_zip[[#This Row],[etmaaltemperatuur]]),IF(jaar_zip[[#This Row],[etmaaltemperatuur]]&lt;stookgrens,stookgrens-jaar_zip[[#This Row],[etmaaltemperatuur]],0),"")</f>
        <v>0</v>
      </c>
      <c r="N4597" s="101">
        <f>IF(ISNUMBER(jaar_zip[[#This Row],[graaddagen]]),IF(OR(MONTH(jaar_zip[[#This Row],[Datum]])=1,MONTH(jaar_zip[[#This Row],[Datum]])=2,MONTH(jaar_zip[[#This Row],[Datum]])=11,MONTH(jaar_zip[[#This Row],[Datum]])=12),1.1,IF(OR(MONTH(jaar_zip[[#This Row],[Datum]])=3,MONTH(jaar_zip[[#This Row],[Datum]])=10),1,0.8))*jaar_zip[[#This Row],[graaddagen]],"")</f>
        <v>0</v>
      </c>
      <c r="O4597" s="101">
        <f>IF(ISNUMBER(jaar_zip[[#This Row],[etmaaltemperatuur]]),IF(jaar_zip[[#This Row],[etmaaltemperatuur]]&gt;stookgrens,jaar_zip[[#This Row],[etmaaltemperatuur]]-stookgrens,0),"")</f>
        <v>2.1999999999999993</v>
      </c>
    </row>
    <row r="4598" spans="1:15" x14ac:dyDescent="0.25">
      <c r="A4598">
        <v>280</v>
      </c>
      <c r="B4598">
        <v>20240731</v>
      </c>
      <c r="C4598">
        <v>2.9</v>
      </c>
      <c r="D4598">
        <v>18.8</v>
      </c>
      <c r="E4598">
        <v>2549</v>
      </c>
      <c r="F4598">
        <v>0</v>
      </c>
      <c r="G4598">
        <v>1015.9</v>
      </c>
      <c r="H4598">
        <v>77</v>
      </c>
      <c r="I4598" s="101" t="s">
        <v>28</v>
      </c>
      <c r="J4598" s="1">
        <f>DATEVALUE(RIGHT(jaar_zip[[#This Row],[YYYYMMDD]],2)&amp;"-"&amp;MID(jaar_zip[[#This Row],[YYYYMMDD]],5,2)&amp;"-"&amp;LEFT(jaar_zip[[#This Row],[YYYYMMDD]],4))</f>
        <v>45504</v>
      </c>
      <c r="K4598" s="101" t="str">
        <f>IF(AND(VALUE(MONTH(jaar_zip[[#This Row],[Datum]]))=1,VALUE(WEEKNUM(jaar_zip[[#This Row],[Datum]],21))&gt;51),RIGHT(YEAR(jaar_zip[[#This Row],[Datum]])-1,2),RIGHT(YEAR(jaar_zip[[#This Row],[Datum]]),2))&amp;"-"&amp; TEXT(WEEKNUM(jaar_zip[[#This Row],[Datum]],21),"00")</f>
        <v>24-31</v>
      </c>
      <c r="L4598" s="101">
        <f>MONTH(jaar_zip[[#This Row],[Datum]])</f>
        <v>7</v>
      </c>
      <c r="M4598" s="101">
        <f>IF(ISNUMBER(jaar_zip[[#This Row],[etmaaltemperatuur]]),IF(jaar_zip[[#This Row],[etmaaltemperatuur]]&lt;stookgrens,stookgrens-jaar_zip[[#This Row],[etmaaltemperatuur]],0),"")</f>
        <v>0</v>
      </c>
      <c r="N4598" s="101">
        <f>IF(ISNUMBER(jaar_zip[[#This Row],[graaddagen]]),IF(OR(MONTH(jaar_zip[[#This Row],[Datum]])=1,MONTH(jaar_zip[[#This Row],[Datum]])=2,MONTH(jaar_zip[[#This Row],[Datum]])=11,MONTH(jaar_zip[[#This Row],[Datum]])=12),1.1,IF(OR(MONTH(jaar_zip[[#This Row],[Datum]])=3,MONTH(jaar_zip[[#This Row],[Datum]])=10),1,0.8))*jaar_zip[[#This Row],[graaddagen]],"")</f>
        <v>0</v>
      </c>
      <c r="O4598" s="101">
        <f>IF(ISNUMBER(jaar_zip[[#This Row],[etmaaltemperatuur]]),IF(jaar_zip[[#This Row],[etmaaltemperatuur]]&gt;stookgrens,jaar_zip[[#This Row],[etmaaltemperatuur]]-stookgrens,0),"")</f>
        <v>0.80000000000000071</v>
      </c>
    </row>
    <row r="4599" spans="1:15" x14ac:dyDescent="0.25">
      <c r="A4599">
        <v>280</v>
      </c>
      <c r="B4599">
        <v>20240801</v>
      </c>
      <c r="C4599">
        <v>3.3</v>
      </c>
      <c r="D4599">
        <v>17</v>
      </c>
      <c r="E4599">
        <v>1639</v>
      </c>
      <c r="F4599">
        <v>0</v>
      </c>
      <c r="G4599">
        <v>1013.8</v>
      </c>
      <c r="H4599">
        <v>78</v>
      </c>
      <c r="I4599" s="101" t="s">
        <v>28</v>
      </c>
      <c r="J4599" s="1">
        <f>DATEVALUE(RIGHT(jaar_zip[[#This Row],[YYYYMMDD]],2)&amp;"-"&amp;MID(jaar_zip[[#This Row],[YYYYMMDD]],5,2)&amp;"-"&amp;LEFT(jaar_zip[[#This Row],[YYYYMMDD]],4))</f>
        <v>45505</v>
      </c>
      <c r="K4599" s="101" t="str">
        <f>IF(AND(VALUE(MONTH(jaar_zip[[#This Row],[Datum]]))=1,VALUE(WEEKNUM(jaar_zip[[#This Row],[Datum]],21))&gt;51),RIGHT(YEAR(jaar_zip[[#This Row],[Datum]])-1,2),RIGHT(YEAR(jaar_zip[[#This Row],[Datum]]),2))&amp;"-"&amp; TEXT(WEEKNUM(jaar_zip[[#This Row],[Datum]],21),"00")</f>
        <v>24-31</v>
      </c>
      <c r="L4599" s="101">
        <f>MONTH(jaar_zip[[#This Row],[Datum]])</f>
        <v>8</v>
      </c>
      <c r="M4599" s="101">
        <f>IF(ISNUMBER(jaar_zip[[#This Row],[etmaaltemperatuur]]),IF(jaar_zip[[#This Row],[etmaaltemperatuur]]&lt;stookgrens,stookgrens-jaar_zip[[#This Row],[etmaaltemperatuur]],0),"")</f>
        <v>1</v>
      </c>
      <c r="N4599" s="101">
        <f>IF(ISNUMBER(jaar_zip[[#This Row],[graaddagen]]),IF(OR(MONTH(jaar_zip[[#This Row],[Datum]])=1,MONTH(jaar_zip[[#This Row],[Datum]])=2,MONTH(jaar_zip[[#This Row],[Datum]])=11,MONTH(jaar_zip[[#This Row],[Datum]])=12),1.1,IF(OR(MONTH(jaar_zip[[#This Row],[Datum]])=3,MONTH(jaar_zip[[#This Row],[Datum]])=10),1,0.8))*jaar_zip[[#This Row],[graaddagen]],"")</f>
        <v>0.8</v>
      </c>
      <c r="O4599" s="101">
        <f>IF(ISNUMBER(jaar_zip[[#This Row],[etmaaltemperatuur]]),IF(jaar_zip[[#This Row],[etmaaltemperatuur]]&gt;stookgrens,jaar_zip[[#This Row],[etmaaltemperatuur]]-stookgrens,0),"")</f>
        <v>0</v>
      </c>
    </row>
    <row r="4600" spans="1:15" x14ac:dyDescent="0.25">
      <c r="A4600">
        <v>280</v>
      </c>
      <c r="B4600">
        <v>20240802</v>
      </c>
      <c r="C4600">
        <v>1.8</v>
      </c>
      <c r="D4600">
        <v>18.3</v>
      </c>
      <c r="E4600">
        <v>2453</v>
      </c>
      <c r="F4600">
        <v>0</v>
      </c>
      <c r="G4600">
        <v>1012.7</v>
      </c>
      <c r="H4600">
        <v>70</v>
      </c>
      <c r="I4600" s="101" t="s">
        <v>28</v>
      </c>
      <c r="J4600" s="1">
        <f>DATEVALUE(RIGHT(jaar_zip[[#This Row],[YYYYMMDD]],2)&amp;"-"&amp;MID(jaar_zip[[#This Row],[YYYYMMDD]],5,2)&amp;"-"&amp;LEFT(jaar_zip[[#This Row],[YYYYMMDD]],4))</f>
        <v>45506</v>
      </c>
      <c r="K4600" s="101" t="str">
        <f>IF(AND(VALUE(MONTH(jaar_zip[[#This Row],[Datum]]))=1,VALUE(WEEKNUM(jaar_zip[[#This Row],[Datum]],21))&gt;51),RIGHT(YEAR(jaar_zip[[#This Row],[Datum]])-1,2),RIGHT(YEAR(jaar_zip[[#This Row],[Datum]]),2))&amp;"-"&amp; TEXT(WEEKNUM(jaar_zip[[#This Row],[Datum]],21),"00")</f>
        <v>24-31</v>
      </c>
      <c r="L4600" s="101">
        <f>MONTH(jaar_zip[[#This Row],[Datum]])</f>
        <v>8</v>
      </c>
      <c r="M4600" s="101">
        <f>IF(ISNUMBER(jaar_zip[[#This Row],[etmaaltemperatuur]]),IF(jaar_zip[[#This Row],[etmaaltemperatuur]]&lt;stookgrens,stookgrens-jaar_zip[[#This Row],[etmaaltemperatuur]],0),"")</f>
        <v>0</v>
      </c>
      <c r="N4600" s="101">
        <f>IF(ISNUMBER(jaar_zip[[#This Row],[graaddagen]]),IF(OR(MONTH(jaar_zip[[#This Row],[Datum]])=1,MONTH(jaar_zip[[#This Row],[Datum]])=2,MONTH(jaar_zip[[#This Row],[Datum]])=11,MONTH(jaar_zip[[#This Row],[Datum]])=12),1.1,IF(OR(MONTH(jaar_zip[[#This Row],[Datum]])=3,MONTH(jaar_zip[[#This Row],[Datum]])=10),1,0.8))*jaar_zip[[#This Row],[graaddagen]],"")</f>
        <v>0</v>
      </c>
      <c r="O4600" s="101">
        <f>IF(ISNUMBER(jaar_zip[[#This Row],[etmaaltemperatuur]]),IF(jaar_zip[[#This Row],[etmaaltemperatuur]]&gt;stookgrens,jaar_zip[[#This Row],[etmaaltemperatuur]]-stookgrens,0),"")</f>
        <v>0.30000000000000071</v>
      </c>
    </row>
    <row r="4601" spans="1:15" x14ac:dyDescent="0.25">
      <c r="A4601">
        <v>280</v>
      </c>
      <c r="B4601">
        <v>20240803</v>
      </c>
      <c r="C4601">
        <v>2.8</v>
      </c>
      <c r="D4601">
        <v>19.7</v>
      </c>
      <c r="E4601">
        <v>1506</v>
      </c>
      <c r="F4601">
        <v>2</v>
      </c>
      <c r="G4601">
        <v>1010.5</v>
      </c>
      <c r="H4601">
        <v>81</v>
      </c>
      <c r="I4601" s="101" t="s">
        <v>28</v>
      </c>
      <c r="J4601" s="1">
        <f>DATEVALUE(RIGHT(jaar_zip[[#This Row],[YYYYMMDD]],2)&amp;"-"&amp;MID(jaar_zip[[#This Row],[YYYYMMDD]],5,2)&amp;"-"&amp;LEFT(jaar_zip[[#This Row],[YYYYMMDD]],4))</f>
        <v>45507</v>
      </c>
      <c r="K4601" s="101" t="str">
        <f>IF(AND(VALUE(MONTH(jaar_zip[[#This Row],[Datum]]))=1,VALUE(WEEKNUM(jaar_zip[[#This Row],[Datum]],21))&gt;51),RIGHT(YEAR(jaar_zip[[#This Row],[Datum]])-1,2),RIGHT(YEAR(jaar_zip[[#This Row],[Datum]]),2))&amp;"-"&amp; TEXT(WEEKNUM(jaar_zip[[#This Row],[Datum]],21),"00")</f>
        <v>24-31</v>
      </c>
      <c r="L4601" s="101">
        <f>MONTH(jaar_zip[[#This Row],[Datum]])</f>
        <v>8</v>
      </c>
      <c r="M4601" s="101">
        <f>IF(ISNUMBER(jaar_zip[[#This Row],[etmaaltemperatuur]]),IF(jaar_zip[[#This Row],[etmaaltemperatuur]]&lt;stookgrens,stookgrens-jaar_zip[[#This Row],[etmaaltemperatuur]],0),"")</f>
        <v>0</v>
      </c>
      <c r="N4601" s="101">
        <f>IF(ISNUMBER(jaar_zip[[#This Row],[graaddagen]]),IF(OR(MONTH(jaar_zip[[#This Row],[Datum]])=1,MONTH(jaar_zip[[#This Row],[Datum]])=2,MONTH(jaar_zip[[#This Row],[Datum]])=11,MONTH(jaar_zip[[#This Row],[Datum]])=12),1.1,IF(OR(MONTH(jaar_zip[[#This Row],[Datum]])=3,MONTH(jaar_zip[[#This Row],[Datum]])=10),1,0.8))*jaar_zip[[#This Row],[graaddagen]],"")</f>
        <v>0</v>
      </c>
      <c r="O4601" s="101">
        <f>IF(ISNUMBER(jaar_zip[[#This Row],[etmaaltemperatuur]]),IF(jaar_zip[[#This Row],[etmaaltemperatuur]]&gt;stookgrens,jaar_zip[[#This Row],[etmaaltemperatuur]]-stookgrens,0),"")</f>
        <v>1.6999999999999993</v>
      </c>
    </row>
    <row r="4602" spans="1:15" x14ac:dyDescent="0.25">
      <c r="A4602">
        <v>280</v>
      </c>
      <c r="B4602">
        <v>20240804</v>
      </c>
      <c r="C4602">
        <v>3.2</v>
      </c>
      <c r="D4602">
        <v>17.5</v>
      </c>
      <c r="E4602">
        <v>1667</v>
      </c>
      <c r="F4602">
        <v>-0.1</v>
      </c>
      <c r="G4602">
        <v>1013.9</v>
      </c>
      <c r="H4602">
        <v>73</v>
      </c>
      <c r="I4602" s="101" t="s">
        <v>28</v>
      </c>
      <c r="J4602" s="1">
        <f>DATEVALUE(RIGHT(jaar_zip[[#This Row],[YYYYMMDD]],2)&amp;"-"&amp;MID(jaar_zip[[#This Row],[YYYYMMDD]],5,2)&amp;"-"&amp;LEFT(jaar_zip[[#This Row],[YYYYMMDD]],4))</f>
        <v>45508</v>
      </c>
      <c r="K4602" s="101" t="str">
        <f>IF(AND(VALUE(MONTH(jaar_zip[[#This Row],[Datum]]))=1,VALUE(WEEKNUM(jaar_zip[[#This Row],[Datum]],21))&gt;51),RIGHT(YEAR(jaar_zip[[#This Row],[Datum]])-1,2),RIGHT(YEAR(jaar_zip[[#This Row],[Datum]]),2))&amp;"-"&amp; TEXT(WEEKNUM(jaar_zip[[#This Row],[Datum]],21),"00")</f>
        <v>24-31</v>
      </c>
      <c r="L4602" s="101">
        <f>MONTH(jaar_zip[[#This Row],[Datum]])</f>
        <v>8</v>
      </c>
      <c r="M4602" s="101">
        <f>IF(ISNUMBER(jaar_zip[[#This Row],[etmaaltemperatuur]]),IF(jaar_zip[[#This Row],[etmaaltemperatuur]]&lt;stookgrens,stookgrens-jaar_zip[[#This Row],[etmaaltemperatuur]],0),"")</f>
        <v>0.5</v>
      </c>
      <c r="N4602" s="101">
        <f>IF(ISNUMBER(jaar_zip[[#This Row],[graaddagen]]),IF(OR(MONTH(jaar_zip[[#This Row],[Datum]])=1,MONTH(jaar_zip[[#This Row],[Datum]])=2,MONTH(jaar_zip[[#This Row],[Datum]])=11,MONTH(jaar_zip[[#This Row],[Datum]])=12),1.1,IF(OR(MONTH(jaar_zip[[#This Row],[Datum]])=3,MONTH(jaar_zip[[#This Row],[Datum]])=10),1,0.8))*jaar_zip[[#This Row],[graaddagen]],"")</f>
        <v>0.4</v>
      </c>
      <c r="O4602" s="101">
        <f>IF(ISNUMBER(jaar_zip[[#This Row],[etmaaltemperatuur]]),IF(jaar_zip[[#This Row],[etmaaltemperatuur]]&gt;stookgrens,jaar_zip[[#This Row],[etmaaltemperatuur]]-stookgrens,0),"")</f>
        <v>0</v>
      </c>
    </row>
    <row r="4603" spans="1:15" x14ac:dyDescent="0.25">
      <c r="A4603">
        <v>280</v>
      </c>
      <c r="B4603">
        <v>20240805</v>
      </c>
      <c r="C4603">
        <v>1.7</v>
      </c>
      <c r="D4603">
        <v>18.899999999999999</v>
      </c>
      <c r="E4603">
        <v>1704</v>
      </c>
      <c r="F4603">
        <v>0</v>
      </c>
      <c r="G4603">
        <v>1014</v>
      </c>
      <c r="H4603">
        <v>75</v>
      </c>
      <c r="I4603" s="101" t="s">
        <v>28</v>
      </c>
      <c r="J4603" s="1">
        <f>DATEVALUE(RIGHT(jaar_zip[[#This Row],[YYYYMMDD]],2)&amp;"-"&amp;MID(jaar_zip[[#This Row],[YYYYMMDD]],5,2)&amp;"-"&amp;LEFT(jaar_zip[[#This Row],[YYYYMMDD]],4))</f>
        <v>45509</v>
      </c>
      <c r="K4603" s="101" t="str">
        <f>IF(AND(VALUE(MONTH(jaar_zip[[#This Row],[Datum]]))=1,VALUE(WEEKNUM(jaar_zip[[#This Row],[Datum]],21))&gt;51),RIGHT(YEAR(jaar_zip[[#This Row],[Datum]])-1,2),RIGHT(YEAR(jaar_zip[[#This Row],[Datum]]),2))&amp;"-"&amp; TEXT(WEEKNUM(jaar_zip[[#This Row],[Datum]],21),"00")</f>
        <v>24-32</v>
      </c>
      <c r="L4603" s="101">
        <f>MONTH(jaar_zip[[#This Row],[Datum]])</f>
        <v>8</v>
      </c>
      <c r="M4603" s="101">
        <f>IF(ISNUMBER(jaar_zip[[#This Row],[etmaaltemperatuur]]),IF(jaar_zip[[#This Row],[etmaaltemperatuur]]&lt;stookgrens,stookgrens-jaar_zip[[#This Row],[etmaaltemperatuur]],0),"")</f>
        <v>0</v>
      </c>
      <c r="N4603" s="101">
        <f>IF(ISNUMBER(jaar_zip[[#This Row],[graaddagen]]),IF(OR(MONTH(jaar_zip[[#This Row],[Datum]])=1,MONTH(jaar_zip[[#This Row],[Datum]])=2,MONTH(jaar_zip[[#This Row],[Datum]])=11,MONTH(jaar_zip[[#This Row],[Datum]])=12),1.1,IF(OR(MONTH(jaar_zip[[#This Row],[Datum]])=3,MONTH(jaar_zip[[#This Row],[Datum]])=10),1,0.8))*jaar_zip[[#This Row],[graaddagen]],"")</f>
        <v>0</v>
      </c>
      <c r="O4603" s="101">
        <f>IF(ISNUMBER(jaar_zip[[#This Row],[etmaaltemperatuur]]),IF(jaar_zip[[#This Row],[etmaaltemperatuur]]&gt;stookgrens,jaar_zip[[#This Row],[etmaaltemperatuur]]-stookgrens,0),"")</f>
        <v>0.89999999999999858</v>
      </c>
    </row>
    <row r="4604" spans="1:15" x14ac:dyDescent="0.25">
      <c r="A4604">
        <v>280</v>
      </c>
      <c r="B4604">
        <v>20240806</v>
      </c>
      <c r="C4604">
        <v>1.6</v>
      </c>
      <c r="D4604">
        <v>21.2</v>
      </c>
      <c r="E4604">
        <v>2378</v>
      </c>
      <c r="F4604">
        <v>0</v>
      </c>
      <c r="G4604">
        <v>1010.7</v>
      </c>
      <c r="H4604">
        <v>70</v>
      </c>
      <c r="I4604" s="101" t="s">
        <v>28</v>
      </c>
      <c r="J4604" s="1">
        <f>DATEVALUE(RIGHT(jaar_zip[[#This Row],[YYYYMMDD]],2)&amp;"-"&amp;MID(jaar_zip[[#This Row],[YYYYMMDD]],5,2)&amp;"-"&amp;LEFT(jaar_zip[[#This Row],[YYYYMMDD]],4))</f>
        <v>45510</v>
      </c>
      <c r="K4604" s="101" t="str">
        <f>IF(AND(VALUE(MONTH(jaar_zip[[#This Row],[Datum]]))=1,VALUE(WEEKNUM(jaar_zip[[#This Row],[Datum]],21))&gt;51),RIGHT(YEAR(jaar_zip[[#This Row],[Datum]])-1,2),RIGHT(YEAR(jaar_zip[[#This Row],[Datum]]),2))&amp;"-"&amp; TEXT(WEEKNUM(jaar_zip[[#This Row],[Datum]],21),"00")</f>
        <v>24-32</v>
      </c>
      <c r="L4604" s="101">
        <f>MONTH(jaar_zip[[#This Row],[Datum]])</f>
        <v>8</v>
      </c>
      <c r="M4604" s="101">
        <f>IF(ISNUMBER(jaar_zip[[#This Row],[etmaaltemperatuur]]),IF(jaar_zip[[#This Row],[etmaaltemperatuur]]&lt;stookgrens,stookgrens-jaar_zip[[#This Row],[etmaaltemperatuur]],0),"")</f>
        <v>0</v>
      </c>
      <c r="N4604" s="101">
        <f>IF(ISNUMBER(jaar_zip[[#This Row],[graaddagen]]),IF(OR(MONTH(jaar_zip[[#This Row],[Datum]])=1,MONTH(jaar_zip[[#This Row],[Datum]])=2,MONTH(jaar_zip[[#This Row],[Datum]])=11,MONTH(jaar_zip[[#This Row],[Datum]])=12),1.1,IF(OR(MONTH(jaar_zip[[#This Row],[Datum]])=3,MONTH(jaar_zip[[#This Row],[Datum]])=10),1,0.8))*jaar_zip[[#This Row],[graaddagen]],"")</f>
        <v>0</v>
      </c>
      <c r="O4604" s="101">
        <f>IF(ISNUMBER(jaar_zip[[#This Row],[etmaaltemperatuur]]),IF(jaar_zip[[#This Row],[etmaaltemperatuur]]&gt;stookgrens,jaar_zip[[#This Row],[etmaaltemperatuur]]-stookgrens,0),"")</f>
        <v>3.1999999999999993</v>
      </c>
    </row>
    <row r="4605" spans="1:15" x14ac:dyDescent="0.25">
      <c r="A4605">
        <v>280</v>
      </c>
      <c r="B4605">
        <v>20240807</v>
      </c>
      <c r="C4605">
        <v>2.5</v>
      </c>
      <c r="D4605">
        <v>18.100000000000001</v>
      </c>
      <c r="E4605">
        <v>1320</v>
      </c>
      <c r="F4605">
        <v>0.3</v>
      </c>
      <c r="G4605">
        <v>1011.6</v>
      </c>
      <c r="H4605">
        <v>77</v>
      </c>
      <c r="I4605" s="101" t="s">
        <v>28</v>
      </c>
      <c r="J4605" s="1">
        <f>DATEVALUE(RIGHT(jaar_zip[[#This Row],[YYYYMMDD]],2)&amp;"-"&amp;MID(jaar_zip[[#This Row],[YYYYMMDD]],5,2)&amp;"-"&amp;LEFT(jaar_zip[[#This Row],[YYYYMMDD]],4))</f>
        <v>45511</v>
      </c>
      <c r="K4605" s="101" t="str">
        <f>IF(AND(VALUE(MONTH(jaar_zip[[#This Row],[Datum]]))=1,VALUE(WEEKNUM(jaar_zip[[#This Row],[Datum]],21))&gt;51),RIGHT(YEAR(jaar_zip[[#This Row],[Datum]])-1,2),RIGHT(YEAR(jaar_zip[[#This Row],[Datum]]),2))&amp;"-"&amp; TEXT(WEEKNUM(jaar_zip[[#This Row],[Datum]],21),"00")</f>
        <v>24-32</v>
      </c>
      <c r="L4605" s="101">
        <f>MONTH(jaar_zip[[#This Row],[Datum]])</f>
        <v>8</v>
      </c>
      <c r="M4605" s="101">
        <f>IF(ISNUMBER(jaar_zip[[#This Row],[etmaaltemperatuur]]),IF(jaar_zip[[#This Row],[etmaaltemperatuur]]&lt;stookgrens,stookgrens-jaar_zip[[#This Row],[etmaaltemperatuur]],0),"")</f>
        <v>0</v>
      </c>
      <c r="N4605" s="101">
        <f>IF(ISNUMBER(jaar_zip[[#This Row],[graaddagen]]),IF(OR(MONTH(jaar_zip[[#This Row],[Datum]])=1,MONTH(jaar_zip[[#This Row],[Datum]])=2,MONTH(jaar_zip[[#This Row],[Datum]])=11,MONTH(jaar_zip[[#This Row],[Datum]])=12),1.1,IF(OR(MONTH(jaar_zip[[#This Row],[Datum]])=3,MONTH(jaar_zip[[#This Row],[Datum]])=10),1,0.8))*jaar_zip[[#This Row],[graaddagen]],"")</f>
        <v>0</v>
      </c>
      <c r="O4605" s="101">
        <f>IF(ISNUMBER(jaar_zip[[#This Row],[etmaaltemperatuur]]),IF(jaar_zip[[#This Row],[etmaaltemperatuur]]&gt;stookgrens,jaar_zip[[#This Row],[etmaaltemperatuur]]-stookgrens,0),"")</f>
        <v>0.10000000000000142</v>
      </c>
    </row>
    <row r="4606" spans="1:15" x14ac:dyDescent="0.25">
      <c r="A4606">
        <v>280</v>
      </c>
      <c r="B4606">
        <v>20240808</v>
      </c>
      <c r="C4606">
        <v>3.2</v>
      </c>
      <c r="D4606">
        <v>19.3</v>
      </c>
      <c r="E4606">
        <v>1815</v>
      </c>
      <c r="F4606">
        <v>-0.1</v>
      </c>
      <c r="G4606">
        <v>1014.3</v>
      </c>
      <c r="H4606">
        <v>69</v>
      </c>
      <c r="I4606" s="101" t="s">
        <v>28</v>
      </c>
      <c r="J4606" s="1">
        <f>DATEVALUE(RIGHT(jaar_zip[[#This Row],[YYYYMMDD]],2)&amp;"-"&amp;MID(jaar_zip[[#This Row],[YYYYMMDD]],5,2)&amp;"-"&amp;LEFT(jaar_zip[[#This Row],[YYYYMMDD]],4))</f>
        <v>45512</v>
      </c>
      <c r="K4606" s="101" t="str">
        <f>IF(AND(VALUE(MONTH(jaar_zip[[#This Row],[Datum]]))=1,VALUE(WEEKNUM(jaar_zip[[#This Row],[Datum]],21))&gt;51),RIGHT(YEAR(jaar_zip[[#This Row],[Datum]])-1,2),RIGHT(YEAR(jaar_zip[[#This Row],[Datum]]),2))&amp;"-"&amp; TEXT(WEEKNUM(jaar_zip[[#This Row],[Datum]],21),"00")</f>
        <v>24-32</v>
      </c>
      <c r="L4606" s="101">
        <f>MONTH(jaar_zip[[#This Row],[Datum]])</f>
        <v>8</v>
      </c>
      <c r="M4606" s="101">
        <f>IF(ISNUMBER(jaar_zip[[#This Row],[etmaaltemperatuur]]),IF(jaar_zip[[#This Row],[etmaaltemperatuur]]&lt;stookgrens,stookgrens-jaar_zip[[#This Row],[etmaaltemperatuur]],0),"")</f>
        <v>0</v>
      </c>
      <c r="N4606" s="101">
        <f>IF(ISNUMBER(jaar_zip[[#This Row],[graaddagen]]),IF(OR(MONTH(jaar_zip[[#This Row],[Datum]])=1,MONTH(jaar_zip[[#This Row],[Datum]])=2,MONTH(jaar_zip[[#This Row],[Datum]])=11,MONTH(jaar_zip[[#This Row],[Datum]])=12),1.1,IF(OR(MONTH(jaar_zip[[#This Row],[Datum]])=3,MONTH(jaar_zip[[#This Row],[Datum]])=10),1,0.8))*jaar_zip[[#This Row],[graaddagen]],"")</f>
        <v>0</v>
      </c>
      <c r="O4606" s="101">
        <f>IF(ISNUMBER(jaar_zip[[#This Row],[etmaaltemperatuur]]),IF(jaar_zip[[#This Row],[etmaaltemperatuur]]&gt;stookgrens,jaar_zip[[#This Row],[etmaaltemperatuur]]-stookgrens,0),"")</f>
        <v>1.3000000000000007</v>
      </c>
    </row>
    <row r="4607" spans="1:15" x14ac:dyDescent="0.25">
      <c r="A4607">
        <v>280</v>
      </c>
      <c r="B4607">
        <v>20240809</v>
      </c>
      <c r="C4607">
        <v>5.2</v>
      </c>
      <c r="D4607">
        <v>18.7</v>
      </c>
      <c r="E4607">
        <v>1290</v>
      </c>
      <c r="F4607">
        <v>2.9</v>
      </c>
      <c r="G4607">
        <v>1012.5</v>
      </c>
      <c r="H4607">
        <v>81</v>
      </c>
      <c r="I4607" s="101" t="s">
        <v>28</v>
      </c>
      <c r="J4607" s="1">
        <f>DATEVALUE(RIGHT(jaar_zip[[#This Row],[YYYYMMDD]],2)&amp;"-"&amp;MID(jaar_zip[[#This Row],[YYYYMMDD]],5,2)&amp;"-"&amp;LEFT(jaar_zip[[#This Row],[YYYYMMDD]],4))</f>
        <v>45513</v>
      </c>
      <c r="K4607" s="101" t="str">
        <f>IF(AND(VALUE(MONTH(jaar_zip[[#This Row],[Datum]]))=1,VALUE(WEEKNUM(jaar_zip[[#This Row],[Datum]],21))&gt;51),RIGHT(YEAR(jaar_zip[[#This Row],[Datum]])-1,2),RIGHT(YEAR(jaar_zip[[#This Row],[Datum]]),2))&amp;"-"&amp; TEXT(WEEKNUM(jaar_zip[[#This Row],[Datum]],21),"00")</f>
        <v>24-32</v>
      </c>
      <c r="L4607" s="101">
        <f>MONTH(jaar_zip[[#This Row],[Datum]])</f>
        <v>8</v>
      </c>
      <c r="M4607" s="101">
        <f>IF(ISNUMBER(jaar_zip[[#This Row],[etmaaltemperatuur]]),IF(jaar_zip[[#This Row],[etmaaltemperatuur]]&lt;stookgrens,stookgrens-jaar_zip[[#This Row],[etmaaltemperatuur]],0),"")</f>
        <v>0</v>
      </c>
      <c r="N4607" s="101">
        <f>IF(ISNUMBER(jaar_zip[[#This Row],[graaddagen]]),IF(OR(MONTH(jaar_zip[[#This Row],[Datum]])=1,MONTH(jaar_zip[[#This Row],[Datum]])=2,MONTH(jaar_zip[[#This Row],[Datum]])=11,MONTH(jaar_zip[[#This Row],[Datum]])=12),1.1,IF(OR(MONTH(jaar_zip[[#This Row],[Datum]])=3,MONTH(jaar_zip[[#This Row],[Datum]])=10),1,0.8))*jaar_zip[[#This Row],[graaddagen]],"")</f>
        <v>0</v>
      </c>
      <c r="O4607" s="101">
        <f>IF(ISNUMBER(jaar_zip[[#This Row],[etmaaltemperatuur]]),IF(jaar_zip[[#This Row],[etmaaltemperatuur]]&gt;stookgrens,jaar_zip[[#This Row],[etmaaltemperatuur]]-stookgrens,0),"")</f>
        <v>0.69999999999999929</v>
      </c>
    </row>
    <row r="4608" spans="1:15" x14ac:dyDescent="0.25">
      <c r="A4608">
        <v>280</v>
      </c>
      <c r="B4608">
        <v>20240810</v>
      </c>
      <c r="C4608">
        <v>4</v>
      </c>
      <c r="D4608">
        <v>18.5</v>
      </c>
      <c r="E4608">
        <v>1858</v>
      </c>
      <c r="F4608">
        <v>-0.1</v>
      </c>
      <c r="G4608">
        <v>1018.8</v>
      </c>
      <c r="H4608">
        <v>76</v>
      </c>
      <c r="I4608" s="101" t="s">
        <v>28</v>
      </c>
      <c r="J4608" s="1">
        <f>DATEVALUE(RIGHT(jaar_zip[[#This Row],[YYYYMMDD]],2)&amp;"-"&amp;MID(jaar_zip[[#This Row],[YYYYMMDD]],5,2)&amp;"-"&amp;LEFT(jaar_zip[[#This Row],[YYYYMMDD]],4))</f>
        <v>45514</v>
      </c>
      <c r="K4608" s="101" t="str">
        <f>IF(AND(VALUE(MONTH(jaar_zip[[#This Row],[Datum]]))=1,VALUE(WEEKNUM(jaar_zip[[#This Row],[Datum]],21))&gt;51),RIGHT(YEAR(jaar_zip[[#This Row],[Datum]])-1,2),RIGHT(YEAR(jaar_zip[[#This Row],[Datum]]),2))&amp;"-"&amp; TEXT(WEEKNUM(jaar_zip[[#This Row],[Datum]],21),"00")</f>
        <v>24-32</v>
      </c>
      <c r="L4608" s="101">
        <f>MONTH(jaar_zip[[#This Row],[Datum]])</f>
        <v>8</v>
      </c>
      <c r="M4608" s="101">
        <f>IF(ISNUMBER(jaar_zip[[#This Row],[etmaaltemperatuur]]),IF(jaar_zip[[#This Row],[etmaaltemperatuur]]&lt;stookgrens,stookgrens-jaar_zip[[#This Row],[etmaaltemperatuur]],0),"")</f>
        <v>0</v>
      </c>
      <c r="N4608" s="101">
        <f>IF(ISNUMBER(jaar_zip[[#This Row],[graaddagen]]),IF(OR(MONTH(jaar_zip[[#This Row],[Datum]])=1,MONTH(jaar_zip[[#This Row],[Datum]])=2,MONTH(jaar_zip[[#This Row],[Datum]])=11,MONTH(jaar_zip[[#This Row],[Datum]])=12),1.1,IF(OR(MONTH(jaar_zip[[#This Row],[Datum]])=3,MONTH(jaar_zip[[#This Row],[Datum]])=10),1,0.8))*jaar_zip[[#This Row],[graaddagen]],"")</f>
        <v>0</v>
      </c>
      <c r="O4608" s="101">
        <f>IF(ISNUMBER(jaar_zip[[#This Row],[etmaaltemperatuur]]),IF(jaar_zip[[#This Row],[etmaaltemperatuur]]&gt;stookgrens,jaar_zip[[#This Row],[etmaaltemperatuur]]-stookgrens,0),"")</f>
        <v>0.5</v>
      </c>
    </row>
    <row r="4609" spans="1:15" x14ac:dyDescent="0.25">
      <c r="A4609">
        <v>280</v>
      </c>
      <c r="B4609">
        <v>20240811</v>
      </c>
      <c r="C4609">
        <v>2.5</v>
      </c>
      <c r="D4609">
        <v>18.100000000000001</v>
      </c>
      <c r="E4609">
        <v>1927</v>
      </c>
      <c r="F4609">
        <v>0</v>
      </c>
      <c r="G4609">
        <v>1021.5</v>
      </c>
      <c r="H4609">
        <v>78</v>
      </c>
      <c r="I4609" s="101" t="s">
        <v>28</v>
      </c>
      <c r="J4609" s="1">
        <f>DATEVALUE(RIGHT(jaar_zip[[#This Row],[YYYYMMDD]],2)&amp;"-"&amp;MID(jaar_zip[[#This Row],[YYYYMMDD]],5,2)&amp;"-"&amp;LEFT(jaar_zip[[#This Row],[YYYYMMDD]],4))</f>
        <v>45515</v>
      </c>
      <c r="K4609" s="101" t="str">
        <f>IF(AND(VALUE(MONTH(jaar_zip[[#This Row],[Datum]]))=1,VALUE(WEEKNUM(jaar_zip[[#This Row],[Datum]],21))&gt;51),RIGHT(YEAR(jaar_zip[[#This Row],[Datum]])-1,2),RIGHT(YEAR(jaar_zip[[#This Row],[Datum]]),2))&amp;"-"&amp; TEXT(WEEKNUM(jaar_zip[[#This Row],[Datum]],21),"00")</f>
        <v>24-32</v>
      </c>
      <c r="L4609" s="101">
        <f>MONTH(jaar_zip[[#This Row],[Datum]])</f>
        <v>8</v>
      </c>
      <c r="M4609" s="101">
        <f>IF(ISNUMBER(jaar_zip[[#This Row],[etmaaltemperatuur]]),IF(jaar_zip[[#This Row],[etmaaltemperatuur]]&lt;stookgrens,stookgrens-jaar_zip[[#This Row],[etmaaltemperatuur]],0),"")</f>
        <v>0</v>
      </c>
      <c r="N4609" s="101">
        <f>IF(ISNUMBER(jaar_zip[[#This Row],[graaddagen]]),IF(OR(MONTH(jaar_zip[[#This Row],[Datum]])=1,MONTH(jaar_zip[[#This Row],[Datum]])=2,MONTH(jaar_zip[[#This Row],[Datum]])=11,MONTH(jaar_zip[[#This Row],[Datum]])=12),1.1,IF(OR(MONTH(jaar_zip[[#This Row],[Datum]])=3,MONTH(jaar_zip[[#This Row],[Datum]])=10),1,0.8))*jaar_zip[[#This Row],[graaddagen]],"")</f>
        <v>0</v>
      </c>
      <c r="O4609" s="101">
        <f>IF(ISNUMBER(jaar_zip[[#This Row],[etmaaltemperatuur]]),IF(jaar_zip[[#This Row],[etmaaltemperatuur]]&gt;stookgrens,jaar_zip[[#This Row],[etmaaltemperatuur]]-stookgrens,0),"")</f>
        <v>0.10000000000000142</v>
      </c>
    </row>
    <row r="4610" spans="1:15" x14ac:dyDescent="0.25">
      <c r="A4610">
        <v>280</v>
      </c>
      <c r="B4610">
        <v>20240812</v>
      </c>
      <c r="C4610">
        <v>3.7</v>
      </c>
      <c r="D4610">
        <v>21.6</v>
      </c>
      <c r="E4610">
        <v>2446</v>
      </c>
      <c r="F4610">
        <v>0</v>
      </c>
      <c r="G4610">
        <v>1013.3</v>
      </c>
      <c r="H4610">
        <v>66</v>
      </c>
      <c r="I4610" s="101" t="s">
        <v>28</v>
      </c>
      <c r="J4610" s="1">
        <f>DATEVALUE(RIGHT(jaar_zip[[#This Row],[YYYYMMDD]],2)&amp;"-"&amp;MID(jaar_zip[[#This Row],[YYYYMMDD]],5,2)&amp;"-"&amp;LEFT(jaar_zip[[#This Row],[YYYYMMDD]],4))</f>
        <v>45516</v>
      </c>
      <c r="K4610" s="101" t="str">
        <f>IF(AND(VALUE(MONTH(jaar_zip[[#This Row],[Datum]]))=1,VALUE(WEEKNUM(jaar_zip[[#This Row],[Datum]],21))&gt;51),RIGHT(YEAR(jaar_zip[[#This Row],[Datum]])-1,2),RIGHT(YEAR(jaar_zip[[#This Row],[Datum]]),2))&amp;"-"&amp; TEXT(WEEKNUM(jaar_zip[[#This Row],[Datum]],21),"00")</f>
        <v>24-33</v>
      </c>
      <c r="L4610" s="101">
        <f>MONTH(jaar_zip[[#This Row],[Datum]])</f>
        <v>8</v>
      </c>
      <c r="M4610" s="101">
        <f>IF(ISNUMBER(jaar_zip[[#This Row],[etmaaltemperatuur]]),IF(jaar_zip[[#This Row],[etmaaltemperatuur]]&lt;stookgrens,stookgrens-jaar_zip[[#This Row],[etmaaltemperatuur]],0),"")</f>
        <v>0</v>
      </c>
      <c r="N4610" s="101">
        <f>IF(ISNUMBER(jaar_zip[[#This Row],[graaddagen]]),IF(OR(MONTH(jaar_zip[[#This Row],[Datum]])=1,MONTH(jaar_zip[[#This Row],[Datum]])=2,MONTH(jaar_zip[[#This Row],[Datum]])=11,MONTH(jaar_zip[[#This Row],[Datum]])=12),1.1,IF(OR(MONTH(jaar_zip[[#This Row],[Datum]])=3,MONTH(jaar_zip[[#This Row],[Datum]])=10),1,0.8))*jaar_zip[[#This Row],[graaddagen]],"")</f>
        <v>0</v>
      </c>
      <c r="O4610" s="101">
        <f>IF(ISNUMBER(jaar_zip[[#This Row],[etmaaltemperatuur]]),IF(jaar_zip[[#This Row],[etmaaltemperatuur]]&gt;stookgrens,jaar_zip[[#This Row],[etmaaltemperatuur]]-stookgrens,0),"")</f>
        <v>3.6000000000000014</v>
      </c>
    </row>
    <row r="4611" spans="1:15" x14ac:dyDescent="0.25">
      <c r="A4611">
        <v>280</v>
      </c>
      <c r="B4611">
        <v>20240813</v>
      </c>
      <c r="C4611">
        <v>2.7</v>
      </c>
      <c r="D4611">
        <v>24.7</v>
      </c>
      <c r="E4611">
        <v>2135</v>
      </c>
      <c r="F4611">
        <v>1.2</v>
      </c>
      <c r="G4611">
        <v>1008.9</v>
      </c>
      <c r="H4611">
        <v>76</v>
      </c>
      <c r="I4611" s="101" t="s">
        <v>28</v>
      </c>
      <c r="J4611" s="1">
        <f>DATEVALUE(RIGHT(jaar_zip[[#This Row],[YYYYMMDD]],2)&amp;"-"&amp;MID(jaar_zip[[#This Row],[YYYYMMDD]],5,2)&amp;"-"&amp;LEFT(jaar_zip[[#This Row],[YYYYMMDD]],4))</f>
        <v>45517</v>
      </c>
      <c r="K4611" s="101" t="str">
        <f>IF(AND(VALUE(MONTH(jaar_zip[[#This Row],[Datum]]))=1,VALUE(WEEKNUM(jaar_zip[[#This Row],[Datum]],21))&gt;51),RIGHT(YEAR(jaar_zip[[#This Row],[Datum]])-1,2),RIGHT(YEAR(jaar_zip[[#This Row],[Datum]]),2))&amp;"-"&amp; TEXT(WEEKNUM(jaar_zip[[#This Row],[Datum]],21),"00")</f>
        <v>24-33</v>
      </c>
      <c r="L4611" s="101">
        <f>MONTH(jaar_zip[[#This Row],[Datum]])</f>
        <v>8</v>
      </c>
      <c r="M4611" s="101">
        <f>IF(ISNUMBER(jaar_zip[[#This Row],[etmaaltemperatuur]]),IF(jaar_zip[[#This Row],[etmaaltemperatuur]]&lt;stookgrens,stookgrens-jaar_zip[[#This Row],[etmaaltemperatuur]],0),"")</f>
        <v>0</v>
      </c>
      <c r="N4611" s="101">
        <f>IF(ISNUMBER(jaar_zip[[#This Row],[graaddagen]]),IF(OR(MONTH(jaar_zip[[#This Row],[Datum]])=1,MONTH(jaar_zip[[#This Row],[Datum]])=2,MONTH(jaar_zip[[#This Row],[Datum]])=11,MONTH(jaar_zip[[#This Row],[Datum]])=12),1.1,IF(OR(MONTH(jaar_zip[[#This Row],[Datum]])=3,MONTH(jaar_zip[[#This Row],[Datum]])=10),1,0.8))*jaar_zip[[#This Row],[graaddagen]],"")</f>
        <v>0</v>
      </c>
      <c r="O4611" s="101">
        <f>IF(ISNUMBER(jaar_zip[[#This Row],[etmaaltemperatuur]]),IF(jaar_zip[[#This Row],[etmaaltemperatuur]]&gt;stookgrens,jaar_zip[[#This Row],[etmaaltemperatuur]]-stookgrens,0),"")</f>
        <v>6.6999999999999993</v>
      </c>
    </row>
    <row r="4612" spans="1:15" x14ac:dyDescent="0.25">
      <c r="A4612">
        <v>280</v>
      </c>
      <c r="B4612">
        <v>20240814</v>
      </c>
      <c r="C4612">
        <v>1.3</v>
      </c>
      <c r="D4612">
        <v>20.8</v>
      </c>
      <c r="E4612">
        <v>975</v>
      </c>
      <c r="F4612">
        <v>17.600000000000001</v>
      </c>
      <c r="G4612">
        <v>1011.8</v>
      </c>
      <c r="H4612">
        <v>90</v>
      </c>
      <c r="I4612" s="101" t="s">
        <v>28</v>
      </c>
      <c r="J4612" s="1">
        <f>DATEVALUE(RIGHT(jaar_zip[[#This Row],[YYYYMMDD]],2)&amp;"-"&amp;MID(jaar_zip[[#This Row],[YYYYMMDD]],5,2)&amp;"-"&amp;LEFT(jaar_zip[[#This Row],[YYYYMMDD]],4))</f>
        <v>45518</v>
      </c>
      <c r="K4612" s="101" t="str">
        <f>IF(AND(VALUE(MONTH(jaar_zip[[#This Row],[Datum]]))=1,VALUE(WEEKNUM(jaar_zip[[#This Row],[Datum]],21))&gt;51),RIGHT(YEAR(jaar_zip[[#This Row],[Datum]])-1,2),RIGHT(YEAR(jaar_zip[[#This Row],[Datum]]),2))&amp;"-"&amp; TEXT(WEEKNUM(jaar_zip[[#This Row],[Datum]],21),"00")</f>
        <v>24-33</v>
      </c>
      <c r="L4612" s="101">
        <f>MONTH(jaar_zip[[#This Row],[Datum]])</f>
        <v>8</v>
      </c>
      <c r="M4612" s="101">
        <f>IF(ISNUMBER(jaar_zip[[#This Row],[etmaaltemperatuur]]),IF(jaar_zip[[#This Row],[etmaaltemperatuur]]&lt;stookgrens,stookgrens-jaar_zip[[#This Row],[etmaaltemperatuur]],0),"")</f>
        <v>0</v>
      </c>
      <c r="N4612" s="101">
        <f>IF(ISNUMBER(jaar_zip[[#This Row],[graaddagen]]),IF(OR(MONTH(jaar_zip[[#This Row],[Datum]])=1,MONTH(jaar_zip[[#This Row],[Datum]])=2,MONTH(jaar_zip[[#This Row],[Datum]])=11,MONTH(jaar_zip[[#This Row],[Datum]])=12),1.1,IF(OR(MONTH(jaar_zip[[#This Row],[Datum]])=3,MONTH(jaar_zip[[#This Row],[Datum]])=10),1,0.8))*jaar_zip[[#This Row],[graaddagen]],"")</f>
        <v>0</v>
      </c>
      <c r="O4612" s="101">
        <f>IF(ISNUMBER(jaar_zip[[#This Row],[etmaaltemperatuur]]),IF(jaar_zip[[#This Row],[etmaaltemperatuur]]&gt;stookgrens,jaar_zip[[#This Row],[etmaaltemperatuur]]-stookgrens,0),"")</f>
        <v>2.8000000000000007</v>
      </c>
    </row>
    <row r="4613" spans="1:15" x14ac:dyDescent="0.25">
      <c r="A4613">
        <v>280</v>
      </c>
      <c r="B4613">
        <v>20240815</v>
      </c>
      <c r="C4613">
        <v>3.1</v>
      </c>
      <c r="D4613">
        <v>20.399999999999999</v>
      </c>
      <c r="E4613">
        <v>1718</v>
      </c>
      <c r="F4613">
        <v>0</v>
      </c>
      <c r="G4613">
        <v>1014.4</v>
      </c>
      <c r="H4613">
        <v>83</v>
      </c>
      <c r="I4613" s="101" t="s">
        <v>28</v>
      </c>
      <c r="J4613" s="1">
        <f>DATEVALUE(RIGHT(jaar_zip[[#This Row],[YYYYMMDD]],2)&amp;"-"&amp;MID(jaar_zip[[#This Row],[YYYYMMDD]],5,2)&amp;"-"&amp;LEFT(jaar_zip[[#This Row],[YYYYMMDD]],4))</f>
        <v>45519</v>
      </c>
      <c r="K4613" s="101" t="str">
        <f>IF(AND(VALUE(MONTH(jaar_zip[[#This Row],[Datum]]))=1,VALUE(WEEKNUM(jaar_zip[[#This Row],[Datum]],21))&gt;51),RIGHT(YEAR(jaar_zip[[#This Row],[Datum]])-1,2),RIGHT(YEAR(jaar_zip[[#This Row],[Datum]]),2))&amp;"-"&amp; TEXT(WEEKNUM(jaar_zip[[#This Row],[Datum]],21),"00")</f>
        <v>24-33</v>
      </c>
      <c r="L4613" s="101">
        <f>MONTH(jaar_zip[[#This Row],[Datum]])</f>
        <v>8</v>
      </c>
      <c r="M4613" s="101">
        <f>IF(ISNUMBER(jaar_zip[[#This Row],[etmaaltemperatuur]]),IF(jaar_zip[[#This Row],[etmaaltemperatuur]]&lt;stookgrens,stookgrens-jaar_zip[[#This Row],[etmaaltemperatuur]],0),"")</f>
        <v>0</v>
      </c>
      <c r="N4613" s="101">
        <f>IF(ISNUMBER(jaar_zip[[#This Row],[graaddagen]]),IF(OR(MONTH(jaar_zip[[#This Row],[Datum]])=1,MONTH(jaar_zip[[#This Row],[Datum]])=2,MONTH(jaar_zip[[#This Row],[Datum]])=11,MONTH(jaar_zip[[#This Row],[Datum]])=12),1.1,IF(OR(MONTH(jaar_zip[[#This Row],[Datum]])=3,MONTH(jaar_zip[[#This Row],[Datum]])=10),1,0.8))*jaar_zip[[#This Row],[graaddagen]],"")</f>
        <v>0</v>
      </c>
      <c r="O4613" s="101">
        <f>IF(ISNUMBER(jaar_zip[[#This Row],[etmaaltemperatuur]]),IF(jaar_zip[[#This Row],[etmaaltemperatuur]]&gt;stookgrens,jaar_zip[[#This Row],[etmaaltemperatuur]]-stookgrens,0),"")</f>
        <v>2.3999999999999986</v>
      </c>
    </row>
    <row r="4614" spans="1:15" x14ac:dyDescent="0.25">
      <c r="A4614">
        <v>280</v>
      </c>
      <c r="B4614">
        <v>20240816</v>
      </c>
      <c r="C4614">
        <v>3</v>
      </c>
      <c r="D4614">
        <v>18.8</v>
      </c>
      <c r="E4614">
        <v>1386</v>
      </c>
      <c r="F4614">
        <v>5.9</v>
      </c>
      <c r="G4614">
        <v>1013.7</v>
      </c>
      <c r="H4614">
        <v>84</v>
      </c>
      <c r="I4614" s="101" t="s">
        <v>28</v>
      </c>
      <c r="J4614" s="1">
        <f>DATEVALUE(RIGHT(jaar_zip[[#This Row],[YYYYMMDD]],2)&amp;"-"&amp;MID(jaar_zip[[#This Row],[YYYYMMDD]],5,2)&amp;"-"&amp;LEFT(jaar_zip[[#This Row],[YYYYMMDD]],4))</f>
        <v>45520</v>
      </c>
      <c r="K4614" s="101" t="str">
        <f>IF(AND(VALUE(MONTH(jaar_zip[[#This Row],[Datum]]))=1,VALUE(WEEKNUM(jaar_zip[[#This Row],[Datum]],21))&gt;51),RIGHT(YEAR(jaar_zip[[#This Row],[Datum]])-1,2),RIGHT(YEAR(jaar_zip[[#This Row],[Datum]]),2))&amp;"-"&amp; TEXT(WEEKNUM(jaar_zip[[#This Row],[Datum]],21),"00")</f>
        <v>24-33</v>
      </c>
      <c r="L4614" s="101">
        <f>MONTH(jaar_zip[[#This Row],[Datum]])</f>
        <v>8</v>
      </c>
      <c r="M4614" s="101">
        <f>IF(ISNUMBER(jaar_zip[[#This Row],[etmaaltemperatuur]]),IF(jaar_zip[[#This Row],[etmaaltemperatuur]]&lt;stookgrens,stookgrens-jaar_zip[[#This Row],[etmaaltemperatuur]],0),"")</f>
        <v>0</v>
      </c>
      <c r="N4614" s="101">
        <f>IF(ISNUMBER(jaar_zip[[#This Row],[graaddagen]]),IF(OR(MONTH(jaar_zip[[#This Row],[Datum]])=1,MONTH(jaar_zip[[#This Row],[Datum]])=2,MONTH(jaar_zip[[#This Row],[Datum]])=11,MONTH(jaar_zip[[#This Row],[Datum]])=12),1.1,IF(OR(MONTH(jaar_zip[[#This Row],[Datum]])=3,MONTH(jaar_zip[[#This Row],[Datum]])=10),1,0.8))*jaar_zip[[#This Row],[graaddagen]],"")</f>
        <v>0</v>
      </c>
      <c r="O4614" s="101">
        <f>IF(ISNUMBER(jaar_zip[[#This Row],[etmaaltemperatuur]]),IF(jaar_zip[[#This Row],[etmaaltemperatuur]]&gt;stookgrens,jaar_zip[[#This Row],[etmaaltemperatuur]]-stookgrens,0),"")</f>
        <v>0.80000000000000071</v>
      </c>
    </row>
    <row r="4615" spans="1:15" x14ac:dyDescent="0.25">
      <c r="A4615">
        <v>280</v>
      </c>
      <c r="B4615">
        <v>20240817</v>
      </c>
      <c r="C4615">
        <v>1.6</v>
      </c>
      <c r="D4615">
        <v>17.2</v>
      </c>
      <c r="E4615">
        <v>2167</v>
      </c>
      <c r="F4615">
        <v>0</v>
      </c>
      <c r="G4615">
        <v>1013.3</v>
      </c>
      <c r="H4615">
        <v>72</v>
      </c>
      <c r="I4615" s="101" t="s">
        <v>28</v>
      </c>
      <c r="J4615" s="1">
        <f>DATEVALUE(RIGHT(jaar_zip[[#This Row],[YYYYMMDD]],2)&amp;"-"&amp;MID(jaar_zip[[#This Row],[YYYYMMDD]],5,2)&amp;"-"&amp;LEFT(jaar_zip[[#This Row],[YYYYMMDD]],4))</f>
        <v>45521</v>
      </c>
      <c r="K4615" s="101" t="str">
        <f>IF(AND(VALUE(MONTH(jaar_zip[[#This Row],[Datum]]))=1,VALUE(WEEKNUM(jaar_zip[[#This Row],[Datum]],21))&gt;51),RIGHT(YEAR(jaar_zip[[#This Row],[Datum]])-1,2),RIGHT(YEAR(jaar_zip[[#This Row],[Datum]]),2))&amp;"-"&amp; TEXT(WEEKNUM(jaar_zip[[#This Row],[Datum]],21),"00")</f>
        <v>24-33</v>
      </c>
      <c r="L4615" s="101">
        <f>MONTH(jaar_zip[[#This Row],[Datum]])</f>
        <v>8</v>
      </c>
      <c r="M4615" s="101">
        <f>IF(ISNUMBER(jaar_zip[[#This Row],[etmaaltemperatuur]]),IF(jaar_zip[[#This Row],[etmaaltemperatuur]]&lt;stookgrens,stookgrens-jaar_zip[[#This Row],[etmaaltemperatuur]],0),"")</f>
        <v>0.80000000000000071</v>
      </c>
      <c r="N4615" s="101">
        <f>IF(ISNUMBER(jaar_zip[[#This Row],[graaddagen]]),IF(OR(MONTH(jaar_zip[[#This Row],[Datum]])=1,MONTH(jaar_zip[[#This Row],[Datum]])=2,MONTH(jaar_zip[[#This Row],[Datum]])=11,MONTH(jaar_zip[[#This Row],[Datum]])=12),1.1,IF(OR(MONTH(jaar_zip[[#This Row],[Datum]])=3,MONTH(jaar_zip[[#This Row],[Datum]])=10),1,0.8))*jaar_zip[[#This Row],[graaddagen]],"")</f>
        <v>0.64000000000000057</v>
      </c>
      <c r="O4615" s="101">
        <f>IF(ISNUMBER(jaar_zip[[#This Row],[etmaaltemperatuur]]),IF(jaar_zip[[#This Row],[etmaaltemperatuur]]&gt;stookgrens,jaar_zip[[#This Row],[etmaaltemperatuur]]-stookgrens,0),"")</f>
        <v>0</v>
      </c>
    </row>
    <row r="4616" spans="1:15" x14ac:dyDescent="0.25">
      <c r="A4616">
        <v>280</v>
      </c>
      <c r="B4616">
        <v>20240818</v>
      </c>
      <c r="C4616">
        <v>2</v>
      </c>
      <c r="D4616">
        <v>16.600000000000001</v>
      </c>
      <c r="E4616">
        <v>1457</v>
      </c>
      <c r="F4616">
        <v>0</v>
      </c>
      <c r="G4616">
        <v>1012.9</v>
      </c>
      <c r="H4616">
        <v>76</v>
      </c>
      <c r="I4616" s="101" t="s">
        <v>28</v>
      </c>
      <c r="J4616" s="1">
        <f>DATEVALUE(RIGHT(jaar_zip[[#This Row],[YYYYMMDD]],2)&amp;"-"&amp;MID(jaar_zip[[#This Row],[YYYYMMDD]],5,2)&amp;"-"&amp;LEFT(jaar_zip[[#This Row],[YYYYMMDD]],4))</f>
        <v>45522</v>
      </c>
      <c r="K4616" s="101" t="str">
        <f>IF(AND(VALUE(MONTH(jaar_zip[[#This Row],[Datum]]))=1,VALUE(WEEKNUM(jaar_zip[[#This Row],[Datum]],21))&gt;51),RIGHT(YEAR(jaar_zip[[#This Row],[Datum]])-1,2),RIGHT(YEAR(jaar_zip[[#This Row],[Datum]]),2))&amp;"-"&amp; TEXT(WEEKNUM(jaar_zip[[#This Row],[Datum]],21),"00")</f>
        <v>24-33</v>
      </c>
      <c r="L4616" s="101">
        <f>MONTH(jaar_zip[[#This Row],[Datum]])</f>
        <v>8</v>
      </c>
      <c r="M4616" s="101">
        <f>IF(ISNUMBER(jaar_zip[[#This Row],[etmaaltemperatuur]]),IF(jaar_zip[[#This Row],[etmaaltemperatuur]]&lt;stookgrens,stookgrens-jaar_zip[[#This Row],[etmaaltemperatuur]],0),"")</f>
        <v>1.3999999999999986</v>
      </c>
      <c r="N4616" s="101">
        <f>IF(ISNUMBER(jaar_zip[[#This Row],[graaddagen]]),IF(OR(MONTH(jaar_zip[[#This Row],[Datum]])=1,MONTH(jaar_zip[[#This Row],[Datum]])=2,MONTH(jaar_zip[[#This Row],[Datum]])=11,MONTH(jaar_zip[[#This Row],[Datum]])=12),1.1,IF(OR(MONTH(jaar_zip[[#This Row],[Datum]])=3,MONTH(jaar_zip[[#This Row],[Datum]])=10),1,0.8))*jaar_zip[[#This Row],[graaddagen]],"")</f>
        <v>1.119999999999999</v>
      </c>
      <c r="O4616" s="101">
        <f>IF(ISNUMBER(jaar_zip[[#This Row],[etmaaltemperatuur]]),IF(jaar_zip[[#This Row],[etmaaltemperatuur]]&gt;stookgrens,jaar_zip[[#This Row],[etmaaltemperatuur]]-stookgrens,0),"")</f>
        <v>0</v>
      </c>
    </row>
    <row r="4617" spans="1:15" x14ac:dyDescent="0.25">
      <c r="A4617">
        <v>280</v>
      </c>
      <c r="B4617">
        <v>20240819</v>
      </c>
      <c r="C4617">
        <v>2.1</v>
      </c>
      <c r="D4617">
        <v>16.600000000000001</v>
      </c>
      <c r="E4617">
        <v>1736</v>
      </c>
      <c r="F4617">
        <v>0</v>
      </c>
      <c r="G4617">
        <v>1017.2</v>
      </c>
      <c r="H4617">
        <v>74</v>
      </c>
      <c r="I4617" s="101" t="s">
        <v>28</v>
      </c>
      <c r="J4617" s="1">
        <f>DATEVALUE(RIGHT(jaar_zip[[#This Row],[YYYYMMDD]],2)&amp;"-"&amp;MID(jaar_zip[[#This Row],[YYYYMMDD]],5,2)&amp;"-"&amp;LEFT(jaar_zip[[#This Row],[YYYYMMDD]],4))</f>
        <v>45523</v>
      </c>
      <c r="K4617" s="101" t="str">
        <f>IF(AND(VALUE(MONTH(jaar_zip[[#This Row],[Datum]]))=1,VALUE(WEEKNUM(jaar_zip[[#This Row],[Datum]],21))&gt;51),RIGHT(YEAR(jaar_zip[[#This Row],[Datum]])-1,2),RIGHT(YEAR(jaar_zip[[#This Row],[Datum]]),2))&amp;"-"&amp; TEXT(WEEKNUM(jaar_zip[[#This Row],[Datum]],21),"00")</f>
        <v>24-34</v>
      </c>
      <c r="L4617" s="101">
        <f>MONTH(jaar_zip[[#This Row],[Datum]])</f>
        <v>8</v>
      </c>
      <c r="M4617" s="101">
        <f>IF(ISNUMBER(jaar_zip[[#This Row],[etmaaltemperatuur]]),IF(jaar_zip[[#This Row],[etmaaltemperatuur]]&lt;stookgrens,stookgrens-jaar_zip[[#This Row],[etmaaltemperatuur]],0),"")</f>
        <v>1.3999999999999986</v>
      </c>
      <c r="N4617" s="101">
        <f>IF(ISNUMBER(jaar_zip[[#This Row],[graaddagen]]),IF(OR(MONTH(jaar_zip[[#This Row],[Datum]])=1,MONTH(jaar_zip[[#This Row],[Datum]])=2,MONTH(jaar_zip[[#This Row],[Datum]])=11,MONTH(jaar_zip[[#This Row],[Datum]])=12),1.1,IF(OR(MONTH(jaar_zip[[#This Row],[Datum]])=3,MONTH(jaar_zip[[#This Row],[Datum]])=10),1,0.8))*jaar_zip[[#This Row],[graaddagen]],"")</f>
        <v>1.119999999999999</v>
      </c>
      <c r="O4617" s="101">
        <f>IF(ISNUMBER(jaar_zip[[#This Row],[etmaaltemperatuur]]),IF(jaar_zip[[#This Row],[etmaaltemperatuur]]&gt;stookgrens,jaar_zip[[#This Row],[etmaaltemperatuur]]-stookgrens,0),"")</f>
        <v>0</v>
      </c>
    </row>
    <row r="4618" spans="1:15" x14ac:dyDescent="0.25">
      <c r="A4618">
        <v>280</v>
      </c>
      <c r="B4618">
        <v>20240820</v>
      </c>
      <c r="C4618">
        <v>3.8</v>
      </c>
      <c r="D4618">
        <v>18.399999999999999</v>
      </c>
      <c r="E4618">
        <v>1495</v>
      </c>
      <c r="F4618">
        <v>10.5</v>
      </c>
      <c r="G4618">
        <v>1010.3</v>
      </c>
      <c r="H4618">
        <v>81</v>
      </c>
      <c r="I4618" s="101" t="s">
        <v>28</v>
      </c>
      <c r="J4618" s="1">
        <f>DATEVALUE(RIGHT(jaar_zip[[#This Row],[YYYYMMDD]],2)&amp;"-"&amp;MID(jaar_zip[[#This Row],[YYYYMMDD]],5,2)&amp;"-"&amp;LEFT(jaar_zip[[#This Row],[YYYYMMDD]],4))</f>
        <v>45524</v>
      </c>
      <c r="K4618" s="101" t="str">
        <f>IF(AND(VALUE(MONTH(jaar_zip[[#This Row],[Datum]]))=1,VALUE(WEEKNUM(jaar_zip[[#This Row],[Datum]],21))&gt;51),RIGHT(YEAR(jaar_zip[[#This Row],[Datum]])-1,2),RIGHT(YEAR(jaar_zip[[#This Row],[Datum]]),2))&amp;"-"&amp; TEXT(WEEKNUM(jaar_zip[[#This Row],[Datum]],21),"00")</f>
        <v>24-34</v>
      </c>
      <c r="L4618" s="101">
        <f>MONTH(jaar_zip[[#This Row],[Datum]])</f>
        <v>8</v>
      </c>
      <c r="M4618" s="101">
        <f>IF(ISNUMBER(jaar_zip[[#This Row],[etmaaltemperatuur]]),IF(jaar_zip[[#This Row],[etmaaltemperatuur]]&lt;stookgrens,stookgrens-jaar_zip[[#This Row],[etmaaltemperatuur]],0),"")</f>
        <v>0</v>
      </c>
      <c r="N4618" s="101">
        <f>IF(ISNUMBER(jaar_zip[[#This Row],[graaddagen]]),IF(OR(MONTH(jaar_zip[[#This Row],[Datum]])=1,MONTH(jaar_zip[[#This Row],[Datum]])=2,MONTH(jaar_zip[[#This Row],[Datum]])=11,MONTH(jaar_zip[[#This Row],[Datum]])=12),1.1,IF(OR(MONTH(jaar_zip[[#This Row],[Datum]])=3,MONTH(jaar_zip[[#This Row],[Datum]])=10),1,0.8))*jaar_zip[[#This Row],[graaddagen]],"")</f>
        <v>0</v>
      </c>
      <c r="O4618" s="101">
        <f>IF(ISNUMBER(jaar_zip[[#This Row],[etmaaltemperatuur]]),IF(jaar_zip[[#This Row],[etmaaltemperatuur]]&gt;stookgrens,jaar_zip[[#This Row],[etmaaltemperatuur]]-stookgrens,0),"")</f>
        <v>0.39999999999999858</v>
      </c>
    </row>
    <row r="4619" spans="1:15" x14ac:dyDescent="0.25">
      <c r="A4619">
        <v>280</v>
      </c>
      <c r="B4619">
        <v>20240821</v>
      </c>
      <c r="C4619">
        <v>4.5999999999999996</v>
      </c>
      <c r="D4619">
        <v>15.2</v>
      </c>
      <c r="E4619">
        <v>1715</v>
      </c>
      <c r="F4619">
        <v>0.9</v>
      </c>
      <c r="G4619">
        <v>1013.8</v>
      </c>
      <c r="H4619">
        <v>75</v>
      </c>
      <c r="I4619" s="101" t="s">
        <v>28</v>
      </c>
      <c r="J4619" s="1">
        <f>DATEVALUE(RIGHT(jaar_zip[[#This Row],[YYYYMMDD]],2)&amp;"-"&amp;MID(jaar_zip[[#This Row],[YYYYMMDD]],5,2)&amp;"-"&amp;LEFT(jaar_zip[[#This Row],[YYYYMMDD]],4))</f>
        <v>45525</v>
      </c>
      <c r="K4619" s="101" t="str">
        <f>IF(AND(VALUE(MONTH(jaar_zip[[#This Row],[Datum]]))=1,VALUE(WEEKNUM(jaar_zip[[#This Row],[Datum]],21))&gt;51),RIGHT(YEAR(jaar_zip[[#This Row],[Datum]])-1,2),RIGHT(YEAR(jaar_zip[[#This Row],[Datum]]),2))&amp;"-"&amp; TEXT(WEEKNUM(jaar_zip[[#This Row],[Datum]],21),"00")</f>
        <v>24-34</v>
      </c>
      <c r="L4619" s="101">
        <f>MONTH(jaar_zip[[#This Row],[Datum]])</f>
        <v>8</v>
      </c>
      <c r="M4619" s="101">
        <f>IF(ISNUMBER(jaar_zip[[#This Row],[etmaaltemperatuur]]),IF(jaar_zip[[#This Row],[etmaaltemperatuur]]&lt;stookgrens,stookgrens-jaar_zip[[#This Row],[etmaaltemperatuur]],0),"")</f>
        <v>2.8000000000000007</v>
      </c>
      <c r="N4619" s="101">
        <f>IF(ISNUMBER(jaar_zip[[#This Row],[graaddagen]]),IF(OR(MONTH(jaar_zip[[#This Row],[Datum]])=1,MONTH(jaar_zip[[#This Row],[Datum]])=2,MONTH(jaar_zip[[#This Row],[Datum]])=11,MONTH(jaar_zip[[#This Row],[Datum]])=12),1.1,IF(OR(MONTH(jaar_zip[[#This Row],[Datum]])=3,MONTH(jaar_zip[[#This Row],[Datum]])=10),1,0.8))*jaar_zip[[#This Row],[graaddagen]],"")</f>
        <v>2.2400000000000007</v>
      </c>
      <c r="O4619" s="101">
        <f>IF(ISNUMBER(jaar_zip[[#This Row],[etmaaltemperatuur]]),IF(jaar_zip[[#This Row],[etmaaltemperatuur]]&gt;stookgrens,jaar_zip[[#This Row],[etmaaltemperatuur]]-stookgrens,0),"")</f>
        <v>0</v>
      </c>
    </row>
    <row r="4620" spans="1:15" x14ac:dyDescent="0.25">
      <c r="A4620">
        <v>280</v>
      </c>
      <c r="B4620">
        <v>20240822</v>
      </c>
      <c r="C4620">
        <v>6.2</v>
      </c>
      <c r="D4620">
        <v>18.100000000000001</v>
      </c>
      <c r="E4620">
        <v>1121</v>
      </c>
      <c r="F4620">
        <v>-0.1</v>
      </c>
      <c r="G4620">
        <v>1008.2</v>
      </c>
      <c r="H4620">
        <v>67</v>
      </c>
      <c r="I4620" s="101" t="s">
        <v>28</v>
      </c>
      <c r="J4620" s="1">
        <f>DATEVALUE(RIGHT(jaar_zip[[#This Row],[YYYYMMDD]],2)&amp;"-"&amp;MID(jaar_zip[[#This Row],[YYYYMMDD]],5,2)&amp;"-"&amp;LEFT(jaar_zip[[#This Row],[YYYYMMDD]],4))</f>
        <v>45526</v>
      </c>
      <c r="K4620" s="101" t="str">
        <f>IF(AND(VALUE(MONTH(jaar_zip[[#This Row],[Datum]]))=1,VALUE(WEEKNUM(jaar_zip[[#This Row],[Datum]],21))&gt;51),RIGHT(YEAR(jaar_zip[[#This Row],[Datum]])-1,2),RIGHT(YEAR(jaar_zip[[#This Row],[Datum]]),2))&amp;"-"&amp; TEXT(WEEKNUM(jaar_zip[[#This Row],[Datum]],21),"00")</f>
        <v>24-34</v>
      </c>
      <c r="L4620" s="101">
        <f>MONTH(jaar_zip[[#This Row],[Datum]])</f>
        <v>8</v>
      </c>
      <c r="M4620" s="101">
        <f>IF(ISNUMBER(jaar_zip[[#This Row],[etmaaltemperatuur]]),IF(jaar_zip[[#This Row],[etmaaltemperatuur]]&lt;stookgrens,stookgrens-jaar_zip[[#This Row],[etmaaltemperatuur]],0),"")</f>
        <v>0</v>
      </c>
      <c r="N4620" s="101">
        <f>IF(ISNUMBER(jaar_zip[[#This Row],[graaddagen]]),IF(OR(MONTH(jaar_zip[[#This Row],[Datum]])=1,MONTH(jaar_zip[[#This Row],[Datum]])=2,MONTH(jaar_zip[[#This Row],[Datum]])=11,MONTH(jaar_zip[[#This Row],[Datum]])=12),1.1,IF(OR(MONTH(jaar_zip[[#This Row],[Datum]])=3,MONTH(jaar_zip[[#This Row],[Datum]])=10),1,0.8))*jaar_zip[[#This Row],[graaddagen]],"")</f>
        <v>0</v>
      </c>
      <c r="O4620" s="101">
        <f>IF(ISNUMBER(jaar_zip[[#This Row],[etmaaltemperatuur]]),IF(jaar_zip[[#This Row],[etmaaltemperatuur]]&gt;stookgrens,jaar_zip[[#This Row],[etmaaltemperatuur]]-stookgrens,0),"")</f>
        <v>0.10000000000000142</v>
      </c>
    </row>
    <row r="4621" spans="1:15" x14ac:dyDescent="0.25">
      <c r="A4621">
        <v>280</v>
      </c>
      <c r="B4621">
        <v>20240823</v>
      </c>
      <c r="C4621">
        <v>5.7</v>
      </c>
      <c r="D4621">
        <v>17.8</v>
      </c>
      <c r="E4621">
        <v>1156</v>
      </c>
      <c r="F4621">
        <v>1.7</v>
      </c>
      <c r="G4621">
        <v>1005.1</v>
      </c>
      <c r="H4621">
        <v>75</v>
      </c>
      <c r="I4621" s="101" t="s">
        <v>28</v>
      </c>
      <c r="J4621" s="1">
        <f>DATEVALUE(RIGHT(jaar_zip[[#This Row],[YYYYMMDD]],2)&amp;"-"&amp;MID(jaar_zip[[#This Row],[YYYYMMDD]],5,2)&amp;"-"&amp;LEFT(jaar_zip[[#This Row],[YYYYMMDD]],4))</f>
        <v>45527</v>
      </c>
      <c r="K4621" s="101" t="str">
        <f>IF(AND(VALUE(MONTH(jaar_zip[[#This Row],[Datum]]))=1,VALUE(WEEKNUM(jaar_zip[[#This Row],[Datum]],21))&gt;51),RIGHT(YEAR(jaar_zip[[#This Row],[Datum]])-1,2),RIGHT(YEAR(jaar_zip[[#This Row],[Datum]]),2))&amp;"-"&amp; TEXT(WEEKNUM(jaar_zip[[#This Row],[Datum]],21),"00")</f>
        <v>24-34</v>
      </c>
      <c r="L4621" s="101">
        <f>MONTH(jaar_zip[[#This Row],[Datum]])</f>
        <v>8</v>
      </c>
      <c r="M4621" s="101">
        <f>IF(ISNUMBER(jaar_zip[[#This Row],[etmaaltemperatuur]]),IF(jaar_zip[[#This Row],[etmaaltemperatuur]]&lt;stookgrens,stookgrens-jaar_zip[[#This Row],[etmaaltemperatuur]],0),"")</f>
        <v>0.19999999999999929</v>
      </c>
      <c r="N4621" s="101">
        <f>IF(ISNUMBER(jaar_zip[[#This Row],[graaddagen]]),IF(OR(MONTH(jaar_zip[[#This Row],[Datum]])=1,MONTH(jaar_zip[[#This Row],[Datum]])=2,MONTH(jaar_zip[[#This Row],[Datum]])=11,MONTH(jaar_zip[[#This Row],[Datum]])=12),1.1,IF(OR(MONTH(jaar_zip[[#This Row],[Datum]])=3,MONTH(jaar_zip[[#This Row],[Datum]])=10),1,0.8))*jaar_zip[[#This Row],[graaddagen]],"")</f>
        <v>0.15999999999999945</v>
      </c>
      <c r="O4621" s="101">
        <f>IF(ISNUMBER(jaar_zip[[#This Row],[etmaaltemperatuur]]),IF(jaar_zip[[#This Row],[etmaaltemperatuur]]&gt;stookgrens,jaar_zip[[#This Row],[etmaaltemperatuur]]-stookgrens,0),"")</f>
        <v>0</v>
      </c>
    </row>
    <row r="4622" spans="1:15" x14ac:dyDescent="0.25">
      <c r="A4622">
        <v>280</v>
      </c>
      <c r="B4622">
        <v>20240824</v>
      </c>
      <c r="C4622">
        <v>4.0999999999999996</v>
      </c>
      <c r="D4622">
        <v>18.600000000000001</v>
      </c>
      <c r="E4622">
        <v>1287</v>
      </c>
      <c r="F4622">
        <v>12.2</v>
      </c>
      <c r="G4622">
        <v>1005.9</v>
      </c>
      <c r="H4622">
        <v>83</v>
      </c>
      <c r="I4622" s="101" t="s">
        <v>28</v>
      </c>
      <c r="J4622" s="1">
        <f>DATEVALUE(RIGHT(jaar_zip[[#This Row],[YYYYMMDD]],2)&amp;"-"&amp;MID(jaar_zip[[#This Row],[YYYYMMDD]],5,2)&amp;"-"&amp;LEFT(jaar_zip[[#This Row],[YYYYMMDD]],4))</f>
        <v>45528</v>
      </c>
      <c r="K4622" s="101" t="str">
        <f>IF(AND(VALUE(MONTH(jaar_zip[[#This Row],[Datum]]))=1,VALUE(WEEKNUM(jaar_zip[[#This Row],[Datum]],21))&gt;51),RIGHT(YEAR(jaar_zip[[#This Row],[Datum]])-1,2),RIGHT(YEAR(jaar_zip[[#This Row],[Datum]]),2))&amp;"-"&amp; TEXT(WEEKNUM(jaar_zip[[#This Row],[Datum]],21),"00")</f>
        <v>24-34</v>
      </c>
      <c r="L4622" s="101">
        <f>MONTH(jaar_zip[[#This Row],[Datum]])</f>
        <v>8</v>
      </c>
      <c r="M4622" s="101">
        <f>IF(ISNUMBER(jaar_zip[[#This Row],[etmaaltemperatuur]]),IF(jaar_zip[[#This Row],[etmaaltemperatuur]]&lt;stookgrens,stookgrens-jaar_zip[[#This Row],[etmaaltemperatuur]],0),"")</f>
        <v>0</v>
      </c>
      <c r="N4622" s="101">
        <f>IF(ISNUMBER(jaar_zip[[#This Row],[graaddagen]]),IF(OR(MONTH(jaar_zip[[#This Row],[Datum]])=1,MONTH(jaar_zip[[#This Row],[Datum]])=2,MONTH(jaar_zip[[#This Row],[Datum]])=11,MONTH(jaar_zip[[#This Row],[Datum]])=12),1.1,IF(OR(MONTH(jaar_zip[[#This Row],[Datum]])=3,MONTH(jaar_zip[[#This Row],[Datum]])=10),1,0.8))*jaar_zip[[#This Row],[graaddagen]],"")</f>
        <v>0</v>
      </c>
      <c r="O4622" s="101">
        <f>IF(ISNUMBER(jaar_zip[[#This Row],[etmaaltemperatuur]]),IF(jaar_zip[[#This Row],[etmaaltemperatuur]]&gt;stookgrens,jaar_zip[[#This Row],[etmaaltemperatuur]]-stookgrens,0),"")</f>
        <v>0.60000000000000142</v>
      </c>
    </row>
    <row r="4623" spans="1:15" x14ac:dyDescent="0.25">
      <c r="A4623">
        <v>280</v>
      </c>
      <c r="B4623">
        <v>20240825</v>
      </c>
      <c r="C4623">
        <v>5</v>
      </c>
      <c r="D4623">
        <v>16.2</v>
      </c>
      <c r="E4623">
        <v>1863</v>
      </c>
      <c r="F4623">
        <v>2.2000000000000002</v>
      </c>
      <c r="G4623">
        <v>1017.3</v>
      </c>
      <c r="H4623">
        <v>73</v>
      </c>
      <c r="I4623" s="101" t="s">
        <v>28</v>
      </c>
      <c r="J4623" s="1">
        <f>DATEVALUE(RIGHT(jaar_zip[[#This Row],[YYYYMMDD]],2)&amp;"-"&amp;MID(jaar_zip[[#This Row],[YYYYMMDD]],5,2)&amp;"-"&amp;LEFT(jaar_zip[[#This Row],[YYYYMMDD]],4))</f>
        <v>45529</v>
      </c>
      <c r="K4623" s="101" t="str">
        <f>IF(AND(VALUE(MONTH(jaar_zip[[#This Row],[Datum]]))=1,VALUE(WEEKNUM(jaar_zip[[#This Row],[Datum]],21))&gt;51),RIGHT(YEAR(jaar_zip[[#This Row],[Datum]])-1,2),RIGHT(YEAR(jaar_zip[[#This Row],[Datum]]),2))&amp;"-"&amp; TEXT(WEEKNUM(jaar_zip[[#This Row],[Datum]],21),"00")</f>
        <v>24-34</v>
      </c>
      <c r="L4623" s="101">
        <f>MONTH(jaar_zip[[#This Row],[Datum]])</f>
        <v>8</v>
      </c>
      <c r="M4623" s="101">
        <f>IF(ISNUMBER(jaar_zip[[#This Row],[etmaaltemperatuur]]),IF(jaar_zip[[#This Row],[etmaaltemperatuur]]&lt;stookgrens,stookgrens-jaar_zip[[#This Row],[etmaaltemperatuur]],0),"")</f>
        <v>1.8000000000000007</v>
      </c>
      <c r="N4623" s="101">
        <f>IF(ISNUMBER(jaar_zip[[#This Row],[graaddagen]]),IF(OR(MONTH(jaar_zip[[#This Row],[Datum]])=1,MONTH(jaar_zip[[#This Row],[Datum]])=2,MONTH(jaar_zip[[#This Row],[Datum]])=11,MONTH(jaar_zip[[#This Row],[Datum]])=12),1.1,IF(OR(MONTH(jaar_zip[[#This Row],[Datum]])=3,MONTH(jaar_zip[[#This Row],[Datum]])=10),1,0.8))*jaar_zip[[#This Row],[graaddagen]],"")</f>
        <v>1.4400000000000006</v>
      </c>
      <c r="O4623" s="101">
        <f>IF(ISNUMBER(jaar_zip[[#This Row],[etmaaltemperatuur]]),IF(jaar_zip[[#This Row],[etmaaltemperatuur]]&gt;stookgrens,jaar_zip[[#This Row],[etmaaltemperatuur]]-stookgrens,0),"")</f>
        <v>0</v>
      </c>
    </row>
    <row r="4624" spans="1:15" x14ac:dyDescent="0.25">
      <c r="A4624">
        <v>280</v>
      </c>
      <c r="B4624">
        <v>20240826</v>
      </c>
      <c r="C4624">
        <v>4</v>
      </c>
      <c r="D4624">
        <v>16.2</v>
      </c>
      <c r="E4624">
        <v>1406</v>
      </c>
      <c r="F4624">
        <v>-0.1</v>
      </c>
      <c r="G4624">
        <v>1020.7</v>
      </c>
      <c r="H4624">
        <v>80</v>
      </c>
      <c r="I4624" s="101" t="s">
        <v>28</v>
      </c>
      <c r="J4624" s="1">
        <f>DATEVALUE(RIGHT(jaar_zip[[#This Row],[YYYYMMDD]],2)&amp;"-"&amp;MID(jaar_zip[[#This Row],[YYYYMMDD]],5,2)&amp;"-"&amp;LEFT(jaar_zip[[#This Row],[YYYYMMDD]],4))</f>
        <v>45530</v>
      </c>
      <c r="K4624" s="101" t="str">
        <f>IF(AND(VALUE(MONTH(jaar_zip[[#This Row],[Datum]]))=1,VALUE(WEEKNUM(jaar_zip[[#This Row],[Datum]],21))&gt;51),RIGHT(YEAR(jaar_zip[[#This Row],[Datum]])-1,2),RIGHT(YEAR(jaar_zip[[#This Row],[Datum]]),2))&amp;"-"&amp; TEXT(WEEKNUM(jaar_zip[[#This Row],[Datum]],21),"00")</f>
        <v>24-35</v>
      </c>
      <c r="L4624" s="101">
        <f>MONTH(jaar_zip[[#This Row],[Datum]])</f>
        <v>8</v>
      </c>
      <c r="M4624" s="101">
        <f>IF(ISNUMBER(jaar_zip[[#This Row],[etmaaltemperatuur]]),IF(jaar_zip[[#This Row],[etmaaltemperatuur]]&lt;stookgrens,stookgrens-jaar_zip[[#This Row],[etmaaltemperatuur]],0),"")</f>
        <v>1.8000000000000007</v>
      </c>
      <c r="N4624" s="101">
        <f>IF(ISNUMBER(jaar_zip[[#This Row],[graaddagen]]),IF(OR(MONTH(jaar_zip[[#This Row],[Datum]])=1,MONTH(jaar_zip[[#This Row],[Datum]])=2,MONTH(jaar_zip[[#This Row],[Datum]])=11,MONTH(jaar_zip[[#This Row],[Datum]])=12),1.1,IF(OR(MONTH(jaar_zip[[#This Row],[Datum]])=3,MONTH(jaar_zip[[#This Row],[Datum]])=10),1,0.8))*jaar_zip[[#This Row],[graaddagen]],"")</f>
        <v>1.4400000000000006</v>
      </c>
      <c r="O4624" s="101">
        <f>IF(ISNUMBER(jaar_zip[[#This Row],[etmaaltemperatuur]]),IF(jaar_zip[[#This Row],[etmaaltemperatuur]]&gt;stookgrens,jaar_zip[[#This Row],[etmaaltemperatuur]]-stookgrens,0),"")</f>
        <v>0</v>
      </c>
    </row>
    <row r="4625" spans="1:15" x14ac:dyDescent="0.25">
      <c r="A4625">
        <v>280</v>
      </c>
      <c r="B4625">
        <v>20240827</v>
      </c>
      <c r="C4625">
        <v>2.6</v>
      </c>
      <c r="D4625">
        <v>17.7</v>
      </c>
      <c r="E4625">
        <v>2005</v>
      </c>
      <c r="F4625">
        <v>0</v>
      </c>
      <c r="G4625">
        <v>1021.1</v>
      </c>
      <c r="H4625">
        <v>74</v>
      </c>
      <c r="I4625" s="101" t="s">
        <v>28</v>
      </c>
      <c r="J4625" s="1">
        <f>DATEVALUE(RIGHT(jaar_zip[[#This Row],[YYYYMMDD]],2)&amp;"-"&amp;MID(jaar_zip[[#This Row],[YYYYMMDD]],5,2)&amp;"-"&amp;LEFT(jaar_zip[[#This Row],[YYYYMMDD]],4))</f>
        <v>45531</v>
      </c>
      <c r="K4625" s="101" t="str">
        <f>IF(AND(VALUE(MONTH(jaar_zip[[#This Row],[Datum]]))=1,VALUE(WEEKNUM(jaar_zip[[#This Row],[Datum]],21))&gt;51),RIGHT(YEAR(jaar_zip[[#This Row],[Datum]])-1,2),RIGHT(YEAR(jaar_zip[[#This Row],[Datum]]),2))&amp;"-"&amp; TEXT(WEEKNUM(jaar_zip[[#This Row],[Datum]],21),"00")</f>
        <v>24-35</v>
      </c>
      <c r="L4625" s="101">
        <f>MONTH(jaar_zip[[#This Row],[Datum]])</f>
        <v>8</v>
      </c>
      <c r="M4625" s="101">
        <f>IF(ISNUMBER(jaar_zip[[#This Row],[etmaaltemperatuur]]),IF(jaar_zip[[#This Row],[etmaaltemperatuur]]&lt;stookgrens,stookgrens-jaar_zip[[#This Row],[etmaaltemperatuur]],0),"")</f>
        <v>0.30000000000000071</v>
      </c>
      <c r="N4625" s="101">
        <f>IF(ISNUMBER(jaar_zip[[#This Row],[graaddagen]]),IF(OR(MONTH(jaar_zip[[#This Row],[Datum]])=1,MONTH(jaar_zip[[#This Row],[Datum]])=2,MONTH(jaar_zip[[#This Row],[Datum]])=11,MONTH(jaar_zip[[#This Row],[Datum]])=12),1.1,IF(OR(MONTH(jaar_zip[[#This Row],[Datum]])=3,MONTH(jaar_zip[[#This Row],[Datum]])=10),1,0.8))*jaar_zip[[#This Row],[graaddagen]],"")</f>
        <v>0.24000000000000057</v>
      </c>
      <c r="O4625" s="101">
        <f>IF(ISNUMBER(jaar_zip[[#This Row],[etmaaltemperatuur]]),IF(jaar_zip[[#This Row],[etmaaltemperatuur]]&gt;stookgrens,jaar_zip[[#This Row],[etmaaltemperatuur]]-stookgrens,0),"")</f>
        <v>0</v>
      </c>
    </row>
    <row r="4626" spans="1:15" x14ac:dyDescent="0.25">
      <c r="A4626">
        <v>280</v>
      </c>
      <c r="B4626">
        <v>20240828</v>
      </c>
      <c r="C4626">
        <v>2.1</v>
      </c>
      <c r="D4626">
        <v>20.2</v>
      </c>
      <c r="E4626">
        <v>2083</v>
      </c>
      <c r="F4626">
        <v>0</v>
      </c>
      <c r="G4626">
        <v>1015.6</v>
      </c>
      <c r="H4626">
        <v>75</v>
      </c>
      <c r="I4626" s="101" t="s">
        <v>28</v>
      </c>
      <c r="J4626" s="1">
        <f>DATEVALUE(RIGHT(jaar_zip[[#This Row],[YYYYMMDD]],2)&amp;"-"&amp;MID(jaar_zip[[#This Row],[YYYYMMDD]],5,2)&amp;"-"&amp;LEFT(jaar_zip[[#This Row],[YYYYMMDD]],4))</f>
        <v>45532</v>
      </c>
      <c r="K4626" s="101" t="str">
        <f>IF(AND(VALUE(MONTH(jaar_zip[[#This Row],[Datum]]))=1,VALUE(WEEKNUM(jaar_zip[[#This Row],[Datum]],21))&gt;51),RIGHT(YEAR(jaar_zip[[#This Row],[Datum]])-1,2),RIGHT(YEAR(jaar_zip[[#This Row],[Datum]]),2))&amp;"-"&amp; TEXT(WEEKNUM(jaar_zip[[#This Row],[Datum]],21),"00")</f>
        <v>24-35</v>
      </c>
      <c r="L4626" s="101">
        <f>MONTH(jaar_zip[[#This Row],[Datum]])</f>
        <v>8</v>
      </c>
      <c r="M4626" s="101">
        <f>IF(ISNUMBER(jaar_zip[[#This Row],[etmaaltemperatuur]]),IF(jaar_zip[[#This Row],[etmaaltemperatuur]]&lt;stookgrens,stookgrens-jaar_zip[[#This Row],[etmaaltemperatuur]],0),"")</f>
        <v>0</v>
      </c>
      <c r="N4626" s="101">
        <f>IF(ISNUMBER(jaar_zip[[#This Row],[graaddagen]]),IF(OR(MONTH(jaar_zip[[#This Row],[Datum]])=1,MONTH(jaar_zip[[#This Row],[Datum]])=2,MONTH(jaar_zip[[#This Row],[Datum]])=11,MONTH(jaar_zip[[#This Row],[Datum]])=12),1.1,IF(OR(MONTH(jaar_zip[[#This Row],[Datum]])=3,MONTH(jaar_zip[[#This Row],[Datum]])=10),1,0.8))*jaar_zip[[#This Row],[graaddagen]],"")</f>
        <v>0</v>
      </c>
      <c r="O4626" s="101">
        <f>IF(ISNUMBER(jaar_zip[[#This Row],[etmaaltemperatuur]]),IF(jaar_zip[[#This Row],[etmaaltemperatuur]]&gt;stookgrens,jaar_zip[[#This Row],[etmaaltemperatuur]]-stookgrens,0),"")</f>
        <v>2.1999999999999993</v>
      </c>
    </row>
    <row r="4627" spans="1:15" x14ac:dyDescent="0.25">
      <c r="A4627">
        <v>280</v>
      </c>
      <c r="B4627">
        <v>20240829</v>
      </c>
      <c r="C4627">
        <v>2.6</v>
      </c>
      <c r="D4627">
        <v>19.100000000000001</v>
      </c>
      <c r="E4627">
        <v>1726</v>
      </c>
      <c r="F4627">
        <v>0</v>
      </c>
      <c r="G4627">
        <v>1016.3</v>
      </c>
      <c r="H4627">
        <v>82</v>
      </c>
      <c r="I4627" s="101" t="s">
        <v>28</v>
      </c>
      <c r="J4627" s="1">
        <f>DATEVALUE(RIGHT(jaar_zip[[#This Row],[YYYYMMDD]],2)&amp;"-"&amp;MID(jaar_zip[[#This Row],[YYYYMMDD]],5,2)&amp;"-"&amp;LEFT(jaar_zip[[#This Row],[YYYYMMDD]],4))</f>
        <v>45533</v>
      </c>
      <c r="K4627" s="101" t="str">
        <f>IF(AND(VALUE(MONTH(jaar_zip[[#This Row],[Datum]]))=1,VALUE(WEEKNUM(jaar_zip[[#This Row],[Datum]],21))&gt;51),RIGHT(YEAR(jaar_zip[[#This Row],[Datum]])-1,2),RIGHT(YEAR(jaar_zip[[#This Row],[Datum]]),2))&amp;"-"&amp; TEXT(WEEKNUM(jaar_zip[[#This Row],[Datum]],21),"00")</f>
        <v>24-35</v>
      </c>
      <c r="L4627" s="101">
        <f>MONTH(jaar_zip[[#This Row],[Datum]])</f>
        <v>8</v>
      </c>
      <c r="M4627" s="101">
        <f>IF(ISNUMBER(jaar_zip[[#This Row],[etmaaltemperatuur]]),IF(jaar_zip[[#This Row],[etmaaltemperatuur]]&lt;stookgrens,stookgrens-jaar_zip[[#This Row],[etmaaltemperatuur]],0),"")</f>
        <v>0</v>
      </c>
      <c r="N4627" s="101">
        <f>IF(ISNUMBER(jaar_zip[[#This Row],[graaddagen]]),IF(OR(MONTH(jaar_zip[[#This Row],[Datum]])=1,MONTH(jaar_zip[[#This Row],[Datum]])=2,MONTH(jaar_zip[[#This Row],[Datum]])=11,MONTH(jaar_zip[[#This Row],[Datum]])=12),1.1,IF(OR(MONTH(jaar_zip[[#This Row],[Datum]])=3,MONTH(jaar_zip[[#This Row],[Datum]])=10),1,0.8))*jaar_zip[[#This Row],[graaddagen]],"")</f>
        <v>0</v>
      </c>
      <c r="O4627" s="101">
        <f>IF(ISNUMBER(jaar_zip[[#This Row],[etmaaltemperatuur]]),IF(jaar_zip[[#This Row],[etmaaltemperatuur]]&gt;stookgrens,jaar_zip[[#This Row],[etmaaltemperatuur]]-stookgrens,0),"")</f>
        <v>1.1000000000000014</v>
      </c>
    </row>
    <row r="4628" spans="1:15" x14ac:dyDescent="0.25">
      <c r="A4628">
        <v>280</v>
      </c>
      <c r="B4628">
        <v>20240830</v>
      </c>
      <c r="C4628">
        <v>2.1</v>
      </c>
      <c r="D4628">
        <v>16.2</v>
      </c>
      <c r="E4628">
        <v>1828</v>
      </c>
      <c r="F4628">
        <v>0</v>
      </c>
      <c r="G4628">
        <v>1023.4</v>
      </c>
      <c r="H4628">
        <v>76</v>
      </c>
      <c r="I4628" s="101" t="s">
        <v>28</v>
      </c>
      <c r="J4628" s="1">
        <f>DATEVALUE(RIGHT(jaar_zip[[#This Row],[YYYYMMDD]],2)&amp;"-"&amp;MID(jaar_zip[[#This Row],[YYYYMMDD]],5,2)&amp;"-"&amp;LEFT(jaar_zip[[#This Row],[YYYYMMDD]],4))</f>
        <v>45534</v>
      </c>
      <c r="K4628" s="101" t="str">
        <f>IF(AND(VALUE(MONTH(jaar_zip[[#This Row],[Datum]]))=1,VALUE(WEEKNUM(jaar_zip[[#This Row],[Datum]],21))&gt;51),RIGHT(YEAR(jaar_zip[[#This Row],[Datum]])-1,2),RIGHT(YEAR(jaar_zip[[#This Row],[Datum]]),2))&amp;"-"&amp; TEXT(WEEKNUM(jaar_zip[[#This Row],[Datum]],21),"00")</f>
        <v>24-35</v>
      </c>
      <c r="L4628" s="101">
        <f>MONTH(jaar_zip[[#This Row],[Datum]])</f>
        <v>8</v>
      </c>
      <c r="M4628" s="101">
        <f>IF(ISNUMBER(jaar_zip[[#This Row],[etmaaltemperatuur]]),IF(jaar_zip[[#This Row],[etmaaltemperatuur]]&lt;stookgrens,stookgrens-jaar_zip[[#This Row],[etmaaltemperatuur]],0),"")</f>
        <v>1.8000000000000007</v>
      </c>
      <c r="N4628" s="101">
        <f>IF(ISNUMBER(jaar_zip[[#This Row],[graaddagen]]),IF(OR(MONTH(jaar_zip[[#This Row],[Datum]])=1,MONTH(jaar_zip[[#This Row],[Datum]])=2,MONTH(jaar_zip[[#This Row],[Datum]])=11,MONTH(jaar_zip[[#This Row],[Datum]])=12),1.1,IF(OR(MONTH(jaar_zip[[#This Row],[Datum]])=3,MONTH(jaar_zip[[#This Row],[Datum]])=10),1,0.8))*jaar_zip[[#This Row],[graaddagen]],"")</f>
        <v>1.4400000000000006</v>
      </c>
      <c r="O4628" s="101">
        <f>IF(ISNUMBER(jaar_zip[[#This Row],[etmaaltemperatuur]]),IF(jaar_zip[[#This Row],[etmaaltemperatuur]]&gt;stookgrens,jaar_zip[[#This Row],[etmaaltemperatuur]]-stookgrens,0),"")</f>
        <v>0</v>
      </c>
    </row>
    <row r="4629" spans="1:15" x14ac:dyDescent="0.25">
      <c r="A4629">
        <v>280</v>
      </c>
      <c r="B4629">
        <v>20240831</v>
      </c>
      <c r="C4629">
        <v>4.5999999999999996</v>
      </c>
      <c r="D4629">
        <v>16.7</v>
      </c>
      <c r="E4629">
        <v>1980</v>
      </c>
      <c r="F4629">
        <v>0</v>
      </c>
      <c r="G4629">
        <v>1025</v>
      </c>
      <c r="H4629">
        <v>71</v>
      </c>
      <c r="I4629" s="101" t="s">
        <v>28</v>
      </c>
      <c r="J4629" s="1">
        <f>DATEVALUE(RIGHT(jaar_zip[[#This Row],[YYYYMMDD]],2)&amp;"-"&amp;MID(jaar_zip[[#This Row],[YYYYMMDD]],5,2)&amp;"-"&amp;LEFT(jaar_zip[[#This Row],[YYYYMMDD]],4))</f>
        <v>45535</v>
      </c>
      <c r="K4629" s="101" t="str">
        <f>IF(AND(VALUE(MONTH(jaar_zip[[#This Row],[Datum]]))=1,VALUE(WEEKNUM(jaar_zip[[#This Row],[Datum]],21))&gt;51),RIGHT(YEAR(jaar_zip[[#This Row],[Datum]])-1,2),RIGHT(YEAR(jaar_zip[[#This Row],[Datum]]),2))&amp;"-"&amp; TEXT(WEEKNUM(jaar_zip[[#This Row],[Datum]],21),"00")</f>
        <v>24-35</v>
      </c>
      <c r="L4629" s="101">
        <f>MONTH(jaar_zip[[#This Row],[Datum]])</f>
        <v>8</v>
      </c>
      <c r="M4629" s="101">
        <f>IF(ISNUMBER(jaar_zip[[#This Row],[etmaaltemperatuur]]),IF(jaar_zip[[#This Row],[etmaaltemperatuur]]&lt;stookgrens,stookgrens-jaar_zip[[#This Row],[etmaaltemperatuur]],0),"")</f>
        <v>1.3000000000000007</v>
      </c>
      <c r="N4629" s="101">
        <f>IF(ISNUMBER(jaar_zip[[#This Row],[graaddagen]]),IF(OR(MONTH(jaar_zip[[#This Row],[Datum]])=1,MONTH(jaar_zip[[#This Row],[Datum]])=2,MONTH(jaar_zip[[#This Row],[Datum]])=11,MONTH(jaar_zip[[#This Row],[Datum]])=12),1.1,IF(OR(MONTH(jaar_zip[[#This Row],[Datum]])=3,MONTH(jaar_zip[[#This Row],[Datum]])=10),1,0.8))*jaar_zip[[#This Row],[graaddagen]],"")</f>
        <v>1.0400000000000007</v>
      </c>
      <c r="O4629" s="101">
        <f>IF(ISNUMBER(jaar_zip[[#This Row],[etmaaltemperatuur]]),IF(jaar_zip[[#This Row],[etmaaltemperatuur]]&gt;stookgrens,jaar_zip[[#This Row],[etmaaltemperatuur]]-stookgrens,0),"")</f>
        <v>0</v>
      </c>
    </row>
    <row r="4630" spans="1:15" x14ac:dyDescent="0.25">
      <c r="A4630">
        <v>280</v>
      </c>
      <c r="B4630">
        <v>20240901</v>
      </c>
      <c r="C4630">
        <v>4.5</v>
      </c>
      <c r="D4630">
        <v>19.8</v>
      </c>
      <c r="E4630">
        <v>1902</v>
      </c>
      <c r="F4630">
        <v>0</v>
      </c>
      <c r="G4630">
        <v>1017.7</v>
      </c>
      <c r="H4630">
        <v>70</v>
      </c>
      <c r="I4630" s="101" t="s">
        <v>28</v>
      </c>
      <c r="J4630" s="1">
        <f>DATEVALUE(RIGHT(jaar_zip[[#This Row],[YYYYMMDD]],2)&amp;"-"&amp;MID(jaar_zip[[#This Row],[YYYYMMDD]],5,2)&amp;"-"&amp;LEFT(jaar_zip[[#This Row],[YYYYMMDD]],4))</f>
        <v>45536</v>
      </c>
      <c r="K4630" s="101" t="str">
        <f>IF(AND(VALUE(MONTH(jaar_zip[[#This Row],[Datum]]))=1,VALUE(WEEKNUM(jaar_zip[[#This Row],[Datum]],21))&gt;51),RIGHT(YEAR(jaar_zip[[#This Row],[Datum]])-1,2),RIGHT(YEAR(jaar_zip[[#This Row],[Datum]]),2))&amp;"-"&amp; TEXT(WEEKNUM(jaar_zip[[#This Row],[Datum]],21),"00")</f>
        <v>24-35</v>
      </c>
      <c r="L4630" s="101">
        <f>MONTH(jaar_zip[[#This Row],[Datum]])</f>
        <v>9</v>
      </c>
      <c r="M4630" s="101">
        <f>IF(ISNUMBER(jaar_zip[[#This Row],[etmaaltemperatuur]]),IF(jaar_zip[[#This Row],[etmaaltemperatuur]]&lt;stookgrens,stookgrens-jaar_zip[[#This Row],[etmaaltemperatuur]],0),"")</f>
        <v>0</v>
      </c>
      <c r="N4630" s="101">
        <f>IF(ISNUMBER(jaar_zip[[#This Row],[graaddagen]]),IF(OR(MONTH(jaar_zip[[#This Row],[Datum]])=1,MONTH(jaar_zip[[#This Row],[Datum]])=2,MONTH(jaar_zip[[#This Row],[Datum]])=11,MONTH(jaar_zip[[#This Row],[Datum]])=12),1.1,IF(OR(MONTH(jaar_zip[[#This Row],[Datum]])=3,MONTH(jaar_zip[[#This Row],[Datum]])=10),1,0.8))*jaar_zip[[#This Row],[graaddagen]],"")</f>
        <v>0</v>
      </c>
      <c r="O4630" s="101">
        <f>IF(ISNUMBER(jaar_zip[[#This Row],[etmaaltemperatuur]]),IF(jaar_zip[[#This Row],[etmaaltemperatuur]]&gt;stookgrens,jaar_zip[[#This Row],[etmaaltemperatuur]]-stookgrens,0),"")</f>
        <v>1.8000000000000007</v>
      </c>
    </row>
    <row r="4631" spans="1:15" x14ac:dyDescent="0.25">
      <c r="A4631">
        <v>280</v>
      </c>
      <c r="B4631">
        <v>20240902</v>
      </c>
      <c r="C4631">
        <v>2.9</v>
      </c>
      <c r="D4631">
        <v>21.2</v>
      </c>
      <c r="E4631">
        <v>1678</v>
      </c>
      <c r="F4631">
        <v>20.8</v>
      </c>
      <c r="G4631">
        <v>1012.4</v>
      </c>
      <c r="H4631">
        <v>77</v>
      </c>
      <c r="I4631" s="101" t="s">
        <v>28</v>
      </c>
      <c r="J4631" s="1">
        <f>DATEVALUE(RIGHT(jaar_zip[[#This Row],[YYYYMMDD]],2)&amp;"-"&amp;MID(jaar_zip[[#This Row],[YYYYMMDD]],5,2)&amp;"-"&amp;LEFT(jaar_zip[[#This Row],[YYYYMMDD]],4))</f>
        <v>45537</v>
      </c>
      <c r="K4631" s="101" t="str">
        <f>IF(AND(VALUE(MONTH(jaar_zip[[#This Row],[Datum]]))=1,VALUE(WEEKNUM(jaar_zip[[#This Row],[Datum]],21))&gt;51),RIGHT(YEAR(jaar_zip[[#This Row],[Datum]])-1,2),RIGHT(YEAR(jaar_zip[[#This Row],[Datum]]),2))&amp;"-"&amp; TEXT(WEEKNUM(jaar_zip[[#This Row],[Datum]],21),"00")</f>
        <v>24-36</v>
      </c>
      <c r="L4631" s="101">
        <f>MONTH(jaar_zip[[#This Row],[Datum]])</f>
        <v>9</v>
      </c>
      <c r="M4631" s="101">
        <f>IF(ISNUMBER(jaar_zip[[#This Row],[etmaaltemperatuur]]),IF(jaar_zip[[#This Row],[etmaaltemperatuur]]&lt;stookgrens,stookgrens-jaar_zip[[#This Row],[etmaaltemperatuur]],0),"")</f>
        <v>0</v>
      </c>
      <c r="N4631" s="101">
        <f>IF(ISNUMBER(jaar_zip[[#This Row],[graaddagen]]),IF(OR(MONTH(jaar_zip[[#This Row],[Datum]])=1,MONTH(jaar_zip[[#This Row],[Datum]])=2,MONTH(jaar_zip[[#This Row],[Datum]])=11,MONTH(jaar_zip[[#This Row],[Datum]])=12),1.1,IF(OR(MONTH(jaar_zip[[#This Row],[Datum]])=3,MONTH(jaar_zip[[#This Row],[Datum]])=10),1,0.8))*jaar_zip[[#This Row],[graaddagen]],"")</f>
        <v>0</v>
      </c>
      <c r="O4631" s="101">
        <f>IF(ISNUMBER(jaar_zip[[#This Row],[etmaaltemperatuur]]),IF(jaar_zip[[#This Row],[etmaaltemperatuur]]&gt;stookgrens,jaar_zip[[#This Row],[etmaaltemperatuur]]-stookgrens,0),"")</f>
        <v>3.1999999999999993</v>
      </c>
    </row>
    <row r="4632" spans="1:15" x14ac:dyDescent="0.25">
      <c r="A4632">
        <v>280</v>
      </c>
      <c r="B4632">
        <v>20240903</v>
      </c>
      <c r="C4632">
        <v>1.8</v>
      </c>
      <c r="D4632">
        <v>20.9</v>
      </c>
      <c r="E4632">
        <v>1308</v>
      </c>
      <c r="F4632">
        <v>-0.1</v>
      </c>
      <c r="G4632">
        <v>1013.8</v>
      </c>
      <c r="H4632">
        <v>86</v>
      </c>
      <c r="I4632" s="101" t="s">
        <v>28</v>
      </c>
      <c r="J4632" s="1">
        <f>DATEVALUE(RIGHT(jaar_zip[[#This Row],[YYYYMMDD]],2)&amp;"-"&amp;MID(jaar_zip[[#This Row],[YYYYMMDD]],5,2)&amp;"-"&amp;LEFT(jaar_zip[[#This Row],[YYYYMMDD]],4))</f>
        <v>45538</v>
      </c>
      <c r="K4632" s="101" t="str">
        <f>IF(AND(VALUE(MONTH(jaar_zip[[#This Row],[Datum]]))=1,VALUE(WEEKNUM(jaar_zip[[#This Row],[Datum]],21))&gt;51),RIGHT(YEAR(jaar_zip[[#This Row],[Datum]])-1,2),RIGHT(YEAR(jaar_zip[[#This Row],[Datum]]),2))&amp;"-"&amp; TEXT(WEEKNUM(jaar_zip[[#This Row],[Datum]],21),"00")</f>
        <v>24-36</v>
      </c>
      <c r="L4632" s="101">
        <f>MONTH(jaar_zip[[#This Row],[Datum]])</f>
        <v>9</v>
      </c>
      <c r="M4632" s="101">
        <f>IF(ISNUMBER(jaar_zip[[#This Row],[etmaaltemperatuur]]),IF(jaar_zip[[#This Row],[etmaaltemperatuur]]&lt;stookgrens,stookgrens-jaar_zip[[#This Row],[etmaaltemperatuur]],0),"")</f>
        <v>0</v>
      </c>
      <c r="N4632" s="101">
        <f>IF(ISNUMBER(jaar_zip[[#This Row],[graaddagen]]),IF(OR(MONTH(jaar_zip[[#This Row],[Datum]])=1,MONTH(jaar_zip[[#This Row],[Datum]])=2,MONTH(jaar_zip[[#This Row],[Datum]])=11,MONTH(jaar_zip[[#This Row],[Datum]])=12),1.1,IF(OR(MONTH(jaar_zip[[#This Row],[Datum]])=3,MONTH(jaar_zip[[#This Row],[Datum]])=10),1,0.8))*jaar_zip[[#This Row],[graaddagen]],"")</f>
        <v>0</v>
      </c>
      <c r="O4632" s="101">
        <f>IF(ISNUMBER(jaar_zip[[#This Row],[etmaaltemperatuur]]),IF(jaar_zip[[#This Row],[etmaaltemperatuur]]&gt;stookgrens,jaar_zip[[#This Row],[etmaaltemperatuur]]-stookgrens,0),"")</f>
        <v>2.8999999999999986</v>
      </c>
    </row>
    <row r="4633" spans="1:15" x14ac:dyDescent="0.25">
      <c r="A4633">
        <v>280</v>
      </c>
      <c r="B4633">
        <v>20240904</v>
      </c>
      <c r="C4633">
        <v>1.2</v>
      </c>
      <c r="D4633">
        <v>17.5</v>
      </c>
      <c r="E4633">
        <v>418</v>
      </c>
      <c r="F4633">
        <v>11.1</v>
      </c>
      <c r="G4633">
        <v>1016.1</v>
      </c>
      <c r="H4633">
        <v>92</v>
      </c>
      <c r="I4633" s="101" t="s">
        <v>28</v>
      </c>
      <c r="J4633" s="1">
        <f>DATEVALUE(RIGHT(jaar_zip[[#This Row],[YYYYMMDD]],2)&amp;"-"&amp;MID(jaar_zip[[#This Row],[YYYYMMDD]],5,2)&amp;"-"&amp;LEFT(jaar_zip[[#This Row],[YYYYMMDD]],4))</f>
        <v>45539</v>
      </c>
      <c r="K4633" s="101" t="str">
        <f>IF(AND(VALUE(MONTH(jaar_zip[[#This Row],[Datum]]))=1,VALUE(WEEKNUM(jaar_zip[[#This Row],[Datum]],21))&gt;51),RIGHT(YEAR(jaar_zip[[#This Row],[Datum]])-1,2),RIGHT(YEAR(jaar_zip[[#This Row],[Datum]]),2))&amp;"-"&amp; TEXT(WEEKNUM(jaar_zip[[#This Row],[Datum]],21),"00")</f>
        <v>24-36</v>
      </c>
      <c r="L4633" s="101">
        <f>MONTH(jaar_zip[[#This Row],[Datum]])</f>
        <v>9</v>
      </c>
      <c r="M4633" s="101">
        <f>IF(ISNUMBER(jaar_zip[[#This Row],[etmaaltemperatuur]]),IF(jaar_zip[[#This Row],[etmaaltemperatuur]]&lt;stookgrens,stookgrens-jaar_zip[[#This Row],[etmaaltemperatuur]],0),"")</f>
        <v>0.5</v>
      </c>
      <c r="N4633" s="101">
        <f>IF(ISNUMBER(jaar_zip[[#This Row],[graaddagen]]),IF(OR(MONTH(jaar_zip[[#This Row],[Datum]])=1,MONTH(jaar_zip[[#This Row],[Datum]])=2,MONTH(jaar_zip[[#This Row],[Datum]])=11,MONTH(jaar_zip[[#This Row],[Datum]])=12),1.1,IF(OR(MONTH(jaar_zip[[#This Row],[Datum]])=3,MONTH(jaar_zip[[#This Row],[Datum]])=10),1,0.8))*jaar_zip[[#This Row],[graaddagen]],"")</f>
        <v>0.4</v>
      </c>
      <c r="O4633" s="101">
        <f>IF(ISNUMBER(jaar_zip[[#This Row],[etmaaltemperatuur]]),IF(jaar_zip[[#This Row],[etmaaltemperatuur]]&gt;stookgrens,jaar_zip[[#This Row],[etmaaltemperatuur]]-stookgrens,0),"")</f>
        <v>0</v>
      </c>
    </row>
    <row r="4634" spans="1:15" x14ac:dyDescent="0.25">
      <c r="A4634">
        <v>280</v>
      </c>
      <c r="B4634">
        <v>20240905</v>
      </c>
      <c r="C4634">
        <v>5</v>
      </c>
      <c r="D4634">
        <v>22.5</v>
      </c>
      <c r="E4634">
        <v>1564</v>
      </c>
      <c r="F4634">
        <v>0</v>
      </c>
      <c r="G4634">
        <v>1012.8</v>
      </c>
      <c r="H4634">
        <v>74</v>
      </c>
      <c r="I4634" s="101" t="s">
        <v>28</v>
      </c>
      <c r="J4634" s="1">
        <f>DATEVALUE(RIGHT(jaar_zip[[#This Row],[YYYYMMDD]],2)&amp;"-"&amp;MID(jaar_zip[[#This Row],[YYYYMMDD]],5,2)&amp;"-"&amp;LEFT(jaar_zip[[#This Row],[YYYYMMDD]],4))</f>
        <v>45540</v>
      </c>
      <c r="K4634" s="101" t="str">
        <f>IF(AND(VALUE(MONTH(jaar_zip[[#This Row],[Datum]]))=1,VALUE(WEEKNUM(jaar_zip[[#This Row],[Datum]],21))&gt;51),RIGHT(YEAR(jaar_zip[[#This Row],[Datum]])-1,2),RIGHT(YEAR(jaar_zip[[#This Row],[Datum]]),2))&amp;"-"&amp; TEXT(WEEKNUM(jaar_zip[[#This Row],[Datum]],21),"00")</f>
        <v>24-36</v>
      </c>
      <c r="L4634" s="101">
        <f>MONTH(jaar_zip[[#This Row],[Datum]])</f>
        <v>9</v>
      </c>
      <c r="M4634" s="101">
        <f>IF(ISNUMBER(jaar_zip[[#This Row],[etmaaltemperatuur]]),IF(jaar_zip[[#This Row],[etmaaltemperatuur]]&lt;stookgrens,stookgrens-jaar_zip[[#This Row],[etmaaltemperatuur]],0),"")</f>
        <v>0</v>
      </c>
      <c r="N4634" s="101">
        <f>IF(ISNUMBER(jaar_zip[[#This Row],[graaddagen]]),IF(OR(MONTH(jaar_zip[[#This Row],[Datum]])=1,MONTH(jaar_zip[[#This Row],[Datum]])=2,MONTH(jaar_zip[[#This Row],[Datum]])=11,MONTH(jaar_zip[[#This Row],[Datum]])=12),1.1,IF(OR(MONTH(jaar_zip[[#This Row],[Datum]])=3,MONTH(jaar_zip[[#This Row],[Datum]])=10),1,0.8))*jaar_zip[[#This Row],[graaddagen]],"")</f>
        <v>0</v>
      </c>
      <c r="O4634" s="101">
        <f>IF(ISNUMBER(jaar_zip[[#This Row],[etmaaltemperatuur]]),IF(jaar_zip[[#This Row],[etmaaltemperatuur]]&gt;stookgrens,jaar_zip[[#This Row],[etmaaltemperatuur]]-stookgrens,0),"")</f>
        <v>4.5</v>
      </c>
    </row>
    <row r="4635" spans="1:15" x14ac:dyDescent="0.25">
      <c r="A4635">
        <v>280</v>
      </c>
      <c r="B4635">
        <v>20240906</v>
      </c>
      <c r="C4635">
        <v>3.5</v>
      </c>
      <c r="D4635">
        <v>21.4</v>
      </c>
      <c r="E4635">
        <v>1248</v>
      </c>
      <c r="F4635">
        <v>-0.1</v>
      </c>
      <c r="G4635">
        <v>1012.2</v>
      </c>
      <c r="H4635">
        <v>67</v>
      </c>
      <c r="I4635" s="101" t="s">
        <v>28</v>
      </c>
      <c r="J4635" s="1">
        <f>DATEVALUE(RIGHT(jaar_zip[[#This Row],[YYYYMMDD]],2)&amp;"-"&amp;MID(jaar_zip[[#This Row],[YYYYMMDD]],5,2)&amp;"-"&amp;LEFT(jaar_zip[[#This Row],[YYYYMMDD]],4))</f>
        <v>45541</v>
      </c>
      <c r="K4635" s="101" t="str">
        <f>IF(AND(VALUE(MONTH(jaar_zip[[#This Row],[Datum]]))=1,VALUE(WEEKNUM(jaar_zip[[#This Row],[Datum]],21))&gt;51),RIGHT(YEAR(jaar_zip[[#This Row],[Datum]])-1,2),RIGHT(YEAR(jaar_zip[[#This Row],[Datum]]),2))&amp;"-"&amp; TEXT(WEEKNUM(jaar_zip[[#This Row],[Datum]],21),"00")</f>
        <v>24-36</v>
      </c>
      <c r="L4635" s="101">
        <f>MONTH(jaar_zip[[#This Row],[Datum]])</f>
        <v>9</v>
      </c>
      <c r="M4635" s="101">
        <f>IF(ISNUMBER(jaar_zip[[#This Row],[etmaaltemperatuur]]),IF(jaar_zip[[#This Row],[etmaaltemperatuur]]&lt;stookgrens,stookgrens-jaar_zip[[#This Row],[etmaaltemperatuur]],0),"")</f>
        <v>0</v>
      </c>
      <c r="N4635" s="101">
        <f>IF(ISNUMBER(jaar_zip[[#This Row],[graaddagen]]),IF(OR(MONTH(jaar_zip[[#This Row],[Datum]])=1,MONTH(jaar_zip[[#This Row],[Datum]])=2,MONTH(jaar_zip[[#This Row],[Datum]])=11,MONTH(jaar_zip[[#This Row],[Datum]])=12),1.1,IF(OR(MONTH(jaar_zip[[#This Row],[Datum]])=3,MONTH(jaar_zip[[#This Row],[Datum]])=10),1,0.8))*jaar_zip[[#This Row],[graaddagen]],"")</f>
        <v>0</v>
      </c>
      <c r="O4635" s="101">
        <f>IF(ISNUMBER(jaar_zip[[#This Row],[etmaaltemperatuur]]),IF(jaar_zip[[#This Row],[etmaaltemperatuur]]&gt;stookgrens,jaar_zip[[#This Row],[etmaaltemperatuur]]-stookgrens,0),"")</f>
        <v>3.3999999999999986</v>
      </c>
    </row>
    <row r="4636" spans="1:15" x14ac:dyDescent="0.25">
      <c r="A4636">
        <v>280</v>
      </c>
      <c r="B4636">
        <v>20240907</v>
      </c>
      <c r="C4636">
        <v>2</v>
      </c>
      <c r="D4636">
        <v>19.899999999999999</v>
      </c>
      <c r="E4636">
        <v>1445</v>
      </c>
      <c r="F4636">
        <v>0</v>
      </c>
      <c r="G4636">
        <v>1011.6</v>
      </c>
      <c r="H4636">
        <v>81</v>
      </c>
      <c r="I4636" s="101" t="s">
        <v>28</v>
      </c>
      <c r="J4636" s="1">
        <f>DATEVALUE(RIGHT(jaar_zip[[#This Row],[YYYYMMDD]],2)&amp;"-"&amp;MID(jaar_zip[[#This Row],[YYYYMMDD]],5,2)&amp;"-"&amp;LEFT(jaar_zip[[#This Row],[YYYYMMDD]],4))</f>
        <v>45542</v>
      </c>
      <c r="K4636" s="101" t="str">
        <f>IF(AND(VALUE(MONTH(jaar_zip[[#This Row],[Datum]]))=1,VALUE(WEEKNUM(jaar_zip[[#This Row],[Datum]],21))&gt;51),RIGHT(YEAR(jaar_zip[[#This Row],[Datum]])-1,2),RIGHT(YEAR(jaar_zip[[#This Row],[Datum]]),2))&amp;"-"&amp; TEXT(WEEKNUM(jaar_zip[[#This Row],[Datum]],21),"00")</f>
        <v>24-36</v>
      </c>
      <c r="L4636" s="101">
        <f>MONTH(jaar_zip[[#This Row],[Datum]])</f>
        <v>9</v>
      </c>
      <c r="M4636" s="101">
        <f>IF(ISNUMBER(jaar_zip[[#This Row],[etmaaltemperatuur]]),IF(jaar_zip[[#This Row],[etmaaltemperatuur]]&lt;stookgrens,stookgrens-jaar_zip[[#This Row],[etmaaltemperatuur]],0),"")</f>
        <v>0</v>
      </c>
      <c r="N4636" s="101">
        <f>IF(ISNUMBER(jaar_zip[[#This Row],[graaddagen]]),IF(OR(MONTH(jaar_zip[[#This Row],[Datum]])=1,MONTH(jaar_zip[[#This Row],[Datum]])=2,MONTH(jaar_zip[[#This Row],[Datum]])=11,MONTH(jaar_zip[[#This Row],[Datum]])=12),1.1,IF(OR(MONTH(jaar_zip[[#This Row],[Datum]])=3,MONTH(jaar_zip[[#This Row],[Datum]])=10),1,0.8))*jaar_zip[[#This Row],[graaddagen]],"")</f>
        <v>0</v>
      </c>
      <c r="O4636" s="101">
        <f>IF(ISNUMBER(jaar_zip[[#This Row],[etmaaltemperatuur]]),IF(jaar_zip[[#This Row],[etmaaltemperatuur]]&gt;stookgrens,jaar_zip[[#This Row],[etmaaltemperatuur]]-stookgrens,0),"")</f>
        <v>1.8999999999999986</v>
      </c>
    </row>
    <row r="4637" spans="1:15" x14ac:dyDescent="0.25">
      <c r="A4637">
        <v>280</v>
      </c>
      <c r="B4637">
        <v>20240908</v>
      </c>
      <c r="C4637">
        <v>2.8</v>
      </c>
      <c r="D4637">
        <v>18.8</v>
      </c>
      <c r="E4637">
        <v>1330</v>
      </c>
      <c r="F4637">
        <v>-0.1</v>
      </c>
      <c r="G4637">
        <v>1007.2</v>
      </c>
      <c r="H4637">
        <v>79</v>
      </c>
      <c r="I4637" s="101" t="s">
        <v>28</v>
      </c>
      <c r="J4637" s="1">
        <f>DATEVALUE(RIGHT(jaar_zip[[#This Row],[YYYYMMDD]],2)&amp;"-"&amp;MID(jaar_zip[[#This Row],[YYYYMMDD]],5,2)&amp;"-"&amp;LEFT(jaar_zip[[#This Row],[YYYYMMDD]],4))</f>
        <v>45543</v>
      </c>
      <c r="K4637" s="101" t="str">
        <f>IF(AND(VALUE(MONTH(jaar_zip[[#This Row],[Datum]]))=1,VALUE(WEEKNUM(jaar_zip[[#This Row],[Datum]],21))&gt;51),RIGHT(YEAR(jaar_zip[[#This Row],[Datum]])-1,2),RIGHT(YEAR(jaar_zip[[#This Row],[Datum]]),2))&amp;"-"&amp; TEXT(WEEKNUM(jaar_zip[[#This Row],[Datum]],21),"00")</f>
        <v>24-36</v>
      </c>
      <c r="L4637" s="101">
        <f>MONTH(jaar_zip[[#This Row],[Datum]])</f>
        <v>9</v>
      </c>
      <c r="M4637" s="101">
        <f>IF(ISNUMBER(jaar_zip[[#This Row],[etmaaltemperatuur]]),IF(jaar_zip[[#This Row],[etmaaltemperatuur]]&lt;stookgrens,stookgrens-jaar_zip[[#This Row],[etmaaltemperatuur]],0),"")</f>
        <v>0</v>
      </c>
      <c r="N4637" s="101">
        <f>IF(ISNUMBER(jaar_zip[[#This Row],[graaddagen]]),IF(OR(MONTH(jaar_zip[[#This Row],[Datum]])=1,MONTH(jaar_zip[[#This Row],[Datum]])=2,MONTH(jaar_zip[[#This Row],[Datum]])=11,MONTH(jaar_zip[[#This Row],[Datum]])=12),1.1,IF(OR(MONTH(jaar_zip[[#This Row],[Datum]])=3,MONTH(jaar_zip[[#This Row],[Datum]])=10),1,0.8))*jaar_zip[[#This Row],[graaddagen]],"")</f>
        <v>0</v>
      </c>
      <c r="O4637" s="101">
        <f>IF(ISNUMBER(jaar_zip[[#This Row],[etmaaltemperatuur]]),IF(jaar_zip[[#This Row],[etmaaltemperatuur]]&gt;stookgrens,jaar_zip[[#This Row],[etmaaltemperatuur]]-stookgrens,0),"")</f>
        <v>0.80000000000000071</v>
      </c>
    </row>
    <row r="4638" spans="1:15" x14ac:dyDescent="0.25">
      <c r="A4638">
        <v>280</v>
      </c>
      <c r="B4638">
        <v>20240909</v>
      </c>
      <c r="C4638">
        <v>2.8</v>
      </c>
      <c r="D4638">
        <v>15.4</v>
      </c>
      <c r="E4638">
        <v>1096</v>
      </c>
      <c r="F4638">
        <v>0.1</v>
      </c>
      <c r="G4638">
        <v>1004.6</v>
      </c>
      <c r="H4638">
        <v>82</v>
      </c>
      <c r="I4638" s="101" t="s">
        <v>28</v>
      </c>
      <c r="J4638" s="1">
        <f>DATEVALUE(RIGHT(jaar_zip[[#This Row],[YYYYMMDD]],2)&amp;"-"&amp;MID(jaar_zip[[#This Row],[YYYYMMDD]],5,2)&amp;"-"&amp;LEFT(jaar_zip[[#This Row],[YYYYMMDD]],4))</f>
        <v>45544</v>
      </c>
      <c r="K4638" s="101" t="str">
        <f>IF(AND(VALUE(MONTH(jaar_zip[[#This Row],[Datum]]))=1,VALUE(WEEKNUM(jaar_zip[[#This Row],[Datum]],21))&gt;51),RIGHT(YEAR(jaar_zip[[#This Row],[Datum]])-1,2),RIGHT(YEAR(jaar_zip[[#This Row],[Datum]]),2))&amp;"-"&amp; TEXT(WEEKNUM(jaar_zip[[#This Row],[Datum]],21),"00")</f>
        <v>24-37</v>
      </c>
      <c r="L4638" s="101">
        <f>MONTH(jaar_zip[[#This Row],[Datum]])</f>
        <v>9</v>
      </c>
      <c r="M4638" s="101">
        <f>IF(ISNUMBER(jaar_zip[[#This Row],[etmaaltemperatuur]]),IF(jaar_zip[[#This Row],[etmaaltemperatuur]]&lt;stookgrens,stookgrens-jaar_zip[[#This Row],[etmaaltemperatuur]],0),"")</f>
        <v>2.5999999999999996</v>
      </c>
      <c r="N4638" s="101">
        <f>IF(ISNUMBER(jaar_zip[[#This Row],[graaddagen]]),IF(OR(MONTH(jaar_zip[[#This Row],[Datum]])=1,MONTH(jaar_zip[[#This Row],[Datum]])=2,MONTH(jaar_zip[[#This Row],[Datum]])=11,MONTH(jaar_zip[[#This Row],[Datum]])=12),1.1,IF(OR(MONTH(jaar_zip[[#This Row],[Datum]])=3,MONTH(jaar_zip[[#This Row],[Datum]])=10),1,0.8))*jaar_zip[[#This Row],[graaddagen]],"")</f>
        <v>2.0799999999999996</v>
      </c>
      <c r="O4638" s="101">
        <f>IF(ISNUMBER(jaar_zip[[#This Row],[etmaaltemperatuur]]),IF(jaar_zip[[#This Row],[etmaaltemperatuur]]&gt;stookgrens,jaar_zip[[#This Row],[etmaaltemperatuur]]-stookgrens,0),"")</f>
        <v>0</v>
      </c>
    </row>
    <row r="4639" spans="1:15" x14ac:dyDescent="0.25">
      <c r="A4639">
        <v>280</v>
      </c>
      <c r="B4639">
        <v>20240910</v>
      </c>
      <c r="C4639">
        <v>5.3</v>
      </c>
      <c r="D4639">
        <v>13.5</v>
      </c>
      <c r="E4639">
        <v>601</v>
      </c>
      <c r="F4639">
        <v>27.9</v>
      </c>
      <c r="G4639">
        <v>1004.9</v>
      </c>
      <c r="H4639">
        <v>86</v>
      </c>
      <c r="I4639" s="101" t="s">
        <v>28</v>
      </c>
      <c r="J4639" s="1">
        <f>DATEVALUE(RIGHT(jaar_zip[[#This Row],[YYYYMMDD]],2)&amp;"-"&amp;MID(jaar_zip[[#This Row],[YYYYMMDD]],5,2)&amp;"-"&amp;LEFT(jaar_zip[[#This Row],[YYYYMMDD]],4))</f>
        <v>45545</v>
      </c>
      <c r="K4639" s="101" t="str">
        <f>IF(AND(VALUE(MONTH(jaar_zip[[#This Row],[Datum]]))=1,VALUE(WEEKNUM(jaar_zip[[#This Row],[Datum]],21))&gt;51),RIGHT(YEAR(jaar_zip[[#This Row],[Datum]])-1,2),RIGHT(YEAR(jaar_zip[[#This Row],[Datum]]),2))&amp;"-"&amp; TEXT(WEEKNUM(jaar_zip[[#This Row],[Datum]],21),"00")</f>
        <v>24-37</v>
      </c>
      <c r="L4639" s="101">
        <f>MONTH(jaar_zip[[#This Row],[Datum]])</f>
        <v>9</v>
      </c>
      <c r="M4639" s="101">
        <f>IF(ISNUMBER(jaar_zip[[#This Row],[etmaaltemperatuur]]),IF(jaar_zip[[#This Row],[etmaaltemperatuur]]&lt;stookgrens,stookgrens-jaar_zip[[#This Row],[etmaaltemperatuur]],0),"")</f>
        <v>4.5</v>
      </c>
      <c r="N4639" s="101">
        <f>IF(ISNUMBER(jaar_zip[[#This Row],[graaddagen]]),IF(OR(MONTH(jaar_zip[[#This Row],[Datum]])=1,MONTH(jaar_zip[[#This Row],[Datum]])=2,MONTH(jaar_zip[[#This Row],[Datum]])=11,MONTH(jaar_zip[[#This Row],[Datum]])=12),1.1,IF(OR(MONTH(jaar_zip[[#This Row],[Datum]])=3,MONTH(jaar_zip[[#This Row],[Datum]])=10),1,0.8))*jaar_zip[[#This Row],[graaddagen]],"")</f>
        <v>3.6</v>
      </c>
      <c r="O4639" s="101">
        <f>IF(ISNUMBER(jaar_zip[[#This Row],[etmaaltemperatuur]]),IF(jaar_zip[[#This Row],[etmaaltemperatuur]]&gt;stookgrens,jaar_zip[[#This Row],[etmaaltemperatuur]]-stookgrens,0),"")</f>
        <v>0</v>
      </c>
    </row>
    <row r="4640" spans="1:15" x14ac:dyDescent="0.25">
      <c r="A4640">
        <v>280</v>
      </c>
      <c r="B4640">
        <v>20240911</v>
      </c>
      <c r="C4640">
        <v>4.0999999999999996</v>
      </c>
      <c r="D4640">
        <v>9.6999999999999993</v>
      </c>
      <c r="E4640">
        <v>1118</v>
      </c>
      <c r="F4640">
        <v>10.8</v>
      </c>
      <c r="G4640">
        <v>1003.7</v>
      </c>
      <c r="H4640">
        <v>88</v>
      </c>
      <c r="I4640" s="101" t="s">
        <v>28</v>
      </c>
      <c r="J4640" s="1">
        <f>DATEVALUE(RIGHT(jaar_zip[[#This Row],[YYYYMMDD]],2)&amp;"-"&amp;MID(jaar_zip[[#This Row],[YYYYMMDD]],5,2)&amp;"-"&amp;LEFT(jaar_zip[[#This Row],[YYYYMMDD]],4))</f>
        <v>45546</v>
      </c>
      <c r="K4640" s="101" t="str">
        <f>IF(AND(VALUE(MONTH(jaar_zip[[#This Row],[Datum]]))=1,VALUE(WEEKNUM(jaar_zip[[#This Row],[Datum]],21))&gt;51),RIGHT(YEAR(jaar_zip[[#This Row],[Datum]])-1,2),RIGHT(YEAR(jaar_zip[[#This Row],[Datum]]),2))&amp;"-"&amp; TEXT(WEEKNUM(jaar_zip[[#This Row],[Datum]],21),"00")</f>
        <v>24-37</v>
      </c>
      <c r="L4640" s="101">
        <f>MONTH(jaar_zip[[#This Row],[Datum]])</f>
        <v>9</v>
      </c>
      <c r="M4640" s="101">
        <f>IF(ISNUMBER(jaar_zip[[#This Row],[etmaaltemperatuur]]),IF(jaar_zip[[#This Row],[etmaaltemperatuur]]&lt;stookgrens,stookgrens-jaar_zip[[#This Row],[etmaaltemperatuur]],0),"")</f>
        <v>8.3000000000000007</v>
      </c>
      <c r="N4640" s="101">
        <f>IF(ISNUMBER(jaar_zip[[#This Row],[graaddagen]]),IF(OR(MONTH(jaar_zip[[#This Row],[Datum]])=1,MONTH(jaar_zip[[#This Row],[Datum]])=2,MONTH(jaar_zip[[#This Row],[Datum]])=11,MONTH(jaar_zip[[#This Row],[Datum]])=12),1.1,IF(OR(MONTH(jaar_zip[[#This Row],[Datum]])=3,MONTH(jaar_zip[[#This Row],[Datum]])=10),1,0.8))*jaar_zip[[#This Row],[graaddagen]],"")</f>
        <v>6.6400000000000006</v>
      </c>
      <c r="O4640" s="101">
        <f>IF(ISNUMBER(jaar_zip[[#This Row],[etmaaltemperatuur]]),IF(jaar_zip[[#This Row],[etmaaltemperatuur]]&gt;stookgrens,jaar_zip[[#This Row],[etmaaltemperatuur]]-stookgrens,0),"")</f>
        <v>0</v>
      </c>
    </row>
    <row r="4641" spans="1:15" x14ac:dyDescent="0.25">
      <c r="A4641">
        <v>280</v>
      </c>
      <c r="B4641">
        <v>20240912</v>
      </c>
      <c r="C4641">
        <v>2.4</v>
      </c>
      <c r="D4641">
        <v>9.1999999999999993</v>
      </c>
      <c r="E4641">
        <v>1309</v>
      </c>
      <c r="F4641">
        <v>0.2</v>
      </c>
      <c r="G4641">
        <v>1012.3</v>
      </c>
      <c r="H4641">
        <v>85</v>
      </c>
      <c r="I4641" s="101" t="s">
        <v>28</v>
      </c>
      <c r="J4641" s="1">
        <f>DATEVALUE(RIGHT(jaar_zip[[#This Row],[YYYYMMDD]],2)&amp;"-"&amp;MID(jaar_zip[[#This Row],[YYYYMMDD]],5,2)&amp;"-"&amp;LEFT(jaar_zip[[#This Row],[YYYYMMDD]],4))</f>
        <v>45547</v>
      </c>
      <c r="K4641" s="101" t="str">
        <f>IF(AND(VALUE(MONTH(jaar_zip[[#This Row],[Datum]]))=1,VALUE(WEEKNUM(jaar_zip[[#This Row],[Datum]],21))&gt;51),RIGHT(YEAR(jaar_zip[[#This Row],[Datum]])-1,2),RIGHT(YEAR(jaar_zip[[#This Row],[Datum]]),2))&amp;"-"&amp; TEXT(WEEKNUM(jaar_zip[[#This Row],[Datum]],21),"00")</f>
        <v>24-37</v>
      </c>
      <c r="L4641" s="101">
        <f>MONTH(jaar_zip[[#This Row],[Datum]])</f>
        <v>9</v>
      </c>
      <c r="M4641" s="101">
        <f>IF(ISNUMBER(jaar_zip[[#This Row],[etmaaltemperatuur]]),IF(jaar_zip[[#This Row],[etmaaltemperatuur]]&lt;stookgrens,stookgrens-jaar_zip[[#This Row],[etmaaltemperatuur]],0),"")</f>
        <v>8.8000000000000007</v>
      </c>
      <c r="N4641" s="101">
        <f>IF(ISNUMBER(jaar_zip[[#This Row],[graaddagen]]),IF(OR(MONTH(jaar_zip[[#This Row],[Datum]])=1,MONTH(jaar_zip[[#This Row],[Datum]])=2,MONTH(jaar_zip[[#This Row],[Datum]])=11,MONTH(jaar_zip[[#This Row],[Datum]])=12),1.1,IF(OR(MONTH(jaar_zip[[#This Row],[Datum]])=3,MONTH(jaar_zip[[#This Row],[Datum]])=10),1,0.8))*jaar_zip[[#This Row],[graaddagen]],"")</f>
        <v>7.0400000000000009</v>
      </c>
      <c r="O4641" s="101">
        <f>IF(ISNUMBER(jaar_zip[[#This Row],[etmaaltemperatuur]]),IF(jaar_zip[[#This Row],[etmaaltemperatuur]]&gt;stookgrens,jaar_zip[[#This Row],[etmaaltemperatuur]]-stookgrens,0),"")</f>
        <v>0</v>
      </c>
    </row>
    <row r="4642" spans="1:15" x14ac:dyDescent="0.25">
      <c r="A4642">
        <v>280</v>
      </c>
      <c r="B4642">
        <v>20240913</v>
      </c>
      <c r="C4642">
        <v>2.8</v>
      </c>
      <c r="D4642">
        <v>11.2</v>
      </c>
      <c r="E4642">
        <v>1259</v>
      </c>
      <c r="F4642">
        <v>3.1</v>
      </c>
      <c r="G4642">
        <v>1024.3</v>
      </c>
      <c r="H4642">
        <v>80</v>
      </c>
      <c r="I4642" s="101" t="s">
        <v>28</v>
      </c>
      <c r="J4642" s="1">
        <f>DATEVALUE(RIGHT(jaar_zip[[#This Row],[YYYYMMDD]],2)&amp;"-"&amp;MID(jaar_zip[[#This Row],[YYYYMMDD]],5,2)&amp;"-"&amp;LEFT(jaar_zip[[#This Row],[YYYYMMDD]],4))</f>
        <v>45548</v>
      </c>
      <c r="K4642" s="101" t="str">
        <f>IF(AND(VALUE(MONTH(jaar_zip[[#This Row],[Datum]]))=1,VALUE(WEEKNUM(jaar_zip[[#This Row],[Datum]],21))&gt;51),RIGHT(YEAR(jaar_zip[[#This Row],[Datum]])-1,2),RIGHT(YEAR(jaar_zip[[#This Row],[Datum]]),2))&amp;"-"&amp; TEXT(WEEKNUM(jaar_zip[[#This Row],[Datum]],21),"00")</f>
        <v>24-37</v>
      </c>
      <c r="L4642" s="101">
        <f>MONTH(jaar_zip[[#This Row],[Datum]])</f>
        <v>9</v>
      </c>
      <c r="M4642" s="101">
        <f>IF(ISNUMBER(jaar_zip[[#This Row],[etmaaltemperatuur]]),IF(jaar_zip[[#This Row],[etmaaltemperatuur]]&lt;stookgrens,stookgrens-jaar_zip[[#This Row],[etmaaltemperatuur]],0),"")</f>
        <v>6.8000000000000007</v>
      </c>
      <c r="N4642" s="101">
        <f>IF(ISNUMBER(jaar_zip[[#This Row],[graaddagen]]),IF(OR(MONTH(jaar_zip[[#This Row],[Datum]])=1,MONTH(jaar_zip[[#This Row],[Datum]])=2,MONTH(jaar_zip[[#This Row],[Datum]])=11,MONTH(jaar_zip[[#This Row],[Datum]])=12),1.1,IF(OR(MONTH(jaar_zip[[#This Row],[Datum]])=3,MONTH(jaar_zip[[#This Row],[Datum]])=10),1,0.8))*jaar_zip[[#This Row],[graaddagen]],"")</f>
        <v>5.4400000000000013</v>
      </c>
      <c r="O4642" s="101">
        <f>IF(ISNUMBER(jaar_zip[[#This Row],[etmaaltemperatuur]]),IF(jaar_zip[[#This Row],[etmaaltemperatuur]]&gt;stookgrens,jaar_zip[[#This Row],[etmaaltemperatuur]]-stookgrens,0),"")</f>
        <v>0</v>
      </c>
    </row>
    <row r="4643" spans="1:15" x14ac:dyDescent="0.25">
      <c r="A4643">
        <v>280</v>
      </c>
      <c r="B4643">
        <v>20240914</v>
      </c>
      <c r="C4643">
        <v>1.9</v>
      </c>
      <c r="D4643">
        <v>11.1</v>
      </c>
      <c r="E4643">
        <v>1469</v>
      </c>
      <c r="F4643">
        <v>-0.1</v>
      </c>
      <c r="G4643">
        <v>1029.5999999999999</v>
      </c>
      <c r="H4643">
        <v>77</v>
      </c>
      <c r="I4643" s="101" t="s">
        <v>28</v>
      </c>
      <c r="J4643" s="1">
        <f>DATEVALUE(RIGHT(jaar_zip[[#This Row],[YYYYMMDD]],2)&amp;"-"&amp;MID(jaar_zip[[#This Row],[YYYYMMDD]],5,2)&amp;"-"&amp;LEFT(jaar_zip[[#This Row],[YYYYMMDD]],4))</f>
        <v>45549</v>
      </c>
      <c r="K4643" s="101" t="str">
        <f>IF(AND(VALUE(MONTH(jaar_zip[[#This Row],[Datum]]))=1,VALUE(WEEKNUM(jaar_zip[[#This Row],[Datum]],21))&gt;51),RIGHT(YEAR(jaar_zip[[#This Row],[Datum]])-1,2),RIGHT(YEAR(jaar_zip[[#This Row],[Datum]]),2))&amp;"-"&amp; TEXT(WEEKNUM(jaar_zip[[#This Row],[Datum]],21),"00")</f>
        <v>24-37</v>
      </c>
      <c r="L4643" s="101">
        <f>MONTH(jaar_zip[[#This Row],[Datum]])</f>
        <v>9</v>
      </c>
      <c r="M4643" s="101">
        <f>IF(ISNUMBER(jaar_zip[[#This Row],[etmaaltemperatuur]]),IF(jaar_zip[[#This Row],[etmaaltemperatuur]]&lt;stookgrens,stookgrens-jaar_zip[[#This Row],[etmaaltemperatuur]],0),"")</f>
        <v>6.9</v>
      </c>
      <c r="N4643" s="101">
        <f>IF(ISNUMBER(jaar_zip[[#This Row],[graaddagen]]),IF(OR(MONTH(jaar_zip[[#This Row],[Datum]])=1,MONTH(jaar_zip[[#This Row],[Datum]])=2,MONTH(jaar_zip[[#This Row],[Datum]])=11,MONTH(jaar_zip[[#This Row],[Datum]])=12),1.1,IF(OR(MONTH(jaar_zip[[#This Row],[Datum]])=3,MONTH(jaar_zip[[#This Row],[Datum]])=10),1,0.8))*jaar_zip[[#This Row],[graaddagen]],"")</f>
        <v>5.5200000000000005</v>
      </c>
      <c r="O4643" s="101">
        <f>IF(ISNUMBER(jaar_zip[[#This Row],[etmaaltemperatuur]]),IF(jaar_zip[[#This Row],[etmaaltemperatuur]]&gt;stookgrens,jaar_zip[[#This Row],[etmaaltemperatuur]]-stookgrens,0),"")</f>
        <v>0</v>
      </c>
    </row>
    <row r="4644" spans="1:15" x14ac:dyDescent="0.25">
      <c r="A4644">
        <v>280</v>
      </c>
      <c r="B4644">
        <v>20240915</v>
      </c>
      <c r="C4644">
        <v>1.9</v>
      </c>
      <c r="D4644">
        <v>13</v>
      </c>
      <c r="E4644">
        <v>1170</v>
      </c>
      <c r="F4644">
        <v>0</v>
      </c>
      <c r="G4644">
        <v>1026</v>
      </c>
      <c r="H4644">
        <v>84</v>
      </c>
      <c r="I4644" s="101" t="s">
        <v>28</v>
      </c>
      <c r="J4644" s="1">
        <f>DATEVALUE(RIGHT(jaar_zip[[#This Row],[YYYYMMDD]],2)&amp;"-"&amp;MID(jaar_zip[[#This Row],[YYYYMMDD]],5,2)&amp;"-"&amp;LEFT(jaar_zip[[#This Row],[YYYYMMDD]],4))</f>
        <v>45550</v>
      </c>
      <c r="K4644" s="101" t="str">
        <f>IF(AND(VALUE(MONTH(jaar_zip[[#This Row],[Datum]]))=1,VALUE(WEEKNUM(jaar_zip[[#This Row],[Datum]],21))&gt;51),RIGHT(YEAR(jaar_zip[[#This Row],[Datum]])-1,2),RIGHT(YEAR(jaar_zip[[#This Row],[Datum]]),2))&amp;"-"&amp; TEXT(WEEKNUM(jaar_zip[[#This Row],[Datum]],21),"00")</f>
        <v>24-37</v>
      </c>
      <c r="L4644" s="101">
        <f>MONTH(jaar_zip[[#This Row],[Datum]])</f>
        <v>9</v>
      </c>
      <c r="M4644" s="101">
        <f>IF(ISNUMBER(jaar_zip[[#This Row],[etmaaltemperatuur]]),IF(jaar_zip[[#This Row],[etmaaltemperatuur]]&lt;stookgrens,stookgrens-jaar_zip[[#This Row],[etmaaltemperatuur]],0),"")</f>
        <v>5</v>
      </c>
      <c r="N4644" s="101">
        <f>IF(ISNUMBER(jaar_zip[[#This Row],[graaddagen]]),IF(OR(MONTH(jaar_zip[[#This Row],[Datum]])=1,MONTH(jaar_zip[[#This Row],[Datum]])=2,MONTH(jaar_zip[[#This Row],[Datum]])=11,MONTH(jaar_zip[[#This Row],[Datum]])=12),1.1,IF(OR(MONTH(jaar_zip[[#This Row],[Datum]])=3,MONTH(jaar_zip[[#This Row],[Datum]])=10),1,0.8))*jaar_zip[[#This Row],[graaddagen]],"")</f>
        <v>4</v>
      </c>
      <c r="O4644" s="101">
        <f>IF(ISNUMBER(jaar_zip[[#This Row],[etmaaltemperatuur]]),IF(jaar_zip[[#This Row],[etmaaltemperatuur]]&gt;stookgrens,jaar_zip[[#This Row],[etmaaltemperatuur]]-stookgrens,0),"")</f>
        <v>0</v>
      </c>
    </row>
    <row r="4645" spans="1:15" x14ac:dyDescent="0.25">
      <c r="A4645">
        <v>280</v>
      </c>
      <c r="B4645">
        <v>20240916</v>
      </c>
      <c r="C4645">
        <v>2.6</v>
      </c>
      <c r="D4645">
        <v>15.1</v>
      </c>
      <c r="E4645">
        <v>1245</v>
      </c>
      <c r="F4645">
        <v>-0.1</v>
      </c>
      <c r="G4645">
        <v>1026</v>
      </c>
      <c r="H4645">
        <v>86</v>
      </c>
      <c r="I4645" s="101" t="s">
        <v>28</v>
      </c>
      <c r="J4645" s="1">
        <f>DATEVALUE(RIGHT(jaar_zip[[#This Row],[YYYYMMDD]],2)&amp;"-"&amp;MID(jaar_zip[[#This Row],[YYYYMMDD]],5,2)&amp;"-"&amp;LEFT(jaar_zip[[#This Row],[YYYYMMDD]],4))</f>
        <v>45551</v>
      </c>
      <c r="K4645" s="101" t="str">
        <f>IF(AND(VALUE(MONTH(jaar_zip[[#This Row],[Datum]]))=1,VALUE(WEEKNUM(jaar_zip[[#This Row],[Datum]],21))&gt;51),RIGHT(YEAR(jaar_zip[[#This Row],[Datum]])-1,2),RIGHT(YEAR(jaar_zip[[#This Row],[Datum]]),2))&amp;"-"&amp; TEXT(WEEKNUM(jaar_zip[[#This Row],[Datum]],21),"00")</f>
        <v>24-38</v>
      </c>
      <c r="L4645" s="101">
        <f>MONTH(jaar_zip[[#This Row],[Datum]])</f>
        <v>9</v>
      </c>
      <c r="M4645" s="101">
        <f>IF(ISNUMBER(jaar_zip[[#This Row],[etmaaltemperatuur]]),IF(jaar_zip[[#This Row],[etmaaltemperatuur]]&lt;stookgrens,stookgrens-jaar_zip[[#This Row],[etmaaltemperatuur]],0),"")</f>
        <v>2.9000000000000004</v>
      </c>
      <c r="N4645" s="101">
        <f>IF(ISNUMBER(jaar_zip[[#This Row],[graaddagen]]),IF(OR(MONTH(jaar_zip[[#This Row],[Datum]])=1,MONTH(jaar_zip[[#This Row],[Datum]])=2,MONTH(jaar_zip[[#This Row],[Datum]])=11,MONTH(jaar_zip[[#This Row],[Datum]])=12),1.1,IF(OR(MONTH(jaar_zip[[#This Row],[Datum]])=3,MONTH(jaar_zip[[#This Row],[Datum]])=10),1,0.8))*jaar_zip[[#This Row],[graaddagen]],"")</f>
        <v>2.3200000000000003</v>
      </c>
      <c r="O4645" s="101">
        <f>IF(ISNUMBER(jaar_zip[[#This Row],[etmaaltemperatuur]]),IF(jaar_zip[[#This Row],[etmaaltemperatuur]]&gt;stookgrens,jaar_zip[[#This Row],[etmaaltemperatuur]]-stookgrens,0),"")</f>
        <v>0</v>
      </c>
    </row>
    <row r="4646" spans="1:15" x14ac:dyDescent="0.25">
      <c r="A4646">
        <v>280</v>
      </c>
      <c r="B4646">
        <v>20240917</v>
      </c>
      <c r="C4646">
        <v>4.4000000000000004</v>
      </c>
      <c r="D4646">
        <v>16.600000000000001</v>
      </c>
      <c r="E4646">
        <v>1418</v>
      </c>
      <c r="F4646">
        <v>0</v>
      </c>
      <c r="G4646">
        <v>1030.3</v>
      </c>
      <c r="H4646">
        <v>82</v>
      </c>
      <c r="I4646" s="101" t="s">
        <v>28</v>
      </c>
      <c r="J4646" s="1">
        <f>DATEVALUE(RIGHT(jaar_zip[[#This Row],[YYYYMMDD]],2)&amp;"-"&amp;MID(jaar_zip[[#This Row],[YYYYMMDD]],5,2)&amp;"-"&amp;LEFT(jaar_zip[[#This Row],[YYYYMMDD]],4))</f>
        <v>45552</v>
      </c>
      <c r="K4646" s="101" t="str">
        <f>IF(AND(VALUE(MONTH(jaar_zip[[#This Row],[Datum]]))=1,VALUE(WEEKNUM(jaar_zip[[#This Row],[Datum]],21))&gt;51),RIGHT(YEAR(jaar_zip[[#This Row],[Datum]])-1,2),RIGHT(YEAR(jaar_zip[[#This Row],[Datum]]),2))&amp;"-"&amp; TEXT(WEEKNUM(jaar_zip[[#This Row],[Datum]],21),"00")</f>
        <v>24-38</v>
      </c>
      <c r="L4646" s="101">
        <f>MONTH(jaar_zip[[#This Row],[Datum]])</f>
        <v>9</v>
      </c>
      <c r="M4646" s="101">
        <f>IF(ISNUMBER(jaar_zip[[#This Row],[etmaaltemperatuur]]),IF(jaar_zip[[#This Row],[etmaaltemperatuur]]&lt;stookgrens,stookgrens-jaar_zip[[#This Row],[etmaaltemperatuur]],0),"")</f>
        <v>1.3999999999999986</v>
      </c>
      <c r="N4646" s="101">
        <f>IF(ISNUMBER(jaar_zip[[#This Row],[graaddagen]]),IF(OR(MONTH(jaar_zip[[#This Row],[Datum]])=1,MONTH(jaar_zip[[#This Row],[Datum]])=2,MONTH(jaar_zip[[#This Row],[Datum]])=11,MONTH(jaar_zip[[#This Row],[Datum]])=12),1.1,IF(OR(MONTH(jaar_zip[[#This Row],[Datum]])=3,MONTH(jaar_zip[[#This Row],[Datum]])=10),1,0.8))*jaar_zip[[#This Row],[graaddagen]],"")</f>
        <v>1.119999999999999</v>
      </c>
      <c r="O4646" s="101">
        <f>IF(ISNUMBER(jaar_zip[[#This Row],[etmaaltemperatuur]]),IF(jaar_zip[[#This Row],[etmaaltemperatuur]]&gt;stookgrens,jaar_zip[[#This Row],[etmaaltemperatuur]]-stookgrens,0),"")</f>
        <v>0</v>
      </c>
    </row>
    <row r="4647" spans="1:15" x14ac:dyDescent="0.25">
      <c r="A4647">
        <v>280</v>
      </c>
      <c r="B4647">
        <v>20240918</v>
      </c>
      <c r="C4647">
        <v>3.3</v>
      </c>
      <c r="D4647">
        <v>16</v>
      </c>
      <c r="E4647">
        <v>1286</v>
      </c>
      <c r="F4647">
        <v>0</v>
      </c>
      <c r="G4647">
        <v>1029.8</v>
      </c>
      <c r="H4647">
        <v>88</v>
      </c>
      <c r="I4647" s="101" t="s">
        <v>28</v>
      </c>
      <c r="J4647" s="1">
        <f>DATEVALUE(RIGHT(jaar_zip[[#This Row],[YYYYMMDD]],2)&amp;"-"&amp;MID(jaar_zip[[#This Row],[YYYYMMDD]],5,2)&amp;"-"&amp;LEFT(jaar_zip[[#This Row],[YYYYMMDD]],4))</f>
        <v>45553</v>
      </c>
      <c r="K4647" s="101" t="str">
        <f>IF(AND(VALUE(MONTH(jaar_zip[[#This Row],[Datum]]))=1,VALUE(WEEKNUM(jaar_zip[[#This Row],[Datum]],21))&gt;51),RIGHT(YEAR(jaar_zip[[#This Row],[Datum]])-1,2),RIGHT(YEAR(jaar_zip[[#This Row],[Datum]]),2))&amp;"-"&amp; TEXT(WEEKNUM(jaar_zip[[#This Row],[Datum]],21),"00")</f>
        <v>24-38</v>
      </c>
      <c r="L4647" s="101">
        <f>MONTH(jaar_zip[[#This Row],[Datum]])</f>
        <v>9</v>
      </c>
      <c r="M4647" s="101">
        <f>IF(ISNUMBER(jaar_zip[[#This Row],[etmaaltemperatuur]]),IF(jaar_zip[[#This Row],[etmaaltemperatuur]]&lt;stookgrens,stookgrens-jaar_zip[[#This Row],[etmaaltemperatuur]],0),"")</f>
        <v>2</v>
      </c>
      <c r="N4647" s="101">
        <f>IF(ISNUMBER(jaar_zip[[#This Row],[graaddagen]]),IF(OR(MONTH(jaar_zip[[#This Row],[Datum]])=1,MONTH(jaar_zip[[#This Row],[Datum]])=2,MONTH(jaar_zip[[#This Row],[Datum]])=11,MONTH(jaar_zip[[#This Row],[Datum]])=12),1.1,IF(OR(MONTH(jaar_zip[[#This Row],[Datum]])=3,MONTH(jaar_zip[[#This Row],[Datum]])=10),1,0.8))*jaar_zip[[#This Row],[graaddagen]],"")</f>
        <v>1.6</v>
      </c>
      <c r="O4647" s="101">
        <f>IF(ISNUMBER(jaar_zip[[#This Row],[etmaaltemperatuur]]),IF(jaar_zip[[#This Row],[etmaaltemperatuur]]&gt;stookgrens,jaar_zip[[#This Row],[etmaaltemperatuur]]-stookgrens,0),"")</f>
        <v>0</v>
      </c>
    </row>
    <row r="4648" spans="1:15" x14ac:dyDescent="0.25">
      <c r="A4648">
        <v>280</v>
      </c>
      <c r="B4648">
        <v>20240919</v>
      </c>
      <c r="C4648">
        <v>4.2</v>
      </c>
      <c r="D4648">
        <v>15.9</v>
      </c>
      <c r="E4648">
        <v>1244</v>
      </c>
      <c r="F4648">
        <v>0.1</v>
      </c>
      <c r="G4648">
        <v>1026.8</v>
      </c>
      <c r="H4648">
        <v>90</v>
      </c>
      <c r="I4648" s="101" t="s">
        <v>28</v>
      </c>
      <c r="J4648" s="1">
        <f>DATEVALUE(RIGHT(jaar_zip[[#This Row],[YYYYMMDD]],2)&amp;"-"&amp;MID(jaar_zip[[#This Row],[YYYYMMDD]],5,2)&amp;"-"&amp;LEFT(jaar_zip[[#This Row],[YYYYMMDD]],4))</f>
        <v>45554</v>
      </c>
      <c r="K4648" s="101" t="str">
        <f>IF(AND(VALUE(MONTH(jaar_zip[[#This Row],[Datum]]))=1,VALUE(WEEKNUM(jaar_zip[[#This Row],[Datum]],21))&gt;51),RIGHT(YEAR(jaar_zip[[#This Row],[Datum]])-1,2),RIGHT(YEAR(jaar_zip[[#This Row],[Datum]]),2))&amp;"-"&amp; TEXT(WEEKNUM(jaar_zip[[#This Row],[Datum]],21),"00")</f>
        <v>24-38</v>
      </c>
      <c r="L4648" s="101">
        <f>MONTH(jaar_zip[[#This Row],[Datum]])</f>
        <v>9</v>
      </c>
      <c r="M4648" s="101">
        <f>IF(ISNUMBER(jaar_zip[[#This Row],[etmaaltemperatuur]]),IF(jaar_zip[[#This Row],[etmaaltemperatuur]]&lt;stookgrens,stookgrens-jaar_zip[[#This Row],[etmaaltemperatuur]],0),"")</f>
        <v>2.0999999999999996</v>
      </c>
      <c r="N4648" s="101">
        <f>IF(ISNUMBER(jaar_zip[[#This Row],[graaddagen]]),IF(OR(MONTH(jaar_zip[[#This Row],[Datum]])=1,MONTH(jaar_zip[[#This Row],[Datum]])=2,MONTH(jaar_zip[[#This Row],[Datum]])=11,MONTH(jaar_zip[[#This Row],[Datum]])=12),1.1,IF(OR(MONTH(jaar_zip[[#This Row],[Datum]])=3,MONTH(jaar_zip[[#This Row],[Datum]])=10),1,0.8))*jaar_zip[[#This Row],[graaddagen]],"")</f>
        <v>1.6799999999999997</v>
      </c>
      <c r="O4648" s="101">
        <f>IF(ISNUMBER(jaar_zip[[#This Row],[etmaaltemperatuur]]),IF(jaar_zip[[#This Row],[etmaaltemperatuur]]&gt;stookgrens,jaar_zip[[#This Row],[etmaaltemperatuur]]-stookgrens,0),"")</f>
        <v>0</v>
      </c>
    </row>
    <row r="4649" spans="1:15" x14ac:dyDescent="0.25">
      <c r="A4649">
        <v>280</v>
      </c>
      <c r="B4649">
        <v>20240920</v>
      </c>
      <c r="C4649">
        <v>4</v>
      </c>
      <c r="D4649">
        <v>16.8</v>
      </c>
      <c r="E4649">
        <v>1503</v>
      </c>
      <c r="F4649">
        <v>-0.1</v>
      </c>
      <c r="G4649">
        <v>1024.0999999999999</v>
      </c>
      <c r="H4649">
        <v>74</v>
      </c>
      <c r="I4649" s="101" t="s">
        <v>28</v>
      </c>
      <c r="J4649" s="1">
        <f>DATEVALUE(RIGHT(jaar_zip[[#This Row],[YYYYMMDD]],2)&amp;"-"&amp;MID(jaar_zip[[#This Row],[YYYYMMDD]],5,2)&amp;"-"&amp;LEFT(jaar_zip[[#This Row],[YYYYMMDD]],4))</f>
        <v>45555</v>
      </c>
      <c r="K4649" s="101" t="str">
        <f>IF(AND(VALUE(MONTH(jaar_zip[[#This Row],[Datum]]))=1,VALUE(WEEKNUM(jaar_zip[[#This Row],[Datum]],21))&gt;51),RIGHT(YEAR(jaar_zip[[#This Row],[Datum]])-1,2),RIGHT(YEAR(jaar_zip[[#This Row],[Datum]]),2))&amp;"-"&amp; TEXT(WEEKNUM(jaar_zip[[#This Row],[Datum]],21),"00")</f>
        <v>24-38</v>
      </c>
      <c r="L4649" s="101">
        <f>MONTH(jaar_zip[[#This Row],[Datum]])</f>
        <v>9</v>
      </c>
      <c r="M4649" s="101">
        <f>IF(ISNUMBER(jaar_zip[[#This Row],[etmaaltemperatuur]]),IF(jaar_zip[[#This Row],[etmaaltemperatuur]]&lt;stookgrens,stookgrens-jaar_zip[[#This Row],[etmaaltemperatuur]],0),"")</f>
        <v>1.1999999999999993</v>
      </c>
      <c r="N4649" s="101">
        <f>IF(ISNUMBER(jaar_zip[[#This Row],[graaddagen]]),IF(OR(MONTH(jaar_zip[[#This Row],[Datum]])=1,MONTH(jaar_zip[[#This Row],[Datum]])=2,MONTH(jaar_zip[[#This Row],[Datum]])=11,MONTH(jaar_zip[[#This Row],[Datum]])=12),1.1,IF(OR(MONTH(jaar_zip[[#This Row],[Datum]])=3,MONTH(jaar_zip[[#This Row],[Datum]])=10),1,0.8))*jaar_zip[[#This Row],[graaddagen]],"")</f>
        <v>0.95999999999999952</v>
      </c>
      <c r="O4649" s="101">
        <f>IF(ISNUMBER(jaar_zip[[#This Row],[etmaaltemperatuur]]),IF(jaar_zip[[#This Row],[etmaaltemperatuur]]&gt;stookgrens,jaar_zip[[#This Row],[etmaaltemperatuur]]-stookgrens,0),"")</f>
        <v>0</v>
      </c>
    </row>
    <row r="4650" spans="1:15" x14ac:dyDescent="0.25">
      <c r="A4650">
        <v>280</v>
      </c>
      <c r="B4650">
        <v>20240921</v>
      </c>
      <c r="C4650">
        <v>2.6</v>
      </c>
      <c r="D4650">
        <v>15.5</v>
      </c>
      <c r="E4650">
        <v>1496</v>
      </c>
      <c r="F4650">
        <v>0</v>
      </c>
      <c r="G4650">
        <v>1020.9</v>
      </c>
      <c r="H4650">
        <v>76</v>
      </c>
      <c r="I4650" s="101" t="s">
        <v>28</v>
      </c>
      <c r="J4650" s="1">
        <f>DATEVALUE(RIGHT(jaar_zip[[#This Row],[YYYYMMDD]],2)&amp;"-"&amp;MID(jaar_zip[[#This Row],[YYYYMMDD]],5,2)&amp;"-"&amp;LEFT(jaar_zip[[#This Row],[YYYYMMDD]],4))</f>
        <v>45556</v>
      </c>
      <c r="K4650" s="101" t="str">
        <f>IF(AND(VALUE(MONTH(jaar_zip[[#This Row],[Datum]]))=1,VALUE(WEEKNUM(jaar_zip[[#This Row],[Datum]],21))&gt;51),RIGHT(YEAR(jaar_zip[[#This Row],[Datum]])-1,2),RIGHT(YEAR(jaar_zip[[#This Row],[Datum]]),2))&amp;"-"&amp; TEXT(WEEKNUM(jaar_zip[[#This Row],[Datum]],21),"00")</f>
        <v>24-38</v>
      </c>
      <c r="L4650" s="101">
        <f>MONTH(jaar_zip[[#This Row],[Datum]])</f>
        <v>9</v>
      </c>
      <c r="M4650" s="101">
        <f>IF(ISNUMBER(jaar_zip[[#This Row],[etmaaltemperatuur]]),IF(jaar_zip[[#This Row],[etmaaltemperatuur]]&lt;stookgrens,stookgrens-jaar_zip[[#This Row],[etmaaltemperatuur]],0),"")</f>
        <v>2.5</v>
      </c>
      <c r="N4650" s="101">
        <f>IF(ISNUMBER(jaar_zip[[#This Row],[graaddagen]]),IF(OR(MONTH(jaar_zip[[#This Row],[Datum]])=1,MONTH(jaar_zip[[#This Row],[Datum]])=2,MONTH(jaar_zip[[#This Row],[Datum]])=11,MONTH(jaar_zip[[#This Row],[Datum]])=12),1.1,IF(OR(MONTH(jaar_zip[[#This Row],[Datum]])=3,MONTH(jaar_zip[[#This Row],[Datum]])=10),1,0.8))*jaar_zip[[#This Row],[graaddagen]],"")</f>
        <v>2</v>
      </c>
      <c r="O4650" s="101">
        <f>IF(ISNUMBER(jaar_zip[[#This Row],[etmaaltemperatuur]]),IF(jaar_zip[[#This Row],[etmaaltemperatuur]]&gt;stookgrens,jaar_zip[[#This Row],[etmaaltemperatuur]]-stookgrens,0),"")</f>
        <v>0</v>
      </c>
    </row>
    <row r="4651" spans="1:15" x14ac:dyDescent="0.25">
      <c r="A4651">
        <v>280</v>
      </c>
      <c r="B4651">
        <v>20240922</v>
      </c>
      <c r="C4651">
        <v>1.2</v>
      </c>
      <c r="D4651">
        <v>15.5</v>
      </c>
      <c r="E4651">
        <v>1517</v>
      </c>
      <c r="F4651">
        <v>0</v>
      </c>
      <c r="G4651">
        <v>1014.8</v>
      </c>
      <c r="H4651">
        <v>83</v>
      </c>
      <c r="I4651" s="101" t="s">
        <v>28</v>
      </c>
      <c r="J4651" s="1">
        <f>DATEVALUE(RIGHT(jaar_zip[[#This Row],[YYYYMMDD]],2)&amp;"-"&amp;MID(jaar_zip[[#This Row],[YYYYMMDD]],5,2)&amp;"-"&amp;LEFT(jaar_zip[[#This Row],[YYYYMMDD]],4))</f>
        <v>45557</v>
      </c>
      <c r="K4651" s="101" t="str">
        <f>IF(AND(VALUE(MONTH(jaar_zip[[#This Row],[Datum]]))=1,VALUE(WEEKNUM(jaar_zip[[#This Row],[Datum]],21))&gt;51),RIGHT(YEAR(jaar_zip[[#This Row],[Datum]])-1,2),RIGHT(YEAR(jaar_zip[[#This Row],[Datum]]),2))&amp;"-"&amp; TEXT(WEEKNUM(jaar_zip[[#This Row],[Datum]],21),"00")</f>
        <v>24-38</v>
      </c>
      <c r="L4651" s="101">
        <f>MONTH(jaar_zip[[#This Row],[Datum]])</f>
        <v>9</v>
      </c>
      <c r="M4651" s="101">
        <f>IF(ISNUMBER(jaar_zip[[#This Row],[etmaaltemperatuur]]),IF(jaar_zip[[#This Row],[etmaaltemperatuur]]&lt;stookgrens,stookgrens-jaar_zip[[#This Row],[etmaaltemperatuur]],0),"")</f>
        <v>2.5</v>
      </c>
      <c r="N4651" s="101">
        <f>IF(ISNUMBER(jaar_zip[[#This Row],[graaddagen]]),IF(OR(MONTH(jaar_zip[[#This Row],[Datum]])=1,MONTH(jaar_zip[[#This Row],[Datum]])=2,MONTH(jaar_zip[[#This Row],[Datum]])=11,MONTH(jaar_zip[[#This Row],[Datum]])=12),1.1,IF(OR(MONTH(jaar_zip[[#This Row],[Datum]])=3,MONTH(jaar_zip[[#This Row],[Datum]])=10),1,0.8))*jaar_zip[[#This Row],[graaddagen]],"")</f>
        <v>2</v>
      </c>
      <c r="O4651" s="101">
        <f>IF(ISNUMBER(jaar_zip[[#This Row],[etmaaltemperatuur]]),IF(jaar_zip[[#This Row],[etmaaltemperatuur]]&gt;stookgrens,jaar_zip[[#This Row],[etmaaltemperatuur]]-stookgrens,0),"")</f>
        <v>0</v>
      </c>
    </row>
    <row r="4652" spans="1:15" x14ac:dyDescent="0.25">
      <c r="A4652">
        <v>280</v>
      </c>
      <c r="B4652">
        <v>20240923</v>
      </c>
      <c r="C4652">
        <v>2.4</v>
      </c>
      <c r="D4652">
        <v>15.8</v>
      </c>
      <c r="E4652">
        <v>877</v>
      </c>
      <c r="F4652">
        <v>-0.1</v>
      </c>
      <c r="G4652">
        <v>1007.2</v>
      </c>
      <c r="H4652">
        <v>86</v>
      </c>
      <c r="I4652" s="101" t="s">
        <v>28</v>
      </c>
      <c r="J4652" s="1">
        <f>DATEVALUE(RIGHT(jaar_zip[[#This Row],[YYYYMMDD]],2)&amp;"-"&amp;MID(jaar_zip[[#This Row],[YYYYMMDD]],5,2)&amp;"-"&amp;LEFT(jaar_zip[[#This Row],[YYYYMMDD]],4))</f>
        <v>45558</v>
      </c>
      <c r="K4652" s="101" t="str">
        <f>IF(AND(VALUE(MONTH(jaar_zip[[#This Row],[Datum]]))=1,VALUE(WEEKNUM(jaar_zip[[#This Row],[Datum]],21))&gt;51),RIGHT(YEAR(jaar_zip[[#This Row],[Datum]])-1,2),RIGHT(YEAR(jaar_zip[[#This Row],[Datum]]),2))&amp;"-"&amp; TEXT(WEEKNUM(jaar_zip[[#This Row],[Datum]],21),"00")</f>
        <v>24-39</v>
      </c>
      <c r="L4652" s="101">
        <f>MONTH(jaar_zip[[#This Row],[Datum]])</f>
        <v>9</v>
      </c>
      <c r="M4652" s="101">
        <f>IF(ISNUMBER(jaar_zip[[#This Row],[etmaaltemperatuur]]),IF(jaar_zip[[#This Row],[etmaaltemperatuur]]&lt;stookgrens,stookgrens-jaar_zip[[#This Row],[etmaaltemperatuur]],0),"")</f>
        <v>2.1999999999999993</v>
      </c>
      <c r="N4652" s="101">
        <f>IF(ISNUMBER(jaar_zip[[#This Row],[graaddagen]]),IF(OR(MONTH(jaar_zip[[#This Row],[Datum]])=1,MONTH(jaar_zip[[#This Row],[Datum]])=2,MONTH(jaar_zip[[#This Row],[Datum]])=11,MONTH(jaar_zip[[#This Row],[Datum]])=12),1.1,IF(OR(MONTH(jaar_zip[[#This Row],[Datum]])=3,MONTH(jaar_zip[[#This Row],[Datum]])=10),1,0.8))*jaar_zip[[#This Row],[graaddagen]],"")</f>
        <v>1.7599999999999996</v>
      </c>
      <c r="O4652" s="101">
        <f>IF(ISNUMBER(jaar_zip[[#This Row],[etmaaltemperatuur]]),IF(jaar_zip[[#This Row],[etmaaltemperatuur]]&gt;stookgrens,jaar_zip[[#This Row],[etmaaltemperatuur]]-stookgrens,0),"")</f>
        <v>0</v>
      </c>
    </row>
    <row r="4653" spans="1:15" x14ac:dyDescent="0.25">
      <c r="A4653">
        <v>280</v>
      </c>
      <c r="B4653">
        <v>20240924</v>
      </c>
      <c r="C4653">
        <v>4</v>
      </c>
      <c r="D4653">
        <v>14.2</v>
      </c>
      <c r="E4653">
        <v>1029</v>
      </c>
      <c r="F4653">
        <v>1.3</v>
      </c>
      <c r="G4653">
        <v>1001.8</v>
      </c>
      <c r="H4653">
        <v>85</v>
      </c>
      <c r="I4653" s="101" t="s">
        <v>28</v>
      </c>
      <c r="J4653" s="1">
        <f>DATEVALUE(RIGHT(jaar_zip[[#This Row],[YYYYMMDD]],2)&amp;"-"&amp;MID(jaar_zip[[#This Row],[YYYYMMDD]],5,2)&amp;"-"&amp;LEFT(jaar_zip[[#This Row],[YYYYMMDD]],4))</f>
        <v>45559</v>
      </c>
      <c r="K4653" s="101" t="str">
        <f>IF(AND(VALUE(MONTH(jaar_zip[[#This Row],[Datum]]))=1,VALUE(WEEKNUM(jaar_zip[[#This Row],[Datum]],21))&gt;51),RIGHT(YEAR(jaar_zip[[#This Row],[Datum]])-1,2),RIGHT(YEAR(jaar_zip[[#This Row],[Datum]]),2))&amp;"-"&amp; TEXT(WEEKNUM(jaar_zip[[#This Row],[Datum]],21),"00")</f>
        <v>24-39</v>
      </c>
      <c r="L4653" s="101">
        <f>MONTH(jaar_zip[[#This Row],[Datum]])</f>
        <v>9</v>
      </c>
      <c r="M4653" s="101">
        <f>IF(ISNUMBER(jaar_zip[[#This Row],[etmaaltemperatuur]]),IF(jaar_zip[[#This Row],[etmaaltemperatuur]]&lt;stookgrens,stookgrens-jaar_zip[[#This Row],[etmaaltemperatuur]],0),"")</f>
        <v>3.8000000000000007</v>
      </c>
      <c r="N4653" s="101">
        <f>IF(ISNUMBER(jaar_zip[[#This Row],[graaddagen]]),IF(OR(MONTH(jaar_zip[[#This Row],[Datum]])=1,MONTH(jaar_zip[[#This Row],[Datum]])=2,MONTH(jaar_zip[[#This Row],[Datum]])=11,MONTH(jaar_zip[[#This Row],[Datum]])=12),1.1,IF(OR(MONTH(jaar_zip[[#This Row],[Datum]])=3,MONTH(jaar_zip[[#This Row],[Datum]])=10),1,0.8))*jaar_zip[[#This Row],[graaddagen]],"")</f>
        <v>3.0400000000000009</v>
      </c>
      <c r="O4653" s="101">
        <f>IF(ISNUMBER(jaar_zip[[#This Row],[etmaaltemperatuur]]),IF(jaar_zip[[#This Row],[etmaaltemperatuur]]&gt;stookgrens,jaar_zip[[#This Row],[etmaaltemperatuur]]-stookgrens,0),"")</f>
        <v>0</v>
      </c>
    </row>
    <row r="4654" spans="1:15" x14ac:dyDescent="0.25">
      <c r="A4654">
        <v>280</v>
      </c>
      <c r="B4654">
        <v>20240925</v>
      </c>
      <c r="C4654">
        <v>3.4</v>
      </c>
      <c r="D4654">
        <v>13.5</v>
      </c>
      <c r="E4654">
        <v>498</v>
      </c>
      <c r="F4654">
        <v>3.5</v>
      </c>
      <c r="G4654">
        <v>1000.6</v>
      </c>
      <c r="H4654">
        <v>91</v>
      </c>
      <c r="I4654" s="101" t="s">
        <v>28</v>
      </c>
      <c r="J4654" s="1">
        <f>DATEVALUE(RIGHT(jaar_zip[[#This Row],[YYYYMMDD]],2)&amp;"-"&amp;MID(jaar_zip[[#This Row],[YYYYMMDD]],5,2)&amp;"-"&amp;LEFT(jaar_zip[[#This Row],[YYYYMMDD]],4))</f>
        <v>45560</v>
      </c>
      <c r="K4654" s="101" t="str">
        <f>IF(AND(VALUE(MONTH(jaar_zip[[#This Row],[Datum]]))=1,VALUE(WEEKNUM(jaar_zip[[#This Row],[Datum]],21))&gt;51),RIGHT(YEAR(jaar_zip[[#This Row],[Datum]])-1,2),RIGHT(YEAR(jaar_zip[[#This Row],[Datum]]),2))&amp;"-"&amp; TEXT(WEEKNUM(jaar_zip[[#This Row],[Datum]],21),"00")</f>
        <v>24-39</v>
      </c>
      <c r="L4654" s="101">
        <f>MONTH(jaar_zip[[#This Row],[Datum]])</f>
        <v>9</v>
      </c>
      <c r="M4654" s="101">
        <f>IF(ISNUMBER(jaar_zip[[#This Row],[etmaaltemperatuur]]),IF(jaar_zip[[#This Row],[etmaaltemperatuur]]&lt;stookgrens,stookgrens-jaar_zip[[#This Row],[etmaaltemperatuur]],0),"")</f>
        <v>4.5</v>
      </c>
      <c r="N4654" s="101">
        <f>IF(ISNUMBER(jaar_zip[[#This Row],[graaddagen]]),IF(OR(MONTH(jaar_zip[[#This Row],[Datum]])=1,MONTH(jaar_zip[[#This Row],[Datum]])=2,MONTH(jaar_zip[[#This Row],[Datum]])=11,MONTH(jaar_zip[[#This Row],[Datum]])=12),1.1,IF(OR(MONTH(jaar_zip[[#This Row],[Datum]])=3,MONTH(jaar_zip[[#This Row],[Datum]])=10),1,0.8))*jaar_zip[[#This Row],[graaddagen]],"")</f>
        <v>3.6</v>
      </c>
      <c r="O4654" s="101">
        <f>IF(ISNUMBER(jaar_zip[[#This Row],[etmaaltemperatuur]]),IF(jaar_zip[[#This Row],[etmaaltemperatuur]]&gt;stookgrens,jaar_zip[[#This Row],[etmaaltemperatuur]]-stookgrens,0),"")</f>
        <v>0</v>
      </c>
    </row>
    <row r="4655" spans="1:15" x14ac:dyDescent="0.25">
      <c r="A4655">
        <v>280</v>
      </c>
      <c r="B4655">
        <v>20240926</v>
      </c>
      <c r="C4655">
        <v>5.6</v>
      </c>
      <c r="D4655">
        <v>15.6</v>
      </c>
      <c r="E4655">
        <v>873</v>
      </c>
      <c r="F4655">
        <v>9.5</v>
      </c>
      <c r="G4655">
        <v>988.7</v>
      </c>
      <c r="H4655">
        <v>86</v>
      </c>
      <c r="I4655" s="101" t="s">
        <v>28</v>
      </c>
      <c r="J4655" s="1">
        <f>DATEVALUE(RIGHT(jaar_zip[[#This Row],[YYYYMMDD]],2)&amp;"-"&amp;MID(jaar_zip[[#This Row],[YYYYMMDD]],5,2)&amp;"-"&amp;LEFT(jaar_zip[[#This Row],[YYYYMMDD]],4))</f>
        <v>45561</v>
      </c>
      <c r="K4655" s="101" t="str">
        <f>IF(AND(VALUE(MONTH(jaar_zip[[#This Row],[Datum]]))=1,VALUE(WEEKNUM(jaar_zip[[#This Row],[Datum]],21))&gt;51),RIGHT(YEAR(jaar_zip[[#This Row],[Datum]])-1,2),RIGHT(YEAR(jaar_zip[[#This Row],[Datum]]),2))&amp;"-"&amp; TEXT(WEEKNUM(jaar_zip[[#This Row],[Datum]],21),"00")</f>
        <v>24-39</v>
      </c>
      <c r="L4655" s="101">
        <f>MONTH(jaar_zip[[#This Row],[Datum]])</f>
        <v>9</v>
      </c>
      <c r="M4655" s="101">
        <f>IF(ISNUMBER(jaar_zip[[#This Row],[etmaaltemperatuur]]),IF(jaar_zip[[#This Row],[etmaaltemperatuur]]&lt;stookgrens,stookgrens-jaar_zip[[#This Row],[etmaaltemperatuur]],0),"")</f>
        <v>2.4000000000000004</v>
      </c>
      <c r="N4655" s="101">
        <f>IF(ISNUMBER(jaar_zip[[#This Row],[graaddagen]]),IF(OR(MONTH(jaar_zip[[#This Row],[Datum]])=1,MONTH(jaar_zip[[#This Row],[Datum]])=2,MONTH(jaar_zip[[#This Row],[Datum]])=11,MONTH(jaar_zip[[#This Row],[Datum]])=12),1.1,IF(OR(MONTH(jaar_zip[[#This Row],[Datum]])=3,MONTH(jaar_zip[[#This Row],[Datum]])=10),1,0.8))*jaar_zip[[#This Row],[graaddagen]],"")</f>
        <v>1.9200000000000004</v>
      </c>
      <c r="O4655" s="101">
        <f>IF(ISNUMBER(jaar_zip[[#This Row],[etmaaltemperatuur]]),IF(jaar_zip[[#This Row],[etmaaltemperatuur]]&gt;stookgrens,jaar_zip[[#This Row],[etmaaltemperatuur]]-stookgrens,0),"")</f>
        <v>0</v>
      </c>
    </row>
    <row r="4656" spans="1:15" x14ac:dyDescent="0.25">
      <c r="A4656">
        <v>280</v>
      </c>
      <c r="B4656">
        <v>20240927</v>
      </c>
      <c r="C4656">
        <v>8.6</v>
      </c>
      <c r="D4656">
        <v>12.6</v>
      </c>
      <c r="E4656">
        <v>425</v>
      </c>
      <c r="F4656">
        <v>6.3</v>
      </c>
      <c r="G4656">
        <v>994</v>
      </c>
      <c r="H4656">
        <v>80</v>
      </c>
      <c r="I4656" s="101" t="s">
        <v>28</v>
      </c>
      <c r="J4656" s="1">
        <f>DATEVALUE(RIGHT(jaar_zip[[#This Row],[YYYYMMDD]],2)&amp;"-"&amp;MID(jaar_zip[[#This Row],[YYYYMMDD]],5,2)&amp;"-"&amp;LEFT(jaar_zip[[#This Row],[YYYYMMDD]],4))</f>
        <v>45562</v>
      </c>
      <c r="K4656" s="101" t="str">
        <f>IF(AND(VALUE(MONTH(jaar_zip[[#This Row],[Datum]]))=1,VALUE(WEEKNUM(jaar_zip[[#This Row],[Datum]],21))&gt;51),RIGHT(YEAR(jaar_zip[[#This Row],[Datum]])-1,2),RIGHT(YEAR(jaar_zip[[#This Row],[Datum]]),2))&amp;"-"&amp; TEXT(WEEKNUM(jaar_zip[[#This Row],[Datum]],21),"00")</f>
        <v>24-39</v>
      </c>
      <c r="L4656" s="101">
        <f>MONTH(jaar_zip[[#This Row],[Datum]])</f>
        <v>9</v>
      </c>
      <c r="M4656" s="101">
        <f>IF(ISNUMBER(jaar_zip[[#This Row],[etmaaltemperatuur]]),IF(jaar_zip[[#This Row],[etmaaltemperatuur]]&lt;stookgrens,stookgrens-jaar_zip[[#This Row],[etmaaltemperatuur]],0),"")</f>
        <v>5.4</v>
      </c>
      <c r="N4656" s="101">
        <f>IF(ISNUMBER(jaar_zip[[#This Row],[graaddagen]]),IF(OR(MONTH(jaar_zip[[#This Row],[Datum]])=1,MONTH(jaar_zip[[#This Row],[Datum]])=2,MONTH(jaar_zip[[#This Row],[Datum]])=11,MONTH(jaar_zip[[#This Row],[Datum]])=12),1.1,IF(OR(MONTH(jaar_zip[[#This Row],[Datum]])=3,MONTH(jaar_zip[[#This Row],[Datum]])=10),1,0.8))*jaar_zip[[#This Row],[graaddagen]],"")</f>
        <v>4.32</v>
      </c>
      <c r="O4656" s="101">
        <f>IF(ISNUMBER(jaar_zip[[#This Row],[etmaaltemperatuur]]),IF(jaar_zip[[#This Row],[etmaaltemperatuur]]&gt;stookgrens,jaar_zip[[#This Row],[etmaaltemperatuur]]-stookgrens,0),"")</f>
        <v>0</v>
      </c>
    </row>
    <row r="4657" spans="1:15" x14ac:dyDescent="0.25">
      <c r="A4657">
        <v>280</v>
      </c>
      <c r="B4657">
        <v>20240928</v>
      </c>
      <c r="C4657">
        <v>3.8</v>
      </c>
      <c r="D4657">
        <v>8.9</v>
      </c>
      <c r="E4657">
        <v>1092</v>
      </c>
      <c r="F4657">
        <v>4.0999999999999996</v>
      </c>
      <c r="G4657">
        <v>1018.5</v>
      </c>
      <c r="H4657">
        <v>84</v>
      </c>
      <c r="I4657" s="101" t="s">
        <v>28</v>
      </c>
      <c r="J4657" s="1">
        <f>DATEVALUE(RIGHT(jaar_zip[[#This Row],[YYYYMMDD]],2)&amp;"-"&amp;MID(jaar_zip[[#This Row],[YYYYMMDD]],5,2)&amp;"-"&amp;LEFT(jaar_zip[[#This Row],[YYYYMMDD]],4))</f>
        <v>45563</v>
      </c>
      <c r="K4657" s="101" t="str">
        <f>IF(AND(VALUE(MONTH(jaar_zip[[#This Row],[Datum]]))=1,VALUE(WEEKNUM(jaar_zip[[#This Row],[Datum]],21))&gt;51),RIGHT(YEAR(jaar_zip[[#This Row],[Datum]])-1,2),RIGHT(YEAR(jaar_zip[[#This Row],[Datum]]),2))&amp;"-"&amp; TEXT(WEEKNUM(jaar_zip[[#This Row],[Datum]],21),"00")</f>
        <v>24-39</v>
      </c>
      <c r="L4657" s="101">
        <f>MONTH(jaar_zip[[#This Row],[Datum]])</f>
        <v>9</v>
      </c>
      <c r="M4657" s="101">
        <f>IF(ISNUMBER(jaar_zip[[#This Row],[etmaaltemperatuur]]),IF(jaar_zip[[#This Row],[etmaaltemperatuur]]&lt;stookgrens,stookgrens-jaar_zip[[#This Row],[etmaaltemperatuur]],0),"")</f>
        <v>9.1</v>
      </c>
      <c r="N4657" s="101">
        <f>IF(ISNUMBER(jaar_zip[[#This Row],[graaddagen]]),IF(OR(MONTH(jaar_zip[[#This Row],[Datum]])=1,MONTH(jaar_zip[[#This Row],[Datum]])=2,MONTH(jaar_zip[[#This Row],[Datum]])=11,MONTH(jaar_zip[[#This Row],[Datum]])=12),1.1,IF(OR(MONTH(jaar_zip[[#This Row],[Datum]])=3,MONTH(jaar_zip[[#This Row],[Datum]])=10),1,0.8))*jaar_zip[[#This Row],[graaddagen]],"")</f>
        <v>7.28</v>
      </c>
      <c r="O4657" s="101">
        <f>IF(ISNUMBER(jaar_zip[[#This Row],[etmaaltemperatuur]]),IF(jaar_zip[[#This Row],[etmaaltemperatuur]]&gt;stookgrens,jaar_zip[[#This Row],[etmaaltemperatuur]]-stookgrens,0),"")</f>
        <v>0</v>
      </c>
    </row>
    <row r="4658" spans="1:15" x14ac:dyDescent="0.25">
      <c r="A4658">
        <v>280</v>
      </c>
      <c r="B4658">
        <v>20240929</v>
      </c>
      <c r="C4658">
        <v>2.6</v>
      </c>
      <c r="D4658">
        <v>9.6</v>
      </c>
      <c r="E4658">
        <v>1238</v>
      </c>
      <c r="F4658">
        <v>0</v>
      </c>
      <c r="G4658">
        <v>1025.3</v>
      </c>
      <c r="H4658">
        <v>79</v>
      </c>
      <c r="I4658" s="101" t="s">
        <v>28</v>
      </c>
      <c r="J4658" s="1">
        <f>DATEVALUE(RIGHT(jaar_zip[[#This Row],[YYYYMMDD]],2)&amp;"-"&amp;MID(jaar_zip[[#This Row],[YYYYMMDD]],5,2)&amp;"-"&amp;LEFT(jaar_zip[[#This Row],[YYYYMMDD]],4))</f>
        <v>45564</v>
      </c>
      <c r="K4658" s="101" t="str">
        <f>IF(AND(VALUE(MONTH(jaar_zip[[#This Row],[Datum]]))=1,VALUE(WEEKNUM(jaar_zip[[#This Row],[Datum]],21))&gt;51),RIGHT(YEAR(jaar_zip[[#This Row],[Datum]])-1,2),RIGHT(YEAR(jaar_zip[[#This Row],[Datum]]),2))&amp;"-"&amp; TEXT(WEEKNUM(jaar_zip[[#This Row],[Datum]],21),"00")</f>
        <v>24-39</v>
      </c>
      <c r="L4658" s="101">
        <f>MONTH(jaar_zip[[#This Row],[Datum]])</f>
        <v>9</v>
      </c>
      <c r="M4658" s="101">
        <f>IF(ISNUMBER(jaar_zip[[#This Row],[etmaaltemperatuur]]),IF(jaar_zip[[#This Row],[etmaaltemperatuur]]&lt;stookgrens,stookgrens-jaar_zip[[#This Row],[etmaaltemperatuur]],0),"")</f>
        <v>8.4</v>
      </c>
      <c r="N4658" s="101">
        <f>IF(ISNUMBER(jaar_zip[[#This Row],[graaddagen]]),IF(OR(MONTH(jaar_zip[[#This Row],[Datum]])=1,MONTH(jaar_zip[[#This Row],[Datum]])=2,MONTH(jaar_zip[[#This Row],[Datum]])=11,MONTH(jaar_zip[[#This Row],[Datum]])=12),1.1,IF(OR(MONTH(jaar_zip[[#This Row],[Datum]])=3,MONTH(jaar_zip[[#This Row],[Datum]])=10),1,0.8))*jaar_zip[[#This Row],[graaddagen]],"")</f>
        <v>6.7200000000000006</v>
      </c>
      <c r="O4658" s="101">
        <f>IF(ISNUMBER(jaar_zip[[#This Row],[etmaaltemperatuur]]),IF(jaar_zip[[#This Row],[etmaaltemperatuur]]&gt;stookgrens,jaar_zip[[#This Row],[etmaaltemperatuur]]-stookgrens,0),"")</f>
        <v>0</v>
      </c>
    </row>
    <row r="4659" spans="1:15" x14ac:dyDescent="0.25">
      <c r="A4659">
        <v>280</v>
      </c>
      <c r="B4659">
        <v>20240930</v>
      </c>
      <c r="C4659">
        <v>5.0999999999999996</v>
      </c>
      <c r="D4659">
        <v>11.1</v>
      </c>
      <c r="E4659">
        <v>1043</v>
      </c>
      <c r="F4659">
        <v>11.4</v>
      </c>
      <c r="G4659">
        <v>1011.2</v>
      </c>
      <c r="H4659">
        <v>81</v>
      </c>
      <c r="I4659" s="101" t="s">
        <v>28</v>
      </c>
      <c r="J4659" s="1">
        <f>DATEVALUE(RIGHT(jaar_zip[[#This Row],[YYYYMMDD]],2)&amp;"-"&amp;MID(jaar_zip[[#This Row],[YYYYMMDD]],5,2)&amp;"-"&amp;LEFT(jaar_zip[[#This Row],[YYYYMMDD]],4))</f>
        <v>45565</v>
      </c>
      <c r="K4659" s="101" t="str">
        <f>IF(AND(VALUE(MONTH(jaar_zip[[#This Row],[Datum]]))=1,VALUE(WEEKNUM(jaar_zip[[#This Row],[Datum]],21))&gt;51),RIGHT(YEAR(jaar_zip[[#This Row],[Datum]])-1,2),RIGHT(YEAR(jaar_zip[[#This Row],[Datum]]),2))&amp;"-"&amp; TEXT(WEEKNUM(jaar_zip[[#This Row],[Datum]],21),"00")</f>
        <v>24-40</v>
      </c>
      <c r="L4659" s="101">
        <f>MONTH(jaar_zip[[#This Row],[Datum]])</f>
        <v>9</v>
      </c>
      <c r="M4659" s="101">
        <f>IF(ISNUMBER(jaar_zip[[#This Row],[etmaaltemperatuur]]),IF(jaar_zip[[#This Row],[etmaaltemperatuur]]&lt;stookgrens,stookgrens-jaar_zip[[#This Row],[etmaaltemperatuur]],0),"")</f>
        <v>6.9</v>
      </c>
      <c r="N4659" s="101">
        <f>IF(ISNUMBER(jaar_zip[[#This Row],[graaddagen]]),IF(OR(MONTH(jaar_zip[[#This Row],[Datum]])=1,MONTH(jaar_zip[[#This Row],[Datum]])=2,MONTH(jaar_zip[[#This Row],[Datum]])=11,MONTH(jaar_zip[[#This Row],[Datum]])=12),1.1,IF(OR(MONTH(jaar_zip[[#This Row],[Datum]])=3,MONTH(jaar_zip[[#This Row],[Datum]])=10),1,0.8))*jaar_zip[[#This Row],[graaddagen]],"")</f>
        <v>5.5200000000000005</v>
      </c>
      <c r="O4659" s="101">
        <f>IF(ISNUMBER(jaar_zip[[#This Row],[etmaaltemperatuur]]),IF(jaar_zip[[#This Row],[etmaaltemperatuur]]&gt;stookgrens,jaar_zip[[#This Row],[etmaaltemperatuur]]-stookgrens,0),"")</f>
        <v>0</v>
      </c>
    </row>
    <row r="4660" spans="1:15" x14ac:dyDescent="0.25">
      <c r="A4660">
        <v>283</v>
      </c>
      <c r="B4660">
        <v>20240101</v>
      </c>
      <c r="C4660">
        <v>5.2</v>
      </c>
      <c r="D4660">
        <v>6.9</v>
      </c>
      <c r="E4660">
        <v>127</v>
      </c>
      <c r="F4660">
        <v>2.4</v>
      </c>
      <c r="H4660">
        <v>85</v>
      </c>
      <c r="I4660" s="101" t="s">
        <v>29</v>
      </c>
      <c r="J4660" s="1">
        <f>DATEVALUE(RIGHT(jaar_zip[[#This Row],[YYYYMMDD]],2)&amp;"-"&amp;MID(jaar_zip[[#This Row],[YYYYMMDD]],5,2)&amp;"-"&amp;LEFT(jaar_zip[[#This Row],[YYYYMMDD]],4))</f>
        <v>45292</v>
      </c>
      <c r="K4660" s="101" t="str">
        <f>IF(AND(VALUE(MONTH(jaar_zip[[#This Row],[Datum]]))=1,VALUE(WEEKNUM(jaar_zip[[#This Row],[Datum]],21))&gt;51),RIGHT(YEAR(jaar_zip[[#This Row],[Datum]])-1,2),RIGHT(YEAR(jaar_zip[[#This Row],[Datum]]),2))&amp;"-"&amp; TEXT(WEEKNUM(jaar_zip[[#This Row],[Datum]],21),"00")</f>
        <v>24-01</v>
      </c>
      <c r="L4660" s="101">
        <f>MONTH(jaar_zip[[#This Row],[Datum]])</f>
        <v>1</v>
      </c>
      <c r="M4660" s="101">
        <f>IF(ISNUMBER(jaar_zip[[#This Row],[etmaaltemperatuur]]),IF(jaar_zip[[#This Row],[etmaaltemperatuur]]&lt;stookgrens,stookgrens-jaar_zip[[#This Row],[etmaaltemperatuur]],0),"")</f>
        <v>11.1</v>
      </c>
      <c r="N4660" s="101">
        <f>IF(ISNUMBER(jaar_zip[[#This Row],[graaddagen]]),IF(OR(MONTH(jaar_zip[[#This Row],[Datum]])=1,MONTH(jaar_zip[[#This Row],[Datum]])=2,MONTH(jaar_zip[[#This Row],[Datum]])=11,MONTH(jaar_zip[[#This Row],[Datum]])=12),1.1,IF(OR(MONTH(jaar_zip[[#This Row],[Datum]])=3,MONTH(jaar_zip[[#This Row],[Datum]])=10),1,0.8))*jaar_zip[[#This Row],[graaddagen]],"")</f>
        <v>12.21</v>
      </c>
      <c r="O4660" s="101">
        <f>IF(ISNUMBER(jaar_zip[[#This Row],[etmaaltemperatuur]]),IF(jaar_zip[[#This Row],[etmaaltemperatuur]]&gt;stookgrens,jaar_zip[[#This Row],[etmaaltemperatuur]]-stookgrens,0),"")</f>
        <v>0</v>
      </c>
    </row>
    <row r="4661" spans="1:15" x14ac:dyDescent="0.25">
      <c r="A4661">
        <v>283</v>
      </c>
      <c r="B4661">
        <v>20240102</v>
      </c>
      <c r="C4661">
        <v>6.4</v>
      </c>
      <c r="D4661">
        <v>9.9</v>
      </c>
      <c r="E4661">
        <v>70</v>
      </c>
      <c r="F4661">
        <v>16.8</v>
      </c>
      <c r="H4661">
        <v>89</v>
      </c>
      <c r="I4661" s="101" t="s">
        <v>29</v>
      </c>
      <c r="J4661" s="1">
        <f>DATEVALUE(RIGHT(jaar_zip[[#This Row],[YYYYMMDD]],2)&amp;"-"&amp;MID(jaar_zip[[#This Row],[YYYYMMDD]],5,2)&amp;"-"&amp;LEFT(jaar_zip[[#This Row],[YYYYMMDD]],4))</f>
        <v>45293</v>
      </c>
      <c r="K4661" s="101" t="str">
        <f>IF(AND(VALUE(MONTH(jaar_zip[[#This Row],[Datum]]))=1,VALUE(WEEKNUM(jaar_zip[[#This Row],[Datum]],21))&gt;51),RIGHT(YEAR(jaar_zip[[#This Row],[Datum]])-1,2),RIGHT(YEAR(jaar_zip[[#This Row],[Datum]]),2))&amp;"-"&amp; TEXT(WEEKNUM(jaar_zip[[#This Row],[Datum]],21),"00")</f>
        <v>24-01</v>
      </c>
      <c r="L4661" s="101">
        <f>MONTH(jaar_zip[[#This Row],[Datum]])</f>
        <v>1</v>
      </c>
      <c r="M4661" s="101">
        <f>IF(ISNUMBER(jaar_zip[[#This Row],[etmaaltemperatuur]]),IF(jaar_zip[[#This Row],[etmaaltemperatuur]]&lt;stookgrens,stookgrens-jaar_zip[[#This Row],[etmaaltemperatuur]],0),"")</f>
        <v>8.1</v>
      </c>
      <c r="N4661" s="101">
        <f>IF(ISNUMBER(jaar_zip[[#This Row],[graaddagen]]),IF(OR(MONTH(jaar_zip[[#This Row],[Datum]])=1,MONTH(jaar_zip[[#This Row],[Datum]])=2,MONTH(jaar_zip[[#This Row],[Datum]])=11,MONTH(jaar_zip[[#This Row],[Datum]])=12),1.1,IF(OR(MONTH(jaar_zip[[#This Row],[Datum]])=3,MONTH(jaar_zip[[#This Row],[Datum]])=10),1,0.8))*jaar_zip[[#This Row],[graaddagen]],"")</f>
        <v>8.91</v>
      </c>
      <c r="O4661" s="101">
        <f>IF(ISNUMBER(jaar_zip[[#This Row],[etmaaltemperatuur]]),IF(jaar_zip[[#This Row],[etmaaltemperatuur]]&gt;stookgrens,jaar_zip[[#This Row],[etmaaltemperatuur]]-stookgrens,0),"")</f>
        <v>0</v>
      </c>
    </row>
    <row r="4662" spans="1:15" x14ac:dyDescent="0.25">
      <c r="A4662">
        <v>283</v>
      </c>
      <c r="B4662">
        <v>20240103</v>
      </c>
      <c r="C4662">
        <v>7.5</v>
      </c>
      <c r="D4662">
        <v>9.3000000000000007</v>
      </c>
      <c r="E4662">
        <v>135</v>
      </c>
      <c r="F4662">
        <v>2.8</v>
      </c>
      <c r="H4662">
        <v>84</v>
      </c>
      <c r="I4662" s="101" t="s">
        <v>29</v>
      </c>
      <c r="J4662" s="1">
        <f>DATEVALUE(RIGHT(jaar_zip[[#This Row],[YYYYMMDD]],2)&amp;"-"&amp;MID(jaar_zip[[#This Row],[YYYYMMDD]],5,2)&amp;"-"&amp;LEFT(jaar_zip[[#This Row],[YYYYMMDD]],4))</f>
        <v>45294</v>
      </c>
      <c r="K4662" s="101" t="str">
        <f>IF(AND(VALUE(MONTH(jaar_zip[[#This Row],[Datum]]))=1,VALUE(WEEKNUM(jaar_zip[[#This Row],[Datum]],21))&gt;51),RIGHT(YEAR(jaar_zip[[#This Row],[Datum]])-1,2),RIGHT(YEAR(jaar_zip[[#This Row],[Datum]]),2))&amp;"-"&amp; TEXT(WEEKNUM(jaar_zip[[#This Row],[Datum]],21),"00")</f>
        <v>24-01</v>
      </c>
      <c r="L4662" s="101">
        <f>MONTH(jaar_zip[[#This Row],[Datum]])</f>
        <v>1</v>
      </c>
      <c r="M4662" s="101">
        <f>IF(ISNUMBER(jaar_zip[[#This Row],[etmaaltemperatuur]]),IF(jaar_zip[[#This Row],[etmaaltemperatuur]]&lt;stookgrens,stookgrens-jaar_zip[[#This Row],[etmaaltemperatuur]],0),"")</f>
        <v>8.6999999999999993</v>
      </c>
      <c r="N4662" s="101">
        <f>IF(ISNUMBER(jaar_zip[[#This Row],[graaddagen]]),IF(OR(MONTH(jaar_zip[[#This Row],[Datum]])=1,MONTH(jaar_zip[[#This Row],[Datum]])=2,MONTH(jaar_zip[[#This Row],[Datum]])=11,MONTH(jaar_zip[[#This Row],[Datum]])=12),1.1,IF(OR(MONTH(jaar_zip[[#This Row],[Datum]])=3,MONTH(jaar_zip[[#This Row],[Datum]])=10),1,0.8))*jaar_zip[[#This Row],[graaddagen]],"")</f>
        <v>9.57</v>
      </c>
      <c r="O4662" s="101">
        <f>IF(ISNUMBER(jaar_zip[[#This Row],[etmaaltemperatuur]]),IF(jaar_zip[[#This Row],[etmaaltemperatuur]]&gt;stookgrens,jaar_zip[[#This Row],[etmaaltemperatuur]]-stookgrens,0),"")</f>
        <v>0</v>
      </c>
    </row>
    <row r="4663" spans="1:15" x14ac:dyDescent="0.25">
      <c r="A4663">
        <v>283</v>
      </c>
      <c r="B4663">
        <v>20240104</v>
      </c>
      <c r="C4663">
        <v>2.2999999999999998</v>
      </c>
      <c r="D4663">
        <v>7</v>
      </c>
      <c r="E4663">
        <v>107</v>
      </c>
      <c r="F4663">
        <v>4</v>
      </c>
      <c r="H4663">
        <v>93</v>
      </c>
      <c r="I4663" s="101" t="s">
        <v>29</v>
      </c>
      <c r="J4663" s="1">
        <f>DATEVALUE(RIGHT(jaar_zip[[#This Row],[YYYYMMDD]],2)&amp;"-"&amp;MID(jaar_zip[[#This Row],[YYYYMMDD]],5,2)&amp;"-"&amp;LEFT(jaar_zip[[#This Row],[YYYYMMDD]],4))</f>
        <v>45295</v>
      </c>
      <c r="K4663" s="101" t="str">
        <f>IF(AND(VALUE(MONTH(jaar_zip[[#This Row],[Datum]]))=1,VALUE(WEEKNUM(jaar_zip[[#This Row],[Datum]],21))&gt;51),RIGHT(YEAR(jaar_zip[[#This Row],[Datum]])-1,2),RIGHT(YEAR(jaar_zip[[#This Row],[Datum]]),2))&amp;"-"&amp; TEXT(WEEKNUM(jaar_zip[[#This Row],[Datum]],21),"00")</f>
        <v>24-01</v>
      </c>
      <c r="L4663" s="101">
        <f>MONTH(jaar_zip[[#This Row],[Datum]])</f>
        <v>1</v>
      </c>
      <c r="M4663" s="101">
        <f>IF(ISNUMBER(jaar_zip[[#This Row],[etmaaltemperatuur]]),IF(jaar_zip[[#This Row],[etmaaltemperatuur]]&lt;stookgrens,stookgrens-jaar_zip[[#This Row],[etmaaltemperatuur]],0),"")</f>
        <v>11</v>
      </c>
      <c r="N4663" s="101">
        <f>IF(ISNUMBER(jaar_zip[[#This Row],[graaddagen]]),IF(OR(MONTH(jaar_zip[[#This Row],[Datum]])=1,MONTH(jaar_zip[[#This Row],[Datum]])=2,MONTH(jaar_zip[[#This Row],[Datum]])=11,MONTH(jaar_zip[[#This Row],[Datum]])=12),1.1,IF(OR(MONTH(jaar_zip[[#This Row],[Datum]])=3,MONTH(jaar_zip[[#This Row],[Datum]])=10),1,0.8))*jaar_zip[[#This Row],[graaddagen]],"")</f>
        <v>12.100000000000001</v>
      </c>
      <c r="O4663" s="101">
        <f>IF(ISNUMBER(jaar_zip[[#This Row],[etmaaltemperatuur]]),IF(jaar_zip[[#This Row],[etmaaltemperatuur]]&gt;stookgrens,jaar_zip[[#This Row],[etmaaltemperatuur]]-stookgrens,0),"")</f>
        <v>0</v>
      </c>
    </row>
    <row r="4664" spans="1:15" x14ac:dyDescent="0.25">
      <c r="A4664">
        <v>283</v>
      </c>
      <c r="B4664">
        <v>20240105</v>
      </c>
      <c r="C4664">
        <v>4.3</v>
      </c>
      <c r="D4664">
        <v>6.6</v>
      </c>
      <c r="E4664">
        <v>92</v>
      </c>
      <c r="F4664">
        <v>11</v>
      </c>
      <c r="H4664">
        <v>91</v>
      </c>
      <c r="I4664" s="101" t="s">
        <v>29</v>
      </c>
      <c r="J4664" s="1">
        <f>DATEVALUE(RIGHT(jaar_zip[[#This Row],[YYYYMMDD]],2)&amp;"-"&amp;MID(jaar_zip[[#This Row],[YYYYMMDD]],5,2)&amp;"-"&amp;LEFT(jaar_zip[[#This Row],[YYYYMMDD]],4))</f>
        <v>45296</v>
      </c>
      <c r="K4664" s="101" t="str">
        <f>IF(AND(VALUE(MONTH(jaar_zip[[#This Row],[Datum]]))=1,VALUE(WEEKNUM(jaar_zip[[#This Row],[Datum]],21))&gt;51),RIGHT(YEAR(jaar_zip[[#This Row],[Datum]])-1,2),RIGHT(YEAR(jaar_zip[[#This Row],[Datum]]),2))&amp;"-"&amp; TEXT(WEEKNUM(jaar_zip[[#This Row],[Datum]],21),"00")</f>
        <v>24-01</v>
      </c>
      <c r="L4664" s="101">
        <f>MONTH(jaar_zip[[#This Row],[Datum]])</f>
        <v>1</v>
      </c>
      <c r="M4664" s="101">
        <f>IF(ISNUMBER(jaar_zip[[#This Row],[etmaaltemperatuur]]),IF(jaar_zip[[#This Row],[etmaaltemperatuur]]&lt;stookgrens,stookgrens-jaar_zip[[#This Row],[etmaaltemperatuur]],0),"")</f>
        <v>11.4</v>
      </c>
      <c r="N4664" s="101">
        <f>IF(ISNUMBER(jaar_zip[[#This Row],[graaddagen]]),IF(OR(MONTH(jaar_zip[[#This Row],[Datum]])=1,MONTH(jaar_zip[[#This Row],[Datum]])=2,MONTH(jaar_zip[[#This Row],[Datum]])=11,MONTH(jaar_zip[[#This Row],[Datum]])=12),1.1,IF(OR(MONTH(jaar_zip[[#This Row],[Datum]])=3,MONTH(jaar_zip[[#This Row],[Datum]])=10),1,0.8))*jaar_zip[[#This Row],[graaddagen]],"")</f>
        <v>12.540000000000001</v>
      </c>
      <c r="O4664" s="101">
        <f>IF(ISNUMBER(jaar_zip[[#This Row],[etmaaltemperatuur]]),IF(jaar_zip[[#This Row],[etmaaltemperatuur]]&gt;stookgrens,jaar_zip[[#This Row],[etmaaltemperatuur]]-stookgrens,0),"")</f>
        <v>0</v>
      </c>
    </row>
    <row r="4665" spans="1:15" x14ac:dyDescent="0.25">
      <c r="A4665">
        <v>283</v>
      </c>
      <c r="B4665">
        <v>20240106</v>
      </c>
      <c r="C4665">
        <v>3.7</v>
      </c>
      <c r="D4665">
        <v>1.6</v>
      </c>
      <c r="E4665">
        <v>49</v>
      </c>
      <c r="F4665">
        <v>0.2</v>
      </c>
      <c r="H4665">
        <v>96</v>
      </c>
      <c r="I4665" s="101" t="s">
        <v>29</v>
      </c>
      <c r="J4665" s="1">
        <f>DATEVALUE(RIGHT(jaar_zip[[#This Row],[YYYYMMDD]],2)&amp;"-"&amp;MID(jaar_zip[[#This Row],[YYYYMMDD]],5,2)&amp;"-"&amp;LEFT(jaar_zip[[#This Row],[YYYYMMDD]],4))</f>
        <v>45297</v>
      </c>
      <c r="K4665" s="101" t="str">
        <f>IF(AND(VALUE(MONTH(jaar_zip[[#This Row],[Datum]]))=1,VALUE(WEEKNUM(jaar_zip[[#This Row],[Datum]],21))&gt;51),RIGHT(YEAR(jaar_zip[[#This Row],[Datum]])-1,2),RIGHT(YEAR(jaar_zip[[#This Row],[Datum]]),2))&amp;"-"&amp; TEXT(WEEKNUM(jaar_zip[[#This Row],[Datum]],21),"00")</f>
        <v>24-01</v>
      </c>
      <c r="L4665" s="101">
        <f>MONTH(jaar_zip[[#This Row],[Datum]])</f>
        <v>1</v>
      </c>
      <c r="M4665" s="101">
        <f>IF(ISNUMBER(jaar_zip[[#This Row],[etmaaltemperatuur]]),IF(jaar_zip[[#This Row],[etmaaltemperatuur]]&lt;stookgrens,stookgrens-jaar_zip[[#This Row],[etmaaltemperatuur]],0),"")</f>
        <v>16.399999999999999</v>
      </c>
      <c r="N4665" s="101">
        <f>IF(ISNUMBER(jaar_zip[[#This Row],[graaddagen]]),IF(OR(MONTH(jaar_zip[[#This Row],[Datum]])=1,MONTH(jaar_zip[[#This Row],[Datum]])=2,MONTH(jaar_zip[[#This Row],[Datum]])=11,MONTH(jaar_zip[[#This Row],[Datum]])=12),1.1,IF(OR(MONTH(jaar_zip[[#This Row],[Datum]])=3,MONTH(jaar_zip[[#This Row],[Datum]])=10),1,0.8))*jaar_zip[[#This Row],[graaddagen]],"")</f>
        <v>18.04</v>
      </c>
      <c r="O4665" s="101">
        <f>IF(ISNUMBER(jaar_zip[[#This Row],[etmaaltemperatuur]]),IF(jaar_zip[[#This Row],[etmaaltemperatuur]]&gt;stookgrens,jaar_zip[[#This Row],[etmaaltemperatuur]]-stookgrens,0),"")</f>
        <v>0</v>
      </c>
    </row>
    <row r="4666" spans="1:15" x14ac:dyDescent="0.25">
      <c r="A4666">
        <v>283</v>
      </c>
      <c r="B4666">
        <v>20240107</v>
      </c>
      <c r="C4666">
        <v>4.8</v>
      </c>
      <c r="D4666">
        <v>-1</v>
      </c>
      <c r="E4666">
        <v>278</v>
      </c>
      <c r="F4666">
        <v>0.2</v>
      </c>
      <c r="H4666">
        <v>81</v>
      </c>
      <c r="I4666" s="101" t="s">
        <v>29</v>
      </c>
      <c r="J4666" s="1">
        <f>DATEVALUE(RIGHT(jaar_zip[[#This Row],[YYYYMMDD]],2)&amp;"-"&amp;MID(jaar_zip[[#This Row],[YYYYMMDD]],5,2)&amp;"-"&amp;LEFT(jaar_zip[[#This Row],[YYYYMMDD]],4))</f>
        <v>45298</v>
      </c>
      <c r="K4666" s="101" t="str">
        <f>IF(AND(VALUE(MONTH(jaar_zip[[#This Row],[Datum]]))=1,VALUE(WEEKNUM(jaar_zip[[#This Row],[Datum]],21))&gt;51),RIGHT(YEAR(jaar_zip[[#This Row],[Datum]])-1,2),RIGHT(YEAR(jaar_zip[[#This Row],[Datum]]),2))&amp;"-"&amp; TEXT(WEEKNUM(jaar_zip[[#This Row],[Datum]],21),"00")</f>
        <v>24-01</v>
      </c>
      <c r="L4666" s="101">
        <f>MONTH(jaar_zip[[#This Row],[Datum]])</f>
        <v>1</v>
      </c>
      <c r="M4666" s="101">
        <f>IF(ISNUMBER(jaar_zip[[#This Row],[etmaaltemperatuur]]),IF(jaar_zip[[#This Row],[etmaaltemperatuur]]&lt;stookgrens,stookgrens-jaar_zip[[#This Row],[etmaaltemperatuur]],0),"")</f>
        <v>19</v>
      </c>
      <c r="N4666" s="101">
        <f>IF(ISNUMBER(jaar_zip[[#This Row],[graaddagen]]),IF(OR(MONTH(jaar_zip[[#This Row],[Datum]])=1,MONTH(jaar_zip[[#This Row],[Datum]])=2,MONTH(jaar_zip[[#This Row],[Datum]])=11,MONTH(jaar_zip[[#This Row],[Datum]])=12),1.1,IF(OR(MONTH(jaar_zip[[#This Row],[Datum]])=3,MONTH(jaar_zip[[#This Row],[Datum]])=10),1,0.8))*jaar_zip[[#This Row],[graaddagen]],"")</f>
        <v>20.900000000000002</v>
      </c>
      <c r="O4666" s="101">
        <f>IF(ISNUMBER(jaar_zip[[#This Row],[etmaaltemperatuur]]),IF(jaar_zip[[#This Row],[etmaaltemperatuur]]&gt;stookgrens,jaar_zip[[#This Row],[etmaaltemperatuur]]-stookgrens,0),"")</f>
        <v>0</v>
      </c>
    </row>
    <row r="4667" spans="1:15" x14ac:dyDescent="0.25">
      <c r="A4667">
        <v>283</v>
      </c>
      <c r="B4667">
        <v>20240108</v>
      </c>
      <c r="C4667">
        <v>5.4</v>
      </c>
      <c r="D4667">
        <v>-2.5</v>
      </c>
      <c r="E4667">
        <v>396</v>
      </c>
      <c r="F4667">
        <v>0</v>
      </c>
      <c r="H4667">
        <v>70</v>
      </c>
      <c r="I4667" s="101" t="s">
        <v>29</v>
      </c>
      <c r="J4667" s="1">
        <f>DATEVALUE(RIGHT(jaar_zip[[#This Row],[YYYYMMDD]],2)&amp;"-"&amp;MID(jaar_zip[[#This Row],[YYYYMMDD]],5,2)&amp;"-"&amp;LEFT(jaar_zip[[#This Row],[YYYYMMDD]],4))</f>
        <v>45299</v>
      </c>
      <c r="K4667" s="101" t="str">
        <f>IF(AND(VALUE(MONTH(jaar_zip[[#This Row],[Datum]]))=1,VALUE(WEEKNUM(jaar_zip[[#This Row],[Datum]],21))&gt;51),RIGHT(YEAR(jaar_zip[[#This Row],[Datum]])-1,2),RIGHT(YEAR(jaar_zip[[#This Row],[Datum]]),2))&amp;"-"&amp; TEXT(WEEKNUM(jaar_zip[[#This Row],[Datum]],21),"00")</f>
        <v>24-02</v>
      </c>
      <c r="L4667" s="101">
        <f>MONTH(jaar_zip[[#This Row],[Datum]])</f>
        <v>1</v>
      </c>
      <c r="M4667" s="101">
        <f>IF(ISNUMBER(jaar_zip[[#This Row],[etmaaltemperatuur]]),IF(jaar_zip[[#This Row],[etmaaltemperatuur]]&lt;stookgrens,stookgrens-jaar_zip[[#This Row],[etmaaltemperatuur]],0),"")</f>
        <v>20.5</v>
      </c>
      <c r="N4667" s="101">
        <f>IF(ISNUMBER(jaar_zip[[#This Row],[graaddagen]]),IF(OR(MONTH(jaar_zip[[#This Row],[Datum]])=1,MONTH(jaar_zip[[#This Row],[Datum]])=2,MONTH(jaar_zip[[#This Row],[Datum]])=11,MONTH(jaar_zip[[#This Row],[Datum]])=12),1.1,IF(OR(MONTH(jaar_zip[[#This Row],[Datum]])=3,MONTH(jaar_zip[[#This Row],[Datum]])=10),1,0.8))*jaar_zip[[#This Row],[graaddagen]],"")</f>
        <v>22.55</v>
      </c>
      <c r="O4667" s="101">
        <f>IF(ISNUMBER(jaar_zip[[#This Row],[etmaaltemperatuur]]),IF(jaar_zip[[#This Row],[etmaaltemperatuur]]&gt;stookgrens,jaar_zip[[#This Row],[etmaaltemperatuur]]-stookgrens,0),"")</f>
        <v>0</v>
      </c>
    </row>
    <row r="4668" spans="1:15" x14ac:dyDescent="0.25">
      <c r="A4668">
        <v>283</v>
      </c>
      <c r="B4668">
        <v>20240109</v>
      </c>
      <c r="C4668">
        <v>4.3</v>
      </c>
      <c r="D4668">
        <v>-4.4000000000000004</v>
      </c>
      <c r="E4668">
        <v>466</v>
      </c>
      <c r="F4668">
        <v>0</v>
      </c>
      <c r="H4668">
        <v>62</v>
      </c>
      <c r="I4668" s="101" t="s">
        <v>29</v>
      </c>
      <c r="J4668" s="1">
        <f>DATEVALUE(RIGHT(jaar_zip[[#This Row],[YYYYMMDD]],2)&amp;"-"&amp;MID(jaar_zip[[#This Row],[YYYYMMDD]],5,2)&amp;"-"&amp;LEFT(jaar_zip[[#This Row],[YYYYMMDD]],4))</f>
        <v>45300</v>
      </c>
      <c r="K4668" s="101" t="str">
        <f>IF(AND(VALUE(MONTH(jaar_zip[[#This Row],[Datum]]))=1,VALUE(WEEKNUM(jaar_zip[[#This Row],[Datum]],21))&gt;51),RIGHT(YEAR(jaar_zip[[#This Row],[Datum]])-1,2),RIGHT(YEAR(jaar_zip[[#This Row],[Datum]]),2))&amp;"-"&amp; TEXT(WEEKNUM(jaar_zip[[#This Row],[Datum]],21),"00")</f>
        <v>24-02</v>
      </c>
      <c r="L4668" s="101">
        <f>MONTH(jaar_zip[[#This Row],[Datum]])</f>
        <v>1</v>
      </c>
      <c r="M4668" s="101">
        <f>IF(ISNUMBER(jaar_zip[[#This Row],[etmaaltemperatuur]]),IF(jaar_zip[[#This Row],[etmaaltemperatuur]]&lt;stookgrens,stookgrens-jaar_zip[[#This Row],[etmaaltemperatuur]],0),"")</f>
        <v>22.4</v>
      </c>
      <c r="N4668" s="101">
        <f>IF(ISNUMBER(jaar_zip[[#This Row],[graaddagen]]),IF(OR(MONTH(jaar_zip[[#This Row],[Datum]])=1,MONTH(jaar_zip[[#This Row],[Datum]])=2,MONTH(jaar_zip[[#This Row],[Datum]])=11,MONTH(jaar_zip[[#This Row],[Datum]])=12),1.1,IF(OR(MONTH(jaar_zip[[#This Row],[Datum]])=3,MONTH(jaar_zip[[#This Row],[Datum]])=10),1,0.8))*jaar_zip[[#This Row],[graaddagen]],"")</f>
        <v>24.64</v>
      </c>
      <c r="O4668" s="101">
        <f>IF(ISNUMBER(jaar_zip[[#This Row],[etmaaltemperatuur]]),IF(jaar_zip[[#This Row],[etmaaltemperatuur]]&gt;stookgrens,jaar_zip[[#This Row],[etmaaltemperatuur]]-stookgrens,0),"")</f>
        <v>0</v>
      </c>
    </row>
    <row r="4669" spans="1:15" x14ac:dyDescent="0.25">
      <c r="A4669">
        <v>283</v>
      </c>
      <c r="B4669">
        <v>20240110</v>
      </c>
      <c r="C4669">
        <v>3.5</v>
      </c>
      <c r="D4669">
        <v>-4.3</v>
      </c>
      <c r="E4669">
        <v>445</v>
      </c>
      <c r="F4669">
        <v>0</v>
      </c>
      <c r="H4669">
        <v>66</v>
      </c>
      <c r="I4669" s="101" t="s">
        <v>29</v>
      </c>
      <c r="J4669" s="1">
        <f>DATEVALUE(RIGHT(jaar_zip[[#This Row],[YYYYMMDD]],2)&amp;"-"&amp;MID(jaar_zip[[#This Row],[YYYYMMDD]],5,2)&amp;"-"&amp;LEFT(jaar_zip[[#This Row],[YYYYMMDD]],4))</f>
        <v>45301</v>
      </c>
      <c r="K4669" s="101" t="str">
        <f>IF(AND(VALUE(MONTH(jaar_zip[[#This Row],[Datum]]))=1,VALUE(WEEKNUM(jaar_zip[[#This Row],[Datum]],21))&gt;51),RIGHT(YEAR(jaar_zip[[#This Row],[Datum]])-1,2),RIGHT(YEAR(jaar_zip[[#This Row],[Datum]]),2))&amp;"-"&amp; TEXT(WEEKNUM(jaar_zip[[#This Row],[Datum]],21),"00")</f>
        <v>24-02</v>
      </c>
      <c r="L4669" s="101">
        <f>MONTH(jaar_zip[[#This Row],[Datum]])</f>
        <v>1</v>
      </c>
      <c r="M4669" s="101">
        <f>IF(ISNUMBER(jaar_zip[[#This Row],[etmaaltemperatuur]]),IF(jaar_zip[[#This Row],[etmaaltemperatuur]]&lt;stookgrens,stookgrens-jaar_zip[[#This Row],[etmaaltemperatuur]],0),"")</f>
        <v>22.3</v>
      </c>
      <c r="N4669" s="101">
        <f>IF(ISNUMBER(jaar_zip[[#This Row],[graaddagen]]),IF(OR(MONTH(jaar_zip[[#This Row],[Datum]])=1,MONTH(jaar_zip[[#This Row],[Datum]])=2,MONTH(jaar_zip[[#This Row],[Datum]])=11,MONTH(jaar_zip[[#This Row],[Datum]])=12),1.1,IF(OR(MONTH(jaar_zip[[#This Row],[Datum]])=3,MONTH(jaar_zip[[#This Row],[Datum]])=10),1,0.8))*jaar_zip[[#This Row],[graaddagen]],"")</f>
        <v>24.53</v>
      </c>
      <c r="O4669" s="101">
        <f>IF(ISNUMBER(jaar_zip[[#This Row],[etmaaltemperatuur]]),IF(jaar_zip[[#This Row],[etmaaltemperatuur]]&gt;stookgrens,jaar_zip[[#This Row],[etmaaltemperatuur]]-stookgrens,0),"")</f>
        <v>0</v>
      </c>
    </row>
    <row r="4670" spans="1:15" x14ac:dyDescent="0.25">
      <c r="A4670">
        <v>283</v>
      </c>
      <c r="B4670">
        <v>20240111</v>
      </c>
      <c r="C4670">
        <v>1.8</v>
      </c>
      <c r="D4670">
        <v>-3.6</v>
      </c>
      <c r="E4670">
        <v>286</v>
      </c>
      <c r="F4670">
        <v>-0.1</v>
      </c>
      <c r="H4670">
        <v>92</v>
      </c>
      <c r="I4670" s="101" t="s">
        <v>29</v>
      </c>
      <c r="J4670" s="1">
        <f>DATEVALUE(RIGHT(jaar_zip[[#This Row],[YYYYMMDD]],2)&amp;"-"&amp;MID(jaar_zip[[#This Row],[YYYYMMDD]],5,2)&amp;"-"&amp;LEFT(jaar_zip[[#This Row],[YYYYMMDD]],4))</f>
        <v>45302</v>
      </c>
      <c r="K4670" s="101" t="str">
        <f>IF(AND(VALUE(MONTH(jaar_zip[[#This Row],[Datum]]))=1,VALUE(WEEKNUM(jaar_zip[[#This Row],[Datum]],21))&gt;51),RIGHT(YEAR(jaar_zip[[#This Row],[Datum]])-1,2),RIGHT(YEAR(jaar_zip[[#This Row],[Datum]]),2))&amp;"-"&amp; TEXT(WEEKNUM(jaar_zip[[#This Row],[Datum]],21),"00")</f>
        <v>24-02</v>
      </c>
      <c r="L4670" s="101">
        <f>MONTH(jaar_zip[[#This Row],[Datum]])</f>
        <v>1</v>
      </c>
      <c r="M4670" s="101">
        <f>IF(ISNUMBER(jaar_zip[[#This Row],[etmaaltemperatuur]]),IF(jaar_zip[[#This Row],[etmaaltemperatuur]]&lt;stookgrens,stookgrens-jaar_zip[[#This Row],[etmaaltemperatuur]],0),"")</f>
        <v>21.6</v>
      </c>
      <c r="N4670" s="101">
        <f>IF(ISNUMBER(jaar_zip[[#This Row],[graaddagen]]),IF(OR(MONTH(jaar_zip[[#This Row],[Datum]])=1,MONTH(jaar_zip[[#This Row],[Datum]])=2,MONTH(jaar_zip[[#This Row],[Datum]])=11,MONTH(jaar_zip[[#This Row],[Datum]])=12),1.1,IF(OR(MONTH(jaar_zip[[#This Row],[Datum]])=3,MONTH(jaar_zip[[#This Row],[Datum]])=10),1,0.8))*jaar_zip[[#This Row],[graaddagen]],"")</f>
        <v>23.760000000000005</v>
      </c>
      <c r="O4670" s="101">
        <f>IF(ISNUMBER(jaar_zip[[#This Row],[etmaaltemperatuur]]),IF(jaar_zip[[#This Row],[etmaaltemperatuur]]&gt;stookgrens,jaar_zip[[#This Row],[etmaaltemperatuur]]-stookgrens,0),"")</f>
        <v>0</v>
      </c>
    </row>
    <row r="4671" spans="1:15" x14ac:dyDescent="0.25">
      <c r="A4671">
        <v>283</v>
      </c>
      <c r="B4671">
        <v>20240112</v>
      </c>
      <c r="C4671">
        <v>1.7</v>
      </c>
      <c r="D4671">
        <v>1.4</v>
      </c>
      <c r="E4671">
        <v>145</v>
      </c>
      <c r="F4671">
        <v>-0.1</v>
      </c>
      <c r="H4671">
        <v>97</v>
      </c>
      <c r="I4671" s="101" t="s">
        <v>29</v>
      </c>
      <c r="J4671" s="1">
        <f>DATEVALUE(RIGHT(jaar_zip[[#This Row],[YYYYMMDD]],2)&amp;"-"&amp;MID(jaar_zip[[#This Row],[YYYYMMDD]],5,2)&amp;"-"&amp;LEFT(jaar_zip[[#This Row],[YYYYMMDD]],4))</f>
        <v>45303</v>
      </c>
      <c r="K4671" s="101" t="str">
        <f>IF(AND(VALUE(MONTH(jaar_zip[[#This Row],[Datum]]))=1,VALUE(WEEKNUM(jaar_zip[[#This Row],[Datum]],21))&gt;51),RIGHT(YEAR(jaar_zip[[#This Row],[Datum]])-1,2),RIGHT(YEAR(jaar_zip[[#This Row],[Datum]]),2))&amp;"-"&amp; TEXT(WEEKNUM(jaar_zip[[#This Row],[Datum]],21),"00")</f>
        <v>24-02</v>
      </c>
      <c r="L4671" s="101">
        <f>MONTH(jaar_zip[[#This Row],[Datum]])</f>
        <v>1</v>
      </c>
      <c r="M4671" s="101">
        <f>IF(ISNUMBER(jaar_zip[[#This Row],[etmaaltemperatuur]]),IF(jaar_zip[[#This Row],[etmaaltemperatuur]]&lt;stookgrens,stookgrens-jaar_zip[[#This Row],[etmaaltemperatuur]],0),"")</f>
        <v>16.600000000000001</v>
      </c>
      <c r="N4671" s="101">
        <f>IF(ISNUMBER(jaar_zip[[#This Row],[graaddagen]]),IF(OR(MONTH(jaar_zip[[#This Row],[Datum]])=1,MONTH(jaar_zip[[#This Row],[Datum]])=2,MONTH(jaar_zip[[#This Row],[Datum]])=11,MONTH(jaar_zip[[#This Row],[Datum]])=12),1.1,IF(OR(MONTH(jaar_zip[[#This Row],[Datum]])=3,MONTH(jaar_zip[[#This Row],[Datum]])=10),1,0.8))*jaar_zip[[#This Row],[graaddagen]],"")</f>
        <v>18.260000000000002</v>
      </c>
      <c r="O4671" s="101">
        <f>IF(ISNUMBER(jaar_zip[[#This Row],[etmaaltemperatuur]]),IF(jaar_zip[[#This Row],[etmaaltemperatuur]]&gt;stookgrens,jaar_zip[[#This Row],[etmaaltemperatuur]]-stookgrens,0),"")</f>
        <v>0</v>
      </c>
    </row>
    <row r="4672" spans="1:15" x14ac:dyDescent="0.25">
      <c r="A4672">
        <v>283</v>
      </c>
      <c r="B4672">
        <v>20240113</v>
      </c>
      <c r="C4672">
        <v>4.5</v>
      </c>
      <c r="D4672">
        <v>2.6</v>
      </c>
      <c r="E4672">
        <v>95</v>
      </c>
      <c r="F4672">
        <v>1.2</v>
      </c>
      <c r="H4672">
        <v>96</v>
      </c>
      <c r="I4672" s="101" t="s">
        <v>29</v>
      </c>
      <c r="J4672" s="1">
        <f>DATEVALUE(RIGHT(jaar_zip[[#This Row],[YYYYMMDD]],2)&amp;"-"&amp;MID(jaar_zip[[#This Row],[YYYYMMDD]],5,2)&amp;"-"&amp;LEFT(jaar_zip[[#This Row],[YYYYMMDD]],4))</f>
        <v>45304</v>
      </c>
      <c r="K4672" s="101" t="str">
        <f>IF(AND(VALUE(MONTH(jaar_zip[[#This Row],[Datum]]))=1,VALUE(WEEKNUM(jaar_zip[[#This Row],[Datum]],21))&gt;51),RIGHT(YEAR(jaar_zip[[#This Row],[Datum]])-1,2),RIGHT(YEAR(jaar_zip[[#This Row],[Datum]]),2))&amp;"-"&amp; TEXT(WEEKNUM(jaar_zip[[#This Row],[Datum]],21),"00")</f>
        <v>24-02</v>
      </c>
      <c r="L4672" s="101">
        <f>MONTH(jaar_zip[[#This Row],[Datum]])</f>
        <v>1</v>
      </c>
      <c r="M4672" s="101">
        <f>IF(ISNUMBER(jaar_zip[[#This Row],[etmaaltemperatuur]]),IF(jaar_zip[[#This Row],[etmaaltemperatuur]]&lt;stookgrens,stookgrens-jaar_zip[[#This Row],[etmaaltemperatuur]],0),"")</f>
        <v>15.4</v>
      </c>
      <c r="N4672" s="101">
        <f>IF(ISNUMBER(jaar_zip[[#This Row],[graaddagen]]),IF(OR(MONTH(jaar_zip[[#This Row],[Datum]])=1,MONTH(jaar_zip[[#This Row],[Datum]])=2,MONTH(jaar_zip[[#This Row],[Datum]])=11,MONTH(jaar_zip[[#This Row],[Datum]])=12),1.1,IF(OR(MONTH(jaar_zip[[#This Row],[Datum]])=3,MONTH(jaar_zip[[#This Row],[Datum]])=10),1,0.8))*jaar_zip[[#This Row],[graaddagen]],"")</f>
        <v>16.940000000000001</v>
      </c>
      <c r="O4672" s="101">
        <f>IF(ISNUMBER(jaar_zip[[#This Row],[etmaaltemperatuur]]),IF(jaar_zip[[#This Row],[etmaaltemperatuur]]&gt;stookgrens,jaar_zip[[#This Row],[etmaaltemperatuur]]-stookgrens,0),"")</f>
        <v>0</v>
      </c>
    </row>
    <row r="4673" spans="1:15" x14ac:dyDescent="0.25">
      <c r="A4673">
        <v>283</v>
      </c>
      <c r="B4673">
        <v>20240114</v>
      </c>
      <c r="C4673">
        <v>5.5</v>
      </c>
      <c r="D4673">
        <v>1.9</v>
      </c>
      <c r="E4673">
        <v>74</v>
      </c>
      <c r="F4673">
        <v>2.1</v>
      </c>
      <c r="H4673">
        <v>96</v>
      </c>
      <c r="I4673" s="101" t="s">
        <v>29</v>
      </c>
      <c r="J4673" s="1">
        <f>DATEVALUE(RIGHT(jaar_zip[[#This Row],[YYYYMMDD]],2)&amp;"-"&amp;MID(jaar_zip[[#This Row],[YYYYMMDD]],5,2)&amp;"-"&amp;LEFT(jaar_zip[[#This Row],[YYYYMMDD]],4))</f>
        <v>45305</v>
      </c>
      <c r="K4673" s="101" t="str">
        <f>IF(AND(VALUE(MONTH(jaar_zip[[#This Row],[Datum]]))=1,VALUE(WEEKNUM(jaar_zip[[#This Row],[Datum]],21))&gt;51),RIGHT(YEAR(jaar_zip[[#This Row],[Datum]])-1,2),RIGHT(YEAR(jaar_zip[[#This Row],[Datum]]),2))&amp;"-"&amp; TEXT(WEEKNUM(jaar_zip[[#This Row],[Datum]],21),"00")</f>
        <v>24-02</v>
      </c>
      <c r="L4673" s="101">
        <f>MONTH(jaar_zip[[#This Row],[Datum]])</f>
        <v>1</v>
      </c>
      <c r="M4673" s="101">
        <f>IF(ISNUMBER(jaar_zip[[#This Row],[etmaaltemperatuur]]),IF(jaar_zip[[#This Row],[etmaaltemperatuur]]&lt;stookgrens,stookgrens-jaar_zip[[#This Row],[etmaaltemperatuur]],0),"")</f>
        <v>16.100000000000001</v>
      </c>
      <c r="N4673" s="101">
        <f>IF(ISNUMBER(jaar_zip[[#This Row],[graaddagen]]),IF(OR(MONTH(jaar_zip[[#This Row],[Datum]])=1,MONTH(jaar_zip[[#This Row],[Datum]])=2,MONTH(jaar_zip[[#This Row],[Datum]])=11,MONTH(jaar_zip[[#This Row],[Datum]])=12),1.1,IF(OR(MONTH(jaar_zip[[#This Row],[Datum]])=3,MONTH(jaar_zip[[#This Row],[Datum]])=10),1,0.8))*jaar_zip[[#This Row],[graaddagen]],"")</f>
        <v>17.710000000000004</v>
      </c>
      <c r="O4673" s="101">
        <f>IF(ISNUMBER(jaar_zip[[#This Row],[etmaaltemperatuur]]),IF(jaar_zip[[#This Row],[etmaaltemperatuur]]&gt;stookgrens,jaar_zip[[#This Row],[etmaaltemperatuur]]-stookgrens,0),"")</f>
        <v>0</v>
      </c>
    </row>
    <row r="4674" spans="1:15" x14ac:dyDescent="0.25">
      <c r="A4674">
        <v>283</v>
      </c>
      <c r="B4674">
        <v>20240115</v>
      </c>
      <c r="C4674">
        <v>4.4000000000000004</v>
      </c>
      <c r="D4674">
        <v>0.7</v>
      </c>
      <c r="E4674">
        <v>274</v>
      </c>
      <c r="F4674">
        <v>1.3</v>
      </c>
      <c r="H4674">
        <v>92</v>
      </c>
      <c r="I4674" s="101" t="s">
        <v>29</v>
      </c>
      <c r="J4674" s="1">
        <f>DATEVALUE(RIGHT(jaar_zip[[#This Row],[YYYYMMDD]],2)&amp;"-"&amp;MID(jaar_zip[[#This Row],[YYYYMMDD]],5,2)&amp;"-"&amp;LEFT(jaar_zip[[#This Row],[YYYYMMDD]],4))</f>
        <v>45306</v>
      </c>
      <c r="K4674" s="101" t="str">
        <f>IF(AND(VALUE(MONTH(jaar_zip[[#This Row],[Datum]]))=1,VALUE(WEEKNUM(jaar_zip[[#This Row],[Datum]],21))&gt;51),RIGHT(YEAR(jaar_zip[[#This Row],[Datum]])-1,2),RIGHT(YEAR(jaar_zip[[#This Row],[Datum]]),2))&amp;"-"&amp; TEXT(WEEKNUM(jaar_zip[[#This Row],[Datum]],21),"00")</f>
        <v>24-03</v>
      </c>
      <c r="L4674" s="101">
        <f>MONTH(jaar_zip[[#This Row],[Datum]])</f>
        <v>1</v>
      </c>
      <c r="M4674" s="101">
        <f>IF(ISNUMBER(jaar_zip[[#This Row],[etmaaltemperatuur]]),IF(jaar_zip[[#This Row],[etmaaltemperatuur]]&lt;stookgrens,stookgrens-jaar_zip[[#This Row],[etmaaltemperatuur]],0),"")</f>
        <v>17.3</v>
      </c>
      <c r="N4674" s="101">
        <f>IF(ISNUMBER(jaar_zip[[#This Row],[graaddagen]]),IF(OR(MONTH(jaar_zip[[#This Row],[Datum]])=1,MONTH(jaar_zip[[#This Row],[Datum]])=2,MONTH(jaar_zip[[#This Row],[Datum]])=11,MONTH(jaar_zip[[#This Row],[Datum]])=12),1.1,IF(OR(MONTH(jaar_zip[[#This Row],[Datum]])=3,MONTH(jaar_zip[[#This Row],[Datum]])=10),1,0.8))*jaar_zip[[#This Row],[graaddagen]],"")</f>
        <v>19.03</v>
      </c>
      <c r="O4674" s="101">
        <f>IF(ISNUMBER(jaar_zip[[#This Row],[etmaaltemperatuur]]),IF(jaar_zip[[#This Row],[etmaaltemperatuur]]&gt;stookgrens,jaar_zip[[#This Row],[etmaaltemperatuur]]-stookgrens,0),"")</f>
        <v>0</v>
      </c>
    </row>
    <row r="4675" spans="1:15" x14ac:dyDescent="0.25">
      <c r="A4675">
        <v>283</v>
      </c>
      <c r="B4675">
        <v>20240116</v>
      </c>
      <c r="C4675">
        <v>3.9</v>
      </c>
      <c r="D4675">
        <v>-0.4</v>
      </c>
      <c r="E4675">
        <v>298</v>
      </c>
      <c r="F4675">
        <v>0</v>
      </c>
      <c r="H4675">
        <v>85</v>
      </c>
      <c r="I4675" s="101" t="s">
        <v>29</v>
      </c>
      <c r="J4675" s="1">
        <f>DATEVALUE(RIGHT(jaar_zip[[#This Row],[YYYYMMDD]],2)&amp;"-"&amp;MID(jaar_zip[[#This Row],[YYYYMMDD]],5,2)&amp;"-"&amp;LEFT(jaar_zip[[#This Row],[YYYYMMDD]],4))</f>
        <v>45307</v>
      </c>
      <c r="K4675" s="101" t="str">
        <f>IF(AND(VALUE(MONTH(jaar_zip[[#This Row],[Datum]]))=1,VALUE(WEEKNUM(jaar_zip[[#This Row],[Datum]],21))&gt;51),RIGHT(YEAR(jaar_zip[[#This Row],[Datum]])-1,2),RIGHT(YEAR(jaar_zip[[#This Row],[Datum]]),2))&amp;"-"&amp; TEXT(WEEKNUM(jaar_zip[[#This Row],[Datum]],21),"00")</f>
        <v>24-03</v>
      </c>
      <c r="L4675" s="101">
        <f>MONTH(jaar_zip[[#This Row],[Datum]])</f>
        <v>1</v>
      </c>
      <c r="M4675" s="101">
        <f>IF(ISNUMBER(jaar_zip[[#This Row],[etmaaltemperatuur]]),IF(jaar_zip[[#This Row],[etmaaltemperatuur]]&lt;stookgrens,stookgrens-jaar_zip[[#This Row],[etmaaltemperatuur]],0),"")</f>
        <v>18.399999999999999</v>
      </c>
      <c r="N4675" s="101">
        <f>IF(ISNUMBER(jaar_zip[[#This Row],[graaddagen]]),IF(OR(MONTH(jaar_zip[[#This Row],[Datum]])=1,MONTH(jaar_zip[[#This Row],[Datum]])=2,MONTH(jaar_zip[[#This Row],[Datum]])=11,MONTH(jaar_zip[[#This Row],[Datum]])=12),1.1,IF(OR(MONTH(jaar_zip[[#This Row],[Datum]])=3,MONTH(jaar_zip[[#This Row],[Datum]])=10),1,0.8))*jaar_zip[[#This Row],[graaddagen]],"")</f>
        <v>20.239999999999998</v>
      </c>
      <c r="O4675" s="101">
        <f>IF(ISNUMBER(jaar_zip[[#This Row],[etmaaltemperatuur]]),IF(jaar_zip[[#This Row],[etmaaltemperatuur]]&gt;stookgrens,jaar_zip[[#This Row],[etmaaltemperatuur]]-stookgrens,0),"")</f>
        <v>0</v>
      </c>
    </row>
    <row r="4676" spans="1:15" x14ac:dyDescent="0.25">
      <c r="A4676">
        <v>283</v>
      </c>
      <c r="B4676">
        <v>20240117</v>
      </c>
      <c r="C4676">
        <v>2</v>
      </c>
      <c r="D4676">
        <v>-2.2000000000000002</v>
      </c>
      <c r="E4676">
        <v>184</v>
      </c>
      <c r="F4676">
        <v>0</v>
      </c>
      <c r="H4676">
        <v>84</v>
      </c>
      <c r="I4676" s="101" t="s">
        <v>29</v>
      </c>
      <c r="J4676" s="1">
        <f>DATEVALUE(RIGHT(jaar_zip[[#This Row],[YYYYMMDD]],2)&amp;"-"&amp;MID(jaar_zip[[#This Row],[YYYYMMDD]],5,2)&amp;"-"&amp;LEFT(jaar_zip[[#This Row],[YYYYMMDD]],4))</f>
        <v>45308</v>
      </c>
      <c r="K4676" s="101" t="str">
        <f>IF(AND(VALUE(MONTH(jaar_zip[[#This Row],[Datum]]))=1,VALUE(WEEKNUM(jaar_zip[[#This Row],[Datum]],21))&gt;51),RIGHT(YEAR(jaar_zip[[#This Row],[Datum]])-1,2),RIGHT(YEAR(jaar_zip[[#This Row],[Datum]]),2))&amp;"-"&amp; TEXT(WEEKNUM(jaar_zip[[#This Row],[Datum]],21),"00")</f>
        <v>24-03</v>
      </c>
      <c r="L4676" s="101">
        <f>MONTH(jaar_zip[[#This Row],[Datum]])</f>
        <v>1</v>
      </c>
      <c r="M4676" s="101">
        <f>IF(ISNUMBER(jaar_zip[[#This Row],[etmaaltemperatuur]]),IF(jaar_zip[[#This Row],[etmaaltemperatuur]]&lt;stookgrens,stookgrens-jaar_zip[[#This Row],[etmaaltemperatuur]],0),"")</f>
        <v>20.2</v>
      </c>
      <c r="N4676" s="101">
        <f>IF(ISNUMBER(jaar_zip[[#This Row],[graaddagen]]),IF(OR(MONTH(jaar_zip[[#This Row],[Datum]])=1,MONTH(jaar_zip[[#This Row],[Datum]])=2,MONTH(jaar_zip[[#This Row],[Datum]])=11,MONTH(jaar_zip[[#This Row],[Datum]])=12),1.1,IF(OR(MONTH(jaar_zip[[#This Row],[Datum]])=3,MONTH(jaar_zip[[#This Row],[Datum]])=10),1,0.8))*jaar_zip[[#This Row],[graaddagen]],"")</f>
        <v>22.220000000000002</v>
      </c>
      <c r="O4676" s="101">
        <f>IF(ISNUMBER(jaar_zip[[#This Row],[etmaaltemperatuur]]),IF(jaar_zip[[#This Row],[etmaaltemperatuur]]&gt;stookgrens,jaar_zip[[#This Row],[etmaaltemperatuur]]-stookgrens,0),"")</f>
        <v>0</v>
      </c>
    </row>
    <row r="4677" spans="1:15" x14ac:dyDescent="0.25">
      <c r="A4677">
        <v>283</v>
      </c>
      <c r="B4677">
        <v>20240118</v>
      </c>
      <c r="C4677">
        <v>1.9</v>
      </c>
      <c r="D4677">
        <v>-1.8</v>
      </c>
      <c r="E4677">
        <v>576</v>
      </c>
      <c r="F4677">
        <v>0</v>
      </c>
      <c r="H4677">
        <v>90</v>
      </c>
      <c r="I4677" s="101" t="s">
        <v>29</v>
      </c>
      <c r="J4677" s="1">
        <f>DATEVALUE(RIGHT(jaar_zip[[#This Row],[YYYYMMDD]],2)&amp;"-"&amp;MID(jaar_zip[[#This Row],[YYYYMMDD]],5,2)&amp;"-"&amp;LEFT(jaar_zip[[#This Row],[YYYYMMDD]],4))</f>
        <v>45309</v>
      </c>
      <c r="K4677" s="101" t="str">
        <f>IF(AND(VALUE(MONTH(jaar_zip[[#This Row],[Datum]]))=1,VALUE(WEEKNUM(jaar_zip[[#This Row],[Datum]],21))&gt;51),RIGHT(YEAR(jaar_zip[[#This Row],[Datum]])-1,2),RIGHT(YEAR(jaar_zip[[#This Row],[Datum]]),2))&amp;"-"&amp; TEXT(WEEKNUM(jaar_zip[[#This Row],[Datum]],21),"00")</f>
        <v>24-03</v>
      </c>
      <c r="L4677" s="101">
        <f>MONTH(jaar_zip[[#This Row],[Datum]])</f>
        <v>1</v>
      </c>
      <c r="M4677" s="101">
        <f>IF(ISNUMBER(jaar_zip[[#This Row],[etmaaltemperatuur]]),IF(jaar_zip[[#This Row],[etmaaltemperatuur]]&lt;stookgrens,stookgrens-jaar_zip[[#This Row],[etmaaltemperatuur]],0),"")</f>
        <v>19.8</v>
      </c>
      <c r="N4677" s="101">
        <f>IF(ISNUMBER(jaar_zip[[#This Row],[graaddagen]]),IF(OR(MONTH(jaar_zip[[#This Row],[Datum]])=1,MONTH(jaar_zip[[#This Row],[Datum]])=2,MONTH(jaar_zip[[#This Row],[Datum]])=11,MONTH(jaar_zip[[#This Row],[Datum]])=12),1.1,IF(OR(MONTH(jaar_zip[[#This Row],[Datum]])=3,MONTH(jaar_zip[[#This Row],[Datum]])=10),1,0.8))*jaar_zip[[#This Row],[graaddagen]],"")</f>
        <v>21.78</v>
      </c>
      <c r="O4677" s="101">
        <f>IF(ISNUMBER(jaar_zip[[#This Row],[etmaaltemperatuur]]),IF(jaar_zip[[#This Row],[etmaaltemperatuur]]&gt;stookgrens,jaar_zip[[#This Row],[etmaaltemperatuur]]-stookgrens,0),"")</f>
        <v>0</v>
      </c>
    </row>
    <row r="4678" spans="1:15" x14ac:dyDescent="0.25">
      <c r="A4678">
        <v>283</v>
      </c>
      <c r="B4678">
        <v>20240119</v>
      </c>
      <c r="C4678">
        <v>3.5</v>
      </c>
      <c r="D4678">
        <v>-0.1</v>
      </c>
      <c r="E4678">
        <v>467</v>
      </c>
      <c r="F4678">
        <v>0</v>
      </c>
      <c r="H4678">
        <v>89</v>
      </c>
      <c r="I4678" s="101" t="s">
        <v>29</v>
      </c>
      <c r="J4678" s="1">
        <f>DATEVALUE(RIGHT(jaar_zip[[#This Row],[YYYYMMDD]],2)&amp;"-"&amp;MID(jaar_zip[[#This Row],[YYYYMMDD]],5,2)&amp;"-"&amp;LEFT(jaar_zip[[#This Row],[YYYYMMDD]],4))</f>
        <v>45310</v>
      </c>
      <c r="K4678" s="101" t="str">
        <f>IF(AND(VALUE(MONTH(jaar_zip[[#This Row],[Datum]]))=1,VALUE(WEEKNUM(jaar_zip[[#This Row],[Datum]],21))&gt;51),RIGHT(YEAR(jaar_zip[[#This Row],[Datum]])-1,2),RIGHT(YEAR(jaar_zip[[#This Row],[Datum]]),2))&amp;"-"&amp; TEXT(WEEKNUM(jaar_zip[[#This Row],[Datum]],21),"00")</f>
        <v>24-03</v>
      </c>
      <c r="L4678" s="101">
        <f>MONTH(jaar_zip[[#This Row],[Datum]])</f>
        <v>1</v>
      </c>
      <c r="M4678" s="101">
        <f>IF(ISNUMBER(jaar_zip[[#This Row],[etmaaltemperatuur]]),IF(jaar_zip[[#This Row],[etmaaltemperatuur]]&lt;stookgrens,stookgrens-jaar_zip[[#This Row],[etmaaltemperatuur]],0),"")</f>
        <v>18.100000000000001</v>
      </c>
      <c r="N4678" s="101">
        <f>IF(ISNUMBER(jaar_zip[[#This Row],[graaddagen]]),IF(OR(MONTH(jaar_zip[[#This Row],[Datum]])=1,MONTH(jaar_zip[[#This Row],[Datum]])=2,MONTH(jaar_zip[[#This Row],[Datum]])=11,MONTH(jaar_zip[[#This Row],[Datum]])=12),1.1,IF(OR(MONTH(jaar_zip[[#This Row],[Datum]])=3,MONTH(jaar_zip[[#This Row],[Datum]])=10),1,0.8))*jaar_zip[[#This Row],[graaddagen]],"")</f>
        <v>19.910000000000004</v>
      </c>
      <c r="O4678" s="101">
        <f>IF(ISNUMBER(jaar_zip[[#This Row],[etmaaltemperatuur]]),IF(jaar_zip[[#This Row],[etmaaltemperatuur]]&gt;stookgrens,jaar_zip[[#This Row],[etmaaltemperatuur]]-stookgrens,0),"")</f>
        <v>0</v>
      </c>
    </row>
    <row r="4679" spans="1:15" x14ac:dyDescent="0.25">
      <c r="A4679">
        <v>283</v>
      </c>
      <c r="B4679">
        <v>20240120</v>
      </c>
      <c r="C4679">
        <v>3.6</v>
      </c>
      <c r="D4679">
        <v>-0.8</v>
      </c>
      <c r="E4679">
        <v>282</v>
      </c>
      <c r="F4679">
        <v>0</v>
      </c>
      <c r="H4679">
        <v>85</v>
      </c>
      <c r="I4679" s="101" t="s">
        <v>29</v>
      </c>
      <c r="J4679" s="1">
        <f>DATEVALUE(RIGHT(jaar_zip[[#This Row],[YYYYMMDD]],2)&amp;"-"&amp;MID(jaar_zip[[#This Row],[YYYYMMDD]],5,2)&amp;"-"&amp;LEFT(jaar_zip[[#This Row],[YYYYMMDD]],4))</f>
        <v>45311</v>
      </c>
      <c r="K4679" s="101" t="str">
        <f>IF(AND(VALUE(MONTH(jaar_zip[[#This Row],[Datum]]))=1,VALUE(WEEKNUM(jaar_zip[[#This Row],[Datum]],21))&gt;51),RIGHT(YEAR(jaar_zip[[#This Row],[Datum]])-1,2),RIGHT(YEAR(jaar_zip[[#This Row],[Datum]]),2))&amp;"-"&amp; TEXT(WEEKNUM(jaar_zip[[#This Row],[Datum]],21),"00")</f>
        <v>24-03</v>
      </c>
      <c r="L4679" s="101">
        <f>MONTH(jaar_zip[[#This Row],[Datum]])</f>
        <v>1</v>
      </c>
      <c r="M4679" s="101">
        <f>IF(ISNUMBER(jaar_zip[[#This Row],[etmaaltemperatuur]]),IF(jaar_zip[[#This Row],[etmaaltemperatuur]]&lt;stookgrens,stookgrens-jaar_zip[[#This Row],[etmaaltemperatuur]],0),"")</f>
        <v>18.8</v>
      </c>
      <c r="N4679" s="101">
        <f>IF(ISNUMBER(jaar_zip[[#This Row],[graaddagen]]),IF(OR(MONTH(jaar_zip[[#This Row],[Datum]])=1,MONTH(jaar_zip[[#This Row],[Datum]])=2,MONTH(jaar_zip[[#This Row],[Datum]])=11,MONTH(jaar_zip[[#This Row],[Datum]])=12),1.1,IF(OR(MONTH(jaar_zip[[#This Row],[Datum]])=3,MONTH(jaar_zip[[#This Row],[Datum]])=10),1,0.8))*jaar_zip[[#This Row],[graaddagen]],"")</f>
        <v>20.680000000000003</v>
      </c>
      <c r="O4679" s="101">
        <f>IF(ISNUMBER(jaar_zip[[#This Row],[etmaaltemperatuur]]),IF(jaar_zip[[#This Row],[etmaaltemperatuur]]&gt;stookgrens,jaar_zip[[#This Row],[etmaaltemperatuur]]-stookgrens,0),"")</f>
        <v>0</v>
      </c>
    </row>
    <row r="4680" spans="1:15" x14ac:dyDescent="0.25">
      <c r="A4680">
        <v>283</v>
      </c>
      <c r="B4680">
        <v>20240121</v>
      </c>
      <c r="C4680">
        <v>6.2</v>
      </c>
      <c r="D4680">
        <v>3.4</v>
      </c>
      <c r="E4680">
        <v>160</v>
      </c>
      <c r="F4680">
        <v>-0.1</v>
      </c>
      <c r="H4680">
        <v>68</v>
      </c>
      <c r="I4680" s="101" t="s">
        <v>29</v>
      </c>
      <c r="J4680" s="1">
        <f>DATEVALUE(RIGHT(jaar_zip[[#This Row],[YYYYMMDD]],2)&amp;"-"&amp;MID(jaar_zip[[#This Row],[YYYYMMDD]],5,2)&amp;"-"&amp;LEFT(jaar_zip[[#This Row],[YYYYMMDD]],4))</f>
        <v>45312</v>
      </c>
      <c r="K4680" s="101" t="str">
        <f>IF(AND(VALUE(MONTH(jaar_zip[[#This Row],[Datum]]))=1,VALUE(WEEKNUM(jaar_zip[[#This Row],[Datum]],21))&gt;51),RIGHT(YEAR(jaar_zip[[#This Row],[Datum]])-1,2),RIGHT(YEAR(jaar_zip[[#This Row],[Datum]]),2))&amp;"-"&amp; TEXT(WEEKNUM(jaar_zip[[#This Row],[Datum]],21),"00")</f>
        <v>24-03</v>
      </c>
      <c r="L4680" s="101">
        <f>MONTH(jaar_zip[[#This Row],[Datum]])</f>
        <v>1</v>
      </c>
      <c r="M4680" s="101">
        <f>IF(ISNUMBER(jaar_zip[[#This Row],[etmaaltemperatuur]]),IF(jaar_zip[[#This Row],[etmaaltemperatuur]]&lt;stookgrens,stookgrens-jaar_zip[[#This Row],[etmaaltemperatuur]],0),"")</f>
        <v>14.6</v>
      </c>
      <c r="N4680" s="101">
        <f>IF(ISNUMBER(jaar_zip[[#This Row],[graaddagen]]),IF(OR(MONTH(jaar_zip[[#This Row],[Datum]])=1,MONTH(jaar_zip[[#This Row],[Datum]])=2,MONTH(jaar_zip[[#This Row],[Datum]])=11,MONTH(jaar_zip[[#This Row],[Datum]])=12),1.1,IF(OR(MONTH(jaar_zip[[#This Row],[Datum]])=3,MONTH(jaar_zip[[#This Row],[Datum]])=10),1,0.8))*jaar_zip[[#This Row],[graaddagen]],"")</f>
        <v>16.060000000000002</v>
      </c>
      <c r="O4680" s="101">
        <f>IF(ISNUMBER(jaar_zip[[#This Row],[etmaaltemperatuur]]),IF(jaar_zip[[#This Row],[etmaaltemperatuur]]&gt;stookgrens,jaar_zip[[#This Row],[etmaaltemperatuur]]-stookgrens,0),"")</f>
        <v>0</v>
      </c>
    </row>
    <row r="4681" spans="1:15" x14ac:dyDescent="0.25">
      <c r="A4681">
        <v>283</v>
      </c>
      <c r="B4681">
        <v>20240122</v>
      </c>
      <c r="C4681">
        <v>7.7</v>
      </c>
      <c r="D4681">
        <v>9</v>
      </c>
      <c r="E4681">
        <v>212</v>
      </c>
      <c r="F4681">
        <v>6.3</v>
      </c>
      <c r="H4681">
        <v>82</v>
      </c>
      <c r="I4681" s="101" t="s">
        <v>29</v>
      </c>
      <c r="J4681" s="1">
        <f>DATEVALUE(RIGHT(jaar_zip[[#This Row],[YYYYMMDD]],2)&amp;"-"&amp;MID(jaar_zip[[#This Row],[YYYYMMDD]],5,2)&amp;"-"&amp;LEFT(jaar_zip[[#This Row],[YYYYMMDD]],4))</f>
        <v>45313</v>
      </c>
      <c r="K4681" s="101" t="str">
        <f>IF(AND(VALUE(MONTH(jaar_zip[[#This Row],[Datum]]))=1,VALUE(WEEKNUM(jaar_zip[[#This Row],[Datum]],21))&gt;51),RIGHT(YEAR(jaar_zip[[#This Row],[Datum]])-1,2),RIGHT(YEAR(jaar_zip[[#This Row],[Datum]]),2))&amp;"-"&amp; TEXT(WEEKNUM(jaar_zip[[#This Row],[Datum]],21),"00")</f>
        <v>24-04</v>
      </c>
      <c r="L4681" s="101">
        <f>MONTH(jaar_zip[[#This Row],[Datum]])</f>
        <v>1</v>
      </c>
      <c r="M4681" s="101">
        <f>IF(ISNUMBER(jaar_zip[[#This Row],[etmaaltemperatuur]]),IF(jaar_zip[[#This Row],[etmaaltemperatuur]]&lt;stookgrens,stookgrens-jaar_zip[[#This Row],[etmaaltemperatuur]],0),"")</f>
        <v>9</v>
      </c>
      <c r="N4681" s="101">
        <f>IF(ISNUMBER(jaar_zip[[#This Row],[graaddagen]]),IF(OR(MONTH(jaar_zip[[#This Row],[Datum]])=1,MONTH(jaar_zip[[#This Row],[Datum]])=2,MONTH(jaar_zip[[#This Row],[Datum]])=11,MONTH(jaar_zip[[#This Row],[Datum]])=12),1.1,IF(OR(MONTH(jaar_zip[[#This Row],[Datum]])=3,MONTH(jaar_zip[[#This Row],[Datum]])=10),1,0.8))*jaar_zip[[#This Row],[graaddagen]],"")</f>
        <v>9.9</v>
      </c>
      <c r="O4681" s="101">
        <f>IF(ISNUMBER(jaar_zip[[#This Row],[etmaaltemperatuur]]),IF(jaar_zip[[#This Row],[etmaaltemperatuur]]&gt;stookgrens,jaar_zip[[#This Row],[etmaaltemperatuur]]-stookgrens,0),"")</f>
        <v>0</v>
      </c>
    </row>
    <row r="4682" spans="1:15" x14ac:dyDescent="0.25">
      <c r="A4682">
        <v>283</v>
      </c>
      <c r="B4682">
        <v>20240123</v>
      </c>
      <c r="C4682">
        <v>6.2</v>
      </c>
      <c r="D4682">
        <v>7.5</v>
      </c>
      <c r="E4682">
        <v>387</v>
      </c>
      <c r="F4682">
        <v>2.5</v>
      </c>
      <c r="H4682">
        <v>84</v>
      </c>
      <c r="I4682" s="101" t="s">
        <v>29</v>
      </c>
      <c r="J4682" s="1">
        <f>DATEVALUE(RIGHT(jaar_zip[[#This Row],[YYYYMMDD]],2)&amp;"-"&amp;MID(jaar_zip[[#This Row],[YYYYMMDD]],5,2)&amp;"-"&amp;LEFT(jaar_zip[[#This Row],[YYYYMMDD]],4))</f>
        <v>45314</v>
      </c>
      <c r="K4682" s="101" t="str">
        <f>IF(AND(VALUE(MONTH(jaar_zip[[#This Row],[Datum]]))=1,VALUE(WEEKNUM(jaar_zip[[#This Row],[Datum]],21))&gt;51),RIGHT(YEAR(jaar_zip[[#This Row],[Datum]])-1,2),RIGHT(YEAR(jaar_zip[[#This Row],[Datum]]),2))&amp;"-"&amp; TEXT(WEEKNUM(jaar_zip[[#This Row],[Datum]],21),"00")</f>
        <v>24-04</v>
      </c>
      <c r="L4682" s="101">
        <f>MONTH(jaar_zip[[#This Row],[Datum]])</f>
        <v>1</v>
      </c>
      <c r="M4682" s="101">
        <f>IF(ISNUMBER(jaar_zip[[#This Row],[etmaaltemperatuur]]),IF(jaar_zip[[#This Row],[etmaaltemperatuur]]&lt;stookgrens,stookgrens-jaar_zip[[#This Row],[etmaaltemperatuur]],0),"")</f>
        <v>10.5</v>
      </c>
      <c r="N4682" s="101">
        <f>IF(ISNUMBER(jaar_zip[[#This Row],[graaddagen]]),IF(OR(MONTH(jaar_zip[[#This Row],[Datum]])=1,MONTH(jaar_zip[[#This Row],[Datum]])=2,MONTH(jaar_zip[[#This Row],[Datum]])=11,MONTH(jaar_zip[[#This Row],[Datum]])=12),1.1,IF(OR(MONTH(jaar_zip[[#This Row],[Datum]])=3,MONTH(jaar_zip[[#This Row],[Datum]])=10),1,0.8))*jaar_zip[[#This Row],[graaddagen]],"")</f>
        <v>11.55</v>
      </c>
      <c r="O4682" s="101">
        <f>IF(ISNUMBER(jaar_zip[[#This Row],[etmaaltemperatuur]]),IF(jaar_zip[[#This Row],[etmaaltemperatuur]]&gt;stookgrens,jaar_zip[[#This Row],[etmaaltemperatuur]]-stookgrens,0),"")</f>
        <v>0</v>
      </c>
    </row>
    <row r="4683" spans="1:15" x14ac:dyDescent="0.25">
      <c r="A4683">
        <v>283</v>
      </c>
      <c r="B4683">
        <v>20240124</v>
      </c>
      <c r="C4683">
        <v>7.9</v>
      </c>
      <c r="D4683">
        <v>10</v>
      </c>
      <c r="E4683">
        <v>301</v>
      </c>
      <c r="F4683">
        <v>1.6</v>
      </c>
      <c r="H4683">
        <v>77</v>
      </c>
      <c r="I4683" s="101" t="s">
        <v>29</v>
      </c>
      <c r="J4683" s="1">
        <f>DATEVALUE(RIGHT(jaar_zip[[#This Row],[YYYYMMDD]],2)&amp;"-"&amp;MID(jaar_zip[[#This Row],[YYYYMMDD]],5,2)&amp;"-"&amp;LEFT(jaar_zip[[#This Row],[YYYYMMDD]],4))</f>
        <v>45315</v>
      </c>
      <c r="K4683" s="101" t="str">
        <f>IF(AND(VALUE(MONTH(jaar_zip[[#This Row],[Datum]]))=1,VALUE(WEEKNUM(jaar_zip[[#This Row],[Datum]],21))&gt;51),RIGHT(YEAR(jaar_zip[[#This Row],[Datum]])-1,2),RIGHT(YEAR(jaar_zip[[#This Row],[Datum]]),2))&amp;"-"&amp; TEXT(WEEKNUM(jaar_zip[[#This Row],[Datum]],21),"00")</f>
        <v>24-04</v>
      </c>
      <c r="L4683" s="101">
        <f>MONTH(jaar_zip[[#This Row],[Datum]])</f>
        <v>1</v>
      </c>
      <c r="M4683" s="101">
        <f>IF(ISNUMBER(jaar_zip[[#This Row],[etmaaltemperatuur]]),IF(jaar_zip[[#This Row],[etmaaltemperatuur]]&lt;stookgrens,stookgrens-jaar_zip[[#This Row],[etmaaltemperatuur]],0),"")</f>
        <v>8</v>
      </c>
      <c r="N4683" s="101">
        <f>IF(ISNUMBER(jaar_zip[[#This Row],[graaddagen]]),IF(OR(MONTH(jaar_zip[[#This Row],[Datum]])=1,MONTH(jaar_zip[[#This Row],[Datum]])=2,MONTH(jaar_zip[[#This Row],[Datum]])=11,MONTH(jaar_zip[[#This Row],[Datum]])=12),1.1,IF(OR(MONTH(jaar_zip[[#This Row],[Datum]])=3,MONTH(jaar_zip[[#This Row],[Datum]])=10),1,0.8))*jaar_zip[[#This Row],[graaddagen]],"")</f>
        <v>8.8000000000000007</v>
      </c>
      <c r="O4683" s="101">
        <f>IF(ISNUMBER(jaar_zip[[#This Row],[etmaaltemperatuur]]),IF(jaar_zip[[#This Row],[etmaaltemperatuur]]&gt;stookgrens,jaar_zip[[#This Row],[etmaaltemperatuur]]-stookgrens,0),"")</f>
        <v>0</v>
      </c>
    </row>
    <row r="4684" spans="1:15" x14ac:dyDescent="0.25">
      <c r="A4684">
        <v>283</v>
      </c>
      <c r="B4684">
        <v>20240125</v>
      </c>
      <c r="C4684">
        <v>2.7</v>
      </c>
      <c r="D4684">
        <v>6.1</v>
      </c>
      <c r="E4684">
        <v>350</v>
      </c>
      <c r="F4684">
        <v>2.7</v>
      </c>
      <c r="H4684">
        <v>93</v>
      </c>
      <c r="I4684" s="101" t="s">
        <v>29</v>
      </c>
      <c r="J4684" s="1">
        <f>DATEVALUE(RIGHT(jaar_zip[[#This Row],[YYYYMMDD]],2)&amp;"-"&amp;MID(jaar_zip[[#This Row],[YYYYMMDD]],5,2)&amp;"-"&amp;LEFT(jaar_zip[[#This Row],[YYYYMMDD]],4))</f>
        <v>45316</v>
      </c>
      <c r="K4684" s="101" t="str">
        <f>IF(AND(VALUE(MONTH(jaar_zip[[#This Row],[Datum]]))=1,VALUE(WEEKNUM(jaar_zip[[#This Row],[Datum]],21))&gt;51),RIGHT(YEAR(jaar_zip[[#This Row],[Datum]])-1,2),RIGHT(YEAR(jaar_zip[[#This Row],[Datum]]),2))&amp;"-"&amp; TEXT(WEEKNUM(jaar_zip[[#This Row],[Datum]],21),"00")</f>
        <v>24-04</v>
      </c>
      <c r="L4684" s="101">
        <f>MONTH(jaar_zip[[#This Row],[Datum]])</f>
        <v>1</v>
      </c>
      <c r="M4684" s="101">
        <f>IF(ISNUMBER(jaar_zip[[#This Row],[etmaaltemperatuur]]),IF(jaar_zip[[#This Row],[etmaaltemperatuur]]&lt;stookgrens,stookgrens-jaar_zip[[#This Row],[etmaaltemperatuur]],0),"")</f>
        <v>11.9</v>
      </c>
      <c r="N4684" s="101">
        <f>IF(ISNUMBER(jaar_zip[[#This Row],[graaddagen]]),IF(OR(MONTH(jaar_zip[[#This Row],[Datum]])=1,MONTH(jaar_zip[[#This Row],[Datum]])=2,MONTH(jaar_zip[[#This Row],[Datum]])=11,MONTH(jaar_zip[[#This Row],[Datum]])=12),1.1,IF(OR(MONTH(jaar_zip[[#This Row],[Datum]])=3,MONTH(jaar_zip[[#This Row],[Datum]])=10),1,0.8))*jaar_zip[[#This Row],[graaddagen]],"")</f>
        <v>13.090000000000002</v>
      </c>
      <c r="O4684" s="101">
        <f>IF(ISNUMBER(jaar_zip[[#This Row],[etmaaltemperatuur]]),IF(jaar_zip[[#This Row],[etmaaltemperatuur]]&gt;stookgrens,jaar_zip[[#This Row],[etmaaltemperatuur]]-stookgrens,0),"")</f>
        <v>0</v>
      </c>
    </row>
    <row r="4685" spans="1:15" x14ac:dyDescent="0.25">
      <c r="A4685">
        <v>283</v>
      </c>
      <c r="B4685">
        <v>20240126</v>
      </c>
      <c r="C4685">
        <v>5.3</v>
      </c>
      <c r="D4685">
        <v>7.4</v>
      </c>
      <c r="E4685">
        <v>181</v>
      </c>
      <c r="F4685">
        <v>5</v>
      </c>
      <c r="H4685">
        <v>86</v>
      </c>
      <c r="I4685" s="101" t="s">
        <v>29</v>
      </c>
      <c r="J4685" s="1">
        <f>DATEVALUE(RIGHT(jaar_zip[[#This Row],[YYYYMMDD]],2)&amp;"-"&amp;MID(jaar_zip[[#This Row],[YYYYMMDD]],5,2)&amp;"-"&amp;LEFT(jaar_zip[[#This Row],[YYYYMMDD]],4))</f>
        <v>45317</v>
      </c>
      <c r="K4685" s="101" t="str">
        <f>IF(AND(VALUE(MONTH(jaar_zip[[#This Row],[Datum]]))=1,VALUE(WEEKNUM(jaar_zip[[#This Row],[Datum]],21))&gt;51),RIGHT(YEAR(jaar_zip[[#This Row],[Datum]])-1,2),RIGHT(YEAR(jaar_zip[[#This Row],[Datum]]),2))&amp;"-"&amp; TEXT(WEEKNUM(jaar_zip[[#This Row],[Datum]],21),"00")</f>
        <v>24-04</v>
      </c>
      <c r="L4685" s="101">
        <f>MONTH(jaar_zip[[#This Row],[Datum]])</f>
        <v>1</v>
      </c>
      <c r="M4685" s="101">
        <f>IF(ISNUMBER(jaar_zip[[#This Row],[etmaaltemperatuur]]),IF(jaar_zip[[#This Row],[etmaaltemperatuur]]&lt;stookgrens,stookgrens-jaar_zip[[#This Row],[etmaaltemperatuur]],0),"")</f>
        <v>10.6</v>
      </c>
      <c r="N4685" s="101">
        <f>IF(ISNUMBER(jaar_zip[[#This Row],[graaddagen]]),IF(OR(MONTH(jaar_zip[[#This Row],[Datum]])=1,MONTH(jaar_zip[[#This Row],[Datum]])=2,MONTH(jaar_zip[[#This Row],[Datum]])=11,MONTH(jaar_zip[[#This Row],[Datum]])=12),1.1,IF(OR(MONTH(jaar_zip[[#This Row],[Datum]])=3,MONTH(jaar_zip[[#This Row],[Datum]])=10),1,0.8))*jaar_zip[[#This Row],[graaddagen]],"")</f>
        <v>11.66</v>
      </c>
      <c r="O4685" s="101">
        <f>IF(ISNUMBER(jaar_zip[[#This Row],[etmaaltemperatuur]]),IF(jaar_zip[[#This Row],[etmaaltemperatuur]]&gt;stookgrens,jaar_zip[[#This Row],[etmaaltemperatuur]]-stookgrens,0),"")</f>
        <v>0</v>
      </c>
    </row>
    <row r="4686" spans="1:15" x14ac:dyDescent="0.25">
      <c r="A4686">
        <v>283</v>
      </c>
      <c r="B4686">
        <v>20240127</v>
      </c>
      <c r="C4686">
        <v>2.2000000000000002</v>
      </c>
      <c r="D4686">
        <v>2.4</v>
      </c>
      <c r="E4686">
        <v>578</v>
      </c>
      <c r="F4686">
        <v>0</v>
      </c>
      <c r="H4686">
        <v>86</v>
      </c>
      <c r="I4686" s="101" t="s">
        <v>29</v>
      </c>
      <c r="J4686" s="1">
        <f>DATEVALUE(RIGHT(jaar_zip[[#This Row],[YYYYMMDD]],2)&amp;"-"&amp;MID(jaar_zip[[#This Row],[YYYYMMDD]],5,2)&amp;"-"&amp;LEFT(jaar_zip[[#This Row],[YYYYMMDD]],4))</f>
        <v>45318</v>
      </c>
      <c r="K4686" s="101" t="str">
        <f>IF(AND(VALUE(MONTH(jaar_zip[[#This Row],[Datum]]))=1,VALUE(WEEKNUM(jaar_zip[[#This Row],[Datum]],21))&gt;51),RIGHT(YEAR(jaar_zip[[#This Row],[Datum]])-1,2),RIGHT(YEAR(jaar_zip[[#This Row],[Datum]]),2))&amp;"-"&amp; TEXT(WEEKNUM(jaar_zip[[#This Row],[Datum]],21),"00")</f>
        <v>24-04</v>
      </c>
      <c r="L4686" s="101">
        <f>MONTH(jaar_zip[[#This Row],[Datum]])</f>
        <v>1</v>
      </c>
      <c r="M4686" s="101">
        <f>IF(ISNUMBER(jaar_zip[[#This Row],[etmaaltemperatuur]]),IF(jaar_zip[[#This Row],[etmaaltemperatuur]]&lt;stookgrens,stookgrens-jaar_zip[[#This Row],[etmaaltemperatuur]],0),"")</f>
        <v>15.6</v>
      </c>
      <c r="N4686" s="101">
        <f>IF(ISNUMBER(jaar_zip[[#This Row],[graaddagen]]),IF(OR(MONTH(jaar_zip[[#This Row],[Datum]])=1,MONTH(jaar_zip[[#This Row],[Datum]])=2,MONTH(jaar_zip[[#This Row],[Datum]])=11,MONTH(jaar_zip[[#This Row],[Datum]])=12),1.1,IF(OR(MONTH(jaar_zip[[#This Row],[Datum]])=3,MONTH(jaar_zip[[#This Row],[Datum]])=10),1,0.8))*jaar_zip[[#This Row],[graaddagen]],"")</f>
        <v>17.16</v>
      </c>
      <c r="O4686" s="101">
        <f>IF(ISNUMBER(jaar_zip[[#This Row],[etmaaltemperatuur]]),IF(jaar_zip[[#This Row],[etmaaltemperatuur]]&gt;stookgrens,jaar_zip[[#This Row],[etmaaltemperatuur]]-stookgrens,0),"")</f>
        <v>0</v>
      </c>
    </row>
    <row r="4687" spans="1:15" x14ac:dyDescent="0.25">
      <c r="A4687">
        <v>283</v>
      </c>
      <c r="B4687">
        <v>20240128</v>
      </c>
      <c r="C4687">
        <v>2.4</v>
      </c>
      <c r="D4687">
        <v>4.0999999999999996</v>
      </c>
      <c r="E4687">
        <v>622</v>
      </c>
      <c r="F4687">
        <v>0</v>
      </c>
      <c r="H4687">
        <v>70</v>
      </c>
      <c r="I4687" s="101" t="s">
        <v>29</v>
      </c>
      <c r="J4687" s="1">
        <f>DATEVALUE(RIGHT(jaar_zip[[#This Row],[YYYYMMDD]],2)&amp;"-"&amp;MID(jaar_zip[[#This Row],[YYYYMMDD]],5,2)&amp;"-"&amp;LEFT(jaar_zip[[#This Row],[YYYYMMDD]],4))</f>
        <v>45319</v>
      </c>
      <c r="K4687" s="101" t="str">
        <f>IF(AND(VALUE(MONTH(jaar_zip[[#This Row],[Datum]]))=1,VALUE(WEEKNUM(jaar_zip[[#This Row],[Datum]],21))&gt;51),RIGHT(YEAR(jaar_zip[[#This Row],[Datum]])-1,2),RIGHT(YEAR(jaar_zip[[#This Row],[Datum]]),2))&amp;"-"&amp; TEXT(WEEKNUM(jaar_zip[[#This Row],[Datum]],21),"00")</f>
        <v>24-04</v>
      </c>
      <c r="L4687" s="101">
        <f>MONTH(jaar_zip[[#This Row],[Datum]])</f>
        <v>1</v>
      </c>
      <c r="M4687" s="101">
        <f>IF(ISNUMBER(jaar_zip[[#This Row],[etmaaltemperatuur]]),IF(jaar_zip[[#This Row],[etmaaltemperatuur]]&lt;stookgrens,stookgrens-jaar_zip[[#This Row],[etmaaltemperatuur]],0),"")</f>
        <v>13.9</v>
      </c>
      <c r="N4687" s="101">
        <f>IF(ISNUMBER(jaar_zip[[#This Row],[graaddagen]]),IF(OR(MONTH(jaar_zip[[#This Row],[Datum]])=1,MONTH(jaar_zip[[#This Row],[Datum]])=2,MONTH(jaar_zip[[#This Row],[Datum]])=11,MONTH(jaar_zip[[#This Row],[Datum]])=12),1.1,IF(OR(MONTH(jaar_zip[[#This Row],[Datum]])=3,MONTH(jaar_zip[[#This Row],[Datum]])=10),1,0.8))*jaar_zip[[#This Row],[graaddagen]],"")</f>
        <v>15.290000000000001</v>
      </c>
      <c r="O4687" s="101">
        <f>IF(ISNUMBER(jaar_zip[[#This Row],[etmaaltemperatuur]]),IF(jaar_zip[[#This Row],[etmaaltemperatuur]]&gt;stookgrens,jaar_zip[[#This Row],[etmaaltemperatuur]]-stookgrens,0),"")</f>
        <v>0</v>
      </c>
    </row>
    <row r="4688" spans="1:15" x14ac:dyDescent="0.25">
      <c r="A4688">
        <v>283</v>
      </c>
      <c r="B4688">
        <v>20240129</v>
      </c>
      <c r="C4688">
        <v>2.7</v>
      </c>
      <c r="D4688">
        <v>7</v>
      </c>
      <c r="E4688">
        <v>533</v>
      </c>
      <c r="F4688">
        <v>0</v>
      </c>
      <c r="H4688">
        <v>75</v>
      </c>
      <c r="I4688" s="101" t="s">
        <v>29</v>
      </c>
      <c r="J4688" s="1">
        <f>DATEVALUE(RIGHT(jaar_zip[[#This Row],[YYYYMMDD]],2)&amp;"-"&amp;MID(jaar_zip[[#This Row],[YYYYMMDD]],5,2)&amp;"-"&amp;LEFT(jaar_zip[[#This Row],[YYYYMMDD]],4))</f>
        <v>45320</v>
      </c>
      <c r="K4688" s="101" t="str">
        <f>IF(AND(VALUE(MONTH(jaar_zip[[#This Row],[Datum]]))=1,VALUE(WEEKNUM(jaar_zip[[#This Row],[Datum]],21))&gt;51),RIGHT(YEAR(jaar_zip[[#This Row],[Datum]])-1,2),RIGHT(YEAR(jaar_zip[[#This Row],[Datum]]),2))&amp;"-"&amp; TEXT(WEEKNUM(jaar_zip[[#This Row],[Datum]],21),"00")</f>
        <v>24-05</v>
      </c>
      <c r="L4688" s="101">
        <f>MONTH(jaar_zip[[#This Row],[Datum]])</f>
        <v>1</v>
      </c>
      <c r="M4688" s="101">
        <f>IF(ISNUMBER(jaar_zip[[#This Row],[etmaaltemperatuur]]),IF(jaar_zip[[#This Row],[etmaaltemperatuur]]&lt;stookgrens,stookgrens-jaar_zip[[#This Row],[etmaaltemperatuur]],0),"")</f>
        <v>11</v>
      </c>
      <c r="N4688" s="101">
        <f>IF(ISNUMBER(jaar_zip[[#This Row],[graaddagen]]),IF(OR(MONTH(jaar_zip[[#This Row],[Datum]])=1,MONTH(jaar_zip[[#This Row],[Datum]])=2,MONTH(jaar_zip[[#This Row],[Datum]])=11,MONTH(jaar_zip[[#This Row],[Datum]])=12),1.1,IF(OR(MONTH(jaar_zip[[#This Row],[Datum]])=3,MONTH(jaar_zip[[#This Row],[Datum]])=10),1,0.8))*jaar_zip[[#This Row],[graaddagen]],"")</f>
        <v>12.100000000000001</v>
      </c>
      <c r="O4688" s="101">
        <f>IF(ISNUMBER(jaar_zip[[#This Row],[etmaaltemperatuur]]),IF(jaar_zip[[#This Row],[etmaaltemperatuur]]&gt;stookgrens,jaar_zip[[#This Row],[etmaaltemperatuur]]-stookgrens,0),"")</f>
        <v>0</v>
      </c>
    </row>
    <row r="4689" spans="1:15" x14ac:dyDescent="0.25">
      <c r="A4689">
        <v>283</v>
      </c>
      <c r="B4689">
        <v>20240130</v>
      </c>
      <c r="C4689">
        <v>4.3</v>
      </c>
      <c r="D4689">
        <v>8.4</v>
      </c>
      <c r="E4689">
        <v>238</v>
      </c>
      <c r="F4689">
        <v>0.5</v>
      </c>
      <c r="H4689">
        <v>85</v>
      </c>
      <c r="I4689" s="101" t="s">
        <v>29</v>
      </c>
      <c r="J4689" s="1">
        <f>DATEVALUE(RIGHT(jaar_zip[[#This Row],[YYYYMMDD]],2)&amp;"-"&amp;MID(jaar_zip[[#This Row],[YYYYMMDD]],5,2)&amp;"-"&amp;LEFT(jaar_zip[[#This Row],[YYYYMMDD]],4))</f>
        <v>45321</v>
      </c>
      <c r="K4689" s="101" t="str">
        <f>IF(AND(VALUE(MONTH(jaar_zip[[#This Row],[Datum]]))=1,VALUE(WEEKNUM(jaar_zip[[#This Row],[Datum]],21))&gt;51),RIGHT(YEAR(jaar_zip[[#This Row],[Datum]])-1,2),RIGHT(YEAR(jaar_zip[[#This Row],[Datum]]),2))&amp;"-"&amp; TEXT(WEEKNUM(jaar_zip[[#This Row],[Datum]],21),"00")</f>
        <v>24-05</v>
      </c>
      <c r="L4689" s="101">
        <f>MONTH(jaar_zip[[#This Row],[Datum]])</f>
        <v>1</v>
      </c>
      <c r="M4689" s="101">
        <f>IF(ISNUMBER(jaar_zip[[#This Row],[etmaaltemperatuur]]),IF(jaar_zip[[#This Row],[etmaaltemperatuur]]&lt;stookgrens,stookgrens-jaar_zip[[#This Row],[etmaaltemperatuur]],0),"")</f>
        <v>9.6</v>
      </c>
      <c r="N4689" s="101">
        <f>IF(ISNUMBER(jaar_zip[[#This Row],[graaddagen]]),IF(OR(MONTH(jaar_zip[[#This Row],[Datum]])=1,MONTH(jaar_zip[[#This Row],[Datum]])=2,MONTH(jaar_zip[[#This Row],[Datum]])=11,MONTH(jaar_zip[[#This Row],[Datum]])=12),1.1,IF(OR(MONTH(jaar_zip[[#This Row],[Datum]])=3,MONTH(jaar_zip[[#This Row],[Datum]])=10),1,0.8))*jaar_zip[[#This Row],[graaddagen]],"")</f>
        <v>10.56</v>
      </c>
      <c r="O4689" s="101">
        <f>IF(ISNUMBER(jaar_zip[[#This Row],[etmaaltemperatuur]]),IF(jaar_zip[[#This Row],[etmaaltemperatuur]]&gt;stookgrens,jaar_zip[[#This Row],[etmaaltemperatuur]]-stookgrens,0),"")</f>
        <v>0</v>
      </c>
    </row>
    <row r="4690" spans="1:15" x14ac:dyDescent="0.25">
      <c r="A4690">
        <v>283</v>
      </c>
      <c r="B4690">
        <v>20240131</v>
      </c>
      <c r="C4690">
        <v>3.4</v>
      </c>
      <c r="D4690">
        <v>5.9</v>
      </c>
      <c r="E4690">
        <v>163</v>
      </c>
      <c r="F4690">
        <v>0.6</v>
      </c>
      <c r="H4690">
        <v>83</v>
      </c>
      <c r="I4690" s="101" t="s">
        <v>29</v>
      </c>
      <c r="J4690" s="1">
        <f>DATEVALUE(RIGHT(jaar_zip[[#This Row],[YYYYMMDD]],2)&amp;"-"&amp;MID(jaar_zip[[#This Row],[YYYYMMDD]],5,2)&amp;"-"&amp;LEFT(jaar_zip[[#This Row],[YYYYMMDD]],4))</f>
        <v>45322</v>
      </c>
      <c r="K4690" s="101" t="str">
        <f>IF(AND(VALUE(MONTH(jaar_zip[[#This Row],[Datum]]))=1,VALUE(WEEKNUM(jaar_zip[[#This Row],[Datum]],21))&gt;51),RIGHT(YEAR(jaar_zip[[#This Row],[Datum]])-1,2),RIGHT(YEAR(jaar_zip[[#This Row],[Datum]]),2))&amp;"-"&amp; TEXT(WEEKNUM(jaar_zip[[#This Row],[Datum]],21),"00")</f>
        <v>24-05</v>
      </c>
      <c r="L4690" s="101">
        <f>MONTH(jaar_zip[[#This Row],[Datum]])</f>
        <v>1</v>
      </c>
      <c r="M4690" s="101">
        <f>IF(ISNUMBER(jaar_zip[[#This Row],[etmaaltemperatuur]]),IF(jaar_zip[[#This Row],[etmaaltemperatuur]]&lt;stookgrens,stookgrens-jaar_zip[[#This Row],[etmaaltemperatuur]],0),"")</f>
        <v>12.1</v>
      </c>
      <c r="N4690" s="101">
        <f>IF(ISNUMBER(jaar_zip[[#This Row],[graaddagen]]),IF(OR(MONTH(jaar_zip[[#This Row],[Datum]])=1,MONTH(jaar_zip[[#This Row],[Datum]])=2,MONTH(jaar_zip[[#This Row],[Datum]])=11,MONTH(jaar_zip[[#This Row],[Datum]])=12),1.1,IF(OR(MONTH(jaar_zip[[#This Row],[Datum]])=3,MONTH(jaar_zip[[#This Row],[Datum]])=10),1,0.8))*jaar_zip[[#This Row],[graaddagen]],"")</f>
        <v>13.31</v>
      </c>
      <c r="O4690" s="101">
        <f>IF(ISNUMBER(jaar_zip[[#This Row],[etmaaltemperatuur]]),IF(jaar_zip[[#This Row],[etmaaltemperatuur]]&gt;stookgrens,jaar_zip[[#This Row],[etmaaltemperatuur]]-stookgrens,0),"")</f>
        <v>0</v>
      </c>
    </row>
    <row r="4691" spans="1:15" x14ac:dyDescent="0.25">
      <c r="A4691">
        <v>283</v>
      </c>
      <c r="B4691">
        <v>20240201</v>
      </c>
      <c r="C4691">
        <v>3.2</v>
      </c>
      <c r="D4691">
        <v>5.6</v>
      </c>
      <c r="E4691">
        <v>523</v>
      </c>
      <c r="F4691">
        <v>2.7</v>
      </c>
      <c r="H4691">
        <v>87</v>
      </c>
      <c r="I4691" s="101" t="s">
        <v>29</v>
      </c>
      <c r="J4691" s="1">
        <f>DATEVALUE(RIGHT(jaar_zip[[#This Row],[YYYYMMDD]],2)&amp;"-"&amp;MID(jaar_zip[[#This Row],[YYYYMMDD]],5,2)&amp;"-"&amp;LEFT(jaar_zip[[#This Row],[YYYYMMDD]],4))</f>
        <v>45323</v>
      </c>
      <c r="K4691" s="101" t="str">
        <f>IF(AND(VALUE(MONTH(jaar_zip[[#This Row],[Datum]]))=1,VALUE(WEEKNUM(jaar_zip[[#This Row],[Datum]],21))&gt;51),RIGHT(YEAR(jaar_zip[[#This Row],[Datum]])-1,2),RIGHT(YEAR(jaar_zip[[#This Row],[Datum]]),2))&amp;"-"&amp; TEXT(WEEKNUM(jaar_zip[[#This Row],[Datum]],21),"00")</f>
        <v>24-05</v>
      </c>
      <c r="L4691" s="101">
        <f>MONTH(jaar_zip[[#This Row],[Datum]])</f>
        <v>2</v>
      </c>
      <c r="M4691" s="101">
        <f>IF(ISNUMBER(jaar_zip[[#This Row],[etmaaltemperatuur]]),IF(jaar_zip[[#This Row],[etmaaltemperatuur]]&lt;stookgrens,stookgrens-jaar_zip[[#This Row],[etmaaltemperatuur]],0),"")</f>
        <v>12.4</v>
      </c>
      <c r="N4691" s="101">
        <f>IF(ISNUMBER(jaar_zip[[#This Row],[graaddagen]]),IF(OR(MONTH(jaar_zip[[#This Row],[Datum]])=1,MONTH(jaar_zip[[#This Row],[Datum]])=2,MONTH(jaar_zip[[#This Row],[Datum]])=11,MONTH(jaar_zip[[#This Row],[Datum]])=12),1.1,IF(OR(MONTH(jaar_zip[[#This Row],[Datum]])=3,MONTH(jaar_zip[[#This Row],[Datum]])=10),1,0.8))*jaar_zip[[#This Row],[graaddagen]],"")</f>
        <v>13.640000000000002</v>
      </c>
      <c r="O4691" s="101">
        <f>IF(ISNUMBER(jaar_zip[[#This Row],[etmaaltemperatuur]]),IF(jaar_zip[[#This Row],[etmaaltemperatuur]]&gt;stookgrens,jaar_zip[[#This Row],[etmaaltemperatuur]]-stookgrens,0),"")</f>
        <v>0</v>
      </c>
    </row>
    <row r="4692" spans="1:15" x14ac:dyDescent="0.25">
      <c r="A4692">
        <v>283</v>
      </c>
      <c r="B4692">
        <v>20240202</v>
      </c>
      <c r="C4692">
        <v>5.3</v>
      </c>
      <c r="D4692">
        <v>7.1</v>
      </c>
      <c r="E4692">
        <v>162</v>
      </c>
      <c r="F4692">
        <v>-0.1</v>
      </c>
      <c r="H4692">
        <v>90</v>
      </c>
      <c r="I4692" s="101" t="s">
        <v>29</v>
      </c>
      <c r="J4692" s="1">
        <f>DATEVALUE(RIGHT(jaar_zip[[#This Row],[YYYYMMDD]],2)&amp;"-"&amp;MID(jaar_zip[[#This Row],[YYYYMMDD]],5,2)&amp;"-"&amp;LEFT(jaar_zip[[#This Row],[YYYYMMDD]],4))</f>
        <v>45324</v>
      </c>
      <c r="K4692" s="101" t="str">
        <f>IF(AND(VALUE(MONTH(jaar_zip[[#This Row],[Datum]]))=1,VALUE(WEEKNUM(jaar_zip[[#This Row],[Datum]],21))&gt;51),RIGHT(YEAR(jaar_zip[[#This Row],[Datum]])-1,2),RIGHT(YEAR(jaar_zip[[#This Row],[Datum]]),2))&amp;"-"&amp; TEXT(WEEKNUM(jaar_zip[[#This Row],[Datum]],21),"00")</f>
        <v>24-05</v>
      </c>
      <c r="L4692" s="101">
        <f>MONTH(jaar_zip[[#This Row],[Datum]])</f>
        <v>2</v>
      </c>
      <c r="M4692" s="101">
        <f>IF(ISNUMBER(jaar_zip[[#This Row],[etmaaltemperatuur]]),IF(jaar_zip[[#This Row],[etmaaltemperatuur]]&lt;stookgrens,stookgrens-jaar_zip[[#This Row],[etmaaltemperatuur]],0),"")</f>
        <v>10.9</v>
      </c>
      <c r="N4692" s="101">
        <f>IF(ISNUMBER(jaar_zip[[#This Row],[graaddagen]]),IF(OR(MONTH(jaar_zip[[#This Row],[Datum]])=1,MONTH(jaar_zip[[#This Row],[Datum]])=2,MONTH(jaar_zip[[#This Row],[Datum]])=11,MONTH(jaar_zip[[#This Row],[Datum]])=12),1.1,IF(OR(MONTH(jaar_zip[[#This Row],[Datum]])=3,MONTH(jaar_zip[[#This Row],[Datum]])=10),1,0.8))*jaar_zip[[#This Row],[graaddagen]],"")</f>
        <v>11.990000000000002</v>
      </c>
      <c r="O4692" s="101">
        <f>IF(ISNUMBER(jaar_zip[[#This Row],[etmaaltemperatuur]]),IF(jaar_zip[[#This Row],[etmaaltemperatuur]]&gt;stookgrens,jaar_zip[[#This Row],[etmaaltemperatuur]]-stookgrens,0),"")</f>
        <v>0</v>
      </c>
    </row>
    <row r="4693" spans="1:15" x14ac:dyDescent="0.25">
      <c r="A4693">
        <v>283</v>
      </c>
      <c r="B4693">
        <v>20240203</v>
      </c>
      <c r="C4693">
        <v>6.1</v>
      </c>
      <c r="D4693">
        <v>9.9</v>
      </c>
      <c r="E4693">
        <v>137</v>
      </c>
      <c r="F4693">
        <v>1.6</v>
      </c>
      <c r="H4693">
        <v>93</v>
      </c>
      <c r="I4693" s="101" t="s">
        <v>29</v>
      </c>
      <c r="J4693" s="1">
        <f>DATEVALUE(RIGHT(jaar_zip[[#This Row],[YYYYMMDD]],2)&amp;"-"&amp;MID(jaar_zip[[#This Row],[YYYYMMDD]],5,2)&amp;"-"&amp;LEFT(jaar_zip[[#This Row],[YYYYMMDD]],4))</f>
        <v>45325</v>
      </c>
      <c r="K4693" s="101" t="str">
        <f>IF(AND(VALUE(MONTH(jaar_zip[[#This Row],[Datum]]))=1,VALUE(WEEKNUM(jaar_zip[[#This Row],[Datum]],21))&gt;51),RIGHT(YEAR(jaar_zip[[#This Row],[Datum]])-1,2),RIGHT(YEAR(jaar_zip[[#This Row],[Datum]]),2))&amp;"-"&amp; TEXT(WEEKNUM(jaar_zip[[#This Row],[Datum]],21),"00")</f>
        <v>24-05</v>
      </c>
      <c r="L4693" s="101">
        <f>MONTH(jaar_zip[[#This Row],[Datum]])</f>
        <v>2</v>
      </c>
      <c r="M4693" s="101">
        <f>IF(ISNUMBER(jaar_zip[[#This Row],[etmaaltemperatuur]]),IF(jaar_zip[[#This Row],[etmaaltemperatuur]]&lt;stookgrens,stookgrens-jaar_zip[[#This Row],[etmaaltemperatuur]],0),"")</f>
        <v>8.1</v>
      </c>
      <c r="N4693" s="101">
        <f>IF(ISNUMBER(jaar_zip[[#This Row],[graaddagen]]),IF(OR(MONTH(jaar_zip[[#This Row],[Datum]])=1,MONTH(jaar_zip[[#This Row],[Datum]])=2,MONTH(jaar_zip[[#This Row],[Datum]])=11,MONTH(jaar_zip[[#This Row],[Datum]])=12),1.1,IF(OR(MONTH(jaar_zip[[#This Row],[Datum]])=3,MONTH(jaar_zip[[#This Row],[Datum]])=10),1,0.8))*jaar_zip[[#This Row],[graaddagen]],"")</f>
        <v>8.91</v>
      </c>
      <c r="O4693" s="101">
        <f>IF(ISNUMBER(jaar_zip[[#This Row],[etmaaltemperatuur]]),IF(jaar_zip[[#This Row],[etmaaltemperatuur]]&gt;stookgrens,jaar_zip[[#This Row],[etmaaltemperatuur]]-stookgrens,0),"")</f>
        <v>0</v>
      </c>
    </row>
    <row r="4694" spans="1:15" x14ac:dyDescent="0.25">
      <c r="A4694">
        <v>283</v>
      </c>
      <c r="B4694">
        <v>20240204</v>
      </c>
      <c r="C4694">
        <v>5.8</v>
      </c>
      <c r="D4694">
        <v>10.1</v>
      </c>
      <c r="E4694">
        <v>117</v>
      </c>
      <c r="F4694">
        <v>5.8</v>
      </c>
      <c r="H4694">
        <v>91</v>
      </c>
      <c r="I4694" s="101" t="s">
        <v>29</v>
      </c>
      <c r="J4694" s="1">
        <f>DATEVALUE(RIGHT(jaar_zip[[#This Row],[YYYYMMDD]],2)&amp;"-"&amp;MID(jaar_zip[[#This Row],[YYYYMMDD]],5,2)&amp;"-"&amp;LEFT(jaar_zip[[#This Row],[YYYYMMDD]],4))</f>
        <v>45326</v>
      </c>
      <c r="K4694" s="101" t="str">
        <f>IF(AND(VALUE(MONTH(jaar_zip[[#This Row],[Datum]]))=1,VALUE(WEEKNUM(jaar_zip[[#This Row],[Datum]],21))&gt;51),RIGHT(YEAR(jaar_zip[[#This Row],[Datum]])-1,2),RIGHT(YEAR(jaar_zip[[#This Row],[Datum]]),2))&amp;"-"&amp; TEXT(WEEKNUM(jaar_zip[[#This Row],[Datum]],21),"00")</f>
        <v>24-05</v>
      </c>
      <c r="L4694" s="101">
        <f>MONTH(jaar_zip[[#This Row],[Datum]])</f>
        <v>2</v>
      </c>
      <c r="M4694" s="101">
        <f>IF(ISNUMBER(jaar_zip[[#This Row],[etmaaltemperatuur]]),IF(jaar_zip[[#This Row],[etmaaltemperatuur]]&lt;stookgrens,stookgrens-jaar_zip[[#This Row],[etmaaltemperatuur]],0),"")</f>
        <v>7.9</v>
      </c>
      <c r="N4694" s="101">
        <f>IF(ISNUMBER(jaar_zip[[#This Row],[graaddagen]]),IF(OR(MONTH(jaar_zip[[#This Row],[Datum]])=1,MONTH(jaar_zip[[#This Row],[Datum]])=2,MONTH(jaar_zip[[#This Row],[Datum]])=11,MONTH(jaar_zip[[#This Row],[Datum]])=12),1.1,IF(OR(MONTH(jaar_zip[[#This Row],[Datum]])=3,MONTH(jaar_zip[[#This Row],[Datum]])=10),1,0.8))*jaar_zip[[#This Row],[graaddagen]],"")</f>
        <v>8.6900000000000013</v>
      </c>
      <c r="O4694" s="101">
        <f>IF(ISNUMBER(jaar_zip[[#This Row],[etmaaltemperatuur]]),IF(jaar_zip[[#This Row],[etmaaltemperatuur]]&gt;stookgrens,jaar_zip[[#This Row],[etmaaltemperatuur]]-stookgrens,0),"")</f>
        <v>0</v>
      </c>
    </row>
    <row r="4695" spans="1:15" x14ac:dyDescent="0.25">
      <c r="A4695">
        <v>283</v>
      </c>
      <c r="B4695">
        <v>20240205</v>
      </c>
      <c r="C4695">
        <v>7.7</v>
      </c>
      <c r="D4695">
        <v>9.6</v>
      </c>
      <c r="E4695">
        <v>267</v>
      </c>
      <c r="F4695">
        <v>0.1</v>
      </c>
      <c r="H4695">
        <v>83</v>
      </c>
      <c r="I4695" s="101" t="s">
        <v>29</v>
      </c>
      <c r="J4695" s="1">
        <f>DATEVALUE(RIGHT(jaar_zip[[#This Row],[YYYYMMDD]],2)&amp;"-"&amp;MID(jaar_zip[[#This Row],[YYYYMMDD]],5,2)&amp;"-"&amp;LEFT(jaar_zip[[#This Row],[YYYYMMDD]],4))</f>
        <v>45327</v>
      </c>
      <c r="K4695" s="101" t="str">
        <f>IF(AND(VALUE(MONTH(jaar_zip[[#This Row],[Datum]]))=1,VALUE(WEEKNUM(jaar_zip[[#This Row],[Datum]],21))&gt;51),RIGHT(YEAR(jaar_zip[[#This Row],[Datum]])-1,2),RIGHT(YEAR(jaar_zip[[#This Row],[Datum]]),2))&amp;"-"&amp; TEXT(WEEKNUM(jaar_zip[[#This Row],[Datum]],21),"00")</f>
        <v>24-06</v>
      </c>
      <c r="L4695" s="101">
        <f>MONTH(jaar_zip[[#This Row],[Datum]])</f>
        <v>2</v>
      </c>
      <c r="M4695" s="101">
        <f>IF(ISNUMBER(jaar_zip[[#This Row],[etmaaltemperatuur]]),IF(jaar_zip[[#This Row],[etmaaltemperatuur]]&lt;stookgrens,stookgrens-jaar_zip[[#This Row],[etmaaltemperatuur]],0),"")</f>
        <v>8.4</v>
      </c>
      <c r="N4695" s="101">
        <f>IF(ISNUMBER(jaar_zip[[#This Row],[graaddagen]]),IF(OR(MONTH(jaar_zip[[#This Row],[Datum]])=1,MONTH(jaar_zip[[#This Row],[Datum]])=2,MONTH(jaar_zip[[#This Row],[Datum]])=11,MONTH(jaar_zip[[#This Row],[Datum]])=12),1.1,IF(OR(MONTH(jaar_zip[[#This Row],[Datum]])=3,MONTH(jaar_zip[[#This Row],[Datum]])=10),1,0.8))*jaar_zip[[#This Row],[graaddagen]],"")</f>
        <v>9.240000000000002</v>
      </c>
      <c r="O4695" s="101">
        <f>IF(ISNUMBER(jaar_zip[[#This Row],[etmaaltemperatuur]]),IF(jaar_zip[[#This Row],[etmaaltemperatuur]]&gt;stookgrens,jaar_zip[[#This Row],[etmaaltemperatuur]]-stookgrens,0),"")</f>
        <v>0</v>
      </c>
    </row>
    <row r="4696" spans="1:15" x14ac:dyDescent="0.25">
      <c r="A4696">
        <v>283</v>
      </c>
      <c r="B4696">
        <v>20240206</v>
      </c>
      <c r="C4696">
        <v>8.1</v>
      </c>
      <c r="D4696">
        <v>10</v>
      </c>
      <c r="E4696">
        <v>164</v>
      </c>
      <c r="F4696">
        <v>16.399999999999999</v>
      </c>
      <c r="H4696">
        <v>86</v>
      </c>
      <c r="I4696" s="101" t="s">
        <v>29</v>
      </c>
      <c r="J4696" s="1">
        <f>DATEVALUE(RIGHT(jaar_zip[[#This Row],[YYYYMMDD]],2)&amp;"-"&amp;MID(jaar_zip[[#This Row],[YYYYMMDD]],5,2)&amp;"-"&amp;LEFT(jaar_zip[[#This Row],[YYYYMMDD]],4))</f>
        <v>45328</v>
      </c>
      <c r="K4696" s="101" t="str">
        <f>IF(AND(VALUE(MONTH(jaar_zip[[#This Row],[Datum]]))=1,VALUE(WEEKNUM(jaar_zip[[#This Row],[Datum]],21))&gt;51),RIGHT(YEAR(jaar_zip[[#This Row],[Datum]])-1,2),RIGHT(YEAR(jaar_zip[[#This Row],[Datum]]),2))&amp;"-"&amp; TEXT(WEEKNUM(jaar_zip[[#This Row],[Datum]],21),"00")</f>
        <v>24-06</v>
      </c>
      <c r="L4696" s="101">
        <f>MONTH(jaar_zip[[#This Row],[Datum]])</f>
        <v>2</v>
      </c>
      <c r="M4696" s="101">
        <f>IF(ISNUMBER(jaar_zip[[#This Row],[etmaaltemperatuur]]),IF(jaar_zip[[#This Row],[etmaaltemperatuur]]&lt;stookgrens,stookgrens-jaar_zip[[#This Row],[etmaaltemperatuur]],0),"")</f>
        <v>8</v>
      </c>
      <c r="N4696" s="101">
        <f>IF(ISNUMBER(jaar_zip[[#This Row],[graaddagen]]),IF(OR(MONTH(jaar_zip[[#This Row],[Datum]])=1,MONTH(jaar_zip[[#This Row],[Datum]])=2,MONTH(jaar_zip[[#This Row],[Datum]])=11,MONTH(jaar_zip[[#This Row],[Datum]])=12),1.1,IF(OR(MONTH(jaar_zip[[#This Row],[Datum]])=3,MONTH(jaar_zip[[#This Row],[Datum]])=10),1,0.8))*jaar_zip[[#This Row],[graaddagen]],"")</f>
        <v>8.8000000000000007</v>
      </c>
      <c r="O4696" s="101">
        <f>IF(ISNUMBER(jaar_zip[[#This Row],[etmaaltemperatuur]]),IF(jaar_zip[[#This Row],[etmaaltemperatuur]]&gt;stookgrens,jaar_zip[[#This Row],[etmaaltemperatuur]]-stookgrens,0),"")</f>
        <v>0</v>
      </c>
    </row>
    <row r="4697" spans="1:15" x14ac:dyDescent="0.25">
      <c r="A4697">
        <v>283</v>
      </c>
      <c r="B4697">
        <v>20240207</v>
      </c>
      <c r="C4697">
        <v>1.6</v>
      </c>
      <c r="D4697">
        <v>3.8</v>
      </c>
      <c r="E4697">
        <v>374</v>
      </c>
      <c r="F4697">
        <v>8.5</v>
      </c>
      <c r="H4697">
        <v>90</v>
      </c>
      <c r="I4697" s="101" t="s">
        <v>29</v>
      </c>
      <c r="J4697" s="1">
        <f>DATEVALUE(RIGHT(jaar_zip[[#This Row],[YYYYMMDD]],2)&amp;"-"&amp;MID(jaar_zip[[#This Row],[YYYYMMDD]],5,2)&amp;"-"&amp;LEFT(jaar_zip[[#This Row],[YYYYMMDD]],4))</f>
        <v>45329</v>
      </c>
      <c r="K4697" s="101" t="str">
        <f>IF(AND(VALUE(MONTH(jaar_zip[[#This Row],[Datum]]))=1,VALUE(WEEKNUM(jaar_zip[[#This Row],[Datum]],21))&gt;51),RIGHT(YEAR(jaar_zip[[#This Row],[Datum]])-1,2),RIGHT(YEAR(jaar_zip[[#This Row],[Datum]]),2))&amp;"-"&amp; TEXT(WEEKNUM(jaar_zip[[#This Row],[Datum]],21),"00")</f>
        <v>24-06</v>
      </c>
      <c r="L4697" s="101">
        <f>MONTH(jaar_zip[[#This Row],[Datum]])</f>
        <v>2</v>
      </c>
      <c r="M4697" s="101">
        <f>IF(ISNUMBER(jaar_zip[[#This Row],[etmaaltemperatuur]]),IF(jaar_zip[[#This Row],[etmaaltemperatuur]]&lt;stookgrens,stookgrens-jaar_zip[[#This Row],[etmaaltemperatuur]],0),"")</f>
        <v>14.2</v>
      </c>
      <c r="N4697" s="101">
        <f>IF(ISNUMBER(jaar_zip[[#This Row],[graaddagen]]),IF(OR(MONTH(jaar_zip[[#This Row],[Datum]])=1,MONTH(jaar_zip[[#This Row],[Datum]])=2,MONTH(jaar_zip[[#This Row],[Datum]])=11,MONTH(jaar_zip[[#This Row],[Datum]])=12),1.1,IF(OR(MONTH(jaar_zip[[#This Row],[Datum]])=3,MONTH(jaar_zip[[#This Row],[Datum]])=10),1,0.8))*jaar_zip[[#This Row],[graaddagen]],"")</f>
        <v>15.620000000000001</v>
      </c>
      <c r="O4697" s="101">
        <f>IF(ISNUMBER(jaar_zip[[#This Row],[etmaaltemperatuur]]),IF(jaar_zip[[#This Row],[etmaaltemperatuur]]&gt;stookgrens,jaar_zip[[#This Row],[etmaaltemperatuur]]-stookgrens,0),"")</f>
        <v>0</v>
      </c>
    </row>
    <row r="4698" spans="1:15" x14ac:dyDescent="0.25">
      <c r="A4698">
        <v>283</v>
      </c>
      <c r="B4698">
        <v>20240208</v>
      </c>
      <c r="C4698">
        <v>2.8</v>
      </c>
      <c r="D4698">
        <v>2.4</v>
      </c>
      <c r="E4698">
        <v>180</v>
      </c>
      <c r="F4698">
        <v>10.3</v>
      </c>
      <c r="H4698">
        <v>95</v>
      </c>
      <c r="I4698" s="101" t="s">
        <v>29</v>
      </c>
      <c r="J4698" s="1">
        <f>DATEVALUE(RIGHT(jaar_zip[[#This Row],[YYYYMMDD]],2)&amp;"-"&amp;MID(jaar_zip[[#This Row],[YYYYMMDD]],5,2)&amp;"-"&amp;LEFT(jaar_zip[[#This Row],[YYYYMMDD]],4))</f>
        <v>45330</v>
      </c>
      <c r="K4698" s="101" t="str">
        <f>IF(AND(VALUE(MONTH(jaar_zip[[#This Row],[Datum]]))=1,VALUE(WEEKNUM(jaar_zip[[#This Row],[Datum]],21))&gt;51),RIGHT(YEAR(jaar_zip[[#This Row],[Datum]])-1,2),RIGHT(YEAR(jaar_zip[[#This Row],[Datum]]),2))&amp;"-"&amp; TEXT(WEEKNUM(jaar_zip[[#This Row],[Datum]],21),"00")</f>
        <v>24-06</v>
      </c>
      <c r="L4698" s="101">
        <f>MONTH(jaar_zip[[#This Row],[Datum]])</f>
        <v>2</v>
      </c>
      <c r="M4698" s="101">
        <f>IF(ISNUMBER(jaar_zip[[#This Row],[etmaaltemperatuur]]),IF(jaar_zip[[#This Row],[etmaaltemperatuur]]&lt;stookgrens,stookgrens-jaar_zip[[#This Row],[etmaaltemperatuur]],0),"")</f>
        <v>15.6</v>
      </c>
      <c r="N4698" s="101">
        <f>IF(ISNUMBER(jaar_zip[[#This Row],[graaddagen]]),IF(OR(MONTH(jaar_zip[[#This Row],[Datum]])=1,MONTH(jaar_zip[[#This Row],[Datum]])=2,MONTH(jaar_zip[[#This Row],[Datum]])=11,MONTH(jaar_zip[[#This Row],[Datum]])=12),1.1,IF(OR(MONTH(jaar_zip[[#This Row],[Datum]])=3,MONTH(jaar_zip[[#This Row],[Datum]])=10),1,0.8))*jaar_zip[[#This Row],[graaddagen]],"")</f>
        <v>17.16</v>
      </c>
      <c r="O4698" s="101">
        <f>IF(ISNUMBER(jaar_zip[[#This Row],[etmaaltemperatuur]]),IF(jaar_zip[[#This Row],[etmaaltemperatuur]]&gt;stookgrens,jaar_zip[[#This Row],[etmaaltemperatuur]]-stookgrens,0),"")</f>
        <v>0</v>
      </c>
    </row>
    <row r="4699" spans="1:15" x14ac:dyDescent="0.25">
      <c r="A4699">
        <v>283</v>
      </c>
      <c r="B4699">
        <v>20240209</v>
      </c>
      <c r="C4699">
        <v>3.6</v>
      </c>
      <c r="D4699">
        <v>10.3</v>
      </c>
      <c r="E4699">
        <v>232</v>
      </c>
      <c r="F4699">
        <v>9.5</v>
      </c>
      <c r="H4699">
        <v>90</v>
      </c>
      <c r="I4699" s="101" t="s">
        <v>29</v>
      </c>
      <c r="J4699" s="1">
        <f>DATEVALUE(RIGHT(jaar_zip[[#This Row],[YYYYMMDD]],2)&amp;"-"&amp;MID(jaar_zip[[#This Row],[YYYYMMDD]],5,2)&amp;"-"&amp;LEFT(jaar_zip[[#This Row],[YYYYMMDD]],4))</f>
        <v>45331</v>
      </c>
      <c r="K4699" s="101" t="str">
        <f>IF(AND(VALUE(MONTH(jaar_zip[[#This Row],[Datum]]))=1,VALUE(WEEKNUM(jaar_zip[[#This Row],[Datum]],21))&gt;51),RIGHT(YEAR(jaar_zip[[#This Row],[Datum]])-1,2),RIGHT(YEAR(jaar_zip[[#This Row],[Datum]]),2))&amp;"-"&amp; TEXT(WEEKNUM(jaar_zip[[#This Row],[Datum]],21),"00")</f>
        <v>24-06</v>
      </c>
      <c r="L4699" s="101">
        <f>MONTH(jaar_zip[[#This Row],[Datum]])</f>
        <v>2</v>
      </c>
      <c r="M4699" s="101">
        <f>IF(ISNUMBER(jaar_zip[[#This Row],[etmaaltemperatuur]]),IF(jaar_zip[[#This Row],[etmaaltemperatuur]]&lt;stookgrens,stookgrens-jaar_zip[[#This Row],[etmaaltemperatuur]],0),"")</f>
        <v>7.6999999999999993</v>
      </c>
      <c r="N4699" s="101">
        <f>IF(ISNUMBER(jaar_zip[[#This Row],[graaddagen]]),IF(OR(MONTH(jaar_zip[[#This Row],[Datum]])=1,MONTH(jaar_zip[[#This Row],[Datum]])=2,MONTH(jaar_zip[[#This Row],[Datum]])=11,MONTH(jaar_zip[[#This Row],[Datum]])=12),1.1,IF(OR(MONTH(jaar_zip[[#This Row],[Datum]])=3,MONTH(jaar_zip[[#This Row],[Datum]])=10),1,0.8))*jaar_zip[[#This Row],[graaddagen]],"")</f>
        <v>8.4700000000000006</v>
      </c>
      <c r="O4699" s="101">
        <f>IF(ISNUMBER(jaar_zip[[#This Row],[etmaaltemperatuur]]),IF(jaar_zip[[#This Row],[etmaaltemperatuur]]&gt;stookgrens,jaar_zip[[#This Row],[etmaaltemperatuur]]-stookgrens,0),"")</f>
        <v>0</v>
      </c>
    </row>
    <row r="4700" spans="1:15" x14ac:dyDescent="0.25">
      <c r="A4700">
        <v>283</v>
      </c>
      <c r="B4700">
        <v>20240210</v>
      </c>
      <c r="C4700">
        <v>2.5</v>
      </c>
      <c r="D4700">
        <v>10.3</v>
      </c>
      <c r="E4700">
        <v>459</v>
      </c>
      <c r="F4700">
        <v>2.5</v>
      </c>
      <c r="H4700">
        <v>91</v>
      </c>
      <c r="I4700" s="101" t="s">
        <v>29</v>
      </c>
      <c r="J4700" s="1">
        <f>DATEVALUE(RIGHT(jaar_zip[[#This Row],[YYYYMMDD]],2)&amp;"-"&amp;MID(jaar_zip[[#This Row],[YYYYMMDD]],5,2)&amp;"-"&amp;LEFT(jaar_zip[[#This Row],[YYYYMMDD]],4))</f>
        <v>45332</v>
      </c>
      <c r="K4700" s="101" t="str">
        <f>IF(AND(VALUE(MONTH(jaar_zip[[#This Row],[Datum]]))=1,VALUE(WEEKNUM(jaar_zip[[#This Row],[Datum]],21))&gt;51),RIGHT(YEAR(jaar_zip[[#This Row],[Datum]])-1,2),RIGHT(YEAR(jaar_zip[[#This Row],[Datum]]),2))&amp;"-"&amp; TEXT(WEEKNUM(jaar_zip[[#This Row],[Datum]],21),"00")</f>
        <v>24-06</v>
      </c>
      <c r="L4700" s="101">
        <f>MONTH(jaar_zip[[#This Row],[Datum]])</f>
        <v>2</v>
      </c>
      <c r="M4700" s="101">
        <f>IF(ISNUMBER(jaar_zip[[#This Row],[etmaaltemperatuur]]),IF(jaar_zip[[#This Row],[etmaaltemperatuur]]&lt;stookgrens,stookgrens-jaar_zip[[#This Row],[etmaaltemperatuur]],0),"")</f>
        <v>7.6999999999999993</v>
      </c>
      <c r="N4700" s="101">
        <f>IF(ISNUMBER(jaar_zip[[#This Row],[graaddagen]]),IF(OR(MONTH(jaar_zip[[#This Row],[Datum]])=1,MONTH(jaar_zip[[#This Row],[Datum]])=2,MONTH(jaar_zip[[#This Row],[Datum]])=11,MONTH(jaar_zip[[#This Row],[Datum]])=12),1.1,IF(OR(MONTH(jaar_zip[[#This Row],[Datum]])=3,MONTH(jaar_zip[[#This Row],[Datum]])=10),1,0.8))*jaar_zip[[#This Row],[graaddagen]],"")</f>
        <v>8.4700000000000006</v>
      </c>
      <c r="O4700" s="101">
        <f>IF(ISNUMBER(jaar_zip[[#This Row],[etmaaltemperatuur]]),IF(jaar_zip[[#This Row],[etmaaltemperatuur]]&gt;stookgrens,jaar_zip[[#This Row],[etmaaltemperatuur]]-stookgrens,0),"")</f>
        <v>0</v>
      </c>
    </row>
    <row r="4701" spans="1:15" x14ac:dyDescent="0.25">
      <c r="A4701">
        <v>283</v>
      </c>
      <c r="B4701">
        <v>20240211</v>
      </c>
      <c r="C4701">
        <v>2.1</v>
      </c>
      <c r="D4701">
        <v>8.4</v>
      </c>
      <c r="E4701">
        <v>190</v>
      </c>
      <c r="F4701">
        <v>-0.1</v>
      </c>
      <c r="H4701">
        <v>93</v>
      </c>
      <c r="I4701" s="101" t="s">
        <v>29</v>
      </c>
      <c r="J4701" s="1">
        <f>DATEVALUE(RIGHT(jaar_zip[[#This Row],[YYYYMMDD]],2)&amp;"-"&amp;MID(jaar_zip[[#This Row],[YYYYMMDD]],5,2)&amp;"-"&amp;LEFT(jaar_zip[[#This Row],[YYYYMMDD]],4))</f>
        <v>45333</v>
      </c>
      <c r="K4701" s="101" t="str">
        <f>IF(AND(VALUE(MONTH(jaar_zip[[#This Row],[Datum]]))=1,VALUE(WEEKNUM(jaar_zip[[#This Row],[Datum]],21))&gt;51),RIGHT(YEAR(jaar_zip[[#This Row],[Datum]])-1,2),RIGHT(YEAR(jaar_zip[[#This Row],[Datum]]),2))&amp;"-"&amp; TEXT(WEEKNUM(jaar_zip[[#This Row],[Datum]],21),"00")</f>
        <v>24-06</v>
      </c>
      <c r="L4701" s="101">
        <f>MONTH(jaar_zip[[#This Row],[Datum]])</f>
        <v>2</v>
      </c>
      <c r="M4701" s="101">
        <f>IF(ISNUMBER(jaar_zip[[#This Row],[etmaaltemperatuur]]),IF(jaar_zip[[#This Row],[etmaaltemperatuur]]&lt;stookgrens,stookgrens-jaar_zip[[#This Row],[etmaaltemperatuur]],0),"")</f>
        <v>9.6</v>
      </c>
      <c r="N4701" s="101">
        <f>IF(ISNUMBER(jaar_zip[[#This Row],[graaddagen]]),IF(OR(MONTH(jaar_zip[[#This Row],[Datum]])=1,MONTH(jaar_zip[[#This Row],[Datum]])=2,MONTH(jaar_zip[[#This Row],[Datum]])=11,MONTH(jaar_zip[[#This Row],[Datum]])=12),1.1,IF(OR(MONTH(jaar_zip[[#This Row],[Datum]])=3,MONTH(jaar_zip[[#This Row],[Datum]])=10),1,0.8))*jaar_zip[[#This Row],[graaddagen]],"")</f>
        <v>10.56</v>
      </c>
      <c r="O4701" s="101">
        <f>IF(ISNUMBER(jaar_zip[[#This Row],[etmaaltemperatuur]]),IF(jaar_zip[[#This Row],[etmaaltemperatuur]]&gt;stookgrens,jaar_zip[[#This Row],[etmaaltemperatuur]]-stookgrens,0),"")</f>
        <v>0</v>
      </c>
    </row>
    <row r="4702" spans="1:15" x14ac:dyDescent="0.25">
      <c r="A4702">
        <v>283</v>
      </c>
      <c r="B4702">
        <v>20240212</v>
      </c>
      <c r="C4702">
        <v>2.8</v>
      </c>
      <c r="D4702">
        <v>6.1</v>
      </c>
      <c r="E4702">
        <v>447</v>
      </c>
      <c r="F4702">
        <v>0.4</v>
      </c>
      <c r="H4702">
        <v>91</v>
      </c>
      <c r="I4702" s="101" t="s">
        <v>29</v>
      </c>
      <c r="J4702" s="1">
        <f>DATEVALUE(RIGHT(jaar_zip[[#This Row],[YYYYMMDD]],2)&amp;"-"&amp;MID(jaar_zip[[#This Row],[YYYYMMDD]],5,2)&amp;"-"&amp;LEFT(jaar_zip[[#This Row],[YYYYMMDD]],4))</f>
        <v>45334</v>
      </c>
      <c r="K4702" s="101" t="str">
        <f>IF(AND(VALUE(MONTH(jaar_zip[[#This Row],[Datum]]))=1,VALUE(WEEKNUM(jaar_zip[[#This Row],[Datum]],21))&gt;51),RIGHT(YEAR(jaar_zip[[#This Row],[Datum]])-1,2),RIGHT(YEAR(jaar_zip[[#This Row],[Datum]]),2))&amp;"-"&amp; TEXT(WEEKNUM(jaar_zip[[#This Row],[Datum]],21),"00")</f>
        <v>24-07</v>
      </c>
      <c r="L4702" s="101">
        <f>MONTH(jaar_zip[[#This Row],[Datum]])</f>
        <v>2</v>
      </c>
      <c r="M4702" s="101">
        <f>IF(ISNUMBER(jaar_zip[[#This Row],[etmaaltemperatuur]]),IF(jaar_zip[[#This Row],[etmaaltemperatuur]]&lt;stookgrens,stookgrens-jaar_zip[[#This Row],[etmaaltemperatuur]],0),"")</f>
        <v>11.9</v>
      </c>
      <c r="N4702" s="101">
        <f>IF(ISNUMBER(jaar_zip[[#This Row],[graaddagen]]),IF(OR(MONTH(jaar_zip[[#This Row],[Datum]])=1,MONTH(jaar_zip[[#This Row],[Datum]])=2,MONTH(jaar_zip[[#This Row],[Datum]])=11,MONTH(jaar_zip[[#This Row],[Datum]])=12),1.1,IF(OR(MONTH(jaar_zip[[#This Row],[Datum]])=3,MONTH(jaar_zip[[#This Row],[Datum]])=10),1,0.8))*jaar_zip[[#This Row],[graaddagen]],"")</f>
        <v>13.090000000000002</v>
      </c>
      <c r="O4702" s="101">
        <f>IF(ISNUMBER(jaar_zip[[#This Row],[etmaaltemperatuur]]),IF(jaar_zip[[#This Row],[etmaaltemperatuur]]&gt;stookgrens,jaar_zip[[#This Row],[etmaaltemperatuur]]-stookgrens,0),"")</f>
        <v>0</v>
      </c>
    </row>
    <row r="4703" spans="1:15" x14ac:dyDescent="0.25">
      <c r="A4703">
        <v>283</v>
      </c>
      <c r="B4703">
        <v>20240213</v>
      </c>
      <c r="C4703">
        <v>3.5</v>
      </c>
      <c r="D4703">
        <v>6</v>
      </c>
      <c r="E4703">
        <v>651</v>
      </c>
      <c r="F4703">
        <v>0.5</v>
      </c>
      <c r="H4703">
        <v>85</v>
      </c>
      <c r="I4703" s="101" t="s">
        <v>29</v>
      </c>
      <c r="J4703" s="1">
        <f>DATEVALUE(RIGHT(jaar_zip[[#This Row],[YYYYMMDD]],2)&amp;"-"&amp;MID(jaar_zip[[#This Row],[YYYYMMDD]],5,2)&amp;"-"&amp;LEFT(jaar_zip[[#This Row],[YYYYMMDD]],4))</f>
        <v>45335</v>
      </c>
      <c r="K4703" s="101" t="str">
        <f>IF(AND(VALUE(MONTH(jaar_zip[[#This Row],[Datum]]))=1,VALUE(WEEKNUM(jaar_zip[[#This Row],[Datum]],21))&gt;51),RIGHT(YEAR(jaar_zip[[#This Row],[Datum]])-1,2),RIGHT(YEAR(jaar_zip[[#This Row],[Datum]]),2))&amp;"-"&amp; TEXT(WEEKNUM(jaar_zip[[#This Row],[Datum]],21),"00")</f>
        <v>24-07</v>
      </c>
      <c r="L4703" s="101">
        <f>MONTH(jaar_zip[[#This Row],[Datum]])</f>
        <v>2</v>
      </c>
      <c r="M4703" s="101">
        <f>IF(ISNUMBER(jaar_zip[[#This Row],[etmaaltemperatuur]]),IF(jaar_zip[[#This Row],[etmaaltemperatuur]]&lt;stookgrens,stookgrens-jaar_zip[[#This Row],[etmaaltemperatuur]],0),"")</f>
        <v>12</v>
      </c>
      <c r="N4703" s="101">
        <f>IF(ISNUMBER(jaar_zip[[#This Row],[graaddagen]]),IF(OR(MONTH(jaar_zip[[#This Row],[Datum]])=1,MONTH(jaar_zip[[#This Row],[Datum]])=2,MONTH(jaar_zip[[#This Row],[Datum]])=11,MONTH(jaar_zip[[#This Row],[Datum]])=12),1.1,IF(OR(MONTH(jaar_zip[[#This Row],[Datum]])=3,MONTH(jaar_zip[[#This Row],[Datum]])=10),1,0.8))*jaar_zip[[#This Row],[graaddagen]],"")</f>
        <v>13.200000000000001</v>
      </c>
      <c r="O4703" s="101">
        <f>IF(ISNUMBER(jaar_zip[[#This Row],[etmaaltemperatuur]]),IF(jaar_zip[[#This Row],[etmaaltemperatuur]]&gt;stookgrens,jaar_zip[[#This Row],[etmaaltemperatuur]]-stookgrens,0),"")</f>
        <v>0</v>
      </c>
    </row>
    <row r="4704" spans="1:15" x14ac:dyDescent="0.25">
      <c r="A4704">
        <v>283</v>
      </c>
      <c r="B4704">
        <v>20240214</v>
      </c>
      <c r="C4704">
        <v>4.3</v>
      </c>
      <c r="D4704">
        <v>10.5</v>
      </c>
      <c r="E4704">
        <v>154</v>
      </c>
      <c r="F4704">
        <v>6.7</v>
      </c>
      <c r="H4704">
        <v>97</v>
      </c>
      <c r="I4704" s="101" t="s">
        <v>29</v>
      </c>
      <c r="J4704" s="1">
        <f>DATEVALUE(RIGHT(jaar_zip[[#This Row],[YYYYMMDD]],2)&amp;"-"&amp;MID(jaar_zip[[#This Row],[YYYYMMDD]],5,2)&amp;"-"&amp;LEFT(jaar_zip[[#This Row],[YYYYMMDD]],4))</f>
        <v>45336</v>
      </c>
      <c r="K4704" s="101" t="str">
        <f>IF(AND(VALUE(MONTH(jaar_zip[[#This Row],[Datum]]))=1,VALUE(WEEKNUM(jaar_zip[[#This Row],[Datum]],21))&gt;51),RIGHT(YEAR(jaar_zip[[#This Row],[Datum]])-1,2),RIGHT(YEAR(jaar_zip[[#This Row],[Datum]]),2))&amp;"-"&amp; TEXT(WEEKNUM(jaar_zip[[#This Row],[Datum]],21),"00")</f>
        <v>24-07</v>
      </c>
      <c r="L4704" s="101">
        <f>MONTH(jaar_zip[[#This Row],[Datum]])</f>
        <v>2</v>
      </c>
      <c r="M4704" s="101">
        <f>IF(ISNUMBER(jaar_zip[[#This Row],[etmaaltemperatuur]]),IF(jaar_zip[[#This Row],[etmaaltemperatuur]]&lt;stookgrens,stookgrens-jaar_zip[[#This Row],[etmaaltemperatuur]],0),"")</f>
        <v>7.5</v>
      </c>
      <c r="N4704" s="101">
        <f>IF(ISNUMBER(jaar_zip[[#This Row],[graaddagen]]),IF(OR(MONTH(jaar_zip[[#This Row],[Datum]])=1,MONTH(jaar_zip[[#This Row],[Datum]])=2,MONTH(jaar_zip[[#This Row],[Datum]])=11,MONTH(jaar_zip[[#This Row],[Datum]])=12),1.1,IF(OR(MONTH(jaar_zip[[#This Row],[Datum]])=3,MONTH(jaar_zip[[#This Row],[Datum]])=10),1,0.8))*jaar_zip[[#This Row],[graaddagen]],"")</f>
        <v>8.25</v>
      </c>
      <c r="O4704" s="101">
        <f>IF(ISNUMBER(jaar_zip[[#This Row],[etmaaltemperatuur]]),IF(jaar_zip[[#This Row],[etmaaltemperatuur]]&gt;stookgrens,jaar_zip[[#This Row],[etmaaltemperatuur]]-stookgrens,0),"")</f>
        <v>0</v>
      </c>
    </row>
    <row r="4705" spans="1:15" x14ac:dyDescent="0.25">
      <c r="A4705">
        <v>283</v>
      </c>
      <c r="B4705">
        <v>20240215</v>
      </c>
      <c r="C4705">
        <v>3.3</v>
      </c>
      <c r="D4705">
        <v>12.4</v>
      </c>
      <c r="E4705">
        <v>215</v>
      </c>
      <c r="F4705">
        <v>11.2</v>
      </c>
      <c r="H4705">
        <v>88</v>
      </c>
      <c r="I4705" s="101" t="s">
        <v>29</v>
      </c>
      <c r="J4705" s="1">
        <f>DATEVALUE(RIGHT(jaar_zip[[#This Row],[YYYYMMDD]],2)&amp;"-"&amp;MID(jaar_zip[[#This Row],[YYYYMMDD]],5,2)&amp;"-"&amp;LEFT(jaar_zip[[#This Row],[YYYYMMDD]],4))</f>
        <v>45337</v>
      </c>
      <c r="K4705" s="101" t="str">
        <f>IF(AND(VALUE(MONTH(jaar_zip[[#This Row],[Datum]]))=1,VALUE(WEEKNUM(jaar_zip[[#This Row],[Datum]],21))&gt;51),RIGHT(YEAR(jaar_zip[[#This Row],[Datum]])-1,2),RIGHT(YEAR(jaar_zip[[#This Row],[Datum]]),2))&amp;"-"&amp; TEXT(WEEKNUM(jaar_zip[[#This Row],[Datum]],21),"00")</f>
        <v>24-07</v>
      </c>
      <c r="L4705" s="101">
        <f>MONTH(jaar_zip[[#This Row],[Datum]])</f>
        <v>2</v>
      </c>
      <c r="M4705" s="101">
        <f>IF(ISNUMBER(jaar_zip[[#This Row],[etmaaltemperatuur]]),IF(jaar_zip[[#This Row],[etmaaltemperatuur]]&lt;stookgrens,stookgrens-jaar_zip[[#This Row],[etmaaltemperatuur]],0),"")</f>
        <v>5.6</v>
      </c>
      <c r="N4705" s="101">
        <f>IF(ISNUMBER(jaar_zip[[#This Row],[graaddagen]]),IF(OR(MONTH(jaar_zip[[#This Row],[Datum]])=1,MONTH(jaar_zip[[#This Row],[Datum]])=2,MONTH(jaar_zip[[#This Row],[Datum]])=11,MONTH(jaar_zip[[#This Row],[Datum]])=12),1.1,IF(OR(MONTH(jaar_zip[[#This Row],[Datum]])=3,MONTH(jaar_zip[[#This Row],[Datum]])=10),1,0.8))*jaar_zip[[#This Row],[graaddagen]],"")</f>
        <v>6.16</v>
      </c>
      <c r="O4705" s="101">
        <f>IF(ISNUMBER(jaar_zip[[#This Row],[etmaaltemperatuur]]),IF(jaar_zip[[#This Row],[etmaaltemperatuur]]&gt;stookgrens,jaar_zip[[#This Row],[etmaaltemperatuur]]-stookgrens,0),"")</f>
        <v>0</v>
      </c>
    </row>
    <row r="4706" spans="1:15" x14ac:dyDescent="0.25">
      <c r="A4706">
        <v>283</v>
      </c>
      <c r="B4706">
        <v>20240216</v>
      </c>
      <c r="C4706">
        <v>3.3</v>
      </c>
      <c r="D4706">
        <v>11.6</v>
      </c>
      <c r="E4706">
        <v>176</v>
      </c>
      <c r="F4706">
        <v>1.2</v>
      </c>
      <c r="H4706">
        <v>86</v>
      </c>
      <c r="I4706" s="101" t="s">
        <v>29</v>
      </c>
      <c r="J4706" s="1">
        <f>DATEVALUE(RIGHT(jaar_zip[[#This Row],[YYYYMMDD]],2)&amp;"-"&amp;MID(jaar_zip[[#This Row],[YYYYMMDD]],5,2)&amp;"-"&amp;LEFT(jaar_zip[[#This Row],[YYYYMMDD]],4))</f>
        <v>45338</v>
      </c>
      <c r="K4706" s="101" t="str">
        <f>IF(AND(VALUE(MONTH(jaar_zip[[#This Row],[Datum]]))=1,VALUE(WEEKNUM(jaar_zip[[#This Row],[Datum]],21))&gt;51),RIGHT(YEAR(jaar_zip[[#This Row],[Datum]])-1,2),RIGHT(YEAR(jaar_zip[[#This Row],[Datum]]),2))&amp;"-"&amp; TEXT(WEEKNUM(jaar_zip[[#This Row],[Datum]],21),"00")</f>
        <v>24-07</v>
      </c>
      <c r="L4706" s="101">
        <f>MONTH(jaar_zip[[#This Row],[Datum]])</f>
        <v>2</v>
      </c>
      <c r="M4706" s="101">
        <f>IF(ISNUMBER(jaar_zip[[#This Row],[etmaaltemperatuur]]),IF(jaar_zip[[#This Row],[etmaaltemperatuur]]&lt;stookgrens,stookgrens-jaar_zip[[#This Row],[etmaaltemperatuur]],0),"")</f>
        <v>6.4</v>
      </c>
      <c r="N4706" s="101">
        <f>IF(ISNUMBER(jaar_zip[[#This Row],[graaddagen]]),IF(OR(MONTH(jaar_zip[[#This Row],[Datum]])=1,MONTH(jaar_zip[[#This Row],[Datum]])=2,MONTH(jaar_zip[[#This Row],[Datum]])=11,MONTH(jaar_zip[[#This Row],[Datum]])=12),1.1,IF(OR(MONTH(jaar_zip[[#This Row],[Datum]])=3,MONTH(jaar_zip[[#This Row],[Datum]])=10),1,0.8))*jaar_zip[[#This Row],[graaddagen]],"")</f>
        <v>7.0400000000000009</v>
      </c>
      <c r="O4706" s="101">
        <f>IF(ISNUMBER(jaar_zip[[#This Row],[etmaaltemperatuur]]),IF(jaar_zip[[#This Row],[etmaaltemperatuur]]&gt;stookgrens,jaar_zip[[#This Row],[etmaaltemperatuur]]-stookgrens,0),"")</f>
        <v>0</v>
      </c>
    </row>
    <row r="4707" spans="1:15" x14ac:dyDescent="0.25">
      <c r="A4707">
        <v>283</v>
      </c>
      <c r="B4707">
        <v>20240217</v>
      </c>
      <c r="C4707">
        <v>2.4</v>
      </c>
      <c r="D4707">
        <v>9.6999999999999993</v>
      </c>
      <c r="E4707">
        <v>291</v>
      </c>
      <c r="F4707">
        <v>0</v>
      </c>
      <c r="H4707">
        <v>93</v>
      </c>
      <c r="I4707" s="101" t="s">
        <v>29</v>
      </c>
      <c r="J4707" s="1">
        <f>DATEVALUE(RIGHT(jaar_zip[[#This Row],[YYYYMMDD]],2)&amp;"-"&amp;MID(jaar_zip[[#This Row],[YYYYMMDD]],5,2)&amp;"-"&amp;LEFT(jaar_zip[[#This Row],[YYYYMMDD]],4))</f>
        <v>45339</v>
      </c>
      <c r="K4707" s="101" t="str">
        <f>IF(AND(VALUE(MONTH(jaar_zip[[#This Row],[Datum]]))=1,VALUE(WEEKNUM(jaar_zip[[#This Row],[Datum]],21))&gt;51),RIGHT(YEAR(jaar_zip[[#This Row],[Datum]])-1,2),RIGHT(YEAR(jaar_zip[[#This Row],[Datum]]),2))&amp;"-"&amp; TEXT(WEEKNUM(jaar_zip[[#This Row],[Datum]],21),"00")</f>
        <v>24-07</v>
      </c>
      <c r="L4707" s="101">
        <f>MONTH(jaar_zip[[#This Row],[Datum]])</f>
        <v>2</v>
      </c>
      <c r="M4707" s="101">
        <f>IF(ISNUMBER(jaar_zip[[#This Row],[etmaaltemperatuur]]),IF(jaar_zip[[#This Row],[etmaaltemperatuur]]&lt;stookgrens,stookgrens-jaar_zip[[#This Row],[etmaaltemperatuur]],0),"")</f>
        <v>8.3000000000000007</v>
      </c>
      <c r="N4707" s="101">
        <f>IF(ISNUMBER(jaar_zip[[#This Row],[graaddagen]]),IF(OR(MONTH(jaar_zip[[#This Row],[Datum]])=1,MONTH(jaar_zip[[#This Row],[Datum]])=2,MONTH(jaar_zip[[#This Row],[Datum]])=11,MONTH(jaar_zip[[#This Row],[Datum]])=12),1.1,IF(OR(MONTH(jaar_zip[[#This Row],[Datum]])=3,MONTH(jaar_zip[[#This Row],[Datum]])=10),1,0.8))*jaar_zip[[#This Row],[graaddagen]],"")</f>
        <v>9.1300000000000008</v>
      </c>
      <c r="O4707" s="101">
        <f>IF(ISNUMBER(jaar_zip[[#This Row],[etmaaltemperatuur]]),IF(jaar_zip[[#This Row],[etmaaltemperatuur]]&gt;stookgrens,jaar_zip[[#This Row],[etmaaltemperatuur]]-stookgrens,0),"")</f>
        <v>0</v>
      </c>
    </row>
    <row r="4708" spans="1:15" x14ac:dyDescent="0.25">
      <c r="A4708">
        <v>283</v>
      </c>
      <c r="B4708">
        <v>20240218</v>
      </c>
      <c r="C4708">
        <v>5.8</v>
      </c>
      <c r="D4708">
        <v>9</v>
      </c>
      <c r="E4708">
        <v>171</v>
      </c>
      <c r="F4708">
        <v>13.4</v>
      </c>
      <c r="H4708">
        <v>91</v>
      </c>
      <c r="I4708" s="101" t="s">
        <v>29</v>
      </c>
      <c r="J4708" s="1">
        <f>DATEVALUE(RIGHT(jaar_zip[[#This Row],[YYYYMMDD]],2)&amp;"-"&amp;MID(jaar_zip[[#This Row],[YYYYMMDD]],5,2)&amp;"-"&amp;LEFT(jaar_zip[[#This Row],[YYYYMMDD]],4))</f>
        <v>45340</v>
      </c>
      <c r="K4708" s="101" t="str">
        <f>IF(AND(VALUE(MONTH(jaar_zip[[#This Row],[Datum]]))=1,VALUE(WEEKNUM(jaar_zip[[#This Row],[Datum]],21))&gt;51),RIGHT(YEAR(jaar_zip[[#This Row],[Datum]])-1,2),RIGHT(YEAR(jaar_zip[[#This Row],[Datum]]),2))&amp;"-"&amp; TEXT(WEEKNUM(jaar_zip[[#This Row],[Datum]],21),"00")</f>
        <v>24-07</v>
      </c>
      <c r="L4708" s="101">
        <f>MONTH(jaar_zip[[#This Row],[Datum]])</f>
        <v>2</v>
      </c>
      <c r="M4708" s="101">
        <f>IF(ISNUMBER(jaar_zip[[#This Row],[etmaaltemperatuur]]),IF(jaar_zip[[#This Row],[etmaaltemperatuur]]&lt;stookgrens,stookgrens-jaar_zip[[#This Row],[etmaaltemperatuur]],0),"")</f>
        <v>9</v>
      </c>
      <c r="N4708" s="101">
        <f>IF(ISNUMBER(jaar_zip[[#This Row],[graaddagen]]),IF(OR(MONTH(jaar_zip[[#This Row],[Datum]])=1,MONTH(jaar_zip[[#This Row],[Datum]])=2,MONTH(jaar_zip[[#This Row],[Datum]])=11,MONTH(jaar_zip[[#This Row],[Datum]])=12),1.1,IF(OR(MONTH(jaar_zip[[#This Row],[Datum]])=3,MONTH(jaar_zip[[#This Row],[Datum]])=10),1,0.8))*jaar_zip[[#This Row],[graaddagen]],"")</f>
        <v>9.9</v>
      </c>
      <c r="O4708" s="101">
        <f>IF(ISNUMBER(jaar_zip[[#This Row],[etmaaltemperatuur]]),IF(jaar_zip[[#This Row],[etmaaltemperatuur]]&gt;stookgrens,jaar_zip[[#This Row],[etmaaltemperatuur]]-stookgrens,0),"")</f>
        <v>0</v>
      </c>
    </row>
    <row r="4709" spans="1:15" x14ac:dyDescent="0.25">
      <c r="A4709">
        <v>283</v>
      </c>
      <c r="B4709">
        <v>20240219</v>
      </c>
      <c r="C4709">
        <v>4.3</v>
      </c>
      <c r="D4709">
        <v>8.6999999999999993</v>
      </c>
      <c r="E4709">
        <v>272</v>
      </c>
      <c r="F4709">
        <v>1.3</v>
      </c>
      <c r="H4709">
        <v>91</v>
      </c>
      <c r="I4709" s="101" t="s">
        <v>29</v>
      </c>
      <c r="J4709" s="1">
        <f>DATEVALUE(RIGHT(jaar_zip[[#This Row],[YYYYMMDD]],2)&amp;"-"&amp;MID(jaar_zip[[#This Row],[YYYYMMDD]],5,2)&amp;"-"&amp;LEFT(jaar_zip[[#This Row],[YYYYMMDD]],4))</f>
        <v>45341</v>
      </c>
      <c r="K4709" s="101" t="str">
        <f>IF(AND(VALUE(MONTH(jaar_zip[[#This Row],[Datum]]))=1,VALUE(WEEKNUM(jaar_zip[[#This Row],[Datum]],21))&gt;51),RIGHT(YEAR(jaar_zip[[#This Row],[Datum]])-1,2),RIGHT(YEAR(jaar_zip[[#This Row],[Datum]]),2))&amp;"-"&amp; TEXT(WEEKNUM(jaar_zip[[#This Row],[Datum]],21),"00")</f>
        <v>24-08</v>
      </c>
      <c r="L4709" s="101">
        <f>MONTH(jaar_zip[[#This Row],[Datum]])</f>
        <v>2</v>
      </c>
      <c r="M4709" s="101">
        <f>IF(ISNUMBER(jaar_zip[[#This Row],[etmaaltemperatuur]]),IF(jaar_zip[[#This Row],[etmaaltemperatuur]]&lt;stookgrens,stookgrens-jaar_zip[[#This Row],[etmaaltemperatuur]],0),"")</f>
        <v>9.3000000000000007</v>
      </c>
      <c r="N4709" s="101">
        <f>IF(ISNUMBER(jaar_zip[[#This Row],[graaddagen]]),IF(OR(MONTH(jaar_zip[[#This Row],[Datum]])=1,MONTH(jaar_zip[[#This Row],[Datum]])=2,MONTH(jaar_zip[[#This Row],[Datum]])=11,MONTH(jaar_zip[[#This Row],[Datum]])=12),1.1,IF(OR(MONTH(jaar_zip[[#This Row],[Datum]])=3,MONTH(jaar_zip[[#This Row],[Datum]])=10),1,0.8))*jaar_zip[[#This Row],[graaddagen]],"")</f>
        <v>10.230000000000002</v>
      </c>
      <c r="O4709" s="101">
        <f>IF(ISNUMBER(jaar_zip[[#This Row],[etmaaltemperatuur]]),IF(jaar_zip[[#This Row],[etmaaltemperatuur]]&gt;stookgrens,jaar_zip[[#This Row],[etmaaltemperatuur]]-stookgrens,0),"")</f>
        <v>0</v>
      </c>
    </row>
    <row r="4710" spans="1:15" x14ac:dyDescent="0.25">
      <c r="A4710">
        <v>283</v>
      </c>
      <c r="B4710">
        <v>20240220</v>
      </c>
      <c r="C4710">
        <v>3.5</v>
      </c>
      <c r="D4710">
        <v>7.8</v>
      </c>
      <c r="E4710">
        <v>502</v>
      </c>
      <c r="F4710">
        <v>0.7</v>
      </c>
      <c r="H4710">
        <v>88</v>
      </c>
      <c r="I4710" s="101" t="s">
        <v>29</v>
      </c>
      <c r="J4710" s="1">
        <f>DATEVALUE(RIGHT(jaar_zip[[#This Row],[YYYYMMDD]],2)&amp;"-"&amp;MID(jaar_zip[[#This Row],[YYYYMMDD]],5,2)&amp;"-"&amp;LEFT(jaar_zip[[#This Row],[YYYYMMDD]],4))</f>
        <v>45342</v>
      </c>
      <c r="K4710" s="101" t="str">
        <f>IF(AND(VALUE(MONTH(jaar_zip[[#This Row],[Datum]]))=1,VALUE(WEEKNUM(jaar_zip[[#This Row],[Datum]],21))&gt;51),RIGHT(YEAR(jaar_zip[[#This Row],[Datum]])-1,2),RIGHT(YEAR(jaar_zip[[#This Row],[Datum]]),2))&amp;"-"&amp; TEXT(WEEKNUM(jaar_zip[[#This Row],[Datum]],21),"00")</f>
        <v>24-08</v>
      </c>
      <c r="L4710" s="101">
        <f>MONTH(jaar_zip[[#This Row],[Datum]])</f>
        <v>2</v>
      </c>
      <c r="M4710" s="101">
        <f>IF(ISNUMBER(jaar_zip[[#This Row],[etmaaltemperatuur]]),IF(jaar_zip[[#This Row],[etmaaltemperatuur]]&lt;stookgrens,stookgrens-jaar_zip[[#This Row],[etmaaltemperatuur]],0),"")</f>
        <v>10.199999999999999</v>
      </c>
      <c r="N4710" s="101">
        <f>IF(ISNUMBER(jaar_zip[[#This Row],[graaddagen]]),IF(OR(MONTH(jaar_zip[[#This Row],[Datum]])=1,MONTH(jaar_zip[[#This Row],[Datum]])=2,MONTH(jaar_zip[[#This Row],[Datum]])=11,MONTH(jaar_zip[[#This Row],[Datum]])=12),1.1,IF(OR(MONTH(jaar_zip[[#This Row],[Datum]])=3,MONTH(jaar_zip[[#This Row],[Datum]])=10),1,0.8))*jaar_zip[[#This Row],[graaddagen]],"")</f>
        <v>11.22</v>
      </c>
      <c r="O4710" s="101">
        <f>IF(ISNUMBER(jaar_zip[[#This Row],[etmaaltemperatuur]]),IF(jaar_zip[[#This Row],[etmaaltemperatuur]]&gt;stookgrens,jaar_zip[[#This Row],[etmaaltemperatuur]]-stookgrens,0),"")</f>
        <v>0</v>
      </c>
    </row>
    <row r="4711" spans="1:15" x14ac:dyDescent="0.25">
      <c r="A4711">
        <v>283</v>
      </c>
      <c r="B4711">
        <v>20240221</v>
      </c>
      <c r="C4711">
        <v>5.3</v>
      </c>
      <c r="D4711">
        <v>8.8000000000000007</v>
      </c>
      <c r="E4711">
        <v>341</v>
      </c>
      <c r="F4711">
        <v>5.8</v>
      </c>
      <c r="H4711">
        <v>86</v>
      </c>
      <c r="I4711" s="101" t="s">
        <v>29</v>
      </c>
      <c r="J4711" s="1">
        <f>DATEVALUE(RIGHT(jaar_zip[[#This Row],[YYYYMMDD]],2)&amp;"-"&amp;MID(jaar_zip[[#This Row],[YYYYMMDD]],5,2)&amp;"-"&amp;LEFT(jaar_zip[[#This Row],[YYYYMMDD]],4))</f>
        <v>45343</v>
      </c>
      <c r="K4711" s="101" t="str">
        <f>IF(AND(VALUE(MONTH(jaar_zip[[#This Row],[Datum]]))=1,VALUE(WEEKNUM(jaar_zip[[#This Row],[Datum]],21))&gt;51),RIGHT(YEAR(jaar_zip[[#This Row],[Datum]])-1,2),RIGHT(YEAR(jaar_zip[[#This Row],[Datum]]),2))&amp;"-"&amp; TEXT(WEEKNUM(jaar_zip[[#This Row],[Datum]],21),"00")</f>
        <v>24-08</v>
      </c>
      <c r="L4711" s="101">
        <f>MONTH(jaar_zip[[#This Row],[Datum]])</f>
        <v>2</v>
      </c>
      <c r="M4711" s="101">
        <f>IF(ISNUMBER(jaar_zip[[#This Row],[etmaaltemperatuur]]),IF(jaar_zip[[#This Row],[etmaaltemperatuur]]&lt;stookgrens,stookgrens-jaar_zip[[#This Row],[etmaaltemperatuur]],0),"")</f>
        <v>9.1999999999999993</v>
      </c>
      <c r="N4711" s="101">
        <f>IF(ISNUMBER(jaar_zip[[#This Row],[graaddagen]]),IF(OR(MONTH(jaar_zip[[#This Row],[Datum]])=1,MONTH(jaar_zip[[#This Row],[Datum]])=2,MONTH(jaar_zip[[#This Row],[Datum]])=11,MONTH(jaar_zip[[#This Row],[Datum]])=12),1.1,IF(OR(MONTH(jaar_zip[[#This Row],[Datum]])=3,MONTH(jaar_zip[[#This Row],[Datum]])=10),1,0.8))*jaar_zip[[#This Row],[graaddagen]],"")</f>
        <v>10.119999999999999</v>
      </c>
      <c r="O4711" s="101">
        <f>IF(ISNUMBER(jaar_zip[[#This Row],[etmaaltemperatuur]]),IF(jaar_zip[[#This Row],[etmaaltemperatuur]]&gt;stookgrens,jaar_zip[[#This Row],[etmaaltemperatuur]]-stookgrens,0),"")</f>
        <v>0</v>
      </c>
    </row>
    <row r="4712" spans="1:15" x14ac:dyDescent="0.25">
      <c r="A4712">
        <v>283</v>
      </c>
      <c r="B4712">
        <v>20240222</v>
      </c>
      <c r="C4712">
        <v>5.7</v>
      </c>
      <c r="D4712">
        <v>9.9</v>
      </c>
      <c r="E4712">
        <v>301</v>
      </c>
      <c r="F4712">
        <v>5.6</v>
      </c>
      <c r="H4712">
        <v>91</v>
      </c>
      <c r="I4712" s="101" t="s">
        <v>29</v>
      </c>
      <c r="J4712" s="1">
        <f>DATEVALUE(RIGHT(jaar_zip[[#This Row],[YYYYMMDD]],2)&amp;"-"&amp;MID(jaar_zip[[#This Row],[YYYYMMDD]],5,2)&amp;"-"&amp;LEFT(jaar_zip[[#This Row],[YYYYMMDD]],4))</f>
        <v>45344</v>
      </c>
      <c r="K4712" s="101" t="str">
        <f>IF(AND(VALUE(MONTH(jaar_zip[[#This Row],[Datum]]))=1,VALUE(WEEKNUM(jaar_zip[[#This Row],[Datum]],21))&gt;51),RIGHT(YEAR(jaar_zip[[#This Row],[Datum]])-1,2),RIGHT(YEAR(jaar_zip[[#This Row],[Datum]]),2))&amp;"-"&amp; TEXT(WEEKNUM(jaar_zip[[#This Row],[Datum]],21),"00")</f>
        <v>24-08</v>
      </c>
      <c r="L4712" s="101">
        <f>MONTH(jaar_zip[[#This Row],[Datum]])</f>
        <v>2</v>
      </c>
      <c r="M4712" s="101">
        <f>IF(ISNUMBER(jaar_zip[[#This Row],[etmaaltemperatuur]]),IF(jaar_zip[[#This Row],[etmaaltemperatuur]]&lt;stookgrens,stookgrens-jaar_zip[[#This Row],[etmaaltemperatuur]],0),"")</f>
        <v>8.1</v>
      </c>
      <c r="N4712" s="101">
        <f>IF(ISNUMBER(jaar_zip[[#This Row],[graaddagen]]),IF(OR(MONTH(jaar_zip[[#This Row],[Datum]])=1,MONTH(jaar_zip[[#This Row],[Datum]])=2,MONTH(jaar_zip[[#This Row],[Datum]])=11,MONTH(jaar_zip[[#This Row],[Datum]])=12),1.1,IF(OR(MONTH(jaar_zip[[#This Row],[Datum]])=3,MONTH(jaar_zip[[#This Row],[Datum]])=10),1,0.8))*jaar_zip[[#This Row],[graaddagen]],"")</f>
        <v>8.91</v>
      </c>
      <c r="O4712" s="101">
        <f>IF(ISNUMBER(jaar_zip[[#This Row],[etmaaltemperatuur]]),IF(jaar_zip[[#This Row],[etmaaltemperatuur]]&gt;stookgrens,jaar_zip[[#This Row],[etmaaltemperatuur]]-stookgrens,0),"")</f>
        <v>0</v>
      </c>
    </row>
    <row r="4713" spans="1:15" x14ac:dyDescent="0.25">
      <c r="A4713">
        <v>283</v>
      </c>
      <c r="B4713">
        <v>20240223</v>
      </c>
      <c r="C4713">
        <v>5.3</v>
      </c>
      <c r="D4713">
        <v>6.1</v>
      </c>
      <c r="E4713">
        <v>391</v>
      </c>
      <c r="F4713">
        <v>0.6</v>
      </c>
      <c r="H4713">
        <v>78</v>
      </c>
      <c r="I4713" s="101" t="s">
        <v>29</v>
      </c>
      <c r="J4713" s="1">
        <f>DATEVALUE(RIGHT(jaar_zip[[#This Row],[YYYYMMDD]],2)&amp;"-"&amp;MID(jaar_zip[[#This Row],[YYYYMMDD]],5,2)&amp;"-"&amp;LEFT(jaar_zip[[#This Row],[YYYYMMDD]],4))</f>
        <v>45345</v>
      </c>
      <c r="K4713" s="101" t="str">
        <f>IF(AND(VALUE(MONTH(jaar_zip[[#This Row],[Datum]]))=1,VALUE(WEEKNUM(jaar_zip[[#This Row],[Datum]],21))&gt;51),RIGHT(YEAR(jaar_zip[[#This Row],[Datum]])-1,2),RIGHT(YEAR(jaar_zip[[#This Row],[Datum]]),2))&amp;"-"&amp; TEXT(WEEKNUM(jaar_zip[[#This Row],[Datum]],21),"00")</f>
        <v>24-08</v>
      </c>
      <c r="L4713" s="101">
        <f>MONTH(jaar_zip[[#This Row],[Datum]])</f>
        <v>2</v>
      </c>
      <c r="M4713" s="101">
        <f>IF(ISNUMBER(jaar_zip[[#This Row],[etmaaltemperatuur]]),IF(jaar_zip[[#This Row],[etmaaltemperatuur]]&lt;stookgrens,stookgrens-jaar_zip[[#This Row],[etmaaltemperatuur]],0),"")</f>
        <v>11.9</v>
      </c>
      <c r="N4713" s="101">
        <f>IF(ISNUMBER(jaar_zip[[#This Row],[graaddagen]]),IF(OR(MONTH(jaar_zip[[#This Row],[Datum]])=1,MONTH(jaar_zip[[#This Row],[Datum]])=2,MONTH(jaar_zip[[#This Row],[Datum]])=11,MONTH(jaar_zip[[#This Row],[Datum]])=12),1.1,IF(OR(MONTH(jaar_zip[[#This Row],[Datum]])=3,MONTH(jaar_zip[[#This Row],[Datum]])=10),1,0.8))*jaar_zip[[#This Row],[graaddagen]],"")</f>
        <v>13.090000000000002</v>
      </c>
      <c r="O4713" s="101">
        <f>IF(ISNUMBER(jaar_zip[[#This Row],[etmaaltemperatuur]]),IF(jaar_zip[[#This Row],[etmaaltemperatuur]]&gt;stookgrens,jaar_zip[[#This Row],[etmaaltemperatuur]]-stookgrens,0),"")</f>
        <v>0</v>
      </c>
    </row>
    <row r="4714" spans="1:15" x14ac:dyDescent="0.25">
      <c r="A4714">
        <v>283</v>
      </c>
      <c r="B4714">
        <v>20240224</v>
      </c>
      <c r="C4714">
        <v>3.6</v>
      </c>
      <c r="D4714">
        <v>5.0999999999999996</v>
      </c>
      <c r="E4714">
        <v>432</v>
      </c>
      <c r="F4714">
        <v>2.1</v>
      </c>
      <c r="H4714">
        <v>83</v>
      </c>
      <c r="I4714" s="101" t="s">
        <v>29</v>
      </c>
      <c r="J4714" s="1">
        <f>DATEVALUE(RIGHT(jaar_zip[[#This Row],[YYYYMMDD]],2)&amp;"-"&amp;MID(jaar_zip[[#This Row],[YYYYMMDD]],5,2)&amp;"-"&amp;LEFT(jaar_zip[[#This Row],[YYYYMMDD]],4))</f>
        <v>45346</v>
      </c>
      <c r="K4714" s="101" t="str">
        <f>IF(AND(VALUE(MONTH(jaar_zip[[#This Row],[Datum]]))=1,VALUE(WEEKNUM(jaar_zip[[#This Row],[Datum]],21))&gt;51),RIGHT(YEAR(jaar_zip[[#This Row],[Datum]])-1,2),RIGHT(YEAR(jaar_zip[[#This Row],[Datum]]),2))&amp;"-"&amp; TEXT(WEEKNUM(jaar_zip[[#This Row],[Datum]],21),"00")</f>
        <v>24-08</v>
      </c>
      <c r="L4714" s="101">
        <f>MONTH(jaar_zip[[#This Row],[Datum]])</f>
        <v>2</v>
      </c>
      <c r="M4714" s="101">
        <f>IF(ISNUMBER(jaar_zip[[#This Row],[etmaaltemperatuur]]),IF(jaar_zip[[#This Row],[etmaaltemperatuur]]&lt;stookgrens,stookgrens-jaar_zip[[#This Row],[etmaaltemperatuur]],0),"")</f>
        <v>12.9</v>
      </c>
      <c r="N4714" s="101">
        <f>IF(ISNUMBER(jaar_zip[[#This Row],[graaddagen]]),IF(OR(MONTH(jaar_zip[[#This Row],[Datum]])=1,MONTH(jaar_zip[[#This Row],[Datum]])=2,MONTH(jaar_zip[[#This Row],[Datum]])=11,MONTH(jaar_zip[[#This Row],[Datum]])=12),1.1,IF(OR(MONTH(jaar_zip[[#This Row],[Datum]])=3,MONTH(jaar_zip[[#This Row],[Datum]])=10),1,0.8))*jaar_zip[[#This Row],[graaddagen]],"")</f>
        <v>14.190000000000001</v>
      </c>
      <c r="O4714" s="101">
        <f>IF(ISNUMBER(jaar_zip[[#This Row],[etmaaltemperatuur]]),IF(jaar_zip[[#This Row],[etmaaltemperatuur]]&gt;stookgrens,jaar_zip[[#This Row],[etmaaltemperatuur]]-stookgrens,0),"")</f>
        <v>0</v>
      </c>
    </row>
    <row r="4715" spans="1:15" x14ac:dyDescent="0.25">
      <c r="A4715">
        <v>283</v>
      </c>
      <c r="B4715">
        <v>20240225</v>
      </c>
      <c r="C4715">
        <v>3.4</v>
      </c>
      <c r="D4715">
        <v>5.7</v>
      </c>
      <c r="E4715">
        <v>519</v>
      </c>
      <c r="F4715">
        <v>2.4</v>
      </c>
      <c r="H4715">
        <v>85</v>
      </c>
      <c r="I4715" s="101" t="s">
        <v>29</v>
      </c>
      <c r="J4715" s="1">
        <f>DATEVALUE(RIGHT(jaar_zip[[#This Row],[YYYYMMDD]],2)&amp;"-"&amp;MID(jaar_zip[[#This Row],[YYYYMMDD]],5,2)&amp;"-"&amp;LEFT(jaar_zip[[#This Row],[YYYYMMDD]],4))</f>
        <v>45347</v>
      </c>
      <c r="K4715" s="101" t="str">
        <f>IF(AND(VALUE(MONTH(jaar_zip[[#This Row],[Datum]]))=1,VALUE(WEEKNUM(jaar_zip[[#This Row],[Datum]],21))&gt;51),RIGHT(YEAR(jaar_zip[[#This Row],[Datum]])-1,2),RIGHT(YEAR(jaar_zip[[#This Row],[Datum]]),2))&amp;"-"&amp; TEXT(WEEKNUM(jaar_zip[[#This Row],[Datum]],21),"00")</f>
        <v>24-08</v>
      </c>
      <c r="L4715" s="101">
        <f>MONTH(jaar_zip[[#This Row],[Datum]])</f>
        <v>2</v>
      </c>
      <c r="M4715" s="101">
        <f>IF(ISNUMBER(jaar_zip[[#This Row],[etmaaltemperatuur]]),IF(jaar_zip[[#This Row],[etmaaltemperatuur]]&lt;stookgrens,stookgrens-jaar_zip[[#This Row],[etmaaltemperatuur]],0),"")</f>
        <v>12.3</v>
      </c>
      <c r="N4715" s="101">
        <f>IF(ISNUMBER(jaar_zip[[#This Row],[graaddagen]]),IF(OR(MONTH(jaar_zip[[#This Row],[Datum]])=1,MONTH(jaar_zip[[#This Row],[Datum]])=2,MONTH(jaar_zip[[#This Row],[Datum]])=11,MONTH(jaar_zip[[#This Row],[Datum]])=12),1.1,IF(OR(MONTH(jaar_zip[[#This Row],[Datum]])=3,MONTH(jaar_zip[[#This Row],[Datum]])=10),1,0.8))*jaar_zip[[#This Row],[graaddagen]],"")</f>
        <v>13.530000000000001</v>
      </c>
      <c r="O4715" s="101">
        <f>IF(ISNUMBER(jaar_zip[[#This Row],[etmaaltemperatuur]]),IF(jaar_zip[[#This Row],[etmaaltemperatuur]]&gt;stookgrens,jaar_zip[[#This Row],[etmaaltemperatuur]]-stookgrens,0),"")</f>
        <v>0</v>
      </c>
    </row>
    <row r="4716" spans="1:15" x14ac:dyDescent="0.25">
      <c r="A4716">
        <v>283</v>
      </c>
      <c r="B4716">
        <v>20240226</v>
      </c>
      <c r="C4716">
        <v>5.2</v>
      </c>
      <c r="D4716">
        <v>4.9000000000000004</v>
      </c>
      <c r="E4716">
        <v>201</v>
      </c>
      <c r="F4716">
        <v>2.1</v>
      </c>
      <c r="H4716">
        <v>86</v>
      </c>
      <c r="I4716" s="101" t="s">
        <v>29</v>
      </c>
      <c r="J4716" s="1">
        <f>DATEVALUE(RIGHT(jaar_zip[[#This Row],[YYYYMMDD]],2)&amp;"-"&amp;MID(jaar_zip[[#This Row],[YYYYMMDD]],5,2)&amp;"-"&amp;LEFT(jaar_zip[[#This Row],[YYYYMMDD]],4))</f>
        <v>45348</v>
      </c>
      <c r="K4716" s="101" t="str">
        <f>IF(AND(VALUE(MONTH(jaar_zip[[#This Row],[Datum]]))=1,VALUE(WEEKNUM(jaar_zip[[#This Row],[Datum]],21))&gt;51),RIGHT(YEAR(jaar_zip[[#This Row],[Datum]])-1,2),RIGHT(YEAR(jaar_zip[[#This Row],[Datum]]),2))&amp;"-"&amp; TEXT(WEEKNUM(jaar_zip[[#This Row],[Datum]],21),"00")</f>
        <v>24-09</v>
      </c>
      <c r="L4716" s="101">
        <f>MONTH(jaar_zip[[#This Row],[Datum]])</f>
        <v>2</v>
      </c>
      <c r="M4716" s="101">
        <f>IF(ISNUMBER(jaar_zip[[#This Row],[etmaaltemperatuur]]),IF(jaar_zip[[#This Row],[etmaaltemperatuur]]&lt;stookgrens,stookgrens-jaar_zip[[#This Row],[etmaaltemperatuur]],0),"")</f>
        <v>13.1</v>
      </c>
      <c r="N4716" s="101">
        <f>IF(ISNUMBER(jaar_zip[[#This Row],[graaddagen]]),IF(OR(MONTH(jaar_zip[[#This Row],[Datum]])=1,MONTH(jaar_zip[[#This Row],[Datum]])=2,MONTH(jaar_zip[[#This Row],[Datum]])=11,MONTH(jaar_zip[[#This Row],[Datum]])=12),1.1,IF(OR(MONTH(jaar_zip[[#This Row],[Datum]])=3,MONTH(jaar_zip[[#This Row],[Datum]])=10),1,0.8))*jaar_zip[[#This Row],[graaddagen]],"")</f>
        <v>14.41</v>
      </c>
      <c r="O4716" s="101">
        <f>IF(ISNUMBER(jaar_zip[[#This Row],[etmaaltemperatuur]]),IF(jaar_zip[[#This Row],[etmaaltemperatuur]]&gt;stookgrens,jaar_zip[[#This Row],[etmaaltemperatuur]]-stookgrens,0),"")</f>
        <v>0</v>
      </c>
    </row>
    <row r="4717" spans="1:15" x14ac:dyDescent="0.25">
      <c r="A4717">
        <v>283</v>
      </c>
      <c r="B4717">
        <v>20240227</v>
      </c>
      <c r="C4717">
        <v>2.6</v>
      </c>
      <c r="D4717">
        <v>2.2999999999999998</v>
      </c>
      <c r="E4717">
        <v>339</v>
      </c>
      <c r="F4717">
        <v>0</v>
      </c>
      <c r="H4717">
        <v>95</v>
      </c>
      <c r="I4717" s="101" t="s">
        <v>29</v>
      </c>
      <c r="J4717" s="1">
        <f>DATEVALUE(RIGHT(jaar_zip[[#This Row],[YYYYMMDD]],2)&amp;"-"&amp;MID(jaar_zip[[#This Row],[YYYYMMDD]],5,2)&amp;"-"&amp;LEFT(jaar_zip[[#This Row],[YYYYMMDD]],4))</f>
        <v>45349</v>
      </c>
      <c r="K4717" s="101" t="str">
        <f>IF(AND(VALUE(MONTH(jaar_zip[[#This Row],[Datum]]))=1,VALUE(WEEKNUM(jaar_zip[[#This Row],[Datum]],21))&gt;51),RIGHT(YEAR(jaar_zip[[#This Row],[Datum]])-1,2),RIGHT(YEAR(jaar_zip[[#This Row],[Datum]]),2))&amp;"-"&amp; TEXT(WEEKNUM(jaar_zip[[#This Row],[Datum]],21),"00")</f>
        <v>24-09</v>
      </c>
      <c r="L4717" s="101">
        <f>MONTH(jaar_zip[[#This Row],[Datum]])</f>
        <v>2</v>
      </c>
      <c r="M4717" s="101">
        <f>IF(ISNUMBER(jaar_zip[[#This Row],[etmaaltemperatuur]]),IF(jaar_zip[[#This Row],[etmaaltemperatuur]]&lt;stookgrens,stookgrens-jaar_zip[[#This Row],[etmaaltemperatuur]],0),"")</f>
        <v>15.7</v>
      </c>
      <c r="N4717" s="101">
        <f>IF(ISNUMBER(jaar_zip[[#This Row],[graaddagen]]),IF(OR(MONTH(jaar_zip[[#This Row],[Datum]])=1,MONTH(jaar_zip[[#This Row],[Datum]])=2,MONTH(jaar_zip[[#This Row],[Datum]])=11,MONTH(jaar_zip[[#This Row],[Datum]])=12),1.1,IF(OR(MONTH(jaar_zip[[#This Row],[Datum]])=3,MONTH(jaar_zip[[#This Row],[Datum]])=10),1,0.8))*jaar_zip[[#This Row],[graaddagen]],"")</f>
        <v>17.27</v>
      </c>
      <c r="O4717" s="101">
        <f>IF(ISNUMBER(jaar_zip[[#This Row],[etmaaltemperatuur]]),IF(jaar_zip[[#This Row],[etmaaltemperatuur]]&gt;stookgrens,jaar_zip[[#This Row],[etmaaltemperatuur]]-stookgrens,0),"")</f>
        <v>0</v>
      </c>
    </row>
    <row r="4718" spans="1:15" x14ac:dyDescent="0.25">
      <c r="A4718">
        <v>283</v>
      </c>
      <c r="B4718">
        <v>20240228</v>
      </c>
      <c r="C4718">
        <v>3</v>
      </c>
      <c r="D4718">
        <v>4.0999999999999996</v>
      </c>
      <c r="E4718">
        <v>562</v>
      </c>
      <c r="F4718">
        <v>0</v>
      </c>
      <c r="H4718">
        <v>90</v>
      </c>
      <c r="I4718" s="101" t="s">
        <v>29</v>
      </c>
      <c r="J4718" s="1">
        <f>DATEVALUE(RIGHT(jaar_zip[[#This Row],[YYYYMMDD]],2)&amp;"-"&amp;MID(jaar_zip[[#This Row],[YYYYMMDD]],5,2)&amp;"-"&amp;LEFT(jaar_zip[[#This Row],[YYYYMMDD]],4))</f>
        <v>45350</v>
      </c>
      <c r="K4718" s="101" t="str">
        <f>IF(AND(VALUE(MONTH(jaar_zip[[#This Row],[Datum]]))=1,VALUE(WEEKNUM(jaar_zip[[#This Row],[Datum]],21))&gt;51),RIGHT(YEAR(jaar_zip[[#This Row],[Datum]])-1,2),RIGHT(YEAR(jaar_zip[[#This Row],[Datum]]),2))&amp;"-"&amp; TEXT(WEEKNUM(jaar_zip[[#This Row],[Datum]],21),"00")</f>
        <v>24-09</v>
      </c>
      <c r="L4718" s="101">
        <f>MONTH(jaar_zip[[#This Row],[Datum]])</f>
        <v>2</v>
      </c>
      <c r="M4718" s="101">
        <f>IF(ISNUMBER(jaar_zip[[#This Row],[etmaaltemperatuur]]),IF(jaar_zip[[#This Row],[etmaaltemperatuur]]&lt;stookgrens,stookgrens-jaar_zip[[#This Row],[etmaaltemperatuur]],0),"")</f>
        <v>13.9</v>
      </c>
      <c r="N4718" s="101">
        <f>IF(ISNUMBER(jaar_zip[[#This Row],[graaddagen]]),IF(OR(MONTH(jaar_zip[[#This Row],[Datum]])=1,MONTH(jaar_zip[[#This Row],[Datum]])=2,MONTH(jaar_zip[[#This Row],[Datum]])=11,MONTH(jaar_zip[[#This Row],[Datum]])=12),1.1,IF(OR(MONTH(jaar_zip[[#This Row],[Datum]])=3,MONTH(jaar_zip[[#This Row],[Datum]])=10),1,0.8))*jaar_zip[[#This Row],[graaddagen]],"")</f>
        <v>15.290000000000001</v>
      </c>
      <c r="O4718" s="101">
        <f>IF(ISNUMBER(jaar_zip[[#This Row],[etmaaltemperatuur]]),IF(jaar_zip[[#This Row],[etmaaltemperatuur]]&gt;stookgrens,jaar_zip[[#This Row],[etmaaltemperatuur]]-stookgrens,0),"")</f>
        <v>0</v>
      </c>
    </row>
    <row r="4719" spans="1:15" x14ac:dyDescent="0.25">
      <c r="A4719">
        <v>283</v>
      </c>
      <c r="B4719">
        <v>20240229</v>
      </c>
      <c r="C4719">
        <v>4.5</v>
      </c>
      <c r="D4719">
        <v>8</v>
      </c>
      <c r="E4719">
        <v>366</v>
      </c>
      <c r="F4719">
        <v>-0.1</v>
      </c>
      <c r="H4719">
        <v>73</v>
      </c>
      <c r="I4719" s="101" t="s">
        <v>29</v>
      </c>
      <c r="J4719" s="1">
        <f>DATEVALUE(RIGHT(jaar_zip[[#This Row],[YYYYMMDD]],2)&amp;"-"&amp;MID(jaar_zip[[#This Row],[YYYYMMDD]],5,2)&amp;"-"&amp;LEFT(jaar_zip[[#This Row],[YYYYMMDD]],4))</f>
        <v>45351</v>
      </c>
      <c r="K4719" s="101" t="str">
        <f>IF(AND(VALUE(MONTH(jaar_zip[[#This Row],[Datum]]))=1,VALUE(WEEKNUM(jaar_zip[[#This Row],[Datum]],21))&gt;51),RIGHT(YEAR(jaar_zip[[#This Row],[Datum]])-1,2),RIGHT(YEAR(jaar_zip[[#This Row],[Datum]]),2))&amp;"-"&amp; TEXT(WEEKNUM(jaar_zip[[#This Row],[Datum]],21),"00")</f>
        <v>24-09</v>
      </c>
      <c r="L4719" s="101">
        <f>MONTH(jaar_zip[[#This Row],[Datum]])</f>
        <v>2</v>
      </c>
      <c r="M4719" s="101">
        <f>IF(ISNUMBER(jaar_zip[[#This Row],[etmaaltemperatuur]]),IF(jaar_zip[[#This Row],[etmaaltemperatuur]]&lt;stookgrens,stookgrens-jaar_zip[[#This Row],[etmaaltemperatuur]],0),"")</f>
        <v>10</v>
      </c>
      <c r="N4719" s="101">
        <f>IF(ISNUMBER(jaar_zip[[#This Row],[graaddagen]]),IF(OR(MONTH(jaar_zip[[#This Row],[Datum]])=1,MONTH(jaar_zip[[#This Row],[Datum]])=2,MONTH(jaar_zip[[#This Row],[Datum]])=11,MONTH(jaar_zip[[#This Row],[Datum]])=12),1.1,IF(OR(MONTH(jaar_zip[[#This Row],[Datum]])=3,MONTH(jaar_zip[[#This Row],[Datum]])=10),1,0.8))*jaar_zip[[#This Row],[graaddagen]],"")</f>
        <v>11</v>
      </c>
      <c r="O4719" s="101">
        <f>IF(ISNUMBER(jaar_zip[[#This Row],[etmaaltemperatuur]]),IF(jaar_zip[[#This Row],[etmaaltemperatuur]]&gt;stookgrens,jaar_zip[[#This Row],[etmaaltemperatuur]]-stookgrens,0),"")</f>
        <v>0</v>
      </c>
    </row>
    <row r="4720" spans="1:15" x14ac:dyDescent="0.25">
      <c r="A4720">
        <v>283</v>
      </c>
      <c r="B4720">
        <v>20240301</v>
      </c>
      <c r="C4720">
        <v>4.7</v>
      </c>
      <c r="D4720">
        <v>8.6999999999999993</v>
      </c>
      <c r="E4720">
        <v>789</v>
      </c>
      <c r="F4720">
        <v>0</v>
      </c>
      <c r="H4720">
        <v>70</v>
      </c>
      <c r="I4720" s="101" t="s">
        <v>29</v>
      </c>
      <c r="J4720" s="1">
        <f>DATEVALUE(RIGHT(jaar_zip[[#This Row],[YYYYMMDD]],2)&amp;"-"&amp;MID(jaar_zip[[#This Row],[YYYYMMDD]],5,2)&amp;"-"&amp;LEFT(jaar_zip[[#This Row],[YYYYMMDD]],4))</f>
        <v>45352</v>
      </c>
      <c r="K4720" s="101" t="str">
        <f>IF(AND(VALUE(MONTH(jaar_zip[[#This Row],[Datum]]))=1,VALUE(WEEKNUM(jaar_zip[[#This Row],[Datum]],21))&gt;51),RIGHT(YEAR(jaar_zip[[#This Row],[Datum]])-1,2),RIGHT(YEAR(jaar_zip[[#This Row],[Datum]]),2))&amp;"-"&amp; TEXT(WEEKNUM(jaar_zip[[#This Row],[Datum]],21),"00")</f>
        <v>24-09</v>
      </c>
      <c r="L4720" s="101">
        <f>MONTH(jaar_zip[[#This Row],[Datum]])</f>
        <v>3</v>
      </c>
      <c r="M4720" s="101">
        <f>IF(ISNUMBER(jaar_zip[[#This Row],[etmaaltemperatuur]]),IF(jaar_zip[[#This Row],[etmaaltemperatuur]]&lt;stookgrens,stookgrens-jaar_zip[[#This Row],[etmaaltemperatuur]],0),"")</f>
        <v>9.3000000000000007</v>
      </c>
      <c r="N4720" s="101">
        <f>IF(ISNUMBER(jaar_zip[[#This Row],[graaddagen]]),IF(OR(MONTH(jaar_zip[[#This Row],[Datum]])=1,MONTH(jaar_zip[[#This Row],[Datum]])=2,MONTH(jaar_zip[[#This Row],[Datum]])=11,MONTH(jaar_zip[[#This Row],[Datum]])=12),1.1,IF(OR(MONTH(jaar_zip[[#This Row],[Datum]])=3,MONTH(jaar_zip[[#This Row],[Datum]])=10),1,0.8))*jaar_zip[[#This Row],[graaddagen]],"")</f>
        <v>9.3000000000000007</v>
      </c>
      <c r="O4720" s="101">
        <f>IF(ISNUMBER(jaar_zip[[#This Row],[etmaaltemperatuur]]),IF(jaar_zip[[#This Row],[etmaaltemperatuur]]&gt;stookgrens,jaar_zip[[#This Row],[etmaaltemperatuur]]-stookgrens,0),"")</f>
        <v>0</v>
      </c>
    </row>
    <row r="4721" spans="1:15" x14ac:dyDescent="0.25">
      <c r="A4721">
        <v>283</v>
      </c>
      <c r="B4721">
        <v>20240302</v>
      </c>
      <c r="C4721">
        <v>3.9</v>
      </c>
      <c r="D4721">
        <v>10.1</v>
      </c>
      <c r="E4721">
        <v>1058</v>
      </c>
      <c r="F4721">
        <v>0</v>
      </c>
      <c r="H4721">
        <v>67</v>
      </c>
      <c r="I4721" s="101" t="s">
        <v>29</v>
      </c>
      <c r="J4721" s="1">
        <f>DATEVALUE(RIGHT(jaar_zip[[#This Row],[YYYYMMDD]],2)&amp;"-"&amp;MID(jaar_zip[[#This Row],[YYYYMMDD]],5,2)&amp;"-"&amp;LEFT(jaar_zip[[#This Row],[YYYYMMDD]],4))</f>
        <v>45353</v>
      </c>
      <c r="K4721" s="101" t="str">
        <f>IF(AND(VALUE(MONTH(jaar_zip[[#This Row],[Datum]]))=1,VALUE(WEEKNUM(jaar_zip[[#This Row],[Datum]],21))&gt;51),RIGHT(YEAR(jaar_zip[[#This Row],[Datum]])-1,2),RIGHT(YEAR(jaar_zip[[#This Row],[Datum]]),2))&amp;"-"&amp; TEXT(WEEKNUM(jaar_zip[[#This Row],[Datum]],21),"00")</f>
        <v>24-09</v>
      </c>
      <c r="L4721" s="101">
        <f>MONTH(jaar_zip[[#This Row],[Datum]])</f>
        <v>3</v>
      </c>
      <c r="M4721" s="101">
        <f>IF(ISNUMBER(jaar_zip[[#This Row],[etmaaltemperatuur]]),IF(jaar_zip[[#This Row],[etmaaltemperatuur]]&lt;stookgrens,stookgrens-jaar_zip[[#This Row],[etmaaltemperatuur]],0),"")</f>
        <v>7.9</v>
      </c>
      <c r="N4721" s="101">
        <f>IF(ISNUMBER(jaar_zip[[#This Row],[graaddagen]]),IF(OR(MONTH(jaar_zip[[#This Row],[Datum]])=1,MONTH(jaar_zip[[#This Row],[Datum]])=2,MONTH(jaar_zip[[#This Row],[Datum]])=11,MONTH(jaar_zip[[#This Row],[Datum]])=12),1.1,IF(OR(MONTH(jaar_zip[[#This Row],[Datum]])=3,MONTH(jaar_zip[[#This Row],[Datum]])=10),1,0.8))*jaar_zip[[#This Row],[graaddagen]],"")</f>
        <v>7.9</v>
      </c>
      <c r="O4721" s="101">
        <f>IF(ISNUMBER(jaar_zip[[#This Row],[etmaaltemperatuur]]),IF(jaar_zip[[#This Row],[etmaaltemperatuur]]&gt;stookgrens,jaar_zip[[#This Row],[etmaaltemperatuur]]-stookgrens,0),"")</f>
        <v>0</v>
      </c>
    </row>
    <row r="4722" spans="1:15" x14ac:dyDescent="0.25">
      <c r="A4722">
        <v>283</v>
      </c>
      <c r="B4722">
        <v>20240303</v>
      </c>
      <c r="C4722">
        <v>2.6</v>
      </c>
      <c r="D4722">
        <v>9.9</v>
      </c>
      <c r="E4722">
        <v>1108</v>
      </c>
      <c r="F4722">
        <v>0</v>
      </c>
      <c r="H4722">
        <v>76</v>
      </c>
      <c r="I4722" s="101" t="s">
        <v>29</v>
      </c>
      <c r="J4722" s="1">
        <f>DATEVALUE(RIGHT(jaar_zip[[#This Row],[YYYYMMDD]],2)&amp;"-"&amp;MID(jaar_zip[[#This Row],[YYYYMMDD]],5,2)&amp;"-"&amp;LEFT(jaar_zip[[#This Row],[YYYYMMDD]],4))</f>
        <v>45354</v>
      </c>
      <c r="K4722" s="101" t="str">
        <f>IF(AND(VALUE(MONTH(jaar_zip[[#This Row],[Datum]]))=1,VALUE(WEEKNUM(jaar_zip[[#This Row],[Datum]],21))&gt;51),RIGHT(YEAR(jaar_zip[[#This Row],[Datum]])-1,2),RIGHT(YEAR(jaar_zip[[#This Row],[Datum]]),2))&amp;"-"&amp; TEXT(WEEKNUM(jaar_zip[[#This Row],[Datum]],21),"00")</f>
        <v>24-09</v>
      </c>
      <c r="L4722" s="101">
        <f>MONTH(jaar_zip[[#This Row],[Datum]])</f>
        <v>3</v>
      </c>
      <c r="M4722" s="101">
        <f>IF(ISNUMBER(jaar_zip[[#This Row],[etmaaltemperatuur]]),IF(jaar_zip[[#This Row],[etmaaltemperatuur]]&lt;stookgrens,stookgrens-jaar_zip[[#This Row],[etmaaltemperatuur]],0),"")</f>
        <v>8.1</v>
      </c>
      <c r="N4722" s="101">
        <f>IF(ISNUMBER(jaar_zip[[#This Row],[graaddagen]]),IF(OR(MONTH(jaar_zip[[#This Row],[Datum]])=1,MONTH(jaar_zip[[#This Row],[Datum]])=2,MONTH(jaar_zip[[#This Row],[Datum]])=11,MONTH(jaar_zip[[#This Row],[Datum]])=12),1.1,IF(OR(MONTH(jaar_zip[[#This Row],[Datum]])=3,MONTH(jaar_zip[[#This Row],[Datum]])=10),1,0.8))*jaar_zip[[#This Row],[graaddagen]],"")</f>
        <v>8.1</v>
      </c>
      <c r="O4722" s="101">
        <f>IF(ISNUMBER(jaar_zip[[#This Row],[etmaaltemperatuur]]),IF(jaar_zip[[#This Row],[etmaaltemperatuur]]&gt;stookgrens,jaar_zip[[#This Row],[etmaaltemperatuur]]-stookgrens,0),"")</f>
        <v>0</v>
      </c>
    </row>
    <row r="4723" spans="1:15" x14ac:dyDescent="0.25">
      <c r="A4723">
        <v>283</v>
      </c>
      <c r="B4723">
        <v>20240304</v>
      </c>
      <c r="C4723">
        <v>2.2999999999999998</v>
      </c>
      <c r="D4723">
        <v>7.1</v>
      </c>
      <c r="E4723">
        <v>202</v>
      </c>
      <c r="F4723">
        <v>0</v>
      </c>
      <c r="H4723">
        <v>94</v>
      </c>
      <c r="I4723" s="101" t="s">
        <v>29</v>
      </c>
      <c r="J4723" s="1">
        <f>DATEVALUE(RIGHT(jaar_zip[[#This Row],[YYYYMMDD]],2)&amp;"-"&amp;MID(jaar_zip[[#This Row],[YYYYMMDD]],5,2)&amp;"-"&amp;LEFT(jaar_zip[[#This Row],[YYYYMMDD]],4))</f>
        <v>45355</v>
      </c>
      <c r="K4723" s="101" t="str">
        <f>IF(AND(VALUE(MONTH(jaar_zip[[#This Row],[Datum]]))=1,VALUE(WEEKNUM(jaar_zip[[#This Row],[Datum]],21))&gt;51),RIGHT(YEAR(jaar_zip[[#This Row],[Datum]])-1,2),RIGHT(YEAR(jaar_zip[[#This Row],[Datum]]),2))&amp;"-"&amp; TEXT(WEEKNUM(jaar_zip[[#This Row],[Datum]],21),"00")</f>
        <v>24-10</v>
      </c>
      <c r="L4723" s="101">
        <f>MONTH(jaar_zip[[#This Row],[Datum]])</f>
        <v>3</v>
      </c>
      <c r="M4723" s="101">
        <f>IF(ISNUMBER(jaar_zip[[#This Row],[etmaaltemperatuur]]),IF(jaar_zip[[#This Row],[etmaaltemperatuur]]&lt;stookgrens,stookgrens-jaar_zip[[#This Row],[etmaaltemperatuur]],0),"")</f>
        <v>10.9</v>
      </c>
      <c r="N4723" s="101">
        <f>IF(ISNUMBER(jaar_zip[[#This Row],[graaddagen]]),IF(OR(MONTH(jaar_zip[[#This Row],[Datum]])=1,MONTH(jaar_zip[[#This Row],[Datum]])=2,MONTH(jaar_zip[[#This Row],[Datum]])=11,MONTH(jaar_zip[[#This Row],[Datum]])=12),1.1,IF(OR(MONTH(jaar_zip[[#This Row],[Datum]])=3,MONTH(jaar_zip[[#This Row],[Datum]])=10),1,0.8))*jaar_zip[[#This Row],[graaddagen]],"")</f>
        <v>10.9</v>
      </c>
      <c r="O4723" s="101">
        <f>IF(ISNUMBER(jaar_zip[[#This Row],[etmaaltemperatuur]]),IF(jaar_zip[[#This Row],[etmaaltemperatuur]]&gt;stookgrens,jaar_zip[[#This Row],[etmaaltemperatuur]]-stookgrens,0),"")</f>
        <v>0</v>
      </c>
    </row>
    <row r="4724" spans="1:15" x14ac:dyDescent="0.25">
      <c r="A4724">
        <v>283</v>
      </c>
      <c r="B4724">
        <v>20240305</v>
      </c>
      <c r="C4724">
        <v>1.4</v>
      </c>
      <c r="D4724">
        <v>7.1</v>
      </c>
      <c r="E4724">
        <v>271</v>
      </c>
      <c r="F4724">
        <v>3</v>
      </c>
      <c r="H4724">
        <v>94</v>
      </c>
      <c r="I4724" s="101" t="s">
        <v>29</v>
      </c>
      <c r="J4724" s="1">
        <f>DATEVALUE(RIGHT(jaar_zip[[#This Row],[YYYYMMDD]],2)&amp;"-"&amp;MID(jaar_zip[[#This Row],[YYYYMMDD]],5,2)&amp;"-"&amp;LEFT(jaar_zip[[#This Row],[YYYYMMDD]],4))</f>
        <v>45356</v>
      </c>
      <c r="K4724" s="101" t="str">
        <f>IF(AND(VALUE(MONTH(jaar_zip[[#This Row],[Datum]]))=1,VALUE(WEEKNUM(jaar_zip[[#This Row],[Datum]],21))&gt;51),RIGHT(YEAR(jaar_zip[[#This Row],[Datum]])-1,2),RIGHT(YEAR(jaar_zip[[#This Row],[Datum]]),2))&amp;"-"&amp; TEXT(WEEKNUM(jaar_zip[[#This Row],[Datum]],21),"00")</f>
        <v>24-10</v>
      </c>
      <c r="L4724" s="101">
        <f>MONTH(jaar_zip[[#This Row],[Datum]])</f>
        <v>3</v>
      </c>
      <c r="M4724" s="101">
        <f>IF(ISNUMBER(jaar_zip[[#This Row],[etmaaltemperatuur]]),IF(jaar_zip[[#This Row],[etmaaltemperatuur]]&lt;stookgrens,stookgrens-jaar_zip[[#This Row],[etmaaltemperatuur]],0),"")</f>
        <v>10.9</v>
      </c>
      <c r="N4724" s="101">
        <f>IF(ISNUMBER(jaar_zip[[#This Row],[graaddagen]]),IF(OR(MONTH(jaar_zip[[#This Row],[Datum]])=1,MONTH(jaar_zip[[#This Row],[Datum]])=2,MONTH(jaar_zip[[#This Row],[Datum]])=11,MONTH(jaar_zip[[#This Row],[Datum]])=12),1.1,IF(OR(MONTH(jaar_zip[[#This Row],[Datum]])=3,MONTH(jaar_zip[[#This Row],[Datum]])=10),1,0.8))*jaar_zip[[#This Row],[graaddagen]],"")</f>
        <v>10.9</v>
      </c>
      <c r="O4724" s="101">
        <f>IF(ISNUMBER(jaar_zip[[#This Row],[etmaaltemperatuur]]),IF(jaar_zip[[#This Row],[etmaaltemperatuur]]&gt;stookgrens,jaar_zip[[#This Row],[etmaaltemperatuur]]-stookgrens,0),"")</f>
        <v>0</v>
      </c>
    </row>
    <row r="4725" spans="1:15" x14ac:dyDescent="0.25">
      <c r="A4725">
        <v>283</v>
      </c>
      <c r="B4725">
        <v>20240306</v>
      </c>
      <c r="C4725">
        <v>1.7</v>
      </c>
      <c r="D4725">
        <v>6.4</v>
      </c>
      <c r="E4725">
        <v>900</v>
      </c>
      <c r="F4725">
        <v>0</v>
      </c>
      <c r="H4725">
        <v>89</v>
      </c>
      <c r="I4725" s="101" t="s">
        <v>29</v>
      </c>
      <c r="J4725" s="1">
        <f>DATEVALUE(RIGHT(jaar_zip[[#This Row],[YYYYMMDD]],2)&amp;"-"&amp;MID(jaar_zip[[#This Row],[YYYYMMDD]],5,2)&amp;"-"&amp;LEFT(jaar_zip[[#This Row],[YYYYMMDD]],4))</f>
        <v>45357</v>
      </c>
      <c r="K4725" s="101" t="str">
        <f>IF(AND(VALUE(MONTH(jaar_zip[[#This Row],[Datum]]))=1,VALUE(WEEKNUM(jaar_zip[[#This Row],[Datum]],21))&gt;51),RIGHT(YEAR(jaar_zip[[#This Row],[Datum]])-1,2),RIGHT(YEAR(jaar_zip[[#This Row],[Datum]]),2))&amp;"-"&amp; TEXT(WEEKNUM(jaar_zip[[#This Row],[Datum]],21),"00")</f>
        <v>24-10</v>
      </c>
      <c r="L4725" s="101">
        <f>MONTH(jaar_zip[[#This Row],[Datum]])</f>
        <v>3</v>
      </c>
      <c r="M4725" s="101">
        <f>IF(ISNUMBER(jaar_zip[[#This Row],[etmaaltemperatuur]]),IF(jaar_zip[[#This Row],[etmaaltemperatuur]]&lt;stookgrens,stookgrens-jaar_zip[[#This Row],[etmaaltemperatuur]],0),"")</f>
        <v>11.6</v>
      </c>
      <c r="N4725" s="101">
        <f>IF(ISNUMBER(jaar_zip[[#This Row],[graaddagen]]),IF(OR(MONTH(jaar_zip[[#This Row],[Datum]])=1,MONTH(jaar_zip[[#This Row],[Datum]])=2,MONTH(jaar_zip[[#This Row],[Datum]])=11,MONTH(jaar_zip[[#This Row],[Datum]])=12),1.1,IF(OR(MONTH(jaar_zip[[#This Row],[Datum]])=3,MONTH(jaar_zip[[#This Row],[Datum]])=10),1,0.8))*jaar_zip[[#This Row],[graaddagen]],"")</f>
        <v>11.6</v>
      </c>
      <c r="O4725" s="101">
        <f>IF(ISNUMBER(jaar_zip[[#This Row],[etmaaltemperatuur]]),IF(jaar_zip[[#This Row],[etmaaltemperatuur]]&gt;stookgrens,jaar_zip[[#This Row],[etmaaltemperatuur]]-stookgrens,0),"")</f>
        <v>0</v>
      </c>
    </row>
    <row r="4726" spans="1:15" x14ac:dyDescent="0.25">
      <c r="A4726">
        <v>283</v>
      </c>
      <c r="B4726">
        <v>20240307</v>
      </c>
      <c r="C4726">
        <v>3.6</v>
      </c>
      <c r="D4726">
        <v>3.8</v>
      </c>
      <c r="E4726">
        <v>745</v>
      </c>
      <c r="F4726">
        <v>0</v>
      </c>
      <c r="H4726">
        <v>87</v>
      </c>
      <c r="I4726" s="101" t="s">
        <v>29</v>
      </c>
      <c r="J4726" s="1">
        <f>DATEVALUE(RIGHT(jaar_zip[[#This Row],[YYYYMMDD]],2)&amp;"-"&amp;MID(jaar_zip[[#This Row],[YYYYMMDD]],5,2)&amp;"-"&amp;LEFT(jaar_zip[[#This Row],[YYYYMMDD]],4))</f>
        <v>45358</v>
      </c>
      <c r="K4726" s="101" t="str">
        <f>IF(AND(VALUE(MONTH(jaar_zip[[#This Row],[Datum]]))=1,VALUE(WEEKNUM(jaar_zip[[#This Row],[Datum]],21))&gt;51),RIGHT(YEAR(jaar_zip[[#This Row],[Datum]])-1,2),RIGHT(YEAR(jaar_zip[[#This Row],[Datum]]),2))&amp;"-"&amp; TEXT(WEEKNUM(jaar_zip[[#This Row],[Datum]],21),"00")</f>
        <v>24-10</v>
      </c>
      <c r="L4726" s="101">
        <f>MONTH(jaar_zip[[#This Row],[Datum]])</f>
        <v>3</v>
      </c>
      <c r="M4726" s="101">
        <f>IF(ISNUMBER(jaar_zip[[#This Row],[etmaaltemperatuur]]),IF(jaar_zip[[#This Row],[etmaaltemperatuur]]&lt;stookgrens,stookgrens-jaar_zip[[#This Row],[etmaaltemperatuur]],0),"")</f>
        <v>14.2</v>
      </c>
      <c r="N4726" s="101">
        <f>IF(ISNUMBER(jaar_zip[[#This Row],[graaddagen]]),IF(OR(MONTH(jaar_zip[[#This Row],[Datum]])=1,MONTH(jaar_zip[[#This Row],[Datum]])=2,MONTH(jaar_zip[[#This Row],[Datum]])=11,MONTH(jaar_zip[[#This Row],[Datum]])=12),1.1,IF(OR(MONTH(jaar_zip[[#This Row],[Datum]])=3,MONTH(jaar_zip[[#This Row],[Datum]])=10),1,0.8))*jaar_zip[[#This Row],[graaddagen]],"")</f>
        <v>14.2</v>
      </c>
      <c r="O4726" s="101">
        <f>IF(ISNUMBER(jaar_zip[[#This Row],[etmaaltemperatuur]]),IF(jaar_zip[[#This Row],[etmaaltemperatuur]]&gt;stookgrens,jaar_zip[[#This Row],[etmaaltemperatuur]]-stookgrens,0),"")</f>
        <v>0</v>
      </c>
    </row>
    <row r="4727" spans="1:15" x14ac:dyDescent="0.25">
      <c r="A4727">
        <v>283</v>
      </c>
      <c r="B4727">
        <v>20240308</v>
      </c>
      <c r="C4727">
        <v>5.2</v>
      </c>
      <c r="D4727">
        <v>4.9000000000000004</v>
      </c>
      <c r="E4727">
        <v>1373</v>
      </c>
      <c r="F4727">
        <v>0</v>
      </c>
      <c r="H4727">
        <v>69</v>
      </c>
      <c r="I4727" s="101" t="s">
        <v>29</v>
      </c>
      <c r="J4727" s="1">
        <f>DATEVALUE(RIGHT(jaar_zip[[#This Row],[YYYYMMDD]],2)&amp;"-"&amp;MID(jaar_zip[[#This Row],[YYYYMMDD]],5,2)&amp;"-"&amp;LEFT(jaar_zip[[#This Row],[YYYYMMDD]],4))</f>
        <v>45359</v>
      </c>
      <c r="K4727" s="101" t="str">
        <f>IF(AND(VALUE(MONTH(jaar_zip[[#This Row],[Datum]]))=1,VALUE(WEEKNUM(jaar_zip[[#This Row],[Datum]],21))&gt;51),RIGHT(YEAR(jaar_zip[[#This Row],[Datum]])-1,2),RIGHT(YEAR(jaar_zip[[#This Row],[Datum]]),2))&amp;"-"&amp; TEXT(WEEKNUM(jaar_zip[[#This Row],[Datum]],21),"00")</f>
        <v>24-10</v>
      </c>
      <c r="L4727" s="101">
        <f>MONTH(jaar_zip[[#This Row],[Datum]])</f>
        <v>3</v>
      </c>
      <c r="M4727" s="101">
        <f>IF(ISNUMBER(jaar_zip[[#This Row],[etmaaltemperatuur]]),IF(jaar_zip[[#This Row],[etmaaltemperatuur]]&lt;stookgrens,stookgrens-jaar_zip[[#This Row],[etmaaltemperatuur]],0),"")</f>
        <v>13.1</v>
      </c>
      <c r="N4727" s="101">
        <f>IF(ISNUMBER(jaar_zip[[#This Row],[graaddagen]]),IF(OR(MONTH(jaar_zip[[#This Row],[Datum]])=1,MONTH(jaar_zip[[#This Row],[Datum]])=2,MONTH(jaar_zip[[#This Row],[Datum]])=11,MONTH(jaar_zip[[#This Row],[Datum]])=12),1.1,IF(OR(MONTH(jaar_zip[[#This Row],[Datum]])=3,MONTH(jaar_zip[[#This Row],[Datum]])=10),1,0.8))*jaar_zip[[#This Row],[graaddagen]],"")</f>
        <v>13.1</v>
      </c>
      <c r="O4727" s="101">
        <f>IF(ISNUMBER(jaar_zip[[#This Row],[etmaaltemperatuur]]),IF(jaar_zip[[#This Row],[etmaaltemperatuur]]&gt;stookgrens,jaar_zip[[#This Row],[etmaaltemperatuur]]-stookgrens,0),"")</f>
        <v>0</v>
      </c>
    </row>
    <row r="4728" spans="1:15" x14ac:dyDescent="0.25">
      <c r="A4728">
        <v>283</v>
      </c>
      <c r="B4728">
        <v>20240309</v>
      </c>
      <c r="C4728">
        <v>4.3</v>
      </c>
      <c r="D4728">
        <v>6.9</v>
      </c>
      <c r="E4728">
        <v>1224</v>
      </c>
      <c r="F4728">
        <v>0</v>
      </c>
      <c r="H4728">
        <v>72</v>
      </c>
      <c r="I4728" s="101" t="s">
        <v>29</v>
      </c>
      <c r="J4728" s="1">
        <f>DATEVALUE(RIGHT(jaar_zip[[#This Row],[YYYYMMDD]],2)&amp;"-"&amp;MID(jaar_zip[[#This Row],[YYYYMMDD]],5,2)&amp;"-"&amp;LEFT(jaar_zip[[#This Row],[YYYYMMDD]],4))</f>
        <v>45360</v>
      </c>
      <c r="K4728" s="101" t="str">
        <f>IF(AND(VALUE(MONTH(jaar_zip[[#This Row],[Datum]]))=1,VALUE(WEEKNUM(jaar_zip[[#This Row],[Datum]],21))&gt;51),RIGHT(YEAR(jaar_zip[[#This Row],[Datum]])-1,2),RIGHT(YEAR(jaar_zip[[#This Row],[Datum]]),2))&amp;"-"&amp; TEXT(WEEKNUM(jaar_zip[[#This Row],[Datum]],21),"00")</f>
        <v>24-10</v>
      </c>
      <c r="L4728" s="101">
        <f>MONTH(jaar_zip[[#This Row],[Datum]])</f>
        <v>3</v>
      </c>
      <c r="M4728" s="101">
        <f>IF(ISNUMBER(jaar_zip[[#This Row],[etmaaltemperatuur]]),IF(jaar_zip[[#This Row],[etmaaltemperatuur]]&lt;stookgrens,stookgrens-jaar_zip[[#This Row],[etmaaltemperatuur]],0),"")</f>
        <v>11.1</v>
      </c>
      <c r="N4728" s="101">
        <f>IF(ISNUMBER(jaar_zip[[#This Row],[graaddagen]]),IF(OR(MONTH(jaar_zip[[#This Row],[Datum]])=1,MONTH(jaar_zip[[#This Row],[Datum]])=2,MONTH(jaar_zip[[#This Row],[Datum]])=11,MONTH(jaar_zip[[#This Row],[Datum]])=12),1.1,IF(OR(MONTH(jaar_zip[[#This Row],[Datum]])=3,MONTH(jaar_zip[[#This Row],[Datum]])=10),1,0.8))*jaar_zip[[#This Row],[graaddagen]],"")</f>
        <v>11.1</v>
      </c>
      <c r="O4728" s="101">
        <f>IF(ISNUMBER(jaar_zip[[#This Row],[etmaaltemperatuur]]),IF(jaar_zip[[#This Row],[etmaaltemperatuur]]&gt;stookgrens,jaar_zip[[#This Row],[etmaaltemperatuur]]-stookgrens,0),"")</f>
        <v>0</v>
      </c>
    </row>
    <row r="4729" spans="1:15" x14ac:dyDescent="0.25">
      <c r="A4729">
        <v>283</v>
      </c>
      <c r="B4729">
        <v>20240310</v>
      </c>
      <c r="C4729">
        <v>5.3</v>
      </c>
      <c r="D4729">
        <v>8.1999999999999993</v>
      </c>
      <c r="E4729">
        <v>1071</v>
      </c>
      <c r="F4729">
        <v>0</v>
      </c>
      <c r="H4729">
        <v>75</v>
      </c>
      <c r="I4729" s="101" t="s">
        <v>29</v>
      </c>
      <c r="J4729" s="1">
        <f>DATEVALUE(RIGHT(jaar_zip[[#This Row],[YYYYMMDD]],2)&amp;"-"&amp;MID(jaar_zip[[#This Row],[YYYYMMDD]],5,2)&amp;"-"&amp;LEFT(jaar_zip[[#This Row],[YYYYMMDD]],4))</f>
        <v>45361</v>
      </c>
      <c r="K4729" s="101" t="str">
        <f>IF(AND(VALUE(MONTH(jaar_zip[[#This Row],[Datum]]))=1,VALUE(WEEKNUM(jaar_zip[[#This Row],[Datum]],21))&gt;51),RIGHT(YEAR(jaar_zip[[#This Row],[Datum]])-1,2),RIGHT(YEAR(jaar_zip[[#This Row],[Datum]]),2))&amp;"-"&amp; TEXT(WEEKNUM(jaar_zip[[#This Row],[Datum]],21),"00")</f>
        <v>24-10</v>
      </c>
      <c r="L4729" s="101">
        <f>MONTH(jaar_zip[[#This Row],[Datum]])</f>
        <v>3</v>
      </c>
      <c r="M4729" s="101">
        <f>IF(ISNUMBER(jaar_zip[[#This Row],[etmaaltemperatuur]]),IF(jaar_zip[[#This Row],[etmaaltemperatuur]]&lt;stookgrens,stookgrens-jaar_zip[[#This Row],[etmaaltemperatuur]],0),"")</f>
        <v>9.8000000000000007</v>
      </c>
      <c r="N4729" s="101">
        <f>IF(ISNUMBER(jaar_zip[[#This Row],[graaddagen]]),IF(OR(MONTH(jaar_zip[[#This Row],[Datum]])=1,MONTH(jaar_zip[[#This Row],[Datum]])=2,MONTH(jaar_zip[[#This Row],[Datum]])=11,MONTH(jaar_zip[[#This Row],[Datum]])=12),1.1,IF(OR(MONTH(jaar_zip[[#This Row],[Datum]])=3,MONTH(jaar_zip[[#This Row],[Datum]])=10),1,0.8))*jaar_zip[[#This Row],[graaddagen]],"")</f>
        <v>9.8000000000000007</v>
      </c>
      <c r="O4729" s="101">
        <f>IF(ISNUMBER(jaar_zip[[#This Row],[etmaaltemperatuur]]),IF(jaar_zip[[#This Row],[etmaaltemperatuur]]&gt;stookgrens,jaar_zip[[#This Row],[etmaaltemperatuur]]-stookgrens,0),"")</f>
        <v>0</v>
      </c>
    </row>
    <row r="4730" spans="1:15" x14ac:dyDescent="0.25">
      <c r="A4730">
        <v>283</v>
      </c>
      <c r="B4730">
        <v>20240311</v>
      </c>
      <c r="C4730">
        <v>1.5</v>
      </c>
      <c r="D4730">
        <v>7.3</v>
      </c>
      <c r="E4730">
        <v>197</v>
      </c>
      <c r="F4730">
        <v>4.2</v>
      </c>
      <c r="H4730">
        <v>95</v>
      </c>
      <c r="I4730" s="101" t="s">
        <v>29</v>
      </c>
      <c r="J4730" s="1">
        <f>DATEVALUE(RIGHT(jaar_zip[[#This Row],[YYYYMMDD]],2)&amp;"-"&amp;MID(jaar_zip[[#This Row],[YYYYMMDD]],5,2)&amp;"-"&amp;LEFT(jaar_zip[[#This Row],[YYYYMMDD]],4))</f>
        <v>45362</v>
      </c>
      <c r="K4730" s="101" t="str">
        <f>IF(AND(VALUE(MONTH(jaar_zip[[#This Row],[Datum]]))=1,VALUE(WEEKNUM(jaar_zip[[#This Row],[Datum]],21))&gt;51),RIGHT(YEAR(jaar_zip[[#This Row],[Datum]])-1,2),RIGHT(YEAR(jaar_zip[[#This Row],[Datum]]),2))&amp;"-"&amp; TEXT(WEEKNUM(jaar_zip[[#This Row],[Datum]],21),"00")</f>
        <v>24-11</v>
      </c>
      <c r="L4730" s="101">
        <f>MONTH(jaar_zip[[#This Row],[Datum]])</f>
        <v>3</v>
      </c>
      <c r="M4730" s="101">
        <f>IF(ISNUMBER(jaar_zip[[#This Row],[etmaaltemperatuur]]),IF(jaar_zip[[#This Row],[etmaaltemperatuur]]&lt;stookgrens,stookgrens-jaar_zip[[#This Row],[etmaaltemperatuur]],0),"")</f>
        <v>10.7</v>
      </c>
      <c r="N4730" s="101">
        <f>IF(ISNUMBER(jaar_zip[[#This Row],[graaddagen]]),IF(OR(MONTH(jaar_zip[[#This Row],[Datum]])=1,MONTH(jaar_zip[[#This Row],[Datum]])=2,MONTH(jaar_zip[[#This Row],[Datum]])=11,MONTH(jaar_zip[[#This Row],[Datum]])=12),1.1,IF(OR(MONTH(jaar_zip[[#This Row],[Datum]])=3,MONTH(jaar_zip[[#This Row],[Datum]])=10),1,0.8))*jaar_zip[[#This Row],[graaddagen]],"")</f>
        <v>10.7</v>
      </c>
      <c r="O4730" s="101">
        <f>IF(ISNUMBER(jaar_zip[[#This Row],[etmaaltemperatuur]]),IF(jaar_zip[[#This Row],[etmaaltemperatuur]]&gt;stookgrens,jaar_zip[[#This Row],[etmaaltemperatuur]]-stookgrens,0),"")</f>
        <v>0</v>
      </c>
    </row>
    <row r="4731" spans="1:15" x14ac:dyDescent="0.25">
      <c r="A4731">
        <v>283</v>
      </c>
      <c r="B4731">
        <v>20240312</v>
      </c>
      <c r="C4731">
        <v>3.1</v>
      </c>
      <c r="D4731">
        <v>7.2</v>
      </c>
      <c r="E4731">
        <v>254</v>
      </c>
      <c r="F4731">
        <v>0.8</v>
      </c>
      <c r="H4731">
        <v>93</v>
      </c>
      <c r="I4731" s="101" t="s">
        <v>29</v>
      </c>
      <c r="J4731" s="1">
        <f>DATEVALUE(RIGHT(jaar_zip[[#This Row],[YYYYMMDD]],2)&amp;"-"&amp;MID(jaar_zip[[#This Row],[YYYYMMDD]],5,2)&amp;"-"&amp;LEFT(jaar_zip[[#This Row],[YYYYMMDD]],4))</f>
        <v>45363</v>
      </c>
      <c r="K4731" s="101" t="str">
        <f>IF(AND(VALUE(MONTH(jaar_zip[[#This Row],[Datum]]))=1,VALUE(WEEKNUM(jaar_zip[[#This Row],[Datum]],21))&gt;51),RIGHT(YEAR(jaar_zip[[#This Row],[Datum]])-1,2),RIGHT(YEAR(jaar_zip[[#This Row],[Datum]]),2))&amp;"-"&amp; TEXT(WEEKNUM(jaar_zip[[#This Row],[Datum]],21),"00")</f>
        <v>24-11</v>
      </c>
      <c r="L4731" s="101">
        <f>MONTH(jaar_zip[[#This Row],[Datum]])</f>
        <v>3</v>
      </c>
      <c r="M4731" s="101">
        <f>IF(ISNUMBER(jaar_zip[[#This Row],[etmaaltemperatuur]]),IF(jaar_zip[[#This Row],[etmaaltemperatuur]]&lt;stookgrens,stookgrens-jaar_zip[[#This Row],[etmaaltemperatuur]],0),"")</f>
        <v>10.8</v>
      </c>
      <c r="N4731" s="101">
        <f>IF(ISNUMBER(jaar_zip[[#This Row],[graaddagen]]),IF(OR(MONTH(jaar_zip[[#This Row],[Datum]])=1,MONTH(jaar_zip[[#This Row],[Datum]])=2,MONTH(jaar_zip[[#This Row],[Datum]])=11,MONTH(jaar_zip[[#This Row],[Datum]])=12),1.1,IF(OR(MONTH(jaar_zip[[#This Row],[Datum]])=3,MONTH(jaar_zip[[#This Row],[Datum]])=10),1,0.8))*jaar_zip[[#This Row],[graaddagen]],"")</f>
        <v>10.8</v>
      </c>
      <c r="O4731" s="101">
        <f>IF(ISNUMBER(jaar_zip[[#This Row],[etmaaltemperatuur]]),IF(jaar_zip[[#This Row],[etmaaltemperatuur]]&gt;stookgrens,jaar_zip[[#This Row],[etmaaltemperatuur]]-stookgrens,0),"")</f>
        <v>0</v>
      </c>
    </row>
    <row r="4732" spans="1:15" x14ac:dyDescent="0.25">
      <c r="A4732">
        <v>283</v>
      </c>
      <c r="B4732">
        <v>20240313</v>
      </c>
      <c r="C4732">
        <v>3.1</v>
      </c>
      <c r="D4732">
        <v>10.4</v>
      </c>
      <c r="E4732">
        <v>252</v>
      </c>
      <c r="F4732">
        <v>1</v>
      </c>
      <c r="H4732">
        <v>91</v>
      </c>
      <c r="I4732" s="101" t="s">
        <v>29</v>
      </c>
      <c r="J4732" s="1">
        <f>DATEVALUE(RIGHT(jaar_zip[[#This Row],[YYYYMMDD]],2)&amp;"-"&amp;MID(jaar_zip[[#This Row],[YYYYMMDD]],5,2)&amp;"-"&amp;LEFT(jaar_zip[[#This Row],[YYYYMMDD]],4))</f>
        <v>45364</v>
      </c>
      <c r="K4732" s="101" t="str">
        <f>IF(AND(VALUE(MONTH(jaar_zip[[#This Row],[Datum]]))=1,VALUE(WEEKNUM(jaar_zip[[#This Row],[Datum]],21))&gt;51),RIGHT(YEAR(jaar_zip[[#This Row],[Datum]])-1,2),RIGHT(YEAR(jaar_zip[[#This Row],[Datum]]),2))&amp;"-"&amp; TEXT(WEEKNUM(jaar_zip[[#This Row],[Datum]],21),"00")</f>
        <v>24-11</v>
      </c>
      <c r="L4732" s="101">
        <f>MONTH(jaar_zip[[#This Row],[Datum]])</f>
        <v>3</v>
      </c>
      <c r="M4732" s="101">
        <f>IF(ISNUMBER(jaar_zip[[#This Row],[etmaaltemperatuur]]),IF(jaar_zip[[#This Row],[etmaaltemperatuur]]&lt;stookgrens,stookgrens-jaar_zip[[#This Row],[etmaaltemperatuur]],0),"")</f>
        <v>7.6</v>
      </c>
      <c r="N4732" s="101">
        <f>IF(ISNUMBER(jaar_zip[[#This Row],[graaddagen]]),IF(OR(MONTH(jaar_zip[[#This Row],[Datum]])=1,MONTH(jaar_zip[[#This Row],[Datum]])=2,MONTH(jaar_zip[[#This Row],[Datum]])=11,MONTH(jaar_zip[[#This Row],[Datum]])=12),1.1,IF(OR(MONTH(jaar_zip[[#This Row],[Datum]])=3,MONTH(jaar_zip[[#This Row],[Datum]])=10),1,0.8))*jaar_zip[[#This Row],[graaddagen]],"")</f>
        <v>7.6</v>
      </c>
      <c r="O4732" s="101">
        <f>IF(ISNUMBER(jaar_zip[[#This Row],[etmaaltemperatuur]]),IF(jaar_zip[[#This Row],[etmaaltemperatuur]]&gt;stookgrens,jaar_zip[[#This Row],[etmaaltemperatuur]]-stookgrens,0),"")</f>
        <v>0</v>
      </c>
    </row>
    <row r="4733" spans="1:15" x14ac:dyDescent="0.25">
      <c r="A4733">
        <v>283</v>
      </c>
      <c r="B4733">
        <v>20240314</v>
      </c>
      <c r="C4733">
        <v>3.6</v>
      </c>
      <c r="D4733">
        <v>12.3</v>
      </c>
      <c r="E4733">
        <v>1333</v>
      </c>
      <c r="F4733">
        <v>0</v>
      </c>
      <c r="H4733">
        <v>78</v>
      </c>
      <c r="I4733" s="101" t="s">
        <v>29</v>
      </c>
      <c r="J4733" s="1">
        <f>DATEVALUE(RIGHT(jaar_zip[[#This Row],[YYYYMMDD]],2)&amp;"-"&amp;MID(jaar_zip[[#This Row],[YYYYMMDD]],5,2)&amp;"-"&amp;LEFT(jaar_zip[[#This Row],[YYYYMMDD]],4))</f>
        <v>45365</v>
      </c>
      <c r="K4733" s="101" t="str">
        <f>IF(AND(VALUE(MONTH(jaar_zip[[#This Row],[Datum]]))=1,VALUE(WEEKNUM(jaar_zip[[#This Row],[Datum]],21))&gt;51),RIGHT(YEAR(jaar_zip[[#This Row],[Datum]])-1,2),RIGHT(YEAR(jaar_zip[[#This Row],[Datum]]),2))&amp;"-"&amp; TEXT(WEEKNUM(jaar_zip[[#This Row],[Datum]],21),"00")</f>
        <v>24-11</v>
      </c>
      <c r="L4733" s="101">
        <f>MONTH(jaar_zip[[#This Row],[Datum]])</f>
        <v>3</v>
      </c>
      <c r="M4733" s="101">
        <f>IF(ISNUMBER(jaar_zip[[#This Row],[etmaaltemperatuur]]),IF(jaar_zip[[#This Row],[etmaaltemperatuur]]&lt;stookgrens,stookgrens-jaar_zip[[#This Row],[etmaaltemperatuur]],0),"")</f>
        <v>5.6999999999999993</v>
      </c>
      <c r="N4733" s="101">
        <f>IF(ISNUMBER(jaar_zip[[#This Row],[graaddagen]]),IF(OR(MONTH(jaar_zip[[#This Row],[Datum]])=1,MONTH(jaar_zip[[#This Row],[Datum]])=2,MONTH(jaar_zip[[#This Row],[Datum]])=11,MONTH(jaar_zip[[#This Row],[Datum]])=12),1.1,IF(OR(MONTH(jaar_zip[[#This Row],[Datum]])=3,MONTH(jaar_zip[[#This Row],[Datum]])=10),1,0.8))*jaar_zip[[#This Row],[graaddagen]],"")</f>
        <v>5.6999999999999993</v>
      </c>
      <c r="O4733" s="101">
        <f>IF(ISNUMBER(jaar_zip[[#This Row],[etmaaltemperatuur]]),IF(jaar_zip[[#This Row],[etmaaltemperatuur]]&gt;stookgrens,jaar_zip[[#This Row],[etmaaltemperatuur]]-stookgrens,0),"")</f>
        <v>0</v>
      </c>
    </row>
    <row r="4734" spans="1:15" x14ac:dyDescent="0.25">
      <c r="A4734">
        <v>283</v>
      </c>
      <c r="B4734">
        <v>20240315</v>
      </c>
      <c r="C4734">
        <v>3.7</v>
      </c>
      <c r="D4734">
        <v>12.5</v>
      </c>
      <c r="E4734">
        <v>670</v>
      </c>
      <c r="F4734">
        <v>2.4</v>
      </c>
      <c r="H4734">
        <v>85</v>
      </c>
      <c r="I4734" s="101" t="s">
        <v>29</v>
      </c>
      <c r="J4734" s="1">
        <f>DATEVALUE(RIGHT(jaar_zip[[#This Row],[YYYYMMDD]],2)&amp;"-"&amp;MID(jaar_zip[[#This Row],[YYYYMMDD]],5,2)&amp;"-"&amp;LEFT(jaar_zip[[#This Row],[YYYYMMDD]],4))</f>
        <v>45366</v>
      </c>
      <c r="K4734" s="101" t="str">
        <f>IF(AND(VALUE(MONTH(jaar_zip[[#This Row],[Datum]]))=1,VALUE(WEEKNUM(jaar_zip[[#This Row],[Datum]],21))&gt;51),RIGHT(YEAR(jaar_zip[[#This Row],[Datum]])-1,2),RIGHT(YEAR(jaar_zip[[#This Row],[Datum]]),2))&amp;"-"&amp; TEXT(WEEKNUM(jaar_zip[[#This Row],[Datum]],21),"00")</f>
        <v>24-11</v>
      </c>
      <c r="L4734" s="101">
        <f>MONTH(jaar_zip[[#This Row],[Datum]])</f>
        <v>3</v>
      </c>
      <c r="M4734" s="101">
        <f>IF(ISNUMBER(jaar_zip[[#This Row],[etmaaltemperatuur]]),IF(jaar_zip[[#This Row],[etmaaltemperatuur]]&lt;stookgrens,stookgrens-jaar_zip[[#This Row],[etmaaltemperatuur]],0),"")</f>
        <v>5.5</v>
      </c>
      <c r="N4734" s="101">
        <f>IF(ISNUMBER(jaar_zip[[#This Row],[graaddagen]]),IF(OR(MONTH(jaar_zip[[#This Row],[Datum]])=1,MONTH(jaar_zip[[#This Row],[Datum]])=2,MONTH(jaar_zip[[#This Row],[Datum]])=11,MONTH(jaar_zip[[#This Row],[Datum]])=12),1.1,IF(OR(MONTH(jaar_zip[[#This Row],[Datum]])=3,MONTH(jaar_zip[[#This Row],[Datum]])=10),1,0.8))*jaar_zip[[#This Row],[graaddagen]],"")</f>
        <v>5.5</v>
      </c>
      <c r="O4734" s="101">
        <f>IF(ISNUMBER(jaar_zip[[#This Row],[etmaaltemperatuur]]),IF(jaar_zip[[#This Row],[etmaaltemperatuur]]&gt;stookgrens,jaar_zip[[#This Row],[etmaaltemperatuur]]-stookgrens,0),"")</f>
        <v>0</v>
      </c>
    </row>
    <row r="4735" spans="1:15" x14ac:dyDescent="0.25">
      <c r="A4735">
        <v>283</v>
      </c>
      <c r="B4735">
        <v>20240316</v>
      </c>
      <c r="C4735">
        <v>3.3</v>
      </c>
      <c r="D4735">
        <v>7.6</v>
      </c>
      <c r="E4735">
        <v>628</v>
      </c>
      <c r="F4735">
        <v>1</v>
      </c>
      <c r="H4735">
        <v>83</v>
      </c>
      <c r="I4735" s="101" t="s">
        <v>29</v>
      </c>
      <c r="J4735" s="1">
        <f>DATEVALUE(RIGHT(jaar_zip[[#This Row],[YYYYMMDD]],2)&amp;"-"&amp;MID(jaar_zip[[#This Row],[YYYYMMDD]],5,2)&amp;"-"&amp;LEFT(jaar_zip[[#This Row],[YYYYMMDD]],4))</f>
        <v>45367</v>
      </c>
      <c r="K4735" s="101" t="str">
        <f>IF(AND(VALUE(MONTH(jaar_zip[[#This Row],[Datum]]))=1,VALUE(WEEKNUM(jaar_zip[[#This Row],[Datum]],21))&gt;51),RIGHT(YEAR(jaar_zip[[#This Row],[Datum]])-1,2),RIGHT(YEAR(jaar_zip[[#This Row],[Datum]]),2))&amp;"-"&amp; TEXT(WEEKNUM(jaar_zip[[#This Row],[Datum]],21),"00")</f>
        <v>24-11</v>
      </c>
      <c r="L4735" s="101">
        <f>MONTH(jaar_zip[[#This Row],[Datum]])</f>
        <v>3</v>
      </c>
      <c r="M4735" s="101">
        <f>IF(ISNUMBER(jaar_zip[[#This Row],[etmaaltemperatuur]]),IF(jaar_zip[[#This Row],[etmaaltemperatuur]]&lt;stookgrens,stookgrens-jaar_zip[[#This Row],[etmaaltemperatuur]],0),"")</f>
        <v>10.4</v>
      </c>
      <c r="N4735" s="101">
        <f>IF(ISNUMBER(jaar_zip[[#This Row],[graaddagen]]),IF(OR(MONTH(jaar_zip[[#This Row],[Datum]])=1,MONTH(jaar_zip[[#This Row],[Datum]])=2,MONTH(jaar_zip[[#This Row],[Datum]])=11,MONTH(jaar_zip[[#This Row],[Datum]])=12),1.1,IF(OR(MONTH(jaar_zip[[#This Row],[Datum]])=3,MONTH(jaar_zip[[#This Row],[Datum]])=10),1,0.8))*jaar_zip[[#This Row],[graaddagen]],"")</f>
        <v>10.4</v>
      </c>
      <c r="O4735" s="101">
        <f>IF(ISNUMBER(jaar_zip[[#This Row],[etmaaltemperatuur]]),IF(jaar_zip[[#This Row],[etmaaltemperatuur]]&gt;stookgrens,jaar_zip[[#This Row],[etmaaltemperatuur]]-stookgrens,0),"")</f>
        <v>0</v>
      </c>
    </row>
    <row r="4736" spans="1:15" x14ac:dyDescent="0.25">
      <c r="A4736">
        <v>283</v>
      </c>
      <c r="B4736">
        <v>20240317</v>
      </c>
      <c r="C4736">
        <v>2.9</v>
      </c>
      <c r="D4736">
        <v>8</v>
      </c>
      <c r="E4736">
        <v>774</v>
      </c>
      <c r="F4736">
        <v>0.9</v>
      </c>
      <c r="H4736">
        <v>79</v>
      </c>
      <c r="I4736" s="101" t="s">
        <v>29</v>
      </c>
      <c r="J4736" s="1">
        <f>DATEVALUE(RIGHT(jaar_zip[[#This Row],[YYYYMMDD]],2)&amp;"-"&amp;MID(jaar_zip[[#This Row],[YYYYMMDD]],5,2)&amp;"-"&amp;LEFT(jaar_zip[[#This Row],[YYYYMMDD]],4))</f>
        <v>45368</v>
      </c>
      <c r="K4736" s="101" t="str">
        <f>IF(AND(VALUE(MONTH(jaar_zip[[#This Row],[Datum]]))=1,VALUE(WEEKNUM(jaar_zip[[#This Row],[Datum]],21))&gt;51),RIGHT(YEAR(jaar_zip[[#This Row],[Datum]])-1,2),RIGHT(YEAR(jaar_zip[[#This Row],[Datum]]),2))&amp;"-"&amp; TEXT(WEEKNUM(jaar_zip[[#This Row],[Datum]],21),"00")</f>
        <v>24-11</v>
      </c>
      <c r="L4736" s="101">
        <f>MONTH(jaar_zip[[#This Row],[Datum]])</f>
        <v>3</v>
      </c>
      <c r="M4736" s="101">
        <f>IF(ISNUMBER(jaar_zip[[#This Row],[etmaaltemperatuur]]),IF(jaar_zip[[#This Row],[etmaaltemperatuur]]&lt;stookgrens,stookgrens-jaar_zip[[#This Row],[etmaaltemperatuur]],0),"")</f>
        <v>10</v>
      </c>
      <c r="N4736" s="101">
        <f>IF(ISNUMBER(jaar_zip[[#This Row],[graaddagen]]),IF(OR(MONTH(jaar_zip[[#This Row],[Datum]])=1,MONTH(jaar_zip[[#This Row],[Datum]])=2,MONTH(jaar_zip[[#This Row],[Datum]])=11,MONTH(jaar_zip[[#This Row],[Datum]])=12),1.1,IF(OR(MONTH(jaar_zip[[#This Row],[Datum]])=3,MONTH(jaar_zip[[#This Row],[Datum]])=10),1,0.8))*jaar_zip[[#This Row],[graaddagen]],"")</f>
        <v>10</v>
      </c>
      <c r="O4736" s="101">
        <f>IF(ISNUMBER(jaar_zip[[#This Row],[etmaaltemperatuur]]),IF(jaar_zip[[#This Row],[etmaaltemperatuur]]&gt;stookgrens,jaar_zip[[#This Row],[etmaaltemperatuur]]-stookgrens,0),"")</f>
        <v>0</v>
      </c>
    </row>
    <row r="4737" spans="1:15" x14ac:dyDescent="0.25">
      <c r="A4737">
        <v>283</v>
      </c>
      <c r="B4737">
        <v>20240318</v>
      </c>
      <c r="C4737">
        <v>2.1</v>
      </c>
      <c r="D4737">
        <v>10.3</v>
      </c>
      <c r="E4737">
        <v>739</v>
      </c>
      <c r="F4737">
        <v>1</v>
      </c>
      <c r="H4737">
        <v>91</v>
      </c>
      <c r="I4737" s="101" t="s">
        <v>29</v>
      </c>
      <c r="J4737" s="1">
        <f>DATEVALUE(RIGHT(jaar_zip[[#This Row],[YYYYMMDD]],2)&amp;"-"&amp;MID(jaar_zip[[#This Row],[YYYYMMDD]],5,2)&amp;"-"&amp;LEFT(jaar_zip[[#This Row],[YYYYMMDD]],4))</f>
        <v>45369</v>
      </c>
      <c r="K4737" s="101" t="str">
        <f>IF(AND(VALUE(MONTH(jaar_zip[[#This Row],[Datum]]))=1,VALUE(WEEKNUM(jaar_zip[[#This Row],[Datum]],21))&gt;51),RIGHT(YEAR(jaar_zip[[#This Row],[Datum]])-1,2),RIGHT(YEAR(jaar_zip[[#This Row],[Datum]]),2))&amp;"-"&amp; TEXT(WEEKNUM(jaar_zip[[#This Row],[Datum]],21),"00")</f>
        <v>24-12</v>
      </c>
      <c r="L4737" s="101">
        <f>MONTH(jaar_zip[[#This Row],[Datum]])</f>
        <v>3</v>
      </c>
      <c r="M4737" s="101">
        <f>IF(ISNUMBER(jaar_zip[[#This Row],[etmaaltemperatuur]]),IF(jaar_zip[[#This Row],[etmaaltemperatuur]]&lt;stookgrens,stookgrens-jaar_zip[[#This Row],[etmaaltemperatuur]],0),"")</f>
        <v>7.6999999999999993</v>
      </c>
      <c r="N4737" s="101">
        <f>IF(ISNUMBER(jaar_zip[[#This Row],[graaddagen]]),IF(OR(MONTH(jaar_zip[[#This Row],[Datum]])=1,MONTH(jaar_zip[[#This Row],[Datum]])=2,MONTH(jaar_zip[[#This Row],[Datum]])=11,MONTH(jaar_zip[[#This Row],[Datum]])=12),1.1,IF(OR(MONTH(jaar_zip[[#This Row],[Datum]])=3,MONTH(jaar_zip[[#This Row],[Datum]])=10),1,0.8))*jaar_zip[[#This Row],[graaddagen]],"")</f>
        <v>7.6999999999999993</v>
      </c>
      <c r="O4737" s="101">
        <f>IF(ISNUMBER(jaar_zip[[#This Row],[etmaaltemperatuur]]),IF(jaar_zip[[#This Row],[etmaaltemperatuur]]&gt;stookgrens,jaar_zip[[#This Row],[etmaaltemperatuur]]-stookgrens,0),"")</f>
        <v>0</v>
      </c>
    </row>
    <row r="4738" spans="1:15" x14ac:dyDescent="0.25">
      <c r="A4738">
        <v>283</v>
      </c>
      <c r="B4738">
        <v>20240319</v>
      </c>
      <c r="C4738">
        <v>1.8</v>
      </c>
      <c r="D4738">
        <v>10.5</v>
      </c>
      <c r="E4738">
        <v>933</v>
      </c>
      <c r="F4738">
        <v>0</v>
      </c>
      <c r="H4738">
        <v>85</v>
      </c>
      <c r="I4738" s="101" t="s">
        <v>29</v>
      </c>
      <c r="J4738" s="1">
        <f>DATEVALUE(RIGHT(jaar_zip[[#This Row],[YYYYMMDD]],2)&amp;"-"&amp;MID(jaar_zip[[#This Row],[YYYYMMDD]],5,2)&amp;"-"&amp;LEFT(jaar_zip[[#This Row],[YYYYMMDD]],4))</f>
        <v>45370</v>
      </c>
      <c r="K4738" s="101" t="str">
        <f>IF(AND(VALUE(MONTH(jaar_zip[[#This Row],[Datum]]))=1,VALUE(WEEKNUM(jaar_zip[[#This Row],[Datum]],21))&gt;51),RIGHT(YEAR(jaar_zip[[#This Row],[Datum]])-1,2),RIGHT(YEAR(jaar_zip[[#This Row],[Datum]]),2))&amp;"-"&amp; TEXT(WEEKNUM(jaar_zip[[#This Row],[Datum]],21),"00")</f>
        <v>24-12</v>
      </c>
      <c r="L4738" s="101">
        <f>MONTH(jaar_zip[[#This Row],[Datum]])</f>
        <v>3</v>
      </c>
      <c r="M4738" s="101">
        <f>IF(ISNUMBER(jaar_zip[[#This Row],[etmaaltemperatuur]]),IF(jaar_zip[[#This Row],[etmaaltemperatuur]]&lt;stookgrens,stookgrens-jaar_zip[[#This Row],[etmaaltemperatuur]],0),"")</f>
        <v>7.5</v>
      </c>
      <c r="N4738" s="101">
        <f>IF(ISNUMBER(jaar_zip[[#This Row],[graaddagen]]),IF(OR(MONTH(jaar_zip[[#This Row],[Datum]])=1,MONTH(jaar_zip[[#This Row],[Datum]])=2,MONTH(jaar_zip[[#This Row],[Datum]])=11,MONTH(jaar_zip[[#This Row],[Datum]])=12),1.1,IF(OR(MONTH(jaar_zip[[#This Row],[Datum]])=3,MONTH(jaar_zip[[#This Row],[Datum]])=10),1,0.8))*jaar_zip[[#This Row],[graaddagen]],"")</f>
        <v>7.5</v>
      </c>
      <c r="O4738" s="101">
        <f>IF(ISNUMBER(jaar_zip[[#This Row],[etmaaltemperatuur]]),IF(jaar_zip[[#This Row],[etmaaltemperatuur]]&gt;stookgrens,jaar_zip[[#This Row],[etmaaltemperatuur]]-stookgrens,0),"")</f>
        <v>0</v>
      </c>
    </row>
    <row r="4739" spans="1:15" x14ac:dyDescent="0.25">
      <c r="A4739">
        <v>283</v>
      </c>
      <c r="B4739">
        <v>20240320</v>
      </c>
      <c r="C4739">
        <v>1.3</v>
      </c>
      <c r="D4739">
        <v>11.7</v>
      </c>
      <c r="E4739">
        <v>1287</v>
      </c>
      <c r="F4739">
        <v>0</v>
      </c>
      <c r="H4739">
        <v>85</v>
      </c>
      <c r="I4739" s="101" t="s">
        <v>29</v>
      </c>
      <c r="J4739" s="1">
        <f>DATEVALUE(RIGHT(jaar_zip[[#This Row],[YYYYMMDD]],2)&amp;"-"&amp;MID(jaar_zip[[#This Row],[YYYYMMDD]],5,2)&amp;"-"&amp;LEFT(jaar_zip[[#This Row],[YYYYMMDD]],4))</f>
        <v>45371</v>
      </c>
      <c r="K4739" s="101" t="str">
        <f>IF(AND(VALUE(MONTH(jaar_zip[[#This Row],[Datum]]))=1,VALUE(WEEKNUM(jaar_zip[[#This Row],[Datum]],21))&gt;51),RIGHT(YEAR(jaar_zip[[#This Row],[Datum]])-1,2),RIGHT(YEAR(jaar_zip[[#This Row],[Datum]]),2))&amp;"-"&amp; TEXT(WEEKNUM(jaar_zip[[#This Row],[Datum]],21),"00")</f>
        <v>24-12</v>
      </c>
      <c r="L4739" s="101">
        <f>MONTH(jaar_zip[[#This Row],[Datum]])</f>
        <v>3</v>
      </c>
      <c r="M4739" s="101">
        <f>IF(ISNUMBER(jaar_zip[[#This Row],[etmaaltemperatuur]]),IF(jaar_zip[[#This Row],[etmaaltemperatuur]]&lt;stookgrens,stookgrens-jaar_zip[[#This Row],[etmaaltemperatuur]],0),"")</f>
        <v>6.3000000000000007</v>
      </c>
      <c r="N4739" s="101">
        <f>IF(ISNUMBER(jaar_zip[[#This Row],[graaddagen]]),IF(OR(MONTH(jaar_zip[[#This Row],[Datum]])=1,MONTH(jaar_zip[[#This Row],[Datum]])=2,MONTH(jaar_zip[[#This Row],[Datum]])=11,MONTH(jaar_zip[[#This Row],[Datum]])=12),1.1,IF(OR(MONTH(jaar_zip[[#This Row],[Datum]])=3,MONTH(jaar_zip[[#This Row],[Datum]])=10),1,0.8))*jaar_zip[[#This Row],[graaddagen]],"")</f>
        <v>6.3000000000000007</v>
      </c>
      <c r="O4739" s="101">
        <f>IF(ISNUMBER(jaar_zip[[#This Row],[etmaaltemperatuur]]),IF(jaar_zip[[#This Row],[etmaaltemperatuur]]&gt;stookgrens,jaar_zip[[#This Row],[etmaaltemperatuur]]-stookgrens,0),"")</f>
        <v>0</v>
      </c>
    </row>
    <row r="4740" spans="1:15" x14ac:dyDescent="0.25">
      <c r="A4740">
        <v>283</v>
      </c>
      <c r="B4740">
        <v>20240321</v>
      </c>
      <c r="C4740">
        <v>3.1</v>
      </c>
      <c r="D4740">
        <v>9.5</v>
      </c>
      <c r="E4740">
        <v>746</v>
      </c>
      <c r="F4740">
        <v>0</v>
      </c>
      <c r="H4740">
        <v>86</v>
      </c>
      <c r="I4740" s="101" t="s">
        <v>29</v>
      </c>
      <c r="J4740" s="1">
        <f>DATEVALUE(RIGHT(jaar_zip[[#This Row],[YYYYMMDD]],2)&amp;"-"&amp;MID(jaar_zip[[#This Row],[YYYYMMDD]],5,2)&amp;"-"&amp;LEFT(jaar_zip[[#This Row],[YYYYMMDD]],4))</f>
        <v>45372</v>
      </c>
      <c r="K4740" s="101" t="str">
        <f>IF(AND(VALUE(MONTH(jaar_zip[[#This Row],[Datum]]))=1,VALUE(WEEKNUM(jaar_zip[[#This Row],[Datum]],21))&gt;51),RIGHT(YEAR(jaar_zip[[#This Row],[Datum]])-1,2),RIGHT(YEAR(jaar_zip[[#This Row],[Datum]]),2))&amp;"-"&amp; TEXT(WEEKNUM(jaar_zip[[#This Row],[Datum]],21),"00")</f>
        <v>24-12</v>
      </c>
      <c r="L4740" s="101">
        <f>MONTH(jaar_zip[[#This Row],[Datum]])</f>
        <v>3</v>
      </c>
      <c r="M4740" s="101">
        <f>IF(ISNUMBER(jaar_zip[[#This Row],[etmaaltemperatuur]]),IF(jaar_zip[[#This Row],[etmaaltemperatuur]]&lt;stookgrens,stookgrens-jaar_zip[[#This Row],[etmaaltemperatuur]],0),"")</f>
        <v>8.5</v>
      </c>
      <c r="N4740" s="101">
        <f>IF(ISNUMBER(jaar_zip[[#This Row],[graaddagen]]),IF(OR(MONTH(jaar_zip[[#This Row],[Datum]])=1,MONTH(jaar_zip[[#This Row],[Datum]])=2,MONTH(jaar_zip[[#This Row],[Datum]])=11,MONTH(jaar_zip[[#This Row],[Datum]])=12),1.1,IF(OR(MONTH(jaar_zip[[#This Row],[Datum]])=3,MONTH(jaar_zip[[#This Row],[Datum]])=10),1,0.8))*jaar_zip[[#This Row],[graaddagen]],"")</f>
        <v>8.5</v>
      </c>
      <c r="O4740" s="101">
        <f>IF(ISNUMBER(jaar_zip[[#This Row],[etmaaltemperatuur]]),IF(jaar_zip[[#This Row],[etmaaltemperatuur]]&gt;stookgrens,jaar_zip[[#This Row],[etmaaltemperatuur]]-stookgrens,0),"")</f>
        <v>0</v>
      </c>
    </row>
    <row r="4741" spans="1:15" x14ac:dyDescent="0.25">
      <c r="A4741">
        <v>283</v>
      </c>
      <c r="B4741">
        <v>20240322</v>
      </c>
      <c r="C4741">
        <v>3.5</v>
      </c>
      <c r="D4741">
        <v>9.6</v>
      </c>
      <c r="E4741">
        <v>278</v>
      </c>
      <c r="F4741">
        <v>4.9000000000000004</v>
      </c>
      <c r="H4741">
        <v>93</v>
      </c>
      <c r="I4741" s="101" t="s">
        <v>29</v>
      </c>
      <c r="J4741" s="1">
        <f>DATEVALUE(RIGHT(jaar_zip[[#This Row],[YYYYMMDD]],2)&amp;"-"&amp;MID(jaar_zip[[#This Row],[YYYYMMDD]],5,2)&amp;"-"&amp;LEFT(jaar_zip[[#This Row],[YYYYMMDD]],4))</f>
        <v>45373</v>
      </c>
      <c r="K4741" s="101" t="str">
        <f>IF(AND(VALUE(MONTH(jaar_zip[[#This Row],[Datum]]))=1,VALUE(WEEKNUM(jaar_zip[[#This Row],[Datum]],21))&gt;51),RIGHT(YEAR(jaar_zip[[#This Row],[Datum]])-1,2),RIGHT(YEAR(jaar_zip[[#This Row],[Datum]]),2))&amp;"-"&amp; TEXT(WEEKNUM(jaar_zip[[#This Row],[Datum]],21),"00")</f>
        <v>24-12</v>
      </c>
      <c r="L4741" s="101">
        <f>MONTH(jaar_zip[[#This Row],[Datum]])</f>
        <v>3</v>
      </c>
      <c r="M4741" s="101">
        <f>IF(ISNUMBER(jaar_zip[[#This Row],[etmaaltemperatuur]]),IF(jaar_zip[[#This Row],[etmaaltemperatuur]]&lt;stookgrens,stookgrens-jaar_zip[[#This Row],[etmaaltemperatuur]],0),"")</f>
        <v>8.4</v>
      </c>
      <c r="N4741" s="101">
        <f>IF(ISNUMBER(jaar_zip[[#This Row],[graaddagen]]),IF(OR(MONTH(jaar_zip[[#This Row],[Datum]])=1,MONTH(jaar_zip[[#This Row],[Datum]])=2,MONTH(jaar_zip[[#This Row],[Datum]])=11,MONTH(jaar_zip[[#This Row],[Datum]])=12),1.1,IF(OR(MONTH(jaar_zip[[#This Row],[Datum]])=3,MONTH(jaar_zip[[#This Row],[Datum]])=10),1,0.8))*jaar_zip[[#This Row],[graaddagen]],"")</f>
        <v>8.4</v>
      </c>
      <c r="O4741" s="101">
        <f>IF(ISNUMBER(jaar_zip[[#This Row],[etmaaltemperatuur]]),IF(jaar_zip[[#This Row],[etmaaltemperatuur]]&gt;stookgrens,jaar_zip[[#This Row],[etmaaltemperatuur]]-stookgrens,0),"")</f>
        <v>0</v>
      </c>
    </row>
    <row r="4742" spans="1:15" x14ac:dyDescent="0.25">
      <c r="A4742">
        <v>283</v>
      </c>
      <c r="B4742">
        <v>20240323</v>
      </c>
      <c r="C4742">
        <v>4.5999999999999996</v>
      </c>
      <c r="D4742">
        <v>6.2</v>
      </c>
      <c r="E4742">
        <v>1324</v>
      </c>
      <c r="F4742">
        <v>1.1000000000000001</v>
      </c>
      <c r="H4742">
        <v>82</v>
      </c>
      <c r="I4742" s="101" t="s">
        <v>29</v>
      </c>
      <c r="J4742" s="1">
        <f>DATEVALUE(RIGHT(jaar_zip[[#This Row],[YYYYMMDD]],2)&amp;"-"&amp;MID(jaar_zip[[#This Row],[YYYYMMDD]],5,2)&amp;"-"&amp;LEFT(jaar_zip[[#This Row],[YYYYMMDD]],4))</f>
        <v>45374</v>
      </c>
      <c r="K4742" s="101" t="str">
        <f>IF(AND(VALUE(MONTH(jaar_zip[[#This Row],[Datum]]))=1,VALUE(WEEKNUM(jaar_zip[[#This Row],[Datum]],21))&gt;51),RIGHT(YEAR(jaar_zip[[#This Row],[Datum]])-1,2),RIGHT(YEAR(jaar_zip[[#This Row],[Datum]]),2))&amp;"-"&amp; TEXT(WEEKNUM(jaar_zip[[#This Row],[Datum]],21),"00")</f>
        <v>24-12</v>
      </c>
      <c r="L4742" s="101">
        <f>MONTH(jaar_zip[[#This Row],[Datum]])</f>
        <v>3</v>
      </c>
      <c r="M4742" s="101">
        <f>IF(ISNUMBER(jaar_zip[[#This Row],[etmaaltemperatuur]]),IF(jaar_zip[[#This Row],[etmaaltemperatuur]]&lt;stookgrens,stookgrens-jaar_zip[[#This Row],[etmaaltemperatuur]],0),"")</f>
        <v>11.8</v>
      </c>
      <c r="N4742" s="101">
        <f>IF(ISNUMBER(jaar_zip[[#This Row],[graaddagen]]),IF(OR(MONTH(jaar_zip[[#This Row],[Datum]])=1,MONTH(jaar_zip[[#This Row],[Datum]])=2,MONTH(jaar_zip[[#This Row],[Datum]])=11,MONTH(jaar_zip[[#This Row],[Datum]])=12),1.1,IF(OR(MONTH(jaar_zip[[#This Row],[Datum]])=3,MONTH(jaar_zip[[#This Row],[Datum]])=10),1,0.8))*jaar_zip[[#This Row],[graaddagen]],"")</f>
        <v>11.8</v>
      </c>
      <c r="O4742" s="101">
        <f>IF(ISNUMBER(jaar_zip[[#This Row],[etmaaltemperatuur]]),IF(jaar_zip[[#This Row],[etmaaltemperatuur]]&gt;stookgrens,jaar_zip[[#This Row],[etmaaltemperatuur]]-stookgrens,0),"")</f>
        <v>0</v>
      </c>
    </row>
    <row r="4743" spans="1:15" x14ac:dyDescent="0.25">
      <c r="A4743">
        <v>283</v>
      </c>
      <c r="B4743">
        <v>20240324</v>
      </c>
      <c r="C4743">
        <v>5.6</v>
      </c>
      <c r="D4743">
        <v>6</v>
      </c>
      <c r="E4743">
        <v>818</v>
      </c>
      <c r="F4743">
        <v>10.9</v>
      </c>
      <c r="H4743">
        <v>89</v>
      </c>
      <c r="I4743" s="101" t="s">
        <v>29</v>
      </c>
      <c r="J4743" s="1">
        <f>DATEVALUE(RIGHT(jaar_zip[[#This Row],[YYYYMMDD]],2)&amp;"-"&amp;MID(jaar_zip[[#This Row],[YYYYMMDD]],5,2)&amp;"-"&amp;LEFT(jaar_zip[[#This Row],[YYYYMMDD]],4))</f>
        <v>45375</v>
      </c>
      <c r="K4743" s="101" t="str">
        <f>IF(AND(VALUE(MONTH(jaar_zip[[#This Row],[Datum]]))=1,VALUE(WEEKNUM(jaar_zip[[#This Row],[Datum]],21))&gt;51),RIGHT(YEAR(jaar_zip[[#This Row],[Datum]])-1,2),RIGHT(YEAR(jaar_zip[[#This Row],[Datum]]),2))&amp;"-"&amp; TEXT(WEEKNUM(jaar_zip[[#This Row],[Datum]],21),"00")</f>
        <v>24-12</v>
      </c>
      <c r="L4743" s="101">
        <f>MONTH(jaar_zip[[#This Row],[Datum]])</f>
        <v>3</v>
      </c>
      <c r="M4743" s="101">
        <f>IF(ISNUMBER(jaar_zip[[#This Row],[etmaaltemperatuur]]),IF(jaar_zip[[#This Row],[etmaaltemperatuur]]&lt;stookgrens,stookgrens-jaar_zip[[#This Row],[etmaaltemperatuur]],0),"")</f>
        <v>12</v>
      </c>
      <c r="N4743" s="101">
        <f>IF(ISNUMBER(jaar_zip[[#This Row],[graaddagen]]),IF(OR(MONTH(jaar_zip[[#This Row],[Datum]])=1,MONTH(jaar_zip[[#This Row],[Datum]])=2,MONTH(jaar_zip[[#This Row],[Datum]])=11,MONTH(jaar_zip[[#This Row],[Datum]])=12),1.1,IF(OR(MONTH(jaar_zip[[#This Row],[Datum]])=3,MONTH(jaar_zip[[#This Row],[Datum]])=10),1,0.8))*jaar_zip[[#This Row],[graaddagen]],"")</f>
        <v>12</v>
      </c>
      <c r="O4743" s="101">
        <f>IF(ISNUMBER(jaar_zip[[#This Row],[etmaaltemperatuur]]),IF(jaar_zip[[#This Row],[etmaaltemperatuur]]&gt;stookgrens,jaar_zip[[#This Row],[etmaaltemperatuur]]-stookgrens,0),"")</f>
        <v>0</v>
      </c>
    </row>
    <row r="4744" spans="1:15" x14ac:dyDescent="0.25">
      <c r="A4744">
        <v>283</v>
      </c>
      <c r="B4744">
        <v>20240325</v>
      </c>
      <c r="C4744">
        <v>2.6</v>
      </c>
      <c r="D4744">
        <v>6.5</v>
      </c>
      <c r="E4744">
        <v>1416</v>
      </c>
      <c r="F4744">
        <v>0.8</v>
      </c>
      <c r="H4744">
        <v>76</v>
      </c>
      <c r="I4744" s="101" t="s">
        <v>29</v>
      </c>
      <c r="J4744" s="1">
        <f>DATEVALUE(RIGHT(jaar_zip[[#This Row],[YYYYMMDD]],2)&amp;"-"&amp;MID(jaar_zip[[#This Row],[YYYYMMDD]],5,2)&amp;"-"&amp;LEFT(jaar_zip[[#This Row],[YYYYMMDD]],4))</f>
        <v>45376</v>
      </c>
      <c r="K4744" s="101" t="str">
        <f>IF(AND(VALUE(MONTH(jaar_zip[[#This Row],[Datum]]))=1,VALUE(WEEKNUM(jaar_zip[[#This Row],[Datum]],21))&gt;51),RIGHT(YEAR(jaar_zip[[#This Row],[Datum]])-1,2),RIGHT(YEAR(jaar_zip[[#This Row],[Datum]]),2))&amp;"-"&amp; TEXT(WEEKNUM(jaar_zip[[#This Row],[Datum]],21),"00")</f>
        <v>24-13</v>
      </c>
      <c r="L4744" s="101">
        <f>MONTH(jaar_zip[[#This Row],[Datum]])</f>
        <v>3</v>
      </c>
      <c r="M4744" s="101">
        <f>IF(ISNUMBER(jaar_zip[[#This Row],[etmaaltemperatuur]]),IF(jaar_zip[[#This Row],[etmaaltemperatuur]]&lt;stookgrens,stookgrens-jaar_zip[[#This Row],[etmaaltemperatuur]],0),"")</f>
        <v>11.5</v>
      </c>
      <c r="N4744" s="101">
        <f>IF(ISNUMBER(jaar_zip[[#This Row],[graaddagen]]),IF(OR(MONTH(jaar_zip[[#This Row],[Datum]])=1,MONTH(jaar_zip[[#This Row],[Datum]])=2,MONTH(jaar_zip[[#This Row],[Datum]])=11,MONTH(jaar_zip[[#This Row],[Datum]])=12),1.1,IF(OR(MONTH(jaar_zip[[#This Row],[Datum]])=3,MONTH(jaar_zip[[#This Row],[Datum]])=10),1,0.8))*jaar_zip[[#This Row],[graaddagen]],"")</f>
        <v>11.5</v>
      </c>
      <c r="O4744" s="101">
        <f>IF(ISNUMBER(jaar_zip[[#This Row],[etmaaltemperatuur]]),IF(jaar_zip[[#This Row],[etmaaltemperatuur]]&gt;stookgrens,jaar_zip[[#This Row],[etmaaltemperatuur]]-stookgrens,0),"")</f>
        <v>0</v>
      </c>
    </row>
    <row r="4745" spans="1:15" x14ac:dyDescent="0.25">
      <c r="A4745">
        <v>283</v>
      </c>
      <c r="B4745">
        <v>20240326</v>
      </c>
      <c r="C4745">
        <v>3.3</v>
      </c>
      <c r="D4745">
        <v>8.5</v>
      </c>
      <c r="E4745">
        <v>929</v>
      </c>
      <c r="F4745">
        <v>-0.1</v>
      </c>
      <c r="H4745">
        <v>70</v>
      </c>
      <c r="I4745" s="101" t="s">
        <v>29</v>
      </c>
      <c r="J4745" s="1">
        <f>DATEVALUE(RIGHT(jaar_zip[[#This Row],[YYYYMMDD]],2)&amp;"-"&amp;MID(jaar_zip[[#This Row],[YYYYMMDD]],5,2)&amp;"-"&amp;LEFT(jaar_zip[[#This Row],[YYYYMMDD]],4))</f>
        <v>45377</v>
      </c>
      <c r="K4745" s="101" t="str">
        <f>IF(AND(VALUE(MONTH(jaar_zip[[#This Row],[Datum]]))=1,VALUE(WEEKNUM(jaar_zip[[#This Row],[Datum]],21))&gt;51),RIGHT(YEAR(jaar_zip[[#This Row],[Datum]])-1,2),RIGHT(YEAR(jaar_zip[[#This Row],[Datum]]),2))&amp;"-"&amp; TEXT(WEEKNUM(jaar_zip[[#This Row],[Datum]],21),"00")</f>
        <v>24-13</v>
      </c>
      <c r="L4745" s="101">
        <f>MONTH(jaar_zip[[#This Row],[Datum]])</f>
        <v>3</v>
      </c>
      <c r="M4745" s="101">
        <f>IF(ISNUMBER(jaar_zip[[#This Row],[etmaaltemperatuur]]),IF(jaar_zip[[#This Row],[etmaaltemperatuur]]&lt;stookgrens,stookgrens-jaar_zip[[#This Row],[etmaaltemperatuur]],0),"")</f>
        <v>9.5</v>
      </c>
      <c r="N4745" s="101">
        <f>IF(ISNUMBER(jaar_zip[[#This Row],[graaddagen]]),IF(OR(MONTH(jaar_zip[[#This Row],[Datum]])=1,MONTH(jaar_zip[[#This Row],[Datum]])=2,MONTH(jaar_zip[[#This Row],[Datum]])=11,MONTH(jaar_zip[[#This Row],[Datum]])=12),1.1,IF(OR(MONTH(jaar_zip[[#This Row],[Datum]])=3,MONTH(jaar_zip[[#This Row],[Datum]])=10),1,0.8))*jaar_zip[[#This Row],[graaddagen]],"")</f>
        <v>9.5</v>
      </c>
      <c r="O4745" s="101">
        <f>IF(ISNUMBER(jaar_zip[[#This Row],[etmaaltemperatuur]]),IF(jaar_zip[[#This Row],[etmaaltemperatuur]]&gt;stookgrens,jaar_zip[[#This Row],[etmaaltemperatuur]]-stookgrens,0),"")</f>
        <v>0</v>
      </c>
    </row>
    <row r="4746" spans="1:15" x14ac:dyDescent="0.25">
      <c r="A4746">
        <v>283</v>
      </c>
      <c r="B4746">
        <v>20240327</v>
      </c>
      <c r="C4746">
        <v>2.9</v>
      </c>
      <c r="D4746">
        <v>8.9</v>
      </c>
      <c r="E4746">
        <v>623</v>
      </c>
      <c r="F4746">
        <v>-0.1</v>
      </c>
      <c r="H4746">
        <v>79</v>
      </c>
      <c r="I4746" s="101" t="s">
        <v>29</v>
      </c>
      <c r="J4746" s="1">
        <f>DATEVALUE(RIGHT(jaar_zip[[#This Row],[YYYYMMDD]],2)&amp;"-"&amp;MID(jaar_zip[[#This Row],[YYYYMMDD]],5,2)&amp;"-"&amp;LEFT(jaar_zip[[#This Row],[YYYYMMDD]],4))</f>
        <v>45378</v>
      </c>
      <c r="K4746" s="101" t="str">
        <f>IF(AND(VALUE(MONTH(jaar_zip[[#This Row],[Datum]]))=1,VALUE(WEEKNUM(jaar_zip[[#This Row],[Datum]],21))&gt;51),RIGHT(YEAR(jaar_zip[[#This Row],[Datum]])-1,2),RIGHT(YEAR(jaar_zip[[#This Row],[Datum]]),2))&amp;"-"&amp; TEXT(WEEKNUM(jaar_zip[[#This Row],[Datum]],21),"00")</f>
        <v>24-13</v>
      </c>
      <c r="L4746" s="101">
        <f>MONTH(jaar_zip[[#This Row],[Datum]])</f>
        <v>3</v>
      </c>
      <c r="M4746" s="101">
        <f>IF(ISNUMBER(jaar_zip[[#This Row],[etmaaltemperatuur]]),IF(jaar_zip[[#This Row],[etmaaltemperatuur]]&lt;stookgrens,stookgrens-jaar_zip[[#This Row],[etmaaltemperatuur]],0),"")</f>
        <v>9.1</v>
      </c>
      <c r="N4746" s="101">
        <f>IF(ISNUMBER(jaar_zip[[#This Row],[graaddagen]]),IF(OR(MONTH(jaar_zip[[#This Row],[Datum]])=1,MONTH(jaar_zip[[#This Row],[Datum]])=2,MONTH(jaar_zip[[#This Row],[Datum]])=11,MONTH(jaar_zip[[#This Row],[Datum]])=12),1.1,IF(OR(MONTH(jaar_zip[[#This Row],[Datum]])=3,MONTH(jaar_zip[[#This Row],[Datum]])=10),1,0.8))*jaar_zip[[#This Row],[graaddagen]],"")</f>
        <v>9.1</v>
      </c>
      <c r="O4746" s="101">
        <f>IF(ISNUMBER(jaar_zip[[#This Row],[etmaaltemperatuur]]),IF(jaar_zip[[#This Row],[etmaaltemperatuur]]&gt;stookgrens,jaar_zip[[#This Row],[etmaaltemperatuur]]-stookgrens,0),"")</f>
        <v>0</v>
      </c>
    </row>
    <row r="4747" spans="1:15" x14ac:dyDescent="0.25">
      <c r="A4747">
        <v>283</v>
      </c>
      <c r="B4747">
        <v>20240328</v>
      </c>
      <c r="C4747">
        <v>4.2</v>
      </c>
      <c r="D4747">
        <v>8.3000000000000007</v>
      </c>
      <c r="E4747">
        <v>815</v>
      </c>
      <c r="F4747">
        <v>2.2999999999999998</v>
      </c>
      <c r="H4747">
        <v>77</v>
      </c>
      <c r="I4747" s="101" t="s">
        <v>29</v>
      </c>
      <c r="J4747" s="1">
        <f>DATEVALUE(RIGHT(jaar_zip[[#This Row],[YYYYMMDD]],2)&amp;"-"&amp;MID(jaar_zip[[#This Row],[YYYYMMDD]],5,2)&amp;"-"&amp;LEFT(jaar_zip[[#This Row],[YYYYMMDD]],4))</f>
        <v>45379</v>
      </c>
      <c r="K4747" s="101" t="str">
        <f>IF(AND(VALUE(MONTH(jaar_zip[[#This Row],[Datum]]))=1,VALUE(WEEKNUM(jaar_zip[[#This Row],[Datum]],21))&gt;51),RIGHT(YEAR(jaar_zip[[#This Row],[Datum]])-1,2),RIGHT(YEAR(jaar_zip[[#This Row],[Datum]]),2))&amp;"-"&amp; TEXT(WEEKNUM(jaar_zip[[#This Row],[Datum]],21),"00")</f>
        <v>24-13</v>
      </c>
      <c r="L4747" s="101">
        <f>MONTH(jaar_zip[[#This Row],[Datum]])</f>
        <v>3</v>
      </c>
      <c r="M4747" s="101">
        <f>IF(ISNUMBER(jaar_zip[[#This Row],[etmaaltemperatuur]]),IF(jaar_zip[[#This Row],[etmaaltemperatuur]]&lt;stookgrens,stookgrens-jaar_zip[[#This Row],[etmaaltemperatuur]],0),"")</f>
        <v>9.6999999999999993</v>
      </c>
      <c r="N4747" s="101">
        <f>IF(ISNUMBER(jaar_zip[[#This Row],[graaddagen]]),IF(OR(MONTH(jaar_zip[[#This Row],[Datum]])=1,MONTH(jaar_zip[[#This Row],[Datum]])=2,MONTH(jaar_zip[[#This Row],[Datum]])=11,MONTH(jaar_zip[[#This Row],[Datum]])=12),1.1,IF(OR(MONTH(jaar_zip[[#This Row],[Datum]])=3,MONTH(jaar_zip[[#This Row],[Datum]])=10),1,0.8))*jaar_zip[[#This Row],[graaddagen]],"")</f>
        <v>9.6999999999999993</v>
      </c>
      <c r="O4747" s="101">
        <f>IF(ISNUMBER(jaar_zip[[#This Row],[etmaaltemperatuur]]),IF(jaar_zip[[#This Row],[etmaaltemperatuur]]&gt;stookgrens,jaar_zip[[#This Row],[etmaaltemperatuur]]-stookgrens,0),"")</f>
        <v>0</v>
      </c>
    </row>
    <row r="4748" spans="1:15" x14ac:dyDescent="0.25">
      <c r="A4748">
        <v>283</v>
      </c>
      <c r="B4748">
        <v>20240329</v>
      </c>
      <c r="C4748">
        <v>3.8</v>
      </c>
      <c r="D4748">
        <v>10.9</v>
      </c>
      <c r="E4748">
        <v>1013</v>
      </c>
      <c r="F4748">
        <v>1.4</v>
      </c>
      <c r="H4748">
        <v>75</v>
      </c>
      <c r="I4748" s="101" t="s">
        <v>29</v>
      </c>
      <c r="J4748" s="1">
        <f>DATEVALUE(RIGHT(jaar_zip[[#This Row],[YYYYMMDD]],2)&amp;"-"&amp;MID(jaar_zip[[#This Row],[YYYYMMDD]],5,2)&amp;"-"&amp;LEFT(jaar_zip[[#This Row],[YYYYMMDD]],4))</f>
        <v>45380</v>
      </c>
      <c r="K4748" s="101" t="str">
        <f>IF(AND(VALUE(MONTH(jaar_zip[[#This Row],[Datum]]))=1,VALUE(WEEKNUM(jaar_zip[[#This Row],[Datum]],21))&gt;51),RIGHT(YEAR(jaar_zip[[#This Row],[Datum]])-1,2),RIGHT(YEAR(jaar_zip[[#This Row],[Datum]]),2))&amp;"-"&amp; TEXT(WEEKNUM(jaar_zip[[#This Row],[Datum]],21),"00")</f>
        <v>24-13</v>
      </c>
      <c r="L4748" s="101">
        <f>MONTH(jaar_zip[[#This Row],[Datum]])</f>
        <v>3</v>
      </c>
      <c r="M4748" s="101">
        <f>IF(ISNUMBER(jaar_zip[[#This Row],[etmaaltemperatuur]]),IF(jaar_zip[[#This Row],[etmaaltemperatuur]]&lt;stookgrens,stookgrens-jaar_zip[[#This Row],[etmaaltemperatuur]],0),"")</f>
        <v>7.1</v>
      </c>
      <c r="N4748" s="101">
        <f>IF(ISNUMBER(jaar_zip[[#This Row],[graaddagen]]),IF(OR(MONTH(jaar_zip[[#This Row],[Datum]])=1,MONTH(jaar_zip[[#This Row],[Datum]])=2,MONTH(jaar_zip[[#This Row],[Datum]])=11,MONTH(jaar_zip[[#This Row],[Datum]])=12),1.1,IF(OR(MONTH(jaar_zip[[#This Row],[Datum]])=3,MONTH(jaar_zip[[#This Row],[Datum]])=10),1,0.8))*jaar_zip[[#This Row],[graaddagen]],"")</f>
        <v>7.1</v>
      </c>
      <c r="O4748" s="101">
        <f>IF(ISNUMBER(jaar_zip[[#This Row],[etmaaltemperatuur]]),IF(jaar_zip[[#This Row],[etmaaltemperatuur]]&gt;stookgrens,jaar_zip[[#This Row],[etmaaltemperatuur]]-stookgrens,0),"")</f>
        <v>0</v>
      </c>
    </row>
    <row r="4749" spans="1:15" x14ac:dyDescent="0.25">
      <c r="A4749">
        <v>283</v>
      </c>
      <c r="B4749">
        <v>20240330</v>
      </c>
      <c r="C4749">
        <v>3.1</v>
      </c>
      <c r="D4749">
        <v>10.6</v>
      </c>
      <c r="E4749">
        <v>814</v>
      </c>
      <c r="F4749">
        <v>1</v>
      </c>
      <c r="H4749">
        <v>85</v>
      </c>
      <c r="I4749" s="101" t="s">
        <v>29</v>
      </c>
      <c r="J4749" s="1">
        <f>DATEVALUE(RIGHT(jaar_zip[[#This Row],[YYYYMMDD]],2)&amp;"-"&amp;MID(jaar_zip[[#This Row],[YYYYMMDD]],5,2)&amp;"-"&amp;LEFT(jaar_zip[[#This Row],[YYYYMMDD]],4))</f>
        <v>45381</v>
      </c>
      <c r="K4749" s="101" t="str">
        <f>IF(AND(VALUE(MONTH(jaar_zip[[#This Row],[Datum]]))=1,VALUE(WEEKNUM(jaar_zip[[#This Row],[Datum]],21))&gt;51),RIGHT(YEAR(jaar_zip[[#This Row],[Datum]])-1,2),RIGHT(YEAR(jaar_zip[[#This Row],[Datum]]),2))&amp;"-"&amp; TEXT(WEEKNUM(jaar_zip[[#This Row],[Datum]],21),"00")</f>
        <v>24-13</v>
      </c>
      <c r="L4749" s="101">
        <f>MONTH(jaar_zip[[#This Row],[Datum]])</f>
        <v>3</v>
      </c>
      <c r="M4749" s="101">
        <f>IF(ISNUMBER(jaar_zip[[#This Row],[etmaaltemperatuur]]),IF(jaar_zip[[#This Row],[etmaaltemperatuur]]&lt;stookgrens,stookgrens-jaar_zip[[#This Row],[etmaaltemperatuur]],0),"")</f>
        <v>7.4</v>
      </c>
      <c r="N4749" s="101">
        <f>IF(ISNUMBER(jaar_zip[[#This Row],[graaddagen]]),IF(OR(MONTH(jaar_zip[[#This Row],[Datum]])=1,MONTH(jaar_zip[[#This Row],[Datum]])=2,MONTH(jaar_zip[[#This Row],[Datum]])=11,MONTH(jaar_zip[[#This Row],[Datum]])=12),1.1,IF(OR(MONTH(jaar_zip[[#This Row],[Datum]])=3,MONTH(jaar_zip[[#This Row],[Datum]])=10),1,0.8))*jaar_zip[[#This Row],[graaddagen]],"")</f>
        <v>7.4</v>
      </c>
      <c r="O4749" s="101">
        <f>IF(ISNUMBER(jaar_zip[[#This Row],[etmaaltemperatuur]]),IF(jaar_zip[[#This Row],[etmaaltemperatuur]]&gt;stookgrens,jaar_zip[[#This Row],[etmaaltemperatuur]]-stookgrens,0),"")</f>
        <v>0</v>
      </c>
    </row>
    <row r="4750" spans="1:15" x14ac:dyDescent="0.25">
      <c r="A4750">
        <v>283</v>
      </c>
      <c r="B4750">
        <v>20240331</v>
      </c>
      <c r="C4750">
        <v>3.2</v>
      </c>
      <c r="D4750">
        <v>11</v>
      </c>
      <c r="E4750">
        <v>1463</v>
      </c>
      <c r="F4750">
        <v>5.3</v>
      </c>
      <c r="H4750">
        <v>85</v>
      </c>
      <c r="I4750" s="101" t="s">
        <v>29</v>
      </c>
      <c r="J4750" s="1">
        <f>DATEVALUE(RIGHT(jaar_zip[[#This Row],[YYYYMMDD]],2)&amp;"-"&amp;MID(jaar_zip[[#This Row],[YYYYMMDD]],5,2)&amp;"-"&amp;LEFT(jaar_zip[[#This Row],[YYYYMMDD]],4))</f>
        <v>45382</v>
      </c>
      <c r="K4750" s="101" t="str">
        <f>IF(AND(VALUE(MONTH(jaar_zip[[#This Row],[Datum]]))=1,VALUE(WEEKNUM(jaar_zip[[#This Row],[Datum]],21))&gt;51),RIGHT(YEAR(jaar_zip[[#This Row],[Datum]])-1,2),RIGHT(YEAR(jaar_zip[[#This Row],[Datum]]),2))&amp;"-"&amp; TEXT(WEEKNUM(jaar_zip[[#This Row],[Datum]],21),"00")</f>
        <v>24-13</v>
      </c>
      <c r="L4750" s="101">
        <f>MONTH(jaar_zip[[#This Row],[Datum]])</f>
        <v>3</v>
      </c>
      <c r="M4750" s="101">
        <f>IF(ISNUMBER(jaar_zip[[#This Row],[etmaaltemperatuur]]),IF(jaar_zip[[#This Row],[etmaaltemperatuur]]&lt;stookgrens,stookgrens-jaar_zip[[#This Row],[etmaaltemperatuur]],0),"")</f>
        <v>7</v>
      </c>
      <c r="N4750" s="101">
        <f>IF(ISNUMBER(jaar_zip[[#This Row],[graaddagen]]),IF(OR(MONTH(jaar_zip[[#This Row],[Datum]])=1,MONTH(jaar_zip[[#This Row],[Datum]])=2,MONTH(jaar_zip[[#This Row],[Datum]])=11,MONTH(jaar_zip[[#This Row],[Datum]])=12),1.1,IF(OR(MONTH(jaar_zip[[#This Row],[Datum]])=3,MONTH(jaar_zip[[#This Row],[Datum]])=10),1,0.8))*jaar_zip[[#This Row],[graaddagen]],"")</f>
        <v>7</v>
      </c>
      <c r="O4750" s="101">
        <f>IF(ISNUMBER(jaar_zip[[#This Row],[etmaaltemperatuur]]),IF(jaar_zip[[#This Row],[etmaaltemperatuur]]&gt;stookgrens,jaar_zip[[#This Row],[etmaaltemperatuur]]-stookgrens,0),"")</f>
        <v>0</v>
      </c>
    </row>
    <row r="4751" spans="1:15" x14ac:dyDescent="0.25">
      <c r="A4751">
        <v>283</v>
      </c>
      <c r="B4751">
        <v>20240401</v>
      </c>
      <c r="C4751">
        <v>2.8</v>
      </c>
      <c r="D4751">
        <v>9.8000000000000007</v>
      </c>
      <c r="E4751">
        <v>686</v>
      </c>
      <c r="F4751">
        <v>4</v>
      </c>
      <c r="H4751">
        <v>87</v>
      </c>
      <c r="I4751" s="101" t="s">
        <v>29</v>
      </c>
      <c r="J4751" s="1">
        <f>DATEVALUE(RIGHT(jaar_zip[[#This Row],[YYYYMMDD]],2)&amp;"-"&amp;MID(jaar_zip[[#This Row],[YYYYMMDD]],5,2)&amp;"-"&amp;LEFT(jaar_zip[[#This Row],[YYYYMMDD]],4))</f>
        <v>45383</v>
      </c>
      <c r="K4751" s="101" t="str">
        <f>IF(AND(VALUE(MONTH(jaar_zip[[#This Row],[Datum]]))=1,VALUE(WEEKNUM(jaar_zip[[#This Row],[Datum]],21))&gt;51),RIGHT(YEAR(jaar_zip[[#This Row],[Datum]])-1,2),RIGHT(YEAR(jaar_zip[[#This Row],[Datum]]),2))&amp;"-"&amp; TEXT(WEEKNUM(jaar_zip[[#This Row],[Datum]],21),"00")</f>
        <v>24-14</v>
      </c>
      <c r="L4751" s="101">
        <f>MONTH(jaar_zip[[#This Row],[Datum]])</f>
        <v>4</v>
      </c>
      <c r="M4751" s="101">
        <f>IF(ISNUMBER(jaar_zip[[#This Row],[etmaaltemperatuur]]),IF(jaar_zip[[#This Row],[etmaaltemperatuur]]&lt;stookgrens,stookgrens-jaar_zip[[#This Row],[etmaaltemperatuur]],0),"")</f>
        <v>8.1999999999999993</v>
      </c>
      <c r="N4751" s="101">
        <f>IF(ISNUMBER(jaar_zip[[#This Row],[graaddagen]]),IF(OR(MONTH(jaar_zip[[#This Row],[Datum]])=1,MONTH(jaar_zip[[#This Row],[Datum]])=2,MONTH(jaar_zip[[#This Row],[Datum]])=11,MONTH(jaar_zip[[#This Row],[Datum]])=12),1.1,IF(OR(MONTH(jaar_zip[[#This Row],[Datum]])=3,MONTH(jaar_zip[[#This Row],[Datum]])=10),1,0.8))*jaar_zip[[#This Row],[graaddagen]],"")</f>
        <v>6.56</v>
      </c>
      <c r="O4751" s="101">
        <f>IF(ISNUMBER(jaar_zip[[#This Row],[etmaaltemperatuur]]),IF(jaar_zip[[#This Row],[etmaaltemperatuur]]&gt;stookgrens,jaar_zip[[#This Row],[etmaaltemperatuur]]-stookgrens,0),"")</f>
        <v>0</v>
      </c>
    </row>
    <row r="4752" spans="1:15" x14ac:dyDescent="0.25">
      <c r="A4752">
        <v>283</v>
      </c>
      <c r="B4752">
        <v>20240402</v>
      </c>
      <c r="C4752">
        <v>3.6</v>
      </c>
      <c r="D4752">
        <v>9.5</v>
      </c>
      <c r="E4752">
        <v>779</v>
      </c>
      <c r="F4752">
        <v>1.6</v>
      </c>
      <c r="H4752">
        <v>87</v>
      </c>
      <c r="I4752" s="101" t="s">
        <v>29</v>
      </c>
      <c r="J4752" s="1">
        <f>DATEVALUE(RIGHT(jaar_zip[[#This Row],[YYYYMMDD]],2)&amp;"-"&amp;MID(jaar_zip[[#This Row],[YYYYMMDD]],5,2)&amp;"-"&amp;LEFT(jaar_zip[[#This Row],[YYYYMMDD]],4))</f>
        <v>45384</v>
      </c>
      <c r="K4752" s="101" t="str">
        <f>IF(AND(VALUE(MONTH(jaar_zip[[#This Row],[Datum]]))=1,VALUE(WEEKNUM(jaar_zip[[#This Row],[Datum]],21))&gt;51),RIGHT(YEAR(jaar_zip[[#This Row],[Datum]])-1,2),RIGHT(YEAR(jaar_zip[[#This Row],[Datum]]),2))&amp;"-"&amp; TEXT(WEEKNUM(jaar_zip[[#This Row],[Datum]],21),"00")</f>
        <v>24-14</v>
      </c>
      <c r="L4752" s="101">
        <f>MONTH(jaar_zip[[#This Row],[Datum]])</f>
        <v>4</v>
      </c>
      <c r="M4752" s="101">
        <f>IF(ISNUMBER(jaar_zip[[#This Row],[etmaaltemperatuur]]),IF(jaar_zip[[#This Row],[etmaaltemperatuur]]&lt;stookgrens,stookgrens-jaar_zip[[#This Row],[etmaaltemperatuur]],0),"")</f>
        <v>8.5</v>
      </c>
      <c r="N4752" s="101">
        <f>IF(ISNUMBER(jaar_zip[[#This Row],[graaddagen]]),IF(OR(MONTH(jaar_zip[[#This Row],[Datum]])=1,MONTH(jaar_zip[[#This Row],[Datum]])=2,MONTH(jaar_zip[[#This Row],[Datum]])=11,MONTH(jaar_zip[[#This Row],[Datum]])=12),1.1,IF(OR(MONTH(jaar_zip[[#This Row],[Datum]])=3,MONTH(jaar_zip[[#This Row],[Datum]])=10),1,0.8))*jaar_zip[[#This Row],[graaddagen]],"")</f>
        <v>6.8000000000000007</v>
      </c>
      <c r="O4752" s="101">
        <f>IF(ISNUMBER(jaar_zip[[#This Row],[etmaaltemperatuur]]),IF(jaar_zip[[#This Row],[etmaaltemperatuur]]&gt;stookgrens,jaar_zip[[#This Row],[etmaaltemperatuur]]-stookgrens,0),"")</f>
        <v>0</v>
      </c>
    </row>
    <row r="4753" spans="1:15" x14ac:dyDescent="0.25">
      <c r="A4753">
        <v>283</v>
      </c>
      <c r="B4753">
        <v>20240403</v>
      </c>
      <c r="C4753">
        <v>3.6</v>
      </c>
      <c r="D4753">
        <v>10.8</v>
      </c>
      <c r="E4753">
        <v>555</v>
      </c>
      <c r="F4753">
        <v>4.8</v>
      </c>
      <c r="H4753">
        <v>90</v>
      </c>
      <c r="I4753" s="101" t="s">
        <v>29</v>
      </c>
      <c r="J4753" s="1">
        <f>DATEVALUE(RIGHT(jaar_zip[[#This Row],[YYYYMMDD]],2)&amp;"-"&amp;MID(jaar_zip[[#This Row],[YYYYMMDD]],5,2)&amp;"-"&amp;LEFT(jaar_zip[[#This Row],[YYYYMMDD]],4))</f>
        <v>45385</v>
      </c>
      <c r="K4753" s="101" t="str">
        <f>IF(AND(VALUE(MONTH(jaar_zip[[#This Row],[Datum]]))=1,VALUE(WEEKNUM(jaar_zip[[#This Row],[Datum]],21))&gt;51),RIGHT(YEAR(jaar_zip[[#This Row],[Datum]])-1,2),RIGHT(YEAR(jaar_zip[[#This Row],[Datum]]),2))&amp;"-"&amp; TEXT(WEEKNUM(jaar_zip[[#This Row],[Datum]],21),"00")</f>
        <v>24-14</v>
      </c>
      <c r="L4753" s="101">
        <f>MONTH(jaar_zip[[#This Row],[Datum]])</f>
        <v>4</v>
      </c>
      <c r="M4753" s="101">
        <f>IF(ISNUMBER(jaar_zip[[#This Row],[etmaaltemperatuur]]),IF(jaar_zip[[#This Row],[etmaaltemperatuur]]&lt;stookgrens,stookgrens-jaar_zip[[#This Row],[etmaaltemperatuur]],0),"")</f>
        <v>7.1999999999999993</v>
      </c>
      <c r="N4753" s="101">
        <f>IF(ISNUMBER(jaar_zip[[#This Row],[graaddagen]]),IF(OR(MONTH(jaar_zip[[#This Row],[Datum]])=1,MONTH(jaar_zip[[#This Row],[Datum]])=2,MONTH(jaar_zip[[#This Row],[Datum]])=11,MONTH(jaar_zip[[#This Row],[Datum]])=12),1.1,IF(OR(MONTH(jaar_zip[[#This Row],[Datum]])=3,MONTH(jaar_zip[[#This Row],[Datum]])=10),1,0.8))*jaar_zip[[#This Row],[graaddagen]],"")</f>
        <v>5.76</v>
      </c>
      <c r="O4753" s="101">
        <f>IF(ISNUMBER(jaar_zip[[#This Row],[etmaaltemperatuur]]),IF(jaar_zip[[#This Row],[etmaaltemperatuur]]&gt;stookgrens,jaar_zip[[#This Row],[etmaaltemperatuur]]-stookgrens,0),"")</f>
        <v>0</v>
      </c>
    </row>
    <row r="4754" spans="1:15" x14ac:dyDescent="0.25">
      <c r="A4754">
        <v>283</v>
      </c>
      <c r="B4754">
        <v>20240404</v>
      </c>
      <c r="C4754">
        <v>5.2</v>
      </c>
      <c r="D4754">
        <v>11.7</v>
      </c>
      <c r="E4754">
        <v>844</v>
      </c>
      <c r="F4754">
        <v>11.7</v>
      </c>
      <c r="H4754">
        <v>83</v>
      </c>
      <c r="I4754" s="101" t="s">
        <v>29</v>
      </c>
      <c r="J4754" s="1">
        <f>DATEVALUE(RIGHT(jaar_zip[[#This Row],[YYYYMMDD]],2)&amp;"-"&amp;MID(jaar_zip[[#This Row],[YYYYMMDD]],5,2)&amp;"-"&amp;LEFT(jaar_zip[[#This Row],[YYYYMMDD]],4))</f>
        <v>45386</v>
      </c>
      <c r="K4754" s="101" t="str">
        <f>IF(AND(VALUE(MONTH(jaar_zip[[#This Row],[Datum]]))=1,VALUE(WEEKNUM(jaar_zip[[#This Row],[Datum]],21))&gt;51),RIGHT(YEAR(jaar_zip[[#This Row],[Datum]])-1,2),RIGHT(YEAR(jaar_zip[[#This Row],[Datum]]),2))&amp;"-"&amp; TEXT(WEEKNUM(jaar_zip[[#This Row],[Datum]],21),"00")</f>
        <v>24-14</v>
      </c>
      <c r="L4754" s="101">
        <f>MONTH(jaar_zip[[#This Row],[Datum]])</f>
        <v>4</v>
      </c>
      <c r="M4754" s="101">
        <f>IF(ISNUMBER(jaar_zip[[#This Row],[etmaaltemperatuur]]),IF(jaar_zip[[#This Row],[etmaaltemperatuur]]&lt;stookgrens,stookgrens-jaar_zip[[#This Row],[etmaaltemperatuur]],0),"")</f>
        <v>6.3000000000000007</v>
      </c>
      <c r="N4754" s="101">
        <f>IF(ISNUMBER(jaar_zip[[#This Row],[graaddagen]]),IF(OR(MONTH(jaar_zip[[#This Row],[Datum]])=1,MONTH(jaar_zip[[#This Row],[Datum]])=2,MONTH(jaar_zip[[#This Row],[Datum]])=11,MONTH(jaar_zip[[#This Row],[Datum]])=12),1.1,IF(OR(MONTH(jaar_zip[[#This Row],[Datum]])=3,MONTH(jaar_zip[[#This Row],[Datum]])=10),1,0.8))*jaar_zip[[#This Row],[graaddagen]],"")</f>
        <v>5.0400000000000009</v>
      </c>
      <c r="O4754" s="101">
        <f>IF(ISNUMBER(jaar_zip[[#This Row],[etmaaltemperatuur]]),IF(jaar_zip[[#This Row],[etmaaltemperatuur]]&gt;stookgrens,jaar_zip[[#This Row],[etmaaltemperatuur]]-stookgrens,0),"")</f>
        <v>0</v>
      </c>
    </row>
    <row r="4755" spans="1:15" x14ac:dyDescent="0.25">
      <c r="A4755">
        <v>283</v>
      </c>
      <c r="B4755">
        <v>20240405</v>
      </c>
      <c r="C4755">
        <v>3.8</v>
      </c>
      <c r="D4755">
        <v>13.5</v>
      </c>
      <c r="E4755">
        <v>662</v>
      </c>
      <c r="F4755">
        <v>2.4</v>
      </c>
      <c r="H4755">
        <v>84</v>
      </c>
      <c r="I4755" s="101" t="s">
        <v>29</v>
      </c>
      <c r="J4755" s="1">
        <f>DATEVALUE(RIGHT(jaar_zip[[#This Row],[YYYYMMDD]],2)&amp;"-"&amp;MID(jaar_zip[[#This Row],[YYYYMMDD]],5,2)&amp;"-"&amp;LEFT(jaar_zip[[#This Row],[YYYYMMDD]],4))</f>
        <v>45387</v>
      </c>
      <c r="K4755" s="101" t="str">
        <f>IF(AND(VALUE(MONTH(jaar_zip[[#This Row],[Datum]]))=1,VALUE(WEEKNUM(jaar_zip[[#This Row],[Datum]],21))&gt;51),RIGHT(YEAR(jaar_zip[[#This Row],[Datum]])-1,2),RIGHT(YEAR(jaar_zip[[#This Row],[Datum]]),2))&amp;"-"&amp; TEXT(WEEKNUM(jaar_zip[[#This Row],[Datum]],21),"00")</f>
        <v>24-14</v>
      </c>
      <c r="L4755" s="101">
        <f>MONTH(jaar_zip[[#This Row],[Datum]])</f>
        <v>4</v>
      </c>
      <c r="M4755" s="101">
        <f>IF(ISNUMBER(jaar_zip[[#This Row],[etmaaltemperatuur]]),IF(jaar_zip[[#This Row],[etmaaltemperatuur]]&lt;stookgrens,stookgrens-jaar_zip[[#This Row],[etmaaltemperatuur]],0),"")</f>
        <v>4.5</v>
      </c>
      <c r="N4755" s="101">
        <f>IF(ISNUMBER(jaar_zip[[#This Row],[graaddagen]]),IF(OR(MONTH(jaar_zip[[#This Row],[Datum]])=1,MONTH(jaar_zip[[#This Row],[Datum]])=2,MONTH(jaar_zip[[#This Row],[Datum]])=11,MONTH(jaar_zip[[#This Row],[Datum]])=12),1.1,IF(OR(MONTH(jaar_zip[[#This Row],[Datum]])=3,MONTH(jaar_zip[[#This Row],[Datum]])=10),1,0.8))*jaar_zip[[#This Row],[graaddagen]],"")</f>
        <v>3.6</v>
      </c>
      <c r="O4755" s="101">
        <f>IF(ISNUMBER(jaar_zip[[#This Row],[etmaaltemperatuur]]),IF(jaar_zip[[#This Row],[etmaaltemperatuur]]&gt;stookgrens,jaar_zip[[#This Row],[etmaaltemperatuur]]-stookgrens,0),"")</f>
        <v>0</v>
      </c>
    </row>
    <row r="4756" spans="1:15" x14ac:dyDescent="0.25">
      <c r="A4756">
        <v>283</v>
      </c>
      <c r="B4756">
        <v>20240406</v>
      </c>
      <c r="C4756">
        <v>3.5</v>
      </c>
      <c r="D4756">
        <v>18.100000000000001</v>
      </c>
      <c r="E4756">
        <v>1598</v>
      </c>
      <c r="F4756">
        <v>0</v>
      </c>
      <c r="H4756">
        <v>67</v>
      </c>
      <c r="I4756" s="101" t="s">
        <v>29</v>
      </c>
      <c r="J4756" s="1">
        <f>DATEVALUE(RIGHT(jaar_zip[[#This Row],[YYYYMMDD]],2)&amp;"-"&amp;MID(jaar_zip[[#This Row],[YYYYMMDD]],5,2)&amp;"-"&amp;LEFT(jaar_zip[[#This Row],[YYYYMMDD]],4))</f>
        <v>45388</v>
      </c>
      <c r="K4756" s="101" t="str">
        <f>IF(AND(VALUE(MONTH(jaar_zip[[#This Row],[Datum]]))=1,VALUE(WEEKNUM(jaar_zip[[#This Row],[Datum]],21))&gt;51),RIGHT(YEAR(jaar_zip[[#This Row],[Datum]])-1,2),RIGHT(YEAR(jaar_zip[[#This Row],[Datum]]),2))&amp;"-"&amp; TEXT(WEEKNUM(jaar_zip[[#This Row],[Datum]],21),"00")</f>
        <v>24-14</v>
      </c>
      <c r="L4756" s="101">
        <f>MONTH(jaar_zip[[#This Row],[Datum]])</f>
        <v>4</v>
      </c>
      <c r="M4756" s="101">
        <f>IF(ISNUMBER(jaar_zip[[#This Row],[etmaaltemperatuur]]),IF(jaar_zip[[#This Row],[etmaaltemperatuur]]&lt;stookgrens,stookgrens-jaar_zip[[#This Row],[etmaaltemperatuur]],0),"")</f>
        <v>0</v>
      </c>
      <c r="N4756" s="101">
        <f>IF(ISNUMBER(jaar_zip[[#This Row],[graaddagen]]),IF(OR(MONTH(jaar_zip[[#This Row],[Datum]])=1,MONTH(jaar_zip[[#This Row],[Datum]])=2,MONTH(jaar_zip[[#This Row],[Datum]])=11,MONTH(jaar_zip[[#This Row],[Datum]])=12),1.1,IF(OR(MONTH(jaar_zip[[#This Row],[Datum]])=3,MONTH(jaar_zip[[#This Row],[Datum]])=10),1,0.8))*jaar_zip[[#This Row],[graaddagen]],"")</f>
        <v>0</v>
      </c>
      <c r="O4756" s="101">
        <f>IF(ISNUMBER(jaar_zip[[#This Row],[etmaaltemperatuur]]),IF(jaar_zip[[#This Row],[etmaaltemperatuur]]&gt;stookgrens,jaar_zip[[#This Row],[etmaaltemperatuur]]-stookgrens,0),"")</f>
        <v>0.10000000000000142</v>
      </c>
    </row>
    <row r="4757" spans="1:15" x14ac:dyDescent="0.25">
      <c r="A4757">
        <v>283</v>
      </c>
      <c r="B4757">
        <v>20240407</v>
      </c>
      <c r="C4757">
        <v>3.7</v>
      </c>
      <c r="D4757">
        <v>16.5</v>
      </c>
      <c r="E4757">
        <v>1408</v>
      </c>
      <c r="F4757">
        <v>1.7</v>
      </c>
      <c r="H4757">
        <v>68</v>
      </c>
      <c r="I4757" s="101" t="s">
        <v>29</v>
      </c>
      <c r="J4757" s="1">
        <f>DATEVALUE(RIGHT(jaar_zip[[#This Row],[YYYYMMDD]],2)&amp;"-"&amp;MID(jaar_zip[[#This Row],[YYYYMMDD]],5,2)&amp;"-"&amp;LEFT(jaar_zip[[#This Row],[YYYYMMDD]],4))</f>
        <v>45389</v>
      </c>
      <c r="K4757" s="101" t="str">
        <f>IF(AND(VALUE(MONTH(jaar_zip[[#This Row],[Datum]]))=1,VALUE(WEEKNUM(jaar_zip[[#This Row],[Datum]],21))&gt;51),RIGHT(YEAR(jaar_zip[[#This Row],[Datum]])-1,2),RIGHT(YEAR(jaar_zip[[#This Row],[Datum]]),2))&amp;"-"&amp; TEXT(WEEKNUM(jaar_zip[[#This Row],[Datum]],21),"00")</f>
        <v>24-14</v>
      </c>
      <c r="L4757" s="101">
        <f>MONTH(jaar_zip[[#This Row],[Datum]])</f>
        <v>4</v>
      </c>
      <c r="M4757" s="101">
        <f>IF(ISNUMBER(jaar_zip[[#This Row],[etmaaltemperatuur]]),IF(jaar_zip[[#This Row],[etmaaltemperatuur]]&lt;stookgrens,stookgrens-jaar_zip[[#This Row],[etmaaltemperatuur]],0),"")</f>
        <v>1.5</v>
      </c>
      <c r="N4757" s="101">
        <f>IF(ISNUMBER(jaar_zip[[#This Row],[graaddagen]]),IF(OR(MONTH(jaar_zip[[#This Row],[Datum]])=1,MONTH(jaar_zip[[#This Row],[Datum]])=2,MONTH(jaar_zip[[#This Row],[Datum]])=11,MONTH(jaar_zip[[#This Row],[Datum]])=12),1.1,IF(OR(MONTH(jaar_zip[[#This Row],[Datum]])=3,MONTH(jaar_zip[[#This Row],[Datum]])=10),1,0.8))*jaar_zip[[#This Row],[graaddagen]],"")</f>
        <v>1.2000000000000002</v>
      </c>
      <c r="O4757" s="101">
        <f>IF(ISNUMBER(jaar_zip[[#This Row],[etmaaltemperatuur]]),IF(jaar_zip[[#This Row],[etmaaltemperatuur]]&gt;stookgrens,jaar_zip[[#This Row],[etmaaltemperatuur]]-stookgrens,0),"")</f>
        <v>0</v>
      </c>
    </row>
    <row r="4758" spans="1:15" x14ac:dyDescent="0.25">
      <c r="A4758">
        <v>283</v>
      </c>
      <c r="B4758">
        <v>20240408</v>
      </c>
      <c r="C4758">
        <v>2.1</v>
      </c>
      <c r="D4758">
        <v>15.2</v>
      </c>
      <c r="E4758">
        <v>1268</v>
      </c>
      <c r="F4758">
        <v>1.1000000000000001</v>
      </c>
      <c r="H4758">
        <v>87</v>
      </c>
      <c r="I4758" s="101" t="s">
        <v>29</v>
      </c>
      <c r="J4758" s="1">
        <f>DATEVALUE(RIGHT(jaar_zip[[#This Row],[YYYYMMDD]],2)&amp;"-"&amp;MID(jaar_zip[[#This Row],[YYYYMMDD]],5,2)&amp;"-"&amp;LEFT(jaar_zip[[#This Row],[YYYYMMDD]],4))</f>
        <v>45390</v>
      </c>
      <c r="K4758" s="101" t="str">
        <f>IF(AND(VALUE(MONTH(jaar_zip[[#This Row],[Datum]]))=1,VALUE(WEEKNUM(jaar_zip[[#This Row],[Datum]],21))&gt;51),RIGHT(YEAR(jaar_zip[[#This Row],[Datum]])-1,2),RIGHT(YEAR(jaar_zip[[#This Row],[Datum]]),2))&amp;"-"&amp; TEXT(WEEKNUM(jaar_zip[[#This Row],[Datum]],21),"00")</f>
        <v>24-15</v>
      </c>
      <c r="L4758" s="101">
        <f>MONTH(jaar_zip[[#This Row],[Datum]])</f>
        <v>4</v>
      </c>
      <c r="M4758" s="101">
        <f>IF(ISNUMBER(jaar_zip[[#This Row],[etmaaltemperatuur]]),IF(jaar_zip[[#This Row],[etmaaltemperatuur]]&lt;stookgrens,stookgrens-jaar_zip[[#This Row],[etmaaltemperatuur]],0),"")</f>
        <v>2.8000000000000007</v>
      </c>
      <c r="N4758" s="101">
        <f>IF(ISNUMBER(jaar_zip[[#This Row],[graaddagen]]),IF(OR(MONTH(jaar_zip[[#This Row],[Datum]])=1,MONTH(jaar_zip[[#This Row],[Datum]])=2,MONTH(jaar_zip[[#This Row],[Datum]])=11,MONTH(jaar_zip[[#This Row],[Datum]])=12),1.1,IF(OR(MONTH(jaar_zip[[#This Row],[Datum]])=3,MONTH(jaar_zip[[#This Row],[Datum]])=10),1,0.8))*jaar_zip[[#This Row],[graaddagen]],"")</f>
        <v>2.2400000000000007</v>
      </c>
      <c r="O4758" s="101">
        <f>IF(ISNUMBER(jaar_zip[[#This Row],[etmaaltemperatuur]]),IF(jaar_zip[[#This Row],[etmaaltemperatuur]]&gt;stookgrens,jaar_zip[[#This Row],[etmaaltemperatuur]]-stookgrens,0),"")</f>
        <v>0</v>
      </c>
    </row>
    <row r="4759" spans="1:15" x14ac:dyDescent="0.25">
      <c r="A4759">
        <v>283</v>
      </c>
      <c r="B4759">
        <v>20240409</v>
      </c>
      <c r="C4759">
        <v>4.7</v>
      </c>
      <c r="D4759">
        <v>12.1</v>
      </c>
      <c r="E4759">
        <v>1162</v>
      </c>
      <c r="F4759">
        <v>1.3</v>
      </c>
      <c r="H4759">
        <v>77</v>
      </c>
      <c r="I4759" s="101" t="s">
        <v>29</v>
      </c>
      <c r="J4759" s="1">
        <f>DATEVALUE(RIGHT(jaar_zip[[#This Row],[YYYYMMDD]],2)&amp;"-"&amp;MID(jaar_zip[[#This Row],[YYYYMMDD]],5,2)&amp;"-"&amp;LEFT(jaar_zip[[#This Row],[YYYYMMDD]],4))</f>
        <v>45391</v>
      </c>
      <c r="K4759" s="101" t="str">
        <f>IF(AND(VALUE(MONTH(jaar_zip[[#This Row],[Datum]]))=1,VALUE(WEEKNUM(jaar_zip[[#This Row],[Datum]],21))&gt;51),RIGHT(YEAR(jaar_zip[[#This Row],[Datum]])-1,2),RIGHT(YEAR(jaar_zip[[#This Row],[Datum]]),2))&amp;"-"&amp; TEXT(WEEKNUM(jaar_zip[[#This Row],[Datum]],21),"00")</f>
        <v>24-15</v>
      </c>
      <c r="L4759" s="101">
        <f>MONTH(jaar_zip[[#This Row],[Datum]])</f>
        <v>4</v>
      </c>
      <c r="M4759" s="101">
        <f>IF(ISNUMBER(jaar_zip[[#This Row],[etmaaltemperatuur]]),IF(jaar_zip[[#This Row],[etmaaltemperatuur]]&lt;stookgrens,stookgrens-jaar_zip[[#This Row],[etmaaltemperatuur]],0),"")</f>
        <v>5.9</v>
      </c>
      <c r="N4759" s="101">
        <f>IF(ISNUMBER(jaar_zip[[#This Row],[graaddagen]]),IF(OR(MONTH(jaar_zip[[#This Row],[Datum]])=1,MONTH(jaar_zip[[#This Row],[Datum]])=2,MONTH(jaar_zip[[#This Row],[Datum]])=11,MONTH(jaar_zip[[#This Row],[Datum]])=12),1.1,IF(OR(MONTH(jaar_zip[[#This Row],[Datum]])=3,MONTH(jaar_zip[[#This Row],[Datum]])=10),1,0.8))*jaar_zip[[#This Row],[graaddagen]],"")</f>
        <v>4.7200000000000006</v>
      </c>
      <c r="O4759" s="101">
        <f>IF(ISNUMBER(jaar_zip[[#This Row],[etmaaltemperatuur]]),IF(jaar_zip[[#This Row],[etmaaltemperatuur]]&gt;stookgrens,jaar_zip[[#This Row],[etmaaltemperatuur]]-stookgrens,0),"")</f>
        <v>0</v>
      </c>
    </row>
    <row r="4760" spans="1:15" x14ac:dyDescent="0.25">
      <c r="A4760">
        <v>283</v>
      </c>
      <c r="B4760">
        <v>20240410</v>
      </c>
      <c r="C4760">
        <v>3.4</v>
      </c>
      <c r="D4760">
        <v>10.4</v>
      </c>
      <c r="E4760">
        <v>1533</v>
      </c>
      <c r="F4760">
        <v>0.2</v>
      </c>
      <c r="H4760">
        <v>72</v>
      </c>
      <c r="I4760" s="101" t="s">
        <v>29</v>
      </c>
      <c r="J4760" s="1">
        <f>DATEVALUE(RIGHT(jaar_zip[[#This Row],[YYYYMMDD]],2)&amp;"-"&amp;MID(jaar_zip[[#This Row],[YYYYMMDD]],5,2)&amp;"-"&amp;LEFT(jaar_zip[[#This Row],[YYYYMMDD]],4))</f>
        <v>45392</v>
      </c>
      <c r="K4760" s="101" t="str">
        <f>IF(AND(VALUE(MONTH(jaar_zip[[#This Row],[Datum]]))=1,VALUE(WEEKNUM(jaar_zip[[#This Row],[Datum]],21))&gt;51),RIGHT(YEAR(jaar_zip[[#This Row],[Datum]])-1,2),RIGHT(YEAR(jaar_zip[[#This Row],[Datum]]),2))&amp;"-"&amp; TEXT(WEEKNUM(jaar_zip[[#This Row],[Datum]],21),"00")</f>
        <v>24-15</v>
      </c>
      <c r="L4760" s="101">
        <f>MONTH(jaar_zip[[#This Row],[Datum]])</f>
        <v>4</v>
      </c>
      <c r="M4760" s="101">
        <f>IF(ISNUMBER(jaar_zip[[#This Row],[etmaaltemperatuur]]),IF(jaar_zip[[#This Row],[etmaaltemperatuur]]&lt;stookgrens,stookgrens-jaar_zip[[#This Row],[etmaaltemperatuur]],0),"")</f>
        <v>7.6</v>
      </c>
      <c r="N4760" s="101">
        <f>IF(ISNUMBER(jaar_zip[[#This Row],[graaddagen]]),IF(OR(MONTH(jaar_zip[[#This Row],[Datum]])=1,MONTH(jaar_zip[[#This Row],[Datum]])=2,MONTH(jaar_zip[[#This Row],[Datum]])=11,MONTH(jaar_zip[[#This Row],[Datum]])=12),1.1,IF(OR(MONTH(jaar_zip[[#This Row],[Datum]])=3,MONTH(jaar_zip[[#This Row],[Datum]])=10),1,0.8))*jaar_zip[[#This Row],[graaddagen]],"")</f>
        <v>6.08</v>
      </c>
      <c r="O4760" s="101">
        <f>IF(ISNUMBER(jaar_zip[[#This Row],[etmaaltemperatuur]]),IF(jaar_zip[[#This Row],[etmaaltemperatuur]]&gt;stookgrens,jaar_zip[[#This Row],[etmaaltemperatuur]]-stookgrens,0),"")</f>
        <v>0</v>
      </c>
    </row>
    <row r="4761" spans="1:15" x14ac:dyDescent="0.25">
      <c r="A4761">
        <v>283</v>
      </c>
      <c r="B4761">
        <v>20240411</v>
      </c>
      <c r="C4761">
        <v>3.2</v>
      </c>
      <c r="D4761">
        <v>12.2</v>
      </c>
      <c r="E4761">
        <v>532</v>
      </c>
      <c r="F4761">
        <v>1.2</v>
      </c>
      <c r="H4761">
        <v>85</v>
      </c>
      <c r="I4761" s="101" t="s">
        <v>29</v>
      </c>
      <c r="J4761" s="1">
        <f>DATEVALUE(RIGHT(jaar_zip[[#This Row],[YYYYMMDD]],2)&amp;"-"&amp;MID(jaar_zip[[#This Row],[YYYYMMDD]],5,2)&amp;"-"&amp;LEFT(jaar_zip[[#This Row],[YYYYMMDD]],4))</f>
        <v>45393</v>
      </c>
      <c r="K4761" s="101" t="str">
        <f>IF(AND(VALUE(MONTH(jaar_zip[[#This Row],[Datum]]))=1,VALUE(WEEKNUM(jaar_zip[[#This Row],[Datum]],21))&gt;51),RIGHT(YEAR(jaar_zip[[#This Row],[Datum]])-1,2),RIGHT(YEAR(jaar_zip[[#This Row],[Datum]]),2))&amp;"-"&amp; TEXT(WEEKNUM(jaar_zip[[#This Row],[Datum]],21),"00")</f>
        <v>24-15</v>
      </c>
      <c r="L4761" s="101">
        <f>MONTH(jaar_zip[[#This Row],[Datum]])</f>
        <v>4</v>
      </c>
      <c r="M4761" s="101">
        <f>IF(ISNUMBER(jaar_zip[[#This Row],[etmaaltemperatuur]]),IF(jaar_zip[[#This Row],[etmaaltemperatuur]]&lt;stookgrens,stookgrens-jaar_zip[[#This Row],[etmaaltemperatuur]],0),"")</f>
        <v>5.8000000000000007</v>
      </c>
      <c r="N4761" s="101">
        <f>IF(ISNUMBER(jaar_zip[[#This Row],[graaddagen]]),IF(OR(MONTH(jaar_zip[[#This Row],[Datum]])=1,MONTH(jaar_zip[[#This Row],[Datum]])=2,MONTH(jaar_zip[[#This Row],[Datum]])=11,MONTH(jaar_zip[[#This Row],[Datum]])=12),1.1,IF(OR(MONTH(jaar_zip[[#This Row],[Datum]])=3,MONTH(jaar_zip[[#This Row],[Datum]])=10),1,0.8))*jaar_zip[[#This Row],[graaddagen]],"")</f>
        <v>4.6400000000000006</v>
      </c>
      <c r="O4761" s="101">
        <f>IF(ISNUMBER(jaar_zip[[#This Row],[etmaaltemperatuur]]),IF(jaar_zip[[#This Row],[etmaaltemperatuur]]&gt;stookgrens,jaar_zip[[#This Row],[etmaaltemperatuur]]-stookgrens,0),"")</f>
        <v>0</v>
      </c>
    </row>
    <row r="4762" spans="1:15" x14ac:dyDescent="0.25">
      <c r="A4762">
        <v>283</v>
      </c>
      <c r="B4762">
        <v>20240412</v>
      </c>
      <c r="C4762">
        <v>3.7</v>
      </c>
      <c r="D4762">
        <v>15.6</v>
      </c>
      <c r="E4762">
        <v>1300</v>
      </c>
      <c r="F4762">
        <v>0</v>
      </c>
      <c r="H4762">
        <v>81</v>
      </c>
      <c r="I4762" s="101" t="s">
        <v>29</v>
      </c>
      <c r="J4762" s="1">
        <f>DATEVALUE(RIGHT(jaar_zip[[#This Row],[YYYYMMDD]],2)&amp;"-"&amp;MID(jaar_zip[[#This Row],[YYYYMMDD]],5,2)&amp;"-"&amp;LEFT(jaar_zip[[#This Row],[YYYYMMDD]],4))</f>
        <v>45394</v>
      </c>
      <c r="K4762" s="101" t="str">
        <f>IF(AND(VALUE(MONTH(jaar_zip[[#This Row],[Datum]]))=1,VALUE(WEEKNUM(jaar_zip[[#This Row],[Datum]],21))&gt;51),RIGHT(YEAR(jaar_zip[[#This Row],[Datum]])-1,2),RIGHT(YEAR(jaar_zip[[#This Row],[Datum]]),2))&amp;"-"&amp; TEXT(WEEKNUM(jaar_zip[[#This Row],[Datum]],21),"00")</f>
        <v>24-15</v>
      </c>
      <c r="L4762" s="101">
        <f>MONTH(jaar_zip[[#This Row],[Datum]])</f>
        <v>4</v>
      </c>
      <c r="M4762" s="101">
        <f>IF(ISNUMBER(jaar_zip[[#This Row],[etmaaltemperatuur]]),IF(jaar_zip[[#This Row],[etmaaltemperatuur]]&lt;stookgrens,stookgrens-jaar_zip[[#This Row],[etmaaltemperatuur]],0),"")</f>
        <v>2.4000000000000004</v>
      </c>
      <c r="N4762" s="101">
        <f>IF(ISNUMBER(jaar_zip[[#This Row],[graaddagen]]),IF(OR(MONTH(jaar_zip[[#This Row],[Datum]])=1,MONTH(jaar_zip[[#This Row],[Datum]])=2,MONTH(jaar_zip[[#This Row],[Datum]])=11,MONTH(jaar_zip[[#This Row],[Datum]])=12),1.1,IF(OR(MONTH(jaar_zip[[#This Row],[Datum]])=3,MONTH(jaar_zip[[#This Row],[Datum]])=10),1,0.8))*jaar_zip[[#This Row],[graaddagen]],"")</f>
        <v>1.9200000000000004</v>
      </c>
      <c r="O4762" s="101">
        <f>IF(ISNUMBER(jaar_zip[[#This Row],[etmaaltemperatuur]]),IF(jaar_zip[[#This Row],[etmaaltemperatuur]]&gt;stookgrens,jaar_zip[[#This Row],[etmaaltemperatuur]]-stookgrens,0),"")</f>
        <v>0</v>
      </c>
    </row>
    <row r="4763" spans="1:15" x14ac:dyDescent="0.25">
      <c r="A4763">
        <v>283</v>
      </c>
      <c r="B4763">
        <v>20240413</v>
      </c>
      <c r="C4763">
        <v>3.3</v>
      </c>
      <c r="D4763">
        <v>17.399999999999999</v>
      </c>
      <c r="E4763">
        <v>1723</v>
      </c>
      <c r="F4763">
        <v>0</v>
      </c>
      <c r="H4763">
        <v>73</v>
      </c>
      <c r="I4763" s="101" t="s">
        <v>29</v>
      </c>
      <c r="J4763" s="1">
        <f>DATEVALUE(RIGHT(jaar_zip[[#This Row],[YYYYMMDD]],2)&amp;"-"&amp;MID(jaar_zip[[#This Row],[YYYYMMDD]],5,2)&amp;"-"&amp;LEFT(jaar_zip[[#This Row],[YYYYMMDD]],4))</f>
        <v>45395</v>
      </c>
      <c r="K4763" s="101" t="str">
        <f>IF(AND(VALUE(MONTH(jaar_zip[[#This Row],[Datum]]))=1,VALUE(WEEKNUM(jaar_zip[[#This Row],[Datum]],21))&gt;51),RIGHT(YEAR(jaar_zip[[#This Row],[Datum]])-1,2),RIGHT(YEAR(jaar_zip[[#This Row],[Datum]]),2))&amp;"-"&amp; TEXT(WEEKNUM(jaar_zip[[#This Row],[Datum]],21),"00")</f>
        <v>24-15</v>
      </c>
      <c r="L4763" s="101">
        <f>MONTH(jaar_zip[[#This Row],[Datum]])</f>
        <v>4</v>
      </c>
      <c r="M4763" s="101">
        <f>IF(ISNUMBER(jaar_zip[[#This Row],[etmaaltemperatuur]]),IF(jaar_zip[[#This Row],[etmaaltemperatuur]]&lt;stookgrens,stookgrens-jaar_zip[[#This Row],[etmaaltemperatuur]],0),"")</f>
        <v>0.60000000000000142</v>
      </c>
      <c r="N4763" s="101">
        <f>IF(ISNUMBER(jaar_zip[[#This Row],[graaddagen]]),IF(OR(MONTH(jaar_zip[[#This Row],[Datum]])=1,MONTH(jaar_zip[[#This Row],[Datum]])=2,MONTH(jaar_zip[[#This Row],[Datum]])=11,MONTH(jaar_zip[[#This Row],[Datum]])=12),1.1,IF(OR(MONTH(jaar_zip[[#This Row],[Datum]])=3,MONTH(jaar_zip[[#This Row],[Datum]])=10),1,0.8))*jaar_zip[[#This Row],[graaddagen]],"")</f>
        <v>0.48000000000000115</v>
      </c>
      <c r="O4763" s="101">
        <f>IF(ISNUMBER(jaar_zip[[#This Row],[etmaaltemperatuur]]),IF(jaar_zip[[#This Row],[etmaaltemperatuur]]&gt;stookgrens,jaar_zip[[#This Row],[etmaaltemperatuur]]-stookgrens,0),"")</f>
        <v>0</v>
      </c>
    </row>
    <row r="4764" spans="1:15" x14ac:dyDescent="0.25">
      <c r="A4764">
        <v>283</v>
      </c>
      <c r="B4764">
        <v>20240414</v>
      </c>
      <c r="C4764">
        <v>2.7</v>
      </c>
      <c r="D4764">
        <v>11.6</v>
      </c>
      <c r="E4764">
        <v>1680</v>
      </c>
      <c r="F4764">
        <v>0</v>
      </c>
      <c r="H4764">
        <v>69</v>
      </c>
      <c r="I4764" s="101" t="s">
        <v>29</v>
      </c>
      <c r="J4764" s="1">
        <f>DATEVALUE(RIGHT(jaar_zip[[#This Row],[YYYYMMDD]],2)&amp;"-"&amp;MID(jaar_zip[[#This Row],[YYYYMMDD]],5,2)&amp;"-"&amp;LEFT(jaar_zip[[#This Row],[YYYYMMDD]],4))</f>
        <v>45396</v>
      </c>
      <c r="K4764" s="101" t="str">
        <f>IF(AND(VALUE(MONTH(jaar_zip[[#This Row],[Datum]]))=1,VALUE(WEEKNUM(jaar_zip[[#This Row],[Datum]],21))&gt;51),RIGHT(YEAR(jaar_zip[[#This Row],[Datum]])-1,2),RIGHT(YEAR(jaar_zip[[#This Row],[Datum]]),2))&amp;"-"&amp; TEXT(WEEKNUM(jaar_zip[[#This Row],[Datum]],21),"00")</f>
        <v>24-15</v>
      </c>
      <c r="L4764" s="101">
        <f>MONTH(jaar_zip[[#This Row],[Datum]])</f>
        <v>4</v>
      </c>
      <c r="M4764" s="101">
        <f>IF(ISNUMBER(jaar_zip[[#This Row],[etmaaltemperatuur]]),IF(jaar_zip[[#This Row],[etmaaltemperatuur]]&lt;stookgrens,stookgrens-jaar_zip[[#This Row],[etmaaltemperatuur]],0),"")</f>
        <v>6.4</v>
      </c>
      <c r="N4764" s="101">
        <f>IF(ISNUMBER(jaar_zip[[#This Row],[graaddagen]]),IF(OR(MONTH(jaar_zip[[#This Row],[Datum]])=1,MONTH(jaar_zip[[#This Row],[Datum]])=2,MONTH(jaar_zip[[#This Row],[Datum]])=11,MONTH(jaar_zip[[#This Row],[Datum]])=12),1.1,IF(OR(MONTH(jaar_zip[[#This Row],[Datum]])=3,MONTH(jaar_zip[[#This Row],[Datum]])=10),1,0.8))*jaar_zip[[#This Row],[graaddagen]],"")</f>
        <v>5.120000000000001</v>
      </c>
      <c r="O4764" s="101">
        <f>IF(ISNUMBER(jaar_zip[[#This Row],[etmaaltemperatuur]]),IF(jaar_zip[[#This Row],[etmaaltemperatuur]]&gt;stookgrens,jaar_zip[[#This Row],[etmaaltemperatuur]]-stookgrens,0),"")</f>
        <v>0</v>
      </c>
    </row>
    <row r="4765" spans="1:15" x14ac:dyDescent="0.25">
      <c r="A4765">
        <v>283</v>
      </c>
      <c r="B4765">
        <v>20240415</v>
      </c>
      <c r="C4765">
        <v>4.5999999999999996</v>
      </c>
      <c r="D4765">
        <v>7.6</v>
      </c>
      <c r="E4765">
        <v>1052</v>
      </c>
      <c r="F4765">
        <v>10.6</v>
      </c>
      <c r="H4765">
        <v>82</v>
      </c>
      <c r="I4765" s="101" t="s">
        <v>29</v>
      </c>
      <c r="J4765" s="1">
        <f>DATEVALUE(RIGHT(jaar_zip[[#This Row],[YYYYMMDD]],2)&amp;"-"&amp;MID(jaar_zip[[#This Row],[YYYYMMDD]],5,2)&amp;"-"&amp;LEFT(jaar_zip[[#This Row],[YYYYMMDD]],4))</f>
        <v>45397</v>
      </c>
      <c r="K4765" s="101" t="str">
        <f>IF(AND(VALUE(MONTH(jaar_zip[[#This Row],[Datum]]))=1,VALUE(WEEKNUM(jaar_zip[[#This Row],[Datum]],21))&gt;51),RIGHT(YEAR(jaar_zip[[#This Row],[Datum]])-1,2),RIGHT(YEAR(jaar_zip[[#This Row],[Datum]]),2))&amp;"-"&amp; TEXT(WEEKNUM(jaar_zip[[#This Row],[Datum]],21),"00")</f>
        <v>24-16</v>
      </c>
      <c r="L4765" s="101">
        <f>MONTH(jaar_zip[[#This Row],[Datum]])</f>
        <v>4</v>
      </c>
      <c r="M4765" s="101">
        <f>IF(ISNUMBER(jaar_zip[[#This Row],[etmaaltemperatuur]]),IF(jaar_zip[[#This Row],[etmaaltemperatuur]]&lt;stookgrens,stookgrens-jaar_zip[[#This Row],[etmaaltemperatuur]],0),"")</f>
        <v>10.4</v>
      </c>
      <c r="N4765" s="101">
        <f>IF(ISNUMBER(jaar_zip[[#This Row],[graaddagen]]),IF(OR(MONTH(jaar_zip[[#This Row],[Datum]])=1,MONTH(jaar_zip[[#This Row],[Datum]])=2,MONTH(jaar_zip[[#This Row],[Datum]])=11,MONTH(jaar_zip[[#This Row],[Datum]])=12),1.1,IF(OR(MONTH(jaar_zip[[#This Row],[Datum]])=3,MONTH(jaar_zip[[#This Row],[Datum]])=10),1,0.8))*jaar_zip[[#This Row],[graaddagen]],"")</f>
        <v>8.32</v>
      </c>
      <c r="O4765" s="101">
        <f>IF(ISNUMBER(jaar_zip[[#This Row],[etmaaltemperatuur]]),IF(jaar_zip[[#This Row],[etmaaltemperatuur]]&gt;stookgrens,jaar_zip[[#This Row],[etmaaltemperatuur]]-stookgrens,0),"")</f>
        <v>0</v>
      </c>
    </row>
    <row r="4766" spans="1:15" x14ac:dyDescent="0.25">
      <c r="A4766">
        <v>283</v>
      </c>
      <c r="B4766">
        <v>20240416</v>
      </c>
      <c r="C4766">
        <v>5</v>
      </c>
      <c r="D4766">
        <v>7.1</v>
      </c>
      <c r="E4766">
        <v>1235</v>
      </c>
      <c r="F4766">
        <v>9</v>
      </c>
      <c r="H4766">
        <v>85</v>
      </c>
      <c r="I4766" s="101" t="s">
        <v>29</v>
      </c>
      <c r="J4766" s="1">
        <f>DATEVALUE(RIGHT(jaar_zip[[#This Row],[YYYYMMDD]],2)&amp;"-"&amp;MID(jaar_zip[[#This Row],[YYYYMMDD]],5,2)&amp;"-"&amp;LEFT(jaar_zip[[#This Row],[YYYYMMDD]],4))</f>
        <v>45398</v>
      </c>
      <c r="K4766" s="101" t="str">
        <f>IF(AND(VALUE(MONTH(jaar_zip[[#This Row],[Datum]]))=1,VALUE(WEEKNUM(jaar_zip[[#This Row],[Datum]],21))&gt;51),RIGHT(YEAR(jaar_zip[[#This Row],[Datum]])-1,2),RIGHT(YEAR(jaar_zip[[#This Row],[Datum]]),2))&amp;"-"&amp; TEXT(WEEKNUM(jaar_zip[[#This Row],[Datum]],21),"00")</f>
        <v>24-16</v>
      </c>
      <c r="L4766" s="101">
        <f>MONTH(jaar_zip[[#This Row],[Datum]])</f>
        <v>4</v>
      </c>
      <c r="M4766" s="101">
        <f>IF(ISNUMBER(jaar_zip[[#This Row],[etmaaltemperatuur]]),IF(jaar_zip[[#This Row],[etmaaltemperatuur]]&lt;stookgrens,stookgrens-jaar_zip[[#This Row],[etmaaltemperatuur]],0),"")</f>
        <v>10.9</v>
      </c>
      <c r="N4766" s="101">
        <f>IF(ISNUMBER(jaar_zip[[#This Row],[graaddagen]]),IF(OR(MONTH(jaar_zip[[#This Row],[Datum]])=1,MONTH(jaar_zip[[#This Row],[Datum]])=2,MONTH(jaar_zip[[#This Row],[Datum]])=11,MONTH(jaar_zip[[#This Row],[Datum]])=12),1.1,IF(OR(MONTH(jaar_zip[[#This Row],[Datum]])=3,MONTH(jaar_zip[[#This Row],[Datum]])=10),1,0.8))*jaar_zip[[#This Row],[graaddagen]],"")</f>
        <v>8.7200000000000006</v>
      </c>
      <c r="O4766" s="101">
        <f>IF(ISNUMBER(jaar_zip[[#This Row],[etmaaltemperatuur]]),IF(jaar_zip[[#This Row],[etmaaltemperatuur]]&gt;stookgrens,jaar_zip[[#This Row],[etmaaltemperatuur]]-stookgrens,0),"")</f>
        <v>0</v>
      </c>
    </row>
    <row r="4767" spans="1:15" x14ac:dyDescent="0.25">
      <c r="A4767">
        <v>283</v>
      </c>
      <c r="B4767">
        <v>20240417</v>
      </c>
      <c r="C4767">
        <v>2.4</v>
      </c>
      <c r="D4767">
        <v>5.3</v>
      </c>
      <c r="E4767">
        <v>1090</v>
      </c>
      <c r="F4767">
        <v>6.7</v>
      </c>
      <c r="H4767">
        <v>90</v>
      </c>
      <c r="I4767" s="101" t="s">
        <v>29</v>
      </c>
      <c r="J4767" s="1">
        <f>DATEVALUE(RIGHT(jaar_zip[[#This Row],[YYYYMMDD]],2)&amp;"-"&amp;MID(jaar_zip[[#This Row],[YYYYMMDD]],5,2)&amp;"-"&amp;LEFT(jaar_zip[[#This Row],[YYYYMMDD]],4))</f>
        <v>45399</v>
      </c>
      <c r="K4767" s="101" t="str">
        <f>IF(AND(VALUE(MONTH(jaar_zip[[#This Row],[Datum]]))=1,VALUE(WEEKNUM(jaar_zip[[#This Row],[Datum]],21))&gt;51),RIGHT(YEAR(jaar_zip[[#This Row],[Datum]])-1,2),RIGHT(YEAR(jaar_zip[[#This Row],[Datum]]),2))&amp;"-"&amp; TEXT(WEEKNUM(jaar_zip[[#This Row],[Datum]],21),"00")</f>
        <v>24-16</v>
      </c>
      <c r="L4767" s="101">
        <f>MONTH(jaar_zip[[#This Row],[Datum]])</f>
        <v>4</v>
      </c>
      <c r="M4767" s="101">
        <f>IF(ISNUMBER(jaar_zip[[#This Row],[etmaaltemperatuur]]),IF(jaar_zip[[#This Row],[etmaaltemperatuur]]&lt;stookgrens,stookgrens-jaar_zip[[#This Row],[etmaaltemperatuur]],0),"")</f>
        <v>12.7</v>
      </c>
      <c r="N4767" s="101">
        <f>IF(ISNUMBER(jaar_zip[[#This Row],[graaddagen]]),IF(OR(MONTH(jaar_zip[[#This Row],[Datum]])=1,MONTH(jaar_zip[[#This Row],[Datum]])=2,MONTH(jaar_zip[[#This Row],[Datum]])=11,MONTH(jaar_zip[[#This Row],[Datum]])=12),1.1,IF(OR(MONTH(jaar_zip[[#This Row],[Datum]])=3,MONTH(jaar_zip[[#This Row],[Datum]])=10),1,0.8))*jaar_zip[[#This Row],[graaddagen]],"")</f>
        <v>10.16</v>
      </c>
      <c r="O4767" s="101">
        <f>IF(ISNUMBER(jaar_zip[[#This Row],[etmaaltemperatuur]]),IF(jaar_zip[[#This Row],[etmaaltemperatuur]]&gt;stookgrens,jaar_zip[[#This Row],[etmaaltemperatuur]]-stookgrens,0),"")</f>
        <v>0</v>
      </c>
    </row>
    <row r="4768" spans="1:15" x14ac:dyDescent="0.25">
      <c r="A4768">
        <v>283</v>
      </c>
      <c r="B4768">
        <v>20240418</v>
      </c>
      <c r="C4768">
        <v>2.9</v>
      </c>
      <c r="D4768">
        <v>7</v>
      </c>
      <c r="E4768">
        <v>1584</v>
      </c>
      <c r="F4768">
        <v>0.2</v>
      </c>
      <c r="H4768">
        <v>76</v>
      </c>
      <c r="I4768" s="101" t="s">
        <v>29</v>
      </c>
      <c r="J4768" s="1">
        <f>DATEVALUE(RIGHT(jaar_zip[[#This Row],[YYYYMMDD]],2)&amp;"-"&amp;MID(jaar_zip[[#This Row],[YYYYMMDD]],5,2)&amp;"-"&amp;LEFT(jaar_zip[[#This Row],[YYYYMMDD]],4))</f>
        <v>45400</v>
      </c>
      <c r="K4768" s="101" t="str">
        <f>IF(AND(VALUE(MONTH(jaar_zip[[#This Row],[Datum]]))=1,VALUE(WEEKNUM(jaar_zip[[#This Row],[Datum]],21))&gt;51),RIGHT(YEAR(jaar_zip[[#This Row],[Datum]])-1,2),RIGHT(YEAR(jaar_zip[[#This Row],[Datum]]),2))&amp;"-"&amp; TEXT(WEEKNUM(jaar_zip[[#This Row],[Datum]],21),"00")</f>
        <v>24-16</v>
      </c>
      <c r="L4768" s="101">
        <f>MONTH(jaar_zip[[#This Row],[Datum]])</f>
        <v>4</v>
      </c>
      <c r="M4768" s="101">
        <f>IF(ISNUMBER(jaar_zip[[#This Row],[etmaaltemperatuur]]),IF(jaar_zip[[#This Row],[etmaaltemperatuur]]&lt;stookgrens,stookgrens-jaar_zip[[#This Row],[etmaaltemperatuur]],0),"")</f>
        <v>11</v>
      </c>
      <c r="N4768" s="101">
        <f>IF(ISNUMBER(jaar_zip[[#This Row],[graaddagen]]),IF(OR(MONTH(jaar_zip[[#This Row],[Datum]])=1,MONTH(jaar_zip[[#This Row],[Datum]])=2,MONTH(jaar_zip[[#This Row],[Datum]])=11,MONTH(jaar_zip[[#This Row],[Datum]])=12),1.1,IF(OR(MONTH(jaar_zip[[#This Row],[Datum]])=3,MONTH(jaar_zip[[#This Row],[Datum]])=10),1,0.8))*jaar_zip[[#This Row],[graaddagen]],"")</f>
        <v>8.8000000000000007</v>
      </c>
      <c r="O4768" s="101">
        <f>IF(ISNUMBER(jaar_zip[[#This Row],[etmaaltemperatuur]]),IF(jaar_zip[[#This Row],[etmaaltemperatuur]]&gt;stookgrens,jaar_zip[[#This Row],[etmaaltemperatuur]]-stookgrens,0),"")</f>
        <v>0</v>
      </c>
    </row>
    <row r="4769" spans="1:15" x14ac:dyDescent="0.25">
      <c r="A4769">
        <v>283</v>
      </c>
      <c r="B4769">
        <v>20240419</v>
      </c>
      <c r="C4769">
        <v>5.6</v>
      </c>
      <c r="D4769">
        <v>7.2</v>
      </c>
      <c r="E4769">
        <v>1083</v>
      </c>
      <c r="F4769">
        <v>9.9</v>
      </c>
      <c r="H4769">
        <v>89</v>
      </c>
      <c r="I4769" s="101" t="s">
        <v>29</v>
      </c>
      <c r="J4769" s="1">
        <f>DATEVALUE(RIGHT(jaar_zip[[#This Row],[YYYYMMDD]],2)&amp;"-"&amp;MID(jaar_zip[[#This Row],[YYYYMMDD]],5,2)&amp;"-"&amp;LEFT(jaar_zip[[#This Row],[YYYYMMDD]],4))</f>
        <v>45401</v>
      </c>
      <c r="K4769" s="101" t="str">
        <f>IF(AND(VALUE(MONTH(jaar_zip[[#This Row],[Datum]]))=1,VALUE(WEEKNUM(jaar_zip[[#This Row],[Datum]],21))&gt;51),RIGHT(YEAR(jaar_zip[[#This Row],[Datum]])-1,2),RIGHT(YEAR(jaar_zip[[#This Row],[Datum]]),2))&amp;"-"&amp; TEXT(WEEKNUM(jaar_zip[[#This Row],[Datum]],21),"00")</f>
        <v>24-16</v>
      </c>
      <c r="L4769" s="101">
        <f>MONTH(jaar_zip[[#This Row],[Datum]])</f>
        <v>4</v>
      </c>
      <c r="M4769" s="101">
        <f>IF(ISNUMBER(jaar_zip[[#This Row],[etmaaltemperatuur]]),IF(jaar_zip[[#This Row],[etmaaltemperatuur]]&lt;stookgrens,stookgrens-jaar_zip[[#This Row],[etmaaltemperatuur]],0),"")</f>
        <v>10.8</v>
      </c>
      <c r="N4769" s="101">
        <f>IF(ISNUMBER(jaar_zip[[#This Row],[graaddagen]]),IF(OR(MONTH(jaar_zip[[#This Row],[Datum]])=1,MONTH(jaar_zip[[#This Row],[Datum]])=2,MONTH(jaar_zip[[#This Row],[Datum]])=11,MONTH(jaar_zip[[#This Row],[Datum]])=12),1.1,IF(OR(MONTH(jaar_zip[[#This Row],[Datum]])=3,MONTH(jaar_zip[[#This Row],[Datum]])=10),1,0.8))*jaar_zip[[#This Row],[graaddagen]],"")</f>
        <v>8.64</v>
      </c>
      <c r="O4769" s="101">
        <f>IF(ISNUMBER(jaar_zip[[#This Row],[etmaaltemperatuur]]),IF(jaar_zip[[#This Row],[etmaaltemperatuur]]&gt;stookgrens,jaar_zip[[#This Row],[etmaaltemperatuur]]-stookgrens,0),"")</f>
        <v>0</v>
      </c>
    </row>
    <row r="4770" spans="1:15" x14ac:dyDescent="0.25">
      <c r="A4770">
        <v>283</v>
      </c>
      <c r="B4770">
        <v>20240420</v>
      </c>
      <c r="C4770">
        <v>4.3</v>
      </c>
      <c r="D4770">
        <v>6.5</v>
      </c>
      <c r="E4770">
        <v>1310</v>
      </c>
      <c r="F4770">
        <v>10.6</v>
      </c>
      <c r="H4770">
        <v>87</v>
      </c>
      <c r="I4770" s="101" t="s">
        <v>29</v>
      </c>
      <c r="J4770" s="1">
        <f>DATEVALUE(RIGHT(jaar_zip[[#This Row],[YYYYMMDD]],2)&amp;"-"&amp;MID(jaar_zip[[#This Row],[YYYYMMDD]],5,2)&amp;"-"&amp;LEFT(jaar_zip[[#This Row],[YYYYMMDD]],4))</f>
        <v>45402</v>
      </c>
      <c r="K4770" s="101" t="str">
        <f>IF(AND(VALUE(MONTH(jaar_zip[[#This Row],[Datum]]))=1,VALUE(WEEKNUM(jaar_zip[[#This Row],[Datum]],21))&gt;51),RIGHT(YEAR(jaar_zip[[#This Row],[Datum]])-1,2),RIGHT(YEAR(jaar_zip[[#This Row],[Datum]]),2))&amp;"-"&amp; TEXT(WEEKNUM(jaar_zip[[#This Row],[Datum]],21),"00")</f>
        <v>24-16</v>
      </c>
      <c r="L4770" s="101">
        <f>MONTH(jaar_zip[[#This Row],[Datum]])</f>
        <v>4</v>
      </c>
      <c r="M4770" s="101">
        <f>IF(ISNUMBER(jaar_zip[[#This Row],[etmaaltemperatuur]]),IF(jaar_zip[[#This Row],[etmaaltemperatuur]]&lt;stookgrens,stookgrens-jaar_zip[[#This Row],[etmaaltemperatuur]],0),"")</f>
        <v>11.5</v>
      </c>
      <c r="N4770" s="101">
        <f>IF(ISNUMBER(jaar_zip[[#This Row],[graaddagen]]),IF(OR(MONTH(jaar_zip[[#This Row],[Datum]])=1,MONTH(jaar_zip[[#This Row],[Datum]])=2,MONTH(jaar_zip[[#This Row],[Datum]])=11,MONTH(jaar_zip[[#This Row],[Datum]])=12),1.1,IF(OR(MONTH(jaar_zip[[#This Row],[Datum]])=3,MONTH(jaar_zip[[#This Row],[Datum]])=10),1,0.8))*jaar_zip[[#This Row],[graaddagen]],"")</f>
        <v>9.2000000000000011</v>
      </c>
      <c r="O4770" s="101">
        <f>IF(ISNUMBER(jaar_zip[[#This Row],[etmaaltemperatuur]]),IF(jaar_zip[[#This Row],[etmaaltemperatuur]]&gt;stookgrens,jaar_zip[[#This Row],[etmaaltemperatuur]]-stookgrens,0),"")</f>
        <v>0</v>
      </c>
    </row>
    <row r="4771" spans="1:15" x14ac:dyDescent="0.25">
      <c r="A4771">
        <v>283</v>
      </c>
      <c r="B4771">
        <v>20240421</v>
      </c>
      <c r="C4771">
        <v>3.7</v>
      </c>
      <c r="D4771">
        <v>5.7</v>
      </c>
      <c r="E4771">
        <v>1771</v>
      </c>
      <c r="F4771">
        <v>1.7</v>
      </c>
      <c r="H4771">
        <v>76</v>
      </c>
      <c r="I4771" s="101" t="s">
        <v>29</v>
      </c>
      <c r="J4771" s="1">
        <f>DATEVALUE(RIGHT(jaar_zip[[#This Row],[YYYYMMDD]],2)&amp;"-"&amp;MID(jaar_zip[[#This Row],[YYYYMMDD]],5,2)&amp;"-"&amp;LEFT(jaar_zip[[#This Row],[YYYYMMDD]],4))</f>
        <v>45403</v>
      </c>
      <c r="K4771" s="101" t="str">
        <f>IF(AND(VALUE(MONTH(jaar_zip[[#This Row],[Datum]]))=1,VALUE(WEEKNUM(jaar_zip[[#This Row],[Datum]],21))&gt;51),RIGHT(YEAR(jaar_zip[[#This Row],[Datum]])-1,2),RIGHT(YEAR(jaar_zip[[#This Row],[Datum]]),2))&amp;"-"&amp; TEXT(WEEKNUM(jaar_zip[[#This Row],[Datum]],21),"00")</f>
        <v>24-16</v>
      </c>
      <c r="L4771" s="101">
        <f>MONTH(jaar_zip[[#This Row],[Datum]])</f>
        <v>4</v>
      </c>
      <c r="M4771" s="101">
        <f>IF(ISNUMBER(jaar_zip[[#This Row],[etmaaltemperatuur]]),IF(jaar_zip[[#This Row],[etmaaltemperatuur]]&lt;stookgrens,stookgrens-jaar_zip[[#This Row],[etmaaltemperatuur]],0),"")</f>
        <v>12.3</v>
      </c>
      <c r="N4771" s="101">
        <f>IF(ISNUMBER(jaar_zip[[#This Row],[graaddagen]]),IF(OR(MONTH(jaar_zip[[#This Row],[Datum]])=1,MONTH(jaar_zip[[#This Row],[Datum]])=2,MONTH(jaar_zip[[#This Row],[Datum]])=11,MONTH(jaar_zip[[#This Row],[Datum]])=12),1.1,IF(OR(MONTH(jaar_zip[[#This Row],[Datum]])=3,MONTH(jaar_zip[[#This Row],[Datum]])=10),1,0.8))*jaar_zip[[#This Row],[graaddagen]],"")</f>
        <v>9.8400000000000016</v>
      </c>
      <c r="O4771" s="101">
        <f>IF(ISNUMBER(jaar_zip[[#This Row],[etmaaltemperatuur]]),IF(jaar_zip[[#This Row],[etmaaltemperatuur]]&gt;stookgrens,jaar_zip[[#This Row],[etmaaltemperatuur]]-stookgrens,0),"")</f>
        <v>0</v>
      </c>
    </row>
    <row r="4772" spans="1:15" x14ac:dyDescent="0.25">
      <c r="A4772">
        <v>283</v>
      </c>
      <c r="B4772">
        <v>20240422</v>
      </c>
      <c r="C4772">
        <v>2.8</v>
      </c>
      <c r="D4772">
        <v>4.7</v>
      </c>
      <c r="E4772">
        <v>1689</v>
      </c>
      <c r="F4772">
        <v>0.8</v>
      </c>
      <c r="H4772">
        <v>78</v>
      </c>
      <c r="I4772" s="101" t="s">
        <v>29</v>
      </c>
      <c r="J4772" s="1">
        <f>DATEVALUE(RIGHT(jaar_zip[[#This Row],[YYYYMMDD]],2)&amp;"-"&amp;MID(jaar_zip[[#This Row],[YYYYMMDD]],5,2)&amp;"-"&amp;LEFT(jaar_zip[[#This Row],[YYYYMMDD]],4))</f>
        <v>45404</v>
      </c>
      <c r="K4772" s="101" t="str">
        <f>IF(AND(VALUE(MONTH(jaar_zip[[#This Row],[Datum]]))=1,VALUE(WEEKNUM(jaar_zip[[#This Row],[Datum]],21))&gt;51),RIGHT(YEAR(jaar_zip[[#This Row],[Datum]])-1,2),RIGHT(YEAR(jaar_zip[[#This Row],[Datum]]),2))&amp;"-"&amp; TEXT(WEEKNUM(jaar_zip[[#This Row],[Datum]],21),"00")</f>
        <v>24-17</v>
      </c>
      <c r="L4772" s="101">
        <f>MONTH(jaar_zip[[#This Row],[Datum]])</f>
        <v>4</v>
      </c>
      <c r="M4772" s="101">
        <f>IF(ISNUMBER(jaar_zip[[#This Row],[etmaaltemperatuur]]),IF(jaar_zip[[#This Row],[etmaaltemperatuur]]&lt;stookgrens,stookgrens-jaar_zip[[#This Row],[etmaaltemperatuur]],0),"")</f>
        <v>13.3</v>
      </c>
      <c r="N4772" s="101">
        <f>IF(ISNUMBER(jaar_zip[[#This Row],[graaddagen]]),IF(OR(MONTH(jaar_zip[[#This Row],[Datum]])=1,MONTH(jaar_zip[[#This Row],[Datum]])=2,MONTH(jaar_zip[[#This Row],[Datum]])=11,MONTH(jaar_zip[[#This Row],[Datum]])=12),1.1,IF(OR(MONTH(jaar_zip[[#This Row],[Datum]])=3,MONTH(jaar_zip[[#This Row],[Datum]])=10),1,0.8))*jaar_zip[[#This Row],[graaddagen]],"")</f>
        <v>10.64</v>
      </c>
      <c r="O4772" s="101">
        <f>IF(ISNUMBER(jaar_zip[[#This Row],[etmaaltemperatuur]]),IF(jaar_zip[[#This Row],[etmaaltemperatuur]]&gt;stookgrens,jaar_zip[[#This Row],[etmaaltemperatuur]]-stookgrens,0),"")</f>
        <v>0</v>
      </c>
    </row>
    <row r="4773" spans="1:15" x14ac:dyDescent="0.25">
      <c r="A4773">
        <v>283</v>
      </c>
      <c r="B4773">
        <v>20240423</v>
      </c>
      <c r="C4773">
        <v>2.2999999999999998</v>
      </c>
      <c r="D4773">
        <v>5.5</v>
      </c>
      <c r="E4773">
        <v>1863</v>
      </c>
      <c r="F4773">
        <v>1.5</v>
      </c>
      <c r="H4773">
        <v>74</v>
      </c>
      <c r="I4773" s="101" t="s">
        <v>29</v>
      </c>
      <c r="J4773" s="1">
        <f>DATEVALUE(RIGHT(jaar_zip[[#This Row],[YYYYMMDD]],2)&amp;"-"&amp;MID(jaar_zip[[#This Row],[YYYYMMDD]],5,2)&amp;"-"&amp;LEFT(jaar_zip[[#This Row],[YYYYMMDD]],4))</f>
        <v>45405</v>
      </c>
      <c r="K4773" s="101" t="str">
        <f>IF(AND(VALUE(MONTH(jaar_zip[[#This Row],[Datum]]))=1,VALUE(WEEKNUM(jaar_zip[[#This Row],[Datum]],21))&gt;51),RIGHT(YEAR(jaar_zip[[#This Row],[Datum]])-1,2),RIGHT(YEAR(jaar_zip[[#This Row],[Datum]]),2))&amp;"-"&amp; TEXT(WEEKNUM(jaar_zip[[#This Row],[Datum]],21),"00")</f>
        <v>24-17</v>
      </c>
      <c r="L4773" s="101">
        <f>MONTH(jaar_zip[[#This Row],[Datum]])</f>
        <v>4</v>
      </c>
      <c r="M4773" s="101">
        <f>IF(ISNUMBER(jaar_zip[[#This Row],[etmaaltemperatuur]]),IF(jaar_zip[[#This Row],[etmaaltemperatuur]]&lt;stookgrens,stookgrens-jaar_zip[[#This Row],[etmaaltemperatuur]],0),"")</f>
        <v>12.5</v>
      </c>
      <c r="N4773" s="101">
        <f>IF(ISNUMBER(jaar_zip[[#This Row],[graaddagen]]),IF(OR(MONTH(jaar_zip[[#This Row],[Datum]])=1,MONTH(jaar_zip[[#This Row],[Datum]])=2,MONTH(jaar_zip[[#This Row],[Datum]])=11,MONTH(jaar_zip[[#This Row],[Datum]])=12),1.1,IF(OR(MONTH(jaar_zip[[#This Row],[Datum]])=3,MONTH(jaar_zip[[#This Row],[Datum]])=10),1,0.8))*jaar_zip[[#This Row],[graaddagen]],"")</f>
        <v>10</v>
      </c>
      <c r="O4773" s="101">
        <f>IF(ISNUMBER(jaar_zip[[#This Row],[etmaaltemperatuur]]),IF(jaar_zip[[#This Row],[etmaaltemperatuur]]&gt;stookgrens,jaar_zip[[#This Row],[etmaaltemperatuur]]-stookgrens,0),"")</f>
        <v>0</v>
      </c>
    </row>
    <row r="4774" spans="1:15" x14ac:dyDescent="0.25">
      <c r="A4774">
        <v>283</v>
      </c>
      <c r="B4774">
        <v>20240424</v>
      </c>
      <c r="C4774">
        <v>3.6</v>
      </c>
      <c r="D4774">
        <v>5.5</v>
      </c>
      <c r="E4774">
        <v>1344</v>
      </c>
      <c r="F4774">
        <v>4.5</v>
      </c>
      <c r="H4774">
        <v>86</v>
      </c>
      <c r="I4774" s="101" t="s">
        <v>29</v>
      </c>
      <c r="J4774" s="1">
        <f>DATEVALUE(RIGHT(jaar_zip[[#This Row],[YYYYMMDD]],2)&amp;"-"&amp;MID(jaar_zip[[#This Row],[YYYYMMDD]],5,2)&amp;"-"&amp;LEFT(jaar_zip[[#This Row],[YYYYMMDD]],4))</f>
        <v>45406</v>
      </c>
      <c r="K4774" s="101" t="str">
        <f>IF(AND(VALUE(MONTH(jaar_zip[[#This Row],[Datum]]))=1,VALUE(WEEKNUM(jaar_zip[[#This Row],[Datum]],21))&gt;51),RIGHT(YEAR(jaar_zip[[#This Row],[Datum]])-1,2),RIGHT(YEAR(jaar_zip[[#This Row],[Datum]]),2))&amp;"-"&amp; TEXT(WEEKNUM(jaar_zip[[#This Row],[Datum]],21),"00")</f>
        <v>24-17</v>
      </c>
      <c r="L4774" s="101">
        <f>MONTH(jaar_zip[[#This Row],[Datum]])</f>
        <v>4</v>
      </c>
      <c r="M4774" s="101">
        <f>IF(ISNUMBER(jaar_zip[[#This Row],[etmaaltemperatuur]]),IF(jaar_zip[[#This Row],[etmaaltemperatuur]]&lt;stookgrens,stookgrens-jaar_zip[[#This Row],[etmaaltemperatuur]],0),"")</f>
        <v>12.5</v>
      </c>
      <c r="N4774" s="101">
        <f>IF(ISNUMBER(jaar_zip[[#This Row],[graaddagen]]),IF(OR(MONTH(jaar_zip[[#This Row],[Datum]])=1,MONTH(jaar_zip[[#This Row],[Datum]])=2,MONTH(jaar_zip[[#This Row],[Datum]])=11,MONTH(jaar_zip[[#This Row],[Datum]])=12),1.1,IF(OR(MONTH(jaar_zip[[#This Row],[Datum]])=3,MONTH(jaar_zip[[#This Row],[Datum]])=10),1,0.8))*jaar_zip[[#This Row],[graaddagen]],"")</f>
        <v>10</v>
      </c>
      <c r="O4774" s="101">
        <f>IF(ISNUMBER(jaar_zip[[#This Row],[etmaaltemperatuur]]),IF(jaar_zip[[#This Row],[etmaaltemperatuur]]&gt;stookgrens,jaar_zip[[#This Row],[etmaaltemperatuur]]-stookgrens,0),"")</f>
        <v>0</v>
      </c>
    </row>
    <row r="4775" spans="1:15" x14ac:dyDescent="0.25">
      <c r="A4775">
        <v>283</v>
      </c>
      <c r="B4775">
        <v>20240425</v>
      </c>
      <c r="C4775">
        <v>3.6</v>
      </c>
      <c r="D4775">
        <v>6.6</v>
      </c>
      <c r="E4775">
        <v>1587</v>
      </c>
      <c r="F4775">
        <v>1.2</v>
      </c>
      <c r="H4775">
        <v>78</v>
      </c>
      <c r="I4775" s="101" t="s">
        <v>29</v>
      </c>
      <c r="J4775" s="1">
        <f>DATEVALUE(RIGHT(jaar_zip[[#This Row],[YYYYMMDD]],2)&amp;"-"&amp;MID(jaar_zip[[#This Row],[YYYYMMDD]],5,2)&amp;"-"&amp;LEFT(jaar_zip[[#This Row],[YYYYMMDD]],4))</f>
        <v>45407</v>
      </c>
      <c r="K4775" s="101" t="str">
        <f>IF(AND(VALUE(MONTH(jaar_zip[[#This Row],[Datum]]))=1,VALUE(WEEKNUM(jaar_zip[[#This Row],[Datum]],21))&gt;51),RIGHT(YEAR(jaar_zip[[#This Row],[Datum]])-1,2),RIGHT(YEAR(jaar_zip[[#This Row],[Datum]]),2))&amp;"-"&amp; TEXT(WEEKNUM(jaar_zip[[#This Row],[Datum]],21),"00")</f>
        <v>24-17</v>
      </c>
      <c r="L4775" s="101">
        <f>MONTH(jaar_zip[[#This Row],[Datum]])</f>
        <v>4</v>
      </c>
      <c r="M4775" s="101">
        <f>IF(ISNUMBER(jaar_zip[[#This Row],[etmaaltemperatuur]]),IF(jaar_zip[[#This Row],[etmaaltemperatuur]]&lt;stookgrens,stookgrens-jaar_zip[[#This Row],[etmaaltemperatuur]],0),"")</f>
        <v>11.4</v>
      </c>
      <c r="N4775" s="101">
        <f>IF(ISNUMBER(jaar_zip[[#This Row],[graaddagen]]),IF(OR(MONTH(jaar_zip[[#This Row],[Datum]])=1,MONTH(jaar_zip[[#This Row],[Datum]])=2,MONTH(jaar_zip[[#This Row],[Datum]])=11,MONTH(jaar_zip[[#This Row],[Datum]])=12),1.1,IF(OR(MONTH(jaar_zip[[#This Row],[Datum]])=3,MONTH(jaar_zip[[#This Row],[Datum]])=10),1,0.8))*jaar_zip[[#This Row],[graaddagen]],"")</f>
        <v>9.120000000000001</v>
      </c>
      <c r="O4775" s="101">
        <f>IF(ISNUMBER(jaar_zip[[#This Row],[etmaaltemperatuur]]),IF(jaar_zip[[#This Row],[etmaaltemperatuur]]&gt;stookgrens,jaar_zip[[#This Row],[etmaaltemperatuur]]-stookgrens,0),"")</f>
        <v>0</v>
      </c>
    </row>
    <row r="4776" spans="1:15" x14ac:dyDescent="0.25">
      <c r="A4776">
        <v>283</v>
      </c>
      <c r="B4776">
        <v>20240426</v>
      </c>
      <c r="C4776">
        <v>2</v>
      </c>
      <c r="D4776">
        <v>8.6</v>
      </c>
      <c r="E4776">
        <v>1826</v>
      </c>
      <c r="F4776">
        <v>4.7</v>
      </c>
      <c r="H4776">
        <v>81</v>
      </c>
      <c r="I4776" s="101" t="s">
        <v>29</v>
      </c>
      <c r="J4776" s="1">
        <f>DATEVALUE(RIGHT(jaar_zip[[#This Row],[YYYYMMDD]],2)&amp;"-"&amp;MID(jaar_zip[[#This Row],[YYYYMMDD]],5,2)&amp;"-"&amp;LEFT(jaar_zip[[#This Row],[YYYYMMDD]],4))</f>
        <v>45408</v>
      </c>
      <c r="K4776" s="101" t="str">
        <f>IF(AND(VALUE(MONTH(jaar_zip[[#This Row],[Datum]]))=1,VALUE(WEEKNUM(jaar_zip[[#This Row],[Datum]],21))&gt;51),RIGHT(YEAR(jaar_zip[[#This Row],[Datum]])-1,2),RIGHT(YEAR(jaar_zip[[#This Row],[Datum]]),2))&amp;"-"&amp; TEXT(WEEKNUM(jaar_zip[[#This Row],[Datum]],21),"00")</f>
        <v>24-17</v>
      </c>
      <c r="L4776" s="101">
        <f>MONTH(jaar_zip[[#This Row],[Datum]])</f>
        <v>4</v>
      </c>
      <c r="M4776" s="101">
        <f>IF(ISNUMBER(jaar_zip[[#This Row],[etmaaltemperatuur]]),IF(jaar_zip[[#This Row],[etmaaltemperatuur]]&lt;stookgrens,stookgrens-jaar_zip[[#This Row],[etmaaltemperatuur]],0),"")</f>
        <v>9.4</v>
      </c>
      <c r="N4776" s="101">
        <f>IF(ISNUMBER(jaar_zip[[#This Row],[graaddagen]]),IF(OR(MONTH(jaar_zip[[#This Row],[Datum]])=1,MONTH(jaar_zip[[#This Row],[Datum]])=2,MONTH(jaar_zip[[#This Row],[Datum]])=11,MONTH(jaar_zip[[#This Row],[Datum]])=12),1.1,IF(OR(MONTH(jaar_zip[[#This Row],[Datum]])=3,MONTH(jaar_zip[[#This Row],[Datum]])=10),1,0.8))*jaar_zip[[#This Row],[graaddagen]],"")</f>
        <v>7.5200000000000005</v>
      </c>
      <c r="O4776" s="101">
        <f>IF(ISNUMBER(jaar_zip[[#This Row],[etmaaltemperatuur]]),IF(jaar_zip[[#This Row],[etmaaltemperatuur]]&gt;stookgrens,jaar_zip[[#This Row],[etmaaltemperatuur]]-stookgrens,0),"")</f>
        <v>0</v>
      </c>
    </row>
    <row r="4777" spans="1:15" x14ac:dyDescent="0.25">
      <c r="A4777">
        <v>283</v>
      </c>
      <c r="B4777">
        <v>20240427</v>
      </c>
      <c r="C4777">
        <v>2.9</v>
      </c>
      <c r="D4777">
        <v>12.4</v>
      </c>
      <c r="E4777">
        <v>1412</v>
      </c>
      <c r="F4777">
        <v>0.1</v>
      </c>
      <c r="H4777">
        <v>78</v>
      </c>
      <c r="I4777" s="101" t="s">
        <v>29</v>
      </c>
      <c r="J4777" s="1">
        <f>DATEVALUE(RIGHT(jaar_zip[[#This Row],[YYYYMMDD]],2)&amp;"-"&amp;MID(jaar_zip[[#This Row],[YYYYMMDD]],5,2)&amp;"-"&amp;LEFT(jaar_zip[[#This Row],[YYYYMMDD]],4))</f>
        <v>45409</v>
      </c>
      <c r="K4777" s="101" t="str">
        <f>IF(AND(VALUE(MONTH(jaar_zip[[#This Row],[Datum]]))=1,VALUE(WEEKNUM(jaar_zip[[#This Row],[Datum]],21))&gt;51),RIGHT(YEAR(jaar_zip[[#This Row],[Datum]])-1,2),RIGHT(YEAR(jaar_zip[[#This Row],[Datum]]),2))&amp;"-"&amp; TEXT(WEEKNUM(jaar_zip[[#This Row],[Datum]],21),"00")</f>
        <v>24-17</v>
      </c>
      <c r="L4777" s="101">
        <f>MONTH(jaar_zip[[#This Row],[Datum]])</f>
        <v>4</v>
      </c>
      <c r="M4777" s="101">
        <f>IF(ISNUMBER(jaar_zip[[#This Row],[etmaaltemperatuur]]),IF(jaar_zip[[#This Row],[etmaaltemperatuur]]&lt;stookgrens,stookgrens-jaar_zip[[#This Row],[etmaaltemperatuur]],0),"")</f>
        <v>5.6</v>
      </c>
      <c r="N4777" s="101">
        <f>IF(ISNUMBER(jaar_zip[[#This Row],[graaddagen]]),IF(OR(MONTH(jaar_zip[[#This Row],[Datum]])=1,MONTH(jaar_zip[[#This Row],[Datum]])=2,MONTH(jaar_zip[[#This Row],[Datum]])=11,MONTH(jaar_zip[[#This Row],[Datum]])=12),1.1,IF(OR(MONTH(jaar_zip[[#This Row],[Datum]])=3,MONTH(jaar_zip[[#This Row],[Datum]])=10),1,0.8))*jaar_zip[[#This Row],[graaddagen]],"")</f>
        <v>4.4799999999999995</v>
      </c>
      <c r="O4777" s="101">
        <f>IF(ISNUMBER(jaar_zip[[#This Row],[etmaaltemperatuur]]),IF(jaar_zip[[#This Row],[etmaaltemperatuur]]&gt;stookgrens,jaar_zip[[#This Row],[etmaaltemperatuur]]-stookgrens,0),"")</f>
        <v>0</v>
      </c>
    </row>
    <row r="4778" spans="1:15" x14ac:dyDescent="0.25">
      <c r="A4778">
        <v>283</v>
      </c>
      <c r="B4778">
        <v>20240428</v>
      </c>
      <c r="C4778">
        <v>4.2</v>
      </c>
      <c r="D4778">
        <v>13.6</v>
      </c>
      <c r="E4778">
        <v>1838</v>
      </c>
      <c r="F4778">
        <v>0</v>
      </c>
      <c r="H4778">
        <v>67</v>
      </c>
      <c r="I4778" s="101" t="s">
        <v>29</v>
      </c>
      <c r="J4778" s="1">
        <f>DATEVALUE(RIGHT(jaar_zip[[#This Row],[YYYYMMDD]],2)&amp;"-"&amp;MID(jaar_zip[[#This Row],[YYYYMMDD]],5,2)&amp;"-"&amp;LEFT(jaar_zip[[#This Row],[YYYYMMDD]],4))</f>
        <v>45410</v>
      </c>
      <c r="K4778" s="101" t="str">
        <f>IF(AND(VALUE(MONTH(jaar_zip[[#This Row],[Datum]]))=1,VALUE(WEEKNUM(jaar_zip[[#This Row],[Datum]],21))&gt;51),RIGHT(YEAR(jaar_zip[[#This Row],[Datum]])-1,2),RIGHT(YEAR(jaar_zip[[#This Row],[Datum]]),2))&amp;"-"&amp; TEXT(WEEKNUM(jaar_zip[[#This Row],[Datum]],21),"00")</f>
        <v>24-17</v>
      </c>
      <c r="L4778" s="101">
        <f>MONTH(jaar_zip[[#This Row],[Datum]])</f>
        <v>4</v>
      </c>
      <c r="M4778" s="101">
        <f>IF(ISNUMBER(jaar_zip[[#This Row],[etmaaltemperatuur]]),IF(jaar_zip[[#This Row],[etmaaltemperatuur]]&lt;stookgrens,stookgrens-jaar_zip[[#This Row],[etmaaltemperatuur]],0),"")</f>
        <v>4.4000000000000004</v>
      </c>
      <c r="N4778" s="101">
        <f>IF(ISNUMBER(jaar_zip[[#This Row],[graaddagen]]),IF(OR(MONTH(jaar_zip[[#This Row],[Datum]])=1,MONTH(jaar_zip[[#This Row],[Datum]])=2,MONTH(jaar_zip[[#This Row],[Datum]])=11,MONTH(jaar_zip[[#This Row],[Datum]])=12),1.1,IF(OR(MONTH(jaar_zip[[#This Row],[Datum]])=3,MONTH(jaar_zip[[#This Row],[Datum]])=10),1,0.8))*jaar_zip[[#This Row],[graaddagen]],"")</f>
        <v>3.5200000000000005</v>
      </c>
      <c r="O4778" s="101">
        <f>IF(ISNUMBER(jaar_zip[[#This Row],[etmaaltemperatuur]]),IF(jaar_zip[[#This Row],[etmaaltemperatuur]]&gt;stookgrens,jaar_zip[[#This Row],[etmaaltemperatuur]]-stookgrens,0),"")</f>
        <v>0</v>
      </c>
    </row>
    <row r="4779" spans="1:15" x14ac:dyDescent="0.25">
      <c r="A4779">
        <v>283</v>
      </c>
      <c r="B4779">
        <v>20240429</v>
      </c>
      <c r="C4779">
        <v>2.2000000000000002</v>
      </c>
      <c r="D4779">
        <v>13.7</v>
      </c>
      <c r="E4779">
        <v>2039</v>
      </c>
      <c r="F4779">
        <v>0</v>
      </c>
      <c r="H4779">
        <v>72</v>
      </c>
      <c r="I4779" s="101" t="s">
        <v>29</v>
      </c>
      <c r="J4779" s="1">
        <f>DATEVALUE(RIGHT(jaar_zip[[#This Row],[YYYYMMDD]],2)&amp;"-"&amp;MID(jaar_zip[[#This Row],[YYYYMMDD]],5,2)&amp;"-"&amp;LEFT(jaar_zip[[#This Row],[YYYYMMDD]],4))</f>
        <v>45411</v>
      </c>
      <c r="K4779" s="101" t="str">
        <f>IF(AND(VALUE(MONTH(jaar_zip[[#This Row],[Datum]]))=1,VALUE(WEEKNUM(jaar_zip[[#This Row],[Datum]],21))&gt;51),RIGHT(YEAR(jaar_zip[[#This Row],[Datum]])-1,2),RIGHT(YEAR(jaar_zip[[#This Row],[Datum]]),2))&amp;"-"&amp; TEXT(WEEKNUM(jaar_zip[[#This Row],[Datum]],21),"00")</f>
        <v>24-18</v>
      </c>
      <c r="L4779" s="101">
        <f>MONTH(jaar_zip[[#This Row],[Datum]])</f>
        <v>4</v>
      </c>
      <c r="M4779" s="101">
        <f>IF(ISNUMBER(jaar_zip[[#This Row],[etmaaltemperatuur]]),IF(jaar_zip[[#This Row],[etmaaltemperatuur]]&lt;stookgrens,stookgrens-jaar_zip[[#This Row],[etmaaltemperatuur]],0),"")</f>
        <v>4.3000000000000007</v>
      </c>
      <c r="N4779" s="101">
        <f>IF(ISNUMBER(jaar_zip[[#This Row],[graaddagen]]),IF(OR(MONTH(jaar_zip[[#This Row],[Datum]])=1,MONTH(jaar_zip[[#This Row],[Datum]])=2,MONTH(jaar_zip[[#This Row],[Datum]])=11,MONTH(jaar_zip[[#This Row],[Datum]])=12),1.1,IF(OR(MONTH(jaar_zip[[#This Row],[Datum]])=3,MONTH(jaar_zip[[#This Row],[Datum]])=10),1,0.8))*jaar_zip[[#This Row],[graaddagen]],"")</f>
        <v>3.4400000000000008</v>
      </c>
      <c r="O4779" s="101">
        <f>IF(ISNUMBER(jaar_zip[[#This Row],[etmaaltemperatuur]]),IF(jaar_zip[[#This Row],[etmaaltemperatuur]]&gt;stookgrens,jaar_zip[[#This Row],[etmaaltemperatuur]]-stookgrens,0),"")</f>
        <v>0</v>
      </c>
    </row>
    <row r="4780" spans="1:15" x14ac:dyDescent="0.25">
      <c r="A4780">
        <v>283</v>
      </c>
      <c r="B4780">
        <v>20240430</v>
      </c>
      <c r="C4780">
        <v>1.6</v>
      </c>
      <c r="D4780">
        <v>17.7</v>
      </c>
      <c r="E4780">
        <v>1991</v>
      </c>
      <c r="F4780">
        <v>-0.1</v>
      </c>
      <c r="H4780">
        <v>71</v>
      </c>
      <c r="I4780" s="101" t="s">
        <v>29</v>
      </c>
      <c r="J4780" s="1">
        <f>DATEVALUE(RIGHT(jaar_zip[[#This Row],[YYYYMMDD]],2)&amp;"-"&amp;MID(jaar_zip[[#This Row],[YYYYMMDD]],5,2)&amp;"-"&amp;LEFT(jaar_zip[[#This Row],[YYYYMMDD]],4))</f>
        <v>45412</v>
      </c>
      <c r="K4780" s="101" t="str">
        <f>IF(AND(VALUE(MONTH(jaar_zip[[#This Row],[Datum]]))=1,VALUE(WEEKNUM(jaar_zip[[#This Row],[Datum]],21))&gt;51),RIGHT(YEAR(jaar_zip[[#This Row],[Datum]])-1,2),RIGHT(YEAR(jaar_zip[[#This Row],[Datum]]),2))&amp;"-"&amp; TEXT(WEEKNUM(jaar_zip[[#This Row],[Datum]],21),"00")</f>
        <v>24-18</v>
      </c>
      <c r="L4780" s="101">
        <f>MONTH(jaar_zip[[#This Row],[Datum]])</f>
        <v>4</v>
      </c>
      <c r="M4780" s="101">
        <f>IF(ISNUMBER(jaar_zip[[#This Row],[etmaaltemperatuur]]),IF(jaar_zip[[#This Row],[etmaaltemperatuur]]&lt;stookgrens,stookgrens-jaar_zip[[#This Row],[etmaaltemperatuur]],0),"")</f>
        <v>0.30000000000000071</v>
      </c>
      <c r="N4780" s="101">
        <f>IF(ISNUMBER(jaar_zip[[#This Row],[graaddagen]]),IF(OR(MONTH(jaar_zip[[#This Row],[Datum]])=1,MONTH(jaar_zip[[#This Row],[Datum]])=2,MONTH(jaar_zip[[#This Row],[Datum]])=11,MONTH(jaar_zip[[#This Row],[Datum]])=12),1.1,IF(OR(MONTH(jaar_zip[[#This Row],[Datum]])=3,MONTH(jaar_zip[[#This Row],[Datum]])=10),1,0.8))*jaar_zip[[#This Row],[graaddagen]],"")</f>
        <v>0.24000000000000057</v>
      </c>
      <c r="O4780" s="101">
        <f>IF(ISNUMBER(jaar_zip[[#This Row],[etmaaltemperatuur]]),IF(jaar_zip[[#This Row],[etmaaltemperatuur]]&gt;stookgrens,jaar_zip[[#This Row],[etmaaltemperatuur]]-stookgrens,0),"")</f>
        <v>0</v>
      </c>
    </row>
    <row r="4781" spans="1:15" x14ac:dyDescent="0.25">
      <c r="A4781">
        <v>283</v>
      </c>
      <c r="B4781">
        <v>20240501</v>
      </c>
      <c r="C4781">
        <v>2.8</v>
      </c>
      <c r="D4781">
        <v>19.899999999999999</v>
      </c>
      <c r="E4781">
        <v>2334</v>
      </c>
      <c r="F4781">
        <v>0</v>
      </c>
      <c r="H4781">
        <v>70</v>
      </c>
      <c r="I4781" s="101" t="s">
        <v>29</v>
      </c>
      <c r="J4781" s="1">
        <f>DATEVALUE(RIGHT(jaar_zip[[#This Row],[YYYYMMDD]],2)&amp;"-"&amp;MID(jaar_zip[[#This Row],[YYYYMMDD]],5,2)&amp;"-"&amp;LEFT(jaar_zip[[#This Row],[YYYYMMDD]],4))</f>
        <v>45413</v>
      </c>
      <c r="K4781" s="101" t="str">
        <f>IF(AND(VALUE(MONTH(jaar_zip[[#This Row],[Datum]]))=1,VALUE(WEEKNUM(jaar_zip[[#This Row],[Datum]],21))&gt;51),RIGHT(YEAR(jaar_zip[[#This Row],[Datum]])-1,2),RIGHT(YEAR(jaar_zip[[#This Row],[Datum]]),2))&amp;"-"&amp; TEXT(WEEKNUM(jaar_zip[[#This Row],[Datum]],21),"00")</f>
        <v>24-18</v>
      </c>
      <c r="L4781" s="101">
        <f>MONTH(jaar_zip[[#This Row],[Datum]])</f>
        <v>5</v>
      </c>
      <c r="M4781" s="101">
        <f>IF(ISNUMBER(jaar_zip[[#This Row],[etmaaltemperatuur]]),IF(jaar_zip[[#This Row],[etmaaltemperatuur]]&lt;stookgrens,stookgrens-jaar_zip[[#This Row],[etmaaltemperatuur]],0),"")</f>
        <v>0</v>
      </c>
      <c r="N4781" s="101">
        <f>IF(ISNUMBER(jaar_zip[[#This Row],[graaddagen]]),IF(OR(MONTH(jaar_zip[[#This Row],[Datum]])=1,MONTH(jaar_zip[[#This Row],[Datum]])=2,MONTH(jaar_zip[[#This Row],[Datum]])=11,MONTH(jaar_zip[[#This Row],[Datum]])=12),1.1,IF(OR(MONTH(jaar_zip[[#This Row],[Datum]])=3,MONTH(jaar_zip[[#This Row],[Datum]])=10),1,0.8))*jaar_zip[[#This Row],[graaddagen]],"")</f>
        <v>0</v>
      </c>
      <c r="O4781" s="101">
        <f>IF(ISNUMBER(jaar_zip[[#This Row],[etmaaltemperatuur]]),IF(jaar_zip[[#This Row],[etmaaltemperatuur]]&gt;stookgrens,jaar_zip[[#This Row],[etmaaltemperatuur]]-stookgrens,0),"")</f>
        <v>1.8999999999999986</v>
      </c>
    </row>
    <row r="4782" spans="1:15" x14ac:dyDescent="0.25">
      <c r="A4782">
        <v>283</v>
      </c>
      <c r="B4782">
        <v>20240502</v>
      </c>
      <c r="C4782">
        <v>3.3</v>
      </c>
      <c r="D4782">
        <v>19.399999999999999</v>
      </c>
      <c r="E4782">
        <v>2394</v>
      </c>
      <c r="F4782">
        <v>2.2000000000000002</v>
      </c>
      <c r="H4782">
        <v>70</v>
      </c>
      <c r="I4782" s="101" t="s">
        <v>29</v>
      </c>
      <c r="J4782" s="1">
        <f>DATEVALUE(RIGHT(jaar_zip[[#This Row],[YYYYMMDD]],2)&amp;"-"&amp;MID(jaar_zip[[#This Row],[YYYYMMDD]],5,2)&amp;"-"&amp;LEFT(jaar_zip[[#This Row],[YYYYMMDD]],4))</f>
        <v>45414</v>
      </c>
      <c r="K4782" s="101" t="str">
        <f>IF(AND(VALUE(MONTH(jaar_zip[[#This Row],[Datum]]))=1,VALUE(WEEKNUM(jaar_zip[[#This Row],[Datum]],21))&gt;51),RIGHT(YEAR(jaar_zip[[#This Row],[Datum]])-1,2),RIGHT(YEAR(jaar_zip[[#This Row],[Datum]]),2))&amp;"-"&amp; TEXT(WEEKNUM(jaar_zip[[#This Row],[Datum]],21),"00")</f>
        <v>24-18</v>
      </c>
      <c r="L4782" s="101">
        <f>MONTH(jaar_zip[[#This Row],[Datum]])</f>
        <v>5</v>
      </c>
      <c r="M4782" s="101">
        <f>IF(ISNUMBER(jaar_zip[[#This Row],[etmaaltemperatuur]]),IF(jaar_zip[[#This Row],[etmaaltemperatuur]]&lt;stookgrens,stookgrens-jaar_zip[[#This Row],[etmaaltemperatuur]],0),"")</f>
        <v>0</v>
      </c>
      <c r="N4782" s="101">
        <f>IF(ISNUMBER(jaar_zip[[#This Row],[graaddagen]]),IF(OR(MONTH(jaar_zip[[#This Row],[Datum]])=1,MONTH(jaar_zip[[#This Row],[Datum]])=2,MONTH(jaar_zip[[#This Row],[Datum]])=11,MONTH(jaar_zip[[#This Row],[Datum]])=12),1.1,IF(OR(MONTH(jaar_zip[[#This Row],[Datum]])=3,MONTH(jaar_zip[[#This Row],[Datum]])=10),1,0.8))*jaar_zip[[#This Row],[graaddagen]],"")</f>
        <v>0</v>
      </c>
      <c r="O4782" s="101">
        <f>IF(ISNUMBER(jaar_zip[[#This Row],[etmaaltemperatuur]]),IF(jaar_zip[[#This Row],[etmaaltemperatuur]]&gt;stookgrens,jaar_zip[[#This Row],[etmaaltemperatuur]]-stookgrens,0),"")</f>
        <v>1.3999999999999986</v>
      </c>
    </row>
    <row r="4783" spans="1:15" x14ac:dyDescent="0.25">
      <c r="A4783">
        <v>283</v>
      </c>
      <c r="B4783">
        <v>20240503</v>
      </c>
      <c r="C4783">
        <v>3.2</v>
      </c>
      <c r="D4783">
        <v>11.8</v>
      </c>
      <c r="E4783">
        <v>474</v>
      </c>
      <c r="F4783">
        <v>15</v>
      </c>
      <c r="H4783">
        <v>91</v>
      </c>
      <c r="I4783" s="101" t="s">
        <v>29</v>
      </c>
      <c r="J4783" s="1">
        <f>DATEVALUE(RIGHT(jaar_zip[[#This Row],[YYYYMMDD]],2)&amp;"-"&amp;MID(jaar_zip[[#This Row],[YYYYMMDD]],5,2)&amp;"-"&amp;LEFT(jaar_zip[[#This Row],[YYYYMMDD]],4))</f>
        <v>45415</v>
      </c>
      <c r="K4783" s="101" t="str">
        <f>IF(AND(VALUE(MONTH(jaar_zip[[#This Row],[Datum]]))=1,VALUE(WEEKNUM(jaar_zip[[#This Row],[Datum]],21))&gt;51),RIGHT(YEAR(jaar_zip[[#This Row],[Datum]])-1,2),RIGHT(YEAR(jaar_zip[[#This Row],[Datum]]),2))&amp;"-"&amp; TEXT(WEEKNUM(jaar_zip[[#This Row],[Datum]],21),"00")</f>
        <v>24-18</v>
      </c>
      <c r="L4783" s="101">
        <f>MONTH(jaar_zip[[#This Row],[Datum]])</f>
        <v>5</v>
      </c>
      <c r="M4783" s="101">
        <f>IF(ISNUMBER(jaar_zip[[#This Row],[etmaaltemperatuur]]),IF(jaar_zip[[#This Row],[etmaaltemperatuur]]&lt;stookgrens,stookgrens-jaar_zip[[#This Row],[etmaaltemperatuur]],0),"")</f>
        <v>6.1999999999999993</v>
      </c>
      <c r="N4783" s="101">
        <f>IF(ISNUMBER(jaar_zip[[#This Row],[graaddagen]]),IF(OR(MONTH(jaar_zip[[#This Row],[Datum]])=1,MONTH(jaar_zip[[#This Row],[Datum]])=2,MONTH(jaar_zip[[#This Row],[Datum]])=11,MONTH(jaar_zip[[#This Row],[Datum]])=12),1.1,IF(OR(MONTH(jaar_zip[[#This Row],[Datum]])=3,MONTH(jaar_zip[[#This Row],[Datum]])=10),1,0.8))*jaar_zip[[#This Row],[graaddagen]],"")</f>
        <v>4.96</v>
      </c>
      <c r="O4783" s="101">
        <f>IF(ISNUMBER(jaar_zip[[#This Row],[etmaaltemperatuur]]),IF(jaar_zip[[#This Row],[etmaaltemperatuur]]&gt;stookgrens,jaar_zip[[#This Row],[etmaaltemperatuur]]-stookgrens,0),"")</f>
        <v>0</v>
      </c>
    </row>
    <row r="4784" spans="1:15" x14ac:dyDescent="0.25">
      <c r="A4784">
        <v>283</v>
      </c>
      <c r="B4784">
        <v>20240504</v>
      </c>
      <c r="C4784">
        <v>2.2999999999999998</v>
      </c>
      <c r="D4784">
        <v>12.2</v>
      </c>
      <c r="E4784">
        <v>1610</v>
      </c>
      <c r="F4784">
        <v>12.8</v>
      </c>
      <c r="H4784">
        <v>81</v>
      </c>
      <c r="I4784" s="101" t="s">
        <v>29</v>
      </c>
      <c r="J4784" s="1">
        <f>DATEVALUE(RIGHT(jaar_zip[[#This Row],[YYYYMMDD]],2)&amp;"-"&amp;MID(jaar_zip[[#This Row],[YYYYMMDD]],5,2)&amp;"-"&amp;LEFT(jaar_zip[[#This Row],[YYYYMMDD]],4))</f>
        <v>45416</v>
      </c>
      <c r="K4784" s="101" t="str">
        <f>IF(AND(VALUE(MONTH(jaar_zip[[#This Row],[Datum]]))=1,VALUE(WEEKNUM(jaar_zip[[#This Row],[Datum]],21))&gt;51),RIGHT(YEAR(jaar_zip[[#This Row],[Datum]])-1,2),RIGHT(YEAR(jaar_zip[[#This Row],[Datum]]),2))&amp;"-"&amp; TEXT(WEEKNUM(jaar_zip[[#This Row],[Datum]],21),"00")</f>
        <v>24-18</v>
      </c>
      <c r="L4784" s="101">
        <f>MONTH(jaar_zip[[#This Row],[Datum]])</f>
        <v>5</v>
      </c>
      <c r="M4784" s="101">
        <f>IF(ISNUMBER(jaar_zip[[#This Row],[etmaaltemperatuur]]),IF(jaar_zip[[#This Row],[etmaaltemperatuur]]&lt;stookgrens,stookgrens-jaar_zip[[#This Row],[etmaaltemperatuur]],0),"")</f>
        <v>5.8000000000000007</v>
      </c>
      <c r="N4784" s="101">
        <f>IF(ISNUMBER(jaar_zip[[#This Row],[graaddagen]]),IF(OR(MONTH(jaar_zip[[#This Row],[Datum]])=1,MONTH(jaar_zip[[#This Row],[Datum]])=2,MONTH(jaar_zip[[#This Row],[Datum]])=11,MONTH(jaar_zip[[#This Row],[Datum]])=12),1.1,IF(OR(MONTH(jaar_zip[[#This Row],[Datum]])=3,MONTH(jaar_zip[[#This Row],[Datum]])=10),1,0.8))*jaar_zip[[#This Row],[graaddagen]],"")</f>
        <v>4.6400000000000006</v>
      </c>
      <c r="O4784" s="101">
        <f>IF(ISNUMBER(jaar_zip[[#This Row],[etmaaltemperatuur]]),IF(jaar_zip[[#This Row],[etmaaltemperatuur]]&gt;stookgrens,jaar_zip[[#This Row],[etmaaltemperatuur]]-stookgrens,0),"")</f>
        <v>0</v>
      </c>
    </row>
    <row r="4785" spans="1:15" x14ac:dyDescent="0.25">
      <c r="A4785">
        <v>283</v>
      </c>
      <c r="B4785">
        <v>20240505</v>
      </c>
      <c r="C4785">
        <v>2.2000000000000002</v>
      </c>
      <c r="D4785">
        <v>11.7</v>
      </c>
      <c r="E4785">
        <v>1231</v>
      </c>
      <c r="F4785">
        <v>0</v>
      </c>
      <c r="H4785">
        <v>87</v>
      </c>
      <c r="I4785" s="101" t="s">
        <v>29</v>
      </c>
      <c r="J4785" s="1">
        <f>DATEVALUE(RIGHT(jaar_zip[[#This Row],[YYYYMMDD]],2)&amp;"-"&amp;MID(jaar_zip[[#This Row],[YYYYMMDD]],5,2)&amp;"-"&amp;LEFT(jaar_zip[[#This Row],[YYYYMMDD]],4))</f>
        <v>45417</v>
      </c>
      <c r="K4785" s="101" t="str">
        <f>IF(AND(VALUE(MONTH(jaar_zip[[#This Row],[Datum]]))=1,VALUE(WEEKNUM(jaar_zip[[#This Row],[Datum]],21))&gt;51),RIGHT(YEAR(jaar_zip[[#This Row],[Datum]])-1,2),RIGHT(YEAR(jaar_zip[[#This Row],[Datum]]),2))&amp;"-"&amp; TEXT(WEEKNUM(jaar_zip[[#This Row],[Datum]],21),"00")</f>
        <v>24-18</v>
      </c>
      <c r="L4785" s="101">
        <f>MONTH(jaar_zip[[#This Row],[Datum]])</f>
        <v>5</v>
      </c>
      <c r="M4785" s="101">
        <f>IF(ISNUMBER(jaar_zip[[#This Row],[etmaaltemperatuur]]),IF(jaar_zip[[#This Row],[etmaaltemperatuur]]&lt;stookgrens,stookgrens-jaar_zip[[#This Row],[etmaaltemperatuur]],0),"")</f>
        <v>6.3000000000000007</v>
      </c>
      <c r="N4785" s="101">
        <f>IF(ISNUMBER(jaar_zip[[#This Row],[graaddagen]]),IF(OR(MONTH(jaar_zip[[#This Row],[Datum]])=1,MONTH(jaar_zip[[#This Row],[Datum]])=2,MONTH(jaar_zip[[#This Row],[Datum]])=11,MONTH(jaar_zip[[#This Row],[Datum]])=12),1.1,IF(OR(MONTH(jaar_zip[[#This Row],[Datum]])=3,MONTH(jaar_zip[[#This Row],[Datum]])=10),1,0.8))*jaar_zip[[#This Row],[graaddagen]],"")</f>
        <v>5.0400000000000009</v>
      </c>
      <c r="O4785" s="101">
        <f>IF(ISNUMBER(jaar_zip[[#This Row],[etmaaltemperatuur]]),IF(jaar_zip[[#This Row],[etmaaltemperatuur]]&gt;stookgrens,jaar_zip[[#This Row],[etmaaltemperatuur]]-stookgrens,0),"")</f>
        <v>0</v>
      </c>
    </row>
    <row r="4786" spans="1:15" x14ac:dyDescent="0.25">
      <c r="A4786">
        <v>283</v>
      </c>
      <c r="B4786">
        <v>20240506</v>
      </c>
      <c r="C4786">
        <v>2.2000000000000002</v>
      </c>
      <c r="D4786">
        <v>13.5</v>
      </c>
      <c r="E4786">
        <v>1675</v>
      </c>
      <c r="F4786">
        <v>0</v>
      </c>
      <c r="H4786">
        <v>78</v>
      </c>
      <c r="I4786" s="101" t="s">
        <v>29</v>
      </c>
      <c r="J4786" s="1">
        <f>DATEVALUE(RIGHT(jaar_zip[[#This Row],[YYYYMMDD]],2)&amp;"-"&amp;MID(jaar_zip[[#This Row],[YYYYMMDD]],5,2)&amp;"-"&amp;LEFT(jaar_zip[[#This Row],[YYYYMMDD]],4))</f>
        <v>45418</v>
      </c>
      <c r="K4786" s="101" t="str">
        <f>IF(AND(VALUE(MONTH(jaar_zip[[#This Row],[Datum]]))=1,VALUE(WEEKNUM(jaar_zip[[#This Row],[Datum]],21))&gt;51),RIGHT(YEAR(jaar_zip[[#This Row],[Datum]])-1,2),RIGHT(YEAR(jaar_zip[[#This Row],[Datum]]),2))&amp;"-"&amp; TEXT(WEEKNUM(jaar_zip[[#This Row],[Datum]],21),"00")</f>
        <v>24-19</v>
      </c>
      <c r="L4786" s="101">
        <f>MONTH(jaar_zip[[#This Row],[Datum]])</f>
        <v>5</v>
      </c>
      <c r="M4786" s="101">
        <f>IF(ISNUMBER(jaar_zip[[#This Row],[etmaaltemperatuur]]),IF(jaar_zip[[#This Row],[etmaaltemperatuur]]&lt;stookgrens,stookgrens-jaar_zip[[#This Row],[etmaaltemperatuur]],0),"")</f>
        <v>4.5</v>
      </c>
      <c r="N4786" s="101">
        <f>IF(ISNUMBER(jaar_zip[[#This Row],[graaddagen]]),IF(OR(MONTH(jaar_zip[[#This Row],[Datum]])=1,MONTH(jaar_zip[[#This Row],[Datum]])=2,MONTH(jaar_zip[[#This Row],[Datum]])=11,MONTH(jaar_zip[[#This Row],[Datum]])=12),1.1,IF(OR(MONTH(jaar_zip[[#This Row],[Datum]])=3,MONTH(jaar_zip[[#This Row],[Datum]])=10),1,0.8))*jaar_zip[[#This Row],[graaddagen]],"")</f>
        <v>3.6</v>
      </c>
      <c r="O4786" s="101">
        <f>IF(ISNUMBER(jaar_zip[[#This Row],[etmaaltemperatuur]]),IF(jaar_zip[[#This Row],[etmaaltemperatuur]]&gt;stookgrens,jaar_zip[[#This Row],[etmaaltemperatuur]]-stookgrens,0),"")</f>
        <v>0</v>
      </c>
    </row>
    <row r="4787" spans="1:15" x14ac:dyDescent="0.25">
      <c r="A4787">
        <v>283</v>
      </c>
      <c r="B4787">
        <v>20240507</v>
      </c>
      <c r="C4787">
        <v>2.9</v>
      </c>
      <c r="D4787">
        <v>14.2</v>
      </c>
      <c r="E4787">
        <v>1958</v>
      </c>
      <c r="F4787">
        <v>0</v>
      </c>
      <c r="H4787">
        <v>77</v>
      </c>
      <c r="I4787" s="101" t="s">
        <v>29</v>
      </c>
      <c r="J4787" s="1">
        <f>DATEVALUE(RIGHT(jaar_zip[[#This Row],[YYYYMMDD]],2)&amp;"-"&amp;MID(jaar_zip[[#This Row],[YYYYMMDD]],5,2)&amp;"-"&amp;LEFT(jaar_zip[[#This Row],[YYYYMMDD]],4))</f>
        <v>45419</v>
      </c>
      <c r="K4787" s="101" t="str">
        <f>IF(AND(VALUE(MONTH(jaar_zip[[#This Row],[Datum]]))=1,VALUE(WEEKNUM(jaar_zip[[#This Row],[Datum]],21))&gt;51),RIGHT(YEAR(jaar_zip[[#This Row],[Datum]])-1,2),RIGHT(YEAR(jaar_zip[[#This Row],[Datum]]),2))&amp;"-"&amp; TEXT(WEEKNUM(jaar_zip[[#This Row],[Datum]],21),"00")</f>
        <v>24-19</v>
      </c>
      <c r="L4787" s="101">
        <f>MONTH(jaar_zip[[#This Row],[Datum]])</f>
        <v>5</v>
      </c>
      <c r="M4787" s="101">
        <f>IF(ISNUMBER(jaar_zip[[#This Row],[etmaaltemperatuur]]),IF(jaar_zip[[#This Row],[etmaaltemperatuur]]&lt;stookgrens,stookgrens-jaar_zip[[#This Row],[etmaaltemperatuur]],0),"")</f>
        <v>3.8000000000000007</v>
      </c>
      <c r="N4787" s="101">
        <f>IF(ISNUMBER(jaar_zip[[#This Row],[graaddagen]]),IF(OR(MONTH(jaar_zip[[#This Row],[Datum]])=1,MONTH(jaar_zip[[#This Row],[Datum]])=2,MONTH(jaar_zip[[#This Row],[Datum]])=11,MONTH(jaar_zip[[#This Row],[Datum]])=12),1.1,IF(OR(MONTH(jaar_zip[[#This Row],[Datum]])=3,MONTH(jaar_zip[[#This Row],[Datum]])=10),1,0.8))*jaar_zip[[#This Row],[graaddagen]],"")</f>
        <v>3.0400000000000009</v>
      </c>
      <c r="O4787" s="101">
        <f>IF(ISNUMBER(jaar_zip[[#This Row],[etmaaltemperatuur]]),IF(jaar_zip[[#This Row],[etmaaltemperatuur]]&gt;stookgrens,jaar_zip[[#This Row],[etmaaltemperatuur]]-stookgrens,0),"")</f>
        <v>0</v>
      </c>
    </row>
    <row r="4788" spans="1:15" x14ac:dyDescent="0.25">
      <c r="A4788">
        <v>283</v>
      </c>
      <c r="B4788">
        <v>20240508</v>
      </c>
      <c r="C4788">
        <v>2.2999999999999998</v>
      </c>
      <c r="D4788">
        <v>13.3</v>
      </c>
      <c r="E4788">
        <v>1499</v>
      </c>
      <c r="F4788">
        <v>0</v>
      </c>
      <c r="H4788">
        <v>80</v>
      </c>
      <c r="I4788" s="101" t="s">
        <v>29</v>
      </c>
      <c r="J4788" s="1">
        <f>DATEVALUE(RIGHT(jaar_zip[[#This Row],[YYYYMMDD]],2)&amp;"-"&amp;MID(jaar_zip[[#This Row],[YYYYMMDD]],5,2)&amp;"-"&amp;LEFT(jaar_zip[[#This Row],[YYYYMMDD]],4))</f>
        <v>45420</v>
      </c>
      <c r="K4788" s="101" t="str">
        <f>IF(AND(VALUE(MONTH(jaar_zip[[#This Row],[Datum]]))=1,VALUE(WEEKNUM(jaar_zip[[#This Row],[Datum]],21))&gt;51),RIGHT(YEAR(jaar_zip[[#This Row],[Datum]])-1,2),RIGHT(YEAR(jaar_zip[[#This Row],[Datum]]),2))&amp;"-"&amp; TEXT(WEEKNUM(jaar_zip[[#This Row],[Datum]],21),"00")</f>
        <v>24-19</v>
      </c>
      <c r="L4788" s="101">
        <f>MONTH(jaar_zip[[#This Row],[Datum]])</f>
        <v>5</v>
      </c>
      <c r="M4788" s="101">
        <f>IF(ISNUMBER(jaar_zip[[#This Row],[etmaaltemperatuur]]),IF(jaar_zip[[#This Row],[etmaaltemperatuur]]&lt;stookgrens,stookgrens-jaar_zip[[#This Row],[etmaaltemperatuur]],0),"")</f>
        <v>4.6999999999999993</v>
      </c>
      <c r="N4788" s="101">
        <f>IF(ISNUMBER(jaar_zip[[#This Row],[graaddagen]]),IF(OR(MONTH(jaar_zip[[#This Row],[Datum]])=1,MONTH(jaar_zip[[#This Row],[Datum]])=2,MONTH(jaar_zip[[#This Row],[Datum]])=11,MONTH(jaar_zip[[#This Row],[Datum]])=12),1.1,IF(OR(MONTH(jaar_zip[[#This Row],[Datum]])=3,MONTH(jaar_zip[[#This Row],[Datum]])=10),1,0.8))*jaar_zip[[#This Row],[graaddagen]],"")</f>
        <v>3.76</v>
      </c>
      <c r="O4788" s="101">
        <f>IF(ISNUMBER(jaar_zip[[#This Row],[etmaaltemperatuur]]),IF(jaar_zip[[#This Row],[etmaaltemperatuur]]&gt;stookgrens,jaar_zip[[#This Row],[etmaaltemperatuur]]-stookgrens,0),"")</f>
        <v>0</v>
      </c>
    </row>
    <row r="4789" spans="1:15" x14ac:dyDescent="0.25">
      <c r="A4789">
        <v>283</v>
      </c>
      <c r="B4789">
        <v>20240509</v>
      </c>
      <c r="C4789">
        <v>1.4</v>
      </c>
      <c r="D4789">
        <v>13.6</v>
      </c>
      <c r="E4789">
        <v>2244</v>
      </c>
      <c r="F4789">
        <v>0</v>
      </c>
      <c r="H4789">
        <v>79</v>
      </c>
      <c r="I4789" s="101" t="s">
        <v>29</v>
      </c>
      <c r="J4789" s="1">
        <f>DATEVALUE(RIGHT(jaar_zip[[#This Row],[YYYYMMDD]],2)&amp;"-"&amp;MID(jaar_zip[[#This Row],[YYYYMMDD]],5,2)&amp;"-"&amp;LEFT(jaar_zip[[#This Row],[YYYYMMDD]],4))</f>
        <v>45421</v>
      </c>
      <c r="K4789" s="101" t="str">
        <f>IF(AND(VALUE(MONTH(jaar_zip[[#This Row],[Datum]]))=1,VALUE(WEEKNUM(jaar_zip[[#This Row],[Datum]],21))&gt;51),RIGHT(YEAR(jaar_zip[[#This Row],[Datum]])-1,2),RIGHT(YEAR(jaar_zip[[#This Row],[Datum]]),2))&amp;"-"&amp; TEXT(WEEKNUM(jaar_zip[[#This Row],[Datum]],21),"00")</f>
        <v>24-19</v>
      </c>
      <c r="L4789" s="101">
        <f>MONTH(jaar_zip[[#This Row],[Datum]])</f>
        <v>5</v>
      </c>
      <c r="M4789" s="101">
        <f>IF(ISNUMBER(jaar_zip[[#This Row],[etmaaltemperatuur]]),IF(jaar_zip[[#This Row],[etmaaltemperatuur]]&lt;stookgrens,stookgrens-jaar_zip[[#This Row],[etmaaltemperatuur]],0),"")</f>
        <v>4.4000000000000004</v>
      </c>
      <c r="N4789" s="101">
        <f>IF(ISNUMBER(jaar_zip[[#This Row],[graaddagen]]),IF(OR(MONTH(jaar_zip[[#This Row],[Datum]])=1,MONTH(jaar_zip[[#This Row],[Datum]])=2,MONTH(jaar_zip[[#This Row],[Datum]])=11,MONTH(jaar_zip[[#This Row],[Datum]])=12),1.1,IF(OR(MONTH(jaar_zip[[#This Row],[Datum]])=3,MONTH(jaar_zip[[#This Row],[Datum]])=10),1,0.8))*jaar_zip[[#This Row],[graaddagen]],"")</f>
        <v>3.5200000000000005</v>
      </c>
      <c r="O4789" s="101">
        <f>IF(ISNUMBER(jaar_zip[[#This Row],[etmaaltemperatuur]]),IF(jaar_zip[[#This Row],[etmaaltemperatuur]]&gt;stookgrens,jaar_zip[[#This Row],[etmaaltemperatuur]]-stookgrens,0),"")</f>
        <v>0</v>
      </c>
    </row>
    <row r="4790" spans="1:15" x14ac:dyDescent="0.25">
      <c r="A4790">
        <v>283</v>
      </c>
      <c r="B4790">
        <v>20240510</v>
      </c>
      <c r="C4790">
        <v>1.7</v>
      </c>
      <c r="D4790">
        <v>15.4</v>
      </c>
      <c r="E4790">
        <v>2553</v>
      </c>
      <c r="F4790">
        <v>0</v>
      </c>
      <c r="H4790">
        <v>73</v>
      </c>
      <c r="I4790" s="101" t="s">
        <v>29</v>
      </c>
      <c r="J4790" s="1">
        <f>DATEVALUE(RIGHT(jaar_zip[[#This Row],[YYYYMMDD]],2)&amp;"-"&amp;MID(jaar_zip[[#This Row],[YYYYMMDD]],5,2)&amp;"-"&amp;LEFT(jaar_zip[[#This Row],[YYYYMMDD]],4))</f>
        <v>45422</v>
      </c>
      <c r="K4790" s="101" t="str">
        <f>IF(AND(VALUE(MONTH(jaar_zip[[#This Row],[Datum]]))=1,VALUE(WEEKNUM(jaar_zip[[#This Row],[Datum]],21))&gt;51),RIGHT(YEAR(jaar_zip[[#This Row],[Datum]])-1,2),RIGHT(YEAR(jaar_zip[[#This Row],[Datum]]),2))&amp;"-"&amp; TEXT(WEEKNUM(jaar_zip[[#This Row],[Datum]],21),"00")</f>
        <v>24-19</v>
      </c>
      <c r="L4790" s="101">
        <f>MONTH(jaar_zip[[#This Row],[Datum]])</f>
        <v>5</v>
      </c>
      <c r="M4790" s="101">
        <f>IF(ISNUMBER(jaar_zip[[#This Row],[etmaaltemperatuur]]),IF(jaar_zip[[#This Row],[etmaaltemperatuur]]&lt;stookgrens,stookgrens-jaar_zip[[#This Row],[etmaaltemperatuur]],0),"")</f>
        <v>2.5999999999999996</v>
      </c>
      <c r="N4790" s="101">
        <f>IF(ISNUMBER(jaar_zip[[#This Row],[graaddagen]]),IF(OR(MONTH(jaar_zip[[#This Row],[Datum]])=1,MONTH(jaar_zip[[#This Row],[Datum]])=2,MONTH(jaar_zip[[#This Row],[Datum]])=11,MONTH(jaar_zip[[#This Row],[Datum]])=12),1.1,IF(OR(MONTH(jaar_zip[[#This Row],[Datum]])=3,MONTH(jaar_zip[[#This Row],[Datum]])=10),1,0.8))*jaar_zip[[#This Row],[graaddagen]],"")</f>
        <v>2.0799999999999996</v>
      </c>
      <c r="O4790" s="101">
        <f>IF(ISNUMBER(jaar_zip[[#This Row],[etmaaltemperatuur]]),IF(jaar_zip[[#This Row],[etmaaltemperatuur]]&gt;stookgrens,jaar_zip[[#This Row],[etmaaltemperatuur]]-stookgrens,0),"")</f>
        <v>0</v>
      </c>
    </row>
    <row r="4791" spans="1:15" x14ac:dyDescent="0.25">
      <c r="A4791">
        <v>283</v>
      </c>
      <c r="B4791">
        <v>20240511</v>
      </c>
      <c r="C4791">
        <v>3.1</v>
      </c>
      <c r="D4791">
        <v>16</v>
      </c>
      <c r="E4791">
        <v>2543</v>
      </c>
      <c r="F4791">
        <v>0</v>
      </c>
      <c r="H4791">
        <v>70</v>
      </c>
      <c r="I4791" s="101" t="s">
        <v>29</v>
      </c>
      <c r="J4791" s="1">
        <f>DATEVALUE(RIGHT(jaar_zip[[#This Row],[YYYYMMDD]],2)&amp;"-"&amp;MID(jaar_zip[[#This Row],[YYYYMMDD]],5,2)&amp;"-"&amp;LEFT(jaar_zip[[#This Row],[YYYYMMDD]],4))</f>
        <v>45423</v>
      </c>
      <c r="K4791" s="101" t="str">
        <f>IF(AND(VALUE(MONTH(jaar_zip[[#This Row],[Datum]]))=1,VALUE(WEEKNUM(jaar_zip[[#This Row],[Datum]],21))&gt;51),RIGHT(YEAR(jaar_zip[[#This Row],[Datum]])-1,2),RIGHT(YEAR(jaar_zip[[#This Row],[Datum]]),2))&amp;"-"&amp; TEXT(WEEKNUM(jaar_zip[[#This Row],[Datum]],21),"00")</f>
        <v>24-19</v>
      </c>
      <c r="L4791" s="101">
        <f>MONTH(jaar_zip[[#This Row],[Datum]])</f>
        <v>5</v>
      </c>
      <c r="M4791" s="101">
        <f>IF(ISNUMBER(jaar_zip[[#This Row],[etmaaltemperatuur]]),IF(jaar_zip[[#This Row],[etmaaltemperatuur]]&lt;stookgrens,stookgrens-jaar_zip[[#This Row],[etmaaltemperatuur]],0),"")</f>
        <v>2</v>
      </c>
      <c r="N4791" s="101">
        <f>IF(ISNUMBER(jaar_zip[[#This Row],[graaddagen]]),IF(OR(MONTH(jaar_zip[[#This Row],[Datum]])=1,MONTH(jaar_zip[[#This Row],[Datum]])=2,MONTH(jaar_zip[[#This Row],[Datum]])=11,MONTH(jaar_zip[[#This Row],[Datum]])=12),1.1,IF(OR(MONTH(jaar_zip[[#This Row],[Datum]])=3,MONTH(jaar_zip[[#This Row],[Datum]])=10),1,0.8))*jaar_zip[[#This Row],[graaddagen]],"")</f>
        <v>1.6</v>
      </c>
      <c r="O4791" s="101">
        <f>IF(ISNUMBER(jaar_zip[[#This Row],[etmaaltemperatuur]]),IF(jaar_zip[[#This Row],[etmaaltemperatuur]]&gt;stookgrens,jaar_zip[[#This Row],[etmaaltemperatuur]]-stookgrens,0),"")</f>
        <v>0</v>
      </c>
    </row>
    <row r="4792" spans="1:15" x14ac:dyDescent="0.25">
      <c r="A4792">
        <v>283</v>
      </c>
      <c r="B4792">
        <v>20240512</v>
      </c>
      <c r="C4792">
        <v>4.3</v>
      </c>
      <c r="D4792">
        <v>18.600000000000001</v>
      </c>
      <c r="E4792">
        <v>2633</v>
      </c>
      <c r="F4792">
        <v>0</v>
      </c>
      <c r="H4792">
        <v>63</v>
      </c>
      <c r="I4792" s="101" t="s">
        <v>29</v>
      </c>
      <c r="J4792" s="1">
        <f>DATEVALUE(RIGHT(jaar_zip[[#This Row],[YYYYMMDD]],2)&amp;"-"&amp;MID(jaar_zip[[#This Row],[YYYYMMDD]],5,2)&amp;"-"&amp;LEFT(jaar_zip[[#This Row],[YYYYMMDD]],4))</f>
        <v>45424</v>
      </c>
      <c r="K4792" s="101" t="str">
        <f>IF(AND(VALUE(MONTH(jaar_zip[[#This Row],[Datum]]))=1,VALUE(WEEKNUM(jaar_zip[[#This Row],[Datum]],21))&gt;51),RIGHT(YEAR(jaar_zip[[#This Row],[Datum]])-1,2),RIGHT(YEAR(jaar_zip[[#This Row],[Datum]]),2))&amp;"-"&amp; TEXT(WEEKNUM(jaar_zip[[#This Row],[Datum]],21),"00")</f>
        <v>24-19</v>
      </c>
      <c r="L4792" s="101">
        <f>MONTH(jaar_zip[[#This Row],[Datum]])</f>
        <v>5</v>
      </c>
      <c r="M4792" s="101">
        <f>IF(ISNUMBER(jaar_zip[[#This Row],[etmaaltemperatuur]]),IF(jaar_zip[[#This Row],[etmaaltemperatuur]]&lt;stookgrens,stookgrens-jaar_zip[[#This Row],[etmaaltemperatuur]],0),"")</f>
        <v>0</v>
      </c>
      <c r="N4792" s="101">
        <f>IF(ISNUMBER(jaar_zip[[#This Row],[graaddagen]]),IF(OR(MONTH(jaar_zip[[#This Row],[Datum]])=1,MONTH(jaar_zip[[#This Row],[Datum]])=2,MONTH(jaar_zip[[#This Row],[Datum]])=11,MONTH(jaar_zip[[#This Row],[Datum]])=12),1.1,IF(OR(MONTH(jaar_zip[[#This Row],[Datum]])=3,MONTH(jaar_zip[[#This Row],[Datum]])=10),1,0.8))*jaar_zip[[#This Row],[graaddagen]],"")</f>
        <v>0</v>
      </c>
      <c r="O4792" s="101">
        <f>IF(ISNUMBER(jaar_zip[[#This Row],[etmaaltemperatuur]]),IF(jaar_zip[[#This Row],[etmaaltemperatuur]]&gt;stookgrens,jaar_zip[[#This Row],[etmaaltemperatuur]]-stookgrens,0),"")</f>
        <v>0.60000000000000142</v>
      </c>
    </row>
    <row r="4793" spans="1:15" x14ac:dyDescent="0.25">
      <c r="A4793">
        <v>283</v>
      </c>
      <c r="B4793">
        <v>20240513</v>
      </c>
      <c r="C4793">
        <v>2.8</v>
      </c>
      <c r="D4793">
        <v>19.5</v>
      </c>
      <c r="E4793">
        <v>2562</v>
      </c>
      <c r="F4793">
        <v>5.7</v>
      </c>
      <c r="H4793">
        <v>68</v>
      </c>
      <c r="I4793" s="101" t="s">
        <v>29</v>
      </c>
      <c r="J4793" s="1">
        <f>DATEVALUE(RIGHT(jaar_zip[[#This Row],[YYYYMMDD]],2)&amp;"-"&amp;MID(jaar_zip[[#This Row],[YYYYMMDD]],5,2)&amp;"-"&amp;LEFT(jaar_zip[[#This Row],[YYYYMMDD]],4))</f>
        <v>45425</v>
      </c>
      <c r="K4793" s="101" t="str">
        <f>IF(AND(VALUE(MONTH(jaar_zip[[#This Row],[Datum]]))=1,VALUE(WEEKNUM(jaar_zip[[#This Row],[Datum]],21))&gt;51),RIGHT(YEAR(jaar_zip[[#This Row],[Datum]])-1,2),RIGHT(YEAR(jaar_zip[[#This Row],[Datum]]),2))&amp;"-"&amp; TEXT(WEEKNUM(jaar_zip[[#This Row],[Datum]],21),"00")</f>
        <v>24-20</v>
      </c>
      <c r="L4793" s="101">
        <f>MONTH(jaar_zip[[#This Row],[Datum]])</f>
        <v>5</v>
      </c>
      <c r="M4793" s="101">
        <f>IF(ISNUMBER(jaar_zip[[#This Row],[etmaaltemperatuur]]),IF(jaar_zip[[#This Row],[etmaaltemperatuur]]&lt;stookgrens,stookgrens-jaar_zip[[#This Row],[etmaaltemperatuur]],0),"")</f>
        <v>0</v>
      </c>
      <c r="N4793" s="101">
        <f>IF(ISNUMBER(jaar_zip[[#This Row],[graaddagen]]),IF(OR(MONTH(jaar_zip[[#This Row],[Datum]])=1,MONTH(jaar_zip[[#This Row],[Datum]])=2,MONTH(jaar_zip[[#This Row],[Datum]])=11,MONTH(jaar_zip[[#This Row],[Datum]])=12),1.1,IF(OR(MONTH(jaar_zip[[#This Row],[Datum]])=3,MONTH(jaar_zip[[#This Row],[Datum]])=10),1,0.8))*jaar_zip[[#This Row],[graaddagen]],"")</f>
        <v>0</v>
      </c>
      <c r="O4793" s="101">
        <f>IF(ISNUMBER(jaar_zip[[#This Row],[etmaaltemperatuur]]),IF(jaar_zip[[#This Row],[etmaaltemperatuur]]&gt;stookgrens,jaar_zip[[#This Row],[etmaaltemperatuur]]-stookgrens,0),"")</f>
        <v>1.5</v>
      </c>
    </row>
    <row r="4794" spans="1:15" x14ac:dyDescent="0.25">
      <c r="A4794">
        <v>283</v>
      </c>
      <c r="B4794">
        <v>20240514</v>
      </c>
      <c r="C4794">
        <v>4.5</v>
      </c>
      <c r="D4794">
        <v>20.9</v>
      </c>
      <c r="E4794">
        <v>2630</v>
      </c>
      <c r="F4794">
        <v>0</v>
      </c>
      <c r="H4794">
        <v>57</v>
      </c>
      <c r="I4794" s="101" t="s">
        <v>29</v>
      </c>
      <c r="J4794" s="1">
        <f>DATEVALUE(RIGHT(jaar_zip[[#This Row],[YYYYMMDD]],2)&amp;"-"&amp;MID(jaar_zip[[#This Row],[YYYYMMDD]],5,2)&amp;"-"&amp;LEFT(jaar_zip[[#This Row],[YYYYMMDD]],4))</f>
        <v>45426</v>
      </c>
      <c r="K4794" s="101" t="str">
        <f>IF(AND(VALUE(MONTH(jaar_zip[[#This Row],[Datum]]))=1,VALUE(WEEKNUM(jaar_zip[[#This Row],[Datum]],21))&gt;51),RIGHT(YEAR(jaar_zip[[#This Row],[Datum]])-1,2),RIGHT(YEAR(jaar_zip[[#This Row],[Datum]]),2))&amp;"-"&amp; TEXT(WEEKNUM(jaar_zip[[#This Row],[Datum]],21),"00")</f>
        <v>24-20</v>
      </c>
      <c r="L4794" s="101">
        <f>MONTH(jaar_zip[[#This Row],[Datum]])</f>
        <v>5</v>
      </c>
      <c r="M4794" s="101">
        <f>IF(ISNUMBER(jaar_zip[[#This Row],[etmaaltemperatuur]]),IF(jaar_zip[[#This Row],[etmaaltemperatuur]]&lt;stookgrens,stookgrens-jaar_zip[[#This Row],[etmaaltemperatuur]],0),"")</f>
        <v>0</v>
      </c>
      <c r="N4794" s="101">
        <f>IF(ISNUMBER(jaar_zip[[#This Row],[graaddagen]]),IF(OR(MONTH(jaar_zip[[#This Row],[Datum]])=1,MONTH(jaar_zip[[#This Row],[Datum]])=2,MONTH(jaar_zip[[#This Row],[Datum]])=11,MONTH(jaar_zip[[#This Row],[Datum]])=12),1.1,IF(OR(MONTH(jaar_zip[[#This Row],[Datum]])=3,MONTH(jaar_zip[[#This Row],[Datum]])=10),1,0.8))*jaar_zip[[#This Row],[graaddagen]],"")</f>
        <v>0</v>
      </c>
      <c r="O4794" s="101">
        <f>IF(ISNUMBER(jaar_zip[[#This Row],[etmaaltemperatuur]]),IF(jaar_zip[[#This Row],[etmaaltemperatuur]]&gt;stookgrens,jaar_zip[[#This Row],[etmaaltemperatuur]]-stookgrens,0),"")</f>
        <v>2.8999999999999986</v>
      </c>
    </row>
    <row r="4795" spans="1:15" x14ac:dyDescent="0.25">
      <c r="A4795">
        <v>283</v>
      </c>
      <c r="B4795">
        <v>20240515</v>
      </c>
      <c r="C4795">
        <v>3.1</v>
      </c>
      <c r="D4795">
        <v>18.5</v>
      </c>
      <c r="E4795">
        <v>2188</v>
      </c>
      <c r="F4795">
        <v>0.1</v>
      </c>
      <c r="H4795">
        <v>67</v>
      </c>
      <c r="I4795" s="101" t="s">
        <v>29</v>
      </c>
      <c r="J4795" s="1">
        <f>DATEVALUE(RIGHT(jaar_zip[[#This Row],[YYYYMMDD]],2)&amp;"-"&amp;MID(jaar_zip[[#This Row],[YYYYMMDD]],5,2)&amp;"-"&amp;LEFT(jaar_zip[[#This Row],[YYYYMMDD]],4))</f>
        <v>45427</v>
      </c>
      <c r="K4795" s="101" t="str">
        <f>IF(AND(VALUE(MONTH(jaar_zip[[#This Row],[Datum]]))=1,VALUE(WEEKNUM(jaar_zip[[#This Row],[Datum]],21))&gt;51),RIGHT(YEAR(jaar_zip[[#This Row],[Datum]])-1,2),RIGHT(YEAR(jaar_zip[[#This Row],[Datum]]),2))&amp;"-"&amp; TEXT(WEEKNUM(jaar_zip[[#This Row],[Datum]],21),"00")</f>
        <v>24-20</v>
      </c>
      <c r="L4795" s="101">
        <f>MONTH(jaar_zip[[#This Row],[Datum]])</f>
        <v>5</v>
      </c>
      <c r="M4795" s="101">
        <f>IF(ISNUMBER(jaar_zip[[#This Row],[etmaaltemperatuur]]),IF(jaar_zip[[#This Row],[etmaaltemperatuur]]&lt;stookgrens,stookgrens-jaar_zip[[#This Row],[etmaaltemperatuur]],0),"")</f>
        <v>0</v>
      </c>
      <c r="N4795" s="101">
        <f>IF(ISNUMBER(jaar_zip[[#This Row],[graaddagen]]),IF(OR(MONTH(jaar_zip[[#This Row],[Datum]])=1,MONTH(jaar_zip[[#This Row],[Datum]])=2,MONTH(jaar_zip[[#This Row],[Datum]])=11,MONTH(jaar_zip[[#This Row],[Datum]])=12),1.1,IF(OR(MONTH(jaar_zip[[#This Row],[Datum]])=3,MONTH(jaar_zip[[#This Row],[Datum]])=10),1,0.8))*jaar_zip[[#This Row],[graaddagen]],"")</f>
        <v>0</v>
      </c>
      <c r="O4795" s="101">
        <f>IF(ISNUMBER(jaar_zip[[#This Row],[etmaaltemperatuur]]),IF(jaar_zip[[#This Row],[etmaaltemperatuur]]&gt;stookgrens,jaar_zip[[#This Row],[etmaaltemperatuur]]-stookgrens,0),"")</f>
        <v>0.5</v>
      </c>
    </row>
    <row r="4796" spans="1:15" x14ac:dyDescent="0.25">
      <c r="A4796">
        <v>283</v>
      </c>
      <c r="B4796">
        <v>20240516</v>
      </c>
      <c r="C4796">
        <v>2.2999999999999998</v>
      </c>
      <c r="D4796">
        <v>16.2</v>
      </c>
      <c r="E4796">
        <v>1483</v>
      </c>
      <c r="F4796">
        <v>8.9</v>
      </c>
      <c r="H4796">
        <v>86</v>
      </c>
      <c r="I4796" s="101" t="s">
        <v>29</v>
      </c>
      <c r="J4796" s="1">
        <f>DATEVALUE(RIGHT(jaar_zip[[#This Row],[YYYYMMDD]],2)&amp;"-"&amp;MID(jaar_zip[[#This Row],[YYYYMMDD]],5,2)&amp;"-"&amp;LEFT(jaar_zip[[#This Row],[YYYYMMDD]],4))</f>
        <v>45428</v>
      </c>
      <c r="K4796" s="101" t="str">
        <f>IF(AND(VALUE(MONTH(jaar_zip[[#This Row],[Datum]]))=1,VALUE(WEEKNUM(jaar_zip[[#This Row],[Datum]],21))&gt;51),RIGHT(YEAR(jaar_zip[[#This Row],[Datum]])-1,2),RIGHT(YEAR(jaar_zip[[#This Row],[Datum]]),2))&amp;"-"&amp; TEXT(WEEKNUM(jaar_zip[[#This Row],[Datum]],21),"00")</f>
        <v>24-20</v>
      </c>
      <c r="L4796" s="101">
        <f>MONTH(jaar_zip[[#This Row],[Datum]])</f>
        <v>5</v>
      </c>
      <c r="M4796" s="101">
        <f>IF(ISNUMBER(jaar_zip[[#This Row],[etmaaltemperatuur]]),IF(jaar_zip[[#This Row],[etmaaltemperatuur]]&lt;stookgrens,stookgrens-jaar_zip[[#This Row],[etmaaltemperatuur]],0),"")</f>
        <v>1.8000000000000007</v>
      </c>
      <c r="N4796" s="101">
        <f>IF(ISNUMBER(jaar_zip[[#This Row],[graaddagen]]),IF(OR(MONTH(jaar_zip[[#This Row],[Datum]])=1,MONTH(jaar_zip[[#This Row],[Datum]])=2,MONTH(jaar_zip[[#This Row],[Datum]])=11,MONTH(jaar_zip[[#This Row],[Datum]])=12),1.1,IF(OR(MONTH(jaar_zip[[#This Row],[Datum]])=3,MONTH(jaar_zip[[#This Row],[Datum]])=10),1,0.8))*jaar_zip[[#This Row],[graaddagen]],"")</f>
        <v>1.4400000000000006</v>
      </c>
      <c r="O4796" s="101">
        <f>IF(ISNUMBER(jaar_zip[[#This Row],[etmaaltemperatuur]]),IF(jaar_zip[[#This Row],[etmaaltemperatuur]]&gt;stookgrens,jaar_zip[[#This Row],[etmaaltemperatuur]]-stookgrens,0),"")</f>
        <v>0</v>
      </c>
    </row>
    <row r="4797" spans="1:15" x14ac:dyDescent="0.25">
      <c r="A4797">
        <v>283</v>
      </c>
      <c r="B4797">
        <v>20240517</v>
      </c>
      <c r="C4797">
        <v>1.9</v>
      </c>
      <c r="D4797">
        <v>16.899999999999999</v>
      </c>
      <c r="E4797">
        <v>1262</v>
      </c>
      <c r="F4797">
        <v>1.7</v>
      </c>
      <c r="H4797">
        <v>85</v>
      </c>
      <c r="I4797" s="101" t="s">
        <v>29</v>
      </c>
      <c r="J4797" s="1">
        <f>DATEVALUE(RIGHT(jaar_zip[[#This Row],[YYYYMMDD]],2)&amp;"-"&amp;MID(jaar_zip[[#This Row],[YYYYMMDD]],5,2)&amp;"-"&amp;LEFT(jaar_zip[[#This Row],[YYYYMMDD]],4))</f>
        <v>45429</v>
      </c>
      <c r="K4797" s="101" t="str">
        <f>IF(AND(VALUE(MONTH(jaar_zip[[#This Row],[Datum]]))=1,VALUE(WEEKNUM(jaar_zip[[#This Row],[Datum]],21))&gt;51),RIGHT(YEAR(jaar_zip[[#This Row],[Datum]])-1,2),RIGHT(YEAR(jaar_zip[[#This Row],[Datum]]),2))&amp;"-"&amp; TEXT(WEEKNUM(jaar_zip[[#This Row],[Datum]],21),"00")</f>
        <v>24-20</v>
      </c>
      <c r="L4797" s="101">
        <f>MONTH(jaar_zip[[#This Row],[Datum]])</f>
        <v>5</v>
      </c>
      <c r="M4797" s="101">
        <f>IF(ISNUMBER(jaar_zip[[#This Row],[etmaaltemperatuur]]),IF(jaar_zip[[#This Row],[etmaaltemperatuur]]&lt;stookgrens,stookgrens-jaar_zip[[#This Row],[etmaaltemperatuur]],0),"")</f>
        <v>1.1000000000000014</v>
      </c>
      <c r="N4797" s="101">
        <f>IF(ISNUMBER(jaar_zip[[#This Row],[graaddagen]]),IF(OR(MONTH(jaar_zip[[#This Row],[Datum]])=1,MONTH(jaar_zip[[#This Row],[Datum]])=2,MONTH(jaar_zip[[#This Row],[Datum]])=11,MONTH(jaar_zip[[#This Row],[Datum]])=12),1.1,IF(OR(MONTH(jaar_zip[[#This Row],[Datum]])=3,MONTH(jaar_zip[[#This Row],[Datum]])=10),1,0.8))*jaar_zip[[#This Row],[graaddagen]],"")</f>
        <v>0.88000000000000123</v>
      </c>
      <c r="O4797" s="101">
        <f>IF(ISNUMBER(jaar_zip[[#This Row],[etmaaltemperatuur]]),IF(jaar_zip[[#This Row],[etmaaltemperatuur]]&gt;stookgrens,jaar_zip[[#This Row],[etmaaltemperatuur]]-stookgrens,0),"")</f>
        <v>0</v>
      </c>
    </row>
    <row r="4798" spans="1:15" x14ac:dyDescent="0.25">
      <c r="A4798">
        <v>283</v>
      </c>
      <c r="B4798">
        <v>20240518</v>
      </c>
      <c r="C4798">
        <v>2</v>
      </c>
      <c r="D4798">
        <v>17.3</v>
      </c>
      <c r="E4798">
        <v>2069</v>
      </c>
      <c r="F4798">
        <v>0.8</v>
      </c>
      <c r="H4798">
        <v>70</v>
      </c>
      <c r="I4798" s="101" t="s">
        <v>29</v>
      </c>
      <c r="J4798" s="1">
        <f>DATEVALUE(RIGHT(jaar_zip[[#This Row],[YYYYMMDD]],2)&amp;"-"&amp;MID(jaar_zip[[#This Row],[YYYYMMDD]],5,2)&amp;"-"&amp;LEFT(jaar_zip[[#This Row],[YYYYMMDD]],4))</f>
        <v>45430</v>
      </c>
      <c r="K4798" s="101" t="str">
        <f>IF(AND(VALUE(MONTH(jaar_zip[[#This Row],[Datum]]))=1,VALUE(WEEKNUM(jaar_zip[[#This Row],[Datum]],21))&gt;51),RIGHT(YEAR(jaar_zip[[#This Row],[Datum]])-1,2),RIGHT(YEAR(jaar_zip[[#This Row],[Datum]]),2))&amp;"-"&amp; TEXT(WEEKNUM(jaar_zip[[#This Row],[Datum]],21),"00")</f>
        <v>24-20</v>
      </c>
      <c r="L4798" s="101">
        <f>MONTH(jaar_zip[[#This Row],[Datum]])</f>
        <v>5</v>
      </c>
      <c r="M4798" s="101">
        <f>IF(ISNUMBER(jaar_zip[[#This Row],[etmaaltemperatuur]]),IF(jaar_zip[[#This Row],[etmaaltemperatuur]]&lt;stookgrens,stookgrens-jaar_zip[[#This Row],[etmaaltemperatuur]],0),"")</f>
        <v>0.69999999999999929</v>
      </c>
      <c r="N4798" s="101">
        <f>IF(ISNUMBER(jaar_zip[[#This Row],[graaddagen]]),IF(OR(MONTH(jaar_zip[[#This Row],[Datum]])=1,MONTH(jaar_zip[[#This Row],[Datum]])=2,MONTH(jaar_zip[[#This Row],[Datum]])=11,MONTH(jaar_zip[[#This Row],[Datum]])=12),1.1,IF(OR(MONTH(jaar_zip[[#This Row],[Datum]])=3,MONTH(jaar_zip[[#This Row],[Datum]])=10),1,0.8))*jaar_zip[[#This Row],[graaddagen]],"")</f>
        <v>0.5599999999999995</v>
      </c>
      <c r="O4798" s="101">
        <f>IF(ISNUMBER(jaar_zip[[#This Row],[etmaaltemperatuur]]),IF(jaar_zip[[#This Row],[etmaaltemperatuur]]&gt;stookgrens,jaar_zip[[#This Row],[etmaaltemperatuur]]-stookgrens,0),"")</f>
        <v>0</v>
      </c>
    </row>
    <row r="4799" spans="1:15" x14ac:dyDescent="0.25">
      <c r="A4799">
        <v>283</v>
      </c>
      <c r="B4799">
        <v>20240519</v>
      </c>
      <c r="C4799">
        <v>1.6</v>
      </c>
      <c r="D4799">
        <v>15.9</v>
      </c>
      <c r="E4799">
        <v>1621</v>
      </c>
      <c r="F4799">
        <v>2.7</v>
      </c>
      <c r="H4799">
        <v>83</v>
      </c>
      <c r="I4799" s="101" t="s">
        <v>29</v>
      </c>
      <c r="J4799" s="1">
        <f>DATEVALUE(RIGHT(jaar_zip[[#This Row],[YYYYMMDD]],2)&amp;"-"&amp;MID(jaar_zip[[#This Row],[YYYYMMDD]],5,2)&amp;"-"&amp;LEFT(jaar_zip[[#This Row],[YYYYMMDD]],4))</f>
        <v>45431</v>
      </c>
      <c r="K4799" s="101" t="str">
        <f>IF(AND(VALUE(MONTH(jaar_zip[[#This Row],[Datum]]))=1,VALUE(WEEKNUM(jaar_zip[[#This Row],[Datum]],21))&gt;51),RIGHT(YEAR(jaar_zip[[#This Row],[Datum]])-1,2),RIGHT(YEAR(jaar_zip[[#This Row],[Datum]]),2))&amp;"-"&amp; TEXT(WEEKNUM(jaar_zip[[#This Row],[Datum]],21),"00")</f>
        <v>24-20</v>
      </c>
      <c r="L4799" s="101">
        <f>MONTH(jaar_zip[[#This Row],[Datum]])</f>
        <v>5</v>
      </c>
      <c r="M4799" s="101">
        <f>IF(ISNUMBER(jaar_zip[[#This Row],[etmaaltemperatuur]]),IF(jaar_zip[[#This Row],[etmaaltemperatuur]]&lt;stookgrens,stookgrens-jaar_zip[[#This Row],[etmaaltemperatuur]],0),"")</f>
        <v>2.0999999999999996</v>
      </c>
      <c r="N4799" s="101">
        <f>IF(ISNUMBER(jaar_zip[[#This Row],[graaddagen]]),IF(OR(MONTH(jaar_zip[[#This Row],[Datum]])=1,MONTH(jaar_zip[[#This Row],[Datum]])=2,MONTH(jaar_zip[[#This Row],[Datum]])=11,MONTH(jaar_zip[[#This Row],[Datum]])=12),1.1,IF(OR(MONTH(jaar_zip[[#This Row],[Datum]])=3,MONTH(jaar_zip[[#This Row],[Datum]])=10),1,0.8))*jaar_zip[[#This Row],[graaddagen]],"")</f>
        <v>1.6799999999999997</v>
      </c>
      <c r="O4799" s="101">
        <f>IF(ISNUMBER(jaar_zip[[#This Row],[etmaaltemperatuur]]),IF(jaar_zip[[#This Row],[etmaaltemperatuur]]&gt;stookgrens,jaar_zip[[#This Row],[etmaaltemperatuur]]-stookgrens,0),"")</f>
        <v>0</v>
      </c>
    </row>
    <row r="4800" spans="1:15" x14ac:dyDescent="0.25">
      <c r="A4800">
        <v>283</v>
      </c>
      <c r="B4800">
        <v>20240520</v>
      </c>
      <c r="C4800">
        <v>1.3</v>
      </c>
      <c r="D4800">
        <v>16</v>
      </c>
      <c r="E4800">
        <v>1851</v>
      </c>
      <c r="F4800">
        <v>3</v>
      </c>
      <c r="H4800">
        <v>83</v>
      </c>
      <c r="I4800" s="101" t="s">
        <v>29</v>
      </c>
      <c r="J4800" s="1">
        <f>DATEVALUE(RIGHT(jaar_zip[[#This Row],[YYYYMMDD]],2)&amp;"-"&amp;MID(jaar_zip[[#This Row],[YYYYMMDD]],5,2)&amp;"-"&amp;LEFT(jaar_zip[[#This Row],[YYYYMMDD]],4))</f>
        <v>45432</v>
      </c>
      <c r="K4800" s="101" t="str">
        <f>IF(AND(VALUE(MONTH(jaar_zip[[#This Row],[Datum]]))=1,VALUE(WEEKNUM(jaar_zip[[#This Row],[Datum]],21))&gt;51),RIGHT(YEAR(jaar_zip[[#This Row],[Datum]])-1,2),RIGHT(YEAR(jaar_zip[[#This Row],[Datum]]),2))&amp;"-"&amp; TEXT(WEEKNUM(jaar_zip[[#This Row],[Datum]],21),"00")</f>
        <v>24-21</v>
      </c>
      <c r="L4800" s="101">
        <f>MONTH(jaar_zip[[#This Row],[Datum]])</f>
        <v>5</v>
      </c>
      <c r="M4800" s="101">
        <f>IF(ISNUMBER(jaar_zip[[#This Row],[etmaaltemperatuur]]),IF(jaar_zip[[#This Row],[etmaaltemperatuur]]&lt;stookgrens,stookgrens-jaar_zip[[#This Row],[etmaaltemperatuur]],0),"")</f>
        <v>2</v>
      </c>
      <c r="N4800" s="101">
        <f>IF(ISNUMBER(jaar_zip[[#This Row],[graaddagen]]),IF(OR(MONTH(jaar_zip[[#This Row],[Datum]])=1,MONTH(jaar_zip[[#This Row],[Datum]])=2,MONTH(jaar_zip[[#This Row],[Datum]])=11,MONTH(jaar_zip[[#This Row],[Datum]])=12),1.1,IF(OR(MONTH(jaar_zip[[#This Row],[Datum]])=3,MONTH(jaar_zip[[#This Row],[Datum]])=10),1,0.8))*jaar_zip[[#This Row],[graaddagen]],"")</f>
        <v>1.6</v>
      </c>
      <c r="O4800" s="101">
        <f>IF(ISNUMBER(jaar_zip[[#This Row],[etmaaltemperatuur]]),IF(jaar_zip[[#This Row],[etmaaltemperatuur]]&gt;stookgrens,jaar_zip[[#This Row],[etmaaltemperatuur]]-stookgrens,0),"")</f>
        <v>0</v>
      </c>
    </row>
    <row r="4801" spans="1:15" x14ac:dyDescent="0.25">
      <c r="A4801">
        <v>283</v>
      </c>
      <c r="B4801">
        <v>20240521</v>
      </c>
      <c r="C4801">
        <v>3.1</v>
      </c>
      <c r="D4801">
        <v>17.899999999999999</v>
      </c>
      <c r="E4801">
        <v>1899</v>
      </c>
      <c r="F4801">
        <v>12.5</v>
      </c>
      <c r="H4801">
        <v>80</v>
      </c>
      <c r="I4801" s="101" t="s">
        <v>29</v>
      </c>
      <c r="J4801" s="1">
        <f>DATEVALUE(RIGHT(jaar_zip[[#This Row],[YYYYMMDD]],2)&amp;"-"&amp;MID(jaar_zip[[#This Row],[YYYYMMDD]],5,2)&amp;"-"&amp;LEFT(jaar_zip[[#This Row],[YYYYMMDD]],4))</f>
        <v>45433</v>
      </c>
      <c r="K4801" s="101" t="str">
        <f>IF(AND(VALUE(MONTH(jaar_zip[[#This Row],[Datum]]))=1,VALUE(WEEKNUM(jaar_zip[[#This Row],[Datum]],21))&gt;51),RIGHT(YEAR(jaar_zip[[#This Row],[Datum]])-1,2),RIGHT(YEAR(jaar_zip[[#This Row],[Datum]]),2))&amp;"-"&amp; TEXT(WEEKNUM(jaar_zip[[#This Row],[Datum]],21),"00")</f>
        <v>24-21</v>
      </c>
      <c r="L4801" s="101">
        <f>MONTH(jaar_zip[[#This Row],[Datum]])</f>
        <v>5</v>
      </c>
      <c r="M4801" s="101">
        <f>IF(ISNUMBER(jaar_zip[[#This Row],[etmaaltemperatuur]]),IF(jaar_zip[[#This Row],[etmaaltemperatuur]]&lt;stookgrens,stookgrens-jaar_zip[[#This Row],[etmaaltemperatuur]],0),"")</f>
        <v>0.10000000000000142</v>
      </c>
      <c r="N4801" s="101">
        <f>IF(ISNUMBER(jaar_zip[[#This Row],[graaddagen]]),IF(OR(MONTH(jaar_zip[[#This Row],[Datum]])=1,MONTH(jaar_zip[[#This Row],[Datum]])=2,MONTH(jaar_zip[[#This Row],[Datum]])=11,MONTH(jaar_zip[[#This Row],[Datum]])=12),1.1,IF(OR(MONTH(jaar_zip[[#This Row],[Datum]])=3,MONTH(jaar_zip[[#This Row],[Datum]])=10),1,0.8))*jaar_zip[[#This Row],[graaddagen]],"")</f>
        <v>8.000000000000114E-2</v>
      </c>
      <c r="O4801" s="101">
        <f>IF(ISNUMBER(jaar_zip[[#This Row],[etmaaltemperatuur]]),IF(jaar_zip[[#This Row],[etmaaltemperatuur]]&gt;stookgrens,jaar_zip[[#This Row],[etmaaltemperatuur]]-stookgrens,0),"")</f>
        <v>0</v>
      </c>
    </row>
    <row r="4802" spans="1:15" x14ac:dyDescent="0.25">
      <c r="A4802">
        <v>283</v>
      </c>
      <c r="B4802">
        <v>20240522</v>
      </c>
      <c r="C4802">
        <v>2.8</v>
      </c>
      <c r="D4802">
        <v>15.5</v>
      </c>
      <c r="E4802">
        <v>1129</v>
      </c>
      <c r="F4802">
        <v>2.2999999999999998</v>
      </c>
      <c r="H4802">
        <v>83</v>
      </c>
      <c r="I4802" s="101" t="s">
        <v>29</v>
      </c>
      <c r="J4802" s="1">
        <f>DATEVALUE(RIGHT(jaar_zip[[#This Row],[YYYYMMDD]],2)&amp;"-"&amp;MID(jaar_zip[[#This Row],[YYYYMMDD]],5,2)&amp;"-"&amp;LEFT(jaar_zip[[#This Row],[YYYYMMDD]],4))</f>
        <v>45434</v>
      </c>
      <c r="K4802" s="101" t="str">
        <f>IF(AND(VALUE(MONTH(jaar_zip[[#This Row],[Datum]]))=1,VALUE(WEEKNUM(jaar_zip[[#This Row],[Datum]],21))&gt;51),RIGHT(YEAR(jaar_zip[[#This Row],[Datum]])-1,2),RIGHT(YEAR(jaar_zip[[#This Row],[Datum]]),2))&amp;"-"&amp; TEXT(WEEKNUM(jaar_zip[[#This Row],[Datum]],21),"00")</f>
        <v>24-21</v>
      </c>
      <c r="L4802" s="101">
        <f>MONTH(jaar_zip[[#This Row],[Datum]])</f>
        <v>5</v>
      </c>
      <c r="M4802" s="101">
        <f>IF(ISNUMBER(jaar_zip[[#This Row],[etmaaltemperatuur]]),IF(jaar_zip[[#This Row],[etmaaltemperatuur]]&lt;stookgrens,stookgrens-jaar_zip[[#This Row],[etmaaltemperatuur]],0),"")</f>
        <v>2.5</v>
      </c>
      <c r="N4802" s="101">
        <f>IF(ISNUMBER(jaar_zip[[#This Row],[graaddagen]]),IF(OR(MONTH(jaar_zip[[#This Row],[Datum]])=1,MONTH(jaar_zip[[#This Row],[Datum]])=2,MONTH(jaar_zip[[#This Row],[Datum]])=11,MONTH(jaar_zip[[#This Row],[Datum]])=12),1.1,IF(OR(MONTH(jaar_zip[[#This Row],[Datum]])=3,MONTH(jaar_zip[[#This Row],[Datum]])=10),1,0.8))*jaar_zip[[#This Row],[graaddagen]],"")</f>
        <v>2</v>
      </c>
      <c r="O4802" s="101">
        <f>IF(ISNUMBER(jaar_zip[[#This Row],[etmaaltemperatuur]]),IF(jaar_zip[[#This Row],[etmaaltemperatuur]]&gt;stookgrens,jaar_zip[[#This Row],[etmaaltemperatuur]]-stookgrens,0),"")</f>
        <v>0</v>
      </c>
    </row>
    <row r="4803" spans="1:15" x14ac:dyDescent="0.25">
      <c r="A4803">
        <v>283</v>
      </c>
      <c r="B4803">
        <v>20240523</v>
      </c>
      <c r="C4803">
        <v>2.2999999999999998</v>
      </c>
      <c r="D4803">
        <v>15.2</v>
      </c>
      <c r="E4803">
        <v>1808</v>
      </c>
      <c r="F4803">
        <v>0</v>
      </c>
      <c r="H4803">
        <v>79</v>
      </c>
      <c r="I4803" s="101" t="s">
        <v>29</v>
      </c>
      <c r="J4803" s="1">
        <f>DATEVALUE(RIGHT(jaar_zip[[#This Row],[YYYYMMDD]],2)&amp;"-"&amp;MID(jaar_zip[[#This Row],[YYYYMMDD]],5,2)&amp;"-"&amp;LEFT(jaar_zip[[#This Row],[YYYYMMDD]],4))</f>
        <v>45435</v>
      </c>
      <c r="K4803" s="101" t="str">
        <f>IF(AND(VALUE(MONTH(jaar_zip[[#This Row],[Datum]]))=1,VALUE(WEEKNUM(jaar_zip[[#This Row],[Datum]],21))&gt;51),RIGHT(YEAR(jaar_zip[[#This Row],[Datum]])-1,2),RIGHT(YEAR(jaar_zip[[#This Row],[Datum]]),2))&amp;"-"&amp; TEXT(WEEKNUM(jaar_zip[[#This Row],[Datum]],21),"00")</f>
        <v>24-21</v>
      </c>
      <c r="L4803" s="101">
        <f>MONTH(jaar_zip[[#This Row],[Datum]])</f>
        <v>5</v>
      </c>
      <c r="M4803" s="101">
        <f>IF(ISNUMBER(jaar_zip[[#This Row],[etmaaltemperatuur]]),IF(jaar_zip[[#This Row],[etmaaltemperatuur]]&lt;stookgrens,stookgrens-jaar_zip[[#This Row],[etmaaltemperatuur]],0),"")</f>
        <v>2.8000000000000007</v>
      </c>
      <c r="N4803" s="101">
        <f>IF(ISNUMBER(jaar_zip[[#This Row],[graaddagen]]),IF(OR(MONTH(jaar_zip[[#This Row],[Datum]])=1,MONTH(jaar_zip[[#This Row],[Datum]])=2,MONTH(jaar_zip[[#This Row],[Datum]])=11,MONTH(jaar_zip[[#This Row],[Datum]])=12),1.1,IF(OR(MONTH(jaar_zip[[#This Row],[Datum]])=3,MONTH(jaar_zip[[#This Row],[Datum]])=10),1,0.8))*jaar_zip[[#This Row],[graaddagen]],"")</f>
        <v>2.2400000000000007</v>
      </c>
      <c r="O4803" s="101">
        <f>IF(ISNUMBER(jaar_zip[[#This Row],[etmaaltemperatuur]]),IF(jaar_zip[[#This Row],[etmaaltemperatuur]]&gt;stookgrens,jaar_zip[[#This Row],[etmaaltemperatuur]]-stookgrens,0),"")</f>
        <v>0</v>
      </c>
    </row>
    <row r="4804" spans="1:15" x14ac:dyDescent="0.25">
      <c r="A4804">
        <v>283</v>
      </c>
      <c r="B4804">
        <v>20240524</v>
      </c>
      <c r="C4804">
        <v>1.8</v>
      </c>
      <c r="D4804">
        <v>14.2</v>
      </c>
      <c r="E4804">
        <v>745</v>
      </c>
      <c r="F4804">
        <v>12.1</v>
      </c>
      <c r="H4804">
        <v>92</v>
      </c>
      <c r="I4804" s="101" t="s">
        <v>29</v>
      </c>
      <c r="J4804" s="1">
        <f>DATEVALUE(RIGHT(jaar_zip[[#This Row],[YYYYMMDD]],2)&amp;"-"&amp;MID(jaar_zip[[#This Row],[YYYYMMDD]],5,2)&amp;"-"&amp;LEFT(jaar_zip[[#This Row],[YYYYMMDD]],4))</f>
        <v>45436</v>
      </c>
      <c r="K4804" s="101" t="str">
        <f>IF(AND(VALUE(MONTH(jaar_zip[[#This Row],[Datum]]))=1,VALUE(WEEKNUM(jaar_zip[[#This Row],[Datum]],21))&gt;51),RIGHT(YEAR(jaar_zip[[#This Row],[Datum]])-1,2),RIGHT(YEAR(jaar_zip[[#This Row],[Datum]]),2))&amp;"-"&amp; TEXT(WEEKNUM(jaar_zip[[#This Row],[Datum]],21),"00")</f>
        <v>24-21</v>
      </c>
      <c r="L4804" s="101">
        <f>MONTH(jaar_zip[[#This Row],[Datum]])</f>
        <v>5</v>
      </c>
      <c r="M4804" s="101">
        <f>IF(ISNUMBER(jaar_zip[[#This Row],[etmaaltemperatuur]]),IF(jaar_zip[[#This Row],[etmaaltemperatuur]]&lt;stookgrens,stookgrens-jaar_zip[[#This Row],[etmaaltemperatuur]],0),"")</f>
        <v>3.8000000000000007</v>
      </c>
      <c r="N4804" s="101">
        <f>IF(ISNUMBER(jaar_zip[[#This Row],[graaddagen]]),IF(OR(MONTH(jaar_zip[[#This Row],[Datum]])=1,MONTH(jaar_zip[[#This Row],[Datum]])=2,MONTH(jaar_zip[[#This Row],[Datum]])=11,MONTH(jaar_zip[[#This Row],[Datum]])=12),1.1,IF(OR(MONTH(jaar_zip[[#This Row],[Datum]])=3,MONTH(jaar_zip[[#This Row],[Datum]])=10),1,0.8))*jaar_zip[[#This Row],[graaddagen]],"")</f>
        <v>3.0400000000000009</v>
      </c>
      <c r="O4804" s="101">
        <f>IF(ISNUMBER(jaar_zip[[#This Row],[etmaaltemperatuur]]),IF(jaar_zip[[#This Row],[etmaaltemperatuur]]&gt;stookgrens,jaar_zip[[#This Row],[etmaaltemperatuur]]-stookgrens,0),"")</f>
        <v>0</v>
      </c>
    </row>
    <row r="4805" spans="1:15" x14ac:dyDescent="0.25">
      <c r="A4805">
        <v>283</v>
      </c>
      <c r="B4805">
        <v>20240525</v>
      </c>
      <c r="C4805">
        <v>2.1</v>
      </c>
      <c r="D4805">
        <v>14.9</v>
      </c>
      <c r="E4805">
        <v>1469</v>
      </c>
      <c r="F4805">
        <v>0.2</v>
      </c>
      <c r="H4805">
        <v>89</v>
      </c>
      <c r="I4805" s="101" t="s">
        <v>29</v>
      </c>
      <c r="J4805" s="1">
        <f>DATEVALUE(RIGHT(jaar_zip[[#This Row],[YYYYMMDD]],2)&amp;"-"&amp;MID(jaar_zip[[#This Row],[YYYYMMDD]],5,2)&amp;"-"&amp;LEFT(jaar_zip[[#This Row],[YYYYMMDD]],4))</f>
        <v>45437</v>
      </c>
      <c r="K4805" s="101" t="str">
        <f>IF(AND(VALUE(MONTH(jaar_zip[[#This Row],[Datum]]))=1,VALUE(WEEKNUM(jaar_zip[[#This Row],[Datum]],21))&gt;51),RIGHT(YEAR(jaar_zip[[#This Row],[Datum]])-1,2),RIGHT(YEAR(jaar_zip[[#This Row],[Datum]]),2))&amp;"-"&amp; TEXT(WEEKNUM(jaar_zip[[#This Row],[Datum]],21),"00")</f>
        <v>24-21</v>
      </c>
      <c r="L4805" s="101">
        <f>MONTH(jaar_zip[[#This Row],[Datum]])</f>
        <v>5</v>
      </c>
      <c r="M4805" s="101">
        <f>IF(ISNUMBER(jaar_zip[[#This Row],[etmaaltemperatuur]]),IF(jaar_zip[[#This Row],[etmaaltemperatuur]]&lt;stookgrens,stookgrens-jaar_zip[[#This Row],[etmaaltemperatuur]],0),"")</f>
        <v>3.0999999999999996</v>
      </c>
      <c r="N4805" s="101">
        <f>IF(ISNUMBER(jaar_zip[[#This Row],[graaddagen]]),IF(OR(MONTH(jaar_zip[[#This Row],[Datum]])=1,MONTH(jaar_zip[[#This Row],[Datum]])=2,MONTH(jaar_zip[[#This Row],[Datum]])=11,MONTH(jaar_zip[[#This Row],[Datum]])=12),1.1,IF(OR(MONTH(jaar_zip[[#This Row],[Datum]])=3,MONTH(jaar_zip[[#This Row],[Datum]])=10),1,0.8))*jaar_zip[[#This Row],[graaddagen]],"")</f>
        <v>2.48</v>
      </c>
      <c r="O4805" s="101">
        <f>IF(ISNUMBER(jaar_zip[[#This Row],[etmaaltemperatuur]]),IF(jaar_zip[[#This Row],[etmaaltemperatuur]]&gt;stookgrens,jaar_zip[[#This Row],[etmaaltemperatuur]]-stookgrens,0),"")</f>
        <v>0</v>
      </c>
    </row>
    <row r="4806" spans="1:15" x14ac:dyDescent="0.25">
      <c r="A4806">
        <v>283</v>
      </c>
      <c r="B4806">
        <v>20240526</v>
      </c>
      <c r="C4806">
        <v>2.7</v>
      </c>
      <c r="D4806">
        <v>16.3</v>
      </c>
      <c r="E4806">
        <v>1979</v>
      </c>
      <c r="F4806">
        <v>6.8</v>
      </c>
      <c r="H4806">
        <v>81</v>
      </c>
      <c r="I4806" s="101" t="s">
        <v>29</v>
      </c>
      <c r="J4806" s="1">
        <f>DATEVALUE(RIGHT(jaar_zip[[#This Row],[YYYYMMDD]],2)&amp;"-"&amp;MID(jaar_zip[[#This Row],[YYYYMMDD]],5,2)&amp;"-"&amp;LEFT(jaar_zip[[#This Row],[YYYYMMDD]],4))</f>
        <v>45438</v>
      </c>
      <c r="K4806" s="101" t="str">
        <f>IF(AND(VALUE(MONTH(jaar_zip[[#This Row],[Datum]]))=1,VALUE(WEEKNUM(jaar_zip[[#This Row],[Datum]],21))&gt;51),RIGHT(YEAR(jaar_zip[[#This Row],[Datum]])-1,2),RIGHT(YEAR(jaar_zip[[#This Row],[Datum]]),2))&amp;"-"&amp; TEXT(WEEKNUM(jaar_zip[[#This Row],[Datum]],21),"00")</f>
        <v>24-21</v>
      </c>
      <c r="L4806" s="101">
        <f>MONTH(jaar_zip[[#This Row],[Datum]])</f>
        <v>5</v>
      </c>
      <c r="M4806" s="101">
        <f>IF(ISNUMBER(jaar_zip[[#This Row],[etmaaltemperatuur]]),IF(jaar_zip[[#This Row],[etmaaltemperatuur]]&lt;stookgrens,stookgrens-jaar_zip[[#This Row],[etmaaltemperatuur]],0),"")</f>
        <v>1.6999999999999993</v>
      </c>
      <c r="N4806" s="101">
        <f>IF(ISNUMBER(jaar_zip[[#This Row],[graaddagen]]),IF(OR(MONTH(jaar_zip[[#This Row],[Datum]])=1,MONTH(jaar_zip[[#This Row],[Datum]])=2,MONTH(jaar_zip[[#This Row],[Datum]])=11,MONTH(jaar_zip[[#This Row],[Datum]])=12),1.1,IF(OR(MONTH(jaar_zip[[#This Row],[Datum]])=3,MONTH(jaar_zip[[#This Row],[Datum]])=10),1,0.8))*jaar_zip[[#This Row],[graaddagen]],"")</f>
        <v>1.3599999999999994</v>
      </c>
      <c r="O4806" s="101">
        <f>IF(ISNUMBER(jaar_zip[[#This Row],[etmaaltemperatuur]]),IF(jaar_zip[[#This Row],[etmaaltemperatuur]]&gt;stookgrens,jaar_zip[[#This Row],[etmaaltemperatuur]]-stookgrens,0),"")</f>
        <v>0</v>
      </c>
    </row>
    <row r="4807" spans="1:15" x14ac:dyDescent="0.25">
      <c r="A4807">
        <v>283</v>
      </c>
      <c r="B4807">
        <v>20240527</v>
      </c>
      <c r="C4807">
        <v>2.1</v>
      </c>
      <c r="D4807">
        <v>15.2</v>
      </c>
      <c r="E4807">
        <v>2066</v>
      </c>
      <c r="F4807">
        <v>13.2</v>
      </c>
      <c r="H4807">
        <v>81</v>
      </c>
      <c r="I4807" s="101" t="s">
        <v>29</v>
      </c>
      <c r="J4807" s="1">
        <f>DATEVALUE(RIGHT(jaar_zip[[#This Row],[YYYYMMDD]],2)&amp;"-"&amp;MID(jaar_zip[[#This Row],[YYYYMMDD]],5,2)&amp;"-"&amp;LEFT(jaar_zip[[#This Row],[YYYYMMDD]],4))</f>
        <v>45439</v>
      </c>
      <c r="K4807" s="101" t="str">
        <f>IF(AND(VALUE(MONTH(jaar_zip[[#This Row],[Datum]]))=1,VALUE(WEEKNUM(jaar_zip[[#This Row],[Datum]],21))&gt;51),RIGHT(YEAR(jaar_zip[[#This Row],[Datum]])-1,2),RIGHT(YEAR(jaar_zip[[#This Row],[Datum]]),2))&amp;"-"&amp; TEXT(WEEKNUM(jaar_zip[[#This Row],[Datum]],21),"00")</f>
        <v>24-22</v>
      </c>
      <c r="L4807" s="101">
        <f>MONTH(jaar_zip[[#This Row],[Datum]])</f>
        <v>5</v>
      </c>
      <c r="M4807" s="101">
        <f>IF(ISNUMBER(jaar_zip[[#This Row],[etmaaltemperatuur]]),IF(jaar_zip[[#This Row],[etmaaltemperatuur]]&lt;stookgrens,stookgrens-jaar_zip[[#This Row],[etmaaltemperatuur]],0),"")</f>
        <v>2.8000000000000007</v>
      </c>
      <c r="N4807" s="101">
        <f>IF(ISNUMBER(jaar_zip[[#This Row],[graaddagen]]),IF(OR(MONTH(jaar_zip[[#This Row],[Datum]])=1,MONTH(jaar_zip[[#This Row],[Datum]])=2,MONTH(jaar_zip[[#This Row],[Datum]])=11,MONTH(jaar_zip[[#This Row],[Datum]])=12),1.1,IF(OR(MONTH(jaar_zip[[#This Row],[Datum]])=3,MONTH(jaar_zip[[#This Row],[Datum]])=10),1,0.8))*jaar_zip[[#This Row],[graaddagen]],"")</f>
        <v>2.2400000000000007</v>
      </c>
      <c r="O4807" s="101">
        <f>IF(ISNUMBER(jaar_zip[[#This Row],[etmaaltemperatuur]]),IF(jaar_zip[[#This Row],[etmaaltemperatuur]]&gt;stookgrens,jaar_zip[[#This Row],[etmaaltemperatuur]]-stookgrens,0),"")</f>
        <v>0</v>
      </c>
    </row>
    <row r="4808" spans="1:15" x14ac:dyDescent="0.25">
      <c r="A4808">
        <v>283</v>
      </c>
      <c r="B4808">
        <v>20240528</v>
      </c>
      <c r="C4808">
        <v>2.8</v>
      </c>
      <c r="D4808">
        <v>14.3</v>
      </c>
      <c r="E4808">
        <v>2031</v>
      </c>
      <c r="F4808">
        <v>8.5</v>
      </c>
      <c r="H4808">
        <v>83</v>
      </c>
      <c r="I4808" s="101" t="s">
        <v>29</v>
      </c>
      <c r="J4808" s="1">
        <f>DATEVALUE(RIGHT(jaar_zip[[#This Row],[YYYYMMDD]],2)&amp;"-"&amp;MID(jaar_zip[[#This Row],[YYYYMMDD]],5,2)&amp;"-"&amp;LEFT(jaar_zip[[#This Row],[YYYYMMDD]],4))</f>
        <v>45440</v>
      </c>
      <c r="K4808" s="101" t="str">
        <f>IF(AND(VALUE(MONTH(jaar_zip[[#This Row],[Datum]]))=1,VALUE(WEEKNUM(jaar_zip[[#This Row],[Datum]],21))&gt;51),RIGHT(YEAR(jaar_zip[[#This Row],[Datum]])-1,2),RIGHT(YEAR(jaar_zip[[#This Row],[Datum]]),2))&amp;"-"&amp; TEXT(WEEKNUM(jaar_zip[[#This Row],[Datum]],21),"00")</f>
        <v>24-22</v>
      </c>
      <c r="L4808" s="101">
        <f>MONTH(jaar_zip[[#This Row],[Datum]])</f>
        <v>5</v>
      </c>
      <c r="M4808" s="101">
        <f>IF(ISNUMBER(jaar_zip[[#This Row],[etmaaltemperatuur]]),IF(jaar_zip[[#This Row],[etmaaltemperatuur]]&lt;stookgrens,stookgrens-jaar_zip[[#This Row],[etmaaltemperatuur]],0),"")</f>
        <v>3.6999999999999993</v>
      </c>
      <c r="N4808" s="101">
        <f>IF(ISNUMBER(jaar_zip[[#This Row],[graaddagen]]),IF(OR(MONTH(jaar_zip[[#This Row],[Datum]])=1,MONTH(jaar_zip[[#This Row],[Datum]])=2,MONTH(jaar_zip[[#This Row],[Datum]])=11,MONTH(jaar_zip[[#This Row],[Datum]])=12),1.1,IF(OR(MONTH(jaar_zip[[#This Row],[Datum]])=3,MONTH(jaar_zip[[#This Row],[Datum]])=10),1,0.8))*jaar_zip[[#This Row],[graaddagen]],"")</f>
        <v>2.9599999999999995</v>
      </c>
      <c r="O4808" s="101">
        <f>IF(ISNUMBER(jaar_zip[[#This Row],[etmaaltemperatuur]]),IF(jaar_zip[[#This Row],[etmaaltemperatuur]]&gt;stookgrens,jaar_zip[[#This Row],[etmaaltemperatuur]]-stookgrens,0),"")</f>
        <v>0</v>
      </c>
    </row>
    <row r="4809" spans="1:15" x14ac:dyDescent="0.25">
      <c r="A4809">
        <v>283</v>
      </c>
      <c r="B4809">
        <v>20240529</v>
      </c>
      <c r="C4809">
        <v>3.1</v>
      </c>
      <c r="D4809">
        <v>14.9</v>
      </c>
      <c r="E4809">
        <v>1341</v>
      </c>
      <c r="F4809">
        <v>26.4</v>
      </c>
      <c r="H4809">
        <v>87</v>
      </c>
      <c r="I4809" s="101" t="s">
        <v>29</v>
      </c>
      <c r="J4809" s="1">
        <f>DATEVALUE(RIGHT(jaar_zip[[#This Row],[YYYYMMDD]],2)&amp;"-"&amp;MID(jaar_zip[[#This Row],[YYYYMMDD]],5,2)&amp;"-"&amp;LEFT(jaar_zip[[#This Row],[YYYYMMDD]],4))</f>
        <v>45441</v>
      </c>
      <c r="K4809" s="101" t="str">
        <f>IF(AND(VALUE(MONTH(jaar_zip[[#This Row],[Datum]]))=1,VALUE(WEEKNUM(jaar_zip[[#This Row],[Datum]],21))&gt;51),RIGHT(YEAR(jaar_zip[[#This Row],[Datum]])-1,2),RIGHT(YEAR(jaar_zip[[#This Row],[Datum]]),2))&amp;"-"&amp; TEXT(WEEKNUM(jaar_zip[[#This Row],[Datum]],21),"00")</f>
        <v>24-22</v>
      </c>
      <c r="L4809" s="101">
        <f>MONTH(jaar_zip[[#This Row],[Datum]])</f>
        <v>5</v>
      </c>
      <c r="M4809" s="101">
        <f>IF(ISNUMBER(jaar_zip[[#This Row],[etmaaltemperatuur]]),IF(jaar_zip[[#This Row],[etmaaltemperatuur]]&lt;stookgrens,stookgrens-jaar_zip[[#This Row],[etmaaltemperatuur]],0),"")</f>
        <v>3.0999999999999996</v>
      </c>
      <c r="N4809" s="101">
        <f>IF(ISNUMBER(jaar_zip[[#This Row],[graaddagen]]),IF(OR(MONTH(jaar_zip[[#This Row],[Datum]])=1,MONTH(jaar_zip[[#This Row],[Datum]])=2,MONTH(jaar_zip[[#This Row],[Datum]])=11,MONTH(jaar_zip[[#This Row],[Datum]])=12),1.1,IF(OR(MONTH(jaar_zip[[#This Row],[Datum]])=3,MONTH(jaar_zip[[#This Row],[Datum]])=10),1,0.8))*jaar_zip[[#This Row],[graaddagen]],"")</f>
        <v>2.48</v>
      </c>
      <c r="O4809" s="101">
        <f>IF(ISNUMBER(jaar_zip[[#This Row],[etmaaltemperatuur]]),IF(jaar_zip[[#This Row],[etmaaltemperatuur]]&gt;stookgrens,jaar_zip[[#This Row],[etmaaltemperatuur]]-stookgrens,0),"")</f>
        <v>0</v>
      </c>
    </row>
    <row r="4810" spans="1:15" x14ac:dyDescent="0.25">
      <c r="A4810">
        <v>283</v>
      </c>
      <c r="B4810">
        <v>20240530</v>
      </c>
      <c r="C4810">
        <v>2.1</v>
      </c>
      <c r="D4810">
        <v>14.5</v>
      </c>
      <c r="E4810">
        <v>1960</v>
      </c>
      <c r="F4810">
        <v>0.8</v>
      </c>
      <c r="H4810">
        <v>81</v>
      </c>
      <c r="I4810" s="101" t="s">
        <v>29</v>
      </c>
      <c r="J4810" s="1">
        <f>DATEVALUE(RIGHT(jaar_zip[[#This Row],[YYYYMMDD]],2)&amp;"-"&amp;MID(jaar_zip[[#This Row],[YYYYMMDD]],5,2)&amp;"-"&amp;LEFT(jaar_zip[[#This Row],[YYYYMMDD]],4))</f>
        <v>45442</v>
      </c>
      <c r="K4810" s="101" t="str">
        <f>IF(AND(VALUE(MONTH(jaar_zip[[#This Row],[Datum]]))=1,VALUE(WEEKNUM(jaar_zip[[#This Row],[Datum]],21))&gt;51),RIGHT(YEAR(jaar_zip[[#This Row],[Datum]])-1,2),RIGHT(YEAR(jaar_zip[[#This Row],[Datum]]),2))&amp;"-"&amp; TEXT(WEEKNUM(jaar_zip[[#This Row],[Datum]],21),"00")</f>
        <v>24-22</v>
      </c>
      <c r="L4810" s="101">
        <f>MONTH(jaar_zip[[#This Row],[Datum]])</f>
        <v>5</v>
      </c>
      <c r="M4810" s="101">
        <f>IF(ISNUMBER(jaar_zip[[#This Row],[etmaaltemperatuur]]),IF(jaar_zip[[#This Row],[etmaaltemperatuur]]&lt;stookgrens,stookgrens-jaar_zip[[#This Row],[etmaaltemperatuur]],0),"")</f>
        <v>3.5</v>
      </c>
      <c r="N4810" s="101">
        <f>IF(ISNUMBER(jaar_zip[[#This Row],[graaddagen]]),IF(OR(MONTH(jaar_zip[[#This Row],[Datum]])=1,MONTH(jaar_zip[[#This Row],[Datum]])=2,MONTH(jaar_zip[[#This Row],[Datum]])=11,MONTH(jaar_zip[[#This Row],[Datum]])=12),1.1,IF(OR(MONTH(jaar_zip[[#This Row],[Datum]])=3,MONTH(jaar_zip[[#This Row],[Datum]])=10),1,0.8))*jaar_zip[[#This Row],[graaddagen]],"")</f>
        <v>2.8000000000000003</v>
      </c>
      <c r="O4810" s="101">
        <f>IF(ISNUMBER(jaar_zip[[#This Row],[etmaaltemperatuur]]),IF(jaar_zip[[#This Row],[etmaaltemperatuur]]&gt;stookgrens,jaar_zip[[#This Row],[etmaaltemperatuur]]-stookgrens,0),"")</f>
        <v>0</v>
      </c>
    </row>
    <row r="4811" spans="1:15" x14ac:dyDescent="0.25">
      <c r="A4811">
        <v>283</v>
      </c>
      <c r="B4811">
        <v>20240531</v>
      </c>
      <c r="C4811">
        <v>2.2999999999999998</v>
      </c>
      <c r="D4811">
        <v>15</v>
      </c>
      <c r="E4811">
        <v>1831</v>
      </c>
      <c r="F4811">
        <v>-0.1</v>
      </c>
      <c r="H4811">
        <v>84</v>
      </c>
      <c r="I4811" s="101" t="s">
        <v>29</v>
      </c>
      <c r="J4811" s="1">
        <f>DATEVALUE(RIGHT(jaar_zip[[#This Row],[YYYYMMDD]],2)&amp;"-"&amp;MID(jaar_zip[[#This Row],[YYYYMMDD]],5,2)&amp;"-"&amp;LEFT(jaar_zip[[#This Row],[YYYYMMDD]],4))</f>
        <v>45443</v>
      </c>
      <c r="K4811" s="101" t="str">
        <f>IF(AND(VALUE(MONTH(jaar_zip[[#This Row],[Datum]]))=1,VALUE(WEEKNUM(jaar_zip[[#This Row],[Datum]],21))&gt;51),RIGHT(YEAR(jaar_zip[[#This Row],[Datum]])-1,2),RIGHT(YEAR(jaar_zip[[#This Row],[Datum]]),2))&amp;"-"&amp; TEXT(WEEKNUM(jaar_zip[[#This Row],[Datum]],21),"00")</f>
        <v>24-22</v>
      </c>
      <c r="L4811" s="101">
        <f>MONTH(jaar_zip[[#This Row],[Datum]])</f>
        <v>5</v>
      </c>
      <c r="M4811" s="101">
        <f>IF(ISNUMBER(jaar_zip[[#This Row],[etmaaltemperatuur]]),IF(jaar_zip[[#This Row],[etmaaltemperatuur]]&lt;stookgrens,stookgrens-jaar_zip[[#This Row],[etmaaltemperatuur]],0),"")</f>
        <v>3</v>
      </c>
      <c r="N4811" s="101">
        <f>IF(ISNUMBER(jaar_zip[[#This Row],[graaddagen]]),IF(OR(MONTH(jaar_zip[[#This Row],[Datum]])=1,MONTH(jaar_zip[[#This Row],[Datum]])=2,MONTH(jaar_zip[[#This Row],[Datum]])=11,MONTH(jaar_zip[[#This Row],[Datum]])=12),1.1,IF(OR(MONTH(jaar_zip[[#This Row],[Datum]])=3,MONTH(jaar_zip[[#This Row],[Datum]])=10),1,0.8))*jaar_zip[[#This Row],[graaddagen]],"")</f>
        <v>2.4000000000000004</v>
      </c>
      <c r="O4811" s="101">
        <f>IF(ISNUMBER(jaar_zip[[#This Row],[etmaaltemperatuur]]),IF(jaar_zip[[#This Row],[etmaaltemperatuur]]&gt;stookgrens,jaar_zip[[#This Row],[etmaaltemperatuur]]-stookgrens,0),"")</f>
        <v>0</v>
      </c>
    </row>
    <row r="4812" spans="1:15" x14ac:dyDescent="0.25">
      <c r="A4812">
        <v>283</v>
      </c>
      <c r="B4812">
        <v>20240601</v>
      </c>
      <c r="C4812">
        <v>3.8</v>
      </c>
      <c r="D4812">
        <v>16.7</v>
      </c>
      <c r="E4812">
        <v>1271</v>
      </c>
      <c r="F4812">
        <v>1.7</v>
      </c>
      <c r="H4812">
        <v>90</v>
      </c>
      <c r="I4812" s="101" t="s">
        <v>29</v>
      </c>
      <c r="J4812" s="1">
        <f>DATEVALUE(RIGHT(jaar_zip[[#This Row],[YYYYMMDD]],2)&amp;"-"&amp;MID(jaar_zip[[#This Row],[YYYYMMDD]],5,2)&amp;"-"&amp;LEFT(jaar_zip[[#This Row],[YYYYMMDD]],4))</f>
        <v>45444</v>
      </c>
      <c r="K4812" s="101" t="str">
        <f>IF(AND(VALUE(MONTH(jaar_zip[[#This Row],[Datum]]))=1,VALUE(WEEKNUM(jaar_zip[[#This Row],[Datum]],21))&gt;51),RIGHT(YEAR(jaar_zip[[#This Row],[Datum]])-1,2),RIGHT(YEAR(jaar_zip[[#This Row],[Datum]]),2))&amp;"-"&amp; TEXT(WEEKNUM(jaar_zip[[#This Row],[Datum]],21),"00")</f>
        <v>24-22</v>
      </c>
      <c r="L4812" s="101">
        <f>MONTH(jaar_zip[[#This Row],[Datum]])</f>
        <v>6</v>
      </c>
      <c r="M4812" s="101">
        <f>IF(ISNUMBER(jaar_zip[[#This Row],[etmaaltemperatuur]]),IF(jaar_zip[[#This Row],[etmaaltemperatuur]]&lt;stookgrens,stookgrens-jaar_zip[[#This Row],[etmaaltemperatuur]],0),"")</f>
        <v>1.3000000000000007</v>
      </c>
      <c r="N4812" s="101">
        <f>IF(ISNUMBER(jaar_zip[[#This Row],[graaddagen]]),IF(OR(MONTH(jaar_zip[[#This Row],[Datum]])=1,MONTH(jaar_zip[[#This Row],[Datum]])=2,MONTH(jaar_zip[[#This Row],[Datum]])=11,MONTH(jaar_zip[[#This Row],[Datum]])=12),1.1,IF(OR(MONTH(jaar_zip[[#This Row],[Datum]])=3,MONTH(jaar_zip[[#This Row],[Datum]])=10),1,0.8))*jaar_zip[[#This Row],[graaddagen]],"")</f>
        <v>1.0400000000000007</v>
      </c>
      <c r="O4812" s="101">
        <f>IF(ISNUMBER(jaar_zip[[#This Row],[etmaaltemperatuur]]),IF(jaar_zip[[#This Row],[etmaaltemperatuur]]&gt;stookgrens,jaar_zip[[#This Row],[etmaaltemperatuur]]-stookgrens,0),"")</f>
        <v>0</v>
      </c>
    </row>
    <row r="4813" spans="1:15" x14ac:dyDescent="0.25">
      <c r="A4813">
        <v>283</v>
      </c>
      <c r="B4813">
        <v>20240602</v>
      </c>
      <c r="C4813">
        <v>4.4000000000000004</v>
      </c>
      <c r="D4813">
        <v>14.3</v>
      </c>
      <c r="E4813">
        <v>1555</v>
      </c>
      <c r="F4813">
        <v>0</v>
      </c>
      <c r="H4813">
        <v>77</v>
      </c>
      <c r="I4813" s="101" t="s">
        <v>29</v>
      </c>
      <c r="J4813" s="1">
        <f>DATEVALUE(RIGHT(jaar_zip[[#This Row],[YYYYMMDD]],2)&amp;"-"&amp;MID(jaar_zip[[#This Row],[YYYYMMDD]],5,2)&amp;"-"&amp;LEFT(jaar_zip[[#This Row],[YYYYMMDD]],4))</f>
        <v>45445</v>
      </c>
      <c r="K4813" s="101" t="str">
        <f>IF(AND(VALUE(MONTH(jaar_zip[[#This Row],[Datum]]))=1,VALUE(WEEKNUM(jaar_zip[[#This Row],[Datum]],21))&gt;51),RIGHT(YEAR(jaar_zip[[#This Row],[Datum]])-1,2),RIGHT(YEAR(jaar_zip[[#This Row],[Datum]]),2))&amp;"-"&amp; TEXT(WEEKNUM(jaar_zip[[#This Row],[Datum]],21),"00")</f>
        <v>24-22</v>
      </c>
      <c r="L4813" s="101">
        <f>MONTH(jaar_zip[[#This Row],[Datum]])</f>
        <v>6</v>
      </c>
      <c r="M4813" s="101">
        <f>IF(ISNUMBER(jaar_zip[[#This Row],[etmaaltemperatuur]]),IF(jaar_zip[[#This Row],[etmaaltemperatuur]]&lt;stookgrens,stookgrens-jaar_zip[[#This Row],[etmaaltemperatuur]],0),"")</f>
        <v>3.6999999999999993</v>
      </c>
      <c r="N4813" s="101">
        <f>IF(ISNUMBER(jaar_zip[[#This Row],[graaddagen]]),IF(OR(MONTH(jaar_zip[[#This Row],[Datum]])=1,MONTH(jaar_zip[[#This Row],[Datum]])=2,MONTH(jaar_zip[[#This Row],[Datum]])=11,MONTH(jaar_zip[[#This Row],[Datum]])=12),1.1,IF(OR(MONTH(jaar_zip[[#This Row],[Datum]])=3,MONTH(jaar_zip[[#This Row],[Datum]])=10),1,0.8))*jaar_zip[[#This Row],[graaddagen]],"")</f>
        <v>2.9599999999999995</v>
      </c>
      <c r="O4813" s="101">
        <f>IF(ISNUMBER(jaar_zip[[#This Row],[etmaaltemperatuur]]),IF(jaar_zip[[#This Row],[etmaaltemperatuur]]&gt;stookgrens,jaar_zip[[#This Row],[etmaaltemperatuur]]-stookgrens,0),"")</f>
        <v>0</v>
      </c>
    </row>
    <row r="4814" spans="1:15" x14ac:dyDescent="0.25">
      <c r="A4814">
        <v>283</v>
      </c>
      <c r="B4814">
        <v>20240603</v>
      </c>
      <c r="C4814">
        <v>1.9</v>
      </c>
      <c r="D4814">
        <v>13.7</v>
      </c>
      <c r="E4814">
        <v>1142</v>
      </c>
      <c r="F4814">
        <v>0</v>
      </c>
      <c r="H4814">
        <v>79</v>
      </c>
      <c r="I4814" s="101" t="s">
        <v>29</v>
      </c>
      <c r="J4814" s="1">
        <f>DATEVALUE(RIGHT(jaar_zip[[#This Row],[YYYYMMDD]],2)&amp;"-"&amp;MID(jaar_zip[[#This Row],[YYYYMMDD]],5,2)&amp;"-"&amp;LEFT(jaar_zip[[#This Row],[YYYYMMDD]],4))</f>
        <v>45446</v>
      </c>
      <c r="K4814" s="101" t="str">
        <f>IF(AND(VALUE(MONTH(jaar_zip[[#This Row],[Datum]]))=1,VALUE(WEEKNUM(jaar_zip[[#This Row],[Datum]],21))&gt;51),RIGHT(YEAR(jaar_zip[[#This Row],[Datum]])-1,2),RIGHT(YEAR(jaar_zip[[#This Row],[Datum]]),2))&amp;"-"&amp; TEXT(WEEKNUM(jaar_zip[[#This Row],[Datum]],21),"00")</f>
        <v>24-23</v>
      </c>
      <c r="L4814" s="101">
        <f>MONTH(jaar_zip[[#This Row],[Datum]])</f>
        <v>6</v>
      </c>
      <c r="M4814" s="101">
        <f>IF(ISNUMBER(jaar_zip[[#This Row],[etmaaltemperatuur]]),IF(jaar_zip[[#This Row],[etmaaltemperatuur]]&lt;stookgrens,stookgrens-jaar_zip[[#This Row],[etmaaltemperatuur]],0),"")</f>
        <v>4.3000000000000007</v>
      </c>
      <c r="N4814" s="101">
        <f>IF(ISNUMBER(jaar_zip[[#This Row],[graaddagen]]),IF(OR(MONTH(jaar_zip[[#This Row],[Datum]])=1,MONTH(jaar_zip[[#This Row],[Datum]])=2,MONTH(jaar_zip[[#This Row],[Datum]])=11,MONTH(jaar_zip[[#This Row],[Datum]])=12),1.1,IF(OR(MONTH(jaar_zip[[#This Row],[Datum]])=3,MONTH(jaar_zip[[#This Row],[Datum]])=10),1,0.8))*jaar_zip[[#This Row],[graaddagen]],"")</f>
        <v>3.4400000000000008</v>
      </c>
      <c r="O4814" s="101">
        <f>IF(ISNUMBER(jaar_zip[[#This Row],[etmaaltemperatuur]]),IF(jaar_zip[[#This Row],[etmaaltemperatuur]]&gt;stookgrens,jaar_zip[[#This Row],[etmaaltemperatuur]]-stookgrens,0),"")</f>
        <v>0</v>
      </c>
    </row>
    <row r="4815" spans="1:15" x14ac:dyDescent="0.25">
      <c r="A4815">
        <v>283</v>
      </c>
      <c r="B4815">
        <v>20240604</v>
      </c>
      <c r="C4815">
        <v>2.5</v>
      </c>
      <c r="D4815">
        <v>16.7</v>
      </c>
      <c r="E4815">
        <v>1492</v>
      </c>
      <c r="F4815">
        <v>0</v>
      </c>
      <c r="H4815">
        <v>77</v>
      </c>
      <c r="I4815" s="101" t="s">
        <v>29</v>
      </c>
      <c r="J4815" s="1">
        <f>DATEVALUE(RIGHT(jaar_zip[[#This Row],[YYYYMMDD]],2)&amp;"-"&amp;MID(jaar_zip[[#This Row],[YYYYMMDD]],5,2)&amp;"-"&amp;LEFT(jaar_zip[[#This Row],[YYYYMMDD]],4))</f>
        <v>45447</v>
      </c>
      <c r="K4815" s="101" t="str">
        <f>IF(AND(VALUE(MONTH(jaar_zip[[#This Row],[Datum]]))=1,VALUE(WEEKNUM(jaar_zip[[#This Row],[Datum]],21))&gt;51),RIGHT(YEAR(jaar_zip[[#This Row],[Datum]])-1,2),RIGHT(YEAR(jaar_zip[[#This Row],[Datum]]),2))&amp;"-"&amp; TEXT(WEEKNUM(jaar_zip[[#This Row],[Datum]],21),"00")</f>
        <v>24-23</v>
      </c>
      <c r="L4815" s="101">
        <f>MONTH(jaar_zip[[#This Row],[Datum]])</f>
        <v>6</v>
      </c>
      <c r="M4815" s="101">
        <f>IF(ISNUMBER(jaar_zip[[#This Row],[etmaaltemperatuur]]),IF(jaar_zip[[#This Row],[etmaaltemperatuur]]&lt;stookgrens,stookgrens-jaar_zip[[#This Row],[etmaaltemperatuur]],0),"")</f>
        <v>1.3000000000000007</v>
      </c>
      <c r="N4815" s="101">
        <f>IF(ISNUMBER(jaar_zip[[#This Row],[graaddagen]]),IF(OR(MONTH(jaar_zip[[#This Row],[Datum]])=1,MONTH(jaar_zip[[#This Row],[Datum]])=2,MONTH(jaar_zip[[#This Row],[Datum]])=11,MONTH(jaar_zip[[#This Row],[Datum]])=12),1.1,IF(OR(MONTH(jaar_zip[[#This Row],[Datum]])=3,MONTH(jaar_zip[[#This Row],[Datum]])=10),1,0.8))*jaar_zip[[#This Row],[graaddagen]],"")</f>
        <v>1.0400000000000007</v>
      </c>
      <c r="O4815" s="101">
        <f>IF(ISNUMBER(jaar_zip[[#This Row],[etmaaltemperatuur]]),IF(jaar_zip[[#This Row],[etmaaltemperatuur]]&gt;stookgrens,jaar_zip[[#This Row],[etmaaltemperatuur]]-stookgrens,0),"")</f>
        <v>0</v>
      </c>
    </row>
    <row r="4816" spans="1:15" x14ac:dyDescent="0.25">
      <c r="A4816">
        <v>283</v>
      </c>
      <c r="B4816">
        <v>20240605</v>
      </c>
      <c r="C4816">
        <v>3.7</v>
      </c>
      <c r="D4816">
        <v>13.4</v>
      </c>
      <c r="E4816">
        <v>2654</v>
      </c>
      <c r="F4816">
        <v>0.8</v>
      </c>
      <c r="H4816">
        <v>66</v>
      </c>
      <c r="I4816" s="101" t="s">
        <v>29</v>
      </c>
      <c r="J4816" s="1">
        <f>DATEVALUE(RIGHT(jaar_zip[[#This Row],[YYYYMMDD]],2)&amp;"-"&amp;MID(jaar_zip[[#This Row],[YYYYMMDD]],5,2)&amp;"-"&amp;LEFT(jaar_zip[[#This Row],[YYYYMMDD]],4))</f>
        <v>45448</v>
      </c>
      <c r="K4816" s="101" t="str">
        <f>IF(AND(VALUE(MONTH(jaar_zip[[#This Row],[Datum]]))=1,VALUE(WEEKNUM(jaar_zip[[#This Row],[Datum]],21))&gt;51),RIGHT(YEAR(jaar_zip[[#This Row],[Datum]])-1,2),RIGHT(YEAR(jaar_zip[[#This Row],[Datum]]),2))&amp;"-"&amp; TEXT(WEEKNUM(jaar_zip[[#This Row],[Datum]],21),"00")</f>
        <v>24-23</v>
      </c>
      <c r="L4816" s="101">
        <f>MONTH(jaar_zip[[#This Row],[Datum]])</f>
        <v>6</v>
      </c>
      <c r="M4816" s="101">
        <f>IF(ISNUMBER(jaar_zip[[#This Row],[etmaaltemperatuur]]),IF(jaar_zip[[#This Row],[etmaaltemperatuur]]&lt;stookgrens,stookgrens-jaar_zip[[#This Row],[etmaaltemperatuur]],0),"")</f>
        <v>4.5999999999999996</v>
      </c>
      <c r="N4816" s="101">
        <f>IF(ISNUMBER(jaar_zip[[#This Row],[graaddagen]]),IF(OR(MONTH(jaar_zip[[#This Row],[Datum]])=1,MONTH(jaar_zip[[#This Row],[Datum]])=2,MONTH(jaar_zip[[#This Row],[Datum]])=11,MONTH(jaar_zip[[#This Row],[Datum]])=12),1.1,IF(OR(MONTH(jaar_zip[[#This Row],[Datum]])=3,MONTH(jaar_zip[[#This Row],[Datum]])=10),1,0.8))*jaar_zip[[#This Row],[graaddagen]],"")</f>
        <v>3.6799999999999997</v>
      </c>
      <c r="O4816" s="101">
        <f>IF(ISNUMBER(jaar_zip[[#This Row],[etmaaltemperatuur]]),IF(jaar_zip[[#This Row],[etmaaltemperatuur]]&gt;stookgrens,jaar_zip[[#This Row],[etmaaltemperatuur]]-stookgrens,0),"")</f>
        <v>0</v>
      </c>
    </row>
    <row r="4817" spans="1:15" x14ac:dyDescent="0.25">
      <c r="A4817">
        <v>283</v>
      </c>
      <c r="B4817">
        <v>20240606</v>
      </c>
      <c r="C4817">
        <v>1.8</v>
      </c>
      <c r="D4817">
        <v>12.6</v>
      </c>
      <c r="E4817">
        <v>2020</v>
      </c>
      <c r="F4817">
        <v>0</v>
      </c>
      <c r="H4817">
        <v>67</v>
      </c>
      <c r="I4817" s="101" t="s">
        <v>29</v>
      </c>
      <c r="J4817" s="1">
        <f>DATEVALUE(RIGHT(jaar_zip[[#This Row],[YYYYMMDD]],2)&amp;"-"&amp;MID(jaar_zip[[#This Row],[YYYYMMDD]],5,2)&amp;"-"&amp;LEFT(jaar_zip[[#This Row],[YYYYMMDD]],4))</f>
        <v>45449</v>
      </c>
      <c r="K4817" s="101" t="str">
        <f>IF(AND(VALUE(MONTH(jaar_zip[[#This Row],[Datum]]))=1,VALUE(WEEKNUM(jaar_zip[[#This Row],[Datum]],21))&gt;51),RIGHT(YEAR(jaar_zip[[#This Row],[Datum]])-1,2),RIGHT(YEAR(jaar_zip[[#This Row],[Datum]]),2))&amp;"-"&amp; TEXT(WEEKNUM(jaar_zip[[#This Row],[Datum]],21),"00")</f>
        <v>24-23</v>
      </c>
      <c r="L4817" s="101">
        <f>MONTH(jaar_zip[[#This Row],[Datum]])</f>
        <v>6</v>
      </c>
      <c r="M4817" s="101">
        <f>IF(ISNUMBER(jaar_zip[[#This Row],[etmaaltemperatuur]]),IF(jaar_zip[[#This Row],[etmaaltemperatuur]]&lt;stookgrens,stookgrens-jaar_zip[[#This Row],[etmaaltemperatuur]],0),"")</f>
        <v>5.4</v>
      </c>
      <c r="N4817" s="101">
        <f>IF(ISNUMBER(jaar_zip[[#This Row],[graaddagen]]),IF(OR(MONTH(jaar_zip[[#This Row],[Datum]])=1,MONTH(jaar_zip[[#This Row],[Datum]])=2,MONTH(jaar_zip[[#This Row],[Datum]])=11,MONTH(jaar_zip[[#This Row],[Datum]])=12),1.1,IF(OR(MONTH(jaar_zip[[#This Row],[Datum]])=3,MONTH(jaar_zip[[#This Row],[Datum]])=10),1,0.8))*jaar_zip[[#This Row],[graaddagen]],"")</f>
        <v>4.32</v>
      </c>
      <c r="O4817" s="101">
        <f>IF(ISNUMBER(jaar_zip[[#This Row],[etmaaltemperatuur]]),IF(jaar_zip[[#This Row],[etmaaltemperatuur]]&gt;stookgrens,jaar_zip[[#This Row],[etmaaltemperatuur]]-stookgrens,0),"")</f>
        <v>0</v>
      </c>
    </row>
    <row r="4818" spans="1:15" x14ac:dyDescent="0.25">
      <c r="A4818">
        <v>283</v>
      </c>
      <c r="B4818">
        <v>20240607</v>
      </c>
      <c r="C4818">
        <v>2.2000000000000002</v>
      </c>
      <c r="D4818">
        <v>14.5</v>
      </c>
      <c r="E4818">
        <v>2568</v>
      </c>
      <c r="F4818">
        <v>0</v>
      </c>
      <c r="H4818">
        <v>68</v>
      </c>
      <c r="I4818" s="101" t="s">
        <v>29</v>
      </c>
      <c r="J4818" s="1">
        <f>DATEVALUE(RIGHT(jaar_zip[[#This Row],[YYYYMMDD]],2)&amp;"-"&amp;MID(jaar_zip[[#This Row],[YYYYMMDD]],5,2)&amp;"-"&amp;LEFT(jaar_zip[[#This Row],[YYYYMMDD]],4))</f>
        <v>45450</v>
      </c>
      <c r="K4818" s="101" t="str">
        <f>IF(AND(VALUE(MONTH(jaar_zip[[#This Row],[Datum]]))=1,VALUE(WEEKNUM(jaar_zip[[#This Row],[Datum]],21))&gt;51),RIGHT(YEAR(jaar_zip[[#This Row],[Datum]])-1,2),RIGHT(YEAR(jaar_zip[[#This Row],[Datum]]),2))&amp;"-"&amp; TEXT(WEEKNUM(jaar_zip[[#This Row],[Datum]],21),"00")</f>
        <v>24-23</v>
      </c>
      <c r="L4818" s="101">
        <f>MONTH(jaar_zip[[#This Row],[Datum]])</f>
        <v>6</v>
      </c>
      <c r="M4818" s="101">
        <f>IF(ISNUMBER(jaar_zip[[#This Row],[etmaaltemperatuur]]),IF(jaar_zip[[#This Row],[etmaaltemperatuur]]&lt;stookgrens,stookgrens-jaar_zip[[#This Row],[etmaaltemperatuur]],0),"")</f>
        <v>3.5</v>
      </c>
      <c r="N4818" s="101">
        <f>IF(ISNUMBER(jaar_zip[[#This Row],[graaddagen]]),IF(OR(MONTH(jaar_zip[[#This Row],[Datum]])=1,MONTH(jaar_zip[[#This Row],[Datum]])=2,MONTH(jaar_zip[[#This Row],[Datum]])=11,MONTH(jaar_zip[[#This Row],[Datum]])=12),1.1,IF(OR(MONTH(jaar_zip[[#This Row],[Datum]])=3,MONTH(jaar_zip[[#This Row],[Datum]])=10),1,0.8))*jaar_zip[[#This Row],[graaddagen]],"")</f>
        <v>2.8000000000000003</v>
      </c>
      <c r="O4818" s="101">
        <f>IF(ISNUMBER(jaar_zip[[#This Row],[etmaaltemperatuur]]),IF(jaar_zip[[#This Row],[etmaaltemperatuur]]&gt;stookgrens,jaar_zip[[#This Row],[etmaaltemperatuur]]-stookgrens,0),"")</f>
        <v>0</v>
      </c>
    </row>
    <row r="4819" spans="1:15" x14ac:dyDescent="0.25">
      <c r="A4819">
        <v>283</v>
      </c>
      <c r="B4819">
        <v>20240608</v>
      </c>
      <c r="C4819">
        <v>3.2</v>
      </c>
      <c r="D4819">
        <v>14.5</v>
      </c>
      <c r="E4819">
        <v>2067</v>
      </c>
      <c r="F4819">
        <v>0.1</v>
      </c>
      <c r="H4819">
        <v>72</v>
      </c>
      <c r="I4819" s="101" t="s">
        <v>29</v>
      </c>
      <c r="J4819" s="1">
        <f>DATEVALUE(RIGHT(jaar_zip[[#This Row],[YYYYMMDD]],2)&amp;"-"&amp;MID(jaar_zip[[#This Row],[YYYYMMDD]],5,2)&amp;"-"&amp;LEFT(jaar_zip[[#This Row],[YYYYMMDD]],4))</f>
        <v>45451</v>
      </c>
      <c r="K4819" s="101" t="str">
        <f>IF(AND(VALUE(MONTH(jaar_zip[[#This Row],[Datum]]))=1,VALUE(WEEKNUM(jaar_zip[[#This Row],[Datum]],21))&gt;51),RIGHT(YEAR(jaar_zip[[#This Row],[Datum]])-1,2),RIGHT(YEAR(jaar_zip[[#This Row],[Datum]]),2))&amp;"-"&amp; TEXT(WEEKNUM(jaar_zip[[#This Row],[Datum]],21),"00")</f>
        <v>24-23</v>
      </c>
      <c r="L4819" s="101">
        <f>MONTH(jaar_zip[[#This Row],[Datum]])</f>
        <v>6</v>
      </c>
      <c r="M4819" s="101">
        <f>IF(ISNUMBER(jaar_zip[[#This Row],[etmaaltemperatuur]]),IF(jaar_zip[[#This Row],[etmaaltemperatuur]]&lt;stookgrens,stookgrens-jaar_zip[[#This Row],[etmaaltemperatuur]],0),"")</f>
        <v>3.5</v>
      </c>
      <c r="N4819" s="101">
        <f>IF(ISNUMBER(jaar_zip[[#This Row],[graaddagen]]),IF(OR(MONTH(jaar_zip[[#This Row],[Datum]])=1,MONTH(jaar_zip[[#This Row],[Datum]])=2,MONTH(jaar_zip[[#This Row],[Datum]])=11,MONTH(jaar_zip[[#This Row],[Datum]])=12),1.1,IF(OR(MONTH(jaar_zip[[#This Row],[Datum]])=3,MONTH(jaar_zip[[#This Row],[Datum]])=10),1,0.8))*jaar_zip[[#This Row],[graaddagen]],"")</f>
        <v>2.8000000000000003</v>
      </c>
      <c r="O4819" s="101">
        <f>IF(ISNUMBER(jaar_zip[[#This Row],[etmaaltemperatuur]]),IF(jaar_zip[[#This Row],[etmaaltemperatuur]]&gt;stookgrens,jaar_zip[[#This Row],[etmaaltemperatuur]]-stookgrens,0),"")</f>
        <v>0</v>
      </c>
    </row>
    <row r="4820" spans="1:15" x14ac:dyDescent="0.25">
      <c r="A4820">
        <v>283</v>
      </c>
      <c r="B4820">
        <v>20240609</v>
      </c>
      <c r="C4820">
        <v>3</v>
      </c>
      <c r="D4820">
        <v>13.3</v>
      </c>
      <c r="E4820">
        <v>2393</v>
      </c>
      <c r="F4820">
        <v>0</v>
      </c>
      <c r="H4820">
        <v>69</v>
      </c>
      <c r="I4820" s="101" t="s">
        <v>29</v>
      </c>
      <c r="J4820" s="1">
        <f>DATEVALUE(RIGHT(jaar_zip[[#This Row],[YYYYMMDD]],2)&amp;"-"&amp;MID(jaar_zip[[#This Row],[YYYYMMDD]],5,2)&amp;"-"&amp;LEFT(jaar_zip[[#This Row],[YYYYMMDD]],4))</f>
        <v>45452</v>
      </c>
      <c r="K4820" s="101" t="str">
        <f>IF(AND(VALUE(MONTH(jaar_zip[[#This Row],[Datum]]))=1,VALUE(WEEKNUM(jaar_zip[[#This Row],[Datum]],21))&gt;51),RIGHT(YEAR(jaar_zip[[#This Row],[Datum]])-1,2),RIGHT(YEAR(jaar_zip[[#This Row],[Datum]]),2))&amp;"-"&amp; TEXT(WEEKNUM(jaar_zip[[#This Row],[Datum]],21),"00")</f>
        <v>24-23</v>
      </c>
      <c r="L4820" s="101">
        <f>MONTH(jaar_zip[[#This Row],[Datum]])</f>
        <v>6</v>
      </c>
      <c r="M4820" s="101">
        <f>IF(ISNUMBER(jaar_zip[[#This Row],[etmaaltemperatuur]]),IF(jaar_zip[[#This Row],[etmaaltemperatuur]]&lt;stookgrens,stookgrens-jaar_zip[[#This Row],[etmaaltemperatuur]],0),"")</f>
        <v>4.6999999999999993</v>
      </c>
      <c r="N4820" s="101">
        <f>IF(ISNUMBER(jaar_zip[[#This Row],[graaddagen]]),IF(OR(MONTH(jaar_zip[[#This Row],[Datum]])=1,MONTH(jaar_zip[[#This Row],[Datum]])=2,MONTH(jaar_zip[[#This Row],[Datum]])=11,MONTH(jaar_zip[[#This Row],[Datum]])=12),1.1,IF(OR(MONTH(jaar_zip[[#This Row],[Datum]])=3,MONTH(jaar_zip[[#This Row],[Datum]])=10),1,0.8))*jaar_zip[[#This Row],[graaddagen]],"")</f>
        <v>3.76</v>
      </c>
      <c r="O4820" s="101">
        <f>IF(ISNUMBER(jaar_zip[[#This Row],[etmaaltemperatuur]]),IF(jaar_zip[[#This Row],[etmaaltemperatuur]]&gt;stookgrens,jaar_zip[[#This Row],[etmaaltemperatuur]]-stookgrens,0),"")</f>
        <v>0</v>
      </c>
    </row>
    <row r="4821" spans="1:15" x14ac:dyDescent="0.25">
      <c r="A4821">
        <v>283</v>
      </c>
      <c r="B4821">
        <v>20240610</v>
      </c>
      <c r="C4821">
        <v>3.8</v>
      </c>
      <c r="D4821">
        <v>11.4</v>
      </c>
      <c r="E4821">
        <v>779</v>
      </c>
      <c r="F4821">
        <v>8.4</v>
      </c>
      <c r="H4821">
        <v>87</v>
      </c>
      <c r="I4821" s="101" t="s">
        <v>29</v>
      </c>
      <c r="J4821" s="1">
        <f>DATEVALUE(RIGHT(jaar_zip[[#This Row],[YYYYMMDD]],2)&amp;"-"&amp;MID(jaar_zip[[#This Row],[YYYYMMDD]],5,2)&amp;"-"&amp;LEFT(jaar_zip[[#This Row],[YYYYMMDD]],4))</f>
        <v>45453</v>
      </c>
      <c r="K4821" s="101" t="str">
        <f>IF(AND(VALUE(MONTH(jaar_zip[[#This Row],[Datum]]))=1,VALUE(WEEKNUM(jaar_zip[[#This Row],[Datum]],21))&gt;51),RIGHT(YEAR(jaar_zip[[#This Row],[Datum]])-1,2),RIGHT(YEAR(jaar_zip[[#This Row],[Datum]]),2))&amp;"-"&amp; TEXT(WEEKNUM(jaar_zip[[#This Row],[Datum]],21),"00")</f>
        <v>24-24</v>
      </c>
      <c r="L4821" s="101">
        <f>MONTH(jaar_zip[[#This Row],[Datum]])</f>
        <v>6</v>
      </c>
      <c r="M4821" s="101">
        <f>IF(ISNUMBER(jaar_zip[[#This Row],[etmaaltemperatuur]]),IF(jaar_zip[[#This Row],[etmaaltemperatuur]]&lt;stookgrens,stookgrens-jaar_zip[[#This Row],[etmaaltemperatuur]],0),"")</f>
        <v>6.6</v>
      </c>
      <c r="N4821" s="101">
        <f>IF(ISNUMBER(jaar_zip[[#This Row],[graaddagen]]),IF(OR(MONTH(jaar_zip[[#This Row],[Datum]])=1,MONTH(jaar_zip[[#This Row],[Datum]])=2,MONTH(jaar_zip[[#This Row],[Datum]])=11,MONTH(jaar_zip[[#This Row],[Datum]])=12),1.1,IF(OR(MONTH(jaar_zip[[#This Row],[Datum]])=3,MONTH(jaar_zip[[#This Row],[Datum]])=10),1,0.8))*jaar_zip[[#This Row],[graaddagen]],"")</f>
        <v>5.28</v>
      </c>
      <c r="O4821" s="101">
        <f>IF(ISNUMBER(jaar_zip[[#This Row],[etmaaltemperatuur]]),IF(jaar_zip[[#This Row],[etmaaltemperatuur]]&gt;stookgrens,jaar_zip[[#This Row],[etmaaltemperatuur]]-stookgrens,0),"")</f>
        <v>0</v>
      </c>
    </row>
    <row r="4822" spans="1:15" x14ac:dyDescent="0.25">
      <c r="A4822">
        <v>283</v>
      </c>
      <c r="B4822">
        <v>20240611</v>
      </c>
      <c r="C4822">
        <v>3.6</v>
      </c>
      <c r="D4822">
        <v>12</v>
      </c>
      <c r="E4822">
        <v>2089</v>
      </c>
      <c r="F4822">
        <v>0.2</v>
      </c>
      <c r="H4822">
        <v>75</v>
      </c>
      <c r="I4822" s="101" t="s">
        <v>29</v>
      </c>
      <c r="J4822" s="1">
        <f>DATEVALUE(RIGHT(jaar_zip[[#This Row],[YYYYMMDD]],2)&amp;"-"&amp;MID(jaar_zip[[#This Row],[YYYYMMDD]],5,2)&amp;"-"&amp;LEFT(jaar_zip[[#This Row],[YYYYMMDD]],4))</f>
        <v>45454</v>
      </c>
      <c r="K4822" s="101" t="str">
        <f>IF(AND(VALUE(MONTH(jaar_zip[[#This Row],[Datum]]))=1,VALUE(WEEKNUM(jaar_zip[[#This Row],[Datum]],21))&gt;51),RIGHT(YEAR(jaar_zip[[#This Row],[Datum]])-1,2),RIGHT(YEAR(jaar_zip[[#This Row],[Datum]]),2))&amp;"-"&amp; TEXT(WEEKNUM(jaar_zip[[#This Row],[Datum]],21),"00")</f>
        <v>24-24</v>
      </c>
      <c r="L4822" s="101">
        <f>MONTH(jaar_zip[[#This Row],[Datum]])</f>
        <v>6</v>
      </c>
      <c r="M4822" s="101">
        <f>IF(ISNUMBER(jaar_zip[[#This Row],[etmaaltemperatuur]]),IF(jaar_zip[[#This Row],[etmaaltemperatuur]]&lt;stookgrens,stookgrens-jaar_zip[[#This Row],[etmaaltemperatuur]],0),"")</f>
        <v>6</v>
      </c>
      <c r="N4822" s="101">
        <f>IF(ISNUMBER(jaar_zip[[#This Row],[graaddagen]]),IF(OR(MONTH(jaar_zip[[#This Row],[Datum]])=1,MONTH(jaar_zip[[#This Row],[Datum]])=2,MONTH(jaar_zip[[#This Row],[Datum]])=11,MONTH(jaar_zip[[#This Row],[Datum]])=12),1.1,IF(OR(MONTH(jaar_zip[[#This Row],[Datum]])=3,MONTH(jaar_zip[[#This Row],[Datum]])=10),1,0.8))*jaar_zip[[#This Row],[graaddagen]],"")</f>
        <v>4.8000000000000007</v>
      </c>
      <c r="O4822" s="101">
        <f>IF(ISNUMBER(jaar_zip[[#This Row],[etmaaltemperatuur]]),IF(jaar_zip[[#This Row],[etmaaltemperatuur]]&gt;stookgrens,jaar_zip[[#This Row],[etmaaltemperatuur]]-stookgrens,0),"")</f>
        <v>0</v>
      </c>
    </row>
    <row r="4823" spans="1:15" x14ac:dyDescent="0.25">
      <c r="A4823">
        <v>283</v>
      </c>
      <c r="B4823">
        <v>20240612</v>
      </c>
      <c r="C4823">
        <v>2.8</v>
      </c>
      <c r="D4823">
        <v>11.4</v>
      </c>
      <c r="E4823">
        <v>1723</v>
      </c>
      <c r="F4823">
        <v>0.9</v>
      </c>
      <c r="H4823">
        <v>78</v>
      </c>
      <c r="I4823" s="101" t="s">
        <v>29</v>
      </c>
      <c r="J4823" s="1">
        <f>DATEVALUE(RIGHT(jaar_zip[[#This Row],[YYYYMMDD]],2)&amp;"-"&amp;MID(jaar_zip[[#This Row],[YYYYMMDD]],5,2)&amp;"-"&amp;LEFT(jaar_zip[[#This Row],[YYYYMMDD]],4))</f>
        <v>45455</v>
      </c>
      <c r="K4823" s="101" t="str">
        <f>IF(AND(VALUE(MONTH(jaar_zip[[#This Row],[Datum]]))=1,VALUE(WEEKNUM(jaar_zip[[#This Row],[Datum]],21))&gt;51),RIGHT(YEAR(jaar_zip[[#This Row],[Datum]])-1,2),RIGHT(YEAR(jaar_zip[[#This Row],[Datum]]),2))&amp;"-"&amp; TEXT(WEEKNUM(jaar_zip[[#This Row],[Datum]],21),"00")</f>
        <v>24-24</v>
      </c>
      <c r="L4823" s="101">
        <f>MONTH(jaar_zip[[#This Row],[Datum]])</f>
        <v>6</v>
      </c>
      <c r="M4823" s="101">
        <f>IF(ISNUMBER(jaar_zip[[#This Row],[etmaaltemperatuur]]),IF(jaar_zip[[#This Row],[etmaaltemperatuur]]&lt;stookgrens,stookgrens-jaar_zip[[#This Row],[etmaaltemperatuur]],0),"")</f>
        <v>6.6</v>
      </c>
      <c r="N4823" s="101">
        <f>IF(ISNUMBER(jaar_zip[[#This Row],[graaddagen]]),IF(OR(MONTH(jaar_zip[[#This Row],[Datum]])=1,MONTH(jaar_zip[[#This Row],[Datum]])=2,MONTH(jaar_zip[[#This Row],[Datum]])=11,MONTH(jaar_zip[[#This Row],[Datum]])=12),1.1,IF(OR(MONTH(jaar_zip[[#This Row],[Datum]])=3,MONTH(jaar_zip[[#This Row],[Datum]])=10),1,0.8))*jaar_zip[[#This Row],[graaddagen]],"")</f>
        <v>5.28</v>
      </c>
      <c r="O4823" s="101">
        <f>IF(ISNUMBER(jaar_zip[[#This Row],[etmaaltemperatuur]]),IF(jaar_zip[[#This Row],[etmaaltemperatuur]]&gt;stookgrens,jaar_zip[[#This Row],[etmaaltemperatuur]]-stookgrens,0),"")</f>
        <v>0</v>
      </c>
    </row>
    <row r="4824" spans="1:15" x14ac:dyDescent="0.25">
      <c r="A4824">
        <v>283</v>
      </c>
      <c r="B4824">
        <v>20240613</v>
      </c>
      <c r="C4824">
        <v>2.5</v>
      </c>
      <c r="D4824">
        <v>14.5</v>
      </c>
      <c r="E4824">
        <v>2098</v>
      </c>
      <c r="F4824">
        <v>0</v>
      </c>
      <c r="H4824">
        <v>65</v>
      </c>
      <c r="I4824" s="101" t="s">
        <v>29</v>
      </c>
      <c r="J4824" s="1">
        <f>DATEVALUE(RIGHT(jaar_zip[[#This Row],[YYYYMMDD]],2)&amp;"-"&amp;MID(jaar_zip[[#This Row],[YYYYMMDD]],5,2)&amp;"-"&amp;LEFT(jaar_zip[[#This Row],[YYYYMMDD]],4))</f>
        <v>45456</v>
      </c>
      <c r="K4824" s="101" t="str">
        <f>IF(AND(VALUE(MONTH(jaar_zip[[#This Row],[Datum]]))=1,VALUE(WEEKNUM(jaar_zip[[#This Row],[Datum]],21))&gt;51),RIGHT(YEAR(jaar_zip[[#This Row],[Datum]])-1,2),RIGHT(YEAR(jaar_zip[[#This Row],[Datum]]),2))&amp;"-"&amp; TEXT(WEEKNUM(jaar_zip[[#This Row],[Datum]],21),"00")</f>
        <v>24-24</v>
      </c>
      <c r="L4824" s="101">
        <f>MONTH(jaar_zip[[#This Row],[Datum]])</f>
        <v>6</v>
      </c>
      <c r="M4824" s="101">
        <f>IF(ISNUMBER(jaar_zip[[#This Row],[etmaaltemperatuur]]),IF(jaar_zip[[#This Row],[etmaaltemperatuur]]&lt;stookgrens,stookgrens-jaar_zip[[#This Row],[etmaaltemperatuur]],0),"")</f>
        <v>3.5</v>
      </c>
      <c r="N4824" s="101">
        <f>IF(ISNUMBER(jaar_zip[[#This Row],[graaddagen]]),IF(OR(MONTH(jaar_zip[[#This Row],[Datum]])=1,MONTH(jaar_zip[[#This Row],[Datum]])=2,MONTH(jaar_zip[[#This Row],[Datum]])=11,MONTH(jaar_zip[[#This Row],[Datum]])=12),1.1,IF(OR(MONTH(jaar_zip[[#This Row],[Datum]])=3,MONTH(jaar_zip[[#This Row],[Datum]])=10),1,0.8))*jaar_zip[[#This Row],[graaddagen]],"")</f>
        <v>2.8000000000000003</v>
      </c>
      <c r="O4824" s="101">
        <f>IF(ISNUMBER(jaar_zip[[#This Row],[etmaaltemperatuur]]),IF(jaar_zip[[#This Row],[etmaaltemperatuur]]&gt;stookgrens,jaar_zip[[#This Row],[etmaaltemperatuur]]-stookgrens,0),"")</f>
        <v>0</v>
      </c>
    </row>
    <row r="4825" spans="1:15" x14ac:dyDescent="0.25">
      <c r="A4825">
        <v>283</v>
      </c>
      <c r="B4825">
        <v>20240614</v>
      </c>
      <c r="C4825">
        <v>3.5</v>
      </c>
      <c r="D4825">
        <v>15.8</v>
      </c>
      <c r="E4825">
        <v>1098</v>
      </c>
      <c r="F4825">
        <v>1.7</v>
      </c>
      <c r="H4825">
        <v>76</v>
      </c>
      <c r="I4825" s="101" t="s">
        <v>29</v>
      </c>
      <c r="J4825" s="1">
        <f>DATEVALUE(RIGHT(jaar_zip[[#This Row],[YYYYMMDD]],2)&amp;"-"&amp;MID(jaar_zip[[#This Row],[YYYYMMDD]],5,2)&amp;"-"&amp;LEFT(jaar_zip[[#This Row],[YYYYMMDD]],4))</f>
        <v>45457</v>
      </c>
      <c r="K4825" s="101" t="str">
        <f>IF(AND(VALUE(MONTH(jaar_zip[[#This Row],[Datum]]))=1,VALUE(WEEKNUM(jaar_zip[[#This Row],[Datum]],21))&gt;51),RIGHT(YEAR(jaar_zip[[#This Row],[Datum]])-1,2),RIGHT(YEAR(jaar_zip[[#This Row],[Datum]]),2))&amp;"-"&amp; TEXT(WEEKNUM(jaar_zip[[#This Row],[Datum]],21),"00")</f>
        <v>24-24</v>
      </c>
      <c r="L4825" s="101">
        <f>MONTH(jaar_zip[[#This Row],[Datum]])</f>
        <v>6</v>
      </c>
      <c r="M4825" s="101">
        <f>IF(ISNUMBER(jaar_zip[[#This Row],[etmaaltemperatuur]]),IF(jaar_zip[[#This Row],[etmaaltemperatuur]]&lt;stookgrens,stookgrens-jaar_zip[[#This Row],[etmaaltemperatuur]],0),"")</f>
        <v>2.1999999999999993</v>
      </c>
      <c r="N4825" s="101">
        <f>IF(ISNUMBER(jaar_zip[[#This Row],[graaddagen]]),IF(OR(MONTH(jaar_zip[[#This Row],[Datum]])=1,MONTH(jaar_zip[[#This Row],[Datum]])=2,MONTH(jaar_zip[[#This Row],[Datum]])=11,MONTH(jaar_zip[[#This Row],[Datum]])=12),1.1,IF(OR(MONTH(jaar_zip[[#This Row],[Datum]])=3,MONTH(jaar_zip[[#This Row],[Datum]])=10),1,0.8))*jaar_zip[[#This Row],[graaddagen]],"")</f>
        <v>1.7599999999999996</v>
      </c>
      <c r="O4825" s="101">
        <f>IF(ISNUMBER(jaar_zip[[#This Row],[etmaaltemperatuur]]),IF(jaar_zip[[#This Row],[etmaaltemperatuur]]&gt;stookgrens,jaar_zip[[#This Row],[etmaaltemperatuur]]-stookgrens,0),"")</f>
        <v>0</v>
      </c>
    </row>
    <row r="4826" spans="1:15" x14ac:dyDescent="0.25">
      <c r="A4826">
        <v>283</v>
      </c>
      <c r="B4826">
        <v>20240615</v>
      </c>
      <c r="C4826">
        <v>4.5999999999999996</v>
      </c>
      <c r="D4826">
        <v>15.5</v>
      </c>
      <c r="E4826">
        <v>1787</v>
      </c>
      <c r="F4826">
        <v>8.5</v>
      </c>
      <c r="H4826">
        <v>70</v>
      </c>
      <c r="I4826" s="101" t="s">
        <v>29</v>
      </c>
      <c r="J4826" s="1">
        <f>DATEVALUE(RIGHT(jaar_zip[[#This Row],[YYYYMMDD]],2)&amp;"-"&amp;MID(jaar_zip[[#This Row],[YYYYMMDD]],5,2)&amp;"-"&amp;LEFT(jaar_zip[[#This Row],[YYYYMMDD]],4))</f>
        <v>45458</v>
      </c>
      <c r="K4826" s="101" t="str">
        <f>IF(AND(VALUE(MONTH(jaar_zip[[#This Row],[Datum]]))=1,VALUE(WEEKNUM(jaar_zip[[#This Row],[Datum]],21))&gt;51),RIGHT(YEAR(jaar_zip[[#This Row],[Datum]])-1,2),RIGHT(YEAR(jaar_zip[[#This Row],[Datum]]),2))&amp;"-"&amp; TEXT(WEEKNUM(jaar_zip[[#This Row],[Datum]],21),"00")</f>
        <v>24-24</v>
      </c>
      <c r="L4826" s="101">
        <f>MONTH(jaar_zip[[#This Row],[Datum]])</f>
        <v>6</v>
      </c>
      <c r="M4826" s="101">
        <f>IF(ISNUMBER(jaar_zip[[#This Row],[etmaaltemperatuur]]),IF(jaar_zip[[#This Row],[etmaaltemperatuur]]&lt;stookgrens,stookgrens-jaar_zip[[#This Row],[etmaaltemperatuur]],0),"")</f>
        <v>2.5</v>
      </c>
      <c r="N4826" s="101">
        <f>IF(ISNUMBER(jaar_zip[[#This Row],[graaddagen]]),IF(OR(MONTH(jaar_zip[[#This Row],[Datum]])=1,MONTH(jaar_zip[[#This Row],[Datum]])=2,MONTH(jaar_zip[[#This Row],[Datum]])=11,MONTH(jaar_zip[[#This Row],[Datum]])=12),1.1,IF(OR(MONTH(jaar_zip[[#This Row],[Datum]])=3,MONTH(jaar_zip[[#This Row],[Datum]])=10),1,0.8))*jaar_zip[[#This Row],[graaddagen]],"")</f>
        <v>2</v>
      </c>
      <c r="O4826" s="101">
        <f>IF(ISNUMBER(jaar_zip[[#This Row],[etmaaltemperatuur]]),IF(jaar_zip[[#This Row],[etmaaltemperatuur]]&gt;stookgrens,jaar_zip[[#This Row],[etmaaltemperatuur]]-stookgrens,0),"")</f>
        <v>0</v>
      </c>
    </row>
    <row r="4827" spans="1:15" x14ac:dyDescent="0.25">
      <c r="A4827">
        <v>283</v>
      </c>
      <c r="B4827">
        <v>20240616</v>
      </c>
      <c r="C4827">
        <v>3.5</v>
      </c>
      <c r="D4827">
        <v>14.7</v>
      </c>
      <c r="E4827">
        <v>1406</v>
      </c>
      <c r="F4827">
        <v>8</v>
      </c>
      <c r="H4827">
        <v>85</v>
      </c>
      <c r="I4827" s="101" t="s">
        <v>29</v>
      </c>
      <c r="J4827" s="1">
        <f>DATEVALUE(RIGHT(jaar_zip[[#This Row],[YYYYMMDD]],2)&amp;"-"&amp;MID(jaar_zip[[#This Row],[YYYYMMDD]],5,2)&amp;"-"&amp;LEFT(jaar_zip[[#This Row],[YYYYMMDD]],4))</f>
        <v>45459</v>
      </c>
      <c r="K4827" s="101" t="str">
        <f>IF(AND(VALUE(MONTH(jaar_zip[[#This Row],[Datum]]))=1,VALUE(WEEKNUM(jaar_zip[[#This Row],[Datum]],21))&gt;51),RIGHT(YEAR(jaar_zip[[#This Row],[Datum]])-1,2),RIGHT(YEAR(jaar_zip[[#This Row],[Datum]]),2))&amp;"-"&amp; TEXT(WEEKNUM(jaar_zip[[#This Row],[Datum]],21),"00")</f>
        <v>24-24</v>
      </c>
      <c r="L4827" s="101">
        <f>MONTH(jaar_zip[[#This Row],[Datum]])</f>
        <v>6</v>
      </c>
      <c r="M4827" s="101">
        <f>IF(ISNUMBER(jaar_zip[[#This Row],[etmaaltemperatuur]]),IF(jaar_zip[[#This Row],[etmaaltemperatuur]]&lt;stookgrens,stookgrens-jaar_zip[[#This Row],[etmaaltemperatuur]],0),"")</f>
        <v>3.3000000000000007</v>
      </c>
      <c r="N4827" s="101">
        <f>IF(ISNUMBER(jaar_zip[[#This Row],[graaddagen]]),IF(OR(MONTH(jaar_zip[[#This Row],[Datum]])=1,MONTH(jaar_zip[[#This Row],[Datum]])=2,MONTH(jaar_zip[[#This Row],[Datum]])=11,MONTH(jaar_zip[[#This Row],[Datum]])=12),1.1,IF(OR(MONTH(jaar_zip[[#This Row],[Datum]])=3,MONTH(jaar_zip[[#This Row],[Datum]])=10),1,0.8))*jaar_zip[[#This Row],[graaddagen]],"")</f>
        <v>2.6400000000000006</v>
      </c>
      <c r="O4827" s="101">
        <f>IF(ISNUMBER(jaar_zip[[#This Row],[etmaaltemperatuur]]),IF(jaar_zip[[#This Row],[etmaaltemperatuur]]&gt;stookgrens,jaar_zip[[#This Row],[etmaaltemperatuur]]-stookgrens,0),"")</f>
        <v>0</v>
      </c>
    </row>
    <row r="4828" spans="1:15" x14ac:dyDescent="0.25">
      <c r="A4828">
        <v>283</v>
      </c>
      <c r="B4828">
        <v>20240617</v>
      </c>
      <c r="C4828">
        <v>2.2999999999999998</v>
      </c>
      <c r="D4828">
        <v>16.5</v>
      </c>
      <c r="E4828">
        <v>1858</v>
      </c>
      <c r="F4828">
        <v>1.5</v>
      </c>
      <c r="H4828">
        <v>79</v>
      </c>
      <c r="I4828" s="101" t="s">
        <v>29</v>
      </c>
      <c r="J4828" s="1">
        <f>DATEVALUE(RIGHT(jaar_zip[[#This Row],[YYYYMMDD]],2)&amp;"-"&amp;MID(jaar_zip[[#This Row],[YYYYMMDD]],5,2)&amp;"-"&amp;LEFT(jaar_zip[[#This Row],[YYYYMMDD]],4))</f>
        <v>45460</v>
      </c>
      <c r="K4828" s="101" t="str">
        <f>IF(AND(VALUE(MONTH(jaar_zip[[#This Row],[Datum]]))=1,VALUE(WEEKNUM(jaar_zip[[#This Row],[Datum]],21))&gt;51),RIGHT(YEAR(jaar_zip[[#This Row],[Datum]])-1,2),RIGHT(YEAR(jaar_zip[[#This Row],[Datum]]),2))&amp;"-"&amp; TEXT(WEEKNUM(jaar_zip[[#This Row],[Datum]],21),"00")</f>
        <v>24-25</v>
      </c>
      <c r="L4828" s="101">
        <f>MONTH(jaar_zip[[#This Row],[Datum]])</f>
        <v>6</v>
      </c>
      <c r="M4828" s="101">
        <f>IF(ISNUMBER(jaar_zip[[#This Row],[etmaaltemperatuur]]),IF(jaar_zip[[#This Row],[etmaaltemperatuur]]&lt;stookgrens,stookgrens-jaar_zip[[#This Row],[etmaaltemperatuur]],0),"")</f>
        <v>1.5</v>
      </c>
      <c r="N4828" s="101">
        <f>IF(ISNUMBER(jaar_zip[[#This Row],[graaddagen]]),IF(OR(MONTH(jaar_zip[[#This Row],[Datum]])=1,MONTH(jaar_zip[[#This Row],[Datum]])=2,MONTH(jaar_zip[[#This Row],[Datum]])=11,MONTH(jaar_zip[[#This Row],[Datum]])=12),1.1,IF(OR(MONTH(jaar_zip[[#This Row],[Datum]])=3,MONTH(jaar_zip[[#This Row],[Datum]])=10),1,0.8))*jaar_zip[[#This Row],[graaddagen]],"")</f>
        <v>1.2000000000000002</v>
      </c>
      <c r="O4828" s="101">
        <f>IF(ISNUMBER(jaar_zip[[#This Row],[etmaaltemperatuur]]),IF(jaar_zip[[#This Row],[etmaaltemperatuur]]&gt;stookgrens,jaar_zip[[#This Row],[etmaaltemperatuur]]-stookgrens,0),"")</f>
        <v>0</v>
      </c>
    </row>
    <row r="4829" spans="1:15" x14ac:dyDescent="0.25">
      <c r="A4829">
        <v>283</v>
      </c>
      <c r="B4829">
        <v>20240618</v>
      </c>
      <c r="C4829">
        <v>1.8</v>
      </c>
      <c r="D4829">
        <v>15</v>
      </c>
      <c r="E4829">
        <v>560</v>
      </c>
      <c r="F4829">
        <v>15.2</v>
      </c>
      <c r="H4829">
        <v>94</v>
      </c>
      <c r="I4829" s="101" t="s">
        <v>29</v>
      </c>
      <c r="J4829" s="1">
        <f>DATEVALUE(RIGHT(jaar_zip[[#This Row],[YYYYMMDD]],2)&amp;"-"&amp;MID(jaar_zip[[#This Row],[YYYYMMDD]],5,2)&amp;"-"&amp;LEFT(jaar_zip[[#This Row],[YYYYMMDD]],4))</f>
        <v>45461</v>
      </c>
      <c r="K4829" s="101" t="str">
        <f>IF(AND(VALUE(MONTH(jaar_zip[[#This Row],[Datum]]))=1,VALUE(WEEKNUM(jaar_zip[[#This Row],[Datum]],21))&gt;51),RIGHT(YEAR(jaar_zip[[#This Row],[Datum]])-1,2),RIGHT(YEAR(jaar_zip[[#This Row],[Datum]]),2))&amp;"-"&amp; TEXT(WEEKNUM(jaar_zip[[#This Row],[Datum]],21),"00")</f>
        <v>24-25</v>
      </c>
      <c r="L4829" s="101">
        <f>MONTH(jaar_zip[[#This Row],[Datum]])</f>
        <v>6</v>
      </c>
      <c r="M4829" s="101">
        <f>IF(ISNUMBER(jaar_zip[[#This Row],[etmaaltemperatuur]]),IF(jaar_zip[[#This Row],[etmaaltemperatuur]]&lt;stookgrens,stookgrens-jaar_zip[[#This Row],[etmaaltemperatuur]],0),"")</f>
        <v>3</v>
      </c>
      <c r="N4829" s="101">
        <f>IF(ISNUMBER(jaar_zip[[#This Row],[graaddagen]]),IF(OR(MONTH(jaar_zip[[#This Row],[Datum]])=1,MONTH(jaar_zip[[#This Row],[Datum]])=2,MONTH(jaar_zip[[#This Row],[Datum]])=11,MONTH(jaar_zip[[#This Row],[Datum]])=12),1.1,IF(OR(MONTH(jaar_zip[[#This Row],[Datum]])=3,MONTH(jaar_zip[[#This Row],[Datum]])=10),1,0.8))*jaar_zip[[#This Row],[graaddagen]],"")</f>
        <v>2.4000000000000004</v>
      </c>
      <c r="O4829" s="101">
        <f>IF(ISNUMBER(jaar_zip[[#This Row],[etmaaltemperatuur]]),IF(jaar_zip[[#This Row],[etmaaltemperatuur]]&gt;stookgrens,jaar_zip[[#This Row],[etmaaltemperatuur]]-stookgrens,0),"")</f>
        <v>0</v>
      </c>
    </row>
    <row r="4830" spans="1:15" x14ac:dyDescent="0.25">
      <c r="A4830">
        <v>283</v>
      </c>
      <c r="B4830">
        <v>20240619</v>
      </c>
      <c r="C4830">
        <v>3.1</v>
      </c>
      <c r="D4830">
        <v>16.2</v>
      </c>
      <c r="E4830">
        <v>2386</v>
      </c>
      <c r="F4830">
        <v>0</v>
      </c>
      <c r="H4830">
        <v>77</v>
      </c>
      <c r="I4830" s="101" t="s">
        <v>29</v>
      </c>
      <c r="J4830" s="1">
        <f>DATEVALUE(RIGHT(jaar_zip[[#This Row],[YYYYMMDD]],2)&amp;"-"&amp;MID(jaar_zip[[#This Row],[YYYYMMDD]],5,2)&amp;"-"&amp;LEFT(jaar_zip[[#This Row],[YYYYMMDD]],4))</f>
        <v>45462</v>
      </c>
      <c r="K4830" s="101" t="str">
        <f>IF(AND(VALUE(MONTH(jaar_zip[[#This Row],[Datum]]))=1,VALUE(WEEKNUM(jaar_zip[[#This Row],[Datum]],21))&gt;51),RIGHT(YEAR(jaar_zip[[#This Row],[Datum]])-1,2),RIGHT(YEAR(jaar_zip[[#This Row],[Datum]]),2))&amp;"-"&amp; TEXT(WEEKNUM(jaar_zip[[#This Row],[Datum]],21),"00")</f>
        <v>24-25</v>
      </c>
      <c r="L4830" s="101">
        <f>MONTH(jaar_zip[[#This Row],[Datum]])</f>
        <v>6</v>
      </c>
      <c r="M4830" s="101">
        <f>IF(ISNUMBER(jaar_zip[[#This Row],[etmaaltemperatuur]]),IF(jaar_zip[[#This Row],[etmaaltemperatuur]]&lt;stookgrens,stookgrens-jaar_zip[[#This Row],[etmaaltemperatuur]],0),"")</f>
        <v>1.8000000000000007</v>
      </c>
      <c r="N4830" s="101">
        <f>IF(ISNUMBER(jaar_zip[[#This Row],[graaddagen]]),IF(OR(MONTH(jaar_zip[[#This Row],[Datum]])=1,MONTH(jaar_zip[[#This Row],[Datum]])=2,MONTH(jaar_zip[[#This Row],[Datum]])=11,MONTH(jaar_zip[[#This Row],[Datum]])=12),1.1,IF(OR(MONTH(jaar_zip[[#This Row],[Datum]])=3,MONTH(jaar_zip[[#This Row],[Datum]])=10),1,0.8))*jaar_zip[[#This Row],[graaddagen]],"")</f>
        <v>1.4400000000000006</v>
      </c>
      <c r="O4830" s="101">
        <f>IF(ISNUMBER(jaar_zip[[#This Row],[etmaaltemperatuur]]),IF(jaar_zip[[#This Row],[etmaaltemperatuur]]&gt;stookgrens,jaar_zip[[#This Row],[etmaaltemperatuur]]-stookgrens,0),"")</f>
        <v>0</v>
      </c>
    </row>
    <row r="4831" spans="1:15" x14ac:dyDescent="0.25">
      <c r="A4831">
        <v>283</v>
      </c>
      <c r="B4831">
        <v>20240620</v>
      </c>
      <c r="C4831">
        <v>2.2999999999999998</v>
      </c>
      <c r="D4831">
        <v>16.600000000000001</v>
      </c>
      <c r="E4831">
        <v>1791</v>
      </c>
      <c r="F4831">
        <v>0.4</v>
      </c>
      <c r="H4831">
        <v>77</v>
      </c>
      <c r="I4831" s="101" t="s">
        <v>29</v>
      </c>
      <c r="J4831" s="1">
        <f>DATEVALUE(RIGHT(jaar_zip[[#This Row],[YYYYMMDD]],2)&amp;"-"&amp;MID(jaar_zip[[#This Row],[YYYYMMDD]],5,2)&amp;"-"&amp;LEFT(jaar_zip[[#This Row],[YYYYMMDD]],4))</f>
        <v>45463</v>
      </c>
      <c r="K4831" s="101" t="str">
        <f>IF(AND(VALUE(MONTH(jaar_zip[[#This Row],[Datum]]))=1,VALUE(WEEKNUM(jaar_zip[[#This Row],[Datum]],21))&gt;51),RIGHT(YEAR(jaar_zip[[#This Row],[Datum]])-1,2),RIGHT(YEAR(jaar_zip[[#This Row],[Datum]]),2))&amp;"-"&amp; TEXT(WEEKNUM(jaar_zip[[#This Row],[Datum]],21),"00")</f>
        <v>24-25</v>
      </c>
      <c r="L4831" s="101">
        <f>MONTH(jaar_zip[[#This Row],[Datum]])</f>
        <v>6</v>
      </c>
      <c r="M4831" s="101">
        <f>IF(ISNUMBER(jaar_zip[[#This Row],[etmaaltemperatuur]]),IF(jaar_zip[[#This Row],[etmaaltemperatuur]]&lt;stookgrens,stookgrens-jaar_zip[[#This Row],[etmaaltemperatuur]],0),"")</f>
        <v>1.3999999999999986</v>
      </c>
      <c r="N4831" s="101">
        <f>IF(ISNUMBER(jaar_zip[[#This Row],[graaddagen]]),IF(OR(MONTH(jaar_zip[[#This Row],[Datum]])=1,MONTH(jaar_zip[[#This Row],[Datum]])=2,MONTH(jaar_zip[[#This Row],[Datum]])=11,MONTH(jaar_zip[[#This Row],[Datum]])=12),1.1,IF(OR(MONTH(jaar_zip[[#This Row],[Datum]])=3,MONTH(jaar_zip[[#This Row],[Datum]])=10),1,0.8))*jaar_zip[[#This Row],[graaddagen]],"")</f>
        <v>1.119999999999999</v>
      </c>
      <c r="O4831" s="101">
        <f>IF(ISNUMBER(jaar_zip[[#This Row],[etmaaltemperatuur]]),IF(jaar_zip[[#This Row],[etmaaltemperatuur]]&gt;stookgrens,jaar_zip[[#This Row],[etmaaltemperatuur]]-stookgrens,0),"")</f>
        <v>0</v>
      </c>
    </row>
    <row r="4832" spans="1:15" x14ac:dyDescent="0.25">
      <c r="A4832">
        <v>283</v>
      </c>
      <c r="B4832">
        <v>20240621</v>
      </c>
      <c r="C4832">
        <v>2.2000000000000002</v>
      </c>
      <c r="D4832">
        <v>16.2</v>
      </c>
      <c r="E4832">
        <v>647</v>
      </c>
      <c r="F4832">
        <v>5.8</v>
      </c>
      <c r="H4832">
        <v>92</v>
      </c>
      <c r="I4832" s="101" t="s">
        <v>29</v>
      </c>
      <c r="J4832" s="1">
        <f>DATEVALUE(RIGHT(jaar_zip[[#This Row],[YYYYMMDD]],2)&amp;"-"&amp;MID(jaar_zip[[#This Row],[YYYYMMDD]],5,2)&amp;"-"&amp;LEFT(jaar_zip[[#This Row],[YYYYMMDD]],4))</f>
        <v>45464</v>
      </c>
      <c r="K4832" s="101" t="str">
        <f>IF(AND(VALUE(MONTH(jaar_zip[[#This Row],[Datum]]))=1,VALUE(WEEKNUM(jaar_zip[[#This Row],[Datum]],21))&gt;51),RIGHT(YEAR(jaar_zip[[#This Row],[Datum]])-1,2),RIGHT(YEAR(jaar_zip[[#This Row],[Datum]]),2))&amp;"-"&amp; TEXT(WEEKNUM(jaar_zip[[#This Row],[Datum]],21),"00")</f>
        <v>24-25</v>
      </c>
      <c r="L4832" s="101">
        <f>MONTH(jaar_zip[[#This Row],[Datum]])</f>
        <v>6</v>
      </c>
      <c r="M4832" s="101">
        <f>IF(ISNUMBER(jaar_zip[[#This Row],[etmaaltemperatuur]]),IF(jaar_zip[[#This Row],[etmaaltemperatuur]]&lt;stookgrens,stookgrens-jaar_zip[[#This Row],[etmaaltemperatuur]],0),"")</f>
        <v>1.8000000000000007</v>
      </c>
      <c r="N4832" s="101">
        <f>IF(ISNUMBER(jaar_zip[[#This Row],[graaddagen]]),IF(OR(MONTH(jaar_zip[[#This Row],[Datum]])=1,MONTH(jaar_zip[[#This Row],[Datum]])=2,MONTH(jaar_zip[[#This Row],[Datum]])=11,MONTH(jaar_zip[[#This Row],[Datum]])=12),1.1,IF(OR(MONTH(jaar_zip[[#This Row],[Datum]])=3,MONTH(jaar_zip[[#This Row],[Datum]])=10),1,0.8))*jaar_zip[[#This Row],[graaddagen]],"")</f>
        <v>1.4400000000000006</v>
      </c>
      <c r="O4832" s="101">
        <f>IF(ISNUMBER(jaar_zip[[#This Row],[etmaaltemperatuur]]),IF(jaar_zip[[#This Row],[etmaaltemperatuur]]&gt;stookgrens,jaar_zip[[#This Row],[etmaaltemperatuur]]-stookgrens,0),"")</f>
        <v>0</v>
      </c>
    </row>
    <row r="4833" spans="1:15" x14ac:dyDescent="0.25">
      <c r="A4833">
        <v>283</v>
      </c>
      <c r="B4833">
        <v>20240622</v>
      </c>
      <c r="C4833">
        <v>2.7</v>
      </c>
      <c r="D4833">
        <v>16.8</v>
      </c>
      <c r="E4833">
        <v>2278</v>
      </c>
      <c r="F4833">
        <v>0</v>
      </c>
      <c r="H4833">
        <v>77</v>
      </c>
      <c r="I4833" s="101" t="s">
        <v>29</v>
      </c>
      <c r="J4833" s="1">
        <f>DATEVALUE(RIGHT(jaar_zip[[#This Row],[YYYYMMDD]],2)&amp;"-"&amp;MID(jaar_zip[[#This Row],[YYYYMMDD]],5,2)&amp;"-"&amp;LEFT(jaar_zip[[#This Row],[YYYYMMDD]],4))</f>
        <v>45465</v>
      </c>
      <c r="K4833" s="101" t="str">
        <f>IF(AND(VALUE(MONTH(jaar_zip[[#This Row],[Datum]]))=1,VALUE(WEEKNUM(jaar_zip[[#This Row],[Datum]],21))&gt;51),RIGHT(YEAR(jaar_zip[[#This Row],[Datum]])-1,2),RIGHT(YEAR(jaar_zip[[#This Row],[Datum]]),2))&amp;"-"&amp; TEXT(WEEKNUM(jaar_zip[[#This Row],[Datum]],21),"00")</f>
        <v>24-25</v>
      </c>
      <c r="L4833" s="101">
        <f>MONTH(jaar_zip[[#This Row],[Datum]])</f>
        <v>6</v>
      </c>
      <c r="M4833" s="101">
        <f>IF(ISNUMBER(jaar_zip[[#This Row],[etmaaltemperatuur]]),IF(jaar_zip[[#This Row],[etmaaltemperatuur]]&lt;stookgrens,stookgrens-jaar_zip[[#This Row],[etmaaltemperatuur]],0),"")</f>
        <v>1.1999999999999993</v>
      </c>
      <c r="N4833" s="101">
        <f>IF(ISNUMBER(jaar_zip[[#This Row],[graaddagen]]),IF(OR(MONTH(jaar_zip[[#This Row],[Datum]])=1,MONTH(jaar_zip[[#This Row],[Datum]])=2,MONTH(jaar_zip[[#This Row],[Datum]])=11,MONTH(jaar_zip[[#This Row],[Datum]])=12),1.1,IF(OR(MONTH(jaar_zip[[#This Row],[Datum]])=3,MONTH(jaar_zip[[#This Row],[Datum]])=10),1,0.8))*jaar_zip[[#This Row],[graaddagen]],"")</f>
        <v>0.95999999999999952</v>
      </c>
      <c r="O4833" s="101">
        <f>IF(ISNUMBER(jaar_zip[[#This Row],[etmaaltemperatuur]]),IF(jaar_zip[[#This Row],[etmaaltemperatuur]]&gt;stookgrens,jaar_zip[[#This Row],[etmaaltemperatuur]]-stookgrens,0),"")</f>
        <v>0</v>
      </c>
    </row>
    <row r="4834" spans="1:15" x14ac:dyDescent="0.25">
      <c r="A4834">
        <v>283</v>
      </c>
      <c r="B4834">
        <v>20240623</v>
      </c>
      <c r="C4834">
        <v>1.8</v>
      </c>
      <c r="D4834">
        <v>18.5</v>
      </c>
      <c r="E4834">
        <v>2785</v>
      </c>
      <c r="F4834">
        <v>0</v>
      </c>
      <c r="H4834">
        <v>73</v>
      </c>
      <c r="I4834" s="101" t="s">
        <v>29</v>
      </c>
      <c r="J4834" s="1">
        <f>DATEVALUE(RIGHT(jaar_zip[[#This Row],[YYYYMMDD]],2)&amp;"-"&amp;MID(jaar_zip[[#This Row],[YYYYMMDD]],5,2)&amp;"-"&amp;LEFT(jaar_zip[[#This Row],[YYYYMMDD]],4))</f>
        <v>45466</v>
      </c>
      <c r="K4834" s="101" t="str">
        <f>IF(AND(VALUE(MONTH(jaar_zip[[#This Row],[Datum]]))=1,VALUE(WEEKNUM(jaar_zip[[#This Row],[Datum]],21))&gt;51),RIGHT(YEAR(jaar_zip[[#This Row],[Datum]])-1,2),RIGHT(YEAR(jaar_zip[[#This Row],[Datum]]),2))&amp;"-"&amp; TEXT(WEEKNUM(jaar_zip[[#This Row],[Datum]],21),"00")</f>
        <v>24-25</v>
      </c>
      <c r="L4834" s="101">
        <f>MONTH(jaar_zip[[#This Row],[Datum]])</f>
        <v>6</v>
      </c>
      <c r="M4834" s="101">
        <f>IF(ISNUMBER(jaar_zip[[#This Row],[etmaaltemperatuur]]),IF(jaar_zip[[#This Row],[etmaaltemperatuur]]&lt;stookgrens,stookgrens-jaar_zip[[#This Row],[etmaaltemperatuur]],0),"")</f>
        <v>0</v>
      </c>
      <c r="N4834" s="101">
        <f>IF(ISNUMBER(jaar_zip[[#This Row],[graaddagen]]),IF(OR(MONTH(jaar_zip[[#This Row],[Datum]])=1,MONTH(jaar_zip[[#This Row],[Datum]])=2,MONTH(jaar_zip[[#This Row],[Datum]])=11,MONTH(jaar_zip[[#This Row],[Datum]])=12),1.1,IF(OR(MONTH(jaar_zip[[#This Row],[Datum]])=3,MONTH(jaar_zip[[#This Row],[Datum]])=10),1,0.8))*jaar_zip[[#This Row],[graaddagen]],"")</f>
        <v>0</v>
      </c>
      <c r="O4834" s="101">
        <f>IF(ISNUMBER(jaar_zip[[#This Row],[etmaaltemperatuur]]),IF(jaar_zip[[#This Row],[etmaaltemperatuur]]&gt;stookgrens,jaar_zip[[#This Row],[etmaaltemperatuur]]-stookgrens,0),"")</f>
        <v>0.5</v>
      </c>
    </row>
    <row r="4835" spans="1:15" x14ac:dyDescent="0.25">
      <c r="A4835">
        <v>283</v>
      </c>
      <c r="B4835">
        <v>20240624</v>
      </c>
      <c r="C4835">
        <v>1.5</v>
      </c>
      <c r="D4835">
        <v>19.8</v>
      </c>
      <c r="E4835">
        <v>2826</v>
      </c>
      <c r="F4835">
        <v>0</v>
      </c>
      <c r="H4835">
        <v>70</v>
      </c>
      <c r="I4835" s="101" t="s">
        <v>29</v>
      </c>
      <c r="J4835" s="1">
        <f>DATEVALUE(RIGHT(jaar_zip[[#This Row],[YYYYMMDD]],2)&amp;"-"&amp;MID(jaar_zip[[#This Row],[YYYYMMDD]],5,2)&amp;"-"&amp;LEFT(jaar_zip[[#This Row],[YYYYMMDD]],4))</f>
        <v>45467</v>
      </c>
      <c r="K4835" s="101" t="str">
        <f>IF(AND(VALUE(MONTH(jaar_zip[[#This Row],[Datum]]))=1,VALUE(WEEKNUM(jaar_zip[[#This Row],[Datum]],21))&gt;51),RIGHT(YEAR(jaar_zip[[#This Row],[Datum]])-1,2),RIGHT(YEAR(jaar_zip[[#This Row],[Datum]]),2))&amp;"-"&amp; TEXT(WEEKNUM(jaar_zip[[#This Row],[Datum]],21),"00")</f>
        <v>24-26</v>
      </c>
      <c r="L4835" s="101">
        <f>MONTH(jaar_zip[[#This Row],[Datum]])</f>
        <v>6</v>
      </c>
      <c r="M4835" s="101">
        <f>IF(ISNUMBER(jaar_zip[[#This Row],[etmaaltemperatuur]]),IF(jaar_zip[[#This Row],[etmaaltemperatuur]]&lt;stookgrens,stookgrens-jaar_zip[[#This Row],[etmaaltemperatuur]],0),"")</f>
        <v>0</v>
      </c>
      <c r="N4835" s="101">
        <f>IF(ISNUMBER(jaar_zip[[#This Row],[graaddagen]]),IF(OR(MONTH(jaar_zip[[#This Row],[Datum]])=1,MONTH(jaar_zip[[#This Row],[Datum]])=2,MONTH(jaar_zip[[#This Row],[Datum]])=11,MONTH(jaar_zip[[#This Row],[Datum]])=12),1.1,IF(OR(MONTH(jaar_zip[[#This Row],[Datum]])=3,MONTH(jaar_zip[[#This Row],[Datum]])=10),1,0.8))*jaar_zip[[#This Row],[graaddagen]],"")</f>
        <v>0</v>
      </c>
      <c r="O4835" s="101">
        <f>IF(ISNUMBER(jaar_zip[[#This Row],[etmaaltemperatuur]]),IF(jaar_zip[[#This Row],[etmaaltemperatuur]]&gt;stookgrens,jaar_zip[[#This Row],[etmaaltemperatuur]]-stookgrens,0),"")</f>
        <v>1.8000000000000007</v>
      </c>
    </row>
    <row r="4836" spans="1:15" x14ac:dyDescent="0.25">
      <c r="A4836">
        <v>283</v>
      </c>
      <c r="B4836">
        <v>20240625</v>
      </c>
      <c r="C4836">
        <v>2.5</v>
      </c>
      <c r="D4836">
        <v>22.2</v>
      </c>
      <c r="E4836">
        <v>2956</v>
      </c>
      <c r="F4836">
        <v>0</v>
      </c>
      <c r="H4836">
        <v>65</v>
      </c>
      <c r="I4836" s="101" t="s">
        <v>29</v>
      </c>
      <c r="J4836" s="1">
        <f>DATEVALUE(RIGHT(jaar_zip[[#This Row],[YYYYMMDD]],2)&amp;"-"&amp;MID(jaar_zip[[#This Row],[YYYYMMDD]],5,2)&amp;"-"&amp;LEFT(jaar_zip[[#This Row],[YYYYMMDD]],4))</f>
        <v>45468</v>
      </c>
      <c r="K4836" s="101" t="str">
        <f>IF(AND(VALUE(MONTH(jaar_zip[[#This Row],[Datum]]))=1,VALUE(WEEKNUM(jaar_zip[[#This Row],[Datum]],21))&gt;51),RIGHT(YEAR(jaar_zip[[#This Row],[Datum]])-1,2),RIGHT(YEAR(jaar_zip[[#This Row],[Datum]]),2))&amp;"-"&amp; TEXT(WEEKNUM(jaar_zip[[#This Row],[Datum]],21),"00")</f>
        <v>24-26</v>
      </c>
      <c r="L4836" s="101">
        <f>MONTH(jaar_zip[[#This Row],[Datum]])</f>
        <v>6</v>
      </c>
      <c r="M4836" s="101">
        <f>IF(ISNUMBER(jaar_zip[[#This Row],[etmaaltemperatuur]]),IF(jaar_zip[[#This Row],[etmaaltemperatuur]]&lt;stookgrens,stookgrens-jaar_zip[[#This Row],[etmaaltemperatuur]],0),"")</f>
        <v>0</v>
      </c>
      <c r="N4836" s="101">
        <f>IF(ISNUMBER(jaar_zip[[#This Row],[graaddagen]]),IF(OR(MONTH(jaar_zip[[#This Row],[Datum]])=1,MONTH(jaar_zip[[#This Row],[Datum]])=2,MONTH(jaar_zip[[#This Row],[Datum]])=11,MONTH(jaar_zip[[#This Row],[Datum]])=12),1.1,IF(OR(MONTH(jaar_zip[[#This Row],[Datum]])=3,MONTH(jaar_zip[[#This Row],[Datum]])=10),1,0.8))*jaar_zip[[#This Row],[graaddagen]],"")</f>
        <v>0</v>
      </c>
      <c r="O4836" s="101">
        <f>IF(ISNUMBER(jaar_zip[[#This Row],[etmaaltemperatuur]]),IF(jaar_zip[[#This Row],[etmaaltemperatuur]]&gt;stookgrens,jaar_zip[[#This Row],[etmaaltemperatuur]]-stookgrens,0),"")</f>
        <v>4.1999999999999993</v>
      </c>
    </row>
    <row r="4837" spans="1:15" x14ac:dyDescent="0.25">
      <c r="A4837">
        <v>283</v>
      </c>
      <c r="B4837">
        <v>20240626</v>
      </c>
      <c r="C4837">
        <v>2</v>
      </c>
      <c r="D4837">
        <v>23.5</v>
      </c>
      <c r="E4837">
        <v>2785</v>
      </c>
      <c r="F4837">
        <v>0</v>
      </c>
      <c r="H4837">
        <v>65</v>
      </c>
      <c r="I4837" s="101" t="s">
        <v>29</v>
      </c>
      <c r="J4837" s="1">
        <f>DATEVALUE(RIGHT(jaar_zip[[#This Row],[YYYYMMDD]],2)&amp;"-"&amp;MID(jaar_zip[[#This Row],[YYYYMMDD]],5,2)&amp;"-"&amp;LEFT(jaar_zip[[#This Row],[YYYYMMDD]],4))</f>
        <v>45469</v>
      </c>
      <c r="K4837" s="101" t="str">
        <f>IF(AND(VALUE(MONTH(jaar_zip[[#This Row],[Datum]]))=1,VALUE(WEEKNUM(jaar_zip[[#This Row],[Datum]],21))&gt;51),RIGHT(YEAR(jaar_zip[[#This Row],[Datum]])-1,2),RIGHT(YEAR(jaar_zip[[#This Row],[Datum]]),2))&amp;"-"&amp; TEXT(WEEKNUM(jaar_zip[[#This Row],[Datum]],21),"00")</f>
        <v>24-26</v>
      </c>
      <c r="L4837" s="101">
        <f>MONTH(jaar_zip[[#This Row],[Datum]])</f>
        <v>6</v>
      </c>
      <c r="M4837" s="101">
        <f>IF(ISNUMBER(jaar_zip[[#This Row],[etmaaltemperatuur]]),IF(jaar_zip[[#This Row],[etmaaltemperatuur]]&lt;stookgrens,stookgrens-jaar_zip[[#This Row],[etmaaltemperatuur]],0),"")</f>
        <v>0</v>
      </c>
      <c r="N4837" s="101">
        <f>IF(ISNUMBER(jaar_zip[[#This Row],[graaddagen]]),IF(OR(MONTH(jaar_zip[[#This Row],[Datum]])=1,MONTH(jaar_zip[[#This Row],[Datum]])=2,MONTH(jaar_zip[[#This Row],[Datum]])=11,MONTH(jaar_zip[[#This Row],[Datum]])=12),1.1,IF(OR(MONTH(jaar_zip[[#This Row],[Datum]])=3,MONTH(jaar_zip[[#This Row],[Datum]])=10),1,0.8))*jaar_zip[[#This Row],[graaddagen]],"")</f>
        <v>0</v>
      </c>
      <c r="O4837" s="101">
        <f>IF(ISNUMBER(jaar_zip[[#This Row],[etmaaltemperatuur]]),IF(jaar_zip[[#This Row],[etmaaltemperatuur]]&gt;stookgrens,jaar_zip[[#This Row],[etmaaltemperatuur]]-stookgrens,0),"")</f>
        <v>5.5</v>
      </c>
    </row>
    <row r="4838" spans="1:15" x14ac:dyDescent="0.25">
      <c r="A4838">
        <v>283</v>
      </c>
      <c r="B4838">
        <v>20240627</v>
      </c>
      <c r="C4838">
        <v>2.1</v>
      </c>
      <c r="D4838">
        <v>24</v>
      </c>
      <c r="E4838">
        <v>2705</v>
      </c>
      <c r="F4838">
        <v>0.2</v>
      </c>
      <c r="H4838">
        <v>67</v>
      </c>
      <c r="I4838" s="101" t="s">
        <v>29</v>
      </c>
      <c r="J4838" s="1">
        <f>DATEVALUE(RIGHT(jaar_zip[[#This Row],[YYYYMMDD]],2)&amp;"-"&amp;MID(jaar_zip[[#This Row],[YYYYMMDD]],5,2)&amp;"-"&amp;LEFT(jaar_zip[[#This Row],[YYYYMMDD]],4))</f>
        <v>45470</v>
      </c>
      <c r="K4838" s="101" t="str">
        <f>IF(AND(VALUE(MONTH(jaar_zip[[#This Row],[Datum]]))=1,VALUE(WEEKNUM(jaar_zip[[#This Row],[Datum]],21))&gt;51),RIGHT(YEAR(jaar_zip[[#This Row],[Datum]])-1,2),RIGHT(YEAR(jaar_zip[[#This Row],[Datum]]),2))&amp;"-"&amp; TEXT(WEEKNUM(jaar_zip[[#This Row],[Datum]],21),"00")</f>
        <v>24-26</v>
      </c>
      <c r="L4838" s="101">
        <f>MONTH(jaar_zip[[#This Row],[Datum]])</f>
        <v>6</v>
      </c>
      <c r="M4838" s="101">
        <f>IF(ISNUMBER(jaar_zip[[#This Row],[etmaaltemperatuur]]),IF(jaar_zip[[#This Row],[etmaaltemperatuur]]&lt;stookgrens,stookgrens-jaar_zip[[#This Row],[etmaaltemperatuur]],0),"")</f>
        <v>0</v>
      </c>
      <c r="N4838" s="101">
        <f>IF(ISNUMBER(jaar_zip[[#This Row],[graaddagen]]),IF(OR(MONTH(jaar_zip[[#This Row],[Datum]])=1,MONTH(jaar_zip[[#This Row],[Datum]])=2,MONTH(jaar_zip[[#This Row],[Datum]])=11,MONTH(jaar_zip[[#This Row],[Datum]])=12),1.1,IF(OR(MONTH(jaar_zip[[#This Row],[Datum]])=3,MONTH(jaar_zip[[#This Row],[Datum]])=10),1,0.8))*jaar_zip[[#This Row],[graaddagen]],"")</f>
        <v>0</v>
      </c>
      <c r="O4838" s="101">
        <f>IF(ISNUMBER(jaar_zip[[#This Row],[etmaaltemperatuur]]),IF(jaar_zip[[#This Row],[etmaaltemperatuur]]&gt;stookgrens,jaar_zip[[#This Row],[etmaaltemperatuur]]-stookgrens,0),"")</f>
        <v>6</v>
      </c>
    </row>
    <row r="4839" spans="1:15" x14ac:dyDescent="0.25">
      <c r="A4839">
        <v>283</v>
      </c>
      <c r="B4839">
        <v>20240628</v>
      </c>
      <c r="C4839">
        <v>3.4</v>
      </c>
      <c r="D4839">
        <v>17.899999999999999</v>
      </c>
      <c r="E4839">
        <v>2474</v>
      </c>
      <c r="F4839">
        <v>0</v>
      </c>
      <c r="H4839">
        <v>67</v>
      </c>
      <c r="I4839" s="101" t="s">
        <v>29</v>
      </c>
      <c r="J4839" s="1">
        <f>DATEVALUE(RIGHT(jaar_zip[[#This Row],[YYYYMMDD]],2)&amp;"-"&amp;MID(jaar_zip[[#This Row],[YYYYMMDD]],5,2)&amp;"-"&amp;LEFT(jaar_zip[[#This Row],[YYYYMMDD]],4))</f>
        <v>45471</v>
      </c>
      <c r="K4839" s="101" t="str">
        <f>IF(AND(VALUE(MONTH(jaar_zip[[#This Row],[Datum]]))=1,VALUE(WEEKNUM(jaar_zip[[#This Row],[Datum]],21))&gt;51),RIGHT(YEAR(jaar_zip[[#This Row],[Datum]])-1,2),RIGHT(YEAR(jaar_zip[[#This Row],[Datum]]),2))&amp;"-"&amp; TEXT(WEEKNUM(jaar_zip[[#This Row],[Datum]],21),"00")</f>
        <v>24-26</v>
      </c>
      <c r="L4839" s="101">
        <f>MONTH(jaar_zip[[#This Row],[Datum]])</f>
        <v>6</v>
      </c>
      <c r="M4839" s="101">
        <f>IF(ISNUMBER(jaar_zip[[#This Row],[etmaaltemperatuur]]),IF(jaar_zip[[#This Row],[etmaaltemperatuur]]&lt;stookgrens,stookgrens-jaar_zip[[#This Row],[etmaaltemperatuur]],0),"")</f>
        <v>0.10000000000000142</v>
      </c>
      <c r="N4839" s="101">
        <f>IF(ISNUMBER(jaar_zip[[#This Row],[graaddagen]]),IF(OR(MONTH(jaar_zip[[#This Row],[Datum]])=1,MONTH(jaar_zip[[#This Row],[Datum]])=2,MONTH(jaar_zip[[#This Row],[Datum]])=11,MONTH(jaar_zip[[#This Row],[Datum]])=12),1.1,IF(OR(MONTH(jaar_zip[[#This Row],[Datum]])=3,MONTH(jaar_zip[[#This Row],[Datum]])=10),1,0.8))*jaar_zip[[#This Row],[graaddagen]],"")</f>
        <v>8.000000000000114E-2</v>
      </c>
      <c r="O4839" s="101">
        <f>IF(ISNUMBER(jaar_zip[[#This Row],[etmaaltemperatuur]]),IF(jaar_zip[[#This Row],[etmaaltemperatuur]]&gt;stookgrens,jaar_zip[[#This Row],[etmaaltemperatuur]]-stookgrens,0),"")</f>
        <v>0</v>
      </c>
    </row>
    <row r="4840" spans="1:15" x14ac:dyDescent="0.25">
      <c r="A4840">
        <v>283</v>
      </c>
      <c r="B4840">
        <v>20240629</v>
      </c>
      <c r="C4840">
        <v>1.8</v>
      </c>
      <c r="D4840">
        <v>19.2</v>
      </c>
      <c r="E4840">
        <v>2645</v>
      </c>
      <c r="F4840">
        <v>7.3</v>
      </c>
      <c r="H4840">
        <v>72</v>
      </c>
      <c r="I4840" s="101" t="s">
        <v>29</v>
      </c>
      <c r="J4840" s="1">
        <f>DATEVALUE(RIGHT(jaar_zip[[#This Row],[YYYYMMDD]],2)&amp;"-"&amp;MID(jaar_zip[[#This Row],[YYYYMMDD]],5,2)&amp;"-"&amp;LEFT(jaar_zip[[#This Row],[YYYYMMDD]],4))</f>
        <v>45472</v>
      </c>
      <c r="K4840" s="101" t="str">
        <f>IF(AND(VALUE(MONTH(jaar_zip[[#This Row],[Datum]]))=1,VALUE(WEEKNUM(jaar_zip[[#This Row],[Datum]],21))&gt;51),RIGHT(YEAR(jaar_zip[[#This Row],[Datum]])-1,2),RIGHT(YEAR(jaar_zip[[#This Row],[Datum]]),2))&amp;"-"&amp; TEXT(WEEKNUM(jaar_zip[[#This Row],[Datum]],21),"00")</f>
        <v>24-26</v>
      </c>
      <c r="L4840" s="101">
        <f>MONTH(jaar_zip[[#This Row],[Datum]])</f>
        <v>6</v>
      </c>
      <c r="M4840" s="101">
        <f>IF(ISNUMBER(jaar_zip[[#This Row],[etmaaltemperatuur]]),IF(jaar_zip[[#This Row],[etmaaltemperatuur]]&lt;stookgrens,stookgrens-jaar_zip[[#This Row],[etmaaltemperatuur]],0),"")</f>
        <v>0</v>
      </c>
      <c r="N4840" s="101">
        <f>IF(ISNUMBER(jaar_zip[[#This Row],[graaddagen]]),IF(OR(MONTH(jaar_zip[[#This Row],[Datum]])=1,MONTH(jaar_zip[[#This Row],[Datum]])=2,MONTH(jaar_zip[[#This Row],[Datum]])=11,MONTH(jaar_zip[[#This Row],[Datum]])=12),1.1,IF(OR(MONTH(jaar_zip[[#This Row],[Datum]])=3,MONTH(jaar_zip[[#This Row],[Datum]])=10),1,0.8))*jaar_zip[[#This Row],[graaddagen]],"")</f>
        <v>0</v>
      </c>
      <c r="O4840" s="101">
        <f>IF(ISNUMBER(jaar_zip[[#This Row],[etmaaltemperatuur]]),IF(jaar_zip[[#This Row],[etmaaltemperatuur]]&gt;stookgrens,jaar_zip[[#This Row],[etmaaltemperatuur]]-stookgrens,0),"")</f>
        <v>1.1999999999999993</v>
      </c>
    </row>
    <row r="4841" spans="1:15" x14ac:dyDescent="0.25">
      <c r="A4841">
        <v>283</v>
      </c>
      <c r="B4841">
        <v>20240630</v>
      </c>
      <c r="C4841">
        <v>2.6</v>
      </c>
      <c r="D4841">
        <v>17.7</v>
      </c>
      <c r="E4841">
        <v>1354</v>
      </c>
      <c r="F4841">
        <v>13.3</v>
      </c>
      <c r="H4841">
        <v>83</v>
      </c>
      <c r="I4841" s="101" t="s">
        <v>29</v>
      </c>
      <c r="J4841" s="1">
        <f>DATEVALUE(RIGHT(jaar_zip[[#This Row],[YYYYMMDD]],2)&amp;"-"&amp;MID(jaar_zip[[#This Row],[YYYYMMDD]],5,2)&amp;"-"&amp;LEFT(jaar_zip[[#This Row],[YYYYMMDD]],4))</f>
        <v>45473</v>
      </c>
      <c r="K4841" s="101" t="str">
        <f>IF(AND(VALUE(MONTH(jaar_zip[[#This Row],[Datum]]))=1,VALUE(WEEKNUM(jaar_zip[[#This Row],[Datum]],21))&gt;51),RIGHT(YEAR(jaar_zip[[#This Row],[Datum]])-1,2),RIGHT(YEAR(jaar_zip[[#This Row],[Datum]]),2))&amp;"-"&amp; TEXT(WEEKNUM(jaar_zip[[#This Row],[Datum]],21),"00")</f>
        <v>24-26</v>
      </c>
      <c r="L4841" s="101">
        <f>MONTH(jaar_zip[[#This Row],[Datum]])</f>
        <v>6</v>
      </c>
      <c r="M4841" s="101">
        <f>IF(ISNUMBER(jaar_zip[[#This Row],[etmaaltemperatuur]]),IF(jaar_zip[[#This Row],[etmaaltemperatuur]]&lt;stookgrens,stookgrens-jaar_zip[[#This Row],[etmaaltemperatuur]],0),"")</f>
        <v>0.30000000000000071</v>
      </c>
      <c r="N4841" s="101">
        <f>IF(ISNUMBER(jaar_zip[[#This Row],[graaddagen]]),IF(OR(MONTH(jaar_zip[[#This Row],[Datum]])=1,MONTH(jaar_zip[[#This Row],[Datum]])=2,MONTH(jaar_zip[[#This Row],[Datum]])=11,MONTH(jaar_zip[[#This Row],[Datum]])=12),1.1,IF(OR(MONTH(jaar_zip[[#This Row],[Datum]])=3,MONTH(jaar_zip[[#This Row],[Datum]])=10),1,0.8))*jaar_zip[[#This Row],[graaddagen]],"")</f>
        <v>0.24000000000000057</v>
      </c>
      <c r="O4841" s="101">
        <f>IF(ISNUMBER(jaar_zip[[#This Row],[etmaaltemperatuur]]),IF(jaar_zip[[#This Row],[etmaaltemperatuur]]&gt;stookgrens,jaar_zip[[#This Row],[etmaaltemperatuur]]-stookgrens,0),"")</f>
        <v>0</v>
      </c>
    </row>
    <row r="4842" spans="1:15" x14ac:dyDescent="0.25">
      <c r="A4842">
        <v>283</v>
      </c>
      <c r="B4842">
        <v>20240701</v>
      </c>
      <c r="C4842">
        <v>2.8</v>
      </c>
      <c r="D4842">
        <v>15.4</v>
      </c>
      <c r="E4842">
        <v>1558</v>
      </c>
      <c r="F4842">
        <v>5.6</v>
      </c>
      <c r="H4842">
        <v>81</v>
      </c>
      <c r="I4842" s="101" t="s">
        <v>29</v>
      </c>
      <c r="J4842" s="1">
        <f>DATEVALUE(RIGHT(jaar_zip[[#This Row],[YYYYMMDD]],2)&amp;"-"&amp;MID(jaar_zip[[#This Row],[YYYYMMDD]],5,2)&amp;"-"&amp;LEFT(jaar_zip[[#This Row],[YYYYMMDD]],4))</f>
        <v>45474</v>
      </c>
      <c r="K4842" s="101" t="str">
        <f>IF(AND(VALUE(MONTH(jaar_zip[[#This Row],[Datum]]))=1,VALUE(WEEKNUM(jaar_zip[[#This Row],[Datum]],21))&gt;51),RIGHT(YEAR(jaar_zip[[#This Row],[Datum]])-1,2),RIGHT(YEAR(jaar_zip[[#This Row],[Datum]]),2))&amp;"-"&amp; TEXT(WEEKNUM(jaar_zip[[#This Row],[Datum]],21),"00")</f>
        <v>24-27</v>
      </c>
      <c r="L4842" s="101">
        <f>MONTH(jaar_zip[[#This Row],[Datum]])</f>
        <v>7</v>
      </c>
      <c r="M4842" s="101">
        <f>IF(ISNUMBER(jaar_zip[[#This Row],[etmaaltemperatuur]]),IF(jaar_zip[[#This Row],[etmaaltemperatuur]]&lt;stookgrens,stookgrens-jaar_zip[[#This Row],[etmaaltemperatuur]],0),"")</f>
        <v>2.5999999999999996</v>
      </c>
      <c r="N4842" s="101">
        <f>IF(ISNUMBER(jaar_zip[[#This Row],[graaddagen]]),IF(OR(MONTH(jaar_zip[[#This Row],[Datum]])=1,MONTH(jaar_zip[[#This Row],[Datum]])=2,MONTH(jaar_zip[[#This Row],[Datum]])=11,MONTH(jaar_zip[[#This Row],[Datum]])=12),1.1,IF(OR(MONTH(jaar_zip[[#This Row],[Datum]])=3,MONTH(jaar_zip[[#This Row],[Datum]])=10),1,0.8))*jaar_zip[[#This Row],[graaddagen]],"")</f>
        <v>2.0799999999999996</v>
      </c>
      <c r="O4842" s="101">
        <f>IF(ISNUMBER(jaar_zip[[#This Row],[etmaaltemperatuur]]),IF(jaar_zip[[#This Row],[etmaaltemperatuur]]&gt;stookgrens,jaar_zip[[#This Row],[etmaaltemperatuur]]-stookgrens,0),"")</f>
        <v>0</v>
      </c>
    </row>
    <row r="4843" spans="1:15" x14ac:dyDescent="0.25">
      <c r="A4843">
        <v>283</v>
      </c>
      <c r="B4843">
        <v>20240702</v>
      </c>
      <c r="C4843">
        <v>3.3</v>
      </c>
      <c r="D4843">
        <v>14.7</v>
      </c>
      <c r="E4843">
        <v>1133</v>
      </c>
      <c r="F4843">
        <v>4.7</v>
      </c>
      <c r="H4843">
        <v>83</v>
      </c>
      <c r="I4843" s="101" t="s">
        <v>29</v>
      </c>
      <c r="J4843" s="1">
        <f>DATEVALUE(RIGHT(jaar_zip[[#This Row],[YYYYMMDD]],2)&amp;"-"&amp;MID(jaar_zip[[#This Row],[YYYYMMDD]],5,2)&amp;"-"&amp;LEFT(jaar_zip[[#This Row],[YYYYMMDD]],4))</f>
        <v>45475</v>
      </c>
      <c r="K4843" s="101" t="str">
        <f>IF(AND(VALUE(MONTH(jaar_zip[[#This Row],[Datum]]))=1,VALUE(WEEKNUM(jaar_zip[[#This Row],[Datum]],21))&gt;51),RIGHT(YEAR(jaar_zip[[#This Row],[Datum]])-1,2),RIGHT(YEAR(jaar_zip[[#This Row],[Datum]]),2))&amp;"-"&amp; TEXT(WEEKNUM(jaar_zip[[#This Row],[Datum]],21),"00")</f>
        <v>24-27</v>
      </c>
      <c r="L4843" s="101">
        <f>MONTH(jaar_zip[[#This Row],[Datum]])</f>
        <v>7</v>
      </c>
      <c r="M4843" s="101">
        <f>IF(ISNUMBER(jaar_zip[[#This Row],[etmaaltemperatuur]]),IF(jaar_zip[[#This Row],[etmaaltemperatuur]]&lt;stookgrens,stookgrens-jaar_zip[[#This Row],[etmaaltemperatuur]],0),"")</f>
        <v>3.3000000000000007</v>
      </c>
      <c r="N4843" s="101">
        <f>IF(ISNUMBER(jaar_zip[[#This Row],[graaddagen]]),IF(OR(MONTH(jaar_zip[[#This Row],[Datum]])=1,MONTH(jaar_zip[[#This Row],[Datum]])=2,MONTH(jaar_zip[[#This Row],[Datum]])=11,MONTH(jaar_zip[[#This Row],[Datum]])=12),1.1,IF(OR(MONTH(jaar_zip[[#This Row],[Datum]])=3,MONTH(jaar_zip[[#This Row],[Datum]])=10),1,0.8))*jaar_zip[[#This Row],[graaddagen]],"")</f>
        <v>2.6400000000000006</v>
      </c>
      <c r="O4843" s="101">
        <f>IF(ISNUMBER(jaar_zip[[#This Row],[etmaaltemperatuur]]),IF(jaar_zip[[#This Row],[etmaaltemperatuur]]&gt;stookgrens,jaar_zip[[#This Row],[etmaaltemperatuur]]-stookgrens,0),"")</f>
        <v>0</v>
      </c>
    </row>
    <row r="4844" spans="1:15" x14ac:dyDescent="0.25">
      <c r="A4844">
        <v>283</v>
      </c>
      <c r="B4844">
        <v>20240703</v>
      </c>
      <c r="C4844">
        <v>2.8</v>
      </c>
      <c r="D4844">
        <v>13.6</v>
      </c>
      <c r="E4844">
        <v>1295</v>
      </c>
      <c r="F4844">
        <v>3.9</v>
      </c>
      <c r="H4844">
        <v>84</v>
      </c>
      <c r="I4844" s="101" t="s">
        <v>29</v>
      </c>
      <c r="J4844" s="1">
        <f>DATEVALUE(RIGHT(jaar_zip[[#This Row],[YYYYMMDD]],2)&amp;"-"&amp;MID(jaar_zip[[#This Row],[YYYYMMDD]],5,2)&amp;"-"&amp;LEFT(jaar_zip[[#This Row],[YYYYMMDD]],4))</f>
        <v>45476</v>
      </c>
      <c r="K4844" s="101" t="str">
        <f>IF(AND(VALUE(MONTH(jaar_zip[[#This Row],[Datum]]))=1,VALUE(WEEKNUM(jaar_zip[[#This Row],[Datum]],21))&gt;51),RIGHT(YEAR(jaar_zip[[#This Row],[Datum]])-1,2),RIGHT(YEAR(jaar_zip[[#This Row],[Datum]]),2))&amp;"-"&amp; TEXT(WEEKNUM(jaar_zip[[#This Row],[Datum]],21),"00")</f>
        <v>24-27</v>
      </c>
      <c r="L4844" s="101">
        <f>MONTH(jaar_zip[[#This Row],[Datum]])</f>
        <v>7</v>
      </c>
      <c r="M4844" s="101">
        <f>IF(ISNUMBER(jaar_zip[[#This Row],[etmaaltemperatuur]]),IF(jaar_zip[[#This Row],[etmaaltemperatuur]]&lt;stookgrens,stookgrens-jaar_zip[[#This Row],[etmaaltemperatuur]],0),"")</f>
        <v>4.4000000000000004</v>
      </c>
      <c r="N4844" s="101">
        <f>IF(ISNUMBER(jaar_zip[[#This Row],[graaddagen]]),IF(OR(MONTH(jaar_zip[[#This Row],[Datum]])=1,MONTH(jaar_zip[[#This Row],[Datum]])=2,MONTH(jaar_zip[[#This Row],[Datum]])=11,MONTH(jaar_zip[[#This Row],[Datum]])=12),1.1,IF(OR(MONTH(jaar_zip[[#This Row],[Datum]])=3,MONTH(jaar_zip[[#This Row],[Datum]])=10),1,0.8))*jaar_zip[[#This Row],[graaddagen]],"")</f>
        <v>3.5200000000000005</v>
      </c>
      <c r="O4844" s="101">
        <f>IF(ISNUMBER(jaar_zip[[#This Row],[etmaaltemperatuur]]),IF(jaar_zip[[#This Row],[etmaaltemperatuur]]&gt;stookgrens,jaar_zip[[#This Row],[etmaaltemperatuur]]-stookgrens,0),"")</f>
        <v>0</v>
      </c>
    </row>
    <row r="4845" spans="1:15" x14ac:dyDescent="0.25">
      <c r="A4845">
        <v>283</v>
      </c>
      <c r="B4845">
        <v>20240704</v>
      </c>
      <c r="C4845">
        <v>4</v>
      </c>
      <c r="D4845">
        <v>15.6</v>
      </c>
      <c r="E4845">
        <v>2376</v>
      </c>
      <c r="F4845">
        <v>2.9</v>
      </c>
      <c r="H4845">
        <v>69</v>
      </c>
      <c r="I4845" s="101" t="s">
        <v>29</v>
      </c>
      <c r="J4845" s="1">
        <f>DATEVALUE(RIGHT(jaar_zip[[#This Row],[YYYYMMDD]],2)&amp;"-"&amp;MID(jaar_zip[[#This Row],[YYYYMMDD]],5,2)&amp;"-"&amp;LEFT(jaar_zip[[#This Row],[YYYYMMDD]],4))</f>
        <v>45477</v>
      </c>
      <c r="K4845" s="101" t="str">
        <f>IF(AND(VALUE(MONTH(jaar_zip[[#This Row],[Datum]]))=1,VALUE(WEEKNUM(jaar_zip[[#This Row],[Datum]],21))&gt;51),RIGHT(YEAR(jaar_zip[[#This Row],[Datum]])-1,2),RIGHT(YEAR(jaar_zip[[#This Row],[Datum]]),2))&amp;"-"&amp; TEXT(WEEKNUM(jaar_zip[[#This Row],[Datum]],21),"00")</f>
        <v>24-27</v>
      </c>
      <c r="L4845" s="101">
        <f>MONTH(jaar_zip[[#This Row],[Datum]])</f>
        <v>7</v>
      </c>
      <c r="M4845" s="101">
        <f>IF(ISNUMBER(jaar_zip[[#This Row],[etmaaltemperatuur]]),IF(jaar_zip[[#This Row],[etmaaltemperatuur]]&lt;stookgrens,stookgrens-jaar_zip[[#This Row],[etmaaltemperatuur]],0),"")</f>
        <v>2.4000000000000004</v>
      </c>
      <c r="N4845" s="101">
        <f>IF(ISNUMBER(jaar_zip[[#This Row],[graaddagen]]),IF(OR(MONTH(jaar_zip[[#This Row],[Datum]])=1,MONTH(jaar_zip[[#This Row],[Datum]])=2,MONTH(jaar_zip[[#This Row],[Datum]])=11,MONTH(jaar_zip[[#This Row],[Datum]])=12),1.1,IF(OR(MONTH(jaar_zip[[#This Row],[Datum]])=3,MONTH(jaar_zip[[#This Row],[Datum]])=10),1,0.8))*jaar_zip[[#This Row],[graaddagen]],"")</f>
        <v>1.9200000000000004</v>
      </c>
      <c r="O4845" s="101">
        <f>IF(ISNUMBER(jaar_zip[[#This Row],[etmaaltemperatuur]]),IF(jaar_zip[[#This Row],[etmaaltemperatuur]]&gt;stookgrens,jaar_zip[[#This Row],[etmaaltemperatuur]]-stookgrens,0),"")</f>
        <v>0</v>
      </c>
    </row>
    <row r="4846" spans="1:15" x14ac:dyDescent="0.25">
      <c r="A4846">
        <v>283</v>
      </c>
      <c r="B4846">
        <v>20240705</v>
      </c>
      <c r="C4846">
        <v>3.3</v>
      </c>
      <c r="D4846">
        <v>15.5</v>
      </c>
      <c r="E4846">
        <v>847</v>
      </c>
      <c r="F4846">
        <v>1.1000000000000001</v>
      </c>
      <c r="H4846">
        <v>80</v>
      </c>
      <c r="I4846" s="101" t="s">
        <v>29</v>
      </c>
      <c r="J4846" s="1">
        <f>DATEVALUE(RIGHT(jaar_zip[[#This Row],[YYYYMMDD]],2)&amp;"-"&amp;MID(jaar_zip[[#This Row],[YYYYMMDD]],5,2)&amp;"-"&amp;LEFT(jaar_zip[[#This Row],[YYYYMMDD]],4))</f>
        <v>45478</v>
      </c>
      <c r="K4846" s="101" t="str">
        <f>IF(AND(VALUE(MONTH(jaar_zip[[#This Row],[Datum]]))=1,VALUE(WEEKNUM(jaar_zip[[#This Row],[Datum]],21))&gt;51),RIGHT(YEAR(jaar_zip[[#This Row],[Datum]])-1,2),RIGHT(YEAR(jaar_zip[[#This Row],[Datum]]),2))&amp;"-"&amp; TEXT(WEEKNUM(jaar_zip[[#This Row],[Datum]],21),"00")</f>
        <v>24-27</v>
      </c>
      <c r="L4846" s="101">
        <f>MONTH(jaar_zip[[#This Row],[Datum]])</f>
        <v>7</v>
      </c>
      <c r="M4846" s="101">
        <f>IF(ISNUMBER(jaar_zip[[#This Row],[etmaaltemperatuur]]),IF(jaar_zip[[#This Row],[etmaaltemperatuur]]&lt;stookgrens,stookgrens-jaar_zip[[#This Row],[etmaaltemperatuur]],0),"")</f>
        <v>2.5</v>
      </c>
      <c r="N4846" s="101">
        <f>IF(ISNUMBER(jaar_zip[[#This Row],[graaddagen]]),IF(OR(MONTH(jaar_zip[[#This Row],[Datum]])=1,MONTH(jaar_zip[[#This Row],[Datum]])=2,MONTH(jaar_zip[[#This Row],[Datum]])=11,MONTH(jaar_zip[[#This Row],[Datum]])=12),1.1,IF(OR(MONTH(jaar_zip[[#This Row],[Datum]])=3,MONTH(jaar_zip[[#This Row],[Datum]])=10),1,0.8))*jaar_zip[[#This Row],[graaddagen]],"")</f>
        <v>2</v>
      </c>
      <c r="O4846" s="101">
        <f>IF(ISNUMBER(jaar_zip[[#This Row],[etmaaltemperatuur]]),IF(jaar_zip[[#This Row],[etmaaltemperatuur]]&gt;stookgrens,jaar_zip[[#This Row],[etmaaltemperatuur]]-stookgrens,0),"")</f>
        <v>0</v>
      </c>
    </row>
    <row r="4847" spans="1:15" x14ac:dyDescent="0.25">
      <c r="A4847">
        <v>283</v>
      </c>
      <c r="B4847">
        <v>20240706</v>
      </c>
      <c r="C4847">
        <v>5.5</v>
      </c>
      <c r="D4847">
        <v>17.600000000000001</v>
      </c>
      <c r="E4847">
        <v>2036</v>
      </c>
      <c r="F4847">
        <v>1.5</v>
      </c>
      <c r="H4847">
        <v>69</v>
      </c>
      <c r="I4847" s="101" t="s">
        <v>29</v>
      </c>
      <c r="J4847" s="1">
        <f>DATEVALUE(RIGHT(jaar_zip[[#This Row],[YYYYMMDD]],2)&amp;"-"&amp;MID(jaar_zip[[#This Row],[YYYYMMDD]],5,2)&amp;"-"&amp;LEFT(jaar_zip[[#This Row],[YYYYMMDD]],4))</f>
        <v>45479</v>
      </c>
      <c r="K4847" s="101" t="str">
        <f>IF(AND(VALUE(MONTH(jaar_zip[[#This Row],[Datum]]))=1,VALUE(WEEKNUM(jaar_zip[[#This Row],[Datum]],21))&gt;51),RIGHT(YEAR(jaar_zip[[#This Row],[Datum]])-1,2),RIGHT(YEAR(jaar_zip[[#This Row],[Datum]]),2))&amp;"-"&amp; TEXT(WEEKNUM(jaar_zip[[#This Row],[Datum]],21),"00")</f>
        <v>24-27</v>
      </c>
      <c r="L4847" s="101">
        <f>MONTH(jaar_zip[[#This Row],[Datum]])</f>
        <v>7</v>
      </c>
      <c r="M4847" s="101">
        <f>IF(ISNUMBER(jaar_zip[[#This Row],[etmaaltemperatuur]]),IF(jaar_zip[[#This Row],[etmaaltemperatuur]]&lt;stookgrens,stookgrens-jaar_zip[[#This Row],[etmaaltemperatuur]],0),"")</f>
        <v>0.39999999999999858</v>
      </c>
      <c r="N4847" s="101">
        <f>IF(ISNUMBER(jaar_zip[[#This Row],[graaddagen]]),IF(OR(MONTH(jaar_zip[[#This Row],[Datum]])=1,MONTH(jaar_zip[[#This Row],[Datum]])=2,MONTH(jaar_zip[[#This Row],[Datum]])=11,MONTH(jaar_zip[[#This Row],[Datum]])=12),1.1,IF(OR(MONTH(jaar_zip[[#This Row],[Datum]])=3,MONTH(jaar_zip[[#This Row],[Datum]])=10),1,0.8))*jaar_zip[[#This Row],[graaddagen]],"")</f>
        <v>0.3199999999999989</v>
      </c>
      <c r="O4847" s="101">
        <f>IF(ISNUMBER(jaar_zip[[#This Row],[etmaaltemperatuur]]),IF(jaar_zip[[#This Row],[etmaaltemperatuur]]&gt;stookgrens,jaar_zip[[#This Row],[etmaaltemperatuur]]-stookgrens,0),"")</f>
        <v>0</v>
      </c>
    </row>
    <row r="4848" spans="1:15" x14ac:dyDescent="0.25">
      <c r="A4848">
        <v>283</v>
      </c>
      <c r="B4848">
        <v>20240707</v>
      </c>
      <c r="C4848">
        <v>3</v>
      </c>
      <c r="D4848">
        <v>14.8</v>
      </c>
      <c r="E4848">
        <v>1704</v>
      </c>
      <c r="F4848">
        <v>0.1</v>
      </c>
      <c r="H4848">
        <v>76</v>
      </c>
      <c r="I4848" s="101" t="s">
        <v>29</v>
      </c>
      <c r="J4848" s="1">
        <f>DATEVALUE(RIGHT(jaar_zip[[#This Row],[YYYYMMDD]],2)&amp;"-"&amp;MID(jaar_zip[[#This Row],[YYYYMMDD]],5,2)&amp;"-"&amp;LEFT(jaar_zip[[#This Row],[YYYYMMDD]],4))</f>
        <v>45480</v>
      </c>
      <c r="K4848" s="101" t="str">
        <f>IF(AND(VALUE(MONTH(jaar_zip[[#This Row],[Datum]]))=1,VALUE(WEEKNUM(jaar_zip[[#This Row],[Datum]],21))&gt;51),RIGHT(YEAR(jaar_zip[[#This Row],[Datum]])-1,2),RIGHT(YEAR(jaar_zip[[#This Row],[Datum]]),2))&amp;"-"&amp; TEXT(WEEKNUM(jaar_zip[[#This Row],[Datum]],21),"00")</f>
        <v>24-27</v>
      </c>
      <c r="L4848" s="101">
        <f>MONTH(jaar_zip[[#This Row],[Datum]])</f>
        <v>7</v>
      </c>
      <c r="M4848" s="101">
        <f>IF(ISNUMBER(jaar_zip[[#This Row],[etmaaltemperatuur]]),IF(jaar_zip[[#This Row],[etmaaltemperatuur]]&lt;stookgrens,stookgrens-jaar_zip[[#This Row],[etmaaltemperatuur]],0),"")</f>
        <v>3.1999999999999993</v>
      </c>
      <c r="N4848" s="101">
        <f>IF(ISNUMBER(jaar_zip[[#This Row],[graaddagen]]),IF(OR(MONTH(jaar_zip[[#This Row],[Datum]])=1,MONTH(jaar_zip[[#This Row],[Datum]])=2,MONTH(jaar_zip[[#This Row],[Datum]])=11,MONTH(jaar_zip[[#This Row],[Datum]])=12),1.1,IF(OR(MONTH(jaar_zip[[#This Row],[Datum]])=3,MONTH(jaar_zip[[#This Row],[Datum]])=10),1,0.8))*jaar_zip[[#This Row],[graaddagen]],"")</f>
        <v>2.5599999999999996</v>
      </c>
      <c r="O4848" s="101">
        <f>IF(ISNUMBER(jaar_zip[[#This Row],[etmaaltemperatuur]]),IF(jaar_zip[[#This Row],[etmaaltemperatuur]]&gt;stookgrens,jaar_zip[[#This Row],[etmaaltemperatuur]]-stookgrens,0),"")</f>
        <v>0</v>
      </c>
    </row>
    <row r="4849" spans="1:15" x14ac:dyDescent="0.25">
      <c r="A4849">
        <v>283</v>
      </c>
      <c r="B4849">
        <v>20240708</v>
      </c>
      <c r="C4849">
        <v>1.8</v>
      </c>
      <c r="D4849">
        <v>17.100000000000001</v>
      </c>
      <c r="E4849">
        <v>1878</v>
      </c>
      <c r="F4849">
        <v>0</v>
      </c>
      <c r="H4849">
        <v>75</v>
      </c>
      <c r="I4849" s="101" t="s">
        <v>29</v>
      </c>
      <c r="J4849" s="1">
        <f>DATEVALUE(RIGHT(jaar_zip[[#This Row],[YYYYMMDD]],2)&amp;"-"&amp;MID(jaar_zip[[#This Row],[YYYYMMDD]],5,2)&amp;"-"&amp;LEFT(jaar_zip[[#This Row],[YYYYMMDD]],4))</f>
        <v>45481</v>
      </c>
      <c r="K4849" s="101" t="str">
        <f>IF(AND(VALUE(MONTH(jaar_zip[[#This Row],[Datum]]))=1,VALUE(WEEKNUM(jaar_zip[[#This Row],[Datum]],21))&gt;51),RIGHT(YEAR(jaar_zip[[#This Row],[Datum]])-1,2),RIGHT(YEAR(jaar_zip[[#This Row],[Datum]]),2))&amp;"-"&amp; TEXT(WEEKNUM(jaar_zip[[#This Row],[Datum]],21),"00")</f>
        <v>24-28</v>
      </c>
      <c r="L4849" s="101">
        <f>MONTH(jaar_zip[[#This Row],[Datum]])</f>
        <v>7</v>
      </c>
      <c r="M4849" s="101">
        <f>IF(ISNUMBER(jaar_zip[[#This Row],[etmaaltemperatuur]]),IF(jaar_zip[[#This Row],[etmaaltemperatuur]]&lt;stookgrens,stookgrens-jaar_zip[[#This Row],[etmaaltemperatuur]],0),"")</f>
        <v>0.89999999999999858</v>
      </c>
      <c r="N4849" s="101">
        <f>IF(ISNUMBER(jaar_zip[[#This Row],[graaddagen]]),IF(OR(MONTH(jaar_zip[[#This Row],[Datum]])=1,MONTH(jaar_zip[[#This Row],[Datum]])=2,MONTH(jaar_zip[[#This Row],[Datum]])=11,MONTH(jaar_zip[[#This Row],[Datum]])=12),1.1,IF(OR(MONTH(jaar_zip[[#This Row],[Datum]])=3,MONTH(jaar_zip[[#This Row],[Datum]])=10),1,0.8))*jaar_zip[[#This Row],[graaddagen]],"")</f>
        <v>0.71999999999999886</v>
      </c>
      <c r="O4849" s="101">
        <f>IF(ISNUMBER(jaar_zip[[#This Row],[etmaaltemperatuur]]),IF(jaar_zip[[#This Row],[etmaaltemperatuur]]&gt;stookgrens,jaar_zip[[#This Row],[etmaaltemperatuur]]-stookgrens,0),"")</f>
        <v>0</v>
      </c>
    </row>
    <row r="4850" spans="1:15" x14ac:dyDescent="0.25">
      <c r="A4850">
        <v>283</v>
      </c>
      <c r="B4850">
        <v>20240709</v>
      </c>
      <c r="C4850">
        <v>2.9</v>
      </c>
      <c r="D4850">
        <v>22</v>
      </c>
      <c r="E4850">
        <v>2438</v>
      </c>
      <c r="F4850">
        <v>14.7</v>
      </c>
      <c r="H4850">
        <v>69</v>
      </c>
      <c r="I4850" s="101" t="s">
        <v>29</v>
      </c>
      <c r="J4850" s="1">
        <f>DATEVALUE(RIGHT(jaar_zip[[#This Row],[YYYYMMDD]],2)&amp;"-"&amp;MID(jaar_zip[[#This Row],[YYYYMMDD]],5,2)&amp;"-"&amp;LEFT(jaar_zip[[#This Row],[YYYYMMDD]],4))</f>
        <v>45482</v>
      </c>
      <c r="K4850" s="101" t="str">
        <f>IF(AND(VALUE(MONTH(jaar_zip[[#This Row],[Datum]]))=1,VALUE(WEEKNUM(jaar_zip[[#This Row],[Datum]],21))&gt;51),RIGHT(YEAR(jaar_zip[[#This Row],[Datum]])-1,2),RIGHT(YEAR(jaar_zip[[#This Row],[Datum]]),2))&amp;"-"&amp; TEXT(WEEKNUM(jaar_zip[[#This Row],[Datum]],21),"00")</f>
        <v>24-28</v>
      </c>
      <c r="L4850" s="101">
        <f>MONTH(jaar_zip[[#This Row],[Datum]])</f>
        <v>7</v>
      </c>
      <c r="M4850" s="101">
        <f>IF(ISNUMBER(jaar_zip[[#This Row],[etmaaltemperatuur]]),IF(jaar_zip[[#This Row],[etmaaltemperatuur]]&lt;stookgrens,stookgrens-jaar_zip[[#This Row],[etmaaltemperatuur]],0),"")</f>
        <v>0</v>
      </c>
      <c r="N4850" s="101">
        <f>IF(ISNUMBER(jaar_zip[[#This Row],[graaddagen]]),IF(OR(MONTH(jaar_zip[[#This Row],[Datum]])=1,MONTH(jaar_zip[[#This Row],[Datum]])=2,MONTH(jaar_zip[[#This Row],[Datum]])=11,MONTH(jaar_zip[[#This Row],[Datum]])=12),1.1,IF(OR(MONTH(jaar_zip[[#This Row],[Datum]])=3,MONTH(jaar_zip[[#This Row],[Datum]])=10),1,0.8))*jaar_zip[[#This Row],[graaddagen]],"")</f>
        <v>0</v>
      </c>
      <c r="O4850" s="101">
        <f>IF(ISNUMBER(jaar_zip[[#This Row],[etmaaltemperatuur]]),IF(jaar_zip[[#This Row],[etmaaltemperatuur]]&gt;stookgrens,jaar_zip[[#This Row],[etmaaltemperatuur]]-stookgrens,0),"")</f>
        <v>4</v>
      </c>
    </row>
    <row r="4851" spans="1:15" x14ac:dyDescent="0.25">
      <c r="A4851">
        <v>283</v>
      </c>
      <c r="B4851">
        <v>20240710</v>
      </c>
      <c r="C4851">
        <v>2.6</v>
      </c>
      <c r="D4851">
        <v>20.100000000000001</v>
      </c>
      <c r="E4851">
        <v>2098</v>
      </c>
      <c r="F4851">
        <v>0.3</v>
      </c>
      <c r="H4851">
        <v>82</v>
      </c>
      <c r="I4851" s="101" t="s">
        <v>29</v>
      </c>
      <c r="J4851" s="1">
        <f>DATEVALUE(RIGHT(jaar_zip[[#This Row],[YYYYMMDD]],2)&amp;"-"&amp;MID(jaar_zip[[#This Row],[YYYYMMDD]],5,2)&amp;"-"&amp;LEFT(jaar_zip[[#This Row],[YYYYMMDD]],4))</f>
        <v>45483</v>
      </c>
      <c r="K4851" s="101" t="str">
        <f>IF(AND(VALUE(MONTH(jaar_zip[[#This Row],[Datum]]))=1,VALUE(WEEKNUM(jaar_zip[[#This Row],[Datum]],21))&gt;51),RIGHT(YEAR(jaar_zip[[#This Row],[Datum]])-1,2),RIGHT(YEAR(jaar_zip[[#This Row],[Datum]]),2))&amp;"-"&amp; TEXT(WEEKNUM(jaar_zip[[#This Row],[Datum]],21),"00")</f>
        <v>24-28</v>
      </c>
      <c r="L4851" s="101">
        <f>MONTH(jaar_zip[[#This Row],[Datum]])</f>
        <v>7</v>
      </c>
      <c r="M4851" s="101">
        <f>IF(ISNUMBER(jaar_zip[[#This Row],[etmaaltemperatuur]]),IF(jaar_zip[[#This Row],[etmaaltemperatuur]]&lt;stookgrens,stookgrens-jaar_zip[[#This Row],[etmaaltemperatuur]],0),"")</f>
        <v>0</v>
      </c>
      <c r="N4851" s="101">
        <f>IF(ISNUMBER(jaar_zip[[#This Row],[graaddagen]]),IF(OR(MONTH(jaar_zip[[#This Row],[Datum]])=1,MONTH(jaar_zip[[#This Row],[Datum]])=2,MONTH(jaar_zip[[#This Row],[Datum]])=11,MONTH(jaar_zip[[#This Row],[Datum]])=12),1.1,IF(OR(MONTH(jaar_zip[[#This Row],[Datum]])=3,MONTH(jaar_zip[[#This Row],[Datum]])=10),1,0.8))*jaar_zip[[#This Row],[graaddagen]],"")</f>
        <v>0</v>
      </c>
      <c r="O4851" s="101">
        <f>IF(ISNUMBER(jaar_zip[[#This Row],[etmaaltemperatuur]]),IF(jaar_zip[[#This Row],[etmaaltemperatuur]]&gt;stookgrens,jaar_zip[[#This Row],[etmaaltemperatuur]]-stookgrens,0),"")</f>
        <v>2.1000000000000014</v>
      </c>
    </row>
    <row r="4852" spans="1:15" x14ac:dyDescent="0.25">
      <c r="A4852">
        <v>283</v>
      </c>
      <c r="B4852">
        <v>20240711</v>
      </c>
      <c r="C4852">
        <v>2.7</v>
      </c>
      <c r="D4852">
        <v>17.8</v>
      </c>
      <c r="E4852">
        <v>2467</v>
      </c>
      <c r="F4852">
        <v>0</v>
      </c>
      <c r="H4852">
        <v>75</v>
      </c>
      <c r="I4852" s="101" t="s">
        <v>29</v>
      </c>
      <c r="J4852" s="1">
        <f>DATEVALUE(RIGHT(jaar_zip[[#This Row],[YYYYMMDD]],2)&amp;"-"&amp;MID(jaar_zip[[#This Row],[YYYYMMDD]],5,2)&amp;"-"&amp;LEFT(jaar_zip[[#This Row],[YYYYMMDD]],4))</f>
        <v>45484</v>
      </c>
      <c r="K4852" s="101" t="str">
        <f>IF(AND(VALUE(MONTH(jaar_zip[[#This Row],[Datum]]))=1,VALUE(WEEKNUM(jaar_zip[[#This Row],[Datum]],21))&gt;51),RIGHT(YEAR(jaar_zip[[#This Row],[Datum]])-1,2),RIGHT(YEAR(jaar_zip[[#This Row],[Datum]]),2))&amp;"-"&amp; TEXT(WEEKNUM(jaar_zip[[#This Row],[Datum]],21),"00")</f>
        <v>24-28</v>
      </c>
      <c r="L4852" s="101">
        <f>MONTH(jaar_zip[[#This Row],[Datum]])</f>
        <v>7</v>
      </c>
      <c r="M4852" s="101">
        <f>IF(ISNUMBER(jaar_zip[[#This Row],[etmaaltemperatuur]]),IF(jaar_zip[[#This Row],[etmaaltemperatuur]]&lt;stookgrens,stookgrens-jaar_zip[[#This Row],[etmaaltemperatuur]],0),"")</f>
        <v>0.19999999999999929</v>
      </c>
      <c r="N4852" s="101">
        <f>IF(ISNUMBER(jaar_zip[[#This Row],[graaddagen]]),IF(OR(MONTH(jaar_zip[[#This Row],[Datum]])=1,MONTH(jaar_zip[[#This Row],[Datum]])=2,MONTH(jaar_zip[[#This Row],[Datum]])=11,MONTH(jaar_zip[[#This Row],[Datum]])=12),1.1,IF(OR(MONTH(jaar_zip[[#This Row],[Datum]])=3,MONTH(jaar_zip[[#This Row],[Datum]])=10),1,0.8))*jaar_zip[[#This Row],[graaddagen]],"")</f>
        <v>0.15999999999999945</v>
      </c>
      <c r="O4852" s="101">
        <f>IF(ISNUMBER(jaar_zip[[#This Row],[etmaaltemperatuur]]),IF(jaar_zip[[#This Row],[etmaaltemperatuur]]&gt;stookgrens,jaar_zip[[#This Row],[etmaaltemperatuur]]-stookgrens,0),"")</f>
        <v>0</v>
      </c>
    </row>
    <row r="4853" spans="1:15" x14ac:dyDescent="0.25">
      <c r="A4853">
        <v>283</v>
      </c>
      <c r="B4853">
        <v>20240712</v>
      </c>
      <c r="C4853">
        <v>4.0999999999999996</v>
      </c>
      <c r="D4853">
        <v>14.1</v>
      </c>
      <c r="E4853">
        <v>399</v>
      </c>
      <c r="F4853">
        <v>40.6</v>
      </c>
      <c r="H4853">
        <v>94</v>
      </c>
      <c r="I4853" s="101" t="s">
        <v>29</v>
      </c>
      <c r="J4853" s="1">
        <f>DATEVALUE(RIGHT(jaar_zip[[#This Row],[YYYYMMDD]],2)&amp;"-"&amp;MID(jaar_zip[[#This Row],[YYYYMMDD]],5,2)&amp;"-"&amp;LEFT(jaar_zip[[#This Row],[YYYYMMDD]],4))</f>
        <v>45485</v>
      </c>
      <c r="K4853" s="101" t="str">
        <f>IF(AND(VALUE(MONTH(jaar_zip[[#This Row],[Datum]]))=1,VALUE(WEEKNUM(jaar_zip[[#This Row],[Datum]],21))&gt;51),RIGHT(YEAR(jaar_zip[[#This Row],[Datum]])-1,2),RIGHT(YEAR(jaar_zip[[#This Row],[Datum]]),2))&amp;"-"&amp; TEXT(WEEKNUM(jaar_zip[[#This Row],[Datum]],21),"00")</f>
        <v>24-28</v>
      </c>
      <c r="L4853" s="101">
        <f>MONTH(jaar_zip[[#This Row],[Datum]])</f>
        <v>7</v>
      </c>
      <c r="M4853" s="101">
        <f>IF(ISNUMBER(jaar_zip[[#This Row],[etmaaltemperatuur]]),IF(jaar_zip[[#This Row],[etmaaltemperatuur]]&lt;stookgrens,stookgrens-jaar_zip[[#This Row],[etmaaltemperatuur]],0),"")</f>
        <v>3.9000000000000004</v>
      </c>
      <c r="N4853" s="101">
        <f>IF(ISNUMBER(jaar_zip[[#This Row],[graaddagen]]),IF(OR(MONTH(jaar_zip[[#This Row],[Datum]])=1,MONTH(jaar_zip[[#This Row],[Datum]])=2,MONTH(jaar_zip[[#This Row],[Datum]])=11,MONTH(jaar_zip[[#This Row],[Datum]])=12),1.1,IF(OR(MONTH(jaar_zip[[#This Row],[Datum]])=3,MONTH(jaar_zip[[#This Row],[Datum]])=10),1,0.8))*jaar_zip[[#This Row],[graaddagen]],"")</f>
        <v>3.1200000000000006</v>
      </c>
      <c r="O4853" s="101">
        <f>IF(ISNUMBER(jaar_zip[[#This Row],[etmaaltemperatuur]]),IF(jaar_zip[[#This Row],[etmaaltemperatuur]]&gt;stookgrens,jaar_zip[[#This Row],[etmaaltemperatuur]]-stookgrens,0),"")</f>
        <v>0</v>
      </c>
    </row>
    <row r="4854" spans="1:15" x14ac:dyDescent="0.25">
      <c r="A4854">
        <v>283</v>
      </c>
      <c r="B4854">
        <v>20240713</v>
      </c>
      <c r="C4854">
        <v>3.5</v>
      </c>
      <c r="D4854">
        <v>14.3</v>
      </c>
      <c r="E4854">
        <v>1325</v>
      </c>
      <c r="F4854">
        <v>1.6</v>
      </c>
      <c r="H4854">
        <v>87</v>
      </c>
      <c r="I4854" s="101" t="s">
        <v>29</v>
      </c>
      <c r="J4854" s="1">
        <f>DATEVALUE(RIGHT(jaar_zip[[#This Row],[YYYYMMDD]],2)&amp;"-"&amp;MID(jaar_zip[[#This Row],[YYYYMMDD]],5,2)&amp;"-"&amp;LEFT(jaar_zip[[#This Row],[YYYYMMDD]],4))</f>
        <v>45486</v>
      </c>
      <c r="K4854" s="101" t="str">
        <f>IF(AND(VALUE(MONTH(jaar_zip[[#This Row],[Datum]]))=1,VALUE(WEEKNUM(jaar_zip[[#This Row],[Datum]],21))&gt;51),RIGHT(YEAR(jaar_zip[[#This Row],[Datum]])-1,2),RIGHT(YEAR(jaar_zip[[#This Row],[Datum]]),2))&amp;"-"&amp; TEXT(WEEKNUM(jaar_zip[[#This Row],[Datum]],21),"00")</f>
        <v>24-28</v>
      </c>
      <c r="L4854" s="101">
        <f>MONTH(jaar_zip[[#This Row],[Datum]])</f>
        <v>7</v>
      </c>
      <c r="M4854" s="101">
        <f>IF(ISNUMBER(jaar_zip[[#This Row],[etmaaltemperatuur]]),IF(jaar_zip[[#This Row],[etmaaltemperatuur]]&lt;stookgrens,stookgrens-jaar_zip[[#This Row],[etmaaltemperatuur]],0),"")</f>
        <v>3.6999999999999993</v>
      </c>
      <c r="N4854" s="101">
        <f>IF(ISNUMBER(jaar_zip[[#This Row],[graaddagen]]),IF(OR(MONTH(jaar_zip[[#This Row],[Datum]])=1,MONTH(jaar_zip[[#This Row],[Datum]])=2,MONTH(jaar_zip[[#This Row],[Datum]])=11,MONTH(jaar_zip[[#This Row],[Datum]])=12),1.1,IF(OR(MONTH(jaar_zip[[#This Row],[Datum]])=3,MONTH(jaar_zip[[#This Row],[Datum]])=10),1,0.8))*jaar_zip[[#This Row],[graaddagen]],"")</f>
        <v>2.9599999999999995</v>
      </c>
      <c r="O4854" s="101">
        <f>IF(ISNUMBER(jaar_zip[[#This Row],[etmaaltemperatuur]]),IF(jaar_zip[[#This Row],[etmaaltemperatuur]]&gt;stookgrens,jaar_zip[[#This Row],[etmaaltemperatuur]]-stookgrens,0),"")</f>
        <v>0</v>
      </c>
    </row>
    <row r="4855" spans="1:15" x14ac:dyDescent="0.25">
      <c r="A4855">
        <v>283</v>
      </c>
      <c r="B4855">
        <v>20240714</v>
      </c>
      <c r="C4855">
        <v>2.8</v>
      </c>
      <c r="D4855">
        <v>16.3</v>
      </c>
      <c r="E4855">
        <v>2319</v>
      </c>
      <c r="F4855">
        <v>0</v>
      </c>
      <c r="H4855">
        <v>77</v>
      </c>
      <c r="I4855" s="101" t="s">
        <v>29</v>
      </c>
      <c r="J4855" s="1">
        <f>DATEVALUE(RIGHT(jaar_zip[[#This Row],[YYYYMMDD]],2)&amp;"-"&amp;MID(jaar_zip[[#This Row],[YYYYMMDD]],5,2)&amp;"-"&amp;LEFT(jaar_zip[[#This Row],[YYYYMMDD]],4))</f>
        <v>45487</v>
      </c>
      <c r="K4855" s="101" t="str">
        <f>IF(AND(VALUE(MONTH(jaar_zip[[#This Row],[Datum]]))=1,VALUE(WEEKNUM(jaar_zip[[#This Row],[Datum]],21))&gt;51),RIGHT(YEAR(jaar_zip[[#This Row],[Datum]])-1,2),RIGHT(YEAR(jaar_zip[[#This Row],[Datum]]),2))&amp;"-"&amp; TEXT(WEEKNUM(jaar_zip[[#This Row],[Datum]],21),"00")</f>
        <v>24-28</v>
      </c>
      <c r="L4855" s="101">
        <f>MONTH(jaar_zip[[#This Row],[Datum]])</f>
        <v>7</v>
      </c>
      <c r="M4855" s="101">
        <f>IF(ISNUMBER(jaar_zip[[#This Row],[etmaaltemperatuur]]),IF(jaar_zip[[#This Row],[etmaaltemperatuur]]&lt;stookgrens,stookgrens-jaar_zip[[#This Row],[etmaaltemperatuur]],0),"")</f>
        <v>1.6999999999999993</v>
      </c>
      <c r="N4855" s="101">
        <f>IF(ISNUMBER(jaar_zip[[#This Row],[graaddagen]]),IF(OR(MONTH(jaar_zip[[#This Row],[Datum]])=1,MONTH(jaar_zip[[#This Row],[Datum]])=2,MONTH(jaar_zip[[#This Row],[Datum]])=11,MONTH(jaar_zip[[#This Row],[Datum]])=12),1.1,IF(OR(MONTH(jaar_zip[[#This Row],[Datum]])=3,MONTH(jaar_zip[[#This Row],[Datum]])=10),1,0.8))*jaar_zip[[#This Row],[graaddagen]],"")</f>
        <v>1.3599999999999994</v>
      </c>
      <c r="O4855" s="101">
        <f>IF(ISNUMBER(jaar_zip[[#This Row],[etmaaltemperatuur]]),IF(jaar_zip[[#This Row],[etmaaltemperatuur]]&gt;stookgrens,jaar_zip[[#This Row],[etmaaltemperatuur]]-stookgrens,0),"")</f>
        <v>0</v>
      </c>
    </row>
    <row r="4856" spans="1:15" x14ac:dyDescent="0.25">
      <c r="A4856">
        <v>283</v>
      </c>
      <c r="B4856">
        <v>20240715</v>
      </c>
      <c r="C4856">
        <v>2</v>
      </c>
      <c r="D4856">
        <v>19.899999999999999</v>
      </c>
      <c r="E4856">
        <v>2546</v>
      </c>
      <c r="F4856">
        <v>0.2</v>
      </c>
      <c r="H4856">
        <v>70</v>
      </c>
      <c r="I4856" s="101" t="s">
        <v>29</v>
      </c>
      <c r="J4856" s="1">
        <f>DATEVALUE(RIGHT(jaar_zip[[#This Row],[YYYYMMDD]],2)&amp;"-"&amp;MID(jaar_zip[[#This Row],[YYYYMMDD]],5,2)&amp;"-"&amp;LEFT(jaar_zip[[#This Row],[YYYYMMDD]],4))</f>
        <v>45488</v>
      </c>
      <c r="K4856" s="101" t="str">
        <f>IF(AND(VALUE(MONTH(jaar_zip[[#This Row],[Datum]]))=1,VALUE(WEEKNUM(jaar_zip[[#This Row],[Datum]],21))&gt;51),RIGHT(YEAR(jaar_zip[[#This Row],[Datum]])-1,2),RIGHT(YEAR(jaar_zip[[#This Row],[Datum]]),2))&amp;"-"&amp; TEXT(WEEKNUM(jaar_zip[[#This Row],[Datum]],21),"00")</f>
        <v>24-29</v>
      </c>
      <c r="L4856" s="101">
        <f>MONTH(jaar_zip[[#This Row],[Datum]])</f>
        <v>7</v>
      </c>
      <c r="M4856" s="101">
        <f>IF(ISNUMBER(jaar_zip[[#This Row],[etmaaltemperatuur]]),IF(jaar_zip[[#This Row],[etmaaltemperatuur]]&lt;stookgrens,stookgrens-jaar_zip[[#This Row],[etmaaltemperatuur]],0),"")</f>
        <v>0</v>
      </c>
      <c r="N4856" s="101">
        <f>IF(ISNUMBER(jaar_zip[[#This Row],[graaddagen]]),IF(OR(MONTH(jaar_zip[[#This Row],[Datum]])=1,MONTH(jaar_zip[[#This Row],[Datum]])=2,MONTH(jaar_zip[[#This Row],[Datum]])=11,MONTH(jaar_zip[[#This Row],[Datum]])=12),1.1,IF(OR(MONTH(jaar_zip[[#This Row],[Datum]])=3,MONTH(jaar_zip[[#This Row],[Datum]])=10),1,0.8))*jaar_zip[[#This Row],[graaddagen]],"")</f>
        <v>0</v>
      </c>
      <c r="O4856" s="101">
        <f>IF(ISNUMBER(jaar_zip[[#This Row],[etmaaltemperatuur]]),IF(jaar_zip[[#This Row],[etmaaltemperatuur]]&gt;stookgrens,jaar_zip[[#This Row],[etmaaltemperatuur]]-stookgrens,0),"")</f>
        <v>1.8999999999999986</v>
      </c>
    </row>
    <row r="4857" spans="1:15" x14ac:dyDescent="0.25">
      <c r="A4857">
        <v>283</v>
      </c>
      <c r="B4857">
        <v>20240716</v>
      </c>
      <c r="C4857">
        <v>3.7</v>
      </c>
      <c r="D4857">
        <v>18.600000000000001</v>
      </c>
      <c r="E4857">
        <v>1927</v>
      </c>
      <c r="F4857">
        <v>2.7</v>
      </c>
      <c r="H4857">
        <v>78</v>
      </c>
      <c r="I4857" s="101" t="s">
        <v>29</v>
      </c>
      <c r="J4857" s="1">
        <f>DATEVALUE(RIGHT(jaar_zip[[#This Row],[YYYYMMDD]],2)&amp;"-"&amp;MID(jaar_zip[[#This Row],[YYYYMMDD]],5,2)&amp;"-"&amp;LEFT(jaar_zip[[#This Row],[YYYYMMDD]],4))</f>
        <v>45489</v>
      </c>
      <c r="K4857" s="101" t="str">
        <f>IF(AND(VALUE(MONTH(jaar_zip[[#This Row],[Datum]]))=1,VALUE(WEEKNUM(jaar_zip[[#This Row],[Datum]],21))&gt;51),RIGHT(YEAR(jaar_zip[[#This Row],[Datum]])-1,2),RIGHT(YEAR(jaar_zip[[#This Row],[Datum]]),2))&amp;"-"&amp; TEXT(WEEKNUM(jaar_zip[[#This Row],[Datum]],21),"00")</f>
        <v>24-29</v>
      </c>
      <c r="L4857" s="101">
        <f>MONTH(jaar_zip[[#This Row],[Datum]])</f>
        <v>7</v>
      </c>
      <c r="M4857" s="101">
        <f>IF(ISNUMBER(jaar_zip[[#This Row],[etmaaltemperatuur]]),IF(jaar_zip[[#This Row],[etmaaltemperatuur]]&lt;stookgrens,stookgrens-jaar_zip[[#This Row],[etmaaltemperatuur]],0),"")</f>
        <v>0</v>
      </c>
      <c r="N4857" s="101">
        <f>IF(ISNUMBER(jaar_zip[[#This Row],[graaddagen]]),IF(OR(MONTH(jaar_zip[[#This Row],[Datum]])=1,MONTH(jaar_zip[[#This Row],[Datum]])=2,MONTH(jaar_zip[[#This Row],[Datum]])=11,MONTH(jaar_zip[[#This Row],[Datum]])=12),1.1,IF(OR(MONTH(jaar_zip[[#This Row],[Datum]])=3,MONTH(jaar_zip[[#This Row],[Datum]])=10),1,0.8))*jaar_zip[[#This Row],[graaddagen]],"")</f>
        <v>0</v>
      </c>
      <c r="O4857" s="101">
        <f>IF(ISNUMBER(jaar_zip[[#This Row],[etmaaltemperatuur]]),IF(jaar_zip[[#This Row],[etmaaltemperatuur]]&gt;stookgrens,jaar_zip[[#This Row],[etmaaltemperatuur]]-stookgrens,0),"")</f>
        <v>0.60000000000000142</v>
      </c>
    </row>
    <row r="4858" spans="1:15" x14ac:dyDescent="0.25">
      <c r="A4858">
        <v>283</v>
      </c>
      <c r="B4858">
        <v>20240717</v>
      </c>
      <c r="C4858">
        <v>2.2999999999999998</v>
      </c>
      <c r="D4858">
        <v>17.899999999999999</v>
      </c>
      <c r="E4858">
        <v>1817</v>
      </c>
      <c r="F4858">
        <v>0</v>
      </c>
      <c r="H4858">
        <v>80</v>
      </c>
      <c r="I4858" s="101" t="s">
        <v>29</v>
      </c>
      <c r="J4858" s="1">
        <f>DATEVALUE(RIGHT(jaar_zip[[#This Row],[YYYYMMDD]],2)&amp;"-"&amp;MID(jaar_zip[[#This Row],[YYYYMMDD]],5,2)&amp;"-"&amp;LEFT(jaar_zip[[#This Row],[YYYYMMDD]],4))</f>
        <v>45490</v>
      </c>
      <c r="K4858" s="101" t="str">
        <f>IF(AND(VALUE(MONTH(jaar_zip[[#This Row],[Datum]]))=1,VALUE(WEEKNUM(jaar_zip[[#This Row],[Datum]],21))&gt;51),RIGHT(YEAR(jaar_zip[[#This Row],[Datum]])-1,2),RIGHT(YEAR(jaar_zip[[#This Row],[Datum]]),2))&amp;"-"&amp; TEXT(WEEKNUM(jaar_zip[[#This Row],[Datum]],21),"00")</f>
        <v>24-29</v>
      </c>
      <c r="L4858" s="101">
        <f>MONTH(jaar_zip[[#This Row],[Datum]])</f>
        <v>7</v>
      </c>
      <c r="M4858" s="101">
        <f>IF(ISNUMBER(jaar_zip[[#This Row],[etmaaltemperatuur]]),IF(jaar_zip[[#This Row],[etmaaltemperatuur]]&lt;stookgrens,stookgrens-jaar_zip[[#This Row],[etmaaltemperatuur]],0),"")</f>
        <v>0.10000000000000142</v>
      </c>
      <c r="N4858" s="101">
        <f>IF(ISNUMBER(jaar_zip[[#This Row],[graaddagen]]),IF(OR(MONTH(jaar_zip[[#This Row],[Datum]])=1,MONTH(jaar_zip[[#This Row],[Datum]])=2,MONTH(jaar_zip[[#This Row],[Datum]])=11,MONTH(jaar_zip[[#This Row],[Datum]])=12),1.1,IF(OR(MONTH(jaar_zip[[#This Row],[Datum]])=3,MONTH(jaar_zip[[#This Row],[Datum]])=10),1,0.8))*jaar_zip[[#This Row],[graaddagen]],"")</f>
        <v>8.000000000000114E-2</v>
      </c>
      <c r="O4858" s="101">
        <f>IF(ISNUMBER(jaar_zip[[#This Row],[etmaaltemperatuur]]),IF(jaar_zip[[#This Row],[etmaaltemperatuur]]&gt;stookgrens,jaar_zip[[#This Row],[etmaaltemperatuur]]-stookgrens,0),"")</f>
        <v>0</v>
      </c>
    </row>
    <row r="4859" spans="1:15" x14ac:dyDescent="0.25">
      <c r="A4859">
        <v>283</v>
      </c>
      <c r="B4859">
        <v>20240718</v>
      </c>
      <c r="C4859">
        <v>1.1000000000000001</v>
      </c>
      <c r="D4859">
        <v>20.399999999999999</v>
      </c>
      <c r="E4859">
        <v>2356</v>
      </c>
      <c r="F4859">
        <v>0</v>
      </c>
      <c r="H4859">
        <v>73</v>
      </c>
      <c r="I4859" s="101" t="s">
        <v>29</v>
      </c>
      <c r="J4859" s="1">
        <f>DATEVALUE(RIGHT(jaar_zip[[#This Row],[YYYYMMDD]],2)&amp;"-"&amp;MID(jaar_zip[[#This Row],[YYYYMMDD]],5,2)&amp;"-"&amp;LEFT(jaar_zip[[#This Row],[YYYYMMDD]],4))</f>
        <v>45491</v>
      </c>
      <c r="K4859" s="101" t="str">
        <f>IF(AND(VALUE(MONTH(jaar_zip[[#This Row],[Datum]]))=1,VALUE(WEEKNUM(jaar_zip[[#This Row],[Datum]],21))&gt;51),RIGHT(YEAR(jaar_zip[[#This Row],[Datum]])-1,2),RIGHT(YEAR(jaar_zip[[#This Row],[Datum]]),2))&amp;"-"&amp; TEXT(WEEKNUM(jaar_zip[[#This Row],[Datum]],21),"00")</f>
        <v>24-29</v>
      </c>
      <c r="L4859" s="101">
        <f>MONTH(jaar_zip[[#This Row],[Datum]])</f>
        <v>7</v>
      </c>
      <c r="M4859" s="101">
        <f>IF(ISNUMBER(jaar_zip[[#This Row],[etmaaltemperatuur]]),IF(jaar_zip[[#This Row],[etmaaltemperatuur]]&lt;stookgrens,stookgrens-jaar_zip[[#This Row],[etmaaltemperatuur]],0),"")</f>
        <v>0</v>
      </c>
      <c r="N4859" s="101">
        <f>IF(ISNUMBER(jaar_zip[[#This Row],[graaddagen]]),IF(OR(MONTH(jaar_zip[[#This Row],[Datum]])=1,MONTH(jaar_zip[[#This Row],[Datum]])=2,MONTH(jaar_zip[[#This Row],[Datum]])=11,MONTH(jaar_zip[[#This Row],[Datum]])=12),1.1,IF(OR(MONTH(jaar_zip[[#This Row],[Datum]])=3,MONTH(jaar_zip[[#This Row],[Datum]])=10),1,0.8))*jaar_zip[[#This Row],[graaddagen]],"")</f>
        <v>0</v>
      </c>
      <c r="O4859" s="101">
        <f>IF(ISNUMBER(jaar_zip[[#This Row],[etmaaltemperatuur]]),IF(jaar_zip[[#This Row],[etmaaltemperatuur]]&gt;stookgrens,jaar_zip[[#This Row],[etmaaltemperatuur]]-stookgrens,0),"")</f>
        <v>2.3999999999999986</v>
      </c>
    </row>
    <row r="4860" spans="1:15" x14ac:dyDescent="0.25">
      <c r="A4860">
        <v>283</v>
      </c>
      <c r="B4860">
        <v>20240719</v>
      </c>
      <c r="C4860">
        <v>1.8</v>
      </c>
      <c r="D4860">
        <v>22.3</v>
      </c>
      <c r="E4860">
        <v>2419</v>
      </c>
      <c r="F4860">
        <v>0</v>
      </c>
      <c r="H4860">
        <v>69</v>
      </c>
      <c r="I4860" s="101" t="s">
        <v>29</v>
      </c>
      <c r="J4860" s="1">
        <f>DATEVALUE(RIGHT(jaar_zip[[#This Row],[YYYYMMDD]],2)&amp;"-"&amp;MID(jaar_zip[[#This Row],[YYYYMMDD]],5,2)&amp;"-"&amp;LEFT(jaar_zip[[#This Row],[YYYYMMDD]],4))</f>
        <v>45492</v>
      </c>
      <c r="K4860" s="101" t="str">
        <f>IF(AND(VALUE(MONTH(jaar_zip[[#This Row],[Datum]]))=1,VALUE(WEEKNUM(jaar_zip[[#This Row],[Datum]],21))&gt;51),RIGHT(YEAR(jaar_zip[[#This Row],[Datum]])-1,2),RIGHT(YEAR(jaar_zip[[#This Row],[Datum]]),2))&amp;"-"&amp; TEXT(WEEKNUM(jaar_zip[[#This Row],[Datum]],21),"00")</f>
        <v>24-29</v>
      </c>
      <c r="L4860" s="101">
        <f>MONTH(jaar_zip[[#This Row],[Datum]])</f>
        <v>7</v>
      </c>
      <c r="M4860" s="101">
        <f>IF(ISNUMBER(jaar_zip[[#This Row],[etmaaltemperatuur]]),IF(jaar_zip[[#This Row],[etmaaltemperatuur]]&lt;stookgrens,stookgrens-jaar_zip[[#This Row],[etmaaltemperatuur]],0),"")</f>
        <v>0</v>
      </c>
      <c r="N4860" s="101">
        <f>IF(ISNUMBER(jaar_zip[[#This Row],[graaddagen]]),IF(OR(MONTH(jaar_zip[[#This Row],[Datum]])=1,MONTH(jaar_zip[[#This Row],[Datum]])=2,MONTH(jaar_zip[[#This Row],[Datum]])=11,MONTH(jaar_zip[[#This Row],[Datum]])=12),1.1,IF(OR(MONTH(jaar_zip[[#This Row],[Datum]])=3,MONTH(jaar_zip[[#This Row],[Datum]])=10),1,0.8))*jaar_zip[[#This Row],[graaddagen]],"")</f>
        <v>0</v>
      </c>
      <c r="O4860" s="101">
        <f>IF(ISNUMBER(jaar_zip[[#This Row],[etmaaltemperatuur]]),IF(jaar_zip[[#This Row],[etmaaltemperatuur]]&gt;stookgrens,jaar_zip[[#This Row],[etmaaltemperatuur]]-stookgrens,0),"")</f>
        <v>4.3000000000000007</v>
      </c>
    </row>
    <row r="4861" spans="1:15" x14ac:dyDescent="0.25">
      <c r="A4861">
        <v>283</v>
      </c>
      <c r="B4861">
        <v>20240720</v>
      </c>
      <c r="C4861">
        <v>1.3</v>
      </c>
      <c r="D4861">
        <v>24.2</v>
      </c>
      <c r="E4861">
        <v>2624</v>
      </c>
      <c r="F4861">
        <v>0</v>
      </c>
      <c r="H4861">
        <v>68</v>
      </c>
      <c r="I4861" s="101" t="s">
        <v>29</v>
      </c>
      <c r="J4861" s="1">
        <f>DATEVALUE(RIGHT(jaar_zip[[#This Row],[YYYYMMDD]],2)&amp;"-"&amp;MID(jaar_zip[[#This Row],[YYYYMMDD]],5,2)&amp;"-"&amp;LEFT(jaar_zip[[#This Row],[YYYYMMDD]],4))</f>
        <v>45493</v>
      </c>
      <c r="K4861" s="101" t="str">
        <f>IF(AND(VALUE(MONTH(jaar_zip[[#This Row],[Datum]]))=1,VALUE(WEEKNUM(jaar_zip[[#This Row],[Datum]],21))&gt;51),RIGHT(YEAR(jaar_zip[[#This Row],[Datum]])-1,2),RIGHT(YEAR(jaar_zip[[#This Row],[Datum]]),2))&amp;"-"&amp; TEXT(WEEKNUM(jaar_zip[[#This Row],[Datum]],21),"00")</f>
        <v>24-29</v>
      </c>
      <c r="L4861" s="101">
        <f>MONTH(jaar_zip[[#This Row],[Datum]])</f>
        <v>7</v>
      </c>
      <c r="M4861" s="101">
        <f>IF(ISNUMBER(jaar_zip[[#This Row],[etmaaltemperatuur]]),IF(jaar_zip[[#This Row],[etmaaltemperatuur]]&lt;stookgrens,stookgrens-jaar_zip[[#This Row],[etmaaltemperatuur]],0),"")</f>
        <v>0</v>
      </c>
      <c r="N4861" s="101">
        <f>IF(ISNUMBER(jaar_zip[[#This Row],[graaddagen]]),IF(OR(MONTH(jaar_zip[[#This Row],[Datum]])=1,MONTH(jaar_zip[[#This Row],[Datum]])=2,MONTH(jaar_zip[[#This Row],[Datum]])=11,MONTH(jaar_zip[[#This Row],[Datum]])=12),1.1,IF(OR(MONTH(jaar_zip[[#This Row],[Datum]])=3,MONTH(jaar_zip[[#This Row],[Datum]])=10),1,0.8))*jaar_zip[[#This Row],[graaddagen]],"")</f>
        <v>0</v>
      </c>
      <c r="O4861" s="101">
        <f>IF(ISNUMBER(jaar_zip[[#This Row],[etmaaltemperatuur]]),IF(jaar_zip[[#This Row],[etmaaltemperatuur]]&gt;stookgrens,jaar_zip[[#This Row],[etmaaltemperatuur]]-stookgrens,0),"")</f>
        <v>6.1999999999999993</v>
      </c>
    </row>
    <row r="4862" spans="1:15" x14ac:dyDescent="0.25">
      <c r="A4862">
        <v>283</v>
      </c>
      <c r="B4862">
        <v>20240721</v>
      </c>
      <c r="C4862">
        <v>2</v>
      </c>
      <c r="D4862">
        <v>20.5</v>
      </c>
      <c r="E4862">
        <v>958</v>
      </c>
      <c r="F4862">
        <v>29.1</v>
      </c>
      <c r="H4862">
        <v>90</v>
      </c>
      <c r="I4862" s="101" t="s">
        <v>29</v>
      </c>
      <c r="J4862" s="1">
        <f>DATEVALUE(RIGHT(jaar_zip[[#This Row],[YYYYMMDD]],2)&amp;"-"&amp;MID(jaar_zip[[#This Row],[YYYYMMDD]],5,2)&amp;"-"&amp;LEFT(jaar_zip[[#This Row],[YYYYMMDD]],4))</f>
        <v>45494</v>
      </c>
      <c r="K4862" s="101" t="str">
        <f>IF(AND(VALUE(MONTH(jaar_zip[[#This Row],[Datum]]))=1,VALUE(WEEKNUM(jaar_zip[[#This Row],[Datum]],21))&gt;51),RIGHT(YEAR(jaar_zip[[#This Row],[Datum]])-1,2),RIGHT(YEAR(jaar_zip[[#This Row],[Datum]]),2))&amp;"-"&amp; TEXT(WEEKNUM(jaar_zip[[#This Row],[Datum]],21),"00")</f>
        <v>24-29</v>
      </c>
      <c r="L4862" s="101">
        <f>MONTH(jaar_zip[[#This Row],[Datum]])</f>
        <v>7</v>
      </c>
      <c r="M4862" s="101">
        <f>IF(ISNUMBER(jaar_zip[[#This Row],[etmaaltemperatuur]]),IF(jaar_zip[[#This Row],[etmaaltemperatuur]]&lt;stookgrens,stookgrens-jaar_zip[[#This Row],[etmaaltemperatuur]],0),"")</f>
        <v>0</v>
      </c>
      <c r="N4862" s="101">
        <f>IF(ISNUMBER(jaar_zip[[#This Row],[graaddagen]]),IF(OR(MONTH(jaar_zip[[#This Row],[Datum]])=1,MONTH(jaar_zip[[#This Row],[Datum]])=2,MONTH(jaar_zip[[#This Row],[Datum]])=11,MONTH(jaar_zip[[#This Row],[Datum]])=12),1.1,IF(OR(MONTH(jaar_zip[[#This Row],[Datum]])=3,MONTH(jaar_zip[[#This Row],[Datum]])=10),1,0.8))*jaar_zip[[#This Row],[graaddagen]],"")</f>
        <v>0</v>
      </c>
      <c r="O4862" s="101">
        <f>IF(ISNUMBER(jaar_zip[[#This Row],[etmaaltemperatuur]]),IF(jaar_zip[[#This Row],[etmaaltemperatuur]]&gt;stookgrens,jaar_zip[[#This Row],[etmaaltemperatuur]]-stookgrens,0),"")</f>
        <v>2.5</v>
      </c>
    </row>
    <row r="4863" spans="1:15" x14ac:dyDescent="0.25">
      <c r="A4863">
        <v>283</v>
      </c>
      <c r="B4863">
        <v>20240722</v>
      </c>
      <c r="C4863">
        <v>2.4</v>
      </c>
      <c r="D4863">
        <v>19</v>
      </c>
      <c r="E4863">
        <v>2146</v>
      </c>
      <c r="F4863">
        <v>0</v>
      </c>
      <c r="H4863">
        <v>76</v>
      </c>
      <c r="I4863" s="101" t="s">
        <v>29</v>
      </c>
      <c r="J4863" s="1">
        <f>DATEVALUE(RIGHT(jaar_zip[[#This Row],[YYYYMMDD]],2)&amp;"-"&amp;MID(jaar_zip[[#This Row],[YYYYMMDD]],5,2)&amp;"-"&amp;LEFT(jaar_zip[[#This Row],[YYYYMMDD]],4))</f>
        <v>45495</v>
      </c>
      <c r="K4863" s="101" t="str">
        <f>IF(AND(VALUE(MONTH(jaar_zip[[#This Row],[Datum]]))=1,VALUE(WEEKNUM(jaar_zip[[#This Row],[Datum]],21))&gt;51),RIGHT(YEAR(jaar_zip[[#This Row],[Datum]])-1,2),RIGHT(YEAR(jaar_zip[[#This Row],[Datum]]),2))&amp;"-"&amp; TEXT(WEEKNUM(jaar_zip[[#This Row],[Datum]],21),"00")</f>
        <v>24-30</v>
      </c>
      <c r="L4863" s="101">
        <f>MONTH(jaar_zip[[#This Row],[Datum]])</f>
        <v>7</v>
      </c>
      <c r="M4863" s="101">
        <f>IF(ISNUMBER(jaar_zip[[#This Row],[etmaaltemperatuur]]),IF(jaar_zip[[#This Row],[etmaaltemperatuur]]&lt;stookgrens,stookgrens-jaar_zip[[#This Row],[etmaaltemperatuur]],0),"")</f>
        <v>0</v>
      </c>
      <c r="N4863" s="101">
        <f>IF(ISNUMBER(jaar_zip[[#This Row],[graaddagen]]),IF(OR(MONTH(jaar_zip[[#This Row],[Datum]])=1,MONTH(jaar_zip[[#This Row],[Datum]])=2,MONTH(jaar_zip[[#This Row],[Datum]])=11,MONTH(jaar_zip[[#This Row],[Datum]])=12),1.1,IF(OR(MONTH(jaar_zip[[#This Row],[Datum]])=3,MONTH(jaar_zip[[#This Row],[Datum]])=10),1,0.8))*jaar_zip[[#This Row],[graaddagen]],"")</f>
        <v>0</v>
      </c>
      <c r="O4863" s="101">
        <f>IF(ISNUMBER(jaar_zip[[#This Row],[etmaaltemperatuur]]),IF(jaar_zip[[#This Row],[etmaaltemperatuur]]&gt;stookgrens,jaar_zip[[#This Row],[etmaaltemperatuur]]-stookgrens,0),"")</f>
        <v>1</v>
      </c>
    </row>
    <row r="4864" spans="1:15" x14ac:dyDescent="0.25">
      <c r="A4864">
        <v>283</v>
      </c>
      <c r="B4864">
        <v>20240723</v>
      </c>
      <c r="C4864">
        <v>2.9</v>
      </c>
      <c r="D4864">
        <v>18.5</v>
      </c>
      <c r="E4864">
        <v>1057</v>
      </c>
      <c r="F4864">
        <v>13.5</v>
      </c>
      <c r="H4864">
        <v>86</v>
      </c>
      <c r="I4864" s="101" t="s">
        <v>29</v>
      </c>
      <c r="J4864" s="1">
        <f>DATEVALUE(RIGHT(jaar_zip[[#This Row],[YYYYMMDD]],2)&amp;"-"&amp;MID(jaar_zip[[#This Row],[YYYYMMDD]],5,2)&amp;"-"&amp;LEFT(jaar_zip[[#This Row],[YYYYMMDD]],4))</f>
        <v>45496</v>
      </c>
      <c r="K4864" s="101" t="str">
        <f>IF(AND(VALUE(MONTH(jaar_zip[[#This Row],[Datum]]))=1,VALUE(WEEKNUM(jaar_zip[[#This Row],[Datum]],21))&gt;51),RIGHT(YEAR(jaar_zip[[#This Row],[Datum]])-1,2),RIGHT(YEAR(jaar_zip[[#This Row],[Datum]]),2))&amp;"-"&amp; TEXT(WEEKNUM(jaar_zip[[#This Row],[Datum]],21),"00")</f>
        <v>24-30</v>
      </c>
      <c r="L4864" s="101">
        <f>MONTH(jaar_zip[[#This Row],[Datum]])</f>
        <v>7</v>
      </c>
      <c r="M4864" s="101">
        <f>IF(ISNUMBER(jaar_zip[[#This Row],[etmaaltemperatuur]]),IF(jaar_zip[[#This Row],[etmaaltemperatuur]]&lt;stookgrens,stookgrens-jaar_zip[[#This Row],[etmaaltemperatuur]],0),"")</f>
        <v>0</v>
      </c>
      <c r="N4864" s="101">
        <f>IF(ISNUMBER(jaar_zip[[#This Row],[graaddagen]]),IF(OR(MONTH(jaar_zip[[#This Row],[Datum]])=1,MONTH(jaar_zip[[#This Row],[Datum]])=2,MONTH(jaar_zip[[#This Row],[Datum]])=11,MONTH(jaar_zip[[#This Row],[Datum]])=12),1.1,IF(OR(MONTH(jaar_zip[[#This Row],[Datum]])=3,MONTH(jaar_zip[[#This Row],[Datum]])=10),1,0.8))*jaar_zip[[#This Row],[graaddagen]],"")</f>
        <v>0</v>
      </c>
      <c r="O4864" s="101">
        <f>IF(ISNUMBER(jaar_zip[[#This Row],[etmaaltemperatuur]]),IF(jaar_zip[[#This Row],[etmaaltemperatuur]]&gt;stookgrens,jaar_zip[[#This Row],[etmaaltemperatuur]]-stookgrens,0),"")</f>
        <v>0.5</v>
      </c>
    </row>
    <row r="4865" spans="1:15" x14ac:dyDescent="0.25">
      <c r="A4865">
        <v>283</v>
      </c>
      <c r="B4865">
        <v>20240724</v>
      </c>
      <c r="C4865">
        <v>2.5</v>
      </c>
      <c r="D4865">
        <v>17</v>
      </c>
      <c r="E4865">
        <v>2227</v>
      </c>
      <c r="F4865">
        <v>0</v>
      </c>
      <c r="H4865">
        <v>77</v>
      </c>
      <c r="I4865" s="101" t="s">
        <v>29</v>
      </c>
      <c r="J4865" s="1">
        <f>DATEVALUE(RIGHT(jaar_zip[[#This Row],[YYYYMMDD]],2)&amp;"-"&amp;MID(jaar_zip[[#This Row],[YYYYMMDD]],5,2)&amp;"-"&amp;LEFT(jaar_zip[[#This Row],[YYYYMMDD]],4))</f>
        <v>45497</v>
      </c>
      <c r="K4865" s="101" t="str">
        <f>IF(AND(VALUE(MONTH(jaar_zip[[#This Row],[Datum]]))=1,VALUE(WEEKNUM(jaar_zip[[#This Row],[Datum]],21))&gt;51),RIGHT(YEAR(jaar_zip[[#This Row],[Datum]])-1,2),RIGHT(YEAR(jaar_zip[[#This Row],[Datum]]),2))&amp;"-"&amp; TEXT(WEEKNUM(jaar_zip[[#This Row],[Datum]],21),"00")</f>
        <v>24-30</v>
      </c>
      <c r="L4865" s="101">
        <f>MONTH(jaar_zip[[#This Row],[Datum]])</f>
        <v>7</v>
      </c>
      <c r="M4865" s="101">
        <f>IF(ISNUMBER(jaar_zip[[#This Row],[etmaaltemperatuur]]),IF(jaar_zip[[#This Row],[etmaaltemperatuur]]&lt;stookgrens,stookgrens-jaar_zip[[#This Row],[etmaaltemperatuur]],0),"")</f>
        <v>1</v>
      </c>
      <c r="N4865" s="101">
        <f>IF(ISNUMBER(jaar_zip[[#This Row],[graaddagen]]),IF(OR(MONTH(jaar_zip[[#This Row],[Datum]])=1,MONTH(jaar_zip[[#This Row],[Datum]])=2,MONTH(jaar_zip[[#This Row],[Datum]])=11,MONTH(jaar_zip[[#This Row],[Datum]])=12),1.1,IF(OR(MONTH(jaar_zip[[#This Row],[Datum]])=3,MONTH(jaar_zip[[#This Row],[Datum]])=10),1,0.8))*jaar_zip[[#This Row],[graaddagen]],"")</f>
        <v>0.8</v>
      </c>
      <c r="O4865" s="101">
        <f>IF(ISNUMBER(jaar_zip[[#This Row],[etmaaltemperatuur]]),IF(jaar_zip[[#This Row],[etmaaltemperatuur]]&gt;stookgrens,jaar_zip[[#This Row],[etmaaltemperatuur]]-stookgrens,0),"")</f>
        <v>0</v>
      </c>
    </row>
    <row r="4866" spans="1:15" x14ac:dyDescent="0.25">
      <c r="A4866">
        <v>283</v>
      </c>
      <c r="B4866">
        <v>20240725</v>
      </c>
      <c r="C4866">
        <v>2</v>
      </c>
      <c r="D4866">
        <v>18.600000000000001</v>
      </c>
      <c r="E4866">
        <v>1605</v>
      </c>
      <c r="F4866">
        <v>0.5</v>
      </c>
      <c r="H4866">
        <v>77</v>
      </c>
      <c r="I4866" s="101" t="s">
        <v>29</v>
      </c>
      <c r="J4866" s="1">
        <f>DATEVALUE(RIGHT(jaar_zip[[#This Row],[YYYYMMDD]],2)&amp;"-"&amp;MID(jaar_zip[[#This Row],[YYYYMMDD]],5,2)&amp;"-"&amp;LEFT(jaar_zip[[#This Row],[YYYYMMDD]],4))</f>
        <v>45498</v>
      </c>
      <c r="K4866" s="101" t="str">
        <f>IF(AND(VALUE(MONTH(jaar_zip[[#This Row],[Datum]]))=1,VALUE(WEEKNUM(jaar_zip[[#This Row],[Datum]],21))&gt;51),RIGHT(YEAR(jaar_zip[[#This Row],[Datum]])-1,2),RIGHT(YEAR(jaar_zip[[#This Row],[Datum]]),2))&amp;"-"&amp; TEXT(WEEKNUM(jaar_zip[[#This Row],[Datum]],21),"00")</f>
        <v>24-30</v>
      </c>
      <c r="L4866" s="101">
        <f>MONTH(jaar_zip[[#This Row],[Datum]])</f>
        <v>7</v>
      </c>
      <c r="M4866" s="101">
        <f>IF(ISNUMBER(jaar_zip[[#This Row],[etmaaltemperatuur]]),IF(jaar_zip[[#This Row],[etmaaltemperatuur]]&lt;stookgrens,stookgrens-jaar_zip[[#This Row],[etmaaltemperatuur]],0),"")</f>
        <v>0</v>
      </c>
      <c r="N4866" s="101">
        <f>IF(ISNUMBER(jaar_zip[[#This Row],[graaddagen]]),IF(OR(MONTH(jaar_zip[[#This Row],[Datum]])=1,MONTH(jaar_zip[[#This Row],[Datum]])=2,MONTH(jaar_zip[[#This Row],[Datum]])=11,MONTH(jaar_zip[[#This Row],[Datum]])=12),1.1,IF(OR(MONTH(jaar_zip[[#This Row],[Datum]])=3,MONTH(jaar_zip[[#This Row],[Datum]])=10),1,0.8))*jaar_zip[[#This Row],[graaddagen]],"")</f>
        <v>0</v>
      </c>
      <c r="O4866" s="101">
        <f>IF(ISNUMBER(jaar_zip[[#This Row],[etmaaltemperatuur]]),IF(jaar_zip[[#This Row],[etmaaltemperatuur]]&gt;stookgrens,jaar_zip[[#This Row],[etmaaltemperatuur]]-stookgrens,0),"")</f>
        <v>0.60000000000000142</v>
      </c>
    </row>
    <row r="4867" spans="1:15" x14ac:dyDescent="0.25">
      <c r="A4867">
        <v>283</v>
      </c>
      <c r="B4867">
        <v>20240726</v>
      </c>
      <c r="C4867">
        <v>2.6</v>
      </c>
      <c r="D4867">
        <v>19.600000000000001</v>
      </c>
      <c r="E4867">
        <v>1602</v>
      </c>
      <c r="F4867">
        <v>1</v>
      </c>
      <c r="H4867">
        <v>82</v>
      </c>
      <c r="I4867" s="101" t="s">
        <v>29</v>
      </c>
      <c r="J4867" s="1">
        <f>DATEVALUE(RIGHT(jaar_zip[[#This Row],[YYYYMMDD]],2)&amp;"-"&amp;MID(jaar_zip[[#This Row],[YYYYMMDD]],5,2)&amp;"-"&amp;LEFT(jaar_zip[[#This Row],[YYYYMMDD]],4))</f>
        <v>45499</v>
      </c>
      <c r="K4867" s="101" t="str">
        <f>IF(AND(VALUE(MONTH(jaar_zip[[#This Row],[Datum]]))=1,VALUE(WEEKNUM(jaar_zip[[#This Row],[Datum]],21))&gt;51),RIGHT(YEAR(jaar_zip[[#This Row],[Datum]])-1,2),RIGHT(YEAR(jaar_zip[[#This Row],[Datum]]),2))&amp;"-"&amp; TEXT(WEEKNUM(jaar_zip[[#This Row],[Datum]],21),"00")</f>
        <v>24-30</v>
      </c>
      <c r="L4867" s="101">
        <f>MONTH(jaar_zip[[#This Row],[Datum]])</f>
        <v>7</v>
      </c>
      <c r="M4867" s="101">
        <f>IF(ISNUMBER(jaar_zip[[#This Row],[etmaaltemperatuur]]),IF(jaar_zip[[#This Row],[etmaaltemperatuur]]&lt;stookgrens,stookgrens-jaar_zip[[#This Row],[etmaaltemperatuur]],0),"")</f>
        <v>0</v>
      </c>
      <c r="N4867" s="101">
        <f>IF(ISNUMBER(jaar_zip[[#This Row],[graaddagen]]),IF(OR(MONTH(jaar_zip[[#This Row],[Datum]])=1,MONTH(jaar_zip[[#This Row],[Datum]])=2,MONTH(jaar_zip[[#This Row],[Datum]])=11,MONTH(jaar_zip[[#This Row],[Datum]])=12),1.1,IF(OR(MONTH(jaar_zip[[#This Row],[Datum]])=3,MONTH(jaar_zip[[#This Row],[Datum]])=10),1,0.8))*jaar_zip[[#This Row],[graaddagen]],"")</f>
        <v>0</v>
      </c>
      <c r="O4867" s="101">
        <f>IF(ISNUMBER(jaar_zip[[#This Row],[etmaaltemperatuur]]),IF(jaar_zip[[#This Row],[etmaaltemperatuur]]&gt;stookgrens,jaar_zip[[#This Row],[etmaaltemperatuur]]-stookgrens,0),"")</f>
        <v>1.6000000000000014</v>
      </c>
    </row>
    <row r="4868" spans="1:15" x14ac:dyDescent="0.25">
      <c r="A4868">
        <v>283</v>
      </c>
      <c r="B4868">
        <v>20240727</v>
      </c>
      <c r="C4868">
        <v>1.2</v>
      </c>
      <c r="D4868">
        <v>18.8</v>
      </c>
      <c r="E4868">
        <v>1401</v>
      </c>
      <c r="F4868">
        <v>1.1000000000000001</v>
      </c>
      <c r="H4868">
        <v>83</v>
      </c>
      <c r="I4868" s="101" t="s">
        <v>29</v>
      </c>
      <c r="J4868" s="1">
        <f>DATEVALUE(RIGHT(jaar_zip[[#This Row],[YYYYMMDD]],2)&amp;"-"&amp;MID(jaar_zip[[#This Row],[YYYYMMDD]],5,2)&amp;"-"&amp;LEFT(jaar_zip[[#This Row],[YYYYMMDD]],4))</f>
        <v>45500</v>
      </c>
      <c r="K4868" s="101" t="str">
        <f>IF(AND(VALUE(MONTH(jaar_zip[[#This Row],[Datum]]))=1,VALUE(WEEKNUM(jaar_zip[[#This Row],[Datum]],21))&gt;51),RIGHT(YEAR(jaar_zip[[#This Row],[Datum]])-1,2),RIGHT(YEAR(jaar_zip[[#This Row],[Datum]]),2))&amp;"-"&amp; TEXT(WEEKNUM(jaar_zip[[#This Row],[Datum]],21),"00")</f>
        <v>24-30</v>
      </c>
      <c r="L4868" s="101">
        <f>MONTH(jaar_zip[[#This Row],[Datum]])</f>
        <v>7</v>
      </c>
      <c r="M4868" s="101">
        <f>IF(ISNUMBER(jaar_zip[[#This Row],[etmaaltemperatuur]]),IF(jaar_zip[[#This Row],[etmaaltemperatuur]]&lt;stookgrens,stookgrens-jaar_zip[[#This Row],[etmaaltemperatuur]],0),"")</f>
        <v>0</v>
      </c>
      <c r="N4868" s="101">
        <f>IF(ISNUMBER(jaar_zip[[#This Row],[graaddagen]]),IF(OR(MONTH(jaar_zip[[#This Row],[Datum]])=1,MONTH(jaar_zip[[#This Row],[Datum]])=2,MONTH(jaar_zip[[#This Row],[Datum]])=11,MONTH(jaar_zip[[#This Row],[Datum]])=12),1.1,IF(OR(MONTH(jaar_zip[[#This Row],[Datum]])=3,MONTH(jaar_zip[[#This Row],[Datum]])=10),1,0.8))*jaar_zip[[#This Row],[graaddagen]],"")</f>
        <v>0</v>
      </c>
      <c r="O4868" s="101">
        <f>IF(ISNUMBER(jaar_zip[[#This Row],[etmaaltemperatuur]]),IF(jaar_zip[[#This Row],[etmaaltemperatuur]]&gt;stookgrens,jaar_zip[[#This Row],[etmaaltemperatuur]]-stookgrens,0),"")</f>
        <v>0.80000000000000071</v>
      </c>
    </row>
    <row r="4869" spans="1:15" x14ac:dyDescent="0.25">
      <c r="A4869">
        <v>283</v>
      </c>
      <c r="B4869">
        <v>20240728</v>
      </c>
      <c r="C4869">
        <v>2.5</v>
      </c>
      <c r="D4869">
        <v>18.5</v>
      </c>
      <c r="E4869">
        <v>2356</v>
      </c>
      <c r="F4869">
        <v>0</v>
      </c>
      <c r="H4869">
        <v>75</v>
      </c>
      <c r="I4869" s="101" t="s">
        <v>29</v>
      </c>
      <c r="J4869" s="1">
        <f>DATEVALUE(RIGHT(jaar_zip[[#This Row],[YYYYMMDD]],2)&amp;"-"&amp;MID(jaar_zip[[#This Row],[YYYYMMDD]],5,2)&amp;"-"&amp;LEFT(jaar_zip[[#This Row],[YYYYMMDD]],4))</f>
        <v>45501</v>
      </c>
      <c r="K4869" s="101" t="str">
        <f>IF(AND(VALUE(MONTH(jaar_zip[[#This Row],[Datum]]))=1,VALUE(WEEKNUM(jaar_zip[[#This Row],[Datum]],21))&gt;51),RIGHT(YEAR(jaar_zip[[#This Row],[Datum]])-1,2),RIGHT(YEAR(jaar_zip[[#This Row],[Datum]]),2))&amp;"-"&amp; TEXT(WEEKNUM(jaar_zip[[#This Row],[Datum]],21),"00")</f>
        <v>24-30</v>
      </c>
      <c r="L4869" s="101">
        <f>MONTH(jaar_zip[[#This Row],[Datum]])</f>
        <v>7</v>
      </c>
      <c r="M4869" s="101">
        <f>IF(ISNUMBER(jaar_zip[[#This Row],[etmaaltemperatuur]]),IF(jaar_zip[[#This Row],[etmaaltemperatuur]]&lt;stookgrens,stookgrens-jaar_zip[[#This Row],[etmaaltemperatuur]],0),"")</f>
        <v>0</v>
      </c>
      <c r="N4869" s="101">
        <f>IF(ISNUMBER(jaar_zip[[#This Row],[graaddagen]]),IF(OR(MONTH(jaar_zip[[#This Row],[Datum]])=1,MONTH(jaar_zip[[#This Row],[Datum]])=2,MONTH(jaar_zip[[#This Row],[Datum]])=11,MONTH(jaar_zip[[#This Row],[Datum]])=12),1.1,IF(OR(MONTH(jaar_zip[[#This Row],[Datum]])=3,MONTH(jaar_zip[[#This Row],[Datum]])=10),1,0.8))*jaar_zip[[#This Row],[graaddagen]],"")</f>
        <v>0</v>
      </c>
      <c r="O4869" s="101">
        <f>IF(ISNUMBER(jaar_zip[[#This Row],[etmaaltemperatuur]]),IF(jaar_zip[[#This Row],[etmaaltemperatuur]]&gt;stookgrens,jaar_zip[[#This Row],[etmaaltemperatuur]]-stookgrens,0),"")</f>
        <v>0.5</v>
      </c>
    </row>
    <row r="4870" spans="1:15" x14ac:dyDescent="0.25">
      <c r="A4870">
        <v>283</v>
      </c>
      <c r="B4870">
        <v>20240729</v>
      </c>
      <c r="C4870">
        <v>1.9</v>
      </c>
      <c r="D4870">
        <v>19.3</v>
      </c>
      <c r="E4870">
        <v>2723</v>
      </c>
      <c r="F4870">
        <v>0</v>
      </c>
      <c r="H4870">
        <v>71</v>
      </c>
      <c r="I4870" s="101" t="s">
        <v>29</v>
      </c>
      <c r="J4870" s="1">
        <f>DATEVALUE(RIGHT(jaar_zip[[#This Row],[YYYYMMDD]],2)&amp;"-"&amp;MID(jaar_zip[[#This Row],[YYYYMMDD]],5,2)&amp;"-"&amp;LEFT(jaar_zip[[#This Row],[YYYYMMDD]],4))</f>
        <v>45502</v>
      </c>
      <c r="K4870" s="101" t="str">
        <f>IF(AND(VALUE(MONTH(jaar_zip[[#This Row],[Datum]]))=1,VALUE(WEEKNUM(jaar_zip[[#This Row],[Datum]],21))&gt;51),RIGHT(YEAR(jaar_zip[[#This Row],[Datum]])-1,2),RIGHT(YEAR(jaar_zip[[#This Row],[Datum]]),2))&amp;"-"&amp; TEXT(WEEKNUM(jaar_zip[[#This Row],[Datum]],21),"00")</f>
        <v>24-31</v>
      </c>
      <c r="L4870" s="101">
        <f>MONTH(jaar_zip[[#This Row],[Datum]])</f>
        <v>7</v>
      </c>
      <c r="M4870" s="101">
        <f>IF(ISNUMBER(jaar_zip[[#This Row],[etmaaltemperatuur]]),IF(jaar_zip[[#This Row],[etmaaltemperatuur]]&lt;stookgrens,stookgrens-jaar_zip[[#This Row],[etmaaltemperatuur]],0),"")</f>
        <v>0</v>
      </c>
      <c r="N4870" s="101">
        <f>IF(ISNUMBER(jaar_zip[[#This Row],[graaddagen]]),IF(OR(MONTH(jaar_zip[[#This Row],[Datum]])=1,MONTH(jaar_zip[[#This Row],[Datum]])=2,MONTH(jaar_zip[[#This Row],[Datum]])=11,MONTH(jaar_zip[[#This Row],[Datum]])=12),1.1,IF(OR(MONTH(jaar_zip[[#This Row],[Datum]])=3,MONTH(jaar_zip[[#This Row],[Datum]])=10),1,0.8))*jaar_zip[[#This Row],[graaddagen]],"")</f>
        <v>0</v>
      </c>
      <c r="O4870" s="101">
        <f>IF(ISNUMBER(jaar_zip[[#This Row],[etmaaltemperatuur]]),IF(jaar_zip[[#This Row],[etmaaltemperatuur]]&gt;stookgrens,jaar_zip[[#This Row],[etmaaltemperatuur]]-stookgrens,0),"")</f>
        <v>1.3000000000000007</v>
      </c>
    </row>
    <row r="4871" spans="1:15" x14ac:dyDescent="0.25">
      <c r="A4871">
        <v>283</v>
      </c>
      <c r="B4871">
        <v>20240730</v>
      </c>
      <c r="C4871">
        <v>1.2</v>
      </c>
      <c r="D4871">
        <v>23</v>
      </c>
      <c r="E4871">
        <v>2533</v>
      </c>
      <c r="F4871">
        <v>0</v>
      </c>
      <c r="H4871">
        <v>67</v>
      </c>
      <c r="I4871" s="101" t="s">
        <v>29</v>
      </c>
      <c r="J4871" s="1">
        <f>DATEVALUE(RIGHT(jaar_zip[[#This Row],[YYYYMMDD]],2)&amp;"-"&amp;MID(jaar_zip[[#This Row],[YYYYMMDD]],5,2)&amp;"-"&amp;LEFT(jaar_zip[[#This Row],[YYYYMMDD]],4))</f>
        <v>45503</v>
      </c>
      <c r="K4871" s="101" t="str">
        <f>IF(AND(VALUE(MONTH(jaar_zip[[#This Row],[Datum]]))=1,VALUE(WEEKNUM(jaar_zip[[#This Row],[Datum]],21))&gt;51),RIGHT(YEAR(jaar_zip[[#This Row],[Datum]])-1,2),RIGHT(YEAR(jaar_zip[[#This Row],[Datum]]),2))&amp;"-"&amp; TEXT(WEEKNUM(jaar_zip[[#This Row],[Datum]],21),"00")</f>
        <v>24-31</v>
      </c>
      <c r="L4871" s="101">
        <f>MONTH(jaar_zip[[#This Row],[Datum]])</f>
        <v>7</v>
      </c>
      <c r="M4871" s="101">
        <f>IF(ISNUMBER(jaar_zip[[#This Row],[etmaaltemperatuur]]),IF(jaar_zip[[#This Row],[etmaaltemperatuur]]&lt;stookgrens,stookgrens-jaar_zip[[#This Row],[etmaaltemperatuur]],0),"")</f>
        <v>0</v>
      </c>
      <c r="N4871" s="101">
        <f>IF(ISNUMBER(jaar_zip[[#This Row],[graaddagen]]),IF(OR(MONTH(jaar_zip[[#This Row],[Datum]])=1,MONTH(jaar_zip[[#This Row],[Datum]])=2,MONTH(jaar_zip[[#This Row],[Datum]])=11,MONTH(jaar_zip[[#This Row],[Datum]])=12),1.1,IF(OR(MONTH(jaar_zip[[#This Row],[Datum]])=3,MONTH(jaar_zip[[#This Row],[Datum]])=10),1,0.8))*jaar_zip[[#This Row],[graaddagen]],"")</f>
        <v>0</v>
      </c>
      <c r="O4871" s="101">
        <f>IF(ISNUMBER(jaar_zip[[#This Row],[etmaaltemperatuur]]),IF(jaar_zip[[#This Row],[etmaaltemperatuur]]&gt;stookgrens,jaar_zip[[#This Row],[etmaaltemperatuur]]-stookgrens,0),"")</f>
        <v>5</v>
      </c>
    </row>
    <row r="4872" spans="1:15" x14ac:dyDescent="0.25">
      <c r="A4872">
        <v>283</v>
      </c>
      <c r="B4872">
        <v>20240731</v>
      </c>
      <c r="C4872">
        <v>1.9</v>
      </c>
      <c r="D4872">
        <v>21.2</v>
      </c>
      <c r="E4872">
        <v>1843</v>
      </c>
      <c r="F4872">
        <v>0</v>
      </c>
      <c r="H4872">
        <v>74</v>
      </c>
      <c r="I4872" s="101" t="s">
        <v>29</v>
      </c>
      <c r="J4872" s="1">
        <f>DATEVALUE(RIGHT(jaar_zip[[#This Row],[YYYYMMDD]],2)&amp;"-"&amp;MID(jaar_zip[[#This Row],[YYYYMMDD]],5,2)&amp;"-"&amp;LEFT(jaar_zip[[#This Row],[YYYYMMDD]],4))</f>
        <v>45504</v>
      </c>
      <c r="K4872" s="101" t="str">
        <f>IF(AND(VALUE(MONTH(jaar_zip[[#This Row],[Datum]]))=1,VALUE(WEEKNUM(jaar_zip[[#This Row],[Datum]],21))&gt;51),RIGHT(YEAR(jaar_zip[[#This Row],[Datum]])-1,2),RIGHT(YEAR(jaar_zip[[#This Row],[Datum]]),2))&amp;"-"&amp; TEXT(WEEKNUM(jaar_zip[[#This Row],[Datum]],21),"00")</f>
        <v>24-31</v>
      </c>
      <c r="L4872" s="101">
        <f>MONTH(jaar_zip[[#This Row],[Datum]])</f>
        <v>7</v>
      </c>
      <c r="M4872" s="101">
        <f>IF(ISNUMBER(jaar_zip[[#This Row],[etmaaltemperatuur]]),IF(jaar_zip[[#This Row],[etmaaltemperatuur]]&lt;stookgrens,stookgrens-jaar_zip[[#This Row],[etmaaltemperatuur]],0),"")</f>
        <v>0</v>
      </c>
      <c r="N4872" s="101">
        <f>IF(ISNUMBER(jaar_zip[[#This Row],[graaddagen]]),IF(OR(MONTH(jaar_zip[[#This Row],[Datum]])=1,MONTH(jaar_zip[[#This Row],[Datum]])=2,MONTH(jaar_zip[[#This Row],[Datum]])=11,MONTH(jaar_zip[[#This Row],[Datum]])=12),1.1,IF(OR(MONTH(jaar_zip[[#This Row],[Datum]])=3,MONTH(jaar_zip[[#This Row],[Datum]])=10),1,0.8))*jaar_zip[[#This Row],[graaddagen]],"")</f>
        <v>0</v>
      </c>
      <c r="O4872" s="101">
        <f>IF(ISNUMBER(jaar_zip[[#This Row],[etmaaltemperatuur]]),IF(jaar_zip[[#This Row],[etmaaltemperatuur]]&gt;stookgrens,jaar_zip[[#This Row],[etmaaltemperatuur]]-stookgrens,0),"")</f>
        <v>3.1999999999999993</v>
      </c>
    </row>
    <row r="4873" spans="1:15" x14ac:dyDescent="0.25">
      <c r="A4873">
        <v>283</v>
      </c>
      <c r="B4873">
        <v>20240801</v>
      </c>
      <c r="C4873">
        <v>2.2999999999999998</v>
      </c>
      <c r="D4873">
        <v>18.399999999999999</v>
      </c>
      <c r="E4873">
        <v>915</v>
      </c>
      <c r="F4873">
        <v>15.2</v>
      </c>
      <c r="H4873">
        <v>89</v>
      </c>
      <c r="I4873" s="101" t="s">
        <v>29</v>
      </c>
      <c r="J4873" s="1">
        <f>DATEVALUE(RIGHT(jaar_zip[[#This Row],[YYYYMMDD]],2)&amp;"-"&amp;MID(jaar_zip[[#This Row],[YYYYMMDD]],5,2)&amp;"-"&amp;LEFT(jaar_zip[[#This Row],[YYYYMMDD]],4))</f>
        <v>45505</v>
      </c>
      <c r="K4873" s="101" t="str">
        <f>IF(AND(VALUE(MONTH(jaar_zip[[#This Row],[Datum]]))=1,VALUE(WEEKNUM(jaar_zip[[#This Row],[Datum]],21))&gt;51),RIGHT(YEAR(jaar_zip[[#This Row],[Datum]])-1,2),RIGHT(YEAR(jaar_zip[[#This Row],[Datum]]),2))&amp;"-"&amp; TEXT(WEEKNUM(jaar_zip[[#This Row],[Datum]],21),"00")</f>
        <v>24-31</v>
      </c>
      <c r="L4873" s="101">
        <f>MONTH(jaar_zip[[#This Row],[Datum]])</f>
        <v>8</v>
      </c>
      <c r="M4873" s="101">
        <f>IF(ISNUMBER(jaar_zip[[#This Row],[etmaaltemperatuur]]),IF(jaar_zip[[#This Row],[etmaaltemperatuur]]&lt;stookgrens,stookgrens-jaar_zip[[#This Row],[etmaaltemperatuur]],0),"")</f>
        <v>0</v>
      </c>
      <c r="N4873" s="101">
        <f>IF(ISNUMBER(jaar_zip[[#This Row],[graaddagen]]),IF(OR(MONTH(jaar_zip[[#This Row],[Datum]])=1,MONTH(jaar_zip[[#This Row],[Datum]])=2,MONTH(jaar_zip[[#This Row],[Datum]])=11,MONTH(jaar_zip[[#This Row],[Datum]])=12),1.1,IF(OR(MONTH(jaar_zip[[#This Row],[Datum]])=3,MONTH(jaar_zip[[#This Row],[Datum]])=10),1,0.8))*jaar_zip[[#This Row],[graaddagen]],"")</f>
        <v>0</v>
      </c>
      <c r="O4873" s="101">
        <f>IF(ISNUMBER(jaar_zip[[#This Row],[etmaaltemperatuur]]),IF(jaar_zip[[#This Row],[etmaaltemperatuur]]&gt;stookgrens,jaar_zip[[#This Row],[etmaaltemperatuur]]-stookgrens,0),"")</f>
        <v>0.39999999999999858</v>
      </c>
    </row>
    <row r="4874" spans="1:15" x14ac:dyDescent="0.25">
      <c r="A4874">
        <v>283</v>
      </c>
      <c r="B4874">
        <v>20240802</v>
      </c>
      <c r="C4874">
        <v>0.8</v>
      </c>
      <c r="D4874">
        <v>18.5</v>
      </c>
      <c r="E4874">
        <v>2406</v>
      </c>
      <c r="F4874">
        <v>0</v>
      </c>
      <c r="H4874">
        <v>81</v>
      </c>
      <c r="I4874" s="101" t="s">
        <v>29</v>
      </c>
      <c r="J4874" s="1">
        <f>DATEVALUE(RIGHT(jaar_zip[[#This Row],[YYYYMMDD]],2)&amp;"-"&amp;MID(jaar_zip[[#This Row],[YYYYMMDD]],5,2)&amp;"-"&amp;LEFT(jaar_zip[[#This Row],[YYYYMMDD]],4))</f>
        <v>45506</v>
      </c>
      <c r="K4874" s="101" t="str">
        <f>IF(AND(VALUE(MONTH(jaar_zip[[#This Row],[Datum]]))=1,VALUE(WEEKNUM(jaar_zip[[#This Row],[Datum]],21))&gt;51),RIGHT(YEAR(jaar_zip[[#This Row],[Datum]])-1,2),RIGHT(YEAR(jaar_zip[[#This Row],[Datum]]),2))&amp;"-"&amp; TEXT(WEEKNUM(jaar_zip[[#This Row],[Datum]],21),"00")</f>
        <v>24-31</v>
      </c>
      <c r="L4874" s="101">
        <f>MONTH(jaar_zip[[#This Row],[Datum]])</f>
        <v>8</v>
      </c>
      <c r="M4874" s="101">
        <f>IF(ISNUMBER(jaar_zip[[#This Row],[etmaaltemperatuur]]),IF(jaar_zip[[#This Row],[etmaaltemperatuur]]&lt;stookgrens,stookgrens-jaar_zip[[#This Row],[etmaaltemperatuur]],0),"")</f>
        <v>0</v>
      </c>
      <c r="N4874" s="101">
        <f>IF(ISNUMBER(jaar_zip[[#This Row],[graaddagen]]),IF(OR(MONTH(jaar_zip[[#This Row],[Datum]])=1,MONTH(jaar_zip[[#This Row],[Datum]])=2,MONTH(jaar_zip[[#This Row],[Datum]])=11,MONTH(jaar_zip[[#This Row],[Datum]])=12),1.1,IF(OR(MONTH(jaar_zip[[#This Row],[Datum]])=3,MONTH(jaar_zip[[#This Row],[Datum]])=10),1,0.8))*jaar_zip[[#This Row],[graaddagen]],"")</f>
        <v>0</v>
      </c>
      <c r="O4874" s="101">
        <f>IF(ISNUMBER(jaar_zip[[#This Row],[etmaaltemperatuur]]),IF(jaar_zip[[#This Row],[etmaaltemperatuur]]&gt;stookgrens,jaar_zip[[#This Row],[etmaaltemperatuur]]-stookgrens,0),"")</f>
        <v>0.5</v>
      </c>
    </row>
    <row r="4875" spans="1:15" x14ac:dyDescent="0.25">
      <c r="A4875">
        <v>283</v>
      </c>
      <c r="B4875">
        <v>20240803</v>
      </c>
      <c r="C4875">
        <v>1.9</v>
      </c>
      <c r="D4875">
        <v>19.399999999999999</v>
      </c>
      <c r="E4875">
        <v>1397</v>
      </c>
      <c r="F4875">
        <v>0.4</v>
      </c>
      <c r="H4875">
        <v>86</v>
      </c>
      <c r="I4875" s="101" t="s">
        <v>29</v>
      </c>
      <c r="J4875" s="1">
        <f>DATEVALUE(RIGHT(jaar_zip[[#This Row],[YYYYMMDD]],2)&amp;"-"&amp;MID(jaar_zip[[#This Row],[YYYYMMDD]],5,2)&amp;"-"&amp;LEFT(jaar_zip[[#This Row],[YYYYMMDD]],4))</f>
        <v>45507</v>
      </c>
      <c r="K4875" s="101" t="str">
        <f>IF(AND(VALUE(MONTH(jaar_zip[[#This Row],[Datum]]))=1,VALUE(WEEKNUM(jaar_zip[[#This Row],[Datum]],21))&gt;51),RIGHT(YEAR(jaar_zip[[#This Row],[Datum]])-1,2),RIGHT(YEAR(jaar_zip[[#This Row],[Datum]]),2))&amp;"-"&amp; TEXT(WEEKNUM(jaar_zip[[#This Row],[Datum]],21),"00")</f>
        <v>24-31</v>
      </c>
      <c r="L4875" s="101">
        <f>MONTH(jaar_zip[[#This Row],[Datum]])</f>
        <v>8</v>
      </c>
      <c r="M4875" s="101">
        <f>IF(ISNUMBER(jaar_zip[[#This Row],[etmaaltemperatuur]]),IF(jaar_zip[[#This Row],[etmaaltemperatuur]]&lt;stookgrens,stookgrens-jaar_zip[[#This Row],[etmaaltemperatuur]],0),"")</f>
        <v>0</v>
      </c>
      <c r="N4875" s="101">
        <f>IF(ISNUMBER(jaar_zip[[#This Row],[graaddagen]]),IF(OR(MONTH(jaar_zip[[#This Row],[Datum]])=1,MONTH(jaar_zip[[#This Row],[Datum]])=2,MONTH(jaar_zip[[#This Row],[Datum]])=11,MONTH(jaar_zip[[#This Row],[Datum]])=12),1.1,IF(OR(MONTH(jaar_zip[[#This Row],[Datum]])=3,MONTH(jaar_zip[[#This Row],[Datum]])=10),1,0.8))*jaar_zip[[#This Row],[graaddagen]],"")</f>
        <v>0</v>
      </c>
      <c r="O4875" s="101">
        <f>IF(ISNUMBER(jaar_zip[[#This Row],[etmaaltemperatuur]]),IF(jaar_zip[[#This Row],[etmaaltemperatuur]]&gt;stookgrens,jaar_zip[[#This Row],[etmaaltemperatuur]]-stookgrens,0),"")</f>
        <v>1.3999999999999986</v>
      </c>
    </row>
    <row r="4876" spans="1:15" x14ac:dyDescent="0.25">
      <c r="A4876">
        <v>283</v>
      </c>
      <c r="B4876">
        <v>20240804</v>
      </c>
      <c r="C4876">
        <v>2.2000000000000002</v>
      </c>
      <c r="D4876">
        <v>17.7</v>
      </c>
      <c r="E4876">
        <v>1536</v>
      </c>
      <c r="F4876">
        <v>0.2</v>
      </c>
      <c r="H4876">
        <v>80</v>
      </c>
      <c r="I4876" s="101" t="s">
        <v>29</v>
      </c>
      <c r="J4876" s="1">
        <f>DATEVALUE(RIGHT(jaar_zip[[#This Row],[YYYYMMDD]],2)&amp;"-"&amp;MID(jaar_zip[[#This Row],[YYYYMMDD]],5,2)&amp;"-"&amp;LEFT(jaar_zip[[#This Row],[YYYYMMDD]],4))</f>
        <v>45508</v>
      </c>
      <c r="K4876" s="101" t="str">
        <f>IF(AND(VALUE(MONTH(jaar_zip[[#This Row],[Datum]]))=1,VALUE(WEEKNUM(jaar_zip[[#This Row],[Datum]],21))&gt;51),RIGHT(YEAR(jaar_zip[[#This Row],[Datum]])-1,2),RIGHT(YEAR(jaar_zip[[#This Row],[Datum]]),2))&amp;"-"&amp; TEXT(WEEKNUM(jaar_zip[[#This Row],[Datum]],21),"00")</f>
        <v>24-31</v>
      </c>
      <c r="L4876" s="101">
        <f>MONTH(jaar_zip[[#This Row],[Datum]])</f>
        <v>8</v>
      </c>
      <c r="M4876" s="101">
        <f>IF(ISNUMBER(jaar_zip[[#This Row],[etmaaltemperatuur]]),IF(jaar_zip[[#This Row],[etmaaltemperatuur]]&lt;stookgrens,stookgrens-jaar_zip[[#This Row],[etmaaltemperatuur]],0),"")</f>
        <v>0.30000000000000071</v>
      </c>
      <c r="N4876" s="101">
        <f>IF(ISNUMBER(jaar_zip[[#This Row],[graaddagen]]),IF(OR(MONTH(jaar_zip[[#This Row],[Datum]])=1,MONTH(jaar_zip[[#This Row],[Datum]])=2,MONTH(jaar_zip[[#This Row],[Datum]])=11,MONTH(jaar_zip[[#This Row],[Datum]])=12),1.1,IF(OR(MONTH(jaar_zip[[#This Row],[Datum]])=3,MONTH(jaar_zip[[#This Row],[Datum]])=10),1,0.8))*jaar_zip[[#This Row],[graaddagen]],"")</f>
        <v>0.24000000000000057</v>
      </c>
      <c r="O4876" s="101">
        <f>IF(ISNUMBER(jaar_zip[[#This Row],[etmaaltemperatuur]]),IF(jaar_zip[[#This Row],[etmaaltemperatuur]]&gt;stookgrens,jaar_zip[[#This Row],[etmaaltemperatuur]]-stookgrens,0),"")</f>
        <v>0</v>
      </c>
    </row>
    <row r="4877" spans="1:15" x14ac:dyDescent="0.25">
      <c r="A4877">
        <v>283</v>
      </c>
      <c r="B4877">
        <v>20240805</v>
      </c>
      <c r="C4877">
        <v>1.5</v>
      </c>
      <c r="D4877">
        <v>19.3</v>
      </c>
      <c r="E4877">
        <v>2183</v>
      </c>
      <c r="F4877">
        <v>0</v>
      </c>
      <c r="H4877">
        <v>76</v>
      </c>
      <c r="I4877" s="101" t="s">
        <v>29</v>
      </c>
      <c r="J4877" s="1">
        <f>DATEVALUE(RIGHT(jaar_zip[[#This Row],[YYYYMMDD]],2)&amp;"-"&amp;MID(jaar_zip[[#This Row],[YYYYMMDD]],5,2)&amp;"-"&amp;LEFT(jaar_zip[[#This Row],[YYYYMMDD]],4))</f>
        <v>45509</v>
      </c>
      <c r="K4877" s="101" t="str">
        <f>IF(AND(VALUE(MONTH(jaar_zip[[#This Row],[Datum]]))=1,VALUE(WEEKNUM(jaar_zip[[#This Row],[Datum]],21))&gt;51),RIGHT(YEAR(jaar_zip[[#This Row],[Datum]])-1,2),RIGHT(YEAR(jaar_zip[[#This Row],[Datum]]),2))&amp;"-"&amp; TEXT(WEEKNUM(jaar_zip[[#This Row],[Datum]],21),"00")</f>
        <v>24-32</v>
      </c>
      <c r="L4877" s="101">
        <f>MONTH(jaar_zip[[#This Row],[Datum]])</f>
        <v>8</v>
      </c>
      <c r="M4877" s="101">
        <f>IF(ISNUMBER(jaar_zip[[#This Row],[etmaaltemperatuur]]),IF(jaar_zip[[#This Row],[etmaaltemperatuur]]&lt;stookgrens,stookgrens-jaar_zip[[#This Row],[etmaaltemperatuur]],0),"")</f>
        <v>0</v>
      </c>
      <c r="N4877" s="101">
        <f>IF(ISNUMBER(jaar_zip[[#This Row],[graaddagen]]),IF(OR(MONTH(jaar_zip[[#This Row],[Datum]])=1,MONTH(jaar_zip[[#This Row],[Datum]])=2,MONTH(jaar_zip[[#This Row],[Datum]])=11,MONTH(jaar_zip[[#This Row],[Datum]])=12),1.1,IF(OR(MONTH(jaar_zip[[#This Row],[Datum]])=3,MONTH(jaar_zip[[#This Row],[Datum]])=10),1,0.8))*jaar_zip[[#This Row],[graaddagen]],"")</f>
        <v>0</v>
      </c>
      <c r="O4877" s="101">
        <f>IF(ISNUMBER(jaar_zip[[#This Row],[etmaaltemperatuur]]),IF(jaar_zip[[#This Row],[etmaaltemperatuur]]&gt;stookgrens,jaar_zip[[#This Row],[etmaaltemperatuur]]-stookgrens,0),"")</f>
        <v>1.3000000000000007</v>
      </c>
    </row>
    <row r="4878" spans="1:15" x14ac:dyDescent="0.25">
      <c r="A4878">
        <v>283</v>
      </c>
      <c r="B4878">
        <v>20240806</v>
      </c>
      <c r="C4878">
        <v>1.4</v>
      </c>
      <c r="D4878">
        <v>21.4</v>
      </c>
      <c r="E4878">
        <v>2442</v>
      </c>
      <c r="F4878">
        <v>0</v>
      </c>
      <c r="H4878">
        <v>75</v>
      </c>
      <c r="I4878" s="101" t="s">
        <v>29</v>
      </c>
      <c r="J4878" s="1">
        <f>DATEVALUE(RIGHT(jaar_zip[[#This Row],[YYYYMMDD]],2)&amp;"-"&amp;MID(jaar_zip[[#This Row],[YYYYMMDD]],5,2)&amp;"-"&amp;LEFT(jaar_zip[[#This Row],[YYYYMMDD]],4))</f>
        <v>45510</v>
      </c>
      <c r="K4878" s="101" t="str">
        <f>IF(AND(VALUE(MONTH(jaar_zip[[#This Row],[Datum]]))=1,VALUE(WEEKNUM(jaar_zip[[#This Row],[Datum]],21))&gt;51),RIGHT(YEAR(jaar_zip[[#This Row],[Datum]])-1,2),RIGHT(YEAR(jaar_zip[[#This Row],[Datum]]),2))&amp;"-"&amp; TEXT(WEEKNUM(jaar_zip[[#This Row],[Datum]],21),"00")</f>
        <v>24-32</v>
      </c>
      <c r="L4878" s="101">
        <f>MONTH(jaar_zip[[#This Row],[Datum]])</f>
        <v>8</v>
      </c>
      <c r="M4878" s="101">
        <f>IF(ISNUMBER(jaar_zip[[#This Row],[etmaaltemperatuur]]),IF(jaar_zip[[#This Row],[etmaaltemperatuur]]&lt;stookgrens,stookgrens-jaar_zip[[#This Row],[etmaaltemperatuur]],0),"")</f>
        <v>0</v>
      </c>
      <c r="N4878" s="101">
        <f>IF(ISNUMBER(jaar_zip[[#This Row],[graaddagen]]),IF(OR(MONTH(jaar_zip[[#This Row],[Datum]])=1,MONTH(jaar_zip[[#This Row],[Datum]])=2,MONTH(jaar_zip[[#This Row],[Datum]])=11,MONTH(jaar_zip[[#This Row],[Datum]])=12),1.1,IF(OR(MONTH(jaar_zip[[#This Row],[Datum]])=3,MONTH(jaar_zip[[#This Row],[Datum]])=10),1,0.8))*jaar_zip[[#This Row],[graaddagen]],"")</f>
        <v>0</v>
      </c>
      <c r="O4878" s="101">
        <f>IF(ISNUMBER(jaar_zip[[#This Row],[etmaaltemperatuur]]),IF(jaar_zip[[#This Row],[etmaaltemperatuur]]&gt;stookgrens,jaar_zip[[#This Row],[etmaaltemperatuur]]-stookgrens,0),"")</f>
        <v>3.3999999999999986</v>
      </c>
    </row>
    <row r="4879" spans="1:15" x14ac:dyDescent="0.25">
      <c r="A4879">
        <v>283</v>
      </c>
      <c r="B4879">
        <v>20240807</v>
      </c>
      <c r="C4879">
        <v>1.5</v>
      </c>
      <c r="D4879">
        <v>18.600000000000001</v>
      </c>
      <c r="E4879">
        <v>997</v>
      </c>
      <c r="F4879">
        <v>1.1000000000000001</v>
      </c>
      <c r="H4879">
        <v>86</v>
      </c>
      <c r="I4879" s="101" t="s">
        <v>29</v>
      </c>
      <c r="J4879" s="1">
        <f>DATEVALUE(RIGHT(jaar_zip[[#This Row],[YYYYMMDD]],2)&amp;"-"&amp;MID(jaar_zip[[#This Row],[YYYYMMDD]],5,2)&amp;"-"&amp;LEFT(jaar_zip[[#This Row],[YYYYMMDD]],4))</f>
        <v>45511</v>
      </c>
      <c r="K4879" s="101" t="str">
        <f>IF(AND(VALUE(MONTH(jaar_zip[[#This Row],[Datum]]))=1,VALUE(WEEKNUM(jaar_zip[[#This Row],[Datum]],21))&gt;51),RIGHT(YEAR(jaar_zip[[#This Row],[Datum]])-1,2),RIGHT(YEAR(jaar_zip[[#This Row],[Datum]]),2))&amp;"-"&amp; TEXT(WEEKNUM(jaar_zip[[#This Row],[Datum]],21),"00")</f>
        <v>24-32</v>
      </c>
      <c r="L4879" s="101">
        <f>MONTH(jaar_zip[[#This Row],[Datum]])</f>
        <v>8</v>
      </c>
      <c r="M4879" s="101">
        <f>IF(ISNUMBER(jaar_zip[[#This Row],[etmaaltemperatuur]]),IF(jaar_zip[[#This Row],[etmaaltemperatuur]]&lt;stookgrens,stookgrens-jaar_zip[[#This Row],[etmaaltemperatuur]],0),"")</f>
        <v>0</v>
      </c>
      <c r="N4879" s="101">
        <f>IF(ISNUMBER(jaar_zip[[#This Row],[graaddagen]]),IF(OR(MONTH(jaar_zip[[#This Row],[Datum]])=1,MONTH(jaar_zip[[#This Row],[Datum]])=2,MONTH(jaar_zip[[#This Row],[Datum]])=11,MONTH(jaar_zip[[#This Row],[Datum]])=12),1.1,IF(OR(MONTH(jaar_zip[[#This Row],[Datum]])=3,MONTH(jaar_zip[[#This Row],[Datum]])=10),1,0.8))*jaar_zip[[#This Row],[graaddagen]],"")</f>
        <v>0</v>
      </c>
      <c r="O4879" s="101">
        <f>IF(ISNUMBER(jaar_zip[[#This Row],[etmaaltemperatuur]]),IF(jaar_zip[[#This Row],[etmaaltemperatuur]]&gt;stookgrens,jaar_zip[[#This Row],[etmaaltemperatuur]]-stookgrens,0),"")</f>
        <v>0.60000000000000142</v>
      </c>
    </row>
    <row r="4880" spans="1:15" x14ac:dyDescent="0.25">
      <c r="A4880">
        <v>283</v>
      </c>
      <c r="B4880">
        <v>20240808</v>
      </c>
      <c r="C4880">
        <v>2.4</v>
      </c>
      <c r="D4880">
        <v>19.5</v>
      </c>
      <c r="E4880">
        <v>2143</v>
      </c>
      <c r="F4880">
        <v>0</v>
      </c>
      <c r="H4880">
        <v>71</v>
      </c>
      <c r="I4880" s="101" t="s">
        <v>29</v>
      </c>
      <c r="J4880" s="1">
        <f>DATEVALUE(RIGHT(jaar_zip[[#This Row],[YYYYMMDD]],2)&amp;"-"&amp;MID(jaar_zip[[#This Row],[YYYYMMDD]],5,2)&amp;"-"&amp;LEFT(jaar_zip[[#This Row],[YYYYMMDD]],4))</f>
        <v>45512</v>
      </c>
      <c r="K4880" s="101" t="str">
        <f>IF(AND(VALUE(MONTH(jaar_zip[[#This Row],[Datum]]))=1,VALUE(WEEKNUM(jaar_zip[[#This Row],[Datum]],21))&gt;51),RIGHT(YEAR(jaar_zip[[#This Row],[Datum]])-1,2),RIGHT(YEAR(jaar_zip[[#This Row],[Datum]]),2))&amp;"-"&amp; TEXT(WEEKNUM(jaar_zip[[#This Row],[Datum]],21),"00")</f>
        <v>24-32</v>
      </c>
      <c r="L4880" s="101">
        <f>MONTH(jaar_zip[[#This Row],[Datum]])</f>
        <v>8</v>
      </c>
      <c r="M4880" s="101">
        <f>IF(ISNUMBER(jaar_zip[[#This Row],[etmaaltemperatuur]]),IF(jaar_zip[[#This Row],[etmaaltemperatuur]]&lt;stookgrens,stookgrens-jaar_zip[[#This Row],[etmaaltemperatuur]],0),"")</f>
        <v>0</v>
      </c>
      <c r="N4880" s="101">
        <f>IF(ISNUMBER(jaar_zip[[#This Row],[graaddagen]]),IF(OR(MONTH(jaar_zip[[#This Row],[Datum]])=1,MONTH(jaar_zip[[#This Row],[Datum]])=2,MONTH(jaar_zip[[#This Row],[Datum]])=11,MONTH(jaar_zip[[#This Row],[Datum]])=12),1.1,IF(OR(MONTH(jaar_zip[[#This Row],[Datum]])=3,MONTH(jaar_zip[[#This Row],[Datum]])=10),1,0.8))*jaar_zip[[#This Row],[graaddagen]],"")</f>
        <v>0</v>
      </c>
      <c r="O4880" s="101">
        <f>IF(ISNUMBER(jaar_zip[[#This Row],[etmaaltemperatuur]]),IF(jaar_zip[[#This Row],[etmaaltemperatuur]]&gt;stookgrens,jaar_zip[[#This Row],[etmaaltemperatuur]]-stookgrens,0),"")</f>
        <v>1.5</v>
      </c>
    </row>
    <row r="4881" spans="1:15" x14ac:dyDescent="0.25">
      <c r="A4881">
        <v>283</v>
      </c>
      <c r="B4881">
        <v>20240809</v>
      </c>
      <c r="C4881">
        <v>3.4</v>
      </c>
      <c r="D4881">
        <v>19.7</v>
      </c>
      <c r="E4881">
        <v>1184</v>
      </c>
      <c r="F4881">
        <v>0.4</v>
      </c>
      <c r="H4881">
        <v>80</v>
      </c>
      <c r="I4881" s="101" t="s">
        <v>29</v>
      </c>
      <c r="J4881" s="1">
        <f>DATEVALUE(RIGHT(jaar_zip[[#This Row],[YYYYMMDD]],2)&amp;"-"&amp;MID(jaar_zip[[#This Row],[YYYYMMDD]],5,2)&amp;"-"&amp;LEFT(jaar_zip[[#This Row],[YYYYMMDD]],4))</f>
        <v>45513</v>
      </c>
      <c r="K4881" s="101" t="str">
        <f>IF(AND(VALUE(MONTH(jaar_zip[[#This Row],[Datum]]))=1,VALUE(WEEKNUM(jaar_zip[[#This Row],[Datum]],21))&gt;51),RIGHT(YEAR(jaar_zip[[#This Row],[Datum]])-1,2),RIGHT(YEAR(jaar_zip[[#This Row],[Datum]]),2))&amp;"-"&amp; TEXT(WEEKNUM(jaar_zip[[#This Row],[Datum]],21),"00")</f>
        <v>24-32</v>
      </c>
      <c r="L4881" s="101">
        <f>MONTH(jaar_zip[[#This Row],[Datum]])</f>
        <v>8</v>
      </c>
      <c r="M4881" s="101">
        <f>IF(ISNUMBER(jaar_zip[[#This Row],[etmaaltemperatuur]]),IF(jaar_zip[[#This Row],[etmaaltemperatuur]]&lt;stookgrens,stookgrens-jaar_zip[[#This Row],[etmaaltemperatuur]],0),"")</f>
        <v>0</v>
      </c>
      <c r="N4881" s="101">
        <f>IF(ISNUMBER(jaar_zip[[#This Row],[graaddagen]]),IF(OR(MONTH(jaar_zip[[#This Row],[Datum]])=1,MONTH(jaar_zip[[#This Row],[Datum]])=2,MONTH(jaar_zip[[#This Row],[Datum]])=11,MONTH(jaar_zip[[#This Row],[Datum]])=12),1.1,IF(OR(MONTH(jaar_zip[[#This Row],[Datum]])=3,MONTH(jaar_zip[[#This Row],[Datum]])=10),1,0.8))*jaar_zip[[#This Row],[graaddagen]],"")</f>
        <v>0</v>
      </c>
      <c r="O4881" s="101">
        <f>IF(ISNUMBER(jaar_zip[[#This Row],[etmaaltemperatuur]]),IF(jaar_zip[[#This Row],[etmaaltemperatuur]]&gt;stookgrens,jaar_zip[[#This Row],[etmaaltemperatuur]]-stookgrens,0),"")</f>
        <v>1.6999999999999993</v>
      </c>
    </row>
    <row r="4882" spans="1:15" x14ac:dyDescent="0.25">
      <c r="A4882">
        <v>283</v>
      </c>
      <c r="B4882">
        <v>20240810</v>
      </c>
      <c r="C4882">
        <v>2.2999999999999998</v>
      </c>
      <c r="D4882">
        <v>19.3</v>
      </c>
      <c r="E4882">
        <v>2036</v>
      </c>
      <c r="F4882">
        <v>0</v>
      </c>
      <c r="H4882">
        <v>76</v>
      </c>
      <c r="I4882" s="101" t="s">
        <v>29</v>
      </c>
      <c r="J4882" s="1">
        <f>DATEVALUE(RIGHT(jaar_zip[[#This Row],[YYYYMMDD]],2)&amp;"-"&amp;MID(jaar_zip[[#This Row],[YYYYMMDD]],5,2)&amp;"-"&amp;LEFT(jaar_zip[[#This Row],[YYYYMMDD]],4))</f>
        <v>45514</v>
      </c>
      <c r="K4882" s="101" t="str">
        <f>IF(AND(VALUE(MONTH(jaar_zip[[#This Row],[Datum]]))=1,VALUE(WEEKNUM(jaar_zip[[#This Row],[Datum]],21))&gt;51),RIGHT(YEAR(jaar_zip[[#This Row],[Datum]])-1,2),RIGHT(YEAR(jaar_zip[[#This Row],[Datum]]),2))&amp;"-"&amp; TEXT(WEEKNUM(jaar_zip[[#This Row],[Datum]],21),"00")</f>
        <v>24-32</v>
      </c>
      <c r="L4882" s="101">
        <f>MONTH(jaar_zip[[#This Row],[Datum]])</f>
        <v>8</v>
      </c>
      <c r="M4882" s="101">
        <f>IF(ISNUMBER(jaar_zip[[#This Row],[etmaaltemperatuur]]),IF(jaar_zip[[#This Row],[etmaaltemperatuur]]&lt;stookgrens,stookgrens-jaar_zip[[#This Row],[etmaaltemperatuur]],0),"")</f>
        <v>0</v>
      </c>
      <c r="N4882" s="101">
        <f>IF(ISNUMBER(jaar_zip[[#This Row],[graaddagen]]),IF(OR(MONTH(jaar_zip[[#This Row],[Datum]])=1,MONTH(jaar_zip[[#This Row],[Datum]])=2,MONTH(jaar_zip[[#This Row],[Datum]])=11,MONTH(jaar_zip[[#This Row],[Datum]])=12),1.1,IF(OR(MONTH(jaar_zip[[#This Row],[Datum]])=3,MONTH(jaar_zip[[#This Row],[Datum]])=10),1,0.8))*jaar_zip[[#This Row],[graaddagen]],"")</f>
        <v>0</v>
      </c>
      <c r="O4882" s="101">
        <f>IF(ISNUMBER(jaar_zip[[#This Row],[etmaaltemperatuur]]),IF(jaar_zip[[#This Row],[etmaaltemperatuur]]&gt;stookgrens,jaar_zip[[#This Row],[etmaaltemperatuur]]-stookgrens,0),"")</f>
        <v>1.3000000000000007</v>
      </c>
    </row>
    <row r="4883" spans="1:15" x14ac:dyDescent="0.25">
      <c r="A4883">
        <v>283</v>
      </c>
      <c r="B4883">
        <v>20240811</v>
      </c>
      <c r="C4883">
        <v>1.3</v>
      </c>
      <c r="D4883">
        <v>21.3</v>
      </c>
      <c r="E4883">
        <v>2492</v>
      </c>
      <c r="F4883">
        <v>0</v>
      </c>
      <c r="H4883">
        <v>71</v>
      </c>
      <c r="I4883" s="101" t="s">
        <v>29</v>
      </c>
      <c r="J4883" s="1">
        <f>DATEVALUE(RIGHT(jaar_zip[[#This Row],[YYYYMMDD]],2)&amp;"-"&amp;MID(jaar_zip[[#This Row],[YYYYMMDD]],5,2)&amp;"-"&amp;LEFT(jaar_zip[[#This Row],[YYYYMMDD]],4))</f>
        <v>45515</v>
      </c>
      <c r="K4883" s="101" t="str">
        <f>IF(AND(VALUE(MONTH(jaar_zip[[#This Row],[Datum]]))=1,VALUE(WEEKNUM(jaar_zip[[#This Row],[Datum]],21))&gt;51),RIGHT(YEAR(jaar_zip[[#This Row],[Datum]])-1,2),RIGHT(YEAR(jaar_zip[[#This Row],[Datum]]),2))&amp;"-"&amp; TEXT(WEEKNUM(jaar_zip[[#This Row],[Datum]],21),"00")</f>
        <v>24-32</v>
      </c>
      <c r="L4883" s="101">
        <f>MONTH(jaar_zip[[#This Row],[Datum]])</f>
        <v>8</v>
      </c>
      <c r="M4883" s="101">
        <f>IF(ISNUMBER(jaar_zip[[#This Row],[etmaaltemperatuur]]),IF(jaar_zip[[#This Row],[etmaaltemperatuur]]&lt;stookgrens,stookgrens-jaar_zip[[#This Row],[etmaaltemperatuur]],0),"")</f>
        <v>0</v>
      </c>
      <c r="N4883" s="101">
        <f>IF(ISNUMBER(jaar_zip[[#This Row],[graaddagen]]),IF(OR(MONTH(jaar_zip[[#This Row],[Datum]])=1,MONTH(jaar_zip[[#This Row],[Datum]])=2,MONTH(jaar_zip[[#This Row],[Datum]])=11,MONTH(jaar_zip[[#This Row],[Datum]])=12),1.1,IF(OR(MONTH(jaar_zip[[#This Row],[Datum]])=3,MONTH(jaar_zip[[#This Row],[Datum]])=10),1,0.8))*jaar_zip[[#This Row],[graaddagen]],"")</f>
        <v>0</v>
      </c>
      <c r="O4883" s="101">
        <f>IF(ISNUMBER(jaar_zip[[#This Row],[etmaaltemperatuur]]),IF(jaar_zip[[#This Row],[etmaaltemperatuur]]&gt;stookgrens,jaar_zip[[#This Row],[etmaaltemperatuur]]-stookgrens,0),"")</f>
        <v>3.3000000000000007</v>
      </c>
    </row>
    <row r="4884" spans="1:15" x14ac:dyDescent="0.25">
      <c r="A4884">
        <v>283</v>
      </c>
      <c r="B4884">
        <v>20240812</v>
      </c>
      <c r="C4884">
        <v>3</v>
      </c>
      <c r="D4884">
        <v>23.1</v>
      </c>
      <c r="E4884">
        <v>2427</v>
      </c>
      <c r="F4884">
        <v>0</v>
      </c>
      <c r="H4884">
        <v>72</v>
      </c>
      <c r="I4884" s="101" t="s">
        <v>29</v>
      </c>
      <c r="J4884" s="1">
        <f>DATEVALUE(RIGHT(jaar_zip[[#This Row],[YYYYMMDD]],2)&amp;"-"&amp;MID(jaar_zip[[#This Row],[YYYYMMDD]],5,2)&amp;"-"&amp;LEFT(jaar_zip[[#This Row],[YYYYMMDD]],4))</f>
        <v>45516</v>
      </c>
      <c r="K4884" s="101" t="str">
        <f>IF(AND(VALUE(MONTH(jaar_zip[[#This Row],[Datum]]))=1,VALUE(WEEKNUM(jaar_zip[[#This Row],[Datum]],21))&gt;51),RIGHT(YEAR(jaar_zip[[#This Row],[Datum]])-1,2),RIGHT(YEAR(jaar_zip[[#This Row],[Datum]]),2))&amp;"-"&amp; TEXT(WEEKNUM(jaar_zip[[#This Row],[Datum]],21),"00")</f>
        <v>24-33</v>
      </c>
      <c r="L4884" s="101">
        <f>MONTH(jaar_zip[[#This Row],[Datum]])</f>
        <v>8</v>
      </c>
      <c r="M4884" s="101">
        <f>IF(ISNUMBER(jaar_zip[[#This Row],[etmaaltemperatuur]]),IF(jaar_zip[[#This Row],[etmaaltemperatuur]]&lt;stookgrens,stookgrens-jaar_zip[[#This Row],[etmaaltemperatuur]],0),"")</f>
        <v>0</v>
      </c>
      <c r="N4884" s="101">
        <f>IF(ISNUMBER(jaar_zip[[#This Row],[graaddagen]]),IF(OR(MONTH(jaar_zip[[#This Row],[Datum]])=1,MONTH(jaar_zip[[#This Row],[Datum]])=2,MONTH(jaar_zip[[#This Row],[Datum]])=11,MONTH(jaar_zip[[#This Row],[Datum]])=12),1.1,IF(OR(MONTH(jaar_zip[[#This Row],[Datum]])=3,MONTH(jaar_zip[[#This Row],[Datum]])=10),1,0.8))*jaar_zip[[#This Row],[graaddagen]],"")</f>
        <v>0</v>
      </c>
      <c r="O4884" s="101">
        <f>IF(ISNUMBER(jaar_zip[[#This Row],[etmaaltemperatuur]]),IF(jaar_zip[[#This Row],[etmaaltemperatuur]]&gt;stookgrens,jaar_zip[[#This Row],[etmaaltemperatuur]]-stookgrens,0),"")</f>
        <v>5.1000000000000014</v>
      </c>
    </row>
    <row r="4885" spans="1:15" x14ac:dyDescent="0.25">
      <c r="A4885">
        <v>283</v>
      </c>
      <c r="B4885">
        <v>20240813</v>
      </c>
      <c r="C4885">
        <v>2.2999999999999998</v>
      </c>
      <c r="D4885">
        <v>25.8</v>
      </c>
      <c r="E4885">
        <v>2161</v>
      </c>
      <c r="F4885">
        <v>0</v>
      </c>
      <c r="H4885">
        <v>74</v>
      </c>
      <c r="I4885" s="101" t="s">
        <v>29</v>
      </c>
      <c r="J4885" s="1">
        <f>DATEVALUE(RIGHT(jaar_zip[[#This Row],[YYYYMMDD]],2)&amp;"-"&amp;MID(jaar_zip[[#This Row],[YYYYMMDD]],5,2)&amp;"-"&amp;LEFT(jaar_zip[[#This Row],[YYYYMMDD]],4))</f>
        <v>45517</v>
      </c>
      <c r="K4885" s="101" t="str">
        <f>IF(AND(VALUE(MONTH(jaar_zip[[#This Row],[Datum]]))=1,VALUE(WEEKNUM(jaar_zip[[#This Row],[Datum]],21))&gt;51),RIGHT(YEAR(jaar_zip[[#This Row],[Datum]])-1,2),RIGHT(YEAR(jaar_zip[[#This Row],[Datum]]),2))&amp;"-"&amp; TEXT(WEEKNUM(jaar_zip[[#This Row],[Datum]],21),"00")</f>
        <v>24-33</v>
      </c>
      <c r="L4885" s="101">
        <f>MONTH(jaar_zip[[#This Row],[Datum]])</f>
        <v>8</v>
      </c>
      <c r="M4885" s="101">
        <f>IF(ISNUMBER(jaar_zip[[#This Row],[etmaaltemperatuur]]),IF(jaar_zip[[#This Row],[etmaaltemperatuur]]&lt;stookgrens,stookgrens-jaar_zip[[#This Row],[etmaaltemperatuur]],0),"")</f>
        <v>0</v>
      </c>
      <c r="N4885" s="101">
        <f>IF(ISNUMBER(jaar_zip[[#This Row],[graaddagen]]),IF(OR(MONTH(jaar_zip[[#This Row],[Datum]])=1,MONTH(jaar_zip[[#This Row],[Datum]])=2,MONTH(jaar_zip[[#This Row],[Datum]])=11,MONTH(jaar_zip[[#This Row],[Datum]])=12),1.1,IF(OR(MONTH(jaar_zip[[#This Row],[Datum]])=3,MONTH(jaar_zip[[#This Row],[Datum]])=10),1,0.8))*jaar_zip[[#This Row],[graaddagen]],"")</f>
        <v>0</v>
      </c>
      <c r="O4885" s="101">
        <f>IF(ISNUMBER(jaar_zip[[#This Row],[etmaaltemperatuur]]),IF(jaar_zip[[#This Row],[etmaaltemperatuur]]&gt;stookgrens,jaar_zip[[#This Row],[etmaaltemperatuur]]-stookgrens,0),"")</f>
        <v>7.8000000000000007</v>
      </c>
    </row>
    <row r="4886" spans="1:15" x14ac:dyDescent="0.25">
      <c r="A4886">
        <v>283</v>
      </c>
      <c r="B4886">
        <v>20240814</v>
      </c>
      <c r="C4886">
        <v>1.5</v>
      </c>
      <c r="D4886">
        <v>20.9</v>
      </c>
      <c r="E4886">
        <v>906</v>
      </c>
      <c r="F4886">
        <v>2.4</v>
      </c>
      <c r="H4886">
        <v>90</v>
      </c>
      <c r="I4886" s="101" t="s">
        <v>29</v>
      </c>
      <c r="J4886" s="1">
        <f>DATEVALUE(RIGHT(jaar_zip[[#This Row],[YYYYMMDD]],2)&amp;"-"&amp;MID(jaar_zip[[#This Row],[YYYYMMDD]],5,2)&amp;"-"&amp;LEFT(jaar_zip[[#This Row],[YYYYMMDD]],4))</f>
        <v>45518</v>
      </c>
      <c r="K4886" s="101" t="str">
        <f>IF(AND(VALUE(MONTH(jaar_zip[[#This Row],[Datum]]))=1,VALUE(WEEKNUM(jaar_zip[[#This Row],[Datum]],21))&gt;51),RIGHT(YEAR(jaar_zip[[#This Row],[Datum]])-1,2),RIGHT(YEAR(jaar_zip[[#This Row],[Datum]]),2))&amp;"-"&amp; TEXT(WEEKNUM(jaar_zip[[#This Row],[Datum]],21),"00")</f>
        <v>24-33</v>
      </c>
      <c r="L4886" s="101">
        <f>MONTH(jaar_zip[[#This Row],[Datum]])</f>
        <v>8</v>
      </c>
      <c r="M4886" s="101">
        <f>IF(ISNUMBER(jaar_zip[[#This Row],[etmaaltemperatuur]]),IF(jaar_zip[[#This Row],[etmaaltemperatuur]]&lt;stookgrens,stookgrens-jaar_zip[[#This Row],[etmaaltemperatuur]],0),"")</f>
        <v>0</v>
      </c>
      <c r="N4886" s="101">
        <f>IF(ISNUMBER(jaar_zip[[#This Row],[graaddagen]]),IF(OR(MONTH(jaar_zip[[#This Row],[Datum]])=1,MONTH(jaar_zip[[#This Row],[Datum]])=2,MONTH(jaar_zip[[#This Row],[Datum]])=11,MONTH(jaar_zip[[#This Row],[Datum]])=12),1.1,IF(OR(MONTH(jaar_zip[[#This Row],[Datum]])=3,MONTH(jaar_zip[[#This Row],[Datum]])=10),1,0.8))*jaar_zip[[#This Row],[graaddagen]],"")</f>
        <v>0</v>
      </c>
      <c r="O4886" s="101">
        <f>IF(ISNUMBER(jaar_zip[[#This Row],[etmaaltemperatuur]]),IF(jaar_zip[[#This Row],[etmaaltemperatuur]]&gt;stookgrens,jaar_zip[[#This Row],[etmaaltemperatuur]]-stookgrens,0),"")</f>
        <v>2.8999999999999986</v>
      </c>
    </row>
    <row r="4887" spans="1:15" x14ac:dyDescent="0.25">
      <c r="A4887">
        <v>283</v>
      </c>
      <c r="B4887">
        <v>20240815</v>
      </c>
      <c r="C4887">
        <v>2.5</v>
      </c>
      <c r="D4887">
        <v>21.5</v>
      </c>
      <c r="E4887">
        <v>1913</v>
      </c>
      <c r="F4887">
        <v>0</v>
      </c>
      <c r="H4887">
        <v>78</v>
      </c>
      <c r="I4887" s="101" t="s">
        <v>29</v>
      </c>
      <c r="J4887" s="1">
        <f>DATEVALUE(RIGHT(jaar_zip[[#This Row],[YYYYMMDD]],2)&amp;"-"&amp;MID(jaar_zip[[#This Row],[YYYYMMDD]],5,2)&amp;"-"&amp;LEFT(jaar_zip[[#This Row],[YYYYMMDD]],4))</f>
        <v>45519</v>
      </c>
      <c r="K4887" s="101" t="str">
        <f>IF(AND(VALUE(MONTH(jaar_zip[[#This Row],[Datum]]))=1,VALUE(WEEKNUM(jaar_zip[[#This Row],[Datum]],21))&gt;51),RIGHT(YEAR(jaar_zip[[#This Row],[Datum]])-1,2),RIGHT(YEAR(jaar_zip[[#This Row],[Datum]]),2))&amp;"-"&amp; TEXT(WEEKNUM(jaar_zip[[#This Row],[Datum]],21),"00")</f>
        <v>24-33</v>
      </c>
      <c r="L4887" s="101">
        <f>MONTH(jaar_zip[[#This Row],[Datum]])</f>
        <v>8</v>
      </c>
      <c r="M4887" s="101">
        <f>IF(ISNUMBER(jaar_zip[[#This Row],[etmaaltemperatuur]]),IF(jaar_zip[[#This Row],[etmaaltemperatuur]]&lt;stookgrens,stookgrens-jaar_zip[[#This Row],[etmaaltemperatuur]],0),"")</f>
        <v>0</v>
      </c>
      <c r="N4887" s="101">
        <f>IF(ISNUMBER(jaar_zip[[#This Row],[graaddagen]]),IF(OR(MONTH(jaar_zip[[#This Row],[Datum]])=1,MONTH(jaar_zip[[#This Row],[Datum]])=2,MONTH(jaar_zip[[#This Row],[Datum]])=11,MONTH(jaar_zip[[#This Row],[Datum]])=12),1.1,IF(OR(MONTH(jaar_zip[[#This Row],[Datum]])=3,MONTH(jaar_zip[[#This Row],[Datum]])=10),1,0.8))*jaar_zip[[#This Row],[graaddagen]],"")</f>
        <v>0</v>
      </c>
      <c r="O4887" s="101">
        <f>IF(ISNUMBER(jaar_zip[[#This Row],[etmaaltemperatuur]]),IF(jaar_zip[[#This Row],[etmaaltemperatuur]]&gt;stookgrens,jaar_zip[[#This Row],[etmaaltemperatuur]]-stookgrens,0),"")</f>
        <v>3.5</v>
      </c>
    </row>
    <row r="4888" spans="1:15" x14ac:dyDescent="0.25">
      <c r="A4888">
        <v>283</v>
      </c>
      <c r="B4888">
        <v>20240816</v>
      </c>
      <c r="C4888">
        <v>2.6</v>
      </c>
      <c r="D4888">
        <v>19.8</v>
      </c>
      <c r="E4888">
        <v>782</v>
      </c>
      <c r="F4888">
        <v>4.9000000000000004</v>
      </c>
      <c r="H4888">
        <v>86</v>
      </c>
      <c r="I4888" s="101" t="s">
        <v>29</v>
      </c>
      <c r="J4888" s="1">
        <f>DATEVALUE(RIGHT(jaar_zip[[#This Row],[YYYYMMDD]],2)&amp;"-"&amp;MID(jaar_zip[[#This Row],[YYYYMMDD]],5,2)&amp;"-"&amp;LEFT(jaar_zip[[#This Row],[YYYYMMDD]],4))</f>
        <v>45520</v>
      </c>
      <c r="K4888" s="101" t="str">
        <f>IF(AND(VALUE(MONTH(jaar_zip[[#This Row],[Datum]]))=1,VALUE(WEEKNUM(jaar_zip[[#This Row],[Datum]],21))&gt;51),RIGHT(YEAR(jaar_zip[[#This Row],[Datum]])-1,2),RIGHT(YEAR(jaar_zip[[#This Row],[Datum]]),2))&amp;"-"&amp; TEXT(WEEKNUM(jaar_zip[[#This Row],[Datum]],21),"00")</f>
        <v>24-33</v>
      </c>
      <c r="L4888" s="101">
        <f>MONTH(jaar_zip[[#This Row],[Datum]])</f>
        <v>8</v>
      </c>
      <c r="M4888" s="101">
        <f>IF(ISNUMBER(jaar_zip[[#This Row],[etmaaltemperatuur]]),IF(jaar_zip[[#This Row],[etmaaltemperatuur]]&lt;stookgrens,stookgrens-jaar_zip[[#This Row],[etmaaltemperatuur]],0),"")</f>
        <v>0</v>
      </c>
      <c r="N4888" s="101">
        <f>IF(ISNUMBER(jaar_zip[[#This Row],[graaddagen]]),IF(OR(MONTH(jaar_zip[[#This Row],[Datum]])=1,MONTH(jaar_zip[[#This Row],[Datum]])=2,MONTH(jaar_zip[[#This Row],[Datum]])=11,MONTH(jaar_zip[[#This Row],[Datum]])=12),1.1,IF(OR(MONTH(jaar_zip[[#This Row],[Datum]])=3,MONTH(jaar_zip[[#This Row],[Datum]])=10),1,0.8))*jaar_zip[[#This Row],[graaddagen]],"")</f>
        <v>0</v>
      </c>
      <c r="O4888" s="101">
        <f>IF(ISNUMBER(jaar_zip[[#This Row],[etmaaltemperatuur]]),IF(jaar_zip[[#This Row],[etmaaltemperatuur]]&gt;stookgrens,jaar_zip[[#This Row],[etmaaltemperatuur]]-stookgrens,0),"")</f>
        <v>1.8000000000000007</v>
      </c>
    </row>
    <row r="4889" spans="1:15" x14ac:dyDescent="0.25">
      <c r="A4889">
        <v>283</v>
      </c>
      <c r="B4889">
        <v>20240817</v>
      </c>
      <c r="C4889">
        <v>1.7</v>
      </c>
      <c r="D4889">
        <v>19.3</v>
      </c>
      <c r="E4889">
        <v>1687</v>
      </c>
      <c r="F4889">
        <v>12</v>
      </c>
      <c r="H4889">
        <v>84</v>
      </c>
      <c r="I4889" s="101" t="s">
        <v>29</v>
      </c>
      <c r="J4889" s="1">
        <f>DATEVALUE(RIGHT(jaar_zip[[#This Row],[YYYYMMDD]],2)&amp;"-"&amp;MID(jaar_zip[[#This Row],[YYYYMMDD]],5,2)&amp;"-"&amp;LEFT(jaar_zip[[#This Row],[YYYYMMDD]],4))</f>
        <v>45521</v>
      </c>
      <c r="K4889" s="101" t="str">
        <f>IF(AND(VALUE(MONTH(jaar_zip[[#This Row],[Datum]]))=1,VALUE(WEEKNUM(jaar_zip[[#This Row],[Datum]],21))&gt;51),RIGHT(YEAR(jaar_zip[[#This Row],[Datum]])-1,2),RIGHT(YEAR(jaar_zip[[#This Row],[Datum]]),2))&amp;"-"&amp; TEXT(WEEKNUM(jaar_zip[[#This Row],[Datum]],21),"00")</f>
        <v>24-33</v>
      </c>
      <c r="L4889" s="101">
        <f>MONTH(jaar_zip[[#This Row],[Datum]])</f>
        <v>8</v>
      </c>
      <c r="M4889" s="101">
        <f>IF(ISNUMBER(jaar_zip[[#This Row],[etmaaltemperatuur]]),IF(jaar_zip[[#This Row],[etmaaltemperatuur]]&lt;stookgrens,stookgrens-jaar_zip[[#This Row],[etmaaltemperatuur]],0),"")</f>
        <v>0</v>
      </c>
      <c r="N4889" s="101">
        <f>IF(ISNUMBER(jaar_zip[[#This Row],[graaddagen]]),IF(OR(MONTH(jaar_zip[[#This Row],[Datum]])=1,MONTH(jaar_zip[[#This Row],[Datum]])=2,MONTH(jaar_zip[[#This Row],[Datum]])=11,MONTH(jaar_zip[[#This Row],[Datum]])=12),1.1,IF(OR(MONTH(jaar_zip[[#This Row],[Datum]])=3,MONTH(jaar_zip[[#This Row],[Datum]])=10),1,0.8))*jaar_zip[[#This Row],[graaddagen]],"")</f>
        <v>0</v>
      </c>
      <c r="O4889" s="101">
        <f>IF(ISNUMBER(jaar_zip[[#This Row],[etmaaltemperatuur]]),IF(jaar_zip[[#This Row],[etmaaltemperatuur]]&gt;stookgrens,jaar_zip[[#This Row],[etmaaltemperatuur]]-stookgrens,0),"")</f>
        <v>1.3000000000000007</v>
      </c>
    </row>
    <row r="4890" spans="1:15" x14ac:dyDescent="0.25">
      <c r="A4890">
        <v>283</v>
      </c>
      <c r="B4890">
        <v>20240818</v>
      </c>
      <c r="C4890">
        <v>1.9</v>
      </c>
      <c r="D4890">
        <v>18.600000000000001</v>
      </c>
      <c r="E4890">
        <v>1814</v>
      </c>
      <c r="F4890">
        <v>0.5</v>
      </c>
      <c r="H4890">
        <v>79</v>
      </c>
      <c r="I4890" s="101" t="s">
        <v>29</v>
      </c>
      <c r="J4890" s="1">
        <f>DATEVALUE(RIGHT(jaar_zip[[#This Row],[YYYYMMDD]],2)&amp;"-"&amp;MID(jaar_zip[[#This Row],[YYYYMMDD]],5,2)&amp;"-"&amp;LEFT(jaar_zip[[#This Row],[YYYYMMDD]],4))</f>
        <v>45522</v>
      </c>
      <c r="K4890" s="101" t="str">
        <f>IF(AND(VALUE(MONTH(jaar_zip[[#This Row],[Datum]]))=1,VALUE(WEEKNUM(jaar_zip[[#This Row],[Datum]],21))&gt;51),RIGHT(YEAR(jaar_zip[[#This Row],[Datum]])-1,2),RIGHT(YEAR(jaar_zip[[#This Row],[Datum]]),2))&amp;"-"&amp; TEXT(WEEKNUM(jaar_zip[[#This Row],[Datum]],21),"00")</f>
        <v>24-33</v>
      </c>
      <c r="L4890" s="101">
        <f>MONTH(jaar_zip[[#This Row],[Datum]])</f>
        <v>8</v>
      </c>
      <c r="M4890" s="101">
        <f>IF(ISNUMBER(jaar_zip[[#This Row],[etmaaltemperatuur]]),IF(jaar_zip[[#This Row],[etmaaltemperatuur]]&lt;stookgrens,stookgrens-jaar_zip[[#This Row],[etmaaltemperatuur]],0),"")</f>
        <v>0</v>
      </c>
      <c r="N4890" s="101">
        <f>IF(ISNUMBER(jaar_zip[[#This Row],[graaddagen]]),IF(OR(MONTH(jaar_zip[[#This Row],[Datum]])=1,MONTH(jaar_zip[[#This Row],[Datum]])=2,MONTH(jaar_zip[[#This Row],[Datum]])=11,MONTH(jaar_zip[[#This Row],[Datum]])=12),1.1,IF(OR(MONTH(jaar_zip[[#This Row],[Datum]])=3,MONTH(jaar_zip[[#This Row],[Datum]])=10),1,0.8))*jaar_zip[[#This Row],[graaddagen]],"")</f>
        <v>0</v>
      </c>
      <c r="O4890" s="101">
        <f>IF(ISNUMBER(jaar_zip[[#This Row],[etmaaltemperatuur]]),IF(jaar_zip[[#This Row],[etmaaltemperatuur]]&gt;stookgrens,jaar_zip[[#This Row],[etmaaltemperatuur]]-stookgrens,0),"")</f>
        <v>0.60000000000000142</v>
      </c>
    </row>
    <row r="4891" spans="1:15" x14ac:dyDescent="0.25">
      <c r="A4891">
        <v>283</v>
      </c>
      <c r="B4891">
        <v>20240819</v>
      </c>
      <c r="C4891">
        <v>1.4</v>
      </c>
      <c r="D4891">
        <v>16.899999999999999</v>
      </c>
      <c r="E4891">
        <v>2077</v>
      </c>
      <c r="F4891">
        <v>0</v>
      </c>
      <c r="H4891">
        <v>76</v>
      </c>
      <c r="I4891" s="101" t="s">
        <v>29</v>
      </c>
      <c r="J4891" s="1">
        <f>DATEVALUE(RIGHT(jaar_zip[[#This Row],[YYYYMMDD]],2)&amp;"-"&amp;MID(jaar_zip[[#This Row],[YYYYMMDD]],5,2)&amp;"-"&amp;LEFT(jaar_zip[[#This Row],[YYYYMMDD]],4))</f>
        <v>45523</v>
      </c>
      <c r="K4891" s="101" t="str">
        <f>IF(AND(VALUE(MONTH(jaar_zip[[#This Row],[Datum]]))=1,VALUE(WEEKNUM(jaar_zip[[#This Row],[Datum]],21))&gt;51),RIGHT(YEAR(jaar_zip[[#This Row],[Datum]])-1,2),RIGHT(YEAR(jaar_zip[[#This Row],[Datum]]),2))&amp;"-"&amp; TEXT(WEEKNUM(jaar_zip[[#This Row],[Datum]],21),"00")</f>
        <v>24-34</v>
      </c>
      <c r="L4891" s="101">
        <f>MONTH(jaar_zip[[#This Row],[Datum]])</f>
        <v>8</v>
      </c>
      <c r="M4891" s="101">
        <f>IF(ISNUMBER(jaar_zip[[#This Row],[etmaaltemperatuur]]),IF(jaar_zip[[#This Row],[etmaaltemperatuur]]&lt;stookgrens,stookgrens-jaar_zip[[#This Row],[etmaaltemperatuur]],0),"")</f>
        <v>1.1000000000000014</v>
      </c>
      <c r="N4891" s="101">
        <f>IF(ISNUMBER(jaar_zip[[#This Row],[graaddagen]]),IF(OR(MONTH(jaar_zip[[#This Row],[Datum]])=1,MONTH(jaar_zip[[#This Row],[Datum]])=2,MONTH(jaar_zip[[#This Row],[Datum]])=11,MONTH(jaar_zip[[#This Row],[Datum]])=12),1.1,IF(OR(MONTH(jaar_zip[[#This Row],[Datum]])=3,MONTH(jaar_zip[[#This Row],[Datum]])=10),1,0.8))*jaar_zip[[#This Row],[graaddagen]],"")</f>
        <v>0.88000000000000123</v>
      </c>
      <c r="O4891" s="101">
        <f>IF(ISNUMBER(jaar_zip[[#This Row],[etmaaltemperatuur]]),IF(jaar_zip[[#This Row],[etmaaltemperatuur]]&gt;stookgrens,jaar_zip[[#This Row],[etmaaltemperatuur]]-stookgrens,0),"")</f>
        <v>0</v>
      </c>
    </row>
    <row r="4892" spans="1:15" x14ac:dyDescent="0.25">
      <c r="A4892">
        <v>283</v>
      </c>
      <c r="B4892">
        <v>20240820</v>
      </c>
      <c r="C4892">
        <v>2.8</v>
      </c>
      <c r="D4892">
        <v>19.2</v>
      </c>
      <c r="E4892">
        <v>1811</v>
      </c>
      <c r="F4892">
        <v>19.3</v>
      </c>
      <c r="H4892">
        <v>78</v>
      </c>
      <c r="I4892" s="101" t="s">
        <v>29</v>
      </c>
      <c r="J4892" s="1">
        <f>DATEVALUE(RIGHT(jaar_zip[[#This Row],[YYYYMMDD]],2)&amp;"-"&amp;MID(jaar_zip[[#This Row],[YYYYMMDD]],5,2)&amp;"-"&amp;LEFT(jaar_zip[[#This Row],[YYYYMMDD]],4))</f>
        <v>45524</v>
      </c>
      <c r="K4892" s="101" t="str">
        <f>IF(AND(VALUE(MONTH(jaar_zip[[#This Row],[Datum]]))=1,VALUE(WEEKNUM(jaar_zip[[#This Row],[Datum]],21))&gt;51),RIGHT(YEAR(jaar_zip[[#This Row],[Datum]])-1,2),RIGHT(YEAR(jaar_zip[[#This Row],[Datum]]),2))&amp;"-"&amp; TEXT(WEEKNUM(jaar_zip[[#This Row],[Datum]],21),"00")</f>
        <v>24-34</v>
      </c>
      <c r="L4892" s="101">
        <f>MONTH(jaar_zip[[#This Row],[Datum]])</f>
        <v>8</v>
      </c>
      <c r="M4892" s="101">
        <f>IF(ISNUMBER(jaar_zip[[#This Row],[etmaaltemperatuur]]),IF(jaar_zip[[#This Row],[etmaaltemperatuur]]&lt;stookgrens,stookgrens-jaar_zip[[#This Row],[etmaaltemperatuur]],0),"")</f>
        <v>0</v>
      </c>
      <c r="N4892" s="101">
        <f>IF(ISNUMBER(jaar_zip[[#This Row],[graaddagen]]),IF(OR(MONTH(jaar_zip[[#This Row],[Datum]])=1,MONTH(jaar_zip[[#This Row],[Datum]])=2,MONTH(jaar_zip[[#This Row],[Datum]])=11,MONTH(jaar_zip[[#This Row],[Datum]])=12),1.1,IF(OR(MONTH(jaar_zip[[#This Row],[Datum]])=3,MONTH(jaar_zip[[#This Row],[Datum]])=10),1,0.8))*jaar_zip[[#This Row],[graaddagen]],"")</f>
        <v>0</v>
      </c>
      <c r="O4892" s="101">
        <f>IF(ISNUMBER(jaar_zip[[#This Row],[etmaaltemperatuur]]),IF(jaar_zip[[#This Row],[etmaaltemperatuur]]&gt;stookgrens,jaar_zip[[#This Row],[etmaaltemperatuur]]-stookgrens,0),"")</f>
        <v>1.1999999999999993</v>
      </c>
    </row>
    <row r="4893" spans="1:15" x14ac:dyDescent="0.25">
      <c r="A4893">
        <v>283</v>
      </c>
      <c r="B4893">
        <v>20240821</v>
      </c>
      <c r="C4893">
        <v>3.5</v>
      </c>
      <c r="D4893">
        <v>15.9</v>
      </c>
      <c r="E4893">
        <v>1952</v>
      </c>
      <c r="F4893">
        <v>0</v>
      </c>
      <c r="H4893">
        <v>74</v>
      </c>
      <c r="I4893" s="101" t="s">
        <v>29</v>
      </c>
      <c r="J4893" s="1">
        <f>DATEVALUE(RIGHT(jaar_zip[[#This Row],[YYYYMMDD]],2)&amp;"-"&amp;MID(jaar_zip[[#This Row],[YYYYMMDD]],5,2)&amp;"-"&amp;LEFT(jaar_zip[[#This Row],[YYYYMMDD]],4))</f>
        <v>45525</v>
      </c>
      <c r="K4893" s="101" t="str">
        <f>IF(AND(VALUE(MONTH(jaar_zip[[#This Row],[Datum]]))=1,VALUE(WEEKNUM(jaar_zip[[#This Row],[Datum]],21))&gt;51),RIGHT(YEAR(jaar_zip[[#This Row],[Datum]])-1,2),RIGHT(YEAR(jaar_zip[[#This Row],[Datum]]),2))&amp;"-"&amp; TEXT(WEEKNUM(jaar_zip[[#This Row],[Datum]],21),"00")</f>
        <v>24-34</v>
      </c>
      <c r="L4893" s="101">
        <f>MONTH(jaar_zip[[#This Row],[Datum]])</f>
        <v>8</v>
      </c>
      <c r="M4893" s="101">
        <f>IF(ISNUMBER(jaar_zip[[#This Row],[etmaaltemperatuur]]),IF(jaar_zip[[#This Row],[etmaaltemperatuur]]&lt;stookgrens,stookgrens-jaar_zip[[#This Row],[etmaaltemperatuur]],0),"")</f>
        <v>2.0999999999999996</v>
      </c>
      <c r="N4893" s="101">
        <f>IF(ISNUMBER(jaar_zip[[#This Row],[graaddagen]]),IF(OR(MONTH(jaar_zip[[#This Row],[Datum]])=1,MONTH(jaar_zip[[#This Row],[Datum]])=2,MONTH(jaar_zip[[#This Row],[Datum]])=11,MONTH(jaar_zip[[#This Row],[Datum]])=12),1.1,IF(OR(MONTH(jaar_zip[[#This Row],[Datum]])=3,MONTH(jaar_zip[[#This Row],[Datum]])=10),1,0.8))*jaar_zip[[#This Row],[graaddagen]],"")</f>
        <v>1.6799999999999997</v>
      </c>
      <c r="O4893" s="101">
        <f>IF(ISNUMBER(jaar_zip[[#This Row],[etmaaltemperatuur]]),IF(jaar_zip[[#This Row],[etmaaltemperatuur]]&gt;stookgrens,jaar_zip[[#This Row],[etmaaltemperatuur]]-stookgrens,0),"")</f>
        <v>0</v>
      </c>
    </row>
    <row r="4894" spans="1:15" x14ac:dyDescent="0.25">
      <c r="A4894">
        <v>283</v>
      </c>
      <c r="B4894">
        <v>20240822</v>
      </c>
      <c r="C4894">
        <v>3.8</v>
      </c>
      <c r="D4894">
        <v>18.5</v>
      </c>
      <c r="E4894">
        <v>1895</v>
      </c>
      <c r="F4894">
        <v>0</v>
      </c>
      <c r="H4894">
        <v>66</v>
      </c>
      <c r="I4894" s="101" t="s">
        <v>29</v>
      </c>
      <c r="J4894" s="1">
        <f>DATEVALUE(RIGHT(jaar_zip[[#This Row],[YYYYMMDD]],2)&amp;"-"&amp;MID(jaar_zip[[#This Row],[YYYYMMDD]],5,2)&amp;"-"&amp;LEFT(jaar_zip[[#This Row],[YYYYMMDD]],4))</f>
        <v>45526</v>
      </c>
      <c r="K4894" s="101" t="str">
        <f>IF(AND(VALUE(MONTH(jaar_zip[[#This Row],[Datum]]))=1,VALUE(WEEKNUM(jaar_zip[[#This Row],[Datum]],21))&gt;51),RIGHT(YEAR(jaar_zip[[#This Row],[Datum]])-1,2),RIGHT(YEAR(jaar_zip[[#This Row],[Datum]]),2))&amp;"-"&amp; TEXT(WEEKNUM(jaar_zip[[#This Row],[Datum]],21),"00")</f>
        <v>24-34</v>
      </c>
      <c r="L4894" s="101">
        <f>MONTH(jaar_zip[[#This Row],[Datum]])</f>
        <v>8</v>
      </c>
      <c r="M4894" s="101">
        <f>IF(ISNUMBER(jaar_zip[[#This Row],[etmaaltemperatuur]]),IF(jaar_zip[[#This Row],[etmaaltemperatuur]]&lt;stookgrens,stookgrens-jaar_zip[[#This Row],[etmaaltemperatuur]],0),"")</f>
        <v>0</v>
      </c>
      <c r="N4894" s="101">
        <f>IF(ISNUMBER(jaar_zip[[#This Row],[graaddagen]]),IF(OR(MONTH(jaar_zip[[#This Row],[Datum]])=1,MONTH(jaar_zip[[#This Row],[Datum]])=2,MONTH(jaar_zip[[#This Row],[Datum]])=11,MONTH(jaar_zip[[#This Row],[Datum]])=12),1.1,IF(OR(MONTH(jaar_zip[[#This Row],[Datum]])=3,MONTH(jaar_zip[[#This Row],[Datum]])=10),1,0.8))*jaar_zip[[#This Row],[graaddagen]],"")</f>
        <v>0</v>
      </c>
      <c r="O4894" s="101">
        <f>IF(ISNUMBER(jaar_zip[[#This Row],[etmaaltemperatuur]]),IF(jaar_zip[[#This Row],[etmaaltemperatuur]]&gt;stookgrens,jaar_zip[[#This Row],[etmaaltemperatuur]]-stookgrens,0),"")</f>
        <v>0.5</v>
      </c>
    </row>
    <row r="4895" spans="1:15" x14ac:dyDescent="0.25">
      <c r="A4895">
        <v>283</v>
      </c>
      <c r="B4895">
        <v>20240823</v>
      </c>
      <c r="C4895">
        <v>4.0999999999999996</v>
      </c>
      <c r="D4895">
        <v>19.8</v>
      </c>
      <c r="E4895">
        <v>1139</v>
      </c>
      <c r="F4895">
        <v>0</v>
      </c>
      <c r="H4895">
        <v>75</v>
      </c>
      <c r="I4895" s="101" t="s">
        <v>29</v>
      </c>
      <c r="J4895" s="1">
        <f>DATEVALUE(RIGHT(jaar_zip[[#This Row],[YYYYMMDD]],2)&amp;"-"&amp;MID(jaar_zip[[#This Row],[YYYYMMDD]],5,2)&amp;"-"&amp;LEFT(jaar_zip[[#This Row],[YYYYMMDD]],4))</f>
        <v>45527</v>
      </c>
      <c r="K4895" s="101" t="str">
        <f>IF(AND(VALUE(MONTH(jaar_zip[[#This Row],[Datum]]))=1,VALUE(WEEKNUM(jaar_zip[[#This Row],[Datum]],21))&gt;51),RIGHT(YEAR(jaar_zip[[#This Row],[Datum]])-1,2),RIGHT(YEAR(jaar_zip[[#This Row],[Datum]]),2))&amp;"-"&amp; TEXT(WEEKNUM(jaar_zip[[#This Row],[Datum]],21),"00")</f>
        <v>24-34</v>
      </c>
      <c r="L4895" s="101">
        <f>MONTH(jaar_zip[[#This Row],[Datum]])</f>
        <v>8</v>
      </c>
      <c r="M4895" s="101">
        <f>IF(ISNUMBER(jaar_zip[[#This Row],[etmaaltemperatuur]]),IF(jaar_zip[[#This Row],[etmaaltemperatuur]]&lt;stookgrens,stookgrens-jaar_zip[[#This Row],[etmaaltemperatuur]],0),"")</f>
        <v>0</v>
      </c>
      <c r="N4895" s="101">
        <f>IF(ISNUMBER(jaar_zip[[#This Row],[graaddagen]]),IF(OR(MONTH(jaar_zip[[#This Row],[Datum]])=1,MONTH(jaar_zip[[#This Row],[Datum]])=2,MONTH(jaar_zip[[#This Row],[Datum]])=11,MONTH(jaar_zip[[#This Row],[Datum]])=12),1.1,IF(OR(MONTH(jaar_zip[[#This Row],[Datum]])=3,MONTH(jaar_zip[[#This Row],[Datum]])=10),1,0.8))*jaar_zip[[#This Row],[graaddagen]],"")</f>
        <v>0</v>
      </c>
      <c r="O4895" s="101">
        <f>IF(ISNUMBER(jaar_zip[[#This Row],[etmaaltemperatuur]]),IF(jaar_zip[[#This Row],[etmaaltemperatuur]]&gt;stookgrens,jaar_zip[[#This Row],[etmaaltemperatuur]]-stookgrens,0),"")</f>
        <v>1.8000000000000007</v>
      </c>
    </row>
    <row r="4896" spans="1:15" x14ac:dyDescent="0.25">
      <c r="A4896">
        <v>283</v>
      </c>
      <c r="B4896">
        <v>20240824</v>
      </c>
      <c r="C4896">
        <v>4</v>
      </c>
      <c r="D4896">
        <v>20.5</v>
      </c>
      <c r="E4896">
        <v>1658</v>
      </c>
      <c r="F4896">
        <v>5.5</v>
      </c>
      <c r="H4896">
        <v>80</v>
      </c>
      <c r="I4896" s="101" t="s">
        <v>29</v>
      </c>
      <c r="J4896" s="1">
        <f>DATEVALUE(RIGHT(jaar_zip[[#This Row],[YYYYMMDD]],2)&amp;"-"&amp;MID(jaar_zip[[#This Row],[YYYYMMDD]],5,2)&amp;"-"&amp;LEFT(jaar_zip[[#This Row],[YYYYMMDD]],4))</f>
        <v>45528</v>
      </c>
      <c r="K4896" s="101" t="str">
        <f>IF(AND(VALUE(MONTH(jaar_zip[[#This Row],[Datum]]))=1,VALUE(WEEKNUM(jaar_zip[[#This Row],[Datum]],21))&gt;51),RIGHT(YEAR(jaar_zip[[#This Row],[Datum]])-1,2),RIGHT(YEAR(jaar_zip[[#This Row],[Datum]]),2))&amp;"-"&amp; TEXT(WEEKNUM(jaar_zip[[#This Row],[Datum]],21),"00")</f>
        <v>24-34</v>
      </c>
      <c r="L4896" s="101">
        <f>MONTH(jaar_zip[[#This Row],[Datum]])</f>
        <v>8</v>
      </c>
      <c r="M4896" s="101">
        <f>IF(ISNUMBER(jaar_zip[[#This Row],[etmaaltemperatuur]]),IF(jaar_zip[[#This Row],[etmaaltemperatuur]]&lt;stookgrens,stookgrens-jaar_zip[[#This Row],[etmaaltemperatuur]],0),"")</f>
        <v>0</v>
      </c>
      <c r="N4896" s="101">
        <f>IF(ISNUMBER(jaar_zip[[#This Row],[graaddagen]]),IF(OR(MONTH(jaar_zip[[#This Row],[Datum]])=1,MONTH(jaar_zip[[#This Row],[Datum]])=2,MONTH(jaar_zip[[#This Row],[Datum]])=11,MONTH(jaar_zip[[#This Row],[Datum]])=12),1.1,IF(OR(MONTH(jaar_zip[[#This Row],[Datum]])=3,MONTH(jaar_zip[[#This Row],[Datum]])=10),1,0.8))*jaar_zip[[#This Row],[graaddagen]],"")</f>
        <v>0</v>
      </c>
      <c r="O4896" s="101">
        <f>IF(ISNUMBER(jaar_zip[[#This Row],[etmaaltemperatuur]]),IF(jaar_zip[[#This Row],[etmaaltemperatuur]]&gt;stookgrens,jaar_zip[[#This Row],[etmaaltemperatuur]]-stookgrens,0),"")</f>
        <v>2.5</v>
      </c>
    </row>
    <row r="4897" spans="1:15" x14ac:dyDescent="0.25">
      <c r="A4897">
        <v>283</v>
      </c>
      <c r="B4897">
        <v>20240825</v>
      </c>
      <c r="C4897">
        <v>3.3</v>
      </c>
      <c r="D4897">
        <v>16.5</v>
      </c>
      <c r="E4897">
        <v>1942</v>
      </c>
      <c r="F4897">
        <v>1.8</v>
      </c>
      <c r="H4897">
        <v>74</v>
      </c>
      <c r="I4897" s="101" t="s">
        <v>29</v>
      </c>
      <c r="J4897" s="1">
        <f>DATEVALUE(RIGHT(jaar_zip[[#This Row],[YYYYMMDD]],2)&amp;"-"&amp;MID(jaar_zip[[#This Row],[YYYYMMDD]],5,2)&amp;"-"&amp;LEFT(jaar_zip[[#This Row],[YYYYMMDD]],4))</f>
        <v>45529</v>
      </c>
      <c r="K4897" s="101" t="str">
        <f>IF(AND(VALUE(MONTH(jaar_zip[[#This Row],[Datum]]))=1,VALUE(WEEKNUM(jaar_zip[[#This Row],[Datum]],21))&gt;51),RIGHT(YEAR(jaar_zip[[#This Row],[Datum]])-1,2),RIGHT(YEAR(jaar_zip[[#This Row],[Datum]]),2))&amp;"-"&amp; TEXT(WEEKNUM(jaar_zip[[#This Row],[Datum]],21),"00")</f>
        <v>24-34</v>
      </c>
      <c r="L4897" s="101">
        <f>MONTH(jaar_zip[[#This Row],[Datum]])</f>
        <v>8</v>
      </c>
      <c r="M4897" s="101">
        <f>IF(ISNUMBER(jaar_zip[[#This Row],[etmaaltemperatuur]]),IF(jaar_zip[[#This Row],[etmaaltemperatuur]]&lt;stookgrens,stookgrens-jaar_zip[[#This Row],[etmaaltemperatuur]],0),"")</f>
        <v>1.5</v>
      </c>
      <c r="N4897" s="101">
        <f>IF(ISNUMBER(jaar_zip[[#This Row],[graaddagen]]),IF(OR(MONTH(jaar_zip[[#This Row],[Datum]])=1,MONTH(jaar_zip[[#This Row],[Datum]])=2,MONTH(jaar_zip[[#This Row],[Datum]])=11,MONTH(jaar_zip[[#This Row],[Datum]])=12),1.1,IF(OR(MONTH(jaar_zip[[#This Row],[Datum]])=3,MONTH(jaar_zip[[#This Row],[Datum]])=10),1,0.8))*jaar_zip[[#This Row],[graaddagen]],"")</f>
        <v>1.2000000000000002</v>
      </c>
      <c r="O4897" s="101">
        <f>IF(ISNUMBER(jaar_zip[[#This Row],[etmaaltemperatuur]]),IF(jaar_zip[[#This Row],[etmaaltemperatuur]]&gt;stookgrens,jaar_zip[[#This Row],[etmaaltemperatuur]]-stookgrens,0),"")</f>
        <v>0</v>
      </c>
    </row>
    <row r="4898" spans="1:15" x14ac:dyDescent="0.25">
      <c r="A4898">
        <v>283</v>
      </c>
      <c r="B4898">
        <v>20240826</v>
      </c>
      <c r="C4898">
        <v>2.2999999999999998</v>
      </c>
      <c r="D4898">
        <v>15.8</v>
      </c>
      <c r="E4898">
        <v>1550</v>
      </c>
      <c r="F4898">
        <v>0</v>
      </c>
      <c r="H4898">
        <v>79</v>
      </c>
      <c r="I4898" s="101" t="s">
        <v>29</v>
      </c>
      <c r="J4898" s="1">
        <f>DATEVALUE(RIGHT(jaar_zip[[#This Row],[YYYYMMDD]],2)&amp;"-"&amp;MID(jaar_zip[[#This Row],[YYYYMMDD]],5,2)&amp;"-"&amp;LEFT(jaar_zip[[#This Row],[YYYYMMDD]],4))</f>
        <v>45530</v>
      </c>
      <c r="K4898" s="101" t="str">
        <f>IF(AND(VALUE(MONTH(jaar_zip[[#This Row],[Datum]]))=1,VALUE(WEEKNUM(jaar_zip[[#This Row],[Datum]],21))&gt;51),RIGHT(YEAR(jaar_zip[[#This Row],[Datum]])-1,2),RIGHT(YEAR(jaar_zip[[#This Row],[Datum]]),2))&amp;"-"&amp; TEXT(WEEKNUM(jaar_zip[[#This Row],[Datum]],21),"00")</f>
        <v>24-35</v>
      </c>
      <c r="L4898" s="101">
        <f>MONTH(jaar_zip[[#This Row],[Datum]])</f>
        <v>8</v>
      </c>
      <c r="M4898" s="101">
        <f>IF(ISNUMBER(jaar_zip[[#This Row],[etmaaltemperatuur]]),IF(jaar_zip[[#This Row],[etmaaltemperatuur]]&lt;stookgrens,stookgrens-jaar_zip[[#This Row],[etmaaltemperatuur]],0),"")</f>
        <v>2.1999999999999993</v>
      </c>
      <c r="N4898" s="101">
        <f>IF(ISNUMBER(jaar_zip[[#This Row],[graaddagen]]),IF(OR(MONTH(jaar_zip[[#This Row],[Datum]])=1,MONTH(jaar_zip[[#This Row],[Datum]])=2,MONTH(jaar_zip[[#This Row],[Datum]])=11,MONTH(jaar_zip[[#This Row],[Datum]])=12),1.1,IF(OR(MONTH(jaar_zip[[#This Row],[Datum]])=3,MONTH(jaar_zip[[#This Row],[Datum]])=10),1,0.8))*jaar_zip[[#This Row],[graaddagen]],"")</f>
        <v>1.7599999999999996</v>
      </c>
      <c r="O4898" s="101">
        <f>IF(ISNUMBER(jaar_zip[[#This Row],[etmaaltemperatuur]]),IF(jaar_zip[[#This Row],[etmaaltemperatuur]]&gt;stookgrens,jaar_zip[[#This Row],[etmaaltemperatuur]]-stookgrens,0),"")</f>
        <v>0</v>
      </c>
    </row>
    <row r="4899" spans="1:15" x14ac:dyDescent="0.25">
      <c r="A4899">
        <v>283</v>
      </c>
      <c r="B4899">
        <v>20240827</v>
      </c>
      <c r="C4899">
        <v>1.7</v>
      </c>
      <c r="D4899">
        <v>17.7</v>
      </c>
      <c r="E4899">
        <v>2079</v>
      </c>
      <c r="F4899">
        <v>0</v>
      </c>
      <c r="H4899">
        <v>75</v>
      </c>
      <c r="I4899" s="101" t="s">
        <v>29</v>
      </c>
      <c r="J4899" s="1">
        <f>DATEVALUE(RIGHT(jaar_zip[[#This Row],[YYYYMMDD]],2)&amp;"-"&amp;MID(jaar_zip[[#This Row],[YYYYMMDD]],5,2)&amp;"-"&amp;LEFT(jaar_zip[[#This Row],[YYYYMMDD]],4))</f>
        <v>45531</v>
      </c>
      <c r="K4899" s="101" t="str">
        <f>IF(AND(VALUE(MONTH(jaar_zip[[#This Row],[Datum]]))=1,VALUE(WEEKNUM(jaar_zip[[#This Row],[Datum]],21))&gt;51),RIGHT(YEAR(jaar_zip[[#This Row],[Datum]])-1,2),RIGHT(YEAR(jaar_zip[[#This Row],[Datum]]),2))&amp;"-"&amp; TEXT(WEEKNUM(jaar_zip[[#This Row],[Datum]],21),"00")</f>
        <v>24-35</v>
      </c>
      <c r="L4899" s="101">
        <f>MONTH(jaar_zip[[#This Row],[Datum]])</f>
        <v>8</v>
      </c>
      <c r="M4899" s="101">
        <f>IF(ISNUMBER(jaar_zip[[#This Row],[etmaaltemperatuur]]),IF(jaar_zip[[#This Row],[etmaaltemperatuur]]&lt;stookgrens,stookgrens-jaar_zip[[#This Row],[etmaaltemperatuur]],0),"")</f>
        <v>0.30000000000000071</v>
      </c>
      <c r="N4899" s="101">
        <f>IF(ISNUMBER(jaar_zip[[#This Row],[graaddagen]]),IF(OR(MONTH(jaar_zip[[#This Row],[Datum]])=1,MONTH(jaar_zip[[#This Row],[Datum]])=2,MONTH(jaar_zip[[#This Row],[Datum]])=11,MONTH(jaar_zip[[#This Row],[Datum]])=12),1.1,IF(OR(MONTH(jaar_zip[[#This Row],[Datum]])=3,MONTH(jaar_zip[[#This Row],[Datum]])=10),1,0.8))*jaar_zip[[#This Row],[graaddagen]],"")</f>
        <v>0.24000000000000057</v>
      </c>
      <c r="O4899" s="101">
        <f>IF(ISNUMBER(jaar_zip[[#This Row],[etmaaltemperatuur]]),IF(jaar_zip[[#This Row],[etmaaltemperatuur]]&gt;stookgrens,jaar_zip[[#This Row],[etmaaltemperatuur]]-stookgrens,0),"")</f>
        <v>0</v>
      </c>
    </row>
    <row r="4900" spans="1:15" x14ac:dyDescent="0.25">
      <c r="A4900">
        <v>283</v>
      </c>
      <c r="B4900">
        <v>20240828</v>
      </c>
      <c r="C4900">
        <v>1.9</v>
      </c>
      <c r="D4900">
        <v>21.2</v>
      </c>
      <c r="E4900">
        <v>2114</v>
      </c>
      <c r="F4900">
        <v>0</v>
      </c>
      <c r="H4900">
        <v>73</v>
      </c>
      <c r="I4900" s="101" t="s">
        <v>29</v>
      </c>
      <c r="J4900" s="1">
        <f>DATEVALUE(RIGHT(jaar_zip[[#This Row],[YYYYMMDD]],2)&amp;"-"&amp;MID(jaar_zip[[#This Row],[YYYYMMDD]],5,2)&amp;"-"&amp;LEFT(jaar_zip[[#This Row],[YYYYMMDD]],4))</f>
        <v>45532</v>
      </c>
      <c r="K4900" s="101" t="str">
        <f>IF(AND(VALUE(MONTH(jaar_zip[[#This Row],[Datum]]))=1,VALUE(WEEKNUM(jaar_zip[[#This Row],[Datum]],21))&gt;51),RIGHT(YEAR(jaar_zip[[#This Row],[Datum]])-1,2),RIGHT(YEAR(jaar_zip[[#This Row],[Datum]]),2))&amp;"-"&amp; TEXT(WEEKNUM(jaar_zip[[#This Row],[Datum]],21),"00")</f>
        <v>24-35</v>
      </c>
      <c r="L4900" s="101">
        <f>MONTH(jaar_zip[[#This Row],[Datum]])</f>
        <v>8</v>
      </c>
      <c r="M4900" s="101">
        <f>IF(ISNUMBER(jaar_zip[[#This Row],[etmaaltemperatuur]]),IF(jaar_zip[[#This Row],[etmaaltemperatuur]]&lt;stookgrens,stookgrens-jaar_zip[[#This Row],[etmaaltemperatuur]],0),"")</f>
        <v>0</v>
      </c>
      <c r="N4900" s="101">
        <f>IF(ISNUMBER(jaar_zip[[#This Row],[graaddagen]]),IF(OR(MONTH(jaar_zip[[#This Row],[Datum]])=1,MONTH(jaar_zip[[#This Row],[Datum]])=2,MONTH(jaar_zip[[#This Row],[Datum]])=11,MONTH(jaar_zip[[#This Row],[Datum]])=12),1.1,IF(OR(MONTH(jaar_zip[[#This Row],[Datum]])=3,MONTH(jaar_zip[[#This Row],[Datum]])=10),1,0.8))*jaar_zip[[#This Row],[graaddagen]],"")</f>
        <v>0</v>
      </c>
      <c r="O4900" s="101">
        <f>IF(ISNUMBER(jaar_zip[[#This Row],[etmaaltemperatuur]]),IF(jaar_zip[[#This Row],[etmaaltemperatuur]]&gt;stookgrens,jaar_zip[[#This Row],[etmaaltemperatuur]]-stookgrens,0),"")</f>
        <v>3.1999999999999993</v>
      </c>
    </row>
    <row r="4901" spans="1:15" x14ac:dyDescent="0.25">
      <c r="A4901">
        <v>283</v>
      </c>
      <c r="B4901">
        <v>20240829</v>
      </c>
      <c r="C4901">
        <v>2.6</v>
      </c>
      <c r="D4901">
        <v>21.4</v>
      </c>
      <c r="E4901">
        <v>1827</v>
      </c>
      <c r="F4901">
        <v>0</v>
      </c>
      <c r="H4901">
        <v>77</v>
      </c>
      <c r="I4901" s="101" t="s">
        <v>29</v>
      </c>
      <c r="J4901" s="1">
        <f>DATEVALUE(RIGHT(jaar_zip[[#This Row],[YYYYMMDD]],2)&amp;"-"&amp;MID(jaar_zip[[#This Row],[YYYYMMDD]],5,2)&amp;"-"&amp;LEFT(jaar_zip[[#This Row],[YYYYMMDD]],4))</f>
        <v>45533</v>
      </c>
      <c r="K4901" s="101" t="str">
        <f>IF(AND(VALUE(MONTH(jaar_zip[[#This Row],[Datum]]))=1,VALUE(WEEKNUM(jaar_zip[[#This Row],[Datum]],21))&gt;51),RIGHT(YEAR(jaar_zip[[#This Row],[Datum]])-1,2),RIGHT(YEAR(jaar_zip[[#This Row],[Datum]]),2))&amp;"-"&amp; TEXT(WEEKNUM(jaar_zip[[#This Row],[Datum]],21),"00")</f>
        <v>24-35</v>
      </c>
      <c r="L4901" s="101">
        <f>MONTH(jaar_zip[[#This Row],[Datum]])</f>
        <v>8</v>
      </c>
      <c r="M4901" s="101">
        <f>IF(ISNUMBER(jaar_zip[[#This Row],[etmaaltemperatuur]]),IF(jaar_zip[[#This Row],[etmaaltemperatuur]]&lt;stookgrens,stookgrens-jaar_zip[[#This Row],[etmaaltemperatuur]],0),"")</f>
        <v>0</v>
      </c>
      <c r="N4901" s="101">
        <f>IF(ISNUMBER(jaar_zip[[#This Row],[graaddagen]]),IF(OR(MONTH(jaar_zip[[#This Row],[Datum]])=1,MONTH(jaar_zip[[#This Row],[Datum]])=2,MONTH(jaar_zip[[#This Row],[Datum]])=11,MONTH(jaar_zip[[#This Row],[Datum]])=12),1.1,IF(OR(MONTH(jaar_zip[[#This Row],[Datum]])=3,MONTH(jaar_zip[[#This Row],[Datum]])=10),1,0.8))*jaar_zip[[#This Row],[graaddagen]],"")</f>
        <v>0</v>
      </c>
      <c r="O4901" s="101">
        <f>IF(ISNUMBER(jaar_zip[[#This Row],[etmaaltemperatuur]]),IF(jaar_zip[[#This Row],[etmaaltemperatuur]]&gt;stookgrens,jaar_zip[[#This Row],[etmaaltemperatuur]]-stookgrens,0),"")</f>
        <v>3.3999999999999986</v>
      </c>
    </row>
    <row r="4902" spans="1:15" x14ac:dyDescent="0.25">
      <c r="A4902">
        <v>283</v>
      </c>
      <c r="B4902">
        <v>20240830</v>
      </c>
      <c r="C4902">
        <v>2</v>
      </c>
      <c r="D4902">
        <v>17.2</v>
      </c>
      <c r="E4902">
        <v>937</v>
      </c>
      <c r="F4902">
        <v>2</v>
      </c>
      <c r="H4902">
        <v>84</v>
      </c>
      <c r="I4902" s="101" t="s">
        <v>29</v>
      </c>
      <c r="J4902" s="1">
        <f>DATEVALUE(RIGHT(jaar_zip[[#This Row],[YYYYMMDD]],2)&amp;"-"&amp;MID(jaar_zip[[#This Row],[YYYYMMDD]],5,2)&amp;"-"&amp;LEFT(jaar_zip[[#This Row],[YYYYMMDD]],4))</f>
        <v>45534</v>
      </c>
      <c r="K4902" s="101" t="str">
        <f>IF(AND(VALUE(MONTH(jaar_zip[[#This Row],[Datum]]))=1,VALUE(WEEKNUM(jaar_zip[[#This Row],[Datum]],21))&gt;51),RIGHT(YEAR(jaar_zip[[#This Row],[Datum]])-1,2),RIGHT(YEAR(jaar_zip[[#This Row],[Datum]]),2))&amp;"-"&amp; TEXT(WEEKNUM(jaar_zip[[#This Row],[Datum]],21),"00")</f>
        <v>24-35</v>
      </c>
      <c r="L4902" s="101">
        <f>MONTH(jaar_zip[[#This Row],[Datum]])</f>
        <v>8</v>
      </c>
      <c r="M4902" s="101">
        <f>IF(ISNUMBER(jaar_zip[[#This Row],[etmaaltemperatuur]]),IF(jaar_zip[[#This Row],[etmaaltemperatuur]]&lt;stookgrens,stookgrens-jaar_zip[[#This Row],[etmaaltemperatuur]],0),"")</f>
        <v>0.80000000000000071</v>
      </c>
      <c r="N4902" s="101">
        <f>IF(ISNUMBER(jaar_zip[[#This Row],[graaddagen]]),IF(OR(MONTH(jaar_zip[[#This Row],[Datum]])=1,MONTH(jaar_zip[[#This Row],[Datum]])=2,MONTH(jaar_zip[[#This Row],[Datum]])=11,MONTH(jaar_zip[[#This Row],[Datum]])=12),1.1,IF(OR(MONTH(jaar_zip[[#This Row],[Datum]])=3,MONTH(jaar_zip[[#This Row],[Datum]])=10),1,0.8))*jaar_zip[[#This Row],[graaddagen]],"")</f>
        <v>0.64000000000000057</v>
      </c>
      <c r="O4902" s="101">
        <f>IF(ISNUMBER(jaar_zip[[#This Row],[etmaaltemperatuur]]),IF(jaar_zip[[#This Row],[etmaaltemperatuur]]&gt;stookgrens,jaar_zip[[#This Row],[etmaaltemperatuur]]-stookgrens,0),"")</f>
        <v>0</v>
      </c>
    </row>
    <row r="4903" spans="1:15" x14ac:dyDescent="0.25">
      <c r="A4903">
        <v>283</v>
      </c>
      <c r="B4903">
        <v>20240831</v>
      </c>
      <c r="C4903">
        <v>4.3</v>
      </c>
      <c r="D4903">
        <v>18.2</v>
      </c>
      <c r="E4903">
        <v>1861</v>
      </c>
      <c r="F4903">
        <v>0</v>
      </c>
      <c r="H4903">
        <v>74</v>
      </c>
      <c r="I4903" s="101" t="s">
        <v>29</v>
      </c>
      <c r="J4903" s="1">
        <f>DATEVALUE(RIGHT(jaar_zip[[#This Row],[YYYYMMDD]],2)&amp;"-"&amp;MID(jaar_zip[[#This Row],[YYYYMMDD]],5,2)&amp;"-"&amp;LEFT(jaar_zip[[#This Row],[YYYYMMDD]],4))</f>
        <v>45535</v>
      </c>
      <c r="K4903" s="101" t="str">
        <f>IF(AND(VALUE(MONTH(jaar_zip[[#This Row],[Datum]]))=1,VALUE(WEEKNUM(jaar_zip[[#This Row],[Datum]],21))&gt;51),RIGHT(YEAR(jaar_zip[[#This Row],[Datum]])-1,2),RIGHT(YEAR(jaar_zip[[#This Row],[Datum]]),2))&amp;"-"&amp; TEXT(WEEKNUM(jaar_zip[[#This Row],[Datum]],21),"00")</f>
        <v>24-35</v>
      </c>
      <c r="L4903" s="101">
        <f>MONTH(jaar_zip[[#This Row],[Datum]])</f>
        <v>8</v>
      </c>
      <c r="M4903" s="101">
        <f>IF(ISNUMBER(jaar_zip[[#This Row],[etmaaltemperatuur]]),IF(jaar_zip[[#This Row],[etmaaltemperatuur]]&lt;stookgrens,stookgrens-jaar_zip[[#This Row],[etmaaltemperatuur]],0),"")</f>
        <v>0</v>
      </c>
      <c r="N4903" s="101">
        <f>IF(ISNUMBER(jaar_zip[[#This Row],[graaddagen]]),IF(OR(MONTH(jaar_zip[[#This Row],[Datum]])=1,MONTH(jaar_zip[[#This Row],[Datum]])=2,MONTH(jaar_zip[[#This Row],[Datum]])=11,MONTH(jaar_zip[[#This Row],[Datum]])=12),1.1,IF(OR(MONTH(jaar_zip[[#This Row],[Datum]])=3,MONTH(jaar_zip[[#This Row],[Datum]])=10),1,0.8))*jaar_zip[[#This Row],[graaddagen]],"")</f>
        <v>0</v>
      </c>
      <c r="O4903" s="101">
        <f>IF(ISNUMBER(jaar_zip[[#This Row],[etmaaltemperatuur]]),IF(jaar_zip[[#This Row],[etmaaltemperatuur]]&gt;stookgrens,jaar_zip[[#This Row],[etmaaltemperatuur]]-stookgrens,0),"")</f>
        <v>0.19999999999999929</v>
      </c>
    </row>
    <row r="4904" spans="1:15" x14ac:dyDescent="0.25">
      <c r="A4904">
        <v>283</v>
      </c>
      <c r="B4904">
        <v>20240901</v>
      </c>
      <c r="C4904">
        <v>3.3</v>
      </c>
      <c r="D4904">
        <v>21.1</v>
      </c>
      <c r="E4904">
        <v>1919</v>
      </c>
      <c r="F4904">
        <v>0</v>
      </c>
      <c r="H4904">
        <v>76</v>
      </c>
      <c r="I4904" s="101" t="s">
        <v>29</v>
      </c>
      <c r="J4904" s="1">
        <f>DATEVALUE(RIGHT(jaar_zip[[#This Row],[YYYYMMDD]],2)&amp;"-"&amp;MID(jaar_zip[[#This Row],[YYYYMMDD]],5,2)&amp;"-"&amp;LEFT(jaar_zip[[#This Row],[YYYYMMDD]],4))</f>
        <v>45536</v>
      </c>
      <c r="K4904" s="101" t="str">
        <f>IF(AND(VALUE(MONTH(jaar_zip[[#This Row],[Datum]]))=1,VALUE(WEEKNUM(jaar_zip[[#This Row],[Datum]],21))&gt;51),RIGHT(YEAR(jaar_zip[[#This Row],[Datum]])-1,2),RIGHT(YEAR(jaar_zip[[#This Row],[Datum]]),2))&amp;"-"&amp; TEXT(WEEKNUM(jaar_zip[[#This Row],[Datum]],21),"00")</f>
        <v>24-35</v>
      </c>
      <c r="L4904" s="101">
        <f>MONTH(jaar_zip[[#This Row],[Datum]])</f>
        <v>9</v>
      </c>
      <c r="M4904" s="101">
        <f>IF(ISNUMBER(jaar_zip[[#This Row],[etmaaltemperatuur]]),IF(jaar_zip[[#This Row],[etmaaltemperatuur]]&lt;stookgrens,stookgrens-jaar_zip[[#This Row],[etmaaltemperatuur]],0),"")</f>
        <v>0</v>
      </c>
      <c r="N4904" s="101">
        <f>IF(ISNUMBER(jaar_zip[[#This Row],[graaddagen]]),IF(OR(MONTH(jaar_zip[[#This Row],[Datum]])=1,MONTH(jaar_zip[[#This Row],[Datum]])=2,MONTH(jaar_zip[[#This Row],[Datum]])=11,MONTH(jaar_zip[[#This Row],[Datum]])=12),1.1,IF(OR(MONTH(jaar_zip[[#This Row],[Datum]])=3,MONTH(jaar_zip[[#This Row],[Datum]])=10),1,0.8))*jaar_zip[[#This Row],[graaddagen]],"")</f>
        <v>0</v>
      </c>
      <c r="O4904" s="101">
        <f>IF(ISNUMBER(jaar_zip[[#This Row],[etmaaltemperatuur]]),IF(jaar_zip[[#This Row],[etmaaltemperatuur]]&gt;stookgrens,jaar_zip[[#This Row],[etmaaltemperatuur]]-stookgrens,0),"")</f>
        <v>3.1000000000000014</v>
      </c>
    </row>
    <row r="4905" spans="1:15" x14ac:dyDescent="0.25">
      <c r="A4905">
        <v>283</v>
      </c>
      <c r="B4905">
        <v>20240902</v>
      </c>
      <c r="C4905">
        <v>1.8</v>
      </c>
      <c r="D4905">
        <v>22</v>
      </c>
      <c r="E4905">
        <v>1760</v>
      </c>
      <c r="F4905">
        <v>6.3</v>
      </c>
      <c r="H4905">
        <v>83</v>
      </c>
      <c r="I4905" s="101" t="s">
        <v>29</v>
      </c>
      <c r="J4905" s="1">
        <f>DATEVALUE(RIGHT(jaar_zip[[#This Row],[YYYYMMDD]],2)&amp;"-"&amp;MID(jaar_zip[[#This Row],[YYYYMMDD]],5,2)&amp;"-"&amp;LEFT(jaar_zip[[#This Row],[YYYYMMDD]],4))</f>
        <v>45537</v>
      </c>
      <c r="K4905" s="101" t="str">
        <f>IF(AND(VALUE(MONTH(jaar_zip[[#This Row],[Datum]]))=1,VALUE(WEEKNUM(jaar_zip[[#This Row],[Datum]],21))&gt;51),RIGHT(YEAR(jaar_zip[[#This Row],[Datum]])-1,2),RIGHT(YEAR(jaar_zip[[#This Row],[Datum]]),2))&amp;"-"&amp; TEXT(WEEKNUM(jaar_zip[[#This Row],[Datum]],21),"00")</f>
        <v>24-36</v>
      </c>
      <c r="L4905" s="101">
        <f>MONTH(jaar_zip[[#This Row],[Datum]])</f>
        <v>9</v>
      </c>
      <c r="M4905" s="101">
        <f>IF(ISNUMBER(jaar_zip[[#This Row],[etmaaltemperatuur]]),IF(jaar_zip[[#This Row],[etmaaltemperatuur]]&lt;stookgrens,stookgrens-jaar_zip[[#This Row],[etmaaltemperatuur]],0),"")</f>
        <v>0</v>
      </c>
      <c r="N4905" s="101">
        <f>IF(ISNUMBER(jaar_zip[[#This Row],[graaddagen]]),IF(OR(MONTH(jaar_zip[[#This Row],[Datum]])=1,MONTH(jaar_zip[[#This Row],[Datum]])=2,MONTH(jaar_zip[[#This Row],[Datum]])=11,MONTH(jaar_zip[[#This Row],[Datum]])=12),1.1,IF(OR(MONTH(jaar_zip[[#This Row],[Datum]])=3,MONTH(jaar_zip[[#This Row],[Datum]])=10),1,0.8))*jaar_zip[[#This Row],[graaddagen]],"")</f>
        <v>0</v>
      </c>
      <c r="O4905" s="101">
        <f>IF(ISNUMBER(jaar_zip[[#This Row],[etmaaltemperatuur]]),IF(jaar_zip[[#This Row],[etmaaltemperatuur]]&gt;stookgrens,jaar_zip[[#This Row],[etmaaltemperatuur]]-stookgrens,0),"")</f>
        <v>4</v>
      </c>
    </row>
    <row r="4906" spans="1:15" x14ac:dyDescent="0.25">
      <c r="A4906">
        <v>283</v>
      </c>
      <c r="B4906">
        <v>20240903</v>
      </c>
      <c r="C4906">
        <v>1.4</v>
      </c>
      <c r="D4906">
        <v>20.7</v>
      </c>
      <c r="E4906">
        <v>1221</v>
      </c>
      <c r="F4906">
        <v>0</v>
      </c>
      <c r="H4906">
        <v>89</v>
      </c>
      <c r="I4906" s="101" t="s">
        <v>29</v>
      </c>
      <c r="J4906" s="1">
        <f>DATEVALUE(RIGHT(jaar_zip[[#This Row],[YYYYMMDD]],2)&amp;"-"&amp;MID(jaar_zip[[#This Row],[YYYYMMDD]],5,2)&amp;"-"&amp;LEFT(jaar_zip[[#This Row],[YYYYMMDD]],4))</f>
        <v>45538</v>
      </c>
      <c r="K4906" s="101" t="str">
        <f>IF(AND(VALUE(MONTH(jaar_zip[[#This Row],[Datum]]))=1,VALUE(WEEKNUM(jaar_zip[[#This Row],[Datum]],21))&gt;51),RIGHT(YEAR(jaar_zip[[#This Row],[Datum]])-1,2),RIGHT(YEAR(jaar_zip[[#This Row],[Datum]]),2))&amp;"-"&amp; TEXT(WEEKNUM(jaar_zip[[#This Row],[Datum]],21),"00")</f>
        <v>24-36</v>
      </c>
      <c r="L4906" s="101">
        <f>MONTH(jaar_zip[[#This Row],[Datum]])</f>
        <v>9</v>
      </c>
      <c r="M4906" s="101">
        <f>IF(ISNUMBER(jaar_zip[[#This Row],[etmaaltemperatuur]]),IF(jaar_zip[[#This Row],[etmaaltemperatuur]]&lt;stookgrens,stookgrens-jaar_zip[[#This Row],[etmaaltemperatuur]],0),"")</f>
        <v>0</v>
      </c>
      <c r="N4906" s="101">
        <f>IF(ISNUMBER(jaar_zip[[#This Row],[graaddagen]]),IF(OR(MONTH(jaar_zip[[#This Row],[Datum]])=1,MONTH(jaar_zip[[#This Row],[Datum]])=2,MONTH(jaar_zip[[#This Row],[Datum]])=11,MONTH(jaar_zip[[#This Row],[Datum]])=12),1.1,IF(OR(MONTH(jaar_zip[[#This Row],[Datum]])=3,MONTH(jaar_zip[[#This Row],[Datum]])=10),1,0.8))*jaar_zip[[#This Row],[graaddagen]],"")</f>
        <v>0</v>
      </c>
      <c r="O4906" s="101">
        <f>IF(ISNUMBER(jaar_zip[[#This Row],[etmaaltemperatuur]]),IF(jaar_zip[[#This Row],[etmaaltemperatuur]]&gt;stookgrens,jaar_zip[[#This Row],[etmaaltemperatuur]]-stookgrens,0),"")</f>
        <v>2.6999999999999993</v>
      </c>
    </row>
    <row r="4907" spans="1:15" x14ac:dyDescent="0.25">
      <c r="A4907">
        <v>283</v>
      </c>
      <c r="B4907">
        <v>20240904</v>
      </c>
      <c r="C4907">
        <v>1.3</v>
      </c>
      <c r="D4907">
        <v>17.899999999999999</v>
      </c>
      <c r="E4907">
        <v>506</v>
      </c>
      <c r="F4907">
        <v>3.6</v>
      </c>
      <c r="H4907">
        <v>94</v>
      </c>
      <c r="I4907" s="101" t="s">
        <v>29</v>
      </c>
      <c r="J4907" s="1">
        <f>DATEVALUE(RIGHT(jaar_zip[[#This Row],[YYYYMMDD]],2)&amp;"-"&amp;MID(jaar_zip[[#This Row],[YYYYMMDD]],5,2)&amp;"-"&amp;LEFT(jaar_zip[[#This Row],[YYYYMMDD]],4))</f>
        <v>45539</v>
      </c>
      <c r="K4907" s="101" t="str">
        <f>IF(AND(VALUE(MONTH(jaar_zip[[#This Row],[Datum]]))=1,VALUE(WEEKNUM(jaar_zip[[#This Row],[Datum]],21))&gt;51),RIGHT(YEAR(jaar_zip[[#This Row],[Datum]])-1,2),RIGHT(YEAR(jaar_zip[[#This Row],[Datum]]),2))&amp;"-"&amp; TEXT(WEEKNUM(jaar_zip[[#This Row],[Datum]],21),"00")</f>
        <v>24-36</v>
      </c>
      <c r="L4907" s="101">
        <f>MONTH(jaar_zip[[#This Row],[Datum]])</f>
        <v>9</v>
      </c>
      <c r="M4907" s="101">
        <f>IF(ISNUMBER(jaar_zip[[#This Row],[etmaaltemperatuur]]),IF(jaar_zip[[#This Row],[etmaaltemperatuur]]&lt;stookgrens,stookgrens-jaar_zip[[#This Row],[etmaaltemperatuur]],0),"")</f>
        <v>0.10000000000000142</v>
      </c>
      <c r="N4907" s="101">
        <f>IF(ISNUMBER(jaar_zip[[#This Row],[graaddagen]]),IF(OR(MONTH(jaar_zip[[#This Row],[Datum]])=1,MONTH(jaar_zip[[#This Row],[Datum]])=2,MONTH(jaar_zip[[#This Row],[Datum]])=11,MONTH(jaar_zip[[#This Row],[Datum]])=12),1.1,IF(OR(MONTH(jaar_zip[[#This Row],[Datum]])=3,MONTH(jaar_zip[[#This Row],[Datum]])=10),1,0.8))*jaar_zip[[#This Row],[graaddagen]],"")</f>
        <v>8.000000000000114E-2</v>
      </c>
      <c r="O4907" s="101">
        <f>IF(ISNUMBER(jaar_zip[[#This Row],[etmaaltemperatuur]]),IF(jaar_zip[[#This Row],[etmaaltemperatuur]]&gt;stookgrens,jaar_zip[[#This Row],[etmaaltemperatuur]]-stookgrens,0),"")</f>
        <v>0</v>
      </c>
    </row>
    <row r="4908" spans="1:15" x14ac:dyDescent="0.25">
      <c r="A4908">
        <v>283</v>
      </c>
      <c r="B4908">
        <v>20240905</v>
      </c>
      <c r="C4908">
        <v>3.9</v>
      </c>
      <c r="D4908">
        <v>22.2</v>
      </c>
      <c r="E4908">
        <v>1534</v>
      </c>
      <c r="F4908">
        <v>0</v>
      </c>
      <c r="H4908">
        <v>74</v>
      </c>
      <c r="I4908" s="101" t="s">
        <v>29</v>
      </c>
      <c r="J4908" s="1">
        <f>DATEVALUE(RIGHT(jaar_zip[[#This Row],[YYYYMMDD]],2)&amp;"-"&amp;MID(jaar_zip[[#This Row],[YYYYMMDD]],5,2)&amp;"-"&amp;LEFT(jaar_zip[[#This Row],[YYYYMMDD]],4))</f>
        <v>45540</v>
      </c>
      <c r="K4908" s="101" t="str">
        <f>IF(AND(VALUE(MONTH(jaar_zip[[#This Row],[Datum]]))=1,VALUE(WEEKNUM(jaar_zip[[#This Row],[Datum]],21))&gt;51),RIGHT(YEAR(jaar_zip[[#This Row],[Datum]])-1,2),RIGHT(YEAR(jaar_zip[[#This Row],[Datum]]),2))&amp;"-"&amp; TEXT(WEEKNUM(jaar_zip[[#This Row],[Datum]],21),"00")</f>
        <v>24-36</v>
      </c>
      <c r="L4908" s="101">
        <f>MONTH(jaar_zip[[#This Row],[Datum]])</f>
        <v>9</v>
      </c>
      <c r="M4908" s="101">
        <f>IF(ISNUMBER(jaar_zip[[#This Row],[etmaaltemperatuur]]),IF(jaar_zip[[#This Row],[etmaaltemperatuur]]&lt;stookgrens,stookgrens-jaar_zip[[#This Row],[etmaaltemperatuur]],0),"")</f>
        <v>0</v>
      </c>
      <c r="N4908" s="101">
        <f>IF(ISNUMBER(jaar_zip[[#This Row],[graaddagen]]),IF(OR(MONTH(jaar_zip[[#This Row],[Datum]])=1,MONTH(jaar_zip[[#This Row],[Datum]])=2,MONTH(jaar_zip[[#This Row],[Datum]])=11,MONTH(jaar_zip[[#This Row],[Datum]])=12),1.1,IF(OR(MONTH(jaar_zip[[#This Row],[Datum]])=3,MONTH(jaar_zip[[#This Row],[Datum]])=10),1,0.8))*jaar_zip[[#This Row],[graaddagen]],"")</f>
        <v>0</v>
      </c>
      <c r="O4908" s="101">
        <f>IF(ISNUMBER(jaar_zip[[#This Row],[etmaaltemperatuur]]),IF(jaar_zip[[#This Row],[etmaaltemperatuur]]&gt;stookgrens,jaar_zip[[#This Row],[etmaaltemperatuur]]-stookgrens,0),"")</f>
        <v>4.1999999999999993</v>
      </c>
    </row>
    <row r="4909" spans="1:15" x14ac:dyDescent="0.25">
      <c r="A4909">
        <v>283</v>
      </c>
      <c r="B4909">
        <v>20240906</v>
      </c>
      <c r="C4909">
        <v>2.5</v>
      </c>
      <c r="D4909">
        <v>19.600000000000001</v>
      </c>
      <c r="E4909">
        <v>869</v>
      </c>
      <c r="F4909">
        <v>0.1</v>
      </c>
      <c r="H4909">
        <v>78</v>
      </c>
      <c r="I4909" s="101" t="s">
        <v>29</v>
      </c>
      <c r="J4909" s="1">
        <f>DATEVALUE(RIGHT(jaar_zip[[#This Row],[YYYYMMDD]],2)&amp;"-"&amp;MID(jaar_zip[[#This Row],[YYYYMMDD]],5,2)&amp;"-"&amp;LEFT(jaar_zip[[#This Row],[YYYYMMDD]],4))</f>
        <v>45541</v>
      </c>
      <c r="K4909" s="101" t="str">
        <f>IF(AND(VALUE(MONTH(jaar_zip[[#This Row],[Datum]]))=1,VALUE(WEEKNUM(jaar_zip[[#This Row],[Datum]],21))&gt;51),RIGHT(YEAR(jaar_zip[[#This Row],[Datum]])-1,2),RIGHT(YEAR(jaar_zip[[#This Row],[Datum]]),2))&amp;"-"&amp; TEXT(WEEKNUM(jaar_zip[[#This Row],[Datum]],21),"00")</f>
        <v>24-36</v>
      </c>
      <c r="L4909" s="101">
        <f>MONTH(jaar_zip[[#This Row],[Datum]])</f>
        <v>9</v>
      </c>
      <c r="M4909" s="101">
        <f>IF(ISNUMBER(jaar_zip[[#This Row],[etmaaltemperatuur]]),IF(jaar_zip[[#This Row],[etmaaltemperatuur]]&lt;stookgrens,stookgrens-jaar_zip[[#This Row],[etmaaltemperatuur]],0),"")</f>
        <v>0</v>
      </c>
      <c r="N4909" s="101">
        <f>IF(ISNUMBER(jaar_zip[[#This Row],[graaddagen]]),IF(OR(MONTH(jaar_zip[[#This Row],[Datum]])=1,MONTH(jaar_zip[[#This Row],[Datum]])=2,MONTH(jaar_zip[[#This Row],[Datum]])=11,MONTH(jaar_zip[[#This Row],[Datum]])=12),1.1,IF(OR(MONTH(jaar_zip[[#This Row],[Datum]])=3,MONTH(jaar_zip[[#This Row],[Datum]])=10),1,0.8))*jaar_zip[[#This Row],[graaddagen]],"")</f>
        <v>0</v>
      </c>
      <c r="O4909" s="101">
        <f>IF(ISNUMBER(jaar_zip[[#This Row],[etmaaltemperatuur]]),IF(jaar_zip[[#This Row],[etmaaltemperatuur]]&gt;stookgrens,jaar_zip[[#This Row],[etmaaltemperatuur]]-stookgrens,0),"")</f>
        <v>1.6000000000000014</v>
      </c>
    </row>
    <row r="4910" spans="1:15" x14ac:dyDescent="0.25">
      <c r="A4910">
        <v>283</v>
      </c>
      <c r="B4910">
        <v>20240907</v>
      </c>
      <c r="C4910">
        <v>1.9</v>
      </c>
      <c r="D4910">
        <v>20.8</v>
      </c>
      <c r="E4910">
        <v>1509</v>
      </c>
      <c r="F4910">
        <v>0</v>
      </c>
      <c r="H4910">
        <v>82</v>
      </c>
      <c r="I4910" s="101" t="s">
        <v>29</v>
      </c>
      <c r="J4910" s="1">
        <f>DATEVALUE(RIGHT(jaar_zip[[#This Row],[YYYYMMDD]],2)&amp;"-"&amp;MID(jaar_zip[[#This Row],[YYYYMMDD]],5,2)&amp;"-"&amp;LEFT(jaar_zip[[#This Row],[YYYYMMDD]],4))</f>
        <v>45542</v>
      </c>
      <c r="K4910" s="101" t="str">
        <f>IF(AND(VALUE(MONTH(jaar_zip[[#This Row],[Datum]]))=1,VALUE(WEEKNUM(jaar_zip[[#This Row],[Datum]],21))&gt;51),RIGHT(YEAR(jaar_zip[[#This Row],[Datum]])-1,2),RIGHT(YEAR(jaar_zip[[#This Row],[Datum]]),2))&amp;"-"&amp; TEXT(WEEKNUM(jaar_zip[[#This Row],[Datum]],21),"00")</f>
        <v>24-36</v>
      </c>
      <c r="L4910" s="101">
        <f>MONTH(jaar_zip[[#This Row],[Datum]])</f>
        <v>9</v>
      </c>
      <c r="M4910" s="101">
        <f>IF(ISNUMBER(jaar_zip[[#This Row],[etmaaltemperatuur]]),IF(jaar_zip[[#This Row],[etmaaltemperatuur]]&lt;stookgrens,stookgrens-jaar_zip[[#This Row],[etmaaltemperatuur]],0),"")</f>
        <v>0</v>
      </c>
      <c r="N4910" s="101">
        <f>IF(ISNUMBER(jaar_zip[[#This Row],[graaddagen]]),IF(OR(MONTH(jaar_zip[[#This Row],[Datum]])=1,MONTH(jaar_zip[[#This Row],[Datum]])=2,MONTH(jaar_zip[[#This Row],[Datum]])=11,MONTH(jaar_zip[[#This Row],[Datum]])=12),1.1,IF(OR(MONTH(jaar_zip[[#This Row],[Datum]])=3,MONTH(jaar_zip[[#This Row],[Datum]])=10),1,0.8))*jaar_zip[[#This Row],[graaddagen]],"")</f>
        <v>0</v>
      </c>
      <c r="O4910" s="101">
        <f>IF(ISNUMBER(jaar_zip[[#This Row],[etmaaltemperatuur]]),IF(jaar_zip[[#This Row],[etmaaltemperatuur]]&gt;stookgrens,jaar_zip[[#This Row],[etmaaltemperatuur]]-stookgrens,0),"")</f>
        <v>2.8000000000000007</v>
      </c>
    </row>
    <row r="4911" spans="1:15" x14ac:dyDescent="0.25">
      <c r="A4911">
        <v>283</v>
      </c>
      <c r="B4911">
        <v>20240908</v>
      </c>
      <c r="C4911">
        <v>2</v>
      </c>
      <c r="D4911">
        <v>18.5</v>
      </c>
      <c r="E4911">
        <v>1446</v>
      </c>
      <c r="F4911">
        <v>0</v>
      </c>
      <c r="H4911">
        <v>78</v>
      </c>
      <c r="I4911" s="101" t="s">
        <v>29</v>
      </c>
      <c r="J4911" s="1">
        <f>DATEVALUE(RIGHT(jaar_zip[[#This Row],[YYYYMMDD]],2)&amp;"-"&amp;MID(jaar_zip[[#This Row],[YYYYMMDD]],5,2)&amp;"-"&amp;LEFT(jaar_zip[[#This Row],[YYYYMMDD]],4))</f>
        <v>45543</v>
      </c>
      <c r="K4911" s="101" t="str">
        <f>IF(AND(VALUE(MONTH(jaar_zip[[#This Row],[Datum]]))=1,VALUE(WEEKNUM(jaar_zip[[#This Row],[Datum]],21))&gt;51),RIGHT(YEAR(jaar_zip[[#This Row],[Datum]])-1,2),RIGHT(YEAR(jaar_zip[[#This Row],[Datum]]),2))&amp;"-"&amp; TEXT(WEEKNUM(jaar_zip[[#This Row],[Datum]],21),"00")</f>
        <v>24-36</v>
      </c>
      <c r="L4911" s="101">
        <f>MONTH(jaar_zip[[#This Row],[Datum]])</f>
        <v>9</v>
      </c>
      <c r="M4911" s="101">
        <f>IF(ISNUMBER(jaar_zip[[#This Row],[etmaaltemperatuur]]),IF(jaar_zip[[#This Row],[etmaaltemperatuur]]&lt;stookgrens,stookgrens-jaar_zip[[#This Row],[etmaaltemperatuur]],0),"")</f>
        <v>0</v>
      </c>
      <c r="N4911" s="101">
        <f>IF(ISNUMBER(jaar_zip[[#This Row],[graaddagen]]),IF(OR(MONTH(jaar_zip[[#This Row],[Datum]])=1,MONTH(jaar_zip[[#This Row],[Datum]])=2,MONTH(jaar_zip[[#This Row],[Datum]])=11,MONTH(jaar_zip[[#This Row],[Datum]])=12),1.1,IF(OR(MONTH(jaar_zip[[#This Row],[Datum]])=3,MONTH(jaar_zip[[#This Row],[Datum]])=10),1,0.8))*jaar_zip[[#This Row],[graaddagen]],"")</f>
        <v>0</v>
      </c>
      <c r="O4911" s="101">
        <f>IF(ISNUMBER(jaar_zip[[#This Row],[etmaaltemperatuur]]),IF(jaar_zip[[#This Row],[etmaaltemperatuur]]&gt;stookgrens,jaar_zip[[#This Row],[etmaaltemperatuur]]-stookgrens,0),"")</f>
        <v>0.5</v>
      </c>
    </row>
    <row r="4912" spans="1:15" x14ac:dyDescent="0.25">
      <c r="A4912">
        <v>283</v>
      </c>
      <c r="B4912">
        <v>20240909</v>
      </c>
      <c r="C4912">
        <v>2.2999999999999998</v>
      </c>
      <c r="D4912">
        <v>15.4</v>
      </c>
      <c r="E4912">
        <v>824</v>
      </c>
      <c r="F4912">
        <v>1.6</v>
      </c>
      <c r="H4912">
        <v>88</v>
      </c>
      <c r="I4912" s="101" t="s">
        <v>29</v>
      </c>
      <c r="J4912" s="1">
        <f>DATEVALUE(RIGHT(jaar_zip[[#This Row],[YYYYMMDD]],2)&amp;"-"&amp;MID(jaar_zip[[#This Row],[YYYYMMDD]],5,2)&amp;"-"&amp;LEFT(jaar_zip[[#This Row],[YYYYMMDD]],4))</f>
        <v>45544</v>
      </c>
      <c r="K4912" s="101" t="str">
        <f>IF(AND(VALUE(MONTH(jaar_zip[[#This Row],[Datum]]))=1,VALUE(WEEKNUM(jaar_zip[[#This Row],[Datum]],21))&gt;51),RIGHT(YEAR(jaar_zip[[#This Row],[Datum]])-1,2),RIGHT(YEAR(jaar_zip[[#This Row],[Datum]]),2))&amp;"-"&amp; TEXT(WEEKNUM(jaar_zip[[#This Row],[Datum]],21),"00")</f>
        <v>24-37</v>
      </c>
      <c r="L4912" s="101">
        <f>MONTH(jaar_zip[[#This Row],[Datum]])</f>
        <v>9</v>
      </c>
      <c r="M4912" s="101">
        <f>IF(ISNUMBER(jaar_zip[[#This Row],[etmaaltemperatuur]]),IF(jaar_zip[[#This Row],[etmaaltemperatuur]]&lt;stookgrens,stookgrens-jaar_zip[[#This Row],[etmaaltemperatuur]],0),"")</f>
        <v>2.5999999999999996</v>
      </c>
      <c r="N4912" s="101">
        <f>IF(ISNUMBER(jaar_zip[[#This Row],[graaddagen]]),IF(OR(MONTH(jaar_zip[[#This Row],[Datum]])=1,MONTH(jaar_zip[[#This Row],[Datum]])=2,MONTH(jaar_zip[[#This Row],[Datum]])=11,MONTH(jaar_zip[[#This Row],[Datum]])=12),1.1,IF(OR(MONTH(jaar_zip[[#This Row],[Datum]])=3,MONTH(jaar_zip[[#This Row],[Datum]])=10),1,0.8))*jaar_zip[[#This Row],[graaddagen]],"")</f>
        <v>2.0799999999999996</v>
      </c>
      <c r="O4912" s="101">
        <f>IF(ISNUMBER(jaar_zip[[#This Row],[etmaaltemperatuur]]),IF(jaar_zip[[#This Row],[etmaaltemperatuur]]&gt;stookgrens,jaar_zip[[#This Row],[etmaaltemperatuur]]-stookgrens,0),"")</f>
        <v>0</v>
      </c>
    </row>
    <row r="4913" spans="1:15" x14ac:dyDescent="0.25">
      <c r="A4913">
        <v>283</v>
      </c>
      <c r="B4913">
        <v>20240910</v>
      </c>
      <c r="C4913">
        <v>4.2</v>
      </c>
      <c r="D4913">
        <v>14.6</v>
      </c>
      <c r="E4913">
        <v>800</v>
      </c>
      <c r="F4913">
        <v>2.4</v>
      </c>
      <c r="H4913">
        <v>84</v>
      </c>
      <c r="I4913" s="101" t="s">
        <v>29</v>
      </c>
      <c r="J4913" s="1">
        <f>DATEVALUE(RIGHT(jaar_zip[[#This Row],[YYYYMMDD]],2)&amp;"-"&amp;MID(jaar_zip[[#This Row],[YYYYMMDD]],5,2)&amp;"-"&amp;LEFT(jaar_zip[[#This Row],[YYYYMMDD]],4))</f>
        <v>45545</v>
      </c>
      <c r="K4913" s="101" t="str">
        <f>IF(AND(VALUE(MONTH(jaar_zip[[#This Row],[Datum]]))=1,VALUE(WEEKNUM(jaar_zip[[#This Row],[Datum]],21))&gt;51),RIGHT(YEAR(jaar_zip[[#This Row],[Datum]])-1,2),RIGHT(YEAR(jaar_zip[[#This Row],[Datum]]),2))&amp;"-"&amp; TEXT(WEEKNUM(jaar_zip[[#This Row],[Datum]],21),"00")</f>
        <v>24-37</v>
      </c>
      <c r="L4913" s="101">
        <f>MONTH(jaar_zip[[#This Row],[Datum]])</f>
        <v>9</v>
      </c>
      <c r="M4913" s="101">
        <f>IF(ISNUMBER(jaar_zip[[#This Row],[etmaaltemperatuur]]),IF(jaar_zip[[#This Row],[etmaaltemperatuur]]&lt;stookgrens,stookgrens-jaar_zip[[#This Row],[etmaaltemperatuur]],0),"")</f>
        <v>3.4000000000000004</v>
      </c>
      <c r="N4913" s="101">
        <f>IF(ISNUMBER(jaar_zip[[#This Row],[graaddagen]]),IF(OR(MONTH(jaar_zip[[#This Row],[Datum]])=1,MONTH(jaar_zip[[#This Row],[Datum]])=2,MONTH(jaar_zip[[#This Row],[Datum]])=11,MONTH(jaar_zip[[#This Row],[Datum]])=12),1.1,IF(OR(MONTH(jaar_zip[[#This Row],[Datum]])=3,MONTH(jaar_zip[[#This Row],[Datum]])=10),1,0.8))*jaar_zip[[#This Row],[graaddagen]],"")</f>
        <v>2.7200000000000006</v>
      </c>
      <c r="O4913" s="101">
        <f>IF(ISNUMBER(jaar_zip[[#This Row],[etmaaltemperatuur]]),IF(jaar_zip[[#This Row],[etmaaltemperatuur]]&gt;stookgrens,jaar_zip[[#This Row],[etmaaltemperatuur]]-stookgrens,0),"")</f>
        <v>0</v>
      </c>
    </row>
    <row r="4914" spans="1:15" x14ac:dyDescent="0.25">
      <c r="A4914">
        <v>283</v>
      </c>
      <c r="B4914">
        <v>20240911</v>
      </c>
      <c r="C4914">
        <v>3.3</v>
      </c>
      <c r="D4914">
        <v>10.8</v>
      </c>
      <c r="E4914">
        <v>1259</v>
      </c>
      <c r="F4914">
        <v>13.2</v>
      </c>
      <c r="H4914">
        <v>86</v>
      </c>
      <c r="I4914" s="101" t="s">
        <v>29</v>
      </c>
      <c r="J4914" s="1">
        <f>DATEVALUE(RIGHT(jaar_zip[[#This Row],[YYYYMMDD]],2)&amp;"-"&amp;MID(jaar_zip[[#This Row],[YYYYMMDD]],5,2)&amp;"-"&amp;LEFT(jaar_zip[[#This Row],[YYYYMMDD]],4))</f>
        <v>45546</v>
      </c>
      <c r="K4914" s="101" t="str">
        <f>IF(AND(VALUE(MONTH(jaar_zip[[#This Row],[Datum]]))=1,VALUE(WEEKNUM(jaar_zip[[#This Row],[Datum]],21))&gt;51),RIGHT(YEAR(jaar_zip[[#This Row],[Datum]])-1,2),RIGHT(YEAR(jaar_zip[[#This Row],[Datum]]),2))&amp;"-"&amp; TEXT(WEEKNUM(jaar_zip[[#This Row],[Datum]],21),"00")</f>
        <v>24-37</v>
      </c>
      <c r="L4914" s="101">
        <f>MONTH(jaar_zip[[#This Row],[Datum]])</f>
        <v>9</v>
      </c>
      <c r="M4914" s="101">
        <f>IF(ISNUMBER(jaar_zip[[#This Row],[etmaaltemperatuur]]),IF(jaar_zip[[#This Row],[etmaaltemperatuur]]&lt;stookgrens,stookgrens-jaar_zip[[#This Row],[etmaaltemperatuur]],0),"")</f>
        <v>7.1999999999999993</v>
      </c>
      <c r="N4914" s="101">
        <f>IF(ISNUMBER(jaar_zip[[#This Row],[graaddagen]]),IF(OR(MONTH(jaar_zip[[#This Row],[Datum]])=1,MONTH(jaar_zip[[#This Row],[Datum]])=2,MONTH(jaar_zip[[#This Row],[Datum]])=11,MONTH(jaar_zip[[#This Row],[Datum]])=12),1.1,IF(OR(MONTH(jaar_zip[[#This Row],[Datum]])=3,MONTH(jaar_zip[[#This Row],[Datum]])=10),1,0.8))*jaar_zip[[#This Row],[graaddagen]],"")</f>
        <v>5.76</v>
      </c>
      <c r="O4914" s="101">
        <f>IF(ISNUMBER(jaar_zip[[#This Row],[etmaaltemperatuur]]),IF(jaar_zip[[#This Row],[etmaaltemperatuur]]&gt;stookgrens,jaar_zip[[#This Row],[etmaaltemperatuur]]-stookgrens,0),"")</f>
        <v>0</v>
      </c>
    </row>
    <row r="4915" spans="1:15" x14ac:dyDescent="0.25">
      <c r="A4915">
        <v>283</v>
      </c>
      <c r="B4915">
        <v>20240912</v>
      </c>
      <c r="C4915">
        <v>1.7</v>
      </c>
      <c r="D4915">
        <v>9.6</v>
      </c>
      <c r="E4915">
        <v>1135</v>
      </c>
      <c r="F4915">
        <v>2.6</v>
      </c>
      <c r="H4915">
        <v>89</v>
      </c>
      <c r="I4915" s="101" t="s">
        <v>29</v>
      </c>
      <c r="J4915" s="1">
        <f>DATEVALUE(RIGHT(jaar_zip[[#This Row],[YYYYMMDD]],2)&amp;"-"&amp;MID(jaar_zip[[#This Row],[YYYYMMDD]],5,2)&amp;"-"&amp;LEFT(jaar_zip[[#This Row],[YYYYMMDD]],4))</f>
        <v>45547</v>
      </c>
      <c r="K4915" s="101" t="str">
        <f>IF(AND(VALUE(MONTH(jaar_zip[[#This Row],[Datum]]))=1,VALUE(WEEKNUM(jaar_zip[[#This Row],[Datum]],21))&gt;51),RIGHT(YEAR(jaar_zip[[#This Row],[Datum]])-1,2),RIGHT(YEAR(jaar_zip[[#This Row],[Datum]]),2))&amp;"-"&amp; TEXT(WEEKNUM(jaar_zip[[#This Row],[Datum]],21),"00")</f>
        <v>24-37</v>
      </c>
      <c r="L4915" s="101">
        <f>MONTH(jaar_zip[[#This Row],[Datum]])</f>
        <v>9</v>
      </c>
      <c r="M4915" s="101">
        <f>IF(ISNUMBER(jaar_zip[[#This Row],[etmaaltemperatuur]]),IF(jaar_zip[[#This Row],[etmaaltemperatuur]]&lt;stookgrens,stookgrens-jaar_zip[[#This Row],[etmaaltemperatuur]],0),"")</f>
        <v>8.4</v>
      </c>
      <c r="N4915" s="101">
        <f>IF(ISNUMBER(jaar_zip[[#This Row],[graaddagen]]),IF(OR(MONTH(jaar_zip[[#This Row],[Datum]])=1,MONTH(jaar_zip[[#This Row],[Datum]])=2,MONTH(jaar_zip[[#This Row],[Datum]])=11,MONTH(jaar_zip[[#This Row],[Datum]])=12),1.1,IF(OR(MONTH(jaar_zip[[#This Row],[Datum]])=3,MONTH(jaar_zip[[#This Row],[Datum]])=10),1,0.8))*jaar_zip[[#This Row],[graaddagen]],"")</f>
        <v>6.7200000000000006</v>
      </c>
      <c r="O4915" s="101">
        <f>IF(ISNUMBER(jaar_zip[[#This Row],[etmaaltemperatuur]]),IF(jaar_zip[[#This Row],[etmaaltemperatuur]]&gt;stookgrens,jaar_zip[[#This Row],[etmaaltemperatuur]]-stookgrens,0),"")</f>
        <v>0</v>
      </c>
    </row>
    <row r="4916" spans="1:15" x14ac:dyDescent="0.25">
      <c r="A4916">
        <v>283</v>
      </c>
      <c r="B4916">
        <v>20240913</v>
      </c>
      <c r="C4916">
        <v>3</v>
      </c>
      <c r="D4916">
        <v>10.199999999999999</v>
      </c>
      <c r="E4916">
        <v>1421</v>
      </c>
      <c r="F4916">
        <v>-0.1</v>
      </c>
      <c r="H4916">
        <v>85</v>
      </c>
      <c r="I4916" s="101" t="s">
        <v>29</v>
      </c>
      <c r="J4916" s="1">
        <f>DATEVALUE(RIGHT(jaar_zip[[#This Row],[YYYYMMDD]],2)&amp;"-"&amp;MID(jaar_zip[[#This Row],[YYYYMMDD]],5,2)&amp;"-"&amp;LEFT(jaar_zip[[#This Row],[YYYYMMDD]],4))</f>
        <v>45548</v>
      </c>
      <c r="K4916" s="101" t="str">
        <f>IF(AND(VALUE(MONTH(jaar_zip[[#This Row],[Datum]]))=1,VALUE(WEEKNUM(jaar_zip[[#This Row],[Datum]],21))&gt;51),RIGHT(YEAR(jaar_zip[[#This Row],[Datum]])-1,2),RIGHT(YEAR(jaar_zip[[#This Row],[Datum]]),2))&amp;"-"&amp; TEXT(WEEKNUM(jaar_zip[[#This Row],[Datum]],21),"00")</f>
        <v>24-37</v>
      </c>
      <c r="L4916" s="101">
        <f>MONTH(jaar_zip[[#This Row],[Datum]])</f>
        <v>9</v>
      </c>
      <c r="M4916" s="101">
        <f>IF(ISNUMBER(jaar_zip[[#This Row],[etmaaltemperatuur]]),IF(jaar_zip[[#This Row],[etmaaltemperatuur]]&lt;stookgrens,stookgrens-jaar_zip[[#This Row],[etmaaltemperatuur]],0),"")</f>
        <v>7.8000000000000007</v>
      </c>
      <c r="N4916" s="101">
        <f>IF(ISNUMBER(jaar_zip[[#This Row],[graaddagen]]),IF(OR(MONTH(jaar_zip[[#This Row],[Datum]])=1,MONTH(jaar_zip[[#This Row],[Datum]])=2,MONTH(jaar_zip[[#This Row],[Datum]])=11,MONTH(jaar_zip[[#This Row],[Datum]])=12),1.1,IF(OR(MONTH(jaar_zip[[#This Row],[Datum]])=3,MONTH(jaar_zip[[#This Row],[Datum]])=10),1,0.8))*jaar_zip[[#This Row],[graaddagen]],"")</f>
        <v>6.2400000000000011</v>
      </c>
      <c r="O4916" s="101">
        <f>IF(ISNUMBER(jaar_zip[[#This Row],[etmaaltemperatuur]]),IF(jaar_zip[[#This Row],[etmaaltemperatuur]]&gt;stookgrens,jaar_zip[[#This Row],[etmaaltemperatuur]]-stookgrens,0),"")</f>
        <v>0</v>
      </c>
    </row>
    <row r="4917" spans="1:15" x14ac:dyDescent="0.25">
      <c r="A4917">
        <v>283</v>
      </c>
      <c r="B4917">
        <v>20240914</v>
      </c>
      <c r="C4917">
        <v>1.7</v>
      </c>
      <c r="D4917">
        <v>10.4</v>
      </c>
      <c r="E4917">
        <v>1506</v>
      </c>
      <c r="F4917">
        <v>0</v>
      </c>
      <c r="H4917">
        <v>80</v>
      </c>
      <c r="I4917" s="101" t="s">
        <v>29</v>
      </c>
      <c r="J4917" s="1">
        <f>DATEVALUE(RIGHT(jaar_zip[[#This Row],[YYYYMMDD]],2)&amp;"-"&amp;MID(jaar_zip[[#This Row],[YYYYMMDD]],5,2)&amp;"-"&amp;LEFT(jaar_zip[[#This Row],[YYYYMMDD]],4))</f>
        <v>45549</v>
      </c>
      <c r="K4917" s="101" t="str">
        <f>IF(AND(VALUE(MONTH(jaar_zip[[#This Row],[Datum]]))=1,VALUE(WEEKNUM(jaar_zip[[#This Row],[Datum]],21))&gt;51),RIGHT(YEAR(jaar_zip[[#This Row],[Datum]])-1,2),RIGHT(YEAR(jaar_zip[[#This Row],[Datum]]),2))&amp;"-"&amp; TEXT(WEEKNUM(jaar_zip[[#This Row],[Datum]],21),"00")</f>
        <v>24-37</v>
      </c>
      <c r="L4917" s="101">
        <f>MONTH(jaar_zip[[#This Row],[Datum]])</f>
        <v>9</v>
      </c>
      <c r="M4917" s="101">
        <f>IF(ISNUMBER(jaar_zip[[#This Row],[etmaaltemperatuur]]),IF(jaar_zip[[#This Row],[etmaaltemperatuur]]&lt;stookgrens,stookgrens-jaar_zip[[#This Row],[etmaaltemperatuur]],0),"")</f>
        <v>7.6</v>
      </c>
      <c r="N4917" s="101">
        <f>IF(ISNUMBER(jaar_zip[[#This Row],[graaddagen]]),IF(OR(MONTH(jaar_zip[[#This Row],[Datum]])=1,MONTH(jaar_zip[[#This Row],[Datum]])=2,MONTH(jaar_zip[[#This Row],[Datum]])=11,MONTH(jaar_zip[[#This Row],[Datum]])=12),1.1,IF(OR(MONTH(jaar_zip[[#This Row],[Datum]])=3,MONTH(jaar_zip[[#This Row],[Datum]])=10),1,0.8))*jaar_zip[[#This Row],[graaddagen]],"")</f>
        <v>6.08</v>
      </c>
      <c r="O4917" s="101">
        <f>IF(ISNUMBER(jaar_zip[[#This Row],[etmaaltemperatuur]]),IF(jaar_zip[[#This Row],[etmaaltemperatuur]]&gt;stookgrens,jaar_zip[[#This Row],[etmaaltemperatuur]]-stookgrens,0),"")</f>
        <v>0</v>
      </c>
    </row>
    <row r="4918" spans="1:15" x14ac:dyDescent="0.25">
      <c r="A4918">
        <v>283</v>
      </c>
      <c r="B4918">
        <v>20240915</v>
      </c>
      <c r="C4918">
        <v>1.3</v>
      </c>
      <c r="D4918">
        <v>13.3</v>
      </c>
      <c r="E4918">
        <v>1317</v>
      </c>
      <c r="F4918">
        <v>0</v>
      </c>
      <c r="H4918">
        <v>83</v>
      </c>
      <c r="I4918" s="101" t="s">
        <v>29</v>
      </c>
      <c r="J4918" s="1">
        <f>DATEVALUE(RIGHT(jaar_zip[[#This Row],[YYYYMMDD]],2)&amp;"-"&amp;MID(jaar_zip[[#This Row],[YYYYMMDD]],5,2)&amp;"-"&amp;LEFT(jaar_zip[[#This Row],[YYYYMMDD]],4))</f>
        <v>45550</v>
      </c>
      <c r="K4918" s="101" t="str">
        <f>IF(AND(VALUE(MONTH(jaar_zip[[#This Row],[Datum]]))=1,VALUE(WEEKNUM(jaar_zip[[#This Row],[Datum]],21))&gt;51),RIGHT(YEAR(jaar_zip[[#This Row],[Datum]])-1,2),RIGHT(YEAR(jaar_zip[[#This Row],[Datum]]),2))&amp;"-"&amp; TEXT(WEEKNUM(jaar_zip[[#This Row],[Datum]],21),"00")</f>
        <v>24-37</v>
      </c>
      <c r="L4918" s="101">
        <f>MONTH(jaar_zip[[#This Row],[Datum]])</f>
        <v>9</v>
      </c>
      <c r="M4918" s="101">
        <f>IF(ISNUMBER(jaar_zip[[#This Row],[etmaaltemperatuur]]),IF(jaar_zip[[#This Row],[etmaaltemperatuur]]&lt;stookgrens,stookgrens-jaar_zip[[#This Row],[etmaaltemperatuur]],0),"")</f>
        <v>4.6999999999999993</v>
      </c>
      <c r="N4918" s="101">
        <f>IF(ISNUMBER(jaar_zip[[#This Row],[graaddagen]]),IF(OR(MONTH(jaar_zip[[#This Row],[Datum]])=1,MONTH(jaar_zip[[#This Row],[Datum]])=2,MONTH(jaar_zip[[#This Row],[Datum]])=11,MONTH(jaar_zip[[#This Row],[Datum]])=12),1.1,IF(OR(MONTH(jaar_zip[[#This Row],[Datum]])=3,MONTH(jaar_zip[[#This Row],[Datum]])=10),1,0.8))*jaar_zip[[#This Row],[graaddagen]],"")</f>
        <v>3.76</v>
      </c>
      <c r="O4918" s="101">
        <f>IF(ISNUMBER(jaar_zip[[#This Row],[etmaaltemperatuur]]),IF(jaar_zip[[#This Row],[etmaaltemperatuur]]&gt;stookgrens,jaar_zip[[#This Row],[etmaaltemperatuur]]-stookgrens,0),"")</f>
        <v>0</v>
      </c>
    </row>
    <row r="4919" spans="1:15" x14ac:dyDescent="0.25">
      <c r="A4919">
        <v>283</v>
      </c>
      <c r="B4919">
        <v>20240916</v>
      </c>
      <c r="C4919">
        <v>2.5</v>
      </c>
      <c r="D4919">
        <v>15.4</v>
      </c>
      <c r="E4919">
        <v>1073</v>
      </c>
      <c r="F4919">
        <v>-0.1</v>
      </c>
      <c r="H4919">
        <v>86</v>
      </c>
      <c r="I4919" s="101" t="s">
        <v>29</v>
      </c>
      <c r="J4919" s="1">
        <f>DATEVALUE(RIGHT(jaar_zip[[#This Row],[YYYYMMDD]],2)&amp;"-"&amp;MID(jaar_zip[[#This Row],[YYYYMMDD]],5,2)&amp;"-"&amp;LEFT(jaar_zip[[#This Row],[YYYYMMDD]],4))</f>
        <v>45551</v>
      </c>
      <c r="K4919" s="101" t="str">
        <f>IF(AND(VALUE(MONTH(jaar_zip[[#This Row],[Datum]]))=1,VALUE(WEEKNUM(jaar_zip[[#This Row],[Datum]],21))&gt;51),RIGHT(YEAR(jaar_zip[[#This Row],[Datum]])-1,2),RIGHT(YEAR(jaar_zip[[#This Row],[Datum]]),2))&amp;"-"&amp; TEXT(WEEKNUM(jaar_zip[[#This Row],[Datum]],21),"00")</f>
        <v>24-38</v>
      </c>
      <c r="L4919" s="101">
        <f>MONTH(jaar_zip[[#This Row],[Datum]])</f>
        <v>9</v>
      </c>
      <c r="M4919" s="101">
        <f>IF(ISNUMBER(jaar_zip[[#This Row],[etmaaltemperatuur]]),IF(jaar_zip[[#This Row],[etmaaltemperatuur]]&lt;stookgrens,stookgrens-jaar_zip[[#This Row],[etmaaltemperatuur]],0),"")</f>
        <v>2.5999999999999996</v>
      </c>
      <c r="N4919" s="101">
        <f>IF(ISNUMBER(jaar_zip[[#This Row],[graaddagen]]),IF(OR(MONTH(jaar_zip[[#This Row],[Datum]])=1,MONTH(jaar_zip[[#This Row],[Datum]])=2,MONTH(jaar_zip[[#This Row],[Datum]])=11,MONTH(jaar_zip[[#This Row],[Datum]])=12),1.1,IF(OR(MONTH(jaar_zip[[#This Row],[Datum]])=3,MONTH(jaar_zip[[#This Row],[Datum]])=10),1,0.8))*jaar_zip[[#This Row],[graaddagen]],"")</f>
        <v>2.0799999999999996</v>
      </c>
      <c r="O4919" s="101">
        <f>IF(ISNUMBER(jaar_zip[[#This Row],[etmaaltemperatuur]]),IF(jaar_zip[[#This Row],[etmaaltemperatuur]]&gt;stookgrens,jaar_zip[[#This Row],[etmaaltemperatuur]]-stookgrens,0),"")</f>
        <v>0</v>
      </c>
    </row>
    <row r="4920" spans="1:15" x14ac:dyDescent="0.25">
      <c r="A4920">
        <v>283</v>
      </c>
      <c r="B4920">
        <v>20240917</v>
      </c>
      <c r="C4920">
        <v>3.1</v>
      </c>
      <c r="D4920">
        <v>15.9</v>
      </c>
      <c r="E4920">
        <v>1304</v>
      </c>
      <c r="F4920">
        <v>0</v>
      </c>
      <c r="H4920">
        <v>85</v>
      </c>
      <c r="I4920" s="101" t="s">
        <v>29</v>
      </c>
      <c r="J4920" s="1">
        <f>DATEVALUE(RIGHT(jaar_zip[[#This Row],[YYYYMMDD]],2)&amp;"-"&amp;MID(jaar_zip[[#This Row],[YYYYMMDD]],5,2)&amp;"-"&amp;LEFT(jaar_zip[[#This Row],[YYYYMMDD]],4))</f>
        <v>45552</v>
      </c>
      <c r="K4920" s="101" t="str">
        <f>IF(AND(VALUE(MONTH(jaar_zip[[#This Row],[Datum]]))=1,VALUE(WEEKNUM(jaar_zip[[#This Row],[Datum]],21))&gt;51),RIGHT(YEAR(jaar_zip[[#This Row],[Datum]])-1,2),RIGHT(YEAR(jaar_zip[[#This Row],[Datum]]),2))&amp;"-"&amp; TEXT(WEEKNUM(jaar_zip[[#This Row],[Datum]],21),"00")</f>
        <v>24-38</v>
      </c>
      <c r="L4920" s="101">
        <f>MONTH(jaar_zip[[#This Row],[Datum]])</f>
        <v>9</v>
      </c>
      <c r="M4920" s="101">
        <f>IF(ISNUMBER(jaar_zip[[#This Row],[etmaaltemperatuur]]),IF(jaar_zip[[#This Row],[etmaaltemperatuur]]&lt;stookgrens,stookgrens-jaar_zip[[#This Row],[etmaaltemperatuur]],0),"")</f>
        <v>2.0999999999999996</v>
      </c>
      <c r="N4920" s="101">
        <f>IF(ISNUMBER(jaar_zip[[#This Row],[graaddagen]]),IF(OR(MONTH(jaar_zip[[#This Row],[Datum]])=1,MONTH(jaar_zip[[#This Row],[Datum]])=2,MONTH(jaar_zip[[#This Row],[Datum]])=11,MONTH(jaar_zip[[#This Row],[Datum]])=12),1.1,IF(OR(MONTH(jaar_zip[[#This Row],[Datum]])=3,MONTH(jaar_zip[[#This Row],[Datum]])=10),1,0.8))*jaar_zip[[#This Row],[graaddagen]],"")</f>
        <v>1.6799999999999997</v>
      </c>
      <c r="O4920" s="101">
        <f>IF(ISNUMBER(jaar_zip[[#This Row],[etmaaltemperatuur]]),IF(jaar_zip[[#This Row],[etmaaltemperatuur]]&gt;stookgrens,jaar_zip[[#This Row],[etmaaltemperatuur]]-stookgrens,0),"")</f>
        <v>0</v>
      </c>
    </row>
    <row r="4921" spans="1:15" x14ac:dyDescent="0.25">
      <c r="A4921">
        <v>283</v>
      </c>
      <c r="B4921">
        <v>20240918</v>
      </c>
      <c r="C4921">
        <v>3.4</v>
      </c>
      <c r="D4921">
        <v>16.399999999999999</v>
      </c>
      <c r="E4921">
        <v>1218</v>
      </c>
      <c r="F4921">
        <v>0</v>
      </c>
      <c r="H4921">
        <v>88</v>
      </c>
      <c r="I4921" s="101" t="s">
        <v>29</v>
      </c>
      <c r="J4921" s="1">
        <f>DATEVALUE(RIGHT(jaar_zip[[#This Row],[YYYYMMDD]],2)&amp;"-"&amp;MID(jaar_zip[[#This Row],[YYYYMMDD]],5,2)&amp;"-"&amp;LEFT(jaar_zip[[#This Row],[YYYYMMDD]],4))</f>
        <v>45553</v>
      </c>
      <c r="K4921" s="101" t="str">
        <f>IF(AND(VALUE(MONTH(jaar_zip[[#This Row],[Datum]]))=1,VALUE(WEEKNUM(jaar_zip[[#This Row],[Datum]],21))&gt;51),RIGHT(YEAR(jaar_zip[[#This Row],[Datum]])-1,2),RIGHT(YEAR(jaar_zip[[#This Row],[Datum]]),2))&amp;"-"&amp; TEXT(WEEKNUM(jaar_zip[[#This Row],[Datum]],21),"00")</f>
        <v>24-38</v>
      </c>
      <c r="L4921" s="101">
        <f>MONTH(jaar_zip[[#This Row],[Datum]])</f>
        <v>9</v>
      </c>
      <c r="M4921" s="101">
        <f>IF(ISNUMBER(jaar_zip[[#This Row],[etmaaltemperatuur]]),IF(jaar_zip[[#This Row],[etmaaltemperatuur]]&lt;stookgrens,stookgrens-jaar_zip[[#This Row],[etmaaltemperatuur]],0),"")</f>
        <v>1.6000000000000014</v>
      </c>
      <c r="N4921" s="101">
        <f>IF(ISNUMBER(jaar_zip[[#This Row],[graaddagen]]),IF(OR(MONTH(jaar_zip[[#This Row],[Datum]])=1,MONTH(jaar_zip[[#This Row],[Datum]])=2,MONTH(jaar_zip[[#This Row],[Datum]])=11,MONTH(jaar_zip[[#This Row],[Datum]])=12),1.1,IF(OR(MONTH(jaar_zip[[#This Row],[Datum]])=3,MONTH(jaar_zip[[#This Row],[Datum]])=10),1,0.8))*jaar_zip[[#This Row],[graaddagen]],"")</f>
        <v>1.2800000000000011</v>
      </c>
      <c r="O4921" s="101">
        <f>IF(ISNUMBER(jaar_zip[[#This Row],[etmaaltemperatuur]]),IF(jaar_zip[[#This Row],[etmaaltemperatuur]]&gt;stookgrens,jaar_zip[[#This Row],[etmaaltemperatuur]]-stookgrens,0),"")</f>
        <v>0</v>
      </c>
    </row>
    <row r="4922" spans="1:15" x14ac:dyDescent="0.25">
      <c r="A4922">
        <v>283</v>
      </c>
      <c r="B4922">
        <v>20240919</v>
      </c>
      <c r="C4922">
        <v>3.5</v>
      </c>
      <c r="D4922">
        <v>16.2</v>
      </c>
      <c r="E4922">
        <v>1248</v>
      </c>
      <c r="F4922">
        <v>0</v>
      </c>
      <c r="H4922">
        <v>90</v>
      </c>
      <c r="I4922" s="101" t="s">
        <v>29</v>
      </c>
      <c r="J4922" s="1">
        <f>DATEVALUE(RIGHT(jaar_zip[[#This Row],[YYYYMMDD]],2)&amp;"-"&amp;MID(jaar_zip[[#This Row],[YYYYMMDD]],5,2)&amp;"-"&amp;LEFT(jaar_zip[[#This Row],[YYYYMMDD]],4))</f>
        <v>45554</v>
      </c>
      <c r="K4922" s="101" t="str">
        <f>IF(AND(VALUE(MONTH(jaar_zip[[#This Row],[Datum]]))=1,VALUE(WEEKNUM(jaar_zip[[#This Row],[Datum]],21))&gt;51),RIGHT(YEAR(jaar_zip[[#This Row],[Datum]])-1,2),RIGHT(YEAR(jaar_zip[[#This Row],[Datum]]),2))&amp;"-"&amp; TEXT(WEEKNUM(jaar_zip[[#This Row],[Datum]],21),"00")</f>
        <v>24-38</v>
      </c>
      <c r="L4922" s="101">
        <f>MONTH(jaar_zip[[#This Row],[Datum]])</f>
        <v>9</v>
      </c>
      <c r="M4922" s="101">
        <f>IF(ISNUMBER(jaar_zip[[#This Row],[etmaaltemperatuur]]),IF(jaar_zip[[#This Row],[etmaaltemperatuur]]&lt;stookgrens,stookgrens-jaar_zip[[#This Row],[etmaaltemperatuur]],0),"")</f>
        <v>1.8000000000000007</v>
      </c>
      <c r="N4922" s="101">
        <f>IF(ISNUMBER(jaar_zip[[#This Row],[graaddagen]]),IF(OR(MONTH(jaar_zip[[#This Row],[Datum]])=1,MONTH(jaar_zip[[#This Row],[Datum]])=2,MONTH(jaar_zip[[#This Row],[Datum]])=11,MONTH(jaar_zip[[#This Row],[Datum]])=12),1.1,IF(OR(MONTH(jaar_zip[[#This Row],[Datum]])=3,MONTH(jaar_zip[[#This Row],[Datum]])=10),1,0.8))*jaar_zip[[#This Row],[graaddagen]],"")</f>
        <v>1.4400000000000006</v>
      </c>
      <c r="O4922" s="101">
        <f>IF(ISNUMBER(jaar_zip[[#This Row],[etmaaltemperatuur]]),IF(jaar_zip[[#This Row],[etmaaltemperatuur]]&gt;stookgrens,jaar_zip[[#This Row],[etmaaltemperatuur]]-stookgrens,0),"")</f>
        <v>0</v>
      </c>
    </row>
    <row r="4923" spans="1:15" x14ac:dyDescent="0.25">
      <c r="A4923">
        <v>283</v>
      </c>
      <c r="B4923">
        <v>20240920</v>
      </c>
      <c r="C4923">
        <v>3.6</v>
      </c>
      <c r="D4923">
        <v>17.100000000000001</v>
      </c>
      <c r="E4923">
        <v>1567</v>
      </c>
      <c r="F4923">
        <v>0</v>
      </c>
      <c r="H4923">
        <v>77</v>
      </c>
      <c r="I4923" s="101" t="s">
        <v>29</v>
      </c>
      <c r="J4923" s="1">
        <f>DATEVALUE(RIGHT(jaar_zip[[#This Row],[YYYYMMDD]],2)&amp;"-"&amp;MID(jaar_zip[[#This Row],[YYYYMMDD]],5,2)&amp;"-"&amp;LEFT(jaar_zip[[#This Row],[YYYYMMDD]],4))</f>
        <v>45555</v>
      </c>
      <c r="K4923" s="101" t="str">
        <f>IF(AND(VALUE(MONTH(jaar_zip[[#This Row],[Datum]]))=1,VALUE(WEEKNUM(jaar_zip[[#This Row],[Datum]],21))&gt;51),RIGHT(YEAR(jaar_zip[[#This Row],[Datum]])-1,2),RIGHT(YEAR(jaar_zip[[#This Row],[Datum]]),2))&amp;"-"&amp; TEXT(WEEKNUM(jaar_zip[[#This Row],[Datum]],21),"00")</f>
        <v>24-38</v>
      </c>
      <c r="L4923" s="101">
        <f>MONTH(jaar_zip[[#This Row],[Datum]])</f>
        <v>9</v>
      </c>
      <c r="M4923" s="101">
        <f>IF(ISNUMBER(jaar_zip[[#This Row],[etmaaltemperatuur]]),IF(jaar_zip[[#This Row],[etmaaltemperatuur]]&lt;stookgrens,stookgrens-jaar_zip[[#This Row],[etmaaltemperatuur]],0),"")</f>
        <v>0.89999999999999858</v>
      </c>
      <c r="N4923" s="101">
        <f>IF(ISNUMBER(jaar_zip[[#This Row],[graaddagen]]),IF(OR(MONTH(jaar_zip[[#This Row],[Datum]])=1,MONTH(jaar_zip[[#This Row],[Datum]])=2,MONTH(jaar_zip[[#This Row],[Datum]])=11,MONTH(jaar_zip[[#This Row],[Datum]])=12),1.1,IF(OR(MONTH(jaar_zip[[#This Row],[Datum]])=3,MONTH(jaar_zip[[#This Row],[Datum]])=10),1,0.8))*jaar_zip[[#This Row],[graaddagen]],"")</f>
        <v>0.71999999999999886</v>
      </c>
      <c r="O4923" s="101">
        <f>IF(ISNUMBER(jaar_zip[[#This Row],[etmaaltemperatuur]]),IF(jaar_zip[[#This Row],[etmaaltemperatuur]]&gt;stookgrens,jaar_zip[[#This Row],[etmaaltemperatuur]]-stookgrens,0),"")</f>
        <v>0</v>
      </c>
    </row>
    <row r="4924" spans="1:15" x14ac:dyDescent="0.25">
      <c r="A4924">
        <v>283</v>
      </c>
      <c r="B4924">
        <v>20240921</v>
      </c>
      <c r="C4924">
        <v>1.8</v>
      </c>
      <c r="D4924">
        <v>16.399999999999999</v>
      </c>
      <c r="E4924">
        <v>1545</v>
      </c>
      <c r="F4924">
        <v>0</v>
      </c>
      <c r="H4924">
        <v>79</v>
      </c>
      <c r="I4924" s="101" t="s">
        <v>29</v>
      </c>
      <c r="J4924" s="1">
        <f>DATEVALUE(RIGHT(jaar_zip[[#This Row],[YYYYMMDD]],2)&amp;"-"&amp;MID(jaar_zip[[#This Row],[YYYYMMDD]],5,2)&amp;"-"&amp;LEFT(jaar_zip[[#This Row],[YYYYMMDD]],4))</f>
        <v>45556</v>
      </c>
      <c r="K4924" s="101" t="str">
        <f>IF(AND(VALUE(MONTH(jaar_zip[[#This Row],[Datum]]))=1,VALUE(WEEKNUM(jaar_zip[[#This Row],[Datum]],21))&gt;51),RIGHT(YEAR(jaar_zip[[#This Row],[Datum]])-1,2),RIGHT(YEAR(jaar_zip[[#This Row],[Datum]]),2))&amp;"-"&amp; TEXT(WEEKNUM(jaar_zip[[#This Row],[Datum]],21),"00")</f>
        <v>24-38</v>
      </c>
      <c r="L4924" s="101">
        <f>MONTH(jaar_zip[[#This Row],[Datum]])</f>
        <v>9</v>
      </c>
      <c r="M4924" s="101">
        <f>IF(ISNUMBER(jaar_zip[[#This Row],[etmaaltemperatuur]]),IF(jaar_zip[[#This Row],[etmaaltemperatuur]]&lt;stookgrens,stookgrens-jaar_zip[[#This Row],[etmaaltemperatuur]],0),"")</f>
        <v>1.6000000000000014</v>
      </c>
      <c r="N4924" s="101">
        <f>IF(ISNUMBER(jaar_zip[[#This Row],[graaddagen]]),IF(OR(MONTH(jaar_zip[[#This Row],[Datum]])=1,MONTH(jaar_zip[[#This Row],[Datum]])=2,MONTH(jaar_zip[[#This Row],[Datum]])=11,MONTH(jaar_zip[[#This Row],[Datum]])=12),1.1,IF(OR(MONTH(jaar_zip[[#This Row],[Datum]])=3,MONTH(jaar_zip[[#This Row],[Datum]])=10),1,0.8))*jaar_zip[[#This Row],[graaddagen]],"")</f>
        <v>1.2800000000000011</v>
      </c>
      <c r="O4924" s="101">
        <f>IF(ISNUMBER(jaar_zip[[#This Row],[etmaaltemperatuur]]),IF(jaar_zip[[#This Row],[etmaaltemperatuur]]&gt;stookgrens,jaar_zip[[#This Row],[etmaaltemperatuur]]-stookgrens,0),"")</f>
        <v>0</v>
      </c>
    </row>
    <row r="4925" spans="1:15" x14ac:dyDescent="0.25">
      <c r="A4925">
        <v>283</v>
      </c>
      <c r="B4925">
        <v>20240922</v>
      </c>
      <c r="C4925">
        <v>0.9</v>
      </c>
      <c r="D4925">
        <v>15.9</v>
      </c>
      <c r="E4925">
        <v>1490</v>
      </c>
      <c r="F4925">
        <v>0</v>
      </c>
      <c r="H4925">
        <v>84</v>
      </c>
      <c r="I4925" s="101" t="s">
        <v>29</v>
      </c>
      <c r="J4925" s="1">
        <f>DATEVALUE(RIGHT(jaar_zip[[#This Row],[YYYYMMDD]],2)&amp;"-"&amp;MID(jaar_zip[[#This Row],[YYYYMMDD]],5,2)&amp;"-"&amp;LEFT(jaar_zip[[#This Row],[YYYYMMDD]],4))</f>
        <v>45557</v>
      </c>
      <c r="K4925" s="101" t="str">
        <f>IF(AND(VALUE(MONTH(jaar_zip[[#This Row],[Datum]]))=1,VALUE(WEEKNUM(jaar_zip[[#This Row],[Datum]],21))&gt;51),RIGHT(YEAR(jaar_zip[[#This Row],[Datum]])-1,2),RIGHT(YEAR(jaar_zip[[#This Row],[Datum]]),2))&amp;"-"&amp; TEXT(WEEKNUM(jaar_zip[[#This Row],[Datum]],21),"00")</f>
        <v>24-38</v>
      </c>
      <c r="L4925" s="101">
        <f>MONTH(jaar_zip[[#This Row],[Datum]])</f>
        <v>9</v>
      </c>
      <c r="M4925" s="101">
        <f>IF(ISNUMBER(jaar_zip[[#This Row],[etmaaltemperatuur]]),IF(jaar_zip[[#This Row],[etmaaltemperatuur]]&lt;stookgrens,stookgrens-jaar_zip[[#This Row],[etmaaltemperatuur]],0),"")</f>
        <v>2.0999999999999996</v>
      </c>
      <c r="N4925" s="101">
        <f>IF(ISNUMBER(jaar_zip[[#This Row],[graaddagen]]),IF(OR(MONTH(jaar_zip[[#This Row],[Datum]])=1,MONTH(jaar_zip[[#This Row],[Datum]])=2,MONTH(jaar_zip[[#This Row],[Datum]])=11,MONTH(jaar_zip[[#This Row],[Datum]])=12),1.1,IF(OR(MONTH(jaar_zip[[#This Row],[Datum]])=3,MONTH(jaar_zip[[#This Row],[Datum]])=10),1,0.8))*jaar_zip[[#This Row],[graaddagen]],"")</f>
        <v>1.6799999999999997</v>
      </c>
      <c r="O4925" s="101">
        <f>IF(ISNUMBER(jaar_zip[[#This Row],[etmaaltemperatuur]]),IF(jaar_zip[[#This Row],[etmaaltemperatuur]]&gt;stookgrens,jaar_zip[[#This Row],[etmaaltemperatuur]]-stookgrens,0),"")</f>
        <v>0</v>
      </c>
    </row>
    <row r="4926" spans="1:15" x14ac:dyDescent="0.25">
      <c r="A4926">
        <v>283</v>
      </c>
      <c r="B4926">
        <v>20240923</v>
      </c>
      <c r="C4926">
        <v>2</v>
      </c>
      <c r="D4926">
        <v>16.600000000000001</v>
      </c>
      <c r="E4926">
        <v>916</v>
      </c>
      <c r="F4926">
        <v>-0.1</v>
      </c>
      <c r="H4926">
        <v>82</v>
      </c>
      <c r="I4926" s="101" t="s">
        <v>29</v>
      </c>
      <c r="J4926" s="1">
        <f>DATEVALUE(RIGHT(jaar_zip[[#This Row],[YYYYMMDD]],2)&amp;"-"&amp;MID(jaar_zip[[#This Row],[YYYYMMDD]],5,2)&amp;"-"&amp;LEFT(jaar_zip[[#This Row],[YYYYMMDD]],4))</f>
        <v>45558</v>
      </c>
      <c r="K4926" s="101" t="str">
        <f>IF(AND(VALUE(MONTH(jaar_zip[[#This Row],[Datum]]))=1,VALUE(WEEKNUM(jaar_zip[[#This Row],[Datum]],21))&gt;51),RIGHT(YEAR(jaar_zip[[#This Row],[Datum]])-1,2),RIGHT(YEAR(jaar_zip[[#This Row],[Datum]]),2))&amp;"-"&amp; TEXT(WEEKNUM(jaar_zip[[#This Row],[Datum]],21),"00")</f>
        <v>24-39</v>
      </c>
      <c r="L4926" s="101">
        <f>MONTH(jaar_zip[[#This Row],[Datum]])</f>
        <v>9</v>
      </c>
      <c r="M4926" s="101">
        <f>IF(ISNUMBER(jaar_zip[[#This Row],[etmaaltemperatuur]]),IF(jaar_zip[[#This Row],[etmaaltemperatuur]]&lt;stookgrens,stookgrens-jaar_zip[[#This Row],[etmaaltemperatuur]],0),"")</f>
        <v>1.3999999999999986</v>
      </c>
      <c r="N4926" s="101">
        <f>IF(ISNUMBER(jaar_zip[[#This Row],[graaddagen]]),IF(OR(MONTH(jaar_zip[[#This Row],[Datum]])=1,MONTH(jaar_zip[[#This Row],[Datum]])=2,MONTH(jaar_zip[[#This Row],[Datum]])=11,MONTH(jaar_zip[[#This Row],[Datum]])=12),1.1,IF(OR(MONTH(jaar_zip[[#This Row],[Datum]])=3,MONTH(jaar_zip[[#This Row],[Datum]])=10),1,0.8))*jaar_zip[[#This Row],[graaddagen]],"")</f>
        <v>1.119999999999999</v>
      </c>
      <c r="O4926" s="101">
        <f>IF(ISNUMBER(jaar_zip[[#This Row],[etmaaltemperatuur]]),IF(jaar_zip[[#This Row],[etmaaltemperatuur]]&gt;stookgrens,jaar_zip[[#This Row],[etmaaltemperatuur]]-stookgrens,0),"")</f>
        <v>0</v>
      </c>
    </row>
    <row r="4927" spans="1:15" x14ac:dyDescent="0.25">
      <c r="A4927">
        <v>283</v>
      </c>
      <c r="B4927">
        <v>20240924</v>
      </c>
      <c r="C4927">
        <v>2.7</v>
      </c>
      <c r="D4927">
        <v>14.8</v>
      </c>
      <c r="E4927">
        <v>974</v>
      </c>
      <c r="F4927">
        <v>2.1</v>
      </c>
      <c r="H4927">
        <v>85</v>
      </c>
      <c r="I4927" s="101" t="s">
        <v>29</v>
      </c>
      <c r="J4927" s="1">
        <f>DATEVALUE(RIGHT(jaar_zip[[#This Row],[YYYYMMDD]],2)&amp;"-"&amp;MID(jaar_zip[[#This Row],[YYYYMMDD]],5,2)&amp;"-"&amp;LEFT(jaar_zip[[#This Row],[YYYYMMDD]],4))</f>
        <v>45559</v>
      </c>
      <c r="K4927" s="101" t="str">
        <f>IF(AND(VALUE(MONTH(jaar_zip[[#This Row],[Datum]]))=1,VALUE(WEEKNUM(jaar_zip[[#This Row],[Datum]],21))&gt;51),RIGHT(YEAR(jaar_zip[[#This Row],[Datum]])-1,2),RIGHT(YEAR(jaar_zip[[#This Row],[Datum]]),2))&amp;"-"&amp; TEXT(WEEKNUM(jaar_zip[[#This Row],[Datum]],21),"00")</f>
        <v>24-39</v>
      </c>
      <c r="L4927" s="101">
        <f>MONTH(jaar_zip[[#This Row],[Datum]])</f>
        <v>9</v>
      </c>
      <c r="M4927" s="101">
        <f>IF(ISNUMBER(jaar_zip[[#This Row],[etmaaltemperatuur]]),IF(jaar_zip[[#This Row],[etmaaltemperatuur]]&lt;stookgrens,stookgrens-jaar_zip[[#This Row],[etmaaltemperatuur]],0),"")</f>
        <v>3.1999999999999993</v>
      </c>
      <c r="N4927" s="101">
        <f>IF(ISNUMBER(jaar_zip[[#This Row],[graaddagen]]),IF(OR(MONTH(jaar_zip[[#This Row],[Datum]])=1,MONTH(jaar_zip[[#This Row],[Datum]])=2,MONTH(jaar_zip[[#This Row],[Datum]])=11,MONTH(jaar_zip[[#This Row],[Datum]])=12),1.1,IF(OR(MONTH(jaar_zip[[#This Row],[Datum]])=3,MONTH(jaar_zip[[#This Row],[Datum]])=10),1,0.8))*jaar_zip[[#This Row],[graaddagen]],"")</f>
        <v>2.5599999999999996</v>
      </c>
      <c r="O4927" s="101">
        <f>IF(ISNUMBER(jaar_zip[[#This Row],[etmaaltemperatuur]]),IF(jaar_zip[[#This Row],[etmaaltemperatuur]]&gt;stookgrens,jaar_zip[[#This Row],[etmaaltemperatuur]]-stookgrens,0),"")</f>
        <v>0</v>
      </c>
    </row>
    <row r="4928" spans="1:15" x14ac:dyDescent="0.25">
      <c r="A4928">
        <v>283</v>
      </c>
      <c r="B4928">
        <v>20240925</v>
      </c>
      <c r="C4928">
        <v>3.2</v>
      </c>
      <c r="D4928">
        <v>14.8</v>
      </c>
      <c r="E4928">
        <v>636</v>
      </c>
      <c r="F4928">
        <v>1.1000000000000001</v>
      </c>
      <c r="H4928">
        <v>89</v>
      </c>
      <c r="I4928" s="101" t="s">
        <v>29</v>
      </c>
      <c r="J4928" s="1">
        <f>DATEVALUE(RIGHT(jaar_zip[[#This Row],[YYYYMMDD]],2)&amp;"-"&amp;MID(jaar_zip[[#This Row],[YYYYMMDD]],5,2)&amp;"-"&amp;LEFT(jaar_zip[[#This Row],[YYYYMMDD]],4))</f>
        <v>45560</v>
      </c>
      <c r="K4928" s="101" t="str">
        <f>IF(AND(VALUE(MONTH(jaar_zip[[#This Row],[Datum]]))=1,VALUE(WEEKNUM(jaar_zip[[#This Row],[Datum]],21))&gt;51),RIGHT(YEAR(jaar_zip[[#This Row],[Datum]])-1,2),RIGHT(YEAR(jaar_zip[[#This Row],[Datum]]),2))&amp;"-"&amp; TEXT(WEEKNUM(jaar_zip[[#This Row],[Datum]],21),"00")</f>
        <v>24-39</v>
      </c>
      <c r="L4928" s="101">
        <f>MONTH(jaar_zip[[#This Row],[Datum]])</f>
        <v>9</v>
      </c>
      <c r="M4928" s="101">
        <f>IF(ISNUMBER(jaar_zip[[#This Row],[etmaaltemperatuur]]),IF(jaar_zip[[#This Row],[etmaaltemperatuur]]&lt;stookgrens,stookgrens-jaar_zip[[#This Row],[etmaaltemperatuur]],0),"")</f>
        <v>3.1999999999999993</v>
      </c>
      <c r="N4928" s="101">
        <f>IF(ISNUMBER(jaar_zip[[#This Row],[graaddagen]]),IF(OR(MONTH(jaar_zip[[#This Row],[Datum]])=1,MONTH(jaar_zip[[#This Row],[Datum]])=2,MONTH(jaar_zip[[#This Row],[Datum]])=11,MONTH(jaar_zip[[#This Row],[Datum]])=12),1.1,IF(OR(MONTH(jaar_zip[[#This Row],[Datum]])=3,MONTH(jaar_zip[[#This Row],[Datum]])=10),1,0.8))*jaar_zip[[#This Row],[graaddagen]],"")</f>
        <v>2.5599999999999996</v>
      </c>
      <c r="O4928" s="101">
        <f>IF(ISNUMBER(jaar_zip[[#This Row],[etmaaltemperatuur]]),IF(jaar_zip[[#This Row],[etmaaltemperatuur]]&gt;stookgrens,jaar_zip[[#This Row],[etmaaltemperatuur]]-stookgrens,0),"")</f>
        <v>0</v>
      </c>
    </row>
    <row r="4929" spans="1:15" x14ac:dyDescent="0.25">
      <c r="A4929">
        <v>283</v>
      </c>
      <c r="B4929">
        <v>20240926</v>
      </c>
      <c r="C4929">
        <v>4.0999999999999996</v>
      </c>
      <c r="D4929">
        <v>15.7</v>
      </c>
      <c r="E4929">
        <v>828</v>
      </c>
      <c r="F4929">
        <v>15.5</v>
      </c>
      <c r="H4929">
        <v>87</v>
      </c>
      <c r="I4929" s="101" t="s">
        <v>29</v>
      </c>
      <c r="J4929" s="1">
        <f>DATEVALUE(RIGHT(jaar_zip[[#This Row],[YYYYMMDD]],2)&amp;"-"&amp;MID(jaar_zip[[#This Row],[YYYYMMDD]],5,2)&amp;"-"&amp;LEFT(jaar_zip[[#This Row],[YYYYMMDD]],4))</f>
        <v>45561</v>
      </c>
      <c r="K4929" s="101" t="str">
        <f>IF(AND(VALUE(MONTH(jaar_zip[[#This Row],[Datum]]))=1,VALUE(WEEKNUM(jaar_zip[[#This Row],[Datum]],21))&gt;51),RIGHT(YEAR(jaar_zip[[#This Row],[Datum]])-1,2),RIGHT(YEAR(jaar_zip[[#This Row],[Datum]]),2))&amp;"-"&amp; TEXT(WEEKNUM(jaar_zip[[#This Row],[Datum]],21),"00")</f>
        <v>24-39</v>
      </c>
      <c r="L4929" s="101">
        <f>MONTH(jaar_zip[[#This Row],[Datum]])</f>
        <v>9</v>
      </c>
      <c r="M4929" s="101">
        <f>IF(ISNUMBER(jaar_zip[[#This Row],[etmaaltemperatuur]]),IF(jaar_zip[[#This Row],[etmaaltemperatuur]]&lt;stookgrens,stookgrens-jaar_zip[[#This Row],[etmaaltemperatuur]],0),"")</f>
        <v>2.3000000000000007</v>
      </c>
      <c r="N4929" s="101">
        <f>IF(ISNUMBER(jaar_zip[[#This Row],[graaddagen]]),IF(OR(MONTH(jaar_zip[[#This Row],[Datum]])=1,MONTH(jaar_zip[[#This Row],[Datum]])=2,MONTH(jaar_zip[[#This Row],[Datum]])=11,MONTH(jaar_zip[[#This Row],[Datum]])=12),1.1,IF(OR(MONTH(jaar_zip[[#This Row],[Datum]])=3,MONTH(jaar_zip[[#This Row],[Datum]])=10),1,0.8))*jaar_zip[[#This Row],[graaddagen]],"")</f>
        <v>1.8400000000000007</v>
      </c>
      <c r="O4929" s="101">
        <f>IF(ISNUMBER(jaar_zip[[#This Row],[etmaaltemperatuur]]),IF(jaar_zip[[#This Row],[etmaaltemperatuur]]&gt;stookgrens,jaar_zip[[#This Row],[etmaaltemperatuur]]-stookgrens,0),"")</f>
        <v>0</v>
      </c>
    </row>
    <row r="4930" spans="1:15" x14ac:dyDescent="0.25">
      <c r="A4930">
        <v>283</v>
      </c>
      <c r="B4930">
        <v>20240927</v>
      </c>
      <c r="C4930">
        <v>5.5</v>
      </c>
      <c r="D4930">
        <v>12.8</v>
      </c>
      <c r="E4930">
        <v>714</v>
      </c>
      <c r="F4930">
        <v>6.8</v>
      </c>
      <c r="H4930">
        <v>80</v>
      </c>
      <c r="I4930" s="101" t="s">
        <v>29</v>
      </c>
      <c r="J4930" s="1">
        <f>DATEVALUE(RIGHT(jaar_zip[[#This Row],[YYYYMMDD]],2)&amp;"-"&amp;MID(jaar_zip[[#This Row],[YYYYMMDD]],5,2)&amp;"-"&amp;LEFT(jaar_zip[[#This Row],[YYYYMMDD]],4))</f>
        <v>45562</v>
      </c>
      <c r="K4930" s="101" t="str">
        <f>IF(AND(VALUE(MONTH(jaar_zip[[#This Row],[Datum]]))=1,VALUE(WEEKNUM(jaar_zip[[#This Row],[Datum]],21))&gt;51),RIGHT(YEAR(jaar_zip[[#This Row],[Datum]])-1,2),RIGHT(YEAR(jaar_zip[[#This Row],[Datum]]),2))&amp;"-"&amp; TEXT(WEEKNUM(jaar_zip[[#This Row],[Datum]],21),"00")</f>
        <v>24-39</v>
      </c>
      <c r="L4930" s="101">
        <f>MONTH(jaar_zip[[#This Row],[Datum]])</f>
        <v>9</v>
      </c>
      <c r="M4930" s="101">
        <f>IF(ISNUMBER(jaar_zip[[#This Row],[etmaaltemperatuur]]),IF(jaar_zip[[#This Row],[etmaaltemperatuur]]&lt;stookgrens,stookgrens-jaar_zip[[#This Row],[etmaaltemperatuur]],0),"")</f>
        <v>5.1999999999999993</v>
      </c>
      <c r="N4930" s="101">
        <f>IF(ISNUMBER(jaar_zip[[#This Row],[graaddagen]]),IF(OR(MONTH(jaar_zip[[#This Row],[Datum]])=1,MONTH(jaar_zip[[#This Row],[Datum]])=2,MONTH(jaar_zip[[#This Row],[Datum]])=11,MONTH(jaar_zip[[#This Row],[Datum]])=12),1.1,IF(OR(MONTH(jaar_zip[[#This Row],[Datum]])=3,MONTH(jaar_zip[[#This Row],[Datum]])=10),1,0.8))*jaar_zip[[#This Row],[graaddagen]],"")</f>
        <v>4.1599999999999993</v>
      </c>
      <c r="O4930" s="101">
        <f>IF(ISNUMBER(jaar_zip[[#This Row],[etmaaltemperatuur]]),IF(jaar_zip[[#This Row],[etmaaltemperatuur]]&gt;stookgrens,jaar_zip[[#This Row],[etmaaltemperatuur]]-stookgrens,0),"")</f>
        <v>0</v>
      </c>
    </row>
    <row r="4931" spans="1:15" x14ac:dyDescent="0.25">
      <c r="A4931">
        <v>283</v>
      </c>
      <c r="B4931">
        <v>20240928</v>
      </c>
      <c r="C4931">
        <v>2.2999999999999998</v>
      </c>
      <c r="D4931">
        <v>9.5</v>
      </c>
      <c r="E4931">
        <v>999</v>
      </c>
      <c r="F4931">
        <v>4.8</v>
      </c>
      <c r="H4931">
        <v>88</v>
      </c>
      <c r="I4931" s="101" t="s">
        <v>29</v>
      </c>
      <c r="J4931" s="1">
        <f>DATEVALUE(RIGHT(jaar_zip[[#This Row],[YYYYMMDD]],2)&amp;"-"&amp;MID(jaar_zip[[#This Row],[YYYYMMDD]],5,2)&amp;"-"&amp;LEFT(jaar_zip[[#This Row],[YYYYMMDD]],4))</f>
        <v>45563</v>
      </c>
      <c r="K4931" s="101" t="str">
        <f>IF(AND(VALUE(MONTH(jaar_zip[[#This Row],[Datum]]))=1,VALUE(WEEKNUM(jaar_zip[[#This Row],[Datum]],21))&gt;51),RIGHT(YEAR(jaar_zip[[#This Row],[Datum]])-1,2),RIGHT(YEAR(jaar_zip[[#This Row],[Datum]]),2))&amp;"-"&amp; TEXT(WEEKNUM(jaar_zip[[#This Row],[Datum]],21),"00")</f>
        <v>24-39</v>
      </c>
      <c r="L4931" s="101">
        <f>MONTH(jaar_zip[[#This Row],[Datum]])</f>
        <v>9</v>
      </c>
      <c r="M4931" s="101">
        <f>IF(ISNUMBER(jaar_zip[[#This Row],[etmaaltemperatuur]]),IF(jaar_zip[[#This Row],[etmaaltemperatuur]]&lt;stookgrens,stookgrens-jaar_zip[[#This Row],[etmaaltemperatuur]],0),"")</f>
        <v>8.5</v>
      </c>
      <c r="N4931" s="101">
        <f>IF(ISNUMBER(jaar_zip[[#This Row],[graaddagen]]),IF(OR(MONTH(jaar_zip[[#This Row],[Datum]])=1,MONTH(jaar_zip[[#This Row],[Datum]])=2,MONTH(jaar_zip[[#This Row],[Datum]])=11,MONTH(jaar_zip[[#This Row],[Datum]])=12),1.1,IF(OR(MONTH(jaar_zip[[#This Row],[Datum]])=3,MONTH(jaar_zip[[#This Row],[Datum]])=10),1,0.8))*jaar_zip[[#This Row],[graaddagen]],"")</f>
        <v>6.8000000000000007</v>
      </c>
      <c r="O4931" s="101">
        <f>IF(ISNUMBER(jaar_zip[[#This Row],[etmaaltemperatuur]]),IF(jaar_zip[[#This Row],[etmaaltemperatuur]]&gt;stookgrens,jaar_zip[[#This Row],[etmaaltemperatuur]]-stookgrens,0),"")</f>
        <v>0</v>
      </c>
    </row>
    <row r="4932" spans="1:15" x14ac:dyDescent="0.25">
      <c r="A4932">
        <v>283</v>
      </c>
      <c r="B4932">
        <v>20240929</v>
      </c>
      <c r="C4932">
        <v>2.2000000000000002</v>
      </c>
      <c r="D4932">
        <v>9.6</v>
      </c>
      <c r="E4932">
        <v>1149</v>
      </c>
      <c r="F4932">
        <v>-0.1</v>
      </c>
      <c r="H4932">
        <v>83</v>
      </c>
      <c r="I4932" s="101" t="s">
        <v>29</v>
      </c>
      <c r="J4932" s="1">
        <f>DATEVALUE(RIGHT(jaar_zip[[#This Row],[YYYYMMDD]],2)&amp;"-"&amp;MID(jaar_zip[[#This Row],[YYYYMMDD]],5,2)&amp;"-"&amp;LEFT(jaar_zip[[#This Row],[YYYYMMDD]],4))</f>
        <v>45564</v>
      </c>
      <c r="K4932" s="101" t="str">
        <f>IF(AND(VALUE(MONTH(jaar_zip[[#This Row],[Datum]]))=1,VALUE(WEEKNUM(jaar_zip[[#This Row],[Datum]],21))&gt;51),RIGHT(YEAR(jaar_zip[[#This Row],[Datum]])-1,2),RIGHT(YEAR(jaar_zip[[#This Row],[Datum]]),2))&amp;"-"&amp; TEXT(WEEKNUM(jaar_zip[[#This Row],[Datum]],21),"00")</f>
        <v>24-39</v>
      </c>
      <c r="L4932" s="101">
        <f>MONTH(jaar_zip[[#This Row],[Datum]])</f>
        <v>9</v>
      </c>
      <c r="M4932" s="101">
        <f>IF(ISNUMBER(jaar_zip[[#This Row],[etmaaltemperatuur]]),IF(jaar_zip[[#This Row],[etmaaltemperatuur]]&lt;stookgrens,stookgrens-jaar_zip[[#This Row],[etmaaltemperatuur]],0),"")</f>
        <v>8.4</v>
      </c>
      <c r="N4932" s="101">
        <f>IF(ISNUMBER(jaar_zip[[#This Row],[graaddagen]]),IF(OR(MONTH(jaar_zip[[#This Row],[Datum]])=1,MONTH(jaar_zip[[#This Row],[Datum]])=2,MONTH(jaar_zip[[#This Row],[Datum]])=11,MONTH(jaar_zip[[#This Row],[Datum]])=12),1.1,IF(OR(MONTH(jaar_zip[[#This Row],[Datum]])=3,MONTH(jaar_zip[[#This Row],[Datum]])=10),1,0.8))*jaar_zip[[#This Row],[graaddagen]],"")</f>
        <v>6.7200000000000006</v>
      </c>
      <c r="O4932" s="101">
        <f>IF(ISNUMBER(jaar_zip[[#This Row],[etmaaltemperatuur]]),IF(jaar_zip[[#This Row],[etmaaltemperatuur]]&gt;stookgrens,jaar_zip[[#This Row],[etmaaltemperatuur]]-stookgrens,0),"")</f>
        <v>0</v>
      </c>
    </row>
    <row r="4933" spans="1:15" x14ac:dyDescent="0.25">
      <c r="A4933">
        <v>283</v>
      </c>
      <c r="B4933">
        <v>20240930</v>
      </c>
      <c r="C4933">
        <v>4.4000000000000004</v>
      </c>
      <c r="D4933">
        <v>11.7</v>
      </c>
      <c r="E4933">
        <v>597</v>
      </c>
      <c r="F4933">
        <v>7.4</v>
      </c>
      <c r="H4933">
        <v>85</v>
      </c>
      <c r="I4933" s="101" t="s">
        <v>29</v>
      </c>
      <c r="J4933" s="1">
        <f>DATEVALUE(RIGHT(jaar_zip[[#This Row],[YYYYMMDD]],2)&amp;"-"&amp;MID(jaar_zip[[#This Row],[YYYYMMDD]],5,2)&amp;"-"&amp;LEFT(jaar_zip[[#This Row],[YYYYMMDD]],4))</f>
        <v>45565</v>
      </c>
      <c r="K4933" s="101" t="str">
        <f>IF(AND(VALUE(MONTH(jaar_zip[[#This Row],[Datum]]))=1,VALUE(WEEKNUM(jaar_zip[[#This Row],[Datum]],21))&gt;51),RIGHT(YEAR(jaar_zip[[#This Row],[Datum]])-1,2),RIGHT(YEAR(jaar_zip[[#This Row],[Datum]]),2))&amp;"-"&amp; TEXT(WEEKNUM(jaar_zip[[#This Row],[Datum]],21),"00")</f>
        <v>24-40</v>
      </c>
      <c r="L4933" s="101">
        <f>MONTH(jaar_zip[[#This Row],[Datum]])</f>
        <v>9</v>
      </c>
      <c r="M4933" s="101">
        <f>IF(ISNUMBER(jaar_zip[[#This Row],[etmaaltemperatuur]]),IF(jaar_zip[[#This Row],[etmaaltemperatuur]]&lt;stookgrens,stookgrens-jaar_zip[[#This Row],[etmaaltemperatuur]],0),"")</f>
        <v>6.3000000000000007</v>
      </c>
      <c r="N4933" s="101">
        <f>IF(ISNUMBER(jaar_zip[[#This Row],[graaddagen]]),IF(OR(MONTH(jaar_zip[[#This Row],[Datum]])=1,MONTH(jaar_zip[[#This Row],[Datum]])=2,MONTH(jaar_zip[[#This Row],[Datum]])=11,MONTH(jaar_zip[[#This Row],[Datum]])=12),1.1,IF(OR(MONTH(jaar_zip[[#This Row],[Datum]])=3,MONTH(jaar_zip[[#This Row],[Datum]])=10),1,0.8))*jaar_zip[[#This Row],[graaddagen]],"")</f>
        <v>5.0400000000000009</v>
      </c>
      <c r="O4933" s="101">
        <f>IF(ISNUMBER(jaar_zip[[#This Row],[etmaaltemperatuur]]),IF(jaar_zip[[#This Row],[etmaaltemperatuur]]&gt;stookgrens,jaar_zip[[#This Row],[etmaaltemperatuur]]-stookgrens,0),"")</f>
        <v>0</v>
      </c>
    </row>
    <row r="4934" spans="1:15" x14ac:dyDescent="0.25">
      <c r="A4934">
        <v>286</v>
      </c>
      <c r="B4934">
        <v>20240101</v>
      </c>
      <c r="C4934">
        <v>7.2</v>
      </c>
      <c r="D4934">
        <v>6.8</v>
      </c>
      <c r="E4934">
        <v>122</v>
      </c>
      <c r="F4934">
        <v>14.5</v>
      </c>
      <c r="H4934">
        <v>87</v>
      </c>
      <c r="I4934" s="101" t="s">
        <v>30</v>
      </c>
      <c r="J4934" s="1">
        <f>DATEVALUE(RIGHT(jaar_zip[[#This Row],[YYYYMMDD]],2)&amp;"-"&amp;MID(jaar_zip[[#This Row],[YYYYMMDD]],5,2)&amp;"-"&amp;LEFT(jaar_zip[[#This Row],[YYYYMMDD]],4))</f>
        <v>45292</v>
      </c>
      <c r="K4934" s="101" t="str">
        <f>IF(AND(VALUE(MONTH(jaar_zip[[#This Row],[Datum]]))=1,VALUE(WEEKNUM(jaar_zip[[#This Row],[Datum]],21))&gt;51),RIGHT(YEAR(jaar_zip[[#This Row],[Datum]])-1,2),RIGHT(YEAR(jaar_zip[[#This Row],[Datum]]),2))&amp;"-"&amp; TEXT(WEEKNUM(jaar_zip[[#This Row],[Datum]],21),"00")</f>
        <v>24-01</v>
      </c>
      <c r="L4934" s="101">
        <f>MONTH(jaar_zip[[#This Row],[Datum]])</f>
        <v>1</v>
      </c>
      <c r="M4934" s="101">
        <f>IF(ISNUMBER(jaar_zip[[#This Row],[etmaaltemperatuur]]),IF(jaar_zip[[#This Row],[etmaaltemperatuur]]&lt;stookgrens,stookgrens-jaar_zip[[#This Row],[etmaaltemperatuur]],0),"")</f>
        <v>11.2</v>
      </c>
      <c r="N4934" s="101">
        <f>IF(ISNUMBER(jaar_zip[[#This Row],[graaddagen]]),IF(OR(MONTH(jaar_zip[[#This Row],[Datum]])=1,MONTH(jaar_zip[[#This Row],[Datum]])=2,MONTH(jaar_zip[[#This Row],[Datum]])=11,MONTH(jaar_zip[[#This Row],[Datum]])=12),1.1,IF(OR(MONTH(jaar_zip[[#This Row],[Datum]])=3,MONTH(jaar_zip[[#This Row],[Datum]])=10),1,0.8))*jaar_zip[[#This Row],[graaddagen]],"")</f>
        <v>12.32</v>
      </c>
      <c r="O4934" s="101">
        <f>IF(ISNUMBER(jaar_zip[[#This Row],[etmaaltemperatuur]]),IF(jaar_zip[[#This Row],[etmaaltemperatuur]]&gt;stookgrens,jaar_zip[[#This Row],[etmaaltemperatuur]]-stookgrens,0),"")</f>
        <v>0</v>
      </c>
    </row>
    <row r="4935" spans="1:15" x14ac:dyDescent="0.25">
      <c r="A4935">
        <v>286</v>
      </c>
      <c r="B4935">
        <v>20240102</v>
      </c>
      <c r="C4935">
        <v>6.8</v>
      </c>
      <c r="D4935">
        <v>8.5</v>
      </c>
      <c r="E4935">
        <v>76</v>
      </c>
      <c r="F4935">
        <v>24.8</v>
      </c>
      <c r="H4935">
        <v>93</v>
      </c>
      <c r="I4935" s="101" t="s">
        <v>30</v>
      </c>
      <c r="J4935" s="1">
        <f>DATEVALUE(RIGHT(jaar_zip[[#This Row],[YYYYMMDD]],2)&amp;"-"&amp;MID(jaar_zip[[#This Row],[YYYYMMDD]],5,2)&amp;"-"&amp;LEFT(jaar_zip[[#This Row],[YYYYMMDD]],4))</f>
        <v>45293</v>
      </c>
      <c r="K4935" s="101" t="str">
        <f>IF(AND(VALUE(MONTH(jaar_zip[[#This Row],[Datum]]))=1,VALUE(WEEKNUM(jaar_zip[[#This Row],[Datum]],21))&gt;51),RIGHT(YEAR(jaar_zip[[#This Row],[Datum]])-1,2),RIGHT(YEAR(jaar_zip[[#This Row],[Datum]]),2))&amp;"-"&amp; TEXT(WEEKNUM(jaar_zip[[#This Row],[Datum]],21),"00")</f>
        <v>24-01</v>
      </c>
      <c r="L4935" s="101">
        <f>MONTH(jaar_zip[[#This Row],[Datum]])</f>
        <v>1</v>
      </c>
      <c r="M4935" s="101">
        <f>IF(ISNUMBER(jaar_zip[[#This Row],[etmaaltemperatuur]]),IF(jaar_zip[[#This Row],[etmaaltemperatuur]]&lt;stookgrens,stookgrens-jaar_zip[[#This Row],[etmaaltemperatuur]],0),"")</f>
        <v>9.5</v>
      </c>
      <c r="N4935" s="101">
        <f>IF(ISNUMBER(jaar_zip[[#This Row],[graaddagen]]),IF(OR(MONTH(jaar_zip[[#This Row],[Datum]])=1,MONTH(jaar_zip[[#This Row],[Datum]])=2,MONTH(jaar_zip[[#This Row],[Datum]])=11,MONTH(jaar_zip[[#This Row],[Datum]])=12),1.1,IF(OR(MONTH(jaar_zip[[#This Row],[Datum]])=3,MONTH(jaar_zip[[#This Row],[Datum]])=10),1,0.8))*jaar_zip[[#This Row],[graaddagen]],"")</f>
        <v>10.450000000000001</v>
      </c>
      <c r="O4935" s="101">
        <f>IF(ISNUMBER(jaar_zip[[#This Row],[etmaaltemperatuur]]),IF(jaar_zip[[#This Row],[etmaaltemperatuur]]&gt;stookgrens,jaar_zip[[#This Row],[etmaaltemperatuur]]-stookgrens,0),"")</f>
        <v>0</v>
      </c>
    </row>
    <row r="4936" spans="1:15" x14ac:dyDescent="0.25">
      <c r="A4936">
        <v>286</v>
      </c>
      <c r="B4936">
        <v>20240103</v>
      </c>
      <c r="C4936">
        <v>10.1</v>
      </c>
      <c r="D4936">
        <v>8.3000000000000007</v>
      </c>
      <c r="E4936">
        <v>242</v>
      </c>
      <c r="F4936">
        <v>6</v>
      </c>
      <c r="H4936">
        <v>87</v>
      </c>
      <c r="I4936" s="101" t="s">
        <v>30</v>
      </c>
      <c r="J4936" s="1">
        <f>DATEVALUE(RIGHT(jaar_zip[[#This Row],[YYYYMMDD]],2)&amp;"-"&amp;MID(jaar_zip[[#This Row],[YYYYMMDD]],5,2)&amp;"-"&amp;LEFT(jaar_zip[[#This Row],[YYYYMMDD]],4))</f>
        <v>45294</v>
      </c>
      <c r="K4936" s="101" t="str">
        <f>IF(AND(VALUE(MONTH(jaar_zip[[#This Row],[Datum]]))=1,VALUE(WEEKNUM(jaar_zip[[#This Row],[Datum]],21))&gt;51),RIGHT(YEAR(jaar_zip[[#This Row],[Datum]])-1,2),RIGHT(YEAR(jaar_zip[[#This Row],[Datum]]),2))&amp;"-"&amp; TEXT(WEEKNUM(jaar_zip[[#This Row],[Datum]],21),"00")</f>
        <v>24-01</v>
      </c>
      <c r="L4936" s="101">
        <f>MONTH(jaar_zip[[#This Row],[Datum]])</f>
        <v>1</v>
      </c>
      <c r="M4936" s="101">
        <f>IF(ISNUMBER(jaar_zip[[#This Row],[etmaaltemperatuur]]),IF(jaar_zip[[#This Row],[etmaaltemperatuur]]&lt;stookgrens,stookgrens-jaar_zip[[#This Row],[etmaaltemperatuur]],0),"")</f>
        <v>9.6999999999999993</v>
      </c>
      <c r="N4936" s="101">
        <f>IF(ISNUMBER(jaar_zip[[#This Row],[graaddagen]]),IF(OR(MONTH(jaar_zip[[#This Row],[Datum]])=1,MONTH(jaar_zip[[#This Row],[Datum]])=2,MONTH(jaar_zip[[#This Row],[Datum]])=11,MONTH(jaar_zip[[#This Row],[Datum]])=12),1.1,IF(OR(MONTH(jaar_zip[[#This Row],[Datum]])=3,MONTH(jaar_zip[[#This Row],[Datum]])=10),1,0.8))*jaar_zip[[#This Row],[graaddagen]],"")</f>
        <v>10.67</v>
      </c>
      <c r="O4936" s="101">
        <f>IF(ISNUMBER(jaar_zip[[#This Row],[etmaaltemperatuur]]),IF(jaar_zip[[#This Row],[etmaaltemperatuur]]&gt;stookgrens,jaar_zip[[#This Row],[etmaaltemperatuur]]-stookgrens,0),"")</f>
        <v>0</v>
      </c>
    </row>
    <row r="4937" spans="1:15" x14ac:dyDescent="0.25">
      <c r="A4937">
        <v>286</v>
      </c>
      <c r="B4937">
        <v>20240104</v>
      </c>
      <c r="C4937">
        <v>4.3</v>
      </c>
      <c r="D4937">
        <v>3.2</v>
      </c>
      <c r="E4937">
        <v>186</v>
      </c>
      <c r="F4937">
        <v>0.1</v>
      </c>
      <c r="H4937">
        <v>86</v>
      </c>
      <c r="I4937" s="101" t="s">
        <v>30</v>
      </c>
      <c r="J4937" s="1">
        <f>DATEVALUE(RIGHT(jaar_zip[[#This Row],[YYYYMMDD]],2)&amp;"-"&amp;MID(jaar_zip[[#This Row],[YYYYMMDD]],5,2)&amp;"-"&amp;LEFT(jaar_zip[[#This Row],[YYYYMMDD]],4))</f>
        <v>45295</v>
      </c>
      <c r="K4937" s="101" t="str">
        <f>IF(AND(VALUE(MONTH(jaar_zip[[#This Row],[Datum]]))=1,VALUE(WEEKNUM(jaar_zip[[#This Row],[Datum]],21))&gt;51),RIGHT(YEAR(jaar_zip[[#This Row],[Datum]])-1,2),RIGHT(YEAR(jaar_zip[[#This Row],[Datum]]),2))&amp;"-"&amp; TEXT(WEEKNUM(jaar_zip[[#This Row],[Datum]],21),"00")</f>
        <v>24-01</v>
      </c>
      <c r="L4937" s="101">
        <f>MONTH(jaar_zip[[#This Row],[Datum]])</f>
        <v>1</v>
      </c>
      <c r="M4937" s="101">
        <f>IF(ISNUMBER(jaar_zip[[#This Row],[etmaaltemperatuur]]),IF(jaar_zip[[#This Row],[etmaaltemperatuur]]&lt;stookgrens,stookgrens-jaar_zip[[#This Row],[etmaaltemperatuur]],0),"")</f>
        <v>14.8</v>
      </c>
      <c r="N4937" s="101">
        <f>IF(ISNUMBER(jaar_zip[[#This Row],[graaddagen]]),IF(OR(MONTH(jaar_zip[[#This Row],[Datum]])=1,MONTH(jaar_zip[[#This Row],[Datum]])=2,MONTH(jaar_zip[[#This Row],[Datum]])=11,MONTH(jaar_zip[[#This Row],[Datum]])=12),1.1,IF(OR(MONTH(jaar_zip[[#This Row],[Datum]])=3,MONTH(jaar_zip[[#This Row],[Datum]])=10),1,0.8))*jaar_zip[[#This Row],[graaddagen]],"")</f>
        <v>16.28</v>
      </c>
      <c r="O4937" s="101">
        <f>IF(ISNUMBER(jaar_zip[[#This Row],[etmaaltemperatuur]]),IF(jaar_zip[[#This Row],[etmaaltemperatuur]]&gt;stookgrens,jaar_zip[[#This Row],[etmaaltemperatuur]]-stookgrens,0),"")</f>
        <v>0</v>
      </c>
    </row>
    <row r="4938" spans="1:15" x14ac:dyDescent="0.25">
      <c r="A4938">
        <v>286</v>
      </c>
      <c r="B4938">
        <v>20240105</v>
      </c>
      <c r="C4938">
        <v>7.1</v>
      </c>
      <c r="D4938">
        <v>2.5</v>
      </c>
      <c r="E4938">
        <v>58</v>
      </c>
      <c r="F4938">
        <v>14</v>
      </c>
      <c r="H4938">
        <v>95</v>
      </c>
      <c r="I4938" s="101" t="s">
        <v>30</v>
      </c>
      <c r="J4938" s="1">
        <f>DATEVALUE(RIGHT(jaar_zip[[#This Row],[YYYYMMDD]],2)&amp;"-"&amp;MID(jaar_zip[[#This Row],[YYYYMMDD]],5,2)&amp;"-"&amp;LEFT(jaar_zip[[#This Row],[YYYYMMDD]],4))</f>
        <v>45296</v>
      </c>
      <c r="K4938" s="101" t="str">
        <f>IF(AND(VALUE(MONTH(jaar_zip[[#This Row],[Datum]]))=1,VALUE(WEEKNUM(jaar_zip[[#This Row],[Datum]],21))&gt;51),RIGHT(YEAR(jaar_zip[[#This Row],[Datum]])-1,2),RIGHT(YEAR(jaar_zip[[#This Row],[Datum]]),2))&amp;"-"&amp; TEXT(WEEKNUM(jaar_zip[[#This Row],[Datum]],21),"00")</f>
        <v>24-01</v>
      </c>
      <c r="L4938" s="101">
        <f>MONTH(jaar_zip[[#This Row],[Datum]])</f>
        <v>1</v>
      </c>
      <c r="M4938" s="101">
        <f>IF(ISNUMBER(jaar_zip[[#This Row],[etmaaltemperatuur]]),IF(jaar_zip[[#This Row],[etmaaltemperatuur]]&lt;stookgrens,stookgrens-jaar_zip[[#This Row],[etmaaltemperatuur]],0),"")</f>
        <v>15.5</v>
      </c>
      <c r="N4938" s="101">
        <f>IF(ISNUMBER(jaar_zip[[#This Row],[graaddagen]]),IF(OR(MONTH(jaar_zip[[#This Row],[Datum]])=1,MONTH(jaar_zip[[#This Row],[Datum]])=2,MONTH(jaar_zip[[#This Row],[Datum]])=11,MONTH(jaar_zip[[#This Row],[Datum]])=12),1.1,IF(OR(MONTH(jaar_zip[[#This Row],[Datum]])=3,MONTH(jaar_zip[[#This Row],[Datum]])=10),1,0.8))*jaar_zip[[#This Row],[graaddagen]],"")</f>
        <v>17.05</v>
      </c>
      <c r="O4938" s="101">
        <f>IF(ISNUMBER(jaar_zip[[#This Row],[etmaaltemperatuur]]),IF(jaar_zip[[#This Row],[etmaaltemperatuur]]&gt;stookgrens,jaar_zip[[#This Row],[etmaaltemperatuur]]-stookgrens,0),"")</f>
        <v>0</v>
      </c>
    </row>
    <row r="4939" spans="1:15" x14ac:dyDescent="0.25">
      <c r="A4939">
        <v>286</v>
      </c>
      <c r="B4939">
        <v>20240106</v>
      </c>
      <c r="C4939">
        <v>6</v>
      </c>
      <c r="D4939">
        <v>0</v>
      </c>
      <c r="E4939">
        <v>89</v>
      </c>
      <c r="F4939">
        <v>1.2</v>
      </c>
      <c r="H4939">
        <v>94</v>
      </c>
      <c r="I4939" s="101" t="s">
        <v>30</v>
      </c>
      <c r="J4939" s="1">
        <f>DATEVALUE(RIGHT(jaar_zip[[#This Row],[YYYYMMDD]],2)&amp;"-"&amp;MID(jaar_zip[[#This Row],[YYYYMMDD]],5,2)&amp;"-"&amp;LEFT(jaar_zip[[#This Row],[YYYYMMDD]],4))</f>
        <v>45297</v>
      </c>
      <c r="K4939" s="101" t="str">
        <f>IF(AND(VALUE(MONTH(jaar_zip[[#This Row],[Datum]]))=1,VALUE(WEEKNUM(jaar_zip[[#This Row],[Datum]],21))&gt;51),RIGHT(YEAR(jaar_zip[[#This Row],[Datum]])-1,2),RIGHT(YEAR(jaar_zip[[#This Row],[Datum]]),2))&amp;"-"&amp; TEXT(WEEKNUM(jaar_zip[[#This Row],[Datum]],21),"00")</f>
        <v>24-01</v>
      </c>
      <c r="L4939" s="101">
        <f>MONTH(jaar_zip[[#This Row],[Datum]])</f>
        <v>1</v>
      </c>
      <c r="M4939" s="101">
        <f>IF(ISNUMBER(jaar_zip[[#This Row],[etmaaltemperatuur]]),IF(jaar_zip[[#This Row],[etmaaltemperatuur]]&lt;stookgrens,stookgrens-jaar_zip[[#This Row],[etmaaltemperatuur]],0),"")</f>
        <v>18</v>
      </c>
      <c r="N4939" s="101">
        <f>IF(ISNUMBER(jaar_zip[[#This Row],[graaddagen]]),IF(OR(MONTH(jaar_zip[[#This Row],[Datum]])=1,MONTH(jaar_zip[[#This Row],[Datum]])=2,MONTH(jaar_zip[[#This Row],[Datum]])=11,MONTH(jaar_zip[[#This Row],[Datum]])=12),1.1,IF(OR(MONTH(jaar_zip[[#This Row],[Datum]])=3,MONTH(jaar_zip[[#This Row],[Datum]])=10),1,0.8))*jaar_zip[[#This Row],[graaddagen]],"")</f>
        <v>19.8</v>
      </c>
      <c r="O4939" s="101">
        <f>IF(ISNUMBER(jaar_zip[[#This Row],[etmaaltemperatuur]]),IF(jaar_zip[[#This Row],[etmaaltemperatuur]]&gt;stookgrens,jaar_zip[[#This Row],[etmaaltemperatuur]]-stookgrens,0),"")</f>
        <v>0</v>
      </c>
    </row>
    <row r="4940" spans="1:15" x14ac:dyDescent="0.25">
      <c r="A4940">
        <v>286</v>
      </c>
      <c r="B4940">
        <v>20240107</v>
      </c>
      <c r="C4940">
        <v>6.4</v>
      </c>
      <c r="D4940">
        <v>-0.9</v>
      </c>
      <c r="E4940">
        <v>327</v>
      </c>
      <c r="F4940">
        <v>0</v>
      </c>
      <c r="H4940">
        <v>80</v>
      </c>
      <c r="I4940" s="101" t="s">
        <v>30</v>
      </c>
      <c r="J4940" s="1">
        <f>DATEVALUE(RIGHT(jaar_zip[[#This Row],[YYYYMMDD]],2)&amp;"-"&amp;MID(jaar_zip[[#This Row],[YYYYMMDD]],5,2)&amp;"-"&amp;LEFT(jaar_zip[[#This Row],[YYYYMMDD]],4))</f>
        <v>45298</v>
      </c>
      <c r="K4940" s="101" t="str">
        <f>IF(AND(VALUE(MONTH(jaar_zip[[#This Row],[Datum]]))=1,VALUE(WEEKNUM(jaar_zip[[#This Row],[Datum]],21))&gt;51),RIGHT(YEAR(jaar_zip[[#This Row],[Datum]])-1,2),RIGHT(YEAR(jaar_zip[[#This Row],[Datum]]),2))&amp;"-"&amp; TEXT(WEEKNUM(jaar_zip[[#This Row],[Datum]],21),"00")</f>
        <v>24-01</v>
      </c>
      <c r="L4940" s="101">
        <f>MONTH(jaar_zip[[#This Row],[Datum]])</f>
        <v>1</v>
      </c>
      <c r="M4940" s="101">
        <f>IF(ISNUMBER(jaar_zip[[#This Row],[etmaaltemperatuur]]),IF(jaar_zip[[#This Row],[etmaaltemperatuur]]&lt;stookgrens,stookgrens-jaar_zip[[#This Row],[etmaaltemperatuur]],0),"")</f>
        <v>18.899999999999999</v>
      </c>
      <c r="N4940" s="101">
        <f>IF(ISNUMBER(jaar_zip[[#This Row],[graaddagen]]),IF(OR(MONTH(jaar_zip[[#This Row],[Datum]])=1,MONTH(jaar_zip[[#This Row],[Datum]])=2,MONTH(jaar_zip[[#This Row],[Datum]])=11,MONTH(jaar_zip[[#This Row],[Datum]])=12),1.1,IF(OR(MONTH(jaar_zip[[#This Row],[Datum]])=3,MONTH(jaar_zip[[#This Row],[Datum]])=10),1,0.8))*jaar_zip[[#This Row],[graaddagen]],"")</f>
        <v>20.79</v>
      </c>
      <c r="O4940" s="101">
        <f>IF(ISNUMBER(jaar_zip[[#This Row],[etmaaltemperatuur]]),IF(jaar_zip[[#This Row],[etmaaltemperatuur]]&gt;stookgrens,jaar_zip[[#This Row],[etmaaltemperatuur]]-stookgrens,0),"")</f>
        <v>0</v>
      </c>
    </row>
    <row r="4941" spans="1:15" x14ac:dyDescent="0.25">
      <c r="A4941">
        <v>286</v>
      </c>
      <c r="B4941">
        <v>20240108</v>
      </c>
      <c r="C4941">
        <v>6.9</v>
      </c>
      <c r="D4941">
        <v>-1.5</v>
      </c>
      <c r="E4941">
        <v>299</v>
      </c>
      <c r="F4941">
        <v>0</v>
      </c>
      <c r="H4941">
        <v>78</v>
      </c>
      <c r="I4941" s="101" t="s">
        <v>30</v>
      </c>
      <c r="J4941" s="1">
        <f>DATEVALUE(RIGHT(jaar_zip[[#This Row],[YYYYMMDD]],2)&amp;"-"&amp;MID(jaar_zip[[#This Row],[YYYYMMDD]],5,2)&amp;"-"&amp;LEFT(jaar_zip[[#This Row],[YYYYMMDD]],4))</f>
        <v>45299</v>
      </c>
      <c r="K4941" s="101" t="str">
        <f>IF(AND(VALUE(MONTH(jaar_zip[[#This Row],[Datum]]))=1,VALUE(WEEKNUM(jaar_zip[[#This Row],[Datum]],21))&gt;51),RIGHT(YEAR(jaar_zip[[#This Row],[Datum]])-1,2),RIGHT(YEAR(jaar_zip[[#This Row],[Datum]]),2))&amp;"-"&amp; TEXT(WEEKNUM(jaar_zip[[#This Row],[Datum]],21),"00")</f>
        <v>24-02</v>
      </c>
      <c r="L4941" s="101">
        <f>MONTH(jaar_zip[[#This Row],[Datum]])</f>
        <v>1</v>
      </c>
      <c r="M4941" s="101">
        <f>IF(ISNUMBER(jaar_zip[[#This Row],[etmaaltemperatuur]]),IF(jaar_zip[[#This Row],[etmaaltemperatuur]]&lt;stookgrens,stookgrens-jaar_zip[[#This Row],[etmaaltemperatuur]],0),"")</f>
        <v>19.5</v>
      </c>
      <c r="N4941" s="101">
        <f>IF(ISNUMBER(jaar_zip[[#This Row],[graaddagen]]),IF(OR(MONTH(jaar_zip[[#This Row],[Datum]])=1,MONTH(jaar_zip[[#This Row],[Datum]])=2,MONTH(jaar_zip[[#This Row],[Datum]])=11,MONTH(jaar_zip[[#This Row],[Datum]])=12),1.1,IF(OR(MONTH(jaar_zip[[#This Row],[Datum]])=3,MONTH(jaar_zip[[#This Row],[Datum]])=10),1,0.8))*jaar_zip[[#This Row],[graaddagen]],"")</f>
        <v>21.450000000000003</v>
      </c>
      <c r="O4941" s="101">
        <f>IF(ISNUMBER(jaar_zip[[#This Row],[etmaaltemperatuur]]),IF(jaar_zip[[#This Row],[etmaaltemperatuur]]&gt;stookgrens,jaar_zip[[#This Row],[etmaaltemperatuur]]-stookgrens,0),"")</f>
        <v>0</v>
      </c>
    </row>
    <row r="4942" spans="1:15" x14ac:dyDescent="0.25">
      <c r="A4942">
        <v>286</v>
      </c>
      <c r="B4942">
        <v>20240109</v>
      </c>
      <c r="C4942">
        <v>5</v>
      </c>
      <c r="D4942">
        <v>-3.8</v>
      </c>
      <c r="E4942">
        <v>423</v>
      </c>
      <c r="F4942">
        <v>0</v>
      </c>
      <c r="H4942">
        <v>80</v>
      </c>
      <c r="I4942" s="101" t="s">
        <v>30</v>
      </c>
      <c r="J4942" s="1">
        <f>DATEVALUE(RIGHT(jaar_zip[[#This Row],[YYYYMMDD]],2)&amp;"-"&amp;MID(jaar_zip[[#This Row],[YYYYMMDD]],5,2)&amp;"-"&amp;LEFT(jaar_zip[[#This Row],[YYYYMMDD]],4))</f>
        <v>45300</v>
      </c>
      <c r="K4942" s="101" t="str">
        <f>IF(AND(VALUE(MONTH(jaar_zip[[#This Row],[Datum]]))=1,VALUE(WEEKNUM(jaar_zip[[#This Row],[Datum]],21))&gt;51),RIGHT(YEAR(jaar_zip[[#This Row],[Datum]])-1,2),RIGHT(YEAR(jaar_zip[[#This Row],[Datum]]),2))&amp;"-"&amp; TEXT(WEEKNUM(jaar_zip[[#This Row],[Datum]],21),"00")</f>
        <v>24-02</v>
      </c>
      <c r="L4942" s="101">
        <f>MONTH(jaar_zip[[#This Row],[Datum]])</f>
        <v>1</v>
      </c>
      <c r="M4942" s="101">
        <f>IF(ISNUMBER(jaar_zip[[#This Row],[etmaaltemperatuur]]),IF(jaar_zip[[#This Row],[etmaaltemperatuur]]&lt;stookgrens,stookgrens-jaar_zip[[#This Row],[etmaaltemperatuur]],0),"")</f>
        <v>21.8</v>
      </c>
      <c r="N4942" s="101">
        <f>IF(ISNUMBER(jaar_zip[[#This Row],[graaddagen]]),IF(OR(MONTH(jaar_zip[[#This Row],[Datum]])=1,MONTH(jaar_zip[[#This Row],[Datum]])=2,MONTH(jaar_zip[[#This Row],[Datum]])=11,MONTH(jaar_zip[[#This Row],[Datum]])=12),1.1,IF(OR(MONTH(jaar_zip[[#This Row],[Datum]])=3,MONTH(jaar_zip[[#This Row],[Datum]])=10),1,0.8))*jaar_zip[[#This Row],[graaddagen]],"")</f>
        <v>23.980000000000004</v>
      </c>
      <c r="O4942" s="101">
        <f>IF(ISNUMBER(jaar_zip[[#This Row],[etmaaltemperatuur]]),IF(jaar_zip[[#This Row],[etmaaltemperatuur]]&gt;stookgrens,jaar_zip[[#This Row],[etmaaltemperatuur]]-stookgrens,0),"")</f>
        <v>0</v>
      </c>
    </row>
    <row r="4943" spans="1:15" x14ac:dyDescent="0.25">
      <c r="A4943">
        <v>286</v>
      </c>
      <c r="B4943">
        <v>20240110</v>
      </c>
      <c r="C4943">
        <v>4.2</v>
      </c>
      <c r="D4943">
        <v>-4.4000000000000004</v>
      </c>
      <c r="E4943">
        <v>448</v>
      </c>
      <c r="F4943">
        <v>0</v>
      </c>
      <c r="H4943">
        <v>85</v>
      </c>
      <c r="I4943" s="101" t="s">
        <v>30</v>
      </c>
      <c r="J4943" s="1">
        <f>DATEVALUE(RIGHT(jaar_zip[[#This Row],[YYYYMMDD]],2)&amp;"-"&amp;MID(jaar_zip[[#This Row],[YYYYMMDD]],5,2)&amp;"-"&amp;LEFT(jaar_zip[[#This Row],[YYYYMMDD]],4))</f>
        <v>45301</v>
      </c>
      <c r="K4943" s="101" t="str">
        <f>IF(AND(VALUE(MONTH(jaar_zip[[#This Row],[Datum]]))=1,VALUE(WEEKNUM(jaar_zip[[#This Row],[Datum]],21))&gt;51),RIGHT(YEAR(jaar_zip[[#This Row],[Datum]])-1,2),RIGHT(YEAR(jaar_zip[[#This Row],[Datum]]),2))&amp;"-"&amp; TEXT(WEEKNUM(jaar_zip[[#This Row],[Datum]],21),"00")</f>
        <v>24-02</v>
      </c>
      <c r="L4943" s="101">
        <f>MONTH(jaar_zip[[#This Row],[Datum]])</f>
        <v>1</v>
      </c>
      <c r="M4943" s="101">
        <f>IF(ISNUMBER(jaar_zip[[#This Row],[etmaaltemperatuur]]),IF(jaar_zip[[#This Row],[etmaaltemperatuur]]&lt;stookgrens,stookgrens-jaar_zip[[#This Row],[etmaaltemperatuur]],0),"")</f>
        <v>22.4</v>
      </c>
      <c r="N4943" s="101">
        <f>IF(ISNUMBER(jaar_zip[[#This Row],[graaddagen]]),IF(OR(MONTH(jaar_zip[[#This Row],[Datum]])=1,MONTH(jaar_zip[[#This Row],[Datum]])=2,MONTH(jaar_zip[[#This Row],[Datum]])=11,MONTH(jaar_zip[[#This Row],[Datum]])=12),1.1,IF(OR(MONTH(jaar_zip[[#This Row],[Datum]])=3,MONTH(jaar_zip[[#This Row],[Datum]])=10),1,0.8))*jaar_zip[[#This Row],[graaddagen]],"")</f>
        <v>24.64</v>
      </c>
      <c r="O4943" s="101">
        <f>IF(ISNUMBER(jaar_zip[[#This Row],[etmaaltemperatuur]]),IF(jaar_zip[[#This Row],[etmaaltemperatuur]]&gt;stookgrens,jaar_zip[[#This Row],[etmaaltemperatuur]]-stookgrens,0),"")</f>
        <v>0</v>
      </c>
    </row>
    <row r="4944" spans="1:15" x14ac:dyDescent="0.25">
      <c r="A4944">
        <v>286</v>
      </c>
      <c r="B4944">
        <v>20240111</v>
      </c>
      <c r="C4944">
        <v>2</v>
      </c>
      <c r="D4944">
        <v>-1.6</v>
      </c>
      <c r="E4944">
        <v>89</v>
      </c>
      <c r="F4944">
        <v>0</v>
      </c>
      <c r="H4944">
        <v>95</v>
      </c>
      <c r="I4944" s="101" t="s">
        <v>30</v>
      </c>
      <c r="J4944" s="1">
        <f>DATEVALUE(RIGHT(jaar_zip[[#This Row],[YYYYMMDD]],2)&amp;"-"&amp;MID(jaar_zip[[#This Row],[YYYYMMDD]],5,2)&amp;"-"&amp;LEFT(jaar_zip[[#This Row],[YYYYMMDD]],4))</f>
        <v>45302</v>
      </c>
      <c r="K4944" s="101" t="str">
        <f>IF(AND(VALUE(MONTH(jaar_zip[[#This Row],[Datum]]))=1,VALUE(WEEKNUM(jaar_zip[[#This Row],[Datum]],21))&gt;51),RIGHT(YEAR(jaar_zip[[#This Row],[Datum]])-1,2),RIGHT(YEAR(jaar_zip[[#This Row],[Datum]]),2))&amp;"-"&amp; TEXT(WEEKNUM(jaar_zip[[#This Row],[Datum]],21),"00")</f>
        <v>24-02</v>
      </c>
      <c r="L4944" s="101">
        <f>MONTH(jaar_zip[[#This Row],[Datum]])</f>
        <v>1</v>
      </c>
      <c r="M4944" s="101">
        <f>IF(ISNUMBER(jaar_zip[[#This Row],[etmaaltemperatuur]]),IF(jaar_zip[[#This Row],[etmaaltemperatuur]]&lt;stookgrens,stookgrens-jaar_zip[[#This Row],[etmaaltemperatuur]],0),"")</f>
        <v>19.600000000000001</v>
      </c>
      <c r="N4944" s="101">
        <f>IF(ISNUMBER(jaar_zip[[#This Row],[graaddagen]]),IF(OR(MONTH(jaar_zip[[#This Row],[Datum]])=1,MONTH(jaar_zip[[#This Row],[Datum]])=2,MONTH(jaar_zip[[#This Row],[Datum]])=11,MONTH(jaar_zip[[#This Row],[Datum]])=12),1.1,IF(OR(MONTH(jaar_zip[[#This Row],[Datum]])=3,MONTH(jaar_zip[[#This Row],[Datum]])=10),1,0.8))*jaar_zip[[#This Row],[graaddagen]],"")</f>
        <v>21.560000000000002</v>
      </c>
      <c r="O4944" s="101">
        <f>IF(ISNUMBER(jaar_zip[[#This Row],[etmaaltemperatuur]]),IF(jaar_zip[[#This Row],[etmaaltemperatuur]]&gt;stookgrens,jaar_zip[[#This Row],[etmaaltemperatuur]]-stookgrens,0),"")</f>
        <v>0</v>
      </c>
    </row>
    <row r="4945" spans="1:15" x14ac:dyDescent="0.25">
      <c r="A4945">
        <v>286</v>
      </c>
      <c r="B4945">
        <v>20240112</v>
      </c>
      <c r="C4945">
        <v>3.6</v>
      </c>
      <c r="D4945">
        <v>2</v>
      </c>
      <c r="E4945">
        <v>129</v>
      </c>
      <c r="F4945">
        <v>-0.1</v>
      </c>
      <c r="H4945">
        <v>96</v>
      </c>
      <c r="I4945" s="101" t="s">
        <v>30</v>
      </c>
      <c r="J4945" s="1">
        <f>DATEVALUE(RIGHT(jaar_zip[[#This Row],[YYYYMMDD]],2)&amp;"-"&amp;MID(jaar_zip[[#This Row],[YYYYMMDD]],5,2)&amp;"-"&amp;LEFT(jaar_zip[[#This Row],[YYYYMMDD]],4))</f>
        <v>45303</v>
      </c>
      <c r="K4945" s="101" t="str">
        <f>IF(AND(VALUE(MONTH(jaar_zip[[#This Row],[Datum]]))=1,VALUE(WEEKNUM(jaar_zip[[#This Row],[Datum]],21))&gt;51),RIGHT(YEAR(jaar_zip[[#This Row],[Datum]])-1,2),RIGHT(YEAR(jaar_zip[[#This Row],[Datum]]),2))&amp;"-"&amp; TEXT(WEEKNUM(jaar_zip[[#This Row],[Datum]],21),"00")</f>
        <v>24-02</v>
      </c>
      <c r="L4945" s="101">
        <f>MONTH(jaar_zip[[#This Row],[Datum]])</f>
        <v>1</v>
      </c>
      <c r="M4945" s="101">
        <f>IF(ISNUMBER(jaar_zip[[#This Row],[etmaaltemperatuur]]),IF(jaar_zip[[#This Row],[etmaaltemperatuur]]&lt;stookgrens,stookgrens-jaar_zip[[#This Row],[etmaaltemperatuur]],0),"")</f>
        <v>16</v>
      </c>
      <c r="N4945" s="101">
        <f>IF(ISNUMBER(jaar_zip[[#This Row],[graaddagen]]),IF(OR(MONTH(jaar_zip[[#This Row],[Datum]])=1,MONTH(jaar_zip[[#This Row],[Datum]])=2,MONTH(jaar_zip[[#This Row],[Datum]])=11,MONTH(jaar_zip[[#This Row],[Datum]])=12),1.1,IF(OR(MONTH(jaar_zip[[#This Row],[Datum]])=3,MONTH(jaar_zip[[#This Row],[Datum]])=10),1,0.8))*jaar_zip[[#This Row],[graaddagen]],"")</f>
        <v>17.600000000000001</v>
      </c>
      <c r="O4945" s="101">
        <f>IF(ISNUMBER(jaar_zip[[#This Row],[etmaaltemperatuur]]),IF(jaar_zip[[#This Row],[etmaaltemperatuur]]&gt;stookgrens,jaar_zip[[#This Row],[etmaaltemperatuur]]-stookgrens,0),"")</f>
        <v>0</v>
      </c>
    </row>
    <row r="4946" spans="1:15" x14ac:dyDescent="0.25">
      <c r="A4946">
        <v>286</v>
      </c>
      <c r="B4946">
        <v>20240113</v>
      </c>
      <c r="C4946">
        <v>6.7</v>
      </c>
      <c r="D4946">
        <v>3.6</v>
      </c>
      <c r="E4946">
        <v>144</v>
      </c>
      <c r="F4946">
        <v>1</v>
      </c>
      <c r="H4946">
        <v>94</v>
      </c>
      <c r="I4946" s="101" t="s">
        <v>30</v>
      </c>
      <c r="J4946" s="1">
        <f>DATEVALUE(RIGHT(jaar_zip[[#This Row],[YYYYMMDD]],2)&amp;"-"&amp;MID(jaar_zip[[#This Row],[YYYYMMDD]],5,2)&amp;"-"&amp;LEFT(jaar_zip[[#This Row],[YYYYMMDD]],4))</f>
        <v>45304</v>
      </c>
      <c r="K4946" s="101" t="str">
        <f>IF(AND(VALUE(MONTH(jaar_zip[[#This Row],[Datum]]))=1,VALUE(WEEKNUM(jaar_zip[[#This Row],[Datum]],21))&gt;51),RIGHT(YEAR(jaar_zip[[#This Row],[Datum]])-1,2),RIGHT(YEAR(jaar_zip[[#This Row],[Datum]]),2))&amp;"-"&amp; TEXT(WEEKNUM(jaar_zip[[#This Row],[Datum]],21),"00")</f>
        <v>24-02</v>
      </c>
      <c r="L4946" s="101">
        <f>MONTH(jaar_zip[[#This Row],[Datum]])</f>
        <v>1</v>
      </c>
      <c r="M4946" s="101">
        <f>IF(ISNUMBER(jaar_zip[[#This Row],[etmaaltemperatuur]]),IF(jaar_zip[[#This Row],[etmaaltemperatuur]]&lt;stookgrens,stookgrens-jaar_zip[[#This Row],[etmaaltemperatuur]],0),"")</f>
        <v>14.4</v>
      </c>
      <c r="N4946" s="101">
        <f>IF(ISNUMBER(jaar_zip[[#This Row],[graaddagen]]),IF(OR(MONTH(jaar_zip[[#This Row],[Datum]])=1,MONTH(jaar_zip[[#This Row],[Datum]])=2,MONTH(jaar_zip[[#This Row],[Datum]])=11,MONTH(jaar_zip[[#This Row],[Datum]])=12),1.1,IF(OR(MONTH(jaar_zip[[#This Row],[Datum]])=3,MONTH(jaar_zip[[#This Row],[Datum]])=10),1,0.8))*jaar_zip[[#This Row],[graaddagen]],"")</f>
        <v>15.840000000000002</v>
      </c>
      <c r="O4946" s="101">
        <f>IF(ISNUMBER(jaar_zip[[#This Row],[etmaaltemperatuur]]),IF(jaar_zip[[#This Row],[etmaaltemperatuur]]&gt;stookgrens,jaar_zip[[#This Row],[etmaaltemperatuur]]-stookgrens,0),"")</f>
        <v>0</v>
      </c>
    </row>
    <row r="4947" spans="1:15" x14ac:dyDescent="0.25">
      <c r="A4947">
        <v>286</v>
      </c>
      <c r="B4947">
        <v>20240114</v>
      </c>
      <c r="C4947">
        <v>6.3</v>
      </c>
      <c r="D4947">
        <v>2.8</v>
      </c>
      <c r="E4947">
        <v>295</v>
      </c>
      <c r="F4947">
        <v>0.9</v>
      </c>
      <c r="H4947">
        <v>89</v>
      </c>
      <c r="I4947" s="101" t="s">
        <v>30</v>
      </c>
      <c r="J4947" s="1">
        <f>DATEVALUE(RIGHT(jaar_zip[[#This Row],[YYYYMMDD]],2)&amp;"-"&amp;MID(jaar_zip[[#This Row],[YYYYMMDD]],5,2)&amp;"-"&amp;LEFT(jaar_zip[[#This Row],[YYYYMMDD]],4))</f>
        <v>45305</v>
      </c>
      <c r="K4947" s="101" t="str">
        <f>IF(AND(VALUE(MONTH(jaar_zip[[#This Row],[Datum]]))=1,VALUE(WEEKNUM(jaar_zip[[#This Row],[Datum]],21))&gt;51),RIGHT(YEAR(jaar_zip[[#This Row],[Datum]])-1,2),RIGHT(YEAR(jaar_zip[[#This Row],[Datum]]),2))&amp;"-"&amp; TEXT(WEEKNUM(jaar_zip[[#This Row],[Datum]],21),"00")</f>
        <v>24-02</v>
      </c>
      <c r="L4947" s="101">
        <f>MONTH(jaar_zip[[#This Row],[Datum]])</f>
        <v>1</v>
      </c>
      <c r="M4947" s="101">
        <f>IF(ISNUMBER(jaar_zip[[#This Row],[etmaaltemperatuur]]),IF(jaar_zip[[#This Row],[etmaaltemperatuur]]&lt;stookgrens,stookgrens-jaar_zip[[#This Row],[etmaaltemperatuur]],0),"")</f>
        <v>15.2</v>
      </c>
      <c r="N4947" s="101">
        <f>IF(ISNUMBER(jaar_zip[[#This Row],[graaddagen]]),IF(OR(MONTH(jaar_zip[[#This Row],[Datum]])=1,MONTH(jaar_zip[[#This Row],[Datum]])=2,MONTH(jaar_zip[[#This Row],[Datum]])=11,MONTH(jaar_zip[[#This Row],[Datum]])=12),1.1,IF(OR(MONTH(jaar_zip[[#This Row],[Datum]])=3,MONTH(jaar_zip[[#This Row],[Datum]])=10),1,0.8))*jaar_zip[[#This Row],[graaddagen]],"")</f>
        <v>16.72</v>
      </c>
      <c r="O4947" s="101">
        <f>IF(ISNUMBER(jaar_zip[[#This Row],[etmaaltemperatuur]]),IF(jaar_zip[[#This Row],[etmaaltemperatuur]]&gt;stookgrens,jaar_zip[[#This Row],[etmaaltemperatuur]]-stookgrens,0),"")</f>
        <v>0</v>
      </c>
    </row>
    <row r="4948" spans="1:15" x14ac:dyDescent="0.25">
      <c r="A4948">
        <v>286</v>
      </c>
      <c r="B4948">
        <v>20240115</v>
      </c>
      <c r="C4948">
        <v>6.8</v>
      </c>
      <c r="D4948">
        <v>1.2</v>
      </c>
      <c r="E4948">
        <v>197</v>
      </c>
      <c r="F4948">
        <v>4.7</v>
      </c>
      <c r="H4948">
        <v>89</v>
      </c>
      <c r="I4948" s="101" t="s">
        <v>30</v>
      </c>
      <c r="J4948" s="1">
        <f>DATEVALUE(RIGHT(jaar_zip[[#This Row],[YYYYMMDD]],2)&amp;"-"&amp;MID(jaar_zip[[#This Row],[YYYYMMDD]],5,2)&amp;"-"&amp;LEFT(jaar_zip[[#This Row],[YYYYMMDD]],4))</f>
        <v>45306</v>
      </c>
      <c r="K4948" s="101" t="str">
        <f>IF(AND(VALUE(MONTH(jaar_zip[[#This Row],[Datum]]))=1,VALUE(WEEKNUM(jaar_zip[[#This Row],[Datum]],21))&gt;51),RIGHT(YEAR(jaar_zip[[#This Row],[Datum]])-1,2),RIGHT(YEAR(jaar_zip[[#This Row],[Datum]]),2))&amp;"-"&amp; TEXT(WEEKNUM(jaar_zip[[#This Row],[Datum]],21),"00")</f>
        <v>24-03</v>
      </c>
      <c r="L4948" s="101">
        <f>MONTH(jaar_zip[[#This Row],[Datum]])</f>
        <v>1</v>
      </c>
      <c r="M4948" s="101">
        <f>IF(ISNUMBER(jaar_zip[[#This Row],[etmaaltemperatuur]]),IF(jaar_zip[[#This Row],[etmaaltemperatuur]]&lt;stookgrens,stookgrens-jaar_zip[[#This Row],[etmaaltemperatuur]],0),"")</f>
        <v>16.8</v>
      </c>
      <c r="N4948" s="101">
        <f>IF(ISNUMBER(jaar_zip[[#This Row],[graaddagen]]),IF(OR(MONTH(jaar_zip[[#This Row],[Datum]])=1,MONTH(jaar_zip[[#This Row],[Datum]])=2,MONTH(jaar_zip[[#This Row],[Datum]])=11,MONTH(jaar_zip[[#This Row],[Datum]])=12),1.1,IF(OR(MONTH(jaar_zip[[#This Row],[Datum]])=3,MONTH(jaar_zip[[#This Row],[Datum]])=10),1,0.8))*jaar_zip[[#This Row],[graaddagen]],"")</f>
        <v>18.480000000000004</v>
      </c>
      <c r="O4948" s="101">
        <f>IF(ISNUMBER(jaar_zip[[#This Row],[etmaaltemperatuur]]),IF(jaar_zip[[#This Row],[etmaaltemperatuur]]&gt;stookgrens,jaar_zip[[#This Row],[etmaaltemperatuur]]-stookgrens,0),"")</f>
        <v>0</v>
      </c>
    </row>
    <row r="4949" spans="1:15" x14ac:dyDescent="0.25">
      <c r="A4949">
        <v>286</v>
      </c>
      <c r="B4949">
        <v>20240116</v>
      </c>
      <c r="C4949">
        <v>6.3</v>
      </c>
      <c r="D4949">
        <v>-0.1</v>
      </c>
      <c r="E4949">
        <v>256</v>
      </c>
      <c r="F4949">
        <v>0.4</v>
      </c>
      <c r="H4949">
        <v>87</v>
      </c>
      <c r="I4949" s="101" t="s">
        <v>30</v>
      </c>
      <c r="J4949" s="1">
        <f>DATEVALUE(RIGHT(jaar_zip[[#This Row],[YYYYMMDD]],2)&amp;"-"&amp;MID(jaar_zip[[#This Row],[YYYYMMDD]],5,2)&amp;"-"&amp;LEFT(jaar_zip[[#This Row],[YYYYMMDD]],4))</f>
        <v>45307</v>
      </c>
      <c r="K4949" s="101" t="str">
        <f>IF(AND(VALUE(MONTH(jaar_zip[[#This Row],[Datum]]))=1,VALUE(WEEKNUM(jaar_zip[[#This Row],[Datum]],21))&gt;51),RIGHT(YEAR(jaar_zip[[#This Row],[Datum]])-1,2),RIGHT(YEAR(jaar_zip[[#This Row],[Datum]]),2))&amp;"-"&amp; TEXT(WEEKNUM(jaar_zip[[#This Row],[Datum]],21),"00")</f>
        <v>24-03</v>
      </c>
      <c r="L4949" s="101">
        <f>MONTH(jaar_zip[[#This Row],[Datum]])</f>
        <v>1</v>
      </c>
      <c r="M4949" s="101">
        <f>IF(ISNUMBER(jaar_zip[[#This Row],[etmaaltemperatuur]]),IF(jaar_zip[[#This Row],[etmaaltemperatuur]]&lt;stookgrens,stookgrens-jaar_zip[[#This Row],[etmaaltemperatuur]],0),"")</f>
        <v>18.100000000000001</v>
      </c>
      <c r="N4949" s="101">
        <f>IF(ISNUMBER(jaar_zip[[#This Row],[graaddagen]]),IF(OR(MONTH(jaar_zip[[#This Row],[Datum]])=1,MONTH(jaar_zip[[#This Row],[Datum]])=2,MONTH(jaar_zip[[#This Row],[Datum]])=11,MONTH(jaar_zip[[#This Row],[Datum]])=12),1.1,IF(OR(MONTH(jaar_zip[[#This Row],[Datum]])=3,MONTH(jaar_zip[[#This Row],[Datum]])=10),1,0.8))*jaar_zip[[#This Row],[graaddagen]],"")</f>
        <v>19.910000000000004</v>
      </c>
      <c r="O4949" s="101">
        <f>IF(ISNUMBER(jaar_zip[[#This Row],[etmaaltemperatuur]]),IF(jaar_zip[[#This Row],[etmaaltemperatuur]]&gt;stookgrens,jaar_zip[[#This Row],[etmaaltemperatuur]]-stookgrens,0),"")</f>
        <v>0</v>
      </c>
    </row>
    <row r="4950" spans="1:15" x14ac:dyDescent="0.25">
      <c r="A4950">
        <v>286</v>
      </c>
      <c r="B4950">
        <v>20240117</v>
      </c>
      <c r="C4950">
        <v>4.8</v>
      </c>
      <c r="D4950">
        <v>-1.3</v>
      </c>
      <c r="E4950">
        <v>167</v>
      </c>
      <c r="F4950">
        <v>-0.1</v>
      </c>
      <c r="H4950">
        <v>83</v>
      </c>
      <c r="I4950" s="101" t="s">
        <v>30</v>
      </c>
      <c r="J4950" s="1">
        <f>DATEVALUE(RIGHT(jaar_zip[[#This Row],[YYYYMMDD]],2)&amp;"-"&amp;MID(jaar_zip[[#This Row],[YYYYMMDD]],5,2)&amp;"-"&amp;LEFT(jaar_zip[[#This Row],[YYYYMMDD]],4))</f>
        <v>45308</v>
      </c>
      <c r="K4950" s="101" t="str">
        <f>IF(AND(VALUE(MONTH(jaar_zip[[#This Row],[Datum]]))=1,VALUE(WEEKNUM(jaar_zip[[#This Row],[Datum]],21))&gt;51),RIGHT(YEAR(jaar_zip[[#This Row],[Datum]])-1,2),RIGHT(YEAR(jaar_zip[[#This Row],[Datum]]),2))&amp;"-"&amp; TEXT(WEEKNUM(jaar_zip[[#This Row],[Datum]],21),"00")</f>
        <v>24-03</v>
      </c>
      <c r="L4950" s="101">
        <f>MONTH(jaar_zip[[#This Row],[Datum]])</f>
        <v>1</v>
      </c>
      <c r="M4950" s="101">
        <f>IF(ISNUMBER(jaar_zip[[#This Row],[etmaaltemperatuur]]),IF(jaar_zip[[#This Row],[etmaaltemperatuur]]&lt;stookgrens,stookgrens-jaar_zip[[#This Row],[etmaaltemperatuur]],0),"")</f>
        <v>19.3</v>
      </c>
      <c r="N4950" s="101">
        <f>IF(ISNUMBER(jaar_zip[[#This Row],[graaddagen]]),IF(OR(MONTH(jaar_zip[[#This Row],[Datum]])=1,MONTH(jaar_zip[[#This Row],[Datum]])=2,MONTH(jaar_zip[[#This Row],[Datum]])=11,MONTH(jaar_zip[[#This Row],[Datum]])=12),1.1,IF(OR(MONTH(jaar_zip[[#This Row],[Datum]])=3,MONTH(jaar_zip[[#This Row],[Datum]])=10),1,0.8))*jaar_zip[[#This Row],[graaddagen]],"")</f>
        <v>21.230000000000004</v>
      </c>
      <c r="O4950" s="101">
        <f>IF(ISNUMBER(jaar_zip[[#This Row],[etmaaltemperatuur]]),IF(jaar_zip[[#This Row],[etmaaltemperatuur]]&gt;stookgrens,jaar_zip[[#This Row],[etmaaltemperatuur]]-stookgrens,0),"")</f>
        <v>0</v>
      </c>
    </row>
    <row r="4951" spans="1:15" x14ac:dyDescent="0.25">
      <c r="A4951">
        <v>286</v>
      </c>
      <c r="B4951">
        <v>20240118</v>
      </c>
      <c r="C4951">
        <v>4</v>
      </c>
      <c r="D4951">
        <v>-1.5</v>
      </c>
      <c r="E4951">
        <v>608</v>
      </c>
      <c r="F4951">
        <v>1</v>
      </c>
      <c r="H4951">
        <v>90</v>
      </c>
      <c r="I4951" s="101" t="s">
        <v>30</v>
      </c>
      <c r="J4951" s="1">
        <f>DATEVALUE(RIGHT(jaar_zip[[#This Row],[YYYYMMDD]],2)&amp;"-"&amp;MID(jaar_zip[[#This Row],[YYYYMMDD]],5,2)&amp;"-"&amp;LEFT(jaar_zip[[#This Row],[YYYYMMDD]],4))</f>
        <v>45309</v>
      </c>
      <c r="K4951" s="101" t="str">
        <f>IF(AND(VALUE(MONTH(jaar_zip[[#This Row],[Datum]]))=1,VALUE(WEEKNUM(jaar_zip[[#This Row],[Datum]],21))&gt;51),RIGHT(YEAR(jaar_zip[[#This Row],[Datum]])-1,2),RIGHT(YEAR(jaar_zip[[#This Row],[Datum]]),2))&amp;"-"&amp; TEXT(WEEKNUM(jaar_zip[[#This Row],[Datum]],21),"00")</f>
        <v>24-03</v>
      </c>
      <c r="L4951" s="101">
        <f>MONTH(jaar_zip[[#This Row],[Datum]])</f>
        <v>1</v>
      </c>
      <c r="M4951" s="101">
        <f>IF(ISNUMBER(jaar_zip[[#This Row],[etmaaltemperatuur]]),IF(jaar_zip[[#This Row],[etmaaltemperatuur]]&lt;stookgrens,stookgrens-jaar_zip[[#This Row],[etmaaltemperatuur]],0),"")</f>
        <v>19.5</v>
      </c>
      <c r="N4951" s="101">
        <f>IF(ISNUMBER(jaar_zip[[#This Row],[graaddagen]]),IF(OR(MONTH(jaar_zip[[#This Row],[Datum]])=1,MONTH(jaar_zip[[#This Row],[Datum]])=2,MONTH(jaar_zip[[#This Row],[Datum]])=11,MONTH(jaar_zip[[#This Row],[Datum]])=12),1.1,IF(OR(MONTH(jaar_zip[[#This Row],[Datum]])=3,MONTH(jaar_zip[[#This Row],[Datum]])=10),1,0.8))*jaar_zip[[#This Row],[graaddagen]],"")</f>
        <v>21.450000000000003</v>
      </c>
      <c r="O4951" s="101">
        <f>IF(ISNUMBER(jaar_zip[[#This Row],[etmaaltemperatuur]]),IF(jaar_zip[[#This Row],[etmaaltemperatuur]]&gt;stookgrens,jaar_zip[[#This Row],[etmaaltemperatuur]]-stookgrens,0),"")</f>
        <v>0</v>
      </c>
    </row>
    <row r="4952" spans="1:15" x14ac:dyDescent="0.25">
      <c r="A4952">
        <v>286</v>
      </c>
      <c r="B4952">
        <v>20240119</v>
      </c>
      <c r="C4952">
        <v>6.9</v>
      </c>
      <c r="D4952">
        <v>0.8</v>
      </c>
      <c r="E4952">
        <v>486</v>
      </c>
      <c r="F4952">
        <v>0.3</v>
      </c>
      <c r="H4952">
        <v>84</v>
      </c>
      <c r="I4952" s="101" t="s">
        <v>30</v>
      </c>
      <c r="J4952" s="1">
        <f>DATEVALUE(RIGHT(jaar_zip[[#This Row],[YYYYMMDD]],2)&amp;"-"&amp;MID(jaar_zip[[#This Row],[YYYYMMDD]],5,2)&amp;"-"&amp;LEFT(jaar_zip[[#This Row],[YYYYMMDD]],4))</f>
        <v>45310</v>
      </c>
      <c r="K4952" s="101" t="str">
        <f>IF(AND(VALUE(MONTH(jaar_zip[[#This Row],[Datum]]))=1,VALUE(WEEKNUM(jaar_zip[[#This Row],[Datum]],21))&gt;51),RIGHT(YEAR(jaar_zip[[#This Row],[Datum]])-1,2),RIGHT(YEAR(jaar_zip[[#This Row],[Datum]]),2))&amp;"-"&amp; TEXT(WEEKNUM(jaar_zip[[#This Row],[Datum]],21),"00")</f>
        <v>24-03</v>
      </c>
      <c r="L4952" s="101">
        <f>MONTH(jaar_zip[[#This Row],[Datum]])</f>
        <v>1</v>
      </c>
      <c r="M4952" s="101">
        <f>IF(ISNUMBER(jaar_zip[[#This Row],[etmaaltemperatuur]]),IF(jaar_zip[[#This Row],[etmaaltemperatuur]]&lt;stookgrens,stookgrens-jaar_zip[[#This Row],[etmaaltemperatuur]],0),"")</f>
        <v>17.2</v>
      </c>
      <c r="N4952" s="101">
        <f>IF(ISNUMBER(jaar_zip[[#This Row],[graaddagen]]),IF(OR(MONTH(jaar_zip[[#This Row],[Datum]])=1,MONTH(jaar_zip[[#This Row],[Datum]])=2,MONTH(jaar_zip[[#This Row],[Datum]])=11,MONTH(jaar_zip[[#This Row],[Datum]])=12),1.1,IF(OR(MONTH(jaar_zip[[#This Row],[Datum]])=3,MONTH(jaar_zip[[#This Row],[Datum]])=10),1,0.8))*jaar_zip[[#This Row],[graaddagen]],"")</f>
        <v>18.920000000000002</v>
      </c>
      <c r="O4952" s="101">
        <f>IF(ISNUMBER(jaar_zip[[#This Row],[etmaaltemperatuur]]),IF(jaar_zip[[#This Row],[etmaaltemperatuur]]&gt;stookgrens,jaar_zip[[#This Row],[etmaaltemperatuur]]-stookgrens,0),"")</f>
        <v>0</v>
      </c>
    </row>
    <row r="4953" spans="1:15" x14ac:dyDescent="0.25">
      <c r="A4953">
        <v>286</v>
      </c>
      <c r="B4953">
        <v>20240120</v>
      </c>
      <c r="C4953">
        <v>7.2</v>
      </c>
      <c r="D4953">
        <v>0.2</v>
      </c>
      <c r="E4953">
        <v>315</v>
      </c>
      <c r="F4953">
        <v>0</v>
      </c>
      <c r="H4953">
        <v>83</v>
      </c>
      <c r="I4953" s="101" t="s">
        <v>30</v>
      </c>
      <c r="J4953" s="1">
        <f>DATEVALUE(RIGHT(jaar_zip[[#This Row],[YYYYMMDD]],2)&amp;"-"&amp;MID(jaar_zip[[#This Row],[YYYYMMDD]],5,2)&amp;"-"&amp;LEFT(jaar_zip[[#This Row],[YYYYMMDD]],4))</f>
        <v>45311</v>
      </c>
      <c r="K4953" s="101" t="str">
        <f>IF(AND(VALUE(MONTH(jaar_zip[[#This Row],[Datum]]))=1,VALUE(WEEKNUM(jaar_zip[[#This Row],[Datum]],21))&gt;51),RIGHT(YEAR(jaar_zip[[#This Row],[Datum]])-1,2),RIGHT(YEAR(jaar_zip[[#This Row],[Datum]]),2))&amp;"-"&amp; TEXT(WEEKNUM(jaar_zip[[#This Row],[Datum]],21),"00")</f>
        <v>24-03</v>
      </c>
      <c r="L4953" s="101">
        <f>MONTH(jaar_zip[[#This Row],[Datum]])</f>
        <v>1</v>
      </c>
      <c r="M4953" s="101">
        <f>IF(ISNUMBER(jaar_zip[[#This Row],[etmaaltemperatuur]]),IF(jaar_zip[[#This Row],[etmaaltemperatuur]]&lt;stookgrens,stookgrens-jaar_zip[[#This Row],[etmaaltemperatuur]],0),"")</f>
        <v>17.8</v>
      </c>
      <c r="N4953" s="101">
        <f>IF(ISNUMBER(jaar_zip[[#This Row],[graaddagen]]),IF(OR(MONTH(jaar_zip[[#This Row],[Datum]])=1,MONTH(jaar_zip[[#This Row],[Datum]])=2,MONTH(jaar_zip[[#This Row],[Datum]])=11,MONTH(jaar_zip[[#This Row],[Datum]])=12),1.1,IF(OR(MONTH(jaar_zip[[#This Row],[Datum]])=3,MONTH(jaar_zip[[#This Row],[Datum]])=10),1,0.8))*jaar_zip[[#This Row],[graaddagen]],"")</f>
        <v>19.580000000000002</v>
      </c>
      <c r="O4953" s="101">
        <f>IF(ISNUMBER(jaar_zip[[#This Row],[etmaaltemperatuur]]),IF(jaar_zip[[#This Row],[etmaaltemperatuur]]&gt;stookgrens,jaar_zip[[#This Row],[etmaaltemperatuur]]-stookgrens,0),"")</f>
        <v>0</v>
      </c>
    </row>
    <row r="4954" spans="1:15" x14ac:dyDescent="0.25">
      <c r="A4954">
        <v>286</v>
      </c>
      <c r="B4954">
        <v>20240121</v>
      </c>
      <c r="C4954">
        <v>9.5</v>
      </c>
      <c r="D4954">
        <v>2.8</v>
      </c>
      <c r="E4954">
        <v>155</v>
      </c>
      <c r="F4954">
        <v>0.2</v>
      </c>
      <c r="H4954">
        <v>72</v>
      </c>
      <c r="I4954" s="101" t="s">
        <v>30</v>
      </c>
      <c r="J4954" s="1">
        <f>DATEVALUE(RIGHT(jaar_zip[[#This Row],[YYYYMMDD]],2)&amp;"-"&amp;MID(jaar_zip[[#This Row],[YYYYMMDD]],5,2)&amp;"-"&amp;LEFT(jaar_zip[[#This Row],[YYYYMMDD]],4))</f>
        <v>45312</v>
      </c>
      <c r="K4954" s="101" t="str">
        <f>IF(AND(VALUE(MONTH(jaar_zip[[#This Row],[Datum]]))=1,VALUE(WEEKNUM(jaar_zip[[#This Row],[Datum]],21))&gt;51),RIGHT(YEAR(jaar_zip[[#This Row],[Datum]])-1,2),RIGHT(YEAR(jaar_zip[[#This Row],[Datum]]),2))&amp;"-"&amp; TEXT(WEEKNUM(jaar_zip[[#This Row],[Datum]],21),"00")</f>
        <v>24-03</v>
      </c>
      <c r="L4954" s="101">
        <f>MONTH(jaar_zip[[#This Row],[Datum]])</f>
        <v>1</v>
      </c>
      <c r="M4954" s="101">
        <f>IF(ISNUMBER(jaar_zip[[#This Row],[etmaaltemperatuur]]),IF(jaar_zip[[#This Row],[etmaaltemperatuur]]&lt;stookgrens,stookgrens-jaar_zip[[#This Row],[etmaaltemperatuur]],0),"")</f>
        <v>15.2</v>
      </c>
      <c r="N4954" s="101">
        <f>IF(ISNUMBER(jaar_zip[[#This Row],[graaddagen]]),IF(OR(MONTH(jaar_zip[[#This Row],[Datum]])=1,MONTH(jaar_zip[[#This Row],[Datum]])=2,MONTH(jaar_zip[[#This Row],[Datum]])=11,MONTH(jaar_zip[[#This Row],[Datum]])=12),1.1,IF(OR(MONTH(jaar_zip[[#This Row],[Datum]])=3,MONTH(jaar_zip[[#This Row],[Datum]])=10),1,0.8))*jaar_zip[[#This Row],[graaddagen]],"")</f>
        <v>16.72</v>
      </c>
      <c r="O4954" s="101">
        <f>IF(ISNUMBER(jaar_zip[[#This Row],[etmaaltemperatuur]]),IF(jaar_zip[[#This Row],[etmaaltemperatuur]]&gt;stookgrens,jaar_zip[[#This Row],[etmaaltemperatuur]]-stookgrens,0),"")</f>
        <v>0</v>
      </c>
    </row>
    <row r="4955" spans="1:15" x14ac:dyDescent="0.25">
      <c r="A4955">
        <v>286</v>
      </c>
      <c r="B4955">
        <v>20240122</v>
      </c>
      <c r="C4955">
        <v>11.7</v>
      </c>
      <c r="D4955">
        <v>8.5</v>
      </c>
      <c r="E4955">
        <v>273</v>
      </c>
      <c r="F4955">
        <v>8.9</v>
      </c>
      <c r="H4955">
        <v>82</v>
      </c>
      <c r="I4955" s="101" t="s">
        <v>30</v>
      </c>
      <c r="J4955" s="1">
        <f>DATEVALUE(RIGHT(jaar_zip[[#This Row],[YYYYMMDD]],2)&amp;"-"&amp;MID(jaar_zip[[#This Row],[YYYYMMDD]],5,2)&amp;"-"&amp;LEFT(jaar_zip[[#This Row],[YYYYMMDD]],4))</f>
        <v>45313</v>
      </c>
      <c r="K4955" s="101" t="str">
        <f>IF(AND(VALUE(MONTH(jaar_zip[[#This Row],[Datum]]))=1,VALUE(WEEKNUM(jaar_zip[[#This Row],[Datum]],21))&gt;51),RIGHT(YEAR(jaar_zip[[#This Row],[Datum]])-1,2),RIGHT(YEAR(jaar_zip[[#This Row],[Datum]]),2))&amp;"-"&amp; TEXT(WEEKNUM(jaar_zip[[#This Row],[Datum]],21),"00")</f>
        <v>24-04</v>
      </c>
      <c r="L4955" s="101">
        <f>MONTH(jaar_zip[[#This Row],[Datum]])</f>
        <v>1</v>
      </c>
      <c r="M4955" s="101">
        <f>IF(ISNUMBER(jaar_zip[[#This Row],[etmaaltemperatuur]]),IF(jaar_zip[[#This Row],[etmaaltemperatuur]]&lt;stookgrens,stookgrens-jaar_zip[[#This Row],[etmaaltemperatuur]],0),"")</f>
        <v>9.5</v>
      </c>
      <c r="N4955" s="101">
        <f>IF(ISNUMBER(jaar_zip[[#This Row],[graaddagen]]),IF(OR(MONTH(jaar_zip[[#This Row],[Datum]])=1,MONTH(jaar_zip[[#This Row],[Datum]])=2,MONTH(jaar_zip[[#This Row],[Datum]])=11,MONTH(jaar_zip[[#This Row],[Datum]])=12),1.1,IF(OR(MONTH(jaar_zip[[#This Row],[Datum]])=3,MONTH(jaar_zip[[#This Row],[Datum]])=10),1,0.8))*jaar_zip[[#This Row],[graaddagen]],"")</f>
        <v>10.450000000000001</v>
      </c>
      <c r="O4955" s="101">
        <f>IF(ISNUMBER(jaar_zip[[#This Row],[etmaaltemperatuur]]),IF(jaar_zip[[#This Row],[etmaaltemperatuur]]&gt;stookgrens,jaar_zip[[#This Row],[etmaaltemperatuur]]-stookgrens,0),"")</f>
        <v>0</v>
      </c>
    </row>
    <row r="4956" spans="1:15" x14ac:dyDescent="0.25">
      <c r="A4956">
        <v>286</v>
      </c>
      <c r="B4956">
        <v>20240123</v>
      </c>
      <c r="C4956">
        <v>10</v>
      </c>
      <c r="D4956">
        <v>7.4</v>
      </c>
      <c r="E4956">
        <v>392</v>
      </c>
      <c r="F4956">
        <v>3.2</v>
      </c>
      <c r="H4956">
        <v>83</v>
      </c>
      <c r="I4956" s="101" t="s">
        <v>30</v>
      </c>
      <c r="J4956" s="1">
        <f>DATEVALUE(RIGHT(jaar_zip[[#This Row],[YYYYMMDD]],2)&amp;"-"&amp;MID(jaar_zip[[#This Row],[YYYYMMDD]],5,2)&amp;"-"&amp;LEFT(jaar_zip[[#This Row],[YYYYMMDD]],4))</f>
        <v>45314</v>
      </c>
      <c r="K4956" s="101" t="str">
        <f>IF(AND(VALUE(MONTH(jaar_zip[[#This Row],[Datum]]))=1,VALUE(WEEKNUM(jaar_zip[[#This Row],[Datum]],21))&gt;51),RIGHT(YEAR(jaar_zip[[#This Row],[Datum]])-1,2),RIGHT(YEAR(jaar_zip[[#This Row],[Datum]]),2))&amp;"-"&amp; TEXT(WEEKNUM(jaar_zip[[#This Row],[Datum]],21),"00")</f>
        <v>24-04</v>
      </c>
      <c r="L4956" s="101">
        <f>MONTH(jaar_zip[[#This Row],[Datum]])</f>
        <v>1</v>
      </c>
      <c r="M4956" s="101">
        <f>IF(ISNUMBER(jaar_zip[[#This Row],[etmaaltemperatuur]]),IF(jaar_zip[[#This Row],[etmaaltemperatuur]]&lt;stookgrens,stookgrens-jaar_zip[[#This Row],[etmaaltemperatuur]],0),"")</f>
        <v>10.6</v>
      </c>
      <c r="N4956" s="101">
        <f>IF(ISNUMBER(jaar_zip[[#This Row],[graaddagen]]),IF(OR(MONTH(jaar_zip[[#This Row],[Datum]])=1,MONTH(jaar_zip[[#This Row],[Datum]])=2,MONTH(jaar_zip[[#This Row],[Datum]])=11,MONTH(jaar_zip[[#This Row],[Datum]])=12),1.1,IF(OR(MONTH(jaar_zip[[#This Row],[Datum]])=3,MONTH(jaar_zip[[#This Row],[Datum]])=10),1,0.8))*jaar_zip[[#This Row],[graaddagen]],"")</f>
        <v>11.66</v>
      </c>
      <c r="O4956" s="101">
        <f>IF(ISNUMBER(jaar_zip[[#This Row],[etmaaltemperatuur]]),IF(jaar_zip[[#This Row],[etmaaltemperatuur]]&gt;stookgrens,jaar_zip[[#This Row],[etmaaltemperatuur]]-stookgrens,0),"")</f>
        <v>0</v>
      </c>
    </row>
    <row r="4957" spans="1:15" x14ac:dyDescent="0.25">
      <c r="A4957">
        <v>286</v>
      </c>
      <c r="B4957">
        <v>20240124</v>
      </c>
      <c r="C4957">
        <v>13.9</v>
      </c>
      <c r="D4957">
        <v>9.6</v>
      </c>
      <c r="E4957">
        <v>269</v>
      </c>
      <c r="F4957">
        <v>-0.1</v>
      </c>
      <c r="H4957">
        <v>75</v>
      </c>
      <c r="I4957" s="101" t="s">
        <v>30</v>
      </c>
      <c r="J4957" s="1">
        <f>DATEVALUE(RIGHT(jaar_zip[[#This Row],[YYYYMMDD]],2)&amp;"-"&amp;MID(jaar_zip[[#This Row],[YYYYMMDD]],5,2)&amp;"-"&amp;LEFT(jaar_zip[[#This Row],[YYYYMMDD]],4))</f>
        <v>45315</v>
      </c>
      <c r="K4957" s="101" t="str">
        <f>IF(AND(VALUE(MONTH(jaar_zip[[#This Row],[Datum]]))=1,VALUE(WEEKNUM(jaar_zip[[#This Row],[Datum]],21))&gt;51),RIGHT(YEAR(jaar_zip[[#This Row],[Datum]])-1,2),RIGHT(YEAR(jaar_zip[[#This Row],[Datum]]),2))&amp;"-"&amp; TEXT(WEEKNUM(jaar_zip[[#This Row],[Datum]],21),"00")</f>
        <v>24-04</v>
      </c>
      <c r="L4957" s="101">
        <f>MONTH(jaar_zip[[#This Row],[Datum]])</f>
        <v>1</v>
      </c>
      <c r="M4957" s="101">
        <f>IF(ISNUMBER(jaar_zip[[#This Row],[etmaaltemperatuur]]),IF(jaar_zip[[#This Row],[etmaaltemperatuur]]&lt;stookgrens,stookgrens-jaar_zip[[#This Row],[etmaaltemperatuur]],0),"")</f>
        <v>8.4</v>
      </c>
      <c r="N4957" s="101">
        <f>IF(ISNUMBER(jaar_zip[[#This Row],[graaddagen]]),IF(OR(MONTH(jaar_zip[[#This Row],[Datum]])=1,MONTH(jaar_zip[[#This Row],[Datum]])=2,MONTH(jaar_zip[[#This Row],[Datum]])=11,MONTH(jaar_zip[[#This Row],[Datum]])=12),1.1,IF(OR(MONTH(jaar_zip[[#This Row],[Datum]])=3,MONTH(jaar_zip[[#This Row],[Datum]])=10),1,0.8))*jaar_zip[[#This Row],[graaddagen]],"")</f>
        <v>9.240000000000002</v>
      </c>
      <c r="O4957" s="101">
        <f>IF(ISNUMBER(jaar_zip[[#This Row],[etmaaltemperatuur]]),IF(jaar_zip[[#This Row],[etmaaltemperatuur]]&gt;stookgrens,jaar_zip[[#This Row],[etmaaltemperatuur]]-stookgrens,0),"")</f>
        <v>0</v>
      </c>
    </row>
    <row r="4958" spans="1:15" x14ac:dyDescent="0.25">
      <c r="A4958">
        <v>286</v>
      </c>
      <c r="B4958">
        <v>20240125</v>
      </c>
      <c r="C4958">
        <v>5.4</v>
      </c>
      <c r="D4958">
        <v>6.3</v>
      </c>
      <c r="E4958">
        <v>390</v>
      </c>
      <c r="F4958">
        <v>0.5</v>
      </c>
      <c r="H4958">
        <v>90</v>
      </c>
      <c r="I4958" s="101" t="s">
        <v>30</v>
      </c>
      <c r="J4958" s="1">
        <f>DATEVALUE(RIGHT(jaar_zip[[#This Row],[YYYYMMDD]],2)&amp;"-"&amp;MID(jaar_zip[[#This Row],[YYYYMMDD]],5,2)&amp;"-"&amp;LEFT(jaar_zip[[#This Row],[YYYYMMDD]],4))</f>
        <v>45316</v>
      </c>
      <c r="K4958" s="101" t="str">
        <f>IF(AND(VALUE(MONTH(jaar_zip[[#This Row],[Datum]]))=1,VALUE(WEEKNUM(jaar_zip[[#This Row],[Datum]],21))&gt;51),RIGHT(YEAR(jaar_zip[[#This Row],[Datum]])-1,2),RIGHT(YEAR(jaar_zip[[#This Row],[Datum]]),2))&amp;"-"&amp; TEXT(WEEKNUM(jaar_zip[[#This Row],[Datum]],21),"00")</f>
        <v>24-04</v>
      </c>
      <c r="L4958" s="101">
        <f>MONTH(jaar_zip[[#This Row],[Datum]])</f>
        <v>1</v>
      </c>
      <c r="M4958" s="101">
        <f>IF(ISNUMBER(jaar_zip[[#This Row],[etmaaltemperatuur]]),IF(jaar_zip[[#This Row],[etmaaltemperatuur]]&lt;stookgrens,stookgrens-jaar_zip[[#This Row],[etmaaltemperatuur]],0),"")</f>
        <v>11.7</v>
      </c>
      <c r="N4958" s="101">
        <f>IF(ISNUMBER(jaar_zip[[#This Row],[graaddagen]]),IF(OR(MONTH(jaar_zip[[#This Row],[Datum]])=1,MONTH(jaar_zip[[#This Row],[Datum]])=2,MONTH(jaar_zip[[#This Row],[Datum]])=11,MONTH(jaar_zip[[#This Row],[Datum]])=12),1.1,IF(OR(MONTH(jaar_zip[[#This Row],[Datum]])=3,MONTH(jaar_zip[[#This Row],[Datum]])=10),1,0.8))*jaar_zip[[#This Row],[graaddagen]],"")</f>
        <v>12.870000000000001</v>
      </c>
      <c r="O4958" s="101">
        <f>IF(ISNUMBER(jaar_zip[[#This Row],[etmaaltemperatuur]]),IF(jaar_zip[[#This Row],[etmaaltemperatuur]]&gt;stookgrens,jaar_zip[[#This Row],[etmaaltemperatuur]]-stookgrens,0),"")</f>
        <v>0</v>
      </c>
    </row>
    <row r="4959" spans="1:15" x14ac:dyDescent="0.25">
      <c r="A4959">
        <v>286</v>
      </c>
      <c r="B4959">
        <v>20240126</v>
      </c>
      <c r="C4959">
        <v>8.8000000000000007</v>
      </c>
      <c r="D4959">
        <v>7.7</v>
      </c>
      <c r="E4959">
        <v>218</v>
      </c>
      <c r="F4959">
        <v>6.9</v>
      </c>
      <c r="H4959">
        <v>87</v>
      </c>
      <c r="I4959" s="101" t="s">
        <v>30</v>
      </c>
      <c r="J4959" s="1">
        <f>DATEVALUE(RIGHT(jaar_zip[[#This Row],[YYYYMMDD]],2)&amp;"-"&amp;MID(jaar_zip[[#This Row],[YYYYMMDD]],5,2)&amp;"-"&amp;LEFT(jaar_zip[[#This Row],[YYYYMMDD]],4))</f>
        <v>45317</v>
      </c>
      <c r="K4959" s="101" t="str">
        <f>IF(AND(VALUE(MONTH(jaar_zip[[#This Row],[Datum]]))=1,VALUE(WEEKNUM(jaar_zip[[#This Row],[Datum]],21))&gt;51),RIGHT(YEAR(jaar_zip[[#This Row],[Datum]])-1,2),RIGHT(YEAR(jaar_zip[[#This Row],[Datum]]),2))&amp;"-"&amp; TEXT(WEEKNUM(jaar_zip[[#This Row],[Datum]],21),"00")</f>
        <v>24-04</v>
      </c>
      <c r="L4959" s="101">
        <f>MONTH(jaar_zip[[#This Row],[Datum]])</f>
        <v>1</v>
      </c>
      <c r="M4959" s="101">
        <f>IF(ISNUMBER(jaar_zip[[#This Row],[etmaaltemperatuur]]),IF(jaar_zip[[#This Row],[etmaaltemperatuur]]&lt;stookgrens,stookgrens-jaar_zip[[#This Row],[etmaaltemperatuur]],0),"")</f>
        <v>10.3</v>
      </c>
      <c r="N4959" s="101">
        <f>IF(ISNUMBER(jaar_zip[[#This Row],[graaddagen]]),IF(OR(MONTH(jaar_zip[[#This Row],[Datum]])=1,MONTH(jaar_zip[[#This Row],[Datum]])=2,MONTH(jaar_zip[[#This Row],[Datum]])=11,MONTH(jaar_zip[[#This Row],[Datum]])=12),1.1,IF(OR(MONTH(jaar_zip[[#This Row],[Datum]])=3,MONTH(jaar_zip[[#This Row],[Datum]])=10),1,0.8))*jaar_zip[[#This Row],[graaddagen]],"")</f>
        <v>11.330000000000002</v>
      </c>
      <c r="O4959" s="101">
        <f>IF(ISNUMBER(jaar_zip[[#This Row],[etmaaltemperatuur]]),IF(jaar_zip[[#This Row],[etmaaltemperatuur]]&gt;stookgrens,jaar_zip[[#This Row],[etmaaltemperatuur]]-stookgrens,0),"")</f>
        <v>0</v>
      </c>
    </row>
    <row r="4960" spans="1:15" x14ac:dyDescent="0.25">
      <c r="A4960">
        <v>286</v>
      </c>
      <c r="B4960">
        <v>20240127</v>
      </c>
      <c r="C4960">
        <v>4.9000000000000004</v>
      </c>
      <c r="D4960">
        <v>4.0999999999999996</v>
      </c>
      <c r="E4960">
        <v>521</v>
      </c>
      <c r="F4960">
        <v>0</v>
      </c>
      <c r="H4960">
        <v>87</v>
      </c>
      <c r="I4960" s="101" t="s">
        <v>30</v>
      </c>
      <c r="J4960" s="1">
        <f>DATEVALUE(RIGHT(jaar_zip[[#This Row],[YYYYMMDD]],2)&amp;"-"&amp;MID(jaar_zip[[#This Row],[YYYYMMDD]],5,2)&amp;"-"&amp;LEFT(jaar_zip[[#This Row],[YYYYMMDD]],4))</f>
        <v>45318</v>
      </c>
      <c r="K4960" s="101" t="str">
        <f>IF(AND(VALUE(MONTH(jaar_zip[[#This Row],[Datum]]))=1,VALUE(WEEKNUM(jaar_zip[[#This Row],[Datum]],21))&gt;51),RIGHT(YEAR(jaar_zip[[#This Row],[Datum]])-1,2),RIGHT(YEAR(jaar_zip[[#This Row],[Datum]]),2))&amp;"-"&amp; TEXT(WEEKNUM(jaar_zip[[#This Row],[Datum]],21),"00")</f>
        <v>24-04</v>
      </c>
      <c r="L4960" s="101">
        <f>MONTH(jaar_zip[[#This Row],[Datum]])</f>
        <v>1</v>
      </c>
      <c r="M4960" s="101">
        <f>IF(ISNUMBER(jaar_zip[[#This Row],[etmaaltemperatuur]]),IF(jaar_zip[[#This Row],[etmaaltemperatuur]]&lt;stookgrens,stookgrens-jaar_zip[[#This Row],[etmaaltemperatuur]],0),"")</f>
        <v>13.9</v>
      </c>
      <c r="N4960" s="101">
        <f>IF(ISNUMBER(jaar_zip[[#This Row],[graaddagen]]),IF(OR(MONTH(jaar_zip[[#This Row],[Datum]])=1,MONTH(jaar_zip[[#This Row],[Datum]])=2,MONTH(jaar_zip[[#This Row],[Datum]])=11,MONTH(jaar_zip[[#This Row],[Datum]])=12),1.1,IF(OR(MONTH(jaar_zip[[#This Row],[Datum]])=3,MONTH(jaar_zip[[#This Row],[Datum]])=10),1,0.8))*jaar_zip[[#This Row],[graaddagen]],"")</f>
        <v>15.290000000000001</v>
      </c>
      <c r="O4960" s="101">
        <f>IF(ISNUMBER(jaar_zip[[#This Row],[etmaaltemperatuur]]),IF(jaar_zip[[#This Row],[etmaaltemperatuur]]&gt;stookgrens,jaar_zip[[#This Row],[etmaaltemperatuur]]-stookgrens,0),"")</f>
        <v>0</v>
      </c>
    </row>
    <row r="4961" spans="1:15" x14ac:dyDescent="0.25">
      <c r="A4961">
        <v>286</v>
      </c>
      <c r="B4961">
        <v>20240128</v>
      </c>
      <c r="C4961">
        <v>3.5</v>
      </c>
      <c r="D4961">
        <v>3.5</v>
      </c>
      <c r="E4961">
        <v>574</v>
      </c>
      <c r="F4961">
        <v>0</v>
      </c>
      <c r="H4961">
        <v>76</v>
      </c>
      <c r="I4961" s="101" t="s">
        <v>30</v>
      </c>
      <c r="J4961" s="1">
        <f>DATEVALUE(RIGHT(jaar_zip[[#This Row],[YYYYMMDD]],2)&amp;"-"&amp;MID(jaar_zip[[#This Row],[YYYYMMDD]],5,2)&amp;"-"&amp;LEFT(jaar_zip[[#This Row],[YYYYMMDD]],4))</f>
        <v>45319</v>
      </c>
      <c r="K4961" s="101" t="str">
        <f>IF(AND(VALUE(MONTH(jaar_zip[[#This Row],[Datum]]))=1,VALUE(WEEKNUM(jaar_zip[[#This Row],[Datum]],21))&gt;51),RIGHT(YEAR(jaar_zip[[#This Row],[Datum]])-1,2),RIGHT(YEAR(jaar_zip[[#This Row],[Datum]]),2))&amp;"-"&amp; TEXT(WEEKNUM(jaar_zip[[#This Row],[Datum]],21),"00")</f>
        <v>24-04</v>
      </c>
      <c r="L4961" s="101">
        <f>MONTH(jaar_zip[[#This Row],[Datum]])</f>
        <v>1</v>
      </c>
      <c r="M4961" s="101">
        <f>IF(ISNUMBER(jaar_zip[[#This Row],[etmaaltemperatuur]]),IF(jaar_zip[[#This Row],[etmaaltemperatuur]]&lt;stookgrens,stookgrens-jaar_zip[[#This Row],[etmaaltemperatuur]],0),"")</f>
        <v>14.5</v>
      </c>
      <c r="N4961" s="101">
        <f>IF(ISNUMBER(jaar_zip[[#This Row],[graaddagen]]),IF(OR(MONTH(jaar_zip[[#This Row],[Datum]])=1,MONTH(jaar_zip[[#This Row],[Datum]])=2,MONTH(jaar_zip[[#This Row],[Datum]])=11,MONTH(jaar_zip[[#This Row],[Datum]])=12),1.1,IF(OR(MONTH(jaar_zip[[#This Row],[Datum]])=3,MONTH(jaar_zip[[#This Row],[Datum]])=10),1,0.8))*jaar_zip[[#This Row],[graaddagen]],"")</f>
        <v>15.950000000000001</v>
      </c>
      <c r="O4961" s="101">
        <f>IF(ISNUMBER(jaar_zip[[#This Row],[etmaaltemperatuur]]),IF(jaar_zip[[#This Row],[etmaaltemperatuur]]&gt;stookgrens,jaar_zip[[#This Row],[etmaaltemperatuur]]-stookgrens,0),"")</f>
        <v>0</v>
      </c>
    </row>
    <row r="4962" spans="1:15" x14ac:dyDescent="0.25">
      <c r="A4962">
        <v>286</v>
      </c>
      <c r="B4962">
        <v>20240129</v>
      </c>
      <c r="C4962">
        <v>3.6</v>
      </c>
      <c r="D4962">
        <v>5.9</v>
      </c>
      <c r="E4962">
        <v>388</v>
      </c>
      <c r="F4962">
        <v>0</v>
      </c>
      <c r="H4962">
        <v>82</v>
      </c>
      <c r="I4962" s="101" t="s">
        <v>30</v>
      </c>
      <c r="J4962" s="1">
        <f>DATEVALUE(RIGHT(jaar_zip[[#This Row],[YYYYMMDD]],2)&amp;"-"&amp;MID(jaar_zip[[#This Row],[YYYYMMDD]],5,2)&amp;"-"&amp;LEFT(jaar_zip[[#This Row],[YYYYMMDD]],4))</f>
        <v>45320</v>
      </c>
      <c r="K4962" s="101" t="str">
        <f>IF(AND(VALUE(MONTH(jaar_zip[[#This Row],[Datum]]))=1,VALUE(WEEKNUM(jaar_zip[[#This Row],[Datum]],21))&gt;51),RIGHT(YEAR(jaar_zip[[#This Row],[Datum]])-1,2),RIGHT(YEAR(jaar_zip[[#This Row],[Datum]]),2))&amp;"-"&amp; TEXT(WEEKNUM(jaar_zip[[#This Row],[Datum]],21),"00")</f>
        <v>24-05</v>
      </c>
      <c r="L4962" s="101">
        <f>MONTH(jaar_zip[[#This Row],[Datum]])</f>
        <v>1</v>
      </c>
      <c r="M4962" s="101">
        <f>IF(ISNUMBER(jaar_zip[[#This Row],[etmaaltemperatuur]]),IF(jaar_zip[[#This Row],[etmaaltemperatuur]]&lt;stookgrens,stookgrens-jaar_zip[[#This Row],[etmaaltemperatuur]],0),"")</f>
        <v>12.1</v>
      </c>
      <c r="N4962" s="101">
        <f>IF(ISNUMBER(jaar_zip[[#This Row],[graaddagen]]),IF(OR(MONTH(jaar_zip[[#This Row],[Datum]])=1,MONTH(jaar_zip[[#This Row],[Datum]])=2,MONTH(jaar_zip[[#This Row],[Datum]])=11,MONTH(jaar_zip[[#This Row],[Datum]])=12),1.1,IF(OR(MONTH(jaar_zip[[#This Row],[Datum]])=3,MONTH(jaar_zip[[#This Row],[Datum]])=10),1,0.8))*jaar_zip[[#This Row],[graaddagen]],"")</f>
        <v>13.31</v>
      </c>
      <c r="O4962" s="101">
        <f>IF(ISNUMBER(jaar_zip[[#This Row],[etmaaltemperatuur]]),IF(jaar_zip[[#This Row],[etmaaltemperatuur]]&gt;stookgrens,jaar_zip[[#This Row],[etmaaltemperatuur]]-stookgrens,0),"")</f>
        <v>0</v>
      </c>
    </row>
    <row r="4963" spans="1:15" x14ac:dyDescent="0.25">
      <c r="A4963">
        <v>286</v>
      </c>
      <c r="B4963">
        <v>20240130</v>
      </c>
      <c r="C4963">
        <v>6.3</v>
      </c>
      <c r="D4963">
        <v>7.2</v>
      </c>
      <c r="E4963">
        <v>183</v>
      </c>
      <c r="F4963">
        <v>0.2</v>
      </c>
      <c r="H4963">
        <v>90</v>
      </c>
      <c r="I4963" s="101" t="s">
        <v>30</v>
      </c>
      <c r="J4963" s="1">
        <f>DATEVALUE(RIGHT(jaar_zip[[#This Row],[YYYYMMDD]],2)&amp;"-"&amp;MID(jaar_zip[[#This Row],[YYYYMMDD]],5,2)&amp;"-"&amp;LEFT(jaar_zip[[#This Row],[YYYYMMDD]],4))</f>
        <v>45321</v>
      </c>
      <c r="K4963" s="101" t="str">
        <f>IF(AND(VALUE(MONTH(jaar_zip[[#This Row],[Datum]]))=1,VALUE(WEEKNUM(jaar_zip[[#This Row],[Datum]],21))&gt;51),RIGHT(YEAR(jaar_zip[[#This Row],[Datum]])-1,2),RIGHT(YEAR(jaar_zip[[#This Row],[Datum]]),2))&amp;"-"&amp; TEXT(WEEKNUM(jaar_zip[[#This Row],[Datum]],21),"00")</f>
        <v>24-05</v>
      </c>
      <c r="L4963" s="101">
        <f>MONTH(jaar_zip[[#This Row],[Datum]])</f>
        <v>1</v>
      </c>
      <c r="M4963" s="101">
        <f>IF(ISNUMBER(jaar_zip[[#This Row],[etmaaltemperatuur]]),IF(jaar_zip[[#This Row],[etmaaltemperatuur]]&lt;stookgrens,stookgrens-jaar_zip[[#This Row],[etmaaltemperatuur]],0),"")</f>
        <v>10.8</v>
      </c>
      <c r="N4963" s="101">
        <f>IF(ISNUMBER(jaar_zip[[#This Row],[graaddagen]]),IF(OR(MONTH(jaar_zip[[#This Row],[Datum]])=1,MONTH(jaar_zip[[#This Row],[Datum]])=2,MONTH(jaar_zip[[#This Row],[Datum]])=11,MONTH(jaar_zip[[#This Row],[Datum]])=12),1.1,IF(OR(MONTH(jaar_zip[[#This Row],[Datum]])=3,MONTH(jaar_zip[[#This Row],[Datum]])=10),1,0.8))*jaar_zip[[#This Row],[graaddagen]],"")</f>
        <v>11.880000000000003</v>
      </c>
      <c r="O4963" s="101">
        <f>IF(ISNUMBER(jaar_zip[[#This Row],[etmaaltemperatuur]]),IF(jaar_zip[[#This Row],[etmaaltemperatuur]]&gt;stookgrens,jaar_zip[[#This Row],[etmaaltemperatuur]]-stookgrens,0),"")</f>
        <v>0</v>
      </c>
    </row>
    <row r="4964" spans="1:15" x14ac:dyDescent="0.25">
      <c r="A4964">
        <v>286</v>
      </c>
      <c r="B4964">
        <v>20240131</v>
      </c>
      <c r="C4964">
        <v>6.8</v>
      </c>
      <c r="D4964">
        <v>5.5</v>
      </c>
      <c r="E4964">
        <v>216</v>
      </c>
      <c r="F4964">
        <v>2.2000000000000002</v>
      </c>
      <c r="H4964">
        <v>82</v>
      </c>
      <c r="I4964" s="101" t="s">
        <v>30</v>
      </c>
      <c r="J4964" s="1">
        <f>DATEVALUE(RIGHT(jaar_zip[[#This Row],[YYYYMMDD]],2)&amp;"-"&amp;MID(jaar_zip[[#This Row],[YYYYMMDD]],5,2)&amp;"-"&amp;LEFT(jaar_zip[[#This Row],[YYYYMMDD]],4))</f>
        <v>45322</v>
      </c>
      <c r="K4964" s="101" t="str">
        <f>IF(AND(VALUE(MONTH(jaar_zip[[#This Row],[Datum]]))=1,VALUE(WEEKNUM(jaar_zip[[#This Row],[Datum]],21))&gt;51),RIGHT(YEAR(jaar_zip[[#This Row],[Datum]])-1,2),RIGHT(YEAR(jaar_zip[[#This Row],[Datum]]),2))&amp;"-"&amp; TEXT(WEEKNUM(jaar_zip[[#This Row],[Datum]],21),"00")</f>
        <v>24-05</v>
      </c>
      <c r="L4964" s="101">
        <f>MONTH(jaar_zip[[#This Row],[Datum]])</f>
        <v>1</v>
      </c>
      <c r="M4964" s="101">
        <f>IF(ISNUMBER(jaar_zip[[#This Row],[etmaaltemperatuur]]),IF(jaar_zip[[#This Row],[etmaaltemperatuur]]&lt;stookgrens,stookgrens-jaar_zip[[#This Row],[etmaaltemperatuur]],0),"")</f>
        <v>12.5</v>
      </c>
      <c r="N4964" s="101">
        <f>IF(ISNUMBER(jaar_zip[[#This Row],[graaddagen]]),IF(OR(MONTH(jaar_zip[[#This Row],[Datum]])=1,MONTH(jaar_zip[[#This Row],[Datum]])=2,MONTH(jaar_zip[[#This Row],[Datum]])=11,MONTH(jaar_zip[[#This Row],[Datum]])=12),1.1,IF(OR(MONTH(jaar_zip[[#This Row],[Datum]])=3,MONTH(jaar_zip[[#This Row],[Datum]])=10),1,0.8))*jaar_zip[[#This Row],[graaddagen]],"")</f>
        <v>13.750000000000002</v>
      </c>
      <c r="O4964" s="101">
        <f>IF(ISNUMBER(jaar_zip[[#This Row],[etmaaltemperatuur]]),IF(jaar_zip[[#This Row],[etmaaltemperatuur]]&gt;stookgrens,jaar_zip[[#This Row],[etmaaltemperatuur]]-stookgrens,0),"")</f>
        <v>0</v>
      </c>
    </row>
    <row r="4965" spans="1:15" x14ac:dyDescent="0.25">
      <c r="A4965">
        <v>286</v>
      </c>
      <c r="B4965">
        <v>20240201</v>
      </c>
      <c r="C4965">
        <v>6.3</v>
      </c>
      <c r="D4965">
        <v>5.8</v>
      </c>
      <c r="E4965">
        <v>548</v>
      </c>
      <c r="F4965">
        <v>0.3</v>
      </c>
      <c r="H4965">
        <v>88</v>
      </c>
      <c r="I4965" s="101" t="s">
        <v>30</v>
      </c>
      <c r="J4965" s="1">
        <f>DATEVALUE(RIGHT(jaar_zip[[#This Row],[YYYYMMDD]],2)&amp;"-"&amp;MID(jaar_zip[[#This Row],[YYYYMMDD]],5,2)&amp;"-"&amp;LEFT(jaar_zip[[#This Row],[YYYYMMDD]],4))</f>
        <v>45323</v>
      </c>
      <c r="K4965" s="101" t="str">
        <f>IF(AND(VALUE(MONTH(jaar_zip[[#This Row],[Datum]]))=1,VALUE(WEEKNUM(jaar_zip[[#This Row],[Datum]],21))&gt;51),RIGHT(YEAR(jaar_zip[[#This Row],[Datum]])-1,2),RIGHT(YEAR(jaar_zip[[#This Row],[Datum]]),2))&amp;"-"&amp; TEXT(WEEKNUM(jaar_zip[[#This Row],[Datum]],21),"00")</f>
        <v>24-05</v>
      </c>
      <c r="L4965" s="101">
        <f>MONTH(jaar_zip[[#This Row],[Datum]])</f>
        <v>2</v>
      </c>
      <c r="M4965" s="101">
        <f>IF(ISNUMBER(jaar_zip[[#This Row],[etmaaltemperatuur]]),IF(jaar_zip[[#This Row],[etmaaltemperatuur]]&lt;stookgrens,stookgrens-jaar_zip[[#This Row],[etmaaltemperatuur]],0),"")</f>
        <v>12.2</v>
      </c>
      <c r="N4965" s="101">
        <f>IF(ISNUMBER(jaar_zip[[#This Row],[graaddagen]]),IF(OR(MONTH(jaar_zip[[#This Row],[Datum]])=1,MONTH(jaar_zip[[#This Row],[Datum]])=2,MONTH(jaar_zip[[#This Row],[Datum]])=11,MONTH(jaar_zip[[#This Row],[Datum]])=12),1.1,IF(OR(MONTH(jaar_zip[[#This Row],[Datum]])=3,MONTH(jaar_zip[[#This Row],[Datum]])=10),1,0.8))*jaar_zip[[#This Row],[graaddagen]],"")</f>
        <v>13.42</v>
      </c>
      <c r="O4965" s="101">
        <f>IF(ISNUMBER(jaar_zip[[#This Row],[etmaaltemperatuur]]),IF(jaar_zip[[#This Row],[etmaaltemperatuur]]&gt;stookgrens,jaar_zip[[#This Row],[etmaaltemperatuur]]-stookgrens,0),"")</f>
        <v>0</v>
      </c>
    </row>
    <row r="4966" spans="1:15" x14ac:dyDescent="0.25">
      <c r="A4966">
        <v>286</v>
      </c>
      <c r="B4966">
        <v>20240202</v>
      </c>
      <c r="C4966">
        <v>8.1</v>
      </c>
      <c r="D4966">
        <v>7.7</v>
      </c>
      <c r="E4966">
        <v>235</v>
      </c>
      <c r="F4966">
        <v>0.2</v>
      </c>
      <c r="H4966">
        <v>89</v>
      </c>
      <c r="I4966" s="101" t="s">
        <v>30</v>
      </c>
      <c r="J4966" s="1">
        <f>DATEVALUE(RIGHT(jaar_zip[[#This Row],[YYYYMMDD]],2)&amp;"-"&amp;MID(jaar_zip[[#This Row],[YYYYMMDD]],5,2)&amp;"-"&amp;LEFT(jaar_zip[[#This Row],[YYYYMMDD]],4))</f>
        <v>45324</v>
      </c>
      <c r="K4966" s="101" t="str">
        <f>IF(AND(VALUE(MONTH(jaar_zip[[#This Row],[Datum]]))=1,VALUE(WEEKNUM(jaar_zip[[#This Row],[Datum]],21))&gt;51),RIGHT(YEAR(jaar_zip[[#This Row],[Datum]])-1,2),RIGHT(YEAR(jaar_zip[[#This Row],[Datum]]),2))&amp;"-"&amp; TEXT(WEEKNUM(jaar_zip[[#This Row],[Datum]],21),"00")</f>
        <v>24-05</v>
      </c>
      <c r="L4966" s="101">
        <f>MONTH(jaar_zip[[#This Row],[Datum]])</f>
        <v>2</v>
      </c>
      <c r="M4966" s="101">
        <f>IF(ISNUMBER(jaar_zip[[#This Row],[etmaaltemperatuur]]),IF(jaar_zip[[#This Row],[etmaaltemperatuur]]&lt;stookgrens,stookgrens-jaar_zip[[#This Row],[etmaaltemperatuur]],0),"")</f>
        <v>10.3</v>
      </c>
      <c r="N4966" s="101">
        <f>IF(ISNUMBER(jaar_zip[[#This Row],[graaddagen]]),IF(OR(MONTH(jaar_zip[[#This Row],[Datum]])=1,MONTH(jaar_zip[[#This Row],[Datum]])=2,MONTH(jaar_zip[[#This Row],[Datum]])=11,MONTH(jaar_zip[[#This Row],[Datum]])=12),1.1,IF(OR(MONTH(jaar_zip[[#This Row],[Datum]])=3,MONTH(jaar_zip[[#This Row],[Datum]])=10),1,0.8))*jaar_zip[[#This Row],[graaddagen]],"")</f>
        <v>11.330000000000002</v>
      </c>
      <c r="O4966" s="101">
        <f>IF(ISNUMBER(jaar_zip[[#This Row],[etmaaltemperatuur]]),IF(jaar_zip[[#This Row],[etmaaltemperatuur]]&gt;stookgrens,jaar_zip[[#This Row],[etmaaltemperatuur]]-stookgrens,0),"")</f>
        <v>0</v>
      </c>
    </row>
    <row r="4967" spans="1:15" x14ac:dyDescent="0.25">
      <c r="A4967">
        <v>286</v>
      </c>
      <c r="B4967">
        <v>20240203</v>
      </c>
      <c r="C4967">
        <v>7.5</v>
      </c>
      <c r="D4967">
        <v>9.4</v>
      </c>
      <c r="E4967">
        <v>180</v>
      </c>
      <c r="F4967">
        <v>0</v>
      </c>
      <c r="H4967">
        <v>87</v>
      </c>
      <c r="I4967" s="101" t="s">
        <v>30</v>
      </c>
      <c r="J4967" s="1">
        <f>DATEVALUE(RIGHT(jaar_zip[[#This Row],[YYYYMMDD]],2)&amp;"-"&amp;MID(jaar_zip[[#This Row],[YYYYMMDD]],5,2)&amp;"-"&amp;LEFT(jaar_zip[[#This Row],[YYYYMMDD]],4))</f>
        <v>45325</v>
      </c>
      <c r="K4967" s="101" t="str">
        <f>IF(AND(VALUE(MONTH(jaar_zip[[#This Row],[Datum]]))=1,VALUE(WEEKNUM(jaar_zip[[#This Row],[Datum]],21))&gt;51),RIGHT(YEAR(jaar_zip[[#This Row],[Datum]])-1,2),RIGHT(YEAR(jaar_zip[[#This Row],[Datum]]),2))&amp;"-"&amp; TEXT(WEEKNUM(jaar_zip[[#This Row],[Datum]],21),"00")</f>
        <v>24-05</v>
      </c>
      <c r="L4967" s="101">
        <f>MONTH(jaar_zip[[#This Row],[Datum]])</f>
        <v>2</v>
      </c>
      <c r="M4967" s="101">
        <f>IF(ISNUMBER(jaar_zip[[#This Row],[etmaaltemperatuur]]),IF(jaar_zip[[#This Row],[etmaaltemperatuur]]&lt;stookgrens,stookgrens-jaar_zip[[#This Row],[etmaaltemperatuur]],0),"")</f>
        <v>8.6</v>
      </c>
      <c r="N4967" s="101">
        <f>IF(ISNUMBER(jaar_zip[[#This Row],[graaddagen]]),IF(OR(MONTH(jaar_zip[[#This Row],[Datum]])=1,MONTH(jaar_zip[[#This Row],[Datum]])=2,MONTH(jaar_zip[[#This Row],[Datum]])=11,MONTH(jaar_zip[[#This Row],[Datum]])=12),1.1,IF(OR(MONTH(jaar_zip[[#This Row],[Datum]])=3,MONTH(jaar_zip[[#This Row],[Datum]])=10),1,0.8))*jaar_zip[[#This Row],[graaddagen]],"")</f>
        <v>9.4600000000000009</v>
      </c>
      <c r="O4967" s="101">
        <f>IF(ISNUMBER(jaar_zip[[#This Row],[etmaaltemperatuur]]),IF(jaar_zip[[#This Row],[etmaaltemperatuur]]&gt;stookgrens,jaar_zip[[#This Row],[etmaaltemperatuur]]-stookgrens,0),"")</f>
        <v>0</v>
      </c>
    </row>
    <row r="4968" spans="1:15" x14ac:dyDescent="0.25">
      <c r="A4968">
        <v>286</v>
      </c>
      <c r="B4968">
        <v>20240204</v>
      </c>
      <c r="C4968">
        <v>8.6</v>
      </c>
      <c r="D4968">
        <v>8.3000000000000007</v>
      </c>
      <c r="E4968">
        <v>227</v>
      </c>
      <c r="F4968">
        <v>3.3</v>
      </c>
      <c r="H4968">
        <v>86</v>
      </c>
      <c r="I4968" s="101" t="s">
        <v>30</v>
      </c>
      <c r="J4968" s="1">
        <f>DATEVALUE(RIGHT(jaar_zip[[#This Row],[YYYYMMDD]],2)&amp;"-"&amp;MID(jaar_zip[[#This Row],[YYYYMMDD]],5,2)&amp;"-"&amp;LEFT(jaar_zip[[#This Row],[YYYYMMDD]],4))</f>
        <v>45326</v>
      </c>
      <c r="K4968" s="101" t="str">
        <f>IF(AND(VALUE(MONTH(jaar_zip[[#This Row],[Datum]]))=1,VALUE(WEEKNUM(jaar_zip[[#This Row],[Datum]],21))&gt;51),RIGHT(YEAR(jaar_zip[[#This Row],[Datum]])-1,2),RIGHT(YEAR(jaar_zip[[#This Row],[Datum]]),2))&amp;"-"&amp; TEXT(WEEKNUM(jaar_zip[[#This Row],[Datum]],21),"00")</f>
        <v>24-05</v>
      </c>
      <c r="L4968" s="101">
        <f>MONTH(jaar_zip[[#This Row],[Datum]])</f>
        <v>2</v>
      </c>
      <c r="M4968" s="101">
        <f>IF(ISNUMBER(jaar_zip[[#This Row],[etmaaltemperatuur]]),IF(jaar_zip[[#This Row],[etmaaltemperatuur]]&lt;stookgrens,stookgrens-jaar_zip[[#This Row],[etmaaltemperatuur]],0),"")</f>
        <v>9.6999999999999993</v>
      </c>
      <c r="N4968" s="101">
        <f>IF(ISNUMBER(jaar_zip[[#This Row],[graaddagen]]),IF(OR(MONTH(jaar_zip[[#This Row],[Datum]])=1,MONTH(jaar_zip[[#This Row],[Datum]])=2,MONTH(jaar_zip[[#This Row],[Datum]])=11,MONTH(jaar_zip[[#This Row],[Datum]])=12),1.1,IF(OR(MONTH(jaar_zip[[#This Row],[Datum]])=3,MONTH(jaar_zip[[#This Row],[Datum]])=10),1,0.8))*jaar_zip[[#This Row],[graaddagen]],"")</f>
        <v>10.67</v>
      </c>
      <c r="O4968" s="101">
        <f>IF(ISNUMBER(jaar_zip[[#This Row],[etmaaltemperatuur]]),IF(jaar_zip[[#This Row],[etmaaltemperatuur]]&gt;stookgrens,jaar_zip[[#This Row],[etmaaltemperatuur]]-stookgrens,0),"")</f>
        <v>0</v>
      </c>
    </row>
    <row r="4969" spans="1:15" x14ac:dyDescent="0.25">
      <c r="A4969">
        <v>286</v>
      </c>
      <c r="B4969">
        <v>20240205</v>
      </c>
      <c r="C4969">
        <v>11.6</v>
      </c>
      <c r="D4969">
        <v>9.4</v>
      </c>
      <c r="E4969">
        <v>101</v>
      </c>
      <c r="F4969">
        <v>-0.1</v>
      </c>
      <c r="H4969">
        <v>83</v>
      </c>
      <c r="I4969" s="101" t="s">
        <v>30</v>
      </c>
      <c r="J4969" s="1">
        <f>DATEVALUE(RIGHT(jaar_zip[[#This Row],[YYYYMMDD]],2)&amp;"-"&amp;MID(jaar_zip[[#This Row],[YYYYMMDD]],5,2)&amp;"-"&amp;LEFT(jaar_zip[[#This Row],[YYYYMMDD]],4))</f>
        <v>45327</v>
      </c>
      <c r="K4969" s="101" t="str">
        <f>IF(AND(VALUE(MONTH(jaar_zip[[#This Row],[Datum]]))=1,VALUE(WEEKNUM(jaar_zip[[#This Row],[Datum]],21))&gt;51),RIGHT(YEAR(jaar_zip[[#This Row],[Datum]])-1,2),RIGHT(YEAR(jaar_zip[[#This Row],[Datum]]),2))&amp;"-"&amp; TEXT(WEEKNUM(jaar_zip[[#This Row],[Datum]],21),"00")</f>
        <v>24-06</v>
      </c>
      <c r="L4969" s="101">
        <f>MONTH(jaar_zip[[#This Row],[Datum]])</f>
        <v>2</v>
      </c>
      <c r="M4969" s="101">
        <f>IF(ISNUMBER(jaar_zip[[#This Row],[etmaaltemperatuur]]),IF(jaar_zip[[#This Row],[etmaaltemperatuur]]&lt;stookgrens,stookgrens-jaar_zip[[#This Row],[etmaaltemperatuur]],0),"")</f>
        <v>8.6</v>
      </c>
      <c r="N4969" s="101">
        <f>IF(ISNUMBER(jaar_zip[[#This Row],[graaddagen]]),IF(OR(MONTH(jaar_zip[[#This Row],[Datum]])=1,MONTH(jaar_zip[[#This Row],[Datum]])=2,MONTH(jaar_zip[[#This Row],[Datum]])=11,MONTH(jaar_zip[[#This Row],[Datum]])=12),1.1,IF(OR(MONTH(jaar_zip[[#This Row],[Datum]])=3,MONTH(jaar_zip[[#This Row],[Datum]])=10),1,0.8))*jaar_zip[[#This Row],[graaddagen]],"")</f>
        <v>9.4600000000000009</v>
      </c>
      <c r="O4969" s="101">
        <f>IF(ISNUMBER(jaar_zip[[#This Row],[etmaaltemperatuur]]),IF(jaar_zip[[#This Row],[etmaaltemperatuur]]&gt;stookgrens,jaar_zip[[#This Row],[etmaaltemperatuur]]-stookgrens,0),"")</f>
        <v>0</v>
      </c>
    </row>
    <row r="4970" spans="1:15" x14ac:dyDescent="0.25">
      <c r="A4970">
        <v>286</v>
      </c>
      <c r="B4970">
        <v>20240206</v>
      </c>
      <c r="C4970">
        <v>11.7</v>
      </c>
      <c r="D4970">
        <v>9.4</v>
      </c>
      <c r="E4970">
        <v>112</v>
      </c>
      <c r="F4970">
        <v>10.5</v>
      </c>
      <c r="H4970">
        <v>84</v>
      </c>
      <c r="I4970" s="101" t="s">
        <v>30</v>
      </c>
      <c r="J4970" s="1">
        <f>DATEVALUE(RIGHT(jaar_zip[[#This Row],[YYYYMMDD]],2)&amp;"-"&amp;MID(jaar_zip[[#This Row],[YYYYMMDD]],5,2)&amp;"-"&amp;LEFT(jaar_zip[[#This Row],[YYYYMMDD]],4))</f>
        <v>45328</v>
      </c>
      <c r="K4970" s="101" t="str">
        <f>IF(AND(VALUE(MONTH(jaar_zip[[#This Row],[Datum]]))=1,VALUE(WEEKNUM(jaar_zip[[#This Row],[Datum]],21))&gt;51),RIGHT(YEAR(jaar_zip[[#This Row],[Datum]])-1,2),RIGHT(YEAR(jaar_zip[[#This Row],[Datum]]),2))&amp;"-"&amp; TEXT(WEEKNUM(jaar_zip[[#This Row],[Datum]],21),"00")</f>
        <v>24-06</v>
      </c>
      <c r="L4970" s="101">
        <f>MONTH(jaar_zip[[#This Row],[Datum]])</f>
        <v>2</v>
      </c>
      <c r="M4970" s="101">
        <f>IF(ISNUMBER(jaar_zip[[#This Row],[etmaaltemperatuur]]),IF(jaar_zip[[#This Row],[etmaaltemperatuur]]&lt;stookgrens,stookgrens-jaar_zip[[#This Row],[etmaaltemperatuur]],0),"")</f>
        <v>8.6</v>
      </c>
      <c r="N4970" s="101">
        <f>IF(ISNUMBER(jaar_zip[[#This Row],[graaddagen]]),IF(OR(MONTH(jaar_zip[[#This Row],[Datum]])=1,MONTH(jaar_zip[[#This Row],[Datum]])=2,MONTH(jaar_zip[[#This Row],[Datum]])=11,MONTH(jaar_zip[[#This Row],[Datum]])=12),1.1,IF(OR(MONTH(jaar_zip[[#This Row],[Datum]])=3,MONTH(jaar_zip[[#This Row],[Datum]])=10),1,0.8))*jaar_zip[[#This Row],[graaddagen]],"")</f>
        <v>9.4600000000000009</v>
      </c>
      <c r="O4970" s="101">
        <f>IF(ISNUMBER(jaar_zip[[#This Row],[etmaaltemperatuur]]),IF(jaar_zip[[#This Row],[etmaaltemperatuur]]&gt;stookgrens,jaar_zip[[#This Row],[etmaaltemperatuur]]-stookgrens,0),"")</f>
        <v>0</v>
      </c>
    </row>
    <row r="4971" spans="1:15" x14ac:dyDescent="0.25">
      <c r="A4971">
        <v>286</v>
      </c>
      <c r="B4971">
        <v>20240207</v>
      </c>
      <c r="C4971">
        <v>3.4</v>
      </c>
      <c r="D4971">
        <v>3.8</v>
      </c>
      <c r="E4971">
        <v>530</v>
      </c>
      <c r="F4971">
        <v>0</v>
      </c>
      <c r="H4971">
        <v>80</v>
      </c>
      <c r="I4971" s="101" t="s">
        <v>30</v>
      </c>
      <c r="J4971" s="1">
        <f>DATEVALUE(RIGHT(jaar_zip[[#This Row],[YYYYMMDD]],2)&amp;"-"&amp;MID(jaar_zip[[#This Row],[YYYYMMDD]],5,2)&amp;"-"&amp;LEFT(jaar_zip[[#This Row],[YYYYMMDD]],4))</f>
        <v>45329</v>
      </c>
      <c r="K4971" s="101" t="str">
        <f>IF(AND(VALUE(MONTH(jaar_zip[[#This Row],[Datum]]))=1,VALUE(WEEKNUM(jaar_zip[[#This Row],[Datum]],21))&gt;51),RIGHT(YEAR(jaar_zip[[#This Row],[Datum]])-1,2),RIGHT(YEAR(jaar_zip[[#This Row],[Datum]]),2))&amp;"-"&amp; TEXT(WEEKNUM(jaar_zip[[#This Row],[Datum]],21),"00")</f>
        <v>24-06</v>
      </c>
      <c r="L4971" s="101">
        <f>MONTH(jaar_zip[[#This Row],[Datum]])</f>
        <v>2</v>
      </c>
      <c r="M4971" s="101">
        <f>IF(ISNUMBER(jaar_zip[[#This Row],[etmaaltemperatuur]]),IF(jaar_zip[[#This Row],[etmaaltemperatuur]]&lt;stookgrens,stookgrens-jaar_zip[[#This Row],[etmaaltemperatuur]],0),"")</f>
        <v>14.2</v>
      </c>
      <c r="N4971" s="101">
        <f>IF(ISNUMBER(jaar_zip[[#This Row],[graaddagen]]),IF(OR(MONTH(jaar_zip[[#This Row],[Datum]])=1,MONTH(jaar_zip[[#This Row],[Datum]])=2,MONTH(jaar_zip[[#This Row],[Datum]])=11,MONTH(jaar_zip[[#This Row],[Datum]])=12),1.1,IF(OR(MONTH(jaar_zip[[#This Row],[Datum]])=3,MONTH(jaar_zip[[#This Row],[Datum]])=10),1,0.8))*jaar_zip[[#This Row],[graaddagen]],"")</f>
        <v>15.620000000000001</v>
      </c>
      <c r="O4971" s="101">
        <f>IF(ISNUMBER(jaar_zip[[#This Row],[etmaaltemperatuur]]),IF(jaar_zip[[#This Row],[etmaaltemperatuur]]&gt;stookgrens,jaar_zip[[#This Row],[etmaaltemperatuur]]-stookgrens,0),"")</f>
        <v>0</v>
      </c>
    </row>
    <row r="4972" spans="1:15" x14ac:dyDescent="0.25">
      <c r="A4972">
        <v>286</v>
      </c>
      <c r="B4972">
        <v>20240208</v>
      </c>
      <c r="C4972">
        <v>3.8</v>
      </c>
      <c r="D4972">
        <v>1.1000000000000001</v>
      </c>
      <c r="E4972">
        <v>231</v>
      </c>
      <c r="F4972">
        <v>2.9</v>
      </c>
      <c r="H4972">
        <v>92</v>
      </c>
      <c r="I4972" s="101" t="s">
        <v>30</v>
      </c>
      <c r="J4972" s="1">
        <f>DATEVALUE(RIGHT(jaar_zip[[#This Row],[YYYYMMDD]],2)&amp;"-"&amp;MID(jaar_zip[[#This Row],[YYYYMMDD]],5,2)&amp;"-"&amp;LEFT(jaar_zip[[#This Row],[YYYYMMDD]],4))</f>
        <v>45330</v>
      </c>
      <c r="K4972" s="101" t="str">
        <f>IF(AND(VALUE(MONTH(jaar_zip[[#This Row],[Datum]]))=1,VALUE(WEEKNUM(jaar_zip[[#This Row],[Datum]],21))&gt;51),RIGHT(YEAR(jaar_zip[[#This Row],[Datum]])-1,2),RIGHT(YEAR(jaar_zip[[#This Row],[Datum]]),2))&amp;"-"&amp; TEXT(WEEKNUM(jaar_zip[[#This Row],[Datum]],21),"00")</f>
        <v>24-06</v>
      </c>
      <c r="L4972" s="101">
        <f>MONTH(jaar_zip[[#This Row],[Datum]])</f>
        <v>2</v>
      </c>
      <c r="M4972" s="101">
        <f>IF(ISNUMBER(jaar_zip[[#This Row],[etmaaltemperatuur]]),IF(jaar_zip[[#This Row],[etmaaltemperatuur]]&lt;stookgrens,stookgrens-jaar_zip[[#This Row],[etmaaltemperatuur]],0),"")</f>
        <v>16.899999999999999</v>
      </c>
      <c r="N4972" s="101">
        <f>IF(ISNUMBER(jaar_zip[[#This Row],[graaddagen]]),IF(OR(MONTH(jaar_zip[[#This Row],[Datum]])=1,MONTH(jaar_zip[[#This Row],[Datum]])=2,MONTH(jaar_zip[[#This Row],[Datum]])=11,MONTH(jaar_zip[[#This Row],[Datum]])=12),1.1,IF(OR(MONTH(jaar_zip[[#This Row],[Datum]])=3,MONTH(jaar_zip[[#This Row],[Datum]])=10),1,0.8))*jaar_zip[[#This Row],[graaddagen]],"")</f>
        <v>18.59</v>
      </c>
      <c r="O4972" s="101">
        <f>IF(ISNUMBER(jaar_zip[[#This Row],[etmaaltemperatuur]]),IF(jaar_zip[[#This Row],[etmaaltemperatuur]]&gt;stookgrens,jaar_zip[[#This Row],[etmaaltemperatuur]]-stookgrens,0),"")</f>
        <v>0</v>
      </c>
    </row>
    <row r="4973" spans="1:15" x14ac:dyDescent="0.25">
      <c r="A4973">
        <v>286</v>
      </c>
      <c r="B4973">
        <v>20240209</v>
      </c>
      <c r="C4973">
        <v>5.2</v>
      </c>
      <c r="D4973">
        <v>6.5</v>
      </c>
      <c r="E4973">
        <v>203</v>
      </c>
      <c r="F4973">
        <v>12.7</v>
      </c>
      <c r="H4973">
        <v>95</v>
      </c>
      <c r="I4973" s="101" t="s">
        <v>30</v>
      </c>
      <c r="J4973" s="1">
        <f>DATEVALUE(RIGHT(jaar_zip[[#This Row],[YYYYMMDD]],2)&amp;"-"&amp;MID(jaar_zip[[#This Row],[YYYYMMDD]],5,2)&amp;"-"&amp;LEFT(jaar_zip[[#This Row],[YYYYMMDD]],4))</f>
        <v>45331</v>
      </c>
      <c r="K4973" s="101" t="str">
        <f>IF(AND(VALUE(MONTH(jaar_zip[[#This Row],[Datum]]))=1,VALUE(WEEKNUM(jaar_zip[[#This Row],[Datum]],21))&gt;51),RIGHT(YEAR(jaar_zip[[#This Row],[Datum]])-1,2),RIGHT(YEAR(jaar_zip[[#This Row],[Datum]]),2))&amp;"-"&amp; TEXT(WEEKNUM(jaar_zip[[#This Row],[Datum]],21),"00")</f>
        <v>24-06</v>
      </c>
      <c r="L4973" s="101">
        <f>MONTH(jaar_zip[[#This Row],[Datum]])</f>
        <v>2</v>
      </c>
      <c r="M4973" s="101">
        <f>IF(ISNUMBER(jaar_zip[[#This Row],[etmaaltemperatuur]]),IF(jaar_zip[[#This Row],[etmaaltemperatuur]]&lt;stookgrens,stookgrens-jaar_zip[[#This Row],[etmaaltemperatuur]],0),"")</f>
        <v>11.5</v>
      </c>
      <c r="N4973" s="101">
        <f>IF(ISNUMBER(jaar_zip[[#This Row],[graaddagen]]),IF(OR(MONTH(jaar_zip[[#This Row],[Datum]])=1,MONTH(jaar_zip[[#This Row],[Datum]])=2,MONTH(jaar_zip[[#This Row],[Datum]])=11,MONTH(jaar_zip[[#This Row],[Datum]])=12),1.1,IF(OR(MONTH(jaar_zip[[#This Row],[Datum]])=3,MONTH(jaar_zip[[#This Row],[Datum]])=10),1,0.8))*jaar_zip[[#This Row],[graaddagen]],"")</f>
        <v>12.65</v>
      </c>
      <c r="O4973" s="101">
        <f>IF(ISNUMBER(jaar_zip[[#This Row],[etmaaltemperatuur]]),IF(jaar_zip[[#This Row],[etmaaltemperatuur]]&gt;stookgrens,jaar_zip[[#This Row],[etmaaltemperatuur]]-stookgrens,0),"")</f>
        <v>0</v>
      </c>
    </row>
    <row r="4974" spans="1:15" x14ac:dyDescent="0.25">
      <c r="A4974">
        <v>286</v>
      </c>
      <c r="B4974">
        <v>20240210</v>
      </c>
      <c r="C4974">
        <v>3.7</v>
      </c>
      <c r="D4974">
        <v>9.6999999999999993</v>
      </c>
      <c r="E4974">
        <v>437</v>
      </c>
      <c r="F4974">
        <v>0</v>
      </c>
      <c r="H4974">
        <v>93</v>
      </c>
      <c r="I4974" s="101" t="s">
        <v>30</v>
      </c>
      <c r="J4974" s="1">
        <f>DATEVALUE(RIGHT(jaar_zip[[#This Row],[YYYYMMDD]],2)&amp;"-"&amp;MID(jaar_zip[[#This Row],[YYYYMMDD]],5,2)&amp;"-"&amp;LEFT(jaar_zip[[#This Row],[YYYYMMDD]],4))</f>
        <v>45332</v>
      </c>
      <c r="K4974" s="101" t="str">
        <f>IF(AND(VALUE(MONTH(jaar_zip[[#This Row],[Datum]]))=1,VALUE(WEEKNUM(jaar_zip[[#This Row],[Datum]],21))&gt;51),RIGHT(YEAR(jaar_zip[[#This Row],[Datum]])-1,2),RIGHT(YEAR(jaar_zip[[#This Row],[Datum]]),2))&amp;"-"&amp; TEXT(WEEKNUM(jaar_zip[[#This Row],[Datum]],21),"00")</f>
        <v>24-06</v>
      </c>
      <c r="L4974" s="101">
        <f>MONTH(jaar_zip[[#This Row],[Datum]])</f>
        <v>2</v>
      </c>
      <c r="M4974" s="101">
        <f>IF(ISNUMBER(jaar_zip[[#This Row],[etmaaltemperatuur]]),IF(jaar_zip[[#This Row],[etmaaltemperatuur]]&lt;stookgrens,stookgrens-jaar_zip[[#This Row],[etmaaltemperatuur]],0),"")</f>
        <v>8.3000000000000007</v>
      </c>
      <c r="N4974" s="101">
        <f>IF(ISNUMBER(jaar_zip[[#This Row],[graaddagen]]),IF(OR(MONTH(jaar_zip[[#This Row],[Datum]])=1,MONTH(jaar_zip[[#This Row],[Datum]])=2,MONTH(jaar_zip[[#This Row],[Datum]])=11,MONTH(jaar_zip[[#This Row],[Datum]])=12),1.1,IF(OR(MONTH(jaar_zip[[#This Row],[Datum]])=3,MONTH(jaar_zip[[#This Row],[Datum]])=10),1,0.8))*jaar_zip[[#This Row],[graaddagen]],"")</f>
        <v>9.1300000000000008</v>
      </c>
      <c r="O4974" s="101">
        <f>IF(ISNUMBER(jaar_zip[[#This Row],[etmaaltemperatuur]]),IF(jaar_zip[[#This Row],[etmaaltemperatuur]]&gt;stookgrens,jaar_zip[[#This Row],[etmaaltemperatuur]]-stookgrens,0),"")</f>
        <v>0</v>
      </c>
    </row>
    <row r="4975" spans="1:15" x14ac:dyDescent="0.25">
      <c r="A4975">
        <v>286</v>
      </c>
      <c r="B4975">
        <v>20240211</v>
      </c>
      <c r="C4975">
        <v>4.0999999999999996</v>
      </c>
      <c r="D4975">
        <v>7.8</v>
      </c>
      <c r="E4975">
        <v>122</v>
      </c>
      <c r="F4975">
        <v>1.5</v>
      </c>
      <c r="H4975">
        <v>97</v>
      </c>
      <c r="I4975" s="101" t="s">
        <v>30</v>
      </c>
      <c r="J4975" s="1">
        <f>DATEVALUE(RIGHT(jaar_zip[[#This Row],[YYYYMMDD]],2)&amp;"-"&amp;MID(jaar_zip[[#This Row],[YYYYMMDD]],5,2)&amp;"-"&amp;LEFT(jaar_zip[[#This Row],[YYYYMMDD]],4))</f>
        <v>45333</v>
      </c>
      <c r="K4975" s="101" t="str">
        <f>IF(AND(VALUE(MONTH(jaar_zip[[#This Row],[Datum]]))=1,VALUE(WEEKNUM(jaar_zip[[#This Row],[Datum]],21))&gt;51),RIGHT(YEAR(jaar_zip[[#This Row],[Datum]])-1,2),RIGHT(YEAR(jaar_zip[[#This Row],[Datum]]),2))&amp;"-"&amp; TEXT(WEEKNUM(jaar_zip[[#This Row],[Datum]],21),"00")</f>
        <v>24-06</v>
      </c>
      <c r="L4975" s="101">
        <f>MONTH(jaar_zip[[#This Row],[Datum]])</f>
        <v>2</v>
      </c>
      <c r="M4975" s="101">
        <f>IF(ISNUMBER(jaar_zip[[#This Row],[etmaaltemperatuur]]),IF(jaar_zip[[#This Row],[etmaaltemperatuur]]&lt;stookgrens,stookgrens-jaar_zip[[#This Row],[etmaaltemperatuur]],0),"")</f>
        <v>10.199999999999999</v>
      </c>
      <c r="N4975" s="101">
        <f>IF(ISNUMBER(jaar_zip[[#This Row],[graaddagen]]),IF(OR(MONTH(jaar_zip[[#This Row],[Datum]])=1,MONTH(jaar_zip[[#This Row],[Datum]])=2,MONTH(jaar_zip[[#This Row],[Datum]])=11,MONTH(jaar_zip[[#This Row],[Datum]])=12),1.1,IF(OR(MONTH(jaar_zip[[#This Row],[Datum]])=3,MONTH(jaar_zip[[#This Row],[Datum]])=10),1,0.8))*jaar_zip[[#This Row],[graaddagen]],"")</f>
        <v>11.22</v>
      </c>
      <c r="O4975" s="101">
        <f>IF(ISNUMBER(jaar_zip[[#This Row],[etmaaltemperatuur]]),IF(jaar_zip[[#This Row],[etmaaltemperatuur]]&gt;stookgrens,jaar_zip[[#This Row],[etmaaltemperatuur]]-stookgrens,0),"")</f>
        <v>0</v>
      </c>
    </row>
    <row r="4976" spans="1:15" x14ac:dyDescent="0.25">
      <c r="A4976">
        <v>286</v>
      </c>
      <c r="B4976">
        <v>20240212</v>
      </c>
      <c r="C4976">
        <v>4.3</v>
      </c>
      <c r="D4976">
        <v>6.7</v>
      </c>
      <c r="E4976">
        <v>407</v>
      </c>
      <c r="F4976">
        <v>1.1000000000000001</v>
      </c>
      <c r="H4976">
        <v>89</v>
      </c>
      <c r="I4976" s="101" t="s">
        <v>30</v>
      </c>
      <c r="J4976" s="1">
        <f>DATEVALUE(RIGHT(jaar_zip[[#This Row],[YYYYMMDD]],2)&amp;"-"&amp;MID(jaar_zip[[#This Row],[YYYYMMDD]],5,2)&amp;"-"&amp;LEFT(jaar_zip[[#This Row],[YYYYMMDD]],4))</f>
        <v>45334</v>
      </c>
      <c r="K4976" s="101" t="str">
        <f>IF(AND(VALUE(MONTH(jaar_zip[[#This Row],[Datum]]))=1,VALUE(WEEKNUM(jaar_zip[[#This Row],[Datum]],21))&gt;51),RIGHT(YEAR(jaar_zip[[#This Row],[Datum]])-1,2),RIGHT(YEAR(jaar_zip[[#This Row],[Datum]]),2))&amp;"-"&amp; TEXT(WEEKNUM(jaar_zip[[#This Row],[Datum]],21),"00")</f>
        <v>24-07</v>
      </c>
      <c r="L4976" s="101">
        <f>MONTH(jaar_zip[[#This Row],[Datum]])</f>
        <v>2</v>
      </c>
      <c r="M4976" s="101">
        <f>IF(ISNUMBER(jaar_zip[[#This Row],[etmaaltemperatuur]]),IF(jaar_zip[[#This Row],[etmaaltemperatuur]]&lt;stookgrens,stookgrens-jaar_zip[[#This Row],[etmaaltemperatuur]],0),"")</f>
        <v>11.3</v>
      </c>
      <c r="N4976" s="101">
        <f>IF(ISNUMBER(jaar_zip[[#This Row],[graaddagen]]),IF(OR(MONTH(jaar_zip[[#This Row],[Datum]])=1,MONTH(jaar_zip[[#This Row],[Datum]])=2,MONTH(jaar_zip[[#This Row],[Datum]])=11,MONTH(jaar_zip[[#This Row],[Datum]])=12),1.1,IF(OR(MONTH(jaar_zip[[#This Row],[Datum]])=3,MONTH(jaar_zip[[#This Row],[Datum]])=10),1,0.8))*jaar_zip[[#This Row],[graaddagen]],"")</f>
        <v>12.430000000000001</v>
      </c>
      <c r="O4976" s="101">
        <f>IF(ISNUMBER(jaar_zip[[#This Row],[etmaaltemperatuur]]),IF(jaar_zip[[#This Row],[etmaaltemperatuur]]&gt;stookgrens,jaar_zip[[#This Row],[etmaaltemperatuur]]-stookgrens,0),"")</f>
        <v>0</v>
      </c>
    </row>
    <row r="4977" spans="1:15" x14ac:dyDescent="0.25">
      <c r="A4977">
        <v>286</v>
      </c>
      <c r="B4977">
        <v>20240213</v>
      </c>
      <c r="C4977">
        <v>5.5</v>
      </c>
      <c r="D4977">
        <v>6.1</v>
      </c>
      <c r="E4977">
        <v>356</v>
      </c>
      <c r="F4977">
        <v>2</v>
      </c>
      <c r="H4977">
        <v>86</v>
      </c>
      <c r="I4977" s="101" t="s">
        <v>30</v>
      </c>
      <c r="J4977" s="1">
        <f>DATEVALUE(RIGHT(jaar_zip[[#This Row],[YYYYMMDD]],2)&amp;"-"&amp;MID(jaar_zip[[#This Row],[YYYYMMDD]],5,2)&amp;"-"&amp;LEFT(jaar_zip[[#This Row],[YYYYMMDD]],4))</f>
        <v>45335</v>
      </c>
      <c r="K4977" s="101" t="str">
        <f>IF(AND(VALUE(MONTH(jaar_zip[[#This Row],[Datum]]))=1,VALUE(WEEKNUM(jaar_zip[[#This Row],[Datum]],21))&gt;51),RIGHT(YEAR(jaar_zip[[#This Row],[Datum]])-1,2),RIGHT(YEAR(jaar_zip[[#This Row],[Datum]]),2))&amp;"-"&amp; TEXT(WEEKNUM(jaar_zip[[#This Row],[Datum]],21),"00")</f>
        <v>24-07</v>
      </c>
      <c r="L4977" s="101">
        <f>MONTH(jaar_zip[[#This Row],[Datum]])</f>
        <v>2</v>
      </c>
      <c r="M4977" s="101">
        <f>IF(ISNUMBER(jaar_zip[[#This Row],[etmaaltemperatuur]]),IF(jaar_zip[[#This Row],[etmaaltemperatuur]]&lt;stookgrens,stookgrens-jaar_zip[[#This Row],[etmaaltemperatuur]],0),"")</f>
        <v>11.9</v>
      </c>
      <c r="N4977" s="101">
        <f>IF(ISNUMBER(jaar_zip[[#This Row],[graaddagen]]),IF(OR(MONTH(jaar_zip[[#This Row],[Datum]])=1,MONTH(jaar_zip[[#This Row],[Datum]])=2,MONTH(jaar_zip[[#This Row],[Datum]])=11,MONTH(jaar_zip[[#This Row],[Datum]])=12),1.1,IF(OR(MONTH(jaar_zip[[#This Row],[Datum]])=3,MONTH(jaar_zip[[#This Row],[Datum]])=10),1,0.8))*jaar_zip[[#This Row],[graaddagen]],"")</f>
        <v>13.090000000000002</v>
      </c>
      <c r="O4977" s="101">
        <f>IF(ISNUMBER(jaar_zip[[#This Row],[etmaaltemperatuur]]),IF(jaar_zip[[#This Row],[etmaaltemperatuur]]&gt;stookgrens,jaar_zip[[#This Row],[etmaaltemperatuur]]-stookgrens,0),"")</f>
        <v>0</v>
      </c>
    </row>
    <row r="4978" spans="1:15" x14ac:dyDescent="0.25">
      <c r="A4978">
        <v>286</v>
      </c>
      <c r="B4978">
        <v>20240214</v>
      </c>
      <c r="C4978">
        <v>5.8</v>
      </c>
      <c r="D4978">
        <v>10.1</v>
      </c>
      <c r="E4978">
        <v>181</v>
      </c>
      <c r="F4978">
        <v>7.5</v>
      </c>
      <c r="H4978">
        <v>97</v>
      </c>
      <c r="I4978" s="101" t="s">
        <v>30</v>
      </c>
      <c r="J4978" s="1">
        <f>DATEVALUE(RIGHT(jaar_zip[[#This Row],[YYYYMMDD]],2)&amp;"-"&amp;MID(jaar_zip[[#This Row],[YYYYMMDD]],5,2)&amp;"-"&amp;LEFT(jaar_zip[[#This Row],[YYYYMMDD]],4))</f>
        <v>45336</v>
      </c>
      <c r="K4978" s="101" t="str">
        <f>IF(AND(VALUE(MONTH(jaar_zip[[#This Row],[Datum]]))=1,VALUE(WEEKNUM(jaar_zip[[#This Row],[Datum]],21))&gt;51),RIGHT(YEAR(jaar_zip[[#This Row],[Datum]])-1,2),RIGHT(YEAR(jaar_zip[[#This Row],[Datum]]),2))&amp;"-"&amp; TEXT(WEEKNUM(jaar_zip[[#This Row],[Datum]],21),"00")</f>
        <v>24-07</v>
      </c>
      <c r="L4978" s="101">
        <f>MONTH(jaar_zip[[#This Row],[Datum]])</f>
        <v>2</v>
      </c>
      <c r="M4978" s="101">
        <f>IF(ISNUMBER(jaar_zip[[#This Row],[etmaaltemperatuur]]),IF(jaar_zip[[#This Row],[etmaaltemperatuur]]&lt;stookgrens,stookgrens-jaar_zip[[#This Row],[etmaaltemperatuur]],0),"")</f>
        <v>7.9</v>
      </c>
      <c r="N4978" s="101">
        <f>IF(ISNUMBER(jaar_zip[[#This Row],[graaddagen]]),IF(OR(MONTH(jaar_zip[[#This Row],[Datum]])=1,MONTH(jaar_zip[[#This Row],[Datum]])=2,MONTH(jaar_zip[[#This Row],[Datum]])=11,MONTH(jaar_zip[[#This Row],[Datum]])=12),1.1,IF(OR(MONTH(jaar_zip[[#This Row],[Datum]])=3,MONTH(jaar_zip[[#This Row],[Datum]])=10),1,0.8))*jaar_zip[[#This Row],[graaddagen]],"")</f>
        <v>8.6900000000000013</v>
      </c>
      <c r="O4978" s="101">
        <f>IF(ISNUMBER(jaar_zip[[#This Row],[etmaaltemperatuur]]),IF(jaar_zip[[#This Row],[etmaaltemperatuur]]&gt;stookgrens,jaar_zip[[#This Row],[etmaaltemperatuur]]-stookgrens,0),"")</f>
        <v>0</v>
      </c>
    </row>
    <row r="4979" spans="1:15" x14ac:dyDescent="0.25">
      <c r="A4979">
        <v>286</v>
      </c>
      <c r="B4979">
        <v>20240215</v>
      </c>
      <c r="C4979">
        <v>4.5999999999999996</v>
      </c>
      <c r="D4979">
        <v>11.8</v>
      </c>
      <c r="E4979">
        <v>151</v>
      </c>
      <c r="F4979">
        <v>1</v>
      </c>
      <c r="H4979">
        <v>94</v>
      </c>
      <c r="I4979" s="101" t="s">
        <v>30</v>
      </c>
      <c r="J4979" s="1">
        <f>DATEVALUE(RIGHT(jaar_zip[[#This Row],[YYYYMMDD]],2)&amp;"-"&amp;MID(jaar_zip[[#This Row],[YYYYMMDD]],5,2)&amp;"-"&amp;LEFT(jaar_zip[[#This Row],[YYYYMMDD]],4))</f>
        <v>45337</v>
      </c>
      <c r="K4979" s="101" t="str">
        <f>IF(AND(VALUE(MONTH(jaar_zip[[#This Row],[Datum]]))=1,VALUE(WEEKNUM(jaar_zip[[#This Row],[Datum]],21))&gt;51),RIGHT(YEAR(jaar_zip[[#This Row],[Datum]])-1,2),RIGHT(YEAR(jaar_zip[[#This Row],[Datum]]),2))&amp;"-"&amp; TEXT(WEEKNUM(jaar_zip[[#This Row],[Datum]],21),"00")</f>
        <v>24-07</v>
      </c>
      <c r="L4979" s="101">
        <f>MONTH(jaar_zip[[#This Row],[Datum]])</f>
        <v>2</v>
      </c>
      <c r="M4979" s="101">
        <f>IF(ISNUMBER(jaar_zip[[#This Row],[etmaaltemperatuur]]),IF(jaar_zip[[#This Row],[etmaaltemperatuur]]&lt;stookgrens,stookgrens-jaar_zip[[#This Row],[etmaaltemperatuur]],0),"")</f>
        <v>6.1999999999999993</v>
      </c>
      <c r="N4979" s="101">
        <f>IF(ISNUMBER(jaar_zip[[#This Row],[graaddagen]]),IF(OR(MONTH(jaar_zip[[#This Row],[Datum]])=1,MONTH(jaar_zip[[#This Row],[Datum]])=2,MONTH(jaar_zip[[#This Row],[Datum]])=11,MONTH(jaar_zip[[#This Row],[Datum]])=12),1.1,IF(OR(MONTH(jaar_zip[[#This Row],[Datum]])=3,MONTH(jaar_zip[[#This Row],[Datum]])=10),1,0.8))*jaar_zip[[#This Row],[graaddagen]],"")</f>
        <v>6.8199999999999994</v>
      </c>
      <c r="O4979" s="101">
        <f>IF(ISNUMBER(jaar_zip[[#This Row],[etmaaltemperatuur]]),IF(jaar_zip[[#This Row],[etmaaltemperatuur]]&gt;stookgrens,jaar_zip[[#This Row],[etmaaltemperatuur]]-stookgrens,0),"")</f>
        <v>0</v>
      </c>
    </row>
    <row r="4980" spans="1:15" x14ac:dyDescent="0.25">
      <c r="A4980">
        <v>286</v>
      </c>
      <c r="B4980">
        <v>20240216</v>
      </c>
      <c r="C4980">
        <v>5.3</v>
      </c>
      <c r="D4980">
        <v>10.7</v>
      </c>
      <c r="E4980">
        <v>243</v>
      </c>
      <c r="F4980">
        <v>1</v>
      </c>
      <c r="H4980">
        <v>88</v>
      </c>
      <c r="I4980" s="101" t="s">
        <v>30</v>
      </c>
      <c r="J4980" s="1">
        <f>DATEVALUE(RIGHT(jaar_zip[[#This Row],[YYYYMMDD]],2)&amp;"-"&amp;MID(jaar_zip[[#This Row],[YYYYMMDD]],5,2)&amp;"-"&amp;LEFT(jaar_zip[[#This Row],[YYYYMMDD]],4))</f>
        <v>45338</v>
      </c>
      <c r="K4980" s="101" t="str">
        <f>IF(AND(VALUE(MONTH(jaar_zip[[#This Row],[Datum]]))=1,VALUE(WEEKNUM(jaar_zip[[#This Row],[Datum]],21))&gt;51),RIGHT(YEAR(jaar_zip[[#This Row],[Datum]])-1,2),RIGHT(YEAR(jaar_zip[[#This Row],[Datum]]),2))&amp;"-"&amp; TEXT(WEEKNUM(jaar_zip[[#This Row],[Datum]],21),"00")</f>
        <v>24-07</v>
      </c>
      <c r="L4980" s="101">
        <f>MONTH(jaar_zip[[#This Row],[Datum]])</f>
        <v>2</v>
      </c>
      <c r="M4980" s="101">
        <f>IF(ISNUMBER(jaar_zip[[#This Row],[etmaaltemperatuur]]),IF(jaar_zip[[#This Row],[etmaaltemperatuur]]&lt;stookgrens,stookgrens-jaar_zip[[#This Row],[etmaaltemperatuur]],0),"")</f>
        <v>7.3000000000000007</v>
      </c>
      <c r="N4980" s="101">
        <f>IF(ISNUMBER(jaar_zip[[#This Row],[graaddagen]]),IF(OR(MONTH(jaar_zip[[#This Row],[Datum]])=1,MONTH(jaar_zip[[#This Row],[Datum]])=2,MONTH(jaar_zip[[#This Row],[Datum]])=11,MONTH(jaar_zip[[#This Row],[Datum]])=12),1.1,IF(OR(MONTH(jaar_zip[[#This Row],[Datum]])=3,MONTH(jaar_zip[[#This Row],[Datum]])=10),1,0.8))*jaar_zip[[#This Row],[graaddagen]],"")</f>
        <v>8.0300000000000011</v>
      </c>
      <c r="O4980" s="101">
        <f>IF(ISNUMBER(jaar_zip[[#This Row],[etmaaltemperatuur]]),IF(jaar_zip[[#This Row],[etmaaltemperatuur]]&gt;stookgrens,jaar_zip[[#This Row],[etmaaltemperatuur]]-stookgrens,0),"")</f>
        <v>0</v>
      </c>
    </row>
    <row r="4981" spans="1:15" x14ac:dyDescent="0.25">
      <c r="A4981">
        <v>286</v>
      </c>
      <c r="B4981">
        <v>20240217</v>
      </c>
      <c r="C4981">
        <v>3.5</v>
      </c>
      <c r="D4981">
        <v>8.4</v>
      </c>
      <c r="E4981">
        <v>699</v>
      </c>
      <c r="F4981">
        <v>0</v>
      </c>
      <c r="H4981">
        <v>86</v>
      </c>
      <c r="I4981" s="101" t="s">
        <v>30</v>
      </c>
      <c r="J4981" s="1">
        <f>DATEVALUE(RIGHT(jaar_zip[[#This Row],[YYYYMMDD]],2)&amp;"-"&amp;MID(jaar_zip[[#This Row],[YYYYMMDD]],5,2)&amp;"-"&amp;LEFT(jaar_zip[[#This Row],[YYYYMMDD]],4))</f>
        <v>45339</v>
      </c>
      <c r="K4981" s="101" t="str">
        <f>IF(AND(VALUE(MONTH(jaar_zip[[#This Row],[Datum]]))=1,VALUE(WEEKNUM(jaar_zip[[#This Row],[Datum]],21))&gt;51),RIGHT(YEAR(jaar_zip[[#This Row],[Datum]])-1,2),RIGHT(YEAR(jaar_zip[[#This Row],[Datum]]),2))&amp;"-"&amp; TEXT(WEEKNUM(jaar_zip[[#This Row],[Datum]],21),"00")</f>
        <v>24-07</v>
      </c>
      <c r="L4981" s="101">
        <f>MONTH(jaar_zip[[#This Row],[Datum]])</f>
        <v>2</v>
      </c>
      <c r="M4981" s="101">
        <f>IF(ISNUMBER(jaar_zip[[#This Row],[etmaaltemperatuur]]),IF(jaar_zip[[#This Row],[etmaaltemperatuur]]&lt;stookgrens,stookgrens-jaar_zip[[#This Row],[etmaaltemperatuur]],0),"")</f>
        <v>9.6</v>
      </c>
      <c r="N4981" s="101">
        <f>IF(ISNUMBER(jaar_zip[[#This Row],[graaddagen]]),IF(OR(MONTH(jaar_zip[[#This Row],[Datum]])=1,MONTH(jaar_zip[[#This Row],[Datum]])=2,MONTH(jaar_zip[[#This Row],[Datum]])=11,MONTH(jaar_zip[[#This Row],[Datum]])=12),1.1,IF(OR(MONTH(jaar_zip[[#This Row],[Datum]])=3,MONTH(jaar_zip[[#This Row],[Datum]])=10),1,0.8))*jaar_zip[[#This Row],[graaddagen]],"")</f>
        <v>10.56</v>
      </c>
      <c r="O4981" s="101">
        <f>IF(ISNUMBER(jaar_zip[[#This Row],[etmaaltemperatuur]]),IF(jaar_zip[[#This Row],[etmaaltemperatuur]]&gt;stookgrens,jaar_zip[[#This Row],[etmaaltemperatuur]]-stookgrens,0),"")</f>
        <v>0</v>
      </c>
    </row>
    <row r="4982" spans="1:15" x14ac:dyDescent="0.25">
      <c r="A4982">
        <v>286</v>
      </c>
      <c r="B4982">
        <v>20240218</v>
      </c>
      <c r="C4982">
        <v>6.7</v>
      </c>
      <c r="D4982">
        <v>8.8000000000000007</v>
      </c>
      <c r="E4982">
        <v>141</v>
      </c>
      <c r="F4982">
        <v>21.5</v>
      </c>
      <c r="H4982">
        <v>93</v>
      </c>
      <c r="I4982" s="101" t="s">
        <v>30</v>
      </c>
      <c r="J4982" s="1">
        <f>DATEVALUE(RIGHT(jaar_zip[[#This Row],[YYYYMMDD]],2)&amp;"-"&amp;MID(jaar_zip[[#This Row],[YYYYMMDD]],5,2)&amp;"-"&amp;LEFT(jaar_zip[[#This Row],[YYYYMMDD]],4))</f>
        <v>45340</v>
      </c>
      <c r="K4982" s="101" t="str">
        <f>IF(AND(VALUE(MONTH(jaar_zip[[#This Row],[Datum]]))=1,VALUE(WEEKNUM(jaar_zip[[#This Row],[Datum]],21))&gt;51),RIGHT(YEAR(jaar_zip[[#This Row],[Datum]])-1,2),RIGHT(YEAR(jaar_zip[[#This Row],[Datum]]),2))&amp;"-"&amp; TEXT(WEEKNUM(jaar_zip[[#This Row],[Datum]],21),"00")</f>
        <v>24-07</v>
      </c>
      <c r="L4982" s="101">
        <f>MONTH(jaar_zip[[#This Row],[Datum]])</f>
        <v>2</v>
      </c>
      <c r="M4982" s="101">
        <f>IF(ISNUMBER(jaar_zip[[#This Row],[etmaaltemperatuur]]),IF(jaar_zip[[#This Row],[etmaaltemperatuur]]&lt;stookgrens,stookgrens-jaar_zip[[#This Row],[etmaaltemperatuur]],0),"")</f>
        <v>9.1999999999999993</v>
      </c>
      <c r="N4982" s="101">
        <f>IF(ISNUMBER(jaar_zip[[#This Row],[graaddagen]]),IF(OR(MONTH(jaar_zip[[#This Row],[Datum]])=1,MONTH(jaar_zip[[#This Row],[Datum]])=2,MONTH(jaar_zip[[#This Row],[Datum]])=11,MONTH(jaar_zip[[#This Row],[Datum]])=12),1.1,IF(OR(MONTH(jaar_zip[[#This Row],[Datum]])=3,MONTH(jaar_zip[[#This Row],[Datum]])=10),1,0.8))*jaar_zip[[#This Row],[graaddagen]],"")</f>
        <v>10.119999999999999</v>
      </c>
      <c r="O4982" s="101">
        <f>IF(ISNUMBER(jaar_zip[[#This Row],[etmaaltemperatuur]]),IF(jaar_zip[[#This Row],[etmaaltemperatuur]]&gt;stookgrens,jaar_zip[[#This Row],[etmaaltemperatuur]]-stookgrens,0),"")</f>
        <v>0</v>
      </c>
    </row>
    <row r="4983" spans="1:15" x14ac:dyDescent="0.25">
      <c r="A4983">
        <v>286</v>
      </c>
      <c r="B4983">
        <v>20240219</v>
      </c>
      <c r="C4983">
        <v>6.1</v>
      </c>
      <c r="D4983">
        <v>8.3000000000000007</v>
      </c>
      <c r="E4983">
        <v>243</v>
      </c>
      <c r="F4983">
        <v>2.1</v>
      </c>
      <c r="H4983">
        <v>93</v>
      </c>
      <c r="I4983" s="101" t="s">
        <v>30</v>
      </c>
      <c r="J4983" s="1">
        <f>DATEVALUE(RIGHT(jaar_zip[[#This Row],[YYYYMMDD]],2)&amp;"-"&amp;MID(jaar_zip[[#This Row],[YYYYMMDD]],5,2)&amp;"-"&amp;LEFT(jaar_zip[[#This Row],[YYYYMMDD]],4))</f>
        <v>45341</v>
      </c>
      <c r="K4983" s="101" t="str">
        <f>IF(AND(VALUE(MONTH(jaar_zip[[#This Row],[Datum]]))=1,VALUE(WEEKNUM(jaar_zip[[#This Row],[Datum]],21))&gt;51),RIGHT(YEAR(jaar_zip[[#This Row],[Datum]])-1,2),RIGHT(YEAR(jaar_zip[[#This Row],[Datum]]),2))&amp;"-"&amp; TEXT(WEEKNUM(jaar_zip[[#This Row],[Datum]],21),"00")</f>
        <v>24-08</v>
      </c>
      <c r="L4983" s="101">
        <f>MONTH(jaar_zip[[#This Row],[Datum]])</f>
        <v>2</v>
      </c>
      <c r="M4983" s="101">
        <f>IF(ISNUMBER(jaar_zip[[#This Row],[etmaaltemperatuur]]),IF(jaar_zip[[#This Row],[etmaaltemperatuur]]&lt;stookgrens,stookgrens-jaar_zip[[#This Row],[etmaaltemperatuur]],0),"")</f>
        <v>9.6999999999999993</v>
      </c>
      <c r="N4983" s="101">
        <f>IF(ISNUMBER(jaar_zip[[#This Row],[graaddagen]]),IF(OR(MONTH(jaar_zip[[#This Row],[Datum]])=1,MONTH(jaar_zip[[#This Row],[Datum]])=2,MONTH(jaar_zip[[#This Row],[Datum]])=11,MONTH(jaar_zip[[#This Row],[Datum]])=12),1.1,IF(OR(MONTH(jaar_zip[[#This Row],[Datum]])=3,MONTH(jaar_zip[[#This Row],[Datum]])=10),1,0.8))*jaar_zip[[#This Row],[graaddagen]],"")</f>
        <v>10.67</v>
      </c>
      <c r="O4983" s="101">
        <f>IF(ISNUMBER(jaar_zip[[#This Row],[etmaaltemperatuur]]),IF(jaar_zip[[#This Row],[etmaaltemperatuur]]&gt;stookgrens,jaar_zip[[#This Row],[etmaaltemperatuur]]-stookgrens,0),"")</f>
        <v>0</v>
      </c>
    </row>
    <row r="4984" spans="1:15" x14ac:dyDescent="0.25">
      <c r="A4984">
        <v>286</v>
      </c>
      <c r="B4984">
        <v>20240220</v>
      </c>
      <c r="C4984">
        <v>6</v>
      </c>
      <c r="D4984">
        <v>8</v>
      </c>
      <c r="E4984">
        <v>453</v>
      </c>
      <c r="F4984">
        <v>0.2</v>
      </c>
      <c r="H4984">
        <v>89</v>
      </c>
      <c r="I4984" s="101" t="s">
        <v>30</v>
      </c>
      <c r="J4984" s="1">
        <f>DATEVALUE(RIGHT(jaar_zip[[#This Row],[YYYYMMDD]],2)&amp;"-"&amp;MID(jaar_zip[[#This Row],[YYYYMMDD]],5,2)&amp;"-"&amp;LEFT(jaar_zip[[#This Row],[YYYYMMDD]],4))</f>
        <v>45342</v>
      </c>
      <c r="K4984" s="101" t="str">
        <f>IF(AND(VALUE(MONTH(jaar_zip[[#This Row],[Datum]]))=1,VALUE(WEEKNUM(jaar_zip[[#This Row],[Datum]],21))&gt;51),RIGHT(YEAR(jaar_zip[[#This Row],[Datum]])-1,2),RIGHT(YEAR(jaar_zip[[#This Row],[Datum]]),2))&amp;"-"&amp; TEXT(WEEKNUM(jaar_zip[[#This Row],[Datum]],21),"00")</f>
        <v>24-08</v>
      </c>
      <c r="L4984" s="101">
        <f>MONTH(jaar_zip[[#This Row],[Datum]])</f>
        <v>2</v>
      </c>
      <c r="M4984" s="101">
        <f>IF(ISNUMBER(jaar_zip[[#This Row],[etmaaltemperatuur]]),IF(jaar_zip[[#This Row],[etmaaltemperatuur]]&lt;stookgrens,stookgrens-jaar_zip[[#This Row],[etmaaltemperatuur]],0),"")</f>
        <v>10</v>
      </c>
      <c r="N4984" s="101">
        <f>IF(ISNUMBER(jaar_zip[[#This Row],[graaddagen]]),IF(OR(MONTH(jaar_zip[[#This Row],[Datum]])=1,MONTH(jaar_zip[[#This Row],[Datum]])=2,MONTH(jaar_zip[[#This Row],[Datum]])=11,MONTH(jaar_zip[[#This Row],[Datum]])=12),1.1,IF(OR(MONTH(jaar_zip[[#This Row],[Datum]])=3,MONTH(jaar_zip[[#This Row],[Datum]])=10),1,0.8))*jaar_zip[[#This Row],[graaddagen]],"")</f>
        <v>11</v>
      </c>
      <c r="O4984" s="101">
        <f>IF(ISNUMBER(jaar_zip[[#This Row],[etmaaltemperatuur]]),IF(jaar_zip[[#This Row],[etmaaltemperatuur]]&gt;stookgrens,jaar_zip[[#This Row],[etmaaltemperatuur]]-stookgrens,0),"")</f>
        <v>0</v>
      </c>
    </row>
    <row r="4985" spans="1:15" x14ac:dyDescent="0.25">
      <c r="A4985">
        <v>286</v>
      </c>
      <c r="B4985">
        <v>20240221</v>
      </c>
      <c r="C4985">
        <v>7.4</v>
      </c>
      <c r="D4985">
        <v>8.8000000000000007</v>
      </c>
      <c r="E4985">
        <v>245</v>
      </c>
      <c r="F4985">
        <v>5.8</v>
      </c>
      <c r="H4985">
        <v>90</v>
      </c>
      <c r="I4985" s="101" t="s">
        <v>30</v>
      </c>
      <c r="J4985" s="1">
        <f>DATEVALUE(RIGHT(jaar_zip[[#This Row],[YYYYMMDD]],2)&amp;"-"&amp;MID(jaar_zip[[#This Row],[YYYYMMDD]],5,2)&amp;"-"&amp;LEFT(jaar_zip[[#This Row],[YYYYMMDD]],4))</f>
        <v>45343</v>
      </c>
      <c r="K4985" s="101" t="str">
        <f>IF(AND(VALUE(MONTH(jaar_zip[[#This Row],[Datum]]))=1,VALUE(WEEKNUM(jaar_zip[[#This Row],[Datum]],21))&gt;51),RIGHT(YEAR(jaar_zip[[#This Row],[Datum]])-1,2),RIGHT(YEAR(jaar_zip[[#This Row],[Datum]]),2))&amp;"-"&amp; TEXT(WEEKNUM(jaar_zip[[#This Row],[Datum]],21),"00")</f>
        <v>24-08</v>
      </c>
      <c r="L4985" s="101">
        <f>MONTH(jaar_zip[[#This Row],[Datum]])</f>
        <v>2</v>
      </c>
      <c r="M4985" s="101">
        <f>IF(ISNUMBER(jaar_zip[[#This Row],[etmaaltemperatuur]]),IF(jaar_zip[[#This Row],[etmaaltemperatuur]]&lt;stookgrens,stookgrens-jaar_zip[[#This Row],[etmaaltemperatuur]],0),"")</f>
        <v>9.1999999999999993</v>
      </c>
      <c r="N4985" s="101">
        <f>IF(ISNUMBER(jaar_zip[[#This Row],[graaddagen]]),IF(OR(MONTH(jaar_zip[[#This Row],[Datum]])=1,MONTH(jaar_zip[[#This Row],[Datum]])=2,MONTH(jaar_zip[[#This Row],[Datum]])=11,MONTH(jaar_zip[[#This Row],[Datum]])=12),1.1,IF(OR(MONTH(jaar_zip[[#This Row],[Datum]])=3,MONTH(jaar_zip[[#This Row],[Datum]])=10),1,0.8))*jaar_zip[[#This Row],[graaddagen]],"")</f>
        <v>10.119999999999999</v>
      </c>
      <c r="O4985" s="101">
        <f>IF(ISNUMBER(jaar_zip[[#This Row],[etmaaltemperatuur]]),IF(jaar_zip[[#This Row],[etmaaltemperatuur]]&gt;stookgrens,jaar_zip[[#This Row],[etmaaltemperatuur]]-stookgrens,0),"")</f>
        <v>0</v>
      </c>
    </row>
    <row r="4986" spans="1:15" x14ac:dyDescent="0.25">
      <c r="A4986">
        <v>286</v>
      </c>
      <c r="B4986">
        <v>20240222</v>
      </c>
      <c r="C4986">
        <v>7.7</v>
      </c>
      <c r="D4986">
        <v>9.8000000000000007</v>
      </c>
      <c r="E4986">
        <v>399</v>
      </c>
      <c r="F4986">
        <v>2.6</v>
      </c>
      <c r="H4986">
        <v>91</v>
      </c>
      <c r="I4986" s="101" t="s">
        <v>30</v>
      </c>
      <c r="J4986" s="1">
        <f>DATEVALUE(RIGHT(jaar_zip[[#This Row],[YYYYMMDD]],2)&amp;"-"&amp;MID(jaar_zip[[#This Row],[YYYYMMDD]],5,2)&amp;"-"&amp;LEFT(jaar_zip[[#This Row],[YYYYMMDD]],4))</f>
        <v>45344</v>
      </c>
      <c r="K4986" s="101" t="str">
        <f>IF(AND(VALUE(MONTH(jaar_zip[[#This Row],[Datum]]))=1,VALUE(WEEKNUM(jaar_zip[[#This Row],[Datum]],21))&gt;51),RIGHT(YEAR(jaar_zip[[#This Row],[Datum]])-1,2),RIGHT(YEAR(jaar_zip[[#This Row],[Datum]]),2))&amp;"-"&amp; TEXT(WEEKNUM(jaar_zip[[#This Row],[Datum]],21),"00")</f>
        <v>24-08</v>
      </c>
      <c r="L4986" s="101">
        <f>MONTH(jaar_zip[[#This Row],[Datum]])</f>
        <v>2</v>
      </c>
      <c r="M4986" s="101">
        <f>IF(ISNUMBER(jaar_zip[[#This Row],[etmaaltemperatuur]]),IF(jaar_zip[[#This Row],[etmaaltemperatuur]]&lt;stookgrens,stookgrens-jaar_zip[[#This Row],[etmaaltemperatuur]],0),"")</f>
        <v>8.1999999999999993</v>
      </c>
      <c r="N4986" s="101">
        <f>IF(ISNUMBER(jaar_zip[[#This Row],[graaddagen]]),IF(OR(MONTH(jaar_zip[[#This Row],[Datum]])=1,MONTH(jaar_zip[[#This Row],[Datum]])=2,MONTH(jaar_zip[[#This Row],[Datum]])=11,MONTH(jaar_zip[[#This Row],[Datum]])=12),1.1,IF(OR(MONTH(jaar_zip[[#This Row],[Datum]])=3,MONTH(jaar_zip[[#This Row],[Datum]])=10),1,0.8))*jaar_zip[[#This Row],[graaddagen]],"")</f>
        <v>9.02</v>
      </c>
      <c r="O4986" s="101">
        <f>IF(ISNUMBER(jaar_zip[[#This Row],[etmaaltemperatuur]]),IF(jaar_zip[[#This Row],[etmaaltemperatuur]]&gt;stookgrens,jaar_zip[[#This Row],[etmaaltemperatuur]]-stookgrens,0),"")</f>
        <v>0</v>
      </c>
    </row>
    <row r="4987" spans="1:15" x14ac:dyDescent="0.25">
      <c r="A4987">
        <v>286</v>
      </c>
      <c r="B4987">
        <v>20240223</v>
      </c>
      <c r="C4987">
        <v>8.4</v>
      </c>
      <c r="D4987">
        <v>5.8</v>
      </c>
      <c r="E4987">
        <v>363</v>
      </c>
      <c r="F4987">
        <v>1.1000000000000001</v>
      </c>
      <c r="H4987">
        <v>82</v>
      </c>
      <c r="I4987" s="101" t="s">
        <v>30</v>
      </c>
      <c r="J4987" s="1">
        <f>DATEVALUE(RIGHT(jaar_zip[[#This Row],[YYYYMMDD]],2)&amp;"-"&amp;MID(jaar_zip[[#This Row],[YYYYMMDD]],5,2)&amp;"-"&amp;LEFT(jaar_zip[[#This Row],[YYYYMMDD]],4))</f>
        <v>45345</v>
      </c>
      <c r="K4987" s="101" t="str">
        <f>IF(AND(VALUE(MONTH(jaar_zip[[#This Row],[Datum]]))=1,VALUE(WEEKNUM(jaar_zip[[#This Row],[Datum]],21))&gt;51),RIGHT(YEAR(jaar_zip[[#This Row],[Datum]])-1,2),RIGHT(YEAR(jaar_zip[[#This Row],[Datum]]),2))&amp;"-"&amp; TEXT(WEEKNUM(jaar_zip[[#This Row],[Datum]],21),"00")</f>
        <v>24-08</v>
      </c>
      <c r="L4987" s="101">
        <f>MONTH(jaar_zip[[#This Row],[Datum]])</f>
        <v>2</v>
      </c>
      <c r="M4987" s="101">
        <f>IF(ISNUMBER(jaar_zip[[#This Row],[etmaaltemperatuur]]),IF(jaar_zip[[#This Row],[etmaaltemperatuur]]&lt;stookgrens,stookgrens-jaar_zip[[#This Row],[etmaaltemperatuur]],0),"")</f>
        <v>12.2</v>
      </c>
      <c r="N4987" s="101">
        <f>IF(ISNUMBER(jaar_zip[[#This Row],[graaddagen]]),IF(OR(MONTH(jaar_zip[[#This Row],[Datum]])=1,MONTH(jaar_zip[[#This Row],[Datum]])=2,MONTH(jaar_zip[[#This Row],[Datum]])=11,MONTH(jaar_zip[[#This Row],[Datum]])=12),1.1,IF(OR(MONTH(jaar_zip[[#This Row],[Datum]])=3,MONTH(jaar_zip[[#This Row],[Datum]])=10),1,0.8))*jaar_zip[[#This Row],[graaddagen]],"")</f>
        <v>13.42</v>
      </c>
      <c r="O4987" s="101">
        <f>IF(ISNUMBER(jaar_zip[[#This Row],[etmaaltemperatuur]]),IF(jaar_zip[[#This Row],[etmaaltemperatuur]]&gt;stookgrens,jaar_zip[[#This Row],[etmaaltemperatuur]]-stookgrens,0),"")</f>
        <v>0</v>
      </c>
    </row>
    <row r="4988" spans="1:15" x14ac:dyDescent="0.25">
      <c r="A4988">
        <v>286</v>
      </c>
      <c r="B4988">
        <v>20240224</v>
      </c>
      <c r="C4988">
        <v>4.8</v>
      </c>
      <c r="D4988">
        <v>4.7</v>
      </c>
      <c r="E4988">
        <v>460</v>
      </c>
      <c r="F4988">
        <v>1.1000000000000001</v>
      </c>
      <c r="H4988">
        <v>87</v>
      </c>
      <c r="I4988" s="101" t="s">
        <v>30</v>
      </c>
      <c r="J4988" s="1">
        <f>DATEVALUE(RIGHT(jaar_zip[[#This Row],[YYYYMMDD]],2)&amp;"-"&amp;MID(jaar_zip[[#This Row],[YYYYMMDD]],5,2)&amp;"-"&amp;LEFT(jaar_zip[[#This Row],[YYYYMMDD]],4))</f>
        <v>45346</v>
      </c>
      <c r="K4988" s="101" t="str">
        <f>IF(AND(VALUE(MONTH(jaar_zip[[#This Row],[Datum]]))=1,VALUE(WEEKNUM(jaar_zip[[#This Row],[Datum]],21))&gt;51),RIGHT(YEAR(jaar_zip[[#This Row],[Datum]])-1,2),RIGHT(YEAR(jaar_zip[[#This Row],[Datum]]),2))&amp;"-"&amp; TEXT(WEEKNUM(jaar_zip[[#This Row],[Datum]],21),"00")</f>
        <v>24-08</v>
      </c>
      <c r="L4988" s="101">
        <f>MONTH(jaar_zip[[#This Row],[Datum]])</f>
        <v>2</v>
      </c>
      <c r="M4988" s="101">
        <f>IF(ISNUMBER(jaar_zip[[#This Row],[etmaaltemperatuur]]),IF(jaar_zip[[#This Row],[etmaaltemperatuur]]&lt;stookgrens,stookgrens-jaar_zip[[#This Row],[etmaaltemperatuur]],0),"")</f>
        <v>13.3</v>
      </c>
      <c r="N4988" s="101">
        <f>IF(ISNUMBER(jaar_zip[[#This Row],[graaddagen]]),IF(OR(MONTH(jaar_zip[[#This Row],[Datum]])=1,MONTH(jaar_zip[[#This Row],[Datum]])=2,MONTH(jaar_zip[[#This Row],[Datum]])=11,MONTH(jaar_zip[[#This Row],[Datum]])=12),1.1,IF(OR(MONTH(jaar_zip[[#This Row],[Datum]])=3,MONTH(jaar_zip[[#This Row],[Datum]])=10),1,0.8))*jaar_zip[[#This Row],[graaddagen]],"")</f>
        <v>14.630000000000003</v>
      </c>
      <c r="O4988" s="101">
        <f>IF(ISNUMBER(jaar_zip[[#This Row],[etmaaltemperatuur]]),IF(jaar_zip[[#This Row],[etmaaltemperatuur]]&gt;stookgrens,jaar_zip[[#This Row],[etmaaltemperatuur]]-stookgrens,0),"")</f>
        <v>0</v>
      </c>
    </row>
    <row r="4989" spans="1:15" x14ac:dyDescent="0.25">
      <c r="A4989">
        <v>286</v>
      </c>
      <c r="B4989">
        <v>20240225</v>
      </c>
      <c r="C4989">
        <v>3.8</v>
      </c>
      <c r="D4989">
        <v>4.7</v>
      </c>
      <c r="E4989">
        <v>478</v>
      </c>
      <c r="F4989">
        <v>1.5</v>
      </c>
      <c r="H4989">
        <v>91</v>
      </c>
      <c r="I4989" s="101" t="s">
        <v>30</v>
      </c>
      <c r="J4989" s="1">
        <f>DATEVALUE(RIGHT(jaar_zip[[#This Row],[YYYYMMDD]],2)&amp;"-"&amp;MID(jaar_zip[[#This Row],[YYYYMMDD]],5,2)&amp;"-"&amp;LEFT(jaar_zip[[#This Row],[YYYYMMDD]],4))</f>
        <v>45347</v>
      </c>
      <c r="K4989" s="101" t="str">
        <f>IF(AND(VALUE(MONTH(jaar_zip[[#This Row],[Datum]]))=1,VALUE(WEEKNUM(jaar_zip[[#This Row],[Datum]],21))&gt;51),RIGHT(YEAR(jaar_zip[[#This Row],[Datum]])-1,2),RIGHT(YEAR(jaar_zip[[#This Row],[Datum]]),2))&amp;"-"&amp; TEXT(WEEKNUM(jaar_zip[[#This Row],[Datum]],21),"00")</f>
        <v>24-08</v>
      </c>
      <c r="L4989" s="101">
        <f>MONTH(jaar_zip[[#This Row],[Datum]])</f>
        <v>2</v>
      </c>
      <c r="M4989" s="101">
        <f>IF(ISNUMBER(jaar_zip[[#This Row],[etmaaltemperatuur]]),IF(jaar_zip[[#This Row],[etmaaltemperatuur]]&lt;stookgrens,stookgrens-jaar_zip[[#This Row],[etmaaltemperatuur]],0),"")</f>
        <v>13.3</v>
      </c>
      <c r="N4989" s="101">
        <f>IF(ISNUMBER(jaar_zip[[#This Row],[graaddagen]]),IF(OR(MONTH(jaar_zip[[#This Row],[Datum]])=1,MONTH(jaar_zip[[#This Row],[Datum]])=2,MONTH(jaar_zip[[#This Row],[Datum]])=11,MONTH(jaar_zip[[#This Row],[Datum]])=12),1.1,IF(OR(MONTH(jaar_zip[[#This Row],[Datum]])=3,MONTH(jaar_zip[[#This Row],[Datum]])=10),1,0.8))*jaar_zip[[#This Row],[graaddagen]],"")</f>
        <v>14.630000000000003</v>
      </c>
      <c r="O4989" s="101">
        <f>IF(ISNUMBER(jaar_zip[[#This Row],[etmaaltemperatuur]]),IF(jaar_zip[[#This Row],[etmaaltemperatuur]]&gt;stookgrens,jaar_zip[[#This Row],[etmaaltemperatuur]]-stookgrens,0),"")</f>
        <v>0</v>
      </c>
    </row>
    <row r="4990" spans="1:15" x14ac:dyDescent="0.25">
      <c r="A4990">
        <v>286</v>
      </c>
      <c r="B4990">
        <v>20240226</v>
      </c>
      <c r="C4990">
        <v>6.1</v>
      </c>
      <c r="D4990">
        <v>3.5</v>
      </c>
      <c r="E4990">
        <v>405</v>
      </c>
      <c r="F4990">
        <v>0</v>
      </c>
      <c r="H4990">
        <v>90</v>
      </c>
      <c r="I4990" s="101" t="s">
        <v>30</v>
      </c>
      <c r="J4990" s="1">
        <f>DATEVALUE(RIGHT(jaar_zip[[#This Row],[YYYYMMDD]],2)&amp;"-"&amp;MID(jaar_zip[[#This Row],[YYYYMMDD]],5,2)&amp;"-"&amp;LEFT(jaar_zip[[#This Row],[YYYYMMDD]],4))</f>
        <v>45348</v>
      </c>
      <c r="K4990" s="101" t="str">
        <f>IF(AND(VALUE(MONTH(jaar_zip[[#This Row],[Datum]]))=1,VALUE(WEEKNUM(jaar_zip[[#This Row],[Datum]],21))&gt;51),RIGHT(YEAR(jaar_zip[[#This Row],[Datum]])-1,2),RIGHT(YEAR(jaar_zip[[#This Row],[Datum]]),2))&amp;"-"&amp; TEXT(WEEKNUM(jaar_zip[[#This Row],[Datum]],21),"00")</f>
        <v>24-09</v>
      </c>
      <c r="L4990" s="101">
        <f>MONTH(jaar_zip[[#This Row],[Datum]])</f>
        <v>2</v>
      </c>
      <c r="M4990" s="101">
        <f>IF(ISNUMBER(jaar_zip[[#This Row],[etmaaltemperatuur]]),IF(jaar_zip[[#This Row],[etmaaltemperatuur]]&lt;stookgrens,stookgrens-jaar_zip[[#This Row],[etmaaltemperatuur]],0),"")</f>
        <v>14.5</v>
      </c>
      <c r="N4990" s="101">
        <f>IF(ISNUMBER(jaar_zip[[#This Row],[graaddagen]]),IF(OR(MONTH(jaar_zip[[#This Row],[Datum]])=1,MONTH(jaar_zip[[#This Row],[Datum]])=2,MONTH(jaar_zip[[#This Row],[Datum]])=11,MONTH(jaar_zip[[#This Row],[Datum]])=12),1.1,IF(OR(MONTH(jaar_zip[[#This Row],[Datum]])=3,MONTH(jaar_zip[[#This Row],[Datum]])=10),1,0.8))*jaar_zip[[#This Row],[graaddagen]],"")</f>
        <v>15.950000000000001</v>
      </c>
      <c r="O4990" s="101">
        <f>IF(ISNUMBER(jaar_zip[[#This Row],[etmaaltemperatuur]]),IF(jaar_zip[[#This Row],[etmaaltemperatuur]]&gt;stookgrens,jaar_zip[[#This Row],[etmaaltemperatuur]]-stookgrens,0),"")</f>
        <v>0</v>
      </c>
    </row>
    <row r="4991" spans="1:15" x14ac:dyDescent="0.25">
      <c r="A4991">
        <v>286</v>
      </c>
      <c r="B4991">
        <v>20240227</v>
      </c>
      <c r="C4991">
        <v>2.5</v>
      </c>
      <c r="D4991">
        <v>2.8</v>
      </c>
      <c r="E4991">
        <v>288</v>
      </c>
      <c r="F4991">
        <v>0</v>
      </c>
      <c r="H4991">
        <v>91</v>
      </c>
      <c r="I4991" s="101" t="s">
        <v>30</v>
      </c>
      <c r="J4991" s="1">
        <f>DATEVALUE(RIGHT(jaar_zip[[#This Row],[YYYYMMDD]],2)&amp;"-"&amp;MID(jaar_zip[[#This Row],[YYYYMMDD]],5,2)&amp;"-"&amp;LEFT(jaar_zip[[#This Row],[YYYYMMDD]],4))</f>
        <v>45349</v>
      </c>
      <c r="K4991" s="101" t="str">
        <f>IF(AND(VALUE(MONTH(jaar_zip[[#This Row],[Datum]]))=1,VALUE(WEEKNUM(jaar_zip[[#This Row],[Datum]],21))&gt;51),RIGHT(YEAR(jaar_zip[[#This Row],[Datum]])-1,2),RIGHT(YEAR(jaar_zip[[#This Row],[Datum]]),2))&amp;"-"&amp; TEXT(WEEKNUM(jaar_zip[[#This Row],[Datum]],21),"00")</f>
        <v>24-09</v>
      </c>
      <c r="L4991" s="101">
        <f>MONTH(jaar_zip[[#This Row],[Datum]])</f>
        <v>2</v>
      </c>
      <c r="M4991" s="101">
        <f>IF(ISNUMBER(jaar_zip[[#This Row],[etmaaltemperatuur]]),IF(jaar_zip[[#This Row],[etmaaltemperatuur]]&lt;stookgrens,stookgrens-jaar_zip[[#This Row],[etmaaltemperatuur]],0),"")</f>
        <v>15.2</v>
      </c>
      <c r="N4991" s="101">
        <f>IF(ISNUMBER(jaar_zip[[#This Row],[graaddagen]]),IF(OR(MONTH(jaar_zip[[#This Row],[Datum]])=1,MONTH(jaar_zip[[#This Row],[Datum]])=2,MONTH(jaar_zip[[#This Row],[Datum]])=11,MONTH(jaar_zip[[#This Row],[Datum]])=12),1.1,IF(OR(MONTH(jaar_zip[[#This Row],[Datum]])=3,MONTH(jaar_zip[[#This Row],[Datum]])=10),1,0.8))*jaar_zip[[#This Row],[graaddagen]],"")</f>
        <v>16.72</v>
      </c>
      <c r="O4991" s="101">
        <f>IF(ISNUMBER(jaar_zip[[#This Row],[etmaaltemperatuur]]),IF(jaar_zip[[#This Row],[etmaaltemperatuur]]&gt;stookgrens,jaar_zip[[#This Row],[etmaaltemperatuur]]-stookgrens,0),"")</f>
        <v>0</v>
      </c>
    </row>
    <row r="4992" spans="1:15" x14ac:dyDescent="0.25">
      <c r="A4992">
        <v>286</v>
      </c>
      <c r="B4992">
        <v>20240228</v>
      </c>
      <c r="C4992">
        <v>4.9000000000000004</v>
      </c>
      <c r="D4992">
        <v>4.9000000000000004</v>
      </c>
      <c r="E4992">
        <v>476</v>
      </c>
      <c r="F4992">
        <v>0</v>
      </c>
      <c r="H4992">
        <v>91</v>
      </c>
      <c r="I4992" s="101" t="s">
        <v>30</v>
      </c>
      <c r="J4992" s="1">
        <f>DATEVALUE(RIGHT(jaar_zip[[#This Row],[YYYYMMDD]],2)&amp;"-"&amp;MID(jaar_zip[[#This Row],[YYYYMMDD]],5,2)&amp;"-"&amp;LEFT(jaar_zip[[#This Row],[YYYYMMDD]],4))</f>
        <v>45350</v>
      </c>
      <c r="K4992" s="101" t="str">
        <f>IF(AND(VALUE(MONTH(jaar_zip[[#This Row],[Datum]]))=1,VALUE(WEEKNUM(jaar_zip[[#This Row],[Datum]],21))&gt;51),RIGHT(YEAR(jaar_zip[[#This Row],[Datum]])-1,2),RIGHT(YEAR(jaar_zip[[#This Row],[Datum]]),2))&amp;"-"&amp; TEXT(WEEKNUM(jaar_zip[[#This Row],[Datum]],21),"00")</f>
        <v>24-09</v>
      </c>
      <c r="L4992" s="101">
        <f>MONTH(jaar_zip[[#This Row],[Datum]])</f>
        <v>2</v>
      </c>
      <c r="M4992" s="101">
        <f>IF(ISNUMBER(jaar_zip[[#This Row],[etmaaltemperatuur]]),IF(jaar_zip[[#This Row],[etmaaltemperatuur]]&lt;stookgrens,stookgrens-jaar_zip[[#This Row],[etmaaltemperatuur]],0),"")</f>
        <v>13.1</v>
      </c>
      <c r="N4992" s="101">
        <f>IF(ISNUMBER(jaar_zip[[#This Row],[graaddagen]]),IF(OR(MONTH(jaar_zip[[#This Row],[Datum]])=1,MONTH(jaar_zip[[#This Row],[Datum]])=2,MONTH(jaar_zip[[#This Row],[Datum]])=11,MONTH(jaar_zip[[#This Row],[Datum]])=12),1.1,IF(OR(MONTH(jaar_zip[[#This Row],[Datum]])=3,MONTH(jaar_zip[[#This Row],[Datum]])=10),1,0.8))*jaar_zip[[#This Row],[graaddagen]],"")</f>
        <v>14.41</v>
      </c>
      <c r="O4992" s="101">
        <f>IF(ISNUMBER(jaar_zip[[#This Row],[etmaaltemperatuur]]),IF(jaar_zip[[#This Row],[etmaaltemperatuur]]&gt;stookgrens,jaar_zip[[#This Row],[etmaaltemperatuur]]-stookgrens,0),"")</f>
        <v>0</v>
      </c>
    </row>
    <row r="4993" spans="1:15" x14ac:dyDescent="0.25">
      <c r="A4993">
        <v>286</v>
      </c>
      <c r="B4993">
        <v>20240229</v>
      </c>
      <c r="C4993">
        <v>5.9</v>
      </c>
      <c r="D4993">
        <v>7.3</v>
      </c>
      <c r="E4993">
        <v>322</v>
      </c>
      <c r="F4993">
        <v>3.8</v>
      </c>
      <c r="H4993">
        <v>86</v>
      </c>
      <c r="I4993" s="101" t="s">
        <v>30</v>
      </c>
      <c r="J4993" s="1">
        <f>DATEVALUE(RIGHT(jaar_zip[[#This Row],[YYYYMMDD]],2)&amp;"-"&amp;MID(jaar_zip[[#This Row],[YYYYMMDD]],5,2)&amp;"-"&amp;LEFT(jaar_zip[[#This Row],[YYYYMMDD]],4))</f>
        <v>45351</v>
      </c>
      <c r="K4993" s="101" t="str">
        <f>IF(AND(VALUE(MONTH(jaar_zip[[#This Row],[Datum]]))=1,VALUE(WEEKNUM(jaar_zip[[#This Row],[Datum]],21))&gt;51),RIGHT(YEAR(jaar_zip[[#This Row],[Datum]])-1,2),RIGHT(YEAR(jaar_zip[[#This Row],[Datum]]),2))&amp;"-"&amp; TEXT(WEEKNUM(jaar_zip[[#This Row],[Datum]],21),"00")</f>
        <v>24-09</v>
      </c>
      <c r="L4993" s="101">
        <f>MONTH(jaar_zip[[#This Row],[Datum]])</f>
        <v>2</v>
      </c>
      <c r="M4993" s="101">
        <f>IF(ISNUMBER(jaar_zip[[#This Row],[etmaaltemperatuur]]),IF(jaar_zip[[#This Row],[etmaaltemperatuur]]&lt;stookgrens,stookgrens-jaar_zip[[#This Row],[etmaaltemperatuur]],0),"")</f>
        <v>10.7</v>
      </c>
      <c r="N4993" s="101">
        <f>IF(ISNUMBER(jaar_zip[[#This Row],[graaddagen]]),IF(OR(MONTH(jaar_zip[[#This Row],[Datum]])=1,MONTH(jaar_zip[[#This Row],[Datum]])=2,MONTH(jaar_zip[[#This Row],[Datum]])=11,MONTH(jaar_zip[[#This Row],[Datum]])=12),1.1,IF(OR(MONTH(jaar_zip[[#This Row],[Datum]])=3,MONTH(jaar_zip[[#This Row],[Datum]])=10),1,0.8))*jaar_zip[[#This Row],[graaddagen]],"")</f>
        <v>11.77</v>
      </c>
      <c r="O4993" s="101">
        <f>IF(ISNUMBER(jaar_zip[[#This Row],[etmaaltemperatuur]]),IF(jaar_zip[[#This Row],[etmaaltemperatuur]]&gt;stookgrens,jaar_zip[[#This Row],[etmaaltemperatuur]]-stookgrens,0),"")</f>
        <v>0</v>
      </c>
    </row>
    <row r="4994" spans="1:15" x14ac:dyDescent="0.25">
      <c r="A4994">
        <v>286</v>
      </c>
      <c r="B4994">
        <v>20240301</v>
      </c>
      <c r="C4994">
        <v>5.5</v>
      </c>
      <c r="D4994">
        <v>8.1999999999999993</v>
      </c>
      <c r="E4994">
        <v>714</v>
      </c>
      <c r="F4994">
        <v>0</v>
      </c>
      <c r="H4994">
        <v>76</v>
      </c>
      <c r="I4994" s="101" t="s">
        <v>30</v>
      </c>
      <c r="J4994" s="1">
        <f>DATEVALUE(RIGHT(jaar_zip[[#This Row],[YYYYMMDD]],2)&amp;"-"&amp;MID(jaar_zip[[#This Row],[YYYYMMDD]],5,2)&amp;"-"&amp;LEFT(jaar_zip[[#This Row],[YYYYMMDD]],4))</f>
        <v>45352</v>
      </c>
      <c r="K4994" s="101" t="str">
        <f>IF(AND(VALUE(MONTH(jaar_zip[[#This Row],[Datum]]))=1,VALUE(WEEKNUM(jaar_zip[[#This Row],[Datum]],21))&gt;51),RIGHT(YEAR(jaar_zip[[#This Row],[Datum]])-1,2),RIGHT(YEAR(jaar_zip[[#This Row],[Datum]]),2))&amp;"-"&amp; TEXT(WEEKNUM(jaar_zip[[#This Row],[Datum]],21),"00")</f>
        <v>24-09</v>
      </c>
      <c r="L4994" s="101">
        <f>MONTH(jaar_zip[[#This Row],[Datum]])</f>
        <v>3</v>
      </c>
      <c r="M4994" s="101">
        <f>IF(ISNUMBER(jaar_zip[[#This Row],[etmaaltemperatuur]]),IF(jaar_zip[[#This Row],[etmaaltemperatuur]]&lt;stookgrens,stookgrens-jaar_zip[[#This Row],[etmaaltemperatuur]],0),"")</f>
        <v>9.8000000000000007</v>
      </c>
      <c r="N4994" s="101">
        <f>IF(ISNUMBER(jaar_zip[[#This Row],[graaddagen]]),IF(OR(MONTH(jaar_zip[[#This Row],[Datum]])=1,MONTH(jaar_zip[[#This Row],[Datum]])=2,MONTH(jaar_zip[[#This Row],[Datum]])=11,MONTH(jaar_zip[[#This Row],[Datum]])=12),1.1,IF(OR(MONTH(jaar_zip[[#This Row],[Datum]])=3,MONTH(jaar_zip[[#This Row],[Datum]])=10),1,0.8))*jaar_zip[[#This Row],[graaddagen]],"")</f>
        <v>9.8000000000000007</v>
      </c>
      <c r="O4994" s="101">
        <f>IF(ISNUMBER(jaar_zip[[#This Row],[etmaaltemperatuur]]),IF(jaar_zip[[#This Row],[etmaaltemperatuur]]&gt;stookgrens,jaar_zip[[#This Row],[etmaaltemperatuur]]-stookgrens,0),"")</f>
        <v>0</v>
      </c>
    </row>
    <row r="4995" spans="1:15" x14ac:dyDescent="0.25">
      <c r="A4995">
        <v>286</v>
      </c>
      <c r="B4995">
        <v>20240302</v>
      </c>
      <c r="C4995">
        <v>4.8</v>
      </c>
      <c r="D4995">
        <v>8.9</v>
      </c>
      <c r="E4995">
        <v>980</v>
      </c>
      <c r="F4995">
        <v>0</v>
      </c>
      <c r="H4995">
        <v>72</v>
      </c>
      <c r="I4995" s="101" t="s">
        <v>30</v>
      </c>
      <c r="J4995" s="1">
        <f>DATEVALUE(RIGHT(jaar_zip[[#This Row],[YYYYMMDD]],2)&amp;"-"&amp;MID(jaar_zip[[#This Row],[YYYYMMDD]],5,2)&amp;"-"&amp;LEFT(jaar_zip[[#This Row],[YYYYMMDD]],4))</f>
        <v>45353</v>
      </c>
      <c r="K4995" s="101" t="str">
        <f>IF(AND(VALUE(MONTH(jaar_zip[[#This Row],[Datum]]))=1,VALUE(WEEKNUM(jaar_zip[[#This Row],[Datum]],21))&gt;51),RIGHT(YEAR(jaar_zip[[#This Row],[Datum]])-1,2),RIGHT(YEAR(jaar_zip[[#This Row],[Datum]]),2))&amp;"-"&amp; TEXT(WEEKNUM(jaar_zip[[#This Row],[Datum]],21),"00")</f>
        <v>24-09</v>
      </c>
      <c r="L4995" s="101">
        <f>MONTH(jaar_zip[[#This Row],[Datum]])</f>
        <v>3</v>
      </c>
      <c r="M4995" s="101">
        <f>IF(ISNUMBER(jaar_zip[[#This Row],[etmaaltemperatuur]]),IF(jaar_zip[[#This Row],[etmaaltemperatuur]]&lt;stookgrens,stookgrens-jaar_zip[[#This Row],[etmaaltemperatuur]],0),"")</f>
        <v>9.1</v>
      </c>
      <c r="N4995" s="101">
        <f>IF(ISNUMBER(jaar_zip[[#This Row],[graaddagen]]),IF(OR(MONTH(jaar_zip[[#This Row],[Datum]])=1,MONTH(jaar_zip[[#This Row],[Datum]])=2,MONTH(jaar_zip[[#This Row],[Datum]])=11,MONTH(jaar_zip[[#This Row],[Datum]])=12),1.1,IF(OR(MONTH(jaar_zip[[#This Row],[Datum]])=3,MONTH(jaar_zip[[#This Row],[Datum]])=10),1,0.8))*jaar_zip[[#This Row],[graaddagen]],"")</f>
        <v>9.1</v>
      </c>
      <c r="O4995" s="101">
        <f>IF(ISNUMBER(jaar_zip[[#This Row],[etmaaltemperatuur]]),IF(jaar_zip[[#This Row],[etmaaltemperatuur]]&gt;stookgrens,jaar_zip[[#This Row],[etmaaltemperatuur]]-stookgrens,0),"")</f>
        <v>0</v>
      </c>
    </row>
    <row r="4996" spans="1:15" x14ac:dyDescent="0.25">
      <c r="A4996">
        <v>286</v>
      </c>
      <c r="B4996">
        <v>20240303</v>
      </c>
      <c r="C4996">
        <v>4</v>
      </c>
      <c r="D4996">
        <v>8.6999999999999993</v>
      </c>
      <c r="E4996">
        <v>992</v>
      </c>
      <c r="F4996">
        <v>0</v>
      </c>
      <c r="H4996">
        <v>82</v>
      </c>
      <c r="I4996" s="101" t="s">
        <v>30</v>
      </c>
      <c r="J4996" s="1">
        <f>DATEVALUE(RIGHT(jaar_zip[[#This Row],[YYYYMMDD]],2)&amp;"-"&amp;MID(jaar_zip[[#This Row],[YYYYMMDD]],5,2)&amp;"-"&amp;LEFT(jaar_zip[[#This Row],[YYYYMMDD]],4))</f>
        <v>45354</v>
      </c>
      <c r="K4996" s="101" t="str">
        <f>IF(AND(VALUE(MONTH(jaar_zip[[#This Row],[Datum]]))=1,VALUE(WEEKNUM(jaar_zip[[#This Row],[Datum]],21))&gt;51),RIGHT(YEAR(jaar_zip[[#This Row],[Datum]])-1,2),RIGHT(YEAR(jaar_zip[[#This Row],[Datum]]),2))&amp;"-"&amp; TEXT(WEEKNUM(jaar_zip[[#This Row],[Datum]],21),"00")</f>
        <v>24-09</v>
      </c>
      <c r="L4996" s="101">
        <f>MONTH(jaar_zip[[#This Row],[Datum]])</f>
        <v>3</v>
      </c>
      <c r="M4996" s="101">
        <f>IF(ISNUMBER(jaar_zip[[#This Row],[etmaaltemperatuur]]),IF(jaar_zip[[#This Row],[etmaaltemperatuur]]&lt;stookgrens,stookgrens-jaar_zip[[#This Row],[etmaaltemperatuur]],0),"")</f>
        <v>9.3000000000000007</v>
      </c>
      <c r="N4996" s="101">
        <f>IF(ISNUMBER(jaar_zip[[#This Row],[graaddagen]]),IF(OR(MONTH(jaar_zip[[#This Row],[Datum]])=1,MONTH(jaar_zip[[#This Row],[Datum]])=2,MONTH(jaar_zip[[#This Row],[Datum]])=11,MONTH(jaar_zip[[#This Row],[Datum]])=12),1.1,IF(OR(MONTH(jaar_zip[[#This Row],[Datum]])=3,MONTH(jaar_zip[[#This Row],[Datum]])=10),1,0.8))*jaar_zip[[#This Row],[graaddagen]],"")</f>
        <v>9.3000000000000007</v>
      </c>
      <c r="O4996" s="101">
        <f>IF(ISNUMBER(jaar_zip[[#This Row],[etmaaltemperatuur]]),IF(jaar_zip[[#This Row],[etmaaltemperatuur]]&gt;stookgrens,jaar_zip[[#This Row],[etmaaltemperatuur]]-stookgrens,0),"")</f>
        <v>0</v>
      </c>
    </row>
    <row r="4997" spans="1:15" x14ac:dyDescent="0.25">
      <c r="A4997">
        <v>286</v>
      </c>
      <c r="B4997">
        <v>20240304</v>
      </c>
      <c r="C4997">
        <v>1.8</v>
      </c>
      <c r="D4997">
        <v>6.8</v>
      </c>
      <c r="E4997">
        <v>388</v>
      </c>
      <c r="F4997">
        <v>0</v>
      </c>
      <c r="H4997">
        <v>97</v>
      </c>
      <c r="I4997" s="101" t="s">
        <v>30</v>
      </c>
      <c r="J4997" s="1">
        <f>DATEVALUE(RIGHT(jaar_zip[[#This Row],[YYYYMMDD]],2)&amp;"-"&amp;MID(jaar_zip[[#This Row],[YYYYMMDD]],5,2)&amp;"-"&amp;LEFT(jaar_zip[[#This Row],[YYYYMMDD]],4))</f>
        <v>45355</v>
      </c>
      <c r="K4997" s="101" t="str">
        <f>IF(AND(VALUE(MONTH(jaar_zip[[#This Row],[Datum]]))=1,VALUE(WEEKNUM(jaar_zip[[#This Row],[Datum]],21))&gt;51),RIGHT(YEAR(jaar_zip[[#This Row],[Datum]])-1,2),RIGHT(YEAR(jaar_zip[[#This Row],[Datum]]),2))&amp;"-"&amp; TEXT(WEEKNUM(jaar_zip[[#This Row],[Datum]],21),"00")</f>
        <v>24-10</v>
      </c>
      <c r="L4997" s="101">
        <f>MONTH(jaar_zip[[#This Row],[Datum]])</f>
        <v>3</v>
      </c>
      <c r="M4997" s="101">
        <f>IF(ISNUMBER(jaar_zip[[#This Row],[etmaaltemperatuur]]),IF(jaar_zip[[#This Row],[etmaaltemperatuur]]&lt;stookgrens,stookgrens-jaar_zip[[#This Row],[etmaaltemperatuur]],0),"")</f>
        <v>11.2</v>
      </c>
      <c r="N4997" s="101">
        <f>IF(ISNUMBER(jaar_zip[[#This Row],[graaddagen]]),IF(OR(MONTH(jaar_zip[[#This Row],[Datum]])=1,MONTH(jaar_zip[[#This Row],[Datum]])=2,MONTH(jaar_zip[[#This Row],[Datum]])=11,MONTH(jaar_zip[[#This Row],[Datum]])=12),1.1,IF(OR(MONTH(jaar_zip[[#This Row],[Datum]])=3,MONTH(jaar_zip[[#This Row],[Datum]])=10),1,0.8))*jaar_zip[[#This Row],[graaddagen]],"")</f>
        <v>11.2</v>
      </c>
      <c r="O4997" s="101">
        <f>IF(ISNUMBER(jaar_zip[[#This Row],[etmaaltemperatuur]]),IF(jaar_zip[[#This Row],[etmaaltemperatuur]]&gt;stookgrens,jaar_zip[[#This Row],[etmaaltemperatuur]]-stookgrens,0),"")</f>
        <v>0</v>
      </c>
    </row>
    <row r="4998" spans="1:15" x14ac:dyDescent="0.25">
      <c r="A4998">
        <v>286</v>
      </c>
      <c r="B4998">
        <v>20240305</v>
      </c>
      <c r="C4998">
        <v>4.5</v>
      </c>
      <c r="D4998">
        <v>5.9</v>
      </c>
      <c r="E4998">
        <v>98</v>
      </c>
      <c r="F4998">
        <v>1.2</v>
      </c>
      <c r="H4998">
        <v>91</v>
      </c>
      <c r="I4998" s="101" t="s">
        <v>30</v>
      </c>
      <c r="J4998" s="1">
        <f>DATEVALUE(RIGHT(jaar_zip[[#This Row],[YYYYMMDD]],2)&amp;"-"&amp;MID(jaar_zip[[#This Row],[YYYYMMDD]],5,2)&amp;"-"&amp;LEFT(jaar_zip[[#This Row],[YYYYMMDD]],4))</f>
        <v>45356</v>
      </c>
      <c r="K4998" s="101" t="str">
        <f>IF(AND(VALUE(MONTH(jaar_zip[[#This Row],[Datum]]))=1,VALUE(WEEKNUM(jaar_zip[[#This Row],[Datum]],21))&gt;51),RIGHT(YEAR(jaar_zip[[#This Row],[Datum]])-1,2),RIGHT(YEAR(jaar_zip[[#This Row],[Datum]]),2))&amp;"-"&amp; TEXT(WEEKNUM(jaar_zip[[#This Row],[Datum]],21),"00")</f>
        <v>24-10</v>
      </c>
      <c r="L4998" s="101">
        <f>MONTH(jaar_zip[[#This Row],[Datum]])</f>
        <v>3</v>
      </c>
      <c r="M4998" s="101">
        <f>IF(ISNUMBER(jaar_zip[[#This Row],[etmaaltemperatuur]]),IF(jaar_zip[[#This Row],[etmaaltemperatuur]]&lt;stookgrens,stookgrens-jaar_zip[[#This Row],[etmaaltemperatuur]],0),"")</f>
        <v>12.1</v>
      </c>
      <c r="N4998" s="101">
        <f>IF(ISNUMBER(jaar_zip[[#This Row],[graaddagen]]),IF(OR(MONTH(jaar_zip[[#This Row],[Datum]])=1,MONTH(jaar_zip[[#This Row],[Datum]])=2,MONTH(jaar_zip[[#This Row],[Datum]])=11,MONTH(jaar_zip[[#This Row],[Datum]])=12),1.1,IF(OR(MONTH(jaar_zip[[#This Row],[Datum]])=3,MONTH(jaar_zip[[#This Row],[Datum]])=10),1,0.8))*jaar_zip[[#This Row],[graaddagen]],"")</f>
        <v>12.1</v>
      </c>
      <c r="O4998" s="101">
        <f>IF(ISNUMBER(jaar_zip[[#This Row],[etmaaltemperatuur]]),IF(jaar_zip[[#This Row],[etmaaltemperatuur]]&gt;stookgrens,jaar_zip[[#This Row],[etmaaltemperatuur]]-stookgrens,0),"")</f>
        <v>0</v>
      </c>
    </row>
    <row r="4999" spans="1:15" x14ac:dyDescent="0.25">
      <c r="A4999">
        <v>286</v>
      </c>
      <c r="B4999">
        <v>20240306</v>
      </c>
      <c r="C4999">
        <v>3.5</v>
      </c>
      <c r="D4999">
        <v>5.5</v>
      </c>
      <c r="E4999">
        <v>550</v>
      </c>
      <c r="F4999">
        <v>0.1</v>
      </c>
      <c r="H4999">
        <v>84</v>
      </c>
      <c r="I4999" s="101" t="s">
        <v>30</v>
      </c>
      <c r="J4999" s="1">
        <f>DATEVALUE(RIGHT(jaar_zip[[#This Row],[YYYYMMDD]],2)&amp;"-"&amp;MID(jaar_zip[[#This Row],[YYYYMMDD]],5,2)&amp;"-"&amp;LEFT(jaar_zip[[#This Row],[YYYYMMDD]],4))</f>
        <v>45357</v>
      </c>
      <c r="K4999" s="101" t="str">
        <f>IF(AND(VALUE(MONTH(jaar_zip[[#This Row],[Datum]]))=1,VALUE(WEEKNUM(jaar_zip[[#This Row],[Datum]],21))&gt;51),RIGHT(YEAR(jaar_zip[[#This Row],[Datum]])-1,2),RIGHT(YEAR(jaar_zip[[#This Row],[Datum]]),2))&amp;"-"&amp; TEXT(WEEKNUM(jaar_zip[[#This Row],[Datum]],21),"00")</f>
        <v>24-10</v>
      </c>
      <c r="L4999" s="101">
        <f>MONTH(jaar_zip[[#This Row],[Datum]])</f>
        <v>3</v>
      </c>
      <c r="M4999" s="101">
        <f>IF(ISNUMBER(jaar_zip[[#This Row],[etmaaltemperatuur]]),IF(jaar_zip[[#This Row],[etmaaltemperatuur]]&lt;stookgrens,stookgrens-jaar_zip[[#This Row],[etmaaltemperatuur]],0),"")</f>
        <v>12.5</v>
      </c>
      <c r="N4999" s="101">
        <f>IF(ISNUMBER(jaar_zip[[#This Row],[graaddagen]]),IF(OR(MONTH(jaar_zip[[#This Row],[Datum]])=1,MONTH(jaar_zip[[#This Row],[Datum]])=2,MONTH(jaar_zip[[#This Row],[Datum]])=11,MONTH(jaar_zip[[#This Row],[Datum]])=12),1.1,IF(OR(MONTH(jaar_zip[[#This Row],[Datum]])=3,MONTH(jaar_zip[[#This Row],[Datum]])=10),1,0.8))*jaar_zip[[#This Row],[graaddagen]],"")</f>
        <v>12.5</v>
      </c>
      <c r="O4999" s="101">
        <f>IF(ISNUMBER(jaar_zip[[#This Row],[etmaaltemperatuur]]),IF(jaar_zip[[#This Row],[etmaaltemperatuur]]&gt;stookgrens,jaar_zip[[#This Row],[etmaaltemperatuur]]-stookgrens,0),"")</f>
        <v>0</v>
      </c>
    </row>
    <row r="5000" spans="1:15" x14ac:dyDescent="0.25">
      <c r="A5000">
        <v>286</v>
      </c>
      <c r="B5000">
        <v>20240307</v>
      </c>
      <c r="C5000">
        <v>4.3</v>
      </c>
      <c r="D5000">
        <v>2.8</v>
      </c>
      <c r="E5000">
        <v>500</v>
      </c>
      <c r="F5000">
        <v>0</v>
      </c>
      <c r="H5000">
        <v>89</v>
      </c>
      <c r="I5000" s="101" t="s">
        <v>30</v>
      </c>
      <c r="J5000" s="1">
        <f>DATEVALUE(RIGHT(jaar_zip[[#This Row],[YYYYMMDD]],2)&amp;"-"&amp;MID(jaar_zip[[#This Row],[YYYYMMDD]],5,2)&amp;"-"&amp;LEFT(jaar_zip[[#This Row],[YYYYMMDD]],4))</f>
        <v>45358</v>
      </c>
      <c r="K5000" s="101" t="str">
        <f>IF(AND(VALUE(MONTH(jaar_zip[[#This Row],[Datum]]))=1,VALUE(WEEKNUM(jaar_zip[[#This Row],[Datum]],21))&gt;51),RIGHT(YEAR(jaar_zip[[#This Row],[Datum]])-1,2),RIGHT(YEAR(jaar_zip[[#This Row],[Datum]]),2))&amp;"-"&amp; TEXT(WEEKNUM(jaar_zip[[#This Row],[Datum]],21),"00")</f>
        <v>24-10</v>
      </c>
      <c r="L5000" s="101">
        <f>MONTH(jaar_zip[[#This Row],[Datum]])</f>
        <v>3</v>
      </c>
      <c r="M5000" s="101">
        <f>IF(ISNUMBER(jaar_zip[[#This Row],[etmaaltemperatuur]]),IF(jaar_zip[[#This Row],[etmaaltemperatuur]]&lt;stookgrens,stookgrens-jaar_zip[[#This Row],[etmaaltemperatuur]],0),"")</f>
        <v>15.2</v>
      </c>
      <c r="N5000" s="101">
        <f>IF(ISNUMBER(jaar_zip[[#This Row],[graaddagen]]),IF(OR(MONTH(jaar_zip[[#This Row],[Datum]])=1,MONTH(jaar_zip[[#This Row],[Datum]])=2,MONTH(jaar_zip[[#This Row],[Datum]])=11,MONTH(jaar_zip[[#This Row],[Datum]])=12),1.1,IF(OR(MONTH(jaar_zip[[#This Row],[Datum]])=3,MONTH(jaar_zip[[#This Row],[Datum]])=10),1,0.8))*jaar_zip[[#This Row],[graaddagen]],"")</f>
        <v>15.2</v>
      </c>
      <c r="O5000" s="101">
        <f>IF(ISNUMBER(jaar_zip[[#This Row],[etmaaltemperatuur]]),IF(jaar_zip[[#This Row],[etmaaltemperatuur]]&gt;stookgrens,jaar_zip[[#This Row],[etmaaltemperatuur]]-stookgrens,0),"")</f>
        <v>0</v>
      </c>
    </row>
    <row r="5001" spans="1:15" x14ac:dyDescent="0.25">
      <c r="A5001">
        <v>286</v>
      </c>
      <c r="B5001">
        <v>20240308</v>
      </c>
      <c r="C5001">
        <v>6.1</v>
      </c>
      <c r="D5001">
        <v>4</v>
      </c>
      <c r="E5001">
        <v>1288</v>
      </c>
      <c r="F5001">
        <v>0</v>
      </c>
      <c r="H5001">
        <v>73</v>
      </c>
      <c r="I5001" s="101" t="s">
        <v>30</v>
      </c>
      <c r="J5001" s="1">
        <f>DATEVALUE(RIGHT(jaar_zip[[#This Row],[YYYYMMDD]],2)&amp;"-"&amp;MID(jaar_zip[[#This Row],[YYYYMMDD]],5,2)&amp;"-"&amp;LEFT(jaar_zip[[#This Row],[YYYYMMDD]],4))</f>
        <v>45359</v>
      </c>
      <c r="K5001" s="101" t="str">
        <f>IF(AND(VALUE(MONTH(jaar_zip[[#This Row],[Datum]]))=1,VALUE(WEEKNUM(jaar_zip[[#This Row],[Datum]],21))&gt;51),RIGHT(YEAR(jaar_zip[[#This Row],[Datum]])-1,2),RIGHT(YEAR(jaar_zip[[#This Row],[Datum]]),2))&amp;"-"&amp; TEXT(WEEKNUM(jaar_zip[[#This Row],[Datum]],21),"00")</f>
        <v>24-10</v>
      </c>
      <c r="L5001" s="101">
        <f>MONTH(jaar_zip[[#This Row],[Datum]])</f>
        <v>3</v>
      </c>
      <c r="M5001" s="101">
        <f>IF(ISNUMBER(jaar_zip[[#This Row],[etmaaltemperatuur]]),IF(jaar_zip[[#This Row],[etmaaltemperatuur]]&lt;stookgrens,stookgrens-jaar_zip[[#This Row],[etmaaltemperatuur]],0),"")</f>
        <v>14</v>
      </c>
      <c r="N5001" s="101">
        <f>IF(ISNUMBER(jaar_zip[[#This Row],[graaddagen]]),IF(OR(MONTH(jaar_zip[[#This Row],[Datum]])=1,MONTH(jaar_zip[[#This Row],[Datum]])=2,MONTH(jaar_zip[[#This Row],[Datum]])=11,MONTH(jaar_zip[[#This Row],[Datum]])=12),1.1,IF(OR(MONTH(jaar_zip[[#This Row],[Datum]])=3,MONTH(jaar_zip[[#This Row],[Datum]])=10),1,0.8))*jaar_zip[[#This Row],[graaddagen]],"")</f>
        <v>14</v>
      </c>
      <c r="O5001" s="101">
        <f>IF(ISNUMBER(jaar_zip[[#This Row],[etmaaltemperatuur]]),IF(jaar_zip[[#This Row],[etmaaltemperatuur]]&gt;stookgrens,jaar_zip[[#This Row],[etmaaltemperatuur]]-stookgrens,0),"")</f>
        <v>0</v>
      </c>
    </row>
    <row r="5002" spans="1:15" x14ac:dyDescent="0.25">
      <c r="A5002">
        <v>286</v>
      </c>
      <c r="B5002">
        <v>20240309</v>
      </c>
      <c r="C5002">
        <v>6.2</v>
      </c>
      <c r="D5002">
        <v>5.2</v>
      </c>
      <c r="E5002">
        <v>1306</v>
      </c>
      <c r="F5002">
        <v>0</v>
      </c>
      <c r="H5002">
        <v>74</v>
      </c>
      <c r="I5002" s="101" t="s">
        <v>30</v>
      </c>
      <c r="J5002" s="1">
        <f>DATEVALUE(RIGHT(jaar_zip[[#This Row],[YYYYMMDD]],2)&amp;"-"&amp;MID(jaar_zip[[#This Row],[YYYYMMDD]],5,2)&amp;"-"&amp;LEFT(jaar_zip[[#This Row],[YYYYMMDD]],4))</f>
        <v>45360</v>
      </c>
      <c r="K5002" s="101" t="str">
        <f>IF(AND(VALUE(MONTH(jaar_zip[[#This Row],[Datum]]))=1,VALUE(WEEKNUM(jaar_zip[[#This Row],[Datum]],21))&gt;51),RIGHT(YEAR(jaar_zip[[#This Row],[Datum]])-1,2),RIGHT(YEAR(jaar_zip[[#This Row],[Datum]]),2))&amp;"-"&amp; TEXT(WEEKNUM(jaar_zip[[#This Row],[Datum]],21),"00")</f>
        <v>24-10</v>
      </c>
      <c r="L5002" s="101">
        <f>MONTH(jaar_zip[[#This Row],[Datum]])</f>
        <v>3</v>
      </c>
      <c r="M5002" s="101">
        <f>IF(ISNUMBER(jaar_zip[[#This Row],[etmaaltemperatuur]]),IF(jaar_zip[[#This Row],[etmaaltemperatuur]]&lt;stookgrens,stookgrens-jaar_zip[[#This Row],[etmaaltemperatuur]],0),"")</f>
        <v>12.8</v>
      </c>
      <c r="N5002" s="101">
        <f>IF(ISNUMBER(jaar_zip[[#This Row],[graaddagen]]),IF(OR(MONTH(jaar_zip[[#This Row],[Datum]])=1,MONTH(jaar_zip[[#This Row],[Datum]])=2,MONTH(jaar_zip[[#This Row],[Datum]])=11,MONTH(jaar_zip[[#This Row],[Datum]])=12),1.1,IF(OR(MONTH(jaar_zip[[#This Row],[Datum]])=3,MONTH(jaar_zip[[#This Row],[Datum]])=10),1,0.8))*jaar_zip[[#This Row],[graaddagen]],"")</f>
        <v>12.8</v>
      </c>
      <c r="O5002" s="101">
        <f>IF(ISNUMBER(jaar_zip[[#This Row],[etmaaltemperatuur]]),IF(jaar_zip[[#This Row],[etmaaltemperatuur]]&gt;stookgrens,jaar_zip[[#This Row],[etmaaltemperatuur]]-stookgrens,0),"")</f>
        <v>0</v>
      </c>
    </row>
    <row r="5003" spans="1:15" x14ac:dyDescent="0.25">
      <c r="A5003">
        <v>286</v>
      </c>
      <c r="B5003">
        <v>20240310</v>
      </c>
      <c r="C5003">
        <v>7.1</v>
      </c>
      <c r="D5003">
        <v>6.7</v>
      </c>
      <c r="E5003">
        <v>980</v>
      </c>
      <c r="F5003">
        <v>0</v>
      </c>
      <c r="H5003">
        <v>81</v>
      </c>
      <c r="I5003" s="101" t="s">
        <v>30</v>
      </c>
      <c r="J5003" s="1">
        <f>DATEVALUE(RIGHT(jaar_zip[[#This Row],[YYYYMMDD]],2)&amp;"-"&amp;MID(jaar_zip[[#This Row],[YYYYMMDD]],5,2)&amp;"-"&amp;LEFT(jaar_zip[[#This Row],[YYYYMMDD]],4))</f>
        <v>45361</v>
      </c>
      <c r="K5003" s="101" t="str">
        <f>IF(AND(VALUE(MONTH(jaar_zip[[#This Row],[Datum]]))=1,VALUE(WEEKNUM(jaar_zip[[#This Row],[Datum]],21))&gt;51),RIGHT(YEAR(jaar_zip[[#This Row],[Datum]])-1,2),RIGHT(YEAR(jaar_zip[[#This Row],[Datum]]),2))&amp;"-"&amp; TEXT(WEEKNUM(jaar_zip[[#This Row],[Datum]],21),"00")</f>
        <v>24-10</v>
      </c>
      <c r="L5003" s="101">
        <f>MONTH(jaar_zip[[#This Row],[Datum]])</f>
        <v>3</v>
      </c>
      <c r="M5003" s="101">
        <f>IF(ISNUMBER(jaar_zip[[#This Row],[etmaaltemperatuur]]),IF(jaar_zip[[#This Row],[etmaaltemperatuur]]&lt;stookgrens,stookgrens-jaar_zip[[#This Row],[etmaaltemperatuur]],0),"")</f>
        <v>11.3</v>
      </c>
      <c r="N5003" s="101">
        <f>IF(ISNUMBER(jaar_zip[[#This Row],[graaddagen]]),IF(OR(MONTH(jaar_zip[[#This Row],[Datum]])=1,MONTH(jaar_zip[[#This Row],[Datum]])=2,MONTH(jaar_zip[[#This Row],[Datum]])=11,MONTH(jaar_zip[[#This Row],[Datum]])=12),1.1,IF(OR(MONTH(jaar_zip[[#This Row],[Datum]])=3,MONTH(jaar_zip[[#This Row],[Datum]])=10),1,0.8))*jaar_zip[[#This Row],[graaddagen]],"")</f>
        <v>11.3</v>
      </c>
      <c r="O5003" s="101">
        <f>IF(ISNUMBER(jaar_zip[[#This Row],[etmaaltemperatuur]]),IF(jaar_zip[[#This Row],[etmaaltemperatuur]]&gt;stookgrens,jaar_zip[[#This Row],[etmaaltemperatuur]]-stookgrens,0),"")</f>
        <v>0</v>
      </c>
    </row>
    <row r="5004" spans="1:15" x14ac:dyDescent="0.25">
      <c r="A5004">
        <v>286</v>
      </c>
      <c r="B5004">
        <v>20240311</v>
      </c>
      <c r="C5004">
        <v>4.5</v>
      </c>
      <c r="D5004">
        <v>7.5</v>
      </c>
      <c r="E5004">
        <v>435</v>
      </c>
      <c r="F5004">
        <v>0.6</v>
      </c>
      <c r="H5004">
        <v>87</v>
      </c>
      <c r="I5004" s="101" t="s">
        <v>30</v>
      </c>
      <c r="J5004" s="1">
        <f>DATEVALUE(RIGHT(jaar_zip[[#This Row],[YYYYMMDD]],2)&amp;"-"&amp;MID(jaar_zip[[#This Row],[YYYYMMDD]],5,2)&amp;"-"&amp;LEFT(jaar_zip[[#This Row],[YYYYMMDD]],4))</f>
        <v>45362</v>
      </c>
      <c r="K5004" s="101" t="str">
        <f>IF(AND(VALUE(MONTH(jaar_zip[[#This Row],[Datum]]))=1,VALUE(WEEKNUM(jaar_zip[[#This Row],[Datum]],21))&gt;51),RIGHT(YEAR(jaar_zip[[#This Row],[Datum]])-1,2),RIGHT(YEAR(jaar_zip[[#This Row],[Datum]]),2))&amp;"-"&amp; TEXT(WEEKNUM(jaar_zip[[#This Row],[Datum]],21),"00")</f>
        <v>24-11</v>
      </c>
      <c r="L5004" s="101">
        <f>MONTH(jaar_zip[[#This Row],[Datum]])</f>
        <v>3</v>
      </c>
      <c r="M5004" s="101">
        <f>IF(ISNUMBER(jaar_zip[[#This Row],[etmaaltemperatuur]]),IF(jaar_zip[[#This Row],[etmaaltemperatuur]]&lt;stookgrens,stookgrens-jaar_zip[[#This Row],[etmaaltemperatuur]],0),"")</f>
        <v>10.5</v>
      </c>
      <c r="N5004" s="101">
        <f>IF(ISNUMBER(jaar_zip[[#This Row],[graaddagen]]),IF(OR(MONTH(jaar_zip[[#This Row],[Datum]])=1,MONTH(jaar_zip[[#This Row],[Datum]])=2,MONTH(jaar_zip[[#This Row],[Datum]])=11,MONTH(jaar_zip[[#This Row],[Datum]])=12),1.1,IF(OR(MONTH(jaar_zip[[#This Row],[Datum]])=3,MONTH(jaar_zip[[#This Row],[Datum]])=10),1,0.8))*jaar_zip[[#This Row],[graaddagen]],"")</f>
        <v>10.5</v>
      </c>
      <c r="O5004" s="101">
        <f>IF(ISNUMBER(jaar_zip[[#This Row],[etmaaltemperatuur]]),IF(jaar_zip[[#This Row],[etmaaltemperatuur]]&gt;stookgrens,jaar_zip[[#This Row],[etmaaltemperatuur]]-stookgrens,0),"")</f>
        <v>0</v>
      </c>
    </row>
    <row r="5005" spans="1:15" x14ac:dyDescent="0.25">
      <c r="A5005">
        <v>286</v>
      </c>
      <c r="B5005">
        <v>20240312</v>
      </c>
      <c r="C5005">
        <v>3.3</v>
      </c>
      <c r="D5005">
        <v>7</v>
      </c>
      <c r="E5005">
        <v>219</v>
      </c>
      <c r="F5005">
        <v>0</v>
      </c>
      <c r="H5005">
        <v>94</v>
      </c>
      <c r="I5005" s="101" t="s">
        <v>30</v>
      </c>
      <c r="J5005" s="1">
        <f>DATEVALUE(RIGHT(jaar_zip[[#This Row],[YYYYMMDD]],2)&amp;"-"&amp;MID(jaar_zip[[#This Row],[YYYYMMDD]],5,2)&amp;"-"&amp;LEFT(jaar_zip[[#This Row],[YYYYMMDD]],4))</f>
        <v>45363</v>
      </c>
      <c r="K5005" s="101" t="str">
        <f>IF(AND(VALUE(MONTH(jaar_zip[[#This Row],[Datum]]))=1,VALUE(WEEKNUM(jaar_zip[[#This Row],[Datum]],21))&gt;51),RIGHT(YEAR(jaar_zip[[#This Row],[Datum]])-1,2),RIGHT(YEAR(jaar_zip[[#This Row],[Datum]]),2))&amp;"-"&amp; TEXT(WEEKNUM(jaar_zip[[#This Row],[Datum]],21),"00")</f>
        <v>24-11</v>
      </c>
      <c r="L5005" s="101">
        <f>MONTH(jaar_zip[[#This Row],[Datum]])</f>
        <v>3</v>
      </c>
      <c r="M5005" s="101">
        <f>IF(ISNUMBER(jaar_zip[[#This Row],[etmaaltemperatuur]]),IF(jaar_zip[[#This Row],[etmaaltemperatuur]]&lt;stookgrens,stookgrens-jaar_zip[[#This Row],[etmaaltemperatuur]],0),"")</f>
        <v>11</v>
      </c>
      <c r="N5005" s="101">
        <f>IF(ISNUMBER(jaar_zip[[#This Row],[graaddagen]]),IF(OR(MONTH(jaar_zip[[#This Row],[Datum]])=1,MONTH(jaar_zip[[#This Row],[Datum]])=2,MONTH(jaar_zip[[#This Row],[Datum]])=11,MONTH(jaar_zip[[#This Row],[Datum]])=12),1.1,IF(OR(MONTH(jaar_zip[[#This Row],[Datum]])=3,MONTH(jaar_zip[[#This Row],[Datum]])=10),1,0.8))*jaar_zip[[#This Row],[graaddagen]],"")</f>
        <v>11</v>
      </c>
      <c r="O5005" s="101">
        <f>IF(ISNUMBER(jaar_zip[[#This Row],[etmaaltemperatuur]]),IF(jaar_zip[[#This Row],[etmaaltemperatuur]]&gt;stookgrens,jaar_zip[[#This Row],[etmaaltemperatuur]]-stookgrens,0),"")</f>
        <v>0</v>
      </c>
    </row>
    <row r="5006" spans="1:15" x14ac:dyDescent="0.25">
      <c r="A5006">
        <v>286</v>
      </c>
      <c r="B5006">
        <v>20240313</v>
      </c>
      <c r="C5006">
        <v>4.5999999999999996</v>
      </c>
      <c r="D5006">
        <v>8.6999999999999993</v>
      </c>
      <c r="E5006">
        <v>287</v>
      </c>
      <c r="F5006">
        <v>0.3</v>
      </c>
      <c r="H5006">
        <v>94</v>
      </c>
      <c r="I5006" s="101" t="s">
        <v>30</v>
      </c>
      <c r="J5006" s="1">
        <f>DATEVALUE(RIGHT(jaar_zip[[#This Row],[YYYYMMDD]],2)&amp;"-"&amp;MID(jaar_zip[[#This Row],[YYYYMMDD]],5,2)&amp;"-"&amp;LEFT(jaar_zip[[#This Row],[YYYYMMDD]],4))</f>
        <v>45364</v>
      </c>
      <c r="K5006" s="101" t="str">
        <f>IF(AND(VALUE(MONTH(jaar_zip[[#This Row],[Datum]]))=1,VALUE(WEEKNUM(jaar_zip[[#This Row],[Datum]],21))&gt;51),RIGHT(YEAR(jaar_zip[[#This Row],[Datum]])-1,2),RIGHT(YEAR(jaar_zip[[#This Row],[Datum]]),2))&amp;"-"&amp; TEXT(WEEKNUM(jaar_zip[[#This Row],[Datum]],21),"00")</f>
        <v>24-11</v>
      </c>
      <c r="L5006" s="101">
        <f>MONTH(jaar_zip[[#This Row],[Datum]])</f>
        <v>3</v>
      </c>
      <c r="M5006" s="101">
        <f>IF(ISNUMBER(jaar_zip[[#This Row],[etmaaltemperatuur]]),IF(jaar_zip[[#This Row],[etmaaltemperatuur]]&lt;stookgrens,stookgrens-jaar_zip[[#This Row],[etmaaltemperatuur]],0),"")</f>
        <v>9.3000000000000007</v>
      </c>
      <c r="N5006" s="101">
        <f>IF(ISNUMBER(jaar_zip[[#This Row],[graaddagen]]),IF(OR(MONTH(jaar_zip[[#This Row],[Datum]])=1,MONTH(jaar_zip[[#This Row],[Datum]])=2,MONTH(jaar_zip[[#This Row],[Datum]])=11,MONTH(jaar_zip[[#This Row],[Datum]])=12),1.1,IF(OR(MONTH(jaar_zip[[#This Row],[Datum]])=3,MONTH(jaar_zip[[#This Row],[Datum]])=10),1,0.8))*jaar_zip[[#This Row],[graaddagen]],"")</f>
        <v>9.3000000000000007</v>
      </c>
      <c r="O5006" s="101">
        <f>IF(ISNUMBER(jaar_zip[[#This Row],[etmaaltemperatuur]]),IF(jaar_zip[[#This Row],[etmaaltemperatuur]]&gt;stookgrens,jaar_zip[[#This Row],[etmaaltemperatuur]]-stookgrens,0),"")</f>
        <v>0</v>
      </c>
    </row>
    <row r="5007" spans="1:15" x14ac:dyDescent="0.25">
      <c r="A5007">
        <v>286</v>
      </c>
      <c r="B5007">
        <v>20240314</v>
      </c>
      <c r="C5007">
        <v>5.4</v>
      </c>
      <c r="D5007">
        <v>12</v>
      </c>
      <c r="E5007">
        <v>950</v>
      </c>
      <c r="F5007">
        <v>0</v>
      </c>
      <c r="H5007">
        <v>81</v>
      </c>
      <c r="I5007" s="101" t="s">
        <v>30</v>
      </c>
      <c r="J5007" s="1">
        <f>DATEVALUE(RIGHT(jaar_zip[[#This Row],[YYYYMMDD]],2)&amp;"-"&amp;MID(jaar_zip[[#This Row],[YYYYMMDD]],5,2)&amp;"-"&amp;LEFT(jaar_zip[[#This Row],[YYYYMMDD]],4))</f>
        <v>45365</v>
      </c>
      <c r="K5007" s="101" t="str">
        <f>IF(AND(VALUE(MONTH(jaar_zip[[#This Row],[Datum]]))=1,VALUE(WEEKNUM(jaar_zip[[#This Row],[Datum]],21))&gt;51),RIGHT(YEAR(jaar_zip[[#This Row],[Datum]])-1,2),RIGHT(YEAR(jaar_zip[[#This Row],[Datum]]),2))&amp;"-"&amp; TEXT(WEEKNUM(jaar_zip[[#This Row],[Datum]],21),"00")</f>
        <v>24-11</v>
      </c>
      <c r="L5007" s="101">
        <f>MONTH(jaar_zip[[#This Row],[Datum]])</f>
        <v>3</v>
      </c>
      <c r="M5007" s="101">
        <f>IF(ISNUMBER(jaar_zip[[#This Row],[etmaaltemperatuur]]),IF(jaar_zip[[#This Row],[etmaaltemperatuur]]&lt;stookgrens,stookgrens-jaar_zip[[#This Row],[etmaaltemperatuur]],0),"")</f>
        <v>6</v>
      </c>
      <c r="N5007" s="101">
        <f>IF(ISNUMBER(jaar_zip[[#This Row],[graaddagen]]),IF(OR(MONTH(jaar_zip[[#This Row],[Datum]])=1,MONTH(jaar_zip[[#This Row],[Datum]])=2,MONTH(jaar_zip[[#This Row],[Datum]])=11,MONTH(jaar_zip[[#This Row],[Datum]])=12),1.1,IF(OR(MONTH(jaar_zip[[#This Row],[Datum]])=3,MONTH(jaar_zip[[#This Row],[Datum]])=10),1,0.8))*jaar_zip[[#This Row],[graaddagen]],"")</f>
        <v>6</v>
      </c>
      <c r="O5007" s="101">
        <f>IF(ISNUMBER(jaar_zip[[#This Row],[etmaaltemperatuur]]),IF(jaar_zip[[#This Row],[etmaaltemperatuur]]&gt;stookgrens,jaar_zip[[#This Row],[etmaaltemperatuur]]-stookgrens,0),"")</f>
        <v>0</v>
      </c>
    </row>
    <row r="5008" spans="1:15" x14ac:dyDescent="0.25">
      <c r="A5008">
        <v>286</v>
      </c>
      <c r="B5008">
        <v>20240315</v>
      </c>
      <c r="C5008">
        <v>6.2</v>
      </c>
      <c r="D5008">
        <v>12.2</v>
      </c>
      <c r="E5008">
        <v>600</v>
      </c>
      <c r="F5008">
        <v>5.0999999999999996</v>
      </c>
      <c r="H5008">
        <v>84</v>
      </c>
      <c r="I5008" s="101" t="s">
        <v>30</v>
      </c>
      <c r="J5008" s="1">
        <f>DATEVALUE(RIGHT(jaar_zip[[#This Row],[YYYYMMDD]],2)&amp;"-"&amp;MID(jaar_zip[[#This Row],[YYYYMMDD]],5,2)&amp;"-"&amp;LEFT(jaar_zip[[#This Row],[YYYYMMDD]],4))</f>
        <v>45366</v>
      </c>
      <c r="K5008" s="101" t="str">
        <f>IF(AND(VALUE(MONTH(jaar_zip[[#This Row],[Datum]]))=1,VALUE(WEEKNUM(jaar_zip[[#This Row],[Datum]],21))&gt;51),RIGHT(YEAR(jaar_zip[[#This Row],[Datum]])-1,2),RIGHT(YEAR(jaar_zip[[#This Row],[Datum]]),2))&amp;"-"&amp; TEXT(WEEKNUM(jaar_zip[[#This Row],[Datum]],21),"00")</f>
        <v>24-11</v>
      </c>
      <c r="L5008" s="101">
        <f>MONTH(jaar_zip[[#This Row],[Datum]])</f>
        <v>3</v>
      </c>
      <c r="M5008" s="101">
        <f>IF(ISNUMBER(jaar_zip[[#This Row],[etmaaltemperatuur]]),IF(jaar_zip[[#This Row],[etmaaltemperatuur]]&lt;stookgrens,stookgrens-jaar_zip[[#This Row],[etmaaltemperatuur]],0),"")</f>
        <v>5.8000000000000007</v>
      </c>
      <c r="N5008" s="101">
        <f>IF(ISNUMBER(jaar_zip[[#This Row],[graaddagen]]),IF(OR(MONTH(jaar_zip[[#This Row],[Datum]])=1,MONTH(jaar_zip[[#This Row],[Datum]])=2,MONTH(jaar_zip[[#This Row],[Datum]])=11,MONTH(jaar_zip[[#This Row],[Datum]])=12),1.1,IF(OR(MONTH(jaar_zip[[#This Row],[Datum]])=3,MONTH(jaar_zip[[#This Row],[Datum]])=10),1,0.8))*jaar_zip[[#This Row],[graaddagen]],"")</f>
        <v>5.8000000000000007</v>
      </c>
      <c r="O5008" s="101">
        <f>IF(ISNUMBER(jaar_zip[[#This Row],[etmaaltemperatuur]]),IF(jaar_zip[[#This Row],[etmaaltemperatuur]]&gt;stookgrens,jaar_zip[[#This Row],[etmaaltemperatuur]]-stookgrens,0),"")</f>
        <v>0</v>
      </c>
    </row>
    <row r="5009" spans="1:15" x14ac:dyDescent="0.25">
      <c r="A5009">
        <v>286</v>
      </c>
      <c r="B5009">
        <v>20240316</v>
      </c>
      <c r="C5009">
        <v>5.6</v>
      </c>
      <c r="D5009">
        <v>7.3</v>
      </c>
      <c r="E5009">
        <v>1045</v>
      </c>
      <c r="F5009">
        <v>0.9</v>
      </c>
      <c r="H5009">
        <v>83</v>
      </c>
      <c r="I5009" s="101" t="s">
        <v>30</v>
      </c>
      <c r="J5009" s="1">
        <f>DATEVALUE(RIGHT(jaar_zip[[#This Row],[YYYYMMDD]],2)&amp;"-"&amp;MID(jaar_zip[[#This Row],[YYYYMMDD]],5,2)&amp;"-"&amp;LEFT(jaar_zip[[#This Row],[YYYYMMDD]],4))</f>
        <v>45367</v>
      </c>
      <c r="K5009" s="101" t="str">
        <f>IF(AND(VALUE(MONTH(jaar_zip[[#This Row],[Datum]]))=1,VALUE(WEEKNUM(jaar_zip[[#This Row],[Datum]],21))&gt;51),RIGHT(YEAR(jaar_zip[[#This Row],[Datum]])-1,2),RIGHT(YEAR(jaar_zip[[#This Row],[Datum]]),2))&amp;"-"&amp; TEXT(WEEKNUM(jaar_zip[[#This Row],[Datum]],21),"00")</f>
        <v>24-11</v>
      </c>
      <c r="L5009" s="101">
        <f>MONTH(jaar_zip[[#This Row],[Datum]])</f>
        <v>3</v>
      </c>
      <c r="M5009" s="101">
        <f>IF(ISNUMBER(jaar_zip[[#This Row],[etmaaltemperatuur]]),IF(jaar_zip[[#This Row],[etmaaltemperatuur]]&lt;stookgrens,stookgrens-jaar_zip[[#This Row],[etmaaltemperatuur]],0),"")</f>
        <v>10.7</v>
      </c>
      <c r="N5009" s="101">
        <f>IF(ISNUMBER(jaar_zip[[#This Row],[graaddagen]]),IF(OR(MONTH(jaar_zip[[#This Row],[Datum]])=1,MONTH(jaar_zip[[#This Row],[Datum]])=2,MONTH(jaar_zip[[#This Row],[Datum]])=11,MONTH(jaar_zip[[#This Row],[Datum]])=12),1.1,IF(OR(MONTH(jaar_zip[[#This Row],[Datum]])=3,MONTH(jaar_zip[[#This Row],[Datum]])=10),1,0.8))*jaar_zip[[#This Row],[graaddagen]],"")</f>
        <v>10.7</v>
      </c>
      <c r="O5009" s="101">
        <f>IF(ISNUMBER(jaar_zip[[#This Row],[etmaaltemperatuur]]),IF(jaar_zip[[#This Row],[etmaaltemperatuur]]&gt;stookgrens,jaar_zip[[#This Row],[etmaaltemperatuur]]-stookgrens,0),"")</f>
        <v>0</v>
      </c>
    </row>
    <row r="5010" spans="1:15" x14ac:dyDescent="0.25">
      <c r="A5010">
        <v>286</v>
      </c>
      <c r="B5010">
        <v>20240317</v>
      </c>
      <c r="C5010">
        <v>4.2</v>
      </c>
      <c r="D5010">
        <v>7.2</v>
      </c>
      <c r="E5010">
        <v>813</v>
      </c>
      <c r="F5010">
        <v>0.6</v>
      </c>
      <c r="H5010">
        <v>79</v>
      </c>
      <c r="I5010" s="101" t="s">
        <v>30</v>
      </c>
      <c r="J5010" s="1">
        <f>DATEVALUE(RIGHT(jaar_zip[[#This Row],[YYYYMMDD]],2)&amp;"-"&amp;MID(jaar_zip[[#This Row],[YYYYMMDD]],5,2)&amp;"-"&amp;LEFT(jaar_zip[[#This Row],[YYYYMMDD]],4))</f>
        <v>45368</v>
      </c>
      <c r="K5010" s="101" t="str">
        <f>IF(AND(VALUE(MONTH(jaar_zip[[#This Row],[Datum]]))=1,VALUE(WEEKNUM(jaar_zip[[#This Row],[Datum]],21))&gt;51),RIGHT(YEAR(jaar_zip[[#This Row],[Datum]])-1,2),RIGHT(YEAR(jaar_zip[[#This Row],[Datum]]),2))&amp;"-"&amp; TEXT(WEEKNUM(jaar_zip[[#This Row],[Datum]],21),"00")</f>
        <v>24-11</v>
      </c>
      <c r="L5010" s="101">
        <f>MONTH(jaar_zip[[#This Row],[Datum]])</f>
        <v>3</v>
      </c>
      <c r="M5010" s="101">
        <f>IF(ISNUMBER(jaar_zip[[#This Row],[etmaaltemperatuur]]),IF(jaar_zip[[#This Row],[etmaaltemperatuur]]&lt;stookgrens,stookgrens-jaar_zip[[#This Row],[etmaaltemperatuur]],0),"")</f>
        <v>10.8</v>
      </c>
      <c r="N5010" s="101">
        <f>IF(ISNUMBER(jaar_zip[[#This Row],[graaddagen]]),IF(OR(MONTH(jaar_zip[[#This Row],[Datum]])=1,MONTH(jaar_zip[[#This Row],[Datum]])=2,MONTH(jaar_zip[[#This Row],[Datum]])=11,MONTH(jaar_zip[[#This Row],[Datum]])=12),1.1,IF(OR(MONTH(jaar_zip[[#This Row],[Datum]])=3,MONTH(jaar_zip[[#This Row],[Datum]])=10),1,0.8))*jaar_zip[[#This Row],[graaddagen]],"")</f>
        <v>10.8</v>
      </c>
      <c r="O5010" s="101">
        <f>IF(ISNUMBER(jaar_zip[[#This Row],[etmaaltemperatuur]]),IF(jaar_zip[[#This Row],[etmaaltemperatuur]]&gt;stookgrens,jaar_zip[[#This Row],[etmaaltemperatuur]]-stookgrens,0),"")</f>
        <v>0</v>
      </c>
    </row>
    <row r="5011" spans="1:15" x14ac:dyDescent="0.25">
      <c r="A5011">
        <v>286</v>
      </c>
      <c r="B5011">
        <v>20240318</v>
      </c>
      <c r="C5011">
        <v>3.8</v>
      </c>
      <c r="D5011">
        <v>7.9</v>
      </c>
      <c r="E5011">
        <v>465</v>
      </c>
      <c r="F5011">
        <v>0.7</v>
      </c>
      <c r="H5011">
        <v>92</v>
      </c>
      <c r="I5011" s="101" t="s">
        <v>30</v>
      </c>
      <c r="J5011" s="1">
        <f>DATEVALUE(RIGHT(jaar_zip[[#This Row],[YYYYMMDD]],2)&amp;"-"&amp;MID(jaar_zip[[#This Row],[YYYYMMDD]],5,2)&amp;"-"&amp;LEFT(jaar_zip[[#This Row],[YYYYMMDD]],4))</f>
        <v>45369</v>
      </c>
      <c r="K5011" s="101" t="str">
        <f>IF(AND(VALUE(MONTH(jaar_zip[[#This Row],[Datum]]))=1,VALUE(WEEKNUM(jaar_zip[[#This Row],[Datum]],21))&gt;51),RIGHT(YEAR(jaar_zip[[#This Row],[Datum]])-1,2),RIGHT(YEAR(jaar_zip[[#This Row],[Datum]]),2))&amp;"-"&amp; TEXT(WEEKNUM(jaar_zip[[#This Row],[Datum]],21),"00")</f>
        <v>24-12</v>
      </c>
      <c r="L5011" s="101">
        <f>MONTH(jaar_zip[[#This Row],[Datum]])</f>
        <v>3</v>
      </c>
      <c r="M5011" s="101">
        <f>IF(ISNUMBER(jaar_zip[[#This Row],[etmaaltemperatuur]]),IF(jaar_zip[[#This Row],[etmaaltemperatuur]]&lt;stookgrens,stookgrens-jaar_zip[[#This Row],[etmaaltemperatuur]],0),"")</f>
        <v>10.1</v>
      </c>
      <c r="N5011" s="101">
        <f>IF(ISNUMBER(jaar_zip[[#This Row],[graaddagen]]),IF(OR(MONTH(jaar_zip[[#This Row],[Datum]])=1,MONTH(jaar_zip[[#This Row],[Datum]])=2,MONTH(jaar_zip[[#This Row],[Datum]])=11,MONTH(jaar_zip[[#This Row],[Datum]])=12),1.1,IF(OR(MONTH(jaar_zip[[#This Row],[Datum]])=3,MONTH(jaar_zip[[#This Row],[Datum]])=10),1,0.8))*jaar_zip[[#This Row],[graaddagen]],"")</f>
        <v>10.1</v>
      </c>
      <c r="O5011" s="101">
        <f>IF(ISNUMBER(jaar_zip[[#This Row],[etmaaltemperatuur]]),IF(jaar_zip[[#This Row],[etmaaltemperatuur]]&gt;stookgrens,jaar_zip[[#This Row],[etmaaltemperatuur]]-stookgrens,0),"")</f>
        <v>0</v>
      </c>
    </row>
    <row r="5012" spans="1:15" x14ac:dyDescent="0.25">
      <c r="A5012">
        <v>286</v>
      </c>
      <c r="B5012">
        <v>20240319</v>
      </c>
      <c r="C5012">
        <v>3.3</v>
      </c>
      <c r="D5012">
        <v>10.5</v>
      </c>
      <c r="E5012">
        <v>751</v>
      </c>
      <c r="F5012">
        <v>-0.1</v>
      </c>
      <c r="H5012">
        <v>85</v>
      </c>
      <c r="I5012" s="101" t="s">
        <v>30</v>
      </c>
      <c r="J5012" s="1">
        <f>DATEVALUE(RIGHT(jaar_zip[[#This Row],[YYYYMMDD]],2)&amp;"-"&amp;MID(jaar_zip[[#This Row],[YYYYMMDD]],5,2)&amp;"-"&amp;LEFT(jaar_zip[[#This Row],[YYYYMMDD]],4))</f>
        <v>45370</v>
      </c>
      <c r="K5012" s="101" t="str">
        <f>IF(AND(VALUE(MONTH(jaar_zip[[#This Row],[Datum]]))=1,VALUE(WEEKNUM(jaar_zip[[#This Row],[Datum]],21))&gt;51),RIGHT(YEAR(jaar_zip[[#This Row],[Datum]])-1,2),RIGHT(YEAR(jaar_zip[[#This Row],[Datum]]),2))&amp;"-"&amp; TEXT(WEEKNUM(jaar_zip[[#This Row],[Datum]],21),"00")</f>
        <v>24-12</v>
      </c>
      <c r="L5012" s="101">
        <f>MONTH(jaar_zip[[#This Row],[Datum]])</f>
        <v>3</v>
      </c>
      <c r="M5012" s="101">
        <f>IF(ISNUMBER(jaar_zip[[#This Row],[etmaaltemperatuur]]),IF(jaar_zip[[#This Row],[etmaaltemperatuur]]&lt;stookgrens,stookgrens-jaar_zip[[#This Row],[etmaaltemperatuur]],0),"")</f>
        <v>7.5</v>
      </c>
      <c r="N5012" s="101">
        <f>IF(ISNUMBER(jaar_zip[[#This Row],[graaddagen]]),IF(OR(MONTH(jaar_zip[[#This Row],[Datum]])=1,MONTH(jaar_zip[[#This Row],[Datum]])=2,MONTH(jaar_zip[[#This Row],[Datum]])=11,MONTH(jaar_zip[[#This Row],[Datum]])=12),1.1,IF(OR(MONTH(jaar_zip[[#This Row],[Datum]])=3,MONTH(jaar_zip[[#This Row],[Datum]])=10),1,0.8))*jaar_zip[[#This Row],[graaddagen]],"")</f>
        <v>7.5</v>
      </c>
      <c r="O5012" s="101">
        <f>IF(ISNUMBER(jaar_zip[[#This Row],[etmaaltemperatuur]]),IF(jaar_zip[[#This Row],[etmaaltemperatuur]]&gt;stookgrens,jaar_zip[[#This Row],[etmaaltemperatuur]]-stookgrens,0),"")</f>
        <v>0</v>
      </c>
    </row>
    <row r="5013" spans="1:15" x14ac:dyDescent="0.25">
      <c r="A5013">
        <v>286</v>
      </c>
      <c r="B5013">
        <v>20240320</v>
      </c>
      <c r="C5013">
        <v>1.9</v>
      </c>
      <c r="D5013">
        <v>11.3</v>
      </c>
      <c r="E5013">
        <v>684</v>
      </c>
      <c r="F5013">
        <v>0.8</v>
      </c>
      <c r="H5013">
        <v>88</v>
      </c>
      <c r="I5013" s="101" t="s">
        <v>30</v>
      </c>
      <c r="J5013" s="1">
        <f>DATEVALUE(RIGHT(jaar_zip[[#This Row],[YYYYMMDD]],2)&amp;"-"&amp;MID(jaar_zip[[#This Row],[YYYYMMDD]],5,2)&amp;"-"&amp;LEFT(jaar_zip[[#This Row],[YYYYMMDD]],4))</f>
        <v>45371</v>
      </c>
      <c r="K5013" s="101" t="str">
        <f>IF(AND(VALUE(MONTH(jaar_zip[[#This Row],[Datum]]))=1,VALUE(WEEKNUM(jaar_zip[[#This Row],[Datum]],21))&gt;51),RIGHT(YEAR(jaar_zip[[#This Row],[Datum]])-1,2),RIGHT(YEAR(jaar_zip[[#This Row],[Datum]]),2))&amp;"-"&amp; TEXT(WEEKNUM(jaar_zip[[#This Row],[Datum]],21),"00")</f>
        <v>24-12</v>
      </c>
      <c r="L5013" s="101">
        <f>MONTH(jaar_zip[[#This Row],[Datum]])</f>
        <v>3</v>
      </c>
      <c r="M5013" s="101">
        <f>IF(ISNUMBER(jaar_zip[[#This Row],[etmaaltemperatuur]]),IF(jaar_zip[[#This Row],[etmaaltemperatuur]]&lt;stookgrens,stookgrens-jaar_zip[[#This Row],[etmaaltemperatuur]],0),"")</f>
        <v>6.6999999999999993</v>
      </c>
      <c r="N5013" s="101">
        <f>IF(ISNUMBER(jaar_zip[[#This Row],[graaddagen]]),IF(OR(MONTH(jaar_zip[[#This Row],[Datum]])=1,MONTH(jaar_zip[[#This Row],[Datum]])=2,MONTH(jaar_zip[[#This Row],[Datum]])=11,MONTH(jaar_zip[[#This Row],[Datum]])=12),1.1,IF(OR(MONTH(jaar_zip[[#This Row],[Datum]])=3,MONTH(jaar_zip[[#This Row],[Datum]])=10),1,0.8))*jaar_zip[[#This Row],[graaddagen]],"")</f>
        <v>6.6999999999999993</v>
      </c>
      <c r="O5013" s="101">
        <f>IF(ISNUMBER(jaar_zip[[#This Row],[etmaaltemperatuur]]),IF(jaar_zip[[#This Row],[etmaaltemperatuur]]&gt;stookgrens,jaar_zip[[#This Row],[etmaaltemperatuur]]-stookgrens,0),"")</f>
        <v>0</v>
      </c>
    </row>
    <row r="5014" spans="1:15" x14ac:dyDescent="0.25">
      <c r="A5014">
        <v>286</v>
      </c>
      <c r="B5014">
        <v>20240321</v>
      </c>
      <c r="C5014">
        <v>5.5</v>
      </c>
      <c r="D5014">
        <v>8.6999999999999993</v>
      </c>
      <c r="E5014">
        <v>696</v>
      </c>
      <c r="F5014">
        <v>1.8</v>
      </c>
      <c r="H5014">
        <v>88</v>
      </c>
      <c r="I5014" s="101" t="s">
        <v>30</v>
      </c>
      <c r="J5014" s="1">
        <f>DATEVALUE(RIGHT(jaar_zip[[#This Row],[YYYYMMDD]],2)&amp;"-"&amp;MID(jaar_zip[[#This Row],[YYYYMMDD]],5,2)&amp;"-"&amp;LEFT(jaar_zip[[#This Row],[YYYYMMDD]],4))</f>
        <v>45372</v>
      </c>
      <c r="K5014" s="101" t="str">
        <f>IF(AND(VALUE(MONTH(jaar_zip[[#This Row],[Datum]]))=1,VALUE(WEEKNUM(jaar_zip[[#This Row],[Datum]],21))&gt;51),RIGHT(YEAR(jaar_zip[[#This Row],[Datum]])-1,2),RIGHT(YEAR(jaar_zip[[#This Row],[Datum]]),2))&amp;"-"&amp; TEXT(WEEKNUM(jaar_zip[[#This Row],[Datum]],21),"00")</f>
        <v>24-12</v>
      </c>
      <c r="L5014" s="101">
        <f>MONTH(jaar_zip[[#This Row],[Datum]])</f>
        <v>3</v>
      </c>
      <c r="M5014" s="101">
        <f>IF(ISNUMBER(jaar_zip[[#This Row],[etmaaltemperatuur]]),IF(jaar_zip[[#This Row],[etmaaltemperatuur]]&lt;stookgrens,stookgrens-jaar_zip[[#This Row],[etmaaltemperatuur]],0),"")</f>
        <v>9.3000000000000007</v>
      </c>
      <c r="N5014" s="101">
        <f>IF(ISNUMBER(jaar_zip[[#This Row],[graaddagen]]),IF(OR(MONTH(jaar_zip[[#This Row],[Datum]])=1,MONTH(jaar_zip[[#This Row],[Datum]])=2,MONTH(jaar_zip[[#This Row],[Datum]])=11,MONTH(jaar_zip[[#This Row],[Datum]])=12),1.1,IF(OR(MONTH(jaar_zip[[#This Row],[Datum]])=3,MONTH(jaar_zip[[#This Row],[Datum]])=10),1,0.8))*jaar_zip[[#This Row],[graaddagen]],"")</f>
        <v>9.3000000000000007</v>
      </c>
      <c r="O5014" s="101">
        <f>IF(ISNUMBER(jaar_zip[[#This Row],[etmaaltemperatuur]]),IF(jaar_zip[[#This Row],[etmaaltemperatuur]]&gt;stookgrens,jaar_zip[[#This Row],[etmaaltemperatuur]]-stookgrens,0),"")</f>
        <v>0</v>
      </c>
    </row>
    <row r="5015" spans="1:15" x14ac:dyDescent="0.25">
      <c r="A5015">
        <v>286</v>
      </c>
      <c r="B5015">
        <v>20240322</v>
      </c>
      <c r="C5015">
        <v>5.2</v>
      </c>
      <c r="D5015">
        <v>9</v>
      </c>
      <c r="E5015">
        <v>281</v>
      </c>
      <c r="F5015">
        <v>3</v>
      </c>
      <c r="H5015">
        <v>90</v>
      </c>
      <c r="I5015" s="101" t="s">
        <v>30</v>
      </c>
      <c r="J5015" s="1">
        <f>DATEVALUE(RIGHT(jaar_zip[[#This Row],[YYYYMMDD]],2)&amp;"-"&amp;MID(jaar_zip[[#This Row],[YYYYMMDD]],5,2)&amp;"-"&amp;LEFT(jaar_zip[[#This Row],[YYYYMMDD]],4))</f>
        <v>45373</v>
      </c>
      <c r="K5015" s="101" t="str">
        <f>IF(AND(VALUE(MONTH(jaar_zip[[#This Row],[Datum]]))=1,VALUE(WEEKNUM(jaar_zip[[#This Row],[Datum]],21))&gt;51),RIGHT(YEAR(jaar_zip[[#This Row],[Datum]])-1,2),RIGHT(YEAR(jaar_zip[[#This Row],[Datum]]),2))&amp;"-"&amp; TEXT(WEEKNUM(jaar_zip[[#This Row],[Datum]],21),"00")</f>
        <v>24-12</v>
      </c>
      <c r="L5015" s="101">
        <f>MONTH(jaar_zip[[#This Row],[Datum]])</f>
        <v>3</v>
      </c>
      <c r="M5015" s="101">
        <f>IF(ISNUMBER(jaar_zip[[#This Row],[etmaaltemperatuur]]),IF(jaar_zip[[#This Row],[etmaaltemperatuur]]&lt;stookgrens,stookgrens-jaar_zip[[#This Row],[etmaaltemperatuur]],0),"")</f>
        <v>9</v>
      </c>
      <c r="N5015" s="101">
        <f>IF(ISNUMBER(jaar_zip[[#This Row],[graaddagen]]),IF(OR(MONTH(jaar_zip[[#This Row],[Datum]])=1,MONTH(jaar_zip[[#This Row],[Datum]])=2,MONTH(jaar_zip[[#This Row],[Datum]])=11,MONTH(jaar_zip[[#This Row],[Datum]])=12),1.1,IF(OR(MONTH(jaar_zip[[#This Row],[Datum]])=3,MONTH(jaar_zip[[#This Row],[Datum]])=10),1,0.8))*jaar_zip[[#This Row],[graaddagen]],"")</f>
        <v>9</v>
      </c>
      <c r="O5015" s="101">
        <f>IF(ISNUMBER(jaar_zip[[#This Row],[etmaaltemperatuur]]),IF(jaar_zip[[#This Row],[etmaaltemperatuur]]&gt;stookgrens,jaar_zip[[#This Row],[etmaaltemperatuur]]-stookgrens,0),"")</f>
        <v>0</v>
      </c>
    </row>
    <row r="5016" spans="1:15" x14ac:dyDescent="0.25">
      <c r="A5016">
        <v>286</v>
      </c>
      <c r="B5016">
        <v>20240323</v>
      </c>
      <c r="C5016">
        <v>6.8</v>
      </c>
      <c r="D5016">
        <v>5.7</v>
      </c>
      <c r="E5016">
        <v>1272</v>
      </c>
      <c r="F5016">
        <v>0.9</v>
      </c>
      <c r="H5016">
        <v>84</v>
      </c>
      <c r="I5016" s="101" t="s">
        <v>30</v>
      </c>
      <c r="J5016" s="1">
        <f>DATEVALUE(RIGHT(jaar_zip[[#This Row],[YYYYMMDD]],2)&amp;"-"&amp;MID(jaar_zip[[#This Row],[YYYYMMDD]],5,2)&amp;"-"&amp;LEFT(jaar_zip[[#This Row],[YYYYMMDD]],4))</f>
        <v>45374</v>
      </c>
      <c r="K5016" s="101" t="str">
        <f>IF(AND(VALUE(MONTH(jaar_zip[[#This Row],[Datum]]))=1,VALUE(WEEKNUM(jaar_zip[[#This Row],[Datum]],21))&gt;51),RIGHT(YEAR(jaar_zip[[#This Row],[Datum]])-1,2),RIGHT(YEAR(jaar_zip[[#This Row],[Datum]]),2))&amp;"-"&amp; TEXT(WEEKNUM(jaar_zip[[#This Row],[Datum]],21),"00")</f>
        <v>24-12</v>
      </c>
      <c r="L5016" s="101">
        <f>MONTH(jaar_zip[[#This Row],[Datum]])</f>
        <v>3</v>
      </c>
      <c r="M5016" s="101">
        <f>IF(ISNUMBER(jaar_zip[[#This Row],[etmaaltemperatuur]]),IF(jaar_zip[[#This Row],[etmaaltemperatuur]]&lt;stookgrens,stookgrens-jaar_zip[[#This Row],[etmaaltemperatuur]],0),"")</f>
        <v>12.3</v>
      </c>
      <c r="N5016" s="101">
        <f>IF(ISNUMBER(jaar_zip[[#This Row],[graaddagen]]),IF(OR(MONTH(jaar_zip[[#This Row],[Datum]])=1,MONTH(jaar_zip[[#This Row],[Datum]])=2,MONTH(jaar_zip[[#This Row],[Datum]])=11,MONTH(jaar_zip[[#This Row],[Datum]])=12),1.1,IF(OR(MONTH(jaar_zip[[#This Row],[Datum]])=3,MONTH(jaar_zip[[#This Row],[Datum]])=10),1,0.8))*jaar_zip[[#This Row],[graaddagen]],"")</f>
        <v>12.3</v>
      </c>
      <c r="O5016" s="101">
        <f>IF(ISNUMBER(jaar_zip[[#This Row],[etmaaltemperatuur]]),IF(jaar_zip[[#This Row],[etmaaltemperatuur]]&gt;stookgrens,jaar_zip[[#This Row],[etmaaltemperatuur]]-stookgrens,0),"")</f>
        <v>0</v>
      </c>
    </row>
    <row r="5017" spans="1:15" x14ac:dyDescent="0.25">
      <c r="A5017">
        <v>286</v>
      </c>
      <c r="B5017">
        <v>20240324</v>
      </c>
      <c r="C5017">
        <v>8</v>
      </c>
      <c r="D5017">
        <v>6.2</v>
      </c>
      <c r="E5017">
        <v>720</v>
      </c>
      <c r="F5017">
        <v>13.5</v>
      </c>
      <c r="H5017">
        <v>87</v>
      </c>
      <c r="I5017" s="101" t="s">
        <v>30</v>
      </c>
      <c r="J5017" s="1">
        <f>DATEVALUE(RIGHT(jaar_zip[[#This Row],[YYYYMMDD]],2)&amp;"-"&amp;MID(jaar_zip[[#This Row],[YYYYMMDD]],5,2)&amp;"-"&amp;LEFT(jaar_zip[[#This Row],[YYYYMMDD]],4))</f>
        <v>45375</v>
      </c>
      <c r="K5017" s="101" t="str">
        <f>IF(AND(VALUE(MONTH(jaar_zip[[#This Row],[Datum]]))=1,VALUE(WEEKNUM(jaar_zip[[#This Row],[Datum]],21))&gt;51),RIGHT(YEAR(jaar_zip[[#This Row],[Datum]])-1,2),RIGHT(YEAR(jaar_zip[[#This Row],[Datum]]),2))&amp;"-"&amp; TEXT(WEEKNUM(jaar_zip[[#This Row],[Datum]],21),"00")</f>
        <v>24-12</v>
      </c>
      <c r="L5017" s="101">
        <f>MONTH(jaar_zip[[#This Row],[Datum]])</f>
        <v>3</v>
      </c>
      <c r="M5017" s="101">
        <f>IF(ISNUMBER(jaar_zip[[#This Row],[etmaaltemperatuur]]),IF(jaar_zip[[#This Row],[etmaaltemperatuur]]&lt;stookgrens,stookgrens-jaar_zip[[#This Row],[etmaaltemperatuur]],0),"")</f>
        <v>11.8</v>
      </c>
      <c r="N5017" s="101">
        <f>IF(ISNUMBER(jaar_zip[[#This Row],[graaddagen]]),IF(OR(MONTH(jaar_zip[[#This Row],[Datum]])=1,MONTH(jaar_zip[[#This Row],[Datum]])=2,MONTH(jaar_zip[[#This Row],[Datum]])=11,MONTH(jaar_zip[[#This Row],[Datum]])=12),1.1,IF(OR(MONTH(jaar_zip[[#This Row],[Datum]])=3,MONTH(jaar_zip[[#This Row],[Datum]])=10),1,0.8))*jaar_zip[[#This Row],[graaddagen]],"")</f>
        <v>11.8</v>
      </c>
      <c r="O5017" s="101">
        <f>IF(ISNUMBER(jaar_zip[[#This Row],[etmaaltemperatuur]]),IF(jaar_zip[[#This Row],[etmaaltemperatuur]]&gt;stookgrens,jaar_zip[[#This Row],[etmaaltemperatuur]]-stookgrens,0),"")</f>
        <v>0</v>
      </c>
    </row>
    <row r="5018" spans="1:15" x14ac:dyDescent="0.25">
      <c r="A5018">
        <v>286</v>
      </c>
      <c r="B5018">
        <v>20240325</v>
      </c>
      <c r="C5018">
        <v>3.4</v>
      </c>
      <c r="D5018">
        <v>6.3</v>
      </c>
      <c r="E5018">
        <v>1231</v>
      </c>
      <c r="F5018">
        <v>0.1</v>
      </c>
      <c r="H5018">
        <v>82</v>
      </c>
      <c r="I5018" s="101" t="s">
        <v>30</v>
      </c>
      <c r="J5018" s="1">
        <f>DATEVALUE(RIGHT(jaar_zip[[#This Row],[YYYYMMDD]],2)&amp;"-"&amp;MID(jaar_zip[[#This Row],[YYYYMMDD]],5,2)&amp;"-"&amp;LEFT(jaar_zip[[#This Row],[YYYYMMDD]],4))</f>
        <v>45376</v>
      </c>
      <c r="K5018" s="101" t="str">
        <f>IF(AND(VALUE(MONTH(jaar_zip[[#This Row],[Datum]]))=1,VALUE(WEEKNUM(jaar_zip[[#This Row],[Datum]],21))&gt;51),RIGHT(YEAR(jaar_zip[[#This Row],[Datum]])-1,2),RIGHT(YEAR(jaar_zip[[#This Row],[Datum]]),2))&amp;"-"&amp; TEXT(WEEKNUM(jaar_zip[[#This Row],[Datum]],21),"00")</f>
        <v>24-13</v>
      </c>
      <c r="L5018" s="101">
        <f>MONTH(jaar_zip[[#This Row],[Datum]])</f>
        <v>3</v>
      </c>
      <c r="M5018" s="101">
        <f>IF(ISNUMBER(jaar_zip[[#This Row],[etmaaltemperatuur]]),IF(jaar_zip[[#This Row],[etmaaltemperatuur]]&lt;stookgrens,stookgrens-jaar_zip[[#This Row],[etmaaltemperatuur]],0),"")</f>
        <v>11.7</v>
      </c>
      <c r="N5018" s="101">
        <f>IF(ISNUMBER(jaar_zip[[#This Row],[graaddagen]]),IF(OR(MONTH(jaar_zip[[#This Row],[Datum]])=1,MONTH(jaar_zip[[#This Row],[Datum]])=2,MONTH(jaar_zip[[#This Row],[Datum]])=11,MONTH(jaar_zip[[#This Row],[Datum]])=12),1.1,IF(OR(MONTH(jaar_zip[[#This Row],[Datum]])=3,MONTH(jaar_zip[[#This Row],[Datum]])=10),1,0.8))*jaar_zip[[#This Row],[graaddagen]],"")</f>
        <v>11.7</v>
      </c>
      <c r="O5018" s="101">
        <f>IF(ISNUMBER(jaar_zip[[#This Row],[etmaaltemperatuur]]),IF(jaar_zip[[#This Row],[etmaaltemperatuur]]&gt;stookgrens,jaar_zip[[#This Row],[etmaaltemperatuur]]-stookgrens,0),"")</f>
        <v>0</v>
      </c>
    </row>
    <row r="5019" spans="1:15" x14ac:dyDescent="0.25">
      <c r="A5019">
        <v>286</v>
      </c>
      <c r="B5019">
        <v>20240326</v>
      </c>
      <c r="C5019">
        <v>4.9000000000000004</v>
      </c>
      <c r="D5019">
        <v>7.7</v>
      </c>
      <c r="E5019">
        <v>1291</v>
      </c>
      <c r="F5019">
        <v>0</v>
      </c>
      <c r="H5019">
        <v>72</v>
      </c>
      <c r="I5019" s="101" t="s">
        <v>30</v>
      </c>
      <c r="J5019" s="1">
        <f>DATEVALUE(RIGHT(jaar_zip[[#This Row],[YYYYMMDD]],2)&amp;"-"&amp;MID(jaar_zip[[#This Row],[YYYYMMDD]],5,2)&amp;"-"&amp;LEFT(jaar_zip[[#This Row],[YYYYMMDD]],4))</f>
        <v>45377</v>
      </c>
      <c r="K5019" s="101" t="str">
        <f>IF(AND(VALUE(MONTH(jaar_zip[[#This Row],[Datum]]))=1,VALUE(WEEKNUM(jaar_zip[[#This Row],[Datum]],21))&gt;51),RIGHT(YEAR(jaar_zip[[#This Row],[Datum]])-1,2),RIGHT(YEAR(jaar_zip[[#This Row],[Datum]]),2))&amp;"-"&amp; TEXT(WEEKNUM(jaar_zip[[#This Row],[Datum]],21),"00")</f>
        <v>24-13</v>
      </c>
      <c r="L5019" s="101">
        <f>MONTH(jaar_zip[[#This Row],[Datum]])</f>
        <v>3</v>
      </c>
      <c r="M5019" s="101">
        <f>IF(ISNUMBER(jaar_zip[[#This Row],[etmaaltemperatuur]]),IF(jaar_zip[[#This Row],[etmaaltemperatuur]]&lt;stookgrens,stookgrens-jaar_zip[[#This Row],[etmaaltemperatuur]],0),"")</f>
        <v>10.3</v>
      </c>
      <c r="N5019" s="101">
        <f>IF(ISNUMBER(jaar_zip[[#This Row],[graaddagen]]),IF(OR(MONTH(jaar_zip[[#This Row],[Datum]])=1,MONTH(jaar_zip[[#This Row],[Datum]])=2,MONTH(jaar_zip[[#This Row],[Datum]])=11,MONTH(jaar_zip[[#This Row],[Datum]])=12),1.1,IF(OR(MONTH(jaar_zip[[#This Row],[Datum]])=3,MONTH(jaar_zip[[#This Row],[Datum]])=10),1,0.8))*jaar_zip[[#This Row],[graaddagen]],"")</f>
        <v>10.3</v>
      </c>
      <c r="O5019" s="101">
        <f>IF(ISNUMBER(jaar_zip[[#This Row],[etmaaltemperatuur]]),IF(jaar_zip[[#This Row],[etmaaltemperatuur]]&gt;stookgrens,jaar_zip[[#This Row],[etmaaltemperatuur]]-stookgrens,0),"")</f>
        <v>0</v>
      </c>
    </row>
    <row r="5020" spans="1:15" x14ac:dyDescent="0.25">
      <c r="A5020">
        <v>286</v>
      </c>
      <c r="B5020">
        <v>20240327</v>
      </c>
      <c r="C5020">
        <v>3.3</v>
      </c>
      <c r="D5020">
        <v>9.1999999999999993</v>
      </c>
      <c r="E5020">
        <v>698</v>
      </c>
      <c r="F5020">
        <v>1.2</v>
      </c>
      <c r="H5020">
        <v>82</v>
      </c>
      <c r="I5020" s="101" t="s">
        <v>30</v>
      </c>
      <c r="J5020" s="1">
        <f>DATEVALUE(RIGHT(jaar_zip[[#This Row],[YYYYMMDD]],2)&amp;"-"&amp;MID(jaar_zip[[#This Row],[YYYYMMDD]],5,2)&amp;"-"&amp;LEFT(jaar_zip[[#This Row],[YYYYMMDD]],4))</f>
        <v>45378</v>
      </c>
      <c r="K5020" s="101" t="str">
        <f>IF(AND(VALUE(MONTH(jaar_zip[[#This Row],[Datum]]))=1,VALUE(WEEKNUM(jaar_zip[[#This Row],[Datum]],21))&gt;51),RIGHT(YEAR(jaar_zip[[#This Row],[Datum]])-1,2),RIGHT(YEAR(jaar_zip[[#This Row],[Datum]]),2))&amp;"-"&amp; TEXT(WEEKNUM(jaar_zip[[#This Row],[Datum]],21),"00")</f>
        <v>24-13</v>
      </c>
      <c r="L5020" s="101">
        <f>MONTH(jaar_zip[[#This Row],[Datum]])</f>
        <v>3</v>
      </c>
      <c r="M5020" s="101">
        <f>IF(ISNUMBER(jaar_zip[[#This Row],[etmaaltemperatuur]]),IF(jaar_zip[[#This Row],[etmaaltemperatuur]]&lt;stookgrens,stookgrens-jaar_zip[[#This Row],[etmaaltemperatuur]],0),"")</f>
        <v>8.8000000000000007</v>
      </c>
      <c r="N5020" s="101">
        <f>IF(ISNUMBER(jaar_zip[[#This Row],[graaddagen]]),IF(OR(MONTH(jaar_zip[[#This Row],[Datum]])=1,MONTH(jaar_zip[[#This Row],[Datum]])=2,MONTH(jaar_zip[[#This Row],[Datum]])=11,MONTH(jaar_zip[[#This Row],[Datum]])=12),1.1,IF(OR(MONTH(jaar_zip[[#This Row],[Datum]])=3,MONTH(jaar_zip[[#This Row],[Datum]])=10),1,0.8))*jaar_zip[[#This Row],[graaddagen]],"")</f>
        <v>8.8000000000000007</v>
      </c>
      <c r="O5020" s="101">
        <f>IF(ISNUMBER(jaar_zip[[#This Row],[etmaaltemperatuur]]),IF(jaar_zip[[#This Row],[etmaaltemperatuur]]&gt;stookgrens,jaar_zip[[#This Row],[etmaaltemperatuur]]-stookgrens,0),"")</f>
        <v>0</v>
      </c>
    </row>
    <row r="5021" spans="1:15" x14ac:dyDescent="0.25">
      <c r="A5021">
        <v>286</v>
      </c>
      <c r="B5021">
        <v>20240328</v>
      </c>
      <c r="C5021">
        <v>5.2</v>
      </c>
      <c r="D5021">
        <v>8.3000000000000007</v>
      </c>
      <c r="E5021">
        <v>802</v>
      </c>
      <c r="F5021">
        <v>3.5</v>
      </c>
      <c r="H5021">
        <v>83</v>
      </c>
      <c r="I5021" s="101" t="s">
        <v>30</v>
      </c>
      <c r="J5021" s="1">
        <f>DATEVALUE(RIGHT(jaar_zip[[#This Row],[YYYYMMDD]],2)&amp;"-"&amp;MID(jaar_zip[[#This Row],[YYYYMMDD]],5,2)&amp;"-"&amp;LEFT(jaar_zip[[#This Row],[YYYYMMDD]],4))</f>
        <v>45379</v>
      </c>
      <c r="K5021" s="101" t="str">
        <f>IF(AND(VALUE(MONTH(jaar_zip[[#This Row],[Datum]]))=1,VALUE(WEEKNUM(jaar_zip[[#This Row],[Datum]],21))&gt;51),RIGHT(YEAR(jaar_zip[[#This Row],[Datum]])-1,2),RIGHT(YEAR(jaar_zip[[#This Row],[Datum]]),2))&amp;"-"&amp; TEXT(WEEKNUM(jaar_zip[[#This Row],[Datum]],21),"00")</f>
        <v>24-13</v>
      </c>
      <c r="L5021" s="101">
        <f>MONTH(jaar_zip[[#This Row],[Datum]])</f>
        <v>3</v>
      </c>
      <c r="M5021" s="101">
        <f>IF(ISNUMBER(jaar_zip[[#This Row],[etmaaltemperatuur]]),IF(jaar_zip[[#This Row],[etmaaltemperatuur]]&lt;stookgrens,stookgrens-jaar_zip[[#This Row],[etmaaltemperatuur]],0),"")</f>
        <v>9.6999999999999993</v>
      </c>
      <c r="N5021" s="101">
        <f>IF(ISNUMBER(jaar_zip[[#This Row],[graaddagen]]),IF(OR(MONTH(jaar_zip[[#This Row],[Datum]])=1,MONTH(jaar_zip[[#This Row],[Datum]])=2,MONTH(jaar_zip[[#This Row],[Datum]])=11,MONTH(jaar_zip[[#This Row],[Datum]])=12),1.1,IF(OR(MONTH(jaar_zip[[#This Row],[Datum]])=3,MONTH(jaar_zip[[#This Row],[Datum]])=10),1,0.8))*jaar_zip[[#This Row],[graaddagen]],"")</f>
        <v>9.6999999999999993</v>
      </c>
      <c r="O5021" s="101">
        <f>IF(ISNUMBER(jaar_zip[[#This Row],[etmaaltemperatuur]]),IF(jaar_zip[[#This Row],[etmaaltemperatuur]]&gt;stookgrens,jaar_zip[[#This Row],[etmaaltemperatuur]]-stookgrens,0),"")</f>
        <v>0</v>
      </c>
    </row>
    <row r="5022" spans="1:15" x14ac:dyDescent="0.25">
      <c r="A5022">
        <v>286</v>
      </c>
      <c r="B5022">
        <v>20240329</v>
      </c>
      <c r="C5022">
        <v>5.2</v>
      </c>
      <c r="D5022">
        <v>9.6999999999999993</v>
      </c>
      <c r="E5022">
        <v>936</v>
      </c>
      <c r="F5022">
        <v>0</v>
      </c>
      <c r="H5022">
        <v>77</v>
      </c>
      <c r="I5022" s="101" t="s">
        <v>30</v>
      </c>
      <c r="J5022" s="1">
        <f>DATEVALUE(RIGHT(jaar_zip[[#This Row],[YYYYMMDD]],2)&amp;"-"&amp;MID(jaar_zip[[#This Row],[YYYYMMDD]],5,2)&amp;"-"&amp;LEFT(jaar_zip[[#This Row],[YYYYMMDD]],4))</f>
        <v>45380</v>
      </c>
      <c r="K5022" s="101" t="str">
        <f>IF(AND(VALUE(MONTH(jaar_zip[[#This Row],[Datum]]))=1,VALUE(WEEKNUM(jaar_zip[[#This Row],[Datum]],21))&gt;51),RIGHT(YEAR(jaar_zip[[#This Row],[Datum]])-1,2),RIGHT(YEAR(jaar_zip[[#This Row],[Datum]]),2))&amp;"-"&amp; TEXT(WEEKNUM(jaar_zip[[#This Row],[Datum]],21),"00")</f>
        <v>24-13</v>
      </c>
      <c r="L5022" s="101">
        <f>MONTH(jaar_zip[[#This Row],[Datum]])</f>
        <v>3</v>
      </c>
      <c r="M5022" s="101">
        <f>IF(ISNUMBER(jaar_zip[[#This Row],[etmaaltemperatuur]]),IF(jaar_zip[[#This Row],[etmaaltemperatuur]]&lt;stookgrens,stookgrens-jaar_zip[[#This Row],[etmaaltemperatuur]],0),"")</f>
        <v>8.3000000000000007</v>
      </c>
      <c r="N5022" s="101">
        <f>IF(ISNUMBER(jaar_zip[[#This Row],[graaddagen]]),IF(OR(MONTH(jaar_zip[[#This Row],[Datum]])=1,MONTH(jaar_zip[[#This Row],[Datum]])=2,MONTH(jaar_zip[[#This Row],[Datum]])=11,MONTH(jaar_zip[[#This Row],[Datum]])=12),1.1,IF(OR(MONTH(jaar_zip[[#This Row],[Datum]])=3,MONTH(jaar_zip[[#This Row],[Datum]])=10),1,0.8))*jaar_zip[[#This Row],[graaddagen]],"")</f>
        <v>8.3000000000000007</v>
      </c>
      <c r="O5022" s="101">
        <f>IF(ISNUMBER(jaar_zip[[#This Row],[etmaaltemperatuur]]),IF(jaar_zip[[#This Row],[etmaaltemperatuur]]&gt;stookgrens,jaar_zip[[#This Row],[etmaaltemperatuur]]-stookgrens,0),"")</f>
        <v>0</v>
      </c>
    </row>
    <row r="5023" spans="1:15" x14ac:dyDescent="0.25">
      <c r="A5023">
        <v>286</v>
      </c>
      <c r="B5023">
        <v>20240330</v>
      </c>
      <c r="C5023">
        <v>4.2</v>
      </c>
      <c r="D5023">
        <v>11.5</v>
      </c>
      <c r="E5023">
        <v>834</v>
      </c>
      <c r="F5023">
        <v>1</v>
      </c>
      <c r="H5023">
        <v>84</v>
      </c>
      <c r="I5023" s="101" t="s">
        <v>30</v>
      </c>
      <c r="J5023" s="1">
        <f>DATEVALUE(RIGHT(jaar_zip[[#This Row],[YYYYMMDD]],2)&amp;"-"&amp;MID(jaar_zip[[#This Row],[YYYYMMDD]],5,2)&amp;"-"&amp;LEFT(jaar_zip[[#This Row],[YYYYMMDD]],4))</f>
        <v>45381</v>
      </c>
      <c r="K5023" s="101" t="str">
        <f>IF(AND(VALUE(MONTH(jaar_zip[[#This Row],[Datum]]))=1,VALUE(WEEKNUM(jaar_zip[[#This Row],[Datum]],21))&gt;51),RIGHT(YEAR(jaar_zip[[#This Row],[Datum]])-1,2),RIGHT(YEAR(jaar_zip[[#This Row],[Datum]]),2))&amp;"-"&amp; TEXT(WEEKNUM(jaar_zip[[#This Row],[Datum]],21),"00")</f>
        <v>24-13</v>
      </c>
      <c r="L5023" s="101">
        <f>MONTH(jaar_zip[[#This Row],[Datum]])</f>
        <v>3</v>
      </c>
      <c r="M5023" s="101">
        <f>IF(ISNUMBER(jaar_zip[[#This Row],[etmaaltemperatuur]]),IF(jaar_zip[[#This Row],[etmaaltemperatuur]]&lt;stookgrens,stookgrens-jaar_zip[[#This Row],[etmaaltemperatuur]],0),"")</f>
        <v>6.5</v>
      </c>
      <c r="N5023" s="101">
        <f>IF(ISNUMBER(jaar_zip[[#This Row],[graaddagen]]),IF(OR(MONTH(jaar_zip[[#This Row],[Datum]])=1,MONTH(jaar_zip[[#This Row],[Datum]])=2,MONTH(jaar_zip[[#This Row],[Datum]])=11,MONTH(jaar_zip[[#This Row],[Datum]])=12),1.1,IF(OR(MONTH(jaar_zip[[#This Row],[Datum]])=3,MONTH(jaar_zip[[#This Row],[Datum]])=10),1,0.8))*jaar_zip[[#This Row],[graaddagen]],"")</f>
        <v>6.5</v>
      </c>
      <c r="O5023" s="101">
        <f>IF(ISNUMBER(jaar_zip[[#This Row],[etmaaltemperatuur]]),IF(jaar_zip[[#This Row],[etmaaltemperatuur]]&gt;stookgrens,jaar_zip[[#This Row],[etmaaltemperatuur]]-stookgrens,0),"")</f>
        <v>0</v>
      </c>
    </row>
    <row r="5024" spans="1:15" x14ac:dyDescent="0.25">
      <c r="A5024">
        <v>286</v>
      </c>
      <c r="B5024">
        <v>20240331</v>
      </c>
      <c r="C5024">
        <v>4.2</v>
      </c>
      <c r="D5024">
        <v>10.199999999999999</v>
      </c>
      <c r="E5024">
        <v>1139</v>
      </c>
      <c r="F5024">
        <v>0.8</v>
      </c>
      <c r="H5024">
        <v>87</v>
      </c>
      <c r="I5024" s="101" t="s">
        <v>30</v>
      </c>
      <c r="J5024" s="1">
        <f>DATEVALUE(RIGHT(jaar_zip[[#This Row],[YYYYMMDD]],2)&amp;"-"&amp;MID(jaar_zip[[#This Row],[YYYYMMDD]],5,2)&amp;"-"&amp;LEFT(jaar_zip[[#This Row],[YYYYMMDD]],4))</f>
        <v>45382</v>
      </c>
      <c r="K5024" s="101" t="str">
        <f>IF(AND(VALUE(MONTH(jaar_zip[[#This Row],[Datum]]))=1,VALUE(WEEKNUM(jaar_zip[[#This Row],[Datum]],21))&gt;51),RIGHT(YEAR(jaar_zip[[#This Row],[Datum]])-1,2),RIGHT(YEAR(jaar_zip[[#This Row],[Datum]]),2))&amp;"-"&amp; TEXT(WEEKNUM(jaar_zip[[#This Row],[Datum]],21),"00")</f>
        <v>24-13</v>
      </c>
      <c r="L5024" s="101">
        <f>MONTH(jaar_zip[[#This Row],[Datum]])</f>
        <v>3</v>
      </c>
      <c r="M5024" s="101">
        <f>IF(ISNUMBER(jaar_zip[[#This Row],[etmaaltemperatuur]]),IF(jaar_zip[[#This Row],[etmaaltemperatuur]]&lt;stookgrens,stookgrens-jaar_zip[[#This Row],[etmaaltemperatuur]],0),"")</f>
        <v>7.8000000000000007</v>
      </c>
      <c r="N5024" s="101">
        <f>IF(ISNUMBER(jaar_zip[[#This Row],[graaddagen]]),IF(OR(MONTH(jaar_zip[[#This Row],[Datum]])=1,MONTH(jaar_zip[[#This Row],[Datum]])=2,MONTH(jaar_zip[[#This Row],[Datum]])=11,MONTH(jaar_zip[[#This Row],[Datum]])=12),1.1,IF(OR(MONTH(jaar_zip[[#This Row],[Datum]])=3,MONTH(jaar_zip[[#This Row],[Datum]])=10),1,0.8))*jaar_zip[[#This Row],[graaddagen]],"")</f>
        <v>7.8000000000000007</v>
      </c>
      <c r="O5024" s="101">
        <f>IF(ISNUMBER(jaar_zip[[#This Row],[etmaaltemperatuur]]),IF(jaar_zip[[#This Row],[etmaaltemperatuur]]&gt;stookgrens,jaar_zip[[#This Row],[etmaaltemperatuur]]-stookgrens,0),"")</f>
        <v>0</v>
      </c>
    </row>
    <row r="5025" spans="1:15" x14ac:dyDescent="0.25">
      <c r="A5025">
        <v>286</v>
      </c>
      <c r="B5025">
        <v>20240401</v>
      </c>
      <c r="C5025">
        <v>3.8</v>
      </c>
      <c r="D5025">
        <v>9.6</v>
      </c>
      <c r="E5025">
        <v>295</v>
      </c>
      <c r="F5025">
        <v>7.4</v>
      </c>
      <c r="H5025">
        <v>91</v>
      </c>
      <c r="I5025" s="101" t="s">
        <v>30</v>
      </c>
      <c r="J5025" s="1">
        <f>DATEVALUE(RIGHT(jaar_zip[[#This Row],[YYYYMMDD]],2)&amp;"-"&amp;MID(jaar_zip[[#This Row],[YYYYMMDD]],5,2)&amp;"-"&amp;LEFT(jaar_zip[[#This Row],[YYYYMMDD]],4))</f>
        <v>45383</v>
      </c>
      <c r="K5025" s="101" t="str">
        <f>IF(AND(VALUE(MONTH(jaar_zip[[#This Row],[Datum]]))=1,VALUE(WEEKNUM(jaar_zip[[#This Row],[Datum]],21))&gt;51),RIGHT(YEAR(jaar_zip[[#This Row],[Datum]])-1,2),RIGHT(YEAR(jaar_zip[[#This Row],[Datum]]),2))&amp;"-"&amp; TEXT(WEEKNUM(jaar_zip[[#This Row],[Datum]],21),"00")</f>
        <v>24-14</v>
      </c>
      <c r="L5025" s="101">
        <f>MONTH(jaar_zip[[#This Row],[Datum]])</f>
        <v>4</v>
      </c>
      <c r="M5025" s="101">
        <f>IF(ISNUMBER(jaar_zip[[#This Row],[etmaaltemperatuur]]),IF(jaar_zip[[#This Row],[etmaaltemperatuur]]&lt;stookgrens,stookgrens-jaar_zip[[#This Row],[etmaaltemperatuur]],0),"")</f>
        <v>8.4</v>
      </c>
      <c r="N5025" s="101">
        <f>IF(ISNUMBER(jaar_zip[[#This Row],[graaddagen]]),IF(OR(MONTH(jaar_zip[[#This Row],[Datum]])=1,MONTH(jaar_zip[[#This Row],[Datum]])=2,MONTH(jaar_zip[[#This Row],[Datum]])=11,MONTH(jaar_zip[[#This Row],[Datum]])=12),1.1,IF(OR(MONTH(jaar_zip[[#This Row],[Datum]])=3,MONTH(jaar_zip[[#This Row],[Datum]])=10),1,0.8))*jaar_zip[[#This Row],[graaddagen]],"")</f>
        <v>6.7200000000000006</v>
      </c>
      <c r="O5025" s="101">
        <f>IF(ISNUMBER(jaar_zip[[#This Row],[etmaaltemperatuur]]),IF(jaar_zip[[#This Row],[etmaaltemperatuur]]&gt;stookgrens,jaar_zip[[#This Row],[etmaaltemperatuur]]-stookgrens,0),"")</f>
        <v>0</v>
      </c>
    </row>
    <row r="5026" spans="1:15" x14ac:dyDescent="0.25">
      <c r="A5026">
        <v>286</v>
      </c>
      <c r="B5026">
        <v>20240402</v>
      </c>
      <c r="C5026">
        <v>6.1</v>
      </c>
      <c r="D5026">
        <v>9.8000000000000007</v>
      </c>
      <c r="E5026">
        <v>958</v>
      </c>
      <c r="F5026">
        <v>0.3</v>
      </c>
      <c r="H5026">
        <v>86</v>
      </c>
      <c r="I5026" s="101" t="s">
        <v>30</v>
      </c>
      <c r="J5026" s="1">
        <f>DATEVALUE(RIGHT(jaar_zip[[#This Row],[YYYYMMDD]],2)&amp;"-"&amp;MID(jaar_zip[[#This Row],[YYYYMMDD]],5,2)&amp;"-"&amp;LEFT(jaar_zip[[#This Row],[YYYYMMDD]],4))</f>
        <v>45384</v>
      </c>
      <c r="K5026" s="101" t="str">
        <f>IF(AND(VALUE(MONTH(jaar_zip[[#This Row],[Datum]]))=1,VALUE(WEEKNUM(jaar_zip[[#This Row],[Datum]],21))&gt;51),RIGHT(YEAR(jaar_zip[[#This Row],[Datum]])-1,2),RIGHT(YEAR(jaar_zip[[#This Row],[Datum]]),2))&amp;"-"&amp; TEXT(WEEKNUM(jaar_zip[[#This Row],[Datum]],21),"00")</f>
        <v>24-14</v>
      </c>
      <c r="L5026" s="101">
        <f>MONTH(jaar_zip[[#This Row],[Datum]])</f>
        <v>4</v>
      </c>
      <c r="M5026" s="101">
        <f>IF(ISNUMBER(jaar_zip[[#This Row],[etmaaltemperatuur]]),IF(jaar_zip[[#This Row],[etmaaltemperatuur]]&lt;stookgrens,stookgrens-jaar_zip[[#This Row],[etmaaltemperatuur]],0),"")</f>
        <v>8.1999999999999993</v>
      </c>
      <c r="N5026" s="101">
        <f>IF(ISNUMBER(jaar_zip[[#This Row],[graaddagen]]),IF(OR(MONTH(jaar_zip[[#This Row],[Datum]])=1,MONTH(jaar_zip[[#This Row],[Datum]])=2,MONTH(jaar_zip[[#This Row],[Datum]])=11,MONTH(jaar_zip[[#This Row],[Datum]])=12),1.1,IF(OR(MONTH(jaar_zip[[#This Row],[Datum]])=3,MONTH(jaar_zip[[#This Row],[Datum]])=10),1,0.8))*jaar_zip[[#This Row],[graaddagen]],"")</f>
        <v>6.56</v>
      </c>
      <c r="O5026" s="101">
        <f>IF(ISNUMBER(jaar_zip[[#This Row],[etmaaltemperatuur]]),IF(jaar_zip[[#This Row],[etmaaltemperatuur]]&gt;stookgrens,jaar_zip[[#This Row],[etmaaltemperatuur]]-stookgrens,0),"")</f>
        <v>0</v>
      </c>
    </row>
    <row r="5027" spans="1:15" x14ac:dyDescent="0.25">
      <c r="A5027">
        <v>286</v>
      </c>
      <c r="B5027">
        <v>20240403</v>
      </c>
      <c r="C5027">
        <v>4.4000000000000004</v>
      </c>
      <c r="D5027">
        <v>10.3</v>
      </c>
      <c r="E5027">
        <v>480</v>
      </c>
      <c r="F5027">
        <v>10.5</v>
      </c>
      <c r="H5027">
        <v>92</v>
      </c>
      <c r="I5027" s="101" t="s">
        <v>30</v>
      </c>
      <c r="J5027" s="1">
        <f>DATEVALUE(RIGHT(jaar_zip[[#This Row],[YYYYMMDD]],2)&amp;"-"&amp;MID(jaar_zip[[#This Row],[YYYYMMDD]],5,2)&amp;"-"&amp;LEFT(jaar_zip[[#This Row],[YYYYMMDD]],4))</f>
        <v>45385</v>
      </c>
      <c r="K5027" s="101" t="str">
        <f>IF(AND(VALUE(MONTH(jaar_zip[[#This Row],[Datum]]))=1,VALUE(WEEKNUM(jaar_zip[[#This Row],[Datum]],21))&gt;51),RIGHT(YEAR(jaar_zip[[#This Row],[Datum]])-1,2),RIGHT(YEAR(jaar_zip[[#This Row],[Datum]]),2))&amp;"-"&amp; TEXT(WEEKNUM(jaar_zip[[#This Row],[Datum]],21),"00")</f>
        <v>24-14</v>
      </c>
      <c r="L5027" s="101">
        <f>MONTH(jaar_zip[[#This Row],[Datum]])</f>
        <v>4</v>
      </c>
      <c r="M5027" s="101">
        <f>IF(ISNUMBER(jaar_zip[[#This Row],[etmaaltemperatuur]]),IF(jaar_zip[[#This Row],[etmaaltemperatuur]]&lt;stookgrens,stookgrens-jaar_zip[[#This Row],[etmaaltemperatuur]],0),"")</f>
        <v>7.6999999999999993</v>
      </c>
      <c r="N5027" s="101">
        <f>IF(ISNUMBER(jaar_zip[[#This Row],[graaddagen]]),IF(OR(MONTH(jaar_zip[[#This Row],[Datum]])=1,MONTH(jaar_zip[[#This Row],[Datum]])=2,MONTH(jaar_zip[[#This Row],[Datum]])=11,MONTH(jaar_zip[[#This Row],[Datum]])=12),1.1,IF(OR(MONTH(jaar_zip[[#This Row],[Datum]])=3,MONTH(jaar_zip[[#This Row],[Datum]])=10),1,0.8))*jaar_zip[[#This Row],[graaddagen]],"")</f>
        <v>6.16</v>
      </c>
      <c r="O5027" s="101">
        <f>IF(ISNUMBER(jaar_zip[[#This Row],[etmaaltemperatuur]]),IF(jaar_zip[[#This Row],[etmaaltemperatuur]]&gt;stookgrens,jaar_zip[[#This Row],[etmaaltemperatuur]]-stookgrens,0),"")</f>
        <v>0</v>
      </c>
    </row>
    <row r="5028" spans="1:15" x14ac:dyDescent="0.25">
      <c r="A5028">
        <v>286</v>
      </c>
      <c r="B5028">
        <v>20240404</v>
      </c>
      <c r="C5028">
        <v>6</v>
      </c>
      <c r="D5028">
        <v>10.7</v>
      </c>
      <c r="E5028">
        <v>500</v>
      </c>
      <c r="F5028">
        <v>6.5</v>
      </c>
      <c r="H5028">
        <v>89</v>
      </c>
      <c r="I5028" s="101" t="s">
        <v>30</v>
      </c>
      <c r="J5028" s="1">
        <f>DATEVALUE(RIGHT(jaar_zip[[#This Row],[YYYYMMDD]],2)&amp;"-"&amp;MID(jaar_zip[[#This Row],[YYYYMMDD]],5,2)&amp;"-"&amp;LEFT(jaar_zip[[#This Row],[YYYYMMDD]],4))</f>
        <v>45386</v>
      </c>
      <c r="K5028" s="101" t="str">
        <f>IF(AND(VALUE(MONTH(jaar_zip[[#This Row],[Datum]]))=1,VALUE(WEEKNUM(jaar_zip[[#This Row],[Datum]],21))&gt;51),RIGHT(YEAR(jaar_zip[[#This Row],[Datum]])-1,2),RIGHT(YEAR(jaar_zip[[#This Row],[Datum]]),2))&amp;"-"&amp; TEXT(WEEKNUM(jaar_zip[[#This Row],[Datum]],21),"00")</f>
        <v>24-14</v>
      </c>
      <c r="L5028" s="101">
        <f>MONTH(jaar_zip[[#This Row],[Datum]])</f>
        <v>4</v>
      </c>
      <c r="M5028" s="101">
        <f>IF(ISNUMBER(jaar_zip[[#This Row],[etmaaltemperatuur]]),IF(jaar_zip[[#This Row],[etmaaltemperatuur]]&lt;stookgrens,stookgrens-jaar_zip[[#This Row],[etmaaltemperatuur]],0),"")</f>
        <v>7.3000000000000007</v>
      </c>
      <c r="N5028" s="101">
        <f>IF(ISNUMBER(jaar_zip[[#This Row],[graaddagen]]),IF(OR(MONTH(jaar_zip[[#This Row],[Datum]])=1,MONTH(jaar_zip[[#This Row],[Datum]])=2,MONTH(jaar_zip[[#This Row],[Datum]])=11,MONTH(jaar_zip[[#This Row],[Datum]])=12),1.1,IF(OR(MONTH(jaar_zip[[#This Row],[Datum]])=3,MONTH(jaar_zip[[#This Row],[Datum]])=10),1,0.8))*jaar_zip[[#This Row],[graaddagen]],"")</f>
        <v>5.8400000000000007</v>
      </c>
      <c r="O5028" s="101">
        <f>IF(ISNUMBER(jaar_zip[[#This Row],[etmaaltemperatuur]]),IF(jaar_zip[[#This Row],[etmaaltemperatuur]]&gt;stookgrens,jaar_zip[[#This Row],[etmaaltemperatuur]]-stookgrens,0),"")</f>
        <v>0</v>
      </c>
    </row>
    <row r="5029" spans="1:15" x14ac:dyDescent="0.25">
      <c r="A5029">
        <v>286</v>
      </c>
      <c r="B5029">
        <v>20240405</v>
      </c>
      <c r="C5029">
        <v>7</v>
      </c>
      <c r="D5029">
        <v>12.6</v>
      </c>
      <c r="E5029">
        <v>716</v>
      </c>
      <c r="F5029">
        <v>6</v>
      </c>
      <c r="H5029">
        <v>84</v>
      </c>
      <c r="I5029" s="101" t="s">
        <v>30</v>
      </c>
      <c r="J5029" s="1">
        <f>DATEVALUE(RIGHT(jaar_zip[[#This Row],[YYYYMMDD]],2)&amp;"-"&amp;MID(jaar_zip[[#This Row],[YYYYMMDD]],5,2)&amp;"-"&amp;LEFT(jaar_zip[[#This Row],[YYYYMMDD]],4))</f>
        <v>45387</v>
      </c>
      <c r="K5029" s="101" t="str">
        <f>IF(AND(VALUE(MONTH(jaar_zip[[#This Row],[Datum]]))=1,VALUE(WEEKNUM(jaar_zip[[#This Row],[Datum]],21))&gt;51),RIGHT(YEAR(jaar_zip[[#This Row],[Datum]])-1,2),RIGHT(YEAR(jaar_zip[[#This Row],[Datum]]),2))&amp;"-"&amp; TEXT(WEEKNUM(jaar_zip[[#This Row],[Datum]],21),"00")</f>
        <v>24-14</v>
      </c>
      <c r="L5029" s="101">
        <f>MONTH(jaar_zip[[#This Row],[Datum]])</f>
        <v>4</v>
      </c>
      <c r="M5029" s="101">
        <f>IF(ISNUMBER(jaar_zip[[#This Row],[etmaaltemperatuur]]),IF(jaar_zip[[#This Row],[etmaaltemperatuur]]&lt;stookgrens,stookgrens-jaar_zip[[#This Row],[etmaaltemperatuur]],0),"")</f>
        <v>5.4</v>
      </c>
      <c r="N5029" s="101">
        <f>IF(ISNUMBER(jaar_zip[[#This Row],[graaddagen]]),IF(OR(MONTH(jaar_zip[[#This Row],[Datum]])=1,MONTH(jaar_zip[[#This Row],[Datum]])=2,MONTH(jaar_zip[[#This Row],[Datum]])=11,MONTH(jaar_zip[[#This Row],[Datum]])=12),1.1,IF(OR(MONTH(jaar_zip[[#This Row],[Datum]])=3,MONTH(jaar_zip[[#This Row],[Datum]])=10),1,0.8))*jaar_zip[[#This Row],[graaddagen]],"")</f>
        <v>4.32</v>
      </c>
      <c r="O5029" s="101">
        <f>IF(ISNUMBER(jaar_zip[[#This Row],[etmaaltemperatuur]]),IF(jaar_zip[[#This Row],[etmaaltemperatuur]]&gt;stookgrens,jaar_zip[[#This Row],[etmaaltemperatuur]]-stookgrens,0),"")</f>
        <v>0</v>
      </c>
    </row>
    <row r="5030" spans="1:15" x14ac:dyDescent="0.25">
      <c r="A5030">
        <v>286</v>
      </c>
      <c r="B5030">
        <v>20240406</v>
      </c>
      <c r="C5030">
        <v>4.7</v>
      </c>
      <c r="D5030">
        <v>16.7</v>
      </c>
      <c r="E5030">
        <v>1491</v>
      </c>
      <c r="F5030">
        <v>0</v>
      </c>
      <c r="H5030">
        <v>75</v>
      </c>
      <c r="I5030" s="101" t="s">
        <v>30</v>
      </c>
      <c r="J5030" s="1">
        <f>DATEVALUE(RIGHT(jaar_zip[[#This Row],[YYYYMMDD]],2)&amp;"-"&amp;MID(jaar_zip[[#This Row],[YYYYMMDD]],5,2)&amp;"-"&amp;LEFT(jaar_zip[[#This Row],[YYYYMMDD]],4))</f>
        <v>45388</v>
      </c>
      <c r="K5030" s="101" t="str">
        <f>IF(AND(VALUE(MONTH(jaar_zip[[#This Row],[Datum]]))=1,VALUE(WEEKNUM(jaar_zip[[#This Row],[Datum]],21))&gt;51),RIGHT(YEAR(jaar_zip[[#This Row],[Datum]])-1,2),RIGHT(YEAR(jaar_zip[[#This Row],[Datum]]),2))&amp;"-"&amp; TEXT(WEEKNUM(jaar_zip[[#This Row],[Datum]],21),"00")</f>
        <v>24-14</v>
      </c>
      <c r="L5030" s="101">
        <f>MONTH(jaar_zip[[#This Row],[Datum]])</f>
        <v>4</v>
      </c>
      <c r="M5030" s="101">
        <f>IF(ISNUMBER(jaar_zip[[#This Row],[etmaaltemperatuur]]),IF(jaar_zip[[#This Row],[etmaaltemperatuur]]&lt;stookgrens,stookgrens-jaar_zip[[#This Row],[etmaaltemperatuur]],0),"")</f>
        <v>1.3000000000000007</v>
      </c>
      <c r="N5030" s="101">
        <f>IF(ISNUMBER(jaar_zip[[#This Row],[graaddagen]]),IF(OR(MONTH(jaar_zip[[#This Row],[Datum]])=1,MONTH(jaar_zip[[#This Row],[Datum]])=2,MONTH(jaar_zip[[#This Row],[Datum]])=11,MONTH(jaar_zip[[#This Row],[Datum]])=12),1.1,IF(OR(MONTH(jaar_zip[[#This Row],[Datum]])=3,MONTH(jaar_zip[[#This Row],[Datum]])=10),1,0.8))*jaar_zip[[#This Row],[graaddagen]],"")</f>
        <v>1.0400000000000007</v>
      </c>
      <c r="O5030" s="101">
        <f>IF(ISNUMBER(jaar_zip[[#This Row],[etmaaltemperatuur]]),IF(jaar_zip[[#This Row],[etmaaltemperatuur]]&gt;stookgrens,jaar_zip[[#This Row],[etmaaltemperatuur]]-stookgrens,0),"")</f>
        <v>0</v>
      </c>
    </row>
    <row r="5031" spans="1:15" x14ac:dyDescent="0.25">
      <c r="A5031">
        <v>286</v>
      </c>
      <c r="B5031">
        <v>20240407</v>
      </c>
      <c r="C5031">
        <v>6</v>
      </c>
      <c r="D5031">
        <v>16.2</v>
      </c>
      <c r="E5031">
        <v>1700</v>
      </c>
      <c r="F5031">
        <v>1.2</v>
      </c>
      <c r="H5031">
        <v>68</v>
      </c>
      <c r="I5031" s="101" t="s">
        <v>30</v>
      </c>
      <c r="J5031" s="1">
        <f>DATEVALUE(RIGHT(jaar_zip[[#This Row],[YYYYMMDD]],2)&amp;"-"&amp;MID(jaar_zip[[#This Row],[YYYYMMDD]],5,2)&amp;"-"&amp;LEFT(jaar_zip[[#This Row],[YYYYMMDD]],4))</f>
        <v>45389</v>
      </c>
      <c r="K5031" s="101" t="str">
        <f>IF(AND(VALUE(MONTH(jaar_zip[[#This Row],[Datum]]))=1,VALUE(WEEKNUM(jaar_zip[[#This Row],[Datum]],21))&gt;51),RIGHT(YEAR(jaar_zip[[#This Row],[Datum]])-1,2),RIGHT(YEAR(jaar_zip[[#This Row],[Datum]]),2))&amp;"-"&amp; TEXT(WEEKNUM(jaar_zip[[#This Row],[Datum]],21),"00")</f>
        <v>24-14</v>
      </c>
      <c r="L5031" s="101">
        <f>MONTH(jaar_zip[[#This Row],[Datum]])</f>
        <v>4</v>
      </c>
      <c r="M5031" s="101">
        <f>IF(ISNUMBER(jaar_zip[[#This Row],[etmaaltemperatuur]]),IF(jaar_zip[[#This Row],[etmaaltemperatuur]]&lt;stookgrens,stookgrens-jaar_zip[[#This Row],[etmaaltemperatuur]],0),"")</f>
        <v>1.8000000000000007</v>
      </c>
      <c r="N5031" s="101">
        <f>IF(ISNUMBER(jaar_zip[[#This Row],[graaddagen]]),IF(OR(MONTH(jaar_zip[[#This Row],[Datum]])=1,MONTH(jaar_zip[[#This Row],[Datum]])=2,MONTH(jaar_zip[[#This Row],[Datum]])=11,MONTH(jaar_zip[[#This Row],[Datum]])=12),1.1,IF(OR(MONTH(jaar_zip[[#This Row],[Datum]])=3,MONTH(jaar_zip[[#This Row],[Datum]])=10),1,0.8))*jaar_zip[[#This Row],[graaddagen]],"")</f>
        <v>1.4400000000000006</v>
      </c>
      <c r="O5031" s="101">
        <f>IF(ISNUMBER(jaar_zip[[#This Row],[etmaaltemperatuur]]),IF(jaar_zip[[#This Row],[etmaaltemperatuur]]&gt;stookgrens,jaar_zip[[#This Row],[etmaaltemperatuur]]-stookgrens,0),"")</f>
        <v>0</v>
      </c>
    </row>
    <row r="5032" spans="1:15" x14ac:dyDescent="0.25">
      <c r="A5032">
        <v>286</v>
      </c>
      <c r="B5032">
        <v>20240408</v>
      </c>
      <c r="C5032">
        <v>3.1</v>
      </c>
      <c r="D5032">
        <v>14</v>
      </c>
      <c r="E5032">
        <v>971</v>
      </c>
      <c r="F5032">
        <v>1.2</v>
      </c>
      <c r="H5032">
        <v>90</v>
      </c>
      <c r="I5032" s="101" t="s">
        <v>30</v>
      </c>
      <c r="J5032" s="1">
        <f>DATEVALUE(RIGHT(jaar_zip[[#This Row],[YYYYMMDD]],2)&amp;"-"&amp;MID(jaar_zip[[#This Row],[YYYYMMDD]],5,2)&amp;"-"&amp;LEFT(jaar_zip[[#This Row],[YYYYMMDD]],4))</f>
        <v>45390</v>
      </c>
      <c r="K5032" s="101" t="str">
        <f>IF(AND(VALUE(MONTH(jaar_zip[[#This Row],[Datum]]))=1,VALUE(WEEKNUM(jaar_zip[[#This Row],[Datum]],21))&gt;51),RIGHT(YEAR(jaar_zip[[#This Row],[Datum]])-1,2),RIGHT(YEAR(jaar_zip[[#This Row],[Datum]]),2))&amp;"-"&amp; TEXT(WEEKNUM(jaar_zip[[#This Row],[Datum]],21),"00")</f>
        <v>24-15</v>
      </c>
      <c r="L5032" s="101">
        <f>MONTH(jaar_zip[[#This Row],[Datum]])</f>
        <v>4</v>
      </c>
      <c r="M5032" s="101">
        <f>IF(ISNUMBER(jaar_zip[[#This Row],[etmaaltemperatuur]]),IF(jaar_zip[[#This Row],[etmaaltemperatuur]]&lt;stookgrens,stookgrens-jaar_zip[[#This Row],[etmaaltemperatuur]],0),"")</f>
        <v>4</v>
      </c>
      <c r="N5032" s="101">
        <f>IF(ISNUMBER(jaar_zip[[#This Row],[graaddagen]]),IF(OR(MONTH(jaar_zip[[#This Row],[Datum]])=1,MONTH(jaar_zip[[#This Row],[Datum]])=2,MONTH(jaar_zip[[#This Row],[Datum]])=11,MONTH(jaar_zip[[#This Row],[Datum]])=12),1.1,IF(OR(MONTH(jaar_zip[[#This Row],[Datum]])=3,MONTH(jaar_zip[[#This Row],[Datum]])=10),1,0.8))*jaar_zip[[#This Row],[graaddagen]],"")</f>
        <v>3.2</v>
      </c>
      <c r="O5032" s="101">
        <f>IF(ISNUMBER(jaar_zip[[#This Row],[etmaaltemperatuur]]),IF(jaar_zip[[#This Row],[etmaaltemperatuur]]&gt;stookgrens,jaar_zip[[#This Row],[etmaaltemperatuur]]-stookgrens,0),"")</f>
        <v>0</v>
      </c>
    </row>
    <row r="5033" spans="1:15" x14ac:dyDescent="0.25">
      <c r="A5033">
        <v>286</v>
      </c>
      <c r="B5033">
        <v>20240409</v>
      </c>
      <c r="C5033">
        <v>7.3</v>
      </c>
      <c r="D5033">
        <v>12.3</v>
      </c>
      <c r="E5033">
        <v>828</v>
      </c>
      <c r="F5033">
        <v>0.3</v>
      </c>
      <c r="H5033">
        <v>78</v>
      </c>
      <c r="I5033" s="101" t="s">
        <v>30</v>
      </c>
      <c r="J5033" s="1">
        <f>DATEVALUE(RIGHT(jaar_zip[[#This Row],[YYYYMMDD]],2)&amp;"-"&amp;MID(jaar_zip[[#This Row],[YYYYMMDD]],5,2)&amp;"-"&amp;LEFT(jaar_zip[[#This Row],[YYYYMMDD]],4))</f>
        <v>45391</v>
      </c>
      <c r="K5033" s="101" t="str">
        <f>IF(AND(VALUE(MONTH(jaar_zip[[#This Row],[Datum]]))=1,VALUE(WEEKNUM(jaar_zip[[#This Row],[Datum]],21))&gt;51),RIGHT(YEAR(jaar_zip[[#This Row],[Datum]])-1,2),RIGHT(YEAR(jaar_zip[[#This Row],[Datum]]),2))&amp;"-"&amp; TEXT(WEEKNUM(jaar_zip[[#This Row],[Datum]],21),"00")</f>
        <v>24-15</v>
      </c>
      <c r="L5033" s="101">
        <f>MONTH(jaar_zip[[#This Row],[Datum]])</f>
        <v>4</v>
      </c>
      <c r="M5033" s="101">
        <f>IF(ISNUMBER(jaar_zip[[#This Row],[etmaaltemperatuur]]),IF(jaar_zip[[#This Row],[etmaaltemperatuur]]&lt;stookgrens,stookgrens-jaar_zip[[#This Row],[etmaaltemperatuur]],0),"")</f>
        <v>5.6999999999999993</v>
      </c>
      <c r="N5033" s="101">
        <f>IF(ISNUMBER(jaar_zip[[#This Row],[graaddagen]]),IF(OR(MONTH(jaar_zip[[#This Row],[Datum]])=1,MONTH(jaar_zip[[#This Row],[Datum]])=2,MONTH(jaar_zip[[#This Row],[Datum]])=11,MONTH(jaar_zip[[#This Row],[Datum]])=12),1.1,IF(OR(MONTH(jaar_zip[[#This Row],[Datum]])=3,MONTH(jaar_zip[[#This Row],[Datum]])=10),1,0.8))*jaar_zip[[#This Row],[graaddagen]],"")</f>
        <v>4.5599999999999996</v>
      </c>
      <c r="O5033" s="101">
        <f>IF(ISNUMBER(jaar_zip[[#This Row],[etmaaltemperatuur]]),IF(jaar_zip[[#This Row],[etmaaltemperatuur]]&gt;stookgrens,jaar_zip[[#This Row],[etmaaltemperatuur]]-stookgrens,0),"")</f>
        <v>0</v>
      </c>
    </row>
    <row r="5034" spans="1:15" x14ac:dyDescent="0.25">
      <c r="A5034">
        <v>286</v>
      </c>
      <c r="B5034">
        <v>20240410</v>
      </c>
      <c r="C5034">
        <v>5.8</v>
      </c>
      <c r="D5034">
        <v>10.9</v>
      </c>
      <c r="E5034">
        <v>1702</v>
      </c>
      <c r="F5034">
        <v>0</v>
      </c>
      <c r="H5034">
        <v>67</v>
      </c>
      <c r="I5034" s="101" t="s">
        <v>30</v>
      </c>
      <c r="J5034" s="1">
        <f>DATEVALUE(RIGHT(jaar_zip[[#This Row],[YYYYMMDD]],2)&amp;"-"&amp;MID(jaar_zip[[#This Row],[YYYYMMDD]],5,2)&amp;"-"&amp;LEFT(jaar_zip[[#This Row],[YYYYMMDD]],4))</f>
        <v>45392</v>
      </c>
      <c r="K5034" s="101" t="str">
        <f>IF(AND(VALUE(MONTH(jaar_zip[[#This Row],[Datum]]))=1,VALUE(WEEKNUM(jaar_zip[[#This Row],[Datum]],21))&gt;51),RIGHT(YEAR(jaar_zip[[#This Row],[Datum]])-1,2),RIGHT(YEAR(jaar_zip[[#This Row],[Datum]]),2))&amp;"-"&amp; TEXT(WEEKNUM(jaar_zip[[#This Row],[Datum]],21),"00")</f>
        <v>24-15</v>
      </c>
      <c r="L5034" s="101">
        <f>MONTH(jaar_zip[[#This Row],[Datum]])</f>
        <v>4</v>
      </c>
      <c r="M5034" s="101">
        <f>IF(ISNUMBER(jaar_zip[[#This Row],[etmaaltemperatuur]]),IF(jaar_zip[[#This Row],[etmaaltemperatuur]]&lt;stookgrens,stookgrens-jaar_zip[[#This Row],[etmaaltemperatuur]],0),"")</f>
        <v>7.1</v>
      </c>
      <c r="N5034" s="101">
        <f>IF(ISNUMBER(jaar_zip[[#This Row],[graaddagen]]),IF(OR(MONTH(jaar_zip[[#This Row],[Datum]])=1,MONTH(jaar_zip[[#This Row],[Datum]])=2,MONTH(jaar_zip[[#This Row],[Datum]])=11,MONTH(jaar_zip[[#This Row],[Datum]])=12),1.1,IF(OR(MONTH(jaar_zip[[#This Row],[Datum]])=3,MONTH(jaar_zip[[#This Row],[Datum]])=10),1,0.8))*jaar_zip[[#This Row],[graaddagen]],"")</f>
        <v>5.68</v>
      </c>
      <c r="O5034" s="101">
        <f>IF(ISNUMBER(jaar_zip[[#This Row],[etmaaltemperatuur]]),IF(jaar_zip[[#This Row],[etmaaltemperatuur]]&gt;stookgrens,jaar_zip[[#This Row],[etmaaltemperatuur]]-stookgrens,0),"")</f>
        <v>0</v>
      </c>
    </row>
    <row r="5035" spans="1:15" x14ac:dyDescent="0.25">
      <c r="A5035">
        <v>286</v>
      </c>
      <c r="B5035">
        <v>20240411</v>
      </c>
      <c r="C5035">
        <v>5.8</v>
      </c>
      <c r="D5035">
        <v>12.6</v>
      </c>
      <c r="E5035">
        <v>443</v>
      </c>
      <c r="F5035">
        <v>1.2</v>
      </c>
      <c r="H5035">
        <v>86</v>
      </c>
      <c r="I5035" s="101" t="s">
        <v>30</v>
      </c>
      <c r="J5035" s="1">
        <f>DATEVALUE(RIGHT(jaar_zip[[#This Row],[YYYYMMDD]],2)&amp;"-"&amp;MID(jaar_zip[[#This Row],[YYYYMMDD]],5,2)&amp;"-"&amp;LEFT(jaar_zip[[#This Row],[YYYYMMDD]],4))</f>
        <v>45393</v>
      </c>
      <c r="K5035" s="101" t="str">
        <f>IF(AND(VALUE(MONTH(jaar_zip[[#This Row],[Datum]]))=1,VALUE(WEEKNUM(jaar_zip[[#This Row],[Datum]],21))&gt;51),RIGHT(YEAR(jaar_zip[[#This Row],[Datum]])-1,2),RIGHT(YEAR(jaar_zip[[#This Row],[Datum]]),2))&amp;"-"&amp; TEXT(WEEKNUM(jaar_zip[[#This Row],[Datum]],21),"00")</f>
        <v>24-15</v>
      </c>
      <c r="L5035" s="101">
        <f>MONTH(jaar_zip[[#This Row],[Datum]])</f>
        <v>4</v>
      </c>
      <c r="M5035" s="101">
        <f>IF(ISNUMBER(jaar_zip[[#This Row],[etmaaltemperatuur]]),IF(jaar_zip[[#This Row],[etmaaltemperatuur]]&lt;stookgrens,stookgrens-jaar_zip[[#This Row],[etmaaltemperatuur]],0),"")</f>
        <v>5.4</v>
      </c>
      <c r="N5035" s="101">
        <f>IF(ISNUMBER(jaar_zip[[#This Row],[graaddagen]]),IF(OR(MONTH(jaar_zip[[#This Row],[Datum]])=1,MONTH(jaar_zip[[#This Row],[Datum]])=2,MONTH(jaar_zip[[#This Row],[Datum]])=11,MONTH(jaar_zip[[#This Row],[Datum]])=12),1.1,IF(OR(MONTH(jaar_zip[[#This Row],[Datum]])=3,MONTH(jaar_zip[[#This Row],[Datum]])=10),1,0.8))*jaar_zip[[#This Row],[graaddagen]],"")</f>
        <v>4.32</v>
      </c>
      <c r="O5035" s="101">
        <f>IF(ISNUMBER(jaar_zip[[#This Row],[etmaaltemperatuur]]),IF(jaar_zip[[#This Row],[etmaaltemperatuur]]&gt;stookgrens,jaar_zip[[#This Row],[etmaaltemperatuur]]-stookgrens,0),"")</f>
        <v>0</v>
      </c>
    </row>
    <row r="5036" spans="1:15" x14ac:dyDescent="0.25">
      <c r="A5036">
        <v>286</v>
      </c>
      <c r="B5036">
        <v>20240412</v>
      </c>
      <c r="C5036">
        <v>5.9</v>
      </c>
      <c r="D5036">
        <v>14.4</v>
      </c>
      <c r="E5036">
        <v>1466</v>
      </c>
      <c r="F5036">
        <v>-0.1</v>
      </c>
      <c r="H5036">
        <v>78</v>
      </c>
      <c r="I5036" s="101" t="s">
        <v>30</v>
      </c>
      <c r="J5036" s="1">
        <f>DATEVALUE(RIGHT(jaar_zip[[#This Row],[YYYYMMDD]],2)&amp;"-"&amp;MID(jaar_zip[[#This Row],[YYYYMMDD]],5,2)&amp;"-"&amp;LEFT(jaar_zip[[#This Row],[YYYYMMDD]],4))</f>
        <v>45394</v>
      </c>
      <c r="K5036" s="101" t="str">
        <f>IF(AND(VALUE(MONTH(jaar_zip[[#This Row],[Datum]]))=1,VALUE(WEEKNUM(jaar_zip[[#This Row],[Datum]],21))&gt;51),RIGHT(YEAR(jaar_zip[[#This Row],[Datum]])-1,2),RIGHT(YEAR(jaar_zip[[#This Row],[Datum]]),2))&amp;"-"&amp; TEXT(WEEKNUM(jaar_zip[[#This Row],[Datum]],21),"00")</f>
        <v>24-15</v>
      </c>
      <c r="L5036" s="101">
        <f>MONTH(jaar_zip[[#This Row],[Datum]])</f>
        <v>4</v>
      </c>
      <c r="M5036" s="101">
        <f>IF(ISNUMBER(jaar_zip[[#This Row],[etmaaltemperatuur]]),IF(jaar_zip[[#This Row],[etmaaltemperatuur]]&lt;stookgrens,stookgrens-jaar_zip[[#This Row],[etmaaltemperatuur]],0),"")</f>
        <v>3.5999999999999996</v>
      </c>
      <c r="N5036" s="101">
        <f>IF(ISNUMBER(jaar_zip[[#This Row],[graaddagen]]),IF(OR(MONTH(jaar_zip[[#This Row],[Datum]])=1,MONTH(jaar_zip[[#This Row],[Datum]])=2,MONTH(jaar_zip[[#This Row],[Datum]])=11,MONTH(jaar_zip[[#This Row],[Datum]])=12),1.1,IF(OR(MONTH(jaar_zip[[#This Row],[Datum]])=3,MONTH(jaar_zip[[#This Row],[Datum]])=10),1,0.8))*jaar_zip[[#This Row],[graaddagen]],"")</f>
        <v>2.88</v>
      </c>
      <c r="O5036" s="101">
        <f>IF(ISNUMBER(jaar_zip[[#This Row],[etmaaltemperatuur]]),IF(jaar_zip[[#This Row],[etmaaltemperatuur]]&gt;stookgrens,jaar_zip[[#This Row],[etmaaltemperatuur]]-stookgrens,0),"")</f>
        <v>0</v>
      </c>
    </row>
    <row r="5037" spans="1:15" x14ac:dyDescent="0.25">
      <c r="A5037">
        <v>286</v>
      </c>
      <c r="B5037">
        <v>20240413</v>
      </c>
      <c r="C5037">
        <v>6.5</v>
      </c>
      <c r="D5037">
        <v>16</v>
      </c>
      <c r="E5037">
        <v>1663</v>
      </c>
      <c r="F5037">
        <v>0</v>
      </c>
      <c r="H5037">
        <v>73</v>
      </c>
      <c r="I5037" s="101" t="s">
        <v>30</v>
      </c>
      <c r="J5037" s="1">
        <f>DATEVALUE(RIGHT(jaar_zip[[#This Row],[YYYYMMDD]],2)&amp;"-"&amp;MID(jaar_zip[[#This Row],[YYYYMMDD]],5,2)&amp;"-"&amp;LEFT(jaar_zip[[#This Row],[YYYYMMDD]],4))</f>
        <v>45395</v>
      </c>
      <c r="K5037" s="101" t="str">
        <f>IF(AND(VALUE(MONTH(jaar_zip[[#This Row],[Datum]]))=1,VALUE(WEEKNUM(jaar_zip[[#This Row],[Datum]],21))&gt;51),RIGHT(YEAR(jaar_zip[[#This Row],[Datum]])-1,2),RIGHT(YEAR(jaar_zip[[#This Row],[Datum]]),2))&amp;"-"&amp; TEXT(WEEKNUM(jaar_zip[[#This Row],[Datum]],21),"00")</f>
        <v>24-15</v>
      </c>
      <c r="L5037" s="101">
        <f>MONTH(jaar_zip[[#This Row],[Datum]])</f>
        <v>4</v>
      </c>
      <c r="M5037" s="101">
        <f>IF(ISNUMBER(jaar_zip[[#This Row],[etmaaltemperatuur]]),IF(jaar_zip[[#This Row],[etmaaltemperatuur]]&lt;stookgrens,stookgrens-jaar_zip[[#This Row],[etmaaltemperatuur]],0),"")</f>
        <v>2</v>
      </c>
      <c r="N5037" s="101">
        <f>IF(ISNUMBER(jaar_zip[[#This Row],[graaddagen]]),IF(OR(MONTH(jaar_zip[[#This Row],[Datum]])=1,MONTH(jaar_zip[[#This Row],[Datum]])=2,MONTH(jaar_zip[[#This Row],[Datum]])=11,MONTH(jaar_zip[[#This Row],[Datum]])=12),1.1,IF(OR(MONTH(jaar_zip[[#This Row],[Datum]])=3,MONTH(jaar_zip[[#This Row],[Datum]])=10),1,0.8))*jaar_zip[[#This Row],[graaddagen]],"")</f>
        <v>1.6</v>
      </c>
      <c r="O5037" s="101">
        <f>IF(ISNUMBER(jaar_zip[[#This Row],[etmaaltemperatuur]]),IF(jaar_zip[[#This Row],[etmaaltemperatuur]]&gt;stookgrens,jaar_zip[[#This Row],[etmaaltemperatuur]]-stookgrens,0),"")</f>
        <v>0</v>
      </c>
    </row>
    <row r="5038" spans="1:15" x14ac:dyDescent="0.25">
      <c r="A5038">
        <v>286</v>
      </c>
      <c r="B5038">
        <v>20240414</v>
      </c>
      <c r="C5038">
        <v>5.3</v>
      </c>
      <c r="D5038">
        <v>10.1</v>
      </c>
      <c r="E5038">
        <v>1859</v>
      </c>
      <c r="F5038">
        <v>0</v>
      </c>
      <c r="H5038">
        <v>69</v>
      </c>
      <c r="I5038" s="101" t="s">
        <v>30</v>
      </c>
      <c r="J5038" s="1">
        <f>DATEVALUE(RIGHT(jaar_zip[[#This Row],[YYYYMMDD]],2)&amp;"-"&amp;MID(jaar_zip[[#This Row],[YYYYMMDD]],5,2)&amp;"-"&amp;LEFT(jaar_zip[[#This Row],[YYYYMMDD]],4))</f>
        <v>45396</v>
      </c>
      <c r="K5038" s="101" t="str">
        <f>IF(AND(VALUE(MONTH(jaar_zip[[#This Row],[Datum]]))=1,VALUE(WEEKNUM(jaar_zip[[#This Row],[Datum]],21))&gt;51),RIGHT(YEAR(jaar_zip[[#This Row],[Datum]])-1,2),RIGHT(YEAR(jaar_zip[[#This Row],[Datum]]),2))&amp;"-"&amp; TEXT(WEEKNUM(jaar_zip[[#This Row],[Datum]],21),"00")</f>
        <v>24-15</v>
      </c>
      <c r="L5038" s="101">
        <f>MONTH(jaar_zip[[#This Row],[Datum]])</f>
        <v>4</v>
      </c>
      <c r="M5038" s="101">
        <f>IF(ISNUMBER(jaar_zip[[#This Row],[etmaaltemperatuur]]),IF(jaar_zip[[#This Row],[etmaaltemperatuur]]&lt;stookgrens,stookgrens-jaar_zip[[#This Row],[etmaaltemperatuur]],0),"")</f>
        <v>7.9</v>
      </c>
      <c r="N5038" s="101">
        <f>IF(ISNUMBER(jaar_zip[[#This Row],[graaddagen]]),IF(OR(MONTH(jaar_zip[[#This Row],[Datum]])=1,MONTH(jaar_zip[[#This Row],[Datum]])=2,MONTH(jaar_zip[[#This Row],[Datum]])=11,MONTH(jaar_zip[[#This Row],[Datum]])=12),1.1,IF(OR(MONTH(jaar_zip[[#This Row],[Datum]])=3,MONTH(jaar_zip[[#This Row],[Datum]])=10),1,0.8))*jaar_zip[[#This Row],[graaddagen]],"")</f>
        <v>6.32</v>
      </c>
      <c r="O5038" s="101">
        <f>IF(ISNUMBER(jaar_zip[[#This Row],[etmaaltemperatuur]]),IF(jaar_zip[[#This Row],[etmaaltemperatuur]]&gt;stookgrens,jaar_zip[[#This Row],[etmaaltemperatuur]]-stookgrens,0),"")</f>
        <v>0</v>
      </c>
    </row>
    <row r="5039" spans="1:15" x14ac:dyDescent="0.25">
      <c r="A5039">
        <v>286</v>
      </c>
      <c r="B5039">
        <v>20240415</v>
      </c>
      <c r="C5039">
        <v>6.7</v>
      </c>
      <c r="D5039">
        <v>7.3</v>
      </c>
      <c r="E5039">
        <v>1015</v>
      </c>
      <c r="F5039">
        <v>7.9</v>
      </c>
      <c r="H5039">
        <v>82</v>
      </c>
      <c r="I5039" s="101" t="s">
        <v>30</v>
      </c>
      <c r="J5039" s="1">
        <f>DATEVALUE(RIGHT(jaar_zip[[#This Row],[YYYYMMDD]],2)&amp;"-"&amp;MID(jaar_zip[[#This Row],[YYYYMMDD]],5,2)&amp;"-"&amp;LEFT(jaar_zip[[#This Row],[YYYYMMDD]],4))</f>
        <v>45397</v>
      </c>
      <c r="K5039" s="101" t="str">
        <f>IF(AND(VALUE(MONTH(jaar_zip[[#This Row],[Datum]]))=1,VALUE(WEEKNUM(jaar_zip[[#This Row],[Datum]],21))&gt;51),RIGHT(YEAR(jaar_zip[[#This Row],[Datum]])-1,2),RIGHT(YEAR(jaar_zip[[#This Row],[Datum]]),2))&amp;"-"&amp; TEXT(WEEKNUM(jaar_zip[[#This Row],[Datum]],21),"00")</f>
        <v>24-16</v>
      </c>
      <c r="L5039" s="101">
        <f>MONTH(jaar_zip[[#This Row],[Datum]])</f>
        <v>4</v>
      </c>
      <c r="M5039" s="101">
        <f>IF(ISNUMBER(jaar_zip[[#This Row],[etmaaltemperatuur]]),IF(jaar_zip[[#This Row],[etmaaltemperatuur]]&lt;stookgrens,stookgrens-jaar_zip[[#This Row],[etmaaltemperatuur]],0),"")</f>
        <v>10.7</v>
      </c>
      <c r="N5039" s="101">
        <f>IF(ISNUMBER(jaar_zip[[#This Row],[graaddagen]]),IF(OR(MONTH(jaar_zip[[#This Row],[Datum]])=1,MONTH(jaar_zip[[#This Row],[Datum]])=2,MONTH(jaar_zip[[#This Row],[Datum]])=11,MONTH(jaar_zip[[#This Row],[Datum]])=12),1.1,IF(OR(MONTH(jaar_zip[[#This Row],[Datum]])=3,MONTH(jaar_zip[[#This Row],[Datum]])=10),1,0.8))*jaar_zip[[#This Row],[graaddagen]],"")</f>
        <v>8.56</v>
      </c>
      <c r="O5039" s="101">
        <f>IF(ISNUMBER(jaar_zip[[#This Row],[etmaaltemperatuur]]),IF(jaar_zip[[#This Row],[etmaaltemperatuur]]&gt;stookgrens,jaar_zip[[#This Row],[etmaaltemperatuur]]-stookgrens,0),"")</f>
        <v>0</v>
      </c>
    </row>
    <row r="5040" spans="1:15" x14ac:dyDescent="0.25">
      <c r="A5040">
        <v>286</v>
      </c>
      <c r="B5040">
        <v>20240416</v>
      </c>
      <c r="C5040">
        <v>5.0999999999999996</v>
      </c>
      <c r="D5040">
        <v>6.8</v>
      </c>
      <c r="E5040">
        <v>1030</v>
      </c>
      <c r="F5040">
        <v>3.4</v>
      </c>
      <c r="H5040">
        <v>83</v>
      </c>
      <c r="I5040" s="101" t="s">
        <v>30</v>
      </c>
      <c r="J5040" s="1">
        <f>DATEVALUE(RIGHT(jaar_zip[[#This Row],[YYYYMMDD]],2)&amp;"-"&amp;MID(jaar_zip[[#This Row],[YYYYMMDD]],5,2)&amp;"-"&amp;LEFT(jaar_zip[[#This Row],[YYYYMMDD]],4))</f>
        <v>45398</v>
      </c>
      <c r="K5040" s="101" t="str">
        <f>IF(AND(VALUE(MONTH(jaar_zip[[#This Row],[Datum]]))=1,VALUE(WEEKNUM(jaar_zip[[#This Row],[Datum]],21))&gt;51),RIGHT(YEAR(jaar_zip[[#This Row],[Datum]])-1,2),RIGHT(YEAR(jaar_zip[[#This Row],[Datum]]),2))&amp;"-"&amp; TEXT(WEEKNUM(jaar_zip[[#This Row],[Datum]],21),"00")</f>
        <v>24-16</v>
      </c>
      <c r="L5040" s="101">
        <f>MONTH(jaar_zip[[#This Row],[Datum]])</f>
        <v>4</v>
      </c>
      <c r="M5040" s="101">
        <f>IF(ISNUMBER(jaar_zip[[#This Row],[etmaaltemperatuur]]),IF(jaar_zip[[#This Row],[etmaaltemperatuur]]&lt;stookgrens,stookgrens-jaar_zip[[#This Row],[etmaaltemperatuur]],0),"")</f>
        <v>11.2</v>
      </c>
      <c r="N5040" s="101">
        <f>IF(ISNUMBER(jaar_zip[[#This Row],[graaddagen]]),IF(OR(MONTH(jaar_zip[[#This Row],[Datum]])=1,MONTH(jaar_zip[[#This Row],[Datum]])=2,MONTH(jaar_zip[[#This Row],[Datum]])=11,MONTH(jaar_zip[[#This Row],[Datum]])=12),1.1,IF(OR(MONTH(jaar_zip[[#This Row],[Datum]])=3,MONTH(jaar_zip[[#This Row],[Datum]])=10),1,0.8))*jaar_zip[[#This Row],[graaddagen]],"")</f>
        <v>8.9599999999999991</v>
      </c>
      <c r="O5040" s="101">
        <f>IF(ISNUMBER(jaar_zip[[#This Row],[etmaaltemperatuur]]),IF(jaar_zip[[#This Row],[etmaaltemperatuur]]&gt;stookgrens,jaar_zip[[#This Row],[etmaaltemperatuur]]-stookgrens,0),"")</f>
        <v>0</v>
      </c>
    </row>
    <row r="5041" spans="1:15" x14ac:dyDescent="0.25">
      <c r="A5041">
        <v>286</v>
      </c>
      <c r="B5041">
        <v>20240417</v>
      </c>
      <c r="C5041">
        <v>3.4</v>
      </c>
      <c r="D5041">
        <v>5.9</v>
      </c>
      <c r="E5041">
        <v>1089</v>
      </c>
      <c r="F5041">
        <v>5.5</v>
      </c>
      <c r="H5041">
        <v>81</v>
      </c>
      <c r="I5041" s="101" t="s">
        <v>30</v>
      </c>
      <c r="J5041" s="1">
        <f>DATEVALUE(RIGHT(jaar_zip[[#This Row],[YYYYMMDD]],2)&amp;"-"&amp;MID(jaar_zip[[#This Row],[YYYYMMDD]],5,2)&amp;"-"&amp;LEFT(jaar_zip[[#This Row],[YYYYMMDD]],4))</f>
        <v>45399</v>
      </c>
      <c r="K5041" s="101" t="str">
        <f>IF(AND(VALUE(MONTH(jaar_zip[[#This Row],[Datum]]))=1,VALUE(WEEKNUM(jaar_zip[[#This Row],[Datum]],21))&gt;51),RIGHT(YEAR(jaar_zip[[#This Row],[Datum]])-1,2),RIGHT(YEAR(jaar_zip[[#This Row],[Datum]]),2))&amp;"-"&amp; TEXT(WEEKNUM(jaar_zip[[#This Row],[Datum]],21),"00")</f>
        <v>24-16</v>
      </c>
      <c r="L5041" s="101">
        <f>MONTH(jaar_zip[[#This Row],[Datum]])</f>
        <v>4</v>
      </c>
      <c r="M5041" s="101">
        <f>IF(ISNUMBER(jaar_zip[[#This Row],[etmaaltemperatuur]]),IF(jaar_zip[[#This Row],[etmaaltemperatuur]]&lt;stookgrens,stookgrens-jaar_zip[[#This Row],[etmaaltemperatuur]],0),"")</f>
        <v>12.1</v>
      </c>
      <c r="N5041" s="101">
        <f>IF(ISNUMBER(jaar_zip[[#This Row],[graaddagen]]),IF(OR(MONTH(jaar_zip[[#This Row],[Datum]])=1,MONTH(jaar_zip[[#This Row],[Datum]])=2,MONTH(jaar_zip[[#This Row],[Datum]])=11,MONTH(jaar_zip[[#This Row],[Datum]])=12),1.1,IF(OR(MONTH(jaar_zip[[#This Row],[Datum]])=3,MONTH(jaar_zip[[#This Row],[Datum]])=10),1,0.8))*jaar_zip[[#This Row],[graaddagen]],"")</f>
        <v>9.68</v>
      </c>
      <c r="O5041" s="101">
        <f>IF(ISNUMBER(jaar_zip[[#This Row],[etmaaltemperatuur]]),IF(jaar_zip[[#This Row],[etmaaltemperatuur]]&gt;stookgrens,jaar_zip[[#This Row],[etmaaltemperatuur]]-stookgrens,0),"")</f>
        <v>0</v>
      </c>
    </row>
    <row r="5042" spans="1:15" x14ac:dyDescent="0.25">
      <c r="A5042">
        <v>286</v>
      </c>
      <c r="B5042">
        <v>20240418</v>
      </c>
      <c r="C5042">
        <v>4.4000000000000004</v>
      </c>
      <c r="D5042">
        <v>6.6</v>
      </c>
      <c r="E5042">
        <v>1447</v>
      </c>
      <c r="F5042">
        <v>2.7</v>
      </c>
      <c r="H5042">
        <v>78</v>
      </c>
      <c r="I5042" s="101" t="s">
        <v>30</v>
      </c>
      <c r="J5042" s="1">
        <f>DATEVALUE(RIGHT(jaar_zip[[#This Row],[YYYYMMDD]],2)&amp;"-"&amp;MID(jaar_zip[[#This Row],[YYYYMMDD]],5,2)&amp;"-"&amp;LEFT(jaar_zip[[#This Row],[YYYYMMDD]],4))</f>
        <v>45400</v>
      </c>
      <c r="K5042" s="101" t="str">
        <f>IF(AND(VALUE(MONTH(jaar_zip[[#This Row],[Datum]]))=1,VALUE(WEEKNUM(jaar_zip[[#This Row],[Datum]],21))&gt;51),RIGHT(YEAR(jaar_zip[[#This Row],[Datum]])-1,2),RIGHT(YEAR(jaar_zip[[#This Row],[Datum]]),2))&amp;"-"&amp; TEXT(WEEKNUM(jaar_zip[[#This Row],[Datum]],21),"00")</f>
        <v>24-16</v>
      </c>
      <c r="L5042" s="101">
        <f>MONTH(jaar_zip[[#This Row],[Datum]])</f>
        <v>4</v>
      </c>
      <c r="M5042" s="101">
        <f>IF(ISNUMBER(jaar_zip[[#This Row],[etmaaltemperatuur]]),IF(jaar_zip[[#This Row],[etmaaltemperatuur]]&lt;stookgrens,stookgrens-jaar_zip[[#This Row],[etmaaltemperatuur]],0),"")</f>
        <v>11.4</v>
      </c>
      <c r="N5042" s="101">
        <f>IF(ISNUMBER(jaar_zip[[#This Row],[graaddagen]]),IF(OR(MONTH(jaar_zip[[#This Row],[Datum]])=1,MONTH(jaar_zip[[#This Row],[Datum]])=2,MONTH(jaar_zip[[#This Row],[Datum]])=11,MONTH(jaar_zip[[#This Row],[Datum]])=12),1.1,IF(OR(MONTH(jaar_zip[[#This Row],[Datum]])=3,MONTH(jaar_zip[[#This Row],[Datum]])=10),1,0.8))*jaar_zip[[#This Row],[graaddagen]],"")</f>
        <v>9.120000000000001</v>
      </c>
      <c r="O5042" s="101">
        <f>IF(ISNUMBER(jaar_zip[[#This Row],[etmaaltemperatuur]]),IF(jaar_zip[[#This Row],[etmaaltemperatuur]]&gt;stookgrens,jaar_zip[[#This Row],[etmaaltemperatuur]]-stookgrens,0),"")</f>
        <v>0</v>
      </c>
    </row>
    <row r="5043" spans="1:15" x14ac:dyDescent="0.25">
      <c r="A5043">
        <v>286</v>
      </c>
      <c r="B5043">
        <v>20240419</v>
      </c>
      <c r="C5043">
        <v>8.5</v>
      </c>
      <c r="D5043">
        <v>7.6</v>
      </c>
      <c r="E5043">
        <v>1202</v>
      </c>
      <c r="F5043">
        <v>7.6</v>
      </c>
      <c r="H5043">
        <v>83</v>
      </c>
      <c r="I5043" s="101" t="s">
        <v>30</v>
      </c>
      <c r="J5043" s="1">
        <f>DATEVALUE(RIGHT(jaar_zip[[#This Row],[YYYYMMDD]],2)&amp;"-"&amp;MID(jaar_zip[[#This Row],[YYYYMMDD]],5,2)&amp;"-"&amp;LEFT(jaar_zip[[#This Row],[YYYYMMDD]],4))</f>
        <v>45401</v>
      </c>
      <c r="K5043" s="101" t="str">
        <f>IF(AND(VALUE(MONTH(jaar_zip[[#This Row],[Datum]]))=1,VALUE(WEEKNUM(jaar_zip[[#This Row],[Datum]],21))&gt;51),RIGHT(YEAR(jaar_zip[[#This Row],[Datum]])-1,2),RIGHT(YEAR(jaar_zip[[#This Row],[Datum]]),2))&amp;"-"&amp; TEXT(WEEKNUM(jaar_zip[[#This Row],[Datum]],21),"00")</f>
        <v>24-16</v>
      </c>
      <c r="L5043" s="101">
        <f>MONTH(jaar_zip[[#This Row],[Datum]])</f>
        <v>4</v>
      </c>
      <c r="M5043" s="101">
        <f>IF(ISNUMBER(jaar_zip[[#This Row],[etmaaltemperatuur]]),IF(jaar_zip[[#This Row],[etmaaltemperatuur]]&lt;stookgrens,stookgrens-jaar_zip[[#This Row],[etmaaltemperatuur]],0),"")</f>
        <v>10.4</v>
      </c>
      <c r="N5043" s="101">
        <f>IF(ISNUMBER(jaar_zip[[#This Row],[graaddagen]]),IF(OR(MONTH(jaar_zip[[#This Row],[Datum]])=1,MONTH(jaar_zip[[#This Row],[Datum]])=2,MONTH(jaar_zip[[#This Row],[Datum]])=11,MONTH(jaar_zip[[#This Row],[Datum]])=12),1.1,IF(OR(MONTH(jaar_zip[[#This Row],[Datum]])=3,MONTH(jaar_zip[[#This Row],[Datum]])=10),1,0.8))*jaar_zip[[#This Row],[graaddagen]],"")</f>
        <v>8.32</v>
      </c>
      <c r="O5043" s="101">
        <f>IF(ISNUMBER(jaar_zip[[#This Row],[etmaaltemperatuur]]),IF(jaar_zip[[#This Row],[etmaaltemperatuur]]&gt;stookgrens,jaar_zip[[#This Row],[etmaaltemperatuur]]-stookgrens,0),"")</f>
        <v>0</v>
      </c>
    </row>
    <row r="5044" spans="1:15" x14ac:dyDescent="0.25">
      <c r="A5044">
        <v>286</v>
      </c>
      <c r="B5044">
        <v>20240420</v>
      </c>
      <c r="C5044">
        <v>5.2</v>
      </c>
      <c r="D5044">
        <v>6.8</v>
      </c>
      <c r="E5044">
        <v>1712</v>
      </c>
      <c r="F5044">
        <v>2.7</v>
      </c>
      <c r="H5044">
        <v>78</v>
      </c>
      <c r="I5044" s="101" t="s">
        <v>30</v>
      </c>
      <c r="J5044" s="1">
        <f>DATEVALUE(RIGHT(jaar_zip[[#This Row],[YYYYMMDD]],2)&amp;"-"&amp;MID(jaar_zip[[#This Row],[YYYYMMDD]],5,2)&amp;"-"&amp;LEFT(jaar_zip[[#This Row],[YYYYMMDD]],4))</f>
        <v>45402</v>
      </c>
      <c r="K5044" s="101" t="str">
        <f>IF(AND(VALUE(MONTH(jaar_zip[[#This Row],[Datum]]))=1,VALUE(WEEKNUM(jaar_zip[[#This Row],[Datum]],21))&gt;51),RIGHT(YEAR(jaar_zip[[#This Row],[Datum]])-1,2),RIGHT(YEAR(jaar_zip[[#This Row],[Datum]]),2))&amp;"-"&amp; TEXT(WEEKNUM(jaar_zip[[#This Row],[Datum]],21),"00")</f>
        <v>24-16</v>
      </c>
      <c r="L5044" s="101">
        <f>MONTH(jaar_zip[[#This Row],[Datum]])</f>
        <v>4</v>
      </c>
      <c r="M5044" s="101">
        <f>IF(ISNUMBER(jaar_zip[[#This Row],[etmaaltemperatuur]]),IF(jaar_zip[[#This Row],[etmaaltemperatuur]]&lt;stookgrens,stookgrens-jaar_zip[[#This Row],[etmaaltemperatuur]],0),"")</f>
        <v>11.2</v>
      </c>
      <c r="N5044" s="101">
        <f>IF(ISNUMBER(jaar_zip[[#This Row],[graaddagen]]),IF(OR(MONTH(jaar_zip[[#This Row],[Datum]])=1,MONTH(jaar_zip[[#This Row],[Datum]])=2,MONTH(jaar_zip[[#This Row],[Datum]])=11,MONTH(jaar_zip[[#This Row],[Datum]])=12),1.1,IF(OR(MONTH(jaar_zip[[#This Row],[Datum]])=3,MONTH(jaar_zip[[#This Row],[Datum]])=10),1,0.8))*jaar_zip[[#This Row],[graaddagen]],"")</f>
        <v>8.9599999999999991</v>
      </c>
      <c r="O5044" s="101">
        <f>IF(ISNUMBER(jaar_zip[[#This Row],[etmaaltemperatuur]]),IF(jaar_zip[[#This Row],[etmaaltemperatuur]]&gt;stookgrens,jaar_zip[[#This Row],[etmaaltemperatuur]]-stookgrens,0),"")</f>
        <v>0</v>
      </c>
    </row>
    <row r="5045" spans="1:15" x14ac:dyDescent="0.25">
      <c r="A5045">
        <v>286</v>
      </c>
      <c r="B5045">
        <v>20240421</v>
      </c>
      <c r="C5045">
        <v>4.7</v>
      </c>
      <c r="D5045">
        <v>5.6</v>
      </c>
      <c r="E5045">
        <v>1736</v>
      </c>
      <c r="F5045">
        <v>2.8</v>
      </c>
      <c r="H5045">
        <v>78</v>
      </c>
      <c r="I5045" s="101" t="s">
        <v>30</v>
      </c>
      <c r="J5045" s="1">
        <f>DATEVALUE(RIGHT(jaar_zip[[#This Row],[YYYYMMDD]],2)&amp;"-"&amp;MID(jaar_zip[[#This Row],[YYYYMMDD]],5,2)&amp;"-"&amp;LEFT(jaar_zip[[#This Row],[YYYYMMDD]],4))</f>
        <v>45403</v>
      </c>
      <c r="K5045" s="101" t="str">
        <f>IF(AND(VALUE(MONTH(jaar_zip[[#This Row],[Datum]]))=1,VALUE(WEEKNUM(jaar_zip[[#This Row],[Datum]],21))&gt;51),RIGHT(YEAR(jaar_zip[[#This Row],[Datum]])-1,2),RIGHT(YEAR(jaar_zip[[#This Row],[Datum]]),2))&amp;"-"&amp; TEXT(WEEKNUM(jaar_zip[[#This Row],[Datum]],21),"00")</f>
        <v>24-16</v>
      </c>
      <c r="L5045" s="101">
        <f>MONTH(jaar_zip[[#This Row],[Datum]])</f>
        <v>4</v>
      </c>
      <c r="M5045" s="101">
        <f>IF(ISNUMBER(jaar_zip[[#This Row],[etmaaltemperatuur]]),IF(jaar_zip[[#This Row],[etmaaltemperatuur]]&lt;stookgrens,stookgrens-jaar_zip[[#This Row],[etmaaltemperatuur]],0),"")</f>
        <v>12.4</v>
      </c>
      <c r="N5045" s="101">
        <f>IF(ISNUMBER(jaar_zip[[#This Row],[graaddagen]]),IF(OR(MONTH(jaar_zip[[#This Row],[Datum]])=1,MONTH(jaar_zip[[#This Row],[Datum]])=2,MONTH(jaar_zip[[#This Row],[Datum]])=11,MONTH(jaar_zip[[#This Row],[Datum]])=12),1.1,IF(OR(MONTH(jaar_zip[[#This Row],[Datum]])=3,MONTH(jaar_zip[[#This Row],[Datum]])=10),1,0.8))*jaar_zip[[#This Row],[graaddagen]],"")</f>
        <v>9.9200000000000017</v>
      </c>
      <c r="O5045" s="101">
        <f>IF(ISNUMBER(jaar_zip[[#This Row],[etmaaltemperatuur]]),IF(jaar_zip[[#This Row],[etmaaltemperatuur]]&gt;stookgrens,jaar_zip[[#This Row],[etmaaltemperatuur]]-stookgrens,0),"")</f>
        <v>0</v>
      </c>
    </row>
    <row r="5046" spans="1:15" x14ac:dyDescent="0.25">
      <c r="A5046">
        <v>286</v>
      </c>
      <c r="B5046">
        <v>20240422</v>
      </c>
      <c r="C5046">
        <v>4</v>
      </c>
      <c r="D5046">
        <v>5.0999999999999996</v>
      </c>
      <c r="E5046">
        <v>2048</v>
      </c>
      <c r="F5046">
        <v>0</v>
      </c>
      <c r="H5046">
        <v>73</v>
      </c>
      <c r="I5046" s="101" t="s">
        <v>30</v>
      </c>
      <c r="J5046" s="1">
        <f>DATEVALUE(RIGHT(jaar_zip[[#This Row],[YYYYMMDD]],2)&amp;"-"&amp;MID(jaar_zip[[#This Row],[YYYYMMDD]],5,2)&amp;"-"&amp;LEFT(jaar_zip[[#This Row],[YYYYMMDD]],4))</f>
        <v>45404</v>
      </c>
      <c r="K5046" s="101" t="str">
        <f>IF(AND(VALUE(MONTH(jaar_zip[[#This Row],[Datum]]))=1,VALUE(WEEKNUM(jaar_zip[[#This Row],[Datum]],21))&gt;51),RIGHT(YEAR(jaar_zip[[#This Row],[Datum]])-1,2),RIGHT(YEAR(jaar_zip[[#This Row],[Datum]]),2))&amp;"-"&amp; TEXT(WEEKNUM(jaar_zip[[#This Row],[Datum]],21),"00")</f>
        <v>24-17</v>
      </c>
      <c r="L5046" s="101">
        <f>MONTH(jaar_zip[[#This Row],[Datum]])</f>
        <v>4</v>
      </c>
      <c r="M5046" s="101">
        <f>IF(ISNUMBER(jaar_zip[[#This Row],[etmaaltemperatuur]]),IF(jaar_zip[[#This Row],[etmaaltemperatuur]]&lt;stookgrens,stookgrens-jaar_zip[[#This Row],[etmaaltemperatuur]],0),"")</f>
        <v>12.9</v>
      </c>
      <c r="N5046" s="101">
        <f>IF(ISNUMBER(jaar_zip[[#This Row],[graaddagen]]),IF(OR(MONTH(jaar_zip[[#This Row],[Datum]])=1,MONTH(jaar_zip[[#This Row],[Datum]])=2,MONTH(jaar_zip[[#This Row],[Datum]])=11,MONTH(jaar_zip[[#This Row],[Datum]])=12),1.1,IF(OR(MONTH(jaar_zip[[#This Row],[Datum]])=3,MONTH(jaar_zip[[#This Row],[Datum]])=10),1,0.8))*jaar_zip[[#This Row],[graaddagen]],"")</f>
        <v>10.32</v>
      </c>
      <c r="O5046" s="101">
        <f>IF(ISNUMBER(jaar_zip[[#This Row],[etmaaltemperatuur]]),IF(jaar_zip[[#This Row],[etmaaltemperatuur]]&gt;stookgrens,jaar_zip[[#This Row],[etmaaltemperatuur]]-stookgrens,0),"")</f>
        <v>0</v>
      </c>
    </row>
    <row r="5047" spans="1:15" x14ac:dyDescent="0.25">
      <c r="A5047">
        <v>286</v>
      </c>
      <c r="B5047">
        <v>20240423</v>
      </c>
      <c r="C5047">
        <v>3.5</v>
      </c>
      <c r="D5047">
        <v>5.3</v>
      </c>
      <c r="E5047">
        <v>1852</v>
      </c>
      <c r="F5047">
        <v>1.8</v>
      </c>
      <c r="H5047">
        <v>74</v>
      </c>
      <c r="I5047" s="101" t="s">
        <v>30</v>
      </c>
      <c r="J5047" s="1">
        <f>DATEVALUE(RIGHT(jaar_zip[[#This Row],[YYYYMMDD]],2)&amp;"-"&amp;MID(jaar_zip[[#This Row],[YYYYMMDD]],5,2)&amp;"-"&amp;LEFT(jaar_zip[[#This Row],[YYYYMMDD]],4))</f>
        <v>45405</v>
      </c>
      <c r="K5047" s="101" t="str">
        <f>IF(AND(VALUE(MONTH(jaar_zip[[#This Row],[Datum]]))=1,VALUE(WEEKNUM(jaar_zip[[#This Row],[Datum]],21))&gt;51),RIGHT(YEAR(jaar_zip[[#This Row],[Datum]])-1,2),RIGHT(YEAR(jaar_zip[[#This Row],[Datum]]),2))&amp;"-"&amp; TEXT(WEEKNUM(jaar_zip[[#This Row],[Datum]],21),"00")</f>
        <v>24-17</v>
      </c>
      <c r="L5047" s="101">
        <f>MONTH(jaar_zip[[#This Row],[Datum]])</f>
        <v>4</v>
      </c>
      <c r="M5047" s="101">
        <f>IF(ISNUMBER(jaar_zip[[#This Row],[etmaaltemperatuur]]),IF(jaar_zip[[#This Row],[etmaaltemperatuur]]&lt;stookgrens,stookgrens-jaar_zip[[#This Row],[etmaaltemperatuur]],0),"")</f>
        <v>12.7</v>
      </c>
      <c r="N5047" s="101">
        <f>IF(ISNUMBER(jaar_zip[[#This Row],[graaddagen]]),IF(OR(MONTH(jaar_zip[[#This Row],[Datum]])=1,MONTH(jaar_zip[[#This Row],[Datum]])=2,MONTH(jaar_zip[[#This Row],[Datum]])=11,MONTH(jaar_zip[[#This Row],[Datum]])=12),1.1,IF(OR(MONTH(jaar_zip[[#This Row],[Datum]])=3,MONTH(jaar_zip[[#This Row],[Datum]])=10),1,0.8))*jaar_zip[[#This Row],[graaddagen]],"")</f>
        <v>10.16</v>
      </c>
      <c r="O5047" s="101">
        <f>IF(ISNUMBER(jaar_zip[[#This Row],[etmaaltemperatuur]]),IF(jaar_zip[[#This Row],[etmaaltemperatuur]]&gt;stookgrens,jaar_zip[[#This Row],[etmaaltemperatuur]]-stookgrens,0),"")</f>
        <v>0</v>
      </c>
    </row>
    <row r="5048" spans="1:15" x14ac:dyDescent="0.25">
      <c r="A5048">
        <v>286</v>
      </c>
      <c r="B5048">
        <v>20240424</v>
      </c>
      <c r="C5048">
        <v>5.8</v>
      </c>
      <c r="D5048">
        <v>5.5</v>
      </c>
      <c r="E5048">
        <v>1410</v>
      </c>
      <c r="F5048">
        <v>5.7</v>
      </c>
      <c r="H5048">
        <v>84</v>
      </c>
      <c r="I5048" s="101" t="s">
        <v>30</v>
      </c>
      <c r="J5048" s="1">
        <f>DATEVALUE(RIGHT(jaar_zip[[#This Row],[YYYYMMDD]],2)&amp;"-"&amp;MID(jaar_zip[[#This Row],[YYYYMMDD]],5,2)&amp;"-"&amp;LEFT(jaar_zip[[#This Row],[YYYYMMDD]],4))</f>
        <v>45406</v>
      </c>
      <c r="K5048" s="101" t="str">
        <f>IF(AND(VALUE(MONTH(jaar_zip[[#This Row],[Datum]]))=1,VALUE(WEEKNUM(jaar_zip[[#This Row],[Datum]],21))&gt;51),RIGHT(YEAR(jaar_zip[[#This Row],[Datum]])-1,2),RIGHT(YEAR(jaar_zip[[#This Row],[Datum]]),2))&amp;"-"&amp; TEXT(WEEKNUM(jaar_zip[[#This Row],[Datum]],21),"00")</f>
        <v>24-17</v>
      </c>
      <c r="L5048" s="101">
        <f>MONTH(jaar_zip[[#This Row],[Datum]])</f>
        <v>4</v>
      </c>
      <c r="M5048" s="101">
        <f>IF(ISNUMBER(jaar_zip[[#This Row],[etmaaltemperatuur]]),IF(jaar_zip[[#This Row],[etmaaltemperatuur]]&lt;stookgrens,stookgrens-jaar_zip[[#This Row],[etmaaltemperatuur]],0),"")</f>
        <v>12.5</v>
      </c>
      <c r="N5048" s="101">
        <f>IF(ISNUMBER(jaar_zip[[#This Row],[graaddagen]]),IF(OR(MONTH(jaar_zip[[#This Row],[Datum]])=1,MONTH(jaar_zip[[#This Row],[Datum]])=2,MONTH(jaar_zip[[#This Row],[Datum]])=11,MONTH(jaar_zip[[#This Row],[Datum]])=12),1.1,IF(OR(MONTH(jaar_zip[[#This Row],[Datum]])=3,MONTH(jaar_zip[[#This Row],[Datum]])=10),1,0.8))*jaar_zip[[#This Row],[graaddagen]],"")</f>
        <v>10</v>
      </c>
      <c r="O5048" s="101">
        <f>IF(ISNUMBER(jaar_zip[[#This Row],[etmaaltemperatuur]]),IF(jaar_zip[[#This Row],[etmaaltemperatuur]]&gt;stookgrens,jaar_zip[[#This Row],[etmaaltemperatuur]]-stookgrens,0),"")</f>
        <v>0</v>
      </c>
    </row>
    <row r="5049" spans="1:15" x14ac:dyDescent="0.25">
      <c r="A5049">
        <v>286</v>
      </c>
      <c r="B5049">
        <v>20240425</v>
      </c>
      <c r="C5049">
        <v>4.7</v>
      </c>
      <c r="D5049">
        <v>6.3</v>
      </c>
      <c r="E5049">
        <v>1343</v>
      </c>
      <c r="F5049">
        <v>7.2</v>
      </c>
      <c r="H5049">
        <v>82</v>
      </c>
      <c r="I5049" s="101" t="s">
        <v>30</v>
      </c>
      <c r="J5049" s="1">
        <f>DATEVALUE(RIGHT(jaar_zip[[#This Row],[YYYYMMDD]],2)&amp;"-"&amp;MID(jaar_zip[[#This Row],[YYYYMMDD]],5,2)&amp;"-"&amp;LEFT(jaar_zip[[#This Row],[YYYYMMDD]],4))</f>
        <v>45407</v>
      </c>
      <c r="K5049" s="101" t="str">
        <f>IF(AND(VALUE(MONTH(jaar_zip[[#This Row],[Datum]]))=1,VALUE(WEEKNUM(jaar_zip[[#This Row],[Datum]],21))&gt;51),RIGHT(YEAR(jaar_zip[[#This Row],[Datum]])-1,2),RIGHT(YEAR(jaar_zip[[#This Row],[Datum]]),2))&amp;"-"&amp; TEXT(WEEKNUM(jaar_zip[[#This Row],[Datum]],21),"00")</f>
        <v>24-17</v>
      </c>
      <c r="L5049" s="101">
        <f>MONTH(jaar_zip[[#This Row],[Datum]])</f>
        <v>4</v>
      </c>
      <c r="M5049" s="101">
        <f>IF(ISNUMBER(jaar_zip[[#This Row],[etmaaltemperatuur]]),IF(jaar_zip[[#This Row],[etmaaltemperatuur]]&lt;stookgrens,stookgrens-jaar_zip[[#This Row],[etmaaltemperatuur]],0),"")</f>
        <v>11.7</v>
      </c>
      <c r="N5049" s="101">
        <f>IF(ISNUMBER(jaar_zip[[#This Row],[graaddagen]]),IF(OR(MONTH(jaar_zip[[#This Row],[Datum]])=1,MONTH(jaar_zip[[#This Row],[Datum]])=2,MONTH(jaar_zip[[#This Row],[Datum]])=11,MONTH(jaar_zip[[#This Row],[Datum]])=12),1.1,IF(OR(MONTH(jaar_zip[[#This Row],[Datum]])=3,MONTH(jaar_zip[[#This Row],[Datum]])=10),1,0.8))*jaar_zip[[#This Row],[graaddagen]],"")</f>
        <v>9.36</v>
      </c>
      <c r="O5049" s="101">
        <f>IF(ISNUMBER(jaar_zip[[#This Row],[etmaaltemperatuur]]),IF(jaar_zip[[#This Row],[etmaaltemperatuur]]&gt;stookgrens,jaar_zip[[#This Row],[etmaaltemperatuur]]-stookgrens,0),"")</f>
        <v>0</v>
      </c>
    </row>
    <row r="5050" spans="1:15" x14ac:dyDescent="0.25">
      <c r="A5050">
        <v>286</v>
      </c>
      <c r="B5050">
        <v>20240426</v>
      </c>
      <c r="C5050">
        <v>4</v>
      </c>
      <c r="D5050">
        <v>7.5</v>
      </c>
      <c r="E5050">
        <v>1809</v>
      </c>
      <c r="F5050">
        <v>0.5</v>
      </c>
      <c r="H5050">
        <v>82</v>
      </c>
      <c r="I5050" s="101" t="s">
        <v>30</v>
      </c>
      <c r="J5050" s="1">
        <f>DATEVALUE(RIGHT(jaar_zip[[#This Row],[YYYYMMDD]],2)&amp;"-"&amp;MID(jaar_zip[[#This Row],[YYYYMMDD]],5,2)&amp;"-"&amp;LEFT(jaar_zip[[#This Row],[YYYYMMDD]],4))</f>
        <v>45408</v>
      </c>
      <c r="K5050" s="101" t="str">
        <f>IF(AND(VALUE(MONTH(jaar_zip[[#This Row],[Datum]]))=1,VALUE(WEEKNUM(jaar_zip[[#This Row],[Datum]],21))&gt;51),RIGHT(YEAR(jaar_zip[[#This Row],[Datum]])-1,2),RIGHT(YEAR(jaar_zip[[#This Row],[Datum]]),2))&amp;"-"&amp; TEXT(WEEKNUM(jaar_zip[[#This Row],[Datum]],21),"00")</f>
        <v>24-17</v>
      </c>
      <c r="L5050" s="101">
        <f>MONTH(jaar_zip[[#This Row],[Datum]])</f>
        <v>4</v>
      </c>
      <c r="M5050" s="101">
        <f>IF(ISNUMBER(jaar_zip[[#This Row],[etmaaltemperatuur]]),IF(jaar_zip[[#This Row],[etmaaltemperatuur]]&lt;stookgrens,stookgrens-jaar_zip[[#This Row],[etmaaltemperatuur]],0),"")</f>
        <v>10.5</v>
      </c>
      <c r="N5050" s="101">
        <f>IF(ISNUMBER(jaar_zip[[#This Row],[graaddagen]]),IF(OR(MONTH(jaar_zip[[#This Row],[Datum]])=1,MONTH(jaar_zip[[#This Row],[Datum]])=2,MONTH(jaar_zip[[#This Row],[Datum]])=11,MONTH(jaar_zip[[#This Row],[Datum]])=12),1.1,IF(OR(MONTH(jaar_zip[[#This Row],[Datum]])=3,MONTH(jaar_zip[[#This Row],[Datum]])=10),1,0.8))*jaar_zip[[#This Row],[graaddagen]],"")</f>
        <v>8.4</v>
      </c>
      <c r="O5050" s="101">
        <f>IF(ISNUMBER(jaar_zip[[#This Row],[etmaaltemperatuur]]),IF(jaar_zip[[#This Row],[etmaaltemperatuur]]&gt;stookgrens,jaar_zip[[#This Row],[etmaaltemperatuur]]-stookgrens,0),"")</f>
        <v>0</v>
      </c>
    </row>
    <row r="5051" spans="1:15" x14ac:dyDescent="0.25">
      <c r="A5051">
        <v>286</v>
      </c>
      <c r="B5051">
        <v>20240427</v>
      </c>
      <c r="C5051">
        <v>3.4</v>
      </c>
      <c r="D5051">
        <v>11.3</v>
      </c>
      <c r="E5051">
        <v>1347</v>
      </c>
      <c r="F5051">
        <v>1.4</v>
      </c>
      <c r="H5051">
        <v>83</v>
      </c>
      <c r="I5051" s="101" t="s">
        <v>30</v>
      </c>
      <c r="J5051" s="1">
        <f>DATEVALUE(RIGHT(jaar_zip[[#This Row],[YYYYMMDD]],2)&amp;"-"&amp;MID(jaar_zip[[#This Row],[YYYYMMDD]],5,2)&amp;"-"&amp;LEFT(jaar_zip[[#This Row],[YYYYMMDD]],4))</f>
        <v>45409</v>
      </c>
      <c r="K5051" s="101" t="str">
        <f>IF(AND(VALUE(MONTH(jaar_zip[[#This Row],[Datum]]))=1,VALUE(WEEKNUM(jaar_zip[[#This Row],[Datum]],21))&gt;51),RIGHT(YEAR(jaar_zip[[#This Row],[Datum]])-1,2),RIGHT(YEAR(jaar_zip[[#This Row],[Datum]]),2))&amp;"-"&amp; TEXT(WEEKNUM(jaar_zip[[#This Row],[Datum]],21),"00")</f>
        <v>24-17</v>
      </c>
      <c r="L5051" s="101">
        <f>MONTH(jaar_zip[[#This Row],[Datum]])</f>
        <v>4</v>
      </c>
      <c r="M5051" s="101">
        <f>IF(ISNUMBER(jaar_zip[[#This Row],[etmaaltemperatuur]]),IF(jaar_zip[[#This Row],[etmaaltemperatuur]]&lt;stookgrens,stookgrens-jaar_zip[[#This Row],[etmaaltemperatuur]],0),"")</f>
        <v>6.6999999999999993</v>
      </c>
      <c r="N5051" s="101">
        <f>IF(ISNUMBER(jaar_zip[[#This Row],[graaddagen]]),IF(OR(MONTH(jaar_zip[[#This Row],[Datum]])=1,MONTH(jaar_zip[[#This Row],[Datum]])=2,MONTH(jaar_zip[[#This Row],[Datum]])=11,MONTH(jaar_zip[[#This Row],[Datum]])=12),1.1,IF(OR(MONTH(jaar_zip[[#This Row],[Datum]])=3,MONTH(jaar_zip[[#This Row],[Datum]])=10),1,0.8))*jaar_zip[[#This Row],[graaddagen]],"")</f>
        <v>5.3599999999999994</v>
      </c>
      <c r="O5051" s="101">
        <f>IF(ISNUMBER(jaar_zip[[#This Row],[etmaaltemperatuur]]),IF(jaar_zip[[#This Row],[etmaaltemperatuur]]&gt;stookgrens,jaar_zip[[#This Row],[etmaaltemperatuur]]-stookgrens,0),"")</f>
        <v>0</v>
      </c>
    </row>
    <row r="5052" spans="1:15" x14ac:dyDescent="0.25">
      <c r="A5052">
        <v>286</v>
      </c>
      <c r="B5052">
        <v>20240428</v>
      </c>
      <c r="C5052">
        <v>7.3</v>
      </c>
      <c r="D5052">
        <v>14.1</v>
      </c>
      <c r="E5052">
        <v>1797</v>
      </c>
      <c r="F5052">
        <v>0.1</v>
      </c>
      <c r="H5052">
        <v>66</v>
      </c>
      <c r="I5052" s="101" t="s">
        <v>30</v>
      </c>
      <c r="J5052" s="1">
        <f>DATEVALUE(RIGHT(jaar_zip[[#This Row],[YYYYMMDD]],2)&amp;"-"&amp;MID(jaar_zip[[#This Row],[YYYYMMDD]],5,2)&amp;"-"&amp;LEFT(jaar_zip[[#This Row],[YYYYMMDD]],4))</f>
        <v>45410</v>
      </c>
      <c r="K5052" s="101" t="str">
        <f>IF(AND(VALUE(MONTH(jaar_zip[[#This Row],[Datum]]))=1,VALUE(WEEKNUM(jaar_zip[[#This Row],[Datum]],21))&gt;51),RIGHT(YEAR(jaar_zip[[#This Row],[Datum]])-1,2),RIGHT(YEAR(jaar_zip[[#This Row],[Datum]]),2))&amp;"-"&amp; TEXT(WEEKNUM(jaar_zip[[#This Row],[Datum]],21),"00")</f>
        <v>24-17</v>
      </c>
      <c r="L5052" s="101">
        <f>MONTH(jaar_zip[[#This Row],[Datum]])</f>
        <v>4</v>
      </c>
      <c r="M5052" s="101">
        <f>IF(ISNUMBER(jaar_zip[[#This Row],[etmaaltemperatuur]]),IF(jaar_zip[[#This Row],[etmaaltemperatuur]]&lt;stookgrens,stookgrens-jaar_zip[[#This Row],[etmaaltemperatuur]],0),"")</f>
        <v>3.9000000000000004</v>
      </c>
      <c r="N5052" s="101">
        <f>IF(ISNUMBER(jaar_zip[[#This Row],[graaddagen]]),IF(OR(MONTH(jaar_zip[[#This Row],[Datum]])=1,MONTH(jaar_zip[[#This Row],[Datum]])=2,MONTH(jaar_zip[[#This Row],[Datum]])=11,MONTH(jaar_zip[[#This Row],[Datum]])=12),1.1,IF(OR(MONTH(jaar_zip[[#This Row],[Datum]])=3,MONTH(jaar_zip[[#This Row],[Datum]])=10),1,0.8))*jaar_zip[[#This Row],[graaddagen]],"")</f>
        <v>3.1200000000000006</v>
      </c>
      <c r="O5052" s="101">
        <f>IF(ISNUMBER(jaar_zip[[#This Row],[etmaaltemperatuur]]),IF(jaar_zip[[#This Row],[etmaaltemperatuur]]&gt;stookgrens,jaar_zip[[#This Row],[etmaaltemperatuur]]-stookgrens,0),"")</f>
        <v>0</v>
      </c>
    </row>
    <row r="5053" spans="1:15" x14ac:dyDescent="0.25">
      <c r="A5053">
        <v>286</v>
      </c>
      <c r="B5053">
        <v>20240429</v>
      </c>
      <c r="C5053">
        <v>3.9</v>
      </c>
      <c r="D5053">
        <v>13.2</v>
      </c>
      <c r="E5053">
        <v>2156</v>
      </c>
      <c r="F5053">
        <v>0</v>
      </c>
      <c r="H5053">
        <v>68</v>
      </c>
      <c r="I5053" s="101" t="s">
        <v>30</v>
      </c>
      <c r="J5053" s="1">
        <f>DATEVALUE(RIGHT(jaar_zip[[#This Row],[YYYYMMDD]],2)&amp;"-"&amp;MID(jaar_zip[[#This Row],[YYYYMMDD]],5,2)&amp;"-"&amp;LEFT(jaar_zip[[#This Row],[YYYYMMDD]],4))</f>
        <v>45411</v>
      </c>
      <c r="K5053" s="101" t="str">
        <f>IF(AND(VALUE(MONTH(jaar_zip[[#This Row],[Datum]]))=1,VALUE(WEEKNUM(jaar_zip[[#This Row],[Datum]],21))&gt;51),RIGHT(YEAR(jaar_zip[[#This Row],[Datum]])-1,2),RIGHT(YEAR(jaar_zip[[#This Row],[Datum]]),2))&amp;"-"&amp; TEXT(WEEKNUM(jaar_zip[[#This Row],[Datum]],21),"00")</f>
        <v>24-18</v>
      </c>
      <c r="L5053" s="101">
        <f>MONTH(jaar_zip[[#This Row],[Datum]])</f>
        <v>4</v>
      </c>
      <c r="M5053" s="101">
        <f>IF(ISNUMBER(jaar_zip[[#This Row],[etmaaltemperatuur]]),IF(jaar_zip[[#This Row],[etmaaltemperatuur]]&lt;stookgrens,stookgrens-jaar_zip[[#This Row],[etmaaltemperatuur]],0),"")</f>
        <v>4.8000000000000007</v>
      </c>
      <c r="N5053" s="101">
        <f>IF(ISNUMBER(jaar_zip[[#This Row],[graaddagen]]),IF(OR(MONTH(jaar_zip[[#This Row],[Datum]])=1,MONTH(jaar_zip[[#This Row],[Datum]])=2,MONTH(jaar_zip[[#This Row],[Datum]])=11,MONTH(jaar_zip[[#This Row],[Datum]])=12),1.1,IF(OR(MONTH(jaar_zip[[#This Row],[Datum]])=3,MONTH(jaar_zip[[#This Row],[Datum]])=10),1,0.8))*jaar_zip[[#This Row],[graaddagen]],"")</f>
        <v>3.8400000000000007</v>
      </c>
      <c r="O5053" s="101">
        <f>IF(ISNUMBER(jaar_zip[[#This Row],[etmaaltemperatuur]]),IF(jaar_zip[[#This Row],[etmaaltemperatuur]]&gt;stookgrens,jaar_zip[[#This Row],[etmaaltemperatuur]]-stookgrens,0),"")</f>
        <v>0</v>
      </c>
    </row>
    <row r="5054" spans="1:15" x14ac:dyDescent="0.25">
      <c r="A5054">
        <v>286</v>
      </c>
      <c r="B5054">
        <v>20240430</v>
      </c>
      <c r="C5054">
        <v>2.6</v>
      </c>
      <c r="D5054">
        <v>16.2</v>
      </c>
      <c r="E5054">
        <v>1680</v>
      </c>
      <c r="F5054">
        <v>0.1</v>
      </c>
      <c r="H5054">
        <v>80</v>
      </c>
      <c r="I5054" s="101" t="s">
        <v>30</v>
      </c>
      <c r="J5054" s="1">
        <f>DATEVALUE(RIGHT(jaar_zip[[#This Row],[YYYYMMDD]],2)&amp;"-"&amp;MID(jaar_zip[[#This Row],[YYYYMMDD]],5,2)&amp;"-"&amp;LEFT(jaar_zip[[#This Row],[YYYYMMDD]],4))</f>
        <v>45412</v>
      </c>
      <c r="K5054" s="101" t="str">
        <f>IF(AND(VALUE(MONTH(jaar_zip[[#This Row],[Datum]]))=1,VALUE(WEEKNUM(jaar_zip[[#This Row],[Datum]],21))&gt;51),RIGHT(YEAR(jaar_zip[[#This Row],[Datum]])-1,2),RIGHT(YEAR(jaar_zip[[#This Row],[Datum]]),2))&amp;"-"&amp; TEXT(WEEKNUM(jaar_zip[[#This Row],[Datum]],21),"00")</f>
        <v>24-18</v>
      </c>
      <c r="L5054" s="101">
        <f>MONTH(jaar_zip[[#This Row],[Datum]])</f>
        <v>4</v>
      </c>
      <c r="M5054" s="101">
        <f>IF(ISNUMBER(jaar_zip[[#This Row],[etmaaltemperatuur]]),IF(jaar_zip[[#This Row],[etmaaltemperatuur]]&lt;stookgrens,stookgrens-jaar_zip[[#This Row],[etmaaltemperatuur]],0),"")</f>
        <v>1.8000000000000007</v>
      </c>
      <c r="N5054" s="101">
        <f>IF(ISNUMBER(jaar_zip[[#This Row],[graaddagen]]),IF(OR(MONTH(jaar_zip[[#This Row],[Datum]])=1,MONTH(jaar_zip[[#This Row],[Datum]])=2,MONTH(jaar_zip[[#This Row],[Datum]])=11,MONTH(jaar_zip[[#This Row],[Datum]])=12),1.1,IF(OR(MONTH(jaar_zip[[#This Row],[Datum]])=3,MONTH(jaar_zip[[#This Row],[Datum]])=10),1,0.8))*jaar_zip[[#This Row],[graaddagen]],"")</f>
        <v>1.4400000000000006</v>
      </c>
      <c r="O5054" s="101">
        <f>IF(ISNUMBER(jaar_zip[[#This Row],[etmaaltemperatuur]]),IF(jaar_zip[[#This Row],[etmaaltemperatuur]]&gt;stookgrens,jaar_zip[[#This Row],[etmaaltemperatuur]]-stookgrens,0),"")</f>
        <v>0</v>
      </c>
    </row>
    <row r="5055" spans="1:15" x14ac:dyDescent="0.25">
      <c r="A5055">
        <v>286</v>
      </c>
      <c r="B5055">
        <v>20240501</v>
      </c>
      <c r="C5055">
        <v>4.4000000000000004</v>
      </c>
      <c r="D5055">
        <v>17.399999999999999</v>
      </c>
      <c r="E5055">
        <v>2213</v>
      </c>
      <c r="F5055">
        <v>0</v>
      </c>
      <c r="H5055">
        <v>78</v>
      </c>
      <c r="I5055" s="101" t="s">
        <v>30</v>
      </c>
      <c r="J5055" s="1">
        <f>DATEVALUE(RIGHT(jaar_zip[[#This Row],[YYYYMMDD]],2)&amp;"-"&amp;MID(jaar_zip[[#This Row],[YYYYMMDD]],5,2)&amp;"-"&amp;LEFT(jaar_zip[[#This Row],[YYYYMMDD]],4))</f>
        <v>45413</v>
      </c>
      <c r="K5055" s="101" t="str">
        <f>IF(AND(VALUE(MONTH(jaar_zip[[#This Row],[Datum]]))=1,VALUE(WEEKNUM(jaar_zip[[#This Row],[Datum]],21))&gt;51),RIGHT(YEAR(jaar_zip[[#This Row],[Datum]])-1,2),RIGHT(YEAR(jaar_zip[[#This Row],[Datum]]),2))&amp;"-"&amp; TEXT(WEEKNUM(jaar_zip[[#This Row],[Datum]],21),"00")</f>
        <v>24-18</v>
      </c>
      <c r="L5055" s="101">
        <f>MONTH(jaar_zip[[#This Row],[Datum]])</f>
        <v>5</v>
      </c>
      <c r="M5055" s="101">
        <f>IF(ISNUMBER(jaar_zip[[#This Row],[etmaaltemperatuur]]),IF(jaar_zip[[#This Row],[etmaaltemperatuur]]&lt;stookgrens,stookgrens-jaar_zip[[#This Row],[etmaaltemperatuur]],0),"")</f>
        <v>0.60000000000000142</v>
      </c>
      <c r="N5055" s="101">
        <f>IF(ISNUMBER(jaar_zip[[#This Row],[graaddagen]]),IF(OR(MONTH(jaar_zip[[#This Row],[Datum]])=1,MONTH(jaar_zip[[#This Row],[Datum]])=2,MONTH(jaar_zip[[#This Row],[Datum]])=11,MONTH(jaar_zip[[#This Row],[Datum]])=12),1.1,IF(OR(MONTH(jaar_zip[[#This Row],[Datum]])=3,MONTH(jaar_zip[[#This Row],[Datum]])=10),1,0.8))*jaar_zip[[#This Row],[graaddagen]],"")</f>
        <v>0.48000000000000115</v>
      </c>
      <c r="O5055" s="101">
        <f>IF(ISNUMBER(jaar_zip[[#This Row],[etmaaltemperatuur]]),IF(jaar_zip[[#This Row],[etmaaltemperatuur]]&gt;stookgrens,jaar_zip[[#This Row],[etmaaltemperatuur]]-stookgrens,0),"")</f>
        <v>0</v>
      </c>
    </row>
    <row r="5056" spans="1:15" x14ac:dyDescent="0.25">
      <c r="A5056">
        <v>286</v>
      </c>
      <c r="B5056">
        <v>20240502</v>
      </c>
      <c r="C5056">
        <v>5.9</v>
      </c>
      <c r="D5056">
        <v>18.399999999999999</v>
      </c>
      <c r="E5056">
        <v>2452</v>
      </c>
      <c r="F5056">
        <v>0</v>
      </c>
      <c r="H5056">
        <v>70</v>
      </c>
      <c r="I5056" s="101" t="s">
        <v>30</v>
      </c>
      <c r="J5056" s="1">
        <f>DATEVALUE(RIGHT(jaar_zip[[#This Row],[YYYYMMDD]],2)&amp;"-"&amp;MID(jaar_zip[[#This Row],[YYYYMMDD]],5,2)&amp;"-"&amp;LEFT(jaar_zip[[#This Row],[YYYYMMDD]],4))</f>
        <v>45414</v>
      </c>
      <c r="K5056" s="101" t="str">
        <f>IF(AND(VALUE(MONTH(jaar_zip[[#This Row],[Datum]]))=1,VALUE(WEEKNUM(jaar_zip[[#This Row],[Datum]],21))&gt;51),RIGHT(YEAR(jaar_zip[[#This Row],[Datum]])-1,2),RIGHT(YEAR(jaar_zip[[#This Row],[Datum]]),2))&amp;"-"&amp; TEXT(WEEKNUM(jaar_zip[[#This Row],[Datum]],21),"00")</f>
        <v>24-18</v>
      </c>
      <c r="L5056" s="101">
        <f>MONTH(jaar_zip[[#This Row],[Datum]])</f>
        <v>5</v>
      </c>
      <c r="M5056" s="101">
        <f>IF(ISNUMBER(jaar_zip[[#This Row],[etmaaltemperatuur]]),IF(jaar_zip[[#This Row],[etmaaltemperatuur]]&lt;stookgrens,stookgrens-jaar_zip[[#This Row],[etmaaltemperatuur]],0),"")</f>
        <v>0</v>
      </c>
      <c r="N5056" s="101">
        <f>IF(ISNUMBER(jaar_zip[[#This Row],[graaddagen]]),IF(OR(MONTH(jaar_zip[[#This Row],[Datum]])=1,MONTH(jaar_zip[[#This Row],[Datum]])=2,MONTH(jaar_zip[[#This Row],[Datum]])=11,MONTH(jaar_zip[[#This Row],[Datum]])=12),1.1,IF(OR(MONTH(jaar_zip[[#This Row],[Datum]])=3,MONTH(jaar_zip[[#This Row],[Datum]])=10),1,0.8))*jaar_zip[[#This Row],[graaddagen]],"")</f>
        <v>0</v>
      </c>
      <c r="O5056" s="101">
        <f>IF(ISNUMBER(jaar_zip[[#This Row],[etmaaltemperatuur]]),IF(jaar_zip[[#This Row],[etmaaltemperatuur]]&gt;stookgrens,jaar_zip[[#This Row],[etmaaltemperatuur]]-stookgrens,0),"")</f>
        <v>0.39999999999999858</v>
      </c>
    </row>
    <row r="5057" spans="1:15" x14ac:dyDescent="0.25">
      <c r="A5057">
        <v>286</v>
      </c>
      <c r="B5057">
        <v>20240503</v>
      </c>
      <c r="C5057">
        <v>4.4000000000000004</v>
      </c>
      <c r="D5057">
        <v>12.5</v>
      </c>
      <c r="E5057">
        <v>429</v>
      </c>
      <c r="F5057">
        <v>0.1</v>
      </c>
      <c r="H5057">
        <v>89</v>
      </c>
      <c r="I5057" s="101" t="s">
        <v>30</v>
      </c>
      <c r="J5057" s="1">
        <f>DATEVALUE(RIGHT(jaar_zip[[#This Row],[YYYYMMDD]],2)&amp;"-"&amp;MID(jaar_zip[[#This Row],[YYYYMMDD]],5,2)&amp;"-"&amp;LEFT(jaar_zip[[#This Row],[YYYYMMDD]],4))</f>
        <v>45415</v>
      </c>
      <c r="K5057" s="101" t="str">
        <f>IF(AND(VALUE(MONTH(jaar_zip[[#This Row],[Datum]]))=1,VALUE(WEEKNUM(jaar_zip[[#This Row],[Datum]],21))&gt;51),RIGHT(YEAR(jaar_zip[[#This Row],[Datum]])-1,2),RIGHT(YEAR(jaar_zip[[#This Row],[Datum]]),2))&amp;"-"&amp; TEXT(WEEKNUM(jaar_zip[[#This Row],[Datum]],21),"00")</f>
        <v>24-18</v>
      </c>
      <c r="L5057" s="101">
        <f>MONTH(jaar_zip[[#This Row],[Datum]])</f>
        <v>5</v>
      </c>
      <c r="M5057" s="101">
        <f>IF(ISNUMBER(jaar_zip[[#This Row],[etmaaltemperatuur]]),IF(jaar_zip[[#This Row],[etmaaltemperatuur]]&lt;stookgrens,stookgrens-jaar_zip[[#This Row],[etmaaltemperatuur]],0),"")</f>
        <v>5.5</v>
      </c>
      <c r="N5057" s="101">
        <f>IF(ISNUMBER(jaar_zip[[#This Row],[graaddagen]]),IF(OR(MONTH(jaar_zip[[#This Row],[Datum]])=1,MONTH(jaar_zip[[#This Row],[Datum]])=2,MONTH(jaar_zip[[#This Row],[Datum]])=11,MONTH(jaar_zip[[#This Row],[Datum]])=12),1.1,IF(OR(MONTH(jaar_zip[[#This Row],[Datum]])=3,MONTH(jaar_zip[[#This Row],[Datum]])=10),1,0.8))*jaar_zip[[#This Row],[graaddagen]],"")</f>
        <v>4.4000000000000004</v>
      </c>
      <c r="O5057" s="101">
        <f>IF(ISNUMBER(jaar_zip[[#This Row],[etmaaltemperatuur]]),IF(jaar_zip[[#This Row],[etmaaltemperatuur]]&gt;stookgrens,jaar_zip[[#This Row],[etmaaltemperatuur]]-stookgrens,0),"")</f>
        <v>0</v>
      </c>
    </row>
    <row r="5058" spans="1:15" x14ac:dyDescent="0.25">
      <c r="A5058">
        <v>286</v>
      </c>
      <c r="B5058">
        <v>20240504</v>
      </c>
      <c r="C5058">
        <v>3.3</v>
      </c>
      <c r="D5058">
        <v>12.2</v>
      </c>
      <c r="E5058">
        <v>1589</v>
      </c>
      <c r="F5058">
        <v>1.5</v>
      </c>
      <c r="H5058">
        <v>79</v>
      </c>
      <c r="I5058" s="101" t="s">
        <v>30</v>
      </c>
      <c r="J5058" s="1">
        <f>DATEVALUE(RIGHT(jaar_zip[[#This Row],[YYYYMMDD]],2)&amp;"-"&amp;MID(jaar_zip[[#This Row],[YYYYMMDD]],5,2)&amp;"-"&amp;LEFT(jaar_zip[[#This Row],[YYYYMMDD]],4))</f>
        <v>45416</v>
      </c>
      <c r="K5058" s="101" t="str">
        <f>IF(AND(VALUE(MONTH(jaar_zip[[#This Row],[Datum]]))=1,VALUE(WEEKNUM(jaar_zip[[#This Row],[Datum]],21))&gt;51),RIGHT(YEAR(jaar_zip[[#This Row],[Datum]])-1,2),RIGHT(YEAR(jaar_zip[[#This Row],[Datum]]),2))&amp;"-"&amp; TEXT(WEEKNUM(jaar_zip[[#This Row],[Datum]],21),"00")</f>
        <v>24-18</v>
      </c>
      <c r="L5058" s="101">
        <f>MONTH(jaar_zip[[#This Row],[Datum]])</f>
        <v>5</v>
      </c>
      <c r="M5058" s="101">
        <f>IF(ISNUMBER(jaar_zip[[#This Row],[etmaaltemperatuur]]),IF(jaar_zip[[#This Row],[etmaaltemperatuur]]&lt;stookgrens,stookgrens-jaar_zip[[#This Row],[etmaaltemperatuur]],0),"")</f>
        <v>5.8000000000000007</v>
      </c>
      <c r="N5058" s="101">
        <f>IF(ISNUMBER(jaar_zip[[#This Row],[graaddagen]]),IF(OR(MONTH(jaar_zip[[#This Row],[Datum]])=1,MONTH(jaar_zip[[#This Row],[Datum]])=2,MONTH(jaar_zip[[#This Row],[Datum]])=11,MONTH(jaar_zip[[#This Row],[Datum]])=12),1.1,IF(OR(MONTH(jaar_zip[[#This Row],[Datum]])=3,MONTH(jaar_zip[[#This Row],[Datum]])=10),1,0.8))*jaar_zip[[#This Row],[graaddagen]],"")</f>
        <v>4.6400000000000006</v>
      </c>
      <c r="O5058" s="101">
        <f>IF(ISNUMBER(jaar_zip[[#This Row],[etmaaltemperatuur]]),IF(jaar_zip[[#This Row],[etmaaltemperatuur]]&gt;stookgrens,jaar_zip[[#This Row],[etmaaltemperatuur]]-stookgrens,0),"")</f>
        <v>0</v>
      </c>
    </row>
    <row r="5059" spans="1:15" x14ac:dyDescent="0.25">
      <c r="A5059">
        <v>286</v>
      </c>
      <c r="B5059">
        <v>20240505</v>
      </c>
      <c r="C5059">
        <v>3.9</v>
      </c>
      <c r="D5059">
        <v>11.1</v>
      </c>
      <c r="E5059">
        <v>1134</v>
      </c>
      <c r="F5059">
        <v>10.6</v>
      </c>
      <c r="H5059">
        <v>89</v>
      </c>
      <c r="I5059" s="101" t="s">
        <v>30</v>
      </c>
      <c r="J5059" s="1">
        <f>DATEVALUE(RIGHT(jaar_zip[[#This Row],[YYYYMMDD]],2)&amp;"-"&amp;MID(jaar_zip[[#This Row],[YYYYMMDD]],5,2)&amp;"-"&amp;LEFT(jaar_zip[[#This Row],[YYYYMMDD]],4))</f>
        <v>45417</v>
      </c>
      <c r="K5059" s="101" t="str">
        <f>IF(AND(VALUE(MONTH(jaar_zip[[#This Row],[Datum]]))=1,VALUE(WEEKNUM(jaar_zip[[#This Row],[Datum]],21))&gt;51),RIGHT(YEAR(jaar_zip[[#This Row],[Datum]])-1,2),RIGHT(YEAR(jaar_zip[[#This Row],[Datum]]),2))&amp;"-"&amp; TEXT(WEEKNUM(jaar_zip[[#This Row],[Datum]],21),"00")</f>
        <v>24-18</v>
      </c>
      <c r="L5059" s="101">
        <f>MONTH(jaar_zip[[#This Row],[Datum]])</f>
        <v>5</v>
      </c>
      <c r="M5059" s="101">
        <f>IF(ISNUMBER(jaar_zip[[#This Row],[etmaaltemperatuur]]),IF(jaar_zip[[#This Row],[etmaaltemperatuur]]&lt;stookgrens,stookgrens-jaar_zip[[#This Row],[etmaaltemperatuur]],0),"")</f>
        <v>6.9</v>
      </c>
      <c r="N5059" s="101">
        <f>IF(ISNUMBER(jaar_zip[[#This Row],[graaddagen]]),IF(OR(MONTH(jaar_zip[[#This Row],[Datum]])=1,MONTH(jaar_zip[[#This Row],[Datum]])=2,MONTH(jaar_zip[[#This Row],[Datum]])=11,MONTH(jaar_zip[[#This Row],[Datum]])=12),1.1,IF(OR(MONTH(jaar_zip[[#This Row],[Datum]])=3,MONTH(jaar_zip[[#This Row],[Datum]])=10),1,0.8))*jaar_zip[[#This Row],[graaddagen]],"")</f>
        <v>5.5200000000000005</v>
      </c>
      <c r="O5059" s="101">
        <f>IF(ISNUMBER(jaar_zip[[#This Row],[etmaaltemperatuur]]),IF(jaar_zip[[#This Row],[etmaaltemperatuur]]&gt;stookgrens,jaar_zip[[#This Row],[etmaaltemperatuur]]-stookgrens,0),"")</f>
        <v>0</v>
      </c>
    </row>
    <row r="5060" spans="1:15" x14ac:dyDescent="0.25">
      <c r="A5060">
        <v>286</v>
      </c>
      <c r="B5060">
        <v>20240506</v>
      </c>
      <c r="C5060">
        <v>2.6</v>
      </c>
      <c r="D5060">
        <v>12</v>
      </c>
      <c r="E5060">
        <v>2272</v>
      </c>
      <c r="F5060">
        <v>0</v>
      </c>
      <c r="H5060">
        <v>81</v>
      </c>
      <c r="I5060" s="101" t="s">
        <v>30</v>
      </c>
      <c r="J5060" s="1">
        <f>DATEVALUE(RIGHT(jaar_zip[[#This Row],[YYYYMMDD]],2)&amp;"-"&amp;MID(jaar_zip[[#This Row],[YYYYMMDD]],5,2)&amp;"-"&amp;LEFT(jaar_zip[[#This Row],[YYYYMMDD]],4))</f>
        <v>45418</v>
      </c>
      <c r="K5060" s="101" t="str">
        <f>IF(AND(VALUE(MONTH(jaar_zip[[#This Row],[Datum]]))=1,VALUE(WEEKNUM(jaar_zip[[#This Row],[Datum]],21))&gt;51),RIGHT(YEAR(jaar_zip[[#This Row],[Datum]])-1,2),RIGHT(YEAR(jaar_zip[[#This Row],[Datum]]),2))&amp;"-"&amp; TEXT(WEEKNUM(jaar_zip[[#This Row],[Datum]],21),"00")</f>
        <v>24-19</v>
      </c>
      <c r="L5060" s="101">
        <f>MONTH(jaar_zip[[#This Row],[Datum]])</f>
        <v>5</v>
      </c>
      <c r="M5060" s="101">
        <f>IF(ISNUMBER(jaar_zip[[#This Row],[etmaaltemperatuur]]),IF(jaar_zip[[#This Row],[etmaaltemperatuur]]&lt;stookgrens,stookgrens-jaar_zip[[#This Row],[etmaaltemperatuur]],0),"")</f>
        <v>6</v>
      </c>
      <c r="N5060" s="101">
        <f>IF(ISNUMBER(jaar_zip[[#This Row],[graaddagen]]),IF(OR(MONTH(jaar_zip[[#This Row],[Datum]])=1,MONTH(jaar_zip[[#This Row],[Datum]])=2,MONTH(jaar_zip[[#This Row],[Datum]])=11,MONTH(jaar_zip[[#This Row],[Datum]])=12),1.1,IF(OR(MONTH(jaar_zip[[#This Row],[Datum]])=3,MONTH(jaar_zip[[#This Row],[Datum]])=10),1,0.8))*jaar_zip[[#This Row],[graaddagen]],"")</f>
        <v>4.8000000000000007</v>
      </c>
      <c r="O5060" s="101">
        <f>IF(ISNUMBER(jaar_zip[[#This Row],[etmaaltemperatuur]]),IF(jaar_zip[[#This Row],[etmaaltemperatuur]]&gt;stookgrens,jaar_zip[[#This Row],[etmaaltemperatuur]]-stookgrens,0),"")</f>
        <v>0</v>
      </c>
    </row>
    <row r="5061" spans="1:15" x14ac:dyDescent="0.25">
      <c r="A5061">
        <v>286</v>
      </c>
      <c r="B5061">
        <v>20240507</v>
      </c>
      <c r="C5061">
        <v>3.8</v>
      </c>
      <c r="D5061">
        <v>12.6</v>
      </c>
      <c r="E5061">
        <v>2330</v>
      </c>
      <c r="F5061">
        <v>0</v>
      </c>
      <c r="H5061">
        <v>87</v>
      </c>
      <c r="I5061" s="101" t="s">
        <v>30</v>
      </c>
      <c r="J5061" s="1">
        <f>DATEVALUE(RIGHT(jaar_zip[[#This Row],[YYYYMMDD]],2)&amp;"-"&amp;MID(jaar_zip[[#This Row],[YYYYMMDD]],5,2)&amp;"-"&amp;LEFT(jaar_zip[[#This Row],[YYYYMMDD]],4))</f>
        <v>45419</v>
      </c>
      <c r="K5061" s="101" t="str">
        <f>IF(AND(VALUE(MONTH(jaar_zip[[#This Row],[Datum]]))=1,VALUE(WEEKNUM(jaar_zip[[#This Row],[Datum]],21))&gt;51),RIGHT(YEAR(jaar_zip[[#This Row],[Datum]])-1,2),RIGHT(YEAR(jaar_zip[[#This Row],[Datum]]),2))&amp;"-"&amp; TEXT(WEEKNUM(jaar_zip[[#This Row],[Datum]],21),"00")</f>
        <v>24-19</v>
      </c>
      <c r="L5061" s="101">
        <f>MONTH(jaar_zip[[#This Row],[Datum]])</f>
        <v>5</v>
      </c>
      <c r="M5061" s="101">
        <f>IF(ISNUMBER(jaar_zip[[#This Row],[etmaaltemperatuur]]),IF(jaar_zip[[#This Row],[etmaaltemperatuur]]&lt;stookgrens,stookgrens-jaar_zip[[#This Row],[etmaaltemperatuur]],0),"")</f>
        <v>5.4</v>
      </c>
      <c r="N5061" s="101">
        <f>IF(ISNUMBER(jaar_zip[[#This Row],[graaddagen]]),IF(OR(MONTH(jaar_zip[[#This Row],[Datum]])=1,MONTH(jaar_zip[[#This Row],[Datum]])=2,MONTH(jaar_zip[[#This Row],[Datum]])=11,MONTH(jaar_zip[[#This Row],[Datum]])=12),1.1,IF(OR(MONTH(jaar_zip[[#This Row],[Datum]])=3,MONTH(jaar_zip[[#This Row],[Datum]])=10),1,0.8))*jaar_zip[[#This Row],[graaddagen]],"")</f>
        <v>4.32</v>
      </c>
      <c r="O5061" s="101">
        <f>IF(ISNUMBER(jaar_zip[[#This Row],[etmaaltemperatuur]]),IF(jaar_zip[[#This Row],[etmaaltemperatuur]]&gt;stookgrens,jaar_zip[[#This Row],[etmaaltemperatuur]]-stookgrens,0),"")</f>
        <v>0</v>
      </c>
    </row>
    <row r="5062" spans="1:15" x14ac:dyDescent="0.25">
      <c r="A5062">
        <v>286</v>
      </c>
      <c r="B5062">
        <v>20240508</v>
      </c>
      <c r="C5062">
        <v>3.4</v>
      </c>
      <c r="D5062">
        <v>12.6</v>
      </c>
      <c r="E5062">
        <v>1647</v>
      </c>
      <c r="F5062">
        <v>0</v>
      </c>
      <c r="H5062">
        <v>86</v>
      </c>
      <c r="I5062" s="101" t="s">
        <v>30</v>
      </c>
      <c r="J5062" s="1">
        <f>DATEVALUE(RIGHT(jaar_zip[[#This Row],[YYYYMMDD]],2)&amp;"-"&amp;MID(jaar_zip[[#This Row],[YYYYMMDD]],5,2)&amp;"-"&amp;LEFT(jaar_zip[[#This Row],[YYYYMMDD]],4))</f>
        <v>45420</v>
      </c>
      <c r="K5062" s="101" t="str">
        <f>IF(AND(VALUE(MONTH(jaar_zip[[#This Row],[Datum]]))=1,VALUE(WEEKNUM(jaar_zip[[#This Row],[Datum]],21))&gt;51),RIGHT(YEAR(jaar_zip[[#This Row],[Datum]])-1,2),RIGHT(YEAR(jaar_zip[[#This Row],[Datum]]),2))&amp;"-"&amp; TEXT(WEEKNUM(jaar_zip[[#This Row],[Datum]],21),"00")</f>
        <v>24-19</v>
      </c>
      <c r="L5062" s="101">
        <f>MONTH(jaar_zip[[#This Row],[Datum]])</f>
        <v>5</v>
      </c>
      <c r="M5062" s="101">
        <f>IF(ISNUMBER(jaar_zip[[#This Row],[etmaaltemperatuur]]),IF(jaar_zip[[#This Row],[etmaaltemperatuur]]&lt;stookgrens,stookgrens-jaar_zip[[#This Row],[etmaaltemperatuur]],0),"")</f>
        <v>5.4</v>
      </c>
      <c r="N5062" s="101">
        <f>IF(ISNUMBER(jaar_zip[[#This Row],[graaddagen]]),IF(OR(MONTH(jaar_zip[[#This Row],[Datum]])=1,MONTH(jaar_zip[[#This Row],[Datum]])=2,MONTH(jaar_zip[[#This Row],[Datum]])=11,MONTH(jaar_zip[[#This Row],[Datum]])=12),1.1,IF(OR(MONTH(jaar_zip[[#This Row],[Datum]])=3,MONTH(jaar_zip[[#This Row],[Datum]])=10),1,0.8))*jaar_zip[[#This Row],[graaddagen]],"")</f>
        <v>4.32</v>
      </c>
      <c r="O5062" s="101">
        <f>IF(ISNUMBER(jaar_zip[[#This Row],[etmaaltemperatuur]]),IF(jaar_zip[[#This Row],[etmaaltemperatuur]]&gt;stookgrens,jaar_zip[[#This Row],[etmaaltemperatuur]]-stookgrens,0),"")</f>
        <v>0</v>
      </c>
    </row>
    <row r="5063" spans="1:15" x14ac:dyDescent="0.25">
      <c r="A5063">
        <v>286</v>
      </c>
      <c r="B5063">
        <v>20240509</v>
      </c>
      <c r="C5063">
        <v>1.7</v>
      </c>
      <c r="D5063">
        <v>12.7</v>
      </c>
      <c r="E5063">
        <v>2055</v>
      </c>
      <c r="F5063">
        <v>0</v>
      </c>
      <c r="H5063">
        <v>84</v>
      </c>
      <c r="I5063" s="101" t="s">
        <v>30</v>
      </c>
      <c r="J5063" s="1">
        <f>DATEVALUE(RIGHT(jaar_zip[[#This Row],[YYYYMMDD]],2)&amp;"-"&amp;MID(jaar_zip[[#This Row],[YYYYMMDD]],5,2)&amp;"-"&amp;LEFT(jaar_zip[[#This Row],[YYYYMMDD]],4))</f>
        <v>45421</v>
      </c>
      <c r="K5063" s="101" t="str">
        <f>IF(AND(VALUE(MONTH(jaar_zip[[#This Row],[Datum]]))=1,VALUE(WEEKNUM(jaar_zip[[#This Row],[Datum]],21))&gt;51),RIGHT(YEAR(jaar_zip[[#This Row],[Datum]])-1,2),RIGHT(YEAR(jaar_zip[[#This Row],[Datum]]),2))&amp;"-"&amp; TEXT(WEEKNUM(jaar_zip[[#This Row],[Datum]],21),"00")</f>
        <v>24-19</v>
      </c>
      <c r="L5063" s="101">
        <f>MONTH(jaar_zip[[#This Row],[Datum]])</f>
        <v>5</v>
      </c>
      <c r="M5063" s="101">
        <f>IF(ISNUMBER(jaar_zip[[#This Row],[etmaaltemperatuur]]),IF(jaar_zip[[#This Row],[etmaaltemperatuur]]&lt;stookgrens,stookgrens-jaar_zip[[#This Row],[etmaaltemperatuur]],0),"")</f>
        <v>5.3000000000000007</v>
      </c>
      <c r="N5063" s="101">
        <f>IF(ISNUMBER(jaar_zip[[#This Row],[graaddagen]]),IF(OR(MONTH(jaar_zip[[#This Row],[Datum]])=1,MONTH(jaar_zip[[#This Row],[Datum]])=2,MONTH(jaar_zip[[#This Row],[Datum]])=11,MONTH(jaar_zip[[#This Row],[Datum]])=12),1.1,IF(OR(MONTH(jaar_zip[[#This Row],[Datum]])=3,MONTH(jaar_zip[[#This Row],[Datum]])=10),1,0.8))*jaar_zip[[#This Row],[graaddagen]],"")</f>
        <v>4.2400000000000011</v>
      </c>
      <c r="O5063" s="101">
        <f>IF(ISNUMBER(jaar_zip[[#This Row],[etmaaltemperatuur]]),IF(jaar_zip[[#This Row],[etmaaltemperatuur]]&gt;stookgrens,jaar_zip[[#This Row],[etmaaltemperatuur]]-stookgrens,0),"")</f>
        <v>0</v>
      </c>
    </row>
    <row r="5064" spans="1:15" x14ac:dyDescent="0.25">
      <c r="A5064">
        <v>286</v>
      </c>
      <c r="B5064">
        <v>20240510</v>
      </c>
      <c r="C5064">
        <v>2.9</v>
      </c>
      <c r="D5064">
        <v>12.7</v>
      </c>
      <c r="E5064">
        <v>2472</v>
      </c>
      <c r="F5064">
        <v>0</v>
      </c>
      <c r="H5064">
        <v>88</v>
      </c>
      <c r="I5064" s="101" t="s">
        <v>30</v>
      </c>
      <c r="J5064" s="1">
        <f>DATEVALUE(RIGHT(jaar_zip[[#This Row],[YYYYMMDD]],2)&amp;"-"&amp;MID(jaar_zip[[#This Row],[YYYYMMDD]],5,2)&amp;"-"&amp;LEFT(jaar_zip[[#This Row],[YYYYMMDD]],4))</f>
        <v>45422</v>
      </c>
      <c r="K5064" s="101" t="str">
        <f>IF(AND(VALUE(MONTH(jaar_zip[[#This Row],[Datum]]))=1,VALUE(WEEKNUM(jaar_zip[[#This Row],[Datum]],21))&gt;51),RIGHT(YEAR(jaar_zip[[#This Row],[Datum]])-1,2),RIGHT(YEAR(jaar_zip[[#This Row],[Datum]]),2))&amp;"-"&amp; TEXT(WEEKNUM(jaar_zip[[#This Row],[Datum]],21),"00")</f>
        <v>24-19</v>
      </c>
      <c r="L5064" s="101">
        <f>MONTH(jaar_zip[[#This Row],[Datum]])</f>
        <v>5</v>
      </c>
      <c r="M5064" s="101">
        <f>IF(ISNUMBER(jaar_zip[[#This Row],[etmaaltemperatuur]]),IF(jaar_zip[[#This Row],[etmaaltemperatuur]]&lt;stookgrens,stookgrens-jaar_zip[[#This Row],[etmaaltemperatuur]],0),"")</f>
        <v>5.3000000000000007</v>
      </c>
      <c r="N5064" s="101">
        <f>IF(ISNUMBER(jaar_zip[[#This Row],[graaddagen]]),IF(OR(MONTH(jaar_zip[[#This Row],[Datum]])=1,MONTH(jaar_zip[[#This Row],[Datum]])=2,MONTH(jaar_zip[[#This Row],[Datum]])=11,MONTH(jaar_zip[[#This Row],[Datum]])=12),1.1,IF(OR(MONTH(jaar_zip[[#This Row],[Datum]])=3,MONTH(jaar_zip[[#This Row],[Datum]])=10),1,0.8))*jaar_zip[[#This Row],[graaddagen]],"")</f>
        <v>4.2400000000000011</v>
      </c>
      <c r="O5064" s="101">
        <f>IF(ISNUMBER(jaar_zip[[#This Row],[etmaaltemperatuur]]),IF(jaar_zip[[#This Row],[etmaaltemperatuur]]&gt;stookgrens,jaar_zip[[#This Row],[etmaaltemperatuur]]-stookgrens,0),"")</f>
        <v>0</v>
      </c>
    </row>
    <row r="5065" spans="1:15" x14ac:dyDescent="0.25">
      <c r="A5065">
        <v>286</v>
      </c>
      <c r="B5065">
        <v>20240511</v>
      </c>
      <c r="C5065">
        <v>3.8</v>
      </c>
      <c r="D5065">
        <v>14.8</v>
      </c>
      <c r="E5065">
        <v>2657</v>
      </c>
      <c r="F5065">
        <v>0</v>
      </c>
      <c r="H5065">
        <v>76</v>
      </c>
      <c r="I5065" s="101" t="s">
        <v>30</v>
      </c>
      <c r="J5065" s="1">
        <f>DATEVALUE(RIGHT(jaar_zip[[#This Row],[YYYYMMDD]],2)&amp;"-"&amp;MID(jaar_zip[[#This Row],[YYYYMMDD]],5,2)&amp;"-"&amp;LEFT(jaar_zip[[#This Row],[YYYYMMDD]],4))</f>
        <v>45423</v>
      </c>
      <c r="K5065" s="101" t="str">
        <f>IF(AND(VALUE(MONTH(jaar_zip[[#This Row],[Datum]]))=1,VALUE(WEEKNUM(jaar_zip[[#This Row],[Datum]],21))&gt;51),RIGHT(YEAR(jaar_zip[[#This Row],[Datum]])-1,2),RIGHT(YEAR(jaar_zip[[#This Row],[Datum]]),2))&amp;"-"&amp; TEXT(WEEKNUM(jaar_zip[[#This Row],[Datum]],21),"00")</f>
        <v>24-19</v>
      </c>
      <c r="L5065" s="101">
        <f>MONTH(jaar_zip[[#This Row],[Datum]])</f>
        <v>5</v>
      </c>
      <c r="M5065" s="101">
        <f>IF(ISNUMBER(jaar_zip[[#This Row],[etmaaltemperatuur]]),IF(jaar_zip[[#This Row],[etmaaltemperatuur]]&lt;stookgrens,stookgrens-jaar_zip[[#This Row],[etmaaltemperatuur]],0),"")</f>
        <v>3.1999999999999993</v>
      </c>
      <c r="N5065" s="101">
        <f>IF(ISNUMBER(jaar_zip[[#This Row],[graaddagen]]),IF(OR(MONTH(jaar_zip[[#This Row],[Datum]])=1,MONTH(jaar_zip[[#This Row],[Datum]])=2,MONTH(jaar_zip[[#This Row],[Datum]])=11,MONTH(jaar_zip[[#This Row],[Datum]])=12),1.1,IF(OR(MONTH(jaar_zip[[#This Row],[Datum]])=3,MONTH(jaar_zip[[#This Row],[Datum]])=10),1,0.8))*jaar_zip[[#This Row],[graaddagen]],"")</f>
        <v>2.5599999999999996</v>
      </c>
      <c r="O5065" s="101">
        <f>IF(ISNUMBER(jaar_zip[[#This Row],[etmaaltemperatuur]]),IF(jaar_zip[[#This Row],[etmaaltemperatuur]]&gt;stookgrens,jaar_zip[[#This Row],[etmaaltemperatuur]]-stookgrens,0),"")</f>
        <v>0</v>
      </c>
    </row>
    <row r="5066" spans="1:15" x14ac:dyDescent="0.25">
      <c r="A5066">
        <v>286</v>
      </c>
      <c r="B5066">
        <v>20240512</v>
      </c>
      <c r="C5066">
        <v>5.0999999999999996</v>
      </c>
      <c r="D5066">
        <v>16.100000000000001</v>
      </c>
      <c r="E5066">
        <v>2728</v>
      </c>
      <c r="F5066">
        <v>0</v>
      </c>
      <c r="H5066">
        <v>69</v>
      </c>
      <c r="I5066" s="101" t="s">
        <v>30</v>
      </c>
      <c r="J5066" s="1">
        <f>DATEVALUE(RIGHT(jaar_zip[[#This Row],[YYYYMMDD]],2)&amp;"-"&amp;MID(jaar_zip[[#This Row],[YYYYMMDD]],5,2)&amp;"-"&amp;LEFT(jaar_zip[[#This Row],[YYYYMMDD]],4))</f>
        <v>45424</v>
      </c>
      <c r="K5066" s="101" t="str">
        <f>IF(AND(VALUE(MONTH(jaar_zip[[#This Row],[Datum]]))=1,VALUE(WEEKNUM(jaar_zip[[#This Row],[Datum]],21))&gt;51),RIGHT(YEAR(jaar_zip[[#This Row],[Datum]])-1,2),RIGHT(YEAR(jaar_zip[[#This Row],[Datum]]),2))&amp;"-"&amp; TEXT(WEEKNUM(jaar_zip[[#This Row],[Datum]],21),"00")</f>
        <v>24-19</v>
      </c>
      <c r="L5066" s="101">
        <f>MONTH(jaar_zip[[#This Row],[Datum]])</f>
        <v>5</v>
      </c>
      <c r="M5066" s="101">
        <f>IF(ISNUMBER(jaar_zip[[#This Row],[etmaaltemperatuur]]),IF(jaar_zip[[#This Row],[etmaaltemperatuur]]&lt;stookgrens,stookgrens-jaar_zip[[#This Row],[etmaaltemperatuur]],0),"")</f>
        <v>1.8999999999999986</v>
      </c>
      <c r="N5066" s="101">
        <f>IF(ISNUMBER(jaar_zip[[#This Row],[graaddagen]]),IF(OR(MONTH(jaar_zip[[#This Row],[Datum]])=1,MONTH(jaar_zip[[#This Row],[Datum]])=2,MONTH(jaar_zip[[#This Row],[Datum]])=11,MONTH(jaar_zip[[#This Row],[Datum]])=12),1.1,IF(OR(MONTH(jaar_zip[[#This Row],[Datum]])=3,MONTH(jaar_zip[[#This Row],[Datum]])=10),1,0.8))*jaar_zip[[#This Row],[graaddagen]],"")</f>
        <v>1.5199999999999989</v>
      </c>
      <c r="O5066" s="101">
        <f>IF(ISNUMBER(jaar_zip[[#This Row],[etmaaltemperatuur]]),IF(jaar_zip[[#This Row],[etmaaltemperatuur]]&gt;stookgrens,jaar_zip[[#This Row],[etmaaltemperatuur]]-stookgrens,0),"")</f>
        <v>0</v>
      </c>
    </row>
    <row r="5067" spans="1:15" x14ac:dyDescent="0.25">
      <c r="A5067">
        <v>286</v>
      </c>
      <c r="B5067">
        <v>20240513</v>
      </c>
      <c r="C5067">
        <v>4.5999999999999996</v>
      </c>
      <c r="D5067">
        <v>19.8</v>
      </c>
      <c r="E5067">
        <v>2410</v>
      </c>
      <c r="F5067">
        <v>0</v>
      </c>
      <c r="H5067">
        <v>59</v>
      </c>
      <c r="I5067" s="101" t="s">
        <v>30</v>
      </c>
      <c r="J5067" s="1">
        <f>DATEVALUE(RIGHT(jaar_zip[[#This Row],[YYYYMMDD]],2)&amp;"-"&amp;MID(jaar_zip[[#This Row],[YYYYMMDD]],5,2)&amp;"-"&amp;LEFT(jaar_zip[[#This Row],[YYYYMMDD]],4))</f>
        <v>45425</v>
      </c>
      <c r="K5067" s="101" t="str">
        <f>IF(AND(VALUE(MONTH(jaar_zip[[#This Row],[Datum]]))=1,VALUE(WEEKNUM(jaar_zip[[#This Row],[Datum]],21))&gt;51),RIGHT(YEAR(jaar_zip[[#This Row],[Datum]])-1,2),RIGHT(YEAR(jaar_zip[[#This Row],[Datum]]),2))&amp;"-"&amp; TEXT(WEEKNUM(jaar_zip[[#This Row],[Datum]],21),"00")</f>
        <v>24-20</v>
      </c>
      <c r="L5067" s="101">
        <f>MONTH(jaar_zip[[#This Row],[Datum]])</f>
        <v>5</v>
      </c>
      <c r="M5067" s="101">
        <f>IF(ISNUMBER(jaar_zip[[#This Row],[etmaaltemperatuur]]),IF(jaar_zip[[#This Row],[etmaaltemperatuur]]&lt;stookgrens,stookgrens-jaar_zip[[#This Row],[etmaaltemperatuur]],0),"")</f>
        <v>0</v>
      </c>
      <c r="N5067" s="101">
        <f>IF(ISNUMBER(jaar_zip[[#This Row],[graaddagen]]),IF(OR(MONTH(jaar_zip[[#This Row],[Datum]])=1,MONTH(jaar_zip[[#This Row],[Datum]])=2,MONTH(jaar_zip[[#This Row],[Datum]])=11,MONTH(jaar_zip[[#This Row],[Datum]])=12),1.1,IF(OR(MONTH(jaar_zip[[#This Row],[Datum]])=3,MONTH(jaar_zip[[#This Row],[Datum]])=10),1,0.8))*jaar_zip[[#This Row],[graaddagen]],"")</f>
        <v>0</v>
      </c>
      <c r="O5067" s="101">
        <f>IF(ISNUMBER(jaar_zip[[#This Row],[etmaaltemperatuur]]),IF(jaar_zip[[#This Row],[etmaaltemperatuur]]&gt;stookgrens,jaar_zip[[#This Row],[etmaaltemperatuur]]-stookgrens,0),"")</f>
        <v>1.8000000000000007</v>
      </c>
    </row>
    <row r="5068" spans="1:15" x14ac:dyDescent="0.25">
      <c r="A5068">
        <v>286</v>
      </c>
      <c r="B5068">
        <v>20240514</v>
      </c>
      <c r="C5068">
        <v>5.9</v>
      </c>
      <c r="D5068">
        <v>20.399999999999999</v>
      </c>
      <c r="E5068">
        <v>2754</v>
      </c>
      <c r="F5068">
        <v>0</v>
      </c>
      <c r="H5068">
        <v>50</v>
      </c>
      <c r="I5068" s="101" t="s">
        <v>30</v>
      </c>
      <c r="J5068" s="1">
        <f>DATEVALUE(RIGHT(jaar_zip[[#This Row],[YYYYMMDD]],2)&amp;"-"&amp;MID(jaar_zip[[#This Row],[YYYYMMDD]],5,2)&amp;"-"&amp;LEFT(jaar_zip[[#This Row],[YYYYMMDD]],4))</f>
        <v>45426</v>
      </c>
      <c r="K5068" s="101" t="str">
        <f>IF(AND(VALUE(MONTH(jaar_zip[[#This Row],[Datum]]))=1,VALUE(WEEKNUM(jaar_zip[[#This Row],[Datum]],21))&gt;51),RIGHT(YEAR(jaar_zip[[#This Row],[Datum]])-1,2),RIGHT(YEAR(jaar_zip[[#This Row],[Datum]]),2))&amp;"-"&amp; TEXT(WEEKNUM(jaar_zip[[#This Row],[Datum]],21),"00")</f>
        <v>24-20</v>
      </c>
      <c r="L5068" s="101">
        <f>MONTH(jaar_zip[[#This Row],[Datum]])</f>
        <v>5</v>
      </c>
      <c r="M5068" s="101">
        <f>IF(ISNUMBER(jaar_zip[[#This Row],[etmaaltemperatuur]]),IF(jaar_zip[[#This Row],[etmaaltemperatuur]]&lt;stookgrens,stookgrens-jaar_zip[[#This Row],[etmaaltemperatuur]],0),"")</f>
        <v>0</v>
      </c>
      <c r="N5068" s="101">
        <f>IF(ISNUMBER(jaar_zip[[#This Row],[graaddagen]]),IF(OR(MONTH(jaar_zip[[#This Row],[Datum]])=1,MONTH(jaar_zip[[#This Row],[Datum]])=2,MONTH(jaar_zip[[#This Row],[Datum]])=11,MONTH(jaar_zip[[#This Row],[Datum]])=12),1.1,IF(OR(MONTH(jaar_zip[[#This Row],[Datum]])=3,MONTH(jaar_zip[[#This Row],[Datum]])=10),1,0.8))*jaar_zip[[#This Row],[graaddagen]],"")</f>
        <v>0</v>
      </c>
      <c r="O5068" s="101">
        <f>IF(ISNUMBER(jaar_zip[[#This Row],[etmaaltemperatuur]]),IF(jaar_zip[[#This Row],[etmaaltemperatuur]]&gt;stookgrens,jaar_zip[[#This Row],[etmaaltemperatuur]]-stookgrens,0),"")</f>
        <v>2.3999999999999986</v>
      </c>
    </row>
    <row r="5069" spans="1:15" x14ac:dyDescent="0.25">
      <c r="A5069">
        <v>286</v>
      </c>
      <c r="B5069">
        <v>20240515</v>
      </c>
      <c r="C5069">
        <v>5.7</v>
      </c>
      <c r="D5069">
        <v>19.3</v>
      </c>
      <c r="E5069">
        <v>2642</v>
      </c>
      <c r="F5069">
        <v>0</v>
      </c>
      <c r="H5069">
        <v>51</v>
      </c>
      <c r="I5069" s="101" t="s">
        <v>30</v>
      </c>
      <c r="J5069" s="1">
        <f>DATEVALUE(RIGHT(jaar_zip[[#This Row],[YYYYMMDD]],2)&amp;"-"&amp;MID(jaar_zip[[#This Row],[YYYYMMDD]],5,2)&amp;"-"&amp;LEFT(jaar_zip[[#This Row],[YYYYMMDD]],4))</f>
        <v>45427</v>
      </c>
      <c r="K5069" s="101" t="str">
        <f>IF(AND(VALUE(MONTH(jaar_zip[[#This Row],[Datum]]))=1,VALUE(WEEKNUM(jaar_zip[[#This Row],[Datum]],21))&gt;51),RIGHT(YEAR(jaar_zip[[#This Row],[Datum]])-1,2),RIGHT(YEAR(jaar_zip[[#This Row],[Datum]]),2))&amp;"-"&amp; TEXT(WEEKNUM(jaar_zip[[#This Row],[Datum]],21),"00")</f>
        <v>24-20</v>
      </c>
      <c r="L5069" s="101">
        <f>MONTH(jaar_zip[[#This Row],[Datum]])</f>
        <v>5</v>
      </c>
      <c r="M5069" s="101">
        <f>IF(ISNUMBER(jaar_zip[[#This Row],[etmaaltemperatuur]]),IF(jaar_zip[[#This Row],[etmaaltemperatuur]]&lt;stookgrens,stookgrens-jaar_zip[[#This Row],[etmaaltemperatuur]],0),"")</f>
        <v>0</v>
      </c>
      <c r="N5069" s="101">
        <f>IF(ISNUMBER(jaar_zip[[#This Row],[graaddagen]]),IF(OR(MONTH(jaar_zip[[#This Row],[Datum]])=1,MONTH(jaar_zip[[#This Row],[Datum]])=2,MONTH(jaar_zip[[#This Row],[Datum]])=11,MONTH(jaar_zip[[#This Row],[Datum]])=12),1.1,IF(OR(MONTH(jaar_zip[[#This Row],[Datum]])=3,MONTH(jaar_zip[[#This Row],[Datum]])=10),1,0.8))*jaar_zip[[#This Row],[graaddagen]],"")</f>
        <v>0</v>
      </c>
      <c r="O5069" s="101">
        <f>IF(ISNUMBER(jaar_zip[[#This Row],[etmaaltemperatuur]]),IF(jaar_zip[[#This Row],[etmaaltemperatuur]]&gt;stookgrens,jaar_zip[[#This Row],[etmaaltemperatuur]]-stookgrens,0),"")</f>
        <v>1.3000000000000007</v>
      </c>
    </row>
    <row r="5070" spans="1:15" x14ac:dyDescent="0.25">
      <c r="A5070">
        <v>286</v>
      </c>
      <c r="B5070">
        <v>20240516</v>
      </c>
      <c r="C5070">
        <v>5.2</v>
      </c>
      <c r="D5070">
        <v>18.100000000000001</v>
      </c>
      <c r="E5070">
        <v>2099</v>
      </c>
      <c r="F5070">
        <v>2.6</v>
      </c>
      <c r="H5070">
        <v>67</v>
      </c>
      <c r="I5070" s="101" t="s">
        <v>30</v>
      </c>
      <c r="J5070" s="1">
        <f>DATEVALUE(RIGHT(jaar_zip[[#This Row],[YYYYMMDD]],2)&amp;"-"&amp;MID(jaar_zip[[#This Row],[YYYYMMDD]],5,2)&amp;"-"&amp;LEFT(jaar_zip[[#This Row],[YYYYMMDD]],4))</f>
        <v>45428</v>
      </c>
      <c r="K5070" s="101" t="str">
        <f>IF(AND(VALUE(MONTH(jaar_zip[[#This Row],[Datum]]))=1,VALUE(WEEKNUM(jaar_zip[[#This Row],[Datum]],21))&gt;51),RIGHT(YEAR(jaar_zip[[#This Row],[Datum]])-1,2),RIGHT(YEAR(jaar_zip[[#This Row],[Datum]]),2))&amp;"-"&amp; TEXT(WEEKNUM(jaar_zip[[#This Row],[Datum]],21),"00")</f>
        <v>24-20</v>
      </c>
      <c r="L5070" s="101">
        <f>MONTH(jaar_zip[[#This Row],[Datum]])</f>
        <v>5</v>
      </c>
      <c r="M5070" s="101">
        <f>IF(ISNUMBER(jaar_zip[[#This Row],[etmaaltemperatuur]]),IF(jaar_zip[[#This Row],[etmaaltemperatuur]]&lt;stookgrens,stookgrens-jaar_zip[[#This Row],[etmaaltemperatuur]],0),"")</f>
        <v>0</v>
      </c>
      <c r="N5070" s="101">
        <f>IF(ISNUMBER(jaar_zip[[#This Row],[graaddagen]]),IF(OR(MONTH(jaar_zip[[#This Row],[Datum]])=1,MONTH(jaar_zip[[#This Row],[Datum]])=2,MONTH(jaar_zip[[#This Row],[Datum]])=11,MONTH(jaar_zip[[#This Row],[Datum]])=12),1.1,IF(OR(MONTH(jaar_zip[[#This Row],[Datum]])=3,MONTH(jaar_zip[[#This Row],[Datum]])=10),1,0.8))*jaar_zip[[#This Row],[graaddagen]],"")</f>
        <v>0</v>
      </c>
      <c r="O5070" s="101">
        <f>IF(ISNUMBER(jaar_zip[[#This Row],[etmaaltemperatuur]]),IF(jaar_zip[[#This Row],[etmaaltemperatuur]]&gt;stookgrens,jaar_zip[[#This Row],[etmaaltemperatuur]]-stookgrens,0),"")</f>
        <v>0.10000000000000142</v>
      </c>
    </row>
    <row r="5071" spans="1:15" x14ac:dyDescent="0.25">
      <c r="A5071">
        <v>286</v>
      </c>
      <c r="B5071">
        <v>20240517</v>
      </c>
      <c r="C5071">
        <v>3.6</v>
      </c>
      <c r="D5071">
        <v>18.100000000000001</v>
      </c>
      <c r="E5071">
        <v>1974</v>
      </c>
      <c r="F5071">
        <v>0</v>
      </c>
      <c r="H5071">
        <v>71</v>
      </c>
      <c r="I5071" s="101" t="s">
        <v>30</v>
      </c>
      <c r="J5071" s="1">
        <f>DATEVALUE(RIGHT(jaar_zip[[#This Row],[YYYYMMDD]],2)&amp;"-"&amp;MID(jaar_zip[[#This Row],[YYYYMMDD]],5,2)&amp;"-"&amp;LEFT(jaar_zip[[#This Row],[YYYYMMDD]],4))</f>
        <v>45429</v>
      </c>
      <c r="K5071" s="101" t="str">
        <f>IF(AND(VALUE(MONTH(jaar_zip[[#This Row],[Datum]]))=1,VALUE(WEEKNUM(jaar_zip[[#This Row],[Datum]],21))&gt;51),RIGHT(YEAR(jaar_zip[[#This Row],[Datum]])-1,2),RIGHT(YEAR(jaar_zip[[#This Row],[Datum]]),2))&amp;"-"&amp; TEXT(WEEKNUM(jaar_zip[[#This Row],[Datum]],21),"00")</f>
        <v>24-20</v>
      </c>
      <c r="L5071" s="101">
        <f>MONTH(jaar_zip[[#This Row],[Datum]])</f>
        <v>5</v>
      </c>
      <c r="M5071" s="101">
        <f>IF(ISNUMBER(jaar_zip[[#This Row],[etmaaltemperatuur]]),IF(jaar_zip[[#This Row],[etmaaltemperatuur]]&lt;stookgrens,stookgrens-jaar_zip[[#This Row],[etmaaltemperatuur]],0),"")</f>
        <v>0</v>
      </c>
      <c r="N5071" s="101">
        <f>IF(ISNUMBER(jaar_zip[[#This Row],[graaddagen]]),IF(OR(MONTH(jaar_zip[[#This Row],[Datum]])=1,MONTH(jaar_zip[[#This Row],[Datum]])=2,MONTH(jaar_zip[[#This Row],[Datum]])=11,MONTH(jaar_zip[[#This Row],[Datum]])=12),1.1,IF(OR(MONTH(jaar_zip[[#This Row],[Datum]])=3,MONTH(jaar_zip[[#This Row],[Datum]])=10),1,0.8))*jaar_zip[[#This Row],[graaddagen]],"")</f>
        <v>0</v>
      </c>
      <c r="O5071" s="101">
        <f>IF(ISNUMBER(jaar_zip[[#This Row],[etmaaltemperatuur]]),IF(jaar_zip[[#This Row],[etmaaltemperatuur]]&gt;stookgrens,jaar_zip[[#This Row],[etmaaltemperatuur]]-stookgrens,0),"")</f>
        <v>0.10000000000000142</v>
      </c>
    </row>
    <row r="5072" spans="1:15" x14ac:dyDescent="0.25">
      <c r="A5072">
        <v>286</v>
      </c>
      <c r="B5072">
        <v>20240518</v>
      </c>
      <c r="C5072">
        <v>3.3</v>
      </c>
      <c r="D5072">
        <v>17.5</v>
      </c>
      <c r="E5072">
        <v>2368</v>
      </c>
      <c r="F5072">
        <v>0</v>
      </c>
      <c r="H5072">
        <v>66</v>
      </c>
      <c r="I5072" s="101" t="s">
        <v>30</v>
      </c>
      <c r="J5072" s="1">
        <f>DATEVALUE(RIGHT(jaar_zip[[#This Row],[YYYYMMDD]],2)&amp;"-"&amp;MID(jaar_zip[[#This Row],[YYYYMMDD]],5,2)&amp;"-"&amp;LEFT(jaar_zip[[#This Row],[YYYYMMDD]],4))</f>
        <v>45430</v>
      </c>
      <c r="K5072" s="101" t="str">
        <f>IF(AND(VALUE(MONTH(jaar_zip[[#This Row],[Datum]]))=1,VALUE(WEEKNUM(jaar_zip[[#This Row],[Datum]],21))&gt;51),RIGHT(YEAR(jaar_zip[[#This Row],[Datum]])-1,2),RIGHT(YEAR(jaar_zip[[#This Row],[Datum]]),2))&amp;"-"&amp; TEXT(WEEKNUM(jaar_zip[[#This Row],[Datum]],21),"00")</f>
        <v>24-20</v>
      </c>
      <c r="L5072" s="101">
        <f>MONTH(jaar_zip[[#This Row],[Datum]])</f>
        <v>5</v>
      </c>
      <c r="M5072" s="101">
        <f>IF(ISNUMBER(jaar_zip[[#This Row],[etmaaltemperatuur]]),IF(jaar_zip[[#This Row],[etmaaltemperatuur]]&lt;stookgrens,stookgrens-jaar_zip[[#This Row],[etmaaltemperatuur]],0),"")</f>
        <v>0.5</v>
      </c>
      <c r="N5072" s="101">
        <f>IF(ISNUMBER(jaar_zip[[#This Row],[graaddagen]]),IF(OR(MONTH(jaar_zip[[#This Row],[Datum]])=1,MONTH(jaar_zip[[#This Row],[Datum]])=2,MONTH(jaar_zip[[#This Row],[Datum]])=11,MONTH(jaar_zip[[#This Row],[Datum]])=12),1.1,IF(OR(MONTH(jaar_zip[[#This Row],[Datum]])=3,MONTH(jaar_zip[[#This Row],[Datum]])=10),1,0.8))*jaar_zip[[#This Row],[graaddagen]],"")</f>
        <v>0.4</v>
      </c>
      <c r="O5072" s="101">
        <f>IF(ISNUMBER(jaar_zip[[#This Row],[etmaaltemperatuur]]),IF(jaar_zip[[#This Row],[etmaaltemperatuur]]&gt;stookgrens,jaar_zip[[#This Row],[etmaaltemperatuur]]-stookgrens,0),"")</f>
        <v>0</v>
      </c>
    </row>
    <row r="5073" spans="1:15" x14ac:dyDescent="0.25">
      <c r="A5073">
        <v>286</v>
      </c>
      <c r="B5073">
        <v>20240519</v>
      </c>
      <c r="C5073">
        <v>3.9</v>
      </c>
      <c r="D5073">
        <v>16.5</v>
      </c>
      <c r="E5073">
        <v>2525</v>
      </c>
      <c r="F5073">
        <v>3.4</v>
      </c>
      <c r="H5073">
        <v>76</v>
      </c>
      <c r="I5073" s="101" t="s">
        <v>30</v>
      </c>
      <c r="J5073" s="1">
        <f>DATEVALUE(RIGHT(jaar_zip[[#This Row],[YYYYMMDD]],2)&amp;"-"&amp;MID(jaar_zip[[#This Row],[YYYYMMDD]],5,2)&amp;"-"&amp;LEFT(jaar_zip[[#This Row],[YYYYMMDD]],4))</f>
        <v>45431</v>
      </c>
      <c r="K5073" s="101" t="str">
        <f>IF(AND(VALUE(MONTH(jaar_zip[[#This Row],[Datum]]))=1,VALUE(WEEKNUM(jaar_zip[[#This Row],[Datum]],21))&gt;51),RIGHT(YEAR(jaar_zip[[#This Row],[Datum]])-1,2),RIGHT(YEAR(jaar_zip[[#This Row],[Datum]]),2))&amp;"-"&amp; TEXT(WEEKNUM(jaar_zip[[#This Row],[Datum]],21),"00")</f>
        <v>24-20</v>
      </c>
      <c r="L5073" s="101">
        <f>MONTH(jaar_zip[[#This Row],[Datum]])</f>
        <v>5</v>
      </c>
      <c r="M5073" s="101">
        <f>IF(ISNUMBER(jaar_zip[[#This Row],[etmaaltemperatuur]]),IF(jaar_zip[[#This Row],[etmaaltemperatuur]]&lt;stookgrens,stookgrens-jaar_zip[[#This Row],[etmaaltemperatuur]],0),"")</f>
        <v>1.5</v>
      </c>
      <c r="N5073" s="101">
        <f>IF(ISNUMBER(jaar_zip[[#This Row],[graaddagen]]),IF(OR(MONTH(jaar_zip[[#This Row],[Datum]])=1,MONTH(jaar_zip[[#This Row],[Datum]])=2,MONTH(jaar_zip[[#This Row],[Datum]])=11,MONTH(jaar_zip[[#This Row],[Datum]])=12),1.1,IF(OR(MONTH(jaar_zip[[#This Row],[Datum]])=3,MONTH(jaar_zip[[#This Row],[Datum]])=10),1,0.8))*jaar_zip[[#This Row],[graaddagen]],"")</f>
        <v>1.2000000000000002</v>
      </c>
      <c r="O5073" s="101">
        <f>IF(ISNUMBER(jaar_zip[[#This Row],[etmaaltemperatuur]]),IF(jaar_zip[[#This Row],[etmaaltemperatuur]]&gt;stookgrens,jaar_zip[[#This Row],[etmaaltemperatuur]]-stookgrens,0),"")</f>
        <v>0</v>
      </c>
    </row>
    <row r="5074" spans="1:15" x14ac:dyDescent="0.25">
      <c r="A5074">
        <v>286</v>
      </c>
      <c r="B5074">
        <v>20240520</v>
      </c>
      <c r="C5074">
        <v>2.8</v>
      </c>
      <c r="D5074">
        <v>16.2</v>
      </c>
      <c r="E5074">
        <v>1749</v>
      </c>
      <c r="F5074">
        <v>4</v>
      </c>
      <c r="H5074">
        <v>86</v>
      </c>
      <c r="I5074" s="101" t="s">
        <v>30</v>
      </c>
      <c r="J5074" s="1">
        <f>DATEVALUE(RIGHT(jaar_zip[[#This Row],[YYYYMMDD]],2)&amp;"-"&amp;MID(jaar_zip[[#This Row],[YYYYMMDD]],5,2)&amp;"-"&amp;LEFT(jaar_zip[[#This Row],[YYYYMMDD]],4))</f>
        <v>45432</v>
      </c>
      <c r="K5074" s="101" t="str">
        <f>IF(AND(VALUE(MONTH(jaar_zip[[#This Row],[Datum]]))=1,VALUE(WEEKNUM(jaar_zip[[#This Row],[Datum]],21))&gt;51),RIGHT(YEAR(jaar_zip[[#This Row],[Datum]])-1,2),RIGHT(YEAR(jaar_zip[[#This Row],[Datum]]),2))&amp;"-"&amp; TEXT(WEEKNUM(jaar_zip[[#This Row],[Datum]],21),"00")</f>
        <v>24-21</v>
      </c>
      <c r="L5074" s="101">
        <f>MONTH(jaar_zip[[#This Row],[Datum]])</f>
        <v>5</v>
      </c>
      <c r="M5074" s="101">
        <f>IF(ISNUMBER(jaar_zip[[#This Row],[etmaaltemperatuur]]),IF(jaar_zip[[#This Row],[etmaaltemperatuur]]&lt;stookgrens,stookgrens-jaar_zip[[#This Row],[etmaaltemperatuur]],0),"")</f>
        <v>1.8000000000000007</v>
      </c>
      <c r="N5074" s="101">
        <f>IF(ISNUMBER(jaar_zip[[#This Row],[graaddagen]]),IF(OR(MONTH(jaar_zip[[#This Row],[Datum]])=1,MONTH(jaar_zip[[#This Row],[Datum]])=2,MONTH(jaar_zip[[#This Row],[Datum]])=11,MONTH(jaar_zip[[#This Row],[Datum]])=12),1.1,IF(OR(MONTH(jaar_zip[[#This Row],[Datum]])=3,MONTH(jaar_zip[[#This Row],[Datum]])=10),1,0.8))*jaar_zip[[#This Row],[graaddagen]],"")</f>
        <v>1.4400000000000006</v>
      </c>
      <c r="O5074" s="101">
        <f>IF(ISNUMBER(jaar_zip[[#This Row],[etmaaltemperatuur]]),IF(jaar_zip[[#This Row],[etmaaltemperatuur]]&gt;stookgrens,jaar_zip[[#This Row],[etmaaltemperatuur]]-stookgrens,0),"")</f>
        <v>0</v>
      </c>
    </row>
    <row r="5075" spans="1:15" x14ac:dyDescent="0.25">
      <c r="A5075">
        <v>286</v>
      </c>
      <c r="B5075">
        <v>20240521</v>
      </c>
      <c r="C5075">
        <v>5.3</v>
      </c>
      <c r="D5075">
        <v>18.7</v>
      </c>
      <c r="E5075">
        <v>2442</v>
      </c>
      <c r="F5075">
        <v>2.2000000000000002</v>
      </c>
      <c r="H5075">
        <v>78</v>
      </c>
      <c r="I5075" s="101" t="s">
        <v>30</v>
      </c>
      <c r="J5075" s="1">
        <f>DATEVALUE(RIGHT(jaar_zip[[#This Row],[YYYYMMDD]],2)&amp;"-"&amp;MID(jaar_zip[[#This Row],[YYYYMMDD]],5,2)&amp;"-"&amp;LEFT(jaar_zip[[#This Row],[YYYYMMDD]],4))</f>
        <v>45433</v>
      </c>
      <c r="K5075" s="101" t="str">
        <f>IF(AND(VALUE(MONTH(jaar_zip[[#This Row],[Datum]]))=1,VALUE(WEEKNUM(jaar_zip[[#This Row],[Datum]],21))&gt;51),RIGHT(YEAR(jaar_zip[[#This Row],[Datum]])-1,2),RIGHT(YEAR(jaar_zip[[#This Row],[Datum]]),2))&amp;"-"&amp; TEXT(WEEKNUM(jaar_zip[[#This Row],[Datum]],21),"00")</f>
        <v>24-21</v>
      </c>
      <c r="L5075" s="101">
        <f>MONTH(jaar_zip[[#This Row],[Datum]])</f>
        <v>5</v>
      </c>
      <c r="M5075" s="101">
        <f>IF(ISNUMBER(jaar_zip[[#This Row],[etmaaltemperatuur]]),IF(jaar_zip[[#This Row],[etmaaltemperatuur]]&lt;stookgrens,stookgrens-jaar_zip[[#This Row],[etmaaltemperatuur]],0),"")</f>
        <v>0</v>
      </c>
      <c r="N5075" s="101">
        <f>IF(ISNUMBER(jaar_zip[[#This Row],[graaddagen]]),IF(OR(MONTH(jaar_zip[[#This Row],[Datum]])=1,MONTH(jaar_zip[[#This Row],[Datum]])=2,MONTH(jaar_zip[[#This Row],[Datum]])=11,MONTH(jaar_zip[[#This Row],[Datum]])=12),1.1,IF(OR(MONTH(jaar_zip[[#This Row],[Datum]])=3,MONTH(jaar_zip[[#This Row],[Datum]])=10),1,0.8))*jaar_zip[[#This Row],[graaddagen]],"")</f>
        <v>0</v>
      </c>
      <c r="O5075" s="101">
        <f>IF(ISNUMBER(jaar_zip[[#This Row],[etmaaltemperatuur]]),IF(jaar_zip[[#This Row],[etmaaltemperatuur]]&gt;stookgrens,jaar_zip[[#This Row],[etmaaltemperatuur]]-stookgrens,0),"")</f>
        <v>0.69999999999999929</v>
      </c>
    </row>
    <row r="5076" spans="1:15" x14ac:dyDescent="0.25">
      <c r="A5076">
        <v>286</v>
      </c>
      <c r="B5076">
        <v>20240522</v>
      </c>
      <c r="C5076">
        <v>4.3</v>
      </c>
      <c r="D5076">
        <v>16.399999999999999</v>
      </c>
      <c r="E5076">
        <v>901</v>
      </c>
      <c r="F5076">
        <v>0.6</v>
      </c>
      <c r="H5076">
        <v>86</v>
      </c>
      <c r="I5076" s="101" t="s">
        <v>30</v>
      </c>
      <c r="J5076" s="1">
        <f>DATEVALUE(RIGHT(jaar_zip[[#This Row],[YYYYMMDD]],2)&amp;"-"&amp;MID(jaar_zip[[#This Row],[YYYYMMDD]],5,2)&amp;"-"&amp;LEFT(jaar_zip[[#This Row],[YYYYMMDD]],4))</f>
        <v>45434</v>
      </c>
      <c r="K5076" s="101" t="str">
        <f>IF(AND(VALUE(MONTH(jaar_zip[[#This Row],[Datum]]))=1,VALUE(WEEKNUM(jaar_zip[[#This Row],[Datum]],21))&gt;51),RIGHT(YEAR(jaar_zip[[#This Row],[Datum]])-1,2),RIGHT(YEAR(jaar_zip[[#This Row],[Datum]]),2))&amp;"-"&amp; TEXT(WEEKNUM(jaar_zip[[#This Row],[Datum]],21),"00")</f>
        <v>24-21</v>
      </c>
      <c r="L5076" s="101">
        <f>MONTH(jaar_zip[[#This Row],[Datum]])</f>
        <v>5</v>
      </c>
      <c r="M5076" s="101">
        <f>IF(ISNUMBER(jaar_zip[[#This Row],[etmaaltemperatuur]]),IF(jaar_zip[[#This Row],[etmaaltemperatuur]]&lt;stookgrens,stookgrens-jaar_zip[[#This Row],[etmaaltemperatuur]],0),"")</f>
        <v>1.6000000000000014</v>
      </c>
      <c r="N5076" s="101">
        <f>IF(ISNUMBER(jaar_zip[[#This Row],[graaddagen]]),IF(OR(MONTH(jaar_zip[[#This Row],[Datum]])=1,MONTH(jaar_zip[[#This Row],[Datum]])=2,MONTH(jaar_zip[[#This Row],[Datum]])=11,MONTH(jaar_zip[[#This Row],[Datum]])=12),1.1,IF(OR(MONTH(jaar_zip[[#This Row],[Datum]])=3,MONTH(jaar_zip[[#This Row],[Datum]])=10),1,0.8))*jaar_zip[[#This Row],[graaddagen]],"")</f>
        <v>1.2800000000000011</v>
      </c>
      <c r="O5076" s="101">
        <f>IF(ISNUMBER(jaar_zip[[#This Row],[etmaaltemperatuur]]),IF(jaar_zip[[#This Row],[etmaaltemperatuur]]&gt;stookgrens,jaar_zip[[#This Row],[etmaaltemperatuur]]-stookgrens,0),"")</f>
        <v>0</v>
      </c>
    </row>
    <row r="5077" spans="1:15" x14ac:dyDescent="0.25">
      <c r="A5077">
        <v>286</v>
      </c>
      <c r="B5077">
        <v>20240523</v>
      </c>
      <c r="C5077">
        <v>3.4</v>
      </c>
      <c r="D5077">
        <v>15.2</v>
      </c>
      <c r="E5077">
        <v>1585</v>
      </c>
      <c r="F5077">
        <v>0</v>
      </c>
      <c r="H5077">
        <v>83</v>
      </c>
      <c r="I5077" s="101" t="s">
        <v>30</v>
      </c>
      <c r="J5077" s="1">
        <f>DATEVALUE(RIGHT(jaar_zip[[#This Row],[YYYYMMDD]],2)&amp;"-"&amp;MID(jaar_zip[[#This Row],[YYYYMMDD]],5,2)&amp;"-"&amp;LEFT(jaar_zip[[#This Row],[YYYYMMDD]],4))</f>
        <v>45435</v>
      </c>
      <c r="K5077" s="101" t="str">
        <f>IF(AND(VALUE(MONTH(jaar_zip[[#This Row],[Datum]]))=1,VALUE(WEEKNUM(jaar_zip[[#This Row],[Datum]],21))&gt;51),RIGHT(YEAR(jaar_zip[[#This Row],[Datum]])-1,2),RIGHT(YEAR(jaar_zip[[#This Row],[Datum]]),2))&amp;"-"&amp; TEXT(WEEKNUM(jaar_zip[[#This Row],[Datum]],21),"00")</f>
        <v>24-21</v>
      </c>
      <c r="L5077" s="101">
        <f>MONTH(jaar_zip[[#This Row],[Datum]])</f>
        <v>5</v>
      </c>
      <c r="M5077" s="101">
        <f>IF(ISNUMBER(jaar_zip[[#This Row],[etmaaltemperatuur]]),IF(jaar_zip[[#This Row],[etmaaltemperatuur]]&lt;stookgrens,stookgrens-jaar_zip[[#This Row],[etmaaltemperatuur]],0),"")</f>
        <v>2.8000000000000007</v>
      </c>
      <c r="N5077" s="101">
        <f>IF(ISNUMBER(jaar_zip[[#This Row],[graaddagen]]),IF(OR(MONTH(jaar_zip[[#This Row],[Datum]])=1,MONTH(jaar_zip[[#This Row],[Datum]])=2,MONTH(jaar_zip[[#This Row],[Datum]])=11,MONTH(jaar_zip[[#This Row],[Datum]])=12),1.1,IF(OR(MONTH(jaar_zip[[#This Row],[Datum]])=3,MONTH(jaar_zip[[#This Row],[Datum]])=10),1,0.8))*jaar_zip[[#This Row],[graaddagen]],"")</f>
        <v>2.2400000000000007</v>
      </c>
      <c r="O5077" s="101">
        <f>IF(ISNUMBER(jaar_zip[[#This Row],[etmaaltemperatuur]]),IF(jaar_zip[[#This Row],[etmaaltemperatuur]]&gt;stookgrens,jaar_zip[[#This Row],[etmaaltemperatuur]]-stookgrens,0),"")</f>
        <v>0</v>
      </c>
    </row>
    <row r="5078" spans="1:15" x14ac:dyDescent="0.25">
      <c r="A5078">
        <v>286</v>
      </c>
      <c r="B5078">
        <v>20240524</v>
      </c>
      <c r="C5078">
        <v>3</v>
      </c>
      <c r="D5078">
        <v>16.7</v>
      </c>
      <c r="E5078">
        <v>2059</v>
      </c>
      <c r="F5078">
        <v>1.8</v>
      </c>
      <c r="H5078">
        <v>80</v>
      </c>
      <c r="I5078" s="101" t="s">
        <v>30</v>
      </c>
      <c r="J5078" s="1">
        <f>DATEVALUE(RIGHT(jaar_zip[[#This Row],[YYYYMMDD]],2)&amp;"-"&amp;MID(jaar_zip[[#This Row],[YYYYMMDD]],5,2)&amp;"-"&amp;LEFT(jaar_zip[[#This Row],[YYYYMMDD]],4))</f>
        <v>45436</v>
      </c>
      <c r="K5078" s="101" t="str">
        <f>IF(AND(VALUE(MONTH(jaar_zip[[#This Row],[Datum]]))=1,VALUE(WEEKNUM(jaar_zip[[#This Row],[Datum]],21))&gt;51),RIGHT(YEAR(jaar_zip[[#This Row],[Datum]])-1,2),RIGHT(YEAR(jaar_zip[[#This Row],[Datum]]),2))&amp;"-"&amp; TEXT(WEEKNUM(jaar_zip[[#This Row],[Datum]],21),"00")</f>
        <v>24-21</v>
      </c>
      <c r="L5078" s="101">
        <f>MONTH(jaar_zip[[#This Row],[Datum]])</f>
        <v>5</v>
      </c>
      <c r="M5078" s="101">
        <f>IF(ISNUMBER(jaar_zip[[#This Row],[etmaaltemperatuur]]),IF(jaar_zip[[#This Row],[etmaaltemperatuur]]&lt;stookgrens,stookgrens-jaar_zip[[#This Row],[etmaaltemperatuur]],0),"")</f>
        <v>1.3000000000000007</v>
      </c>
      <c r="N5078" s="101">
        <f>IF(ISNUMBER(jaar_zip[[#This Row],[graaddagen]]),IF(OR(MONTH(jaar_zip[[#This Row],[Datum]])=1,MONTH(jaar_zip[[#This Row],[Datum]])=2,MONTH(jaar_zip[[#This Row],[Datum]])=11,MONTH(jaar_zip[[#This Row],[Datum]])=12),1.1,IF(OR(MONTH(jaar_zip[[#This Row],[Datum]])=3,MONTH(jaar_zip[[#This Row],[Datum]])=10),1,0.8))*jaar_zip[[#This Row],[graaddagen]],"")</f>
        <v>1.0400000000000007</v>
      </c>
      <c r="O5078" s="101">
        <f>IF(ISNUMBER(jaar_zip[[#This Row],[etmaaltemperatuur]]),IF(jaar_zip[[#This Row],[etmaaltemperatuur]]&gt;stookgrens,jaar_zip[[#This Row],[etmaaltemperatuur]]-stookgrens,0),"")</f>
        <v>0</v>
      </c>
    </row>
    <row r="5079" spans="1:15" x14ac:dyDescent="0.25">
      <c r="A5079">
        <v>286</v>
      </c>
      <c r="B5079">
        <v>20240525</v>
      </c>
      <c r="C5079">
        <v>3.1</v>
      </c>
      <c r="D5079">
        <v>16</v>
      </c>
      <c r="E5079">
        <v>1339</v>
      </c>
      <c r="F5079">
        <v>5.4</v>
      </c>
      <c r="H5079">
        <v>90</v>
      </c>
      <c r="I5079" s="101" t="s">
        <v>30</v>
      </c>
      <c r="J5079" s="1">
        <f>DATEVALUE(RIGHT(jaar_zip[[#This Row],[YYYYMMDD]],2)&amp;"-"&amp;MID(jaar_zip[[#This Row],[YYYYMMDD]],5,2)&amp;"-"&amp;LEFT(jaar_zip[[#This Row],[YYYYMMDD]],4))</f>
        <v>45437</v>
      </c>
      <c r="K5079" s="101" t="str">
        <f>IF(AND(VALUE(MONTH(jaar_zip[[#This Row],[Datum]]))=1,VALUE(WEEKNUM(jaar_zip[[#This Row],[Datum]],21))&gt;51),RIGHT(YEAR(jaar_zip[[#This Row],[Datum]])-1,2),RIGHT(YEAR(jaar_zip[[#This Row],[Datum]]),2))&amp;"-"&amp; TEXT(WEEKNUM(jaar_zip[[#This Row],[Datum]],21),"00")</f>
        <v>24-21</v>
      </c>
      <c r="L5079" s="101">
        <f>MONTH(jaar_zip[[#This Row],[Datum]])</f>
        <v>5</v>
      </c>
      <c r="M5079" s="101">
        <f>IF(ISNUMBER(jaar_zip[[#This Row],[etmaaltemperatuur]]),IF(jaar_zip[[#This Row],[etmaaltemperatuur]]&lt;stookgrens,stookgrens-jaar_zip[[#This Row],[etmaaltemperatuur]],0),"")</f>
        <v>2</v>
      </c>
      <c r="N5079" s="101">
        <f>IF(ISNUMBER(jaar_zip[[#This Row],[graaddagen]]),IF(OR(MONTH(jaar_zip[[#This Row],[Datum]])=1,MONTH(jaar_zip[[#This Row],[Datum]])=2,MONTH(jaar_zip[[#This Row],[Datum]])=11,MONTH(jaar_zip[[#This Row],[Datum]])=12),1.1,IF(OR(MONTH(jaar_zip[[#This Row],[Datum]])=3,MONTH(jaar_zip[[#This Row],[Datum]])=10),1,0.8))*jaar_zip[[#This Row],[graaddagen]],"")</f>
        <v>1.6</v>
      </c>
      <c r="O5079" s="101">
        <f>IF(ISNUMBER(jaar_zip[[#This Row],[etmaaltemperatuur]]),IF(jaar_zip[[#This Row],[etmaaltemperatuur]]&gt;stookgrens,jaar_zip[[#This Row],[etmaaltemperatuur]]-stookgrens,0),"")</f>
        <v>0</v>
      </c>
    </row>
    <row r="5080" spans="1:15" x14ac:dyDescent="0.25">
      <c r="A5080">
        <v>286</v>
      </c>
      <c r="B5080">
        <v>20240526</v>
      </c>
      <c r="C5080">
        <v>3.1</v>
      </c>
      <c r="D5080">
        <v>17.399999999999999</v>
      </c>
      <c r="E5080">
        <v>2283</v>
      </c>
      <c r="F5080">
        <v>0.1</v>
      </c>
      <c r="H5080">
        <v>77</v>
      </c>
      <c r="I5080" s="101" t="s">
        <v>30</v>
      </c>
      <c r="J5080" s="1">
        <f>DATEVALUE(RIGHT(jaar_zip[[#This Row],[YYYYMMDD]],2)&amp;"-"&amp;MID(jaar_zip[[#This Row],[YYYYMMDD]],5,2)&amp;"-"&amp;LEFT(jaar_zip[[#This Row],[YYYYMMDD]],4))</f>
        <v>45438</v>
      </c>
      <c r="K5080" s="101" t="str">
        <f>IF(AND(VALUE(MONTH(jaar_zip[[#This Row],[Datum]]))=1,VALUE(WEEKNUM(jaar_zip[[#This Row],[Datum]],21))&gt;51),RIGHT(YEAR(jaar_zip[[#This Row],[Datum]])-1,2),RIGHT(YEAR(jaar_zip[[#This Row],[Datum]]),2))&amp;"-"&amp; TEXT(WEEKNUM(jaar_zip[[#This Row],[Datum]],21),"00")</f>
        <v>24-21</v>
      </c>
      <c r="L5080" s="101">
        <f>MONTH(jaar_zip[[#This Row],[Datum]])</f>
        <v>5</v>
      </c>
      <c r="M5080" s="101">
        <f>IF(ISNUMBER(jaar_zip[[#This Row],[etmaaltemperatuur]]),IF(jaar_zip[[#This Row],[etmaaltemperatuur]]&lt;stookgrens,stookgrens-jaar_zip[[#This Row],[etmaaltemperatuur]],0),"")</f>
        <v>0.60000000000000142</v>
      </c>
      <c r="N5080" s="101">
        <f>IF(ISNUMBER(jaar_zip[[#This Row],[graaddagen]]),IF(OR(MONTH(jaar_zip[[#This Row],[Datum]])=1,MONTH(jaar_zip[[#This Row],[Datum]])=2,MONTH(jaar_zip[[#This Row],[Datum]])=11,MONTH(jaar_zip[[#This Row],[Datum]])=12),1.1,IF(OR(MONTH(jaar_zip[[#This Row],[Datum]])=3,MONTH(jaar_zip[[#This Row],[Datum]])=10),1,0.8))*jaar_zip[[#This Row],[graaddagen]],"")</f>
        <v>0.48000000000000115</v>
      </c>
      <c r="O5080" s="101">
        <f>IF(ISNUMBER(jaar_zip[[#This Row],[etmaaltemperatuur]]),IF(jaar_zip[[#This Row],[etmaaltemperatuur]]&gt;stookgrens,jaar_zip[[#This Row],[etmaaltemperatuur]]-stookgrens,0),"")</f>
        <v>0</v>
      </c>
    </row>
    <row r="5081" spans="1:15" x14ac:dyDescent="0.25">
      <c r="A5081">
        <v>286</v>
      </c>
      <c r="B5081">
        <v>20240527</v>
      </c>
      <c r="C5081">
        <v>3.5</v>
      </c>
      <c r="D5081">
        <v>15.4</v>
      </c>
      <c r="E5081">
        <v>2142</v>
      </c>
      <c r="F5081">
        <v>30.9</v>
      </c>
      <c r="H5081">
        <v>79</v>
      </c>
      <c r="I5081" s="101" t="s">
        <v>30</v>
      </c>
      <c r="J5081" s="1">
        <f>DATEVALUE(RIGHT(jaar_zip[[#This Row],[YYYYMMDD]],2)&amp;"-"&amp;MID(jaar_zip[[#This Row],[YYYYMMDD]],5,2)&amp;"-"&amp;LEFT(jaar_zip[[#This Row],[YYYYMMDD]],4))</f>
        <v>45439</v>
      </c>
      <c r="K5081" s="101" t="str">
        <f>IF(AND(VALUE(MONTH(jaar_zip[[#This Row],[Datum]]))=1,VALUE(WEEKNUM(jaar_zip[[#This Row],[Datum]],21))&gt;51),RIGHT(YEAR(jaar_zip[[#This Row],[Datum]])-1,2),RIGHT(YEAR(jaar_zip[[#This Row],[Datum]]),2))&amp;"-"&amp; TEXT(WEEKNUM(jaar_zip[[#This Row],[Datum]],21),"00")</f>
        <v>24-22</v>
      </c>
      <c r="L5081" s="101">
        <f>MONTH(jaar_zip[[#This Row],[Datum]])</f>
        <v>5</v>
      </c>
      <c r="M5081" s="101">
        <f>IF(ISNUMBER(jaar_zip[[#This Row],[etmaaltemperatuur]]),IF(jaar_zip[[#This Row],[etmaaltemperatuur]]&lt;stookgrens,stookgrens-jaar_zip[[#This Row],[etmaaltemperatuur]],0),"")</f>
        <v>2.5999999999999996</v>
      </c>
      <c r="N5081" s="101">
        <f>IF(ISNUMBER(jaar_zip[[#This Row],[graaddagen]]),IF(OR(MONTH(jaar_zip[[#This Row],[Datum]])=1,MONTH(jaar_zip[[#This Row],[Datum]])=2,MONTH(jaar_zip[[#This Row],[Datum]])=11,MONTH(jaar_zip[[#This Row],[Datum]])=12),1.1,IF(OR(MONTH(jaar_zip[[#This Row],[Datum]])=3,MONTH(jaar_zip[[#This Row],[Datum]])=10),1,0.8))*jaar_zip[[#This Row],[graaddagen]],"")</f>
        <v>2.0799999999999996</v>
      </c>
      <c r="O5081" s="101">
        <f>IF(ISNUMBER(jaar_zip[[#This Row],[etmaaltemperatuur]]),IF(jaar_zip[[#This Row],[etmaaltemperatuur]]&gt;stookgrens,jaar_zip[[#This Row],[etmaaltemperatuur]]-stookgrens,0),"")</f>
        <v>0</v>
      </c>
    </row>
    <row r="5082" spans="1:15" x14ac:dyDescent="0.25">
      <c r="A5082">
        <v>286</v>
      </c>
      <c r="B5082">
        <v>20240528</v>
      </c>
      <c r="C5082">
        <v>4.3</v>
      </c>
      <c r="D5082">
        <v>14.7</v>
      </c>
      <c r="E5082">
        <v>1887</v>
      </c>
      <c r="F5082">
        <v>3.1</v>
      </c>
      <c r="H5082">
        <v>80</v>
      </c>
      <c r="I5082" s="101" t="s">
        <v>30</v>
      </c>
      <c r="J5082" s="1">
        <f>DATEVALUE(RIGHT(jaar_zip[[#This Row],[YYYYMMDD]],2)&amp;"-"&amp;MID(jaar_zip[[#This Row],[YYYYMMDD]],5,2)&amp;"-"&amp;LEFT(jaar_zip[[#This Row],[YYYYMMDD]],4))</f>
        <v>45440</v>
      </c>
      <c r="K5082" s="101" t="str">
        <f>IF(AND(VALUE(MONTH(jaar_zip[[#This Row],[Datum]]))=1,VALUE(WEEKNUM(jaar_zip[[#This Row],[Datum]],21))&gt;51),RIGHT(YEAR(jaar_zip[[#This Row],[Datum]])-1,2),RIGHT(YEAR(jaar_zip[[#This Row],[Datum]]),2))&amp;"-"&amp; TEXT(WEEKNUM(jaar_zip[[#This Row],[Datum]],21),"00")</f>
        <v>24-22</v>
      </c>
      <c r="L5082" s="101">
        <f>MONTH(jaar_zip[[#This Row],[Datum]])</f>
        <v>5</v>
      </c>
      <c r="M5082" s="101">
        <f>IF(ISNUMBER(jaar_zip[[#This Row],[etmaaltemperatuur]]),IF(jaar_zip[[#This Row],[etmaaltemperatuur]]&lt;stookgrens,stookgrens-jaar_zip[[#This Row],[etmaaltemperatuur]],0),"")</f>
        <v>3.3000000000000007</v>
      </c>
      <c r="N5082" s="101">
        <f>IF(ISNUMBER(jaar_zip[[#This Row],[graaddagen]]),IF(OR(MONTH(jaar_zip[[#This Row],[Datum]])=1,MONTH(jaar_zip[[#This Row],[Datum]])=2,MONTH(jaar_zip[[#This Row],[Datum]])=11,MONTH(jaar_zip[[#This Row],[Datum]])=12),1.1,IF(OR(MONTH(jaar_zip[[#This Row],[Datum]])=3,MONTH(jaar_zip[[#This Row],[Datum]])=10),1,0.8))*jaar_zip[[#This Row],[graaddagen]],"")</f>
        <v>2.6400000000000006</v>
      </c>
      <c r="O5082" s="101">
        <f>IF(ISNUMBER(jaar_zip[[#This Row],[etmaaltemperatuur]]),IF(jaar_zip[[#This Row],[etmaaltemperatuur]]&gt;stookgrens,jaar_zip[[#This Row],[etmaaltemperatuur]]-stookgrens,0),"")</f>
        <v>0</v>
      </c>
    </row>
    <row r="5083" spans="1:15" x14ac:dyDescent="0.25">
      <c r="A5083">
        <v>286</v>
      </c>
      <c r="B5083">
        <v>20240529</v>
      </c>
      <c r="C5083">
        <v>4.5999999999999996</v>
      </c>
      <c r="D5083">
        <v>14.4</v>
      </c>
      <c r="E5083">
        <v>1020</v>
      </c>
      <c r="F5083">
        <v>17.8</v>
      </c>
      <c r="H5083">
        <v>91</v>
      </c>
      <c r="I5083" s="101" t="s">
        <v>30</v>
      </c>
      <c r="J5083" s="1">
        <f>DATEVALUE(RIGHT(jaar_zip[[#This Row],[YYYYMMDD]],2)&amp;"-"&amp;MID(jaar_zip[[#This Row],[YYYYMMDD]],5,2)&amp;"-"&amp;LEFT(jaar_zip[[#This Row],[YYYYMMDD]],4))</f>
        <v>45441</v>
      </c>
      <c r="K5083" s="101" t="str">
        <f>IF(AND(VALUE(MONTH(jaar_zip[[#This Row],[Datum]]))=1,VALUE(WEEKNUM(jaar_zip[[#This Row],[Datum]],21))&gt;51),RIGHT(YEAR(jaar_zip[[#This Row],[Datum]])-1,2),RIGHT(YEAR(jaar_zip[[#This Row],[Datum]]),2))&amp;"-"&amp; TEXT(WEEKNUM(jaar_zip[[#This Row],[Datum]],21),"00")</f>
        <v>24-22</v>
      </c>
      <c r="L5083" s="101">
        <f>MONTH(jaar_zip[[#This Row],[Datum]])</f>
        <v>5</v>
      </c>
      <c r="M5083" s="101">
        <f>IF(ISNUMBER(jaar_zip[[#This Row],[etmaaltemperatuur]]),IF(jaar_zip[[#This Row],[etmaaltemperatuur]]&lt;stookgrens,stookgrens-jaar_zip[[#This Row],[etmaaltemperatuur]],0),"")</f>
        <v>3.5999999999999996</v>
      </c>
      <c r="N5083" s="101">
        <f>IF(ISNUMBER(jaar_zip[[#This Row],[graaddagen]]),IF(OR(MONTH(jaar_zip[[#This Row],[Datum]])=1,MONTH(jaar_zip[[#This Row],[Datum]])=2,MONTH(jaar_zip[[#This Row],[Datum]])=11,MONTH(jaar_zip[[#This Row],[Datum]])=12),1.1,IF(OR(MONTH(jaar_zip[[#This Row],[Datum]])=3,MONTH(jaar_zip[[#This Row],[Datum]])=10),1,0.8))*jaar_zip[[#This Row],[graaddagen]],"")</f>
        <v>2.88</v>
      </c>
      <c r="O5083" s="101">
        <f>IF(ISNUMBER(jaar_zip[[#This Row],[etmaaltemperatuur]]),IF(jaar_zip[[#This Row],[etmaaltemperatuur]]&gt;stookgrens,jaar_zip[[#This Row],[etmaaltemperatuur]]-stookgrens,0),"")</f>
        <v>0</v>
      </c>
    </row>
    <row r="5084" spans="1:15" x14ac:dyDescent="0.25">
      <c r="A5084">
        <v>286</v>
      </c>
      <c r="B5084">
        <v>20240530</v>
      </c>
      <c r="C5084">
        <v>2.5</v>
      </c>
      <c r="D5084">
        <v>15</v>
      </c>
      <c r="E5084">
        <v>2106</v>
      </c>
      <c r="F5084">
        <v>4.2</v>
      </c>
      <c r="H5084">
        <v>85</v>
      </c>
      <c r="I5084" s="101" t="s">
        <v>30</v>
      </c>
      <c r="J5084" s="1">
        <f>DATEVALUE(RIGHT(jaar_zip[[#This Row],[YYYYMMDD]],2)&amp;"-"&amp;MID(jaar_zip[[#This Row],[YYYYMMDD]],5,2)&amp;"-"&amp;LEFT(jaar_zip[[#This Row],[YYYYMMDD]],4))</f>
        <v>45442</v>
      </c>
      <c r="K5084" s="101" t="str">
        <f>IF(AND(VALUE(MONTH(jaar_zip[[#This Row],[Datum]]))=1,VALUE(WEEKNUM(jaar_zip[[#This Row],[Datum]],21))&gt;51),RIGHT(YEAR(jaar_zip[[#This Row],[Datum]])-1,2),RIGHT(YEAR(jaar_zip[[#This Row],[Datum]]),2))&amp;"-"&amp; TEXT(WEEKNUM(jaar_zip[[#This Row],[Datum]],21),"00")</f>
        <v>24-22</v>
      </c>
      <c r="L5084" s="101">
        <f>MONTH(jaar_zip[[#This Row],[Datum]])</f>
        <v>5</v>
      </c>
      <c r="M5084" s="101">
        <f>IF(ISNUMBER(jaar_zip[[#This Row],[etmaaltemperatuur]]),IF(jaar_zip[[#This Row],[etmaaltemperatuur]]&lt;stookgrens,stookgrens-jaar_zip[[#This Row],[etmaaltemperatuur]],0),"")</f>
        <v>3</v>
      </c>
      <c r="N5084" s="101">
        <f>IF(ISNUMBER(jaar_zip[[#This Row],[graaddagen]]),IF(OR(MONTH(jaar_zip[[#This Row],[Datum]])=1,MONTH(jaar_zip[[#This Row],[Datum]])=2,MONTH(jaar_zip[[#This Row],[Datum]])=11,MONTH(jaar_zip[[#This Row],[Datum]])=12),1.1,IF(OR(MONTH(jaar_zip[[#This Row],[Datum]])=3,MONTH(jaar_zip[[#This Row],[Datum]])=10),1,0.8))*jaar_zip[[#This Row],[graaddagen]],"")</f>
        <v>2.4000000000000004</v>
      </c>
      <c r="O5084" s="101">
        <f>IF(ISNUMBER(jaar_zip[[#This Row],[etmaaltemperatuur]]),IF(jaar_zip[[#This Row],[etmaaltemperatuur]]&gt;stookgrens,jaar_zip[[#This Row],[etmaaltemperatuur]]-stookgrens,0),"")</f>
        <v>0</v>
      </c>
    </row>
    <row r="5085" spans="1:15" x14ac:dyDescent="0.25">
      <c r="A5085">
        <v>286</v>
      </c>
      <c r="B5085">
        <v>20240531</v>
      </c>
      <c r="C5085">
        <v>3.9</v>
      </c>
      <c r="D5085">
        <v>15</v>
      </c>
      <c r="E5085">
        <v>1141</v>
      </c>
      <c r="F5085">
        <v>1.2</v>
      </c>
      <c r="H5085">
        <v>92</v>
      </c>
      <c r="I5085" s="101" t="s">
        <v>30</v>
      </c>
      <c r="J5085" s="1">
        <f>DATEVALUE(RIGHT(jaar_zip[[#This Row],[YYYYMMDD]],2)&amp;"-"&amp;MID(jaar_zip[[#This Row],[YYYYMMDD]],5,2)&amp;"-"&amp;LEFT(jaar_zip[[#This Row],[YYYYMMDD]],4))</f>
        <v>45443</v>
      </c>
      <c r="K5085" s="101" t="str">
        <f>IF(AND(VALUE(MONTH(jaar_zip[[#This Row],[Datum]]))=1,VALUE(WEEKNUM(jaar_zip[[#This Row],[Datum]],21))&gt;51),RIGHT(YEAR(jaar_zip[[#This Row],[Datum]])-1,2),RIGHT(YEAR(jaar_zip[[#This Row],[Datum]]),2))&amp;"-"&amp; TEXT(WEEKNUM(jaar_zip[[#This Row],[Datum]],21),"00")</f>
        <v>24-22</v>
      </c>
      <c r="L5085" s="101">
        <f>MONTH(jaar_zip[[#This Row],[Datum]])</f>
        <v>5</v>
      </c>
      <c r="M5085" s="101">
        <f>IF(ISNUMBER(jaar_zip[[#This Row],[etmaaltemperatuur]]),IF(jaar_zip[[#This Row],[etmaaltemperatuur]]&lt;stookgrens,stookgrens-jaar_zip[[#This Row],[etmaaltemperatuur]],0),"")</f>
        <v>3</v>
      </c>
      <c r="N5085" s="101">
        <f>IF(ISNUMBER(jaar_zip[[#This Row],[graaddagen]]),IF(OR(MONTH(jaar_zip[[#This Row],[Datum]])=1,MONTH(jaar_zip[[#This Row],[Datum]])=2,MONTH(jaar_zip[[#This Row],[Datum]])=11,MONTH(jaar_zip[[#This Row],[Datum]])=12),1.1,IF(OR(MONTH(jaar_zip[[#This Row],[Datum]])=3,MONTH(jaar_zip[[#This Row],[Datum]])=10),1,0.8))*jaar_zip[[#This Row],[graaddagen]],"")</f>
        <v>2.4000000000000004</v>
      </c>
      <c r="O5085" s="101">
        <f>IF(ISNUMBER(jaar_zip[[#This Row],[etmaaltemperatuur]]),IF(jaar_zip[[#This Row],[etmaaltemperatuur]]&gt;stookgrens,jaar_zip[[#This Row],[etmaaltemperatuur]]-stookgrens,0),"")</f>
        <v>0</v>
      </c>
    </row>
    <row r="5086" spans="1:15" x14ac:dyDescent="0.25">
      <c r="A5086">
        <v>286</v>
      </c>
      <c r="B5086">
        <v>20240601</v>
      </c>
      <c r="C5086">
        <v>5.9</v>
      </c>
      <c r="D5086">
        <v>16.8</v>
      </c>
      <c r="E5086">
        <v>1663</v>
      </c>
      <c r="F5086">
        <v>0</v>
      </c>
      <c r="H5086">
        <v>91</v>
      </c>
      <c r="I5086" s="101" t="s">
        <v>30</v>
      </c>
      <c r="J5086" s="1">
        <f>DATEVALUE(RIGHT(jaar_zip[[#This Row],[YYYYMMDD]],2)&amp;"-"&amp;MID(jaar_zip[[#This Row],[YYYYMMDD]],5,2)&amp;"-"&amp;LEFT(jaar_zip[[#This Row],[YYYYMMDD]],4))</f>
        <v>45444</v>
      </c>
      <c r="K5086" s="101" t="str">
        <f>IF(AND(VALUE(MONTH(jaar_zip[[#This Row],[Datum]]))=1,VALUE(WEEKNUM(jaar_zip[[#This Row],[Datum]],21))&gt;51),RIGHT(YEAR(jaar_zip[[#This Row],[Datum]])-1,2),RIGHT(YEAR(jaar_zip[[#This Row],[Datum]]),2))&amp;"-"&amp; TEXT(WEEKNUM(jaar_zip[[#This Row],[Datum]],21),"00")</f>
        <v>24-22</v>
      </c>
      <c r="L5086" s="101">
        <f>MONTH(jaar_zip[[#This Row],[Datum]])</f>
        <v>6</v>
      </c>
      <c r="M5086" s="101">
        <f>IF(ISNUMBER(jaar_zip[[#This Row],[etmaaltemperatuur]]),IF(jaar_zip[[#This Row],[etmaaltemperatuur]]&lt;stookgrens,stookgrens-jaar_zip[[#This Row],[etmaaltemperatuur]],0),"")</f>
        <v>1.1999999999999993</v>
      </c>
      <c r="N5086" s="101">
        <f>IF(ISNUMBER(jaar_zip[[#This Row],[graaddagen]]),IF(OR(MONTH(jaar_zip[[#This Row],[Datum]])=1,MONTH(jaar_zip[[#This Row],[Datum]])=2,MONTH(jaar_zip[[#This Row],[Datum]])=11,MONTH(jaar_zip[[#This Row],[Datum]])=12),1.1,IF(OR(MONTH(jaar_zip[[#This Row],[Datum]])=3,MONTH(jaar_zip[[#This Row],[Datum]])=10),1,0.8))*jaar_zip[[#This Row],[graaddagen]],"")</f>
        <v>0.95999999999999952</v>
      </c>
      <c r="O5086" s="101">
        <f>IF(ISNUMBER(jaar_zip[[#This Row],[etmaaltemperatuur]]),IF(jaar_zip[[#This Row],[etmaaltemperatuur]]&gt;stookgrens,jaar_zip[[#This Row],[etmaaltemperatuur]]-stookgrens,0),"")</f>
        <v>0</v>
      </c>
    </row>
    <row r="5087" spans="1:15" x14ac:dyDescent="0.25">
      <c r="A5087">
        <v>286</v>
      </c>
      <c r="B5087">
        <v>20240602</v>
      </c>
      <c r="C5087">
        <v>5.8</v>
      </c>
      <c r="D5087">
        <v>14.1</v>
      </c>
      <c r="E5087">
        <v>1430</v>
      </c>
      <c r="F5087">
        <v>0</v>
      </c>
      <c r="H5087">
        <v>76</v>
      </c>
      <c r="I5087" s="101" t="s">
        <v>30</v>
      </c>
      <c r="J5087" s="1">
        <f>DATEVALUE(RIGHT(jaar_zip[[#This Row],[YYYYMMDD]],2)&amp;"-"&amp;MID(jaar_zip[[#This Row],[YYYYMMDD]],5,2)&amp;"-"&amp;LEFT(jaar_zip[[#This Row],[YYYYMMDD]],4))</f>
        <v>45445</v>
      </c>
      <c r="K5087" s="101" t="str">
        <f>IF(AND(VALUE(MONTH(jaar_zip[[#This Row],[Datum]]))=1,VALUE(WEEKNUM(jaar_zip[[#This Row],[Datum]],21))&gt;51),RIGHT(YEAR(jaar_zip[[#This Row],[Datum]])-1,2),RIGHT(YEAR(jaar_zip[[#This Row],[Datum]]),2))&amp;"-"&amp; TEXT(WEEKNUM(jaar_zip[[#This Row],[Datum]],21),"00")</f>
        <v>24-22</v>
      </c>
      <c r="L5087" s="101">
        <f>MONTH(jaar_zip[[#This Row],[Datum]])</f>
        <v>6</v>
      </c>
      <c r="M5087" s="101">
        <f>IF(ISNUMBER(jaar_zip[[#This Row],[etmaaltemperatuur]]),IF(jaar_zip[[#This Row],[etmaaltemperatuur]]&lt;stookgrens,stookgrens-jaar_zip[[#This Row],[etmaaltemperatuur]],0),"")</f>
        <v>3.9000000000000004</v>
      </c>
      <c r="N5087" s="101">
        <f>IF(ISNUMBER(jaar_zip[[#This Row],[graaddagen]]),IF(OR(MONTH(jaar_zip[[#This Row],[Datum]])=1,MONTH(jaar_zip[[#This Row],[Datum]])=2,MONTH(jaar_zip[[#This Row],[Datum]])=11,MONTH(jaar_zip[[#This Row],[Datum]])=12),1.1,IF(OR(MONTH(jaar_zip[[#This Row],[Datum]])=3,MONTH(jaar_zip[[#This Row],[Datum]])=10),1,0.8))*jaar_zip[[#This Row],[graaddagen]],"")</f>
        <v>3.1200000000000006</v>
      </c>
      <c r="O5087" s="101">
        <f>IF(ISNUMBER(jaar_zip[[#This Row],[etmaaltemperatuur]]),IF(jaar_zip[[#This Row],[etmaaltemperatuur]]&gt;stookgrens,jaar_zip[[#This Row],[etmaaltemperatuur]]-stookgrens,0),"")</f>
        <v>0</v>
      </c>
    </row>
    <row r="5088" spans="1:15" x14ac:dyDescent="0.25">
      <c r="A5088">
        <v>286</v>
      </c>
      <c r="B5088">
        <v>20240603</v>
      </c>
      <c r="C5088">
        <v>3.3</v>
      </c>
      <c r="D5088">
        <v>14.1</v>
      </c>
      <c r="E5088">
        <v>1016</v>
      </c>
      <c r="F5088">
        <v>0</v>
      </c>
      <c r="H5088">
        <v>84</v>
      </c>
      <c r="I5088" s="101" t="s">
        <v>30</v>
      </c>
      <c r="J5088" s="1">
        <f>DATEVALUE(RIGHT(jaar_zip[[#This Row],[YYYYMMDD]],2)&amp;"-"&amp;MID(jaar_zip[[#This Row],[YYYYMMDD]],5,2)&amp;"-"&amp;LEFT(jaar_zip[[#This Row],[YYYYMMDD]],4))</f>
        <v>45446</v>
      </c>
      <c r="K5088" s="101" t="str">
        <f>IF(AND(VALUE(MONTH(jaar_zip[[#This Row],[Datum]]))=1,VALUE(WEEKNUM(jaar_zip[[#This Row],[Datum]],21))&gt;51),RIGHT(YEAR(jaar_zip[[#This Row],[Datum]])-1,2),RIGHT(YEAR(jaar_zip[[#This Row],[Datum]]),2))&amp;"-"&amp; TEXT(WEEKNUM(jaar_zip[[#This Row],[Datum]],21),"00")</f>
        <v>24-23</v>
      </c>
      <c r="L5088" s="101">
        <f>MONTH(jaar_zip[[#This Row],[Datum]])</f>
        <v>6</v>
      </c>
      <c r="M5088" s="101">
        <f>IF(ISNUMBER(jaar_zip[[#This Row],[etmaaltemperatuur]]),IF(jaar_zip[[#This Row],[etmaaltemperatuur]]&lt;stookgrens,stookgrens-jaar_zip[[#This Row],[etmaaltemperatuur]],0),"")</f>
        <v>3.9000000000000004</v>
      </c>
      <c r="N5088" s="101">
        <f>IF(ISNUMBER(jaar_zip[[#This Row],[graaddagen]]),IF(OR(MONTH(jaar_zip[[#This Row],[Datum]])=1,MONTH(jaar_zip[[#This Row],[Datum]])=2,MONTH(jaar_zip[[#This Row],[Datum]])=11,MONTH(jaar_zip[[#This Row],[Datum]])=12),1.1,IF(OR(MONTH(jaar_zip[[#This Row],[Datum]])=3,MONTH(jaar_zip[[#This Row],[Datum]])=10),1,0.8))*jaar_zip[[#This Row],[graaddagen]],"")</f>
        <v>3.1200000000000006</v>
      </c>
      <c r="O5088" s="101">
        <f>IF(ISNUMBER(jaar_zip[[#This Row],[etmaaltemperatuur]]),IF(jaar_zip[[#This Row],[etmaaltemperatuur]]&gt;stookgrens,jaar_zip[[#This Row],[etmaaltemperatuur]]-stookgrens,0),"")</f>
        <v>0</v>
      </c>
    </row>
    <row r="5089" spans="1:15" x14ac:dyDescent="0.25">
      <c r="A5089">
        <v>286</v>
      </c>
      <c r="B5089">
        <v>20240604</v>
      </c>
      <c r="C5089">
        <v>4</v>
      </c>
      <c r="D5089">
        <v>16.100000000000001</v>
      </c>
      <c r="E5089">
        <v>1246</v>
      </c>
      <c r="F5089">
        <v>4.3</v>
      </c>
      <c r="H5089">
        <v>84</v>
      </c>
      <c r="I5089" s="101" t="s">
        <v>30</v>
      </c>
      <c r="J5089" s="1">
        <f>DATEVALUE(RIGHT(jaar_zip[[#This Row],[YYYYMMDD]],2)&amp;"-"&amp;MID(jaar_zip[[#This Row],[YYYYMMDD]],5,2)&amp;"-"&amp;LEFT(jaar_zip[[#This Row],[YYYYMMDD]],4))</f>
        <v>45447</v>
      </c>
      <c r="K5089" s="101" t="str">
        <f>IF(AND(VALUE(MONTH(jaar_zip[[#This Row],[Datum]]))=1,VALUE(WEEKNUM(jaar_zip[[#This Row],[Datum]],21))&gt;51),RIGHT(YEAR(jaar_zip[[#This Row],[Datum]])-1,2),RIGHT(YEAR(jaar_zip[[#This Row],[Datum]]),2))&amp;"-"&amp; TEXT(WEEKNUM(jaar_zip[[#This Row],[Datum]],21),"00")</f>
        <v>24-23</v>
      </c>
      <c r="L5089" s="101">
        <f>MONTH(jaar_zip[[#This Row],[Datum]])</f>
        <v>6</v>
      </c>
      <c r="M5089" s="101">
        <f>IF(ISNUMBER(jaar_zip[[#This Row],[etmaaltemperatuur]]),IF(jaar_zip[[#This Row],[etmaaltemperatuur]]&lt;stookgrens,stookgrens-jaar_zip[[#This Row],[etmaaltemperatuur]],0),"")</f>
        <v>1.8999999999999986</v>
      </c>
      <c r="N5089" s="101">
        <f>IF(ISNUMBER(jaar_zip[[#This Row],[graaddagen]]),IF(OR(MONTH(jaar_zip[[#This Row],[Datum]])=1,MONTH(jaar_zip[[#This Row],[Datum]])=2,MONTH(jaar_zip[[#This Row],[Datum]])=11,MONTH(jaar_zip[[#This Row],[Datum]])=12),1.1,IF(OR(MONTH(jaar_zip[[#This Row],[Datum]])=3,MONTH(jaar_zip[[#This Row],[Datum]])=10),1,0.8))*jaar_zip[[#This Row],[graaddagen]],"")</f>
        <v>1.5199999999999989</v>
      </c>
      <c r="O5089" s="101">
        <f>IF(ISNUMBER(jaar_zip[[#This Row],[etmaaltemperatuur]]),IF(jaar_zip[[#This Row],[etmaaltemperatuur]]&gt;stookgrens,jaar_zip[[#This Row],[etmaaltemperatuur]]-stookgrens,0),"")</f>
        <v>0</v>
      </c>
    </row>
    <row r="5090" spans="1:15" x14ac:dyDescent="0.25">
      <c r="A5090">
        <v>286</v>
      </c>
      <c r="B5090">
        <v>20240605</v>
      </c>
      <c r="C5090">
        <v>4.8</v>
      </c>
      <c r="D5090">
        <v>12.9</v>
      </c>
      <c r="E5090">
        <v>2580</v>
      </c>
      <c r="F5090">
        <v>2.1</v>
      </c>
      <c r="H5090">
        <v>70</v>
      </c>
      <c r="I5090" s="101" t="s">
        <v>30</v>
      </c>
      <c r="J5090" s="1">
        <f>DATEVALUE(RIGHT(jaar_zip[[#This Row],[YYYYMMDD]],2)&amp;"-"&amp;MID(jaar_zip[[#This Row],[YYYYMMDD]],5,2)&amp;"-"&amp;LEFT(jaar_zip[[#This Row],[YYYYMMDD]],4))</f>
        <v>45448</v>
      </c>
      <c r="K5090" s="101" t="str">
        <f>IF(AND(VALUE(MONTH(jaar_zip[[#This Row],[Datum]]))=1,VALUE(WEEKNUM(jaar_zip[[#This Row],[Datum]],21))&gt;51),RIGHT(YEAR(jaar_zip[[#This Row],[Datum]])-1,2),RIGHT(YEAR(jaar_zip[[#This Row],[Datum]]),2))&amp;"-"&amp; TEXT(WEEKNUM(jaar_zip[[#This Row],[Datum]],21),"00")</f>
        <v>24-23</v>
      </c>
      <c r="L5090" s="101">
        <f>MONTH(jaar_zip[[#This Row],[Datum]])</f>
        <v>6</v>
      </c>
      <c r="M5090" s="101">
        <f>IF(ISNUMBER(jaar_zip[[#This Row],[etmaaltemperatuur]]),IF(jaar_zip[[#This Row],[etmaaltemperatuur]]&lt;stookgrens,stookgrens-jaar_zip[[#This Row],[etmaaltemperatuur]],0),"")</f>
        <v>5.0999999999999996</v>
      </c>
      <c r="N5090" s="101">
        <f>IF(ISNUMBER(jaar_zip[[#This Row],[graaddagen]]),IF(OR(MONTH(jaar_zip[[#This Row],[Datum]])=1,MONTH(jaar_zip[[#This Row],[Datum]])=2,MONTH(jaar_zip[[#This Row],[Datum]])=11,MONTH(jaar_zip[[#This Row],[Datum]])=12),1.1,IF(OR(MONTH(jaar_zip[[#This Row],[Datum]])=3,MONTH(jaar_zip[[#This Row],[Datum]])=10),1,0.8))*jaar_zip[[#This Row],[graaddagen]],"")</f>
        <v>4.08</v>
      </c>
      <c r="O5090" s="101">
        <f>IF(ISNUMBER(jaar_zip[[#This Row],[etmaaltemperatuur]]),IF(jaar_zip[[#This Row],[etmaaltemperatuur]]&gt;stookgrens,jaar_zip[[#This Row],[etmaaltemperatuur]]-stookgrens,0),"")</f>
        <v>0</v>
      </c>
    </row>
    <row r="5091" spans="1:15" x14ac:dyDescent="0.25">
      <c r="A5091">
        <v>286</v>
      </c>
      <c r="B5091">
        <v>20240606</v>
      </c>
      <c r="C5091">
        <v>3.4</v>
      </c>
      <c r="D5091">
        <v>11.9</v>
      </c>
      <c r="E5091">
        <v>1467</v>
      </c>
      <c r="F5091">
        <v>0</v>
      </c>
      <c r="H5091">
        <v>76</v>
      </c>
      <c r="I5091" s="101" t="s">
        <v>30</v>
      </c>
      <c r="J5091" s="1">
        <f>DATEVALUE(RIGHT(jaar_zip[[#This Row],[YYYYMMDD]],2)&amp;"-"&amp;MID(jaar_zip[[#This Row],[YYYYMMDD]],5,2)&amp;"-"&amp;LEFT(jaar_zip[[#This Row],[YYYYMMDD]],4))</f>
        <v>45449</v>
      </c>
      <c r="K5091" s="101" t="str">
        <f>IF(AND(VALUE(MONTH(jaar_zip[[#This Row],[Datum]]))=1,VALUE(WEEKNUM(jaar_zip[[#This Row],[Datum]],21))&gt;51),RIGHT(YEAR(jaar_zip[[#This Row],[Datum]])-1,2),RIGHT(YEAR(jaar_zip[[#This Row],[Datum]]),2))&amp;"-"&amp; TEXT(WEEKNUM(jaar_zip[[#This Row],[Datum]],21),"00")</f>
        <v>24-23</v>
      </c>
      <c r="L5091" s="101">
        <f>MONTH(jaar_zip[[#This Row],[Datum]])</f>
        <v>6</v>
      </c>
      <c r="M5091" s="101">
        <f>IF(ISNUMBER(jaar_zip[[#This Row],[etmaaltemperatuur]]),IF(jaar_zip[[#This Row],[etmaaltemperatuur]]&lt;stookgrens,stookgrens-jaar_zip[[#This Row],[etmaaltemperatuur]],0),"")</f>
        <v>6.1</v>
      </c>
      <c r="N5091" s="101">
        <f>IF(ISNUMBER(jaar_zip[[#This Row],[graaddagen]]),IF(OR(MONTH(jaar_zip[[#This Row],[Datum]])=1,MONTH(jaar_zip[[#This Row],[Datum]])=2,MONTH(jaar_zip[[#This Row],[Datum]])=11,MONTH(jaar_zip[[#This Row],[Datum]])=12),1.1,IF(OR(MONTH(jaar_zip[[#This Row],[Datum]])=3,MONTH(jaar_zip[[#This Row],[Datum]])=10),1,0.8))*jaar_zip[[#This Row],[graaddagen]],"")</f>
        <v>4.88</v>
      </c>
      <c r="O5091" s="101">
        <f>IF(ISNUMBER(jaar_zip[[#This Row],[etmaaltemperatuur]]),IF(jaar_zip[[#This Row],[etmaaltemperatuur]]&gt;stookgrens,jaar_zip[[#This Row],[etmaaltemperatuur]]-stookgrens,0),"")</f>
        <v>0</v>
      </c>
    </row>
    <row r="5092" spans="1:15" x14ac:dyDescent="0.25">
      <c r="A5092">
        <v>286</v>
      </c>
      <c r="B5092">
        <v>20240607</v>
      </c>
      <c r="C5092">
        <v>3.1</v>
      </c>
      <c r="D5092">
        <v>12.3</v>
      </c>
      <c r="E5092">
        <v>1513</v>
      </c>
      <c r="F5092">
        <v>0.5</v>
      </c>
      <c r="H5092">
        <v>79</v>
      </c>
      <c r="I5092" s="101" t="s">
        <v>30</v>
      </c>
      <c r="J5092" s="1">
        <f>DATEVALUE(RIGHT(jaar_zip[[#This Row],[YYYYMMDD]],2)&amp;"-"&amp;MID(jaar_zip[[#This Row],[YYYYMMDD]],5,2)&amp;"-"&amp;LEFT(jaar_zip[[#This Row],[YYYYMMDD]],4))</f>
        <v>45450</v>
      </c>
      <c r="K5092" s="101" t="str">
        <f>IF(AND(VALUE(MONTH(jaar_zip[[#This Row],[Datum]]))=1,VALUE(WEEKNUM(jaar_zip[[#This Row],[Datum]],21))&gt;51),RIGHT(YEAR(jaar_zip[[#This Row],[Datum]])-1,2),RIGHT(YEAR(jaar_zip[[#This Row],[Datum]]),2))&amp;"-"&amp; TEXT(WEEKNUM(jaar_zip[[#This Row],[Datum]],21),"00")</f>
        <v>24-23</v>
      </c>
      <c r="L5092" s="101">
        <f>MONTH(jaar_zip[[#This Row],[Datum]])</f>
        <v>6</v>
      </c>
      <c r="M5092" s="101">
        <f>IF(ISNUMBER(jaar_zip[[#This Row],[etmaaltemperatuur]]),IF(jaar_zip[[#This Row],[etmaaltemperatuur]]&lt;stookgrens,stookgrens-jaar_zip[[#This Row],[etmaaltemperatuur]],0),"")</f>
        <v>5.6999999999999993</v>
      </c>
      <c r="N5092" s="101">
        <f>IF(ISNUMBER(jaar_zip[[#This Row],[graaddagen]]),IF(OR(MONTH(jaar_zip[[#This Row],[Datum]])=1,MONTH(jaar_zip[[#This Row],[Datum]])=2,MONTH(jaar_zip[[#This Row],[Datum]])=11,MONTH(jaar_zip[[#This Row],[Datum]])=12),1.1,IF(OR(MONTH(jaar_zip[[#This Row],[Datum]])=3,MONTH(jaar_zip[[#This Row],[Datum]])=10),1,0.8))*jaar_zip[[#This Row],[graaddagen]],"")</f>
        <v>4.5599999999999996</v>
      </c>
      <c r="O5092" s="101">
        <f>IF(ISNUMBER(jaar_zip[[#This Row],[etmaaltemperatuur]]),IF(jaar_zip[[#This Row],[etmaaltemperatuur]]&gt;stookgrens,jaar_zip[[#This Row],[etmaaltemperatuur]]-stookgrens,0),"")</f>
        <v>0</v>
      </c>
    </row>
    <row r="5093" spans="1:15" x14ac:dyDescent="0.25">
      <c r="A5093">
        <v>286</v>
      </c>
      <c r="B5093">
        <v>20240608</v>
      </c>
      <c r="C5093">
        <v>4.5999999999999996</v>
      </c>
      <c r="D5093">
        <v>12.2</v>
      </c>
      <c r="E5093">
        <v>1208</v>
      </c>
      <c r="F5093">
        <v>0.5</v>
      </c>
      <c r="H5093">
        <v>84</v>
      </c>
      <c r="I5093" s="101" t="s">
        <v>30</v>
      </c>
      <c r="J5093" s="1">
        <f>DATEVALUE(RIGHT(jaar_zip[[#This Row],[YYYYMMDD]],2)&amp;"-"&amp;MID(jaar_zip[[#This Row],[YYYYMMDD]],5,2)&amp;"-"&amp;LEFT(jaar_zip[[#This Row],[YYYYMMDD]],4))</f>
        <v>45451</v>
      </c>
      <c r="K5093" s="101" t="str">
        <f>IF(AND(VALUE(MONTH(jaar_zip[[#This Row],[Datum]]))=1,VALUE(WEEKNUM(jaar_zip[[#This Row],[Datum]],21))&gt;51),RIGHT(YEAR(jaar_zip[[#This Row],[Datum]])-1,2),RIGHT(YEAR(jaar_zip[[#This Row],[Datum]]),2))&amp;"-"&amp; TEXT(WEEKNUM(jaar_zip[[#This Row],[Datum]],21),"00")</f>
        <v>24-23</v>
      </c>
      <c r="L5093" s="101">
        <f>MONTH(jaar_zip[[#This Row],[Datum]])</f>
        <v>6</v>
      </c>
      <c r="M5093" s="101">
        <f>IF(ISNUMBER(jaar_zip[[#This Row],[etmaaltemperatuur]]),IF(jaar_zip[[#This Row],[etmaaltemperatuur]]&lt;stookgrens,stookgrens-jaar_zip[[#This Row],[etmaaltemperatuur]],0),"")</f>
        <v>5.8000000000000007</v>
      </c>
      <c r="N5093" s="101">
        <f>IF(ISNUMBER(jaar_zip[[#This Row],[graaddagen]]),IF(OR(MONTH(jaar_zip[[#This Row],[Datum]])=1,MONTH(jaar_zip[[#This Row],[Datum]])=2,MONTH(jaar_zip[[#This Row],[Datum]])=11,MONTH(jaar_zip[[#This Row],[Datum]])=12),1.1,IF(OR(MONTH(jaar_zip[[#This Row],[Datum]])=3,MONTH(jaar_zip[[#This Row],[Datum]])=10),1,0.8))*jaar_zip[[#This Row],[graaddagen]],"")</f>
        <v>4.6400000000000006</v>
      </c>
      <c r="O5093" s="101">
        <f>IF(ISNUMBER(jaar_zip[[#This Row],[etmaaltemperatuur]]),IF(jaar_zip[[#This Row],[etmaaltemperatuur]]&gt;stookgrens,jaar_zip[[#This Row],[etmaaltemperatuur]]-stookgrens,0),"")</f>
        <v>0</v>
      </c>
    </row>
    <row r="5094" spans="1:15" x14ac:dyDescent="0.25">
      <c r="A5094">
        <v>286</v>
      </c>
      <c r="B5094">
        <v>20240609</v>
      </c>
      <c r="C5094">
        <v>4.9000000000000004</v>
      </c>
      <c r="D5094">
        <v>11.7</v>
      </c>
      <c r="E5094">
        <v>1413</v>
      </c>
      <c r="F5094">
        <v>-0.1</v>
      </c>
      <c r="H5094">
        <v>78</v>
      </c>
      <c r="I5094" s="101" t="s">
        <v>30</v>
      </c>
      <c r="J5094" s="1">
        <f>DATEVALUE(RIGHT(jaar_zip[[#This Row],[YYYYMMDD]],2)&amp;"-"&amp;MID(jaar_zip[[#This Row],[YYYYMMDD]],5,2)&amp;"-"&amp;LEFT(jaar_zip[[#This Row],[YYYYMMDD]],4))</f>
        <v>45452</v>
      </c>
      <c r="K5094" s="101" t="str">
        <f>IF(AND(VALUE(MONTH(jaar_zip[[#This Row],[Datum]]))=1,VALUE(WEEKNUM(jaar_zip[[#This Row],[Datum]],21))&gt;51),RIGHT(YEAR(jaar_zip[[#This Row],[Datum]])-1,2),RIGHT(YEAR(jaar_zip[[#This Row],[Datum]]),2))&amp;"-"&amp; TEXT(WEEKNUM(jaar_zip[[#This Row],[Datum]],21),"00")</f>
        <v>24-23</v>
      </c>
      <c r="L5094" s="101">
        <f>MONTH(jaar_zip[[#This Row],[Datum]])</f>
        <v>6</v>
      </c>
      <c r="M5094" s="101">
        <f>IF(ISNUMBER(jaar_zip[[#This Row],[etmaaltemperatuur]]),IF(jaar_zip[[#This Row],[etmaaltemperatuur]]&lt;stookgrens,stookgrens-jaar_zip[[#This Row],[etmaaltemperatuur]],0),"")</f>
        <v>6.3000000000000007</v>
      </c>
      <c r="N5094" s="101">
        <f>IF(ISNUMBER(jaar_zip[[#This Row],[graaddagen]]),IF(OR(MONTH(jaar_zip[[#This Row],[Datum]])=1,MONTH(jaar_zip[[#This Row],[Datum]])=2,MONTH(jaar_zip[[#This Row],[Datum]])=11,MONTH(jaar_zip[[#This Row],[Datum]])=12),1.1,IF(OR(MONTH(jaar_zip[[#This Row],[Datum]])=3,MONTH(jaar_zip[[#This Row],[Datum]])=10),1,0.8))*jaar_zip[[#This Row],[graaddagen]],"")</f>
        <v>5.0400000000000009</v>
      </c>
      <c r="O5094" s="101">
        <f>IF(ISNUMBER(jaar_zip[[#This Row],[etmaaltemperatuur]]),IF(jaar_zip[[#This Row],[etmaaltemperatuur]]&gt;stookgrens,jaar_zip[[#This Row],[etmaaltemperatuur]]-stookgrens,0),"")</f>
        <v>0</v>
      </c>
    </row>
    <row r="5095" spans="1:15" x14ac:dyDescent="0.25">
      <c r="A5095">
        <v>286</v>
      </c>
      <c r="B5095">
        <v>20240610</v>
      </c>
      <c r="C5095">
        <v>4.4000000000000004</v>
      </c>
      <c r="D5095">
        <v>10.7</v>
      </c>
      <c r="E5095">
        <v>570</v>
      </c>
      <c r="F5095">
        <v>32.5</v>
      </c>
      <c r="H5095">
        <v>93</v>
      </c>
      <c r="I5095" s="101" t="s">
        <v>30</v>
      </c>
      <c r="J5095" s="1">
        <f>DATEVALUE(RIGHT(jaar_zip[[#This Row],[YYYYMMDD]],2)&amp;"-"&amp;MID(jaar_zip[[#This Row],[YYYYMMDD]],5,2)&amp;"-"&amp;LEFT(jaar_zip[[#This Row],[YYYYMMDD]],4))</f>
        <v>45453</v>
      </c>
      <c r="K5095" s="101" t="str">
        <f>IF(AND(VALUE(MONTH(jaar_zip[[#This Row],[Datum]]))=1,VALUE(WEEKNUM(jaar_zip[[#This Row],[Datum]],21))&gt;51),RIGHT(YEAR(jaar_zip[[#This Row],[Datum]])-1,2),RIGHT(YEAR(jaar_zip[[#This Row],[Datum]]),2))&amp;"-"&amp; TEXT(WEEKNUM(jaar_zip[[#This Row],[Datum]],21),"00")</f>
        <v>24-24</v>
      </c>
      <c r="L5095" s="101">
        <f>MONTH(jaar_zip[[#This Row],[Datum]])</f>
        <v>6</v>
      </c>
      <c r="M5095" s="101">
        <f>IF(ISNUMBER(jaar_zip[[#This Row],[etmaaltemperatuur]]),IF(jaar_zip[[#This Row],[etmaaltemperatuur]]&lt;stookgrens,stookgrens-jaar_zip[[#This Row],[etmaaltemperatuur]],0),"")</f>
        <v>7.3000000000000007</v>
      </c>
      <c r="N5095" s="101">
        <f>IF(ISNUMBER(jaar_zip[[#This Row],[graaddagen]]),IF(OR(MONTH(jaar_zip[[#This Row],[Datum]])=1,MONTH(jaar_zip[[#This Row],[Datum]])=2,MONTH(jaar_zip[[#This Row],[Datum]])=11,MONTH(jaar_zip[[#This Row],[Datum]])=12),1.1,IF(OR(MONTH(jaar_zip[[#This Row],[Datum]])=3,MONTH(jaar_zip[[#This Row],[Datum]])=10),1,0.8))*jaar_zip[[#This Row],[graaddagen]],"")</f>
        <v>5.8400000000000007</v>
      </c>
      <c r="O5095" s="101">
        <f>IF(ISNUMBER(jaar_zip[[#This Row],[etmaaltemperatuur]]),IF(jaar_zip[[#This Row],[etmaaltemperatuur]]&gt;stookgrens,jaar_zip[[#This Row],[etmaaltemperatuur]]-stookgrens,0),"")</f>
        <v>0</v>
      </c>
    </row>
    <row r="5096" spans="1:15" x14ac:dyDescent="0.25">
      <c r="A5096">
        <v>286</v>
      </c>
      <c r="B5096">
        <v>20240611</v>
      </c>
      <c r="C5096">
        <v>5.4</v>
      </c>
      <c r="D5096">
        <v>11.6</v>
      </c>
      <c r="E5096">
        <v>1851</v>
      </c>
      <c r="F5096">
        <v>3.9</v>
      </c>
      <c r="H5096">
        <v>84</v>
      </c>
      <c r="I5096" s="101" t="s">
        <v>30</v>
      </c>
      <c r="J5096" s="1">
        <f>DATEVALUE(RIGHT(jaar_zip[[#This Row],[YYYYMMDD]],2)&amp;"-"&amp;MID(jaar_zip[[#This Row],[YYYYMMDD]],5,2)&amp;"-"&amp;LEFT(jaar_zip[[#This Row],[YYYYMMDD]],4))</f>
        <v>45454</v>
      </c>
      <c r="K5096" s="101" t="str">
        <f>IF(AND(VALUE(MONTH(jaar_zip[[#This Row],[Datum]]))=1,VALUE(WEEKNUM(jaar_zip[[#This Row],[Datum]],21))&gt;51),RIGHT(YEAR(jaar_zip[[#This Row],[Datum]])-1,2),RIGHT(YEAR(jaar_zip[[#This Row],[Datum]]),2))&amp;"-"&amp; TEXT(WEEKNUM(jaar_zip[[#This Row],[Datum]],21),"00")</f>
        <v>24-24</v>
      </c>
      <c r="L5096" s="101">
        <f>MONTH(jaar_zip[[#This Row],[Datum]])</f>
        <v>6</v>
      </c>
      <c r="M5096" s="101">
        <f>IF(ISNUMBER(jaar_zip[[#This Row],[etmaaltemperatuur]]),IF(jaar_zip[[#This Row],[etmaaltemperatuur]]&lt;stookgrens,stookgrens-jaar_zip[[#This Row],[etmaaltemperatuur]],0),"")</f>
        <v>6.4</v>
      </c>
      <c r="N5096" s="101">
        <f>IF(ISNUMBER(jaar_zip[[#This Row],[graaddagen]]),IF(OR(MONTH(jaar_zip[[#This Row],[Datum]])=1,MONTH(jaar_zip[[#This Row],[Datum]])=2,MONTH(jaar_zip[[#This Row],[Datum]])=11,MONTH(jaar_zip[[#This Row],[Datum]])=12),1.1,IF(OR(MONTH(jaar_zip[[#This Row],[Datum]])=3,MONTH(jaar_zip[[#This Row],[Datum]])=10),1,0.8))*jaar_zip[[#This Row],[graaddagen]],"")</f>
        <v>5.120000000000001</v>
      </c>
      <c r="O5096" s="101">
        <f>IF(ISNUMBER(jaar_zip[[#This Row],[etmaaltemperatuur]]),IF(jaar_zip[[#This Row],[etmaaltemperatuur]]&gt;stookgrens,jaar_zip[[#This Row],[etmaaltemperatuur]]-stookgrens,0),"")</f>
        <v>0</v>
      </c>
    </row>
    <row r="5097" spans="1:15" x14ac:dyDescent="0.25">
      <c r="A5097">
        <v>286</v>
      </c>
      <c r="B5097">
        <v>20240612</v>
      </c>
      <c r="C5097">
        <v>4.4000000000000004</v>
      </c>
      <c r="D5097">
        <v>11.1</v>
      </c>
      <c r="E5097">
        <v>1678</v>
      </c>
      <c r="F5097">
        <v>1.6</v>
      </c>
      <c r="H5097">
        <v>83</v>
      </c>
      <c r="I5097" s="101" t="s">
        <v>30</v>
      </c>
      <c r="J5097" s="1">
        <f>DATEVALUE(RIGHT(jaar_zip[[#This Row],[YYYYMMDD]],2)&amp;"-"&amp;MID(jaar_zip[[#This Row],[YYYYMMDD]],5,2)&amp;"-"&amp;LEFT(jaar_zip[[#This Row],[YYYYMMDD]],4))</f>
        <v>45455</v>
      </c>
      <c r="K5097" s="101" t="str">
        <f>IF(AND(VALUE(MONTH(jaar_zip[[#This Row],[Datum]]))=1,VALUE(WEEKNUM(jaar_zip[[#This Row],[Datum]],21))&gt;51),RIGHT(YEAR(jaar_zip[[#This Row],[Datum]])-1,2),RIGHT(YEAR(jaar_zip[[#This Row],[Datum]]),2))&amp;"-"&amp; TEXT(WEEKNUM(jaar_zip[[#This Row],[Datum]],21),"00")</f>
        <v>24-24</v>
      </c>
      <c r="L5097" s="101">
        <f>MONTH(jaar_zip[[#This Row],[Datum]])</f>
        <v>6</v>
      </c>
      <c r="M5097" s="101">
        <f>IF(ISNUMBER(jaar_zip[[#This Row],[etmaaltemperatuur]]),IF(jaar_zip[[#This Row],[etmaaltemperatuur]]&lt;stookgrens,stookgrens-jaar_zip[[#This Row],[etmaaltemperatuur]],0),"")</f>
        <v>6.9</v>
      </c>
      <c r="N5097" s="101">
        <f>IF(ISNUMBER(jaar_zip[[#This Row],[graaddagen]]),IF(OR(MONTH(jaar_zip[[#This Row],[Datum]])=1,MONTH(jaar_zip[[#This Row],[Datum]])=2,MONTH(jaar_zip[[#This Row],[Datum]])=11,MONTH(jaar_zip[[#This Row],[Datum]])=12),1.1,IF(OR(MONTH(jaar_zip[[#This Row],[Datum]])=3,MONTH(jaar_zip[[#This Row],[Datum]])=10),1,0.8))*jaar_zip[[#This Row],[graaddagen]],"")</f>
        <v>5.5200000000000005</v>
      </c>
      <c r="O5097" s="101">
        <f>IF(ISNUMBER(jaar_zip[[#This Row],[etmaaltemperatuur]]),IF(jaar_zip[[#This Row],[etmaaltemperatuur]]&gt;stookgrens,jaar_zip[[#This Row],[etmaaltemperatuur]]-stookgrens,0),"")</f>
        <v>0</v>
      </c>
    </row>
    <row r="5098" spans="1:15" x14ac:dyDescent="0.25">
      <c r="A5098">
        <v>286</v>
      </c>
      <c r="B5098">
        <v>20240613</v>
      </c>
      <c r="C5098">
        <v>3</v>
      </c>
      <c r="D5098">
        <v>12.8</v>
      </c>
      <c r="E5098">
        <v>1187</v>
      </c>
      <c r="F5098">
        <v>-0.1</v>
      </c>
      <c r="H5098">
        <v>79</v>
      </c>
      <c r="I5098" s="101" t="s">
        <v>30</v>
      </c>
      <c r="J5098" s="1">
        <f>DATEVALUE(RIGHT(jaar_zip[[#This Row],[YYYYMMDD]],2)&amp;"-"&amp;MID(jaar_zip[[#This Row],[YYYYMMDD]],5,2)&amp;"-"&amp;LEFT(jaar_zip[[#This Row],[YYYYMMDD]],4))</f>
        <v>45456</v>
      </c>
      <c r="K5098" s="101" t="str">
        <f>IF(AND(VALUE(MONTH(jaar_zip[[#This Row],[Datum]]))=1,VALUE(WEEKNUM(jaar_zip[[#This Row],[Datum]],21))&gt;51),RIGHT(YEAR(jaar_zip[[#This Row],[Datum]])-1,2),RIGHT(YEAR(jaar_zip[[#This Row],[Datum]]),2))&amp;"-"&amp; TEXT(WEEKNUM(jaar_zip[[#This Row],[Datum]],21),"00")</f>
        <v>24-24</v>
      </c>
      <c r="L5098" s="101">
        <f>MONTH(jaar_zip[[#This Row],[Datum]])</f>
        <v>6</v>
      </c>
      <c r="M5098" s="101">
        <f>IF(ISNUMBER(jaar_zip[[#This Row],[etmaaltemperatuur]]),IF(jaar_zip[[#This Row],[etmaaltemperatuur]]&lt;stookgrens,stookgrens-jaar_zip[[#This Row],[etmaaltemperatuur]],0),"")</f>
        <v>5.1999999999999993</v>
      </c>
      <c r="N5098" s="101">
        <f>IF(ISNUMBER(jaar_zip[[#This Row],[graaddagen]]),IF(OR(MONTH(jaar_zip[[#This Row],[Datum]])=1,MONTH(jaar_zip[[#This Row],[Datum]])=2,MONTH(jaar_zip[[#This Row],[Datum]])=11,MONTH(jaar_zip[[#This Row],[Datum]])=12),1.1,IF(OR(MONTH(jaar_zip[[#This Row],[Datum]])=3,MONTH(jaar_zip[[#This Row],[Datum]])=10),1,0.8))*jaar_zip[[#This Row],[graaddagen]],"")</f>
        <v>4.1599999999999993</v>
      </c>
      <c r="O5098" s="101">
        <f>IF(ISNUMBER(jaar_zip[[#This Row],[etmaaltemperatuur]]),IF(jaar_zip[[#This Row],[etmaaltemperatuur]]&gt;stookgrens,jaar_zip[[#This Row],[etmaaltemperatuur]]-stookgrens,0),"")</f>
        <v>0</v>
      </c>
    </row>
    <row r="5099" spans="1:15" x14ac:dyDescent="0.25">
      <c r="A5099">
        <v>286</v>
      </c>
      <c r="B5099">
        <v>20240614</v>
      </c>
      <c r="C5099">
        <v>3.7</v>
      </c>
      <c r="D5099">
        <v>14.8</v>
      </c>
      <c r="E5099">
        <v>1006</v>
      </c>
      <c r="F5099">
        <v>0.4</v>
      </c>
      <c r="H5099">
        <v>81</v>
      </c>
      <c r="I5099" s="101" t="s">
        <v>30</v>
      </c>
      <c r="J5099" s="1">
        <f>DATEVALUE(RIGHT(jaar_zip[[#This Row],[YYYYMMDD]],2)&amp;"-"&amp;MID(jaar_zip[[#This Row],[YYYYMMDD]],5,2)&amp;"-"&amp;LEFT(jaar_zip[[#This Row],[YYYYMMDD]],4))</f>
        <v>45457</v>
      </c>
      <c r="K5099" s="101" t="str">
        <f>IF(AND(VALUE(MONTH(jaar_zip[[#This Row],[Datum]]))=1,VALUE(WEEKNUM(jaar_zip[[#This Row],[Datum]],21))&gt;51),RIGHT(YEAR(jaar_zip[[#This Row],[Datum]])-1,2),RIGHT(YEAR(jaar_zip[[#This Row],[Datum]]),2))&amp;"-"&amp; TEXT(WEEKNUM(jaar_zip[[#This Row],[Datum]],21),"00")</f>
        <v>24-24</v>
      </c>
      <c r="L5099" s="101">
        <f>MONTH(jaar_zip[[#This Row],[Datum]])</f>
        <v>6</v>
      </c>
      <c r="M5099" s="101">
        <f>IF(ISNUMBER(jaar_zip[[#This Row],[etmaaltemperatuur]]),IF(jaar_zip[[#This Row],[etmaaltemperatuur]]&lt;stookgrens,stookgrens-jaar_zip[[#This Row],[etmaaltemperatuur]],0),"")</f>
        <v>3.1999999999999993</v>
      </c>
      <c r="N5099" s="101">
        <f>IF(ISNUMBER(jaar_zip[[#This Row],[graaddagen]]),IF(OR(MONTH(jaar_zip[[#This Row],[Datum]])=1,MONTH(jaar_zip[[#This Row],[Datum]])=2,MONTH(jaar_zip[[#This Row],[Datum]])=11,MONTH(jaar_zip[[#This Row],[Datum]])=12),1.1,IF(OR(MONTH(jaar_zip[[#This Row],[Datum]])=3,MONTH(jaar_zip[[#This Row],[Datum]])=10),1,0.8))*jaar_zip[[#This Row],[graaddagen]],"")</f>
        <v>2.5599999999999996</v>
      </c>
      <c r="O5099" s="101">
        <f>IF(ISNUMBER(jaar_zip[[#This Row],[etmaaltemperatuur]]),IF(jaar_zip[[#This Row],[etmaaltemperatuur]]&gt;stookgrens,jaar_zip[[#This Row],[etmaaltemperatuur]]-stookgrens,0),"")</f>
        <v>0</v>
      </c>
    </row>
    <row r="5100" spans="1:15" x14ac:dyDescent="0.25">
      <c r="A5100">
        <v>286</v>
      </c>
      <c r="B5100">
        <v>20240615</v>
      </c>
      <c r="C5100">
        <v>5.5</v>
      </c>
      <c r="D5100">
        <v>14.4</v>
      </c>
      <c r="E5100">
        <v>1539</v>
      </c>
      <c r="F5100">
        <v>9</v>
      </c>
      <c r="H5100">
        <v>83</v>
      </c>
      <c r="I5100" s="101" t="s">
        <v>30</v>
      </c>
      <c r="J5100" s="1">
        <f>DATEVALUE(RIGHT(jaar_zip[[#This Row],[YYYYMMDD]],2)&amp;"-"&amp;MID(jaar_zip[[#This Row],[YYYYMMDD]],5,2)&amp;"-"&amp;LEFT(jaar_zip[[#This Row],[YYYYMMDD]],4))</f>
        <v>45458</v>
      </c>
      <c r="K5100" s="101" t="str">
        <f>IF(AND(VALUE(MONTH(jaar_zip[[#This Row],[Datum]]))=1,VALUE(WEEKNUM(jaar_zip[[#This Row],[Datum]],21))&gt;51),RIGHT(YEAR(jaar_zip[[#This Row],[Datum]])-1,2),RIGHT(YEAR(jaar_zip[[#This Row],[Datum]]),2))&amp;"-"&amp; TEXT(WEEKNUM(jaar_zip[[#This Row],[Datum]],21),"00")</f>
        <v>24-24</v>
      </c>
      <c r="L5100" s="101">
        <f>MONTH(jaar_zip[[#This Row],[Datum]])</f>
        <v>6</v>
      </c>
      <c r="M5100" s="101">
        <f>IF(ISNUMBER(jaar_zip[[#This Row],[etmaaltemperatuur]]),IF(jaar_zip[[#This Row],[etmaaltemperatuur]]&lt;stookgrens,stookgrens-jaar_zip[[#This Row],[etmaaltemperatuur]],0),"")</f>
        <v>3.5999999999999996</v>
      </c>
      <c r="N5100" s="101">
        <f>IF(ISNUMBER(jaar_zip[[#This Row],[graaddagen]]),IF(OR(MONTH(jaar_zip[[#This Row],[Datum]])=1,MONTH(jaar_zip[[#This Row],[Datum]])=2,MONTH(jaar_zip[[#This Row],[Datum]])=11,MONTH(jaar_zip[[#This Row],[Datum]])=12),1.1,IF(OR(MONTH(jaar_zip[[#This Row],[Datum]])=3,MONTH(jaar_zip[[#This Row],[Datum]])=10),1,0.8))*jaar_zip[[#This Row],[graaddagen]],"")</f>
        <v>2.88</v>
      </c>
      <c r="O5100" s="101">
        <f>IF(ISNUMBER(jaar_zip[[#This Row],[etmaaltemperatuur]]),IF(jaar_zip[[#This Row],[etmaaltemperatuur]]&gt;stookgrens,jaar_zip[[#This Row],[etmaaltemperatuur]]-stookgrens,0),"")</f>
        <v>0</v>
      </c>
    </row>
    <row r="5101" spans="1:15" x14ac:dyDescent="0.25">
      <c r="A5101">
        <v>286</v>
      </c>
      <c r="B5101">
        <v>20240616</v>
      </c>
      <c r="C5101">
        <v>4.9000000000000004</v>
      </c>
      <c r="D5101">
        <v>14</v>
      </c>
      <c r="E5101">
        <v>1579</v>
      </c>
      <c r="F5101">
        <v>3.9</v>
      </c>
      <c r="H5101">
        <v>87</v>
      </c>
      <c r="I5101" s="101" t="s">
        <v>30</v>
      </c>
      <c r="J5101" s="1">
        <f>DATEVALUE(RIGHT(jaar_zip[[#This Row],[YYYYMMDD]],2)&amp;"-"&amp;MID(jaar_zip[[#This Row],[YYYYMMDD]],5,2)&amp;"-"&amp;LEFT(jaar_zip[[#This Row],[YYYYMMDD]],4))</f>
        <v>45459</v>
      </c>
      <c r="K5101" s="101" t="str">
        <f>IF(AND(VALUE(MONTH(jaar_zip[[#This Row],[Datum]]))=1,VALUE(WEEKNUM(jaar_zip[[#This Row],[Datum]],21))&gt;51),RIGHT(YEAR(jaar_zip[[#This Row],[Datum]])-1,2),RIGHT(YEAR(jaar_zip[[#This Row],[Datum]]),2))&amp;"-"&amp; TEXT(WEEKNUM(jaar_zip[[#This Row],[Datum]],21),"00")</f>
        <v>24-24</v>
      </c>
      <c r="L5101" s="101">
        <f>MONTH(jaar_zip[[#This Row],[Datum]])</f>
        <v>6</v>
      </c>
      <c r="M5101" s="101">
        <f>IF(ISNUMBER(jaar_zip[[#This Row],[etmaaltemperatuur]]),IF(jaar_zip[[#This Row],[etmaaltemperatuur]]&lt;stookgrens,stookgrens-jaar_zip[[#This Row],[etmaaltemperatuur]],0),"")</f>
        <v>4</v>
      </c>
      <c r="N5101" s="101">
        <f>IF(ISNUMBER(jaar_zip[[#This Row],[graaddagen]]),IF(OR(MONTH(jaar_zip[[#This Row],[Datum]])=1,MONTH(jaar_zip[[#This Row],[Datum]])=2,MONTH(jaar_zip[[#This Row],[Datum]])=11,MONTH(jaar_zip[[#This Row],[Datum]])=12),1.1,IF(OR(MONTH(jaar_zip[[#This Row],[Datum]])=3,MONTH(jaar_zip[[#This Row],[Datum]])=10),1,0.8))*jaar_zip[[#This Row],[graaddagen]],"")</f>
        <v>3.2</v>
      </c>
      <c r="O5101" s="101">
        <f>IF(ISNUMBER(jaar_zip[[#This Row],[etmaaltemperatuur]]),IF(jaar_zip[[#This Row],[etmaaltemperatuur]]&gt;stookgrens,jaar_zip[[#This Row],[etmaaltemperatuur]]-stookgrens,0),"")</f>
        <v>0</v>
      </c>
    </row>
    <row r="5102" spans="1:15" x14ac:dyDescent="0.25">
      <c r="A5102">
        <v>286</v>
      </c>
      <c r="B5102">
        <v>20240617</v>
      </c>
      <c r="C5102">
        <v>3.5</v>
      </c>
      <c r="D5102">
        <v>15.8</v>
      </c>
      <c r="E5102">
        <v>2236</v>
      </c>
      <c r="F5102">
        <v>0</v>
      </c>
      <c r="H5102">
        <v>79</v>
      </c>
      <c r="I5102" s="101" t="s">
        <v>30</v>
      </c>
      <c r="J5102" s="1">
        <f>DATEVALUE(RIGHT(jaar_zip[[#This Row],[YYYYMMDD]],2)&amp;"-"&amp;MID(jaar_zip[[#This Row],[YYYYMMDD]],5,2)&amp;"-"&amp;LEFT(jaar_zip[[#This Row],[YYYYMMDD]],4))</f>
        <v>45460</v>
      </c>
      <c r="K5102" s="101" t="str">
        <f>IF(AND(VALUE(MONTH(jaar_zip[[#This Row],[Datum]]))=1,VALUE(WEEKNUM(jaar_zip[[#This Row],[Datum]],21))&gt;51),RIGHT(YEAR(jaar_zip[[#This Row],[Datum]])-1,2),RIGHT(YEAR(jaar_zip[[#This Row],[Datum]]),2))&amp;"-"&amp; TEXT(WEEKNUM(jaar_zip[[#This Row],[Datum]],21),"00")</f>
        <v>24-25</v>
      </c>
      <c r="L5102" s="101">
        <f>MONTH(jaar_zip[[#This Row],[Datum]])</f>
        <v>6</v>
      </c>
      <c r="M5102" s="101">
        <f>IF(ISNUMBER(jaar_zip[[#This Row],[etmaaltemperatuur]]),IF(jaar_zip[[#This Row],[etmaaltemperatuur]]&lt;stookgrens,stookgrens-jaar_zip[[#This Row],[etmaaltemperatuur]],0),"")</f>
        <v>2.1999999999999993</v>
      </c>
      <c r="N5102" s="101">
        <f>IF(ISNUMBER(jaar_zip[[#This Row],[graaddagen]]),IF(OR(MONTH(jaar_zip[[#This Row],[Datum]])=1,MONTH(jaar_zip[[#This Row],[Datum]])=2,MONTH(jaar_zip[[#This Row],[Datum]])=11,MONTH(jaar_zip[[#This Row],[Datum]])=12),1.1,IF(OR(MONTH(jaar_zip[[#This Row],[Datum]])=3,MONTH(jaar_zip[[#This Row],[Datum]])=10),1,0.8))*jaar_zip[[#This Row],[graaddagen]],"")</f>
        <v>1.7599999999999996</v>
      </c>
      <c r="O5102" s="101">
        <f>IF(ISNUMBER(jaar_zip[[#This Row],[etmaaltemperatuur]]),IF(jaar_zip[[#This Row],[etmaaltemperatuur]]&gt;stookgrens,jaar_zip[[#This Row],[etmaaltemperatuur]]-stookgrens,0),"")</f>
        <v>0</v>
      </c>
    </row>
    <row r="5103" spans="1:15" x14ac:dyDescent="0.25">
      <c r="A5103">
        <v>286</v>
      </c>
      <c r="B5103">
        <v>20240618</v>
      </c>
      <c r="C5103">
        <v>1.7</v>
      </c>
      <c r="D5103">
        <v>15.3</v>
      </c>
      <c r="E5103">
        <v>1383</v>
      </c>
      <c r="F5103">
        <v>1.5</v>
      </c>
      <c r="H5103">
        <v>85</v>
      </c>
      <c r="I5103" s="101" t="s">
        <v>30</v>
      </c>
      <c r="J5103" s="1">
        <f>DATEVALUE(RIGHT(jaar_zip[[#This Row],[YYYYMMDD]],2)&amp;"-"&amp;MID(jaar_zip[[#This Row],[YYYYMMDD]],5,2)&amp;"-"&amp;LEFT(jaar_zip[[#This Row],[YYYYMMDD]],4))</f>
        <v>45461</v>
      </c>
      <c r="K5103" s="101" t="str">
        <f>IF(AND(VALUE(MONTH(jaar_zip[[#This Row],[Datum]]))=1,VALUE(WEEKNUM(jaar_zip[[#This Row],[Datum]],21))&gt;51),RIGHT(YEAR(jaar_zip[[#This Row],[Datum]])-1,2),RIGHT(YEAR(jaar_zip[[#This Row],[Datum]]),2))&amp;"-"&amp; TEXT(WEEKNUM(jaar_zip[[#This Row],[Datum]],21),"00")</f>
        <v>24-25</v>
      </c>
      <c r="L5103" s="101">
        <f>MONTH(jaar_zip[[#This Row],[Datum]])</f>
        <v>6</v>
      </c>
      <c r="M5103" s="101">
        <f>IF(ISNUMBER(jaar_zip[[#This Row],[etmaaltemperatuur]]),IF(jaar_zip[[#This Row],[etmaaltemperatuur]]&lt;stookgrens,stookgrens-jaar_zip[[#This Row],[etmaaltemperatuur]],0),"")</f>
        <v>2.6999999999999993</v>
      </c>
      <c r="N5103" s="101">
        <f>IF(ISNUMBER(jaar_zip[[#This Row],[graaddagen]]),IF(OR(MONTH(jaar_zip[[#This Row],[Datum]])=1,MONTH(jaar_zip[[#This Row],[Datum]])=2,MONTH(jaar_zip[[#This Row],[Datum]])=11,MONTH(jaar_zip[[#This Row],[Datum]])=12),1.1,IF(OR(MONTH(jaar_zip[[#This Row],[Datum]])=3,MONTH(jaar_zip[[#This Row],[Datum]])=10),1,0.8))*jaar_zip[[#This Row],[graaddagen]],"")</f>
        <v>2.1599999999999997</v>
      </c>
      <c r="O5103" s="101">
        <f>IF(ISNUMBER(jaar_zip[[#This Row],[etmaaltemperatuur]]),IF(jaar_zip[[#This Row],[etmaaltemperatuur]]&gt;stookgrens,jaar_zip[[#This Row],[etmaaltemperatuur]]-stookgrens,0),"")</f>
        <v>0</v>
      </c>
    </row>
    <row r="5104" spans="1:15" x14ac:dyDescent="0.25">
      <c r="A5104">
        <v>286</v>
      </c>
      <c r="B5104">
        <v>20240619</v>
      </c>
      <c r="C5104">
        <v>3.7</v>
      </c>
      <c r="D5104">
        <v>13.9</v>
      </c>
      <c r="E5104">
        <v>2668</v>
      </c>
      <c r="F5104">
        <v>0</v>
      </c>
      <c r="H5104">
        <v>81</v>
      </c>
      <c r="I5104" s="101" t="s">
        <v>30</v>
      </c>
      <c r="J5104" s="1">
        <f>DATEVALUE(RIGHT(jaar_zip[[#This Row],[YYYYMMDD]],2)&amp;"-"&amp;MID(jaar_zip[[#This Row],[YYYYMMDD]],5,2)&amp;"-"&amp;LEFT(jaar_zip[[#This Row],[YYYYMMDD]],4))</f>
        <v>45462</v>
      </c>
      <c r="K5104" s="101" t="str">
        <f>IF(AND(VALUE(MONTH(jaar_zip[[#This Row],[Datum]]))=1,VALUE(WEEKNUM(jaar_zip[[#This Row],[Datum]],21))&gt;51),RIGHT(YEAR(jaar_zip[[#This Row],[Datum]])-1,2),RIGHT(YEAR(jaar_zip[[#This Row],[Datum]]),2))&amp;"-"&amp; TEXT(WEEKNUM(jaar_zip[[#This Row],[Datum]],21),"00")</f>
        <v>24-25</v>
      </c>
      <c r="L5104" s="101">
        <f>MONTH(jaar_zip[[#This Row],[Datum]])</f>
        <v>6</v>
      </c>
      <c r="M5104" s="101">
        <f>IF(ISNUMBER(jaar_zip[[#This Row],[etmaaltemperatuur]]),IF(jaar_zip[[#This Row],[etmaaltemperatuur]]&lt;stookgrens,stookgrens-jaar_zip[[#This Row],[etmaaltemperatuur]],0),"")</f>
        <v>4.0999999999999996</v>
      </c>
      <c r="N5104" s="101">
        <f>IF(ISNUMBER(jaar_zip[[#This Row],[graaddagen]]),IF(OR(MONTH(jaar_zip[[#This Row],[Datum]])=1,MONTH(jaar_zip[[#This Row],[Datum]])=2,MONTH(jaar_zip[[#This Row],[Datum]])=11,MONTH(jaar_zip[[#This Row],[Datum]])=12),1.1,IF(OR(MONTH(jaar_zip[[#This Row],[Datum]])=3,MONTH(jaar_zip[[#This Row],[Datum]])=10),1,0.8))*jaar_zip[[#This Row],[graaddagen]],"")</f>
        <v>3.28</v>
      </c>
      <c r="O5104" s="101">
        <f>IF(ISNUMBER(jaar_zip[[#This Row],[etmaaltemperatuur]]),IF(jaar_zip[[#This Row],[etmaaltemperatuur]]&gt;stookgrens,jaar_zip[[#This Row],[etmaaltemperatuur]]-stookgrens,0),"")</f>
        <v>0</v>
      </c>
    </row>
    <row r="5105" spans="1:15" x14ac:dyDescent="0.25">
      <c r="A5105">
        <v>286</v>
      </c>
      <c r="B5105">
        <v>20240620</v>
      </c>
      <c r="C5105">
        <v>2.2999999999999998</v>
      </c>
      <c r="D5105">
        <v>14.8</v>
      </c>
      <c r="E5105">
        <v>2367</v>
      </c>
      <c r="F5105">
        <v>0.1</v>
      </c>
      <c r="H5105">
        <v>78</v>
      </c>
      <c r="I5105" s="101" t="s">
        <v>30</v>
      </c>
      <c r="J5105" s="1">
        <f>DATEVALUE(RIGHT(jaar_zip[[#This Row],[YYYYMMDD]],2)&amp;"-"&amp;MID(jaar_zip[[#This Row],[YYYYMMDD]],5,2)&amp;"-"&amp;LEFT(jaar_zip[[#This Row],[YYYYMMDD]],4))</f>
        <v>45463</v>
      </c>
      <c r="K5105" s="101" t="str">
        <f>IF(AND(VALUE(MONTH(jaar_zip[[#This Row],[Datum]]))=1,VALUE(WEEKNUM(jaar_zip[[#This Row],[Datum]],21))&gt;51),RIGHT(YEAR(jaar_zip[[#This Row],[Datum]])-1,2),RIGHT(YEAR(jaar_zip[[#This Row],[Datum]]),2))&amp;"-"&amp; TEXT(WEEKNUM(jaar_zip[[#This Row],[Datum]],21),"00")</f>
        <v>24-25</v>
      </c>
      <c r="L5105" s="101">
        <f>MONTH(jaar_zip[[#This Row],[Datum]])</f>
        <v>6</v>
      </c>
      <c r="M5105" s="101">
        <f>IF(ISNUMBER(jaar_zip[[#This Row],[etmaaltemperatuur]]),IF(jaar_zip[[#This Row],[etmaaltemperatuur]]&lt;stookgrens,stookgrens-jaar_zip[[#This Row],[etmaaltemperatuur]],0),"")</f>
        <v>3.1999999999999993</v>
      </c>
      <c r="N5105" s="101">
        <f>IF(ISNUMBER(jaar_zip[[#This Row],[graaddagen]]),IF(OR(MONTH(jaar_zip[[#This Row],[Datum]])=1,MONTH(jaar_zip[[#This Row],[Datum]])=2,MONTH(jaar_zip[[#This Row],[Datum]])=11,MONTH(jaar_zip[[#This Row],[Datum]])=12),1.1,IF(OR(MONTH(jaar_zip[[#This Row],[Datum]])=3,MONTH(jaar_zip[[#This Row],[Datum]])=10),1,0.8))*jaar_zip[[#This Row],[graaddagen]],"")</f>
        <v>2.5599999999999996</v>
      </c>
      <c r="O5105" s="101">
        <f>IF(ISNUMBER(jaar_zip[[#This Row],[etmaaltemperatuur]]),IF(jaar_zip[[#This Row],[etmaaltemperatuur]]&gt;stookgrens,jaar_zip[[#This Row],[etmaaltemperatuur]]-stookgrens,0),"")</f>
        <v>0</v>
      </c>
    </row>
    <row r="5106" spans="1:15" x14ac:dyDescent="0.25">
      <c r="A5106">
        <v>286</v>
      </c>
      <c r="B5106">
        <v>20240621</v>
      </c>
      <c r="C5106">
        <v>3.2</v>
      </c>
      <c r="D5106">
        <v>15.5</v>
      </c>
      <c r="E5106">
        <v>623</v>
      </c>
      <c r="F5106">
        <v>9.5</v>
      </c>
      <c r="H5106">
        <v>94</v>
      </c>
      <c r="I5106" s="101" t="s">
        <v>30</v>
      </c>
      <c r="J5106" s="1">
        <f>DATEVALUE(RIGHT(jaar_zip[[#This Row],[YYYYMMDD]],2)&amp;"-"&amp;MID(jaar_zip[[#This Row],[YYYYMMDD]],5,2)&amp;"-"&amp;LEFT(jaar_zip[[#This Row],[YYYYMMDD]],4))</f>
        <v>45464</v>
      </c>
      <c r="K5106" s="101" t="str">
        <f>IF(AND(VALUE(MONTH(jaar_zip[[#This Row],[Datum]]))=1,VALUE(WEEKNUM(jaar_zip[[#This Row],[Datum]],21))&gt;51),RIGHT(YEAR(jaar_zip[[#This Row],[Datum]])-1,2),RIGHT(YEAR(jaar_zip[[#This Row],[Datum]]),2))&amp;"-"&amp; TEXT(WEEKNUM(jaar_zip[[#This Row],[Datum]],21),"00")</f>
        <v>24-25</v>
      </c>
      <c r="L5106" s="101">
        <f>MONTH(jaar_zip[[#This Row],[Datum]])</f>
        <v>6</v>
      </c>
      <c r="M5106" s="101">
        <f>IF(ISNUMBER(jaar_zip[[#This Row],[etmaaltemperatuur]]),IF(jaar_zip[[#This Row],[etmaaltemperatuur]]&lt;stookgrens,stookgrens-jaar_zip[[#This Row],[etmaaltemperatuur]],0),"")</f>
        <v>2.5</v>
      </c>
      <c r="N5106" s="101">
        <f>IF(ISNUMBER(jaar_zip[[#This Row],[graaddagen]]),IF(OR(MONTH(jaar_zip[[#This Row],[Datum]])=1,MONTH(jaar_zip[[#This Row],[Datum]])=2,MONTH(jaar_zip[[#This Row],[Datum]])=11,MONTH(jaar_zip[[#This Row],[Datum]])=12),1.1,IF(OR(MONTH(jaar_zip[[#This Row],[Datum]])=3,MONTH(jaar_zip[[#This Row],[Datum]])=10),1,0.8))*jaar_zip[[#This Row],[graaddagen]],"")</f>
        <v>2</v>
      </c>
      <c r="O5106" s="101">
        <f>IF(ISNUMBER(jaar_zip[[#This Row],[etmaaltemperatuur]]),IF(jaar_zip[[#This Row],[etmaaltemperatuur]]&gt;stookgrens,jaar_zip[[#This Row],[etmaaltemperatuur]]-stookgrens,0),"")</f>
        <v>0</v>
      </c>
    </row>
    <row r="5107" spans="1:15" x14ac:dyDescent="0.25">
      <c r="A5107">
        <v>286</v>
      </c>
      <c r="B5107">
        <v>20240622</v>
      </c>
      <c r="C5107">
        <v>3.8</v>
      </c>
      <c r="D5107">
        <v>16.3</v>
      </c>
      <c r="E5107">
        <v>1547</v>
      </c>
      <c r="F5107">
        <v>0</v>
      </c>
      <c r="H5107">
        <v>85</v>
      </c>
      <c r="I5107" s="101" t="s">
        <v>30</v>
      </c>
      <c r="J5107" s="1">
        <f>DATEVALUE(RIGHT(jaar_zip[[#This Row],[YYYYMMDD]],2)&amp;"-"&amp;MID(jaar_zip[[#This Row],[YYYYMMDD]],5,2)&amp;"-"&amp;LEFT(jaar_zip[[#This Row],[YYYYMMDD]],4))</f>
        <v>45465</v>
      </c>
      <c r="K5107" s="101" t="str">
        <f>IF(AND(VALUE(MONTH(jaar_zip[[#This Row],[Datum]]))=1,VALUE(WEEKNUM(jaar_zip[[#This Row],[Datum]],21))&gt;51),RIGHT(YEAR(jaar_zip[[#This Row],[Datum]])-1,2),RIGHT(YEAR(jaar_zip[[#This Row],[Datum]]),2))&amp;"-"&amp; TEXT(WEEKNUM(jaar_zip[[#This Row],[Datum]],21),"00")</f>
        <v>24-25</v>
      </c>
      <c r="L5107" s="101">
        <f>MONTH(jaar_zip[[#This Row],[Datum]])</f>
        <v>6</v>
      </c>
      <c r="M5107" s="101">
        <f>IF(ISNUMBER(jaar_zip[[#This Row],[etmaaltemperatuur]]),IF(jaar_zip[[#This Row],[etmaaltemperatuur]]&lt;stookgrens,stookgrens-jaar_zip[[#This Row],[etmaaltemperatuur]],0),"")</f>
        <v>1.6999999999999993</v>
      </c>
      <c r="N5107" s="101">
        <f>IF(ISNUMBER(jaar_zip[[#This Row],[graaddagen]]),IF(OR(MONTH(jaar_zip[[#This Row],[Datum]])=1,MONTH(jaar_zip[[#This Row],[Datum]])=2,MONTH(jaar_zip[[#This Row],[Datum]])=11,MONTH(jaar_zip[[#This Row],[Datum]])=12),1.1,IF(OR(MONTH(jaar_zip[[#This Row],[Datum]])=3,MONTH(jaar_zip[[#This Row],[Datum]])=10),1,0.8))*jaar_zip[[#This Row],[graaddagen]],"")</f>
        <v>1.3599999999999994</v>
      </c>
      <c r="O5107" s="101">
        <f>IF(ISNUMBER(jaar_zip[[#This Row],[etmaaltemperatuur]]),IF(jaar_zip[[#This Row],[etmaaltemperatuur]]&gt;stookgrens,jaar_zip[[#This Row],[etmaaltemperatuur]]-stookgrens,0),"")</f>
        <v>0</v>
      </c>
    </row>
    <row r="5108" spans="1:15" x14ac:dyDescent="0.25">
      <c r="A5108">
        <v>286</v>
      </c>
      <c r="B5108">
        <v>20240623</v>
      </c>
      <c r="C5108">
        <v>2.5</v>
      </c>
      <c r="D5108">
        <v>17</v>
      </c>
      <c r="E5108">
        <v>2203</v>
      </c>
      <c r="F5108">
        <v>0</v>
      </c>
      <c r="H5108">
        <v>82</v>
      </c>
      <c r="I5108" s="101" t="s">
        <v>30</v>
      </c>
      <c r="J5108" s="1">
        <f>DATEVALUE(RIGHT(jaar_zip[[#This Row],[YYYYMMDD]],2)&amp;"-"&amp;MID(jaar_zip[[#This Row],[YYYYMMDD]],5,2)&amp;"-"&amp;LEFT(jaar_zip[[#This Row],[YYYYMMDD]],4))</f>
        <v>45466</v>
      </c>
      <c r="K5108" s="101" t="str">
        <f>IF(AND(VALUE(MONTH(jaar_zip[[#This Row],[Datum]]))=1,VALUE(WEEKNUM(jaar_zip[[#This Row],[Datum]],21))&gt;51),RIGHT(YEAR(jaar_zip[[#This Row],[Datum]])-1,2),RIGHT(YEAR(jaar_zip[[#This Row],[Datum]]),2))&amp;"-"&amp; TEXT(WEEKNUM(jaar_zip[[#This Row],[Datum]],21),"00")</f>
        <v>24-25</v>
      </c>
      <c r="L5108" s="101">
        <f>MONTH(jaar_zip[[#This Row],[Datum]])</f>
        <v>6</v>
      </c>
      <c r="M5108" s="101">
        <f>IF(ISNUMBER(jaar_zip[[#This Row],[etmaaltemperatuur]]),IF(jaar_zip[[#This Row],[etmaaltemperatuur]]&lt;stookgrens,stookgrens-jaar_zip[[#This Row],[etmaaltemperatuur]],0),"")</f>
        <v>1</v>
      </c>
      <c r="N5108" s="101">
        <f>IF(ISNUMBER(jaar_zip[[#This Row],[graaddagen]]),IF(OR(MONTH(jaar_zip[[#This Row],[Datum]])=1,MONTH(jaar_zip[[#This Row],[Datum]])=2,MONTH(jaar_zip[[#This Row],[Datum]])=11,MONTH(jaar_zip[[#This Row],[Datum]])=12),1.1,IF(OR(MONTH(jaar_zip[[#This Row],[Datum]])=3,MONTH(jaar_zip[[#This Row],[Datum]])=10),1,0.8))*jaar_zip[[#This Row],[graaddagen]],"")</f>
        <v>0.8</v>
      </c>
      <c r="O5108" s="101">
        <f>IF(ISNUMBER(jaar_zip[[#This Row],[etmaaltemperatuur]]),IF(jaar_zip[[#This Row],[etmaaltemperatuur]]&gt;stookgrens,jaar_zip[[#This Row],[etmaaltemperatuur]]-stookgrens,0),"")</f>
        <v>0</v>
      </c>
    </row>
    <row r="5109" spans="1:15" x14ac:dyDescent="0.25">
      <c r="A5109">
        <v>286</v>
      </c>
      <c r="B5109">
        <v>20240624</v>
      </c>
      <c r="C5109">
        <v>2.4</v>
      </c>
      <c r="D5109">
        <v>17.600000000000001</v>
      </c>
      <c r="E5109">
        <v>2991</v>
      </c>
      <c r="F5109">
        <v>0</v>
      </c>
      <c r="H5109">
        <v>80</v>
      </c>
      <c r="I5109" s="101" t="s">
        <v>30</v>
      </c>
      <c r="J5109" s="1">
        <f>DATEVALUE(RIGHT(jaar_zip[[#This Row],[YYYYMMDD]],2)&amp;"-"&amp;MID(jaar_zip[[#This Row],[YYYYMMDD]],5,2)&amp;"-"&amp;LEFT(jaar_zip[[#This Row],[YYYYMMDD]],4))</f>
        <v>45467</v>
      </c>
      <c r="K5109" s="101" t="str">
        <f>IF(AND(VALUE(MONTH(jaar_zip[[#This Row],[Datum]]))=1,VALUE(WEEKNUM(jaar_zip[[#This Row],[Datum]],21))&gt;51),RIGHT(YEAR(jaar_zip[[#This Row],[Datum]])-1,2),RIGHT(YEAR(jaar_zip[[#This Row],[Datum]]),2))&amp;"-"&amp; TEXT(WEEKNUM(jaar_zip[[#This Row],[Datum]],21),"00")</f>
        <v>24-26</v>
      </c>
      <c r="L5109" s="101">
        <f>MONTH(jaar_zip[[#This Row],[Datum]])</f>
        <v>6</v>
      </c>
      <c r="M5109" s="101">
        <f>IF(ISNUMBER(jaar_zip[[#This Row],[etmaaltemperatuur]]),IF(jaar_zip[[#This Row],[etmaaltemperatuur]]&lt;stookgrens,stookgrens-jaar_zip[[#This Row],[etmaaltemperatuur]],0),"")</f>
        <v>0.39999999999999858</v>
      </c>
      <c r="N5109" s="101">
        <f>IF(ISNUMBER(jaar_zip[[#This Row],[graaddagen]]),IF(OR(MONTH(jaar_zip[[#This Row],[Datum]])=1,MONTH(jaar_zip[[#This Row],[Datum]])=2,MONTH(jaar_zip[[#This Row],[Datum]])=11,MONTH(jaar_zip[[#This Row],[Datum]])=12),1.1,IF(OR(MONTH(jaar_zip[[#This Row],[Datum]])=3,MONTH(jaar_zip[[#This Row],[Datum]])=10),1,0.8))*jaar_zip[[#This Row],[graaddagen]],"")</f>
        <v>0.3199999999999989</v>
      </c>
      <c r="O5109" s="101">
        <f>IF(ISNUMBER(jaar_zip[[#This Row],[etmaaltemperatuur]]),IF(jaar_zip[[#This Row],[etmaaltemperatuur]]&gt;stookgrens,jaar_zip[[#This Row],[etmaaltemperatuur]]-stookgrens,0),"")</f>
        <v>0</v>
      </c>
    </row>
    <row r="5110" spans="1:15" x14ac:dyDescent="0.25">
      <c r="A5110">
        <v>286</v>
      </c>
      <c r="B5110">
        <v>20240625</v>
      </c>
      <c r="C5110">
        <v>3</v>
      </c>
      <c r="D5110">
        <v>20.6</v>
      </c>
      <c r="E5110">
        <v>2674</v>
      </c>
      <c r="F5110">
        <v>0</v>
      </c>
      <c r="H5110">
        <v>76</v>
      </c>
      <c r="I5110" s="101" t="s">
        <v>30</v>
      </c>
      <c r="J5110" s="1">
        <f>DATEVALUE(RIGHT(jaar_zip[[#This Row],[YYYYMMDD]],2)&amp;"-"&amp;MID(jaar_zip[[#This Row],[YYYYMMDD]],5,2)&amp;"-"&amp;LEFT(jaar_zip[[#This Row],[YYYYMMDD]],4))</f>
        <v>45468</v>
      </c>
      <c r="K5110" s="101" t="str">
        <f>IF(AND(VALUE(MONTH(jaar_zip[[#This Row],[Datum]]))=1,VALUE(WEEKNUM(jaar_zip[[#This Row],[Datum]],21))&gt;51),RIGHT(YEAR(jaar_zip[[#This Row],[Datum]])-1,2),RIGHT(YEAR(jaar_zip[[#This Row],[Datum]]),2))&amp;"-"&amp; TEXT(WEEKNUM(jaar_zip[[#This Row],[Datum]],21),"00")</f>
        <v>24-26</v>
      </c>
      <c r="L5110" s="101">
        <f>MONTH(jaar_zip[[#This Row],[Datum]])</f>
        <v>6</v>
      </c>
      <c r="M5110" s="101">
        <f>IF(ISNUMBER(jaar_zip[[#This Row],[etmaaltemperatuur]]),IF(jaar_zip[[#This Row],[etmaaltemperatuur]]&lt;stookgrens,stookgrens-jaar_zip[[#This Row],[etmaaltemperatuur]],0),"")</f>
        <v>0</v>
      </c>
      <c r="N5110" s="101">
        <f>IF(ISNUMBER(jaar_zip[[#This Row],[graaddagen]]),IF(OR(MONTH(jaar_zip[[#This Row],[Datum]])=1,MONTH(jaar_zip[[#This Row],[Datum]])=2,MONTH(jaar_zip[[#This Row],[Datum]])=11,MONTH(jaar_zip[[#This Row],[Datum]])=12),1.1,IF(OR(MONTH(jaar_zip[[#This Row],[Datum]])=3,MONTH(jaar_zip[[#This Row],[Datum]])=10),1,0.8))*jaar_zip[[#This Row],[graaddagen]],"")</f>
        <v>0</v>
      </c>
      <c r="O5110" s="101">
        <f>IF(ISNUMBER(jaar_zip[[#This Row],[etmaaltemperatuur]]),IF(jaar_zip[[#This Row],[etmaaltemperatuur]]&gt;stookgrens,jaar_zip[[#This Row],[etmaaltemperatuur]]-stookgrens,0),"")</f>
        <v>2.6000000000000014</v>
      </c>
    </row>
    <row r="5111" spans="1:15" x14ac:dyDescent="0.25">
      <c r="A5111">
        <v>286</v>
      </c>
      <c r="B5111">
        <v>20240626</v>
      </c>
      <c r="C5111">
        <v>3.3</v>
      </c>
      <c r="D5111">
        <v>22.4</v>
      </c>
      <c r="E5111">
        <v>2920</v>
      </c>
      <c r="F5111">
        <v>0</v>
      </c>
      <c r="H5111">
        <v>73</v>
      </c>
      <c r="I5111" s="101" t="s">
        <v>30</v>
      </c>
      <c r="J5111" s="1">
        <f>DATEVALUE(RIGHT(jaar_zip[[#This Row],[YYYYMMDD]],2)&amp;"-"&amp;MID(jaar_zip[[#This Row],[YYYYMMDD]],5,2)&amp;"-"&amp;LEFT(jaar_zip[[#This Row],[YYYYMMDD]],4))</f>
        <v>45469</v>
      </c>
      <c r="K5111" s="101" t="str">
        <f>IF(AND(VALUE(MONTH(jaar_zip[[#This Row],[Datum]]))=1,VALUE(WEEKNUM(jaar_zip[[#This Row],[Datum]],21))&gt;51),RIGHT(YEAR(jaar_zip[[#This Row],[Datum]])-1,2),RIGHT(YEAR(jaar_zip[[#This Row],[Datum]]),2))&amp;"-"&amp; TEXT(WEEKNUM(jaar_zip[[#This Row],[Datum]],21),"00")</f>
        <v>24-26</v>
      </c>
      <c r="L5111" s="101">
        <f>MONTH(jaar_zip[[#This Row],[Datum]])</f>
        <v>6</v>
      </c>
      <c r="M5111" s="101">
        <f>IF(ISNUMBER(jaar_zip[[#This Row],[etmaaltemperatuur]]),IF(jaar_zip[[#This Row],[etmaaltemperatuur]]&lt;stookgrens,stookgrens-jaar_zip[[#This Row],[etmaaltemperatuur]],0),"")</f>
        <v>0</v>
      </c>
      <c r="N5111" s="101">
        <f>IF(ISNUMBER(jaar_zip[[#This Row],[graaddagen]]),IF(OR(MONTH(jaar_zip[[#This Row],[Datum]])=1,MONTH(jaar_zip[[#This Row],[Datum]])=2,MONTH(jaar_zip[[#This Row],[Datum]])=11,MONTH(jaar_zip[[#This Row],[Datum]])=12),1.1,IF(OR(MONTH(jaar_zip[[#This Row],[Datum]])=3,MONTH(jaar_zip[[#This Row],[Datum]])=10),1,0.8))*jaar_zip[[#This Row],[graaddagen]],"")</f>
        <v>0</v>
      </c>
      <c r="O5111" s="101">
        <f>IF(ISNUMBER(jaar_zip[[#This Row],[etmaaltemperatuur]]),IF(jaar_zip[[#This Row],[etmaaltemperatuur]]&gt;stookgrens,jaar_zip[[#This Row],[etmaaltemperatuur]]-stookgrens,0),"")</f>
        <v>4.3999999999999986</v>
      </c>
    </row>
    <row r="5112" spans="1:15" x14ac:dyDescent="0.25">
      <c r="A5112">
        <v>286</v>
      </c>
      <c r="B5112">
        <v>20240627</v>
      </c>
      <c r="C5112">
        <v>2.7</v>
      </c>
      <c r="D5112">
        <v>24</v>
      </c>
      <c r="E5112">
        <v>2505</v>
      </c>
      <c r="F5112">
        <v>0</v>
      </c>
      <c r="H5112">
        <v>72</v>
      </c>
      <c r="I5112" s="101" t="s">
        <v>30</v>
      </c>
      <c r="J5112" s="1">
        <f>DATEVALUE(RIGHT(jaar_zip[[#This Row],[YYYYMMDD]],2)&amp;"-"&amp;MID(jaar_zip[[#This Row],[YYYYMMDD]],5,2)&amp;"-"&amp;LEFT(jaar_zip[[#This Row],[YYYYMMDD]],4))</f>
        <v>45470</v>
      </c>
      <c r="K5112" s="101" t="str">
        <f>IF(AND(VALUE(MONTH(jaar_zip[[#This Row],[Datum]]))=1,VALUE(WEEKNUM(jaar_zip[[#This Row],[Datum]],21))&gt;51),RIGHT(YEAR(jaar_zip[[#This Row],[Datum]])-1,2),RIGHT(YEAR(jaar_zip[[#This Row],[Datum]]),2))&amp;"-"&amp; TEXT(WEEKNUM(jaar_zip[[#This Row],[Datum]],21),"00")</f>
        <v>24-26</v>
      </c>
      <c r="L5112" s="101">
        <f>MONTH(jaar_zip[[#This Row],[Datum]])</f>
        <v>6</v>
      </c>
      <c r="M5112" s="101">
        <f>IF(ISNUMBER(jaar_zip[[#This Row],[etmaaltemperatuur]]),IF(jaar_zip[[#This Row],[etmaaltemperatuur]]&lt;stookgrens,stookgrens-jaar_zip[[#This Row],[etmaaltemperatuur]],0),"")</f>
        <v>0</v>
      </c>
      <c r="N5112" s="101">
        <f>IF(ISNUMBER(jaar_zip[[#This Row],[graaddagen]]),IF(OR(MONTH(jaar_zip[[#This Row],[Datum]])=1,MONTH(jaar_zip[[#This Row],[Datum]])=2,MONTH(jaar_zip[[#This Row],[Datum]])=11,MONTH(jaar_zip[[#This Row],[Datum]])=12),1.1,IF(OR(MONTH(jaar_zip[[#This Row],[Datum]])=3,MONTH(jaar_zip[[#This Row],[Datum]])=10),1,0.8))*jaar_zip[[#This Row],[graaddagen]],"")</f>
        <v>0</v>
      </c>
      <c r="O5112" s="101">
        <f>IF(ISNUMBER(jaar_zip[[#This Row],[etmaaltemperatuur]]),IF(jaar_zip[[#This Row],[etmaaltemperatuur]]&gt;stookgrens,jaar_zip[[#This Row],[etmaaltemperatuur]]-stookgrens,0),"")</f>
        <v>6</v>
      </c>
    </row>
    <row r="5113" spans="1:15" x14ac:dyDescent="0.25">
      <c r="A5113">
        <v>286</v>
      </c>
      <c r="B5113">
        <v>20240628</v>
      </c>
      <c r="C5113">
        <v>4.7</v>
      </c>
      <c r="D5113">
        <v>17.899999999999999</v>
      </c>
      <c r="E5113">
        <v>2297</v>
      </c>
      <c r="F5113">
        <v>0</v>
      </c>
      <c r="H5113">
        <v>71</v>
      </c>
      <c r="I5113" s="101" t="s">
        <v>30</v>
      </c>
      <c r="J5113" s="1">
        <f>DATEVALUE(RIGHT(jaar_zip[[#This Row],[YYYYMMDD]],2)&amp;"-"&amp;MID(jaar_zip[[#This Row],[YYYYMMDD]],5,2)&amp;"-"&amp;LEFT(jaar_zip[[#This Row],[YYYYMMDD]],4))</f>
        <v>45471</v>
      </c>
      <c r="K5113" s="101" t="str">
        <f>IF(AND(VALUE(MONTH(jaar_zip[[#This Row],[Datum]]))=1,VALUE(WEEKNUM(jaar_zip[[#This Row],[Datum]],21))&gt;51),RIGHT(YEAR(jaar_zip[[#This Row],[Datum]])-1,2),RIGHT(YEAR(jaar_zip[[#This Row],[Datum]]),2))&amp;"-"&amp; TEXT(WEEKNUM(jaar_zip[[#This Row],[Datum]],21),"00")</f>
        <v>24-26</v>
      </c>
      <c r="L5113" s="101">
        <f>MONTH(jaar_zip[[#This Row],[Datum]])</f>
        <v>6</v>
      </c>
      <c r="M5113" s="101">
        <f>IF(ISNUMBER(jaar_zip[[#This Row],[etmaaltemperatuur]]),IF(jaar_zip[[#This Row],[etmaaltemperatuur]]&lt;stookgrens,stookgrens-jaar_zip[[#This Row],[etmaaltemperatuur]],0),"")</f>
        <v>0.10000000000000142</v>
      </c>
      <c r="N5113" s="101">
        <f>IF(ISNUMBER(jaar_zip[[#This Row],[graaddagen]]),IF(OR(MONTH(jaar_zip[[#This Row],[Datum]])=1,MONTH(jaar_zip[[#This Row],[Datum]])=2,MONTH(jaar_zip[[#This Row],[Datum]])=11,MONTH(jaar_zip[[#This Row],[Datum]])=12),1.1,IF(OR(MONTH(jaar_zip[[#This Row],[Datum]])=3,MONTH(jaar_zip[[#This Row],[Datum]])=10),1,0.8))*jaar_zip[[#This Row],[graaddagen]],"")</f>
        <v>8.000000000000114E-2</v>
      </c>
      <c r="O5113" s="101">
        <f>IF(ISNUMBER(jaar_zip[[#This Row],[etmaaltemperatuur]]),IF(jaar_zip[[#This Row],[etmaaltemperatuur]]&gt;stookgrens,jaar_zip[[#This Row],[etmaaltemperatuur]]-stookgrens,0),"")</f>
        <v>0</v>
      </c>
    </row>
    <row r="5114" spans="1:15" x14ac:dyDescent="0.25">
      <c r="A5114">
        <v>286</v>
      </c>
      <c r="B5114">
        <v>20240629</v>
      </c>
      <c r="C5114">
        <v>2.8</v>
      </c>
      <c r="D5114">
        <v>18.100000000000001</v>
      </c>
      <c r="E5114">
        <v>2818</v>
      </c>
      <c r="F5114">
        <v>0</v>
      </c>
      <c r="H5114">
        <v>71</v>
      </c>
      <c r="I5114" s="101" t="s">
        <v>30</v>
      </c>
      <c r="J5114" s="1">
        <f>DATEVALUE(RIGHT(jaar_zip[[#This Row],[YYYYMMDD]],2)&amp;"-"&amp;MID(jaar_zip[[#This Row],[YYYYMMDD]],5,2)&amp;"-"&amp;LEFT(jaar_zip[[#This Row],[YYYYMMDD]],4))</f>
        <v>45472</v>
      </c>
      <c r="K5114" s="101" t="str">
        <f>IF(AND(VALUE(MONTH(jaar_zip[[#This Row],[Datum]]))=1,VALUE(WEEKNUM(jaar_zip[[#This Row],[Datum]],21))&gt;51),RIGHT(YEAR(jaar_zip[[#This Row],[Datum]])-1,2),RIGHT(YEAR(jaar_zip[[#This Row],[Datum]]),2))&amp;"-"&amp; TEXT(WEEKNUM(jaar_zip[[#This Row],[Datum]],21),"00")</f>
        <v>24-26</v>
      </c>
      <c r="L5114" s="101">
        <f>MONTH(jaar_zip[[#This Row],[Datum]])</f>
        <v>6</v>
      </c>
      <c r="M5114" s="101">
        <f>IF(ISNUMBER(jaar_zip[[#This Row],[etmaaltemperatuur]]),IF(jaar_zip[[#This Row],[etmaaltemperatuur]]&lt;stookgrens,stookgrens-jaar_zip[[#This Row],[etmaaltemperatuur]],0),"")</f>
        <v>0</v>
      </c>
      <c r="N5114" s="101">
        <f>IF(ISNUMBER(jaar_zip[[#This Row],[graaddagen]]),IF(OR(MONTH(jaar_zip[[#This Row],[Datum]])=1,MONTH(jaar_zip[[#This Row],[Datum]])=2,MONTH(jaar_zip[[#This Row],[Datum]])=11,MONTH(jaar_zip[[#This Row],[Datum]])=12),1.1,IF(OR(MONTH(jaar_zip[[#This Row],[Datum]])=3,MONTH(jaar_zip[[#This Row],[Datum]])=10),1,0.8))*jaar_zip[[#This Row],[graaddagen]],"")</f>
        <v>0</v>
      </c>
      <c r="O5114" s="101">
        <f>IF(ISNUMBER(jaar_zip[[#This Row],[etmaaltemperatuur]]),IF(jaar_zip[[#This Row],[etmaaltemperatuur]]&gt;stookgrens,jaar_zip[[#This Row],[etmaaltemperatuur]]-stookgrens,0),"")</f>
        <v>0.10000000000000142</v>
      </c>
    </row>
    <row r="5115" spans="1:15" x14ac:dyDescent="0.25">
      <c r="A5115">
        <v>286</v>
      </c>
      <c r="B5115">
        <v>20240630</v>
      </c>
      <c r="C5115">
        <v>4</v>
      </c>
      <c r="D5115">
        <v>18</v>
      </c>
      <c r="E5115">
        <v>1826</v>
      </c>
      <c r="F5115">
        <v>0</v>
      </c>
      <c r="H5115">
        <v>79</v>
      </c>
      <c r="I5115" s="101" t="s">
        <v>30</v>
      </c>
      <c r="J5115" s="1">
        <f>DATEVALUE(RIGHT(jaar_zip[[#This Row],[YYYYMMDD]],2)&amp;"-"&amp;MID(jaar_zip[[#This Row],[YYYYMMDD]],5,2)&amp;"-"&amp;LEFT(jaar_zip[[#This Row],[YYYYMMDD]],4))</f>
        <v>45473</v>
      </c>
      <c r="K5115" s="101" t="str">
        <f>IF(AND(VALUE(MONTH(jaar_zip[[#This Row],[Datum]]))=1,VALUE(WEEKNUM(jaar_zip[[#This Row],[Datum]],21))&gt;51),RIGHT(YEAR(jaar_zip[[#This Row],[Datum]])-1,2),RIGHT(YEAR(jaar_zip[[#This Row],[Datum]]),2))&amp;"-"&amp; TEXT(WEEKNUM(jaar_zip[[#This Row],[Datum]],21),"00")</f>
        <v>24-26</v>
      </c>
      <c r="L5115" s="101">
        <f>MONTH(jaar_zip[[#This Row],[Datum]])</f>
        <v>6</v>
      </c>
      <c r="M5115" s="101">
        <f>IF(ISNUMBER(jaar_zip[[#This Row],[etmaaltemperatuur]]),IF(jaar_zip[[#This Row],[etmaaltemperatuur]]&lt;stookgrens,stookgrens-jaar_zip[[#This Row],[etmaaltemperatuur]],0),"")</f>
        <v>0</v>
      </c>
      <c r="N5115" s="101">
        <f>IF(ISNUMBER(jaar_zip[[#This Row],[graaddagen]]),IF(OR(MONTH(jaar_zip[[#This Row],[Datum]])=1,MONTH(jaar_zip[[#This Row],[Datum]])=2,MONTH(jaar_zip[[#This Row],[Datum]])=11,MONTH(jaar_zip[[#This Row],[Datum]])=12),1.1,IF(OR(MONTH(jaar_zip[[#This Row],[Datum]])=3,MONTH(jaar_zip[[#This Row],[Datum]])=10),1,0.8))*jaar_zip[[#This Row],[graaddagen]],"")</f>
        <v>0</v>
      </c>
      <c r="O5115" s="101">
        <f>IF(ISNUMBER(jaar_zip[[#This Row],[etmaaltemperatuur]]),IF(jaar_zip[[#This Row],[etmaaltemperatuur]]&gt;stookgrens,jaar_zip[[#This Row],[etmaaltemperatuur]]-stookgrens,0),"")</f>
        <v>0</v>
      </c>
    </row>
    <row r="5116" spans="1:15" x14ac:dyDescent="0.25">
      <c r="A5116">
        <v>286</v>
      </c>
      <c r="B5116">
        <v>20240701</v>
      </c>
      <c r="C5116">
        <v>4.0999999999999996</v>
      </c>
      <c r="D5116">
        <v>15.6</v>
      </c>
      <c r="E5116">
        <v>1645</v>
      </c>
      <c r="F5116">
        <v>1.8</v>
      </c>
      <c r="H5116">
        <v>83</v>
      </c>
      <c r="I5116" s="101" t="s">
        <v>30</v>
      </c>
      <c r="J5116" s="1">
        <f>DATEVALUE(RIGHT(jaar_zip[[#This Row],[YYYYMMDD]],2)&amp;"-"&amp;MID(jaar_zip[[#This Row],[YYYYMMDD]],5,2)&amp;"-"&amp;LEFT(jaar_zip[[#This Row],[YYYYMMDD]],4))</f>
        <v>45474</v>
      </c>
      <c r="K5116" s="101" t="str">
        <f>IF(AND(VALUE(MONTH(jaar_zip[[#This Row],[Datum]]))=1,VALUE(WEEKNUM(jaar_zip[[#This Row],[Datum]],21))&gt;51),RIGHT(YEAR(jaar_zip[[#This Row],[Datum]])-1,2),RIGHT(YEAR(jaar_zip[[#This Row],[Datum]]),2))&amp;"-"&amp; TEXT(WEEKNUM(jaar_zip[[#This Row],[Datum]],21),"00")</f>
        <v>24-27</v>
      </c>
      <c r="L5116" s="101">
        <f>MONTH(jaar_zip[[#This Row],[Datum]])</f>
        <v>7</v>
      </c>
      <c r="M5116" s="101">
        <f>IF(ISNUMBER(jaar_zip[[#This Row],[etmaaltemperatuur]]),IF(jaar_zip[[#This Row],[etmaaltemperatuur]]&lt;stookgrens,stookgrens-jaar_zip[[#This Row],[etmaaltemperatuur]],0),"")</f>
        <v>2.4000000000000004</v>
      </c>
      <c r="N5116" s="101">
        <f>IF(ISNUMBER(jaar_zip[[#This Row],[graaddagen]]),IF(OR(MONTH(jaar_zip[[#This Row],[Datum]])=1,MONTH(jaar_zip[[#This Row],[Datum]])=2,MONTH(jaar_zip[[#This Row],[Datum]])=11,MONTH(jaar_zip[[#This Row],[Datum]])=12),1.1,IF(OR(MONTH(jaar_zip[[#This Row],[Datum]])=3,MONTH(jaar_zip[[#This Row],[Datum]])=10),1,0.8))*jaar_zip[[#This Row],[graaddagen]],"")</f>
        <v>1.9200000000000004</v>
      </c>
      <c r="O5116" s="101">
        <f>IF(ISNUMBER(jaar_zip[[#This Row],[etmaaltemperatuur]]),IF(jaar_zip[[#This Row],[etmaaltemperatuur]]&gt;stookgrens,jaar_zip[[#This Row],[etmaaltemperatuur]]-stookgrens,0),"")</f>
        <v>0</v>
      </c>
    </row>
    <row r="5117" spans="1:15" x14ac:dyDescent="0.25">
      <c r="A5117">
        <v>286</v>
      </c>
      <c r="B5117">
        <v>20240702</v>
      </c>
      <c r="C5117">
        <v>4.5</v>
      </c>
      <c r="D5117">
        <v>14.1</v>
      </c>
      <c r="E5117">
        <v>906</v>
      </c>
      <c r="F5117">
        <v>2.8</v>
      </c>
      <c r="H5117">
        <v>87</v>
      </c>
      <c r="I5117" s="101" t="s">
        <v>30</v>
      </c>
      <c r="J5117" s="1">
        <f>DATEVALUE(RIGHT(jaar_zip[[#This Row],[YYYYMMDD]],2)&amp;"-"&amp;MID(jaar_zip[[#This Row],[YYYYMMDD]],5,2)&amp;"-"&amp;LEFT(jaar_zip[[#This Row],[YYYYMMDD]],4))</f>
        <v>45475</v>
      </c>
      <c r="K5117" s="101" t="str">
        <f>IF(AND(VALUE(MONTH(jaar_zip[[#This Row],[Datum]]))=1,VALUE(WEEKNUM(jaar_zip[[#This Row],[Datum]],21))&gt;51),RIGHT(YEAR(jaar_zip[[#This Row],[Datum]])-1,2),RIGHT(YEAR(jaar_zip[[#This Row],[Datum]]),2))&amp;"-"&amp; TEXT(WEEKNUM(jaar_zip[[#This Row],[Datum]],21),"00")</f>
        <v>24-27</v>
      </c>
      <c r="L5117" s="101">
        <f>MONTH(jaar_zip[[#This Row],[Datum]])</f>
        <v>7</v>
      </c>
      <c r="M5117" s="101">
        <f>IF(ISNUMBER(jaar_zip[[#This Row],[etmaaltemperatuur]]),IF(jaar_zip[[#This Row],[etmaaltemperatuur]]&lt;stookgrens,stookgrens-jaar_zip[[#This Row],[etmaaltemperatuur]],0),"")</f>
        <v>3.9000000000000004</v>
      </c>
      <c r="N5117" s="101">
        <f>IF(ISNUMBER(jaar_zip[[#This Row],[graaddagen]]),IF(OR(MONTH(jaar_zip[[#This Row],[Datum]])=1,MONTH(jaar_zip[[#This Row],[Datum]])=2,MONTH(jaar_zip[[#This Row],[Datum]])=11,MONTH(jaar_zip[[#This Row],[Datum]])=12),1.1,IF(OR(MONTH(jaar_zip[[#This Row],[Datum]])=3,MONTH(jaar_zip[[#This Row],[Datum]])=10),1,0.8))*jaar_zip[[#This Row],[graaddagen]],"")</f>
        <v>3.1200000000000006</v>
      </c>
      <c r="O5117" s="101">
        <f>IF(ISNUMBER(jaar_zip[[#This Row],[etmaaltemperatuur]]),IF(jaar_zip[[#This Row],[etmaaltemperatuur]]&gt;stookgrens,jaar_zip[[#This Row],[etmaaltemperatuur]]-stookgrens,0),"")</f>
        <v>0</v>
      </c>
    </row>
    <row r="5118" spans="1:15" x14ac:dyDescent="0.25">
      <c r="A5118">
        <v>286</v>
      </c>
      <c r="B5118">
        <v>20240703</v>
      </c>
      <c r="C5118">
        <v>4</v>
      </c>
      <c r="D5118">
        <v>13.5</v>
      </c>
      <c r="E5118">
        <v>1098</v>
      </c>
      <c r="F5118">
        <v>2.5</v>
      </c>
      <c r="H5118">
        <v>85</v>
      </c>
      <c r="I5118" s="101" t="s">
        <v>30</v>
      </c>
      <c r="J5118" s="1">
        <f>DATEVALUE(RIGHT(jaar_zip[[#This Row],[YYYYMMDD]],2)&amp;"-"&amp;MID(jaar_zip[[#This Row],[YYYYMMDD]],5,2)&amp;"-"&amp;LEFT(jaar_zip[[#This Row],[YYYYMMDD]],4))</f>
        <v>45476</v>
      </c>
      <c r="K5118" s="101" t="str">
        <f>IF(AND(VALUE(MONTH(jaar_zip[[#This Row],[Datum]]))=1,VALUE(WEEKNUM(jaar_zip[[#This Row],[Datum]],21))&gt;51),RIGHT(YEAR(jaar_zip[[#This Row],[Datum]])-1,2),RIGHT(YEAR(jaar_zip[[#This Row],[Datum]]),2))&amp;"-"&amp; TEXT(WEEKNUM(jaar_zip[[#This Row],[Datum]],21),"00")</f>
        <v>24-27</v>
      </c>
      <c r="L5118" s="101">
        <f>MONTH(jaar_zip[[#This Row],[Datum]])</f>
        <v>7</v>
      </c>
      <c r="M5118" s="101">
        <f>IF(ISNUMBER(jaar_zip[[#This Row],[etmaaltemperatuur]]),IF(jaar_zip[[#This Row],[etmaaltemperatuur]]&lt;stookgrens,stookgrens-jaar_zip[[#This Row],[etmaaltemperatuur]],0),"")</f>
        <v>4.5</v>
      </c>
      <c r="N5118" s="101">
        <f>IF(ISNUMBER(jaar_zip[[#This Row],[graaddagen]]),IF(OR(MONTH(jaar_zip[[#This Row],[Datum]])=1,MONTH(jaar_zip[[#This Row],[Datum]])=2,MONTH(jaar_zip[[#This Row],[Datum]])=11,MONTH(jaar_zip[[#This Row],[Datum]])=12),1.1,IF(OR(MONTH(jaar_zip[[#This Row],[Datum]])=3,MONTH(jaar_zip[[#This Row],[Datum]])=10),1,0.8))*jaar_zip[[#This Row],[graaddagen]],"")</f>
        <v>3.6</v>
      </c>
      <c r="O5118" s="101">
        <f>IF(ISNUMBER(jaar_zip[[#This Row],[etmaaltemperatuur]]),IF(jaar_zip[[#This Row],[etmaaltemperatuur]]&gt;stookgrens,jaar_zip[[#This Row],[etmaaltemperatuur]]-stookgrens,0),"")</f>
        <v>0</v>
      </c>
    </row>
    <row r="5119" spans="1:15" x14ac:dyDescent="0.25">
      <c r="A5119">
        <v>286</v>
      </c>
      <c r="B5119">
        <v>20240704</v>
      </c>
      <c r="C5119">
        <v>6.6</v>
      </c>
      <c r="D5119">
        <v>14.9</v>
      </c>
      <c r="E5119">
        <v>2440</v>
      </c>
      <c r="F5119">
        <v>2.7</v>
      </c>
      <c r="H5119">
        <v>72</v>
      </c>
      <c r="I5119" s="101" t="s">
        <v>30</v>
      </c>
      <c r="J5119" s="1">
        <f>DATEVALUE(RIGHT(jaar_zip[[#This Row],[YYYYMMDD]],2)&amp;"-"&amp;MID(jaar_zip[[#This Row],[YYYYMMDD]],5,2)&amp;"-"&amp;LEFT(jaar_zip[[#This Row],[YYYYMMDD]],4))</f>
        <v>45477</v>
      </c>
      <c r="K5119" s="101" t="str">
        <f>IF(AND(VALUE(MONTH(jaar_zip[[#This Row],[Datum]]))=1,VALUE(WEEKNUM(jaar_zip[[#This Row],[Datum]],21))&gt;51),RIGHT(YEAR(jaar_zip[[#This Row],[Datum]])-1,2),RIGHT(YEAR(jaar_zip[[#This Row],[Datum]]),2))&amp;"-"&amp; TEXT(WEEKNUM(jaar_zip[[#This Row],[Datum]],21),"00")</f>
        <v>24-27</v>
      </c>
      <c r="L5119" s="101">
        <f>MONTH(jaar_zip[[#This Row],[Datum]])</f>
        <v>7</v>
      </c>
      <c r="M5119" s="101">
        <f>IF(ISNUMBER(jaar_zip[[#This Row],[etmaaltemperatuur]]),IF(jaar_zip[[#This Row],[etmaaltemperatuur]]&lt;stookgrens,stookgrens-jaar_zip[[#This Row],[etmaaltemperatuur]],0),"")</f>
        <v>3.0999999999999996</v>
      </c>
      <c r="N5119" s="101">
        <f>IF(ISNUMBER(jaar_zip[[#This Row],[graaddagen]]),IF(OR(MONTH(jaar_zip[[#This Row],[Datum]])=1,MONTH(jaar_zip[[#This Row],[Datum]])=2,MONTH(jaar_zip[[#This Row],[Datum]])=11,MONTH(jaar_zip[[#This Row],[Datum]])=12),1.1,IF(OR(MONTH(jaar_zip[[#This Row],[Datum]])=3,MONTH(jaar_zip[[#This Row],[Datum]])=10),1,0.8))*jaar_zip[[#This Row],[graaddagen]],"")</f>
        <v>2.48</v>
      </c>
      <c r="O5119" s="101">
        <f>IF(ISNUMBER(jaar_zip[[#This Row],[etmaaltemperatuur]]),IF(jaar_zip[[#This Row],[etmaaltemperatuur]]&gt;stookgrens,jaar_zip[[#This Row],[etmaaltemperatuur]]-stookgrens,0),"")</f>
        <v>0</v>
      </c>
    </row>
    <row r="5120" spans="1:15" x14ac:dyDescent="0.25">
      <c r="A5120">
        <v>286</v>
      </c>
      <c r="B5120">
        <v>20240705</v>
      </c>
      <c r="C5120">
        <v>5.5</v>
      </c>
      <c r="D5120">
        <v>15.2</v>
      </c>
      <c r="E5120">
        <v>1411</v>
      </c>
      <c r="F5120">
        <v>1.6</v>
      </c>
      <c r="H5120">
        <v>85</v>
      </c>
      <c r="I5120" s="101" t="s">
        <v>30</v>
      </c>
      <c r="J5120" s="1">
        <f>DATEVALUE(RIGHT(jaar_zip[[#This Row],[YYYYMMDD]],2)&amp;"-"&amp;MID(jaar_zip[[#This Row],[YYYYMMDD]],5,2)&amp;"-"&amp;LEFT(jaar_zip[[#This Row],[YYYYMMDD]],4))</f>
        <v>45478</v>
      </c>
      <c r="K5120" s="101" t="str">
        <f>IF(AND(VALUE(MONTH(jaar_zip[[#This Row],[Datum]]))=1,VALUE(WEEKNUM(jaar_zip[[#This Row],[Datum]],21))&gt;51),RIGHT(YEAR(jaar_zip[[#This Row],[Datum]])-1,2),RIGHT(YEAR(jaar_zip[[#This Row],[Datum]]),2))&amp;"-"&amp; TEXT(WEEKNUM(jaar_zip[[#This Row],[Datum]],21),"00")</f>
        <v>24-27</v>
      </c>
      <c r="L5120" s="101">
        <f>MONTH(jaar_zip[[#This Row],[Datum]])</f>
        <v>7</v>
      </c>
      <c r="M5120" s="101">
        <f>IF(ISNUMBER(jaar_zip[[#This Row],[etmaaltemperatuur]]),IF(jaar_zip[[#This Row],[etmaaltemperatuur]]&lt;stookgrens,stookgrens-jaar_zip[[#This Row],[etmaaltemperatuur]],0),"")</f>
        <v>2.8000000000000007</v>
      </c>
      <c r="N5120" s="101">
        <f>IF(ISNUMBER(jaar_zip[[#This Row],[graaddagen]]),IF(OR(MONTH(jaar_zip[[#This Row],[Datum]])=1,MONTH(jaar_zip[[#This Row],[Datum]])=2,MONTH(jaar_zip[[#This Row],[Datum]])=11,MONTH(jaar_zip[[#This Row],[Datum]])=12),1.1,IF(OR(MONTH(jaar_zip[[#This Row],[Datum]])=3,MONTH(jaar_zip[[#This Row],[Datum]])=10),1,0.8))*jaar_zip[[#This Row],[graaddagen]],"")</f>
        <v>2.2400000000000007</v>
      </c>
      <c r="O5120" s="101">
        <f>IF(ISNUMBER(jaar_zip[[#This Row],[etmaaltemperatuur]]),IF(jaar_zip[[#This Row],[etmaaltemperatuur]]&gt;stookgrens,jaar_zip[[#This Row],[etmaaltemperatuur]]-stookgrens,0),"")</f>
        <v>0</v>
      </c>
    </row>
    <row r="5121" spans="1:15" x14ac:dyDescent="0.25">
      <c r="A5121">
        <v>286</v>
      </c>
      <c r="B5121">
        <v>20240706</v>
      </c>
      <c r="C5121">
        <v>7.1</v>
      </c>
      <c r="D5121">
        <v>17</v>
      </c>
      <c r="E5121">
        <v>1760</v>
      </c>
      <c r="F5121">
        <v>0.5</v>
      </c>
      <c r="H5121">
        <v>77</v>
      </c>
      <c r="I5121" s="101" t="s">
        <v>30</v>
      </c>
      <c r="J5121" s="1">
        <f>DATEVALUE(RIGHT(jaar_zip[[#This Row],[YYYYMMDD]],2)&amp;"-"&amp;MID(jaar_zip[[#This Row],[YYYYMMDD]],5,2)&amp;"-"&amp;LEFT(jaar_zip[[#This Row],[YYYYMMDD]],4))</f>
        <v>45479</v>
      </c>
      <c r="K5121" s="101" t="str">
        <f>IF(AND(VALUE(MONTH(jaar_zip[[#This Row],[Datum]]))=1,VALUE(WEEKNUM(jaar_zip[[#This Row],[Datum]],21))&gt;51),RIGHT(YEAR(jaar_zip[[#This Row],[Datum]])-1,2),RIGHT(YEAR(jaar_zip[[#This Row],[Datum]]),2))&amp;"-"&amp; TEXT(WEEKNUM(jaar_zip[[#This Row],[Datum]],21),"00")</f>
        <v>24-27</v>
      </c>
      <c r="L5121" s="101">
        <f>MONTH(jaar_zip[[#This Row],[Datum]])</f>
        <v>7</v>
      </c>
      <c r="M5121" s="101">
        <f>IF(ISNUMBER(jaar_zip[[#This Row],[etmaaltemperatuur]]),IF(jaar_zip[[#This Row],[etmaaltemperatuur]]&lt;stookgrens,stookgrens-jaar_zip[[#This Row],[etmaaltemperatuur]],0),"")</f>
        <v>1</v>
      </c>
      <c r="N5121" s="101">
        <f>IF(ISNUMBER(jaar_zip[[#This Row],[graaddagen]]),IF(OR(MONTH(jaar_zip[[#This Row],[Datum]])=1,MONTH(jaar_zip[[#This Row],[Datum]])=2,MONTH(jaar_zip[[#This Row],[Datum]])=11,MONTH(jaar_zip[[#This Row],[Datum]])=12),1.1,IF(OR(MONTH(jaar_zip[[#This Row],[Datum]])=3,MONTH(jaar_zip[[#This Row],[Datum]])=10),1,0.8))*jaar_zip[[#This Row],[graaddagen]],"")</f>
        <v>0.8</v>
      </c>
      <c r="O5121" s="101">
        <f>IF(ISNUMBER(jaar_zip[[#This Row],[etmaaltemperatuur]]),IF(jaar_zip[[#This Row],[etmaaltemperatuur]]&gt;stookgrens,jaar_zip[[#This Row],[etmaaltemperatuur]]-stookgrens,0),"")</f>
        <v>0</v>
      </c>
    </row>
    <row r="5122" spans="1:15" x14ac:dyDescent="0.25">
      <c r="A5122">
        <v>286</v>
      </c>
      <c r="B5122">
        <v>20240707</v>
      </c>
      <c r="C5122">
        <v>5</v>
      </c>
      <c r="D5122">
        <v>14.7</v>
      </c>
      <c r="E5122">
        <v>2054</v>
      </c>
      <c r="F5122">
        <v>8.6999999999999993</v>
      </c>
      <c r="H5122">
        <v>81</v>
      </c>
      <c r="I5122" s="101" t="s">
        <v>30</v>
      </c>
      <c r="J5122" s="1">
        <f>DATEVALUE(RIGHT(jaar_zip[[#This Row],[YYYYMMDD]],2)&amp;"-"&amp;MID(jaar_zip[[#This Row],[YYYYMMDD]],5,2)&amp;"-"&amp;LEFT(jaar_zip[[#This Row],[YYYYMMDD]],4))</f>
        <v>45480</v>
      </c>
      <c r="K5122" s="101" t="str">
        <f>IF(AND(VALUE(MONTH(jaar_zip[[#This Row],[Datum]]))=1,VALUE(WEEKNUM(jaar_zip[[#This Row],[Datum]],21))&gt;51),RIGHT(YEAR(jaar_zip[[#This Row],[Datum]])-1,2),RIGHT(YEAR(jaar_zip[[#This Row],[Datum]]),2))&amp;"-"&amp; TEXT(WEEKNUM(jaar_zip[[#This Row],[Datum]],21),"00")</f>
        <v>24-27</v>
      </c>
      <c r="L5122" s="101">
        <f>MONTH(jaar_zip[[#This Row],[Datum]])</f>
        <v>7</v>
      </c>
      <c r="M5122" s="101">
        <f>IF(ISNUMBER(jaar_zip[[#This Row],[etmaaltemperatuur]]),IF(jaar_zip[[#This Row],[etmaaltemperatuur]]&lt;stookgrens,stookgrens-jaar_zip[[#This Row],[etmaaltemperatuur]],0),"")</f>
        <v>3.3000000000000007</v>
      </c>
      <c r="N5122" s="101">
        <f>IF(ISNUMBER(jaar_zip[[#This Row],[graaddagen]]),IF(OR(MONTH(jaar_zip[[#This Row],[Datum]])=1,MONTH(jaar_zip[[#This Row],[Datum]])=2,MONTH(jaar_zip[[#This Row],[Datum]])=11,MONTH(jaar_zip[[#This Row],[Datum]])=12),1.1,IF(OR(MONTH(jaar_zip[[#This Row],[Datum]])=3,MONTH(jaar_zip[[#This Row],[Datum]])=10),1,0.8))*jaar_zip[[#This Row],[graaddagen]],"")</f>
        <v>2.6400000000000006</v>
      </c>
      <c r="O5122" s="101">
        <f>IF(ISNUMBER(jaar_zip[[#This Row],[etmaaltemperatuur]]),IF(jaar_zip[[#This Row],[etmaaltemperatuur]]&gt;stookgrens,jaar_zip[[#This Row],[etmaaltemperatuur]]-stookgrens,0),"")</f>
        <v>0</v>
      </c>
    </row>
    <row r="5123" spans="1:15" x14ac:dyDescent="0.25">
      <c r="A5123">
        <v>286</v>
      </c>
      <c r="B5123">
        <v>20240708</v>
      </c>
      <c r="C5123">
        <v>3.7</v>
      </c>
      <c r="D5123">
        <v>16.7</v>
      </c>
      <c r="E5123">
        <v>2257</v>
      </c>
      <c r="F5123">
        <v>0</v>
      </c>
      <c r="H5123">
        <v>78</v>
      </c>
      <c r="I5123" s="101" t="s">
        <v>30</v>
      </c>
      <c r="J5123" s="1">
        <f>DATEVALUE(RIGHT(jaar_zip[[#This Row],[YYYYMMDD]],2)&amp;"-"&amp;MID(jaar_zip[[#This Row],[YYYYMMDD]],5,2)&amp;"-"&amp;LEFT(jaar_zip[[#This Row],[YYYYMMDD]],4))</f>
        <v>45481</v>
      </c>
      <c r="K5123" s="101" t="str">
        <f>IF(AND(VALUE(MONTH(jaar_zip[[#This Row],[Datum]]))=1,VALUE(WEEKNUM(jaar_zip[[#This Row],[Datum]],21))&gt;51),RIGHT(YEAR(jaar_zip[[#This Row],[Datum]])-1,2),RIGHT(YEAR(jaar_zip[[#This Row],[Datum]]),2))&amp;"-"&amp; TEXT(WEEKNUM(jaar_zip[[#This Row],[Datum]],21),"00")</f>
        <v>24-28</v>
      </c>
      <c r="L5123" s="101">
        <f>MONTH(jaar_zip[[#This Row],[Datum]])</f>
        <v>7</v>
      </c>
      <c r="M5123" s="101">
        <f>IF(ISNUMBER(jaar_zip[[#This Row],[etmaaltemperatuur]]),IF(jaar_zip[[#This Row],[etmaaltemperatuur]]&lt;stookgrens,stookgrens-jaar_zip[[#This Row],[etmaaltemperatuur]],0),"")</f>
        <v>1.3000000000000007</v>
      </c>
      <c r="N5123" s="101">
        <f>IF(ISNUMBER(jaar_zip[[#This Row],[graaddagen]]),IF(OR(MONTH(jaar_zip[[#This Row],[Datum]])=1,MONTH(jaar_zip[[#This Row],[Datum]])=2,MONTH(jaar_zip[[#This Row],[Datum]])=11,MONTH(jaar_zip[[#This Row],[Datum]])=12),1.1,IF(OR(MONTH(jaar_zip[[#This Row],[Datum]])=3,MONTH(jaar_zip[[#This Row],[Datum]])=10),1,0.8))*jaar_zip[[#This Row],[graaddagen]],"")</f>
        <v>1.0400000000000007</v>
      </c>
      <c r="O5123" s="101">
        <f>IF(ISNUMBER(jaar_zip[[#This Row],[etmaaltemperatuur]]),IF(jaar_zip[[#This Row],[etmaaltemperatuur]]&gt;stookgrens,jaar_zip[[#This Row],[etmaaltemperatuur]]-stookgrens,0),"")</f>
        <v>0</v>
      </c>
    </row>
    <row r="5124" spans="1:15" x14ac:dyDescent="0.25">
      <c r="A5124">
        <v>286</v>
      </c>
      <c r="B5124">
        <v>20240709</v>
      </c>
      <c r="C5124">
        <v>3.5</v>
      </c>
      <c r="D5124">
        <v>21.5</v>
      </c>
      <c r="E5124">
        <v>2093</v>
      </c>
      <c r="F5124">
        <v>7.1</v>
      </c>
      <c r="H5124">
        <v>71</v>
      </c>
      <c r="I5124" s="101" t="s">
        <v>30</v>
      </c>
      <c r="J5124" s="1">
        <f>DATEVALUE(RIGHT(jaar_zip[[#This Row],[YYYYMMDD]],2)&amp;"-"&amp;MID(jaar_zip[[#This Row],[YYYYMMDD]],5,2)&amp;"-"&amp;LEFT(jaar_zip[[#This Row],[YYYYMMDD]],4))</f>
        <v>45482</v>
      </c>
      <c r="K5124" s="101" t="str">
        <f>IF(AND(VALUE(MONTH(jaar_zip[[#This Row],[Datum]]))=1,VALUE(WEEKNUM(jaar_zip[[#This Row],[Datum]],21))&gt;51),RIGHT(YEAR(jaar_zip[[#This Row],[Datum]])-1,2),RIGHT(YEAR(jaar_zip[[#This Row],[Datum]]),2))&amp;"-"&amp; TEXT(WEEKNUM(jaar_zip[[#This Row],[Datum]],21),"00")</f>
        <v>24-28</v>
      </c>
      <c r="L5124" s="101">
        <f>MONTH(jaar_zip[[#This Row],[Datum]])</f>
        <v>7</v>
      </c>
      <c r="M5124" s="101">
        <f>IF(ISNUMBER(jaar_zip[[#This Row],[etmaaltemperatuur]]),IF(jaar_zip[[#This Row],[etmaaltemperatuur]]&lt;stookgrens,stookgrens-jaar_zip[[#This Row],[etmaaltemperatuur]],0),"")</f>
        <v>0</v>
      </c>
      <c r="N5124" s="101">
        <f>IF(ISNUMBER(jaar_zip[[#This Row],[graaddagen]]),IF(OR(MONTH(jaar_zip[[#This Row],[Datum]])=1,MONTH(jaar_zip[[#This Row],[Datum]])=2,MONTH(jaar_zip[[#This Row],[Datum]])=11,MONTH(jaar_zip[[#This Row],[Datum]])=12),1.1,IF(OR(MONTH(jaar_zip[[#This Row],[Datum]])=3,MONTH(jaar_zip[[#This Row],[Datum]])=10),1,0.8))*jaar_zip[[#This Row],[graaddagen]],"")</f>
        <v>0</v>
      </c>
      <c r="O5124" s="101">
        <f>IF(ISNUMBER(jaar_zip[[#This Row],[etmaaltemperatuur]]),IF(jaar_zip[[#This Row],[etmaaltemperatuur]]&gt;stookgrens,jaar_zip[[#This Row],[etmaaltemperatuur]]-stookgrens,0),"")</f>
        <v>3.5</v>
      </c>
    </row>
    <row r="5125" spans="1:15" x14ac:dyDescent="0.25">
      <c r="A5125">
        <v>286</v>
      </c>
      <c r="B5125">
        <v>20240710</v>
      </c>
      <c r="C5125">
        <v>3.8</v>
      </c>
      <c r="D5125">
        <v>19.100000000000001</v>
      </c>
      <c r="E5125">
        <v>1587</v>
      </c>
      <c r="F5125">
        <v>4.5</v>
      </c>
      <c r="H5125">
        <v>86</v>
      </c>
      <c r="I5125" s="101" t="s">
        <v>30</v>
      </c>
      <c r="J5125" s="1">
        <f>DATEVALUE(RIGHT(jaar_zip[[#This Row],[YYYYMMDD]],2)&amp;"-"&amp;MID(jaar_zip[[#This Row],[YYYYMMDD]],5,2)&amp;"-"&amp;LEFT(jaar_zip[[#This Row],[YYYYMMDD]],4))</f>
        <v>45483</v>
      </c>
      <c r="K5125" s="101" t="str">
        <f>IF(AND(VALUE(MONTH(jaar_zip[[#This Row],[Datum]]))=1,VALUE(WEEKNUM(jaar_zip[[#This Row],[Datum]],21))&gt;51),RIGHT(YEAR(jaar_zip[[#This Row],[Datum]])-1,2),RIGHT(YEAR(jaar_zip[[#This Row],[Datum]]),2))&amp;"-"&amp; TEXT(WEEKNUM(jaar_zip[[#This Row],[Datum]],21),"00")</f>
        <v>24-28</v>
      </c>
      <c r="L5125" s="101">
        <f>MONTH(jaar_zip[[#This Row],[Datum]])</f>
        <v>7</v>
      </c>
      <c r="M5125" s="101">
        <f>IF(ISNUMBER(jaar_zip[[#This Row],[etmaaltemperatuur]]),IF(jaar_zip[[#This Row],[etmaaltemperatuur]]&lt;stookgrens,stookgrens-jaar_zip[[#This Row],[etmaaltemperatuur]],0),"")</f>
        <v>0</v>
      </c>
      <c r="N5125" s="101">
        <f>IF(ISNUMBER(jaar_zip[[#This Row],[graaddagen]]),IF(OR(MONTH(jaar_zip[[#This Row],[Datum]])=1,MONTH(jaar_zip[[#This Row],[Datum]])=2,MONTH(jaar_zip[[#This Row],[Datum]])=11,MONTH(jaar_zip[[#This Row],[Datum]])=12),1.1,IF(OR(MONTH(jaar_zip[[#This Row],[Datum]])=3,MONTH(jaar_zip[[#This Row],[Datum]])=10),1,0.8))*jaar_zip[[#This Row],[graaddagen]],"")</f>
        <v>0</v>
      </c>
      <c r="O5125" s="101">
        <f>IF(ISNUMBER(jaar_zip[[#This Row],[etmaaltemperatuur]]),IF(jaar_zip[[#This Row],[etmaaltemperatuur]]&gt;stookgrens,jaar_zip[[#This Row],[etmaaltemperatuur]]-stookgrens,0),"")</f>
        <v>1.1000000000000014</v>
      </c>
    </row>
    <row r="5126" spans="1:15" x14ac:dyDescent="0.25">
      <c r="A5126">
        <v>286</v>
      </c>
      <c r="B5126">
        <v>20240711</v>
      </c>
      <c r="C5126">
        <v>3.5</v>
      </c>
      <c r="D5126">
        <v>17.399999999999999</v>
      </c>
      <c r="E5126">
        <v>2248</v>
      </c>
      <c r="F5126">
        <v>0</v>
      </c>
      <c r="H5126">
        <v>82</v>
      </c>
      <c r="I5126" s="101" t="s">
        <v>30</v>
      </c>
      <c r="J5126" s="1">
        <f>DATEVALUE(RIGHT(jaar_zip[[#This Row],[YYYYMMDD]],2)&amp;"-"&amp;MID(jaar_zip[[#This Row],[YYYYMMDD]],5,2)&amp;"-"&amp;LEFT(jaar_zip[[#This Row],[YYYYMMDD]],4))</f>
        <v>45484</v>
      </c>
      <c r="K5126" s="101" t="str">
        <f>IF(AND(VALUE(MONTH(jaar_zip[[#This Row],[Datum]]))=1,VALUE(WEEKNUM(jaar_zip[[#This Row],[Datum]],21))&gt;51),RIGHT(YEAR(jaar_zip[[#This Row],[Datum]])-1,2),RIGHT(YEAR(jaar_zip[[#This Row],[Datum]]),2))&amp;"-"&amp; TEXT(WEEKNUM(jaar_zip[[#This Row],[Datum]],21),"00")</f>
        <v>24-28</v>
      </c>
      <c r="L5126" s="101">
        <f>MONTH(jaar_zip[[#This Row],[Datum]])</f>
        <v>7</v>
      </c>
      <c r="M5126" s="101">
        <f>IF(ISNUMBER(jaar_zip[[#This Row],[etmaaltemperatuur]]),IF(jaar_zip[[#This Row],[etmaaltemperatuur]]&lt;stookgrens,stookgrens-jaar_zip[[#This Row],[etmaaltemperatuur]],0),"")</f>
        <v>0.60000000000000142</v>
      </c>
      <c r="N5126" s="101">
        <f>IF(ISNUMBER(jaar_zip[[#This Row],[graaddagen]]),IF(OR(MONTH(jaar_zip[[#This Row],[Datum]])=1,MONTH(jaar_zip[[#This Row],[Datum]])=2,MONTH(jaar_zip[[#This Row],[Datum]])=11,MONTH(jaar_zip[[#This Row],[Datum]])=12),1.1,IF(OR(MONTH(jaar_zip[[#This Row],[Datum]])=3,MONTH(jaar_zip[[#This Row],[Datum]])=10),1,0.8))*jaar_zip[[#This Row],[graaddagen]],"")</f>
        <v>0.48000000000000115</v>
      </c>
      <c r="O5126" s="101">
        <f>IF(ISNUMBER(jaar_zip[[#This Row],[etmaaltemperatuur]]),IF(jaar_zip[[#This Row],[etmaaltemperatuur]]&gt;stookgrens,jaar_zip[[#This Row],[etmaaltemperatuur]]-stookgrens,0),"")</f>
        <v>0</v>
      </c>
    </row>
    <row r="5127" spans="1:15" x14ac:dyDescent="0.25">
      <c r="A5127">
        <v>286</v>
      </c>
      <c r="B5127">
        <v>20240712</v>
      </c>
      <c r="C5127">
        <v>5.4</v>
      </c>
      <c r="D5127">
        <v>14.6</v>
      </c>
      <c r="E5127">
        <v>634</v>
      </c>
      <c r="F5127">
        <v>45.2</v>
      </c>
      <c r="H5127">
        <v>92</v>
      </c>
      <c r="I5127" s="101" t="s">
        <v>30</v>
      </c>
      <c r="J5127" s="1">
        <f>DATEVALUE(RIGHT(jaar_zip[[#This Row],[YYYYMMDD]],2)&amp;"-"&amp;MID(jaar_zip[[#This Row],[YYYYMMDD]],5,2)&amp;"-"&amp;LEFT(jaar_zip[[#This Row],[YYYYMMDD]],4))</f>
        <v>45485</v>
      </c>
      <c r="K5127" s="101" t="str">
        <f>IF(AND(VALUE(MONTH(jaar_zip[[#This Row],[Datum]]))=1,VALUE(WEEKNUM(jaar_zip[[#This Row],[Datum]],21))&gt;51),RIGHT(YEAR(jaar_zip[[#This Row],[Datum]])-1,2),RIGHT(YEAR(jaar_zip[[#This Row],[Datum]]),2))&amp;"-"&amp; TEXT(WEEKNUM(jaar_zip[[#This Row],[Datum]],21),"00")</f>
        <v>24-28</v>
      </c>
      <c r="L5127" s="101">
        <f>MONTH(jaar_zip[[#This Row],[Datum]])</f>
        <v>7</v>
      </c>
      <c r="M5127" s="101">
        <f>IF(ISNUMBER(jaar_zip[[#This Row],[etmaaltemperatuur]]),IF(jaar_zip[[#This Row],[etmaaltemperatuur]]&lt;stookgrens,stookgrens-jaar_zip[[#This Row],[etmaaltemperatuur]],0),"")</f>
        <v>3.4000000000000004</v>
      </c>
      <c r="N5127" s="101">
        <f>IF(ISNUMBER(jaar_zip[[#This Row],[graaddagen]]),IF(OR(MONTH(jaar_zip[[#This Row],[Datum]])=1,MONTH(jaar_zip[[#This Row],[Datum]])=2,MONTH(jaar_zip[[#This Row],[Datum]])=11,MONTH(jaar_zip[[#This Row],[Datum]])=12),1.1,IF(OR(MONTH(jaar_zip[[#This Row],[Datum]])=3,MONTH(jaar_zip[[#This Row],[Datum]])=10),1,0.8))*jaar_zip[[#This Row],[graaddagen]],"")</f>
        <v>2.7200000000000006</v>
      </c>
      <c r="O5127" s="101">
        <f>IF(ISNUMBER(jaar_zip[[#This Row],[etmaaltemperatuur]]),IF(jaar_zip[[#This Row],[etmaaltemperatuur]]&gt;stookgrens,jaar_zip[[#This Row],[etmaaltemperatuur]]-stookgrens,0),"")</f>
        <v>0</v>
      </c>
    </row>
    <row r="5128" spans="1:15" x14ac:dyDescent="0.25">
      <c r="A5128">
        <v>286</v>
      </c>
      <c r="B5128">
        <v>20240713</v>
      </c>
      <c r="C5128">
        <v>5.9</v>
      </c>
      <c r="D5128">
        <v>15.2</v>
      </c>
      <c r="E5128">
        <v>1553</v>
      </c>
      <c r="F5128">
        <v>4.4000000000000004</v>
      </c>
      <c r="H5128">
        <v>90</v>
      </c>
      <c r="I5128" s="101" t="s">
        <v>30</v>
      </c>
      <c r="J5128" s="1">
        <f>DATEVALUE(RIGHT(jaar_zip[[#This Row],[YYYYMMDD]],2)&amp;"-"&amp;MID(jaar_zip[[#This Row],[YYYYMMDD]],5,2)&amp;"-"&amp;LEFT(jaar_zip[[#This Row],[YYYYMMDD]],4))</f>
        <v>45486</v>
      </c>
      <c r="K5128" s="101" t="str">
        <f>IF(AND(VALUE(MONTH(jaar_zip[[#This Row],[Datum]]))=1,VALUE(WEEKNUM(jaar_zip[[#This Row],[Datum]],21))&gt;51),RIGHT(YEAR(jaar_zip[[#This Row],[Datum]])-1,2),RIGHT(YEAR(jaar_zip[[#This Row],[Datum]]),2))&amp;"-"&amp; TEXT(WEEKNUM(jaar_zip[[#This Row],[Datum]],21),"00")</f>
        <v>24-28</v>
      </c>
      <c r="L5128" s="101">
        <f>MONTH(jaar_zip[[#This Row],[Datum]])</f>
        <v>7</v>
      </c>
      <c r="M5128" s="101">
        <f>IF(ISNUMBER(jaar_zip[[#This Row],[etmaaltemperatuur]]),IF(jaar_zip[[#This Row],[etmaaltemperatuur]]&lt;stookgrens,stookgrens-jaar_zip[[#This Row],[etmaaltemperatuur]],0),"")</f>
        <v>2.8000000000000007</v>
      </c>
      <c r="N5128" s="101">
        <f>IF(ISNUMBER(jaar_zip[[#This Row],[graaddagen]]),IF(OR(MONTH(jaar_zip[[#This Row],[Datum]])=1,MONTH(jaar_zip[[#This Row],[Datum]])=2,MONTH(jaar_zip[[#This Row],[Datum]])=11,MONTH(jaar_zip[[#This Row],[Datum]])=12),1.1,IF(OR(MONTH(jaar_zip[[#This Row],[Datum]])=3,MONTH(jaar_zip[[#This Row],[Datum]])=10),1,0.8))*jaar_zip[[#This Row],[graaddagen]],"")</f>
        <v>2.2400000000000007</v>
      </c>
      <c r="O5128" s="101">
        <f>IF(ISNUMBER(jaar_zip[[#This Row],[etmaaltemperatuur]]),IF(jaar_zip[[#This Row],[etmaaltemperatuur]]&gt;stookgrens,jaar_zip[[#This Row],[etmaaltemperatuur]]-stookgrens,0),"")</f>
        <v>0</v>
      </c>
    </row>
    <row r="5129" spans="1:15" x14ac:dyDescent="0.25">
      <c r="A5129">
        <v>286</v>
      </c>
      <c r="B5129">
        <v>20240714</v>
      </c>
      <c r="C5129">
        <v>5.3</v>
      </c>
      <c r="D5129">
        <v>16.100000000000001</v>
      </c>
      <c r="E5129">
        <v>1703</v>
      </c>
      <c r="F5129">
        <v>0</v>
      </c>
      <c r="H5129">
        <v>78</v>
      </c>
      <c r="I5129" s="101" t="s">
        <v>30</v>
      </c>
      <c r="J5129" s="1">
        <f>DATEVALUE(RIGHT(jaar_zip[[#This Row],[YYYYMMDD]],2)&amp;"-"&amp;MID(jaar_zip[[#This Row],[YYYYMMDD]],5,2)&amp;"-"&amp;LEFT(jaar_zip[[#This Row],[YYYYMMDD]],4))</f>
        <v>45487</v>
      </c>
      <c r="K5129" s="101" t="str">
        <f>IF(AND(VALUE(MONTH(jaar_zip[[#This Row],[Datum]]))=1,VALUE(WEEKNUM(jaar_zip[[#This Row],[Datum]],21))&gt;51),RIGHT(YEAR(jaar_zip[[#This Row],[Datum]])-1,2),RIGHT(YEAR(jaar_zip[[#This Row],[Datum]]),2))&amp;"-"&amp; TEXT(WEEKNUM(jaar_zip[[#This Row],[Datum]],21),"00")</f>
        <v>24-28</v>
      </c>
      <c r="L5129" s="101">
        <f>MONTH(jaar_zip[[#This Row],[Datum]])</f>
        <v>7</v>
      </c>
      <c r="M5129" s="101">
        <f>IF(ISNUMBER(jaar_zip[[#This Row],[etmaaltemperatuur]]),IF(jaar_zip[[#This Row],[etmaaltemperatuur]]&lt;stookgrens,stookgrens-jaar_zip[[#This Row],[etmaaltemperatuur]],0),"")</f>
        <v>1.8999999999999986</v>
      </c>
      <c r="N5129" s="101">
        <f>IF(ISNUMBER(jaar_zip[[#This Row],[graaddagen]]),IF(OR(MONTH(jaar_zip[[#This Row],[Datum]])=1,MONTH(jaar_zip[[#This Row],[Datum]])=2,MONTH(jaar_zip[[#This Row],[Datum]])=11,MONTH(jaar_zip[[#This Row],[Datum]])=12),1.1,IF(OR(MONTH(jaar_zip[[#This Row],[Datum]])=3,MONTH(jaar_zip[[#This Row],[Datum]])=10),1,0.8))*jaar_zip[[#This Row],[graaddagen]],"")</f>
        <v>1.5199999999999989</v>
      </c>
      <c r="O5129" s="101">
        <f>IF(ISNUMBER(jaar_zip[[#This Row],[etmaaltemperatuur]]),IF(jaar_zip[[#This Row],[etmaaltemperatuur]]&gt;stookgrens,jaar_zip[[#This Row],[etmaaltemperatuur]]-stookgrens,0),"")</f>
        <v>0</v>
      </c>
    </row>
    <row r="5130" spans="1:15" x14ac:dyDescent="0.25">
      <c r="A5130">
        <v>286</v>
      </c>
      <c r="B5130">
        <v>20240715</v>
      </c>
      <c r="C5130">
        <v>3.4</v>
      </c>
      <c r="D5130">
        <v>18.3</v>
      </c>
      <c r="E5130">
        <v>2424</v>
      </c>
      <c r="F5130">
        <v>-0.1</v>
      </c>
      <c r="H5130">
        <v>75</v>
      </c>
      <c r="I5130" s="101" t="s">
        <v>30</v>
      </c>
      <c r="J5130" s="1">
        <f>DATEVALUE(RIGHT(jaar_zip[[#This Row],[YYYYMMDD]],2)&amp;"-"&amp;MID(jaar_zip[[#This Row],[YYYYMMDD]],5,2)&amp;"-"&amp;LEFT(jaar_zip[[#This Row],[YYYYMMDD]],4))</f>
        <v>45488</v>
      </c>
      <c r="K5130" s="101" t="str">
        <f>IF(AND(VALUE(MONTH(jaar_zip[[#This Row],[Datum]]))=1,VALUE(WEEKNUM(jaar_zip[[#This Row],[Datum]],21))&gt;51),RIGHT(YEAR(jaar_zip[[#This Row],[Datum]])-1,2),RIGHT(YEAR(jaar_zip[[#This Row],[Datum]]),2))&amp;"-"&amp; TEXT(WEEKNUM(jaar_zip[[#This Row],[Datum]],21),"00")</f>
        <v>24-29</v>
      </c>
      <c r="L5130" s="101">
        <f>MONTH(jaar_zip[[#This Row],[Datum]])</f>
        <v>7</v>
      </c>
      <c r="M5130" s="101">
        <f>IF(ISNUMBER(jaar_zip[[#This Row],[etmaaltemperatuur]]),IF(jaar_zip[[#This Row],[etmaaltemperatuur]]&lt;stookgrens,stookgrens-jaar_zip[[#This Row],[etmaaltemperatuur]],0),"")</f>
        <v>0</v>
      </c>
      <c r="N5130" s="101">
        <f>IF(ISNUMBER(jaar_zip[[#This Row],[graaddagen]]),IF(OR(MONTH(jaar_zip[[#This Row],[Datum]])=1,MONTH(jaar_zip[[#This Row],[Datum]])=2,MONTH(jaar_zip[[#This Row],[Datum]])=11,MONTH(jaar_zip[[#This Row],[Datum]])=12),1.1,IF(OR(MONTH(jaar_zip[[#This Row],[Datum]])=3,MONTH(jaar_zip[[#This Row],[Datum]])=10),1,0.8))*jaar_zip[[#This Row],[graaddagen]],"")</f>
        <v>0</v>
      </c>
      <c r="O5130" s="101">
        <f>IF(ISNUMBER(jaar_zip[[#This Row],[etmaaltemperatuur]]),IF(jaar_zip[[#This Row],[etmaaltemperatuur]]&gt;stookgrens,jaar_zip[[#This Row],[etmaaltemperatuur]]-stookgrens,0),"")</f>
        <v>0.30000000000000071</v>
      </c>
    </row>
    <row r="5131" spans="1:15" x14ac:dyDescent="0.25">
      <c r="A5131">
        <v>286</v>
      </c>
      <c r="B5131">
        <v>20240716</v>
      </c>
      <c r="C5131">
        <v>5</v>
      </c>
      <c r="D5131">
        <v>18.399999999999999</v>
      </c>
      <c r="E5131">
        <v>1941</v>
      </c>
      <c r="F5131">
        <v>6.7</v>
      </c>
      <c r="H5131">
        <v>83</v>
      </c>
      <c r="I5131" s="101" t="s">
        <v>30</v>
      </c>
      <c r="J5131" s="1">
        <f>DATEVALUE(RIGHT(jaar_zip[[#This Row],[YYYYMMDD]],2)&amp;"-"&amp;MID(jaar_zip[[#This Row],[YYYYMMDD]],5,2)&amp;"-"&amp;LEFT(jaar_zip[[#This Row],[YYYYMMDD]],4))</f>
        <v>45489</v>
      </c>
      <c r="K5131" s="101" t="str">
        <f>IF(AND(VALUE(MONTH(jaar_zip[[#This Row],[Datum]]))=1,VALUE(WEEKNUM(jaar_zip[[#This Row],[Datum]],21))&gt;51),RIGHT(YEAR(jaar_zip[[#This Row],[Datum]])-1,2),RIGHT(YEAR(jaar_zip[[#This Row],[Datum]]),2))&amp;"-"&amp; TEXT(WEEKNUM(jaar_zip[[#This Row],[Datum]],21),"00")</f>
        <v>24-29</v>
      </c>
      <c r="L5131" s="101">
        <f>MONTH(jaar_zip[[#This Row],[Datum]])</f>
        <v>7</v>
      </c>
      <c r="M5131" s="101">
        <f>IF(ISNUMBER(jaar_zip[[#This Row],[etmaaltemperatuur]]),IF(jaar_zip[[#This Row],[etmaaltemperatuur]]&lt;stookgrens,stookgrens-jaar_zip[[#This Row],[etmaaltemperatuur]],0),"")</f>
        <v>0</v>
      </c>
      <c r="N5131" s="101">
        <f>IF(ISNUMBER(jaar_zip[[#This Row],[graaddagen]]),IF(OR(MONTH(jaar_zip[[#This Row],[Datum]])=1,MONTH(jaar_zip[[#This Row],[Datum]])=2,MONTH(jaar_zip[[#This Row],[Datum]])=11,MONTH(jaar_zip[[#This Row],[Datum]])=12),1.1,IF(OR(MONTH(jaar_zip[[#This Row],[Datum]])=3,MONTH(jaar_zip[[#This Row],[Datum]])=10),1,0.8))*jaar_zip[[#This Row],[graaddagen]],"")</f>
        <v>0</v>
      </c>
      <c r="O5131" s="101">
        <f>IF(ISNUMBER(jaar_zip[[#This Row],[etmaaltemperatuur]]),IF(jaar_zip[[#This Row],[etmaaltemperatuur]]&gt;stookgrens,jaar_zip[[#This Row],[etmaaltemperatuur]]-stookgrens,0),"")</f>
        <v>0.39999999999999858</v>
      </c>
    </row>
    <row r="5132" spans="1:15" x14ac:dyDescent="0.25">
      <c r="A5132">
        <v>286</v>
      </c>
      <c r="B5132">
        <v>20240717</v>
      </c>
      <c r="C5132">
        <v>4.3</v>
      </c>
      <c r="D5132">
        <v>17.100000000000001</v>
      </c>
      <c r="E5132">
        <v>1636</v>
      </c>
      <c r="F5132">
        <v>0.9</v>
      </c>
      <c r="H5132">
        <v>86</v>
      </c>
      <c r="I5132" s="101" t="s">
        <v>30</v>
      </c>
      <c r="J5132" s="1">
        <f>DATEVALUE(RIGHT(jaar_zip[[#This Row],[YYYYMMDD]],2)&amp;"-"&amp;MID(jaar_zip[[#This Row],[YYYYMMDD]],5,2)&amp;"-"&amp;LEFT(jaar_zip[[#This Row],[YYYYMMDD]],4))</f>
        <v>45490</v>
      </c>
      <c r="K5132" s="101" t="str">
        <f>IF(AND(VALUE(MONTH(jaar_zip[[#This Row],[Datum]]))=1,VALUE(WEEKNUM(jaar_zip[[#This Row],[Datum]],21))&gt;51),RIGHT(YEAR(jaar_zip[[#This Row],[Datum]])-1,2),RIGHT(YEAR(jaar_zip[[#This Row],[Datum]]),2))&amp;"-"&amp; TEXT(WEEKNUM(jaar_zip[[#This Row],[Datum]],21),"00")</f>
        <v>24-29</v>
      </c>
      <c r="L5132" s="101">
        <f>MONTH(jaar_zip[[#This Row],[Datum]])</f>
        <v>7</v>
      </c>
      <c r="M5132" s="101">
        <f>IF(ISNUMBER(jaar_zip[[#This Row],[etmaaltemperatuur]]),IF(jaar_zip[[#This Row],[etmaaltemperatuur]]&lt;stookgrens,stookgrens-jaar_zip[[#This Row],[etmaaltemperatuur]],0),"")</f>
        <v>0.89999999999999858</v>
      </c>
      <c r="N5132" s="101">
        <f>IF(ISNUMBER(jaar_zip[[#This Row],[graaddagen]]),IF(OR(MONTH(jaar_zip[[#This Row],[Datum]])=1,MONTH(jaar_zip[[#This Row],[Datum]])=2,MONTH(jaar_zip[[#This Row],[Datum]])=11,MONTH(jaar_zip[[#This Row],[Datum]])=12),1.1,IF(OR(MONTH(jaar_zip[[#This Row],[Datum]])=3,MONTH(jaar_zip[[#This Row],[Datum]])=10),1,0.8))*jaar_zip[[#This Row],[graaddagen]],"")</f>
        <v>0.71999999999999886</v>
      </c>
      <c r="O5132" s="101">
        <f>IF(ISNUMBER(jaar_zip[[#This Row],[etmaaltemperatuur]]),IF(jaar_zip[[#This Row],[etmaaltemperatuur]]&gt;stookgrens,jaar_zip[[#This Row],[etmaaltemperatuur]]-stookgrens,0),"")</f>
        <v>0</v>
      </c>
    </row>
    <row r="5133" spans="1:15" x14ac:dyDescent="0.25">
      <c r="A5133">
        <v>286</v>
      </c>
      <c r="B5133">
        <v>20240718</v>
      </c>
      <c r="C5133">
        <v>2</v>
      </c>
      <c r="D5133">
        <v>19.3</v>
      </c>
      <c r="E5133">
        <v>2441</v>
      </c>
      <c r="F5133">
        <v>0</v>
      </c>
      <c r="H5133">
        <v>79</v>
      </c>
      <c r="I5133" s="101" t="s">
        <v>30</v>
      </c>
      <c r="J5133" s="1">
        <f>DATEVALUE(RIGHT(jaar_zip[[#This Row],[YYYYMMDD]],2)&amp;"-"&amp;MID(jaar_zip[[#This Row],[YYYYMMDD]],5,2)&amp;"-"&amp;LEFT(jaar_zip[[#This Row],[YYYYMMDD]],4))</f>
        <v>45491</v>
      </c>
      <c r="K5133" s="101" t="str">
        <f>IF(AND(VALUE(MONTH(jaar_zip[[#This Row],[Datum]]))=1,VALUE(WEEKNUM(jaar_zip[[#This Row],[Datum]],21))&gt;51),RIGHT(YEAR(jaar_zip[[#This Row],[Datum]])-1,2),RIGHT(YEAR(jaar_zip[[#This Row],[Datum]]),2))&amp;"-"&amp; TEXT(WEEKNUM(jaar_zip[[#This Row],[Datum]],21),"00")</f>
        <v>24-29</v>
      </c>
      <c r="L5133" s="101">
        <f>MONTH(jaar_zip[[#This Row],[Datum]])</f>
        <v>7</v>
      </c>
      <c r="M5133" s="101">
        <f>IF(ISNUMBER(jaar_zip[[#This Row],[etmaaltemperatuur]]),IF(jaar_zip[[#This Row],[etmaaltemperatuur]]&lt;stookgrens,stookgrens-jaar_zip[[#This Row],[etmaaltemperatuur]],0),"")</f>
        <v>0</v>
      </c>
      <c r="N5133" s="101">
        <f>IF(ISNUMBER(jaar_zip[[#This Row],[graaddagen]]),IF(OR(MONTH(jaar_zip[[#This Row],[Datum]])=1,MONTH(jaar_zip[[#This Row],[Datum]])=2,MONTH(jaar_zip[[#This Row],[Datum]])=11,MONTH(jaar_zip[[#This Row],[Datum]])=12),1.1,IF(OR(MONTH(jaar_zip[[#This Row],[Datum]])=3,MONTH(jaar_zip[[#This Row],[Datum]])=10),1,0.8))*jaar_zip[[#This Row],[graaddagen]],"")</f>
        <v>0</v>
      </c>
      <c r="O5133" s="101">
        <f>IF(ISNUMBER(jaar_zip[[#This Row],[etmaaltemperatuur]]),IF(jaar_zip[[#This Row],[etmaaltemperatuur]]&gt;stookgrens,jaar_zip[[#This Row],[etmaaltemperatuur]]-stookgrens,0),"")</f>
        <v>1.3000000000000007</v>
      </c>
    </row>
    <row r="5134" spans="1:15" x14ac:dyDescent="0.25">
      <c r="A5134">
        <v>286</v>
      </c>
      <c r="B5134">
        <v>20240719</v>
      </c>
      <c r="C5134">
        <v>2.6</v>
      </c>
      <c r="D5134">
        <v>21.9</v>
      </c>
      <c r="E5134">
        <v>2407</v>
      </c>
      <c r="F5134">
        <v>0</v>
      </c>
      <c r="H5134">
        <v>69</v>
      </c>
      <c r="I5134" s="101" t="s">
        <v>30</v>
      </c>
      <c r="J5134" s="1">
        <f>DATEVALUE(RIGHT(jaar_zip[[#This Row],[YYYYMMDD]],2)&amp;"-"&amp;MID(jaar_zip[[#This Row],[YYYYMMDD]],5,2)&amp;"-"&amp;LEFT(jaar_zip[[#This Row],[YYYYMMDD]],4))</f>
        <v>45492</v>
      </c>
      <c r="K5134" s="101" t="str">
        <f>IF(AND(VALUE(MONTH(jaar_zip[[#This Row],[Datum]]))=1,VALUE(WEEKNUM(jaar_zip[[#This Row],[Datum]],21))&gt;51),RIGHT(YEAR(jaar_zip[[#This Row],[Datum]])-1,2),RIGHT(YEAR(jaar_zip[[#This Row],[Datum]]),2))&amp;"-"&amp; TEXT(WEEKNUM(jaar_zip[[#This Row],[Datum]],21),"00")</f>
        <v>24-29</v>
      </c>
      <c r="L5134" s="101">
        <f>MONTH(jaar_zip[[#This Row],[Datum]])</f>
        <v>7</v>
      </c>
      <c r="M5134" s="101">
        <f>IF(ISNUMBER(jaar_zip[[#This Row],[etmaaltemperatuur]]),IF(jaar_zip[[#This Row],[etmaaltemperatuur]]&lt;stookgrens,stookgrens-jaar_zip[[#This Row],[etmaaltemperatuur]],0),"")</f>
        <v>0</v>
      </c>
      <c r="N5134" s="101">
        <f>IF(ISNUMBER(jaar_zip[[#This Row],[graaddagen]]),IF(OR(MONTH(jaar_zip[[#This Row],[Datum]])=1,MONTH(jaar_zip[[#This Row],[Datum]])=2,MONTH(jaar_zip[[#This Row],[Datum]])=11,MONTH(jaar_zip[[#This Row],[Datum]])=12),1.1,IF(OR(MONTH(jaar_zip[[#This Row],[Datum]])=3,MONTH(jaar_zip[[#This Row],[Datum]])=10),1,0.8))*jaar_zip[[#This Row],[graaddagen]],"")</f>
        <v>0</v>
      </c>
      <c r="O5134" s="101">
        <f>IF(ISNUMBER(jaar_zip[[#This Row],[etmaaltemperatuur]]),IF(jaar_zip[[#This Row],[etmaaltemperatuur]]&gt;stookgrens,jaar_zip[[#This Row],[etmaaltemperatuur]]-stookgrens,0),"")</f>
        <v>3.8999999999999986</v>
      </c>
    </row>
    <row r="5135" spans="1:15" x14ac:dyDescent="0.25">
      <c r="A5135">
        <v>286</v>
      </c>
      <c r="B5135">
        <v>20240720</v>
      </c>
      <c r="C5135">
        <v>3.3</v>
      </c>
      <c r="D5135">
        <v>24</v>
      </c>
      <c r="E5135">
        <v>2622</v>
      </c>
      <c r="F5135">
        <v>0</v>
      </c>
      <c r="H5135">
        <v>65</v>
      </c>
      <c r="I5135" s="101" t="s">
        <v>30</v>
      </c>
      <c r="J5135" s="1">
        <f>DATEVALUE(RIGHT(jaar_zip[[#This Row],[YYYYMMDD]],2)&amp;"-"&amp;MID(jaar_zip[[#This Row],[YYYYMMDD]],5,2)&amp;"-"&amp;LEFT(jaar_zip[[#This Row],[YYYYMMDD]],4))</f>
        <v>45493</v>
      </c>
      <c r="K5135" s="101" t="str">
        <f>IF(AND(VALUE(MONTH(jaar_zip[[#This Row],[Datum]]))=1,VALUE(WEEKNUM(jaar_zip[[#This Row],[Datum]],21))&gt;51),RIGHT(YEAR(jaar_zip[[#This Row],[Datum]])-1,2),RIGHT(YEAR(jaar_zip[[#This Row],[Datum]]),2))&amp;"-"&amp; TEXT(WEEKNUM(jaar_zip[[#This Row],[Datum]],21),"00")</f>
        <v>24-29</v>
      </c>
      <c r="L5135" s="101">
        <f>MONTH(jaar_zip[[#This Row],[Datum]])</f>
        <v>7</v>
      </c>
      <c r="M5135" s="101">
        <f>IF(ISNUMBER(jaar_zip[[#This Row],[etmaaltemperatuur]]),IF(jaar_zip[[#This Row],[etmaaltemperatuur]]&lt;stookgrens,stookgrens-jaar_zip[[#This Row],[etmaaltemperatuur]],0),"")</f>
        <v>0</v>
      </c>
      <c r="N5135" s="101">
        <f>IF(ISNUMBER(jaar_zip[[#This Row],[graaddagen]]),IF(OR(MONTH(jaar_zip[[#This Row],[Datum]])=1,MONTH(jaar_zip[[#This Row],[Datum]])=2,MONTH(jaar_zip[[#This Row],[Datum]])=11,MONTH(jaar_zip[[#This Row],[Datum]])=12),1.1,IF(OR(MONTH(jaar_zip[[#This Row],[Datum]])=3,MONTH(jaar_zip[[#This Row],[Datum]])=10),1,0.8))*jaar_zip[[#This Row],[graaddagen]],"")</f>
        <v>0</v>
      </c>
      <c r="O5135" s="101">
        <f>IF(ISNUMBER(jaar_zip[[#This Row],[etmaaltemperatuur]]),IF(jaar_zip[[#This Row],[etmaaltemperatuur]]&gt;stookgrens,jaar_zip[[#This Row],[etmaaltemperatuur]]-stookgrens,0),"")</f>
        <v>6</v>
      </c>
    </row>
    <row r="5136" spans="1:15" x14ac:dyDescent="0.25">
      <c r="A5136">
        <v>286</v>
      </c>
      <c r="B5136">
        <v>20240721</v>
      </c>
      <c r="C5136">
        <v>3.3</v>
      </c>
      <c r="D5136">
        <v>21.3</v>
      </c>
      <c r="E5136">
        <v>1658</v>
      </c>
      <c r="F5136">
        <v>14.8</v>
      </c>
      <c r="H5136">
        <v>84</v>
      </c>
      <c r="I5136" s="101" t="s">
        <v>30</v>
      </c>
      <c r="J5136" s="1">
        <f>DATEVALUE(RIGHT(jaar_zip[[#This Row],[YYYYMMDD]],2)&amp;"-"&amp;MID(jaar_zip[[#This Row],[YYYYMMDD]],5,2)&amp;"-"&amp;LEFT(jaar_zip[[#This Row],[YYYYMMDD]],4))</f>
        <v>45494</v>
      </c>
      <c r="K5136" s="101" t="str">
        <f>IF(AND(VALUE(MONTH(jaar_zip[[#This Row],[Datum]]))=1,VALUE(WEEKNUM(jaar_zip[[#This Row],[Datum]],21))&gt;51),RIGHT(YEAR(jaar_zip[[#This Row],[Datum]])-1,2),RIGHT(YEAR(jaar_zip[[#This Row],[Datum]]),2))&amp;"-"&amp; TEXT(WEEKNUM(jaar_zip[[#This Row],[Datum]],21),"00")</f>
        <v>24-29</v>
      </c>
      <c r="L5136" s="101">
        <f>MONTH(jaar_zip[[#This Row],[Datum]])</f>
        <v>7</v>
      </c>
      <c r="M5136" s="101">
        <f>IF(ISNUMBER(jaar_zip[[#This Row],[etmaaltemperatuur]]),IF(jaar_zip[[#This Row],[etmaaltemperatuur]]&lt;stookgrens,stookgrens-jaar_zip[[#This Row],[etmaaltemperatuur]],0),"")</f>
        <v>0</v>
      </c>
      <c r="N5136" s="101">
        <f>IF(ISNUMBER(jaar_zip[[#This Row],[graaddagen]]),IF(OR(MONTH(jaar_zip[[#This Row],[Datum]])=1,MONTH(jaar_zip[[#This Row],[Datum]])=2,MONTH(jaar_zip[[#This Row],[Datum]])=11,MONTH(jaar_zip[[#This Row],[Datum]])=12),1.1,IF(OR(MONTH(jaar_zip[[#This Row],[Datum]])=3,MONTH(jaar_zip[[#This Row],[Datum]])=10),1,0.8))*jaar_zip[[#This Row],[graaddagen]],"")</f>
        <v>0</v>
      </c>
      <c r="O5136" s="101">
        <f>IF(ISNUMBER(jaar_zip[[#This Row],[etmaaltemperatuur]]),IF(jaar_zip[[#This Row],[etmaaltemperatuur]]&gt;stookgrens,jaar_zip[[#This Row],[etmaaltemperatuur]]-stookgrens,0),"")</f>
        <v>3.3000000000000007</v>
      </c>
    </row>
    <row r="5137" spans="1:15" x14ac:dyDescent="0.25">
      <c r="A5137">
        <v>286</v>
      </c>
      <c r="B5137">
        <v>20240722</v>
      </c>
      <c r="C5137">
        <v>3.7</v>
      </c>
      <c r="D5137">
        <v>19.3</v>
      </c>
      <c r="E5137">
        <v>2140</v>
      </c>
      <c r="F5137">
        <v>0.6</v>
      </c>
      <c r="H5137">
        <v>76</v>
      </c>
      <c r="I5137" s="101" t="s">
        <v>30</v>
      </c>
      <c r="J5137" s="1">
        <f>DATEVALUE(RIGHT(jaar_zip[[#This Row],[YYYYMMDD]],2)&amp;"-"&amp;MID(jaar_zip[[#This Row],[YYYYMMDD]],5,2)&amp;"-"&amp;LEFT(jaar_zip[[#This Row],[YYYYMMDD]],4))</f>
        <v>45495</v>
      </c>
      <c r="K5137" s="101" t="str">
        <f>IF(AND(VALUE(MONTH(jaar_zip[[#This Row],[Datum]]))=1,VALUE(WEEKNUM(jaar_zip[[#This Row],[Datum]],21))&gt;51),RIGHT(YEAR(jaar_zip[[#This Row],[Datum]])-1,2),RIGHT(YEAR(jaar_zip[[#This Row],[Datum]]),2))&amp;"-"&amp; TEXT(WEEKNUM(jaar_zip[[#This Row],[Datum]],21),"00")</f>
        <v>24-30</v>
      </c>
      <c r="L5137" s="101">
        <f>MONTH(jaar_zip[[#This Row],[Datum]])</f>
        <v>7</v>
      </c>
      <c r="M5137" s="101">
        <f>IF(ISNUMBER(jaar_zip[[#This Row],[etmaaltemperatuur]]),IF(jaar_zip[[#This Row],[etmaaltemperatuur]]&lt;stookgrens,stookgrens-jaar_zip[[#This Row],[etmaaltemperatuur]],0),"")</f>
        <v>0</v>
      </c>
      <c r="N5137" s="101">
        <f>IF(ISNUMBER(jaar_zip[[#This Row],[graaddagen]]),IF(OR(MONTH(jaar_zip[[#This Row],[Datum]])=1,MONTH(jaar_zip[[#This Row],[Datum]])=2,MONTH(jaar_zip[[#This Row],[Datum]])=11,MONTH(jaar_zip[[#This Row],[Datum]])=12),1.1,IF(OR(MONTH(jaar_zip[[#This Row],[Datum]])=3,MONTH(jaar_zip[[#This Row],[Datum]])=10),1,0.8))*jaar_zip[[#This Row],[graaddagen]],"")</f>
        <v>0</v>
      </c>
      <c r="O5137" s="101">
        <f>IF(ISNUMBER(jaar_zip[[#This Row],[etmaaltemperatuur]]),IF(jaar_zip[[#This Row],[etmaaltemperatuur]]&gt;stookgrens,jaar_zip[[#This Row],[etmaaltemperatuur]]-stookgrens,0),"")</f>
        <v>1.3000000000000007</v>
      </c>
    </row>
    <row r="5138" spans="1:15" x14ac:dyDescent="0.25">
      <c r="A5138">
        <v>286</v>
      </c>
      <c r="B5138">
        <v>20240723</v>
      </c>
      <c r="C5138">
        <v>3.8</v>
      </c>
      <c r="D5138">
        <v>18.600000000000001</v>
      </c>
      <c r="E5138">
        <v>1111</v>
      </c>
      <c r="F5138">
        <v>8.4</v>
      </c>
      <c r="H5138">
        <v>87</v>
      </c>
      <c r="I5138" s="101" t="s">
        <v>30</v>
      </c>
      <c r="J5138" s="1">
        <f>DATEVALUE(RIGHT(jaar_zip[[#This Row],[YYYYMMDD]],2)&amp;"-"&amp;MID(jaar_zip[[#This Row],[YYYYMMDD]],5,2)&amp;"-"&amp;LEFT(jaar_zip[[#This Row],[YYYYMMDD]],4))</f>
        <v>45496</v>
      </c>
      <c r="K5138" s="101" t="str">
        <f>IF(AND(VALUE(MONTH(jaar_zip[[#This Row],[Datum]]))=1,VALUE(WEEKNUM(jaar_zip[[#This Row],[Datum]],21))&gt;51),RIGHT(YEAR(jaar_zip[[#This Row],[Datum]])-1,2),RIGHT(YEAR(jaar_zip[[#This Row],[Datum]]),2))&amp;"-"&amp; TEXT(WEEKNUM(jaar_zip[[#This Row],[Datum]],21),"00")</f>
        <v>24-30</v>
      </c>
      <c r="L5138" s="101">
        <f>MONTH(jaar_zip[[#This Row],[Datum]])</f>
        <v>7</v>
      </c>
      <c r="M5138" s="101">
        <f>IF(ISNUMBER(jaar_zip[[#This Row],[etmaaltemperatuur]]),IF(jaar_zip[[#This Row],[etmaaltemperatuur]]&lt;stookgrens,stookgrens-jaar_zip[[#This Row],[etmaaltemperatuur]],0),"")</f>
        <v>0</v>
      </c>
      <c r="N5138" s="101">
        <f>IF(ISNUMBER(jaar_zip[[#This Row],[graaddagen]]),IF(OR(MONTH(jaar_zip[[#This Row],[Datum]])=1,MONTH(jaar_zip[[#This Row],[Datum]])=2,MONTH(jaar_zip[[#This Row],[Datum]])=11,MONTH(jaar_zip[[#This Row],[Datum]])=12),1.1,IF(OR(MONTH(jaar_zip[[#This Row],[Datum]])=3,MONTH(jaar_zip[[#This Row],[Datum]])=10),1,0.8))*jaar_zip[[#This Row],[graaddagen]],"")</f>
        <v>0</v>
      </c>
      <c r="O5138" s="101">
        <f>IF(ISNUMBER(jaar_zip[[#This Row],[etmaaltemperatuur]]),IF(jaar_zip[[#This Row],[etmaaltemperatuur]]&gt;stookgrens,jaar_zip[[#This Row],[etmaaltemperatuur]]-stookgrens,0),"")</f>
        <v>0.60000000000000142</v>
      </c>
    </row>
    <row r="5139" spans="1:15" x14ac:dyDescent="0.25">
      <c r="A5139">
        <v>286</v>
      </c>
      <c r="B5139">
        <v>20240724</v>
      </c>
      <c r="C5139">
        <v>3.6</v>
      </c>
      <c r="D5139">
        <v>16.3</v>
      </c>
      <c r="E5139">
        <v>1764</v>
      </c>
      <c r="F5139">
        <v>0.3</v>
      </c>
      <c r="H5139">
        <v>78</v>
      </c>
      <c r="I5139" s="101" t="s">
        <v>30</v>
      </c>
      <c r="J5139" s="1">
        <f>DATEVALUE(RIGHT(jaar_zip[[#This Row],[YYYYMMDD]],2)&amp;"-"&amp;MID(jaar_zip[[#This Row],[YYYYMMDD]],5,2)&amp;"-"&amp;LEFT(jaar_zip[[#This Row],[YYYYMMDD]],4))</f>
        <v>45497</v>
      </c>
      <c r="K5139" s="101" t="str">
        <f>IF(AND(VALUE(MONTH(jaar_zip[[#This Row],[Datum]]))=1,VALUE(WEEKNUM(jaar_zip[[#This Row],[Datum]],21))&gt;51),RIGHT(YEAR(jaar_zip[[#This Row],[Datum]])-1,2),RIGHT(YEAR(jaar_zip[[#This Row],[Datum]]),2))&amp;"-"&amp; TEXT(WEEKNUM(jaar_zip[[#This Row],[Datum]],21),"00")</f>
        <v>24-30</v>
      </c>
      <c r="L5139" s="101">
        <f>MONTH(jaar_zip[[#This Row],[Datum]])</f>
        <v>7</v>
      </c>
      <c r="M5139" s="101">
        <f>IF(ISNUMBER(jaar_zip[[#This Row],[etmaaltemperatuur]]),IF(jaar_zip[[#This Row],[etmaaltemperatuur]]&lt;stookgrens,stookgrens-jaar_zip[[#This Row],[etmaaltemperatuur]],0),"")</f>
        <v>1.6999999999999993</v>
      </c>
      <c r="N5139" s="101">
        <f>IF(ISNUMBER(jaar_zip[[#This Row],[graaddagen]]),IF(OR(MONTH(jaar_zip[[#This Row],[Datum]])=1,MONTH(jaar_zip[[#This Row],[Datum]])=2,MONTH(jaar_zip[[#This Row],[Datum]])=11,MONTH(jaar_zip[[#This Row],[Datum]])=12),1.1,IF(OR(MONTH(jaar_zip[[#This Row],[Datum]])=3,MONTH(jaar_zip[[#This Row],[Datum]])=10),1,0.8))*jaar_zip[[#This Row],[graaddagen]],"")</f>
        <v>1.3599999999999994</v>
      </c>
      <c r="O5139" s="101">
        <f>IF(ISNUMBER(jaar_zip[[#This Row],[etmaaltemperatuur]]),IF(jaar_zip[[#This Row],[etmaaltemperatuur]]&gt;stookgrens,jaar_zip[[#This Row],[etmaaltemperatuur]]-stookgrens,0),"")</f>
        <v>0</v>
      </c>
    </row>
    <row r="5140" spans="1:15" x14ac:dyDescent="0.25">
      <c r="A5140">
        <v>286</v>
      </c>
      <c r="B5140">
        <v>20240725</v>
      </c>
      <c r="C5140">
        <v>3.5</v>
      </c>
      <c r="D5140">
        <v>17.600000000000001</v>
      </c>
      <c r="E5140">
        <v>1461</v>
      </c>
      <c r="F5140">
        <v>0.9</v>
      </c>
      <c r="H5140">
        <v>78</v>
      </c>
      <c r="I5140" s="101" t="s">
        <v>30</v>
      </c>
      <c r="J5140" s="1">
        <f>DATEVALUE(RIGHT(jaar_zip[[#This Row],[YYYYMMDD]],2)&amp;"-"&amp;MID(jaar_zip[[#This Row],[YYYYMMDD]],5,2)&amp;"-"&amp;LEFT(jaar_zip[[#This Row],[YYYYMMDD]],4))</f>
        <v>45498</v>
      </c>
      <c r="K5140" s="101" t="str">
        <f>IF(AND(VALUE(MONTH(jaar_zip[[#This Row],[Datum]]))=1,VALUE(WEEKNUM(jaar_zip[[#This Row],[Datum]],21))&gt;51),RIGHT(YEAR(jaar_zip[[#This Row],[Datum]])-1,2),RIGHT(YEAR(jaar_zip[[#This Row],[Datum]]),2))&amp;"-"&amp; TEXT(WEEKNUM(jaar_zip[[#This Row],[Datum]],21),"00")</f>
        <v>24-30</v>
      </c>
      <c r="L5140" s="101">
        <f>MONTH(jaar_zip[[#This Row],[Datum]])</f>
        <v>7</v>
      </c>
      <c r="M5140" s="101">
        <f>IF(ISNUMBER(jaar_zip[[#This Row],[etmaaltemperatuur]]),IF(jaar_zip[[#This Row],[etmaaltemperatuur]]&lt;stookgrens,stookgrens-jaar_zip[[#This Row],[etmaaltemperatuur]],0),"")</f>
        <v>0.39999999999999858</v>
      </c>
      <c r="N5140" s="101">
        <f>IF(ISNUMBER(jaar_zip[[#This Row],[graaddagen]]),IF(OR(MONTH(jaar_zip[[#This Row],[Datum]])=1,MONTH(jaar_zip[[#This Row],[Datum]])=2,MONTH(jaar_zip[[#This Row],[Datum]])=11,MONTH(jaar_zip[[#This Row],[Datum]])=12),1.1,IF(OR(MONTH(jaar_zip[[#This Row],[Datum]])=3,MONTH(jaar_zip[[#This Row],[Datum]])=10),1,0.8))*jaar_zip[[#This Row],[graaddagen]],"")</f>
        <v>0.3199999999999989</v>
      </c>
      <c r="O5140" s="101">
        <f>IF(ISNUMBER(jaar_zip[[#This Row],[etmaaltemperatuur]]),IF(jaar_zip[[#This Row],[etmaaltemperatuur]]&gt;stookgrens,jaar_zip[[#This Row],[etmaaltemperatuur]]-stookgrens,0),"")</f>
        <v>0</v>
      </c>
    </row>
    <row r="5141" spans="1:15" x14ac:dyDescent="0.25">
      <c r="A5141">
        <v>286</v>
      </c>
      <c r="B5141">
        <v>20240726</v>
      </c>
      <c r="C5141">
        <v>3.7</v>
      </c>
      <c r="D5141">
        <v>18.8</v>
      </c>
      <c r="E5141">
        <v>1329</v>
      </c>
      <c r="F5141">
        <v>0.5</v>
      </c>
      <c r="H5141">
        <v>85</v>
      </c>
      <c r="I5141" s="101" t="s">
        <v>30</v>
      </c>
      <c r="J5141" s="1">
        <f>DATEVALUE(RIGHT(jaar_zip[[#This Row],[YYYYMMDD]],2)&amp;"-"&amp;MID(jaar_zip[[#This Row],[YYYYMMDD]],5,2)&amp;"-"&amp;LEFT(jaar_zip[[#This Row],[YYYYMMDD]],4))</f>
        <v>45499</v>
      </c>
      <c r="K5141" s="101" t="str">
        <f>IF(AND(VALUE(MONTH(jaar_zip[[#This Row],[Datum]]))=1,VALUE(WEEKNUM(jaar_zip[[#This Row],[Datum]],21))&gt;51),RIGHT(YEAR(jaar_zip[[#This Row],[Datum]])-1,2),RIGHT(YEAR(jaar_zip[[#This Row],[Datum]]),2))&amp;"-"&amp; TEXT(WEEKNUM(jaar_zip[[#This Row],[Datum]],21),"00")</f>
        <v>24-30</v>
      </c>
      <c r="L5141" s="101">
        <f>MONTH(jaar_zip[[#This Row],[Datum]])</f>
        <v>7</v>
      </c>
      <c r="M5141" s="101">
        <f>IF(ISNUMBER(jaar_zip[[#This Row],[etmaaltemperatuur]]),IF(jaar_zip[[#This Row],[etmaaltemperatuur]]&lt;stookgrens,stookgrens-jaar_zip[[#This Row],[etmaaltemperatuur]],0),"")</f>
        <v>0</v>
      </c>
      <c r="N5141" s="101">
        <f>IF(ISNUMBER(jaar_zip[[#This Row],[graaddagen]]),IF(OR(MONTH(jaar_zip[[#This Row],[Datum]])=1,MONTH(jaar_zip[[#This Row],[Datum]])=2,MONTH(jaar_zip[[#This Row],[Datum]])=11,MONTH(jaar_zip[[#This Row],[Datum]])=12),1.1,IF(OR(MONTH(jaar_zip[[#This Row],[Datum]])=3,MONTH(jaar_zip[[#This Row],[Datum]])=10),1,0.8))*jaar_zip[[#This Row],[graaddagen]],"")</f>
        <v>0</v>
      </c>
      <c r="O5141" s="101">
        <f>IF(ISNUMBER(jaar_zip[[#This Row],[etmaaltemperatuur]]),IF(jaar_zip[[#This Row],[etmaaltemperatuur]]&gt;stookgrens,jaar_zip[[#This Row],[etmaaltemperatuur]]-stookgrens,0),"")</f>
        <v>0.80000000000000071</v>
      </c>
    </row>
    <row r="5142" spans="1:15" x14ac:dyDescent="0.25">
      <c r="A5142">
        <v>286</v>
      </c>
      <c r="B5142">
        <v>20240727</v>
      </c>
      <c r="C5142">
        <v>2.1</v>
      </c>
      <c r="D5142">
        <v>18.600000000000001</v>
      </c>
      <c r="E5142">
        <v>2369</v>
      </c>
      <c r="F5142">
        <v>0</v>
      </c>
      <c r="H5142">
        <v>75</v>
      </c>
      <c r="I5142" s="101" t="s">
        <v>30</v>
      </c>
      <c r="J5142" s="1">
        <f>DATEVALUE(RIGHT(jaar_zip[[#This Row],[YYYYMMDD]],2)&amp;"-"&amp;MID(jaar_zip[[#This Row],[YYYYMMDD]],5,2)&amp;"-"&amp;LEFT(jaar_zip[[#This Row],[YYYYMMDD]],4))</f>
        <v>45500</v>
      </c>
      <c r="K5142" s="101" t="str">
        <f>IF(AND(VALUE(MONTH(jaar_zip[[#This Row],[Datum]]))=1,VALUE(WEEKNUM(jaar_zip[[#This Row],[Datum]],21))&gt;51),RIGHT(YEAR(jaar_zip[[#This Row],[Datum]])-1,2),RIGHT(YEAR(jaar_zip[[#This Row],[Datum]]),2))&amp;"-"&amp; TEXT(WEEKNUM(jaar_zip[[#This Row],[Datum]],21),"00")</f>
        <v>24-30</v>
      </c>
      <c r="L5142" s="101">
        <f>MONTH(jaar_zip[[#This Row],[Datum]])</f>
        <v>7</v>
      </c>
      <c r="M5142" s="101">
        <f>IF(ISNUMBER(jaar_zip[[#This Row],[etmaaltemperatuur]]),IF(jaar_zip[[#This Row],[etmaaltemperatuur]]&lt;stookgrens,stookgrens-jaar_zip[[#This Row],[etmaaltemperatuur]],0),"")</f>
        <v>0</v>
      </c>
      <c r="N5142" s="101">
        <f>IF(ISNUMBER(jaar_zip[[#This Row],[graaddagen]]),IF(OR(MONTH(jaar_zip[[#This Row],[Datum]])=1,MONTH(jaar_zip[[#This Row],[Datum]])=2,MONTH(jaar_zip[[#This Row],[Datum]])=11,MONTH(jaar_zip[[#This Row],[Datum]])=12),1.1,IF(OR(MONTH(jaar_zip[[#This Row],[Datum]])=3,MONTH(jaar_zip[[#This Row],[Datum]])=10),1,0.8))*jaar_zip[[#This Row],[graaddagen]],"")</f>
        <v>0</v>
      </c>
      <c r="O5142" s="101">
        <f>IF(ISNUMBER(jaar_zip[[#This Row],[etmaaltemperatuur]]),IF(jaar_zip[[#This Row],[etmaaltemperatuur]]&gt;stookgrens,jaar_zip[[#This Row],[etmaaltemperatuur]]-stookgrens,0),"")</f>
        <v>0.60000000000000142</v>
      </c>
    </row>
    <row r="5143" spans="1:15" x14ac:dyDescent="0.25">
      <c r="A5143">
        <v>286</v>
      </c>
      <c r="B5143">
        <v>20240728</v>
      </c>
      <c r="C5143">
        <v>3.5</v>
      </c>
      <c r="D5143">
        <v>17.399999999999999</v>
      </c>
      <c r="E5143">
        <v>2179</v>
      </c>
      <c r="F5143">
        <v>0.4</v>
      </c>
      <c r="H5143">
        <v>79</v>
      </c>
      <c r="I5143" s="101" t="s">
        <v>30</v>
      </c>
      <c r="J5143" s="1">
        <f>DATEVALUE(RIGHT(jaar_zip[[#This Row],[YYYYMMDD]],2)&amp;"-"&amp;MID(jaar_zip[[#This Row],[YYYYMMDD]],5,2)&amp;"-"&amp;LEFT(jaar_zip[[#This Row],[YYYYMMDD]],4))</f>
        <v>45501</v>
      </c>
      <c r="K5143" s="101" t="str">
        <f>IF(AND(VALUE(MONTH(jaar_zip[[#This Row],[Datum]]))=1,VALUE(WEEKNUM(jaar_zip[[#This Row],[Datum]],21))&gt;51),RIGHT(YEAR(jaar_zip[[#This Row],[Datum]])-1,2),RIGHT(YEAR(jaar_zip[[#This Row],[Datum]]),2))&amp;"-"&amp; TEXT(WEEKNUM(jaar_zip[[#This Row],[Datum]],21),"00")</f>
        <v>24-30</v>
      </c>
      <c r="L5143" s="101">
        <f>MONTH(jaar_zip[[#This Row],[Datum]])</f>
        <v>7</v>
      </c>
      <c r="M5143" s="101">
        <f>IF(ISNUMBER(jaar_zip[[#This Row],[etmaaltemperatuur]]),IF(jaar_zip[[#This Row],[etmaaltemperatuur]]&lt;stookgrens,stookgrens-jaar_zip[[#This Row],[etmaaltemperatuur]],0),"")</f>
        <v>0.60000000000000142</v>
      </c>
      <c r="N5143" s="101">
        <f>IF(ISNUMBER(jaar_zip[[#This Row],[graaddagen]]),IF(OR(MONTH(jaar_zip[[#This Row],[Datum]])=1,MONTH(jaar_zip[[#This Row],[Datum]])=2,MONTH(jaar_zip[[#This Row],[Datum]])=11,MONTH(jaar_zip[[#This Row],[Datum]])=12),1.1,IF(OR(MONTH(jaar_zip[[#This Row],[Datum]])=3,MONTH(jaar_zip[[#This Row],[Datum]])=10),1,0.8))*jaar_zip[[#This Row],[graaddagen]],"")</f>
        <v>0.48000000000000115</v>
      </c>
      <c r="O5143" s="101">
        <f>IF(ISNUMBER(jaar_zip[[#This Row],[etmaaltemperatuur]]),IF(jaar_zip[[#This Row],[etmaaltemperatuur]]&gt;stookgrens,jaar_zip[[#This Row],[etmaaltemperatuur]]-stookgrens,0),"")</f>
        <v>0</v>
      </c>
    </row>
    <row r="5144" spans="1:15" x14ac:dyDescent="0.25">
      <c r="A5144">
        <v>286</v>
      </c>
      <c r="B5144">
        <v>20240729</v>
      </c>
      <c r="C5144">
        <v>1.9</v>
      </c>
      <c r="D5144">
        <v>18.100000000000001</v>
      </c>
      <c r="E5144">
        <v>2697</v>
      </c>
      <c r="F5144">
        <v>0</v>
      </c>
      <c r="H5144">
        <v>70</v>
      </c>
      <c r="I5144" s="101" t="s">
        <v>30</v>
      </c>
      <c r="J5144" s="1">
        <f>DATEVALUE(RIGHT(jaar_zip[[#This Row],[YYYYMMDD]],2)&amp;"-"&amp;MID(jaar_zip[[#This Row],[YYYYMMDD]],5,2)&amp;"-"&amp;LEFT(jaar_zip[[#This Row],[YYYYMMDD]],4))</f>
        <v>45502</v>
      </c>
      <c r="K5144" s="101" t="str">
        <f>IF(AND(VALUE(MONTH(jaar_zip[[#This Row],[Datum]]))=1,VALUE(WEEKNUM(jaar_zip[[#This Row],[Datum]],21))&gt;51),RIGHT(YEAR(jaar_zip[[#This Row],[Datum]])-1,2),RIGHT(YEAR(jaar_zip[[#This Row],[Datum]]),2))&amp;"-"&amp; TEXT(WEEKNUM(jaar_zip[[#This Row],[Datum]],21),"00")</f>
        <v>24-31</v>
      </c>
      <c r="L5144" s="101">
        <f>MONTH(jaar_zip[[#This Row],[Datum]])</f>
        <v>7</v>
      </c>
      <c r="M5144" s="101">
        <f>IF(ISNUMBER(jaar_zip[[#This Row],[etmaaltemperatuur]]),IF(jaar_zip[[#This Row],[etmaaltemperatuur]]&lt;stookgrens,stookgrens-jaar_zip[[#This Row],[etmaaltemperatuur]],0),"")</f>
        <v>0</v>
      </c>
      <c r="N5144" s="101">
        <f>IF(ISNUMBER(jaar_zip[[#This Row],[graaddagen]]),IF(OR(MONTH(jaar_zip[[#This Row],[Datum]])=1,MONTH(jaar_zip[[#This Row],[Datum]])=2,MONTH(jaar_zip[[#This Row],[Datum]])=11,MONTH(jaar_zip[[#This Row],[Datum]])=12),1.1,IF(OR(MONTH(jaar_zip[[#This Row],[Datum]])=3,MONTH(jaar_zip[[#This Row],[Datum]])=10),1,0.8))*jaar_zip[[#This Row],[graaddagen]],"")</f>
        <v>0</v>
      </c>
      <c r="O5144" s="101">
        <f>IF(ISNUMBER(jaar_zip[[#This Row],[etmaaltemperatuur]]),IF(jaar_zip[[#This Row],[etmaaltemperatuur]]&gt;stookgrens,jaar_zip[[#This Row],[etmaaltemperatuur]]-stookgrens,0),"")</f>
        <v>0.10000000000000142</v>
      </c>
    </row>
    <row r="5145" spans="1:15" x14ac:dyDescent="0.25">
      <c r="A5145">
        <v>286</v>
      </c>
      <c r="B5145">
        <v>20240730</v>
      </c>
      <c r="C5145">
        <v>2.8</v>
      </c>
      <c r="D5145">
        <v>20.6</v>
      </c>
      <c r="E5145">
        <v>2487</v>
      </c>
      <c r="F5145">
        <v>0</v>
      </c>
      <c r="H5145">
        <v>67</v>
      </c>
      <c r="I5145" s="101" t="s">
        <v>30</v>
      </c>
      <c r="J5145" s="1">
        <f>DATEVALUE(RIGHT(jaar_zip[[#This Row],[YYYYMMDD]],2)&amp;"-"&amp;MID(jaar_zip[[#This Row],[YYYYMMDD]],5,2)&amp;"-"&amp;LEFT(jaar_zip[[#This Row],[YYYYMMDD]],4))</f>
        <v>45503</v>
      </c>
      <c r="K5145" s="101" t="str">
        <f>IF(AND(VALUE(MONTH(jaar_zip[[#This Row],[Datum]]))=1,VALUE(WEEKNUM(jaar_zip[[#This Row],[Datum]],21))&gt;51),RIGHT(YEAR(jaar_zip[[#This Row],[Datum]])-1,2),RIGHT(YEAR(jaar_zip[[#This Row],[Datum]]),2))&amp;"-"&amp; TEXT(WEEKNUM(jaar_zip[[#This Row],[Datum]],21),"00")</f>
        <v>24-31</v>
      </c>
      <c r="L5145" s="101">
        <f>MONTH(jaar_zip[[#This Row],[Datum]])</f>
        <v>7</v>
      </c>
      <c r="M5145" s="101">
        <f>IF(ISNUMBER(jaar_zip[[#This Row],[etmaaltemperatuur]]),IF(jaar_zip[[#This Row],[etmaaltemperatuur]]&lt;stookgrens,stookgrens-jaar_zip[[#This Row],[etmaaltemperatuur]],0),"")</f>
        <v>0</v>
      </c>
      <c r="N5145" s="101">
        <f>IF(ISNUMBER(jaar_zip[[#This Row],[graaddagen]]),IF(OR(MONTH(jaar_zip[[#This Row],[Datum]])=1,MONTH(jaar_zip[[#This Row],[Datum]])=2,MONTH(jaar_zip[[#This Row],[Datum]])=11,MONTH(jaar_zip[[#This Row],[Datum]])=12),1.1,IF(OR(MONTH(jaar_zip[[#This Row],[Datum]])=3,MONTH(jaar_zip[[#This Row],[Datum]])=10),1,0.8))*jaar_zip[[#This Row],[graaddagen]],"")</f>
        <v>0</v>
      </c>
      <c r="O5145" s="101">
        <f>IF(ISNUMBER(jaar_zip[[#This Row],[etmaaltemperatuur]]),IF(jaar_zip[[#This Row],[etmaaltemperatuur]]&gt;stookgrens,jaar_zip[[#This Row],[etmaaltemperatuur]]-stookgrens,0),"")</f>
        <v>2.6000000000000014</v>
      </c>
    </row>
    <row r="5146" spans="1:15" x14ac:dyDescent="0.25">
      <c r="A5146">
        <v>286</v>
      </c>
      <c r="B5146">
        <v>20240731</v>
      </c>
      <c r="C5146">
        <v>3.7</v>
      </c>
      <c r="D5146">
        <v>19.5</v>
      </c>
      <c r="E5146">
        <v>2452</v>
      </c>
      <c r="F5146">
        <v>0</v>
      </c>
      <c r="H5146">
        <v>76</v>
      </c>
      <c r="I5146" s="101" t="s">
        <v>30</v>
      </c>
      <c r="J5146" s="1">
        <f>DATEVALUE(RIGHT(jaar_zip[[#This Row],[YYYYMMDD]],2)&amp;"-"&amp;MID(jaar_zip[[#This Row],[YYYYMMDD]],5,2)&amp;"-"&amp;LEFT(jaar_zip[[#This Row],[YYYYMMDD]],4))</f>
        <v>45504</v>
      </c>
      <c r="K5146" s="101" t="str">
        <f>IF(AND(VALUE(MONTH(jaar_zip[[#This Row],[Datum]]))=1,VALUE(WEEKNUM(jaar_zip[[#This Row],[Datum]],21))&gt;51),RIGHT(YEAR(jaar_zip[[#This Row],[Datum]])-1,2),RIGHT(YEAR(jaar_zip[[#This Row],[Datum]]),2))&amp;"-"&amp; TEXT(WEEKNUM(jaar_zip[[#This Row],[Datum]],21),"00")</f>
        <v>24-31</v>
      </c>
      <c r="L5146" s="101">
        <f>MONTH(jaar_zip[[#This Row],[Datum]])</f>
        <v>7</v>
      </c>
      <c r="M5146" s="101">
        <f>IF(ISNUMBER(jaar_zip[[#This Row],[etmaaltemperatuur]]),IF(jaar_zip[[#This Row],[etmaaltemperatuur]]&lt;stookgrens,stookgrens-jaar_zip[[#This Row],[etmaaltemperatuur]],0),"")</f>
        <v>0</v>
      </c>
      <c r="N5146" s="101">
        <f>IF(ISNUMBER(jaar_zip[[#This Row],[graaddagen]]),IF(OR(MONTH(jaar_zip[[#This Row],[Datum]])=1,MONTH(jaar_zip[[#This Row],[Datum]])=2,MONTH(jaar_zip[[#This Row],[Datum]])=11,MONTH(jaar_zip[[#This Row],[Datum]])=12),1.1,IF(OR(MONTH(jaar_zip[[#This Row],[Datum]])=3,MONTH(jaar_zip[[#This Row],[Datum]])=10),1,0.8))*jaar_zip[[#This Row],[graaddagen]],"")</f>
        <v>0</v>
      </c>
      <c r="O5146" s="101">
        <f>IF(ISNUMBER(jaar_zip[[#This Row],[etmaaltemperatuur]]),IF(jaar_zip[[#This Row],[etmaaltemperatuur]]&gt;stookgrens,jaar_zip[[#This Row],[etmaaltemperatuur]]-stookgrens,0),"")</f>
        <v>1.5</v>
      </c>
    </row>
    <row r="5147" spans="1:15" x14ac:dyDescent="0.25">
      <c r="A5147">
        <v>286</v>
      </c>
      <c r="B5147">
        <v>20240801</v>
      </c>
      <c r="C5147">
        <v>4</v>
      </c>
      <c r="D5147">
        <v>17.399999999999999</v>
      </c>
      <c r="E5147">
        <v>1741</v>
      </c>
      <c r="F5147">
        <v>0</v>
      </c>
      <c r="H5147">
        <v>75</v>
      </c>
      <c r="I5147" s="101" t="s">
        <v>30</v>
      </c>
      <c r="J5147" s="1">
        <f>DATEVALUE(RIGHT(jaar_zip[[#This Row],[YYYYMMDD]],2)&amp;"-"&amp;MID(jaar_zip[[#This Row],[YYYYMMDD]],5,2)&amp;"-"&amp;LEFT(jaar_zip[[#This Row],[YYYYMMDD]],4))</f>
        <v>45505</v>
      </c>
      <c r="K5147" s="101" t="str">
        <f>IF(AND(VALUE(MONTH(jaar_zip[[#This Row],[Datum]]))=1,VALUE(WEEKNUM(jaar_zip[[#This Row],[Datum]],21))&gt;51),RIGHT(YEAR(jaar_zip[[#This Row],[Datum]])-1,2),RIGHT(YEAR(jaar_zip[[#This Row],[Datum]]),2))&amp;"-"&amp; TEXT(WEEKNUM(jaar_zip[[#This Row],[Datum]],21),"00")</f>
        <v>24-31</v>
      </c>
      <c r="L5147" s="101">
        <f>MONTH(jaar_zip[[#This Row],[Datum]])</f>
        <v>8</v>
      </c>
      <c r="M5147" s="101">
        <f>IF(ISNUMBER(jaar_zip[[#This Row],[etmaaltemperatuur]]),IF(jaar_zip[[#This Row],[etmaaltemperatuur]]&lt;stookgrens,stookgrens-jaar_zip[[#This Row],[etmaaltemperatuur]],0),"")</f>
        <v>0.60000000000000142</v>
      </c>
      <c r="N5147" s="101">
        <f>IF(ISNUMBER(jaar_zip[[#This Row],[graaddagen]]),IF(OR(MONTH(jaar_zip[[#This Row],[Datum]])=1,MONTH(jaar_zip[[#This Row],[Datum]])=2,MONTH(jaar_zip[[#This Row],[Datum]])=11,MONTH(jaar_zip[[#This Row],[Datum]])=12),1.1,IF(OR(MONTH(jaar_zip[[#This Row],[Datum]])=3,MONTH(jaar_zip[[#This Row],[Datum]])=10),1,0.8))*jaar_zip[[#This Row],[graaddagen]],"")</f>
        <v>0.48000000000000115</v>
      </c>
      <c r="O5147" s="101">
        <f>IF(ISNUMBER(jaar_zip[[#This Row],[etmaaltemperatuur]]),IF(jaar_zip[[#This Row],[etmaaltemperatuur]]&gt;stookgrens,jaar_zip[[#This Row],[etmaaltemperatuur]]-stookgrens,0),"")</f>
        <v>0</v>
      </c>
    </row>
    <row r="5148" spans="1:15" x14ac:dyDescent="0.25">
      <c r="A5148">
        <v>286</v>
      </c>
      <c r="B5148">
        <v>20240802</v>
      </c>
      <c r="C5148">
        <v>2.5</v>
      </c>
      <c r="D5148">
        <v>18.8</v>
      </c>
      <c r="E5148">
        <v>2382</v>
      </c>
      <c r="F5148">
        <v>0</v>
      </c>
      <c r="H5148">
        <v>72</v>
      </c>
      <c r="I5148" s="101" t="s">
        <v>30</v>
      </c>
      <c r="J5148" s="1">
        <f>DATEVALUE(RIGHT(jaar_zip[[#This Row],[YYYYMMDD]],2)&amp;"-"&amp;MID(jaar_zip[[#This Row],[YYYYMMDD]],5,2)&amp;"-"&amp;LEFT(jaar_zip[[#This Row],[YYYYMMDD]],4))</f>
        <v>45506</v>
      </c>
      <c r="K5148" s="101" t="str">
        <f>IF(AND(VALUE(MONTH(jaar_zip[[#This Row],[Datum]]))=1,VALUE(WEEKNUM(jaar_zip[[#This Row],[Datum]],21))&gt;51),RIGHT(YEAR(jaar_zip[[#This Row],[Datum]])-1,2),RIGHT(YEAR(jaar_zip[[#This Row],[Datum]]),2))&amp;"-"&amp; TEXT(WEEKNUM(jaar_zip[[#This Row],[Datum]],21),"00")</f>
        <v>24-31</v>
      </c>
      <c r="L5148" s="101">
        <f>MONTH(jaar_zip[[#This Row],[Datum]])</f>
        <v>8</v>
      </c>
      <c r="M5148" s="101">
        <f>IF(ISNUMBER(jaar_zip[[#This Row],[etmaaltemperatuur]]),IF(jaar_zip[[#This Row],[etmaaltemperatuur]]&lt;stookgrens,stookgrens-jaar_zip[[#This Row],[etmaaltemperatuur]],0),"")</f>
        <v>0</v>
      </c>
      <c r="N5148" s="101">
        <f>IF(ISNUMBER(jaar_zip[[#This Row],[graaddagen]]),IF(OR(MONTH(jaar_zip[[#This Row],[Datum]])=1,MONTH(jaar_zip[[#This Row],[Datum]])=2,MONTH(jaar_zip[[#This Row],[Datum]])=11,MONTH(jaar_zip[[#This Row],[Datum]])=12),1.1,IF(OR(MONTH(jaar_zip[[#This Row],[Datum]])=3,MONTH(jaar_zip[[#This Row],[Datum]])=10),1,0.8))*jaar_zip[[#This Row],[graaddagen]],"")</f>
        <v>0</v>
      </c>
      <c r="O5148" s="101">
        <f>IF(ISNUMBER(jaar_zip[[#This Row],[etmaaltemperatuur]]),IF(jaar_zip[[#This Row],[etmaaltemperatuur]]&gt;stookgrens,jaar_zip[[#This Row],[etmaaltemperatuur]]-stookgrens,0),"")</f>
        <v>0.80000000000000071</v>
      </c>
    </row>
    <row r="5149" spans="1:15" x14ac:dyDescent="0.25">
      <c r="A5149">
        <v>286</v>
      </c>
      <c r="B5149">
        <v>20240803</v>
      </c>
      <c r="C5149">
        <v>3.4</v>
      </c>
      <c r="D5149">
        <v>19.899999999999999</v>
      </c>
      <c r="E5149">
        <v>1445</v>
      </c>
      <c r="F5149">
        <v>0.3</v>
      </c>
      <c r="H5149">
        <v>81</v>
      </c>
      <c r="I5149" s="101" t="s">
        <v>30</v>
      </c>
      <c r="J5149" s="1">
        <f>DATEVALUE(RIGHT(jaar_zip[[#This Row],[YYYYMMDD]],2)&amp;"-"&amp;MID(jaar_zip[[#This Row],[YYYYMMDD]],5,2)&amp;"-"&amp;LEFT(jaar_zip[[#This Row],[YYYYMMDD]],4))</f>
        <v>45507</v>
      </c>
      <c r="K5149" s="101" t="str">
        <f>IF(AND(VALUE(MONTH(jaar_zip[[#This Row],[Datum]]))=1,VALUE(WEEKNUM(jaar_zip[[#This Row],[Datum]],21))&gt;51),RIGHT(YEAR(jaar_zip[[#This Row],[Datum]])-1,2),RIGHT(YEAR(jaar_zip[[#This Row],[Datum]]),2))&amp;"-"&amp; TEXT(WEEKNUM(jaar_zip[[#This Row],[Datum]],21),"00")</f>
        <v>24-31</v>
      </c>
      <c r="L5149" s="101">
        <f>MONTH(jaar_zip[[#This Row],[Datum]])</f>
        <v>8</v>
      </c>
      <c r="M5149" s="101">
        <f>IF(ISNUMBER(jaar_zip[[#This Row],[etmaaltemperatuur]]),IF(jaar_zip[[#This Row],[etmaaltemperatuur]]&lt;stookgrens,stookgrens-jaar_zip[[#This Row],[etmaaltemperatuur]],0),"")</f>
        <v>0</v>
      </c>
      <c r="N5149" s="101">
        <f>IF(ISNUMBER(jaar_zip[[#This Row],[graaddagen]]),IF(OR(MONTH(jaar_zip[[#This Row],[Datum]])=1,MONTH(jaar_zip[[#This Row],[Datum]])=2,MONTH(jaar_zip[[#This Row],[Datum]])=11,MONTH(jaar_zip[[#This Row],[Datum]])=12),1.1,IF(OR(MONTH(jaar_zip[[#This Row],[Datum]])=3,MONTH(jaar_zip[[#This Row],[Datum]])=10),1,0.8))*jaar_zip[[#This Row],[graaddagen]],"")</f>
        <v>0</v>
      </c>
      <c r="O5149" s="101">
        <f>IF(ISNUMBER(jaar_zip[[#This Row],[etmaaltemperatuur]]),IF(jaar_zip[[#This Row],[etmaaltemperatuur]]&gt;stookgrens,jaar_zip[[#This Row],[etmaaltemperatuur]]-stookgrens,0),"")</f>
        <v>1.8999999999999986</v>
      </c>
    </row>
    <row r="5150" spans="1:15" x14ac:dyDescent="0.25">
      <c r="A5150">
        <v>286</v>
      </c>
      <c r="B5150">
        <v>20240804</v>
      </c>
      <c r="C5150">
        <v>4.3</v>
      </c>
      <c r="D5150">
        <v>18.100000000000001</v>
      </c>
      <c r="E5150">
        <v>1909</v>
      </c>
      <c r="F5150">
        <v>0</v>
      </c>
      <c r="H5150">
        <v>73</v>
      </c>
      <c r="I5150" s="101" t="s">
        <v>30</v>
      </c>
      <c r="J5150" s="1">
        <f>DATEVALUE(RIGHT(jaar_zip[[#This Row],[YYYYMMDD]],2)&amp;"-"&amp;MID(jaar_zip[[#This Row],[YYYYMMDD]],5,2)&amp;"-"&amp;LEFT(jaar_zip[[#This Row],[YYYYMMDD]],4))</f>
        <v>45508</v>
      </c>
      <c r="K5150" s="101" t="str">
        <f>IF(AND(VALUE(MONTH(jaar_zip[[#This Row],[Datum]]))=1,VALUE(WEEKNUM(jaar_zip[[#This Row],[Datum]],21))&gt;51),RIGHT(YEAR(jaar_zip[[#This Row],[Datum]])-1,2),RIGHT(YEAR(jaar_zip[[#This Row],[Datum]]),2))&amp;"-"&amp; TEXT(WEEKNUM(jaar_zip[[#This Row],[Datum]],21),"00")</f>
        <v>24-31</v>
      </c>
      <c r="L5150" s="101">
        <f>MONTH(jaar_zip[[#This Row],[Datum]])</f>
        <v>8</v>
      </c>
      <c r="M5150" s="101">
        <f>IF(ISNUMBER(jaar_zip[[#This Row],[etmaaltemperatuur]]),IF(jaar_zip[[#This Row],[etmaaltemperatuur]]&lt;stookgrens,stookgrens-jaar_zip[[#This Row],[etmaaltemperatuur]],0),"")</f>
        <v>0</v>
      </c>
      <c r="N5150" s="101">
        <f>IF(ISNUMBER(jaar_zip[[#This Row],[graaddagen]]),IF(OR(MONTH(jaar_zip[[#This Row],[Datum]])=1,MONTH(jaar_zip[[#This Row],[Datum]])=2,MONTH(jaar_zip[[#This Row],[Datum]])=11,MONTH(jaar_zip[[#This Row],[Datum]])=12),1.1,IF(OR(MONTH(jaar_zip[[#This Row],[Datum]])=3,MONTH(jaar_zip[[#This Row],[Datum]])=10),1,0.8))*jaar_zip[[#This Row],[graaddagen]],"")</f>
        <v>0</v>
      </c>
      <c r="O5150" s="101">
        <f>IF(ISNUMBER(jaar_zip[[#This Row],[etmaaltemperatuur]]),IF(jaar_zip[[#This Row],[etmaaltemperatuur]]&gt;stookgrens,jaar_zip[[#This Row],[etmaaltemperatuur]]-stookgrens,0),"")</f>
        <v>0.10000000000000142</v>
      </c>
    </row>
    <row r="5151" spans="1:15" x14ac:dyDescent="0.25">
      <c r="A5151">
        <v>286</v>
      </c>
      <c r="B5151">
        <v>20240805</v>
      </c>
      <c r="C5151">
        <v>2.4</v>
      </c>
      <c r="D5151">
        <v>19.600000000000001</v>
      </c>
      <c r="E5151">
        <v>1947</v>
      </c>
      <c r="F5151">
        <v>0</v>
      </c>
      <c r="H5151">
        <v>71</v>
      </c>
      <c r="I5151" s="101" t="s">
        <v>30</v>
      </c>
      <c r="J5151" s="1">
        <f>DATEVALUE(RIGHT(jaar_zip[[#This Row],[YYYYMMDD]],2)&amp;"-"&amp;MID(jaar_zip[[#This Row],[YYYYMMDD]],5,2)&amp;"-"&amp;LEFT(jaar_zip[[#This Row],[YYYYMMDD]],4))</f>
        <v>45509</v>
      </c>
      <c r="K5151" s="101" t="str">
        <f>IF(AND(VALUE(MONTH(jaar_zip[[#This Row],[Datum]]))=1,VALUE(WEEKNUM(jaar_zip[[#This Row],[Datum]],21))&gt;51),RIGHT(YEAR(jaar_zip[[#This Row],[Datum]])-1,2),RIGHT(YEAR(jaar_zip[[#This Row],[Datum]]),2))&amp;"-"&amp; TEXT(WEEKNUM(jaar_zip[[#This Row],[Datum]],21),"00")</f>
        <v>24-32</v>
      </c>
      <c r="L5151" s="101">
        <f>MONTH(jaar_zip[[#This Row],[Datum]])</f>
        <v>8</v>
      </c>
      <c r="M5151" s="101">
        <f>IF(ISNUMBER(jaar_zip[[#This Row],[etmaaltemperatuur]]),IF(jaar_zip[[#This Row],[etmaaltemperatuur]]&lt;stookgrens,stookgrens-jaar_zip[[#This Row],[etmaaltemperatuur]],0),"")</f>
        <v>0</v>
      </c>
      <c r="N5151" s="101">
        <f>IF(ISNUMBER(jaar_zip[[#This Row],[graaddagen]]),IF(OR(MONTH(jaar_zip[[#This Row],[Datum]])=1,MONTH(jaar_zip[[#This Row],[Datum]])=2,MONTH(jaar_zip[[#This Row],[Datum]])=11,MONTH(jaar_zip[[#This Row],[Datum]])=12),1.1,IF(OR(MONTH(jaar_zip[[#This Row],[Datum]])=3,MONTH(jaar_zip[[#This Row],[Datum]])=10),1,0.8))*jaar_zip[[#This Row],[graaddagen]],"")</f>
        <v>0</v>
      </c>
      <c r="O5151" s="101">
        <f>IF(ISNUMBER(jaar_zip[[#This Row],[etmaaltemperatuur]]),IF(jaar_zip[[#This Row],[etmaaltemperatuur]]&gt;stookgrens,jaar_zip[[#This Row],[etmaaltemperatuur]]-stookgrens,0),"")</f>
        <v>1.6000000000000014</v>
      </c>
    </row>
    <row r="5152" spans="1:15" x14ac:dyDescent="0.25">
      <c r="A5152">
        <v>286</v>
      </c>
      <c r="B5152">
        <v>20240806</v>
      </c>
      <c r="C5152">
        <v>2</v>
      </c>
      <c r="D5152">
        <v>21.8</v>
      </c>
      <c r="E5152">
        <v>2431</v>
      </c>
      <c r="F5152">
        <v>0</v>
      </c>
      <c r="H5152">
        <v>65</v>
      </c>
      <c r="I5152" s="101" t="s">
        <v>30</v>
      </c>
      <c r="J5152" s="1">
        <f>DATEVALUE(RIGHT(jaar_zip[[#This Row],[YYYYMMDD]],2)&amp;"-"&amp;MID(jaar_zip[[#This Row],[YYYYMMDD]],5,2)&amp;"-"&amp;LEFT(jaar_zip[[#This Row],[YYYYMMDD]],4))</f>
        <v>45510</v>
      </c>
      <c r="K5152" s="101" t="str">
        <f>IF(AND(VALUE(MONTH(jaar_zip[[#This Row],[Datum]]))=1,VALUE(WEEKNUM(jaar_zip[[#This Row],[Datum]],21))&gt;51),RIGHT(YEAR(jaar_zip[[#This Row],[Datum]])-1,2),RIGHT(YEAR(jaar_zip[[#This Row],[Datum]]),2))&amp;"-"&amp; TEXT(WEEKNUM(jaar_zip[[#This Row],[Datum]],21),"00")</f>
        <v>24-32</v>
      </c>
      <c r="L5152" s="101">
        <f>MONTH(jaar_zip[[#This Row],[Datum]])</f>
        <v>8</v>
      </c>
      <c r="M5152" s="101">
        <f>IF(ISNUMBER(jaar_zip[[#This Row],[etmaaltemperatuur]]),IF(jaar_zip[[#This Row],[etmaaltemperatuur]]&lt;stookgrens,stookgrens-jaar_zip[[#This Row],[etmaaltemperatuur]],0),"")</f>
        <v>0</v>
      </c>
      <c r="N5152" s="101">
        <f>IF(ISNUMBER(jaar_zip[[#This Row],[graaddagen]]),IF(OR(MONTH(jaar_zip[[#This Row],[Datum]])=1,MONTH(jaar_zip[[#This Row],[Datum]])=2,MONTH(jaar_zip[[#This Row],[Datum]])=11,MONTH(jaar_zip[[#This Row],[Datum]])=12),1.1,IF(OR(MONTH(jaar_zip[[#This Row],[Datum]])=3,MONTH(jaar_zip[[#This Row],[Datum]])=10),1,0.8))*jaar_zip[[#This Row],[graaddagen]],"")</f>
        <v>0</v>
      </c>
      <c r="O5152" s="101">
        <f>IF(ISNUMBER(jaar_zip[[#This Row],[etmaaltemperatuur]]),IF(jaar_zip[[#This Row],[etmaaltemperatuur]]&gt;stookgrens,jaar_zip[[#This Row],[etmaaltemperatuur]]-stookgrens,0),"")</f>
        <v>3.8000000000000007</v>
      </c>
    </row>
    <row r="5153" spans="1:15" x14ac:dyDescent="0.25">
      <c r="A5153">
        <v>286</v>
      </c>
      <c r="B5153">
        <v>20240807</v>
      </c>
      <c r="C5153">
        <v>3</v>
      </c>
      <c r="D5153">
        <v>18.8</v>
      </c>
      <c r="E5153">
        <v>963</v>
      </c>
      <c r="F5153">
        <v>-0.1</v>
      </c>
      <c r="H5153">
        <v>77</v>
      </c>
      <c r="I5153" s="101" t="s">
        <v>30</v>
      </c>
      <c r="J5153" s="1">
        <f>DATEVALUE(RIGHT(jaar_zip[[#This Row],[YYYYMMDD]],2)&amp;"-"&amp;MID(jaar_zip[[#This Row],[YYYYMMDD]],5,2)&amp;"-"&amp;LEFT(jaar_zip[[#This Row],[YYYYMMDD]],4))</f>
        <v>45511</v>
      </c>
      <c r="K5153" s="101" t="str">
        <f>IF(AND(VALUE(MONTH(jaar_zip[[#This Row],[Datum]]))=1,VALUE(WEEKNUM(jaar_zip[[#This Row],[Datum]],21))&gt;51),RIGHT(YEAR(jaar_zip[[#This Row],[Datum]])-1,2),RIGHT(YEAR(jaar_zip[[#This Row],[Datum]]),2))&amp;"-"&amp; TEXT(WEEKNUM(jaar_zip[[#This Row],[Datum]],21),"00")</f>
        <v>24-32</v>
      </c>
      <c r="L5153" s="101">
        <f>MONTH(jaar_zip[[#This Row],[Datum]])</f>
        <v>8</v>
      </c>
      <c r="M5153" s="101">
        <f>IF(ISNUMBER(jaar_zip[[#This Row],[etmaaltemperatuur]]),IF(jaar_zip[[#This Row],[etmaaltemperatuur]]&lt;stookgrens,stookgrens-jaar_zip[[#This Row],[etmaaltemperatuur]],0),"")</f>
        <v>0</v>
      </c>
      <c r="N5153" s="101">
        <f>IF(ISNUMBER(jaar_zip[[#This Row],[graaddagen]]),IF(OR(MONTH(jaar_zip[[#This Row],[Datum]])=1,MONTH(jaar_zip[[#This Row],[Datum]])=2,MONTH(jaar_zip[[#This Row],[Datum]])=11,MONTH(jaar_zip[[#This Row],[Datum]])=12),1.1,IF(OR(MONTH(jaar_zip[[#This Row],[Datum]])=3,MONTH(jaar_zip[[#This Row],[Datum]])=10),1,0.8))*jaar_zip[[#This Row],[graaddagen]],"")</f>
        <v>0</v>
      </c>
      <c r="O5153" s="101">
        <f>IF(ISNUMBER(jaar_zip[[#This Row],[etmaaltemperatuur]]),IF(jaar_zip[[#This Row],[etmaaltemperatuur]]&gt;stookgrens,jaar_zip[[#This Row],[etmaaltemperatuur]]-stookgrens,0),"")</f>
        <v>0.80000000000000071</v>
      </c>
    </row>
    <row r="5154" spans="1:15" x14ac:dyDescent="0.25">
      <c r="A5154">
        <v>286</v>
      </c>
      <c r="B5154">
        <v>20240808</v>
      </c>
      <c r="C5154">
        <v>3.9</v>
      </c>
      <c r="D5154">
        <v>19.5</v>
      </c>
      <c r="E5154">
        <v>1937</v>
      </c>
      <c r="F5154">
        <v>0</v>
      </c>
      <c r="H5154">
        <v>68</v>
      </c>
      <c r="I5154" s="101" t="s">
        <v>30</v>
      </c>
      <c r="J5154" s="1">
        <f>DATEVALUE(RIGHT(jaar_zip[[#This Row],[YYYYMMDD]],2)&amp;"-"&amp;MID(jaar_zip[[#This Row],[YYYYMMDD]],5,2)&amp;"-"&amp;LEFT(jaar_zip[[#This Row],[YYYYMMDD]],4))</f>
        <v>45512</v>
      </c>
      <c r="K5154" s="101" t="str">
        <f>IF(AND(VALUE(MONTH(jaar_zip[[#This Row],[Datum]]))=1,VALUE(WEEKNUM(jaar_zip[[#This Row],[Datum]],21))&gt;51),RIGHT(YEAR(jaar_zip[[#This Row],[Datum]])-1,2),RIGHT(YEAR(jaar_zip[[#This Row],[Datum]]),2))&amp;"-"&amp; TEXT(WEEKNUM(jaar_zip[[#This Row],[Datum]],21),"00")</f>
        <v>24-32</v>
      </c>
      <c r="L5154" s="101">
        <f>MONTH(jaar_zip[[#This Row],[Datum]])</f>
        <v>8</v>
      </c>
      <c r="M5154" s="101">
        <f>IF(ISNUMBER(jaar_zip[[#This Row],[etmaaltemperatuur]]),IF(jaar_zip[[#This Row],[etmaaltemperatuur]]&lt;stookgrens,stookgrens-jaar_zip[[#This Row],[etmaaltemperatuur]],0),"")</f>
        <v>0</v>
      </c>
      <c r="N5154" s="101">
        <f>IF(ISNUMBER(jaar_zip[[#This Row],[graaddagen]]),IF(OR(MONTH(jaar_zip[[#This Row],[Datum]])=1,MONTH(jaar_zip[[#This Row],[Datum]])=2,MONTH(jaar_zip[[#This Row],[Datum]])=11,MONTH(jaar_zip[[#This Row],[Datum]])=12),1.1,IF(OR(MONTH(jaar_zip[[#This Row],[Datum]])=3,MONTH(jaar_zip[[#This Row],[Datum]])=10),1,0.8))*jaar_zip[[#This Row],[graaddagen]],"")</f>
        <v>0</v>
      </c>
      <c r="O5154" s="101">
        <f>IF(ISNUMBER(jaar_zip[[#This Row],[etmaaltemperatuur]]),IF(jaar_zip[[#This Row],[etmaaltemperatuur]]&gt;stookgrens,jaar_zip[[#This Row],[etmaaltemperatuur]]-stookgrens,0),"")</f>
        <v>1.5</v>
      </c>
    </row>
    <row r="5155" spans="1:15" x14ac:dyDescent="0.25">
      <c r="A5155">
        <v>286</v>
      </c>
      <c r="B5155">
        <v>20240809</v>
      </c>
      <c r="C5155">
        <v>6.4</v>
      </c>
      <c r="D5155">
        <v>19</v>
      </c>
      <c r="E5155">
        <v>1389</v>
      </c>
      <c r="F5155">
        <v>1.3</v>
      </c>
      <c r="H5155">
        <v>80</v>
      </c>
      <c r="I5155" s="101" t="s">
        <v>30</v>
      </c>
      <c r="J5155" s="1">
        <f>DATEVALUE(RIGHT(jaar_zip[[#This Row],[YYYYMMDD]],2)&amp;"-"&amp;MID(jaar_zip[[#This Row],[YYYYMMDD]],5,2)&amp;"-"&amp;LEFT(jaar_zip[[#This Row],[YYYYMMDD]],4))</f>
        <v>45513</v>
      </c>
      <c r="K5155" s="101" t="str">
        <f>IF(AND(VALUE(MONTH(jaar_zip[[#This Row],[Datum]]))=1,VALUE(WEEKNUM(jaar_zip[[#This Row],[Datum]],21))&gt;51),RIGHT(YEAR(jaar_zip[[#This Row],[Datum]])-1,2),RIGHT(YEAR(jaar_zip[[#This Row],[Datum]]),2))&amp;"-"&amp; TEXT(WEEKNUM(jaar_zip[[#This Row],[Datum]],21),"00")</f>
        <v>24-32</v>
      </c>
      <c r="L5155" s="101">
        <f>MONTH(jaar_zip[[#This Row],[Datum]])</f>
        <v>8</v>
      </c>
      <c r="M5155" s="101">
        <f>IF(ISNUMBER(jaar_zip[[#This Row],[etmaaltemperatuur]]),IF(jaar_zip[[#This Row],[etmaaltemperatuur]]&lt;stookgrens,stookgrens-jaar_zip[[#This Row],[etmaaltemperatuur]],0),"")</f>
        <v>0</v>
      </c>
      <c r="N5155" s="101">
        <f>IF(ISNUMBER(jaar_zip[[#This Row],[graaddagen]]),IF(OR(MONTH(jaar_zip[[#This Row],[Datum]])=1,MONTH(jaar_zip[[#This Row],[Datum]])=2,MONTH(jaar_zip[[#This Row],[Datum]])=11,MONTH(jaar_zip[[#This Row],[Datum]])=12),1.1,IF(OR(MONTH(jaar_zip[[#This Row],[Datum]])=3,MONTH(jaar_zip[[#This Row],[Datum]])=10),1,0.8))*jaar_zip[[#This Row],[graaddagen]],"")</f>
        <v>0</v>
      </c>
      <c r="O5155" s="101">
        <f>IF(ISNUMBER(jaar_zip[[#This Row],[etmaaltemperatuur]]),IF(jaar_zip[[#This Row],[etmaaltemperatuur]]&gt;stookgrens,jaar_zip[[#This Row],[etmaaltemperatuur]]-stookgrens,0),"")</f>
        <v>1</v>
      </c>
    </row>
    <row r="5156" spans="1:15" x14ac:dyDescent="0.25">
      <c r="A5156">
        <v>286</v>
      </c>
      <c r="B5156">
        <v>20240810</v>
      </c>
      <c r="C5156">
        <v>4.5999999999999996</v>
      </c>
      <c r="D5156">
        <v>19.100000000000001</v>
      </c>
      <c r="E5156">
        <v>2005</v>
      </c>
      <c r="F5156">
        <v>0</v>
      </c>
      <c r="H5156">
        <v>73</v>
      </c>
      <c r="I5156" s="101" t="s">
        <v>30</v>
      </c>
      <c r="J5156" s="1">
        <f>DATEVALUE(RIGHT(jaar_zip[[#This Row],[YYYYMMDD]],2)&amp;"-"&amp;MID(jaar_zip[[#This Row],[YYYYMMDD]],5,2)&amp;"-"&amp;LEFT(jaar_zip[[#This Row],[YYYYMMDD]],4))</f>
        <v>45514</v>
      </c>
      <c r="K5156" s="101" t="str">
        <f>IF(AND(VALUE(MONTH(jaar_zip[[#This Row],[Datum]]))=1,VALUE(WEEKNUM(jaar_zip[[#This Row],[Datum]],21))&gt;51),RIGHT(YEAR(jaar_zip[[#This Row],[Datum]])-1,2),RIGHT(YEAR(jaar_zip[[#This Row],[Datum]]),2))&amp;"-"&amp; TEXT(WEEKNUM(jaar_zip[[#This Row],[Datum]],21),"00")</f>
        <v>24-32</v>
      </c>
      <c r="L5156" s="101">
        <f>MONTH(jaar_zip[[#This Row],[Datum]])</f>
        <v>8</v>
      </c>
      <c r="M5156" s="101">
        <f>IF(ISNUMBER(jaar_zip[[#This Row],[etmaaltemperatuur]]),IF(jaar_zip[[#This Row],[etmaaltemperatuur]]&lt;stookgrens,stookgrens-jaar_zip[[#This Row],[etmaaltemperatuur]],0),"")</f>
        <v>0</v>
      </c>
      <c r="N5156" s="101">
        <f>IF(ISNUMBER(jaar_zip[[#This Row],[graaddagen]]),IF(OR(MONTH(jaar_zip[[#This Row],[Datum]])=1,MONTH(jaar_zip[[#This Row],[Datum]])=2,MONTH(jaar_zip[[#This Row],[Datum]])=11,MONTH(jaar_zip[[#This Row],[Datum]])=12),1.1,IF(OR(MONTH(jaar_zip[[#This Row],[Datum]])=3,MONTH(jaar_zip[[#This Row],[Datum]])=10),1,0.8))*jaar_zip[[#This Row],[graaddagen]],"")</f>
        <v>0</v>
      </c>
      <c r="O5156" s="101">
        <f>IF(ISNUMBER(jaar_zip[[#This Row],[etmaaltemperatuur]]),IF(jaar_zip[[#This Row],[etmaaltemperatuur]]&gt;stookgrens,jaar_zip[[#This Row],[etmaaltemperatuur]]-stookgrens,0),"")</f>
        <v>1.1000000000000014</v>
      </c>
    </row>
    <row r="5157" spans="1:15" x14ac:dyDescent="0.25">
      <c r="A5157">
        <v>286</v>
      </c>
      <c r="B5157">
        <v>20240811</v>
      </c>
      <c r="C5157">
        <v>3.3</v>
      </c>
      <c r="D5157">
        <v>19</v>
      </c>
      <c r="E5157">
        <v>2153</v>
      </c>
      <c r="F5157">
        <v>0</v>
      </c>
      <c r="H5157">
        <v>74</v>
      </c>
      <c r="I5157" s="101" t="s">
        <v>30</v>
      </c>
      <c r="J5157" s="1">
        <f>DATEVALUE(RIGHT(jaar_zip[[#This Row],[YYYYMMDD]],2)&amp;"-"&amp;MID(jaar_zip[[#This Row],[YYYYMMDD]],5,2)&amp;"-"&amp;LEFT(jaar_zip[[#This Row],[YYYYMMDD]],4))</f>
        <v>45515</v>
      </c>
      <c r="K5157" s="101" t="str">
        <f>IF(AND(VALUE(MONTH(jaar_zip[[#This Row],[Datum]]))=1,VALUE(WEEKNUM(jaar_zip[[#This Row],[Datum]],21))&gt;51),RIGHT(YEAR(jaar_zip[[#This Row],[Datum]])-1,2),RIGHT(YEAR(jaar_zip[[#This Row],[Datum]]),2))&amp;"-"&amp; TEXT(WEEKNUM(jaar_zip[[#This Row],[Datum]],21),"00")</f>
        <v>24-32</v>
      </c>
      <c r="L5157" s="101">
        <f>MONTH(jaar_zip[[#This Row],[Datum]])</f>
        <v>8</v>
      </c>
      <c r="M5157" s="101">
        <f>IF(ISNUMBER(jaar_zip[[#This Row],[etmaaltemperatuur]]),IF(jaar_zip[[#This Row],[etmaaltemperatuur]]&lt;stookgrens,stookgrens-jaar_zip[[#This Row],[etmaaltemperatuur]],0),"")</f>
        <v>0</v>
      </c>
      <c r="N5157" s="101">
        <f>IF(ISNUMBER(jaar_zip[[#This Row],[graaddagen]]),IF(OR(MONTH(jaar_zip[[#This Row],[Datum]])=1,MONTH(jaar_zip[[#This Row],[Datum]])=2,MONTH(jaar_zip[[#This Row],[Datum]])=11,MONTH(jaar_zip[[#This Row],[Datum]])=12),1.1,IF(OR(MONTH(jaar_zip[[#This Row],[Datum]])=3,MONTH(jaar_zip[[#This Row],[Datum]])=10),1,0.8))*jaar_zip[[#This Row],[graaddagen]],"")</f>
        <v>0</v>
      </c>
      <c r="O5157" s="101">
        <f>IF(ISNUMBER(jaar_zip[[#This Row],[etmaaltemperatuur]]),IF(jaar_zip[[#This Row],[etmaaltemperatuur]]&gt;stookgrens,jaar_zip[[#This Row],[etmaaltemperatuur]]-stookgrens,0),"")</f>
        <v>1</v>
      </c>
    </row>
    <row r="5158" spans="1:15" x14ac:dyDescent="0.25">
      <c r="A5158">
        <v>286</v>
      </c>
      <c r="B5158">
        <v>20240812</v>
      </c>
      <c r="C5158">
        <v>4.4000000000000004</v>
      </c>
      <c r="D5158">
        <v>21.3</v>
      </c>
      <c r="E5158">
        <v>2423</v>
      </c>
      <c r="F5158">
        <v>0</v>
      </c>
      <c r="H5158">
        <v>66</v>
      </c>
      <c r="I5158" s="101" t="s">
        <v>30</v>
      </c>
      <c r="J5158" s="1">
        <f>DATEVALUE(RIGHT(jaar_zip[[#This Row],[YYYYMMDD]],2)&amp;"-"&amp;MID(jaar_zip[[#This Row],[YYYYMMDD]],5,2)&amp;"-"&amp;LEFT(jaar_zip[[#This Row],[YYYYMMDD]],4))</f>
        <v>45516</v>
      </c>
      <c r="K5158" s="101" t="str">
        <f>IF(AND(VALUE(MONTH(jaar_zip[[#This Row],[Datum]]))=1,VALUE(WEEKNUM(jaar_zip[[#This Row],[Datum]],21))&gt;51),RIGHT(YEAR(jaar_zip[[#This Row],[Datum]])-1,2),RIGHT(YEAR(jaar_zip[[#This Row],[Datum]]),2))&amp;"-"&amp; TEXT(WEEKNUM(jaar_zip[[#This Row],[Datum]],21),"00")</f>
        <v>24-33</v>
      </c>
      <c r="L5158" s="101">
        <f>MONTH(jaar_zip[[#This Row],[Datum]])</f>
        <v>8</v>
      </c>
      <c r="M5158" s="101">
        <f>IF(ISNUMBER(jaar_zip[[#This Row],[etmaaltemperatuur]]),IF(jaar_zip[[#This Row],[etmaaltemperatuur]]&lt;stookgrens,stookgrens-jaar_zip[[#This Row],[etmaaltemperatuur]],0),"")</f>
        <v>0</v>
      </c>
      <c r="N5158" s="101">
        <f>IF(ISNUMBER(jaar_zip[[#This Row],[graaddagen]]),IF(OR(MONTH(jaar_zip[[#This Row],[Datum]])=1,MONTH(jaar_zip[[#This Row],[Datum]])=2,MONTH(jaar_zip[[#This Row],[Datum]])=11,MONTH(jaar_zip[[#This Row],[Datum]])=12),1.1,IF(OR(MONTH(jaar_zip[[#This Row],[Datum]])=3,MONTH(jaar_zip[[#This Row],[Datum]])=10),1,0.8))*jaar_zip[[#This Row],[graaddagen]],"")</f>
        <v>0</v>
      </c>
      <c r="O5158" s="101">
        <f>IF(ISNUMBER(jaar_zip[[#This Row],[etmaaltemperatuur]]),IF(jaar_zip[[#This Row],[etmaaltemperatuur]]&gt;stookgrens,jaar_zip[[#This Row],[etmaaltemperatuur]]-stookgrens,0),"")</f>
        <v>3.3000000000000007</v>
      </c>
    </row>
    <row r="5159" spans="1:15" x14ac:dyDescent="0.25">
      <c r="A5159">
        <v>286</v>
      </c>
      <c r="B5159">
        <v>20240813</v>
      </c>
      <c r="C5159">
        <v>4.0999999999999996</v>
      </c>
      <c r="D5159">
        <v>25.4</v>
      </c>
      <c r="E5159">
        <v>2019</v>
      </c>
      <c r="F5159">
        <v>3</v>
      </c>
      <c r="H5159">
        <v>69</v>
      </c>
      <c r="I5159" s="101" t="s">
        <v>30</v>
      </c>
      <c r="J5159" s="1">
        <f>DATEVALUE(RIGHT(jaar_zip[[#This Row],[YYYYMMDD]],2)&amp;"-"&amp;MID(jaar_zip[[#This Row],[YYYYMMDD]],5,2)&amp;"-"&amp;LEFT(jaar_zip[[#This Row],[YYYYMMDD]],4))</f>
        <v>45517</v>
      </c>
      <c r="K5159" s="101" t="str">
        <f>IF(AND(VALUE(MONTH(jaar_zip[[#This Row],[Datum]]))=1,VALUE(WEEKNUM(jaar_zip[[#This Row],[Datum]],21))&gt;51),RIGHT(YEAR(jaar_zip[[#This Row],[Datum]])-1,2),RIGHT(YEAR(jaar_zip[[#This Row],[Datum]]),2))&amp;"-"&amp; TEXT(WEEKNUM(jaar_zip[[#This Row],[Datum]],21),"00")</f>
        <v>24-33</v>
      </c>
      <c r="L5159" s="101">
        <f>MONTH(jaar_zip[[#This Row],[Datum]])</f>
        <v>8</v>
      </c>
      <c r="M5159" s="101">
        <f>IF(ISNUMBER(jaar_zip[[#This Row],[etmaaltemperatuur]]),IF(jaar_zip[[#This Row],[etmaaltemperatuur]]&lt;stookgrens,stookgrens-jaar_zip[[#This Row],[etmaaltemperatuur]],0),"")</f>
        <v>0</v>
      </c>
      <c r="N5159" s="101">
        <f>IF(ISNUMBER(jaar_zip[[#This Row],[graaddagen]]),IF(OR(MONTH(jaar_zip[[#This Row],[Datum]])=1,MONTH(jaar_zip[[#This Row],[Datum]])=2,MONTH(jaar_zip[[#This Row],[Datum]])=11,MONTH(jaar_zip[[#This Row],[Datum]])=12),1.1,IF(OR(MONTH(jaar_zip[[#This Row],[Datum]])=3,MONTH(jaar_zip[[#This Row],[Datum]])=10),1,0.8))*jaar_zip[[#This Row],[graaddagen]],"")</f>
        <v>0</v>
      </c>
      <c r="O5159" s="101">
        <f>IF(ISNUMBER(jaar_zip[[#This Row],[etmaaltemperatuur]]),IF(jaar_zip[[#This Row],[etmaaltemperatuur]]&gt;stookgrens,jaar_zip[[#This Row],[etmaaltemperatuur]]-stookgrens,0),"")</f>
        <v>7.3999999999999986</v>
      </c>
    </row>
    <row r="5160" spans="1:15" x14ac:dyDescent="0.25">
      <c r="A5160">
        <v>286</v>
      </c>
      <c r="B5160">
        <v>20240814</v>
      </c>
      <c r="C5160">
        <v>2</v>
      </c>
      <c r="D5160">
        <v>21.5</v>
      </c>
      <c r="E5160">
        <v>1180</v>
      </c>
      <c r="F5160">
        <v>2.6</v>
      </c>
      <c r="H5160">
        <v>87</v>
      </c>
      <c r="I5160" s="101" t="s">
        <v>30</v>
      </c>
      <c r="J5160" s="1">
        <f>DATEVALUE(RIGHT(jaar_zip[[#This Row],[YYYYMMDD]],2)&amp;"-"&amp;MID(jaar_zip[[#This Row],[YYYYMMDD]],5,2)&amp;"-"&amp;LEFT(jaar_zip[[#This Row],[YYYYMMDD]],4))</f>
        <v>45518</v>
      </c>
      <c r="K5160" s="101" t="str">
        <f>IF(AND(VALUE(MONTH(jaar_zip[[#This Row],[Datum]]))=1,VALUE(WEEKNUM(jaar_zip[[#This Row],[Datum]],21))&gt;51),RIGHT(YEAR(jaar_zip[[#This Row],[Datum]])-1,2),RIGHT(YEAR(jaar_zip[[#This Row],[Datum]]),2))&amp;"-"&amp; TEXT(WEEKNUM(jaar_zip[[#This Row],[Datum]],21),"00")</f>
        <v>24-33</v>
      </c>
      <c r="L5160" s="101">
        <f>MONTH(jaar_zip[[#This Row],[Datum]])</f>
        <v>8</v>
      </c>
      <c r="M5160" s="101">
        <f>IF(ISNUMBER(jaar_zip[[#This Row],[etmaaltemperatuur]]),IF(jaar_zip[[#This Row],[etmaaltemperatuur]]&lt;stookgrens,stookgrens-jaar_zip[[#This Row],[etmaaltemperatuur]],0),"")</f>
        <v>0</v>
      </c>
      <c r="N5160" s="101">
        <f>IF(ISNUMBER(jaar_zip[[#This Row],[graaddagen]]),IF(OR(MONTH(jaar_zip[[#This Row],[Datum]])=1,MONTH(jaar_zip[[#This Row],[Datum]])=2,MONTH(jaar_zip[[#This Row],[Datum]])=11,MONTH(jaar_zip[[#This Row],[Datum]])=12),1.1,IF(OR(MONTH(jaar_zip[[#This Row],[Datum]])=3,MONTH(jaar_zip[[#This Row],[Datum]])=10),1,0.8))*jaar_zip[[#This Row],[graaddagen]],"")</f>
        <v>0</v>
      </c>
      <c r="O5160" s="101">
        <f>IF(ISNUMBER(jaar_zip[[#This Row],[etmaaltemperatuur]]),IF(jaar_zip[[#This Row],[etmaaltemperatuur]]&gt;stookgrens,jaar_zip[[#This Row],[etmaaltemperatuur]]-stookgrens,0),"")</f>
        <v>3.5</v>
      </c>
    </row>
    <row r="5161" spans="1:15" x14ac:dyDescent="0.25">
      <c r="A5161">
        <v>286</v>
      </c>
      <c r="B5161">
        <v>20240815</v>
      </c>
      <c r="C5161">
        <v>3.7</v>
      </c>
      <c r="D5161">
        <v>21.4</v>
      </c>
      <c r="E5161">
        <v>1881</v>
      </c>
      <c r="F5161">
        <v>0</v>
      </c>
      <c r="H5161">
        <v>79</v>
      </c>
      <c r="I5161" s="101" t="s">
        <v>30</v>
      </c>
      <c r="J5161" s="1">
        <f>DATEVALUE(RIGHT(jaar_zip[[#This Row],[YYYYMMDD]],2)&amp;"-"&amp;MID(jaar_zip[[#This Row],[YYYYMMDD]],5,2)&amp;"-"&amp;LEFT(jaar_zip[[#This Row],[YYYYMMDD]],4))</f>
        <v>45519</v>
      </c>
      <c r="K5161" s="101" t="str">
        <f>IF(AND(VALUE(MONTH(jaar_zip[[#This Row],[Datum]]))=1,VALUE(WEEKNUM(jaar_zip[[#This Row],[Datum]],21))&gt;51),RIGHT(YEAR(jaar_zip[[#This Row],[Datum]])-1,2),RIGHT(YEAR(jaar_zip[[#This Row],[Datum]]),2))&amp;"-"&amp; TEXT(WEEKNUM(jaar_zip[[#This Row],[Datum]],21),"00")</f>
        <v>24-33</v>
      </c>
      <c r="L5161" s="101">
        <f>MONTH(jaar_zip[[#This Row],[Datum]])</f>
        <v>8</v>
      </c>
      <c r="M5161" s="101">
        <f>IF(ISNUMBER(jaar_zip[[#This Row],[etmaaltemperatuur]]),IF(jaar_zip[[#This Row],[etmaaltemperatuur]]&lt;stookgrens,stookgrens-jaar_zip[[#This Row],[etmaaltemperatuur]],0),"")</f>
        <v>0</v>
      </c>
      <c r="N5161" s="101">
        <f>IF(ISNUMBER(jaar_zip[[#This Row],[graaddagen]]),IF(OR(MONTH(jaar_zip[[#This Row],[Datum]])=1,MONTH(jaar_zip[[#This Row],[Datum]])=2,MONTH(jaar_zip[[#This Row],[Datum]])=11,MONTH(jaar_zip[[#This Row],[Datum]])=12),1.1,IF(OR(MONTH(jaar_zip[[#This Row],[Datum]])=3,MONTH(jaar_zip[[#This Row],[Datum]])=10),1,0.8))*jaar_zip[[#This Row],[graaddagen]],"")</f>
        <v>0</v>
      </c>
      <c r="O5161" s="101">
        <f>IF(ISNUMBER(jaar_zip[[#This Row],[etmaaltemperatuur]]),IF(jaar_zip[[#This Row],[etmaaltemperatuur]]&gt;stookgrens,jaar_zip[[#This Row],[etmaaltemperatuur]]-stookgrens,0),"")</f>
        <v>3.3999999999999986</v>
      </c>
    </row>
    <row r="5162" spans="1:15" x14ac:dyDescent="0.25">
      <c r="A5162">
        <v>286</v>
      </c>
      <c r="B5162">
        <v>20240816</v>
      </c>
      <c r="C5162">
        <v>3.9</v>
      </c>
      <c r="D5162">
        <v>18.899999999999999</v>
      </c>
      <c r="E5162">
        <v>1012</v>
      </c>
      <c r="F5162">
        <v>2.2999999999999998</v>
      </c>
      <c r="H5162">
        <v>86</v>
      </c>
      <c r="I5162" s="101" t="s">
        <v>30</v>
      </c>
      <c r="J5162" s="1">
        <f>DATEVALUE(RIGHT(jaar_zip[[#This Row],[YYYYMMDD]],2)&amp;"-"&amp;MID(jaar_zip[[#This Row],[YYYYMMDD]],5,2)&amp;"-"&amp;LEFT(jaar_zip[[#This Row],[YYYYMMDD]],4))</f>
        <v>45520</v>
      </c>
      <c r="K5162" s="101" t="str">
        <f>IF(AND(VALUE(MONTH(jaar_zip[[#This Row],[Datum]]))=1,VALUE(WEEKNUM(jaar_zip[[#This Row],[Datum]],21))&gt;51),RIGHT(YEAR(jaar_zip[[#This Row],[Datum]])-1,2),RIGHT(YEAR(jaar_zip[[#This Row],[Datum]]),2))&amp;"-"&amp; TEXT(WEEKNUM(jaar_zip[[#This Row],[Datum]],21),"00")</f>
        <v>24-33</v>
      </c>
      <c r="L5162" s="101">
        <f>MONTH(jaar_zip[[#This Row],[Datum]])</f>
        <v>8</v>
      </c>
      <c r="M5162" s="101">
        <f>IF(ISNUMBER(jaar_zip[[#This Row],[etmaaltemperatuur]]),IF(jaar_zip[[#This Row],[etmaaltemperatuur]]&lt;stookgrens,stookgrens-jaar_zip[[#This Row],[etmaaltemperatuur]],0),"")</f>
        <v>0</v>
      </c>
      <c r="N5162" s="101">
        <f>IF(ISNUMBER(jaar_zip[[#This Row],[graaddagen]]),IF(OR(MONTH(jaar_zip[[#This Row],[Datum]])=1,MONTH(jaar_zip[[#This Row],[Datum]])=2,MONTH(jaar_zip[[#This Row],[Datum]])=11,MONTH(jaar_zip[[#This Row],[Datum]])=12),1.1,IF(OR(MONTH(jaar_zip[[#This Row],[Datum]])=3,MONTH(jaar_zip[[#This Row],[Datum]])=10),1,0.8))*jaar_zip[[#This Row],[graaddagen]],"")</f>
        <v>0</v>
      </c>
      <c r="O5162" s="101">
        <f>IF(ISNUMBER(jaar_zip[[#This Row],[etmaaltemperatuur]]),IF(jaar_zip[[#This Row],[etmaaltemperatuur]]&gt;stookgrens,jaar_zip[[#This Row],[etmaaltemperatuur]]-stookgrens,0),"")</f>
        <v>0.89999999999999858</v>
      </c>
    </row>
    <row r="5163" spans="1:15" x14ac:dyDescent="0.25">
      <c r="A5163">
        <v>286</v>
      </c>
      <c r="B5163">
        <v>20240817</v>
      </c>
      <c r="C5163">
        <v>2.1</v>
      </c>
      <c r="D5163">
        <v>17.7</v>
      </c>
      <c r="E5163">
        <v>1931</v>
      </c>
      <c r="F5163">
        <v>0</v>
      </c>
      <c r="H5163">
        <v>74</v>
      </c>
      <c r="I5163" s="101" t="s">
        <v>30</v>
      </c>
      <c r="J5163" s="1">
        <f>DATEVALUE(RIGHT(jaar_zip[[#This Row],[YYYYMMDD]],2)&amp;"-"&amp;MID(jaar_zip[[#This Row],[YYYYMMDD]],5,2)&amp;"-"&amp;LEFT(jaar_zip[[#This Row],[YYYYMMDD]],4))</f>
        <v>45521</v>
      </c>
      <c r="K5163" s="101" t="str">
        <f>IF(AND(VALUE(MONTH(jaar_zip[[#This Row],[Datum]]))=1,VALUE(WEEKNUM(jaar_zip[[#This Row],[Datum]],21))&gt;51),RIGHT(YEAR(jaar_zip[[#This Row],[Datum]])-1,2),RIGHT(YEAR(jaar_zip[[#This Row],[Datum]]),2))&amp;"-"&amp; TEXT(WEEKNUM(jaar_zip[[#This Row],[Datum]],21),"00")</f>
        <v>24-33</v>
      </c>
      <c r="L5163" s="101">
        <f>MONTH(jaar_zip[[#This Row],[Datum]])</f>
        <v>8</v>
      </c>
      <c r="M5163" s="101">
        <f>IF(ISNUMBER(jaar_zip[[#This Row],[etmaaltemperatuur]]),IF(jaar_zip[[#This Row],[etmaaltemperatuur]]&lt;stookgrens,stookgrens-jaar_zip[[#This Row],[etmaaltemperatuur]],0),"")</f>
        <v>0.30000000000000071</v>
      </c>
      <c r="N5163" s="101">
        <f>IF(ISNUMBER(jaar_zip[[#This Row],[graaddagen]]),IF(OR(MONTH(jaar_zip[[#This Row],[Datum]])=1,MONTH(jaar_zip[[#This Row],[Datum]])=2,MONTH(jaar_zip[[#This Row],[Datum]])=11,MONTH(jaar_zip[[#This Row],[Datum]])=12),1.1,IF(OR(MONTH(jaar_zip[[#This Row],[Datum]])=3,MONTH(jaar_zip[[#This Row],[Datum]])=10),1,0.8))*jaar_zip[[#This Row],[graaddagen]],"")</f>
        <v>0.24000000000000057</v>
      </c>
      <c r="O5163" s="101">
        <f>IF(ISNUMBER(jaar_zip[[#This Row],[etmaaltemperatuur]]),IF(jaar_zip[[#This Row],[etmaaltemperatuur]]&gt;stookgrens,jaar_zip[[#This Row],[etmaaltemperatuur]]-stookgrens,0),"")</f>
        <v>0</v>
      </c>
    </row>
    <row r="5164" spans="1:15" x14ac:dyDescent="0.25">
      <c r="A5164">
        <v>286</v>
      </c>
      <c r="B5164">
        <v>20240818</v>
      </c>
      <c r="C5164">
        <v>2.6</v>
      </c>
      <c r="D5164">
        <v>17.7</v>
      </c>
      <c r="E5164">
        <v>1522</v>
      </c>
      <c r="F5164">
        <v>0</v>
      </c>
      <c r="H5164">
        <v>73</v>
      </c>
      <c r="I5164" s="101" t="s">
        <v>30</v>
      </c>
      <c r="J5164" s="1">
        <f>DATEVALUE(RIGHT(jaar_zip[[#This Row],[YYYYMMDD]],2)&amp;"-"&amp;MID(jaar_zip[[#This Row],[YYYYMMDD]],5,2)&amp;"-"&amp;LEFT(jaar_zip[[#This Row],[YYYYMMDD]],4))</f>
        <v>45522</v>
      </c>
      <c r="K5164" s="101" t="str">
        <f>IF(AND(VALUE(MONTH(jaar_zip[[#This Row],[Datum]]))=1,VALUE(WEEKNUM(jaar_zip[[#This Row],[Datum]],21))&gt;51),RIGHT(YEAR(jaar_zip[[#This Row],[Datum]])-1,2),RIGHT(YEAR(jaar_zip[[#This Row],[Datum]]),2))&amp;"-"&amp; TEXT(WEEKNUM(jaar_zip[[#This Row],[Datum]],21),"00")</f>
        <v>24-33</v>
      </c>
      <c r="L5164" s="101">
        <f>MONTH(jaar_zip[[#This Row],[Datum]])</f>
        <v>8</v>
      </c>
      <c r="M5164" s="101">
        <f>IF(ISNUMBER(jaar_zip[[#This Row],[etmaaltemperatuur]]),IF(jaar_zip[[#This Row],[etmaaltemperatuur]]&lt;stookgrens,stookgrens-jaar_zip[[#This Row],[etmaaltemperatuur]],0),"")</f>
        <v>0.30000000000000071</v>
      </c>
      <c r="N5164" s="101">
        <f>IF(ISNUMBER(jaar_zip[[#This Row],[graaddagen]]),IF(OR(MONTH(jaar_zip[[#This Row],[Datum]])=1,MONTH(jaar_zip[[#This Row],[Datum]])=2,MONTH(jaar_zip[[#This Row],[Datum]])=11,MONTH(jaar_zip[[#This Row],[Datum]])=12),1.1,IF(OR(MONTH(jaar_zip[[#This Row],[Datum]])=3,MONTH(jaar_zip[[#This Row],[Datum]])=10),1,0.8))*jaar_zip[[#This Row],[graaddagen]],"")</f>
        <v>0.24000000000000057</v>
      </c>
      <c r="O5164" s="101">
        <f>IF(ISNUMBER(jaar_zip[[#This Row],[etmaaltemperatuur]]),IF(jaar_zip[[#This Row],[etmaaltemperatuur]]&gt;stookgrens,jaar_zip[[#This Row],[etmaaltemperatuur]]-stookgrens,0),"")</f>
        <v>0</v>
      </c>
    </row>
    <row r="5165" spans="1:15" x14ac:dyDescent="0.25">
      <c r="A5165">
        <v>286</v>
      </c>
      <c r="B5165">
        <v>20240819</v>
      </c>
      <c r="C5165">
        <v>2.5</v>
      </c>
      <c r="D5165">
        <v>17.399999999999999</v>
      </c>
      <c r="E5165">
        <v>1604</v>
      </c>
      <c r="F5165">
        <v>0</v>
      </c>
      <c r="H5165">
        <v>69</v>
      </c>
      <c r="I5165" s="101" t="s">
        <v>30</v>
      </c>
      <c r="J5165" s="1">
        <f>DATEVALUE(RIGHT(jaar_zip[[#This Row],[YYYYMMDD]],2)&amp;"-"&amp;MID(jaar_zip[[#This Row],[YYYYMMDD]],5,2)&amp;"-"&amp;LEFT(jaar_zip[[#This Row],[YYYYMMDD]],4))</f>
        <v>45523</v>
      </c>
      <c r="K5165" s="101" t="str">
        <f>IF(AND(VALUE(MONTH(jaar_zip[[#This Row],[Datum]]))=1,VALUE(WEEKNUM(jaar_zip[[#This Row],[Datum]],21))&gt;51),RIGHT(YEAR(jaar_zip[[#This Row],[Datum]])-1,2),RIGHT(YEAR(jaar_zip[[#This Row],[Datum]]),2))&amp;"-"&amp; TEXT(WEEKNUM(jaar_zip[[#This Row],[Datum]],21),"00")</f>
        <v>24-34</v>
      </c>
      <c r="L5165" s="101">
        <f>MONTH(jaar_zip[[#This Row],[Datum]])</f>
        <v>8</v>
      </c>
      <c r="M5165" s="101">
        <f>IF(ISNUMBER(jaar_zip[[#This Row],[etmaaltemperatuur]]),IF(jaar_zip[[#This Row],[etmaaltemperatuur]]&lt;stookgrens,stookgrens-jaar_zip[[#This Row],[etmaaltemperatuur]],0),"")</f>
        <v>0.60000000000000142</v>
      </c>
      <c r="N5165" s="101">
        <f>IF(ISNUMBER(jaar_zip[[#This Row],[graaddagen]]),IF(OR(MONTH(jaar_zip[[#This Row],[Datum]])=1,MONTH(jaar_zip[[#This Row],[Datum]])=2,MONTH(jaar_zip[[#This Row],[Datum]])=11,MONTH(jaar_zip[[#This Row],[Datum]])=12),1.1,IF(OR(MONTH(jaar_zip[[#This Row],[Datum]])=3,MONTH(jaar_zip[[#This Row],[Datum]])=10),1,0.8))*jaar_zip[[#This Row],[graaddagen]],"")</f>
        <v>0.48000000000000115</v>
      </c>
      <c r="O5165" s="101">
        <f>IF(ISNUMBER(jaar_zip[[#This Row],[etmaaltemperatuur]]),IF(jaar_zip[[#This Row],[etmaaltemperatuur]]&gt;stookgrens,jaar_zip[[#This Row],[etmaaltemperatuur]]-stookgrens,0),"")</f>
        <v>0</v>
      </c>
    </row>
    <row r="5166" spans="1:15" x14ac:dyDescent="0.25">
      <c r="A5166">
        <v>286</v>
      </c>
      <c r="B5166">
        <v>20240820</v>
      </c>
      <c r="C5166">
        <v>5</v>
      </c>
      <c r="D5166">
        <v>19.399999999999999</v>
      </c>
      <c r="E5166">
        <v>1704</v>
      </c>
      <c r="F5166">
        <v>14.8</v>
      </c>
      <c r="H5166">
        <v>75</v>
      </c>
      <c r="I5166" s="101" t="s">
        <v>30</v>
      </c>
      <c r="J5166" s="1">
        <f>DATEVALUE(RIGHT(jaar_zip[[#This Row],[YYYYMMDD]],2)&amp;"-"&amp;MID(jaar_zip[[#This Row],[YYYYMMDD]],5,2)&amp;"-"&amp;LEFT(jaar_zip[[#This Row],[YYYYMMDD]],4))</f>
        <v>45524</v>
      </c>
      <c r="K5166" s="101" t="str">
        <f>IF(AND(VALUE(MONTH(jaar_zip[[#This Row],[Datum]]))=1,VALUE(WEEKNUM(jaar_zip[[#This Row],[Datum]],21))&gt;51),RIGHT(YEAR(jaar_zip[[#This Row],[Datum]])-1,2),RIGHT(YEAR(jaar_zip[[#This Row],[Datum]]),2))&amp;"-"&amp; TEXT(WEEKNUM(jaar_zip[[#This Row],[Datum]],21),"00")</f>
        <v>24-34</v>
      </c>
      <c r="L5166" s="101">
        <f>MONTH(jaar_zip[[#This Row],[Datum]])</f>
        <v>8</v>
      </c>
      <c r="M5166" s="101">
        <f>IF(ISNUMBER(jaar_zip[[#This Row],[etmaaltemperatuur]]),IF(jaar_zip[[#This Row],[etmaaltemperatuur]]&lt;stookgrens,stookgrens-jaar_zip[[#This Row],[etmaaltemperatuur]],0),"")</f>
        <v>0</v>
      </c>
      <c r="N5166" s="101">
        <f>IF(ISNUMBER(jaar_zip[[#This Row],[graaddagen]]),IF(OR(MONTH(jaar_zip[[#This Row],[Datum]])=1,MONTH(jaar_zip[[#This Row],[Datum]])=2,MONTH(jaar_zip[[#This Row],[Datum]])=11,MONTH(jaar_zip[[#This Row],[Datum]])=12),1.1,IF(OR(MONTH(jaar_zip[[#This Row],[Datum]])=3,MONTH(jaar_zip[[#This Row],[Datum]])=10),1,0.8))*jaar_zip[[#This Row],[graaddagen]],"")</f>
        <v>0</v>
      </c>
      <c r="O5166" s="101">
        <f>IF(ISNUMBER(jaar_zip[[#This Row],[etmaaltemperatuur]]),IF(jaar_zip[[#This Row],[etmaaltemperatuur]]&gt;stookgrens,jaar_zip[[#This Row],[etmaaltemperatuur]]-stookgrens,0),"")</f>
        <v>1.3999999999999986</v>
      </c>
    </row>
    <row r="5167" spans="1:15" x14ac:dyDescent="0.25">
      <c r="A5167">
        <v>286</v>
      </c>
      <c r="B5167">
        <v>20240821</v>
      </c>
      <c r="C5167">
        <v>6.3</v>
      </c>
      <c r="D5167">
        <v>15.6</v>
      </c>
      <c r="E5167">
        <v>1618</v>
      </c>
      <c r="F5167">
        <v>0.9</v>
      </c>
      <c r="H5167">
        <v>77</v>
      </c>
      <c r="I5167" s="101" t="s">
        <v>30</v>
      </c>
      <c r="J5167" s="1">
        <f>DATEVALUE(RIGHT(jaar_zip[[#This Row],[YYYYMMDD]],2)&amp;"-"&amp;MID(jaar_zip[[#This Row],[YYYYMMDD]],5,2)&amp;"-"&amp;LEFT(jaar_zip[[#This Row],[YYYYMMDD]],4))</f>
        <v>45525</v>
      </c>
      <c r="K5167" s="101" t="str">
        <f>IF(AND(VALUE(MONTH(jaar_zip[[#This Row],[Datum]]))=1,VALUE(WEEKNUM(jaar_zip[[#This Row],[Datum]],21))&gt;51),RIGHT(YEAR(jaar_zip[[#This Row],[Datum]])-1,2),RIGHT(YEAR(jaar_zip[[#This Row],[Datum]]),2))&amp;"-"&amp; TEXT(WEEKNUM(jaar_zip[[#This Row],[Datum]],21),"00")</f>
        <v>24-34</v>
      </c>
      <c r="L5167" s="101">
        <f>MONTH(jaar_zip[[#This Row],[Datum]])</f>
        <v>8</v>
      </c>
      <c r="M5167" s="101">
        <f>IF(ISNUMBER(jaar_zip[[#This Row],[etmaaltemperatuur]]),IF(jaar_zip[[#This Row],[etmaaltemperatuur]]&lt;stookgrens,stookgrens-jaar_zip[[#This Row],[etmaaltemperatuur]],0),"")</f>
        <v>2.4000000000000004</v>
      </c>
      <c r="N5167" s="101">
        <f>IF(ISNUMBER(jaar_zip[[#This Row],[graaddagen]]),IF(OR(MONTH(jaar_zip[[#This Row],[Datum]])=1,MONTH(jaar_zip[[#This Row],[Datum]])=2,MONTH(jaar_zip[[#This Row],[Datum]])=11,MONTH(jaar_zip[[#This Row],[Datum]])=12),1.1,IF(OR(MONTH(jaar_zip[[#This Row],[Datum]])=3,MONTH(jaar_zip[[#This Row],[Datum]])=10),1,0.8))*jaar_zip[[#This Row],[graaddagen]],"")</f>
        <v>1.9200000000000004</v>
      </c>
      <c r="O5167" s="101">
        <f>IF(ISNUMBER(jaar_zip[[#This Row],[etmaaltemperatuur]]),IF(jaar_zip[[#This Row],[etmaaltemperatuur]]&gt;stookgrens,jaar_zip[[#This Row],[etmaaltemperatuur]]-stookgrens,0),"")</f>
        <v>0</v>
      </c>
    </row>
    <row r="5168" spans="1:15" x14ac:dyDescent="0.25">
      <c r="A5168">
        <v>286</v>
      </c>
      <c r="B5168">
        <v>20240822</v>
      </c>
      <c r="C5168">
        <v>6.4</v>
      </c>
      <c r="D5168">
        <v>18</v>
      </c>
      <c r="E5168">
        <v>1137</v>
      </c>
      <c r="F5168">
        <v>0.2</v>
      </c>
      <c r="H5168">
        <v>69</v>
      </c>
      <c r="I5168" s="101" t="s">
        <v>30</v>
      </c>
      <c r="J5168" s="1">
        <f>DATEVALUE(RIGHT(jaar_zip[[#This Row],[YYYYMMDD]],2)&amp;"-"&amp;MID(jaar_zip[[#This Row],[YYYYMMDD]],5,2)&amp;"-"&amp;LEFT(jaar_zip[[#This Row],[YYYYMMDD]],4))</f>
        <v>45526</v>
      </c>
      <c r="K5168" s="101" t="str">
        <f>IF(AND(VALUE(MONTH(jaar_zip[[#This Row],[Datum]]))=1,VALUE(WEEKNUM(jaar_zip[[#This Row],[Datum]],21))&gt;51),RIGHT(YEAR(jaar_zip[[#This Row],[Datum]])-1,2),RIGHT(YEAR(jaar_zip[[#This Row],[Datum]]),2))&amp;"-"&amp; TEXT(WEEKNUM(jaar_zip[[#This Row],[Datum]],21),"00")</f>
        <v>24-34</v>
      </c>
      <c r="L5168" s="101">
        <f>MONTH(jaar_zip[[#This Row],[Datum]])</f>
        <v>8</v>
      </c>
      <c r="M5168" s="101">
        <f>IF(ISNUMBER(jaar_zip[[#This Row],[etmaaltemperatuur]]),IF(jaar_zip[[#This Row],[etmaaltemperatuur]]&lt;stookgrens,stookgrens-jaar_zip[[#This Row],[etmaaltemperatuur]],0),"")</f>
        <v>0</v>
      </c>
      <c r="N5168" s="101">
        <f>IF(ISNUMBER(jaar_zip[[#This Row],[graaddagen]]),IF(OR(MONTH(jaar_zip[[#This Row],[Datum]])=1,MONTH(jaar_zip[[#This Row],[Datum]])=2,MONTH(jaar_zip[[#This Row],[Datum]])=11,MONTH(jaar_zip[[#This Row],[Datum]])=12),1.1,IF(OR(MONTH(jaar_zip[[#This Row],[Datum]])=3,MONTH(jaar_zip[[#This Row],[Datum]])=10),1,0.8))*jaar_zip[[#This Row],[graaddagen]],"")</f>
        <v>0</v>
      </c>
      <c r="O5168" s="101">
        <f>IF(ISNUMBER(jaar_zip[[#This Row],[etmaaltemperatuur]]),IF(jaar_zip[[#This Row],[etmaaltemperatuur]]&gt;stookgrens,jaar_zip[[#This Row],[etmaaltemperatuur]]-stookgrens,0),"")</f>
        <v>0</v>
      </c>
    </row>
    <row r="5169" spans="1:15" x14ac:dyDescent="0.25">
      <c r="A5169">
        <v>286</v>
      </c>
      <c r="B5169">
        <v>20240823</v>
      </c>
      <c r="C5169">
        <v>7</v>
      </c>
      <c r="D5169">
        <v>18.600000000000001</v>
      </c>
      <c r="E5169">
        <v>1284</v>
      </c>
      <c r="F5169">
        <v>0.3</v>
      </c>
      <c r="H5169">
        <v>73</v>
      </c>
      <c r="I5169" s="101" t="s">
        <v>30</v>
      </c>
      <c r="J5169" s="1">
        <f>DATEVALUE(RIGHT(jaar_zip[[#This Row],[YYYYMMDD]],2)&amp;"-"&amp;MID(jaar_zip[[#This Row],[YYYYMMDD]],5,2)&amp;"-"&amp;LEFT(jaar_zip[[#This Row],[YYYYMMDD]],4))</f>
        <v>45527</v>
      </c>
      <c r="K5169" s="101" t="str">
        <f>IF(AND(VALUE(MONTH(jaar_zip[[#This Row],[Datum]]))=1,VALUE(WEEKNUM(jaar_zip[[#This Row],[Datum]],21))&gt;51),RIGHT(YEAR(jaar_zip[[#This Row],[Datum]])-1,2),RIGHT(YEAR(jaar_zip[[#This Row],[Datum]]),2))&amp;"-"&amp; TEXT(WEEKNUM(jaar_zip[[#This Row],[Datum]],21),"00")</f>
        <v>24-34</v>
      </c>
      <c r="L5169" s="101">
        <f>MONTH(jaar_zip[[#This Row],[Datum]])</f>
        <v>8</v>
      </c>
      <c r="M5169" s="101">
        <f>IF(ISNUMBER(jaar_zip[[#This Row],[etmaaltemperatuur]]),IF(jaar_zip[[#This Row],[etmaaltemperatuur]]&lt;stookgrens,stookgrens-jaar_zip[[#This Row],[etmaaltemperatuur]],0),"")</f>
        <v>0</v>
      </c>
      <c r="N5169" s="101">
        <f>IF(ISNUMBER(jaar_zip[[#This Row],[graaddagen]]),IF(OR(MONTH(jaar_zip[[#This Row],[Datum]])=1,MONTH(jaar_zip[[#This Row],[Datum]])=2,MONTH(jaar_zip[[#This Row],[Datum]])=11,MONTH(jaar_zip[[#This Row],[Datum]])=12),1.1,IF(OR(MONTH(jaar_zip[[#This Row],[Datum]])=3,MONTH(jaar_zip[[#This Row],[Datum]])=10),1,0.8))*jaar_zip[[#This Row],[graaddagen]],"")</f>
        <v>0</v>
      </c>
      <c r="O5169" s="101">
        <f>IF(ISNUMBER(jaar_zip[[#This Row],[etmaaltemperatuur]]),IF(jaar_zip[[#This Row],[etmaaltemperatuur]]&gt;stookgrens,jaar_zip[[#This Row],[etmaaltemperatuur]]-stookgrens,0),"")</f>
        <v>0.60000000000000142</v>
      </c>
    </row>
    <row r="5170" spans="1:15" x14ac:dyDescent="0.25">
      <c r="A5170">
        <v>286</v>
      </c>
      <c r="B5170">
        <v>20240824</v>
      </c>
      <c r="C5170">
        <v>5.5</v>
      </c>
      <c r="D5170">
        <v>19.3</v>
      </c>
      <c r="E5170">
        <v>1322</v>
      </c>
      <c r="F5170">
        <v>16.600000000000001</v>
      </c>
      <c r="H5170">
        <v>83</v>
      </c>
      <c r="I5170" s="101" t="s">
        <v>30</v>
      </c>
      <c r="J5170" s="1">
        <f>DATEVALUE(RIGHT(jaar_zip[[#This Row],[YYYYMMDD]],2)&amp;"-"&amp;MID(jaar_zip[[#This Row],[YYYYMMDD]],5,2)&amp;"-"&amp;LEFT(jaar_zip[[#This Row],[YYYYMMDD]],4))</f>
        <v>45528</v>
      </c>
      <c r="K5170" s="101" t="str">
        <f>IF(AND(VALUE(MONTH(jaar_zip[[#This Row],[Datum]]))=1,VALUE(WEEKNUM(jaar_zip[[#This Row],[Datum]],21))&gt;51),RIGHT(YEAR(jaar_zip[[#This Row],[Datum]])-1,2),RIGHT(YEAR(jaar_zip[[#This Row],[Datum]]),2))&amp;"-"&amp; TEXT(WEEKNUM(jaar_zip[[#This Row],[Datum]],21),"00")</f>
        <v>24-34</v>
      </c>
      <c r="L5170" s="101">
        <f>MONTH(jaar_zip[[#This Row],[Datum]])</f>
        <v>8</v>
      </c>
      <c r="M5170" s="101">
        <f>IF(ISNUMBER(jaar_zip[[#This Row],[etmaaltemperatuur]]),IF(jaar_zip[[#This Row],[etmaaltemperatuur]]&lt;stookgrens,stookgrens-jaar_zip[[#This Row],[etmaaltemperatuur]],0),"")</f>
        <v>0</v>
      </c>
      <c r="N5170" s="101">
        <f>IF(ISNUMBER(jaar_zip[[#This Row],[graaddagen]]),IF(OR(MONTH(jaar_zip[[#This Row],[Datum]])=1,MONTH(jaar_zip[[#This Row],[Datum]])=2,MONTH(jaar_zip[[#This Row],[Datum]])=11,MONTH(jaar_zip[[#This Row],[Datum]])=12),1.1,IF(OR(MONTH(jaar_zip[[#This Row],[Datum]])=3,MONTH(jaar_zip[[#This Row],[Datum]])=10),1,0.8))*jaar_zip[[#This Row],[graaddagen]],"")</f>
        <v>0</v>
      </c>
      <c r="O5170" s="101">
        <f>IF(ISNUMBER(jaar_zip[[#This Row],[etmaaltemperatuur]]),IF(jaar_zip[[#This Row],[etmaaltemperatuur]]&gt;stookgrens,jaar_zip[[#This Row],[etmaaltemperatuur]]-stookgrens,0),"")</f>
        <v>1.3000000000000007</v>
      </c>
    </row>
    <row r="5171" spans="1:15" x14ac:dyDescent="0.25">
      <c r="A5171">
        <v>286</v>
      </c>
      <c r="B5171">
        <v>20240825</v>
      </c>
      <c r="C5171">
        <v>5.8</v>
      </c>
      <c r="D5171">
        <v>16.2</v>
      </c>
      <c r="E5171">
        <v>1745</v>
      </c>
      <c r="F5171">
        <v>5.7</v>
      </c>
      <c r="H5171">
        <v>77</v>
      </c>
      <c r="I5171" s="101" t="s">
        <v>30</v>
      </c>
      <c r="J5171" s="1">
        <f>DATEVALUE(RIGHT(jaar_zip[[#This Row],[YYYYMMDD]],2)&amp;"-"&amp;MID(jaar_zip[[#This Row],[YYYYMMDD]],5,2)&amp;"-"&amp;LEFT(jaar_zip[[#This Row],[YYYYMMDD]],4))</f>
        <v>45529</v>
      </c>
      <c r="K5171" s="101" t="str">
        <f>IF(AND(VALUE(MONTH(jaar_zip[[#This Row],[Datum]]))=1,VALUE(WEEKNUM(jaar_zip[[#This Row],[Datum]],21))&gt;51),RIGHT(YEAR(jaar_zip[[#This Row],[Datum]])-1,2),RIGHT(YEAR(jaar_zip[[#This Row],[Datum]]),2))&amp;"-"&amp; TEXT(WEEKNUM(jaar_zip[[#This Row],[Datum]],21),"00")</f>
        <v>24-34</v>
      </c>
      <c r="L5171" s="101">
        <f>MONTH(jaar_zip[[#This Row],[Datum]])</f>
        <v>8</v>
      </c>
      <c r="M5171" s="101">
        <f>IF(ISNUMBER(jaar_zip[[#This Row],[etmaaltemperatuur]]),IF(jaar_zip[[#This Row],[etmaaltemperatuur]]&lt;stookgrens,stookgrens-jaar_zip[[#This Row],[etmaaltemperatuur]],0),"")</f>
        <v>1.8000000000000007</v>
      </c>
      <c r="N5171" s="101">
        <f>IF(ISNUMBER(jaar_zip[[#This Row],[graaddagen]]),IF(OR(MONTH(jaar_zip[[#This Row],[Datum]])=1,MONTH(jaar_zip[[#This Row],[Datum]])=2,MONTH(jaar_zip[[#This Row],[Datum]])=11,MONTH(jaar_zip[[#This Row],[Datum]])=12),1.1,IF(OR(MONTH(jaar_zip[[#This Row],[Datum]])=3,MONTH(jaar_zip[[#This Row],[Datum]])=10),1,0.8))*jaar_zip[[#This Row],[graaddagen]],"")</f>
        <v>1.4400000000000006</v>
      </c>
      <c r="O5171" s="101">
        <f>IF(ISNUMBER(jaar_zip[[#This Row],[etmaaltemperatuur]]),IF(jaar_zip[[#This Row],[etmaaltemperatuur]]&gt;stookgrens,jaar_zip[[#This Row],[etmaaltemperatuur]]-stookgrens,0),"")</f>
        <v>0</v>
      </c>
    </row>
    <row r="5172" spans="1:15" x14ac:dyDescent="0.25">
      <c r="A5172">
        <v>286</v>
      </c>
      <c r="B5172">
        <v>20240826</v>
      </c>
      <c r="C5172">
        <v>4.8</v>
      </c>
      <c r="D5172">
        <v>16.399999999999999</v>
      </c>
      <c r="E5172">
        <v>1507</v>
      </c>
      <c r="F5172">
        <v>0</v>
      </c>
      <c r="H5172">
        <v>82</v>
      </c>
      <c r="I5172" s="101" t="s">
        <v>30</v>
      </c>
      <c r="J5172" s="1">
        <f>DATEVALUE(RIGHT(jaar_zip[[#This Row],[YYYYMMDD]],2)&amp;"-"&amp;MID(jaar_zip[[#This Row],[YYYYMMDD]],5,2)&amp;"-"&amp;LEFT(jaar_zip[[#This Row],[YYYYMMDD]],4))</f>
        <v>45530</v>
      </c>
      <c r="K5172" s="101" t="str">
        <f>IF(AND(VALUE(MONTH(jaar_zip[[#This Row],[Datum]]))=1,VALUE(WEEKNUM(jaar_zip[[#This Row],[Datum]],21))&gt;51),RIGHT(YEAR(jaar_zip[[#This Row],[Datum]])-1,2),RIGHT(YEAR(jaar_zip[[#This Row],[Datum]]),2))&amp;"-"&amp; TEXT(WEEKNUM(jaar_zip[[#This Row],[Datum]],21),"00")</f>
        <v>24-35</v>
      </c>
      <c r="L5172" s="101">
        <f>MONTH(jaar_zip[[#This Row],[Datum]])</f>
        <v>8</v>
      </c>
      <c r="M5172" s="101">
        <f>IF(ISNUMBER(jaar_zip[[#This Row],[etmaaltemperatuur]]),IF(jaar_zip[[#This Row],[etmaaltemperatuur]]&lt;stookgrens,stookgrens-jaar_zip[[#This Row],[etmaaltemperatuur]],0),"")</f>
        <v>1.6000000000000014</v>
      </c>
      <c r="N5172" s="101">
        <f>IF(ISNUMBER(jaar_zip[[#This Row],[graaddagen]]),IF(OR(MONTH(jaar_zip[[#This Row],[Datum]])=1,MONTH(jaar_zip[[#This Row],[Datum]])=2,MONTH(jaar_zip[[#This Row],[Datum]])=11,MONTH(jaar_zip[[#This Row],[Datum]])=12),1.1,IF(OR(MONTH(jaar_zip[[#This Row],[Datum]])=3,MONTH(jaar_zip[[#This Row],[Datum]])=10),1,0.8))*jaar_zip[[#This Row],[graaddagen]],"")</f>
        <v>1.2800000000000011</v>
      </c>
      <c r="O5172" s="101">
        <f>IF(ISNUMBER(jaar_zip[[#This Row],[etmaaltemperatuur]]),IF(jaar_zip[[#This Row],[etmaaltemperatuur]]&gt;stookgrens,jaar_zip[[#This Row],[etmaaltemperatuur]]-stookgrens,0),"")</f>
        <v>0</v>
      </c>
    </row>
    <row r="5173" spans="1:15" x14ac:dyDescent="0.25">
      <c r="A5173">
        <v>286</v>
      </c>
      <c r="B5173">
        <v>20240827</v>
      </c>
      <c r="C5173">
        <v>3.2</v>
      </c>
      <c r="D5173">
        <v>18.100000000000001</v>
      </c>
      <c r="E5173">
        <v>1900</v>
      </c>
      <c r="F5173">
        <v>0</v>
      </c>
      <c r="H5173">
        <v>72</v>
      </c>
      <c r="I5173" s="101" t="s">
        <v>30</v>
      </c>
      <c r="J5173" s="1">
        <f>DATEVALUE(RIGHT(jaar_zip[[#This Row],[YYYYMMDD]],2)&amp;"-"&amp;MID(jaar_zip[[#This Row],[YYYYMMDD]],5,2)&amp;"-"&amp;LEFT(jaar_zip[[#This Row],[YYYYMMDD]],4))</f>
        <v>45531</v>
      </c>
      <c r="K5173" s="101" t="str">
        <f>IF(AND(VALUE(MONTH(jaar_zip[[#This Row],[Datum]]))=1,VALUE(WEEKNUM(jaar_zip[[#This Row],[Datum]],21))&gt;51),RIGHT(YEAR(jaar_zip[[#This Row],[Datum]])-1,2),RIGHT(YEAR(jaar_zip[[#This Row],[Datum]]),2))&amp;"-"&amp; TEXT(WEEKNUM(jaar_zip[[#This Row],[Datum]],21),"00")</f>
        <v>24-35</v>
      </c>
      <c r="L5173" s="101">
        <f>MONTH(jaar_zip[[#This Row],[Datum]])</f>
        <v>8</v>
      </c>
      <c r="M5173" s="101">
        <f>IF(ISNUMBER(jaar_zip[[#This Row],[etmaaltemperatuur]]),IF(jaar_zip[[#This Row],[etmaaltemperatuur]]&lt;stookgrens,stookgrens-jaar_zip[[#This Row],[etmaaltemperatuur]],0),"")</f>
        <v>0</v>
      </c>
      <c r="N5173" s="101">
        <f>IF(ISNUMBER(jaar_zip[[#This Row],[graaddagen]]),IF(OR(MONTH(jaar_zip[[#This Row],[Datum]])=1,MONTH(jaar_zip[[#This Row],[Datum]])=2,MONTH(jaar_zip[[#This Row],[Datum]])=11,MONTH(jaar_zip[[#This Row],[Datum]])=12),1.1,IF(OR(MONTH(jaar_zip[[#This Row],[Datum]])=3,MONTH(jaar_zip[[#This Row],[Datum]])=10),1,0.8))*jaar_zip[[#This Row],[graaddagen]],"")</f>
        <v>0</v>
      </c>
      <c r="O5173" s="101">
        <f>IF(ISNUMBER(jaar_zip[[#This Row],[etmaaltemperatuur]]),IF(jaar_zip[[#This Row],[etmaaltemperatuur]]&gt;stookgrens,jaar_zip[[#This Row],[etmaaltemperatuur]]-stookgrens,0),"")</f>
        <v>0.10000000000000142</v>
      </c>
    </row>
    <row r="5174" spans="1:15" x14ac:dyDescent="0.25">
      <c r="A5174">
        <v>286</v>
      </c>
      <c r="B5174">
        <v>20240828</v>
      </c>
      <c r="C5174">
        <v>3</v>
      </c>
      <c r="D5174">
        <v>21</v>
      </c>
      <c r="E5174">
        <v>2037</v>
      </c>
      <c r="F5174">
        <v>0</v>
      </c>
      <c r="H5174">
        <v>70</v>
      </c>
      <c r="I5174" s="101" t="s">
        <v>30</v>
      </c>
      <c r="J5174" s="1">
        <f>DATEVALUE(RIGHT(jaar_zip[[#This Row],[YYYYMMDD]],2)&amp;"-"&amp;MID(jaar_zip[[#This Row],[YYYYMMDD]],5,2)&amp;"-"&amp;LEFT(jaar_zip[[#This Row],[YYYYMMDD]],4))</f>
        <v>45532</v>
      </c>
      <c r="K5174" s="101" t="str">
        <f>IF(AND(VALUE(MONTH(jaar_zip[[#This Row],[Datum]]))=1,VALUE(WEEKNUM(jaar_zip[[#This Row],[Datum]],21))&gt;51),RIGHT(YEAR(jaar_zip[[#This Row],[Datum]])-1,2),RIGHT(YEAR(jaar_zip[[#This Row],[Datum]]),2))&amp;"-"&amp; TEXT(WEEKNUM(jaar_zip[[#This Row],[Datum]],21),"00")</f>
        <v>24-35</v>
      </c>
      <c r="L5174" s="101">
        <f>MONTH(jaar_zip[[#This Row],[Datum]])</f>
        <v>8</v>
      </c>
      <c r="M5174" s="101">
        <f>IF(ISNUMBER(jaar_zip[[#This Row],[etmaaltemperatuur]]),IF(jaar_zip[[#This Row],[etmaaltemperatuur]]&lt;stookgrens,stookgrens-jaar_zip[[#This Row],[etmaaltemperatuur]],0),"")</f>
        <v>0</v>
      </c>
      <c r="N5174" s="101">
        <f>IF(ISNUMBER(jaar_zip[[#This Row],[graaddagen]]),IF(OR(MONTH(jaar_zip[[#This Row],[Datum]])=1,MONTH(jaar_zip[[#This Row],[Datum]])=2,MONTH(jaar_zip[[#This Row],[Datum]])=11,MONTH(jaar_zip[[#This Row],[Datum]])=12),1.1,IF(OR(MONTH(jaar_zip[[#This Row],[Datum]])=3,MONTH(jaar_zip[[#This Row],[Datum]])=10),1,0.8))*jaar_zip[[#This Row],[graaddagen]],"")</f>
        <v>0</v>
      </c>
      <c r="O5174" s="101">
        <f>IF(ISNUMBER(jaar_zip[[#This Row],[etmaaltemperatuur]]),IF(jaar_zip[[#This Row],[etmaaltemperatuur]]&gt;stookgrens,jaar_zip[[#This Row],[etmaaltemperatuur]]-stookgrens,0),"")</f>
        <v>3</v>
      </c>
    </row>
    <row r="5175" spans="1:15" x14ac:dyDescent="0.25">
      <c r="A5175">
        <v>286</v>
      </c>
      <c r="B5175">
        <v>20240829</v>
      </c>
      <c r="C5175">
        <v>3.7</v>
      </c>
      <c r="D5175">
        <v>20.6</v>
      </c>
      <c r="E5175">
        <v>1830</v>
      </c>
      <c r="F5175">
        <v>0</v>
      </c>
      <c r="H5175">
        <v>79</v>
      </c>
      <c r="I5175" s="101" t="s">
        <v>30</v>
      </c>
      <c r="J5175" s="1">
        <f>DATEVALUE(RIGHT(jaar_zip[[#This Row],[YYYYMMDD]],2)&amp;"-"&amp;MID(jaar_zip[[#This Row],[YYYYMMDD]],5,2)&amp;"-"&amp;LEFT(jaar_zip[[#This Row],[YYYYMMDD]],4))</f>
        <v>45533</v>
      </c>
      <c r="K5175" s="101" t="str">
        <f>IF(AND(VALUE(MONTH(jaar_zip[[#This Row],[Datum]]))=1,VALUE(WEEKNUM(jaar_zip[[#This Row],[Datum]],21))&gt;51),RIGHT(YEAR(jaar_zip[[#This Row],[Datum]])-1,2),RIGHT(YEAR(jaar_zip[[#This Row],[Datum]]),2))&amp;"-"&amp; TEXT(WEEKNUM(jaar_zip[[#This Row],[Datum]],21),"00")</f>
        <v>24-35</v>
      </c>
      <c r="L5175" s="101">
        <f>MONTH(jaar_zip[[#This Row],[Datum]])</f>
        <v>8</v>
      </c>
      <c r="M5175" s="101">
        <f>IF(ISNUMBER(jaar_zip[[#This Row],[etmaaltemperatuur]]),IF(jaar_zip[[#This Row],[etmaaltemperatuur]]&lt;stookgrens,stookgrens-jaar_zip[[#This Row],[etmaaltemperatuur]],0),"")</f>
        <v>0</v>
      </c>
      <c r="N5175" s="101">
        <f>IF(ISNUMBER(jaar_zip[[#This Row],[graaddagen]]),IF(OR(MONTH(jaar_zip[[#This Row],[Datum]])=1,MONTH(jaar_zip[[#This Row],[Datum]])=2,MONTH(jaar_zip[[#This Row],[Datum]])=11,MONTH(jaar_zip[[#This Row],[Datum]])=12),1.1,IF(OR(MONTH(jaar_zip[[#This Row],[Datum]])=3,MONTH(jaar_zip[[#This Row],[Datum]])=10),1,0.8))*jaar_zip[[#This Row],[graaddagen]],"")</f>
        <v>0</v>
      </c>
      <c r="O5175" s="101">
        <f>IF(ISNUMBER(jaar_zip[[#This Row],[etmaaltemperatuur]]),IF(jaar_zip[[#This Row],[etmaaltemperatuur]]&gt;stookgrens,jaar_zip[[#This Row],[etmaaltemperatuur]]-stookgrens,0),"")</f>
        <v>2.6000000000000014</v>
      </c>
    </row>
    <row r="5176" spans="1:15" x14ac:dyDescent="0.25">
      <c r="A5176">
        <v>286</v>
      </c>
      <c r="B5176">
        <v>20240830</v>
      </c>
      <c r="C5176">
        <v>3</v>
      </c>
      <c r="D5176">
        <v>17.100000000000001</v>
      </c>
      <c r="E5176">
        <v>1740</v>
      </c>
      <c r="F5176">
        <v>0</v>
      </c>
      <c r="H5176">
        <v>76</v>
      </c>
      <c r="I5176" s="101" t="s">
        <v>30</v>
      </c>
      <c r="J5176" s="1">
        <f>DATEVALUE(RIGHT(jaar_zip[[#This Row],[YYYYMMDD]],2)&amp;"-"&amp;MID(jaar_zip[[#This Row],[YYYYMMDD]],5,2)&amp;"-"&amp;LEFT(jaar_zip[[#This Row],[YYYYMMDD]],4))</f>
        <v>45534</v>
      </c>
      <c r="K5176" s="101" t="str">
        <f>IF(AND(VALUE(MONTH(jaar_zip[[#This Row],[Datum]]))=1,VALUE(WEEKNUM(jaar_zip[[#This Row],[Datum]],21))&gt;51),RIGHT(YEAR(jaar_zip[[#This Row],[Datum]])-1,2),RIGHT(YEAR(jaar_zip[[#This Row],[Datum]]),2))&amp;"-"&amp; TEXT(WEEKNUM(jaar_zip[[#This Row],[Datum]],21),"00")</f>
        <v>24-35</v>
      </c>
      <c r="L5176" s="101">
        <f>MONTH(jaar_zip[[#This Row],[Datum]])</f>
        <v>8</v>
      </c>
      <c r="M5176" s="101">
        <f>IF(ISNUMBER(jaar_zip[[#This Row],[etmaaltemperatuur]]),IF(jaar_zip[[#This Row],[etmaaltemperatuur]]&lt;stookgrens,stookgrens-jaar_zip[[#This Row],[etmaaltemperatuur]],0),"")</f>
        <v>0.89999999999999858</v>
      </c>
      <c r="N5176" s="101">
        <f>IF(ISNUMBER(jaar_zip[[#This Row],[graaddagen]]),IF(OR(MONTH(jaar_zip[[#This Row],[Datum]])=1,MONTH(jaar_zip[[#This Row],[Datum]])=2,MONTH(jaar_zip[[#This Row],[Datum]])=11,MONTH(jaar_zip[[#This Row],[Datum]])=12),1.1,IF(OR(MONTH(jaar_zip[[#This Row],[Datum]])=3,MONTH(jaar_zip[[#This Row],[Datum]])=10),1,0.8))*jaar_zip[[#This Row],[graaddagen]],"")</f>
        <v>0.71999999999999886</v>
      </c>
      <c r="O5176" s="101">
        <f>IF(ISNUMBER(jaar_zip[[#This Row],[etmaaltemperatuur]]),IF(jaar_zip[[#This Row],[etmaaltemperatuur]]&gt;stookgrens,jaar_zip[[#This Row],[etmaaltemperatuur]]-stookgrens,0),"")</f>
        <v>0</v>
      </c>
    </row>
    <row r="5177" spans="1:15" x14ac:dyDescent="0.25">
      <c r="A5177">
        <v>286</v>
      </c>
      <c r="B5177">
        <v>20240831</v>
      </c>
      <c r="C5177">
        <v>5</v>
      </c>
      <c r="D5177">
        <v>16.3</v>
      </c>
      <c r="E5177">
        <v>1795</v>
      </c>
      <c r="F5177">
        <v>0</v>
      </c>
      <c r="H5177">
        <v>72</v>
      </c>
      <c r="I5177" s="101" t="s">
        <v>30</v>
      </c>
      <c r="J5177" s="1">
        <f>DATEVALUE(RIGHT(jaar_zip[[#This Row],[YYYYMMDD]],2)&amp;"-"&amp;MID(jaar_zip[[#This Row],[YYYYMMDD]],5,2)&amp;"-"&amp;LEFT(jaar_zip[[#This Row],[YYYYMMDD]],4))</f>
        <v>45535</v>
      </c>
      <c r="K5177" s="101" t="str">
        <f>IF(AND(VALUE(MONTH(jaar_zip[[#This Row],[Datum]]))=1,VALUE(WEEKNUM(jaar_zip[[#This Row],[Datum]],21))&gt;51),RIGHT(YEAR(jaar_zip[[#This Row],[Datum]])-1,2),RIGHT(YEAR(jaar_zip[[#This Row],[Datum]]),2))&amp;"-"&amp; TEXT(WEEKNUM(jaar_zip[[#This Row],[Datum]],21),"00")</f>
        <v>24-35</v>
      </c>
      <c r="L5177" s="101">
        <f>MONTH(jaar_zip[[#This Row],[Datum]])</f>
        <v>8</v>
      </c>
      <c r="M5177" s="101">
        <f>IF(ISNUMBER(jaar_zip[[#This Row],[etmaaltemperatuur]]),IF(jaar_zip[[#This Row],[etmaaltemperatuur]]&lt;stookgrens,stookgrens-jaar_zip[[#This Row],[etmaaltemperatuur]],0),"")</f>
        <v>1.6999999999999993</v>
      </c>
      <c r="N5177" s="101">
        <f>IF(ISNUMBER(jaar_zip[[#This Row],[graaddagen]]),IF(OR(MONTH(jaar_zip[[#This Row],[Datum]])=1,MONTH(jaar_zip[[#This Row],[Datum]])=2,MONTH(jaar_zip[[#This Row],[Datum]])=11,MONTH(jaar_zip[[#This Row],[Datum]])=12),1.1,IF(OR(MONTH(jaar_zip[[#This Row],[Datum]])=3,MONTH(jaar_zip[[#This Row],[Datum]])=10),1,0.8))*jaar_zip[[#This Row],[graaddagen]],"")</f>
        <v>1.3599999999999994</v>
      </c>
      <c r="O5177" s="101">
        <f>IF(ISNUMBER(jaar_zip[[#This Row],[etmaaltemperatuur]]),IF(jaar_zip[[#This Row],[etmaaltemperatuur]]&gt;stookgrens,jaar_zip[[#This Row],[etmaaltemperatuur]]-stookgrens,0),"")</f>
        <v>0</v>
      </c>
    </row>
    <row r="5178" spans="1:15" x14ac:dyDescent="0.25">
      <c r="A5178">
        <v>286</v>
      </c>
      <c r="B5178">
        <v>20240901</v>
      </c>
      <c r="C5178">
        <v>5.8</v>
      </c>
      <c r="D5178">
        <v>19.8</v>
      </c>
      <c r="E5178">
        <v>1831</v>
      </c>
      <c r="F5178">
        <v>0</v>
      </c>
      <c r="H5178">
        <v>67</v>
      </c>
      <c r="I5178" s="101" t="s">
        <v>30</v>
      </c>
      <c r="J5178" s="1">
        <f>DATEVALUE(RIGHT(jaar_zip[[#This Row],[YYYYMMDD]],2)&amp;"-"&amp;MID(jaar_zip[[#This Row],[YYYYMMDD]],5,2)&amp;"-"&amp;LEFT(jaar_zip[[#This Row],[YYYYMMDD]],4))</f>
        <v>45536</v>
      </c>
      <c r="K5178" s="101" t="str">
        <f>IF(AND(VALUE(MONTH(jaar_zip[[#This Row],[Datum]]))=1,VALUE(WEEKNUM(jaar_zip[[#This Row],[Datum]],21))&gt;51),RIGHT(YEAR(jaar_zip[[#This Row],[Datum]])-1,2),RIGHT(YEAR(jaar_zip[[#This Row],[Datum]]),2))&amp;"-"&amp; TEXT(WEEKNUM(jaar_zip[[#This Row],[Datum]],21),"00")</f>
        <v>24-35</v>
      </c>
      <c r="L5178" s="101">
        <f>MONTH(jaar_zip[[#This Row],[Datum]])</f>
        <v>9</v>
      </c>
      <c r="M5178" s="101">
        <f>IF(ISNUMBER(jaar_zip[[#This Row],[etmaaltemperatuur]]),IF(jaar_zip[[#This Row],[etmaaltemperatuur]]&lt;stookgrens,stookgrens-jaar_zip[[#This Row],[etmaaltemperatuur]],0),"")</f>
        <v>0</v>
      </c>
      <c r="N5178" s="101">
        <f>IF(ISNUMBER(jaar_zip[[#This Row],[graaddagen]]),IF(OR(MONTH(jaar_zip[[#This Row],[Datum]])=1,MONTH(jaar_zip[[#This Row],[Datum]])=2,MONTH(jaar_zip[[#This Row],[Datum]])=11,MONTH(jaar_zip[[#This Row],[Datum]])=12),1.1,IF(OR(MONTH(jaar_zip[[#This Row],[Datum]])=3,MONTH(jaar_zip[[#This Row],[Datum]])=10),1,0.8))*jaar_zip[[#This Row],[graaddagen]],"")</f>
        <v>0</v>
      </c>
      <c r="O5178" s="101">
        <f>IF(ISNUMBER(jaar_zip[[#This Row],[etmaaltemperatuur]]),IF(jaar_zip[[#This Row],[etmaaltemperatuur]]&gt;stookgrens,jaar_zip[[#This Row],[etmaaltemperatuur]]-stookgrens,0),"")</f>
        <v>1.8000000000000007</v>
      </c>
    </row>
    <row r="5179" spans="1:15" x14ac:dyDescent="0.25">
      <c r="A5179">
        <v>286</v>
      </c>
      <c r="B5179">
        <v>20240902</v>
      </c>
      <c r="C5179">
        <v>3.9</v>
      </c>
      <c r="D5179">
        <v>21.5</v>
      </c>
      <c r="E5179">
        <v>1590</v>
      </c>
      <c r="F5179">
        <v>0</v>
      </c>
      <c r="H5179">
        <v>71</v>
      </c>
      <c r="I5179" s="101" t="s">
        <v>30</v>
      </c>
      <c r="J5179" s="1">
        <f>DATEVALUE(RIGHT(jaar_zip[[#This Row],[YYYYMMDD]],2)&amp;"-"&amp;MID(jaar_zip[[#This Row],[YYYYMMDD]],5,2)&amp;"-"&amp;LEFT(jaar_zip[[#This Row],[YYYYMMDD]],4))</f>
        <v>45537</v>
      </c>
      <c r="K5179" s="101" t="str">
        <f>IF(AND(VALUE(MONTH(jaar_zip[[#This Row],[Datum]]))=1,VALUE(WEEKNUM(jaar_zip[[#This Row],[Datum]],21))&gt;51),RIGHT(YEAR(jaar_zip[[#This Row],[Datum]])-1,2),RIGHT(YEAR(jaar_zip[[#This Row],[Datum]]),2))&amp;"-"&amp; TEXT(WEEKNUM(jaar_zip[[#This Row],[Datum]],21),"00")</f>
        <v>24-36</v>
      </c>
      <c r="L5179" s="101">
        <f>MONTH(jaar_zip[[#This Row],[Datum]])</f>
        <v>9</v>
      </c>
      <c r="M5179" s="101">
        <f>IF(ISNUMBER(jaar_zip[[#This Row],[etmaaltemperatuur]]),IF(jaar_zip[[#This Row],[etmaaltemperatuur]]&lt;stookgrens,stookgrens-jaar_zip[[#This Row],[etmaaltemperatuur]],0),"")</f>
        <v>0</v>
      </c>
      <c r="N5179" s="101">
        <f>IF(ISNUMBER(jaar_zip[[#This Row],[graaddagen]]),IF(OR(MONTH(jaar_zip[[#This Row],[Datum]])=1,MONTH(jaar_zip[[#This Row],[Datum]])=2,MONTH(jaar_zip[[#This Row],[Datum]])=11,MONTH(jaar_zip[[#This Row],[Datum]])=12),1.1,IF(OR(MONTH(jaar_zip[[#This Row],[Datum]])=3,MONTH(jaar_zip[[#This Row],[Datum]])=10),1,0.8))*jaar_zip[[#This Row],[graaddagen]],"")</f>
        <v>0</v>
      </c>
      <c r="O5179" s="101">
        <f>IF(ISNUMBER(jaar_zip[[#This Row],[etmaaltemperatuur]]),IF(jaar_zip[[#This Row],[etmaaltemperatuur]]&gt;stookgrens,jaar_zip[[#This Row],[etmaaltemperatuur]]-stookgrens,0),"")</f>
        <v>3.5</v>
      </c>
    </row>
    <row r="5180" spans="1:15" x14ac:dyDescent="0.25">
      <c r="A5180">
        <v>286</v>
      </c>
      <c r="B5180">
        <v>20240903</v>
      </c>
      <c r="C5180">
        <v>2.2999999999999998</v>
      </c>
      <c r="D5180">
        <v>21.4</v>
      </c>
      <c r="E5180">
        <v>1376</v>
      </c>
      <c r="F5180">
        <v>1.1000000000000001</v>
      </c>
      <c r="H5180">
        <v>85</v>
      </c>
      <c r="I5180" s="101" t="s">
        <v>30</v>
      </c>
      <c r="J5180" s="1">
        <f>DATEVALUE(RIGHT(jaar_zip[[#This Row],[YYYYMMDD]],2)&amp;"-"&amp;MID(jaar_zip[[#This Row],[YYYYMMDD]],5,2)&amp;"-"&amp;LEFT(jaar_zip[[#This Row],[YYYYMMDD]],4))</f>
        <v>45538</v>
      </c>
      <c r="K5180" s="101" t="str">
        <f>IF(AND(VALUE(MONTH(jaar_zip[[#This Row],[Datum]]))=1,VALUE(WEEKNUM(jaar_zip[[#This Row],[Datum]],21))&gt;51),RIGHT(YEAR(jaar_zip[[#This Row],[Datum]])-1,2),RIGHT(YEAR(jaar_zip[[#This Row],[Datum]]),2))&amp;"-"&amp; TEXT(WEEKNUM(jaar_zip[[#This Row],[Datum]],21),"00")</f>
        <v>24-36</v>
      </c>
      <c r="L5180" s="101">
        <f>MONTH(jaar_zip[[#This Row],[Datum]])</f>
        <v>9</v>
      </c>
      <c r="M5180" s="101">
        <f>IF(ISNUMBER(jaar_zip[[#This Row],[etmaaltemperatuur]]),IF(jaar_zip[[#This Row],[etmaaltemperatuur]]&lt;stookgrens,stookgrens-jaar_zip[[#This Row],[etmaaltemperatuur]],0),"")</f>
        <v>0</v>
      </c>
      <c r="N5180" s="101">
        <f>IF(ISNUMBER(jaar_zip[[#This Row],[graaddagen]]),IF(OR(MONTH(jaar_zip[[#This Row],[Datum]])=1,MONTH(jaar_zip[[#This Row],[Datum]])=2,MONTH(jaar_zip[[#This Row],[Datum]])=11,MONTH(jaar_zip[[#This Row],[Datum]])=12),1.1,IF(OR(MONTH(jaar_zip[[#This Row],[Datum]])=3,MONTH(jaar_zip[[#This Row],[Datum]])=10),1,0.8))*jaar_zip[[#This Row],[graaddagen]],"")</f>
        <v>0</v>
      </c>
      <c r="O5180" s="101">
        <f>IF(ISNUMBER(jaar_zip[[#This Row],[etmaaltemperatuur]]),IF(jaar_zip[[#This Row],[etmaaltemperatuur]]&gt;stookgrens,jaar_zip[[#This Row],[etmaaltemperatuur]]-stookgrens,0),"")</f>
        <v>3.3999999999999986</v>
      </c>
    </row>
    <row r="5181" spans="1:15" x14ac:dyDescent="0.25">
      <c r="A5181">
        <v>286</v>
      </c>
      <c r="B5181">
        <v>20240904</v>
      </c>
      <c r="C5181">
        <v>2.7</v>
      </c>
      <c r="D5181">
        <v>18.5</v>
      </c>
      <c r="E5181">
        <v>529</v>
      </c>
      <c r="F5181">
        <v>11</v>
      </c>
      <c r="H5181">
        <v>93</v>
      </c>
      <c r="I5181" s="101" t="s">
        <v>30</v>
      </c>
      <c r="J5181" s="1">
        <f>DATEVALUE(RIGHT(jaar_zip[[#This Row],[YYYYMMDD]],2)&amp;"-"&amp;MID(jaar_zip[[#This Row],[YYYYMMDD]],5,2)&amp;"-"&amp;LEFT(jaar_zip[[#This Row],[YYYYMMDD]],4))</f>
        <v>45539</v>
      </c>
      <c r="K5181" s="101" t="str">
        <f>IF(AND(VALUE(MONTH(jaar_zip[[#This Row],[Datum]]))=1,VALUE(WEEKNUM(jaar_zip[[#This Row],[Datum]],21))&gt;51),RIGHT(YEAR(jaar_zip[[#This Row],[Datum]])-1,2),RIGHT(YEAR(jaar_zip[[#This Row],[Datum]]),2))&amp;"-"&amp; TEXT(WEEKNUM(jaar_zip[[#This Row],[Datum]],21),"00")</f>
        <v>24-36</v>
      </c>
      <c r="L5181" s="101">
        <f>MONTH(jaar_zip[[#This Row],[Datum]])</f>
        <v>9</v>
      </c>
      <c r="M5181" s="101">
        <f>IF(ISNUMBER(jaar_zip[[#This Row],[etmaaltemperatuur]]),IF(jaar_zip[[#This Row],[etmaaltemperatuur]]&lt;stookgrens,stookgrens-jaar_zip[[#This Row],[etmaaltemperatuur]],0),"")</f>
        <v>0</v>
      </c>
      <c r="N5181" s="101">
        <f>IF(ISNUMBER(jaar_zip[[#This Row],[graaddagen]]),IF(OR(MONTH(jaar_zip[[#This Row],[Datum]])=1,MONTH(jaar_zip[[#This Row],[Datum]])=2,MONTH(jaar_zip[[#This Row],[Datum]])=11,MONTH(jaar_zip[[#This Row],[Datum]])=12),1.1,IF(OR(MONTH(jaar_zip[[#This Row],[Datum]])=3,MONTH(jaar_zip[[#This Row],[Datum]])=10),1,0.8))*jaar_zip[[#This Row],[graaddagen]],"")</f>
        <v>0</v>
      </c>
      <c r="O5181" s="101">
        <f>IF(ISNUMBER(jaar_zip[[#This Row],[etmaaltemperatuur]]),IF(jaar_zip[[#This Row],[etmaaltemperatuur]]&gt;stookgrens,jaar_zip[[#This Row],[etmaaltemperatuur]]-stookgrens,0),"")</f>
        <v>0.5</v>
      </c>
    </row>
    <row r="5182" spans="1:15" x14ac:dyDescent="0.25">
      <c r="A5182">
        <v>286</v>
      </c>
      <c r="B5182">
        <v>20240905</v>
      </c>
      <c r="C5182">
        <v>5.9</v>
      </c>
      <c r="D5182">
        <v>22.6</v>
      </c>
      <c r="E5182">
        <v>1627</v>
      </c>
      <c r="F5182">
        <v>0</v>
      </c>
      <c r="H5182">
        <v>75</v>
      </c>
      <c r="I5182" s="101" t="s">
        <v>30</v>
      </c>
      <c r="J5182" s="1">
        <f>DATEVALUE(RIGHT(jaar_zip[[#This Row],[YYYYMMDD]],2)&amp;"-"&amp;MID(jaar_zip[[#This Row],[YYYYMMDD]],5,2)&amp;"-"&amp;LEFT(jaar_zip[[#This Row],[YYYYMMDD]],4))</f>
        <v>45540</v>
      </c>
      <c r="K5182" s="101" t="str">
        <f>IF(AND(VALUE(MONTH(jaar_zip[[#This Row],[Datum]]))=1,VALUE(WEEKNUM(jaar_zip[[#This Row],[Datum]],21))&gt;51),RIGHT(YEAR(jaar_zip[[#This Row],[Datum]])-1,2),RIGHT(YEAR(jaar_zip[[#This Row],[Datum]]),2))&amp;"-"&amp; TEXT(WEEKNUM(jaar_zip[[#This Row],[Datum]],21),"00")</f>
        <v>24-36</v>
      </c>
      <c r="L5182" s="101">
        <f>MONTH(jaar_zip[[#This Row],[Datum]])</f>
        <v>9</v>
      </c>
      <c r="M5182" s="101">
        <f>IF(ISNUMBER(jaar_zip[[#This Row],[etmaaltemperatuur]]),IF(jaar_zip[[#This Row],[etmaaltemperatuur]]&lt;stookgrens,stookgrens-jaar_zip[[#This Row],[etmaaltemperatuur]],0),"")</f>
        <v>0</v>
      </c>
      <c r="N5182" s="101">
        <f>IF(ISNUMBER(jaar_zip[[#This Row],[graaddagen]]),IF(OR(MONTH(jaar_zip[[#This Row],[Datum]])=1,MONTH(jaar_zip[[#This Row],[Datum]])=2,MONTH(jaar_zip[[#This Row],[Datum]])=11,MONTH(jaar_zip[[#This Row],[Datum]])=12),1.1,IF(OR(MONTH(jaar_zip[[#This Row],[Datum]])=3,MONTH(jaar_zip[[#This Row],[Datum]])=10),1,0.8))*jaar_zip[[#This Row],[graaddagen]],"")</f>
        <v>0</v>
      </c>
      <c r="O5182" s="101">
        <f>IF(ISNUMBER(jaar_zip[[#This Row],[etmaaltemperatuur]]),IF(jaar_zip[[#This Row],[etmaaltemperatuur]]&gt;stookgrens,jaar_zip[[#This Row],[etmaaltemperatuur]]-stookgrens,0),"")</f>
        <v>4.6000000000000014</v>
      </c>
    </row>
    <row r="5183" spans="1:15" x14ac:dyDescent="0.25">
      <c r="A5183">
        <v>286</v>
      </c>
      <c r="B5183">
        <v>20240906</v>
      </c>
      <c r="C5183">
        <v>5.7</v>
      </c>
      <c r="D5183">
        <v>21.9</v>
      </c>
      <c r="E5183">
        <v>1485</v>
      </c>
      <c r="F5183">
        <v>-0.1</v>
      </c>
      <c r="H5183">
        <v>64</v>
      </c>
      <c r="I5183" s="101" t="s">
        <v>30</v>
      </c>
      <c r="J5183" s="1">
        <f>DATEVALUE(RIGHT(jaar_zip[[#This Row],[YYYYMMDD]],2)&amp;"-"&amp;MID(jaar_zip[[#This Row],[YYYYMMDD]],5,2)&amp;"-"&amp;LEFT(jaar_zip[[#This Row],[YYYYMMDD]],4))</f>
        <v>45541</v>
      </c>
      <c r="K5183" s="101" t="str">
        <f>IF(AND(VALUE(MONTH(jaar_zip[[#This Row],[Datum]]))=1,VALUE(WEEKNUM(jaar_zip[[#This Row],[Datum]],21))&gt;51),RIGHT(YEAR(jaar_zip[[#This Row],[Datum]])-1,2),RIGHT(YEAR(jaar_zip[[#This Row],[Datum]]),2))&amp;"-"&amp; TEXT(WEEKNUM(jaar_zip[[#This Row],[Datum]],21),"00")</f>
        <v>24-36</v>
      </c>
      <c r="L5183" s="101">
        <f>MONTH(jaar_zip[[#This Row],[Datum]])</f>
        <v>9</v>
      </c>
      <c r="M5183" s="101">
        <f>IF(ISNUMBER(jaar_zip[[#This Row],[etmaaltemperatuur]]),IF(jaar_zip[[#This Row],[etmaaltemperatuur]]&lt;stookgrens,stookgrens-jaar_zip[[#This Row],[etmaaltemperatuur]],0),"")</f>
        <v>0</v>
      </c>
      <c r="N5183" s="101">
        <f>IF(ISNUMBER(jaar_zip[[#This Row],[graaddagen]]),IF(OR(MONTH(jaar_zip[[#This Row],[Datum]])=1,MONTH(jaar_zip[[#This Row],[Datum]])=2,MONTH(jaar_zip[[#This Row],[Datum]])=11,MONTH(jaar_zip[[#This Row],[Datum]])=12),1.1,IF(OR(MONTH(jaar_zip[[#This Row],[Datum]])=3,MONTH(jaar_zip[[#This Row],[Datum]])=10),1,0.8))*jaar_zip[[#This Row],[graaddagen]],"")</f>
        <v>0</v>
      </c>
      <c r="O5183" s="101">
        <f>IF(ISNUMBER(jaar_zip[[#This Row],[etmaaltemperatuur]]),IF(jaar_zip[[#This Row],[etmaaltemperatuur]]&gt;stookgrens,jaar_zip[[#This Row],[etmaaltemperatuur]]-stookgrens,0),"")</f>
        <v>3.8999999999999986</v>
      </c>
    </row>
    <row r="5184" spans="1:15" x14ac:dyDescent="0.25">
      <c r="A5184">
        <v>286</v>
      </c>
      <c r="B5184">
        <v>20240907</v>
      </c>
      <c r="C5184">
        <v>2.5</v>
      </c>
      <c r="D5184">
        <v>20.5</v>
      </c>
      <c r="E5184">
        <v>1401</v>
      </c>
      <c r="F5184">
        <v>0</v>
      </c>
      <c r="H5184">
        <v>75</v>
      </c>
      <c r="I5184" s="101" t="s">
        <v>30</v>
      </c>
      <c r="J5184" s="1">
        <f>DATEVALUE(RIGHT(jaar_zip[[#This Row],[YYYYMMDD]],2)&amp;"-"&amp;MID(jaar_zip[[#This Row],[YYYYMMDD]],5,2)&amp;"-"&amp;LEFT(jaar_zip[[#This Row],[YYYYMMDD]],4))</f>
        <v>45542</v>
      </c>
      <c r="K5184" s="101" t="str">
        <f>IF(AND(VALUE(MONTH(jaar_zip[[#This Row],[Datum]]))=1,VALUE(WEEKNUM(jaar_zip[[#This Row],[Datum]],21))&gt;51),RIGHT(YEAR(jaar_zip[[#This Row],[Datum]])-1,2),RIGHT(YEAR(jaar_zip[[#This Row],[Datum]]),2))&amp;"-"&amp; TEXT(WEEKNUM(jaar_zip[[#This Row],[Datum]],21),"00")</f>
        <v>24-36</v>
      </c>
      <c r="L5184" s="101">
        <f>MONTH(jaar_zip[[#This Row],[Datum]])</f>
        <v>9</v>
      </c>
      <c r="M5184" s="101">
        <f>IF(ISNUMBER(jaar_zip[[#This Row],[etmaaltemperatuur]]),IF(jaar_zip[[#This Row],[etmaaltemperatuur]]&lt;stookgrens,stookgrens-jaar_zip[[#This Row],[etmaaltemperatuur]],0),"")</f>
        <v>0</v>
      </c>
      <c r="N5184" s="101">
        <f>IF(ISNUMBER(jaar_zip[[#This Row],[graaddagen]]),IF(OR(MONTH(jaar_zip[[#This Row],[Datum]])=1,MONTH(jaar_zip[[#This Row],[Datum]])=2,MONTH(jaar_zip[[#This Row],[Datum]])=11,MONTH(jaar_zip[[#This Row],[Datum]])=12),1.1,IF(OR(MONTH(jaar_zip[[#This Row],[Datum]])=3,MONTH(jaar_zip[[#This Row],[Datum]])=10),1,0.8))*jaar_zip[[#This Row],[graaddagen]],"")</f>
        <v>0</v>
      </c>
      <c r="O5184" s="101">
        <f>IF(ISNUMBER(jaar_zip[[#This Row],[etmaaltemperatuur]]),IF(jaar_zip[[#This Row],[etmaaltemperatuur]]&gt;stookgrens,jaar_zip[[#This Row],[etmaaltemperatuur]]-stookgrens,0),"")</f>
        <v>2.5</v>
      </c>
    </row>
    <row r="5185" spans="1:15" x14ac:dyDescent="0.25">
      <c r="A5185">
        <v>286</v>
      </c>
      <c r="B5185">
        <v>20240908</v>
      </c>
      <c r="C5185">
        <v>3.3</v>
      </c>
      <c r="D5185">
        <v>19.7</v>
      </c>
      <c r="E5185">
        <v>1273</v>
      </c>
      <c r="F5185">
        <v>0</v>
      </c>
      <c r="H5185">
        <v>76</v>
      </c>
      <c r="I5185" s="101" t="s">
        <v>30</v>
      </c>
      <c r="J5185" s="1">
        <f>DATEVALUE(RIGHT(jaar_zip[[#This Row],[YYYYMMDD]],2)&amp;"-"&amp;MID(jaar_zip[[#This Row],[YYYYMMDD]],5,2)&amp;"-"&amp;LEFT(jaar_zip[[#This Row],[YYYYMMDD]],4))</f>
        <v>45543</v>
      </c>
      <c r="K5185" s="101" t="str">
        <f>IF(AND(VALUE(MONTH(jaar_zip[[#This Row],[Datum]]))=1,VALUE(WEEKNUM(jaar_zip[[#This Row],[Datum]],21))&gt;51),RIGHT(YEAR(jaar_zip[[#This Row],[Datum]])-1,2),RIGHT(YEAR(jaar_zip[[#This Row],[Datum]]),2))&amp;"-"&amp; TEXT(WEEKNUM(jaar_zip[[#This Row],[Datum]],21),"00")</f>
        <v>24-36</v>
      </c>
      <c r="L5185" s="101">
        <f>MONTH(jaar_zip[[#This Row],[Datum]])</f>
        <v>9</v>
      </c>
      <c r="M5185" s="101">
        <f>IF(ISNUMBER(jaar_zip[[#This Row],[etmaaltemperatuur]]),IF(jaar_zip[[#This Row],[etmaaltemperatuur]]&lt;stookgrens,stookgrens-jaar_zip[[#This Row],[etmaaltemperatuur]],0),"")</f>
        <v>0</v>
      </c>
      <c r="N5185" s="101">
        <f>IF(ISNUMBER(jaar_zip[[#This Row],[graaddagen]]),IF(OR(MONTH(jaar_zip[[#This Row],[Datum]])=1,MONTH(jaar_zip[[#This Row],[Datum]])=2,MONTH(jaar_zip[[#This Row],[Datum]])=11,MONTH(jaar_zip[[#This Row],[Datum]])=12),1.1,IF(OR(MONTH(jaar_zip[[#This Row],[Datum]])=3,MONTH(jaar_zip[[#This Row],[Datum]])=10),1,0.8))*jaar_zip[[#This Row],[graaddagen]],"")</f>
        <v>0</v>
      </c>
      <c r="O5185" s="101">
        <f>IF(ISNUMBER(jaar_zip[[#This Row],[etmaaltemperatuur]]),IF(jaar_zip[[#This Row],[etmaaltemperatuur]]&gt;stookgrens,jaar_zip[[#This Row],[etmaaltemperatuur]]-stookgrens,0),"")</f>
        <v>1.6999999999999993</v>
      </c>
    </row>
    <row r="5186" spans="1:15" x14ac:dyDescent="0.25">
      <c r="A5186">
        <v>286</v>
      </c>
      <c r="B5186">
        <v>20240909</v>
      </c>
      <c r="C5186">
        <v>4.0999999999999996</v>
      </c>
      <c r="D5186">
        <v>16.899999999999999</v>
      </c>
      <c r="E5186">
        <v>1205</v>
      </c>
      <c r="F5186">
        <v>0.1</v>
      </c>
      <c r="H5186">
        <v>77</v>
      </c>
      <c r="I5186" s="101" t="s">
        <v>30</v>
      </c>
      <c r="J5186" s="1">
        <f>DATEVALUE(RIGHT(jaar_zip[[#This Row],[YYYYMMDD]],2)&amp;"-"&amp;MID(jaar_zip[[#This Row],[YYYYMMDD]],5,2)&amp;"-"&amp;LEFT(jaar_zip[[#This Row],[YYYYMMDD]],4))</f>
        <v>45544</v>
      </c>
      <c r="K5186" s="101" t="str">
        <f>IF(AND(VALUE(MONTH(jaar_zip[[#This Row],[Datum]]))=1,VALUE(WEEKNUM(jaar_zip[[#This Row],[Datum]],21))&gt;51),RIGHT(YEAR(jaar_zip[[#This Row],[Datum]])-1,2),RIGHT(YEAR(jaar_zip[[#This Row],[Datum]]),2))&amp;"-"&amp; TEXT(WEEKNUM(jaar_zip[[#This Row],[Datum]],21),"00")</f>
        <v>24-37</v>
      </c>
      <c r="L5186" s="101">
        <f>MONTH(jaar_zip[[#This Row],[Datum]])</f>
        <v>9</v>
      </c>
      <c r="M5186" s="101">
        <f>IF(ISNUMBER(jaar_zip[[#This Row],[etmaaltemperatuur]]),IF(jaar_zip[[#This Row],[etmaaltemperatuur]]&lt;stookgrens,stookgrens-jaar_zip[[#This Row],[etmaaltemperatuur]],0),"")</f>
        <v>1.1000000000000014</v>
      </c>
      <c r="N5186" s="101">
        <f>IF(ISNUMBER(jaar_zip[[#This Row],[graaddagen]]),IF(OR(MONTH(jaar_zip[[#This Row],[Datum]])=1,MONTH(jaar_zip[[#This Row],[Datum]])=2,MONTH(jaar_zip[[#This Row],[Datum]])=11,MONTH(jaar_zip[[#This Row],[Datum]])=12),1.1,IF(OR(MONTH(jaar_zip[[#This Row],[Datum]])=3,MONTH(jaar_zip[[#This Row],[Datum]])=10),1,0.8))*jaar_zip[[#This Row],[graaddagen]],"")</f>
        <v>0.88000000000000123</v>
      </c>
      <c r="O5186" s="101">
        <f>IF(ISNUMBER(jaar_zip[[#This Row],[etmaaltemperatuur]]),IF(jaar_zip[[#This Row],[etmaaltemperatuur]]&gt;stookgrens,jaar_zip[[#This Row],[etmaaltemperatuur]]-stookgrens,0),"")</f>
        <v>0</v>
      </c>
    </row>
    <row r="5187" spans="1:15" x14ac:dyDescent="0.25">
      <c r="A5187">
        <v>286</v>
      </c>
      <c r="B5187">
        <v>20240910</v>
      </c>
      <c r="C5187">
        <v>6.7</v>
      </c>
      <c r="D5187">
        <v>14</v>
      </c>
      <c r="E5187">
        <v>672</v>
      </c>
      <c r="F5187">
        <v>20.100000000000001</v>
      </c>
      <c r="H5187">
        <v>85</v>
      </c>
      <c r="I5187" s="101" t="s">
        <v>30</v>
      </c>
      <c r="J5187" s="1">
        <f>DATEVALUE(RIGHT(jaar_zip[[#This Row],[YYYYMMDD]],2)&amp;"-"&amp;MID(jaar_zip[[#This Row],[YYYYMMDD]],5,2)&amp;"-"&amp;LEFT(jaar_zip[[#This Row],[YYYYMMDD]],4))</f>
        <v>45545</v>
      </c>
      <c r="K5187" s="101" t="str">
        <f>IF(AND(VALUE(MONTH(jaar_zip[[#This Row],[Datum]]))=1,VALUE(WEEKNUM(jaar_zip[[#This Row],[Datum]],21))&gt;51),RIGHT(YEAR(jaar_zip[[#This Row],[Datum]])-1,2),RIGHT(YEAR(jaar_zip[[#This Row],[Datum]]),2))&amp;"-"&amp; TEXT(WEEKNUM(jaar_zip[[#This Row],[Datum]],21),"00")</f>
        <v>24-37</v>
      </c>
      <c r="L5187" s="101">
        <f>MONTH(jaar_zip[[#This Row],[Datum]])</f>
        <v>9</v>
      </c>
      <c r="M5187" s="101">
        <f>IF(ISNUMBER(jaar_zip[[#This Row],[etmaaltemperatuur]]),IF(jaar_zip[[#This Row],[etmaaltemperatuur]]&lt;stookgrens,stookgrens-jaar_zip[[#This Row],[etmaaltemperatuur]],0),"")</f>
        <v>4</v>
      </c>
      <c r="N5187" s="101">
        <f>IF(ISNUMBER(jaar_zip[[#This Row],[graaddagen]]),IF(OR(MONTH(jaar_zip[[#This Row],[Datum]])=1,MONTH(jaar_zip[[#This Row],[Datum]])=2,MONTH(jaar_zip[[#This Row],[Datum]])=11,MONTH(jaar_zip[[#This Row],[Datum]])=12),1.1,IF(OR(MONTH(jaar_zip[[#This Row],[Datum]])=3,MONTH(jaar_zip[[#This Row],[Datum]])=10),1,0.8))*jaar_zip[[#This Row],[graaddagen]],"")</f>
        <v>3.2</v>
      </c>
      <c r="O5187" s="101">
        <f>IF(ISNUMBER(jaar_zip[[#This Row],[etmaaltemperatuur]]),IF(jaar_zip[[#This Row],[etmaaltemperatuur]]&gt;stookgrens,jaar_zip[[#This Row],[etmaaltemperatuur]]-stookgrens,0),"")</f>
        <v>0</v>
      </c>
    </row>
    <row r="5188" spans="1:15" x14ac:dyDescent="0.25">
      <c r="A5188">
        <v>286</v>
      </c>
      <c r="B5188">
        <v>20240911</v>
      </c>
      <c r="C5188">
        <v>5.3</v>
      </c>
      <c r="D5188">
        <v>10.7</v>
      </c>
      <c r="E5188">
        <v>1349</v>
      </c>
      <c r="F5188">
        <v>6</v>
      </c>
      <c r="H5188">
        <v>86</v>
      </c>
      <c r="I5188" s="101" t="s">
        <v>30</v>
      </c>
      <c r="J5188" s="1">
        <f>DATEVALUE(RIGHT(jaar_zip[[#This Row],[YYYYMMDD]],2)&amp;"-"&amp;MID(jaar_zip[[#This Row],[YYYYMMDD]],5,2)&amp;"-"&amp;LEFT(jaar_zip[[#This Row],[YYYYMMDD]],4))</f>
        <v>45546</v>
      </c>
      <c r="K5188" s="101" t="str">
        <f>IF(AND(VALUE(MONTH(jaar_zip[[#This Row],[Datum]]))=1,VALUE(WEEKNUM(jaar_zip[[#This Row],[Datum]],21))&gt;51),RIGHT(YEAR(jaar_zip[[#This Row],[Datum]])-1,2),RIGHT(YEAR(jaar_zip[[#This Row],[Datum]]),2))&amp;"-"&amp; TEXT(WEEKNUM(jaar_zip[[#This Row],[Datum]],21),"00")</f>
        <v>24-37</v>
      </c>
      <c r="L5188" s="101">
        <f>MONTH(jaar_zip[[#This Row],[Datum]])</f>
        <v>9</v>
      </c>
      <c r="M5188" s="101">
        <f>IF(ISNUMBER(jaar_zip[[#This Row],[etmaaltemperatuur]]),IF(jaar_zip[[#This Row],[etmaaltemperatuur]]&lt;stookgrens,stookgrens-jaar_zip[[#This Row],[etmaaltemperatuur]],0),"")</f>
        <v>7.3000000000000007</v>
      </c>
      <c r="N5188" s="101">
        <f>IF(ISNUMBER(jaar_zip[[#This Row],[graaddagen]]),IF(OR(MONTH(jaar_zip[[#This Row],[Datum]])=1,MONTH(jaar_zip[[#This Row],[Datum]])=2,MONTH(jaar_zip[[#This Row],[Datum]])=11,MONTH(jaar_zip[[#This Row],[Datum]])=12),1.1,IF(OR(MONTH(jaar_zip[[#This Row],[Datum]])=3,MONTH(jaar_zip[[#This Row],[Datum]])=10),1,0.8))*jaar_zip[[#This Row],[graaddagen]],"")</f>
        <v>5.8400000000000007</v>
      </c>
      <c r="O5188" s="101">
        <f>IF(ISNUMBER(jaar_zip[[#This Row],[etmaaltemperatuur]]),IF(jaar_zip[[#This Row],[etmaaltemperatuur]]&gt;stookgrens,jaar_zip[[#This Row],[etmaaltemperatuur]]-stookgrens,0),"")</f>
        <v>0</v>
      </c>
    </row>
    <row r="5189" spans="1:15" x14ac:dyDescent="0.25">
      <c r="A5189">
        <v>286</v>
      </c>
      <c r="B5189">
        <v>20240912</v>
      </c>
      <c r="C5189">
        <v>3.3</v>
      </c>
      <c r="D5189">
        <v>10.1</v>
      </c>
      <c r="E5189">
        <v>1266</v>
      </c>
      <c r="F5189">
        <v>0</v>
      </c>
      <c r="H5189">
        <v>87</v>
      </c>
      <c r="I5189" s="101" t="s">
        <v>30</v>
      </c>
      <c r="J5189" s="1">
        <f>DATEVALUE(RIGHT(jaar_zip[[#This Row],[YYYYMMDD]],2)&amp;"-"&amp;MID(jaar_zip[[#This Row],[YYYYMMDD]],5,2)&amp;"-"&amp;LEFT(jaar_zip[[#This Row],[YYYYMMDD]],4))</f>
        <v>45547</v>
      </c>
      <c r="K5189" s="101" t="str">
        <f>IF(AND(VALUE(MONTH(jaar_zip[[#This Row],[Datum]]))=1,VALUE(WEEKNUM(jaar_zip[[#This Row],[Datum]],21))&gt;51),RIGHT(YEAR(jaar_zip[[#This Row],[Datum]])-1,2),RIGHT(YEAR(jaar_zip[[#This Row],[Datum]]),2))&amp;"-"&amp; TEXT(WEEKNUM(jaar_zip[[#This Row],[Datum]],21),"00")</f>
        <v>24-37</v>
      </c>
      <c r="L5189" s="101">
        <f>MONTH(jaar_zip[[#This Row],[Datum]])</f>
        <v>9</v>
      </c>
      <c r="M5189" s="101">
        <f>IF(ISNUMBER(jaar_zip[[#This Row],[etmaaltemperatuur]]),IF(jaar_zip[[#This Row],[etmaaltemperatuur]]&lt;stookgrens,stookgrens-jaar_zip[[#This Row],[etmaaltemperatuur]],0),"")</f>
        <v>7.9</v>
      </c>
      <c r="N5189" s="101">
        <f>IF(ISNUMBER(jaar_zip[[#This Row],[graaddagen]]),IF(OR(MONTH(jaar_zip[[#This Row],[Datum]])=1,MONTH(jaar_zip[[#This Row],[Datum]])=2,MONTH(jaar_zip[[#This Row],[Datum]])=11,MONTH(jaar_zip[[#This Row],[Datum]])=12),1.1,IF(OR(MONTH(jaar_zip[[#This Row],[Datum]])=3,MONTH(jaar_zip[[#This Row],[Datum]])=10),1,0.8))*jaar_zip[[#This Row],[graaddagen]],"")</f>
        <v>6.32</v>
      </c>
      <c r="O5189" s="101">
        <f>IF(ISNUMBER(jaar_zip[[#This Row],[etmaaltemperatuur]]),IF(jaar_zip[[#This Row],[etmaaltemperatuur]]&gt;stookgrens,jaar_zip[[#This Row],[etmaaltemperatuur]]-stookgrens,0),"")</f>
        <v>0</v>
      </c>
    </row>
    <row r="5190" spans="1:15" x14ac:dyDescent="0.25">
      <c r="A5190">
        <v>286</v>
      </c>
      <c r="B5190">
        <v>20240913</v>
      </c>
      <c r="C5190">
        <v>4.4000000000000004</v>
      </c>
      <c r="D5190">
        <v>12</v>
      </c>
      <c r="E5190">
        <v>1366</v>
      </c>
      <c r="F5190">
        <v>1.2</v>
      </c>
      <c r="H5190">
        <v>81</v>
      </c>
      <c r="I5190" s="101" t="s">
        <v>30</v>
      </c>
      <c r="J5190" s="1">
        <f>DATEVALUE(RIGHT(jaar_zip[[#This Row],[YYYYMMDD]],2)&amp;"-"&amp;MID(jaar_zip[[#This Row],[YYYYMMDD]],5,2)&amp;"-"&amp;LEFT(jaar_zip[[#This Row],[YYYYMMDD]],4))</f>
        <v>45548</v>
      </c>
      <c r="K5190" s="101" t="str">
        <f>IF(AND(VALUE(MONTH(jaar_zip[[#This Row],[Datum]]))=1,VALUE(WEEKNUM(jaar_zip[[#This Row],[Datum]],21))&gt;51),RIGHT(YEAR(jaar_zip[[#This Row],[Datum]])-1,2),RIGHT(YEAR(jaar_zip[[#This Row],[Datum]]),2))&amp;"-"&amp; TEXT(WEEKNUM(jaar_zip[[#This Row],[Datum]],21),"00")</f>
        <v>24-37</v>
      </c>
      <c r="L5190" s="101">
        <f>MONTH(jaar_zip[[#This Row],[Datum]])</f>
        <v>9</v>
      </c>
      <c r="M5190" s="101">
        <f>IF(ISNUMBER(jaar_zip[[#This Row],[etmaaltemperatuur]]),IF(jaar_zip[[#This Row],[etmaaltemperatuur]]&lt;stookgrens,stookgrens-jaar_zip[[#This Row],[etmaaltemperatuur]],0),"")</f>
        <v>6</v>
      </c>
      <c r="N5190" s="101">
        <f>IF(ISNUMBER(jaar_zip[[#This Row],[graaddagen]]),IF(OR(MONTH(jaar_zip[[#This Row],[Datum]])=1,MONTH(jaar_zip[[#This Row],[Datum]])=2,MONTH(jaar_zip[[#This Row],[Datum]])=11,MONTH(jaar_zip[[#This Row],[Datum]])=12),1.1,IF(OR(MONTH(jaar_zip[[#This Row],[Datum]])=3,MONTH(jaar_zip[[#This Row],[Datum]])=10),1,0.8))*jaar_zip[[#This Row],[graaddagen]],"")</f>
        <v>4.8000000000000007</v>
      </c>
      <c r="O5190" s="101">
        <f>IF(ISNUMBER(jaar_zip[[#This Row],[etmaaltemperatuur]]),IF(jaar_zip[[#This Row],[etmaaltemperatuur]]&gt;stookgrens,jaar_zip[[#This Row],[etmaaltemperatuur]]-stookgrens,0),"")</f>
        <v>0</v>
      </c>
    </row>
    <row r="5191" spans="1:15" x14ac:dyDescent="0.25">
      <c r="A5191">
        <v>286</v>
      </c>
      <c r="B5191">
        <v>20240914</v>
      </c>
      <c r="C5191">
        <v>3</v>
      </c>
      <c r="D5191">
        <v>12</v>
      </c>
      <c r="E5191">
        <v>1320</v>
      </c>
      <c r="F5191">
        <v>0</v>
      </c>
      <c r="H5191">
        <v>77</v>
      </c>
      <c r="I5191" s="101" t="s">
        <v>30</v>
      </c>
      <c r="J5191" s="1">
        <f>DATEVALUE(RIGHT(jaar_zip[[#This Row],[YYYYMMDD]],2)&amp;"-"&amp;MID(jaar_zip[[#This Row],[YYYYMMDD]],5,2)&amp;"-"&amp;LEFT(jaar_zip[[#This Row],[YYYYMMDD]],4))</f>
        <v>45549</v>
      </c>
      <c r="K5191" s="101" t="str">
        <f>IF(AND(VALUE(MONTH(jaar_zip[[#This Row],[Datum]]))=1,VALUE(WEEKNUM(jaar_zip[[#This Row],[Datum]],21))&gt;51),RIGHT(YEAR(jaar_zip[[#This Row],[Datum]])-1,2),RIGHT(YEAR(jaar_zip[[#This Row],[Datum]]),2))&amp;"-"&amp; TEXT(WEEKNUM(jaar_zip[[#This Row],[Datum]],21),"00")</f>
        <v>24-37</v>
      </c>
      <c r="L5191" s="101">
        <f>MONTH(jaar_zip[[#This Row],[Datum]])</f>
        <v>9</v>
      </c>
      <c r="M5191" s="101">
        <f>IF(ISNUMBER(jaar_zip[[#This Row],[etmaaltemperatuur]]),IF(jaar_zip[[#This Row],[etmaaltemperatuur]]&lt;stookgrens,stookgrens-jaar_zip[[#This Row],[etmaaltemperatuur]],0),"")</f>
        <v>6</v>
      </c>
      <c r="N5191" s="101">
        <f>IF(ISNUMBER(jaar_zip[[#This Row],[graaddagen]]),IF(OR(MONTH(jaar_zip[[#This Row],[Datum]])=1,MONTH(jaar_zip[[#This Row],[Datum]])=2,MONTH(jaar_zip[[#This Row],[Datum]])=11,MONTH(jaar_zip[[#This Row],[Datum]])=12),1.1,IF(OR(MONTH(jaar_zip[[#This Row],[Datum]])=3,MONTH(jaar_zip[[#This Row],[Datum]])=10),1,0.8))*jaar_zip[[#This Row],[graaddagen]],"")</f>
        <v>4.8000000000000007</v>
      </c>
      <c r="O5191" s="101">
        <f>IF(ISNUMBER(jaar_zip[[#This Row],[etmaaltemperatuur]]),IF(jaar_zip[[#This Row],[etmaaltemperatuur]]&gt;stookgrens,jaar_zip[[#This Row],[etmaaltemperatuur]]-stookgrens,0),"")</f>
        <v>0</v>
      </c>
    </row>
    <row r="5192" spans="1:15" x14ac:dyDescent="0.25">
      <c r="A5192">
        <v>286</v>
      </c>
      <c r="B5192">
        <v>20240915</v>
      </c>
      <c r="C5192">
        <v>2.2999999999999998</v>
      </c>
      <c r="D5192">
        <v>13.9</v>
      </c>
      <c r="E5192">
        <v>981</v>
      </c>
      <c r="F5192">
        <v>0</v>
      </c>
      <c r="H5192">
        <v>83</v>
      </c>
      <c r="I5192" s="101" t="s">
        <v>30</v>
      </c>
      <c r="J5192" s="1">
        <f>DATEVALUE(RIGHT(jaar_zip[[#This Row],[YYYYMMDD]],2)&amp;"-"&amp;MID(jaar_zip[[#This Row],[YYYYMMDD]],5,2)&amp;"-"&amp;LEFT(jaar_zip[[#This Row],[YYYYMMDD]],4))</f>
        <v>45550</v>
      </c>
      <c r="K5192" s="101" t="str">
        <f>IF(AND(VALUE(MONTH(jaar_zip[[#This Row],[Datum]]))=1,VALUE(WEEKNUM(jaar_zip[[#This Row],[Datum]],21))&gt;51),RIGHT(YEAR(jaar_zip[[#This Row],[Datum]])-1,2),RIGHT(YEAR(jaar_zip[[#This Row],[Datum]]),2))&amp;"-"&amp; TEXT(WEEKNUM(jaar_zip[[#This Row],[Datum]],21),"00")</f>
        <v>24-37</v>
      </c>
      <c r="L5192" s="101">
        <f>MONTH(jaar_zip[[#This Row],[Datum]])</f>
        <v>9</v>
      </c>
      <c r="M5192" s="101">
        <f>IF(ISNUMBER(jaar_zip[[#This Row],[etmaaltemperatuur]]),IF(jaar_zip[[#This Row],[etmaaltemperatuur]]&lt;stookgrens,stookgrens-jaar_zip[[#This Row],[etmaaltemperatuur]],0),"")</f>
        <v>4.0999999999999996</v>
      </c>
      <c r="N5192" s="101">
        <f>IF(ISNUMBER(jaar_zip[[#This Row],[graaddagen]]),IF(OR(MONTH(jaar_zip[[#This Row],[Datum]])=1,MONTH(jaar_zip[[#This Row],[Datum]])=2,MONTH(jaar_zip[[#This Row],[Datum]])=11,MONTH(jaar_zip[[#This Row],[Datum]])=12),1.1,IF(OR(MONTH(jaar_zip[[#This Row],[Datum]])=3,MONTH(jaar_zip[[#This Row],[Datum]])=10),1,0.8))*jaar_zip[[#This Row],[graaddagen]],"")</f>
        <v>3.28</v>
      </c>
      <c r="O5192" s="101">
        <f>IF(ISNUMBER(jaar_zip[[#This Row],[etmaaltemperatuur]]),IF(jaar_zip[[#This Row],[etmaaltemperatuur]]&gt;stookgrens,jaar_zip[[#This Row],[etmaaltemperatuur]]-stookgrens,0),"")</f>
        <v>0</v>
      </c>
    </row>
    <row r="5193" spans="1:15" x14ac:dyDescent="0.25">
      <c r="A5193">
        <v>286</v>
      </c>
      <c r="B5193">
        <v>20240916</v>
      </c>
      <c r="C5193">
        <v>4</v>
      </c>
      <c r="D5193">
        <v>15.5</v>
      </c>
      <c r="E5193">
        <v>1393</v>
      </c>
      <c r="F5193">
        <v>0</v>
      </c>
      <c r="H5193">
        <v>87</v>
      </c>
      <c r="I5193" s="101" t="s">
        <v>30</v>
      </c>
      <c r="J5193" s="1">
        <f>DATEVALUE(RIGHT(jaar_zip[[#This Row],[YYYYMMDD]],2)&amp;"-"&amp;MID(jaar_zip[[#This Row],[YYYYMMDD]],5,2)&amp;"-"&amp;LEFT(jaar_zip[[#This Row],[YYYYMMDD]],4))</f>
        <v>45551</v>
      </c>
      <c r="K5193" s="101" t="str">
        <f>IF(AND(VALUE(MONTH(jaar_zip[[#This Row],[Datum]]))=1,VALUE(WEEKNUM(jaar_zip[[#This Row],[Datum]],21))&gt;51),RIGHT(YEAR(jaar_zip[[#This Row],[Datum]])-1,2),RIGHT(YEAR(jaar_zip[[#This Row],[Datum]]),2))&amp;"-"&amp; TEXT(WEEKNUM(jaar_zip[[#This Row],[Datum]],21),"00")</f>
        <v>24-38</v>
      </c>
      <c r="L5193" s="101">
        <f>MONTH(jaar_zip[[#This Row],[Datum]])</f>
        <v>9</v>
      </c>
      <c r="M5193" s="101">
        <f>IF(ISNUMBER(jaar_zip[[#This Row],[etmaaltemperatuur]]),IF(jaar_zip[[#This Row],[etmaaltemperatuur]]&lt;stookgrens,stookgrens-jaar_zip[[#This Row],[etmaaltemperatuur]],0),"")</f>
        <v>2.5</v>
      </c>
      <c r="N5193" s="101">
        <f>IF(ISNUMBER(jaar_zip[[#This Row],[graaddagen]]),IF(OR(MONTH(jaar_zip[[#This Row],[Datum]])=1,MONTH(jaar_zip[[#This Row],[Datum]])=2,MONTH(jaar_zip[[#This Row],[Datum]])=11,MONTH(jaar_zip[[#This Row],[Datum]])=12),1.1,IF(OR(MONTH(jaar_zip[[#This Row],[Datum]])=3,MONTH(jaar_zip[[#This Row],[Datum]])=10),1,0.8))*jaar_zip[[#This Row],[graaddagen]],"")</f>
        <v>2</v>
      </c>
      <c r="O5193" s="101">
        <f>IF(ISNUMBER(jaar_zip[[#This Row],[etmaaltemperatuur]]),IF(jaar_zip[[#This Row],[etmaaltemperatuur]]&gt;stookgrens,jaar_zip[[#This Row],[etmaaltemperatuur]]-stookgrens,0),"")</f>
        <v>0</v>
      </c>
    </row>
    <row r="5194" spans="1:15" x14ac:dyDescent="0.25">
      <c r="A5194">
        <v>286</v>
      </c>
      <c r="B5194">
        <v>20240917</v>
      </c>
      <c r="C5194">
        <v>5.3</v>
      </c>
      <c r="D5194">
        <v>16.5</v>
      </c>
      <c r="E5194">
        <v>1408</v>
      </c>
      <c r="F5194">
        <v>0</v>
      </c>
      <c r="H5194">
        <v>83</v>
      </c>
      <c r="I5194" s="101" t="s">
        <v>30</v>
      </c>
      <c r="J5194" s="1">
        <f>DATEVALUE(RIGHT(jaar_zip[[#This Row],[YYYYMMDD]],2)&amp;"-"&amp;MID(jaar_zip[[#This Row],[YYYYMMDD]],5,2)&amp;"-"&amp;LEFT(jaar_zip[[#This Row],[YYYYMMDD]],4))</f>
        <v>45552</v>
      </c>
      <c r="K5194" s="101" t="str">
        <f>IF(AND(VALUE(MONTH(jaar_zip[[#This Row],[Datum]]))=1,VALUE(WEEKNUM(jaar_zip[[#This Row],[Datum]],21))&gt;51),RIGHT(YEAR(jaar_zip[[#This Row],[Datum]])-1,2),RIGHT(YEAR(jaar_zip[[#This Row],[Datum]]),2))&amp;"-"&amp; TEXT(WEEKNUM(jaar_zip[[#This Row],[Datum]],21),"00")</f>
        <v>24-38</v>
      </c>
      <c r="L5194" s="101">
        <f>MONTH(jaar_zip[[#This Row],[Datum]])</f>
        <v>9</v>
      </c>
      <c r="M5194" s="101">
        <f>IF(ISNUMBER(jaar_zip[[#This Row],[etmaaltemperatuur]]),IF(jaar_zip[[#This Row],[etmaaltemperatuur]]&lt;stookgrens,stookgrens-jaar_zip[[#This Row],[etmaaltemperatuur]],0),"")</f>
        <v>1.5</v>
      </c>
      <c r="N5194" s="101">
        <f>IF(ISNUMBER(jaar_zip[[#This Row],[graaddagen]]),IF(OR(MONTH(jaar_zip[[#This Row],[Datum]])=1,MONTH(jaar_zip[[#This Row],[Datum]])=2,MONTH(jaar_zip[[#This Row],[Datum]])=11,MONTH(jaar_zip[[#This Row],[Datum]])=12),1.1,IF(OR(MONTH(jaar_zip[[#This Row],[Datum]])=3,MONTH(jaar_zip[[#This Row],[Datum]])=10),1,0.8))*jaar_zip[[#This Row],[graaddagen]],"")</f>
        <v>1.2000000000000002</v>
      </c>
      <c r="O5194" s="101">
        <f>IF(ISNUMBER(jaar_zip[[#This Row],[etmaaltemperatuur]]),IF(jaar_zip[[#This Row],[etmaaltemperatuur]]&gt;stookgrens,jaar_zip[[#This Row],[etmaaltemperatuur]]-stookgrens,0),"")</f>
        <v>0</v>
      </c>
    </row>
    <row r="5195" spans="1:15" x14ac:dyDescent="0.25">
      <c r="A5195">
        <v>286</v>
      </c>
      <c r="B5195">
        <v>20240918</v>
      </c>
      <c r="C5195">
        <v>4.3</v>
      </c>
      <c r="D5195">
        <v>15.8</v>
      </c>
      <c r="E5195">
        <v>1230</v>
      </c>
      <c r="F5195">
        <v>0</v>
      </c>
      <c r="H5195">
        <v>88</v>
      </c>
      <c r="I5195" s="101" t="s">
        <v>30</v>
      </c>
      <c r="J5195" s="1">
        <f>DATEVALUE(RIGHT(jaar_zip[[#This Row],[YYYYMMDD]],2)&amp;"-"&amp;MID(jaar_zip[[#This Row],[YYYYMMDD]],5,2)&amp;"-"&amp;LEFT(jaar_zip[[#This Row],[YYYYMMDD]],4))</f>
        <v>45553</v>
      </c>
      <c r="K5195" s="101" t="str">
        <f>IF(AND(VALUE(MONTH(jaar_zip[[#This Row],[Datum]]))=1,VALUE(WEEKNUM(jaar_zip[[#This Row],[Datum]],21))&gt;51),RIGHT(YEAR(jaar_zip[[#This Row],[Datum]])-1,2),RIGHT(YEAR(jaar_zip[[#This Row],[Datum]]),2))&amp;"-"&amp; TEXT(WEEKNUM(jaar_zip[[#This Row],[Datum]],21),"00")</f>
        <v>24-38</v>
      </c>
      <c r="L5195" s="101">
        <f>MONTH(jaar_zip[[#This Row],[Datum]])</f>
        <v>9</v>
      </c>
      <c r="M5195" s="101">
        <f>IF(ISNUMBER(jaar_zip[[#This Row],[etmaaltemperatuur]]),IF(jaar_zip[[#This Row],[etmaaltemperatuur]]&lt;stookgrens,stookgrens-jaar_zip[[#This Row],[etmaaltemperatuur]],0),"")</f>
        <v>2.1999999999999993</v>
      </c>
      <c r="N5195" s="101">
        <f>IF(ISNUMBER(jaar_zip[[#This Row],[graaddagen]]),IF(OR(MONTH(jaar_zip[[#This Row],[Datum]])=1,MONTH(jaar_zip[[#This Row],[Datum]])=2,MONTH(jaar_zip[[#This Row],[Datum]])=11,MONTH(jaar_zip[[#This Row],[Datum]])=12),1.1,IF(OR(MONTH(jaar_zip[[#This Row],[Datum]])=3,MONTH(jaar_zip[[#This Row],[Datum]])=10),1,0.8))*jaar_zip[[#This Row],[graaddagen]],"")</f>
        <v>1.7599999999999996</v>
      </c>
      <c r="O5195" s="101">
        <f>IF(ISNUMBER(jaar_zip[[#This Row],[etmaaltemperatuur]]),IF(jaar_zip[[#This Row],[etmaaltemperatuur]]&gt;stookgrens,jaar_zip[[#This Row],[etmaaltemperatuur]]-stookgrens,0),"")</f>
        <v>0</v>
      </c>
    </row>
    <row r="5196" spans="1:15" x14ac:dyDescent="0.25">
      <c r="A5196">
        <v>286</v>
      </c>
      <c r="B5196">
        <v>20240919</v>
      </c>
      <c r="C5196">
        <v>4.3</v>
      </c>
      <c r="D5196">
        <v>16.100000000000001</v>
      </c>
      <c r="E5196">
        <v>1222</v>
      </c>
      <c r="F5196">
        <v>0</v>
      </c>
      <c r="H5196">
        <v>88</v>
      </c>
      <c r="I5196" s="101" t="s">
        <v>30</v>
      </c>
      <c r="J5196" s="1">
        <f>DATEVALUE(RIGHT(jaar_zip[[#This Row],[YYYYMMDD]],2)&amp;"-"&amp;MID(jaar_zip[[#This Row],[YYYYMMDD]],5,2)&amp;"-"&amp;LEFT(jaar_zip[[#This Row],[YYYYMMDD]],4))</f>
        <v>45554</v>
      </c>
      <c r="K5196" s="101" t="str">
        <f>IF(AND(VALUE(MONTH(jaar_zip[[#This Row],[Datum]]))=1,VALUE(WEEKNUM(jaar_zip[[#This Row],[Datum]],21))&gt;51),RIGHT(YEAR(jaar_zip[[#This Row],[Datum]])-1,2),RIGHT(YEAR(jaar_zip[[#This Row],[Datum]]),2))&amp;"-"&amp; TEXT(WEEKNUM(jaar_zip[[#This Row],[Datum]],21),"00")</f>
        <v>24-38</v>
      </c>
      <c r="L5196" s="101">
        <f>MONTH(jaar_zip[[#This Row],[Datum]])</f>
        <v>9</v>
      </c>
      <c r="M5196" s="101">
        <f>IF(ISNUMBER(jaar_zip[[#This Row],[etmaaltemperatuur]]),IF(jaar_zip[[#This Row],[etmaaltemperatuur]]&lt;stookgrens,stookgrens-jaar_zip[[#This Row],[etmaaltemperatuur]],0),"")</f>
        <v>1.8999999999999986</v>
      </c>
      <c r="N5196" s="101">
        <f>IF(ISNUMBER(jaar_zip[[#This Row],[graaddagen]]),IF(OR(MONTH(jaar_zip[[#This Row],[Datum]])=1,MONTH(jaar_zip[[#This Row],[Datum]])=2,MONTH(jaar_zip[[#This Row],[Datum]])=11,MONTH(jaar_zip[[#This Row],[Datum]])=12),1.1,IF(OR(MONTH(jaar_zip[[#This Row],[Datum]])=3,MONTH(jaar_zip[[#This Row],[Datum]])=10),1,0.8))*jaar_zip[[#This Row],[graaddagen]],"")</f>
        <v>1.5199999999999989</v>
      </c>
      <c r="O5196" s="101">
        <f>IF(ISNUMBER(jaar_zip[[#This Row],[etmaaltemperatuur]]),IF(jaar_zip[[#This Row],[etmaaltemperatuur]]&gt;stookgrens,jaar_zip[[#This Row],[etmaaltemperatuur]]-stookgrens,0),"")</f>
        <v>0</v>
      </c>
    </row>
    <row r="5197" spans="1:15" x14ac:dyDescent="0.25">
      <c r="A5197">
        <v>286</v>
      </c>
      <c r="B5197">
        <v>20240920</v>
      </c>
      <c r="C5197">
        <v>5.7</v>
      </c>
      <c r="D5197">
        <v>17.2</v>
      </c>
      <c r="E5197">
        <v>1489</v>
      </c>
      <c r="F5197">
        <v>0</v>
      </c>
      <c r="H5197">
        <v>71</v>
      </c>
      <c r="I5197" s="101" t="s">
        <v>30</v>
      </c>
      <c r="J5197" s="1">
        <f>DATEVALUE(RIGHT(jaar_zip[[#This Row],[YYYYMMDD]],2)&amp;"-"&amp;MID(jaar_zip[[#This Row],[YYYYMMDD]],5,2)&amp;"-"&amp;LEFT(jaar_zip[[#This Row],[YYYYMMDD]],4))</f>
        <v>45555</v>
      </c>
      <c r="K5197" s="101" t="str">
        <f>IF(AND(VALUE(MONTH(jaar_zip[[#This Row],[Datum]]))=1,VALUE(WEEKNUM(jaar_zip[[#This Row],[Datum]],21))&gt;51),RIGHT(YEAR(jaar_zip[[#This Row],[Datum]])-1,2),RIGHT(YEAR(jaar_zip[[#This Row],[Datum]]),2))&amp;"-"&amp; TEXT(WEEKNUM(jaar_zip[[#This Row],[Datum]],21),"00")</f>
        <v>24-38</v>
      </c>
      <c r="L5197" s="101">
        <f>MONTH(jaar_zip[[#This Row],[Datum]])</f>
        <v>9</v>
      </c>
      <c r="M5197" s="101">
        <f>IF(ISNUMBER(jaar_zip[[#This Row],[etmaaltemperatuur]]),IF(jaar_zip[[#This Row],[etmaaltemperatuur]]&lt;stookgrens,stookgrens-jaar_zip[[#This Row],[etmaaltemperatuur]],0),"")</f>
        <v>0.80000000000000071</v>
      </c>
      <c r="N5197" s="101">
        <f>IF(ISNUMBER(jaar_zip[[#This Row],[graaddagen]]),IF(OR(MONTH(jaar_zip[[#This Row],[Datum]])=1,MONTH(jaar_zip[[#This Row],[Datum]])=2,MONTH(jaar_zip[[#This Row],[Datum]])=11,MONTH(jaar_zip[[#This Row],[Datum]])=12),1.1,IF(OR(MONTH(jaar_zip[[#This Row],[Datum]])=3,MONTH(jaar_zip[[#This Row],[Datum]])=10),1,0.8))*jaar_zip[[#This Row],[graaddagen]],"")</f>
        <v>0.64000000000000057</v>
      </c>
      <c r="O5197" s="101">
        <f>IF(ISNUMBER(jaar_zip[[#This Row],[etmaaltemperatuur]]),IF(jaar_zip[[#This Row],[etmaaltemperatuur]]&gt;stookgrens,jaar_zip[[#This Row],[etmaaltemperatuur]]-stookgrens,0),"")</f>
        <v>0</v>
      </c>
    </row>
    <row r="5198" spans="1:15" x14ac:dyDescent="0.25">
      <c r="A5198">
        <v>286</v>
      </c>
      <c r="B5198">
        <v>20240921</v>
      </c>
      <c r="C5198">
        <v>3.5</v>
      </c>
      <c r="D5198">
        <v>16.2</v>
      </c>
      <c r="E5198">
        <v>1454</v>
      </c>
      <c r="F5198">
        <v>0</v>
      </c>
      <c r="H5198">
        <v>69</v>
      </c>
      <c r="I5198" s="101" t="s">
        <v>30</v>
      </c>
      <c r="J5198" s="1">
        <f>DATEVALUE(RIGHT(jaar_zip[[#This Row],[YYYYMMDD]],2)&amp;"-"&amp;MID(jaar_zip[[#This Row],[YYYYMMDD]],5,2)&amp;"-"&amp;LEFT(jaar_zip[[#This Row],[YYYYMMDD]],4))</f>
        <v>45556</v>
      </c>
      <c r="K5198" s="101" t="str">
        <f>IF(AND(VALUE(MONTH(jaar_zip[[#This Row],[Datum]]))=1,VALUE(WEEKNUM(jaar_zip[[#This Row],[Datum]],21))&gt;51),RIGHT(YEAR(jaar_zip[[#This Row],[Datum]])-1,2),RIGHT(YEAR(jaar_zip[[#This Row],[Datum]]),2))&amp;"-"&amp; TEXT(WEEKNUM(jaar_zip[[#This Row],[Datum]],21),"00")</f>
        <v>24-38</v>
      </c>
      <c r="L5198" s="101">
        <f>MONTH(jaar_zip[[#This Row],[Datum]])</f>
        <v>9</v>
      </c>
      <c r="M5198" s="101">
        <f>IF(ISNUMBER(jaar_zip[[#This Row],[etmaaltemperatuur]]),IF(jaar_zip[[#This Row],[etmaaltemperatuur]]&lt;stookgrens,stookgrens-jaar_zip[[#This Row],[etmaaltemperatuur]],0),"")</f>
        <v>1.8000000000000007</v>
      </c>
      <c r="N5198" s="101">
        <f>IF(ISNUMBER(jaar_zip[[#This Row],[graaddagen]]),IF(OR(MONTH(jaar_zip[[#This Row],[Datum]])=1,MONTH(jaar_zip[[#This Row],[Datum]])=2,MONTH(jaar_zip[[#This Row],[Datum]])=11,MONTH(jaar_zip[[#This Row],[Datum]])=12),1.1,IF(OR(MONTH(jaar_zip[[#This Row],[Datum]])=3,MONTH(jaar_zip[[#This Row],[Datum]])=10),1,0.8))*jaar_zip[[#This Row],[graaddagen]],"")</f>
        <v>1.4400000000000006</v>
      </c>
      <c r="O5198" s="101">
        <f>IF(ISNUMBER(jaar_zip[[#This Row],[etmaaltemperatuur]]),IF(jaar_zip[[#This Row],[etmaaltemperatuur]]&gt;stookgrens,jaar_zip[[#This Row],[etmaaltemperatuur]]-stookgrens,0),"")</f>
        <v>0</v>
      </c>
    </row>
    <row r="5199" spans="1:15" x14ac:dyDescent="0.25">
      <c r="A5199">
        <v>286</v>
      </c>
      <c r="B5199">
        <v>20240922</v>
      </c>
      <c r="C5199">
        <v>1.5</v>
      </c>
      <c r="D5199">
        <v>16.600000000000001</v>
      </c>
      <c r="E5199">
        <v>1437</v>
      </c>
      <c r="F5199">
        <v>0</v>
      </c>
      <c r="H5199">
        <v>75</v>
      </c>
      <c r="I5199" s="101" t="s">
        <v>30</v>
      </c>
      <c r="J5199" s="1">
        <f>DATEVALUE(RIGHT(jaar_zip[[#This Row],[YYYYMMDD]],2)&amp;"-"&amp;MID(jaar_zip[[#This Row],[YYYYMMDD]],5,2)&amp;"-"&amp;LEFT(jaar_zip[[#This Row],[YYYYMMDD]],4))</f>
        <v>45557</v>
      </c>
      <c r="K5199" s="101" t="str">
        <f>IF(AND(VALUE(MONTH(jaar_zip[[#This Row],[Datum]]))=1,VALUE(WEEKNUM(jaar_zip[[#This Row],[Datum]],21))&gt;51),RIGHT(YEAR(jaar_zip[[#This Row],[Datum]])-1,2),RIGHT(YEAR(jaar_zip[[#This Row],[Datum]]),2))&amp;"-"&amp; TEXT(WEEKNUM(jaar_zip[[#This Row],[Datum]],21),"00")</f>
        <v>24-38</v>
      </c>
      <c r="L5199" s="101">
        <f>MONTH(jaar_zip[[#This Row],[Datum]])</f>
        <v>9</v>
      </c>
      <c r="M5199" s="101">
        <f>IF(ISNUMBER(jaar_zip[[#This Row],[etmaaltemperatuur]]),IF(jaar_zip[[#This Row],[etmaaltemperatuur]]&lt;stookgrens,stookgrens-jaar_zip[[#This Row],[etmaaltemperatuur]],0),"")</f>
        <v>1.3999999999999986</v>
      </c>
      <c r="N5199" s="101">
        <f>IF(ISNUMBER(jaar_zip[[#This Row],[graaddagen]]),IF(OR(MONTH(jaar_zip[[#This Row],[Datum]])=1,MONTH(jaar_zip[[#This Row],[Datum]])=2,MONTH(jaar_zip[[#This Row],[Datum]])=11,MONTH(jaar_zip[[#This Row],[Datum]])=12),1.1,IF(OR(MONTH(jaar_zip[[#This Row],[Datum]])=3,MONTH(jaar_zip[[#This Row],[Datum]])=10),1,0.8))*jaar_zip[[#This Row],[graaddagen]],"")</f>
        <v>1.119999999999999</v>
      </c>
      <c r="O5199" s="101">
        <f>IF(ISNUMBER(jaar_zip[[#This Row],[etmaaltemperatuur]]),IF(jaar_zip[[#This Row],[etmaaltemperatuur]]&gt;stookgrens,jaar_zip[[#This Row],[etmaaltemperatuur]]-stookgrens,0),"")</f>
        <v>0</v>
      </c>
    </row>
    <row r="5200" spans="1:15" x14ac:dyDescent="0.25">
      <c r="A5200">
        <v>286</v>
      </c>
      <c r="B5200">
        <v>20240923</v>
      </c>
      <c r="C5200">
        <v>2.9</v>
      </c>
      <c r="D5200">
        <v>15.8</v>
      </c>
      <c r="E5200">
        <v>837</v>
      </c>
      <c r="F5200">
        <v>1</v>
      </c>
      <c r="H5200">
        <v>85</v>
      </c>
      <c r="I5200" s="101" t="s">
        <v>30</v>
      </c>
      <c r="J5200" s="1">
        <f>DATEVALUE(RIGHT(jaar_zip[[#This Row],[YYYYMMDD]],2)&amp;"-"&amp;MID(jaar_zip[[#This Row],[YYYYMMDD]],5,2)&amp;"-"&amp;LEFT(jaar_zip[[#This Row],[YYYYMMDD]],4))</f>
        <v>45558</v>
      </c>
      <c r="K5200" s="101" t="str">
        <f>IF(AND(VALUE(MONTH(jaar_zip[[#This Row],[Datum]]))=1,VALUE(WEEKNUM(jaar_zip[[#This Row],[Datum]],21))&gt;51),RIGHT(YEAR(jaar_zip[[#This Row],[Datum]])-1,2),RIGHT(YEAR(jaar_zip[[#This Row],[Datum]]),2))&amp;"-"&amp; TEXT(WEEKNUM(jaar_zip[[#This Row],[Datum]],21),"00")</f>
        <v>24-39</v>
      </c>
      <c r="L5200" s="101">
        <f>MONTH(jaar_zip[[#This Row],[Datum]])</f>
        <v>9</v>
      </c>
      <c r="M5200" s="101">
        <f>IF(ISNUMBER(jaar_zip[[#This Row],[etmaaltemperatuur]]),IF(jaar_zip[[#This Row],[etmaaltemperatuur]]&lt;stookgrens,stookgrens-jaar_zip[[#This Row],[etmaaltemperatuur]],0),"")</f>
        <v>2.1999999999999993</v>
      </c>
      <c r="N5200" s="101">
        <f>IF(ISNUMBER(jaar_zip[[#This Row],[graaddagen]]),IF(OR(MONTH(jaar_zip[[#This Row],[Datum]])=1,MONTH(jaar_zip[[#This Row],[Datum]])=2,MONTH(jaar_zip[[#This Row],[Datum]])=11,MONTH(jaar_zip[[#This Row],[Datum]])=12),1.1,IF(OR(MONTH(jaar_zip[[#This Row],[Datum]])=3,MONTH(jaar_zip[[#This Row],[Datum]])=10),1,0.8))*jaar_zip[[#This Row],[graaddagen]],"")</f>
        <v>1.7599999999999996</v>
      </c>
      <c r="O5200" s="101">
        <f>IF(ISNUMBER(jaar_zip[[#This Row],[etmaaltemperatuur]]),IF(jaar_zip[[#This Row],[etmaaltemperatuur]]&gt;stookgrens,jaar_zip[[#This Row],[etmaaltemperatuur]]-stookgrens,0),"")</f>
        <v>0</v>
      </c>
    </row>
    <row r="5201" spans="1:15" x14ac:dyDescent="0.25">
      <c r="A5201">
        <v>286</v>
      </c>
      <c r="B5201">
        <v>20240924</v>
      </c>
      <c r="C5201">
        <v>4.8</v>
      </c>
      <c r="D5201">
        <v>14.7</v>
      </c>
      <c r="E5201">
        <v>1204</v>
      </c>
      <c r="F5201">
        <v>0.8</v>
      </c>
      <c r="H5201">
        <v>85</v>
      </c>
      <c r="I5201" s="101" t="s">
        <v>30</v>
      </c>
      <c r="J5201" s="1">
        <f>DATEVALUE(RIGHT(jaar_zip[[#This Row],[YYYYMMDD]],2)&amp;"-"&amp;MID(jaar_zip[[#This Row],[YYYYMMDD]],5,2)&amp;"-"&amp;LEFT(jaar_zip[[#This Row],[YYYYMMDD]],4))</f>
        <v>45559</v>
      </c>
      <c r="K5201" s="101" t="str">
        <f>IF(AND(VALUE(MONTH(jaar_zip[[#This Row],[Datum]]))=1,VALUE(WEEKNUM(jaar_zip[[#This Row],[Datum]],21))&gt;51),RIGHT(YEAR(jaar_zip[[#This Row],[Datum]])-1,2),RIGHT(YEAR(jaar_zip[[#This Row],[Datum]]),2))&amp;"-"&amp; TEXT(WEEKNUM(jaar_zip[[#This Row],[Datum]],21),"00")</f>
        <v>24-39</v>
      </c>
      <c r="L5201" s="101">
        <f>MONTH(jaar_zip[[#This Row],[Datum]])</f>
        <v>9</v>
      </c>
      <c r="M5201" s="101">
        <f>IF(ISNUMBER(jaar_zip[[#This Row],[etmaaltemperatuur]]),IF(jaar_zip[[#This Row],[etmaaltemperatuur]]&lt;stookgrens,stookgrens-jaar_zip[[#This Row],[etmaaltemperatuur]],0),"")</f>
        <v>3.3000000000000007</v>
      </c>
      <c r="N5201" s="101">
        <f>IF(ISNUMBER(jaar_zip[[#This Row],[graaddagen]]),IF(OR(MONTH(jaar_zip[[#This Row],[Datum]])=1,MONTH(jaar_zip[[#This Row],[Datum]])=2,MONTH(jaar_zip[[#This Row],[Datum]])=11,MONTH(jaar_zip[[#This Row],[Datum]])=12),1.1,IF(OR(MONTH(jaar_zip[[#This Row],[Datum]])=3,MONTH(jaar_zip[[#This Row],[Datum]])=10),1,0.8))*jaar_zip[[#This Row],[graaddagen]],"")</f>
        <v>2.6400000000000006</v>
      </c>
      <c r="O5201" s="101">
        <f>IF(ISNUMBER(jaar_zip[[#This Row],[etmaaltemperatuur]]),IF(jaar_zip[[#This Row],[etmaaltemperatuur]]&gt;stookgrens,jaar_zip[[#This Row],[etmaaltemperatuur]]-stookgrens,0),"")</f>
        <v>0</v>
      </c>
    </row>
    <row r="5202" spans="1:15" x14ac:dyDescent="0.25">
      <c r="A5202">
        <v>286</v>
      </c>
      <c r="B5202">
        <v>20240925</v>
      </c>
      <c r="C5202">
        <v>4</v>
      </c>
      <c r="D5202">
        <v>13.6</v>
      </c>
      <c r="E5202">
        <v>390</v>
      </c>
      <c r="F5202">
        <v>5.5</v>
      </c>
      <c r="H5202">
        <v>92</v>
      </c>
      <c r="I5202" s="101" t="s">
        <v>30</v>
      </c>
      <c r="J5202" s="1">
        <f>DATEVALUE(RIGHT(jaar_zip[[#This Row],[YYYYMMDD]],2)&amp;"-"&amp;MID(jaar_zip[[#This Row],[YYYYMMDD]],5,2)&amp;"-"&amp;LEFT(jaar_zip[[#This Row],[YYYYMMDD]],4))</f>
        <v>45560</v>
      </c>
      <c r="K5202" s="101" t="str">
        <f>IF(AND(VALUE(MONTH(jaar_zip[[#This Row],[Datum]]))=1,VALUE(WEEKNUM(jaar_zip[[#This Row],[Datum]],21))&gt;51),RIGHT(YEAR(jaar_zip[[#This Row],[Datum]])-1,2),RIGHT(YEAR(jaar_zip[[#This Row],[Datum]]),2))&amp;"-"&amp; TEXT(WEEKNUM(jaar_zip[[#This Row],[Datum]],21),"00")</f>
        <v>24-39</v>
      </c>
      <c r="L5202" s="101">
        <f>MONTH(jaar_zip[[#This Row],[Datum]])</f>
        <v>9</v>
      </c>
      <c r="M5202" s="101">
        <f>IF(ISNUMBER(jaar_zip[[#This Row],[etmaaltemperatuur]]),IF(jaar_zip[[#This Row],[etmaaltemperatuur]]&lt;stookgrens,stookgrens-jaar_zip[[#This Row],[etmaaltemperatuur]],0),"")</f>
        <v>4.4000000000000004</v>
      </c>
      <c r="N5202" s="101">
        <f>IF(ISNUMBER(jaar_zip[[#This Row],[graaddagen]]),IF(OR(MONTH(jaar_zip[[#This Row],[Datum]])=1,MONTH(jaar_zip[[#This Row],[Datum]])=2,MONTH(jaar_zip[[#This Row],[Datum]])=11,MONTH(jaar_zip[[#This Row],[Datum]])=12),1.1,IF(OR(MONTH(jaar_zip[[#This Row],[Datum]])=3,MONTH(jaar_zip[[#This Row],[Datum]])=10),1,0.8))*jaar_zip[[#This Row],[graaddagen]],"")</f>
        <v>3.5200000000000005</v>
      </c>
      <c r="O5202" s="101">
        <f>IF(ISNUMBER(jaar_zip[[#This Row],[etmaaltemperatuur]]),IF(jaar_zip[[#This Row],[etmaaltemperatuur]]&gt;stookgrens,jaar_zip[[#This Row],[etmaaltemperatuur]]-stookgrens,0),"")</f>
        <v>0</v>
      </c>
    </row>
    <row r="5203" spans="1:15" x14ac:dyDescent="0.25">
      <c r="A5203">
        <v>286</v>
      </c>
      <c r="B5203">
        <v>20240926</v>
      </c>
      <c r="C5203">
        <v>6.3</v>
      </c>
      <c r="D5203">
        <v>15.5</v>
      </c>
      <c r="E5203">
        <v>821</v>
      </c>
      <c r="F5203">
        <v>6.5</v>
      </c>
      <c r="H5203">
        <v>89</v>
      </c>
      <c r="I5203" s="101" t="s">
        <v>30</v>
      </c>
      <c r="J5203" s="1">
        <f>DATEVALUE(RIGHT(jaar_zip[[#This Row],[YYYYMMDD]],2)&amp;"-"&amp;MID(jaar_zip[[#This Row],[YYYYMMDD]],5,2)&amp;"-"&amp;LEFT(jaar_zip[[#This Row],[YYYYMMDD]],4))</f>
        <v>45561</v>
      </c>
      <c r="K5203" s="101" t="str">
        <f>IF(AND(VALUE(MONTH(jaar_zip[[#This Row],[Datum]]))=1,VALUE(WEEKNUM(jaar_zip[[#This Row],[Datum]],21))&gt;51),RIGHT(YEAR(jaar_zip[[#This Row],[Datum]])-1,2),RIGHT(YEAR(jaar_zip[[#This Row],[Datum]]),2))&amp;"-"&amp; TEXT(WEEKNUM(jaar_zip[[#This Row],[Datum]],21),"00")</f>
        <v>24-39</v>
      </c>
      <c r="L5203" s="101">
        <f>MONTH(jaar_zip[[#This Row],[Datum]])</f>
        <v>9</v>
      </c>
      <c r="M5203" s="101">
        <f>IF(ISNUMBER(jaar_zip[[#This Row],[etmaaltemperatuur]]),IF(jaar_zip[[#This Row],[etmaaltemperatuur]]&lt;stookgrens,stookgrens-jaar_zip[[#This Row],[etmaaltemperatuur]],0),"")</f>
        <v>2.5</v>
      </c>
      <c r="N5203" s="101">
        <f>IF(ISNUMBER(jaar_zip[[#This Row],[graaddagen]]),IF(OR(MONTH(jaar_zip[[#This Row],[Datum]])=1,MONTH(jaar_zip[[#This Row],[Datum]])=2,MONTH(jaar_zip[[#This Row],[Datum]])=11,MONTH(jaar_zip[[#This Row],[Datum]])=12),1.1,IF(OR(MONTH(jaar_zip[[#This Row],[Datum]])=3,MONTH(jaar_zip[[#This Row],[Datum]])=10),1,0.8))*jaar_zip[[#This Row],[graaddagen]],"")</f>
        <v>2</v>
      </c>
      <c r="O5203" s="101">
        <f>IF(ISNUMBER(jaar_zip[[#This Row],[etmaaltemperatuur]]),IF(jaar_zip[[#This Row],[etmaaltemperatuur]]&gt;stookgrens,jaar_zip[[#This Row],[etmaaltemperatuur]]-stookgrens,0),"")</f>
        <v>0</v>
      </c>
    </row>
    <row r="5204" spans="1:15" x14ac:dyDescent="0.25">
      <c r="A5204">
        <v>286</v>
      </c>
      <c r="B5204">
        <v>20240927</v>
      </c>
      <c r="C5204">
        <v>10.8</v>
      </c>
      <c r="D5204">
        <v>13</v>
      </c>
      <c r="E5204">
        <v>507</v>
      </c>
      <c r="F5204">
        <v>3.3</v>
      </c>
      <c r="H5204">
        <v>80</v>
      </c>
      <c r="I5204" s="101" t="s">
        <v>30</v>
      </c>
      <c r="J5204" s="1">
        <f>DATEVALUE(RIGHT(jaar_zip[[#This Row],[YYYYMMDD]],2)&amp;"-"&amp;MID(jaar_zip[[#This Row],[YYYYMMDD]],5,2)&amp;"-"&amp;LEFT(jaar_zip[[#This Row],[YYYYMMDD]],4))</f>
        <v>45562</v>
      </c>
      <c r="K5204" s="101" t="str">
        <f>IF(AND(VALUE(MONTH(jaar_zip[[#This Row],[Datum]]))=1,VALUE(WEEKNUM(jaar_zip[[#This Row],[Datum]],21))&gt;51),RIGHT(YEAR(jaar_zip[[#This Row],[Datum]])-1,2),RIGHT(YEAR(jaar_zip[[#This Row],[Datum]]),2))&amp;"-"&amp; TEXT(WEEKNUM(jaar_zip[[#This Row],[Datum]],21),"00")</f>
        <v>24-39</v>
      </c>
      <c r="L5204" s="101">
        <f>MONTH(jaar_zip[[#This Row],[Datum]])</f>
        <v>9</v>
      </c>
      <c r="M5204" s="101">
        <f>IF(ISNUMBER(jaar_zip[[#This Row],[etmaaltemperatuur]]),IF(jaar_zip[[#This Row],[etmaaltemperatuur]]&lt;stookgrens,stookgrens-jaar_zip[[#This Row],[etmaaltemperatuur]],0),"")</f>
        <v>5</v>
      </c>
      <c r="N5204" s="101">
        <f>IF(ISNUMBER(jaar_zip[[#This Row],[graaddagen]]),IF(OR(MONTH(jaar_zip[[#This Row],[Datum]])=1,MONTH(jaar_zip[[#This Row],[Datum]])=2,MONTH(jaar_zip[[#This Row],[Datum]])=11,MONTH(jaar_zip[[#This Row],[Datum]])=12),1.1,IF(OR(MONTH(jaar_zip[[#This Row],[Datum]])=3,MONTH(jaar_zip[[#This Row],[Datum]])=10),1,0.8))*jaar_zip[[#This Row],[graaddagen]],"")</f>
        <v>4</v>
      </c>
      <c r="O5204" s="101">
        <f>IF(ISNUMBER(jaar_zip[[#This Row],[etmaaltemperatuur]]),IF(jaar_zip[[#This Row],[etmaaltemperatuur]]&gt;stookgrens,jaar_zip[[#This Row],[etmaaltemperatuur]]-stookgrens,0),"")</f>
        <v>0</v>
      </c>
    </row>
    <row r="5205" spans="1:15" x14ac:dyDescent="0.25">
      <c r="A5205">
        <v>286</v>
      </c>
      <c r="B5205">
        <v>20240928</v>
      </c>
      <c r="C5205">
        <v>5.2</v>
      </c>
      <c r="D5205">
        <v>9.9</v>
      </c>
      <c r="E5205">
        <v>1069</v>
      </c>
      <c r="F5205">
        <v>5.4</v>
      </c>
      <c r="H5205">
        <v>83</v>
      </c>
      <c r="I5205" s="101" t="s">
        <v>30</v>
      </c>
      <c r="J5205" s="1">
        <f>DATEVALUE(RIGHT(jaar_zip[[#This Row],[YYYYMMDD]],2)&amp;"-"&amp;MID(jaar_zip[[#This Row],[YYYYMMDD]],5,2)&amp;"-"&amp;LEFT(jaar_zip[[#This Row],[YYYYMMDD]],4))</f>
        <v>45563</v>
      </c>
      <c r="K5205" s="101" t="str">
        <f>IF(AND(VALUE(MONTH(jaar_zip[[#This Row],[Datum]]))=1,VALUE(WEEKNUM(jaar_zip[[#This Row],[Datum]],21))&gt;51),RIGHT(YEAR(jaar_zip[[#This Row],[Datum]])-1,2),RIGHT(YEAR(jaar_zip[[#This Row],[Datum]]),2))&amp;"-"&amp; TEXT(WEEKNUM(jaar_zip[[#This Row],[Datum]],21),"00")</f>
        <v>24-39</v>
      </c>
      <c r="L5205" s="101">
        <f>MONTH(jaar_zip[[#This Row],[Datum]])</f>
        <v>9</v>
      </c>
      <c r="M5205" s="101">
        <f>IF(ISNUMBER(jaar_zip[[#This Row],[etmaaltemperatuur]]),IF(jaar_zip[[#This Row],[etmaaltemperatuur]]&lt;stookgrens,stookgrens-jaar_zip[[#This Row],[etmaaltemperatuur]],0),"")</f>
        <v>8.1</v>
      </c>
      <c r="N5205" s="101">
        <f>IF(ISNUMBER(jaar_zip[[#This Row],[graaddagen]]),IF(OR(MONTH(jaar_zip[[#This Row],[Datum]])=1,MONTH(jaar_zip[[#This Row],[Datum]])=2,MONTH(jaar_zip[[#This Row],[Datum]])=11,MONTH(jaar_zip[[#This Row],[Datum]])=12),1.1,IF(OR(MONTH(jaar_zip[[#This Row],[Datum]])=3,MONTH(jaar_zip[[#This Row],[Datum]])=10),1,0.8))*jaar_zip[[#This Row],[graaddagen]],"")</f>
        <v>6.48</v>
      </c>
      <c r="O5205" s="101">
        <f>IF(ISNUMBER(jaar_zip[[#This Row],[etmaaltemperatuur]]),IF(jaar_zip[[#This Row],[etmaaltemperatuur]]&gt;stookgrens,jaar_zip[[#This Row],[etmaaltemperatuur]]-stookgrens,0),"")</f>
        <v>0</v>
      </c>
    </row>
    <row r="5206" spans="1:15" x14ac:dyDescent="0.25">
      <c r="A5206">
        <v>286</v>
      </c>
      <c r="B5206">
        <v>20240929</v>
      </c>
      <c r="C5206">
        <v>3.8</v>
      </c>
      <c r="D5206">
        <v>10.4</v>
      </c>
      <c r="E5206">
        <v>1366</v>
      </c>
      <c r="F5206">
        <v>0</v>
      </c>
      <c r="H5206">
        <v>79</v>
      </c>
      <c r="I5206" s="101" t="s">
        <v>30</v>
      </c>
      <c r="J5206" s="1">
        <f>DATEVALUE(RIGHT(jaar_zip[[#This Row],[YYYYMMDD]],2)&amp;"-"&amp;MID(jaar_zip[[#This Row],[YYYYMMDD]],5,2)&amp;"-"&amp;LEFT(jaar_zip[[#This Row],[YYYYMMDD]],4))</f>
        <v>45564</v>
      </c>
      <c r="K5206" s="101" t="str">
        <f>IF(AND(VALUE(MONTH(jaar_zip[[#This Row],[Datum]]))=1,VALUE(WEEKNUM(jaar_zip[[#This Row],[Datum]],21))&gt;51),RIGHT(YEAR(jaar_zip[[#This Row],[Datum]])-1,2),RIGHT(YEAR(jaar_zip[[#This Row],[Datum]]),2))&amp;"-"&amp; TEXT(WEEKNUM(jaar_zip[[#This Row],[Datum]],21),"00")</f>
        <v>24-39</v>
      </c>
      <c r="L5206" s="101">
        <f>MONTH(jaar_zip[[#This Row],[Datum]])</f>
        <v>9</v>
      </c>
      <c r="M5206" s="101">
        <f>IF(ISNUMBER(jaar_zip[[#This Row],[etmaaltemperatuur]]),IF(jaar_zip[[#This Row],[etmaaltemperatuur]]&lt;stookgrens,stookgrens-jaar_zip[[#This Row],[etmaaltemperatuur]],0),"")</f>
        <v>7.6</v>
      </c>
      <c r="N5206" s="101">
        <f>IF(ISNUMBER(jaar_zip[[#This Row],[graaddagen]]),IF(OR(MONTH(jaar_zip[[#This Row],[Datum]])=1,MONTH(jaar_zip[[#This Row],[Datum]])=2,MONTH(jaar_zip[[#This Row],[Datum]])=11,MONTH(jaar_zip[[#This Row],[Datum]])=12),1.1,IF(OR(MONTH(jaar_zip[[#This Row],[Datum]])=3,MONTH(jaar_zip[[#This Row],[Datum]])=10),1,0.8))*jaar_zip[[#This Row],[graaddagen]],"")</f>
        <v>6.08</v>
      </c>
      <c r="O5206" s="101">
        <f>IF(ISNUMBER(jaar_zip[[#This Row],[etmaaltemperatuur]]),IF(jaar_zip[[#This Row],[etmaaltemperatuur]]&gt;stookgrens,jaar_zip[[#This Row],[etmaaltemperatuur]]-stookgrens,0),"")</f>
        <v>0</v>
      </c>
    </row>
    <row r="5207" spans="1:15" x14ac:dyDescent="0.25">
      <c r="A5207">
        <v>286</v>
      </c>
      <c r="B5207">
        <v>20240930</v>
      </c>
      <c r="C5207">
        <v>7.5</v>
      </c>
      <c r="D5207">
        <v>11.3</v>
      </c>
      <c r="E5207">
        <v>1059</v>
      </c>
      <c r="F5207">
        <v>8.8000000000000007</v>
      </c>
      <c r="H5207">
        <v>79</v>
      </c>
      <c r="I5207" s="101" t="s">
        <v>30</v>
      </c>
      <c r="J5207" s="1">
        <f>DATEVALUE(RIGHT(jaar_zip[[#This Row],[YYYYMMDD]],2)&amp;"-"&amp;MID(jaar_zip[[#This Row],[YYYYMMDD]],5,2)&amp;"-"&amp;LEFT(jaar_zip[[#This Row],[YYYYMMDD]],4))</f>
        <v>45565</v>
      </c>
      <c r="K5207" s="101" t="str">
        <f>IF(AND(VALUE(MONTH(jaar_zip[[#This Row],[Datum]]))=1,VALUE(WEEKNUM(jaar_zip[[#This Row],[Datum]],21))&gt;51),RIGHT(YEAR(jaar_zip[[#This Row],[Datum]])-1,2),RIGHT(YEAR(jaar_zip[[#This Row],[Datum]]),2))&amp;"-"&amp; TEXT(WEEKNUM(jaar_zip[[#This Row],[Datum]],21),"00")</f>
        <v>24-40</v>
      </c>
      <c r="L5207" s="101">
        <f>MONTH(jaar_zip[[#This Row],[Datum]])</f>
        <v>9</v>
      </c>
      <c r="M5207" s="101">
        <f>IF(ISNUMBER(jaar_zip[[#This Row],[etmaaltemperatuur]]),IF(jaar_zip[[#This Row],[etmaaltemperatuur]]&lt;stookgrens,stookgrens-jaar_zip[[#This Row],[etmaaltemperatuur]],0),"")</f>
        <v>6.6999999999999993</v>
      </c>
      <c r="N5207" s="101">
        <f>IF(ISNUMBER(jaar_zip[[#This Row],[graaddagen]]),IF(OR(MONTH(jaar_zip[[#This Row],[Datum]])=1,MONTH(jaar_zip[[#This Row],[Datum]])=2,MONTH(jaar_zip[[#This Row],[Datum]])=11,MONTH(jaar_zip[[#This Row],[Datum]])=12),1.1,IF(OR(MONTH(jaar_zip[[#This Row],[Datum]])=3,MONTH(jaar_zip[[#This Row],[Datum]])=10),1,0.8))*jaar_zip[[#This Row],[graaddagen]],"")</f>
        <v>5.3599999999999994</v>
      </c>
      <c r="O5207" s="101">
        <f>IF(ISNUMBER(jaar_zip[[#This Row],[etmaaltemperatuur]]),IF(jaar_zip[[#This Row],[etmaaltemperatuur]]&gt;stookgrens,jaar_zip[[#This Row],[etmaaltemperatuur]]-stookgrens,0),"")</f>
        <v>0</v>
      </c>
    </row>
    <row r="5208" spans="1:15" x14ac:dyDescent="0.25">
      <c r="A5208">
        <v>290</v>
      </c>
      <c r="B5208">
        <v>20240101</v>
      </c>
      <c r="C5208">
        <v>6.3</v>
      </c>
      <c r="D5208">
        <v>6.8</v>
      </c>
      <c r="E5208">
        <v>127</v>
      </c>
      <c r="F5208">
        <v>4.8</v>
      </c>
      <c r="G5208">
        <v>1002.1</v>
      </c>
      <c r="H5208">
        <v>83</v>
      </c>
      <c r="I5208" s="101" t="s">
        <v>31</v>
      </c>
      <c r="J5208" s="1">
        <f>DATEVALUE(RIGHT(jaar_zip[[#This Row],[YYYYMMDD]],2)&amp;"-"&amp;MID(jaar_zip[[#This Row],[YYYYMMDD]],5,2)&amp;"-"&amp;LEFT(jaar_zip[[#This Row],[YYYYMMDD]],4))</f>
        <v>45292</v>
      </c>
      <c r="K5208" s="101" t="str">
        <f>IF(AND(VALUE(MONTH(jaar_zip[[#This Row],[Datum]]))=1,VALUE(WEEKNUM(jaar_zip[[#This Row],[Datum]],21))&gt;51),RIGHT(YEAR(jaar_zip[[#This Row],[Datum]])-1,2),RIGHT(YEAR(jaar_zip[[#This Row],[Datum]]),2))&amp;"-"&amp; TEXT(WEEKNUM(jaar_zip[[#This Row],[Datum]],21),"00")</f>
        <v>24-01</v>
      </c>
      <c r="L5208" s="101">
        <f>MONTH(jaar_zip[[#This Row],[Datum]])</f>
        <v>1</v>
      </c>
      <c r="M5208" s="101">
        <f>IF(ISNUMBER(jaar_zip[[#This Row],[etmaaltemperatuur]]),IF(jaar_zip[[#This Row],[etmaaltemperatuur]]&lt;stookgrens,stookgrens-jaar_zip[[#This Row],[etmaaltemperatuur]],0),"")</f>
        <v>11.2</v>
      </c>
      <c r="N5208" s="101">
        <f>IF(ISNUMBER(jaar_zip[[#This Row],[graaddagen]]),IF(OR(MONTH(jaar_zip[[#This Row],[Datum]])=1,MONTH(jaar_zip[[#This Row],[Datum]])=2,MONTH(jaar_zip[[#This Row],[Datum]])=11,MONTH(jaar_zip[[#This Row],[Datum]])=12),1.1,IF(OR(MONTH(jaar_zip[[#This Row],[Datum]])=3,MONTH(jaar_zip[[#This Row],[Datum]])=10),1,0.8))*jaar_zip[[#This Row],[graaddagen]],"")</f>
        <v>12.32</v>
      </c>
      <c r="O5208" s="101">
        <f>IF(ISNUMBER(jaar_zip[[#This Row],[etmaaltemperatuur]]),IF(jaar_zip[[#This Row],[etmaaltemperatuur]]&gt;stookgrens,jaar_zip[[#This Row],[etmaaltemperatuur]]-stookgrens,0),"")</f>
        <v>0</v>
      </c>
    </row>
    <row r="5209" spans="1:15" x14ac:dyDescent="0.25">
      <c r="A5209">
        <v>290</v>
      </c>
      <c r="B5209">
        <v>20240102</v>
      </c>
      <c r="C5209">
        <v>6.6</v>
      </c>
      <c r="D5209">
        <v>9.6</v>
      </c>
      <c r="E5209">
        <v>78</v>
      </c>
      <c r="F5209">
        <v>22.7</v>
      </c>
      <c r="G5209">
        <v>989.2</v>
      </c>
      <c r="H5209">
        <v>90</v>
      </c>
      <c r="I5209" s="101" t="s">
        <v>31</v>
      </c>
      <c r="J5209" s="1">
        <f>DATEVALUE(RIGHT(jaar_zip[[#This Row],[YYYYMMDD]],2)&amp;"-"&amp;MID(jaar_zip[[#This Row],[YYYYMMDD]],5,2)&amp;"-"&amp;LEFT(jaar_zip[[#This Row],[YYYYMMDD]],4))</f>
        <v>45293</v>
      </c>
      <c r="K5209" s="101" t="str">
        <f>IF(AND(VALUE(MONTH(jaar_zip[[#This Row],[Datum]]))=1,VALUE(WEEKNUM(jaar_zip[[#This Row],[Datum]],21))&gt;51),RIGHT(YEAR(jaar_zip[[#This Row],[Datum]])-1,2),RIGHT(YEAR(jaar_zip[[#This Row],[Datum]]),2))&amp;"-"&amp; TEXT(WEEKNUM(jaar_zip[[#This Row],[Datum]],21),"00")</f>
        <v>24-01</v>
      </c>
      <c r="L5209" s="101">
        <f>MONTH(jaar_zip[[#This Row],[Datum]])</f>
        <v>1</v>
      </c>
      <c r="M5209" s="101">
        <f>IF(ISNUMBER(jaar_zip[[#This Row],[etmaaltemperatuur]]),IF(jaar_zip[[#This Row],[etmaaltemperatuur]]&lt;stookgrens,stookgrens-jaar_zip[[#This Row],[etmaaltemperatuur]],0),"")</f>
        <v>8.4</v>
      </c>
      <c r="N5209" s="101">
        <f>IF(ISNUMBER(jaar_zip[[#This Row],[graaddagen]]),IF(OR(MONTH(jaar_zip[[#This Row],[Datum]])=1,MONTH(jaar_zip[[#This Row],[Datum]])=2,MONTH(jaar_zip[[#This Row],[Datum]])=11,MONTH(jaar_zip[[#This Row],[Datum]])=12),1.1,IF(OR(MONTH(jaar_zip[[#This Row],[Datum]])=3,MONTH(jaar_zip[[#This Row],[Datum]])=10),1,0.8))*jaar_zip[[#This Row],[graaddagen]],"")</f>
        <v>9.240000000000002</v>
      </c>
      <c r="O5209" s="101">
        <f>IF(ISNUMBER(jaar_zip[[#This Row],[etmaaltemperatuur]]),IF(jaar_zip[[#This Row],[etmaaltemperatuur]]&gt;stookgrens,jaar_zip[[#This Row],[etmaaltemperatuur]]-stookgrens,0),"")</f>
        <v>0</v>
      </c>
    </row>
    <row r="5210" spans="1:15" x14ac:dyDescent="0.25">
      <c r="A5210">
        <v>290</v>
      </c>
      <c r="B5210">
        <v>20240103</v>
      </c>
      <c r="C5210">
        <v>7.6</v>
      </c>
      <c r="D5210">
        <v>9</v>
      </c>
      <c r="E5210">
        <v>128</v>
      </c>
      <c r="F5210">
        <v>7.2</v>
      </c>
      <c r="G5210">
        <v>988.4</v>
      </c>
      <c r="H5210">
        <v>86</v>
      </c>
      <c r="I5210" s="101" t="s">
        <v>31</v>
      </c>
      <c r="J5210" s="1">
        <f>DATEVALUE(RIGHT(jaar_zip[[#This Row],[YYYYMMDD]],2)&amp;"-"&amp;MID(jaar_zip[[#This Row],[YYYYMMDD]],5,2)&amp;"-"&amp;LEFT(jaar_zip[[#This Row],[YYYYMMDD]],4))</f>
        <v>45294</v>
      </c>
      <c r="K5210" s="101" t="str">
        <f>IF(AND(VALUE(MONTH(jaar_zip[[#This Row],[Datum]]))=1,VALUE(WEEKNUM(jaar_zip[[#This Row],[Datum]],21))&gt;51),RIGHT(YEAR(jaar_zip[[#This Row],[Datum]])-1,2),RIGHT(YEAR(jaar_zip[[#This Row],[Datum]]),2))&amp;"-"&amp; TEXT(WEEKNUM(jaar_zip[[#This Row],[Datum]],21),"00")</f>
        <v>24-01</v>
      </c>
      <c r="L5210" s="101">
        <f>MONTH(jaar_zip[[#This Row],[Datum]])</f>
        <v>1</v>
      </c>
      <c r="M5210" s="101">
        <f>IF(ISNUMBER(jaar_zip[[#This Row],[etmaaltemperatuur]]),IF(jaar_zip[[#This Row],[etmaaltemperatuur]]&lt;stookgrens,stookgrens-jaar_zip[[#This Row],[etmaaltemperatuur]],0),"")</f>
        <v>9</v>
      </c>
      <c r="N5210" s="101">
        <f>IF(ISNUMBER(jaar_zip[[#This Row],[graaddagen]]),IF(OR(MONTH(jaar_zip[[#This Row],[Datum]])=1,MONTH(jaar_zip[[#This Row],[Datum]])=2,MONTH(jaar_zip[[#This Row],[Datum]])=11,MONTH(jaar_zip[[#This Row],[Datum]])=12),1.1,IF(OR(MONTH(jaar_zip[[#This Row],[Datum]])=3,MONTH(jaar_zip[[#This Row],[Datum]])=10),1,0.8))*jaar_zip[[#This Row],[graaddagen]],"")</f>
        <v>9.9</v>
      </c>
      <c r="O5210" s="101">
        <f>IF(ISNUMBER(jaar_zip[[#This Row],[etmaaltemperatuur]]),IF(jaar_zip[[#This Row],[etmaaltemperatuur]]&gt;stookgrens,jaar_zip[[#This Row],[etmaaltemperatuur]]-stookgrens,0),"")</f>
        <v>0</v>
      </c>
    </row>
    <row r="5211" spans="1:15" x14ac:dyDescent="0.25">
      <c r="A5211">
        <v>290</v>
      </c>
      <c r="B5211">
        <v>20240104</v>
      </c>
      <c r="C5211">
        <v>2.6</v>
      </c>
      <c r="D5211">
        <v>5.8</v>
      </c>
      <c r="E5211">
        <v>127</v>
      </c>
      <c r="F5211">
        <v>3.2</v>
      </c>
      <c r="G5211">
        <v>1001.4</v>
      </c>
      <c r="H5211">
        <v>89</v>
      </c>
      <c r="I5211" s="101" t="s">
        <v>31</v>
      </c>
      <c r="J5211" s="1">
        <f>DATEVALUE(RIGHT(jaar_zip[[#This Row],[YYYYMMDD]],2)&amp;"-"&amp;MID(jaar_zip[[#This Row],[YYYYMMDD]],5,2)&amp;"-"&amp;LEFT(jaar_zip[[#This Row],[YYYYMMDD]],4))</f>
        <v>45295</v>
      </c>
      <c r="K5211" s="101" t="str">
        <f>IF(AND(VALUE(MONTH(jaar_zip[[#This Row],[Datum]]))=1,VALUE(WEEKNUM(jaar_zip[[#This Row],[Datum]],21))&gt;51),RIGHT(YEAR(jaar_zip[[#This Row],[Datum]])-1,2),RIGHT(YEAR(jaar_zip[[#This Row],[Datum]]),2))&amp;"-"&amp; TEXT(WEEKNUM(jaar_zip[[#This Row],[Datum]],21),"00")</f>
        <v>24-01</v>
      </c>
      <c r="L5211" s="101">
        <f>MONTH(jaar_zip[[#This Row],[Datum]])</f>
        <v>1</v>
      </c>
      <c r="M5211" s="101">
        <f>IF(ISNUMBER(jaar_zip[[#This Row],[etmaaltemperatuur]]),IF(jaar_zip[[#This Row],[etmaaltemperatuur]]&lt;stookgrens,stookgrens-jaar_zip[[#This Row],[etmaaltemperatuur]],0),"")</f>
        <v>12.2</v>
      </c>
      <c r="N5211" s="101">
        <f>IF(ISNUMBER(jaar_zip[[#This Row],[graaddagen]]),IF(OR(MONTH(jaar_zip[[#This Row],[Datum]])=1,MONTH(jaar_zip[[#This Row],[Datum]])=2,MONTH(jaar_zip[[#This Row],[Datum]])=11,MONTH(jaar_zip[[#This Row],[Datum]])=12),1.1,IF(OR(MONTH(jaar_zip[[#This Row],[Datum]])=3,MONTH(jaar_zip[[#This Row],[Datum]])=10),1,0.8))*jaar_zip[[#This Row],[graaddagen]],"")</f>
        <v>13.42</v>
      </c>
      <c r="O5211" s="101">
        <f>IF(ISNUMBER(jaar_zip[[#This Row],[etmaaltemperatuur]]),IF(jaar_zip[[#This Row],[etmaaltemperatuur]]&gt;stookgrens,jaar_zip[[#This Row],[etmaaltemperatuur]]-stookgrens,0),"")</f>
        <v>0</v>
      </c>
    </row>
    <row r="5212" spans="1:15" x14ac:dyDescent="0.25">
      <c r="A5212">
        <v>290</v>
      </c>
      <c r="B5212">
        <v>20240105</v>
      </c>
      <c r="C5212">
        <v>4.5</v>
      </c>
      <c r="D5212">
        <v>6.3</v>
      </c>
      <c r="E5212">
        <v>100</v>
      </c>
      <c r="F5212">
        <v>15.8</v>
      </c>
      <c r="G5212">
        <v>998.1</v>
      </c>
      <c r="H5212">
        <v>92</v>
      </c>
      <c r="I5212" s="101" t="s">
        <v>31</v>
      </c>
      <c r="J5212" s="1">
        <f>DATEVALUE(RIGHT(jaar_zip[[#This Row],[YYYYMMDD]],2)&amp;"-"&amp;MID(jaar_zip[[#This Row],[YYYYMMDD]],5,2)&amp;"-"&amp;LEFT(jaar_zip[[#This Row],[YYYYMMDD]],4))</f>
        <v>45296</v>
      </c>
      <c r="K5212" s="101" t="str">
        <f>IF(AND(VALUE(MONTH(jaar_zip[[#This Row],[Datum]]))=1,VALUE(WEEKNUM(jaar_zip[[#This Row],[Datum]],21))&gt;51),RIGHT(YEAR(jaar_zip[[#This Row],[Datum]])-1,2),RIGHT(YEAR(jaar_zip[[#This Row],[Datum]]),2))&amp;"-"&amp; TEXT(WEEKNUM(jaar_zip[[#This Row],[Datum]],21),"00")</f>
        <v>24-01</v>
      </c>
      <c r="L5212" s="101">
        <f>MONTH(jaar_zip[[#This Row],[Datum]])</f>
        <v>1</v>
      </c>
      <c r="M5212" s="101">
        <f>IF(ISNUMBER(jaar_zip[[#This Row],[etmaaltemperatuur]]),IF(jaar_zip[[#This Row],[etmaaltemperatuur]]&lt;stookgrens,stookgrens-jaar_zip[[#This Row],[etmaaltemperatuur]],0),"")</f>
        <v>11.7</v>
      </c>
      <c r="N5212" s="101">
        <f>IF(ISNUMBER(jaar_zip[[#This Row],[graaddagen]]),IF(OR(MONTH(jaar_zip[[#This Row],[Datum]])=1,MONTH(jaar_zip[[#This Row],[Datum]])=2,MONTH(jaar_zip[[#This Row],[Datum]])=11,MONTH(jaar_zip[[#This Row],[Datum]])=12),1.1,IF(OR(MONTH(jaar_zip[[#This Row],[Datum]])=3,MONTH(jaar_zip[[#This Row],[Datum]])=10),1,0.8))*jaar_zip[[#This Row],[graaddagen]],"")</f>
        <v>12.870000000000001</v>
      </c>
      <c r="O5212" s="101">
        <f>IF(ISNUMBER(jaar_zip[[#This Row],[etmaaltemperatuur]]),IF(jaar_zip[[#This Row],[etmaaltemperatuur]]&gt;stookgrens,jaar_zip[[#This Row],[etmaaltemperatuur]]-stookgrens,0),"")</f>
        <v>0</v>
      </c>
    </row>
    <row r="5213" spans="1:15" x14ac:dyDescent="0.25">
      <c r="A5213">
        <v>290</v>
      </c>
      <c r="B5213">
        <v>20240106</v>
      </c>
      <c r="C5213">
        <v>3.5</v>
      </c>
      <c r="D5213">
        <v>1.2</v>
      </c>
      <c r="E5213">
        <v>48</v>
      </c>
      <c r="F5213">
        <v>0.5</v>
      </c>
      <c r="G5213">
        <v>1011</v>
      </c>
      <c r="H5213">
        <v>95</v>
      </c>
      <c r="I5213" s="101" t="s">
        <v>31</v>
      </c>
      <c r="J5213" s="1">
        <f>DATEVALUE(RIGHT(jaar_zip[[#This Row],[YYYYMMDD]],2)&amp;"-"&amp;MID(jaar_zip[[#This Row],[YYYYMMDD]],5,2)&amp;"-"&amp;LEFT(jaar_zip[[#This Row],[YYYYMMDD]],4))</f>
        <v>45297</v>
      </c>
      <c r="K5213" s="101" t="str">
        <f>IF(AND(VALUE(MONTH(jaar_zip[[#This Row],[Datum]]))=1,VALUE(WEEKNUM(jaar_zip[[#This Row],[Datum]],21))&gt;51),RIGHT(YEAR(jaar_zip[[#This Row],[Datum]])-1,2),RIGHT(YEAR(jaar_zip[[#This Row],[Datum]]),2))&amp;"-"&amp; TEXT(WEEKNUM(jaar_zip[[#This Row],[Datum]],21),"00")</f>
        <v>24-01</v>
      </c>
      <c r="L5213" s="101">
        <f>MONTH(jaar_zip[[#This Row],[Datum]])</f>
        <v>1</v>
      </c>
      <c r="M5213" s="101">
        <f>IF(ISNUMBER(jaar_zip[[#This Row],[etmaaltemperatuur]]),IF(jaar_zip[[#This Row],[etmaaltemperatuur]]&lt;stookgrens,stookgrens-jaar_zip[[#This Row],[etmaaltemperatuur]],0),"")</f>
        <v>16.8</v>
      </c>
      <c r="N5213" s="101">
        <f>IF(ISNUMBER(jaar_zip[[#This Row],[graaddagen]]),IF(OR(MONTH(jaar_zip[[#This Row],[Datum]])=1,MONTH(jaar_zip[[#This Row],[Datum]])=2,MONTH(jaar_zip[[#This Row],[Datum]])=11,MONTH(jaar_zip[[#This Row],[Datum]])=12),1.1,IF(OR(MONTH(jaar_zip[[#This Row],[Datum]])=3,MONTH(jaar_zip[[#This Row],[Datum]])=10),1,0.8))*jaar_zip[[#This Row],[graaddagen]],"")</f>
        <v>18.480000000000004</v>
      </c>
      <c r="O5213" s="101">
        <f>IF(ISNUMBER(jaar_zip[[#This Row],[etmaaltemperatuur]]),IF(jaar_zip[[#This Row],[etmaaltemperatuur]]&gt;stookgrens,jaar_zip[[#This Row],[etmaaltemperatuur]]-stookgrens,0),"")</f>
        <v>0</v>
      </c>
    </row>
    <row r="5214" spans="1:15" x14ac:dyDescent="0.25">
      <c r="A5214">
        <v>290</v>
      </c>
      <c r="B5214">
        <v>20240107</v>
      </c>
      <c r="C5214">
        <v>5.0999999999999996</v>
      </c>
      <c r="D5214">
        <v>-1.1000000000000001</v>
      </c>
      <c r="E5214">
        <v>292</v>
      </c>
      <c r="F5214">
        <v>-0.1</v>
      </c>
      <c r="G5214">
        <v>1025.5</v>
      </c>
      <c r="H5214">
        <v>78</v>
      </c>
      <c r="I5214" s="101" t="s">
        <v>31</v>
      </c>
      <c r="J5214" s="1">
        <f>DATEVALUE(RIGHT(jaar_zip[[#This Row],[YYYYMMDD]],2)&amp;"-"&amp;MID(jaar_zip[[#This Row],[YYYYMMDD]],5,2)&amp;"-"&amp;LEFT(jaar_zip[[#This Row],[YYYYMMDD]],4))</f>
        <v>45298</v>
      </c>
      <c r="K5214" s="101" t="str">
        <f>IF(AND(VALUE(MONTH(jaar_zip[[#This Row],[Datum]]))=1,VALUE(WEEKNUM(jaar_zip[[#This Row],[Datum]],21))&gt;51),RIGHT(YEAR(jaar_zip[[#This Row],[Datum]])-1,2),RIGHT(YEAR(jaar_zip[[#This Row],[Datum]]),2))&amp;"-"&amp; TEXT(WEEKNUM(jaar_zip[[#This Row],[Datum]],21),"00")</f>
        <v>24-01</v>
      </c>
      <c r="L5214" s="101">
        <f>MONTH(jaar_zip[[#This Row],[Datum]])</f>
        <v>1</v>
      </c>
      <c r="M5214" s="101">
        <f>IF(ISNUMBER(jaar_zip[[#This Row],[etmaaltemperatuur]]),IF(jaar_zip[[#This Row],[etmaaltemperatuur]]&lt;stookgrens,stookgrens-jaar_zip[[#This Row],[etmaaltemperatuur]],0),"")</f>
        <v>19.100000000000001</v>
      </c>
      <c r="N5214" s="101">
        <f>IF(ISNUMBER(jaar_zip[[#This Row],[graaddagen]]),IF(OR(MONTH(jaar_zip[[#This Row],[Datum]])=1,MONTH(jaar_zip[[#This Row],[Datum]])=2,MONTH(jaar_zip[[#This Row],[Datum]])=11,MONTH(jaar_zip[[#This Row],[Datum]])=12),1.1,IF(OR(MONTH(jaar_zip[[#This Row],[Datum]])=3,MONTH(jaar_zip[[#This Row],[Datum]])=10),1,0.8))*jaar_zip[[#This Row],[graaddagen]],"")</f>
        <v>21.01</v>
      </c>
      <c r="O5214" s="101">
        <f>IF(ISNUMBER(jaar_zip[[#This Row],[etmaaltemperatuur]]),IF(jaar_zip[[#This Row],[etmaaltemperatuur]]&gt;stookgrens,jaar_zip[[#This Row],[etmaaltemperatuur]]-stookgrens,0),"")</f>
        <v>0</v>
      </c>
    </row>
    <row r="5215" spans="1:15" x14ac:dyDescent="0.25">
      <c r="A5215">
        <v>290</v>
      </c>
      <c r="B5215">
        <v>20240108</v>
      </c>
      <c r="C5215">
        <v>5.4</v>
      </c>
      <c r="D5215">
        <v>-2.2999999999999998</v>
      </c>
      <c r="E5215">
        <v>344</v>
      </c>
      <c r="F5215">
        <v>-0.1</v>
      </c>
      <c r="G5215">
        <v>1033.2</v>
      </c>
      <c r="H5215">
        <v>70</v>
      </c>
      <c r="I5215" s="101" t="s">
        <v>31</v>
      </c>
      <c r="J5215" s="1">
        <f>DATEVALUE(RIGHT(jaar_zip[[#This Row],[YYYYMMDD]],2)&amp;"-"&amp;MID(jaar_zip[[#This Row],[YYYYMMDD]],5,2)&amp;"-"&amp;LEFT(jaar_zip[[#This Row],[YYYYMMDD]],4))</f>
        <v>45299</v>
      </c>
      <c r="K5215" s="101" t="str">
        <f>IF(AND(VALUE(MONTH(jaar_zip[[#This Row],[Datum]]))=1,VALUE(WEEKNUM(jaar_zip[[#This Row],[Datum]],21))&gt;51),RIGHT(YEAR(jaar_zip[[#This Row],[Datum]])-1,2),RIGHT(YEAR(jaar_zip[[#This Row],[Datum]]),2))&amp;"-"&amp; TEXT(WEEKNUM(jaar_zip[[#This Row],[Datum]],21),"00")</f>
        <v>24-02</v>
      </c>
      <c r="L5215" s="101">
        <f>MONTH(jaar_zip[[#This Row],[Datum]])</f>
        <v>1</v>
      </c>
      <c r="M5215" s="101">
        <f>IF(ISNUMBER(jaar_zip[[#This Row],[etmaaltemperatuur]]),IF(jaar_zip[[#This Row],[etmaaltemperatuur]]&lt;stookgrens,stookgrens-jaar_zip[[#This Row],[etmaaltemperatuur]],0),"")</f>
        <v>20.3</v>
      </c>
      <c r="N5215" s="101">
        <f>IF(ISNUMBER(jaar_zip[[#This Row],[graaddagen]]),IF(OR(MONTH(jaar_zip[[#This Row],[Datum]])=1,MONTH(jaar_zip[[#This Row],[Datum]])=2,MONTH(jaar_zip[[#This Row],[Datum]])=11,MONTH(jaar_zip[[#This Row],[Datum]])=12),1.1,IF(OR(MONTH(jaar_zip[[#This Row],[Datum]])=3,MONTH(jaar_zip[[#This Row],[Datum]])=10),1,0.8))*jaar_zip[[#This Row],[graaddagen]],"")</f>
        <v>22.330000000000002</v>
      </c>
      <c r="O5215" s="101">
        <f>IF(ISNUMBER(jaar_zip[[#This Row],[etmaaltemperatuur]]),IF(jaar_zip[[#This Row],[etmaaltemperatuur]]&gt;stookgrens,jaar_zip[[#This Row],[etmaaltemperatuur]]-stookgrens,0),"")</f>
        <v>0</v>
      </c>
    </row>
    <row r="5216" spans="1:15" x14ac:dyDescent="0.25">
      <c r="A5216">
        <v>290</v>
      </c>
      <c r="B5216">
        <v>20240109</v>
      </c>
      <c r="C5216">
        <v>4.0999999999999996</v>
      </c>
      <c r="D5216">
        <v>-4.4000000000000004</v>
      </c>
      <c r="E5216">
        <v>462</v>
      </c>
      <c r="F5216">
        <v>0</v>
      </c>
      <c r="G5216">
        <v>1034.8</v>
      </c>
      <c r="H5216">
        <v>59</v>
      </c>
      <c r="I5216" s="101" t="s">
        <v>31</v>
      </c>
      <c r="J5216" s="1">
        <f>DATEVALUE(RIGHT(jaar_zip[[#This Row],[YYYYMMDD]],2)&amp;"-"&amp;MID(jaar_zip[[#This Row],[YYYYMMDD]],5,2)&amp;"-"&amp;LEFT(jaar_zip[[#This Row],[YYYYMMDD]],4))</f>
        <v>45300</v>
      </c>
      <c r="K5216" s="101" t="str">
        <f>IF(AND(VALUE(MONTH(jaar_zip[[#This Row],[Datum]]))=1,VALUE(WEEKNUM(jaar_zip[[#This Row],[Datum]],21))&gt;51),RIGHT(YEAR(jaar_zip[[#This Row],[Datum]])-1,2),RIGHT(YEAR(jaar_zip[[#This Row],[Datum]]),2))&amp;"-"&amp; TEXT(WEEKNUM(jaar_zip[[#This Row],[Datum]],21),"00")</f>
        <v>24-02</v>
      </c>
      <c r="L5216" s="101">
        <f>MONTH(jaar_zip[[#This Row],[Datum]])</f>
        <v>1</v>
      </c>
      <c r="M5216" s="101">
        <f>IF(ISNUMBER(jaar_zip[[#This Row],[etmaaltemperatuur]]),IF(jaar_zip[[#This Row],[etmaaltemperatuur]]&lt;stookgrens,stookgrens-jaar_zip[[#This Row],[etmaaltemperatuur]],0),"")</f>
        <v>22.4</v>
      </c>
      <c r="N5216" s="101">
        <f>IF(ISNUMBER(jaar_zip[[#This Row],[graaddagen]]),IF(OR(MONTH(jaar_zip[[#This Row],[Datum]])=1,MONTH(jaar_zip[[#This Row],[Datum]])=2,MONTH(jaar_zip[[#This Row],[Datum]])=11,MONTH(jaar_zip[[#This Row],[Datum]])=12),1.1,IF(OR(MONTH(jaar_zip[[#This Row],[Datum]])=3,MONTH(jaar_zip[[#This Row],[Datum]])=10),1,0.8))*jaar_zip[[#This Row],[graaddagen]],"")</f>
        <v>24.64</v>
      </c>
      <c r="O5216" s="101">
        <f>IF(ISNUMBER(jaar_zip[[#This Row],[etmaaltemperatuur]]),IF(jaar_zip[[#This Row],[etmaaltemperatuur]]&gt;stookgrens,jaar_zip[[#This Row],[etmaaltemperatuur]]-stookgrens,0),"")</f>
        <v>0</v>
      </c>
    </row>
    <row r="5217" spans="1:15" x14ac:dyDescent="0.25">
      <c r="A5217">
        <v>290</v>
      </c>
      <c r="B5217">
        <v>20240110</v>
      </c>
      <c r="C5217">
        <v>3.3</v>
      </c>
      <c r="D5217">
        <v>-4.3</v>
      </c>
      <c r="E5217">
        <v>449</v>
      </c>
      <c r="F5217">
        <v>0</v>
      </c>
      <c r="G5217">
        <v>1031.7</v>
      </c>
      <c r="H5217">
        <v>62</v>
      </c>
      <c r="I5217" s="101" t="s">
        <v>31</v>
      </c>
      <c r="J5217" s="1">
        <f>DATEVALUE(RIGHT(jaar_zip[[#This Row],[YYYYMMDD]],2)&amp;"-"&amp;MID(jaar_zip[[#This Row],[YYYYMMDD]],5,2)&amp;"-"&amp;LEFT(jaar_zip[[#This Row],[YYYYMMDD]],4))</f>
        <v>45301</v>
      </c>
      <c r="K5217" s="101" t="str">
        <f>IF(AND(VALUE(MONTH(jaar_zip[[#This Row],[Datum]]))=1,VALUE(WEEKNUM(jaar_zip[[#This Row],[Datum]],21))&gt;51),RIGHT(YEAR(jaar_zip[[#This Row],[Datum]])-1,2),RIGHT(YEAR(jaar_zip[[#This Row],[Datum]]),2))&amp;"-"&amp; TEXT(WEEKNUM(jaar_zip[[#This Row],[Datum]],21),"00")</f>
        <v>24-02</v>
      </c>
      <c r="L5217" s="101">
        <f>MONTH(jaar_zip[[#This Row],[Datum]])</f>
        <v>1</v>
      </c>
      <c r="M5217" s="101">
        <f>IF(ISNUMBER(jaar_zip[[#This Row],[etmaaltemperatuur]]),IF(jaar_zip[[#This Row],[etmaaltemperatuur]]&lt;stookgrens,stookgrens-jaar_zip[[#This Row],[etmaaltemperatuur]],0),"")</f>
        <v>22.3</v>
      </c>
      <c r="N5217" s="101">
        <f>IF(ISNUMBER(jaar_zip[[#This Row],[graaddagen]]),IF(OR(MONTH(jaar_zip[[#This Row],[Datum]])=1,MONTH(jaar_zip[[#This Row],[Datum]])=2,MONTH(jaar_zip[[#This Row],[Datum]])=11,MONTH(jaar_zip[[#This Row],[Datum]])=12),1.1,IF(OR(MONTH(jaar_zip[[#This Row],[Datum]])=3,MONTH(jaar_zip[[#This Row],[Datum]])=10),1,0.8))*jaar_zip[[#This Row],[graaddagen]],"")</f>
        <v>24.53</v>
      </c>
      <c r="O5217" s="101">
        <f>IF(ISNUMBER(jaar_zip[[#This Row],[etmaaltemperatuur]]),IF(jaar_zip[[#This Row],[etmaaltemperatuur]]&gt;stookgrens,jaar_zip[[#This Row],[etmaaltemperatuur]]-stookgrens,0),"")</f>
        <v>0</v>
      </c>
    </row>
    <row r="5218" spans="1:15" x14ac:dyDescent="0.25">
      <c r="A5218">
        <v>290</v>
      </c>
      <c r="B5218">
        <v>20240111</v>
      </c>
      <c r="C5218">
        <v>1.7</v>
      </c>
      <c r="D5218">
        <v>-3.5</v>
      </c>
      <c r="E5218">
        <v>127</v>
      </c>
      <c r="F5218">
        <v>0.2</v>
      </c>
      <c r="G5218">
        <v>1034.0999999999999</v>
      </c>
      <c r="H5218">
        <v>93</v>
      </c>
      <c r="I5218" s="101" t="s">
        <v>31</v>
      </c>
      <c r="J5218" s="1">
        <f>DATEVALUE(RIGHT(jaar_zip[[#This Row],[YYYYMMDD]],2)&amp;"-"&amp;MID(jaar_zip[[#This Row],[YYYYMMDD]],5,2)&amp;"-"&amp;LEFT(jaar_zip[[#This Row],[YYYYMMDD]],4))</f>
        <v>45302</v>
      </c>
      <c r="K5218" s="101" t="str">
        <f>IF(AND(VALUE(MONTH(jaar_zip[[#This Row],[Datum]]))=1,VALUE(WEEKNUM(jaar_zip[[#This Row],[Datum]],21))&gt;51),RIGHT(YEAR(jaar_zip[[#This Row],[Datum]])-1,2),RIGHT(YEAR(jaar_zip[[#This Row],[Datum]]),2))&amp;"-"&amp; TEXT(WEEKNUM(jaar_zip[[#This Row],[Datum]],21),"00")</f>
        <v>24-02</v>
      </c>
      <c r="L5218" s="101">
        <f>MONTH(jaar_zip[[#This Row],[Datum]])</f>
        <v>1</v>
      </c>
      <c r="M5218" s="101">
        <f>IF(ISNUMBER(jaar_zip[[#This Row],[etmaaltemperatuur]]),IF(jaar_zip[[#This Row],[etmaaltemperatuur]]&lt;stookgrens,stookgrens-jaar_zip[[#This Row],[etmaaltemperatuur]],0),"")</f>
        <v>21.5</v>
      </c>
      <c r="N5218" s="101">
        <f>IF(ISNUMBER(jaar_zip[[#This Row],[graaddagen]]),IF(OR(MONTH(jaar_zip[[#This Row],[Datum]])=1,MONTH(jaar_zip[[#This Row],[Datum]])=2,MONTH(jaar_zip[[#This Row],[Datum]])=11,MONTH(jaar_zip[[#This Row],[Datum]])=12),1.1,IF(OR(MONTH(jaar_zip[[#This Row],[Datum]])=3,MONTH(jaar_zip[[#This Row],[Datum]])=10),1,0.8))*jaar_zip[[#This Row],[graaddagen]],"")</f>
        <v>23.650000000000002</v>
      </c>
      <c r="O5218" s="101">
        <f>IF(ISNUMBER(jaar_zip[[#This Row],[etmaaltemperatuur]]),IF(jaar_zip[[#This Row],[etmaaltemperatuur]]&gt;stookgrens,jaar_zip[[#This Row],[etmaaltemperatuur]]-stookgrens,0),"")</f>
        <v>0</v>
      </c>
    </row>
    <row r="5219" spans="1:15" x14ac:dyDescent="0.25">
      <c r="A5219">
        <v>290</v>
      </c>
      <c r="B5219">
        <v>20240112</v>
      </c>
      <c r="C5219">
        <v>1.8</v>
      </c>
      <c r="D5219">
        <v>1.6</v>
      </c>
      <c r="E5219">
        <v>131</v>
      </c>
      <c r="F5219">
        <v>0.4</v>
      </c>
      <c r="G5219">
        <v>1031.8</v>
      </c>
      <c r="H5219">
        <v>96</v>
      </c>
      <c r="I5219" s="101" t="s">
        <v>31</v>
      </c>
      <c r="J5219" s="1">
        <f>DATEVALUE(RIGHT(jaar_zip[[#This Row],[YYYYMMDD]],2)&amp;"-"&amp;MID(jaar_zip[[#This Row],[YYYYMMDD]],5,2)&amp;"-"&amp;LEFT(jaar_zip[[#This Row],[YYYYMMDD]],4))</f>
        <v>45303</v>
      </c>
      <c r="K5219" s="101" t="str">
        <f>IF(AND(VALUE(MONTH(jaar_zip[[#This Row],[Datum]]))=1,VALUE(WEEKNUM(jaar_zip[[#This Row],[Datum]],21))&gt;51),RIGHT(YEAR(jaar_zip[[#This Row],[Datum]])-1,2),RIGHT(YEAR(jaar_zip[[#This Row],[Datum]]),2))&amp;"-"&amp; TEXT(WEEKNUM(jaar_zip[[#This Row],[Datum]],21),"00")</f>
        <v>24-02</v>
      </c>
      <c r="L5219" s="101">
        <f>MONTH(jaar_zip[[#This Row],[Datum]])</f>
        <v>1</v>
      </c>
      <c r="M5219" s="101">
        <f>IF(ISNUMBER(jaar_zip[[#This Row],[etmaaltemperatuur]]),IF(jaar_zip[[#This Row],[etmaaltemperatuur]]&lt;stookgrens,stookgrens-jaar_zip[[#This Row],[etmaaltemperatuur]],0),"")</f>
        <v>16.399999999999999</v>
      </c>
      <c r="N5219" s="101">
        <f>IF(ISNUMBER(jaar_zip[[#This Row],[graaddagen]]),IF(OR(MONTH(jaar_zip[[#This Row],[Datum]])=1,MONTH(jaar_zip[[#This Row],[Datum]])=2,MONTH(jaar_zip[[#This Row],[Datum]])=11,MONTH(jaar_zip[[#This Row],[Datum]])=12),1.1,IF(OR(MONTH(jaar_zip[[#This Row],[Datum]])=3,MONTH(jaar_zip[[#This Row],[Datum]])=10),1,0.8))*jaar_zip[[#This Row],[graaddagen]],"")</f>
        <v>18.04</v>
      </c>
      <c r="O5219" s="101">
        <f>IF(ISNUMBER(jaar_zip[[#This Row],[etmaaltemperatuur]]),IF(jaar_zip[[#This Row],[etmaaltemperatuur]]&gt;stookgrens,jaar_zip[[#This Row],[etmaaltemperatuur]]-stookgrens,0),"")</f>
        <v>0</v>
      </c>
    </row>
    <row r="5220" spans="1:15" x14ac:dyDescent="0.25">
      <c r="A5220">
        <v>290</v>
      </c>
      <c r="B5220">
        <v>20240113</v>
      </c>
      <c r="C5220">
        <v>5.0999999999999996</v>
      </c>
      <c r="D5220">
        <v>3</v>
      </c>
      <c r="E5220">
        <v>101</v>
      </c>
      <c r="F5220">
        <v>1.2</v>
      </c>
      <c r="G5220">
        <v>1020.3</v>
      </c>
      <c r="H5220">
        <v>95</v>
      </c>
      <c r="I5220" s="101" t="s">
        <v>31</v>
      </c>
      <c r="J5220" s="1">
        <f>DATEVALUE(RIGHT(jaar_zip[[#This Row],[YYYYMMDD]],2)&amp;"-"&amp;MID(jaar_zip[[#This Row],[YYYYMMDD]],5,2)&amp;"-"&amp;LEFT(jaar_zip[[#This Row],[YYYYMMDD]],4))</f>
        <v>45304</v>
      </c>
      <c r="K5220" s="101" t="str">
        <f>IF(AND(VALUE(MONTH(jaar_zip[[#This Row],[Datum]]))=1,VALUE(WEEKNUM(jaar_zip[[#This Row],[Datum]],21))&gt;51),RIGHT(YEAR(jaar_zip[[#This Row],[Datum]])-1,2),RIGHT(YEAR(jaar_zip[[#This Row],[Datum]]),2))&amp;"-"&amp; TEXT(WEEKNUM(jaar_zip[[#This Row],[Datum]],21),"00")</f>
        <v>24-02</v>
      </c>
      <c r="L5220" s="101">
        <f>MONTH(jaar_zip[[#This Row],[Datum]])</f>
        <v>1</v>
      </c>
      <c r="M5220" s="101">
        <f>IF(ISNUMBER(jaar_zip[[#This Row],[etmaaltemperatuur]]),IF(jaar_zip[[#This Row],[etmaaltemperatuur]]&lt;stookgrens,stookgrens-jaar_zip[[#This Row],[etmaaltemperatuur]],0),"")</f>
        <v>15</v>
      </c>
      <c r="N5220" s="101">
        <f>IF(ISNUMBER(jaar_zip[[#This Row],[graaddagen]]),IF(OR(MONTH(jaar_zip[[#This Row],[Datum]])=1,MONTH(jaar_zip[[#This Row],[Datum]])=2,MONTH(jaar_zip[[#This Row],[Datum]])=11,MONTH(jaar_zip[[#This Row],[Datum]])=12),1.1,IF(OR(MONTH(jaar_zip[[#This Row],[Datum]])=3,MONTH(jaar_zip[[#This Row],[Datum]])=10),1,0.8))*jaar_zip[[#This Row],[graaddagen]],"")</f>
        <v>16.5</v>
      </c>
      <c r="O5220" s="101">
        <f>IF(ISNUMBER(jaar_zip[[#This Row],[etmaaltemperatuur]]),IF(jaar_zip[[#This Row],[etmaaltemperatuur]]&gt;stookgrens,jaar_zip[[#This Row],[etmaaltemperatuur]]-stookgrens,0),"")</f>
        <v>0</v>
      </c>
    </row>
    <row r="5221" spans="1:15" x14ac:dyDescent="0.25">
      <c r="A5221">
        <v>290</v>
      </c>
      <c r="B5221">
        <v>20240114</v>
      </c>
      <c r="C5221">
        <v>5.5</v>
      </c>
      <c r="D5221">
        <v>2.2999999999999998</v>
      </c>
      <c r="E5221">
        <v>61</v>
      </c>
      <c r="F5221">
        <v>6.2</v>
      </c>
      <c r="G5221">
        <v>1007.2</v>
      </c>
      <c r="H5221">
        <v>94</v>
      </c>
      <c r="I5221" s="101" t="s">
        <v>31</v>
      </c>
      <c r="J5221" s="1">
        <f>DATEVALUE(RIGHT(jaar_zip[[#This Row],[YYYYMMDD]],2)&amp;"-"&amp;MID(jaar_zip[[#This Row],[YYYYMMDD]],5,2)&amp;"-"&amp;LEFT(jaar_zip[[#This Row],[YYYYMMDD]],4))</f>
        <v>45305</v>
      </c>
      <c r="K5221" s="101" t="str">
        <f>IF(AND(VALUE(MONTH(jaar_zip[[#This Row],[Datum]]))=1,VALUE(WEEKNUM(jaar_zip[[#This Row],[Datum]],21))&gt;51),RIGHT(YEAR(jaar_zip[[#This Row],[Datum]])-1,2),RIGHT(YEAR(jaar_zip[[#This Row],[Datum]]),2))&amp;"-"&amp; TEXT(WEEKNUM(jaar_zip[[#This Row],[Datum]],21),"00")</f>
        <v>24-02</v>
      </c>
      <c r="L5221" s="101">
        <f>MONTH(jaar_zip[[#This Row],[Datum]])</f>
        <v>1</v>
      </c>
      <c r="M5221" s="101">
        <f>IF(ISNUMBER(jaar_zip[[#This Row],[etmaaltemperatuur]]),IF(jaar_zip[[#This Row],[etmaaltemperatuur]]&lt;stookgrens,stookgrens-jaar_zip[[#This Row],[etmaaltemperatuur]],0),"")</f>
        <v>15.7</v>
      </c>
      <c r="N5221" s="101">
        <f>IF(ISNUMBER(jaar_zip[[#This Row],[graaddagen]]),IF(OR(MONTH(jaar_zip[[#This Row],[Datum]])=1,MONTH(jaar_zip[[#This Row],[Datum]])=2,MONTH(jaar_zip[[#This Row],[Datum]])=11,MONTH(jaar_zip[[#This Row],[Datum]])=12),1.1,IF(OR(MONTH(jaar_zip[[#This Row],[Datum]])=3,MONTH(jaar_zip[[#This Row],[Datum]])=10),1,0.8))*jaar_zip[[#This Row],[graaddagen]],"")</f>
        <v>17.27</v>
      </c>
      <c r="O5221" s="101">
        <f>IF(ISNUMBER(jaar_zip[[#This Row],[etmaaltemperatuur]]),IF(jaar_zip[[#This Row],[etmaaltemperatuur]]&gt;stookgrens,jaar_zip[[#This Row],[etmaaltemperatuur]]-stookgrens,0),"")</f>
        <v>0</v>
      </c>
    </row>
    <row r="5222" spans="1:15" x14ac:dyDescent="0.25">
      <c r="A5222">
        <v>290</v>
      </c>
      <c r="B5222">
        <v>20240115</v>
      </c>
      <c r="C5222">
        <v>5.3</v>
      </c>
      <c r="D5222">
        <v>0.7</v>
      </c>
      <c r="E5222">
        <v>256</v>
      </c>
      <c r="F5222">
        <v>2</v>
      </c>
      <c r="G5222">
        <v>1001.6</v>
      </c>
      <c r="H5222">
        <v>92</v>
      </c>
      <c r="I5222" s="101" t="s">
        <v>31</v>
      </c>
      <c r="J5222" s="1">
        <f>DATEVALUE(RIGHT(jaar_zip[[#This Row],[YYYYMMDD]],2)&amp;"-"&amp;MID(jaar_zip[[#This Row],[YYYYMMDD]],5,2)&amp;"-"&amp;LEFT(jaar_zip[[#This Row],[YYYYMMDD]],4))</f>
        <v>45306</v>
      </c>
      <c r="K5222" s="101" t="str">
        <f>IF(AND(VALUE(MONTH(jaar_zip[[#This Row],[Datum]]))=1,VALUE(WEEKNUM(jaar_zip[[#This Row],[Datum]],21))&gt;51),RIGHT(YEAR(jaar_zip[[#This Row],[Datum]])-1,2),RIGHT(YEAR(jaar_zip[[#This Row],[Datum]]),2))&amp;"-"&amp; TEXT(WEEKNUM(jaar_zip[[#This Row],[Datum]],21),"00")</f>
        <v>24-03</v>
      </c>
      <c r="L5222" s="101">
        <f>MONTH(jaar_zip[[#This Row],[Datum]])</f>
        <v>1</v>
      </c>
      <c r="M5222" s="101">
        <f>IF(ISNUMBER(jaar_zip[[#This Row],[etmaaltemperatuur]]),IF(jaar_zip[[#This Row],[etmaaltemperatuur]]&lt;stookgrens,stookgrens-jaar_zip[[#This Row],[etmaaltemperatuur]],0),"")</f>
        <v>17.3</v>
      </c>
      <c r="N5222" s="101">
        <f>IF(ISNUMBER(jaar_zip[[#This Row],[graaddagen]]),IF(OR(MONTH(jaar_zip[[#This Row],[Datum]])=1,MONTH(jaar_zip[[#This Row],[Datum]])=2,MONTH(jaar_zip[[#This Row],[Datum]])=11,MONTH(jaar_zip[[#This Row],[Datum]])=12),1.1,IF(OR(MONTH(jaar_zip[[#This Row],[Datum]])=3,MONTH(jaar_zip[[#This Row],[Datum]])=10),1,0.8))*jaar_zip[[#This Row],[graaddagen]],"")</f>
        <v>19.03</v>
      </c>
      <c r="O5222" s="101">
        <f>IF(ISNUMBER(jaar_zip[[#This Row],[etmaaltemperatuur]]),IF(jaar_zip[[#This Row],[etmaaltemperatuur]]&gt;stookgrens,jaar_zip[[#This Row],[etmaaltemperatuur]]-stookgrens,0),"")</f>
        <v>0</v>
      </c>
    </row>
    <row r="5223" spans="1:15" x14ac:dyDescent="0.25">
      <c r="A5223">
        <v>290</v>
      </c>
      <c r="B5223">
        <v>20240116</v>
      </c>
      <c r="C5223">
        <v>4.5999999999999996</v>
      </c>
      <c r="D5223">
        <v>-0.6</v>
      </c>
      <c r="E5223">
        <v>241</v>
      </c>
      <c r="F5223">
        <v>0.4</v>
      </c>
      <c r="G5223">
        <v>1006.4</v>
      </c>
      <c r="H5223">
        <v>86</v>
      </c>
      <c r="I5223" s="101" t="s">
        <v>31</v>
      </c>
      <c r="J5223" s="1">
        <f>DATEVALUE(RIGHT(jaar_zip[[#This Row],[YYYYMMDD]],2)&amp;"-"&amp;MID(jaar_zip[[#This Row],[YYYYMMDD]],5,2)&amp;"-"&amp;LEFT(jaar_zip[[#This Row],[YYYYMMDD]],4))</f>
        <v>45307</v>
      </c>
      <c r="K5223" s="101" t="str">
        <f>IF(AND(VALUE(MONTH(jaar_zip[[#This Row],[Datum]]))=1,VALUE(WEEKNUM(jaar_zip[[#This Row],[Datum]],21))&gt;51),RIGHT(YEAR(jaar_zip[[#This Row],[Datum]])-1,2),RIGHT(YEAR(jaar_zip[[#This Row],[Datum]]),2))&amp;"-"&amp; TEXT(WEEKNUM(jaar_zip[[#This Row],[Datum]],21),"00")</f>
        <v>24-03</v>
      </c>
      <c r="L5223" s="101">
        <f>MONTH(jaar_zip[[#This Row],[Datum]])</f>
        <v>1</v>
      </c>
      <c r="M5223" s="101">
        <f>IF(ISNUMBER(jaar_zip[[#This Row],[etmaaltemperatuur]]),IF(jaar_zip[[#This Row],[etmaaltemperatuur]]&lt;stookgrens,stookgrens-jaar_zip[[#This Row],[etmaaltemperatuur]],0),"")</f>
        <v>18.600000000000001</v>
      </c>
      <c r="N5223" s="101">
        <f>IF(ISNUMBER(jaar_zip[[#This Row],[graaddagen]]),IF(OR(MONTH(jaar_zip[[#This Row],[Datum]])=1,MONTH(jaar_zip[[#This Row],[Datum]])=2,MONTH(jaar_zip[[#This Row],[Datum]])=11,MONTH(jaar_zip[[#This Row],[Datum]])=12),1.1,IF(OR(MONTH(jaar_zip[[#This Row],[Datum]])=3,MONTH(jaar_zip[[#This Row],[Datum]])=10),1,0.8))*jaar_zip[[#This Row],[graaddagen]],"")</f>
        <v>20.460000000000004</v>
      </c>
      <c r="O5223" s="101">
        <f>IF(ISNUMBER(jaar_zip[[#This Row],[etmaaltemperatuur]]),IF(jaar_zip[[#This Row],[etmaaltemperatuur]]&gt;stookgrens,jaar_zip[[#This Row],[etmaaltemperatuur]]-stookgrens,0),"")</f>
        <v>0</v>
      </c>
    </row>
    <row r="5224" spans="1:15" x14ac:dyDescent="0.25">
      <c r="A5224">
        <v>290</v>
      </c>
      <c r="B5224">
        <v>20240117</v>
      </c>
      <c r="C5224">
        <v>2.1</v>
      </c>
      <c r="D5224">
        <v>-2.2999999999999998</v>
      </c>
      <c r="E5224">
        <v>214</v>
      </c>
      <c r="F5224">
        <v>0</v>
      </c>
      <c r="G5224">
        <v>993.3</v>
      </c>
      <c r="H5224">
        <v>82</v>
      </c>
      <c r="I5224" s="101" t="s">
        <v>31</v>
      </c>
      <c r="J5224" s="1">
        <f>DATEVALUE(RIGHT(jaar_zip[[#This Row],[YYYYMMDD]],2)&amp;"-"&amp;MID(jaar_zip[[#This Row],[YYYYMMDD]],5,2)&amp;"-"&amp;LEFT(jaar_zip[[#This Row],[YYYYMMDD]],4))</f>
        <v>45308</v>
      </c>
      <c r="K5224" s="101" t="str">
        <f>IF(AND(VALUE(MONTH(jaar_zip[[#This Row],[Datum]]))=1,VALUE(WEEKNUM(jaar_zip[[#This Row],[Datum]],21))&gt;51),RIGHT(YEAR(jaar_zip[[#This Row],[Datum]])-1,2),RIGHT(YEAR(jaar_zip[[#This Row],[Datum]]),2))&amp;"-"&amp; TEXT(WEEKNUM(jaar_zip[[#This Row],[Datum]],21),"00")</f>
        <v>24-03</v>
      </c>
      <c r="L5224" s="101">
        <f>MONTH(jaar_zip[[#This Row],[Datum]])</f>
        <v>1</v>
      </c>
      <c r="M5224" s="101">
        <f>IF(ISNUMBER(jaar_zip[[#This Row],[etmaaltemperatuur]]),IF(jaar_zip[[#This Row],[etmaaltemperatuur]]&lt;stookgrens,stookgrens-jaar_zip[[#This Row],[etmaaltemperatuur]],0),"")</f>
        <v>20.3</v>
      </c>
      <c r="N5224" s="101">
        <f>IF(ISNUMBER(jaar_zip[[#This Row],[graaddagen]]),IF(OR(MONTH(jaar_zip[[#This Row],[Datum]])=1,MONTH(jaar_zip[[#This Row],[Datum]])=2,MONTH(jaar_zip[[#This Row],[Datum]])=11,MONTH(jaar_zip[[#This Row],[Datum]])=12),1.1,IF(OR(MONTH(jaar_zip[[#This Row],[Datum]])=3,MONTH(jaar_zip[[#This Row],[Datum]])=10),1,0.8))*jaar_zip[[#This Row],[graaddagen]],"")</f>
        <v>22.330000000000002</v>
      </c>
      <c r="O5224" s="101">
        <f>IF(ISNUMBER(jaar_zip[[#This Row],[etmaaltemperatuur]]),IF(jaar_zip[[#This Row],[etmaaltemperatuur]]&gt;stookgrens,jaar_zip[[#This Row],[etmaaltemperatuur]]-stookgrens,0),"")</f>
        <v>0</v>
      </c>
    </row>
    <row r="5225" spans="1:15" x14ac:dyDescent="0.25">
      <c r="A5225">
        <v>290</v>
      </c>
      <c r="B5225">
        <v>20240118</v>
      </c>
      <c r="C5225">
        <v>1.7</v>
      </c>
      <c r="D5225">
        <v>-2.6</v>
      </c>
      <c r="E5225">
        <v>593</v>
      </c>
      <c r="F5225">
        <v>0</v>
      </c>
      <c r="G5225">
        <v>1002.1</v>
      </c>
      <c r="H5225">
        <v>89</v>
      </c>
      <c r="I5225" s="101" t="s">
        <v>31</v>
      </c>
      <c r="J5225" s="1">
        <f>DATEVALUE(RIGHT(jaar_zip[[#This Row],[YYYYMMDD]],2)&amp;"-"&amp;MID(jaar_zip[[#This Row],[YYYYMMDD]],5,2)&amp;"-"&amp;LEFT(jaar_zip[[#This Row],[YYYYMMDD]],4))</f>
        <v>45309</v>
      </c>
      <c r="K5225" s="101" t="str">
        <f>IF(AND(VALUE(MONTH(jaar_zip[[#This Row],[Datum]]))=1,VALUE(WEEKNUM(jaar_zip[[#This Row],[Datum]],21))&gt;51),RIGHT(YEAR(jaar_zip[[#This Row],[Datum]])-1,2),RIGHT(YEAR(jaar_zip[[#This Row],[Datum]]),2))&amp;"-"&amp; TEXT(WEEKNUM(jaar_zip[[#This Row],[Datum]],21),"00")</f>
        <v>24-03</v>
      </c>
      <c r="L5225" s="101">
        <f>MONTH(jaar_zip[[#This Row],[Datum]])</f>
        <v>1</v>
      </c>
      <c r="M5225" s="101">
        <f>IF(ISNUMBER(jaar_zip[[#This Row],[etmaaltemperatuur]]),IF(jaar_zip[[#This Row],[etmaaltemperatuur]]&lt;stookgrens,stookgrens-jaar_zip[[#This Row],[etmaaltemperatuur]],0),"")</f>
        <v>20.6</v>
      </c>
      <c r="N5225" s="101">
        <f>IF(ISNUMBER(jaar_zip[[#This Row],[graaddagen]]),IF(OR(MONTH(jaar_zip[[#This Row],[Datum]])=1,MONTH(jaar_zip[[#This Row],[Datum]])=2,MONTH(jaar_zip[[#This Row],[Datum]])=11,MONTH(jaar_zip[[#This Row],[Datum]])=12),1.1,IF(OR(MONTH(jaar_zip[[#This Row],[Datum]])=3,MONTH(jaar_zip[[#This Row],[Datum]])=10),1,0.8))*jaar_zip[[#This Row],[graaddagen]],"")</f>
        <v>22.660000000000004</v>
      </c>
      <c r="O5225" s="101">
        <f>IF(ISNUMBER(jaar_zip[[#This Row],[etmaaltemperatuur]]),IF(jaar_zip[[#This Row],[etmaaltemperatuur]]&gt;stookgrens,jaar_zip[[#This Row],[etmaaltemperatuur]]-stookgrens,0),"")</f>
        <v>0</v>
      </c>
    </row>
    <row r="5226" spans="1:15" x14ac:dyDescent="0.25">
      <c r="A5226">
        <v>290</v>
      </c>
      <c r="B5226">
        <v>20240119</v>
      </c>
      <c r="C5226">
        <v>4.5999999999999996</v>
      </c>
      <c r="D5226">
        <v>0.2</v>
      </c>
      <c r="E5226">
        <v>480</v>
      </c>
      <c r="F5226">
        <v>0.4</v>
      </c>
      <c r="G5226">
        <v>1019.2</v>
      </c>
      <c r="H5226">
        <v>85</v>
      </c>
      <c r="I5226" s="101" t="s">
        <v>31</v>
      </c>
      <c r="J5226" s="1">
        <f>DATEVALUE(RIGHT(jaar_zip[[#This Row],[YYYYMMDD]],2)&amp;"-"&amp;MID(jaar_zip[[#This Row],[YYYYMMDD]],5,2)&amp;"-"&amp;LEFT(jaar_zip[[#This Row],[YYYYMMDD]],4))</f>
        <v>45310</v>
      </c>
      <c r="K5226" s="101" t="str">
        <f>IF(AND(VALUE(MONTH(jaar_zip[[#This Row],[Datum]]))=1,VALUE(WEEKNUM(jaar_zip[[#This Row],[Datum]],21))&gt;51),RIGHT(YEAR(jaar_zip[[#This Row],[Datum]])-1,2),RIGHT(YEAR(jaar_zip[[#This Row],[Datum]]),2))&amp;"-"&amp; TEXT(WEEKNUM(jaar_zip[[#This Row],[Datum]],21),"00")</f>
        <v>24-03</v>
      </c>
      <c r="L5226" s="101">
        <f>MONTH(jaar_zip[[#This Row],[Datum]])</f>
        <v>1</v>
      </c>
      <c r="M5226" s="101">
        <f>IF(ISNUMBER(jaar_zip[[#This Row],[etmaaltemperatuur]]),IF(jaar_zip[[#This Row],[etmaaltemperatuur]]&lt;stookgrens,stookgrens-jaar_zip[[#This Row],[etmaaltemperatuur]],0),"")</f>
        <v>17.8</v>
      </c>
      <c r="N5226" s="101">
        <f>IF(ISNUMBER(jaar_zip[[#This Row],[graaddagen]]),IF(OR(MONTH(jaar_zip[[#This Row],[Datum]])=1,MONTH(jaar_zip[[#This Row],[Datum]])=2,MONTH(jaar_zip[[#This Row],[Datum]])=11,MONTH(jaar_zip[[#This Row],[Datum]])=12),1.1,IF(OR(MONTH(jaar_zip[[#This Row],[Datum]])=3,MONTH(jaar_zip[[#This Row],[Datum]])=10),1,0.8))*jaar_zip[[#This Row],[graaddagen]],"")</f>
        <v>19.580000000000002</v>
      </c>
      <c r="O5226" s="101">
        <f>IF(ISNUMBER(jaar_zip[[#This Row],[etmaaltemperatuur]]),IF(jaar_zip[[#This Row],[etmaaltemperatuur]]&gt;stookgrens,jaar_zip[[#This Row],[etmaaltemperatuur]]-stookgrens,0),"")</f>
        <v>0</v>
      </c>
    </row>
    <row r="5227" spans="1:15" x14ac:dyDescent="0.25">
      <c r="A5227">
        <v>290</v>
      </c>
      <c r="B5227">
        <v>20240120</v>
      </c>
      <c r="C5227">
        <v>5.3</v>
      </c>
      <c r="D5227">
        <v>-0.4</v>
      </c>
      <c r="E5227">
        <v>315</v>
      </c>
      <c r="F5227">
        <v>0</v>
      </c>
      <c r="G5227">
        <v>1026.9000000000001</v>
      </c>
      <c r="H5227">
        <v>81</v>
      </c>
      <c r="I5227" s="101" t="s">
        <v>31</v>
      </c>
      <c r="J5227" s="1">
        <f>DATEVALUE(RIGHT(jaar_zip[[#This Row],[YYYYMMDD]],2)&amp;"-"&amp;MID(jaar_zip[[#This Row],[YYYYMMDD]],5,2)&amp;"-"&amp;LEFT(jaar_zip[[#This Row],[YYYYMMDD]],4))</f>
        <v>45311</v>
      </c>
      <c r="K5227" s="101" t="str">
        <f>IF(AND(VALUE(MONTH(jaar_zip[[#This Row],[Datum]]))=1,VALUE(WEEKNUM(jaar_zip[[#This Row],[Datum]],21))&gt;51),RIGHT(YEAR(jaar_zip[[#This Row],[Datum]])-1,2),RIGHT(YEAR(jaar_zip[[#This Row],[Datum]]),2))&amp;"-"&amp; TEXT(WEEKNUM(jaar_zip[[#This Row],[Datum]],21),"00")</f>
        <v>24-03</v>
      </c>
      <c r="L5227" s="101">
        <f>MONTH(jaar_zip[[#This Row],[Datum]])</f>
        <v>1</v>
      </c>
      <c r="M5227" s="101">
        <f>IF(ISNUMBER(jaar_zip[[#This Row],[etmaaltemperatuur]]),IF(jaar_zip[[#This Row],[etmaaltemperatuur]]&lt;stookgrens,stookgrens-jaar_zip[[#This Row],[etmaaltemperatuur]],0),"")</f>
        <v>18.399999999999999</v>
      </c>
      <c r="N5227" s="101">
        <f>IF(ISNUMBER(jaar_zip[[#This Row],[graaddagen]]),IF(OR(MONTH(jaar_zip[[#This Row],[Datum]])=1,MONTH(jaar_zip[[#This Row],[Datum]])=2,MONTH(jaar_zip[[#This Row],[Datum]])=11,MONTH(jaar_zip[[#This Row],[Datum]])=12),1.1,IF(OR(MONTH(jaar_zip[[#This Row],[Datum]])=3,MONTH(jaar_zip[[#This Row],[Datum]])=10),1,0.8))*jaar_zip[[#This Row],[graaddagen]],"")</f>
        <v>20.239999999999998</v>
      </c>
      <c r="O5227" s="101">
        <f>IF(ISNUMBER(jaar_zip[[#This Row],[etmaaltemperatuur]]),IF(jaar_zip[[#This Row],[etmaaltemperatuur]]&gt;stookgrens,jaar_zip[[#This Row],[etmaaltemperatuur]]-stookgrens,0),"")</f>
        <v>0</v>
      </c>
    </row>
    <row r="5228" spans="1:15" x14ac:dyDescent="0.25">
      <c r="A5228">
        <v>290</v>
      </c>
      <c r="B5228">
        <v>20240121</v>
      </c>
      <c r="C5228">
        <v>7.3</v>
      </c>
      <c r="D5228">
        <v>3.8</v>
      </c>
      <c r="E5228">
        <v>147</v>
      </c>
      <c r="F5228">
        <v>-0.1</v>
      </c>
      <c r="G5228">
        <v>1017.8</v>
      </c>
      <c r="H5228">
        <v>63</v>
      </c>
      <c r="I5228" s="101" t="s">
        <v>31</v>
      </c>
      <c r="J5228" s="1">
        <f>DATEVALUE(RIGHT(jaar_zip[[#This Row],[YYYYMMDD]],2)&amp;"-"&amp;MID(jaar_zip[[#This Row],[YYYYMMDD]],5,2)&amp;"-"&amp;LEFT(jaar_zip[[#This Row],[YYYYMMDD]],4))</f>
        <v>45312</v>
      </c>
      <c r="K5228" s="101" t="str">
        <f>IF(AND(VALUE(MONTH(jaar_zip[[#This Row],[Datum]]))=1,VALUE(WEEKNUM(jaar_zip[[#This Row],[Datum]],21))&gt;51),RIGHT(YEAR(jaar_zip[[#This Row],[Datum]])-1,2),RIGHT(YEAR(jaar_zip[[#This Row],[Datum]]),2))&amp;"-"&amp; TEXT(WEEKNUM(jaar_zip[[#This Row],[Datum]],21),"00")</f>
        <v>24-03</v>
      </c>
      <c r="L5228" s="101">
        <f>MONTH(jaar_zip[[#This Row],[Datum]])</f>
        <v>1</v>
      </c>
      <c r="M5228" s="101">
        <f>IF(ISNUMBER(jaar_zip[[#This Row],[etmaaltemperatuur]]),IF(jaar_zip[[#This Row],[etmaaltemperatuur]]&lt;stookgrens,stookgrens-jaar_zip[[#This Row],[etmaaltemperatuur]],0),"")</f>
        <v>14.2</v>
      </c>
      <c r="N5228" s="101">
        <f>IF(ISNUMBER(jaar_zip[[#This Row],[graaddagen]]),IF(OR(MONTH(jaar_zip[[#This Row],[Datum]])=1,MONTH(jaar_zip[[#This Row],[Datum]])=2,MONTH(jaar_zip[[#This Row],[Datum]])=11,MONTH(jaar_zip[[#This Row],[Datum]])=12),1.1,IF(OR(MONTH(jaar_zip[[#This Row],[Datum]])=3,MONTH(jaar_zip[[#This Row],[Datum]])=10),1,0.8))*jaar_zip[[#This Row],[graaddagen]],"")</f>
        <v>15.620000000000001</v>
      </c>
      <c r="O5228" s="101">
        <f>IF(ISNUMBER(jaar_zip[[#This Row],[etmaaltemperatuur]]),IF(jaar_zip[[#This Row],[etmaaltemperatuur]]&gt;stookgrens,jaar_zip[[#This Row],[etmaaltemperatuur]]-stookgrens,0),"")</f>
        <v>0</v>
      </c>
    </row>
    <row r="5229" spans="1:15" x14ac:dyDescent="0.25">
      <c r="A5229">
        <v>290</v>
      </c>
      <c r="B5229">
        <v>20240122</v>
      </c>
      <c r="C5229">
        <v>8.6</v>
      </c>
      <c r="D5229">
        <v>9.1</v>
      </c>
      <c r="E5229">
        <v>187</v>
      </c>
      <c r="F5229">
        <v>7.5</v>
      </c>
      <c r="G5229">
        <v>1007.3</v>
      </c>
      <c r="H5229">
        <v>80</v>
      </c>
      <c r="I5229" s="101" t="s">
        <v>31</v>
      </c>
      <c r="J5229" s="1">
        <f>DATEVALUE(RIGHT(jaar_zip[[#This Row],[YYYYMMDD]],2)&amp;"-"&amp;MID(jaar_zip[[#This Row],[YYYYMMDD]],5,2)&amp;"-"&amp;LEFT(jaar_zip[[#This Row],[YYYYMMDD]],4))</f>
        <v>45313</v>
      </c>
      <c r="K5229" s="101" t="str">
        <f>IF(AND(VALUE(MONTH(jaar_zip[[#This Row],[Datum]]))=1,VALUE(WEEKNUM(jaar_zip[[#This Row],[Datum]],21))&gt;51),RIGHT(YEAR(jaar_zip[[#This Row],[Datum]])-1,2),RIGHT(YEAR(jaar_zip[[#This Row],[Datum]]),2))&amp;"-"&amp; TEXT(WEEKNUM(jaar_zip[[#This Row],[Datum]],21),"00")</f>
        <v>24-04</v>
      </c>
      <c r="L5229" s="101">
        <f>MONTH(jaar_zip[[#This Row],[Datum]])</f>
        <v>1</v>
      </c>
      <c r="M5229" s="101">
        <f>IF(ISNUMBER(jaar_zip[[#This Row],[etmaaltemperatuur]]),IF(jaar_zip[[#This Row],[etmaaltemperatuur]]&lt;stookgrens,stookgrens-jaar_zip[[#This Row],[etmaaltemperatuur]],0),"")</f>
        <v>8.9</v>
      </c>
      <c r="N5229" s="101">
        <f>IF(ISNUMBER(jaar_zip[[#This Row],[graaddagen]]),IF(OR(MONTH(jaar_zip[[#This Row],[Datum]])=1,MONTH(jaar_zip[[#This Row],[Datum]])=2,MONTH(jaar_zip[[#This Row],[Datum]])=11,MONTH(jaar_zip[[#This Row],[Datum]])=12),1.1,IF(OR(MONTH(jaar_zip[[#This Row],[Datum]])=3,MONTH(jaar_zip[[#This Row],[Datum]])=10),1,0.8))*jaar_zip[[#This Row],[graaddagen]],"")</f>
        <v>9.7900000000000009</v>
      </c>
      <c r="O5229" s="101">
        <f>IF(ISNUMBER(jaar_zip[[#This Row],[etmaaltemperatuur]]),IF(jaar_zip[[#This Row],[etmaaltemperatuur]]&gt;stookgrens,jaar_zip[[#This Row],[etmaaltemperatuur]]-stookgrens,0),"")</f>
        <v>0</v>
      </c>
    </row>
    <row r="5230" spans="1:15" x14ac:dyDescent="0.25">
      <c r="A5230">
        <v>290</v>
      </c>
      <c r="B5230">
        <v>20240123</v>
      </c>
      <c r="C5230">
        <v>7.5</v>
      </c>
      <c r="D5230">
        <v>7.6</v>
      </c>
      <c r="E5230">
        <v>371</v>
      </c>
      <c r="F5230">
        <v>4.0999999999999996</v>
      </c>
      <c r="G5230">
        <v>1018.8</v>
      </c>
      <c r="H5230">
        <v>81</v>
      </c>
      <c r="I5230" s="101" t="s">
        <v>31</v>
      </c>
      <c r="J5230" s="1">
        <f>DATEVALUE(RIGHT(jaar_zip[[#This Row],[YYYYMMDD]],2)&amp;"-"&amp;MID(jaar_zip[[#This Row],[YYYYMMDD]],5,2)&amp;"-"&amp;LEFT(jaar_zip[[#This Row],[YYYYMMDD]],4))</f>
        <v>45314</v>
      </c>
      <c r="K5230" s="101" t="str">
        <f>IF(AND(VALUE(MONTH(jaar_zip[[#This Row],[Datum]]))=1,VALUE(WEEKNUM(jaar_zip[[#This Row],[Datum]],21))&gt;51),RIGHT(YEAR(jaar_zip[[#This Row],[Datum]])-1,2),RIGHT(YEAR(jaar_zip[[#This Row],[Datum]]),2))&amp;"-"&amp; TEXT(WEEKNUM(jaar_zip[[#This Row],[Datum]],21),"00")</f>
        <v>24-04</v>
      </c>
      <c r="L5230" s="101">
        <f>MONTH(jaar_zip[[#This Row],[Datum]])</f>
        <v>1</v>
      </c>
      <c r="M5230" s="101">
        <f>IF(ISNUMBER(jaar_zip[[#This Row],[etmaaltemperatuur]]),IF(jaar_zip[[#This Row],[etmaaltemperatuur]]&lt;stookgrens,stookgrens-jaar_zip[[#This Row],[etmaaltemperatuur]],0),"")</f>
        <v>10.4</v>
      </c>
      <c r="N5230" s="101">
        <f>IF(ISNUMBER(jaar_zip[[#This Row],[graaddagen]]),IF(OR(MONTH(jaar_zip[[#This Row],[Datum]])=1,MONTH(jaar_zip[[#This Row],[Datum]])=2,MONTH(jaar_zip[[#This Row],[Datum]])=11,MONTH(jaar_zip[[#This Row],[Datum]])=12),1.1,IF(OR(MONTH(jaar_zip[[#This Row],[Datum]])=3,MONTH(jaar_zip[[#This Row],[Datum]])=10),1,0.8))*jaar_zip[[#This Row],[graaddagen]],"")</f>
        <v>11.440000000000001</v>
      </c>
      <c r="O5230" s="101">
        <f>IF(ISNUMBER(jaar_zip[[#This Row],[etmaaltemperatuur]]),IF(jaar_zip[[#This Row],[etmaaltemperatuur]]&gt;stookgrens,jaar_zip[[#This Row],[etmaaltemperatuur]]-stookgrens,0),"")</f>
        <v>0</v>
      </c>
    </row>
    <row r="5231" spans="1:15" x14ac:dyDescent="0.25">
      <c r="A5231">
        <v>290</v>
      </c>
      <c r="B5231">
        <v>20240124</v>
      </c>
      <c r="C5231">
        <v>9.4</v>
      </c>
      <c r="D5231">
        <v>10.1</v>
      </c>
      <c r="E5231">
        <v>239</v>
      </c>
      <c r="F5231">
        <v>2.7</v>
      </c>
      <c r="G5231">
        <v>1018.4</v>
      </c>
      <c r="H5231">
        <v>74</v>
      </c>
      <c r="I5231" s="101" t="s">
        <v>31</v>
      </c>
      <c r="J5231" s="1">
        <f>DATEVALUE(RIGHT(jaar_zip[[#This Row],[YYYYMMDD]],2)&amp;"-"&amp;MID(jaar_zip[[#This Row],[YYYYMMDD]],5,2)&amp;"-"&amp;LEFT(jaar_zip[[#This Row],[YYYYMMDD]],4))</f>
        <v>45315</v>
      </c>
      <c r="K5231" s="101" t="str">
        <f>IF(AND(VALUE(MONTH(jaar_zip[[#This Row],[Datum]]))=1,VALUE(WEEKNUM(jaar_zip[[#This Row],[Datum]],21))&gt;51),RIGHT(YEAR(jaar_zip[[#This Row],[Datum]])-1,2),RIGHT(YEAR(jaar_zip[[#This Row],[Datum]]),2))&amp;"-"&amp; TEXT(WEEKNUM(jaar_zip[[#This Row],[Datum]],21),"00")</f>
        <v>24-04</v>
      </c>
      <c r="L5231" s="101">
        <f>MONTH(jaar_zip[[#This Row],[Datum]])</f>
        <v>1</v>
      </c>
      <c r="M5231" s="101">
        <f>IF(ISNUMBER(jaar_zip[[#This Row],[etmaaltemperatuur]]),IF(jaar_zip[[#This Row],[etmaaltemperatuur]]&lt;stookgrens,stookgrens-jaar_zip[[#This Row],[etmaaltemperatuur]],0),"")</f>
        <v>7.9</v>
      </c>
      <c r="N5231" s="101">
        <f>IF(ISNUMBER(jaar_zip[[#This Row],[graaddagen]]),IF(OR(MONTH(jaar_zip[[#This Row],[Datum]])=1,MONTH(jaar_zip[[#This Row],[Datum]])=2,MONTH(jaar_zip[[#This Row],[Datum]])=11,MONTH(jaar_zip[[#This Row],[Datum]])=12),1.1,IF(OR(MONTH(jaar_zip[[#This Row],[Datum]])=3,MONTH(jaar_zip[[#This Row],[Datum]])=10),1,0.8))*jaar_zip[[#This Row],[graaddagen]],"")</f>
        <v>8.6900000000000013</v>
      </c>
      <c r="O5231" s="101">
        <f>IF(ISNUMBER(jaar_zip[[#This Row],[etmaaltemperatuur]]),IF(jaar_zip[[#This Row],[etmaaltemperatuur]]&gt;stookgrens,jaar_zip[[#This Row],[etmaaltemperatuur]]-stookgrens,0),"")</f>
        <v>0</v>
      </c>
    </row>
    <row r="5232" spans="1:15" x14ac:dyDescent="0.25">
      <c r="A5232">
        <v>290</v>
      </c>
      <c r="B5232">
        <v>20240125</v>
      </c>
      <c r="C5232">
        <v>3.7</v>
      </c>
      <c r="D5232">
        <v>6.4</v>
      </c>
      <c r="E5232">
        <v>398</v>
      </c>
      <c r="F5232">
        <v>1.9</v>
      </c>
      <c r="G5232">
        <v>1026.7</v>
      </c>
      <c r="H5232">
        <v>88</v>
      </c>
      <c r="I5232" s="101" t="s">
        <v>31</v>
      </c>
      <c r="J5232" s="1">
        <f>DATEVALUE(RIGHT(jaar_zip[[#This Row],[YYYYMMDD]],2)&amp;"-"&amp;MID(jaar_zip[[#This Row],[YYYYMMDD]],5,2)&amp;"-"&amp;LEFT(jaar_zip[[#This Row],[YYYYMMDD]],4))</f>
        <v>45316</v>
      </c>
      <c r="K5232" s="101" t="str">
        <f>IF(AND(VALUE(MONTH(jaar_zip[[#This Row],[Datum]]))=1,VALUE(WEEKNUM(jaar_zip[[#This Row],[Datum]],21))&gt;51),RIGHT(YEAR(jaar_zip[[#This Row],[Datum]])-1,2),RIGHT(YEAR(jaar_zip[[#This Row],[Datum]]),2))&amp;"-"&amp; TEXT(WEEKNUM(jaar_zip[[#This Row],[Datum]],21),"00")</f>
        <v>24-04</v>
      </c>
      <c r="L5232" s="101">
        <f>MONTH(jaar_zip[[#This Row],[Datum]])</f>
        <v>1</v>
      </c>
      <c r="M5232" s="101">
        <f>IF(ISNUMBER(jaar_zip[[#This Row],[etmaaltemperatuur]]),IF(jaar_zip[[#This Row],[etmaaltemperatuur]]&lt;stookgrens,stookgrens-jaar_zip[[#This Row],[etmaaltemperatuur]],0),"")</f>
        <v>11.6</v>
      </c>
      <c r="N5232" s="101">
        <f>IF(ISNUMBER(jaar_zip[[#This Row],[graaddagen]]),IF(OR(MONTH(jaar_zip[[#This Row],[Datum]])=1,MONTH(jaar_zip[[#This Row],[Datum]])=2,MONTH(jaar_zip[[#This Row],[Datum]])=11,MONTH(jaar_zip[[#This Row],[Datum]])=12),1.1,IF(OR(MONTH(jaar_zip[[#This Row],[Datum]])=3,MONTH(jaar_zip[[#This Row],[Datum]])=10),1,0.8))*jaar_zip[[#This Row],[graaddagen]],"")</f>
        <v>12.76</v>
      </c>
      <c r="O5232" s="101">
        <f>IF(ISNUMBER(jaar_zip[[#This Row],[etmaaltemperatuur]]),IF(jaar_zip[[#This Row],[etmaaltemperatuur]]&gt;stookgrens,jaar_zip[[#This Row],[etmaaltemperatuur]]-stookgrens,0),"")</f>
        <v>0</v>
      </c>
    </row>
    <row r="5233" spans="1:15" x14ac:dyDescent="0.25">
      <c r="A5233">
        <v>290</v>
      </c>
      <c r="B5233">
        <v>20240126</v>
      </c>
      <c r="C5233">
        <v>6.2</v>
      </c>
      <c r="D5233">
        <v>7.5</v>
      </c>
      <c r="E5233">
        <v>150</v>
      </c>
      <c r="F5233">
        <v>5</v>
      </c>
      <c r="G5233">
        <v>1024.5</v>
      </c>
      <c r="H5233">
        <v>85</v>
      </c>
      <c r="I5233" s="101" t="s">
        <v>31</v>
      </c>
      <c r="J5233" s="1">
        <f>DATEVALUE(RIGHT(jaar_zip[[#This Row],[YYYYMMDD]],2)&amp;"-"&amp;MID(jaar_zip[[#This Row],[YYYYMMDD]],5,2)&amp;"-"&amp;LEFT(jaar_zip[[#This Row],[YYYYMMDD]],4))</f>
        <v>45317</v>
      </c>
      <c r="K5233" s="101" t="str">
        <f>IF(AND(VALUE(MONTH(jaar_zip[[#This Row],[Datum]]))=1,VALUE(WEEKNUM(jaar_zip[[#This Row],[Datum]],21))&gt;51),RIGHT(YEAR(jaar_zip[[#This Row],[Datum]])-1,2),RIGHT(YEAR(jaar_zip[[#This Row],[Datum]]),2))&amp;"-"&amp; TEXT(WEEKNUM(jaar_zip[[#This Row],[Datum]],21),"00")</f>
        <v>24-04</v>
      </c>
      <c r="L5233" s="101">
        <f>MONTH(jaar_zip[[#This Row],[Datum]])</f>
        <v>1</v>
      </c>
      <c r="M5233" s="101">
        <f>IF(ISNUMBER(jaar_zip[[#This Row],[etmaaltemperatuur]]),IF(jaar_zip[[#This Row],[etmaaltemperatuur]]&lt;stookgrens,stookgrens-jaar_zip[[#This Row],[etmaaltemperatuur]],0),"")</f>
        <v>10.5</v>
      </c>
      <c r="N5233" s="101">
        <f>IF(ISNUMBER(jaar_zip[[#This Row],[graaddagen]]),IF(OR(MONTH(jaar_zip[[#This Row],[Datum]])=1,MONTH(jaar_zip[[#This Row],[Datum]])=2,MONTH(jaar_zip[[#This Row],[Datum]])=11,MONTH(jaar_zip[[#This Row],[Datum]])=12),1.1,IF(OR(MONTH(jaar_zip[[#This Row],[Datum]])=3,MONTH(jaar_zip[[#This Row],[Datum]])=10),1,0.8))*jaar_zip[[#This Row],[graaddagen]],"")</f>
        <v>11.55</v>
      </c>
      <c r="O5233" s="101">
        <f>IF(ISNUMBER(jaar_zip[[#This Row],[etmaaltemperatuur]]),IF(jaar_zip[[#This Row],[etmaaltemperatuur]]&gt;stookgrens,jaar_zip[[#This Row],[etmaaltemperatuur]]-stookgrens,0),"")</f>
        <v>0</v>
      </c>
    </row>
    <row r="5234" spans="1:15" x14ac:dyDescent="0.25">
      <c r="A5234">
        <v>290</v>
      </c>
      <c r="B5234">
        <v>20240127</v>
      </c>
      <c r="C5234">
        <v>3.3</v>
      </c>
      <c r="D5234">
        <v>3</v>
      </c>
      <c r="E5234">
        <v>556</v>
      </c>
      <c r="F5234">
        <v>0</v>
      </c>
      <c r="G5234">
        <v>1034.9000000000001</v>
      </c>
      <c r="H5234">
        <v>83</v>
      </c>
      <c r="I5234" s="101" t="s">
        <v>31</v>
      </c>
      <c r="J5234" s="1">
        <f>DATEVALUE(RIGHT(jaar_zip[[#This Row],[YYYYMMDD]],2)&amp;"-"&amp;MID(jaar_zip[[#This Row],[YYYYMMDD]],5,2)&amp;"-"&amp;LEFT(jaar_zip[[#This Row],[YYYYMMDD]],4))</f>
        <v>45318</v>
      </c>
      <c r="K5234" s="101" t="str">
        <f>IF(AND(VALUE(MONTH(jaar_zip[[#This Row],[Datum]]))=1,VALUE(WEEKNUM(jaar_zip[[#This Row],[Datum]],21))&gt;51),RIGHT(YEAR(jaar_zip[[#This Row],[Datum]])-1,2),RIGHT(YEAR(jaar_zip[[#This Row],[Datum]]),2))&amp;"-"&amp; TEXT(WEEKNUM(jaar_zip[[#This Row],[Datum]],21),"00")</f>
        <v>24-04</v>
      </c>
      <c r="L5234" s="101">
        <f>MONTH(jaar_zip[[#This Row],[Datum]])</f>
        <v>1</v>
      </c>
      <c r="M5234" s="101">
        <f>IF(ISNUMBER(jaar_zip[[#This Row],[etmaaltemperatuur]]),IF(jaar_zip[[#This Row],[etmaaltemperatuur]]&lt;stookgrens,stookgrens-jaar_zip[[#This Row],[etmaaltemperatuur]],0),"")</f>
        <v>15</v>
      </c>
      <c r="N5234" s="101">
        <f>IF(ISNUMBER(jaar_zip[[#This Row],[graaddagen]]),IF(OR(MONTH(jaar_zip[[#This Row],[Datum]])=1,MONTH(jaar_zip[[#This Row],[Datum]])=2,MONTH(jaar_zip[[#This Row],[Datum]])=11,MONTH(jaar_zip[[#This Row],[Datum]])=12),1.1,IF(OR(MONTH(jaar_zip[[#This Row],[Datum]])=3,MONTH(jaar_zip[[#This Row],[Datum]])=10),1,0.8))*jaar_zip[[#This Row],[graaddagen]],"")</f>
        <v>16.5</v>
      </c>
      <c r="O5234" s="101">
        <f>IF(ISNUMBER(jaar_zip[[#This Row],[etmaaltemperatuur]]),IF(jaar_zip[[#This Row],[etmaaltemperatuur]]&gt;stookgrens,jaar_zip[[#This Row],[etmaaltemperatuur]]-stookgrens,0),"")</f>
        <v>0</v>
      </c>
    </row>
    <row r="5235" spans="1:15" x14ac:dyDescent="0.25">
      <c r="A5235">
        <v>290</v>
      </c>
      <c r="B5235">
        <v>20240128</v>
      </c>
      <c r="C5235">
        <v>3</v>
      </c>
      <c r="D5235">
        <v>4.7</v>
      </c>
      <c r="E5235">
        <v>617</v>
      </c>
      <c r="F5235">
        <v>0</v>
      </c>
      <c r="G5235">
        <v>1028.7</v>
      </c>
      <c r="H5235">
        <v>65</v>
      </c>
      <c r="I5235" s="101" t="s">
        <v>31</v>
      </c>
      <c r="J5235" s="1">
        <f>DATEVALUE(RIGHT(jaar_zip[[#This Row],[YYYYMMDD]],2)&amp;"-"&amp;MID(jaar_zip[[#This Row],[YYYYMMDD]],5,2)&amp;"-"&amp;LEFT(jaar_zip[[#This Row],[YYYYMMDD]],4))</f>
        <v>45319</v>
      </c>
      <c r="K5235" s="101" t="str">
        <f>IF(AND(VALUE(MONTH(jaar_zip[[#This Row],[Datum]]))=1,VALUE(WEEKNUM(jaar_zip[[#This Row],[Datum]],21))&gt;51),RIGHT(YEAR(jaar_zip[[#This Row],[Datum]])-1,2),RIGHT(YEAR(jaar_zip[[#This Row],[Datum]]),2))&amp;"-"&amp; TEXT(WEEKNUM(jaar_zip[[#This Row],[Datum]],21),"00")</f>
        <v>24-04</v>
      </c>
      <c r="L5235" s="101">
        <f>MONTH(jaar_zip[[#This Row],[Datum]])</f>
        <v>1</v>
      </c>
      <c r="M5235" s="101">
        <f>IF(ISNUMBER(jaar_zip[[#This Row],[etmaaltemperatuur]]),IF(jaar_zip[[#This Row],[etmaaltemperatuur]]&lt;stookgrens,stookgrens-jaar_zip[[#This Row],[etmaaltemperatuur]],0),"")</f>
        <v>13.3</v>
      </c>
      <c r="N5235" s="101">
        <f>IF(ISNUMBER(jaar_zip[[#This Row],[graaddagen]]),IF(OR(MONTH(jaar_zip[[#This Row],[Datum]])=1,MONTH(jaar_zip[[#This Row],[Datum]])=2,MONTH(jaar_zip[[#This Row],[Datum]])=11,MONTH(jaar_zip[[#This Row],[Datum]])=12),1.1,IF(OR(MONTH(jaar_zip[[#This Row],[Datum]])=3,MONTH(jaar_zip[[#This Row],[Datum]])=10),1,0.8))*jaar_zip[[#This Row],[graaddagen]],"")</f>
        <v>14.630000000000003</v>
      </c>
      <c r="O5235" s="101">
        <f>IF(ISNUMBER(jaar_zip[[#This Row],[etmaaltemperatuur]]),IF(jaar_zip[[#This Row],[etmaaltemperatuur]]&gt;stookgrens,jaar_zip[[#This Row],[etmaaltemperatuur]]-stookgrens,0),"")</f>
        <v>0</v>
      </c>
    </row>
    <row r="5236" spans="1:15" x14ac:dyDescent="0.25">
      <c r="A5236">
        <v>290</v>
      </c>
      <c r="B5236">
        <v>20240129</v>
      </c>
      <c r="C5236">
        <v>3.6</v>
      </c>
      <c r="D5236">
        <v>7.5</v>
      </c>
      <c r="E5236">
        <v>496</v>
      </c>
      <c r="F5236">
        <v>0</v>
      </c>
      <c r="G5236">
        <v>1026.3</v>
      </c>
      <c r="H5236">
        <v>71</v>
      </c>
      <c r="I5236" s="101" t="s">
        <v>31</v>
      </c>
      <c r="J5236" s="1">
        <f>DATEVALUE(RIGHT(jaar_zip[[#This Row],[YYYYMMDD]],2)&amp;"-"&amp;MID(jaar_zip[[#This Row],[YYYYMMDD]],5,2)&amp;"-"&amp;LEFT(jaar_zip[[#This Row],[YYYYMMDD]],4))</f>
        <v>45320</v>
      </c>
      <c r="K5236" s="101" t="str">
        <f>IF(AND(VALUE(MONTH(jaar_zip[[#This Row],[Datum]]))=1,VALUE(WEEKNUM(jaar_zip[[#This Row],[Datum]],21))&gt;51),RIGHT(YEAR(jaar_zip[[#This Row],[Datum]])-1,2),RIGHT(YEAR(jaar_zip[[#This Row],[Datum]]),2))&amp;"-"&amp; TEXT(WEEKNUM(jaar_zip[[#This Row],[Datum]],21),"00")</f>
        <v>24-05</v>
      </c>
      <c r="L5236" s="101">
        <f>MONTH(jaar_zip[[#This Row],[Datum]])</f>
        <v>1</v>
      </c>
      <c r="M5236" s="101">
        <f>IF(ISNUMBER(jaar_zip[[#This Row],[etmaaltemperatuur]]),IF(jaar_zip[[#This Row],[etmaaltemperatuur]]&lt;stookgrens,stookgrens-jaar_zip[[#This Row],[etmaaltemperatuur]],0),"")</f>
        <v>10.5</v>
      </c>
      <c r="N5236" s="101">
        <f>IF(ISNUMBER(jaar_zip[[#This Row],[graaddagen]]),IF(OR(MONTH(jaar_zip[[#This Row],[Datum]])=1,MONTH(jaar_zip[[#This Row],[Datum]])=2,MONTH(jaar_zip[[#This Row],[Datum]])=11,MONTH(jaar_zip[[#This Row],[Datum]])=12),1.1,IF(OR(MONTH(jaar_zip[[#This Row],[Datum]])=3,MONTH(jaar_zip[[#This Row],[Datum]])=10),1,0.8))*jaar_zip[[#This Row],[graaddagen]],"")</f>
        <v>11.55</v>
      </c>
      <c r="O5236" s="101">
        <f>IF(ISNUMBER(jaar_zip[[#This Row],[etmaaltemperatuur]]),IF(jaar_zip[[#This Row],[etmaaltemperatuur]]&gt;stookgrens,jaar_zip[[#This Row],[etmaaltemperatuur]]-stookgrens,0),"")</f>
        <v>0</v>
      </c>
    </row>
    <row r="5237" spans="1:15" x14ac:dyDescent="0.25">
      <c r="A5237">
        <v>290</v>
      </c>
      <c r="B5237">
        <v>20240130</v>
      </c>
      <c r="C5237">
        <v>5</v>
      </c>
      <c r="D5237">
        <v>8.6999999999999993</v>
      </c>
      <c r="E5237">
        <v>265</v>
      </c>
      <c r="F5237">
        <v>1.3</v>
      </c>
      <c r="G5237">
        <v>1027.5999999999999</v>
      </c>
      <c r="H5237">
        <v>82</v>
      </c>
      <c r="I5237" s="101" t="s">
        <v>31</v>
      </c>
      <c r="J5237" s="1">
        <f>DATEVALUE(RIGHT(jaar_zip[[#This Row],[YYYYMMDD]],2)&amp;"-"&amp;MID(jaar_zip[[#This Row],[YYYYMMDD]],5,2)&amp;"-"&amp;LEFT(jaar_zip[[#This Row],[YYYYMMDD]],4))</f>
        <v>45321</v>
      </c>
      <c r="K5237" s="101" t="str">
        <f>IF(AND(VALUE(MONTH(jaar_zip[[#This Row],[Datum]]))=1,VALUE(WEEKNUM(jaar_zip[[#This Row],[Datum]],21))&gt;51),RIGHT(YEAR(jaar_zip[[#This Row],[Datum]])-1,2),RIGHT(YEAR(jaar_zip[[#This Row],[Datum]]),2))&amp;"-"&amp; TEXT(WEEKNUM(jaar_zip[[#This Row],[Datum]],21),"00")</f>
        <v>24-05</v>
      </c>
      <c r="L5237" s="101">
        <f>MONTH(jaar_zip[[#This Row],[Datum]])</f>
        <v>1</v>
      </c>
      <c r="M5237" s="101">
        <f>IF(ISNUMBER(jaar_zip[[#This Row],[etmaaltemperatuur]]),IF(jaar_zip[[#This Row],[etmaaltemperatuur]]&lt;stookgrens,stookgrens-jaar_zip[[#This Row],[etmaaltemperatuur]],0),"")</f>
        <v>9.3000000000000007</v>
      </c>
      <c r="N5237" s="101">
        <f>IF(ISNUMBER(jaar_zip[[#This Row],[graaddagen]]),IF(OR(MONTH(jaar_zip[[#This Row],[Datum]])=1,MONTH(jaar_zip[[#This Row],[Datum]])=2,MONTH(jaar_zip[[#This Row],[Datum]])=11,MONTH(jaar_zip[[#This Row],[Datum]])=12),1.1,IF(OR(MONTH(jaar_zip[[#This Row],[Datum]])=3,MONTH(jaar_zip[[#This Row],[Datum]])=10),1,0.8))*jaar_zip[[#This Row],[graaddagen]],"")</f>
        <v>10.230000000000002</v>
      </c>
      <c r="O5237" s="101">
        <f>IF(ISNUMBER(jaar_zip[[#This Row],[etmaaltemperatuur]]),IF(jaar_zip[[#This Row],[etmaaltemperatuur]]&gt;stookgrens,jaar_zip[[#This Row],[etmaaltemperatuur]]-stookgrens,0),"")</f>
        <v>0</v>
      </c>
    </row>
    <row r="5238" spans="1:15" x14ac:dyDescent="0.25">
      <c r="A5238">
        <v>290</v>
      </c>
      <c r="B5238">
        <v>20240131</v>
      </c>
      <c r="C5238">
        <v>4.3</v>
      </c>
      <c r="D5238">
        <v>5.6</v>
      </c>
      <c r="E5238">
        <v>174</v>
      </c>
      <c r="F5238">
        <v>0.9</v>
      </c>
      <c r="G5238">
        <v>1030</v>
      </c>
      <c r="H5238">
        <v>82</v>
      </c>
      <c r="I5238" s="101" t="s">
        <v>31</v>
      </c>
      <c r="J5238" s="1">
        <f>DATEVALUE(RIGHT(jaar_zip[[#This Row],[YYYYMMDD]],2)&amp;"-"&amp;MID(jaar_zip[[#This Row],[YYYYMMDD]],5,2)&amp;"-"&amp;LEFT(jaar_zip[[#This Row],[YYYYMMDD]],4))</f>
        <v>45322</v>
      </c>
      <c r="K5238" s="101" t="str">
        <f>IF(AND(VALUE(MONTH(jaar_zip[[#This Row],[Datum]]))=1,VALUE(WEEKNUM(jaar_zip[[#This Row],[Datum]],21))&gt;51),RIGHT(YEAR(jaar_zip[[#This Row],[Datum]])-1,2),RIGHT(YEAR(jaar_zip[[#This Row],[Datum]]),2))&amp;"-"&amp; TEXT(WEEKNUM(jaar_zip[[#This Row],[Datum]],21),"00")</f>
        <v>24-05</v>
      </c>
      <c r="L5238" s="101">
        <f>MONTH(jaar_zip[[#This Row],[Datum]])</f>
        <v>1</v>
      </c>
      <c r="M5238" s="101">
        <f>IF(ISNUMBER(jaar_zip[[#This Row],[etmaaltemperatuur]]),IF(jaar_zip[[#This Row],[etmaaltemperatuur]]&lt;stookgrens,stookgrens-jaar_zip[[#This Row],[etmaaltemperatuur]],0),"")</f>
        <v>12.4</v>
      </c>
      <c r="N5238" s="101">
        <f>IF(ISNUMBER(jaar_zip[[#This Row],[graaddagen]]),IF(OR(MONTH(jaar_zip[[#This Row],[Datum]])=1,MONTH(jaar_zip[[#This Row],[Datum]])=2,MONTH(jaar_zip[[#This Row],[Datum]])=11,MONTH(jaar_zip[[#This Row],[Datum]])=12),1.1,IF(OR(MONTH(jaar_zip[[#This Row],[Datum]])=3,MONTH(jaar_zip[[#This Row],[Datum]])=10),1,0.8))*jaar_zip[[#This Row],[graaddagen]],"")</f>
        <v>13.640000000000002</v>
      </c>
      <c r="O5238" s="101">
        <f>IF(ISNUMBER(jaar_zip[[#This Row],[etmaaltemperatuur]]),IF(jaar_zip[[#This Row],[etmaaltemperatuur]]&gt;stookgrens,jaar_zip[[#This Row],[etmaaltemperatuur]]-stookgrens,0),"")</f>
        <v>0</v>
      </c>
    </row>
    <row r="5239" spans="1:15" x14ac:dyDescent="0.25">
      <c r="A5239">
        <v>290</v>
      </c>
      <c r="B5239">
        <v>20240201</v>
      </c>
      <c r="C5239">
        <v>4.0999999999999996</v>
      </c>
      <c r="D5239">
        <v>5.5</v>
      </c>
      <c r="E5239">
        <v>544</v>
      </c>
      <c r="F5239">
        <v>2.5</v>
      </c>
      <c r="G5239">
        <v>1028.9000000000001</v>
      </c>
      <c r="H5239">
        <v>86</v>
      </c>
      <c r="I5239" s="101" t="s">
        <v>31</v>
      </c>
      <c r="J5239" s="1">
        <f>DATEVALUE(RIGHT(jaar_zip[[#This Row],[YYYYMMDD]],2)&amp;"-"&amp;MID(jaar_zip[[#This Row],[YYYYMMDD]],5,2)&amp;"-"&amp;LEFT(jaar_zip[[#This Row],[YYYYMMDD]],4))</f>
        <v>45323</v>
      </c>
      <c r="K5239" s="101" t="str">
        <f>IF(AND(VALUE(MONTH(jaar_zip[[#This Row],[Datum]]))=1,VALUE(WEEKNUM(jaar_zip[[#This Row],[Datum]],21))&gt;51),RIGHT(YEAR(jaar_zip[[#This Row],[Datum]])-1,2),RIGHT(YEAR(jaar_zip[[#This Row],[Datum]]),2))&amp;"-"&amp; TEXT(WEEKNUM(jaar_zip[[#This Row],[Datum]],21),"00")</f>
        <v>24-05</v>
      </c>
      <c r="L5239" s="101">
        <f>MONTH(jaar_zip[[#This Row],[Datum]])</f>
        <v>2</v>
      </c>
      <c r="M5239" s="101">
        <f>IF(ISNUMBER(jaar_zip[[#This Row],[etmaaltemperatuur]]),IF(jaar_zip[[#This Row],[etmaaltemperatuur]]&lt;stookgrens,stookgrens-jaar_zip[[#This Row],[etmaaltemperatuur]],0),"")</f>
        <v>12.5</v>
      </c>
      <c r="N5239" s="101">
        <f>IF(ISNUMBER(jaar_zip[[#This Row],[graaddagen]]),IF(OR(MONTH(jaar_zip[[#This Row],[Datum]])=1,MONTH(jaar_zip[[#This Row],[Datum]])=2,MONTH(jaar_zip[[#This Row],[Datum]])=11,MONTH(jaar_zip[[#This Row],[Datum]])=12),1.1,IF(OR(MONTH(jaar_zip[[#This Row],[Datum]])=3,MONTH(jaar_zip[[#This Row],[Datum]])=10),1,0.8))*jaar_zip[[#This Row],[graaddagen]],"")</f>
        <v>13.750000000000002</v>
      </c>
      <c r="O5239" s="101">
        <f>IF(ISNUMBER(jaar_zip[[#This Row],[etmaaltemperatuur]]),IF(jaar_zip[[#This Row],[etmaaltemperatuur]]&gt;stookgrens,jaar_zip[[#This Row],[etmaaltemperatuur]]-stookgrens,0),"")</f>
        <v>0</v>
      </c>
    </row>
    <row r="5240" spans="1:15" x14ac:dyDescent="0.25">
      <c r="A5240">
        <v>290</v>
      </c>
      <c r="B5240">
        <v>20240202</v>
      </c>
      <c r="C5240">
        <v>6.2</v>
      </c>
      <c r="D5240">
        <v>7.2</v>
      </c>
      <c r="E5240">
        <v>177</v>
      </c>
      <c r="F5240">
        <v>0.2</v>
      </c>
      <c r="G5240">
        <v>1026.0999999999999</v>
      </c>
      <c r="H5240">
        <v>88</v>
      </c>
      <c r="I5240" s="101" t="s">
        <v>31</v>
      </c>
      <c r="J5240" s="1">
        <f>DATEVALUE(RIGHT(jaar_zip[[#This Row],[YYYYMMDD]],2)&amp;"-"&amp;MID(jaar_zip[[#This Row],[YYYYMMDD]],5,2)&amp;"-"&amp;LEFT(jaar_zip[[#This Row],[YYYYMMDD]],4))</f>
        <v>45324</v>
      </c>
      <c r="K5240" s="101" t="str">
        <f>IF(AND(VALUE(MONTH(jaar_zip[[#This Row],[Datum]]))=1,VALUE(WEEKNUM(jaar_zip[[#This Row],[Datum]],21))&gt;51),RIGHT(YEAR(jaar_zip[[#This Row],[Datum]])-1,2),RIGHT(YEAR(jaar_zip[[#This Row],[Datum]]),2))&amp;"-"&amp; TEXT(WEEKNUM(jaar_zip[[#This Row],[Datum]],21),"00")</f>
        <v>24-05</v>
      </c>
      <c r="L5240" s="101">
        <f>MONTH(jaar_zip[[#This Row],[Datum]])</f>
        <v>2</v>
      </c>
      <c r="M5240" s="101">
        <f>IF(ISNUMBER(jaar_zip[[#This Row],[etmaaltemperatuur]]),IF(jaar_zip[[#This Row],[etmaaltemperatuur]]&lt;stookgrens,stookgrens-jaar_zip[[#This Row],[etmaaltemperatuur]],0),"")</f>
        <v>10.8</v>
      </c>
      <c r="N5240" s="101">
        <f>IF(ISNUMBER(jaar_zip[[#This Row],[graaddagen]]),IF(OR(MONTH(jaar_zip[[#This Row],[Datum]])=1,MONTH(jaar_zip[[#This Row],[Datum]])=2,MONTH(jaar_zip[[#This Row],[Datum]])=11,MONTH(jaar_zip[[#This Row],[Datum]])=12),1.1,IF(OR(MONTH(jaar_zip[[#This Row],[Datum]])=3,MONTH(jaar_zip[[#This Row],[Datum]])=10),1,0.8))*jaar_zip[[#This Row],[graaddagen]],"")</f>
        <v>11.880000000000003</v>
      </c>
      <c r="O5240" s="101">
        <f>IF(ISNUMBER(jaar_zip[[#This Row],[etmaaltemperatuur]]),IF(jaar_zip[[#This Row],[etmaaltemperatuur]]&gt;stookgrens,jaar_zip[[#This Row],[etmaaltemperatuur]]-stookgrens,0),"")</f>
        <v>0</v>
      </c>
    </row>
    <row r="5241" spans="1:15" x14ac:dyDescent="0.25">
      <c r="A5241">
        <v>290</v>
      </c>
      <c r="B5241">
        <v>20240203</v>
      </c>
      <c r="C5241">
        <v>5.9</v>
      </c>
      <c r="D5241">
        <v>9.9</v>
      </c>
      <c r="E5241">
        <v>147</v>
      </c>
      <c r="F5241">
        <v>1.7</v>
      </c>
      <c r="G5241">
        <v>1023.3</v>
      </c>
      <c r="H5241">
        <v>91</v>
      </c>
      <c r="I5241" s="101" t="s">
        <v>31</v>
      </c>
      <c r="J5241" s="1">
        <f>DATEVALUE(RIGHT(jaar_zip[[#This Row],[YYYYMMDD]],2)&amp;"-"&amp;MID(jaar_zip[[#This Row],[YYYYMMDD]],5,2)&amp;"-"&amp;LEFT(jaar_zip[[#This Row],[YYYYMMDD]],4))</f>
        <v>45325</v>
      </c>
      <c r="K5241" s="101" t="str">
        <f>IF(AND(VALUE(MONTH(jaar_zip[[#This Row],[Datum]]))=1,VALUE(WEEKNUM(jaar_zip[[#This Row],[Datum]],21))&gt;51),RIGHT(YEAR(jaar_zip[[#This Row],[Datum]])-1,2),RIGHT(YEAR(jaar_zip[[#This Row],[Datum]]),2))&amp;"-"&amp; TEXT(WEEKNUM(jaar_zip[[#This Row],[Datum]],21),"00")</f>
        <v>24-05</v>
      </c>
      <c r="L5241" s="101">
        <f>MONTH(jaar_zip[[#This Row],[Datum]])</f>
        <v>2</v>
      </c>
      <c r="M5241" s="101">
        <f>IF(ISNUMBER(jaar_zip[[#This Row],[etmaaltemperatuur]]),IF(jaar_zip[[#This Row],[etmaaltemperatuur]]&lt;stookgrens,stookgrens-jaar_zip[[#This Row],[etmaaltemperatuur]],0),"")</f>
        <v>8.1</v>
      </c>
      <c r="N5241" s="101">
        <f>IF(ISNUMBER(jaar_zip[[#This Row],[graaddagen]]),IF(OR(MONTH(jaar_zip[[#This Row],[Datum]])=1,MONTH(jaar_zip[[#This Row],[Datum]])=2,MONTH(jaar_zip[[#This Row],[Datum]])=11,MONTH(jaar_zip[[#This Row],[Datum]])=12),1.1,IF(OR(MONTH(jaar_zip[[#This Row],[Datum]])=3,MONTH(jaar_zip[[#This Row],[Datum]])=10),1,0.8))*jaar_zip[[#This Row],[graaddagen]],"")</f>
        <v>8.91</v>
      </c>
      <c r="O5241" s="101">
        <f>IF(ISNUMBER(jaar_zip[[#This Row],[etmaaltemperatuur]]),IF(jaar_zip[[#This Row],[etmaaltemperatuur]]&gt;stookgrens,jaar_zip[[#This Row],[etmaaltemperatuur]]-stookgrens,0),"")</f>
        <v>0</v>
      </c>
    </row>
    <row r="5242" spans="1:15" x14ac:dyDescent="0.25">
      <c r="A5242">
        <v>290</v>
      </c>
      <c r="B5242">
        <v>20240204</v>
      </c>
      <c r="C5242">
        <v>6.6</v>
      </c>
      <c r="D5242">
        <v>9.6999999999999993</v>
      </c>
      <c r="E5242">
        <v>121</v>
      </c>
      <c r="F5242">
        <v>4.8</v>
      </c>
      <c r="G5242">
        <v>1019.2</v>
      </c>
      <c r="H5242">
        <v>86</v>
      </c>
      <c r="I5242" s="101" t="s">
        <v>31</v>
      </c>
      <c r="J5242" s="1">
        <f>DATEVALUE(RIGHT(jaar_zip[[#This Row],[YYYYMMDD]],2)&amp;"-"&amp;MID(jaar_zip[[#This Row],[YYYYMMDD]],5,2)&amp;"-"&amp;LEFT(jaar_zip[[#This Row],[YYYYMMDD]],4))</f>
        <v>45326</v>
      </c>
      <c r="K5242" s="101" t="str">
        <f>IF(AND(VALUE(MONTH(jaar_zip[[#This Row],[Datum]]))=1,VALUE(WEEKNUM(jaar_zip[[#This Row],[Datum]],21))&gt;51),RIGHT(YEAR(jaar_zip[[#This Row],[Datum]])-1,2),RIGHT(YEAR(jaar_zip[[#This Row],[Datum]]),2))&amp;"-"&amp; TEXT(WEEKNUM(jaar_zip[[#This Row],[Datum]],21),"00")</f>
        <v>24-05</v>
      </c>
      <c r="L5242" s="101">
        <f>MONTH(jaar_zip[[#This Row],[Datum]])</f>
        <v>2</v>
      </c>
      <c r="M5242" s="101">
        <f>IF(ISNUMBER(jaar_zip[[#This Row],[etmaaltemperatuur]]),IF(jaar_zip[[#This Row],[etmaaltemperatuur]]&lt;stookgrens,stookgrens-jaar_zip[[#This Row],[etmaaltemperatuur]],0),"")</f>
        <v>8.3000000000000007</v>
      </c>
      <c r="N5242" s="101">
        <f>IF(ISNUMBER(jaar_zip[[#This Row],[graaddagen]]),IF(OR(MONTH(jaar_zip[[#This Row],[Datum]])=1,MONTH(jaar_zip[[#This Row],[Datum]])=2,MONTH(jaar_zip[[#This Row],[Datum]])=11,MONTH(jaar_zip[[#This Row],[Datum]])=12),1.1,IF(OR(MONTH(jaar_zip[[#This Row],[Datum]])=3,MONTH(jaar_zip[[#This Row],[Datum]])=10),1,0.8))*jaar_zip[[#This Row],[graaddagen]],"")</f>
        <v>9.1300000000000008</v>
      </c>
      <c r="O5242" s="101">
        <f>IF(ISNUMBER(jaar_zip[[#This Row],[etmaaltemperatuur]]),IF(jaar_zip[[#This Row],[etmaaltemperatuur]]&gt;stookgrens,jaar_zip[[#This Row],[etmaaltemperatuur]]-stookgrens,0),"")</f>
        <v>0</v>
      </c>
    </row>
    <row r="5243" spans="1:15" x14ac:dyDescent="0.25">
      <c r="A5243">
        <v>290</v>
      </c>
      <c r="B5243">
        <v>20240205</v>
      </c>
      <c r="C5243">
        <v>8.3000000000000007</v>
      </c>
      <c r="D5243">
        <v>9.6999999999999993</v>
      </c>
      <c r="E5243">
        <v>211</v>
      </c>
      <c r="F5243">
        <v>0.8</v>
      </c>
      <c r="G5243">
        <v>1016.1</v>
      </c>
      <c r="H5243">
        <v>81</v>
      </c>
      <c r="I5243" s="101" t="s">
        <v>31</v>
      </c>
      <c r="J5243" s="1">
        <f>DATEVALUE(RIGHT(jaar_zip[[#This Row],[YYYYMMDD]],2)&amp;"-"&amp;MID(jaar_zip[[#This Row],[YYYYMMDD]],5,2)&amp;"-"&amp;LEFT(jaar_zip[[#This Row],[YYYYMMDD]],4))</f>
        <v>45327</v>
      </c>
      <c r="K5243" s="101" t="str">
        <f>IF(AND(VALUE(MONTH(jaar_zip[[#This Row],[Datum]]))=1,VALUE(WEEKNUM(jaar_zip[[#This Row],[Datum]],21))&gt;51),RIGHT(YEAR(jaar_zip[[#This Row],[Datum]])-1,2),RIGHT(YEAR(jaar_zip[[#This Row],[Datum]]),2))&amp;"-"&amp; TEXT(WEEKNUM(jaar_zip[[#This Row],[Datum]],21),"00")</f>
        <v>24-06</v>
      </c>
      <c r="L5243" s="101">
        <f>MONTH(jaar_zip[[#This Row],[Datum]])</f>
        <v>2</v>
      </c>
      <c r="M5243" s="101">
        <f>IF(ISNUMBER(jaar_zip[[#This Row],[etmaaltemperatuur]]),IF(jaar_zip[[#This Row],[etmaaltemperatuur]]&lt;stookgrens,stookgrens-jaar_zip[[#This Row],[etmaaltemperatuur]],0),"")</f>
        <v>8.3000000000000007</v>
      </c>
      <c r="N5243" s="101">
        <f>IF(ISNUMBER(jaar_zip[[#This Row],[graaddagen]]),IF(OR(MONTH(jaar_zip[[#This Row],[Datum]])=1,MONTH(jaar_zip[[#This Row],[Datum]])=2,MONTH(jaar_zip[[#This Row],[Datum]])=11,MONTH(jaar_zip[[#This Row],[Datum]])=12),1.1,IF(OR(MONTH(jaar_zip[[#This Row],[Datum]])=3,MONTH(jaar_zip[[#This Row],[Datum]])=10),1,0.8))*jaar_zip[[#This Row],[graaddagen]],"")</f>
        <v>9.1300000000000008</v>
      </c>
      <c r="O5243" s="101">
        <f>IF(ISNUMBER(jaar_zip[[#This Row],[etmaaltemperatuur]]),IF(jaar_zip[[#This Row],[etmaaltemperatuur]]&gt;stookgrens,jaar_zip[[#This Row],[etmaaltemperatuur]]-stookgrens,0),"")</f>
        <v>0</v>
      </c>
    </row>
    <row r="5244" spans="1:15" x14ac:dyDescent="0.25">
      <c r="A5244">
        <v>290</v>
      </c>
      <c r="B5244">
        <v>20240206</v>
      </c>
      <c r="C5244">
        <v>8.8000000000000007</v>
      </c>
      <c r="D5244">
        <v>9.6999999999999993</v>
      </c>
      <c r="E5244">
        <v>126</v>
      </c>
      <c r="F5244">
        <v>14.2</v>
      </c>
      <c r="G5244">
        <v>1006.7</v>
      </c>
      <c r="H5244">
        <v>85</v>
      </c>
      <c r="I5244" s="101" t="s">
        <v>31</v>
      </c>
      <c r="J5244" s="1">
        <f>DATEVALUE(RIGHT(jaar_zip[[#This Row],[YYYYMMDD]],2)&amp;"-"&amp;MID(jaar_zip[[#This Row],[YYYYMMDD]],5,2)&amp;"-"&amp;LEFT(jaar_zip[[#This Row],[YYYYMMDD]],4))</f>
        <v>45328</v>
      </c>
      <c r="K5244" s="101" t="str">
        <f>IF(AND(VALUE(MONTH(jaar_zip[[#This Row],[Datum]]))=1,VALUE(WEEKNUM(jaar_zip[[#This Row],[Datum]],21))&gt;51),RIGHT(YEAR(jaar_zip[[#This Row],[Datum]])-1,2),RIGHT(YEAR(jaar_zip[[#This Row],[Datum]]),2))&amp;"-"&amp; TEXT(WEEKNUM(jaar_zip[[#This Row],[Datum]],21),"00")</f>
        <v>24-06</v>
      </c>
      <c r="L5244" s="101">
        <f>MONTH(jaar_zip[[#This Row],[Datum]])</f>
        <v>2</v>
      </c>
      <c r="M5244" s="101">
        <f>IF(ISNUMBER(jaar_zip[[#This Row],[etmaaltemperatuur]]),IF(jaar_zip[[#This Row],[etmaaltemperatuur]]&lt;stookgrens,stookgrens-jaar_zip[[#This Row],[etmaaltemperatuur]],0),"")</f>
        <v>8.3000000000000007</v>
      </c>
      <c r="N5244" s="101">
        <f>IF(ISNUMBER(jaar_zip[[#This Row],[graaddagen]]),IF(OR(MONTH(jaar_zip[[#This Row],[Datum]])=1,MONTH(jaar_zip[[#This Row],[Datum]])=2,MONTH(jaar_zip[[#This Row],[Datum]])=11,MONTH(jaar_zip[[#This Row],[Datum]])=12),1.1,IF(OR(MONTH(jaar_zip[[#This Row],[Datum]])=3,MONTH(jaar_zip[[#This Row],[Datum]])=10),1,0.8))*jaar_zip[[#This Row],[graaddagen]],"")</f>
        <v>9.1300000000000008</v>
      </c>
      <c r="O5244" s="101">
        <f>IF(ISNUMBER(jaar_zip[[#This Row],[etmaaltemperatuur]]),IF(jaar_zip[[#This Row],[etmaaltemperatuur]]&gt;stookgrens,jaar_zip[[#This Row],[etmaaltemperatuur]]-stookgrens,0),"")</f>
        <v>0</v>
      </c>
    </row>
    <row r="5245" spans="1:15" x14ac:dyDescent="0.25">
      <c r="A5245">
        <v>290</v>
      </c>
      <c r="B5245">
        <v>20240207</v>
      </c>
      <c r="C5245">
        <v>1.6</v>
      </c>
      <c r="D5245">
        <v>3.4</v>
      </c>
      <c r="E5245">
        <v>407</v>
      </c>
      <c r="F5245">
        <v>4.5</v>
      </c>
      <c r="G5245">
        <v>1005</v>
      </c>
      <c r="H5245">
        <v>86</v>
      </c>
      <c r="I5245" s="101" t="s">
        <v>31</v>
      </c>
      <c r="J5245" s="1">
        <f>DATEVALUE(RIGHT(jaar_zip[[#This Row],[YYYYMMDD]],2)&amp;"-"&amp;MID(jaar_zip[[#This Row],[YYYYMMDD]],5,2)&amp;"-"&amp;LEFT(jaar_zip[[#This Row],[YYYYMMDD]],4))</f>
        <v>45329</v>
      </c>
      <c r="K5245" s="101" t="str">
        <f>IF(AND(VALUE(MONTH(jaar_zip[[#This Row],[Datum]]))=1,VALUE(WEEKNUM(jaar_zip[[#This Row],[Datum]],21))&gt;51),RIGHT(YEAR(jaar_zip[[#This Row],[Datum]])-1,2),RIGHT(YEAR(jaar_zip[[#This Row],[Datum]]),2))&amp;"-"&amp; TEXT(WEEKNUM(jaar_zip[[#This Row],[Datum]],21),"00")</f>
        <v>24-06</v>
      </c>
      <c r="L5245" s="101">
        <f>MONTH(jaar_zip[[#This Row],[Datum]])</f>
        <v>2</v>
      </c>
      <c r="M5245" s="101">
        <f>IF(ISNUMBER(jaar_zip[[#This Row],[etmaaltemperatuur]]),IF(jaar_zip[[#This Row],[etmaaltemperatuur]]&lt;stookgrens,stookgrens-jaar_zip[[#This Row],[etmaaltemperatuur]],0),"")</f>
        <v>14.6</v>
      </c>
      <c r="N5245" s="101">
        <f>IF(ISNUMBER(jaar_zip[[#This Row],[graaddagen]]),IF(OR(MONTH(jaar_zip[[#This Row],[Datum]])=1,MONTH(jaar_zip[[#This Row],[Datum]])=2,MONTH(jaar_zip[[#This Row],[Datum]])=11,MONTH(jaar_zip[[#This Row],[Datum]])=12),1.1,IF(OR(MONTH(jaar_zip[[#This Row],[Datum]])=3,MONTH(jaar_zip[[#This Row],[Datum]])=10),1,0.8))*jaar_zip[[#This Row],[graaddagen]],"")</f>
        <v>16.060000000000002</v>
      </c>
      <c r="O5245" s="101">
        <f>IF(ISNUMBER(jaar_zip[[#This Row],[etmaaltemperatuur]]),IF(jaar_zip[[#This Row],[etmaaltemperatuur]]&gt;stookgrens,jaar_zip[[#This Row],[etmaaltemperatuur]]-stookgrens,0),"")</f>
        <v>0</v>
      </c>
    </row>
    <row r="5246" spans="1:15" x14ac:dyDescent="0.25">
      <c r="A5246">
        <v>290</v>
      </c>
      <c r="B5246">
        <v>20240208</v>
      </c>
      <c r="C5246">
        <v>2.4</v>
      </c>
      <c r="D5246">
        <v>1.6</v>
      </c>
      <c r="E5246">
        <v>180</v>
      </c>
      <c r="F5246">
        <v>11.5</v>
      </c>
      <c r="G5246">
        <v>997.9</v>
      </c>
      <c r="H5246">
        <v>93</v>
      </c>
      <c r="I5246" s="101" t="s">
        <v>31</v>
      </c>
      <c r="J5246" s="1">
        <f>DATEVALUE(RIGHT(jaar_zip[[#This Row],[YYYYMMDD]],2)&amp;"-"&amp;MID(jaar_zip[[#This Row],[YYYYMMDD]],5,2)&amp;"-"&amp;LEFT(jaar_zip[[#This Row],[YYYYMMDD]],4))</f>
        <v>45330</v>
      </c>
      <c r="K5246" s="101" t="str">
        <f>IF(AND(VALUE(MONTH(jaar_zip[[#This Row],[Datum]]))=1,VALUE(WEEKNUM(jaar_zip[[#This Row],[Datum]],21))&gt;51),RIGHT(YEAR(jaar_zip[[#This Row],[Datum]])-1,2),RIGHT(YEAR(jaar_zip[[#This Row],[Datum]]),2))&amp;"-"&amp; TEXT(WEEKNUM(jaar_zip[[#This Row],[Datum]],21),"00")</f>
        <v>24-06</v>
      </c>
      <c r="L5246" s="101">
        <f>MONTH(jaar_zip[[#This Row],[Datum]])</f>
        <v>2</v>
      </c>
      <c r="M5246" s="101">
        <f>IF(ISNUMBER(jaar_zip[[#This Row],[etmaaltemperatuur]]),IF(jaar_zip[[#This Row],[etmaaltemperatuur]]&lt;stookgrens,stookgrens-jaar_zip[[#This Row],[etmaaltemperatuur]],0),"")</f>
        <v>16.399999999999999</v>
      </c>
      <c r="N5246" s="101">
        <f>IF(ISNUMBER(jaar_zip[[#This Row],[graaddagen]]),IF(OR(MONTH(jaar_zip[[#This Row],[Datum]])=1,MONTH(jaar_zip[[#This Row],[Datum]])=2,MONTH(jaar_zip[[#This Row],[Datum]])=11,MONTH(jaar_zip[[#This Row],[Datum]])=12),1.1,IF(OR(MONTH(jaar_zip[[#This Row],[Datum]])=3,MONTH(jaar_zip[[#This Row],[Datum]])=10),1,0.8))*jaar_zip[[#This Row],[graaddagen]],"")</f>
        <v>18.04</v>
      </c>
      <c r="O5246" s="101">
        <f>IF(ISNUMBER(jaar_zip[[#This Row],[etmaaltemperatuur]]),IF(jaar_zip[[#This Row],[etmaaltemperatuur]]&gt;stookgrens,jaar_zip[[#This Row],[etmaaltemperatuur]]-stookgrens,0),"")</f>
        <v>0</v>
      </c>
    </row>
    <row r="5247" spans="1:15" x14ac:dyDescent="0.25">
      <c r="A5247">
        <v>290</v>
      </c>
      <c r="B5247">
        <v>20240209</v>
      </c>
      <c r="C5247">
        <v>3.8</v>
      </c>
      <c r="D5247">
        <v>9.8000000000000007</v>
      </c>
      <c r="E5247">
        <v>211</v>
      </c>
      <c r="F5247">
        <v>8.5</v>
      </c>
      <c r="G5247">
        <v>985.3</v>
      </c>
      <c r="H5247">
        <v>89</v>
      </c>
      <c r="I5247" s="101" t="s">
        <v>31</v>
      </c>
      <c r="J5247" s="1">
        <f>DATEVALUE(RIGHT(jaar_zip[[#This Row],[YYYYMMDD]],2)&amp;"-"&amp;MID(jaar_zip[[#This Row],[YYYYMMDD]],5,2)&amp;"-"&amp;LEFT(jaar_zip[[#This Row],[YYYYMMDD]],4))</f>
        <v>45331</v>
      </c>
      <c r="K5247" s="101" t="str">
        <f>IF(AND(VALUE(MONTH(jaar_zip[[#This Row],[Datum]]))=1,VALUE(WEEKNUM(jaar_zip[[#This Row],[Datum]],21))&gt;51),RIGHT(YEAR(jaar_zip[[#This Row],[Datum]])-1,2),RIGHT(YEAR(jaar_zip[[#This Row],[Datum]]),2))&amp;"-"&amp; TEXT(WEEKNUM(jaar_zip[[#This Row],[Datum]],21),"00")</f>
        <v>24-06</v>
      </c>
      <c r="L5247" s="101">
        <f>MONTH(jaar_zip[[#This Row],[Datum]])</f>
        <v>2</v>
      </c>
      <c r="M5247" s="101">
        <f>IF(ISNUMBER(jaar_zip[[#This Row],[etmaaltemperatuur]]),IF(jaar_zip[[#This Row],[etmaaltemperatuur]]&lt;stookgrens,stookgrens-jaar_zip[[#This Row],[etmaaltemperatuur]],0),"")</f>
        <v>8.1999999999999993</v>
      </c>
      <c r="N5247" s="101">
        <f>IF(ISNUMBER(jaar_zip[[#This Row],[graaddagen]]),IF(OR(MONTH(jaar_zip[[#This Row],[Datum]])=1,MONTH(jaar_zip[[#This Row],[Datum]])=2,MONTH(jaar_zip[[#This Row],[Datum]])=11,MONTH(jaar_zip[[#This Row],[Datum]])=12),1.1,IF(OR(MONTH(jaar_zip[[#This Row],[Datum]])=3,MONTH(jaar_zip[[#This Row],[Datum]])=10),1,0.8))*jaar_zip[[#This Row],[graaddagen]],"")</f>
        <v>9.02</v>
      </c>
      <c r="O5247" s="101">
        <f>IF(ISNUMBER(jaar_zip[[#This Row],[etmaaltemperatuur]]),IF(jaar_zip[[#This Row],[etmaaltemperatuur]]&gt;stookgrens,jaar_zip[[#This Row],[etmaaltemperatuur]]-stookgrens,0),"")</f>
        <v>0</v>
      </c>
    </row>
    <row r="5248" spans="1:15" x14ac:dyDescent="0.25">
      <c r="A5248">
        <v>290</v>
      </c>
      <c r="B5248">
        <v>20240210</v>
      </c>
      <c r="C5248">
        <v>2.7</v>
      </c>
      <c r="D5248">
        <v>10.7</v>
      </c>
      <c r="E5248">
        <v>535</v>
      </c>
      <c r="F5248">
        <v>1</v>
      </c>
      <c r="G5248">
        <v>987.4</v>
      </c>
      <c r="H5248">
        <v>87</v>
      </c>
      <c r="I5248" s="101" t="s">
        <v>31</v>
      </c>
      <c r="J5248" s="1">
        <f>DATEVALUE(RIGHT(jaar_zip[[#This Row],[YYYYMMDD]],2)&amp;"-"&amp;MID(jaar_zip[[#This Row],[YYYYMMDD]],5,2)&amp;"-"&amp;LEFT(jaar_zip[[#This Row],[YYYYMMDD]],4))</f>
        <v>45332</v>
      </c>
      <c r="K5248" s="101" t="str">
        <f>IF(AND(VALUE(MONTH(jaar_zip[[#This Row],[Datum]]))=1,VALUE(WEEKNUM(jaar_zip[[#This Row],[Datum]],21))&gt;51),RIGHT(YEAR(jaar_zip[[#This Row],[Datum]])-1,2),RIGHT(YEAR(jaar_zip[[#This Row],[Datum]]),2))&amp;"-"&amp; TEXT(WEEKNUM(jaar_zip[[#This Row],[Datum]],21),"00")</f>
        <v>24-06</v>
      </c>
      <c r="L5248" s="101">
        <f>MONTH(jaar_zip[[#This Row],[Datum]])</f>
        <v>2</v>
      </c>
      <c r="M5248" s="101">
        <f>IF(ISNUMBER(jaar_zip[[#This Row],[etmaaltemperatuur]]),IF(jaar_zip[[#This Row],[etmaaltemperatuur]]&lt;stookgrens,stookgrens-jaar_zip[[#This Row],[etmaaltemperatuur]],0),"")</f>
        <v>7.3000000000000007</v>
      </c>
      <c r="N5248" s="101">
        <f>IF(ISNUMBER(jaar_zip[[#This Row],[graaddagen]]),IF(OR(MONTH(jaar_zip[[#This Row],[Datum]])=1,MONTH(jaar_zip[[#This Row],[Datum]])=2,MONTH(jaar_zip[[#This Row],[Datum]])=11,MONTH(jaar_zip[[#This Row],[Datum]])=12),1.1,IF(OR(MONTH(jaar_zip[[#This Row],[Datum]])=3,MONTH(jaar_zip[[#This Row],[Datum]])=10),1,0.8))*jaar_zip[[#This Row],[graaddagen]],"")</f>
        <v>8.0300000000000011</v>
      </c>
      <c r="O5248" s="101">
        <f>IF(ISNUMBER(jaar_zip[[#This Row],[etmaaltemperatuur]]),IF(jaar_zip[[#This Row],[etmaaltemperatuur]]&gt;stookgrens,jaar_zip[[#This Row],[etmaaltemperatuur]]-stookgrens,0),"")</f>
        <v>0</v>
      </c>
    </row>
    <row r="5249" spans="1:15" x14ac:dyDescent="0.25">
      <c r="A5249">
        <v>290</v>
      </c>
      <c r="B5249">
        <v>20240211</v>
      </c>
      <c r="C5249">
        <v>2.9</v>
      </c>
      <c r="D5249">
        <v>8.6999999999999993</v>
      </c>
      <c r="E5249">
        <v>210</v>
      </c>
      <c r="F5249">
        <v>0.2</v>
      </c>
      <c r="G5249">
        <v>991</v>
      </c>
      <c r="H5249">
        <v>91</v>
      </c>
      <c r="I5249" s="101" t="s">
        <v>31</v>
      </c>
      <c r="J5249" s="1">
        <f>DATEVALUE(RIGHT(jaar_zip[[#This Row],[YYYYMMDD]],2)&amp;"-"&amp;MID(jaar_zip[[#This Row],[YYYYMMDD]],5,2)&amp;"-"&amp;LEFT(jaar_zip[[#This Row],[YYYYMMDD]],4))</f>
        <v>45333</v>
      </c>
      <c r="K5249" s="101" t="str">
        <f>IF(AND(VALUE(MONTH(jaar_zip[[#This Row],[Datum]]))=1,VALUE(WEEKNUM(jaar_zip[[#This Row],[Datum]],21))&gt;51),RIGHT(YEAR(jaar_zip[[#This Row],[Datum]])-1,2),RIGHT(YEAR(jaar_zip[[#This Row],[Datum]]),2))&amp;"-"&amp; TEXT(WEEKNUM(jaar_zip[[#This Row],[Datum]],21),"00")</f>
        <v>24-06</v>
      </c>
      <c r="L5249" s="101">
        <f>MONTH(jaar_zip[[#This Row],[Datum]])</f>
        <v>2</v>
      </c>
      <c r="M5249" s="101">
        <f>IF(ISNUMBER(jaar_zip[[#This Row],[etmaaltemperatuur]]),IF(jaar_zip[[#This Row],[etmaaltemperatuur]]&lt;stookgrens,stookgrens-jaar_zip[[#This Row],[etmaaltemperatuur]],0),"")</f>
        <v>9.3000000000000007</v>
      </c>
      <c r="N5249" s="101">
        <f>IF(ISNUMBER(jaar_zip[[#This Row],[graaddagen]]),IF(OR(MONTH(jaar_zip[[#This Row],[Datum]])=1,MONTH(jaar_zip[[#This Row],[Datum]])=2,MONTH(jaar_zip[[#This Row],[Datum]])=11,MONTH(jaar_zip[[#This Row],[Datum]])=12),1.1,IF(OR(MONTH(jaar_zip[[#This Row],[Datum]])=3,MONTH(jaar_zip[[#This Row],[Datum]])=10),1,0.8))*jaar_zip[[#This Row],[graaddagen]],"")</f>
        <v>10.230000000000002</v>
      </c>
      <c r="O5249" s="101">
        <f>IF(ISNUMBER(jaar_zip[[#This Row],[etmaaltemperatuur]]),IF(jaar_zip[[#This Row],[etmaaltemperatuur]]&gt;stookgrens,jaar_zip[[#This Row],[etmaaltemperatuur]]-stookgrens,0),"")</f>
        <v>0</v>
      </c>
    </row>
    <row r="5250" spans="1:15" x14ac:dyDescent="0.25">
      <c r="A5250">
        <v>290</v>
      </c>
      <c r="B5250">
        <v>20240212</v>
      </c>
      <c r="C5250">
        <v>3.1</v>
      </c>
      <c r="D5250">
        <v>6.1</v>
      </c>
      <c r="E5250">
        <v>369</v>
      </c>
      <c r="F5250">
        <v>1.7</v>
      </c>
      <c r="G5250">
        <v>1004.5</v>
      </c>
      <c r="H5250">
        <v>91</v>
      </c>
      <c r="I5250" s="101" t="s">
        <v>31</v>
      </c>
      <c r="J5250" s="1">
        <f>DATEVALUE(RIGHT(jaar_zip[[#This Row],[YYYYMMDD]],2)&amp;"-"&amp;MID(jaar_zip[[#This Row],[YYYYMMDD]],5,2)&amp;"-"&amp;LEFT(jaar_zip[[#This Row],[YYYYMMDD]],4))</f>
        <v>45334</v>
      </c>
      <c r="K5250" s="101" t="str">
        <f>IF(AND(VALUE(MONTH(jaar_zip[[#This Row],[Datum]]))=1,VALUE(WEEKNUM(jaar_zip[[#This Row],[Datum]],21))&gt;51),RIGHT(YEAR(jaar_zip[[#This Row],[Datum]])-1,2),RIGHT(YEAR(jaar_zip[[#This Row],[Datum]]),2))&amp;"-"&amp; TEXT(WEEKNUM(jaar_zip[[#This Row],[Datum]],21),"00")</f>
        <v>24-07</v>
      </c>
      <c r="L5250" s="101">
        <f>MONTH(jaar_zip[[#This Row],[Datum]])</f>
        <v>2</v>
      </c>
      <c r="M5250" s="101">
        <f>IF(ISNUMBER(jaar_zip[[#This Row],[etmaaltemperatuur]]),IF(jaar_zip[[#This Row],[etmaaltemperatuur]]&lt;stookgrens,stookgrens-jaar_zip[[#This Row],[etmaaltemperatuur]],0),"")</f>
        <v>11.9</v>
      </c>
      <c r="N5250" s="101">
        <f>IF(ISNUMBER(jaar_zip[[#This Row],[graaddagen]]),IF(OR(MONTH(jaar_zip[[#This Row],[Datum]])=1,MONTH(jaar_zip[[#This Row],[Datum]])=2,MONTH(jaar_zip[[#This Row],[Datum]])=11,MONTH(jaar_zip[[#This Row],[Datum]])=12),1.1,IF(OR(MONTH(jaar_zip[[#This Row],[Datum]])=3,MONTH(jaar_zip[[#This Row],[Datum]])=10),1,0.8))*jaar_zip[[#This Row],[graaddagen]],"")</f>
        <v>13.090000000000002</v>
      </c>
      <c r="O5250" s="101">
        <f>IF(ISNUMBER(jaar_zip[[#This Row],[etmaaltemperatuur]]),IF(jaar_zip[[#This Row],[etmaaltemperatuur]]&gt;stookgrens,jaar_zip[[#This Row],[etmaaltemperatuur]]-stookgrens,0),"")</f>
        <v>0</v>
      </c>
    </row>
    <row r="5251" spans="1:15" x14ac:dyDescent="0.25">
      <c r="A5251">
        <v>290</v>
      </c>
      <c r="B5251">
        <v>20240213</v>
      </c>
      <c r="C5251">
        <v>4.4000000000000004</v>
      </c>
      <c r="D5251">
        <v>6.2</v>
      </c>
      <c r="E5251">
        <v>576</v>
      </c>
      <c r="F5251">
        <v>0.4</v>
      </c>
      <c r="G5251">
        <v>1015.6</v>
      </c>
      <c r="H5251">
        <v>82</v>
      </c>
      <c r="I5251" s="101" t="s">
        <v>31</v>
      </c>
      <c r="J5251" s="1">
        <f>DATEVALUE(RIGHT(jaar_zip[[#This Row],[YYYYMMDD]],2)&amp;"-"&amp;MID(jaar_zip[[#This Row],[YYYYMMDD]],5,2)&amp;"-"&amp;LEFT(jaar_zip[[#This Row],[YYYYMMDD]],4))</f>
        <v>45335</v>
      </c>
      <c r="K5251" s="101" t="str">
        <f>IF(AND(VALUE(MONTH(jaar_zip[[#This Row],[Datum]]))=1,VALUE(WEEKNUM(jaar_zip[[#This Row],[Datum]],21))&gt;51),RIGHT(YEAR(jaar_zip[[#This Row],[Datum]])-1,2),RIGHT(YEAR(jaar_zip[[#This Row],[Datum]]),2))&amp;"-"&amp; TEXT(WEEKNUM(jaar_zip[[#This Row],[Datum]],21),"00")</f>
        <v>24-07</v>
      </c>
      <c r="L5251" s="101">
        <f>MONTH(jaar_zip[[#This Row],[Datum]])</f>
        <v>2</v>
      </c>
      <c r="M5251" s="101">
        <f>IF(ISNUMBER(jaar_zip[[#This Row],[etmaaltemperatuur]]),IF(jaar_zip[[#This Row],[etmaaltemperatuur]]&lt;stookgrens,stookgrens-jaar_zip[[#This Row],[etmaaltemperatuur]],0),"")</f>
        <v>11.8</v>
      </c>
      <c r="N5251" s="101">
        <f>IF(ISNUMBER(jaar_zip[[#This Row],[graaddagen]]),IF(OR(MONTH(jaar_zip[[#This Row],[Datum]])=1,MONTH(jaar_zip[[#This Row],[Datum]])=2,MONTH(jaar_zip[[#This Row],[Datum]])=11,MONTH(jaar_zip[[#This Row],[Datum]])=12),1.1,IF(OR(MONTH(jaar_zip[[#This Row],[Datum]])=3,MONTH(jaar_zip[[#This Row],[Datum]])=10),1,0.8))*jaar_zip[[#This Row],[graaddagen]],"")</f>
        <v>12.980000000000002</v>
      </c>
      <c r="O5251" s="101">
        <f>IF(ISNUMBER(jaar_zip[[#This Row],[etmaaltemperatuur]]),IF(jaar_zip[[#This Row],[etmaaltemperatuur]]&gt;stookgrens,jaar_zip[[#This Row],[etmaaltemperatuur]]-stookgrens,0),"")</f>
        <v>0</v>
      </c>
    </row>
    <row r="5252" spans="1:15" x14ac:dyDescent="0.25">
      <c r="A5252">
        <v>290</v>
      </c>
      <c r="B5252">
        <v>20240214</v>
      </c>
      <c r="C5252">
        <v>5.6</v>
      </c>
      <c r="D5252">
        <v>10.4</v>
      </c>
      <c r="E5252">
        <v>149</v>
      </c>
      <c r="F5252">
        <v>8.6</v>
      </c>
      <c r="G5252">
        <v>1014.6</v>
      </c>
      <c r="H5252">
        <v>95</v>
      </c>
      <c r="I5252" s="101" t="s">
        <v>31</v>
      </c>
      <c r="J5252" s="1">
        <f>DATEVALUE(RIGHT(jaar_zip[[#This Row],[YYYYMMDD]],2)&amp;"-"&amp;MID(jaar_zip[[#This Row],[YYYYMMDD]],5,2)&amp;"-"&amp;LEFT(jaar_zip[[#This Row],[YYYYMMDD]],4))</f>
        <v>45336</v>
      </c>
      <c r="K5252" s="101" t="str">
        <f>IF(AND(VALUE(MONTH(jaar_zip[[#This Row],[Datum]]))=1,VALUE(WEEKNUM(jaar_zip[[#This Row],[Datum]],21))&gt;51),RIGHT(YEAR(jaar_zip[[#This Row],[Datum]])-1,2),RIGHT(YEAR(jaar_zip[[#This Row],[Datum]]),2))&amp;"-"&amp; TEXT(WEEKNUM(jaar_zip[[#This Row],[Datum]],21),"00")</f>
        <v>24-07</v>
      </c>
      <c r="L5252" s="101">
        <f>MONTH(jaar_zip[[#This Row],[Datum]])</f>
        <v>2</v>
      </c>
      <c r="M5252" s="101">
        <f>IF(ISNUMBER(jaar_zip[[#This Row],[etmaaltemperatuur]]),IF(jaar_zip[[#This Row],[etmaaltemperatuur]]&lt;stookgrens,stookgrens-jaar_zip[[#This Row],[etmaaltemperatuur]],0),"")</f>
        <v>7.6</v>
      </c>
      <c r="N5252" s="101">
        <f>IF(ISNUMBER(jaar_zip[[#This Row],[graaddagen]]),IF(OR(MONTH(jaar_zip[[#This Row],[Datum]])=1,MONTH(jaar_zip[[#This Row],[Datum]])=2,MONTH(jaar_zip[[#This Row],[Datum]])=11,MONTH(jaar_zip[[#This Row],[Datum]])=12),1.1,IF(OR(MONTH(jaar_zip[[#This Row],[Datum]])=3,MONTH(jaar_zip[[#This Row],[Datum]])=10),1,0.8))*jaar_zip[[#This Row],[graaddagen]],"")</f>
        <v>8.36</v>
      </c>
      <c r="O5252" s="101">
        <f>IF(ISNUMBER(jaar_zip[[#This Row],[etmaaltemperatuur]]),IF(jaar_zip[[#This Row],[etmaaltemperatuur]]&gt;stookgrens,jaar_zip[[#This Row],[etmaaltemperatuur]]-stookgrens,0),"")</f>
        <v>0</v>
      </c>
    </row>
    <row r="5253" spans="1:15" x14ac:dyDescent="0.25">
      <c r="A5253">
        <v>290</v>
      </c>
      <c r="B5253">
        <v>20240215</v>
      </c>
      <c r="C5253">
        <v>4.0999999999999996</v>
      </c>
      <c r="D5253">
        <v>12.3</v>
      </c>
      <c r="E5253">
        <v>225</v>
      </c>
      <c r="F5253">
        <v>10.7</v>
      </c>
      <c r="G5253">
        <v>1013.6</v>
      </c>
      <c r="H5253">
        <v>88</v>
      </c>
      <c r="I5253" s="101" t="s">
        <v>31</v>
      </c>
      <c r="J5253" s="1">
        <f>DATEVALUE(RIGHT(jaar_zip[[#This Row],[YYYYMMDD]],2)&amp;"-"&amp;MID(jaar_zip[[#This Row],[YYYYMMDD]],5,2)&amp;"-"&amp;LEFT(jaar_zip[[#This Row],[YYYYMMDD]],4))</f>
        <v>45337</v>
      </c>
      <c r="K5253" s="101" t="str">
        <f>IF(AND(VALUE(MONTH(jaar_zip[[#This Row],[Datum]]))=1,VALUE(WEEKNUM(jaar_zip[[#This Row],[Datum]],21))&gt;51),RIGHT(YEAR(jaar_zip[[#This Row],[Datum]])-1,2),RIGHT(YEAR(jaar_zip[[#This Row],[Datum]]),2))&amp;"-"&amp; TEXT(WEEKNUM(jaar_zip[[#This Row],[Datum]],21),"00")</f>
        <v>24-07</v>
      </c>
      <c r="L5253" s="101">
        <f>MONTH(jaar_zip[[#This Row],[Datum]])</f>
        <v>2</v>
      </c>
      <c r="M5253" s="101">
        <f>IF(ISNUMBER(jaar_zip[[#This Row],[etmaaltemperatuur]]),IF(jaar_zip[[#This Row],[etmaaltemperatuur]]&lt;stookgrens,stookgrens-jaar_zip[[#This Row],[etmaaltemperatuur]],0),"")</f>
        <v>5.6999999999999993</v>
      </c>
      <c r="N5253" s="101">
        <f>IF(ISNUMBER(jaar_zip[[#This Row],[graaddagen]]),IF(OR(MONTH(jaar_zip[[#This Row],[Datum]])=1,MONTH(jaar_zip[[#This Row],[Datum]])=2,MONTH(jaar_zip[[#This Row],[Datum]])=11,MONTH(jaar_zip[[#This Row],[Datum]])=12),1.1,IF(OR(MONTH(jaar_zip[[#This Row],[Datum]])=3,MONTH(jaar_zip[[#This Row],[Datum]])=10),1,0.8))*jaar_zip[[#This Row],[graaddagen]],"")</f>
        <v>6.27</v>
      </c>
      <c r="O5253" s="101">
        <f>IF(ISNUMBER(jaar_zip[[#This Row],[etmaaltemperatuur]]),IF(jaar_zip[[#This Row],[etmaaltemperatuur]]&gt;stookgrens,jaar_zip[[#This Row],[etmaaltemperatuur]]-stookgrens,0),"")</f>
        <v>0</v>
      </c>
    </row>
    <row r="5254" spans="1:15" x14ac:dyDescent="0.25">
      <c r="A5254">
        <v>290</v>
      </c>
      <c r="B5254">
        <v>20240216</v>
      </c>
      <c r="C5254">
        <v>4.4000000000000004</v>
      </c>
      <c r="D5254">
        <v>11.7</v>
      </c>
      <c r="E5254">
        <v>168</v>
      </c>
      <c r="F5254">
        <v>3.6</v>
      </c>
      <c r="G5254">
        <v>1014.1</v>
      </c>
      <c r="H5254">
        <v>83</v>
      </c>
      <c r="I5254" s="101" t="s">
        <v>31</v>
      </c>
      <c r="J5254" s="1">
        <f>DATEVALUE(RIGHT(jaar_zip[[#This Row],[YYYYMMDD]],2)&amp;"-"&amp;MID(jaar_zip[[#This Row],[YYYYMMDD]],5,2)&amp;"-"&amp;LEFT(jaar_zip[[#This Row],[YYYYMMDD]],4))</f>
        <v>45338</v>
      </c>
      <c r="K5254" s="101" t="str">
        <f>IF(AND(VALUE(MONTH(jaar_zip[[#This Row],[Datum]]))=1,VALUE(WEEKNUM(jaar_zip[[#This Row],[Datum]],21))&gt;51),RIGHT(YEAR(jaar_zip[[#This Row],[Datum]])-1,2),RIGHT(YEAR(jaar_zip[[#This Row],[Datum]]),2))&amp;"-"&amp; TEXT(WEEKNUM(jaar_zip[[#This Row],[Datum]],21),"00")</f>
        <v>24-07</v>
      </c>
      <c r="L5254" s="101">
        <f>MONTH(jaar_zip[[#This Row],[Datum]])</f>
        <v>2</v>
      </c>
      <c r="M5254" s="101">
        <f>IF(ISNUMBER(jaar_zip[[#This Row],[etmaaltemperatuur]]),IF(jaar_zip[[#This Row],[etmaaltemperatuur]]&lt;stookgrens,stookgrens-jaar_zip[[#This Row],[etmaaltemperatuur]],0),"")</f>
        <v>6.3000000000000007</v>
      </c>
      <c r="N5254" s="101">
        <f>IF(ISNUMBER(jaar_zip[[#This Row],[graaddagen]]),IF(OR(MONTH(jaar_zip[[#This Row],[Datum]])=1,MONTH(jaar_zip[[#This Row],[Datum]])=2,MONTH(jaar_zip[[#This Row],[Datum]])=11,MONTH(jaar_zip[[#This Row],[Datum]])=12),1.1,IF(OR(MONTH(jaar_zip[[#This Row],[Datum]])=3,MONTH(jaar_zip[[#This Row],[Datum]])=10),1,0.8))*jaar_zip[[#This Row],[graaddagen]],"")</f>
        <v>6.9300000000000015</v>
      </c>
      <c r="O5254" s="101">
        <f>IF(ISNUMBER(jaar_zip[[#This Row],[etmaaltemperatuur]]),IF(jaar_zip[[#This Row],[etmaaltemperatuur]]&gt;stookgrens,jaar_zip[[#This Row],[etmaaltemperatuur]]-stookgrens,0),"")</f>
        <v>0</v>
      </c>
    </row>
    <row r="5255" spans="1:15" x14ac:dyDescent="0.25">
      <c r="A5255">
        <v>290</v>
      </c>
      <c r="B5255">
        <v>20240217</v>
      </c>
      <c r="C5255">
        <v>2.2999999999999998</v>
      </c>
      <c r="D5255">
        <v>9.6</v>
      </c>
      <c r="E5255">
        <v>389</v>
      </c>
      <c r="F5255">
        <v>-0.1</v>
      </c>
      <c r="G5255">
        <v>1030.0999999999999</v>
      </c>
      <c r="H5255">
        <v>90</v>
      </c>
      <c r="I5255" s="101" t="s">
        <v>31</v>
      </c>
      <c r="J5255" s="1">
        <f>DATEVALUE(RIGHT(jaar_zip[[#This Row],[YYYYMMDD]],2)&amp;"-"&amp;MID(jaar_zip[[#This Row],[YYYYMMDD]],5,2)&amp;"-"&amp;LEFT(jaar_zip[[#This Row],[YYYYMMDD]],4))</f>
        <v>45339</v>
      </c>
      <c r="K5255" s="101" t="str">
        <f>IF(AND(VALUE(MONTH(jaar_zip[[#This Row],[Datum]]))=1,VALUE(WEEKNUM(jaar_zip[[#This Row],[Datum]],21))&gt;51),RIGHT(YEAR(jaar_zip[[#This Row],[Datum]])-1,2),RIGHT(YEAR(jaar_zip[[#This Row],[Datum]]),2))&amp;"-"&amp; TEXT(WEEKNUM(jaar_zip[[#This Row],[Datum]],21),"00")</f>
        <v>24-07</v>
      </c>
      <c r="L5255" s="101">
        <f>MONTH(jaar_zip[[#This Row],[Datum]])</f>
        <v>2</v>
      </c>
      <c r="M5255" s="101">
        <f>IF(ISNUMBER(jaar_zip[[#This Row],[etmaaltemperatuur]]),IF(jaar_zip[[#This Row],[etmaaltemperatuur]]&lt;stookgrens,stookgrens-jaar_zip[[#This Row],[etmaaltemperatuur]],0),"")</f>
        <v>8.4</v>
      </c>
      <c r="N5255" s="101">
        <f>IF(ISNUMBER(jaar_zip[[#This Row],[graaddagen]]),IF(OR(MONTH(jaar_zip[[#This Row],[Datum]])=1,MONTH(jaar_zip[[#This Row],[Datum]])=2,MONTH(jaar_zip[[#This Row],[Datum]])=11,MONTH(jaar_zip[[#This Row],[Datum]])=12),1.1,IF(OR(MONTH(jaar_zip[[#This Row],[Datum]])=3,MONTH(jaar_zip[[#This Row],[Datum]])=10),1,0.8))*jaar_zip[[#This Row],[graaddagen]],"")</f>
        <v>9.240000000000002</v>
      </c>
      <c r="O5255" s="101">
        <f>IF(ISNUMBER(jaar_zip[[#This Row],[etmaaltemperatuur]]),IF(jaar_zip[[#This Row],[etmaaltemperatuur]]&gt;stookgrens,jaar_zip[[#This Row],[etmaaltemperatuur]]-stookgrens,0),"")</f>
        <v>0</v>
      </c>
    </row>
    <row r="5256" spans="1:15" x14ac:dyDescent="0.25">
      <c r="A5256">
        <v>290</v>
      </c>
      <c r="B5256">
        <v>20240218</v>
      </c>
      <c r="C5256">
        <v>6.3</v>
      </c>
      <c r="D5256">
        <v>9</v>
      </c>
      <c r="E5256">
        <v>164</v>
      </c>
      <c r="F5256">
        <v>14.6</v>
      </c>
      <c r="G5256">
        <v>1023.6</v>
      </c>
      <c r="H5256">
        <v>89</v>
      </c>
      <c r="I5256" s="101" t="s">
        <v>31</v>
      </c>
      <c r="J5256" s="1">
        <f>DATEVALUE(RIGHT(jaar_zip[[#This Row],[YYYYMMDD]],2)&amp;"-"&amp;MID(jaar_zip[[#This Row],[YYYYMMDD]],5,2)&amp;"-"&amp;LEFT(jaar_zip[[#This Row],[YYYYMMDD]],4))</f>
        <v>45340</v>
      </c>
      <c r="K5256" s="101" t="str">
        <f>IF(AND(VALUE(MONTH(jaar_zip[[#This Row],[Datum]]))=1,VALUE(WEEKNUM(jaar_zip[[#This Row],[Datum]],21))&gt;51),RIGHT(YEAR(jaar_zip[[#This Row],[Datum]])-1,2),RIGHT(YEAR(jaar_zip[[#This Row],[Datum]]),2))&amp;"-"&amp; TEXT(WEEKNUM(jaar_zip[[#This Row],[Datum]],21),"00")</f>
        <v>24-07</v>
      </c>
      <c r="L5256" s="101">
        <f>MONTH(jaar_zip[[#This Row],[Datum]])</f>
        <v>2</v>
      </c>
      <c r="M5256" s="101">
        <f>IF(ISNUMBER(jaar_zip[[#This Row],[etmaaltemperatuur]]),IF(jaar_zip[[#This Row],[etmaaltemperatuur]]&lt;stookgrens,stookgrens-jaar_zip[[#This Row],[etmaaltemperatuur]],0),"")</f>
        <v>9</v>
      </c>
      <c r="N5256" s="101">
        <f>IF(ISNUMBER(jaar_zip[[#This Row],[graaddagen]]),IF(OR(MONTH(jaar_zip[[#This Row],[Datum]])=1,MONTH(jaar_zip[[#This Row],[Datum]])=2,MONTH(jaar_zip[[#This Row],[Datum]])=11,MONTH(jaar_zip[[#This Row],[Datum]])=12),1.1,IF(OR(MONTH(jaar_zip[[#This Row],[Datum]])=3,MONTH(jaar_zip[[#This Row],[Datum]])=10),1,0.8))*jaar_zip[[#This Row],[graaddagen]],"")</f>
        <v>9.9</v>
      </c>
      <c r="O5256" s="101">
        <f>IF(ISNUMBER(jaar_zip[[#This Row],[etmaaltemperatuur]]),IF(jaar_zip[[#This Row],[etmaaltemperatuur]]&gt;stookgrens,jaar_zip[[#This Row],[etmaaltemperatuur]]-stookgrens,0),"")</f>
        <v>0</v>
      </c>
    </row>
    <row r="5257" spans="1:15" x14ac:dyDescent="0.25">
      <c r="A5257">
        <v>290</v>
      </c>
      <c r="B5257">
        <v>20240219</v>
      </c>
      <c r="C5257">
        <v>4.5</v>
      </c>
      <c r="D5257">
        <v>8.4</v>
      </c>
      <c r="E5257">
        <v>259</v>
      </c>
      <c r="F5257">
        <v>3.5</v>
      </c>
      <c r="G5257">
        <v>1025</v>
      </c>
      <c r="H5257">
        <v>90</v>
      </c>
      <c r="I5257" s="101" t="s">
        <v>31</v>
      </c>
      <c r="J5257" s="1">
        <f>DATEVALUE(RIGHT(jaar_zip[[#This Row],[YYYYMMDD]],2)&amp;"-"&amp;MID(jaar_zip[[#This Row],[YYYYMMDD]],5,2)&amp;"-"&amp;LEFT(jaar_zip[[#This Row],[YYYYMMDD]],4))</f>
        <v>45341</v>
      </c>
      <c r="K5257" s="101" t="str">
        <f>IF(AND(VALUE(MONTH(jaar_zip[[#This Row],[Datum]]))=1,VALUE(WEEKNUM(jaar_zip[[#This Row],[Datum]],21))&gt;51),RIGHT(YEAR(jaar_zip[[#This Row],[Datum]])-1,2),RIGHT(YEAR(jaar_zip[[#This Row],[Datum]]),2))&amp;"-"&amp; TEXT(WEEKNUM(jaar_zip[[#This Row],[Datum]],21),"00")</f>
        <v>24-08</v>
      </c>
      <c r="L5257" s="101">
        <f>MONTH(jaar_zip[[#This Row],[Datum]])</f>
        <v>2</v>
      </c>
      <c r="M5257" s="101">
        <f>IF(ISNUMBER(jaar_zip[[#This Row],[etmaaltemperatuur]]),IF(jaar_zip[[#This Row],[etmaaltemperatuur]]&lt;stookgrens,stookgrens-jaar_zip[[#This Row],[etmaaltemperatuur]],0),"")</f>
        <v>9.6</v>
      </c>
      <c r="N5257" s="101">
        <f>IF(ISNUMBER(jaar_zip[[#This Row],[graaddagen]]),IF(OR(MONTH(jaar_zip[[#This Row],[Datum]])=1,MONTH(jaar_zip[[#This Row],[Datum]])=2,MONTH(jaar_zip[[#This Row],[Datum]])=11,MONTH(jaar_zip[[#This Row],[Datum]])=12),1.1,IF(OR(MONTH(jaar_zip[[#This Row],[Datum]])=3,MONTH(jaar_zip[[#This Row],[Datum]])=10),1,0.8))*jaar_zip[[#This Row],[graaddagen]],"")</f>
        <v>10.56</v>
      </c>
      <c r="O5257" s="101">
        <f>IF(ISNUMBER(jaar_zip[[#This Row],[etmaaltemperatuur]]),IF(jaar_zip[[#This Row],[etmaaltemperatuur]]&gt;stookgrens,jaar_zip[[#This Row],[etmaaltemperatuur]]-stookgrens,0),"")</f>
        <v>0</v>
      </c>
    </row>
    <row r="5258" spans="1:15" x14ac:dyDescent="0.25">
      <c r="A5258">
        <v>290</v>
      </c>
      <c r="B5258">
        <v>20240220</v>
      </c>
      <c r="C5258">
        <v>4.5</v>
      </c>
      <c r="D5258">
        <v>7.8</v>
      </c>
      <c r="E5258">
        <v>477</v>
      </c>
      <c r="F5258">
        <v>0.2</v>
      </c>
      <c r="G5258">
        <v>1025.3</v>
      </c>
      <c r="H5258">
        <v>86</v>
      </c>
      <c r="I5258" s="101" t="s">
        <v>31</v>
      </c>
      <c r="J5258" s="1">
        <f>DATEVALUE(RIGHT(jaar_zip[[#This Row],[YYYYMMDD]],2)&amp;"-"&amp;MID(jaar_zip[[#This Row],[YYYYMMDD]],5,2)&amp;"-"&amp;LEFT(jaar_zip[[#This Row],[YYYYMMDD]],4))</f>
        <v>45342</v>
      </c>
      <c r="K5258" s="101" t="str">
        <f>IF(AND(VALUE(MONTH(jaar_zip[[#This Row],[Datum]]))=1,VALUE(WEEKNUM(jaar_zip[[#This Row],[Datum]],21))&gt;51),RIGHT(YEAR(jaar_zip[[#This Row],[Datum]])-1,2),RIGHT(YEAR(jaar_zip[[#This Row],[Datum]]),2))&amp;"-"&amp; TEXT(WEEKNUM(jaar_zip[[#This Row],[Datum]],21),"00")</f>
        <v>24-08</v>
      </c>
      <c r="L5258" s="101">
        <f>MONTH(jaar_zip[[#This Row],[Datum]])</f>
        <v>2</v>
      </c>
      <c r="M5258" s="101">
        <f>IF(ISNUMBER(jaar_zip[[#This Row],[etmaaltemperatuur]]),IF(jaar_zip[[#This Row],[etmaaltemperatuur]]&lt;stookgrens,stookgrens-jaar_zip[[#This Row],[etmaaltemperatuur]],0),"")</f>
        <v>10.199999999999999</v>
      </c>
      <c r="N5258" s="101">
        <f>IF(ISNUMBER(jaar_zip[[#This Row],[graaddagen]]),IF(OR(MONTH(jaar_zip[[#This Row],[Datum]])=1,MONTH(jaar_zip[[#This Row],[Datum]])=2,MONTH(jaar_zip[[#This Row],[Datum]])=11,MONTH(jaar_zip[[#This Row],[Datum]])=12),1.1,IF(OR(MONTH(jaar_zip[[#This Row],[Datum]])=3,MONTH(jaar_zip[[#This Row],[Datum]])=10),1,0.8))*jaar_zip[[#This Row],[graaddagen]],"")</f>
        <v>11.22</v>
      </c>
      <c r="O5258" s="101">
        <f>IF(ISNUMBER(jaar_zip[[#This Row],[etmaaltemperatuur]]),IF(jaar_zip[[#This Row],[etmaaltemperatuur]]&gt;stookgrens,jaar_zip[[#This Row],[etmaaltemperatuur]]-stookgrens,0),"")</f>
        <v>0</v>
      </c>
    </row>
    <row r="5259" spans="1:15" x14ac:dyDescent="0.25">
      <c r="A5259">
        <v>290</v>
      </c>
      <c r="B5259">
        <v>20240221</v>
      </c>
      <c r="C5259">
        <v>6.2</v>
      </c>
      <c r="D5259">
        <v>8.8000000000000007</v>
      </c>
      <c r="E5259">
        <v>317</v>
      </c>
      <c r="F5259">
        <v>6</v>
      </c>
      <c r="G5259">
        <v>1011.2</v>
      </c>
      <c r="H5259">
        <v>83</v>
      </c>
      <c r="I5259" s="101" t="s">
        <v>31</v>
      </c>
      <c r="J5259" s="1">
        <f>DATEVALUE(RIGHT(jaar_zip[[#This Row],[YYYYMMDD]],2)&amp;"-"&amp;MID(jaar_zip[[#This Row],[YYYYMMDD]],5,2)&amp;"-"&amp;LEFT(jaar_zip[[#This Row],[YYYYMMDD]],4))</f>
        <v>45343</v>
      </c>
      <c r="K5259" s="101" t="str">
        <f>IF(AND(VALUE(MONTH(jaar_zip[[#This Row],[Datum]]))=1,VALUE(WEEKNUM(jaar_zip[[#This Row],[Datum]],21))&gt;51),RIGHT(YEAR(jaar_zip[[#This Row],[Datum]])-1,2),RIGHT(YEAR(jaar_zip[[#This Row],[Datum]]),2))&amp;"-"&amp; TEXT(WEEKNUM(jaar_zip[[#This Row],[Datum]],21),"00")</f>
        <v>24-08</v>
      </c>
      <c r="L5259" s="101">
        <f>MONTH(jaar_zip[[#This Row],[Datum]])</f>
        <v>2</v>
      </c>
      <c r="M5259" s="101">
        <f>IF(ISNUMBER(jaar_zip[[#This Row],[etmaaltemperatuur]]),IF(jaar_zip[[#This Row],[etmaaltemperatuur]]&lt;stookgrens,stookgrens-jaar_zip[[#This Row],[etmaaltemperatuur]],0),"")</f>
        <v>9.1999999999999993</v>
      </c>
      <c r="N5259" s="101">
        <f>IF(ISNUMBER(jaar_zip[[#This Row],[graaddagen]]),IF(OR(MONTH(jaar_zip[[#This Row],[Datum]])=1,MONTH(jaar_zip[[#This Row],[Datum]])=2,MONTH(jaar_zip[[#This Row],[Datum]])=11,MONTH(jaar_zip[[#This Row],[Datum]])=12),1.1,IF(OR(MONTH(jaar_zip[[#This Row],[Datum]])=3,MONTH(jaar_zip[[#This Row],[Datum]])=10),1,0.8))*jaar_zip[[#This Row],[graaddagen]],"")</f>
        <v>10.119999999999999</v>
      </c>
      <c r="O5259" s="101">
        <f>IF(ISNUMBER(jaar_zip[[#This Row],[etmaaltemperatuur]]),IF(jaar_zip[[#This Row],[etmaaltemperatuur]]&gt;stookgrens,jaar_zip[[#This Row],[etmaaltemperatuur]]-stookgrens,0),"")</f>
        <v>0</v>
      </c>
    </row>
    <row r="5260" spans="1:15" x14ac:dyDescent="0.25">
      <c r="A5260">
        <v>290</v>
      </c>
      <c r="B5260">
        <v>20240222</v>
      </c>
      <c r="C5260">
        <v>6.6</v>
      </c>
      <c r="D5260">
        <v>10</v>
      </c>
      <c r="E5260">
        <v>318</v>
      </c>
      <c r="F5260">
        <v>5.9</v>
      </c>
      <c r="G5260">
        <v>987.1</v>
      </c>
      <c r="H5260">
        <v>88</v>
      </c>
      <c r="I5260" s="101" t="s">
        <v>31</v>
      </c>
      <c r="J5260" s="1">
        <f>DATEVALUE(RIGHT(jaar_zip[[#This Row],[YYYYMMDD]],2)&amp;"-"&amp;MID(jaar_zip[[#This Row],[YYYYMMDD]],5,2)&amp;"-"&amp;LEFT(jaar_zip[[#This Row],[YYYYMMDD]],4))</f>
        <v>45344</v>
      </c>
      <c r="K5260" s="101" t="str">
        <f>IF(AND(VALUE(MONTH(jaar_zip[[#This Row],[Datum]]))=1,VALUE(WEEKNUM(jaar_zip[[#This Row],[Datum]],21))&gt;51),RIGHT(YEAR(jaar_zip[[#This Row],[Datum]])-1,2),RIGHT(YEAR(jaar_zip[[#This Row],[Datum]]),2))&amp;"-"&amp; TEXT(WEEKNUM(jaar_zip[[#This Row],[Datum]],21),"00")</f>
        <v>24-08</v>
      </c>
      <c r="L5260" s="101">
        <f>MONTH(jaar_zip[[#This Row],[Datum]])</f>
        <v>2</v>
      </c>
      <c r="M5260" s="101">
        <f>IF(ISNUMBER(jaar_zip[[#This Row],[etmaaltemperatuur]]),IF(jaar_zip[[#This Row],[etmaaltemperatuur]]&lt;stookgrens,stookgrens-jaar_zip[[#This Row],[etmaaltemperatuur]],0),"")</f>
        <v>8</v>
      </c>
      <c r="N5260" s="101">
        <f>IF(ISNUMBER(jaar_zip[[#This Row],[graaddagen]]),IF(OR(MONTH(jaar_zip[[#This Row],[Datum]])=1,MONTH(jaar_zip[[#This Row],[Datum]])=2,MONTH(jaar_zip[[#This Row],[Datum]])=11,MONTH(jaar_zip[[#This Row],[Datum]])=12),1.1,IF(OR(MONTH(jaar_zip[[#This Row],[Datum]])=3,MONTH(jaar_zip[[#This Row],[Datum]])=10),1,0.8))*jaar_zip[[#This Row],[graaddagen]],"")</f>
        <v>8.8000000000000007</v>
      </c>
      <c r="O5260" s="101">
        <f>IF(ISNUMBER(jaar_zip[[#This Row],[etmaaltemperatuur]]),IF(jaar_zip[[#This Row],[etmaaltemperatuur]]&gt;stookgrens,jaar_zip[[#This Row],[etmaaltemperatuur]]-stookgrens,0),"")</f>
        <v>0</v>
      </c>
    </row>
    <row r="5261" spans="1:15" x14ac:dyDescent="0.25">
      <c r="A5261">
        <v>290</v>
      </c>
      <c r="B5261">
        <v>20240223</v>
      </c>
      <c r="C5261">
        <v>6.2</v>
      </c>
      <c r="D5261">
        <v>6</v>
      </c>
      <c r="E5261">
        <v>339</v>
      </c>
      <c r="F5261">
        <v>1.9</v>
      </c>
      <c r="G5261">
        <v>991.5</v>
      </c>
      <c r="H5261">
        <v>78</v>
      </c>
      <c r="I5261" s="101" t="s">
        <v>31</v>
      </c>
      <c r="J5261" s="1">
        <f>DATEVALUE(RIGHT(jaar_zip[[#This Row],[YYYYMMDD]],2)&amp;"-"&amp;MID(jaar_zip[[#This Row],[YYYYMMDD]],5,2)&amp;"-"&amp;LEFT(jaar_zip[[#This Row],[YYYYMMDD]],4))</f>
        <v>45345</v>
      </c>
      <c r="K5261" s="101" t="str">
        <f>IF(AND(VALUE(MONTH(jaar_zip[[#This Row],[Datum]]))=1,VALUE(WEEKNUM(jaar_zip[[#This Row],[Datum]],21))&gt;51),RIGHT(YEAR(jaar_zip[[#This Row],[Datum]])-1,2),RIGHT(YEAR(jaar_zip[[#This Row],[Datum]]),2))&amp;"-"&amp; TEXT(WEEKNUM(jaar_zip[[#This Row],[Datum]],21),"00")</f>
        <v>24-08</v>
      </c>
      <c r="L5261" s="101">
        <f>MONTH(jaar_zip[[#This Row],[Datum]])</f>
        <v>2</v>
      </c>
      <c r="M5261" s="101">
        <f>IF(ISNUMBER(jaar_zip[[#This Row],[etmaaltemperatuur]]),IF(jaar_zip[[#This Row],[etmaaltemperatuur]]&lt;stookgrens,stookgrens-jaar_zip[[#This Row],[etmaaltemperatuur]],0),"")</f>
        <v>12</v>
      </c>
      <c r="N5261" s="101">
        <f>IF(ISNUMBER(jaar_zip[[#This Row],[graaddagen]]),IF(OR(MONTH(jaar_zip[[#This Row],[Datum]])=1,MONTH(jaar_zip[[#This Row],[Datum]])=2,MONTH(jaar_zip[[#This Row],[Datum]])=11,MONTH(jaar_zip[[#This Row],[Datum]])=12),1.1,IF(OR(MONTH(jaar_zip[[#This Row],[Datum]])=3,MONTH(jaar_zip[[#This Row],[Datum]])=10),1,0.8))*jaar_zip[[#This Row],[graaddagen]],"")</f>
        <v>13.200000000000001</v>
      </c>
      <c r="O5261" s="101">
        <f>IF(ISNUMBER(jaar_zip[[#This Row],[etmaaltemperatuur]]),IF(jaar_zip[[#This Row],[etmaaltemperatuur]]&gt;stookgrens,jaar_zip[[#This Row],[etmaaltemperatuur]]-stookgrens,0),"")</f>
        <v>0</v>
      </c>
    </row>
    <row r="5262" spans="1:15" x14ac:dyDescent="0.25">
      <c r="A5262">
        <v>290</v>
      </c>
      <c r="B5262">
        <v>20240224</v>
      </c>
      <c r="C5262">
        <v>4</v>
      </c>
      <c r="D5262">
        <v>5</v>
      </c>
      <c r="E5262">
        <v>448</v>
      </c>
      <c r="F5262">
        <v>1.9</v>
      </c>
      <c r="G5262">
        <v>999</v>
      </c>
      <c r="H5262">
        <v>82</v>
      </c>
      <c r="I5262" s="101" t="s">
        <v>31</v>
      </c>
      <c r="J5262" s="1">
        <f>DATEVALUE(RIGHT(jaar_zip[[#This Row],[YYYYMMDD]],2)&amp;"-"&amp;MID(jaar_zip[[#This Row],[YYYYMMDD]],5,2)&amp;"-"&amp;LEFT(jaar_zip[[#This Row],[YYYYMMDD]],4))</f>
        <v>45346</v>
      </c>
      <c r="K5262" s="101" t="str">
        <f>IF(AND(VALUE(MONTH(jaar_zip[[#This Row],[Datum]]))=1,VALUE(WEEKNUM(jaar_zip[[#This Row],[Datum]],21))&gt;51),RIGHT(YEAR(jaar_zip[[#This Row],[Datum]])-1,2),RIGHT(YEAR(jaar_zip[[#This Row],[Datum]]),2))&amp;"-"&amp; TEXT(WEEKNUM(jaar_zip[[#This Row],[Datum]],21),"00")</f>
        <v>24-08</v>
      </c>
      <c r="L5262" s="101">
        <f>MONTH(jaar_zip[[#This Row],[Datum]])</f>
        <v>2</v>
      </c>
      <c r="M5262" s="101">
        <f>IF(ISNUMBER(jaar_zip[[#This Row],[etmaaltemperatuur]]),IF(jaar_zip[[#This Row],[etmaaltemperatuur]]&lt;stookgrens,stookgrens-jaar_zip[[#This Row],[etmaaltemperatuur]],0),"")</f>
        <v>13</v>
      </c>
      <c r="N5262" s="101">
        <f>IF(ISNUMBER(jaar_zip[[#This Row],[graaddagen]]),IF(OR(MONTH(jaar_zip[[#This Row],[Datum]])=1,MONTH(jaar_zip[[#This Row],[Datum]])=2,MONTH(jaar_zip[[#This Row],[Datum]])=11,MONTH(jaar_zip[[#This Row],[Datum]])=12),1.1,IF(OR(MONTH(jaar_zip[[#This Row],[Datum]])=3,MONTH(jaar_zip[[#This Row],[Datum]])=10),1,0.8))*jaar_zip[[#This Row],[graaddagen]],"")</f>
        <v>14.3</v>
      </c>
      <c r="O5262" s="101">
        <f>IF(ISNUMBER(jaar_zip[[#This Row],[etmaaltemperatuur]]),IF(jaar_zip[[#This Row],[etmaaltemperatuur]]&gt;stookgrens,jaar_zip[[#This Row],[etmaaltemperatuur]]-stookgrens,0),"")</f>
        <v>0</v>
      </c>
    </row>
    <row r="5263" spans="1:15" x14ac:dyDescent="0.25">
      <c r="A5263">
        <v>290</v>
      </c>
      <c r="B5263">
        <v>20240225</v>
      </c>
      <c r="C5263">
        <v>3.4</v>
      </c>
      <c r="D5263">
        <v>5.8</v>
      </c>
      <c r="E5263">
        <v>487</v>
      </c>
      <c r="F5263">
        <v>0.5</v>
      </c>
      <c r="G5263">
        <v>1001</v>
      </c>
      <c r="H5263">
        <v>82</v>
      </c>
      <c r="I5263" s="101" t="s">
        <v>31</v>
      </c>
      <c r="J5263" s="1">
        <f>DATEVALUE(RIGHT(jaar_zip[[#This Row],[YYYYMMDD]],2)&amp;"-"&amp;MID(jaar_zip[[#This Row],[YYYYMMDD]],5,2)&amp;"-"&amp;LEFT(jaar_zip[[#This Row],[YYYYMMDD]],4))</f>
        <v>45347</v>
      </c>
      <c r="K5263" s="101" t="str">
        <f>IF(AND(VALUE(MONTH(jaar_zip[[#This Row],[Datum]]))=1,VALUE(WEEKNUM(jaar_zip[[#This Row],[Datum]],21))&gt;51),RIGHT(YEAR(jaar_zip[[#This Row],[Datum]])-1,2),RIGHT(YEAR(jaar_zip[[#This Row],[Datum]]),2))&amp;"-"&amp; TEXT(WEEKNUM(jaar_zip[[#This Row],[Datum]],21),"00")</f>
        <v>24-08</v>
      </c>
      <c r="L5263" s="101">
        <f>MONTH(jaar_zip[[#This Row],[Datum]])</f>
        <v>2</v>
      </c>
      <c r="M5263" s="101">
        <f>IF(ISNUMBER(jaar_zip[[#This Row],[etmaaltemperatuur]]),IF(jaar_zip[[#This Row],[etmaaltemperatuur]]&lt;stookgrens,stookgrens-jaar_zip[[#This Row],[etmaaltemperatuur]],0),"")</f>
        <v>12.2</v>
      </c>
      <c r="N5263" s="101">
        <f>IF(ISNUMBER(jaar_zip[[#This Row],[graaddagen]]),IF(OR(MONTH(jaar_zip[[#This Row],[Datum]])=1,MONTH(jaar_zip[[#This Row],[Datum]])=2,MONTH(jaar_zip[[#This Row],[Datum]])=11,MONTH(jaar_zip[[#This Row],[Datum]])=12),1.1,IF(OR(MONTH(jaar_zip[[#This Row],[Datum]])=3,MONTH(jaar_zip[[#This Row],[Datum]])=10),1,0.8))*jaar_zip[[#This Row],[graaddagen]],"")</f>
        <v>13.42</v>
      </c>
      <c r="O5263" s="101">
        <f>IF(ISNUMBER(jaar_zip[[#This Row],[etmaaltemperatuur]]),IF(jaar_zip[[#This Row],[etmaaltemperatuur]]&gt;stookgrens,jaar_zip[[#This Row],[etmaaltemperatuur]]-stookgrens,0),"")</f>
        <v>0</v>
      </c>
    </row>
    <row r="5264" spans="1:15" x14ac:dyDescent="0.25">
      <c r="A5264">
        <v>290</v>
      </c>
      <c r="B5264">
        <v>20240226</v>
      </c>
      <c r="C5264">
        <v>5.6</v>
      </c>
      <c r="D5264">
        <v>4.7</v>
      </c>
      <c r="E5264">
        <v>234</v>
      </c>
      <c r="F5264">
        <v>0.9</v>
      </c>
      <c r="G5264">
        <v>1007.3</v>
      </c>
      <c r="H5264">
        <v>85</v>
      </c>
      <c r="I5264" s="101" t="s">
        <v>31</v>
      </c>
      <c r="J5264" s="1">
        <f>DATEVALUE(RIGHT(jaar_zip[[#This Row],[YYYYMMDD]],2)&amp;"-"&amp;MID(jaar_zip[[#This Row],[YYYYMMDD]],5,2)&amp;"-"&amp;LEFT(jaar_zip[[#This Row],[YYYYMMDD]],4))</f>
        <v>45348</v>
      </c>
      <c r="K5264" s="101" t="str">
        <f>IF(AND(VALUE(MONTH(jaar_zip[[#This Row],[Datum]]))=1,VALUE(WEEKNUM(jaar_zip[[#This Row],[Datum]],21))&gt;51),RIGHT(YEAR(jaar_zip[[#This Row],[Datum]])-1,2),RIGHT(YEAR(jaar_zip[[#This Row],[Datum]]),2))&amp;"-"&amp; TEXT(WEEKNUM(jaar_zip[[#This Row],[Datum]],21),"00")</f>
        <v>24-09</v>
      </c>
      <c r="L5264" s="101">
        <f>MONTH(jaar_zip[[#This Row],[Datum]])</f>
        <v>2</v>
      </c>
      <c r="M5264" s="101">
        <f>IF(ISNUMBER(jaar_zip[[#This Row],[etmaaltemperatuur]]),IF(jaar_zip[[#This Row],[etmaaltemperatuur]]&lt;stookgrens,stookgrens-jaar_zip[[#This Row],[etmaaltemperatuur]],0),"")</f>
        <v>13.3</v>
      </c>
      <c r="N5264" s="101">
        <f>IF(ISNUMBER(jaar_zip[[#This Row],[graaddagen]]),IF(OR(MONTH(jaar_zip[[#This Row],[Datum]])=1,MONTH(jaar_zip[[#This Row],[Datum]])=2,MONTH(jaar_zip[[#This Row],[Datum]])=11,MONTH(jaar_zip[[#This Row],[Datum]])=12),1.1,IF(OR(MONTH(jaar_zip[[#This Row],[Datum]])=3,MONTH(jaar_zip[[#This Row],[Datum]])=10),1,0.8))*jaar_zip[[#This Row],[graaddagen]],"")</f>
        <v>14.630000000000003</v>
      </c>
      <c r="O5264" s="101">
        <f>IF(ISNUMBER(jaar_zip[[#This Row],[etmaaltemperatuur]]),IF(jaar_zip[[#This Row],[etmaaltemperatuur]]&gt;stookgrens,jaar_zip[[#This Row],[etmaaltemperatuur]]-stookgrens,0),"")</f>
        <v>0</v>
      </c>
    </row>
    <row r="5265" spans="1:15" x14ac:dyDescent="0.25">
      <c r="A5265">
        <v>290</v>
      </c>
      <c r="B5265">
        <v>20240227</v>
      </c>
      <c r="C5265">
        <v>2.9</v>
      </c>
      <c r="D5265">
        <v>2.2999999999999998</v>
      </c>
      <c r="E5265">
        <v>331</v>
      </c>
      <c r="F5265">
        <v>0</v>
      </c>
      <c r="G5265">
        <v>1018.8</v>
      </c>
      <c r="H5265">
        <v>93</v>
      </c>
      <c r="I5265" s="101" t="s">
        <v>31</v>
      </c>
      <c r="J5265" s="1">
        <f>DATEVALUE(RIGHT(jaar_zip[[#This Row],[YYYYMMDD]],2)&amp;"-"&amp;MID(jaar_zip[[#This Row],[YYYYMMDD]],5,2)&amp;"-"&amp;LEFT(jaar_zip[[#This Row],[YYYYMMDD]],4))</f>
        <v>45349</v>
      </c>
      <c r="K5265" s="101" t="str">
        <f>IF(AND(VALUE(MONTH(jaar_zip[[#This Row],[Datum]]))=1,VALUE(WEEKNUM(jaar_zip[[#This Row],[Datum]],21))&gt;51),RIGHT(YEAR(jaar_zip[[#This Row],[Datum]])-1,2),RIGHT(YEAR(jaar_zip[[#This Row],[Datum]]),2))&amp;"-"&amp; TEXT(WEEKNUM(jaar_zip[[#This Row],[Datum]],21),"00")</f>
        <v>24-09</v>
      </c>
      <c r="L5265" s="101">
        <f>MONTH(jaar_zip[[#This Row],[Datum]])</f>
        <v>2</v>
      </c>
      <c r="M5265" s="101">
        <f>IF(ISNUMBER(jaar_zip[[#This Row],[etmaaltemperatuur]]),IF(jaar_zip[[#This Row],[etmaaltemperatuur]]&lt;stookgrens,stookgrens-jaar_zip[[#This Row],[etmaaltemperatuur]],0),"")</f>
        <v>15.7</v>
      </c>
      <c r="N5265" s="101">
        <f>IF(ISNUMBER(jaar_zip[[#This Row],[graaddagen]]),IF(OR(MONTH(jaar_zip[[#This Row],[Datum]])=1,MONTH(jaar_zip[[#This Row],[Datum]])=2,MONTH(jaar_zip[[#This Row],[Datum]])=11,MONTH(jaar_zip[[#This Row],[Datum]])=12),1.1,IF(OR(MONTH(jaar_zip[[#This Row],[Datum]])=3,MONTH(jaar_zip[[#This Row],[Datum]])=10),1,0.8))*jaar_zip[[#This Row],[graaddagen]],"")</f>
        <v>17.27</v>
      </c>
      <c r="O5265" s="101">
        <f>IF(ISNUMBER(jaar_zip[[#This Row],[etmaaltemperatuur]]),IF(jaar_zip[[#This Row],[etmaaltemperatuur]]&gt;stookgrens,jaar_zip[[#This Row],[etmaaltemperatuur]]-stookgrens,0),"")</f>
        <v>0</v>
      </c>
    </row>
    <row r="5266" spans="1:15" x14ac:dyDescent="0.25">
      <c r="A5266">
        <v>290</v>
      </c>
      <c r="B5266">
        <v>20240228</v>
      </c>
      <c r="C5266">
        <v>3.3</v>
      </c>
      <c r="D5266">
        <v>4.0999999999999996</v>
      </c>
      <c r="E5266">
        <v>559</v>
      </c>
      <c r="F5266">
        <v>-0.1</v>
      </c>
      <c r="G5266">
        <v>1020.3</v>
      </c>
      <c r="H5266">
        <v>88</v>
      </c>
      <c r="I5266" s="101" t="s">
        <v>31</v>
      </c>
      <c r="J5266" s="1">
        <f>DATEVALUE(RIGHT(jaar_zip[[#This Row],[YYYYMMDD]],2)&amp;"-"&amp;MID(jaar_zip[[#This Row],[YYYYMMDD]],5,2)&amp;"-"&amp;LEFT(jaar_zip[[#This Row],[YYYYMMDD]],4))</f>
        <v>45350</v>
      </c>
      <c r="K5266" s="101" t="str">
        <f>IF(AND(VALUE(MONTH(jaar_zip[[#This Row],[Datum]]))=1,VALUE(WEEKNUM(jaar_zip[[#This Row],[Datum]],21))&gt;51),RIGHT(YEAR(jaar_zip[[#This Row],[Datum]])-1,2),RIGHT(YEAR(jaar_zip[[#This Row],[Datum]]),2))&amp;"-"&amp; TEXT(WEEKNUM(jaar_zip[[#This Row],[Datum]],21),"00")</f>
        <v>24-09</v>
      </c>
      <c r="L5266" s="101">
        <f>MONTH(jaar_zip[[#This Row],[Datum]])</f>
        <v>2</v>
      </c>
      <c r="M5266" s="101">
        <f>IF(ISNUMBER(jaar_zip[[#This Row],[etmaaltemperatuur]]),IF(jaar_zip[[#This Row],[etmaaltemperatuur]]&lt;stookgrens,stookgrens-jaar_zip[[#This Row],[etmaaltemperatuur]],0),"")</f>
        <v>13.9</v>
      </c>
      <c r="N5266" s="101">
        <f>IF(ISNUMBER(jaar_zip[[#This Row],[graaddagen]]),IF(OR(MONTH(jaar_zip[[#This Row],[Datum]])=1,MONTH(jaar_zip[[#This Row],[Datum]])=2,MONTH(jaar_zip[[#This Row],[Datum]])=11,MONTH(jaar_zip[[#This Row],[Datum]])=12),1.1,IF(OR(MONTH(jaar_zip[[#This Row],[Datum]])=3,MONTH(jaar_zip[[#This Row],[Datum]])=10),1,0.8))*jaar_zip[[#This Row],[graaddagen]],"")</f>
        <v>15.290000000000001</v>
      </c>
      <c r="O5266" s="101">
        <f>IF(ISNUMBER(jaar_zip[[#This Row],[etmaaltemperatuur]]),IF(jaar_zip[[#This Row],[etmaaltemperatuur]]&gt;stookgrens,jaar_zip[[#This Row],[etmaaltemperatuur]]-stookgrens,0),"")</f>
        <v>0</v>
      </c>
    </row>
    <row r="5267" spans="1:15" x14ac:dyDescent="0.25">
      <c r="A5267">
        <v>290</v>
      </c>
      <c r="B5267">
        <v>20240229</v>
      </c>
      <c r="C5267">
        <v>5.0999999999999996</v>
      </c>
      <c r="D5267">
        <v>8.5</v>
      </c>
      <c r="E5267">
        <v>441</v>
      </c>
      <c r="F5267">
        <v>-0.1</v>
      </c>
      <c r="G5267">
        <v>1009.3</v>
      </c>
      <c r="H5267">
        <v>68</v>
      </c>
      <c r="I5267" s="101" t="s">
        <v>31</v>
      </c>
      <c r="J5267" s="1">
        <f>DATEVALUE(RIGHT(jaar_zip[[#This Row],[YYYYMMDD]],2)&amp;"-"&amp;MID(jaar_zip[[#This Row],[YYYYMMDD]],5,2)&amp;"-"&amp;LEFT(jaar_zip[[#This Row],[YYYYMMDD]],4))</f>
        <v>45351</v>
      </c>
      <c r="K5267" s="101" t="str">
        <f>IF(AND(VALUE(MONTH(jaar_zip[[#This Row],[Datum]]))=1,VALUE(WEEKNUM(jaar_zip[[#This Row],[Datum]],21))&gt;51),RIGHT(YEAR(jaar_zip[[#This Row],[Datum]])-1,2),RIGHT(YEAR(jaar_zip[[#This Row],[Datum]]),2))&amp;"-"&amp; TEXT(WEEKNUM(jaar_zip[[#This Row],[Datum]],21),"00")</f>
        <v>24-09</v>
      </c>
      <c r="L5267" s="101">
        <f>MONTH(jaar_zip[[#This Row],[Datum]])</f>
        <v>2</v>
      </c>
      <c r="M5267" s="101">
        <f>IF(ISNUMBER(jaar_zip[[#This Row],[etmaaltemperatuur]]),IF(jaar_zip[[#This Row],[etmaaltemperatuur]]&lt;stookgrens,stookgrens-jaar_zip[[#This Row],[etmaaltemperatuur]],0),"")</f>
        <v>9.5</v>
      </c>
      <c r="N5267" s="101">
        <f>IF(ISNUMBER(jaar_zip[[#This Row],[graaddagen]]),IF(OR(MONTH(jaar_zip[[#This Row],[Datum]])=1,MONTH(jaar_zip[[#This Row],[Datum]])=2,MONTH(jaar_zip[[#This Row],[Datum]])=11,MONTH(jaar_zip[[#This Row],[Datum]])=12),1.1,IF(OR(MONTH(jaar_zip[[#This Row],[Datum]])=3,MONTH(jaar_zip[[#This Row],[Datum]])=10),1,0.8))*jaar_zip[[#This Row],[graaddagen]],"")</f>
        <v>10.450000000000001</v>
      </c>
      <c r="O5267" s="101">
        <f>IF(ISNUMBER(jaar_zip[[#This Row],[etmaaltemperatuur]]),IF(jaar_zip[[#This Row],[etmaaltemperatuur]]&gt;stookgrens,jaar_zip[[#This Row],[etmaaltemperatuur]]-stookgrens,0),"")</f>
        <v>0</v>
      </c>
    </row>
    <row r="5268" spans="1:15" x14ac:dyDescent="0.25">
      <c r="A5268">
        <v>290</v>
      </c>
      <c r="B5268">
        <v>20240301</v>
      </c>
      <c r="C5268">
        <v>4.9000000000000004</v>
      </c>
      <c r="D5268">
        <v>8.6999999999999993</v>
      </c>
      <c r="E5268">
        <v>750</v>
      </c>
      <c r="F5268">
        <v>-0.1</v>
      </c>
      <c r="G5268">
        <v>1002.2</v>
      </c>
      <c r="H5268">
        <v>68</v>
      </c>
      <c r="I5268" s="101" t="s">
        <v>31</v>
      </c>
      <c r="J5268" s="1">
        <f>DATEVALUE(RIGHT(jaar_zip[[#This Row],[YYYYMMDD]],2)&amp;"-"&amp;MID(jaar_zip[[#This Row],[YYYYMMDD]],5,2)&amp;"-"&amp;LEFT(jaar_zip[[#This Row],[YYYYMMDD]],4))</f>
        <v>45352</v>
      </c>
      <c r="K5268" s="101" t="str">
        <f>IF(AND(VALUE(MONTH(jaar_zip[[#This Row],[Datum]]))=1,VALUE(WEEKNUM(jaar_zip[[#This Row],[Datum]],21))&gt;51),RIGHT(YEAR(jaar_zip[[#This Row],[Datum]])-1,2),RIGHT(YEAR(jaar_zip[[#This Row],[Datum]]),2))&amp;"-"&amp; TEXT(WEEKNUM(jaar_zip[[#This Row],[Datum]],21),"00")</f>
        <v>24-09</v>
      </c>
      <c r="L5268" s="101">
        <f>MONTH(jaar_zip[[#This Row],[Datum]])</f>
        <v>3</v>
      </c>
      <c r="M5268" s="101">
        <f>IF(ISNUMBER(jaar_zip[[#This Row],[etmaaltemperatuur]]),IF(jaar_zip[[#This Row],[etmaaltemperatuur]]&lt;stookgrens,stookgrens-jaar_zip[[#This Row],[etmaaltemperatuur]],0),"")</f>
        <v>9.3000000000000007</v>
      </c>
      <c r="N5268" s="101">
        <f>IF(ISNUMBER(jaar_zip[[#This Row],[graaddagen]]),IF(OR(MONTH(jaar_zip[[#This Row],[Datum]])=1,MONTH(jaar_zip[[#This Row],[Datum]])=2,MONTH(jaar_zip[[#This Row],[Datum]])=11,MONTH(jaar_zip[[#This Row],[Datum]])=12),1.1,IF(OR(MONTH(jaar_zip[[#This Row],[Datum]])=3,MONTH(jaar_zip[[#This Row],[Datum]])=10),1,0.8))*jaar_zip[[#This Row],[graaddagen]],"")</f>
        <v>9.3000000000000007</v>
      </c>
      <c r="O5268" s="101">
        <f>IF(ISNUMBER(jaar_zip[[#This Row],[etmaaltemperatuur]]),IF(jaar_zip[[#This Row],[etmaaltemperatuur]]&gt;stookgrens,jaar_zip[[#This Row],[etmaaltemperatuur]]-stookgrens,0),"")</f>
        <v>0</v>
      </c>
    </row>
    <row r="5269" spans="1:15" x14ac:dyDescent="0.25">
      <c r="A5269">
        <v>290</v>
      </c>
      <c r="B5269">
        <v>20240302</v>
      </c>
      <c r="C5269">
        <v>4</v>
      </c>
      <c r="D5269">
        <v>9.9</v>
      </c>
      <c r="E5269">
        <v>1076</v>
      </c>
      <c r="F5269">
        <v>0</v>
      </c>
      <c r="G5269">
        <v>1001.1</v>
      </c>
      <c r="H5269">
        <v>64</v>
      </c>
      <c r="I5269" s="101" t="s">
        <v>31</v>
      </c>
      <c r="J5269" s="1">
        <f>DATEVALUE(RIGHT(jaar_zip[[#This Row],[YYYYMMDD]],2)&amp;"-"&amp;MID(jaar_zip[[#This Row],[YYYYMMDD]],5,2)&amp;"-"&amp;LEFT(jaar_zip[[#This Row],[YYYYMMDD]],4))</f>
        <v>45353</v>
      </c>
      <c r="K5269" s="101" t="str">
        <f>IF(AND(VALUE(MONTH(jaar_zip[[#This Row],[Datum]]))=1,VALUE(WEEKNUM(jaar_zip[[#This Row],[Datum]],21))&gt;51),RIGHT(YEAR(jaar_zip[[#This Row],[Datum]])-1,2),RIGHT(YEAR(jaar_zip[[#This Row],[Datum]]),2))&amp;"-"&amp; TEXT(WEEKNUM(jaar_zip[[#This Row],[Datum]],21),"00")</f>
        <v>24-09</v>
      </c>
      <c r="L5269" s="101">
        <f>MONTH(jaar_zip[[#This Row],[Datum]])</f>
        <v>3</v>
      </c>
      <c r="M5269" s="101">
        <f>IF(ISNUMBER(jaar_zip[[#This Row],[etmaaltemperatuur]]),IF(jaar_zip[[#This Row],[etmaaltemperatuur]]&lt;stookgrens,stookgrens-jaar_zip[[#This Row],[etmaaltemperatuur]],0),"")</f>
        <v>8.1</v>
      </c>
      <c r="N5269" s="101">
        <f>IF(ISNUMBER(jaar_zip[[#This Row],[graaddagen]]),IF(OR(MONTH(jaar_zip[[#This Row],[Datum]])=1,MONTH(jaar_zip[[#This Row],[Datum]])=2,MONTH(jaar_zip[[#This Row],[Datum]])=11,MONTH(jaar_zip[[#This Row],[Datum]])=12),1.1,IF(OR(MONTH(jaar_zip[[#This Row],[Datum]])=3,MONTH(jaar_zip[[#This Row],[Datum]])=10),1,0.8))*jaar_zip[[#This Row],[graaddagen]],"")</f>
        <v>8.1</v>
      </c>
      <c r="O5269" s="101">
        <f>IF(ISNUMBER(jaar_zip[[#This Row],[etmaaltemperatuur]]),IF(jaar_zip[[#This Row],[etmaaltemperatuur]]&gt;stookgrens,jaar_zip[[#This Row],[etmaaltemperatuur]]-stookgrens,0),"")</f>
        <v>0</v>
      </c>
    </row>
    <row r="5270" spans="1:15" x14ac:dyDescent="0.25">
      <c r="A5270">
        <v>290</v>
      </c>
      <c r="B5270">
        <v>20240303</v>
      </c>
      <c r="C5270">
        <v>2.7</v>
      </c>
      <c r="D5270">
        <v>10.1</v>
      </c>
      <c r="E5270">
        <v>1060</v>
      </c>
      <c r="F5270">
        <v>0</v>
      </c>
      <c r="G5270">
        <v>1002</v>
      </c>
      <c r="H5270">
        <v>72</v>
      </c>
      <c r="I5270" s="101" t="s">
        <v>31</v>
      </c>
      <c r="J5270" s="1">
        <f>DATEVALUE(RIGHT(jaar_zip[[#This Row],[YYYYMMDD]],2)&amp;"-"&amp;MID(jaar_zip[[#This Row],[YYYYMMDD]],5,2)&amp;"-"&amp;LEFT(jaar_zip[[#This Row],[YYYYMMDD]],4))</f>
        <v>45354</v>
      </c>
      <c r="K5270" s="101" t="str">
        <f>IF(AND(VALUE(MONTH(jaar_zip[[#This Row],[Datum]]))=1,VALUE(WEEKNUM(jaar_zip[[#This Row],[Datum]],21))&gt;51),RIGHT(YEAR(jaar_zip[[#This Row],[Datum]])-1,2),RIGHT(YEAR(jaar_zip[[#This Row],[Datum]]),2))&amp;"-"&amp; TEXT(WEEKNUM(jaar_zip[[#This Row],[Datum]],21),"00")</f>
        <v>24-09</v>
      </c>
      <c r="L5270" s="101">
        <f>MONTH(jaar_zip[[#This Row],[Datum]])</f>
        <v>3</v>
      </c>
      <c r="M5270" s="101">
        <f>IF(ISNUMBER(jaar_zip[[#This Row],[etmaaltemperatuur]]),IF(jaar_zip[[#This Row],[etmaaltemperatuur]]&lt;stookgrens,stookgrens-jaar_zip[[#This Row],[etmaaltemperatuur]],0),"")</f>
        <v>7.9</v>
      </c>
      <c r="N5270" s="101">
        <f>IF(ISNUMBER(jaar_zip[[#This Row],[graaddagen]]),IF(OR(MONTH(jaar_zip[[#This Row],[Datum]])=1,MONTH(jaar_zip[[#This Row],[Datum]])=2,MONTH(jaar_zip[[#This Row],[Datum]])=11,MONTH(jaar_zip[[#This Row],[Datum]])=12),1.1,IF(OR(MONTH(jaar_zip[[#This Row],[Datum]])=3,MONTH(jaar_zip[[#This Row],[Datum]])=10),1,0.8))*jaar_zip[[#This Row],[graaddagen]],"")</f>
        <v>7.9</v>
      </c>
      <c r="O5270" s="101">
        <f>IF(ISNUMBER(jaar_zip[[#This Row],[etmaaltemperatuur]]),IF(jaar_zip[[#This Row],[etmaaltemperatuur]]&gt;stookgrens,jaar_zip[[#This Row],[etmaaltemperatuur]]-stookgrens,0),"")</f>
        <v>0</v>
      </c>
    </row>
    <row r="5271" spans="1:15" x14ac:dyDescent="0.25">
      <c r="A5271">
        <v>290</v>
      </c>
      <c r="B5271">
        <v>20240304</v>
      </c>
      <c r="C5271">
        <v>2</v>
      </c>
      <c r="D5271">
        <v>6.8</v>
      </c>
      <c r="E5271">
        <v>171</v>
      </c>
      <c r="F5271">
        <v>0</v>
      </c>
      <c r="G5271">
        <v>1011</v>
      </c>
      <c r="H5271">
        <v>94</v>
      </c>
      <c r="I5271" s="101" t="s">
        <v>31</v>
      </c>
      <c r="J5271" s="1">
        <f>DATEVALUE(RIGHT(jaar_zip[[#This Row],[YYYYMMDD]],2)&amp;"-"&amp;MID(jaar_zip[[#This Row],[YYYYMMDD]],5,2)&amp;"-"&amp;LEFT(jaar_zip[[#This Row],[YYYYMMDD]],4))</f>
        <v>45355</v>
      </c>
      <c r="K5271" s="101" t="str">
        <f>IF(AND(VALUE(MONTH(jaar_zip[[#This Row],[Datum]]))=1,VALUE(WEEKNUM(jaar_zip[[#This Row],[Datum]],21))&gt;51),RIGHT(YEAR(jaar_zip[[#This Row],[Datum]])-1,2),RIGHT(YEAR(jaar_zip[[#This Row],[Datum]]),2))&amp;"-"&amp; TEXT(WEEKNUM(jaar_zip[[#This Row],[Datum]],21),"00")</f>
        <v>24-10</v>
      </c>
      <c r="L5271" s="101">
        <f>MONTH(jaar_zip[[#This Row],[Datum]])</f>
        <v>3</v>
      </c>
      <c r="M5271" s="101">
        <f>IF(ISNUMBER(jaar_zip[[#This Row],[etmaaltemperatuur]]),IF(jaar_zip[[#This Row],[etmaaltemperatuur]]&lt;stookgrens,stookgrens-jaar_zip[[#This Row],[etmaaltemperatuur]],0),"")</f>
        <v>11.2</v>
      </c>
      <c r="N5271" s="101">
        <f>IF(ISNUMBER(jaar_zip[[#This Row],[graaddagen]]),IF(OR(MONTH(jaar_zip[[#This Row],[Datum]])=1,MONTH(jaar_zip[[#This Row],[Datum]])=2,MONTH(jaar_zip[[#This Row],[Datum]])=11,MONTH(jaar_zip[[#This Row],[Datum]])=12),1.1,IF(OR(MONTH(jaar_zip[[#This Row],[Datum]])=3,MONTH(jaar_zip[[#This Row],[Datum]])=10),1,0.8))*jaar_zip[[#This Row],[graaddagen]],"")</f>
        <v>11.2</v>
      </c>
      <c r="O5271" s="101">
        <f>IF(ISNUMBER(jaar_zip[[#This Row],[etmaaltemperatuur]]),IF(jaar_zip[[#This Row],[etmaaltemperatuur]]&gt;stookgrens,jaar_zip[[#This Row],[etmaaltemperatuur]]-stookgrens,0),"")</f>
        <v>0</v>
      </c>
    </row>
    <row r="5272" spans="1:15" x14ac:dyDescent="0.25">
      <c r="A5272">
        <v>290</v>
      </c>
      <c r="B5272">
        <v>20240305</v>
      </c>
      <c r="C5272">
        <v>1.5</v>
      </c>
      <c r="D5272">
        <v>7.3</v>
      </c>
      <c r="E5272">
        <v>197</v>
      </c>
      <c r="F5272">
        <v>0.8</v>
      </c>
      <c r="G5272">
        <v>1014.9</v>
      </c>
      <c r="H5272">
        <v>92</v>
      </c>
      <c r="I5272" s="101" t="s">
        <v>31</v>
      </c>
      <c r="J5272" s="1">
        <f>DATEVALUE(RIGHT(jaar_zip[[#This Row],[YYYYMMDD]],2)&amp;"-"&amp;MID(jaar_zip[[#This Row],[YYYYMMDD]],5,2)&amp;"-"&amp;LEFT(jaar_zip[[#This Row],[YYYYMMDD]],4))</f>
        <v>45356</v>
      </c>
      <c r="K5272" s="101" t="str">
        <f>IF(AND(VALUE(MONTH(jaar_zip[[#This Row],[Datum]]))=1,VALUE(WEEKNUM(jaar_zip[[#This Row],[Datum]],21))&gt;51),RIGHT(YEAR(jaar_zip[[#This Row],[Datum]])-1,2),RIGHT(YEAR(jaar_zip[[#This Row],[Datum]]),2))&amp;"-"&amp; TEXT(WEEKNUM(jaar_zip[[#This Row],[Datum]],21),"00")</f>
        <v>24-10</v>
      </c>
      <c r="L5272" s="101">
        <f>MONTH(jaar_zip[[#This Row],[Datum]])</f>
        <v>3</v>
      </c>
      <c r="M5272" s="101">
        <f>IF(ISNUMBER(jaar_zip[[#This Row],[etmaaltemperatuur]]),IF(jaar_zip[[#This Row],[etmaaltemperatuur]]&lt;stookgrens,stookgrens-jaar_zip[[#This Row],[etmaaltemperatuur]],0),"")</f>
        <v>10.7</v>
      </c>
      <c r="N5272" s="101">
        <f>IF(ISNUMBER(jaar_zip[[#This Row],[graaddagen]]),IF(OR(MONTH(jaar_zip[[#This Row],[Datum]])=1,MONTH(jaar_zip[[#This Row],[Datum]])=2,MONTH(jaar_zip[[#This Row],[Datum]])=11,MONTH(jaar_zip[[#This Row],[Datum]])=12),1.1,IF(OR(MONTH(jaar_zip[[#This Row],[Datum]])=3,MONTH(jaar_zip[[#This Row],[Datum]])=10),1,0.8))*jaar_zip[[#This Row],[graaddagen]],"")</f>
        <v>10.7</v>
      </c>
      <c r="O5272" s="101">
        <f>IF(ISNUMBER(jaar_zip[[#This Row],[etmaaltemperatuur]]),IF(jaar_zip[[#This Row],[etmaaltemperatuur]]&gt;stookgrens,jaar_zip[[#This Row],[etmaaltemperatuur]]-stookgrens,0),"")</f>
        <v>0</v>
      </c>
    </row>
    <row r="5273" spans="1:15" x14ac:dyDescent="0.25">
      <c r="A5273">
        <v>290</v>
      </c>
      <c r="B5273">
        <v>20240306</v>
      </c>
      <c r="C5273">
        <v>1.9</v>
      </c>
      <c r="D5273">
        <v>6.4</v>
      </c>
      <c r="E5273">
        <v>763</v>
      </c>
      <c r="F5273">
        <v>0</v>
      </c>
      <c r="G5273">
        <v>1023.4</v>
      </c>
      <c r="H5273">
        <v>88</v>
      </c>
      <c r="I5273" s="101" t="s">
        <v>31</v>
      </c>
      <c r="J5273" s="1">
        <f>DATEVALUE(RIGHT(jaar_zip[[#This Row],[YYYYMMDD]],2)&amp;"-"&amp;MID(jaar_zip[[#This Row],[YYYYMMDD]],5,2)&amp;"-"&amp;LEFT(jaar_zip[[#This Row],[YYYYMMDD]],4))</f>
        <v>45357</v>
      </c>
      <c r="K5273" s="101" t="str">
        <f>IF(AND(VALUE(MONTH(jaar_zip[[#This Row],[Datum]]))=1,VALUE(WEEKNUM(jaar_zip[[#This Row],[Datum]],21))&gt;51),RIGHT(YEAR(jaar_zip[[#This Row],[Datum]])-1,2),RIGHT(YEAR(jaar_zip[[#This Row],[Datum]]),2))&amp;"-"&amp; TEXT(WEEKNUM(jaar_zip[[#This Row],[Datum]],21),"00")</f>
        <v>24-10</v>
      </c>
      <c r="L5273" s="101">
        <f>MONTH(jaar_zip[[#This Row],[Datum]])</f>
        <v>3</v>
      </c>
      <c r="M5273" s="101">
        <f>IF(ISNUMBER(jaar_zip[[#This Row],[etmaaltemperatuur]]),IF(jaar_zip[[#This Row],[etmaaltemperatuur]]&lt;stookgrens,stookgrens-jaar_zip[[#This Row],[etmaaltemperatuur]],0),"")</f>
        <v>11.6</v>
      </c>
      <c r="N5273" s="101">
        <f>IF(ISNUMBER(jaar_zip[[#This Row],[graaddagen]]),IF(OR(MONTH(jaar_zip[[#This Row],[Datum]])=1,MONTH(jaar_zip[[#This Row],[Datum]])=2,MONTH(jaar_zip[[#This Row],[Datum]])=11,MONTH(jaar_zip[[#This Row],[Datum]])=12),1.1,IF(OR(MONTH(jaar_zip[[#This Row],[Datum]])=3,MONTH(jaar_zip[[#This Row],[Datum]])=10),1,0.8))*jaar_zip[[#This Row],[graaddagen]],"")</f>
        <v>11.6</v>
      </c>
      <c r="O5273" s="101">
        <f>IF(ISNUMBER(jaar_zip[[#This Row],[etmaaltemperatuur]]),IF(jaar_zip[[#This Row],[etmaaltemperatuur]]&gt;stookgrens,jaar_zip[[#This Row],[etmaaltemperatuur]]-stookgrens,0),"")</f>
        <v>0</v>
      </c>
    </row>
    <row r="5274" spans="1:15" x14ac:dyDescent="0.25">
      <c r="A5274">
        <v>290</v>
      </c>
      <c r="B5274">
        <v>20240307</v>
      </c>
      <c r="C5274">
        <v>3.6</v>
      </c>
      <c r="D5274">
        <v>3.4</v>
      </c>
      <c r="E5274">
        <v>656</v>
      </c>
      <c r="F5274">
        <v>0</v>
      </c>
      <c r="G5274">
        <v>1024.2</v>
      </c>
      <c r="H5274">
        <v>85</v>
      </c>
      <c r="I5274" s="101" t="s">
        <v>31</v>
      </c>
      <c r="J5274" s="1">
        <f>DATEVALUE(RIGHT(jaar_zip[[#This Row],[YYYYMMDD]],2)&amp;"-"&amp;MID(jaar_zip[[#This Row],[YYYYMMDD]],5,2)&amp;"-"&amp;LEFT(jaar_zip[[#This Row],[YYYYMMDD]],4))</f>
        <v>45358</v>
      </c>
      <c r="K5274" s="101" t="str">
        <f>IF(AND(VALUE(MONTH(jaar_zip[[#This Row],[Datum]]))=1,VALUE(WEEKNUM(jaar_zip[[#This Row],[Datum]],21))&gt;51),RIGHT(YEAR(jaar_zip[[#This Row],[Datum]])-1,2),RIGHT(YEAR(jaar_zip[[#This Row],[Datum]]),2))&amp;"-"&amp; TEXT(WEEKNUM(jaar_zip[[#This Row],[Datum]],21),"00")</f>
        <v>24-10</v>
      </c>
      <c r="L5274" s="101">
        <f>MONTH(jaar_zip[[#This Row],[Datum]])</f>
        <v>3</v>
      </c>
      <c r="M5274" s="101">
        <f>IF(ISNUMBER(jaar_zip[[#This Row],[etmaaltemperatuur]]),IF(jaar_zip[[#This Row],[etmaaltemperatuur]]&lt;stookgrens,stookgrens-jaar_zip[[#This Row],[etmaaltemperatuur]],0),"")</f>
        <v>14.6</v>
      </c>
      <c r="N5274" s="101">
        <f>IF(ISNUMBER(jaar_zip[[#This Row],[graaddagen]]),IF(OR(MONTH(jaar_zip[[#This Row],[Datum]])=1,MONTH(jaar_zip[[#This Row],[Datum]])=2,MONTH(jaar_zip[[#This Row],[Datum]])=11,MONTH(jaar_zip[[#This Row],[Datum]])=12),1.1,IF(OR(MONTH(jaar_zip[[#This Row],[Datum]])=3,MONTH(jaar_zip[[#This Row],[Datum]])=10),1,0.8))*jaar_zip[[#This Row],[graaddagen]],"")</f>
        <v>14.6</v>
      </c>
      <c r="O5274" s="101">
        <f>IF(ISNUMBER(jaar_zip[[#This Row],[etmaaltemperatuur]]),IF(jaar_zip[[#This Row],[etmaaltemperatuur]]&gt;stookgrens,jaar_zip[[#This Row],[etmaaltemperatuur]]-stookgrens,0),"")</f>
        <v>0</v>
      </c>
    </row>
    <row r="5275" spans="1:15" x14ac:dyDescent="0.25">
      <c r="A5275">
        <v>290</v>
      </c>
      <c r="B5275">
        <v>20240308</v>
      </c>
      <c r="C5275">
        <v>4.0999999999999996</v>
      </c>
      <c r="D5275">
        <v>4.9000000000000004</v>
      </c>
      <c r="E5275">
        <v>1321</v>
      </c>
      <c r="F5275">
        <v>0</v>
      </c>
      <c r="G5275">
        <v>1013.5</v>
      </c>
      <c r="H5275">
        <v>67</v>
      </c>
      <c r="I5275" s="101" t="s">
        <v>31</v>
      </c>
      <c r="J5275" s="1">
        <f>DATEVALUE(RIGHT(jaar_zip[[#This Row],[YYYYMMDD]],2)&amp;"-"&amp;MID(jaar_zip[[#This Row],[YYYYMMDD]],5,2)&amp;"-"&amp;LEFT(jaar_zip[[#This Row],[YYYYMMDD]],4))</f>
        <v>45359</v>
      </c>
      <c r="K5275" s="101" t="str">
        <f>IF(AND(VALUE(MONTH(jaar_zip[[#This Row],[Datum]]))=1,VALUE(WEEKNUM(jaar_zip[[#This Row],[Datum]],21))&gt;51),RIGHT(YEAR(jaar_zip[[#This Row],[Datum]])-1,2),RIGHT(YEAR(jaar_zip[[#This Row],[Datum]]),2))&amp;"-"&amp; TEXT(WEEKNUM(jaar_zip[[#This Row],[Datum]],21),"00")</f>
        <v>24-10</v>
      </c>
      <c r="L5275" s="101">
        <f>MONTH(jaar_zip[[#This Row],[Datum]])</f>
        <v>3</v>
      </c>
      <c r="M5275" s="101">
        <f>IF(ISNUMBER(jaar_zip[[#This Row],[etmaaltemperatuur]]),IF(jaar_zip[[#This Row],[etmaaltemperatuur]]&lt;stookgrens,stookgrens-jaar_zip[[#This Row],[etmaaltemperatuur]],0),"")</f>
        <v>13.1</v>
      </c>
      <c r="N5275" s="101">
        <f>IF(ISNUMBER(jaar_zip[[#This Row],[graaddagen]]),IF(OR(MONTH(jaar_zip[[#This Row],[Datum]])=1,MONTH(jaar_zip[[#This Row],[Datum]])=2,MONTH(jaar_zip[[#This Row],[Datum]])=11,MONTH(jaar_zip[[#This Row],[Datum]])=12),1.1,IF(OR(MONTH(jaar_zip[[#This Row],[Datum]])=3,MONTH(jaar_zip[[#This Row],[Datum]])=10),1,0.8))*jaar_zip[[#This Row],[graaddagen]],"")</f>
        <v>13.1</v>
      </c>
      <c r="O5275" s="101">
        <f>IF(ISNUMBER(jaar_zip[[#This Row],[etmaaltemperatuur]]),IF(jaar_zip[[#This Row],[etmaaltemperatuur]]&gt;stookgrens,jaar_zip[[#This Row],[etmaaltemperatuur]]-stookgrens,0),"")</f>
        <v>0</v>
      </c>
    </row>
    <row r="5276" spans="1:15" x14ac:dyDescent="0.25">
      <c r="A5276">
        <v>290</v>
      </c>
      <c r="B5276">
        <v>20240309</v>
      </c>
      <c r="C5276">
        <v>4.2</v>
      </c>
      <c r="D5276">
        <v>7</v>
      </c>
      <c r="E5276">
        <v>1253</v>
      </c>
      <c r="F5276">
        <v>0</v>
      </c>
      <c r="G5276">
        <v>1003</v>
      </c>
      <c r="H5276">
        <v>67</v>
      </c>
      <c r="I5276" s="101" t="s">
        <v>31</v>
      </c>
      <c r="J5276" s="1">
        <f>DATEVALUE(RIGHT(jaar_zip[[#This Row],[YYYYMMDD]],2)&amp;"-"&amp;MID(jaar_zip[[#This Row],[YYYYMMDD]],5,2)&amp;"-"&amp;LEFT(jaar_zip[[#This Row],[YYYYMMDD]],4))</f>
        <v>45360</v>
      </c>
      <c r="K5276" s="101" t="str">
        <f>IF(AND(VALUE(MONTH(jaar_zip[[#This Row],[Datum]]))=1,VALUE(WEEKNUM(jaar_zip[[#This Row],[Datum]],21))&gt;51),RIGHT(YEAR(jaar_zip[[#This Row],[Datum]])-1,2),RIGHT(YEAR(jaar_zip[[#This Row],[Datum]]),2))&amp;"-"&amp; TEXT(WEEKNUM(jaar_zip[[#This Row],[Datum]],21),"00")</f>
        <v>24-10</v>
      </c>
      <c r="L5276" s="101">
        <f>MONTH(jaar_zip[[#This Row],[Datum]])</f>
        <v>3</v>
      </c>
      <c r="M5276" s="101">
        <f>IF(ISNUMBER(jaar_zip[[#This Row],[etmaaltemperatuur]]),IF(jaar_zip[[#This Row],[etmaaltemperatuur]]&lt;stookgrens,stookgrens-jaar_zip[[#This Row],[etmaaltemperatuur]],0),"")</f>
        <v>11</v>
      </c>
      <c r="N5276" s="101">
        <f>IF(ISNUMBER(jaar_zip[[#This Row],[graaddagen]]),IF(OR(MONTH(jaar_zip[[#This Row],[Datum]])=1,MONTH(jaar_zip[[#This Row],[Datum]])=2,MONTH(jaar_zip[[#This Row],[Datum]])=11,MONTH(jaar_zip[[#This Row],[Datum]])=12),1.1,IF(OR(MONTH(jaar_zip[[#This Row],[Datum]])=3,MONTH(jaar_zip[[#This Row],[Datum]])=10),1,0.8))*jaar_zip[[#This Row],[graaddagen]],"")</f>
        <v>11</v>
      </c>
      <c r="O5276" s="101">
        <f>IF(ISNUMBER(jaar_zip[[#This Row],[etmaaltemperatuur]]),IF(jaar_zip[[#This Row],[etmaaltemperatuur]]&gt;stookgrens,jaar_zip[[#This Row],[etmaaltemperatuur]]-stookgrens,0),"")</f>
        <v>0</v>
      </c>
    </row>
    <row r="5277" spans="1:15" x14ac:dyDescent="0.25">
      <c r="A5277">
        <v>290</v>
      </c>
      <c r="B5277">
        <v>20240310</v>
      </c>
      <c r="C5277">
        <v>5</v>
      </c>
      <c r="D5277">
        <v>7.7</v>
      </c>
      <c r="E5277">
        <v>986</v>
      </c>
      <c r="F5277">
        <v>0</v>
      </c>
      <c r="G5277">
        <v>998.3</v>
      </c>
      <c r="H5277">
        <v>74</v>
      </c>
      <c r="I5277" s="101" t="s">
        <v>31</v>
      </c>
      <c r="J5277" s="1">
        <f>DATEVALUE(RIGHT(jaar_zip[[#This Row],[YYYYMMDD]],2)&amp;"-"&amp;MID(jaar_zip[[#This Row],[YYYYMMDD]],5,2)&amp;"-"&amp;LEFT(jaar_zip[[#This Row],[YYYYMMDD]],4))</f>
        <v>45361</v>
      </c>
      <c r="K5277" s="101" t="str">
        <f>IF(AND(VALUE(MONTH(jaar_zip[[#This Row],[Datum]]))=1,VALUE(WEEKNUM(jaar_zip[[#This Row],[Datum]],21))&gt;51),RIGHT(YEAR(jaar_zip[[#This Row],[Datum]])-1,2),RIGHT(YEAR(jaar_zip[[#This Row],[Datum]]),2))&amp;"-"&amp; TEXT(WEEKNUM(jaar_zip[[#This Row],[Datum]],21),"00")</f>
        <v>24-10</v>
      </c>
      <c r="L5277" s="101">
        <f>MONTH(jaar_zip[[#This Row],[Datum]])</f>
        <v>3</v>
      </c>
      <c r="M5277" s="101">
        <f>IF(ISNUMBER(jaar_zip[[#This Row],[etmaaltemperatuur]]),IF(jaar_zip[[#This Row],[etmaaltemperatuur]]&lt;stookgrens,stookgrens-jaar_zip[[#This Row],[etmaaltemperatuur]],0),"")</f>
        <v>10.3</v>
      </c>
      <c r="N5277" s="101">
        <f>IF(ISNUMBER(jaar_zip[[#This Row],[graaddagen]]),IF(OR(MONTH(jaar_zip[[#This Row],[Datum]])=1,MONTH(jaar_zip[[#This Row],[Datum]])=2,MONTH(jaar_zip[[#This Row],[Datum]])=11,MONTH(jaar_zip[[#This Row],[Datum]])=12),1.1,IF(OR(MONTH(jaar_zip[[#This Row],[Datum]])=3,MONTH(jaar_zip[[#This Row],[Datum]])=10),1,0.8))*jaar_zip[[#This Row],[graaddagen]],"")</f>
        <v>10.3</v>
      </c>
      <c r="O5277" s="101">
        <f>IF(ISNUMBER(jaar_zip[[#This Row],[etmaaltemperatuur]]),IF(jaar_zip[[#This Row],[etmaaltemperatuur]]&gt;stookgrens,jaar_zip[[#This Row],[etmaaltemperatuur]]-stookgrens,0),"")</f>
        <v>0</v>
      </c>
    </row>
    <row r="5278" spans="1:15" x14ac:dyDescent="0.25">
      <c r="A5278">
        <v>290</v>
      </c>
      <c r="B5278">
        <v>20240311</v>
      </c>
      <c r="C5278">
        <v>2.2999999999999998</v>
      </c>
      <c r="D5278">
        <v>7.6</v>
      </c>
      <c r="E5278">
        <v>170</v>
      </c>
      <c r="F5278">
        <v>0.4</v>
      </c>
      <c r="G5278">
        <v>1002.4</v>
      </c>
      <c r="H5278">
        <v>89</v>
      </c>
      <c r="I5278" s="101" t="s">
        <v>31</v>
      </c>
      <c r="J5278" s="1">
        <f>DATEVALUE(RIGHT(jaar_zip[[#This Row],[YYYYMMDD]],2)&amp;"-"&amp;MID(jaar_zip[[#This Row],[YYYYMMDD]],5,2)&amp;"-"&amp;LEFT(jaar_zip[[#This Row],[YYYYMMDD]],4))</f>
        <v>45362</v>
      </c>
      <c r="K5278" s="101" t="str">
        <f>IF(AND(VALUE(MONTH(jaar_zip[[#This Row],[Datum]]))=1,VALUE(WEEKNUM(jaar_zip[[#This Row],[Datum]],21))&gt;51),RIGHT(YEAR(jaar_zip[[#This Row],[Datum]])-1,2),RIGHT(YEAR(jaar_zip[[#This Row],[Datum]]),2))&amp;"-"&amp; TEXT(WEEKNUM(jaar_zip[[#This Row],[Datum]],21),"00")</f>
        <v>24-11</v>
      </c>
      <c r="L5278" s="101">
        <f>MONTH(jaar_zip[[#This Row],[Datum]])</f>
        <v>3</v>
      </c>
      <c r="M5278" s="101">
        <f>IF(ISNUMBER(jaar_zip[[#This Row],[etmaaltemperatuur]]),IF(jaar_zip[[#This Row],[etmaaltemperatuur]]&lt;stookgrens,stookgrens-jaar_zip[[#This Row],[etmaaltemperatuur]],0),"")</f>
        <v>10.4</v>
      </c>
      <c r="N5278" s="101">
        <f>IF(ISNUMBER(jaar_zip[[#This Row],[graaddagen]]),IF(OR(MONTH(jaar_zip[[#This Row],[Datum]])=1,MONTH(jaar_zip[[#This Row],[Datum]])=2,MONTH(jaar_zip[[#This Row],[Datum]])=11,MONTH(jaar_zip[[#This Row],[Datum]])=12),1.1,IF(OR(MONTH(jaar_zip[[#This Row],[Datum]])=3,MONTH(jaar_zip[[#This Row],[Datum]])=10),1,0.8))*jaar_zip[[#This Row],[graaddagen]],"")</f>
        <v>10.4</v>
      </c>
      <c r="O5278" s="101">
        <f>IF(ISNUMBER(jaar_zip[[#This Row],[etmaaltemperatuur]]),IF(jaar_zip[[#This Row],[etmaaltemperatuur]]&gt;stookgrens,jaar_zip[[#This Row],[etmaaltemperatuur]]-stookgrens,0),"")</f>
        <v>0</v>
      </c>
    </row>
    <row r="5279" spans="1:15" x14ac:dyDescent="0.25">
      <c r="A5279">
        <v>290</v>
      </c>
      <c r="B5279">
        <v>20240312</v>
      </c>
      <c r="C5279">
        <v>3</v>
      </c>
      <c r="D5279">
        <v>6.9</v>
      </c>
      <c r="E5279">
        <v>210</v>
      </c>
      <c r="F5279">
        <v>1.1000000000000001</v>
      </c>
      <c r="G5279">
        <v>1013.1</v>
      </c>
      <c r="H5279">
        <v>91</v>
      </c>
      <c r="I5279" s="101" t="s">
        <v>31</v>
      </c>
      <c r="J5279" s="1">
        <f>DATEVALUE(RIGHT(jaar_zip[[#This Row],[YYYYMMDD]],2)&amp;"-"&amp;MID(jaar_zip[[#This Row],[YYYYMMDD]],5,2)&amp;"-"&amp;LEFT(jaar_zip[[#This Row],[YYYYMMDD]],4))</f>
        <v>45363</v>
      </c>
      <c r="K5279" s="101" t="str">
        <f>IF(AND(VALUE(MONTH(jaar_zip[[#This Row],[Datum]]))=1,VALUE(WEEKNUM(jaar_zip[[#This Row],[Datum]],21))&gt;51),RIGHT(YEAR(jaar_zip[[#This Row],[Datum]])-1,2),RIGHT(YEAR(jaar_zip[[#This Row],[Datum]]),2))&amp;"-"&amp; TEXT(WEEKNUM(jaar_zip[[#This Row],[Datum]],21),"00")</f>
        <v>24-11</v>
      </c>
      <c r="L5279" s="101">
        <f>MONTH(jaar_zip[[#This Row],[Datum]])</f>
        <v>3</v>
      </c>
      <c r="M5279" s="101">
        <f>IF(ISNUMBER(jaar_zip[[#This Row],[etmaaltemperatuur]]),IF(jaar_zip[[#This Row],[etmaaltemperatuur]]&lt;stookgrens,stookgrens-jaar_zip[[#This Row],[etmaaltemperatuur]],0),"")</f>
        <v>11.1</v>
      </c>
      <c r="N5279" s="101">
        <f>IF(ISNUMBER(jaar_zip[[#This Row],[graaddagen]]),IF(OR(MONTH(jaar_zip[[#This Row],[Datum]])=1,MONTH(jaar_zip[[#This Row],[Datum]])=2,MONTH(jaar_zip[[#This Row],[Datum]])=11,MONTH(jaar_zip[[#This Row],[Datum]])=12),1.1,IF(OR(MONTH(jaar_zip[[#This Row],[Datum]])=3,MONTH(jaar_zip[[#This Row],[Datum]])=10),1,0.8))*jaar_zip[[#This Row],[graaddagen]],"")</f>
        <v>11.1</v>
      </c>
      <c r="O5279" s="101">
        <f>IF(ISNUMBER(jaar_zip[[#This Row],[etmaaltemperatuur]]),IF(jaar_zip[[#This Row],[etmaaltemperatuur]]&gt;stookgrens,jaar_zip[[#This Row],[etmaaltemperatuur]]-stookgrens,0),"")</f>
        <v>0</v>
      </c>
    </row>
    <row r="5280" spans="1:15" x14ac:dyDescent="0.25">
      <c r="A5280">
        <v>290</v>
      </c>
      <c r="B5280">
        <v>20240313</v>
      </c>
      <c r="C5280">
        <v>3.7</v>
      </c>
      <c r="D5280">
        <v>10.1</v>
      </c>
      <c r="E5280">
        <v>257</v>
      </c>
      <c r="F5280">
        <v>0.6</v>
      </c>
      <c r="G5280">
        <v>1014.2</v>
      </c>
      <c r="H5280">
        <v>89</v>
      </c>
      <c r="I5280" s="101" t="s">
        <v>31</v>
      </c>
      <c r="J5280" s="1">
        <f>DATEVALUE(RIGHT(jaar_zip[[#This Row],[YYYYMMDD]],2)&amp;"-"&amp;MID(jaar_zip[[#This Row],[YYYYMMDD]],5,2)&amp;"-"&amp;LEFT(jaar_zip[[#This Row],[YYYYMMDD]],4))</f>
        <v>45364</v>
      </c>
      <c r="K5280" s="101" t="str">
        <f>IF(AND(VALUE(MONTH(jaar_zip[[#This Row],[Datum]]))=1,VALUE(WEEKNUM(jaar_zip[[#This Row],[Datum]],21))&gt;51),RIGHT(YEAR(jaar_zip[[#This Row],[Datum]])-1,2),RIGHT(YEAR(jaar_zip[[#This Row],[Datum]]),2))&amp;"-"&amp; TEXT(WEEKNUM(jaar_zip[[#This Row],[Datum]],21),"00")</f>
        <v>24-11</v>
      </c>
      <c r="L5280" s="101">
        <f>MONTH(jaar_zip[[#This Row],[Datum]])</f>
        <v>3</v>
      </c>
      <c r="M5280" s="101">
        <f>IF(ISNUMBER(jaar_zip[[#This Row],[etmaaltemperatuur]]),IF(jaar_zip[[#This Row],[etmaaltemperatuur]]&lt;stookgrens,stookgrens-jaar_zip[[#This Row],[etmaaltemperatuur]],0),"")</f>
        <v>7.9</v>
      </c>
      <c r="N5280" s="101">
        <f>IF(ISNUMBER(jaar_zip[[#This Row],[graaddagen]]),IF(OR(MONTH(jaar_zip[[#This Row],[Datum]])=1,MONTH(jaar_zip[[#This Row],[Datum]])=2,MONTH(jaar_zip[[#This Row],[Datum]])=11,MONTH(jaar_zip[[#This Row],[Datum]])=12),1.1,IF(OR(MONTH(jaar_zip[[#This Row],[Datum]])=3,MONTH(jaar_zip[[#This Row],[Datum]])=10),1,0.8))*jaar_zip[[#This Row],[graaddagen]],"")</f>
        <v>7.9</v>
      </c>
      <c r="O5280" s="101">
        <f>IF(ISNUMBER(jaar_zip[[#This Row],[etmaaltemperatuur]]),IF(jaar_zip[[#This Row],[etmaaltemperatuur]]&gt;stookgrens,jaar_zip[[#This Row],[etmaaltemperatuur]]-stookgrens,0),"")</f>
        <v>0</v>
      </c>
    </row>
    <row r="5281" spans="1:15" x14ac:dyDescent="0.25">
      <c r="A5281">
        <v>290</v>
      </c>
      <c r="B5281">
        <v>20240314</v>
      </c>
      <c r="C5281">
        <v>4.5</v>
      </c>
      <c r="D5281">
        <v>12.8</v>
      </c>
      <c r="E5281">
        <v>1318</v>
      </c>
      <c r="F5281">
        <v>0</v>
      </c>
      <c r="G5281">
        <v>1011.1</v>
      </c>
      <c r="H5281">
        <v>73</v>
      </c>
      <c r="I5281" s="101" t="s">
        <v>31</v>
      </c>
      <c r="J5281" s="1">
        <f>DATEVALUE(RIGHT(jaar_zip[[#This Row],[YYYYMMDD]],2)&amp;"-"&amp;MID(jaar_zip[[#This Row],[YYYYMMDD]],5,2)&amp;"-"&amp;LEFT(jaar_zip[[#This Row],[YYYYMMDD]],4))</f>
        <v>45365</v>
      </c>
      <c r="K5281" s="101" t="str">
        <f>IF(AND(VALUE(MONTH(jaar_zip[[#This Row],[Datum]]))=1,VALUE(WEEKNUM(jaar_zip[[#This Row],[Datum]],21))&gt;51),RIGHT(YEAR(jaar_zip[[#This Row],[Datum]])-1,2),RIGHT(YEAR(jaar_zip[[#This Row],[Datum]]),2))&amp;"-"&amp; TEXT(WEEKNUM(jaar_zip[[#This Row],[Datum]],21),"00")</f>
        <v>24-11</v>
      </c>
      <c r="L5281" s="101">
        <f>MONTH(jaar_zip[[#This Row],[Datum]])</f>
        <v>3</v>
      </c>
      <c r="M5281" s="101">
        <f>IF(ISNUMBER(jaar_zip[[#This Row],[etmaaltemperatuur]]),IF(jaar_zip[[#This Row],[etmaaltemperatuur]]&lt;stookgrens,stookgrens-jaar_zip[[#This Row],[etmaaltemperatuur]],0),"")</f>
        <v>5.1999999999999993</v>
      </c>
      <c r="N5281" s="101">
        <f>IF(ISNUMBER(jaar_zip[[#This Row],[graaddagen]]),IF(OR(MONTH(jaar_zip[[#This Row],[Datum]])=1,MONTH(jaar_zip[[#This Row],[Datum]])=2,MONTH(jaar_zip[[#This Row],[Datum]])=11,MONTH(jaar_zip[[#This Row],[Datum]])=12),1.1,IF(OR(MONTH(jaar_zip[[#This Row],[Datum]])=3,MONTH(jaar_zip[[#This Row],[Datum]])=10),1,0.8))*jaar_zip[[#This Row],[graaddagen]],"")</f>
        <v>5.1999999999999993</v>
      </c>
      <c r="O5281" s="101">
        <f>IF(ISNUMBER(jaar_zip[[#This Row],[etmaaltemperatuur]]),IF(jaar_zip[[#This Row],[etmaaltemperatuur]]&gt;stookgrens,jaar_zip[[#This Row],[etmaaltemperatuur]]-stookgrens,0),"")</f>
        <v>0</v>
      </c>
    </row>
    <row r="5282" spans="1:15" x14ac:dyDescent="0.25">
      <c r="A5282">
        <v>290</v>
      </c>
      <c r="B5282">
        <v>20240315</v>
      </c>
      <c r="C5282">
        <v>4.7</v>
      </c>
      <c r="D5282">
        <v>12.6</v>
      </c>
      <c r="E5282">
        <v>603</v>
      </c>
      <c r="F5282">
        <v>4.0999999999999996</v>
      </c>
      <c r="G5282">
        <v>1007.4</v>
      </c>
      <c r="H5282">
        <v>83</v>
      </c>
      <c r="I5282" s="101" t="s">
        <v>31</v>
      </c>
      <c r="J5282" s="1">
        <f>DATEVALUE(RIGHT(jaar_zip[[#This Row],[YYYYMMDD]],2)&amp;"-"&amp;MID(jaar_zip[[#This Row],[YYYYMMDD]],5,2)&amp;"-"&amp;LEFT(jaar_zip[[#This Row],[YYYYMMDD]],4))</f>
        <v>45366</v>
      </c>
      <c r="K5282" s="101" t="str">
        <f>IF(AND(VALUE(MONTH(jaar_zip[[#This Row],[Datum]]))=1,VALUE(WEEKNUM(jaar_zip[[#This Row],[Datum]],21))&gt;51),RIGHT(YEAR(jaar_zip[[#This Row],[Datum]])-1,2),RIGHT(YEAR(jaar_zip[[#This Row],[Datum]]),2))&amp;"-"&amp; TEXT(WEEKNUM(jaar_zip[[#This Row],[Datum]],21),"00")</f>
        <v>24-11</v>
      </c>
      <c r="L5282" s="101">
        <f>MONTH(jaar_zip[[#This Row],[Datum]])</f>
        <v>3</v>
      </c>
      <c r="M5282" s="101">
        <f>IF(ISNUMBER(jaar_zip[[#This Row],[etmaaltemperatuur]]),IF(jaar_zip[[#This Row],[etmaaltemperatuur]]&lt;stookgrens,stookgrens-jaar_zip[[#This Row],[etmaaltemperatuur]],0),"")</f>
        <v>5.4</v>
      </c>
      <c r="N5282" s="101">
        <f>IF(ISNUMBER(jaar_zip[[#This Row],[graaddagen]]),IF(OR(MONTH(jaar_zip[[#This Row],[Datum]])=1,MONTH(jaar_zip[[#This Row],[Datum]])=2,MONTH(jaar_zip[[#This Row],[Datum]])=11,MONTH(jaar_zip[[#This Row],[Datum]])=12),1.1,IF(OR(MONTH(jaar_zip[[#This Row],[Datum]])=3,MONTH(jaar_zip[[#This Row],[Datum]])=10),1,0.8))*jaar_zip[[#This Row],[graaddagen]],"")</f>
        <v>5.4</v>
      </c>
      <c r="O5282" s="101">
        <f>IF(ISNUMBER(jaar_zip[[#This Row],[etmaaltemperatuur]]),IF(jaar_zip[[#This Row],[etmaaltemperatuur]]&gt;stookgrens,jaar_zip[[#This Row],[etmaaltemperatuur]]-stookgrens,0),"")</f>
        <v>0</v>
      </c>
    </row>
    <row r="5283" spans="1:15" x14ac:dyDescent="0.25">
      <c r="A5283">
        <v>290</v>
      </c>
      <c r="B5283">
        <v>20240316</v>
      </c>
      <c r="C5283">
        <v>3.8</v>
      </c>
      <c r="D5283">
        <v>7.3</v>
      </c>
      <c r="E5283">
        <v>602</v>
      </c>
      <c r="F5283">
        <v>2.2000000000000002</v>
      </c>
      <c r="G5283">
        <v>1018.6</v>
      </c>
      <c r="H5283">
        <v>81</v>
      </c>
      <c r="I5283" s="101" t="s">
        <v>31</v>
      </c>
      <c r="J5283" s="1">
        <f>DATEVALUE(RIGHT(jaar_zip[[#This Row],[YYYYMMDD]],2)&amp;"-"&amp;MID(jaar_zip[[#This Row],[YYYYMMDD]],5,2)&amp;"-"&amp;LEFT(jaar_zip[[#This Row],[YYYYMMDD]],4))</f>
        <v>45367</v>
      </c>
      <c r="K5283" s="101" t="str">
        <f>IF(AND(VALUE(MONTH(jaar_zip[[#This Row],[Datum]]))=1,VALUE(WEEKNUM(jaar_zip[[#This Row],[Datum]],21))&gt;51),RIGHT(YEAR(jaar_zip[[#This Row],[Datum]])-1,2),RIGHT(YEAR(jaar_zip[[#This Row],[Datum]]),2))&amp;"-"&amp; TEXT(WEEKNUM(jaar_zip[[#This Row],[Datum]],21),"00")</f>
        <v>24-11</v>
      </c>
      <c r="L5283" s="101">
        <f>MONTH(jaar_zip[[#This Row],[Datum]])</f>
        <v>3</v>
      </c>
      <c r="M5283" s="101">
        <f>IF(ISNUMBER(jaar_zip[[#This Row],[etmaaltemperatuur]]),IF(jaar_zip[[#This Row],[etmaaltemperatuur]]&lt;stookgrens,stookgrens-jaar_zip[[#This Row],[etmaaltemperatuur]],0),"")</f>
        <v>10.7</v>
      </c>
      <c r="N5283" s="101">
        <f>IF(ISNUMBER(jaar_zip[[#This Row],[graaddagen]]),IF(OR(MONTH(jaar_zip[[#This Row],[Datum]])=1,MONTH(jaar_zip[[#This Row],[Datum]])=2,MONTH(jaar_zip[[#This Row],[Datum]])=11,MONTH(jaar_zip[[#This Row],[Datum]])=12),1.1,IF(OR(MONTH(jaar_zip[[#This Row],[Datum]])=3,MONTH(jaar_zip[[#This Row],[Datum]])=10),1,0.8))*jaar_zip[[#This Row],[graaddagen]],"")</f>
        <v>10.7</v>
      </c>
      <c r="O5283" s="101">
        <f>IF(ISNUMBER(jaar_zip[[#This Row],[etmaaltemperatuur]]),IF(jaar_zip[[#This Row],[etmaaltemperatuur]]&gt;stookgrens,jaar_zip[[#This Row],[etmaaltemperatuur]]-stookgrens,0),"")</f>
        <v>0</v>
      </c>
    </row>
    <row r="5284" spans="1:15" x14ac:dyDescent="0.25">
      <c r="A5284">
        <v>290</v>
      </c>
      <c r="B5284">
        <v>20240317</v>
      </c>
      <c r="C5284">
        <v>2.8</v>
      </c>
      <c r="D5284">
        <v>7.8</v>
      </c>
      <c r="E5284">
        <v>859</v>
      </c>
      <c r="F5284">
        <v>0.2</v>
      </c>
      <c r="G5284">
        <v>1020.8</v>
      </c>
      <c r="H5284">
        <v>74</v>
      </c>
      <c r="I5284" s="101" t="s">
        <v>31</v>
      </c>
      <c r="J5284" s="1">
        <f>DATEVALUE(RIGHT(jaar_zip[[#This Row],[YYYYMMDD]],2)&amp;"-"&amp;MID(jaar_zip[[#This Row],[YYYYMMDD]],5,2)&amp;"-"&amp;LEFT(jaar_zip[[#This Row],[YYYYMMDD]],4))</f>
        <v>45368</v>
      </c>
      <c r="K5284" s="101" t="str">
        <f>IF(AND(VALUE(MONTH(jaar_zip[[#This Row],[Datum]]))=1,VALUE(WEEKNUM(jaar_zip[[#This Row],[Datum]],21))&gt;51),RIGHT(YEAR(jaar_zip[[#This Row],[Datum]])-1,2),RIGHT(YEAR(jaar_zip[[#This Row],[Datum]]),2))&amp;"-"&amp; TEXT(WEEKNUM(jaar_zip[[#This Row],[Datum]],21),"00")</f>
        <v>24-11</v>
      </c>
      <c r="L5284" s="101">
        <f>MONTH(jaar_zip[[#This Row],[Datum]])</f>
        <v>3</v>
      </c>
      <c r="M5284" s="101">
        <f>IF(ISNUMBER(jaar_zip[[#This Row],[etmaaltemperatuur]]),IF(jaar_zip[[#This Row],[etmaaltemperatuur]]&lt;stookgrens,stookgrens-jaar_zip[[#This Row],[etmaaltemperatuur]],0),"")</f>
        <v>10.199999999999999</v>
      </c>
      <c r="N5284" s="101">
        <f>IF(ISNUMBER(jaar_zip[[#This Row],[graaddagen]]),IF(OR(MONTH(jaar_zip[[#This Row],[Datum]])=1,MONTH(jaar_zip[[#This Row],[Datum]])=2,MONTH(jaar_zip[[#This Row],[Datum]])=11,MONTH(jaar_zip[[#This Row],[Datum]])=12),1.1,IF(OR(MONTH(jaar_zip[[#This Row],[Datum]])=3,MONTH(jaar_zip[[#This Row],[Datum]])=10),1,0.8))*jaar_zip[[#This Row],[graaddagen]],"")</f>
        <v>10.199999999999999</v>
      </c>
      <c r="O5284" s="101">
        <f>IF(ISNUMBER(jaar_zip[[#This Row],[etmaaltemperatuur]]),IF(jaar_zip[[#This Row],[etmaaltemperatuur]]&gt;stookgrens,jaar_zip[[#This Row],[etmaaltemperatuur]]-stookgrens,0),"")</f>
        <v>0</v>
      </c>
    </row>
    <row r="5285" spans="1:15" x14ac:dyDescent="0.25">
      <c r="A5285">
        <v>290</v>
      </c>
      <c r="B5285">
        <v>20240318</v>
      </c>
      <c r="C5285">
        <v>2.2000000000000002</v>
      </c>
      <c r="D5285">
        <v>9.8000000000000007</v>
      </c>
      <c r="E5285">
        <v>575</v>
      </c>
      <c r="F5285">
        <v>0.8</v>
      </c>
      <c r="G5285">
        <v>1016.1</v>
      </c>
      <c r="H5285">
        <v>87</v>
      </c>
      <c r="I5285" s="101" t="s">
        <v>31</v>
      </c>
      <c r="J5285" s="1">
        <f>DATEVALUE(RIGHT(jaar_zip[[#This Row],[YYYYMMDD]],2)&amp;"-"&amp;MID(jaar_zip[[#This Row],[YYYYMMDD]],5,2)&amp;"-"&amp;LEFT(jaar_zip[[#This Row],[YYYYMMDD]],4))</f>
        <v>45369</v>
      </c>
      <c r="K5285" s="101" t="str">
        <f>IF(AND(VALUE(MONTH(jaar_zip[[#This Row],[Datum]]))=1,VALUE(WEEKNUM(jaar_zip[[#This Row],[Datum]],21))&gt;51),RIGHT(YEAR(jaar_zip[[#This Row],[Datum]])-1,2),RIGHT(YEAR(jaar_zip[[#This Row],[Datum]]),2))&amp;"-"&amp; TEXT(WEEKNUM(jaar_zip[[#This Row],[Datum]],21),"00")</f>
        <v>24-12</v>
      </c>
      <c r="L5285" s="101">
        <f>MONTH(jaar_zip[[#This Row],[Datum]])</f>
        <v>3</v>
      </c>
      <c r="M5285" s="101">
        <f>IF(ISNUMBER(jaar_zip[[#This Row],[etmaaltemperatuur]]),IF(jaar_zip[[#This Row],[etmaaltemperatuur]]&lt;stookgrens,stookgrens-jaar_zip[[#This Row],[etmaaltemperatuur]],0),"")</f>
        <v>8.1999999999999993</v>
      </c>
      <c r="N5285" s="101">
        <f>IF(ISNUMBER(jaar_zip[[#This Row],[graaddagen]]),IF(OR(MONTH(jaar_zip[[#This Row],[Datum]])=1,MONTH(jaar_zip[[#This Row],[Datum]])=2,MONTH(jaar_zip[[#This Row],[Datum]])=11,MONTH(jaar_zip[[#This Row],[Datum]])=12),1.1,IF(OR(MONTH(jaar_zip[[#This Row],[Datum]])=3,MONTH(jaar_zip[[#This Row],[Datum]])=10),1,0.8))*jaar_zip[[#This Row],[graaddagen]],"")</f>
        <v>8.1999999999999993</v>
      </c>
      <c r="O5285" s="101">
        <f>IF(ISNUMBER(jaar_zip[[#This Row],[etmaaltemperatuur]]),IF(jaar_zip[[#This Row],[etmaaltemperatuur]]&gt;stookgrens,jaar_zip[[#This Row],[etmaaltemperatuur]]-stookgrens,0),"")</f>
        <v>0</v>
      </c>
    </row>
    <row r="5286" spans="1:15" x14ac:dyDescent="0.25">
      <c r="A5286">
        <v>290</v>
      </c>
      <c r="B5286">
        <v>20240319</v>
      </c>
      <c r="C5286">
        <v>2.1</v>
      </c>
      <c r="D5286">
        <v>10.4</v>
      </c>
      <c r="E5286">
        <v>937</v>
      </c>
      <c r="F5286">
        <v>0</v>
      </c>
      <c r="G5286">
        <v>1018.3</v>
      </c>
      <c r="H5286">
        <v>81</v>
      </c>
      <c r="I5286" s="101" t="s">
        <v>31</v>
      </c>
      <c r="J5286" s="1">
        <f>DATEVALUE(RIGHT(jaar_zip[[#This Row],[YYYYMMDD]],2)&amp;"-"&amp;MID(jaar_zip[[#This Row],[YYYYMMDD]],5,2)&amp;"-"&amp;LEFT(jaar_zip[[#This Row],[YYYYMMDD]],4))</f>
        <v>45370</v>
      </c>
      <c r="K5286" s="101" t="str">
        <f>IF(AND(VALUE(MONTH(jaar_zip[[#This Row],[Datum]]))=1,VALUE(WEEKNUM(jaar_zip[[#This Row],[Datum]],21))&gt;51),RIGHT(YEAR(jaar_zip[[#This Row],[Datum]])-1,2),RIGHT(YEAR(jaar_zip[[#This Row],[Datum]]),2))&amp;"-"&amp; TEXT(WEEKNUM(jaar_zip[[#This Row],[Datum]],21),"00")</f>
        <v>24-12</v>
      </c>
      <c r="L5286" s="101">
        <f>MONTH(jaar_zip[[#This Row],[Datum]])</f>
        <v>3</v>
      </c>
      <c r="M5286" s="101">
        <f>IF(ISNUMBER(jaar_zip[[#This Row],[etmaaltemperatuur]]),IF(jaar_zip[[#This Row],[etmaaltemperatuur]]&lt;stookgrens,stookgrens-jaar_zip[[#This Row],[etmaaltemperatuur]],0),"")</f>
        <v>7.6</v>
      </c>
      <c r="N5286" s="101">
        <f>IF(ISNUMBER(jaar_zip[[#This Row],[graaddagen]]),IF(OR(MONTH(jaar_zip[[#This Row],[Datum]])=1,MONTH(jaar_zip[[#This Row],[Datum]])=2,MONTH(jaar_zip[[#This Row],[Datum]])=11,MONTH(jaar_zip[[#This Row],[Datum]])=12),1.1,IF(OR(MONTH(jaar_zip[[#This Row],[Datum]])=3,MONTH(jaar_zip[[#This Row],[Datum]])=10),1,0.8))*jaar_zip[[#This Row],[graaddagen]],"")</f>
        <v>7.6</v>
      </c>
      <c r="O5286" s="101">
        <f>IF(ISNUMBER(jaar_zip[[#This Row],[etmaaltemperatuur]]),IF(jaar_zip[[#This Row],[etmaaltemperatuur]]&gt;stookgrens,jaar_zip[[#This Row],[etmaaltemperatuur]]-stookgrens,0),"")</f>
        <v>0</v>
      </c>
    </row>
    <row r="5287" spans="1:15" x14ac:dyDescent="0.25">
      <c r="A5287">
        <v>290</v>
      </c>
      <c r="B5287">
        <v>20240320</v>
      </c>
      <c r="C5287">
        <v>1.6</v>
      </c>
      <c r="D5287">
        <v>11.8</v>
      </c>
      <c r="E5287">
        <v>1170</v>
      </c>
      <c r="F5287">
        <v>-0.1</v>
      </c>
      <c r="G5287">
        <v>1019</v>
      </c>
      <c r="H5287">
        <v>81</v>
      </c>
      <c r="I5287" s="101" t="s">
        <v>31</v>
      </c>
      <c r="J5287" s="1">
        <f>DATEVALUE(RIGHT(jaar_zip[[#This Row],[YYYYMMDD]],2)&amp;"-"&amp;MID(jaar_zip[[#This Row],[YYYYMMDD]],5,2)&amp;"-"&amp;LEFT(jaar_zip[[#This Row],[YYYYMMDD]],4))</f>
        <v>45371</v>
      </c>
      <c r="K5287" s="101" t="str">
        <f>IF(AND(VALUE(MONTH(jaar_zip[[#This Row],[Datum]]))=1,VALUE(WEEKNUM(jaar_zip[[#This Row],[Datum]],21))&gt;51),RIGHT(YEAR(jaar_zip[[#This Row],[Datum]])-1,2),RIGHT(YEAR(jaar_zip[[#This Row],[Datum]]),2))&amp;"-"&amp; TEXT(WEEKNUM(jaar_zip[[#This Row],[Datum]],21),"00")</f>
        <v>24-12</v>
      </c>
      <c r="L5287" s="101">
        <f>MONTH(jaar_zip[[#This Row],[Datum]])</f>
        <v>3</v>
      </c>
      <c r="M5287" s="101">
        <f>IF(ISNUMBER(jaar_zip[[#This Row],[etmaaltemperatuur]]),IF(jaar_zip[[#This Row],[etmaaltemperatuur]]&lt;stookgrens,stookgrens-jaar_zip[[#This Row],[etmaaltemperatuur]],0),"")</f>
        <v>6.1999999999999993</v>
      </c>
      <c r="N5287" s="101">
        <f>IF(ISNUMBER(jaar_zip[[#This Row],[graaddagen]]),IF(OR(MONTH(jaar_zip[[#This Row],[Datum]])=1,MONTH(jaar_zip[[#This Row],[Datum]])=2,MONTH(jaar_zip[[#This Row],[Datum]])=11,MONTH(jaar_zip[[#This Row],[Datum]])=12),1.1,IF(OR(MONTH(jaar_zip[[#This Row],[Datum]])=3,MONTH(jaar_zip[[#This Row],[Datum]])=10),1,0.8))*jaar_zip[[#This Row],[graaddagen]],"")</f>
        <v>6.1999999999999993</v>
      </c>
      <c r="O5287" s="101">
        <f>IF(ISNUMBER(jaar_zip[[#This Row],[etmaaltemperatuur]]),IF(jaar_zip[[#This Row],[etmaaltemperatuur]]&gt;stookgrens,jaar_zip[[#This Row],[etmaaltemperatuur]]-stookgrens,0),"")</f>
        <v>0</v>
      </c>
    </row>
    <row r="5288" spans="1:15" x14ac:dyDescent="0.25">
      <c r="A5288">
        <v>290</v>
      </c>
      <c r="B5288">
        <v>20240321</v>
      </c>
      <c r="C5288">
        <v>3.6</v>
      </c>
      <c r="D5288">
        <v>9.5</v>
      </c>
      <c r="E5288">
        <v>783</v>
      </c>
      <c r="F5288">
        <v>0</v>
      </c>
      <c r="G5288">
        <v>1022.7</v>
      </c>
      <c r="H5288">
        <v>82</v>
      </c>
      <c r="I5288" s="101" t="s">
        <v>31</v>
      </c>
      <c r="J5288" s="1">
        <f>DATEVALUE(RIGHT(jaar_zip[[#This Row],[YYYYMMDD]],2)&amp;"-"&amp;MID(jaar_zip[[#This Row],[YYYYMMDD]],5,2)&amp;"-"&amp;LEFT(jaar_zip[[#This Row],[YYYYMMDD]],4))</f>
        <v>45372</v>
      </c>
      <c r="K5288" s="101" t="str">
        <f>IF(AND(VALUE(MONTH(jaar_zip[[#This Row],[Datum]]))=1,VALUE(WEEKNUM(jaar_zip[[#This Row],[Datum]],21))&gt;51),RIGHT(YEAR(jaar_zip[[#This Row],[Datum]])-1,2),RIGHT(YEAR(jaar_zip[[#This Row],[Datum]]),2))&amp;"-"&amp; TEXT(WEEKNUM(jaar_zip[[#This Row],[Datum]],21),"00")</f>
        <v>24-12</v>
      </c>
      <c r="L5288" s="101">
        <f>MONTH(jaar_zip[[#This Row],[Datum]])</f>
        <v>3</v>
      </c>
      <c r="M5288" s="101">
        <f>IF(ISNUMBER(jaar_zip[[#This Row],[etmaaltemperatuur]]),IF(jaar_zip[[#This Row],[etmaaltemperatuur]]&lt;stookgrens,stookgrens-jaar_zip[[#This Row],[etmaaltemperatuur]],0),"")</f>
        <v>8.5</v>
      </c>
      <c r="N5288" s="101">
        <f>IF(ISNUMBER(jaar_zip[[#This Row],[graaddagen]]),IF(OR(MONTH(jaar_zip[[#This Row],[Datum]])=1,MONTH(jaar_zip[[#This Row],[Datum]])=2,MONTH(jaar_zip[[#This Row],[Datum]])=11,MONTH(jaar_zip[[#This Row],[Datum]])=12),1.1,IF(OR(MONTH(jaar_zip[[#This Row],[Datum]])=3,MONTH(jaar_zip[[#This Row],[Datum]])=10),1,0.8))*jaar_zip[[#This Row],[graaddagen]],"")</f>
        <v>8.5</v>
      </c>
      <c r="O5288" s="101">
        <f>IF(ISNUMBER(jaar_zip[[#This Row],[etmaaltemperatuur]]),IF(jaar_zip[[#This Row],[etmaaltemperatuur]]&gt;stookgrens,jaar_zip[[#This Row],[etmaaltemperatuur]]-stookgrens,0),"")</f>
        <v>0</v>
      </c>
    </row>
    <row r="5289" spans="1:15" x14ac:dyDescent="0.25">
      <c r="A5289">
        <v>290</v>
      </c>
      <c r="B5289">
        <v>20240322</v>
      </c>
      <c r="C5289">
        <v>3.8</v>
      </c>
      <c r="D5289">
        <v>9.5</v>
      </c>
      <c r="E5289">
        <v>262</v>
      </c>
      <c r="F5289">
        <v>4.7</v>
      </c>
      <c r="G5289">
        <v>1015</v>
      </c>
      <c r="H5289">
        <v>90</v>
      </c>
      <c r="I5289" s="101" t="s">
        <v>31</v>
      </c>
      <c r="J5289" s="1">
        <f>DATEVALUE(RIGHT(jaar_zip[[#This Row],[YYYYMMDD]],2)&amp;"-"&amp;MID(jaar_zip[[#This Row],[YYYYMMDD]],5,2)&amp;"-"&amp;LEFT(jaar_zip[[#This Row],[YYYYMMDD]],4))</f>
        <v>45373</v>
      </c>
      <c r="K5289" s="101" t="str">
        <f>IF(AND(VALUE(MONTH(jaar_zip[[#This Row],[Datum]]))=1,VALUE(WEEKNUM(jaar_zip[[#This Row],[Datum]],21))&gt;51),RIGHT(YEAR(jaar_zip[[#This Row],[Datum]])-1,2),RIGHT(YEAR(jaar_zip[[#This Row],[Datum]]),2))&amp;"-"&amp; TEXT(WEEKNUM(jaar_zip[[#This Row],[Datum]],21),"00")</f>
        <v>24-12</v>
      </c>
      <c r="L5289" s="101">
        <f>MONTH(jaar_zip[[#This Row],[Datum]])</f>
        <v>3</v>
      </c>
      <c r="M5289" s="101">
        <f>IF(ISNUMBER(jaar_zip[[#This Row],[etmaaltemperatuur]]),IF(jaar_zip[[#This Row],[etmaaltemperatuur]]&lt;stookgrens,stookgrens-jaar_zip[[#This Row],[etmaaltemperatuur]],0),"")</f>
        <v>8.5</v>
      </c>
      <c r="N5289" s="101">
        <f>IF(ISNUMBER(jaar_zip[[#This Row],[graaddagen]]),IF(OR(MONTH(jaar_zip[[#This Row],[Datum]])=1,MONTH(jaar_zip[[#This Row],[Datum]])=2,MONTH(jaar_zip[[#This Row],[Datum]])=11,MONTH(jaar_zip[[#This Row],[Datum]])=12),1.1,IF(OR(MONTH(jaar_zip[[#This Row],[Datum]])=3,MONTH(jaar_zip[[#This Row],[Datum]])=10),1,0.8))*jaar_zip[[#This Row],[graaddagen]],"")</f>
        <v>8.5</v>
      </c>
      <c r="O5289" s="101">
        <f>IF(ISNUMBER(jaar_zip[[#This Row],[etmaaltemperatuur]]),IF(jaar_zip[[#This Row],[etmaaltemperatuur]]&gt;stookgrens,jaar_zip[[#This Row],[etmaaltemperatuur]]-stookgrens,0),"")</f>
        <v>0</v>
      </c>
    </row>
    <row r="5290" spans="1:15" x14ac:dyDescent="0.25">
      <c r="A5290">
        <v>290</v>
      </c>
      <c r="B5290">
        <v>20240323</v>
      </c>
      <c r="C5290">
        <v>5.0999999999999996</v>
      </c>
      <c r="D5290">
        <v>6</v>
      </c>
      <c r="E5290">
        <v>1181</v>
      </c>
      <c r="F5290">
        <v>2.2999999999999998</v>
      </c>
      <c r="G5290">
        <v>1007.1</v>
      </c>
      <c r="H5290">
        <v>80</v>
      </c>
      <c r="I5290" s="101" t="s">
        <v>31</v>
      </c>
      <c r="J5290" s="1">
        <f>DATEVALUE(RIGHT(jaar_zip[[#This Row],[YYYYMMDD]],2)&amp;"-"&amp;MID(jaar_zip[[#This Row],[YYYYMMDD]],5,2)&amp;"-"&amp;LEFT(jaar_zip[[#This Row],[YYYYMMDD]],4))</f>
        <v>45374</v>
      </c>
      <c r="K5290" s="101" t="str">
        <f>IF(AND(VALUE(MONTH(jaar_zip[[#This Row],[Datum]]))=1,VALUE(WEEKNUM(jaar_zip[[#This Row],[Datum]],21))&gt;51),RIGHT(YEAR(jaar_zip[[#This Row],[Datum]])-1,2),RIGHT(YEAR(jaar_zip[[#This Row],[Datum]]),2))&amp;"-"&amp; TEXT(WEEKNUM(jaar_zip[[#This Row],[Datum]],21),"00")</f>
        <v>24-12</v>
      </c>
      <c r="L5290" s="101">
        <f>MONTH(jaar_zip[[#This Row],[Datum]])</f>
        <v>3</v>
      </c>
      <c r="M5290" s="101">
        <f>IF(ISNUMBER(jaar_zip[[#This Row],[etmaaltemperatuur]]),IF(jaar_zip[[#This Row],[etmaaltemperatuur]]&lt;stookgrens,stookgrens-jaar_zip[[#This Row],[etmaaltemperatuur]],0),"")</f>
        <v>12</v>
      </c>
      <c r="N5290" s="101">
        <f>IF(ISNUMBER(jaar_zip[[#This Row],[graaddagen]]),IF(OR(MONTH(jaar_zip[[#This Row],[Datum]])=1,MONTH(jaar_zip[[#This Row],[Datum]])=2,MONTH(jaar_zip[[#This Row],[Datum]])=11,MONTH(jaar_zip[[#This Row],[Datum]])=12),1.1,IF(OR(MONTH(jaar_zip[[#This Row],[Datum]])=3,MONTH(jaar_zip[[#This Row],[Datum]])=10),1,0.8))*jaar_zip[[#This Row],[graaddagen]],"")</f>
        <v>12</v>
      </c>
      <c r="O5290" s="101">
        <f>IF(ISNUMBER(jaar_zip[[#This Row],[etmaaltemperatuur]]),IF(jaar_zip[[#This Row],[etmaaltemperatuur]]&gt;stookgrens,jaar_zip[[#This Row],[etmaaltemperatuur]]-stookgrens,0),"")</f>
        <v>0</v>
      </c>
    </row>
    <row r="5291" spans="1:15" x14ac:dyDescent="0.25">
      <c r="A5291">
        <v>290</v>
      </c>
      <c r="B5291">
        <v>20240324</v>
      </c>
      <c r="C5291">
        <v>6.5</v>
      </c>
      <c r="D5291">
        <v>5.8</v>
      </c>
      <c r="E5291">
        <v>653</v>
      </c>
      <c r="F5291">
        <v>12.9</v>
      </c>
      <c r="G5291">
        <v>1002.3</v>
      </c>
      <c r="H5291">
        <v>87</v>
      </c>
      <c r="I5291" s="101" t="s">
        <v>31</v>
      </c>
      <c r="J5291" s="1">
        <f>DATEVALUE(RIGHT(jaar_zip[[#This Row],[YYYYMMDD]],2)&amp;"-"&amp;MID(jaar_zip[[#This Row],[YYYYMMDD]],5,2)&amp;"-"&amp;LEFT(jaar_zip[[#This Row],[YYYYMMDD]],4))</f>
        <v>45375</v>
      </c>
      <c r="K5291" s="101" t="str">
        <f>IF(AND(VALUE(MONTH(jaar_zip[[#This Row],[Datum]]))=1,VALUE(WEEKNUM(jaar_zip[[#This Row],[Datum]],21))&gt;51),RIGHT(YEAR(jaar_zip[[#This Row],[Datum]])-1,2),RIGHT(YEAR(jaar_zip[[#This Row],[Datum]]),2))&amp;"-"&amp; TEXT(WEEKNUM(jaar_zip[[#This Row],[Datum]],21),"00")</f>
        <v>24-12</v>
      </c>
      <c r="L5291" s="101">
        <f>MONTH(jaar_zip[[#This Row],[Datum]])</f>
        <v>3</v>
      </c>
      <c r="M5291" s="101">
        <f>IF(ISNUMBER(jaar_zip[[#This Row],[etmaaltemperatuur]]),IF(jaar_zip[[#This Row],[etmaaltemperatuur]]&lt;stookgrens,stookgrens-jaar_zip[[#This Row],[etmaaltemperatuur]],0),"")</f>
        <v>12.2</v>
      </c>
      <c r="N5291" s="101">
        <f>IF(ISNUMBER(jaar_zip[[#This Row],[graaddagen]]),IF(OR(MONTH(jaar_zip[[#This Row],[Datum]])=1,MONTH(jaar_zip[[#This Row],[Datum]])=2,MONTH(jaar_zip[[#This Row],[Datum]])=11,MONTH(jaar_zip[[#This Row],[Datum]])=12),1.1,IF(OR(MONTH(jaar_zip[[#This Row],[Datum]])=3,MONTH(jaar_zip[[#This Row],[Datum]])=10),1,0.8))*jaar_zip[[#This Row],[graaddagen]],"")</f>
        <v>12.2</v>
      </c>
      <c r="O5291" s="101">
        <f>IF(ISNUMBER(jaar_zip[[#This Row],[etmaaltemperatuur]]),IF(jaar_zip[[#This Row],[etmaaltemperatuur]]&gt;stookgrens,jaar_zip[[#This Row],[etmaaltemperatuur]]-stookgrens,0),"")</f>
        <v>0</v>
      </c>
    </row>
    <row r="5292" spans="1:15" x14ac:dyDescent="0.25">
      <c r="A5292">
        <v>290</v>
      </c>
      <c r="B5292">
        <v>20240325</v>
      </c>
      <c r="C5292">
        <v>2.7</v>
      </c>
      <c r="D5292">
        <v>6.9</v>
      </c>
      <c r="E5292">
        <v>1340</v>
      </c>
      <c r="F5292">
        <v>0.1</v>
      </c>
      <c r="G5292">
        <v>1004.8</v>
      </c>
      <c r="H5292">
        <v>70</v>
      </c>
      <c r="I5292" s="101" t="s">
        <v>31</v>
      </c>
      <c r="J5292" s="1">
        <f>DATEVALUE(RIGHT(jaar_zip[[#This Row],[YYYYMMDD]],2)&amp;"-"&amp;MID(jaar_zip[[#This Row],[YYYYMMDD]],5,2)&amp;"-"&amp;LEFT(jaar_zip[[#This Row],[YYYYMMDD]],4))</f>
        <v>45376</v>
      </c>
      <c r="K5292" s="101" t="str">
        <f>IF(AND(VALUE(MONTH(jaar_zip[[#This Row],[Datum]]))=1,VALUE(WEEKNUM(jaar_zip[[#This Row],[Datum]],21))&gt;51),RIGHT(YEAR(jaar_zip[[#This Row],[Datum]])-1,2),RIGHT(YEAR(jaar_zip[[#This Row],[Datum]]),2))&amp;"-"&amp; TEXT(WEEKNUM(jaar_zip[[#This Row],[Datum]],21),"00")</f>
        <v>24-13</v>
      </c>
      <c r="L5292" s="101">
        <f>MONTH(jaar_zip[[#This Row],[Datum]])</f>
        <v>3</v>
      </c>
      <c r="M5292" s="101">
        <f>IF(ISNUMBER(jaar_zip[[#This Row],[etmaaltemperatuur]]),IF(jaar_zip[[#This Row],[etmaaltemperatuur]]&lt;stookgrens,stookgrens-jaar_zip[[#This Row],[etmaaltemperatuur]],0),"")</f>
        <v>11.1</v>
      </c>
      <c r="N5292" s="101">
        <f>IF(ISNUMBER(jaar_zip[[#This Row],[graaddagen]]),IF(OR(MONTH(jaar_zip[[#This Row],[Datum]])=1,MONTH(jaar_zip[[#This Row],[Datum]])=2,MONTH(jaar_zip[[#This Row],[Datum]])=11,MONTH(jaar_zip[[#This Row],[Datum]])=12),1.1,IF(OR(MONTH(jaar_zip[[#This Row],[Datum]])=3,MONTH(jaar_zip[[#This Row],[Datum]])=10),1,0.8))*jaar_zip[[#This Row],[graaddagen]],"")</f>
        <v>11.1</v>
      </c>
      <c r="O5292" s="101">
        <f>IF(ISNUMBER(jaar_zip[[#This Row],[etmaaltemperatuur]]),IF(jaar_zip[[#This Row],[etmaaltemperatuur]]&gt;stookgrens,jaar_zip[[#This Row],[etmaaltemperatuur]]-stookgrens,0),"")</f>
        <v>0</v>
      </c>
    </row>
    <row r="5293" spans="1:15" x14ac:dyDescent="0.25">
      <c r="A5293">
        <v>290</v>
      </c>
      <c r="B5293">
        <v>20240326</v>
      </c>
      <c r="C5293">
        <v>3.6</v>
      </c>
      <c r="D5293">
        <v>8.6</v>
      </c>
      <c r="E5293">
        <v>994</v>
      </c>
      <c r="F5293">
        <v>-0.1</v>
      </c>
      <c r="G5293">
        <v>992.4</v>
      </c>
      <c r="H5293">
        <v>63</v>
      </c>
      <c r="I5293" s="101" t="s">
        <v>31</v>
      </c>
      <c r="J5293" s="1">
        <f>DATEVALUE(RIGHT(jaar_zip[[#This Row],[YYYYMMDD]],2)&amp;"-"&amp;MID(jaar_zip[[#This Row],[YYYYMMDD]],5,2)&amp;"-"&amp;LEFT(jaar_zip[[#This Row],[YYYYMMDD]],4))</f>
        <v>45377</v>
      </c>
      <c r="K5293" s="101" t="str">
        <f>IF(AND(VALUE(MONTH(jaar_zip[[#This Row],[Datum]]))=1,VALUE(WEEKNUM(jaar_zip[[#This Row],[Datum]],21))&gt;51),RIGHT(YEAR(jaar_zip[[#This Row],[Datum]])-1,2),RIGHT(YEAR(jaar_zip[[#This Row],[Datum]]),2))&amp;"-"&amp; TEXT(WEEKNUM(jaar_zip[[#This Row],[Datum]],21),"00")</f>
        <v>24-13</v>
      </c>
      <c r="L5293" s="101">
        <f>MONTH(jaar_zip[[#This Row],[Datum]])</f>
        <v>3</v>
      </c>
      <c r="M5293" s="101">
        <f>IF(ISNUMBER(jaar_zip[[#This Row],[etmaaltemperatuur]]),IF(jaar_zip[[#This Row],[etmaaltemperatuur]]&lt;stookgrens,stookgrens-jaar_zip[[#This Row],[etmaaltemperatuur]],0),"")</f>
        <v>9.4</v>
      </c>
      <c r="N5293" s="101">
        <f>IF(ISNUMBER(jaar_zip[[#This Row],[graaddagen]]),IF(OR(MONTH(jaar_zip[[#This Row],[Datum]])=1,MONTH(jaar_zip[[#This Row],[Datum]])=2,MONTH(jaar_zip[[#This Row],[Datum]])=11,MONTH(jaar_zip[[#This Row],[Datum]])=12),1.1,IF(OR(MONTH(jaar_zip[[#This Row],[Datum]])=3,MONTH(jaar_zip[[#This Row],[Datum]])=10),1,0.8))*jaar_zip[[#This Row],[graaddagen]],"")</f>
        <v>9.4</v>
      </c>
      <c r="O5293" s="101">
        <f>IF(ISNUMBER(jaar_zip[[#This Row],[etmaaltemperatuur]]),IF(jaar_zip[[#This Row],[etmaaltemperatuur]]&gt;stookgrens,jaar_zip[[#This Row],[etmaaltemperatuur]]-stookgrens,0),"")</f>
        <v>0</v>
      </c>
    </row>
    <row r="5294" spans="1:15" x14ac:dyDescent="0.25">
      <c r="A5294">
        <v>290</v>
      </c>
      <c r="B5294">
        <v>20240327</v>
      </c>
      <c r="C5294">
        <v>3.2</v>
      </c>
      <c r="D5294">
        <v>9</v>
      </c>
      <c r="E5294">
        <v>609</v>
      </c>
      <c r="F5294">
        <v>0.2</v>
      </c>
      <c r="G5294">
        <v>987.2</v>
      </c>
      <c r="H5294">
        <v>76</v>
      </c>
      <c r="I5294" s="101" t="s">
        <v>31</v>
      </c>
      <c r="J5294" s="1">
        <f>DATEVALUE(RIGHT(jaar_zip[[#This Row],[YYYYMMDD]],2)&amp;"-"&amp;MID(jaar_zip[[#This Row],[YYYYMMDD]],5,2)&amp;"-"&amp;LEFT(jaar_zip[[#This Row],[YYYYMMDD]],4))</f>
        <v>45378</v>
      </c>
      <c r="K5294" s="101" t="str">
        <f>IF(AND(VALUE(MONTH(jaar_zip[[#This Row],[Datum]]))=1,VALUE(WEEKNUM(jaar_zip[[#This Row],[Datum]],21))&gt;51),RIGHT(YEAR(jaar_zip[[#This Row],[Datum]])-1,2),RIGHT(YEAR(jaar_zip[[#This Row],[Datum]]),2))&amp;"-"&amp; TEXT(WEEKNUM(jaar_zip[[#This Row],[Datum]],21),"00")</f>
        <v>24-13</v>
      </c>
      <c r="L5294" s="101">
        <f>MONTH(jaar_zip[[#This Row],[Datum]])</f>
        <v>3</v>
      </c>
      <c r="M5294" s="101">
        <f>IF(ISNUMBER(jaar_zip[[#This Row],[etmaaltemperatuur]]),IF(jaar_zip[[#This Row],[etmaaltemperatuur]]&lt;stookgrens,stookgrens-jaar_zip[[#This Row],[etmaaltemperatuur]],0),"")</f>
        <v>9</v>
      </c>
      <c r="N5294" s="101">
        <f>IF(ISNUMBER(jaar_zip[[#This Row],[graaddagen]]),IF(OR(MONTH(jaar_zip[[#This Row],[Datum]])=1,MONTH(jaar_zip[[#This Row],[Datum]])=2,MONTH(jaar_zip[[#This Row],[Datum]])=11,MONTH(jaar_zip[[#This Row],[Datum]])=12),1.1,IF(OR(MONTH(jaar_zip[[#This Row],[Datum]])=3,MONTH(jaar_zip[[#This Row],[Datum]])=10),1,0.8))*jaar_zip[[#This Row],[graaddagen]],"")</f>
        <v>9</v>
      </c>
      <c r="O5294" s="101">
        <f>IF(ISNUMBER(jaar_zip[[#This Row],[etmaaltemperatuur]]),IF(jaar_zip[[#This Row],[etmaaltemperatuur]]&gt;stookgrens,jaar_zip[[#This Row],[etmaaltemperatuur]]-stookgrens,0),"")</f>
        <v>0</v>
      </c>
    </row>
    <row r="5295" spans="1:15" x14ac:dyDescent="0.25">
      <c r="A5295">
        <v>290</v>
      </c>
      <c r="B5295">
        <v>20240328</v>
      </c>
      <c r="C5295">
        <v>4.7</v>
      </c>
      <c r="D5295">
        <v>8.4</v>
      </c>
      <c r="E5295">
        <v>824</v>
      </c>
      <c r="F5295">
        <v>2.6</v>
      </c>
      <c r="G5295">
        <v>987.4</v>
      </c>
      <c r="H5295">
        <v>74</v>
      </c>
      <c r="I5295" s="101" t="s">
        <v>31</v>
      </c>
      <c r="J5295" s="1">
        <f>DATEVALUE(RIGHT(jaar_zip[[#This Row],[YYYYMMDD]],2)&amp;"-"&amp;MID(jaar_zip[[#This Row],[YYYYMMDD]],5,2)&amp;"-"&amp;LEFT(jaar_zip[[#This Row],[YYYYMMDD]],4))</f>
        <v>45379</v>
      </c>
      <c r="K5295" s="101" t="str">
        <f>IF(AND(VALUE(MONTH(jaar_zip[[#This Row],[Datum]]))=1,VALUE(WEEKNUM(jaar_zip[[#This Row],[Datum]],21))&gt;51),RIGHT(YEAR(jaar_zip[[#This Row],[Datum]])-1,2),RIGHT(YEAR(jaar_zip[[#This Row],[Datum]]),2))&amp;"-"&amp; TEXT(WEEKNUM(jaar_zip[[#This Row],[Datum]],21),"00")</f>
        <v>24-13</v>
      </c>
      <c r="L5295" s="101">
        <f>MONTH(jaar_zip[[#This Row],[Datum]])</f>
        <v>3</v>
      </c>
      <c r="M5295" s="101">
        <f>IF(ISNUMBER(jaar_zip[[#This Row],[etmaaltemperatuur]]),IF(jaar_zip[[#This Row],[etmaaltemperatuur]]&lt;stookgrens,stookgrens-jaar_zip[[#This Row],[etmaaltemperatuur]],0),"")</f>
        <v>9.6</v>
      </c>
      <c r="N5295" s="101">
        <f>IF(ISNUMBER(jaar_zip[[#This Row],[graaddagen]]),IF(OR(MONTH(jaar_zip[[#This Row],[Datum]])=1,MONTH(jaar_zip[[#This Row],[Datum]])=2,MONTH(jaar_zip[[#This Row],[Datum]])=11,MONTH(jaar_zip[[#This Row],[Datum]])=12),1.1,IF(OR(MONTH(jaar_zip[[#This Row],[Datum]])=3,MONTH(jaar_zip[[#This Row],[Datum]])=10),1,0.8))*jaar_zip[[#This Row],[graaddagen]],"")</f>
        <v>9.6</v>
      </c>
      <c r="O5295" s="101">
        <f>IF(ISNUMBER(jaar_zip[[#This Row],[etmaaltemperatuur]]),IF(jaar_zip[[#This Row],[etmaaltemperatuur]]&gt;stookgrens,jaar_zip[[#This Row],[etmaaltemperatuur]]-stookgrens,0),"")</f>
        <v>0</v>
      </c>
    </row>
    <row r="5296" spans="1:15" x14ac:dyDescent="0.25">
      <c r="A5296">
        <v>290</v>
      </c>
      <c r="B5296">
        <v>20240329</v>
      </c>
      <c r="C5296">
        <v>4.2</v>
      </c>
      <c r="D5296">
        <v>10.8</v>
      </c>
      <c r="E5296">
        <v>1002</v>
      </c>
      <c r="F5296">
        <v>1.6</v>
      </c>
      <c r="G5296">
        <v>994.4</v>
      </c>
      <c r="H5296">
        <v>72</v>
      </c>
      <c r="I5296" s="101" t="s">
        <v>31</v>
      </c>
      <c r="J5296" s="1">
        <f>DATEVALUE(RIGHT(jaar_zip[[#This Row],[YYYYMMDD]],2)&amp;"-"&amp;MID(jaar_zip[[#This Row],[YYYYMMDD]],5,2)&amp;"-"&amp;LEFT(jaar_zip[[#This Row],[YYYYMMDD]],4))</f>
        <v>45380</v>
      </c>
      <c r="K5296" s="101" t="str">
        <f>IF(AND(VALUE(MONTH(jaar_zip[[#This Row],[Datum]]))=1,VALUE(WEEKNUM(jaar_zip[[#This Row],[Datum]],21))&gt;51),RIGHT(YEAR(jaar_zip[[#This Row],[Datum]])-1,2),RIGHT(YEAR(jaar_zip[[#This Row],[Datum]]),2))&amp;"-"&amp; TEXT(WEEKNUM(jaar_zip[[#This Row],[Datum]],21),"00")</f>
        <v>24-13</v>
      </c>
      <c r="L5296" s="101">
        <f>MONTH(jaar_zip[[#This Row],[Datum]])</f>
        <v>3</v>
      </c>
      <c r="M5296" s="101">
        <f>IF(ISNUMBER(jaar_zip[[#This Row],[etmaaltemperatuur]]),IF(jaar_zip[[#This Row],[etmaaltemperatuur]]&lt;stookgrens,stookgrens-jaar_zip[[#This Row],[etmaaltemperatuur]],0),"")</f>
        <v>7.1999999999999993</v>
      </c>
      <c r="N5296" s="101">
        <f>IF(ISNUMBER(jaar_zip[[#This Row],[graaddagen]]),IF(OR(MONTH(jaar_zip[[#This Row],[Datum]])=1,MONTH(jaar_zip[[#This Row],[Datum]])=2,MONTH(jaar_zip[[#This Row],[Datum]])=11,MONTH(jaar_zip[[#This Row],[Datum]])=12),1.1,IF(OR(MONTH(jaar_zip[[#This Row],[Datum]])=3,MONTH(jaar_zip[[#This Row],[Datum]])=10),1,0.8))*jaar_zip[[#This Row],[graaddagen]],"")</f>
        <v>7.1999999999999993</v>
      </c>
      <c r="O5296" s="101">
        <f>IF(ISNUMBER(jaar_zip[[#This Row],[etmaaltemperatuur]]),IF(jaar_zip[[#This Row],[etmaaltemperatuur]]&gt;stookgrens,jaar_zip[[#This Row],[etmaaltemperatuur]]-stookgrens,0),"")</f>
        <v>0</v>
      </c>
    </row>
    <row r="5297" spans="1:15" x14ac:dyDescent="0.25">
      <c r="A5297">
        <v>290</v>
      </c>
      <c r="B5297">
        <v>20240330</v>
      </c>
      <c r="C5297">
        <v>3.4</v>
      </c>
      <c r="D5297">
        <v>11</v>
      </c>
      <c r="E5297">
        <v>777</v>
      </c>
      <c r="F5297">
        <v>0.8</v>
      </c>
      <c r="G5297">
        <v>997.2</v>
      </c>
      <c r="H5297">
        <v>81</v>
      </c>
      <c r="I5297" s="101" t="s">
        <v>31</v>
      </c>
      <c r="J5297" s="1">
        <f>DATEVALUE(RIGHT(jaar_zip[[#This Row],[YYYYMMDD]],2)&amp;"-"&amp;MID(jaar_zip[[#This Row],[YYYYMMDD]],5,2)&amp;"-"&amp;LEFT(jaar_zip[[#This Row],[YYYYMMDD]],4))</f>
        <v>45381</v>
      </c>
      <c r="K5297" s="101" t="str">
        <f>IF(AND(VALUE(MONTH(jaar_zip[[#This Row],[Datum]]))=1,VALUE(WEEKNUM(jaar_zip[[#This Row],[Datum]],21))&gt;51),RIGHT(YEAR(jaar_zip[[#This Row],[Datum]])-1,2),RIGHT(YEAR(jaar_zip[[#This Row],[Datum]]),2))&amp;"-"&amp; TEXT(WEEKNUM(jaar_zip[[#This Row],[Datum]],21),"00")</f>
        <v>24-13</v>
      </c>
      <c r="L5297" s="101">
        <f>MONTH(jaar_zip[[#This Row],[Datum]])</f>
        <v>3</v>
      </c>
      <c r="M5297" s="101">
        <f>IF(ISNUMBER(jaar_zip[[#This Row],[etmaaltemperatuur]]),IF(jaar_zip[[#This Row],[etmaaltemperatuur]]&lt;stookgrens,stookgrens-jaar_zip[[#This Row],[etmaaltemperatuur]],0),"")</f>
        <v>7</v>
      </c>
      <c r="N5297" s="101">
        <f>IF(ISNUMBER(jaar_zip[[#This Row],[graaddagen]]),IF(OR(MONTH(jaar_zip[[#This Row],[Datum]])=1,MONTH(jaar_zip[[#This Row],[Datum]])=2,MONTH(jaar_zip[[#This Row],[Datum]])=11,MONTH(jaar_zip[[#This Row],[Datum]])=12),1.1,IF(OR(MONTH(jaar_zip[[#This Row],[Datum]])=3,MONTH(jaar_zip[[#This Row],[Datum]])=10),1,0.8))*jaar_zip[[#This Row],[graaddagen]],"")</f>
        <v>7</v>
      </c>
      <c r="O5297" s="101">
        <f>IF(ISNUMBER(jaar_zip[[#This Row],[etmaaltemperatuur]]),IF(jaar_zip[[#This Row],[etmaaltemperatuur]]&gt;stookgrens,jaar_zip[[#This Row],[etmaaltemperatuur]]-stookgrens,0),"")</f>
        <v>0</v>
      </c>
    </row>
    <row r="5298" spans="1:15" x14ac:dyDescent="0.25">
      <c r="A5298">
        <v>290</v>
      </c>
      <c r="B5298">
        <v>20240331</v>
      </c>
      <c r="C5298">
        <v>2.8</v>
      </c>
      <c r="D5298">
        <v>11</v>
      </c>
      <c r="E5298">
        <v>1326</v>
      </c>
      <c r="F5298">
        <v>3</v>
      </c>
      <c r="G5298">
        <v>997.4</v>
      </c>
      <c r="H5298">
        <v>83</v>
      </c>
      <c r="I5298" s="101" t="s">
        <v>31</v>
      </c>
      <c r="J5298" s="1">
        <f>DATEVALUE(RIGHT(jaar_zip[[#This Row],[YYYYMMDD]],2)&amp;"-"&amp;MID(jaar_zip[[#This Row],[YYYYMMDD]],5,2)&amp;"-"&amp;LEFT(jaar_zip[[#This Row],[YYYYMMDD]],4))</f>
        <v>45382</v>
      </c>
      <c r="K5298" s="101" t="str">
        <f>IF(AND(VALUE(MONTH(jaar_zip[[#This Row],[Datum]]))=1,VALUE(WEEKNUM(jaar_zip[[#This Row],[Datum]],21))&gt;51),RIGHT(YEAR(jaar_zip[[#This Row],[Datum]])-1,2),RIGHT(YEAR(jaar_zip[[#This Row],[Datum]]),2))&amp;"-"&amp; TEXT(WEEKNUM(jaar_zip[[#This Row],[Datum]],21),"00")</f>
        <v>24-13</v>
      </c>
      <c r="L5298" s="101">
        <f>MONTH(jaar_zip[[#This Row],[Datum]])</f>
        <v>3</v>
      </c>
      <c r="M5298" s="101">
        <f>IF(ISNUMBER(jaar_zip[[#This Row],[etmaaltemperatuur]]),IF(jaar_zip[[#This Row],[etmaaltemperatuur]]&lt;stookgrens,stookgrens-jaar_zip[[#This Row],[etmaaltemperatuur]],0),"")</f>
        <v>7</v>
      </c>
      <c r="N5298" s="101">
        <f>IF(ISNUMBER(jaar_zip[[#This Row],[graaddagen]]),IF(OR(MONTH(jaar_zip[[#This Row],[Datum]])=1,MONTH(jaar_zip[[#This Row],[Datum]])=2,MONTH(jaar_zip[[#This Row],[Datum]])=11,MONTH(jaar_zip[[#This Row],[Datum]])=12),1.1,IF(OR(MONTH(jaar_zip[[#This Row],[Datum]])=3,MONTH(jaar_zip[[#This Row],[Datum]])=10),1,0.8))*jaar_zip[[#This Row],[graaddagen]],"")</f>
        <v>7</v>
      </c>
      <c r="O5298" s="101">
        <f>IF(ISNUMBER(jaar_zip[[#This Row],[etmaaltemperatuur]]),IF(jaar_zip[[#This Row],[etmaaltemperatuur]]&gt;stookgrens,jaar_zip[[#This Row],[etmaaltemperatuur]]-stookgrens,0),"")</f>
        <v>0</v>
      </c>
    </row>
    <row r="5299" spans="1:15" x14ac:dyDescent="0.25">
      <c r="A5299">
        <v>290</v>
      </c>
      <c r="B5299">
        <v>20240401</v>
      </c>
      <c r="C5299">
        <v>3.2</v>
      </c>
      <c r="D5299">
        <v>9.6</v>
      </c>
      <c r="E5299">
        <v>581</v>
      </c>
      <c r="F5299">
        <v>7</v>
      </c>
      <c r="G5299">
        <v>996.6</v>
      </c>
      <c r="H5299">
        <v>86</v>
      </c>
      <c r="I5299" s="101" t="s">
        <v>31</v>
      </c>
      <c r="J5299" s="1">
        <f>DATEVALUE(RIGHT(jaar_zip[[#This Row],[YYYYMMDD]],2)&amp;"-"&amp;MID(jaar_zip[[#This Row],[YYYYMMDD]],5,2)&amp;"-"&amp;LEFT(jaar_zip[[#This Row],[YYYYMMDD]],4))</f>
        <v>45383</v>
      </c>
      <c r="K5299" s="101" t="str">
        <f>IF(AND(VALUE(MONTH(jaar_zip[[#This Row],[Datum]]))=1,VALUE(WEEKNUM(jaar_zip[[#This Row],[Datum]],21))&gt;51),RIGHT(YEAR(jaar_zip[[#This Row],[Datum]])-1,2),RIGHT(YEAR(jaar_zip[[#This Row],[Datum]]),2))&amp;"-"&amp; TEXT(WEEKNUM(jaar_zip[[#This Row],[Datum]],21),"00")</f>
        <v>24-14</v>
      </c>
      <c r="L5299" s="101">
        <f>MONTH(jaar_zip[[#This Row],[Datum]])</f>
        <v>4</v>
      </c>
      <c r="M5299" s="101">
        <f>IF(ISNUMBER(jaar_zip[[#This Row],[etmaaltemperatuur]]),IF(jaar_zip[[#This Row],[etmaaltemperatuur]]&lt;stookgrens,stookgrens-jaar_zip[[#This Row],[etmaaltemperatuur]],0),"")</f>
        <v>8.4</v>
      </c>
      <c r="N5299" s="101">
        <f>IF(ISNUMBER(jaar_zip[[#This Row],[graaddagen]]),IF(OR(MONTH(jaar_zip[[#This Row],[Datum]])=1,MONTH(jaar_zip[[#This Row],[Datum]])=2,MONTH(jaar_zip[[#This Row],[Datum]])=11,MONTH(jaar_zip[[#This Row],[Datum]])=12),1.1,IF(OR(MONTH(jaar_zip[[#This Row],[Datum]])=3,MONTH(jaar_zip[[#This Row],[Datum]])=10),1,0.8))*jaar_zip[[#This Row],[graaddagen]],"")</f>
        <v>6.7200000000000006</v>
      </c>
      <c r="O5299" s="101">
        <f>IF(ISNUMBER(jaar_zip[[#This Row],[etmaaltemperatuur]]),IF(jaar_zip[[#This Row],[etmaaltemperatuur]]&gt;stookgrens,jaar_zip[[#This Row],[etmaaltemperatuur]]-stookgrens,0),"")</f>
        <v>0</v>
      </c>
    </row>
    <row r="5300" spans="1:15" x14ac:dyDescent="0.25">
      <c r="A5300">
        <v>290</v>
      </c>
      <c r="B5300">
        <v>20240402</v>
      </c>
      <c r="C5300">
        <v>4.8</v>
      </c>
      <c r="D5300">
        <v>9.5</v>
      </c>
      <c r="E5300">
        <v>658</v>
      </c>
      <c r="F5300">
        <v>0.8</v>
      </c>
      <c r="G5300">
        <v>1005.3</v>
      </c>
      <c r="H5300">
        <v>83</v>
      </c>
      <c r="I5300" s="101" t="s">
        <v>31</v>
      </c>
      <c r="J5300" s="1">
        <f>DATEVALUE(RIGHT(jaar_zip[[#This Row],[YYYYMMDD]],2)&amp;"-"&amp;MID(jaar_zip[[#This Row],[YYYYMMDD]],5,2)&amp;"-"&amp;LEFT(jaar_zip[[#This Row],[YYYYMMDD]],4))</f>
        <v>45384</v>
      </c>
      <c r="K5300" s="101" t="str">
        <f>IF(AND(VALUE(MONTH(jaar_zip[[#This Row],[Datum]]))=1,VALUE(WEEKNUM(jaar_zip[[#This Row],[Datum]],21))&gt;51),RIGHT(YEAR(jaar_zip[[#This Row],[Datum]])-1,2),RIGHT(YEAR(jaar_zip[[#This Row],[Datum]]),2))&amp;"-"&amp; TEXT(WEEKNUM(jaar_zip[[#This Row],[Datum]],21),"00")</f>
        <v>24-14</v>
      </c>
      <c r="L5300" s="101">
        <f>MONTH(jaar_zip[[#This Row],[Datum]])</f>
        <v>4</v>
      </c>
      <c r="M5300" s="101">
        <f>IF(ISNUMBER(jaar_zip[[#This Row],[etmaaltemperatuur]]),IF(jaar_zip[[#This Row],[etmaaltemperatuur]]&lt;stookgrens,stookgrens-jaar_zip[[#This Row],[etmaaltemperatuur]],0),"")</f>
        <v>8.5</v>
      </c>
      <c r="N5300" s="101">
        <f>IF(ISNUMBER(jaar_zip[[#This Row],[graaddagen]]),IF(OR(MONTH(jaar_zip[[#This Row],[Datum]])=1,MONTH(jaar_zip[[#This Row],[Datum]])=2,MONTH(jaar_zip[[#This Row],[Datum]])=11,MONTH(jaar_zip[[#This Row],[Datum]])=12),1.1,IF(OR(MONTH(jaar_zip[[#This Row],[Datum]])=3,MONTH(jaar_zip[[#This Row],[Datum]])=10),1,0.8))*jaar_zip[[#This Row],[graaddagen]],"")</f>
        <v>6.8000000000000007</v>
      </c>
      <c r="O5300" s="101">
        <f>IF(ISNUMBER(jaar_zip[[#This Row],[etmaaltemperatuur]]),IF(jaar_zip[[#This Row],[etmaaltemperatuur]]&gt;stookgrens,jaar_zip[[#This Row],[etmaaltemperatuur]]-stookgrens,0),"")</f>
        <v>0</v>
      </c>
    </row>
    <row r="5301" spans="1:15" x14ac:dyDescent="0.25">
      <c r="A5301">
        <v>290</v>
      </c>
      <c r="B5301">
        <v>20240403</v>
      </c>
      <c r="C5301">
        <v>4.0999999999999996</v>
      </c>
      <c r="D5301">
        <v>10.7</v>
      </c>
      <c r="E5301">
        <v>522</v>
      </c>
      <c r="F5301">
        <v>5.3</v>
      </c>
      <c r="G5301">
        <v>1004.8</v>
      </c>
      <c r="H5301">
        <v>88</v>
      </c>
      <c r="I5301" s="101" t="s">
        <v>31</v>
      </c>
      <c r="J5301" s="1">
        <f>DATEVALUE(RIGHT(jaar_zip[[#This Row],[YYYYMMDD]],2)&amp;"-"&amp;MID(jaar_zip[[#This Row],[YYYYMMDD]],5,2)&amp;"-"&amp;LEFT(jaar_zip[[#This Row],[YYYYMMDD]],4))</f>
        <v>45385</v>
      </c>
      <c r="K5301" s="101" t="str">
        <f>IF(AND(VALUE(MONTH(jaar_zip[[#This Row],[Datum]]))=1,VALUE(WEEKNUM(jaar_zip[[#This Row],[Datum]],21))&gt;51),RIGHT(YEAR(jaar_zip[[#This Row],[Datum]])-1,2),RIGHT(YEAR(jaar_zip[[#This Row],[Datum]]),2))&amp;"-"&amp; TEXT(WEEKNUM(jaar_zip[[#This Row],[Datum]],21),"00")</f>
        <v>24-14</v>
      </c>
      <c r="L5301" s="101">
        <f>MONTH(jaar_zip[[#This Row],[Datum]])</f>
        <v>4</v>
      </c>
      <c r="M5301" s="101">
        <f>IF(ISNUMBER(jaar_zip[[#This Row],[etmaaltemperatuur]]),IF(jaar_zip[[#This Row],[etmaaltemperatuur]]&lt;stookgrens,stookgrens-jaar_zip[[#This Row],[etmaaltemperatuur]],0),"")</f>
        <v>7.3000000000000007</v>
      </c>
      <c r="N5301" s="101">
        <f>IF(ISNUMBER(jaar_zip[[#This Row],[graaddagen]]),IF(OR(MONTH(jaar_zip[[#This Row],[Datum]])=1,MONTH(jaar_zip[[#This Row],[Datum]])=2,MONTH(jaar_zip[[#This Row],[Datum]])=11,MONTH(jaar_zip[[#This Row],[Datum]])=12),1.1,IF(OR(MONTH(jaar_zip[[#This Row],[Datum]])=3,MONTH(jaar_zip[[#This Row],[Datum]])=10),1,0.8))*jaar_zip[[#This Row],[graaddagen]],"")</f>
        <v>5.8400000000000007</v>
      </c>
      <c r="O5301" s="101">
        <f>IF(ISNUMBER(jaar_zip[[#This Row],[etmaaltemperatuur]]),IF(jaar_zip[[#This Row],[etmaaltemperatuur]]&gt;stookgrens,jaar_zip[[#This Row],[etmaaltemperatuur]]-stookgrens,0),"")</f>
        <v>0</v>
      </c>
    </row>
    <row r="5302" spans="1:15" x14ac:dyDescent="0.25">
      <c r="A5302">
        <v>290</v>
      </c>
      <c r="B5302">
        <v>20240404</v>
      </c>
      <c r="C5302">
        <v>5.8</v>
      </c>
      <c r="D5302">
        <v>11.7</v>
      </c>
      <c r="E5302">
        <v>907</v>
      </c>
      <c r="F5302">
        <v>12.3</v>
      </c>
      <c r="G5302">
        <v>1005.5</v>
      </c>
      <c r="H5302">
        <v>81</v>
      </c>
      <c r="I5302" s="101" t="s">
        <v>31</v>
      </c>
      <c r="J5302" s="1">
        <f>DATEVALUE(RIGHT(jaar_zip[[#This Row],[YYYYMMDD]],2)&amp;"-"&amp;MID(jaar_zip[[#This Row],[YYYYMMDD]],5,2)&amp;"-"&amp;LEFT(jaar_zip[[#This Row],[YYYYMMDD]],4))</f>
        <v>45386</v>
      </c>
      <c r="K5302" s="101" t="str">
        <f>IF(AND(VALUE(MONTH(jaar_zip[[#This Row],[Datum]]))=1,VALUE(WEEKNUM(jaar_zip[[#This Row],[Datum]],21))&gt;51),RIGHT(YEAR(jaar_zip[[#This Row],[Datum]])-1,2),RIGHT(YEAR(jaar_zip[[#This Row],[Datum]]),2))&amp;"-"&amp; TEXT(WEEKNUM(jaar_zip[[#This Row],[Datum]],21),"00")</f>
        <v>24-14</v>
      </c>
      <c r="L5302" s="101">
        <f>MONTH(jaar_zip[[#This Row],[Datum]])</f>
        <v>4</v>
      </c>
      <c r="M5302" s="101">
        <f>IF(ISNUMBER(jaar_zip[[#This Row],[etmaaltemperatuur]]),IF(jaar_zip[[#This Row],[etmaaltemperatuur]]&lt;stookgrens,stookgrens-jaar_zip[[#This Row],[etmaaltemperatuur]],0),"")</f>
        <v>6.3000000000000007</v>
      </c>
      <c r="N5302" s="101">
        <f>IF(ISNUMBER(jaar_zip[[#This Row],[graaddagen]]),IF(OR(MONTH(jaar_zip[[#This Row],[Datum]])=1,MONTH(jaar_zip[[#This Row],[Datum]])=2,MONTH(jaar_zip[[#This Row],[Datum]])=11,MONTH(jaar_zip[[#This Row],[Datum]])=12),1.1,IF(OR(MONTH(jaar_zip[[#This Row],[Datum]])=3,MONTH(jaar_zip[[#This Row],[Datum]])=10),1,0.8))*jaar_zip[[#This Row],[graaddagen]],"")</f>
        <v>5.0400000000000009</v>
      </c>
      <c r="O5302" s="101">
        <f>IF(ISNUMBER(jaar_zip[[#This Row],[etmaaltemperatuur]]),IF(jaar_zip[[#This Row],[etmaaltemperatuur]]&gt;stookgrens,jaar_zip[[#This Row],[etmaaltemperatuur]]-stookgrens,0),"")</f>
        <v>0</v>
      </c>
    </row>
    <row r="5303" spans="1:15" x14ac:dyDescent="0.25">
      <c r="A5303">
        <v>290</v>
      </c>
      <c r="B5303">
        <v>20240405</v>
      </c>
      <c r="C5303">
        <v>4.9000000000000004</v>
      </c>
      <c r="D5303">
        <v>13.6</v>
      </c>
      <c r="E5303">
        <v>738</v>
      </c>
      <c r="F5303">
        <v>3.1</v>
      </c>
      <c r="G5303">
        <v>1008.9</v>
      </c>
      <c r="H5303">
        <v>82</v>
      </c>
      <c r="I5303" s="101" t="s">
        <v>31</v>
      </c>
      <c r="J5303" s="1">
        <f>DATEVALUE(RIGHT(jaar_zip[[#This Row],[YYYYMMDD]],2)&amp;"-"&amp;MID(jaar_zip[[#This Row],[YYYYMMDD]],5,2)&amp;"-"&amp;LEFT(jaar_zip[[#This Row],[YYYYMMDD]],4))</f>
        <v>45387</v>
      </c>
      <c r="K5303" s="101" t="str">
        <f>IF(AND(VALUE(MONTH(jaar_zip[[#This Row],[Datum]]))=1,VALUE(WEEKNUM(jaar_zip[[#This Row],[Datum]],21))&gt;51),RIGHT(YEAR(jaar_zip[[#This Row],[Datum]])-1,2),RIGHT(YEAR(jaar_zip[[#This Row],[Datum]]),2))&amp;"-"&amp; TEXT(WEEKNUM(jaar_zip[[#This Row],[Datum]],21),"00")</f>
        <v>24-14</v>
      </c>
      <c r="L5303" s="101">
        <f>MONTH(jaar_zip[[#This Row],[Datum]])</f>
        <v>4</v>
      </c>
      <c r="M5303" s="101">
        <f>IF(ISNUMBER(jaar_zip[[#This Row],[etmaaltemperatuur]]),IF(jaar_zip[[#This Row],[etmaaltemperatuur]]&lt;stookgrens,stookgrens-jaar_zip[[#This Row],[etmaaltemperatuur]],0),"")</f>
        <v>4.4000000000000004</v>
      </c>
      <c r="N5303" s="101">
        <f>IF(ISNUMBER(jaar_zip[[#This Row],[graaddagen]]),IF(OR(MONTH(jaar_zip[[#This Row],[Datum]])=1,MONTH(jaar_zip[[#This Row],[Datum]])=2,MONTH(jaar_zip[[#This Row],[Datum]])=11,MONTH(jaar_zip[[#This Row],[Datum]])=12),1.1,IF(OR(MONTH(jaar_zip[[#This Row],[Datum]])=3,MONTH(jaar_zip[[#This Row],[Datum]])=10),1,0.8))*jaar_zip[[#This Row],[graaddagen]],"")</f>
        <v>3.5200000000000005</v>
      </c>
      <c r="O5303" s="101">
        <f>IF(ISNUMBER(jaar_zip[[#This Row],[etmaaltemperatuur]]),IF(jaar_zip[[#This Row],[etmaaltemperatuur]]&gt;stookgrens,jaar_zip[[#This Row],[etmaaltemperatuur]]-stookgrens,0),"")</f>
        <v>0</v>
      </c>
    </row>
    <row r="5304" spans="1:15" x14ac:dyDescent="0.25">
      <c r="A5304">
        <v>290</v>
      </c>
      <c r="B5304">
        <v>20240406</v>
      </c>
      <c r="C5304">
        <v>4.3</v>
      </c>
      <c r="D5304">
        <v>18.7</v>
      </c>
      <c r="E5304">
        <v>1552</v>
      </c>
      <c r="F5304">
        <v>0</v>
      </c>
      <c r="G5304">
        <v>1009.8</v>
      </c>
      <c r="H5304">
        <v>61</v>
      </c>
      <c r="I5304" s="101" t="s">
        <v>31</v>
      </c>
      <c r="J5304" s="1">
        <f>DATEVALUE(RIGHT(jaar_zip[[#This Row],[YYYYMMDD]],2)&amp;"-"&amp;MID(jaar_zip[[#This Row],[YYYYMMDD]],5,2)&amp;"-"&amp;LEFT(jaar_zip[[#This Row],[YYYYMMDD]],4))</f>
        <v>45388</v>
      </c>
      <c r="K5304" s="101" t="str">
        <f>IF(AND(VALUE(MONTH(jaar_zip[[#This Row],[Datum]]))=1,VALUE(WEEKNUM(jaar_zip[[#This Row],[Datum]],21))&gt;51),RIGHT(YEAR(jaar_zip[[#This Row],[Datum]])-1,2),RIGHT(YEAR(jaar_zip[[#This Row],[Datum]]),2))&amp;"-"&amp; TEXT(WEEKNUM(jaar_zip[[#This Row],[Datum]],21),"00")</f>
        <v>24-14</v>
      </c>
      <c r="L5304" s="101">
        <f>MONTH(jaar_zip[[#This Row],[Datum]])</f>
        <v>4</v>
      </c>
      <c r="M5304" s="101">
        <f>IF(ISNUMBER(jaar_zip[[#This Row],[etmaaltemperatuur]]),IF(jaar_zip[[#This Row],[etmaaltemperatuur]]&lt;stookgrens,stookgrens-jaar_zip[[#This Row],[etmaaltemperatuur]],0),"")</f>
        <v>0</v>
      </c>
      <c r="N5304" s="101">
        <f>IF(ISNUMBER(jaar_zip[[#This Row],[graaddagen]]),IF(OR(MONTH(jaar_zip[[#This Row],[Datum]])=1,MONTH(jaar_zip[[#This Row],[Datum]])=2,MONTH(jaar_zip[[#This Row],[Datum]])=11,MONTH(jaar_zip[[#This Row],[Datum]])=12),1.1,IF(OR(MONTH(jaar_zip[[#This Row],[Datum]])=3,MONTH(jaar_zip[[#This Row],[Datum]])=10),1,0.8))*jaar_zip[[#This Row],[graaddagen]],"")</f>
        <v>0</v>
      </c>
      <c r="O5304" s="101">
        <f>IF(ISNUMBER(jaar_zip[[#This Row],[etmaaltemperatuur]]),IF(jaar_zip[[#This Row],[etmaaltemperatuur]]&gt;stookgrens,jaar_zip[[#This Row],[etmaaltemperatuur]]-stookgrens,0),"")</f>
        <v>0.69999999999999929</v>
      </c>
    </row>
    <row r="5305" spans="1:15" x14ac:dyDescent="0.25">
      <c r="A5305">
        <v>290</v>
      </c>
      <c r="B5305">
        <v>20240407</v>
      </c>
      <c r="C5305">
        <v>5.3</v>
      </c>
      <c r="D5305">
        <v>17.100000000000001</v>
      </c>
      <c r="E5305">
        <v>1548</v>
      </c>
      <c r="F5305">
        <v>1.3</v>
      </c>
      <c r="G5305">
        <v>1012.6</v>
      </c>
      <c r="H5305">
        <v>62</v>
      </c>
      <c r="I5305" s="101" t="s">
        <v>31</v>
      </c>
      <c r="J5305" s="1">
        <f>DATEVALUE(RIGHT(jaar_zip[[#This Row],[YYYYMMDD]],2)&amp;"-"&amp;MID(jaar_zip[[#This Row],[YYYYMMDD]],5,2)&amp;"-"&amp;LEFT(jaar_zip[[#This Row],[YYYYMMDD]],4))</f>
        <v>45389</v>
      </c>
      <c r="K5305" s="101" t="str">
        <f>IF(AND(VALUE(MONTH(jaar_zip[[#This Row],[Datum]]))=1,VALUE(WEEKNUM(jaar_zip[[#This Row],[Datum]],21))&gt;51),RIGHT(YEAR(jaar_zip[[#This Row],[Datum]])-1,2),RIGHT(YEAR(jaar_zip[[#This Row],[Datum]]),2))&amp;"-"&amp; TEXT(WEEKNUM(jaar_zip[[#This Row],[Datum]],21),"00")</f>
        <v>24-14</v>
      </c>
      <c r="L5305" s="101">
        <f>MONTH(jaar_zip[[#This Row],[Datum]])</f>
        <v>4</v>
      </c>
      <c r="M5305" s="101">
        <f>IF(ISNUMBER(jaar_zip[[#This Row],[etmaaltemperatuur]]),IF(jaar_zip[[#This Row],[etmaaltemperatuur]]&lt;stookgrens,stookgrens-jaar_zip[[#This Row],[etmaaltemperatuur]],0),"")</f>
        <v>0.89999999999999858</v>
      </c>
      <c r="N5305" s="101">
        <f>IF(ISNUMBER(jaar_zip[[#This Row],[graaddagen]]),IF(OR(MONTH(jaar_zip[[#This Row],[Datum]])=1,MONTH(jaar_zip[[#This Row],[Datum]])=2,MONTH(jaar_zip[[#This Row],[Datum]])=11,MONTH(jaar_zip[[#This Row],[Datum]])=12),1.1,IF(OR(MONTH(jaar_zip[[#This Row],[Datum]])=3,MONTH(jaar_zip[[#This Row],[Datum]])=10),1,0.8))*jaar_zip[[#This Row],[graaddagen]],"")</f>
        <v>0.71999999999999886</v>
      </c>
      <c r="O5305" s="101">
        <f>IF(ISNUMBER(jaar_zip[[#This Row],[etmaaltemperatuur]]),IF(jaar_zip[[#This Row],[etmaaltemperatuur]]&gt;stookgrens,jaar_zip[[#This Row],[etmaaltemperatuur]]-stookgrens,0),"")</f>
        <v>0</v>
      </c>
    </row>
    <row r="5306" spans="1:15" x14ac:dyDescent="0.25">
      <c r="A5306">
        <v>290</v>
      </c>
      <c r="B5306">
        <v>20240408</v>
      </c>
      <c r="C5306">
        <v>2.2000000000000002</v>
      </c>
      <c r="D5306">
        <v>15.4</v>
      </c>
      <c r="E5306">
        <v>1116</v>
      </c>
      <c r="F5306">
        <v>1.4</v>
      </c>
      <c r="G5306">
        <v>1008.2</v>
      </c>
      <c r="H5306">
        <v>83</v>
      </c>
      <c r="I5306" s="101" t="s">
        <v>31</v>
      </c>
      <c r="J5306" s="1">
        <f>DATEVALUE(RIGHT(jaar_zip[[#This Row],[YYYYMMDD]],2)&amp;"-"&amp;MID(jaar_zip[[#This Row],[YYYYMMDD]],5,2)&amp;"-"&amp;LEFT(jaar_zip[[#This Row],[YYYYMMDD]],4))</f>
        <v>45390</v>
      </c>
      <c r="K5306" s="101" t="str">
        <f>IF(AND(VALUE(MONTH(jaar_zip[[#This Row],[Datum]]))=1,VALUE(WEEKNUM(jaar_zip[[#This Row],[Datum]],21))&gt;51),RIGHT(YEAR(jaar_zip[[#This Row],[Datum]])-1,2),RIGHT(YEAR(jaar_zip[[#This Row],[Datum]]),2))&amp;"-"&amp; TEXT(WEEKNUM(jaar_zip[[#This Row],[Datum]],21),"00")</f>
        <v>24-15</v>
      </c>
      <c r="L5306" s="101">
        <f>MONTH(jaar_zip[[#This Row],[Datum]])</f>
        <v>4</v>
      </c>
      <c r="M5306" s="101">
        <f>IF(ISNUMBER(jaar_zip[[#This Row],[etmaaltemperatuur]]),IF(jaar_zip[[#This Row],[etmaaltemperatuur]]&lt;stookgrens,stookgrens-jaar_zip[[#This Row],[etmaaltemperatuur]],0),"")</f>
        <v>2.5999999999999996</v>
      </c>
      <c r="N5306" s="101">
        <f>IF(ISNUMBER(jaar_zip[[#This Row],[graaddagen]]),IF(OR(MONTH(jaar_zip[[#This Row],[Datum]])=1,MONTH(jaar_zip[[#This Row],[Datum]])=2,MONTH(jaar_zip[[#This Row],[Datum]])=11,MONTH(jaar_zip[[#This Row],[Datum]])=12),1.1,IF(OR(MONTH(jaar_zip[[#This Row],[Datum]])=3,MONTH(jaar_zip[[#This Row],[Datum]])=10),1,0.8))*jaar_zip[[#This Row],[graaddagen]],"")</f>
        <v>2.0799999999999996</v>
      </c>
      <c r="O5306" s="101">
        <f>IF(ISNUMBER(jaar_zip[[#This Row],[etmaaltemperatuur]]),IF(jaar_zip[[#This Row],[etmaaltemperatuur]]&gt;stookgrens,jaar_zip[[#This Row],[etmaaltemperatuur]]-stookgrens,0),"")</f>
        <v>0</v>
      </c>
    </row>
    <row r="5307" spans="1:15" x14ac:dyDescent="0.25">
      <c r="A5307">
        <v>290</v>
      </c>
      <c r="B5307">
        <v>20240409</v>
      </c>
      <c r="C5307">
        <v>6</v>
      </c>
      <c r="D5307">
        <v>12</v>
      </c>
      <c r="E5307">
        <v>1080</v>
      </c>
      <c r="F5307">
        <v>1.3</v>
      </c>
      <c r="G5307">
        <v>1010.2</v>
      </c>
      <c r="H5307">
        <v>76</v>
      </c>
      <c r="I5307" s="101" t="s">
        <v>31</v>
      </c>
      <c r="J5307" s="1">
        <f>DATEVALUE(RIGHT(jaar_zip[[#This Row],[YYYYMMDD]],2)&amp;"-"&amp;MID(jaar_zip[[#This Row],[YYYYMMDD]],5,2)&amp;"-"&amp;LEFT(jaar_zip[[#This Row],[YYYYMMDD]],4))</f>
        <v>45391</v>
      </c>
      <c r="K5307" s="101" t="str">
        <f>IF(AND(VALUE(MONTH(jaar_zip[[#This Row],[Datum]]))=1,VALUE(WEEKNUM(jaar_zip[[#This Row],[Datum]],21))&gt;51),RIGHT(YEAR(jaar_zip[[#This Row],[Datum]])-1,2),RIGHT(YEAR(jaar_zip[[#This Row],[Datum]]),2))&amp;"-"&amp; TEXT(WEEKNUM(jaar_zip[[#This Row],[Datum]],21),"00")</f>
        <v>24-15</v>
      </c>
      <c r="L5307" s="101">
        <f>MONTH(jaar_zip[[#This Row],[Datum]])</f>
        <v>4</v>
      </c>
      <c r="M5307" s="101">
        <f>IF(ISNUMBER(jaar_zip[[#This Row],[etmaaltemperatuur]]),IF(jaar_zip[[#This Row],[etmaaltemperatuur]]&lt;stookgrens,stookgrens-jaar_zip[[#This Row],[etmaaltemperatuur]],0),"")</f>
        <v>6</v>
      </c>
      <c r="N5307" s="101">
        <f>IF(ISNUMBER(jaar_zip[[#This Row],[graaddagen]]),IF(OR(MONTH(jaar_zip[[#This Row],[Datum]])=1,MONTH(jaar_zip[[#This Row],[Datum]])=2,MONTH(jaar_zip[[#This Row],[Datum]])=11,MONTH(jaar_zip[[#This Row],[Datum]])=12),1.1,IF(OR(MONTH(jaar_zip[[#This Row],[Datum]])=3,MONTH(jaar_zip[[#This Row],[Datum]])=10),1,0.8))*jaar_zip[[#This Row],[graaddagen]],"")</f>
        <v>4.8000000000000007</v>
      </c>
      <c r="O5307" s="101">
        <f>IF(ISNUMBER(jaar_zip[[#This Row],[etmaaltemperatuur]]),IF(jaar_zip[[#This Row],[etmaaltemperatuur]]&gt;stookgrens,jaar_zip[[#This Row],[etmaaltemperatuur]]-stookgrens,0),"")</f>
        <v>0</v>
      </c>
    </row>
    <row r="5308" spans="1:15" x14ac:dyDescent="0.25">
      <c r="A5308">
        <v>290</v>
      </c>
      <c r="B5308">
        <v>20240410</v>
      </c>
      <c r="C5308">
        <v>4.0999999999999996</v>
      </c>
      <c r="D5308">
        <v>10.7</v>
      </c>
      <c r="E5308">
        <v>1481</v>
      </c>
      <c r="F5308">
        <v>0.4</v>
      </c>
      <c r="G5308">
        <v>1026.8</v>
      </c>
      <c r="H5308">
        <v>68</v>
      </c>
      <c r="I5308" s="101" t="s">
        <v>31</v>
      </c>
      <c r="J5308" s="1">
        <f>DATEVALUE(RIGHT(jaar_zip[[#This Row],[YYYYMMDD]],2)&amp;"-"&amp;MID(jaar_zip[[#This Row],[YYYYMMDD]],5,2)&amp;"-"&amp;LEFT(jaar_zip[[#This Row],[YYYYMMDD]],4))</f>
        <v>45392</v>
      </c>
      <c r="K5308" s="101" t="str">
        <f>IF(AND(VALUE(MONTH(jaar_zip[[#This Row],[Datum]]))=1,VALUE(WEEKNUM(jaar_zip[[#This Row],[Datum]],21))&gt;51),RIGHT(YEAR(jaar_zip[[#This Row],[Datum]])-1,2),RIGHT(YEAR(jaar_zip[[#This Row],[Datum]]),2))&amp;"-"&amp; TEXT(WEEKNUM(jaar_zip[[#This Row],[Datum]],21),"00")</f>
        <v>24-15</v>
      </c>
      <c r="L5308" s="101">
        <f>MONTH(jaar_zip[[#This Row],[Datum]])</f>
        <v>4</v>
      </c>
      <c r="M5308" s="101">
        <f>IF(ISNUMBER(jaar_zip[[#This Row],[etmaaltemperatuur]]),IF(jaar_zip[[#This Row],[etmaaltemperatuur]]&lt;stookgrens,stookgrens-jaar_zip[[#This Row],[etmaaltemperatuur]],0),"")</f>
        <v>7.3000000000000007</v>
      </c>
      <c r="N5308" s="101">
        <f>IF(ISNUMBER(jaar_zip[[#This Row],[graaddagen]]),IF(OR(MONTH(jaar_zip[[#This Row],[Datum]])=1,MONTH(jaar_zip[[#This Row],[Datum]])=2,MONTH(jaar_zip[[#This Row],[Datum]])=11,MONTH(jaar_zip[[#This Row],[Datum]])=12),1.1,IF(OR(MONTH(jaar_zip[[#This Row],[Datum]])=3,MONTH(jaar_zip[[#This Row],[Datum]])=10),1,0.8))*jaar_zip[[#This Row],[graaddagen]],"")</f>
        <v>5.8400000000000007</v>
      </c>
      <c r="O5308" s="101">
        <f>IF(ISNUMBER(jaar_zip[[#This Row],[etmaaltemperatuur]]),IF(jaar_zip[[#This Row],[etmaaltemperatuur]]&gt;stookgrens,jaar_zip[[#This Row],[etmaaltemperatuur]]-stookgrens,0),"")</f>
        <v>0</v>
      </c>
    </row>
    <row r="5309" spans="1:15" x14ac:dyDescent="0.25">
      <c r="A5309">
        <v>290</v>
      </c>
      <c r="B5309">
        <v>20240411</v>
      </c>
      <c r="C5309">
        <v>4.5</v>
      </c>
      <c r="D5309">
        <v>12.3</v>
      </c>
      <c r="E5309">
        <v>588</v>
      </c>
      <c r="F5309">
        <v>1.1000000000000001</v>
      </c>
      <c r="G5309">
        <v>1030.5</v>
      </c>
      <c r="H5309">
        <v>82</v>
      </c>
      <c r="I5309" s="101" t="s">
        <v>31</v>
      </c>
      <c r="J5309" s="1">
        <f>DATEVALUE(RIGHT(jaar_zip[[#This Row],[YYYYMMDD]],2)&amp;"-"&amp;MID(jaar_zip[[#This Row],[YYYYMMDD]],5,2)&amp;"-"&amp;LEFT(jaar_zip[[#This Row],[YYYYMMDD]],4))</f>
        <v>45393</v>
      </c>
      <c r="K5309" s="101" t="str">
        <f>IF(AND(VALUE(MONTH(jaar_zip[[#This Row],[Datum]]))=1,VALUE(WEEKNUM(jaar_zip[[#This Row],[Datum]],21))&gt;51),RIGHT(YEAR(jaar_zip[[#This Row],[Datum]])-1,2),RIGHT(YEAR(jaar_zip[[#This Row],[Datum]]),2))&amp;"-"&amp; TEXT(WEEKNUM(jaar_zip[[#This Row],[Datum]],21),"00")</f>
        <v>24-15</v>
      </c>
      <c r="L5309" s="101">
        <f>MONTH(jaar_zip[[#This Row],[Datum]])</f>
        <v>4</v>
      </c>
      <c r="M5309" s="101">
        <f>IF(ISNUMBER(jaar_zip[[#This Row],[etmaaltemperatuur]]),IF(jaar_zip[[#This Row],[etmaaltemperatuur]]&lt;stookgrens,stookgrens-jaar_zip[[#This Row],[etmaaltemperatuur]],0),"")</f>
        <v>5.6999999999999993</v>
      </c>
      <c r="N5309" s="101">
        <f>IF(ISNUMBER(jaar_zip[[#This Row],[graaddagen]]),IF(OR(MONTH(jaar_zip[[#This Row],[Datum]])=1,MONTH(jaar_zip[[#This Row],[Datum]])=2,MONTH(jaar_zip[[#This Row],[Datum]])=11,MONTH(jaar_zip[[#This Row],[Datum]])=12),1.1,IF(OR(MONTH(jaar_zip[[#This Row],[Datum]])=3,MONTH(jaar_zip[[#This Row],[Datum]])=10),1,0.8))*jaar_zip[[#This Row],[graaddagen]],"")</f>
        <v>4.5599999999999996</v>
      </c>
      <c r="O5309" s="101">
        <f>IF(ISNUMBER(jaar_zip[[#This Row],[etmaaltemperatuur]]),IF(jaar_zip[[#This Row],[etmaaltemperatuur]]&gt;stookgrens,jaar_zip[[#This Row],[etmaaltemperatuur]]-stookgrens,0),"")</f>
        <v>0</v>
      </c>
    </row>
    <row r="5310" spans="1:15" x14ac:dyDescent="0.25">
      <c r="A5310">
        <v>290</v>
      </c>
      <c r="B5310">
        <v>20240412</v>
      </c>
      <c r="C5310">
        <v>5</v>
      </c>
      <c r="D5310">
        <v>15.6</v>
      </c>
      <c r="E5310">
        <v>1271</v>
      </c>
      <c r="F5310">
        <v>0</v>
      </c>
      <c r="G5310">
        <v>1028.8</v>
      </c>
      <c r="H5310">
        <v>78</v>
      </c>
      <c r="I5310" s="101" t="s">
        <v>31</v>
      </c>
      <c r="J5310" s="1">
        <f>DATEVALUE(RIGHT(jaar_zip[[#This Row],[YYYYMMDD]],2)&amp;"-"&amp;MID(jaar_zip[[#This Row],[YYYYMMDD]],5,2)&amp;"-"&amp;LEFT(jaar_zip[[#This Row],[YYYYMMDD]],4))</f>
        <v>45394</v>
      </c>
      <c r="K5310" s="101" t="str">
        <f>IF(AND(VALUE(MONTH(jaar_zip[[#This Row],[Datum]]))=1,VALUE(WEEKNUM(jaar_zip[[#This Row],[Datum]],21))&gt;51),RIGHT(YEAR(jaar_zip[[#This Row],[Datum]])-1,2),RIGHT(YEAR(jaar_zip[[#This Row],[Datum]]),2))&amp;"-"&amp; TEXT(WEEKNUM(jaar_zip[[#This Row],[Datum]],21),"00")</f>
        <v>24-15</v>
      </c>
      <c r="L5310" s="101">
        <f>MONTH(jaar_zip[[#This Row],[Datum]])</f>
        <v>4</v>
      </c>
      <c r="M5310" s="101">
        <f>IF(ISNUMBER(jaar_zip[[#This Row],[etmaaltemperatuur]]),IF(jaar_zip[[#This Row],[etmaaltemperatuur]]&lt;stookgrens,stookgrens-jaar_zip[[#This Row],[etmaaltemperatuur]],0),"")</f>
        <v>2.4000000000000004</v>
      </c>
      <c r="N5310" s="101">
        <f>IF(ISNUMBER(jaar_zip[[#This Row],[graaddagen]]),IF(OR(MONTH(jaar_zip[[#This Row],[Datum]])=1,MONTH(jaar_zip[[#This Row],[Datum]])=2,MONTH(jaar_zip[[#This Row],[Datum]])=11,MONTH(jaar_zip[[#This Row],[Datum]])=12),1.1,IF(OR(MONTH(jaar_zip[[#This Row],[Datum]])=3,MONTH(jaar_zip[[#This Row],[Datum]])=10),1,0.8))*jaar_zip[[#This Row],[graaddagen]],"")</f>
        <v>1.9200000000000004</v>
      </c>
      <c r="O5310" s="101">
        <f>IF(ISNUMBER(jaar_zip[[#This Row],[etmaaltemperatuur]]),IF(jaar_zip[[#This Row],[etmaaltemperatuur]]&gt;stookgrens,jaar_zip[[#This Row],[etmaaltemperatuur]]-stookgrens,0),"")</f>
        <v>0</v>
      </c>
    </row>
    <row r="5311" spans="1:15" x14ac:dyDescent="0.25">
      <c r="A5311">
        <v>290</v>
      </c>
      <c r="B5311">
        <v>20240413</v>
      </c>
      <c r="C5311">
        <v>4.8</v>
      </c>
      <c r="D5311">
        <v>17.399999999999999</v>
      </c>
      <c r="E5311">
        <v>1748</v>
      </c>
      <c r="F5311">
        <v>0</v>
      </c>
      <c r="G5311">
        <v>1021.9</v>
      </c>
      <c r="H5311">
        <v>70</v>
      </c>
      <c r="I5311" s="101" t="s">
        <v>31</v>
      </c>
      <c r="J5311" s="1">
        <f>DATEVALUE(RIGHT(jaar_zip[[#This Row],[YYYYMMDD]],2)&amp;"-"&amp;MID(jaar_zip[[#This Row],[YYYYMMDD]],5,2)&amp;"-"&amp;LEFT(jaar_zip[[#This Row],[YYYYMMDD]],4))</f>
        <v>45395</v>
      </c>
      <c r="K5311" s="101" t="str">
        <f>IF(AND(VALUE(MONTH(jaar_zip[[#This Row],[Datum]]))=1,VALUE(WEEKNUM(jaar_zip[[#This Row],[Datum]],21))&gt;51),RIGHT(YEAR(jaar_zip[[#This Row],[Datum]])-1,2),RIGHT(YEAR(jaar_zip[[#This Row],[Datum]]),2))&amp;"-"&amp; TEXT(WEEKNUM(jaar_zip[[#This Row],[Datum]],21),"00")</f>
        <v>24-15</v>
      </c>
      <c r="L5311" s="101">
        <f>MONTH(jaar_zip[[#This Row],[Datum]])</f>
        <v>4</v>
      </c>
      <c r="M5311" s="101">
        <f>IF(ISNUMBER(jaar_zip[[#This Row],[etmaaltemperatuur]]),IF(jaar_zip[[#This Row],[etmaaltemperatuur]]&lt;stookgrens,stookgrens-jaar_zip[[#This Row],[etmaaltemperatuur]],0),"")</f>
        <v>0.60000000000000142</v>
      </c>
      <c r="N5311" s="101">
        <f>IF(ISNUMBER(jaar_zip[[#This Row],[graaddagen]]),IF(OR(MONTH(jaar_zip[[#This Row],[Datum]])=1,MONTH(jaar_zip[[#This Row],[Datum]])=2,MONTH(jaar_zip[[#This Row],[Datum]])=11,MONTH(jaar_zip[[#This Row],[Datum]])=12),1.1,IF(OR(MONTH(jaar_zip[[#This Row],[Datum]])=3,MONTH(jaar_zip[[#This Row],[Datum]])=10),1,0.8))*jaar_zip[[#This Row],[graaddagen]],"")</f>
        <v>0.48000000000000115</v>
      </c>
      <c r="O5311" s="101">
        <f>IF(ISNUMBER(jaar_zip[[#This Row],[etmaaltemperatuur]]),IF(jaar_zip[[#This Row],[etmaaltemperatuur]]&gt;stookgrens,jaar_zip[[#This Row],[etmaaltemperatuur]]-stookgrens,0),"")</f>
        <v>0</v>
      </c>
    </row>
    <row r="5312" spans="1:15" x14ac:dyDescent="0.25">
      <c r="A5312">
        <v>290</v>
      </c>
      <c r="B5312">
        <v>20240414</v>
      </c>
      <c r="C5312">
        <v>3.4</v>
      </c>
      <c r="D5312">
        <v>11.4</v>
      </c>
      <c r="E5312">
        <v>1635</v>
      </c>
      <c r="F5312">
        <v>0.2</v>
      </c>
      <c r="G5312">
        <v>1020.1</v>
      </c>
      <c r="H5312">
        <v>64</v>
      </c>
      <c r="I5312" s="101" t="s">
        <v>31</v>
      </c>
      <c r="J5312" s="1">
        <f>DATEVALUE(RIGHT(jaar_zip[[#This Row],[YYYYMMDD]],2)&amp;"-"&amp;MID(jaar_zip[[#This Row],[YYYYMMDD]],5,2)&amp;"-"&amp;LEFT(jaar_zip[[#This Row],[YYYYMMDD]],4))</f>
        <v>45396</v>
      </c>
      <c r="K5312" s="101" t="str">
        <f>IF(AND(VALUE(MONTH(jaar_zip[[#This Row],[Datum]]))=1,VALUE(WEEKNUM(jaar_zip[[#This Row],[Datum]],21))&gt;51),RIGHT(YEAR(jaar_zip[[#This Row],[Datum]])-1,2),RIGHT(YEAR(jaar_zip[[#This Row],[Datum]]),2))&amp;"-"&amp; TEXT(WEEKNUM(jaar_zip[[#This Row],[Datum]],21),"00")</f>
        <v>24-15</v>
      </c>
      <c r="L5312" s="101">
        <f>MONTH(jaar_zip[[#This Row],[Datum]])</f>
        <v>4</v>
      </c>
      <c r="M5312" s="101">
        <f>IF(ISNUMBER(jaar_zip[[#This Row],[etmaaltemperatuur]]),IF(jaar_zip[[#This Row],[etmaaltemperatuur]]&lt;stookgrens,stookgrens-jaar_zip[[#This Row],[etmaaltemperatuur]],0),"")</f>
        <v>6.6</v>
      </c>
      <c r="N5312" s="101">
        <f>IF(ISNUMBER(jaar_zip[[#This Row],[graaddagen]]),IF(OR(MONTH(jaar_zip[[#This Row],[Datum]])=1,MONTH(jaar_zip[[#This Row],[Datum]])=2,MONTH(jaar_zip[[#This Row],[Datum]])=11,MONTH(jaar_zip[[#This Row],[Datum]])=12),1.1,IF(OR(MONTH(jaar_zip[[#This Row],[Datum]])=3,MONTH(jaar_zip[[#This Row],[Datum]])=10),1,0.8))*jaar_zip[[#This Row],[graaddagen]],"")</f>
        <v>5.28</v>
      </c>
      <c r="O5312" s="101">
        <f>IF(ISNUMBER(jaar_zip[[#This Row],[etmaaltemperatuur]]),IF(jaar_zip[[#This Row],[etmaaltemperatuur]]&gt;stookgrens,jaar_zip[[#This Row],[etmaaltemperatuur]]-stookgrens,0),"")</f>
        <v>0</v>
      </c>
    </row>
    <row r="5313" spans="1:15" x14ac:dyDescent="0.25">
      <c r="A5313">
        <v>290</v>
      </c>
      <c r="B5313">
        <v>20240415</v>
      </c>
      <c r="C5313">
        <v>5.5</v>
      </c>
      <c r="D5313">
        <v>7.3</v>
      </c>
      <c r="E5313">
        <v>939</v>
      </c>
      <c r="F5313">
        <v>9.8000000000000007</v>
      </c>
      <c r="G5313">
        <v>1004.8</v>
      </c>
      <c r="H5313">
        <v>82</v>
      </c>
      <c r="I5313" s="101" t="s">
        <v>31</v>
      </c>
      <c r="J5313" s="1">
        <f>DATEVALUE(RIGHT(jaar_zip[[#This Row],[YYYYMMDD]],2)&amp;"-"&amp;MID(jaar_zip[[#This Row],[YYYYMMDD]],5,2)&amp;"-"&amp;LEFT(jaar_zip[[#This Row],[YYYYMMDD]],4))</f>
        <v>45397</v>
      </c>
      <c r="K5313" s="101" t="str">
        <f>IF(AND(VALUE(MONTH(jaar_zip[[#This Row],[Datum]]))=1,VALUE(WEEKNUM(jaar_zip[[#This Row],[Datum]],21))&gt;51),RIGHT(YEAR(jaar_zip[[#This Row],[Datum]])-1,2),RIGHT(YEAR(jaar_zip[[#This Row],[Datum]]),2))&amp;"-"&amp; TEXT(WEEKNUM(jaar_zip[[#This Row],[Datum]],21),"00")</f>
        <v>24-16</v>
      </c>
      <c r="L5313" s="101">
        <f>MONTH(jaar_zip[[#This Row],[Datum]])</f>
        <v>4</v>
      </c>
      <c r="M5313" s="101">
        <f>IF(ISNUMBER(jaar_zip[[#This Row],[etmaaltemperatuur]]),IF(jaar_zip[[#This Row],[etmaaltemperatuur]]&lt;stookgrens,stookgrens-jaar_zip[[#This Row],[etmaaltemperatuur]],0),"")</f>
        <v>10.7</v>
      </c>
      <c r="N5313" s="101">
        <f>IF(ISNUMBER(jaar_zip[[#This Row],[graaddagen]]),IF(OR(MONTH(jaar_zip[[#This Row],[Datum]])=1,MONTH(jaar_zip[[#This Row],[Datum]])=2,MONTH(jaar_zip[[#This Row],[Datum]])=11,MONTH(jaar_zip[[#This Row],[Datum]])=12),1.1,IF(OR(MONTH(jaar_zip[[#This Row],[Datum]])=3,MONTH(jaar_zip[[#This Row],[Datum]])=10),1,0.8))*jaar_zip[[#This Row],[graaddagen]],"")</f>
        <v>8.56</v>
      </c>
      <c r="O5313" s="101">
        <f>IF(ISNUMBER(jaar_zip[[#This Row],[etmaaltemperatuur]]),IF(jaar_zip[[#This Row],[etmaaltemperatuur]]&gt;stookgrens,jaar_zip[[#This Row],[etmaaltemperatuur]]-stookgrens,0),"")</f>
        <v>0</v>
      </c>
    </row>
    <row r="5314" spans="1:15" x14ac:dyDescent="0.25">
      <c r="A5314">
        <v>290</v>
      </c>
      <c r="B5314">
        <v>20240416</v>
      </c>
      <c r="C5314">
        <v>4.3</v>
      </c>
      <c r="D5314">
        <v>6.5</v>
      </c>
      <c r="E5314">
        <v>766</v>
      </c>
      <c r="F5314">
        <v>6.6</v>
      </c>
      <c r="G5314">
        <v>1002.7</v>
      </c>
      <c r="H5314">
        <v>85</v>
      </c>
      <c r="I5314" s="101" t="s">
        <v>31</v>
      </c>
      <c r="J5314" s="1">
        <f>DATEVALUE(RIGHT(jaar_zip[[#This Row],[YYYYMMDD]],2)&amp;"-"&amp;MID(jaar_zip[[#This Row],[YYYYMMDD]],5,2)&amp;"-"&amp;LEFT(jaar_zip[[#This Row],[YYYYMMDD]],4))</f>
        <v>45398</v>
      </c>
      <c r="K5314" s="101" t="str">
        <f>IF(AND(VALUE(MONTH(jaar_zip[[#This Row],[Datum]]))=1,VALUE(WEEKNUM(jaar_zip[[#This Row],[Datum]],21))&gt;51),RIGHT(YEAR(jaar_zip[[#This Row],[Datum]])-1,2),RIGHT(YEAR(jaar_zip[[#This Row],[Datum]]),2))&amp;"-"&amp; TEXT(WEEKNUM(jaar_zip[[#This Row],[Datum]],21),"00")</f>
        <v>24-16</v>
      </c>
      <c r="L5314" s="101">
        <f>MONTH(jaar_zip[[#This Row],[Datum]])</f>
        <v>4</v>
      </c>
      <c r="M5314" s="101">
        <f>IF(ISNUMBER(jaar_zip[[#This Row],[etmaaltemperatuur]]),IF(jaar_zip[[#This Row],[etmaaltemperatuur]]&lt;stookgrens,stookgrens-jaar_zip[[#This Row],[etmaaltemperatuur]],0),"")</f>
        <v>11.5</v>
      </c>
      <c r="N5314" s="101">
        <f>IF(ISNUMBER(jaar_zip[[#This Row],[graaddagen]]),IF(OR(MONTH(jaar_zip[[#This Row],[Datum]])=1,MONTH(jaar_zip[[#This Row],[Datum]])=2,MONTH(jaar_zip[[#This Row],[Datum]])=11,MONTH(jaar_zip[[#This Row],[Datum]])=12),1.1,IF(OR(MONTH(jaar_zip[[#This Row],[Datum]])=3,MONTH(jaar_zip[[#This Row],[Datum]])=10),1,0.8))*jaar_zip[[#This Row],[graaddagen]],"")</f>
        <v>9.2000000000000011</v>
      </c>
      <c r="O5314" s="101">
        <f>IF(ISNUMBER(jaar_zip[[#This Row],[etmaaltemperatuur]]),IF(jaar_zip[[#This Row],[etmaaltemperatuur]]&gt;stookgrens,jaar_zip[[#This Row],[etmaaltemperatuur]]-stookgrens,0),"")</f>
        <v>0</v>
      </c>
    </row>
    <row r="5315" spans="1:15" x14ac:dyDescent="0.25">
      <c r="A5315">
        <v>290</v>
      </c>
      <c r="B5315">
        <v>20240417</v>
      </c>
      <c r="C5315">
        <v>2.5</v>
      </c>
      <c r="D5315">
        <v>4.8</v>
      </c>
      <c r="E5315">
        <v>959</v>
      </c>
      <c r="F5315">
        <v>2.2000000000000002</v>
      </c>
      <c r="G5315">
        <v>1011.4</v>
      </c>
      <c r="H5315">
        <v>87</v>
      </c>
      <c r="I5315" s="101" t="s">
        <v>31</v>
      </c>
      <c r="J5315" s="1">
        <f>DATEVALUE(RIGHT(jaar_zip[[#This Row],[YYYYMMDD]],2)&amp;"-"&amp;MID(jaar_zip[[#This Row],[YYYYMMDD]],5,2)&amp;"-"&amp;LEFT(jaar_zip[[#This Row],[YYYYMMDD]],4))</f>
        <v>45399</v>
      </c>
      <c r="K5315" s="101" t="str">
        <f>IF(AND(VALUE(MONTH(jaar_zip[[#This Row],[Datum]]))=1,VALUE(WEEKNUM(jaar_zip[[#This Row],[Datum]],21))&gt;51),RIGHT(YEAR(jaar_zip[[#This Row],[Datum]])-1,2),RIGHT(YEAR(jaar_zip[[#This Row],[Datum]]),2))&amp;"-"&amp; TEXT(WEEKNUM(jaar_zip[[#This Row],[Datum]],21),"00")</f>
        <v>24-16</v>
      </c>
      <c r="L5315" s="101">
        <f>MONTH(jaar_zip[[#This Row],[Datum]])</f>
        <v>4</v>
      </c>
      <c r="M5315" s="101">
        <f>IF(ISNUMBER(jaar_zip[[#This Row],[etmaaltemperatuur]]),IF(jaar_zip[[#This Row],[etmaaltemperatuur]]&lt;stookgrens,stookgrens-jaar_zip[[#This Row],[etmaaltemperatuur]],0),"")</f>
        <v>13.2</v>
      </c>
      <c r="N5315" s="101">
        <f>IF(ISNUMBER(jaar_zip[[#This Row],[graaddagen]]),IF(OR(MONTH(jaar_zip[[#This Row],[Datum]])=1,MONTH(jaar_zip[[#This Row],[Datum]])=2,MONTH(jaar_zip[[#This Row],[Datum]])=11,MONTH(jaar_zip[[#This Row],[Datum]])=12),1.1,IF(OR(MONTH(jaar_zip[[#This Row],[Datum]])=3,MONTH(jaar_zip[[#This Row],[Datum]])=10),1,0.8))*jaar_zip[[#This Row],[graaddagen]],"")</f>
        <v>10.56</v>
      </c>
      <c r="O5315" s="101">
        <f>IF(ISNUMBER(jaar_zip[[#This Row],[etmaaltemperatuur]]),IF(jaar_zip[[#This Row],[etmaaltemperatuur]]&gt;stookgrens,jaar_zip[[#This Row],[etmaaltemperatuur]]-stookgrens,0),"")</f>
        <v>0</v>
      </c>
    </row>
    <row r="5316" spans="1:15" x14ac:dyDescent="0.25">
      <c r="A5316">
        <v>290</v>
      </c>
      <c r="B5316">
        <v>20240418</v>
      </c>
      <c r="C5316">
        <v>2.8</v>
      </c>
      <c r="D5316">
        <v>6.6</v>
      </c>
      <c r="E5316">
        <v>1500</v>
      </c>
      <c r="F5316">
        <v>0.4</v>
      </c>
      <c r="G5316">
        <v>1017.5</v>
      </c>
      <c r="H5316">
        <v>75</v>
      </c>
      <c r="I5316" s="101" t="s">
        <v>31</v>
      </c>
      <c r="J5316" s="1">
        <f>DATEVALUE(RIGHT(jaar_zip[[#This Row],[YYYYMMDD]],2)&amp;"-"&amp;MID(jaar_zip[[#This Row],[YYYYMMDD]],5,2)&amp;"-"&amp;LEFT(jaar_zip[[#This Row],[YYYYMMDD]],4))</f>
        <v>45400</v>
      </c>
      <c r="K5316" s="101" t="str">
        <f>IF(AND(VALUE(MONTH(jaar_zip[[#This Row],[Datum]]))=1,VALUE(WEEKNUM(jaar_zip[[#This Row],[Datum]],21))&gt;51),RIGHT(YEAR(jaar_zip[[#This Row],[Datum]])-1,2),RIGHT(YEAR(jaar_zip[[#This Row],[Datum]]),2))&amp;"-"&amp; TEXT(WEEKNUM(jaar_zip[[#This Row],[Datum]],21),"00")</f>
        <v>24-16</v>
      </c>
      <c r="L5316" s="101">
        <f>MONTH(jaar_zip[[#This Row],[Datum]])</f>
        <v>4</v>
      </c>
      <c r="M5316" s="101">
        <f>IF(ISNUMBER(jaar_zip[[#This Row],[etmaaltemperatuur]]),IF(jaar_zip[[#This Row],[etmaaltemperatuur]]&lt;stookgrens,stookgrens-jaar_zip[[#This Row],[etmaaltemperatuur]],0),"")</f>
        <v>11.4</v>
      </c>
      <c r="N5316" s="101">
        <f>IF(ISNUMBER(jaar_zip[[#This Row],[graaddagen]]),IF(OR(MONTH(jaar_zip[[#This Row],[Datum]])=1,MONTH(jaar_zip[[#This Row],[Datum]])=2,MONTH(jaar_zip[[#This Row],[Datum]])=11,MONTH(jaar_zip[[#This Row],[Datum]])=12),1.1,IF(OR(MONTH(jaar_zip[[#This Row],[Datum]])=3,MONTH(jaar_zip[[#This Row],[Datum]])=10),1,0.8))*jaar_zip[[#This Row],[graaddagen]],"")</f>
        <v>9.120000000000001</v>
      </c>
      <c r="O5316" s="101">
        <f>IF(ISNUMBER(jaar_zip[[#This Row],[etmaaltemperatuur]]),IF(jaar_zip[[#This Row],[etmaaltemperatuur]]&gt;stookgrens,jaar_zip[[#This Row],[etmaaltemperatuur]]-stookgrens,0),"")</f>
        <v>0</v>
      </c>
    </row>
    <row r="5317" spans="1:15" x14ac:dyDescent="0.25">
      <c r="A5317">
        <v>290</v>
      </c>
      <c r="B5317">
        <v>20240419</v>
      </c>
      <c r="C5317">
        <v>5.7</v>
      </c>
      <c r="D5317">
        <v>7.4</v>
      </c>
      <c r="E5317">
        <v>1233</v>
      </c>
      <c r="F5317">
        <v>11.5</v>
      </c>
      <c r="G5317">
        <v>1008.6</v>
      </c>
      <c r="H5317">
        <v>85</v>
      </c>
      <c r="I5317" s="101" t="s">
        <v>31</v>
      </c>
      <c r="J5317" s="1">
        <f>DATEVALUE(RIGHT(jaar_zip[[#This Row],[YYYYMMDD]],2)&amp;"-"&amp;MID(jaar_zip[[#This Row],[YYYYMMDD]],5,2)&amp;"-"&amp;LEFT(jaar_zip[[#This Row],[YYYYMMDD]],4))</f>
        <v>45401</v>
      </c>
      <c r="K5317" s="101" t="str">
        <f>IF(AND(VALUE(MONTH(jaar_zip[[#This Row],[Datum]]))=1,VALUE(WEEKNUM(jaar_zip[[#This Row],[Datum]],21))&gt;51),RIGHT(YEAR(jaar_zip[[#This Row],[Datum]])-1,2),RIGHT(YEAR(jaar_zip[[#This Row],[Datum]]),2))&amp;"-"&amp; TEXT(WEEKNUM(jaar_zip[[#This Row],[Datum]],21),"00")</f>
        <v>24-16</v>
      </c>
      <c r="L5317" s="101">
        <f>MONTH(jaar_zip[[#This Row],[Datum]])</f>
        <v>4</v>
      </c>
      <c r="M5317" s="101">
        <f>IF(ISNUMBER(jaar_zip[[#This Row],[etmaaltemperatuur]]),IF(jaar_zip[[#This Row],[etmaaltemperatuur]]&lt;stookgrens,stookgrens-jaar_zip[[#This Row],[etmaaltemperatuur]],0),"")</f>
        <v>10.6</v>
      </c>
      <c r="N5317" s="101">
        <f>IF(ISNUMBER(jaar_zip[[#This Row],[graaddagen]]),IF(OR(MONTH(jaar_zip[[#This Row],[Datum]])=1,MONTH(jaar_zip[[#This Row],[Datum]])=2,MONTH(jaar_zip[[#This Row],[Datum]])=11,MONTH(jaar_zip[[#This Row],[Datum]])=12),1.1,IF(OR(MONTH(jaar_zip[[#This Row],[Datum]])=3,MONTH(jaar_zip[[#This Row],[Datum]])=10),1,0.8))*jaar_zip[[#This Row],[graaddagen]],"")</f>
        <v>8.48</v>
      </c>
      <c r="O5317" s="101">
        <f>IF(ISNUMBER(jaar_zip[[#This Row],[etmaaltemperatuur]]),IF(jaar_zip[[#This Row],[etmaaltemperatuur]]&gt;stookgrens,jaar_zip[[#This Row],[etmaaltemperatuur]]-stookgrens,0),"")</f>
        <v>0</v>
      </c>
    </row>
    <row r="5318" spans="1:15" x14ac:dyDescent="0.25">
      <c r="A5318">
        <v>290</v>
      </c>
      <c r="B5318">
        <v>20240420</v>
      </c>
      <c r="C5318">
        <v>4.0999999999999996</v>
      </c>
      <c r="D5318">
        <v>6.4</v>
      </c>
      <c r="E5318">
        <v>1510</v>
      </c>
      <c r="F5318">
        <v>3.1</v>
      </c>
      <c r="G5318">
        <v>1019.5</v>
      </c>
      <c r="H5318">
        <v>81</v>
      </c>
      <c r="I5318" s="101" t="s">
        <v>31</v>
      </c>
      <c r="J5318" s="1">
        <f>DATEVALUE(RIGHT(jaar_zip[[#This Row],[YYYYMMDD]],2)&amp;"-"&amp;MID(jaar_zip[[#This Row],[YYYYMMDD]],5,2)&amp;"-"&amp;LEFT(jaar_zip[[#This Row],[YYYYMMDD]],4))</f>
        <v>45402</v>
      </c>
      <c r="K5318" s="101" t="str">
        <f>IF(AND(VALUE(MONTH(jaar_zip[[#This Row],[Datum]]))=1,VALUE(WEEKNUM(jaar_zip[[#This Row],[Datum]],21))&gt;51),RIGHT(YEAR(jaar_zip[[#This Row],[Datum]])-1,2),RIGHT(YEAR(jaar_zip[[#This Row],[Datum]]),2))&amp;"-"&amp; TEXT(WEEKNUM(jaar_zip[[#This Row],[Datum]],21),"00")</f>
        <v>24-16</v>
      </c>
      <c r="L5318" s="101">
        <f>MONTH(jaar_zip[[#This Row],[Datum]])</f>
        <v>4</v>
      </c>
      <c r="M5318" s="101">
        <f>IF(ISNUMBER(jaar_zip[[#This Row],[etmaaltemperatuur]]),IF(jaar_zip[[#This Row],[etmaaltemperatuur]]&lt;stookgrens,stookgrens-jaar_zip[[#This Row],[etmaaltemperatuur]],0),"")</f>
        <v>11.6</v>
      </c>
      <c r="N5318" s="101">
        <f>IF(ISNUMBER(jaar_zip[[#This Row],[graaddagen]]),IF(OR(MONTH(jaar_zip[[#This Row],[Datum]])=1,MONTH(jaar_zip[[#This Row],[Datum]])=2,MONTH(jaar_zip[[#This Row],[Datum]])=11,MONTH(jaar_zip[[#This Row],[Datum]])=12),1.1,IF(OR(MONTH(jaar_zip[[#This Row],[Datum]])=3,MONTH(jaar_zip[[#This Row],[Datum]])=10),1,0.8))*jaar_zip[[#This Row],[graaddagen]],"")</f>
        <v>9.2799999999999994</v>
      </c>
      <c r="O5318" s="101">
        <f>IF(ISNUMBER(jaar_zip[[#This Row],[etmaaltemperatuur]]),IF(jaar_zip[[#This Row],[etmaaltemperatuur]]&gt;stookgrens,jaar_zip[[#This Row],[etmaaltemperatuur]]-stookgrens,0),"")</f>
        <v>0</v>
      </c>
    </row>
    <row r="5319" spans="1:15" x14ac:dyDescent="0.25">
      <c r="A5319">
        <v>290</v>
      </c>
      <c r="B5319">
        <v>20240421</v>
      </c>
      <c r="C5319">
        <v>3.9</v>
      </c>
      <c r="D5319">
        <v>5.7</v>
      </c>
      <c r="E5319">
        <v>1707</v>
      </c>
      <c r="F5319">
        <v>1</v>
      </c>
      <c r="G5319">
        <v>1024.4000000000001</v>
      </c>
      <c r="H5319">
        <v>72</v>
      </c>
      <c r="I5319" s="101" t="s">
        <v>31</v>
      </c>
      <c r="J5319" s="1">
        <f>DATEVALUE(RIGHT(jaar_zip[[#This Row],[YYYYMMDD]],2)&amp;"-"&amp;MID(jaar_zip[[#This Row],[YYYYMMDD]],5,2)&amp;"-"&amp;LEFT(jaar_zip[[#This Row],[YYYYMMDD]],4))</f>
        <v>45403</v>
      </c>
      <c r="K5319" s="101" t="str">
        <f>IF(AND(VALUE(MONTH(jaar_zip[[#This Row],[Datum]]))=1,VALUE(WEEKNUM(jaar_zip[[#This Row],[Datum]],21))&gt;51),RIGHT(YEAR(jaar_zip[[#This Row],[Datum]])-1,2),RIGHT(YEAR(jaar_zip[[#This Row],[Datum]]),2))&amp;"-"&amp; TEXT(WEEKNUM(jaar_zip[[#This Row],[Datum]],21),"00")</f>
        <v>24-16</v>
      </c>
      <c r="L5319" s="101">
        <f>MONTH(jaar_zip[[#This Row],[Datum]])</f>
        <v>4</v>
      </c>
      <c r="M5319" s="101">
        <f>IF(ISNUMBER(jaar_zip[[#This Row],[etmaaltemperatuur]]),IF(jaar_zip[[#This Row],[etmaaltemperatuur]]&lt;stookgrens,stookgrens-jaar_zip[[#This Row],[etmaaltemperatuur]],0),"")</f>
        <v>12.3</v>
      </c>
      <c r="N5319" s="101">
        <f>IF(ISNUMBER(jaar_zip[[#This Row],[graaddagen]]),IF(OR(MONTH(jaar_zip[[#This Row],[Datum]])=1,MONTH(jaar_zip[[#This Row],[Datum]])=2,MONTH(jaar_zip[[#This Row],[Datum]])=11,MONTH(jaar_zip[[#This Row],[Datum]])=12),1.1,IF(OR(MONTH(jaar_zip[[#This Row],[Datum]])=3,MONTH(jaar_zip[[#This Row],[Datum]])=10),1,0.8))*jaar_zip[[#This Row],[graaddagen]],"")</f>
        <v>9.8400000000000016</v>
      </c>
      <c r="O5319" s="101">
        <f>IF(ISNUMBER(jaar_zip[[#This Row],[etmaaltemperatuur]]),IF(jaar_zip[[#This Row],[etmaaltemperatuur]]&gt;stookgrens,jaar_zip[[#This Row],[etmaaltemperatuur]]-stookgrens,0),"")</f>
        <v>0</v>
      </c>
    </row>
    <row r="5320" spans="1:15" x14ac:dyDescent="0.25">
      <c r="A5320">
        <v>290</v>
      </c>
      <c r="B5320">
        <v>20240422</v>
      </c>
      <c r="C5320">
        <v>2.6</v>
      </c>
      <c r="D5320">
        <v>4.8</v>
      </c>
      <c r="E5320">
        <v>1670</v>
      </c>
      <c r="F5320">
        <v>0</v>
      </c>
      <c r="G5320">
        <v>1024.5</v>
      </c>
      <c r="H5320">
        <v>71</v>
      </c>
      <c r="I5320" s="101" t="s">
        <v>31</v>
      </c>
      <c r="J5320" s="1">
        <f>DATEVALUE(RIGHT(jaar_zip[[#This Row],[YYYYMMDD]],2)&amp;"-"&amp;MID(jaar_zip[[#This Row],[YYYYMMDD]],5,2)&amp;"-"&amp;LEFT(jaar_zip[[#This Row],[YYYYMMDD]],4))</f>
        <v>45404</v>
      </c>
      <c r="K5320" s="101" t="str">
        <f>IF(AND(VALUE(MONTH(jaar_zip[[#This Row],[Datum]]))=1,VALUE(WEEKNUM(jaar_zip[[#This Row],[Datum]],21))&gt;51),RIGHT(YEAR(jaar_zip[[#This Row],[Datum]])-1,2),RIGHT(YEAR(jaar_zip[[#This Row],[Datum]]),2))&amp;"-"&amp; TEXT(WEEKNUM(jaar_zip[[#This Row],[Datum]],21),"00")</f>
        <v>24-17</v>
      </c>
      <c r="L5320" s="101">
        <f>MONTH(jaar_zip[[#This Row],[Datum]])</f>
        <v>4</v>
      </c>
      <c r="M5320" s="101">
        <f>IF(ISNUMBER(jaar_zip[[#This Row],[etmaaltemperatuur]]),IF(jaar_zip[[#This Row],[etmaaltemperatuur]]&lt;stookgrens,stookgrens-jaar_zip[[#This Row],[etmaaltemperatuur]],0),"")</f>
        <v>13.2</v>
      </c>
      <c r="N5320" s="101">
        <f>IF(ISNUMBER(jaar_zip[[#This Row],[graaddagen]]),IF(OR(MONTH(jaar_zip[[#This Row],[Datum]])=1,MONTH(jaar_zip[[#This Row],[Datum]])=2,MONTH(jaar_zip[[#This Row],[Datum]])=11,MONTH(jaar_zip[[#This Row],[Datum]])=12),1.1,IF(OR(MONTH(jaar_zip[[#This Row],[Datum]])=3,MONTH(jaar_zip[[#This Row],[Datum]])=10),1,0.8))*jaar_zip[[#This Row],[graaddagen]],"")</f>
        <v>10.56</v>
      </c>
      <c r="O5320" s="101">
        <f>IF(ISNUMBER(jaar_zip[[#This Row],[etmaaltemperatuur]]),IF(jaar_zip[[#This Row],[etmaaltemperatuur]]&gt;stookgrens,jaar_zip[[#This Row],[etmaaltemperatuur]]-stookgrens,0),"")</f>
        <v>0</v>
      </c>
    </row>
    <row r="5321" spans="1:15" x14ac:dyDescent="0.25">
      <c r="A5321">
        <v>290</v>
      </c>
      <c r="B5321">
        <v>20240423</v>
      </c>
      <c r="C5321">
        <v>2.6</v>
      </c>
      <c r="D5321">
        <v>4.8</v>
      </c>
      <c r="E5321">
        <v>1721</v>
      </c>
      <c r="F5321">
        <v>0.9</v>
      </c>
      <c r="G5321">
        <v>1018.3</v>
      </c>
      <c r="H5321">
        <v>74</v>
      </c>
      <c r="I5321" s="101" t="s">
        <v>31</v>
      </c>
      <c r="J5321" s="1">
        <f>DATEVALUE(RIGHT(jaar_zip[[#This Row],[YYYYMMDD]],2)&amp;"-"&amp;MID(jaar_zip[[#This Row],[YYYYMMDD]],5,2)&amp;"-"&amp;LEFT(jaar_zip[[#This Row],[YYYYMMDD]],4))</f>
        <v>45405</v>
      </c>
      <c r="K5321" s="101" t="str">
        <f>IF(AND(VALUE(MONTH(jaar_zip[[#This Row],[Datum]]))=1,VALUE(WEEKNUM(jaar_zip[[#This Row],[Datum]],21))&gt;51),RIGHT(YEAR(jaar_zip[[#This Row],[Datum]])-1,2),RIGHT(YEAR(jaar_zip[[#This Row],[Datum]]),2))&amp;"-"&amp; TEXT(WEEKNUM(jaar_zip[[#This Row],[Datum]],21),"00")</f>
        <v>24-17</v>
      </c>
      <c r="L5321" s="101">
        <f>MONTH(jaar_zip[[#This Row],[Datum]])</f>
        <v>4</v>
      </c>
      <c r="M5321" s="101">
        <f>IF(ISNUMBER(jaar_zip[[#This Row],[etmaaltemperatuur]]),IF(jaar_zip[[#This Row],[etmaaltemperatuur]]&lt;stookgrens,stookgrens-jaar_zip[[#This Row],[etmaaltemperatuur]],0),"")</f>
        <v>13.2</v>
      </c>
      <c r="N5321" s="101">
        <f>IF(ISNUMBER(jaar_zip[[#This Row],[graaddagen]]),IF(OR(MONTH(jaar_zip[[#This Row],[Datum]])=1,MONTH(jaar_zip[[#This Row],[Datum]])=2,MONTH(jaar_zip[[#This Row],[Datum]])=11,MONTH(jaar_zip[[#This Row],[Datum]])=12),1.1,IF(OR(MONTH(jaar_zip[[#This Row],[Datum]])=3,MONTH(jaar_zip[[#This Row],[Datum]])=10),1,0.8))*jaar_zip[[#This Row],[graaddagen]],"")</f>
        <v>10.56</v>
      </c>
      <c r="O5321" s="101">
        <f>IF(ISNUMBER(jaar_zip[[#This Row],[etmaaltemperatuur]]),IF(jaar_zip[[#This Row],[etmaaltemperatuur]]&gt;stookgrens,jaar_zip[[#This Row],[etmaaltemperatuur]]-stookgrens,0),"")</f>
        <v>0</v>
      </c>
    </row>
    <row r="5322" spans="1:15" x14ac:dyDescent="0.25">
      <c r="A5322">
        <v>290</v>
      </c>
      <c r="B5322">
        <v>20240424</v>
      </c>
      <c r="C5322">
        <v>4.2</v>
      </c>
      <c r="D5322">
        <v>5.5</v>
      </c>
      <c r="E5322">
        <v>1181</v>
      </c>
      <c r="F5322">
        <v>3.7</v>
      </c>
      <c r="G5322">
        <v>1007.4</v>
      </c>
      <c r="H5322">
        <v>82</v>
      </c>
      <c r="I5322" s="101" t="s">
        <v>31</v>
      </c>
      <c r="J5322" s="1">
        <f>DATEVALUE(RIGHT(jaar_zip[[#This Row],[YYYYMMDD]],2)&amp;"-"&amp;MID(jaar_zip[[#This Row],[YYYYMMDD]],5,2)&amp;"-"&amp;LEFT(jaar_zip[[#This Row],[YYYYMMDD]],4))</f>
        <v>45406</v>
      </c>
      <c r="K5322" s="101" t="str">
        <f>IF(AND(VALUE(MONTH(jaar_zip[[#This Row],[Datum]]))=1,VALUE(WEEKNUM(jaar_zip[[#This Row],[Datum]],21))&gt;51),RIGHT(YEAR(jaar_zip[[#This Row],[Datum]])-1,2),RIGHT(YEAR(jaar_zip[[#This Row],[Datum]]),2))&amp;"-"&amp; TEXT(WEEKNUM(jaar_zip[[#This Row],[Datum]],21),"00")</f>
        <v>24-17</v>
      </c>
      <c r="L5322" s="101">
        <f>MONTH(jaar_zip[[#This Row],[Datum]])</f>
        <v>4</v>
      </c>
      <c r="M5322" s="101">
        <f>IF(ISNUMBER(jaar_zip[[#This Row],[etmaaltemperatuur]]),IF(jaar_zip[[#This Row],[etmaaltemperatuur]]&lt;stookgrens,stookgrens-jaar_zip[[#This Row],[etmaaltemperatuur]],0),"")</f>
        <v>12.5</v>
      </c>
      <c r="N5322" s="101">
        <f>IF(ISNUMBER(jaar_zip[[#This Row],[graaddagen]]),IF(OR(MONTH(jaar_zip[[#This Row],[Datum]])=1,MONTH(jaar_zip[[#This Row],[Datum]])=2,MONTH(jaar_zip[[#This Row],[Datum]])=11,MONTH(jaar_zip[[#This Row],[Datum]])=12),1.1,IF(OR(MONTH(jaar_zip[[#This Row],[Datum]])=3,MONTH(jaar_zip[[#This Row],[Datum]])=10),1,0.8))*jaar_zip[[#This Row],[graaddagen]],"")</f>
        <v>10</v>
      </c>
      <c r="O5322" s="101">
        <f>IF(ISNUMBER(jaar_zip[[#This Row],[etmaaltemperatuur]]),IF(jaar_zip[[#This Row],[etmaaltemperatuur]]&gt;stookgrens,jaar_zip[[#This Row],[etmaaltemperatuur]]-stookgrens,0),"")</f>
        <v>0</v>
      </c>
    </row>
    <row r="5323" spans="1:15" x14ac:dyDescent="0.25">
      <c r="A5323">
        <v>290</v>
      </c>
      <c r="B5323">
        <v>20240425</v>
      </c>
      <c r="C5323">
        <v>4.0999999999999996</v>
      </c>
      <c r="D5323">
        <v>6.6</v>
      </c>
      <c r="E5323">
        <v>1226</v>
      </c>
      <c r="F5323">
        <v>2.5</v>
      </c>
      <c r="G5323">
        <v>1004.3</v>
      </c>
      <c r="H5323">
        <v>75</v>
      </c>
      <c r="I5323" s="101" t="s">
        <v>31</v>
      </c>
      <c r="J5323" s="1">
        <f>DATEVALUE(RIGHT(jaar_zip[[#This Row],[YYYYMMDD]],2)&amp;"-"&amp;MID(jaar_zip[[#This Row],[YYYYMMDD]],5,2)&amp;"-"&amp;LEFT(jaar_zip[[#This Row],[YYYYMMDD]],4))</f>
        <v>45407</v>
      </c>
      <c r="K5323" s="101" t="str">
        <f>IF(AND(VALUE(MONTH(jaar_zip[[#This Row],[Datum]]))=1,VALUE(WEEKNUM(jaar_zip[[#This Row],[Datum]],21))&gt;51),RIGHT(YEAR(jaar_zip[[#This Row],[Datum]])-1,2),RIGHT(YEAR(jaar_zip[[#This Row],[Datum]]),2))&amp;"-"&amp; TEXT(WEEKNUM(jaar_zip[[#This Row],[Datum]],21),"00")</f>
        <v>24-17</v>
      </c>
      <c r="L5323" s="101">
        <f>MONTH(jaar_zip[[#This Row],[Datum]])</f>
        <v>4</v>
      </c>
      <c r="M5323" s="101">
        <f>IF(ISNUMBER(jaar_zip[[#This Row],[etmaaltemperatuur]]),IF(jaar_zip[[#This Row],[etmaaltemperatuur]]&lt;stookgrens,stookgrens-jaar_zip[[#This Row],[etmaaltemperatuur]],0),"")</f>
        <v>11.4</v>
      </c>
      <c r="N5323" s="101">
        <f>IF(ISNUMBER(jaar_zip[[#This Row],[graaddagen]]),IF(OR(MONTH(jaar_zip[[#This Row],[Datum]])=1,MONTH(jaar_zip[[#This Row],[Datum]])=2,MONTH(jaar_zip[[#This Row],[Datum]])=11,MONTH(jaar_zip[[#This Row],[Datum]])=12),1.1,IF(OR(MONTH(jaar_zip[[#This Row],[Datum]])=3,MONTH(jaar_zip[[#This Row],[Datum]])=10),1,0.8))*jaar_zip[[#This Row],[graaddagen]],"")</f>
        <v>9.120000000000001</v>
      </c>
      <c r="O5323" s="101">
        <f>IF(ISNUMBER(jaar_zip[[#This Row],[etmaaltemperatuur]]),IF(jaar_zip[[#This Row],[etmaaltemperatuur]]&gt;stookgrens,jaar_zip[[#This Row],[etmaaltemperatuur]]-stookgrens,0),"")</f>
        <v>0</v>
      </c>
    </row>
    <row r="5324" spans="1:15" x14ac:dyDescent="0.25">
      <c r="A5324">
        <v>290</v>
      </c>
      <c r="B5324">
        <v>20240426</v>
      </c>
      <c r="C5324">
        <v>2.8</v>
      </c>
      <c r="D5324">
        <v>8.4</v>
      </c>
      <c r="E5324">
        <v>1611</v>
      </c>
      <c r="F5324">
        <v>4.9000000000000004</v>
      </c>
      <c r="G5324">
        <v>1004</v>
      </c>
      <c r="H5324">
        <v>77</v>
      </c>
      <c r="I5324" s="101" t="s">
        <v>31</v>
      </c>
      <c r="J5324" s="1">
        <f>DATEVALUE(RIGHT(jaar_zip[[#This Row],[YYYYMMDD]],2)&amp;"-"&amp;MID(jaar_zip[[#This Row],[YYYYMMDD]],5,2)&amp;"-"&amp;LEFT(jaar_zip[[#This Row],[YYYYMMDD]],4))</f>
        <v>45408</v>
      </c>
      <c r="K5324" s="101" t="str">
        <f>IF(AND(VALUE(MONTH(jaar_zip[[#This Row],[Datum]]))=1,VALUE(WEEKNUM(jaar_zip[[#This Row],[Datum]],21))&gt;51),RIGHT(YEAR(jaar_zip[[#This Row],[Datum]])-1,2),RIGHT(YEAR(jaar_zip[[#This Row],[Datum]]),2))&amp;"-"&amp; TEXT(WEEKNUM(jaar_zip[[#This Row],[Datum]],21),"00")</f>
        <v>24-17</v>
      </c>
      <c r="L5324" s="101">
        <f>MONTH(jaar_zip[[#This Row],[Datum]])</f>
        <v>4</v>
      </c>
      <c r="M5324" s="101">
        <f>IF(ISNUMBER(jaar_zip[[#This Row],[etmaaltemperatuur]]),IF(jaar_zip[[#This Row],[etmaaltemperatuur]]&lt;stookgrens,stookgrens-jaar_zip[[#This Row],[etmaaltemperatuur]],0),"")</f>
        <v>9.6</v>
      </c>
      <c r="N5324" s="101">
        <f>IF(ISNUMBER(jaar_zip[[#This Row],[graaddagen]]),IF(OR(MONTH(jaar_zip[[#This Row],[Datum]])=1,MONTH(jaar_zip[[#This Row],[Datum]])=2,MONTH(jaar_zip[[#This Row],[Datum]])=11,MONTH(jaar_zip[[#This Row],[Datum]])=12),1.1,IF(OR(MONTH(jaar_zip[[#This Row],[Datum]])=3,MONTH(jaar_zip[[#This Row],[Datum]])=10),1,0.8))*jaar_zip[[#This Row],[graaddagen]],"")</f>
        <v>7.68</v>
      </c>
      <c r="O5324" s="101">
        <f>IF(ISNUMBER(jaar_zip[[#This Row],[etmaaltemperatuur]]),IF(jaar_zip[[#This Row],[etmaaltemperatuur]]&gt;stookgrens,jaar_zip[[#This Row],[etmaaltemperatuur]]-stookgrens,0),"")</f>
        <v>0</v>
      </c>
    </row>
    <row r="5325" spans="1:15" x14ac:dyDescent="0.25">
      <c r="A5325">
        <v>290</v>
      </c>
      <c r="B5325">
        <v>20240427</v>
      </c>
      <c r="C5325">
        <v>3</v>
      </c>
      <c r="D5325">
        <v>13</v>
      </c>
      <c r="E5325">
        <v>1436</v>
      </c>
      <c r="F5325">
        <v>0.2</v>
      </c>
      <c r="G5325">
        <v>1006.1</v>
      </c>
      <c r="H5325">
        <v>72</v>
      </c>
      <c r="I5325" s="101" t="s">
        <v>31</v>
      </c>
      <c r="J5325" s="1">
        <f>DATEVALUE(RIGHT(jaar_zip[[#This Row],[YYYYMMDD]],2)&amp;"-"&amp;MID(jaar_zip[[#This Row],[YYYYMMDD]],5,2)&amp;"-"&amp;LEFT(jaar_zip[[#This Row],[YYYYMMDD]],4))</f>
        <v>45409</v>
      </c>
      <c r="K5325" s="101" t="str">
        <f>IF(AND(VALUE(MONTH(jaar_zip[[#This Row],[Datum]]))=1,VALUE(WEEKNUM(jaar_zip[[#This Row],[Datum]],21))&gt;51),RIGHT(YEAR(jaar_zip[[#This Row],[Datum]])-1,2),RIGHT(YEAR(jaar_zip[[#This Row],[Datum]]),2))&amp;"-"&amp; TEXT(WEEKNUM(jaar_zip[[#This Row],[Datum]],21),"00")</f>
        <v>24-17</v>
      </c>
      <c r="L5325" s="101">
        <f>MONTH(jaar_zip[[#This Row],[Datum]])</f>
        <v>4</v>
      </c>
      <c r="M5325" s="101">
        <f>IF(ISNUMBER(jaar_zip[[#This Row],[etmaaltemperatuur]]),IF(jaar_zip[[#This Row],[etmaaltemperatuur]]&lt;stookgrens,stookgrens-jaar_zip[[#This Row],[etmaaltemperatuur]],0),"")</f>
        <v>5</v>
      </c>
      <c r="N5325" s="101">
        <f>IF(ISNUMBER(jaar_zip[[#This Row],[graaddagen]]),IF(OR(MONTH(jaar_zip[[#This Row],[Datum]])=1,MONTH(jaar_zip[[#This Row],[Datum]])=2,MONTH(jaar_zip[[#This Row],[Datum]])=11,MONTH(jaar_zip[[#This Row],[Datum]])=12),1.1,IF(OR(MONTH(jaar_zip[[#This Row],[Datum]])=3,MONTH(jaar_zip[[#This Row],[Datum]])=10),1,0.8))*jaar_zip[[#This Row],[graaddagen]],"")</f>
        <v>4</v>
      </c>
      <c r="O5325" s="101">
        <f>IF(ISNUMBER(jaar_zip[[#This Row],[etmaaltemperatuur]]),IF(jaar_zip[[#This Row],[etmaaltemperatuur]]&gt;stookgrens,jaar_zip[[#This Row],[etmaaltemperatuur]]-stookgrens,0),"")</f>
        <v>0</v>
      </c>
    </row>
    <row r="5326" spans="1:15" x14ac:dyDescent="0.25">
      <c r="A5326">
        <v>290</v>
      </c>
      <c r="B5326">
        <v>20240428</v>
      </c>
      <c r="C5326">
        <v>5.3</v>
      </c>
      <c r="D5326">
        <v>14</v>
      </c>
      <c r="E5326">
        <v>1760</v>
      </c>
      <c r="F5326">
        <v>-0.1</v>
      </c>
      <c r="G5326">
        <v>1009.4</v>
      </c>
      <c r="H5326">
        <v>64</v>
      </c>
      <c r="I5326" s="101" t="s">
        <v>31</v>
      </c>
      <c r="J5326" s="1">
        <f>DATEVALUE(RIGHT(jaar_zip[[#This Row],[YYYYMMDD]],2)&amp;"-"&amp;MID(jaar_zip[[#This Row],[YYYYMMDD]],5,2)&amp;"-"&amp;LEFT(jaar_zip[[#This Row],[YYYYMMDD]],4))</f>
        <v>45410</v>
      </c>
      <c r="K5326" s="101" t="str">
        <f>IF(AND(VALUE(MONTH(jaar_zip[[#This Row],[Datum]]))=1,VALUE(WEEKNUM(jaar_zip[[#This Row],[Datum]],21))&gt;51),RIGHT(YEAR(jaar_zip[[#This Row],[Datum]])-1,2),RIGHT(YEAR(jaar_zip[[#This Row],[Datum]]),2))&amp;"-"&amp; TEXT(WEEKNUM(jaar_zip[[#This Row],[Datum]],21),"00")</f>
        <v>24-17</v>
      </c>
      <c r="L5326" s="101">
        <f>MONTH(jaar_zip[[#This Row],[Datum]])</f>
        <v>4</v>
      </c>
      <c r="M5326" s="101">
        <f>IF(ISNUMBER(jaar_zip[[#This Row],[etmaaltemperatuur]]),IF(jaar_zip[[#This Row],[etmaaltemperatuur]]&lt;stookgrens,stookgrens-jaar_zip[[#This Row],[etmaaltemperatuur]],0),"")</f>
        <v>4</v>
      </c>
      <c r="N5326" s="101">
        <f>IF(ISNUMBER(jaar_zip[[#This Row],[graaddagen]]),IF(OR(MONTH(jaar_zip[[#This Row],[Datum]])=1,MONTH(jaar_zip[[#This Row],[Datum]])=2,MONTH(jaar_zip[[#This Row],[Datum]])=11,MONTH(jaar_zip[[#This Row],[Datum]])=12),1.1,IF(OR(MONTH(jaar_zip[[#This Row],[Datum]])=3,MONTH(jaar_zip[[#This Row],[Datum]])=10),1,0.8))*jaar_zip[[#This Row],[graaddagen]],"")</f>
        <v>3.2</v>
      </c>
      <c r="O5326" s="101">
        <f>IF(ISNUMBER(jaar_zip[[#This Row],[etmaaltemperatuur]]),IF(jaar_zip[[#This Row],[etmaaltemperatuur]]&gt;stookgrens,jaar_zip[[#This Row],[etmaaltemperatuur]]-stookgrens,0),"")</f>
        <v>0</v>
      </c>
    </row>
    <row r="5327" spans="1:15" x14ac:dyDescent="0.25">
      <c r="A5327">
        <v>290</v>
      </c>
      <c r="B5327">
        <v>20240429</v>
      </c>
      <c r="C5327">
        <v>2.6</v>
      </c>
      <c r="D5327">
        <v>13.8</v>
      </c>
      <c r="E5327">
        <v>1929</v>
      </c>
      <c r="F5327">
        <v>0</v>
      </c>
      <c r="G5327">
        <v>1019.5</v>
      </c>
      <c r="H5327">
        <v>67</v>
      </c>
      <c r="I5327" s="101" t="s">
        <v>31</v>
      </c>
      <c r="J5327" s="1">
        <f>DATEVALUE(RIGHT(jaar_zip[[#This Row],[YYYYMMDD]],2)&amp;"-"&amp;MID(jaar_zip[[#This Row],[YYYYMMDD]],5,2)&amp;"-"&amp;LEFT(jaar_zip[[#This Row],[YYYYMMDD]],4))</f>
        <v>45411</v>
      </c>
      <c r="K5327" s="101" t="str">
        <f>IF(AND(VALUE(MONTH(jaar_zip[[#This Row],[Datum]]))=1,VALUE(WEEKNUM(jaar_zip[[#This Row],[Datum]],21))&gt;51),RIGHT(YEAR(jaar_zip[[#This Row],[Datum]])-1,2),RIGHT(YEAR(jaar_zip[[#This Row],[Datum]]),2))&amp;"-"&amp; TEXT(WEEKNUM(jaar_zip[[#This Row],[Datum]],21),"00")</f>
        <v>24-18</v>
      </c>
      <c r="L5327" s="101">
        <f>MONTH(jaar_zip[[#This Row],[Datum]])</f>
        <v>4</v>
      </c>
      <c r="M5327" s="101">
        <f>IF(ISNUMBER(jaar_zip[[#This Row],[etmaaltemperatuur]]),IF(jaar_zip[[#This Row],[etmaaltemperatuur]]&lt;stookgrens,stookgrens-jaar_zip[[#This Row],[etmaaltemperatuur]],0),"")</f>
        <v>4.1999999999999993</v>
      </c>
      <c r="N5327" s="101">
        <f>IF(ISNUMBER(jaar_zip[[#This Row],[graaddagen]]),IF(OR(MONTH(jaar_zip[[#This Row],[Datum]])=1,MONTH(jaar_zip[[#This Row],[Datum]])=2,MONTH(jaar_zip[[#This Row],[Datum]])=11,MONTH(jaar_zip[[#This Row],[Datum]])=12),1.1,IF(OR(MONTH(jaar_zip[[#This Row],[Datum]])=3,MONTH(jaar_zip[[#This Row],[Datum]])=10),1,0.8))*jaar_zip[[#This Row],[graaddagen]],"")</f>
        <v>3.3599999999999994</v>
      </c>
      <c r="O5327" s="101">
        <f>IF(ISNUMBER(jaar_zip[[#This Row],[etmaaltemperatuur]]),IF(jaar_zip[[#This Row],[etmaaltemperatuur]]&gt;stookgrens,jaar_zip[[#This Row],[etmaaltemperatuur]]-stookgrens,0),"")</f>
        <v>0</v>
      </c>
    </row>
    <row r="5328" spans="1:15" x14ac:dyDescent="0.25">
      <c r="A5328">
        <v>290</v>
      </c>
      <c r="B5328">
        <v>20240430</v>
      </c>
      <c r="C5328">
        <v>1.9</v>
      </c>
      <c r="D5328">
        <v>17.7</v>
      </c>
      <c r="E5328">
        <v>2003</v>
      </c>
      <c r="F5328">
        <v>-0.1</v>
      </c>
      <c r="G5328">
        <v>1015.3</v>
      </c>
      <c r="H5328">
        <v>68</v>
      </c>
      <c r="I5328" s="101" t="s">
        <v>31</v>
      </c>
      <c r="J5328" s="1">
        <f>DATEVALUE(RIGHT(jaar_zip[[#This Row],[YYYYMMDD]],2)&amp;"-"&amp;MID(jaar_zip[[#This Row],[YYYYMMDD]],5,2)&amp;"-"&amp;LEFT(jaar_zip[[#This Row],[YYYYMMDD]],4))</f>
        <v>45412</v>
      </c>
      <c r="K5328" s="101" t="str">
        <f>IF(AND(VALUE(MONTH(jaar_zip[[#This Row],[Datum]]))=1,VALUE(WEEKNUM(jaar_zip[[#This Row],[Datum]],21))&gt;51),RIGHT(YEAR(jaar_zip[[#This Row],[Datum]])-1,2),RIGHT(YEAR(jaar_zip[[#This Row],[Datum]]),2))&amp;"-"&amp; TEXT(WEEKNUM(jaar_zip[[#This Row],[Datum]],21),"00")</f>
        <v>24-18</v>
      </c>
      <c r="L5328" s="101">
        <f>MONTH(jaar_zip[[#This Row],[Datum]])</f>
        <v>4</v>
      </c>
      <c r="M5328" s="101">
        <f>IF(ISNUMBER(jaar_zip[[#This Row],[etmaaltemperatuur]]),IF(jaar_zip[[#This Row],[etmaaltemperatuur]]&lt;stookgrens,stookgrens-jaar_zip[[#This Row],[etmaaltemperatuur]],0),"")</f>
        <v>0.30000000000000071</v>
      </c>
      <c r="N5328" s="101">
        <f>IF(ISNUMBER(jaar_zip[[#This Row],[graaddagen]]),IF(OR(MONTH(jaar_zip[[#This Row],[Datum]])=1,MONTH(jaar_zip[[#This Row],[Datum]])=2,MONTH(jaar_zip[[#This Row],[Datum]])=11,MONTH(jaar_zip[[#This Row],[Datum]])=12),1.1,IF(OR(MONTH(jaar_zip[[#This Row],[Datum]])=3,MONTH(jaar_zip[[#This Row],[Datum]])=10),1,0.8))*jaar_zip[[#This Row],[graaddagen]],"")</f>
        <v>0.24000000000000057</v>
      </c>
      <c r="O5328" s="101">
        <f>IF(ISNUMBER(jaar_zip[[#This Row],[etmaaltemperatuur]]),IF(jaar_zip[[#This Row],[etmaaltemperatuur]]&gt;stookgrens,jaar_zip[[#This Row],[etmaaltemperatuur]]-stookgrens,0),"")</f>
        <v>0</v>
      </c>
    </row>
    <row r="5329" spans="1:15" x14ac:dyDescent="0.25">
      <c r="A5329">
        <v>290</v>
      </c>
      <c r="B5329">
        <v>20240501</v>
      </c>
      <c r="C5329">
        <v>3.3</v>
      </c>
      <c r="D5329">
        <v>20.399999999999999</v>
      </c>
      <c r="E5329">
        <v>2268</v>
      </c>
      <c r="F5329">
        <v>0</v>
      </c>
      <c r="G5329">
        <v>1005.8</v>
      </c>
      <c r="H5329">
        <v>64</v>
      </c>
      <c r="I5329" s="101" t="s">
        <v>31</v>
      </c>
      <c r="J5329" s="1">
        <f>DATEVALUE(RIGHT(jaar_zip[[#This Row],[YYYYMMDD]],2)&amp;"-"&amp;MID(jaar_zip[[#This Row],[YYYYMMDD]],5,2)&amp;"-"&amp;LEFT(jaar_zip[[#This Row],[YYYYMMDD]],4))</f>
        <v>45413</v>
      </c>
      <c r="K5329" s="101" t="str">
        <f>IF(AND(VALUE(MONTH(jaar_zip[[#This Row],[Datum]]))=1,VALUE(WEEKNUM(jaar_zip[[#This Row],[Datum]],21))&gt;51),RIGHT(YEAR(jaar_zip[[#This Row],[Datum]])-1,2),RIGHT(YEAR(jaar_zip[[#This Row],[Datum]]),2))&amp;"-"&amp; TEXT(WEEKNUM(jaar_zip[[#This Row],[Datum]],21),"00")</f>
        <v>24-18</v>
      </c>
      <c r="L5329" s="101">
        <f>MONTH(jaar_zip[[#This Row],[Datum]])</f>
        <v>5</v>
      </c>
      <c r="M5329" s="101">
        <f>IF(ISNUMBER(jaar_zip[[#This Row],[etmaaltemperatuur]]),IF(jaar_zip[[#This Row],[etmaaltemperatuur]]&lt;stookgrens,stookgrens-jaar_zip[[#This Row],[etmaaltemperatuur]],0),"")</f>
        <v>0</v>
      </c>
      <c r="N5329" s="101">
        <f>IF(ISNUMBER(jaar_zip[[#This Row],[graaddagen]]),IF(OR(MONTH(jaar_zip[[#This Row],[Datum]])=1,MONTH(jaar_zip[[#This Row],[Datum]])=2,MONTH(jaar_zip[[#This Row],[Datum]])=11,MONTH(jaar_zip[[#This Row],[Datum]])=12),1.1,IF(OR(MONTH(jaar_zip[[#This Row],[Datum]])=3,MONTH(jaar_zip[[#This Row],[Datum]])=10),1,0.8))*jaar_zip[[#This Row],[graaddagen]],"")</f>
        <v>0</v>
      </c>
      <c r="O5329" s="101">
        <f>IF(ISNUMBER(jaar_zip[[#This Row],[etmaaltemperatuur]]),IF(jaar_zip[[#This Row],[etmaaltemperatuur]]&gt;stookgrens,jaar_zip[[#This Row],[etmaaltemperatuur]]-stookgrens,0),"")</f>
        <v>2.3999999999999986</v>
      </c>
    </row>
    <row r="5330" spans="1:15" x14ac:dyDescent="0.25">
      <c r="A5330">
        <v>290</v>
      </c>
      <c r="B5330">
        <v>20240502</v>
      </c>
      <c r="C5330">
        <v>4</v>
      </c>
      <c r="D5330">
        <v>19.8</v>
      </c>
      <c r="E5330">
        <v>2420</v>
      </c>
      <c r="F5330">
        <v>-0.1</v>
      </c>
      <c r="G5330">
        <v>999.7</v>
      </c>
      <c r="H5330">
        <v>64</v>
      </c>
      <c r="I5330" s="101" t="s">
        <v>31</v>
      </c>
      <c r="J5330" s="1">
        <f>DATEVALUE(RIGHT(jaar_zip[[#This Row],[YYYYMMDD]],2)&amp;"-"&amp;MID(jaar_zip[[#This Row],[YYYYMMDD]],5,2)&amp;"-"&amp;LEFT(jaar_zip[[#This Row],[YYYYMMDD]],4))</f>
        <v>45414</v>
      </c>
      <c r="K5330" s="101" t="str">
        <f>IF(AND(VALUE(MONTH(jaar_zip[[#This Row],[Datum]]))=1,VALUE(WEEKNUM(jaar_zip[[#This Row],[Datum]],21))&gt;51),RIGHT(YEAR(jaar_zip[[#This Row],[Datum]])-1,2),RIGHT(YEAR(jaar_zip[[#This Row],[Datum]]),2))&amp;"-"&amp; TEXT(WEEKNUM(jaar_zip[[#This Row],[Datum]],21),"00")</f>
        <v>24-18</v>
      </c>
      <c r="L5330" s="101">
        <f>MONTH(jaar_zip[[#This Row],[Datum]])</f>
        <v>5</v>
      </c>
      <c r="M5330" s="101">
        <f>IF(ISNUMBER(jaar_zip[[#This Row],[etmaaltemperatuur]]),IF(jaar_zip[[#This Row],[etmaaltemperatuur]]&lt;stookgrens,stookgrens-jaar_zip[[#This Row],[etmaaltemperatuur]],0),"")</f>
        <v>0</v>
      </c>
      <c r="N5330" s="101">
        <f>IF(ISNUMBER(jaar_zip[[#This Row],[graaddagen]]),IF(OR(MONTH(jaar_zip[[#This Row],[Datum]])=1,MONTH(jaar_zip[[#This Row],[Datum]])=2,MONTH(jaar_zip[[#This Row],[Datum]])=11,MONTH(jaar_zip[[#This Row],[Datum]])=12),1.1,IF(OR(MONTH(jaar_zip[[#This Row],[Datum]])=3,MONTH(jaar_zip[[#This Row],[Datum]])=10),1,0.8))*jaar_zip[[#This Row],[graaddagen]],"")</f>
        <v>0</v>
      </c>
      <c r="O5330" s="101">
        <f>IF(ISNUMBER(jaar_zip[[#This Row],[etmaaltemperatuur]]),IF(jaar_zip[[#This Row],[etmaaltemperatuur]]&gt;stookgrens,jaar_zip[[#This Row],[etmaaltemperatuur]]-stookgrens,0),"")</f>
        <v>1.8000000000000007</v>
      </c>
    </row>
    <row r="5331" spans="1:15" x14ac:dyDescent="0.25">
      <c r="A5331">
        <v>290</v>
      </c>
      <c r="B5331">
        <v>20240503</v>
      </c>
      <c r="C5331">
        <v>4</v>
      </c>
      <c r="D5331">
        <v>11.9</v>
      </c>
      <c r="E5331">
        <v>415</v>
      </c>
      <c r="F5331">
        <v>2.7</v>
      </c>
      <c r="G5331">
        <v>1009.4</v>
      </c>
      <c r="H5331">
        <v>87</v>
      </c>
      <c r="I5331" s="101" t="s">
        <v>31</v>
      </c>
      <c r="J5331" s="1">
        <f>DATEVALUE(RIGHT(jaar_zip[[#This Row],[YYYYMMDD]],2)&amp;"-"&amp;MID(jaar_zip[[#This Row],[YYYYMMDD]],5,2)&amp;"-"&amp;LEFT(jaar_zip[[#This Row],[YYYYMMDD]],4))</f>
        <v>45415</v>
      </c>
      <c r="K5331" s="101" t="str">
        <f>IF(AND(VALUE(MONTH(jaar_zip[[#This Row],[Datum]]))=1,VALUE(WEEKNUM(jaar_zip[[#This Row],[Datum]],21))&gt;51),RIGHT(YEAR(jaar_zip[[#This Row],[Datum]])-1,2),RIGHT(YEAR(jaar_zip[[#This Row],[Datum]]),2))&amp;"-"&amp; TEXT(WEEKNUM(jaar_zip[[#This Row],[Datum]],21),"00")</f>
        <v>24-18</v>
      </c>
      <c r="L5331" s="101">
        <f>MONTH(jaar_zip[[#This Row],[Datum]])</f>
        <v>5</v>
      </c>
      <c r="M5331" s="101">
        <f>IF(ISNUMBER(jaar_zip[[#This Row],[etmaaltemperatuur]]),IF(jaar_zip[[#This Row],[etmaaltemperatuur]]&lt;stookgrens,stookgrens-jaar_zip[[#This Row],[etmaaltemperatuur]],0),"")</f>
        <v>6.1</v>
      </c>
      <c r="N5331" s="101">
        <f>IF(ISNUMBER(jaar_zip[[#This Row],[graaddagen]]),IF(OR(MONTH(jaar_zip[[#This Row],[Datum]])=1,MONTH(jaar_zip[[#This Row],[Datum]])=2,MONTH(jaar_zip[[#This Row],[Datum]])=11,MONTH(jaar_zip[[#This Row],[Datum]])=12),1.1,IF(OR(MONTH(jaar_zip[[#This Row],[Datum]])=3,MONTH(jaar_zip[[#This Row],[Datum]])=10),1,0.8))*jaar_zip[[#This Row],[graaddagen]],"")</f>
        <v>4.88</v>
      </c>
      <c r="O5331" s="101">
        <f>IF(ISNUMBER(jaar_zip[[#This Row],[etmaaltemperatuur]]),IF(jaar_zip[[#This Row],[etmaaltemperatuur]]&gt;stookgrens,jaar_zip[[#This Row],[etmaaltemperatuur]]-stookgrens,0),"")</f>
        <v>0</v>
      </c>
    </row>
    <row r="5332" spans="1:15" x14ac:dyDescent="0.25">
      <c r="A5332">
        <v>290</v>
      </c>
      <c r="B5332">
        <v>20240504</v>
      </c>
      <c r="C5332">
        <v>2.7</v>
      </c>
      <c r="D5332">
        <v>12.2</v>
      </c>
      <c r="E5332">
        <v>1525</v>
      </c>
      <c r="F5332">
        <v>10.8</v>
      </c>
      <c r="G5332">
        <v>1013.3</v>
      </c>
      <c r="H5332">
        <v>77</v>
      </c>
      <c r="I5332" s="101" t="s">
        <v>31</v>
      </c>
      <c r="J5332" s="1">
        <f>DATEVALUE(RIGHT(jaar_zip[[#This Row],[YYYYMMDD]],2)&amp;"-"&amp;MID(jaar_zip[[#This Row],[YYYYMMDD]],5,2)&amp;"-"&amp;LEFT(jaar_zip[[#This Row],[YYYYMMDD]],4))</f>
        <v>45416</v>
      </c>
      <c r="K5332" s="101" t="str">
        <f>IF(AND(VALUE(MONTH(jaar_zip[[#This Row],[Datum]]))=1,VALUE(WEEKNUM(jaar_zip[[#This Row],[Datum]],21))&gt;51),RIGHT(YEAR(jaar_zip[[#This Row],[Datum]])-1,2),RIGHT(YEAR(jaar_zip[[#This Row],[Datum]]),2))&amp;"-"&amp; TEXT(WEEKNUM(jaar_zip[[#This Row],[Datum]],21),"00")</f>
        <v>24-18</v>
      </c>
      <c r="L5332" s="101">
        <f>MONTH(jaar_zip[[#This Row],[Datum]])</f>
        <v>5</v>
      </c>
      <c r="M5332" s="101">
        <f>IF(ISNUMBER(jaar_zip[[#This Row],[etmaaltemperatuur]]),IF(jaar_zip[[#This Row],[etmaaltemperatuur]]&lt;stookgrens,stookgrens-jaar_zip[[#This Row],[etmaaltemperatuur]],0),"")</f>
        <v>5.8000000000000007</v>
      </c>
      <c r="N5332" s="101">
        <f>IF(ISNUMBER(jaar_zip[[#This Row],[graaddagen]]),IF(OR(MONTH(jaar_zip[[#This Row],[Datum]])=1,MONTH(jaar_zip[[#This Row],[Datum]])=2,MONTH(jaar_zip[[#This Row],[Datum]])=11,MONTH(jaar_zip[[#This Row],[Datum]])=12),1.1,IF(OR(MONTH(jaar_zip[[#This Row],[Datum]])=3,MONTH(jaar_zip[[#This Row],[Datum]])=10),1,0.8))*jaar_zip[[#This Row],[graaddagen]],"")</f>
        <v>4.6400000000000006</v>
      </c>
      <c r="O5332" s="101">
        <f>IF(ISNUMBER(jaar_zip[[#This Row],[etmaaltemperatuur]]),IF(jaar_zip[[#This Row],[etmaaltemperatuur]]&gt;stookgrens,jaar_zip[[#This Row],[etmaaltemperatuur]]-stookgrens,0),"")</f>
        <v>0</v>
      </c>
    </row>
    <row r="5333" spans="1:15" x14ac:dyDescent="0.25">
      <c r="A5333">
        <v>290</v>
      </c>
      <c r="B5333">
        <v>20240505</v>
      </c>
      <c r="C5333">
        <v>3.4</v>
      </c>
      <c r="D5333">
        <v>11.5</v>
      </c>
      <c r="E5333">
        <v>1238</v>
      </c>
      <c r="F5333">
        <v>0.1</v>
      </c>
      <c r="G5333">
        <v>1008.6</v>
      </c>
      <c r="H5333">
        <v>85</v>
      </c>
      <c r="I5333" s="101" t="s">
        <v>31</v>
      </c>
      <c r="J5333" s="1">
        <f>DATEVALUE(RIGHT(jaar_zip[[#This Row],[YYYYMMDD]],2)&amp;"-"&amp;MID(jaar_zip[[#This Row],[YYYYMMDD]],5,2)&amp;"-"&amp;LEFT(jaar_zip[[#This Row],[YYYYMMDD]],4))</f>
        <v>45417</v>
      </c>
      <c r="K5333" s="101" t="str">
        <f>IF(AND(VALUE(MONTH(jaar_zip[[#This Row],[Datum]]))=1,VALUE(WEEKNUM(jaar_zip[[#This Row],[Datum]],21))&gt;51),RIGHT(YEAR(jaar_zip[[#This Row],[Datum]])-1,2),RIGHT(YEAR(jaar_zip[[#This Row],[Datum]]),2))&amp;"-"&amp; TEXT(WEEKNUM(jaar_zip[[#This Row],[Datum]],21),"00")</f>
        <v>24-18</v>
      </c>
      <c r="L5333" s="101">
        <f>MONTH(jaar_zip[[#This Row],[Datum]])</f>
        <v>5</v>
      </c>
      <c r="M5333" s="101">
        <f>IF(ISNUMBER(jaar_zip[[#This Row],[etmaaltemperatuur]]),IF(jaar_zip[[#This Row],[etmaaltemperatuur]]&lt;stookgrens,stookgrens-jaar_zip[[#This Row],[etmaaltemperatuur]],0),"")</f>
        <v>6.5</v>
      </c>
      <c r="N5333" s="101">
        <f>IF(ISNUMBER(jaar_zip[[#This Row],[graaddagen]]),IF(OR(MONTH(jaar_zip[[#This Row],[Datum]])=1,MONTH(jaar_zip[[#This Row],[Datum]])=2,MONTH(jaar_zip[[#This Row],[Datum]])=11,MONTH(jaar_zip[[#This Row],[Datum]])=12),1.1,IF(OR(MONTH(jaar_zip[[#This Row],[Datum]])=3,MONTH(jaar_zip[[#This Row],[Datum]])=10),1,0.8))*jaar_zip[[#This Row],[graaddagen]],"")</f>
        <v>5.2</v>
      </c>
      <c r="O5333" s="101">
        <f>IF(ISNUMBER(jaar_zip[[#This Row],[etmaaltemperatuur]]),IF(jaar_zip[[#This Row],[etmaaltemperatuur]]&gt;stookgrens,jaar_zip[[#This Row],[etmaaltemperatuur]]-stookgrens,0),"")</f>
        <v>0</v>
      </c>
    </row>
    <row r="5334" spans="1:15" x14ac:dyDescent="0.25">
      <c r="A5334">
        <v>290</v>
      </c>
      <c r="B5334">
        <v>20240506</v>
      </c>
      <c r="C5334">
        <v>2.5</v>
      </c>
      <c r="D5334">
        <v>13.5</v>
      </c>
      <c r="E5334">
        <v>1824</v>
      </c>
      <c r="F5334">
        <v>0</v>
      </c>
      <c r="G5334">
        <v>1009.4</v>
      </c>
      <c r="H5334">
        <v>71</v>
      </c>
      <c r="I5334" s="101" t="s">
        <v>31</v>
      </c>
      <c r="J5334" s="1">
        <f>DATEVALUE(RIGHT(jaar_zip[[#This Row],[YYYYMMDD]],2)&amp;"-"&amp;MID(jaar_zip[[#This Row],[YYYYMMDD]],5,2)&amp;"-"&amp;LEFT(jaar_zip[[#This Row],[YYYYMMDD]],4))</f>
        <v>45418</v>
      </c>
      <c r="K5334" s="101" t="str">
        <f>IF(AND(VALUE(MONTH(jaar_zip[[#This Row],[Datum]]))=1,VALUE(WEEKNUM(jaar_zip[[#This Row],[Datum]],21))&gt;51),RIGHT(YEAR(jaar_zip[[#This Row],[Datum]])-1,2),RIGHT(YEAR(jaar_zip[[#This Row],[Datum]]),2))&amp;"-"&amp; TEXT(WEEKNUM(jaar_zip[[#This Row],[Datum]],21),"00")</f>
        <v>24-19</v>
      </c>
      <c r="L5334" s="101">
        <f>MONTH(jaar_zip[[#This Row],[Datum]])</f>
        <v>5</v>
      </c>
      <c r="M5334" s="101">
        <f>IF(ISNUMBER(jaar_zip[[#This Row],[etmaaltemperatuur]]),IF(jaar_zip[[#This Row],[etmaaltemperatuur]]&lt;stookgrens,stookgrens-jaar_zip[[#This Row],[etmaaltemperatuur]],0),"")</f>
        <v>4.5</v>
      </c>
      <c r="N5334" s="101">
        <f>IF(ISNUMBER(jaar_zip[[#This Row],[graaddagen]]),IF(OR(MONTH(jaar_zip[[#This Row],[Datum]])=1,MONTH(jaar_zip[[#This Row],[Datum]])=2,MONTH(jaar_zip[[#This Row],[Datum]])=11,MONTH(jaar_zip[[#This Row],[Datum]])=12),1.1,IF(OR(MONTH(jaar_zip[[#This Row],[Datum]])=3,MONTH(jaar_zip[[#This Row],[Datum]])=10),1,0.8))*jaar_zip[[#This Row],[graaddagen]],"")</f>
        <v>3.6</v>
      </c>
      <c r="O5334" s="101">
        <f>IF(ISNUMBER(jaar_zip[[#This Row],[etmaaltemperatuur]]),IF(jaar_zip[[#This Row],[etmaaltemperatuur]]&gt;stookgrens,jaar_zip[[#This Row],[etmaaltemperatuur]]-stookgrens,0),"")</f>
        <v>0</v>
      </c>
    </row>
    <row r="5335" spans="1:15" x14ac:dyDescent="0.25">
      <c r="A5335">
        <v>290</v>
      </c>
      <c r="B5335">
        <v>20240507</v>
      </c>
      <c r="C5335">
        <v>3</v>
      </c>
      <c r="D5335">
        <v>14</v>
      </c>
      <c r="E5335">
        <v>1918</v>
      </c>
      <c r="F5335">
        <v>0</v>
      </c>
      <c r="G5335">
        <v>1019.3</v>
      </c>
      <c r="H5335">
        <v>75</v>
      </c>
      <c r="I5335" s="101" t="s">
        <v>31</v>
      </c>
      <c r="J5335" s="1">
        <f>DATEVALUE(RIGHT(jaar_zip[[#This Row],[YYYYMMDD]],2)&amp;"-"&amp;MID(jaar_zip[[#This Row],[YYYYMMDD]],5,2)&amp;"-"&amp;LEFT(jaar_zip[[#This Row],[YYYYMMDD]],4))</f>
        <v>45419</v>
      </c>
      <c r="K5335" s="101" t="str">
        <f>IF(AND(VALUE(MONTH(jaar_zip[[#This Row],[Datum]]))=1,VALUE(WEEKNUM(jaar_zip[[#This Row],[Datum]],21))&gt;51),RIGHT(YEAR(jaar_zip[[#This Row],[Datum]])-1,2),RIGHT(YEAR(jaar_zip[[#This Row],[Datum]]),2))&amp;"-"&amp; TEXT(WEEKNUM(jaar_zip[[#This Row],[Datum]],21),"00")</f>
        <v>24-19</v>
      </c>
      <c r="L5335" s="101">
        <f>MONTH(jaar_zip[[#This Row],[Datum]])</f>
        <v>5</v>
      </c>
      <c r="M5335" s="101">
        <f>IF(ISNUMBER(jaar_zip[[#This Row],[etmaaltemperatuur]]),IF(jaar_zip[[#This Row],[etmaaltemperatuur]]&lt;stookgrens,stookgrens-jaar_zip[[#This Row],[etmaaltemperatuur]],0),"")</f>
        <v>4</v>
      </c>
      <c r="N5335" s="101">
        <f>IF(ISNUMBER(jaar_zip[[#This Row],[graaddagen]]),IF(OR(MONTH(jaar_zip[[#This Row],[Datum]])=1,MONTH(jaar_zip[[#This Row],[Datum]])=2,MONTH(jaar_zip[[#This Row],[Datum]])=11,MONTH(jaar_zip[[#This Row],[Datum]])=12),1.1,IF(OR(MONTH(jaar_zip[[#This Row],[Datum]])=3,MONTH(jaar_zip[[#This Row],[Datum]])=10),1,0.8))*jaar_zip[[#This Row],[graaddagen]],"")</f>
        <v>3.2</v>
      </c>
      <c r="O5335" s="101">
        <f>IF(ISNUMBER(jaar_zip[[#This Row],[etmaaltemperatuur]]),IF(jaar_zip[[#This Row],[etmaaltemperatuur]]&gt;stookgrens,jaar_zip[[#This Row],[etmaaltemperatuur]]-stookgrens,0),"")</f>
        <v>0</v>
      </c>
    </row>
    <row r="5336" spans="1:15" x14ac:dyDescent="0.25">
      <c r="A5336">
        <v>290</v>
      </c>
      <c r="B5336">
        <v>20240508</v>
      </c>
      <c r="C5336">
        <v>2.5</v>
      </c>
      <c r="D5336">
        <v>13.2</v>
      </c>
      <c r="E5336">
        <v>1557</v>
      </c>
      <c r="F5336">
        <v>0</v>
      </c>
      <c r="G5336">
        <v>1026.8</v>
      </c>
      <c r="H5336">
        <v>78</v>
      </c>
      <c r="I5336" s="101" t="s">
        <v>31</v>
      </c>
      <c r="J5336" s="1">
        <f>DATEVALUE(RIGHT(jaar_zip[[#This Row],[YYYYMMDD]],2)&amp;"-"&amp;MID(jaar_zip[[#This Row],[YYYYMMDD]],5,2)&amp;"-"&amp;LEFT(jaar_zip[[#This Row],[YYYYMMDD]],4))</f>
        <v>45420</v>
      </c>
      <c r="K5336" s="101" t="str">
        <f>IF(AND(VALUE(MONTH(jaar_zip[[#This Row],[Datum]]))=1,VALUE(WEEKNUM(jaar_zip[[#This Row],[Datum]],21))&gt;51),RIGHT(YEAR(jaar_zip[[#This Row],[Datum]])-1,2),RIGHT(YEAR(jaar_zip[[#This Row],[Datum]]),2))&amp;"-"&amp; TEXT(WEEKNUM(jaar_zip[[#This Row],[Datum]],21),"00")</f>
        <v>24-19</v>
      </c>
      <c r="L5336" s="101">
        <f>MONTH(jaar_zip[[#This Row],[Datum]])</f>
        <v>5</v>
      </c>
      <c r="M5336" s="101">
        <f>IF(ISNUMBER(jaar_zip[[#This Row],[etmaaltemperatuur]]),IF(jaar_zip[[#This Row],[etmaaltemperatuur]]&lt;stookgrens,stookgrens-jaar_zip[[#This Row],[etmaaltemperatuur]],0),"")</f>
        <v>4.8000000000000007</v>
      </c>
      <c r="N5336" s="101">
        <f>IF(ISNUMBER(jaar_zip[[#This Row],[graaddagen]]),IF(OR(MONTH(jaar_zip[[#This Row],[Datum]])=1,MONTH(jaar_zip[[#This Row],[Datum]])=2,MONTH(jaar_zip[[#This Row],[Datum]])=11,MONTH(jaar_zip[[#This Row],[Datum]])=12),1.1,IF(OR(MONTH(jaar_zip[[#This Row],[Datum]])=3,MONTH(jaar_zip[[#This Row],[Datum]])=10),1,0.8))*jaar_zip[[#This Row],[graaddagen]],"")</f>
        <v>3.8400000000000007</v>
      </c>
      <c r="O5336" s="101">
        <f>IF(ISNUMBER(jaar_zip[[#This Row],[etmaaltemperatuur]]),IF(jaar_zip[[#This Row],[etmaaltemperatuur]]&gt;stookgrens,jaar_zip[[#This Row],[etmaaltemperatuur]]-stookgrens,0),"")</f>
        <v>0</v>
      </c>
    </row>
    <row r="5337" spans="1:15" x14ac:dyDescent="0.25">
      <c r="A5337">
        <v>290</v>
      </c>
      <c r="B5337">
        <v>20240509</v>
      </c>
      <c r="C5337">
        <v>1.3</v>
      </c>
      <c r="D5337">
        <v>13.1</v>
      </c>
      <c r="E5337">
        <v>1993</v>
      </c>
      <c r="F5337">
        <v>0</v>
      </c>
      <c r="G5337">
        <v>1026.5999999999999</v>
      </c>
      <c r="H5337">
        <v>78</v>
      </c>
      <c r="I5337" s="101" t="s">
        <v>31</v>
      </c>
      <c r="J5337" s="1">
        <f>DATEVALUE(RIGHT(jaar_zip[[#This Row],[YYYYMMDD]],2)&amp;"-"&amp;MID(jaar_zip[[#This Row],[YYYYMMDD]],5,2)&amp;"-"&amp;LEFT(jaar_zip[[#This Row],[YYYYMMDD]],4))</f>
        <v>45421</v>
      </c>
      <c r="K5337" s="101" t="str">
        <f>IF(AND(VALUE(MONTH(jaar_zip[[#This Row],[Datum]]))=1,VALUE(WEEKNUM(jaar_zip[[#This Row],[Datum]],21))&gt;51),RIGHT(YEAR(jaar_zip[[#This Row],[Datum]])-1,2),RIGHT(YEAR(jaar_zip[[#This Row],[Datum]]),2))&amp;"-"&amp; TEXT(WEEKNUM(jaar_zip[[#This Row],[Datum]],21),"00")</f>
        <v>24-19</v>
      </c>
      <c r="L5337" s="101">
        <f>MONTH(jaar_zip[[#This Row],[Datum]])</f>
        <v>5</v>
      </c>
      <c r="M5337" s="101">
        <f>IF(ISNUMBER(jaar_zip[[#This Row],[etmaaltemperatuur]]),IF(jaar_zip[[#This Row],[etmaaltemperatuur]]&lt;stookgrens,stookgrens-jaar_zip[[#This Row],[etmaaltemperatuur]],0),"")</f>
        <v>4.9000000000000004</v>
      </c>
      <c r="N5337" s="101">
        <f>IF(ISNUMBER(jaar_zip[[#This Row],[graaddagen]]),IF(OR(MONTH(jaar_zip[[#This Row],[Datum]])=1,MONTH(jaar_zip[[#This Row],[Datum]])=2,MONTH(jaar_zip[[#This Row],[Datum]])=11,MONTH(jaar_zip[[#This Row],[Datum]])=12),1.1,IF(OR(MONTH(jaar_zip[[#This Row],[Datum]])=3,MONTH(jaar_zip[[#This Row],[Datum]])=10),1,0.8))*jaar_zip[[#This Row],[graaddagen]],"")</f>
        <v>3.9200000000000004</v>
      </c>
      <c r="O5337" s="101">
        <f>IF(ISNUMBER(jaar_zip[[#This Row],[etmaaltemperatuur]]),IF(jaar_zip[[#This Row],[etmaaltemperatuur]]&gt;stookgrens,jaar_zip[[#This Row],[etmaaltemperatuur]]-stookgrens,0),"")</f>
        <v>0</v>
      </c>
    </row>
    <row r="5338" spans="1:15" x14ac:dyDescent="0.25">
      <c r="A5338">
        <v>290</v>
      </c>
      <c r="B5338">
        <v>20240510</v>
      </c>
      <c r="C5338">
        <v>2.1</v>
      </c>
      <c r="D5338">
        <v>15.2</v>
      </c>
      <c r="E5338">
        <v>2521</v>
      </c>
      <c r="F5338">
        <v>0</v>
      </c>
      <c r="G5338">
        <v>1023.9</v>
      </c>
      <c r="H5338">
        <v>73</v>
      </c>
      <c r="I5338" s="101" t="s">
        <v>31</v>
      </c>
      <c r="J5338" s="1">
        <f>DATEVALUE(RIGHT(jaar_zip[[#This Row],[YYYYMMDD]],2)&amp;"-"&amp;MID(jaar_zip[[#This Row],[YYYYMMDD]],5,2)&amp;"-"&amp;LEFT(jaar_zip[[#This Row],[YYYYMMDD]],4))</f>
        <v>45422</v>
      </c>
      <c r="K5338" s="101" t="str">
        <f>IF(AND(VALUE(MONTH(jaar_zip[[#This Row],[Datum]]))=1,VALUE(WEEKNUM(jaar_zip[[#This Row],[Datum]],21))&gt;51),RIGHT(YEAR(jaar_zip[[#This Row],[Datum]])-1,2),RIGHT(YEAR(jaar_zip[[#This Row],[Datum]]),2))&amp;"-"&amp; TEXT(WEEKNUM(jaar_zip[[#This Row],[Datum]],21),"00")</f>
        <v>24-19</v>
      </c>
      <c r="L5338" s="101">
        <f>MONTH(jaar_zip[[#This Row],[Datum]])</f>
        <v>5</v>
      </c>
      <c r="M5338" s="101">
        <f>IF(ISNUMBER(jaar_zip[[#This Row],[etmaaltemperatuur]]),IF(jaar_zip[[#This Row],[etmaaltemperatuur]]&lt;stookgrens,stookgrens-jaar_zip[[#This Row],[etmaaltemperatuur]],0),"")</f>
        <v>2.8000000000000007</v>
      </c>
      <c r="N5338" s="101">
        <f>IF(ISNUMBER(jaar_zip[[#This Row],[graaddagen]]),IF(OR(MONTH(jaar_zip[[#This Row],[Datum]])=1,MONTH(jaar_zip[[#This Row],[Datum]])=2,MONTH(jaar_zip[[#This Row],[Datum]])=11,MONTH(jaar_zip[[#This Row],[Datum]])=12),1.1,IF(OR(MONTH(jaar_zip[[#This Row],[Datum]])=3,MONTH(jaar_zip[[#This Row],[Datum]])=10),1,0.8))*jaar_zip[[#This Row],[graaddagen]],"")</f>
        <v>2.2400000000000007</v>
      </c>
      <c r="O5338" s="101">
        <f>IF(ISNUMBER(jaar_zip[[#This Row],[etmaaltemperatuur]]),IF(jaar_zip[[#This Row],[etmaaltemperatuur]]&gt;stookgrens,jaar_zip[[#This Row],[etmaaltemperatuur]]-stookgrens,0),"")</f>
        <v>0</v>
      </c>
    </row>
    <row r="5339" spans="1:15" x14ac:dyDescent="0.25">
      <c r="A5339">
        <v>290</v>
      </c>
      <c r="B5339">
        <v>20240511</v>
      </c>
      <c r="C5339">
        <v>3.2</v>
      </c>
      <c r="D5339">
        <v>15.8</v>
      </c>
      <c r="E5339">
        <v>2406</v>
      </c>
      <c r="F5339">
        <v>0</v>
      </c>
      <c r="G5339">
        <v>1022.6</v>
      </c>
      <c r="H5339">
        <v>67</v>
      </c>
      <c r="I5339" s="101" t="s">
        <v>31</v>
      </c>
      <c r="J5339" s="1">
        <f>DATEVALUE(RIGHT(jaar_zip[[#This Row],[YYYYMMDD]],2)&amp;"-"&amp;MID(jaar_zip[[#This Row],[YYYYMMDD]],5,2)&amp;"-"&amp;LEFT(jaar_zip[[#This Row],[YYYYMMDD]],4))</f>
        <v>45423</v>
      </c>
      <c r="K5339" s="101" t="str">
        <f>IF(AND(VALUE(MONTH(jaar_zip[[#This Row],[Datum]]))=1,VALUE(WEEKNUM(jaar_zip[[#This Row],[Datum]],21))&gt;51),RIGHT(YEAR(jaar_zip[[#This Row],[Datum]])-1,2),RIGHT(YEAR(jaar_zip[[#This Row],[Datum]]),2))&amp;"-"&amp; TEXT(WEEKNUM(jaar_zip[[#This Row],[Datum]],21),"00")</f>
        <v>24-19</v>
      </c>
      <c r="L5339" s="101">
        <f>MONTH(jaar_zip[[#This Row],[Datum]])</f>
        <v>5</v>
      </c>
      <c r="M5339" s="101">
        <f>IF(ISNUMBER(jaar_zip[[#This Row],[etmaaltemperatuur]]),IF(jaar_zip[[#This Row],[etmaaltemperatuur]]&lt;stookgrens,stookgrens-jaar_zip[[#This Row],[etmaaltemperatuur]],0),"")</f>
        <v>2.1999999999999993</v>
      </c>
      <c r="N5339" s="101">
        <f>IF(ISNUMBER(jaar_zip[[#This Row],[graaddagen]]),IF(OR(MONTH(jaar_zip[[#This Row],[Datum]])=1,MONTH(jaar_zip[[#This Row],[Datum]])=2,MONTH(jaar_zip[[#This Row],[Datum]])=11,MONTH(jaar_zip[[#This Row],[Datum]])=12),1.1,IF(OR(MONTH(jaar_zip[[#This Row],[Datum]])=3,MONTH(jaar_zip[[#This Row],[Datum]])=10),1,0.8))*jaar_zip[[#This Row],[graaddagen]],"")</f>
        <v>1.7599999999999996</v>
      </c>
      <c r="O5339" s="101">
        <f>IF(ISNUMBER(jaar_zip[[#This Row],[etmaaltemperatuur]]),IF(jaar_zip[[#This Row],[etmaaltemperatuur]]&gt;stookgrens,jaar_zip[[#This Row],[etmaaltemperatuur]]-stookgrens,0),"")</f>
        <v>0</v>
      </c>
    </row>
    <row r="5340" spans="1:15" x14ac:dyDescent="0.25">
      <c r="A5340">
        <v>290</v>
      </c>
      <c r="B5340">
        <v>20240512</v>
      </c>
      <c r="C5340">
        <v>4.0999999999999996</v>
      </c>
      <c r="D5340">
        <v>18.8</v>
      </c>
      <c r="E5340">
        <v>2714</v>
      </c>
      <c r="F5340">
        <v>0</v>
      </c>
      <c r="G5340">
        <v>1016.7</v>
      </c>
      <c r="H5340">
        <v>58</v>
      </c>
      <c r="I5340" s="101" t="s">
        <v>31</v>
      </c>
      <c r="J5340" s="1">
        <f>DATEVALUE(RIGHT(jaar_zip[[#This Row],[YYYYMMDD]],2)&amp;"-"&amp;MID(jaar_zip[[#This Row],[YYYYMMDD]],5,2)&amp;"-"&amp;LEFT(jaar_zip[[#This Row],[YYYYMMDD]],4))</f>
        <v>45424</v>
      </c>
      <c r="K5340" s="101" t="str">
        <f>IF(AND(VALUE(MONTH(jaar_zip[[#This Row],[Datum]]))=1,VALUE(WEEKNUM(jaar_zip[[#This Row],[Datum]],21))&gt;51),RIGHT(YEAR(jaar_zip[[#This Row],[Datum]])-1,2),RIGHT(YEAR(jaar_zip[[#This Row],[Datum]]),2))&amp;"-"&amp; TEXT(WEEKNUM(jaar_zip[[#This Row],[Datum]],21),"00")</f>
        <v>24-19</v>
      </c>
      <c r="L5340" s="101">
        <f>MONTH(jaar_zip[[#This Row],[Datum]])</f>
        <v>5</v>
      </c>
      <c r="M5340" s="101">
        <f>IF(ISNUMBER(jaar_zip[[#This Row],[etmaaltemperatuur]]),IF(jaar_zip[[#This Row],[etmaaltemperatuur]]&lt;stookgrens,stookgrens-jaar_zip[[#This Row],[etmaaltemperatuur]],0),"")</f>
        <v>0</v>
      </c>
      <c r="N5340" s="101">
        <f>IF(ISNUMBER(jaar_zip[[#This Row],[graaddagen]]),IF(OR(MONTH(jaar_zip[[#This Row],[Datum]])=1,MONTH(jaar_zip[[#This Row],[Datum]])=2,MONTH(jaar_zip[[#This Row],[Datum]])=11,MONTH(jaar_zip[[#This Row],[Datum]])=12),1.1,IF(OR(MONTH(jaar_zip[[#This Row],[Datum]])=3,MONTH(jaar_zip[[#This Row],[Datum]])=10),1,0.8))*jaar_zip[[#This Row],[graaddagen]],"")</f>
        <v>0</v>
      </c>
      <c r="O5340" s="101">
        <f>IF(ISNUMBER(jaar_zip[[#This Row],[etmaaltemperatuur]]),IF(jaar_zip[[#This Row],[etmaaltemperatuur]]&gt;stookgrens,jaar_zip[[#This Row],[etmaaltemperatuur]]-stookgrens,0),"")</f>
        <v>0.80000000000000071</v>
      </c>
    </row>
    <row r="5341" spans="1:15" x14ac:dyDescent="0.25">
      <c r="A5341">
        <v>290</v>
      </c>
      <c r="B5341">
        <v>20240513</v>
      </c>
      <c r="C5341">
        <v>3</v>
      </c>
      <c r="D5341">
        <v>20.2</v>
      </c>
      <c r="E5341">
        <v>2326</v>
      </c>
      <c r="F5341">
        <v>-0.1</v>
      </c>
      <c r="G5341">
        <v>1010.6</v>
      </c>
      <c r="H5341">
        <v>62</v>
      </c>
      <c r="I5341" s="101" t="s">
        <v>31</v>
      </c>
      <c r="J5341" s="1">
        <f>DATEVALUE(RIGHT(jaar_zip[[#This Row],[YYYYMMDD]],2)&amp;"-"&amp;MID(jaar_zip[[#This Row],[YYYYMMDD]],5,2)&amp;"-"&amp;LEFT(jaar_zip[[#This Row],[YYYYMMDD]],4))</f>
        <v>45425</v>
      </c>
      <c r="K5341" s="101" t="str">
        <f>IF(AND(VALUE(MONTH(jaar_zip[[#This Row],[Datum]]))=1,VALUE(WEEKNUM(jaar_zip[[#This Row],[Datum]],21))&gt;51),RIGHT(YEAR(jaar_zip[[#This Row],[Datum]])-1,2),RIGHT(YEAR(jaar_zip[[#This Row],[Datum]]),2))&amp;"-"&amp; TEXT(WEEKNUM(jaar_zip[[#This Row],[Datum]],21),"00")</f>
        <v>24-20</v>
      </c>
      <c r="L5341" s="101">
        <f>MONTH(jaar_zip[[#This Row],[Datum]])</f>
        <v>5</v>
      </c>
      <c r="M5341" s="101">
        <f>IF(ISNUMBER(jaar_zip[[#This Row],[etmaaltemperatuur]]),IF(jaar_zip[[#This Row],[etmaaltemperatuur]]&lt;stookgrens,stookgrens-jaar_zip[[#This Row],[etmaaltemperatuur]],0),"")</f>
        <v>0</v>
      </c>
      <c r="N5341" s="101">
        <f>IF(ISNUMBER(jaar_zip[[#This Row],[graaddagen]]),IF(OR(MONTH(jaar_zip[[#This Row],[Datum]])=1,MONTH(jaar_zip[[#This Row],[Datum]])=2,MONTH(jaar_zip[[#This Row],[Datum]])=11,MONTH(jaar_zip[[#This Row],[Datum]])=12),1.1,IF(OR(MONTH(jaar_zip[[#This Row],[Datum]])=3,MONTH(jaar_zip[[#This Row],[Datum]])=10),1,0.8))*jaar_zip[[#This Row],[graaddagen]],"")</f>
        <v>0</v>
      </c>
      <c r="O5341" s="101">
        <f>IF(ISNUMBER(jaar_zip[[#This Row],[etmaaltemperatuur]]),IF(jaar_zip[[#This Row],[etmaaltemperatuur]]&gt;stookgrens,jaar_zip[[#This Row],[etmaaltemperatuur]]-stookgrens,0),"")</f>
        <v>2.1999999999999993</v>
      </c>
    </row>
    <row r="5342" spans="1:15" x14ac:dyDescent="0.25">
      <c r="A5342">
        <v>290</v>
      </c>
      <c r="B5342">
        <v>20240514</v>
      </c>
      <c r="C5342">
        <v>4.4000000000000004</v>
      </c>
      <c r="D5342">
        <v>21.7</v>
      </c>
      <c r="E5342">
        <v>2742</v>
      </c>
      <c r="F5342">
        <v>0</v>
      </c>
      <c r="G5342">
        <v>1006.3</v>
      </c>
      <c r="H5342">
        <v>49</v>
      </c>
      <c r="I5342" s="101" t="s">
        <v>31</v>
      </c>
      <c r="J5342" s="1">
        <f>DATEVALUE(RIGHT(jaar_zip[[#This Row],[YYYYMMDD]],2)&amp;"-"&amp;MID(jaar_zip[[#This Row],[YYYYMMDD]],5,2)&amp;"-"&amp;LEFT(jaar_zip[[#This Row],[YYYYMMDD]],4))</f>
        <v>45426</v>
      </c>
      <c r="K5342" s="101" t="str">
        <f>IF(AND(VALUE(MONTH(jaar_zip[[#This Row],[Datum]]))=1,VALUE(WEEKNUM(jaar_zip[[#This Row],[Datum]],21))&gt;51),RIGHT(YEAR(jaar_zip[[#This Row],[Datum]])-1,2),RIGHT(YEAR(jaar_zip[[#This Row],[Datum]]),2))&amp;"-"&amp; TEXT(WEEKNUM(jaar_zip[[#This Row],[Datum]],21),"00")</f>
        <v>24-20</v>
      </c>
      <c r="L5342" s="101">
        <f>MONTH(jaar_zip[[#This Row],[Datum]])</f>
        <v>5</v>
      </c>
      <c r="M5342" s="101">
        <f>IF(ISNUMBER(jaar_zip[[#This Row],[etmaaltemperatuur]]),IF(jaar_zip[[#This Row],[etmaaltemperatuur]]&lt;stookgrens,stookgrens-jaar_zip[[#This Row],[etmaaltemperatuur]],0),"")</f>
        <v>0</v>
      </c>
      <c r="N5342" s="101">
        <f>IF(ISNUMBER(jaar_zip[[#This Row],[graaddagen]]),IF(OR(MONTH(jaar_zip[[#This Row],[Datum]])=1,MONTH(jaar_zip[[#This Row],[Datum]])=2,MONTH(jaar_zip[[#This Row],[Datum]])=11,MONTH(jaar_zip[[#This Row],[Datum]])=12),1.1,IF(OR(MONTH(jaar_zip[[#This Row],[Datum]])=3,MONTH(jaar_zip[[#This Row],[Datum]])=10),1,0.8))*jaar_zip[[#This Row],[graaddagen]],"")</f>
        <v>0</v>
      </c>
      <c r="O5342" s="101">
        <f>IF(ISNUMBER(jaar_zip[[#This Row],[etmaaltemperatuur]]),IF(jaar_zip[[#This Row],[etmaaltemperatuur]]&gt;stookgrens,jaar_zip[[#This Row],[etmaaltemperatuur]]-stookgrens,0),"")</f>
        <v>3.6999999999999993</v>
      </c>
    </row>
    <row r="5343" spans="1:15" x14ac:dyDescent="0.25">
      <c r="A5343">
        <v>290</v>
      </c>
      <c r="B5343">
        <v>20240515</v>
      </c>
      <c r="C5343">
        <v>3.5</v>
      </c>
      <c r="D5343">
        <v>19.5</v>
      </c>
      <c r="E5343">
        <v>2303</v>
      </c>
      <c r="F5343">
        <v>0</v>
      </c>
      <c r="G5343">
        <v>1005.8</v>
      </c>
      <c r="H5343">
        <v>58</v>
      </c>
      <c r="I5343" s="101" t="s">
        <v>31</v>
      </c>
      <c r="J5343" s="1">
        <f>DATEVALUE(RIGHT(jaar_zip[[#This Row],[YYYYMMDD]],2)&amp;"-"&amp;MID(jaar_zip[[#This Row],[YYYYMMDD]],5,2)&amp;"-"&amp;LEFT(jaar_zip[[#This Row],[YYYYMMDD]],4))</f>
        <v>45427</v>
      </c>
      <c r="K5343" s="101" t="str">
        <f>IF(AND(VALUE(MONTH(jaar_zip[[#This Row],[Datum]]))=1,VALUE(WEEKNUM(jaar_zip[[#This Row],[Datum]],21))&gt;51),RIGHT(YEAR(jaar_zip[[#This Row],[Datum]])-1,2),RIGHT(YEAR(jaar_zip[[#This Row],[Datum]]),2))&amp;"-"&amp; TEXT(WEEKNUM(jaar_zip[[#This Row],[Datum]],21),"00")</f>
        <v>24-20</v>
      </c>
      <c r="L5343" s="101">
        <f>MONTH(jaar_zip[[#This Row],[Datum]])</f>
        <v>5</v>
      </c>
      <c r="M5343" s="101">
        <f>IF(ISNUMBER(jaar_zip[[#This Row],[etmaaltemperatuur]]),IF(jaar_zip[[#This Row],[etmaaltemperatuur]]&lt;stookgrens,stookgrens-jaar_zip[[#This Row],[etmaaltemperatuur]],0),"")</f>
        <v>0</v>
      </c>
      <c r="N5343" s="101">
        <f>IF(ISNUMBER(jaar_zip[[#This Row],[graaddagen]]),IF(OR(MONTH(jaar_zip[[#This Row],[Datum]])=1,MONTH(jaar_zip[[#This Row],[Datum]])=2,MONTH(jaar_zip[[#This Row],[Datum]])=11,MONTH(jaar_zip[[#This Row],[Datum]])=12),1.1,IF(OR(MONTH(jaar_zip[[#This Row],[Datum]])=3,MONTH(jaar_zip[[#This Row],[Datum]])=10),1,0.8))*jaar_zip[[#This Row],[graaddagen]],"")</f>
        <v>0</v>
      </c>
      <c r="O5343" s="101">
        <f>IF(ISNUMBER(jaar_zip[[#This Row],[etmaaltemperatuur]]),IF(jaar_zip[[#This Row],[etmaaltemperatuur]]&gt;stookgrens,jaar_zip[[#This Row],[etmaaltemperatuur]]-stookgrens,0),"")</f>
        <v>1.5</v>
      </c>
    </row>
    <row r="5344" spans="1:15" x14ac:dyDescent="0.25">
      <c r="A5344">
        <v>290</v>
      </c>
      <c r="B5344">
        <v>20240516</v>
      </c>
      <c r="C5344">
        <v>2.6</v>
      </c>
      <c r="D5344">
        <v>16.5</v>
      </c>
      <c r="E5344">
        <v>1265</v>
      </c>
      <c r="F5344">
        <v>6</v>
      </c>
      <c r="G5344">
        <v>1005.1</v>
      </c>
      <c r="H5344">
        <v>81</v>
      </c>
      <c r="I5344" s="101" t="s">
        <v>31</v>
      </c>
      <c r="J5344" s="1">
        <f>DATEVALUE(RIGHT(jaar_zip[[#This Row],[YYYYMMDD]],2)&amp;"-"&amp;MID(jaar_zip[[#This Row],[YYYYMMDD]],5,2)&amp;"-"&amp;LEFT(jaar_zip[[#This Row],[YYYYMMDD]],4))</f>
        <v>45428</v>
      </c>
      <c r="K5344" s="101" t="str">
        <f>IF(AND(VALUE(MONTH(jaar_zip[[#This Row],[Datum]]))=1,VALUE(WEEKNUM(jaar_zip[[#This Row],[Datum]],21))&gt;51),RIGHT(YEAR(jaar_zip[[#This Row],[Datum]])-1,2),RIGHT(YEAR(jaar_zip[[#This Row],[Datum]]),2))&amp;"-"&amp; TEXT(WEEKNUM(jaar_zip[[#This Row],[Datum]],21),"00")</f>
        <v>24-20</v>
      </c>
      <c r="L5344" s="101">
        <f>MONTH(jaar_zip[[#This Row],[Datum]])</f>
        <v>5</v>
      </c>
      <c r="M5344" s="101">
        <f>IF(ISNUMBER(jaar_zip[[#This Row],[etmaaltemperatuur]]),IF(jaar_zip[[#This Row],[etmaaltemperatuur]]&lt;stookgrens,stookgrens-jaar_zip[[#This Row],[etmaaltemperatuur]],0),"")</f>
        <v>1.5</v>
      </c>
      <c r="N5344" s="101">
        <f>IF(ISNUMBER(jaar_zip[[#This Row],[graaddagen]]),IF(OR(MONTH(jaar_zip[[#This Row],[Datum]])=1,MONTH(jaar_zip[[#This Row],[Datum]])=2,MONTH(jaar_zip[[#This Row],[Datum]])=11,MONTH(jaar_zip[[#This Row],[Datum]])=12),1.1,IF(OR(MONTH(jaar_zip[[#This Row],[Datum]])=3,MONTH(jaar_zip[[#This Row],[Datum]])=10),1,0.8))*jaar_zip[[#This Row],[graaddagen]],"")</f>
        <v>1.2000000000000002</v>
      </c>
      <c r="O5344" s="101">
        <f>IF(ISNUMBER(jaar_zip[[#This Row],[etmaaltemperatuur]]),IF(jaar_zip[[#This Row],[etmaaltemperatuur]]&gt;stookgrens,jaar_zip[[#This Row],[etmaaltemperatuur]]-stookgrens,0),"")</f>
        <v>0</v>
      </c>
    </row>
    <row r="5345" spans="1:15" x14ac:dyDescent="0.25">
      <c r="A5345">
        <v>290</v>
      </c>
      <c r="B5345">
        <v>20240517</v>
      </c>
      <c r="C5345">
        <v>1.5</v>
      </c>
      <c r="D5345">
        <v>17</v>
      </c>
      <c r="E5345">
        <v>1598</v>
      </c>
      <c r="F5345">
        <v>-0.1</v>
      </c>
      <c r="G5345">
        <v>1007.3</v>
      </c>
      <c r="H5345">
        <v>77</v>
      </c>
      <c r="I5345" s="101" t="s">
        <v>31</v>
      </c>
      <c r="J5345" s="1">
        <f>DATEVALUE(RIGHT(jaar_zip[[#This Row],[YYYYMMDD]],2)&amp;"-"&amp;MID(jaar_zip[[#This Row],[YYYYMMDD]],5,2)&amp;"-"&amp;LEFT(jaar_zip[[#This Row],[YYYYMMDD]],4))</f>
        <v>45429</v>
      </c>
      <c r="K5345" s="101" t="str">
        <f>IF(AND(VALUE(MONTH(jaar_zip[[#This Row],[Datum]]))=1,VALUE(WEEKNUM(jaar_zip[[#This Row],[Datum]],21))&gt;51),RIGHT(YEAR(jaar_zip[[#This Row],[Datum]])-1,2),RIGHT(YEAR(jaar_zip[[#This Row],[Datum]]),2))&amp;"-"&amp; TEXT(WEEKNUM(jaar_zip[[#This Row],[Datum]],21),"00")</f>
        <v>24-20</v>
      </c>
      <c r="L5345" s="101">
        <f>MONTH(jaar_zip[[#This Row],[Datum]])</f>
        <v>5</v>
      </c>
      <c r="M5345" s="101">
        <f>IF(ISNUMBER(jaar_zip[[#This Row],[etmaaltemperatuur]]),IF(jaar_zip[[#This Row],[etmaaltemperatuur]]&lt;stookgrens,stookgrens-jaar_zip[[#This Row],[etmaaltemperatuur]],0),"")</f>
        <v>1</v>
      </c>
      <c r="N5345" s="101">
        <f>IF(ISNUMBER(jaar_zip[[#This Row],[graaddagen]]),IF(OR(MONTH(jaar_zip[[#This Row],[Datum]])=1,MONTH(jaar_zip[[#This Row],[Datum]])=2,MONTH(jaar_zip[[#This Row],[Datum]])=11,MONTH(jaar_zip[[#This Row],[Datum]])=12),1.1,IF(OR(MONTH(jaar_zip[[#This Row],[Datum]])=3,MONTH(jaar_zip[[#This Row],[Datum]])=10),1,0.8))*jaar_zip[[#This Row],[graaddagen]],"")</f>
        <v>0.8</v>
      </c>
      <c r="O5345" s="101">
        <f>IF(ISNUMBER(jaar_zip[[#This Row],[etmaaltemperatuur]]),IF(jaar_zip[[#This Row],[etmaaltemperatuur]]&gt;stookgrens,jaar_zip[[#This Row],[etmaaltemperatuur]]-stookgrens,0),"")</f>
        <v>0</v>
      </c>
    </row>
    <row r="5346" spans="1:15" x14ac:dyDescent="0.25">
      <c r="A5346">
        <v>290</v>
      </c>
      <c r="B5346">
        <v>20240518</v>
      </c>
      <c r="C5346">
        <v>2.6</v>
      </c>
      <c r="D5346">
        <v>17.600000000000001</v>
      </c>
      <c r="E5346">
        <v>2122</v>
      </c>
      <c r="F5346">
        <v>-0.1</v>
      </c>
      <c r="G5346">
        <v>1010</v>
      </c>
      <c r="H5346">
        <v>63</v>
      </c>
      <c r="I5346" s="101" t="s">
        <v>31</v>
      </c>
      <c r="J5346" s="1">
        <f>DATEVALUE(RIGHT(jaar_zip[[#This Row],[YYYYMMDD]],2)&amp;"-"&amp;MID(jaar_zip[[#This Row],[YYYYMMDD]],5,2)&amp;"-"&amp;LEFT(jaar_zip[[#This Row],[YYYYMMDD]],4))</f>
        <v>45430</v>
      </c>
      <c r="K5346" s="101" t="str">
        <f>IF(AND(VALUE(MONTH(jaar_zip[[#This Row],[Datum]]))=1,VALUE(WEEKNUM(jaar_zip[[#This Row],[Datum]],21))&gt;51),RIGHT(YEAR(jaar_zip[[#This Row],[Datum]])-1,2),RIGHT(YEAR(jaar_zip[[#This Row],[Datum]]),2))&amp;"-"&amp; TEXT(WEEKNUM(jaar_zip[[#This Row],[Datum]],21),"00")</f>
        <v>24-20</v>
      </c>
      <c r="L5346" s="101">
        <f>MONTH(jaar_zip[[#This Row],[Datum]])</f>
        <v>5</v>
      </c>
      <c r="M5346" s="101">
        <f>IF(ISNUMBER(jaar_zip[[#This Row],[etmaaltemperatuur]]),IF(jaar_zip[[#This Row],[etmaaltemperatuur]]&lt;stookgrens,stookgrens-jaar_zip[[#This Row],[etmaaltemperatuur]],0),"")</f>
        <v>0.39999999999999858</v>
      </c>
      <c r="N5346" s="101">
        <f>IF(ISNUMBER(jaar_zip[[#This Row],[graaddagen]]),IF(OR(MONTH(jaar_zip[[#This Row],[Datum]])=1,MONTH(jaar_zip[[#This Row],[Datum]])=2,MONTH(jaar_zip[[#This Row],[Datum]])=11,MONTH(jaar_zip[[#This Row],[Datum]])=12),1.1,IF(OR(MONTH(jaar_zip[[#This Row],[Datum]])=3,MONTH(jaar_zip[[#This Row],[Datum]])=10),1,0.8))*jaar_zip[[#This Row],[graaddagen]],"")</f>
        <v>0.3199999999999989</v>
      </c>
      <c r="O5346" s="101">
        <f>IF(ISNUMBER(jaar_zip[[#This Row],[etmaaltemperatuur]]),IF(jaar_zip[[#This Row],[etmaaltemperatuur]]&gt;stookgrens,jaar_zip[[#This Row],[etmaaltemperatuur]]-stookgrens,0),"")</f>
        <v>0</v>
      </c>
    </row>
    <row r="5347" spans="1:15" x14ac:dyDescent="0.25">
      <c r="A5347">
        <v>290</v>
      </c>
      <c r="B5347">
        <v>20240519</v>
      </c>
      <c r="C5347">
        <v>1.5</v>
      </c>
      <c r="D5347">
        <v>15.4</v>
      </c>
      <c r="E5347">
        <v>1420</v>
      </c>
      <c r="F5347">
        <v>4.5999999999999996</v>
      </c>
      <c r="G5347">
        <v>1010.2</v>
      </c>
      <c r="H5347">
        <v>83</v>
      </c>
      <c r="I5347" s="101" t="s">
        <v>31</v>
      </c>
      <c r="J5347" s="1">
        <f>DATEVALUE(RIGHT(jaar_zip[[#This Row],[YYYYMMDD]],2)&amp;"-"&amp;MID(jaar_zip[[#This Row],[YYYYMMDD]],5,2)&amp;"-"&amp;LEFT(jaar_zip[[#This Row],[YYYYMMDD]],4))</f>
        <v>45431</v>
      </c>
      <c r="K5347" s="101" t="str">
        <f>IF(AND(VALUE(MONTH(jaar_zip[[#This Row],[Datum]]))=1,VALUE(WEEKNUM(jaar_zip[[#This Row],[Datum]],21))&gt;51),RIGHT(YEAR(jaar_zip[[#This Row],[Datum]])-1,2),RIGHT(YEAR(jaar_zip[[#This Row],[Datum]]),2))&amp;"-"&amp; TEXT(WEEKNUM(jaar_zip[[#This Row],[Datum]],21),"00")</f>
        <v>24-20</v>
      </c>
      <c r="L5347" s="101">
        <f>MONTH(jaar_zip[[#This Row],[Datum]])</f>
        <v>5</v>
      </c>
      <c r="M5347" s="101">
        <f>IF(ISNUMBER(jaar_zip[[#This Row],[etmaaltemperatuur]]),IF(jaar_zip[[#This Row],[etmaaltemperatuur]]&lt;stookgrens,stookgrens-jaar_zip[[#This Row],[etmaaltemperatuur]],0),"")</f>
        <v>2.5999999999999996</v>
      </c>
      <c r="N5347" s="101">
        <f>IF(ISNUMBER(jaar_zip[[#This Row],[graaddagen]]),IF(OR(MONTH(jaar_zip[[#This Row],[Datum]])=1,MONTH(jaar_zip[[#This Row],[Datum]])=2,MONTH(jaar_zip[[#This Row],[Datum]])=11,MONTH(jaar_zip[[#This Row],[Datum]])=12),1.1,IF(OR(MONTH(jaar_zip[[#This Row],[Datum]])=3,MONTH(jaar_zip[[#This Row],[Datum]])=10),1,0.8))*jaar_zip[[#This Row],[graaddagen]],"")</f>
        <v>2.0799999999999996</v>
      </c>
      <c r="O5347" s="101">
        <f>IF(ISNUMBER(jaar_zip[[#This Row],[etmaaltemperatuur]]),IF(jaar_zip[[#This Row],[etmaaltemperatuur]]&gt;stookgrens,jaar_zip[[#This Row],[etmaaltemperatuur]]-stookgrens,0),"")</f>
        <v>0</v>
      </c>
    </row>
    <row r="5348" spans="1:15" x14ac:dyDescent="0.25">
      <c r="A5348">
        <v>290</v>
      </c>
      <c r="B5348">
        <v>20240520</v>
      </c>
      <c r="C5348">
        <v>1.3</v>
      </c>
      <c r="D5348">
        <v>15.4</v>
      </c>
      <c r="E5348">
        <v>1807</v>
      </c>
      <c r="F5348">
        <v>1.5</v>
      </c>
      <c r="G5348">
        <v>1010.9</v>
      </c>
      <c r="H5348">
        <v>82</v>
      </c>
      <c r="I5348" s="101" t="s">
        <v>31</v>
      </c>
      <c r="J5348" s="1">
        <f>DATEVALUE(RIGHT(jaar_zip[[#This Row],[YYYYMMDD]],2)&amp;"-"&amp;MID(jaar_zip[[#This Row],[YYYYMMDD]],5,2)&amp;"-"&amp;LEFT(jaar_zip[[#This Row],[YYYYMMDD]],4))</f>
        <v>45432</v>
      </c>
      <c r="K5348" s="101" t="str">
        <f>IF(AND(VALUE(MONTH(jaar_zip[[#This Row],[Datum]]))=1,VALUE(WEEKNUM(jaar_zip[[#This Row],[Datum]],21))&gt;51),RIGHT(YEAR(jaar_zip[[#This Row],[Datum]])-1,2),RIGHT(YEAR(jaar_zip[[#This Row],[Datum]]),2))&amp;"-"&amp; TEXT(WEEKNUM(jaar_zip[[#This Row],[Datum]],21),"00")</f>
        <v>24-21</v>
      </c>
      <c r="L5348" s="101">
        <f>MONTH(jaar_zip[[#This Row],[Datum]])</f>
        <v>5</v>
      </c>
      <c r="M5348" s="101">
        <f>IF(ISNUMBER(jaar_zip[[#This Row],[etmaaltemperatuur]]),IF(jaar_zip[[#This Row],[etmaaltemperatuur]]&lt;stookgrens,stookgrens-jaar_zip[[#This Row],[etmaaltemperatuur]],0),"")</f>
        <v>2.5999999999999996</v>
      </c>
      <c r="N5348" s="101">
        <f>IF(ISNUMBER(jaar_zip[[#This Row],[graaddagen]]),IF(OR(MONTH(jaar_zip[[#This Row],[Datum]])=1,MONTH(jaar_zip[[#This Row],[Datum]])=2,MONTH(jaar_zip[[#This Row],[Datum]])=11,MONTH(jaar_zip[[#This Row],[Datum]])=12),1.1,IF(OR(MONTH(jaar_zip[[#This Row],[Datum]])=3,MONTH(jaar_zip[[#This Row],[Datum]])=10),1,0.8))*jaar_zip[[#This Row],[graaddagen]],"")</f>
        <v>2.0799999999999996</v>
      </c>
      <c r="O5348" s="101">
        <f>IF(ISNUMBER(jaar_zip[[#This Row],[etmaaltemperatuur]]),IF(jaar_zip[[#This Row],[etmaaltemperatuur]]&gt;stookgrens,jaar_zip[[#This Row],[etmaaltemperatuur]]-stookgrens,0),"")</f>
        <v>0</v>
      </c>
    </row>
    <row r="5349" spans="1:15" x14ac:dyDescent="0.25">
      <c r="A5349">
        <v>290</v>
      </c>
      <c r="B5349">
        <v>20240521</v>
      </c>
      <c r="C5349">
        <v>3.4</v>
      </c>
      <c r="D5349">
        <v>18.3</v>
      </c>
      <c r="E5349">
        <v>2097</v>
      </c>
      <c r="F5349">
        <v>12.2</v>
      </c>
      <c r="G5349">
        <v>1007.2</v>
      </c>
      <c r="H5349">
        <v>76</v>
      </c>
      <c r="I5349" s="101" t="s">
        <v>31</v>
      </c>
      <c r="J5349" s="1">
        <f>DATEVALUE(RIGHT(jaar_zip[[#This Row],[YYYYMMDD]],2)&amp;"-"&amp;MID(jaar_zip[[#This Row],[YYYYMMDD]],5,2)&amp;"-"&amp;LEFT(jaar_zip[[#This Row],[YYYYMMDD]],4))</f>
        <v>45433</v>
      </c>
      <c r="K5349" s="101" t="str">
        <f>IF(AND(VALUE(MONTH(jaar_zip[[#This Row],[Datum]]))=1,VALUE(WEEKNUM(jaar_zip[[#This Row],[Datum]],21))&gt;51),RIGHT(YEAR(jaar_zip[[#This Row],[Datum]])-1,2),RIGHT(YEAR(jaar_zip[[#This Row],[Datum]]),2))&amp;"-"&amp; TEXT(WEEKNUM(jaar_zip[[#This Row],[Datum]],21),"00")</f>
        <v>24-21</v>
      </c>
      <c r="L5349" s="101">
        <f>MONTH(jaar_zip[[#This Row],[Datum]])</f>
        <v>5</v>
      </c>
      <c r="M5349" s="101">
        <f>IF(ISNUMBER(jaar_zip[[#This Row],[etmaaltemperatuur]]),IF(jaar_zip[[#This Row],[etmaaltemperatuur]]&lt;stookgrens,stookgrens-jaar_zip[[#This Row],[etmaaltemperatuur]],0),"")</f>
        <v>0</v>
      </c>
      <c r="N5349" s="101">
        <f>IF(ISNUMBER(jaar_zip[[#This Row],[graaddagen]]),IF(OR(MONTH(jaar_zip[[#This Row],[Datum]])=1,MONTH(jaar_zip[[#This Row],[Datum]])=2,MONTH(jaar_zip[[#This Row],[Datum]])=11,MONTH(jaar_zip[[#This Row],[Datum]])=12),1.1,IF(OR(MONTH(jaar_zip[[#This Row],[Datum]])=3,MONTH(jaar_zip[[#This Row],[Datum]])=10),1,0.8))*jaar_zip[[#This Row],[graaddagen]],"")</f>
        <v>0</v>
      </c>
      <c r="O5349" s="101">
        <f>IF(ISNUMBER(jaar_zip[[#This Row],[etmaaltemperatuur]]),IF(jaar_zip[[#This Row],[etmaaltemperatuur]]&gt;stookgrens,jaar_zip[[#This Row],[etmaaltemperatuur]]-stookgrens,0),"")</f>
        <v>0.30000000000000071</v>
      </c>
    </row>
    <row r="5350" spans="1:15" x14ac:dyDescent="0.25">
      <c r="A5350">
        <v>290</v>
      </c>
      <c r="B5350">
        <v>20240522</v>
      </c>
      <c r="C5350">
        <v>3.6</v>
      </c>
      <c r="D5350">
        <v>15.6</v>
      </c>
      <c r="E5350">
        <v>1164</v>
      </c>
      <c r="F5350">
        <v>0.4</v>
      </c>
      <c r="G5350">
        <v>1008.2</v>
      </c>
      <c r="H5350">
        <v>82</v>
      </c>
      <c r="I5350" s="101" t="s">
        <v>31</v>
      </c>
      <c r="J5350" s="1">
        <f>DATEVALUE(RIGHT(jaar_zip[[#This Row],[YYYYMMDD]],2)&amp;"-"&amp;MID(jaar_zip[[#This Row],[YYYYMMDD]],5,2)&amp;"-"&amp;LEFT(jaar_zip[[#This Row],[YYYYMMDD]],4))</f>
        <v>45434</v>
      </c>
      <c r="K5350" s="101" t="str">
        <f>IF(AND(VALUE(MONTH(jaar_zip[[#This Row],[Datum]]))=1,VALUE(WEEKNUM(jaar_zip[[#This Row],[Datum]],21))&gt;51),RIGHT(YEAR(jaar_zip[[#This Row],[Datum]])-1,2),RIGHT(YEAR(jaar_zip[[#This Row],[Datum]]),2))&amp;"-"&amp; TEXT(WEEKNUM(jaar_zip[[#This Row],[Datum]],21),"00")</f>
        <v>24-21</v>
      </c>
      <c r="L5350" s="101">
        <f>MONTH(jaar_zip[[#This Row],[Datum]])</f>
        <v>5</v>
      </c>
      <c r="M5350" s="101">
        <f>IF(ISNUMBER(jaar_zip[[#This Row],[etmaaltemperatuur]]),IF(jaar_zip[[#This Row],[etmaaltemperatuur]]&lt;stookgrens,stookgrens-jaar_zip[[#This Row],[etmaaltemperatuur]],0),"")</f>
        <v>2.4000000000000004</v>
      </c>
      <c r="N5350" s="101">
        <f>IF(ISNUMBER(jaar_zip[[#This Row],[graaddagen]]),IF(OR(MONTH(jaar_zip[[#This Row],[Datum]])=1,MONTH(jaar_zip[[#This Row],[Datum]])=2,MONTH(jaar_zip[[#This Row],[Datum]])=11,MONTH(jaar_zip[[#This Row],[Datum]])=12),1.1,IF(OR(MONTH(jaar_zip[[#This Row],[Datum]])=3,MONTH(jaar_zip[[#This Row],[Datum]])=10),1,0.8))*jaar_zip[[#This Row],[graaddagen]],"")</f>
        <v>1.9200000000000004</v>
      </c>
      <c r="O5350" s="101">
        <f>IF(ISNUMBER(jaar_zip[[#This Row],[etmaaltemperatuur]]),IF(jaar_zip[[#This Row],[etmaaltemperatuur]]&gt;stookgrens,jaar_zip[[#This Row],[etmaaltemperatuur]]-stookgrens,0),"")</f>
        <v>0</v>
      </c>
    </row>
    <row r="5351" spans="1:15" x14ac:dyDescent="0.25">
      <c r="A5351">
        <v>290</v>
      </c>
      <c r="B5351">
        <v>20240523</v>
      </c>
      <c r="C5351">
        <v>3</v>
      </c>
      <c r="D5351">
        <v>15.1</v>
      </c>
      <c r="E5351">
        <v>1692</v>
      </c>
      <c r="F5351">
        <v>-0.1</v>
      </c>
      <c r="G5351">
        <v>1014.9</v>
      </c>
      <c r="H5351">
        <v>78</v>
      </c>
      <c r="I5351" s="101" t="s">
        <v>31</v>
      </c>
      <c r="J5351" s="1">
        <f>DATEVALUE(RIGHT(jaar_zip[[#This Row],[YYYYMMDD]],2)&amp;"-"&amp;MID(jaar_zip[[#This Row],[YYYYMMDD]],5,2)&amp;"-"&amp;LEFT(jaar_zip[[#This Row],[YYYYMMDD]],4))</f>
        <v>45435</v>
      </c>
      <c r="K5351" s="101" t="str">
        <f>IF(AND(VALUE(MONTH(jaar_zip[[#This Row],[Datum]]))=1,VALUE(WEEKNUM(jaar_zip[[#This Row],[Datum]],21))&gt;51),RIGHT(YEAR(jaar_zip[[#This Row],[Datum]])-1,2),RIGHT(YEAR(jaar_zip[[#This Row],[Datum]]),2))&amp;"-"&amp; TEXT(WEEKNUM(jaar_zip[[#This Row],[Datum]],21),"00")</f>
        <v>24-21</v>
      </c>
      <c r="L5351" s="101">
        <f>MONTH(jaar_zip[[#This Row],[Datum]])</f>
        <v>5</v>
      </c>
      <c r="M5351" s="101">
        <f>IF(ISNUMBER(jaar_zip[[#This Row],[etmaaltemperatuur]]),IF(jaar_zip[[#This Row],[etmaaltemperatuur]]&lt;stookgrens,stookgrens-jaar_zip[[#This Row],[etmaaltemperatuur]],0),"")</f>
        <v>2.9000000000000004</v>
      </c>
      <c r="N5351" s="101">
        <f>IF(ISNUMBER(jaar_zip[[#This Row],[graaddagen]]),IF(OR(MONTH(jaar_zip[[#This Row],[Datum]])=1,MONTH(jaar_zip[[#This Row],[Datum]])=2,MONTH(jaar_zip[[#This Row],[Datum]])=11,MONTH(jaar_zip[[#This Row],[Datum]])=12),1.1,IF(OR(MONTH(jaar_zip[[#This Row],[Datum]])=3,MONTH(jaar_zip[[#This Row],[Datum]])=10),1,0.8))*jaar_zip[[#This Row],[graaddagen]],"")</f>
        <v>2.3200000000000003</v>
      </c>
      <c r="O5351" s="101">
        <f>IF(ISNUMBER(jaar_zip[[#This Row],[etmaaltemperatuur]]),IF(jaar_zip[[#This Row],[etmaaltemperatuur]]&gt;stookgrens,jaar_zip[[#This Row],[etmaaltemperatuur]]-stookgrens,0),"")</f>
        <v>0</v>
      </c>
    </row>
    <row r="5352" spans="1:15" x14ac:dyDescent="0.25">
      <c r="A5352">
        <v>290</v>
      </c>
      <c r="B5352">
        <v>20240524</v>
      </c>
      <c r="C5352">
        <v>1.7</v>
      </c>
      <c r="D5352">
        <v>14.6</v>
      </c>
      <c r="E5352">
        <v>936</v>
      </c>
      <c r="F5352">
        <v>6.6</v>
      </c>
      <c r="G5352">
        <v>1018</v>
      </c>
      <c r="H5352">
        <v>88</v>
      </c>
      <c r="I5352" s="101" t="s">
        <v>31</v>
      </c>
      <c r="J5352" s="1">
        <f>DATEVALUE(RIGHT(jaar_zip[[#This Row],[YYYYMMDD]],2)&amp;"-"&amp;MID(jaar_zip[[#This Row],[YYYYMMDD]],5,2)&amp;"-"&amp;LEFT(jaar_zip[[#This Row],[YYYYMMDD]],4))</f>
        <v>45436</v>
      </c>
      <c r="K5352" s="101" t="str">
        <f>IF(AND(VALUE(MONTH(jaar_zip[[#This Row],[Datum]]))=1,VALUE(WEEKNUM(jaar_zip[[#This Row],[Datum]],21))&gt;51),RIGHT(YEAR(jaar_zip[[#This Row],[Datum]])-1,2),RIGHT(YEAR(jaar_zip[[#This Row],[Datum]]),2))&amp;"-"&amp; TEXT(WEEKNUM(jaar_zip[[#This Row],[Datum]],21),"00")</f>
        <v>24-21</v>
      </c>
      <c r="L5352" s="101">
        <f>MONTH(jaar_zip[[#This Row],[Datum]])</f>
        <v>5</v>
      </c>
      <c r="M5352" s="101">
        <f>IF(ISNUMBER(jaar_zip[[#This Row],[etmaaltemperatuur]]),IF(jaar_zip[[#This Row],[etmaaltemperatuur]]&lt;stookgrens,stookgrens-jaar_zip[[#This Row],[etmaaltemperatuur]],0),"")</f>
        <v>3.4000000000000004</v>
      </c>
      <c r="N5352" s="101">
        <f>IF(ISNUMBER(jaar_zip[[#This Row],[graaddagen]]),IF(OR(MONTH(jaar_zip[[#This Row],[Datum]])=1,MONTH(jaar_zip[[#This Row],[Datum]])=2,MONTH(jaar_zip[[#This Row],[Datum]])=11,MONTH(jaar_zip[[#This Row],[Datum]])=12),1.1,IF(OR(MONTH(jaar_zip[[#This Row],[Datum]])=3,MONTH(jaar_zip[[#This Row],[Datum]])=10),1,0.8))*jaar_zip[[#This Row],[graaddagen]],"")</f>
        <v>2.7200000000000006</v>
      </c>
      <c r="O5352" s="101">
        <f>IF(ISNUMBER(jaar_zip[[#This Row],[etmaaltemperatuur]]),IF(jaar_zip[[#This Row],[etmaaltemperatuur]]&gt;stookgrens,jaar_zip[[#This Row],[etmaaltemperatuur]]-stookgrens,0),"")</f>
        <v>0</v>
      </c>
    </row>
    <row r="5353" spans="1:15" x14ac:dyDescent="0.25">
      <c r="A5353">
        <v>290</v>
      </c>
      <c r="B5353">
        <v>20240525</v>
      </c>
      <c r="C5353">
        <v>2.5</v>
      </c>
      <c r="D5353">
        <v>15.2</v>
      </c>
      <c r="E5353">
        <v>1422</v>
      </c>
      <c r="F5353">
        <v>11.1</v>
      </c>
      <c r="G5353">
        <v>1016.7</v>
      </c>
      <c r="H5353">
        <v>86</v>
      </c>
      <c r="I5353" s="101" t="s">
        <v>31</v>
      </c>
      <c r="J5353" s="1">
        <f>DATEVALUE(RIGHT(jaar_zip[[#This Row],[YYYYMMDD]],2)&amp;"-"&amp;MID(jaar_zip[[#This Row],[YYYYMMDD]],5,2)&amp;"-"&amp;LEFT(jaar_zip[[#This Row],[YYYYMMDD]],4))</f>
        <v>45437</v>
      </c>
      <c r="K5353" s="101" t="str">
        <f>IF(AND(VALUE(MONTH(jaar_zip[[#This Row],[Datum]]))=1,VALUE(WEEKNUM(jaar_zip[[#This Row],[Datum]],21))&gt;51),RIGHT(YEAR(jaar_zip[[#This Row],[Datum]])-1,2),RIGHT(YEAR(jaar_zip[[#This Row],[Datum]]),2))&amp;"-"&amp; TEXT(WEEKNUM(jaar_zip[[#This Row],[Datum]],21),"00")</f>
        <v>24-21</v>
      </c>
      <c r="L5353" s="101">
        <f>MONTH(jaar_zip[[#This Row],[Datum]])</f>
        <v>5</v>
      </c>
      <c r="M5353" s="101">
        <f>IF(ISNUMBER(jaar_zip[[#This Row],[etmaaltemperatuur]]),IF(jaar_zip[[#This Row],[etmaaltemperatuur]]&lt;stookgrens,stookgrens-jaar_zip[[#This Row],[etmaaltemperatuur]],0),"")</f>
        <v>2.8000000000000007</v>
      </c>
      <c r="N5353" s="101">
        <f>IF(ISNUMBER(jaar_zip[[#This Row],[graaddagen]]),IF(OR(MONTH(jaar_zip[[#This Row],[Datum]])=1,MONTH(jaar_zip[[#This Row],[Datum]])=2,MONTH(jaar_zip[[#This Row],[Datum]])=11,MONTH(jaar_zip[[#This Row],[Datum]])=12),1.1,IF(OR(MONTH(jaar_zip[[#This Row],[Datum]])=3,MONTH(jaar_zip[[#This Row],[Datum]])=10),1,0.8))*jaar_zip[[#This Row],[graaddagen]],"")</f>
        <v>2.2400000000000007</v>
      </c>
      <c r="O5353" s="101">
        <f>IF(ISNUMBER(jaar_zip[[#This Row],[etmaaltemperatuur]]),IF(jaar_zip[[#This Row],[etmaaltemperatuur]]&gt;stookgrens,jaar_zip[[#This Row],[etmaaltemperatuur]]-stookgrens,0),"")</f>
        <v>0</v>
      </c>
    </row>
    <row r="5354" spans="1:15" x14ac:dyDescent="0.25">
      <c r="A5354">
        <v>290</v>
      </c>
      <c r="B5354">
        <v>20240526</v>
      </c>
      <c r="C5354">
        <v>2.9</v>
      </c>
      <c r="D5354">
        <v>16.399999999999999</v>
      </c>
      <c r="E5354">
        <v>1994</v>
      </c>
      <c r="F5354">
        <v>4.4000000000000004</v>
      </c>
      <c r="G5354">
        <v>1015.5</v>
      </c>
      <c r="H5354">
        <v>78</v>
      </c>
      <c r="I5354" s="101" t="s">
        <v>31</v>
      </c>
      <c r="J5354" s="1">
        <f>DATEVALUE(RIGHT(jaar_zip[[#This Row],[YYYYMMDD]],2)&amp;"-"&amp;MID(jaar_zip[[#This Row],[YYYYMMDD]],5,2)&amp;"-"&amp;LEFT(jaar_zip[[#This Row],[YYYYMMDD]],4))</f>
        <v>45438</v>
      </c>
      <c r="K5354" s="101" t="str">
        <f>IF(AND(VALUE(MONTH(jaar_zip[[#This Row],[Datum]]))=1,VALUE(WEEKNUM(jaar_zip[[#This Row],[Datum]],21))&gt;51),RIGHT(YEAR(jaar_zip[[#This Row],[Datum]])-1,2),RIGHT(YEAR(jaar_zip[[#This Row],[Datum]]),2))&amp;"-"&amp; TEXT(WEEKNUM(jaar_zip[[#This Row],[Datum]],21),"00")</f>
        <v>24-21</v>
      </c>
      <c r="L5354" s="101">
        <f>MONTH(jaar_zip[[#This Row],[Datum]])</f>
        <v>5</v>
      </c>
      <c r="M5354" s="101">
        <f>IF(ISNUMBER(jaar_zip[[#This Row],[etmaaltemperatuur]]),IF(jaar_zip[[#This Row],[etmaaltemperatuur]]&lt;stookgrens,stookgrens-jaar_zip[[#This Row],[etmaaltemperatuur]],0),"")</f>
        <v>1.6000000000000014</v>
      </c>
      <c r="N5354" s="101">
        <f>IF(ISNUMBER(jaar_zip[[#This Row],[graaddagen]]),IF(OR(MONTH(jaar_zip[[#This Row],[Datum]])=1,MONTH(jaar_zip[[#This Row],[Datum]])=2,MONTH(jaar_zip[[#This Row],[Datum]])=11,MONTH(jaar_zip[[#This Row],[Datum]])=12),1.1,IF(OR(MONTH(jaar_zip[[#This Row],[Datum]])=3,MONTH(jaar_zip[[#This Row],[Datum]])=10),1,0.8))*jaar_zip[[#This Row],[graaddagen]],"")</f>
        <v>1.2800000000000011</v>
      </c>
      <c r="O5354" s="101">
        <f>IF(ISNUMBER(jaar_zip[[#This Row],[etmaaltemperatuur]]),IF(jaar_zip[[#This Row],[etmaaltemperatuur]]&gt;stookgrens,jaar_zip[[#This Row],[etmaaltemperatuur]]-stookgrens,0),"")</f>
        <v>0</v>
      </c>
    </row>
    <row r="5355" spans="1:15" x14ac:dyDescent="0.25">
      <c r="A5355">
        <v>290</v>
      </c>
      <c r="B5355">
        <v>20240527</v>
      </c>
      <c r="C5355">
        <v>2.6</v>
      </c>
      <c r="D5355">
        <v>15.4</v>
      </c>
      <c r="E5355">
        <v>2237</v>
      </c>
      <c r="F5355">
        <v>16.3</v>
      </c>
      <c r="G5355">
        <v>1016.6</v>
      </c>
      <c r="H5355">
        <v>77</v>
      </c>
      <c r="I5355" s="101" t="s">
        <v>31</v>
      </c>
      <c r="J5355" s="1">
        <f>DATEVALUE(RIGHT(jaar_zip[[#This Row],[YYYYMMDD]],2)&amp;"-"&amp;MID(jaar_zip[[#This Row],[YYYYMMDD]],5,2)&amp;"-"&amp;LEFT(jaar_zip[[#This Row],[YYYYMMDD]],4))</f>
        <v>45439</v>
      </c>
      <c r="K5355" s="101" t="str">
        <f>IF(AND(VALUE(MONTH(jaar_zip[[#This Row],[Datum]]))=1,VALUE(WEEKNUM(jaar_zip[[#This Row],[Datum]],21))&gt;51),RIGHT(YEAR(jaar_zip[[#This Row],[Datum]])-1,2),RIGHT(YEAR(jaar_zip[[#This Row],[Datum]]),2))&amp;"-"&amp; TEXT(WEEKNUM(jaar_zip[[#This Row],[Datum]],21),"00")</f>
        <v>24-22</v>
      </c>
      <c r="L5355" s="101">
        <f>MONTH(jaar_zip[[#This Row],[Datum]])</f>
        <v>5</v>
      </c>
      <c r="M5355" s="101">
        <f>IF(ISNUMBER(jaar_zip[[#This Row],[etmaaltemperatuur]]),IF(jaar_zip[[#This Row],[etmaaltemperatuur]]&lt;stookgrens,stookgrens-jaar_zip[[#This Row],[etmaaltemperatuur]],0),"")</f>
        <v>2.5999999999999996</v>
      </c>
      <c r="N5355" s="101">
        <f>IF(ISNUMBER(jaar_zip[[#This Row],[graaddagen]]),IF(OR(MONTH(jaar_zip[[#This Row],[Datum]])=1,MONTH(jaar_zip[[#This Row],[Datum]])=2,MONTH(jaar_zip[[#This Row],[Datum]])=11,MONTH(jaar_zip[[#This Row],[Datum]])=12),1.1,IF(OR(MONTH(jaar_zip[[#This Row],[Datum]])=3,MONTH(jaar_zip[[#This Row],[Datum]])=10),1,0.8))*jaar_zip[[#This Row],[graaddagen]],"")</f>
        <v>2.0799999999999996</v>
      </c>
      <c r="O5355" s="101">
        <f>IF(ISNUMBER(jaar_zip[[#This Row],[etmaaltemperatuur]]),IF(jaar_zip[[#This Row],[etmaaltemperatuur]]&gt;stookgrens,jaar_zip[[#This Row],[etmaaltemperatuur]]-stookgrens,0),"")</f>
        <v>0</v>
      </c>
    </row>
    <row r="5356" spans="1:15" x14ac:dyDescent="0.25">
      <c r="A5356">
        <v>290</v>
      </c>
      <c r="B5356">
        <v>20240528</v>
      </c>
      <c r="C5356">
        <v>3.9</v>
      </c>
      <c r="D5356">
        <v>14.4</v>
      </c>
      <c r="E5356">
        <v>2244</v>
      </c>
      <c r="F5356">
        <v>9.1</v>
      </c>
      <c r="G5356">
        <v>1016</v>
      </c>
      <c r="H5356">
        <v>80</v>
      </c>
      <c r="I5356" s="101" t="s">
        <v>31</v>
      </c>
      <c r="J5356" s="1">
        <f>DATEVALUE(RIGHT(jaar_zip[[#This Row],[YYYYMMDD]],2)&amp;"-"&amp;MID(jaar_zip[[#This Row],[YYYYMMDD]],5,2)&amp;"-"&amp;LEFT(jaar_zip[[#This Row],[YYYYMMDD]],4))</f>
        <v>45440</v>
      </c>
      <c r="K5356" s="101" t="str">
        <f>IF(AND(VALUE(MONTH(jaar_zip[[#This Row],[Datum]]))=1,VALUE(WEEKNUM(jaar_zip[[#This Row],[Datum]],21))&gt;51),RIGHT(YEAR(jaar_zip[[#This Row],[Datum]])-1,2),RIGHT(YEAR(jaar_zip[[#This Row],[Datum]]),2))&amp;"-"&amp; TEXT(WEEKNUM(jaar_zip[[#This Row],[Datum]],21),"00")</f>
        <v>24-22</v>
      </c>
      <c r="L5356" s="101">
        <f>MONTH(jaar_zip[[#This Row],[Datum]])</f>
        <v>5</v>
      </c>
      <c r="M5356" s="101">
        <f>IF(ISNUMBER(jaar_zip[[#This Row],[etmaaltemperatuur]]),IF(jaar_zip[[#This Row],[etmaaltemperatuur]]&lt;stookgrens,stookgrens-jaar_zip[[#This Row],[etmaaltemperatuur]],0),"")</f>
        <v>3.5999999999999996</v>
      </c>
      <c r="N5356" s="101">
        <f>IF(ISNUMBER(jaar_zip[[#This Row],[graaddagen]]),IF(OR(MONTH(jaar_zip[[#This Row],[Datum]])=1,MONTH(jaar_zip[[#This Row],[Datum]])=2,MONTH(jaar_zip[[#This Row],[Datum]])=11,MONTH(jaar_zip[[#This Row],[Datum]])=12),1.1,IF(OR(MONTH(jaar_zip[[#This Row],[Datum]])=3,MONTH(jaar_zip[[#This Row],[Datum]])=10),1,0.8))*jaar_zip[[#This Row],[graaddagen]],"")</f>
        <v>2.88</v>
      </c>
      <c r="O5356" s="101">
        <f>IF(ISNUMBER(jaar_zip[[#This Row],[etmaaltemperatuur]]),IF(jaar_zip[[#This Row],[etmaaltemperatuur]]&gt;stookgrens,jaar_zip[[#This Row],[etmaaltemperatuur]]-stookgrens,0),"")</f>
        <v>0</v>
      </c>
    </row>
    <row r="5357" spans="1:15" x14ac:dyDescent="0.25">
      <c r="A5357">
        <v>290</v>
      </c>
      <c r="B5357">
        <v>20240529</v>
      </c>
      <c r="C5357">
        <v>3.5</v>
      </c>
      <c r="D5357">
        <v>14.3</v>
      </c>
      <c r="E5357">
        <v>1402</v>
      </c>
      <c r="F5357">
        <v>26.4</v>
      </c>
      <c r="G5357">
        <v>1008.3</v>
      </c>
      <c r="H5357">
        <v>89</v>
      </c>
      <c r="I5357" s="101" t="s">
        <v>31</v>
      </c>
      <c r="J5357" s="1">
        <f>DATEVALUE(RIGHT(jaar_zip[[#This Row],[YYYYMMDD]],2)&amp;"-"&amp;MID(jaar_zip[[#This Row],[YYYYMMDD]],5,2)&amp;"-"&amp;LEFT(jaar_zip[[#This Row],[YYYYMMDD]],4))</f>
        <v>45441</v>
      </c>
      <c r="K5357" s="101" t="str">
        <f>IF(AND(VALUE(MONTH(jaar_zip[[#This Row],[Datum]]))=1,VALUE(WEEKNUM(jaar_zip[[#This Row],[Datum]],21))&gt;51),RIGHT(YEAR(jaar_zip[[#This Row],[Datum]])-1,2),RIGHT(YEAR(jaar_zip[[#This Row],[Datum]]),2))&amp;"-"&amp; TEXT(WEEKNUM(jaar_zip[[#This Row],[Datum]],21),"00")</f>
        <v>24-22</v>
      </c>
      <c r="L5357" s="101">
        <f>MONTH(jaar_zip[[#This Row],[Datum]])</f>
        <v>5</v>
      </c>
      <c r="M5357" s="101">
        <f>IF(ISNUMBER(jaar_zip[[#This Row],[etmaaltemperatuur]]),IF(jaar_zip[[#This Row],[etmaaltemperatuur]]&lt;stookgrens,stookgrens-jaar_zip[[#This Row],[etmaaltemperatuur]],0),"")</f>
        <v>3.6999999999999993</v>
      </c>
      <c r="N5357" s="101">
        <f>IF(ISNUMBER(jaar_zip[[#This Row],[graaddagen]]),IF(OR(MONTH(jaar_zip[[#This Row],[Datum]])=1,MONTH(jaar_zip[[#This Row],[Datum]])=2,MONTH(jaar_zip[[#This Row],[Datum]])=11,MONTH(jaar_zip[[#This Row],[Datum]])=12),1.1,IF(OR(MONTH(jaar_zip[[#This Row],[Datum]])=3,MONTH(jaar_zip[[#This Row],[Datum]])=10),1,0.8))*jaar_zip[[#This Row],[graaddagen]],"")</f>
        <v>2.9599999999999995</v>
      </c>
      <c r="O5357" s="101">
        <f>IF(ISNUMBER(jaar_zip[[#This Row],[etmaaltemperatuur]]),IF(jaar_zip[[#This Row],[etmaaltemperatuur]]&gt;stookgrens,jaar_zip[[#This Row],[etmaaltemperatuur]]-stookgrens,0),"")</f>
        <v>0</v>
      </c>
    </row>
    <row r="5358" spans="1:15" x14ac:dyDescent="0.25">
      <c r="A5358">
        <v>290</v>
      </c>
      <c r="B5358">
        <v>20240530</v>
      </c>
      <c r="C5358">
        <v>2.5</v>
      </c>
      <c r="D5358">
        <v>14.8</v>
      </c>
      <c r="E5358">
        <v>1999</v>
      </c>
      <c r="F5358">
        <v>-0.1</v>
      </c>
      <c r="G5358">
        <v>1006.3</v>
      </c>
      <c r="H5358">
        <v>76</v>
      </c>
      <c r="I5358" s="101" t="s">
        <v>31</v>
      </c>
      <c r="J5358" s="1">
        <f>DATEVALUE(RIGHT(jaar_zip[[#This Row],[YYYYMMDD]],2)&amp;"-"&amp;MID(jaar_zip[[#This Row],[YYYYMMDD]],5,2)&amp;"-"&amp;LEFT(jaar_zip[[#This Row],[YYYYMMDD]],4))</f>
        <v>45442</v>
      </c>
      <c r="K5358" s="101" t="str">
        <f>IF(AND(VALUE(MONTH(jaar_zip[[#This Row],[Datum]]))=1,VALUE(WEEKNUM(jaar_zip[[#This Row],[Datum]],21))&gt;51),RIGHT(YEAR(jaar_zip[[#This Row],[Datum]])-1,2),RIGHT(YEAR(jaar_zip[[#This Row],[Datum]]),2))&amp;"-"&amp; TEXT(WEEKNUM(jaar_zip[[#This Row],[Datum]],21),"00")</f>
        <v>24-22</v>
      </c>
      <c r="L5358" s="101">
        <f>MONTH(jaar_zip[[#This Row],[Datum]])</f>
        <v>5</v>
      </c>
      <c r="M5358" s="101">
        <f>IF(ISNUMBER(jaar_zip[[#This Row],[etmaaltemperatuur]]),IF(jaar_zip[[#This Row],[etmaaltemperatuur]]&lt;stookgrens,stookgrens-jaar_zip[[#This Row],[etmaaltemperatuur]],0),"")</f>
        <v>3.1999999999999993</v>
      </c>
      <c r="N5358" s="101">
        <f>IF(ISNUMBER(jaar_zip[[#This Row],[graaddagen]]),IF(OR(MONTH(jaar_zip[[#This Row],[Datum]])=1,MONTH(jaar_zip[[#This Row],[Datum]])=2,MONTH(jaar_zip[[#This Row],[Datum]])=11,MONTH(jaar_zip[[#This Row],[Datum]])=12),1.1,IF(OR(MONTH(jaar_zip[[#This Row],[Datum]])=3,MONTH(jaar_zip[[#This Row],[Datum]])=10),1,0.8))*jaar_zip[[#This Row],[graaddagen]],"")</f>
        <v>2.5599999999999996</v>
      </c>
      <c r="O5358" s="101">
        <f>IF(ISNUMBER(jaar_zip[[#This Row],[etmaaltemperatuur]]),IF(jaar_zip[[#This Row],[etmaaltemperatuur]]&gt;stookgrens,jaar_zip[[#This Row],[etmaaltemperatuur]]-stookgrens,0),"")</f>
        <v>0</v>
      </c>
    </row>
    <row r="5359" spans="1:15" x14ac:dyDescent="0.25">
      <c r="A5359">
        <v>290</v>
      </c>
      <c r="B5359">
        <v>20240531</v>
      </c>
      <c r="C5359">
        <v>2.2000000000000002</v>
      </c>
      <c r="D5359">
        <v>14.7</v>
      </c>
      <c r="E5359">
        <v>1672</v>
      </c>
      <c r="F5359">
        <v>0.2</v>
      </c>
      <c r="G5359">
        <v>1011.2</v>
      </c>
      <c r="H5359">
        <v>83</v>
      </c>
      <c r="I5359" s="101" t="s">
        <v>31</v>
      </c>
      <c r="J5359" s="1">
        <f>DATEVALUE(RIGHT(jaar_zip[[#This Row],[YYYYMMDD]],2)&amp;"-"&amp;MID(jaar_zip[[#This Row],[YYYYMMDD]],5,2)&amp;"-"&amp;LEFT(jaar_zip[[#This Row],[YYYYMMDD]],4))</f>
        <v>45443</v>
      </c>
      <c r="K5359" s="101" t="str">
        <f>IF(AND(VALUE(MONTH(jaar_zip[[#This Row],[Datum]]))=1,VALUE(WEEKNUM(jaar_zip[[#This Row],[Datum]],21))&gt;51),RIGHT(YEAR(jaar_zip[[#This Row],[Datum]])-1,2),RIGHT(YEAR(jaar_zip[[#This Row],[Datum]]),2))&amp;"-"&amp; TEXT(WEEKNUM(jaar_zip[[#This Row],[Datum]],21),"00")</f>
        <v>24-22</v>
      </c>
      <c r="L5359" s="101">
        <f>MONTH(jaar_zip[[#This Row],[Datum]])</f>
        <v>5</v>
      </c>
      <c r="M5359" s="101">
        <f>IF(ISNUMBER(jaar_zip[[#This Row],[etmaaltemperatuur]]),IF(jaar_zip[[#This Row],[etmaaltemperatuur]]&lt;stookgrens,stookgrens-jaar_zip[[#This Row],[etmaaltemperatuur]],0),"")</f>
        <v>3.3000000000000007</v>
      </c>
      <c r="N5359" s="101">
        <f>IF(ISNUMBER(jaar_zip[[#This Row],[graaddagen]]),IF(OR(MONTH(jaar_zip[[#This Row],[Datum]])=1,MONTH(jaar_zip[[#This Row],[Datum]])=2,MONTH(jaar_zip[[#This Row],[Datum]])=11,MONTH(jaar_zip[[#This Row],[Datum]])=12),1.1,IF(OR(MONTH(jaar_zip[[#This Row],[Datum]])=3,MONTH(jaar_zip[[#This Row],[Datum]])=10),1,0.8))*jaar_zip[[#This Row],[graaddagen]],"")</f>
        <v>2.6400000000000006</v>
      </c>
      <c r="O5359" s="101">
        <f>IF(ISNUMBER(jaar_zip[[#This Row],[etmaaltemperatuur]]),IF(jaar_zip[[#This Row],[etmaaltemperatuur]]&gt;stookgrens,jaar_zip[[#This Row],[etmaaltemperatuur]]-stookgrens,0),"")</f>
        <v>0</v>
      </c>
    </row>
    <row r="5360" spans="1:15" x14ac:dyDescent="0.25">
      <c r="A5360">
        <v>290</v>
      </c>
      <c r="B5360">
        <v>20240601</v>
      </c>
      <c r="C5360">
        <v>4</v>
      </c>
      <c r="D5360">
        <v>17.100000000000001</v>
      </c>
      <c r="E5360">
        <v>1395</v>
      </c>
      <c r="F5360">
        <v>1.4</v>
      </c>
      <c r="G5360">
        <v>1016.4</v>
      </c>
      <c r="H5360">
        <v>88</v>
      </c>
      <c r="I5360" s="101" t="s">
        <v>31</v>
      </c>
      <c r="J5360" s="1">
        <f>DATEVALUE(RIGHT(jaar_zip[[#This Row],[YYYYMMDD]],2)&amp;"-"&amp;MID(jaar_zip[[#This Row],[YYYYMMDD]],5,2)&amp;"-"&amp;LEFT(jaar_zip[[#This Row],[YYYYMMDD]],4))</f>
        <v>45444</v>
      </c>
      <c r="K5360" s="101" t="str">
        <f>IF(AND(VALUE(MONTH(jaar_zip[[#This Row],[Datum]]))=1,VALUE(WEEKNUM(jaar_zip[[#This Row],[Datum]],21))&gt;51),RIGHT(YEAR(jaar_zip[[#This Row],[Datum]])-1,2),RIGHT(YEAR(jaar_zip[[#This Row],[Datum]]),2))&amp;"-"&amp; TEXT(WEEKNUM(jaar_zip[[#This Row],[Datum]],21),"00")</f>
        <v>24-22</v>
      </c>
      <c r="L5360" s="101">
        <f>MONTH(jaar_zip[[#This Row],[Datum]])</f>
        <v>6</v>
      </c>
      <c r="M5360" s="101">
        <f>IF(ISNUMBER(jaar_zip[[#This Row],[etmaaltemperatuur]]),IF(jaar_zip[[#This Row],[etmaaltemperatuur]]&lt;stookgrens,stookgrens-jaar_zip[[#This Row],[etmaaltemperatuur]],0),"")</f>
        <v>0.89999999999999858</v>
      </c>
      <c r="N5360" s="101">
        <f>IF(ISNUMBER(jaar_zip[[#This Row],[graaddagen]]),IF(OR(MONTH(jaar_zip[[#This Row],[Datum]])=1,MONTH(jaar_zip[[#This Row],[Datum]])=2,MONTH(jaar_zip[[#This Row],[Datum]])=11,MONTH(jaar_zip[[#This Row],[Datum]])=12),1.1,IF(OR(MONTH(jaar_zip[[#This Row],[Datum]])=3,MONTH(jaar_zip[[#This Row],[Datum]])=10),1,0.8))*jaar_zip[[#This Row],[graaddagen]],"")</f>
        <v>0.71999999999999886</v>
      </c>
      <c r="O5360" s="101">
        <f>IF(ISNUMBER(jaar_zip[[#This Row],[etmaaltemperatuur]]),IF(jaar_zip[[#This Row],[etmaaltemperatuur]]&gt;stookgrens,jaar_zip[[#This Row],[etmaaltemperatuur]]-stookgrens,0),"")</f>
        <v>0</v>
      </c>
    </row>
    <row r="5361" spans="1:15" x14ac:dyDescent="0.25">
      <c r="A5361">
        <v>290</v>
      </c>
      <c r="B5361">
        <v>20240602</v>
      </c>
      <c r="C5361">
        <v>4.0999999999999996</v>
      </c>
      <c r="D5361">
        <v>14.5</v>
      </c>
      <c r="E5361">
        <v>1501</v>
      </c>
      <c r="F5361">
        <v>0</v>
      </c>
      <c r="G5361">
        <v>1021.7</v>
      </c>
      <c r="H5361">
        <v>74</v>
      </c>
      <c r="I5361" s="101" t="s">
        <v>31</v>
      </c>
      <c r="J5361" s="1">
        <f>DATEVALUE(RIGHT(jaar_zip[[#This Row],[YYYYMMDD]],2)&amp;"-"&amp;MID(jaar_zip[[#This Row],[YYYYMMDD]],5,2)&amp;"-"&amp;LEFT(jaar_zip[[#This Row],[YYYYMMDD]],4))</f>
        <v>45445</v>
      </c>
      <c r="K5361" s="101" t="str">
        <f>IF(AND(VALUE(MONTH(jaar_zip[[#This Row],[Datum]]))=1,VALUE(WEEKNUM(jaar_zip[[#This Row],[Datum]],21))&gt;51),RIGHT(YEAR(jaar_zip[[#This Row],[Datum]])-1,2),RIGHT(YEAR(jaar_zip[[#This Row],[Datum]]),2))&amp;"-"&amp; TEXT(WEEKNUM(jaar_zip[[#This Row],[Datum]],21),"00")</f>
        <v>24-22</v>
      </c>
      <c r="L5361" s="101">
        <f>MONTH(jaar_zip[[#This Row],[Datum]])</f>
        <v>6</v>
      </c>
      <c r="M5361" s="101">
        <f>IF(ISNUMBER(jaar_zip[[#This Row],[etmaaltemperatuur]]),IF(jaar_zip[[#This Row],[etmaaltemperatuur]]&lt;stookgrens,stookgrens-jaar_zip[[#This Row],[etmaaltemperatuur]],0),"")</f>
        <v>3.5</v>
      </c>
      <c r="N5361" s="101">
        <f>IF(ISNUMBER(jaar_zip[[#This Row],[graaddagen]]),IF(OR(MONTH(jaar_zip[[#This Row],[Datum]])=1,MONTH(jaar_zip[[#This Row],[Datum]])=2,MONTH(jaar_zip[[#This Row],[Datum]])=11,MONTH(jaar_zip[[#This Row],[Datum]])=12),1.1,IF(OR(MONTH(jaar_zip[[#This Row],[Datum]])=3,MONTH(jaar_zip[[#This Row],[Datum]])=10),1,0.8))*jaar_zip[[#This Row],[graaddagen]],"")</f>
        <v>2.8000000000000003</v>
      </c>
      <c r="O5361" s="101">
        <f>IF(ISNUMBER(jaar_zip[[#This Row],[etmaaltemperatuur]]),IF(jaar_zip[[#This Row],[etmaaltemperatuur]]&gt;stookgrens,jaar_zip[[#This Row],[etmaaltemperatuur]]-stookgrens,0),"")</f>
        <v>0</v>
      </c>
    </row>
    <row r="5362" spans="1:15" x14ac:dyDescent="0.25">
      <c r="A5362">
        <v>290</v>
      </c>
      <c r="B5362">
        <v>20240603</v>
      </c>
      <c r="C5362">
        <v>2.2999999999999998</v>
      </c>
      <c r="D5362">
        <v>13.7</v>
      </c>
      <c r="E5362">
        <v>1022</v>
      </c>
      <c r="F5362">
        <v>-0.1</v>
      </c>
      <c r="G5362">
        <v>1019.6</v>
      </c>
      <c r="H5362">
        <v>78</v>
      </c>
      <c r="I5362" s="101" t="s">
        <v>31</v>
      </c>
      <c r="J5362" s="1">
        <f>DATEVALUE(RIGHT(jaar_zip[[#This Row],[YYYYMMDD]],2)&amp;"-"&amp;MID(jaar_zip[[#This Row],[YYYYMMDD]],5,2)&amp;"-"&amp;LEFT(jaar_zip[[#This Row],[YYYYMMDD]],4))</f>
        <v>45446</v>
      </c>
      <c r="K5362" s="101" t="str">
        <f>IF(AND(VALUE(MONTH(jaar_zip[[#This Row],[Datum]]))=1,VALUE(WEEKNUM(jaar_zip[[#This Row],[Datum]],21))&gt;51),RIGHT(YEAR(jaar_zip[[#This Row],[Datum]])-1,2),RIGHT(YEAR(jaar_zip[[#This Row],[Datum]]),2))&amp;"-"&amp; TEXT(WEEKNUM(jaar_zip[[#This Row],[Datum]],21),"00")</f>
        <v>24-23</v>
      </c>
      <c r="L5362" s="101">
        <f>MONTH(jaar_zip[[#This Row],[Datum]])</f>
        <v>6</v>
      </c>
      <c r="M5362" s="101">
        <f>IF(ISNUMBER(jaar_zip[[#This Row],[etmaaltemperatuur]]),IF(jaar_zip[[#This Row],[etmaaltemperatuur]]&lt;stookgrens,stookgrens-jaar_zip[[#This Row],[etmaaltemperatuur]],0),"")</f>
        <v>4.3000000000000007</v>
      </c>
      <c r="N5362" s="101">
        <f>IF(ISNUMBER(jaar_zip[[#This Row],[graaddagen]]),IF(OR(MONTH(jaar_zip[[#This Row],[Datum]])=1,MONTH(jaar_zip[[#This Row],[Datum]])=2,MONTH(jaar_zip[[#This Row],[Datum]])=11,MONTH(jaar_zip[[#This Row],[Datum]])=12),1.1,IF(OR(MONTH(jaar_zip[[#This Row],[Datum]])=3,MONTH(jaar_zip[[#This Row],[Datum]])=10),1,0.8))*jaar_zip[[#This Row],[graaddagen]],"")</f>
        <v>3.4400000000000008</v>
      </c>
      <c r="O5362" s="101">
        <f>IF(ISNUMBER(jaar_zip[[#This Row],[etmaaltemperatuur]]),IF(jaar_zip[[#This Row],[etmaaltemperatuur]]&gt;stookgrens,jaar_zip[[#This Row],[etmaaltemperatuur]]-stookgrens,0),"")</f>
        <v>0</v>
      </c>
    </row>
    <row r="5363" spans="1:15" x14ac:dyDescent="0.25">
      <c r="A5363">
        <v>290</v>
      </c>
      <c r="B5363">
        <v>20240604</v>
      </c>
      <c r="C5363">
        <v>3.4</v>
      </c>
      <c r="D5363">
        <v>16.600000000000001</v>
      </c>
      <c r="E5363">
        <v>1318</v>
      </c>
      <c r="F5363">
        <v>0.8</v>
      </c>
      <c r="G5363">
        <v>1012</v>
      </c>
      <c r="H5363">
        <v>75</v>
      </c>
      <c r="I5363" s="101" t="s">
        <v>31</v>
      </c>
      <c r="J5363" s="1">
        <f>DATEVALUE(RIGHT(jaar_zip[[#This Row],[YYYYMMDD]],2)&amp;"-"&amp;MID(jaar_zip[[#This Row],[YYYYMMDD]],5,2)&amp;"-"&amp;LEFT(jaar_zip[[#This Row],[YYYYMMDD]],4))</f>
        <v>45447</v>
      </c>
      <c r="K5363" s="101" t="str">
        <f>IF(AND(VALUE(MONTH(jaar_zip[[#This Row],[Datum]]))=1,VALUE(WEEKNUM(jaar_zip[[#This Row],[Datum]],21))&gt;51),RIGHT(YEAR(jaar_zip[[#This Row],[Datum]])-1,2),RIGHT(YEAR(jaar_zip[[#This Row],[Datum]]),2))&amp;"-"&amp; TEXT(WEEKNUM(jaar_zip[[#This Row],[Datum]],21),"00")</f>
        <v>24-23</v>
      </c>
      <c r="L5363" s="101">
        <f>MONTH(jaar_zip[[#This Row],[Datum]])</f>
        <v>6</v>
      </c>
      <c r="M5363" s="101">
        <f>IF(ISNUMBER(jaar_zip[[#This Row],[etmaaltemperatuur]]),IF(jaar_zip[[#This Row],[etmaaltemperatuur]]&lt;stookgrens,stookgrens-jaar_zip[[#This Row],[etmaaltemperatuur]],0),"")</f>
        <v>1.3999999999999986</v>
      </c>
      <c r="N5363" s="101">
        <f>IF(ISNUMBER(jaar_zip[[#This Row],[graaddagen]]),IF(OR(MONTH(jaar_zip[[#This Row],[Datum]])=1,MONTH(jaar_zip[[#This Row],[Datum]])=2,MONTH(jaar_zip[[#This Row],[Datum]])=11,MONTH(jaar_zip[[#This Row],[Datum]])=12),1.1,IF(OR(MONTH(jaar_zip[[#This Row],[Datum]])=3,MONTH(jaar_zip[[#This Row],[Datum]])=10),1,0.8))*jaar_zip[[#This Row],[graaddagen]],"")</f>
        <v>1.119999999999999</v>
      </c>
      <c r="O5363" s="101">
        <f>IF(ISNUMBER(jaar_zip[[#This Row],[etmaaltemperatuur]]),IF(jaar_zip[[#This Row],[etmaaltemperatuur]]&gt;stookgrens,jaar_zip[[#This Row],[etmaaltemperatuur]]-stookgrens,0),"")</f>
        <v>0</v>
      </c>
    </row>
    <row r="5364" spans="1:15" x14ac:dyDescent="0.25">
      <c r="A5364">
        <v>290</v>
      </c>
      <c r="B5364">
        <v>20240605</v>
      </c>
      <c r="C5364">
        <v>3.9</v>
      </c>
      <c r="D5364">
        <v>12.9</v>
      </c>
      <c r="E5364">
        <v>2137</v>
      </c>
      <c r="F5364">
        <v>0.7</v>
      </c>
      <c r="G5364">
        <v>1012.4</v>
      </c>
      <c r="H5364">
        <v>69</v>
      </c>
      <c r="I5364" s="101" t="s">
        <v>31</v>
      </c>
      <c r="J5364" s="1">
        <f>DATEVALUE(RIGHT(jaar_zip[[#This Row],[YYYYMMDD]],2)&amp;"-"&amp;MID(jaar_zip[[#This Row],[YYYYMMDD]],5,2)&amp;"-"&amp;LEFT(jaar_zip[[#This Row],[YYYYMMDD]],4))</f>
        <v>45448</v>
      </c>
      <c r="K5364" s="101" t="str">
        <f>IF(AND(VALUE(MONTH(jaar_zip[[#This Row],[Datum]]))=1,VALUE(WEEKNUM(jaar_zip[[#This Row],[Datum]],21))&gt;51),RIGHT(YEAR(jaar_zip[[#This Row],[Datum]])-1,2),RIGHT(YEAR(jaar_zip[[#This Row],[Datum]]),2))&amp;"-"&amp; TEXT(WEEKNUM(jaar_zip[[#This Row],[Datum]],21),"00")</f>
        <v>24-23</v>
      </c>
      <c r="L5364" s="101">
        <f>MONTH(jaar_zip[[#This Row],[Datum]])</f>
        <v>6</v>
      </c>
      <c r="M5364" s="101">
        <f>IF(ISNUMBER(jaar_zip[[#This Row],[etmaaltemperatuur]]),IF(jaar_zip[[#This Row],[etmaaltemperatuur]]&lt;stookgrens,stookgrens-jaar_zip[[#This Row],[etmaaltemperatuur]],0),"")</f>
        <v>5.0999999999999996</v>
      </c>
      <c r="N5364" s="101">
        <f>IF(ISNUMBER(jaar_zip[[#This Row],[graaddagen]]),IF(OR(MONTH(jaar_zip[[#This Row],[Datum]])=1,MONTH(jaar_zip[[#This Row],[Datum]])=2,MONTH(jaar_zip[[#This Row],[Datum]])=11,MONTH(jaar_zip[[#This Row],[Datum]])=12),1.1,IF(OR(MONTH(jaar_zip[[#This Row],[Datum]])=3,MONTH(jaar_zip[[#This Row],[Datum]])=10),1,0.8))*jaar_zip[[#This Row],[graaddagen]],"")</f>
        <v>4.08</v>
      </c>
      <c r="O5364" s="101">
        <f>IF(ISNUMBER(jaar_zip[[#This Row],[etmaaltemperatuur]]),IF(jaar_zip[[#This Row],[etmaaltemperatuur]]&gt;stookgrens,jaar_zip[[#This Row],[etmaaltemperatuur]]-stookgrens,0),"")</f>
        <v>0</v>
      </c>
    </row>
    <row r="5365" spans="1:15" x14ac:dyDescent="0.25">
      <c r="A5365">
        <v>290</v>
      </c>
      <c r="B5365">
        <v>20240606</v>
      </c>
      <c r="C5365">
        <v>2.2999999999999998</v>
      </c>
      <c r="D5365">
        <v>12.1</v>
      </c>
      <c r="E5365">
        <v>2146</v>
      </c>
      <c r="F5365">
        <v>0</v>
      </c>
      <c r="G5365">
        <v>1017.2</v>
      </c>
      <c r="H5365">
        <v>67</v>
      </c>
      <c r="I5365" s="101" t="s">
        <v>31</v>
      </c>
      <c r="J5365" s="1">
        <f>DATEVALUE(RIGHT(jaar_zip[[#This Row],[YYYYMMDD]],2)&amp;"-"&amp;MID(jaar_zip[[#This Row],[YYYYMMDD]],5,2)&amp;"-"&amp;LEFT(jaar_zip[[#This Row],[YYYYMMDD]],4))</f>
        <v>45449</v>
      </c>
      <c r="K5365" s="101" t="str">
        <f>IF(AND(VALUE(MONTH(jaar_zip[[#This Row],[Datum]]))=1,VALUE(WEEKNUM(jaar_zip[[#This Row],[Datum]],21))&gt;51),RIGHT(YEAR(jaar_zip[[#This Row],[Datum]])-1,2),RIGHT(YEAR(jaar_zip[[#This Row],[Datum]]),2))&amp;"-"&amp; TEXT(WEEKNUM(jaar_zip[[#This Row],[Datum]],21),"00")</f>
        <v>24-23</v>
      </c>
      <c r="L5365" s="101">
        <f>MONTH(jaar_zip[[#This Row],[Datum]])</f>
        <v>6</v>
      </c>
      <c r="M5365" s="101">
        <f>IF(ISNUMBER(jaar_zip[[#This Row],[etmaaltemperatuur]]),IF(jaar_zip[[#This Row],[etmaaltemperatuur]]&lt;stookgrens,stookgrens-jaar_zip[[#This Row],[etmaaltemperatuur]],0),"")</f>
        <v>5.9</v>
      </c>
      <c r="N5365" s="101">
        <f>IF(ISNUMBER(jaar_zip[[#This Row],[graaddagen]]),IF(OR(MONTH(jaar_zip[[#This Row],[Datum]])=1,MONTH(jaar_zip[[#This Row],[Datum]])=2,MONTH(jaar_zip[[#This Row],[Datum]])=11,MONTH(jaar_zip[[#This Row],[Datum]])=12),1.1,IF(OR(MONTH(jaar_zip[[#This Row],[Datum]])=3,MONTH(jaar_zip[[#This Row],[Datum]])=10),1,0.8))*jaar_zip[[#This Row],[graaddagen]],"")</f>
        <v>4.7200000000000006</v>
      </c>
      <c r="O5365" s="101">
        <f>IF(ISNUMBER(jaar_zip[[#This Row],[etmaaltemperatuur]]),IF(jaar_zip[[#This Row],[etmaaltemperatuur]]&gt;stookgrens,jaar_zip[[#This Row],[etmaaltemperatuur]]-stookgrens,0),"")</f>
        <v>0</v>
      </c>
    </row>
    <row r="5366" spans="1:15" x14ac:dyDescent="0.25">
      <c r="A5366">
        <v>290</v>
      </c>
      <c r="B5366">
        <v>20240607</v>
      </c>
      <c r="C5366">
        <v>2.4</v>
      </c>
      <c r="D5366">
        <v>13.2</v>
      </c>
      <c r="E5366">
        <v>2162</v>
      </c>
      <c r="F5366">
        <v>0</v>
      </c>
      <c r="G5366">
        <v>1017.7</v>
      </c>
      <c r="H5366">
        <v>72</v>
      </c>
      <c r="I5366" s="101" t="s">
        <v>31</v>
      </c>
      <c r="J5366" s="1">
        <f>DATEVALUE(RIGHT(jaar_zip[[#This Row],[YYYYMMDD]],2)&amp;"-"&amp;MID(jaar_zip[[#This Row],[YYYYMMDD]],5,2)&amp;"-"&amp;LEFT(jaar_zip[[#This Row],[YYYYMMDD]],4))</f>
        <v>45450</v>
      </c>
      <c r="K5366" s="101" t="str">
        <f>IF(AND(VALUE(MONTH(jaar_zip[[#This Row],[Datum]]))=1,VALUE(WEEKNUM(jaar_zip[[#This Row],[Datum]],21))&gt;51),RIGHT(YEAR(jaar_zip[[#This Row],[Datum]])-1,2),RIGHT(YEAR(jaar_zip[[#This Row],[Datum]]),2))&amp;"-"&amp; TEXT(WEEKNUM(jaar_zip[[#This Row],[Datum]],21),"00")</f>
        <v>24-23</v>
      </c>
      <c r="L5366" s="101">
        <f>MONTH(jaar_zip[[#This Row],[Datum]])</f>
        <v>6</v>
      </c>
      <c r="M5366" s="101">
        <f>IF(ISNUMBER(jaar_zip[[#This Row],[etmaaltemperatuur]]),IF(jaar_zip[[#This Row],[etmaaltemperatuur]]&lt;stookgrens,stookgrens-jaar_zip[[#This Row],[etmaaltemperatuur]],0),"")</f>
        <v>4.8000000000000007</v>
      </c>
      <c r="N5366" s="101">
        <f>IF(ISNUMBER(jaar_zip[[#This Row],[graaddagen]]),IF(OR(MONTH(jaar_zip[[#This Row],[Datum]])=1,MONTH(jaar_zip[[#This Row],[Datum]])=2,MONTH(jaar_zip[[#This Row],[Datum]])=11,MONTH(jaar_zip[[#This Row],[Datum]])=12),1.1,IF(OR(MONTH(jaar_zip[[#This Row],[Datum]])=3,MONTH(jaar_zip[[#This Row],[Datum]])=10),1,0.8))*jaar_zip[[#This Row],[graaddagen]],"")</f>
        <v>3.8400000000000007</v>
      </c>
      <c r="O5366" s="101">
        <f>IF(ISNUMBER(jaar_zip[[#This Row],[etmaaltemperatuur]]),IF(jaar_zip[[#This Row],[etmaaltemperatuur]]&gt;stookgrens,jaar_zip[[#This Row],[etmaaltemperatuur]]-stookgrens,0),"")</f>
        <v>0</v>
      </c>
    </row>
    <row r="5367" spans="1:15" x14ac:dyDescent="0.25">
      <c r="A5367">
        <v>290</v>
      </c>
      <c r="B5367">
        <v>20240608</v>
      </c>
      <c r="C5367">
        <v>3.6</v>
      </c>
      <c r="D5367">
        <v>13.5</v>
      </c>
      <c r="E5367">
        <v>1834</v>
      </c>
      <c r="F5367">
        <v>0.9</v>
      </c>
      <c r="G5367">
        <v>1011.9</v>
      </c>
      <c r="H5367">
        <v>75</v>
      </c>
      <c r="I5367" s="101" t="s">
        <v>31</v>
      </c>
      <c r="J5367" s="1">
        <f>DATEVALUE(RIGHT(jaar_zip[[#This Row],[YYYYMMDD]],2)&amp;"-"&amp;MID(jaar_zip[[#This Row],[YYYYMMDD]],5,2)&amp;"-"&amp;LEFT(jaar_zip[[#This Row],[YYYYMMDD]],4))</f>
        <v>45451</v>
      </c>
      <c r="K5367" s="101" t="str">
        <f>IF(AND(VALUE(MONTH(jaar_zip[[#This Row],[Datum]]))=1,VALUE(WEEKNUM(jaar_zip[[#This Row],[Datum]],21))&gt;51),RIGHT(YEAR(jaar_zip[[#This Row],[Datum]])-1,2),RIGHT(YEAR(jaar_zip[[#This Row],[Datum]]),2))&amp;"-"&amp; TEXT(WEEKNUM(jaar_zip[[#This Row],[Datum]],21),"00")</f>
        <v>24-23</v>
      </c>
      <c r="L5367" s="101">
        <f>MONTH(jaar_zip[[#This Row],[Datum]])</f>
        <v>6</v>
      </c>
      <c r="M5367" s="101">
        <f>IF(ISNUMBER(jaar_zip[[#This Row],[etmaaltemperatuur]]),IF(jaar_zip[[#This Row],[etmaaltemperatuur]]&lt;stookgrens,stookgrens-jaar_zip[[#This Row],[etmaaltemperatuur]],0),"")</f>
        <v>4.5</v>
      </c>
      <c r="N5367" s="101">
        <f>IF(ISNUMBER(jaar_zip[[#This Row],[graaddagen]]),IF(OR(MONTH(jaar_zip[[#This Row],[Datum]])=1,MONTH(jaar_zip[[#This Row],[Datum]])=2,MONTH(jaar_zip[[#This Row],[Datum]])=11,MONTH(jaar_zip[[#This Row],[Datum]])=12),1.1,IF(OR(MONTH(jaar_zip[[#This Row],[Datum]])=3,MONTH(jaar_zip[[#This Row],[Datum]])=10),1,0.8))*jaar_zip[[#This Row],[graaddagen]],"")</f>
        <v>3.6</v>
      </c>
      <c r="O5367" s="101">
        <f>IF(ISNUMBER(jaar_zip[[#This Row],[etmaaltemperatuur]]),IF(jaar_zip[[#This Row],[etmaaltemperatuur]]&gt;stookgrens,jaar_zip[[#This Row],[etmaaltemperatuur]]-stookgrens,0),"")</f>
        <v>0</v>
      </c>
    </row>
    <row r="5368" spans="1:15" x14ac:dyDescent="0.25">
      <c r="A5368">
        <v>290</v>
      </c>
      <c r="B5368">
        <v>20240609</v>
      </c>
      <c r="C5368">
        <v>4</v>
      </c>
      <c r="D5368">
        <v>12.9</v>
      </c>
      <c r="E5368">
        <v>2201</v>
      </c>
      <c r="F5368">
        <v>-0.1</v>
      </c>
      <c r="G5368">
        <v>1009.9</v>
      </c>
      <c r="H5368">
        <v>70</v>
      </c>
      <c r="I5368" s="101" t="s">
        <v>31</v>
      </c>
      <c r="J5368" s="1">
        <f>DATEVALUE(RIGHT(jaar_zip[[#This Row],[YYYYMMDD]],2)&amp;"-"&amp;MID(jaar_zip[[#This Row],[YYYYMMDD]],5,2)&amp;"-"&amp;LEFT(jaar_zip[[#This Row],[YYYYMMDD]],4))</f>
        <v>45452</v>
      </c>
      <c r="K5368" s="101" t="str">
        <f>IF(AND(VALUE(MONTH(jaar_zip[[#This Row],[Datum]]))=1,VALUE(WEEKNUM(jaar_zip[[#This Row],[Datum]],21))&gt;51),RIGHT(YEAR(jaar_zip[[#This Row],[Datum]])-1,2),RIGHT(YEAR(jaar_zip[[#This Row],[Datum]]),2))&amp;"-"&amp; TEXT(WEEKNUM(jaar_zip[[#This Row],[Datum]],21),"00")</f>
        <v>24-23</v>
      </c>
      <c r="L5368" s="101">
        <f>MONTH(jaar_zip[[#This Row],[Datum]])</f>
        <v>6</v>
      </c>
      <c r="M5368" s="101">
        <f>IF(ISNUMBER(jaar_zip[[#This Row],[etmaaltemperatuur]]),IF(jaar_zip[[#This Row],[etmaaltemperatuur]]&lt;stookgrens,stookgrens-jaar_zip[[#This Row],[etmaaltemperatuur]],0),"")</f>
        <v>5.0999999999999996</v>
      </c>
      <c r="N5368" s="101">
        <f>IF(ISNUMBER(jaar_zip[[#This Row],[graaddagen]]),IF(OR(MONTH(jaar_zip[[#This Row],[Datum]])=1,MONTH(jaar_zip[[#This Row],[Datum]])=2,MONTH(jaar_zip[[#This Row],[Datum]])=11,MONTH(jaar_zip[[#This Row],[Datum]])=12),1.1,IF(OR(MONTH(jaar_zip[[#This Row],[Datum]])=3,MONTH(jaar_zip[[#This Row],[Datum]])=10),1,0.8))*jaar_zip[[#This Row],[graaddagen]],"")</f>
        <v>4.08</v>
      </c>
      <c r="O5368" s="101">
        <f>IF(ISNUMBER(jaar_zip[[#This Row],[etmaaltemperatuur]]),IF(jaar_zip[[#This Row],[etmaaltemperatuur]]&gt;stookgrens,jaar_zip[[#This Row],[etmaaltemperatuur]]-stookgrens,0),"")</f>
        <v>0</v>
      </c>
    </row>
    <row r="5369" spans="1:15" x14ac:dyDescent="0.25">
      <c r="A5369">
        <v>290</v>
      </c>
      <c r="B5369">
        <v>20240610</v>
      </c>
      <c r="C5369">
        <v>4.2</v>
      </c>
      <c r="D5369">
        <v>11.2</v>
      </c>
      <c r="E5369">
        <v>781</v>
      </c>
      <c r="F5369">
        <v>10.7</v>
      </c>
      <c r="G5369">
        <v>1005.4</v>
      </c>
      <c r="H5369">
        <v>89</v>
      </c>
      <c r="I5369" s="101" t="s">
        <v>31</v>
      </c>
      <c r="J5369" s="1">
        <f>DATEVALUE(RIGHT(jaar_zip[[#This Row],[YYYYMMDD]],2)&amp;"-"&amp;MID(jaar_zip[[#This Row],[YYYYMMDD]],5,2)&amp;"-"&amp;LEFT(jaar_zip[[#This Row],[YYYYMMDD]],4))</f>
        <v>45453</v>
      </c>
      <c r="K5369" s="101" t="str">
        <f>IF(AND(VALUE(MONTH(jaar_zip[[#This Row],[Datum]]))=1,VALUE(WEEKNUM(jaar_zip[[#This Row],[Datum]],21))&gt;51),RIGHT(YEAR(jaar_zip[[#This Row],[Datum]])-1,2),RIGHT(YEAR(jaar_zip[[#This Row],[Datum]]),2))&amp;"-"&amp; TEXT(WEEKNUM(jaar_zip[[#This Row],[Datum]],21),"00")</f>
        <v>24-24</v>
      </c>
      <c r="L5369" s="101">
        <f>MONTH(jaar_zip[[#This Row],[Datum]])</f>
        <v>6</v>
      </c>
      <c r="M5369" s="101">
        <f>IF(ISNUMBER(jaar_zip[[#This Row],[etmaaltemperatuur]]),IF(jaar_zip[[#This Row],[etmaaltemperatuur]]&lt;stookgrens,stookgrens-jaar_zip[[#This Row],[etmaaltemperatuur]],0),"")</f>
        <v>6.8000000000000007</v>
      </c>
      <c r="N5369" s="101">
        <f>IF(ISNUMBER(jaar_zip[[#This Row],[graaddagen]]),IF(OR(MONTH(jaar_zip[[#This Row],[Datum]])=1,MONTH(jaar_zip[[#This Row],[Datum]])=2,MONTH(jaar_zip[[#This Row],[Datum]])=11,MONTH(jaar_zip[[#This Row],[Datum]])=12),1.1,IF(OR(MONTH(jaar_zip[[#This Row],[Datum]])=3,MONTH(jaar_zip[[#This Row],[Datum]])=10),1,0.8))*jaar_zip[[#This Row],[graaddagen]],"")</f>
        <v>5.4400000000000013</v>
      </c>
      <c r="O5369" s="101">
        <f>IF(ISNUMBER(jaar_zip[[#This Row],[etmaaltemperatuur]]),IF(jaar_zip[[#This Row],[etmaaltemperatuur]]&gt;stookgrens,jaar_zip[[#This Row],[etmaaltemperatuur]]-stookgrens,0),"")</f>
        <v>0</v>
      </c>
    </row>
    <row r="5370" spans="1:15" x14ac:dyDescent="0.25">
      <c r="A5370">
        <v>290</v>
      </c>
      <c r="B5370">
        <v>20240611</v>
      </c>
      <c r="C5370">
        <v>4.5999999999999996</v>
      </c>
      <c r="D5370">
        <v>11.7</v>
      </c>
      <c r="E5370">
        <v>2075</v>
      </c>
      <c r="F5370">
        <v>2.5</v>
      </c>
      <c r="G5370">
        <v>1014.3</v>
      </c>
      <c r="H5370">
        <v>76</v>
      </c>
      <c r="I5370" s="101" t="s">
        <v>31</v>
      </c>
      <c r="J5370" s="1">
        <f>DATEVALUE(RIGHT(jaar_zip[[#This Row],[YYYYMMDD]],2)&amp;"-"&amp;MID(jaar_zip[[#This Row],[YYYYMMDD]],5,2)&amp;"-"&amp;LEFT(jaar_zip[[#This Row],[YYYYMMDD]],4))</f>
        <v>45454</v>
      </c>
      <c r="K5370" s="101" t="str">
        <f>IF(AND(VALUE(MONTH(jaar_zip[[#This Row],[Datum]]))=1,VALUE(WEEKNUM(jaar_zip[[#This Row],[Datum]],21))&gt;51),RIGHT(YEAR(jaar_zip[[#This Row],[Datum]])-1,2),RIGHT(YEAR(jaar_zip[[#This Row],[Datum]]),2))&amp;"-"&amp; TEXT(WEEKNUM(jaar_zip[[#This Row],[Datum]],21),"00")</f>
        <v>24-24</v>
      </c>
      <c r="L5370" s="101">
        <f>MONTH(jaar_zip[[#This Row],[Datum]])</f>
        <v>6</v>
      </c>
      <c r="M5370" s="101">
        <f>IF(ISNUMBER(jaar_zip[[#This Row],[etmaaltemperatuur]]),IF(jaar_zip[[#This Row],[etmaaltemperatuur]]&lt;stookgrens,stookgrens-jaar_zip[[#This Row],[etmaaltemperatuur]],0),"")</f>
        <v>6.3000000000000007</v>
      </c>
      <c r="N5370" s="101">
        <f>IF(ISNUMBER(jaar_zip[[#This Row],[graaddagen]]),IF(OR(MONTH(jaar_zip[[#This Row],[Datum]])=1,MONTH(jaar_zip[[#This Row],[Datum]])=2,MONTH(jaar_zip[[#This Row],[Datum]])=11,MONTH(jaar_zip[[#This Row],[Datum]])=12),1.1,IF(OR(MONTH(jaar_zip[[#This Row],[Datum]])=3,MONTH(jaar_zip[[#This Row],[Datum]])=10),1,0.8))*jaar_zip[[#This Row],[graaddagen]],"")</f>
        <v>5.0400000000000009</v>
      </c>
      <c r="O5370" s="101">
        <f>IF(ISNUMBER(jaar_zip[[#This Row],[etmaaltemperatuur]]),IF(jaar_zip[[#This Row],[etmaaltemperatuur]]&gt;stookgrens,jaar_zip[[#This Row],[etmaaltemperatuur]]-stookgrens,0),"")</f>
        <v>0</v>
      </c>
    </row>
    <row r="5371" spans="1:15" x14ac:dyDescent="0.25">
      <c r="A5371">
        <v>290</v>
      </c>
      <c r="B5371">
        <v>20240612</v>
      </c>
      <c r="C5371">
        <v>3.7</v>
      </c>
      <c r="D5371">
        <v>11.2</v>
      </c>
      <c r="E5371">
        <v>1730</v>
      </c>
      <c r="F5371">
        <v>-0.1</v>
      </c>
      <c r="G5371">
        <v>1018.6</v>
      </c>
      <c r="H5371">
        <v>76</v>
      </c>
      <c r="I5371" s="101" t="s">
        <v>31</v>
      </c>
      <c r="J5371" s="1">
        <f>DATEVALUE(RIGHT(jaar_zip[[#This Row],[YYYYMMDD]],2)&amp;"-"&amp;MID(jaar_zip[[#This Row],[YYYYMMDD]],5,2)&amp;"-"&amp;LEFT(jaar_zip[[#This Row],[YYYYMMDD]],4))</f>
        <v>45455</v>
      </c>
      <c r="K5371" s="101" t="str">
        <f>IF(AND(VALUE(MONTH(jaar_zip[[#This Row],[Datum]]))=1,VALUE(WEEKNUM(jaar_zip[[#This Row],[Datum]],21))&gt;51),RIGHT(YEAR(jaar_zip[[#This Row],[Datum]])-1,2),RIGHT(YEAR(jaar_zip[[#This Row],[Datum]]),2))&amp;"-"&amp; TEXT(WEEKNUM(jaar_zip[[#This Row],[Datum]],21),"00")</f>
        <v>24-24</v>
      </c>
      <c r="L5371" s="101">
        <f>MONTH(jaar_zip[[#This Row],[Datum]])</f>
        <v>6</v>
      </c>
      <c r="M5371" s="101">
        <f>IF(ISNUMBER(jaar_zip[[#This Row],[etmaaltemperatuur]]),IF(jaar_zip[[#This Row],[etmaaltemperatuur]]&lt;stookgrens,stookgrens-jaar_zip[[#This Row],[etmaaltemperatuur]],0),"")</f>
        <v>6.8000000000000007</v>
      </c>
      <c r="N5371" s="101">
        <f>IF(ISNUMBER(jaar_zip[[#This Row],[graaddagen]]),IF(OR(MONTH(jaar_zip[[#This Row],[Datum]])=1,MONTH(jaar_zip[[#This Row],[Datum]])=2,MONTH(jaar_zip[[#This Row],[Datum]])=11,MONTH(jaar_zip[[#This Row],[Datum]])=12),1.1,IF(OR(MONTH(jaar_zip[[#This Row],[Datum]])=3,MONTH(jaar_zip[[#This Row],[Datum]])=10),1,0.8))*jaar_zip[[#This Row],[graaddagen]],"")</f>
        <v>5.4400000000000013</v>
      </c>
      <c r="O5371" s="101">
        <f>IF(ISNUMBER(jaar_zip[[#This Row],[etmaaltemperatuur]]),IF(jaar_zip[[#This Row],[etmaaltemperatuur]]&gt;stookgrens,jaar_zip[[#This Row],[etmaaltemperatuur]]-stookgrens,0),"")</f>
        <v>0</v>
      </c>
    </row>
    <row r="5372" spans="1:15" x14ac:dyDescent="0.25">
      <c r="A5372">
        <v>290</v>
      </c>
      <c r="B5372">
        <v>20240613</v>
      </c>
      <c r="C5372">
        <v>3.1</v>
      </c>
      <c r="D5372">
        <v>14.1</v>
      </c>
      <c r="E5372">
        <v>2037</v>
      </c>
      <c r="F5372">
        <v>0</v>
      </c>
      <c r="G5372">
        <v>1015.6</v>
      </c>
      <c r="H5372">
        <v>65</v>
      </c>
      <c r="I5372" s="101" t="s">
        <v>31</v>
      </c>
      <c r="J5372" s="1">
        <f>DATEVALUE(RIGHT(jaar_zip[[#This Row],[YYYYMMDD]],2)&amp;"-"&amp;MID(jaar_zip[[#This Row],[YYYYMMDD]],5,2)&amp;"-"&amp;LEFT(jaar_zip[[#This Row],[YYYYMMDD]],4))</f>
        <v>45456</v>
      </c>
      <c r="K5372" s="101" t="str">
        <f>IF(AND(VALUE(MONTH(jaar_zip[[#This Row],[Datum]]))=1,VALUE(WEEKNUM(jaar_zip[[#This Row],[Datum]],21))&gt;51),RIGHT(YEAR(jaar_zip[[#This Row],[Datum]])-1,2),RIGHT(YEAR(jaar_zip[[#This Row],[Datum]]),2))&amp;"-"&amp; TEXT(WEEKNUM(jaar_zip[[#This Row],[Datum]],21),"00")</f>
        <v>24-24</v>
      </c>
      <c r="L5372" s="101">
        <f>MONTH(jaar_zip[[#This Row],[Datum]])</f>
        <v>6</v>
      </c>
      <c r="M5372" s="101">
        <f>IF(ISNUMBER(jaar_zip[[#This Row],[etmaaltemperatuur]]),IF(jaar_zip[[#This Row],[etmaaltemperatuur]]&lt;stookgrens,stookgrens-jaar_zip[[#This Row],[etmaaltemperatuur]],0),"")</f>
        <v>3.9000000000000004</v>
      </c>
      <c r="N5372" s="101">
        <f>IF(ISNUMBER(jaar_zip[[#This Row],[graaddagen]]),IF(OR(MONTH(jaar_zip[[#This Row],[Datum]])=1,MONTH(jaar_zip[[#This Row],[Datum]])=2,MONTH(jaar_zip[[#This Row],[Datum]])=11,MONTH(jaar_zip[[#This Row],[Datum]])=12),1.1,IF(OR(MONTH(jaar_zip[[#This Row],[Datum]])=3,MONTH(jaar_zip[[#This Row],[Datum]])=10),1,0.8))*jaar_zip[[#This Row],[graaddagen]],"")</f>
        <v>3.1200000000000006</v>
      </c>
      <c r="O5372" s="101">
        <f>IF(ISNUMBER(jaar_zip[[#This Row],[etmaaltemperatuur]]),IF(jaar_zip[[#This Row],[etmaaltemperatuur]]&gt;stookgrens,jaar_zip[[#This Row],[etmaaltemperatuur]]-stookgrens,0),"")</f>
        <v>0</v>
      </c>
    </row>
    <row r="5373" spans="1:15" x14ac:dyDescent="0.25">
      <c r="A5373">
        <v>290</v>
      </c>
      <c r="B5373">
        <v>20240614</v>
      </c>
      <c r="C5373">
        <v>4</v>
      </c>
      <c r="D5373">
        <v>15.8</v>
      </c>
      <c r="E5373">
        <v>1125</v>
      </c>
      <c r="F5373">
        <v>1.2</v>
      </c>
      <c r="G5373">
        <v>1006.4</v>
      </c>
      <c r="H5373">
        <v>73</v>
      </c>
      <c r="I5373" s="101" t="s">
        <v>31</v>
      </c>
      <c r="J5373" s="1">
        <f>DATEVALUE(RIGHT(jaar_zip[[#This Row],[YYYYMMDD]],2)&amp;"-"&amp;MID(jaar_zip[[#This Row],[YYYYMMDD]],5,2)&amp;"-"&amp;LEFT(jaar_zip[[#This Row],[YYYYMMDD]],4))</f>
        <v>45457</v>
      </c>
      <c r="K5373" s="101" t="str">
        <f>IF(AND(VALUE(MONTH(jaar_zip[[#This Row],[Datum]]))=1,VALUE(WEEKNUM(jaar_zip[[#This Row],[Datum]],21))&gt;51),RIGHT(YEAR(jaar_zip[[#This Row],[Datum]])-1,2),RIGHT(YEAR(jaar_zip[[#This Row],[Datum]]),2))&amp;"-"&amp; TEXT(WEEKNUM(jaar_zip[[#This Row],[Datum]],21),"00")</f>
        <v>24-24</v>
      </c>
      <c r="L5373" s="101">
        <f>MONTH(jaar_zip[[#This Row],[Datum]])</f>
        <v>6</v>
      </c>
      <c r="M5373" s="101">
        <f>IF(ISNUMBER(jaar_zip[[#This Row],[etmaaltemperatuur]]),IF(jaar_zip[[#This Row],[etmaaltemperatuur]]&lt;stookgrens,stookgrens-jaar_zip[[#This Row],[etmaaltemperatuur]],0),"")</f>
        <v>2.1999999999999993</v>
      </c>
      <c r="N5373" s="101">
        <f>IF(ISNUMBER(jaar_zip[[#This Row],[graaddagen]]),IF(OR(MONTH(jaar_zip[[#This Row],[Datum]])=1,MONTH(jaar_zip[[#This Row],[Datum]])=2,MONTH(jaar_zip[[#This Row],[Datum]])=11,MONTH(jaar_zip[[#This Row],[Datum]])=12),1.1,IF(OR(MONTH(jaar_zip[[#This Row],[Datum]])=3,MONTH(jaar_zip[[#This Row],[Datum]])=10),1,0.8))*jaar_zip[[#This Row],[graaddagen]],"")</f>
        <v>1.7599999999999996</v>
      </c>
      <c r="O5373" s="101">
        <f>IF(ISNUMBER(jaar_zip[[#This Row],[etmaaltemperatuur]]),IF(jaar_zip[[#This Row],[etmaaltemperatuur]]&gt;stookgrens,jaar_zip[[#This Row],[etmaaltemperatuur]]-stookgrens,0),"")</f>
        <v>0</v>
      </c>
    </row>
    <row r="5374" spans="1:15" x14ac:dyDescent="0.25">
      <c r="A5374">
        <v>290</v>
      </c>
      <c r="B5374">
        <v>20240615</v>
      </c>
      <c r="C5374">
        <v>5.7</v>
      </c>
      <c r="D5374">
        <v>15.2</v>
      </c>
      <c r="E5374">
        <v>1655</v>
      </c>
      <c r="F5374">
        <v>11.1</v>
      </c>
      <c r="G5374">
        <v>1003.4</v>
      </c>
      <c r="H5374">
        <v>72</v>
      </c>
      <c r="I5374" s="101" t="s">
        <v>31</v>
      </c>
      <c r="J5374" s="1">
        <f>DATEVALUE(RIGHT(jaar_zip[[#This Row],[YYYYMMDD]],2)&amp;"-"&amp;MID(jaar_zip[[#This Row],[YYYYMMDD]],5,2)&amp;"-"&amp;LEFT(jaar_zip[[#This Row],[YYYYMMDD]],4))</f>
        <v>45458</v>
      </c>
      <c r="K5374" s="101" t="str">
        <f>IF(AND(VALUE(MONTH(jaar_zip[[#This Row],[Datum]]))=1,VALUE(WEEKNUM(jaar_zip[[#This Row],[Datum]],21))&gt;51),RIGHT(YEAR(jaar_zip[[#This Row],[Datum]])-1,2),RIGHT(YEAR(jaar_zip[[#This Row],[Datum]]),2))&amp;"-"&amp; TEXT(WEEKNUM(jaar_zip[[#This Row],[Datum]],21),"00")</f>
        <v>24-24</v>
      </c>
      <c r="L5374" s="101">
        <f>MONTH(jaar_zip[[#This Row],[Datum]])</f>
        <v>6</v>
      </c>
      <c r="M5374" s="101">
        <f>IF(ISNUMBER(jaar_zip[[#This Row],[etmaaltemperatuur]]),IF(jaar_zip[[#This Row],[etmaaltemperatuur]]&lt;stookgrens,stookgrens-jaar_zip[[#This Row],[etmaaltemperatuur]],0),"")</f>
        <v>2.8000000000000007</v>
      </c>
      <c r="N5374" s="101">
        <f>IF(ISNUMBER(jaar_zip[[#This Row],[graaddagen]]),IF(OR(MONTH(jaar_zip[[#This Row],[Datum]])=1,MONTH(jaar_zip[[#This Row],[Datum]])=2,MONTH(jaar_zip[[#This Row],[Datum]])=11,MONTH(jaar_zip[[#This Row],[Datum]])=12),1.1,IF(OR(MONTH(jaar_zip[[#This Row],[Datum]])=3,MONTH(jaar_zip[[#This Row],[Datum]])=10),1,0.8))*jaar_zip[[#This Row],[graaddagen]],"")</f>
        <v>2.2400000000000007</v>
      </c>
      <c r="O5374" s="101">
        <f>IF(ISNUMBER(jaar_zip[[#This Row],[etmaaltemperatuur]]),IF(jaar_zip[[#This Row],[etmaaltemperatuur]]&gt;stookgrens,jaar_zip[[#This Row],[etmaaltemperatuur]]-stookgrens,0),"")</f>
        <v>0</v>
      </c>
    </row>
    <row r="5375" spans="1:15" x14ac:dyDescent="0.25">
      <c r="A5375">
        <v>290</v>
      </c>
      <c r="B5375">
        <v>20240616</v>
      </c>
      <c r="C5375">
        <v>4</v>
      </c>
      <c r="D5375">
        <v>14.7</v>
      </c>
      <c r="E5375">
        <v>1502</v>
      </c>
      <c r="F5375">
        <v>6.2</v>
      </c>
      <c r="G5375">
        <v>1006.6</v>
      </c>
      <c r="H5375">
        <v>85</v>
      </c>
      <c r="I5375" s="101" t="s">
        <v>31</v>
      </c>
      <c r="J5375" s="1">
        <f>DATEVALUE(RIGHT(jaar_zip[[#This Row],[YYYYMMDD]],2)&amp;"-"&amp;MID(jaar_zip[[#This Row],[YYYYMMDD]],5,2)&amp;"-"&amp;LEFT(jaar_zip[[#This Row],[YYYYMMDD]],4))</f>
        <v>45459</v>
      </c>
      <c r="K5375" s="101" t="str">
        <f>IF(AND(VALUE(MONTH(jaar_zip[[#This Row],[Datum]]))=1,VALUE(WEEKNUM(jaar_zip[[#This Row],[Datum]],21))&gt;51),RIGHT(YEAR(jaar_zip[[#This Row],[Datum]])-1,2),RIGHT(YEAR(jaar_zip[[#This Row],[Datum]]),2))&amp;"-"&amp; TEXT(WEEKNUM(jaar_zip[[#This Row],[Datum]],21),"00")</f>
        <v>24-24</v>
      </c>
      <c r="L5375" s="101">
        <f>MONTH(jaar_zip[[#This Row],[Datum]])</f>
        <v>6</v>
      </c>
      <c r="M5375" s="101">
        <f>IF(ISNUMBER(jaar_zip[[#This Row],[etmaaltemperatuur]]),IF(jaar_zip[[#This Row],[etmaaltemperatuur]]&lt;stookgrens,stookgrens-jaar_zip[[#This Row],[etmaaltemperatuur]],0),"")</f>
        <v>3.3000000000000007</v>
      </c>
      <c r="N5375" s="101">
        <f>IF(ISNUMBER(jaar_zip[[#This Row],[graaddagen]]),IF(OR(MONTH(jaar_zip[[#This Row],[Datum]])=1,MONTH(jaar_zip[[#This Row],[Datum]])=2,MONTH(jaar_zip[[#This Row],[Datum]])=11,MONTH(jaar_zip[[#This Row],[Datum]])=12),1.1,IF(OR(MONTH(jaar_zip[[#This Row],[Datum]])=3,MONTH(jaar_zip[[#This Row],[Datum]])=10),1,0.8))*jaar_zip[[#This Row],[graaddagen]],"")</f>
        <v>2.6400000000000006</v>
      </c>
      <c r="O5375" s="101">
        <f>IF(ISNUMBER(jaar_zip[[#This Row],[etmaaltemperatuur]]),IF(jaar_zip[[#This Row],[etmaaltemperatuur]]&gt;stookgrens,jaar_zip[[#This Row],[etmaaltemperatuur]]-stookgrens,0),"")</f>
        <v>0</v>
      </c>
    </row>
    <row r="5376" spans="1:15" x14ac:dyDescent="0.25">
      <c r="A5376">
        <v>290</v>
      </c>
      <c r="B5376">
        <v>20240617</v>
      </c>
      <c r="C5376">
        <v>3.2</v>
      </c>
      <c r="D5376">
        <v>16.2</v>
      </c>
      <c r="E5376">
        <v>1844</v>
      </c>
      <c r="F5376">
        <v>0.3</v>
      </c>
      <c r="G5376">
        <v>1011.6</v>
      </c>
      <c r="H5376">
        <v>78</v>
      </c>
      <c r="I5376" s="101" t="s">
        <v>31</v>
      </c>
      <c r="J5376" s="1">
        <f>DATEVALUE(RIGHT(jaar_zip[[#This Row],[YYYYMMDD]],2)&amp;"-"&amp;MID(jaar_zip[[#This Row],[YYYYMMDD]],5,2)&amp;"-"&amp;LEFT(jaar_zip[[#This Row],[YYYYMMDD]],4))</f>
        <v>45460</v>
      </c>
      <c r="K5376" s="101" t="str">
        <f>IF(AND(VALUE(MONTH(jaar_zip[[#This Row],[Datum]]))=1,VALUE(WEEKNUM(jaar_zip[[#This Row],[Datum]],21))&gt;51),RIGHT(YEAR(jaar_zip[[#This Row],[Datum]])-1,2),RIGHT(YEAR(jaar_zip[[#This Row],[Datum]]),2))&amp;"-"&amp; TEXT(WEEKNUM(jaar_zip[[#This Row],[Datum]],21),"00")</f>
        <v>24-25</v>
      </c>
      <c r="L5376" s="101">
        <f>MONTH(jaar_zip[[#This Row],[Datum]])</f>
        <v>6</v>
      </c>
      <c r="M5376" s="101">
        <f>IF(ISNUMBER(jaar_zip[[#This Row],[etmaaltemperatuur]]),IF(jaar_zip[[#This Row],[etmaaltemperatuur]]&lt;stookgrens,stookgrens-jaar_zip[[#This Row],[etmaaltemperatuur]],0),"")</f>
        <v>1.8000000000000007</v>
      </c>
      <c r="N5376" s="101">
        <f>IF(ISNUMBER(jaar_zip[[#This Row],[graaddagen]]),IF(OR(MONTH(jaar_zip[[#This Row],[Datum]])=1,MONTH(jaar_zip[[#This Row],[Datum]])=2,MONTH(jaar_zip[[#This Row],[Datum]])=11,MONTH(jaar_zip[[#This Row],[Datum]])=12),1.1,IF(OR(MONTH(jaar_zip[[#This Row],[Datum]])=3,MONTH(jaar_zip[[#This Row],[Datum]])=10),1,0.8))*jaar_zip[[#This Row],[graaddagen]],"")</f>
        <v>1.4400000000000006</v>
      </c>
      <c r="O5376" s="101">
        <f>IF(ISNUMBER(jaar_zip[[#This Row],[etmaaltemperatuur]]),IF(jaar_zip[[#This Row],[etmaaltemperatuur]]&gt;stookgrens,jaar_zip[[#This Row],[etmaaltemperatuur]]-stookgrens,0),"")</f>
        <v>0</v>
      </c>
    </row>
    <row r="5377" spans="1:15" x14ac:dyDescent="0.25">
      <c r="A5377">
        <v>290</v>
      </c>
      <c r="B5377">
        <v>20240618</v>
      </c>
      <c r="C5377">
        <v>1.3</v>
      </c>
      <c r="D5377">
        <v>14.9</v>
      </c>
      <c r="E5377">
        <v>752</v>
      </c>
      <c r="F5377">
        <v>13</v>
      </c>
      <c r="G5377">
        <v>1014</v>
      </c>
      <c r="H5377">
        <v>92</v>
      </c>
      <c r="I5377" s="101" t="s">
        <v>31</v>
      </c>
      <c r="J5377" s="1">
        <f>DATEVALUE(RIGHT(jaar_zip[[#This Row],[YYYYMMDD]],2)&amp;"-"&amp;MID(jaar_zip[[#This Row],[YYYYMMDD]],5,2)&amp;"-"&amp;LEFT(jaar_zip[[#This Row],[YYYYMMDD]],4))</f>
        <v>45461</v>
      </c>
      <c r="K5377" s="101" t="str">
        <f>IF(AND(VALUE(MONTH(jaar_zip[[#This Row],[Datum]]))=1,VALUE(WEEKNUM(jaar_zip[[#This Row],[Datum]],21))&gt;51),RIGHT(YEAR(jaar_zip[[#This Row],[Datum]])-1,2),RIGHT(YEAR(jaar_zip[[#This Row],[Datum]]),2))&amp;"-"&amp; TEXT(WEEKNUM(jaar_zip[[#This Row],[Datum]],21),"00")</f>
        <v>24-25</v>
      </c>
      <c r="L5377" s="101">
        <f>MONTH(jaar_zip[[#This Row],[Datum]])</f>
        <v>6</v>
      </c>
      <c r="M5377" s="101">
        <f>IF(ISNUMBER(jaar_zip[[#This Row],[etmaaltemperatuur]]),IF(jaar_zip[[#This Row],[etmaaltemperatuur]]&lt;stookgrens,stookgrens-jaar_zip[[#This Row],[etmaaltemperatuur]],0),"")</f>
        <v>3.0999999999999996</v>
      </c>
      <c r="N5377" s="101">
        <f>IF(ISNUMBER(jaar_zip[[#This Row],[graaddagen]]),IF(OR(MONTH(jaar_zip[[#This Row],[Datum]])=1,MONTH(jaar_zip[[#This Row],[Datum]])=2,MONTH(jaar_zip[[#This Row],[Datum]])=11,MONTH(jaar_zip[[#This Row],[Datum]])=12),1.1,IF(OR(MONTH(jaar_zip[[#This Row],[Datum]])=3,MONTH(jaar_zip[[#This Row],[Datum]])=10),1,0.8))*jaar_zip[[#This Row],[graaddagen]],"")</f>
        <v>2.48</v>
      </c>
      <c r="O5377" s="101">
        <f>IF(ISNUMBER(jaar_zip[[#This Row],[etmaaltemperatuur]]),IF(jaar_zip[[#This Row],[etmaaltemperatuur]]&gt;stookgrens,jaar_zip[[#This Row],[etmaaltemperatuur]]-stookgrens,0),"")</f>
        <v>0</v>
      </c>
    </row>
    <row r="5378" spans="1:15" x14ac:dyDescent="0.25">
      <c r="A5378">
        <v>290</v>
      </c>
      <c r="B5378">
        <v>20240619</v>
      </c>
      <c r="C5378">
        <v>3</v>
      </c>
      <c r="D5378">
        <v>15.8</v>
      </c>
      <c r="E5378">
        <v>2411</v>
      </c>
      <c r="F5378">
        <v>-0.1</v>
      </c>
      <c r="G5378">
        <v>1019.1</v>
      </c>
      <c r="H5378">
        <v>76</v>
      </c>
      <c r="I5378" s="101" t="s">
        <v>31</v>
      </c>
      <c r="J5378" s="1">
        <f>DATEVALUE(RIGHT(jaar_zip[[#This Row],[YYYYMMDD]],2)&amp;"-"&amp;MID(jaar_zip[[#This Row],[YYYYMMDD]],5,2)&amp;"-"&amp;LEFT(jaar_zip[[#This Row],[YYYYMMDD]],4))</f>
        <v>45462</v>
      </c>
      <c r="K5378" s="101" t="str">
        <f>IF(AND(VALUE(MONTH(jaar_zip[[#This Row],[Datum]]))=1,VALUE(WEEKNUM(jaar_zip[[#This Row],[Datum]],21))&gt;51),RIGHT(YEAR(jaar_zip[[#This Row],[Datum]])-1,2),RIGHT(YEAR(jaar_zip[[#This Row],[Datum]]),2))&amp;"-"&amp; TEXT(WEEKNUM(jaar_zip[[#This Row],[Datum]],21),"00")</f>
        <v>24-25</v>
      </c>
      <c r="L5378" s="101">
        <f>MONTH(jaar_zip[[#This Row],[Datum]])</f>
        <v>6</v>
      </c>
      <c r="M5378" s="101">
        <f>IF(ISNUMBER(jaar_zip[[#This Row],[etmaaltemperatuur]]),IF(jaar_zip[[#This Row],[etmaaltemperatuur]]&lt;stookgrens,stookgrens-jaar_zip[[#This Row],[etmaaltemperatuur]],0),"")</f>
        <v>2.1999999999999993</v>
      </c>
      <c r="N5378" s="101">
        <f>IF(ISNUMBER(jaar_zip[[#This Row],[graaddagen]]),IF(OR(MONTH(jaar_zip[[#This Row],[Datum]])=1,MONTH(jaar_zip[[#This Row],[Datum]])=2,MONTH(jaar_zip[[#This Row],[Datum]])=11,MONTH(jaar_zip[[#This Row],[Datum]])=12),1.1,IF(OR(MONTH(jaar_zip[[#This Row],[Datum]])=3,MONTH(jaar_zip[[#This Row],[Datum]])=10),1,0.8))*jaar_zip[[#This Row],[graaddagen]],"")</f>
        <v>1.7599999999999996</v>
      </c>
      <c r="O5378" s="101">
        <f>IF(ISNUMBER(jaar_zip[[#This Row],[etmaaltemperatuur]]),IF(jaar_zip[[#This Row],[etmaaltemperatuur]]&gt;stookgrens,jaar_zip[[#This Row],[etmaaltemperatuur]]-stookgrens,0),"")</f>
        <v>0</v>
      </c>
    </row>
    <row r="5379" spans="1:15" x14ac:dyDescent="0.25">
      <c r="A5379">
        <v>290</v>
      </c>
      <c r="B5379">
        <v>20240620</v>
      </c>
      <c r="C5379">
        <v>2.2999999999999998</v>
      </c>
      <c r="D5379">
        <v>16.399999999999999</v>
      </c>
      <c r="E5379">
        <v>2025</v>
      </c>
      <c r="F5379">
        <v>0.8</v>
      </c>
      <c r="G5379">
        <v>1019.5</v>
      </c>
      <c r="H5379">
        <v>76</v>
      </c>
      <c r="I5379" s="101" t="s">
        <v>31</v>
      </c>
      <c r="J5379" s="1">
        <f>DATEVALUE(RIGHT(jaar_zip[[#This Row],[YYYYMMDD]],2)&amp;"-"&amp;MID(jaar_zip[[#This Row],[YYYYMMDD]],5,2)&amp;"-"&amp;LEFT(jaar_zip[[#This Row],[YYYYMMDD]],4))</f>
        <v>45463</v>
      </c>
      <c r="K5379" s="101" t="str">
        <f>IF(AND(VALUE(MONTH(jaar_zip[[#This Row],[Datum]]))=1,VALUE(WEEKNUM(jaar_zip[[#This Row],[Datum]],21))&gt;51),RIGHT(YEAR(jaar_zip[[#This Row],[Datum]])-1,2),RIGHT(YEAR(jaar_zip[[#This Row],[Datum]]),2))&amp;"-"&amp; TEXT(WEEKNUM(jaar_zip[[#This Row],[Datum]],21),"00")</f>
        <v>24-25</v>
      </c>
      <c r="L5379" s="101">
        <f>MONTH(jaar_zip[[#This Row],[Datum]])</f>
        <v>6</v>
      </c>
      <c r="M5379" s="101">
        <f>IF(ISNUMBER(jaar_zip[[#This Row],[etmaaltemperatuur]]),IF(jaar_zip[[#This Row],[etmaaltemperatuur]]&lt;stookgrens,stookgrens-jaar_zip[[#This Row],[etmaaltemperatuur]],0),"")</f>
        <v>1.6000000000000014</v>
      </c>
      <c r="N5379" s="101">
        <f>IF(ISNUMBER(jaar_zip[[#This Row],[graaddagen]]),IF(OR(MONTH(jaar_zip[[#This Row],[Datum]])=1,MONTH(jaar_zip[[#This Row],[Datum]])=2,MONTH(jaar_zip[[#This Row],[Datum]])=11,MONTH(jaar_zip[[#This Row],[Datum]])=12),1.1,IF(OR(MONTH(jaar_zip[[#This Row],[Datum]])=3,MONTH(jaar_zip[[#This Row],[Datum]])=10),1,0.8))*jaar_zip[[#This Row],[graaddagen]],"")</f>
        <v>1.2800000000000011</v>
      </c>
      <c r="O5379" s="101">
        <f>IF(ISNUMBER(jaar_zip[[#This Row],[etmaaltemperatuur]]),IF(jaar_zip[[#This Row],[etmaaltemperatuur]]&gt;stookgrens,jaar_zip[[#This Row],[etmaaltemperatuur]]-stookgrens,0),"")</f>
        <v>0</v>
      </c>
    </row>
    <row r="5380" spans="1:15" x14ac:dyDescent="0.25">
      <c r="A5380">
        <v>290</v>
      </c>
      <c r="B5380">
        <v>20240621</v>
      </c>
      <c r="C5380">
        <v>2.2999999999999998</v>
      </c>
      <c r="D5380">
        <v>15.8</v>
      </c>
      <c r="E5380">
        <v>463</v>
      </c>
      <c r="F5380">
        <v>6.8</v>
      </c>
      <c r="G5380">
        <v>1011.7</v>
      </c>
      <c r="H5380">
        <v>93</v>
      </c>
      <c r="I5380" s="101" t="s">
        <v>31</v>
      </c>
      <c r="J5380" s="1">
        <f>DATEVALUE(RIGHT(jaar_zip[[#This Row],[YYYYMMDD]],2)&amp;"-"&amp;MID(jaar_zip[[#This Row],[YYYYMMDD]],5,2)&amp;"-"&amp;LEFT(jaar_zip[[#This Row],[YYYYMMDD]],4))</f>
        <v>45464</v>
      </c>
      <c r="K5380" s="101" t="str">
        <f>IF(AND(VALUE(MONTH(jaar_zip[[#This Row],[Datum]]))=1,VALUE(WEEKNUM(jaar_zip[[#This Row],[Datum]],21))&gt;51),RIGHT(YEAR(jaar_zip[[#This Row],[Datum]])-1,2),RIGHT(YEAR(jaar_zip[[#This Row],[Datum]]),2))&amp;"-"&amp; TEXT(WEEKNUM(jaar_zip[[#This Row],[Datum]],21),"00")</f>
        <v>24-25</v>
      </c>
      <c r="L5380" s="101">
        <f>MONTH(jaar_zip[[#This Row],[Datum]])</f>
        <v>6</v>
      </c>
      <c r="M5380" s="101">
        <f>IF(ISNUMBER(jaar_zip[[#This Row],[etmaaltemperatuur]]),IF(jaar_zip[[#This Row],[etmaaltemperatuur]]&lt;stookgrens,stookgrens-jaar_zip[[#This Row],[etmaaltemperatuur]],0),"")</f>
        <v>2.1999999999999993</v>
      </c>
      <c r="N5380" s="101">
        <f>IF(ISNUMBER(jaar_zip[[#This Row],[graaddagen]]),IF(OR(MONTH(jaar_zip[[#This Row],[Datum]])=1,MONTH(jaar_zip[[#This Row],[Datum]])=2,MONTH(jaar_zip[[#This Row],[Datum]])=11,MONTH(jaar_zip[[#This Row],[Datum]])=12),1.1,IF(OR(MONTH(jaar_zip[[#This Row],[Datum]])=3,MONTH(jaar_zip[[#This Row],[Datum]])=10),1,0.8))*jaar_zip[[#This Row],[graaddagen]],"")</f>
        <v>1.7599999999999996</v>
      </c>
      <c r="O5380" s="101">
        <f>IF(ISNUMBER(jaar_zip[[#This Row],[etmaaltemperatuur]]),IF(jaar_zip[[#This Row],[etmaaltemperatuur]]&gt;stookgrens,jaar_zip[[#This Row],[etmaaltemperatuur]]-stookgrens,0),"")</f>
        <v>0</v>
      </c>
    </row>
    <row r="5381" spans="1:15" x14ac:dyDescent="0.25">
      <c r="A5381">
        <v>290</v>
      </c>
      <c r="B5381">
        <v>20240622</v>
      </c>
      <c r="C5381">
        <v>3.6</v>
      </c>
      <c r="D5381">
        <v>16.7</v>
      </c>
      <c r="E5381">
        <v>2162</v>
      </c>
      <c r="F5381">
        <v>0</v>
      </c>
      <c r="G5381">
        <v>1013</v>
      </c>
      <c r="H5381">
        <v>77</v>
      </c>
      <c r="I5381" s="101" t="s">
        <v>31</v>
      </c>
      <c r="J5381" s="1">
        <f>DATEVALUE(RIGHT(jaar_zip[[#This Row],[YYYYMMDD]],2)&amp;"-"&amp;MID(jaar_zip[[#This Row],[YYYYMMDD]],5,2)&amp;"-"&amp;LEFT(jaar_zip[[#This Row],[YYYYMMDD]],4))</f>
        <v>45465</v>
      </c>
      <c r="K5381" s="101" t="str">
        <f>IF(AND(VALUE(MONTH(jaar_zip[[#This Row],[Datum]]))=1,VALUE(WEEKNUM(jaar_zip[[#This Row],[Datum]],21))&gt;51),RIGHT(YEAR(jaar_zip[[#This Row],[Datum]])-1,2),RIGHT(YEAR(jaar_zip[[#This Row],[Datum]]),2))&amp;"-"&amp; TEXT(WEEKNUM(jaar_zip[[#This Row],[Datum]],21),"00")</f>
        <v>24-25</v>
      </c>
      <c r="L5381" s="101">
        <f>MONTH(jaar_zip[[#This Row],[Datum]])</f>
        <v>6</v>
      </c>
      <c r="M5381" s="101">
        <f>IF(ISNUMBER(jaar_zip[[#This Row],[etmaaltemperatuur]]),IF(jaar_zip[[#This Row],[etmaaltemperatuur]]&lt;stookgrens,stookgrens-jaar_zip[[#This Row],[etmaaltemperatuur]],0),"")</f>
        <v>1.3000000000000007</v>
      </c>
      <c r="N5381" s="101">
        <f>IF(ISNUMBER(jaar_zip[[#This Row],[graaddagen]]),IF(OR(MONTH(jaar_zip[[#This Row],[Datum]])=1,MONTH(jaar_zip[[#This Row],[Datum]])=2,MONTH(jaar_zip[[#This Row],[Datum]])=11,MONTH(jaar_zip[[#This Row],[Datum]])=12),1.1,IF(OR(MONTH(jaar_zip[[#This Row],[Datum]])=3,MONTH(jaar_zip[[#This Row],[Datum]])=10),1,0.8))*jaar_zip[[#This Row],[graaddagen]],"")</f>
        <v>1.0400000000000007</v>
      </c>
      <c r="O5381" s="101">
        <f>IF(ISNUMBER(jaar_zip[[#This Row],[etmaaltemperatuur]]),IF(jaar_zip[[#This Row],[etmaaltemperatuur]]&gt;stookgrens,jaar_zip[[#This Row],[etmaaltemperatuur]]-stookgrens,0),"")</f>
        <v>0</v>
      </c>
    </row>
    <row r="5382" spans="1:15" x14ac:dyDescent="0.25">
      <c r="A5382">
        <v>290</v>
      </c>
      <c r="B5382">
        <v>20240623</v>
      </c>
      <c r="C5382">
        <v>1.7</v>
      </c>
      <c r="D5382">
        <v>17.7</v>
      </c>
      <c r="E5382">
        <v>2240</v>
      </c>
      <c r="F5382">
        <v>0</v>
      </c>
      <c r="G5382">
        <v>1019.3</v>
      </c>
      <c r="H5382">
        <v>74</v>
      </c>
      <c r="I5382" s="101" t="s">
        <v>31</v>
      </c>
      <c r="J5382" s="1">
        <f>DATEVALUE(RIGHT(jaar_zip[[#This Row],[YYYYMMDD]],2)&amp;"-"&amp;MID(jaar_zip[[#This Row],[YYYYMMDD]],5,2)&amp;"-"&amp;LEFT(jaar_zip[[#This Row],[YYYYMMDD]],4))</f>
        <v>45466</v>
      </c>
      <c r="K5382" s="101" t="str">
        <f>IF(AND(VALUE(MONTH(jaar_zip[[#This Row],[Datum]]))=1,VALUE(WEEKNUM(jaar_zip[[#This Row],[Datum]],21))&gt;51),RIGHT(YEAR(jaar_zip[[#This Row],[Datum]])-1,2),RIGHT(YEAR(jaar_zip[[#This Row],[Datum]]),2))&amp;"-"&amp; TEXT(WEEKNUM(jaar_zip[[#This Row],[Datum]],21),"00")</f>
        <v>24-25</v>
      </c>
      <c r="L5382" s="101">
        <f>MONTH(jaar_zip[[#This Row],[Datum]])</f>
        <v>6</v>
      </c>
      <c r="M5382" s="101">
        <f>IF(ISNUMBER(jaar_zip[[#This Row],[etmaaltemperatuur]]),IF(jaar_zip[[#This Row],[etmaaltemperatuur]]&lt;stookgrens,stookgrens-jaar_zip[[#This Row],[etmaaltemperatuur]],0),"")</f>
        <v>0.30000000000000071</v>
      </c>
      <c r="N5382" s="101">
        <f>IF(ISNUMBER(jaar_zip[[#This Row],[graaddagen]]),IF(OR(MONTH(jaar_zip[[#This Row],[Datum]])=1,MONTH(jaar_zip[[#This Row],[Datum]])=2,MONTH(jaar_zip[[#This Row],[Datum]])=11,MONTH(jaar_zip[[#This Row],[Datum]])=12),1.1,IF(OR(MONTH(jaar_zip[[#This Row],[Datum]])=3,MONTH(jaar_zip[[#This Row],[Datum]])=10),1,0.8))*jaar_zip[[#This Row],[graaddagen]],"")</f>
        <v>0.24000000000000057</v>
      </c>
      <c r="O5382" s="101">
        <f>IF(ISNUMBER(jaar_zip[[#This Row],[etmaaltemperatuur]]),IF(jaar_zip[[#This Row],[etmaaltemperatuur]]&gt;stookgrens,jaar_zip[[#This Row],[etmaaltemperatuur]]-stookgrens,0),"")</f>
        <v>0</v>
      </c>
    </row>
    <row r="5383" spans="1:15" x14ac:dyDescent="0.25">
      <c r="A5383">
        <v>290</v>
      </c>
      <c r="B5383">
        <v>20240624</v>
      </c>
      <c r="C5383">
        <v>1.8</v>
      </c>
      <c r="D5383">
        <v>19.399999999999999</v>
      </c>
      <c r="E5383">
        <v>2943</v>
      </c>
      <c r="F5383">
        <v>0</v>
      </c>
      <c r="G5383">
        <v>1020</v>
      </c>
      <c r="H5383">
        <v>69</v>
      </c>
      <c r="I5383" s="101" t="s">
        <v>31</v>
      </c>
      <c r="J5383" s="1">
        <f>DATEVALUE(RIGHT(jaar_zip[[#This Row],[YYYYMMDD]],2)&amp;"-"&amp;MID(jaar_zip[[#This Row],[YYYYMMDD]],5,2)&amp;"-"&amp;LEFT(jaar_zip[[#This Row],[YYYYMMDD]],4))</f>
        <v>45467</v>
      </c>
      <c r="K5383" s="101" t="str">
        <f>IF(AND(VALUE(MONTH(jaar_zip[[#This Row],[Datum]]))=1,VALUE(WEEKNUM(jaar_zip[[#This Row],[Datum]],21))&gt;51),RIGHT(YEAR(jaar_zip[[#This Row],[Datum]])-1,2),RIGHT(YEAR(jaar_zip[[#This Row],[Datum]]),2))&amp;"-"&amp; TEXT(WEEKNUM(jaar_zip[[#This Row],[Datum]],21),"00")</f>
        <v>24-26</v>
      </c>
      <c r="L5383" s="101">
        <f>MONTH(jaar_zip[[#This Row],[Datum]])</f>
        <v>6</v>
      </c>
      <c r="M5383" s="101">
        <f>IF(ISNUMBER(jaar_zip[[#This Row],[etmaaltemperatuur]]),IF(jaar_zip[[#This Row],[etmaaltemperatuur]]&lt;stookgrens,stookgrens-jaar_zip[[#This Row],[etmaaltemperatuur]],0),"")</f>
        <v>0</v>
      </c>
      <c r="N5383" s="101">
        <f>IF(ISNUMBER(jaar_zip[[#This Row],[graaddagen]]),IF(OR(MONTH(jaar_zip[[#This Row],[Datum]])=1,MONTH(jaar_zip[[#This Row],[Datum]])=2,MONTH(jaar_zip[[#This Row],[Datum]])=11,MONTH(jaar_zip[[#This Row],[Datum]])=12),1.1,IF(OR(MONTH(jaar_zip[[#This Row],[Datum]])=3,MONTH(jaar_zip[[#This Row],[Datum]])=10),1,0.8))*jaar_zip[[#This Row],[graaddagen]],"")</f>
        <v>0</v>
      </c>
      <c r="O5383" s="101">
        <f>IF(ISNUMBER(jaar_zip[[#This Row],[etmaaltemperatuur]]),IF(jaar_zip[[#This Row],[etmaaltemperatuur]]&gt;stookgrens,jaar_zip[[#This Row],[etmaaltemperatuur]]-stookgrens,0),"")</f>
        <v>1.3999999999999986</v>
      </c>
    </row>
    <row r="5384" spans="1:15" x14ac:dyDescent="0.25">
      <c r="A5384">
        <v>290</v>
      </c>
      <c r="B5384">
        <v>20240625</v>
      </c>
      <c r="C5384">
        <v>2.4</v>
      </c>
      <c r="D5384">
        <v>21.8</v>
      </c>
      <c r="E5384">
        <v>2923</v>
      </c>
      <c r="F5384">
        <v>0</v>
      </c>
      <c r="G5384">
        <v>1015.7</v>
      </c>
      <c r="H5384">
        <v>66</v>
      </c>
      <c r="I5384" s="101" t="s">
        <v>31</v>
      </c>
      <c r="J5384" s="1">
        <f>DATEVALUE(RIGHT(jaar_zip[[#This Row],[YYYYMMDD]],2)&amp;"-"&amp;MID(jaar_zip[[#This Row],[YYYYMMDD]],5,2)&amp;"-"&amp;LEFT(jaar_zip[[#This Row],[YYYYMMDD]],4))</f>
        <v>45468</v>
      </c>
      <c r="K5384" s="101" t="str">
        <f>IF(AND(VALUE(MONTH(jaar_zip[[#This Row],[Datum]]))=1,VALUE(WEEKNUM(jaar_zip[[#This Row],[Datum]],21))&gt;51),RIGHT(YEAR(jaar_zip[[#This Row],[Datum]])-1,2),RIGHT(YEAR(jaar_zip[[#This Row],[Datum]]),2))&amp;"-"&amp; TEXT(WEEKNUM(jaar_zip[[#This Row],[Datum]],21),"00")</f>
        <v>24-26</v>
      </c>
      <c r="L5384" s="101">
        <f>MONTH(jaar_zip[[#This Row],[Datum]])</f>
        <v>6</v>
      </c>
      <c r="M5384" s="101">
        <f>IF(ISNUMBER(jaar_zip[[#This Row],[etmaaltemperatuur]]),IF(jaar_zip[[#This Row],[etmaaltemperatuur]]&lt;stookgrens,stookgrens-jaar_zip[[#This Row],[etmaaltemperatuur]],0),"")</f>
        <v>0</v>
      </c>
      <c r="N5384" s="101">
        <f>IF(ISNUMBER(jaar_zip[[#This Row],[graaddagen]]),IF(OR(MONTH(jaar_zip[[#This Row],[Datum]])=1,MONTH(jaar_zip[[#This Row],[Datum]])=2,MONTH(jaar_zip[[#This Row],[Datum]])=11,MONTH(jaar_zip[[#This Row],[Datum]])=12),1.1,IF(OR(MONTH(jaar_zip[[#This Row],[Datum]])=3,MONTH(jaar_zip[[#This Row],[Datum]])=10),1,0.8))*jaar_zip[[#This Row],[graaddagen]],"")</f>
        <v>0</v>
      </c>
      <c r="O5384" s="101">
        <f>IF(ISNUMBER(jaar_zip[[#This Row],[etmaaltemperatuur]]),IF(jaar_zip[[#This Row],[etmaaltemperatuur]]&gt;stookgrens,jaar_zip[[#This Row],[etmaaltemperatuur]]-stookgrens,0),"")</f>
        <v>3.8000000000000007</v>
      </c>
    </row>
    <row r="5385" spans="1:15" x14ac:dyDescent="0.25">
      <c r="A5385">
        <v>290</v>
      </c>
      <c r="B5385">
        <v>20240626</v>
      </c>
      <c r="C5385">
        <v>2.2999999999999998</v>
      </c>
      <c r="D5385">
        <v>23.1</v>
      </c>
      <c r="E5385">
        <v>2908</v>
      </c>
      <c r="F5385">
        <v>0</v>
      </c>
      <c r="G5385">
        <v>1010.9</v>
      </c>
      <c r="H5385">
        <v>67</v>
      </c>
      <c r="I5385" s="101" t="s">
        <v>31</v>
      </c>
      <c r="J5385" s="1">
        <f>DATEVALUE(RIGHT(jaar_zip[[#This Row],[YYYYMMDD]],2)&amp;"-"&amp;MID(jaar_zip[[#This Row],[YYYYMMDD]],5,2)&amp;"-"&amp;LEFT(jaar_zip[[#This Row],[YYYYMMDD]],4))</f>
        <v>45469</v>
      </c>
      <c r="K5385" s="101" t="str">
        <f>IF(AND(VALUE(MONTH(jaar_zip[[#This Row],[Datum]]))=1,VALUE(WEEKNUM(jaar_zip[[#This Row],[Datum]],21))&gt;51),RIGHT(YEAR(jaar_zip[[#This Row],[Datum]])-1,2),RIGHT(YEAR(jaar_zip[[#This Row],[Datum]]),2))&amp;"-"&amp; TEXT(WEEKNUM(jaar_zip[[#This Row],[Datum]],21),"00")</f>
        <v>24-26</v>
      </c>
      <c r="L5385" s="101">
        <f>MONTH(jaar_zip[[#This Row],[Datum]])</f>
        <v>6</v>
      </c>
      <c r="M5385" s="101">
        <f>IF(ISNUMBER(jaar_zip[[#This Row],[etmaaltemperatuur]]),IF(jaar_zip[[#This Row],[etmaaltemperatuur]]&lt;stookgrens,stookgrens-jaar_zip[[#This Row],[etmaaltemperatuur]],0),"")</f>
        <v>0</v>
      </c>
      <c r="N5385" s="101">
        <f>IF(ISNUMBER(jaar_zip[[#This Row],[graaddagen]]),IF(OR(MONTH(jaar_zip[[#This Row],[Datum]])=1,MONTH(jaar_zip[[#This Row],[Datum]])=2,MONTH(jaar_zip[[#This Row],[Datum]])=11,MONTH(jaar_zip[[#This Row],[Datum]])=12),1.1,IF(OR(MONTH(jaar_zip[[#This Row],[Datum]])=3,MONTH(jaar_zip[[#This Row],[Datum]])=10),1,0.8))*jaar_zip[[#This Row],[graaddagen]],"")</f>
        <v>0</v>
      </c>
      <c r="O5385" s="101">
        <f>IF(ISNUMBER(jaar_zip[[#This Row],[etmaaltemperatuur]]),IF(jaar_zip[[#This Row],[etmaaltemperatuur]]&gt;stookgrens,jaar_zip[[#This Row],[etmaaltemperatuur]]-stookgrens,0),"")</f>
        <v>5.1000000000000014</v>
      </c>
    </row>
    <row r="5386" spans="1:15" x14ac:dyDescent="0.25">
      <c r="A5386">
        <v>290</v>
      </c>
      <c r="B5386">
        <v>20240627</v>
      </c>
      <c r="C5386">
        <v>2.7</v>
      </c>
      <c r="D5386">
        <v>24.5</v>
      </c>
      <c r="E5386">
        <v>2739</v>
      </c>
      <c r="F5386">
        <v>-0.1</v>
      </c>
      <c r="G5386">
        <v>1008.1</v>
      </c>
      <c r="H5386">
        <v>64</v>
      </c>
      <c r="I5386" s="101" t="s">
        <v>31</v>
      </c>
      <c r="J5386" s="1">
        <f>DATEVALUE(RIGHT(jaar_zip[[#This Row],[YYYYMMDD]],2)&amp;"-"&amp;MID(jaar_zip[[#This Row],[YYYYMMDD]],5,2)&amp;"-"&amp;LEFT(jaar_zip[[#This Row],[YYYYMMDD]],4))</f>
        <v>45470</v>
      </c>
      <c r="K5386" s="101" t="str">
        <f>IF(AND(VALUE(MONTH(jaar_zip[[#This Row],[Datum]]))=1,VALUE(WEEKNUM(jaar_zip[[#This Row],[Datum]],21))&gt;51),RIGHT(YEAR(jaar_zip[[#This Row],[Datum]])-1,2),RIGHT(YEAR(jaar_zip[[#This Row],[Datum]]),2))&amp;"-"&amp; TEXT(WEEKNUM(jaar_zip[[#This Row],[Datum]],21),"00")</f>
        <v>24-26</v>
      </c>
      <c r="L5386" s="101">
        <f>MONTH(jaar_zip[[#This Row],[Datum]])</f>
        <v>6</v>
      </c>
      <c r="M5386" s="101">
        <f>IF(ISNUMBER(jaar_zip[[#This Row],[etmaaltemperatuur]]),IF(jaar_zip[[#This Row],[etmaaltemperatuur]]&lt;stookgrens,stookgrens-jaar_zip[[#This Row],[etmaaltemperatuur]],0),"")</f>
        <v>0</v>
      </c>
      <c r="N5386" s="101">
        <f>IF(ISNUMBER(jaar_zip[[#This Row],[graaddagen]]),IF(OR(MONTH(jaar_zip[[#This Row],[Datum]])=1,MONTH(jaar_zip[[#This Row],[Datum]])=2,MONTH(jaar_zip[[#This Row],[Datum]])=11,MONTH(jaar_zip[[#This Row],[Datum]])=12),1.1,IF(OR(MONTH(jaar_zip[[#This Row],[Datum]])=3,MONTH(jaar_zip[[#This Row],[Datum]])=10),1,0.8))*jaar_zip[[#This Row],[graaddagen]],"")</f>
        <v>0</v>
      </c>
      <c r="O5386" s="101">
        <f>IF(ISNUMBER(jaar_zip[[#This Row],[etmaaltemperatuur]]),IF(jaar_zip[[#This Row],[etmaaltemperatuur]]&gt;stookgrens,jaar_zip[[#This Row],[etmaaltemperatuur]]-stookgrens,0),"")</f>
        <v>6.5</v>
      </c>
    </row>
    <row r="5387" spans="1:15" x14ac:dyDescent="0.25">
      <c r="A5387">
        <v>290</v>
      </c>
      <c r="B5387">
        <v>20240628</v>
      </c>
      <c r="C5387">
        <v>4.0999999999999996</v>
      </c>
      <c r="D5387">
        <v>17.7</v>
      </c>
      <c r="E5387">
        <v>2283</v>
      </c>
      <c r="F5387">
        <v>0</v>
      </c>
      <c r="G5387">
        <v>1015.2</v>
      </c>
      <c r="H5387">
        <v>67</v>
      </c>
      <c r="I5387" s="101" t="s">
        <v>31</v>
      </c>
      <c r="J5387" s="1">
        <f>DATEVALUE(RIGHT(jaar_zip[[#This Row],[YYYYMMDD]],2)&amp;"-"&amp;MID(jaar_zip[[#This Row],[YYYYMMDD]],5,2)&amp;"-"&amp;LEFT(jaar_zip[[#This Row],[YYYYMMDD]],4))</f>
        <v>45471</v>
      </c>
      <c r="K5387" s="101" t="str">
        <f>IF(AND(VALUE(MONTH(jaar_zip[[#This Row],[Datum]]))=1,VALUE(WEEKNUM(jaar_zip[[#This Row],[Datum]],21))&gt;51),RIGHT(YEAR(jaar_zip[[#This Row],[Datum]])-1,2),RIGHT(YEAR(jaar_zip[[#This Row],[Datum]]),2))&amp;"-"&amp; TEXT(WEEKNUM(jaar_zip[[#This Row],[Datum]],21),"00")</f>
        <v>24-26</v>
      </c>
      <c r="L5387" s="101">
        <f>MONTH(jaar_zip[[#This Row],[Datum]])</f>
        <v>6</v>
      </c>
      <c r="M5387" s="101">
        <f>IF(ISNUMBER(jaar_zip[[#This Row],[etmaaltemperatuur]]),IF(jaar_zip[[#This Row],[etmaaltemperatuur]]&lt;stookgrens,stookgrens-jaar_zip[[#This Row],[etmaaltemperatuur]],0),"")</f>
        <v>0.30000000000000071</v>
      </c>
      <c r="N5387" s="101">
        <f>IF(ISNUMBER(jaar_zip[[#This Row],[graaddagen]]),IF(OR(MONTH(jaar_zip[[#This Row],[Datum]])=1,MONTH(jaar_zip[[#This Row],[Datum]])=2,MONTH(jaar_zip[[#This Row],[Datum]])=11,MONTH(jaar_zip[[#This Row],[Datum]])=12),1.1,IF(OR(MONTH(jaar_zip[[#This Row],[Datum]])=3,MONTH(jaar_zip[[#This Row],[Datum]])=10),1,0.8))*jaar_zip[[#This Row],[graaddagen]],"")</f>
        <v>0.24000000000000057</v>
      </c>
      <c r="O5387" s="101">
        <f>IF(ISNUMBER(jaar_zip[[#This Row],[etmaaltemperatuur]]),IF(jaar_zip[[#This Row],[etmaaltemperatuur]]&gt;stookgrens,jaar_zip[[#This Row],[etmaaltemperatuur]]-stookgrens,0),"")</f>
        <v>0</v>
      </c>
    </row>
    <row r="5388" spans="1:15" x14ac:dyDescent="0.25">
      <c r="A5388">
        <v>290</v>
      </c>
      <c r="B5388">
        <v>20240629</v>
      </c>
      <c r="C5388">
        <v>1.8</v>
      </c>
      <c r="D5388">
        <v>19.100000000000001</v>
      </c>
      <c r="E5388">
        <v>2668</v>
      </c>
      <c r="F5388">
        <v>6.2</v>
      </c>
      <c r="G5388">
        <v>1013.3</v>
      </c>
      <c r="H5388">
        <v>71</v>
      </c>
      <c r="I5388" s="101" t="s">
        <v>31</v>
      </c>
      <c r="J5388" s="1">
        <f>DATEVALUE(RIGHT(jaar_zip[[#This Row],[YYYYMMDD]],2)&amp;"-"&amp;MID(jaar_zip[[#This Row],[YYYYMMDD]],5,2)&amp;"-"&amp;LEFT(jaar_zip[[#This Row],[YYYYMMDD]],4))</f>
        <v>45472</v>
      </c>
      <c r="K5388" s="101" t="str">
        <f>IF(AND(VALUE(MONTH(jaar_zip[[#This Row],[Datum]]))=1,VALUE(WEEKNUM(jaar_zip[[#This Row],[Datum]],21))&gt;51),RIGHT(YEAR(jaar_zip[[#This Row],[Datum]])-1,2),RIGHT(YEAR(jaar_zip[[#This Row],[Datum]]),2))&amp;"-"&amp; TEXT(WEEKNUM(jaar_zip[[#This Row],[Datum]],21),"00")</f>
        <v>24-26</v>
      </c>
      <c r="L5388" s="101">
        <f>MONTH(jaar_zip[[#This Row],[Datum]])</f>
        <v>6</v>
      </c>
      <c r="M5388" s="101">
        <f>IF(ISNUMBER(jaar_zip[[#This Row],[etmaaltemperatuur]]),IF(jaar_zip[[#This Row],[etmaaltemperatuur]]&lt;stookgrens,stookgrens-jaar_zip[[#This Row],[etmaaltemperatuur]],0),"")</f>
        <v>0</v>
      </c>
      <c r="N5388" s="101">
        <f>IF(ISNUMBER(jaar_zip[[#This Row],[graaddagen]]),IF(OR(MONTH(jaar_zip[[#This Row],[Datum]])=1,MONTH(jaar_zip[[#This Row],[Datum]])=2,MONTH(jaar_zip[[#This Row],[Datum]])=11,MONTH(jaar_zip[[#This Row],[Datum]])=12),1.1,IF(OR(MONTH(jaar_zip[[#This Row],[Datum]])=3,MONTH(jaar_zip[[#This Row],[Datum]])=10),1,0.8))*jaar_zip[[#This Row],[graaddagen]],"")</f>
        <v>0</v>
      </c>
      <c r="O5388" s="101">
        <f>IF(ISNUMBER(jaar_zip[[#This Row],[etmaaltemperatuur]]),IF(jaar_zip[[#This Row],[etmaaltemperatuur]]&gt;stookgrens,jaar_zip[[#This Row],[etmaaltemperatuur]]-stookgrens,0),"")</f>
        <v>1.1000000000000014</v>
      </c>
    </row>
    <row r="5389" spans="1:15" x14ac:dyDescent="0.25">
      <c r="A5389">
        <v>290</v>
      </c>
      <c r="B5389">
        <v>20240630</v>
      </c>
      <c r="C5389">
        <v>3</v>
      </c>
      <c r="D5389">
        <v>17.7</v>
      </c>
      <c r="E5389">
        <v>1398</v>
      </c>
      <c r="F5389">
        <v>14.3</v>
      </c>
      <c r="G5389">
        <v>1008.9</v>
      </c>
      <c r="H5389">
        <v>81</v>
      </c>
      <c r="I5389" s="101" t="s">
        <v>31</v>
      </c>
      <c r="J5389" s="1">
        <f>DATEVALUE(RIGHT(jaar_zip[[#This Row],[YYYYMMDD]],2)&amp;"-"&amp;MID(jaar_zip[[#This Row],[YYYYMMDD]],5,2)&amp;"-"&amp;LEFT(jaar_zip[[#This Row],[YYYYMMDD]],4))</f>
        <v>45473</v>
      </c>
      <c r="K5389" s="101" t="str">
        <f>IF(AND(VALUE(MONTH(jaar_zip[[#This Row],[Datum]]))=1,VALUE(WEEKNUM(jaar_zip[[#This Row],[Datum]],21))&gt;51),RIGHT(YEAR(jaar_zip[[#This Row],[Datum]])-1,2),RIGHT(YEAR(jaar_zip[[#This Row],[Datum]]),2))&amp;"-"&amp; TEXT(WEEKNUM(jaar_zip[[#This Row],[Datum]],21),"00")</f>
        <v>24-26</v>
      </c>
      <c r="L5389" s="101">
        <f>MONTH(jaar_zip[[#This Row],[Datum]])</f>
        <v>6</v>
      </c>
      <c r="M5389" s="101">
        <f>IF(ISNUMBER(jaar_zip[[#This Row],[etmaaltemperatuur]]),IF(jaar_zip[[#This Row],[etmaaltemperatuur]]&lt;stookgrens,stookgrens-jaar_zip[[#This Row],[etmaaltemperatuur]],0),"")</f>
        <v>0.30000000000000071</v>
      </c>
      <c r="N5389" s="101">
        <f>IF(ISNUMBER(jaar_zip[[#This Row],[graaddagen]]),IF(OR(MONTH(jaar_zip[[#This Row],[Datum]])=1,MONTH(jaar_zip[[#This Row],[Datum]])=2,MONTH(jaar_zip[[#This Row],[Datum]])=11,MONTH(jaar_zip[[#This Row],[Datum]])=12),1.1,IF(OR(MONTH(jaar_zip[[#This Row],[Datum]])=3,MONTH(jaar_zip[[#This Row],[Datum]])=10),1,0.8))*jaar_zip[[#This Row],[graaddagen]],"")</f>
        <v>0.24000000000000057</v>
      </c>
      <c r="O5389" s="101">
        <f>IF(ISNUMBER(jaar_zip[[#This Row],[etmaaltemperatuur]]),IF(jaar_zip[[#This Row],[etmaaltemperatuur]]&gt;stookgrens,jaar_zip[[#This Row],[etmaaltemperatuur]]-stookgrens,0),"")</f>
        <v>0</v>
      </c>
    </row>
    <row r="5390" spans="1:15" x14ac:dyDescent="0.25">
      <c r="A5390">
        <v>290</v>
      </c>
      <c r="B5390">
        <v>20240701</v>
      </c>
      <c r="C5390">
        <v>3</v>
      </c>
      <c r="D5390">
        <v>15.1</v>
      </c>
      <c r="E5390">
        <v>1557</v>
      </c>
      <c r="F5390">
        <v>4.4000000000000004</v>
      </c>
      <c r="G5390">
        <v>1014.4</v>
      </c>
      <c r="H5390">
        <v>85</v>
      </c>
      <c r="I5390" s="101" t="s">
        <v>31</v>
      </c>
      <c r="J5390" s="1">
        <f>DATEVALUE(RIGHT(jaar_zip[[#This Row],[YYYYMMDD]],2)&amp;"-"&amp;MID(jaar_zip[[#This Row],[YYYYMMDD]],5,2)&amp;"-"&amp;LEFT(jaar_zip[[#This Row],[YYYYMMDD]],4))</f>
        <v>45474</v>
      </c>
      <c r="K5390" s="101" t="str">
        <f>IF(AND(VALUE(MONTH(jaar_zip[[#This Row],[Datum]]))=1,VALUE(WEEKNUM(jaar_zip[[#This Row],[Datum]],21))&gt;51),RIGHT(YEAR(jaar_zip[[#This Row],[Datum]])-1,2),RIGHT(YEAR(jaar_zip[[#This Row],[Datum]]),2))&amp;"-"&amp; TEXT(WEEKNUM(jaar_zip[[#This Row],[Datum]],21),"00")</f>
        <v>24-27</v>
      </c>
      <c r="L5390" s="101">
        <f>MONTH(jaar_zip[[#This Row],[Datum]])</f>
        <v>7</v>
      </c>
      <c r="M5390" s="101">
        <f>IF(ISNUMBER(jaar_zip[[#This Row],[etmaaltemperatuur]]),IF(jaar_zip[[#This Row],[etmaaltemperatuur]]&lt;stookgrens,stookgrens-jaar_zip[[#This Row],[etmaaltemperatuur]],0),"")</f>
        <v>2.9000000000000004</v>
      </c>
      <c r="N5390" s="101">
        <f>IF(ISNUMBER(jaar_zip[[#This Row],[graaddagen]]),IF(OR(MONTH(jaar_zip[[#This Row],[Datum]])=1,MONTH(jaar_zip[[#This Row],[Datum]])=2,MONTH(jaar_zip[[#This Row],[Datum]])=11,MONTH(jaar_zip[[#This Row],[Datum]])=12),1.1,IF(OR(MONTH(jaar_zip[[#This Row],[Datum]])=3,MONTH(jaar_zip[[#This Row],[Datum]])=10),1,0.8))*jaar_zip[[#This Row],[graaddagen]],"")</f>
        <v>2.3200000000000003</v>
      </c>
      <c r="O5390" s="101">
        <f>IF(ISNUMBER(jaar_zip[[#This Row],[etmaaltemperatuur]]),IF(jaar_zip[[#This Row],[etmaaltemperatuur]]&gt;stookgrens,jaar_zip[[#This Row],[etmaaltemperatuur]]-stookgrens,0),"")</f>
        <v>0</v>
      </c>
    </row>
    <row r="5391" spans="1:15" x14ac:dyDescent="0.25">
      <c r="A5391">
        <v>290</v>
      </c>
      <c r="B5391">
        <v>20240702</v>
      </c>
      <c r="C5391">
        <v>3.6</v>
      </c>
      <c r="D5391">
        <v>14.7</v>
      </c>
      <c r="E5391">
        <v>1174</v>
      </c>
      <c r="F5391">
        <v>4.4000000000000004</v>
      </c>
      <c r="G5391">
        <v>1013.6</v>
      </c>
      <c r="H5391">
        <v>82</v>
      </c>
      <c r="I5391" s="101" t="s">
        <v>31</v>
      </c>
      <c r="J5391" s="1">
        <f>DATEVALUE(RIGHT(jaar_zip[[#This Row],[YYYYMMDD]],2)&amp;"-"&amp;MID(jaar_zip[[#This Row],[YYYYMMDD]],5,2)&amp;"-"&amp;LEFT(jaar_zip[[#This Row],[YYYYMMDD]],4))</f>
        <v>45475</v>
      </c>
      <c r="K5391" s="101" t="str">
        <f>IF(AND(VALUE(MONTH(jaar_zip[[#This Row],[Datum]]))=1,VALUE(WEEKNUM(jaar_zip[[#This Row],[Datum]],21))&gt;51),RIGHT(YEAR(jaar_zip[[#This Row],[Datum]])-1,2),RIGHT(YEAR(jaar_zip[[#This Row],[Datum]]),2))&amp;"-"&amp; TEXT(WEEKNUM(jaar_zip[[#This Row],[Datum]],21),"00")</f>
        <v>24-27</v>
      </c>
      <c r="L5391" s="101">
        <f>MONTH(jaar_zip[[#This Row],[Datum]])</f>
        <v>7</v>
      </c>
      <c r="M5391" s="101">
        <f>IF(ISNUMBER(jaar_zip[[#This Row],[etmaaltemperatuur]]),IF(jaar_zip[[#This Row],[etmaaltemperatuur]]&lt;stookgrens,stookgrens-jaar_zip[[#This Row],[etmaaltemperatuur]],0),"")</f>
        <v>3.3000000000000007</v>
      </c>
      <c r="N5391" s="101">
        <f>IF(ISNUMBER(jaar_zip[[#This Row],[graaddagen]]),IF(OR(MONTH(jaar_zip[[#This Row],[Datum]])=1,MONTH(jaar_zip[[#This Row],[Datum]])=2,MONTH(jaar_zip[[#This Row],[Datum]])=11,MONTH(jaar_zip[[#This Row],[Datum]])=12),1.1,IF(OR(MONTH(jaar_zip[[#This Row],[Datum]])=3,MONTH(jaar_zip[[#This Row],[Datum]])=10),1,0.8))*jaar_zip[[#This Row],[graaddagen]],"")</f>
        <v>2.6400000000000006</v>
      </c>
      <c r="O5391" s="101">
        <f>IF(ISNUMBER(jaar_zip[[#This Row],[etmaaltemperatuur]]),IF(jaar_zip[[#This Row],[etmaaltemperatuur]]&gt;stookgrens,jaar_zip[[#This Row],[etmaaltemperatuur]]-stookgrens,0),"")</f>
        <v>0</v>
      </c>
    </row>
    <row r="5392" spans="1:15" x14ac:dyDescent="0.25">
      <c r="A5392">
        <v>290</v>
      </c>
      <c r="B5392">
        <v>20240703</v>
      </c>
      <c r="C5392">
        <v>3.5</v>
      </c>
      <c r="D5392">
        <v>13.8</v>
      </c>
      <c r="E5392">
        <v>1424</v>
      </c>
      <c r="F5392">
        <v>1.4</v>
      </c>
      <c r="G5392">
        <v>1009.2</v>
      </c>
      <c r="H5392">
        <v>81</v>
      </c>
      <c r="I5392" s="101" t="s">
        <v>31</v>
      </c>
      <c r="J5392" s="1">
        <f>DATEVALUE(RIGHT(jaar_zip[[#This Row],[YYYYMMDD]],2)&amp;"-"&amp;MID(jaar_zip[[#This Row],[YYYYMMDD]],5,2)&amp;"-"&amp;LEFT(jaar_zip[[#This Row],[YYYYMMDD]],4))</f>
        <v>45476</v>
      </c>
      <c r="K5392" s="101" t="str">
        <f>IF(AND(VALUE(MONTH(jaar_zip[[#This Row],[Datum]]))=1,VALUE(WEEKNUM(jaar_zip[[#This Row],[Datum]],21))&gt;51),RIGHT(YEAR(jaar_zip[[#This Row],[Datum]])-1,2),RIGHT(YEAR(jaar_zip[[#This Row],[Datum]]),2))&amp;"-"&amp; TEXT(WEEKNUM(jaar_zip[[#This Row],[Datum]],21),"00")</f>
        <v>24-27</v>
      </c>
      <c r="L5392" s="101">
        <f>MONTH(jaar_zip[[#This Row],[Datum]])</f>
        <v>7</v>
      </c>
      <c r="M5392" s="101">
        <f>IF(ISNUMBER(jaar_zip[[#This Row],[etmaaltemperatuur]]),IF(jaar_zip[[#This Row],[etmaaltemperatuur]]&lt;stookgrens,stookgrens-jaar_zip[[#This Row],[etmaaltemperatuur]],0),"")</f>
        <v>4.1999999999999993</v>
      </c>
      <c r="N5392" s="101">
        <f>IF(ISNUMBER(jaar_zip[[#This Row],[graaddagen]]),IF(OR(MONTH(jaar_zip[[#This Row],[Datum]])=1,MONTH(jaar_zip[[#This Row],[Datum]])=2,MONTH(jaar_zip[[#This Row],[Datum]])=11,MONTH(jaar_zip[[#This Row],[Datum]])=12),1.1,IF(OR(MONTH(jaar_zip[[#This Row],[Datum]])=3,MONTH(jaar_zip[[#This Row],[Datum]])=10),1,0.8))*jaar_zip[[#This Row],[graaddagen]],"")</f>
        <v>3.3599999999999994</v>
      </c>
      <c r="O5392" s="101">
        <f>IF(ISNUMBER(jaar_zip[[#This Row],[etmaaltemperatuur]]),IF(jaar_zip[[#This Row],[etmaaltemperatuur]]&gt;stookgrens,jaar_zip[[#This Row],[etmaaltemperatuur]]-stookgrens,0),"")</f>
        <v>0</v>
      </c>
    </row>
    <row r="5393" spans="1:15" x14ac:dyDescent="0.25">
      <c r="A5393">
        <v>290</v>
      </c>
      <c r="B5393">
        <v>20240704</v>
      </c>
      <c r="C5393">
        <v>5.5</v>
      </c>
      <c r="D5393">
        <v>15.6</v>
      </c>
      <c r="E5393">
        <v>2520</v>
      </c>
      <c r="F5393">
        <v>4.8</v>
      </c>
      <c r="G5393">
        <v>1006.8</v>
      </c>
      <c r="H5393">
        <v>67</v>
      </c>
      <c r="I5393" s="101" t="s">
        <v>31</v>
      </c>
      <c r="J5393" s="1">
        <f>DATEVALUE(RIGHT(jaar_zip[[#This Row],[YYYYMMDD]],2)&amp;"-"&amp;MID(jaar_zip[[#This Row],[YYYYMMDD]],5,2)&amp;"-"&amp;LEFT(jaar_zip[[#This Row],[YYYYMMDD]],4))</f>
        <v>45477</v>
      </c>
      <c r="K5393" s="101" t="str">
        <f>IF(AND(VALUE(MONTH(jaar_zip[[#This Row],[Datum]]))=1,VALUE(WEEKNUM(jaar_zip[[#This Row],[Datum]],21))&gt;51),RIGHT(YEAR(jaar_zip[[#This Row],[Datum]])-1,2),RIGHT(YEAR(jaar_zip[[#This Row],[Datum]]),2))&amp;"-"&amp; TEXT(WEEKNUM(jaar_zip[[#This Row],[Datum]],21),"00")</f>
        <v>24-27</v>
      </c>
      <c r="L5393" s="101">
        <f>MONTH(jaar_zip[[#This Row],[Datum]])</f>
        <v>7</v>
      </c>
      <c r="M5393" s="101">
        <f>IF(ISNUMBER(jaar_zip[[#This Row],[etmaaltemperatuur]]),IF(jaar_zip[[#This Row],[etmaaltemperatuur]]&lt;stookgrens,stookgrens-jaar_zip[[#This Row],[etmaaltemperatuur]],0),"")</f>
        <v>2.4000000000000004</v>
      </c>
      <c r="N5393" s="101">
        <f>IF(ISNUMBER(jaar_zip[[#This Row],[graaddagen]]),IF(OR(MONTH(jaar_zip[[#This Row],[Datum]])=1,MONTH(jaar_zip[[#This Row],[Datum]])=2,MONTH(jaar_zip[[#This Row],[Datum]])=11,MONTH(jaar_zip[[#This Row],[Datum]])=12),1.1,IF(OR(MONTH(jaar_zip[[#This Row],[Datum]])=3,MONTH(jaar_zip[[#This Row],[Datum]])=10),1,0.8))*jaar_zip[[#This Row],[graaddagen]],"")</f>
        <v>1.9200000000000004</v>
      </c>
      <c r="O5393" s="101">
        <f>IF(ISNUMBER(jaar_zip[[#This Row],[etmaaltemperatuur]]),IF(jaar_zip[[#This Row],[etmaaltemperatuur]]&gt;stookgrens,jaar_zip[[#This Row],[etmaaltemperatuur]]-stookgrens,0),"")</f>
        <v>0</v>
      </c>
    </row>
    <row r="5394" spans="1:15" x14ac:dyDescent="0.25">
      <c r="A5394">
        <v>290</v>
      </c>
      <c r="B5394">
        <v>20240705</v>
      </c>
      <c r="C5394">
        <v>4.5</v>
      </c>
      <c r="D5394">
        <v>15.4</v>
      </c>
      <c r="E5394">
        <v>786</v>
      </c>
      <c r="F5394">
        <v>0.1</v>
      </c>
      <c r="G5394">
        <v>1008.4</v>
      </c>
      <c r="H5394">
        <v>79</v>
      </c>
      <c r="I5394" s="101" t="s">
        <v>31</v>
      </c>
      <c r="J5394" s="1">
        <f>DATEVALUE(RIGHT(jaar_zip[[#This Row],[YYYYMMDD]],2)&amp;"-"&amp;MID(jaar_zip[[#This Row],[YYYYMMDD]],5,2)&amp;"-"&amp;LEFT(jaar_zip[[#This Row],[YYYYMMDD]],4))</f>
        <v>45478</v>
      </c>
      <c r="K5394" s="101" t="str">
        <f>IF(AND(VALUE(MONTH(jaar_zip[[#This Row],[Datum]]))=1,VALUE(WEEKNUM(jaar_zip[[#This Row],[Datum]],21))&gt;51),RIGHT(YEAR(jaar_zip[[#This Row],[Datum]])-1,2),RIGHT(YEAR(jaar_zip[[#This Row],[Datum]]),2))&amp;"-"&amp; TEXT(WEEKNUM(jaar_zip[[#This Row],[Datum]],21),"00")</f>
        <v>24-27</v>
      </c>
      <c r="L5394" s="101">
        <f>MONTH(jaar_zip[[#This Row],[Datum]])</f>
        <v>7</v>
      </c>
      <c r="M5394" s="101">
        <f>IF(ISNUMBER(jaar_zip[[#This Row],[etmaaltemperatuur]]),IF(jaar_zip[[#This Row],[etmaaltemperatuur]]&lt;stookgrens,stookgrens-jaar_zip[[#This Row],[etmaaltemperatuur]],0),"")</f>
        <v>2.5999999999999996</v>
      </c>
      <c r="N5394" s="101">
        <f>IF(ISNUMBER(jaar_zip[[#This Row],[graaddagen]]),IF(OR(MONTH(jaar_zip[[#This Row],[Datum]])=1,MONTH(jaar_zip[[#This Row],[Datum]])=2,MONTH(jaar_zip[[#This Row],[Datum]])=11,MONTH(jaar_zip[[#This Row],[Datum]])=12),1.1,IF(OR(MONTH(jaar_zip[[#This Row],[Datum]])=3,MONTH(jaar_zip[[#This Row],[Datum]])=10),1,0.8))*jaar_zip[[#This Row],[graaddagen]],"")</f>
        <v>2.0799999999999996</v>
      </c>
      <c r="O5394" s="101">
        <f>IF(ISNUMBER(jaar_zip[[#This Row],[etmaaltemperatuur]]),IF(jaar_zip[[#This Row],[etmaaltemperatuur]]&gt;stookgrens,jaar_zip[[#This Row],[etmaaltemperatuur]]-stookgrens,0),"")</f>
        <v>0</v>
      </c>
    </row>
    <row r="5395" spans="1:15" x14ac:dyDescent="0.25">
      <c r="A5395">
        <v>290</v>
      </c>
      <c r="B5395">
        <v>20240706</v>
      </c>
      <c r="C5395">
        <v>6.8</v>
      </c>
      <c r="D5395">
        <v>17.7</v>
      </c>
      <c r="E5395">
        <v>1935</v>
      </c>
      <c r="F5395">
        <v>2.2999999999999998</v>
      </c>
      <c r="G5395">
        <v>1002.6</v>
      </c>
      <c r="H5395">
        <v>67</v>
      </c>
      <c r="I5395" s="101" t="s">
        <v>31</v>
      </c>
      <c r="J5395" s="1">
        <f>DATEVALUE(RIGHT(jaar_zip[[#This Row],[YYYYMMDD]],2)&amp;"-"&amp;MID(jaar_zip[[#This Row],[YYYYMMDD]],5,2)&amp;"-"&amp;LEFT(jaar_zip[[#This Row],[YYYYMMDD]],4))</f>
        <v>45479</v>
      </c>
      <c r="K5395" s="101" t="str">
        <f>IF(AND(VALUE(MONTH(jaar_zip[[#This Row],[Datum]]))=1,VALUE(WEEKNUM(jaar_zip[[#This Row],[Datum]],21))&gt;51),RIGHT(YEAR(jaar_zip[[#This Row],[Datum]])-1,2),RIGHT(YEAR(jaar_zip[[#This Row],[Datum]]),2))&amp;"-"&amp; TEXT(WEEKNUM(jaar_zip[[#This Row],[Datum]],21),"00")</f>
        <v>24-27</v>
      </c>
      <c r="L5395" s="101">
        <f>MONTH(jaar_zip[[#This Row],[Datum]])</f>
        <v>7</v>
      </c>
      <c r="M5395" s="101">
        <f>IF(ISNUMBER(jaar_zip[[#This Row],[etmaaltemperatuur]]),IF(jaar_zip[[#This Row],[etmaaltemperatuur]]&lt;stookgrens,stookgrens-jaar_zip[[#This Row],[etmaaltemperatuur]],0),"")</f>
        <v>0.30000000000000071</v>
      </c>
      <c r="N5395" s="101">
        <f>IF(ISNUMBER(jaar_zip[[#This Row],[graaddagen]]),IF(OR(MONTH(jaar_zip[[#This Row],[Datum]])=1,MONTH(jaar_zip[[#This Row],[Datum]])=2,MONTH(jaar_zip[[#This Row],[Datum]])=11,MONTH(jaar_zip[[#This Row],[Datum]])=12),1.1,IF(OR(MONTH(jaar_zip[[#This Row],[Datum]])=3,MONTH(jaar_zip[[#This Row],[Datum]])=10),1,0.8))*jaar_zip[[#This Row],[graaddagen]],"")</f>
        <v>0.24000000000000057</v>
      </c>
      <c r="O5395" s="101">
        <f>IF(ISNUMBER(jaar_zip[[#This Row],[etmaaltemperatuur]]),IF(jaar_zip[[#This Row],[etmaaltemperatuur]]&gt;stookgrens,jaar_zip[[#This Row],[etmaaltemperatuur]]-stookgrens,0),"")</f>
        <v>0</v>
      </c>
    </row>
    <row r="5396" spans="1:15" x14ac:dyDescent="0.25">
      <c r="A5396">
        <v>290</v>
      </c>
      <c r="B5396">
        <v>20240707</v>
      </c>
      <c r="C5396">
        <v>4</v>
      </c>
      <c r="D5396">
        <v>14.7</v>
      </c>
      <c r="E5396">
        <v>1868</v>
      </c>
      <c r="F5396">
        <v>0.1</v>
      </c>
      <c r="G5396">
        <v>1012.7</v>
      </c>
      <c r="H5396">
        <v>76</v>
      </c>
      <c r="I5396" s="101" t="s">
        <v>31</v>
      </c>
      <c r="J5396" s="1">
        <f>DATEVALUE(RIGHT(jaar_zip[[#This Row],[YYYYMMDD]],2)&amp;"-"&amp;MID(jaar_zip[[#This Row],[YYYYMMDD]],5,2)&amp;"-"&amp;LEFT(jaar_zip[[#This Row],[YYYYMMDD]],4))</f>
        <v>45480</v>
      </c>
      <c r="K5396" s="101" t="str">
        <f>IF(AND(VALUE(MONTH(jaar_zip[[#This Row],[Datum]]))=1,VALUE(WEEKNUM(jaar_zip[[#This Row],[Datum]],21))&gt;51),RIGHT(YEAR(jaar_zip[[#This Row],[Datum]])-1,2),RIGHT(YEAR(jaar_zip[[#This Row],[Datum]]),2))&amp;"-"&amp; TEXT(WEEKNUM(jaar_zip[[#This Row],[Datum]],21),"00")</f>
        <v>24-27</v>
      </c>
      <c r="L5396" s="101">
        <f>MONTH(jaar_zip[[#This Row],[Datum]])</f>
        <v>7</v>
      </c>
      <c r="M5396" s="101">
        <f>IF(ISNUMBER(jaar_zip[[#This Row],[etmaaltemperatuur]]),IF(jaar_zip[[#This Row],[etmaaltemperatuur]]&lt;stookgrens,stookgrens-jaar_zip[[#This Row],[etmaaltemperatuur]],0),"")</f>
        <v>3.3000000000000007</v>
      </c>
      <c r="N5396" s="101">
        <f>IF(ISNUMBER(jaar_zip[[#This Row],[graaddagen]]),IF(OR(MONTH(jaar_zip[[#This Row],[Datum]])=1,MONTH(jaar_zip[[#This Row],[Datum]])=2,MONTH(jaar_zip[[#This Row],[Datum]])=11,MONTH(jaar_zip[[#This Row],[Datum]])=12),1.1,IF(OR(MONTH(jaar_zip[[#This Row],[Datum]])=3,MONTH(jaar_zip[[#This Row],[Datum]])=10),1,0.8))*jaar_zip[[#This Row],[graaddagen]],"")</f>
        <v>2.6400000000000006</v>
      </c>
      <c r="O5396" s="101">
        <f>IF(ISNUMBER(jaar_zip[[#This Row],[etmaaltemperatuur]]),IF(jaar_zip[[#This Row],[etmaaltemperatuur]]&gt;stookgrens,jaar_zip[[#This Row],[etmaaltemperatuur]]-stookgrens,0),"")</f>
        <v>0</v>
      </c>
    </row>
    <row r="5397" spans="1:15" x14ac:dyDescent="0.25">
      <c r="A5397">
        <v>290</v>
      </c>
      <c r="B5397">
        <v>20240708</v>
      </c>
      <c r="C5397">
        <v>2.5</v>
      </c>
      <c r="D5397">
        <v>17.2</v>
      </c>
      <c r="E5397">
        <v>2366</v>
      </c>
      <c r="F5397">
        <v>-0.1</v>
      </c>
      <c r="G5397">
        <v>1017.5</v>
      </c>
      <c r="H5397">
        <v>72</v>
      </c>
      <c r="I5397" s="101" t="s">
        <v>31</v>
      </c>
      <c r="J5397" s="1">
        <f>DATEVALUE(RIGHT(jaar_zip[[#This Row],[YYYYMMDD]],2)&amp;"-"&amp;MID(jaar_zip[[#This Row],[YYYYMMDD]],5,2)&amp;"-"&amp;LEFT(jaar_zip[[#This Row],[YYYYMMDD]],4))</f>
        <v>45481</v>
      </c>
      <c r="K5397" s="101" t="str">
        <f>IF(AND(VALUE(MONTH(jaar_zip[[#This Row],[Datum]]))=1,VALUE(WEEKNUM(jaar_zip[[#This Row],[Datum]],21))&gt;51),RIGHT(YEAR(jaar_zip[[#This Row],[Datum]])-1,2),RIGHT(YEAR(jaar_zip[[#This Row],[Datum]]),2))&amp;"-"&amp; TEXT(WEEKNUM(jaar_zip[[#This Row],[Datum]],21),"00")</f>
        <v>24-28</v>
      </c>
      <c r="L5397" s="101">
        <f>MONTH(jaar_zip[[#This Row],[Datum]])</f>
        <v>7</v>
      </c>
      <c r="M5397" s="101">
        <f>IF(ISNUMBER(jaar_zip[[#This Row],[etmaaltemperatuur]]),IF(jaar_zip[[#This Row],[etmaaltemperatuur]]&lt;stookgrens,stookgrens-jaar_zip[[#This Row],[etmaaltemperatuur]],0),"")</f>
        <v>0.80000000000000071</v>
      </c>
      <c r="N5397" s="101">
        <f>IF(ISNUMBER(jaar_zip[[#This Row],[graaddagen]]),IF(OR(MONTH(jaar_zip[[#This Row],[Datum]])=1,MONTH(jaar_zip[[#This Row],[Datum]])=2,MONTH(jaar_zip[[#This Row],[Datum]])=11,MONTH(jaar_zip[[#This Row],[Datum]])=12),1.1,IF(OR(MONTH(jaar_zip[[#This Row],[Datum]])=3,MONTH(jaar_zip[[#This Row],[Datum]])=10),1,0.8))*jaar_zip[[#This Row],[graaddagen]],"")</f>
        <v>0.64000000000000057</v>
      </c>
      <c r="O5397" s="101">
        <f>IF(ISNUMBER(jaar_zip[[#This Row],[etmaaltemperatuur]]),IF(jaar_zip[[#This Row],[etmaaltemperatuur]]&gt;stookgrens,jaar_zip[[#This Row],[etmaaltemperatuur]]-stookgrens,0),"")</f>
        <v>0</v>
      </c>
    </row>
    <row r="5398" spans="1:15" x14ac:dyDescent="0.25">
      <c r="A5398">
        <v>290</v>
      </c>
      <c r="B5398">
        <v>20240709</v>
      </c>
      <c r="C5398">
        <v>3.3</v>
      </c>
      <c r="D5398">
        <v>22.6</v>
      </c>
      <c r="E5398">
        <v>2397</v>
      </c>
      <c r="F5398">
        <v>15.6</v>
      </c>
      <c r="G5398">
        <v>1013.7</v>
      </c>
      <c r="H5398">
        <v>65</v>
      </c>
      <c r="I5398" s="101" t="s">
        <v>31</v>
      </c>
      <c r="J5398" s="1">
        <f>DATEVALUE(RIGHT(jaar_zip[[#This Row],[YYYYMMDD]],2)&amp;"-"&amp;MID(jaar_zip[[#This Row],[YYYYMMDD]],5,2)&amp;"-"&amp;LEFT(jaar_zip[[#This Row],[YYYYMMDD]],4))</f>
        <v>45482</v>
      </c>
      <c r="K5398" s="101" t="str">
        <f>IF(AND(VALUE(MONTH(jaar_zip[[#This Row],[Datum]]))=1,VALUE(WEEKNUM(jaar_zip[[#This Row],[Datum]],21))&gt;51),RIGHT(YEAR(jaar_zip[[#This Row],[Datum]])-1,2),RIGHT(YEAR(jaar_zip[[#This Row],[Datum]]),2))&amp;"-"&amp; TEXT(WEEKNUM(jaar_zip[[#This Row],[Datum]],21),"00")</f>
        <v>24-28</v>
      </c>
      <c r="L5398" s="101">
        <f>MONTH(jaar_zip[[#This Row],[Datum]])</f>
        <v>7</v>
      </c>
      <c r="M5398" s="101">
        <f>IF(ISNUMBER(jaar_zip[[#This Row],[etmaaltemperatuur]]),IF(jaar_zip[[#This Row],[etmaaltemperatuur]]&lt;stookgrens,stookgrens-jaar_zip[[#This Row],[etmaaltemperatuur]],0),"")</f>
        <v>0</v>
      </c>
      <c r="N5398" s="101">
        <f>IF(ISNUMBER(jaar_zip[[#This Row],[graaddagen]]),IF(OR(MONTH(jaar_zip[[#This Row],[Datum]])=1,MONTH(jaar_zip[[#This Row],[Datum]])=2,MONTH(jaar_zip[[#This Row],[Datum]])=11,MONTH(jaar_zip[[#This Row],[Datum]])=12),1.1,IF(OR(MONTH(jaar_zip[[#This Row],[Datum]])=3,MONTH(jaar_zip[[#This Row],[Datum]])=10),1,0.8))*jaar_zip[[#This Row],[graaddagen]],"")</f>
        <v>0</v>
      </c>
      <c r="O5398" s="101">
        <f>IF(ISNUMBER(jaar_zip[[#This Row],[etmaaltemperatuur]]),IF(jaar_zip[[#This Row],[etmaaltemperatuur]]&gt;stookgrens,jaar_zip[[#This Row],[etmaaltemperatuur]]-stookgrens,0),"")</f>
        <v>4.6000000000000014</v>
      </c>
    </row>
    <row r="5399" spans="1:15" x14ac:dyDescent="0.25">
      <c r="A5399">
        <v>290</v>
      </c>
      <c r="B5399">
        <v>20240710</v>
      </c>
      <c r="C5399">
        <v>3.3</v>
      </c>
      <c r="D5399">
        <v>19.8</v>
      </c>
      <c r="E5399">
        <v>1955</v>
      </c>
      <c r="F5399">
        <v>0.3</v>
      </c>
      <c r="G5399">
        <v>1014.7</v>
      </c>
      <c r="H5399">
        <v>82</v>
      </c>
      <c r="I5399" s="101" t="s">
        <v>31</v>
      </c>
      <c r="J5399" s="1">
        <f>DATEVALUE(RIGHT(jaar_zip[[#This Row],[YYYYMMDD]],2)&amp;"-"&amp;MID(jaar_zip[[#This Row],[YYYYMMDD]],5,2)&amp;"-"&amp;LEFT(jaar_zip[[#This Row],[YYYYMMDD]],4))</f>
        <v>45483</v>
      </c>
      <c r="K5399" s="101" t="str">
        <f>IF(AND(VALUE(MONTH(jaar_zip[[#This Row],[Datum]]))=1,VALUE(WEEKNUM(jaar_zip[[#This Row],[Datum]],21))&gt;51),RIGHT(YEAR(jaar_zip[[#This Row],[Datum]])-1,2),RIGHT(YEAR(jaar_zip[[#This Row],[Datum]]),2))&amp;"-"&amp; TEXT(WEEKNUM(jaar_zip[[#This Row],[Datum]],21),"00")</f>
        <v>24-28</v>
      </c>
      <c r="L5399" s="101">
        <f>MONTH(jaar_zip[[#This Row],[Datum]])</f>
        <v>7</v>
      </c>
      <c r="M5399" s="101">
        <f>IF(ISNUMBER(jaar_zip[[#This Row],[etmaaltemperatuur]]),IF(jaar_zip[[#This Row],[etmaaltemperatuur]]&lt;stookgrens,stookgrens-jaar_zip[[#This Row],[etmaaltemperatuur]],0),"")</f>
        <v>0</v>
      </c>
      <c r="N5399" s="101">
        <f>IF(ISNUMBER(jaar_zip[[#This Row],[graaddagen]]),IF(OR(MONTH(jaar_zip[[#This Row],[Datum]])=1,MONTH(jaar_zip[[#This Row],[Datum]])=2,MONTH(jaar_zip[[#This Row],[Datum]])=11,MONTH(jaar_zip[[#This Row],[Datum]])=12),1.1,IF(OR(MONTH(jaar_zip[[#This Row],[Datum]])=3,MONTH(jaar_zip[[#This Row],[Datum]])=10),1,0.8))*jaar_zip[[#This Row],[graaddagen]],"")</f>
        <v>0</v>
      </c>
      <c r="O5399" s="101">
        <f>IF(ISNUMBER(jaar_zip[[#This Row],[etmaaltemperatuur]]),IF(jaar_zip[[#This Row],[etmaaltemperatuur]]&gt;stookgrens,jaar_zip[[#This Row],[etmaaltemperatuur]]-stookgrens,0),"")</f>
        <v>1.8000000000000007</v>
      </c>
    </row>
    <row r="5400" spans="1:15" x14ac:dyDescent="0.25">
      <c r="A5400">
        <v>290</v>
      </c>
      <c r="B5400">
        <v>20240711</v>
      </c>
      <c r="C5400">
        <v>3</v>
      </c>
      <c r="D5400">
        <v>17.600000000000001</v>
      </c>
      <c r="E5400">
        <v>2473</v>
      </c>
      <c r="F5400">
        <v>0</v>
      </c>
      <c r="G5400">
        <v>1016.9</v>
      </c>
      <c r="H5400">
        <v>75</v>
      </c>
      <c r="I5400" s="101" t="s">
        <v>31</v>
      </c>
      <c r="J5400" s="1">
        <f>DATEVALUE(RIGHT(jaar_zip[[#This Row],[YYYYMMDD]],2)&amp;"-"&amp;MID(jaar_zip[[#This Row],[YYYYMMDD]],5,2)&amp;"-"&amp;LEFT(jaar_zip[[#This Row],[YYYYMMDD]],4))</f>
        <v>45484</v>
      </c>
      <c r="K5400" s="101" t="str">
        <f>IF(AND(VALUE(MONTH(jaar_zip[[#This Row],[Datum]]))=1,VALUE(WEEKNUM(jaar_zip[[#This Row],[Datum]],21))&gt;51),RIGHT(YEAR(jaar_zip[[#This Row],[Datum]])-1,2),RIGHT(YEAR(jaar_zip[[#This Row],[Datum]]),2))&amp;"-"&amp; TEXT(WEEKNUM(jaar_zip[[#This Row],[Datum]],21),"00")</f>
        <v>24-28</v>
      </c>
      <c r="L5400" s="101">
        <f>MONTH(jaar_zip[[#This Row],[Datum]])</f>
        <v>7</v>
      </c>
      <c r="M5400" s="101">
        <f>IF(ISNUMBER(jaar_zip[[#This Row],[etmaaltemperatuur]]),IF(jaar_zip[[#This Row],[etmaaltemperatuur]]&lt;stookgrens,stookgrens-jaar_zip[[#This Row],[etmaaltemperatuur]],0),"")</f>
        <v>0.39999999999999858</v>
      </c>
      <c r="N5400" s="101">
        <f>IF(ISNUMBER(jaar_zip[[#This Row],[graaddagen]]),IF(OR(MONTH(jaar_zip[[#This Row],[Datum]])=1,MONTH(jaar_zip[[#This Row],[Datum]])=2,MONTH(jaar_zip[[#This Row],[Datum]])=11,MONTH(jaar_zip[[#This Row],[Datum]])=12),1.1,IF(OR(MONTH(jaar_zip[[#This Row],[Datum]])=3,MONTH(jaar_zip[[#This Row],[Datum]])=10),1,0.8))*jaar_zip[[#This Row],[graaddagen]],"")</f>
        <v>0.3199999999999989</v>
      </c>
      <c r="O5400" s="101">
        <f>IF(ISNUMBER(jaar_zip[[#This Row],[etmaaltemperatuur]]),IF(jaar_zip[[#This Row],[etmaaltemperatuur]]&gt;stookgrens,jaar_zip[[#This Row],[etmaaltemperatuur]]-stookgrens,0),"")</f>
        <v>0</v>
      </c>
    </row>
    <row r="5401" spans="1:15" x14ac:dyDescent="0.25">
      <c r="A5401">
        <v>290</v>
      </c>
      <c r="B5401">
        <v>20240712</v>
      </c>
      <c r="C5401">
        <v>4.8</v>
      </c>
      <c r="D5401">
        <v>14</v>
      </c>
      <c r="E5401">
        <v>406</v>
      </c>
      <c r="F5401">
        <v>51.5</v>
      </c>
      <c r="G5401">
        <v>1011.2</v>
      </c>
      <c r="H5401">
        <v>93</v>
      </c>
      <c r="I5401" s="101" t="s">
        <v>31</v>
      </c>
      <c r="J5401" s="1">
        <f>DATEVALUE(RIGHT(jaar_zip[[#This Row],[YYYYMMDD]],2)&amp;"-"&amp;MID(jaar_zip[[#This Row],[YYYYMMDD]],5,2)&amp;"-"&amp;LEFT(jaar_zip[[#This Row],[YYYYMMDD]],4))</f>
        <v>45485</v>
      </c>
      <c r="K5401" s="101" t="str">
        <f>IF(AND(VALUE(MONTH(jaar_zip[[#This Row],[Datum]]))=1,VALUE(WEEKNUM(jaar_zip[[#This Row],[Datum]],21))&gt;51),RIGHT(YEAR(jaar_zip[[#This Row],[Datum]])-1,2),RIGHT(YEAR(jaar_zip[[#This Row],[Datum]]),2))&amp;"-"&amp; TEXT(WEEKNUM(jaar_zip[[#This Row],[Datum]],21),"00")</f>
        <v>24-28</v>
      </c>
      <c r="L5401" s="101">
        <f>MONTH(jaar_zip[[#This Row],[Datum]])</f>
        <v>7</v>
      </c>
      <c r="M5401" s="101">
        <f>IF(ISNUMBER(jaar_zip[[#This Row],[etmaaltemperatuur]]),IF(jaar_zip[[#This Row],[etmaaltemperatuur]]&lt;stookgrens,stookgrens-jaar_zip[[#This Row],[etmaaltemperatuur]],0),"")</f>
        <v>4</v>
      </c>
      <c r="N5401" s="101">
        <f>IF(ISNUMBER(jaar_zip[[#This Row],[graaddagen]]),IF(OR(MONTH(jaar_zip[[#This Row],[Datum]])=1,MONTH(jaar_zip[[#This Row],[Datum]])=2,MONTH(jaar_zip[[#This Row],[Datum]])=11,MONTH(jaar_zip[[#This Row],[Datum]])=12),1.1,IF(OR(MONTH(jaar_zip[[#This Row],[Datum]])=3,MONTH(jaar_zip[[#This Row],[Datum]])=10),1,0.8))*jaar_zip[[#This Row],[graaddagen]],"")</f>
        <v>3.2</v>
      </c>
      <c r="O5401" s="101">
        <f>IF(ISNUMBER(jaar_zip[[#This Row],[etmaaltemperatuur]]),IF(jaar_zip[[#This Row],[etmaaltemperatuur]]&gt;stookgrens,jaar_zip[[#This Row],[etmaaltemperatuur]]-stookgrens,0),"")</f>
        <v>0</v>
      </c>
    </row>
    <row r="5402" spans="1:15" x14ac:dyDescent="0.25">
      <c r="A5402">
        <v>290</v>
      </c>
      <c r="B5402">
        <v>20240713</v>
      </c>
      <c r="C5402">
        <v>4.9000000000000004</v>
      </c>
      <c r="D5402">
        <v>14.3</v>
      </c>
      <c r="E5402">
        <v>1175</v>
      </c>
      <c r="F5402">
        <v>2.6</v>
      </c>
      <c r="G5402">
        <v>1011.3</v>
      </c>
      <c r="H5402">
        <v>89</v>
      </c>
      <c r="I5402" s="101" t="s">
        <v>31</v>
      </c>
      <c r="J5402" s="1">
        <f>DATEVALUE(RIGHT(jaar_zip[[#This Row],[YYYYMMDD]],2)&amp;"-"&amp;MID(jaar_zip[[#This Row],[YYYYMMDD]],5,2)&amp;"-"&amp;LEFT(jaar_zip[[#This Row],[YYYYMMDD]],4))</f>
        <v>45486</v>
      </c>
      <c r="K5402" s="101" t="str">
        <f>IF(AND(VALUE(MONTH(jaar_zip[[#This Row],[Datum]]))=1,VALUE(WEEKNUM(jaar_zip[[#This Row],[Datum]],21))&gt;51),RIGHT(YEAR(jaar_zip[[#This Row],[Datum]])-1,2),RIGHT(YEAR(jaar_zip[[#This Row],[Datum]]),2))&amp;"-"&amp; TEXT(WEEKNUM(jaar_zip[[#This Row],[Datum]],21),"00")</f>
        <v>24-28</v>
      </c>
      <c r="L5402" s="101">
        <f>MONTH(jaar_zip[[#This Row],[Datum]])</f>
        <v>7</v>
      </c>
      <c r="M5402" s="101">
        <f>IF(ISNUMBER(jaar_zip[[#This Row],[etmaaltemperatuur]]),IF(jaar_zip[[#This Row],[etmaaltemperatuur]]&lt;stookgrens,stookgrens-jaar_zip[[#This Row],[etmaaltemperatuur]],0),"")</f>
        <v>3.6999999999999993</v>
      </c>
      <c r="N5402" s="101">
        <f>IF(ISNUMBER(jaar_zip[[#This Row],[graaddagen]]),IF(OR(MONTH(jaar_zip[[#This Row],[Datum]])=1,MONTH(jaar_zip[[#This Row],[Datum]])=2,MONTH(jaar_zip[[#This Row],[Datum]])=11,MONTH(jaar_zip[[#This Row],[Datum]])=12),1.1,IF(OR(MONTH(jaar_zip[[#This Row],[Datum]])=3,MONTH(jaar_zip[[#This Row],[Datum]])=10),1,0.8))*jaar_zip[[#This Row],[graaddagen]],"")</f>
        <v>2.9599999999999995</v>
      </c>
      <c r="O5402" s="101">
        <f>IF(ISNUMBER(jaar_zip[[#This Row],[etmaaltemperatuur]]),IF(jaar_zip[[#This Row],[etmaaltemperatuur]]&gt;stookgrens,jaar_zip[[#This Row],[etmaaltemperatuur]]-stookgrens,0),"")</f>
        <v>0</v>
      </c>
    </row>
    <row r="5403" spans="1:15" x14ac:dyDescent="0.25">
      <c r="A5403">
        <v>290</v>
      </c>
      <c r="B5403">
        <v>20240714</v>
      </c>
      <c r="C5403">
        <v>4.3</v>
      </c>
      <c r="D5403">
        <v>16.8</v>
      </c>
      <c r="E5403">
        <v>2564</v>
      </c>
      <c r="F5403">
        <v>0</v>
      </c>
      <c r="G5403">
        <v>1012.4</v>
      </c>
      <c r="H5403">
        <v>71</v>
      </c>
      <c r="I5403" s="101" t="s">
        <v>31</v>
      </c>
      <c r="J5403" s="1">
        <f>DATEVALUE(RIGHT(jaar_zip[[#This Row],[YYYYMMDD]],2)&amp;"-"&amp;MID(jaar_zip[[#This Row],[YYYYMMDD]],5,2)&amp;"-"&amp;LEFT(jaar_zip[[#This Row],[YYYYMMDD]],4))</f>
        <v>45487</v>
      </c>
      <c r="K5403" s="101" t="str">
        <f>IF(AND(VALUE(MONTH(jaar_zip[[#This Row],[Datum]]))=1,VALUE(WEEKNUM(jaar_zip[[#This Row],[Datum]],21))&gt;51),RIGHT(YEAR(jaar_zip[[#This Row],[Datum]])-1,2),RIGHT(YEAR(jaar_zip[[#This Row],[Datum]]),2))&amp;"-"&amp; TEXT(WEEKNUM(jaar_zip[[#This Row],[Datum]],21),"00")</f>
        <v>24-28</v>
      </c>
      <c r="L5403" s="101">
        <f>MONTH(jaar_zip[[#This Row],[Datum]])</f>
        <v>7</v>
      </c>
      <c r="M5403" s="101">
        <f>IF(ISNUMBER(jaar_zip[[#This Row],[etmaaltemperatuur]]),IF(jaar_zip[[#This Row],[etmaaltemperatuur]]&lt;stookgrens,stookgrens-jaar_zip[[#This Row],[etmaaltemperatuur]],0),"")</f>
        <v>1.1999999999999993</v>
      </c>
      <c r="N5403" s="101">
        <f>IF(ISNUMBER(jaar_zip[[#This Row],[graaddagen]]),IF(OR(MONTH(jaar_zip[[#This Row],[Datum]])=1,MONTH(jaar_zip[[#This Row],[Datum]])=2,MONTH(jaar_zip[[#This Row],[Datum]])=11,MONTH(jaar_zip[[#This Row],[Datum]])=12),1.1,IF(OR(MONTH(jaar_zip[[#This Row],[Datum]])=3,MONTH(jaar_zip[[#This Row],[Datum]])=10),1,0.8))*jaar_zip[[#This Row],[graaddagen]],"")</f>
        <v>0.95999999999999952</v>
      </c>
      <c r="O5403" s="101">
        <f>IF(ISNUMBER(jaar_zip[[#This Row],[etmaaltemperatuur]]),IF(jaar_zip[[#This Row],[etmaaltemperatuur]]&gt;stookgrens,jaar_zip[[#This Row],[etmaaltemperatuur]]-stookgrens,0),"")</f>
        <v>0</v>
      </c>
    </row>
    <row r="5404" spans="1:15" x14ac:dyDescent="0.25">
      <c r="A5404">
        <v>290</v>
      </c>
      <c r="B5404">
        <v>20240715</v>
      </c>
      <c r="C5404">
        <v>2.4</v>
      </c>
      <c r="D5404">
        <v>20</v>
      </c>
      <c r="E5404">
        <v>2472</v>
      </c>
      <c r="F5404">
        <v>0.2</v>
      </c>
      <c r="G5404">
        <v>1010.8</v>
      </c>
      <c r="H5404">
        <v>65</v>
      </c>
      <c r="I5404" s="101" t="s">
        <v>31</v>
      </c>
      <c r="J5404" s="1">
        <f>DATEVALUE(RIGHT(jaar_zip[[#This Row],[YYYYMMDD]],2)&amp;"-"&amp;MID(jaar_zip[[#This Row],[YYYYMMDD]],5,2)&amp;"-"&amp;LEFT(jaar_zip[[#This Row],[YYYYMMDD]],4))</f>
        <v>45488</v>
      </c>
      <c r="K5404" s="101" t="str">
        <f>IF(AND(VALUE(MONTH(jaar_zip[[#This Row],[Datum]]))=1,VALUE(WEEKNUM(jaar_zip[[#This Row],[Datum]],21))&gt;51),RIGHT(YEAR(jaar_zip[[#This Row],[Datum]])-1,2),RIGHT(YEAR(jaar_zip[[#This Row],[Datum]]),2))&amp;"-"&amp; TEXT(WEEKNUM(jaar_zip[[#This Row],[Datum]],21),"00")</f>
        <v>24-29</v>
      </c>
      <c r="L5404" s="101">
        <f>MONTH(jaar_zip[[#This Row],[Datum]])</f>
        <v>7</v>
      </c>
      <c r="M5404" s="101">
        <f>IF(ISNUMBER(jaar_zip[[#This Row],[etmaaltemperatuur]]),IF(jaar_zip[[#This Row],[etmaaltemperatuur]]&lt;stookgrens,stookgrens-jaar_zip[[#This Row],[etmaaltemperatuur]],0),"")</f>
        <v>0</v>
      </c>
      <c r="N5404" s="101">
        <f>IF(ISNUMBER(jaar_zip[[#This Row],[graaddagen]]),IF(OR(MONTH(jaar_zip[[#This Row],[Datum]])=1,MONTH(jaar_zip[[#This Row],[Datum]])=2,MONTH(jaar_zip[[#This Row],[Datum]])=11,MONTH(jaar_zip[[#This Row],[Datum]])=12),1.1,IF(OR(MONTH(jaar_zip[[#This Row],[Datum]])=3,MONTH(jaar_zip[[#This Row],[Datum]])=10),1,0.8))*jaar_zip[[#This Row],[graaddagen]],"")</f>
        <v>0</v>
      </c>
      <c r="O5404" s="101">
        <f>IF(ISNUMBER(jaar_zip[[#This Row],[etmaaltemperatuur]]),IF(jaar_zip[[#This Row],[etmaaltemperatuur]]&gt;stookgrens,jaar_zip[[#This Row],[etmaaltemperatuur]]-stookgrens,0),"")</f>
        <v>2</v>
      </c>
    </row>
    <row r="5405" spans="1:15" x14ac:dyDescent="0.25">
      <c r="A5405">
        <v>290</v>
      </c>
      <c r="B5405">
        <v>20240716</v>
      </c>
      <c r="C5405">
        <v>4.9000000000000004</v>
      </c>
      <c r="D5405">
        <v>18.5</v>
      </c>
      <c r="E5405">
        <v>1821</v>
      </c>
      <c r="F5405">
        <v>3.2</v>
      </c>
      <c r="G5405">
        <v>1010.4</v>
      </c>
      <c r="H5405">
        <v>79</v>
      </c>
      <c r="I5405" s="101" t="s">
        <v>31</v>
      </c>
      <c r="J5405" s="1">
        <f>DATEVALUE(RIGHT(jaar_zip[[#This Row],[YYYYMMDD]],2)&amp;"-"&amp;MID(jaar_zip[[#This Row],[YYYYMMDD]],5,2)&amp;"-"&amp;LEFT(jaar_zip[[#This Row],[YYYYMMDD]],4))</f>
        <v>45489</v>
      </c>
      <c r="K5405" s="101" t="str">
        <f>IF(AND(VALUE(MONTH(jaar_zip[[#This Row],[Datum]]))=1,VALUE(WEEKNUM(jaar_zip[[#This Row],[Datum]],21))&gt;51),RIGHT(YEAR(jaar_zip[[#This Row],[Datum]])-1,2),RIGHT(YEAR(jaar_zip[[#This Row],[Datum]]),2))&amp;"-"&amp; TEXT(WEEKNUM(jaar_zip[[#This Row],[Datum]],21),"00")</f>
        <v>24-29</v>
      </c>
      <c r="L5405" s="101">
        <f>MONTH(jaar_zip[[#This Row],[Datum]])</f>
        <v>7</v>
      </c>
      <c r="M5405" s="101">
        <f>IF(ISNUMBER(jaar_zip[[#This Row],[etmaaltemperatuur]]),IF(jaar_zip[[#This Row],[etmaaltemperatuur]]&lt;stookgrens,stookgrens-jaar_zip[[#This Row],[etmaaltemperatuur]],0),"")</f>
        <v>0</v>
      </c>
      <c r="N5405" s="101">
        <f>IF(ISNUMBER(jaar_zip[[#This Row],[graaddagen]]),IF(OR(MONTH(jaar_zip[[#This Row],[Datum]])=1,MONTH(jaar_zip[[#This Row],[Datum]])=2,MONTH(jaar_zip[[#This Row],[Datum]])=11,MONTH(jaar_zip[[#This Row],[Datum]])=12),1.1,IF(OR(MONTH(jaar_zip[[#This Row],[Datum]])=3,MONTH(jaar_zip[[#This Row],[Datum]])=10),1,0.8))*jaar_zip[[#This Row],[graaddagen]],"")</f>
        <v>0</v>
      </c>
      <c r="O5405" s="101">
        <f>IF(ISNUMBER(jaar_zip[[#This Row],[etmaaltemperatuur]]),IF(jaar_zip[[#This Row],[etmaaltemperatuur]]&gt;stookgrens,jaar_zip[[#This Row],[etmaaltemperatuur]]-stookgrens,0),"")</f>
        <v>0.5</v>
      </c>
    </row>
    <row r="5406" spans="1:15" x14ac:dyDescent="0.25">
      <c r="A5406">
        <v>290</v>
      </c>
      <c r="B5406">
        <v>20240717</v>
      </c>
      <c r="C5406">
        <v>3</v>
      </c>
      <c r="D5406">
        <v>17.8</v>
      </c>
      <c r="E5406">
        <v>1541</v>
      </c>
      <c r="F5406">
        <v>-0.1</v>
      </c>
      <c r="G5406">
        <v>1019.9</v>
      </c>
      <c r="H5406">
        <v>80</v>
      </c>
      <c r="I5406" s="101" t="s">
        <v>31</v>
      </c>
      <c r="J5406" s="1">
        <f>DATEVALUE(RIGHT(jaar_zip[[#This Row],[YYYYMMDD]],2)&amp;"-"&amp;MID(jaar_zip[[#This Row],[YYYYMMDD]],5,2)&amp;"-"&amp;LEFT(jaar_zip[[#This Row],[YYYYMMDD]],4))</f>
        <v>45490</v>
      </c>
      <c r="K5406" s="101" t="str">
        <f>IF(AND(VALUE(MONTH(jaar_zip[[#This Row],[Datum]]))=1,VALUE(WEEKNUM(jaar_zip[[#This Row],[Datum]],21))&gt;51),RIGHT(YEAR(jaar_zip[[#This Row],[Datum]])-1,2),RIGHT(YEAR(jaar_zip[[#This Row],[Datum]]),2))&amp;"-"&amp; TEXT(WEEKNUM(jaar_zip[[#This Row],[Datum]],21),"00")</f>
        <v>24-29</v>
      </c>
      <c r="L5406" s="101">
        <f>MONTH(jaar_zip[[#This Row],[Datum]])</f>
        <v>7</v>
      </c>
      <c r="M5406" s="101">
        <f>IF(ISNUMBER(jaar_zip[[#This Row],[etmaaltemperatuur]]),IF(jaar_zip[[#This Row],[etmaaltemperatuur]]&lt;stookgrens,stookgrens-jaar_zip[[#This Row],[etmaaltemperatuur]],0),"")</f>
        <v>0.19999999999999929</v>
      </c>
      <c r="N5406" s="101">
        <f>IF(ISNUMBER(jaar_zip[[#This Row],[graaddagen]]),IF(OR(MONTH(jaar_zip[[#This Row],[Datum]])=1,MONTH(jaar_zip[[#This Row],[Datum]])=2,MONTH(jaar_zip[[#This Row],[Datum]])=11,MONTH(jaar_zip[[#This Row],[Datum]])=12),1.1,IF(OR(MONTH(jaar_zip[[#This Row],[Datum]])=3,MONTH(jaar_zip[[#This Row],[Datum]])=10),1,0.8))*jaar_zip[[#This Row],[graaddagen]],"")</f>
        <v>0.15999999999999945</v>
      </c>
      <c r="O5406" s="101">
        <f>IF(ISNUMBER(jaar_zip[[#This Row],[etmaaltemperatuur]]),IF(jaar_zip[[#This Row],[etmaaltemperatuur]]&gt;stookgrens,jaar_zip[[#This Row],[etmaaltemperatuur]]-stookgrens,0),"")</f>
        <v>0</v>
      </c>
    </row>
    <row r="5407" spans="1:15" x14ac:dyDescent="0.25">
      <c r="A5407">
        <v>290</v>
      </c>
      <c r="B5407">
        <v>20240718</v>
      </c>
      <c r="C5407">
        <v>1.3</v>
      </c>
      <c r="D5407">
        <v>19.7</v>
      </c>
      <c r="E5407">
        <v>2258</v>
      </c>
      <c r="F5407">
        <v>0</v>
      </c>
      <c r="G5407">
        <v>1022.4</v>
      </c>
      <c r="H5407">
        <v>75</v>
      </c>
      <c r="I5407" s="101" t="s">
        <v>31</v>
      </c>
      <c r="J5407" s="1">
        <f>DATEVALUE(RIGHT(jaar_zip[[#This Row],[YYYYMMDD]],2)&amp;"-"&amp;MID(jaar_zip[[#This Row],[YYYYMMDD]],5,2)&amp;"-"&amp;LEFT(jaar_zip[[#This Row],[YYYYMMDD]],4))</f>
        <v>45491</v>
      </c>
      <c r="K5407" s="101" t="str">
        <f>IF(AND(VALUE(MONTH(jaar_zip[[#This Row],[Datum]]))=1,VALUE(WEEKNUM(jaar_zip[[#This Row],[Datum]],21))&gt;51),RIGHT(YEAR(jaar_zip[[#This Row],[Datum]])-1,2),RIGHT(YEAR(jaar_zip[[#This Row],[Datum]]),2))&amp;"-"&amp; TEXT(WEEKNUM(jaar_zip[[#This Row],[Datum]],21),"00")</f>
        <v>24-29</v>
      </c>
      <c r="L5407" s="101">
        <f>MONTH(jaar_zip[[#This Row],[Datum]])</f>
        <v>7</v>
      </c>
      <c r="M5407" s="101">
        <f>IF(ISNUMBER(jaar_zip[[#This Row],[etmaaltemperatuur]]),IF(jaar_zip[[#This Row],[etmaaltemperatuur]]&lt;stookgrens,stookgrens-jaar_zip[[#This Row],[etmaaltemperatuur]],0),"")</f>
        <v>0</v>
      </c>
      <c r="N5407" s="101">
        <f>IF(ISNUMBER(jaar_zip[[#This Row],[graaddagen]]),IF(OR(MONTH(jaar_zip[[#This Row],[Datum]])=1,MONTH(jaar_zip[[#This Row],[Datum]])=2,MONTH(jaar_zip[[#This Row],[Datum]])=11,MONTH(jaar_zip[[#This Row],[Datum]])=12),1.1,IF(OR(MONTH(jaar_zip[[#This Row],[Datum]])=3,MONTH(jaar_zip[[#This Row],[Datum]])=10),1,0.8))*jaar_zip[[#This Row],[graaddagen]],"")</f>
        <v>0</v>
      </c>
      <c r="O5407" s="101">
        <f>IF(ISNUMBER(jaar_zip[[#This Row],[etmaaltemperatuur]]),IF(jaar_zip[[#This Row],[etmaaltemperatuur]]&gt;stookgrens,jaar_zip[[#This Row],[etmaaltemperatuur]]-stookgrens,0),"")</f>
        <v>1.6999999999999993</v>
      </c>
    </row>
    <row r="5408" spans="1:15" x14ac:dyDescent="0.25">
      <c r="A5408">
        <v>290</v>
      </c>
      <c r="B5408">
        <v>20240719</v>
      </c>
      <c r="C5408">
        <v>1.9</v>
      </c>
      <c r="D5408">
        <v>22.5</v>
      </c>
      <c r="E5408">
        <v>2325</v>
      </c>
      <c r="F5408">
        <v>0</v>
      </c>
      <c r="G5408">
        <v>1018.6</v>
      </c>
      <c r="H5408">
        <v>65</v>
      </c>
      <c r="I5408" s="101" t="s">
        <v>31</v>
      </c>
      <c r="J5408" s="1">
        <f>DATEVALUE(RIGHT(jaar_zip[[#This Row],[YYYYMMDD]],2)&amp;"-"&amp;MID(jaar_zip[[#This Row],[YYYYMMDD]],5,2)&amp;"-"&amp;LEFT(jaar_zip[[#This Row],[YYYYMMDD]],4))</f>
        <v>45492</v>
      </c>
      <c r="K5408" s="101" t="str">
        <f>IF(AND(VALUE(MONTH(jaar_zip[[#This Row],[Datum]]))=1,VALUE(WEEKNUM(jaar_zip[[#This Row],[Datum]],21))&gt;51),RIGHT(YEAR(jaar_zip[[#This Row],[Datum]])-1,2),RIGHT(YEAR(jaar_zip[[#This Row],[Datum]]),2))&amp;"-"&amp; TEXT(WEEKNUM(jaar_zip[[#This Row],[Datum]],21),"00")</f>
        <v>24-29</v>
      </c>
      <c r="L5408" s="101">
        <f>MONTH(jaar_zip[[#This Row],[Datum]])</f>
        <v>7</v>
      </c>
      <c r="M5408" s="101">
        <f>IF(ISNUMBER(jaar_zip[[#This Row],[etmaaltemperatuur]]),IF(jaar_zip[[#This Row],[etmaaltemperatuur]]&lt;stookgrens,stookgrens-jaar_zip[[#This Row],[etmaaltemperatuur]],0),"")</f>
        <v>0</v>
      </c>
      <c r="N5408" s="101">
        <f>IF(ISNUMBER(jaar_zip[[#This Row],[graaddagen]]),IF(OR(MONTH(jaar_zip[[#This Row],[Datum]])=1,MONTH(jaar_zip[[#This Row],[Datum]])=2,MONTH(jaar_zip[[#This Row],[Datum]])=11,MONTH(jaar_zip[[#This Row],[Datum]])=12),1.1,IF(OR(MONTH(jaar_zip[[#This Row],[Datum]])=3,MONTH(jaar_zip[[#This Row],[Datum]])=10),1,0.8))*jaar_zip[[#This Row],[graaddagen]],"")</f>
        <v>0</v>
      </c>
      <c r="O5408" s="101">
        <f>IF(ISNUMBER(jaar_zip[[#This Row],[etmaaltemperatuur]]),IF(jaar_zip[[#This Row],[etmaaltemperatuur]]&gt;stookgrens,jaar_zip[[#This Row],[etmaaltemperatuur]]-stookgrens,0),"")</f>
        <v>4.5</v>
      </c>
    </row>
    <row r="5409" spans="1:15" x14ac:dyDescent="0.25">
      <c r="A5409">
        <v>290</v>
      </c>
      <c r="B5409">
        <v>20240720</v>
      </c>
      <c r="C5409">
        <v>1.9</v>
      </c>
      <c r="D5409">
        <v>23.3</v>
      </c>
      <c r="E5409">
        <v>2492</v>
      </c>
      <c r="F5409">
        <v>0.1</v>
      </c>
      <c r="G5409">
        <v>1009.3</v>
      </c>
      <c r="H5409">
        <v>72</v>
      </c>
      <c r="I5409" s="101" t="s">
        <v>31</v>
      </c>
      <c r="J5409" s="1">
        <f>DATEVALUE(RIGHT(jaar_zip[[#This Row],[YYYYMMDD]],2)&amp;"-"&amp;MID(jaar_zip[[#This Row],[YYYYMMDD]],5,2)&amp;"-"&amp;LEFT(jaar_zip[[#This Row],[YYYYMMDD]],4))</f>
        <v>45493</v>
      </c>
      <c r="K5409" s="101" t="str">
        <f>IF(AND(VALUE(MONTH(jaar_zip[[#This Row],[Datum]]))=1,VALUE(WEEKNUM(jaar_zip[[#This Row],[Datum]],21))&gt;51),RIGHT(YEAR(jaar_zip[[#This Row],[Datum]])-1,2),RIGHT(YEAR(jaar_zip[[#This Row],[Datum]]),2))&amp;"-"&amp; TEXT(WEEKNUM(jaar_zip[[#This Row],[Datum]],21),"00")</f>
        <v>24-29</v>
      </c>
      <c r="L5409" s="101">
        <f>MONTH(jaar_zip[[#This Row],[Datum]])</f>
        <v>7</v>
      </c>
      <c r="M5409" s="101">
        <f>IF(ISNUMBER(jaar_zip[[#This Row],[etmaaltemperatuur]]),IF(jaar_zip[[#This Row],[etmaaltemperatuur]]&lt;stookgrens,stookgrens-jaar_zip[[#This Row],[etmaaltemperatuur]],0),"")</f>
        <v>0</v>
      </c>
      <c r="N5409" s="101">
        <f>IF(ISNUMBER(jaar_zip[[#This Row],[graaddagen]]),IF(OR(MONTH(jaar_zip[[#This Row],[Datum]])=1,MONTH(jaar_zip[[#This Row],[Datum]])=2,MONTH(jaar_zip[[#This Row],[Datum]])=11,MONTH(jaar_zip[[#This Row],[Datum]])=12),1.1,IF(OR(MONTH(jaar_zip[[#This Row],[Datum]])=3,MONTH(jaar_zip[[#This Row],[Datum]])=10),1,0.8))*jaar_zip[[#This Row],[graaddagen]],"")</f>
        <v>0</v>
      </c>
      <c r="O5409" s="101">
        <f>IF(ISNUMBER(jaar_zip[[#This Row],[etmaaltemperatuur]]),IF(jaar_zip[[#This Row],[etmaaltemperatuur]]&gt;stookgrens,jaar_zip[[#This Row],[etmaaltemperatuur]]-stookgrens,0),"")</f>
        <v>5.3000000000000007</v>
      </c>
    </row>
    <row r="5410" spans="1:15" x14ac:dyDescent="0.25">
      <c r="A5410">
        <v>290</v>
      </c>
      <c r="B5410">
        <v>20240721</v>
      </c>
      <c r="C5410">
        <v>2.2999999999999998</v>
      </c>
      <c r="D5410">
        <v>20.3</v>
      </c>
      <c r="E5410">
        <v>886</v>
      </c>
      <c r="F5410">
        <v>64.2</v>
      </c>
      <c r="G5410">
        <v>1008.2</v>
      </c>
      <c r="H5410">
        <v>91</v>
      </c>
      <c r="I5410" s="101" t="s">
        <v>31</v>
      </c>
      <c r="J5410" s="1">
        <f>DATEVALUE(RIGHT(jaar_zip[[#This Row],[YYYYMMDD]],2)&amp;"-"&amp;MID(jaar_zip[[#This Row],[YYYYMMDD]],5,2)&amp;"-"&amp;LEFT(jaar_zip[[#This Row],[YYYYMMDD]],4))</f>
        <v>45494</v>
      </c>
      <c r="K5410" s="101" t="str">
        <f>IF(AND(VALUE(MONTH(jaar_zip[[#This Row],[Datum]]))=1,VALUE(WEEKNUM(jaar_zip[[#This Row],[Datum]],21))&gt;51),RIGHT(YEAR(jaar_zip[[#This Row],[Datum]])-1,2),RIGHT(YEAR(jaar_zip[[#This Row],[Datum]]),2))&amp;"-"&amp; TEXT(WEEKNUM(jaar_zip[[#This Row],[Datum]],21),"00")</f>
        <v>24-29</v>
      </c>
      <c r="L5410" s="101">
        <f>MONTH(jaar_zip[[#This Row],[Datum]])</f>
        <v>7</v>
      </c>
      <c r="M5410" s="101">
        <f>IF(ISNUMBER(jaar_zip[[#This Row],[etmaaltemperatuur]]),IF(jaar_zip[[#This Row],[etmaaltemperatuur]]&lt;stookgrens,stookgrens-jaar_zip[[#This Row],[etmaaltemperatuur]],0),"")</f>
        <v>0</v>
      </c>
      <c r="N5410" s="101">
        <f>IF(ISNUMBER(jaar_zip[[#This Row],[graaddagen]]),IF(OR(MONTH(jaar_zip[[#This Row],[Datum]])=1,MONTH(jaar_zip[[#This Row],[Datum]])=2,MONTH(jaar_zip[[#This Row],[Datum]])=11,MONTH(jaar_zip[[#This Row],[Datum]])=12),1.1,IF(OR(MONTH(jaar_zip[[#This Row],[Datum]])=3,MONTH(jaar_zip[[#This Row],[Datum]])=10),1,0.8))*jaar_zip[[#This Row],[graaddagen]],"")</f>
        <v>0</v>
      </c>
      <c r="O5410" s="101">
        <f>IF(ISNUMBER(jaar_zip[[#This Row],[etmaaltemperatuur]]),IF(jaar_zip[[#This Row],[etmaaltemperatuur]]&gt;stookgrens,jaar_zip[[#This Row],[etmaaltemperatuur]]-stookgrens,0),"")</f>
        <v>2.3000000000000007</v>
      </c>
    </row>
    <row r="5411" spans="1:15" x14ac:dyDescent="0.25">
      <c r="A5411">
        <v>290</v>
      </c>
      <c r="B5411">
        <v>20240722</v>
      </c>
      <c r="C5411">
        <v>3.3</v>
      </c>
      <c r="D5411">
        <v>19.2</v>
      </c>
      <c r="E5411">
        <v>2307</v>
      </c>
      <c r="F5411">
        <v>-0.1</v>
      </c>
      <c r="G5411">
        <v>1016.1</v>
      </c>
      <c r="H5411">
        <v>73</v>
      </c>
      <c r="I5411" s="101" t="s">
        <v>31</v>
      </c>
      <c r="J5411" s="1">
        <f>DATEVALUE(RIGHT(jaar_zip[[#This Row],[YYYYMMDD]],2)&amp;"-"&amp;MID(jaar_zip[[#This Row],[YYYYMMDD]],5,2)&amp;"-"&amp;LEFT(jaar_zip[[#This Row],[YYYYMMDD]],4))</f>
        <v>45495</v>
      </c>
      <c r="K5411" s="101" t="str">
        <f>IF(AND(VALUE(MONTH(jaar_zip[[#This Row],[Datum]]))=1,VALUE(WEEKNUM(jaar_zip[[#This Row],[Datum]],21))&gt;51),RIGHT(YEAR(jaar_zip[[#This Row],[Datum]])-1,2),RIGHT(YEAR(jaar_zip[[#This Row],[Datum]]),2))&amp;"-"&amp; TEXT(WEEKNUM(jaar_zip[[#This Row],[Datum]],21),"00")</f>
        <v>24-30</v>
      </c>
      <c r="L5411" s="101">
        <f>MONTH(jaar_zip[[#This Row],[Datum]])</f>
        <v>7</v>
      </c>
      <c r="M5411" s="101">
        <f>IF(ISNUMBER(jaar_zip[[#This Row],[etmaaltemperatuur]]),IF(jaar_zip[[#This Row],[etmaaltemperatuur]]&lt;stookgrens,stookgrens-jaar_zip[[#This Row],[etmaaltemperatuur]],0),"")</f>
        <v>0</v>
      </c>
      <c r="N5411" s="101">
        <f>IF(ISNUMBER(jaar_zip[[#This Row],[graaddagen]]),IF(OR(MONTH(jaar_zip[[#This Row],[Datum]])=1,MONTH(jaar_zip[[#This Row],[Datum]])=2,MONTH(jaar_zip[[#This Row],[Datum]])=11,MONTH(jaar_zip[[#This Row],[Datum]])=12),1.1,IF(OR(MONTH(jaar_zip[[#This Row],[Datum]])=3,MONTH(jaar_zip[[#This Row],[Datum]])=10),1,0.8))*jaar_zip[[#This Row],[graaddagen]],"")</f>
        <v>0</v>
      </c>
      <c r="O5411" s="101">
        <f>IF(ISNUMBER(jaar_zip[[#This Row],[etmaaltemperatuur]]),IF(jaar_zip[[#This Row],[etmaaltemperatuur]]&gt;stookgrens,jaar_zip[[#This Row],[etmaaltemperatuur]]-stookgrens,0),"")</f>
        <v>1.1999999999999993</v>
      </c>
    </row>
    <row r="5412" spans="1:15" x14ac:dyDescent="0.25">
      <c r="A5412">
        <v>290</v>
      </c>
      <c r="B5412">
        <v>20240723</v>
      </c>
      <c r="C5412">
        <v>3.4</v>
      </c>
      <c r="D5412">
        <v>18.3</v>
      </c>
      <c r="E5412">
        <v>907</v>
      </c>
      <c r="F5412">
        <v>24.4</v>
      </c>
      <c r="G5412">
        <v>1016</v>
      </c>
      <c r="H5412">
        <v>87</v>
      </c>
      <c r="I5412" s="101" t="s">
        <v>31</v>
      </c>
      <c r="J5412" s="1">
        <f>DATEVALUE(RIGHT(jaar_zip[[#This Row],[YYYYMMDD]],2)&amp;"-"&amp;MID(jaar_zip[[#This Row],[YYYYMMDD]],5,2)&amp;"-"&amp;LEFT(jaar_zip[[#This Row],[YYYYMMDD]],4))</f>
        <v>45496</v>
      </c>
      <c r="K5412" s="101" t="str">
        <f>IF(AND(VALUE(MONTH(jaar_zip[[#This Row],[Datum]]))=1,VALUE(WEEKNUM(jaar_zip[[#This Row],[Datum]],21))&gt;51),RIGHT(YEAR(jaar_zip[[#This Row],[Datum]])-1,2),RIGHT(YEAR(jaar_zip[[#This Row],[Datum]]),2))&amp;"-"&amp; TEXT(WEEKNUM(jaar_zip[[#This Row],[Datum]],21),"00")</f>
        <v>24-30</v>
      </c>
      <c r="L5412" s="101">
        <f>MONTH(jaar_zip[[#This Row],[Datum]])</f>
        <v>7</v>
      </c>
      <c r="M5412" s="101">
        <f>IF(ISNUMBER(jaar_zip[[#This Row],[etmaaltemperatuur]]),IF(jaar_zip[[#This Row],[etmaaltemperatuur]]&lt;stookgrens,stookgrens-jaar_zip[[#This Row],[etmaaltemperatuur]],0),"")</f>
        <v>0</v>
      </c>
      <c r="N5412" s="101">
        <f>IF(ISNUMBER(jaar_zip[[#This Row],[graaddagen]]),IF(OR(MONTH(jaar_zip[[#This Row],[Datum]])=1,MONTH(jaar_zip[[#This Row],[Datum]])=2,MONTH(jaar_zip[[#This Row],[Datum]])=11,MONTH(jaar_zip[[#This Row],[Datum]])=12),1.1,IF(OR(MONTH(jaar_zip[[#This Row],[Datum]])=3,MONTH(jaar_zip[[#This Row],[Datum]])=10),1,0.8))*jaar_zip[[#This Row],[graaddagen]],"")</f>
        <v>0</v>
      </c>
      <c r="O5412" s="101">
        <f>IF(ISNUMBER(jaar_zip[[#This Row],[etmaaltemperatuur]]),IF(jaar_zip[[#This Row],[etmaaltemperatuur]]&gt;stookgrens,jaar_zip[[#This Row],[etmaaltemperatuur]]-stookgrens,0),"")</f>
        <v>0.30000000000000071</v>
      </c>
    </row>
    <row r="5413" spans="1:15" x14ac:dyDescent="0.25">
      <c r="A5413">
        <v>290</v>
      </c>
      <c r="B5413">
        <v>20240724</v>
      </c>
      <c r="C5413">
        <v>2.5</v>
      </c>
      <c r="D5413">
        <v>17</v>
      </c>
      <c r="E5413">
        <v>2172</v>
      </c>
      <c r="F5413">
        <v>-0.1</v>
      </c>
      <c r="G5413">
        <v>1019.8</v>
      </c>
      <c r="H5413">
        <v>78</v>
      </c>
      <c r="I5413" s="101" t="s">
        <v>31</v>
      </c>
      <c r="J5413" s="1">
        <f>DATEVALUE(RIGHT(jaar_zip[[#This Row],[YYYYMMDD]],2)&amp;"-"&amp;MID(jaar_zip[[#This Row],[YYYYMMDD]],5,2)&amp;"-"&amp;LEFT(jaar_zip[[#This Row],[YYYYMMDD]],4))</f>
        <v>45497</v>
      </c>
      <c r="K5413" s="101" t="str">
        <f>IF(AND(VALUE(MONTH(jaar_zip[[#This Row],[Datum]]))=1,VALUE(WEEKNUM(jaar_zip[[#This Row],[Datum]],21))&gt;51),RIGHT(YEAR(jaar_zip[[#This Row],[Datum]])-1,2),RIGHT(YEAR(jaar_zip[[#This Row],[Datum]]),2))&amp;"-"&amp; TEXT(WEEKNUM(jaar_zip[[#This Row],[Datum]],21),"00")</f>
        <v>24-30</v>
      </c>
      <c r="L5413" s="101">
        <f>MONTH(jaar_zip[[#This Row],[Datum]])</f>
        <v>7</v>
      </c>
      <c r="M5413" s="101">
        <f>IF(ISNUMBER(jaar_zip[[#This Row],[etmaaltemperatuur]]),IF(jaar_zip[[#This Row],[etmaaltemperatuur]]&lt;stookgrens,stookgrens-jaar_zip[[#This Row],[etmaaltemperatuur]],0),"")</f>
        <v>1</v>
      </c>
      <c r="N5413" s="101">
        <f>IF(ISNUMBER(jaar_zip[[#This Row],[graaddagen]]),IF(OR(MONTH(jaar_zip[[#This Row],[Datum]])=1,MONTH(jaar_zip[[#This Row],[Datum]])=2,MONTH(jaar_zip[[#This Row],[Datum]])=11,MONTH(jaar_zip[[#This Row],[Datum]])=12),1.1,IF(OR(MONTH(jaar_zip[[#This Row],[Datum]])=3,MONTH(jaar_zip[[#This Row],[Datum]])=10),1,0.8))*jaar_zip[[#This Row],[graaddagen]],"")</f>
        <v>0.8</v>
      </c>
      <c r="O5413" s="101">
        <f>IF(ISNUMBER(jaar_zip[[#This Row],[etmaaltemperatuur]]),IF(jaar_zip[[#This Row],[etmaaltemperatuur]]&gt;stookgrens,jaar_zip[[#This Row],[etmaaltemperatuur]]-stookgrens,0),"")</f>
        <v>0</v>
      </c>
    </row>
    <row r="5414" spans="1:15" x14ac:dyDescent="0.25">
      <c r="A5414">
        <v>290</v>
      </c>
      <c r="B5414">
        <v>20240725</v>
      </c>
      <c r="C5414">
        <v>2.5</v>
      </c>
      <c r="D5414">
        <v>18.5</v>
      </c>
      <c r="E5414">
        <v>1647</v>
      </c>
      <c r="F5414">
        <v>0.3</v>
      </c>
      <c r="G5414">
        <v>1013.8</v>
      </c>
      <c r="H5414">
        <v>73</v>
      </c>
      <c r="I5414" s="101" t="s">
        <v>31</v>
      </c>
      <c r="J5414" s="1">
        <f>DATEVALUE(RIGHT(jaar_zip[[#This Row],[YYYYMMDD]],2)&amp;"-"&amp;MID(jaar_zip[[#This Row],[YYYYMMDD]],5,2)&amp;"-"&amp;LEFT(jaar_zip[[#This Row],[YYYYMMDD]],4))</f>
        <v>45498</v>
      </c>
      <c r="K5414" s="101" t="str">
        <f>IF(AND(VALUE(MONTH(jaar_zip[[#This Row],[Datum]]))=1,VALUE(WEEKNUM(jaar_zip[[#This Row],[Datum]],21))&gt;51),RIGHT(YEAR(jaar_zip[[#This Row],[Datum]])-1,2),RIGHT(YEAR(jaar_zip[[#This Row],[Datum]]),2))&amp;"-"&amp; TEXT(WEEKNUM(jaar_zip[[#This Row],[Datum]],21),"00")</f>
        <v>24-30</v>
      </c>
      <c r="L5414" s="101">
        <f>MONTH(jaar_zip[[#This Row],[Datum]])</f>
        <v>7</v>
      </c>
      <c r="M5414" s="101">
        <f>IF(ISNUMBER(jaar_zip[[#This Row],[etmaaltemperatuur]]),IF(jaar_zip[[#This Row],[etmaaltemperatuur]]&lt;stookgrens,stookgrens-jaar_zip[[#This Row],[etmaaltemperatuur]],0),"")</f>
        <v>0</v>
      </c>
      <c r="N5414" s="101">
        <f>IF(ISNUMBER(jaar_zip[[#This Row],[graaddagen]]),IF(OR(MONTH(jaar_zip[[#This Row],[Datum]])=1,MONTH(jaar_zip[[#This Row],[Datum]])=2,MONTH(jaar_zip[[#This Row],[Datum]])=11,MONTH(jaar_zip[[#This Row],[Datum]])=12),1.1,IF(OR(MONTH(jaar_zip[[#This Row],[Datum]])=3,MONTH(jaar_zip[[#This Row],[Datum]])=10),1,0.8))*jaar_zip[[#This Row],[graaddagen]],"")</f>
        <v>0</v>
      </c>
      <c r="O5414" s="101">
        <f>IF(ISNUMBER(jaar_zip[[#This Row],[etmaaltemperatuur]]),IF(jaar_zip[[#This Row],[etmaaltemperatuur]]&gt;stookgrens,jaar_zip[[#This Row],[etmaaltemperatuur]]-stookgrens,0),"")</f>
        <v>0.5</v>
      </c>
    </row>
    <row r="5415" spans="1:15" x14ac:dyDescent="0.25">
      <c r="A5415">
        <v>290</v>
      </c>
      <c r="B5415">
        <v>20240726</v>
      </c>
      <c r="C5415">
        <v>3.3</v>
      </c>
      <c r="D5415">
        <v>19.100000000000001</v>
      </c>
      <c r="E5415">
        <v>1435</v>
      </c>
      <c r="F5415">
        <v>2.9</v>
      </c>
      <c r="G5415">
        <v>1010.6</v>
      </c>
      <c r="H5415">
        <v>82</v>
      </c>
      <c r="I5415" s="101" t="s">
        <v>31</v>
      </c>
      <c r="J5415" s="1">
        <f>DATEVALUE(RIGHT(jaar_zip[[#This Row],[YYYYMMDD]],2)&amp;"-"&amp;MID(jaar_zip[[#This Row],[YYYYMMDD]],5,2)&amp;"-"&amp;LEFT(jaar_zip[[#This Row],[YYYYMMDD]],4))</f>
        <v>45499</v>
      </c>
      <c r="K5415" s="101" t="str">
        <f>IF(AND(VALUE(MONTH(jaar_zip[[#This Row],[Datum]]))=1,VALUE(WEEKNUM(jaar_zip[[#This Row],[Datum]],21))&gt;51),RIGHT(YEAR(jaar_zip[[#This Row],[Datum]])-1,2),RIGHT(YEAR(jaar_zip[[#This Row],[Datum]]),2))&amp;"-"&amp; TEXT(WEEKNUM(jaar_zip[[#This Row],[Datum]],21),"00")</f>
        <v>24-30</v>
      </c>
      <c r="L5415" s="101">
        <f>MONTH(jaar_zip[[#This Row],[Datum]])</f>
        <v>7</v>
      </c>
      <c r="M5415" s="101">
        <f>IF(ISNUMBER(jaar_zip[[#This Row],[etmaaltemperatuur]]),IF(jaar_zip[[#This Row],[etmaaltemperatuur]]&lt;stookgrens,stookgrens-jaar_zip[[#This Row],[etmaaltemperatuur]],0),"")</f>
        <v>0</v>
      </c>
      <c r="N5415" s="101">
        <f>IF(ISNUMBER(jaar_zip[[#This Row],[graaddagen]]),IF(OR(MONTH(jaar_zip[[#This Row],[Datum]])=1,MONTH(jaar_zip[[#This Row],[Datum]])=2,MONTH(jaar_zip[[#This Row],[Datum]])=11,MONTH(jaar_zip[[#This Row],[Datum]])=12),1.1,IF(OR(MONTH(jaar_zip[[#This Row],[Datum]])=3,MONTH(jaar_zip[[#This Row],[Datum]])=10),1,0.8))*jaar_zip[[#This Row],[graaddagen]],"")</f>
        <v>0</v>
      </c>
      <c r="O5415" s="101">
        <f>IF(ISNUMBER(jaar_zip[[#This Row],[etmaaltemperatuur]]),IF(jaar_zip[[#This Row],[etmaaltemperatuur]]&gt;stookgrens,jaar_zip[[#This Row],[etmaaltemperatuur]]-stookgrens,0),"")</f>
        <v>1.1000000000000014</v>
      </c>
    </row>
    <row r="5416" spans="1:15" x14ac:dyDescent="0.25">
      <c r="A5416">
        <v>290</v>
      </c>
      <c r="B5416">
        <v>20240727</v>
      </c>
      <c r="C5416">
        <v>1</v>
      </c>
      <c r="D5416">
        <v>18.3</v>
      </c>
      <c r="E5416">
        <v>1242</v>
      </c>
      <c r="F5416">
        <v>17.8</v>
      </c>
      <c r="G5416">
        <v>1014.1</v>
      </c>
      <c r="H5416">
        <v>83</v>
      </c>
      <c r="I5416" s="101" t="s">
        <v>31</v>
      </c>
      <c r="J5416" s="1">
        <f>DATEVALUE(RIGHT(jaar_zip[[#This Row],[YYYYMMDD]],2)&amp;"-"&amp;MID(jaar_zip[[#This Row],[YYYYMMDD]],5,2)&amp;"-"&amp;LEFT(jaar_zip[[#This Row],[YYYYMMDD]],4))</f>
        <v>45500</v>
      </c>
      <c r="K5416" s="101" t="str">
        <f>IF(AND(VALUE(MONTH(jaar_zip[[#This Row],[Datum]]))=1,VALUE(WEEKNUM(jaar_zip[[#This Row],[Datum]],21))&gt;51),RIGHT(YEAR(jaar_zip[[#This Row],[Datum]])-1,2),RIGHT(YEAR(jaar_zip[[#This Row],[Datum]]),2))&amp;"-"&amp; TEXT(WEEKNUM(jaar_zip[[#This Row],[Datum]],21),"00")</f>
        <v>24-30</v>
      </c>
      <c r="L5416" s="101">
        <f>MONTH(jaar_zip[[#This Row],[Datum]])</f>
        <v>7</v>
      </c>
      <c r="M5416" s="101">
        <f>IF(ISNUMBER(jaar_zip[[#This Row],[etmaaltemperatuur]]),IF(jaar_zip[[#This Row],[etmaaltemperatuur]]&lt;stookgrens,stookgrens-jaar_zip[[#This Row],[etmaaltemperatuur]],0),"")</f>
        <v>0</v>
      </c>
      <c r="N5416" s="101">
        <f>IF(ISNUMBER(jaar_zip[[#This Row],[graaddagen]]),IF(OR(MONTH(jaar_zip[[#This Row],[Datum]])=1,MONTH(jaar_zip[[#This Row],[Datum]])=2,MONTH(jaar_zip[[#This Row],[Datum]])=11,MONTH(jaar_zip[[#This Row],[Datum]])=12),1.1,IF(OR(MONTH(jaar_zip[[#This Row],[Datum]])=3,MONTH(jaar_zip[[#This Row],[Datum]])=10),1,0.8))*jaar_zip[[#This Row],[graaddagen]],"")</f>
        <v>0</v>
      </c>
      <c r="O5416" s="101">
        <f>IF(ISNUMBER(jaar_zip[[#This Row],[etmaaltemperatuur]]),IF(jaar_zip[[#This Row],[etmaaltemperatuur]]&gt;stookgrens,jaar_zip[[#This Row],[etmaaltemperatuur]]-stookgrens,0),"")</f>
        <v>0.30000000000000071</v>
      </c>
    </row>
    <row r="5417" spans="1:15" x14ac:dyDescent="0.25">
      <c r="A5417">
        <v>290</v>
      </c>
      <c r="B5417">
        <v>20240728</v>
      </c>
      <c r="C5417">
        <v>2.4</v>
      </c>
      <c r="D5417">
        <v>18.100000000000001</v>
      </c>
      <c r="E5417">
        <v>2207</v>
      </c>
      <c r="F5417">
        <v>0</v>
      </c>
      <c r="G5417">
        <v>1024.0999999999999</v>
      </c>
      <c r="H5417">
        <v>76</v>
      </c>
      <c r="I5417" s="101" t="s">
        <v>31</v>
      </c>
      <c r="J5417" s="1">
        <f>DATEVALUE(RIGHT(jaar_zip[[#This Row],[YYYYMMDD]],2)&amp;"-"&amp;MID(jaar_zip[[#This Row],[YYYYMMDD]],5,2)&amp;"-"&amp;LEFT(jaar_zip[[#This Row],[YYYYMMDD]],4))</f>
        <v>45501</v>
      </c>
      <c r="K5417" s="101" t="str">
        <f>IF(AND(VALUE(MONTH(jaar_zip[[#This Row],[Datum]]))=1,VALUE(WEEKNUM(jaar_zip[[#This Row],[Datum]],21))&gt;51),RIGHT(YEAR(jaar_zip[[#This Row],[Datum]])-1,2),RIGHT(YEAR(jaar_zip[[#This Row],[Datum]]),2))&amp;"-"&amp; TEXT(WEEKNUM(jaar_zip[[#This Row],[Datum]],21),"00")</f>
        <v>24-30</v>
      </c>
      <c r="L5417" s="101">
        <f>MONTH(jaar_zip[[#This Row],[Datum]])</f>
        <v>7</v>
      </c>
      <c r="M5417" s="101">
        <f>IF(ISNUMBER(jaar_zip[[#This Row],[etmaaltemperatuur]]),IF(jaar_zip[[#This Row],[etmaaltemperatuur]]&lt;stookgrens,stookgrens-jaar_zip[[#This Row],[etmaaltemperatuur]],0),"")</f>
        <v>0</v>
      </c>
      <c r="N5417" s="101">
        <f>IF(ISNUMBER(jaar_zip[[#This Row],[graaddagen]]),IF(OR(MONTH(jaar_zip[[#This Row],[Datum]])=1,MONTH(jaar_zip[[#This Row],[Datum]])=2,MONTH(jaar_zip[[#This Row],[Datum]])=11,MONTH(jaar_zip[[#This Row],[Datum]])=12),1.1,IF(OR(MONTH(jaar_zip[[#This Row],[Datum]])=3,MONTH(jaar_zip[[#This Row],[Datum]])=10),1,0.8))*jaar_zip[[#This Row],[graaddagen]],"")</f>
        <v>0</v>
      </c>
      <c r="O5417" s="101">
        <f>IF(ISNUMBER(jaar_zip[[#This Row],[etmaaltemperatuur]]),IF(jaar_zip[[#This Row],[etmaaltemperatuur]]&gt;stookgrens,jaar_zip[[#This Row],[etmaaltemperatuur]]-stookgrens,0),"")</f>
        <v>0.10000000000000142</v>
      </c>
    </row>
    <row r="5418" spans="1:15" x14ac:dyDescent="0.25">
      <c r="A5418">
        <v>290</v>
      </c>
      <c r="B5418">
        <v>20240729</v>
      </c>
      <c r="C5418">
        <v>1.5</v>
      </c>
      <c r="D5418">
        <v>18.8</v>
      </c>
      <c r="E5418">
        <v>2717</v>
      </c>
      <c r="F5418">
        <v>0</v>
      </c>
      <c r="G5418">
        <v>1023.2</v>
      </c>
      <c r="H5418">
        <v>69</v>
      </c>
      <c r="I5418" s="101" t="s">
        <v>31</v>
      </c>
      <c r="J5418" s="1">
        <f>DATEVALUE(RIGHT(jaar_zip[[#This Row],[YYYYMMDD]],2)&amp;"-"&amp;MID(jaar_zip[[#This Row],[YYYYMMDD]],5,2)&amp;"-"&amp;LEFT(jaar_zip[[#This Row],[YYYYMMDD]],4))</f>
        <v>45502</v>
      </c>
      <c r="K5418" s="101" t="str">
        <f>IF(AND(VALUE(MONTH(jaar_zip[[#This Row],[Datum]]))=1,VALUE(WEEKNUM(jaar_zip[[#This Row],[Datum]],21))&gt;51),RIGHT(YEAR(jaar_zip[[#This Row],[Datum]])-1,2),RIGHT(YEAR(jaar_zip[[#This Row],[Datum]]),2))&amp;"-"&amp; TEXT(WEEKNUM(jaar_zip[[#This Row],[Datum]],21),"00")</f>
        <v>24-31</v>
      </c>
      <c r="L5418" s="101">
        <f>MONTH(jaar_zip[[#This Row],[Datum]])</f>
        <v>7</v>
      </c>
      <c r="M5418" s="101">
        <f>IF(ISNUMBER(jaar_zip[[#This Row],[etmaaltemperatuur]]),IF(jaar_zip[[#This Row],[etmaaltemperatuur]]&lt;stookgrens,stookgrens-jaar_zip[[#This Row],[etmaaltemperatuur]],0),"")</f>
        <v>0</v>
      </c>
      <c r="N5418" s="101">
        <f>IF(ISNUMBER(jaar_zip[[#This Row],[graaddagen]]),IF(OR(MONTH(jaar_zip[[#This Row],[Datum]])=1,MONTH(jaar_zip[[#This Row],[Datum]])=2,MONTH(jaar_zip[[#This Row],[Datum]])=11,MONTH(jaar_zip[[#This Row],[Datum]])=12),1.1,IF(OR(MONTH(jaar_zip[[#This Row],[Datum]])=3,MONTH(jaar_zip[[#This Row],[Datum]])=10),1,0.8))*jaar_zip[[#This Row],[graaddagen]],"")</f>
        <v>0</v>
      </c>
      <c r="O5418" s="101">
        <f>IF(ISNUMBER(jaar_zip[[#This Row],[etmaaltemperatuur]]),IF(jaar_zip[[#This Row],[etmaaltemperatuur]]&gt;stookgrens,jaar_zip[[#This Row],[etmaaltemperatuur]]-stookgrens,0),"")</f>
        <v>0.80000000000000071</v>
      </c>
    </row>
    <row r="5419" spans="1:15" x14ac:dyDescent="0.25">
      <c r="A5419">
        <v>290</v>
      </c>
      <c r="B5419">
        <v>20240730</v>
      </c>
      <c r="C5419">
        <v>1.6</v>
      </c>
      <c r="D5419">
        <v>22.6</v>
      </c>
      <c r="E5419">
        <v>2511</v>
      </c>
      <c r="F5419">
        <v>0</v>
      </c>
      <c r="G5419">
        <v>1016.7</v>
      </c>
      <c r="H5419">
        <v>65</v>
      </c>
      <c r="I5419" s="101" t="s">
        <v>31</v>
      </c>
      <c r="J5419" s="1">
        <f>DATEVALUE(RIGHT(jaar_zip[[#This Row],[YYYYMMDD]],2)&amp;"-"&amp;MID(jaar_zip[[#This Row],[YYYYMMDD]],5,2)&amp;"-"&amp;LEFT(jaar_zip[[#This Row],[YYYYMMDD]],4))</f>
        <v>45503</v>
      </c>
      <c r="K5419" s="101" t="str">
        <f>IF(AND(VALUE(MONTH(jaar_zip[[#This Row],[Datum]]))=1,VALUE(WEEKNUM(jaar_zip[[#This Row],[Datum]],21))&gt;51),RIGHT(YEAR(jaar_zip[[#This Row],[Datum]])-1,2),RIGHT(YEAR(jaar_zip[[#This Row],[Datum]]),2))&amp;"-"&amp; TEXT(WEEKNUM(jaar_zip[[#This Row],[Datum]],21),"00")</f>
        <v>24-31</v>
      </c>
      <c r="L5419" s="101">
        <f>MONTH(jaar_zip[[#This Row],[Datum]])</f>
        <v>7</v>
      </c>
      <c r="M5419" s="101">
        <f>IF(ISNUMBER(jaar_zip[[#This Row],[etmaaltemperatuur]]),IF(jaar_zip[[#This Row],[etmaaltemperatuur]]&lt;stookgrens,stookgrens-jaar_zip[[#This Row],[etmaaltemperatuur]],0),"")</f>
        <v>0</v>
      </c>
      <c r="N5419" s="101">
        <f>IF(ISNUMBER(jaar_zip[[#This Row],[graaddagen]]),IF(OR(MONTH(jaar_zip[[#This Row],[Datum]])=1,MONTH(jaar_zip[[#This Row],[Datum]])=2,MONTH(jaar_zip[[#This Row],[Datum]])=11,MONTH(jaar_zip[[#This Row],[Datum]])=12),1.1,IF(OR(MONTH(jaar_zip[[#This Row],[Datum]])=3,MONTH(jaar_zip[[#This Row],[Datum]])=10),1,0.8))*jaar_zip[[#This Row],[graaddagen]],"")</f>
        <v>0</v>
      </c>
      <c r="O5419" s="101">
        <f>IF(ISNUMBER(jaar_zip[[#This Row],[etmaaltemperatuur]]),IF(jaar_zip[[#This Row],[etmaaltemperatuur]]&gt;stookgrens,jaar_zip[[#This Row],[etmaaltemperatuur]]-stookgrens,0),"")</f>
        <v>4.6000000000000014</v>
      </c>
    </row>
    <row r="5420" spans="1:15" x14ac:dyDescent="0.25">
      <c r="A5420">
        <v>290</v>
      </c>
      <c r="B5420">
        <v>20240731</v>
      </c>
      <c r="C5420">
        <v>2.4</v>
      </c>
      <c r="D5420">
        <v>21.4</v>
      </c>
      <c r="E5420">
        <v>2194</v>
      </c>
      <c r="F5420">
        <v>-0.1</v>
      </c>
      <c r="G5420">
        <v>1015</v>
      </c>
      <c r="H5420">
        <v>70</v>
      </c>
      <c r="I5420" s="101" t="s">
        <v>31</v>
      </c>
      <c r="J5420" s="1">
        <f>DATEVALUE(RIGHT(jaar_zip[[#This Row],[YYYYMMDD]],2)&amp;"-"&amp;MID(jaar_zip[[#This Row],[YYYYMMDD]],5,2)&amp;"-"&amp;LEFT(jaar_zip[[#This Row],[YYYYMMDD]],4))</f>
        <v>45504</v>
      </c>
      <c r="K5420" s="101" t="str">
        <f>IF(AND(VALUE(MONTH(jaar_zip[[#This Row],[Datum]]))=1,VALUE(WEEKNUM(jaar_zip[[#This Row],[Datum]],21))&gt;51),RIGHT(YEAR(jaar_zip[[#This Row],[Datum]])-1,2),RIGHT(YEAR(jaar_zip[[#This Row],[Datum]]),2))&amp;"-"&amp; TEXT(WEEKNUM(jaar_zip[[#This Row],[Datum]],21),"00")</f>
        <v>24-31</v>
      </c>
      <c r="L5420" s="101">
        <f>MONTH(jaar_zip[[#This Row],[Datum]])</f>
        <v>7</v>
      </c>
      <c r="M5420" s="101">
        <f>IF(ISNUMBER(jaar_zip[[#This Row],[etmaaltemperatuur]]),IF(jaar_zip[[#This Row],[etmaaltemperatuur]]&lt;stookgrens,stookgrens-jaar_zip[[#This Row],[etmaaltemperatuur]],0),"")</f>
        <v>0</v>
      </c>
      <c r="N5420" s="101">
        <f>IF(ISNUMBER(jaar_zip[[#This Row],[graaddagen]]),IF(OR(MONTH(jaar_zip[[#This Row],[Datum]])=1,MONTH(jaar_zip[[#This Row],[Datum]])=2,MONTH(jaar_zip[[#This Row],[Datum]])=11,MONTH(jaar_zip[[#This Row],[Datum]])=12),1.1,IF(OR(MONTH(jaar_zip[[#This Row],[Datum]])=3,MONTH(jaar_zip[[#This Row],[Datum]])=10),1,0.8))*jaar_zip[[#This Row],[graaddagen]],"")</f>
        <v>0</v>
      </c>
      <c r="O5420" s="101">
        <f>IF(ISNUMBER(jaar_zip[[#This Row],[etmaaltemperatuur]]),IF(jaar_zip[[#This Row],[etmaaltemperatuur]]&gt;stookgrens,jaar_zip[[#This Row],[etmaaltemperatuur]]-stookgrens,0),"")</f>
        <v>3.3999999999999986</v>
      </c>
    </row>
    <row r="5421" spans="1:15" x14ac:dyDescent="0.25">
      <c r="A5421">
        <v>290</v>
      </c>
      <c r="B5421">
        <v>20240801</v>
      </c>
      <c r="C5421">
        <v>2.4</v>
      </c>
      <c r="D5421">
        <v>18.2</v>
      </c>
      <c r="E5421">
        <v>1181</v>
      </c>
      <c r="F5421">
        <v>11.9</v>
      </c>
      <c r="G5421">
        <v>1012.9</v>
      </c>
      <c r="H5421">
        <v>86</v>
      </c>
      <c r="I5421" s="101" t="s">
        <v>31</v>
      </c>
      <c r="J5421" s="1">
        <f>DATEVALUE(RIGHT(jaar_zip[[#This Row],[YYYYMMDD]],2)&amp;"-"&amp;MID(jaar_zip[[#This Row],[YYYYMMDD]],5,2)&amp;"-"&amp;LEFT(jaar_zip[[#This Row],[YYYYMMDD]],4))</f>
        <v>45505</v>
      </c>
      <c r="K5421" s="101" t="str">
        <f>IF(AND(VALUE(MONTH(jaar_zip[[#This Row],[Datum]]))=1,VALUE(WEEKNUM(jaar_zip[[#This Row],[Datum]],21))&gt;51),RIGHT(YEAR(jaar_zip[[#This Row],[Datum]])-1,2),RIGHT(YEAR(jaar_zip[[#This Row],[Datum]]),2))&amp;"-"&amp; TEXT(WEEKNUM(jaar_zip[[#This Row],[Datum]],21),"00")</f>
        <v>24-31</v>
      </c>
      <c r="L5421" s="101">
        <f>MONTH(jaar_zip[[#This Row],[Datum]])</f>
        <v>8</v>
      </c>
      <c r="M5421" s="101">
        <f>IF(ISNUMBER(jaar_zip[[#This Row],[etmaaltemperatuur]]),IF(jaar_zip[[#This Row],[etmaaltemperatuur]]&lt;stookgrens,stookgrens-jaar_zip[[#This Row],[etmaaltemperatuur]],0),"")</f>
        <v>0</v>
      </c>
      <c r="N5421" s="101">
        <f>IF(ISNUMBER(jaar_zip[[#This Row],[graaddagen]]),IF(OR(MONTH(jaar_zip[[#This Row],[Datum]])=1,MONTH(jaar_zip[[#This Row],[Datum]])=2,MONTH(jaar_zip[[#This Row],[Datum]])=11,MONTH(jaar_zip[[#This Row],[Datum]])=12),1.1,IF(OR(MONTH(jaar_zip[[#This Row],[Datum]])=3,MONTH(jaar_zip[[#This Row],[Datum]])=10),1,0.8))*jaar_zip[[#This Row],[graaddagen]],"")</f>
        <v>0</v>
      </c>
      <c r="O5421" s="101">
        <f>IF(ISNUMBER(jaar_zip[[#This Row],[etmaaltemperatuur]]),IF(jaar_zip[[#This Row],[etmaaltemperatuur]]&gt;stookgrens,jaar_zip[[#This Row],[etmaaltemperatuur]]-stookgrens,0),"")</f>
        <v>0.19999999999999929</v>
      </c>
    </row>
    <row r="5422" spans="1:15" x14ac:dyDescent="0.25">
      <c r="A5422">
        <v>290</v>
      </c>
      <c r="B5422">
        <v>20240802</v>
      </c>
      <c r="C5422">
        <v>1</v>
      </c>
      <c r="D5422">
        <v>17.899999999999999</v>
      </c>
      <c r="E5422">
        <v>2432</v>
      </c>
      <c r="F5422">
        <v>0</v>
      </c>
      <c r="G5422">
        <v>1012.5</v>
      </c>
      <c r="H5422">
        <v>78</v>
      </c>
      <c r="I5422" s="101" t="s">
        <v>31</v>
      </c>
      <c r="J5422" s="1">
        <f>DATEVALUE(RIGHT(jaar_zip[[#This Row],[YYYYMMDD]],2)&amp;"-"&amp;MID(jaar_zip[[#This Row],[YYYYMMDD]],5,2)&amp;"-"&amp;LEFT(jaar_zip[[#This Row],[YYYYMMDD]],4))</f>
        <v>45506</v>
      </c>
      <c r="K5422" s="101" t="str">
        <f>IF(AND(VALUE(MONTH(jaar_zip[[#This Row],[Datum]]))=1,VALUE(WEEKNUM(jaar_zip[[#This Row],[Datum]],21))&gt;51),RIGHT(YEAR(jaar_zip[[#This Row],[Datum]])-1,2),RIGHT(YEAR(jaar_zip[[#This Row],[Datum]]),2))&amp;"-"&amp; TEXT(WEEKNUM(jaar_zip[[#This Row],[Datum]],21),"00")</f>
        <v>24-31</v>
      </c>
      <c r="L5422" s="101">
        <f>MONTH(jaar_zip[[#This Row],[Datum]])</f>
        <v>8</v>
      </c>
      <c r="M5422" s="101">
        <f>IF(ISNUMBER(jaar_zip[[#This Row],[etmaaltemperatuur]]),IF(jaar_zip[[#This Row],[etmaaltemperatuur]]&lt;stookgrens,stookgrens-jaar_zip[[#This Row],[etmaaltemperatuur]],0),"")</f>
        <v>0.10000000000000142</v>
      </c>
      <c r="N5422" s="101">
        <f>IF(ISNUMBER(jaar_zip[[#This Row],[graaddagen]]),IF(OR(MONTH(jaar_zip[[#This Row],[Datum]])=1,MONTH(jaar_zip[[#This Row],[Datum]])=2,MONTH(jaar_zip[[#This Row],[Datum]])=11,MONTH(jaar_zip[[#This Row],[Datum]])=12),1.1,IF(OR(MONTH(jaar_zip[[#This Row],[Datum]])=3,MONTH(jaar_zip[[#This Row],[Datum]])=10),1,0.8))*jaar_zip[[#This Row],[graaddagen]],"")</f>
        <v>8.000000000000114E-2</v>
      </c>
      <c r="O5422" s="101">
        <f>IF(ISNUMBER(jaar_zip[[#This Row],[etmaaltemperatuur]]),IF(jaar_zip[[#This Row],[etmaaltemperatuur]]&gt;stookgrens,jaar_zip[[#This Row],[etmaaltemperatuur]]-stookgrens,0),"")</f>
        <v>0</v>
      </c>
    </row>
    <row r="5423" spans="1:15" x14ac:dyDescent="0.25">
      <c r="A5423">
        <v>290</v>
      </c>
      <c r="B5423">
        <v>20240803</v>
      </c>
      <c r="C5423">
        <v>2.5</v>
      </c>
      <c r="D5423">
        <v>19.3</v>
      </c>
      <c r="E5423">
        <v>1449</v>
      </c>
      <c r="F5423">
        <v>9.1</v>
      </c>
      <c r="G5423">
        <v>1011.3</v>
      </c>
      <c r="H5423">
        <v>86</v>
      </c>
      <c r="I5423" s="101" t="s">
        <v>31</v>
      </c>
      <c r="J5423" s="1">
        <f>DATEVALUE(RIGHT(jaar_zip[[#This Row],[YYYYMMDD]],2)&amp;"-"&amp;MID(jaar_zip[[#This Row],[YYYYMMDD]],5,2)&amp;"-"&amp;LEFT(jaar_zip[[#This Row],[YYYYMMDD]],4))</f>
        <v>45507</v>
      </c>
      <c r="K5423" s="101" t="str">
        <f>IF(AND(VALUE(MONTH(jaar_zip[[#This Row],[Datum]]))=1,VALUE(WEEKNUM(jaar_zip[[#This Row],[Datum]],21))&gt;51),RIGHT(YEAR(jaar_zip[[#This Row],[Datum]])-1,2),RIGHT(YEAR(jaar_zip[[#This Row],[Datum]]),2))&amp;"-"&amp; TEXT(WEEKNUM(jaar_zip[[#This Row],[Datum]],21),"00")</f>
        <v>24-31</v>
      </c>
      <c r="L5423" s="101">
        <f>MONTH(jaar_zip[[#This Row],[Datum]])</f>
        <v>8</v>
      </c>
      <c r="M5423" s="101">
        <f>IF(ISNUMBER(jaar_zip[[#This Row],[etmaaltemperatuur]]),IF(jaar_zip[[#This Row],[etmaaltemperatuur]]&lt;stookgrens,stookgrens-jaar_zip[[#This Row],[etmaaltemperatuur]],0),"")</f>
        <v>0</v>
      </c>
      <c r="N5423" s="101">
        <f>IF(ISNUMBER(jaar_zip[[#This Row],[graaddagen]]),IF(OR(MONTH(jaar_zip[[#This Row],[Datum]])=1,MONTH(jaar_zip[[#This Row],[Datum]])=2,MONTH(jaar_zip[[#This Row],[Datum]])=11,MONTH(jaar_zip[[#This Row],[Datum]])=12),1.1,IF(OR(MONTH(jaar_zip[[#This Row],[Datum]])=3,MONTH(jaar_zip[[#This Row],[Datum]])=10),1,0.8))*jaar_zip[[#This Row],[graaddagen]],"")</f>
        <v>0</v>
      </c>
      <c r="O5423" s="101">
        <f>IF(ISNUMBER(jaar_zip[[#This Row],[etmaaltemperatuur]]),IF(jaar_zip[[#This Row],[etmaaltemperatuur]]&gt;stookgrens,jaar_zip[[#This Row],[etmaaltemperatuur]]-stookgrens,0),"")</f>
        <v>1.3000000000000007</v>
      </c>
    </row>
    <row r="5424" spans="1:15" x14ac:dyDescent="0.25">
      <c r="A5424">
        <v>290</v>
      </c>
      <c r="B5424">
        <v>20240804</v>
      </c>
      <c r="C5424">
        <v>2.7</v>
      </c>
      <c r="D5424">
        <v>17.5</v>
      </c>
      <c r="E5424">
        <v>1613</v>
      </c>
      <c r="F5424">
        <v>0.8</v>
      </c>
      <c r="G5424">
        <v>1014.4</v>
      </c>
      <c r="H5424">
        <v>78</v>
      </c>
      <c r="I5424" s="101" t="s">
        <v>31</v>
      </c>
      <c r="J5424" s="1">
        <f>DATEVALUE(RIGHT(jaar_zip[[#This Row],[YYYYMMDD]],2)&amp;"-"&amp;MID(jaar_zip[[#This Row],[YYYYMMDD]],5,2)&amp;"-"&amp;LEFT(jaar_zip[[#This Row],[YYYYMMDD]],4))</f>
        <v>45508</v>
      </c>
      <c r="K5424" s="101" t="str">
        <f>IF(AND(VALUE(MONTH(jaar_zip[[#This Row],[Datum]]))=1,VALUE(WEEKNUM(jaar_zip[[#This Row],[Datum]],21))&gt;51),RIGHT(YEAR(jaar_zip[[#This Row],[Datum]])-1,2),RIGHT(YEAR(jaar_zip[[#This Row],[Datum]]),2))&amp;"-"&amp; TEXT(WEEKNUM(jaar_zip[[#This Row],[Datum]],21),"00")</f>
        <v>24-31</v>
      </c>
      <c r="L5424" s="101">
        <f>MONTH(jaar_zip[[#This Row],[Datum]])</f>
        <v>8</v>
      </c>
      <c r="M5424" s="101">
        <f>IF(ISNUMBER(jaar_zip[[#This Row],[etmaaltemperatuur]]),IF(jaar_zip[[#This Row],[etmaaltemperatuur]]&lt;stookgrens,stookgrens-jaar_zip[[#This Row],[etmaaltemperatuur]],0),"")</f>
        <v>0.5</v>
      </c>
      <c r="N5424" s="101">
        <f>IF(ISNUMBER(jaar_zip[[#This Row],[graaddagen]]),IF(OR(MONTH(jaar_zip[[#This Row],[Datum]])=1,MONTH(jaar_zip[[#This Row],[Datum]])=2,MONTH(jaar_zip[[#This Row],[Datum]])=11,MONTH(jaar_zip[[#This Row],[Datum]])=12),1.1,IF(OR(MONTH(jaar_zip[[#This Row],[Datum]])=3,MONTH(jaar_zip[[#This Row],[Datum]])=10),1,0.8))*jaar_zip[[#This Row],[graaddagen]],"")</f>
        <v>0.4</v>
      </c>
      <c r="O5424" s="101">
        <f>IF(ISNUMBER(jaar_zip[[#This Row],[etmaaltemperatuur]]),IF(jaar_zip[[#This Row],[etmaaltemperatuur]]&gt;stookgrens,jaar_zip[[#This Row],[etmaaltemperatuur]]-stookgrens,0),"")</f>
        <v>0</v>
      </c>
    </row>
    <row r="5425" spans="1:15" x14ac:dyDescent="0.25">
      <c r="A5425">
        <v>290</v>
      </c>
      <c r="B5425">
        <v>20240805</v>
      </c>
      <c r="C5425">
        <v>1.7</v>
      </c>
      <c r="D5425">
        <v>19</v>
      </c>
      <c r="E5425">
        <v>2113</v>
      </c>
      <c r="F5425">
        <v>0</v>
      </c>
      <c r="G5425">
        <v>1014.3</v>
      </c>
      <c r="H5425">
        <v>74</v>
      </c>
      <c r="I5425" s="101" t="s">
        <v>31</v>
      </c>
      <c r="J5425" s="1">
        <f>DATEVALUE(RIGHT(jaar_zip[[#This Row],[YYYYMMDD]],2)&amp;"-"&amp;MID(jaar_zip[[#This Row],[YYYYMMDD]],5,2)&amp;"-"&amp;LEFT(jaar_zip[[#This Row],[YYYYMMDD]],4))</f>
        <v>45509</v>
      </c>
      <c r="K5425" s="101" t="str">
        <f>IF(AND(VALUE(MONTH(jaar_zip[[#This Row],[Datum]]))=1,VALUE(WEEKNUM(jaar_zip[[#This Row],[Datum]],21))&gt;51),RIGHT(YEAR(jaar_zip[[#This Row],[Datum]])-1,2),RIGHT(YEAR(jaar_zip[[#This Row],[Datum]]),2))&amp;"-"&amp; TEXT(WEEKNUM(jaar_zip[[#This Row],[Datum]],21),"00")</f>
        <v>24-32</v>
      </c>
      <c r="L5425" s="101">
        <f>MONTH(jaar_zip[[#This Row],[Datum]])</f>
        <v>8</v>
      </c>
      <c r="M5425" s="101">
        <f>IF(ISNUMBER(jaar_zip[[#This Row],[etmaaltemperatuur]]),IF(jaar_zip[[#This Row],[etmaaltemperatuur]]&lt;stookgrens,stookgrens-jaar_zip[[#This Row],[etmaaltemperatuur]],0),"")</f>
        <v>0</v>
      </c>
      <c r="N5425" s="101">
        <f>IF(ISNUMBER(jaar_zip[[#This Row],[graaddagen]]),IF(OR(MONTH(jaar_zip[[#This Row],[Datum]])=1,MONTH(jaar_zip[[#This Row],[Datum]])=2,MONTH(jaar_zip[[#This Row],[Datum]])=11,MONTH(jaar_zip[[#This Row],[Datum]])=12),1.1,IF(OR(MONTH(jaar_zip[[#This Row],[Datum]])=3,MONTH(jaar_zip[[#This Row],[Datum]])=10),1,0.8))*jaar_zip[[#This Row],[graaddagen]],"")</f>
        <v>0</v>
      </c>
      <c r="O5425" s="101">
        <f>IF(ISNUMBER(jaar_zip[[#This Row],[etmaaltemperatuur]]),IF(jaar_zip[[#This Row],[etmaaltemperatuur]]&gt;stookgrens,jaar_zip[[#This Row],[etmaaltemperatuur]]-stookgrens,0),"")</f>
        <v>1</v>
      </c>
    </row>
    <row r="5426" spans="1:15" x14ac:dyDescent="0.25">
      <c r="A5426">
        <v>290</v>
      </c>
      <c r="B5426">
        <v>20240806</v>
      </c>
      <c r="C5426">
        <v>1.5</v>
      </c>
      <c r="D5426">
        <v>21.4</v>
      </c>
      <c r="E5426">
        <v>2460</v>
      </c>
      <c r="F5426">
        <v>0</v>
      </c>
      <c r="G5426">
        <v>1010.9</v>
      </c>
      <c r="H5426">
        <v>71</v>
      </c>
      <c r="I5426" s="101" t="s">
        <v>31</v>
      </c>
      <c r="J5426" s="1">
        <f>DATEVALUE(RIGHT(jaar_zip[[#This Row],[YYYYMMDD]],2)&amp;"-"&amp;MID(jaar_zip[[#This Row],[YYYYMMDD]],5,2)&amp;"-"&amp;LEFT(jaar_zip[[#This Row],[YYYYMMDD]],4))</f>
        <v>45510</v>
      </c>
      <c r="K5426" s="101" t="str">
        <f>IF(AND(VALUE(MONTH(jaar_zip[[#This Row],[Datum]]))=1,VALUE(WEEKNUM(jaar_zip[[#This Row],[Datum]],21))&gt;51),RIGHT(YEAR(jaar_zip[[#This Row],[Datum]])-1,2),RIGHT(YEAR(jaar_zip[[#This Row],[Datum]]),2))&amp;"-"&amp; TEXT(WEEKNUM(jaar_zip[[#This Row],[Datum]],21),"00")</f>
        <v>24-32</v>
      </c>
      <c r="L5426" s="101">
        <f>MONTH(jaar_zip[[#This Row],[Datum]])</f>
        <v>8</v>
      </c>
      <c r="M5426" s="101">
        <f>IF(ISNUMBER(jaar_zip[[#This Row],[etmaaltemperatuur]]),IF(jaar_zip[[#This Row],[etmaaltemperatuur]]&lt;stookgrens,stookgrens-jaar_zip[[#This Row],[etmaaltemperatuur]],0),"")</f>
        <v>0</v>
      </c>
      <c r="N5426" s="101">
        <f>IF(ISNUMBER(jaar_zip[[#This Row],[graaddagen]]),IF(OR(MONTH(jaar_zip[[#This Row],[Datum]])=1,MONTH(jaar_zip[[#This Row],[Datum]])=2,MONTH(jaar_zip[[#This Row],[Datum]])=11,MONTH(jaar_zip[[#This Row],[Datum]])=12),1.1,IF(OR(MONTH(jaar_zip[[#This Row],[Datum]])=3,MONTH(jaar_zip[[#This Row],[Datum]])=10),1,0.8))*jaar_zip[[#This Row],[graaddagen]],"")</f>
        <v>0</v>
      </c>
      <c r="O5426" s="101">
        <f>IF(ISNUMBER(jaar_zip[[#This Row],[etmaaltemperatuur]]),IF(jaar_zip[[#This Row],[etmaaltemperatuur]]&gt;stookgrens,jaar_zip[[#This Row],[etmaaltemperatuur]]-stookgrens,0),"")</f>
        <v>3.3999999999999986</v>
      </c>
    </row>
    <row r="5427" spans="1:15" x14ac:dyDescent="0.25">
      <c r="A5427">
        <v>290</v>
      </c>
      <c r="B5427">
        <v>20240807</v>
      </c>
      <c r="C5427">
        <v>1.7</v>
      </c>
      <c r="D5427">
        <v>17.899999999999999</v>
      </c>
      <c r="E5427">
        <v>1008</v>
      </c>
      <c r="F5427">
        <v>0.5</v>
      </c>
      <c r="G5427">
        <v>1012</v>
      </c>
      <c r="H5427">
        <v>86</v>
      </c>
      <c r="I5427" s="101" t="s">
        <v>31</v>
      </c>
      <c r="J5427" s="1">
        <f>DATEVALUE(RIGHT(jaar_zip[[#This Row],[YYYYMMDD]],2)&amp;"-"&amp;MID(jaar_zip[[#This Row],[YYYYMMDD]],5,2)&amp;"-"&amp;LEFT(jaar_zip[[#This Row],[YYYYMMDD]],4))</f>
        <v>45511</v>
      </c>
      <c r="K5427" s="101" t="str">
        <f>IF(AND(VALUE(MONTH(jaar_zip[[#This Row],[Datum]]))=1,VALUE(WEEKNUM(jaar_zip[[#This Row],[Datum]],21))&gt;51),RIGHT(YEAR(jaar_zip[[#This Row],[Datum]])-1,2),RIGHT(YEAR(jaar_zip[[#This Row],[Datum]]),2))&amp;"-"&amp; TEXT(WEEKNUM(jaar_zip[[#This Row],[Datum]],21),"00")</f>
        <v>24-32</v>
      </c>
      <c r="L5427" s="101">
        <f>MONTH(jaar_zip[[#This Row],[Datum]])</f>
        <v>8</v>
      </c>
      <c r="M5427" s="101">
        <f>IF(ISNUMBER(jaar_zip[[#This Row],[etmaaltemperatuur]]),IF(jaar_zip[[#This Row],[etmaaltemperatuur]]&lt;stookgrens,stookgrens-jaar_zip[[#This Row],[etmaaltemperatuur]],0),"")</f>
        <v>0.10000000000000142</v>
      </c>
      <c r="N5427" s="101">
        <f>IF(ISNUMBER(jaar_zip[[#This Row],[graaddagen]]),IF(OR(MONTH(jaar_zip[[#This Row],[Datum]])=1,MONTH(jaar_zip[[#This Row],[Datum]])=2,MONTH(jaar_zip[[#This Row],[Datum]])=11,MONTH(jaar_zip[[#This Row],[Datum]])=12),1.1,IF(OR(MONTH(jaar_zip[[#This Row],[Datum]])=3,MONTH(jaar_zip[[#This Row],[Datum]])=10),1,0.8))*jaar_zip[[#This Row],[graaddagen]],"")</f>
        <v>8.000000000000114E-2</v>
      </c>
      <c r="O5427" s="101">
        <f>IF(ISNUMBER(jaar_zip[[#This Row],[etmaaltemperatuur]]),IF(jaar_zip[[#This Row],[etmaaltemperatuur]]&gt;stookgrens,jaar_zip[[#This Row],[etmaaltemperatuur]]-stookgrens,0),"")</f>
        <v>0</v>
      </c>
    </row>
    <row r="5428" spans="1:15" x14ac:dyDescent="0.25">
      <c r="A5428">
        <v>290</v>
      </c>
      <c r="B5428">
        <v>20240808</v>
      </c>
      <c r="C5428">
        <v>3.3</v>
      </c>
      <c r="D5428">
        <v>19.5</v>
      </c>
      <c r="E5428">
        <v>1926</v>
      </c>
      <c r="F5428">
        <v>0</v>
      </c>
      <c r="G5428">
        <v>1015.3</v>
      </c>
      <c r="H5428">
        <v>70</v>
      </c>
      <c r="I5428" s="101" t="s">
        <v>31</v>
      </c>
      <c r="J5428" s="1">
        <f>DATEVALUE(RIGHT(jaar_zip[[#This Row],[YYYYMMDD]],2)&amp;"-"&amp;MID(jaar_zip[[#This Row],[YYYYMMDD]],5,2)&amp;"-"&amp;LEFT(jaar_zip[[#This Row],[YYYYMMDD]],4))</f>
        <v>45512</v>
      </c>
      <c r="K5428" s="101" t="str">
        <f>IF(AND(VALUE(MONTH(jaar_zip[[#This Row],[Datum]]))=1,VALUE(WEEKNUM(jaar_zip[[#This Row],[Datum]],21))&gt;51),RIGHT(YEAR(jaar_zip[[#This Row],[Datum]])-1,2),RIGHT(YEAR(jaar_zip[[#This Row],[Datum]]),2))&amp;"-"&amp; TEXT(WEEKNUM(jaar_zip[[#This Row],[Datum]],21),"00")</f>
        <v>24-32</v>
      </c>
      <c r="L5428" s="101">
        <f>MONTH(jaar_zip[[#This Row],[Datum]])</f>
        <v>8</v>
      </c>
      <c r="M5428" s="101">
        <f>IF(ISNUMBER(jaar_zip[[#This Row],[etmaaltemperatuur]]),IF(jaar_zip[[#This Row],[etmaaltemperatuur]]&lt;stookgrens,stookgrens-jaar_zip[[#This Row],[etmaaltemperatuur]],0),"")</f>
        <v>0</v>
      </c>
      <c r="N5428" s="101">
        <f>IF(ISNUMBER(jaar_zip[[#This Row],[graaddagen]]),IF(OR(MONTH(jaar_zip[[#This Row],[Datum]])=1,MONTH(jaar_zip[[#This Row],[Datum]])=2,MONTH(jaar_zip[[#This Row],[Datum]])=11,MONTH(jaar_zip[[#This Row],[Datum]])=12),1.1,IF(OR(MONTH(jaar_zip[[#This Row],[Datum]])=3,MONTH(jaar_zip[[#This Row],[Datum]])=10),1,0.8))*jaar_zip[[#This Row],[graaddagen]],"")</f>
        <v>0</v>
      </c>
      <c r="O5428" s="101">
        <f>IF(ISNUMBER(jaar_zip[[#This Row],[etmaaltemperatuur]]),IF(jaar_zip[[#This Row],[etmaaltemperatuur]]&gt;stookgrens,jaar_zip[[#This Row],[etmaaltemperatuur]]-stookgrens,0),"")</f>
        <v>1.5</v>
      </c>
    </row>
    <row r="5429" spans="1:15" x14ac:dyDescent="0.25">
      <c r="A5429">
        <v>290</v>
      </c>
      <c r="B5429">
        <v>20240809</v>
      </c>
      <c r="C5429">
        <v>4.5</v>
      </c>
      <c r="D5429">
        <v>19.5</v>
      </c>
      <c r="E5429">
        <v>1069</v>
      </c>
      <c r="F5429">
        <v>-0.1</v>
      </c>
      <c r="G5429">
        <v>1014</v>
      </c>
      <c r="H5429">
        <v>79</v>
      </c>
      <c r="I5429" s="101" t="s">
        <v>31</v>
      </c>
      <c r="J5429" s="1">
        <f>DATEVALUE(RIGHT(jaar_zip[[#This Row],[YYYYMMDD]],2)&amp;"-"&amp;MID(jaar_zip[[#This Row],[YYYYMMDD]],5,2)&amp;"-"&amp;LEFT(jaar_zip[[#This Row],[YYYYMMDD]],4))</f>
        <v>45513</v>
      </c>
      <c r="K5429" s="101" t="str">
        <f>IF(AND(VALUE(MONTH(jaar_zip[[#This Row],[Datum]]))=1,VALUE(WEEKNUM(jaar_zip[[#This Row],[Datum]],21))&gt;51),RIGHT(YEAR(jaar_zip[[#This Row],[Datum]])-1,2),RIGHT(YEAR(jaar_zip[[#This Row],[Datum]]),2))&amp;"-"&amp; TEXT(WEEKNUM(jaar_zip[[#This Row],[Datum]],21),"00")</f>
        <v>24-32</v>
      </c>
      <c r="L5429" s="101">
        <f>MONTH(jaar_zip[[#This Row],[Datum]])</f>
        <v>8</v>
      </c>
      <c r="M5429" s="101">
        <f>IF(ISNUMBER(jaar_zip[[#This Row],[etmaaltemperatuur]]),IF(jaar_zip[[#This Row],[etmaaltemperatuur]]&lt;stookgrens,stookgrens-jaar_zip[[#This Row],[etmaaltemperatuur]],0),"")</f>
        <v>0</v>
      </c>
      <c r="N5429" s="101">
        <f>IF(ISNUMBER(jaar_zip[[#This Row],[graaddagen]]),IF(OR(MONTH(jaar_zip[[#This Row],[Datum]])=1,MONTH(jaar_zip[[#This Row],[Datum]])=2,MONTH(jaar_zip[[#This Row],[Datum]])=11,MONTH(jaar_zip[[#This Row],[Datum]])=12),1.1,IF(OR(MONTH(jaar_zip[[#This Row],[Datum]])=3,MONTH(jaar_zip[[#This Row],[Datum]])=10),1,0.8))*jaar_zip[[#This Row],[graaddagen]],"")</f>
        <v>0</v>
      </c>
      <c r="O5429" s="101">
        <f>IF(ISNUMBER(jaar_zip[[#This Row],[etmaaltemperatuur]]),IF(jaar_zip[[#This Row],[etmaaltemperatuur]]&gt;stookgrens,jaar_zip[[#This Row],[etmaaltemperatuur]]-stookgrens,0),"")</f>
        <v>1.5</v>
      </c>
    </row>
    <row r="5430" spans="1:15" x14ac:dyDescent="0.25">
      <c r="A5430">
        <v>290</v>
      </c>
      <c r="B5430">
        <v>20240810</v>
      </c>
      <c r="C5430">
        <v>3.1</v>
      </c>
      <c r="D5430">
        <v>19</v>
      </c>
      <c r="E5430">
        <v>1842</v>
      </c>
      <c r="F5430">
        <v>0</v>
      </c>
      <c r="G5430">
        <v>1019.6</v>
      </c>
      <c r="H5430">
        <v>75</v>
      </c>
      <c r="I5430" s="101" t="s">
        <v>31</v>
      </c>
      <c r="J5430" s="1">
        <f>DATEVALUE(RIGHT(jaar_zip[[#This Row],[YYYYMMDD]],2)&amp;"-"&amp;MID(jaar_zip[[#This Row],[YYYYMMDD]],5,2)&amp;"-"&amp;LEFT(jaar_zip[[#This Row],[YYYYMMDD]],4))</f>
        <v>45514</v>
      </c>
      <c r="K5430" s="101" t="str">
        <f>IF(AND(VALUE(MONTH(jaar_zip[[#This Row],[Datum]]))=1,VALUE(WEEKNUM(jaar_zip[[#This Row],[Datum]],21))&gt;51),RIGHT(YEAR(jaar_zip[[#This Row],[Datum]])-1,2),RIGHT(YEAR(jaar_zip[[#This Row],[Datum]]),2))&amp;"-"&amp; TEXT(WEEKNUM(jaar_zip[[#This Row],[Datum]],21),"00")</f>
        <v>24-32</v>
      </c>
      <c r="L5430" s="101">
        <f>MONTH(jaar_zip[[#This Row],[Datum]])</f>
        <v>8</v>
      </c>
      <c r="M5430" s="101">
        <f>IF(ISNUMBER(jaar_zip[[#This Row],[etmaaltemperatuur]]),IF(jaar_zip[[#This Row],[etmaaltemperatuur]]&lt;stookgrens,stookgrens-jaar_zip[[#This Row],[etmaaltemperatuur]],0),"")</f>
        <v>0</v>
      </c>
      <c r="N5430" s="101">
        <f>IF(ISNUMBER(jaar_zip[[#This Row],[graaddagen]]),IF(OR(MONTH(jaar_zip[[#This Row],[Datum]])=1,MONTH(jaar_zip[[#This Row],[Datum]])=2,MONTH(jaar_zip[[#This Row],[Datum]])=11,MONTH(jaar_zip[[#This Row],[Datum]])=12),1.1,IF(OR(MONTH(jaar_zip[[#This Row],[Datum]])=3,MONTH(jaar_zip[[#This Row],[Datum]])=10),1,0.8))*jaar_zip[[#This Row],[graaddagen]],"")</f>
        <v>0</v>
      </c>
      <c r="O5430" s="101">
        <f>IF(ISNUMBER(jaar_zip[[#This Row],[etmaaltemperatuur]]),IF(jaar_zip[[#This Row],[etmaaltemperatuur]]&gt;stookgrens,jaar_zip[[#This Row],[etmaaltemperatuur]]-stookgrens,0),"")</f>
        <v>1</v>
      </c>
    </row>
    <row r="5431" spans="1:15" x14ac:dyDescent="0.25">
      <c r="A5431">
        <v>290</v>
      </c>
      <c r="B5431">
        <v>20240811</v>
      </c>
      <c r="C5431">
        <v>1.7</v>
      </c>
      <c r="D5431">
        <v>20.9</v>
      </c>
      <c r="E5431">
        <v>2347</v>
      </c>
      <c r="F5431">
        <v>0</v>
      </c>
      <c r="G5431">
        <v>1021.1</v>
      </c>
      <c r="H5431">
        <v>70</v>
      </c>
      <c r="I5431" s="101" t="s">
        <v>31</v>
      </c>
      <c r="J5431" s="1">
        <f>DATEVALUE(RIGHT(jaar_zip[[#This Row],[YYYYMMDD]],2)&amp;"-"&amp;MID(jaar_zip[[#This Row],[YYYYMMDD]],5,2)&amp;"-"&amp;LEFT(jaar_zip[[#This Row],[YYYYMMDD]],4))</f>
        <v>45515</v>
      </c>
      <c r="K5431" s="101" t="str">
        <f>IF(AND(VALUE(MONTH(jaar_zip[[#This Row],[Datum]]))=1,VALUE(WEEKNUM(jaar_zip[[#This Row],[Datum]],21))&gt;51),RIGHT(YEAR(jaar_zip[[#This Row],[Datum]])-1,2),RIGHT(YEAR(jaar_zip[[#This Row],[Datum]]),2))&amp;"-"&amp; TEXT(WEEKNUM(jaar_zip[[#This Row],[Datum]],21),"00")</f>
        <v>24-32</v>
      </c>
      <c r="L5431" s="101">
        <f>MONTH(jaar_zip[[#This Row],[Datum]])</f>
        <v>8</v>
      </c>
      <c r="M5431" s="101">
        <f>IF(ISNUMBER(jaar_zip[[#This Row],[etmaaltemperatuur]]),IF(jaar_zip[[#This Row],[etmaaltemperatuur]]&lt;stookgrens,stookgrens-jaar_zip[[#This Row],[etmaaltemperatuur]],0),"")</f>
        <v>0</v>
      </c>
      <c r="N5431" s="101">
        <f>IF(ISNUMBER(jaar_zip[[#This Row],[graaddagen]]),IF(OR(MONTH(jaar_zip[[#This Row],[Datum]])=1,MONTH(jaar_zip[[#This Row],[Datum]])=2,MONTH(jaar_zip[[#This Row],[Datum]])=11,MONTH(jaar_zip[[#This Row],[Datum]])=12),1.1,IF(OR(MONTH(jaar_zip[[#This Row],[Datum]])=3,MONTH(jaar_zip[[#This Row],[Datum]])=10),1,0.8))*jaar_zip[[#This Row],[graaddagen]],"")</f>
        <v>0</v>
      </c>
      <c r="O5431" s="101">
        <f>IF(ISNUMBER(jaar_zip[[#This Row],[etmaaltemperatuur]]),IF(jaar_zip[[#This Row],[etmaaltemperatuur]]&gt;stookgrens,jaar_zip[[#This Row],[etmaaltemperatuur]]-stookgrens,0),"")</f>
        <v>2.8999999999999986</v>
      </c>
    </row>
    <row r="5432" spans="1:15" x14ac:dyDescent="0.25">
      <c r="A5432">
        <v>290</v>
      </c>
      <c r="B5432">
        <v>20240812</v>
      </c>
      <c r="C5432">
        <v>3.1</v>
      </c>
      <c r="D5432">
        <v>23.1</v>
      </c>
      <c r="E5432">
        <v>2410</v>
      </c>
      <c r="F5432">
        <v>0</v>
      </c>
      <c r="G5432">
        <v>1012.6</v>
      </c>
      <c r="H5432">
        <v>68</v>
      </c>
      <c r="I5432" s="101" t="s">
        <v>31</v>
      </c>
      <c r="J5432" s="1">
        <f>DATEVALUE(RIGHT(jaar_zip[[#This Row],[YYYYMMDD]],2)&amp;"-"&amp;MID(jaar_zip[[#This Row],[YYYYMMDD]],5,2)&amp;"-"&amp;LEFT(jaar_zip[[#This Row],[YYYYMMDD]],4))</f>
        <v>45516</v>
      </c>
      <c r="K5432" s="101" t="str">
        <f>IF(AND(VALUE(MONTH(jaar_zip[[#This Row],[Datum]]))=1,VALUE(WEEKNUM(jaar_zip[[#This Row],[Datum]],21))&gt;51),RIGHT(YEAR(jaar_zip[[#This Row],[Datum]])-1,2),RIGHT(YEAR(jaar_zip[[#This Row],[Datum]]),2))&amp;"-"&amp; TEXT(WEEKNUM(jaar_zip[[#This Row],[Datum]],21),"00")</f>
        <v>24-33</v>
      </c>
      <c r="L5432" s="101">
        <f>MONTH(jaar_zip[[#This Row],[Datum]])</f>
        <v>8</v>
      </c>
      <c r="M5432" s="101">
        <f>IF(ISNUMBER(jaar_zip[[#This Row],[etmaaltemperatuur]]),IF(jaar_zip[[#This Row],[etmaaltemperatuur]]&lt;stookgrens,stookgrens-jaar_zip[[#This Row],[etmaaltemperatuur]],0),"")</f>
        <v>0</v>
      </c>
      <c r="N5432" s="101">
        <f>IF(ISNUMBER(jaar_zip[[#This Row],[graaddagen]]),IF(OR(MONTH(jaar_zip[[#This Row],[Datum]])=1,MONTH(jaar_zip[[#This Row],[Datum]])=2,MONTH(jaar_zip[[#This Row],[Datum]])=11,MONTH(jaar_zip[[#This Row],[Datum]])=12),1.1,IF(OR(MONTH(jaar_zip[[#This Row],[Datum]])=3,MONTH(jaar_zip[[#This Row],[Datum]])=10),1,0.8))*jaar_zip[[#This Row],[graaddagen]],"")</f>
        <v>0</v>
      </c>
      <c r="O5432" s="101">
        <f>IF(ISNUMBER(jaar_zip[[#This Row],[etmaaltemperatuur]]),IF(jaar_zip[[#This Row],[etmaaltemperatuur]]&gt;stookgrens,jaar_zip[[#This Row],[etmaaltemperatuur]]-stookgrens,0),"")</f>
        <v>5.1000000000000014</v>
      </c>
    </row>
    <row r="5433" spans="1:15" x14ac:dyDescent="0.25">
      <c r="A5433">
        <v>290</v>
      </c>
      <c r="B5433">
        <v>20240813</v>
      </c>
      <c r="C5433">
        <v>2.5</v>
      </c>
      <c r="D5433">
        <v>25.9</v>
      </c>
      <c r="E5433">
        <v>2145</v>
      </c>
      <c r="F5433">
        <v>0.1</v>
      </c>
      <c r="G5433">
        <v>1009</v>
      </c>
      <c r="H5433">
        <v>73</v>
      </c>
      <c r="I5433" s="101" t="s">
        <v>31</v>
      </c>
      <c r="J5433" s="1">
        <f>DATEVALUE(RIGHT(jaar_zip[[#This Row],[YYYYMMDD]],2)&amp;"-"&amp;MID(jaar_zip[[#This Row],[YYYYMMDD]],5,2)&amp;"-"&amp;LEFT(jaar_zip[[#This Row],[YYYYMMDD]],4))</f>
        <v>45517</v>
      </c>
      <c r="K5433" s="101" t="str">
        <f>IF(AND(VALUE(MONTH(jaar_zip[[#This Row],[Datum]]))=1,VALUE(WEEKNUM(jaar_zip[[#This Row],[Datum]],21))&gt;51),RIGHT(YEAR(jaar_zip[[#This Row],[Datum]])-1,2),RIGHT(YEAR(jaar_zip[[#This Row],[Datum]]),2))&amp;"-"&amp; TEXT(WEEKNUM(jaar_zip[[#This Row],[Datum]],21),"00")</f>
        <v>24-33</v>
      </c>
      <c r="L5433" s="101">
        <f>MONTH(jaar_zip[[#This Row],[Datum]])</f>
        <v>8</v>
      </c>
      <c r="M5433" s="101">
        <f>IF(ISNUMBER(jaar_zip[[#This Row],[etmaaltemperatuur]]),IF(jaar_zip[[#This Row],[etmaaltemperatuur]]&lt;stookgrens,stookgrens-jaar_zip[[#This Row],[etmaaltemperatuur]],0),"")</f>
        <v>0</v>
      </c>
      <c r="N5433" s="101">
        <f>IF(ISNUMBER(jaar_zip[[#This Row],[graaddagen]]),IF(OR(MONTH(jaar_zip[[#This Row],[Datum]])=1,MONTH(jaar_zip[[#This Row],[Datum]])=2,MONTH(jaar_zip[[#This Row],[Datum]])=11,MONTH(jaar_zip[[#This Row],[Datum]])=12),1.1,IF(OR(MONTH(jaar_zip[[#This Row],[Datum]])=3,MONTH(jaar_zip[[#This Row],[Datum]])=10),1,0.8))*jaar_zip[[#This Row],[graaddagen]],"")</f>
        <v>0</v>
      </c>
      <c r="O5433" s="101">
        <f>IF(ISNUMBER(jaar_zip[[#This Row],[etmaaltemperatuur]]),IF(jaar_zip[[#This Row],[etmaaltemperatuur]]&gt;stookgrens,jaar_zip[[#This Row],[etmaaltemperatuur]]-stookgrens,0),"")</f>
        <v>7.8999999999999986</v>
      </c>
    </row>
    <row r="5434" spans="1:15" x14ac:dyDescent="0.25">
      <c r="A5434">
        <v>290</v>
      </c>
      <c r="B5434">
        <v>20240814</v>
      </c>
      <c r="C5434">
        <v>1.8</v>
      </c>
      <c r="D5434">
        <v>20.7</v>
      </c>
      <c r="E5434">
        <v>789</v>
      </c>
      <c r="F5434">
        <v>23.6</v>
      </c>
      <c r="G5434">
        <v>1011.9</v>
      </c>
      <c r="H5434">
        <v>90</v>
      </c>
      <c r="I5434" s="101" t="s">
        <v>31</v>
      </c>
      <c r="J5434" s="1">
        <f>DATEVALUE(RIGHT(jaar_zip[[#This Row],[YYYYMMDD]],2)&amp;"-"&amp;MID(jaar_zip[[#This Row],[YYYYMMDD]],5,2)&amp;"-"&amp;LEFT(jaar_zip[[#This Row],[YYYYMMDD]],4))</f>
        <v>45518</v>
      </c>
      <c r="K5434" s="101" t="str">
        <f>IF(AND(VALUE(MONTH(jaar_zip[[#This Row],[Datum]]))=1,VALUE(WEEKNUM(jaar_zip[[#This Row],[Datum]],21))&gt;51),RIGHT(YEAR(jaar_zip[[#This Row],[Datum]])-1,2),RIGHT(YEAR(jaar_zip[[#This Row],[Datum]]),2))&amp;"-"&amp; TEXT(WEEKNUM(jaar_zip[[#This Row],[Datum]],21),"00")</f>
        <v>24-33</v>
      </c>
      <c r="L5434" s="101">
        <f>MONTH(jaar_zip[[#This Row],[Datum]])</f>
        <v>8</v>
      </c>
      <c r="M5434" s="101">
        <f>IF(ISNUMBER(jaar_zip[[#This Row],[etmaaltemperatuur]]),IF(jaar_zip[[#This Row],[etmaaltemperatuur]]&lt;stookgrens,stookgrens-jaar_zip[[#This Row],[etmaaltemperatuur]],0),"")</f>
        <v>0</v>
      </c>
      <c r="N5434" s="101">
        <f>IF(ISNUMBER(jaar_zip[[#This Row],[graaddagen]]),IF(OR(MONTH(jaar_zip[[#This Row],[Datum]])=1,MONTH(jaar_zip[[#This Row],[Datum]])=2,MONTH(jaar_zip[[#This Row],[Datum]])=11,MONTH(jaar_zip[[#This Row],[Datum]])=12),1.1,IF(OR(MONTH(jaar_zip[[#This Row],[Datum]])=3,MONTH(jaar_zip[[#This Row],[Datum]])=10),1,0.8))*jaar_zip[[#This Row],[graaddagen]],"")</f>
        <v>0</v>
      </c>
      <c r="O5434" s="101">
        <f>IF(ISNUMBER(jaar_zip[[#This Row],[etmaaltemperatuur]]),IF(jaar_zip[[#This Row],[etmaaltemperatuur]]&gt;stookgrens,jaar_zip[[#This Row],[etmaaltemperatuur]]-stookgrens,0),"")</f>
        <v>2.6999999999999993</v>
      </c>
    </row>
    <row r="5435" spans="1:15" x14ac:dyDescent="0.25">
      <c r="A5435">
        <v>290</v>
      </c>
      <c r="B5435">
        <v>20240815</v>
      </c>
      <c r="C5435">
        <v>3.1</v>
      </c>
      <c r="D5435">
        <v>21.4</v>
      </c>
      <c r="E5435">
        <v>1844</v>
      </c>
      <c r="F5435">
        <v>0</v>
      </c>
      <c r="G5435">
        <v>1015.4</v>
      </c>
      <c r="H5435">
        <v>79</v>
      </c>
      <c r="I5435" s="101" t="s">
        <v>31</v>
      </c>
      <c r="J5435" s="1">
        <f>DATEVALUE(RIGHT(jaar_zip[[#This Row],[YYYYMMDD]],2)&amp;"-"&amp;MID(jaar_zip[[#This Row],[YYYYMMDD]],5,2)&amp;"-"&amp;LEFT(jaar_zip[[#This Row],[YYYYMMDD]],4))</f>
        <v>45519</v>
      </c>
      <c r="K5435" s="101" t="str">
        <f>IF(AND(VALUE(MONTH(jaar_zip[[#This Row],[Datum]]))=1,VALUE(WEEKNUM(jaar_zip[[#This Row],[Datum]],21))&gt;51),RIGHT(YEAR(jaar_zip[[#This Row],[Datum]])-1,2),RIGHT(YEAR(jaar_zip[[#This Row],[Datum]]),2))&amp;"-"&amp; TEXT(WEEKNUM(jaar_zip[[#This Row],[Datum]],21),"00")</f>
        <v>24-33</v>
      </c>
      <c r="L5435" s="101">
        <f>MONTH(jaar_zip[[#This Row],[Datum]])</f>
        <v>8</v>
      </c>
      <c r="M5435" s="101">
        <f>IF(ISNUMBER(jaar_zip[[#This Row],[etmaaltemperatuur]]),IF(jaar_zip[[#This Row],[etmaaltemperatuur]]&lt;stookgrens,stookgrens-jaar_zip[[#This Row],[etmaaltemperatuur]],0),"")</f>
        <v>0</v>
      </c>
      <c r="N5435" s="101">
        <f>IF(ISNUMBER(jaar_zip[[#This Row],[graaddagen]]),IF(OR(MONTH(jaar_zip[[#This Row],[Datum]])=1,MONTH(jaar_zip[[#This Row],[Datum]])=2,MONTH(jaar_zip[[#This Row],[Datum]])=11,MONTH(jaar_zip[[#This Row],[Datum]])=12),1.1,IF(OR(MONTH(jaar_zip[[#This Row],[Datum]])=3,MONTH(jaar_zip[[#This Row],[Datum]])=10),1,0.8))*jaar_zip[[#This Row],[graaddagen]],"")</f>
        <v>0</v>
      </c>
      <c r="O5435" s="101">
        <f>IF(ISNUMBER(jaar_zip[[#This Row],[etmaaltemperatuur]]),IF(jaar_zip[[#This Row],[etmaaltemperatuur]]&gt;stookgrens,jaar_zip[[#This Row],[etmaaltemperatuur]]-stookgrens,0),"")</f>
        <v>3.3999999999999986</v>
      </c>
    </row>
    <row r="5436" spans="1:15" x14ac:dyDescent="0.25">
      <c r="A5436">
        <v>290</v>
      </c>
      <c r="B5436">
        <v>20240816</v>
      </c>
      <c r="C5436">
        <v>3.3</v>
      </c>
      <c r="D5436">
        <v>19.600000000000001</v>
      </c>
      <c r="E5436">
        <v>753</v>
      </c>
      <c r="F5436">
        <v>1.9</v>
      </c>
      <c r="G5436">
        <v>1014.5</v>
      </c>
      <c r="H5436">
        <v>87</v>
      </c>
      <c r="I5436" s="101" t="s">
        <v>31</v>
      </c>
      <c r="J5436" s="1">
        <f>DATEVALUE(RIGHT(jaar_zip[[#This Row],[YYYYMMDD]],2)&amp;"-"&amp;MID(jaar_zip[[#This Row],[YYYYMMDD]],5,2)&amp;"-"&amp;LEFT(jaar_zip[[#This Row],[YYYYMMDD]],4))</f>
        <v>45520</v>
      </c>
      <c r="K5436" s="101" t="str">
        <f>IF(AND(VALUE(MONTH(jaar_zip[[#This Row],[Datum]]))=1,VALUE(WEEKNUM(jaar_zip[[#This Row],[Datum]],21))&gt;51),RIGHT(YEAR(jaar_zip[[#This Row],[Datum]])-1,2),RIGHT(YEAR(jaar_zip[[#This Row],[Datum]]),2))&amp;"-"&amp; TEXT(WEEKNUM(jaar_zip[[#This Row],[Datum]],21),"00")</f>
        <v>24-33</v>
      </c>
      <c r="L5436" s="101">
        <f>MONTH(jaar_zip[[#This Row],[Datum]])</f>
        <v>8</v>
      </c>
      <c r="M5436" s="101">
        <f>IF(ISNUMBER(jaar_zip[[#This Row],[etmaaltemperatuur]]),IF(jaar_zip[[#This Row],[etmaaltemperatuur]]&lt;stookgrens,stookgrens-jaar_zip[[#This Row],[etmaaltemperatuur]],0),"")</f>
        <v>0</v>
      </c>
      <c r="N5436" s="101">
        <f>IF(ISNUMBER(jaar_zip[[#This Row],[graaddagen]]),IF(OR(MONTH(jaar_zip[[#This Row],[Datum]])=1,MONTH(jaar_zip[[#This Row],[Datum]])=2,MONTH(jaar_zip[[#This Row],[Datum]])=11,MONTH(jaar_zip[[#This Row],[Datum]])=12),1.1,IF(OR(MONTH(jaar_zip[[#This Row],[Datum]])=3,MONTH(jaar_zip[[#This Row],[Datum]])=10),1,0.8))*jaar_zip[[#This Row],[graaddagen]],"")</f>
        <v>0</v>
      </c>
      <c r="O5436" s="101">
        <f>IF(ISNUMBER(jaar_zip[[#This Row],[etmaaltemperatuur]]),IF(jaar_zip[[#This Row],[etmaaltemperatuur]]&gt;stookgrens,jaar_zip[[#This Row],[etmaaltemperatuur]]-stookgrens,0),"")</f>
        <v>1.6000000000000014</v>
      </c>
    </row>
    <row r="5437" spans="1:15" x14ac:dyDescent="0.25">
      <c r="A5437">
        <v>290</v>
      </c>
      <c r="B5437">
        <v>20240817</v>
      </c>
      <c r="C5437">
        <v>1.9</v>
      </c>
      <c r="D5437">
        <v>18.7</v>
      </c>
      <c r="E5437">
        <v>1674</v>
      </c>
      <c r="F5437">
        <v>15.7</v>
      </c>
      <c r="G5437">
        <v>1012.9</v>
      </c>
      <c r="H5437">
        <v>83</v>
      </c>
      <c r="I5437" s="101" t="s">
        <v>31</v>
      </c>
      <c r="J5437" s="1">
        <f>DATEVALUE(RIGHT(jaar_zip[[#This Row],[YYYYMMDD]],2)&amp;"-"&amp;MID(jaar_zip[[#This Row],[YYYYMMDD]],5,2)&amp;"-"&amp;LEFT(jaar_zip[[#This Row],[YYYYMMDD]],4))</f>
        <v>45521</v>
      </c>
      <c r="K5437" s="101" t="str">
        <f>IF(AND(VALUE(MONTH(jaar_zip[[#This Row],[Datum]]))=1,VALUE(WEEKNUM(jaar_zip[[#This Row],[Datum]],21))&gt;51),RIGHT(YEAR(jaar_zip[[#This Row],[Datum]])-1,2),RIGHT(YEAR(jaar_zip[[#This Row],[Datum]]),2))&amp;"-"&amp; TEXT(WEEKNUM(jaar_zip[[#This Row],[Datum]],21),"00")</f>
        <v>24-33</v>
      </c>
      <c r="L5437" s="101">
        <f>MONTH(jaar_zip[[#This Row],[Datum]])</f>
        <v>8</v>
      </c>
      <c r="M5437" s="101">
        <f>IF(ISNUMBER(jaar_zip[[#This Row],[etmaaltemperatuur]]),IF(jaar_zip[[#This Row],[etmaaltemperatuur]]&lt;stookgrens,stookgrens-jaar_zip[[#This Row],[etmaaltemperatuur]],0),"")</f>
        <v>0</v>
      </c>
      <c r="N5437" s="101">
        <f>IF(ISNUMBER(jaar_zip[[#This Row],[graaddagen]]),IF(OR(MONTH(jaar_zip[[#This Row],[Datum]])=1,MONTH(jaar_zip[[#This Row],[Datum]])=2,MONTH(jaar_zip[[#This Row],[Datum]])=11,MONTH(jaar_zip[[#This Row],[Datum]])=12),1.1,IF(OR(MONTH(jaar_zip[[#This Row],[Datum]])=3,MONTH(jaar_zip[[#This Row],[Datum]])=10),1,0.8))*jaar_zip[[#This Row],[graaddagen]],"")</f>
        <v>0</v>
      </c>
      <c r="O5437" s="101">
        <f>IF(ISNUMBER(jaar_zip[[#This Row],[etmaaltemperatuur]]),IF(jaar_zip[[#This Row],[etmaaltemperatuur]]&gt;stookgrens,jaar_zip[[#This Row],[etmaaltemperatuur]]-stookgrens,0),"")</f>
        <v>0.69999999999999929</v>
      </c>
    </row>
    <row r="5438" spans="1:15" x14ac:dyDescent="0.25">
      <c r="A5438">
        <v>290</v>
      </c>
      <c r="B5438">
        <v>20240818</v>
      </c>
      <c r="C5438">
        <v>1.6</v>
      </c>
      <c r="D5438">
        <v>18.2</v>
      </c>
      <c r="E5438">
        <v>1620</v>
      </c>
      <c r="F5438">
        <v>0.1</v>
      </c>
      <c r="G5438">
        <v>1012.7</v>
      </c>
      <c r="H5438">
        <v>79</v>
      </c>
      <c r="I5438" s="101" t="s">
        <v>31</v>
      </c>
      <c r="J5438" s="1">
        <f>DATEVALUE(RIGHT(jaar_zip[[#This Row],[YYYYMMDD]],2)&amp;"-"&amp;MID(jaar_zip[[#This Row],[YYYYMMDD]],5,2)&amp;"-"&amp;LEFT(jaar_zip[[#This Row],[YYYYMMDD]],4))</f>
        <v>45522</v>
      </c>
      <c r="K5438" s="101" t="str">
        <f>IF(AND(VALUE(MONTH(jaar_zip[[#This Row],[Datum]]))=1,VALUE(WEEKNUM(jaar_zip[[#This Row],[Datum]],21))&gt;51),RIGHT(YEAR(jaar_zip[[#This Row],[Datum]])-1,2),RIGHT(YEAR(jaar_zip[[#This Row],[Datum]]),2))&amp;"-"&amp; TEXT(WEEKNUM(jaar_zip[[#This Row],[Datum]],21),"00")</f>
        <v>24-33</v>
      </c>
      <c r="L5438" s="101">
        <f>MONTH(jaar_zip[[#This Row],[Datum]])</f>
        <v>8</v>
      </c>
      <c r="M5438" s="101">
        <f>IF(ISNUMBER(jaar_zip[[#This Row],[etmaaltemperatuur]]),IF(jaar_zip[[#This Row],[etmaaltemperatuur]]&lt;stookgrens,stookgrens-jaar_zip[[#This Row],[etmaaltemperatuur]],0),"")</f>
        <v>0</v>
      </c>
      <c r="N5438" s="101">
        <f>IF(ISNUMBER(jaar_zip[[#This Row],[graaddagen]]),IF(OR(MONTH(jaar_zip[[#This Row],[Datum]])=1,MONTH(jaar_zip[[#This Row],[Datum]])=2,MONTH(jaar_zip[[#This Row],[Datum]])=11,MONTH(jaar_zip[[#This Row],[Datum]])=12),1.1,IF(OR(MONTH(jaar_zip[[#This Row],[Datum]])=3,MONTH(jaar_zip[[#This Row],[Datum]])=10),1,0.8))*jaar_zip[[#This Row],[graaddagen]],"")</f>
        <v>0</v>
      </c>
      <c r="O5438" s="101">
        <f>IF(ISNUMBER(jaar_zip[[#This Row],[etmaaltemperatuur]]),IF(jaar_zip[[#This Row],[etmaaltemperatuur]]&gt;stookgrens,jaar_zip[[#This Row],[etmaaltemperatuur]]-stookgrens,0),"")</f>
        <v>0.19999999999999929</v>
      </c>
    </row>
    <row r="5439" spans="1:15" x14ac:dyDescent="0.25">
      <c r="A5439">
        <v>290</v>
      </c>
      <c r="B5439">
        <v>20240819</v>
      </c>
      <c r="C5439">
        <v>1.1000000000000001</v>
      </c>
      <c r="D5439">
        <v>16.100000000000001</v>
      </c>
      <c r="E5439">
        <v>1397</v>
      </c>
      <c r="F5439">
        <v>0</v>
      </c>
      <c r="G5439">
        <v>1017.7</v>
      </c>
      <c r="H5439">
        <v>79</v>
      </c>
      <c r="I5439" s="101" t="s">
        <v>31</v>
      </c>
      <c r="J5439" s="1">
        <f>DATEVALUE(RIGHT(jaar_zip[[#This Row],[YYYYMMDD]],2)&amp;"-"&amp;MID(jaar_zip[[#This Row],[YYYYMMDD]],5,2)&amp;"-"&amp;LEFT(jaar_zip[[#This Row],[YYYYMMDD]],4))</f>
        <v>45523</v>
      </c>
      <c r="K5439" s="101" t="str">
        <f>IF(AND(VALUE(MONTH(jaar_zip[[#This Row],[Datum]]))=1,VALUE(WEEKNUM(jaar_zip[[#This Row],[Datum]],21))&gt;51),RIGHT(YEAR(jaar_zip[[#This Row],[Datum]])-1,2),RIGHT(YEAR(jaar_zip[[#This Row],[Datum]]),2))&amp;"-"&amp; TEXT(WEEKNUM(jaar_zip[[#This Row],[Datum]],21),"00")</f>
        <v>24-34</v>
      </c>
      <c r="L5439" s="101">
        <f>MONTH(jaar_zip[[#This Row],[Datum]])</f>
        <v>8</v>
      </c>
      <c r="M5439" s="101">
        <f>IF(ISNUMBER(jaar_zip[[#This Row],[etmaaltemperatuur]]),IF(jaar_zip[[#This Row],[etmaaltemperatuur]]&lt;stookgrens,stookgrens-jaar_zip[[#This Row],[etmaaltemperatuur]],0),"")</f>
        <v>1.8999999999999986</v>
      </c>
      <c r="N5439" s="101">
        <f>IF(ISNUMBER(jaar_zip[[#This Row],[graaddagen]]),IF(OR(MONTH(jaar_zip[[#This Row],[Datum]])=1,MONTH(jaar_zip[[#This Row],[Datum]])=2,MONTH(jaar_zip[[#This Row],[Datum]])=11,MONTH(jaar_zip[[#This Row],[Datum]])=12),1.1,IF(OR(MONTH(jaar_zip[[#This Row],[Datum]])=3,MONTH(jaar_zip[[#This Row],[Datum]])=10),1,0.8))*jaar_zip[[#This Row],[graaddagen]],"")</f>
        <v>1.5199999999999989</v>
      </c>
      <c r="O5439" s="101">
        <f>IF(ISNUMBER(jaar_zip[[#This Row],[etmaaltemperatuur]]),IF(jaar_zip[[#This Row],[etmaaltemperatuur]]&gt;stookgrens,jaar_zip[[#This Row],[etmaaltemperatuur]]-stookgrens,0),"")</f>
        <v>0</v>
      </c>
    </row>
    <row r="5440" spans="1:15" x14ac:dyDescent="0.25">
      <c r="A5440">
        <v>290</v>
      </c>
      <c r="B5440">
        <v>20240820</v>
      </c>
      <c r="C5440">
        <v>3.8</v>
      </c>
      <c r="D5440">
        <v>19.2</v>
      </c>
      <c r="E5440">
        <v>1745</v>
      </c>
      <c r="F5440">
        <v>5.4</v>
      </c>
      <c r="G5440">
        <v>1011.2</v>
      </c>
      <c r="H5440">
        <v>76</v>
      </c>
      <c r="I5440" s="101" t="s">
        <v>31</v>
      </c>
      <c r="J5440" s="1">
        <f>DATEVALUE(RIGHT(jaar_zip[[#This Row],[YYYYMMDD]],2)&amp;"-"&amp;MID(jaar_zip[[#This Row],[YYYYMMDD]],5,2)&amp;"-"&amp;LEFT(jaar_zip[[#This Row],[YYYYMMDD]],4))</f>
        <v>45524</v>
      </c>
      <c r="K5440" s="101" t="str">
        <f>IF(AND(VALUE(MONTH(jaar_zip[[#This Row],[Datum]]))=1,VALUE(WEEKNUM(jaar_zip[[#This Row],[Datum]],21))&gt;51),RIGHT(YEAR(jaar_zip[[#This Row],[Datum]])-1,2),RIGHT(YEAR(jaar_zip[[#This Row],[Datum]]),2))&amp;"-"&amp; TEXT(WEEKNUM(jaar_zip[[#This Row],[Datum]],21),"00")</f>
        <v>24-34</v>
      </c>
      <c r="L5440" s="101">
        <f>MONTH(jaar_zip[[#This Row],[Datum]])</f>
        <v>8</v>
      </c>
      <c r="M5440" s="101">
        <f>IF(ISNUMBER(jaar_zip[[#This Row],[etmaaltemperatuur]]),IF(jaar_zip[[#This Row],[etmaaltemperatuur]]&lt;stookgrens,stookgrens-jaar_zip[[#This Row],[etmaaltemperatuur]],0),"")</f>
        <v>0</v>
      </c>
      <c r="N5440" s="101">
        <f>IF(ISNUMBER(jaar_zip[[#This Row],[graaddagen]]),IF(OR(MONTH(jaar_zip[[#This Row],[Datum]])=1,MONTH(jaar_zip[[#This Row],[Datum]])=2,MONTH(jaar_zip[[#This Row],[Datum]])=11,MONTH(jaar_zip[[#This Row],[Datum]])=12),1.1,IF(OR(MONTH(jaar_zip[[#This Row],[Datum]])=3,MONTH(jaar_zip[[#This Row],[Datum]])=10),1,0.8))*jaar_zip[[#This Row],[graaddagen]],"")</f>
        <v>0</v>
      </c>
      <c r="O5440" s="101">
        <f>IF(ISNUMBER(jaar_zip[[#This Row],[etmaaltemperatuur]]),IF(jaar_zip[[#This Row],[etmaaltemperatuur]]&gt;stookgrens,jaar_zip[[#This Row],[etmaaltemperatuur]]-stookgrens,0),"")</f>
        <v>1.1999999999999993</v>
      </c>
    </row>
    <row r="5441" spans="1:15" x14ac:dyDescent="0.25">
      <c r="A5441">
        <v>290</v>
      </c>
      <c r="B5441">
        <v>20240821</v>
      </c>
      <c r="C5441">
        <v>4.8</v>
      </c>
      <c r="D5441">
        <v>15.9</v>
      </c>
      <c r="E5441">
        <v>1914</v>
      </c>
      <c r="F5441">
        <v>-0.1</v>
      </c>
      <c r="G5441">
        <v>1015.3</v>
      </c>
      <c r="H5441">
        <v>71</v>
      </c>
      <c r="I5441" s="101" t="s">
        <v>31</v>
      </c>
      <c r="J5441" s="1">
        <f>DATEVALUE(RIGHT(jaar_zip[[#This Row],[YYYYMMDD]],2)&amp;"-"&amp;MID(jaar_zip[[#This Row],[YYYYMMDD]],5,2)&amp;"-"&amp;LEFT(jaar_zip[[#This Row],[YYYYMMDD]],4))</f>
        <v>45525</v>
      </c>
      <c r="K5441" s="101" t="str">
        <f>IF(AND(VALUE(MONTH(jaar_zip[[#This Row],[Datum]]))=1,VALUE(WEEKNUM(jaar_zip[[#This Row],[Datum]],21))&gt;51),RIGHT(YEAR(jaar_zip[[#This Row],[Datum]])-1,2),RIGHT(YEAR(jaar_zip[[#This Row],[Datum]]),2))&amp;"-"&amp; TEXT(WEEKNUM(jaar_zip[[#This Row],[Datum]],21),"00")</f>
        <v>24-34</v>
      </c>
      <c r="L5441" s="101">
        <f>MONTH(jaar_zip[[#This Row],[Datum]])</f>
        <v>8</v>
      </c>
      <c r="M5441" s="101">
        <f>IF(ISNUMBER(jaar_zip[[#This Row],[etmaaltemperatuur]]),IF(jaar_zip[[#This Row],[etmaaltemperatuur]]&lt;stookgrens,stookgrens-jaar_zip[[#This Row],[etmaaltemperatuur]],0),"")</f>
        <v>2.0999999999999996</v>
      </c>
      <c r="N5441" s="101">
        <f>IF(ISNUMBER(jaar_zip[[#This Row],[graaddagen]]),IF(OR(MONTH(jaar_zip[[#This Row],[Datum]])=1,MONTH(jaar_zip[[#This Row],[Datum]])=2,MONTH(jaar_zip[[#This Row],[Datum]])=11,MONTH(jaar_zip[[#This Row],[Datum]])=12),1.1,IF(OR(MONTH(jaar_zip[[#This Row],[Datum]])=3,MONTH(jaar_zip[[#This Row],[Datum]])=10),1,0.8))*jaar_zip[[#This Row],[graaddagen]],"")</f>
        <v>1.6799999999999997</v>
      </c>
      <c r="O5441" s="101">
        <f>IF(ISNUMBER(jaar_zip[[#This Row],[etmaaltemperatuur]]),IF(jaar_zip[[#This Row],[etmaaltemperatuur]]&gt;stookgrens,jaar_zip[[#This Row],[etmaaltemperatuur]]-stookgrens,0),"")</f>
        <v>0</v>
      </c>
    </row>
    <row r="5442" spans="1:15" x14ac:dyDescent="0.25">
      <c r="A5442">
        <v>290</v>
      </c>
      <c r="B5442">
        <v>20240822</v>
      </c>
      <c r="C5442">
        <v>5.3</v>
      </c>
      <c r="D5442">
        <v>18.600000000000001</v>
      </c>
      <c r="E5442">
        <v>1710</v>
      </c>
      <c r="F5442">
        <v>0</v>
      </c>
      <c r="G5442">
        <v>1010.2</v>
      </c>
      <c r="H5442">
        <v>64</v>
      </c>
      <c r="I5442" s="101" t="s">
        <v>31</v>
      </c>
      <c r="J5442" s="1">
        <f>DATEVALUE(RIGHT(jaar_zip[[#This Row],[YYYYMMDD]],2)&amp;"-"&amp;MID(jaar_zip[[#This Row],[YYYYMMDD]],5,2)&amp;"-"&amp;LEFT(jaar_zip[[#This Row],[YYYYMMDD]],4))</f>
        <v>45526</v>
      </c>
      <c r="K5442" s="101" t="str">
        <f>IF(AND(VALUE(MONTH(jaar_zip[[#This Row],[Datum]]))=1,VALUE(WEEKNUM(jaar_zip[[#This Row],[Datum]],21))&gt;51),RIGHT(YEAR(jaar_zip[[#This Row],[Datum]])-1,2),RIGHT(YEAR(jaar_zip[[#This Row],[Datum]]),2))&amp;"-"&amp; TEXT(WEEKNUM(jaar_zip[[#This Row],[Datum]],21),"00")</f>
        <v>24-34</v>
      </c>
      <c r="L5442" s="101">
        <f>MONTH(jaar_zip[[#This Row],[Datum]])</f>
        <v>8</v>
      </c>
      <c r="M5442" s="101">
        <f>IF(ISNUMBER(jaar_zip[[#This Row],[etmaaltemperatuur]]),IF(jaar_zip[[#This Row],[etmaaltemperatuur]]&lt;stookgrens,stookgrens-jaar_zip[[#This Row],[etmaaltemperatuur]],0),"")</f>
        <v>0</v>
      </c>
      <c r="N5442" s="101">
        <f>IF(ISNUMBER(jaar_zip[[#This Row],[graaddagen]]),IF(OR(MONTH(jaar_zip[[#This Row],[Datum]])=1,MONTH(jaar_zip[[#This Row],[Datum]])=2,MONTH(jaar_zip[[#This Row],[Datum]])=11,MONTH(jaar_zip[[#This Row],[Datum]])=12),1.1,IF(OR(MONTH(jaar_zip[[#This Row],[Datum]])=3,MONTH(jaar_zip[[#This Row],[Datum]])=10),1,0.8))*jaar_zip[[#This Row],[graaddagen]],"")</f>
        <v>0</v>
      </c>
      <c r="O5442" s="101">
        <f>IF(ISNUMBER(jaar_zip[[#This Row],[etmaaltemperatuur]]),IF(jaar_zip[[#This Row],[etmaaltemperatuur]]&gt;stookgrens,jaar_zip[[#This Row],[etmaaltemperatuur]]-stookgrens,0),"")</f>
        <v>0.60000000000000142</v>
      </c>
    </row>
    <row r="5443" spans="1:15" x14ac:dyDescent="0.25">
      <c r="A5443">
        <v>290</v>
      </c>
      <c r="B5443">
        <v>20240823</v>
      </c>
      <c r="C5443">
        <v>5.2</v>
      </c>
      <c r="D5443">
        <v>19.7</v>
      </c>
      <c r="E5443">
        <v>1252</v>
      </c>
      <c r="F5443">
        <v>0.2</v>
      </c>
      <c r="G5443">
        <v>1006.8</v>
      </c>
      <c r="H5443">
        <v>74</v>
      </c>
      <c r="I5443" s="101" t="s">
        <v>31</v>
      </c>
      <c r="J5443" s="1">
        <f>DATEVALUE(RIGHT(jaar_zip[[#This Row],[YYYYMMDD]],2)&amp;"-"&amp;MID(jaar_zip[[#This Row],[YYYYMMDD]],5,2)&amp;"-"&amp;LEFT(jaar_zip[[#This Row],[YYYYMMDD]],4))</f>
        <v>45527</v>
      </c>
      <c r="K5443" s="101" t="str">
        <f>IF(AND(VALUE(MONTH(jaar_zip[[#This Row],[Datum]]))=1,VALUE(WEEKNUM(jaar_zip[[#This Row],[Datum]],21))&gt;51),RIGHT(YEAR(jaar_zip[[#This Row],[Datum]])-1,2),RIGHT(YEAR(jaar_zip[[#This Row],[Datum]]),2))&amp;"-"&amp; TEXT(WEEKNUM(jaar_zip[[#This Row],[Datum]],21),"00")</f>
        <v>24-34</v>
      </c>
      <c r="L5443" s="101">
        <f>MONTH(jaar_zip[[#This Row],[Datum]])</f>
        <v>8</v>
      </c>
      <c r="M5443" s="101">
        <f>IF(ISNUMBER(jaar_zip[[#This Row],[etmaaltemperatuur]]),IF(jaar_zip[[#This Row],[etmaaltemperatuur]]&lt;stookgrens,stookgrens-jaar_zip[[#This Row],[etmaaltemperatuur]],0),"")</f>
        <v>0</v>
      </c>
      <c r="N5443" s="101">
        <f>IF(ISNUMBER(jaar_zip[[#This Row],[graaddagen]]),IF(OR(MONTH(jaar_zip[[#This Row],[Datum]])=1,MONTH(jaar_zip[[#This Row],[Datum]])=2,MONTH(jaar_zip[[#This Row],[Datum]])=11,MONTH(jaar_zip[[#This Row],[Datum]])=12),1.1,IF(OR(MONTH(jaar_zip[[#This Row],[Datum]])=3,MONTH(jaar_zip[[#This Row],[Datum]])=10),1,0.8))*jaar_zip[[#This Row],[graaddagen]],"")</f>
        <v>0</v>
      </c>
      <c r="O5443" s="101">
        <f>IF(ISNUMBER(jaar_zip[[#This Row],[etmaaltemperatuur]]),IF(jaar_zip[[#This Row],[etmaaltemperatuur]]&gt;stookgrens,jaar_zip[[#This Row],[etmaaltemperatuur]]-stookgrens,0),"")</f>
        <v>1.6999999999999993</v>
      </c>
    </row>
    <row r="5444" spans="1:15" x14ac:dyDescent="0.25">
      <c r="A5444">
        <v>290</v>
      </c>
      <c r="B5444">
        <v>20240824</v>
      </c>
      <c r="C5444">
        <v>4.5999999999999996</v>
      </c>
      <c r="D5444">
        <v>20.399999999999999</v>
      </c>
      <c r="E5444">
        <v>1581</v>
      </c>
      <c r="F5444">
        <v>6.5</v>
      </c>
      <c r="G5444">
        <v>1007.1</v>
      </c>
      <c r="H5444">
        <v>80</v>
      </c>
      <c r="I5444" s="101" t="s">
        <v>31</v>
      </c>
      <c r="J5444" s="1">
        <f>DATEVALUE(RIGHT(jaar_zip[[#This Row],[YYYYMMDD]],2)&amp;"-"&amp;MID(jaar_zip[[#This Row],[YYYYMMDD]],5,2)&amp;"-"&amp;LEFT(jaar_zip[[#This Row],[YYYYMMDD]],4))</f>
        <v>45528</v>
      </c>
      <c r="K5444" s="101" t="str">
        <f>IF(AND(VALUE(MONTH(jaar_zip[[#This Row],[Datum]]))=1,VALUE(WEEKNUM(jaar_zip[[#This Row],[Datum]],21))&gt;51),RIGHT(YEAR(jaar_zip[[#This Row],[Datum]])-1,2),RIGHT(YEAR(jaar_zip[[#This Row],[Datum]]),2))&amp;"-"&amp; TEXT(WEEKNUM(jaar_zip[[#This Row],[Datum]],21),"00")</f>
        <v>24-34</v>
      </c>
      <c r="L5444" s="101">
        <f>MONTH(jaar_zip[[#This Row],[Datum]])</f>
        <v>8</v>
      </c>
      <c r="M5444" s="101">
        <f>IF(ISNUMBER(jaar_zip[[#This Row],[etmaaltemperatuur]]),IF(jaar_zip[[#This Row],[etmaaltemperatuur]]&lt;stookgrens,stookgrens-jaar_zip[[#This Row],[etmaaltemperatuur]],0),"")</f>
        <v>0</v>
      </c>
      <c r="N5444" s="101">
        <f>IF(ISNUMBER(jaar_zip[[#This Row],[graaddagen]]),IF(OR(MONTH(jaar_zip[[#This Row],[Datum]])=1,MONTH(jaar_zip[[#This Row],[Datum]])=2,MONTH(jaar_zip[[#This Row],[Datum]])=11,MONTH(jaar_zip[[#This Row],[Datum]])=12),1.1,IF(OR(MONTH(jaar_zip[[#This Row],[Datum]])=3,MONTH(jaar_zip[[#This Row],[Datum]])=10),1,0.8))*jaar_zip[[#This Row],[graaddagen]],"")</f>
        <v>0</v>
      </c>
      <c r="O5444" s="101">
        <f>IF(ISNUMBER(jaar_zip[[#This Row],[etmaaltemperatuur]]),IF(jaar_zip[[#This Row],[etmaaltemperatuur]]&gt;stookgrens,jaar_zip[[#This Row],[etmaaltemperatuur]]-stookgrens,0),"")</f>
        <v>2.3999999999999986</v>
      </c>
    </row>
    <row r="5445" spans="1:15" x14ac:dyDescent="0.25">
      <c r="A5445">
        <v>290</v>
      </c>
      <c r="B5445">
        <v>20240825</v>
      </c>
      <c r="C5445">
        <v>4.5</v>
      </c>
      <c r="D5445">
        <v>16.600000000000001</v>
      </c>
      <c r="E5445">
        <v>1900</v>
      </c>
      <c r="F5445">
        <v>-0.1</v>
      </c>
      <c r="G5445">
        <v>1018.8</v>
      </c>
      <c r="H5445">
        <v>72</v>
      </c>
      <c r="I5445" s="101" t="s">
        <v>31</v>
      </c>
      <c r="J5445" s="1">
        <f>DATEVALUE(RIGHT(jaar_zip[[#This Row],[YYYYMMDD]],2)&amp;"-"&amp;MID(jaar_zip[[#This Row],[YYYYMMDD]],5,2)&amp;"-"&amp;LEFT(jaar_zip[[#This Row],[YYYYMMDD]],4))</f>
        <v>45529</v>
      </c>
      <c r="K5445" s="101" t="str">
        <f>IF(AND(VALUE(MONTH(jaar_zip[[#This Row],[Datum]]))=1,VALUE(WEEKNUM(jaar_zip[[#This Row],[Datum]],21))&gt;51),RIGHT(YEAR(jaar_zip[[#This Row],[Datum]])-1,2),RIGHT(YEAR(jaar_zip[[#This Row],[Datum]]),2))&amp;"-"&amp; TEXT(WEEKNUM(jaar_zip[[#This Row],[Datum]],21),"00")</f>
        <v>24-34</v>
      </c>
      <c r="L5445" s="101">
        <f>MONTH(jaar_zip[[#This Row],[Datum]])</f>
        <v>8</v>
      </c>
      <c r="M5445" s="101">
        <f>IF(ISNUMBER(jaar_zip[[#This Row],[etmaaltemperatuur]]),IF(jaar_zip[[#This Row],[etmaaltemperatuur]]&lt;stookgrens,stookgrens-jaar_zip[[#This Row],[etmaaltemperatuur]],0),"")</f>
        <v>1.3999999999999986</v>
      </c>
      <c r="N5445" s="101">
        <f>IF(ISNUMBER(jaar_zip[[#This Row],[graaddagen]]),IF(OR(MONTH(jaar_zip[[#This Row],[Datum]])=1,MONTH(jaar_zip[[#This Row],[Datum]])=2,MONTH(jaar_zip[[#This Row],[Datum]])=11,MONTH(jaar_zip[[#This Row],[Datum]])=12),1.1,IF(OR(MONTH(jaar_zip[[#This Row],[Datum]])=3,MONTH(jaar_zip[[#This Row],[Datum]])=10),1,0.8))*jaar_zip[[#This Row],[graaddagen]],"")</f>
        <v>1.119999999999999</v>
      </c>
      <c r="O5445" s="101">
        <f>IF(ISNUMBER(jaar_zip[[#This Row],[etmaaltemperatuur]]),IF(jaar_zip[[#This Row],[etmaaltemperatuur]]&gt;stookgrens,jaar_zip[[#This Row],[etmaaltemperatuur]]-stookgrens,0),"")</f>
        <v>0</v>
      </c>
    </row>
    <row r="5446" spans="1:15" x14ac:dyDescent="0.25">
      <c r="A5446">
        <v>290</v>
      </c>
      <c r="B5446">
        <v>20240826</v>
      </c>
      <c r="C5446">
        <v>3.3</v>
      </c>
      <c r="D5446">
        <v>15.9</v>
      </c>
      <c r="E5446">
        <v>1663</v>
      </c>
      <c r="F5446">
        <v>0</v>
      </c>
      <c r="G5446">
        <v>1022</v>
      </c>
      <c r="H5446">
        <v>77</v>
      </c>
      <c r="I5446" s="101" t="s">
        <v>31</v>
      </c>
      <c r="J5446" s="1">
        <f>DATEVALUE(RIGHT(jaar_zip[[#This Row],[YYYYMMDD]],2)&amp;"-"&amp;MID(jaar_zip[[#This Row],[YYYYMMDD]],5,2)&amp;"-"&amp;LEFT(jaar_zip[[#This Row],[YYYYMMDD]],4))</f>
        <v>45530</v>
      </c>
      <c r="K5446" s="101" t="str">
        <f>IF(AND(VALUE(MONTH(jaar_zip[[#This Row],[Datum]]))=1,VALUE(WEEKNUM(jaar_zip[[#This Row],[Datum]],21))&gt;51),RIGHT(YEAR(jaar_zip[[#This Row],[Datum]])-1,2),RIGHT(YEAR(jaar_zip[[#This Row],[Datum]]),2))&amp;"-"&amp; TEXT(WEEKNUM(jaar_zip[[#This Row],[Datum]],21),"00")</f>
        <v>24-35</v>
      </c>
      <c r="L5446" s="101">
        <f>MONTH(jaar_zip[[#This Row],[Datum]])</f>
        <v>8</v>
      </c>
      <c r="M5446" s="101">
        <f>IF(ISNUMBER(jaar_zip[[#This Row],[etmaaltemperatuur]]),IF(jaar_zip[[#This Row],[etmaaltemperatuur]]&lt;stookgrens,stookgrens-jaar_zip[[#This Row],[etmaaltemperatuur]],0),"")</f>
        <v>2.0999999999999996</v>
      </c>
      <c r="N5446" s="101">
        <f>IF(ISNUMBER(jaar_zip[[#This Row],[graaddagen]]),IF(OR(MONTH(jaar_zip[[#This Row],[Datum]])=1,MONTH(jaar_zip[[#This Row],[Datum]])=2,MONTH(jaar_zip[[#This Row],[Datum]])=11,MONTH(jaar_zip[[#This Row],[Datum]])=12),1.1,IF(OR(MONTH(jaar_zip[[#This Row],[Datum]])=3,MONTH(jaar_zip[[#This Row],[Datum]])=10),1,0.8))*jaar_zip[[#This Row],[graaddagen]],"")</f>
        <v>1.6799999999999997</v>
      </c>
      <c r="O5446" s="101">
        <f>IF(ISNUMBER(jaar_zip[[#This Row],[etmaaltemperatuur]]),IF(jaar_zip[[#This Row],[etmaaltemperatuur]]&gt;stookgrens,jaar_zip[[#This Row],[etmaaltemperatuur]]-stookgrens,0),"")</f>
        <v>0</v>
      </c>
    </row>
    <row r="5447" spans="1:15" x14ac:dyDescent="0.25">
      <c r="A5447">
        <v>290</v>
      </c>
      <c r="B5447">
        <v>20240827</v>
      </c>
      <c r="C5447">
        <v>1.9</v>
      </c>
      <c r="D5447">
        <v>17.600000000000001</v>
      </c>
      <c r="E5447">
        <v>2072</v>
      </c>
      <c r="F5447">
        <v>0</v>
      </c>
      <c r="G5447">
        <v>1021.2</v>
      </c>
      <c r="H5447">
        <v>72</v>
      </c>
      <c r="I5447" s="101" t="s">
        <v>31</v>
      </c>
      <c r="J5447" s="1">
        <f>DATEVALUE(RIGHT(jaar_zip[[#This Row],[YYYYMMDD]],2)&amp;"-"&amp;MID(jaar_zip[[#This Row],[YYYYMMDD]],5,2)&amp;"-"&amp;LEFT(jaar_zip[[#This Row],[YYYYMMDD]],4))</f>
        <v>45531</v>
      </c>
      <c r="K5447" s="101" t="str">
        <f>IF(AND(VALUE(MONTH(jaar_zip[[#This Row],[Datum]]))=1,VALUE(WEEKNUM(jaar_zip[[#This Row],[Datum]],21))&gt;51),RIGHT(YEAR(jaar_zip[[#This Row],[Datum]])-1,2),RIGHT(YEAR(jaar_zip[[#This Row],[Datum]]),2))&amp;"-"&amp; TEXT(WEEKNUM(jaar_zip[[#This Row],[Datum]],21),"00")</f>
        <v>24-35</v>
      </c>
      <c r="L5447" s="101">
        <f>MONTH(jaar_zip[[#This Row],[Datum]])</f>
        <v>8</v>
      </c>
      <c r="M5447" s="101">
        <f>IF(ISNUMBER(jaar_zip[[#This Row],[etmaaltemperatuur]]),IF(jaar_zip[[#This Row],[etmaaltemperatuur]]&lt;stookgrens,stookgrens-jaar_zip[[#This Row],[etmaaltemperatuur]],0),"")</f>
        <v>0.39999999999999858</v>
      </c>
      <c r="N5447" s="101">
        <f>IF(ISNUMBER(jaar_zip[[#This Row],[graaddagen]]),IF(OR(MONTH(jaar_zip[[#This Row],[Datum]])=1,MONTH(jaar_zip[[#This Row],[Datum]])=2,MONTH(jaar_zip[[#This Row],[Datum]])=11,MONTH(jaar_zip[[#This Row],[Datum]])=12),1.1,IF(OR(MONTH(jaar_zip[[#This Row],[Datum]])=3,MONTH(jaar_zip[[#This Row],[Datum]])=10),1,0.8))*jaar_zip[[#This Row],[graaddagen]],"")</f>
        <v>0.3199999999999989</v>
      </c>
      <c r="O5447" s="101">
        <f>IF(ISNUMBER(jaar_zip[[#This Row],[etmaaltemperatuur]]),IF(jaar_zip[[#This Row],[etmaaltemperatuur]]&gt;stookgrens,jaar_zip[[#This Row],[etmaaltemperatuur]]-stookgrens,0),"")</f>
        <v>0</v>
      </c>
    </row>
    <row r="5448" spans="1:15" x14ac:dyDescent="0.25">
      <c r="A5448">
        <v>290</v>
      </c>
      <c r="B5448">
        <v>20240828</v>
      </c>
      <c r="C5448">
        <v>2.2000000000000002</v>
      </c>
      <c r="D5448">
        <v>21.7</v>
      </c>
      <c r="E5448">
        <v>2087</v>
      </c>
      <c r="F5448">
        <v>0</v>
      </c>
      <c r="G5448">
        <v>1015.4</v>
      </c>
      <c r="H5448">
        <v>69</v>
      </c>
      <c r="I5448" s="101" t="s">
        <v>31</v>
      </c>
      <c r="J5448" s="1">
        <f>DATEVALUE(RIGHT(jaar_zip[[#This Row],[YYYYMMDD]],2)&amp;"-"&amp;MID(jaar_zip[[#This Row],[YYYYMMDD]],5,2)&amp;"-"&amp;LEFT(jaar_zip[[#This Row],[YYYYMMDD]],4))</f>
        <v>45532</v>
      </c>
      <c r="K5448" s="101" t="str">
        <f>IF(AND(VALUE(MONTH(jaar_zip[[#This Row],[Datum]]))=1,VALUE(WEEKNUM(jaar_zip[[#This Row],[Datum]],21))&gt;51),RIGHT(YEAR(jaar_zip[[#This Row],[Datum]])-1,2),RIGHT(YEAR(jaar_zip[[#This Row],[Datum]]),2))&amp;"-"&amp; TEXT(WEEKNUM(jaar_zip[[#This Row],[Datum]],21),"00")</f>
        <v>24-35</v>
      </c>
      <c r="L5448" s="101">
        <f>MONTH(jaar_zip[[#This Row],[Datum]])</f>
        <v>8</v>
      </c>
      <c r="M5448" s="101">
        <f>IF(ISNUMBER(jaar_zip[[#This Row],[etmaaltemperatuur]]),IF(jaar_zip[[#This Row],[etmaaltemperatuur]]&lt;stookgrens,stookgrens-jaar_zip[[#This Row],[etmaaltemperatuur]],0),"")</f>
        <v>0</v>
      </c>
      <c r="N5448" s="101">
        <f>IF(ISNUMBER(jaar_zip[[#This Row],[graaddagen]]),IF(OR(MONTH(jaar_zip[[#This Row],[Datum]])=1,MONTH(jaar_zip[[#This Row],[Datum]])=2,MONTH(jaar_zip[[#This Row],[Datum]])=11,MONTH(jaar_zip[[#This Row],[Datum]])=12),1.1,IF(OR(MONTH(jaar_zip[[#This Row],[Datum]])=3,MONTH(jaar_zip[[#This Row],[Datum]])=10),1,0.8))*jaar_zip[[#This Row],[graaddagen]],"")</f>
        <v>0</v>
      </c>
      <c r="O5448" s="101">
        <f>IF(ISNUMBER(jaar_zip[[#This Row],[etmaaltemperatuur]]),IF(jaar_zip[[#This Row],[etmaaltemperatuur]]&gt;stookgrens,jaar_zip[[#This Row],[etmaaltemperatuur]]-stookgrens,0),"")</f>
        <v>3.6999999999999993</v>
      </c>
    </row>
    <row r="5449" spans="1:15" x14ac:dyDescent="0.25">
      <c r="A5449">
        <v>290</v>
      </c>
      <c r="B5449">
        <v>20240829</v>
      </c>
      <c r="C5449">
        <v>2.6</v>
      </c>
      <c r="D5449">
        <v>21.6</v>
      </c>
      <c r="E5449">
        <v>1648</v>
      </c>
      <c r="F5449">
        <v>0</v>
      </c>
      <c r="G5449">
        <v>1016.5</v>
      </c>
      <c r="H5449">
        <v>75</v>
      </c>
      <c r="I5449" s="101" t="s">
        <v>31</v>
      </c>
      <c r="J5449" s="1">
        <f>DATEVALUE(RIGHT(jaar_zip[[#This Row],[YYYYMMDD]],2)&amp;"-"&amp;MID(jaar_zip[[#This Row],[YYYYMMDD]],5,2)&amp;"-"&amp;LEFT(jaar_zip[[#This Row],[YYYYMMDD]],4))</f>
        <v>45533</v>
      </c>
      <c r="K5449" s="101" t="str">
        <f>IF(AND(VALUE(MONTH(jaar_zip[[#This Row],[Datum]]))=1,VALUE(WEEKNUM(jaar_zip[[#This Row],[Datum]],21))&gt;51),RIGHT(YEAR(jaar_zip[[#This Row],[Datum]])-1,2),RIGHT(YEAR(jaar_zip[[#This Row],[Datum]]),2))&amp;"-"&amp; TEXT(WEEKNUM(jaar_zip[[#This Row],[Datum]],21),"00")</f>
        <v>24-35</v>
      </c>
      <c r="L5449" s="101">
        <f>MONTH(jaar_zip[[#This Row],[Datum]])</f>
        <v>8</v>
      </c>
      <c r="M5449" s="101">
        <f>IF(ISNUMBER(jaar_zip[[#This Row],[etmaaltemperatuur]]),IF(jaar_zip[[#This Row],[etmaaltemperatuur]]&lt;stookgrens,stookgrens-jaar_zip[[#This Row],[etmaaltemperatuur]],0),"")</f>
        <v>0</v>
      </c>
      <c r="N5449" s="101">
        <f>IF(ISNUMBER(jaar_zip[[#This Row],[graaddagen]]),IF(OR(MONTH(jaar_zip[[#This Row],[Datum]])=1,MONTH(jaar_zip[[#This Row],[Datum]])=2,MONTH(jaar_zip[[#This Row],[Datum]])=11,MONTH(jaar_zip[[#This Row],[Datum]])=12),1.1,IF(OR(MONTH(jaar_zip[[#This Row],[Datum]])=3,MONTH(jaar_zip[[#This Row],[Datum]])=10),1,0.8))*jaar_zip[[#This Row],[graaddagen]],"")</f>
        <v>0</v>
      </c>
      <c r="O5449" s="101">
        <f>IF(ISNUMBER(jaar_zip[[#This Row],[etmaaltemperatuur]]),IF(jaar_zip[[#This Row],[etmaaltemperatuur]]&gt;stookgrens,jaar_zip[[#This Row],[etmaaltemperatuur]]-stookgrens,0),"")</f>
        <v>3.6000000000000014</v>
      </c>
    </row>
    <row r="5450" spans="1:15" x14ac:dyDescent="0.25">
      <c r="A5450">
        <v>290</v>
      </c>
      <c r="B5450">
        <v>20240830</v>
      </c>
      <c r="C5450">
        <v>2.1</v>
      </c>
      <c r="D5450">
        <v>17</v>
      </c>
      <c r="E5450">
        <v>972</v>
      </c>
      <c r="F5450">
        <v>0.9</v>
      </c>
      <c r="G5450">
        <v>1022.9</v>
      </c>
      <c r="H5450">
        <v>82</v>
      </c>
      <c r="I5450" s="101" t="s">
        <v>31</v>
      </c>
      <c r="J5450" s="1">
        <f>DATEVALUE(RIGHT(jaar_zip[[#This Row],[YYYYMMDD]],2)&amp;"-"&amp;MID(jaar_zip[[#This Row],[YYYYMMDD]],5,2)&amp;"-"&amp;LEFT(jaar_zip[[#This Row],[YYYYMMDD]],4))</f>
        <v>45534</v>
      </c>
      <c r="K5450" s="101" t="str">
        <f>IF(AND(VALUE(MONTH(jaar_zip[[#This Row],[Datum]]))=1,VALUE(WEEKNUM(jaar_zip[[#This Row],[Datum]],21))&gt;51),RIGHT(YEAR(jaar_zip[[#This Row],[Datum]])-1,2),RIGHT(YEAR(jaar_zip[[#This Row],[Datum]]),2))&amp;"-"&amp; TEXT(WEEKNUM(jaar_zip[[#This Row],[Datum]],21),"00")</f>
        <v>24-35</v>
      </c>
      <c r="L5450" s="101">
        <f>MONTH(jaar_zip[[#This Row],[Datum]])</f>
        <v>8</v>
      </c>
      <c r="M5450" s="101">
        <f>IF(ISNUMBER(jaar_zip[[#This Row],[etmaaltemperatuur]]),IF(jaar_zip[[#This Row],[etmaaltemperatuur]]&lt;stookgrens,stookgrens-jaar_zip[[#This Row],[etmaaltemperatuur]],0),"")</f>
        <v>1</v>
      </c>
      <c r="N5450" s="101">
        <f>IF(ISNUMBER(jaar_zip[[#This Row],[graaddagen]]),IF(OR(MONTH(jaar_zip[[#This Row],[Datum]])=1,MONTH(jaar_zip[[#This Row],[Datum]])=2,MONTH(jaar_zip[[#This Row],[Datum]])=11,MONTH(jaar_zip[[#This Row],[Datum]])=12),1.1,IF(OR(MONTH(jaar_zip[[#This Row],[Datum]])=3,MONTH(jaar_zip[[#This Row],[Datum]])=10),1,0.8))*jaar_zip[[#This Row],[graaddagen]],"")</f>
        <v>0.8</v>
      </c>
      <c r="O5450" s="101">
        <f>IF(ISNUMBER(jaar_zip[[#This Row],[etmaaltemperatuur]]),IF(jaar_zip[[#This Row],[etmaaltemperatuur]]&gt;stookgrens,jaar_zip[[#This Row],[etmaaltemperatuur]]-stookgrens,0),"")</f>
        <v>0</v>
      </c>
    </row>
    <row r="5451" spans="1:15" x14ac:dyDescent="0.25">
      <c r="A5451">
        <v>290</v>
      </c>
      <c r="B5451">
        <v>20240831</v>
      </c>
      <c r="C5451">
        <v>4.5999999999999996</v>
      </c>
      <c r="D5451">
        <v>18</v>
      </c>
      <c r="E5451">
        <v>1857</v>
      </c>
      <c r="F5451">
        <v>-0.1</v>
      </c>
      <c r="G5451">
        <v>1023.3</v>
      </c>
      <c r="H5451">
        <v>72</v>
      </c>
      <c r="I5451" s="101" t="s">
        <v>31</v>
      </c>
      <c r="J5451" s="1">
        <f>DATEVALUE(RIGHT(jaar_zip[[#This Row],[YYYYMMDD]],2)&amp;"-"&amp;MID(jaar_zip[[#This Row],[YYYYMMDD]],5,2)&amp;"-"&amp;LEFT(jaar_zip[[#This Row],[YYYYMMDD]],4))</f>
        <v>45535</v>
      </c>
      <c r="K5451" s="101" t="str">
        <f>IF(AND(VALUE(MONTH(jaar_zip[[#This Row],[Datum]]))=1,VALUE(WEEKNUM(jaar_zip[[#This Row],[Datum]],21))&gt;51),RIGHT(YEAR(jaar_zip[[#This Row],[Datum]])-1,2),RIGHT(YEAR(jaar_zip[[#This Row],[Datum]]),2))&amp;"-"&amp; TEXT(WEEKNUM(jaar_zip[[#This Row],[Datum]],21),"00")</f>
        <v>24-35</v>
      </c>
      <c r="L5451" s="101">
        <f>MONTH(jaar_zip[[#This Row],[Datum]])</f>
        <v>8</v>
      </c>
      <c r="M5451" s="101">
        <f>IF(ISNUMBER(jaar_zip[[#This Row],[etmaaltemperatuur]]),IF(jaar_zip[[#This Row],[etmaaltemperatuur]]&lt;stookgrens,stookgrens-jaar_zip[[#This Row],[etmaaltemperatuur]],0),"")</f>
        <v>0</v>
      </c>
      <c r="N5451" s="101">
        <f>IF(ISNUMBER(jaar_zip[[#This Row],[graaddagen]]),IF(OR(MONTH(jaar_zip[[#This Row],[Datum]])=1,MONTH(jaar_zip[[#This Row],[Datum]])=2,MONTH(jaar_zip[[#This Row],[Datum]])=11,MONTH(jaar_zip[[#This Row],[Datum]])=12),1.1,IF(OR(MONTH(jaar_zip[[#This Row],[Datum]])=3,MONTH(jaar_zip[[#This Row],[Datum]])=10),1,0.8))*jaar_zip[[#This Row],[graaddagen]],"")</f>
        <v>0</v>
      </c>
      <c r="O5451" s="101">
        <f>IF(ISNUMBER(jaar_zip[[#This Row],[etmaaltemperatuur]]),IF(jaar_zip[[#This Row],[etmaaltemperatuur]]&gt;stookgrens,jaar_zip[[#This Row],[etmaaltemperatuur]]-stookgrens,0),"")</f>
        <v>0</v>
      </c>
    </row>
    <row r="5452" spans="1:15" x14ac:dyDescent="0.25">
      <c r="A5452">
        <v>290</v>
      </c>
      <c r="B5452">
        <v>20240901</v>
      </c>
      <c r="C5452">
        <v>3.4</v>
      </c>
      <c r="D5452">
        <v>21</v>
      </c>
      <c r="E5452">
        <v>1885</v>
      </c>
      <c r="F5452">
        <v>0</v>
      </c>
      <c r="G5452">
        <v>1016.6</v>
      </c>
      <c r="H5452">
        <v>71</v>
      </c>
      <c r="I5452" s="101" t="s">
        <v>31</v>
      </c>
      <c r="J5452" s="1">
        <f>DATEVALUE(RIGHT(jaar_zip[[#This Row],[YYYYMMDD]],2)&amp;"-"&amp;MID(jaar_zip[[#This Row],[YYYYMMDD]],5,2)&amp;"-"&amp;LEFT(jaar_zip[[#This Row],[YYYYMMDD]],4))</f>
        <v>45536</v>
      </c>
      <c r="K5452" s="101" t="str">
        <f>IF(AND(VALUE(MONTH(jaar_zip[[#This Row],[Datum]]))=1,VALUE(WEEKNUM(jaar_zip[[#This Row],[Datum]],21))&gt;51),RIGHT(YEAR(jaar_zip[[#This Row],[Datum]])-1,2),RIGHT(YEAR(jaar_zip[[#This Row],[Datum]]),2))&amp;"-"&amp; TEXT(WEEKNUM(jaar_zip[[#This Row],[Datum]],21),"00")</f>
        <v>24-35</v>
      </c>
      <c r="L5452" s="101">
        <f>MONTH(jaar_zip[[#This Row],[Datum]])</f>
        <v>9</v>
      </c>
      <c r="M5452" s="101">
        <f>IF(ISNUMBER(jaar_zip[[#This Row],[etmaaltemperatuur]]),IF(jaar_zip[[#This Row],[etmaaltemperatuur]]&lt;stookgrens,stookgrens-jaar_zip[[#This Row],[etmaaltemperatuur]],0),"")</f>
        <v>0</v>
      </c>
      <c r="N5452" s="101">
        <f>IF(ISNUMBER(jaar_zip[[#This Row],[graaddagen]]),IF(OR(MONTH(jaar_zip[[#This Row],[Datum]])=1,MONTH(jaar_zip[[#This Row],[Datum]])=2,MONTH(jaar_zip[[#This Row],[Datum]])=11,MONTH(jaar_zip[[#This Row],[Datum]])=12),1.1,IF(OR(MONTH(jaar_zip[[#This Row],[Datum]])=3,MONTH(jaar_zip[[#This Row],[Datum]])=10),1,0.8))*jaar_zip[[#This Row],[graaddagen]],"")</f>
        <v>0</v>
      </c>
      <c r="O5452" s="101">
        <f>IF(ISNUMBER(jaar_zip[[#This Row],[etmaaltemperatuur]]),IF(jaar_zip[[#This Row],[etmaaltemperatuur]]&gt;stookgrens,jaar_zip[[#This Row],[etmaaltemperatuur]]-stookgrens,0),"")</f>
        <v>3</v>
      </c>
    </row>
    <row r="5453" spans="1:15" x14ac:dyDescent="0.25">
      <c r="A5453">
        <v>290</v>
      </c>
      <c r="B5453">
        <v>20240902</v>
      </c>
      <c r="C5453">
        <v>1.9</v>
      </c>
      <c r="D5453">
        <v>22.1</v>
      </c>
      <c r="E5453">
        <v>1660</v>
      </c>
      <c r="F5453">
        <v>2.2000000000000002</v>
      </c>
      <c r="G5453">
        <v>1012.3</v>
      </c>
      <c r="H5453">
        <v>77</v>
      </c>
      <c r="I5453" s="101" t="s">
        <v>31</v>
      </c>
      <c r="J5453" s="1">
        <f>DATEVALUE(RIGHT(jaar_zip[[#This Row],[YYYYMMDD]],2)&amp;"-"&amp;MID(jaar_zip[[#This Row],[YYYYMMDD]],5,2)&amp;"-"&amp;LEFT(jaar_zip[[#This Row],[YYYYMMDD]],4))</f>
        <v>45537</v>
      </c>
      <c r="K5453" s="101" t="str">
        <f>IF(AND(VALUE(MONTH(jaar_zip[[#This Row],[Datum]]))=1,VALUE(WEEKNUM(jaar_zip[[#This Row],[Datum]],21))&gt;51),RIGHT(YEAR(jaar_zip[[#This Row],[Datum]])-1,2),RIGHT(YEAR(jaar_zip[[#This Row],[Datum]]),2))&amp;"-"&amp; TEXT(WEEKNUM(jaar_zip[[#This Row],[Datum]],21),"00")</f>
        <v>24-36</v>
      </c>
      <c r="L5453" s="101">
        <f>MONTH(jaar_zip[[#This Row],[Datum]])</f>
        <v>9</v>
      </c>
      <c r="M5453" s="101">
        <f>IF(ISNUMBER(jaar_zip[[#This Row],[etmaaltemperatuur]]),IF(jaar_zip[[#This Row],[etmaaltemperatuur]]&lt;stookgrens,stookgrens-jaar_zip[[#This Row],[etmaaltemperatuur]],0),"")</f>
        <v>0</v>
      </c>
      <c r="N5453" s="101">
        <f>IF(ISNUMBER(jaar_zip[[#This Row],[graaddagen]]),IF(OR(MONTH(jaar_zip[[#This Row],[Datum]])=1,MONTH(jaar_zip[[#This Row],[Datum]])=2,MONTH(jaar_zip[[#This Row],[Datum]])=11,MONTH(jaar_zip[[#This Row],[Datum]])=12),1.1,IF(OR(MONTH(jaar_zip[[#This Row],[Datum]])=3,MONTH(jaar_zip[[#This Row],[Datum]])=10),1,0.8))*jaar_zip[[#This Row],[graaddagen]],"")</f>
        <v>0</v>
      </c>
      <c r="O5453" s="101">
        <f>IF(ISNUMBER(jaar_zip[[#This Row],[etmaaltemperatuur]]),IF(jaar_zip[[#This Row],[etmaaltemperatuur]]&gt;stookgrens,jaar_zip[[#This Row],[etmaaltemperatuur]]-stookgrens,0),"")</f>
        <v>4.1000000000000014</v>
      </c>
    </row>
    <row r="5454" spans="1:15" x14ac:dyDescent="0.25">
      <c r="A5454">
        <v>290</v>
      </c>
      <c r="B5454">
        <v>20240903</v>
      </c>
      <c r="C5454">
        <v>1.7</v>
      </c>
      <c r="D5454">
        <v>20.9</v>
      </c>
      <c r="E5454">
        <v>1469</v>
      </c>
      <c r="F5454">
        <v>-0.1</v>
      </c>
      <c r="G5454">
        <v>1014.1</v>
      </c>
      <c r="H5454">
        <v>86</v>
      </c>
      <c r="I5454" s="101" t="s">
        <v>31</v>
      </c>
      <c r="J5454" s="1">
        <f>DATEVALUE(RIGHT(jaar_zip[[#This Row],[YYYYMMDD]],2)&amp;"-"&amp;MID(jaar_zip[[#This Row],[YYYYMMDD]],5,2)&amp;"-"&amp;LEFT(jaar_zip[[#This Row],[YYYYMMDD]],4))</f>
        <v>45538</v>
      </c>
      <c r="K5454" s="101" t="str">
        <f>IF(AND(VALUE(MONTH(jaar_zip[[#This Row],[Datum]]))=1,VALUE(WEEKNUM(jaar_zip[[#This Row],[Datum]],21))&gt;51),RIGHT(YEAR(jaar_zip[[#This Row],[Datum]])-1,2),RIGHT(YEAR(jaar_zip[[#This Row],[Datum]]),2))&amp;"-"&amp; TEXT(WEEKNUM(jaar_zip[[#This Row],[Datum]],21),"00")</f>
        <v>24-36</v>
      </c>
      <c r="L5454" s="101">
        <f>MONTH(jaar_zip[[#This Row],[Datum]])</f>
        <v>9</v>
      </c>
      <c r="M5454" s="101">
        <f>IF(ISNUMBER(jaar_zip[[#This Row],[etmaaltemperatuur]]),IF(jaar_zip[[#This Row],[etmaaltemperatuur]]&lt;stookgrens,stookgrens-jaar_zip[[#This Row],[etmaaltemperatuur]],0),"")</f>
        <v>0</v>
      </c>
      <c r="N5454" s="101">
        <f>IF(ISNUMBER(jaar_zip[[#This Row],[graaddagen]]),IF(OR(MONTH(jaar_zip[[#This Row],[Datum]])=1,MONTH(jaar_zip[[#This Row],[Datum]])=2,MONTH(jaar_zip[[#This Row],[Datum]])=11,MONTH(jaar_zip[[#This Row],[Datum]])=12),1.1,IF(OR(MONTH(jaar_zip[[#This Row],[Datum]])=3,MONTH(jaar_zip[[#This Row],[Datum]])=10),1,0.8))*jaar_zip[[#This Row],[graaddagen]],"")</f>
        <v>0</v>
      </c>
      <c r="O5454" s="101">
        <f>IF(ISNUMBER(jaar_zip[[#This Row],[etmaaltemperatuur]]),IF(jaar_zip[[#This Row],[etmaaltemperatuur]]&gt;stookgrens,jaar_zip[[#This Row],[etmaaltemperatuur]]-stookgrens,0),"")</f>
        <v>2.8999999999999986</v>
      </c>
    </row>
    <row r="5455" spans="1:15" x14ac:dyDescent="0.25">
      <c r="A5455">
        <v>290</v>
      </c>
      <c r="B5455">
        <v>20240904</v>
      </c>
      <c r="C5455">
        <v>1.4</v>
      </c>
      <c r="D5455">
        <v>17.600000000000001</v>
      </c>
      <c r="E5455">
        <v>463</v>
      </c>
      <c r="F5455">
        <v>4.5</v>
      </c>
      <c r="G5455">
        <v>1016.1</v>
      </c>
      <c r="H5455">
        <v>92</v>
      </c>
      <c r="I5455" s="101" t="s">
        <v>31</v>
      </c>
      <c r="J5455" s="1">
        <f>DATEVALUE(RIGHT(jaar_zip[[#This Row],[YYYYMMDD]],2)&amp;"-"&amp;MID(jaar_zip[[#This Row],[YYYYMMDD]],5,2)&amp;"-"&amp;LEFT(jaar_zip[[#This Row],[YYYYMMDD]],4))</f>
        <v>45539</v>
      </c>
      <c r="K5455" s="101" t="str">
        <f>IF(AND(VALUE(MONTH(jaar_zip[[#This Row],[Datum]]))=1,VALUE(WEEKNUM(jaar_zip[[#This Row],[Datum]],21))&gt;51),RIGHT(YEAR(jaar_zip[[#This Row],[Datum]])-1,2),RIGHT(YEAR(jaar_zip[[#This Row],[Datum]]),2))&amp;"-"&amp; TEXT(WEEKNUM(jaar_zip[[#This Row],[Datum]],21),"00")</f>
        <v>24-36</v>
      </c>
      <c r="L5455" s="101">
        <f>MONTH(jaar_zip[[#This Row],[Datum]])</f>
        <v>9</v>
      </c>
      <c r="M5455" s="101">
        <f>IF(ISNUMBER(jaar_zip[[#This Row],[etmaaltemperatuur]]),IF(jaar_zip[[#This Row],[etmaaltemperatuur]]&lt;stookgrens,stookgrens-jaar_zip[[#This Row],[etmaaltemperatuur]],0),"")</f>
        <v>0.39999999999999858</v>
      </c>
      <c r="N5455" s="101">
        <f>IF(ISNUMBER(jaar_zip[[#This Row],[graaddagen]]),IF(OR(MONTH(jaar_zip[[#This Row],[Datum]])=1,MONTH(jaar_zip[[#This Row],[Datum]])=2,MONTH(jaar_zip[[#This Row],[Datum]])=11,MONTH(jaar_zip[[#This Row],[Datum]])=12),1.1,IF(OR(MONTH(jaar_zip[[#This Row],[Datum]])=3,MONTH(jaar_zip[[#This Row],[Datum]])=10),1,0.8))*jaar_zip[[#This Row],[graaddagen]],"")</f>
        <v>0.3199999999999989</v>
      </c>
      <c r="O5455" s="101">
        <f>IF(ISNUMBER(jaar_zip[[#This Row],[etmaaltemperatuur]]),IF(jaar_zip[[#This Row],[etmaaltemperatuur]]&gt;stookgrens,jaar_zip[[#This Row],[etmaaltemperatuur]]-stookgrens,0),"")</f>
        <v>0</v>
      </c>
    </row>
    <row r="5456" spans="1:15" x14ac:dyDescent="0.25">
      <c r="A5456">
        <v>290</v>
      </c>
      <c r="B5456">
        <v>20240905</v>
      </c>
      <c r="C5456">
        <v>4.4000000000000004</v>
      </c>
      <c r="D5456">
        <v>22.7</v>
      </c>
      <c r="E5456">
        <v>1573</v>
      </c>
      <c r="F5456">
        <v>0</v>
      </c>
      <c r="G5456">
        <v>1011.1</v>
      </c>
      <c r="H5456">
        <v>70</v>
      </c>
      <c r="I5456" s="101" t="s">
        <v>31</v>
      </c>
      <c r="J5456" s="1">
        <f>DATEVALUE(RIGHT(jaar_zip[[#This Row],[YYYYMMDD]],2)&amp;"-"&amp;MID(jaar_zip[[#This Row],[YYYYMMDD]],5,2)&amp;"-"&amp;LEFT(jaar_zip[[#This Row],[YYYYMMDD]],4))</f>
        <v>45540</v>
      </c>
      <c r="K5456" s="101" t="str">
        <f>IF(AND(VALUE(MONTH(jaar_zip[[#This Row],[Datum]]))=1,VALUE(WEEKNUM(jaar_zip[[#This Row],[Datum]],21))&gt;51),RIGHT(YEAR(jaar_zip[[#This Row],[Datum]])-1,2),RIGHT(YEAR(jaar_zip[[#This Row],[Datum]]),2))&amp;"-"&amp; TEXT(WEEKNUM(jaar_zip[[#This Row],[Datum]],21),"00")</f>
        <v>24-36</v>
      </c>
      <c r="L5456" s="101">
        <f>MONTH(jaar_zip[[#This Row],[Datum]])</f>
        <v>9</v>
      </c>
      <c r="M5456" s="101">
        <f>IF(ISNUMBER(jaar_zip[[#This Row],[etmaaltemperatuur]]),IF(jaar_zip[[#This Row],[etmaaltemperatuur]]&lt;stookgrens,stookgrens-jaar_zip[[#This Row],[etmaaltemperatuur]],0),"")</f>
        <v>0</v>
      </c>
      <c r="N5456" s="101">
        <f>IF(ISNUMBER(jaar_zip[[#This Row],[graaddagen]]),IF(OR(MONTH(jaar_zip[[#This Row],[Datum]])=1,MONTH(jaar_zip[[#This Row],[Datum]])=2,MONTH(jaar_zip[[#This Row],[Datum]])=11,MONTH(jaar_zip[[#This Row],[Datum]])=12),1.1,IF(OR(MONTH(jaar_zip[[#This Row],[Datum]])=3,MONTH(jaar_zip[[#This Row],[Datum]])=10),1,0.8))*jaar_zip[[#This Row],[graaddagen]],"")</f>
        <v>0</v>
      </c>
      <c r="O5456" s="101">
        <f>IF(ISNUMBER(jaar_zip[[#This Row],[etmaaltemperatuur]]),IF(jaar_zip[[#This Row],[etmaaltemperatuur]]&gt;stookgrens,jaar_zip[[#This Row],[etmaaltemperatuur]]-stookgrens,0),"")</f>
        <v>4.6999999999999993</v>
      </c>
    </row>
    <row r="5457" spans="1:15" x14ac:dyDescent="0.25">
      <c r="A5457">
        <v>290</v>
      </c>
      <c r="B5457">
        <v>20240906</v>
      </c>
      <c r="C5457">
        <v>2.9</v>
      </c>
      <c r="D5457">
        <v>19.600000000000001</v>
      </c>
      <c r="E5457">
        <v>673</v>
      </c>
      <c r="F5457">
        <v>1.5</v>
      </c>
      <c r="G5457">
        <v>1011.2</v>
      </c>
      <c r="H5457">
        <v>76</v>
      </c>
      <c r="I5457" s="101" t="s">
        <v>31</v>
      </c>
      <c r="J5457" s="1">
        <f>DATEVALUE(RIGHT(jaar_zip[[#This Row],[YYYYMMDD]],2)&amp;"-"&amp;MID(jaar_zip[[#This Row],[YYYYMMDD]],5,2)&amp;"-"&amp;LEFT(jaar_zip[[#This Row],[YYYYMMDD]],4))</f>
        <v>45541</v>
      </c>
      <c r="K5457" s="101" t="str">
        <f>IF(AND(VALUE(MONTH(jaar_zip[[#This Row],[Datum]]))=1,VALUE(WEEKNUM(jaar_zip[[#This Row],[Datum]],21))&gt;51),RIGHT(YEAR(jaar_zip[[#This Row],[Datum]])-1,2),RIGHT(YEAR(jaar_zip[[#This Row],[Datum]]),2))&amp;"-"&amp; TEXT(WEEKNUM(jaar_zip[[#This Row],[Datum]],21),"00")</f>
        <v>24-36</v>
      </c>
      <c r="L5457" s="101">
        <f>MONTH(jaar_zip[[#This Row],[Datum]])</f>
        <v>9</v>
      </c>
      <c r="M5457" s="101">
        <f>IF(ISNUMBER(jaar_zip[[#This Row],[etmaaltemperatuur]]),IF(jaar_zip[[#This Row],[etmaaltemperatuur]]&lt;stookgrens,stookgrens-jaar_zip[[#This Row],[etmaaltemperatuur]],0),"")</f>
        <v>0</v>
      </c>
      <c r="N5457" s="101">
        <f>IF(ISNUMBER(jaar_zip[[#This Row],[graaddagen]]),IF(OR(MONTH(jaar_zip[[#This Row],[Datum]])=1,MONTH(jaar_zip[[#This Row],[Datum]])=2,MONTH(jaar_zip[[#This Row],[Datum]])=11,MONTH(jaar_zip[[#This Row],[Datum]])=12),1.1,IF(OR(MONTH(jaar_zip[[#This Row],[Datum]])=3,MONTH(jaar_zip[[#This Row],[Datum]])=10),1,0.8))*jaar_zip[[#This Row],[graaddagen]],"")</f>
        <v>0</v>
      </c>
      <c r="O5457" s="101">
        <f>IF(ISNUMBER(jaar_zip[[#This Row],[etmaaltemperatuur]]),IF(jaar_zip[[#This Row],[etmaaltemperatuur]]&gt;stookgrens,jaar_zip[[#This Row],[etmaaltemperatuur]]-stookgrens,0),"")</f>
        <v>1.6000000000000014</v>
      </c>
    </row>
    <row r="5458" spans="1:15" x14ac:dyDescent="0.25">
      <c r="A5458">
        <v>290</v>
      </c>
      <c r="B5458">
        <v>20240907</v>
      </c>
      <c r="C5458">
        <v>2.2999999999999998</v>
      </c>
      <c r="D5458">
        <v>20.7</v>
      </c>
      <c r="E5458">
        <v>1433</v>
      </c>
      <c r="F5458">
        <v>0</v>
      </c>
      <c r="G5458">
        <v>1011.5</v>
      </c>
      <c r="H5458">
        <v>81</v>
      </c>
      <c r="I5458" s="101" t="s">
        <v>31</v>
      </c>
      <c r="J5458" s="1">
        <f>DATEVALUE(RIGHT(jaar_zip[[#This Row],[YYYYMMDD]],2)&amp;"-"&amp;MID(jaar_zip[[#This Row],[YYYYMMDD]],5,2)&amp;"-"&amp;LEFT(jaar_zip[[#This Row],[YYYYMMDD]],4))</f>
        <v>45542</v>
      </c>
      <c r="K5458" s="101" t="str">
        <f>IF(AND(VALUE(MONTH(jaar_zip[[#This Row],[Datum]]))=1,VALUE(WEEKNUM(jaar_zip[[#This Row],[Datum]],21))&gt;51),RIGHT(YEAR(jaar_zip[[#This Row],[Datum]])-1,2),RIGHT(YEAR(jaar_zip[[#This Row],[Datum]]),2))&amp;"-"&amp; TEXT(WEEKNUM(jaar_zip[[#This Row],[Datum]],21),"00")</f>
        <v>24-36</v>
      </c>
      <c r="L5458" s="101">
        <f>MONTH(jaar_zip[[#This Row],[Datum]])</f>
        <v>9</v>
      </c>
      <c r="M5458" s="101">
        <f>IF(ISNUMBER(jaar_zip[[#This Row],[etmaaltemperatuur]]),IF(jaar_zip[[#This Row],[etmaaltemperatuur]]&lt;stookgrens,stookgrens-jaar_zip[[#This Row],[etmaaltemperatuur]],0),"")</f>
        <v>0</v>
      </c>
      <c r="N5458" s="101">
        <f>IF(ISNUMBER(jaar_zip[[#This Row],[graaddagen]]),IF(OR(MONTH(jaar_zip[[#This Row],[Datum]])=1,MONTH(jaar_zip[[#This Row],[Datum]])=2,MONTH(jaar_zip[[#This Row],[Datum]])=11,MONTH(jaar_zip[[#This Row],[Datum]])=12),1.1,IF(OR(MONTH(jaar_zip[[#This Row],[Datum]])=3,MONTH(jaar_zip[[#This Row],[Datum]])=10),1,0.8))*jaar_zip[[#This Row],[graaddagen]],"")</f>
        <v>0</v>
      </c>
      <c r="O5458" s="101">
        <f>IF(ISNUMBER(jaar_zip[[#This Row],[etmaaltemperatuur]]),IF(jaar_zip[[#This Row],[etmaaltemperatuur]]&gt;stookgrens,jaar_zip[[#This Row],[etmaaltemperatuur]]-stookgrens,0),"")</f>
        <v>2.6999999999999993</v>
      </c>
    </row>
    <row r="5459" spans="1:15" x14ac:dyDescent="0.25">
      <c r="A5459">
        <v>290</v>
      </c>
      <c r="B5459">
        <v>20240908</v>
      </c>
      <c r="C5459">
        <v>2.7</v>
      </c>
      <c r="D5459">
        <v>18.600000000000001</v>
      </c>
      <c r="E5459">
        <v>1462</v>
      </c>
      <c r="F5459">
        <v>-0.1</v>
      </c>
      <c r="G5459">
        <v>1007.8</v>
      </c>
      <c r="H5459">
        <v>78</v>
      </c>
      <c r="I5459" s="101" t="s">
        <v>31</v>
      </c>
      <c r="J5459" s="1">
        <f>DATEVALUE(RIGHT(jaar_zip[[#This Row],[YYYYMMDD]],2)&amp;"-"&amp;MID(jaar_zip[[#This Row],[YYYYMMDD]],5,2)&amp;"-"&amp;LEFT(jaar_zip[[#This Row],[YYYYMMDD]],4))</f>
        <v>45543</v>
      </c>
      <c r="K5459" s="101" t="str">
        <f>IF(AND(VALUE(MONTH(jaar_zip[[#This Row],[Datum]]))=1,VALUE(WEEKNUM(jaar_zip[[#This Row],[Datum]],21))&gt;51),RIGHT(YEAR(jaar_zip[[#This Row],[Datum]])-1,2),RIGHT(YEAR(jaar_zip[[#This Row],[Datum]]),2))&amp;"-"&amp; TEXT(WEEKNUM(jaar_zip[[#This Row],[Datum]],21),"00")</f>
        <v>24-36</v>
      </c>
      <c r="L5459" s="101">
        <f>MONTH(jaar_zip[[#This Row],[Datum]])</f>
        <v>9</v>
      </c>
      <c r="M5459" s="101">
        <f>IF(ISNUMBER(jaar_zip[[#This Row],[etmaaltemperatuur]]),IF(jaar_zip[[#This Row],[etmaaltemperatuur]]&lt;stookgrens,stookgrens-jaar_zip[[#This Row],[etmaaltemperatuur]],0),"")</f>
        <v>0</v>
      </c>
      <c r="N5459" s="101">
        <f>IF(ISNUMBER(jaar_zip[[#This Row],[graaddagen]]),IF(OR(MONTH(jaar_zip[[#This Row],[Datum]])=1,MONTH(jaar_zip[[#This Row],[Datum]])=2,MONTH(jaar_zip[[#This Row],[Datum]])=11,MONTH(jaar_zip[[#This Row],[Datum]])=12),1.1,IF(OR(MONTH(jaar_zip[[#This Row],[Datum]])=3,MONTH(jaar_zip[[#This Row],[Datum]])=10),1,0.8))*jaar_zip[[#This Row],[graaddagen]],"")</f>
        <v>0</v>
      </c>
      <c r="O5459" s="101">
        <f>IF(ISNUMBER(jaar_zip[[#This Row],[etmaaltemperatuur]]),IF(jaar_zip[[#This Row],[etmaaltemperatuur]]&gt;stookgrens,jaar_zip[[#This Row],[etmaaltemperatuur]]-stookgrens,0),"")</f>
        <v>0.60000000000000142</v>
      </c>
    </row>
    <row r="5460" spans="1:15" x14ac:dyDescent="0.25">
      <c r="A5460">
        <v>290</v>
      </c>
      <c r="B5460">
        <v>20240909</v>
      </c>
      <c r="C5460">
        <v>2.4</v>
      </c>
      <c r="D5460">
        <v>15.2</v>
      </c>
      <c r="E5460">
        <v>824</v>
      </c>
      <c r="F5460">
        <v>1</v>
      </c>
      <c r="G5460">
        <v>1005.1</v>
      </c>
      <c r="H5460">
        <v>86</v>
      </c>
      <c r="I5460" s="101" t="s">
        <v>31</v>
      </c>
      <c r="J5460" s="1">
        <f>DATEVALUE(RIGHT(jaar_zip[[#This Row],[YYYYMMDD]],2)&amp;"-"&amp;MID(jaar_zip[[#This Row],[YYYYMMDD]],5,2)&amp;"-"&amp;LEFT(jaar_zip[[#This Row],[YYYYMMDD]],4))</f>
        <v>45544</v>
      </c>
      <c r="K5460" s="101" t="str">
        <f>IF(AND(VALUE(MONTH(jaar_zip[[#This Row],[Datum]]))=1,VALUE(WEEKNUM(jaar_zip[[#This Row],[Datum]],21))&gt;51),RIGHT(YEAR(jaar_zip[[#This Row],[Datum]])-1,2),RIGHT(YEAR(jaar_zip[[#This Row],[Datum]]),2))&amp;"-"&amp; TEXT(WEEKNUM(jaar_zip[[#This Row],[Datum]],21),"00")</f>
        <v>24-37</v>
      </c>
      <c r="L5460" s="101">
        <f>MONTH(jaar_zip[[#This Row],[Datum]])</f>
        <v>9</v>
      </c>
      <c r="M5460" s="101">
        <f>IF(ISNUMBER(jaar_zip[[#This Row],[etmaaltemperatuur]]),IF(jaar_zip[[#This Row],[etmaaltemperatuur]]&lt;stookgrens,stookgrens-jaar_zip[[#This Row],[etmaaltemperatuur]],0),"")</f>
        <v>2.8000000000000007</v>
      </c>
      <c r="N5460" s="101">
        <f>IF(ISNUMBER(jaar_zip[[#This Row],[graaddagen]]),IF(OR(MONTH(jaar_zip[[#This Row],[Datum]])=1,MONTH(jaar_zip[[#This Row],[Datum]])=2,MONTH(jaar_zip[[#This Row],[Datum]])=11,MONTH(jaar_zip[[#This Row],[Datum]])=12),1.1,IF(OR(MONTH(jaar_zip[[#This Row],[Datum]])=3,MONTH(jaar_zip[[#This Row],[Datum]])=10),1,0.8))*jaar_zip[[#This Row],[graaddagen]],"")</f>
        <v>2.2400000000000007</v>
      </c>
      <c r="O5460" s="101">
        <f>IF(ISNUMBER(jaar_zip[[#This Row],[etmaaltemperatuur]]),IF(jaar_zip[[#This Row],[etmaaltemperatuur]]&gt;stookgrens,jaar_zip[[#This Row],[etmaaltemperatuur]]-stookgrens,0),"")</f>
        <v>0</v>
      </c>
    </row>
    <row r="5461" spans="1:15" x14ac:dyDescent="0.25">
      <c r="A5461">
        <v>290</v>
      </c>
      <c r="B5461">
        <v>20240910</v>
      </c>
      <c r="C5461">
        <v>5.5</v>
      </c>
      <c r="D5461">
        <v>14.1</v>
      </c>
      <c r="E5461">
        <v>784</v>
      </c>
      <c r="F5461">
        <v>7.4</v>
      </c>
      <c r="G5461">
        <v>1006.9</v>
      </c>
      <c r="H5461">
        <v>85</v>
      </c>
      <c r="I5461" s="101" t="s">
        <v>31</v>
      </c>
      <c r="J5461" s="1">
        <f>DATEVALUE(RIGHT(jaar_zip[[#This Row],[YYYYMMDD]],2)&amp;"-"&amp;MID(jaar_zip[[#This Row],[YYYYMMDD]],5,2)&amp;"-"&amp;LEFT(jaar_zip[[#This Row],[YYYYMMDD]],4))</f>
        <v>45545</v>
      </c>
      <c r="K5461" s="101" t="str">
        <f>IF(AND(VALUE(MONTH(jaar_zip[[#This Row],[Datum]]))=1,VALUE(WEEKNUM(jaar_zip[[#This Row],[Datum]],21))&gt;51),RIGHT(YEAR(jaar_zip[[#This Row],[Datum]])-1,2),RIGHT(YEAR(jaar_zip[[#This Row],[Datum]]),2))&amp;"-"&amp; TEXT(WEEKNUM(jaar_zip[[#This Row],[Datum]],21),"00")</f>
        <v>24-37</v>
      </c>
      <c r="L5461" s="101">
        <f>MONTH(jaar_zip[[#This Row],[Datum]])</f>
        <v>9</v>
      </c>
      <c r="M5461" s="101">
        <f>IF(ISNUMBER(jaar_zip[[#This Row],[etmaaltemperatuur]]),IF(jaar_zip[[#This Row],[etmaaltemperatuur]]&lt;stookgrens,stookgrens-jaar_zip[[#This Row],[etmaaltemperatuur]],0),"")</f>
        <v>3.9000000000000004</v>
      </c>
      <c r="N5461" s="101">
        <f>IF(ISNUMBER(jaar_zip[[#This Row],[graaddagen]]),IF(OR(MONTH(jaar_zip[[#This Row],[Datum]])=1,MONTH(jaar_zip[[#This Row],[Datum]])=2,MONTH(jaar_zip[[#This Row],[Datum]])=11,MONTH(jaar_zip[[#This Row],[Datum]])=12),1.1,IF(OR(MONTH(jaar_zip[[#This Row],[Datum]])=3,MONTH(jaar_zip[[#This Row],[Datum]])=10),1,0.8))*jaar_zip[[#This Row],[graaddagen]],"")</f>
        <v>3.1200000000000006</v>
      </c>
      <c r="O5461" s="101">
        <f>IF(ISNUMBER(jaar_zip[[#This Row],[etmaaltemperatuur]]),IF(jaar_zip[[#This Row],[etmaaltemperatuur]]&gt;stookgrens,jaar_zip[[#This Row],[etmaaltemperatuur]]-stookgrens,0),"")</f>
        <v>0</v>
      </c>
    </row>
    <row r="5462" spans="1:15" x14ac:dyDescent="0.25">
      <c r="A5462">
        <v>290</v>
      </c>
      <c r="B5462">
        <v>20240911</v>
      </c>
      <c r="C5462">
        <v>3.7</v>
      </c>
      <c r="D5462">
        <v>10</v>
      </c>
      <c r="E5462">
        <v>1171</v>
      </c>
      <c r="F5462">
        <v>16.7</v>
      </c>
      <c r="G5462">
        <v>1005.1</v>
      </c>
      <c r="H5462">
        <v>87</v>
      </c>
      <c r="I5462" s="101" t="s">
        <v>31</v>
      </c>
      <c r="J5462" s="1">
        <f>DATEVALUE(RIGHT(jaar_zip[[#This Row],[YYYYMMDD]],2)&amp;"-"&amp;MID(jaar_zip[[#This Row],[YYYYMMDD]],5,2)&amp;"-"&amp;LEFT(jaar_zip[[#This Row],[YYYYMMDD]],4))</f>
        <v>45546</v>
      </c>
      <c r="K5462" s="101" t="str">
        <f>IF(AND(VALUE(MONTH(jaar_zip[[#This Row],[Datum]]))=1,VALUE(WEEKNUM(jaar_zip[[#This Row],[Datum]],21))&gt;51),RIGHT(YEAR(jaar_zip[[#This Row],[Datum]])-1,2),RIGHT(YEAR(jaar_zip[[#This Row],[Datum]]),2))&amp;"-"&amp; TEXT(WEEKNUM(jaar_zip[[#This Row],[Datum]],21),"00")</f>
        <v>24-37</v>
      </c>
      <c r="L5462" s="101">
        <f>MONTH(jaar_zip[[#This Row],[Datum]])</f>
        <v>9</v>
      </c>
      <c r="M5462" s="101">
        <f>IF(ISNUMBER(jaar_zip[[#This Row],[etmaaltemperatuur]]),IF(jaar_zip[[#This Row],[etmaaltemperatuur]]&lt;stookgrens,stookgrens-jaar_zip[[#This Row],[etmaaltemperatuur]],0),"")</f>
        <v>8</v>
      </c>
      <c r="N5462" s="101">
        <f>IF(ISNUMBER(jaar_zip[[#This Row],[graaddagen]]),IF(OR(MONTH(jaar_zip[[#This Row],[Datum]])=1,MONTH(jaar_zip[[#This Row],[Datum]])=2,MONTH(jaar_zip[[#This Row],[Datum]])=11,MONTH(jaar_zip[[#This Row],[Datum]])=12),1.1,IF(OR(MONTH(jaar_zip[[#This Row],[Datum]])=3,MONTH(jaar_zip[[#This Row],[Datum]])=10),1,0.8))*jaar_zip[[#This Row],[graaddagen]],"")</f>
        <v>6.4</v>
      </c>
      <c r="O5462" s="101">
        <f>IF(ISNUMBER(jaar_zip[[#This Row],[etmaaltemperatuur]]),IF(jaar_zip[[#This Row],[etmaaltemperatuur]]&gt;stookgrens,jaar_zip[[#This Row],[etmaaltemperatuur]]-stookgrens,0),"")</f>
        <v>0</v>
      </c>
    </row>
    <row r="5463" spans="1:15" x14ac:dyDescent="0.25">
      <c r="A5463">
        <v>290</v>
      </c>
      <c r="B5463">
        <v>20240912</v>
      </c>
      <c r="C5463">
        <v>2.1</v>
      </c>
      <c r="D5463">
        <v>9.1999999999999993</v>
      </c>
      <c r="E5463">
        <v>1249</v>
      </c>
      <c r="F5463">
        <v>0.4</v>
      </c>
      <c r="G5463">
        <v>1013</v>
      </c>
      <c r="H5463">
        <v>87</v>
      </c>
      <c r="I5463" s="101" t="s">
        <v>31</v>
      </c>
      <c r="J5463" s="1">
        <f>DATEVALUE(RIGHT(jaar_zip[[#This Row],[YYYYMMDD]],2)&amp;"-"&amp;MID(jaar_zip[[#This Row],[YYYYMMDD]],5,2)&amp;"-"&amp;LEFT(jaar_zip[[#This Row],[YYYYMMDD]],4))</f>
        <v>45547</v>
      </c>
      <c r="K5463" s="101" t="str">
        <f>IF(AND(VALUE(MONTH(jaar_zip[[#This Row],[Datum]]))=1,VALUE(WEEKNUM(jaar_zip[[#This Row],[Datum]],21))&gt;51),RIGHT(YEAR(jaar_zip[[#This Row],[Datum]])-1,2),RIGHT(YEAR(jaar_zip[[#This Row],[Datum]]),2))&amp;"-"&amp; TEXT(WEEKNUM(jaar_zip[[#This Row],[Datum]],21),"00")</f>
        <v>24-37</v>
      </c>
      <c r="L5463" s="101">
        <f>MONTH(jaar_zip[[#This Row],[Datum]])</f>
        <v>9</v>
      </c>
      <c r="M5463" s="101">
        <f>IF(ISNUMBER(jaar_zip[[#This Row],[etmaaltemperatuur]]),IF(jaar_zip[[#This Row],[etmaaltemperatuur]]&lt;stookgrens,stookgrens-jaar_zip[[#This Row],[etmaaltemperatuur]],0),"")</f>
        <v>8.8000000000000007</v>
      </c>
      <c r="N5463" s="101">
        <f>IF(ISNUMBER(jaar_zip[[#This Row],[graaddagen]]),IF(OR(MONTH(jaar_zip[[#This Row],[Datum]])=1,MONTH(jaar_zip[[#This Row],[Datum]])=2,MONTH(jaar_zip[[#This Row],[Datum]])=11,MONTH(jaar_zip[[#This Row],[Datum]])=12),1.1,IF(OR(MONTH(jaar_zip[[#This Row],[Datum]])=3,MONTH(jaar_zip[[#This Row],[Datum]])=10),1,0.8))*jaar_zip[[#This Row],[graaddagen]],"")</f>
        <v>7.0400000000000009</v>
      </c>
      <c r="O5463" s="101">
        <f>IF(ISNUMBER(jaar_zip[[#This Row],[etmaaltemperatuur]]),IF(jaar_zip[[#This Row],[etmaaltemperatuur]]&gt;stookgrens,jaar_zip[[#This Row],[etmaaltemperatuur]]-stookgrens,0),"")</f>
        <v>0</v>
      </c>
    </row>
    <row r="5464" spans="1:15" x14ac:dyDescent="0.25">
      <c r="A5464">
        <v>290</v>
      </c>
      <c r="B5464">
        <v>20240913</v>
      </c>
      <c r="C5464">
        <v>2.2999999999999998</v>
      </c>
      <c r="D5464">
        <v>9.8000000000000007</v>
      </c>
      <c r="E5464">
        <v>1413</v>
      </c>
      <c r="F5464">
        <v>-0.1</v>
      </c>
      <c r="G5464">
        <v>1024.0999999999999</v>
      </c>
      <c r="H5464">
        <v>82</v>
      </c>
      <c r="I5464" s="101" t="s">
        <v>31</v>
      </c>
      <c r="J5464" s="1">
        <f>DATEVALUE(RIGHT(jaar_zip[[#This Row],[YYYYMMDD]],2)&amp;"-"&amp;MID(jaar_zip[[#This Row],[YYYYMMDD]],5,2)&amp;"-"&amp;LEFT(jaar_zip[[#This Row],[YYYYMMDD]],4))</f>
        <v>45548</v>
      </c>
      <c r="K5464" s="101" t="str">
        <f>IF(AND(VALUE(MONTH(jaar_zip[[#This Row],[Datum]]))=1,VALUE(WEEKNUM(jaar_zip[[#This Row],[Datum]],21))&gt;51),RIGHT(YEAR(jaar_zip[[#This Row],[Datum]])-1,2),RIGHT(YEAR(jaar_zip[[#This Row],[Datum]]),2))&amp;"-"&amp; TEXT(WEEKNUM(jaar_zip[[#This Row],[Datum]],21),"00")</f>
        <v>24-37</v>
      </c>
      <c r="L5464" s="101">
        <f>MONTH(jaar_zip[[#This Row],[Datum]])</f>
        <v>9</v>
      </c>
      <c r="M5464" s="101">
        <f>IF(ISNUMBER(jaar_zip[[#This Row],[etmaaltemperatuur]]),IF(jaar_zip[[#This Row],[etmaaltemperatuur]]&lt;stookgrens,stookgrens-jaar_zip[[#This Row],[etmaaltemperatuur]],0),"")</f>
        <v>8.1999999999999993</v>
      </c>
      <c r="N5464" s="101">
        <f>IF(ISNUMBER(jaar_zip[[#This Row],[graaddagen]]),IF(OR(MONTH(jaar_zip[[#This Row],[Datum]])=1,MONTH(jaar_zip[[#This Row],[Datum]])=2,MONTH(jaar_zip[[#This Row],[Datum]])=11,MONTH(jaar_zip[[#This Row],[Datum]])=12),1.1,IF(OR(MONTH(jaar_zip[[#This Row],[Datum]])=3,MONTH(jaar_zip[[#This Row],[Datum]])=10),1,0.8))*jaar_zip[[#This Row],[graaddagen]],"")</f>
        <v>6.56</v>
      </c>
      <c r="O5464" s="101">
        <f>IF(ISNUMBER(jaar_zip[[#This Row],[etmaaltemperatuur]]),IF(jaar_zip[[#This Row],[etmaaltemperatuur]]&gt;stookgrens,jaar_zip[[#This Row],[etmaaltemperatuur]]-stookgrens,0),"")</f>
        <v>0</v>
      </c>
    </row>
    <row r="5465" spans="1:15" x14ac:dyDescent="0.25">
      <c r="A5465">
        <v>290</v>
      </c>
      <c r="B5465">
        <v>20240914</v>
      </c>
      <c r="C5465">
        <v>1.4</v>
      </c>
      <c r="D5465">
        <v>9.6999999999999993</v>
      </c>
      <c r="E5465">
        <v>1463</v>
      </c>
      <c r="F5465">
        <v>0</v>
      </c>
      <c r="G5465">
        <v>1030</v>
      </c>
      <c r="H5465">
        <v>80</v>
      </c>
      <c r="I5465" s="101" t="s">
        <v>31</v>
      </c>
      <c r="J5465" s="1">
        <f>DATEVALUE(RIGHT(jaar_zip[[#This Row],[YYYYMMDD]],2)&amp;"-"&amp;MID(jaar_zip[[#This Row],[YYYYMMDD]],5,2)&amp;"-"&amp;LEFT(jaar_zip[[#This Row],[YYYYMMDD]],4))</f>
        <v>45549</v>
      </c>
      <c r="K5465" s="101" t="str">
        <f>IF(AND(VALUE(MONTH(jaar_zip[[#This Row],[Datum]]))=1,VALUE(WEEKNUM(jaar_zip[[#This Row],[Datum]],21))&gt;51),RIGHT(YEAR(jaar_zip[[#This Row],[Datum]])-1,2),RIGHT(YEAR(jaar_zip[[#This Row],[Datum]]),2))&amp;"-"&amp; TEXT(WEEKNUM(jaar_zip[[#This Row],[Datum]],21),"00")</f>
        <v>24-37</v>
      </c>
      <c r="L5465" s="101">
        <f>MONTH(jaar_zip[[#This Row],[Datum]])</f>
        <v>9</v>
      </c>
      <c r="M5465" s="101">
        <f>IF(ISNUMBER(jaar_zip[[#This Row],[etmaaltemperatuur]]),IF(jaar_zip[[#This Row],[etmaaltemperatuur]]&lt;stookgrens,stookgrens-jaar_zip[[#This Row],[etmaaltemperatuur]],0),"")</f>
        <v>8.3000000000000007</v>
      </c>
      <c r="N5465" s="101">
        <f>IF(ISNUMBER(jaar_zip[[#This Row],[graaddagen]]),IF(OR(MONTH(jaar_zip[[#This Row],[Datum]])=1,MONTH(jaar_zip[[#This Row],[Datum]])=2,MONTH(jaar_zip[[#This Row],[Datum]])=11,MONTH(jaar_zip[[#This Row],[Datum]])=12),1.1,IF(OR(MONTH(jaar_zip[[#This Row],[Datum]])=3,MONTH(jaar_zip[[#This Row],[Datum]])=10),1,0.8))*jaar_zip[[#This Row],[graaddagen]],"")</f>
        <v>6.6400000000000006</v>
      </c>
      <c r="O5465" s="101">
        <f>IF(ISNUMBER(jaar_zip[[#This Row],[etmaaltemperatuur]]),IF(jaar_zip[[#This Row],[etmaaltemperatuur]]&gt;stookgrens,jaar_zip[[#This Row],[etmaaltemperatuur]]-stookgrens,0),"")</f>
        <v>0</v>
      </c>
    </row>
    <row r="5466" spans="1:15" x14ac:dyDescent="0.25">
      <c r="A5466">
        <v>290</v>
      </c>
      <c r="B5466">
        <v>20240915</v>
      </c>
      <c r="C5466">
        <v>1.1000000000000001</v>
      </c>
      <c r="D5466">
        <v>13</v>
      </c>
      <c r="E5466">
        <v>1259</v>
      </c>
      <c r="F5466">
        <v>0</v>
      </c>
      <c r="G5466">
        <v>1026.5</v>
      </c>
      <c r="H5466">
        <v>83</v>
      </c>
      <c r="I5466" s="101" t="s">
        <v>31</v>
      </c>
      <c r="J5466" s="1">
        <f>DATEVALUE(RIGHT(jaar_zip[[#This Row],[YYYYMMDD]],2)&amp;"-"&amp;MID(jaar_zip[[#This Row],[YYYYMMDD]],5,2)&amp;"-"&amp;LEFT(jaar_zip[[#This Row],[YYYYMMDD]],4))</f>
        <v>45550</v>
      </c>
      <c r="K5466" s="101" t="str">
        <f>IF(AND(VALUE(MONTH(jaar_zip[[#This Row],[Datum]]))=1,VALUE(WEEKNUM(jaar_zip[[#This Row],[Datum]],21))&gt;51),RIGHT(YEAR(jaar_zip[[#This Row],[Datum]])-1,2),RIGHT(YEAR(jaar_zip[[#This Row],[Datum]]),2))&amp;"-"&amp; TEXT(WEEKNUM(jaar_zip[[#This Row],[Datum]],21),"00")</f>
        <v>24-37</v>
      </c>
      <c r="L5466" s="101">
        <f>MONTH(jaar_zip[[#This Row],[Datum]])</f>
        <v>9</v>
      </c>
      <c r="M5466" s="101">
        <f>IF(ISNUMBER(jaar_zip[[#This Row],[etmaaltemperatuur]]),IF(jaar_zip[[#This Row],[etmaaltemperatuur]]&lt;stookgrens,stookgrens-jaar_zip[[#This Row],[etmaaltemperatuur]],0),"")</f>
        <v>5</v>
      </c>
      <c r="N5466" s="101">
        <f>IF(ISNUMBER(jaar_zip[[#This Row],[graaddagen]]),IF(OR(MONTH(jaar_zip[[#This Row],[Datum]])=1,MONTH(jaar_zip[[#This Row],[Datum]])=2,MONTH(jaar_zip[[#This Row],[Datum]])=11,MONTH(jaar_zip[[#This Row],[Datum]])=12),1.1,IF(OR(MONTH(jaar_zip[[#This Row],[Datum]])=3,MONTH(jaar_zip[[#This Row],[Datum]])=10),1,0.8))*jaar_zip[[#This Row],[graaddagen]],"")</f>
        <v>4</v>
      </c>
      <c r="O5466" s="101">
        <f>IF(ISNUMBER(jaar_zip[[#This Row],[etmaaltemperatuur]]),IF(jaar_zip[[#This Row],[etmaaltemperatuur]]&gt;stookgrens,jaar_zip[[#This Row],[etmaaltemperatuur]]-stookgrens,0),"")</f>
        <v>0</v>
      </c>
    </row>
    <row r="5467" spans="1:15" x14ac:dyDescent="0.25">
      <c r="A5467">
        <v>290</v>
      </c>
      <c r="B5467">
        <v>20240916</v>
      </c>
      <c r="C5467">
        <v>2.4</v>
      </c>
      <c r="D5467">
        <v>15.6</v>
      </c>
      <c r="E5467">
        <v>1033</v>
      </c>
      <c r="F5467">
        <v>-0.1</v>
      </c>
      <c r="G5467">
        <v>1025.5</v>
      </c>
      <c r="H5467">
        <v>85</v>
      </c>
      <c r="I5467" s="101" t="s">
        <v>31</v>
      </c>
      <c r="J5467" s="1">
        <f>DATEVALUE(RIGHT(jaar_zip[[#This Row],[YYYYMMDD]],2)&amp;"-"&amp;MID(jaar_zip[[#This Row],[YYYYMMDD]],5,2)&amp;"-"&amp;LEFT(jaar_zip[[#This Row],[YYYYMMDD]],4))</f>
        <v>45551</v>
      </c>
      <c r="K5467" s="101" t="str">
        <f>IF(AND(VALUE(MONTH(jaar_zip[[#This Row],[Datum]]))=1,VALUE(WEEKNUM(jaar_zip[[#This Row],[Datum]],21))&gt;51),RIGHT(YEAR(jaar_zip[[#This Row],[Datum]])-1,2),RIGHT(YEAR(jaar_zip[[#This Row],[Datum]]),2))&amp;"-"&amp; TEXT(WEEKNUM(jaar_zip[[#This Row],[Datum]],21),"00")</f>
        <v>24-38</v>
      </c>
      <c r="L5467" s="101">
        <f>MONTH(jaar_zip[[#This Row],[Datum]])</f>
        <v>9</v>
      </c>
      <c r="M5467" s="101">
        <f>IF(ISNUMBER(jaar_zip[[#This Row],[etmaaltemperatuur]]),IF(jaar_zip[[#This Row],[etmaaltemperatuur]]&lt;stookgrens,stookgrens-jaar_zip[[#This Row],[etmaaltemperatuur]],0),"")</f>
        <v>2.4000000000000004</v>
      </c>
      <c r="N5467" s="101">
        <f>IF(ISNUMBER(jaar_zip[[#This Row],[graaddagen]]),IF(OR(MONTH(jaar_zip[[#This Row],[Datum]])=1,MONTH(jaar_zip[[#This Row],[Datum]])=2,MONTH(jaar_zip[[#This Row],[Datum]])=11,MONTH(jaar_zip[[#This Row],[Datum]])=12),1.1,IF(OR(MONTH(jaar_zip[[#This Row],[Datum]])=3,MONTH(jaar_zip[[#This Row],[Datum]])=10),1,0.8))*jaar_zip[[#This Row],[graaddagen]],"")</f>
        <v>1.9200000000000004</v>
      </c>
      <c r="O5467" s="101">
        <f>IF(ISNUMBER(jaar_zip[[#This Row],[etmaaltemperatuur]]),IF(jaar_zip[[#This Row],[etmaaltemperatuur]]&gt;stookgrens,jaar_zip[[#This Row],[etmaaltemperatuur]]-stookgrens,0),"")</f>
        <v>0</v>
      </c>
    </row>
    <row r="5468" spans="1:15" x14ac:dyDescent="0.25">
      <c r="A5468">
        <v>290</v>
      </c>
      <c r="B5468">
        <v>20240917</v>
      </c>
      <c r="C5468">
        <v>4</v>
      </c>
      <c r="D5468">
        <v>16.2</v>
      </c>
      <c r="E5468">
        <v>1361</v>
      </c>
      <c r="F5468">
        <v>0</v>
      </c>
      <c r="G5468">
        <v>1029.0999999999999</v>
      </c>
      <c r="H5468">
        <v>82</v>
      </c>
      <c r="I5468" s="101" t="s">
        <v>31</v>
      </c>
      <c r="J5468" s="1">
        <f>DATEVALUE(RIGHT(jaar_zip[[#This Row],[YYYYMMDD]],2)&amp;"-"&amp;MID(jaar_zip[[#This Row],[YYYYMMDD]],5,2)&amp;"-"&amp;LEFT(jaar_zip[[#This Row],[YYYYMMDD]],4))</f>
        <v>45552</v>
      </c>
      <c r="K5468" s="101" t="str">
        <f>IF(AND(VALUE(MONTH(jaar_zip[[#This Row],[Datum]]))=1,VALUE(WEEKNUM(jaar_zip[[#This Row],[Datum]],21))&gt;51),RIGHT(YEAR(jaar_zip[[#This Row],[Datum]])-1,2),RIGHT(YEAR(jaar_zip[[#This Row],[Datum]]),2))&amp;"-"&amp; TEXT(WEEKNUM(jaar_zip[[#This Row],[Datum]],21),"00")</f>
        <v>24-38</v>
      </c>
      <c r="L5468" s="101">
        <f>MONTH(jaar_zip[[#This Row],[Datum]])</f>
        <v>9</v>
      </c>
      <c r="M5468" s="101">
        <f>IF(ISNUMBER(jaar_zip[[#This Row],[etmaaltemperatuur]]),IF(jaar_zip[[#This Row],[etmaaltemperatuur]]&lt;stookgrens,stookgrens-jaar_zip[[#This Row],[etmaaltemperatuur]],0),"")</f>
        <v>1.8000000000000007</v>
      </c>
      <c r="N5468" s="101">
        <f>IF(ISNUMBER(jaar_zip[[#This Row],[graaddagen]]),IF(OR(MONTH(jaar_zip[[#This Row],[Datum]])=1,MONTH(jaar_zip[[#This Row],[Datum]])=2,MONTH(jaar_zip[[#This Row],[Datum]])=11,MONTH(jaar_zip[[#This Row],[Datum]])=12),1.1,IF(OR(MONTH(jaar_zip[[#This Row],[Datum]])=3,MONTH(jaar_zip[[#This Row],[Datum]])=10),1,0.8))*jaar_zip[[#This Row],[graaddagen]],"")</f>
        <v>1.4400000000000006</v>
      </c>
      <c r="O5468" s="101">
        <f>IF(ISNUMBER(jaar_zip[[#This Row],[etmaaltemperatuur]]),IF(jaar_zip[[#This Row],[etmaaltemperatuur]]&gt;stookgrens,jaar_zip[[#This Row],[etmaaltemperatuur]]-stookgrens,0),"")</f>
        <v>0</v>
      </c>
    </row>
    <row r="5469" spans="1:15" x14ac:dyDescent="0.25">
      <c r="A5469">
        <v>290</v>
      </c>
      <c r="B5469">
        <v>20240918</v>
      </c>
      <c r="C5469">
        <v>3.8</v>
      </c>
      <c r="D5469">
        <v>16.399999999999999</v>
      </c>
      <c r="E5469">
        <v>1140</v>
      </c>
      <c r="F5469">
        <v>0</v>
      </c>
      <c r="G5469">
        <v>1028.5</v>
      </c>
      <c r="H5469">
        <v>87</v>
      </c>
      <c r="I5469" s="101" t="s">
        <v>31</v>
      </c>
      <c r="J5469" s="1">
        <f>DATEVALUE(RIGHT(jaar_zip[[#This Row],[YYYYMMDD]],2)&amp;"-"&amp;MID(jaar_zip[[#This Row],[YYYYMMDD]],5,2)&amp;"-"&amp;LEFT(jaar_zip[[#This Row],[YYYYMMDD]],4))</f>
        <v>45553</v>
      </c>
      <c r="K5469" s="101" t="str">
        <f>IF(AND(VALUE(MONTH(jaar_zip[[#This Row],[Datum]]))=1,VALUE(WEEKNUM(jaar_zip[[#This Row],[Datum]],21))&gt;51),RIGHT(YEAR(jaar_zip[[#This Row],[Datum]])-1,2),RIGHT(YEAR(jaar_zip[[#This Row],[Datum]]),2))&amp;"-"&amp; TEXT(WEEKNUM(jaar_zip[[#This Row],[Datum]],21),"00")</f>
        <v>24-38</v>
      </c>
      <c r="L5469" s="101">
        <f>MONTH(jaar_zip[[#This Row],[Datum]])</f>
        <v>9</v>
      </c>
      <c r="M5469" s="101">
        <f>IF(ISNUMBER(jaar_zip[[#This Row],[etmaaltemperatuur]]),IF(jaar_zip[[#This Row],[etmaaltemperatuur]]&lt;stookgrens,stookgrens-jaar_zip[[#This Row],[etmaaltemperatuur]],0),"")</f>
        <v>1.6000000000000014</v>
      </c>
      <c r="N5469" s="101">
        <f>IF(ISNUMBER(jaar_zip[[#This Row],[graaddagen]]),IF(OR(MONTH(jaar_zip[[#This Row],[Datum]])=1,MONTH(jaar_zip[[#This Row],[Datum]])=2,MONTH(jaar_zip[[#This Row],[Datum]])=11,MONTH(jaar_zip[[#This Row],[Datum]])=12),1.1,IF(OR(MONTH(jaar_zip[[#This Row],[Datum]])=3,MONTH(jaar_zip[[#This Row],[Datum]])=10),1,0.8))*jaar_zip[[#This Row],[graaddagen]],"")</f>
        <v>1.2800000000000011</v>
      </c>
      <c r="O5469" s="101">
        <f>IF(ISNUMBER(jaar_zip[[#This Row],[etmaaltemperatuur]]),IF(jaar_zip[[#This Row],[etmaaltemperatuur]]&gt;stookgrens,jaar_zip[[#This Row],[etmaaltemperatuur]]-stookgrens,0),"")</f>
        <v>0</v>
      </c>
    </row>
    <row r="5470" spans="1:15" x14ac:dyDescent="0.25">
      <c r="A5470">
        <v>290</v>
      </c>
      <c r="B5470">
        <v>20240919</v>
      </c>
      <c r="C5470">
        <v>4</v>
      </c>
      <c r="D5470">
        <v>15.9</v>
      </c>
      <c r="E5470">
        <v>1134</v>
      </c>
      <c r="F5470">
        <v>0</v>
      </c>
      <c r="G5470">
        <v>1025.5999999999999</v>
      </c>
      <c r="H5470">
        <v>90</v>
      </c>
      <c r="I5470" s="101" t="s">
        <v>31</v>
      </c>
      <c r="J5470" s="1">
        <f>DATEVALUE(RIGHT(jaar_zip[[#This Row],[YYYYMMDD]],2)&amp;"-"&amp;MID(jaar_zip[[#This Row],[YYYYMMDD]],5,2)&amp;"-"&amp;LEFT(jaar_zip[[#This Row],[YYYYMMDD]],4))</f>
        <v>45554</v>
      </c>
      <c r="K5470" s="101" t="str">
        <f>IF(AND(VALUE(MONTH(jaar_zip[[#This Row],[Datum]]))=1,VALUE(WEEKNUM(jaar_zip[[#This Row],[Datum]],21))&gt;51),RIGHT(YEAR(jaar_zip[[#This Row],[Datum]])-1,2),RIGHT(YEAR(jaar_zip[[#This Row],[Datum]]),2))&amp;"-"&amp; TEXT(WEEKNUM(jaar_zip[[#This Row],[Datum]],21),"00")</f>
        <v>24-38</v>
      </c>
      <c r="L5470" s="101">
        <f>MONTH(jaar_zip[[#This Row],[Datum]])</f>
        <v>9</v>
      </c>
      <c r="M5470" s="101">
        <f>IF(ISNUMBER(jaar_zip[[#This Row],[etmaaltemperatuur]]),IF(jaar_zip[[#This Row],[etmaaltemperatuur]]&lt;stookgrens,stookgrens-jaar_zip[[#This Row],[etmaaltemperatuur]],0),"")</f>
        <v>2.0999999999999996</v>
      </c>
      <c r="N5470" s="101">
        <f>IF(ISNUMBER(jaar_zip[[#This Row],[graaddagen]]),IF(OR(MONTH(jaar_zip[[#This Row],[Datum]])=1,MONTH(jaar_zip[[#This Row],[Datum]])=2,MONTH(jaar_zip[[#This Row],[Datum]])=11,MONTH(jaar_zip[[#This Row],[Datum]])=12),1.1,IF(OR(MONTH(jaar_zip[[#This Row],[Datum]])=3,MONTH(jaar_zip[[#This Row],[Datum]])=10),1,0.8))*jaar_zip[[#This Row],[graaddagen]],"")</f>
        <v>1.6799999999999997</v>
      </c>
      <c r="O5470" s="101">
        <f>IF(ISNUMBER(jaar_zip[[#This Row],[etmaaltemperatuur]]),IF(jaar_zip[[#This Row],[etmaaltemperatuur]]&gt;stookgrens,jaar_zip[[#This Row],[etmaaltemperatuur]]-stookgrens,0),"")</f>
        <v>0</v>
      </c>
    </row>
    <row r="5471" spans="1:15" x14ac:dyDescent="0.25">
      <c r="A5471">
        <v>290</v>
      </c>
      <c r="B5471">
        <v>20240920</v>
      </c>
      <c r="C5471">
        <v>3.7</v>
      </c>
      <c r="D5471">
        <v>17.5</v>
      </c>
      <c r="E5471">
        <v>1534</v>
      </c>
      <c r="F5471">
        <v>0</v>
      </c>
      <c r="G5471">
        <v>1022.8</v>
      </c>
      <c r="H5471">
        <v>73</v>
      </c>
      <c r="I5471" s="101" t="s">
        <v>31</v>
      </c>
      <c r="J5471" s="1">
        <f>DATEVALUE(RIGHT(jaar_zip[[#This Row],[YYYYMMDD]],2)&amp;"-"&amp;MID(jaar_zip[[#This Row],[YYYYMMDD]],5,2)&amp;"-"&amp;LEFT(jaar_zip[[#This Row],[YYYYMMDD]],4))</f>
        <v>45555</v>
      </c>
      <c r="K5471" s="101" t="str">
        <f>IF(AND(VALUE(MONTH(jaar_zip[[#This Row],[Datum]]))=1,VALUE(WEEKNUM(jaar_zip[[#This Row],[Datum]],21))&gt;51),RIGHT(YEAR(jaar_zip[[#This Row],[Datum]])-1,2),RIGHT(YEAR(jaar_zip[[#This Row],[Datum]]),2))&amp;"-"&amp; TEXT(WEEKNUM(jaar_zip[[#This Row],[Datum]],21),"00")</f>
        <v>24-38</v>
      </c>
      <c r="L5471" s="101">
        <f>MONTH(jaar_zip[[#This Row],[Datum]])</f>
        <v>9</v>
      </c>
      <c r="M5471" s="101">
        <f>IF(ISNUMBER(jaar_zip[[#This Row],[etmaaltemperatuur]]),IF(jaar_zip[[#This Row],[etmaaltemperatuur]]&lt;stookgrens,stookgrens-jaar_zip[[#This Row],[etmaaltemperatuur]],0),"")</f>
        <v>0.5</v>
      </c>
      <c r="N5471" s="101">
        <f>IF(ISNUMBER(jaar_zip[[#This Row],[graaddagen]]),IF(OR(MONTH(jaar_zip[[#This Row],[Datum]])=1,MONTH(jaar_zip[[#This Row],[Datum]])=2,MONTH(jaar_zip[[#This Row],[Datum]])=11,MONTH(jaar_zip[[#This Row],[Datum]])=12),1.1,IF(OR(MONTH(jaar_zip[[#This Row],[Datum]])=3,MONTH(jaar_zip[[#This Row],[Datum]])=10),1,0.8))*jaar_zip[[#This Row],[graaddagen]],"")</f>
        <v>0.4</v>
      </c>
      <c r="O5471" s="101">
        <f>IF(ISNUMBER(jaar_zip[[#This Row],[etmaaltemperatuur]]),IF(jaar_zip[[#This Row],[etmaaltemperatuur]]&gt;stookgrens,jaar_zip[[#This Row],[etmaaltemperatuur]]-stookgrens,0),"")</f>
        <v>0</v>
      </c>
    </row>
    <row r="5472" spans="1:15" x14ac:dyDescent="0.25">
      <c r="A5472">
        <v>290</v>
      </c>
      <c r="B5472">
        <v>20240921</v>
      </c>
      <c r="C5472">
        <v>1.9</v>
      </c>
      <c r="D5472">
        <v>16.3</v>
      </c>
      <c r="E5472">
        <v>1518</v>
      </c>
      <c r="F5472">
        <v>0</v>
      </c>
      <c r="G5472">
        <v>1020.1</v>
      </c>
      <c r="H5472">
        <v>77</v>
      </c>
      <c r="I5472" s="101" t="s">
        <v>31</v>
      </c>
      <c r="J5472" s="1">
        <f>DATEVALUE(RIGHT(jaar_zip[[#This Row],[YYYYMMDD]],2)&amp;"-"&amp;MID(jaar_zip[[#This Row],[YYYYMMDD]],5,2)&amp;"-"&amp;LEFT(jaar_zip[[#This Row],[YYYYMMDD]],4))</f>
        <v>45556</v>
      </c>
      <c r="K5472" s="101" t="str">
        <f>IF(AND(VALUE(MONTH(jaar_zip[[#This Row],[Datum]]))=1,VALUE(WEEKNUM(jaar_zip[[#This Row],[Datum]],21))&gt;51),RIGHT(YEAR(jaar_zip[[#This Row],[Datum]])-1,2),RIGHT(YEAR(jaar_zip[[#This Row],[Datum]]),2))&amp;"-"&amp; TEXT(WEEKNUM(jaar_zip[[#This Row],[Datum]],21),"00")</f>
        <v>24-38</v>
      </c>
      <c r="L5472" s="101">
        <f>MONTH(jaar_zip[[#This Row],[Datum]])</f>
        <v>9</v>
      </c>
      <c r="M5472" s="101">
        <f>IF(ISNUMBER(jaar_zip[[#This Row],[etmaaltemperatuur]]),IF(jaar_zip[[#This Row],[etmaaltemperatuur]]&lt;stookgrens,stookgrens-jaar_zip[[#This Row],[etmaaltemperatuur]],0),"")</f>
        <v>1.6999999999999993</v>
      </c>
      <c r="N5472" s="101">
        <f>IF(ISNUMBER(jaar_zip[[#This Row],[graaddagen]]),IF(OR(MONTH(jaar_zip[[#This Row],[Datum]])=1,MONTH(jaar_zip[[#This Row],[Datum]])=2,MONTH(jaar_zip[[#This Row],[Datum]])=11,MONTH(jaar_zip[[#This Row],[Datum]])=12),1.1,IF(OR(MONTH(jaar_zip[[#This Row],[Datum]])=3,MONTH(jaar_zip[[#This Row],[Datum]])=10),1,0.8))*jaar_zip[[#This Row],[graaddagen]],"")</f>
        <v>1.3599999999999994</v>
      </c>
      <c r="O5472" s="101">
        <f>IF(ISNUMBER(jaar_zip[[#This Row],[etmaaltemperatuur]]),IF(jaar_zip[[#This Row],[etmaaltemperatuur]]&gt;stookgrens,jaar_zip[[#This Row],[etmaaltemperatuur]]-stookgrens,0),"")</f>
        <v>0</v>
      </c>
    </row>
    <row r="5473" spans="1:15" x14ac:dyDescent="0.25">
      <c r="A5473">
        <v>290</v>
      </c>
      <c r="B5473">
        <v>20240922</v>
      </c>
      <c r="C5473">
        <v>0.9</v>
      </c>
      <c r="D5473">
        <v>15.5</v>
      </c>
      <c r="E5473">
        <v>1369</v>
      </c>
      <c r="F5473">
        <v>0</v>
      </c>
      <c r="G5473">
        <v>1014.6</v>
      </c>
      <c r="H5473">
        <v>84</v>
      </c>
      <c r="I5473" s="101" t="s">
        <v>31</v>
      </c>
      <c r="J5473" s="1">
        <f>DATEVALUE(RIGHT(jaar_zip[[#This Row],[YYYYMMDD]],2)&amp;"-"&amp;MID(jaar_zip[[#This Row],[YYYYMMDD]],5,2)&amp;"-"&amp;LEFT(jaar_zip[[#This Row],[YYYYMMDD]],4))</f>
        <v>45557</v>
      </c>
      <c r="K5473" s="101" t="str">
        <f>IF(AND(VALUE(MONTH(jaar_zip[[#This Row],[Datum]]))=1,VALUE(WEEKNUM(jaar_zip[[#This Row],[Datum]],21))&gt;51),RIGHT(YEAR(jaar_zip[[#This Row],[Datum]])-1,2),RIGHT(YEAR(jaar_zip[[#This Row],[Datum]]),2))&amp;"-"&amp; TEXT(WEEKNUM(jaar_zip[[#This Row],[Datum]],21),"00")</f>
        <v>24-38</v>
      </c>
      <c r="L5473" s="101">
        <f>MONTH(jaar_zip[[#This Row],[Datum]])</f>
        <v>9</v>
      </c>
      <c r="M5473" s="101">
        <f>IF(ISNUMBER(jaar_zip[[#This Row],[etmaaltemperatuur]]),IF(jaar_zip[[#This Row],[etmaaltemperatuur]]&lt;stookgrens,stookgrens-jaar_zip[[#This Row],[etmaaltemperatuur]],0),"")</f>
        <v>2.5</v>
      </c>
      <c r="N5473" s="101">
        <f>IF(ISNUMBER(jaar_zip[[#This Row],[graaddagen]]),IF(OR(MONTH(jaar_zip[[#This Row],[Datum]])=1,MONTH(jaar_zip[[#This Row],[Datum]])=2,MONTH(jaar_zip[[#This Row],[Datum]])=11,MONTH(jaar_zip[[#This Row],[Datum]])=12),1.1,IF(OR(MONTH(jaar_zip[[#This Row],[Datum]])=3,MONTH(jaar_zip[[#This Row],[Datum]])=10),1,0.8))*jaar_zip[[#This Row],[graaddagen]],"")</f>
        <v>2</v>
      </c>
      <c r="O5473" s="101">
        <f>IF(ISNUMBER(jaar_zip[[#This Row],[etmaaltemperatuur]]),IF(jaar_zip[[#This Row],[etmaaltemperatuur]]&gt;stookgrens,jaar_zip[[#This Row],[etmaaltemperatuur]]-stookgrens,0),"")</f>
        <v>0</v>
      </c>
    </row>
    <row r="5474" spans="1:15" x14ac:dyDescent="0.25">
      <c r="A5474">
        <v>290</v>
      </c>
      <c r="B5474">
        <v>20240923</v>
      </c>
      <c r="C5474">
        <v>2.5</v>
      </c>
      <c r="D5474">
        <v>16.3</v>
      </c>
      <c r="E5474">
        <v>796</v>
      </c>
      <c r="F5474">
        <v>-0.1</v>
      </c>
      <c r="G5474">
        <v>1007.8</v>
      </c>
      <c r="H5474">
        <v>83</v>
      </c>
      <c r="I5474" s="101" t="s">
        <v>31</v>
      </c>
      <c r="J5474" s="1">
        <f>DATEVALUE(RIGHT(jaar_zip[[#This Row],[YYYYMMDD]],2)&amp;"-"&amp;MID(jaar_zip[[#This Row],[YYYYMMDD]],5,2)&amp;"-"&amp;LEFT(jaar_zip[[#This Row],[YYYYMMDD]],4))</f>
        <v>45558</v>
      </c>
      <c r="K5474" s="101" t="str">
        <f>IF(AND(VALUE(MONTH(jaar_zip[[#This Row],[Datum]]))=1,VALUE(WEEKNUM(jaar_zip[[#This Row],[Datum]],21))&gt;51),RIGHT(YEAR(jaar_zip[[#This Row],[Datum]])-1,2),RIGHT(YEAR(jaar_zip[[#This Row],[Datum]]),2))&amp;"-"&amp; TEXT(WEEKNUM(jaar_zip[[#This Row],[Datum]],21),"00")</f>
        <v>24-39</v>
      </c>
      <c r="L5474" s="101">
        <f>MONTH(jaar_zip[[#This Row],[Datum]])</f>
        <v>9</v>
      </c>
      <c r="M5474" s="101">
        <f>IF(ISNUMBER(jaar_zip[[#This Row],[etmaaltemperatuur]]),IF(jaar_zip[[#This Row],[etmaaltemperatuur]]&lt;stookgrens,stookgrens-jaar_zip[[#This Row],[etmaaltemperatuur]],0),"")</f>
        <v>1.6999999999999993</v>
      </c>
      <c r="N5474" s="101">
        <f>IF(ISNUMBER(jaar_zip[[#This Row],[graaddagen]]),IF(OR(MONTH(jaar_zip[[#This Row],[Datum]])=1,MONTH(jaar_zip[[#This Row],[Datum]])=2,MONTH(jaar_zip[[#This Row],[Datum]])=11,MONTH(jaar_zip[[#This Row],[Datum]])=12),1.1,IF(OR(MONTH(jaar_zip[[#This Row],[Datum]])=3,MONTH(jaar_zip[[#This Row],[Datum]])=10),1,0.8))*jaar_zip[[#This Row],[graaddagen]],"")</f>
        <v>1.3599999999999994</v>
      </c>
      <c r="O5474" s="101">
        <f>IF(ISNUMBER(jaar_zip[[#This Row],[etmaaltemperatuur]]),IF(jaar_zip[[#This Row],[etmaaltemperatuur]]&gt;stookgrens,jaar_zip[[#This Row],[etmaaltemperatuur]]-stookgrens,0),"")</f>
        <v>0</v>
      </c>
    </row>
    <row r="5475" spans="1:15" x14ac:dyDescent="0.25">
      <c r="A5475">
        <v>290</v>
      </c>
      <c r="B5475">
        <v>20240924</v>
      </c>
      <c r="C5475">
        <v>3.7</v>
      </c>
      <c r="D5475">
        <v>14.7</v>
      </c>
      <c r="E5475">
        <v>923</v>
      </c>
      <c r="F5475">
        <v>2.2999999999999998</v>
      </c>
      <c r="G5475">
        <v>1002.9</v>
      </c>
      <c r="H5475">
        <v>84</v>
      </c>
      <c r="I5475" s="101" t="s">
        <v>31</v>
      </c>
      <c r="J5475" s="1">
        <f>DATEVALUE(RIGHT(jaar_zip[[#This Row],[YYYYMMDD]],2)&amp;"-"&amp;MID(jaar_zip[[#This Row],[YYYYMMDD]],5,2)&amp;"-"&amp;LEFT(jaar_zip[[#This Row],[YYYYMMDD]],4))</f>
        <v>45559</v>
      </c>
      <c r="K5475" s="101" t="str">
        <f>IF(AND(VALUE(MONTH(jaar_zip[[#This Row],[Datum]]))=1,VALUE(WEEKNUM(jaar_zip[[#This Row],[Datum]],21))&gt;51),RIGHT(YEAR(jaar_zip[[#This Row],[Datum]])-1,2),RIGHT(YEAR(jaar_zip[[#This Row],[Datum]]),2))&amp;"-"&amp; TEXT(WEEKNUM(jaar_zip[[#This Row],[Datum]],21),"00")</f>
        <v>24-39</v>
      </c>
      <c r="L5475" s="101">
        <f>MONTH(jaar_zip[[#This Row],[Datum]])</f>
        <v>9</v>
      </c>
      <c r="M5475" s="101">
        <f>IF(ISNUMBER(jaar_zip[[#This Row],[etmaaltemperatuur]]),IF(jaar_zip[[#This Row],[etmaaltemperatuur]]&lt;stookgrens,stookgrens-jaar_zip[[#This Row],[etmaaltemperatuur]],0),"")</f>
        <v>3.3000000000000007</v>
      </c>
      <c r="N5475" s="101">
        <f>IF(ISNUMBER(jaar_zip[[#This Row],[graaddagen]]),IF(OR(MONTH(jaar_zip[[#This Row],[Datum]])=1,MONTH(jaar_zip[[#This Row],[Datum]])=2,MONTH(jaar_zip[[#This Row],[Datum]])=11,MONTH(jaar_zip[[#This Row],[Datum]])=12),1.1,IF(OR(MONTH(jaar_zip[[#This Row],[Datum]])=3,MONTH(jaar_zip[[#This Row],[Datum]])=10),1,0.8))*jaar_zip[[#This Row],[graaddagen]],"")</f>
        <v>2.6400000000000006</v>
      </c>
      <c r="O5475" s="101">
        <f>IF(ISNUMBER(jaar_zip[[#This Row],[etmaaltemperatuur]]),IF(jaar_zip[[#This Row],[etmaaltemperatuur]]&gt;stookgrens,jaar_zip[[#This Row],[etmaaltemperatuur]]-stookgrens,0),"")</f>
        <v>0</v>
      </c>
    </row>
    <row r="5476" spans="1:15" x14ac:dyDescent="0.25">
      <c r="A5476">
        <v>290</v>
      </c>
      <c r="B5476">
        <v>20240925</v>
      </c>
      <c r="C5476">
        <v>4.2</v>
      </c>
      <c r="D5476">
        <v>14.8</v>
      </c>
      <c r="E5476">
        <v>649</v>
      </c>
      <c r="F5476">
        <v>0.2</v>
      </c>
      <c r="G5476">
        <v>1001.6</v>
      </c>
      <c r="H5476">
        <v>87</v>
      </c>
      <c r="I5476" s="101" t="s">
        <v>31</v>
      </c>
      <c r="J5476" s="1">
        <f>DATEVALUE(RIGHT(jaar_zip[[#This Row],[YYYYMMDD]],2)&amp;"-"&amp;MID(jaar_zip[[#This Row],[YYYYMMDD]],5,2)&amp;"-"&amp;LEFT(jaar_zip[[#This Row],[YYYYMMDD]],4))</f>
        <v>45560</v>
      </c>
      <c r="K5476" s="101" t="str">
        <f>IF(AND(VALUE(MONTH(jaar_zip[[#This Row],[Datum]]))=1,VALUE(WEEKNUM(jaar_zip[[#This Row],[Datum]],21))&gt;51),RIGHT(YEAR(jaar_zip[[#This Row],[Datum]])-1,2),RIGHT(YEAR(jaar_zip[[#This Row],[Datum]]),2))&amp;"-"&amp; TEXT(WEEKNUM(jaar_zip[[#This Row],[Datum]],21),"00")</f>
        <v>24-39</v>
      </c>
      <c r="L5476" s="101">
        <f>MONTH(jaar_zip[[#This Row],[Datum]])</f>
        <v>9</v>
      </c>
      <c r="M5476" s="101">
        <f>IF(ISNUMBER(jaar_zip[[#This Row],[etmaaltemperatuur]]),IF(jaar_zip[[#This Row],[etmaaltemperatuur]]&lt;stookgrens,stookgrens-jaar_zip[[#This Row],[etmaaltemperatuur]],0),"")</f>
        <v>3.1999999999999993</v>
      </c>
      <c r="N5476" s="101">
        <f>IF(ISNUMBER(jaar_zip[[#This Row],[graaddagen]]),IF(OR(MONTH(jaar_zip[[#This Row],[Datum]])=1,MONTH(jaar_zip[[#This Row],[Datum]])=2,MONTH(jaar_zip[[#This Row],[Datum]])=11,MONTH(jaar_zip[[#This Row],[Datum]])=12),1.1,IF(OR(MONTH(jaar_zip[[#This Row],[Datum]])=3,MONTH(jaar_zip[[#This Row],[Datum]])=10),1,0.8))*jaar_zip[[#This Row],[graaddagen]],"")</f>
        <v>2.5599999999999996</v>
      </c>
      <c r="O5476" s="101">
        <f>IF(ISNUMBER(jaar_zip[[#This Row],[etmaaltemperatuur]]),IF(jaar_zip[[#This Row],[etmaaltemperatuur]]&gt;stookgrens,jaar_zip[[#This Row],[etmaaltemperatuur]]-stookgrens,0),"")</f>
        <v>0</v>
      </c>
    </row>
    <row r="5477" spans="1:15" x14ac:dyDescent="0.25">
      <c r="A5477">
        <v>290</v>
      </c>
      <c r="B5477">
        <v>20240926</v>
      </c>
      <c r="C5477">
        <v>5</v>
      </c>
      <c r="D5477">
        <v>15.5</v>
      </c>
      <c r="E5477">
        <v>653</v>
      </c>
      <c r="F5477">
        <v>21.2</v>
      </c>
      <c r="G5477">
        <v>990.3</v>
      </c>
      <c r="H5477">
        <v>88</v>
      </c>
      <c r="I5477" s="101" t="s">
        <v>31</v>
      </c>
      <c r="J5477" s="1">
        <f>DATEVALUE(RIGHT(jaar_zip[[#This Row],[YYYYMMDD]],2)&amp;"-"&amp;MID(jaar_zip[[#This Row],[YYYYMMDD]],5,2)&amp;"-"&amp;LEFT(jaar_zip[[#This Row],[YYYYMMDD]],4))</f>
        <v>45561</v>
      </c>
      <c r="K5477" s="101" t="str">
        <f>IF(AND(VALUE(MONTH(jaar_zip[[#This Row],[Datum]]))=1,VALUE(WEEKNUM(jaar_zip[[#This Row],[Datum]],21))&gt;51),RIGHT(YEAR(jaar_zip[[#This Row],[Datum]])-1,2),RIGHT(YEAR(jaar_zip[[#This Row],[Datum]]),2))&amp;"-"&amp; TEXT(WEEKNUM(jaar_zip[[#This Row],[Datum]],21),"00")</f>
        <v>24-39</v>
      </c>
      <c r="L5477" s="101">
        <f>MONTH(jaar_zip[[#This Row],[Datum]])</f>
        <v>9</v>
      </c>
      <c r="M5477" s="101">
        <f>IF(ISNUMBER(jaar_zip[[#This Row],[etmaaltemperatuur]]),IF(jaar_zip[[#This Row],[etmaaltemperatuur]]&lt;stookgrens,stookgrens-jaar_zip[[#This Row],[etmaaltemperatuur]],0),"")</f>
        <v>2.5</v>
      </c>
      <c r="N5477" s="101">
        <f>IF(ISNUMBER(jaar_zip[[#This Row],[graaddagen]]),IF(OR(MONTH(jaar_zip[[#This Row],[Datum]])=1,MONTH(jaar_zip[[#This Row],[Datum]])=2,MONTH(jaar_zip[[#This Row],[Datum]])=11,MONTH(jaar_zip[[#This Row],[Datum]])=12),1.1,IF(OR(MONTH(jaar_zip[[#This Row],[Datum]])=3,MONTH(jaar_zip[[#This Row],[Datum]])=10),1,0.8))*jaar_zip[[#This Row],[graaddagen]],"")</f>
        <v>2</v>
      </c>
      <c r="O5477" s="101">
        <f>IF(ISNUMBER(jaar_zip[[#This Row],[etmaaltemperatuur]]),IF(jaar_zip[[#This Row],[etmaaltemperatuur]]&gt;stookgrens,jaar_zip[[#This Row],[etmaaltemperatuur]]-stookgrens,0),"")</f>
        <v>0</v>
      </c>
    </row>
    <row r="5478" spans="1:15" x14ac:dyDescent="0.25">
      <c r="A5478">
        <v>290</v>
      </c>
      <c r="B5478">
        <v>20240927</v>
      </c>
      <c r="C5478">
        <v>7.2</v>
      </c>
      <c r="D5478">
        <v>12.6</v>
      </c>
      <c r="E5478">
        <v>608</v>
      </c>
      <c r="F5478">
        <v>15.2</v>
      </c>
      <c r="G5478">
        <v>997.1</v>
      </c>
      <c r="H5478">
        <v>80</v>
      </c>
      <c r="I5478" s="101" t="s">
        <v>31</v>
      </c>
      <c r="J5478" s="1">
        <f>DATEVALUE(RIGHT(jaar_zip[[#This Row],[YYYYMMDD]],2)&amp;"-"&amp;MID(jaar_zip[[#This Row],[YYYYMMDD]],5,2)&amp;"-"&amp;LEFT(jaar_zip[[#This Row],[YYYYMMDD]],4))</f>
        <v>45562</v>
      </c>
      <c r="K5478" s="101" t="str">
        <f>IF(AND(VALUE(MONTH(jaar_zip[[#This Row],[Datum]]))=1,VALUE(WEEKNUM(jaar_zip[[#This Row],[Datum]],21))&gt;51),RIGHT(YEAR(jaar_zip[[#This Row],[Datum]])-1,2),RIGHT(YEAR(jaar_zip[[#This Row],[Datum]]),2))&amp;"-"&amp; TEXT(WEEKNUM(jaar_zip[[#This Row],[Datum]],21),"00")</f>
        <v>24-39</v>
      </c>
      <c r="L5478" s="101">
        <f>MONTH(jaar_zip[[#This Row],[Datum]])</f>
        <v>9</v>
      </c>
      <c r="M5478" s="101">
        <f>IF(ISNUMBER(jaar_zip[[#This Row],[etmaaltemperatuur]]),IF(jaar_zip[[#This Row],[etmaaltemperatuur]]&lt;stookgrens,stookgrens-jaar_zip[[#This Row],[etmaaltemperatuur]],0),"")</f>
        <v>5.4</v>
      </c>
      <c r="N5478" s="101">
        <f>IF(ISNUMBER(jaar_zip[[#This Row],[graaddagen]]),IF(OR(MONTH(jaar_zip[[#This Row],[Datum]])=1,MONTH(jaar_zip[[#This Row],[Datum]])=2,MONTH(jaar_zip[[#This Row],[Datum]])=11,MONTH(jaar_zip[[#This Row],[Datum]])=12),1.1,IF(OR(MONTH(jaar_zip[[#This Row],[Datum]])=3,MONTH(jaar_zip[[#This Row],[Datum]])=10),1,0.8))*jaar_zip[[#This Row],[graaddagen]],"")</f>
        <v>4.32</v>
      </c>
      <c r="O5478" s="101">
        <f>IF(ISNUMBER(jaar_zip[[#This Row],[etmaaltemperatuur]]),IF(jaar_zip[[#This Row],[etmaaltemperatuur]]&gt;stookgrens,jaar_zip[[#This Row],[etmaaltemperatuur]]-stookgrens,0),"")</f>
        <v>0</v>
      </c>
    </row>
    <row r="5479" spans="1:15" x14ac:dyDescent="0.25">
      <c r="A5479">
        <v>290</v>
      </c>
      <c r="B5479">
        <v>20240928</v>
      </c>
      <c r="C5479">
        <v>3.5</v>
      </c>
      <c r="D5479">
        <v>9.5</v>
      </c>
      <c r="E5479">
        <v>1176</v>
      </c>
      <c r="F5479">
        <v>1.2</v>
      </c>
      <c r="G5479">
        <v>1019.5</v>
      </c>
      <c r="H5479">
        <v>83</v>
      </c>
      <c r="I5479" s="101" t="s">
        <v>31</v>
      </c>
      <c r="J5479" s="1">
        <f>DATEVALUE(RIGHT(jaar_zip[[#This Row],[YYYYMMDD]],2)&amp;"-"&amp;MID(jaar_zip[[#This Row],[YYYYMMDD]],5,2)&amp;"-"&amp;LEFT(jaar_zip[[#This Row],[YYYYMMDD]],4))</f>
        <v>45563</v>
      </c>
      <c r="K5479" s="101" t="str">
        <f>IF(AND(VALUE(MONTH(jaar_zip[[#This Row],[Datum]]))=1,VALUE(WEEKNUM(jaar_zip[[#This Row],[Datum]],21))&gt;51),RIGHT(YEAR(jaar_zip[[#This Row],[Datum]])-1,2),RIGHT(YEAR(jaar_zip[[#This Row],[Datum]]),2))&amp;"-"&amp; TEXT(WEEKNUM(jaar_zip[[#This Row],[Datum]],21),"00")</f>
        <v>24-39</v>
      </c>
      <c r="L5479" s="101">
        <f>MONTH(jaar_zip[[#This Row],[Datum]])</f>
        <v>9</v>
      </c>
      <c r="M5479" s="101">
        <f>IF(ISNUMBER(jaar_zip[[#This Row],[etmaaltemperatuur]]),IF(jaar_zip[[#This Row],[etmaaltemperatuur]]&lt;stookgrens,stookgrens-jaar_zip[[#This Row],[etmaaltemperatuur]],0),"")</f>
        <v>8.5</v>
      </c>
      <c r="N5479" s="101">
        <f>IF(ISNUMBER(jaar_zip[[#This Row],[graaddagen]]),IF(OR(MONTH(jaar_zip[[#This Row],[Datum]])=1,MONTH(jaar_zip[[#This Row],[Datum]])=2,MONTH(jaar_zip[[#This Row],[Datum]])=11,MONTH(jaar_zip[[#This Row],[Datum]])=12),1.1,IF(OR(MONTH(jaar_zip[[#This Row],[Datum]])=3,MONTH(jaar_zip[[#This Row],[Datum]])=10),1,0.8))*jaar_zip[[#This Row],[graaddagen]],"")</f>
        <v>6.8000000000000007</v>
      </c>
      <c r="O5479" s="101">
        <f>IF(ISNUMBER(jaar_zip[[#This Row],[etmaaltemperatuur]]),IF(jaar_zip[[#This Row],[etmaaltemperatuur]]&gt;stookgrens,jaar_zip[[#This Row],[etmaaltemperatuur]]-stookgrens,0),"")</f>
        <v>0</v>
      </c>
    </row>
    <row r="5480" spans="1:15" x14ac:dyDescent="0.25">
      <c r="A5480">
        <v>290</v>
      </c>
      <c r="B5480">
        <v>20240929</v>
      </c>
      <c r="C5480">
        <v>2.2000000000000002</v>
      </c>
      <c r="D5480">
        <v>9.6999999999999993</v>
      </c>
      <c r="E5480">
        <v>1184</v>
      </c>
      <c r="F5480">
        <v>-0.1</v>
      </c>
      <c r="G5480">
        <v>1025.7</v>
      </c>
      <c r="H5480">
        <v>80</v>
      </c>
      <c r="I5480" s="101" t="s">
        <v>31</v>
      </c>
      <c r="J5480" s="1">
        <f>DATEVALUE(RIGHT(jaar_zip[[#This Row],[YYYYMMDD]],2)&amp;"-"&amp;MID(jaar_zip[[#This Row],[YYYYMMDD]],5,2)&amp;"-"&amp;LEFT(jaar_zip[[#This Row],[YYYYMMDD]],4))</f>
        <v>45564</v>
      </c>
      <c r="K5480" s="101" t="str">
        <f>IF(AND(VALUE(MONTH(jaar_zip[[#This Row],[Datum]]))=1,VALUE(WEEKNUM(jaar_zip[[#This Row],[Datum]],21))&gt;51),RIGHT(YEAR(jaar_zip[[#This Row],[Datum]])-1,2),RIGHT(YEAR(jaar_zip[[#This Row],[Datum]]),2))&amp;"-"&amp; TEXT(WEEKNUM(jaar_zip[[#This Row],[Datum]],21),"00")</f>
        <v>24-39</v>
      </c>
      <c r="L5480" s="101">
        <f>MONTH(jaar_zip[[#This Row],[Datum]])</f>
        <v>9</v>
      </c>
      <c r="M5480" s="101">
        <f>IF(ISNUMBER(jaar_zip[[#This Row],[etmaaltemperatuur]]),IF(jaar_zip[[#This Row],[etmaaltemperatuur]]&lt;stookgrens,stookgrens-jaar_zip[[#This Row],[etmaaltemperatuur]],0),"")</f>
        <v>8.3000000000000007</v>
      </c>
      <c r="N5480" s="101">
        <f>IF(ISNUMBER(jaar_zip[[#This Row],[graaddagen]]),IF(OR(MONTH(jaar_zip[[#This Row],[Datum]])=1,MONTH(jaar_zip[[#This Row],[Datum]])=2,MONTH(jaar_zip[[#This Row],[Datum]])=11,MONTH(jaar_zip[[#This Row],[Datum]])=12),1.1,IF(OR(MONTH(jaar_zip[[#This Row],[Datum]])=3,MONTH(jaar_zip[[#This Row],[Datum]])=10),1,0.8))*jaar_zip[[#This Row],[graaddagen]],"")</f>
        <v>6.6400000000000006</v>
      </c>
      <c r="O5480" s="101">
        <f>IF(ISNUMBER(jaar_zip[[#This Row],[etmaaltemperatuur]]),IF(jaar_zip[[#This Row],[etmaaltemperatuur]]&gt;stookgrens,jaar_zip[[#This Row],[etmaaltemperatuur]]-stookgrens,0),"")</f>
        <v>0</v>
      </c>
    </row>
    <row r="5481" spans="1:15" x14ac:dyDescent="0.25">
      <c r="A5481">
        <v>290</v>
      </c>
      <c r="B5481">
        <v>20240930</v>
      </c>
      <c r="C5481">
        <v>4.4000000000000004</v>
      </c>
      <c r="D5481">
        <v>11.7</v>
      </c>
      <c r="E5481">
        <v>714</v>
      </c>
      <c r="F5481">
        <v>11.8</v>
      </c>
      <c r="G5481">
        <v>1011.2</v>
      </c>
      <c r="H5481">
        <v>82</v>
      </c>
      <c r="I5481" s="101" t="s">
        <v>31</v>
      </c>
      <c r="J5481" s="1">
        <f>DATEVALUE(RIGHT(jaar_zip[[#This Row],[YYYYMMDD]],2)&amp;"-"&amp;MID(jaar_zip[[#This Row],[YYYYMMDD]],5,2)&amp;"-"&amp;LEFT(jaar_zip[[#This Row],[YYYYMMDD]],4))</f>
        <v>45565</v>
      </c>
      <c r="K5481" s="101" t="str">
        <f>IF(AND(VALUE(MONTH(jaar_zip[[#This Row],[Datum]]))=1,VALUE(WEEKNUM(jaar_zip[[#This Row],[Datum]],21))&gt;51),RIGHT(YEAR(jaar_zip[[#This Row],[Datum]])-1,2),RIGHT(YEAR(jaar_zip[[#This Row],[Datum]]),2))&amp;"-"&amp; TEXT(WEEKNUM(jaar_zip[[#This Row],[Datum]],21),"00")</f>
        <v>24-40</v>
      </c>
      <c r="L5481" s="101">
        <f>MONTH(jaar_zip[[#This Row],[Datum]])</f>
        <v>9</v>
      </c>
      <c r="M5481" s="101">
        <f>IF(ISNUMBER(jaar_zip[[#This Row],[etmaaltemperatuur]]),IF(jaar_zip[[#This Row],[etmaaltemperatuur]]&lt;stookgrens,stookgrens-jaar_zip[[#This Row],[etmaaltemperatuur]],0),"")</f>
        <v>6.3000000000000007</v>
      </c>
      <c r="N5481" s="101">
        <f>IF(ISNUMBER(jaar_zip[[#This Row],[graaddagen]]),IF(OR(MONTH(jaar_zip[[#This Row],[Datum]])=1,MONTH(jaar_zip[[#This Row],[Datum]])=2,MONTH(jaar_zip[[#This Row],[Datum]])=11,MONTH(jaar_zip[[#This Row],[Datum]])=12),1.1,IF(OR(MONTH(jaar_zip[[#This Row],[Datum]])=3,MONTH(jaar_zip[[#This Row],[Datum]])=10),1,0.8))*jaar_zip[[#This Row],[graaddagen]],"")</f>
        <v>5.0400000000000009</v>
      </c>
      <c r="O5481" s="101">
        <f>IF(ISNUMBER(jaar_zip[[#This Row],[etmaaltemperatuur]]),IF(jaar_zip[[#This Row],[etmaaltemperatuur]]&gt;stookgrens,jaar_zip[[#This Row],[etmaaltemperatuur]]-stookgrens,0),"")</f>
        <v>0</v>
      </c>
    </row>
    <row r="5482" spans="1:15" x14ac:dyDescent="0.25">
      <c r="A5482">
        <v>310</v>
      </c>
      <c r="B5482">
        <v>20240101</v>
      </c>
      <c r="C5482">
        <v>10.9</v>
      </c>
      <c r="D5482">
        <v>8.5</v>
      </c>
      <c r="E5482">
        <v>275</v>
      </c>
      <c r="F5482">
        <v>5.8</v>
      </c>
      <c r="G5482">
        <v>1001.8</v>
      </c>
      <c r="H5482">
        <v>82</v>
      </c>
      <c r="I5482" s="101" t="s">
        <v>32</v>
      </c>
      <c r="J5482" s="1">
        <f>DATEVALUE(RIGHT(jaar_zip[[#This Row],[YYYYMMDD]],2)&amp;"-"&amp;MID(jaar_zip[[#This Row],[YYYYMMDD]],5,2)&amp;"-"&amp;LEFT(jaar_zip[[#This Row],[YYYYMMDD]],4))</f>
        <v>45292</v>
      </c>
      <c r="K5482" s="101" t="str">
        <f>IF(AND(VALUE(MONTH(jaar_zip[[#This Row],[Datum]]))=1,VALUE(WEEKNUM(jaar_zip[[#This Row],[Datum]],21))&gt;51),RIGHT(YEAR(jaar_zip[[#This Row],[Datum]])-1,2),RIGHT(YEAR(jaar_zip[[#This Row],[Datum]]),2))&amp;"-"&amp; TEXT(WEEKNUM(jaar_zip[[#This Row],[Datum]],21),"00")</f>
        <v>24-01</v>
      </c>
      <c r="L5482" s="101">
        <f>MONTH(jaar_zip[[#This Row],[Datum]])</f>
        <v>1</v>
      </c>
      <c r="M5482" s="101">
        <f>IF(ISNUMBER(jaar_zip[[#This Row],[etmaaltemperatuur]]),IF(jaar_zip[[#This Row],[etmaaltemperatuur]]&lt;stookgrens,stookgrens-jaar_zip[[#This Row],[etmaaltemperatuur]],0),"")</f>
        <v>9.5</v>
      </c>
      <c r="N5482" s="101">
        <f>IF(ISNUMBER(jaar_zip[[#This Row],[graaddagen]]),IF(OR(MONTH(jaar_zip[[#This Row],[Datum]])=1,MONTH(jaar_zip[[#This Row],[Datum]])=2,MONTH(jaar_zip[[#This Row],[Datum]])=11,MONTH(jaar_zip[[#This Row],[Datum]])=12),1.1,IF(OR(MONTH(jaar_zip[[#This Row],[Datum]])=3,MONTH(jaar_zip[[#This Row],[Datum]])=10),1,0.8))*jaar_zip[[#This Row],[graaddagen]],"")</f>
        <v>10.450000000000001</v>
      </c>
      <c r="O5482" s="101">
        <f>IF(ISNUMBER(jaar_zip[[#This Row],[etmaaltemperatuur]]),IF(jaar_zip[[#This Row],[etmaaltemperatuur]]&gt;stookgrens,jaar_zip[[#This Row],[etmaaltemperatuur]]-stookgrens,0),"")</f>
        <v>0</v>
      </c>
    </row>
    <row r="5483" spans="1:15" x14ac:dyDescent="0.25">
      <c r="A5483">
        <v>310</v>
      </c>
      <c r="B5483">
        <v>20240102</v>
      </c>
      <c r="C5483">
        <v>14.5</v>
      </c>
      <c r="D5483">
        <v>11</v>
      </c>
      <c r="E5483">
        <v>65</v>
      </c>
      <c r="F5483">
        <v>16.3</v>
      </c>
      <c r="G5483">
        <v>988</v>
      </c>
      <c r="H5483">
        <v>87</v>
      </c>
      <c r="I5483" s="101" t="s">
        <v>32</v>
      </c>
      <c r="J5483" s="1">
        <f>DATEVALUE(RIGHT(jaar_zip[[#This Row],[YYYYMMDD]],2)&amp;"-"&amp;MID(jaar_zip[[#This Row],[YYYYMMDD]],5,2)&amp;"-"&amp;LEFT(jaar_zip[[#This Row],[YYYYMMDD]],4))</f>
        <v>45293</v>
      </c>
      <c r="K5483" s="101" t="str">
        <f>IF(AND(VALUE(MONTH(jaar_zip[[#This Row],[Datum]]))=1,VALUE(WEEKNUM(jaar_zip[[#This Row],[Datum]],21))&gt;51),RIGHT(YEAR(jaar_zip[[#This Row],[Datum]])-1,2),RIGHT(YEAR(jaar_zip[[#This Row],[Datum]]),2))&amp;"-"&amp; TEXT(WEEKNUM(jaar_zip[[#This Row],[Datum]],21),"00")</f>
        <v>24-01</v>
      </c>
      <c r="L5483" s="101">
        <f>MONTH(jaar_zip[[#This Row],[Datum]])</f>
        <v>1</v>
      </c>
      <c r="M5483" s="101">
        <f>IF(ISNUMBER(jaar_zip[[#This Row],[etmaaltemperatuur]]),IF(jaar_zip[[#This Row],[etmaaltemperatuur]]&lt;stookgrens,stookgrens-jaar_zip[[#This Row],[etmaaltemperatuur]],0),"")</f>
        <v>7</v>
      </c>
      <c r="N5483" s="101">
        <f>IF(ISNUMBER(jaar_zip[[#This Row],[graaddagen]]),IF(OR(MONTH(jaar_zip[[#This Row],[Datum]])=1,MONTH(jaar_zip[[#This Row],[Datum]])=2,MONTH(jaar_zip[[#This Row],[Datum]])=11,MONTH(jaar_zip[[#This Row],[Datum]])=12),1.1,IF(OR(MONTH(jaar_zip[[#This Row],[Datum]])=3,MONTH(jaar_zip[[#This Row],[Datum]])=10),1,0.8))*jaar_zip[[#This Row],[graaddagen]],"")</f>
        <v>7.7000000000000011</v>
      </c>
      <c r="O5483" s="101">
        <f>IF(ISNUMBER(jaar_zip[[#This Row],[etmaaltemperatuur]]),IF(jaar_zip[[#This Row],[etmaaltemperatuur]]&gt;stookgrens,jaar_zip[[#This Row],[etmaaltemperatuur]]-stookgrens,0),"")</f>
        <v>0</v>
      </c>
    </row>
    <row r="5484" spans="1:15" x14ac:dyDescent="0.25">
      <c r="A5484">
        <v>310</v>
      </c>
      <c r="B5484">
        <v>20240103</v>
      </c>
      <c r="C5484">
        <v>12.2</v>
      </c>
      <c r="D5484">
        <v>9.9</v>
      </c>
      <c r="E5484">
        <v>180</v>
      </c>
      <c r="F5484">
        <v>7.3</v>
      </c>
      <c r="G5484">
        <v>991</v>
      </c>
      <c r="H5484">
        <v>84</v>
      </c>
      <c r="I5484" s="101" t="s">
        <v>32</v>
      </c>
      <c r="J5484" s="1">
        <f>DATEVALUE(RIGHT(jaar_zip[[#This Row],[YYYYMMDD]],2)&amp;"-"&amp;MID(jaar_zip[[#This Row],[YYYYMMDD]],5,2)&amp;"-"&amp;LEFT(jaar_zip[[#This Row],[YYYYMMDD]],4))</f>
        <v>45294</v>
      </c>
      <c r="K5484" s="101" t="str">
        <f>IF(AND(VALUE(MONTH(jaar_zip[[#This Row],[Datum]]))=1,VALUE(WEEKNUM(jaar_zip[[#This Row],[Datum]],21))&gt;51),RIGHT(YEAR(jaar_zip[[#This Row],[Datum]])-1,2),RIGHT(YEAR(jaar_zip[[#This Row],[Datum]]),2))&amp;"-"&amp; TEXT(WEEKNUM(jaar_zip[[#This Row],[Datum]],21),"00")</f>
        <v>24-01</v>
      </c>
      <c r="L5484" s="101">
        <f>MONTH(jaar_zip[[#This Row],[Datum]])</f>
        <v>1</v>
      </c>
      <c r="M5484" s="101">
        <f>IF(ISNUMBER(jaar_zip[[#This Row],[etmaaltemperatuur]]),IF(jaar_zip[[#This Row],[etmaaltemperatuur]]&lt;stookgrens,stookgrens-jaar_zip[[#This Row],[etmaaltemperatuur]],0),"")</f>
        <v>8.1</v>
      </c>
      <c r="N5484" s="101">
        <f>IF(ISNUMBER(jaar_zip[[#This Row],[graaddagen]]),IF(OR(MONTH(jaar_zip[[#This Row],[Datum]])=1,MONTH(jaar_zip[[#This Row],[Datum]])=2,MONTH(jaar_zip[[#This Row],[Datum]])=11,MONTH(jaar_zip[[#This Row],[Datum]])=12),1.1,IF(OR(MONTH(jaar_zip[[#This Row],[Datum]])=3,MONTH(jaar_zip[[#This Row],[Datum]])=10),1,0.8))*jaar_zip[[#This Row],[graaddagen]],"")</f>
        <v>8.91</v>
      </c>
      <c r="O5484" s="101">
        <f>IF(ISNUMBER(jaar_zip[[#This Row],[etmaaltemperatuur]]),IF(jaar_zip[[#This Row],[etmaaltemperatuur]]&gt;stookgrens,jaar_zip[[#This Row],[etmaaltemperatuur]]-stookgrens,0),"")</f>
        <v>0</v>
      </c>
    </row>
    <row r="5485" spans="1:15" x14ac:dyDescent="0.25">
      <c r="A5485">
        <v>310</v>
      </c>
      <c r="B5485">
        <v>20240104</v>
      </c>
      <c r="C5485">
        <v>8</v>
      </c>
      <c r="D5485">
        <v>9.3000000000000007</v>
      </c>
      <c r="E5485">
        <v>272</v>
      </c>
      <c r="F5485">
        <v>4.5999999999999996</v>
      </c>
      <c r="G5485">
        <v>1001.1</v>
      </c>
      <c r="H5485">
        <v>85</v>
      </c>
      <c r="I5485" s="101" t="s">
        <v>32</v>
      </c>
      <c r="J5485" s="1">
        <f>DATEVALUE(RIGHT(jaar_zip[[#This Row],[YYYYMMDD]],2)&amp;"-"&amp;MID(jaar_zip[[#This Row],[YYYYMMDD]],5,2)&amp;"-"&amp;LEFT(jaar_zip[[#This Row],[YYYYMMDD]],4))</f>
        <v>45295</v>
      </c>
      <c r="K5485" s="101" t="str">
        <f>IF(AND(VALUE(MONTH(jaar_zip[[#This Row],[Datum]]))=1,VALUE(WEEKNUM(jaar_zip[[#This Row],[Datum]],21))&gt;51),RIGHT(YEAR(jaar_zip[[#This Row],[Datum]])-1,2),RIGHT(YEAR(jaar_zip[[#This Row],[Datum]]),2))&amp;"-"&amp; TEXT(WEEKNUM(jaar_zip[[#This Row],[Datum]],21),"00")</f>
        <v>24-01</v>
      </c>
      <c r="L5485" s="101">
        <f>MONTH(jaar_zip[[#This Row],[Datum]])</f>
        <v>1</v>
      </c>
      <c r="M5485" s="101">
        <f>IF(ISNUMBER(jaar_zip[[#This Row],[etmaaltemperatuur]]),IF(jaar_zip[[#This Row],[etmaaltemperatuur]]&lt;stookgrens,stookgrens-jaar_zip[[#This Row],[etmaaltemperatuur]],0),"")</f>
        <v>8.6999999999999993</v>
      </c>
      <c r="N5485" s="101">
        <f>IF(ISNUMBER(jaar_zip[[#This Row],[graaddagen]]),IF(OR(MONTH(jaar_zip[[#This Row],[Datum]])=1,MONTH(jaar_zip[[#This Row],[Datum]])=2,MONTH(jaar_zip[[#This Row],[Datum]])=11,MONTH(jaar_zip[[#This Row],[Datum]])=12),1.1,IF(OR(MONTH(jaar_zip[[#This Row],[Datum]])=3,MONTH(jaar_zip[[#This Row],[Datum]])=10),1,0.8))*jaar_zip[[#This Row],[graaddagen]],"")</f>
        <v>9.57</v>
      </c>
      <c r="O5485" s="101">
        <f>IF(ISNUMBER(jaar_zip[[#This Row],[etmaaltemperatuur]]),IF(jaar_zip[[#This Row],[etmaaltemperatuur]]&gt;stookgrens,jaar_zip[[#This Row],[etmaaltemperatuur]]-stookgrens,0),"")</f>
        <v>0</v>
      </c>
    </row>
    <row r="5486" spans="1:15" x14ac:dyDescent="0.25">
      <c r="A5486">
        <v>310</v>
      </c>
      <c r="B5486">
        <v>20240105</v>
      </c>
      <c r="C5486">
        <v>8.8000000000000007</v>
      </c>
      <c r="D5486">
        <v>8</v>
      </c>
      <c r="E5486">
        <v>59</v>
      </c>
      <c r="F5486">
        <v>25.5</v>
      </c>
      <c r="G5486">
        <v>997.2</v>
      </c>
      <c r="H5486">
        <v>90</v>
      </c>
      <c r="I5486" s="101" t="s">
        <v>32</v>
      </c>
      <c r="J5486" s="1">
        <f>DATEVALUE(RIGHT(jaar_zip[[#This Row],[YYYYMMDD]],2)&amp;"-"&amp;MID(jaar_zip[[#This Row],[YYYYMMDD]],5,2)&amp;"-"&amp;LEFT(jaar_zip[[#This Row],[YYYYMMDD]],4))</f>
        <v>45296</v>
      </c>
      <c r="K5486" s="101" t="str">
        <f>IF(AND(VALUE(MONTH(jaar_zip[[#This Row],[Datum]]))=1,VALUE(WEEKNUM(jaar_zip[[#This Row],[Datum]],21))&gt;51),RIGHT(YEAR(jaar_zip[[#This Row],[Datum]])-1,2),RIGHT(YEAR(jaar_zip[[#This Row],[Datum]]),2))&amp;"-"&amp; TEXT(WEEKNUM(jaar_zip[[#This Row],[Datum]],21),"00")</f>
        <v>24-01</v>
      </c>
      <c r="L5486" s="101">
        <f>MONTH(jaar_zip[[#This Row],[Datum]])</f>
        <v>1</v>
      </c>
      <c r="M5486" s="101">
        <f>IF(ISNUMBER(jaar_zip[[#This Row],[etmaaltemperatuur]]),IF(jaar_zip[[#This Row],[etmaaltemperatuur]]&lt;stookgrens,stookgrens-jaar_zip[[#This Row],[etmaaltemperatuur]],0),"")</f>
        <v>10</v>
      </c>
      <c r="N5486" s="101">
        <f>IF(ISNUMBER(jaar_zip[[#This Row],[graaddagen]]),IF(OR(MONTH(jaar_zip[[#This Row],[Datum]])=1,MONTH(jaar_zip[[#This Row],[Datum]])=2,MONTH(jaar_zip[[#This Row],[Datum]])=11,MONTH(jaar_zip[[#This Row],[Datum]])=12),1.1,IF(OR(MONTH(jaar_zip[[#This Row],[Datum]])=3,MONTH(jaar_zip[[#This Row],[Datum]])=10),1,0.8))*jaar_zip[[#This Row],[graaddagen]],"")</f>
        <v>11</v>
      </c>
      <c r="O5486" s="101">
        <f>IF(ISNUMBER(jaar_zip[[#This Row],[etmaaltemperatuur]]),IF(jaar_zip[[#This Row],[etmaaltemperatuur]]&gt;stookgrens,jaar_zip[[#This Row],[etmaaltemperatuur]]-stookgrens,0),"")</f>
        <v>0</v>
      </c>
    </row>
    <row r="5487" spans="1:15" x14ac:dyDescent="0.25">
      <c r="A5487">
        <v>310</v>
      </c>
      <c r="B5487">
        <v>20240106</v>
      </c>
      <c r="C5487">
        <v>4.8</v>
      </c>
      <c r="D5487">
        <v>5.3</v>
      </c>
      <c r="E5487">
        <v>141</v>
      </c>
      <c r="F5487">
        <v>7.8</v>
      </c>
      <c r="G5487">
        <v>1012.6</v>
      </c>
      <c r="H5487">
        <v>87</v>
      </c>
      <c r="I5487" s="101" t="s">
        <v>32</v>
      </c>
      <c r="J5487" s="1">
        <f>DATEVALUE(RIGHT(jaar_zip[[#This Row],[YYYYMMDD]],2)&amp;"-"&amp;MID(jaar_zip[[#This Row],[YYYYMMDD]],5,2)&amp;"-"&amp;LEFT(jaar_zip[[#This Row],[YYYYMMDD]],4))</f>
        <v>45297</v>
      </c>
      <c r="K5487" s="101" t="str">
        <f>IF(AND(VALUE(MONTH(jaar_zip[[#This Row],[Datum]]))=1,VALUE(WEEKNUM(jaar_zip[[#This Row],[Datum]],21))&gt;51),RIGHT(YEAR(jaar_zip[[#This Row],[Datum]])-1,2),RIGHT(YEAR(jaar_zip[[#This Row],[Datum]]),2))&amp;"-"&amp; TEXT(WEEKNUM(jaar_zip[[#This Row],[Datum]],21),"00")</f>
        <v>24-01</v>
      </c>
      <c r="L5487" s="101">
        <f>MONTH(jaar_zip[[#This Row],[Datum]])</f>
        <v>1</v>
      </c>
      <c r="M5487" s="101">
        <f>IF(ISNUMBER(jaar_zip[[#This Row],[etmaaltemperatuur]]),IF(jaar_zip[[#This Row],[etmaaltemperatuur]]&lt;stookgrens,stookgrens-jaar_zip[[#This Row],[etmaaltemperatuur]],0),"")</f>
        <v>12.7</v>
      </c>
      <c r="N5487" s="101">
        <f>IF(ISNUMBER(jaar_zip[[#This Row],[graaddagen]]),IF(OR(MONTH(jaar_zip[[#This Row],[Datum]])=1,MONTH(jaar_zip[[#This Row],[Datum]])=2,MONTH(jaar_zip[[#This Row],[Datum]])=11,MONTH(jaar_zip[[#This Row],[Datum]])=12),1.1,IF(OR(MONTH(jaar_zip[[#This Row],[Datum]])=3,MONTH(jaar_zip[[#This Row],[Datum]])=10),1,0.8))*jaar_zip[[#This Row],[graaddagen]],"")</f>
        <v>13.97</v>
      </c>
      <c r="O5487" s="101">
        <f>IF(ISNUMBER(jaar_zip[[#This Row],[etmaaltemperatuur]]),IF(jaar_zip[[#This Row],[etmaaltemperatuur]]&gt;stookgrens,jaar_zip[[#This Row],[etmaaltemperatuur]]-stookgrens,0),"")</f>
        <v>0</v>
      </c>
    </row>
    <row r="5488" spans="1:15" x14ac:dyDescent="0.25">
      <c r="A5488">
        <v>310</v>
      </c>
      <c r="B5488">
        <v>20240107</v>
      </c>
      <c r="C5488">
        <v>7</v>
      </c>
      <c r="D5488">
        <v>1.3</v>
      </c>
      <c r="E5488">
        <v>97</v>
      </c>
      <c r="F5488">
        <v>-0.1</v>
      </c>
      <c r="G5488">
        <v>1024.7</v>
      </c>
      <c r="H5488">
        <v>79</v>
      </c>
      <c r="I5488" s="101" t="s">
        <v>32</v>
      </c>
      <c r="J5488" s="1">
        <f>DATEVALUE(RIGHT(jaar_zip[[#This Row],[YYYYMMDD]],2)&amp;"-"&amp;MID(jaar_zip[[#This Row],[YYYYMMDD]],5,2)&amp;"-"&amp;LEFT(jaar_zip[[#This Row],[YYYYMMDD]],4))</f>
        <v>45298</v>
      </c>
      <c r="K5488" s="101" t="str">
        <f>IF(AND(VALUE(MONTH(jaar_zip[[#This Row],[Datum]]))=1,VALUE(WEEKNUM(jaar_zip[[#This Row],[Datum]],21))&gt;51),RIGHT(YEAR(jaar_zip[[#This Row],[Datum]])-1,2),RIGHT(YEAR(jaar_zip[[#This Row],[Datum]]),2))&amp;"-"&amp; TEXT(WEEKNUM(jaar_zip[[#This Row],[Datum]],21),"00")</f>
        <v>24-01</v>
      </c>
      <c r="L5488" s="101">
        <f>MONTH(jaar_zip[[#This Row],[Datum]])</f>
        <v>1</v>
      </c>
      <c r="M5488" s="101">
        <f>IF(ISNUMBER(jaar_zip[[#This Row],[etmaaltemperatuur]]),IF(jaar_zip[[#This Row],[etmaaltemperatuur]]&lt;stookgrens,stookgrens-jaar_zip[[#This Row],[etmaaltemperatuur]],0),"")</f>
        <v>16.7</v>
      </c>
      <c r="N5488" s="101">
        <f>IF(ISNUMBER(jaar_zip[[#This Row],[graaddagen]]),IF(OR(MONTH(jaar_zip[[#This Row],[Datum]])=1,MONTH(jaar_zip[[#This Row],[Datum]])=2,MONTH(jaar_zip[[#This Row],[Datum]])=11,MONTH(jaar_zip[[#This Row],[Datum]])=12),1.1,IF(OR(MONTH(jaar_zip[[#This Row],[Datum]])=3,MONTH(jaar_zip[[#This Row],[Datum]])=10),1,0.8))*jaar_zip[[#This Row],[graaddagen]],"")</f>
        <v>18.37</v>
      </c>
      <c r="O5488" s="101">
        <f>IF(ISNUMBER(jaar_zip[[#This Row],[etmaaltemperatuur]]),IF(jaar_zip[[#This Row],[etmaaltemperatuur]]&gt;stookgrens,jaar_zip[[#This Row],[etmaaltemperatuur]]-stookgrens,0),"")</f>
        <v>0</v>
      </c>
    </row>
    <row r="5489" spans="1:15" x14ac:dyDescent="0.25">
      <c r="A5489">
        <v>310</v>
      </c>
      <c r="B5489">
        <v>20240108</v>
      </c>
      <c r="C5489">
        <v>8</v>
      </c>
      <c r="D5489">
        <v>-0.8</v>
      </c>
      <c r="E5489">
        <v>158</v>
      </c>
      <c r="F5489">
        <v>-0.1</v>
      </c>
      <c r="G5489">
        <v>1031.3</v>
      </c>
      <c r="H5489">
        <v>68</v>
      </c>
      <c r="I5489" s="101" t="s">
        <v>32</v>
      </c>
      <c r="J5489" s="1">
        <f>DATEVALUE(RIGHT(jaar_zip[[#This Row],[YYYYMMDD]],2)&amp;"-"&amp;MID(jaar_zip[[#This Row],[YYYYMMDD]],5,2)&amp;"-"&amp;LEFT(jaar_zip[[#This Row],[YYYYMMDD]],4))</f>
        <v>45299</v>
      </c>
      <c r="K5489" s="101" t="str">
        <f>IF(AND(VALUE(MONTH(jaar_zip[[#This Row],[Datum]]))=1,VALUE(WEEKNUM(jaar_zip[[#This Row],[Datum]],21))&gt;51),RIGHT(YEAR(jaar_zip[[#This Row],[Datum]])-1,2),RIGHT(YEAR(jaar_zip[[#This Row],[Datum]]),2))&amp;"-"&amp; TEXT(WEEKNUM(jaar_zip[[#This Row],[Datum]],21),"00")</f>
        <v>24-02</v>
      </c>
      <c r="L5489" s="101">
        <f>MONTH(jaar_zip[[#This Row],[Datum]])</f>
        <v>1</v>
      </c>
      <c r="M5489" s="101">
        <f>IF(ISNUMBER(jaar_zip[[#This Row],[etmaaltemperatuur]]),IF(jaar_zip[[#This Row],[etmaaltemperatuur]]&lt;stookgrens,stookgrens-jaar_zip[[#This Row],[etmaaltemperatuur]],0),"")</f>
        <v>18.8</v>
      </c>
      <c r="N5489" s="101">
        <f>IF(ISNUMBER(jaar_zip[[#This Row],[graaddagen]]),IF(OR(MONTH(jaar_zip[[#This Row],[Datum]])=1,MONTH(jaar_zip[[#This Row],[Datum]])=2,MONTH(jaar_zip[[#This Row],[Datum]])=11,MONTH(jaar_zip[[#This Row],[Datum]])=12),1.1,IF(OR(MONTH(jaar_zip[[#This Row],[Datum]])=3,MONTH(jaar_zip[[#This Row],[Datum]])=10),1,0.8))*jaar_zip[[#This Row],[graaddagen]],"")</f>
        <v>20.680000000000003</v>
      </c>
      <c r="O5489" s="101">
        <f>IF(ISNUMBER(jaar_zip[[#This Row],[etmaaltemperatuur]]),IF(jaar_zip[[#This Row],[etmaaltemperatuur]]&gt;stookgrens,jaar_zip[[#This Row],[etmaaltemperatuur]]-stookgrens,0),"")</f>
        <v>0</v>
      </c>
    </row>
    <row r="5490" spans="1:15" x14ac:dyDescent="0.25">
      <c r="A5490">
        <v>310</v>
      </c>
      <c r="B5490">
        <v>20240109</v>
      </c>
      <c r="C5490">
        <v>7.9</v>
      </c>
      <c r="D5490">
        <v>-1.9</v>
      </c>
      <c r="E5490">
        <v>508</v>
      </c>
      <c r="F5490">
        <v>0</v>
      </c>
      <c r="G5490">
        <v>1031.3</v>
      </c>
      <c r="H5490">
        <v>62</v>
      </c>
      <c r="I5490" s="101" t="s">
        <v>32</v>
      </c>
      <c r="J5490" s="1">
        <f>DATEVALUE(RIGHT(jaar_zip[[#This Row],[YYYYMMDD]],2)&amp;"-"&amp;MID(jaar_zip[[#This Row],[YYYYMMDD]],5,2)&amp;"-"&amp;LEFT(jaar_zip[[#This Row],[YYYYMMDD]],4))</f>
        <v>45300</v>
      </c>
      <c r="K5490" s="101" t="str">
        <f>IF(AND(VALUE(MONTH(jaar_zip[[#This Row],[Datum]]))=1,VALUE(WEEKNUM(jaar_zip[[#This Row],[Datum]],21))&gt;51),RIGHT(YEAR(jaar_zip[[#This Row],[Datum]])-1,2),RIGHT(YEAR(jaar_zip[[#This Row],[Datum]]),2))&amp;"-"&amp; TEXT(WEEKNUM(jaar_zip[[#This Row],[Datum]],21),"00")</f>
        <v>24-02</v>
      </c>
      <c r="L5490" s="101">
        <f>MONTH(jaar_zip[[#This Row],[Datum]])</f>
        <v>1</v>
      </c>
      <c r="M5490" s="101">
        <f>IF(ISNUMBER(jaar_zip[[#This Row],[etmaaltemperatuur]]),IF(jaar_zip[[#This Row],[etmaaltemperatuur]]&lt;stookgrens,stookgrens-jaar_zip[[#This Row],[etmaaltemperatuur]],0),"")</f>
        <v>19.899999999999999</v>
      </c>
      <c r="N5490" s="101">
        <f>IF(ISNUMBER(jaar_zip[[#This Row],[graaddagen]]),IF(OR(MONTH(jaar_zip[[#This Row],[Datum]])=1,MONTH(jaar_zip[[#This Row],[Datum]])=2,MONTH(jaar_zip[[#This Row],[Datum]])=11,MONTH(jaar_zip[[#This Row],[Datum]])=12),1.1,IF(OR(MONTH(jaar_zip[[#This Row],[Datum]])=3,MONTH(jaar_zip[[#This Row],[Datum]])=10),1,0.8))*jaar_zip[[#This Row],[graaddagen]],"")</f>
        <v>21.89</v>
      </c>
      <c r="O5490" s="101">
        <f>IF(ISNUMBER(jaar_zip[[#This Row],[etmaaltemperatuur]]),IF(jaar_zip[[#This Row],[etmaaltemperatuur]]&gt;stookgrens,jaar_zip[[#This Row],[etmaaltemperatuur]]-stookgrens,0),"")</f>
        <v>0</v>
      </c>
    </row>
    <row r="5491" spans="1:15" x14ac:dyDescent="0.25">
      <c r="A5491">
        <v>310</v>
      </c>
      <c r="B5491">
        <v>20240110</v>
      </c>
      <c r="C5491">
        <v>5.4</v>
      </c>
      <c r="D5491">
        <v>-2</v>
      </c>
      <c r="E5491">
        <v>474</v>
      </c>
      <c r="F5491">
        <v>0</v>
      </c>
      <c r="G5491">
        <v>1029.7</v>
      </c>
      <c r="H5491">
        <v>63</v>
      </c>
      <c r="I5491" s="101" t="s">
        <v>32</v>
      </c>
      <c r="J5491" s="1">
        <f>DATEVALUE(RIGHT(jaar_zip[[#This Row],[YYYYMMDD]],2)&amp;"-"&amp;MID(jaar_zip[[#This Row],[YYYYMMDD]],5,2)&amp;"-"&amp;LEFT(jaar_zip[[#This Row],[YYYYMMDD]],4))</f>
        <v>45301</v>
      </c>
      <c r="K5491" s="101" t="str">
        <f>IF(AND(VALUE(MONTH(jaar_zip[[#This Row],[Datum]]))=1,VALUE(WEEKNUM(jaar_zip[[#This Row],[Datum]],21))&gt;51),RIGHT(YEAR(jaar_zip[[#This Row],[Datum]])-1,2),RIGHT(YEAR(jaar_zip[[#This Row],[Datum]]),2))&amp;"-"&amp; TEXT(WEEKNUM(jaar_zip[[#This Row],[Datum]],21),"00")</f>
        <v>24-02</v>
      </c>
      <c r="L5491" s="101">
        <f>MONTH(jaar_zip[[#This Row],[Datum]])</f>
        <v>1</v>
      </c>
      <c r="M5491" s="101">
        <f>IF(ISNUMBER(jaar_zip[[#This Row],[etmaaltemperatuur]]),IF(jaar_zip[[#This Row],[etmaaltemperatuur]]&lt;stookgrens,stookgrens-jaar_zip[[#This Row],[etmaaltemperatuur]],0),"")</f>
        <v>20</v>
      </c>
      <c r="N5491" s="101">
        <f>IF(ISNUMBER(jaar_zip[[#This Row],[graaddagen]]),IF(OR(MONTH(jaar_zip[[#This Row],[Datum]])=1,MONTH(jaar_zip[[#This Row],[Datum]])=2,MONTH(jaar_zip[[#This Row],[Datum]])=11,MONTH(jaar_zip[[#This Row],[Datum]])=12),1.1,IF(OR(MONTH(jaar_zip[[#This Row],[Datum]])=3,MONTH(jaar_zip[[#This Row],[Datum]])=10),1,0.8))*jaar_zip[[#This Row],[graaddagen]],"")</f>
        <v>22</v>
      </c>
      <c r="O5491" s="101">
        <f>IF(ISNUMBER(jaar_zip[[#This Row],[etmaaltemperatuur]]),IF(jaar_zip[[#This Row],[etmaaltemperatuur]]&gt;stookgrens,jaar_zip[[#This Row],[etmaaltemperatuur]]-stookgrens,0),"")</f>
        <v>0</v>
      </c>
    </row>
    <row r="5492" spans="1:15" x14ac:dyDescent="0.25">
      <c r="A5492">
        <v>310</v>
      </c>
      <c r="B5492">
        <v>20240111</v>
      </c>
      <c r="C5492">
        <v>3.5</v>
      </c>
      <c r="D5492">
        <v>0.5</v>
      </c>
      <c r="E5492">
        <v>385</v>
      </c>
      <c r="F5492">
        <v>-0.1</v>
      </c>
      <c r="G5492">
        <v>1034.5999999999999</v>
      </c>
      <c r="H5492">
        <v>80</v>
      </c>
      <c r="I5492" s="101" t="s">
        <v>32</v>
      </c>
      <c r="J5492" s="1">
        <f>DATEVALUE(RIGHT(jaar_zip[[#This Row],[YYYYMMDD]],2)&amp;"-"&amp;MID(jaar_zip[[#This Row],[YYYYMMDD]],5,2)&amp;"-"&amp;LEFT(jaar_zip[[#This Row],[YYYYMMDD]],4))</f>
        <v>45302</v>
      </c>
      <c r="K5492" s="101" t="str">
        <f>IF(AND(VALUE(MONTH(jaar_zip[[#This Row],[Datum]]))=1,VALUE(WEEKNUM(jaar_zip[[#This Row],[Datum]],21))&gt;51),RIGHT(YEAR(jaar_zip[[#This Row],[Datum]])-1,2),RIGHT(YEAR(jaar_zip[[#This Row],[Datum]]),2))&amp;"-"&amp; TEXT(WEEKNUM(jaar_zip[[#This Row],[Datum]],21),"00")</f>
        <v>24-02</v>
      </c>
      <c r="L5492" s="101">
        <f>MONTH(jaar_zip[[#This Row],[Datum]])</f>
        <v>1</v>
      </c>
      <c r="M5492" s="101">
        <f>IF(ISNUMBER(jaar_zip[[#This Row],[etmaaltemperatuur]]),IF(jaar_zip[[#This Row],[etmaaltemperatuur]]&lt;stookgrens,stookgrens-jaar_zip[[#This Row],[etmaaltemperatuur]],0),"")</f>
        <v>17.5</v>
      </c>
      <c r="N5492" s="101">
        <f>IF(ISNUMBER(jaar_zip[[#This Row],[graaddagen]]),IF(OR(MONTH(jaar_zip[[#This Row],[Datum]])=1,MONTH(jaar_zip[[#This Row],[Datum]])=2,MONTH(jaar_zip[[#This Row],[Datum]])=11,MONTH(jaar_zip[[#This Row],[Datum]])=12),1.1,IF(OR(MONTH(jaar_zip[[#This Row],[Datum]])=3,MONTH(jaar_zip[[#This Row],[Datum]])=10),1,0.8))*jaar_zip[[#This Row],[graaddagen]],"")</f>
        <v>19.25</v>
      </c>
      <c r="O5492" s="101">
        <f>IF(ISNUMBER(jaar_zip[[#This Row],[etmaaltemperatuur]]),IF(jaar_zip[[#This Row],[etmaaltemperatuur]]&gt;stookgrens,jaar_zip[[#This Row],[etmaaltemperatuur]]-stookgrens,0),"")</f>
        <v>0</v>
      </c>
    </row>
    <row r="5493" spans="1:15" x14ac:dyDescent="0.25">
      <c r="A5493">
        <v>310</v>
      </c>
      <c r="B5493">
        <v>20240112</v>
      </c>
      <c r="C5493">
        <v>1.9</v>
      </c>
      <c r="D5493">
        <v>4.5</v>
      </c>
      <c r="E5493">
        <v>118</v>
      </c>
      <c r="F5493">
        <v>-0.1</v>
      </c>
      <c r="G5493">
        <v>1033.3</v>
      </c>
      <c r="H5493">
        <v>87</v>
      </c>
      <c r="I5493" s="101" t="s">
        <v>32</v>
      </c>
      <c r="J5493" s="1">
        <f>DATEVALUE(RIGHT(jaar_zip[[#This Row],[YYYYMMDD]],2)&amp;"-"&amp;MID(jaar_zip[[#This Row],[YYYYMMDD]],5,2)&amp;"-"&amp;LEFT(jaar_zip[[#This Row],[YYYYMMDD]],4))</f>
        <v>45303</v>
      </c>
      <c r="K5493" s="101" t="str">
        <f>IF(AND(VALUE(MONTH(jaar_zip[[#This Row],[Datum]]))=1,VALUE(WEEKNUM(jaar_zip[[#This Row],[Datum]],21))&gt;51),RIGHT(YEAR(jaar_zip[[#This Row],[Datum]])-1,2),RIGHT(YEAR(jaar_zip[[#This Row],[Datum]]),2))&amp;"-"&amp; TEXT(WEEKNUM(jaar_zip[[#This Row],[Datum]],21),"00")</f>
        <v>24-02</v>
      </c>
      <c r="L5493" s="101">
        <f>MONTH(jaar_zip[[#This Row],[Datum]])</f>
        <v>1</v>
      </c>
      <c r="M5493" s="101">
        <f>IF(ISNUMBER(jaar_zip[[#This Row],[etmaaltemperatuur]]),IF(jaar_zip[[#This Row],[etmaaltemperatuur]]&lt;stookgrens,stookgrens-jaar_zip[[#This Row],[etmaaltemperatuur]],0),"")</f>
        <v>13.5</v>
      </c>
      <c r="N5493" s="101">
        <f>IF(ISNUMBER(jaar_zip[[#This Row],[graaddagen]]),IF(OR(MONTH(jaar_zip[[#This Row],[Datum]])=1,MONTH(jaar_zip[[#This Row],[Datum]])=2,MONTH(jaar_zip[[#This Row],[Datum]])=11,MONTH(jaar_zip[[#This Row],[Datum]])=12),1.1,IF(OR(MONTH(jaar_zip[[#This Row],[Datum]])=3,MONTH(jaar_zip[[#This Row],[Datum]])=10),1,0.8))*jaar_zip[[#This Row],[graaddagen]],"")</f>
        <v>14.850000000000001</v>
      </c>
      <c r="O5493" s="101">
        <f>IF(ISNUMBER(jaar_zip[[#This Row],[etmaaltemperatuur]]),IF(jaar_zip[[#This Row],[etmaaltemperatuur]]&gt;stookgrens,jaar_zip[[#This Row],[etmaaltemperatuur]]-stookgrens,0),"")</f>
        <v>0</v>
      </c>
    </row>
    <row r="5494" spans="1:15" x14ac:dyDescent="0.25">
      <c r="A5494">
        <v>310</v>
      </c>
      <c r="B5494">
        <v>20240113</v>
      </c>
      <c r="C5494">
        <v>6.3</v>
      </c>
      <c r="D5494">
        <v>3.8</v>
      </c>
      <c r="E5494">
        <v>58</v>
      </c>
      <c r="F5494">
        <v>0.1</v>
      </c>
      <c r="G5494">
        <v>1023.5</v>
      </c>
      <c r="H5494">
        <v>87</v>
      </c>
      <c r="I5494" s="101" t="s">
        <v>32</v>
      </c>
      <c r="J5494" s="1">
        <f>DATEVALUE(RIGHT(jaar_zip[[#This Row],[YYYYMMDD]],2)&amp;"-"&amp;MID(jaar_zip[[#This Row],[YYYYMMDD]],5,2)&amp;"-"&amp;LEFT(jaar_zip[[#This Row],[YYYYMMDD]],4))</f>
        <v>45304</v>
      </c>
      <c r="K5494" s="101" t="str">
        <f>IF(AND(VALUE(MONTH(jaar_zip[[#This Row],[Datum]]))=1,VALUE(WEEKNUM(jaar_zip[[#This Row],[Datum]],21))&gt;51),RIGHT(YEAR(jaar_zip[[#This Row],[Datum]])-1,2),RIGHT(YEAR(jaar_zip[[#This Row],[Datum]]),2))&amp;"-"&amp; TEXT(WEEKNUM(jaar_zip[[#This Row],[Datum]],21),"00")</f>
        <v>24-02</v>
      </c>
      <c r="L5494" s="101">
        <f>MONTH(jaar_zip[[#This Row],[Datum]])</f>
        <v>1</v>
      </c>
      <c r="M5494" s="101">
        <f>IF(ISNUMBER(jaar_zip[[#This Row],[etmaaltemperatuur]]),IF(jaar_zip[[#This Row],[etmaaltemperatuur]]&lt;stookgrens,stookgrens-jaar_zip[[#This Row],[etmaaltemperatuur]],0),"")</f>
        <v>14.2</v>
      </c>
      <c r="N5494" s="101">
        <f>IF(ISNUMBER(jaar_zip[[#This Row],[graaddagen]]),IF(OR(MONTH(jaar_zip[[#This Row],[Datum]])=1,MONTH(jaar_zip[[#This Row],[Datum]])=2,MONTH(jaar_zip[[#This Row],[Datum]])=11,MONTH(jaar_zip[[#This Row],[Datum]])=12),1.1,IF(OR(MONTH(jaar_zip[[#This Row],[Datum]])=3,MONTH(jaar_zip[[#This Row],[Datum]])=10),1,0.8))*jaar_zip[[#This Row],[graaddagen]],"")</f>
        <v>15.620000000000001</v>
      </c>
      <c r="O5494" s="101">
        <f>IF(ISNUMBER(jaar_zip[[#This Row],[etmaaltemperatuur]]),IF(jaar_zip[[#This Row],[etmaaltemperatuur]]&gt;stookgrens,jaar_zip[[#This Row],[etmaaltemperatuur]]-stookgrens,0),"")</f>
        <v>0</v>
      </c>
    </row>
    <row r="5495" spans="1:15" x14ac:dyDescent="0.25">
      <c r="A5495">
        <v>310</v>
      </c>
      <c r="B5495">
        <v>20240114</v>
      </c>
      <c r="C5495">
        <v>7.9</v>
      </c>
      <c r="D5495">
        <v>3.3</v>
      </c>
      <c r="E5495">
        <v>113</v>
      </c>
      <c r="F5495">
        <v>0.4</v>
      </c>
      <c r="G5495">
        <v>1010.7</v>
      </c>
      <c r="H5495">
        <v>84</v>
      </c>
      <c r="I5495" s="101" t="s">
        <v>32</v>
      </c>
      <c r="J5495" s="1">
        <f>DATEVALUE(RIGHT(jaar_zip[[#This Row],[YYYYMMDD]],2)&amp;"-"&amp;MID(jaar_zip[[#This Row],[YYYYMMDD]],5,2)&amp;"-"&amp;LEFT(jaar_zip[[#This Row],[YYYYMMDD]],4))</f>
        <v>45305</v>
      </c>
      <c r="K5495" s="101" t="str">
        <f>IF(AND(VALUE(MONTH(jaar_zip[[#This Row],[Datum]]))=1,VALUE(WEEKNUM(jaar_zip[[#This Row],[Datum]],21))&gt;51),RIGHT(YEAR(jaar_zip[[#This Row],[Datum]])-1,2),RIGHT(YEAR(jaar_zip[[#This Row],[Datum]]),2))&amp;"-"&amp; TEXT(WEEKNUM(jaar_zip[[#This Row],[Datum]],21),"00")</f>
        <v>24-02</v>
      </c>
      <c r="L5495" s="101">
        <f>MONTH(jaar_zip[[#This Row],[Datum]])</f>
        <v>1</v>
      </c>
      <c r="M5495" s="101">
        <f>IF(ISNUMBER(jaar_zip[[#This Row],[etmaaltemperatuur]]),IF(jaar_zip[[#This Row],[etmaaltemperatuur]]&lt;stookgrens,stookgrens-jaar_zip[[#This Row],[etmaaltemperatuur]],0),"")</f>
        <v>14.7</v>
      </c>
      <c r="N5495" s="101">
        <f>IF(ISNUMBER(jaar_zip[[#This Row],[graaddagen]]),IF(OR(MONTH(jaar_zip[[#This Row],[Datum]])=1,MONTH(jaar_zip[[#This Row],[Datum]])=2,MONTH(jaar_zip[[#This Row],[Datum]])=11,MONTH(jaar_zip[[#This Row],[Datum]])=12),1.1,IF(OR(MONTH(jaar_zip[[#This Row],[Datum]])=3,MONTH(jaar_zip[[#This Row],[Datum]])=10),1,0.8))*jaar_zip[[#This Row],[graaddagen]],"")</f>
        <v>16.170000000000002</v>
      </c>
      <c r="O5495" s="101">
        <f>IF(ISNUMBER(jaar_zip[[#This Row],[etmaaltemperatuur]]),IF(jaar_zip[[#This Row],[etmaaltemperatuur]]&gt;stookgrens,jaar_zip[[#This Row],[etmaaltemperatuur]]-stookgrens,0),"")</f>
        <v>0</v>
      </c>
    </row>
    <row r="5496" spans="1:15" x14ac:dyDescent="0.25">
      <c r="A5496">
        <v>310</v>
      </c>
      <c r="B5496">
        <v>20240115</v>
      </c>
      <c r="C5496">
        <v>7.4</v>
      </c>
      <c r="D5496">
        <v>3.5</v>
      </c>
      <c r="E5496">
        <v>269</v>
      </c>
      <c r="F5496">
        <v>0.6</v>
      </c>
      <c r="G5496">
        <v>1006.9</v>
      </c>
      <c r="H5496">
        <v>69</v>
      </c>
      <c r="I5496" s="101" t="s">
        <v>32</v>
      </c>
      <c r="J5496" s="1">
        <f>DATEVALUE(RIGHT(jaar_zip[[#This Row],[YYYYMMDD]],2)&amp;"-"&amp;MID(jaar_zip[[#This Row],[YYYYMMDD]],5,2)&amp;"-"&amp;LEFT(jaar_zip[[#This Row],[YYYYMMDD]],4))</f>
        <v>45306</v>
      </c>
      <c r="K5496" s="101" t="str">
        <f>IF(AND(VALUE(MONTH(jaar_zip[[#This Row],[Datum]]))=1,VALUE(WEEKNUM(jaar_zip[[#This Row],[Datum]],21))&gt;51),RIGHT(YEAR(jaar_zip[[#This Row],[Datum]])-1,2),RIGHT(YEAR(jaar_zip[[#This Row],[Datum]]),2))&amp;"-"&amp; TEXT(WEEKNUM(jaar_zip[[#This Row],[Datum]],21),"00")</f>
        <v>24-03</v>
      </c>
      <c r="L5496" s="101">
        <f>MONTH(jaar_zip[[#This Row],[Datum]])</f>
        <v>1</v>
      </c>
      <c r="M5496" s="101">
        <f>IF(ISNUMBER(jaar_zip[[#This Row],[etmaaltemperatuur]]),IF(jaar_zip[[#This Row],[etmaaltemperatuur]]&lt;stookgrens,stookgrens-jaar_zip[[#This Row],[etmaaltemperatuur]],0),"")</f>
        <v>14.5</v>
      </c>
      <c r="N5496" s="101">
        <f>IF(ISNUMBER(jaar_zip[[#This Row],[graaddagen]]),IF(OR(MONTH(jaar_zip[[#This Row],[Datum]])=1,MONTH(jaar_zip[[#This Row],[Datum]])=2,MONTH(jaar_zip[[#This Row],[Datum]])=11,MONTH(jaar_zip[[#This Row],[Datum]])=12),1.1,IF(OR(MONTH(jaar_zip[[#This Row],[Datum]])=3,MONTH(jaar_zip[[#This Row],[Datum]])=10),1,0.8))*jaar_zip[[#This Row],[graaddagen]],"")</f>
        <v>15.950000000000001</v>
      </c>
      <c r="O5496" s="101">
        <f>IF(ISNUMBER(jaar_zip[[#This Row],[etmaaltemperatuur]]),IF(jaar_zip[[#This Row],[etmaaltemperatuur]]&gt;stookgrens,jaar_zip[[#This Row],[etmaaltemperatuur]]-stookgrens,0),"")</f>
        <v>0</v>
      </c>
    </row>
    <row r="5497" spans="1:15" x14ac:dyDescent="0.25">
      <c r="A5497">
        <v>310</v>
      </c>
      <c r="B5497">
        <v>20240116</v>
      </c>
      <c r="C5497">
        <v>7</v>
      </c>
      <c r="D5497">
        <v>1.8</v>
      </c>
      <c r="E5497">
        <v>421</v>
      </c>
      <c r="F5497">
        <v>0</v>
      </c>
      <c r="G5497">
        <v>1007.5</v>
      </c>
      <c r="H5497">
        <v>71</v>
      </c>
      <c r="I5497" s="101" t="s">
        <v>32</v>
      </c>
      <c r="J5497" s="1">
        <f>DATEVALUE(RIGHT(jaar_zip[[#This Row],[YYYYMMDD]],2)&amp;"-"&amp;MID(jaar_zip[[#This Row],[YYYYMMDD]],5,2)&amp;"-"&amp;LEFT(jaar_zip[[#This Row],[YYYYMMDD]],4))</f>
        <v>45307</v>
      </c>
      <c r="K5497" s="101" t="str">
        <f>IF(AND(VALUE(MONTH(jaar_zip[[#This Row],[Datum]]))=1,VALUE(WEEKNUM(jaar_zip[[#This Row],[Datum]],21))&gt;51),RIGHT(YEAR(jaar_zip[[#This Row],[Datum]])-1,2),RIGHT(YEAR(jaar_zip[[#This Row],[Datum]]),2))&amp;"-"&amp; TEXT(WEEKNUM(jaar_zip[[#This Row],[Datum]],21),"00")</f>
        <v>24-03</v>
      </c>
      <c r="L5497" s="101">
        <f>MONTH(jaar_zip[[#This Row],[Datum]])</f>
        <v>1</v>
      </c>
      <c r="M5497" s="101">
        <f>IF(ISNUMBER(jaar_zip[[#This Row],[etmaaltemperatuur]]),IF(jaar_zip[[#This Row],[etmaaltemperatuur]]&lt;stookgrens,stookgrens-jaar_zip[[#This Row],[etmaaltemperatuur]],0),"")</f>
        <v>16.2</v>
      </c>
      <c r="N5497" s="101">
        <f>IF(ISNUMBER(jaar_zip[[#This Row],[graaddagen]]),IF(OR(MONTH(jaar_zip[[#This Row],[Datum]])=1,MONTH(jaar_zip[[#This Row],[Datum]])=2,MONTH(jaar_zip[[#This Row],[Datum]])=11,MONTH(jaar_zip[[#This Row],[Datum]])=12),1.1,IF(OR(MONTH(jaar_zip[[#This Row],[Datum]])=3,MONTH(jaar_zip[[#This Row],[Datum]])=10),1,0.8))*jaar_zip[[#This Row],[graaddagen]],"")</f>
        <v>17.82</v>
      </c>
      <c r="O5497" s="101">
        <f>IF(ISNUMBER(jaar_zip[[#This Row],[etmaaltemperatuur]]),IF(jaar_zip[[#This Row],[etmaaltemperatuur]]&gt;stookgrens,jaar_zip[[#This Row],[etmaaltemperatuur]]-stookgrens,0),"")</f>
        <v>0</v>
      </c>
    </row>
    <row r="5498" spans="1:15" x14ac:dyDescent="0.25">
      <c r="A5498">
        <v>310</v>
      </c>
      <c r="B5498">
        <v>20240117</v>
      </c>
      <c r="C5498">
        <v>3.7</v>
      </c>
      <c r="D5498">
        <v>0.6</v>
      </c>
      <c r="E5498">
        <v>169</v>
      </c>
      <c r="F5498">
        <v>0</v>
      </c>
      <c r="G5498">
        <v>992.8</v>
      </c>
      <c r="H5498">
        <v>77</v>
      </c>
      <c r="I5498" s="101" t="s">
        <v>32</v>
      </c>
      <c r="J5498" s="1">
        <f>DATEVALUE(RIGHT(jaar_zip[[#This Row],[YYYYMMDD]],2)&amp;"-"&amp;MID(jaar_zip[[#This Row],[YYYYMMDD]],5,2)&amp;"-"&amp;LEFT(jaar_zip[[#This Row],[YYYYMMDD]],4))</f>
        <v>45308</v>
      </c>
      <c r="K5498" s="101" t="str">
        <f>IF(AND(VALUE(MONTH(jaar_zip[[#This Row],[Datum]]))=1,VALUE(WEEKNUM(jaar_zip[[#This Row],[Datum]],21))&gt;51),RIGHT(YEAR(jaar_zip[[#This Row],[Datum]])-1,2),RIGHT(YEAR(jaar_zip[[#This Row],[Datum]]),2))&amp;"-"&amp; TEXT(WEEKNUM(jaar_zip[[#This Row],[Datum]],21),"00")</f>
        <v>24-03</v>
      </c>
      <c r="L5498" s="101">
        <f>MONTH(jaar_zip[[#This Row],[Datum]])</f>
        <v>1</v>
      </c>
      <c r="M5498" s="101">
        <f>IF(ISNUMBER(jaar_zip[[#This Row],[etmaaltemperatuur]]),IF(jaar_zip[[#This Row],[etmaaltemperatuur]]&lt;stookgrens,stookgrens-jaar_zip[[#This Row],[etmaaltemperatuur]],0),"")</f>
        <v>17.399999999999999</v>
      </c>
      <c r="N5498" s="101">
        <f>IF(ISNUMBER(jaar_zip[[#This Row],[graaddagen]]),IF(OR(MONTH(jaar_zip[[#This Row],[Datum]])=1,MONTH(jaar_zip[[#This Row],[Datum]])=2,MONTH(jaar_zip[[#This Row],[Datum]])=11,MONTH(jaar_zip[[#This Row],[Datum]])=12),1.1,IF(OR(MONTH(jaar_zip[[#This Row],[Datum]])=3,MONTH(jaar_zip[[#This Row],[Datum]])=10),1,0.8))*jaar_zip[[#This Row],[graaddagen]],"")</f>
        <v>19.14</v>
      </c>
      <c r="O5498" s="101">
        <f>IF(ISNUMBER(jaar_zip[[#This Row],[etmaaltemperatuur]]),IF(jaar_zip[[#This Row],[etmaaltemperatuur]]&gt;stookgrens,jaar_zip[[#This Row],[etmaaltemperatuur]]-stookgrens,0),"")</f>
        <v>0</v>
      </c>
    </row>
    <row r="5499" spans="1:15" x14ac:dyDescent="0.25">
      <c r="A5499">
        <v>310</v>
      </c>
      <c r="B5499">
        <v>20240118</v>
      </c>
      <c r="C5499">
        <v>3.3</v>
      </c>
      <c r="D5499">
        <v>1.9</v>
      </c>
      <c r="E5499">
        <v>338</v>
      </c>
      <c r="F5499">
        <v>3.8</v>
      </c>
      <c r="G5499">
        <v>1004.2</v>
      </c>
      <c r="H5499">
        <v>79</v>
      </c>
      <c r="I5499" s="101" t="s">
        <v>32</v>
      </c>
      <c r="J5499" s="1">
        <f>DATEVALUE(RIGHT(jaar_zip[[#This Row],[YYYYMMDD]],2)&amp;"-"&amp;MID(jaar_zip[[#This Row],[YYYYMMDD]],5,2)&amp;"-"&amp;LEFT(jaar_zip[[#This Row],[YYYYMMDD]],4))</f>
        <v>45309</v>
      </c>
      <c r="K5499" s="101" t="str">
        <f>IF(AND(VALUE(MONTH(jaar_zip[[#This Row],[Datum]]))=1,VALUE(WEEKNUM(jaar_zip[[#This Row],[Datum]],21))&gt;51),RIGHT(YEAR(jaar_zip[[#This Row],[Datum]])-1,2),RIGHT(YEAR(jaar_zip[[#This Row],[Datum]]),2))&amp;"-"&amp; TEXT(WEEKNUM(jaar_zip[[#This Row],[Datum]],21),"00")</f>
        <v>24-03</v>
      </c>
      <c r="L5499" s="101">
        <f>MONTH(jaar_zip[[#This Row],[Datum]])</f>
        <v>1</v>
      </c>
      <c r="M5499" s="101">
        <f>IF(ISNUMBER(jaar_zip[[#This Row],[etmaaltemperatuur]]),IF(jaar_zip[[#This Row],[etmaaltemperatuur]]&lt;stookgrens,stookgrens-jaar_zip[[#This Row],[etmaaltemperatuur]],0),"")</f>
        <v>16.100000000000001</v>
      </c>
      <c r="N5499" s="101">
        <f>IF(ISNUMBER(jaar_zip[[#This Row],[graaddagen]]),IF(OR(MONTH(jaar_zip[[#This Row],[Datum]])=1,MONTH(jaar_zip[[#This Row],[Datum]])=2,MONTH(jaar_zip[[#This Row],[Datum]])=11,MONTH(jaar_zip[[#This Row],[Datum]])=12),1.1,IF(OR(MONTH(jaar_zip[[#This Row],[Datum]])=3,MONTH(jaar_zip[[#This Row],[Datum]])=10),1,0.8))*jaar_zip[[#This Row],[graaddagen]],"")</f>
        <v>17.710000000000004</v>
      </c>
      <c r="O5499" s="101">
        <f>IF(ISNUMBER(jaar_zip[[#This Row],[etmaaltemperatuur]]),IF(jaar_zip[[#This Row],[etmaaltemperatuur]]&gt;stookgrens,jaar_zip[[#This Row],[etmaaltemperatuur]]-stookgrens,0),"")</f>
        <v>0</v>
      </c>
    </row>
    <row r="5500" spans="1:15" x14ac:dyDescent="0.25">
      <c r="A5500">
        <v>310</v>
      </c>
      <c r="B5500">
        <v>20240119</v>
      </c>
      <c r="C5500">
        <v>6</v>
      </c>
      <c r="D5500">
        <v>2.8</v>
      </c>
      <c r="E5500">
        <v>572</v>
      </c>
      <c r="F5500">
        <v>0</v>
      </c>
      <c r="G5500">
        <v>1021.4</v>
      </c>
      <c r="H5500">
        <v>75</v>
      </c>
      <c r="I5500" s="101" t="s">
        <v>32</v>
      </c>
      <c r="J5500" s="1">
        <f>DATEVALUE(RIGHT(jaar_zip[[#This Row],[YYYYMMDD]],2)&amp;"-"&amp;MID(jaar_zip[[#This Row],[YYYYMMDD]],5,2)&amp;"-"&amp;LEFT(jaar_zip[[#This Row],[YYYYMMDD]],4))</f>
        <v>45310</v>
      </c>
      <c r="K5500" s="101" t="str">
        <f>IF(AND(VALUE(MONTH(jaar_zip[[#This Row],[Datum]]))=1,VALUE(WEEKNUM(jaar_zip[[#This Row],[Datum]],21))&gt;51),RIGHT(YEAR(jaar_zip[[#This Row],[Datum]])-1,2),RIGHT(YEAR(jaar_zip[[#This Row],[Datum]]),2))&amp;"-"&amp; TEXT(WEEKNUM(jaar_zip[[#This Row],[Datum]],21),"00")</f>
        <v>24-03</v>
      </c>
      <c r="L5500" s="101">
        <f>MONTH(jaar_zip[[#This Row],[Datum]])</f>
        <v>1</v>
      </c>
      <c r="M5500" s="101">
        <f>IF(ISNUMBER(jaar_zip[[#This Row],[etmaaltemperatuur]]),IF(jaar_zip[[#This Row],[etmaaltemperatuur]]&lt;stookgrens,stookgrens-jaar_zip[[#This Row],[etmaaltemperatuur]],0),"")</f>
        <v>15.2</v>
      </c>
      <c r="N5500" s="101">
        <f>IF(ISNUMBER(jaar_zip[[#This Row],[graaddagen]]),IF(OR(MONTH(jaar_zip[[#This Row],[Datum]])=1,MONTH(jaar_zip[[#This Row],[Datum]])=2,MONTH(jaar_zip[[#This Row],[Datum]])=11,MONTH(jaar_zip[[#This Row],[Datum]])=12),1.1,IF(OR(MONTH(jaar_zip[[#This Row],[Datum]])=3,MONTH(jaar_zip[[#This Row],[Datum]])=10),1,0.8))*jaar_zip[[#This Row],[graaddagen]],"")</f>
        <v>16.72</v>
      </c>
      <c r="O5500" s="101">
        <f>IF(ISNUMBER(jaar_zip[[#This Row],[etmaaltemperatuur]]),IF(jaar_zip[[#This Row],[etmaaltemperatuur]]&gt;stookgrens,jaar_zip[[#This Row],[etmaaltemperatuur]]-stookgrens,0),"")</f>
        <v>0</v>
      </c>
    </row>
    <row r="5501" spans="1:15" x14ac:dyDescent="0.25">
      <c r="A5501">
        <v>310</v>
      </c>
      <c r="B5501">
        <v>20240120</v>
      </c>
      <c r="C5501">
        <v>8.8000000000000007</v>
      </c>
      <c r="D5501">
        <v>-0.3</v>
      </c>
      <c r="E5501">
        <v>473</v>
      </c>
      <c r="F5501">
        <v>0</v>
      </c>
      <c r="G5501">
        <v>1026.7</v>
      </c>
      <c r="H5501">
        <v>82</v>
      </c>
      <c r="I5501" s="101" t="s">
        <v>32</v>
      </c>
      <c r="J5501" s="1">
        <f>DATEVALUE(RIGHT(jaar_zip[[#This Row],[YYYYMMDD]],2)&amp;"-"&amp;MID(jaar_zip[[#This Row],[YYYYMMDD]],5,2)&amp;"-"&amp;LEFT(jaar_zip[[#This Row],[YYYYMMDD]],4))</f>
        <v>45311</v>
      </c>
      <c r="K5501" s="101" t="str">
        <f>IF(AND(VALUE(MONTH(jaar_zip[[#This Row],[Datum]]))=1,VALUE(WEEKNUM(jaar_zip[[#This Row],[Datum]],21))&gt;51),RIGHT(YEAR(jaar_zip[[#This Row],[Datum]])-1,2),RIGHT(YEAR(jaar_zip[[#This Row],[Datum]]),2))&amp;"-"&amp; TEXT(WEEKNUM(jaar_zip[[#This Row],[Datum]],21),"00")</f>
        <v>24-03</v>
      </c>
      <c r="L5501" s="101">
        <f>MONTH(jaar_zip[[#This Row],[Datum]])</f>
        <v>1</v>
      </c>
      <c r="M5501" s="101">
        <f>IF(ISNUMBER(jaar_zip[[#This Row],[etmaaltemperatuur]]),IF(jaar_zip[[#This Row],[etmaaltemperatuur]]&lt;stookgrens,stookgrens-jaar_zip[[#This Row],[etmaaltemperatuur]],0),"")</f>
        <v>18.3</v>
      </c>
      <c r="N5501" s="101">
        <f>IF(ISNUMBER(jaar_zip[[#This Row],[graaddagen]]),IF(OR(MONTH(jaar_zip[[#This Row],[Datum]])=1,MONTH(jaar_zip[[#This Row],[Datum]])=2,MONTH(jaar_zip[[#This Row],[Datum]])=11,MONTH(jaar_zip[[#This Row],[Datum]])=12),1.1,IF(OR(MONTH(jaar_zip[[#This Row],[Datum]])=3,MONTH(jaar_zip[[#This Row],[Datum]])=10),1,0.8))*jaar_zip[[#This Row],[graaddagen]],"")</f>
        <v>20.130000000000003</v>
      </c>
      <c r="O5501" s="101">
        <f>IF(ISNUMBER(jaar_zip[[#This Row],[etmaaltemperatuur]]),IF(jaar_zip[[#This Row],[etmaaltemperatuur]]&gt;stookgrens,jaar_zip[[#This Row],[etmaaltemperatuur]]-stookgrens,0),"")</f>
        <v>0</v>
      </c>
    </row>
    <row r="5502" spans="1:15" x14ac:dyDescent="0.25">
      <c r="A5502">
        <v>310</v>
      </c>
      <c r="B5502">
        <v>20240121</v>
      </c>
      <c r="C5502">
        <v>12.9</v>
      </c>
      <c r="D5502">
        <v>4.5999999999999996</v>
      </c>
      <c r="E5502">
        <v>182</v>
      </c>
      <c r="F5502">
        <v>0.1</v>
      </c>
      <c r="G5502">
        <v>1015.9</v>
      </c>
      <c r="H5502">
        <v>80</v>
      </c>
      <c r="I5502" s="101" t="s">
        <v>32</v>
      </c>
      <c r="J5502" s="1">
        <f>DATEVALUE(RIGHT(jaar_zip[[#This Row],[YYYYMMDD]],2)&amp;"-"&amp;MID(jaar_zip[[#This Row],[YYYYMMDD]],5,2)&amp;"-"&amp;LEFT(jaar_zip[[#This Row],[YYYYMMDD]],4))</f>
        <v>45312</v>
      </c>
      <c r="K5502" s="101" t="str">
        <f>IF(AND(VALUE(MONTH(jaar_zip[[#This Row],[Datum]]))=1,VALUE(WEEKNUM(jaar_zip[[#This Row],[Datum]],21))&gt;51),RIGHT(YEAR(jaar_zip[[#This Row],[Datum]])-1,2),RIGHT(YEAR(jaar_zip[[#This Row],[Datum]]),2))&amp;"-"&amp; TEXT(WEEKNUM(jaar_zip[[#This Row],[Datum]],21),"00")</f>
        <v>24-03</v>
      </c>
      <c r="L5502" s="101">
        <f>MONTH(jaar_zip[[#This Row],[Datum]])</f>
        <v>1</v>
      </c>
      <c r="M5502" s="101">
        <f>IF(ISNUMBER(jaar_zip[[#This Row],[etmaaltemperatuur]]),IF(jaar_zip[[#This Row],[etmaaltemperatuur]]&lt;stookgrens,stookgrens-jaar_zip[[#This Row],[etmaaltemperatuur]],0),"")</f>
        <v>13.4</v>
      </c>
      <c r="N5502" s="101">
        <f>IF(ISNUMBER(jaar_zip[[#This Row],[graaddagen]]),IF(OR(MONTH(jaar_zip[[#This Row],[Datum]])=1,MONTH(jaar_zip[[#This Row],[Datum]])=2,MONTH(jaar_zip[[#This Row],[Datum]])=11,MONTH(jaar_zip[[#This Row],[Datum]])=12),1.1,IF(OR(MONTH(jaar_zip[[#This Row],[Datum]])=3,MONTH(jaar_zip[[#This Row],[Datum]])=10),1,0.8))*jaar_zip[[#This Row],[graaddagen]],"")</f>
        <v>14.740000000000002</v>
      </c>
      <c r="O5502" s="101">
        <f>IF(ISNUMBER(jaar_zip[[#This Row],[etmaaltemperatuur]]),IF(jaar_zip[[#This Row],[etmaaltemperatuur]]&gt;stookgrens,jaar_zip[[#This Row],[etmaaltemperatuur]]-stookgrens,0),"")</f>
        <v>0</v>
      </c>
    </row>
    <row r="5503" spans="1:15" x14ac:dyDescent="0.25">
      <c r="A5503">
        <v>310</v>
      </c>
      <c r="B5503">
        <v>20240122</v>
      </c>
      <c r="C5503">
        <v>15.7</v>
      </c>
      <c r="D5503">
        <v>8.8000000000000007</v>
      </c>
      <c r="E5503">
        <v>486</v>
      </c>
      <c r="F5503">
        <v>3.6</v>
      </c>
      <c r="G5503">
        <v>1009</v>
      </c>
      <c r="H5503">
        <v>82</v>
      </c>
      <c r="I5503" s="101" t="s">
        <v>32</v>
      </c>
      <c r="J5503" s="1">
        <f>DATEVALUE(RIGHT(jaar_zip[[#This Row],[YYYYMMDD]],2)&amp;"-"&amp;MID(jaar_zip[[#This Row],[YYYYMMDD]],5,2)&amp;"-"&amp;LEFT(jaar_zip[[#This Row],[YYYYMMDD]],4))</f>
        <v>45313</v>
      </c>
      <c r="K5503" s="101" t="str">
        <f>IF(AND(VALUE(MONTH(jaar_zip[[#This Row],[Datum]]))=1,VALUE(WEEKNUM(jaar_zip[[#This Row],[Datum]],21))&gt;51),RIGHT(YEAR(jaar_zip[[#This Row],[Datum]])-1,2),RIGHT(YEAR(jaar_zip[[#This Row],[Datum]]),2))&amp;"-"&amp; TEXT(WEEKNUM(jaar_zip[[#This Row],[Datum]],21),"00")</f>
        <v>24-04</v>
      </c>
      <c r="L5503" s="101">
        <f>MONTH(jaar_zip[[#This Row],[Datum]])</f>
        <v>1</v>
      </c>
      <c r="M5503" s="101">
        <f>IF(ISNUMBER(jaar_zip[[#This Row],[etmaaltemperatuur]]),IF(jaar_zip[[#This Row],[etmaaltemperatuur]]&lt;stookgrens,stookgrens-jaar_zip[[#This Row],[etmaaltemperatuur]],0),"")</f>
        <v>9.1999999999999993</v>
      </c>
      <c r="N5503" s="101">
        <f>IF(ISNUMBER(jaar_zip[[#This Row],[graaddagen]]),IF(OR(MONTH(jaar_zip[[#This Row],[Datum]])=1,MONTH(jaar_zip[[#This Row],[Datum]])=2,MONTH(jaar_zip[[#This Row],[Datum]])=11,MONTH(jaar_zip[[#This Row],[Datum]])=12),1.1,IF(OR(MONTH(jaar_zip[[#This Row],[Datum]])=3,MONTH(jaar_zip[[#This Row],[Datum]])=10),1,0.8))*jaar_zip[[#This Row],[graaddagen]],"")</f>
        <v>10.119999999999999</v>
      </c>
      <c r="O5503" s="101">
        <f>IF(ISNUMBER(jaar_zip[[#This Row],[etmaaltemperatuur]]),IF(jaar_zip[[#This Row],[etmaaltemperatuur]]&gt;stookgrens,jaar_zip[[#This Row],[etmaaltemperatuur]]-stookgrens,0),"")</f>
        <v>0</v>
      </c>
    </row>
    <row r="5504" spans="1:15" x14ac:dyDescent="0.25">
      <c r="A5504">
        <v>310</v>
      </c>
      <c r="B5504">
        <v>20240123</v>
      </c>
      <c r="C5504">
        <v>11.8</v>
      </c>
      <c r="D5504">
        <v>8</v>
      </c>
      <c r="E5504">
        <v>288</v>
      </c>
      <c r="F5504">
        <v>2.2999999999999998</v>
      </c>
      <c r="G5504">
        <v>1020.4</v>
      </c>
      <c r="H5504">
        <v>86</v>
      </c>
      <c r="I5504" s="101" t="s">
        <v>32</v>
      </c>
      <c r="J5504" s="1">
        <f>DATEVALUE(RIGHT(jaar_zip[[#This Row],[YYYYMMDD]],2)&amp;"-"&amp;MID(jaar_zip[[#This Row],[YYYYMMDD]],5,2)&amp;"-"&amp;LEFT(jaar_zip[[#This Row],[YYYYMMDD]],4))</f>
        <v>45314</v>
      </c>
      <c r="K5504" s="101" t="str">
        <f>IF(AND(VALUE(MONTH(jaar_zip[[#This Row],[Datum]]))=1,VALUE(WEEKNUM(jaar_zip[[#This Row],[Datum]],21))&gt;51),RIGHT(YEAR(jaar_zip[[#This Row],[Datum]])-1,2),RIGHT(YEAR(jaar_zip[[#This Row],[Datum]]),2))&amp;"-"&amp; TEXT(WEEKNUM(jaar_zip[[#This Row],[Datum]],21),"00")</f>
        <v>24-04</v>
      </c>
      <c r="L5504" s="101">
        <f>MONTH(jaar_zip[[#This Row],[Datum]])</f>
        <v>1</v>
      </c>
      <c r="M5504" s="101">
        <f>IF(ISNUMBER(jaar_zip[[#This Row],[etmaaltemperatuur]]),IF(jaar_zip[[#This Row],[etmaaltemperatuur]]&lt;stookgrens,stookgrens-jaar_zip[[#This Row],[etmaaltemperatuur]],0),"")</f>
        <v>10</v>
      </c>
      <c r="N5504" s="101">
        <f>IF(ISNUMBER(jaar_zip[[#This Row],[graaddagen]]),IF(OR(MONTH(jaar_zip[[#This Row],[Datum]])=1,MONTH(jaar_zip[[#This Row],[Datum]])=2,MONTH(jaar_zip[[#This Row],[Datum]])=11,MONTH(jaar_zip[[#This Row],[Datum]])=12),1.1,IF(OR(MONTH(jaar_zip[[#This Row],[Datum]])=3,MONTH(jaar_zip[[#This Row],[Datum]])=10),1,0.8))*jaar_zip[[#This Row],[graaddagen]],"")</f>
        <v>11</v>
      </c>
      <c r="O5504" s="101">
        <f>IF(ISNUMBER(jaar_zip[[#This Row],[etmaaltemperatuur]]),IF(jaar_zip[[#This Row],[etmaaltemperatuur]]&gt;stookgrens,jaar_zip[[#This Row],[etmaaltemperatuur]]-stookgrens,0),"")</f>
        <v>0</v>
      </c>
    </row>
    <row r="5505" spans="1:15" x14ac:dyDescent="0.25">
      <c r="A5505">
        <v>310</v>
      </c>
      <c r="B5505">
        <v>20240124</v>
      </c>
      <c r="C5505">
        <v>13.6</v>
      </c>
      <c r="D5505">
        <v>8.5</v>
      </c>
      <c r="E5505">
        <v>337</v>
      </c>
      <c r="F5505">
        <v>0</v>
      </c>
      <c r="G5505">
        <v>1022.5</v>
      </c>
      <c r="H5505">
        <v>86</v>
      </c>
      <c r="I5505" s="101" t="s">
        <v>32</v>
      </c>
      <c r="J5505" s="1">
        <f>DATEVALUE(RIGHT(jaar_zip[[#This Row],[YYYYMMDD]],2)&amp;"-"&amp;MID(jaar_zip[[#This Row],[YYYYMMDD]],5,2)&amp;"-"&amp;LEFT(jaar_zip[[#This Row],[YYYYMMDD]],4))</f>
        <v>45315</v>
      </c>
      <c r="K5505" s="101" t="str">
        <f>IF(AND(VALUE(MONTH(jaar_zip[[#This Row],[Datum]]))=1,VALUE(WEEKNUM(jaar_zip[[#This Row],[Datum]],21))&gt;51),RIGHT(YEAR(jaar_zip[[#This Row],[Datum]])-1,2),RIGHT(YEAR(jaar_zip[[#This Row],[Datum]]),2))&amp;"-"&amp; TEXT(WEEKNUM(jaar_zip[[#This Row],[Datum]],21),"00")</f>
        <v>24-04</v>
      </c>
      <c r="L5505" s="101">
        <f>MONTH(jaar_zip[[#This Row],[Datum]])</f>
        <v>1</v>
      </c>
      <c r="M5505" s="101">
        <f>IF(ISNUMBER(jaar_zip[[#This Row],[etmaaltemperatuur]]),IF(jaar_zip[[#This Row],[etmaaltemperatuur]]&lt;stookgrens,stookgrens-jaar_zip[[#This Row],[etmaaltemperatuur]],0),"")</f>
        <v>9.5</v>
      </c>
      <c r="N5505" s="101">
        <f>IF(ISNUMBER(jaar_zip[[#This Row],[graaddagen]]),IF(OR(MONTH(jaar_zip[[#This Row],[Datum]])=1,MONTH(jaar_zip[[#This Row],[Datum]])=2,MONTH(jaar_zip[[#This Row],[Datum]])=11,MONTH(jaar_zip[[#This Row],[Datum]])=12),1.1,IF(OR(MONTH(jaar_zip[[#This Row],[Datum]])=3,MONTH(jaar_zip[[#This Row],[Datum]])=10),1,0.8))*jaar_zip[[#This Row],[graaddagen]],"")</f>
        <v>10.450000000000001</v>
      </c>
      <c r="O5505" s="101">
        <f>IF(ISNUMBER(jaar_zip[[#This Row],[etmaaltemperatuur]]),IF(jaar_zip[[#This Row],[etmaaltemperatuur]]&gt;stookgrens,jaar_zip[[#This Row],[etmaaltemperatuur]]-stookgrens,0),"")</f>
        <v>0</v>
      </c>
    </row>
    <row r="5506" spans="1:15" x14ac:dyDescent="0.25">
      <c r="A5506">
        <v>310</v>
      </c>
      <c r="B5506">
        <v>20240125</v>
      </c>
      <c r="C5506">
        <v>5.2</v>
      </c>
      <c r="D5506">
        <v>7.1</v>
      </c>
      <c r="E5506">
        <v>224</v>
      </c>
      <c r="F5506">
        <v>0.6</v>
      </c>
      <c r="G5506">
        <v>1026.9000000000001</v>
      </c>
      <c r="H5506">
        <v>95</v>
      </c>
      <c r="I5506" s="101" t="s">
        <v>32</v>
      </c>
      <c r="J5506" s="1">
        <f>DATEVALUE(RIGHT(jaar_zip[[#This Row],[YYYYMMDD]],2)&amp;"-"&amp;MID(jaar_zip[[#This Row],[YYYYMMDD]],5,2)&amp;"-"&amp;LEFT(jaar_zip[[#This Row],[YYYYMMDD]],4))</f>
        <v>45316</v>
      </c>
      <c r="K5506" s="101" t="str">
        <f>IF(AND(VALUE(MONTH(jaar_zip[[#This Row],[Datum]]))=1,VALUE(WEEKNUM(jaar_zip[[#This Row],[Datum]],21))&gt;51),RIGHT(YEAR(jaar_zip[[#This Row],[Datum]])-1,2),RIGHT(YEAR(jaar_zip[[#This Row],[Datum]]),2))&amp;"-"&amp; TEXT(WEEKNUM(jaar_zip[[#This Row],[Datum]],21),"00")</f>
        <v>24-04</v>
      </c>
      <c r="L5506" s="101">
        <f>MONTH(jaar_zip[[#This Row],[Datum]])</f>
        <v>1</v>
      </c>
      <c r="M5506" s="101">
        <f>IF(ISNUMBER(jaar_zip[[#This Row],[etmaaltemperatuur]]),IF(jaar_zip[[#This Row],[etmaaltemperatuur]]&lt;stookgrens,stookgrens-jaar_zip[[#This Row],[etmaaltemperatuur]],0),"")</f>
        <v>10.9</v>
      </c>
      <c r="N5506" s="101">
        <f>IF(ISNUMBER(jaar_zip[[#This Row],[graaddagen]]),IF(OR(MONTH(jaar_zip[[#This Row],[Datum]])=1,MONTH(jaar_zip[[#This Row],[Datum]])=2,MONTH(jaar_zip[[#This Row],[Datum]])=11,MONTH(jaar_zip[[#This Row],[Datum]])=12),1.1,IF(OR(MONTH(jaar_zip[[#This Row],[Datum]])=3,MONTH(jaar_zip[[#This Row],[Datum]])=10),1,0.8))*jaar_zip[[#This Row],[graaddagen]],"")</f>
        <v>11.990000000000002</v>
      </c>
      <c r="O5506" s="101">
        <f>IF(ISNUMBER(jaar_zip[[#This Row],[etmaaltemperatuur]]),IF(jaar_zip[[#This Row],[etmaaltemperatuur]]&gt;stookgrens,jaar_zip[[#This Row],[etmaaltemperatuur]]-stookgrens,0),"")</f>
        <v>0</v>
      </c>
    </row>
    <row r="5507" spans="1:15" x14ac:dyDescent="0.25">
      <c r="A5507">
        <v>310</v>
      </c>
      <c r="B5507">
        <v>20240126</v>
      </c>
      <c r="C5507">
        <v>8.1999999999999993</v>
      </c>
      <c r="D5507">
        <v>7.8</v>
      </c>
      <c r="E5507">
        <v>610</v>
      </c>
      <c r="F5507">
        <v>1.3</v>
      </c>
      <c r="G5507">
        <v>1027.2</v>
      </c>
      <c r="H5507">
        <v>81</v>
      </c>
      <c r="I5507" s="101" t="s">
        <v>32</v>
      </c>
      <c r="J5507" s="1">
        <f>DATEVALUE(RIGHT(jaar_zip[[#This Row],[YYYYMMDD]],2)&amp;"-"&amp;MID(jaar_zip[[#This Row],[YYYYMMDD]],5,2)&amp;"-"&amp;LEFT(jaar_zip[[#This Row],[YYYYMMDD]],4))</f>
        <v>45317</v>
      </c>
      <c r="K5507" s="101" t="str">
        <f>IF(AND(VALUE(MONTH(jaar_zip[[#This Row],[Datum]]))=1,VALUE(WEEKNUM(jaar_zip[[#This Row],[Datum]],21))&gt;51),RIGHT(YEAR(jaar_zip[[#This Row],[Datum]])-1,2),RIGHT(YEAR(jaar_zip[[#This Row],[Datum]]),2))&amp;"-"&amp; TEXT(WEEKNUM(jaar_zip[[#This Row],[Datum]],21),"00")</f>
        <v>24-04</v>
      </c>
      <c r="L5507" s="101">
        <f>MONTH(jaar_zip[[#This Row],[Datum]])</f>
        <v>1</v>
      </c>
      <c r="M5507" s="101">
        <f>IF(ISNUMBER(jaar_zip[[#This Row],[etmaaltemperatuur]]),IF(jaar_zip[[#This Row],[etmaaltemperatuur]]&lt;stookgrens,stookgrens-jaar_zip[[#This Row],[etmaaltemperatuur]],0),"")</f>
        <v>10.199999999999999</v>
      </c>
      <c r="N5507" s="101">
        <f>IF(ISNUMBER(jaar_zip[[#This Row],[graaddagen]]),IF(OR(MONTH(jaar_zip[[#This Row],[Datum]])=1,MONTH(jaar_zip[[#This Row],[Datum]])=2,MONTH(jaar_zip[[#This Row],[Datum]])=11,MONTH(jaar_zip[[#This Row],[Datum]])=12),1.1,IF(OR(MONTH(jaar_zip[[#This Row],[Datum]])=3,MONTH(jaar_zip[[#This Row],[Datum]])=10),1,0.8))*jaar_zip[[#This Row],[graaddagen]],"")</f>
        <v>11.22</v>
      </c>
      <c r="O5507" s="101">
        <f>IF(ISNUMBER(jaar_zip[[#This Row],[etmaaltemperatuur]]),IF(jaar_zip[[#This Row],[etmaaltemperatuur]]&gt;stookgrens,jaar_zip[[#This Row],[etmaaltemperatuur]]-stookgrens,0),"")</f>
        <v>0</v>
      </c>
    </row>
    <row r="5508" spans="1:15" x14ac:dyDescent="0.25">
      <c r="A5508">
        <v>310</v>
      </c>
      <c r="B5508">
        <v>20240127</v>
      </c>
      <c r="C5508">
        <v>4.3</v>
      </c>
      <c r="D5508">
        <v>4.5999999999999996</v>
      </c>
      <c r="E5508">
        <v>504</v>
      </c>
      <c r="F5508">
        <v>0</v>
      </c>
      <c r="G5508">
        <v>1034.7</v>
      </c>
      <c r="H5508">
        <v>85</v>
      </c>
      <c r="I5508" s="101" t="s">
        <v>32</v>
      </c>
      <c r="J5508" s="1">
        <f>DATEVALUE(RIGHT(jaar_zip[[#This Row],[YYYYMMDD]],2)&amp;"-"&amp;MID(jaar_zip[[#This Row],[YYYYMMDD]],5,2)&amp;"-"&amp;LEFT(jaar_zip[[#This Row],[YYYYMMDD]],4))</f>
        <v>45318</v>
      </c>
      <c r="K5508" s="101" t="str">
        <f>IF(AND(VALUE(MONTH(jaar_zip[[#This Row],[Datum]]))=1,VALUE(WEEKNUM(jaar_zip[[#This Row],[Datum]],21))&gt;51),RIGHT(YEAR(jaar_zip[[#This Row],[Datum]])-1,2),RIGHT(YEAR(jaar_zip[[#This Row],[Datum]]),2))&amp;"-"&amp; TEXT(WEEKNUM(jaar_zip[[#This Row],[Datum]],21),"00")</f>
        <v>24-04</v>
      </c>
      <c r="L5508" s="101">
        <f>MONTH(jaar_zip[[#This Row],[Datum]])</f>
        <v>1</v>
      </c>
      <c r="M5508" s="101">
        <f>IF(ISNUMBER(jaar_zip[[#This Row],[etmaaltemperatuur]]),IF(jaar_zip[[#This Row],[etmaaltemperatuur]]&lt;stookgrens,stookgrens-jaar_zip[[#This Row],[etmaaltemperatuur]],0),"")</f>
        <v>13.4</v>
      </c>
      <c r="N5508" s="101">
        <f>IF(ISNUMBER(jaar_zip[[#This Row],[graaddagen]]),IF(OR(MONTH(jaar_zip[[#This Row],[Datum]])=1,MONTH(jaar_zip[[#This Row],[Datum]])=2,MONTH(jaar_zip[[#This Row],[Datum]])=11,MONTH(jaar_zip[[#This Row],[Datum]])=12),1.1,IF(OR(MONTH(jaar_zip[[#This Row],[Datum]])=3,MONTH(jaar_zip[[#This Row],[Datum]])=10),1,0.8))*jaar_zip[[#This Row],[graaddagen]],"")</f>
        <v>14.740000000000002</v>
      </c>
      <c r="O5508" s="101">
        <f>IF(ISNUMBER(jaar_zip[[#This Row],[etmaaltemperatuur]]),IF(jaar_zip[[#This Row],[etmaaltemperatuur]]&gt;stookgrens,jaar_zip[[#This Row],[etmaaltemperatuur]]-stookgrens,0),"")</f>
        <v>0</v>
      </c>
    </row>
    <row r="5509" spans="1:15" x14ac:dyDescent="0.25">
      <c r="A5509">
        <v>310</v>
      </c>
      <c r="B5509">
        <v>20240128</v>
      </c>
      <c r="C5509">
        <v>5.3</v>
      </c>
      <c r="D5509">
        <v>5.5</v>
      </c>
      <c r="E5509">
        <v>517</v>
      </c>
      <c r="F5509">
        <v>0</v>
      </c>
      <c r="G5509">
        <v>1026.2</v>
      </c>
      <c r="H5509">
        <v>78</v>
      </c>
      <c r="I5509" s="101" t="s">
        <v>32</v>
      </c>
      <c r="J5509" s="1">
        <f>DATEVALUE(RIGHT(jaar_zip[[#This Row],[YYYYMMDD]],2)&amp;"-"&amp;MID(jaar_zip[[#This Row],[YYYYMMDD]],5,2)&amp;"-"&amp;LEFT(jaar_zip[[#This Row],[YYYYMMDD]],4))</f>
        <v>45319</v>
      </c>
      <c r="K5509" s="101" t="str">
        <f>IF(AND(VALUE(MONTH(jaar_zip[[#This Row],[Datum]]))=1,VALUE(WEEKNUM(jaar_zip[[#This Row],[Datum]],21))&gt;51),RIGHT(YEAR(jaar_zip[[#This Row],[Datum]])-1,2),RIGHT(YEAR(jaar_zip[[#This Row],[Datum]]),2))&amp;"-"&amp; TEXT(WEEKNUM(jaar_zip[[#This Row],[Datum]],21),"00")</f>
        <v>24-04</v>
      </c>
      <c r="L5509" s="101">
        <f>MONTH(jaar_zip[[#This Row],[Datum]])</f>
        <v>1</v>
      </c>
      <c r="M5509" s="101">
        <f>IF(ISNUMBER(jaar_zip[[#This Row],[etmaaltemperatuur]]),IF(jaar_zip[[#This Row],[etmaaltemperatuur]]&lt;stookgrens,stookgrens-jaar_zip[[#This Row],[etmaaltemperatuur]],0),"")</f>
        <v>12.5</v>
      </c>
      <c r="N5509" s="101">
        <f>IF(ISNUMBER(jaar_zip[[#This Row],[graaddagen]]),IF(OR(MONTH(jaar_zip[[#This Row],[Datum]])=1,MONTH(jaar_zip[[#This Row],[Datum]])=2,MONTH(jaar_zip[[#This Row],[Datum]])=11,MONTH(jaar_zip[[#This Row],[Datum]])=12),1.1,IF(OR(MONTH(jaar_zip[[#This Row],[Datum]])=3,MONTH(jaar_zip[[#This Row],[Datum]])=10),1,0.8))*jaar_zip[[#This Row],[graaddagen]],"")</f>
        <v>13.750000000000002</v>
      </c>
      <c r="O5509" s="101">
        <f>IF(ISNUMBER(jaar_zip[[#This Row],[etmaaltemperatuur]]),IF(jaar_zip[[#This Row],[etmaaltemperatuur]]&gt;stookgrens,jaar_zip[[#This Row],[etmaaltemperatuur]]-stookgrens,0),"")</f>
        <v>0</v>
      </c>
    </row>
    <row r="5510" spans="1:15" x14ac:dyDescent="0.25">
      <c r="A5510">
        <v>310</v>
      </c>
      <c r="B5510">
        <v>20240129</v>
      </c>
      <c r="C5510">
        <v>5</v>
      </c>
      <c r="D5510">
        <v>7</v>
      </c>
      <c r="E5510">
        <v>495</v>
      </c>
      <c r="F5510">
        <v>0</v>
      </c>
      <c r="G5510">
        <v>1025.3</v>
      </c>
      <c r="H5510">
        <v>87</v>
      </c>
      <c r="I5510" s="101" t="s">
        <v>32</v>
      </c>
      <c r="J5510" s="1">
        <f>DATEVALUE(RIGHT(jaar_zip[[#This Row],[YYYYMMDD]],2)&amp;"-"&amp;MID(jaar_zip[[#This Row],[YYYYMMDD]],5,2)&amp;"-"&amp;LEFT(jaar_zip[[#This Row],[YYYYMMDD]],4))</f>
        <v>45320</v>
      </c>
      <c r="K5510" s="101" t="str">
        <f>IF(AND(VALUE(MONTH(jaar_zip[[#This Row],[Datum]]))=1,VALUE(WEEKNUM(jaar_zip[[#This Row],[Datum]],21))&gt;51),RIGHT(YEAR(jaar_zip[[#This Row],[Datum]])-1,2),RIGHT(YEAR(jaar_zip[[#This Row],[Datum]]),2))&amp;"-"&amp; TEXT(WEEKNUM(jaar_zip[[#This Row],[Datum]],21),"00")</f>
        <v>24-05</v>
      </c>
      <c r="L5510" s="101">
        <f>MONTH(jaar_zip[[#This Row],[Datum]])</f>
        <v>1</v>
      </c>
      <c r="M5510" s="101">
        <f>IF(ISNUMBER(jaar_zip[[#This Row],[etmaaltemperatuur]]),IF(jaar_zip[[#This Row],[etmaaltemperatuur]]&lt;stookgrens,stookgrens-jaar_zip[[#This Row],[etmaaltemperatuur]],0),"")</f>
        <v>11</v>
      </c>
      <c r="N5510" s="101">
        <f>IF(ISNUMBER(jaar_zip[[#This Row],[graaddagen]]),IF(OR(MONTH(jaar_zip[[#This Row],[Datum]])=1,MONTH(jaar_zip[[#This Row],[Datum]])=2,MONTH(jaar_zip[[#This Row],[Datum]])=11,MONTH(jaar_zip[[#This Row],[Datum]])=12),1.1,IF(OR(MONTH(jaar_zip[[#This Row],[Datum]])=3,MONTH(jaar_zip[[#This Row],[Datum]])=10),1,0.8))*jaar_zip[[#This Row],[graaddagen]],"")</f>
        <v>12.100000000000001</v>
      </c>
      <c r="O5510" s="101">
        <f>IF(ISNUMBER(jaar_zip[[#This Row],[etmaaltemperatuur]]),IF(jaar_zip[[#This Row],[etmaaltemperatuur]]&gt;stookgrens,jaar_zip[[#This Row],[etmaaltemperatuur]]-stookgrens,0),"")</f>
        <v>0</v>
      </c>
    </row>
    <row r="5511" spans="1:15" x14ac:dyDescent="0.25">
      <c r="A5511">
        <v>310</v>
      </c>
      <c r="B5511">
        <v>20240130</v>
      </c>
      <c r="C5511">
        <v>6.6</v>
      </c>
      <c r="D5511">
        <v>7.4</v>
      </c>
      <c r="E5511">
        <v>151</v>
      </c>
      <c r="F5511">
        <v>0.7</v>
      </c>
      <c r="G5511">
        <v>1028.5</v>
      </c>
      <c r="H5511">
        <v>90</v>
      </c>
      <c r="I5511" s="101" t="s">
        <v>32</v>
      </c>
      <c r="J5511" s="1">
        <f>DATEVALUE(RIGHT(jaar_zip[[#This Row],[YYYYMMDD]],2)&amp;"-"&amp;MID(jaar_zip[[#This Row],[YYYYMMDD]],5,2)&amp;"-"&amp;LEFT(jaar_zip[[#This Row],[YYYYMMDD]],4))</f>
        <v>45321</v>
      </c>
      <c r="K5511" s="101" t="str">
        <f>IF(AND(VALUE(MONTH(jaar_zip[[#This Row],[Datum]]))=1,VALUE(WEEKNUM(jaar_zip[[#This Row],[Datum]],21))&gt;51),RIGHT(YEAR(jaar_zip[[#This Row],[Datum]])-1,2),RIGHT(YEAR(jaar_zip[[#This Row],[Datum]]),2))&amp;"-"&amp; TEXT(WEEKNUM(jaar_zip[[#This Row],[Datum]],21),"00")</f>
        <v>24-05</v>
      </c>
      <c r="L5511" s="101">
        <f>MONTH(jaar_zip[[#This Row],[Datum]])</f>
        <v>1</v>
      </c>
      <c r="M5511" s="101">
        <f>IF(ISNUMBER(jaar_zip[[#This Row],[etmaaltemperatuur]]),IF(jaar_zip[[#This Row],[etmaaltemperatuur]]&lt;stookgrens,stookgrens-jaar_zip[[#This Row],[etmaaltemperatuur]],0),"")</f>
        <v>10.6</v>
      </c>
      <c r="N5511" s="101">
        <f>IF(ISNUMBER(jaar_zip[[#This Row],[graaddagen]]),IF(OR(MONTH(jaar_zip[[#This Row],[Datum]])=1,MONTH(jaar_zip[[#This Row],[Datum]])=2,MONTH(jaar_zip[[#This Row],[Datum]])=11,MONTH(jaar_zip[[#This Row],[Datum]])=12),1.1,IF(OR(MONTH(jaar_zip[[#This Row],[Datum]])=3,MONTH(jaar_zip[[#This Row],[Datum]])=10),1,0.8))*jaar_zip[[#This Row],[graaddagen]],"")</f>
        <v>11.66</v>
      </c>
      <c r="O5511" s="101">
        <f>IF(ISNUMBER(jaar_zip[[#This Row],[etmaaltemperatuur]]),IF(jaar_zip[[#This Row],[etmaaltemperatuur]]&gt;stookgrens,jaar_zip[[#This Row],[etmaaltemperatuur]]-stookgrens,0),"")</f>
        <v>0</v>
      </c>
    </row>
    <row r="5512" spans="1:15" x14ac:dyDescent="0.25">
      <c r="A5512">
        <v>310</v>
      </c>
      <c r="B5512">
        <v>20240131</v>
      </c>
      <c r="C5512">
        <v>6.9</v>
      </c>
      <c r="D5512">
        <v>6.9</v>
      </c>
      <c r="E5512">
        <v>401</v>
      </c>
      <c r="F5512">
        <v>2.7</v>
      </c>
      <c r="G5512">
        <v>1030.5999999999999</v>
      </c>
      <c r="H5512">
        <v>85</v>
      </c>
      <c r="I5512" s="101" t="s">
        <v>32</v>
      </c>
      <c r="J5512" s="1">
        <f>DATEVALUE(RIGHT(jaar_zip[[#This Row],[YYYYMMDD]],2)&amp;"-"&amp;MID(jaar_zip[[#This Row],[YYYYMMDD]],5,2)&amp;"-"&amp;LEFT(jaar_zip[[#This Row],[YYYYMMDD]],4))</f>
        <v>45322</v>
      </c>
      <c r="K5512" s="101" t="str">
        <f>IF(AND(VALUE(MONTH(jaar_zip[[#This Row],[Datum]]))=1,VALUE(WEEKNUM(jaar_zip[[#This Row],[Datum]],21))&gt;51),RIGHT(YEAR(jaar_zip[[#This Row],[Datum]])-1,2),RIGHT(YEAR(jaar_zip[[#This Row],[Datum]]),2))&amp;"-"&amp; TEXT(WEEKNUM(jaar_zip[[#This Row],[Datum]],21),"00")</f>
        <v>24-05</v>
      </c>
      <c r="L5512" s="101">
        <f>MONTH(jaar_zip[[#This Row],[Datum]])</f>
        <v>1</v>
      </c>
      <c r="M5512" s="101">
        <f>IF(ISNUMBER(jaar_zip[[#This Row],[etmaaltemperatuur]]),IF(jaar_zip[[#This Row],[etmaaltemperatuur]]&lt;stookgrens,stookgrens-jaar_zip[[#This Row],[etmaaltemperatuur]],0),"")</f>
        <v>11.1</v>
      </c>
      <c r="N5512" s="101">
        <f>IF(ISNUMBER(jaar_zip[[#This Row],[graaddagen]]),IF(OR(MONTH(jaar_zip[[#This Row],[Datum]])=1,MONTH(jaar_zip[[#This Row],[Datum]])=2,MONTH(jaar_zip[[#This Row],[Datum]])=11,MONTH(jaar_zip[[#This Row],[Datum]])=12),1.1,IF(OR(MONTH(jaar_zip[[#This Row],[Datum]])=3,MONTH(jaar_zip[[#This Row],[Datum]])=10),1,0.8))*jaar_zip[[#This Row],[graaddagen]],"")</f>
        <v>12.21</v>
      </c>
      <c r="O5512" s="101">
        <f>IF(ISNUMBER(jaar_zip[[#This Row],[etmaaltemperatuur]]),IF(jaar_zip[[#This Row],[etmaaltemperatuur]]&gt;stookgrens,jaar_zip[[#This Row],[etmaaltemperatuur]]-stookgrens,0),"")</f>
        <v>0</v>
      </c>
    </row>
    <row r="5513" spans="1:15" x14ac:dyDescent="0.25">
      <c r="A5513">
        <v>310</v>
      </c>
      <c r="B5513">
        <v>20240201</v>
      </c>
      <c r="C5513">
        <v>5.0999999999999996</v>
      </c>
      <c r="D5513">
        <v>6.5</v>
      </c>
      <c r="E5513">
        <v>685</v>
      </c>
      <c r="F5513">
        <v>1.2</v>
      </c>
      <c r="G5513">
        <v>1031.5</v>
      </c>
      <c r="H5513">
        <v>86</v>
      </c>
      <c r="I5513" s="101" t="s">
        <v>32</v>
      </c>
      <c r="J5513" s="1">
        <f>DATEVALUE(RIGHT(jaar_zip[[#This Row],[YYYYMMDD]],2)&amp;"-"&amp;MID(jaar_zip[[#This Row],[YYYYMMDD]],5,2)&amp;"-"&amp;LEFT(jaar_zip[[#This Row],[YYYYMMDD]],4))</f>
        <v>45323</v>
      </c>
      <c r="K5513" s="101" t="str">
        <f>IF(AND(VALUE(MONTH(jaar_zip[[#This Row],[Datum]]))=1,VALUE(WEEKNUM(jaar_zip[[#This Row],[Datum]],21))&gt;51),RIGHT(YEAR(jaar_zip[[#This Row],[Datum]])-1,2),RIGHT(YEAR(jaar_zip[[#This Row],[Datum]]),2))&amp;"-"&amp; TEXT(WEEKNUM(jaar_zip[[#This Row],[Datum]],21),"00")</f>
        <v>24-05</v>
      </c>
      <c r="L5513" s="101">
        <f>MONTH(jaar_zip[[#This Row],[Datum]])</f>
        <v>2</v>
      </c>
      <c r="M5513" s="101">
        <f>IF(ISNUMBER(jaar_zip[[#This Row],[etmaaltemperatuur]]),IF(jaar_zip[[#This Row],[etmaaltemperatuur]]&lt;stookgrens,stookgrens-jaar_zip[[#This Row],[etmaaltemperatuur]],0),"")</f>
        <v>11.5</v>
      </c>
      <c r="N5513" s="101">
        <f>IF(ISNUMBER(jaar_zip[[#This Row],[graaddagen]]),IF(OR(MONTH(jaar_zip[[#This Row],[Datum]])=1,MONTH(jaar_zip[[#This Row],[Datum]])=2,MONTH(jaar_zip[[#This Row],[Datum]])=11,MONTH(jaar_zip[[#This Row],[Datum]])=12),1.1,IF(OR(MONTH(jaar_zip[[#This Row],[Datum]])=3,MONTH(jaar_zip[[#This Row],[Datum]])=10),1,0.8))*jaar_zip[[#This Row],[graaddagen]],"")</f>
        <v>12.65</v>
      </c>
      <c r="O5513" s="101">
        <f>IF(ISNUMBER(jaar_zip[[#This Row],[etmaaltemperatuur]]),IF(jaar_zip[[#This Row],[etmaaltemperatuur]]&gt;stookgrens,jaar_zip[[#This Row],[etmaaltemperatuur]]-stookgrens,0),"")</f>
        <v>0</v>
      </c>
    </row>
    <row r="5514" spans="1:15" x14ac:dyDescent="0.25">
      <c r="A5514">
        <v>310</v>
      </c>
      <c r="B5514">
        <v>20240202</v>
      </c>
      <c r="C5514">
        <v>9.9</v>
      </c>
      <c r="D5514">
        <v>7.4</v>
      </c>
      <c r="E5514">
        <v>468</v>
      </c>
      <c r="F5514">
        <v>0</v>
      </c>
      <c r="G5514">
        <v>1028.7</v>
      </c>
      <c r="H5514">
        <v>91</v>
      </c>
      <c r="I5514" s="101" t="s">
        <v>32</v>
      </c>
      <c r="J5514" s="1">
        <f>DATEVALUE(RIGHT(jaar_zip[[#This Row],[YYYYMMDD]],2)&amp;"-"&amp;MID(jaar_zip[[#This Row],[YYYYMMDD]],5,2)&amp;"-"&amp;LEFT(jaar_zip[[#This Row],[YYYYMMDD]],4))</f>
        <v>45324</v>
      </c>
      <c r="K5514" s="101" t="str">
        <f>IF(AND(VALUE(MONTH(jaar_zip[[#This Row],[Datum]]))=1,VALUE(WEEKNUM(jaar_zip[[#This Row],[Datum]],21))&gt;51),RIGHT(YEAR(jaar_zip[[#This Row],[Datum]])-1,2),RIGHT(YEAR(jaar_zip[[#This Row],[Datum]]),2))&amp;"-"&amp; TEXT(WEEKNUM(jaar_zip[[#This Row],[Datum]],21),"00")</f>
        <v>24-05</v>
      </c>
      <c r="L5514" s="101">
        <f>MONTH(jaar_zip[[#This Row],[Datum]])</f>
        <v>2</v>
      </c>
      <c r="M5514" s="101">
        <f>IF(ISNUMBER(jaar_zip[[#This Row],[etmaaltemperatuur]]),IF(jaar_zip[[#This Row],[etmaaltemperatuur]]&lt;stookgrens,stookgrens-jaar_zip[[#This Row],[etmaaltemperatuur]],0),"")</f>
        <v>10.6</v>
      </c>
      <c r="N5514" s="101">
        <f>IF(ISNUMBER(jaar_zip[[#This Row],[graaddagen]]),IF(OR(MONTH(jaar_zip[[#This Row],[Datum]])=1,MONTH(jaar_zip[[#This Row],[Datum]])=2,MONTH(jaar_zip[[#This Row],[Datum]])=11,MONTH(jaar_zip[[#This Row],[Datum]])=12),1.1,IF(OR(MONTH(jaar_zip[[#This Row],[Datum]])=3,MONTH(jaar_zip[[#This Row],[Datum]])=10),1,0.8))*jaar_zip[[#This Row],[graaddagen]],"")</f>
        <v>11.66</v>
      </c>
      <c r="O5514" s="101">
        <f>IF(ISNUMBER(jaar_zip[[#This Row],[etmaaltemperatuur]]),IF(jaar_zip[[#This Row],[etmaaltemperatuur]]&gt;stookgrens,jaar_zip[[#This Row],[etmaaltemperatuur]]-stookgrens,0),"")</f>
        <v>0</v>
      </c>
    </row>
    <row r="5515" spans="1:15" x14ac:dyDescent="0.25">
      <c r="A5515">
        <v>310</v>
      </c>
      <c r="B5515">
        <v>20240203</v>
      </c>
      <c r="C5515">
        <v>9.6999999999999993</v>
      </c>
      <c r="D5515">
        <v>8.6999999999999993</v>
      </c>
      <c r="E5515">
        <v>268</v>
      </c>
      <c r="F5515">
        <v>0.6</v>
      </c>
      <c r="G5515">
        <v>1026.5</v>
      </c>
      <c r="H5515">
        <v>92</v>
      </c>
      <c r="I5515" s="101" t="s">
        <v>32</v>
      </c>
      <c r="J5515" s="1">
        <f>DATEVALUE(RIGHT(jaar_zip[[#This Row],[YYYYMMDD]],2)&amp;"-"&amp;MID(jaar_zip[[#This Row],[YYYYMMDD]],5,2)&amp;"-"&amp;LEFT(jaar_zip[[#This Row],[YYYYMMDD]],4))</f>
        <v>45325</v>
      </c>
      <c r="K5515" s="101" t="str">
        <f>IF(AND(VALUE(MONTH(jaar_zip[[#This Row],[Datum]]))=1,VALUE(WEEKNUM(jaar_zip[[#This Row],[Datum]],21))&gt;51),RIGHT(YEAR(jaar_zip[[#This Row],[Datum]])-1,2),RIGHT(YEAR(jaar_zip[[#This Row],[Datum]]),2))&amp;"-"&amp; TEXT(WEEKNUM(jaar_zip[[#This Row],[Datum]],21),"00")</f>
        <v>24-05</v>
      </c>
      <c r="L5515" s="101">
        <f>MONTH(jaar_zip[[#This Row],[Datum]])</f>
        <v>2</v>
      </c>
      <c r="M5515" s="101">
        <f>IF(ISNUMBER(jaar_zip[[#This Row],[etmaaltemperatuur]]),IF(jaar_zip[[#This Row],[etmaaltemperatuur]]&lt;stookgrens,stookgrens-jaar_zip[[#This Row],[etmaaltemperatuur]],0),"")</f>
        <v>9.3000000000000007</v>
      </c>
      <c r="N5515" s="101">
        <f>IF(ISNUMBER(jaar_zip[[#This Row],[graaddagen]]),IF(OR(MONTH(jaar_zip[[#This Row],[Datum]])=1,MONTH(jaar_zip[[#This Row],[Datum]])=2,MONTH(jaar_zip[[#This Row],[Datum]])=11,MONTH(jaar_zip[[#This Row],[Datum]])=12),1.1,IF(OR(MONTH(jaar_zip[[#This Row],[Datum]])=3,MONTH(jaar_zip[[#This Row],[Datum]])=10),1,0.8))*jaar_zip[[#This Row],[graaddagen]],"")</f>
        <v>10.230000000000002</v>
      </c>
      <c r="O5515" s="101">
        <f>IF(ISNUMBER(jaar_zip[[#This Row],[etmaaltemperatuur]]),IF(jaar_zip[[#This Row],[etmaaltemperatuur]]&gt;stookgrens,jaar_zip[[#This Row],[etmaaltemperatuur]]-stookgrens,0),"")</f>
        <v>0</v>
      </c>
    </row>
    <row r="5516" spans="1:15" x14ac:dyDescent="0.25">
      <c r="A5516">
        <v>310</v>
      </c>
      <c r="B5516">
        <v>20240204</v>
      </c>
      <c r="C5516">
        <v>12.8</v>
      </c>
      <c r="D5516">
        <v>9.1</v>
      </c>
      <c r="E5516">
        <v>483</v>
      </c>
      <c r="F5516">
        <v>-0.1</v>
      </c>
      <c r="G5516">
        <v>1022.9</v>
      </c>
      <c r="H5516">
        <v>90</v>
      </c>
      <c r="I5516" s="101" t="s">
        <v>32</v>
      </c>
      <c r="J5516" s="1">
        <f>DATEVALUE(RIGHT(jaar_zip[[#This Row],[YYYYMMDD]],2)&amp;"-"&amp;MID(jaar_zip[[#This Row],[YYYYMMDD]],5,2)&amp;"-"&amp;LEFT(jaar_zip[[#This Row],[YYYYMMDD]],4))</f>
        <v>45326</v>
      </c>
      <c r="K5516" s="101" t="str">
        <f>IF(AND(VALUE(MONTH(jaar_zip[[#This Row],[Datum]]))=1,VALUE(WEEKNUM(jaar_zip[[#This Row],[Datum]],21))&gt;51),RIGHT(YEAR(jaar_zip[[#This Row],[Datum]])-1,2),RIGHT(YEAR(jaar_zip[[#This Row],[Datum]]),2))&amp;"-"&amp; TEXT(WEEKNUM(jaar_zip[[#This Row],[Datum]],21),"00")</f>
        <v>24-05</v>
      </c>
      <c r="L5516" s="101">
        <f>MONTH(jaar_zip[[#This Row],[Datum]])</f>
        <v>2</v>
      </c>
      <c r="M5516" s="101">
        <f>IF(ISNUMBER(jaar_zip[[#This Row],[etmaaltemperatuur]]),IF(jaar_zip[[#This Row],[etmaaltemperatuur]]&lt;stookgrens,stookgrens-jaar_zip[[#This Row],[etmaaltemperatuur]],0),"")</f>
        <v>8.9</v>
      </c>
      <c r="N5516" s="101">
        <f>IF(ISNUMBER(jaar_zip[[#This Row],[graaddagen]]),IF(OR(MONTH(jaar_zip[[#This Row],[Datum]])=1,MONTH(jaar_zip[[#This Row],[Datum]])=2,MONTH(jaar_zip[[#This Row],[Datum]])=11,MONTH(jaar_zip[[#This Row],[Datum]])=12),1.1,IF(OR(MONTH(jaar_zip[[#This Row],[Datum]])=3,MONTH(jaar_zip[[#This Row],[Datum]])=10),1,0.8))*jaar_zip[[#This Row],[graaddagen]],"")</f>
        <v>9.7900000000000009</v>
      </c>
      <c r="O5516" s="101">
        <f>IF(ISNUMBER(jaar_zip[[#This Row],[etmaaltemperatuur]]),IF(jaar_zip[[#This Row],[etmaaltemperatuur]]&gt;stookgrens,jaar_zip[[#This Row],[etmaaltemperatuur]]-stookgrens,0),"")</f>
        <v>0</v>
      </c>
    </row>
    <row r="5517" spans="1:15" x14ac:dyDescent="0.25">
      <c r="A5517">
        <v>310</v>
      </c>
      <c r="B5517">
        <v>20240205</v>
      </c>
      <c r="C5517">
        <v>13</v>
      </c>
      <c r="D5517">
        <v>8.9</v>
      </c>
      <c r="E5517">
        <v>320</v>
      </c>
      <c r="F5517">
        <v>0.2</v>
      </c>
      <c r="G5517">
        <v>1019.4</v>
      </c>
      <c r="H5517">
        <v>85</v>
      </c>
      <c r="I5517" s="101" t="s">
        <v>32</v>
      </c>
      <c r="J5517" s="1">
        <f>DATEVALUE(RIGHT(jaar_zip[[#This Row],[YYYYMMDD]],2)&amp;"-"&amp;MID(jaar_zip[[#This Row],[YYYYMMDD]],5,2)&amp;"-"&amp;LEFT(jaar_zip[[#This Row],[YYYYMMDD]],4))</f>
        <v>45327</v>
      </c>
      <c r="K5517" s="101" t="str">
        <f>IF(AND(VALUE(MONTH(jaar_zip[[#This Row],[Datum]]))=1,VALUE(WEEKNUM(jaar_zip[[#This Row],[Datum]],21))&gt;51),RIGHT(YEAR(jaar_zip[[#This Row],[Datum]])-1,2),RIGHT(YEAR(jaar_zip[[#This Row],[Datum]]),2))&amp;"-"&amp; TEXT(WEEKNUM(jaar_zip[[#This Row],[Datum]],21),"00")</f>
        <v>24-06</v>
      </c>
      <c r="L5517" s="101">
        <f>MONTH(jaar_zip[[#This Row],[Datum]])</f>
        <v>2</v>
      </c>
      <c r="M5517" s="101">
        <f>IF(ISNUMBER(jaar_zip[[#This Row],[etmaaltemperatuur]]),IF(jaar_zip[[#This Row],[etmaaltemperatuur]]&lt;stookgrens,stookgrens-jaar_zip[[#This Row],[etmaaltemperatuur]],0),"")</f>
        <v>9.1</v>
      </c>
      <c r="N5517" s="101">
        <f>IF(ISNUMBER(jaar_zip[[#This Row],[graaddagen]]),IF(OR(MONTH(jaar_zip[[#This Row],[Datum]])=1,MONTH(jaar_zip[[#This Row],[Datum]])=2,MONTH(jaar_zip[[#This Row],[Datum]])=11,MONTH(jaar_zip[[#This Row],[Datum]])=12),1.1,IF(OR(MONTH(jaar_zip[[#This Row],[Datum]])=3,MONTH(jaar_zip[[#This Row],[Datum]])=10),1,0.8))*jaar_zip[[#This Row],[graaddagen]],"")</f>
        <v>10.01</v>
      </c>
      <c r="O5517" s="101">
        <f>IF(ISNUMBER(jaar_zip[[#This Row],[etmaaltemperatuur]]),IF(jaar_zip[[#This Row],[etmaaltemperatuur]]&gt;stookgrens,jaar_zip[[#This Row],[etmaaltemperatuur]]-stookgrens,0),"")</f>
        <v>0</v>
      </c>
    </row>
    <row r="5518" spans="1:15" x14ac:dyDescent="0.25">
      <c r="A5518">
        <v>310</v>
      </c>
      <c r="B5518">
        <v>20240206</v>
      </c>
      <c r="C5518">
        <v>15.8</v>
      </c>
      <c r="D5518">
        <v>10.5</v>
      </c>
      <c r="E5518">
        <v>320</v>
      </c>
      <c r="F5518">
        <v>6.5</v>
      </c>
      <c r="G5518">
        <v>1009.5</v>
      </c>
      <c r="H5518">
        <v>83</v>
      </c>
      <c r="I5518" s="101" t="s">
        <v>32</v>
      </c>
      <c r="J5518" s="1">
        <f>DATEVALUE(RIGHT(jaar_zip[[#This Row],[YYYYMMDD]],2)&amp;"-"&amp;MID(jaar_zip[[#This Row],[YYYYMMDD]],5,2)&amp;"-"&amp;LEFT(jaar_zip[[#This Row],[YYYYMMDD]],4))</f>
        <v>45328</v>
      </c>
      <c r="K5518" s="101" t="str">
        <f>IF(AND(VALUE(MONTH(jaar_zip[[#This Row],[Datum]]))=1,VALUE(WEEKNUM(jaar_zip[[#This Row],[Datum]],21))&gt;51),RIGHT(YEAR(jaar_zip[[#This Row],[Datum]])-1,2),RIGHT(YEAR(jaar_zip[[#This Row],[Datum]]),2))&amp;"-"&amp; TEXT(WEEKNUM(jaar_zip[[#This Row],[Datum]],21),"00")</f>
        <v>24-06</v>
      </c>
      <c r="L5518" s="101">
        <f>MONTH(jaar_zip[[#This Row],[Datum]])</f>
        <v>2</v>
      </c>
      <c r="M5518" s="101">
        <f>IF(ISNUMBER(jaar_zip[[#This Row],[etmaaltemperatuur]]),IF(jaar_zip[[#This Row],[etmaaltemperatuur]]&lt;stookgrens,stookgrens-jaar_zip[[#This Row],[etmaaltemperatuur]],0),"")</f>
        <v>7.5</v>
      </c>
      <c r="N5518" s="101">
        <f>IF(ISNUMBER(jaar_zip[[#This Row],[graaddagen]]),IF(OR(MONTH(jaar_zip[[#This Row],[Datum]])=1,MONTH(jaar_zip[[#This Row],[Datum]])=2,MONTH(jaar_zip[[#This Row],[Datum]])=11,MONTH(jaar_zip[[#This Row],[Datum]])=12),1.1,IF(OR(MONTH(jaar_zip[[#This Row],[Datum]])=3,MONTH(jaar_zip[[#This Row],[Datum]])=10),1,0.8))*jaar_zip[[#This Row],[graaddagen]],"")</f>
        <v>8.25</v>
      </c>
      <c r="O5518" s="101">
        <f>IF(ISNUMBER(jaar_zip[[#This Row],[etmaaltemperatuur]]),IF(jaar_zip[[#This Row],[etmaaltemperatuur]]&gt;stookgrens,jaar_zip[[#This Row],[etmaaltemperatuur]]-stookgrens,0),"")</f>
        <v>0</v>
      </c>
    </row>
    <row r="5519" spans="1:15" x14ac:dyDescent="0.25">
      <c r="A5519">
        <v>310</v>
      </c>
      <c r="B5519">
        <v>20240207</v>
      </c>
      <c r="C5519">
        <v>3.9</v>
      </c>
      <c r="D5519">
        <v>5.2</v>
      </c>
      <c r="E5519">
        <v>375</v>
      </c>
      <c r="F5519">
        <v>12.4</v>
      </c>
      <c r="G5519">
        <v>1005.2</v>
      </c>
      <c r="H5519">
        <v>88</v>
      </c>
      <c r="I5519" s="101" t="s">
        <v>32</v>
      </c>
      <c r="J5519" s="1">
        <f>DATEVALUE(RIGHT(jaar_zip[[#This Row],[YYYYMMDD]],2)&amp;"-"&amp;MID(jaar_zip[[#This Row],[YYYYMMDD]],5,2)&amp;"-"&amp;LEFT(jaar_zip[[#This Row],[YYYYMMDD]],4))</f>
        <v>45329</v>
      </c>
      <c r="K5519" s="101" t="str">
        <f>IF(AND(VALUE(MONTH(jaar_zip[[#This Row],[Datum]]))=1,VALUE(WEEKNUM(jaar_zip[[#This Row],[Datum]],21))&gt;51),RIGHT(YEAR(jaar_zip[[#This Row],[Datum]])-1,2),RIGHT(YEAR(jaar_zip[[#This Row],[Datum]]),2))&amp;"-"&amp; TEXT(WEEKNUM(jaar_zip[[#This Row],[Datum]],21),"00")</f>
        <v>24-06</v>
      </c>
      <c r="L5519" s="101">
        <f>MONTH(jaar_zip[[#This Row],[Datum]])</f>
        <v>2</v>
      </c>
      <c r="M5519" s="101">
        <f>IF(ISNUMBER(jaar_zip[[#This Row],[etmaaltemperatuur]]),IF(jaar_zip[[#This Row],[etmaaltemperatuur]]&lt;stookgrens,stookgrens-jaar_zip[[#This Row],[etmaaltemperatuur]],0),"")</f>
        <v>12.8</v>
      </c>
      <c r="N5519" s="101">
        <f>IF(ISNUMBER(jaar_zip[[#This Row],[graaddagen]]),IF(OR(MONTH(jaar_zip[[#This Row],[Datum]])=1,MONTH(jaar_zip[[#This Row],[Datum]])=2,MONTH(jaar_zip[[#This Row],[Datum]])=11,MONTH(jaar_zip[[#This Row],[Datum]])=12),1.1,IF(OR(MONTH(jaar_zip[[#This Row],[Datum]])=3,MONTH(jaar_zip[[#This Row],[Datum]])=10),1,0.8))*jaar_zip[[#This Row],[graaddagen]],"")</f>
        <v>14.080000000000002</v>
      </c>
      <c r="O5519" s="101">
        <f>IF(ISNUMBER(jaar_zip[[#This Row],[etmaaltemperatuur]]),IF(jaar_zip[[#This Row],[etmaaltemperatuur]]&gt;stookgrens,jaar_zip[[#This Row],[etmaaltemperatuur]]-stookgrens,0),"")</f>
        <v>0</v>
      </c>
    </row>
    <row r="5520" spans="1:15" x14ac:dyDescent="0.25">
      <c r="A5520">
        <v>310</v>
      </c>
      <c r="B5520">
        <v>20240208</v>
      </c>
      <c r="C5520">
        <v>7</v>
      </c>
      <c r="D5520">
        <v>6.5</v>
      </c>
      <c r="E5520">
        <v>92</v>
      </c>
      <c r="F5520">
        <v>19</v>
      </c>
      <c r="G5520">
        <v>994.6</v>
      </c>
      <c r="H5520">
        <v>93</v>
      </c>
      <c r="I5520" s="101" t="s">
        <v>32</v>
      </c>
      <c r="J5520" s="1">
        <f>DATEVALUE(RIGHT(jaar_zip[[#This Row],[YYYYMMDD]],2)&amp;"-"&amp;MID(jaar_zip[[#This Row],[YYYYMMDD]],5,2)&amp;"-"&amp;LEFT(jaar_zip[[#This Row],[YYYYMMDD]],4))</f>
        <v>45330</v>
      </c>
      <c r="K5520" s="101" t="str">
        <f>IF(AND(VALUE(MONTH(jaar_zip[[#This Row],[Datum]]))=1,VALUE(WEEKNUM(jaar_zip[[#This Row],[Datum]],21))&gt;51),RIGHT(YEAR(jaar_zip[[#This Row],[Datum]])-1,2),RIGHT(YEAR(jaar_zip[[#This Row],[Datum]]),2))&amp;"-"&amp; TEXT(WEEKNUM(jaar_zip[[#This Row],[Datum]],21),"00")</f>
        <v>24-06</v>
      </c>
      <c r="L5520" s="101">
        <f>MONTH(jaar_zip[[#This Row],[Datum]])</f>
        <v>2</v>
      </c>
      <c r="M5520" s="101">
        <f>IF(ISNUMBER(jaar_zip[[#This Row],[etmaaltemperatuur]]),IF(jaar_zip[[#This Row],[etmaaltemperatuur]]&lt;stookgrens,stookgrens-jaar_zip[[#This Row],[etmaaltemperatuur]],0),"")</f>
        <v>11.5</v>
      </c>
      <c r="N5520" s="101">
        <f>IF(ISNUMBER(jaar_zip[[#This Row],[graaddagen]]),IF(OR(MONTH(jaar_zip[[#This Row],[Datum]])=1,MONTH(jaar_zip[[#This Row],[Datum]])=2,MONTH(jaar_zip[[#This Row],[Datum]])=11,MONTH(jaar_zip[[#This Row],[Datum]])=12),1.1,IF(OR(MONTH(jaar_zip[[#This Row],[Datum]])=3,MONTH(jaar_zip[[#This Row],[Datum]])=10),1,0.8))*jaar_zip[[#This Row],[graaddagen]],"")</f>
        <v>12.65</v>
      </c>
      <c r="O5520" s="101">
        <f>IF(ISNUMBER(jaar_zip[[#This Row],[etmaaltemperatuur]]),IF(jaar_zip[[#This Row],[etmaaltemperatuur]]&gt;stookgrens,jaar_zip[[#This Row],[etmaaltemperatuur]]-stookgrens,0),"")</f>
        <v>0</v>
      </c>
    </row>
    <row r="5521" spans="1:15" x14ac:dyDescent="0.25">
      <c r="A5521">
        <v>310</v>
      </c>
      <c r="B5521">
        <v>20240209</v>
      </c>
      <c r="C5521">
        <v>9</v>
      </c>
      <c r="D5521">
        <v>10.199999999999999</v>
      </c>
      <c r="E5521">
        <v>382</v>
      </c>
      <c r="F5521">
        <v>2.2000000000000002</v>
      </c>
      <c r="G5521">
        <v>982.7</v>
      </c>
      <c r="H5521">
        <v>86</v>
      </c>
      <c r="I5521" s="101" t="s">
        <v>32</v>
      </c>
      <c r="J5521" s="1">
        <f>DATEVALUE(RIGHT(jaar_zip[[#This Row],[YYYYMMDD]],2)&amp;"-"&amp;MID(jaar_zip[[#This Row],[YYYYMMDD]],5,2)&amp;"-"&amp;LEFT(jaar_zip[[#This Row],[YYYYMMDD]],4))</f>
        <v>45331</v>
      </c>
      <c r="K5521" s="101" t="str">
        <f>IF(AND(VALUE(MONTH(jaar_zip[[#This Row],[Datum]]))=1,VALUE(WEEKNUM(jaar_zip[[#This Row],[Datum]],21))&gt;51),RIGHT(YEAR(jaar_zip[[#This Row],[Datum]])-1,2),RIGHT(YEAR(jaar_zip[[#This Row],[Datum]]),2))&amp;"-"&amp; TEXT(WEEKNUM(jaar_zip[[#This Row],[Datum]],21),"00")</f>
        <v>24-06</v>
      </c>
      <c r="L5521" s="101">
        <f>MONTH(jaar_zip[[#This Row],[Datum]])</f>
        <v>2</v>
      </c>
      <c r="M5521" s="101">
        <f>IF(ISNUMBER(jaar_zip[[#This Row],[etmaaltemperatuur]]),IF(jaar_zip[[#This Row],[etmaaltemperatuur]]&lt;stookgrens,stookgrens-jaar_zip[[#This Row],[etmaaltemperatuur]],0),"")</f>
        <v>7.8000000000000007</v>
      </c>
      <c r="N5521" s="101">
        <f>IF(ISNUMBER(jaar_zip[[#This Row],[graaddagen]]),IF(OR(MONTH(jaar_zip[[#This Row],[Datum]])=1,MONTH(jaar_zip[[#This Row],[Datum]])=2,MONTH(jaar_zip[[#This Row],[Datum]])=11,MONTH(jaar_zip[[#This Row],[Datum]])=12),1.1,IF(OR(MONTH(jaar_zip[[#This Row],[Datum]])=3,MONTH(jaar_zip[[#This Row],[Datum]])=10),1,0.8))*jaar_zip[[#This Row],[graaddagen]],"")</f>
        <v>8.5800000000000018</v>
      </c>
      <c r="O5521" s="101">
        <f>IF(ISNUMBER(jaar_zip[[#This Row],[etmaaltemperatuur]]),IF(jaar_zip[[#This Row],[etmaaltemperatuur]]&gt;stookgrens,jaar_zip[[#This Row],[etmaaltemperatuur]]-stookgrens,0),"")</f>
        <v>0</v>
      </c>
    </row>
    <row r="5522" spans="1:15" x14ac:dyDescent="0.25">
      <c r="A5522">
        <v>310</v>
      </c>
      <c r="B5522">
        <v>20240210</v>
      </c>
      <c r="C5522">
        <v>5.2</v>
      </c>
      <c r="D5522">
        <v>9.4</v>
      </c>
      <c r="E5522">
        <v>394</v>
      </c>
      <c r="F5522">
        <v>2.2999999999999998</v>
      </c>
      <c r="G5522">
        <v>985.2</v>
      </c>
      <c r="H5522">
        <v>91</v>
      </c>
      <c r="I5522" s="101" t="s">
        <v>32</v>
      </c>
      <c r="J5522" s="1">
        <f>DATEVALUE(RIGHT(jaar_zip[[#This Row],[YYYYMMDD]],2)&amp;"-"&amp;MID(jaar_zip[[#This Row],[YYYYMMDD]],5,2)&amp;"-"&amp;LEFT(jaar_zip[[#This Row],[YYYYMMDD]],4))</f>
        <v>45332</v>
      </c>
      <c r="K5522" s="101" t="str">
        <f>IF(AND(VALUE(MONTH(jaar_zip[[#This Row],[Datum]]))=1,VALUE(WEEKNUM(jaar_zip[[#This Row],[Datum]],21))&gt;51),RIGHT(YEAR(jaar_zip[[#This Row],[Datum]])-1,2),RIGHT(YEAR(jaar_zip[[#This Row],[Datum]]),2))&amp;"-"&amp; TEXT(WEEKNUM(jaar_zip[[#This Row],[Datum]],21),"00")</f>
        <v>24-06</v>
      </c>
      <c r="L5522" s="101">
        <f>MONTH(jaar_zip[[#This Row],[Datum]])</f>
        <v>2</v>
      </c>
      <c r="M5522" s="101">
        <f>IF(ISNUMBER(jaar_zip[[#This Row],[etmaaltemperatuur]]),IF(jaar_zip[[#This Row],[etmaaltemperatuur]]&lt;stookgrens,stookgrens-jaar_zip[[#This Row],[etmaaltemperatuur]],0),"")</f>
        <v>8.6</v>
      </c>
      <c r="N5522" s="101">
        <f>IF(ISNUMBER(jaar_zip[[#This Row],[graaddagen]]),IF(OR(MONTH(jaar_zip[[#This Row],[Datum]])=1,MONTH(jaar_zip[[#This Row],[Datum]])=2,MONTH(jaar_zip[[#This Row],[Datum]])=11,MONTH(jaar_zip[[#This Row],[Datum]])=12),1.1,IF(OR(MONTH(jaar_zip[[#This Row],[Datum]])=3,MONTH(jaar_zip[[#This Row],[Datum]])=10),1,0.8))*jaar_zip[[#This Row],[graaddagen]],"")</f>
        <v>9.4600000000000009</v>
      </c>
      <c r="O5522" s="101">
        <f>IF(ISNUMBER(jaar_zip[[#This Row],[etmaaltemperatuur]]),IF(jaar_zip[[#This Row],[etmaaltemperatuur]]&gt;stookgrens,jaar_zip[[#This Row],[etmaaltemperatuur]]-stookgrens,0),"")</f>
        <v>0</v>
      </c>
    </row>
    <row r="5523" spans="1:15" x14ac:dyDescent="0.25">
      <c r="A5523">
        <v>310</v>
      </c>
      <c r="B5523">
        <v>20240211</v>
      </c>
      <c r="C5523">
        <v>4.3</v>
      </c>
      <c r="D5523">
        <v>8.1</v>
      </c>
      <c r="E5523">
        <v>364</v>
      </c>
      <c r="F5523">
        <v>0.8</v>
      </c>
      <c r="G5523">
        <v>991.2</v>
      </c>
      <c r="H5523">
        <v>92</v>
      </c>
      <c r="I5523" s="101" t="s">
        <v>32</v>
      </c>
      <c r="J5523" s="1">
        <f>DATEVALUE(RIGHT(jaar_zip[[#This Row],[YYYYMMDD]],2)&amp;"-"&amp;MID(jaar_zip[[#This Row],[YYYYMMDD]],5,2)&amp;"-"&amp;LEFT(jaar_zip[[#This Row],[YYYYMMDD]],4))</f>
        <v>45333</v>
      </c>
      <c r="K5523" s="101" t="str">
        <f>IF(AND(VALUE(MONTH(jaar_zip[[#This Row],[Datum]]))=1,VALUE(WEEKNUM(jaar_zip[[#This Row],[Datum]],21))&gt;51),RIGHT(YEAR(jaar_zip[[#This Row],[Datum]])-1,2),RIGHT(YEAR(jaar_zip[[#This Row],[Datum]]),2))&amp;"-"&amp; TEXT(WEEKNUM(jaar_zip[[#This Row],[Datum]],21),"00")</f>
        <v>24-06</v>
      </c>
      <c r="L5523" s="101">
        <f>MONTH(jaar_zip[[#This Row],[Datum]])</f>
        <v>2</v>
      </c>
      <c r="M5523" s="101">
        <f>IF(ISNUMBER(jaar_zip[[#This Row],[etmaaltemperatuur]]),IF(jaar_zip[[#This Row],[etmaaltemperatuur]]&lt;stookgrens,stookgrens-jaar_zip[[#This Row],[etmaaltemperatuur]],0),"")</f>
        <v>9.9</v>
      </c>
      <c r="N5523" s="101">
        <f>IF(ISNUMBER(jaar_zip[[#This Row],[graaddagen]]),IF(OR(MONTH(jaar_zip[[#This Row],[Datum]])=1,MONTH(jaar_zip[[#This Row],[Datum]])=2,MONTH(jaar_zip[[#This Row],[Datum]])=11,MONTH(jaar_zip[[#This Row],[Datum]])=12),1.1,IF(OR(MONTH(jaar_zip[[#This Row],[Datum]])=3,MONTH(jaar_zip[[#This Row],[Datum]])=10),1,0.8))*jaar_zip[[#This Row],[graaddagen]],"")</f>
        <v>10.89</v>
      </c>
      <c r="O5523" s="101">
        <f>IF(ISNUMBER(jaar_zip[[#This Row],[etmaaltemperatuur]]),IF(jaar_zip[[#This Row],[etmaaltemperatuur]]&gt;stookgrens,jaar_zip[[#This Row],[etmaaltemperatuur]]-stookgrens,0),"")</f>
        <v>0</v>
      </c>
    </row>
    <row r="5524" spans="1:15" x14ac:dyDescent="0.25">
      <c r="A5524">
        <v>310</v>
      </c>
      <c r="B5524">
        <v>20240212</v>
      </c>
      <c r="C5524">
        <v>5.8</v>
      </c>
      <c r="D5524">
        <v>7</v>
      </c>
      <c r="E5524">
        <v>854</v>
      </c>
      <c r="F5524">
        <v>0.4</v>
      </c>
      <c r="G5524">
        <v>1005.9</v>
      </c>
      <c r="H5524">
        <v>87</v>
      </c>
      <c r="I5524" s="101" t="s">
        <v>32</v>
      </c>
      <c r="J5524" s="1">
        <f>DATEVALUE(RIGHT(jaar_zip[[#This Row],[YYYYMMDD]],2)&amp;"-"&amp;MID(jaar_zip[[#This Row],[YYYYMMDD]],5,2)&amp;"-"&amp;LEFT(jaar_zip[[#This Row],[YYYYMMDD]],4))</f>
        <v>45334</v>
      </c>
      <c r="K5524" s="101" t="str">
        <f>IF(AND(VALUE(MONTH(jaar_zip[[#This Row],[Datum]]))=1,VALUE(WEEKNUM(jaar_zip[[#This Row],[Datum]],21))&gt;51),RIGHT(YEAR(jaar_zip[[#This Row],[Datum]])-1,2),RIGHT(YEAR(jaar_zip[[#This Row],[Datum]]),2))&amp;"-"&amp; TEXT(WEEKNUM(jaar_zip[[#This Row],[Datum]],21),"00")</f>
        <v>24-07</v>
      </c>
      <c r="L5524" s="101">
        <f>MONTH(jaar_zip[[#This Row],[Datum]])</f>
        <v>2</v>
      </c>
      <c r="M5524" s="101">
        <f>IF(ISNUMBER(jaar_zip[[#This Row],[etmaaltemperatuur]]),IF(jaar_zip[[#This Row],[etmaaltemperatuur]]&lt;stookgrens,stookgrens-jaar_zip[[#This Row],[etmaaltemperatuur]],0),"")</f>
        <v>11</v>
      </c>
      <c r="N5524" s="101">
        <f>IF(ISNUMBER(jaar_zip[[#This Row],[graaddagen]]),IF(OR(MONTH(jaar_zip[[#This Row],[Datum]])=1,MONTH(jaar_zip[[#This Row],[Datum]])=2,MONTH(jaar_zip[[#This Row],[Datum]])=11,MONTH(jaar_zip[[#This Row],[Datum]])=12),1.1,IF(OR(MONTH(jaar_zip[[#This Row],[Datum]])=3,MONTH(jaar_zip[[#This Row],[Datum]])=10),1,0.8))*jaar_zip[[#This Row],[graaddagen]],"")</f>
        <v>12.100000000000001</v>
      </c>
      <c r="O5524" s="101">
        <f>IF(ISNUMBER(jaar_zip[[#This Row],[etmaaltemperatuur]]),IF(jaar_zip[[#This Row],[etmaaltemperatuur]]&gt;stookgrens,jaar_zip[[#This Row],[etmaaltemperatuur]]-stookgrens,0),"")</f>
        <v>0</v>
      </c>
    </row>
    <row r="5525" spans="1:15" x14ac:dyDescent="0.25">
      <c r="A5525">
        <v>310</v>
      </c>
      <c r="B5525">
        <v>20240213</v>
      </c>
      <c r="C5525">
        <v>8.5</v>
      </c>
      <c r="D5525">
        <v>7.3</v>
      </c>
      <c r="E5525">
        <v>507</v>
      </c>
      <c r="F5525">
        <v>0.5</v>
      </c>
      <c r="G5525">
        <v>1014.8</v>
      </c>
      <c r="H5525">
        <v>84</v>
      </c>
      <c r="I5525" s="101" t="s">
        <v>32</v>
      </c>
      <c r="J5525" s="1">
        <f>DATEVALUE(RIGHT(jaar_zip[[#This Row],[YYYYMMDD]],2)&amp;"-"&amp;MID(jaar_zip[[#This Row],[YYYYMMDD]],5,2)&amp;"-"&amp;LEFT(jaar_zip[[#This Row],[YYYYMMDD]],4))</f>
        <v>45335</v>
      </c>
      <c r="K5525" s="101" t="str">
        <f>IF(AND(VALUE(MONTH(jaar_zip[[#This Row],[Datum]]))=1,VALUE(WEEKNUM(jaar_zip[[#This Row],[Datum]],21))&gt;51),RIGHT(YEAR(jaar_zip[[#This Row],[Datum]])-1,2),RIGHT(YEAR(jaar_zip[[#This Row],[Datum]]),2))&amp;"-"&amp; TEXT(WEEKNUM(jaar_zip[[#This Row],[Datum]],21),"00")</f>
        <v>24-07</v>
      </c>
      <c r="L5525" s="101">
        <f>MONTH(jaar_zip[[#This Row],[Datum]])</f>
        <v>2</v>
      </c>
      <c r="M5525" s="101">
        <f>IF(ISNUMBER(jaar_zip[[#This Row],[etmaaltemperatuur]]),IF(jaar_zip[[#This Row],[etmaaltemperatuur]]&lt;stookgrens,stookgrens-jaar_zip[[#This Row],[etmaaltemperatuur]],0),"")</f>
        <v>10.7</v>
      </c>
      <c r="N5525" s="101">
        <f>IF(ISNUMBER(jaar_zip[[#This Row],[graaddagen]]),IF(OR(MONTH(jaar_zip[[#This Row],[Datum]])=1,MONTH(jaar_zip[[#This Row],[Datum]])=2,MONTH(jaar_zip[[#This Row],[Datum]])=11,MONTH(jaar_zip[[#This Row],[Datum]])=12),1.1,IF(OR(MONTH(jaar_zip[[#This Row],[Datum]])=3,MONTH(jaar_zip[[#This Row],[Datum]])=10),1,0.8))*jaar_zip[[#This Row],[graaddagen]],"")</f>
        <v>11.77</v>
      </c>
      <c r="O5525" s="101">
        <f>IF(ISNUMBER(jaar_zip[[#This Row],[etmaaltemperatuur]]),IF(jaar_zip[[#This Row],[etmaaltemperatuur]]&gt;stookgrens,jaar_zip[[#This Row],[etmaaltemperatuur]]-stookgrens,0),"")</f>
        <v>0</v>
      </c>
    </row>
    <row r="5526" spans="1:15" x14ac:dyDescent="0.25">
      <c r="A5526">
        <v>310</v>
      </c>
      <c r="B5526">
        <v>20240214</v>
      </c>
      <c r="C5526">
        <v>9.1999999999999993</v>
      </c>
      <c r="D5526">
        <v>10.4</v>
      </c>
      <c r="E5526">
        <v>144</v>
      </c>
      <c r="F5526">
        <v>3.9</v>
      </c>
      <c r="G5526">
        <v>1015</v>
      </c>
      <c r="H5526">
        <v>95</v>
      </c>
      <c r="I5526" s="101" t="s">
        <v>32</v>
      </c>
      <c r="J5526" s="1">
        <f>DATEVALUE(RIGHT(jaar_zip[[#This Row],[YYYYMMDD]],2)&amp;"-"&amp;MID(jaar_zip[[#This Row],[YYYYMMDD]],5,2)&amp;"-"&amp;LEFT(jaar_zip[[#This Row],[YYYYMMDD]],4))</f>
        <v>45336</v>
      </c>
      <c r="K5526" s="101" t="str">
        <f>IF(AND(VALUE(MONTH(jaar_zip[[#This Row],[Datum]]))=1,VALUE(WEEKNUM(jaar_zip[[#This Row],[Datum]],21))&gt;51),RIGHT(YEAR(jaar_zip[[#This Row],[Datum]])-1,2),RIGHT(YEAR(jaar_zip[[#This Row],[Datum]]),2))&amp;"-"&amp; TEXT(WEEKNUM(jaar_zip[[#This Row],[Datum]],21),"00")</f>
        <v>24-07</v>
      </c>
      <c r="L5526" s="101">
        <f>MONTH(jaar_zip[[#This Row],[Datum]])</f>
        <v>2</v>
      </c>
      <c r="M5526" s="101">
        <f>IF(ISNUMBER(jaar_zip[[#This Row],[etmaaltemperatuur]]),IF(jaar_zip[[#This Row],[etmaaltemperatuur]]&lt;stookgrens,stookgrens-jaar_zip[[#This Row],[etmaaltemperatuur]],0),"")</f>
        <v>7.6</v>
      </c>
      <c r="N5526" s="101">
        <f>IF(ISNUMBER(jaar_zip[[#This Row],[graaddagen]]),IF(OR(MONTH(jaar_zip[[#This Row],[Datum]])=1,MONTH(jaar_zip[[#This Row],[Datum]])=2,MONTH(jaar_zip[[#This Row],[Datum]])=11,MONTH(jaar_zip[[#This Row],[Datum]])=12),1.1,IF(OR(MONTH(jaar_zip[[#This Row],[Datum]])=3,MONTH(jaar_zip[[#This Row],[Datum]])=10),1,0.8))*jaar_zip[[#This Row],[graaddagen]],"")</f>
        <v>8.36</v>
      </c>
      <c r="O5526" s="101">
        <f>IF(ISNUMBER(jaar_zip[[#This Row],[etmaaltemperatuur]]),IF(jaar_zip[[#This Row],[etmaaltemperatuur]]&gt;stookgrens,jaar_zip[[#This Row],[etmaaltemperatuur]]-stookgrens,0),"")</f>
        <v>0</v>
      </c>
    </row>
    <row r="5527" spans="1:15" x14ac:dyDescent="0.25">
      <c r="A5527">
        <v>310</v>
      </c>
      <c r="B5527">
        <v>20240215</v>
      </c>
      <c r="C5527">
        <v>6</v>
      </c>
      <c r="D5527">
        <v>11.3</v>
      </c>
      <c r="E5527">
        <v>593</v>
      </c>
      <c r="F5527">
        <v>4.5999999999999996</v>
      </c>
      <c r="G5527">
        <v>1011.8</v>
      </c>
      <c r="H5527">
        <v>87</v>
      </c>
      <c r="I5527" s="101" t="s">
        <v>32</v>
      </c>
      <c r="J5527" s="1">
        <f>DATEVALUE(RIGHT(jaar_zip[[#This Row],[YYYYMMDD]],2)&amp;"-"&amp;MID(jaar_zip[[#This Row],[YYYYMMDD]],5,2)&amp;"-"&amp;LEFT(jaar_zip[[#This Row],[YYYYMMDD]],4))</f>
        <v>45337</v>
      </c>
      <c r="K5527" s="101" t="str">
        <f>IF(AND(VALUE(MONTH(jaar_zip[[#This Row],[Datum]]))=1,VALUE(WEEKNUM(jaar_zip[[#This Row],[Datum]],21))&gt;51),RIGHT(YEAR(jaar_zip[[#This Row],[Datum]])-1,2),RIGHT(YEAR(jaar_zip[[#This Row],[Datum]]),2))&amp;"-"&amp; TEXT(WEEKNUM(jaar_zip[[#This Row],[Datum]],21),"00")</f>
        <v>24-07</v>
      </c>
      <c r="L5527" s="101">
        <f>MONTH(jaar_zip[[#This Row],[Datum]])</f>
        <v>2</v>
      </c>
      <c r="M5527" s="101">
        <f>IF(ISNUMBER(jaar_zip[[#This Row],[etmaaltemperatuur]]),IF(jaar_zip[[#This Row],[etmaaltemperatuur]]&lt;stookgrens,stookgrens-jaar_zip[[#This Row],[etmaaltemperatuur]],0),"")</f>
        <v>6.6999999999999993</v>
      </c>
      <c r="N5527" s="101">
        <f>IF(ISNUMBER(jaar_zip[[#This Row],[graaddagen]]),IF(OR(MONTH(jaar_zip[[#This Row],[Datum]])=1,MONTH(jaar_zip[[#This Row],[Datum]])=2,MONTH(jaar_zip[[#This Row],[Datum]])=11,MONTH(jaar_zip[[#This Row],[Datum]])=12),1.1,IF(OR(MONTH(jaar_zip[[#This Row],[Datum]])=3,MONTH(jaar_zip[[#This Row],[Datum]])=10),1,0.8))*jaar_zip[[#This Row],[graaddagen]],"")</f>
        <v>7.37</v>
      </c>
      <c r="O5527" s="101">
        <f>IF(ISNUMBER(jaar_zip[[#This Row],[etmaaltemperatuur]]),IF(jaar_zip[[#This Row],[etmaaltemperatuur]]&gt;stookgrens,jaar_zip[[#This Row],[etmaaltemperatuur]]-stookgrens,0),"")</f>
        <v>0</v>
      </c>
    </row>
    <row r="5528" spans="1:15" x14ac:dyDescent="0.25">
      <c r="A5528">
        <v>310</v>
      </c>
      <c r="B5528">
        <v>20240216</v>
      </c>
      <c r="C5528">
        <v>6.1</v>
      </c>
      <c r="D5528">
        <v>9.9</v>
      </c>
      <c r="E5528">
        <v>448</v>
      </c>
      <c r="F5528">
        <v>2.2999999999999998</v>
      </c>
      <c r="G5528">
        <v>1015.3</v>
      </c>
      <c r="H5528">
        <v>89</v>
      </c>
      <c r="I5528" s="101" t="s">
        <v>32</v>
      </c>
      <c r="J5528" s="1">
        <f>DATEVALUE(RIGHT(jaar_zip[[#This Row],[YYYYMMDD]],2)&amp;"-"&amp;MID(jaar_zip[[#This Row],[YYYYMMDD]],5,2)&amp;"-"&amp;LEFT(jaar_zip[[#This Row],[YYYYMMDD]],4))</f>
        <v>45338</v>
      </c>
      <c r="K5528" s="101" t="str">
        <f>IF(AND(VALUE(MONTH(jaar_zip[[#This Row],[Datum]]))=1,VALUE(WEEKNUM(jaar_zip[[#This Row],[Datum]],21))&gt;51),RIGHT(YEAR(jaar_zip[[#This Row],[Datum]])-1,2),RIGHT(YEAR(jaar_zip[[#This Row],[Datum]]),2))&amp;"-"&amp; TEXT(WEEKNUM(jaar_zip[[#This Row],[Datum]],21),"00")</f>
        <v>24-07</v>
      </c>
      <c r="L5528" s="101">
        <f>MONTH(jaar_zip[[#This Row],[Datum]])</f>
        <v>2</v>
      </c>
      <c r="M5528" s="101">
        <f>IF(ISNUMBER(jaar_zip[[#This Row],[etmaaltemperatuur]]),IF(jaar_zip[[#This Row],[etmaaltemperatuur]]&lt;stookgrens,stookgrens-jaar_zip[[#This Row],[etmaaltemperatuur]],0),"")</f>
        <v>8.1</v>
      </c>
      <c r="N5528" s="101">
        <f>IF(ISNUMBER(jaar_zip[[#This Row],[graaddagen]]),IF(OR(MONTH(jaar_zip[[#This Row],[Datum]])=1,MONTH(jaar_zip[[#This Row],[Datum]])=2,MONTH(jaar_zip[[#This Row],[Datum]])=11,MONTH(jaar_zip[[#This Row],[Datum]])=12),1.1,IF(OR(MONTH(jaar_zip[[#This Row],[Datum]])=3,MONTH(jaar_zip[[#This Row],[Datum]])=10),1,0.8))*jaar_zip[[#This Row],[graaddagen]],"")</f>
        <v>8.91</v>
      </c>
      <c r="O5528" s="101">
        <f>IF(ISNUMBER(jaar_zip[[#This Row],[etmaaltemperatuur]]),IF(jaar_zip[[#This Row],[etmaaltemperatuur]]&gt;stookgrens,jaar_zip[[#This Row],[etmaaltemperatuur]]-stookgrens,0),"")</f>
        <v>0</v>
      </c>
    </row>
    <row r="5529" spans="1:15" x14ac:dyDescent="0.25">
      <c r="A5529">
        <v>310</v>
      </c>
      <c r="B5529">
        <v>20240217</v>
      </c>
      <c r="C5529">
        <v>5.2</v>
      </c>
      <c r="D5529">
        <v>10.1</v>
      </c>
      <c r="E5529">
        <v>589</v>
      </c>
      <c r="F5529">
        <v>-0.1</v>
      </c>
      <c r="G5529">
        <v>1030.5</v>
      </c>
      <c r="H5529">
        <v>86</v>
      </c>
      <c r="I5529" s="101" t="s">
        <v>32</v>
      </c>
      <c r="J5529" s="1">
        <f>DATEVALUE(RIGHT(jaar_zip[[#This Row],[YYYYMMDD]],2)&amp;"-"&amp;MID(jaar_zip[[#This Row],[YYYYMMDD]],5,2)&amp;"-"&amp;LEFT(jaar_zip[[#This Row],[YYYYMMDD]],4))</f>
        <v>45339</v>
      </c>
      <c r="K5529" s="101" t="str">
        <f>IF(AND(VALUE(MONTH(jaar_zip[[#This Row],[Datum]]))=1,VALUE(WEEKNUM(jaar_zip[[#This Row],[Datum]],21))&gt;51),RIGHT(YEAR(jaar_zip[[#This Row],[Datum]])-1,2),RIGHT(YEAR(jaar_zip[[#This Row],[Datum]]),2))&amp;"-"&amp; TEXT(WEEKNUM(jaar_zip[[#This Row],[Datum]],21),"00")</f>
        <v>24-07</v>
      </c>
      <c r="L5529" s="101">
        <f>MONTH(jaar_zip[[#This Row],[Datum]])</f>
        <v>2</v>
      </c>
      <c r="M5529" s="101">
        <f>IF(ISNUMBER(jaar_zip[[#This Row],[etmaaltemperatuur]]),IF(jaar_zip[[#This Row],[etmaaltemperatuur]]&lt;stookgrens,stookgrens-jaar_zip[[#This Row],[etmaaltemperatuur]],0),"")</f>
        <v>7.9</v>
      </c>
      <c r="N5529" s="101">
        <f>IF(ISNUMBER(jaar_zip[[#This Row],[graaddagen]]),IF(OR(MONTH(jaar_zip[[#This Row],[Datum]])=1,MONTH(jaar_zip[[#This Row],[Datum]])=2,MONTH(jaar_zip[[#This Row],[Datum]])=11,MONTH(jaar_zip[[#This Row],[Datum]])=12),1.1,IF(OR(MONTH(jaar_zip[[#This Row],[Datum]])=3,MONTH(jaar_zip[[#This Row],[Datum]])=10),1,0.8))*jaar_zip[[#This Row],[graaddagen]],"")</f>
        <v>8.6900000000000013</v>
      </c>
      <c r="O5529" s="101">
        <f>IF(ISNUMBER(jaar_zip[[#This Row],[etmaaltemperatuur]]),IF(jaar_zip[[#This Row],[etmaaltemperatuur]]&gt;stookgrens,jaar_zip[[#This Row],[etmaaltemperatuur]]-stookgrens,0),"")</f>
        <v>0</v>
      </c>
    </row>
    <row r="5530" spans="1:15" x14ac:dyDescent="0.25">
      <c r="A5530">
        <v>310</v>
      </c>
      <c r="B5530">
        <v>20240218</v>
      </c>
      <c r="C5530">
        <v>9</v>
      </c>
      <c r="D5530">
        <v>9.6999999999999993</v>
      </c>
      <c r="E5530">
        <v>245</v>
      </c>
      <c r="F5530">
        <v>7.1</v>
      </c>
      <c r="G5530">
        <v>1025.2</v>
      </c>
      <c r="H5530">
        <v>89</v>
      </c>
      <c r="I5530" s="101" t="s">
        <v>32</v>
      </c>
      <c r="J5530" s="1">
        <f>DATEVALUE(RIGHT(jaar_zip[[#This Row],[YYYYMMDD]],2)&amp;"-"&amp;MID(jaar_zip[[#This Row],[YYYYMMDD]],5,2)&amp;"-"&amp;LEFT(jaar_zip[[#This Row],[YYYYMMDD]],4))</f>
        <v>45340</v>
      </c>
      <c r="K5530" s="101" t="str">
        <f>IF(AND(VALUE(MONTH(jaar_zip[[#This Row],[Datum]]))=1,VALUE(WEEKNUM(jaar_zip[[#This Row],[Datum]],21))&gt;51),RIGHT(YEAR(jaar_zip[[#This Row],[Datum]])-1,2),RIGHT(YEAR(jaar_zip[[#This Row],[Datum]]),2))&amp;"-"&amp; TEXT(WEEKNUM(jaar_zip[[#This Row],[Datum]],21),"00")</f>
        <v>24-07</v>
      </c>
      <c r="L5530" s="101">
        <f>MONTH(jaar_zip[[#This Row],[Datum]])</f>
        <v>2</v>
      </c>
      <c r="M5530" s="101">
        <f>IF(ISNUMBER(jaar_zip[[#This Row],[etmaaltemperatuur]]),IF(jaar_zip[[#This Row],[etmaaltemperatuur]]&lt;stookgrens,stookgrens-jaar_zip[[#This Row],[etmaaltemperatuur]],0),"")</f>
        <v>8.3000000000000007</v>
      </c>
      <c r="N5530" s="101">
        <f>IF(ISNUMBER(jaar_zip[[#This Row],[graaddagen]]),IF(OR(MONTH(jaar_zip[[#This Row],[Datum]])=1,MONTH(jaar_zip[[#This Row],[Datum]])=2,MONTH(jaar_zip[[#This Row],[Datum]])=11,MONTH(jaar_zip[[#This Row],[Datum]])=12),1.1,IF(OR(MONTH(jaar_zip[[#This Row],[Datum]])=3,MONTH(jaar_zip[[#This Row],[Datum]])=10),1,0.8))*jaar_zip[[#This Row],[graaddagen]],"")</f>
        <v>9.1300000000000008</v>
      </c>
      <c r="O5530" s="101">
        <f>IF(ISNUMBER(jaar_zip[[#This Row],[etmaaltemperatuur]]),IF(jaar_zip[[#This Row],[etmaaltemperatuur]]&gt;stookgrens,jaar_zip[[#This Row],[etmaaltemperatuur]]-stookgrens,0),"")</f>
        <v>0</v>
      </c>
    </row>
    <row r="5531" spans="1:15" x14ac:dyDescent="0.25">
      <c r="A5531">
        <v>310</v>
      </c>
      <c r="B5531">
        <v>20240219</v>
      </c>
      <c r="C5531">
        <v>6.2</v>
      </c>
      <c r="D5531">
        <v>9</v>
      </c>
      <c r="E5531">
        <v>302</v>
      </c>
      <c r="F5531">
        <v>0.3</v>
      </c>
      <c r="G5531">
        <v>1028</v>
      </c>
      <c r="H5531">
        <v>89</v>
      </c>
      <c r="I5531" s="101" t="s">
        <v>32</v>
      </c>
      <c r="J5531" s="1">
        <f>DATEVALUE(RIGHT(jaar_zip[[#This Row],[YYYYMMDD]],2)&amp;"-"&amp;MID(jaar_zip[[#This Row],[YYYYMMDD]],5,2)&amp;"-"&amp;LEFT(jaar_zip[[#This Row],[YYYYMMDD]],4))</f>
        <v>45341</v>
      </c>
      <c r="K5531" s="101" t="str">
        <f>IF(AND(VALUE(MONTH(jaar_zip[[#This Row],[Datum]]))=1,VALUE(WEEKNUM(jaar_zip[[#This Row],[Datum]],21))&gt;51),RIGHT(YEAR(jaar_zip[[#This Row],[Datum]])-1,2),RIGHT(YEAR(jaar_zip[[#This Row],[Datum]]),2))&amp;"-"&amp; TEXT(WEEKNUM(jaar_zip[[#This Row],[Datum]],21),"00")</f>
        <v>24-08</v>
      </c>
      <c r="L5531" s="101">
        <f>MONTH(jaar_zip[[#This Row],[Datum]])</f>
        <v>2</v>
      </c>
      <c r="M5531" s="101">
        <f>IF(ISNUMBER(jaar_zip[[#This Row],[etmaaltemperatuur]]),IF(jaar_zip[[#This Row],[etmaaltemperatuur]]&lt;stookgrens,stookgrens-jaar_zip[[#This Row],[etmaaltemperatuur]],0),"")</f>
        <v>9</v>
      </c>
      <c r="N5531" s="101">
        <f>IF(ISNUMBER(jaar_zip[[#This Row],[graaddagen]]),IF(OR(MONTH(jaar_zip[[#This Row],[Datum]])=1,MONTH(jaar_zip[[#This Row],[Datum]])=2,MONTH(jaar_zip[[#This Row],[Datum]])=11,MONTH(jaar_zip[[#This Row],[Datum]])=12),1.1,IF(OR(MONTH(jaar_zip[[#This Row],[Datum]])=3,MONTH(jaar_zip[[#This Row],[Datum]])=10),1,0.8))*jaar_zip[[#This Row],[graaddagen]],"")</f>
        <v>9.9</v>
      </c>
      <c r="O5531" s="101">
        <f>IF(ISNUMBER(jaar_zip[[#This Row],[etmaaltemperatuur]]),IF(jaar_zip[[#This Row],[etmaaltemperatuur]]&gt;stookgrens,jaar_zip[[#This Row],[etmaaltemperatuur]]-stookgrens,0),"")</f>
        <v>0</v>
      </c>
    </row>
    <row r="5532" spans="1:15" x14ac:dyDescent="0.25">
      <c r="A5532">
        <v>310</v>
      </c>
      <c r="B5532">
        <v>20240220</v>
      </c>
      <c r="C5532">
        <v>7.3</v>
      </c>
      <c r="D5532">
        <v>8.8000000000000007</v>
      </c>
      <c r="E5532">
        <v>493</v>
      </c>
      <c r="F5532">
        <v>-0.1</v>
      </c>
      <c r="G5532">
        <v>1026.5</v>
      </c>
      <c r="H5532">
        <v>87</v>
      </c>
      <c r="I5532" s="101" t="s">
        <v>32</v>
      </c>
      <c r="J5532" s="1">
        <f>DATEVALUE(RIGHT(jaar_zip[[#This Row],[YYYYMMDD]],2)&amp;"-"&amp;MID(jaar_zip[[#This Row],[YYYYMMDD]],5,2)&amp;"-"&amp;LEFT(jaar_zip[[#This Row],[YYYYMMDD]],4))</f>
        <v>45342</v>
      </c>
      <c r="K5532" s="101" t="str">
        <f>IF(AND(VALUE(MONTH(jaar_zip[[#This Row],[Datum]]))=1,VALUE(WEEKNUM(jaar_zip[[#This Row],[Datum]],21))&gt;51),RIGHT(YEAR(jaar_zip[[#This Row],[Datum]])-1,2),RIGHT(YEAR(jaar_zip[[#This Row],[Datum]]),2))&amp;"-"&amp; TEXT(WEEKNUM(jaar_zip[[#This Row],[Datum]],21),"00")</f>
        <v>24-08</v>
      </c>
      <c r="L5532" s="101">
        <f>MONTH(jaar_zip[[#This Row],[Datum]])</f>
        <v>2</v>
      </c>
      <c r="M5532" s="101">
        <f>IF(ISNUMBER(jaar_zip[[#This Row],[etmaaltemperatuur]]),IF(jaar_zip[[#This Row],[etmaaltemperatuur]]&lt;stookgrens,stookgrens-jaar_zip[[#This Row],[etmaaltemperatuur]],0),"")</f>
        <v>9.1999999999999993</v>
      </c>
      <c r="N5532" s="101">
        <f>IF(ISNUMBER(jaar_zip[[#This Row],[graaddagen]]),IF(OR(MONTH(jaar_zip[[#This Row],[Datum]])=1,MONTH(jaar_zip[[#This Row],[Datum]])=2,MONTH(jaar_zip[[#This Row],[Datum]])=11,MONTH(jaar_zip[[#This Row],[Datum]])=12),1.1,IF(OR(MONTH(jaar_zip[[#This Row],[Datum]])=3,MONTH(jaar_zip[[#This Row],[Datum]])=10),1,0.8))*jaar_zip[[#This Row],[graaddagen]],"")</f>
        <v>10.119999999999999</v>
      </c>
      <c r="O5532" s="101">
        <f>IF(ISNUMBER(jaar_zip[[#This Row],[etmaaltemperatuur]]),IF(jaar_zip[[#This Row],[etmaaltemperatuur]]&gt;stookgrens,jaar_zip[[#This Row],[etmaaltemperatuur]]-stookgrens,0),"")</f>
        <v>0</v>
      </c>
    </row>
    <row r="5533" spans="1:15" x14ac:dyDescent="0.25">
      <c r="A5533">
        <v>310</v>
      </c>
      <c r="B5533">
        <v>20240221</v>
      </c>
      <c r="C5533">
        <v>9.6999999999999993</v>
      </c>
      <c r="D5533">
        <v>9</v>
      </c>
      <c r="E5533">
        <v>232</v>
      </c>
      <c r="F5533">
        <v>5.2</v>
      </c>
      <c r="G5533">
        <v>1009.9</v>
      </c>
      <c r="H5533">
        <v>91</v>
      </c>
      <c r="I5533" s="101" t="s">
        <v>32</v>
      </c>
      <c r="J5533" s="1">
        <f>DATEVALUE(RIGHT(jaar_zip[[#This Row],[YYYYMMDD]],2)&amp;"-"&amp;MID(jaar_zip[[#This Row],[YYYYMMDD]],5,2)&amp;"-"&amp;LEFT(jaar_zip[[#This Row],[YYYYMMDD]],4))</f>
        <v>45343</v>
      </c>
      <c r="K5533" s="101" t="str">
        <f>IF(AND(VALUE(MONTH(jaar_zip[[#This Row],[Datum]]))=1,VALUE(WEEKNUM(jaar_zip[[#This Row],[Datum]],21))&gt;51),RIGHT(YEAR(jaar_zip[[#This Row],[Datum]])-1,2),RIGHT(YEAR(jaar_zip[[#This Row],[Datum]]),2))&amp;"-"&amp; TEXT(WEEKNUM(jaar_zip[[#This Row],[Datum]],21),"00")</f>
        <v>24-08</v>
      </c>
      <c r="L5533" s="101">
        <f>MONTH(jaar_zip[[#This Row],[Datum]])</f>
        <v>2</v>
      </c>
      <c r="M5533" s="101">
        <f>IF(ISNUMBER(jaar_zip[[#This Row],[etmaaltemperatuur]]),IF(jaar_zip[[#This Row],[etmaaltemperatuur]]&lt;stookgrens,stookgrens-jaar_zip[[#This Row],[etmaaltemperatuur]],0),"")</f>
        <v>9</v>
      </c>
      <c r="N5533" s="101">
        <f>IF(ISNUMBER(jaar_zip[[#This Row],[graaddagen]]),IF(OR(MONTH(jaar_zip[[#This Row],[Datum]])=1,MONTH(jaar_zip[[#This Row],[Datum]])=2,MONTH(jaar_zip[[#This Row],[Datum]])=11,MONTH(jaar_zip[[#This Row],[Datum]])=12),1.1,IF(OR(MONTH(jaar_zip[[#This Row],[Datum]])=3,MONTH(jaar_zip[[#This Row],[Datum]])=10),1,0.8))*jaar_zip[[#This Row],[graaddagen]],"")</f>
        <v>9.9</v>
      </c>
      <c r="O5533" s="101">
        <f>IF(ISNUMBER(jaar_zip[[#This Row],[etmaaltemperatuur]]),IF(jaar_zip[[#This Row],[etmaaltemperatuur]]&gt;stookgrens,jaar_zip[[#This Row],[etmaaltemperatuur]]-stookgrens,0),"")</f>
        <v>0</v>
      </c>
    </row>
    <row r="5534" spans="1:15" x14ac:dyDescent="0.25">
      <c r="A5534">
        <v>310</v>
      </c>
      <c r="B5534">
        <v>20240222</v>
      </c>
      <c r="C5534">
        <v>11.5</v>
      </c>
      <c r="D5534">
        <v>9.4</v>
      </c>
      <c r="E5534">
        <v>382</v>
      </c>
      <c r="F5534">
        <v>8.4</v>
      </c>
      <c r="G5534">
        <v>986.2</v>
      </c>
      <c r="H5534">
        <v>88</v>
      </c>
      <c r="I5534" s="101" t="s">
        <v>32</v>
      </c>
      <c r="J5534" s="1">
        <f>DATEVALUE(RIGHT(jaar_zip[[#This Row],[YYYYMMDD]],2)&amp;"-"&amp;MID(jaar_zip[[#This Row],[YYYYMMDD]],5,2)&amp;"-"&amp;LEFT(jaar_zip[[#This Row],[YYYYMMDD]],4))</f>
        <v>45344</v>
      </c>
      <c r="K5534" s="101" t="str">
        <f>IF(AND(VALUE(MONTH(jaar_zip[[#This Row],[Datum]]))=1,VALUE(WEEKNUM(jaar_zip[[#This Row],[Datum]],21))&gt;51),RIGHT(YEAR(jaar_zip[[#This Row],[Datum]])-1,2),RIGHT(YEAR(jaar_zip[[#This Row],[Datum]]),2))&amp;"-"&amp; TEXT(WEEKNUM(jaar_zip[[#This Row],[Datum]],21),"00")</f>
        <v>24-08</v>
      </c>
      <c r="L5534" s="101">
        <f>MONTH(jaar_zip[[#This Row],[Datum]])</f>
        <v>2</v>
      </c>
      <c r="M5534" s="101">
        <f>IF(ISNUMBER(jaar_zip[[#This Row],[etmaaltemperatuur]]),IF(jaar_zip[[#This Row],[etmaaltemperatuur]]&lt;stookgrens,stookgrens-jaar_zip[[#This Row],[etmaaltemperatuur]],0),"")</f>
        <v>8.6</v>
      </c>
      <c r="N5534" s="101">
        <f>IF(ISNUMBER(jaar_zip[[#This Row],[graaddagen]]),IF(OR(MONTH(jaar_zip[[#This Row],[Datum]])=1,MONTH(jaar_zip[[#This Row],[Datum]])=2,MONTH(jaar_zip[[#This Row],[Datum]])=11,MONTH(jaar_zip[[#This Row],[Datum]])=12),1.1,IF(OR(MONTH(jaar_zip[[#This Row],[Datum]])=3,MONTH(jaar_zip[[#This Row],[Datum]])=10),1,0.8))*jaar_zip[[#This Row],[graaddagen]],"")</f>
        <v>9.4600000000000009</v>
      </c>
      <c r="O5534" s="101">
        <f>IF(ISNUMBER(jaar_zip[[#This Row],[etmaaltemperatuur]]),IF(jaar_zip[[#This Row],[etmaaltemperatuur]]&gt;stookgrens,jaar_zip[[#This Row],[etmaaltemperatuur]]-stookgrens,0),"")</f>
        <v>0</v>
      </c>
    </row>
    <row r="5535" spans="1:15" x14ac:dyDescent="0.25">
      <c r="A5535">
        <v>310</v>
      </c>
      <c r="B5535">
        <v>20240223</v>
      </c>
      <c r="C5535">
        <v>10</v>
      </c>
      <c r="D5535">
        <v>6.2</v>
      </c>
      <c r="E5535">
        <v>542</v>
      </c>
      <c r="F5535">
        <v>2</v>
      </c>
      <c r="G5535">
        <v>990</v>
      </c>
      <c r="H5535">
        <v>84</v>
      </c>
      <c r="I5535" s="101" t="s">
        <v>32</v>
      </c>
      <c r="J5535" s="1">
        <f>DATEVALUE(RIGHT(jaar_zip[[#This Row],[YYYYMMDD]],2)&amp;"-"&amp;MID(jaar_zip[[#This Row],[YYYYMMDD]],5,2)&amp;"-"&amp;LEFT(jaar_zip[[#This Row],[YYYYMMDD]],4))</f>
        <v>45345</v>
      </c>
      <c r="K5535" s="101" t="str">
        <f>IF(AND(VALUE(MONTH(jaar_zip[[#This Row],[Datum]]))=1,VALUE(WEEKNUM(jaar_zip[[#This Row],[Datum]],21))&gt;51),RIGHT(YEAR(jaar_zip[[#This Row],[Datum]])-1,2),RIGHT(YEAR(jaar_zip[[#This Row],[Datum]]),2))&amp;"-"&amp; TEXT(WEEKNUM(jaar_zip[[#This Row],[Datum]],21),"00")</f>
        <v>24-08</v>
      </c>
      <c r="L5535" s="101">
        <f>MONTH(jaar_zip[[#This Row],[Datum]])</f>
        <v>2</v>
      </c>
      <c r="M5535" s="101">
        <f>IF(ISNUMBER(jaar_zip[[#This Row],[etmaaltemperatuur]]),IF(jaar_zip[[#This Row],[etmaaltemperatuur]]&lt;stookgrens,stookgrens-jaar_zip[[#This Row],[etmaaltemperatuur]],0),"")</f>
        <v>11.8</v>
      </c>
      <c r="N5535" s="101">
        <f>IF(ISNUMBER(jaar_zip[[#This Row],[graaddagen]]),IF(OR(MONTH(jaar_zip[[#This Row],[Datum]])=1,MONTH(jaar_zip[[#This Row],[Datum]])=2,MONTH(jaar_zip[[#This Row],[Datum]])=11,MONTH(jaar_zip[[#This Row],[Datum]])=12),1.1,IF(OR(MONTH(jaar_zip[[#This Row],[Datum]])=3,MONTH(jaar_zip[[#This Row],[Datum]])=10),1,0.8))*jaar_zip[[#This Row],[graaddagen]],"")</f>
        <v>12.980000000000002</v>
      </c>
      <c r="O5535" s="101">
        <f>IF(ISNUMBER(jaar_zip[[#This Row],[etmaaltemperatuur]]),IF(jaar_zip[[#This Row],[etmaaltemperatuur]]&gt;stookgrens,jaar_zip[[#This Row],[etmaaltemperatuur]]-stookgrens,0),"")</f>
        <v>0</v>
      </c>
    </row>
    <row r="5536" spans="1:15" x14ac:dyDescent="0.25">
      <c r="A5536">
        <v>310</v>
      </c>
      <c r="B5536">
        <v>20240224</v>
      </c>
      <c r="C5536">
        <v>7.5</v>
      </c>
      <c r="D5536">
        <v>5.8</v>
      </c>
      <c r="E5536">
        <v>622</v>
      </c>
      <c r="F5536">
        <v>6.8</v>
      </c>
      <c r="G5536">
        <v>997.1</v>
      </c>
      <c r="H5536">
        <v>85</v>
      </c>
      <c r="I5536" s="101" t="s">
        <v>32</v>
      </c>
      <c r="J5536" s="1">
        <f>DATEVALUE(RIGHT(jaar_zip[[#This Row],[YYYYMMDD]],2)&amp;"-"&amp;MID(jaar_zip[[#This Row],[YYYYMMDD]],5,2)&amp;"-"&amp;LEFT(jaar_zip[[#This Row],[YYYYMMDD]],4))</f>
        <v>45346</v>
      </c>
      <c r="K5536" s="101" t="str">
        <f>IF(AND(VALUE(MONTH(jaar_zip[[#This Row],[Datum]]))=1,VALUE(WEEKNUM(jaar_zip[[#This Row],[Datum]],21))&gt;51),RIGHT(YEAR(jaar_zip[[#This Row],[Datum]])-1,2),RIGHT(YEAR(jaar_zip[[#This Row],[Datum]]),2))&amp;"-"&amp; TEXT(WEEKNUM(jaar_zip[[#This Row],[Datum]],21),"00")</f>
        <v>24-08</v>
      </c>
      <c r="L5536" s="101">
        <f>MONTH(jaar_zip[[#This Row],[Datum]])</f>
        <v>2</v>
      </c>
      <c r="M5536" s="101">
        <f>IF(ISNUMBER(jaar_zip[[#This Row],[etmaaltemperatuur]]),IF(jaar_zip[[#This Row],[etmaaltemperatuur]]&lt;stookgrens,stookgrens-jaar_zip[[#This Row],[etmaaltemperatuur]],0),"")</f>
        <v>12.2</v>
      </c>
      <c r="N5536" s="101">
        <f>IF(ISNUMBER(jaar_zip[[#This Row],[graaddagen]]),IF(OR(MONTH(jaar_zip[[#This Row],[Datum]])=1,MONTH(jaar_zip[[#This Row],[Datum]])=2,MONTH(jaar_zip[[#This Row],[Datum]])=11,MONTH(jaar_zip[[#This Row],[Datum]])=12),1.1,IF(OR(MONTH(jaar_zip[[#This Row],[Datum]])=3,MONTH(jaar_zip[[#This Row],[Datum]])=10),1,0.8))*jaar_zip[[#This Row],[graaddagen]],"")</f>
        <v>13.42</v>
      </c>
      <c r="O5536" s="101">
        <f>IF(ISNUMBER(jaar_zip[[#This Row],[etmaaltemperatuur]]),IF(jaar_zip[[#This Row],[etmaaltemperatuur]]&gt;stookgrens,jaar_zip[[#This Row],[etmaaltemperatuur]]-stookgrens,0),"")</f>
        <v>0</v>
      </c>
    </row>
    <row r="5537" spans="1:15" x14ac:dyDescent="0.25">
      <c r="A5537">
        <v>310</v>
      </c>
      <c r="B5537">
        <v>20240225</v>
      </c>
      <c r="C5537">
        <v>6.5</v>
      </c>
      <c r="D5537">
        <v>7.2</v>
      </c>
      <c r="E5537">
        <v>748</v>
      </c>
      <c r="F5537">
        <v>-0.1</v>
      </c>
      <c r="G5537">
        <v>998.3</v>
      </c>
      <c r="H5537">
        <v>81</v>
      </c>
      <c r="I5537" s="101" t="s">
        <v>32</v>
      </c>
      <c r="J5537" s="1">
        <f>DATEVALUE(RIGHT(jaar_zip[[#This Row],[YYYYMMDD]],2)&amp;"-"&amp;MID(jaar_zip[[#This Row],[YYYYMMDD]],5,2)&amp;"-"&amp;LEFT(jaar_zip[[#This Row],[YYYYMMDD]],4))</f>
        <v>45347</v>
      </c>
      <c r="K5537" s="101" t="str">
        <f>IF(AND(VALUE(MONTH(jaar_zip[[#This Row],[Datum]]))=1,VALUE(WEEKNUM(jaar_zip[[#This Row],[Datum]],21))&gt;51),RIGHT(YEAR(jaar_zip[[#This Row],[Datum]])-1,2),RIGHT(YEAR(jaar_zip[[#This Row],[Datum]]),2))&amp;"-"&amp; TEXT(WEEKNUM(jaar_zip[[#This Row],[Datum]],21),"00")</f>
        <v>24-08</v>
      </c>
      <c r="L5537" s="101">
        <f>MONTH(jaar_zip[[#This Row],[Datum]])</f>
        <v>2</v>
      </c>
      <c r="M5537" s="101">
        <f>IF(ISNUMBER(jaar_zip[[#This Row],[etmaaltemperatuur]]),IF(jaar_zip[[#This Row],[etmaaltemperatuur]]&lt;stookgrens,stookgrens-jaar_zip[[#This Row],[etmaaltemperatuur]],0),"")</f>
        <v>10.8</v>
      </c>
      <c r="N5537" s="101">
        <f>IF(ISNUMBER(jaar_zip[[#This Row],[graaddagen]]),IF(OR(MONTH(jaar_zip[[#This Row],[Datum]])=1,MONTH(jaar_zip[[#This Row],[Datum]])=2,MONTH(jaar_zip[[#This Row],[Datum]])=11,MONTH(jaar_zip[[#This Row],[Datum]])=12),1.1,IF(OR(MONTH(jaar_zip[[#This Row],[Datum]])=3,MONTH(jaar_zip[[#This Row],[Datum]])=10),1,0.8))*jaar_zip[[#This Row],[graaddagen]],"")</f>
        <v>11.880000000000003</v>
      </c>
      <c r="O5537" s="101">
        <f>IF(ISNUMBER(jaar_zip[[#This Row],[etmaaltemperatuur]]),IF(jaar_zip[[#This Row],[etmaaltemperatuur]]&gt;stookgrens,jaar_zip[[#This Row],[etmaaltemperatuur]]-stookgrens,0),"")</f>
        <v>0</v>
      </c>
    </row>
    <row r="5538" spans="1:15" x14ac:dyDescent="0.25">
      <c r="A5538">
        <v>310</v>
      </c>
      <c r="B5538">
        <v>20240226</v>
      </c>
      <c r="C5538">
        <v>10.3</v>
      </c>
      <c r="D5538">
        <v>6</v>
      </c>
      <c r="E5538">
        <v>308</v>
      </c>
      <c r="F5538">
        <v>10.199999999999999</v>
      </c>
      <c r="G5538">
        <v>1005.6</v>
      </c>
      <c r="H5538">
        <v>82</v>
      </c>
      <c r="I5538" s="101" t="s">
        <v>32</v>
      </c>
      <c r="J5538" s="1">
        <f>DATEVALUE(RIGHT(jaar_zip[[#This Row],[YYYYMMDD]],2)&amp;"-"&amp;MID(jaar_zip[[#This Row],[YYYYMMDD]],5,2)&amp;"-"&amp;LEFT(jaar_zip[[#This Row],[YYYYMMDD]],4))</f>
        <v>45348</v>
      </c>
      <c r="K5538" s="101" t="str">
        <f>IF(AND(VALUE(MONTH(jaar_zip[[#This Row],[Datum]]))=1,VALUE(WEEKNUM(jaar_zip[[#This Row],[Datum]],21))&gt;51),RIGHT(YEAR(jaar_zip[[#This Row],[Datum]])-1,2),RIGHT(YEAR(jaar_zip[[#This Row],[Datum]]),2))&amp;"-"&amp; TEXT(WEEKNUM(jaar_zip[[#This Row],[Datum]],21),"00")</f>
        <v>24-09</v>
      </c>
      <c r="L5538" s="101">
        <f>MONTH(jaar_zip[[#This Row],[Datum]])</f>
        <v>2</v>
      </c>
      <c r="M5538" s="101">
        <f>IF(ISNUMBER(jaar_zip[[#This Row],[etmaaltemperatuur]]),IF(jaar_zip[[#This Row],[etmaaltemperatuur]]&lt;stookgrens,stookgrens-jaar_zip[[#This Row],[etmaaltemperatuur]],0),"")</f>
        <v>12</v>
      </c>
      <c r="N5538" s="101">
        <f>IF(ISNUMBER(jaar_zip[[#This Row],[graaddagen]]),IF(OR(MONTH(jaar_zip[[#This Row],[Datum]])=1,MONTH(jaar_zip[[#This Row],[Datum]])=2,MONTH(jaar_zip[[#This Row],[Datum]])=11,MONTH(jaar_zip[[#This Row],[Datum]])=12),1.1,IF(OR(MONTH(jaar_zip[[#This Row],[Datum]])=3,MONTH(jaar_zip[[#This Row],[Datum]])=10),1,0.8))*jaar_zip[[#This Row],[graaddagen]],"")</f>
        <v>13.200000000000001</v>
      </c>
      <c r="O5538" s="101">
        <f>IF(ISNUMBER(jaar_zip[[#This Row],[etmaaltemperatuur]]),IF(jaar_zip[[#This Row],[etmaaltemperatuur]]&gt;stookgrens,jaar_zip[[#This Row],[etmaaltemperatuur]]-stookgrens,0),"")</f>
        <v>0</v>
      </c>
    </row>
    <row r="5539" spans="1:15" x14ac:dyDescent="0.25">
      <c r="A5539">
        <v>310</v>
      </c>
      <c r="B5539">
        <v>20240227</v>
      </c>
      <c r="C5539">
        <v>4.9000000000000004</v>
      </c>
      <c r="D5539">
        <v>6.1</v>
      </c>
      <c r="E5539">
        <v>1156</v>
      </c>
      <c r="F5539">
        <v>0</v>
      </c>
      <c r="G5539">
        <v>1019</v>
      </c>
      <c r="H5539">
        <v>75</v>
      </c>
      <c r="I5539" s="101" t="s">
        <v>32</v>
      </c>
      <c r="J5539" s="1">
        <f>DATEVALUE(RIGHT(jaar_zip[[#This Row],[YYYYMMDD]],2)&amp;"-"&amp;MID(jaar_zip[[#This Row],[YYYYMMDD]],5,2)&amp;"-"&amp;LEFT(jaar_zip[[#This Row],[YYYYMMDD]],4))</f>
        <v>45349</v>
      </c>
      <c r="K5539" s="101" t="str">
        <f>IF(AND(VALUE(MONTH(jaar_zip[[#This Row],[Datum]]))=1,VALUE(WEEKNUM(jaar_zip[[#This Row],[Datum]],21))&gt;51),RIGHT(YEAR(jaar_zip[[#This Row],[Datum]])-1,2),RIGHT(YEAR(jaar_zip[[#This Row],[Datum]]),2))&amp;"-"&amp; TEXT(WEEKNUM(jaar_zip[[#This Row],[Datum]],21),"00")</f>
        <v>24-09</v>
      </c>
      <c r="L5539" s="101">
        <f>MONTH(jaar_zip[[#This Row],[Datum]])</f>
        <v>2</v>
      </c>
      <c r="M5539" s="101">
        <f>IF(ISNUMBER(jaar_zip[[#This Row],[etmaaltemperatuur]]),IF(jaar_zip[[#This Row],[etmaaltemperatuur]]&lt;stookgrens,stookgrens-jaar_zip[[#This Row],[etmaaltemperatuur]],0),"")</f>
        <v>11.9</v>
      </c>
      <c r="N5539" s="101">
        <f>IF(ISNUMBER(jaar_zip[[#This Row],[graaddagen]]),IF(OR(MONTH(jaar_zip[[#This Row],[Datum]])=1,MONTH(jaar_zip[[#This Row],[Datum]])=2,MONTH(jaar_zip[[#This Row],[Datum]])=11,MONTH(jaar_zip[[#This Row],[Datum]])=12),1.1,IF(OR(MONTH(jaar_zip[[#This Row],[Datum]])=3,MONTH(jaar_zip[[#This Row],[Datum]])=10),1,0.8))*jaar_zip[[#This Row],[graaddagen]],"")</f>
        <v>13.090000000000002</v>
      </c>
      <c r="O5539" s="101">
        <f>IF(ISNUMBER(jaar_zip[[#This Row],[etmaaltemperatuur]]),IF(jaar_zip[[#This Row],[etmaaltemperatuur]]&gt;stookgrens,jaar_zip[[#This Row],[etmaaltemperatuur]]-stookgrens,0),"")</f>
        <v>0</v>
      </c>
    </row>
    <row r="5540" spans="1:15" x14ac:dyDescent="0.25">
      <c r="A5540">
        <v>310</v>
      </c>
      <c r="B5540">
        <v>20240228</v>
      </c>
      <c r="C5540">
        <v>6.8</v>
      </c>
      <c r="D5540">
        <v>7.3</v>
      </c>
      <c r="E5540">
        <v>356</v>
      </c>
      <c r="F5540">
        <v>-0.1</v>
      </c>
      <c r="G5540">
        <v>1019.1</v>
      </c>
      <c r="H5540">
        <v>90</v>
      </c>
      <c r="I5540" s="101" t="s">
        <v>32</v>
      </c>
      <c r="J5540" s="1">
        <f>DATEVALUE(RIGHT(jaar_zip[[#This Row],[YYYYMMDD]],2)&amp;"-"&amp;MID(jaar_zip[[#This Row],[YYYYMMDD]],5,2)&amp;"-"&amp;LEFT(jaar_zip[[#This Row],[YYYYMMDD]],4))</f>
        <v>45350</v>
      </c>
      <c r="K5540" s="101" t="str">
        <f>IF(AND(VALUE(MONTH(jaar_zip[[#This Row],[Datum]]))=1,VALUE(WEEKNUM(jaar_zip[[#This Row],[Datum]],21))&gt;51),RIGHT(YEAR(jaar_zip[[#This Row],[Datum]])-1,2),RIGHT(YEAR(jaar_zip[[#This Row],[Datum]]),2))&amp;"-"&amp; TEXT(WEEKNUM(jaar_zip[[#This Row],[Datum]],21),"00")</f>
        <v>24-09</v>
      </c>
      <c r="L5540" s="101">
        <f>MONTH(jaar_zip[[#This Row],[Datum]])</f>
        <v>2</v>
      </c>
      <c r="M5540" s="101">
        <f>IF(ISNUMBER(jaar_zip[[#This Row],[etmaaltemperatuur]]),IF(jaar_zip[[#This Row],[etmaaltemperatuur]]&lt;stookgrens,stookgrens-jaar_zip[[#This Row],[etmaaltemperatuur]],0),"")</f>
        <v>10.7</v>
      </c>
      <c r="N5540" s="101">
        <f>IF(ISNUMBER(jaar_zip[[#This Row],[graaddagen]]),IF(OR(MONTH(jaar_zip[[#This Row],[Datum]])=1,MONTH(jaar_zip[[#This Row],[Datum]])=2,MONTH(jaar_zip[[#This Row],[Datum]])=11,MONTH(jaar_zip[[#This Row],[Datum]])=12),1.1,IF(OR(MONTH(jaar_zip[[#This Row],[Datum]])=3,MONTH(jaar_zip[[#This Row],[Datum]])=10),1,0.8))*jaar_zip[[#This Row],[graaddagen]],"")</f>
        <v>11.77</v>
      </c>
      <c r="O5540" s="101">
        <f>IF(ISNUMBER(jaar_zip[[#This Row],[etmaaltemperatuur]]),IF(jaar_zip[[#This Row],[etmaaltemperatuur]]&gt;stookgrens,jaar_zip[[#This Row],[etmaaltemperatuur]]-stookgrens,0),"")</f>
        <v>0</v>
      </c>
    </row>
    <row r="5541" spans="1:15" x14ac:dyDescent="0.25">
      <c r="A5541">
        <v>310</v>
      </c>
      <c r="B5541">
        <v>20240229</v>
      </c>
      <c r="C5541">
        <v>9.1999999999999993</v>
      </c>
      <c r="D5541">
        <v>8.6</v>
      </c>
      <c r="E5541">
        <v>236</v>
      </c>
      <c r="F5541">
        <v>0.5</v>
      </c>
      <c r="G5541">
        <v>1006.5</v>
      </c>
      <c r="H5541">
        <v>92</v>
      </c>
      <c r="I5541" s="101" t="s">
        <v>32</v>
      </c>
      <c r="J5541" s="1">
        <f>DATEVALUE(RIGHT(jaar_zip[[#This Row],[YYYYMMDD]],2)&amp;"-"&amp;MID(jaar_zip[[#This Row],[YYYYMMDD]],5,2)&amp;"-"&amp;LEFT(jaar_zip[[#This Row],[YYYYMMDD]],4))</f>
        <v>45351</v>
      </c>
      <c r="K5541" s="101" t="str">
        <f>IF(AND(VALUE(MONTH(jaar_zip[[#This Row],[Datum]]))=1,VALUE(WEEKNUM(jaar_zip[[#This Row],[Datum]],21))&gt;51),RIGHT(YEAR(jaar_zip[[#This Row],[Datum]])-1,2),RIGHT(YEAR(jaar_zip[[#This Row],[Datum]]),2))&amp;"-"&amp; TEXT(WEEKNUM(jaar_zip[[#This Row],[Datum]],21),"00")</f>
        <v>24-09</v>
      </c>
      <c r="L5541" s="101">
        <f>MONTH(jaar_zip[[#This Row],[Datum]])</f>
        <v>2</v>
      </c>
      <c r="M5541" s="101">
        <f>IF(ISNUMBER(jaar_zip[[#This Row],[etmaaltemperatuur]]),IF(jaar_zip[[#This Row],[etmaaltemperatuur]]&lt;stookgrens,stookgrens-jaar_zip[[#This Row],[etmaaltemperatuur]],0),"")</f>
        <v>9.4</v>
      </c>
      <c r="N5541" s="101">
        <f>IF(ISNUMBER(jaar_zip[[#This Row],[graaddagen]]),IF(OR(MONTH(jaar_zip[[#This Row],[Datum]])=1,MONTH(jaar_zip[[#This Row],[Datum]])=2,MONTH(jaar_zip[[#This Row],[Datum]])=11,MONTH(jaar_zip[[#This Row],[Datum]])=12),1.1,IF(OR(MONTH(jaar_zip[[#This Row],[Datum]])=3,MONTH(jaar_zip[[#This Row],[Datum]])=10),1,0.8))*jaar_zip[[#This Row],[graaddagen]],"")</f>
        <v>10.340000000000002</v>
      </c>
      <c r="O5541" s="101">
        <f>IF(ISNUMBER(jaar_zip[[#This Row],[etmaaltemperatuur]]),IF(jaar_zip[[#This Row],[etmaaltemperatuur]]&gt;stookgrens,jaar_zip[[#This Row],[etmaaltemperatuur]]-stookgrens,0),"")</f>
        <v>0</v>
      </c>
    </row>
    <row r="5542" spans="1:15" x14ac:dyDescent="0.25">
      <c r="A5542">
        <v>310</v>
      </c>
      <c r="B5542">
        <v>20240301</v>
      </c>
      <c r="C5542">
        <v>9.4</v>
      </c>
      <c r="D5542">
        <v>6.8</v>
      </c>
      <c r="E5542">
        <v>588</v>
      </c>
      <c r="F5542">
        <v>9.4</v>
      </c>
      <c r="G5542">
        <v>998.9</v>
      </c>
      <c r="H5542">
        <v>85</v>
      </c>
      <c r="I5542" s="101" t="s">
        <v>32</v>
      </c>
      <c r="J5542" s="1">
        <f>DATEVALUE(RIGHT(jaar_zip[[#This Row],[YYYYMMDD]],2)&amp;"-"&amp;MID(jaar_zip[[#This Row],[YYYYMMDD]],5,2)&amp;"-"&amp;LEFT(jaar_zip[[#This Row],[YYYYMMDD]],4))</f>
        <v>45352</v>
      </c>
      <c r="K5542" s="101" t="str">
        <f>IF(AND(VALUE(MONTH(jaar_zip[[#This Row],[Datum]]))=1,VALUE(WEEKNUM(jaar_zip[[#This Row],[Datum]],21))&gt;51),RIGHT(YEAR(jaar_zip[[#This Row],[Datum]])-1,2),RIGHT(YEAR(jaar_zip[[#This Row],[Datum]]),2))&amp;"-"&amp; TEXT(WEEKNUM(jaar_zip[[#This Row],[Datum]],21),"00")</f>
        <v>24-09</v>
      </c>
      <c r="L5542" s="101">
        <f>MONTH(jaar_zip[[#This Row],[Datum]])</f>
        <v>3</v>
      </c>
      <c r="M5542" s="101">
        <f>IF(ISNUMBER(jaar_zip[[#This Row],[etmaaltemperatuur]]),IF(jaar_zip[[#This Row],[etmaaltemperatuur]]&lt;stookgrens,stookgrens-jaar_zip[[#This Row],[etmaaltemperatuur]],0),"")</f>
        <v>11.2</v>
      </c>
      <c r="N5542" s="101">
        <f>IF(ISNUMBER(jaar_zip[[#This Row],[graaddagen]]),IF(OR(MONTH(jaar_zip[[#This Row],[Datum]])=1,MONTH(jaar_zip[[#This Row],[Datum]])=2,MONTH(jaar_zip[[#This Row],[Datum]])=11,MONTH(jaar_zip[[#This Row],[Datum]])=12),1.1,IF(OR(MONTH(jaar_zip[[#This Row],[Datum]])=3,MONTH(jaar_zip[[#This Row],[Datum]])=10),1,0.8))*jaar_zip[[#This Row],[graaddagen]],"")</f>
        <v>11.2</v>
      </c>
      <c r="O5542" s="101">
        <f>IF(ISNUMBER(jaar_zip[[#This Row],[etmaaltemperatuur]]),IF(jaar_zip[[#This Row],[etmaaltemperatuur]]&gt;stookgrens,jaar_zip[[#This Row],[etmaaltemperatuur]]-stookgrens,0),"")</f>
        <v>0</v>
      </c>
    </row>
    <row r="5543" spans="1:15" x14ac:dyDescent="0.25">
      <c r="A5543">
        <v>310</v>
      </c>
      <c r="B5543">
        <v>20240302</v>
      </c>
      <c r="C5543">
        <v>7.3</v>
      </c>
      <c r="D5543">
        <v>7.4</v>
      </c>
      <c r="E5543">
        <v>640</v>
      </c>
      <c r="F5543">
        <v>5.3</v>
      </c>
      <c r="G5543">
        <v>997.3</v>
      </c>
      <c r="H5543">
        <v>85</v>
      </c>
      <c r="I5543" s="101" t="s">
        <v>32</v>
      </c>
      <c r="J5543" s="1">
        <f>DATEVALUE(RIGHT(jaar_zip[[#This Row],[YYYYMMDD]],2)&amp;"-"&amp;MID(jaar_zip[[#This Row],[YYYYMMDD]],5,2)&amp;"-"&amp;LEFT(jaar_zip[[#This Row],[YYYYMMDD]],4))</f>
        <v>45353</v>
      </c>
      <c r="K5543" s="101" t="str">
        <f>IF(AND(VALUE(MONTH(jaar_zip[[#This Row],[Datum]]))=1,VALUE(WEEKNUM(jaar_zip[[#This Row],[Datum]],21))&gt;51),RIGHT(YEAR(jaar_zip[[#This Row],[Datum]])-1,2),RIGHT(YEAR(jaar_zip[[#This Row],[Datum]]),2))&amp;"-"&amp; TEXT(WEEKNUM(jaar_zip[[#This Row],[Datum]],21),"00")</f>
        <v>24-09</v>
      </c>
      <c r="L5543" s="101">
        <f>MONTH(jaar_zip[[#This Row],[Datum]])</f>
        <v>3</v>
      </c>
      <c r="M5543" s="101">
        <f>IF(ISNUMBER(jaar_zip[[#This Row],[etmaaltemperatuur]]),IF(jaar_zip[[#This Row],[etmaaltemperatuur]]&lt;stookgrens,stookgrens-jaar_zip[[#This Row],[etmaaltemperatuur]],0),"")</f>
        <v>10.6</v>
      </c>
      <c r="N5543" s="101">
        <f>IF(ISNUMBER(jaar_zip[[#This Row],[graaddagen]]),IF(OR(MONTH(jaar_zip[[#This Row],[Datum]])=1,MONTH(jaar_zip[[#This Row],[Datum]])=2,MONTH(jaar_zip[[#This Row],[Datum]])=11,MONTH(jaar_zip[[#This Row],[Datum]])=12),1.1,IF(OR(MONTH(jaar_zip[[#This Row],[Datum]])=3,MONTH(jaar_zip[[#This Row],[Datum]])=10),1,0.8))*jaar_zip[[#This Row],[graaddagen]],"")</f>
        <v>10.6</v>
      </c>
      <c r="O5543" s="101">
        <f>IF(ISNUMBER(jaar_zip[[#This Row],[etmaaltemperatuur]]),IF(jaar_zip[[#This Row],[etmaaltemperatuur]]&gt;stookgrens,jaar_zip[[#This Row],[etmaaltemperatuur]]-stookgrens,0),"")</f>
        <v>0</v>
      </c>
    </row>
    <row r="5544" spans="1:15" x14ac:dyDescent="0.25">
      <c r="A5544">
        <v>310</v>
      </c>
      <c r="B5544">
        <v>20240303</v>
      </c>
      <c r="C5544">
        <v>3.1</v>
      </c>
      <c r="D5544">
        <v>6.8</v>
      </c>
      <c r="E5544">
        <v>230</v>
      </c>
      <c r="F5544">
        <v>2.8</v>
      </c>
      <c r="G5544">
        <v>1002.6</v>
      </c>
      <c r="H5544">
        <v>89</v>
      </c>
      <c r="I5544" s="101" t="s">
        <v>32</v>
      </c>
      <c r="J5544" s="1">
        <f>DATEVALUE(RIGHT(jaar_zip[[#This Row],[YYYYMMDD]],2)&amp;"-"&amp;MID(jaar_zip[[#This Row],[YYYYMMDD]],5,2)&amp;"-"&amp;LEFT(jaar_zip[[#This Row],[YYYYMMDD]],4))</f>
        <v>45354</v>
      </c>
      <c r="K5544" s="101" t="str">
        <f>IF(AND(VALUE(MONTH(jaar_zip[[#This Row],[Datum]]))=1,VALUE(WEEKNUM(jaar_zip[[#This Row],[Datum]],21))&gt;51),RIGHT(YEAR(jaar_zip[[#This Row],[Datum]])-1,2),RIGHT(YEAR(jaar_zip[[#This Row],[Datum]]),2))&amp;"-"&amp; TEXT(WEEKNUM(jaar_zip[[#This Row],[Datum]],21),"00")</f>
        <v>24-09</v>
      </c>
      <c r="L5544" s="101">
        <f>MONTH(jaar_zip[[#This Row],[Datum]])</f>
        <v>3</v>
      </c>
      <c r="M5544" s="101">
        <f>IF(ISNUMBER(jaar_zip[[#This Row],[etmaaltemperatuur]]),IF(jaar_zip[[#This Row],[etmaaltemperatuur]]&lt;stookgrens,stookgrens-jaar_zip[[#This Row],[etmaaltemperatuur]],0),"")</f>
        <v>11.2</v>
      </c>
      <c r="N5544" s="101">
        <f>IF(ISNUMBER(jaar_zip[[#This Row],[graaddagen]]),IF(OR(MONTH(jaar_zip[[#This Row],[Datum]])=1,MONTH(jaar_zip[[#This Row],[Datum]])=2,MONTH(jaar_zip[[#This Row],[Datum]])=11,MONTH(jaar_zip[[#This Row],[Datum]])=12),1.1,IF(OR(MONTH(jaar_zip[[#This Row],[Datum]])=3,MONTH(jaar_zip[[#This Row],[Datum]])=10),1,0.8))*jaar_zip[[#This Row],[graaddagen]],"")</f>
        <v>11.2</v>
      </c>
      <c r="O5544" s="101">
        <f>IF(ISNUMBER(jaar_zip[[#This Row],[etmaaltemperatuur]]),IF(jaar_zip[[#This Row],[etmaaltemperatuur]]&gt;stookgrens,jaar_zip[[#This Row],[etmaaltemperatuur]]-stookgrens,0),"")</f>
        <v>0</v>
      </c>
    </row>
    <row r="5545" spans="1:15" x14ac:dyDescent="0.25">
      <c r="A5545">
        <v>310</v>
      </c>
      <c r="B5545">
        <v>20240304</v>
      </c>
      <c r="C5545">
        <v>2.8</v>
      </c>
      <c r="D5545">
        <v>8.1</v>
      </c>
      <c r="E5545">
        <v>1239</v>
      </c>
      <c r="F5545">
        <v>0</v>
      </c>
      <c r="G5545">
        <v>1011.6</v>
      </c>
      <c r="H5545">
        <v>80</v>
      </c>
      <c r="I5545" s="101" t="s">
        <v>32</v>
      </c>
      <c r="J5545" s="1">
        <f>DATEVALUE(RIGHT(jaar_zip[[#This Row],[YYYYMMDD]],2)&amp;"-"&amp;MID(jaar_zip[[#This Row],[YYYYMMDD]],5,2)&amp;"-"&amp;LEFT(jaar_zip[[#This Row],[YYYYMMDD]],4))</f>
        <v>45355</v>
      </c>
      <c r="K5545" s="101" t="str">
        <f>IF(AND(VALUE(MONTH(jaar_zip[[#This Row],[Datum]]))=1,VALUE(WEEKNUM(jaar_zip[[#This Row],[Datum]],21))&gt;51),RIGHT(YEAR(jaar_zip[[#This Row],[Datum]])-1,2),RIGHT(YEAR(jaar_zip[[#This Row],[Datum]]),2))&amp;"-"&amp; TEXT(WEEKNUM(jaar_zip[[#This Row],[Datum]],21),"00")</f>
        <v>24-10</v>
      </c>
      <c r="L5545" s="101">
        <f>MONTH(jaar_zip[[#This Row],[Datum]])</f>
        <v>3</v>
      </c>
      <c r="M5545" s="101">
        <f>IF(ISNUMBER(jaar_zip[[#This Row],[etmaaltemperatuur]]),IF(jaar_zip[[#This Row],[etmaaltemperatuur]]&lt;stookgrens,stookgrens-jaar_zip[[#This Row],[etmaaltemperatuur]],0),"")</f>
        <v>9.9</v>
      </c>
      <c r="N5545" s="101">
        <f>IF(ISNUMBER(jaar_zip[[#This Row],[graaddagen]]),IF(OR(MONTH(jaar_zip[[#This Row],[Datum]])=1,MONTH(jaar_zip[[#This Row],[Datum]])=2,MONTH(jaar_zip[[#This Row],[Datum]])=11,MONTH(jaar_zip[[#This Row],[Datum]])=12),1.1,IF(OR(MONTH(jaar_zip[[#This Row],[Datum]])=3,MONTH(jaar_zip[[#This Row],[Datum]])=10),1,0.8))*jaar_zip[[#This Row],[graaddagen]],"")</f>
        <v>9.9</v>
      </c>
      <c r="O5545" s="101">
        <f>IF(ISNUMBER(jaar_zip[[#This Row],[etmaaltemperatuur]]),IF(jaar_zip[[#This Row],[etmaaltemperatuur]]&gt;stookgrens,jaar_zip[[#This Row],[etmaaltemperatuur]]-stookgrens,0),"")</f>
        <v>0</v>
      </c>
    </row>
    <row r="5546" spans="1:15" x14ac:dyDescent="0.25">
      <c r="A5546">
        <v>310</v>
      </c>
      <c r="B5546">
        <v>20240305</v>
      </c>
      <c r="C5546">
        <v>2.6</v>
      </c>
      <c r="D5546">
        <v>7</v>
      </c>
      <c r="E5546">
        <v>405</v>
      </c>
      <c r="F5546">
        <v>2.6</v>
      </c>
      <c r="G5546">
        <v>1014.2</v>
      </c>
      <c r="H5546">
        <v>88</v>
      </c>
      <c r="I5546" s="101" t="s">
        <v>32</v>
      </c>
      <c r="J5546" s="1">
        <f>DATEVALUE(RIGHT(jaar_zip[[#This Row],[YYYYMMDD]],2)&amp;"-"&amp;MID(jaar_zip[[#This Row],[YYYYMMDD]],5,2)&amp;"-"&amp;LEFT(jaar_zip[[#This Row],[YYYYMMDD]],4))</f>
        <v>45356</v>
      </c>
      <c r="K5546" s="101" t="str">
        <f>IF(AND(VALUE(MONTH(jaar_zip[[#This Row],[Datum]]))=1,VALUE(WEEKNUM(jaar_zip[[#This Row],[Datum]],21))&gt;51),RIGHT(YEAR(jaar_zip[[#This Row],[Datum]])-1,2),RIGHT(YEAR(jaar_zip[[#This Row],[Datum]]),2))&amp;"-"&amp; TEXT(WEEKNUM(jaar_zip[[#This Row],[Datum]],21),"00")</f>
        <v>24-10</v>
      </c>
      <c r="L5546" s="101">
        <f>MONTH(jaar_zip[[#This Row],[Datum]])</f>
        <v>3</v>
      </c>
      <c r="M5546" s="101">
        <f>IF(ISNUMBER(jaar_zip[[#This Row],[etmaaltemperatuur]]),IF(jaar_zip[[#This Row],[etmaaltemperatuur]]&lt;stookgrens,stookgrens-jaar_zip[[#This Row],[etmaaltemperatuur]],0),"")</f>
        <v>11</v>
      </c>
      <c r="N5546" s="101">
        <f>IF(ISNUMBER(jaar_zip[[#This Row],[graaddagen]]),IF(OR(MONTH(jaar_zip[[#This Row],[Datum]])=1,MONTH(jaar_zip[[#This Row],[Datum]])=2,MONTH(jaar_zip[[#This Row],[Datum]])=11,MONTH(jaar_zip[[#This Row],[Datum]])=12),1.1,IF(OR(MONTH(jaar_zip[[#This Row],[Datum]])=3,MONTH(jaar_zip[[#This Row],[Datum]])=10),1,0.8))*jaar_zip[[#This Row],[graaddagen]],"")</f>
        <v>11</v>
      </c>
      <c r="O5546" s="101">
        <f>IF(ISNUMBER(jaar_zip[[#This Row],[etmaaltemperatuur]]),IF(jaar_zip[[#This Row],[etmaaltemperatuur]]&gt;stookgrens,jaar_zip[[#This Row],[etmaaltemperatuur]]-stookgrens,0),"")</f>
        <v>0</v>
      </c>
    </row>
    <row r="5547" spans="1:15" x14ac:dyDescent="0.25">
      <c r="A5547">
        <v>310</v>
      </c>
      <c r="B5547">
        <v>20240306</v>
      </c>
      <c r="C5547">
        <v>2.2999999999999998</v>
      </c>
      <c r="D5547">
        <v>6.5</v>
      </c>
      <c r="E5547">
        <v>744</v>
      </c>
      <c r="F5547">
        <v>0</v>
      </c>
      <c r="G5547">
        <v>1022.2</v>
      </c>
      <c r="H5547">
        <v>92</v>
      </c>
      <c r="I5547" s="101" t="s">
        <v>32</v>
      </c>
      <c r="J5547" s="1">
        <f>DATEVALUE(RIGHT(jaar_zip[[#This Row],[YYYYMMDD]],2)&amp;"-"&amp;MID(jaar_zip[[#This Row],[YYYYMMDD]],5,2)&amp;"-"&amp;LEFT(jaar_zip[[#This Row],[YYYYMMDD]],4))</f>
        <v>45357</v>
      </c>
      <c r="K5547" s="101" t="str">
        <f>IF(AND(VALUE(MONTH(jaar_zip[[#This Row],[Datum]]))=1,VALUE(WEEKNUM(jaar_zip[[#This Row],[Datum]],21))&gt;51),RIGHT(YEAR(jaar_zip[[#This Row],[Datum]])-1,2),RIGHT(YEAR(jaar_zip[[#This Row],[Datum]]),2))&amp;"-"&amp; TEXT(WEEKNUM(jaar_zip[[#This Row],[Datum]],21),"00")</f>
        <v>24-10</v>
      </c>
      <c r="L5547" s="101">
        <f>MONTH(jaar_zip[[#This Row],[Datum]])</f>
        <v>3</v>
      </c>
      <c r="M5547" s="101">
        <f>IF(ISNUMBER(jaar_zip[[#This Row],[etmaaltemperatuur]]),IF(jaar_zip[[#This Row],[etmaaltemperatuur]]&lt;stookgrens,stookgrens-jaar_zip[[#This Row],[etmaaltemperatuur]],0),"")</f>
        <v>11.5</v>
      </c>
      <c r="N5547" s="101">
        <f>IF(ISNUMBER(jaar_zip[[#This Row],[graaddagen]]),IF(OR(MONTH(jaar_zip[[#This Row],[Datum]])=1,MONTH(jaar_zip[[#This Row],[Datum]])=2,MONTH(jaar_zip[[#This Row],[Datum]])=11,MONTH(jaar_zip[[#This Row],[Datum]])=12),1.1,IF(OR(MONTH(jaar_zip[[#This Row],[Datum]])=3,MONTH(jaar_zip[[#This Row],[Datum]])=10),1,0.8))*jaar_zip[[#This Row],[graaddagen]],"")</f>
        <v>11.5</v>
      </c>
      <c r="O5547" s="101">
        <f>IF(ISNUMBER(jaar_zip[[#This Row],[etmaaltemperatuur]]),IF(jaar_zip[[#This Row],[etmaaltemperatuur]]&gt;stookgrens,jaar_zip[[#This Row],[etmaaltemperatuur]]-stookgrens,0),"")</f>
        <v>0</v>
      </c>
    </row>
    <row r="5548" spans="1:15" x14ac:dyDescent="0.25">
      <c r="A5548">
        <v>310</v>
      </c>
      <c r="B5548">
        <v>20240307</v>
      </c>
      <c r="C5548">
        <v>5.9</v>
      </c>
      <c r="D5548">
        <v>6.9</v>
      </c>
      <c r="E5548">
        <v>1320</v>
      </c>
      <c r="F5548">
        <v>0</v>
      </c>
      <c r="G5548">
        <v>1021</v>
      </c>
      <c r="H5548">
        <v>78</v>
      </c>
      <c r="I5548" s="101" t="s">
        <v>32</v>
      </c>
      <c r="J5548" s="1">
        <f>DATEVALUE(RIGHT(jaar_zip[[#This Row],[YYYYMMDD]],2)&amp;"-"&amp;MID(jaar_zip[[#This Row],[YYYYMMDD]],5,2)&amp;"-"&amp;LEFT(jaar_zip[[#This Row],[YYYYMMDD]],4))</f>
        <v>45358</v>
      </c>
      <c r="K5548" s="101" t="str">
        <f>IF(AND(VALUE(MONTH(jaar_zip[[#This Row],[Datum]]))=1,VALUE(WEEKNUM(jaar_zip[[#This Row],[Datum]],21))&gt;51),RIGHT(YEAR(jaar_zip[[#This Row],[Datum]])-1,2),RIGHT(YEAR(jaar_zip[[#This Row],[Datum]]),2))&amp;"-"&amp; TEXT(WEEKNUM(jaar_zip[[#This Row],[Datum]],21),"00")</f>
        <v>24-10</v>
      </c>
      <c r="L5548" s="101">
        <f>MONTH(jaar_zip[[#This Row],[Datum]])</f>
        <v>3</v>
      </c>
      <c r="M5548" s="101">
        <f>IF(ISNUMBER(jaar_zip[[#This Row],[etmaaltemperatuur]]),IF(jaar_zip[[#This Row],[etmaaltemperatuur]]&lt;stookgrens,stookgrens-jaar_zip[[#This Row],[etmaaltemperatuur]],0),"")</f>
        <v>11.1</v>
      </c>
      <c r="N5548" s="101">
        <f>IF(ISNUMBER(jaar_zip[[#This Row],[graaddagen]]),IF(OR(MONTH(jaar_zip[[#This Row],[Datum]])=1,MONTH(jaar_zip[[#This Row],[Datum]])=2,MONTH(jaar_zip[[#This Row],[Datum]])=11,MONTH(jaar_zip[[#This Row],[Datum]])=12),1.1,IF(OR(MONTH(jaar_zip[[#This Row],[Datum]])=3,MONTH(jaar_zip[[#This Row],[Datum]])=10),1,0.8))*jaar_zip[[#This Row],[graaddagen]],"")</f>
        <v>11.1</v>
      </c>
      <c r="O5548" s="101">
        <f>IF(ISNUMBER(jaar_zip[[#This Row],[etmaaltemperatuur]]),IF(jaar_zip[[#This Row],[etmaaltemperatuur]]&gt;stookgrens,jaar_zip[[#This Row],[etmaaltemperatuur]]-stookgrens,0),"")</f>
        <v>0</v>
      </c>
    </row>
    <row r="5549" spans="1:15" x14ac:dyDescent="0.25">
      <c r="A5549">
        <v>310</v>
      </c>
      <c r="B5549">
        <v>20240308</v>
      </c>
      <c r="C5549">
        <v>8.1999999999999993</v>
      </c>
      <c r="D5549">
        <v>7.2</v>
      </c>
      <c r="E5549">
        <v>1391</v>
      </c>
      <c r="F5549">
        <v>0</v>
      </c>
      <c r="G5549">
        <v>1008.5</v>
      </c>
      <c r="H5549">
        <v>66</v>
      </c>
      <c r="I5549" s="101" t="s">
        <v>32</v>
      </c>
      <c r="J5549" s="1">
        <f>DATEVALUE(RIGHT(jaar_zip[[#This Row],[YYYYMMDD]],2)&amp;"-"&amp;MID(jaar_zip[[#This Row],[YYYYMMDD]],5,2)&amp;"-"&amp;LEFT(jaar_zip[[#This Row],[YYYYMMDD]],4))</f>
        <v>45359</v>
      </c>
      <c r="K5549" s="101" t="str">
        <f>IF(AND(VALUE(MONTH(jaar_zip[[#This Row],[Datum]]))=1,VALUE(WEEKNUM(jaar_zip[[#This Row],[Datum]],21))&gt;51),RIGHT(YEAR(jaar_zip[[#This Row],[Datum]])-1,2),RIGHT(YEAR(jaar_zip[[#This Row],[Datum]]),2))&amp;"-"&amp; TEXT(WEEKNUM(jaar_zip[[#This Row],[Datum]],21),"00")</f>
        <v>24-10</v>
      </c>
      <c r="L5549" s="101">
        <f>MONTH(jaar_zip[[#This Row],[Datum]])</f>
        <v>3</v>
      </c>
      <c r="M5549" s="101">
        <f>IF(ISNUMBER(jaar_zip[[#This Row],[etmaaltemperatuur]]),IF(jaar_zip[[#This Row],[etmaaltemperatuur]]&lt;stookgrens,stookgrens-jaar_zip[[#This Row],[etmaaltemperatuur]],0),"")</f>
        <v>10.8</v>
      </c>
      <c r="N5549" s="101">
        <f>IF(ISNUMBER(jaar_zip[[#This Row],[graaddagen]]),IF(OR(MONTH(jaar_zip[[#This Row],[Datum]])=1,MONTH(jaar_zip[[#This Row],[Datum]])=2,MONTH(jaar_zip[[#This Row],[Datum]])=11,MONTH(jaar_zip[[#This Row],[Datum]])=12),1.1,IF(OR(MONTH(jaar_zip[[#This Row],[Datum]])=3,MONTH(jaar_zip[[#This Row],[Datum]])=10),1,0.8))*jaar_zip[[#This Row],[graaddagen]],"")</f>
        <v>10.8</v>
      </c>
      <c r="O5549" s="101">
        <f>IF(ISNUMBER(jaar_zip[[#This Row],[etmaaltemperatuur]]),IF(jaar_zip[[#This Row],[etmaaltemperatuur]]&gt;stookgrens,jaar_zip[[#This Row],[etmaaltemperatuur]]-stookgrens,0),"")</f>
        <v>0</v>
      </c>
    </row>
    <row r="5550" spans="1:15" x14ac:dyDescent="0.25">
      <c r="A5550">
        <v>310</v>
      </c>
      <c r="B5550">
        <v>20240309</v>
      </c>
      <c r="C5550">
        <v>7.8</v>
      </c>
      <c r="D5550">
        <v>9.9</v>
      </c>
      <c r="E5550">
        <v>1174</v>
      </c>
      <c r="F5550">
        <v>-0.1</v>
      </c>
      <c r="G5550">
        <v>998.2</v>
      </c>
      <c r="H5550">
        <v>70</v>
      </c>
      <c r="I5550" s="101" t="s">
        <v>32</v>
      </c>
      <c r="J5550" s="1">
        <f>DATEVALUE(RIGHT(jaar_zip[[#This Row],[YYYYMMDD]],2)&amp;"-"&amp;MID(jaar_zip[[#This Row],[YYYYMMDD]],5,2)&amp;"-"&amp;LEFT(jaar_zip[[#This Row],[YYYYMMDD]],4))</f>
        <v>45360</v>
      </c>
      <c r="K5550" s="101" t="str">
        <f>IF(AND(VALUE(MONTH(jaar_zip[[#This Row],[Datum]]))=1,VALUE(WEEKNUM(jaar_zip[[#This Row],[Datum]],21))&gt;51),RIGHT(YEAR(jaar_zip[[#This Row],[Datum]])-1,2),RIGHT(YEAR(jaar_zip[[#This Row],[Datum]]),2))&amp;"-"&amp; TEXT(WEEKNUM(jaar_zip[[#This Row],[Datum]],21),"00")</f>
        <v>24-10</v>
      </c>
      <c r="L5550" s="101">
        <f>MONTH(jaar_zip[[#This Row],[Datum]])</f>
        <v>3</v>
      </c>
      <c r="M5550" s="101">
        <f>IF(ISNUMBER(jaar_zip[[#This Row],[etmaaltemperatuur]]),IF(jaar_zip[[#This Row],[etmaaltemperatuur]]&lt;stookgrens,stookgrens-jaar_zip[[#This Row],[etmaaltemperatuur]],0),"")</f>
        <v>8.1</v>
      </c>
      <c r="N5550" s="101">
        <f>IF(ISNUMBER(jaar_zip[[#This Row],[graaddagen]]),IF(OR(MONTH(jaar_zip[[#This Row],[Datum]])=1,MONTH(jaar_zip[[#This Row],[Datum]])=2,MONTH(jaar_zip[[#This Row],[Datum]])=11,MONTH(jaar_zip[[#This Row],[Datum]])=12),1.1,IF(OR(MONTH(jaar_zip[[#This Row],[Datum]])=3,MONTH(jaar_zip[[#This Row],[Datum]])=10),1,0.8))*jaar_zip[[#This Row],[graaddagen]],"")</f>
        <v>8.1</v>
      </c>
      <c r="O5550" s="101">
        <f>IF(ISNUMBER(jaar_zip[[#This Row],[etmaaltemperatuur]]),IF(jaar_zip[[#This Row],[etmaaltemperatuur]]&gt;stookgrens,jaar_zip[[#This Row],[etmaaltemperatuur]]-stookgrens,0),"")</f>
        <v>0</v>
      </c>
    </row>
    <row r="5551" spans="1:15" x14ac:dyDescent="0.25">
      <c r="A5551">
        <v>310</v>
      </c>
      <c r="B5551">
        <v>20240310</v>
      </c>
      <c r="C5551">
        <v>3.3</v>
      </c>
      <c r="D5551">
        <v>8.9</v>
      </c>
      <c r="E5551">
        <v>363</v>
      </c>
      <c r="F5551">
        <v>1.2</v>
      </c>
      <c r="G5551">
        <v>996.1</v>
      </c>
      <c r="H5551">
        <v>78</v>
      </c>
      <c r="I5551" s="101" t="s">
        <v>32</v>
      </c>
      <c r="J5551" s="1">
        <f>DATEVALUE(RIGHT(jaar_zip[[#This Row],[YYYYMMDD]],2)&amp;"-"&amp;MID(jaar_zip[[#This Row],[YYYYMMDD]],5,2)&amp;"-"&amp;LEFT(jaar_zip[[#This Row],[YYYYMMDD]],4))</f>
        <v>45361</v>
      </c>
      <c r="K5551" s="101" t="str">
        <f>IF(AND(VALUE(MONTH(jaar_zip[[#This Row],[Datum]]))=1,VALUE(WEEKNUM(jaar_zip[[#This Row],[Datum]],21))&gt;51),RIGHT(YEAR(jaar_zip[[#This Row],[Datum]])-1,2),RIGHT(YEAR(jaar_zip[[#This Row],[Datum]]),2))&amp;"-"&amp; TEXT(WEEKNUM(jaar_zip[[#This Row],[Datum]],21),"00")</f>
        <v>24-10</v>
      </c>
      <c r="L5551" s="101">
        <f>MONTH(jaar_zip[[#This Row],[Datum]])</f>
        <v>3</v>
      </c>
      <c r="M5551" s="101">
        <f>IF(ISNUMBER(jaar_zip[[#This Row],[etmaaltemperatuur]]),IF(jaar_zip[[#This Row],[etmaaltemperatuur]]&lt;stookgrens,stookgrens-jaar_zip[[#This Row],[etmaaltemperatuur]],0),"")</f>
        <v>9.1</v>
      </c>
      <c r="N5551" s="101">
        <f>IF(ISNUMBER(jaar_zip[[#This Row],[graaddagen]]),IF(OR(MONTH(jaar_zip[[#This Row],[Datum]])=1,MONTH(jaar_zip[[#This Row],[Datum]])=2,MONTH(jaar_zip[[#This Row],[Datum]])=11,MONTH(jaar_zip[[#This Row],[Datum]])=12),1.1,IF(OR(MONTH(jaar_zip[[#This Row],[Datum]])=3,MONTH(jaar_zip[[#This Row],[Datum]])=10),1,0.8))*jaar_zip[[#This Row],[graaddagen]],"")</f>
        <v>9.1</v>
      </c>
      <c r="O5551" s="101">
        <f>IF(ISNUMBER(jaar_zip[[#This Row],[etmaaltemperatuur]]),IF(jaar_zip[[#This Row],[etmaaltemperatuur]]&gt;stookgrens,jaar_zip[[#This Row],[etmaaltemperatuur]]-stookgrens,0),"")</f>
        <v>0</v>
      </c>
    </row>
    <row r="5552" spans="1:15" x14ac:dyDescent="0.25">
      <c r="A5552">
        <v>310</v>
      </c>
      <c r="B5552">
        <v>20240311</v>
      </c>
      <c r="C5552">
        <v>4</v>
      </c>
      <c r="D5552">
        <v>7.9</v>
      </c>
      <c r="E5552">
        <v>250</v>
      </c>
      <c r="F5552">
        <v>3.4</v>
      </c>
      <c r="G5552">
        <v>1003.8</v>
      </c>
      <c r="H5552">
        <v>92</v>
      </c>
      <c r="I5552" s="101" t="s">
        <v>32</v>
      </c>
      <c r="J5552" s="1">
        <f>DATEVALUE(RIGHT(jaar_zip[[#This Row],[YYYYMMDD]],2)&amp;"-"&amp;MID(jaar_zip[[#This Row],[YYYYMMDD]],5,2)&amp;"-"&amp;LEFT(jaar_zip[[#This Row],[YYYYMMDD]],4))</f>
        <v>45362</v>
      </c>
      <c r="K5552" s="101" t="str">
        <f>IF(AND(VALUE(MONTH(jaar_zip[[#This Row],[Datum]]))=1,VALUE(WEEKNUM(jaar_zip[[#This Row],[Datum]],21))&gt;51),RIGHT(YEAR(jaar_zip[[#This Row],[Datum]])-1,2),RIGHT(YEAR(jaar_zip[[#This Row],[Datum]]),2))&amp;"-"&amp; TEXT(WEEKNUM(jaar_zip[[#This Row],[Datum]],21),"00")</f>
        <v>24-11</v>
      </c>
      <c r="L5552" s="101">
        <f>MONTH(jaar_zip[[#This Row],[Datum]])</f>
        <v>3</v>
      </c>
      <c r="M5552" s="101">
        <f>IF(ISNUMBER(jaar_zip[[#This Row],[etmaaltemperatuur]]),IF(jaar_zip[[#This Row],[etmaaltemperatuur]]&lt;stookgrens,stookgrens-jaar_zip[[#This Row],[etmaaltemperatuur]],0),"")</f>
        <v>10.1</v>
      </c>
      <c r="N5552" s="101">
        <f>IF(ISNUMBER(jaar_zip[[#This Row],[graaddagen]]),IF(OR(MONTH(jaar_zip[[#This Row],[Datum]])=1,MONTH(jaar_zip[[#This Row],[Datum]])=2,MONTH(jaar_zip[[#This Row],[Datum]])=11,MONTH(jaar_zip[[#This Row],[Datum]])=12),1.1,IF(OR(MONTH(jaar_zip[[#This Row],[Datum]])=3,MONTH(jaar_zip[[#This Row],[Datum]])=10),1,0.8))*jaar_zip[[#This Row],[graaddagen]],"")</f>
        <v>10.1</v>
      </c>
      <c r="O5552" s="101">
        <f>IF(ISNUMBER(jaar_zip[[#This Row],[etmaaltemperatuur]]),IF(jaar_zip[[#This Row],[etmaaltemperatuur]]&gt;stookgrens,jaar_zip[[#This Row],[etmaaltemperatuur]]-stookgrens,0),"")</f>
        <v>0</v>
      </c>
    </row>
    <row r="5553" spans="1:15" x14ac:dyDescent="0.25">
      <c r="A5553">
        <v>310</v>
      </c>
      <c r="B5553">
        <v>20240312</v>
      </c>
      <c r="C5553">
        <v>7.1</v>
      </c>
      <c r="D5553">
        <v>8.6</v>
      </c>
      <c r="E5553">
        <v>448</v>
      </c>
      <c r="F5553">
        <v>6.4</v>
      </c>
      <c r="G5553">
        <v>1012.8</v>
      </c>
      <c r="H5553">
        <v>90</v>
      </c>
      <c r="I5553" s="101" t="s">
        <v>32</v>
      </c>
      <c r="J5553" s="1">
        <f>DATEVALUE(RIGHT(jaar_zip[[#This Row],[YYYYMMDD]],2)&amp;"-"&amp;MID(jaar_zip[[#This Row],[YYYYMMDD]],5,2)&amp;"-"&amp;LEFT(jaar_zip[[#This Row],[YYYYMMDD]],4))</f>
        <v>45363</v>
      </c>
      <c r="K5553" s="101" t="str">
        <f>IF(AND(VALUE(MONTH(jaar_zip[[#This Row],[Datum]]))=1,VALUE(WEEKNUM(jaar_zip[[#This Row],[Datum]],21))&gt;51),RIGHT(YEAR(jaar_zip[[#This Row],[Datum]])-1,2),RIGHT(YEAR(jaar_zip[[#This Row],[Datum]]),2))&amp;"-"&amp; TEXT(WEEKNUM(jaar_zip[[#This Row],[Datum]],21),"00")</f>
        <v>24-11</v>
      </c>
      <c r="L5553" s="101">
        <f>MONTH(jaar_zip[[#This Row],[Datum]])</f>
        <v>3</v>
      </c>
      <c r="M5553" s="101">
        <f>IF(ISNUMBER(jaar_zip[[#This Row],[etmaaltemperatuur]]),IF(jaar_zip[[#This Row],[etmaaltemperatuur]]&lt;stookgrens,stookgrens-jaar_zip[[#This Row],[etmaaltemperatuur]],0),"")</f>
        <v>9.4</v>
      </c>
      <c r="N5553" s="101">
        <f>IF(ISNUMBER(jaar_zip[[#This Row],[graaddagen]]),IF(OR(MONTH(jaar_zip[[#This Row],[Datum]])=1,MONTH(jaar_zip[[#This Row],[Datum]])=2,MONTH(jaar_zip[[#This Row],[Datum]])=11,MONTH(jaar_zip[[#This Row],[Datum]])=12),1.1,IF(OR(MONTH(jaar_zip[[#This Row],[Datum]])=3,MONTH(jaar_zip[[#This Row],[Datum]])=10),1,0.8))*jaar_zip[[#This Row],[graaddagen]],"")</f>
        <v>9.4</v>
      </c>
      <c r="O5553" s="101">
        <f>IF(ISNUMBER(jaar_zip[[#This Row],[etmaaltemperatuur]]),IF(jaar_zip[[#This Row],[etmaaltemperatuur]]&gt;stookgrens,jaar_zip[[#This Row],[etmaaltemperatuur]]-stookgrens,0),"")</f>
        <v>0</v>
      </c>
    </row>
    <row r="5554" spans="1:15" x14ac:dyDescent="0.25">
      <c r="A5554">
        <v>310</v>
      </c>
      <c r="B5554">
        <v>20240313</v>
      </c>
      <c r="C5554">
        <v>8.5</v>
      </c>
      <c r="D5554">
        <v>10.4</v>
      </c>
      <c r="E5554">
        <v>392</v>
      </c>
      <c r="F5554">
        <v>-0.1</v>
      </c>
      <c r="G5554">
        <v>1014.4</v>
      </c>
      <c r="H5554">
        <v>88</v>
      </c>
      <c r="I5554" s="101" t="s">
        <v>32</v>
      </c>
      <c r="J5554" s="1">
        <f>DATEVALUE(RIGHT(jaar_zip[[#This Row],[YYYYMMDD]],2)&amp;"-"&amp;MID(jaar_zip[[#This Row],[YYYYMMDD]],5,2)&amp;"-"&amp;LEFT(jaar_zip[[#This Row],[YYYYMMDD]],4))</f>
        <v>45364</v>
      </c>
      <c r="K5554" s="101" t="str">
        <f>IF(AND(VALUE(MONTH(jaar_zip[[#This Row],[Datum]]))=1,VALUE(WEEKNUM(jaar_zip[[#This Row],[Datum]],21))&gt;51),RIGHT(YEAR(jaar_zip[[#This Row],[Datum]])-1,2),RIGHT(YEAR(jaar_zip[[#This Row],[Datum]]),2))&amp;"-"&amp; TEXT(WEEKNUM(jaar_zip[[#This Row],[Datum]],21),"00")</f>
        <v>24-11</v>
      </c>
      <c r="L5554" s="101">
        <f>MONTH(jaar_zip[[#This Row],[Datum]])</f>
        <v>3</v>
      </c>
      <c r="M5554" s="101">
        <f>IF(ISNUMBER(jaar_zip[[#This Row],[etmaaltemperatuur]]),IF(jaar_zip[[#This Row],[etmaaltemperatuur]]&lt;stookgrens,stookgrens-jaar_zip[[#This Row],[etmaaltemperatuur]],0),"")</f>
        <v>7.6</v>
      </c>
      <c r="N5554" s="101">
        <f>IF(ISNUMBER(jaar_zip[[#This Row],[graaddagen]]),IF(OR(MONTH(jaar_zip[[#This Row],[Datum]])=1,MONTH(jaar_zip[[#This Row],[Datum]])=2,MONTH(jaar_zip[[#This Row],[Datum]])=11,MONTH(jaar_zip[[#This Row],[Datum]])=12),1.1,IF(OR(MONTH(jaar_zip[[#This Row],[Datum]])=3,MONTH(jaar_zip[[#This Row],[Datum]])=10),1,0.8))*jaar_zip[[#This Row],[graaddagen]],"")</f>
        <v>7.6</v>
      </c>
      <c r="O5554" s="101">
        <f>IF(ISNUMBER(jaar_zip[[#This Row],[etmaaltemperatuur]]),IF(jaar_zip[[#This Row],[etmaaltemperatuur]]&gt;stookgrens,jaar_zip[[#This Row],[etmaaltemperatuur]]-stookgrens,0),"")</f>
        <v>0</v>
      </c>
    </row>
    <row r="5555" spans="1:15" x14ac:dyDescent="0.25">
      <c r="A5555">
        <v>310</v>
      </c>
      <c r="B5555">
        <v>20240314</v>
      </c>
      <c r="C5555">
        <v>6.6</v>
      </c>
      <c r="D5555">
        <v>11.2</v>
      </c>
      <c r="E5555">
        <v>1128</v>
      </c>
      <c r="F5555">
        <v>-0.1</v>
      </c>
      <c r="G5555">
        <v>1010</v>
      </c>
      <c r="H5555">
        <v>83</v>
      </c>
      <c r="I5555" s="101" t="s">
        <v>32</v>
      </c>
      <c r="J5555" s="1">
        <f>DATEVALUE(RIGHT(jaar_zip[[#This Row],[YYYYMMDD]],2)&amp;"-"&amp;MID(jaar_zip[[#This Row],[YYYYMMDD]],5,2)&amp;"-"&amp;LEFT(jaar_zip[[#This Row],[YYYYMMDD]],4))</f>
        <v>45365</v>
      </c>
      <c r="K5555" s="101" t="str">
        <f>IF(AND(VALUE(MONTH(jaar_zip[[#This Row],[Datum]]))=1,VALUE(WEEKNUM(jaar_zip[[#This Row],[Datum]],21))&gt;51),RIGHT(YEAR(jaar_zip[[#This Row],[Datum]])-1,2),RIGHT(YEAR(jaar_zip[[#This Row],[Datum]]),2))&amp;"-"&amp; TEXT(WEEKNUM(jaar_zip[[#This Row],[Datum]],21),"00")</f>
        <v>24-11</v>
      </c>
      <c r="L5555" s="101">
        <f>MONTH(jaar_zip[[#This Row],[Datum]])</f>
        <v>3</v>
      </c>
      <c r="M5555" s="101">
        <f>IF(ISNUMBER(jaar_zip[[#This Row],[etmaaltemperatuur]]),IF(jaar_zip[[#This Row],[etmaaltemperatuur]]&lt;stookgrens,stookgrens-jaar_zip[[#This Row],[etmaaltemperatuur]],0),"")</f>
        <v>6.8000000000000007</v>
      </c>
      <c r="N5555" s="101">
        <f>IF(ISNUMBER(jaar_zip[[#This Row],[graaddagen]]),IF(OR(MONTH(jaar_zip[[#This Row],[Datum]])=1,MONTH(jaar_zip[[#This Row],[Datum]])=2,MONTH(jaar_zip[[#This Row],[Datum]])=11,MONTH(jaar_zip[[#This Row],[Datum]])=12),1.1,IF(OR(MONTH(jaar_zip[[#This Row],[Datum]])=3,MONTH(jaar_zip[[#This Row],[Datum]])=10),1,0.8))*jaar_zip[[#This Row],[graaddagen]],"")</f>
        <v>6.8000000000000007</v>
      </c>
      <c r="O5555" s="101">
        <f>IF(ISNUMBER(jaar_zip[[#This Row],[etmaaltemperatuur]]),IF(jaar_zip[[#This Row],[etmaaltemperatuur]]&gt;stookgrens,jaar_zip[[#This Row],[etmaaltemperatuur]]-stookgrens,0),"")</f>
        <v>0</v>
      </c>
    </row>
    <row r="5556" spans="1:15" x14ac:dyDescent="0.25">
      <c r="A5556">
        <v>310</v>
      </c>
      <c r="B5556">
        <v>20240315</v>
      </c>
      <c r="C5556">
        <v>9.6</v>
      </c>
      <c r="D5556">
        <v>11.6</v>
      </c>
      <c r="E5556">
        <v>845</v>
      </c>
      <c r="F5556">
        <v>0.5</v>
      </c>
      <c r="G5556">
        <v>1007.6</v>
      </c>
      <c r="H5556">
        <v>84</v>
      </c>
      <c r="I5556" s="101" t="s">
        <v>32</v>
      </c>
      <c r="J5556" s="1">
        <f>DATEVALUE(RIGHT(jaar_zip[[#This Row],[YYYYMMDD]],2)&amp;"-"&amp;MID(jaar_zip[[#This Row],[YYYYMMDD]],5,2)&amp;"-"&amp;LEFT(jaar_zip[[#This Row],[YYYYMMDD]],4))</f>
        <v>45366</v>
      </c>
      <c r="K5556" s="101" t="str">
        <f>IF(AND(VALUE(MONTH(jaar_zip[[#This Row],[Datum]]))=1,VALUE(WEEKNUM(jaar_zip[[#This Row],[Datum]],21))&gt;51),RIGHT(YEAR(jaar_zip[[#This Row],[Datum]])-1,2),RIGHT(YEAR(jaar_zip[[#This Row],[Datum]]),2))&amp;"-"&amp; TEXT(WEEKNUM(jaar_zip[[#This Row],[Datum]],21),"00")</f>
        <v>24-11</v>
      </c>
      <c r="L5556" s="101">
        <f>MONTH(jaar_zip[[#This Row],[Datum]])</f>
        <v>3</v>
      </c>
      <c r="M5556" s="101">
        <f>IF(ISNUMBER(jaar_zip[[#This Row],[etmaaltemperatuur]]),IF(jaar_zip[[#This Row],[etmaaltemperatuur]]&lt;stookgrens,stookgrens-jaar_zip[[#This Row],[etmaaltemperatuur]],0),"")</f>
        <v>6.4</v>
      </c>
      <c r="N5556" s="101">
        <f>IF(ISNUMBER(jaar_zip[[#This Row],[graaddagen]]),IF(OR(MONTH(jaar_zip[[#This Row],[Datum]])=1,MONTH(jaar_zip[[#This Row],[Datum]])=2,MONTH(jaar_zip[[#This Row],[Datum]])=11,MONTH(jaar_zip[[#This Row],[Datum]])=12),1.1,IF(OR(MONTH(jaar_zip[[#This Row],[Datum]])=3,MONTH(jaar_zip[[#This Row],[Datum]])=10),1,0.8))*jaar_zip[[#This Row],[graaddagen]],"")</f>
        <v>6.4</v>
      </c>
      <c r="O5556" s="101">
        <f>IF(ISNUMBER(jaar_zip[[#This Row],[etmaaltemperatuur]]),IF(jaar_zip[[#This Row],[etmaaltemperatuur]]&gt;stookgrens,jaar_zip[[#This Row],[etmaaltemperatuur]]-stookgrens,0),"")</f>
        <v>0</v>
      </c>
    </row>
    <row r="5557" spans="1:15" x14ac:dyDescent="0.25">
      <c r="A5557">
        <v>310</v>
      </c>
      <c r="B5557">
        <v>20240316</v>
      </c>
      <c r="C5557">
        <v>4</v>
      </c>
      <c r="D5557">
        <v>8.6999999999999993</v>
      </c>
      <c r="E5557">
        <v>1027</v>
      </c>
      <c r="F5557">
        <v>0.2</v>
      </c>
      <c r="G5557">
        <v>1020.3</v>
      </c>
      <c r="H5557">
        <v>76</v>
      </c>
      <c r="I5557" s="101" t="s">
        <v>32</v>
      </c>
      <c r="J5557" s="1">
        <f>DATEVALUE(RIGHT(jaar_zip[[#This Row],[YYYYMMDD]],2)&amp;"-"&amp;MID(jaar_zip[[#This Row],[YYYYMMDD]],5,2)&amp;"-"&amp;LEFT(jaar_zip[[#This Row],[YYYYMMDD]],4))</f>
        <v>45367</v>
      </c>
      <c r="K5557" s="101" t="str">
        <f>IF(AND(VALUE(MONTH(jaar_zip[[#This Row],[Datum]]))=1,VALUE(WEEKNUM(jaar_zip[[#This Row],[Datum]],21))&gt;51),RIGHT(YEAR(jaar_zip[[#This Row],[Datum]])-1,2),RIGHT(YEAR(jaar_zip[[#This Row],[Datum]]),2))&amp;"-"&amp; TEXT(WEEKNUM(jaar_zip[[#This Row],[Datum]],21),"00")</f>
        <v>24-11</v>
      </c>
      <c r="L5557" s="101">
        <f>MONTH(jaar_zip[[#This Row],[Datum]])</f>
        <v>3</v>
      </c>
      <c r="M5557" s="101">
        <f>IF(ISNUMBER(jaar_zip[[#This Row],[etmaaltemperatuur]]),IF(jaar_zip[[#This Row],[etmaaltemperatuur]]&lt;stookgrens,stookgrens-jaar_zip[[#This Row],[etmaaltemperatuur]],0),"")</f>
        <v>9.3000000000000007</v>
      </c>
      <c r="N5557" s="101">
        <f>IF(ISNUMBER(jaar_zip[[#This Row],[graaddagen]]),IF(OR(MONTH(jaar_zip[[#This Row],[Datum]])=1,MONTH(jaar_zip[[#This Row],[Datum]])=2,MONTH(jaar_zip[[#This Row],[Datum]])=11,MONTH(jaar_zip[[#This Row],[Datum]])=12),1.1,IF(OR(MONTH(jaar_zip[[#This Row],[Datum]])=3,MONTH(jaar_zip[[#This Row],[Datum]])=10),1,0.8))*jaar_zip[[#This Row],[graaddagen]],"")</f>
        <v>9.3000000000000007</v>
      </c>
      <c r="O5557" s="101">
        <f>IF(ISNUMBER(jaar_zip[[#This Row],[etmaaltemperatuur]]),IF(jaar_zip[[#This Row],[etmaaltemperatuur]]&gt;stookgrens,jaar_zip[[#This Row],[etmaaltemperatuur]]-stookgrens,0),"")</f>
        <v>0</v>
      </c>
    </row>
    <row r="5558" spans="1:15" x14ac:dyDescent="0.25">
      <c r="A5558">
        <v>310</v>
      </c>
      <c r="B5558">
        <v>20240317</v>
      </c>
      <c r="C5558">
        <v>6</v>
      </c>
      <c r="D5558">
        <v>10.1</v>
      </c>
      <c r="E5558">
        <v>518</v>
      </c>
      <c r="F5558">
        <v>2.2999999999999998</v>
      </c>
      <c r="G5558">
        <v>1017.8</v>
      </c>
      <c r="H5558">
        <v>89</v>
      </c>
      <c r="I5558" s="101" t="s">
        <v>32</v>
      </c>
      <c r="J5558" s="1">
        <f>DATEVALUE(RIGHT(jaar_zip[[#This Row],[YYYYMMDD]],2)&amp;"-"&amp;MID(jaar_zip[[#This Row],[YYYYMMDD]],5,2)&amp;"-"&amp;LEFT(jaar_zip[[#This Row],[YYYYMMDD]],4))</f>
        <v>45368</v>
      </c>
      <c r="K5558" s="101" t="str">
        <f>IF(AND(VALUE(MONTH(jaar_zip[[#This Row],[Datum]]))=1,VALUE(WEEKNUM(jaar_zip[[#This Row],[Datum]],21))&gt;51),RIGHT(YEAR(jaar_zip[[#This Row],[Datum]])-1,2),RIGHT(YEAR(jaar_zip[[#This Row],[Datum]]),2))&amp;"-"&amp; TEXT(WEEKNUM(jaar_zip[[#This Row],[Datum]],21),"00")</f>
        <v>24-11</v>
      </c>
      <c r="L5558" s="101">
        <f>MONTH(jaar_zip[[#This Row],[Datum]])</f>
        <v>3</v>
      </c>
      <c r="M5558" s="101">
        <f>IF(ISNUMBER(jaar_zip[[#This Row],[etmaaltemperatuur]]),IF(jaar_zip[[#This Row],[etmaaltemperatuur]]&lt;stookgrens,stookgrens-jaar_zip[[#This Row],[etmaaltemperatuur]],0),"")</f>
        <v>7.9</v>
      </c>
      <c r="N5558" s="101">
        <f>IF(ISNUMBER(jaar_zip[[#This Row],[graaddagen]]),IF(OR(MONTH(jaar_zip[[#This Row],[Datum]])=1,MONTH(jaar_zip[[#This Row],[Datum]])=2,MONTH(jaar_zip[[#This Row],[Datum]])=11,MONTH(jaar_zip[[#This Row],[Datum]])=12),1.1,IF(OR(MONTH(jaar_zip[[#This Row],[Datum]])=3,MONTH(jaar_zip[[#This Row],[Datum]])=10),1,0.8))*jaar_zip[[#This Row],[graaddagen]],"")</f>
        <v>7.9</v>
      </c>
      <c r="O5558" s="101">
        <f>IF(ISNUMBER(jaar_zip[[#This Row],[etmaaltemperatuur]]),IF(jaar_zip[[#This Row],[etmaaltemperatuur]]&gt;stookgrens,jaar_zip[[#This Row],[etmaaltemperatuur]]-stookgrens,0),"")</f>
        <v>0</v>
      </c>
    </row>
    <row r="5559" spans="1:15" x14ac:dyDescent="0.25">
      <c r="A5559">
        <v>310</v>
      </c>
      <c r="B5559">
        <v>20240318</v>
      </c>
      <c r="C5559">
        <v>5</v>
      </c>
      <c r="D5559">
        <v>10.1</v>
      </c>
      <c r="E5559">
        <v>1131</v>
      </c>
      <c r="F5559">
        <v>-0.1</v>
      </c>
      <c r="G5559">
        <v>1016.2</v>
      </c>
      <c r="H5559">
        <v>92</v>
      </c>
      <c r="I5559" s="101" t="s">
        <v>32</v>
      </c>
      <c r="J5559" s="1">
        <f>DATEVALUE(RIGHT(jaar_zip[[#This Row],[YYYYMMDD]],2)&amp;"-"&amp;MID(jaar_zip[[#This Row],[YYYYMMDD]],5,2)&amp;"-"&amp;LEFT(jaar_zip[[#This Row],[YYYYMMDD]],4))</f>
        <v>45369</v>
      </c>
      <c r="K5559" s="101" t="str">
        <f>IF(AND(VALUE(MONTH(jaar_zip[[#This Row],[Datum]]))=1,VALUE(WEEKNUM(jaar_zip[[#This Row],[Datum]],21))&gt;51),RIGHT(YEAR(jaar_zip[[#This Row],[Datum]])-1,2),RIGHT(YEAR(jaar_zip[[#This Row],[Datum]]),2))&amp;"-"&amp; TEXT(WEEKNUM(jaar_zip[[#This Row],[Datum]],21),"00")</f>
        <v>24-12</v>
      </c>
      <c r="L5559" s="101">
        <f>MONTH(jaar_zip[[#This Row],[Datum]])</f>
        <v>3</v>
      </c>
      <c r="M5559" s="101">
        <f>IF(ISNUMBER(jaar_zip[[#This Row],[etmaaltemperatuur]]),IF(jaar_zip[[#This Row],[etmaaltemperatuur]]&lt;stookgrens,stookgrens-jaar_zip[[#This Row],[etmaaltemperatuur]],0),"")</f>
        <v>7.9</v>
      </c>
      <c r="N5559" s="101">
        <f>IF(ISNUMBER(jaar_zip[[#This Row],[graaddagen]]),IF(OR(MONTH(jaar_zip[[#This Row],[Datum]])=1,MONTH(jaar_zip[[#This Row],[Datum]])=2,MONTH(jaar_zip[[#This Row],[Datum]])=11,MONTH(jaar_zip[[#This Row],[Datum]])=12),1.1,IF(OR(MONTH(jaar_zip[[#This Row],[Datum]])=3,MONTH(jaar_zip[[#This Row],[Datum]])=10),1,0.8))*jaar_zip[[#This Row],[graaddagen]],"")</f>
        <v>7.9</v>
      </c>
      <c r="O5559" s="101">
        <f>IF(ISNUMBER(jaar_zip[[#This Row],[etmaaltemperatuur]]),IF(jaar_zip[[#This Row],[etmaaltemperatuur]]&gt;stookgrens,jaar_zip[[#This Row],[etmaaltemperatuur]]-stookgrens,0),"")</f>
        <v>0</v>
      </c>
    </row>
    <row r="5560" spans="1:15" x14ac:dyDescent="0.25">
      <c r="A5560">
        <v>310</v>
      </c>
      <c r="B5560">
        <v>20240319</v>
      </c>
      <c r="C5560">
        <v>4.7</v>
      </c>
      <c r="D5560">
        <v>10.7</v>
      </c>
      <c r="E5560">
        <v>1185</v>
      </c>
      <c r="F5560">
        <v>0</v>
      </c>
      <c r="G5560">
        <v>1017.9</v>
      </c>
      <c r="H5560">
        <v>84</v>
      </c>
      <c r="I5560" s="101" t="s">
        <v>32</v>
      </c>
      <c r="J5560" s="1">
        <f>DATEVALUE(RIGHT(jaar_zip[[#This Row],[YYYYMMDD]],2)&amp;"-"&amp;MID(jaar_zip[[#This Row],[YYYYMMDD]],5,2)&amp;"-"&amp;LEFT(jaar_zip[[#This Row],[YYYYMMDD]],4))</f>
        <v>45370</v>
      </c>
      <c r="K5560" s="101" t="str">
        <f>IF(AND(VALUE(MONTH(jaar_zip[[#This Row],[Datum]]))=1,VALUE(WEEKNUM(jaar_zip[[#This Row],[Datum]],21))&gt;51),RIGHT(YEAR(jaar_zip[[#This Row],[Datum]])-1,2),RIGHT(YEAR(jaar_zip[[#This Row],[Datum]]),2))&amp;"-"&amp; TEXT(WEEKNUM(jaar_zip[[#This Row],[Datum]],21),"00")</f>
        <v>24-12</v>
      </c>
      <c r="L5560" s="101">
        <f>MONTH(jaar_zip[[#This Row],[Datum]])</f>
        <v>3</v>
      </c>
      <c r="M5560" s="101">
        <f>IF(ISNUMBER(jaar_zip[[#This Row],[etmaaltemperatuur]]),IF(jaar_zip[[#This Row],[etmaaltemperatuur]]&lt;stookgrens,stookgrens-jaar_zip[[#This Row],[etmaaltemperatuur]],0),"")</f>
        <v>7.3000000000000007</v>
      </c>
      <c r="N5560" s="101">
        <f>IF(ISNUMBER(jaar_zip[[#This Row],[graaddagen]]),IF(OR(MONTH(jaar_zip[[#This Row],[Datum]])=1,MONTH(jaar_zip[[#This Row],[Datum]])=2,MONTH(jaar_zip[[#This Row],[Datum]])=11,MONTH(jaar_zip[[#This Row],[Datum]])=12),1.1,IF(OR(MONTH(jaar_zip[[#This Row],[Datum]])=3,MONTH(jaar_zip[[#This Row],[Datum]])=10),1,0.8))*jaar_zip[[#This Row],[graaddagen]],"")</f>
        <v>7.3000000000000007</v>
      </c>
      <c r="O5560" s="101">
        <f>IF(ISNUMBER(jaar_zip[[#This Row],[etmaaltemperatuur]]),IF(jaar_zip[[#This Row],[etmaaltemperatuur]]&gt;stookgrens,jaar_zip[[#This Row],[etmaaltemperatuur]]-stookgrens,0),"")</f>
        <v>0</v>
      </c>
    </row>
    <row r="5561" spans="1:15" x14ac:dyDescent="0.25">
      <c r="A5561">
        <v>310</v>
      </c>
      <c r="B5561">
        <v>20240320</v>
      </c>
      <c r="C5561">
        <v>2.2000000000000002</v>
      </c>
      <c r="D5561">
        <v>11.3</v>
      </c>
      <c r="E5561">
        <v>1296</v>
      </c>
      <c r="F5561">
        <v>0</v>
      </c>
      <c r="G5561">
        <v>1019.2</v>
      </c>
      <c r="H5561">
        <v>83</v>
      </c>
      <c r="I5561" s="101" t="s">
        <v>32</v>
      </c>
      <c r="J5561" s="1">
        <f>DATEVALUE(RIGHT(jaar_zip[[#This Row],[YYYYMMDD]],2)&amp;"-"&amp;MID(jaar_zip[[#This Row],[YYYYMMDD]],5,2)&amp;"-"&amp;LEFT(jaar_zip[[#This Row],[YYYYMMDD]],4))</f>
        <v>45371</v>
      </c>
      <c r="K5561" s="101" t="str">
        <f>IF(AND(VALUE(MONTH(jaar_zip[[#This Row],[Datum]]))=1,VALUE(WEEKNUM(jaar_zip[[#This Row],[Datum]],21))&gt;51),RIGHT(YEAR(jaar_zip[[#This Row],[Datum]])-1,2),RIGHT(YEAR(jaar_zip[[#This Row],[Datum]]),2))&amp;"-"&amp; TEXT(WEEKNUM(jaar_zip[[#This Row],[Datum]],21),"00")</f>
        <v>24-12</v>
      </c>
      <c r="L5561" s="101">
        <f>MONTH(jaar_zip[[#This Row],[Datum]])</f>
        <v>3</v>
      </c>
      <c r="M5561" s="101">
        <f>IF(ISNUMBER(jaar_zip[[#This Row],[etmaaltemperatuur]]),IF(jaar_zip[[#This Row],[etmaaltemperatuur]]&lt;stookgrens,stookgrens-jaar_zip[[#This Row],[etmaaltemperatuur]],0),"")</f>
        <v>6.6999999999999993</v>
      </c>
      <c r="N5561" s="101">
        <f>IF(ISNUMBER(jaar_zip[[#This Row],[graaddagen]]),IF(OR(MONTH(jaar_zip[[#This Row],[Datum]])=1,MONTH(jaar_zip[[#This Row],[Datum]])=2,MONTH(jaar_zip[[#This Row],[Datum]])=11,MONTH(jaar_zip[[#This Row],[Datum]])=12),1.1,IF(OR(MONTH(jaar_zip[[#This Row],[Datum]])=3,MONTH(jaar_zip[[#This Row],[Datum]])=10),1,0.8))*jaar_zip[[#This Row],[graaddagen]],"")</f>
        <v>6.6999999999999993</v>
      </c>
      <c r="O5561" s="101">
        <f>IF(ISNUMBER(jaar_zip[[#This Row],[etmaaltemperatuur]]),IF(jaar_zip[[#This Row],[etmaaltemperatuur]]&gt;stookgrens,jaar_zip[[#This Row],[etmaaltemperatuur]]-stookgrens,0),"")</f>
        <v>0</v>
      </c>
    </row>
    <row r="5562" spans="1:15" x14ac:dyDescent="0.25">
      <c r="A5562">
        <v>310</v>
      </c>
      <c r="B5562">
        <v>20240321</v>
      </c>
      <c r="C5562">
        <v>3.8</v>
      </c>
      <c r="D5562">
        <v>9.6</v>
      </c>
      <c r="E5562">
        <v>796</v>
      </c>
      <c r="F5562">
        <v>-0.1</v>
      </c>
      <c r="G5562">
        <v>1024.3</v>
      </c>
      <c r="H5562">
        <v>87</v>
      </c>
      <c r="I5562" s="101" t="s">
        <v>32</v>
      </c>
      <c r="J5562" s="1">
        <f>DATEVALUE(RIGHT(jaar_zip[[#This Row],[YYYYMMDD]],2)&amp;"-"&amp;MID(jaar_zip[[#This Row],[YYYYMMDD]],5,2)&amp;"-"&amp;LEFT(jaar_zip[[#This Row],[YYYYMMDD]],4))</f>
        <v>45372</v>
      </c>
      <c r="K5562" s="101" t="str">
        <f>IF(AND(VALUE(MONTH(jaar_zip[[#This Row],[Datum]]))=1,VALUE(WEEKNUM(jaar_zip[[#This Row],[Datum]],21))&gt;51),RIGHT(YEAR(jaar_zip[[#This Row],[Datum]])-1,2),RIGHT(YEAR(jaar_zip[[#This Row],[Datum]]),2))&amp;"-"&amp; TEXT(WEEKNUM(jaar_zip[[#This Row],[Datum]],21),"00")</f>
        <v>24-12</v>
      </c>
      <c r="L5562" s="101">
        <f>MONTH(jaar_zip[[#This Row],[Datum]])</f>
        <v>3</v>
      </c>
      <c r="M5562" s="101">
        <f>IF(ISNUMBER(jaar_zip[[#This Row],[etmaaltemperatuur]]),IF(jaar_zip[[#This Row],[etmaaltemperatuur]]&lt;stookgrens,stookgrens-jaar_zip[[#This Row],[etmaaltemperatuur]],0),"")</f>
        <v>8.4</v>
      </c>
      <c r="N5562" s="101">
        <f>IF(ISNUMBER(jaar_zip[[#This Row],[graaddagen]]),IF(OR(MONTH(jaar_zip[[#This Row],[Datum]])=1,MONTH(jaar_zip[[#This Row],[Datum]])=2,MONTH(jaar_zip[[#This Row],[Datum]])=11,MONTH(jaar_zip[[#This Row],[Datum]])=12),1.1,IF(OR(MONTH(jaar_zip[[#This Row],[Datum]])=3,MONTH(jaar_zip[[#This Row],[Datum]])=10),1,0.8))*jaar_zip[[#This Row],[graaddagen]],"")</f>
        <v>8.4</v>
      </c>
      <c r="O5562" s="101">
        <f>IF(ISNUMBER(jaar_zip[[#This Row],[etmaaltemperatuur]]),IF(jaar_zip[[#This Row],[etmaaltemperatuur]]&gt;stookgrens,jaar_zip[[#This Row],[etmaaltemperatuur]]-stookgrens,0),"")</f>
        <v>0</v>
      </c>
    </row>
    <row r="5563" spans="1:15" x14ac:dyDescent="0.25">
      <c r="A5563">
        <v>310</v>
      </c>
      <c r="B5563">
        <v>20240322</v>
      </c>
      <c r="C5563">
        <v>6.2</v>
      </c>
      <c r="D5563">
        <v>9.3000000000000007</v>
      </c>
      <c r="E5563">
        <v>233</v>
      </c>
      <c r="F5563">
        <v>9.6</v>
      </c>
      <c r="G5563">
        <v>1016.7</v>
      </c>
      <c r="H5563">
        <v>92</v>
      </c>
      <c r="I5563" s="101" t="s">
        <v>32</v>
      </c>
      <c r="J5563" s="1">
        <f>DATEVALUE(RIGHT(jaar_zip[[#This Row],[YYYYMMDD]],2)&amp;"-"&amp;MID(jaar_zip[[#This Row],[YYYYMMDD]],5,2)&amp;"-"&amp;LEFT(jaar_zip[[#This Row],[YYYYMMDD]],4))</f>
        <v>45373</v>
      </c>
      <c r="K5563" s="101" t="str">
        <f>IF(AND(VALUE(MONTH(jaar_zip[[#This Row],[Datum]]))=1,VALUE(WEEKNUM(jaar_zip[[#This Row],[Datum]],21))&gt;51),RIGHT(YEAR(jaar_zip[[#This Row],[Datum]])-1,2),RIGHT(YEAR(jaar_zip[[#This Row],[Datum]]),2))&amp;"-"&amp; TEXT(WEEKNUM(jaar_zip[[#This Row],[Datum]],21),"00")</f>
        <v>24-12</v>
      </c>
      <c r="L5563" s="101">
        <f>MONTH(jaar_zip[[#This Row],[Datum]])</f>
        <v>3</v>
      </c>
      <c r="M5563" s="101">
        <f>IF(ISNUMBER(jaar_zip[[#This Row],[etmaaltemperatuur]]),IF(jaar_zip[[#This Row],[etmaaltemperatuur]]&lt;stookgrens,stookgrens-jaar_zip[[#This Row],[etmaaltemperatuur]],0),"")</f>
        <v>8.6999999999999993</v>
      </c>
      <c r="N5563" s="101">
        <f>IF(ISNUMBER(jaar_zip[[#This Row],[graaddagen]]),IF(OR(MONTH(jaar_zip[[#This Row],[Datum]])=1,MONTH(jaar_zip[[#This Row],[Datum]])=2,MONTH(jaar_zip[[#This Row],[Datum]])=11,MONTH(jaar_zip[[#This Row],[Datum]])=12),1.1,IF(OR(MONTH(jaar_zip[[#This Row],[Datum]])=3,MONTH(jaar_zip[[#This Row],[Datum]])=10),1,0.8))*jaar_zip[[#This Row],[graaddagen]],"")</f>
        <v>8.6999999999999993</v>
      </c>
      <c r="O5563" s="101">
        <f>IF(ISNUMBER(jaar_zip[[#This Row],[etmaaltemperatuur]]),IF(jaar_zip[[#This Row],[etmaaltemperatuur]]&gt;stookgrens,jaar_zip[[#This Row],[etmaaltemperatuur]]-stookgrens,0),"")</f>
        <v>0</v>
      </c>
    </row>
    <row r="5564" spans="1:15" x14ac:dyDescent="0.25">
      <c r="A5564">
        <v>310</v>
      </c>
      <c r="B5564">
        <v>20240323</v>
      </c>
      <c r="C5564">
        <v>9.4</v>
      </c>
      <c r="D5564">
        <v>7.8</v>
      </c>
      <c r="E5564">
        <v>1264</v>
      </c>
      <c r="F5564">
        <v>0.8</v>
      </c>
      <c r="G5564">
        <v>1009.6</v>
      </c>
      <c r="H5564">
        <v>70</v>
      </c>
      <c r="I5564" s="101" t="s">
        <v>32</v>
      </c>
      <c r="J5564" s="1">
        <f>DATEVALUE(RIGHT(jaar_zip[[#This Row],[YYYYMMDD]],2)&amp;"-"&amp;MID(jaar_zip[[#This Row],[YYYYMMDD]],5,2)&amp;"-"&amp;LEFT(jaar_zip[[#This Row],[YYYYMMDD]],4))</f>
        <v>45374</v>
      </c>
      <c r="K5564" s="101" t="str">
        <f>IF(AND(VALUE(MONTH(jaar_zip[[#This Row],[Datum]]))=1,VALUE(WEEKNUM(jaar_zip[[#This Row],[Datum]],21))&gt;51),RIGHT(YEAR(jaar_zip[[#This Row],[Datum]])-1,2),RIGHT(YEAR(jaar_zip[[#This Row],[Datum]]),2))&amp;"-"&amp; TEXT(WEEKNUM(jaar_zip[[#This Row],[Datum]],21),"00")</f>
        <v>24-12</v>
      </c>
      <c r="L5564" s="101">
        <f>MONTH(jaar_zip[[#This Row],[Datum]])</f>
        <v>3</v>
      </c>
      <c r="M5564" s="101">
        <f>IF(ISNUMBER(jaar_zip[[#This Row],[etmaaltemperatuur]]),IF(jaar_zip[[#This Row],[etmaaltemperatuur]]&lt;stookgrens,stookgrens-jaar_zip[[#This Row],[etmaaltemperatuur]],0),"")</f>
        <v>10.199999999999999</v>
      </c>
      <c r="N5564" s="101">
        <f>IF(ISNUMBER(jaar_zip[[#This Row],[graaddagen]]),IF(OR(MONTH(jaar_zip[[#This Row],[Datum]])=1,MONTH(jaar_zip[[#This Row],[Datum]])=2,MONTH(jaar_zip[[#This Row],[Datum]])=11,MONTH(jaar_zip[[#This Row],[Datum]])=12),1.1,IF(OR(MONTH(jaar_zip[[#This Row],[Datum]])=3,MONTH(jaar_zip[[#This Row],[Datum]])=10),1,0.8))*jaar_zip[[#This Row],[graaddagen]],"")</f>
        <v>10.199999999999999</v>
      </c>
      <c r="O5564" s="101">
        <f>IF(ISNUMBER(jaar_zip[[#This Row],[etmaaltemperatuur]]),IF(jaar_zip[[#This Row],[etmaaltemperatuur]]&gt;stookgrens,jaar_zip[[#This Row],[etmaaltemperatuur]]-stookgrens,0),"")</f>
        <v>0</v>
      </c>
    </row>
    <row r="5565" spans="1:15" x14ac:dyDescent="0.25">
      <c r="A5565">
        <v>310</v>
      </c>
      <c r="B5565">
        <v>20240324</v>
      </c>
      <c r="C5565">
        <v>8.5</v>
      </c>
      <c r="D5565">
        <v>7.7</v>
      </c>
      <c r="E5565">
        <v>797</v>
      </c>
      <c r="F5565">
        <v>2.2000000000000002</v>
      </c>
      <c r="G5565">
        <v>1007.5</v>
      </c>
      <c r="H5565">
        <v>73</v>
      </c>
      <c r="I5565" s="101" t="s">
        <v>32</v>
      </c>
      <c r="J5565" s="1">
        <f>DATEVALUE(RIGHT(jaar_zip[[#This Row],[YYYYMMDD]],2)&amp;"-"&amp;MID(jaar_zip[[#This Row],[YYYYMMDD]],5,2)&amp;"-"&amp;LEFT(jaar_zip[[#This Row],[YYYYMMDD]],4))</f>
        <v>45375</v>
      </c>
      <c r="K5565" s="101" t="str">
        <f>IF(AND(VALUE(MONTH(jaar_zip[[#This Row],[Datum]]))=1,VALUE(WEEKNUM(jaar_zip[[#This Row],[Datum]],21))&gt;51),RIGHT(YEAR(jaar_zip[[#This Row],[Datum]])-1,2),RIGHT(YEAR(jaar_zip[[#This Row],[Datum]]),2))&amp;"-"&amp; TEXT(WEEKNUM(jaar_zip[[#This Row],[Datum]],21),"00")</f>
        <v>24-12</v>
      </c>
      <c r="L5565" s="101">
        <f>MONTH(jaar_zip[[#This Row],[Datum]])</f>
        <v>3</v>
      </c>
      <c r="M5565" s="101">
        <f>IF(ISNUMBER(jaar_zip[[#This Row],[etmaaltemperatuur]]),IF(jaar_zip[[#This Row],[etmaaltemperatuur]]&lt;stookgrens,stookgrens-jaar_zip[[#This Row],[etmaaltemperatuur]],0),"")</f>
        <v>10.3</v>
      </c>
      <c r="N5565" s="101">
        <f>IF(ISNUMBER(jaar_zip[[#This Row],[graaddagen]]),IF(OR(MONTH(jaar_zip[[#This Row],[Datum]])=1,MONTH(jaar_zip[[#This Row],[Datum]])=2,MONTH(jaar_zip[[#This Row],[Datum]])=11,MONTH(jaar_zip[[#This Row],[Datum]])=12),1.1,IF(OR(MONTH(jaar_zip[[#This Row],[Datum]])=3,MONTH(jaar_zip[[#This Row],[Datum]])=10),1,0.8))*jaar_zip[[#This Row],[graaddagen]],"")</f>
        <v>10.3</v>
      </c>
      <c r="O5565" s="101">
        <f>IF(ISNUMBER(jaar_zip[[#This Row],[etmaaltemperatuur]]),IF(jaar_zip[[#This Row],[etmaaltemperatuur]]&gt;stookgrens,jaar_zip[[#This Row],[etmaaltemperatuur]]-stookgrens,0),"")</f>
        <v>0</v>
      </c>
    </row>
    <row r="5566" spans="1:15" x14ac:dyDescent="0.25">
      <c r="A5566">
        <v>310</v>
      </c>
      <c r="B5566">
        <v>20240325</v>
      </c>
      <c r="C5566">
        <v>5.5</v>
      </c>
      <c r="D5566">
        <v>8.3000000000000007</v>
      </c>
      <c r="E5566">
        <v>1246</v>
      </c>
      <c r="F5566">
        <v>0</v>
      </c>
      <c r="G5566">
        <v>1003.1</v>
      </c>
      <c r="H5566">
        <v>78</v>
      </c>
      <c r="I5566" s="101" t="s">
        <v>32</v>
      </c>
      <c r="J5566" s="1">
        <f>DATEVALUE(RIGHT(jaar_zip[[#This Row],[YYYYMMDD]],2)&amp;"-"&amp;MID(jaar_zip[[#This Row],[YYYYMMDD]],5,2)&amp;"-"&amp;LEFT(jaar_zip[[#This Row],[YYYYMMDD]],4))</f>
        <v>45376</v>
      </c>
      <c r="K5566" s="101" t="str">
        <f>IF(AND(VALUE(MONTH(jaar_zip[[#This Row],[Datum]]))=1,VALUE(WEEKNUM(jaar_zip[[#This Row],[Datum]],21))&gt;51),RIGHT(YEAR(jaar_zip[[#This Row],[Datum]])-1,2),RIGHT(YEAR(jaar_zip[[#This Row],[Datum]]),2))&amp;"-"&amp; TEXT(WEEKNUM(jaar_zip[[#This Row],[Datum]],21),"00")</f>
        <v>24-13</v>
      </c>
      <c r="L5566" s="101">
        <f>MONTH(jaar_zip[[#This Row],[Datum]])</f>
        <v>3</v>
      </c>
      <c r="M5566" s="101">
        <f>IF(ISNUMBER(jaar_zip[[#This Row],[etmaaltemperatuur]]),IF(jaar_zip[[#This Row],[etmaaltemperatuur]]&lt;stookgrens,stookgrens-jaar_zip[[#This Row],[etmaaltemperatuur]],0),"")</f>
        <v>9.6999999999999993</v>
      </c>
      <c r="N5566" s="101">
        <f>IF(ISNUMBER(jaar_zip[[#This Row],[graaddagen]]),IF(OR(MONTH(jaar_zip[[#This Row],[Datum]])=1,MONTH(jaar_zip[[#This Row],[Datum]])=2,MONTH(jaar_zip[[#This Row],[Datum]])=11,MONTH(jaar_zip[[#This Row],[Datum]])=12),1.1,IF(OR(MONTH(jaar_zip[[#This Row],[Datum]])=3,MONTH(jaar_zip[[#This Row],[Datum]])=10),1,0.8))*jaar_zip[[#This Row],[graaddagen]],"")</f>
        <v>9.6999999999999993</v>
      </c>
      <c r="O5566" s="101">
        <f>IF(ISNUMBER(jaar_zip[[#This Row],[etmaaltemperatuur]]),IF(jaar_zip[[#This Row],[etmaaltemperatuur]]&gt;stookgrens,jaar_zip[[#This Row],[etmaaltemperatuur]]-stookgrens,0),"")</f>
        <v>0</v>
      </c>
    </row>
    <row r="5567" spans="1:15" x14ac:dyDescent="0.25">
      <c r="A5567">
        <v>310</v>
      </c>
      <c r="B5567">
        <v>20240326</v>
      </c>
      <c r="C5567">
        <v>5.5</v>
      </c>
      <c r="D5567">
        <v>9.6999999999999993</v>
      </c>
      <c r="E5567">
        <v>1123</v>
      </c>
      <c r="F5567">
        <v>0.1</v>
      </c>
      <c r="G5567">
        <v>989.2</v>
      </c>
      <c r="H5567">
        <v>75</v>
      </c>
      <c r="I5567" s="101" t="s">
        <v>32</v>
      </c>
      <c r="J5567" s="1">
        <f>DATEVALUE(RIGHT(jaar_zip[[#This Row],[YYYYMMDD]],2)&amp;"-"&amp;MID(jaar_zip[[#This Row],[YYYYMMDD]],5,2)&amp;"-"&amp;LEFT(jaar_zip[[#This Row],[YYYYMMDD]],4))</f>
        <v>45377</v>
      </c>
      <c r="K5567" s="101" t="str">
        <f>IF(AND(VALUE(MONTH(jaar_zip[[#This Row],[Datum]]))=1,VALUE(WEEKNUM(jaar_zip[[#This Row],[Datum]],21))&gt;51),RIGHT(YEAR(jaar_zip[[#This Row],[Datum]])-1,2),RIGHT(YEAR(jaar_zip[[#This Row],[Datum]]),2))&amp;"-"&amp; TEXT(WEEKNUM(jaar_zip[[#This Row],[Datum]],21),"00")</f>
        <v>24-13</v>
      </c>
      <c r="L5567" s="101">
        <f>MONTH(jaar_zip[[#This Row],[Datum]])</f>
        <v>3</v>
      </c>
      <c r="M5567" s="101">
        <f>IF(ISNUMBER(jaar_zip[[#This Row],[etmaaltemperatuur]]),IF(jaar_zip[[#This Row],[etmaaltemperatuur]]&lt;stookgrens,stookgrens-jaar_zip[[#This Row],[etmaaltemperatuur]],0),"")</f>
        <v>8.3000000000000007</v>
      </c>
      <c r="N5567" s="101">
        <f>IF(ISNUMBER(jaar_zip[[#This Row],[graaddagen]]),IF(OR(MONTH(jaar_zip[[#This Row],[Datum]])=1,MONTH(jaar_zip[[#This Row],[Datum]])=2,MONTH(jaar_zip[[#This Row],[Datum]])=11,MONTH(jaar_zip[[#This Row],[Datum]])=12),1.1,IF(OR(MONTH(jaar_zip[[#This Row],[Datum]])=3,MONTH(jaar_zip[[#This Row],[Datum]])=10),1,0.8))*jaar_zip[[#This Row],[graaddagen]],"")</f>
        <v>8.3000000000000007</v>
      </c>
      <c r="O5567" s="101">
        <f>IF(ISNUMBER(jaar_zip[[#This Row],[etmaaltemperatuur]]),IF(jaar_zip[[#This Row],[etmaaltemperatuur]]&gt;stookgrens,jaar_zip[[#This Row],[etmaaltemperatuur]]-stookgrens,0),"")</f>
        <v>0</v>
      </c>
    </row>
    <row r="5568" spans="1:15" x14ac:dyDescent="0.25">
      <c r="A5568">
        <v>310</v>
      </c>
      <c r="B5568">
        <v>20240327</v>
      </c>
      <c r="C5568">
        <v>8.5</v>
      </c>
      <c r="D5568">
        <v>9</v>
      </c>
      <c r="E5568">
        <v>1076</v>
      </c>
      <c r="F5568">
        <v>0.7</v>
      </c>
      <c r="G5568">
        <v>985.2</v>
      </c>
      <c r="H5568">
        <v>78</v>
      </c>
      <c r="I5568" s="101" t="s">
        <v>32</v>
      </c>
      <c r="J5568" s="1">
        <f>DATEVALUE(RIGHT(jaar_zip[[#This Row],[YYYYMMDD]],2)&amp;"-"&amp;MID(jaar_zip[[#This Row],[YYYYMMDD]],5,2)&amp;"-"&amp;LEFT(jaar_zip[[#This Row],[YYYYMMDD]],4))</f>
        <v>45378</v>
      </c>
      <c r="K5568" s="101" t="str">
        <f>IF(AND(VALUE(MONTH(jaar_zip[[#This Row],[Datum]]))=1,VALUE(WEEKNUM(jaar_zip[[#This Row],[Datum]],21))&gt;51),RIGHT(YEAR(jaar_zip[[#This Row],[Datum]])-1,2),RIGHT(YEAR(jaar_zip[[#This Row],[Datum]]),2))&amp;"-"&amp; TEXT(WEEKNUM(jaar_zip[[#This Row],[Datum]],21),"00")</f>
        <v>24-13</v>
      </c>
      <c r="L5568" s="101">
        <f>MONTH(jaar_zip[[#This Row],[Datum]])</f>
        <v>3</v>
      </c>
      <c r="M5568" s="101">
        <f>IF(ISNUMBER(jaar_zip[[#This Row],[etmaaltemperatuur]]),IF(jaar_zip[[#This Row],[etmaaltemperatuur]]&lt;stookgrens,stookgrens-jaar_zip[[#This Row],[etmaaltemperatuur]],0),"")</f>
        <v>9</v>
      </c>
      <c r="N5568" s="101">
        <f>IF(ISNUMBER(jaar_zip[[#This Row],[graaddagen]]),IF(OR(MONTH(jaar_zip[[#This Row],[Datum]])=1,MONTH(jaar_zip[[#This Row],[Datum]])=2,MONTH(jaar_zip[[#This Row],[Datum]])=11,MONTH(jaar_zip[[#This Row],[Datum]])=12),1.1,IF(OR(MONTH(jaar_zip[[#This Row],[Datum]])=3,MONTH(jaar_zip[[#This Row],[Datum]])=10),1,0.8))*jaar_zip[[#This Row],[graaddagen]],"")</f>
        <v>9</v>
      </c>
      <c r="O5568" s="101">
        <f>IF(ISNUMBER(jaar_zip[[#This Row],[etmaaltemperatuur]]),IF(jaar_zip[[#This Row],[etmaaltemperatuur]]&gt;stookgrens,jaar_zip[[#This Row],[etmaaltemperatuur]]-stookgrens,0),"")</f>
        <v>0</v>
      </c>
    </row>
    <row r="5569" spans="1:15" x14ac:dyDescent="0.25">
      <c r="A5569">
        <v>310</v>
      </c>
      <c r="B5569">
        <v>20240328</v>
      </c>
      <c r="C5569">
        <v>10.9</v>
      </c>
      <c r="D5569">
        <v>9.6</v>
      </c>
      <c r="E5569">
        <v>1240</v>
      </c>
      <c r="F5569">
        <v>3.8</v>
      </c>
      <c r="G5569">
        <v>984.7</v>
      </c>
      <c r="H5569">
        <v>72</v>
      </c>
      <c r="I5569" s="101" t="s">
        <v>32</v>
      </c>
      <c r="J5569" s="1">
        <f>DATEVALUE(RIGHT(jaar_zip[[#This Row],[YYYYMMDD]],2)&amp;"-"&amp;MID(jaar_zip[[#This Row],[YYYYMMDD]],5,2)&amp;"-"&amp;LEFT(jaar_zip[[#This Row],[YYYYMMDD]],4))</f>
        <v>45379</v>
      </c>
      <c r="K5569" s="101" t="str">
        <f>IF(AND(VALUE(MONTH(jaar_zip[[#This Row],[Datum]]))=1,VALUE(WEEKNUM(jaar_zip[[#This Row],[Datum]],21))&gt;51),RIGHT(YEAR(jaar_zip[[#This Row],[Datum]])-1,2),RIGHT(YEAR(jaar_zip[[#This Row],[Datum]]),2))&amp;"-"&amp; TEXT(WEEKNUM(jaar_zip[[#This Row],[Datum]],21),"00")</f>
        <v>24-13</v>
      </c>
      <c r="L5569" s="101">
        <f>MONTH(jaar_zip[[#This Row],[Datum]])</f>
        <v>3</v>
      </c>
      <c r="M5569" s="101">
        <f>IF(ISNUMBER(jaar_zip[[#This Row],[etmaaltemperatuur]]),IF(jaar_zip[[#This Row],[etmaaltemperatuur]]&lt;stookgrens,stookgrens-jaar_zip[[#This Row],[etmaaltemperatuur]],0),"")</f>
        <v>8.4</v>
      </c>
      <c r="N5569" s="101">
        <f>IF(ISNUMBER(jaar_zip[[#This Row],[graaddagen]]),IF(OR(MONTH(jaar_zip[[#This Row],[Datum]])=1,MONTH(jaar_zip[[#This Row],[Datum]])=2,MONTH(jaar_zip[[#This Row],[Datum]])=11,MONTH(jaar_zip[[#This Row],[Datum]])=12),1.1,IF(OR(MONTH(jaar_zip[[#This Row],[Datum]])=3,MONTH(jaar_zip[[#This Row],[Datum]])=10),1,0.8))*jaar_zip[[#This Row],[graaddagen]],"")</f>
        <v>8.4</v>
      </c>
      <c r="O5569" s="101">
        <f>IF(ISNUMBER(jaar_zip[[#This Row],[etmaaltemperatuur]]),IF(jaar_zip[[#This Row],[etmaaltemperatuur]]&gt;stookgrens,jaar_zip[[#This Row],[etmaaltemperatuur]]-stookgrens,0),"")</f>
        <v>0</v>
      </c>
    </row>
    <row r="5570" spans="1:15" x14ac:dyDescent="0.25">
      <c r="A5570">
        <v>310</v>
      </c>
      <c r="B5570">
        <v>20240329</v>
      </c>
      <c r="C5570">
        <v>8.8000000000000007</v>
      </c>
      <c r="D5570">
        <v>10.7</v>
      </c>
      <c r="E5570">
        <v>1463</v>
      </c>
      <c r="F5570">
        <v>-0.1</v>
      </c>
      <c r="G5570">
        <v>992.2</v>
      </c>
      <c r="H5570">
        <v>75</v>
      </c>
      <c r="I5570" s="101" t="s">
        <v>32</v>
      </c>
      <c r="J5570" s="1">
        <f>DATEVALUE(RIGHT(jaar_zip[[#This Row],[YYYYMMDD]],2)&amp;"-"&amp;MID(jaar_zip[[#This Row],[YYYYMMDD]],5,2)&amp;"-"&amp;LEFT(jaar_zip[[#This Row],[YYYYMMDD]],4))</f>
        <v>45380</v>
      </c>
      <c r="K5570" s="101" t="str">
        <f>IF(AND(VALUE(MONTH(jaar_zip[[#This Row],[Datum]]))=1,VALUE(WEEKNUM(jaar_zip[[#This Row],[Datum]],21))&gt;51),RIGHT(YEAR(jaar_zip[[#This Row],[Datum]])-1,2),RIGHT(YEAR(jaar_zip[[#This Row],[Datum]]),2))&amp;"-"&amp; TEXT(WEEKNUM(jaar_zip[[#This Row],[Datum]],21),"00")</f>
        <v>24-13</v>
      </c>
      <c r="L5570" s="101">
        <f>MONTH(jaar_zip[[#This Row],[Datum]])</f>
        <v>3</v>
      </c>
      <c r="M5570" s="101">
        <f>IF(ISNUMBER(jaar_zip[[#This Row],[etmaaltemperatuur]]),IF(jaar_zip[[#This Row],[etmaaltemperatuur]]&lt;stookgrens,stookgrens-jaar_zip[[#This Row],[etmaaltemperatuur]],0),"")</f>
        <v>7.3000000000000007</v>
      </c>
      <c r="N5570" s="101">
        <f>IF(ISNUMBER(jaar_zip[[#This Row],[graaddagen]]),IF(OR(MONTH(jaar_zip[[#This Row],[Datum]])=1,MONTH(jaar_zip[[#This Row],[Datum]])=2,MONTH(jaar_zip[[#This Row],[Datum]])=11,MONTH(jaar_zip[[#This Row],[Datum]])=12),1.1,IF(OR(MONTH(jaar_zip[[#This Row],[Datum]])=3,MONTH(jaar_zip[[#This Row],[Datum]])=10),1,0.8))*jaar_zip[[#This Row],[graaddagen]],"")</f>
        <v>7.3000000000000007</v>
      </c>
      <c r="O5570" s="101">
        <f>IF(ISNUMBER(jaar_zip[[#This Row],[etmaaltemperatuur]]),IF(jaar_zip[[#This Row],[etmaaltemperatuur]]&gt;stookgrens,jaar_zip[[#This Row],[etmaaltemperatuur]]-stookgrens,0),"")</f>
        <v>0</v>
      </c>
    </row>
    <row r="5571" spans="1:15" x14ac:dyDescent="0.25">
      <c r="A5571">
        <v>310</v>
      </c>
      <c r="B5571">
        <v>20240330</v>
      </c>
      <c r="C5571">
        <v>3.4</v>
      </c>
      <c r="D5571">
        <v>9.3000000000000007</v>
      </c>
      <c r="E5571">
        <v>686</v>
      </c>
      <c r="F5571">
        <v>6.6</v>
      </c>
      <c r="G5571">
        <v>997</v>
      </c>
      <c r="H5571">
        <v>90</v>
      </c>
      <c r="I5571" s="101" t="s">
        <v>32</v>
      </c>
      <c r="J5571" s="1">
        <f>DATEVALUE(RIGHT(jaar_zip[[#This Row],[YYYYMMDD]],2)&amp;"-"&amp;MID(jaar_zip[[#This Row],[YYYYMMDD]],5,2)&amp;"-"&amp;LEFT(jaar_zip[[#This Row],[YYYYMMDD]],4))</f>
        <v>45381</v>
      </c>
      <c r="K5571" s="101" t="str">
        <f>IF(AND(VALUE(MONTH(jaar_zip[[#This Row],[Datum]]))=1,VALUE(WEEKNUM(jaar_zip[[#This Row],[Datum]],21))&gt;51),RIGHT(YEAR(jaar_zip[[#This Row],[Datum]])-1,2),RIGHT(YEAR(jaar_zip[[#This Row],[Datum]]),2))&amp;"-"&amp; TEXT(WEEKNUM(jaar_zip[[#This Row],[Datum]],21),"00")</f>
        <v>24-13</v>
      </c>
      <c r="L5571" s="101">
        <f>MONTH(jaar_zip[[#This Row],[Datum]])</f>
        <v>3</v>
      </c>
      <c r="M5571" s="101">
        <f>IF(ISNUMBER(jaar_zip[[#This Row],[etmaaltemperatuur]]),IF(jaar_zip[[#This Row],[etmaaltemperatuur]]&lt;stookgrens,stookgrens-jaar_zip[[#This Row],[etmaaltemperatuur]],0),"")</f>
        <v>8.6999999999999993</v>
      </c>
      <c r="N5571" s="101">
        <f>IF(ISNUMBER(jaar_zip[[#This Row],[graaddagen]]),IF(OR(MONTH(jaar_zip[[#This Row],[Datum]])=1,MONTH(jaar_zip[[#This Row],[Datum]])=2,MONTH(jaar_zip[[#This Row],[Datum]])=11,MONTH(jaar_zip[[#This Row],[Datum]])=12),1.1,IF(OR(MONTH(jaar_zip[[#This Row],[Datum]])=3,MONTH(jaar_zip[[#This Row],[Datum]])=10),1,0.8))*jaar_zip[[#This Row],[graaddagen]],"")</f>
        <v>8.6999999999999993</v>
      </c>
      <c r="O5571" s="101">
        <f>IF(ISNUMBER(jaar_zip[[#This Row],[etmaaltemperatuur]]),IF(jaar_zip[[#This Row],[etmaaltemperatuur]]&gt;stookgrens,jaar_zip[[#This Row],[etmaaltemperatuur]]-stookgrens,0),"")</f>
        <v>0</v>
      </c>
    </row>
    <row r="5572" spans="1:15" x14ac:dyDescent="0.25">
      <c r="A5572">
        <v>310</v>
      </c>
      <c r="B5572">
        <v>20240331</v>
      </c>
      <c r="C5572">
        <v>5.9</v>
      </c>
      <c r="D5572">
        <v>10.1</v>
      </c>
      <c r="E5572">
        <v>1056</v>
      </c>
      <c r="F5572">
        <v>3.6</v>
      </c>
      <c r="G5572">
        <v>994.8</v>
      </c>
      <c r="H5572">
        <v>89</v>
      </c>
      <c r="I5572" s="101" t="s">
        <v>32</v>
      </c>
      <c r="J5572" s="1">
        <f>DATEVALUE(RIGHT(jaar_zip[[#This Row],[YYYYMMDD]],2)&amp;"-"&amp;MID(jaar_zip[[#This Row],[YYYYMMDD]],5,2)&amp;"-"&amp;LEFT(jaar_zip[[#This Row],[YYYYMMDD]],4))</f>
        <v>45382</v>
      </c>
      <c r="K5572" s="101" t="str">
        <f>IF(AND(VALUE(MONTH(jaar_zip[[#This Row],[Datum]]))=1,VALUE(WEEKNUM(jaar_zip[[#This Row],[Datum]],21))&gt;51),RIGHT(YEAR(jaar_zip[[#This Row],[Datum]])-1,2),RIGHT(YEAR(jaar_zip[[#This Row],[Datum]]),2))&amp;"-"&amp; TEXT(WEEKNUM(jaar_zip[[#This Row],[Datum]],21),"00")</f>
        <v>24-13</v>
      </c>
      <c r="L5572" s="101">
        <f>MONTH(jaar_zip[[#This Row],[Datum]])</f>
        <v>3</v>
      </c>
      <c r="M5572" s="101">
        <f>IF(ISNUMBER(jaar_zip[[#This Row],[etmaaltemperatuur]]),IF(jaar_zip[[#This Row],[etmaaltemperatuur]]&lt;stookgrens,stookgrens-jaar_zip[[#This Row],[etmaaltemperatuur]],0),"")</f>
        <v>7.9</v>
      </c>
      <c r="N5572" s="101">
        <f>IF(ISNUMBER(jaar_zip[[#This Row],[graaddagen]]),IF(OR(MONTH(jaar_zip[[#This Row],[Datum]])=1,MONTH(jaar_zip[[#This Row],[Datum]])=2,MONTH(jaar_zip[[#This Row],[Datum]])=11,MONTH(jaar_zip[[#This Row],[Datum]])=12),1.1,IF(OR(MONTH(jaar_zip[[#This Row],[Datum]])=3,MONTH(jaar_zip[[#This Row],[Datum]])=10),1,0.8))*jaar_zip[[#This Row],[graaddagen]],"")</f>
        <v>7.9</v>
      </c>
      <c r="O5572" s="101">
        <f>IF(ISNUMBER(jaar_zip[[#This Row],[etmaaltemperatuur]]),IF(jaar_zip[[#This Row],[etmaaltemperatuur]]&gt;stookgrens,jaar_zip[[#This Row],[etmaaltemperatuur]]-stookgrens,0),"")</f>
        <v>0</v>
      </c>
    </row>
    <row r="5573" spans="1:15" x14ac:dyDescent="0.25">
      <c r="A5573">
        <v>310</v>
      </c>
      <c r="B5573">
        <v>20240401</v>
      </c>
      <c r="C5573">
        <v>6.4</v>
      </c>
      <c r="D5573">
        <v>10.4</v>
      </c>
      <c r="E5573">
        <v>1291</v>
      </c>
      <c r="F5573">
        <v>-0.1</v>
      </c>
      <c r="G5573">
        <v>996.8</v>
      </c>
      <c r="H5573">
        <v>81</v>
      </c>
      <c r="I5573" s="101" t="s">
        <v>32</v>
      </c>
      <c r="J5573" s="1">
        <f>DATEVALUE(RIGHT(jaar_zip[[#This Row],[YYYYMMDD]],2)&amp;"-"&amp;MID(jaar_zip[[#This Row],[YYYYMMDD]],5,2)&amp;"-"&amp;LEFT(jaar_zip[[#This Row],[YYYYMMDD]],4))</f>
        <v>45383</v>
      </c>
      <c r="K5573" s="101" t="str">
        <f>IF(AND(VALUE(MONTH(jaar_zip[[#This Row],[Datum]]))=1,VALUE(WEEKNUM(jaar_zip[[#This Row],[Datum]],21))&gt;51),RIGHT(YEAR(jaar_zip[[#This Row],[Datum]])-1,2),RIGHT(YEAR(jaar_zip[[#This Row],[Datum]]),2))&amp;"-"&amp; TEXT(WEEKNUM(jaar_zip[[#This Row],[Datum]],21),"00")</f>
        <v>24-14</v>
      </c>
      <c r="L5573" s="101">
        <f>MONTH(jaar_zip[[#This Row],[Datum]])</f>
        <v>4</v>
      </c>
      <c r="M5573" s="101">
        <f>IF(ISNUMBER(jaar_zip[[#This Row],[etmaaltemperatuur]]),IF(jaar_zip[[#This Row],[etmaaltemperatuur]]&lt;stookgrens,stookgrens-jaar_zip[[#This Row],[etmaaltemperatuur]],0),"")</f>
        <v>7.6</v>
      </c>
      <c r="N5573" s="101">
        <f>IF(ISNUMBER(jaar_zip[[#This Row],[graaddagen]]),IF(OR(MONTH(jaar_zip[[#This Row],[Datum]])=1,MONTH(jaar_zip[[#This Row],[Datum]])=2,MONTH(jaar_zip[[#This Row],[Datum]])=11,MONTH(jaar_zip[[#This Row],[Datum]])=12),1.1,IF(OR(MONTH(jaar_zip[[#This Row],[Datum]])=3,MONTH(jaar_zip[[#This Row],[Datum]])=10),1,0.8))*jaar_zip[[#This Row],[graaddagen]],"")</f>
        <v>6.08</v>
      </c>
      <c r="O5573" s="101">
        <f>IF(ISNUMBER(jaar_zip[[#This Row],[etmaaltemperatuur]]),IF(jaar_zip[[#This Row],[etmaaltemperatuur]]&gt;stookgrens,jaar_zip[[#This Row],[etmaaltemperatuur]]-stookgrens,0),"")</f>
        <v>0</v>
      </c>
    </row>
    <row r="5574" spans="1:15" x14ac:dyDescent="0.25">
      <c r="A5574">
        <v>310</v>
      </c>
      <c r="B5574">
        <v>20240402</v>
      </c>
      <c r="C5574">
        <v>8.5</v>
      </c>
      <c r="D5574">
        <v>10.199999999999999</v>
      </c>
      <c r="E5574">
        <v>967</v>
      </c>
      <c r="F5574">
        <v>5.0999999999999996</v>
      </c>
      <c r="G5574">
        <v>1005.1</v>
      </c>
      <c r="H5574">
        <v>85</v>
      </c>
      <c r="I5574" s="101" t="s">
        <v>32</v>
      </c>
      <c r="J5574" s="1">
        <f>DATEVALUE(RIGHT(jaar_zip[[#This Row],[YYYYMMDD]],2)&amp;"-"&amp;MID(jaar_zip[[#This Row],[YYYYMMDD]],5,2)&amp;"-"&amp;LEFT(jaar_zip[[#This Row],[YYYYMMDD]],4))</f>
        <v>45384</v>
      </c>
      <c r="K5574" s="101" t="str">
        <f>IF(AND(VALUE(MONTH(jaar_zip[[#This Row],[Datum]]))=1,VALUE(WEEKNUM(jaar_zip[[#This Row],[Datum]],21))&gt;51),RIGHT(YEAR(jaar_zip[[#This Row],[Datum]])-1,2),RIGHT(YEAR(jaar_zip[[#This Row],[Datum]]),2))&amp;"-"&amp; TEXT(WEEKNUM(jaar_zip[[#This Row],[Datum]],21),"00")</f>
        <v>24-14</v>
      </c>
      <c r="L5574" s="101">
        <f>MONTH(jaar_zip[[#This Row],[Datum]])</f>
        <v>4</v>
      </c>
      <c r="M5574" s="101">
        <f>IF(ISNUMBER(jaar_zip[[#This Row],[etmaaltemperatuur]]),IF(jaar_zip[[#This Row],[etmaaltemperatuur]]&lt;stookgrens,stookgrens-jaar_zip[[#This Row],[etmaaltemperatuur]],0),"")</f>
        <v>7.8000000000000007</v>
      </c>
      <c r="N5574" s="101">
        <f>IF(ISNUMBER(jaar_zip[[#This Row],[graaddagen]]),IF(OR(MONTH(jaar_zip[[#This Row],[Datum]])=1,MONTH(jaar_zip[[#This Row],[Datum]])=2,MONTH(jaar_zip[[#This Row],[Datum]])=11,MONTH(jaar_zip[[#This Row],[Datum]])=12),1.1,IF(OR(MONTH(jaar_zip[[#This Row],[Datum]])=3,MONTH(jaar_zip[[#This Row],[Datum]])=10),1,0.8))*jaar_zip[[#This Row],[graaddagen]],"")</f>
        <v>6.2400000000000011</v>
      </c>
      <c r="O5574" s="101">
        <f>IF(ISNUMBER(jaar_zip[[#This Row],[etmaaltemperatuur]]),IF(jaar_zip[[#This Row],[etmaaltemperatuur]]&gt;stookgrens,jaar_zip[[#This Row],[etmaaltemperatuur]]-stookgrens,0),"")</f>
        <v>0</v>
      </c>
    </row>
    <row r="5575" spans="1:15" x14ac:dyDescent="0.25">
      <c r="A5575">
        <v>310</v>
      </c>
      <c r="B5575">
        <v>20240403</v>
      </c>
      <c r="C5575">
        <v>9.4</v>
      </c>
      <c r="D5575">
        <v>10.8</v>
      </c>
      <c r="E5575">
        <v>825</v>
      </c>
      <c r="F5575">
        <v>2.5</v>
      </c>
      <c r="G5575">
        <v>1003.6</v>
      </c>
      <c r="H5575">
        <v>86</v>
      </c>
      <c r="I5575" s="101" t="s">
        <v>32</v>
      </c>
      <c r="J5575" s="1">
        <f>DATEVALUE(RIGHT(jaar_zip[[#This Row],[YYYYMMDD]],2)&amp;"-"&amp;MID(jaar_zip[[#This Row],[YYYYMMDD]],5,2)&amp;"-"&amp;LEFT(jaar_zip[[#This Row],[YYYYMMDD]],4))</f>
        <v>45385</v>
      </c>
      <c r="K5575" s="101" t="str">
        <f>IF(AND(VALUE(MONTH(jaar_zip[[#This Row],[Datum]]))=1,VALUE(WEEKNUM(jaar_zip[[#This Row],[Datum]],21))&gt;51),RIGHT(YEAR(jaar_zip[[#This Row],[Datum]])-1,2),RIGHT(YEAR(jaar_zip[[#This Row],[Datum]]),2))&amp;"-"&amp; TEXT(WEEKNUM(jaar_zip[[#This Row],[Datum]],21),"00")</f>
        <v>24-14</v>
      </c>
      <c r="L5575" s="101">
        <f>MONTH(jaar_zip[[#This Row],[Datum]])</f>
        <v>4</v>
      </c>
      <c r="M5575" s="101">
        <f>IF(ISNUMBER(jaar_zip[[#This Row],[etmaaltemperatuur]]),IF(jaar_zip[[#This Row],[etmaaltemperatuur]]&lt;stookgrens,stookgrens-jaar_zip[[#This Row],[etmaaltemperatuur]],0),"")</f>
        <v>7.1999999999999993</v>
      </c>
      <c r="N5575" s="101">
        <f>IF(ISNUMBER(jaar_zip[[#This Row],[graaddagen]]),IF(OR(MONTH(jaar_zip[[#This Row],[Datum]])=1,MONTH(jaar_zip[[#This Row],[Datum]])=2,MONTH(jaar_zip[[#This Row],[Datum]])=11,MONTH(jaar_zip[[#This Row],[Datum]])=12),1.1,IF(OR(MONTH(jaar_zip[[#This Row],[Datum]])=3,MONTH(jaar_zip[[#This Row],[Datum]])=10),1,0.8))*jaar_zip[[#This Row],[graaddagen]],"")</f>
        <v>5.76</v>
      </c>
      <c r="O5575" s="101">
        <f>IF(ISNUMBER(jaar_zip[[#This Row],[etmaaltemperatuur]]),IF(jaar_zip[[#This Row],[etmaaltemperatuur]]&gt;stookgrens,jaar_zip[[#This Row],[etmaaltemperatuur]]-stookgrens,0),"")</f>
        <v>0</v>
      </c>
    </row>
    <row r="5576" spans="1:15" x14ac:dyDescent="0.25">
      <c r="A5576">
        <v>310</v>
      </c>
      <c r="B5576">
        <v>20240404</v>
      </c>
      <c r="C5576">
        <v>10.7</v>
      </c>
      <c r="D5576">
        <v>11.9</v>
      </c>
      <c r="E5576">
        <v>1628</v>
      </c>
      <c r="F5576">
        <v>13.9</v>
      </c>
      <c r="G5576">
        <v>1005.5</v>
      </c>
      <c r="H5576">
        <v>84</v>
      </c>
      <c r="I5576" s="101" t="s">
        <v>32</v>
      </c>
      <c r="J5576" s="1">
        <f>DATEVALUE(RIGHT(jaar_zip[[#This Row],[YYYYMMDD]],2)&amp;"-"&amp;MID(jaar_zip[[#This Row],[YYYYMMDD]],5,2)&amp;"-"&amp;LEFT(jaar_zip[[#This Row],[YYYYMMDD]],4))</f>
        <v>45386</v>
      </c>
      <c r="K5576" s="101" t="str">
        <f>IF(AND(VALUE(MONTH(jaar_zip[[#This Row],[Datum]]))=1,VALUE(WEEKNUM(jaar_zip[[#This Row],[Datum]],21))&gt;51),RIGHT(YEAR(jaar_zip[[#This Row],[Datum]])-1,2),RIGHT(YEAR(jaar_zip[[#This Row],[Datum]]),2))&amp;"-"&amp; TEXT(WEEKNUM(jaar_zip[[#This Row],[Datum]],21),"00")</f>
        <v>24-14</v>
      </c>
      <c r="L5576" s="101">
        <f>MONTH(jaar_zip[[#This Row],[Datum]])</f>
        <v>4</v>
      </c>
      <c r="M5576" s="101">
        <f>IF(ISNUMBER(jaar_zip[[#This Row],[etmaaltemperatuur]]),IF(jaar_zip[[#This Row],[etmaaltemperatuur]]&lt;stookgrens,stookgrens-jaar_zip[[#This Row],[etmaaltemperatuur]],0),"")</f>
        <v>6.1</v>
      </c>
      <c r="N5576" s="101">
        <f>IF(ISNUMBER(jaar_zip[[#This Row],[graaddagen]]),IF(OR(MONTH(jaar_zip[[#This Row],[Datum]])=1,MONTH(jaar_zip[[#This Row],[Datum]])=2,MONTH(jaar_zip[[#This Row],[Datum]])=11,MONTH(jaar_zip[[#This Row],[Datum]])=12),1.1,IF(OR(MONTH(jaar_zip[[#This Row],[Datum]])=3,MONTH(jaar_zip[[#This Row],[Datum]])=10),1,0.8))*jaar_zip[[#This Row],[graaddagen]],"")</f>
        <v>4.88</v>
      </c>
      <c r="O5576" s="101">
        <f>IF(ISNUMBER(jaar_zip[[#This Row],[etmaaltemperatuur]]),IF(jaar_zip[[#This Row],[etmaaltemperatuur]]&gt;stookgrens,jaar_zip[[#This Row],[etmaaltemperatuur]]-stookgrens,0),"")</f>
        <v>0</v>
      </c>
    </row>
    <row r="5577" spans="1:15" x14ac:dyDescent="0.25">
      <c r="A5577">
        <v>310</v>
      </c>
      <c r="B5577">
        <v>20240405</v>
      </c>
      <c r="C5577">
        <v>7.5</v>
      </c>
      <c r="D5577">
        <v>12.8</v>
      </c>
      <c r="E5577">
        <v>1061</v>
      </c>
      <c r="F5577">
        <v>1.3</v>
      </c>
      <c r="G5577">
        <v>1007.9</v>
      </c>
      <c r="H5577">
        <v>86</v>
      </c>
      <c r="I5577" s="101" t="s">
        <v>32</v>
      </c>
      <c r="J5577" s="1">
        <f>DATEVALUE(RIGHT(jaar_zip[[#This Row],[YYYYMMDD]],2)&amp;"-"&amp;MID(jaar_zip[[#This Row],[YYYYMMDD]],5,2)&amp;"-"&amp;LEFT(jaar_zip[[#This Row],[YYYYMMDD]],4))</f>
        <v>45387</v>
      </c>
      <c r="K5577" s="101" t="str">
        <f>IF(AND(VALUE(MONTH(jaar_zip[[#This Row],[Datum]]))=1,VALUE(WEEKNUM(jaar_zip[[#This Row],[Datum]],21))&gt;51),RIGHT(YEAR(jaar_zip[[#This Row],[Datum]])-1,2),RIGHT(YEAR(jaar_zip[[#This Row],[Datum]]),2))&amp;"-"&amp; TEXT(WEEKNUM(jaar_zip[[#This Row],[Datum]],21),"00")</f>
        <v>24-14</v>
      </c>
      <c r="L5577" s="101">
        <f>MONTH(jaar_zip[[#This Row],[Datum]])</f>
        <v>4</v>
      </c>
      <c r="M5577" s="101">
        <f>IF(ISNUMBER(jaar_zip[[#This Row],[etmaaltemperatuur]]),IF(jaar_zip[[#This Row],[etmaaltemperatuur]]&lt;stookgrens,stookgrens-jaar_zip[[#This Row],[etmaaltemperatuur]],0),"")</f>
        <v>5.1999999999999993</v>
      </c>
      <c r="N5577" s="101">
        <f>IF(ISNUMBER(jaar_zip[[#This Row],[graaddagen]]),IF(OR(MONTH(jaar_zip[[#This Row],[Datum]])=1,MONTH(jaar_zip[[#This Row],[Datum]])=2,MONTH(jaar_zip[[#This Row],[Datum]])=11,MONTH(jaar_zip[[#This Row],[Datum]])=12),1.1,IF(OR(MONTH(jaar_zip[[#This Row],[Datum]])=3,MONTH(jaar_zip[[#This Row],[Datum]])=10),1,0.8))*jaar_zip[[#This Row],[graaddagen]],"")</f>
        <v>4.1599999999999993</v>
      </c>
      <c r="O5577" s="101">
        <f>IF(ISNUMBER(jaar_zip[[#This Row],[etmaaltemperatuur]]),IF(jaar_zip[[#This Row],[etmaaltemperatuur]]&gt;stookgrens,jaar_zip[[#This Row],[etmaaltemperatuur]]-stookgrens,0),"")</f>
        <v>0</v>
      </c>
    </row>
    <row r="5578" spans="1:15" x14ac:dyDescent="0.25">
      <c r="A5578">
        <v>310</v>
      </c>
      <c r="B5578">
        <v>20240406</v>
      </c>
      <c r="C5578">
        <v>8.1999999999999993</v>
      </c>
      <c r="D5578">
        <v>15</v>
      </c>
      <c r="E5578">
        <v>1445</v>
      </c>
      <c r="F5578">
        <v>0.6</v>
      </c>
      <c r="G5578">
        <v>1007.7</v>
      </c>
      <c r="H5578">
        <v>75</v>
      </c>
      <c r="I5578" s="101" t="s">
        <v>32</v>
      </c>
      <c r="J5578" s="1">
        <f>DATEVALUE(RIGHT(jaar_zip[[#This Row],[YYYYMMDD]],2)&amp;"-"&amp;MID(jaar_zip[[#This Row],[YYYYMMDD]],5,2)&amp;"-"&amp;LEFT(jaar_zip[[#This Row],[YYYYMMDD]],4))</f>
        <v>45388</v>
      </c>
      <c r="K5578" s="101" t="str">
        <f>IF(AND(VALUE(MONTH(jaar_zip[[#This Row],[Datum]]))=1,VALUE(WEEKNUM(jaar_zip[[#This Row],[Datum]],21))&gt;51),RIGHT(YEAR(jaar_zip[[#This Row],[Datum]])-1,2),RIGHT(YEAR(jaar_zip[[#This Row],[Datum]]),2))&amp;"-"&amp; TEXT(WEEKNUM(jaar_zip[[#This Row],[Datum]],21),"00")</f>
        <v>24-14</v>
      </c>
      <c r="L5578" s="101">
        <f>MONTH(jaar_zip[[#This Row],[Datum]])</f>
        <v>4</v>
      </c>
      <c r="M5578" s="101">
        <f>IF(ISNUMBER(jaar_zip[[#This Row],[etmaaltemperatuur]]),IF(jaar_zip[[#This Row],[etmaaltemperatuur]]&lt;stookgrens,stookgrens-jaar_zip[[#This Row],[etmaaltemperatuur]],0),"")</f>
        <v>3</v>
      </c>
      <c r="N5578" s="101">
        <f>IF(ISNUMBER(jaar_zip[[#This Row],[graaddagen]]),IF(OR(MONTH(jaar_zip[[#This Row],[Datum]])=1,MONTH(jaar_zip[[#This Row],[Datum]])=2,MONTH(jaar_zip[[#This Row],[Datum]])=11,MONTH(jaar_zip[[#This Row],[Datum]])=12),1.1,IF(OR(MONTH(jaar_zip[[#This Row],[Datum]])=3,MONTH(jaar_zip[[#This Row],[Datum]])=10),1,0.8))*jaar_zip[[#This Row],[graaddagen]],"")</f>
        <v>2.4000000000000004</v>
      </c>
      <c r="O5578" s="101">
        <f>IF(ISNUMBER(jaar_zip[[#This Row],[etmaaltemperatuur]]),IF(jaar_zip[[#This Row],[etmaaltemperatuur]]&gt;stookgrens,jaar_zip[[#This Row],[etmaaltemperatuur]]-stookgrens,0),"")</f>
        <v>0</v>
      </c>
    </row>
    <row r="5579" spans="1:15" x14ac:dyDescent="0.25">
      <c r="A5579">
        <v>310</v>
      </c>
      <c r="B5579">
        <v>20240407</v>
      </c>
      <c r="C5579">
        <v>7.8</v>
      </c>
      <c r="D5579">
        <v>14.2</v>
      </c>
      <c r="E5579">
        <v>1861</v>
      </c>
      <c r="F5579">
        <v>2.1</v>
      </c>
      <c r="G5579">
        <v>1011.8</v>
      </c>
      <c r="H5579">
        <v>74</v>
      </c>
      <c r="I5579" s="101" t="s">
        <v>32</v>
      </c>
      <c r="J5579" s="1">
        <f>DATEVALUE(RIGHT(jaar_zip[[#This Row],[YYYYMMDD]],2)&amp;"-"&amp;MID(jaar_zip[[#This Row],[YYYYMMDD]],5,2)&amp;"-"&amp;LEFT(jaar_zip[[#This Row],[YYYYMMDD]],4))</f>
        <v>45389</v>
      </c>
      <c r="K5579" s="101" t="str">
        <f>IF(AND(VALUE(MONTH(jaar_zip[[#This Row],[Datum]]))=1,VALUE(WEEKNUM(jaar_zip[[#This Row],[Datum]],21))&gt;51),RIGHT(YEAR(jaar_zip[[#This Row],[Datum]])-1,2),RIGHT(YEAR(jaar_zip[[#This Row],[Datum]]),2))&amp;"-"&amp; TEXT(WEEKNUM(jaar_zip[[#This Row],[Datum]],21),"00")</f>
        <v>24-14</v>
      </c>
      <c r="L5579" s="101">
        <f>MONTH(jaar_zip[[#This Row],[Datum]])</f>
        <v>4</v>
      </c>
      <c r="M5579" s="101">
        <f>IF(ISNUMBER(jaar_zip[[#This Row],[etmaaltemperatuur]]),IF(jaar_zip[[#This Row],[etmaaltemperatuur]]&lt;stookgrens,stookgrens-jaar_zip[[#This Row],[etmaaltemperatuur]],0),"")</f>
        <v>3.8000000000000007</v>
      </c>
      <c r="N5579" s="101">
        <f>IF(ISNUMBER(jaar_zip[[#This Row],[graaddagen]]),IF(OR(MONTH(jaar_zip[[#This Row],[Datum]])=1,MONTH(jaar_zip[[#This Row],[Datum]])=2,MONTH(jaar_zip[[#This Row],[Datum]])=11,MONTH(jaar_zip[[#This Row],[Datum]])=12),1.1,IF(OR(MONTH(jaar_zip[[#This Row],[Datum]])=3,MONTH(jaar_zip[[#This Row],[Datum]])=10),1,0.8))*jaar_zip[[#This Row],[graaddagen]],"")</f>
        <v>3.0400000000000009</v>
      </c>
      <c r="O5579" s="101">
        <f>IF(ISNUMBER(jaar_zip[[#This Row],[etmaaltemperatuur]]),IF(jaar_zip[[#This Row],[etmaaltemperatuur]]&gt;stookgrens,jaar_zip[[#This Row],[etmaaltemperatuur]]-stookgrens,0),"")</f>
        <v>0</v>
      </c>
    </row>
    <row r="5580" spans="1:15" x14ac:dyDescent="0.25">
      <c r="A5580">
        <v>310</v>
      </c>
      <c r="B5580">
        <v>20240408</v>
      </c>
      <c r="C5580">
        <v>4</v>
      </c>
      <c r="D5580">
        <v>13.3</v>
      </c>
      <c r="E5580">
        <v>1387</v>
      </c>
      <c r="F5580">
        <v>10.3</v>
      </c>
      <c r="G5580">
        <v>1006.7</v>
      </c>
      <c r="H5580">
        <v>85</v>
      </c>
      <c r="I5580" s="101" t="s">
        <v>32</v>
      </c>
      <c r="J5580" s="1">
        <f>DATEVALUE(RIGHT(jaar_zip[[#This Row],[YYYYMMDD]],2)&amp;"-"&amp;MID(jaar_zip[[#This Row],[YYYYMMDD]],5,2)&amp;"-"&amp;LEFT(jaar_zip[[#This Row],[YYYYMMDD]],4))</f>
        <v>45390</v>
      </c>
      <c r="K5580" s="101" t="str">
        <f>IF(AND(VALUE(MONTH(jaar_zip[[#This Row],[Datum]]))=1,VALUE(WEEKNUM(jaar_zip[[#This Row],[Datum]],21))&gt;51),RIGHT(YEAR(jaar_zip[[#This Row],[Datum]])-1,2),RIGHT(YEAR(jaar_zip[[#This Row],[Datum]]),2))&amp;"-"&amp; TEXT(WEEKNUM(jaar_zip[[#This Row],[Datum]],21),"00")</f>
        <v>24-15</v>
      </c>
      <c r="L5580" s="101">
        <f>MONTH(jaar_zip[[#This Row],[Datum]])</f>
        <v>4</v>
      </c>
      <c r="M5580" s="101">
        <f>IF(ISNUMBER(jaar_zip[[#This Row],[etmaaltemperatuur]]),IF(jaar_zip[[#This Row],[etmaaltemperatuur]]&lt;stookgrens,stookgrens-jaar_zip[[#This Row],[etmaaltemperatuur]],0),"")</f>
        <v>4.6999999999999993</v>
      </c>
      <c r="N5580" s="101">
        <f>IF(ISNUMBER(jaar_zip[[#This Row],[graaddagen]]),IF(OR(MONTH(jaar_zip[[#This Row],[Datum]])=1,MONTH(jaar_zip[[#This Row],[Datum]])=2,MONTH(jaar_zip[[#This Row],[Datum]])=11,MONTH(jaar_zip[[#This Row],[Datum]])=12),1.1,IF(OR(MONTH(jaar_zip[[#This Row],[Datum]])=3,MONTH(jaar_zip[[#This Row],[Datum]])=10),1,0.8))*jaar_zip[[#This Row],[graaddagen]],"")</f>
        <v>3.76</v>
      </c>
      <c r="O5580" s="101">
        <f>IF(ISNUMBER(jaar_zip[[#This Row],[etmaaltemperatuur]]),IF(jaar_zip[[#This Row],[etmaaltemperatuur]]&gt;stookgrens,jaar_zip[[#This Row],[etmaaltemperatuur]]-stookgrens,0),"")</f>
        <v>0</v>
      </c>
    </row>
    <row r="5581" spans="1:15" x14ac:dyDescent="0.25">
      <c r="A5581">
        <v>310</v>
      </c>
      <c r="B5581">
        <v>20240409</v>
      </c>
      <c r="C5581">
        <v>12.6</v>
      </c>
      <c r="D5581">
        <v>10.9</v>
      </c>
      <c r="E5581">
        <v>1002</v>
      </c>
      <c r="F5581">
        <v>0.5</v>
      </c>
      <c r="G5581">
        <v>1010.6</v>
      </c>
      <c r="H5581">
        <v>75</v>
      </c>
      <c r="I5581" s="101" t="s">
        <v>32</v>
      </c>
      <c r="J5581" s="1">
        <f>DATEVALUE(RIGHT(jaar_zip[[#This Row],[YYYYMMDD]],2)&amp;"-"&amp;MID(jaar_zip[[#This Row],[YYYYMMDD]],5,2)&amp;"-"&amp;LEFT(jaar_zip[[#This Row],[YYYYMMDD]],4))</f>
        <v>45391</v>
      </c>
      <c r="K5581" s="101" t="str">
        <f>IF(AND(VALUE(MONTH(jaar_zip[[#This Row],[Datum]]))=1,VALUE(WEEKNUM(jaar_zip[[#This Row],[Datum]],21))&gt;51),RIGHT(YEAR(jaar_zip[[#This Row],[Datum]])-1,2),RIGHT(YEAR(jaar_zip[[#This Row],[Datum]]),2))&amp;"-"&amp; TEXT(WEEKNUM(jaar_zip[[#This Row],[Datum]],21),"00")</f>
        <v>24-15</v>
      </c>
      <c r="L5581" s="101">
        <f>MONTH(jaar_zip[[#This Row],[Datum]])</f>
        <v>4</v>
      </c>
      <c r="M5581" s="101">
        <f>IF(ISNUMBER(jaar_zip[[#This Row],[etmaaltemperatuur]]),IF(jaar_zip[[#This Row],[etmaaltemperatuur]]&lt;stookgrens,stookgrens-jaar_zip[[#This Row],[etmaaltemperatuur]],0),"")</f>
        <v>7.1</v>
      </c>
      <c r="N5581" s="101">
        <f>IF(ISNUMBER(jaar_zip[[#This Row],[graaddagen]]),IF(OR(MONTH(jaar_zip[[#This Row],[Datum]])=1,MONTH(jaar_zip[[#This Row],[Datum]])=2,MONTH(jaar_zip[[#This Row],[Datum]])=11,MONTH(jaar_zip[[#This Row],[Datum]])=12),1.1,IF(OR(MONTH(jaar_zip[[#This Row],[Datum]])=3,MONTH(jaar_zip[[#This Row],[Datum]])=10),1,0.8))*jaar_zip[[#This Row],[graaddagen]],"")</f>
        <v>5.68</v>
      </c>
      <c r="O5581" s="101">
        <f>IF(ISNUMBER(jaar_zip[[#This Row],[etmaaltemperatuur]]),IF(jaar_zip[[#This Row],[etmaaltemperatuur]]&gt;stookgrens,jaar_zip[[#This Row],[etmaaltemperatuur]]-stookgrens,0),"")</f>
        <v>0</v>
      </c>
    </row>
    <row r="5582" spans="1:15" x14ac:dyDescent="0.25">
      <c r="A5582">
        <v>310</v>
      </c>
      <c r="B5582">
        <v>20240410</v>
      </c>
      <c r="C5582">
        <v>6</v>
      </c>
      <c r="D5582">
        <v>11.6</v>
      </c>
      <c r="E5582">
        <v>2012</v>
      </c>
      <c r="F5582">
        <v>-0.1</v>
      </c>
      <c r="G5582">
        <v>1027.3</v>
      </c>
      <c r="H5582">
        <v>66</v>
      </c>
      <c r="I5582" s="101" t="s">
        <v>32</v>
      </c>
      <c r="J5582" s="1">
        <f>DATEVALUE(RIGHT(jaar_zip[[#This Row],[YYYYMMDD]],2)&amp;"-"&amp;MID(jaar_zip[[#This Row],[YYYYMMDD]],5,2)&amp;"-"&amp;LEFT(jaar_zip[[#This Row],[YYYYMMDD]],4))</f>
        <v>45392</v>
      </c>
      <c r="K5582" s="101" t="str">
        <f>IF(AND(VALUE(MONTH(jaar_zip[[#This Row],[Datum]]))=1,VALUE(WEEKNUM(jaar_zip[[#This Row],[Datum]],21))&gt;51),RIGHT(YEAR(jaar_zip[[#This Row],[Datum]])-1,2),RIGHT(YEAR(jaar_zip[[#This Row],[Datum]]),2))&amp;"-"&amp; TEXT(WEEKNUM(jaar_zip[[#This Row],[Datum]],21),"00")</f>
        <v>24-15</v>
      </c>
      <c r="L5582" s="101">
        <f>MONTH(jaar_zip[[#This Row],[Datum]])</f>
        <v>4</v>
      </c>
      <c r="M5582" s="101">
        <f>IF(ISNUMBER(jaar_zip[[#This Row],[etmaaltemperatuur]]),IF(jaar_zip[[#This Row],[etmaaltemperatuur]]&lt;stookgrens,stookgrens-jaar_zip[[#This Row],[etmaaltemperatuur]],0),"")</f>
        <v>6.4</v>
      </c>
      <c r="N5582" s="101">
        <f>IF(ISNUMBER(jaar_zip[[#This Row],[graaddagen]]),IF(OR(MONTH(jaar_zip[[#This Row],[Datum]])=1,MONTH(jaar_zip[[#This Row],[Datum]])=2,MONTH(jaar_zip[[#This Row],[Datum]])=11,MONTH(jaar_zip[[#This Row],[Datum]])=12),1.1,IF(OR(MONTH(jaar_zip[[#This Row],[Datum]])=3,MONTH(jaar_zip[[#This Row],[Datum]])=10),1,0.8))*jaar_zip[[#This Row],[graaddagen]],"")</f>
        <v>5.120000000000001</v>
      </c>
      <c r="O5582" s="101">
        <f>IF(ISNUMBER(jaar_zip[[#This Row],[etmaaltemperatuur]]),IF(jaar_zip[[#This Row],[etmaaltemperatuur]]&gt;stookgrens,jaar_zip[[#This Row],[etmaaltemperatuur]]-stookgrens,0),"")</f>
        <v>0</v>
      </c>
    </row>
    <row r="5583" spans="1:15" x14ac:dyDescent="0.25">
      <c r="A5583">
        <v>310</v>
      </c>
      <c r="B5583">
        <v>20240411</v>
      </c>
      <c r="C5583">
        <v>7</v>
      </c>
      <c r="D5583">
        <v>12.3</v>
      </c>
      <c r="E5583">
        <v>475</v>
      </c>
      <c r="F5583">
        <v>0.3</v>
      </c>
      <c r="G5583">
        <v>1030.5999999999999</v>
      </c>
      <c r="H5583">
        <v>91</v>
      </c>
      <c r="I5583" s="101" t="s">
        <v>32</v>
      </c>
      <c r="J5583" s="1">
        <f>DATEVALUE(RIGHT(jaar_zip[[#This Row],[YYYYMMDD]],2)&amp;"-"&amp;MID(jaar_zip[[#This Row],[YYYYMMDD]],5,2)&amp;"-"&amp;LEFT(jaar_zip[[#This Row],[YYYYMMDD]],4))</f>
        <v>45393</v>
      </c>
      <c r="K5583" s="101" t="str">
        <f>IF(AND(VALUE(MONTH(jaar_zip[[#This Row],[Datum]]))=1,VALUE(WEEKNUM(jaar_zip[[#This Row],[Datum]],21))&gt;51),RIGHT(YEAR(jaar_zip[[#This Row],[Datum]])-1,2),RIGHT(YEAR(jaar_zip[[#This Row],[Datum]]),2))&amp;"-"&amp; TEXT(WEEKNUM(jaar_zip[[#This Row],[Datum]],21),"00")</f>
        <v>24-15</v>
      </c>
      <c r="L5583" s="101">
        <f>MONTH(jaar_zip[[#This Row],[Datum]])</f>
        <v>4</v>
      </c>
      <c r="M5583" s="101">
        <f>IF(ISNUMBER(jaar_zip[[#This Row],[etmaaltemperatuur]]),IF(jaar_zip[[#This Row],[etmaaltemperatuur]]&lt;stookgrens,stookgrens-jaar_zip[[#This Row],[etmaaltemperatuur]],0),"")</f>
        <v>5.6999999999999993</v>
      </c>
      <c r="N5583" s="101">
        <f>IF(ISNUMBER(jaar_zip[[#This Row],[graaddagen]]),IF(OR(MONTH(jaar_zip[[#This Row],[Datum]])=1,MONTH(jaar_zip[[#This Row],[Datum]])=2,MONTH(jaar_zip[[#This Row],[Datum]])=11,MONTH(jaar_zip[[#This Row],[Datum]])=12),1.1,IF(OR(MONTH(jaar_zip[[#This Row],[Datum]])=3,MONTH(jaar_zip[[#This Row],[Datum]])=10),1,0.8))*jaar_zip[[#This Row],[graaddagen]],"")</f>
        <v>4.5599999999999996</v>
      </c>
      <c r="O5583" s="101">
        <f>IF(ISNUMBER(jaar_zip[[#This Row],[etmaaltemperatuur]]),IF(jaar_zip[[#This Row],[etmaaltemperatuur]]&gt;stookgrens,jaar_zip[[#This Row],[etmaaltemperatuur]]-stookgrens,0),"")</f>
        <v>0</v>
      </c>
    </row>
    <row r="5584" spans="1:15" x14ac:dyDescent="0.25">
      <c r="A5584">
        <v>310</v>
      </c>
      <c r="B5584">
        <v>20240412</v>
      </c>
      <c r="C5584">
        <v>6.4</v>
      </c>
      <c r="D5584">
        <v>14.2</v>
      </c>
      <c r="E5584">
        <v>1846</v>
      </c>
      <c r="F5584">
        <v>0</v>
      </c>
      <c r="G5584">
        <v>1029.7</v>
      </c>
      <c r="H5584">
        <v>83</v>
      </c>
      <c r="I5584" s="101" t="s">
        <v>32</v>
      </c>
      <c r="J5584" s="1">
        <f>DATEVALUE(RIGHT(jaar_zip[[#This Row],[YYYYMMDD]],2)&amp;"-"&amp;MID(jaar_zip[[#This Row],[YYYYMMDD]],5,2)&amp;"-"&amp;LEFT(jaar_zip[[#This Row],[YYYYMMDD]],4))</f>
        <v>45394</v>
      </c>
      <c r="K5584" s="101" t="str">
        <f>IF(AND(VALUE(MONTH(jaar_zip[[#This Row],[Datum]]))=1,VALUE(WEEKNUM(jaar_zip[[#This Row],[Datum]],21))&gt;51),RIGHT(YEAR(jaar_zip[[#This Row],[Datum]])-1,2),RIGHT(YEAR(jaar_zip[[#This Row],[Datum]]),2))&amp;"-"&amp; TEXT(WEEKNUM(jaar_zip[[#This Row],[Datum]],21),"00")</f>
        <v>24-15</v>
      </c>
      <c r="L5584" s="101">
        <f>MONTH(jaar_zip[[#This Row],[Datum]])</f>
        <v>4</v>
      </c>
      <c r="M5584" s="101">
        <f>IF(ISNUMBER(jaar_zip[[#This Row],[etmaaltemperatuur]]),IF(jaar_zip[[#This Row],[etmaaltemperatuur]]&lt;stookgrens,stookgrens-jaar_zip[[#This Row],[etmaaltemperatuur]],0),"")</f>
        <v>3.8000000000000007</v>
      </c>
      <c r="N5584" s="101">
        <f>IF(ISNUMBER(jaar_zip[[#This Row],[graaddagen]]),IF(OR(MONTH(jaar_zip[[#This Row],[Datum]])=1,MONTH(jaar_zip[[#This Row],[Datum]])=2,MONTH(jaar_zip[[#This Row],[Datum]])=11,MONTH(jaar_zip[[#This Row],[Datum]])=12),1.1,IF(OR(MONTH(jaar_zip[[#This Row],[Datum]])=3,MONTH(jaar_zip[[#This Row],[Datum]])=10),1,0.8))*jaar_zip[[#This Row],[graaddagen]],"")</f>
        <v>3.0400000000000009</v>
      </c>
      <c r="O5584" s="101">
        <f>IF(ISNUMBER(jaar_zip[[#This Row],[etmaaltemperatuur]]),IF(jaar_zip[[#This Row],[etmaaltemperatuur]]&gt;stookgrens,jaar_zip[[#This Row],[etmaaltemperatuur]]-stookgrens,0),"")</f>
        <v>0</v>
      </c>
    </row>
    <row r="5585" spans="1:15" x14ac:dyDescent="0.25">
      <c r="A5585">
        <v>310</v>
      </c>
      <c r="B5585">
        <v>20240413</v>
      </c>
      <c r="C5585">
        <v>7.3</v>
      </c>
      <c r="D5585">
        <v>14.6</v>
      </c>
      <c r="E5585">
        <v>1879</v>
      </c>
      <c r="F5585">
        <v>0</v>
      </c>
      <c r="G5585">
        <v>1023</v>
      </c>
      <c r="H5585">
        <v>78</v>
      </c>
      <c r="I5585" s="101" t="s">
        <v>32</v>
      </c>
      <c r="J5585" s="1">
        <f>DATEVALUE(RIGHT(jaar_zip[[#This Row],[YYYYMMDD]],2)&amp;"-"&amp;MID(jaar_zip[[#This Row],[YYYYMMDD]],5,2)&amp;"-"&amp;LEFT(jaar_zip[[#This Row],[YYYYMMDD]],4))</f>
        <v>45395</v>
      </c>
      <c r="K5585" s="101" t="str">
        <f>IF(AND(VALUE(MONTH(jaar_zip[[#This Row],[Datum]]))=1,VALUE(WEEKNUM(jaar_zip[[#This Row],[Datum]],21))&gt;51),RIGHT(YEAR(jaar_zip[[#This Row],[Datum]])-1,2),RIGHT(YEAR(jaar_zip[[#This Row],[Datum]]),2))&amp;"-"&amp; TEXT(WEEKNUM(jaar_zip[[#This Row],[Datum]],21),"00")</f>
        <v>24-15</v>
      </c>
      <c r="L5585" s="101">
        <f>MONTH(jaar_zip[[#This Row],[Datum]])</f>
        <v>4</v>
      </c>
      <c r="M5585" s="101">
        <f>IF(ISNUMBER(jaar_zip[[#This Row],[etmaaltemperatuur]]),IF(jaar_zip[[#This Row],[etmaaltemperatuur]]&lt;stookgrens,stookgrens-jaar_zip[[#This Row],[etmaaltemperatuur]],0),"")</f>
        <v>3.4000000000000004</v>
      </c>
      <c r="N5585" s="101">
        <f>IF(ISNUMBER(jaar_zip[[#This Row],[graaddagen]]),IF(OR(MONTH(jaar_zip[[#This Row],[Datum]])=1,MONTH(jaar_zip[[#This Row],[Datum]])=2,MONTH(jaar_zip[[#This Row],[Datum]])=11,MONTH(jaar_zip[[#This Row],[Datum]])=12),1.1,IF(OR(MONTH(jaar_zip[[#This Row],[Datum]])=3,MONTH(jaar_zip[[#This Row],[Datum]])=10),1,0.8))*jaar_zip[[#This Row],[graaddagen]],"")</f>
        <v>2.7200000000000006</v>
      </c>
      <c r="O5585" s="101">
        <f>IF(ISNUMBER(jaar_zip[[#This Row],[etmaaltemperatuur]]),IF(jaar_zip[[#This Row],[etmaaltemperatuur]]&gt;stookgrens,jaar_zip[[#This Row],[etmaaltemperatuur]]-stookgrens,0),"")</f>
        <v>0</v>
      </c>
    </row>
    <row r="5586" spans="1:15" x14ac:dyDescent="0.25">
      <c r="A5586">
        <v>310</v>
      </c>
      <c r="B5586">
        <v>20240414</v>
      </c>
      <c r="C5586">
        <v>4.0999999999999996</v>
      </c>
      <c r="D5586">
        <v>11.6</v>
      </c>
      <c r="E5586">
        <v>1449</v>
      </c>
      <c r="F5586">
        <v>0</v>
      </c>
      <c r="G5586">
        <v>1021.5</v>
      </c>
      <c r="H5586">
        <v>66</v>
      </c>
      <c r="I5586" s="101" t="s">
        <v>32</v>
      </c>
      <c r="J5586" s="1">
        <f>DATEVALUE(RIGHT(jaar_zip[[#This Row],[YYYYMMDD]],2)&amp;"-"&amp;MID(jaar_zip[[#This Row],[YYYYMMDD]],5,2)&amp;"-"&amp;LEFT(jaar_zip[[#This Row],[YYYYMMDD]],4))</f>
        <v>45396</v>
      </c>
      <c r="K5586" s="101" t="str">
        <f>IF(AND(VALUE(MONTH(jaar_zip[[#This Row],[Datum]]))=1,VALUE(WEEKNUM(jaar_zip[[#This Row],[Datum]],21))&gt;51),RIGHT(YEAR(jaar_zip[[#This Row],[Datum]])-1,2),RIGHT(YEAR(jaar_zip[[#This Row],[Datum]]),2))&amp;"-"&amp; TEXT(WEEKNUM(jaar_zip[[#This Row],[Datum]],21),"00")</f>
        <v>24-15</v>
      </c>
      <c r="L5586" s="101">
        <f>MONTH(jaar_zip[[#This Row],[Datum]])</f>
        <v>4</v>
      </c>
      <c r="M5586" s="101">
        <f>IF(ISNUMBER(jaar_zip[[#This Row],[etmaaltemperatuur]]),IF(jaar_zip[[#This Row],[etmaaltemperatuur]]&lt;stookgrens,stookgrens-jaar_zip[[#This Row],[etmaaltemperatuur]],0),"")</f>
        <v>6.4</v>
      </c>
      <c r="N5586" s="101">
        <f>IF(ISNUMBER(jaar_zip[[#This Row],[graaddagen]]),IF(OR(MONTH(jaar_zip[[#This Row],[Datum]])=1,MONTH(jaar_zip[[#This Row],[Datum]])=2,MONTH(jaar_zip[[#This Row],[Datum]])=11,MONTH(jaar_zip[[#This Row],[Datum]])=12),1.1,IF(OR(MONTH(jaar_zip[[#This Row],[Datum]])=3,MONTH(jaar_zip[[#This Row],[Datum]])=10),1,0.8))*jaar_zip[[#This Row],[graaddagen]],"")</f>
        <v>5.120000000000001</v>
      </c>
      <c r="O5586" s="101">
        <f>IF(ISNUMBER(jaar_zip[[#This Row],[etmaaltemperatuur]]),IF(jaar_zip[[#This Row],[etmaaltemperatuur]]&gt;stookgrens,jaar_zip[[#This Row],[etmaaltemperatuur]]-stookgrens,0),"")</f>
        <v>0</v>
      </c>
    </row>
    <row r="5587" spans="1:15" x14ac:dyDescent="0.25">
      <c r="A5587">
        <v>310</v>
      </c>
      <c r="B5587">
        <v>20240415</v>
      </c>
      <c r="C5587">
        <v>11.8</v>
      </c>
      <c r="D5587">
        <v>9.1</v>
      </c>
      <c r="E5587">
        <v>954</v>
      </c>
      <c r="F5587">
        <v>10.4</v>
      </c>
      <c r="G5587">
        <v>1006.7</v>
      </c>
      <c r="H5587">
        <v>73</v>
      </c>
      <c r="I5587" s="101" t="s">
        <v>32</v>
      </c>
      <c r="J5587" s="1">
        <f>DATEVALUE(RIGHT(jaar_zip[[#This Row],[YYYYMMDD]],2)&amp;"-"&amp;MID(jaar_zip[[#This Row],[YYYYMMDD]],5,2)&amp;"-"&amp;LEFT(jaar_zip[[#This Row],[YYYYMMDD]],4))</f>
        <v>45397</v>
      </c>
      <c r="K5587" s="101" t="str">
        <f>IF(AND(VALUE(MONTH(jaar_zip[[#This Row],[Datum]]))=1,VALUE(WEEKNUM(jaar_zip[[#This Row],[Datum]],21))&gt;51),RIGHT(YEAR(jaar_zip[[#This Row],[Datum]])-1,2),RIGHT(YEAR(jaar_zip[[#This Row],[Datum]]),2))&amp;"-"&amp; TEXT(WEEKNUM(jaar_zip[[#This Row],[Datum]],21),"00")</f>
        <v>24-16</v>
      </c>
      <c r="L5587" s="101">
        <f>MONTH(jaar_zip[[#This Row],[Datum]])</f>
        <v>4</v>
      </c>
      <c r="M5587" s="101">
        <f>IF(ISNUMBER(jaar_zip[[#This Row],[etmaaltemperatuur]]),IF(jaar_zip[[#This Row],[etmaaltemperatuur]]&lt;stookgrens,stookgrens-jaar_zip[[#This Row],[etmaaltemperatuur]],0),"")</f>
        <v>8.9</v>
      </c>
      <c r="N5587" s="101">
        <f>IF(ISNUMBER(jaar_zip[[#This Row],[graaddagen]]),IF(OR(MONTH(jaar_zip[[#This Row],[Datum]])=1,MONTH(jaar_zip[[#This Row],[Datum]])=2,MONTH(jaar_zip[[#This Row],[Datum]])=11,MONTH(jaar_zip[[#This Row],[Datum]])=12),1.1,IF(OR(MONTH(jaar_zip[[#This Row],[Datum]])=3,MONTH(jaar_zip[[#This Row],[Datum]])=10),1,0.8))*jaar_zip[[#This Row],[graaddagen]],"")</f>
        <v>7.120000000000001</v>
      </c>
      <c r="O5587" s="101">
        <f>IF(ISNUMBER(jaar_zip[[#This Row],[etmaaltemperatuur]]),IF(jaar_zip[[#This Row],[etmaaltemperatuur]]&gt;stookgrens,jaar_zip[[#This Row],[etmaaltemperatuur]]-stookgrens,0),"")</f>
        <v>0</v>
      </c>
    </row>
    <row r="5588" spans="1:15" x14ac:dyDescent="0.25">
      <c r="A5588">
        <v>310</v>
      </c>
      <c r="B5588">
        <v>20240416</v>
      </c>
      <c r="C5588">
        <v>9.1</v>
      </c>
      <c r="D5588">
        <v>8.6</v>
      </c>
      <c r="E5588">
        <v>1123</v>
      </c>
      <c r="F5588">
        <v>9.3000000000000007</v>
      </c>
      <c r="G5588">
        <v>1007.9</v>
      </c>
      <c r="H5588">
        <v>79</v>
      </c>
      <c r="I5588" s="101" t="s">
        <v>32</v>
      </c>
      <c r="J5588" s="1">
        <f>DATEVALUE(RIGHT(jaar_zip[[#This Row],[YYYYMMDD]],2)&amp;"-"&amp;MID(jaar_zip[[#This Row],[YYYYMMDD]],5,2)&amp;"-"&amp;LEFT(jaar_zip[[#This Row],[YYYYMMDD]],4))</f>
        <v>45398</v>
      </c>
      <c r="K5588" s="101" t="str">
        <f>IF(AND(VALUE(MONTH(jaar_zip[[#This Row],[Datum]]))=1,VALUE(WEEKNUM(jaar_zip[[#This Row],[Datum]],21))&gt;51),RIGHT(YEAR(jaar_zip[[#This Row],[Datum]])-1,2),RIGHT(YEAR(jaar_zip[[#This Row],[Datum]]),2))&amp;"-"&amp; TEXT(WEEKNUM(jaar_zip[[#This Row],[Datum]],21),"00")</f>
        <v>24-16</v>
      </c>
      <c r="L5588" s="101">
        <f>MONTH(jaar_zip[[#This Row],[Datum]])</f>
        <v>4</v>
      </c>
      <c r="M5588" s="101">
        <f>IF(ISNUMBER(jaar_zip[[#This Row],[etmaaltemperatuur]]),IF(jaar_zip[[#This Row],[etmaaltemperatuur]]&lt;stookgrens,stookgrens-jaar_zip[[#This Row],[etmaaltemperatuur]],0),"")</f>
        <v>9.4</v>
      </c>
      <c r="N5588" s="101">
        <f>IF(ISNUMBER(jaar_zip[[#This Row],[graaddagen]]),IF(OR(MONTH(jaar_zip[[#This Row],[Datum]])=1,MONTH(jaar_zip[[#This Row],[Datum]])=2,MONTH(jaar_zip[[#This Row],[Datum]])=11,MONTH(jaar_zip[[#This Row],[Datum]])=12),1.1,IF(OR(MONTH(jaar_zip[[#This Row],[Datum]])=3,MONTH(jaar_zip[[#This Row],[Datum]])=10),1,0.8))*jaar_zip[[#This Row],[graaddagen]],"")</f>
        <v>7.5200000000000005</v>
      </c>
      <c r="O5588" s="101">
        <f>IF(ISNUMBER(jaar_zip[[#This Row],[etmaaltemperatuur]]),IF(jaar_zip[[#This Row],[etmaaltemperatuur]]&gt;stookgrens,jaar_zip[[#This Row],[etmaaltemperatuur]]-stookgrens,0),"")</f>
        <v>0</v>
      </c>
    </row>
    <row r="5589" spans="1:15" x14ac:dyDescent="0.25">
      <c r="A5589">
        <v>310</v>
      </c>
      <c r="B5589">
        <v>20240417</v>
      </c>
      <c r="C5589">
        <v>4</v>
      </c>
      <c r="D5589">
        <v>7.2</v>
      </c>
      <c r="E5589">
        <v>1610</v>
      </c>
      <c r="F5589">
        <v>2.9</v>
      </c>
      <c r="G5589">
        <v>1013.4</v>
      </c>
      <c r="H5589">
        <v>75</v>
      </c>
      <c r="I5589" s="101" t="s">
        <v>32</v>
      </c>
      <c r="J5589" s="1">
        <f>DATEVALUE(RIGHT(jaar_zip[[#This Row],[YYYYMMDD]],2)&amp;"-"&amp;MID(jaar_zip[[#This Row],[YYYYMMDD]],5,2)&amp;"-"&amp;LEFT(jaar_zip[[#This Row],[YYYYMMDD]],4))</f>
        <v>45399</v>
      </c>
      <c r="K5589" s="101" t="str">
        <f>IF(AND(VALUE(MONTH(jaar_zip[[#This Row],[Datum]]))=1,VALUE(WEEKNUM(jaar_zip[[#This Row],[Datum]],21))&gt;51),RIGHT(YEAR(jaar_zip[[#This Row],[Datum]])-1,2),RIGHT(YEAR(jaar_zip[[#This Row],[Datum]]),2))&amp;"-"&amp; TEXT(WEEKNUM(jaar_zip[[#This Row],[Datum]],21),"00")</f>
        <v>24-16</v>
      </c>
      <c r="L5589" s="101">
        <f>MONTH(jaar_zip[[#This Row],[Datum]])</f>
        <v>4</v>
      </c>
      <c r="M5589" s="101">
        <f>IF(ISNUMBER(jaar_zip[[#This Row],[etmaaltemperatuur]]),IF(jaar_zip[[#This Row],[etmaaltemperatuur]]&lt;stookgrens,stookgrens-jaar_zip[[#This Row],[etmaaltemperatuur]],0),"")</f>
        <v>10.8</v>
      </c>
      <c r="N5589" s="101">
        <f>IF(ISNUMBER(jaar_zip[[#This Row],[graaddagen]]),IF(OR(MONTH(jaar_zip[[#This Row],[Datum]])=1,MONTH(jaar_zip[[#This Row],[Datum]])=2,MONTH(jaar_zip[[#This Row],[Datum]])=11,MONTH(jaar_zip[[#This Row],[Datum]])=12),1.1,IF(OR(MONTH(jaar_zip[[#This Row],[Datum]])=3,MONTH(jaar_zip[[#This Row],[Datum]])=10),1,0.8))*jaar_zip[[#This Row],[graaddagen]],"")</f>
        <v>8.64</v>
      </c>
      <c r="O5589" s="101">
        <f>IF(ISNUMBER(jaar_zip[[#This Row],[etmaaltemperatuur]]),IF(jaar_zip[[#This Row],[etmaaltemperatuur]]&gt;stookgrens,jaar_zip[[#This Row],[etmaaltemperatuur]]-stookgrens,0),"")</f>
        <v>0</v>
      </c>
    </row>
    <row r="5590" spans="1:15" x14ac:dyDescent="0.25">
      <c r="A5590">
        <v>310</v>
      </c>
      <c r="B5590">
        <v>20240418</v>
      </c>
      <c r="C5590">
        <v>5</v>
      </c>
      <c r="D5590">
        <v>8.4</v>
      </c>
      <c r="E5590">
        <v>1833</v>
      </c>
      <c r="F5590">
        <v>1.8</v>
      </c>
      <c r="G5590">
        <v>1019.7</v>
      </c>
      <c r="H5590">
        <v>73</v>
      </c>
      <c r="I5590" s="101" t="s">
        <v>32</v>
      </c>
      <c r="J5590" s="1">
        <f>DATEVALUE(RIGHT(jaar_zip[[#This Row],[YYYYMMDD]],2)&amp;"-"&amp;MID(jaar_zip[[#This Row],[YYYYMMDD]],5,2)&amp;"-"&amp;LEFT(jaar_zip[[#This Row],[YYYYMMDD]],4))</f>
        <v>45400</v>
      </c>
      <c r="K5590" s="101" t="str">
        <f>IF(AND(VALUE(MONTH(jaar_zip[[#This Row],[Datum]]))=1,VALUE(WEEKNUM(jaar_zip[[#This Row],[Datum]],21))&gt;51),RIGHT(YEAR(jaar_zip[[#This Row],[Datum]])-1,2),RIGHT(YEAR(jaar_zip[[#This Row],[Datum]]),2))&amp;"-"&amp; TEXT(WEEKNUM(jaar_zip[[#This Row],[Datum]],21),"00")</f>
        <v>24-16</v>
      </c>
      <c r="L5590" s="101">
        <f>MONTH(jaar_zip[[#This Row],[Datum]])</f>
        <v>4</v>
      </c>
      <c r="M5590" s="101">
        <f>IF(ISNUMBER(jaar_zip[[#This Row],[etmaaltemperatuur]]),IF(jaar_zip[[#This Row],[etmaaltemperatuur]]&lt;stookgrens,stookgrens-jaar_zip[[#This Row],[etmaaltemperatuur]],0),"")</f>
        <v>9.6</v>
      </c>
      <c r="N5590" s="101">
        <f>IF(ISNUMBER(jaar_zip[[#This Row],[graaddagen]]),IF(OR(MONTH(jaar_zip[[#This Row],[Datum]])=1,MONTH(jaar_zip[[#This Row],[Datum]])=2,MONTH(jaar_zip[[#This Row],[Datum]])=11,MONTH(jaar_zip[[#This Row],[Datum]])=12),1.1,IF(OR(MONTH(jaar_zip[[#This Row],[Datum]])=3,MONTH(jaar_zip[[#This Row],[Datum]])=10),1,0.8))*jaar_zip[[#This Row],[graaddagen]],"")</f>
        <v>7.68</v>
      </c>
      <c r="O5590" s="101">
        <f>IF(ISNUMBER(jaar_zip[[#This Row],[etmaaltemperatuur]]),IF(jaar_zip[[#This Row],[etmaaltemperatuur]]&gt;stookgrens,jaar_zip[[#This Row],[etmaaltemperatuur]]-stookgrens,0),"")</f>
        <v>0</v>
      </c>
    </row>
    <row r="5591" spans="1:15" x14ac:dyDescent="0.25">
      <c r="A5591">
        <v>310</v>
      </c>
      <c r="B5591">
        <v>20240419</v>
      </c>
      <c r="C5591">
        <v>10.5</v>
      </c>
      <c r="D5591">
        <v>9.1999999999999993</v>
      </c>
      <c r="E5591">
        <v>1176</v>
      </c>
      <c r="F5591">
        <v>4.0999999999999996</v>
      </c>
      <c r="G5591">
        <v>1014.2</v>
      </c>
      <c r="H5591">
        <v>75</v>
      </c>
      <c r="I5591" s="101" t="s">
        <v>32</v>
      </c>
      <c r="J5591" s="1">
        <f>DATEVALUE(RIGHT(jaar_zip[[#This Row],[YYYYMMDD]],2)&amp;"-"&amp;MID(jaar_zip[[#This Row],[YYYYMMDD]],5,2)&amp;"-"&amp;LEFT(jaar_zip[[#This Row],[YYYYMMDD]],4))</f>
        <v>45401</v>
      </c>
      <c r="K5591" s="101" t="str">
        <f>IF(AND(VALUE(MONTH(jaar_zip[[#This Row],[Datum]]))=1,VALUE(WEEKNUM(jaar_zip[[#This Row],[Datum]],21))&gt;51),RIGHT(YEAR(jaar_zip[[#This Row],[Datum]])-1,2),RIGHT(YEAR(jaar_zip[[#This Row],[Datum]]),2))&amp;"-"&amp; TEXT(WEEKNUM(jaar_zip[[#This Row],[Datum]],21),"00")</f>
        <v>24-16</v>
      </c>
      <c r="L5591" s="101">
        <f>MONTH(jaar_zip[[#This Row],[Datum]])</f>
        <v>4</v>
      </c>
      <c r="M5591" s="101">
        <f>IF(ISNUMBER(jaar_zip[[#This Row],[etmaaltemperatuur]]),IF(jaar_zip[[#This Row],[etmaaltemperatuur]]&lt;stookgrens,stookgrens-jaar_zip[[#This Row],[etmaaltemperatuur]],0),"")</f>
        <v>8.8000000000000007</v>
      </c>
      <c r="N5591" s="101">
        <f>IF(ISNUMBER(jaar_zip[[#This Row],[graaddagen]]),IF(OR(MONTH(jaar_zip[[#This Row],[Datum]])=1,MONTH(jaar_zip[[#This Row],[Datum]])=2,MONTH(jaar_zip[[#This Row],[Datum]])=11,MONTH(jaar_zip[[#This Row],[Datum]])=12),1.1,IF(OR(MONTH(jaar_zip[[#This Row],[Datum]])=3,MONTH(jaar_zip[[#This Row],[Datum]])=10),1,0.8))*jaar_zip[[#This Row],[graaddagen]],"")</f>
        <v>7.0400000000000009</v>
      </c>
      <c r="O5591" s="101">
        <f>IF(ISNUMBER(jaar_zip[[#This Row],[etmaaltemperatuur]]),IF(jaar_zip[[#This Row],[etmaaltemperatuur]]&gt;stookgrens,jaar_zip[[#This Row],[etmaaltemperatuur]]-stookgrens,0),"")</f>
        <v>0</v>
      </c>
    </row>
    <row r="5592" spans="1:15" x14ac:dyDescent="0.25">
      <c r="A5592">
        <v>310</v>
      </c>
      <c r="B5592">
        <v>20240420</v>
      </c>
      <c r="C5592">
        <v>7</v>
      </c>
      <c r="D5592">
        <v>7.2</v>
      </c>
      <c r="E5592">
        <v>1284</v>
      </c>
      <c r="F5592">
        <v>2.5</v>
      </c>
      <c r="G5592">
        <v>1023.9</v>
      </c>
      <c r="H5592">
        <v>72</v>
      </c>
      <c r="I5592" s="101" t="s">
        <v>32</v>
      </c>
      <c r="J5592" s="1">
        <f>DATEVALUE(RIGHT(jaar_zip[[#This Row],[YYYYMMDD]],2)&amp;"-"&amp;MID(jaar_zip[[#This Row],[YYYYMMDD]],5,2)&amp;"-"&amp;LEFT(jaar_zip[[#This Row],[YYYYMMDD]],4))</f>
        <v>45402</v>
      </c>
      <c r="K5592" s="101" t="str">
        <f>IF(AND(VALUE(MONTH(jaar_zip[[#This Row],[Datum]]))=1,VALUE(WEEKNUM(jaar_zip[[#This Row],[Datum]],21))&gt;51),RIGHT(YEAR(jaar_zip[[#This Row],[Datum]])-1,2),RIGHT(YEAR(jaar_zip[[#This Row],[Datum]]),2))&amp;"-"&amp; TEXT(WEEKNUM(jaar_zip[[#This Row],[Datum]],21),"00")</f>
        <v>24-16</v>
      </c>
      <c r="L5592" s="101">
        <f>MONTH(jaar_zip[[#This Row],[Datum]])</f>
        <v>4</v>
      </c>
      <c r="M5592" s="101">
        <f>IF(ISNUMBER(jaar_zip[[#This Row],[etmaaltemperatuur]]),IF(jaar_zip[[#This Row],[etmaaltemperatuur]]&lt;stookgrens,stookgrens-jaar_zip[[#This Row],[etmaaltemperatuur]],0),"")</f>
        <v>10.8</v>
      </c>
      <c r="N5592" s="101">
        <f>IF(ISNUMBER(jaar_zip[[#This Row],[graaddagen]]),IF(OR(MONTH(jaar_zip[[#This Row],[Datum]])=1,MONTH(jaar_zip[[#This Row],[Datum]])=2,MONTH(jaar_zip[[#This Row],[Datum]])=11,MONTH(jaar_zip[[#This Row],[Datum]])=12),1.1,IF(OR(MONTH(jaar_zip[[#This Row],[Datum]])=3,MONTH(jaar_zip[[#This Row],[Datum]])=10),1,0.8))*jaar_zip[[#This Row],[graaddagen]],"")</f>
        <v>8.64</v>
      </c>
      <c r="O5592" s="101">
        <f>IF(ISNUMBER(jaar_zip[[#This Row],[etmaaltemperatuur]]),IF(jaar_zip[[#This Row],[etmaaltemperatuur]]&gt;stookgrens,jaar_zip[[#This Row],[etmaaltemperatuur]]-stookgrens,0),"")</f>
        <v>0</v>
      </c>
    </row>
    <row r="5593" spans="1:15" x14ac:dyDescent="0.25">
      <c r="A5593">
        <v>310</v>
      </c>
      <c r="B5593">
        <v>20240421</v>
      </c>
      <c r="C5593">
        <v>7.3</v>
      </c>
      <c r="D5593">
        <v>7.9</v>
      </c>
      <c r="E5593">
        <v>2152</v>
      </c>
      <c r="F5593">
        <v>0.6</v>
      </c>
      <c r="G5593">
        <v>1025.8</v>
      </c>
      <c r="H5593">
        <v>66</v>
      </c>
      <c r="I5593" s="101" t="s">
        <v>32</v>
      </c>
      <c r="J5593" s="1">
        <f>DATEVALUE(RIGHT(jaar_zip[[#This Row],[YYYYMMDD]],2)&amp;"-"&amp;MID(jaar_zip[[#This Row],[YYYYMMDD]],5,2)&amp;"-"&amp;LEFT(jaar_zip[[#This Row],[YYYYMMDD]],4))</f>
        <v>45403</v>
      </c>
      <c r="K5593" s="101" t="str">
        <f>IF(AND(VALUE(MONTH(jaar_zip[[#This Row],[Datum]]))=1,VALUE(WEEKNUM(jaar_zip[[#This Row],[Datum]],21))&gt;51),RIGHT(YEAR(jaar_zip[[#This Row],[Datum]])-1,2),RIGHT(YEAR(jaar_zip[[#This Row],[Datum]]),2))&amp;"-"&amp; TEXT(WEEKNUM(jaar_zip[[#This Row],[Datum]],21),"00")</f>
        <v>24-16</v>
      </c>
      <c r="L5593" s="101">
        <f>MONTH(jaar_zip[[#This Row],[Datum]])</f>
        <v>4</v>
      </c>
      <c r="M5593" s="101">
        <f>IF(ISNUMBER(jaar_zip[[#This Row],[etmaaltemperatuur]]),IF(jaar_zip[[#This Row],[etmaaltemperatuur]]&lt;stookgrens,stookgrens-jaar_zip[[#This Row],[etmaaltemperatuur]],0),"")</f>
        <v>10.1</v>
      </c>
      <c r="N5593" s="101">
        <f>IF(ISNUMBER(jaar_zip[[#This Row],[graaddagen]]),IF(OR(MONTH(jaar_zip[[#This Row],[Datum]])=1,MONTH(jaar_zip[[#This Row],[Datum]])=2,MONTH(jaar_zip[[#This Row],[Datum]])=11,MONTH(jaar_zip[[#This Row],[Datum]])=12),1.1,IF(OR(MONTH(jaar_zip[[#This Row],[Datum]])=3,MONTH(jaar_zip[[#This Row],[Datum]])=10),1,0.8))*jaar_zip[[#This Row],[graaddagen]],"")</f>
        <v>8.08</v>
      </c>
      <c r="O5593" s="101">
        <f>IF(ISNUMBER(jaar_zip[[#This Row],[etmaaltemperatuur]]),IF(jaar_zip[[#This Row],[etmaaltemperatuur]]&gt;stookgrens,jaar_zip[[#This Row],[etmaaltemperatuur]]-stookgrens,0),"")</f>
        <v>0</v>
      </c>
    </row>
    <row r="5594" spans="1:15" x14ac:dyDescent="0.25">
      <c r="A5594">
        <v>310</v>
      </c>
      <c r="B5594">
        <v>20240422</v>
      </c>
      <c r="C5594">
        <v>4.5999999999999996</v>
      </c>
      <c r="D5594">
        <v>7.3</v>
      </c>
      <c r="E5594">
        <v>1611</v>
      </c>
      <c r="F5594">
        <v>-0.1</v>
      </c>
      <c r="G5594">
        <v>1025.5999999999999</v>
      </c>
      <c r="H5594">
        <v>64</v>
      </c>
      <c r="I5594" s="101" t="s">
        <v>32</v>
      </c>
      <c r="J5594" s="1">
        <f>DATEVALUE(RIGHT(jaar_zip[[#This Row],[YYYYMMDD]],2)&amp;"-"&amp;MID(jaar_zip[[#This Row],[YYYYMMDD]],5,2)&amp;"-"&amp;LEFT(jaar_zip[[#This Row],[YYYYMMDD]],4))</f>
        <v>45404</v>
      </c>
      <c r="K5594" s="101" t="str">
        <f>IF(AND(VALUE(MONTH(jaar_zip[[#This Row],[Datum]]))=1,VALUE(WEEKNUM(jaar_zip[[#This Row],[Datum]],21))&gt;51),RIGHT(YEAR(jaar_zip[[#This Row],[Datum]])-1,2),RIGHT(YEAR(jaar_zip[[#This Row],[Datum]]),2))&amp;"-"&amp; TEXT(WEEKNUM(jaar_zip[[#This Row],[Datum]],21),"00")</f>
        <v>24-17</v>
      </c>
      <c r="L5594" s="101">
        <f>MONTH(jaar_zip[[#This Row],[Datum]])</f>
        <v>4</v>
      </c>
      <c r="M5594" s="101">
        <f>IF(ISNUMBER(jaar_zip[[#This Row],[etmaaltemperatuur]]),IF(jaar_zip[[#This Row],[etmaaltemperatuur]]&lt;stookgrens,stookgrens-jaar_zip[[#This Row],[etmaaltemperatuur]],0),"")</f>
        <v>10.7</v>
      </c>
      <c r="N5594" s="101">
        <f>IF(ISNUMBER(jaar_zip[[#This Row],[graaddagen]]),IF(OR(MONTH(jaar_zip[[#This Row],[Datum]])=1,MONTH(jaar_zip[[#This Row],[Datum]])=2,MONTH(jaar_zip[[#This Row],[Datum]])=11,MONTH(jaar_zip[[#This Row],[Datum]])=12),1.1,IF(OR(MONTH(jaar_zip[[#This Row],[Datum]])=3,MONTH(jaar_zip[[#This Row],[Datum]])=10),1,0.8))*jaar_zip[[#This Row],[graaddagen]],"")</f>
        <v>8.56</v>
      </c>
      <c r="O5594" s="101">
        <f>IF(ISNUMBER(jaar_zip[[#This Row],[etmaaltemperatuur]]),IF(jaar_zip[[#This Row],[etmaaltemperatuur]]&gt;stookgrens,jaar_zip[[#This Row],[etmaaltemperatuur]]-stookgrens,0),"")</f>
        <v>0</v>
      </c>
    </row>
    <row r="5595" spans="1:15" x14ac:dyDescent="0.25">
      <c r="A5595">
        <v>310</v>
      </c>
      <c r="B5595">
        <v>20240423</v>
      </c>
      <c r="C5595">
        <v>4.3</v>
      </c>
      <c r="D5595">
        <v>7</v>
      </c>
      <c r="E5595">
        <v>2022</v>
      </c>
      <c r="F5595">
        <v>1.3</v>
      </c>
      <c r="G5595">
        <v>1020.3</v>
      </c>
      <c r="H5595">
        <v>68</v>
      </c>
      <c r="I5595" s="101" t="s">
        <v>32</v>
      </c>
      <c r="J5595" s="1">
        <f>DATEVALUE(RIGHT(jaar_zip[[#This Row],[YYYYMMDD]],2)&amp;"-"&amp;MID(jaar_zip[[#This Row],[YYYYMMDD]],5,2)&amp;"-"&amp;LEFT(jaar_zip[[#This Row],[YYYYMMDD]],4))</f>
        <v>45405</v>
      </c>
      <c r="K5595" s="101" t="str">
        <f>IF(AND(VALUE(MONTH(jaar_zip[[#This Row],[Datum]]))=1,VALUE(WEEKNUM(jaar_zip[[#This Row],[Datum]],21))&gt;51),RIGHT(YEAR(jaar_zip[[#This Row],[Datum]])-1,2),RIGHT(YEAR(jaar_zip[[#This Row],[Datum]]),2))&amp;"-"&amp; TEXT(WEEKNUM(jaar_zip[[#This Row],[Datum]],21),"00")</f>
        <v>24-17</v>
      </c>
      <c r="L5595" s="101">
        <f>MONTH(jaar_zip[[#This Row],[Datum]])</f>
        <v>4</v>
      </c>
      <c r="M5595" s="101">
        <f>IF(ISNUMBER(jaar_zip[[#This Row],[etmaaltemperatuur]]),IF(jaar_zip[[#This Row],[etmaaltemperatuur]]&lt;stookgrens,stookgrens-jaar_zip[[#This Row],[etmaaltemperatuur]],0),"")</f>
        <v>11</v>
      </c>
      <c r="N5595" s="101">
        <f>IF(ISNUMBER(jaar_zip[[#This Row],[graaddagen]]),IF(OR(MONTH(jaar_zip[[#This Row],[Datum]])=1,MONTH(jaar_zip[[#This Row],[Datum]])=2,MONTH(jaar_zip[[#This Row],[Datum]])=11,MONTH(jaar_zip[[#This Row],[Datum]])=12),1.1,IF(OR(MONTH(jaar_zip[[#This Row],[Datum]])=3,MONTH(jaar_zip[[#This Row],[Datum]])=10),1,0.8))*jaar_zip[[#This Row],[graaddagen]],"")</f>
        <v>8.8000000000000007</v>
      </c>
      <c r="O5595" s="101">
        <f>IF(ISNUMBER(jaar_zip[[#This Row],[etmaaltemperatuur]]),IF(jaar_zip[[#This Row],[etmaaltemperatuur]]&gt;stookgrens,jaar_zip[[#This Row],[etmaaltemperatuur]]-stookgrens,0),"")</f>
        <v>0</v>
      </c>
    </row>
    <row r="5596" spans="1:15" x14ac:dyDescent="0.25">
      <c r="A5596">
        <v>310</v>
      </c>
      <c r="B5596">
        <v>20240424</v>
      </c>
      <c r="C5596">
        <v>6.3</v>
      </c>
      <c r="D5596">
        <v>6.7</v>
      </c>
      <c r="E5596">
        <v>1601</v>
      </c>
      <c r="F5596">
        <v>3.4</v>
      </c>
      <c r="G5596">
        <v>1012.2</v>
      </c>
      <c r="H5596">
        <v>74</v>
      </c>
      <c r="I5596" s="101" t="s">
        <v>32</v>
      </c>
      <c r="J5596" s="1">
        <f>DATEVALUE(RIGHT(jaar_zip[[#This Row],[YYYYMMDD]],2)&amp;"-"&amp;MID(jaar_zip[[#This Row],[YYYYMMDD]],5,2)&amp;"-"&amp;LEFT(jaar_zip[[#This Row],[YYYYMMDD]],4))</f>
        <v>45406</v>
      </c>
      <c r="K5596" s="101" t="str">
        <f>IF(AND(VALUE(MONTH(jaar_zip[[#This Row],[Datum]]))=1,VALUE(WEEKNUM(jaar_zip[[#This Row],[Datum]],21))&gt;51),RIGHT(YEAR(jaar_zip[[#This Row],[Datum]])-1,2),RIGHT(YEAR(jaar_zip[[#This Row],[Datum]]),2))&amp;"-"&amp; TEXT(WEEKNUM(jaar_zip[[#This Row],[Datum]],21),"00")</f>
        <v>24-17</v>
      </c>
      <c r="L5596" s="101">
        <f>MONTH(jaar_zip[[#This Row],[Datum]])</f>
        <v>4</v>
      </c>
      <c r="M5596" s="101">
        <f>IF(ISNUMBER(jaar_zip[[#This Row],[etmaaltemperatuur]]),IF(jaar_zip[[#This Row],[etmaaltemperatuur]]&lt;stookgrens,stookgrens-jaar_zip[[#This Row],[etmaaltemperatuur]],0),"")</f>
        <v>11.3</v>
      </c>
      <c r="N5596" s="101">
        <f>IF(ISNUMBER(jaar_zip[[#This Row],[graaddagen]]),IF(OR(MONTH(jaar_zip[[#This Row],[Datum]])=1,MONTH(jaar_zip[[#This Row],[Datum]])=2,MONTH(jaar_zip[[#This Row],[Datum]])=11,MONTH(jaar_zip[[#This Row],[Datum]])=12),1.1,IF(OR(MONTH(jaar_zip[[#This Row],[Datum]])=3,MONTH(jaar_zip[[#This Row],[Datum]])=10),1,0.8))*jaar_zip[[#This Row],[graaddagen]],"")</f>
        <v>9.0400000000000009</v>
      </c>
      <c r="O5596" s="101">
        <f>IF(ISNUMBER(jaar_zip[[#This Row],[etmaaltemperatuur]]),IF(jaar_zip[[#This Row],[etmaaltemperatuur]]&gt;stookgrens,jaar_zip[[#This Row],[etmaaltemperatuur]]-stookgrens,0),"")</f>
        <v>0</v>
      </c>
    </row>
    <row r="5597" spans="1:15" x14ac:dyDescent="0.25">
      <c r="A5597">
        <v>310</v>
      </c>
      <c r="B5597">
        <v>20240425</v>
      </c>
      <c r="C5597">
        <v>5.7</v>
      </c>
      <c r="D5597">
        <v>7.5</v>
      </c>
      <c r="E5597">
        <v>875</v>
      </c>
      <c r="F5597">
        <v>12.3</v>
      </c>
      <c r="G5597">
        <v>1004.7</v>
      </c>
      <c r="H5597">
        <v>79</v>
      </c>
      <c r="I5597" s="101" t="s">
        <v>32</v>
      </c>
      <c r="J5597" s="1">
        <f>DATEVALUE(RIGHT(jaar_zip[[#This Row],[YYYYMMDD]],2)&amp;"-"&amp;MID(jaar_zip[[#This Row],[YYYYMMDD]],5,2)&amp;"-"&amp;LEFT(jaar_zip[[#This Row],[YYYYMMDD]],4))</f>
        <v>45407</v>
      </c>
      <c r="K5597" s="101" t="str">
        <f>IF(AND(VALUE(MONTH(jaar_zip[[#This Row],[Datum]]))=1,VALUE(WEEKNUM(jaar_zip[[#This Row],[Datum]],21))&gt;51),RIGHT(YEAR(jaar_zip[[#This Row],[Datum]])-1,2),RIGHT(YEAR(jaar_zip[[#This Row],[Datum]]),2))&amp;"-"&amp; TEXT(WEEKNUM(jaar_zip[[#This Row],[Datum]],21),"00")</f>
        <v>24-17</v>
      </c>
      <c r="L5597" s="101">
        <f>MONTH(jaar_zip[[#This Row],[Datum]])</f>
        <v>4</v>
      </c>
      <c r="M5597" s="101">
        <f>IF(ISNUMBER(jaar_zip[[#This Row],[etmaaltemperatuur]]),IF(jaar_zip[[#This Row],[etmaaltemperatuur]]&lt;stookgrens,stookgrens-jaar_zip[[#This Row],[etmaaltemperatuur]],0),"")</f>
        <v>10.5</v>
      </c>
      <c r="N5597" s="101">
        <f>IF(ISNUMBER(jaar_zip[[#This Row],[graaddagen]]),IF(OR(MONTH(jaar_zip[[#This Row],[Datum]])=1,MONTH(jaar_zip[[#This Row],[Datum]])=2,MONTH(jaar_zip[[#This Row],[Datum]])=11,MONTH(jaar_zip[[#This Row],[Datum]])=12),1.1,IF(OR(MONTH(jaar_zip[[#This Row],[Datum]])=3,MONTH(jaar_zip[[#This Row],[Datum]])=10),1,0.8))*jaar_zip[[#This Row],[graaddagen]],"")</f>
        <v>8.4</v>
      </c>
      <c r="O5597" s="101">
        <f>IF(ISNUMBER(jaar_zip[[#This Row],[etmaaltemperatuur]]),IF(jaar_zip[[#This Row],[etmaaltemperatuur]]&gt;stookgrens,jaar_zip[[#This Row],[etmaaltemperatuur]]-stookgrens,0),"")</f>
        <v>0</v>
      </c>
    </row>
    <row r="5598" spans="1:15" x14ac:dyDescent="0.25">
      <c r="A5598">
        <v>310</v>
      </c>
      <c r="B5598">
        <v>20240426</v>
      </c>
      <c r="C5598">
        <v>2.6</v>
      </c>
      <c r="D5598">
        <v>8.3000000000000007</v>
      </c>
      <c r="E5598">
        <v>1748</v>
      </c>
      <c r="F5598">
        <v>1.8</v>
      </c>
      <c r="G5598">
        <v>1004.1</v>
      </c>
      <c r="H5598">
        <v>73</v>
      </c>
      <c r="I5598" s="101" t="s">
        <v>32</v>
      </c>
      <c r="J5598" s="1">
        <f>DATEVALUE(RIGHT(jaar_zip[[#This Row],[YYYYMMDD]],2)&amp;"-"&amp;MID(jaar_zip[[#This Row],[YYYYMMDD]],5,2)&amp;"-"&amp;LEFT(jaar_zip[[#This Row],[YYYYMMDD]],4))</f>
        <v>45408</v>
      </c>
      <c r="K5598" s="101" t="str">
        <f>IF(AND(VALUE(MONTH(jaar_zip[[#This Row],[Datum]]))=1,VALUE(WEEKNUM(jaar_zip[[#This Row],[Datum]],21))&gt;51),RIGHT(YEAR(jaar_zip[[#This Row],[Datum]])-1,2),RIGHT(YEAR(jaar_zip[[#This Row],[Datum]]),2))&amp;"-"&amp; TEXT(WEEKNUM(jaar_zip[[#This Row],[Datum]],21),"00")</f>
        <v>24-17</v>
      </c>
      <c r="L5598" s="101">
        <f>MONTH(jaar_zip[[#This Row],[Datum]])</f>
        <v>4</v>
      </c>
      <c r="M5598" s="101">
        <f>IF(ISNUMBER(jaar_zip[[#This Row],[etmaaltemperatuur]]),IF(jaar_zip[[#This Row],[etmaaltemperatuur]]&lt;stookgrens,stookgrens-jaar_zip[[#This Row],[etmaaltemperatuur]],0),"")</f>
        <v>9.6999999999999993</v>
      </c>
      <c r="N5598" s="101">
        <f>IF(ISNUMBER(jaar_zip[[#This Row],[graaddagen]]),IF(OR(MONTH(jaar_zip[[#This Row],[Datum]])=1,MONTH(jaar_zip[[#This Row],[Datum]])=2,MONTH(jaar_zip[[#This Row],[Datum]])=11,MONTH(jaar_zip[[#This Row],[Datum]])=12),1.1,IF(OR(MONTH(jaar_zip[[#This Row],[Datum]])=3,MONTH(jaar_zip[[#This Row],[Datum]])=10),1,0.8))*jaar_zip[[#This Row],[graaddagen]],"")</f>
        <v>7.76</v>
      </c>
      <c r="O5598" s="101">
        <f>IF(ISNUMBER(jaar_zip[[#This Row],[etmaaltemperatuur]]),IF(jaar_zip[[#This Row],[etmaaltemperatuur]]&gt;stookgrens,jaar_zip[[#This Row],[etmaaltemperatuur]]-stookgrens,0),"")</f>
        <v>0</v>
      </c>
    </row>
    <row r="5599" spans="1:15" x14ac:dyDescent="0.25">
      <c r="A5599">
        <v>310</v>
      </c>
      <c r="B5599">
        <v>20240427</v>
      </c>
      <c r="C5599">
        <v>4.5</v>
      </c>
      <c r="D5599">
        <v>11.8</v>
      </c>
      <c r="E5599">
        <v>1354</v>
      </c>
      <c r="F5599">
        <v>7.7</v>
      </c>
      <c r="G5599">
        <v>1003.3</v>
      </c>
      <c r="H5599">
        <v>84</v>
      </c>
      <c r="I5599" s="101" t="s">
        <v>32</v>
      </c>
      <c r="J5599" s="1">
        <f>DATEVALUE(RIGHT(jaar_zip[[#This Row],[YYYYMMDD]],2)&amp;"-"&amp;MID(jaar_zip[[#This Row],[YYYYMMDD]],5,2)&amp;"-"&amp;LEFT(jaar_zip[[#This Row],[YYYYMMDD]],4))</f>
        <v>45409</v>
      </c>
      <c r="K5599" s="101" t="str">
        <f>IF(AND(VALUE(MONTH(jaar_zip[[#This Row],[Datum]]))=1,VALUE(WEEKNUM(jaar_zip[[#This Row],[Datum]],21))&gt;51),RIGHT(YEAR(jaar_zip[[#This Row],[Datum]])-1,2),RIGHT(YEAR(jaar_zip[[#This Row],[Datum]]),2))&amp;"-"&amp; TEXT(WEEKNUM(jaar_zip[[#This Row],[Datum]],21),"00")</f>
        <v>24-17</v>
      </c>
      <c r="L5599" s="101">
        <f>MONTH(jaar_zip[[#This Row],[Datum]])</f>
        <v>4</v>
      </c>
      <c r="M5599" s="101">
        <f>IF(ISNUMBER(jaar_zip[[#This Row],[etmaaltemperatuur]]),IF(jaar_zip[[#This Row],[etmaaltemperatuur]]&lt;stookgrens,stookgrens-jaar_zip[[#This Row],[etmaaltemperatuur]],0),"")</f>
        <v>6.1999999999999993</v>
      </c>
      <c r="N5599" s="101">
        <f>IF(ISNUMBER(jaar_zip[[#This Row],[graaddagen]]),IF(OR(MONTH(jaar_zip[[#This Row],[Datum]])=1,MONTH(jaar_zip[[#This Row],[Datum]])=2,MONTH(jaar_zip[[#This Row],[Datum]])=11,MONTH(jaar_zip[[#This Row],[Datum]])=12),1.1,IF(OR(MONTH(jaar_zip[[#This Row],[Datum]])=3,MONTH(jaar_zip[[#This Row],[Datum]])=10),1,0.8))*jaar_zip[[#This Row],[graaddagen]],"")</f>
        <v>4.96</v>
      </c>
      <c r="O5599" s="101">
        <f>IF(ISNUMBER(jaar_zip[[#This Row],[etmaaltemperatuur]]),IF(jaar_zip[[#This Row],[etmaaltemperatuur]]&gt;stookgrens,jaar_zip[[#This Row],[etmaaltemperatuur]]-stookgrens,0),"")</f>
        <v>0</v>
      </c>
    </row>
    <row r="5600" spans="1:15" x14ac:dyDescent="0.25">
      <c r="A5600">
        <v>310</v>
      </c>
      <c r="B5600">
        <v>20240428</v>
      </c>
      <c r="C5600">
        <v>10</v>
      </c>
      <c r="D5600">
        <v>11.5</v>
      </c>
      <c r="E5600">
        <v>1060</v>
      </c>
      <c r="F5600">
        <v>0</v>
      </c>
      <c r="G5600">
        <v>1007.7</v>
      </c>
      <c r="H5600">
        <v>77</v>
      </c>
      <c r="I5600" s="101" t="s">
        <v>32</v>
      </c>
      <c r="J5600" s="1">
        <f>DATEVALUE(RIGHT(jaar_zip[[#This Row],[YYYYMMDD]],2)&amp;"-"&amp;MID(jaar_zip[[#This Row],[YYYYMMDD]],5,2)&amp;"-"&amp;LEFT(jaar_zip[[#This Row],[YYYYMMDD]],4))</f>
        <v>45410</v>
      </c>
      <c r="K5600" s="101" t="str">
        <f>IF(AND(VALUE(MONTH(jaar_zip[[#This Row],[Datum]]))=1,VALUE(WEEKNUM(jaar_zip[[#This Row],[Datum]],21))&gt;51),RIGHT(YEAR(jaar_zip[[#This Row],[Datum]])-1,2),RIGHT(YEAR(jaar_zip[[#This Row],[Datum]]),2))&amp;"-"&amp; TEXT(WEEKNUM(jaar_zip[[#This Row],[Datum]],21),"00")</f>
        <v>24-17</v>
      </c>
      <c r="L5600" s="101">
        <f>MONTH(jaar_zip[[#This Row],[Datum]])</f>
        <v>4</v>
      </c>
      <c r="M5600" s="101">
        <f>IF(ISNUMBER(jaar_zip[[#This Row],[etmaaltemperatuur]]),IF(jaar_zip[[#This Row],[etmaaltemperatuur]]&lt;stookgrens,stookgrens-jaar_zip[[#This Row],[etmaaltemperatuur]],0),"")</f>
        <v>6.5</v>
      </c>
      <c r="N5600" s="101">
        <f>IF(ISNUMBER(jaar_zip[[#This Row],[graaddagen]]),IF(OR(MONTH(jaar_zip[[#This Row],[Datum]])=1,MONTH(jaar_zip[[#This Row],[Datum]])=2,MONTH(jaar_zip[[#This Row],[Datum]])=11,MONTH(jaar_zip[[#This Row],[Datum]])=12),1.1,IF(OR(MONTH(jaar_zip[[#This Row],[Datum]])=3,MONTH(jaar_zip[[#This Row],[Datum]])=10),1,0.8))*jaar_zip[[#This Row],[graaddagen]],"")</f>
        <v>5.2</v>
      </c>
      <c r="O5600" s="101">
        <f>IF(ISNUMBER(jaar_zip[[#This Row],[etmaaltemperatuur]]),IF(jaar_zip[[#This Row],[etmaaltemperatuur]]&gt;stookgrens,jaar_zip[[#This Row],[etmaaltemperatuur]]-stookgrens,0),"")</f>
        <v>0</v>
      </c>
    </row>
    <row r="5601" spans="1:15" x14ac:dyDescent="0.25">
      <c r="A5601">
        <v>310</v>
      </c>
      <c r="B5601">
        <v>20240429</v>
      </c>
      <c r="C5601">
        <v>5.5</v>
      </c>
      <c r="D5601">
        <v>12.5</v>
      </c>
      <c r="E5601">
        <v>2373</v>
      </c>
      <c r="F5601">
        <v>0</v>
      </c>
      <c r="G5601">
        <v>1018</v>
      </c>
      <c r="H5601">
        <v>77</v>
      </c>
      <c r="I5601" s="101" t="s">
        <v>32</v>
      </c>
      <c r="J5601" s="1">
        <f>DATEVALUE(RIGHT(jaar_zip[[#This Row],[YYYYMMDD]],2)&amp;"-"&amp;MID(jaar_zip[[#This Row],[YYYYMMDD]],5,2)&amp;"-"&amp;LEFT(jaar_zip[[#This Row],[YYYYMMDD]],4))</f>
        <v>45411</v>
      </c>
      <c r="K5601" s="101" t="str">
        <f>IF(AND(VALUE(MONTH(jaar_zip[[#This Row],[Datum]]))=1,VALUE(WEEKNUM(jaar_zip[[#This Row],[Datum]],21))&gt;51),RIGHT(YEAR(jaar_zip[[#This Row],[Datum]])-1,2),RIGHT(YEAR(jaar_zip[[#This Row],[Datum]]),2))&amp;"-"&amp; TEXT(WEEKNUM(jaar_zip[[#This Row],[Datum]],21),"00")</f>
        <v>24-18</v>
      </c>
      <c r="L5601" s="101">
        <f>MONTH(jaar_zip[[#This Row],[Datum]])</f>
        <v>4</v>
      </c>
      <c r="M5601" s="101">
        <f>IF(ISNUMBER(jaar_zip[[#This Row],[etmaaltemperatuur]]),IF(jaar_zip[[#This Row],[etmaaltemperatuur]]&lt;stookgrens,stookgrens-jaar_zip[[#This Row],[etmaaltemperatuur]],0),"")</f>
        <v>5.5</v>
      </c>
      <c r="N5601" s="101">
        <f>IF(ISNUMBER(jaar_zip[[#This Row],[graaddagen]]),IF(OR(MONTH(jaar_zip[[#This Row],[Datum]])=1,MONTH(jaar_zip[[#This Row],[Datum]])=2,MONTH(jaar_zip[[#This Row],[Datum]])=11,MONTH(jaar_zip[[#This Row],[Datum]])=12),1.1,IF(OR(MONTH(jaar_zip[[#This Row],[Datum]])=3,MONTH(jaar_zip[[#This Row],[Datum]])=10),1,0.8))*jaar_zip[[#This Row],[graaddagen]],"")</f>
        <v>4.4000000000000004</v>
      </c>
      <c r="O5601" s="101">
        <f>IF(ISNUMBER(jaar_zip[[#This Row],[etmaaltemperatuur]]),IF(jaar_zip[[#This Row],[etmaaltemperatuur]]&gt;stookgrens,jaar_zip[[#This Row],[etmaaltemperatuur]]-stookgrens,0),"")</f>
        <v>0</v>
      </c>
    </row>
    <row r="5602" spans="1:15" x14ac:dyDescent="0.25">
      <c r="A5602">
        <v>310</v>
      </c>
      <c r="B5602">
        <v>20240430</v>
      </c>
      <c r="C5602">
        <v>3.9</v>
      </c>
      <c r="D5602">
        <v>14.6</v>
      </c>
      <c r="E5602">
        <v>1770</v>
      </c>
      <c r="F5602">
        <v>0.1</v>
      </c>
      <c r="G5602">
        <v>1014.1</v>
      </c>
      <c r="H5602">
        <v>80</v>
      </c>
      <c r="I5602" s="101" t="s">
        <v>32</v>
      </c>
      <c r="J5602" s="1">
        <f>DATEVALUE(RIGHT(jaar_zip[[#This Row],[YYYYMMDD]],2)&amp;"-"&amp;MID(jaar_zip[[#This Row],[YYYYMMDD]],5,2)&amp;"-"&amp;LEFT(jaar_zip[[#This Row],[YYYYMMDD]],4))</f>
        <v>45412</v>
      </c>
      <c r="K5602" s="101" t="str">
        <f>IF(AND(VALUE(MONTH(jaar_zip[[#This Row],[Datum]]))=1,VALUE(WEEKNUM(jaar_zip[[#This Row],[Datum]],21))&gt;51),RIGHT(YEAR(jaar_zip[[#This Row],[Datum]])-1,2),RIGHT(YEAR(jaar_zip[[#This Row],[Datum]]),2))&amp;"-"&amp; TEXT(WEEKNUM(jaar_zip[[#This Row],[Datum]],21),"00")</f>
        <v>24-18</v>
      </c>
      <c r="L5602" s="101">
        <f>MONTH(jaar_zip[[#This Row],[Datum]])</f>
        <v>4</v>
      </c>
      <c r="M5602" s="101">
        <f>IF(ISNUMBER(jaar_zip[[#This Row],[etmaaltemperatuur]]),IF(jaar_zip[[#This Row],[etmaaltemperatuur]]&lt;stookgrens,stookgrens-jaar_zip[[#This Row],[etmaaltemperatuur]],0),"")</f>
        <v>3.4000000000000004</v>
      </c>
      <c r="N5602" s="101">
        <f>IF(ISNUMBER(jaar_zip[[#This Row],[graaddagen]]),IF(OR(MONTH(jaar_zip[[#This Row],[Datum]])=1,MONTH(jaar_zip[[#This Row],[Datum]])=2,MONTH(jaar_zip[[#This Row],[Datum]])=11,MONTH(jaar_zip[[#This Row],[Datum]])=12),1.1,IF(OR(MONTH(jaar_zip[[#This Row],[Datum]])=3,MONTH(jaar_zip[[#This Row],[Datum]])=10),1,0.8))*jaar_zip[[#This Row],[graaddagen]],"")</f>
        <v>2.7200000000000006</v>
      </c>
      <c r="O5602" s="101">
        <f>IF(ISNUMBER(jaar_zip[[#This Row],[etmaaltemperatuur]]),IF(jaar_zip[[#This Row],[etmaaltemperatuur]]&gt;stookgrens,jaar_zip[[#This Row],[etmaaltemperatuur]]-stookgrens,0),"")</f>
        <v>0</v>
      </c>
    </row>
    <row r="5603" spans="1:15" x14ac:dyDescent="0.25">
      <c r="A5603">
        <v>310</v>
      </c>
      <c r="B5603">
        <v>20240501</v>
      </c>
      <c r="C5603">
        <v>4.5</v>
      </c>
      <c r="D5603">
        <v>16.2</v>
      </c>
      <c r="E5603">
        <v>2220</v>
      </c>
      <c r="F5603">
        <v>1.2</v>
      </c>
      <c r="G5603">
        <v>1005.9</v>
      </c>
      <c r="H5603">
        <v>80</v>
      </c>
      <c r="I5603" s="101" t="s">
        <v>32</v>
      </c>
      <c r="J5603" s="1">
        <f>DATEVALUE(RIGHT(jaar_zip[[#This Row],[YYYYMMDD]],2)&amp;"-"&amp;MID(jaar_zip[[#This Row],[YYYYMMDD]],5,2)&amp;"-"&amp;LEFT(jaar_zip[[#This Row],[YYYYMMDD]],4))</f>
        <v>45413</v>
      </c>
      <c r="K5603" s="101" t="str">
        <f>IF(AND(VALUE(MONTH(jaar_zip[[#This Row],[Datum]]))=1,VALUE(WEEKNUM(jaar_zip[[#This Row],[Datum]],21))&gt;51),RIGHT(YEAR(jaar_zip[[#This Row],[Datum]])-1,2),RIGHT(YEAR(jaar_zip[[#This Row],[Datum]]),2))&amp;"-"&amp; TEXT(WEEKNUM(jaar_zip[[#This Row],[Datum]],21),"00")</f>
        <v>24-18</v>
      </c>
      <c r="L5603" s="101">
        <f>MONTH(jaar_zip[[#This Row],[Datum]])</f>
        <v>5</v>
      </c>
      <c r="M5603" s="101">
        <f>IF(ISNUMBER(jaar_zip[[#This Row],[etmaaltemperatuur]]),IF(jaar_zip[[#This Row],[etmaaltemperatuur]]&lt;stookgrens,stookgrens-jaar_zip[[#This Row],[etmaaltemperatuur]],0),"")</f>
        <v>1.8000000000000007</v>
      </c>
      <c r="N5603" s="101">
        <f>IF(ISNUMBER(jaar_zip[[#This Row],[graaddagen]]),IF(OR(MONTH(jaar_zip[[#This Row],[Datum]])=1,MONTH(jaar_zip[[#This Row],[Datum]])=2,MONTH(jaar_zip[[#This Row],[Datum]])=11,MONTH(jaar_zip[[#This Row],[Datum]])=12),1.1,IF(OR(MONTH(jaar_zip[[#This Row],[Datum]])=3,MONTH(jaar_zip[[#This Row],[Datum]])=10),1,0.8))*jaar_zip[[#This Row],[graaddagen]],"")</f>
        <v>1.4400000000000006</v>
      </c>
      <c r="O5603" s="101">
        <f>IF(ISNUMBER(jaar_zip[[#This Row],[etmaaltemperatuur]]),IF(jaar_zip[[#This Row],[etmaaltemperatuur]]&gt;stookgrens,jaar_zip[[#This Row],[etmaaltemperatuur]]-stookgrens,0),"")</f>
        <v>0</v>
      </c>
    </row>
    <row r="5604" spans="1:15" x14ac:dyDescent="0.25">
      <c r="A5604">
        <v>310</v>
      </c>
      <c r="B5604">
        <v>20240502</v>
      </c>
      <c r="C5604">
        <v>5.8</v>
      </c>
      <c r="D5604">
        <v>13.5</v>
      </c>
      <c r="E5604">
        <v>1489</v>
      </c>
      <c r="F5604">
        <v>0.1</v>
      </c>
      <c r="G5604">
        <v>1001.1</v>
      </c>
      <c r="H5604">
        <v>91</v>
      </c>
      <c r="I5604" s="101" t="s">
        <v>32</v>
      </c>
      <c r="J5604" s="1">
        <f>DATEVALUE(RIGHT(jaar_zip[[#This Row],[YYYYMMDD]],2)&amp;"-"&amp;MID(jaar_zip[[#This Row],[YYYYMMDD]],5,2)&amp;"-"&amp;LEFT(jaar_zip[[#This Row],[YYYYMMDD]],4))</f>
        <v>45414</v>
      </c>
      <c r="K5604" s="101" t="str">
        <f>IF(AND(VALUE(MONTH(jaar_zip[[#This Row],[Datum]]))=1,VALUE(WEEKNUM(jaar_zip[[#This Row],[Datum]],21))&gt;51),RIGHT(YEAR(jaar_zip[[#This Row],[Datum]])-1,2),RIGHT(YEAR(jaar_zip[[#This Row],[Datum]]),2))&amp;"-"&amp; TEXT(WEEKNUM(jaar_zip[[#This Row],[Datum]],21),"00")</f>
        <v>24-18</v>
      </c>
      <c r="L5604" s="101">
        <f>MONTH(jaar_zip[[#This Row],[Datum]])</f>
        <v>5</v>
      </c>
      <c r="M5604" s="101">
        <f>IF(ISNUMBER(jaar_zip[[#This Row],[etmaaltemperatuur]]),IF(jaar_zip[[#This Row],[etmaaltemperatuur]]&lt;stookgrens,stookgrens-jaar_zip[[#This Row],[etmaaltemperatuur]],0),"")</f>
        <v>4.5</v>
      </c>
      <c r="N5604" s="101">
        <f>IF(ISNUMBER(jaar_zip[[#This Row],[graaddagen]]),IF(OR(MONTH(jaar_zip[[#This Row],[Datum]])=1,MONTH(jaar_zip[[#This Row],[Datum]])=2,MONTH(jaar_zip[[#This Row],[Datum]])=11,MONTH(jaar_zip[[#This Row],[Datum]])=12),1.1,IF(OR(MONTH(jaar_zip[[#This Row],[Datum]])=3,MONTH(jaar_zip[[#This Row],[Datum]])=10),1,0.8))*jaar_zip[[#This Row],[graaddagen]],"")</f>
        <v>3.6</v>
      </c>
      <c r="O5604" s="101">
        <f>IF(ISNUMBER(jaar_zip[[#This Row],[etmaaltemperatuur]]),IF(jaar_zip[[#This Row],[etmaaltemperatuur]]&gt;stookgrens,jaar_zip[[#This Row],[etmaaltemperatuur]]-stookgrens,0),"")</f>
        <v>0</v>
      </c>
    </row>
    <row r="5605" spans="1:15" x14ac:dyDescent="0.25">
      <c r="A5605">
        <v>310</v>
      </c>
      <c r="B5605">
        <v>20240503</v>
      </c>
      <c r="C5605">
        <v>9.3000000000000007</v>
      </c>
      <c r="D5605">
        <v>11.5</v>
      </c>
      <c r="E5605">
        <v>740</v>
      </c>
      <c r="F5605">
        <v>16.5</v>
      </c>
      <c r="G5605">
        <v>1009.5</v>
      </c>
      <c r="H5605">
        <v>85</v>
      </c>
      <c r="I5605" s="101" t="s">
        <v>32</v>
      </c>
      <c r="J5605" s="1">
        <f>DATEVALUE(RIGHT(jaar_zip[[#This Row],[YYYYMMDD]],2)&amp;"-"&amp;MID(jaar_zip[[#This Row],[YYYYMMDD]],5,2)&amp;"-"&amp;LEFT(jaar_zip[[#This Row],[YYYYMMDD]],4))</f>
        <v>45415</v>
      </c>
      <c r="K5605" s="101" t="str">
        <f>IF(AND(VALUE(MONTH(jaar_zip[[#This Row],[Datum]]))=1,VALUE(WEEKNUM(jaar_zip[[#This Row],[Datum]],21))&gt;51),RIGHT(YEAR(jaar_zip[[#This Row],[Datum]])-1,2),RIGHT(YEAR(jaar_zip[[#This Row],[Datum]]),2))&amp;"-"&amp; TEXT(WEEKNUM(jaar_zip[[#This Row],[Datum]],21),"00")</f>
        <v>24-18</v>
      </c>
      <c r="L5605" s="101">
        <f>MONTH(jaar_zip[[#This Row],[Datum]])</f>
        <v>5</v>
      </c>
      <c r="M5605" s="101">
        <f>IF(ISNUMBER(jaar_zip[[#This Row],[etmaaltemperatuur]]),IF(jaar_zip[[#This Row],[etmaaltemperatuur]]&lt;stookgrens,stookgrens-jaar_zip[[#This Row],[etmaaltemperatuur]],0),"")</f>
        <v>6.5</v>
      </c>
      <c r="N5605" s="101">
        <f>IF(ISNUMBER(jaar_zip[[#This Row],[graaddagen]]),IF(OR(MONTH(jaar_zip[[#This Row],[Datum]])=1,MONTH(jaar_zip[[#This Row],[Datum]])=2,MONTH(jaar_zip[[#This Row],[Datum]])=11,MONTH(jaar_zip[[#This Row],[Datum]])=12),1.1,IF(OR(MONTH(jaar_zip[[#This Row],[Datum]])=3,MONTH(jaar_zip[[#This Row],[Datum]])=10),1,0.8))*jaar_zip[[#This Row],[graaddagen]],"")</f>
        <v>5.2</v>
      </c>
      <c r="O5605" s="101">
        <f>IF(ISNUMBER(jaar_zip[[#This Row],[etmaaltemperatuur]]),IF(jaar_zip[[#This Row],[etmaaltemperatuur]]&gt;stookgrens,jaar_zip[[#This Row],[etmaaltemperatuur]]-stookgrens,0),"")</f>
        <v>0</v>
      </c>
    </row>
    <row r="5606" spans="1:15" x14ac:dyDescent="0.25">
      <c r="A5606">
        <v>310</v>
      </c>
      <c r="B5606">
        <v>20240504</v>
      </c>
      <c r="C5606">
        <v>4.0999999999999996</v>
      </c>
      <c r="D5606">
        <v>11.8</v>
      </c>
      <c r="E5606">
        <v>1530</v>
      </c>
      <c r="F5606">
        <v>4.5999999999999996</v>
      </c>
      <c r="G5606">
        <v>1012.1</v>
      </c>
      <c r="H5606">
        <v>81</v>
      </c>
      <c r="I5606" s="101" t="s">
        <v>32</v>
      </c>
      <c r="J5606" s="1">
        <f>DATEVALUE(RIGHT(jaar_zip[[#This Row],[YYYYMMDD]],2)&amp;"-"&amp;MID(jaar_zip[[#This Row],[YYYYMMDD]],5,2)&amp;"-"&amp;LEFT(jaar_zip[[#This Row],[YYYYMMDD]],4))</f>
        <v>45416</v>
      </c>
      <c r="K5606" s="101" t="str">
        <f>IF(AND(VALUE(MONTH(jaar_zip[[#This Row],[Datum]]))=1,VALUE(WEEKNUM(jaar_zip[[#This Row],[Datum]],21))&gt;51),RIGHT(YEAR(jaar_zip[[#This Row],[Datum]])-1,2),RIGHT(YEAR(jaar_zip[[#This Row],[Datum]]),2))&amp;"-"&amp; TEXT(WEEKNUM(jaar_zip[[#This Row],[Datum]],21),"00")</f>
        <v>24-18</v>
      </c>
      <c r="L5606" s="101">
        <f>MONTH(jaar_zip[[#This Row],[Datum]])</f>
        <v>5</v>
      </c>
      <c r="M5606" s="101">
        <f>IF(ISNUMBER(jaar_zip[[#This Row],[etmaaltemperatuur]]),IF(jaar_zip[[#This Row],[etmaaltemperatuur]]&lt;stookgrens,stookgrens-jaar_zip[[#This Row],[etmaaltemperatuur]],0),"")</f>
        <v>6.1999999999999993</v>
      </c>
      <c r="N5606" s="101">
        <f>IF(ISNUMBER(jaar_zip[[#This Row],[graaddagen]]),IF(OR(MONTH(jaar_zip[[#This Row],[Datum]])=1,MONTH(jaar_zip[[#This Row],[Datum]])=2,MONTH(jaar_zip[[#This Row],[Datum]])=11,MONTH(jaar_zip[[#This Row],[Datum]])=12),1.1,IF(OR(MONTH(jaar_zip[[#This Row],[Datum]])=3,MONTH(jaar_zip[[#This Row],[Datum]])=10),1,0.8))*jaar_zip[[#This Row],[graaddagen]],"")</f>
        <v>4.96</v>
      </c>
      <c r="O5606" s="101">
        <f>IF(ISNUMBER(jaar_zip[[#This Row],[etmaaltemperatuur]]),IF(jaar_zip[[#This Row],[etmaaltemperatuur]]&gt;stookgrens,jaar_zip[[#This Row],[etmaaltemperatuur]]-stookgrens,0),"")</f>
        <v>0</v>
      </c>
    </row>
    <row r="5607" spans="1:15" x14ac:dyDescent="0.25">
      <c r="A5607">
        <v>310</v>
      </c>
      <c r="B5607">
        <v>20240505</v>
      </c>
      <c r="C5607">
        <v>2.4</v>
      </c>
      <c r="D5607">
        <v>13.3</v>
      </c>
      <c r="E5607">
        <v>2197</v>
      </c>
      <c r="F5607">
        <v>-0.1</v>
      </c>
      <c r="G5607">
        <v>1008.9</v>
      </c>
      <c r="H5607">
        <v>82</v>
      </c>
      <c r="I5607" s="101" t="s">
        <v>32</v>
      </c>
      <c r="J5607" s="1">
        <f>DATEVALUE(RIGHT(jaar_zip[[#This Row],[YYYYMMDD]],2)&amp;"-"&amp;MID(jaar_zip[[#This Row],[YYYYMMDD]],5,2)&amp;"-"&amp;LEFT(jaar_zip[[#This Row],[YYYYMMDD]],4))</f>
        <v>45417</v>
      </c>
      <c r="K5607" s="101" t="str">
        <f>IF(AND(VALUE(MONTH(jaar_zip[[#This Row],[Datum]]))=1,VALUE(WEEKNUM(jaar_zip[[#This Row],[Datum]],21))&gt;51),RIGHT(YEAR(jaar_zip[[#This Row],[Datum]])-1,2),RIGHT(YEAR(jaar_zip[[#This Row],[Datum]]),2))&amp;"-"&amp; TEXT(WEEKNUM(jaar_zip[[#This Row],[Datum]],21),"00")</f>
        <v>24-18</v>
      </c>
      <c r="L5607" s="101">
        <f>MONTH(jaar_zip[[#This Row],[Datum]])</f>
        <v>5</v>
      </c>
      <c r="M5607" s="101">
        <f>IF(ISNUMBER(jaar_zip[[#This Row],[etmaaltemperatuur]]),IF(jaar_zip[[#This Row],[etmaaltemperatuur]]&lt;stookgrens,stookgrens-jaar_zip[[#This Row],[etmaaltemperatuur]],0),"")</f>
        <v>4.6999999999999993</v>
      </c>
      <c r="N5607" s="101">
        <f>IF(ISNUMBER(jaar_zip[[#This Row],[graaddagen]]),IF(OR(MONTH(jaar_zip[[#This Row],[Datum]])=1,MONTH(jaar_zip[[#This Row],[Datum]])=2,MONTH(jaar_zip[[#This Row],[Datum]])=11,MONTH(jaar_zip[[#This Row],[Datum]])=12),1.1,IF(OR(MONTH(jaar_zip[[#This Row],[Datum]])=3,MONTH(jaar_zip[[#This Row],[Datum]])=10),1,0.8))*jaar_zip[[#This Row],[graaddagen]],"")</f>
        <v>3.76</v>
      </c>
      <c r="O5607" s="101">
        <f>IF(ISNUMBER(jaar_zip[[#This Row],[etmaaltemperatuur]]),IF(jaar_zip[[#This Row],[etmaaltemperatuur]]&gt;stookgrens,jaar_zip[[#This Row],[etmaaltemperatuur]]-stookgrens,0),"")</f>
        <v>0</v>
      </c>
    </row>
    <row r="5608" spans="1:15" x14ac:dyDescent="0.25">
      <c r="A5608">
        <v>310</v>
      </c>
      <c r="B5608">
        <v>20240506</v>
      </c>
      <c r="C5608">
        <v>3.1</v>
      </c>
      <c r="D5608">
        <v>14.1</v>
      </c>
      <c r="E5608">
        <v>1145</v>
      </c>
      <c r="F5608">
        <v>18.600000000000001</v>
      </c>
      <c r="G5608">
        <v>1008.5</v>
      </c>
      <c r="H5608">
        <v>86</v>
      </c>
      <c r="I5608" s="101" t="s">
        <v>32</v>
      </c>
      <c r="J5608" s="1">
        <f>DATEVALUE(RIGHT(jaar_zip[[#This Row],[YYYYMMDD]],2)&amp;"-"&amp;MID(jaar_zip[[#This Row],[YYYYMMDD]],5,2)&amp;"-"&amp;LEFT(jaar_zip[[#This Row],[YYYYMMDD]],4))</f>
        <v>45418</v>
      </c>
      <c r="K5608" s="101" t="str">
        <f>IF(AND(VALUE(MONTH(jaar_zip[[#This Row],[Datum]]))=1,VALUE(WEEKNUM(jaar_zip[[#This Row],[Datum]],21))&gt;51),RIGHT(YEAR(jaar_zip[[#This Row],[Datum]])-1,2),RIGHT(YEAR(jaar_zip[[#This Row],[Datum]]),2))&amp;"-"&amp; TEXT(WEEKNUM(jaar_zip[[#This Row],[Datum]],21),"00")</f>
        <v>24-19</v>
      </c>
      <c r="L5608" s="101">
        <f>MONTH(jaar_zip[[#This Row],[Datum]])</f>
        <v>5</v>
      </c>
      <c r="M5608" s="101">
        <f>IF(ISNUMBER(jaar_zip[[#This Row],[etmaaltemperatuur]]),IF(jaar_zip[[#This Row],[etmaaltemperatuur]]&lt;stookgrens,stookgrens-jaar_zip[[#This Row],[etmaaltemperatuur]],0),"")</f>
        <v>3.9000000000000004</v>
      </c>
      <c r="N5608" s="101">
        <f>IF(ISNUMBER(jaar_zip[[#This Row],[graaddagen]]),IF(OR(MONTH(jaar_zip[[#This Row],[Datum]])=1,MONTH(jaar_zip[[#This Row],[Datum]])=2,MONTH(jaar_zip[[#This Row],[Datum]])=11,MONTH(jaar_zip[[#This Row],[Datum]])=12),1.1,IF(OR(MONTH(jaar_zip[[#This Row],[Datum]])=3,MONTH(jaar_zip[[#This Row],[Datum]])=10),1,0.8))*jaar_zip[[#This Row],[graaddagen]],"")</f>
        <v>3.1200000000000006</v>
      </c>
      <c r="O5608" s="101">
        <f>IF(ISNUMBER(jaar_zip[[#This Row],[etmaaltemperatuur]]),IF(jaar_zip[[#This Row],[etmaaltemperatuur]]&gt;stookgrens,jaar_zip[[#This Row],[etmaaltemperatuur]]-stookgrens,0),"")</f>
        <v>0</v>
      </c>
    </row>
    <row r="5609" spans="1:15" x14ac:dyDescent="0.25">
      <c r="A5609">
        <v>310</v>
      </c>
      <c r="B5609">
        <v>20240507</v>
      </c>
      <c r="C5609">
        <v>5.0999999999999996</v>
      </c>
      <c r="D5609">
        <v>14.1</v>
      </c>
      <c r="E5609">
        <v>2537</v>
      </c>
      <c r="F5609">
        <v>0.3</v>
      </c>
      <c r="G5609">
        <v>1020.5</v>
      </c>
      <c r="H5609">
        <v>78</v>
      </c>
      <c r="I5609" s="101" t="s">
        <v>32</v>
      </c>
      <c r="J5609" s="1">
        <f>DATEVALUE(RIGHT(jaar_zip[[#This Row],[YYYYMMDD]],2)&amp;"-"&amp;MID(jaar_zip[[#This Row],[YYYYMMDD]],5,2)&amp;"-"&amp;LEFT(jaar_zip[[#This Row],[YYYYMMDD]],4))</f>
        <v>45419</v>
      </c>
      <c r="K5609" s="101" t="str">
        <f>IF(AND(VALUE(MONTH(jaar_zip[[#This Row],[Datum]]))=1,VALUE(WEEKNUM(jaar_zip[[#This Row],[Datum]],21))&gt;51),RIGHT(YEAR(jaar_zip[[#This Row],[Datum]])-1,2),RIGHT(YEAR(jaar_zip[[#This Row],[Datum]]),2))&amp;"-"&amp; TEXT(WEEKNUM(jaar_zip[[#This Row],[Datum]],21),"00")</f>
        <v>24-19</v>
      </c>
      <c r="L5609" s="101">
        <f>MONTH(jaar_zip[[#This Row],[Datum]])</f>
        <v>5</v>
      </c>
      <c r="M5609" s="101">
        <f>IF(ISNUMBER(jaar_zip[[#This Row],[etmaaltemperatuur]]),IF(jaar_zip[[#This Row],[etmaaltemperatuur]]&lt;stookgrens,stookgrens-jaar_zip[[#This Row],[etmaaltemperatuur]],0),"")</f>
        <v>3.9000000000000004</v>
      </c>
      <c r="N5609" s="101">
        <f>IF(ISNUMBER(jaar_zip[[#This Row],[graaddagen]]),IF(OR(MONTH(jaar_zip[[#This Row],[Datum]])=1,MONTH(jaar_zip[[#This Row],[Datum]])=2,MONTH(jaar_zip[[#This Row],[Datum]])=11,MONTH(jaar_zip[[#This Row],[Datum]])=12),1.1,IF(OR(MONTH(jaar_zip[[#This Row],[Datum]])=3,MONTH(jaar_zip[[#This Row],[Datum]])=10),1,0.8))*jaar_zip[[#This Row],[graaddagen]],"")</f>
        <v>3.1200000000000006</v>
      </c>
      <c r="O5609" s="101">
        <f>IF(ISNUMBER(jaar_zip[[#This Row],[etmaaltemperatuur]]),IF(jaar_zip[[#This Row],[etmaaltemperatuur]]&gt;stookgrens,jaar_zip[[#This Row],[etmaaltemperatuur]]-stookgrens,0),"")</f>
        <v>0</v>
      </c>
    </row>
    <row r="5610" spans="1:15" x14ac:dyDescent="0.25">
      <c r="A5610">
        <v>310</v>
      </c>
      <c r="B5610">
        <v>20240508</v>
      </c>
      <c r="C5610">
        <v>4.4000000000000004</v>
      </c>
      <c r="D5610">
        <v>11.6</v>
      </c>
      <c r="E5610">
        <v>860</v>
      </c>
      <c r="F5610">
        <v>-0.1</v>
      </c>
      <c r="G5610">
        <v>1028.5</v>
      </c>
      <c r="H5610">
        <v>84</v>
      </c>
      <c r="I5610" s="101" t="s">
        <v>32</v>
      </c>
      <c r="J5610" s="1">
        <f>DATEVALUE(RIGHT(jaar_zip[[#This Row],[YYYYMMDD]],2)&amp;"-"&amp;MID(jaar_zip[[#This Row],[YYYYMMDD]],5,2)&amp;"-"&amp;LEFT(jaar_zip[[#This Row],[YYYYMMDD]],4))</f>
        <v>45420</v>
      </c>
      <c r="K5610" s="101" t="str">
        <f>IF(AND(VALUE(MONTH(jaar_zip[[#This Row],[Datum]]))=1,VALUE(WEEKNUM(jaar_zip[[#This Row],[Datum]],21))&gt;51),RIGHT(YEAR(jaar_zip[[#This Row],[Datum]])-1,2),RIGHT(YEAR(jaar_zip[[#This Row],[Datum]]),2))&amp;"-"&amp; TEXT(WEEKNUM(jaar_zip[[#This Row],[Datum]],21),"00")</f>
        <v>24-19</v>
      </c>
      <c r="L5610" s="101">
        <f>MONTH(jaar_zip[[#This Row],[Datum]])</f>
        <v>5</v>
      </c>
      <c r="M5610" s="101">
        <f>IF(ISNUMBER(jaar_zip[[#This Row],[etmaaltemperatuur]]),IF(jaar_zip[[#This Row],[etmaaltemperatuur]]&lt;stookgrens,stookgrens-jaar_zip[[#This Row],[etmaaltemperatuur]],0),"")</f>
        <v>6.4</v>
      </c>
      <c r="N5610" s="101">
        <f>IF(ISNUMBER(jaar_zip[[#This Row],[graaddagen]]),IF(OR(MONTH(jaar_zip[[#This Row],[Datum]])=1,MONTH(jaar_zip[[#This Row],[Datum]])=2,MONTH(jaar_zip[[#This Row],[Datum]])=11,MONTH(jaar_zip[[#This Row],[Datum]])=12),1.1,IF(OR(MONTH(jaar_zip[[#This Row],[Datum]])=3,MONTH(jaar_zip[[#This Row],[Datum]])=10),1,0.8))*jaar_zip[[#This Row],[graaddagen]],"")</f>
        <v>5.120000000000001</v>
      </c>
      <c r="O5610" s="101">
        <f>IF(ISNUMBER(jaar_zip[[#This Row],[etmaaltemperatuur]]),IF(jaar_zip[[#This Row],[etmaaltemperatuur]]&gt;stookgrens,jaar_zip[[#This Row],[etmaaltemperatuur]]-stookgrens,0),"")</f>
        <v>0</v>
      </c>
    </row>
    <row r="5611" spans="1:15" x14ac:dyDescent="0.25">
      <c r="A5611">
        <v>310</v>
      </c>
      <c r="B5611">
        <v>20240509</v>
      </c>
      <c r="C5611">
        <v>2.2000000000000002</v>
      </c>
      <c r="D5611">
        <v>13.3</v>
      </c>
      <c r="E5611">
        <v>2398</v>
      </c>
      <c r="F5611">
        <v>0</v>
      </c>
      <c r="G5611">
        <v>1027.0999999999999</v>
      </c>
      <c r="H5611">
        <v>83</v>
      </c>
      <c r="I5611" s="101" t="s">
        <v>32</v>
      </c>
      <c r="J5611" s="1">
        <f>DATEVALUE(RIGHT(jaar_zip[[#This Row],[YYYYMMDD]],2)&amp;"-"&amp;MID(jaar_zip[[#This Row],[YYYYMMDD]],5,2)&amp;"-"&amp;LEFT(jaar_zip[[#This Row],[YYYYMMDD]],4))</f>
        <v>45421</v>
      </c>
      <c r="K5611" s="101" t="str">
        <f>IF(AND(VALUE(MONTH(jaar_zip[[#This Row],[Datum]]))=1,VALUE(WEEKNUM(jaar_zip[[#This Row],[Datum]],21))&gt;51),RIGHT(YEAR(jaar_zip[[#This Row],[Datum]])-1,2),RIGHT(YEAR(jaar_zip[[#This Row],[Datum]]),2))&amp;"-"&amp; TEXT(WEEKNUM(jaar_zip[[#This Row],[Datum]],21),"00")</f>
        <v>24-19</v>
      </c>
      <c r="L5611" s="101">
        <f>MONTH(jaar_zip[[#This Row],[Datum]])</f>
        <v>5</v>
      </c>
      <c r="M5611" s="101">
        <f>IF(ISNUMBER(jaar_zip[[#This Row],[etmaaltemperatuur]]),IF(jaar_zip[[#This Row],[etmaaltemperatuur]]&lt;stookgrens,stookgrens-jaar_zip[[#This Row],[etmaaltemperatuur]],0),"")</f>
        <v>4.6999999999999993</v>
      </c>
      <c r="N5611" s="101">
        <f>IF(ISNUMBER(jaar_zip[[#This Row],[graaddagen]]),IF(OR(MONTH(jaar_zip[[#This Row],[Datum]])=1,MONTH(jaar_zip[[#This Row],[Datum]])=2,MONTH(jaar_zip[[#This Row],[Datum]])=11,MONTH(jaar_zip[[#This Row],[Datum]])=12),1.1,IF(OR(MONTH(jaar_zip[[#This Row],[Datum]])=3,MONTH(jaar_zip[[#This Row],[Datum]])=10),1,0.8))*jaar_zip[[#This Row],[graaddagen]],"")</f>
        <v>3.76</v>
      </c>
      <c r="O5611" s="101">
        <f>IF(ISNUMBER(jaar_zip[[#This Row],[etmaaltemperatuur]]),IF(jaar_zip[[#This Row],[etmaaltemperatuur]]&gt;stookgrens,jaar_zip[[#This Row],[etmaaltemperatuur]]-stookgrens,0),"")</f>
        <v>0</v>
      </c>
    </row>
    <row r="5612" spans="1:15" x14ac:dyDescent="0.25">
      <c r="A5612">
        <v>310</v>
      </c>
      <c r="B5612">
        <v>20240510</v>
      </c>
      <c r="C5612">
        <v>3.3</v>
      </c>
      <c r="D5612">
        <v>15.4</v>
      </c>
      <c r="E5612">
        <v>2490</v>
      </c>
      <c r="F5612">
        <v>0</v>
      </c>
      <c r="G5612">
        <v>1023.7</v>
      </c>
      <c r="H5612">
        <v>79</v>
      </c>
      <c r="I5612" s="101" t="s">
        <v>32</v>
      </c>
      <c r="J5612" s="1">
        <f>DATEVALUE(RIGHT(jaar_zip[[#This Row],[YYYYMMDD]],2)&amp;"-"&amp;MID(jaar_zip[[#This Row],[YYYYMMDD]],5,2)&amp;"-"&amp;LEFT(jaar_zip[[#This Row],[YYYYMMDD]],4))</f>
        <v>45422</v>
      </c>
      <c r="K5612" s="101" t="str">
        <f>IF(AND(VALUE(MONTH(jaar_zip[[#This Row],[Datum]]))=1,VALUE(WEEKNUM(jaar_zip[[#This Row],[Datum]],21))&gt;51),RIGHT(YEAR(jaar_zip[[#This Row],[Datum]])-1,2),RIGHT(YEAR(jaar_zip[[#This Row],[Datum]]),2))&amp;"-"&amp; TEXT(WEEKNUM(jaar_zip[[#This Row],[Datum]],21),"00")</f>
        <v>24-19</v>
      </c>
      <c r="L5612" s="101">
        <f>MONTH(jaar_zip[[#This Row],[Datum]])</f>
        <v>5</v>
      </c>
      <c r="M5612" s="101">
        <f>IF(ISNUMBER(jaar_zip[[#This Row],[etmaaltemperatuur]]),IF(jaar_zip[[#This Row],[etmaaltemperatuur]]&lt;stookgrens,stookgrens-jaar_zip[[#This Row],[etmaaltemperatuur]],0),"")</f>
        <v>2.5999999999999996</v>
      </c>
      <c r="N5612" s="101">
        <f>IF(ISNUMBER(jaar_zip[[#This Row],[graaddagen]]),IF(OR(MONTH(jaar_zip[[#This Row],[Datum]])=1,MONTH(jaar_zip[[#This Row],[Datum]])=2,MONTH(jaar_zip[[#This Row],[Datum]])=11,MONTH(jaar_zip[[#This Row],[Datum]])=12),1.1,IF(OR(MONTH(jaar_zip[[#This Row],[Datum]])=3,MONTH(jaar_zip[[#This Row],[Datum]])=10),1,0.8))*jaar_zip[[#This Row],[graaddagen]],"")</f>
        <v>2.0799999999999996</v>
      </c>
      <c r="O5612" s="101">
        <f>IF(ISNUMBER(jaar_zip[[#This Row],[etmaaltemperatuur]]),IF(jaar_zip[[#This Row],[etmaaltemperatuur]]&gt;stookgrens,jaar_zip[[#This Row],[etmaaltemperatuur]]-stookgrens,0),"")</f>
        <v>0</v>
      </c>
    </row>
    <row r="5613" spans="1:15" x14ac:dyDescent="0.25">
      <c r="A5613">
        <v>310</v>
      </c>
      <c r="B5613">
        <v>20240511</v>
      </c>
      <c r="C5613">
        <v>5.3</v>
      </c>
      <c r="D5613">
        <v>17.899999999999999</v>
      </c>
      <c r="E5613">
        <v>2517</v>
      </c>
      <c r="F5613">
        <v>0</v>
      </c>
      <c r="G5613">
        <v>1020.6</v>
      </c>
      <c r="H5613">
        <v>71</v>
      </c>
      <c r="I5613" s="101" t="s">
        <v>32</v>
      </c>
      <c r="J5613" s="1">
        <f>DATEVALUE(RIGHT(jaar_zip[[#This Row],[YYYYMMDD]],2)&amp;"-"&amp;MID(jaar_zip[[#This Row],[YYYYMMDD]],5,2)&amp;"-"&amp;LEFT(jaar_zip[[#This Row],[YYYYMMDD]],4))</f>
        <v>45423</v>
      </c>
      <c r="K5613" s="101" t="str">
        <f>IF(AND(VALUE(MONTH(jaar_zip[[#This Row],[Datum]]))=1,VALUE(WEEKNUM(jaar_zip[[#This Row],[Datum]],21))&gt;51),RIGHT(YEAR(jaar_zip[[#This Row],[Datum]])-1,2),RIGHT(YEAR(jaar_zip[[#This Row],[Datum]]),2))&amp;"-"&amp; TEXT(WEEKNUM(jaar_zip[[#This Row],[Datum]],21),"00")</f>
        <v>24-19</v>
      </c>
      <c r="L5613" s="101">
        <f>MONTH(jaar_zip[[#This Row],[Datum]])</f>
        <v>5</v>
      </c>
      <c r="M5613" s="101">
        <f>IF(ISNUMBER(jaar_zip[[#This Row],[etmaaltemperatuur]]),IF(jaar_zip[[#This Row],[etmaaltemperatuur]]&lt;stookgrens,stookgrens-jaar_zip[[#This Row],[etmaaltemperatuur]],0),"")</f>
        <v>0.10000000000000142</v>
      </c>
      <c r="N5613" s="101">
        <f>IF(ISNUMBER(jaar_zip[[#This Row],[graaddagen]]),IF(OR(MONTH(jaar_zip[[#This Row],[Datum]])=1,MONTH(jaar_zip[[#This Row],[Datum]])=2,MONTH(jaar_zip[[#This Row],[Datum]])=11,MONTH(jaar_zip[[#This Row],[Datum]])=12),1.1,IF(OR(MONTH(jaar_zip[[#This Row],[Datum]])=3,MONTH(jaar_zip[[#This Row],[Datum]])=10),1,0.8))*jaar_zip[[#This Row],[graaddagen]],"")</f>
        <v>8.000000000000114E-2</v>
      </c>
      <c r="O5613" s="101">
        <f>IF(ISNUMBER(jaar_zip[[#This Row],[etmaaltemperatuur]]),IF(jaar_zip[[#This Row],[etmaaltemperatuur]]&gt;stookgrens,jaar_zip[[#This Row],[etmaaltemperatuur]]-stookgrens,0),"")</f>
        <v>0</v>
      </c>
    </row>
    <row r="5614" spans="1:15" x14ac:dyDescent="0.25">
      <c r="A5614">
        <v>310</v>
      </c>
      <c r="B5614">
        <v>20240512</v>
      </c>
      <c r="C5614">
        <v>5.4</v>
      </c>
      <c r="D5614">
        <v>18.5</v>
      </c>
      <c r="E5614">
        <v>2404</v>
      </c>
      <c r="F5614">
        <v>0</v>
      </c>
      <c r="G5614">
        <v>1013.5</v>
      </c>
      <c r="H5614">
        <v>69</v>
      </c>
      <c r="I5614" s="101" t="s">
        <v>32</v>
      </c>
      <c r="J5614" s="1">
        <f>DATEVALUE(RIGHT(jaar_zip[[#This Row],[YYYYMMDD]],2)&amp;"-"&amp;MID(jaar_zip[[#This Row],[YYYYMMDD]],5,2)&amp;"-"&amp;LEFT(jaar_zip[[#This Row],[YYYYMMDD]],4))</f>
        <v>45424</v>
      </c>
      <c r="K5614" s="101" t="str">
        <f>IF(AND(VALUE(MONTH(jaar_zip[[#This Row],[Datum]]))=1,VALUE(WEEKNUM(jaar_zip[[#This Row],[Datum]],21))&gt;51),RIGHT(YEAR(jaar_zip[[#This Row],[Datum]])-1,2),RIGHT(YEAR(jaar_zip[[#This Row],[Datum]]),2))&amp;"-"&amp; TEXT(WEEKNUM(jaar_zip[[#This Row],[Datum]],21),"00")</f>
        <v>24-19</v>
      </c>
      <c r="L5614" s="101">
        <f>MONTH(jaar_zip[[#This Row],[Datum]])</f>
        <v>5</v>
      </c>
      <c r="M5614" s="101">
        <f>IF(ISNUMBER(jaar_zip[[#This Row],[etmaaltemperatuur]]),IF(jaar_zip[[#This Row],[etmaaltemperatuur]]&lt;stookgrens,stookgrens-jaar_zip[[#This Row],[etmaaltemperatuur]],0),"")</f>
        <v>0</v>
      </c>
      <c r="N5614" s="101">
        <f>IF(ISNUMBER(jaar_zip[[#This Row],[graaddagen]]),IF(OR(MONTH(jaar_zip[[#This Row],[Datum]])=1,MONTH(jaar_zip[[#This Row],[Datum]])=2,MONTH(jaar_zip[[#This Row],[Datum]])=11,MONTH(jaar_zip[[#This Row],[Datum]])=12),1.1,IF(OR(MONTH(jaar_zip[[#This Row],[Datum]])=3,MONTH(jaar_zip[[#This Row],[Datum]])=10),1,0.8))*jaar_zip[[#This Row],[graaddagen]],"")</f>
        <v>0</v>
      </c>
      <c r="O5614" s="101">
        <f>IF(ISNUMBER(jaar_zip[[#This Row],[etmaaltemperatuur]]),IF(jaar_zip[[#This Row],[etmaaltemperatuur]]&gt;stookgrens,jaar_zip[[#This Row],[etmaaltemperatuur]]-stookgrens,0),"")</f>
        <v>0.5</v>
      </c>
    </row>
    <row r="5615" spans="1:15" x14ac:dyDescent="0.25">
      <c r="A5615">
        <v>310</v>
      </c>
      <c r="B5615">
        <v>20240513</v>
      </c>
      <c r="C5615">
        <v>4.2</v>
      </c>
      <c r="D5615">
        <v>17.7</v>
      </c>
      <c r="E5615">
        <v>2017</v>
      </c>
      <c r="F5615">
        <v>-0.1</v>
      </c>
      <c r="G5615">
        <v>1008.9</v>
      </c>
      <c r="H5615">
        <v>80</v>
      </c>
      <c r="I5615" s="101" t="s">
        <v>32</v>
      </c>
      <c r="J5615" s="1">
        <f>DATEVALUE(RIGHT(jaar_zip[[#This Row],[YYYYMMDD]],2)&amp;"-"&amp;MID(jaar_zip[[#This Row],[YYYYMMDD]],5,2)&amp;"-"&amp;LEFT(jaar_zip[[#This Row],[YYYYMMDD]],4))</f>
        <v>45425</v>
      </c>
      <c r="K5615" s="101" t="str">
        <f>IF(AND(VALUE(MONTH(jaar_zip[[#This Row],[Datum]]))=1,VALUE(WEEKNUM(jaar_zip[[#This Row],[Datum]],21))&gt;51),RIGHT(YEAR(jaar_zip[[#This Row],[Datum]])-1,2),RIGHT(YEAR(jaar_zip[[#This Row],[Datum]]),2))&amp;"-"&amp; TEXT(WEEKNUM(jaar_zip[[#This Row],[Datum]],21),"00")</f>
        <v>24-20</v>
      </c>
      <c r="L5615" s="101">
        <f>MONTH(jaar_zip[[#This Row],[Datum]])</f>
        <v>5</v>
      </c>
      <c r="M5615" s="101">
        <f>IF(ISNUMBER(jaar_zip[[#This Row],[etmaaltemperatuur]]),IF(jaar_zip[[#This Row],[etmaaltemperatuur]]&lt;stookgrens,stookgrens-jaar_zip[[#This Row],[etmaaltemperatuur]],0),"")</f>
        <v>0.30000000000000071</v>
      </c>
      <c r="N5615" s="101">
        <f>IF(ISNUMBER(jaar_zip[[#This Row],[graaddagen]]),IF(OR(MONTH(jaar_zip[[#This Row],[Datum]])=1,MONTH(jaar_zip[[#This Row],[Datum]])=2,MONTH(jaar_zip[[#This Row],[Datum]])=11,MONTH(jaar_zip[[#This Row],[Datum]])=12),1.1,IF(OR(MONTH(jaar_zip[[#This Row],[Datum]])=3,MONTH(jaar_zip[[#This Row],[Datum]])=10),1,0.8))*jaar_zip[[#This Row],[graaddagen]],"")</f>
        <v>0.24000000000000057</v>
      </c>
      <c r="O5615" s="101">
        <f>IF(ISNUMBER(jaar_zip[[#This Row],[etmaaltemperatuur]]),IF(jaar_zip[[#This Row],[etmaaltemperatuur]]&gt;stookgrens,jaar_zip[[#This Row],[etmaaltemperatuur]]-stookgrens,0),"")</f>
        <v>0</v>
      </c>
    </row>
    <row r="5616" spans="1:15" x14ac:dyDescent="0.25">
      <c r="A5616">
        <v>310</v>
      </c>
      <c r="B5616">
        <v>20240514</v>
      </c>
      <c r="C5616">
        <v>5.6</v>
      </c>
      <c r="D5616">
        <v>17</v>
      </c>
      <c r="E5616">
        <v>1833</v>
      </c>
      <c r="F5616">
        <v>1</v>
      </c>
      <c r="G5616">
        <v>1004</v>
      </c>
      <c r="H5616">
        <v>81</v>
      </c>
      <c r="I5616" s="101" t="s">
        <v>32</v>
      </c>
      <c r="J5616" s="1">
        <f>DATEVALUE(RIGHT(jaar_zip[[#This Row],[YYYYMMDD]],2)&amp;"-"&amp;MID(jaar_zip[[#This Row],[YYYYMMDD]],5,2)&amp;"-"&amp;LEFT(jaar_zip[[#This Row],[YYYYMMDD]],4))</f>
        <v>45426</v>
      </c>
      <c r="K5616" s="101" t="str">
        <f>IF(AND(VALUE(MONTH(jaar_zip[[#This Row],[Datum]]))=1,VALUE(WEEKNUM(jaar_zip[[#This Row],[Datum]],21))&gt;51),RIGHT(YEAR(jaar_zip[[#This Row],[Datum]])-1,2),RIGHT(YEAR(jaar_zip[[#This Row],[Datum]]),2))&amp;"-"&amp; TEXT(WEEKNUM(jaar_zip[[#This Row],[Datum]],21),"00")</f>
        <v>24-20</v>
      </c>
      <c r="L5616" s="101">
        <f>MONTH(jaar_zip[[#This Row],[Datum]])</f>
        <v>5</v>
      </c>
      <c r="M5616" s="101">
        <f>IF(ISNUMBER(jaar_zip[[#This Row],[etmaaltemperatuur]]),IF(jaar_zip[[#This Row],[etmaaltemperatuur]]&lt;stookgrens,stookgrens-jaar_zip[[#This Row],[etmaaltemperatuur]],0),"")</f>
        <v>1</v>
      </c>
      <c r="N5616" s="101">
        <f>IF(ISNUMBER(jaar_zip[[#This Row],[graaddagen]]),IF(OR(MONTH(jaar_zip[[#This Row],[Datum]])=1,MONTH(jaar_zip[[#This Row],[Datum]])=2,MONTH(jaar_zip[[#This Row],[Datum]])=11,MONTH(jaar_zip[[#This Row],[Datum]])=12),1.1,IF(OR(MONTH(jaar_zip[[#This Row],[Datum]])=3,MONTH(jaar_zip[[#This Row],[Datum]])=10),1,0.8))*jaar_zip[[#This Row],[graaddagen]],"")</f>
        <v>0.8</v>
      </c>
      <c r="O5616" s="101">
        <f>IF(ISNUMBER(jaar_zip[[#This Row],[etmaaltemperatuur]]),IF(jaar_zip[[#This Row],[etmaaltemperatuur]]&gt;stookgrens,jaar_zip[[#This Row],[etmaaltemperatuur]]-stookgrens,0),"")</f>
        <v>0</v>
      </c>
    </row>
    <row r="5617" spans="1:15" x14ac:dyDescent="0.25">
      <c r="A5617">
        <v>310</v>
      </c>
      <c r="B5617">
        <v>20240515</v>
      </c>
      <c r="C5617">
        <v>2.1</v>
      </c>
      <c r="D5617">
        <v>15.2</v>
      </c>
      <c r="E5617">
        <v>1193</v>
      </c>
      <c r="F5617">
        <v>6.4</v>
      </c>
      <c r="G5617">
        <v>1006.2</v>
      </c>
      <c r="H5617">
        <v>91</v>
      </c>
      <c r="I5617" s="101" t="s">
        <v>32</v>
      </c>
      <c r="J5617" s="1">
        <f>DATEVALUE(RIGHT(jaar_zip[[#This Row],[YYYYMMDD]],2)&amp;"-"&amp;MID(jaar_zip[[#This Row],[YYYYMMDD]],5,2)&amp;"-"&amp;LEFT(jaar_zip[[#This Row],[YYYYMMDD]],4))</f>
        <v>45427</v>
      </c>
      <c r="K5617" s="101" t="str">
        <f>IF(AND(VALUE(MONTH(jaar_zip[[#This Row],[Datum]]))=1,VALUE(WEEKNUM(jaar_zip[[#This Row],[Datum]],21))&gt;51),RIGHT(YEAR(jaar_zip[[#This Row],[Datum]])-1,2),RIGHT(YEAR(jaar_zip[[#This Row],[Datum]]),2))&amp;"-"&amp; TEXT(WEEKNUM(jaar_zip[[#This Row],[Datum]],21),"00")</f>
        <v>24-20</v>
      </c>
      <c r="L5617" s="101">
        <f>MONTH(jaar_zip[[#This Row],[Datum]])</f>
        <v>5</v>
      </c>
      <c r="M5617" s="101">
        <f>IF(ISNUMBER(jaar_zip[[#This Row],[etmaaltemperatuur]]),IF(jaar_zip[[#This Row],[etmaaltemperatuur]]&lt;stookgrens,stookgrens-jaar_zip[[#This Row],[etmaaltemperatuur]],0),"")</f>
        <v>2.8000000000000007</v>
      </c>
      <c r="N5617" s="101">
        <f>IF(ISNUMBER(jaar_zip[[#This Row],[graaddagen]]),IF(OR(MONTH(jaar_zip[[#This Row],[Datum]])=1,MONTH(jaar_zip[[#This Row],[Datum]])=2,MONTH(jaar_zip[[#This Row],[Datum]])=11,MONTH(jaar_zip[[#This Row],[Datum]])=12),1.1,IF(OR(MONTH(jaar_zip[[#This Row],[Datum]])=3,MONTH(jaar_zip[[#This Row],[Datum]])=10),1,0.8))*jaar_zip[[#This Row],[graaddagen]],"")</f>
        <v>2.2400000000000007</v>
      </c>
      <c r="O5617" s="101">
        <f>IF(ISNUMBER(jaar_zip[[#This Row],[etmaaltemperatuur]]),IF(jaar_zip[[#This Row],[etmaaltemperatuur]]&gt;stookgrens,jaar_zip[[#This Row],[etmaaltemperatuur]]-stookgrens,0),"")</f>
        <v>0</v>
      </c>
    </row>
    <row r="5618" spans="1:15" x14ac:dyDescent="0.25">
      <c r="A5618">
        <v>310</v>
      </c>
      <c r="B5618">
        <v>20240516</v>
      </c>
      <c r="C5618">
        <v>3.2</v>
      </c>
      <c r="D5618">
        <v>14.4</v>
      </c>
      <c r="E5618">
        <v>1293</v>
      </c>
      <c r="F5618">
        <v>33.1</v>
      </c>
      <c r="G5618">
        <v>1005.2</v>
      </c>
      <c r="H5618">
        <v>91</v>
      </c>
      <c r="I5618" s="101" t="s">
        <v>32</v>
      </c>
      <c r="J5618" s="1">
        <f>DATEVALUE(RIGHT(jaar_zip[[#This Row],[YYYYMMDD]],2)&amp;"-"&amp;MID(jaar_zip[[#This Row],[YYYYMMDD]],5,2)&amp;"-"&amp;LEFT(jaar_zip[[#This Row],[YYYYMMDD]],4))</f>
        <v>45428</v>
      </c>
      <c r="K5618" s="101" t="str">
        <f>IF(AND(VALUE(MONTH(jaar_zip[[#This Row],[Datum]]))=1,VALUE(WEEKNUM(jaar_zip[[#This Row],[Datum]],21))&gt;51),RIGHT(YEAR(jaar_zip[[#This Row],[Datum]])-1,2),RIGHT(YEAR(jaar_zip[[#This Row],[Datum]]),2))&amp;"-"&amp; TEXT(WEEKNUM(jaar_zip[[#This Row],[Datum]],21),"00")</f>
        <v>24-20</v>
      </c>
      <c r="L5618" s="101">
        <f>MONTH(jaar_zip[[#This Row],[Datum]])</f>
        <v>5</v>
      </c>
      <c r="M5618" s="101">
        <f>IF(ISNUMBER(jaar_zip[[#This Row],[etmaaltemperatuur]]),IF(jaar_zip[[#This Row],[etmaaltemperatuur]]&lt;stookgrens,stookgrens-jaar_zip[[#This Row],[etmaaltemperatuur]],0),"")</f>
        <v>3.5999999999999996</v>
      </c>
      <c r="N5618" s="101">
        <f>IF(ISNUMBER(jaar_zip[[#This Row],[graaddagen]]),IF(OR(MONTH(jaar_zip[[#This Row],[Datum]])=1,MONTH(jaar_zip[[#This Row],[Datum]])=2,MONTH(jaar_zip[[#This Row],[Datum]])=11,MONTH(jaar_zip[[#This Row],[Datum]])=12),1.1,IF(OR(MONTH(jaar_zip[[#This Row],[Datum]])=3,MONTH(jaar_zip[[#This Row],[Datum]])=10),1,0.8))*jaar_zip[[#This Row],[graaddagen]],"")</f>
        <v>2.88</v>
      </c>
      <c r="O5618" s="101">
        <f>IF(ISNUMBER(jaar_zip[[#This Row],[etmaaltemperatuur]]),IF(jaar_zip[[#This Row],[etmaaltemperatuur]]&gt;stookgrens,jaar_zip[[#This Row],[etmaaltemperatuur]]-stookgrens,0),"")</f>
        <v>0</v>
      </c>
    </row>
    <row r="5619" spans="1:15" x14ac:dyDescent="0.25">
      <c r="A5619">
        <v>310</v>
      </c>
      <c r="B5619">
        <v>20240517</v>
      </c>
      <c r="C5619">
        <v>3.9</v>
      </c>
      <c r="D5619">
        <v>14.3</v>
      </c>
      <c r="E5619">
        <v>1671</v>
      </c>
      <c r="F5619">
        <v>-0.1</v>
      </c>
      <c r="G5619">
        <v>1009.6</v>
      </c>
      <c r="H5619">
        <v>86</v>
      </c>
      <c r="I5619" s="101" t="s">
        <v>32</v>
      </c>
      <c r="J5619" s="1">
        <f>DATEVALUE(RIGHT(jaar_zip[[#This Row],[YYYYMMDD]],2)&amp;"-"&amp;MID(jaar_zip[[#This Row],[YYYYMMDD]],5,2)&amp;"-"&amp;LEFT(jaar_zip[[#This Row],[YYYYMMDD]],4))</f>
        <v>45429</v>
      </c>
      <c r="K5619" s="101" t="str">
        <f>IF(AND(VALUE(MONTH(jaar_zip[[#This Row],[Datum]]))=1,VALUE(WEEKNUM(jaar_zip[[#This Row],[Datum]],21))&gt;51),RIGHT(YEAR(jaar_zip[[#This Row],[Datum]])-1,2),RIGHT(YEAR(jaar_zip[[#This Row],[Datum]]),2))&amp;"-"&amp; TEXT(WEEKNUM(jaar_zip[[#This Row],[Datum]],21),"00")</f>
        <v>24-20</v>
      </c>
      <c r="L5619" s="101">
        <f>MONTH(jaar_zip[[#This Row],[Datum]])</f>
        <v>5</v>
      </c>
      <c r="M5619" s="101">
        <f>IF(ISNUMBER(jaar_zip[[#This Row],[etmaaltemperatuur]]),IF(jaar_zip[[#This Row],[etmaaltemperatuur]]&lt;stookgrens,stookgrens-jaar_zip[[#This Row],[etmaaltemperatuur]],0),"")</f>
        <v>3.6999999999999993</v>
      </c>
      <c r="N5619" s="101">
        <f>IF(ISNUMBER(jaar_zip[[#This Row],[graaddagen]]),IF(OR(MONTH(jaar_zip[[#This Row],[Datum]])=1,MONTH(jaar_zip[[#This Row],[Datum]])=2,MONTH(jaar_zip[[#This Row],[Datum]])=11,MONTH(jaar_zip[[#This Row],[Datum]])=12),1.1,IF(OR(MONTH(jaar_zip[[#This Row],[Datum]])=3,MONTH(jaar_zip[[#This Row],[Datum]])=10),1,0.8))*jaar_zip[[#This Row],[graaddagen]],"")</f>
        <v>2.9599999999999995</v>
      </c>
      <c r="O5619" s="101">
        <f>IF(ISNUMBER(jaar_zip[[#This Row],[etmaaltemperatuur]]),IF(jaar_zip[[#This Row],[etmaaltemperatuur]]&gt;stookgrens,jaar_zip[[#This Row],[etmaaltemperatuur]]-stookgrens,0),"")</f>
        <v>0</v>
      </c>
    </row>
    <row r="5620" spans="1:15" x14ac:dyDescent="0.25">
      <c r="A5620">
        <v>310</v>
      </c>
      <c r="B5620">
        <v>20240518</v>
      </c>
      <c r="C5620">
        <v>3.8</v>
      </c>
      <c r="D5620">
        <v>13.7</v>
      </c>
      <c r="E5620">
        <v>1521</v>
      </c>
      <c r="F5620">
        <v>-0.1</v>
      </c>
      <c r="G5620">
        <v>1011.8</v>
      </c>
      <c r="H5620">
        <v>90</v>
      </c>
      <c r="I5620" s="101" t="s">
        <v>32</v>
      </c>
      <c r="J5620" s="1">
        <f>DATEVALUE(RIGHT(jaar_zip[[#This Row],[YYYYMMDD]],2)&amp;"-"&amp;MID(jaar_zip[[#This Row],[YYYYMMDD]],5,2)&amp;"-"&amp;LEFT(jaar_zip[[#This Row],[YYYYMMDD]],4))</f>
        <v>45430</v>
      </c>
      <c r="K5620" s="101" t="str">
        <f>IF(AND(VALUE(MONTH(jaar_zip[[#This Row],[Datum]]))=1,VALUE(WEEKNUM(jaar_zip[[#This Row],[Datum]],21))&gt;51),RIGHT(YEAR(jaar_zip[[#This Row],[Datum]])-1,2),RIGHT(YEAR(jaar_zip[[#This Row],[Datum]]),2))&amp;"-"&amp; TEXT(WEEKNUM(jaar_zip[[#This Row],[Datum]],21),"00")</f>
        <v>24-20</v>
      </c>
      <c r="L5620" s="101">
        <f>MONTH(jaar_zip[[#This Row],[Datum]])</f>
        <v>5</v>
      </c>
      <c r="M5620" s="101">
        <f>IF(ISNUMBER(jaar_zip[[#This Row],[etmaaltemperatuur]]),IF(jaar_zip[[#This Row],[etmaaltemperatuur]]&lt;stookgrens,stookgrens-jaar_zip[[#This Row],[etmaaltemperatuur]],0),"")</f>
        <v>4.3000000000000007</v>
      </c>
      <c r="N5620" s="101">
        <f>IF(ISNUMBER(jaar_zip[[#This Row],[graaddagen]]),IF(OR(MONTH(jaar_zip[[#This Row],[Datum]])=1,MONTH(jaar_zip[[#This Row],[Datum]])=2,MONTH(jaar_zip[[#This Row],[Datum]])=11,MONTH(jaar_zip[[#This Row],[Datum]])=12),1.1,IF(OR(MONTH(jaar_zip[[#This Row],[Datum]])=3,MONTH(jaar_zip[[#This Row],[Datum]])=10),1,0.8))*jaar_zip[[#This Row],[graaddagen]],"")</f>
        <v>3.4400000000000008</v>
      </c>
      <c r="O5620" s="101">
        <f>IF(ISNUMBER(jaar_zip[[#This Row],[etmaaltemperatuur]]),IF(jaar_zip[[#This Row],[etmaaltemperatuur]]&gt;stookgrens,jaar_zip[[#This Row],[etmaaltemperatuur]]-stookgrens,0),"")</f>
        <v>0</v>
      </c>
    </row>
    <row r="5621" spans="1:15" x14ac:dyDescent="0.25">
      <c r="A5621">
        <v>310</v>
      </c>
      <c r="B5621">
        <v>20240519</v>
      </c>
      <c r="C5621">
        <v>4.4000000000000004</v>
      </c>
      <c r="D5621">
        <v>14.8</v>
      </c>
      <c r="E5621">
        <v>2568</v>
      </c>
      <c r="F5621">
        <v>0</v>
      </c>
      <c r="G5621">
        <v>1012.4</v>
      </c>
      <c r="H5621">
        <v>86</v>
      </c>
      <c r="I5621" s="101" t="s">
        <v>32</v>
      </c>
      <c r="J5621" s="1">
        <f>DATEVALUE(RIGHT(jaar_zip[[#This Row],[YYYYMMDD]],2)&amp;"-"&amp;MID(jaar_zip[[#This Row],[YYYYMMDD]],5,2)&amp;"-"&amp;LEFT(jaar_zip[[#This Row],[YYYYMMDD]],4))</f>
        <v>45431</v>
      </c>
      <c r="K5621" s="101" t="str">
        <f>IF(AND(VALUE(MONTH(jaar_zip[[#This Row],[Datum]]))=1,VALUE(WEEKNUM(jaar_zip[[#This Row],[Datum]],21))&gt;51),RIGHT(YEAR(jaar_zip[[#This Row],[Datum]])-1,2),RIGHT(YEAR(jaar_zip[[#This Row],[Datum]]),2))&amp;"-"&amp; TEXT(WEEKNUM(jaar_zip[[#This Row],[Datum]],21),"00")</f>
        <v>24-20</v>
      </c>
      <c r="L5621" s="101">
        <f>MONTH(jaar_zip[[#This Row],[Datum]])</f>
        <v>5</v>
      </c>
      <c r="M5621" s="101">
        <f>IF(ISNUMBER(jaar_zip[[#This Row],[etmaaltemperatuur]]),IF(jaar_zip[[#This Row],[etmaaltemperatuur]]&lt;stookgrens,stookgrens-jaar_zip[[#This Row],[etmaaltemperatuur]],0),"")</f>
        <v>3.1999999999999993</v>
      </c>
      <c r="N5621" s="101">
        <f>IF(ISNUMBER(jaar_zip[[#This Row],[graaddagen]]),IF(OR(MONTH(jaar_zip[[#This Row],[Datum]])=1,MONTH(jaar_zip[[#This Row],[Datum]])=2,MONTH(jaar_zip[[#This Row],[Datum]])=11,MONTH(jaar_zip[[#This Row],[Datum]])=12),1.1,IF(OR(MONTH(jaar_zip[[#This Row],[Datum]])=3,MONTH(jaar_zip[[#This Row],[Datum]])=10),1,0.8))*jaar_zip[[#This Row],[graaddagen]],"")</f>
        <v>2.5599999999999996</v>
      </c>
      <c r="O5621" s="101">
        <f>IF(ISNUMBER(jaar_zip[[#This Row],[etmaaltemperatuur]]),IF(jaar_zip[[#This Row],[etmaaltemperatuur]]&gt;stookgrens,jaar_zip[[#This Row],[etmaaltemperatuur]]-stookgrens,0),"")</f>
        <v>0</v>
      </c>
    </row>
    <row r="5622" spans="1:15" x14ac:dyDescent="0.25">
      <c r="A5622">
        <v>310</v>
      </c>
      <c r="B5622">
        <v>20240520</v>
      </c>
      <c r="C5622">
        <v>4.3</v>
      </c>
      <c r="D5622">
        <v>14.4</v>
      </c>
      <c r="E5622">
        <v>1218</v>
      </c>
      <c r="F5622">
        <v>0.3</v>
      </c>
      <c r="G5622">
        <v>1011.8</v>
      </c>
      <c r="H5622">
        <v>89</v>
      </c>
      <c r="I5622" s="101" t="s">
        <v>32</v>
      </c>
      <c r="J5622" s="1">
        <f>DATEVALUE(RIGHT(jaar_zip[[#This Row],[YYYYMMDD]],2)&amp;"-"&amp;MID(jaar_zip[[#This Row],[YYYYMMDD]],5,2)&amp;"-"&amp;LEFT(jaar_zip[[#This Row],[YYYYMMDD]],4))</f>
        <v>45432</v>
      </c>
      <c r="K5622" s="101" t="str">
        <f>IF(AND(VALUE(MONTH(jaar_zip[[#This Row],[Datum]]))=1,VALUE(WEEKNUM(jaar_zip[[#This Row],[Datum]],21))&gt;51),RIGHT(YEAR(jaar_zip[[#This Row],[Datum]])-1,2),RIGHT(YEAR(jaar_zip[[#This Row],[Datum]]),2))&amp;"-"&amp; TEXT(WEEKNUM(jaar_zip[[#This Row],[Datum]],21),"00")</f>
        <v>24-21</v>
      </c>
      <c r="L5622" s="101">
        <f>MONTH(jaar_zip[[#This Row],[Datum]])</f>
        <v>5</v>
      </c>
      <c r="M5622" s="101">
        <f>IF(ISNUMBER(jaar_zip[[#This Row],[etmaaltemperatuur]]),IF(jaar_zip[[#This Row],[etmaaltemperatuur]]&lt;stookgrens,stookgrens-jaar_zip[[#This Row],[etmaaltemperatuur]],0),"")</f>
        <v>3.5999999999999996</v>
      </c>
      <c r="N5622" s="101">
        <f>IF(ISNUMBER(jaar_zip[[#This Row],[graaddagen]]),IF(OR(MONTH(jaar_zip[[#This Row],[Datum]])=1,MONTH(jaar_zip[[#This Row],[Datum]])=2,MONTH(jaar_zip[[#This Row],[Datum]])=11,MONTH(jaar_zip[[#This Row],[Datum]])=12),1.1,IF(OR(MONTH(jaar_zip[[#This Row],[Datum]])=3,MONTH(jaar_zip[[#This Row],[Datum]])=10),1,0.8))*jaar_zip[[#This Row],[graaddagen]],"")</f>
        <v>2.88</v>
      </c>
      <c r="O5622" s="101">
        <f>IF(ISNUMBER(jaar_zip[[#This Row],[etmaaltemperatuur]]),IF(jaar_zip[[#This Row],[etmaaltemperatuur]]&gt;stookgrens,jaar_zip[[#This Row],[etmaaltemperatuur]]-stookgrens,0),"")</f>
        <v>0</v>
      </c>
    </row>
    <row r="5623" spans="1:15" x14ac:dyDescent="0.25">
      <c r="A5623">
        <v>310</v>
      </c>
      <c r="B5623">
        <v>20240521</v>
      </c>
      <c r="C5623">
        <v>3.4</v>
      </c>
      <c r="D5623">
        <v>15.3</v>
      </c>
      <c r="E5623">
        <v>1401</v>
      </c>
      <c r="F5623">
        <v>1</v>
      </c>
      <c r="G5623">
        <v>1007.8</v>
      </c>
      <c r="H5623">
        <v>93</v>
      </c>
      <c r="I5623" s="101" t="s">
        <v>32</v>
      </c>
      <c r="J5623" s="1">
        <f>DATEVALUE(RIGHT(jaar_zip[[#This Row],[YYYYMMDD]],2)&amp;"-"&amp;MID(jaar_zip[[#This Row],[YYYYMMDD]],5,2)&amp;"-"&amp;LEFT(jaar_zip[[#This Row],[YYYYMMDD]],4))</f>
        <v>45433</v>
      </c>
      <c r="K5623" s="101" t="str">
        <f>IF(AND(VALUE(MONTH(jaar_zip[[#This Row],[Datum]]))=1,VALUE(WEEKNUM(jaar_zip[[#This Row],[Datum]],21))&gt;51),RIGHT(YEAR(jaar_zip[[#This Row],[Datum]])-1,2),RIGHT(YEAR(jaar_zip[[#This Row],[Datum]]),2))&amp;"-"&amp; TEXT(WEEKNUM(jaar_zip[[#This Row],[Datum]],21),"00")</f>
        <v>24-21</v>
      </c>
      <c r="L5623" s="101">
        <f>MONTH(jaar_zip[[#This Row],[Datum]])</f>
        <v>5</v>
      </c>
      <c r="M5623" s="101">
        <f>IF(ISNUMBER(jaar_zip[[#This Row],[etmaaltemperatuur]]),IF(jaar_zip[[#This Row],[etmaaltemperatuur]]&lt;stookgrens,stookgrens-jaar_zip[[#This Row],[etmaaltemperatuur]],0),"")</f>
        <v>2.6999999999999993</v>
      </c>
      <c r="N5623" s="101">
        <f>IF(ISNUMBER(jaar_zip[[#This Row],[graaddagen]]),IF(OR(MONTH(jaar_zip[[#This Row],[Datum]])=1,MONTH(jaar_zip[[#This Row],[Datum]])=2,MONTH(jaar_zip[[#This Row],[Datum]])=11,MONTH(jaar_zip[[#This Row],[Datum]])=12),1.1,IF(OR(MONTH(jaar_zip[[#This Row],[Datum]])=3,MONTH(jaar_zip[[#This Row],[Datum]])=10),1,0.8))*jaar_zip[[#This Row],[graaddagen]],"")</f>
        <v>2.1599999999999997</v>
      </c>
      <c r="O5623" s="101">
        <f>IF(ISNUMBER(jaar_zip[[#This Row],[etmaaltemperatuur]]),IF(jaar_zip[[#This Row],[etmaaltemperatuur]]&gt;stookgrens,jaar_zip[[#This Row],[etmaaltemperatuur]]-stookgrens,0),"")</f>
        <v>0</v>
      </c>
    </row>
    <row r="5624" spans="1:15" x14ac:dyDescent="0.25">
      <c r="A5624">
        <v>310</v>
      </c>
      <c r="B5624">
        <v>20240522</v>
      </c>
      <c r="C5624">
        <v>8.5</v>
      </c>
      <c r="D5624">
        <v>15.3</v>
      </c>
      <c r="E5624">
        <v>1111</v>
      </c>
      <c r="F5624">
        <v>-0.1</v>
      </c>
      <c r="G5624">
        <v>1008.2</v>
      </c>
      <c r="H5624">
        <v>82</v>
      </c>
      <c r="I5624" s="101" t="s">
        <v>32</v>
      </c>
      <c r="J5624" s="1">
        <f>DATEVALUE(RIGHT(jaar_zip[[#This Row],[YYYYMMDD]],2)&amp;"-"&amp;MID(jaar_zip[[#This Row],[YYYYMMDD]],5,2)&amp;"-"&amp;LEFT(jaar_zip[[#This Row],[YYYYMMDD]],4))</f>
        <v>45434</v>
      </c>
      <c r="K5624" s="101" t="str">
        <f>IF(AND(VALUE(MONTH(jaar_zip[[#This Row],[Datum]]))=1,VALUE(WEEKNUM(jaar_zip[[#This Row],[Datum]],21))&gt;51),RIGHT(YEAR(jaar_zip[[#This Row],[Datum]])-1,2),RIGHT(YEAR(jaar_zip[[#This Row],[Datum]]),2))&amp;"-"&amp; TEXT(WEEKNUM(jaar_zip[[#This Row],[Datum]],21),"00")</f>
        <v>24-21</v>
      </c>
      <c r="L5624" s="101">
        <f>MONTH(jaar_zip[[#This Row],[Datum]])</f>
        <v>5</v>
      </c>
      <c r="M5624" s="101">
        <f>IF(ISNUMBER(jaar_zip[[#This Row],[etmaaltemperatuur]]),IF(jaar_zip[[#This Row],[etmaaltemperatuur]]&lt;stookgrens,stookgrens-jaar_zip[[#This Row],[etmaaltemperatuur]],0),"")</f>
        <v>2.6999999999999993</v>
      </c>
      <c r="N5624" s="101">
        <f>IF(ISNUMBER(jaar_zip[[#This Row],[graaddagen]]),IF(OR(MONTH(jaar_zip[[#This Row],[Datum]])=1,MONTH(jaar_zip[[#This Row],[Datum]])=2,MONTH(jaar_zip[[#This Row],[Datum]])=11,MONTH(jaar_zip[[#This Row],[Datum]])=12),1.1,IF(OR(MONTH(jaar_zip[[#This Row],[Datum]])=3,MONTH(jaar_zip[[#This Row],[Datum]])=10),1,0.8))*jaar_zip[[#This Row],[graaddagen]],"")</f>
        <v>2.1599999999999997</v>
      </c>
      <c r="O5624" s="101">
        <f>IF(ISNUMBER(jaar_zip[[#This Row],[etmaaltemperatuur]]),IF(jaar_zip[[#This Row],[etmaaltemperatuur]]&gt;stookgrens,jaar_zip[[#This Row],[etmaaltemperatuur]]-stookgrens,0),"")</f>
        <v>0</v>
      </c>
    </row>
    <row r="5625" spans="1:15" x14ac:dyDescent="0.25">
      <c r="A5625">
        <v>310</v>
      </c>
      <c r="B5625">
        <v>20240523</v>
      </c>
      <c r="C5625">
        <v>5.3</v>
      </c>
      <c r="D5625">
        <v>15</v>
      </c>
      <c r="E5625">
        <v>1568</v>
      </c>
      <c r="F5625">
        <v>1.3</v>
      </c>
      <c r="G5625">
        <v>1014.6</v>
      </c>
      <c r="H5625">
        <v>83</v>
      </c>
      <c r="I5625" s="101" t="s">
        <v>32</v>
      </c>
      <c r="J5625" s="1">
        <f>DATEVALUE(RIGHT(jaar_zip[[#This Row],[YYYYMMDD]],2)&amp;"-"&amp;MID(jaar_zip[[#This Row],[YYYYMMDD]],5,2)&amp;"-"&amp;LEFT(jaar_zip[[#This Row],[YYYYMMDD]],4))</f>
        <v>45435</v>
      </c>
      <c r="K5625" s="101" t="str">
        <f>IF(AND(VALUE(MONTH(jaar_zip[[#This Row],[Datum]]))=1,VALUE(WEEKNUM(jaar_zip[[#This Row],[Datum]],21))&gt;51),RIGHT(YEAR(jaar_zip[[#This Row],[Datum]])-1,2),RIGHT(YEAR(jaar_zip[[#This Row],[Datum]]),2))&amp;"-"&amp; TEXT(WEEKNUM(jaar_zip[[#This Row],[Datum]],21),"00")</f>
        <v>24-21</v>
      </c>
      <c r="L5625" s="101">
        <f>MONTH(jaar_zip[[#This Row],[Datum]])</f>
        <v>5</v>
      </c>
      <c r="M5625" s="101">
        <f>IF(ISNUMBER(jaar_zip[[#This Row],[etmaaltemperatuur]]),IF(jaar_zip[[#This Row],[etmaaltemperatuur]]&lt;stookgrens,stookgrens-jaar_zip[[#This Row],[etmaaltemperatuur]],0),"")</f>
        <v>3</v>
      </c>
      <c r="N5625" s="101">
        <f>IF(ISNUMBER(jaar_zip[[#This Row],[graaddagen]]),IF(OR(MONTH(jaar_zip[[#This Row],[Datum]])=1,MONTH(jaar_zip[[#This Row],[Datum]])=2,MONTH(jaar_zip[[#This Row],[Datum]])=11,MONTH(jaar_zip[[#This Row],[Datum]])=12),1.1,IF(OR(MONTH(jaar_zip[[#This Row],[Datum]])=3,MONTH(jaar_zip[[#This Row],[Datum]])=10),1,0.8))*jaar_zip[[#This Row],[graaddagen]],"")</f>
        <v>2.4000000000000004</v>
      </c>
      <c r="O5625" s="101">
        <f>IF(ISNUMBER(jaar_zip[[#This Row],[etmaaltemperatuur]]),IF(jaar_zip[[#This Row],[etmaaltemperatuur]]&gt;stookgrens,jaar_zip[[#This Row],[etmaaltemperatuur]]-stookgrens,0),"")</f>
        <v>0</v>
      </c>
    </row>
    <row r="5626" spans="1:15" x14ac:dyDescent="0.25">
      <c r="A5626">
        <v>310</v>
      </c>
      <c r="B5626">
        <v>20240524</v>
      </c>
      <c r="C5626">
        <v>3.7</v>
      </c>
      <c r="D5626">
        <v>13.7</v>
      </c>
      <c r="E5626">
        <v>1334</v>
      </c>
      <c r="F5626">
        <v>5.4</v>
      </c>
      <c r="G5626">
        <v>1018.8</v>
      </c>
      <c r="H5626">
        <v>87</v>
      </c>
      <c r="I5626" s="101" t="s">
        <v>32</v>
      </c>
      <c r="J5626" s="1">
        <f>DATEVALUE(RIGHT(jaar_zip[[#This Row],[YYYYMMDD]],2)&amp;"-"&amp;MID(jaar_zip[[#This Row],[YYYYMMDD]],5,2)&amp;"-"&amp;LEFT(jaar_zip[[#This Row],[YYYYMMDD]],4))</f>
        <v>45436</v>
      </c>
      <c r="K5626" s="101" t="str">
        <f>IF(AND(VALUE(MONTH(jaar_zip[[#This Row],[Datum]]))=1,VALUE(WEEKNUM(jaar_zip[[#This Row],[Datum]],21))&gt;51),RIGHT(YEAR(jaar_zip[[#This Row],[Datum]])-1,2),RIGHT(YEAR(jaar_zip[[#This Row],[Datum]]),2))&amp;"-"&amp; TEXT(WEEKNUM(jaar_zip[[#This Row],[Datum]],21),"00")</f>
        <v>24-21</v>
      </c>
      <c r="L5626" s="101">
        <f>MONTH(jaar_zip[[#This Row],[Datum]])</f>
        <v>5</v>
      </c>
      <c r="M5626" s="101">
        <f>IF(ISNUMBER(jaar_zip[[#This Row],[etmaaltemperatuur]]),IF(jaar_zip[[#This Row],[etmaaltemperatuur]]&lt;stookgrens,stookgrens-jaar_zip[[#This Row],[etmaaltemperatuur]],0),"")</f>
        <v>4.3000000000000007</v>
      </c>
      <c r="N5626" s="101">
        <f>IF(ISNUMBER(jaar_zip[[#This Row],[graaddagen]]),IF(OR(MONTH(jaar_zip[[#This Row],[Datum]])=1,MONTH(jaar_zip[[#This Row],[Datum]])=2,MONTH(jaar_zip[[#This Row],[Datum]])=11,MONTH(jaar_zip[[#This Row],[Datum]])=12),1.1,IF(OR(MONTH(jaar_zip[[#This Row],[Datum]])=3,MONTH(jaar_zip[[#This Row],[Datum]])=10),1,0.8))*jaar_zip[[#This Row],[graaddagen]],"")</f>
        <v>3.4400000000000008</v>
      </c>
      <c r="O5626" s="101">
        <f>IF(ISNUMBER(jaar_zip[[#This Row],[etmaaltemperatuur]]),IF(jaar_zip[[#This Row],[etmaaltemperatuur]]&gt;stookgrens,jaar_zip[[#This Row],[etmaaltemperatuur]]-stookgrens,0),"")</f>
        <v>0</v>
      </c>
    </row>
    <row r="5627" spans="1:15" x14ac:dyDescent="0.25">
      <c r="A5627">
        <v>310</v>
      </c>
      <c r="B5627">
        <v>20240525</v>
      </c>
      <c r="C5627">
        <v>4.5999999999999996</v>
      </c>
      <c r="D5627">
        <v>14.4</v>
      </c>
      <c r="E5627">
        <v>1525</v>
      </c>
      <c r="F5627">
        <v>12.4</v>
      </c>
      <c r="G5627">
        <v>1016.8</v>
      </c>
      <c r="H5627">
        <v>88</v>
      </c>
      <c r="I5627" s="101" t="s">
        <v>32</v>
      </c>
      <c r="J5627" s="1">
        <f>DATEVALUE(RIGHT(jaar_zip[[#This Row],[YYYYMMDD]],2)&amp;"-"&amp;MID(jaar_zip[[#This Row],[YYYYMMDD]],5,2)&amp;"-"&amp;LEFT(jaar_zip[[#This Row],[YYYYMMDD]],4))</f>
        <v>45437</v>
      </c>
      <c r="K5627" s="101" t="str">
        <f>IF(AND(VALUE(MONTH(jaar_zip[[#This Row],[Datum]]))=1,VALUE(WEEKNUM(jaar_zip[[#This Row],[Datum]],21))&gt;51),RIGHT(YEAR(jaar_zip[[#This Row],[Datum]])-1,2),RIGHT(YEAR(jaar_zip[[#This Row],[Datum]]),2))&amp;"-"&amp; TEXT(WEEKNUM(jaar_zip[[#This Row],[Datum]],21),"00")</f>
        <v>24-21</v>
      </c>
      <c r="L5627" s="101">
        <f>MONTH(jaar_zip[[#This Row],[Datum]])</f>
        <v>5</v>
      </c>
      <c r="M5627" s="101">
        <f>IF(ISNUMBER(jaar_zip[[#This Row],[etmaaltemperatuur]]),IF(jaar_zip[[#This Row],[etmaaltemperatuur]]&lt;stookgrens,stookgrens-jaar_zip[[#This Row],[etmaaltemperatuur]],0),"")</f>
        <v>3.5999999999999996</v>
      </c>
      <c r="N5627" s="101">
        <f>IF(ISNUMBER(jaar_zip[[#This Row],[graaddagen]]),IF(OR(MONTH(jaar_zip[[#This Row],[Datum]])=1,MONTH(jaar_zip[[#This Row],[Datum]])=2,MONTH(jaar_zip[[#This Row],[Datum]])=11,MONTH(jaar_zip[[#This Row],[Datum]])=12),1.1,IF(OR(MONTH(jaar_zip[[#This Row],[Datum]])=3,MONTH(jaar_zip[[#This Row],[Datum]])=10),1,0.8))*jaar_zip[[#This Row],[graaddagen]],"")</f>
        <v>2.88</v>
      </c>
      <c r="O5627" s="101">
        <f>IF(ISNUMBER(jaar_zip[[#This Row],[etmaaltemperatuur]]),IF(jaar_zip[[#This Row],[etmaaltemperatuur]]&gt;stookgrens,jaar_zip[[#This Row],[etmaaltemperatuur]]-stookgrens,0),"")</f>
        <v>0</v>
      </c>
    </row>
    <row r="5628" spans="1:15" x14ac:dyDescent="0.25">
      <c r="A5628">
        <v>310</v>
      </c>
      <c r="B5628">
        <v>20240526</v>
      </c>
      <c r="C5628">
        <v>5.9</v>
      </c>
      <c r="D5628">
        <v>15.6</v>
      </c>
      <c r="E5628">
        <v>1524</v>
      </c>
      <c r="F5628">
        <v>1.4</v>
      </c>
      <c r="G5628">
        <v>1014.2</v>
      </c>
      <c r="H5628">
        <v>83</v>
      </c>
      <c r="I5628" s="101" t="s">
        <v>32</v>
      </c>
      <c r="J5628" s="1">
        <f>DATEVALUE(RIGHT(jaar_zip[[#This Row],[YYYYMMDD]],2)&amp;"-"&amp;MID(jaar_zip[[#This Row],[YYYYMMDD]],5,2)&amp;"-"&amp;LEFT(jaar_zip[[#This Row],[YYYYMMDD]],4))</f>
        <v>45438</v>
      </c>
      <c r="K5628" s="101" t="str">
        <f>IF(AND(VALUE(MONTH(jaar_zip[[#This Row],[Datum]]))=1,VALUE(WEEKNUM(jaar_zip[[#This Row],[Datum]],21))&gt;51),RIGHT(YEAR(jaar_zip[[#This Row],[Datum]])-1,2),RIGHT(YEAR(jaar_zip[[#This Row],[Datum]]),2))&amp;"-"&amp; TEXT(WEEKNUM(jaar_zip[[#This Row],[Datum]],21),"00")</f>
        <v>24-21</v>
      </c>
      <c r="L5628" s="101">
        <f>MONTH(jaar_zip[[#This Row],[Datum]])</f>
        <v>5</v>
      </c>
      <c r="M5628" s="101">
        <f>IF(ISNUMBER(jaar_zip[[#This Row],[etmaaltemperatuur]]),IF(jaar_zip[[#This Row],[etmaaltemperatuur]]&lt;stookgrens,stookgrens-jaar_zip[[#This Row],[etmaaltemperatuur]],0),"")</f>
        <v>2.4000000000000004</v>
      </c>
      <c r="N5628" s="101">
        <f>IF(ISNUMBER(jaar_zip[[#This Row],[graaddagen]]),IF(OR(MONTH(jaar_zip[[#This Row],[Datum]])=1,MONTH(jaar_zip[[#This Row],[Datum]])=2,MONTH(jaar_zip[[#This Row],[Datum]])=11,MONTH(jaar_zip[[#This Row],[Datum]])=12),1.1,IF(OR(MONTH(jaar_zip[[#This Row],[Datum]])=3,MONTH(jaar_zip[[#This Row],[Datum]])=10),1,0.8))*jaar_zip[[#This Row],[graaddagen]],"")</f>
        <v>1.9200000000000004</v>
      </c>
      <c r="O5628" s="101">
        <f>IF(ISNUMBER(jaar_zip[[#This Row],[etmaaltemperatuur]]),IF(jaar_zip[[#This Row],[etmaaltemperatuur]]&gt;stookgrens,jaar_zip[[#This Row],[etmaaltemperatuur]]-stookgrens,0),"")</f>
        <v>0</v>
      </c>
    </row>
    <row r="5629" spans="1:15" x14ac:dyDescent="0.25">
      <c r="A5629">
        <v>310</v>
      </c>
      <c r="B5629">
        <v>20240527</v>
      </c>
      <c r="C5629">
        <v>5.8</v>
      </c>
      <c r="D5629">
        <v>13.9</v>
      </c>
      <c r="E5629">
        <v>1642</v>
      </c>
      <c r="F5629">
        <v>1.5</v>
      </c>
      <c r="G5629">
        <v>1016.9</v>
      </c>
      <c r="H5629">
        <v>78</v>
      </c>
      <c r="I5629" s="101" t="s">
        <v>32</v>
      </c>
      <c r="J5629" s="1">
        <f>DATEVALUE(RIGHT(jaar_zip[[#This Row],[YYYYMMDD]],2)&amp;"-"&amp;MID(jaar_zip[[#This Row],[YYYYMMDD]],5,2)&amp;"-"&amp;LEFT(jaar_zip[[#This Row],[YYYYMMDD]],4))</f>
        <v>45439</v>
      </c>
      <c r="K5629" s="101" t="str">
        <f>IF(AND(VALUE(MONTH(jaar_zip[[#This Row],[Datum]]))=1,VALUE(WEEKNUM(jaar_zip[[#This Row],[Datum]],21))&gt;51),RIGHT(YEAR(jaar_zip[[#This Row],[Datum]])-1,2),RIGHT(YEAR(jaar_zip[[#This Row],[Datum]]),2))&amp;"-"&amp; TEXT(WEEKNUM(jaar_zip[[#This Row],[Datum]],21),"00")</f>
        <v>24-22</v>
      </c>
      <c r="L5629" s="101">
        <f>MONTH(jaar_zip[[#This Row],[Datum]])</f>
        <v>5</v>
      </c>
      <c r="M5629" s="101">
        <f>IF(ISNUMBER(jaar_zip[[#This Row],[etmaaltemperatuur]]),IF(jaar_zip[[#This Row],[etmaaltemperatuur]]&lt;stookgrens,stookgrens-jaar_zip[[#This Row],[etmaaltemperatuur]],0),"")</f>
        <v>4.0999999999999996</v>
      </c>
      <c r="N5629" s="101">
        <f>IF(ISNUMBER(jaar_zip[[#This Row],[graaddagen]]),IF(OR(MONTH(jaar_zip[[#This Row],[Datum]])=1,MONTH(jaar_zip[[#This Row],[Datum]])=2,MONTH(jaar_zip[[#This Row],[Datum]])=11,MONTH(jaar_zip[[#This Row],[Datum]])=12),1.1,IF(OR(MONTH(jaar_zip[[#This Row],[Datum]])=3,MONTH(jaar_zip[[#This Row],[Datum]])=10),1,0.8))*jaar_zip[[#This Row],[graaddagen]],"")</f>
        <v>3.28</v>
      </c>
      <c r="O5629" s="101">
        <f>IF(ISNUMBER(jaar_zip[[#This Row],[etmaaltemperatuur]]),IF(jaar_zip[[#This Row],[etmaaltemperatuur]]&gt;stookgrens,jaar_zip[[#This Row],[etmaaltemperatuur]]-stookgrens,0),"")</f>
        <v>0</v>
      </c>
    </row>
    <row r="5630" spans="1:15" x14ac:dyDescent="0.25">
      <c r="A5630">
        <v>310</v>
      </c>
      <c r="B5630">
        <v>20240528</v>
      </c>
      <c r="C5630">
        <v>7.8</v>
      </c>
      <c r="D5630">
        <v>14.4</v>
      </c>
      <c r="E5630">
        <v>1449</v>
      </c>
      <c r="F5630">
        <v>4.0999999999999996</v>
      </c>
      <c r="G5630">
        <v>1015</v>
      </c>
      <c r="H5630">
        <v>86</v>
      </c>
      <c r="I5630" s="101" t="s">
        <v>32</v>
      </c>
      <c r="J5630" s="1">
        <f>DATEVALUE(RIGHT(jaar_zip[[#This Row],[YYYYMMDD]],2)&amp;"-"&amp;MID(jaar_zip[[#This Row],[YYYYMMDD]],5,2)&amp;"-"&amp;LEFT(jaar_zip[[#This Row],[YYYYMMDD]],4))</f>
        <v>45440</v>
      </c>
      <c r="K5630" s="101" t="str">
        <f>IF(AND(VALUE(MONTH(jaar_zip[[#This Row],[Datum]]))=1,VALUE(WEEKNUM(jaar_zip[[#This Row],[Datum]],21))&gt;51),RIGHT(YEAR(jaar_zip[[#This Row],[Datum]])-1,2),RIGHT(YEAR(jaar_zip[[#This Row],[Datum]]),2))&amp;"-"&amp; TEXT(WEEKNUM(jaar_zip[[#This Row],[Datum]],21),"00")</f>
        <v>24-22</v>
      </c>
      <c r="L5630" s="101">
        <f>MONTH(jaar_zip[[#This Row],[Datum]])</f>
        <v>5</v>
      </c>
      <c r="M5630" s="101">
        <f>IF(ISNUMBER(jaar_zip[[#This Row],[etmaaltemperatuur]]),IF(jaar_zip[[#This Row],[etmaaltemperatuur]]&lt;stookgrens,stookgrens-jaar_zip[[#This Row],[etmaaltemperatuur]],0),"")</f>
        <v>3.5999999999999996</v>
      </c>
      <c r="N5630" s="101">
        <f>IF(ISNUMBER(jaar_zip[[#This Row],[graaddagen]]),IF(OR(MONTH(jaar_zip[[#This Row],[Datum]])=1,MONTH(jaar_zip[[#This Row],[Datum]])=2,MONTH(jaar_zip[[#This Row],[Datum]])=11,MONTH(jaar_zip[[#This Row],[Datum]])=12),1.1,IF(OR(MONTH(jaar_zip[[#This Row],[Datum]])=3,MONTH(jaar_zip[[#This Row],[Datum]])=10),1,0.8))*jaar_zip[[#This Row],[graaddagen]],"")</f>
        <v>2.88</v>
      </c>
      <c r="O5630" s="101">
        <f>IF(ISNUMBER(jaar_zip[[#This Row],[etmaaltemperatuur]]),IF(jaar_zip[[#This Row],[etmaaltemperatuur]]&gt;stookgrens,jaar_zip[[#This Row],[etmaaltemperatuur]]-stookgrens,0),"")</f>
        <v>0</v>
      </c>
    </row>
    <row r="5631" spans="1:15" x14ac:dyDescent="0.25">
      <c r="A5631">
        <v>310</v>
      </c>
      <c r="B5631">
        <v>20240529</v>
      </c>
      <c r="C5631">
        <v>8</v>
      </c>
      <c r="D5631">
        <v>15.5</v>
      </c>
      <c r="E5631">
        <v>2262</v>
      </c>
      <c r="F5631">
        <v>2.7</v>
      </c>
      <c r="G5631">
        <v>1008.7</v>
      </c>
      <c r="H5631">
        <v>84</v>
      </c>
      <c r="I5631" s="101" t="s">
        <v>32</v>
      </c>
      <c r="J5631" s="1">
        <f>DATEVALUE(RIGHT(jaar_zip[[#This Row],[YYYYMMDD]],2)&amp;"-"&amp;MID(jaar_zip[[#This Row],[YYYYMMDD]],5,2)&amp;"-"&amp;LEFT(jaar_zip[[#This Row],[YYYYMMDD]],4))</f>
        <v>45441</v>
      </c>
      <c r="K5631" s="101" t="str">
        <f>IF(AND(VALUE(MONTH(jaar_zip[[#This Row],[Datum]]))=1,VALUE(WEEKNUM(jaar_zip[[#This Row],[Datum]],21))&gt;51),RIGHT(YEAR(jaar_zip[[#This Row],[Datum]])-1,2),RIGHT(YEAR(jaar_zip[[#This Row],[Datum]]),2))&amp;"-"&amp; TEXT(WEEKNUM(jaar_zip[[#This Row],[Datum]],21),"00")</f>
        <v>24-22</v>
      </c>
      <c r="L5631" s="101">
        <f>MONTH(jaar_zip[[#This Row],[Datum]])</f>
        <v>5</v>
      </c>
      <c r="M5631" s="101">
        <f>IF(ISNUMBER(jaar_zip[[#This Row],[etmaaltemperatuur]]),IF(jaar_zip[[#This Row],[etmaaltemperatuur]]&lt;stookgrens,stookgrens-jaar_zip[[#This Row],[etmaaltemperatuur]],0),"")</f>
        <v>2.5</v>
      </c>
      <c r="N5631" s="101">
        <f>IF(ISNUMBER(jaar_zip[[#This Row],[graaddagen]]),IF(OR(MONTH(jaar_zip[[#This Row],[Datum]])=1,MONTH(jaar_zip[[#This Row],[Datum]])=2,MONTH(jaar_zip[[#This Row],[Datum]])=11,MONTH(jaar_zip[[#This Row],[Datum]])=12),1.1,IF(OR(MONTH(jaar_zip[[#This Row],[Datum]])=3,MONTH(jaar_zip[[#This Row],[Datum]])=10),1,0.8))*jaar_zip[[#This Row],[graaddagen]],"")</f>
        <v>2</v>
      </c>
      <c r="O5631" s="101">
        <f>IF(ISNUMBER(jaar_zip[[#This Row],[etmaaltemperatuur]]),IF(jaar_zip[[#This Row],[etmaaltemperatuur]]&gt;stookgrens,jaar_zip[[#This Row],[etmaaltemperatuur]]-stookgrens,0),"")</f>
        <v>0</v>
      </c>
    </row>
    <row r="5632" spans="1:15" x14ac:dyDescent="0.25">
      <c r="A5632">
        <v>310</v>
      </c>
      <c r="B5632">
        <v>20240530</v>
      </c>
      <c r="C5632">
        <v>5.4</v>
      </c>
      <c r="D5632">
        <v>14.3</v>
      </c>
      <c r="E5632">
        <v>1276</v>
      </c>
      <c r="F5632">
        <v>1.9</v>
      </c>
      <c r="G5632">
        <v>1008.3</v>
      </c>
      <c r="H5632">
        <v>83</v>
      </c>
      <c r="I5632" s="101" t="s">
        <v>32</v>
      </c>
      <c r="J5632" s="1">
        <f>DATEVALUE(RIGHT(jaar_zip[[#This Row],[YYYYMMDD]],2)&amp;"-"&amp;MID(jaar_zip[[#This Row],[YYYYMMDD]],5,2)&amp;"-"&amp;LEFT(jaar_zip[[#This Row],[YYYYMMDD]],4))</f>
        <v>45442</v>
      </c>
      <c r="K5632" s="101" t="str">
        <f>IF(AND(VALUE(MONTH(jaar_zip[[#This Row],[Datum]]))=1,VALUE(WEEKNUM(jaar_zip[[#This Row],[Datum]],21))&gt;51),RIGHT(YEAR(jaar_zip[[#This Row],[Datum]])-1,2),RIGHT(YEAR(jaar_zip[[#This Row],[Datum]]),2))&amp;"-"&amp; TEXT(WEEKNUM(jaar_zip[[#This Row],[Datum]],21),"00")</f>
        <v>24-22</v>
      </c>
      <c r="L5632" s="101">
        <f>MONTH(jaar_zip[[#This Row],[Datum]])</f>
        <v>5</v>
      </c>
      <c r="M5632" s="101">
        <f>IF(ISNUMBER(jaar_zip[[#This Row],[etmaaltemperatuur]]),IF(jaar_zip[[#This Row],[etmaaltemperatuur]]&lt;stookgrens,stookgrens-jaar_zip[[#This Row],[etmaaltemperatuur]],0),"")</f>
        <v>3.6999999999999993</v>
      </c>
      <c r="N5632" s="101">
        <f>IF(ISNUMBER(jaar_zip[[#This Row],[graaddagen]]),IF(OR(MONTH(jaar_zip[[#This Row],[Datum]])=1,MONTH(jaar_zip[[#This Row],[Datum]])=2,MONTH(jaar_zip[[#This Row],[Datum]])=11,MONTH(jaar_zip[[#This Row],[Datum]])=12),1.1,IF(OR(MONTH(jaar_zip[[#This Row],[Datum]])=3,MONTH(jaar_zip[[#This Row],[Datum]])=10),1,0.8))*jaar_zip[[#This Row],[graaddagen]],"")</f>
        <v>2.9599999999999995</v>
      </c>
      <c r="O5632" s="101">
        <f>IF(ISNUMBER(jaar_zip[[#This Row],[etmaaltemperatuur]]),IF(jaar_zip[[#This Row],[etmaaltemperatuur]]&gt;stookgrens,jaar_zip[[#This Row],[etmaaltemperatuur]]-stookgrens,0),"")</f>
        <v>0</v>
      </c>
    </row>
    <row r="5633" spans="1:15" x14ac:dyDescent="0.25">
      <c r="A5633">
        <v>310</v>
      </c>
      <c r="B5633">
        <v>20240531</v>
      </c>
      <c r="C5633">
        <v>7.1</v>
      </c>
      <c r="D5633">
        <v>14.2</v>
      </c>
      <c r="E5633">
        <v>1070</v>
      </c>
      <c r="F5633">
        <v>1.9</v>
      </c>
      <c r="G5633">
        <v>1013.4</v>
      </c>
      <c r="H5633">
        <v>88</v>
      </c>
      <c r="I5633" s="101" t="s">
        <v>32</v>
      </c>
      <c r="J5633" s="1">
        <f>DATEVALUE(RIGHT(jaar_zip[[#This Row],[YYYYMMDD]],2)&amp;"-"&amp;MID(jaar_zip[[#This Row],[YYYYMMDD]],5,2)&amp;"-"&amp;LEFT(jaar_zip[[#This Row],[YYYYMMDD]],4))</f>
        <v>45443</v>
      </c>
      <c r="K5633" s="101" t="str">
        <f>IF(AND(VALUE(MONTH(jaar_zip[[#This Row],[Datum]]))=1,VALUE(WEEKNUM(jaar_zip[[#This Row],[Datum]],21))&gt;51),RIGHT(YEAR(jaar_zip[[#This Row],[Datum]])-1,2),RIGHT(YEAR(jaar_zip[[#This Row],[Datum]]),2))&amp;"-"&amp; TEXT(WEEKNUM(jaar_zip[[#This Row],[Datum]],21),"00")</f>
        <v>24-22</v>
      </c>
      <c r="L5633" s="101">
        <f>MONTH(jaar_zip[[#This Row],[Datum]])</f>
        <v>5</v>
      </c>
      <c r="M5633" s="101">
        <f>IF(ISNUMBER(jaar_zip[[#This Row],[etmaaltemperatuur]]),IF(jaar_zip[[#This Row],[etmaaltemperatuur]]&lt;stookgrens,stookgrens-jaar_zip[[#This Row],[etmaaltemperatuur]],0),"")</f>
        <v>3.8000000000000007</v>
      </c>
      <c r="N5633" s="101">
        <f>IF(ISNUMBER(jaar_zip[[#This Row],[graaddagen]]),IF(OR(MONTH(jaar_zip[[#This Row],[Datum]])=1,MONTH(jaar_zip[[#This Row],[Datum]])=2,MONTH(jaar_zip[[#This Row],[Datum]])=11,MONTH(jaar_zip[[#This Row],[Datum]])=12),1.1,IF(OR(MONTH(jaar_zip[[#This Row],[Datum]])=3,MONTH(jaar_zip[[#This Row],[Datum]])=10),1,0.8))*jaar_zip[[#This Row],[graaddagen]],"")</f>
        <v>3.0400000000000009</v>
      </c>
      <c r="O5633" s="101">
        <f>IF(ISNUMBER(jaar_zip[[#This Row],[etmaaltemperatuur]]),IF(jaar_zip[[#This Row],[etmaaltemperatuur]]&gt;stookgrens,jaar_zip[[#This Row],[etmaaltemperatuur]]-stookgrens,0),"")</f>
        <v>0</v>
      </c>
    </row>
    <row r="5634" spans="1:15" x14ac:dyDescent="0.25">
      <c r="A5634">
        <v>310</v>
      </c>
      <c r="B5634">
        <v>20240601</v>
      </c>
      <c r="C5634">
        <v>8</v>
      </c>
      <c r="D5634">
        <v>13.6</v>
      </c>
      <c r="E5634">
        <v>439</v>
      </c>
      <c r="F5634">
        <v>2</v>
      </c>
      <c r="G5634">
        <v>1020.3</v>
      </c>
      <c r="H5634">
        <v>88</v>
      </c>
      <c r="I5634" s="101" t="s">
        <v>32</v>
      </c>
      <c r="J5634" s="1">
        <f>DATEVALUE(RIGHT(jaar_zip[[#This Row],[YYYYMMDD]],2)&amp;"-"&amp;MID(jaar_zip[[#This Row],[YYYYMMDD]],5,2)&amp;"-"&amp;LEFT(jaar_zip[[#This Row],[YYYYMMDD]],4))</f>
        <v>45444</v>
      </c>
      <c r="K5634" s="101" t="str">
        <f>IF(AND(VALUE(MONTH(jaar_zip[[#This Row],[Datum]]))=1,VALUE(WEEKNUM(jaar_zip[[#This Row],[Datum]],21))&gt;51),RIGHT(YEAR(jaar_zip[[#This Row],[Datum]])-1,2),RIGHT(YEAR(jaar_zip[[#This Row],[Datum]]),2))&amp;"-"&amp; TEXT(WEEKNUM(jaar_zip[[#This Row],[Datum]],21),"00")</f>
        <v>24-22</v>
      </c>
      <c r="L5634" s="101">
        <f>MONTH(jaar_zip[[#This Row],[Datum]])</f>
        <v>6</v>
      </c>
      <c r="M5634" s="101">
        <f>IF(ISNUMBER(jaar_zip[[#This Row],[etmaaltemperatuur]]),IF(jaar_zip[[#This Row],[etmaaltemperatuur]]&lt;stookgrens,stookgrens-jaar_zip[[#This Row],[etmaaltemperatuur]],0),"")</f>
        <v>4.4000000000000004</v>
      </c>
      <c r="N5634" s="101">
        <f>IF(ISNUMBER(jaar_zip[[#This Row],[graaddagen]]),IF(OR(MONTH(jaar_zip[[#This Row],[Datum]])=1,MONTH(jaar_zip[[#This Row],[Datum]])=2,MONTH(jaar_zip[[#This Row],[Datum]])=11,MONTH(jaar_zip[[#This Row],[Datum]])=12),1.1,IF(OR(MONTH(jaar_zip[[#This Row],[Datum]])=3,MONTH(jaar_zip[[#This Row],[Datum]])=10),1,0.8))*jaar_zip[[#This Row],[graaddagen]],"")</f>
        <v>3.5200000000000005</v>
      </c>
      <c r="O5634" s="101">
        <f>IF(ISNUMBER(jaar_zip[[#This Row],[etmaaltemperatuur]]),IF(jaar_zip[[#This Row],[etmaaltemperatuur]]&gt;stookgrens,jaar_zip[[#This Row],[etmaaltemperatuur]]-stookgrens,0),"")</f>
        <v>0</v>
      </c>
    </row>
    <row r="5635" spans="1:15" x14ac:dyDescent="0.25">
      <c r="A5635">
        <v>310</v>
      </c>
      <c r="B5635">
        <v>20240602</v>
      </c>
      <c r="C5635">
        <v>5.5</v>
      </c>
      <c r="D5635">
        <v>13.3</v>
      </c>
      <c r="E5635">
        <v>1483</v>
      </c>
      <c r="F5635">
        <v>-0.1</v>
      </c>
      <c r="G5635">
        <v>1024.5</v>
      </c>
      <c r="H5635">
        <v>73</v>
      </c>
      <c r="I5635" s="101" t="s">
        <v>32</v>
      </c>
      <c r="J5635" s="1">
        <f>DATEVALUE(RIGHT(jaar_zip[[#This Row],[YYYYMMDD]],2)&amp;"-"&amp;MID(jaar_zip[[#This Row],[YYYYMMDD]],5,2)&amp;"-"&amp;LEFT(jaar_zip[[#This Row],[YYYYMMDD]],4))</f>
        <v>45445</v>
      </c>
      <c r="K5635" s="101" t="str">
        <f>IF(AND(VALUE(MONTH(jaar_zip[[#This Row],[Datum]]))=1,VALUE(WEEKNUM(jaar_zip[[#This Row],[Datum]],21))&gt;51),RIGHT(YEAR(jaar_zip[[#This Row],[Datum]])-1,2),RIGHT(YEAR(jaar_zip[[#This Row],[Datum]]),2))&amp;"-"&amp; TEXT(WEEKNUM(jaar_zip[[#This Row],[Datum]],21),"00")</f>
        <v>24-22</v>
      </c>
      <c r="L5635" s="101">
        <f>MONTH(jaar_zip[[#This Row],[Datum]])</f>
        <v>6</v>
      </c>
      <c r="M5635" s="101">
        <f>IF(ISNUMBER(jaar_zip[[#This Row],[etmaaltemperatuur]]),IF(jaar_zip[[#This Row],[etmaaltemperatuur]]&lt;stookgrens,stookgrens-jaar_zip[[#This Row],[etmaaltemperatuur]],0),"")</f>
        <v>4.6999999999999993</v>
      </c>
      <c r="N5635" s="101">
        <f>IF(ISNUMBER(jaar_zip[[#This Row],[graaddagen]]),IF(OR(MONTH(jaar_zip[[#This Row],[Datum]])=1,MONTH(jaar_zip[[#This Row],[Datum]])=2,MONTH(jaar_zip[[#This Row],[Datum]])=11,MONTH(jaar_zip[[#This Row],[Datum]])=12),1.1,IF(OR(MONTH(jaar_zip[[#This Row],[Datum]])=3,MONTH(jaar_zip[[#This Row],[Datum]])=10),1,0.8))*jaar_zip[[#This Row],[graaddagen]],"")</f>
        <v>3.76</v>
      </c>
      <c r="O5635" s="101">
        <f>IF(ISNUMBER(jaar_zip[[#This Row],[etmaaltemperatuur]]),IF(jaar_zip[[#This Row],[etmaaltemperatuur]]&gt;stookgrens,jaar_zip[[#This Row],[etmaaltemperatuur]]-stookgrens,0),"")</f>
        <v>0</v>
      </c>
    </row>
    <row r="5636" spans="1:15" x14ac:dyDescent="0.25">
      <c r="A5636">
        <v>310</v>
      </c>
      <c r="B5636">
        <v>20240603</v>
      </c>
      <c r="C5636">
        <v>2.2999999999999998</v>
      </c>
      <c r="D5636">
        <v>15</v>
      </c>
      <c r="E5636">
        <v>2194</v>
      </c>
      <c r="F5636">
        <v>0</v>
      </c>
      <c r="G5636">
        <v>1020.6</v>
      </c>
      <c r="H5636">
        <v>81</v>
      </c>
      <c r="I5636" s="101" t="s">
        <v>32</v>
      </c>
      <c r="J5636" s="1">
        <f>DATEVALUE(RIGHT(jaar_zip[[#This Row],[YYYYMMDD]],2)&amp;"-"&amp;MID(jaar_zip[[#This Row],[YYYYMMDD]],5,2)&amp;"-"&amp;LEFT(jaar_zip[[#This Row],[YYYYMMDD]],4))</f>
        <v>45446</v>
      </c>
      <c r="K5636" s="101" t="str">
        <f>IF(AND(VALUE(MONTH(jaar_zip[[#This Row],[Datum]]))=1,VALUE(WEEKNUM(jaar_zip[[#This Row],[Datum]],21))&gt;51),RIGHT(YEAR(jaar_zip[[#This Row],[Datum]])-1,2),RIGHT(YEAR(jaar_zip[[#This Row],[Datum]]),2))&amp;"-"&amp; TEXT(WEEKNUM(jaar_zip[[#This Row],[Datum]],21),"00")</f>
        <v>24-23</v>
      </c>
      <c r="L5636" s="101">
        <f>MONTH(jaar_zip[[#This Row],[Datum]])</f>
        <v>6</v>
      </c>
      <c r="M5636" s="101">
        <f>IF(ISNUMBER(jaar_zip[[#This Row],[etmaaltemperatuur]]),IF(jaar_zip[[#This Row],[etmaaltemperatuur]]&lt;stookgrens,stookgrens-jaar_zip[[#This Row],[etmaaltemperatuur]],0),"")</f>
        <v>3</v>
      </c>
      <c r="N5636" s="101">
        <f>IF(ISNUMBER(jaar_zip[[#This Row],[graaddagen]]),IF(OR(MONTH(jaar_zip[[#This Row],[Datum]])=1,MONTH(jaar_zip[[#This Row],[Datum]])=2,MONTH(jaar_zip[[#This Row],[Datum]])=11,MONTH(jaar_zip[[#This Row],[Datum]])=12),1.1,IF(OR(MONTH(jaar_zip[[#This Row],[Datum]])=3,MONTH(jaar_zip[[#This Row],[Datum]])=10),1,0.8))*jaar_zip[[#This Row],[graaddagen]],"")</f>
        <v>2.4000000000000004</v>
      </c>
      <c r="O5636" s="101">
        <f>IF(ISNUMBER(jaar_zip[[#This Row],[etmaaltemperatuur]]),IF(jaar_zip[[#This Row],[etmaaltemperatuur]]&gt;stookgrens,jaar_zip[[#This Row],[etmaaltemperatuur]]-stookgrens,0),"")</f>
        <v>0</v>
      </c>
    </row>
    <row r="5637" spans="1:15" x14ac:dyDescent="0.25">
      <c r="A5637">
        <v>310</v>
      </c>
      <c r="B5637">
        <v>20240604</v>
      </c>
      <c r="C5637">
        <v>5.9</v>
      </c>
      <c r="D5637">
        <v>16.5</v>
      </c>
      <c r="E5637">
        <v>1594</v>
      </c>
      <c r="F5637">
        <v>1.8</v>
      </c>
      <c r="G5637">
        <v>1012</v>
      </c>
      <c r="H5637">
        <v>82</v>
      </c>
      <c r="I5637" s="101" t="s">
        <v>32</v>
      </c>
      <c r="J5637" s="1">
        <f>DATEVALUE(RIGHT(jaar_zip[[#This Row],[YYYYMMDD]],2)&amp;"-"&amp;MID(jaar_zip[[#This Row],[YYYYMMDD]],5,2)&amp;"-"&amp;LEFT(jaar_zip[[#This Row],[YYYYMMDD]],4))</f>
        <v>45447</v>
      </c>
      <c r="K5637" s="101" t="str">
        <f>IF(AND(VALUE(MONTH(jaar_zip[[#This Row],[Datum]]))=1,VALUE(WEEKNUM(jaar_zip[[#This Row],[Datum]],21))&gt;51),RIGHT(YEAR(jaar_zip[[#This Row],[Datum]])-1,2),RIGHT(YEAR(jaar_zip[[#This Row],[Datum]]),2))&amp;"-"&amp; TEXT(WEEKNUM(jaar_zip[[#This Row],[Datum]],21),"00")</f>
        <v>24-23</v>
      </c>
      <c r="L5637" s="101">
        <f>MONTH(jaar_zip[[#This Row],[Datum]])</f>
        <v>6</v>
      </c>
      <c r="M5637" s="101">
        <f>IF(ISNUMBER(jaar_zip[[#This Row],[etmaaltemperatuur]]),IF(jaar_zip[[#This Row],[etmaaltemperatuur]]&lt;stookgrens,stookgrens-jaar_zip[[#This Row],[etmaaltemperatuur]],0),"")</f>
        <v>1.5</v>
      </c>
      <c r="N5637" s="101">
        <f>IF(ISNUMBER(jaar_zip[[#This Row],[graaddagen]]),IF(OR(MONTH(jaar_zip[[#This Row],[Datum]])=1,MONTH(jaar_zip[[#This Row],[Datum]])=2,MONTH(jaar_zip[[#This Row],[Datum]])=11,MONTH(jaar_zip[[#This Row],[Datum]])=12),1.1,IF(OR(MONTH(jaar_zip[[#This Row],[Datum]])=3,MONTH(jaar_zip[[#This Row],[Datum]])=10),1,0.8))*jaar_zip[[#This Row],[graaddagen]],"")</f>
        <v>1.2000000000000002</v>
      </c>
      <c r="O5637" s="101">
        <f>IF(ISNUMBER(jaar_zip[[#This Row],[etmaaltemperatuur]]),IF(jaar_zip[[#This Row],[etmaaltemperatuur]]&gt;stookgrens,jaar_zip[[#This Row],[etmaaltemperatuur]]-stookgrens,0),"")</f>
        <v>0</v>
      </c>
    </row>
    <row r="5638" spans="1:15" x14ac:dyDescent="0.25">
      <c r="A5638">
        <v>310</v>
      </c>
      <c r="B5638">
        <v>20240605</v>
      </c>
      <c r="C5638">
        <v>4.5999999999999996</v>
      </c>
      <c r="D5638">
        <v>13.6</v>
      </c>
      <c r="E5638">
        <v>3001</v>
      </c>
      <c r="F5638">
        <v>0.1</v>
      </c>
      <c r="G5638">
        <v>1014</v>
      </c>
      <c r="H5638">
        <v>67</v>
      </c>
      <c r="I5638" s="101" t="s">
        <v>32</v>
      </c>
      <c r="J5638" s="1">
        <f>DATEVALUE(RIGHT(jaar_zip[[#This Row],[YYYYMMDD]],2)&amp;"-"&amp;MID(jaar_zip[[#This Row],[YYYYMMDD]],5,2)&amp;"-"&amp;LEFT(jaar_zip[[#This Row],[YYYYMMDD]],4))</f>
        <v>45448</v>
      </c>
      <c r="K5638" s="101" t="str">
        <f>IF(AND(VALUE(MONTH(jaar_zip[[#This Row],[Datum]]))=1,VALUE(WEEKNUM(jaar_zip[[#This Row],[Datum]],21))&gt;51),RIGHT(YEAR(jaar_zip[[#This Row],[Datum]])-1,2),RIGHT(YEAR(jaar_zip[[#This Row],[Datum]]),2))&amp;"-"&amp; TEXT(WEEKNUM(jaar_zip[[#This Row],[Datum]],21),"00")</f>
        <v>24-23</v>
      </c>
      <c r="L5638" s="101">
        <f>MONTH(jaar_zip[[#This Row],[Datum]])</f>
        <v>6</v>
      </c>
      <c r="M5638" s="101">
        <f>IF(ISNUMBER(jaar_zip[[#This Row],[etmaaltemperatuur]]),IF(jaar_zip[[#This Row],[etmaaltemperatuur]]&lt;stookgrens,stookgrens-jaar_zip[[#This Row],[etmaaltemperatuur]],0),"")</f>
        <v>4.4000000000000004</v>
      </c>
      <c r="N5638" s="101">
        <f>IF(ISNUMBER(jaar_zip[[#This Row],[graaddagen]]),IF(OR(MONTH(jaar_zip[[#This Row],[Datum]])=1,MONTH(jaar_zip[[#This Row],[Datum]])=2,MONTH(jaar_zip[[#This Row],[Datum]])=11,MONTH(jaar_zip[[#This Row],[Datum]])=12),1.1,IF(OR(MONTH(jaar_zip[[#This Row],[Datum]])=3,MONTH(jaar_zip[[#This Row],[Datum]])=10),1,0.8))*jaar_zip[[#This Row],[graaddagen]],"")</f>
        <v>3.5200000000000005</v>
      </c>
      <c r="O5638" s="101">
        <f>IF(ISNUMBER(jaar_zip[[#This Row],[etmaaltemperatuur]]),IF(jaar_zip[[#This Row],[etmaaltemperatuur]]&gt;stookgrens,jaar_zip[[#This Row],[etmaaltemperatuur]]-stookgrens,0),"")</f>
        <v>0</v>
      </c>
    </row>
    <row r="5639" spans="1:15" x14ac:dyDescent="0.25">
      <c r="A5639">
        <v>310</v>
      </c>
      <c r="B5639">
        <v>20240606</v>
      </c>
      <c r="C5639">
        <v>4</v>
      </c>
      <c r="D5639">
        <v>14.3</v>
      </c>
      <c r="E5639">
        <v>2688</v>
      </c>
      <c r="F5639">
        <v>0</v>
      </c>
      <c r="G5639">
        <v>1017.5</v>
      </c>
      <c r="H5639">
        <v>70</v>
      </c>
      <c r="I5639" s="101" t="s">
        <v>32</v>
      </c>
      <c r="J5639" s="1">
        <f>DATEVALUE(RIGHT(jaar_zip[[#This Row],[YYYYMMDD]],2)&amp;"-"&amp;MID(jaar_zip[[#This Row],[YYYYMMDD]],5,2)&amp;"-"&amp;LEFT(jaar_zip[[#This Row],[YYYYMMDD]],4))</f>
        <v>45449</v>
      </c>
      <c r="K5639" s="101" t="str">
        <f>IF(AND(VALUE(MONTH(jaar_zip[[#This Row],[Datum]]))=1,VALUE(WEEKNUM(jaar_zip[[#This Row],[Datum]],21))&gt;51),RIGHT(YEAR(jaar_zip[[#This Row],[Datum]])-1,2),RIGHT(YEAR(jaar_zip[[#This Row],[Datum]]),2))&amp;"-"&amp; TEXT(WEEKNUM(jaar_zip[[#This Row],[Datum]],21),"00")</f>
        <v>24-23</v>
      </c>
      <c r="L5639" s="101">
        <f>MONTH(jaar_zip[[#This Row],[Datum]])</f>
        <v>6</v>
      </c>
      <c r="M5639" s="101">
        <f>IF(ISNUMBER(jaar_zip[[#This Row],[etmaaltemperatuur]]),IF(jaar_zip[[#This Row],[etmaaltemperatuur]]&lt;stookgrens,stookgrens-jaar_zip[[#This Row],[etmaaltemperatuur]],0),"")</f>
        <v>3.6999999999999993</v>
      </c>
      <c r="N5639" s="101">
        <f>IF(ISNUMBER(jaar_zip[[#This Row],[graaddagen]]),IF(OR(MONTH(jaar_zip[[#This Row],[Datum]])=1,MONTH(jaar_zip[[#This Row],[Datum]])=2,MONTH(jaar_zip[[#This Row],[Datum]])=11,MONTH(jaar_zip[[#This Row],[Datum]])=12),1.1,IF(OR(MONTH(jaar_zip[[#This Row],[Datum]])=3,MONTH(jaar_zip[[#This Row],[Datum]])=10),1,0.8))*jaar_zip[[#This Row],[graaddagen]],"")</f>
        <v>2.9599999999999995</v>
      </c>
      <c r="O5639" s="101">
        <f>IF(ISNUMBER(jaar_zip[[#This Row],[etmaaltemperatuur]]),IF(jaar_zip[[#This Row],[etmaaltemperatuur]]&gt;stookgrens,jaar_zip[[#This Row],[etmaaltemperatuur]]-stookgrens,0),"")</f>
        <v>0</v>
      </c>
    </row>
    <row r="5640" spans="1:15" x14ac:dyDescent="0.25">
      <c r="A5640">
        <v>310</v>
      </c>
      <c r="B5640">
        <v>20240607</v>
      </c>
      <c r="C5640">
        <v>5.5</v>
      </c>
      <c r="D5640">
        <v>14.7</v>
      </c>
      <c r="E5640">
        <v>2546</v>
      </c>
      <c r="F5640">
        <v>0</v>
      </c>
      <c r="G5640">
        <v>1018.3</v>
      </c>
      <c r="H5640">
        <v>74</v>
      </c>
      <c r="I5640" s="101" t="s">
        <v>32</v>
      </c>
      <c r="J5640" s="1">
        <f>DATEVALUE(RIGHT(jaar_zip[[#This Row],[YYYYMMDD]],2)&amp;"-"&amp;MID(jaar_zip[[#This Row],[YYYYMMDD]],5,2)&amp;"-"&amp;LEFT(jaar_zip[[#This Row],[YYYYMMDD]],4))</f>
        <v>45450</v>
      </c>
      <c r="K5640" s="101" t="str">
        <f>IF(AND(VALUE(MONTH(jaar_zip[[#This Row],[Datum]]))=1,VALUE(WEEKNUM(jaar_zip[[#This Row],[Datum]],21))&gt;51),RIGHT(YEAR(jaar_zip[[#This Row],[Datum]])-1,2),RIGHT(YEAR(jaar_zip[[#This Row],[Datum]]),2))&amp;"-"&amp; TEXT(WEEKNUM(jaar_zip[[#This Row],[Datum]],21),"00")</f>
        <v>24-23</v>
      </c>
      <c r="L5640" s="101">
        <f>MONTH(jaar_zip[[#This Row],[Datum]])</f>
        <v>6</v>
      </c>
      <c r="M5640" s="101">
        <f>IF(ISNUMBER(jaar_zip[[#This Row],[etmaaltemperatuur]]),IF(jaar_zip[[#This Row],[etmaaltemperatuur]]&lt;stookgrens,stookgrens-jaar_zip[[#This Row],[etmaaltemperatuur]],0),"")</f>
        <v>3.3000000000000007</v>
      </c>
      <c r="N5640" s="101">
        <f>IF(ISNUMBER(jaar_zip[[#This Row],[graaddagen]]),IF(OR(MONTH(jaar_zip[[#This Row],[Datum]])=1,MONTH(jaar_zip[[#This Row],[Datum]])=2,MONTH(jaar_zip[[#This Row],[Datum]])=11,MONTH(jaar_zip[[#This Row],[Datum]])=12),1.1,IF(OR(MONTH(jaar_zip[[#This Row],[Datum]])=3,MONTH(jaar_zip[[#This Row],[Datum]])=10),1,0.8))*jaar_zip[[#This Row],[graaddagen]],"")</f>
        <v>2.6400000000000006</v>
      </c>
      <c r="O5640" s="101">
        <f>IF(ISNUMBER(jaar_zip[[#This Row],[etmaaltemperatuur]]),IF(jaar_zip[[#This Row],[etmaaltemperatuur]]&gt;stookgrens,jaar_zip[[#This Row],[etmaaltemperatuur]]-stookgrens,0),"")</f>
        <v>0</v>
      </c>
    </row>
    <row r="5641" spans="1:15" x14ac:dyDescent="0.25">
      <c r="A5641">
        <v>310</v>
      </c>
      <c r="B5641">
        <v>20240608</v>
      </c>
      <c r="C5641">
        <v>6</v>
      </c>
      <c r="D5641">
        <v>14</v>
      </c>
      <c r="E5641">
        <v>2261</v>
      </c>
      <c r="F5641">
        <v>-0.1</v>
      </c>
      <c r="G5641">
        <v>1013.2</v>
      </c>
      <c r="H5641">
        <v>79</v>
      </c>
      <c r="I5641" s="101" t="s">
        <v>32</v>
      </c>
      <c r="J5641" s="1">
        <f>DATEVALUE(RIGHT(jaar_zip[[#This Row],[YYYYMMDD]],2)&amp;"-"&amp;MID(jaar_zip[[#This Row],[YYYYMMDD]],5,2)&amp;"-"&amp;LEFT(jaar_zip[[#This Row],[YYYYMMDD]],4))</f>
        <v>45451</v>
      </c>
      <c r="K5641" s="101" t="str">
        <f>IF(AND(VALUE(MONTH(jaar_zip[[#This Row],[Datum]]))=1,VALUE(WEEKNUM(jaar_zip[[#This Row],[Datum]],21))&gt;51),RIGHT(YEAR(jaar_zip[[#This Row],[Datum]])-1,2),RIGHT(YEAR(jaar_zip[[#This Row],[Datum]]),2))&amp;"-"&amp; TEXT(WEEKNUM(jaar_zip[[#This Row],[Datum]],21),"00")</f>
        <v>24-23</v>
      </c>
      <c r="L5641" s="101">
        <f>MONTH(jaar_zip[[#This Row],[Datum]])</f>
        <v>6</v>
      </c>
      <c r="M5641" s="101">
        <f>IF(ISNUMBER(jaar_zip[[#This Row],[etmaaltemperatuur]]),IF(jaar_zip[[#This Row],[etmaaltemperatuur]]&lt;stookgrens,stookgrens-jaar_zip[[#This Row],[etmaaltemperatuur]],0),"")</f>
        <v>4</v>
      </c>
      <c r="N5641" s="101">
        <f>IF(ISNUMBER(jaar_zip[[#This Row],[graaddagen]]),IF(OR(MONTH(jaar_zip[[#This Row],[Datum]])=1,MONTH(jaar_zip[[#This Row],[Datum]])=2,MONTH(jaar_zip[[#This Row],[Datum]])=11,MONTH(jaar_zip[[#This Row],[Datum]])=12),1.1,IF(OR(MONTH(jaar_zip[[#This Row],[Datum]])=3,MONTH(jaar_zip[[#This Row],[Datum]])=10),1,0.8))*jaar_zip[[#This Row],[graaddagen]],"")</f>
        <v>3.2</v>
      </c>
      <c r="O5641" s="101">
        <f>IF(ISNUMBER(jaar_zip[[#This Row],[etmaaltemperatuur]]),IF(jaar_zip[[#This Row],[etmaaltemperatuur]]&gt;stookgrens,jaar_zip[[#This Row],[etmaaltemperatuur]]-stookgrens,0),"")</f>
        <v>0</v>
      </c>
    </row>
    <row r="5642" spans="1:15" x14ac:dyDescent="0.25">
      <c r="A5642">
        <v>310</v>
      </c>
      <c r="B5642">
        <v>20240609</v>
      </c>
      <c r="C5642">
        <v>5.6</v>
      </c>
      <c r="D5642">
        <v>14.5</v>
      </c>
      <c r="E5642">
        <v>2936</v>
      </c>
      <c r="F5642">
        <v>0</v>
      </c>
      <c r="G5642">
        <v>1011.6</v>
      </c>
      <c r="H5642">
        <v>65</v>
      </c>
      <c r="I5642" s="101" t="s">
        <v>32</v>
      </c>
      <c r="J5642" s="1">
        <f>DATEVALUE(RIGHT(jaar_zip[[#This Row],[YYYYMMDD]],2)&amp;"-"&amp;MID(jaar_zip[[#This Row],[YYYYMMDD]],5,2)&amp;"-"&amp;LEFT(jaar_zip[[#This Row],[YYYYMMDD]],4))</f>
        <v>45452</v>
      </c>
      <c r="K5642" s="101" t="str">
        <f>IF(AND(VALUE(MONTH(jaar_zip[[#This Row],[Datum]]))=1,VALUE(WEEKNUM(jaar_zip[[#This Row],[Datum]],21))&gt;51),RIGHT(YEAR(jaar_zip[[#This Row],[Datum]])-1,2),RIGHT(YEAR(jaar_zip[[#This Row],[Datum]]),2))&amp;"-"&amp; TEXT(WEEKNUM(jaar_zip[[#This Row],[Datum]],21),"00")</f>
        <v>24-23</v>
      </c>
      <c r="L5642" s="101">
        <f>MONTH(jaar_zip[[#This Row],[Datum]])</f>
        <v>6</v>
      </c>
      <c r="M5642" s="101">
        <f>IF(ISNUMBER(jaar_zip[[#This Row],[etmaaltemperatuur]]),IF(jaar_zip[[#This Row],[etmaaltemperatuur]]&lt;stookgrens,stookgrens-jaar_zip[[#This Row],[etmaaltemperatuur]],0),"")</f>
        <v>3.5</v>
      </c>
      <c r="N5642" s="101">
        <f>IF(ISNUMBER(jaar_zip[[#This Row],[graaddagen]]),IF(OR(MONTH(jaar_zip[[#This Row],[Datum]])=1,MONTH(jaar_zip[[#This Row],[Datum]])=2,MONTH(jaar_zip[[#This Row],[Datum]])=11,MONTH(jaar_zip[[#This Row],[Datum]])=12),1.1,IF(OR(MONTH(jaar_zip[[#This Row],[Datum]])=3,MONTH(jaar_zip[[#This Row],[Datum]])=10),1,0.8))*jaar_zip[[#This Row],[graaddagen]],"")</f>
        <v>2.8000000000000003</v>
      </c>
      <c r="O5642" s="101">
        <f>IF(ISNUMBER(jaar_zip[[#This Row],[etmaaltemperatuur]]),IF(jaar_zip[[#This Row],[etmaaltemperatuur]]&gt;stookgrens,jaar_zip[[#This Row],[etmaaltemperatuur]]-stookgrens,0),"")</f>
        <v>0</v>
      </c>
    </row>
    <row r="5643" spans="1:15" x14ac:dyDescent="0.25">
      <c r="A5643">
        <v>310</v>
      </c>
      <c r="B5643">
        <v>20240610</v>
      </c>
      <c r="C5643">
        <v>8.9</v>
      </c>
      <c r="D5643">
        <v>12.4</v>
      </c>
      <c r="E5643">
        <v>1257</v>
      </c>
      <c r="F5643">
        <v>13</v>
      </c>
      <c r="G5643">
        <v>1008.2</v>
      </c>
      <c r="H5643">
        <v>81</v>
      </c>
      <c r="I5643" s="101" t="s">
        <v>32</v>
      </c>
      <c r="J5643" s="1">
        <f>DATEVALUE(RIGHT(jaar_zip[[#This Row],[YYYYMMDD]],2)&amp;"-"&amp;MID(jaar_zip[[#This Row],[YYYYMMDD]],5,2)&amp;"-"&amp;LEFT(jaar_zip[[#This Row],[YYYYMMDD]],4))</f>
        <v>45453</v>
      </c>
      <c r="K5643" s="101" t="str">
        <f>IF(AND(VALUE(MONTH(jaar_zip[[#This Row],[Datum]]))=1,VALUE(WEEKNUM(jaar_zip[[#This Row],[Datum]],21))&gt;51),RIGHT(YEAR(jaar_zip[[#This Row],[Datum]])-1,2),RIGHT(YEAR(jaar_zip[[#This Row],[Datum]]),2))&amp;"-"&amp; TEXT(WEEKNUM(jaar_zip[[#This Row],[Datum]],21),"00")</f>
        <v>24-24</v>
      </c>
      <c r="L5643" s="101">
        <f>MONTH(jaar_zip[[#This Row],[Datum]])</f>
        <v>6</v>
      </c>
      <c r="M5643" s="101">
        <f>IF(ISNUMBER(jaar_zip[[#This Row],[etmaaltemperatuur]]),IF(jaar_zip[[#This Row],[etmaaltemperatuur]]&lt;stookgrens,stookgrens-jaar_zip[[#This Row],[etmaaltemperatuur]],0),"")</f>
        <v>5.6</v>
      </c>
      <c r="N5643" s="101">
        <f>IF(ISNUMBER(jaar_zip[[#This Row],[graaddagen]]),IF(OR(MONTH(jaar_zip[[#This Row],[Datum]])=1,MONTH(jaar_zip[[#This Row],[Datum]])=2,MONTH(jaar_zip[[#This Row],[Datum]])=11,MONTH(jaar_zip[[#This Row],[Datum]])=12),1.1,IF(OR(MONTH(jaar_zip[[#This Row],[Datum]])=3,MONTH(jaar_zip[[#This Row],[Datum]])=10),1,0.8))*jaar_zip[[#This Row],[graaddagen]],"")</f>
        <v>4.4799999999999995</v>
      </c>
      <c r="O5643" s="101">
        <f>IF(ISNUMBER(jaar_zip[[#This Row],[etmaaltemperatuur]]),IF(jaar_zip[[#This Row],[etmaaltemperatuur]]&gt;stookgrens,jaar_zip[[#This Row],[etmaaltemperatuur]]-stookgrens,0),"")</f>
        <v>0</v>
      </c>
    </row>
    <row r="5644" spans="1:15" x14ac:dyDescent="0.25">
      <c r="A5644">
        <v>310</v>
      </c>
      <c r="B5644">
        <v>20240611</v>
      </c>
      <c r="C5644">
        <v>5</v>
      </c>
      <c r="D5644">
        <v>12.3</v>
      </c>
      <c r="E5644">
        <v>2069</v>
      </c>
      <c r="F5644">
        <v>-0.1</v>
      </c>
      <c r="G5644">
        <v>1017.3</v>
      </c>
      <c r="H5644">
        <v>72</v>
      </c>
      <c r="I5644" s="101" t="s">
        <v>32</v>
      </c>
      <c r="J5644" s="1">
        <f>DATEVALUE(RIGHT(jaar_zip[[#This Row],[YYYYMMDD]],2)&amp;"-"&amp;MID(jaar_zip[[#This Row],[YYYYMMDD]],5,2)&amp;"-"&amp;LEFT(jaar_zip[[#This Row],[YYYYMMDD]],4))</f>
        <v>45454</v>
      </c>
      <c r="K5644" s="101" t="str">
        <f>IF(AND(VALUE(MONTH(jaar_zip[[#This Row],[Datum]]))=1,VALUE(WEEKNUM(jaar_zip[[#This Row],[Datum]],21))&gt;51),RIGHT(YEAR(jaar_zip[[#This Row],[Datum]])-1,2),RIGHT(YEAR(jaar_zip[[#This Row],[Datum]]),2))&amp;"-"&amp; TEXT(WEEKNUM(jaar_zip[[#This Row],[Datum]],21),"00")</f>
        <v>24-24</v>
      </c>
      <c r="L5644" s="101">
        <f>MONTH(jaar_zip[[#This Row],[Datum]])</f>
        <v>6</v>
      </c>
      <c r="M5644" s="101">
        <f>IF(ISNUMBER(jaar_zip[[#This Row],[etmaaltemperatuur]]),IF(jaar_zip[[#This Row],[etmaaltemperatuur]]&lt;stookgrens,stookgrens-jaar_zip[[#This Row],[etmaaltemperatuur]],0),"")</f>
        <v>5.6999999999999993</v>
      </c>
      <c r="N5644" s="101">
        <f>IF(ISNUMBER(jaar_zip[[#This Row],[graaddagen]]),IF(OR(MONTH(jaar_zip[[#This Row],[Datum]])=1,MONTH(jaar_zip[[#This Row],[Datum]])=2,MONTH(jaar_zip[[#This Row],[Datum]])=11,MONTH(jaar_zip[[#This Row],[Datum]])=12),1.1,IF(OR(MONTH(jaar_zip[[#This Row],[Datum]])=3,MONTH(jaar_zip[[#This Row],[Datum]])=10),1,0.8))*jaar_zip[[#This Row],[graaddagen]],"")</f>
        <v>4.5599999999999996</v>
      </c>
      <c r="O5644" s="101">
        <f>IF(ISNUMBER(jaar_zip[[#This Row],[etmaaltemperatuur]]),IF(jaar_zip[[#This Row],[etmaaltemperatuur]]&gt;stookgrens,jaar_zip[[#This Row],[etmaaltemperatuur]]-stookgrens,0),"")</f>
        <v>0</v>
      </c>
    </row>
    <row r="5645" spans="1:15" x14ac:dyDescent="0.25">
      <c r="A5645">
        <v>310</v>
      </c>
      <c r="B5645">
        <v>20240612</v>
      </c>
      <c r="C5645">
        <v>3.5</v>
      </c>
      <c r="D5645">
        <v>12.7</v>
      </c>
      <c r="E5645">
        <v>2111</v>
      </c>
      <c r="F5645">
        <v>2.2000000000000002</v>
      </c>
      <c r="G5645">
        <v>1020.7</v>
      </c>
      <c r="H5645">
        <v>70</v>
      </c>
      <c r="I5645" s="101" t="s">
        <v>32</v>
      </c>
      <c r="J5645" s="1">
        <f>DATEVALUE(RIGHT(jaar_zip[[#This Row],[YYYYMMDD]],2)&amp;"-"&amp;MID(jaar_zip[[#This Row],[YYYYMMDD]],5,2)&amp;"-"&amp;LEFT(jaar_zip[[#This Row],[YYYYMMDD]],4))</f>
        <v>45455</v>
      </c>
      <c r="K5645" s="101" t="str">
        <f>IF(AND(VALUE(MONTH(jaar_zip[[#This Row],[Datum]]))=1,VALUE(WEEKNUM(jaar_zip[[#This Row],[Datum]],21))&gt;51),RIGHT(YEAR(jaar_zip[[#This Row],[Datum]])-1,2),RIGHT(YEAR(jaar_zip[[#This Row],[Datum]]),2))&amp;"-"&amp; TEXT(WEEKNUM(jaar_zip[[#This Row],[Datum]],21),"00")</f>
        <v>24-24</v>
      </c>
      <c r="L5645" s="101">
        <f>MONTH(jaar_zip[[#This Row],[Datum]])</f>
        <v>6</v>
      </c>
      <c r="M5645" s="101">
        <f>IF(ISNUMBER(jaar_zip[[#This Row],[etmaaltemperatuur]]),IF(jaar_zip[[#This Row],[etmaaltemperatuur]]&lt;stookgrens,stookgrens-jaar_zip[[#This Row],[etmaaltemperatuur]],0),"")</f>
        <v>5.3000000000000007</v>
      </c>
      <c r="N5645" s="101">
        <f>IF(ISNUMBER(jaar_zip[[#This Row],[graaddagen]]),IF(OR(MONTH(jaar_zip[[#This Row],[Datum]])=1,MONTH(jaar_zip[[#This Row],[Datum]])=2,MONTH(jaar_zip[[#This Row],[Datum]])=11,MONTH(jaar_zip[[#This Row],[Datum]])=12),1.1,IF(OR(MONTH(jaar_zip[[#This Row],[Datum]])=3,MONTH(jaar_zip[[#This Row],[Datum]])=10),1,0.8))*jaar_zip[[#This Row],[graaddagen]],"")</f>
        <v>4.2400000000000011</v>
      </c>
      <c r="O5645" s="101">
        <f>IF(ISNUMBER(jaar_zip[[#This Row],[etmaaltemperatuur]]),IF(jaar_zip[[#This Row],[etmaaltemperatuur]]&gt;stookgrens,jaar_zip[[#This Row],[etmaaltemperatuur]]-stookgrens,0),"")</f>
        <v>0</v>
      </c>
    </row>
    <row r="5646" spans="1:15" x14ac:dyDescent="0.25">
      <c r="A5646">
        <v>310</v>
      </c>
      <c r="B5646">
        <v>20240613</v>
      </c>
      <c r="C5646">
        <v>4.8</v>
      </c>
      <c r="D5646">
        <v>14.7</v>
      </c>
      <c r="E5646">
        <v>2022</v>
      </c>
      <c r="F5646">
        <v>-0.1</v>
      </c>
      <c r="G5646">
        <v>1014.7</v>
      </c>
      <c r="H5646">
        <v>71</v>
      </c>
      <c r="I5646" s="101" t="s">
        <v>32</v>
      </c>
      <c r="J5646" s="1">
        <f>DATEVALUE(RIGHT(jaar_zip[[#This Row],[YYYYMMDD]],2)&amp;"-"&amp;MID(jaar_zip[[#This Row],[YYYYMMDD]],5,2)&amp;"-"&amp;LEFT(jaar_zip[[#This Row],[YYYYMMDD]],4))</f>
        <v>45456</v>
      </c>
      <c r="K5646" s="101" t="str">
        <f>IF(AND(VALUE(MONTH(jaar_zip[[#This Row],[Datum]]))=1,VALUE(WEEKNUM(jaar_zip[[#This Row],[Datum]],21))&gt;51),RIGHT(YEAR(jaar_zip[[#This Row],[Datum]])-1,2),RIGHT(YEAR(jaar_zip[[#This Row],[Datum]]),2))&amp;"-"&amp; TEXT(WEEKNUM(jaar_zip[[#This Row],[Datum]],21),"00")</f>
        <v>24-24</v>
      </c>
      <c r="L5646" s="101">
        <f>MONTH(jaar_zip[[#This Row],[Datum]])</f>
        <v>6</v>
      </c>
      <c r="M5646" s="101">
        <f>IF(ISNUMBER(jaar_zip[[#This Row],[etmaaltemperatuur]]),IF(jaar_zip[[#This Row],[etmaaltemperatuur]]&lt;stookgrens,stookgrens-jaar_zip[[#This Row],[etmaaltemperatuur]],0),"")</f>
        <v>3.3000000000000007</v>
      </c>
      <c r="N5646" s="101">
        <f>IF(ISNUMBER(jaar_zip[[#This Row],[graaddagen]]),IF(OR(MONTH(jaar_zip[[#This Row],[Datum]])=1,MONTH(jaar_zip[[#This Row],[Datum]])=2,MONTH(jaar_zip[[#This Row],[Datum]])=11,MONTH(jaar_zip[[#This Row],[Datum]])=12),1.1,IF(OR(MONTH(jaar_zip[[#This Row],[Datum]])=3,MONTH(jaar_zip[[#This Row],[Datum]])=10),1,0.8))*jaar_zip[[#This Row],[graaddagen]],"")</f>
        <v>2.6400000000000006</v>
      </c>
      <c r="O5646" s="101">
        <f>IF(ISNUMBER(jaar_zip[[#This Row],[etmaaltemperatuur]]),IF(jaar_zip[[#This Row],[etmaaltemperatuur]]&gt;stookgrens,jaar_zip[[#This Row],[etmaaltemperatuur]]-stookgrens,0),"")</f>
        <v>0</v>
      </c>
    </row>
    <row r="5647" spans="1:15" x14ac:dyDescent="0.25">
      <c r="A5647">
        <v>310</v>
      </c>
      <c r="B5647">
        <v>20240614</v>
      </c>
      <c r="C5647">
        <v>7.1</v>
      </c>
      <c r="D5647">
        <v>15</v>
      </c>
      <c r="E5647">
        <v>1356</v>
      </c>
      <c r="F5647">
        <v>3.9</v>
      </c>
      <c r="G5647">
        <v>1004.4</v>
      </c>
      <c r="H5647">
        <v>85</v>
      </c>
      <c r="I5647" s="101" t="s">
        <v>32</v>
      </c>
      <c r="J5647" s="1">
        <f>DATEVALUE(RIGHT(jaar_zip[[#This Row],[YYYYMMDD]],2)&amp;"-"&amp;MID(jaar_zip[[#This Row],[YYYYMMDD]],5,2)&amp;"-"&amp;LEFT(jaar_zip[[#This Row],[YYYYMMDD]],4))</f>
        <v>45457</v>
      </c>
      <c r="K5647" s="101" t="str">
        <f>IF(AND(VALUE(MONTH(jaar_zip[[#This Row],[Datum]]))=1,VALUE(WEEKNUM(jaar_zip[[#This Row],[Datum]],21))&gt;51),RIGHT(YEAR(jaar_zip[[#This Row],[Datum]])-1,2),RIGHT(YEAR(jaar_zip[[#This Row],[Datum]]),2))&amp;"-"&amp; TEXT(WEEKNUM(jaar_zip[[#This Row],[Datum]],21),"00")</f>
        <v>24-24</v>
      </c>
      <c r="L5647" s="101">
        <f>MONTH(jaar_zip[[#This Row],[Datum]])</f>
        <v>6</v>
      </c>
      <c r="M5647" s="101">
        <f>IF(ISNUMBER(jaar_zip[[#This Row],[etmaaltemperatuur]]),IF(jaar_zip[[#This Row],[etmaaltemperatuur]]&lt;stookgrens,stookgrens-jaar_zip[[#This Row],[etmaaltemperatuur]],0),"")</f>
        <v>3</v>
      </c>
      <c r="N5647" s="101">
        <f>IF(ISNUMBER(jaar_zip[[#This Row],[graaddagen]]),IF(OR(MONTH(jaar_zip[[#This Row],[Datum]])=1,MONTH(jaar_zip[[#This Row],[Datum]])=2,MONTH(jaar_zip[[#This Row],[Datum]])=11,MONTH(jaar_zip[[#This Row],[Datum]])=12),1.1,IF(OR(MONTH(jaar_zip[[#This Row],[Datum]])=3,MONTH(jaar_zip[[#This Row],[Datum]])=10),1,0.8))*jaar_zip[[#This Row],[graaddagen]],"")</f>
        <v>2.4000000000000004</v>
      </c>
      <c r="O5647" s="101">
        <f>IF(ISNUMBER(jaar_zip[[#This Row],[etmaaltemperatuur]]),IF(jaar_zip[[#This Row],[etmaaltemperatuur]]&gt;stookgrens,jaar_zip[[#This Row],[etmaaltemperatuur]]-stookgrens,0),"")</f>
        <v>0</v>
      </c>
    </row>
    <row r="5648" spans="1:15" x14ac:dyDescent="0.25">
      <c r="A5648">
        <v>310</v>
      </c>
      <c r="B5648">
        <v>20240615</v>
      </c>
      <c r="C5648">
        <v>10.7</v>
      </c>
      <c r="D5648">
        <v>14.4</v>
      </c>
      <c r="E5648">
        <v>1582</v>
      </c>
      <c r="F5648">
        <v>2.5</v>
      </c>
      <c r="G5648">
        <v>1002.6</v>
      </c>
      <c r="H5648">
        <v>82</v>
      </c>
      <c r="I5648" s="101" t="s">
        <v>32</v>
      </c>
      <c r="J5648" s="1">
        <f>DATEVALUE(RIGHT(jaar_zip[[#This Row],[YYYYMMDD]],2)&amp;"-"&amp;MID(jaar_zip[[#This Row],[YYYYMMDD]],5,2)&amp;"-"&amp;LEFT(jaar_zip[[#This Row],[YYYYMMDD]],4))</f>
        <v>45458</v>
      </c>
      <c r="K5648" s="101" t="str">
        <f>IF(AND(VALUE(MONTH(jaar_zip[[#This Row],[Datum]]))=1,VALUE(WEEKNUM(jaar_zip[[#This Row],[Datum]],21))&gt;51),RIGHT(YEAR(jaar_zip[[#This Row],[Datum]])-1,2),RIGHT(YEAR(jaar_zip[[#This Row],[Datum]]),2))&amp;"-"&amp; TEXT(WEEKNUM(jaar_zip[[#This Row],[Datum]],21),"00")</f>
        <v>24-24</v>
      </c>
      <c r="L5648" s="101">
        <f>MONTH(jaar_zip[[#This Row],[Datum]])</f>
        <v>6</v>
      </c>
      <c r="M5648" s="101">
        <f>IF(ISNUMBER(jaar_zip[[#This Row],[etmaaltemperatuur]]),IF(jaar_zip[[#This Row],[etmaaltemperatuur]]&lt;stookgrens,stookgrens-jaar_zip[[#This Row],[etmaaltemperatuur]],0),"")</f>
        <v>3.5999999999999996</v>
      </c>
      <c r="N5648" s="101">
        <f>IF(ISNUMBER(jaar_zip[[#This Row],[graaddagen]]),IF(OR(MONTH(jaar_zip[[#This Row],[Datum]])=1,MONTH(jaar_zip[[#This Row],[Datum]])=2,MONTH(jaar_zip[[#This Row],[Datum]])=11,MONTH(jaar_zip[[#This Row],[Datum]])=12),1.1,IF(OR(MONTH(jaar_zip[[#This Row],[Datum]])=3,MONTH(jaar_zip[[#This Row],[Datum]])=10),1,0.8))*jaar_zip[[#This Row],[graaddagen]],"")</f>
        <v>2.88</v>
      </c>
      <c r="O5648" s="101">
        <f>IF(ISNUMBER(jaar_zip[[#This Row],[etmaaltemperatuur]]),IF(jaar_zip[[#This Row],[etmaaltemperatuur]]&gt;stookgrens,jaar_zip[[#This Row],[etmaaltemperatuur]]-stookgrens,0),"")</f>
        <v>0</v>
      </c>
    </row>
    <row r="5649" spans="1:15" x14ac:dyDescent="0.25">
      <c r="A5649">
        <v>310</v>
      </c>
      <c r="B5649">
        <v>20240616</v>
      </c>
      <c r="C5649">
        <v>7.9</v>
      </c>
      <c r="D5649">
        <v>15.2</v>
      </c>
      <c r="E5649">
        <v>1982</v>
      </c>
      <c r="F5649">
        <v>3.7</v>
      </c>
      <c r="G5649">
        <v>1005.3</v>
      </c>
      <c r="H5649">
        <v>81</v>
      </c>
      <c r="I5649" s="101" t="s">
        <v>32</v>
      </c>
      <c r="J5649" s="1">
        <f>DATEVALUE(RIGHT(jaar_zip[[#This Row],[YYYYMMDD]],2)&amp;"-"&amp;MID(jaar_zip[[#This Row],[YYYYMMDD]],5,2)&amp;"-"&amp;LEFT(jaar_zip[[#This Row],[YYYYMMDD]],4))</f>
        <v>45459</v>
      </c>
      <c r="K5649" s="101" t="str">
        <f>IF(AND(VALUE(MONTH(jaar_zip[[#This Row],[Datum]]))=1,VALUE(WEEKNUM(jaar_zip[[#This Row],[Datum]],21))&gt;51),RIGHT(YEAR(jaar_zip[[#This Row],[Datum]])-1,2),RIGHT(YEAR(jaar_zip[[#This Row],[Datum]]),2))&amp;"-"&amp; TEXT(WEEKNUM(jaar_zip[[#This Row],[Datum]],21),"00")</f>
        <v>24-24</v>
      </c>
      <c r="L5649" s="101">
        <f>MONTH(jaar_zip[[#This Row],[Datum]])</f>
        <v>6</v>
      </c>
      <c r="M5649" s="101">
        <f>IF(ISNUMBER(jaar_zip[[#This Row],[etmaaltemperatuur]]),IF(jaar_zip[[#This Row],[etmaaltemperatuur]]&lt;stookgrens,stookgrens-jaar_zip[[#This Row],[etmaaltemperatuur]],0),"")</f>
        <v>2.8000000000000007</v>
      </c>
      <c r="N5649" s="101">
        <f>IF(ISNUMBER(jaar_zip[[#This Row],[graaddagen]]),IF(OR(MONTH(jaar_zip[[#This Row],[Datum]])=1,MONTH(jaar_zip[[#This Row],[Datum]])=2,MONTH(jaar_zip[[#This Row],[Datum]])=11,MONTH(jaar_zip[[#This Row],[Datum]])=12),1.1,IF(OR(MONTH(jaar_zip[[#This Row],[Datum]])=3,MONTH(jaar_zip[[#This Row],[Datum]])=10),1,0.8))*jaar_zip[[#This Row],[graaddagen]],"")</f>
        <v>2.2400000000000007</v>
      </c>
      <c r="O5649" s="101">
        <f>IF(ISNUMBER(jaar_zip[[#This Row],[etmaaltemperatuur]]),IF(jaar_zip[[#This Row],[etmaaltemperatuur]]&gt;stookgrens,jaar_zip[[#This Row],[etmaaltemperatuur]]-stookgrens,0),"")</f>
        <v>0</v>
      </c>
    </row>
    <row r="5650" spans="1:15" x14ac:dyDescent="0.25">
      <c r="A5650">
        <v>310</v>
      </c>
      <c r="B5650">
        <v>20240617</v>
      </c>
      <c r="C5650">
        <v>5</v>
      </c>
      <c r="D5650">
        <v>16.399999999999999</v>
      </c>
      <c r="E5650">
        <v>2877</v>
      </c>
      <c r="F5650">
        <v>-0.1</v>
      </c>
      <c r="G5650">
        <v>1011.6</v>
      </c>
      <c r="H5650">
        <v>75</v>
      </c>
      <c r="I5650" s="101" t="s">
        <v>32</v>
      </c>
      <c r="J5650" s="1">
        <f>DATEVALUE(RIGHT(jaar_zip[[#This Row],[YYYYMMDD]],2)&amp;"-"&amp;MID(jaar_zip[[#This Row],[YYYYMMDD]],5,2)&amp;"-"&amp;LEFT(jaar_zip[[#This Row],[YYYYMMDD]],4))</f>
        <v>45460</v>
      </c>
      <c r="K5650" s="101" t="str">
        <f>IF(AND(VALUE(MONTH(jaar_zip[[#This Row],[Datum]]))=1,VALUE(WEEKNUM(jaar_zip[[#This Row],[Datum]],21))&gt;51),RIGHT(YEAR(jaar_zip[[#This Row],[Datum]])-1,2),RIGHT(YEAR(jaar_zip[[#This Row],[Datum]]),2))&amp;"-"&amp; TEXT(WEEKNUM(jaar_zip[[#This Row],[Datum]],21),"00")</f>
        <v>24-25</v>
      </c>
      <c r="L5650" s="101">
        <f>MONTH(jaar_zip[[#This Row],[Datum]])</f>
        <v>6</v>
      </c>
      <c r="M5650" s="101">
        <f>IF(ISNUMBER(jaar_zip[[#This Row],[etmaaltemperatuur]]),IF(jaar_zip[[#This Row],[etmaaltemperatuur]]&lt;stookgrens,stookgrens-jaar_zip[[#This Row],[etmaaltemperatuur]],0),"")</f>
        <v>1.6000000000000014</v>
      </c>
      <c r="N5650" s="101">
        <f>IF(ISNUMBER(jaar_zip[[#This Row],[graaddagen]]),IF(OR(MONTH(jaar_zip[[#This Row],[Datum]])=1,MONTH(jaar_zip[[#This Row],[Datum]])=2,MONTH(jaar_zip[[#This Row],[Datum]])=11,MONTH(jaar_zip[[#This Row],[Datum]])=12),1.1,IF(OR(MONTH(jaar_zip[[#This Row],[Datum]])=3,MONTH(jaar_zip[[#This Row],[Datum]])=10),1,0.8))*jaar_zip[[#This Row],[graaddagen]],"")</f>
        <v>1.2800000000000011</v>
      </c>
      <c r="O5650" s="101">
        <f>IF(ISNUMBER(jaar_zip[[#This Row],[etmaaltemperatuur]]),IF(jaar_zip[[#This Row],[etmaaltemperatuur]]&gt;stookgrens,jaar_zip[[#This Row],[etmaaltemperatuur]]-stookgrens,0),"")</f>
        <v>0</v>
      </c>
    </row>
    <row r="5651" spans="1:15" x14ac:dyDescent="0.25">
      <c r="A5651">
        <v>310</v>
      </c>
      <c r="B5651">
        <v>20240618</v>
      </c>
      <c r="C5651">
        <v>2.7</v>
      </c>
      <c r="D5651">
        <v>16.100000000000001</v>
      </c>
      <c r="E5651">
        <v>661</v>
      </c>
      <c r="F5651">
        <v>4.5999999999999996</v>
      </c>
      <c r="G5651">
        <v>1013.8</v>
      </c>
      <c r="H5651">
        <v>89</v>
      </c>
      <c r="I5651" s="101" t="s">
        <v>32</v>
      </c>
      <c r="J5651" s="1">
        <f>DATEVALUE(RIGHT(jaar_zip[[#This Row],[YYYYMMDD]],2)&amp;"-"&amp;MID(jaar_zip[[#This Row],[YYYYMMDD]],5,2)&amp;"-"&amp;LEFT(jaar_zip[[#This Row],[YYYYMMDD]],4))</f>
        <v>45461</v>
      </c>
      <c r="K5651" s="101" t="str">
        <f>IF(AND(VALUE(MONTH(jaar_zip[[#This Row],[Datum]]))=1,VALUE(WEEKNUM(jaar_zip[[#This Row],[Datum]],21))&gt;51),RIGHT(YEAR(jaar_zip[[#This Row],[Datum]])-1,2),RIGHT(YEAR(jaar_zip[[#This Row],[Datum]]),2))&amp;"-"&amp; TEXT(WEEKNUM(jaar_zip[[#This Row],[Datum]],21),"00")</f>
        <v>24-25</v>
      </c>
      <c r="L5651" s="101">
        <f>MONTH(jaar_zip[[#This Row],[Datum]])</f>
        <v>6</v>
      </c>
      <c r="M5651" s="101">
        <f>IF(ISNUMBER(jaar_zip[[#This Row],[etmaaltemperatuur]]),IF(jaar_zip[[#This Row],[etmaaltemperatuur]]&lt;stookgrens,stookgrens-jaar_zip[[#This Row],[etmaaltemperatuur]],0),"")</f>
        <v>1.8999999999999986</v>
      </c>
      <c r="N5651" s="101">
        <f>IF(ISNUMBER(jaar_zip[[#This Row],[graaddagen]]),IF(OR(MONTH(jaar_zip[[#This Row],[Datum]])=1,MONTH(jaar_zip[[#This Row],[Datum]])=2,MONTH(jaar_zip[[#This Row],[Datum]])=11,MONTH(jaar_zip[[#This Row],[Datum]])=12),1.1,IF(OR(MONTH(jaar_zip[[#This Row],[Datum]])=3,MONTH(jaar_zip[[#This Row],[Datum]])=10),1,0.8))*jaar_zip[[#This Row],[graaddagen]],"")</f>
        <v>1.5199999999999989</v>
      </c>
      <c r="O5651" s="101">
        <f>IF(ISNUMBER(jaar_zip[[#This Row],[etmaaltemperatuur]]),IF(jaar_zip[[#This Row],[etmaaltemperatuur]]&gt;stookgrens,jaar_zip[[#This Row],[etmaaltemperatuur]]-stookgrens,0),"")</f>
        <v>0</v>
      </c>
    </row>
    <row r="5652" spans="1:15" x14ac:dyDescent="0.25">
      <c r="A5652">
        <v>310</v>
      </c>
      <c r="B5652">
        <v>20240619</v>
      </c>
      <c r="C5652">
        <v>5.8</v>
      </c>
      <c r="D5652">
        <v>15.7</v>
      </c>
      <c r="E5652">
        <v>2713</v>
      </c>
      <c r="F5652">
        <v>0</v>
      </c>
      <c r="G5652">
        <v>1019.8</v>
      </c>
      <c r="H5652">
        <v>78</v>
      </c>
      <c r="I5652" s="101" t="s">
        <v>32</v>
      </c>
      <c r="J5652" s="1">
        <f>DATEVALUE(RIGHT(jaar_zip[[#This Row],[YYYYMMDD]],2)&amp;"-"&amp;MID(jaar_zip[[#This Row],[YYYYMMDD]],5,2)&amp;"-"&amp;LEFT(jaar_zip[[#This Row],[YYYYMMDD]],4))</f>
        <v>45462</v>
      </c>
      <c r="K5652" s="101" t="str">
        <f>IF(AND(VALUE(MONTH(jaar_zip[[#This Row],[Datum]]))=1,VALUE(WEEKNUM(jaar_zip[[#This Row],[Datum]],21))&gt;51),RIGHT(YEAR(jaar_zip[[#This Row],[Datum]])-1,2),RIGHT(YEAR(jaar_zip[[#This Row],[Datum]]),2))&amp;"-"&amp; TEXT(WEEKNUM(jaar_zip[[#This Row],[Datum]],21),"00")</f>
        <v>24-25</v>
      </c>
      <c r="L5652" s="101">
        <f>MONTH(jaar_zip[[#This Row],[Datum]])</f>
        <v>6</v>
      </c>
      <c r="M5652" s="101">
        <f>IF(ISNUMBER(jaar_zip[[#This Row],[etmaaltemperatuur]]),IF(jaar_zip[[#This Row],[etmaaltemperatuur]]&lt;stookgrens,stookgrens-jaar_zip[[#This Row],[etmaaltemperatuur]],0),"")</f>
        <v>2.3000000000000007</v>
      </c>
      <c r="N5652" s="101">
        <f>IF(ISNUMBER(jaar_zip[[#This Row],[graaddagen]]),IF(OR(MONTH(jaar_zip[[#This Row],[Datum]])=1,MONTH(jaar_zip[[#This Row],[Datum]])=2,MONTH(jaar_zip[[#This Row],[Datum]])=11,MONTH(jaar_zip[[#This Row],[Datum]])=12),1.1,IF(OR(MONTH(jaar_zip[[#This Row],[Datum]])=3,MONTH(jaar_zip[[#This Row],[Datum]])=10),1,0.8))*jaar_zip[[#This Row],[graaddagen]],"")</f>
        <v>1.8400000000000007</v>
      </c>
      <c r="O5652" s="101">
        <f>IF(ISNUMBER(jaar_zip[[#This Row],[etmaaltemperatuur]]),IF(jaar_zip[[#This Row],[etmaaltemperatuur]]&gt;stookgrens,jaar_zip[[#This Row],[etmaaltemperatuur]]-stookgrens,0),"")</f>
        <v>0</v>
      </c>
    </row>
    <row r="5653" spans="1:15" x14ac:dyDescent="0.25">
      <c r="A5653">
        <v>310</v>
      </c>
      <c r="B5653">
        <v>20240620</v>
      </c>
      <c r="C5653">
        <v>4.4000000000000004</v>
      </c>
      <c r="D5653">
        <v>16.5</v>
      </c>
      <c r="E5653">
        <v>1762</v>
      </c>
      <c r="F5653">
        <v>0</v>
      </c>
      <c r="G5653">
        <v>1018.9</v>
      </c>
      <c r="H5653">
        <v>77</v>
      </c>
      <c r="I5653" s="101" t="s">
        <v>32</v>
      </c>
      <c r="J5653" s="1">
        <f>DATEVALUE(RIGHT(jaar_zip[[#This Row],[YYYYMMDD]],2)&amp;"-"&amp;MID(jaar_zip[[#This Row],[YYYYMMDD]],5,2)&amp;"-"&amp;LEFT(jaar_zip[[#This Row],[YYYYMMDD]],4))</f>
        <v>45463</v>
      </c>
      <c r="K5653" s="101" t="str">
        <f>IF(AND(VALUE(MONTH(jaar_zip[[#This Row],[Datum]]))=1,VALUE(WEEKNUM(jaar_zip[[#This Row],[Datum]],21))&gt;51),RIGHT(YEAR(jaar_zip[[#This Row],[Datum]])-1,2),RIGHT(YEAR(jaar_zip[[#This Row],[Datum]]),2))&amp;"-"&amp; TEXT(WEEKNUM(jaar_zip[[#This Row],[Datum]],21),"00")</f>
        <v>24-25</v>
      </c>
      <c r="L5653" s="101">
        <f>MONTH(jaar_zip[[#This Row],[Datum]])</f>
        <v>6</v>
      </c>
      <c r="M5653" s="101">
        <f>IF(ISNUMBER(jaar_zip[[#This Row],[etmaaltemperatuur]]),IF(jaar_zip[[#This Row],[etmaaltemperatuur]]&lt;stookgrens,stookgrens-jaar_zip[[#This Row],[etmaaltemperatuur]],0),"")</f>
        <v>1.5</v>
      </c>
      <c r="N5653" s="101">
        <f>IF(ISNUMBER(jaar_zip[[#This Row],[graaddagen]]),IF(OR(MONTH(jaar_zip[[#This Row],[Datum]])=1,MONTH(jaar_zip[[#This Row],[Datum]])=2,MONTH(jaar_zip[[#This Row],[Datum]])=11,MONTH(jaar_zip[[#This Row],[Datum]])=12),1.1,IF(OR(MONTH(jaar_zip[[#This Row],[Datum]])=3,MONTH(jaar_zip[[#This Row],[Datum]])=10),1,0.8))*jaar_zip[[#This Row],[graaddagen]],"")</f>
        <v>1.2000000000000002</v>
      </c>
      <c r="O5653" s="101">
        <f>IF(ISNUMBER(jaar_zip[[#This Row],[etmaaltemperatuur]]),IF(jaar_zip[[#This Row],[etmaaltemperatuur]]&gt;stookgrens,jaar_zip[[#This Row],[etmaaltemperatuur]]-stookgrens,0),"")</f>
        <v>0</v>
      </c>
    </row>
    <row r="5654" spans="1:15" x14ac:dyDescent="0.25">
      <c r="A5654">
        <v>310</v>
      </c>
      <c r="B5654">
        <v>20240621</v>
      </c>
      <c r="C5654">
        <v>4.3</v>
      </c>
      <c r="D5654">
        <v>16.100000000000001</v>
      </c>
      <c r="E5654">
        <v>1035</v>
      </c>
      <c r="F5654">
        <v>2.6</v>
      </c>
      <c r="G5654">
        <v>1013.3</v>
      </c>
      <c r="H5654">
        <v>85</v>
      </c>
      <c r="I5654" s="101" t="s">
        <v>32</v>
      </c>
      <c r="J5654" s="1">
        <f>DATEVALUE(RIGHT(jaar_zip[[#This Row],[YYYYMMDD]],2)&amp;"-"&amp;MID(jaar_zip[[#This Row],[YYYYMMDD]],5,2)&amp;"-"&amp;LEFT(jaar_zip[[#This Row],[YYYYMMDD]],4))</f>
        <v>45464</v>
      </c>
      <c r="K5654" s="101" t="str">
        <f>IF(AND(VALUE(MONTH(jaar_zip[[#This Row],[Datum]]))=1,VALUE(WEEKNUM(jaar_zip[[#This Row],[Datum]],21))&gt;51),RIGHT(YEAR(jaar_zip[[#This Row],[Datum]])-1,2),RIGHT(YEAR(jaar_zip[[#This Row],[Datum]]),2))&amp;"-"&amp; TEXT(WEEKNUM(jaar_zip[[#This Row],[Datum]],21),"00")</f>
        <v>24-25</v>
      </c>
      <c r="L5654" s="101">
        <f>MONTH(jaar_zip[[#This Row],[Datum]])</f>
        <v>6</v>
      </c>
      <c r="M5654" s="101">
        <f>IF(ISNUMBER(jaar_zip[[#This Row],[etmaaltemperatuur]]),IF(jaar_zip[[#This Row],[etmaaltemperatuur]]&lt;stookgrens,stookgrens-jaar_zip[[#This Row],[etmaaltemperatuur]],0),"")</f>
        <v>1.8999999999999986</v>
      </c>
      <c r="N5654" s="101">
        <f>IF(ISNUMBER(jaar_zip[[#This Row],[graaddagen]]),IF(OR(MONTH(jaar_zip[[#This Row],[Datum]])=1,MONTH(jaar_zip[[#This Row],[Datum]])=2,MONTH(jaar_zip[[#This Row],[Datum]])=11,MONTH(jaar_zip[[#This Row],[Datum]])=12),1.1,IF(OR(MONTH(jaar_zip[[#This Row],[Datum]])=3,MONTH(jaar_zip[[#This Row],[Datum]])=10),1,0.8))*jaar_zip[[#This Row],[graaddagen]],"")</f>
        <v>1.5199999999999989</v>
      </c>
      <c r="O5654" s="101">
        <f>IF(ISNUMBER(jaar_zip[[#This Row],[etmaaltemperatuur]]),IF(jaar_zip[[#This Row],[etmaaltemperatuur]]&gt;stookgrens,jaar_zip[[#This Row],[etmaaltemperatuur]]-stookgrens,0),"")</f>
        <v>0</v>
      </c>
    </row>
    <row r="5655" spans="1:15" x14ac:dyDescent="0.25">
      <c r="A5655">
        <v>310</v>
      </c>
      <c r="B5655">
        <v>20240622</v>
      </c>
      <c r="C5655">
        <v>5.9</v>
      </c>
      <c r="D5655">
        <v>16.5</v>
      </c>
      <c r="E5655">
        <v>2410</v>
      </c>
      <c r="F5655">
        <v>-0.1</v>
      </c>
      <c r="G5655">
        <v>1014</v>
      </c>
      <c r="H5655">
        <v>81</v>
      </c>
      <c r="I5655" s="101" t="s">
        <v>32</v>
      </c>
      <c r="J5655" s="1">
        <f>DATEVALUE(RIGHT(jaar_zip[[#This Row],[YYYYMMDD]],2)&amp;"-"&amp;MID(jaar_zip[[#This Row],[YYYYMMDD]],5,2)&amp;"-"&amp;LEFT(jaar_zip[[#This Row],[YYYYMMDD]],4))</f>
        <v>45465</v>
      </c>
      <c r="K5655" s="101" t="str">
        <f>IF(AND(VALUE(MONTH(jaar_zip[[#This Row],[Datum]]))=1,VALUE(WEEKNUM(jaar_zip[[#This Row],[Datum]],21))&gt;51),RIGHT(YEAR(jaar_zip[[#This Row],[Datum]])-1,2),RIGHT(YEAR(jaar_zip[[#This Row],[Datum]]),2))&amp;"-"&amp; TEXT(WEEKNUM(jaar_zip[[#This Row],[Datum]],21),"00")</f>
        <v>24-25</v>
      </c>
      <c r="L5655" s="101">
        <f>MONTH(jaar_zip[[#This Row],[Datum]])</f>
        <v>6</v>
      </c>
      <c r="M5655" s="101">
        <f>IF(ISNUMBER(jaar_zip[[#This Row],[etmaaltemperatuur]]),IF(jaar_zip[[#This Row],[etmaaltemperatuur]]&lt;stookgrens,stookgrens-jaar_zip[[#This Row],[etmaaltemperatuur]],0),"")</f>
        <v>1.5</v>
      </c>
      <c r="N5655" s="101">
        <f>IF(ISNUMBER(jaar_zip[[#This Row],[graaddagen]]),IF(OR(MONTH(jaar_zip[[#This Row],[Datum]])=1,MONTH(jaar_zip[[#This Row],[Datum]])=2,MONTH(jaar_zip[[#This Row],[Datum]])=11,MONTH(jaar_zip[[#This Row],[Datum]])=12),1.1,IF(OR(MONTH(jaar_zip[[#This Row],[Datum]])=3,MONTH(jaar_zip[[#This Row],[Datum]])=10),1,0.8))*jaar_zip[[#This Row],[graaddagen]],"")</f>
        <v>1.2000000000000002</v>
      </c>
      <c r="O5655" s="101">
        <f>IF(ISNUMBER(jaar_zip[[#This Row],[etmaaltemperatuur]]),IF(jaar_zip[[#This Row],[etmaaltemperatuur]]&gt;stookgrens,jaar_zip[[#This Row],[etmaaltemperatuur]]-stookgrens,0),"")</f>
        <v>0</v>
      </c>
    </row>
    <row r="5656" spans="1:15" x14ac:dyDescent="0.25">
      <c r="A5656">
        <v>310</v>
      </c>
      <c r="B5656">
        <v>20240623</v>
      </c>
      <c r="C5656">
        <v>3.6</v>
      </c>
      <c r="D5656">
        <v>17.600000000000001</v>
      </c>
      <c r="E5656">
        <v>3035</v>
      </c>
      <c r="F5656">
        <v>0</v>
      </c>
      <c r="G5656">
        <v>1020.1</v>
      </c>
      <c r="H5656">
        <v>76</v>
      </c>
      <c r="I5656" s="101" t="s">
        <v>32</v>
      </c>
      <c r="J5656" s="1">
        <f>DATEVALUE(RIGHT(jaar_zip[[#This Row],[YYYYMMDD]],2)&amp;"-"&amp;MID(jaar_zip[[#This Row],[YYYYMMDD]],5,2)&amp;"-"&amp;LEFT(jaar_zip[[#This Row],[YYYYMMDD]],4))</f>
        <v>45466</v>
      </c>
      <c r="K5656" s="101" t="str">
        <f>IF(AND(VALUE(MONTH(jaar_zip[[#This Row],[Datum]]))=1,VALUE(WEEKNUM(jaar_zip[[#This Row],[Datum]],21))&gt;51),RIGHT(YEAR(jaar_zip[[#This Row],[Datum]])-1,2),RIGHT(YEAR(jaar_zip[[#This Row],[Datum]]),2))&amp;"-"&amp; TEXT(WEEKNUM(jaar_zip[[#This Row],[Datum]],21),"00")</f>
        <v>24-25</v>
      </c>
      <c r="L5656" s="101">
        <f>MONTH(jaar_zip[[#This Row],[Datum]])</f>
        <v>6</v>
      </c>
      <c r="M5656" s="101">
        <f>IF(ISNUMBER(jaar_zip[[#This Row],[etmaaltemperatuur]]),IF(jaar_zip[[#This Row],[etmaaltemperatuur]]&lt;stookgrens,stookgrens-jaar_zip[[#This Row],[etmaaltemperatuur]],0),"")</f>
        <v>0.39999999999999858</v>
      </c>
      <c r="N5656" s="101">
        <f>IF(ISNUMBER(jaar_zip[[#This Row],[graaddagen]]),IF(OR(MONTH(jaar_zip[[#This Row],[Datum]])=1,MONTH(jaar_zip[[#This Row],[Datum]])=2,MONTH(jaar_zip[[#This Row],[Datum]])=11,MONTH(jaar_zip[[#This Row],[Datum]])=12),1.1,IF(OR(MONTH(jaar_zip[[#This Row],[Datum]])=3,MONTH(jaar_zip[[#This Row],[Datum]])=10),1,0.8))*jaar_zip[[#This Row],[graaddagen]],"")</f>
        <v>0.3199999999999989</v>
      </c>
      <c r="O5656" s="101">
        <f>IF(ISNUMBER(jaar_zip[[#This Row],[etmaaltemperatuur]]),IF(jaar_zip[[#This Row],[etmaaltemperatuur]]&gt;stookgrens,jaar_zip[[#This Row],[etmaaltemperatuur]]-stookgrens,0),"")</f>
        <v>0</v>
      </c>
    </row>
    <row r="5657" spans="1:15" x14ac:dyDescent="0.25">
      <c r="A5657">
        <v>310</v>
      </c>
      <c r="B5657">
        <v>20240624</v>
      </c>
      <c r="C5657">
        <v>3</v>
      </c>
      <c r="D5657">
        <v>19</v>
      </c>
      <c r="E5657">
        <v>3021</v>
      </c>
      <c r="F5657">
        <v>0</v>
      </c>
      <c r="G5657">
        <v>1019.9</v>
      </c>
      <c r="H5657">
        <v>71</v>
      </c>
      <c r="I5657" s="101" t="s">
        <v>32</v>
      </c>
      <c r="J5657" s="1">
        <f>DATEVALUE(RIGHT(jaar_zip[[#This Row],[YYYYMMDD]],2)&amp;"-"&amp;MID(jaar_zip[[#This Row],[YYYYMMDD]],5,2)&amp;"-"&amp;LEFT(jaar_zip[[#This Row],[YYYYMMDD]],4))</f>
        <v>45467</v>
      </c>
      <c r="K5657" s="101" t="str">
        <f>IF(AND(VALUE(MONTH(jaar_zip[[#This Row],[Datum]]))=1,VALUE(WEEKNUM(jaar_zip[[#This Row],[Datum]],21))&gt;51),RIGHT(YEAR(jaar_zip[[#This Row],[Datum]])-1,2),RIGHT(YEAR(jaar_zip[[#This Row],[Datum]]),2))&amp;"-"&amp; TEXT(WEEKNUM(jaar_zip[[#This Row],[Datum]],21),"00")</f>
        <v>24-26</v>
      </c>
      <c r="L5657" s="101">
        <f>MONTH(jaar_zip[[#This Row],[Datum]])</f>
        <v>6</v>
      </c>
      <c r="M5657" s="101">
        <f>IF(ISNUMBER(jaar_zip[[#This Row],[etmaaltemperatuur]]),IF(jaar_zip[[#This Row],[etmaaltemperatuur]]&lt;stookgrens,stookgrens-jaar_zip[[#This Row],[etmaaltemperatuur]],0),"")</f>
        <v>0</v>
      </c>
      <c r="N5657" s="101">
        <f>IF(ISNUMBER(jaar_zip[[#This Row],[graaddagen]]),IF(OR(MONTH(jaar_zip[[#This Row],[Datum]])=1,MONTH(jaar_zip[[#This Row],[Datum]])=2,MONTH(jaar_zip[[#This Row],[Datum]])=11,MONTH(jaar_zip[[#This Row],[Datum]])=12),1.1,IF(OR(MONTH(jaar_zip[[#This Row],[Datum]])=3,MONTH(jaar_zip[[#This Row],[Datum]])=10),1,0.8))*jaar_zip[[#This Row],[graaddagen]],"")</f>
        <v>0</v>
      </c>
      <c r="O5657" s="101">
        <f>IF(ISNUMBER(jaar_zip[[#This Row],[etmaaltemperatuur]]),IF(jaar_zip[[#This Row],[etmaaltemperatuur]]&gt;stookgrens,jaar_zip[[#This Row],[etmaaltemperatuur]]-stookgrens,0),"")</f>
        <v>1</v>
      </c>
    </row>
    <row r="5658" spans="1:15" x14ac:dyDescent="0.25">
      <c r="A5658">
        <v>310</v>
      </c>
      <c r="B5658">
        <v>20240625</v>
      </c>
      <c r="C5658">
        <v>4.4000000000000004</v>
      </c>
      <c r="D5658">
        <v>22.2</v>
      </c>
      <c r="E5658">
        <v>2911</v>
      </c>
      <c r="F5658">
        <v>0</v>
      </c>
      <c r="G5658">
        <v>1015</v>
      </c>
      <c r="H5658">
        <v>69</v>
      </c>
      <c r="I5658" s="101" t="s">
        <v>32</v>
      </c>
      <c r="J5658" s="1">
        <f>DATEVALUE(RIGHT(jaar_zip[[#This Row],[YYYYMMDD]],2)&amp;"-"&amp;MID(jaar_zip[[#This Row],[YYYYMMDD]],5,2)&amp;"-"&amp;LEFT(jaar_zip[[#This Row],[YYYYMMDD]],4))</f>
        <v>45468</v>
      </c>
      <c r="K5658" s="101" t="str">
        <f>IF(AND(VALUE(MONTH(jaar_zip[[#This Row],[Datum]]))=1,VALUE(WEEKNUM(jaar_zip[[#This Row],[Datum]],21))&gt;51),RIGHT(YEAR(jaar_zip[[#This Row],[Datum]])-1,2),RIGHT(YEAR(jaar_zip[[#This Row],[Datum]]),2))&amp;"-"&amp; TEXT(WEEKNUM(jaar_zip[[#This Row],[Datum]],21),"00")</f>
        <v>24-26</v>
      </c>
      <c r="L5658" s="101">
        <f>MONTH(jaar_zip[[#This Row],[Datum]])</f>
        <v>6</v>
      </c>
      <c r="M5658" s="101">
        <f>IF(ISNUMBER(jaar_zip[[#This Row],[etmaaltemperatuur]]),IF(jaar_zip[[#This Row],[etmaaltemperatuur]]&lt;stookgrens,stookgrens-jaar_zip[[#This Row],[etmaaltemperatuur]],0),"")</f>
        <v>0</v>
      </c>
      <c r="N5658" s="101">
        <f>IF(ISNUMBER(jaar_zip[[#This Row],[graaddagen]]),IF(OR(MONTH(jaar_zip[[#This Row],[Datum]])=1,MONTH(jaar_zip[[#This Row],[Datum]])=2,MONTH(jaar_zip[[#This Row],[Datum]])=11,MONTH(jaar_zip[[#This Row],[Datum]])=12),1.1,IF(OR(MONTH(jaar_zip[[#This Row],[Datum]])=3,MONTH(jaar_zip[[#This Row],[Datum]])=10),1,0.8))*jaar_zip[[#This Row],[graaddagen]],"")</f>
        <v>0</v>
      </c>
      <c r="O5658" s="101">
        <f>IF(ISNUMBER(jaar_zip[[#This Row],[etmaaltemperatuur]]),IF(jaar_zip[[#This Row],[etmaaltemperatuur]]&gt;stookgrens,jaar_zip[[#This Row],[etmaaltemperatuur]]-stookgrens,0),"")</f>
        <v>4.1999999999999993</v>
      </c>
    </row>
    <row r="5659" spans="1:15" x14ac:dyDescent="0.25">
      <c r="A5659">
        <v>310</v>
      </c>
      <c r="B5659">
        <v>20240626</v>
      </c>
      <c r="C5659">
        <v>2.8</v>
      </c>
      <c r="D5659">
        <v>22.9</v>
      </c>
      <c r="E5659">
        <v>2957</v>
      </c>
      <c r="F5659">
        <v>0</v>
      </c>
      <c r="G5659">
        <v>1010.8</v>
      </c>
      <c r="H5659">
        <v>73</v>
      </c>
      <c r="I5659" s="101" t="s">
        <v>32</v>
      </c>
      <c r="J5659" s="1">
        <f>DATEVALUE(RIGHT(jaar_zip[[#This Row],[YYYYMMDD]],2)&amp;"-"&amp;MID(jaar_zip[[#This Row],[YYYYMMDD]],5,2)&amp;"-"&amp;LEFT(jaar_zip[[#This Row],[YYYYMMDD]],4))</f>
        <v>45469</v>
      </c>
      <c r="K5659" s="101" t="str">
        <f>IF(AND(VALUE(MONTH(jaar_zip[[#This Row],[Datum]]))=1,VALUE(WEEKNUM(jaar_zip[[#This Row],[Datum]],21))&gt;51),RIGHT(YEAR(jaar_zip[[#This Row],[Datum]])-1,2),RIGHT(YEAR(jaar_zip[[#This Row],[Datum]]),2))&amp;"-"&amp; TEXT(WEEKNUM(jaar_zip[[#This Row],[Datum]],21),"00")</f>
        <v>24-26</v>
      </c>
      <c r="L5659" s="101">
        <f>MONTH(jaar_zip[[#This Row],[Datum]])</f>
        <v>6</v>
      </c>
      <c r="M5659" s="101">
        <f>IF(ISNUMBER(jaar_zip[[#This Row],[etmaaltemperatuur]]),IF(jaar_zip[[#This Row],[etmaaltemperatuur]]&lt;stookgrens,stookgrens-jaar_zip[[#This Row],[etmaaltemperatuur]],0),"")</f>
        <v>0</v>
      </c>
      <c r="N5659" s="101">
        <f>IF(ISNUMBER(jaar_zip[[#This Row],[graaddagen]]),IF(OR(MONTH(jaar_zip[[#This Row],[Datum]])=1,MONTH(jaar_zip[[#This Row],[Datum]])=2,MONTH(jaar_zip[[#This Row],[Datum]])=11,MONTH(jaar_zip[[#This Row],[Datum]])=12),1.1,IF(OR(MONTH(jaar_zip[[#This Row],[Datum]])=3,MONTH(jaar_zip[[#This Row],[Datum]])=10),1,0.8))*jaar_zip[[#This Row],[graaddagen]],"")</f>
        <v>0</v>
      </c>
      <c r="O5659" s="101">
        <f>IF(ISNUMBER(jaar_zip[[#This Row],[etmaaltemperatuur]]),IF(jaar_zip[[#This Row],[etmaaltemperatuur]]&gt;stookgrens,jaar_zip[[#This Row],[etmaaltemperatuur]]-stookgrens,0),"")</f>
        <v>4.8999999999999986</v>
      </c>
    </row>
    <row r="5660" spans="1:15" x14ac:dyDescent="0.25">
      <c r="A5660">
        <v>310</v>
      </c>
      <c r="B5660">
        <v>20240627</v>
      </c>
      <c r="C5660">
        <v>6.3</v>
      </c>
      <c r="D5660">
        <v>20.100000000000001</v>
      </c>
      <c r="E5660">
        <v>2661</v>
      </c>
      <c r="F5660">
        <v>0</v>
      </c>
      <c r="G5660">
        <v>1009.4</v>
      </c>
      <c r="H5660">
        <v>76</v>
      </c>
      <c r="I5660" s="101" t="s">
        <v>32</v>
      </c>
      <c r="J5660" s="1">
        <f>DATEVALUE(RIGHT(jaar_zip[[#This Row],[YYYYMMDD]],2)&amp;"-"&amp;MID(jaar_zip[[#This Row],[YYYYMMDD]],5,2)&amp;"-"&amp;LEFT(jaar_zip[[#This Row],[YYYYMMDD]],4))</f>
        <v>45470</v>
      </c>
      <c r="K5660" s="101" t="str">
        <f>IF(AND(VALUE(MONTH(jaar_zip[[#This Row],[Datum]]))=1,VALUE(WEEKNUM(jaar_zip[[#This Row],[Datum]],21))&gt;51),RIGHT(YEAR(jaar_zip[[#This Row],[Datum]])-1,2),RIGHT(YEAR(jaar_zip[[#This Row],[Datum]]),2))&amp;"-"&amp; TEXT(WEEKNUM(jaar_zip[[#This Row],[Datum]],21),"00")</f>
        <v>24-26</v>
      </c>
      <c r="L5660" s="101">
        <f>MONTH(jaar_zip[[#This Row],[Datum]])</f>
        <v>6</v>
      </c>
      <c r="M5660" s="101">
        <f>IF(ISNUMBER(jaar_zip[[#This Row],[etmaaltemperatuur]]),IF(jaar_zip[[#This Row],[etmaaltemperatuur]]&lt;stookgrens,stookgrens-jaar_zip[[#This Row],[etmaaltemperatuur]],0),"")</f>
        <v>0</v>
      </c>
      <c r="N5660" s="101">
        <f>IF(ISNUMBER(jaar_zip[[#This Row],[graaddagen]]),IF(OR(MONTH(jaar_zip[[#This Row],[Datum]])=1,MONTH(jaar_zip[[#This Row],[Datum]])=2,MONTH(jaar_zip[[#This Row],[Datum]])=11,MONTH(jaar_zip[[#This Row],[Datum]])=12),1.1,IF(OR(MONTH(jaar_zip[[#This Row],[Datum]])=3,MONTH(jaar_zip[[#This Row],[Datum]])=10),1,0.8))*jaar_zip[[#This Row],[graaddagen]],"")</f>
        <v>0</v>
      </c>
      <c r="O5660" s="101">
        <f>IF(ISNUMBER(jaar_zip[[#This Row],[etmaaltemperatuur]]),IF(jaar_zip[[#This Row],[etmaaltemperatuur]]&gt;stookgrens,jaar_zip[[#This Row],[etmaaltemperatuur]]-stookgrens,0),"")</f>
        <v>2.1000000000000014</v>
      </c>
    </row>
    <row r="5661" spans="1:15" x14ac:dyDescent="0.25">
      <c r="A5661">
        <v>310</v>
      </c>
      <c r="B5661">
        <v>20240628</v>
      </c>
      <c r="C5661">
        <v>6.8</v>
      </c>
      <c r="D5661">
        <v>17.3</v>
      </c>
      <c r="E5661">
        <v>2930</v>
      </c>
      <c r="F5661">
        <v>0</v>
      </c>
      <c r="G5661">
        <v>1016.3</v>
      </c>
      <c r="H5661">
        <v>70</v>
      </c>
      <c r="I5661" s="101" t="s">
        <v>32</v>
      </c>
      <c r="J5661" s="1">
        <f>DATEVALUE(RIGHT(jaar_zip[[#This Row],[YYYYMMDD]],2)&amp;"-"&amp;MID(jaar_zip[[#This Row],[YYYYMMDD]],5,2)&amp;"-"&amp;LEFT(jaar_zip[[#This Row],[YYYYMMDD]],4))</f>
        <v>45471</v>
      </c>
      <c r="K5661" s="101" t="str">
        <f>IF(AND(VALUE(MONTH(jaar_zip[[#This Row],[Datum]]))=1,VALUE(WEEKNUM(jaar_zip[[#This Row],[Datum]],21))&gt;51),RIGHT(YEAR(jaar_zip[[#This Row],[Datum]])-1,2),RIGHT(YEAR(jaar_zip[[#This Row],[Datum]]),2))&amp;"-"&amp; TEXT(WEEKNUM(jaar_zip[[#This Row],[Datum]],21),"00")</f>
        <v>24-26</v>
      </c>
      <c r="L5661" s="101">
        <f>MONTH(jaar_zip[[#This Row],[Datum]])</f>
        <v>6</v>
      </c>
      <c r="M5661" s="101">
        <f>IF(ISNUMBER(jaar_zip[[#This Row],[etmaaltemperatuur]]),IF(jaar_zip[[#This Row],[etmaaltemperatuur]]&lt;stookgrens,stookgrens-jaar_zip[[#This Row],[etmaaltemperatuur]],0),"")</f>
        <v>0.69999999999999929</v>
      </c>
      <c r="N5661" s="101">
        <f>IF(ISNUMBER(jaar_zip[[#This Row],[graaddagen]]),IF(OR(MONTH(jaar_zip[[#This Row],[Datum]])=1,MONTH(jaar_zip[[#This Row],[Datum]])=2,MONTH(jaar_zip[[#This Row],[Datum]])=11,MONTH(jaar_zip[[#This Row],[Datum]])=12),1.1,IF(OR(MONTH(jaar_zip[[#This Row],[Datum]])=3,MONTH(jaar_zip[[#This Row],[Datum]])=10),1,0.8))*jaar_zip[[#This Row],[graaddagen]],"")</f>
        <v>0.5599999999999995</v>
      </c>
      <c r="O5661" s="101">
        <f>IF(ISNUMBER(jaar_zip[[#This Row],[etmaaltemperatuur]]),IF(jaar_zip[[#This Row],[etmaaltemperatuur]]&gt;stookgrens,jaar_zip[[#This Row],[etmaaltemperatuur]]-stookgrens,0),"")</f>
        <v>0</v>
      </c>
    </row>
    <row r="5662" spans="1:15" x14ac:dyDescent="0.25">
      <c r="A5662">
        <v>310</v>
      </c>
      <c r="B5662">
        <v>20240629</v>
      </c>
      <c r="C5662">
        <v>3.3</v>
      </c>
      <c r="D5662">
        <v>18.100000000000001</v>
      </c>
      <c r="E5662">
        <v>2309</v>
      </c>
      <c r="F5662">
        <v>0.2</v>
      </c>
      <c r="G5662">
        <v>1013.4</v>
      </c>
      <c r="H5662">
        <v>70</v>
      </c>
      <c r="I5662" s="101" t="s">
        <v>32</v>
      </c>
      <c r="J5662" s="1">
        <f>DATEVALUE(RIGHT(jaar_zip[[#This Row],[YYYYMMDD]],2)&amp;"-"&amp;MID(jaar_zip[[#This Row],[YYYYMMDD]],5,2)&amp;"-"&amp;LEFT(jaar_zip[[#This Row],[YYYYMMDD]],4))</f>
        <v>45472</v>
      </c>
      <c r="K5662" s="101" t="str">
        <f>IF(AND(VALUE(MONTH(jaar_zip[[#This Row],[Datum]]))=1,VALUE(WEEKNUM(jaar_zip[[#This Row],[Datum]],21))&gt;51),RIGHT(YEAR(jaar_zip[[#This Row],[Datum]])-1,2),RIGHT(YEAR(jaar_zip[[#This Row],[Datum]]),2))&amp;"-"&amp; TEXT(WEEKNUM(jaar_zip[[#This Row],[Datum]],21),"00")</f>
        <v>24-26</v>
      </c>
      <c r="L5662" s="101">
        <f>MONTH(jaar_zip[[#This Row],[Datum]])</f>
        <v>6</v>
      </c>
      <c r="M5662" s="101">
        <f>IF(ISNUMBER(jaar_zip[[#This Row],[etmaaltemperatuur]]),IF(jaar_zip[[#This Row],[etmaaltemperatuur]]&lt;stookgrens,stookgrens-jaar_zip[[#This Row],[etmaaltemperatuur]],0),"")</f>
        <v>0</v>
      </c>
      <c r="N5662" s="101">
        <f>IF(ISNUMBER(jaar_zip[[#This Row],[graaddagen]]),IF(OR(MONTH(jaar_zip[[#This Row],[Datum]])=1,MONTH(jaar_zip[[#This Row],[Datum]])=2,MONTH(jaar_zip[[#This Row],[Datum]])=11,MONTH(jaar_zip[[#This Row],[Datum]])=12),1.1,IF(OR(MONTH(jaar_zip[[#This Row],[Datum]])=3,MONTH(jaar_zip[[#This Row],[Datum]])=10),1,0.8))*jaar_zip[[#This Row],[graaddagen]],"")</f>
        <v>0</v>
      </c>
      <c r="O5662" s="101">
        <f>IF(ISNUMBER(jaar_zip[[#This Row],[etmaaltemperatuur]]),IF(jaar_zip[[#This Row],[etmaaltemperatuur]]&gt;stookgrens,jaar_zip[[#This Row],[etmaaltemperatuur]]-stookgrens,0),"")</f>
        <v>0.10000000000000142</v>
      </c>
    </row>
    <row r="5663" spans="1:15" x14ac:dyDescent="0.25">
      <c r="A5663">
        <v>310</v>
      </c>
      <c r="B5663">
        <v>20240630</v>
      </c>
      <c r="C5663">
        <v>4.3</v>
      </c>
      <c r="D5663">
        <v>16.8</v>
      </c>
      <c r="E5663">
        <v>1726</v>
      </c>
      <c r="F5663">
        <v>2.8</v>
      </c>
      <c r="G5663">
        <v>1011.7</v>
      </c>
      <c r="H5663">
        <v>79</v>
      </c>
      <c r="I5663" s="101" t="s">
        <v>32</v>
      </c>
      <c r="J5663" s="1">
        <f>DATEVALUE(RIGHT(jaar_zip[[#This Row],[YYYYMMDD]],2)&amp;"-"&amp;MID(jaar_zip[[#This Row],[YYYYMMDD]],5,2)&amp;"-"&amp;LEFT(jaar_zip[[#This Row],[YYYYMMDD]],4))</f>
        <v>45473</v>
      </c>
      <c r="K5663" s="101" t="str">
        <f>IF(AND(VALUE(MONTH(jaar_zip[[#This Row],[Datum]]))=1,VALUE(WEEKNUM(jaar_zip[[#This Row],[Datum]],21))&gt;51),RIGHT(YEAR(jaar_zip[[#This Row],[Datum]])-1,2),RIGHT(YEAR(jaar_zip[[#This Row],[Datum]]),2))&amp;"-"&amp; TEXT(WEEKNUM(jaar_zip[[#This Row],[Datum]],21),"00")</f>
        <v>24-26</v>
      </c>
      <c r="L5663" s="101">
        <f>MONTH(jaar_zip[[#This Row],[Datum]])</f>
        <v>6</v>
      </c>
      <c r="M5663" s="101">
        <f>IF(ISNUMBER(jaar_zip[[#This Row],[etmaaltemperatuur]]),IF(jaar_zip[[#This Row],[etmaaltemperatuur]]&lt;stookgrens,stookgrens-jaar_zip[[#This Row],[etmaaltemperatuur]],0),"")</f>
        <v>1.1999999999999993</v>
      </c>
      <c r="N5663" s="101">
        <f>IF(ISNUMBER(jaar_zip[[#This Row],[graaddagen]]),IF(OR(MONTH(jaar_zip[[#This Row],[Datum]])=1,MONTH(jaar_zip[[#This Row],[Datum]])=2,MONTH(jaar_zip[[#This Row],[Datum]])=11,MONTH(jaar_zip[[#This Row],[Datum]])=12),1.1,IF(OR(MONTH(jaar_zip[[#This Row],[Datum]])=3,MONTH(jaar_zip[[#This Row],[Datum]])=10),1,0.8))*jaar_zip[[#This Row],[graaddagen]],"")</f>
        <v>0.95999999999999952</v>
      </c>
      <c r="O5663" s="101">
        <f>IF(ISNUMBER(jaar_zip[[#This Row],[etmaaltemperatuur]]),IF(jaar_zip[[#This Row],[etmaaltemperatuur]]&gt;stookgrens,jaar_zip[[#This Row],[etmaaltemperatuur]]-stookgrens,0),"")</f>
        <v>0</v>
      </c>
    </row>
    <row r="5664" spans="1:15" x14ac:dyDescent="0.25">
      <c r="A5664">
        <v>310</v>
      </c>
      <c r="B5664">
        <v>20240701</v>
      </c>
      <c r="C5664">
        <v>5.5</v>
      </c>
      <c r="D5664">
        <v>16.600000000000001</v>
      </c>
      <c r="E5664">
        <v>2667</v>
      </c>
      <c r="F5664">
        <v>0.2</v>
      </c>
      <c r="G5664">
        <v>1016.7</v>
      </c>
      <c r="H5664">
        <v>74</v>
      </c>
      <c r="I5664" s="101" t="s">
        <v>32</v>
      </c>
      <c r="J5664" s="1">
        <f>DATEVALUE(RIGHT(jaar_zip[[#This Row],[YYYYMMDD]],2)&amp;"-"&amp;MID(jaar_zip[[#This Row],[YYYYMMDD]],5,2)&amp;"-"&amp;LEFT(jaar_zip[[#This Row],[YYYYMMDD]],4))</f>
        <v>45474</v>
      </c>
      <c r="K5664" s="101" t="str">
        <f>IF(AND(VALUE(MONTH(jaar_zip[[#This Row],[Datum]]))=1,VALUE(WEEKNUM(jaar_zip[[#This Row],[Datum]],21))&gt;51),RIGHT(YEAR(jaar_zip[[#This Row],[Datum]])-1,2),RIGHT(YEAR(jaar_zip[[#This Row],[Datum]]),2))&amp;"-"&amp; TEXT(WEEKNUM(jaar_zip[[#This Row],[Datum]],21),"00")</f>
        <v>24-27</v>
      </c>
      <c r="L5664" s="101">
        <f>MONTH(jaar_zip[[#This Row],[Datum]])</f>
        <v>7</v>
      </c>
      <c r="M5664" s="101">
        <f>IF(ISNUMBER(jaar_zip[[#This Row],[etmaaltemperatuur]]),IF(jaar_zip[[#This Row],[etmaaltemperatuur]]&lt;stookgrens,stookgrens-jaar_zip[[#This Row],[etmaaltemperatuur]],0),"")</f>
        <v>1.3999999999999986</v>
      </c>
      <c r="N5664" s="101">
        <f>IF(ISNUMBER(jaar_zip[[#This Row],[graaddagen]]),IF(OR(MONTH(jaar_zip[[#This Row],[Datum]])=1,MONTH(jaar_zip[[#This Row],[Datum]])=2,MONTH(jaar_zip[[#This Row],[Datum]])=11,MONTH(jaar_zip[[#This Row],[Datum]])=12),1.1,IF(OR(MONTH(jaar_zip[[#This Row],[Datum]])=3,MONTH(jaar_zip[[#This Row],[Datum]])=10),1,0.8))*jaar_zip[[#This Row],[graaddagen]],"")</f>
        <v>1.119999999999999</v>
      </c>
      <c r="O5664" s="101">
        <f>IF(ISNUMBER(jaar_zip[[#This Row],[etmaaltemperatuur]]),IF(jaar_zip[[#This Row],[etmaaltemperatuur]]&gt;stookgrens,jaar_zip[[#This Row],[etmaaltemperatuur]]-stookgrens,0),"")</f>
        <v>0</v>
      </c>
    </row>
    <row r="5665" spans="1:15" x14ac:dyDescent="0.25">
      <c r="A5665">
        <v>310</v>
      </c>
      <c r="B5665">
        <v>20240702</v>
      </c>
      <c r="C5665">
        <v>5</v>
      </c>
      <c r="D5665">
        <v>15.4</v>
      </c>
      <c r="E5665">
        <v>1336</v>
      </c>
      <c r="F5665">
        <v>2.6</v>
      </c>
      <c r="G5665">
        <v>1015.9</v>
      </c>
      <c r="H5665">
        <v>79</v>
      </c>
      <c r="I5665" s="101" t="s">
        <v>32</v>
      </c>
      <c r="J5665" s="1">
        <f>DATEVALUE(RIGHT(jaar_zip[[#This Row],[YYYYMMDD]],2)&amp;"-"&amp;MID(jaar_zip[[#This Row],[YYYYMMDD]],5,2)&amp;"-"&amp;LEFT(jaar_zip[[#This Row],[YYYYMMDD]],4))</f>
        <v>45475</v>
      </c>
      <c r="K5665" s="101" t="str">
        <f>IF(AND(VALUE(MONTH(jaar_zip[[#This Row],[Datum]]))=1,VALUE(WEEKNUM(jaar_zip[[#This Row],[Datum]],21))&gt;51),RIGHT(YEAR(jaar_zip[[#This Row],[Datum]])-1,2),RIGHT(YEAR(jaar_zip[[#This Row],[Datum]]),2))&amp;"-"&amp; TEXT(WEEKNUM(jaar_zip[[#This Row],[Datum]],21),"00")</f>
        <v>24-27</v>
      </c>
      <c r="L5665" s="101">
        <f>MONTH(jaar_zip[[#This Row],[Datum]])</f>
        <v>7</v>
      </c>
      <c r="M5665" s="101">
        <f>IF(ISNUMBER(jaar_zip[[#This Row],[etmaaltemperatuur]]),IF(jaar_zip[[#This Row],[etmaaltemperatuur]]&lt;stookgrens,stookgrens-jaar_zip[[#This Row],[etmaaltemperatuur]],0),"")</f>
        <v>2.5999999999999996</v>
      </c>
      <c r="N5665" s="101">
        <f>IF(ISNUMBER(jaar_zip[[#This Row],[graaddagen]]),IF(OR(MONTH(jaar_zip[[#This Row],[Datum]])=1,MONTH(jaar_zip[[#This Row],[Datum]])=2,MONTH(jaar_zip[[#This Row],[Datum]])=11,MONTH(jaar_zip[[#This Row],[Datum]])=12),1.1,IF(OR(MONTH(jaar_zip[[#This Row],[Datum]])=3,MONTH(jaar_zip[[#This Row],[Datum]])=10),1,0.8))*jaar_zip[[#This Row],[graaddagen]],"")</f>
        <v>2.0799999999999996</v>
      </c>
      <c r="O5665" s="101">
        <f>IF(ISNUMBER(jaar_zip[[#This Row],[etmaaltemperatuur]]),IF(jaar_zip[[#This Row],[etmaaltemperatuur]]&gt;stookgrens,jaar_zip[[#This Row],[etmaaltemperatuur]]-stookgrens,0),"")</f>
        <v>0</v>
      </c>
    </row>
    <row r="5666" spans="1:15" x14ac:dyDescent="0.25">
      <c r="A5666">
        <v>310</v>
      </c>
      <c r="B5666">
        <v>20240703</v>
      </c>
      <c r="C5666">
        <v>6.5</v>
      </c>
      <c r="D5666">
        <v>15.3</v>
      </c>
      <c r="E5666">
        <v>956</v>
      </c>
      <c r="F5666">
        <v>25.3</v>
      </c>
      <c r="G5666">
        <v>1009.5</v>
      </c>
      <c r="H5666">
        <v>82</v>
      </c>
      <c r="I5666" s="101" t="s">
        <v>32</v>
      </c>
      <c r="J5666" s="1">
        <f>DATEVALUE(RIGHT(jaar_zip[[#This Row],[YYYYMMDD]],2)&amp;"-"&amp;MID(jaar_zip[[#This Row],[YYYYMMDD]],5,2)&amp;"-"&amp;LEFT(jaar_zip[[#This Row],[YYYYMMDD]],4))</f>
        <v>45476</v>
      </c>
      <c r="K5666" s="101" t="str">
        <f>IF(AND(VALUE(MONTH(jaar_zip[[#This Row],[Datum]]))=1,VALUE(WEEKNUM(jaar_zip[[#This Row],[Datum]],21))&gt;51),RIGHT(YEAR(jaar_zip[[#This Row],[Datum]])-1,2),RIGHT(YEAR(jaar_zip[[#This Row],[Datum]]),2))&amp;"-"&amp; TEXT(WEEKNUM(jaar_zip[[#This Row],[Datum]],21),"00")</f>
        <v>24-27</v>
      </c>
      <c r="L5666" s="101">
        <f>MONTH(jaar_zip[[#This Row],[Datum]])</f>
        <v>7</v>
      </c>
      <c r="M5666" s="101">
        <f>IF(ISNUMBER(jaar_zip[[#This Row],[etmaaltemperatuur]]),IF(jaar_zip[[#This Row],[etmaaltemperatuur]]&lt;stookgrens,stookgrens-jaar_zip[[#This Row],[etmaaltemperatuur]],0),"")</f>
        <v>2.6999999999999993</v>
      </c>
      <c r="N5666" s="101">
        <f>IF(ISNUMBER(jaar_zip[[#This Row],[graaddagen]]),IF(OR(MONTH(jaar_zip[[#This Row],[Datum]])=1,MONTH(jaar_zip[[#This Row],[Datum]])=2,MONTH(jaar_zip[[#This Row],[Datum]])=11,MONTH(jaar_zip[[#This Row],[Datum]])=12),1.1,IF(OR(MONTH(jaar_zip[[#This Row],[Datum]])=3,MONTH(jaar_zip[[#This Row],[Datum]])=10),1,0.8))*jaar_zip[[#This Row],[graaddagen]],"")</f>
        <v>2.1599999999999997</v>
      </c>
      <c r="O5666" s="101">
        <f>IF(ISNUMBER(jaar_zip[[#This Row],[etmaaltemperatuur]]),IF(jaar_zip[[#This Row],[etmaaltemperatuur]]&gt;stookgrens,jaar_zip[[#This Row],[etmaaltemperatuur]]-stookgrens,0),"")</f>
        <v>0</v>
      </c>
    </row>
    <row r="5667" spans="1:15" x14ac:dyDescent="0.25">
      <c r="A5667">
        <v>310</v>
      </c>
      <c r="B5667">
        <v>20240704</v>
      </c>
      <c r="C5667">
        <v>8.6999999999999993</v>
      </c>
      <c r="D5667">
        <v>16.3</v>
      </c>
      <c r="E5667">
        <v>2822</v>
      </c>
      <c r="F5667">
        <v>2.6</v>
      </c>
      <c r="G5667">
        <v>1008.7</v>
      </c>
      <c r="H5667">
        <v>71</v>
      </c>
      <c r="I5667" s="101" t="s">
        <v>32</v>
      </c>
      <c r="J5667" s="1">
        <f>DATEVALUE(RIGHT(jaar_zip[[#This Row],[YYYYMMDD]],2)&amp;"-"&amp;MID(jaar_zip[[#This Row],[YYYYMMDD]],5,2)&amp;"-"&amp;LEFT(jaar_zip[[#This Row],[YYYYMMDD]],4))</f>
        <v>45477</v>
      </c>
      <c r="K5667" s="101" t="str">
        <f>IF(AND(VALUE(MONTH(jaar_zip[[#This Row],[Datum]]))=1,VALUE(WEEKNUM(jaar_zip[[#This Row],[Datum]],21))&gt;51),RIGHT(YEAR(jaar_zip[[#This Row],[Datum]])-1,2),RIGHT(YEAR(jaar_zip[[#This Row],[Datum]]),2))&amp;"-"&amp; TEXT(WEEKNUM(jaar_zip[[#This Row],[Datum]],21),"00")</f>
        <v>24-27</v>
      </c>
      <c r="L5667" s="101">
        <f>MONTH(jaar_zip[[#This Row],[Datum]])</f>
        <v>7</v>
      </c>
      <c r="M5667" s="101">
        <f>IF(ISNUMBER(jaar_zip[[#This Row],[etmaaltemperatuur]]),IF(jaar_zip[[#This Row],[etmaaltemperatuur]]&lt;stookgrens,stookgrens-jaar_zip[[#This Row],[etmaaltemperatuur]],0),"")</f>
        <v>1.6999999999999993</v>
      </c>
      <c r="N5667" s="101">
        <f>IF(ISNUMBER(jaar_zip[[#This Row],[graaddagen]]),IF(OR(MONTH(jaar_zip[[#This Row],[Datum]])=1,MONTH(jaar_zip[[#This Row],[Datum]])=2,MONTH(jaar_zip[[#This Row],[Datum]])=11,MONTH(jaar_zip[[#This Row],[Datum]])=12),1.1,IF(OR(MONTH(jaar_zip[[#This Row],[Datum]])=3,MONTH(jaar_zip[[#This Row],[Datum]])=10),1,0.8))*jaar_zip[[#This Row],[graaddagen]],"")</f>
        <v>1.3599999999999994</v>
      </c>
      <c r="O5667" s="101">
        <f>IF(ISNUMBER(jaar_zip[[#This Row],[etmaaltemperatuur]]),IF(jaar_zip[[#This Row],[etmaaltemperatuur]]&gt;stookgrens,jaar_zip[[#This Row],[etmaaltemperatuur]]-stookgrens,0),"")</f>
        <v>0</v>
      </c>
    </row>
    <row r="5668" spans="1:15" x14ac:dyDescent="0.25">
      <c r="A5668">
        <v>310</v>
      </c>
      <c r="B5668">
        <v>20240705</v>
      </c>
      <c r="C5668">
        <v>8.4</v>
      </c>
      <c r="D5668">
        <v>16.5</v>
      </c>
      <c r="E5668">
        <v>883</v>
      </c>
      <c r="F5668">
        <v>4.0999999999999996</v>
      </c>
      <c r="G5668">
        <v>1008</v>
      </c>
      <c r="H5668">
        <v>87</v>
      </c>
      <c r="I5668" s="101" t="s">
        <v>32</v>
      </c>
      <c r="J5668" s="1">
        <f>DATEVALUE(RIGHT(jaar_zip[[#This Row],[YYYYMMDD]],2)&amp;"-"&amp;MID(jaar_zip[[#This Row],[YYYYMMDD]],5,2)&amp;"-"&amp;LEFT(jaar_zip[[#This Row],[YYYYMMDD]],4))</f>
        <v>45478</v>
      </c>
      <c r="K5668" s="101" t="str">
        <f>IF(AND(VALUE(MONTH(jaar_zip[[#This Row],[Datum]]))=1,VALUE(WEEKNUM(jaar_zip[[#This Row],[Datum]],21))&gt;51),RIGHT(YEAR(jaar_zip[[#This Row],[Datum]])-1,2),RIGHT(YEAR(jaar_zip[[#This Row],[Datum]]),2))&amp;"-"&amp; TEXT(WEEKNUM(jaar_zip[[#This Row],[Datum]],21),"00")</f>
        <v>24-27</v>
      </c>
      <c r="L5668" s="101">
        <f>MONTH(jaar_zip[[#This Row],[Datum]])</f>
        <v>7</v>
      </c>
      <c r="M5668" s="101">
        <f>IF(ISNUMBER(jaar_zip[[#This Row],[etmaaltemperatuur]]),IF(jaar_zip[[#This Row],[etmaaltemperatuur]]&lt;stookgrens,stookgrens-jaar_zip[[#This Row],[etmaaltemperatuur]],0),"")</f>
        <v>1.5</v>
      </c>
      <c r="N5668" s="101">
        <f>IF(ISNUMBER(jaar_zip[[#This Row],[graaddagen]]),IF(OR(MONTH(jaar_zip[[#This Row],[Datum]])=1,MONTH(jaar_zip[[#This Row],[Datum]])=2,MONTH(jaar_zip[[#This Row],[Datum]])=11,MONTH(jaar_zip[[#This Row],[Datum]])=12),1.1,IF(OR(MONTH(jaar_zip[[#This Row],[Datum]])=3,MONTH(jaar_zip[[#This Row],[Datum]])=10),1,0.8))*jaar_zip[[#This Row],[graaddagen]],"")</f>
        <v>1.2000000000000002</v>
      </c>
      <c r="O5668" s="101">
        <f>IF(ISNUMBER(jaar_zip[[#This Row],[etmaaltemperatuur]]),IF(jaar_zip[[#This Row],[etmaaltemperatuur]]&gt;stookgrens,jaar_zip[[#This Row],[etmaaltemperatuur]]-stookgrens,0),"")</f>
        <v>0</v>
      </c>
    </row>
    <row r="5669" spans="1:15" x14ac:dyDescent="0.25">
      <c r="A5669">
        <v>310</v>
      </c>
      <c r="B5669">
        <v>20240706</v>
      </c>
      <c r="C5669">
        <v>11.5</v>
      </c>
      <c r="D5669">
        <v>16.100000000000001</v>
      </c>
      <c r="E5669">
        <v>2021</v>
      </c>
      <c r="F5669">
        <v>10.5</v>
      </c>
      <c r="G5669">
        <v>1003.2</v>
      </c>
      <c r="H5669">
        <v>80</v>
      </c>
      <c r="I5669" s="101" t="s">
        <v>32</v>
      </c>
      <c r="J5669" s="1">
        <f>DATEVALUE(RIGHT(jaar_zip[[#This Row],[YYYYMMDD]],2)&amp;"-"&amp;MID(jaar_zip[[#This Row],[YYYYMMDD]],5,2)&amp;"-"&amp;LEFT(jaar_zip[[#This Row],[YYYYMMDD]],4))</f>
        <v>45479</v>
      </c>
      <c r="K5669" s="101" t="str">
        <f>IF(AND(VALUE(MONTH(jaar_zip[[#This Row],[Datum]]))=1,VALUE(WEEKNUM(jaar_zip[[#This Row],[Datum]],21))&gt;51),RIGHT(YEAR(jaar_zip[[#This Row],[Datum]])-1,2),RIGHT(YEAR(jaar_zip[[#This Row],[Datum]]),2))&amp;"-"&amp; TEXT(WEEKNUM(jaar_zip[[#This Row],[Datum]],21),"00")</f>
        <v>24-27</v>
      </c>
      <c r="L5669" s="101">
        <f>MONTH(jaar_zip[[#This Row],[Datum]])</f>
        <v>7</v>
      </c>
      <c r="M5669" s="101">
        <f>IF(ISNUMBER(jaar_zip[[#This Row],[etmaaltemperatuur]]),IF(jaar_zip[[#This Row],[etmaaltemperatuur]]&lt;stookgrens,stookgrens-jaar_zip[[#This Row],[etmaaltemperatuur]],0),"")</f>
        <v>1.8999999999999986</v>
      </c>
      <c r="N5669" s="101">
        <f>IF(ISNUMBER(jaar_zip[[#This Row],[graaddagen]]),IF(OR(MONTH(jaar_zip[[#This Row],[Datum]])=1,MONTH(jaar_zip[[#This Row],[Datum]])=2,MONTH(jaar_zip[[#This Row],[Datum]])=11,MONTH(jaar_zip[[#This Row],[Datum]])=12),1.1,IF(OR(MONTH(jaar_zip[[#This Row],[Datum]])=3,MONTH(jaar_zip[[#This Row],[Datum]])=10),1,0.8))*jaar_zip[[#This Row],[graaddagen]],"")</f>
        <v>1.5199999999999989</v>
      </c>
      <c r="O5669" s="101">
        <f>IF(ISNUMBER(jaar_zip[[#This Row],[etmaaltemperatuur]]),IF(jaar_zip[[#This Row],[etmaaltemperatuur]]&gt;stookgrens,jaar_zip[[#This Row],[etmaaltemperatuur]]-stookgrens,0),"")</f>
        <v>0</v>
      </c>
    </row>
    <row r="5670" spans="1:15" x14ac:dyDescent="0.25">
      <c r="A5670">
        <v>310</v>
      </c>
      <c r="B5670">
        <v>20240707</v>
      </c>
      <c r="C5670">
        <v>7.1</v>
      </c>
      <c r="D5670">
        <v>15.2</v>
      </c>
      <c r="E5670">
        <v>1622</v>
      </c>
      <c r="F5670">
        <v>5.7</v>
      </c>
      <c r="G5670">
        <v>1012.3</v>
      </c>
      <c r="H5670">
        <v>80</v>
      </c>
      <c r="I5670" s="101" t="s">
        <v>32</v>
      </c>
      <c r="J5670" s="1">
        <f>DATEVALUE(RIGHT(jaar_zip[[#This Row],[YYYYMMDD]],2)&amp;"-"&amp;MID(jaar_zip[[#This Row],[YYYYMMDD]],5,2)&amp;"-"&amp;LEFT(jaar_zip[[#This Row],[YYYYMMDD]],4))</f>
        <v>45480</v>
      </c>
      <c r="K5670" s="101" t="str">
        <f>IF(AND(VALUE(MONTH(jaar_zip[[#This Row],[Datum]]))=1,VALUE(WEEKNUM(jaar_zip[[#This Row],[Datum]],21))&gt;51),RIGHT(YEAR(jaar_zip[[#This Row],[Datum]])-1,2),RIGHT(YEAR(jaar_zip[[#This Row],[Datum]]),2))&amp;"-"&amp; TEXT(WEEKNUM(jaar_zip[[#This Row],[Datum]],21),"00")</f>
        <v>24-27</v>
      </c>
      <c r="L5670" s="101">
        <f>MONTH(jaar_zip[[#This Row],[Datum]])</f>
        <v>7</v>
      </c>
      <c r="M5670" s="101">
        <f>IF(ISNUMBER(jaar_zip[[#This Row],[etmaaltemperatuur]]),IF(jaar_zip[[#This Row],[etmaaltemperatuur]]&lt;stookgrens,stookgrens-jaar_zip[[#This Row],[etmaaltemperatuur]],0),"")</f>
        <v>2.8000000000000007</v>
      </c>
      <c r="N5670" s="101">
        <f>IF(ISNUMBER(jaar_zip[[#This Row],[graaddagen]]),IF(OR(MONTH(jaar_zip[[#This Row],[Datum]])=1,MONTH(jaar_zip[[#This Row],[Datum]])=2,MONTH(jaar_zip[[#This Row],[Datum]])=11,MONTH(jaar_zip[[#This Row],[Datum]])=12),1.1,IF(OR(MONTH(jaar_zip[[#This Row],[Datum]])=3,MONTH(jaar_zip[[#This Row],[Datum]])=10),1,0.8))*jaar_zip[[#This Row],[graaddagen]],"")</f>
        <v>2.2400000000000007</v>
      </c>
      <c r="O5670" s="101">
        <f>IF(ISNUMBER(jaar_zip[[#This Row],[etmaaltemperatuur]]),IF(jaar_zip[[#This Row],[etmaaltemperatuur]]&gt;stookgrens,jaar_zip[[#This Row],[etmaaltemperatuur]]-stookgrens,0),"")</f>
        <v>0</v>
      </c>
    </row>
    <row r="5671" spans="1:15" x14ac:dyDescent="0.25">
      <c r="A5671">
        <v>310</v>
      </c>
      <c r="B5671">
        <v>20240708</v>
      </c>
      <c r="C5671">
        <v>3.6</v>
      </c>
      <c r="D5671">
        <v>17.2</v>
      </c>
      <c r="E5671">
        <v>1580</v>
      </c>
      <c r="F5671">
        <v>-0.1</v>
      </c>
      <c r="G5671">
        <v>1016.7</v>
      </c>
      <c r="H5671">
        <v>76</v>
      </c>
      <c r="I5671" s="101" t="s">
        <v>32</v>
      </c>
      <c r="J5671" s="1">
        <f>DATEVALUE(RIGHT(jaar_zip[[#This Row],[YYYYMMDD]],2)&amp;"-"&amp;MID(jaar_zip[[#This Row],[YYYYMMDD]],5,2)&amp;"-"&amp;LEFT(jaar_zip[[#This Row],[YYYYMMDD]],4))</f>
        <v>45481</v>
      </c>
      <c r="K5671" s="101" t="str">
        <f>IF(AND(VALUE(MONTH(jaar_zip[[#This Row],[Datum]]))=1,VALUE(WEEKNUM(jaar_zip[[#This Row],[Datum]],21))&gt;51),RIGHT(YEAR(jaar_zip[[#This Row],[Datum]])-1,2),RIGHT(YEAR(jaar_zip[[#This Row],[Datum]]),2))&amp;"-"&amp; TEXT(WEEKNUM(jaar_zip[[#This Row],[Datum]],21),"00")</f>
        <v>24-28</v>
      </c>
      <c r="L5671" s="101">
        <f>MONTH(jaar_zip[[#This Row],[Datum]])</f>
        <v>7</v>
      </c>
      <c r="M5671" s="101">
        <f>IF(ISNUMBER(jaar_zip[[#This Row],[etmaaltemperatuur]]),IF(jaar_zip[[#This Row],[etmaaltemperatuur]]&lt;stookgrens,stookgrens-jaar_zip[[#This Row],[etmaaltemperatuur]],0),"")</f>
        <v>0.80000000000000071</v>
      </c>
      <c r="N5671" s="101">
        <f>IF(ISNUMBER(jaar_zip[[#This Row],[graaddagen]]),IF(OR(MONTH(jaar_zip[[#This Row],[Datum]])=1,MONTH(jaar_zip[[#This Row],[Datum]])=2,MONTH(jaar_zip[[#This Row],[Datum]])=11,MONTH(jaar_zip[[#This Row],[Datum]])=12),1.1,IF(OR(MONTH(jaar_zip[[#This Row],[Datum]])=3,MONTH(jaar_zip[[#This Row],[Datum]])=10),1,0.8))*jaar_zip[[#This Row],[graaddagen]],"")</f>
        <v>0.64000000000000057</v>
      </c>
      <c r="O5671" s="101">
        <f>IF(ISNUMBER(jaar_zip[[#This Row],[etmaaltemperatuur]]),IF(jaar_zip[[#This Row],[etmaaltemperatuur]]&gt;stookgrens,jaar_zip[[#This Row],[etmaaltemperatuur]]-stookgrens,0),"")</f>
        <v>0</v>
      </c>
    </row>
    <row r="5672" spans="1:15" x14ac:dyDescent="0.25">
      <c r="A5672">
        <v>310</v>
      </c>
      <c r="B5672">
        <v>20240709</v>
      </c>
      <c r="C5672">
        <v>4.8</v>
      </c>
      <c r="D5672">
        <v>19</v>
      </c>
      <c r="E5672">
        <v>1264</v>
      </c>
      <c r="F5672">
        <v>10.9</v>
      </c>
      <c r="G5672">
        <v>1012.6</v>
      </c>
      <c r="H5672">
        <v>81</v>
      </c>
      <c r="I5672" s="101" t="s">
        <v>32</v>
      </c>
      <c r="J5672" s="1">
        <f>DATEVALUE(RIGHT(jaar_zip[[#This Row],[YYYYMMDD]],2)&amp;"-"&amp;MID(jaar_zip[[#This Row],[YYYYMMDD]],5,2)&amp;"-"&amp;LEFT(jaar_zip[[#This Row],[YYYYMMDD]],4))</f>
        <v>45482</v>
      </c>
      <c r="K5672" s="101" t="str">
        <f>IF(AND(VALUE(MONTH(jaar_zip[[#This Row],[Datum]]))=1,VALUE(WEEKNUM(jaar_zip[[#This Row],[Datum]],21))&gt;51),RIGHT(YEAR(jaar_zip[[#This Row],[Datum]])-1,2),RIGHT(YEAR(jaar_zip[[#This Row],[Datum]]),2))&amp;"-"&amp; TEXT(WEEKNUM(jaar_zip[[#This Row],[Datum]],21),"00")</f>
        <v>24-28</v>
      </c>
      <c r="L5672" s="101">
        <f>MONTH(jaar_zip[[#This Row],[Datum]])</f>
        <v>7</v>
      </c>
      <c r="M5672" s="101">
        <f>IF(ISNUMBER(jaar_zip[[#This Row],[etmaaltemperatuur]]),IF(jaar_zip[[#This Row],[etmaaltemperatuur]]&lt;stookgrens,stookgrens-jaar_zip[[#This Row],[etmaaltemperatuur]],0),"")</f>
        <v>0</v>
      </c>
      <c r="N5672" s="101">
        <f>IF(ISNUMBER(jaar_zip[[#This Row],[graaddagen]]),IF(OR(MONTH(jaar_zip[[#This Row],[Datum]])=1,MONTH(jaar_zip[[#This Row],[Datum]])=2,MONTH(jaar_zip[[#This Row],[Datum]])=11,MONTH(jaar_zip[[#This Row],[Datum]])=12),1.1,IF(OR(MONTH(jaar_zip[[#This Row],[Datum]])=3,MONTH(jaar_zip[[#This Row],[Datum]])=10),1,0.8))*jaar_zip[[#This Row],[graaddagen]],"")</f>
        <v>0</v>
      </c>
      <c r="O5672" s="101">
        <f>IF(ISNUMBER(jaar_zip[[#This Row],[etmaaltemperatuur]]),IF(jaar_zip[[#This Row],[etmaaltemperatuur]]&gt;stookgrens,jaar_zip[[#This Row],[etmaaltemperatuur]]-stookgrens,0),"")</f>
        <v>1</v>
      </c>
    </row>
    <row r="5673" spans="1:15" x14ac:dyDescent="0.25">
      <c r="A5673">
        <v>310</v>
      </c>
      <c r="B5673">
        <v>20240710</v>
      </c>
      <c r="C5673">
        <v>6.3</v>
      </c>
      <c r="D5673">
        <v>18.100000000000001</v>
      </c>
      <c r="E5673">
        <v>1831</v>
      </c>
      <c r="F5673">
        <v>-0.1</v>
      </c>
      <c r="G5673">
        <v>1014.6</v>
      </c>
      <c r="H5673">
        <v>84</v>
      </c>
      <c r="I5673" s="101" t="s">
        <v>32</v>
      </c>
      <c r="J5673" s="1">
        <f>DATEVALUE(RIGHT(jaar_zip[[#This Row],[YYYYMMDD]],2)&amp;"-"&amp;MID(jaar_zip[[#This Row],[YYYYMMDD]],5,2)&amp;"-"&amp;LEFT(jaar_zip[[#This Row],[YYYYMMDD]],4))</f>
        <v>45483</v>
      </c>
      <c r="K5673" s="101" t="str">
        <f>IF(AND(VALUE(MONTH(jaar_zip[[#This Row],[Datum]]))=1,VALUE(WEEKNUM(jaar_zip[[#This Row],[Datum]],21))&gt;51),RIGHT(YEAR(jaar_zip[[#This Row],[Datum]])-1,2),RIGHT(YEAR(jaar_zip[[#This Row],[Datum]]),2))&amp;"-"&amp; TEXT(WEEKNUM(jaar_zip[[#This Row],[Datum]],21),"00")</f>
        <v>24-28</v>
      </c>
      <c r="L5673" s="101">
        <f>MONTH(jaar_zip[[#This Row],[Datum]])</f>
        <v>7</v>
      </c>
      <c r="M5673" s="101">
        <f>IF(ISNUMBER(jaar_zip[[#This Row],[etmaaltemperatuur]]),IF(jaar_zip[[#This Row],[etmaaltemperatuur]]&lt;stookgrens,stookgrens-jaar_zip[[#This Row],[etmaaltemperatuur]],0),"")</f>
        <v>0</v>
      </c>
      <c r="N5673" s="101">
        <f>IF(ISNUMBER(jaar_zip[[#This Row],[graaddagen]]),IF(OR(MONTH(jaar_zip[[#This Row],[Datum]])=1,MONTH(jaar_zip[[#This Row],[Datum]])=2,MONTH(jaar_zip[[#This Row],[Datum]])=11,MONTH(jaar_zip[[#This Row],[Datum]])=12),1.1,IF(OR(MONTH(jaar_zip[[#This Row],[Datum]])=3,MONTH(jaar_zip[[#This Row],[Datum]])=10),1,0.8))*jaar_zip[[#This Row],[graaddagen]],"")</f>
        <v>0</v>
      </c>
      <c r="O5673" s="101">
        <f>IF(ISNUMBER(jaar_zip[[#This Row],[etmaaltemperatuur]]),IF(jaar_zip[[#This Row],[etmaaltemperatuur]]&gt;stookgrens,jaar_zip[[#This Row],[etmaaltemperatuur]]-stookgrens,0),"")</f>
        <v>0.10000000000000142</v>
      </c>
    </row>
    <row r="5674" spans="1:15" x14ac:dyDescent="0.25">
      <c r="A5674">
        <v>310</v>
      </c>
      <c r="B5674">
        <v>20240711</v>
      </c>
      <c r="C5674">
        <v>5.3</v>
      </c>
      <c r="D5674">
        <v>17</v>
      </c>
      <c r="E5674">
        <v>2649</v>
      </c>
      <c r="F5674">
        <v>0</v>
      </c>
      <c r="G5674">
        <v>1017.6</v>
      </c>
      <c r="H5674">
        <v>76</v>
      </c>
      <c r="I5674" s="101" t="s">
        <v>32</v>
      </c>
      <c r="J5674" s="1">
        <f>DATEVALUE(RIGHT(jaar_zip[[#This Row],[YYYYMMDD]],2)&amp;"-"&amp;MID(jaar_zip[[#This Row],[YYYYMMDD]],5,2)&amp;"-"&amp;LEFT(jaar_zip[[#This Row],[YYYYMMDD]],4))</f>
        <v>45484</v>
      </c>
      <c r="K5674" s="101" t="str">
        <f>IF(AND(VALUE(MONTH(jaar_zip[[#This Row],[Datum]]))=1,VALUE(WEEKNUM(jaar_zip[[#This Row],[Datum]],21))&gt;51),RIGHT(YEAR(jaar_zip[[#This Row],[Datum]])-1,2),RIGHT(YEAR(jaar_zip[[#This Row],[Datum]]),2))&amp;"-"&amp; TEXT(WEEKNUM(jaar_zip[[#This Row],[Datum]],21),"00")</f>
        <v>24-28</v>
      </c>
      <c r="L5674" s="101">
        <f>MONTH(jaar_zip[[#This Row],[Datum]])</f>
        <v>7</v>
      </c>
      <c r="M5674" s="101">
        <f>IF(ISNUMBER(jaar_zip[[#This Row],[etmaaltemperatuur]]),IF(jaar_zip[[#This Row],[etmaaltemperatuur]]&lt;stookgrens,stookgrens-jaar_zip[[#This Row],[etmaaltemperatuur]],0),"")</f>
        <v>1</v>
      </c>
      <c r="N5674" s="101">
        <f>IF(ISNUMBER(jaar_zip[[#This Row],[graaddagen]]),IF(OR(MONTH(jaar_zip[[#This Row],[Datum]])=1,MONTH(jaar_zip[[#This Row],[Datum]])=2,MONTH(jaar_zip[[#This Row],[Datum]])=11,MONTH(jaar_zip[[#This Row],[Datum]])=12),1.1,IF(OR(MONTH(jaar_zip[[#This Row],[Datum]])=3,MONTH(jaar_zip[[#This Row],[Datum]])=10),1,0.8))*jaar_zip[[#This Row],[graaddagen]],"")</f>
        <v>0.8</v>
      </c>
      <c r="O5674" s="101">
        <f>IF(ISNUMBER(jaar_zip[[#This Row],[etmaaltemperatuur]]),IF(jaar_zip[[#This Row],[etmaaltemperatuur]]&gt;stookgrens,jaar_zip[[#This Row],[etmaaltemperatuur]]-stookgrens,0),"")</f>
        <v>0</v>
      </c>
    </row>
    <row r="5675" spans="1:15" x14ac:dyDescent="0.25">
      <c r="A5675">
        <v>310</v>
      </c>
      <c r="B5675">
        <v>20240712</v>
      </c>
      <c r="C5675">
        <v>5.5</v>
      </c>
      <c r="D5675">
        <v>15</v>
      </c>
      <c r="E5675">
        <v>821</v>
      </c>
      <c r="F5675">
        <v>12.1</v>
      </c>
      <c r="G5675">
        <v>1014.1</v>
      </c>
      <c r="H5675">
        <v>86</v>
      </c>
      <c r="I5675" s="101" t="s">
        <v>32</v>
      </c>
      <c r="J5675" s="1">
        <f>DATEVALUE(RIGHT(jaar_zip[[#This Row],[YYYYMMDD]],2)&amp;"-"&amp;MID(jaar_zip[[#This Row],[YYYYMMDD]],5,2)&amp;"-"&amp;LEFT(jaar_zip[[#This Row],[YYYYMMDD]],4))</f>
        <v>45485</v>
      </c>
      <c r="K5675" s="101" t="str">
        <f>IF(AND(VALUE(MONTH(jaar_zip[[#This Row],[Datum]]))=1,VALUE(WEEKNUM(jaar_zip[[#This Row],[Datum]],21))&gt;51),RIGHT(YEAR(jaar_zip[[#This Row],[Datum]])-1,2),RIGHT(YEAR(jaar_zip[[#This Row],[Datum]]),2))&amp;"-"&amp; TEXT(WEEKNUM(jaar_zip[[#This Row],[Datum]],21),"00")</f>
        <v>24-28</v>
      </c>
      <c r="L5675" s="101">
        <f>MONTH(jaar_zip[[#This Row],[Datum]])</f>
        <v>7</v>
      </c>
      <c r="M5675" s="101">
        <f>IF(ISNUMBER(jaar_zip[[#This Row],[etmaaltemperatuur]]),IF(jaar_zip[[#This Row],[etmaaltemperatuur]]&lt;stookgrens,stookgrens-jaar_zip[[#This Row],[etmaaltemperatuur]],0),"")</f>
        <v>3</v>
      </c>
      <c r="N5675" s="101">
        <f>IF(ISNUMBER(jaar_zip[[#This Row],[graaddagen]]),IF(OR(MONTH(jaar_zip[[#This Row],[Datum]])=1,MONTH(jaar_zip[[#This Row],[Datum]])=2,MONTH(jaar_zip[[#This Row],[Datum]])=11,MONTH(jaar_zip[[#This Row],[Datum]])=12),1.1,IF(OR(MONTH(jaar_zip[[#This Row],[Datum]])=3,MONTH(jaar_zip[[#This Row],[Datum]])=10),1,0.8))*jaar_zip[[#This Row],[graaddagen]],"")</f>
        <v>2.4000000000000004</v>
      </c>
      <c r="O5675" s="101">
        <f>IF(ISNUMBER(jaar_zip[[#This Row],[etmaaltemperatuur]]),IF(jaar_zip[[#This Row],[etmaaltemperatuur]]&gt;stookgrens,jaar_zip[[#This Row],[etmaaltemperatuur]]-stookgrens,0),"")</f>
        <v>0</v>
      </c>
    </row>
    <row r="5676" spans="1:15" x14ac:dyDescent="0.25">
      <c r="A5676">
        <v>310</v>
      </c>
      <c r="B5676">
        <v>20240713</v>
      </c>
      <c r="C5676">
        <v>7.1</v>
      </c>
      <c r="D5676">
        <v>15.3</v>
      </c>
      <c r="E5676">
        <v>1740</v>
      </c>
      <c r="F5676">
        <v>1</v>
      </c>
      <c r="G5676">
        <v>1012.9</v>
      </c>
      <c r="H5676">
        <v>80</v>
      </c>
      <c r="I5676" s="101" t="s">
        <v>32</v>
      </c>
      <c r="J5676" s="1">
        <f>DATEVALUE(RIGHT(jaar_zip[[#This Row],[YYYYMMDD]],2)&amp;"-"&amp;MID(jaar_zip[[#This Row],[YYYYMMDD]],5,2)&amp;"-"&amp;LEFT(jaar_zip[[#This Row],[YYYYMMDD]],4))</f>
        <v>45486</v>
      </c>
      <c r="K5676" s="101" t="str">
        <f>IF(AND(VALUE(MONTH(jaar_zip[[#This Row],[Datum]]))=1,VALUE(WEEKNUM(jaar_zip[[#This Row],[Datum]],21))&gt;51),RIGHT(YEAR(jaar_zip[[#This Row],[Datum]])-1,2),RIGHT(YEAR(jaar_zip[[#This Row],[Datum]]),2))&amp;"-"&amp; TEXT(WEEKNUM(jaar_zip[[#This Row],[Datum]],21),"00")</f>
        <v>24-28</v>
      </c>
      <c r="L5676" s="101">
        <f>MONTH(jaar_zip[[#This Row],[Datum]])</f>
        <v>7</v>
      </c>
      <c r="M5676" s="101">
        <f>IF(ISNUMBER(jaar_zip[[#This Row],[etmaaltemperatuur]]),IF(jaar_zip[[#This Row],[etmaaltemperatuur]]&lt;stookgrens,stookgrens-jaar_zip[[#This Row],[etmaaltemperatuur]],0),"")</f>
        <v>2.6999999999999993</v>
      </c>
      <c r="N5676" s="101">
        <f>IF(ISNUMBER(jaar_zip[[#This Row],[graaddagen]]),IF(OR(MONTH(jaar_zip[[#This Row],[Datum]])=1,MONTH(jaar_zip[[#This Row],[Datum]])=2,MONTH(jaar_zip[[#This Row],[Datum]])=11,MONTH(jaar_zip[[#This Row],[Datum]])=12),1.1,IF(OR(MONTH(jaar_zip[[#This Row],[Datum]])=3,MONTH(jaar_zip[[#This Row],[Datum]])=10),1,0.8))*jaar_zip[[#This Row],[graaddagen]],"")</f>
        <v>2.1599999999999997</v>
      </c>
      <c r="O5676" s="101">
        <f>IF(ISNUMBER(jaar_zip[[#This Row],[etmaaltemperatuur]]),IF(jaar_zip[[#This Row],[etmaaltemperatuur]]&gt;stookgrens,jaar_zip[[#This Row],[etmaaltemperatuur]]-stookgrens,0),"")</f>
        <v>0</v>
      </c>
    </row>
    <row r="5677" spans="1:15" x14ac:dyDescent="0.25">
      <c r="A5677">
        <v>310</v>
      </c>
      <c r="B5677">
        <v>20240714</v>
      </c>
      <c r="C5677">
        <v>5.8</v>
      </c>
      <c r="D5677">
        <v>17.2</v>
      </c>
      <c r="E5677">
        <v>2317</v>
      </c>
      <c r="F5677">
        <v>0</v>
      </c>
      <c r="G5677">
        <v>1012.6</v>
      </c>
      <c r="H5677">
        <v>76</v>
      </c>
      <c r="I5677" s="101" t="s">
        <v>32</v>
      </c>
      <c r="J5677" s="1">
        <f>DATEVALUE(RIGHT(jaar_zip[[#This Row],[YYYYMMDD]],2)&amp;"-"&amp;MID(jaar_zip[[#This Row],[YYYYMMDD]],5,2)&amp;"-"&amp;LEFT(jaar_zip[[#This Row],[YYYYMMDD]],4))</f>
        <v>45487</v>
      </c>
      <c r="K5677" s="101" t="str">
        <f>IF(AND(VALUE(MONTH(jaar_zip[[#This Row],[Datum]]))=1,VALUE(WEEKNUM(jaar_zip[[#This Row],[Datum]],21))&gt;51),RIGHT(YEAR(jaar_zip[[#This Row],[Datum]])-1,2),RIGHT(YEAR(jaar_zip[[#This Row],[Datum]]),2))&amp;"-"&amp; TEXT(WEEKNUM(jaar_zip[[#This Row],[Datum]],21),"00")</f>
        <v>24-28</v>
      </c>
      <c r="L5677" s="101">
        <f>MONTH(jaar_zip[[#This Row],[Datum]])</f>
        <v>7</v>
      </c>
      <c r="M5677" s="101">
        <f>IF(ISNUMBER(jaar_zip[[#This Row],[etmaaltemperatuur]]),IF(jaar_zip[[#This Row],[etmaaltemperatuur]]&lt;stookgrens,stookgrens-jaar_zip[[#This Row],[etmaaltemperatuur]],0),"")</f>
        <v>0.80000000000000071</v>
      </c>
      <c r="N5677" s="101">
        <f>IF(ISNUMBER(jaar_zip[[#This Row],[graaddagen]]),IF(OR(MONTH(jaar_zip[[#This Row],[Datum]])=1,MONTH(jaar_zip[[#This Row],[Datum]])=2,MONTH(jaar_zip[[#This Row],[Datum]])=11,MONTH(jaar_zip[[#This Row],[Datum]])=12),1.1,IF(OR(MONTH(jaar_zip[[#This Row],[Datum]])=3,MONTH(jaar_zip[[#This Row],[Datum]])=10),1,0.8))*jaar_zip[[#This Row],[graaddagen]],"")</f>
        <v>0.64000000000000057</v>
      </c>
      <c r="O5677" s="101">
        <f>IF(ISNUMBER(jaar_zip[[#This Row],[etmaaltemperatuur]]),IF(jaar_zip[[#This Row],[etmaaltemperatuur]]&gt;stookgrens,jaar_zip[[#This Row],[etmaaltemperatuur]]-stookgrens,0),"")</f>
        <v>0</v>
      </c>
    </row>
    <row r="5678" spans="1:15" x14ac:dyDescent="0.25">
      <c r="A5678">
        <v>310</v>
      </c>
      <c r="B5678">
        <v>20240715</v>
      </c>
      <c r="C5678">
        <v>3.8</v>
      </c>
      <c r="D5678">
        <v>19.3</v>
      </c>
      <c r="E5678">
        <v>1831</v>
      </c>
      <c r="F5678">
        <v>0.9</v>
      </c>
      <c r="G5678">
        <v>1009.5</v>
      </c>
      <c r="H5678">
        <v>76</v>
      </c>
      <c r="I5678" s="101" t="s">
        <v>32</v>
      </c>
      <c r="J5678" s="1">
        <f>DATEVALUE(RIGHT(jaar_zip[[#This Row],[YYYYMMDD]],2)&amp;"-"&amp;MID(jaar_zip[[#This Row],[YYYYMMDD]],5,2)&amp;"-"&amp;LEFT(jaar_zip[[#This Row],[YYYYMMDD]],4))</f>
        <v>45488</v>
      </c>
      <c r="K5678" s="101" t="str">
        <f>IF(AND(VALUE(MONTH(jaar_zip[[#This Row],[Datum]]))=1,VALUE(WEEKNUM(jaar_zip[[#This Row],[Datum]],21))&gt;51),RIGHT(YEAR(jaar_zip[[#This Row],[Datum]])-1,2),RIGHT(YEAR(jaar_zip[[#This Row],[Datum]]),2))&amp;"-"&amp; TEXT(WEEKNUM(jaar_zip[[#This Row],[Datum]],21),"00")</f>
        <v>24-29</v>
      </c>
      <c r="L5678" s="101">
        <f>MONTH(jaar_zip[[#This Row],[Datum]])</f>
        <v>7</v>
      </c>
      <c r="M5678" s="101">
        <f>IF(ISNUMBER(jaar_zip[[#This Row],[etmaaltemperatuur]]),IF(jaar_zip[[#This Row],[etmaaltemperatuur]]&lt;stookgrens,stookgrens-jaar_zip[[#This Row],[etmaaltemperatuur]],0),"")</f>
        <v>0</v>
      </c>
      <c r="N5678" s="101">
        <f>IF(ISNUMBER(jaar_zip[[#This Row],[graaddagen]]),IF(OR(MONTH(jaar_zip[[#This Row],[Datum]])=1,MONTH(jaar_zip[[#This Row],[Datum]])=2,MONTH(jaar_zip[[#This Row],[Datum]])=11,MONTH(jaar_zip[[#This Row],[Datum]])=12),1.1,IF(OR(MONTH(jaar_zip[[#This Row],[Datum]])=3,MONTH(jaar_zip[[#This Row],[Datum]])=10),1,0.8))*jaar_zip[[#This Row],[graaddagen]],"")</f>
        <v>0</v>
      </c>
      <c r="O5678" s="101">
        <f>IF(ISNUMBER(jaar_zip[[#This Row],[etmaaltemperatuur]]),IF(jaar_zip[[#This Row],[etmaaltemperatuur]]&gt;stookgrens,jaar_zip[[#This Row],[etmaaltemperatuur]]-stookgrens,0),"")</f>
        <v>1.3000000000000007</v>
      </c>
    </row>
    <row r="5679" spans="1:15" x14ac:dyDescent="0.25">
      <c r="A5679">
        <v>310</v>
      </c>
      <c r="B5679">
        <v>20240716</v>
      </c>
      <c r="C5679">
        <v>9</v>
      </c>
      <c r="D5679">
        <v>17.600000000000001</v>
      </c>
      <c r="E5679">
        <v>1405</v>
      </c>
      <c r="F5679">
        <v>2.5</v>
      </c>
      <c r="G5679">
        <v>1010.8</v>
      </c>
      <c r="H5679">
        <v>85</v>
      </c>
      <c r="I5679" s="101" t="s">
        <v>32</v>
      </c>
      <c r="J5679" s="1">
        <f>DATEVALUE(RIGHT(jaar_zip[[#This Row],[YYYYMMDD]],2)&amp;"-"&amp;MID(jaar_zip[[#This Row],[YYYYMMDD]],5,2)&amp;"-"&amp;LEFT(jaar_zip[[#This Row],[YYYYMMDD]],4))</f>
        <v>45489</v>
      </c>
      <c r="K5679" s="101" t="str">
        <f>IF(AND(VALUE(MONTH(jaar_zip[[#This Row],[Datum]]))=1,VALUE(WEEKNUM(jaar_zip[[#This Row],[Datum]],21))&gt;51),RIGHT(YEAR(jaar_zip[[#This Row],[Datum]])-1,2),RIGHT(YEAR(jaar_zip[[#This Row],[Datum]]),2))&amp;"-"&amp; TEXT(WEEKNUM(jaar_zip[[#This Row],[Datum]],21),"00")</f>
        <v>24-29</v>
      </c>
      <c r="L5679" s="101">
        <f>MONTH(jaar_zip[[#This Row],[Datum]])</f>
        <v>7</v>
      </c>
      <c r="M5679" s="101">
        <f>IF(ISNUMBER(jaar_zip[[#This Row],[etmaaltemperatuur]]),IF(jaar_zip[[#This Row],[etmaaltemperatuur]]&lt;stookgrens,stookgrens-jaar_zip[[#This Row],[etmaaltemperatuur]],0),"")</f>
        <v>0.39999999999999858</v>
      </c>
      <c r="N5679" s="101">
        <f>IF(ISNUMBER(jaar_zip[[#This Row],[graaddagen]]),IF(OR(MONTH(jaar_zip[[#This Row],[Datum]])=1,MONTH(jaar_zip[[#This Row],[Datum]])=2,MONTH(jaar_zip[[#This Row],[Datum]])=11,MONTH(jaar_zip[[#This Row],[Datum]])=12),1.1,IF(OR(MONTH(jaar_zip[[#This Row],[Datum]])=3,MONTH(jaar_zip[[#This Row],[Datum]])=10),1,0.8))*jaar_zip[[#This Row],[graaddagen]],"")</f>
        <v>0.3199999999999989</v>
      </c>
      <c r="O5679" s="101">
        <f>IF(ISNUMBER(jaar_zip[[#This Row],[etmaaltemperatuur]]),IF(jaar_zip[[#This Row],[etmaaltemperatuur]]&gt;stookgrens,jaar_zip[[#This Row],[etmaaltemperatuur]]-stookgrens,0),"")</f>
        <v>0</v>
      </c>
    </row>
    <row r="5680" spans="1:15" x14ac:dyDescent="0.25">
      <c r="A5680">
        <v>310</v>
      </c>
      <c r="B5680">
        <v>20240717</v>
      </c>
      <c r="C5680">
        <v>4.3</v>
      </c>
      <c r="D5680">
        <v>18.3</v>
      </c>
      <c r="E5680">
        <v>2672</v>
      </c>
      <c r="F5680">
        <v>0</v>
      </c>
      <c r="G5680">
        <v>1020.7</v>
      </c>
      <c r="H5680">
        <v>78</v>
      </c>
      <c r="I5680" s="101" t="s">
        <v>32</v>
      </c>
      <c r="J5680" s="1">
        <f>DATEVALUE(RIGHT(jaar_zip[[#This Row],[YYYYMMDD]],2)&amp;"-"&amp;MID(jaar_zip[[#This Row],[YYYYMMDD]],5,2)&amp;"-"&amp;LEFT(jaar_zip[[#This Row],[YYYYMMDD]],4))</f>
        <v>45490</v>
      </c>
      <c r="K5680" s="101" t="str">
        <f>IF(AND(VALUE(MONTH(jaar_zip[[#This Row],[Datum]]))=1,VALUE(WEEKNUM(jaar_zip[[#This Row],[Datum]],21))&gt;51),RIGHT(YEAR(jaar_zip[[#This Row],[Datum]])-1,2),RIGHT(YEAR(jaar_zip[[#This Row],[Datum]]),2))&amp;"-"&amp; TEXT(WEEKNUM(jaar_zip[[#This Row],[Datum]],21),"00")</f>
        <v>24-29</v>
      </c>
      <c r="L5680" s="101">
        <f>MONTH(jaar_zip[[#This Row],[Datum]])</f>
        <v>7</v>
      </c>
      <c r="M5680" s="101">
        <f>IF(ISNUMBER(jaar_zip[[#This Row],[etmaaltemperatuur]]),IF(jaar_zip[[#This Row],[etmaaltemperatuur]]&lt;stookgrens,stookgrens-jaar_zip[[#This Row],[etmaaltemperatuur]],0),"")</f>
        <v>0</v>
      </c>
      <c r="N5680" s="101">
        <f>IF(ISNUMBER(jaar_zip[[#This Row],[graaddagen]]),IF(OR(MONTH(jaar_zip[[#This Row],[Datum]])=1,MONTH(jaar_zip[[#This Row],[Datum]])=2,MONTH(jaar_zip[[#This Row],[Datum]])=11,MONTH(jaar_zip[[#This Row],[Datum]])=12),1.1,IF(OR(MONTH(jaar_zip[[#This Row],[Datum]])=3,MONTH(jaar_zip[[#This Row],[Datum]])=10),1,0.8))*jaar_zip[[#This Row],[graaddagen]],"")</f>
        <v>0</v>
      </c>
      <c r="O5680" s="101">
        <f>IF(ISNUMBER(jaar_zip[[#This Row],[etmaaltemperatuur]]),IF(jaar_zip[[#This Row],[etmaaltemperatuur]]&gt;stookgrens,jaar_zip[[#This Row],[etmaaltemperatuur]]-stookgrens,0),"")</f>
        <v>0.30000000000000071</v>
      </c>
    </row>
    <row r="5681" spans="1:15" x14ac:dyDescent="0.25">
      <c r="A5681">
        <v>310</v>
      </c>
      <c r="B5681">
        <v>20240718</v>
      </c>
      <c r="C5681">
        <v>2.8</v>
      </c>
      <c r="D5681">
        <v>21.4</v>
      </c>
      <c r="E5681">
        <v>2646</v>
      </c>
      <c r="F5681">
        <v>0</v>
      </c>
      <c r="G5681">
        <v>1021.5</v>
      </c>
      <c r="H5681">
        <v>70</v>
      </c>
      <c r="I5681" s="101" t="s">
        <v>32</v>
      </c>
      <c r="J5681" s="1">
        <f>DATEVALUE(RIGHT(jaar_zip[[#This Row],[YYYYMMDD]],2)&amp;"-"&amp;MID(jaar_zip[[#This Row],[YYYYMMDD]],5,2)&amp;"-"&amp;LEFT(jaar_zip[[#This Row],[YYYYMMDD]],4))</f>
        <v>45491</v>
      </c>
      <c r="K5681" s="101" t="str">
        <f>IF(AND(VALUE(MONTH(jaar_zip[[#This Row],[Datum]]))=1,VALUE(WEEKNUM(jaar_zip[[#This Row],[Datum]],21))&gt;51),RIGHT(YEAR(jaar_zip[[#This Row],[Datum]])-1,2),RIGHT(YEAR(jaar_zip[[#This Row],[Datum]]),2))&amp;"-"&amp; TEXT(WEEKNUM(jaar_zip[[#This Row],[Datum]],21),"00")</f>
        <v>24-29</v>
      </c>
      <c r="L5681" s="101">
        <f>MONTH(jaar_zip[[#This Row],[Datum]])</f>
        <v>7</v>
      </c>
      <c r="M5681" s="101">
        <f>IF(ISNUMBER(jaar_zip[[#This Row],[etmaaltemperatuur]]),IF(jaar_zip[[#This Row],[etmaaltemperatuur]]&lt;stookgrens,stookgrens-jaar_zip[[#This Row],[etmaaltemperatuur]],0),"")</f>
        <v>0</v>
      </c>
      <c r="N5681" s="101">
        <f>IF(ISNUMBER(jaar_zip[[#This Row],[graaddagen]]),IF(OR(MONTH(jaar_zip[[#This Row],[Datum]])=1,MONTH(jaar_zip[[#This Row],[Datum]])=2,MONTH(jaar_zip[[#This Row],[Datum]])=11,MONTH(jaar_zip[[#This Row],[Datum]])=12),1.1,IF(OR(MONTH(jaar_zip[[#This Row],[Datum]])=3,MONTH(jaar_zip[[#This Row],[Datum]])=10),1,0.8))*jaar_zip[[#This Row],[graaddagen]],"")</f>
        <v>0</v>
      </c>
      <c r="O5681" s="101">
        <f>IF(ISNUMBER(jaar_zip[[#This Row],[etmaaltemperatuur]]),IF(jaar_zip[[#This Row],[etmaaltemperatuur]]&gt;stookgrens,jaar_zip[[#This Row],[etmaaltemperatuur]]-stookgrens,0),"")</f>
        <v>3.3999999999999986</v>
      </c>
    </row>
    <row r="5682" spans="1:15" x14ac:dyDescent="0.25">
      <c r="A5682">
        <v>310</v>
      </c>
      <c r="B5682">
        <v>20240719</v>
      </c>
      <c r="C5682">
        <v>3</v>
      </c>
      <c r="D5682">
        <v>23.6</v>
      </c>
      <c r="E5682">
        <v>2293</v>
      </c>
      <c r="F5682">
        <v>-0.1</v>
      </c>
      <c r="G5682">
        <v>1016.8</v>
      </c>
      <c r="H5682">
        <v>69</v>
      </c>
      <c r="I5682" s="101" t="s">
        <v>32</v>
      </c>
      <c r="J5682" s="1">
        <f>DATEVALUE(RIGHT(jaar_zip[[#This Row],[YYYYMMDD]],2)&amp;"-"&amp;MID(jaar_zip[[#This Row],[YYYYMMDD]],5,2)&amp;"-"&amp;LEFT(jaar_zip[[#This Row],[YYYYMMDD]],4))</f>
        <v>45492</v>
      </c>
      <c r="K5682" s="101" t="str">
        <f>IF(AND(VALUE(MONTH(jaar_zip[[#This Row],[Datum]]))=1,VALUE(WEEKNUM(jaar_zip[[#This Row],[Datum]],21))&gt;51),RIGHT(YEAR(jaar_zip[[#This Row],[Datum]])-1,2),RIGHT(YEAR(jaar_zip[[#This Row],[Datum]]),2))&amp;"-"&amp; TEXT(WEEKNUM(jaar_zip[[#This Row],[Datum]],21),"00")</f>
        <v>24-29</v>
      </c>
      <c r="L5682" s="101">
        <f>MONTH(jaar_zip[[#This Row],[Datum]])</f>
        <v>7</v>
      </c>
      <c r="M5682" s="101">
        <f>IF(ISNUMBER(jaar_zip[[#This Row],[etmaaltemperatuur]]),IF(jaar_zip[[#This Row],[etmaaltemperatuur]]&lt;stookgrens,stookgrens-jaar_zip[[#This Row],[etmaaltemperatuur]],0),"")</f>
        <v>0</v>
      </c>
      <c r="N5682" s="101">
        <f>IF(ISNUMBER(jaar_zip[[#This Row],[graaddagen]]),IF(OR(MONTH(jaar_zip[[#This Row],[Datum]])=1,MONTH(jaar_zip[[#This Row],[Datum]])=2,MONTH(jaar_zip[[#This Row],[Datum]])=11,MONTH(jaar_zip[[#This Row],[Datum]])=12),1.1,IF(OR(MONTH(jaar_zip[[#This Row],[Datum]])=3,MONTH(jaar_zip[[#This Row],[Datum]])=10),1,0.8))*jaar_zip[[#This Row],[graaddagen]],"")</f>
        <v>0</v>
      </c>
      <c r="O5682" s="101">
        <f>IF(ISNUMBER(jaar_zip[[#This Row],[etmaaltemperatuur]]),IF(jaar_zip[[#This Row],[etmaaltemperatuur]]&gt;stookgrens,jaar_zip[[#This Row],[etmaaltemperatuur]]-stookgrens,0),"")</f>
        <v>5.6000000000000014</v>
      </c>
    </row>
    <row r="5683" spans="1:15" x14ac:dyDescent="0.25">
      <c r="A5683">
        <v>310</v>
      </c>
      <c r="B5683">
        <v>20240720</v>
      </c>
      <c r="C5683">
        <v>3.8</v>
      </c>
      <c r="D5683">
        <v>22.3</v>
      </c>
      <c r="E5683">
        <v>2446</v>
      </c>
      <c r="F5683">
        <v>-0.1</v>
      </c>
      <c r="G5683">
        <v>1008.5</v>
      </c>
      <c r="H5683">
        <v>71</v>
      </c>
      <c r="I5683" s="101" t="s">
        <v>32</v>
      </c>
      <c r="J5683" s="1">
        <f>DATEVALUE(RIGHT(jaar_zip[[#This Row],[YYYYMMDD]],2)&amp;"-"&amp;MID(jaar_zip[[#This Row],[YYYYMMDD]],5,2)&amp;"-"&amp;LEFT(jaar_zip[[#This Row],[YYYYMMDD]],4))</f>
        <v>45493</v>
      </c>
      <c r="K5683" s="101" t="str">
        <f>IF(AND(VALUE(MONTH(jaar_zip[[#This Row],[Datum]]))=1,VALUE(WEEKNUM(jaar_zip[[#This Row],[Datum]],21))&gt;51),RIGHT(YEAR(jaar_zip[[#This Row],[Datum]])-1,2),RIGHT(YEAR(jaar_zip[[#This Row],[Datum]]),2))&amp;"-"&amp; TEXT(WEEKNUM(jaar_zip[[#This Row],[Datum]],21),"00")</f>
        <v>24-29</v>
      </c>
      <c r="L5683" s="101">
        <f>MONTH(jaar_zip[[#This Row],[Datum]])</f>
        <v>7</v>
      </c>
      <c r="M5683" s="101">
        <f>IF(ISNUMBER(jaar_zip[[#This Row],[etmaaltemperatuur]]),IF(jaar_zip[[#This Row],[etmaaltemperatuur]]&lt;stookgrens,stookgrens-jaar_zip[[#This Row],[etmaaltemperatuur]],0),"")</f>
        <v>0</v>
      </c>
      <c r="N5683" s="101">
        <f>IF(ISNUMBER(jaar_zip[[#This Row],[graaddagen]]),IF(OR(MONTH(jaar_zip[[#This Row],[Datum]])=1,MONTH(jaar_zip[[#This Row],[Datum]])=2,MONTH(jaar_zip[[#This Row],[Datum]])=11,MONTH(jaar_zip[[#This Row],[Datum]])=12),1.1,IF(OR(MONTH(jaar_zip[[#This Row],[Datum]])=3,MONTH(jaar_zip[[#This Row],[Datum]])=10),1,0.8))*jaar_zip[[#This Row],[graaddagen]],"")</f>
        <v>0</v>
      </c>
      <c r="O5683" s="101">
        <f>IF(ISNUMBER(jaar_zip[[#This Row],[etmaaltemperatuur]]),IF(jaar_zip[[#This Row],[etmaaltemperatuur]]&gt;stookgrens,jaar_zip[[#This Row],[etmaaltemperatuur]]-stookgrens,0),"")</f>
        <v>4.3000000000000007</v>
      </c>
    </row>
    <row r="5684" spans="1:15" x14ac:dyDescent="0.25">
      <c r="A5684">
        <v>310</v>
      </c>
      <c r="B5684">
        <v>20240721</v>
      </c>
      <c r="C5684">
        <v>4.3</v>
      </c>
      <c r="D5684">
        <v>19.8</v>
      </c>
      <c r="E5684">
        <v>2013</v>
      </c>
      <c r="F5684">
        <v>-0.1</v>
      </c>
      <c r="G5684">
        <v>1010</v>
      </c>
      <c r="H5684">
        <v>83</v>
      </c>
      <c r="I5684" s="101" t="s">
        <v>32</v>
      </c>
      <c r="J5684" s="1">
        <f>DATEVALUE(RIGHT(jaar_zip[[#This Row],[YYYYMMDD]],2)&amp;"-"&amp;MID(jaar_zip[[#This Row],[YYYYMMDD]],5,2)&amp;"-"&amp;LEFT(jaar_zip[[#This Row],[YYYYMMDD]],4))</f>
        <v>45494</v>
      </c>
      <c r="K5684" s="101" t="str">
        <f>IF(AND(VALUE(MONTH(jaar_zip[[#This Row],[Datum]]))=1,VALUE(WEEKNUM(jaar_zip[[#This Row],[Datum]],21))&gt;51),RIGHT(YEAR(jaar_zip[[#This Row],[Datum]])-1,2),RIGHT(YEAR(jaar_zip[[#This Row],[Datum]]),2))&amp;"-"&amp; TEXT(WEEKNUM(jaar_zip[[#This Row],[Datum]],21),"00")</f>
        <v>24-29</v>
      </c>
      <c r="L5684" s="101">
        <f>MONTH(jaar_zip[[#This Row],[Datum]])</f>
        <v>7</v>
      </c>
      <c r="M5684" s="101">
        <f>IF(ISNUMBER(jaar_zip[[#This Row],[etmaaltemperatuur]]),IF(jaar_zip[[#This Row],[etmaaltemperatuur]]&lt;stookgrens,stookgrens-jaar_zip[[#This Row],[etmaaltemperatuur]],0),"")</f>
        <v>0</v>
      </c>
      <c r="N5684" s="101">
        <f>IF(ISNUMBER(jaar_zip[[#This Row],[graaddagen]]),IF(OR(MONTH(jaar_zip[[#This Row],[Datum]])=1,MONTH(jaar_zip[[#This Row],[Datum]])=2,MONTH(jaar_zip[[#This Row],[Datum]])=11,MONTH(jaar_zip[[#This Row],[Datum]])=12),1.1,IF(OR(MONTH(jaar_zip[[#This Row],[Datum]])=3,MONTH(jaar_zip[[#This Row],[Datum]])=10),1,0.8))*jaar_zip[[#This Row],[graaddagen]],"")</f>
        <v>0</v>
      </c>
      <c r="O5684" s="101">
        <f>IF(ISNUMBER(jaar_zip[[#This Row],[etmaaltemperatuur]]),IF(jaar_zip[[#This Row],[etmaaltemperatuur]]&gt;stookgrens,jaar_zip[[#This Row],[etmaaltemperatuur]]-stookgrens,0),"")</f>
        <v>1.8000000000000007</v>
      </c>
    </row>
    <row r="5685" spans="1:15" x14ac:dyDescent="0.25">
      <c r="A5685">
        <v>310</v>
      </c>
      <c r="B5685">
        <v>20240722</v>
      </c>
      <c r="C5685">
        <v>6.7</v>
      </c>
      <c r="D5685">
        <v>19.399999999999999</v>
      </c>
      <c r="E5685">
        <v>1916</v>
      </c>
      <c r="F5685">
        <v>-0.1</v>
      </c>
      <c r="G5685">
        <v>1016.5</v>
      </c>
      <c r="H5685">
        <v>79</v>
      </c>
      <c r="I5685" s="101" t="s">
        <v>32</v>
      </c>
      <c r="J5685" s="1">
        <f>DATEVALUE(RIGHT(jaar_zip[[#This Row],[YYYYMMDD]],2)&amp;"-"&amp;MID(jaar_zip[[#This Row],[YYYYMMDD]],5,2)&amp;"-"&amp;LEFT(jaar_zip[[#This Row],[YYYYMMDD]],4))</f>
        <v>45495</v>
      </c>
      <c r="K5685" s="101" t="str">
        <f>IF(AND(VALUE(MONTH(jaar_zip[[#This Row],[Datum]]))=1,VALUE(WEEKNUM(jaar_zip[[#This Row],[Datum]],21))&gt;51),RIGHT(YEAR(jaar_zip[[#This Row],[Datum]])-1,2),RIGHT(YEAR(jaar_zip[[#This Row],[Datum]]),2))&amp;"-"&amp; TEXT(WEEKNUM(jaar_zip[[#This Row],[Datum]],21),"00")</f>
        <v>24-30</v>
      </c>
      <c r="L5685" s="101">
        <f>MONTH(jaar_zip[[#This Row],[Datum]])</f>
        <v>7</v>
      </c>
      <c r="M5685" s="101">
        <f>IF(ISNUMBER(jaar_zip[[#This Row],[etmaaltemperatuur]]),IF(jaar_zip[[#This Row],[etmaaltemperatuur]]&lt;stookgrens,stookgrens-jaar_zip[[#This Row],[etmaaltemperatuur]],0),"")</f>
        <v>0</v>
      </c>
      <c r="N5685" s="101">
        <f>IF(ISNUMBER(jaar_zip[[#This Row],[graaddagen]]),IF(OR(MONTH(jaar_zip[[#This Row],[Datum]])=1,MONTH(jaar_zip[[#This Row],[Datum]])=2,MONTH(jaar_zip[[#This Row],[Datum]])=11,MONTH(jaar_zip[[#This Row],[Datum]])=12),1.1,IF(OR(MONTH(jaar_zip[[#This Row],[Datum]])=3,MONTH(jaar_zip[[#This Row],[Datum]])=10),1,0.8))*jaar_zip[[#This Row],[graaddagen]],"")</f>
        <v>0</v>
      </c>
      <c r="O5685" s="101">
        <f>IF(ISNUMBER(jaar_zip[[#This Row],[etmaaltemperatuur]]),IF(jaar_zip[[#This Row],[etmaaltemperatuur]]&gt;stookgrens,jaar_zip[[#This Row],[etmaaltemperatuur]]-stookgrens,0),"")</f>
        <v>1.3999999999999986</v>
      </c>
    </row>
    <row r="5686" spans="1:15" x14ac:dyDescent="0.25">
      <c r="A5686">
        <v>310</v>
      </c>
      <c r="B5686">
        <v>20240723</v>
      </c>
      <c r="C5686">
        <v>6.7</v>
      </c>
      <c r="D5686">
        <v>18.100000000000001</v>
      </c>
      <c r="E5686">
        <v>1036</v>
      </c>
      <c r="F5686">
        <v>9.1</v>
      </c>
      <c r="G5686">
        <v>1017.8</v>
      </c>
      <c r="H5686">
        <v>88</v>
      </c>
      <c r="I5686" s="101" t="s">
        <v>32</v>
      </c>
      <c r="J5686" s="1">
        <f>DATEVALUE(RIGHT(jaar_zip[[#This Row],[YYYYMMDD]],2)&amp;"-"&amp;MID(jaar_zip[[#This Row],[YYYYMMDD]],5,2)&amp;"-"&amp;LEFT(jaar_zip[[#This Row],[YYYYMMDD]],4))</f>
        <v>45496</v>
      </c>
      <c r="K5686" s="101" t="str">
        <f>IF(AND(VALUE(MONTH(jaar_zip[[#This Row],[Datum]]))=1,VALUE(WEEKNUM(jaar_zip[[#This Row],[Datum]],21))&gt;51),RIGHT(YEAR(jaar_zip[[#This Row],[Datum]])-1,2),RIGHT(YEAR(jaar_zip[[#This Row],[Datum]]),2))&amp;"-"&amp; TEXT(WEEKNUM(jaar_zip[[#This Row],[Datum]],21),"00")</f>
        <v>24-30</v>
      </c>
      <c r="L5686" s="101">
        <f>MONTH(jaar_zip[[#This Row],[Datum]])</f>
        <v>7</v>
      </c>
      <c r="M5686" s="101">
        <f>IF(ISNUMBER(jaar_zip[[#This Row],[etmaaltemperatuur]]),IF(jaar_zip[[#This Row],[etmaaltemperatuur]]&lt;stookgrens,stookgrens-jaar_zip[[#This Row],[etmaaltemperatuur]],0),"")</f>
        <v>0</v>
      </c>
      <c r="N5686" s="101">
        <f>IF(ISNUMBER(jaar_zip[[#This Row],[graaddagen]]),IF(OR(MONTH(jaar_zip[[#This Row],[Datum]])=1,MONTH(jaar_zip[[#This Row],[Datum]])=2,MONTH(jaar_zip[[#This Row],[Datum]])=11,MONTH(jaar_zip[[#This Row],[Datum]])=12),1.1,IF(OR(MONTH(jaar_zip[[#This Row],[Datum]])=3,MONTH(jaar_zip[[#This Row],[Datum]])=10),1,0.8))*jaar_zip[[#This Row],[graaddagen]],"")</f>
        <v>0</v>
      </c>
      <c r="O5686" s="101">
        <f>IF(ISNUMBER(jaar_zip[[#This Row],[etmaaltemperatuur]]),IF(jaar_zip[[#This Row],[etmaaltemperatuur]]&gt;stookgrens,jaar_zip[[#This Row],[etmaaltemperatuur]]-stookgrens,0),"")</f>
        <v>0.10000000000000142</v>
      </c>
    </row>
    <row r="5687" spans="1:15" x14ac:dyDescent="0.25">
      <c r="A5687">
        <v>310</v>
      </c>
      <c r="B5687">
        <v>20240724</v>
      </c>
      <c r="C5687">
        <v>3.1</v>
      </c>
      <c r="D5687">
        <v>18.7</v>
      </c>
      <c r="E5687">
        <v>2582</v>
      </c>
      <c r="F5687">
        <v>0</v>
      </c>
      <c r="G5687">
        <v>1021</v>
      </c>
      <c r="H5687">
        <v>71</v>
      </c>
      <c r="I5687" s="101" t="s">
        <v>32</v>
      </c>
      <c r="J5687" s="1">
        <f>DATEVALUE(RIGHT(jaar_zip[[#This Row],[YYYYMMDD]],2)&amp;"-"&amp;MID(jaar_zip[[#This Row],[YYYYMMDD]],5,2)&amp;"-"&amp;LEFT(jaar_zip[[#This Row],[YYYYMMDD]],4))</f>
        <v>45497</v>
      </c>
      <c r="K5687" s="101" t="str">
        <f>IF(AND(VALUE(MONTH(jaar_zip[[#This Row],[Datum]]))=1,VALUE(WEEKNUM(jaar_zip[[#This Row],[Datum]],21))&gt;51),RIGHT(YEAR(jaar_zip[[#This Row],[Datum]])-1,2),RIGHT(YEAR(jaar_zip[[#This Row],[Datum]]),2))&amp;"-"&amp; TEXT(WEEKNUM(jaar_zip[[#This Row],[Datum]],21),"00")</f>
        <v>24-30</v>
      </c>
      <c r="L5687" s="101">
        <f>MONTH(jaar_zip[[#This Row],[Datum]])</f>
        <v>7</v>
      </c>
      <c r="M5687" s="101">
        <f>IF(ISNUMBER(jaar_zip[[#This Row],[etmaaltemperatuur]]),IF(jaar_zip[[#This Row],[etmaaltemperatuur]]&lt;stookgrens,stookgrens-jaar_zip[[#This Row],[etmaaltemperatuur]],0),"")</f>
        <v>0</v>
      </c>
      <c r="N5687" s="101">
        <f>IF(ISNUMBER(jaar_zip[[#This Row],[graaddagen]]),IF(OR(MONTH(jaar_zip[[#This Row],[Datum]])=1,MONTH(jaar_zip[[#This Row],[Datum]])=2,MONTH(jaar_zip[[#This Row],[Datum]])=11,MONTH(jaar_zip[[#This Row],[Datum]])=12),1.1,IF(OR(MONTH(jaar_zip[[#This Row],[Datum]])=3,MONTH(jaar_zip[[#This Row],[Datum]])=10),1,0.8))*jaar_zip[[#This Row],[graaddagen]],"")</f>
        <v>0</v>
      </c>
      <c r="O5687" s="101">
        <f>IF(ISNUMBER(jaar_zip[[#This Row],[etmaaltemperatuur]]),IF(jaar_zip[[#This Row],[etmaaltemperatuur]]&gt;stookgrens,jaar_zip[[#This Row],[etmaaltemperatuur]]-stookgrens,0),"")</f>
        <v>0.69999999999999929</v>
      </c>
    </row>
    <row r="5688" spans="1:15" x14ac:dyDescent="0.25">
      <c r="A5688">
        <v>310</v>
      </c>
      <c r="B5688">
        <v>20240725</v>
      </c>
      <c r="C5688">
        <v>5.0999999999999996</v>
      </c>
      <c r="D5688">
        <v>19.100000000000001</v>
      </c>
      <c r="E5688">
        <v>884</v>
      </c>
      <c r="F5688">
        <v>3</v>
      </c>
      <c r="G5688">
        <v>1012.8</v>
      </c>
      <c r="H5688">
        <v>83</v>
      </c>
      <c r="I5688" s="101" t="s">
        <v>32</v>
      </c>
      <c r="J5688" s="1">
        <f>DATEVALUE(RIGHT(jaar_zip[[#This Row],[YYYYMMDD]],2)&amp;"-"&amp;MID(jaar_zip[[#This Row],[YYYYMMDD]],5,2)&amp;"-"&amp;LEFT(jaar_zip[[#This Row],[YYYYMMDD]],4))</f>
        <v>45498</v>
      </c>
      <c r="K5688" s="101" t="str">
        <f>IF(AND(VALUE(MONTH(jaar_zip[[#This Row],[Datum]]))=1,VALUE(WEEKNUM(jaar_zip[[#This Row],[Datum]],21))&gt;51),RIGHT(YEAR(jaar_zip[[#This Row],[Datum]])-1,2),RIGHT(YEAR(jaar_zip[[#This Row],[Datum]]),2))&amp;"-"&amp; TEXT(WEEKNUM(jaar_zip[[#This Row],[Datum]],21),"00")</f>
        <v>24-30</v>
      </c>
      <c r="L5688" s="101">
        <f>MONTH(jaar_zip[[#This Row],[Datum]])</f>
        <v>7</v>
      </c>
      <c r="M5688" s="101">
        <f>IF(ISNUMBER(jaar_zip[[#This Row],[etmaaltemperatuur]]),IF(jaar_zip[[#This Row],[etmaaltemperatuur]]&lt;stookgrens,stookgrens-jaar_zip[[#This Row],[etmaaltemperatuur]],0),"")</f>
        <v>0</v>
      </c>
      <c r="N5688" s="101">
        <f>IF(ISNUMBER(jaar_zip[[#This Row],[graaddagen]]),IF(OR(MONTH(jaar_zip[[#This Row],[Datum]])=1,MONTH(jaar_zip[[#This Row],[Datum]])=2,MONTH(jaar_zip[[#This Row],[Datum]])=11,MONTH(jaar_zip[[#This Row],[Datum]])=12),1.1,IF(OR(MONTH(jaar_zip[[#This Row],[Datum]])=3,MONTH(jaar_zip[[#This Row],[Datum]])=10),1,0.8))*jaar_zip[[#This Row],[graaddagen]],"")</f>
        <v>0</v>
      </c>
      <c r="O5688" s="101">
        <f>IF(ISNUMBER(jaar_zip[[#This Row],[etmaaltemperatuur]]),IF(jaar_zip[[#This Row],[etmaaltemperatuur]]&gt;stookgrens,jaar_zip[[#This Row],[etmaaltemperatuur]]-stookgrens,0),"")</f>
        <v>1.1000000000000014</v>
      </c>
    </row>
    <row r="5689" spans="1:15" x14ac:dyDescent="0.25">
      <c r="A5689">
        <v>310</v>
      </c>
      <c r="B5689">
        <v>20240726</v>
      </c>
      <c r="C5689">
        <v>6.3</v>
      </c>
      <c r="D5689">
        <v>18.899999999999999</v>
      </c>
      <c r="E5689">
        <v>2417</v>
      </c>
      <c r="F5689">
        <v>0.8</v>
      </c>
      <c r="G5689">
        <v>1011.3</v>
      </c>
      <c r="H5689">
        <v>79</v>
      </c>
      <c r="I5689" s="101" t="s">
        <v>32</v>
      </c>
      <c r="J5689" s="1">
        <f>DATEVALUE(RIGHT(jaar_zip[[#This Row],[YYYYMMDD]],2)&amp;"-"&amp;MID(jaar_zip[[#This Row],[YYYYMMDD]],5,2)&amp;"-"&amp;LEFT(jaar_zip[[#This Row],[YYYYMMDD]],4))</f>
        <v>45499</v>
      </c>
      <c r="K5689" s="101" t="str">
        <f>IF(AND(VALUE(MONTH(jaar_zip[[#This Row],[Datum]]))=1,VALUE(WEEKNUM(jaar_zip[[#This Row],[Datum]],21))&gt;51),RIGHT(YEAR(jaar_zip[[#This Row],[Datum]])-1,2),RIGHT(YEAR(jaar_zip[[#This Row],[Datum]]),2))&amp;"-"&amp; TEXT(WEEKNUM(jaar_zip[[#This Row],[Datum]],21),"00")</f>
        <v>24-30</v>
      </c>
      <c r="L5689" s="101">
        <f>MONTH(jaar_zip[[#This Row],[Datum]])</f>
        <v>7</v>
      </c>
      <c r="M5689" s="101">
        <f>IF(ISNUMBER(jaar_zip[[#This Row],[etmaaltemperatuur]]),IF(jaar_zip[[#This Row],[etmaaltemperatuur]]&lt;stookgrens,stookgrens-jaar_zip[[#This Row],[etmaaltemperatuur]],0),"")</f>
        <v>0</v>
      </c>
      <c r="N5689" s="101">
        <f>IF(ISNUMBER(jaar_zip[[#This Row],[graaddagen]]),IF(OR(MONTH(jaar_zip[[#This Row],[Datum]])=1,MONTH(jaar_zip[[#This Row],[Datum]])=2,MONTH(jaar_zip[[#This Row],[Datum]])=11,MONTH(jaar_zip[[#This Row],[Datum]])=12),1.1,IF(OR(MONTH(jaar_zip[[#This Row],[Datum]])=3,MONTH(jaar_zip[[#This Row],[Datum]])=10),1,0.8))*jaar_zip[[#This Row],[graaddagen]],"")</f>
        <v>0</v>
      </c>
      <c r="O5689" s="101">
        <f>IF(ISNUMBER(jaar_zip[[#This Row],[etmaaltemperatuur]]),IF(jaar_zip[[#This Row],[etmaaltemperatuur]]&gt;stookgrens,jaar_zip[[#This Row],[etmaaltemperatuur]]-stookgrens,0),"")</f>
        <v>0.89999999999999858</v>
      </c>
    </row>
    <row r="5690" spans="1:15" x14ac:dyDescent="0.25">
      <c r="A5690">
        <v>310</v>
      </c>
      <c r="B5690">
        <v>20240727</v>
      </c>
      <c r="C5690">
        <v>4.5999999999999996</v>
      </c>
      <c r="D5690">
        <v>18</v>
      </c>
      <c r="E5690">
        <v>2270</v>
      </c>
      <c r="F5690">
        <v>0</v>
      </c>
      <c r="G5690">
        <v>1015.2</v>
      </c>
      <c r="H5690">
        <v>78</v>
      </c>
      <c r="I5690" s="101" t="s">
        <v>32</v>
      </c>
      <c r="J5690" s="1">
        <f>DATEVALUE(RIGHT(jaar_zip[[#This Row],[YYYYMMDD]],2)&amp;"-"&amp;MID(jaar_zip[[#This Row],[YYYYMMDD]],5,2)&amp;"-"&amp;LEFT(jaar_zip[[#This Row],[YYYYMMDD]],4))</f>
        <v>45500</v>
      </c>
      <c r="K5690" s="101" t="str">
        <f>IF(AND(VALUE(MONTH(jaar_zip[[#This Row],[Datum]]))=1,VALUE(WEEKNUM(jaar_zip[[#This Row],[Datum]],21))&gt;51),RIGHT(YEAR(jaar_zip[[#This Row],[Datum]])-1,2),RIGHT(YEAR(jaar_zip[[#This Row],[Datum]]),2))&amp;"-"&amp; TEXT(WEEKNUM(jaar_zip[[#This Row],[Datum]],21),"00")</f>
        <v>24-30</v>
      </c>
      <c r="L5690" s="101">
        <f>MONTH(jaar_zip[[#This Row],[Datum]])</f>
        <v>7</v>
      </c>
      <c r="M5690" s="101">
        <f>IF(ISNUMBER(jaar_zip[[#This Row],[etmaaltemperatuur]]),IF(jaar_zip[[#This Row],[etmaaltemperatuur]]&lt;stookgrens,stookgrens-jaar_zip[[#This Row],[etmaaltemperatuur]],0),"")</f>
        <v>0</v>
      </c>
      <c r="N5690" s="101">
        <f>IF(ISNUMBER(jaar_zip[[#This Row],[graaddagen]]),IF(OR(MONTH(jaar_zip[[#This Row],[Datum]])=1,MONTH(jaar_zip[[#This Row],[Datum]])=2,MONTH(jaar_zip[[#This Row],[Datum]])=11,MONTH(jaar_zip[[#This Row],[Datum]])=12),1.1,IF(OR(MONTH(jaar_zip[[#This Row],[Datum]])=3,MONTH(jaar_zip[[#This Row],[Datum]])=10),1,0.8))*jaar_zip[[#This Row],[graaddagen]],"")</f>
        <v>0</v>
      </c>
      <c r="O5690" s="101">
        <f>IF(ISNUMBER(jaar_zip[[#This Row],[etmaaltemperatuur]]),IF(jaar_zip[[#This Row],[etmaaltemperatuur]]&gt;stookgrens,jaar_zip[[#This Row],[etmaaltemperatuur]]-stookgrens,0),"")</f>
        <v>0</v>
      </c>
    </row>
    <row r="5691" spans="1:15" x14ac:dyDescent="0.25">
      <c r="A5691">
        <v>310</v>
      </c>
      <c r="B5691">
        <v>20240728</v>
      </c>
      <c r="C5691">
        <v>3</v>
      </c>
      <c r="D5691">
        <v>19.399999999999999</v>
      </c>
      <c r="E5691">
        <v>2690</v>
      </c>
      <c r="F5691">
        <v>0</v>
      </c>
      <c r="G5691">
        <v>1025.0999999999999</v>
      </c>
      <c r="H5691">
        <v>68</v>
      </c>
      <c r="I5691" s="101" t="s">
        <v>32</v>
      </c>
      <c r="J5691" s="1">
        <f>DATEVALUE(RIGHT(jaar_zip[[#This Row],[YYYYMMDD]],2)&amp;"-"&amp;MID(jaar_zip[[#This Row],[YYYYMMDD]],5,2)&amp;"-"&amp;LEFT(jaar_zip[[#This Row],[YYYYMMDD]],4))</f>
        <v>45501</v>
      </c>
      <c r="K5691" s="101" t="str">
        <f>IF(AND(VALUE(MONTH(jaar_zip[[#This Row],[Datum]]))=1,VALUE(WEEKNUM(jaar_zip[[#This Row],[Datum]],21))&gt;51),RIGHT(YEAR(jaar_zip[[#This Row],[Datum]])-1,2),RIGHT(YEAR(jaar_zip[[#This Row],[Datum]]),2))&amp;"-"&amp; TEXT(WEEKNUM(jaar_zip[[#This Row],[Datum]],21),"00")</f>
        <v>24-30</v>
      </c>
      <c r="L5691" s="101">
        <f>MONTH(jaar_zip[[#This Row],[Datum]])</f>
        <v>7</v>
      </c>
      <c r="M5691" s="101">
        <f>IF(ISNUMBER(jaar_zip[[#This Row],[etmaaltemperatuur]]),IF(jaar_zip[[#This Row],[etmaaltemperatuur]]&lt;stookgrens,stookgrens-jaar_zip[[#This Row],[etmaaltemperatuur]],0),"")</f>
        <v>0</v>
      </c>
      <c r="N5691" s="101">
        <f>IF(ISNUMBER(jaar_zip[[#This Row],[graaddagen]]),IF(OR(MONTH(jaar_zip[[#This Row],[Datum]])=1,MONTH(jaar_zip[[#This Row],[Datum]])=2,MONTH(jaar_zip[[#This Row],[Datum]])=11,MONTH(jaar_zip[[#This Row],[Datum]])=12),1.1,IF(OR(MONTH(jaar_zip[[#This Row],[Datum]])=3,MONTH(jaar_zip[[#This Row],[Datum]])=10),1,0.8))*jaar_zip[[#This Row],[graaddagen]],"")</f>
        <v>0</v>
      </c>
      <c r="O5691" s="101">
        <f>IF(ISNUMBER(jaar_zip[[#This Row],[etmaaltemperatuur]]),IF(jaar_zip[[#This Row],[etmaaltemperatuur]]&gt;stookgrens,jaar_zip[[#This Row],[etmaaltemperatuur]]-stookgrens,0),"")</f>
        <v>1.3999999999999986</v>
      </c>
    </row>
    <row r="5692" spans="1:15" x14ac:dyDescent="0.25">
      <c r="A5692">
        <v>310</v>
      </c>
      <c r="B5692">
        <v>20240729</v>
      </c>
      <c r="C5692">
        <v>4.0999999999999996</v>
      </c>
      <c r="D5692">
        <v>22.1</v>
      </c>
      <c r="E5692">
        <v>2675</v>
      </c>
      <c r="F5692">
        <v>0</v>
      </c>
      <c r="G5692">
        <v>1021.6</v>
      </c>
      <c r="H5692">
        <v>65</v>
      </c>
      <c r="I5692" s="101" t="s">
        <v>32</v>
      </c>
      <c r="J5692" s="1">
        <f>DATEVALUE(RIGHT(jaar_zip[[#This Row],[YYYYMMDD]],2)&amp;"-"&amp;MID(jaar_zip[[#This Row],[YYYYMMDD]],5,2)&amp;"-"&amp;LEFT(jaar_zip[[#This Row],[YYYYMMDD]],4))</f>
        <v>45502</v>
      </c>
      <c r="K5692" s="101" t="str">
        <f>IF(AND(VALUE(MONTH(jaar_zip[[#This Row],[Datum]]))=1,VALUE(WEEKNUM(jaar_zip[[#This Row],[Datum]],21))&gt;51),RIGHT(YEAR(jaar_zip[[#This Row],[Datum]])-1,2),RIGHT(YEAR(jaar_zip[[#This Row],[Datum]]),2))&amp;"-"&amp; TEXT(WEEKNUM(jaar_zip[[#This Row],[Datum]],21),"00")</f>
        <v>24-31</v>
      </c>
      <c r="L5692" s="101">
        <f>MONTH(jaar_zip[[#This Row],[Datum]])</f>
        <v>7</v>
      </c>
      <c r="M5692" s="101">
        <f>IF(ISNUMBER(jaar_zip[[#This Row],[etmaaltemperatuur]]),IF(jaar_zip[[#This Row],[etmaaltemperatuur]]&lt;stookgrens,stookgrens-jaar_zip[[#This Row],[etmaaltemperatuur]],0),"")</f>
        <v>0</v>
      </c>
      <c r="N5692" s="101">
        <f>IF(ISNUMBER(jaar_zip[[#This Row],[graaddagen]]),IF(OR(MONTH(jaar_zip[[#This Row],[Datum]])=1,MONTH(jaar_zip[[#This Row],[Datum]])=2,MONTH(jaar_zip[[#This Row],[Datum]])=11,MONTH(jaar_zip[[#This Row],[Datum]])=12),1.1,IF(OR(MONTH(jaar_zip[[#This Row],[Datum]])=3,MONTH(jaar_zip[[#This Row],[Datum]])=10),1,0.8))*jaar_zip[[#This Row],[graaddagen]],"")</f>
        <v>0</v>
      </c>
      <c r="O5692" s="101">
        <f>IF(ISNUMBER(jaar_zip[[#This Row],[etmaaltemperatuur]]),IF(jaar_zip[[#This Row],[etmaaltemperatuur]]&gt;stookgrens,jaar_zip[[#This Row],[etmaaltemperatuur]]-stookgrens,0),"")</f>
        <v>4.1000000000000014</v>
      </c>
    </row>
    <row r="5693" spans="1:15" x14ac:dyDescent="0.25">
      <c r="A5693">
        <v>310</v>
      </c>
      <c r="B5693">
        <v>20240730</v>
      </c>
      <c r="C5693">
        <v>3</v>
      </c>
      <c r="D5693">
        <v>23.7</v>
      </c>
      <c r="E5693">
        <v>2581</v>
      </c>
      <c r="F5693">
        <v>0</v>
      </c>
      <c r="G5693">
        <v>1016.3</v>
      </c>
      <c r="H5693">
        <v>65</v>
      </c>
      <c r="I5693" s="101" t="s">
        <v>32</v>
      </c>
      <c r="J5693" s="1">
        <f>DATEVALUE(RIGHT(jaar_zip[[#This Row],[YYYYMMDD]],2)&amp;"-"&amp;MID(jaar_zip[[#This Row],[YYYYMMDD]],5,2)&amp;"-"&amp;LEFT(jaar_zip[[#This Row],[YYYYMMDD]],4))</f>
        <v>45503</v>
      </c>
      <c r="K5693" s="101" t="str">
        <f>IF(AND(VALUE(MONTH(jaar_zip[[#This Row],[Datum]]))=1,VALUE(WEEKNUM(jaar_zip[[#This Row],[Datum]],21))&gt;51),RIGHT(YEAR(jaar_zip[[#This Row],[Datum]])-1,2),RIGHT(YEAR(jaar_zip[[#This Row],[Datum]]),2))&amp;"-"&amp; TEXT(WEEKNUM(jaar_zip[[#This Row],[Datum]],21),"00")</f>
        <v>24-31</v>
      </c>
      <c r="L5693" s="101">
        <f>MONTH(jaar_zip[[#This Row],[Datum]])</f>
        <v>7</v>
      </c>
      <c r="M5693" s="101">
        <f>IF(ISNUMBER(jaar_zip[[#This Row],[etmaaltemperatuur]]),IF(jaar_zip[[#This Row],[etmaaltemperatuur]]&lt;stookgrens,stookgrens-jaar_zip[[#This Row],[etmaaltemperatuur]],0),"")</f>
        <v>0</v>
      </c>
      <c r="N5693" s="101">
        <f>IF(ISNUMBER(jaar_zip[[#This Row],[graaddagen]]),IF(OR(MONTH(jaar_zip[[#This Row],[Datum]])=1,MONTH(jaar_zip[[#This Row],[Datum]])=2,MONTH(jaar_zip[[#This Row],[Datum]])=11,MONTH(jaar_zip[[#This Row],[Datum]])=12),1.1,IF(OR(MONTH(jaar_zip[[#This Row],[Datum]])=3,MONTH(jaar_zip[[#This Row],[Datum]])=10),1,0.8))*jaar_zip[[#This Row],[graaddagen]],"")</f>
        <v>0</v>
      </c>
      <c r="O5693" s="101">
        <f>IF(ISNUMBER(jaar_zip[[#This Row],[etmaaltemperatuur]]),IF(jaar_zip[[#This Row],[etmaaltemperatuur]]&gt;stookgrens,jaar_zip[[#This Row],[etmaaltemperatuur]]-stookgrens,0),"")</f>
        <v>5.6999999999999993</v>
      </c>
    </row>
    <row r="5694" spans="1:15" x14ac:dyDescent="0.25">
      <c r="A5694">
        <v>310</v>
      </c>
      <c r="B5694">
        <v>20240731</v>
      </c>
      <c r="C5694">
        <v>4.3</v>
      </c>
      <c r="D5694">
        <v>22.2</v>
      </c>
      <c r="E5694">
        <v>1632</v>
      </c>
      <c r="F5694">
        <v>-0.1</v>
      </c>
      <c r="G5694">
        <v>1014.2</v>
      </c>
      <c r="H5694">
        <v>74</v>
      </c>
      <c r="I5694" s="101" t="s">
        <v>32</v>
      </c>
      <c r="J5694" s="1">
        <f>DATEVALUE(RIGHT(jaar_zip[[#This Row],[YYYYMMDD]],2)&amp;"-"&amp;MID(jaar_zip[[#This Row],[YYYYMMDD]],5,2)&amp;"-"&amp;LEFT(jaar_zip[[#This Row],[YYYYMMDD]],4))</f>
        <v>45504</v>
      </c>
      <c r="K5694" s="101" t="str">
        <f>IF(AND(VALUE(MONTH(jaar_zip[[#This Row],[Datum]]))=1,VALUE(WEEKNUM(jaar_zip[[#This Row],[Datum]],21))&gt;51),RIGHT(YEAR(jaar_zip[[#This Row],[Datum]])-1,2),RIGHT(YEAR(jaar_zip[[#This Row],[Datum]]),2))&amp;"-"&amp; TEXT(WEEKNUM(jaar_zip[[#This Row],[Datum]],21),"00")</f>
        <v>24-31</v>
      </c>
      <c r="L5694" s="101">
        <f>MONTH(jaar_zip[[#This Row],[Datum]])</f>
        <v>7</v>
      </c>
      <c r="M5694" s="101">
        <f>IF(ISNUMBER(jaar_zip[[#This Row],[etmaaltemperatuur]]),IF(jaar_zip[[#This Row],[etmaaltemperatuur]]&lt;stookgrens,stookgrens-jaar_zip[[#This Row],[etmaaltemperatuur]],0),"")</f>
        <v>0</v>
      </c>
      <c r="N5694" s="101">
        <f>IF(ISNUMBER(jaar_zip[[#This Row],[graaddagen]]),IF(OR(MONTH(jaar_zip[[#This Row],[Datum]])=1,MONTH(jaar_zip[[#This Row],[Datum]])=2,MONTH(jaar_zip[[#This Row],[Datum]])=11,MONTH(jaar_zip[[#This Row],[Datum]])=12),1.1,IF(OR(MONTH(jaar_zip[[#This Row],[Datum]])=3,MONTH(jaar_zip[[#This Row],[Datum]])=10),1,0.8))*jaar_zip[[#This Row],[graaddagen]],"")</f>
        <v>0</v>
      </c>
      <c r="O5694" s="101">
        <f>IF(ISNUMBER(jaar_zip[[#This Row],[etmaaltemperatuur]]),IF(jaar_zip[[#This Row],[etmaaltemperatuur]]&gt;stookgrens,jaar_zip[[#This Row],[etmaaltemperatuur]]-stookgrens,0),"")</f>
        <v>4.1999999999999993</v>
      </c>
    </row>
    <row r="5695" spans="1:15" x14ac:dyDescent="0.25">
      <c r="A5695">
        <v>310</v>
      </c>
      <c r="B5695">
        <v>20240801</v>
      </c>
      <c r="C5695">
        <v>2.7</v>
      </c>
      <c r="D5695">
        <v>20.100000000000001</v>
      </c>
      <c r="E5695">
        <v>976</v>
      </c>
      <c r="F5695">
        <v>11.2</v>
      </c>
      <c r="G5695">
        <v>1012.4</v>
      </c>
      <c r="H5695">
        <v>89</v>
      </c>
      <c r="I5695" s="101" t="s">
        <v>32</v>
      </c>
      <c r="J5695" s="1">
        <f>DATEVALUE(RIGHT(jaar_zip[[#This Row],[YYYYMMDD]],2)&amp;"-"&amp;MID(jaar_zip[[#This Row],[YYYYMMDD]],5,2)&amp;"-"&amp;LEFT(jaar_zip[[#This Row],[YYYYMMDD]],4))</f>
        <v>45505</v>
      </c>
      <c r="K5695" s="101" t="str">
        <f>IF(AND(VALUE(MONTH(jaar_zip[[#This Row],[Datum]]))=1,VALUE(WEEKNUM(jaar_zip[[#This Row],[Datum]],21))&gt;51),RIGHT(YEAR(jaar_zip[[#This Row],[Datum]])-1,2),RIGHT(YEAR(jaar_zip[[#This Row],[Datum]]),2))&amp;"-"&amp; TEXT(WEEKNUM(jaar_zip[[#This Row],[Datum]],21),"00")</f>
        <v>24-31</v>
      </c>
      <c r="L5695" s="101">
        <f>MONTH(jaar_zip[[#This Row],[Datum]])</f>
        <v>8</v>
      </c>
      <c r="M5695" s="101">
        <f>IF(ISNUMBER(jaar_zip[[#This Row],[etmaaltemperatuur]]),IF(jaar_zip[[#This Row],[etmaaltemperatuur]]&lt;stookgrens,stookgrens-jaar_zip[[#This Row],[etmaaltemperatuur]],0),"")</f>
        <v>0</v>
      </c>
      <c r="N5695" s="101">
        <f>IF(ISNUMBER(jaar_zip[[#This Row],[graaddagen]]),IF(OR(MONTH(jaar_zip[[#This Row],[Datum]])=1,MONTH(jaar_zip[[#This Row],[Datum]])=2,MONTH(jaar_zip[[#This Row],[Datum]])=11,MONTH(jaar_zip[[#This Row],[Datum]])=12),1.1,IF(OR(MONTH(jaar_zip[[#This Row],[Datum]])=3,MONTH(jaar_zip[[#This Row],[Datum]])=10),1,0.8))*jaar_zip[[#This Row],[graaddagen]],"")</f>
        <v>0</v>
      </c>
      <c r="O5695" s="101">
        <f>IF(ISNUMBER(jaar_zip[[#This Row],[etmaaltemperatuur]]),IF(jaar_zip[[#This Row],[etmaaltemperatuur]]&gt;stookgrens,jaar_zip[[#This Row],[etmaaltemperatuur]]-stookgrens,0),"")</f>
        <v>2.1000000000000014</v>
      </c>
    </row>
    <row r="5696" spans="1:15" x14ac:dyDescent="0.25">
      <c r="A5696">
        <v>310</v>
      </c>
      <c r="B5696">
        <v>20240802</v>
      </c>
      <c r="C5696">
        <v>2.4</v>
      </c>
      <c r="D5696">
        <v>21.6</v>
      </c>
      <c r="E5696">
        <v>2174</v>
      </c>
      <c r="F5696">
        <v>0</v>
      </c>
      <c r="G5696">
        <v>1012.1</v>
      </c>
      <c r="H5696">
        <v>84</v>
      </c>
      <c r="I5696" s="101" t="s">
        <v>32</v>
      </c>
      <c r="J5696" s="1">
        <f>DATEVALUE(RIGHT(jaar_zip[[#This Row],[YYYYMMDD]],2)&amp;"-"&amp;MID(jaar_zip[[#This Row],[YYYYMMDD]],5,2)&amp;"-"&amp;LEFT(jaar_zip[[#This Row],[YYYYMMDD]],4))</f>
        <v>45506</v>
      </c>
      <c r="K5696" s="101" t="str">
        <f>IF(AND(VALUE(MONTH(jaar_zip[[#This Row],[Datum]]))=1,VALUE(WEEKNUM(jaar_zip[[#This Row],[Datum]],21))&gt;51),RIGHT(YEAR(jaar_zip[[#This Row],[Datum]])-1,2),RIGHT(YEAR(jaar_zip[[#This Row],[Datum]]),2))&amp;"-"&amp; TEXT(WEEKNUM(jaar_zip[[#This Row],[Datum]],21),"00")</f>
        <v>24-31</v>
      </c>
      <c r="L5696" s="101">
        <f>MONTH(jaar_zip[[#This Row],[Datum]])</f>
        <v>8</v>
      </c>
      <c r="M5696" s="101">
        <f>IF(ISNUMBER(jaar_zip[[#This Row],[etmaaltemperatuur]]),IF(jaar_zip[[#This Row],[etmaaltemperatuur]]&lt;stookgrens,stookgrens-jaar_zip[[#This Row],[etmaaltemperatuur]],0),"")</f>
        <v>0</v>
      </c>
      <c r="N5696" s="101">
        <f>IF(ISNUMBER(jaar_zip[[#This Row],[graaddagen]]),IF(OR(MONTH(jaar_zip[[#This Row],[Datum]])=1,MONTH(jaar_zip[[#This Row],[Datum]])=2,MONTH(jaar_zip[[#This Row],[Datum]])=11,MONTH(jaar_zip[[#This Row],[Datum]])=12),1.1,IF(OR(MONTH(jaar_zip[[#This Row],[Datum]])=3,MONTH(jaar_zip[[#This Row],[Datum]])=10),1,0.8))*jaar_zip[[#This Row],[graaddagen]],"")</f>
        <v>0</v>
      </c>
      <c r="O5696" s="101">
        <f>IF(ISNUMBER(jaar_zip[[#This Row],[etmaaltemperatuur]]),IF(jaar_zip[[#This Row],[etmaaltemperatuur]]&gt;stookgrens,jaar_zip[[#This Row],[etmaaltemperatuur]]-stookgrens,0),"")</f>
        <v>3.6000000000000014</v>
      </c>
    </row>
    <row r="5697" spans="1:15" x14ac:dyDescent="0.25">
      <c r="A5697">
        <v>310</v>
      </c>
      <c r="B5697">
        <v>20240803</v>
      </c>
      <c r="C5697">
        <v>7.2</v>
      </c>
      <c r="D5697">
        <v>19.7</v>
      </c>
      <c r="E5697">
        <v>1299</v>
      </c>
      <c r="F5697">
        <v>2.5</v>
      </c>
      <c r="G5697">
        <v>1012.1</v>
      </c>
      <c r="H5697">
        <v>86</v>
      </c>
      <c r="I5697" s="101" t="s">
        <v>32</v>
      </c>
      <c r="J5697" s="1">
        <f>DATEVALUE(RIGHT(jaar_zip[[#This Row],[YYYYMMDD]],2)&amp;"-"&amp;MID(jaar_zip[[#This Row],[YYYYMMDD]],5,2)&amp;"-"&amp;LEFT(jaar_zip[[#This Row],[YYYYMMDD]],4))</f>
        <v>45507</v>
      </c>
      <c r="K5697" s="101" t="str">
        <f>IF(AND(VALUE(MONTH(jaar_zip[[#This Row],[Datum]]))=1,VALUE(WEEKNUM(jaar_zip[[#This Row],[Datum]],21))&gt;51),RIGHT(YEAR(jaar_zip[[#This Row],[Datum]])-1,2),RIGHT(YEAR(jaar_zip[[#This Row],[Datum]]),2))&amp;"-"&amp; TEXT(WEEKNUM(jaar_zip[[#This Row],[Datum]],21),"00")</f>
        <v>24-31</v>
      </c>
      <c r="L5697" s="101">
        <f>MONTH(jaar_zip[[#This Row],[Datum]])</f>
        <v>8</v>
      </c>
      <c r="M5697" s="101">
        <f>IF(ISNUMBER(jaar_zip[[#This Row],[etmaaltemperatuur]]),IF(jaar_zip[[#This Row],[etmaaltemperatuur]]&lt;stookgrens,stookgrens-jaar_zip[[#This Row],[etmaaltemperatuur]],0),"")</f>
        <v>0</v>
      </c>
      <c r="N5697" s="101">
        <f>IF(ISNUMBER(jaar_zip[[#This Row],[graaddagen]]),IF(OR(MONTH(jaar_zip[[#This Row],[Datum]])=1,MONTH(jaar_zip[[#This Row],[Datum]])=2,MONTH(jaar_zip[[#This Row],[Datum]])=11,MONTH(jaar_zip[[#This Row],[Datum]])=12),1.1,IF(OR(MONTH(jaar_zip[[#This Row],[Datum]])=3,MONTH(jaar_zip[[#This Row],[Datum]])=10),1,0.8))*jaar_zip[[#This Row],[graaddagen]],"")</f>
        <v>0</v>
      </c>
      <c r="O5697" s="101">
        <f>IF(ISNUMBER(jaar_zip[[#This Row],[etmaaltemperatuur]]),IF(jaar_zip[[#This Row],[etmaaltemperatuur]]&gt;stookgrens,jaar_zip[[#This Row],[etmaaltemperatuur]]-stookgrens,0),"")</f>
        <v>1.6999999999999993</v>
      </c>
    </row>
    <row r="5698" spans="1:15" x14ac:dyDescent="0.25">
      <c r="A5698">
        <v>310</v>
      </c>
      <c r="B5698">
        <v>20240804</v>
      </c>
      <c r="C5698">
        <v>2</v>
      </c>
      <c r="D5698">
        <v>19.3</v>
      </c>
      <c r="E5698">
        <v>1490</v>
      </c>
      <c r="F5698">
        <v>0</v>
      </c>
      <c r="G5698">
        <v>1015.2</v>
      </c>
      <c r="H5698">
        <v>72</v>
      </c>
      <c r="I5698" s="101" t="s">
        <v>32</v>
      </c>
      <c r="J5698" s="1">
        <f>DATEVALUE(RIGHT(jaar_zip[[#This Row],[YYYYMMDD]],2)&amp;"-"&amp;MID(jaar_zip[[#This Row],[YYYYMMDD]],5,2)&amp;"-"&amp;LEFT(jaar_zip[[#This Row],[YYYYMMDD]],4))</f>
        <v>45508</v>
      </c>
      <c r="K5698" s="101" t="str">
        <f>IF(AND(VALUE(MONTH(jaar_zip[[#This Row],[Datum]]))=1,VALUE(WEEKNUM(jaar_zip[[#This Row],[Datum]],21))&gt;51),RIGHT(YEAR(jaar_zip[[#This Row],[Datum]])-1,2),RIGHT(YEAR(jaar_zip[[#This Row],[Datum]]),2))&amp;"-"&amp; TEXT(WEEKNUM(jaar_zip[[#This Row],[Datum]],21),"00")</f>
        <v>24-31</v>
      </c>
      <c r="L5698" s="101">
        <f>MONTH(jaar_zip[[#This Row],[Datum]])</f>
        <v>8</v>
      </c>
      <c r="M5698" s="101">
        <f>IF(ISNUMBER(jaar_zip[[#This Row],[etmaaltemperatuur]]),IF(jaar_zip[[#This Row],[etmaaltemperatuur]]&lt;stookgrens,stookgrens-jaar_zip[[#This Row],[etmaaltemperatuur]],0),"")</f>
        <v>0</v>
      </c>
      <c r="N5698" s="101">
        <f>IF(ISNUMBER(jaar_zip[[#This Row],[graaddagen]]),IF(OR(MONTH(jaar_zip[[#This Row],[Datum]])=1,MONTH(jaar_zip[[#This Row],[Datum]])=2,MONTH(jaar_zip[[#This Row],[Datum]])=11,MONTH(jaar_zip[[#This Row],[Datum]])=12),1.1,IF(OR(MONTH(jaar_zip[[#This Row],[Datum]])=3,MONTH(jaar_zip[[#This Row],[Datum]])=10),1,0.8))*jaar_zip[[#This Row],[graaddagen]],"")</f>
        <v>0</v>
      </c>
      <c r="O5698" s="101">
        <f>IF(ISNUMBER(jaar_zip[[#This Row],[etmaaltemperatuur]]),IF(jaar_zip[[#This Row],[etmaaltemperatuur]]&gt;stookgrens,jaar_zip[[#This Row],[etmaaltemperatuur]]-stookgrens,0),"")</f>
        <v>1.3000000000000007</v>
      </c>
    </row>
    <row r="5699" spans="1:15" x14ac:dyDescent="0.25">
      <c r="A5699">
        <v>310</v>
      </c>
      <c r="B5699">
        <v>20240805</v>
      </c>
      <c r="C5699">
        <v>3.7</v>
      </c>
      <c r="D5699">
        <v>20</v>
      </c>
      <c r="E5699">
        <v>2480</v>
      </c>
      <c r="F5699">
        <v>0</v>
      </c>
      <c r="G5699">
        <v>1013.9</v>
      </c>
      <c r="H5699">
        <v>75</v>
      </c>
      <c r="I5699" s="101" t="s">
        <v>32</v>
      </c>
      <c r="J5699" s="1">
        <f>DATEVALUE(RIGHT(jaar_zip[[#This Row],[YYYYMMDD]],2)&amp;"-"&amp;MID(jaar_zip[[#This Row],[YYYYMMDD]],5,2)&amp;"-"&amp;LEFT(jaar_zip[[#This Row],[YYYYMMDD]],4))</f>
        <v>45509</v>
      </c>
      <c r="K5699" s="101" t="str">
        <f>IF(AND(VALUE(MONTH(jaar_zip[[#This Row],[Datum]]))=1,VALUE(WEEKNUM(jaar_zip[[#This Row],[Datum]],21))&gt;51),RIGHT(YEAR(jaar_zip[[#This Row],[Datum]])-1,2),RIGHT(YEAR(jaar_zip[[#This Row],[Datum]]),2))&amp;"-"&amp; TEXT(WEEKNUM(jaar_zip[[#This Row],[Datum]],21),"00")</f>
        <v>24-32</v>
      </c>
      <c r="L5699" s="101">
        <f>MONTH(jaar_zip[[#This Row],[Datum]])</f>
        <v>8</v>
      </c>
      <c r="M5699" s="101">
        <f>IF(ISNUMBER(jaar_zip[[#This Row],[etmaaltemperatuur]]),IF(jaar_zip[[#This Row],[etmaaltemperatuur]]&lt;stookgrens,stookgrens-jaar_zip[[#This Row],[etmaaltemperatuur]],0),"")</f>
        <v>0</v>
      </c>
      <c r="N5699" s="101">
        <f>IF(ISNUMBER(jaar_zip[[#This Row],[graaddagen]]),IF(OR(MONTH(jaar_zip[[#This Row],[Datum]])=1,MONTH(jaar_zip[[#This Row],[Datum]])=2,MONTH(jaar_zip[[#This Row],[Datum]])=11,MONTH(jaar_zip[[#This Row],[Datum]])=12),1.1,IF(OR(MONTH(jaar_zip[[#This Row],[Datum]])=3,MONTH(jaar_zip[[#This Row],[Datum]])=10),1,0.8))*jaar_zip[[#This Row],[graaddagen]],"")</f>
        <v>0</v>
      </c>
      <c r="O5699" s="101">
        <f>IF(ISNUMBER(jaar_zip[[#This Row],[etmaaltemperatuur]]),IF(jaar_zip[[#This Row],[etmaaltemperatuur]]&gt;stookgrens,jaar_zip[[#This Row],[etmaaltemperatuur]]-stookgrens,0),"")</f>
        <v>2</v>
      </c>
    </row>
    <row r="5700" spans="1:15" x14ac:dyDescent="0.25">
      <c r="A5700">
        <v>310</v>
      </c>
      <c r="B5700">
        <v>20240806</v>
      </c>
      <c r="C5700">
        <v>4.2</v>
      </c>
      <c r="D5700">
        <v>21.8</v>
      </c>
      <c r="E5700">
        <v>2435</v>
      </c>
      <c r="F5700">
        <v>0</v>
      </c>
      <c r="G5700">
        <v>1010.4</v>
      </c>
      <c r="H5700">
        <v>74</v>
      </c>
      <c r="I5700" s="101" t="s">
        <v>32</v>
      </c>
      <c r="J5700" s="1">
        <f>DATEVALUE(RIGHT(jaar_zip[[#This Row],[YYYYMMDD]],2)&amp;"-"&amp;MID(jaar_zip[[#This Row],[YYYYMMDD]],5,2)&amp;"-"&amp;LEFT(jaar_zip[[#This Row],[YYYYMMDD]],4))</f>
        <v>45510</v>
      </c>
      <c r="K5700" s="101" t="str">
        <f>IF(AND(VALUE(MONTH(jaar_zip[[#This Row],[Datum]]))=1,VALUE(WEEKNUM(jaar_zip[[#This Row],[Datum]],21))&gt;51),RIGHT(YEAR(jaar_zip[[#This Row],[Datum]])-1,2),RIGHT(YEAR(jaar_zip[[#This Row],[Datum]]),2))&amp;"-"&amp; TEXT(WEEKNUM(jaar_zip[[#This Row],[Datum]],21),"00")</f>
        <v>24-32</v>
      </c>
      <c r="L5700" s="101">
        <f>MONTH(jaar_zip[[#This Row],[Datum]])</f>
        <v>8</v>
      </c>
      <c r="M5700" s="101">
        <f>IF(ISNUMBER(jaar_zip[[#This Row],[etmaaltemperatuur]]),IF(jaar_zip[[#This Row],[etmaaltemperatuur]]&lt;stookgrens,stookgrens-jaar_zip[[#This Row],[etmaaltemperatuur]],0),"")</f>
        <v>0</v>
      </c>
      <c r="N5700" s="101">
        <f>IF(ISNUMBER(jaar_zip[[#This Row],[graaddagen]]),IF(OR(MONTH(jaar_zip[[#This Row],[Datum]])=1,MONTH(jaar_zip[[#This Row],[Datum]])=2,MONTH(jaar_zip[[#This Row],[Datum]])=11,MONTH(jaar_zip[[#This Row],[Datum]])=12),1.1,IF(OR(MONTH(jaar_zip[[#This Row],[Datum]])=3,MONTH(jaar_zip[[#This Row],[Datum]])=10),1,0.8))*jaar_zip[[#This Row],[graaddagen]],"")</f>
        <v>0</v>
      </c>
      <c r="O5700" s="101">
        <f>IF(ISNUMBER(jaar_zip[[#This Row],[etmaaltemperatuur]]),IF(jaar_zip[[#This Row],[etmaaltemperatuur]]&gt;stookgrens,jaar_zip[[#This Row],[etmaaltemperatuur]]-stookgrens,0),"")</f>
        <v>3.8000000000000007</v>
      </c>
    </row>
    <row r="5701" spans="1:15" x14ac:dyDescent="0.25">
      <c r="A5701">
        <v>310</v>
      </c>
      <c r="B5701">
        <v>20240807</v>
      </c>
      <c r="C5701">
        <v>6.3</v>
      </c>
      <c r="D5701">
        <v>19.3</v>
      </c>
      <c r="E5701">
        <v>2321</v>
      </c>
      <c r="F5701">
        <v>-0.1</v>
      </c>
      <c r="G5701">
        <v>1013</v>
      </c>
      <c r="H5701">
        <v>73</v>
      </c>
      <c r="I5701" s="101" t="s">
        <v>32</v>
      </c>
      <c r="J5701" s="1">
        <f>DATEVALUE(RIGHT(jaar_zip[[#This Row],[YYYYMMDD]],2)&amp;"-"&amp;MID(jaar_zip[[#This Row],[YYYYMMDD]],5,2)&amp;"-"&amp;LEFT(jaar_zip[[#This Row],[YYYYMMDD]],4))</f>
        <v>45511</v>
      </c>
      <c r="K5701" s="101" t="str">
        <f>IF(AND(VALUE(MONTH(jaar_zip[[#This Row],[Datum]]))=1,VALUE(WEEKNUM(jaar_zip[[#This Row],[Datum]],21))&gt;51),RIGHT(YEAR(jaar_zip[[#This Row],[Datum]])-1,2),RIGHT(YEAR(jaar_zip[[#This Row],[Datum]]),2))&amp;"-"&amp; TEXT(WEEKNUM(jaar_zip[[#This Row],[Datum]],21),"00")</f>
        <v>24-32</v>
      </c>
      <c r="L5701" s="101">
        <f>MONTH(jaar_zip[[#This Row],[Datum]])</f>
        <v>8</v>
      </c>
      <c r="M5701" s="101">
        <f>IF(ISNUMBER(jaar_zip[[#This Row],[etmaaltemperatuur]]),IF(jaar_zip[[#This Row],[etmaaltemperatuur]]&lt;stookgrens,stookgrens-jaar_zip[[#This Row],[etmaaltemperatuur]],0),"")</f>
        <v>0</v>
      </c>
      <c r="N5701" s="101">
        <f>IF(ISNUMBER(jaar_zip[[#This Row],[graaddagen]]),IF(OR(MONTH(jaar_zip[[#This Row],[Datum]])=1,MONTH(jaar_zip[[#This Row],[Datum]])=2,MONTH(jaar_zip[[#This Row],[Datum]])=11,MONTH(jaar_zip[[#This Row],[Datum]])=12),1.1,IF(OR(MONTH(jaar_zip[[#This Row],[Datum]])=3,MONTH(jaar_zip[[#This Row],[Datum]])=10),1,0.8))*jaar_zip[[#This Row],[graaddagen]],"")</f>
        <v>0</v>
      </c>
      <c r="O5701" s="101">
        <f>IF(ISNUMBER(jaar_zip[[#This Row],[etmaaltemperatuur]]),IF(jaar_zip[[#This Row],[etmaaltemperatuur]]&gt;stookgrens,jaar_zip[[#This Row],[etmaaltemperatuur]]-stookgrens,0),"")</f>
        <v>1.3000000000000007</v>
      </c>
    </row>
    <row r="5702" spans="1:15" x14ac:dyDescent="0.25">
      <c r="A5702">
        <v>310</v>
      </c>
      <c r="B5702">
        <v>20240808</v>
      </c>
      <c r="C5702">
        <v>5.7</v>
      </c>
      <c r="D5702">
        <v>19.899999999999999</v>
      </c>
      <c r="E5702">
        <v>2253</v>
      </c>
      <c r="F5702">
        <v>0.2</v>
      </c>
      <c r="G5702">
        <v>1015.4</v>
      </c>
      <c r="H5702">
        <v>75</v>
      </c>
      <c r="I5702" s="101" t="s">
        <v>32</v>
      </c>
      <c r="J5702" s="1">
        <f>DATEVALUE(RIGHT(jaar_zip[[#This Row],[YYYYMMDD]],2)&amp;"-"&amp;MID(jaar_zip[[#This Row],[YYYYMMDD]],5,2)&amp;"-"&amp;LEFT(jaar_zip[[#This Row],[YYYYMMDD]],4))</f>
        <v>45512</v>
      </c>
      <c r="K5702" s="101" t="str">
        <f>IF(AND(VALUE(MONTH(jaar_zip[[#This Row],[Datum]]))=1,VALUE(WEEKNUM(jaar_zip[[#This Row],[Datum]],21))&gt;51),RIGHT(YEAR(jaar_zip[[#This Row],[Datum]])-1,2),RIGHT(YEAR(jaar_zip[[#This Row],[Datum]]),2))&amp;"-"&amp; TEXT(WEEKNUM(jaar_zip[[#This Row],[Datum]],21),"00")</f>
        <v>24-32</v>
      </c>
      <c r="L5702" s="101">
        <f>MONTH(jaar_zip[[#This Row],[Datum]])</f>
        <v>8</v>
      </c>
      <c r="M5702" s="101">
        <f>IF(ISNUMBER(jaar_zip[[#This Row],[etmaaltemperatuur]]),IF(jaar_zip[[#This Row],[etmaaltemperatuur]]&lt;stookgrens,stookgrens-jaar_zip[[#This Row],[etmaaltemperatuur]],0),"")</f>
        <v>0</v>
      </c>
      <c r="N5702" s="101">
        <f>IF(ISNUMBER(jaar_zip[[#This Row],[graaddagen]]),IF(OR(MONTH(jaar_zip[[#This Row],[Datum]])=1,MONTH(jaar_zip[[#This Row],[Datum]])=2,MONTH(jaar_zip[[#This Row],[Datum]])=11,MONTH(jaar_zip[[#This Row],[Datum]])=12),1.1,IF(OR(MONTH(jaar_zip[[#This Row],[Datum]])=3,MONTH(jaar_zip[[#This Row],[Datum]])=10),1,0.8))*jaar_zip[[#This Row],[graaddagen]],"")</f>
        <v>0</v>
      </c>
      <c r="O5702" s="101">
        <f>IF(ISNUMBER(jaar_zip[[#This Row],[etmaaltemperatuur]]),IF(jaar_zip[[#This Row],[etmaaltemperatuur]]&gt;stookgrens,jaar_zip[[#This Row],[etmaaltemperatuur]]-stookgrens,0),"")</f>
        <v>1.8999999999999986</v>
      </c>
    </row>
    <row r="5703" spans="1:15" x14ac:dyDescent="0.25">
      <c r="A5703">
        <v>310</v>
      </c>
      <c r="B5703">
        <v>20240809</v>
      </c>
      <c r="C5703">
        <v>9.5</v>
      </c>
      <c r="D5703">
        <v>20.100000000000001</v>
      </c>
      <c r="E5703">
        <v>1565</v>
      </c>
      <c r="F5703">
        <v>1.2</v>
      </c>
      <c r="G5703">
        <v>1014.8</v>
      </c>
      <c r="H5703">
        <v>83</v>
      </c>
      <c r="I5703" s="101" t="s">
        <v>32</v>
      </c>
      <c r="J5703" s="1">
        <f>DATEVALUE(RIGHT(jaar_zip[[#This Row],[YYYYMMDD]],2)&amp;"-"&amp;MID(jaar_zip[[#This Row],[YYYYMMDD]],5,2)&amp;"-"&amp;LEFT(jaar_zip[[#This Row],[YYYYMMDD]],4))</f>
        <v>45513</v>
      </c>
      <c r="K5703" s="101" t="str">
        <f>IF(AND(VALUE(MONTH(jaar_zip[[#This Row],[Datum]]))=1,VALUE(WEEKNUM(jaar_zip[[#This Row],[Datum]],21))&gt;51),RIGHT(YEAR(jaar_zip[[#This Row],[Datum]])-1,2),RIGHT(YEAR(jaar_zip[[#This Row],[Datum]]),2))&amp;"-"&amp; TEXT(WEEKNUM(jaar_zip[[#This Row],[Datum]],21),"00")</f>
        <v>24-32</v>
      </c>
      <c r="L5703" s="101">
        <f>MONTH(jaar_zip[[#This Row],[Datum]])</f>
        <v>8</v>
      </c>
      <c r="M5703" s="101">
        <f>IF(ISNUMBER(jaar_zip[[#This Row],[etmaaltemperatuur]]),IF(jaar_zip[[#This Row],[etmaaltemperatuur]]&lt;stookgrens,stookgrens-jaar_zip[[#This Row],[etmaaltemperatuur]],0),"")</f>
        <v>0</v>
      </c>
      <c r="N5703" s="101">
        <f>IF(ISNUMBER(jaar_zip[[#This Row],[graaddagen]]),IF(OR(MONTH(jaar_zip[[#This Row],[Datum]])=1,MONTH(jaar_zip[[#This Row],[Datum]])=2,MONTH(jaar_zip[[#This Row],[Datum]])=11,MONTH(jaar_zip[[#This Row],[Datum]])=12),1.1,IF(OR(MONTH(jaar_zip[[#This Row],[Datum]])=3,MONTH(jaar_zip[[#This Row],[Datum]])=10),1,0.8))*jaar_zip[[#This Row],[graaddagen]],"")</f>
        <v>0</v>
      </c>
      <c r="O5703" s="101">
        <f>IF(ISNUMBER(jaar_zip[[#This Row],[etmaaltemperatuur]]),IF(jaar_zip[[#This Row],[etmaaltemperatuur]]&gt;stookgrens,jaar_zip[[#This Row],[etmaaltemperatuur]]-stookgrens,0),"")</f>
        <v>2.1000000000000014</v>
      </c>
    </row>
    <row r="5704" spans="1:15" x14ac:dyDescent="0.25">
      <c r="A5704">
        <v>310</v>
      </c>
      <c r="B5704">
        <v>20240810</v>
      </c>
      <c r="C5704">
        <v>6.2</v>
      </c>
      <c r="D5704">
        <v>19.8</v>
      </c>
      <c r="E5704">
        <v>2300</v>
      </c>
      <c r="F5704">
        <v>0</v>
      </c>
      <c r="G5704">
        <v>1020.4</v>
      </c>
      <c r="H5704">
        <v>78</v>
      </c>
      <c r="I5704" s="101" t="s">
        <v>32</v>
      </c>
      <c r="J5704" s="1">
        <f>DATEVALUE(RIGHT(jaar_zip[[#This Row],[YYYYMMDD]],2)&amp;"-"&amp;MID(jaar_zip[[#This Row],[YYYYMMDD]],5,2)&amp;"-"&amp;LEFT(jaar_zip[[#This Row],[YYYYMMDD]],4))</f>
        <v>45514</v>
      </c>
      <c r="K5704" s="101" t="str">
        <f>IF(AND(VALUE(MONTH(jaar_zip[[#This Row],[Datum]]))=1,VALUE(WEEKNUM(jaar_zip[[#This Row],[Datum]],21))&gt;51),RIGHT(YEAR(jaar_zip[[#This Row],[Datum]])-1,2),RIGHT(YEAR(jaar_zip[[#This Row],[Datum]]),2))&amp;"-"&amp; TEXT(WEEKNUM(jaar_zip[[#This Row],[Datum]],21),"00")</f>
        <v>24-32</v>
      </c>
      <c r="L5704" s="101">
        <f>MONTH(jaar_zip[[#This Row],[Datum]])</f>
        <v>8</v>
      </c>
      <c r="M5704" s="101">
        <f>IF(ISNUMBER(jaar_zip[[#This Row],[etmaaltemperatuur]]),IF(jaar_zip[[#This Row],[etmaaltemperatuur]]&lt;stookgrens,stookgrens-jaar_zip[[#This Row],[etmaaltemperatuur]],0),"")</f>
        <v>0</v>
      </c>
      <c r="N5704" s="101">
        <f>IF(ISNUMBER(jaar_zip[[#This Row],[graaddagen]]),IF(OR(MONTH(jaar_zip[[#This Row],[Datum]])=1,MONTH(jaar_zip[[#This Row],[Datum]])=2,MONTH(jaar_zip[[#This Row],[Datum]])=11,MONTH(jaar_zip[[#This Row],[Datum]])=12),1.1,IF(OR(MONTH(jaar_zip[[#This Row],[Datum]])=3,MONTH(jaar_zip[[#This Row],[Datum]])=10),1,0.8))*jaar_zip[[#This Row],[graaddagen]],"")</f>
        <v>0</v>
      </c>
      <c r="O5704" s="101">
        <f>IF(ISNUMBER(jaar_zip[[#This Row],[etmaaltemperatuur]]),IF(jaar_zip[[#This Row],[etmaaltemperatuur]]&gt;stookgrens,jaar_zip[[#This Row],[etmaaltemperatuur]]-stookgrens,0),"")</f>
        <v>1.8000000000000007</v>
      </c>
    </row>
    <row r="5705" spans="1:15" x14ac:dyDescent="0.25">
      <c r="A5705">
        <v>310</v>
      </c>
      <c r="B5705">
        <v>20240811</v>
      </c>
      <c r="C5705">
        <v>3</v>
      </c>
      <c r="D5705">
        <v>22.3</v>
      </c>
      <c r="E5705">
        <v>2438</v>
      </c>
      <c r="F5705">
        <v>0</v>
      </c>
      <c r="G5705">
        <v>1020</v>
      </c>
      <c r="H5705">
        <v>73</v>
      </c>
      <c r="I5705" s="101" t="s">
        <v>32</v>
      </c>
      <c r="J5705" s="1">
        <f>DATEVALUE(RIGHT(jaar_zip[[#This Row],[YYYYMMDD]],2)&amp;"-"&amp;MID(jaar_zip[[#This Row],[YYYYMMDD]],5,2)&amp;"-"&amp;LEFT(jaar_zip[[#This Row],[YYYYMMDD]],4))</f>
        <v>45515</v>
      </c>
      <c r="K5705" s="101" t="str">
        <f>IF(AND(VALUE(MONTH(jaar_zip[[#This Row],[Datum]]))=1,VALUE(WEEKNUM(jaar_zip[[#This Row],[Datum]],21))&gt;51),RIGHT(YEAR(jaar_zip[[#This Row],[Datum]])-1,2),RIGHT(YEAR(jaar_zip[[#This Row],[Datum]]),2))&amp;"-"&amp; TEXT(WEEKNUM(jaar_zip[[#This Row],[Datum]],21),"00")</f>
        <v>24-32</v>
      </c>
      <c r="L5705" s="101">
        <f>MONTH(jaar_zip[[#This Row],[Datum]])</f>
        <v>8</v>
      </c>
      <c r="M5705" s="101">
        <f>IF(ISNUMBER(jaar_zip[[#This Row],[etmaaltemperatuur]]),IF(jaar_zip[[#This Row],[etmaaltemperatuur]]&lt;stookgrens,stookgrens-jaar_zip[[#This Row],[etmaaltemperatuur]],0),"")</f>
        <v>0</v>
      </c>
      <c r="N5705" s="101">
        <f>IF(ISNUMBER(jaar_zip[[#This Row],[graaddagen]]),IF(OR(MONTH(jaar_zip[[#This Row],[Datum]])=1,MONTH(jaar_zip[[#This Row],[Datum]])=2,MONTH(jaar_zip[[#This Row],[Datum]])=11,MONTH(jaar_zip[[#This Row],[Datum]])=12),1.1,IF(OR(MONTH(jaar_zip[[#This Row],[Datum]])=3,MONTH(jaar_zip[[#This Row],[Datum]])=10),1,0.8))*jaar_zip[[#This Row],[graaddagen]],"")</f>
        <v>0</v>
      </c>
      <c r="O5705" s="101">
        <f>IF(ISNUMBER(jaar_zip[[#This Row],[etmaaltemperatuur]]),IF(jaar_zip[[#This Row],[etmaaltemperatuur]]&gt;stookgrens,jaar_zip[[#This Row],[etmaaltemperatuur]]-stookgrens,0),"")</f>
        <v>4.3000000000000007</v>
      </c>
    </row>
    <row r="5706" spans="1:15" x14ac:dyDescent="0.25">
      <c r="A5706">
        <v>310</v>
      </c>
      <c r="B5706">
        <v>20240812</v>
      </c>
      <c r="C5706">
        <v>5.6</v>
      </c>
      <c r="D5706">
        <v>24.3</v>
      </c>
      <c r="E5706">
        <v>2354</v>
      </c>
      <c r="F5706">
        <v>0</v>
      </c>
      <c r="G5706">
        <v>1010.2</v>
      </c>
      <c r="H5706">
        <v>72</v>
      </c>
      <c r="I5706" s="101" t="s">
        <v>32</v>
      </c>
      <c r="J5706" s="1">
        <f>DATEVALUE(RIGHT(jaar_zip[[#This Row],[YYYYMMDD]],2)&amp;"-"&amp;MID(jaar_zip[[#This Row],[YYYYMMDD]],5,2)&amp;"-"&amp;LEFT(jaar_zip[[#This Row],[YYYYMMDD]],4))</f>
        <v>45516</v>
      </c>
      <c r="K5706" s="101" t="str">
        <f>IF(AND(VALUE(MONTH(jaar_zip[[#This Row],[Datum]]))=1,VALUE(WEEKNUM(jaar_zip[[#This Row],[Datum]],21))&gt;51),RIGHT(YEAR(jaar_zip[[#This Row],[Datum]])-1,2),RIGHT(YEAR(jaar_zip[[#This Row],[Datum]]),2))&amp;"-"&amp; TEXT(WEEKNUM(jaar_zip[[#This Row],[Datum]],21),"00")</f>
        <v>24-33</v>
      </c>
      <c r="L5706" s="101">
        <f>MONTH(jaar_zip[[#This Row],[Datum]])</f>
        <v>8</v>
      </c>
      <c r="M5706" s="101">
        <f>IF(ISNUMBER(jaar_zip[[#This Row],[etmaaltemperatuur]]),IF(jaar_zip[[#This Row],[etmaaltemperatuur]]&lt;stookgrens,stookgrens-jaar_zip[[#This Row],[etmaaltemperatuur]],0),"")</f>
        <v>0</v>
      </c>
      <c r="N5706" s="101">
        <f>IF(ISNUMBER(jaar_zip[[#This Row],[graaddagen]]),IF(OR(MONTH(jaar_zip[[#This Row],[Datum]])=1,MONTH(jaar_zip[[#This Row],[Datum]])=2,MONTH(jaar_zip[[#This Row],[Datum]])=11,MONTH(jaar_zip[[#This Row],[Datum]])=12),1.1,IF(OR(MONTH(jaar_zip[[#This Row],[Datum]])=3,MONTH(jaar_zip[[#This Row],[Datum]])=10),1,0.8))*jaar_zip[[#This Row],[graaddagen]],"")</f>
        <v>0</v>
      </c>
      <c r="O5706" s="101">
        <f>IF(ISNUMBER(jaar_zip[[#This Row],[etmaaltemperatuur]]),IF(jaar_zip[[#This Row],[etmaaltemperatuur]]&gt;stookgrens,jaar_zip[[#This Row],[etmaaltemperatuur]]-stookgrens,0),"")</f>
        <v>6.3000000000000007</v>
      </c>
    </row>
    <row r="5707" spans="1:15" x14ac:dyDescent="0.25">
      <c r="A5707">
        <v>310</v>
      </c>
      <c r="B5707">
        <v>20240813</v>
      </c>
      <c r="C5707">
        <v>4.4000000000000004</v>
      </c>
      <c r="D5707">
        <v>21.4</v>
      </c>
      <c r="E5707">
        <v>1372</v>
      </c>
      <c r="F5707">
        <v>-0.1</v>
      </c>
      <c r="G5707">
        <v>1009.8</v>
      </c>
      <c r="H5707">
        <v>82</v>
      </c>
      <c r="I5707" s="101" t="s">
        <v>32</v>
      </c>
      <c r="J5707" s="1">
        <f>DATEVALUE(RIGHT(jaar_zip[[#This Row],[YYYYMMDD]],2)&amp;"-"&amp;MID(jaar_zip[[#This Row],[YYYYMMDD]],5,2)&amp;"-"&amp;LEFT(jaar_zip[[#This Row],[YYYYMMDD]],4))</f>
        <v>45517</v>
      </c>
      <c r="K5707" s="101" t="str">
        <f>IF(AND(VALUE(MONTH(jaar_zip[[#This Row],[Datum]]))=1,VALUE(WEEKNUM(jaar_zip[[#This Row],[Datum]],21))&gt;51),RIGHT(YEAR(jaar_zip[[#This Row],[Datum]])-1,2),RIGHT(YEAR(jaar_zip[[#This Row],[Datum]]),2))&amp;"-"&amp; TEXT(WEEKNUM(jaar_zip[[#This Row],[Datum]],21),"00")</f>
        <v>24-33</v>
      </c>
      <c r="L5707" s="101">
        <f>MONTH(jaar_zip[[#This Row],[Datum]])</f>
        <v>8</v>
      </c>
      <c r="M5707" s="101">
        <f>IF(ISNUMBER(jaar_zip[[#This Row],[etmaaltemperatuur]]),IF(jaar_zip[[#This Row],[etmaaltemperatuur]]&lt;stookgrens,stookgrens-jaar_zip[[#This Row],[etmaaltemperatuur]],0),"")</f>
        <v>0</v>
      </c>
      <c r="N5707" s="101">
        <f>IF(ISNUMBER(jaar_zip[[#This Row],[graaddagen]]),IF(OR(MONTH(jaar_zip[[#This Row],[Datum]])=1,MONTH(jaar_zip[[#This Row],[Datum]])=2,MONTH(jaar_zip[[#This Row],[Datum]])=11,MONTH(jaar_zip[[#This Row],[Datum]])=12),1.1,IF(OR(MONTH(jaar_zip[[#This Row],[Datum]])=3,MONTH(jaar_zip[[#This Row],[Datum]])=10),1,0.8))*jaar_zip[[#This Row],[graaddagen]],"")</f>
        <v>0</v>
      </c>
      <c r="O5707" s="101">
        <f>IF(ISNUMBER(jaar_zip[[#This Row],[etmaaltemperatuur]]),IF(jaar_zip[[#This Row],[etmaaltemperatuur]]&gt;stookgrens,jaar_zip[[#This Row],[etmaaltemperatuur]]-stookgrens,0),"")</f>
        <v>3.3999999999999986</v>
      </c>
    </row>
    <row r="5708" spans="1:15" x14ac:dyDescent="0.25">
      <c r="A5708">
        <v>310</v>
      </c>
      <c r="B5708">
        <v>20240814</v>
      </c>
      <c r="C5708">
        <v>4.8</v>
      </c>
      <c r="D5708">
        <v>20.100000000000001</v>
      </c>
      <c r="E5708">
        <v>1549</v>
      </c>
      <c r="F5708">
        <v>0</v>
      </c>
      <c r="G5708">
        <v>1012.8</v>
      </c>
      <c r="H5708">
        <v>81</v>
      </c>
      <c r="I5708" s="101" t="s">
        <v>32</v>
      </c>
      <c r="J5708" s="1">
        <f>DATEVALUE(RIGHT(jaar_zip[[#This Row],[YYYYMMDD]],2)&amp;"-"&amp;MID(jaar_zip[[#This Row],[YYYYMMDD]],5,2)&amp;"-"&amp;LEFT(jaar_zip[[#This Row],[YYYYMMDD]],4))</f>
        <v>45518</v>
      </c>
      <c r="K5708" s="101" t="str">
        <f>IF(AND(VALUE(MONTH(jaar_zip[[#This Row],[Datum]]))=1,VALUE(WEEKNUM(jaar_zip[[#This Row],[Datum]],21))&gt;51),RIGHT(YEAR(jaar_zip[[#This Row],[Datum]])-1,2),RIGHT(YEAR(jaar_zip[[#This Row],[Datum]]),2))&amp;"-"&amp; TEXT(WEEKNUM(jaar_zip[[#This Row],[Datum]],21),"00")</f>
        <v>24-33</v>
      </c>
      <c r="L5708" s="101">
        <f>MONTH(jaar_zip[[#This Row],[Datum]])</f>
        <v>8</v>
      </c>
      <c r="M5708" s="101">
        <f>IF(ISNUMBER(jaar_zip[[#This Row],[etmaaltemperatuur]]),IF(jaar_zip[[#This Row],[etmaaltemperatuur]]&lt;stookgrens,stookgrens-jaar_zip[[#This Row],[etmaaltemperatuur]],0),"")</f>
        <v>0</v>
      </c>
      <c r="N5708" s="101">
        <f>IF(ISNUMBER(jaar_zip[[#This Row],[graaddagen]]),IF(OR(MONTH(jaar_zip[[#This Row],[Datum]])=1,MONTH(jaar_zip[[#This Row],[Datum]])=2,MONTH(jaar_zip[[#This Row],[Datum]])=11,MONTH(jaar_zip[[#This Row],[Datum]])=12),1.1,IF(OR(MONTH(jaar_zip[[#This Row],[Datum]])=3,MONTH(jaar_zip[[#This Row],[Datum]])=10),1,0.8))*jaar_zip[[#This Row],[graaddagen]],"")</f>
        <v>0</v>
      </c>
      <c r="O5708" s="101">
        <f>IF(ISNUMBER(jaar_zip[[#This Row],[etmaaltemperatuur]]),IF(jaar_zip[[#This Row],[etmaaltemperatuur]]&gt;stookgrens,jaar_zip[[#This Row],[etmaaltemperatuur]]-stookgrens,0),"")</f>
        <v>2.1000000000000014</v>
      </c>
    </row>
    <row r="5709" spans="1:15" x14ac:dyDescent="0.25">
      <c r="A5709">
        <v>310</v>
      </c>
      <c r="B5709">
        <v>20240815</v>
      </c>
      <c r="C5709">
        <v>6.8</v>
      </c>
      <c r="D5709">
        <v>20.7</v>
      </c>
      <c r="E5709">
        <v>2000</v>
      </c>
      <c r="F5709">
        <v>0</v>
      </c>
      <c r="G5709">
        <v>1015.9</v>
      </c>
      <c r="H5709">
        <v>76</v>
      </c>
      <c r="I5709" s="101" t="s">
        <v>32</v>
      </c>
      <c r="J5709" s="1">
        <f>DATEVALUE(RIGHT(jaar_zip[[#This Row],[YYYYMMDD]],2)&amp;"-"&amp;MID(jaar_zip[[#This Row],[YYYYMMDD]],5,2)&amp;"-"&amp;LEFT(jaar_zip[[#This Row],[YYYYMMDD]],4))</f>
        <v>45519</v>
      </c>
      <c r="K5709" s="101" t="str">
        <f>IF(AND(VALUE(MONTH(jaar_zip[[#This Row],[Datum]]))=1,VALUE(WEEKNUM(jaar_zip[[#This Row],[Datum]],21))&gt;51),RIGHT(YEAR(jaar_zip[[#This Row],[Datum]])-1,2),RIGHT(YEAR(jaar_zip[[#This Row],[Datum]]),2))&amp;"-"&amp; TEXT(WEEKNUM(jaar_zip[[#This Row],[Datum]],21),"00")</f>
        <v>24-33</v>
      </c>
      <c r="L5709" s="101">
        <f>MONTH(jaar_zip[[#This Row],[Datum]])</f>
        <v>8</v>
      </c>
      <c r="M5709" s="101">
        <f>IF(ISNUMBER(jaar_zip[[#This Row],[etmaaltemperatuur]]),IF(jaar_zip[[#This Row],[etmaaltemperatuur]]&lt;stookgrens,stookgrens-jaar_zip[[#This Row],[etmaaltemperatuur]],0),"")</f>
        <v>0</v>
      </c>
      <c r="N5709" s="101">
        <f>IF(ISNUMBER(jaar_zip[[#This Row],[graaddagen]]),IF(OR(MONTH(jaar_zip[[#This Row],[Datum]])=1,MONTH(jaar_zip[[#This Row],[Datum]])=2,MONTH(jaar_zip[[#This Row],[Datum]])=11,MONTH(jaar_zip[[#This Row],[Datum]])=12),1.1,IF(OR(MONTH(jaar_zip[[#This Row],[Datum]])=3,MONTH(jaar_zip[[#This Row],[Datum]])=10),1,0.8))*jaar_zip[[#This Row],[graaddagen]],"")</f>
        <v>0</v>
      </c>
      <c r="O5709" s="101">
        <f>IF(ISNUMBER(jaar_zip[[#This Row],[etmaaltemperatuur]]),IF(jaar_zip[[#This Row],[etmaaltemperatuur]]&gt;stookgrens,jaar_zip[[#This Row],[etmaaltemperatuur]]-stookgrens,0),"")</f>
        <v>2.6999999999999993</v>
      </c>
    </row>
    <row r="5710" spans="1:15" x14ac:dyDescent="0.25">
      <c r="A5710">
        <v>310</v>
      </c>
      <c r="B5710">
        <v>20240816</v>
      </c>
      <c r="C5710">
        <v>5.2</v>
      </c>
      <c r="D5710">
        <v>20</v>
      </c>
      <c r="E5710">
        <v>902</v>
      </c>
      <c r="F5710">
        <v>8.8000000000000007</v>
      </c>
      <c r="G5710">
        <v>1014.6</v>
      </c>
      <c r="H5710">
        <v>86</v>
      </c>
      <c r="I5710" s="101" t="s">
        <v>32</v>
      </c>
      <c r="J5710" s="1">
        <f>DATEVALUE(RIGHT(jaar_zip[[#This Row],[YYYYMMDD]],2)&amp;"-"&amp;MID(jaar_zip[[#This Row],[YYYYMMDD]],5,2)&amp;"-"&amp;LEFT(jaar_zip[[#This Row],[YYYYMMDD]],4))</f>
        <v>45520</v>
      </c>
      <c r="K5710" s="101" t="str">
        <f>IF(AND(VALUE(MONTH(jaar_zip[[#This Row],[Datum]]))=1,VALUE(WEEKNUM(jaar_zip[[#This Row],[Datum]],21))&gt;51),RIGHT(YEAR(jaar_zip[[#This Row],[Datum]])-1,2),RIGHT(YEAR(jaar_zip[[#This Row],[Datum]]),2))&amp;"-"&amp; TEXT(WEEKNUM(jaar_zip[[#This Row],[Datum]],21),"00")</f>
        <v>24-33</v>
      </c>
      <c r="L5710" s="101">
        <f>MONTH(jaar_zip[[#This Row],[Datum]])</f>
        <v>8</v>
      </c>
      <c r="M5710" s="101">
        <f>IF(ISNUMBER(jaar_zip[[#This Row],[etmaaltemperatuur]]),IF(jaar_zip[[#This Row],[etmaaltemperatuur]]&lt;stookgrens,stookgrens-jaar_zip[[#This Row],[etmaaltemperatuur]],0),"")</f>
        <v>0</v>
      </c>
      <c r="N5710" s="101">
        <f>IF(ISNUMBER(jaar_zip[[#This Row],[graaddagen]]),IF(OR(MONTH(jaar_zip[[#This Row],[Datum]])=1,MONTH(jaar_zip[[#This Row],[Datum]])=2,MONTH(jaar_zip[[#This Row],[Datum]])=11,MONTH(jaar_zip[[#This Row],[Datum]])=12),1.1,IF(OR(MONTH(jaar_zip[[#This Row],[Datum]])=3,MONTH(jaar_zip[[#This Row],[Datum]])=10),1,0.8))*jaar_zip[[#This Row],[graaddagen]],"")</f>
        <v>0</v>
      </c>
      <c r="O5710" s="101">
        <f>IF(ISNUMBER(jaar_zip[[#This Row],[etmaaltemperatuur]]),IF(jaar_zip[[#This Row],[etmaaltemperatuur]]&gt;stookgrens,jaar_zip[[#This Row],[etmaaltemperatuur]]-stookgrens,0),"")</f>
        <v>2</v>
      </c>
    </row>
    <row r="5711" spans="1:15" x14ac:dyDescent="0.25">
      <c r="A5711">
        <v>310</v>
      </c>
      <c r="B5711">
        <v>20240817</v>
      </c>
      <c r="C5711">
        <v>2.6</v>
      </c>
      <c r="D5711">
        <v>20.8</v>
      </c>
      <c r="E5711">
        <v>2323</v>
      </c>
      <c r="F5711">
        <v>-0.1</v>
      </c>
      <c r="G5711">
        <v>1012.8</v>
      </c>
      <c r="H5711">
        <v>72</v>
      </c>
      <c r="I5711" s="101" t="s">
        <v>32</v>
      </c>
      <c r="J5711" s="1">
        <f>DATEVALUE(RIGHT(jaar_zip[[#This Row],[YYYYMMDD]],2)&amp;"-"&amp;MID(jaar_zip[[#This Row],[YYYYMMDD]],5,2)&amp;"-"&amp;LEFT(jaar_zip[[#This Row],[YYYYMMDD]],4))</f>
        <v>45521</v>
      </c>
      <c r="K5711" s="101" t="str">
        <f>IF(AND(VALUE(MONTH(jaar_zip[[#This Row],[Datum]]))=1,VALUE(WEEKNUM(jaar_zip[[#This Row],[Datum]],21))&gt;51),RIGHT(YEAR(jaar_zip[[#This Row],[Datum]])-1,2),RIGHT(YEAR(jaar_zip[[#This Row],[Datum]]),2))&amp;"-"&amp; TEXT(WEEKNUM(jaar_zip[[#This Row],[Datum]],21),"00")</f>
        <v>24-33</v>
      </c>
      <c r="L5711" s="101">
        <f>MONTH(jaar_zip[[#This Row],[Datum]])</f>
        <v>8</v>
      </c>
      <c r="M5711" s="101">
        <f>IF(ISNUMBER(jaar_zip[[#This Row],[etmaaltemperatuur]]),IF(jaar_zip[[#This Row],[etmaaltemperatuur]]&lt;stookgrens,stookgrens-jaar_zip[[#This Row],[etmaaltemperatuur]],0),"")</f>
        <v>0</v>
      </c>
      <c r="N5711" s="101">
        <f>IF(ISNUMBER(jaar_zip[[#This Row],[graaddagen]]),IF(OR(MONTH(jaar_zip[[#This Row],[Datum]])=1,MONTH(jaar_zip[[#This Row],[Datum]])=2,MONTH(jaar_zip[[#This Row],[Datum]])=11,MONTH(jaar_zip[[#This Row],[Datum]])=12),1.1,IF(OR(MONTH(jaar_zip[[#This Row],[Datum]])=3,MONTH(jaar_zip[[#This Row],[Datum]])=10),1,0.8))*jaar_zip[[#This Row],[graaddagen]],"")</f>
        <v>0</v>
      </c>
      <c r="O5711" s="101">
        <f>IF(ISNUMBER(jaar_zip[[#This Row],[etmaaltemperatuur]]),IF(jaar_zip[[#This Row],[etmaaltemperatuur]]&gt;stookgrens,jaar_zip[[#This Row],[etmaaltemperatuur]]-stookgrens,0),"")</f>
        <v>2.8000000000000007</v>
      </c>
    </row>
    <row r="5712" spans="1:15" x14ac:dyDescent="0.25">
      <c r="A5712">
        <v>310</v>
      </c>
      <c r="B5712">
        <v>20240818</v>
      </c>
      <c r="C5712">
        <v>4.0999999999999996</v>
      </c>
      <c r="D5712">
        <v>19.3</v>
      </c>
      <c r="E5712">
        <v>1967</v>
      </c>
      <c r="F5712">
        <v>0</v>
      </c>
      <c r="G5712">
        <v>1013.9</v>
      </c>
      <c r="H5712">
        <v>70</v>
      </c>
      <c r="I5712" s="101" t="s">
        <v>32</v>
      </c>
      <c r="J5712" s="1">
        <f>DATEVALUE(RIGHT(jaar_zip[[#This Row],[YYYYMMDD]],2)&amp;"-"&amp;MID(jaar_zip[[#This Row],[YYYYMMDD]],5,2)&amp;"-"&amp;LEFT(jaar_zip[[#This Row],[YYYYMMDD]],4))</f>
        <v>45522</v>
      </c>
      <c r="K5712" s="101" t="str">
        <f>IF(AND(VALUE(MONTH(jaar_zip[[#This Row],[Datum]]))=1,VALUE(WEEKNUM(jaar_zip[[#This Row],[Datum]],21))&gt;51),RIGHT(YEAR(jaar_zip[[#This Row],[Datum]])-1,2),RIGHT(YEAR(jaar_zip[[#This Row],[Datum]]),2))&amp;"-"&amp; TEXT(WEEKNUM(jaar_zip[[#This Row],[Datum]],21),"00")</f>
        <v>24-33</v>
      </c>
      <c r="L5712" s="101">
        <f>MONTH(jaar_zip[[#This Row],[Datum]])</f>
        <v>8</v>
      </c>
      <c r="M5712" s="101">
        <f>IF(ISNUMBER(jaar_zip[[#This Row],[etmaaltemperatuur]]),IF(jaar_zip[[#This Row],[etmaaltemperatuur]]&lt;stookgrens,stookgrens-jaar_zip[[#This Row],[etmaaltemperatuur]],0),"")</f>
        <v>0</v>
      </c>
      <c r="N5712" s="101">
        <f>IF(ISNUMBER(jaar_zip[[#This Row],[graaddagen]]),IF(OR(MONTH(jaar_zip[[#This Row],[Datum]])=1,MONTH(jaar_zip[[#This Row],[Datum]])=2,MONTH(jaar_zip[[#This Row],[Datum]])=11,MONTH(jaar_zip[[#This Row],[Datum]])=12),1.1,IF(OR(MONTH(jaar_zip[[#This Row],[Datum]])=3,MONTH(jaar_zip[[#This Row],[Datum]])=10),1,0.8))*jaar_zip[[#This Row],[graaddagen]],"")</f>
        <v>0</v>
      </c>
      <c r="O5712" s="101">
        <f>IF(ISNUMBER(jaar_zip[[#This Row],[etmaaltemperatuur]]),IF(jaar_zip[[#This Row],[etmaaltemperatuur]]&gt;stookgrens,jaar_zip[[#This Row],[etmaaltemperatuur]]-stookgrens,0),"")</f>
        <v>1.3000000000000007</v>
      </c>
    </row>
    <row r="5713" spans="1:15" x14ac:dyDescent="0.25">
      <c r="A5713">
        <v>310</v>
      </c>
      <c r="B5713">
        <v>20240819</v>
      </c>
      <c r="C5713">
        <v>5.4</v>
      </c>
      <c r="D5713">
        <v>19.600000000000001</v>
      </c>
      <c r="E5713">
        <v>1981</v>
      </c>
      <c r="F5713">
        <v>0</v>
      </c>
      <c r="G5713">
        <v>1016.8</v>
      </c>
      <c r="H5713">
        <v>74</v>
      </c>
      <c r="I5713" s="101" t="s">
        <v>32</v>
      </c>
      <c r="J5713" s="1">
        <f>DATEVALUE(RIGHT(jaar_zip[[#This Row],[YYYYMMDD]],2)&amp;"-"&amp;MID(jaar_zip[[#This Row],[YYYYMMDD]],5,2)&amp;"-"&amp;LEFT(jaar_zip[[#This Row],[YYYYMMDD]],4))</f>
        <v>45523</v>
      </c>
      <c r="K5713" s="101" t="str">
        <f>IF(AND(VALUE(MONTH(jaar_zip[[#This Row],[Datum]]))=1,VALUE(WEEKNUM(jaar_zip[[#This Row],[Datum]],21))&gt;51),RIGHT(YEAR(jaar_zip[[#This Row],[Datum]])-1,2),RIGHT(YEAR(jaar_zip[[#This Row],[Datum]]),2))&amp;"-"&amp; TEXT(WEEKNUM(jaar_zip[[#This Row],[Datum]],21),"00")</f>
        <v>24-34</v>
      </c>
      <c r="L5713" s="101">
        <f>MONTH(jaar_zip[[#This Row],[Datum]])</f>
        <v>8</v>
      </c>
      <c r="M5713" s="101">
        <f>IF(ISNUMBER(jaar_zip[[#This Row],[etmaaltemperatuur]]),IF(jaar_zip[[#This Row],[etmaaltemperatuur]]&lt;stookgrens,stookgrens-jaar_zip[[#This Row],[etmaaltemperatuur]],0),"")</f>
        <v>0</v>
      </c>
      <c r="N5713" s="101">
        <f>IF(ISNUMBER(jaar_zip[[#This Row],[graaddagen]]),IF(OR(MONTH(jaar_zip[[#This Row],[Datum]])=1,MONTH(jaar_zip[[#This Row],[Datum]])=2,MONTH(jaar_zip[[#This Row],[Datum]])=11,MONTH(jaar_zip[[#This Row],[Datum]])=12),1.1,IF(OR(MONTH(jaar_zip[[#This Row],[Datum]])=3,MONTH(jaar_zip[[#This Row],[Datum]])=10),1,0.8))*jaar_zip[[#This Row],[graaddagen]],"")</f>
        <v>0</v>
      </c>
      <c r="O5713" s="101">
        <f>IF(ISNUMBER(jaar_zip[[#This Row],[etmaaltemperatuur]]),IF(jaar_zip[[#This Row],[etmaaltemperatuur]]&gt;stookgrens,jaar_zip[[#This Row],[etmaaltemperatuur]]-stookgrens,0),"")</f>
        <v>1.6000000000000014</v>
      </c>
    </row>
    <row r="5714" spans="1:15" x14ac:dyDescent="0.25">
      <c r="A5714">
        <v>310</v>
      </c>
      <c r="B5714">
        <v>20240820</v>
      </c>
      <c r="C5714">
        <v>6.2</v>
      </c>
      <c r="D5714">
        <v>18.5</v>
      </c>
      <c r="E5714">
        <v>573</v>
      </c>
      <c r="F5714">
        <v>20.7</v>
      </c>
      <c r="G5714">
        <v>1010.9</v>
      </c>
      <c r="H5714">
        <v>82</v>
      </c>
      <c r="I5714" s="101" t="s">
        <v>32</v>
      </c>
      <c r="J5714" s="1">
        <f>DATEVALUE(RIGHT(jaar_zip[[#This Row],[YYYYMMDD]],2)&amp;"-"&amp;MID(jaar_zip[[#This Row],[YYYYMMDD]],5,2)&amp;"-"&amp;LEFT(jaar_zip[[#This Row],[YYYYMMDD]],4))</f>
        <v>45524</v>
      </c>
      <c r="K5714" s="101" t="str">
        <f>IF(AND(VALUE(MONTH(jaar_zip[[#This Row],[Datum]]))=1,VALUE(WEEKNUM(jaar_zip[[#This Row],[Datum]],21))&gt;51),RIGHT(YEAR(jaar_zip[[#This Row],[Datum]])-1,2),RIGHT(YEAR(jaar_zip[[#This Row],[Datum]]),2))&amp;"-"&amp; TEXT(WEEKNUM(jaar_zip[[#This Row],[Datum]],21),"00")</f>
        <v>24-34</v>
      </c>
      <c r="L5714" s="101">
        <f>MONTH(jaar_zip[[#This Row],[Datum]])</f>
        <v>8</v>
      </c>
      <c r="M5714" s="101">
        <f>IF(ISNUMBER(jaar_zip[[#This Row],[etmaaltemperatuur]]),IF(jaar_zip[[#This Row],[etmaaltemperatuur]]&lt;stookgrens,stookgrens-jaar_zip[[#This Row],[etmaaltemperatuur]],0),"")</f>
        <v>0</v>
      </c>
      <c r="N5714" s="101">
        <f>IF(ISNUMBER(jaar_zip[[#This Row],[graaddagen]]),IF(OR(MONTH(jaar_zip[[#This Row],[Datum]])=1,MONTH(jaar_zip[[#This Row],[Datum]])=2,MONTH(jaar_zip[[#This Row],[Datum]])=11,MONTH(jaar_zip[[#This Row],[Datum]])=12),1.1,IF(OR(MONTH(jaar_zip[[#This Row],[Datum]])=3,MONTH(jaar_zip[[#This Row],[Datum]])=10),1,0.8))*jaar_zip[[#This Row],[graaddagen]],"")</f>
        <v>0</v>
      </c>
      <c r="O5714" s="101">
        <f>IF(ISNUMBER(jaar_zip[[#This Row],[etmaaltemperatuur]]),IF(jaar_zip[[#This Row],[etmaaltemperatuur]]&gt;stookgrens,jaar_zip[[#This Row],[etmaaltemperatuur]]-stookgrens,0),"")</f>
        <v>0.5</v>
      </c>
    </row>
    <row r="5715" spans="1:15" x14ac:dyDescent="0.25">
      <c r="A5715">
        <v>310</v>
      </c>
      <c r="B5715">
        <v>20240821</v>
      </c>
      <c r="C5715">
        <v>8.3000000000000007</v>
      </c>
      <c r="D5715">
        <v>17.399999999999999</v>
      </c>
      <c r="E5715">
        <v>2082</v>
      </c>
      <c r="F5715">
        <v>0</v>
      </c>
      <c r="G5715">
        <v>1016.8</v>
      </c>
      <c r="H5715">
        <v>63</v>
      </c>
      <c r="I5715" s="101" t="s">
        <v>32</v>
      </c>
      <c r="J5715" s="1">
        <f>DATEVALUE(RIGHT(jaar_zip[[#This Row],[YYYYMMDD]],2)&amp;"-"&amp;MID(jaar_zip[[#This Row],[YYYYMMDD]],5,2)&amp;"-"&amp;LEFT(jaar_zip[[#This Row],[YYYYMMDD]],4))</f>
        <v>45525</v>
      </c>
      <c r="K5715" s="101" t="str">
        <f>IF(AND(VALUE(MONTH(jaar_zip[[#This Row],[Datum]]))=1,VALUE(WEEKNUM(jaar_zip[[#This Row],[Datum]],21))&gt;51),RIGHT(YEAR(jaar_zip[[#This Row],[Datum]])-1,2),RIGHT(YEAR(jaar_zip[[#This Row],[Datum]]),2))&amp;"-"&amp; TEXT(WEEKNUM(jaar_zip[[#This Row],[Datum]],21),"00")</f>
        <v>24-34</v>
      </c>
      <c r="L5715" s="101">
        <f>MONTH(jaar_zip[[#This Row],[Datum]])</f>
        <v>8</v>
      </c>
      <c r="M5715" s="101">
        <f>IF(ISNUMBER(jaar_zip[[#This Row],[etmaaltemperatuur]]),IF(jaar_zip[[#This Row],[etmaaltemperatuur]]&lt;stookgrens,stookgrens-jaar_zip[[#This Row],[etmaaltemperatuur]],0),"")</f>
        <v>0.60000000000000142</v>
      </c>
      <c r="N5715" s="101">
        <f>IF(ISNUMBER(jaar_zip[[#This Row],[graaddagen]]),IF(OR(MONTH(jaar_zip[[#This Row],[Datum]])=1,MONTH(jaar_zip[[#This Row],[Datum]])=2,MONTH(jaar_zip[[#This Row],[Datum]])=11,MONTH(jaar_zip[[#This Row],[Datum]])=12),1.1,IF(OR(MONTH(jaar_zip[[#This Row],[Datum]])=3,MONTH(jaar_zip[[#This Row],[Datum]])=10),1,0.8))*jaar_zip[[#This Row],[graaddagen]],"")</f>
        <v>0.48000000000000115</v>
      </c>
      <c r="O5715" s="101">
        <f>IF(ISNUMBER(jaar_zip[[#This Row],[etmaaltemperatuur]]),IF(jaar_zip[[#This Row],[etmaaltemperatuur]]&gt;stookgrens,jaar_zip[[#This Row],[etmaaltemperatuur]]-stookgrens,0),"")</f>
        <v>0</v>
      </c>
    </row>
    <row r="5716" spans="1:15" x14ac:dyDescent="0.25">
      <c r="A5716">
        <v>310</v>
      </c>
      <c r="B5716">
        <v>20240822</v>
      </c>
      <c r="C5716">
        <v>8.9</v>
      </c>
      <c r="D5716">
        <v>19.3</v>
      </c>
      <c r="E5716">
        <v>1510</v>
      </c>
      <c r="F5716">
        <v>-0.1</v>
      </c>
      <c r="G5716">
        <v>1009.6</v>
      </c>
      <c r="H5716">
        <v>67</v>
      </c>
      <c r="I5716" s="101" t="s">
        <v>32</v>
      </c>
      <c r="J5716" s="1">
        <f>DATEVALUE(RIGHT(jaar_zip[[#This Row],[YYYYMMDD]],2)&amp;"-"&amp;MID(jaar_zip[[#This Row],[YYYYMMDD]],5,2)&amp;"-"&amp;LEFT(jaar_zip[[#This Row],[YYYYMMDD]],4))</f>
        <v>45526</v>
      </c>
      <c r="K5716" s="101" t="str">
        <f>IF(AND(VALUE(MONTH(jaar_zip[[#This Row],[Datum]]))=1,VALUE(WEEKNUM(jaar_zip[[#This Row],[Datum]],21))&gt;51),RIGHT(YEAR(jaar_zip[[#This Row],[Datum]])-1,2),RIGHT(YEAR(jaar_zip[[#This Row],[Datum]]),2))&amp;"-"&amp; TEXT(WEEKNUM(jaar_zip[[#This Row],[Datum]],21),"00")</f>
        <v>24-34</v>
      </c>
      <c r="L5716" s="101">
        <f>MONTH(jaar_zip[[#This Row],[Datum]])</f>
        <v>8</v>
      </c>
      <c r="M5716" s="101">
        <f>IF(ISNUMBER(jaar_zip[[#This Row],[etmaaltemperatuur]]),IF(jaar_zip[[#This Row],[etmaaltemperatuur]]&lt;stookgrens,stookgrens-jaar_zip[[#This Row],[etmaaltemperatuur]],0),"")</f>
        <v>0</v>
      </c>
      <c r="N5716" s="101">
        <f>IF(ISNUMBER(jaar_zip[[#This Row],[graaddagen]]),IF(OR(MONTH(jaar_zip[[#This Row],[Datum]])=1,MONTH(jaar_zip[[#This Row],[Datum]])=2,MONTH(jaar_zip[[#This Row],[Datum]])=11,MONTH(jaar_zip[[#This Row],[Datum]])=12),1.1,IF(OR(MONTH(jaar_zip[[#This Row],[Datum]])=3,MONTH(jaar_zip[[#This Row],[Datum]])=10),1,0.8))*jaar_zip[[#This Row],[graaddagen]],"")</f>
        <v>0</v>
      </c>
      <c r="O5716" s="101">
        <f>IF(ISNUMBER(jaar_zip[[#This Row],[etmaaltemperatuur]]),IF(jaar_zip[[#This Row],[etmaaltemperatuur]]&gt;stookgrens,jaar_zip[[#This Row],[etmaaltemperatuur]]-stookgrens,0),"")</f>
        <v>1.3000000000000007</v>
      </c>
    </row>
    <row r="5717" spans="1:15" x14ac:dyDescent="0.25">
      <c r="A5717">
        <v>310</v>
      </c>
      <c r="B5717">
        <v>20240823</v>
      </c>
      <c r="C5717">
        <v>9.8000000000000007</v>
      </c>
      <c r="D5717">
        <v>19.7</v>
      </c>
      <c r="E5717">
        <v>1395</v>
      </c>
      <c r="F5717">
        <v>0.2</v>
      </c>
      <c r="G5717">
        <v>1006.5</v>
      </c>
      <c r="H5717">
        <v>75</v>
      </c>
      <c r="I5717" s="101" t="s">
        <v>32</v>
      </c>
      <c r="J5717" s="1">
        <f>DATEVALUE(RIGHT(jaar_zip[[#This Row],[YYYYMMDD]],2)&amp;"-"&amp;MID(jaar_zip[[#This Row],[YYYYMMDD]],5,2)&amp;"-"&amp;LEFT(jaar_zip[[#This Row],[YYYYMMDD]],4))</f>
        <v>45527</v>
      </c>
      <c r="K5717" s="101" t="str">
        <f>IF(AND(VALUE(MONTH(jaar_zip[[#This Row],[Datum]]))=1,VALUE(WEEKNUM(jaar_zip[[#This Row],[Datum]],21))&gt;51),RIGHT(YEAR(jaar_zip[[#This Row],[Datum]])-1,2),RIGHT(YEAR(jaar_zip[[#This Row],[Datum]]),2))&amp;"-"&amp; TEXT(WEEKNUM(jaar_zip[[#This Row],[Datum]],21),"00")</f>
        <v>24-34</v>
      </c>
      <c r="L5717" s="101">
        <f>MONTH(jaar_zip[[#This Row],[Datum]])</f>
        <v>8</v>
      </c>
      <c r="M5717" s="101">
        <f>IF(ISNUMBER(jaar_zip[[#This Row],[etmaaltemperatuur]]),IF(jaar_zip[[#This Row],[etmaaltemperatuur]]&lt;stookgrens,stookgrens-jaar_zip[[#This Row],[etmaaltemperatuur]],0),"")</f>
        <v>0</v>
      </c>
      <c r="N5717" s="101">
        <f>IF(ISNUMBER(jaar_zip[[#This Row],[graaddagen]]),IF(OR(MONTH(jaar_zip[[#This Row],[Datum]])=1,MONTH(jaar_zip[[#This Row],[Datum]])=2,MONTH(jaar_zip[[#This Row],[Datum]])=11,MONTH(jaar_zip[[#This Row],[Datum]])=12),1.1,IF(OR(MONTH(jaar_zip[[#This Row],[Datum]])=3,MONTH(jaar_zip[[#This Row],[Datum]])=10),1,0.8))*jaar_zip[[#This Row],[graaddagen]],"")</f>
        <v>0</v>
      </c>
      <c r="O5717" s="101">
        <f>IF(ISNUMBER(jaar_zip[[#This Row],[etmaaltemperatuur]]),IF(jaar_zip[[#This Row],[etmaaltemperatuur]]&gt;stookgrens,jaar_zip[[#This Row],[etmaaltemperatuur]]-stookgrens,0),"")</f>
        <v>1.6999999999999993</v>
      </c>
    </row>
    <row r="5718" spans="1:15" x14ac:dyDescent="0.25">
      <c r="A5718">
        <v>310</v>
      </c>
      <c r="B5718">
        <v>20240824</v>
      </c>
      <c r="C5718">
        <v>8.4</v>
      </c>
      <c r="D5718">
        <v>19</v>
      </c>
      <c r="E5718">
        <v>894</v>
      </c>
      <c r="F5718">
        <v>7.2</v>
      </c>
      <c r="G5718">
        <v>1006.2</v>
      </c>
      <c r="H5718">
        <v>85</v>
      </c>
      <c r="I5718" s="101" t="s">
        <v>32</v>
      </c>
      <c r="J5718" s="1">
        <f>DATEVALUE(RIGHT(jaar_zip[[#This Row],[YYYYMMDD]],2)&amp;"-"&amp;MID(jaar_zip[[#This Row],[YYYYMMDD]],5,2)&amp;"-"&amp;LEFT(jaar_zip[[#This Row],[YYYYMMDD]],4))</f>
        <v>45528</v>
      </c>
      <c r="K5718" s="101" t="str">
        <f>IF(AND(VALUE(MONTH(jaar_zip[[#This Row],[Datum]]))=1,VALUE(WEEKNUM(jaar_zip[[#This Row],[Datum]],21))&gt;51),RIGHT(YEAR(jaar_zip[[#This Row],[Datum]])-1,2),RIGHT(YEAR(jaar_zip[[#This Row],[Datum]]),2))&amp;"-"&amp; TEXT(WEEKNUM(jaar_zip[[#This Row],[Datum]],21),"00")</f>
        <v>24-34</v>
      </c>
      <c r="L5718" s="101">
        <f>MONTH(jaar_zip[[#This Row],[Datum]])</f>
        <v>8</v>
      </c>
      <c r="M5718" s="101">
        <f>IF(ISNUMBER(jaar_zip[[#This Row],[etmaaltemperatuur]]),IF(jaar_zip[[#This Row],[etmaaltemperatuur]]&lt;stookgrens,stookgrens-jaar_zip[[#This Row],[etmaaltemperatuur]],0),"")</f>
        <v>0</v>
      </c>
      <c r="N5718" s="101">
        <f>IF(ISNUMBER(jaar_zip[[#This Row],[graaddagen]]),IF(OR(MONTH(jaar_zip[[#This Row],[Datum]])=1,MONTH(jaar_zip[[#This Row],[Datum]])=2,MONTH(jaar_zip[[#This Row],[Datum]])=11,MONTH(jaar_zip[[#This Row],[Datum]])=12),1.1,IF(OR(MONTH(jaar_zip[[#This Row],[Datum]])=3,MONTH(jaar_zip[[#This Row],[Datum]])=10),1,0.8))*jaar_zip[[#This Row],[graaddagen]],"")</f>
        <v>0</v>
      </c>
      <c r="O5718" s="101">
        <f>IF(ISNUMBER(jaar_zip[[#This Row],[etmaaltemperatuur]]),IF(jaar_zip[[#This Row],[etmaaltemperatuur]]&gt;stookgrens,jaar_zip[[#This Row],[etmaaltemperatuur]]-stookgrens,0),"")</f>
        <v>1</v>
      </c>
    </row>
    <row r="5719" spans="1:15" x14ac:dyDescent="0.25">
      <c r="A5719">
        <v>310</v>
      </c>
      <c r="B5719">
        <v>20240825</v>
      </c>
      <c r="C5719">
        <v>7.2</v>
      </c>
      <c r="D5719">
        <v>16.8</v>
      </c>
      <c r="E5719">
        <v>1404</v>
      </c>
      <c r="F5719">
        <v>1</v>
      </c>
      <c r="G5719">
        <v>1019.5</v>
      </c>
      <c r="H5719">
        <v>74</v>
      </c>
      <c r="I5719" s="101" t="s">
        <v>32</v>
      </c>
      <c r="J5719" s="1">
        <f>DATEVALUE(RIGHT(jaar_zip[[#This Row],[YYYYMMDD]],2)&amp;"-"&amp;MID(jaar_zip[[#This Row],[YYYYMMDD]],5,2)&amp;"-"&amp;LEFT(jaar_zip[[#This Row],[YYYYMMDD]],4))</f>
        <v>45529</v>
      </c>
      <c r="K5719" s="101" t="str">
        <f>IF(AND(VALUE(MONTH(jaar_zip[[#This Row],[Datum]]))=1,VALUE(WEEKNUM(jaar_zip[[#This Row],[Datum]],21))&gt;51),RIGHT(YEAR(jaar_zip[[#This Row],[Datum]])-1,2),RIGHT(YEAR(jaar_zip[[#This Row],[Datum]]),2))&amp;"-"&amp; TEXT(WEEKNUM(jaar_zip[[#This Row],[Datum]],21),"00")</f>
        <v>24-34</v>
      </c>
      <c r="L5719" s="101">
        <f>MONTH(jaar_zip[[#This Row],[Datum]])</f>
        <v>8</v>
      </c>
      <c r="M5719" s="101">
        <f>IF(ISNUMBER(jaar_zip[[#This Row],[etmaaltemperatuur]]),IF(jaar_zip[[#This Row],[etmaaltemperatuur]]&lt;stookgrens,stookgrens-jaar_zip[[#This Row],[etmaaltemperatuur]],0),"")</f>
        <v>1.1999999999999993</v>
      </c>
      <c r="N5719" s="101">
        <f>IF(ISNUMBER(jaar_zip[[#This Row],[graaddagen]]),IF(OR(MONTH(jaar_zip[[#This Row],[Datum]])=1,MONTH(jaar_zip[[#This Row],[Datum]])=2,MONTH(jaar_zip[[#This Row],[Datum]])=11,MONTH(jaar_zip[[#This Row],[Datum]])=12),1.1,IF(OR(MONTH(jaar_zip[[#This Row],[Datum]])=3,MONTH(jaar_zip[[#This Row],[Datum]])=10),1,0.8))*jaar_zip[[#This Row],[graaddagen]],"")</f>
        <v>0.95999999999999952</v>
      </c>
      <c r="O5719" s="101">
        <f>IF(ISNUMBER(jaar_zip[[#This Row],[etmaaltemperatuur]]),IF(jaar_zip[[#This Row],[etmaaltemperatuur]]&gt;stookgrens,jaar_zip[[#This Row],[etmaaltemperatuur]]-stookgrens,0),"")</f>
        <v>0</v>
      </c>
    </row>
    <row r="5720" spans="1:15" x14ac:dyDescent="0.25">
      <c r="A5720">
        <v>310</v>
      </c>
      <c r="B5720">
        <v>20240826</v>
      </c>
      <c r="C5720">
        <v>6.4</v>
      </c>
      <c r="D5720">
        <v>17.899999999999999</v>
      </c>
      <c r="E5720">
        <v>1302</v>
      </c>
      <c r="F5720">
        <v>-0.1</v>
      </c>
      <c r="G5720">
        <v>1021.4</v>
      </c>
      <c r="H5720">
        <v>77</v>
      </c>
      <c r="I5720" s="101" t="s">
        <v>32</v>
      </c>
      <c r="J5720" s="1">
        <f>DATEVALUE(RIGHT(jaar_zip[[#This Row],[YYYYMMDD]],2)&amp;"-"&amp;MID(jaar_zip[[#This Row],[YYYYMMDD]],5,2)&amp;"-"&amp;LEFT(jaar_zip[[#This Row],[YYYYMMDD]],4))</f>
        <v>45530</v>
      </c>
      <c r="K5720" s="101" t="str">
        <f>IF(AND(VALUE(MONTH(jaar_zip[[#This Row],[Datum]]))=1,VALUE(WEEKNUM(jaar_zip[[#This Row],[Datum]],21))&gt;51),RIGHT(YEAR(jaar_zip[[#This Row],[Datum]])-1,2),RIGHT(YEAR(jaar_zip[[#This Row],[Datum]]),2))&amp;"-"&amp; TEXT(WEEKNUM(jaar_zip[[#This Row],[Datum]],21),"00")</f>
        <v>24-35</v>
      </c>
      <c r="L5720" s="101">
        <f>MONTH(jaar_zip[[#This Row],[Datum]])</f>
        <v>8</v>
      </c>
      <c r="M5720" s="101">
        <f>IF(ISNUMBER(jaar_zip[[#This Row],[etmaaltemperatuur]]),IF(jaar_zip[[#This Row],[etmaaltemperatuur]]&lt;stookgrens,stookgrens-jaar_zip[[#This Row],[etmaaltemperatuur]],0),"")</f>
        <v>0.10000000000000142</v>
      </c>
      <c r="N5720" s="101">
        <f>IF(ISNUMBER(jaar_zip[[#This Row],[graaddagen]]),IF(OR(MONTH(jaar_zip[[#This Row],[Datum]])=1,MONTH(jaar_zip[[#This Row],[Datum]])=2,MONTH(jaar_zip[[#This Row],[Datum]])=11,MONTH(jaar_zip[[#This Row],[Datum]])=12),1.1,IF(OR(MONTH(jaar_zip[[#This Row],[Datum]])=3,MONTH(jaar_zip[[#This Row],[Datum]])=10),1,0.8))*jaar_zip[[#This Row],[graaddagen]],"")</f>
        <v>8.000000000000114E-2</v>
      </c>
      <c r="O5720" s="101">
        <f>IF(ISNUMBER(jaar_zip[[#This Row],[etmaaltemperatuur]]),IF(jaar_zip[[#This Row],[etmaaltemperatuur]]&gt;stookgrens,jaar_zip[[#This Row],[etmaaltemperatuur]]-stookgrens,0),"")</f>
        <v>0</v>
      </c>
    </row>
    <row r="5721" spans="1:15" x14ac:dyDescent="0.25">
      <c r="A5721">
        <v>310</v>
      </c>
      <c r="B5721">
        <v>20240827</v>
      </c>
      <c r="C5721">
        <v>3.1</v>
      </c>
      <c r="D5721">
        <v>19.899999999999999</v>
      </c>
      <c r="E5721">
        <v>2114</v>
      </c>
      <c r="F5721">
        <v>0</v>
      </c>
      <c r="G5721">
        <v>1019.9</v>
      </c>
      <c r="H5721">
        <v>70</v>
      </c>
      <c r="I5721" s="101" t="s">
        <v>32</v>
      </c>
      <c r="J5721" s="1">
        <f>DATEVALUE(RIGHT(jaar_zip[[#This Row],[YYYYMMDD]],2)&amp;"-"&amp;MID(jaar_zip[[#This Row],[YYYYMMDD]],5,2)&amp;"-"&amp;LEFT(jaar_zip[[#This Row],[YYYYMMDD]],4))</f>
        <v>45531</v>
      </c>
      <c r="K5721" s="101" t="str">
        <f>IF(AND(VALUE(MONTH(jaar_zip[[#This Row],[Datum]]))=1,VALUE(WEEKNUM(jaar_zip[[#This Row],[Datum]],21))&gt;51),RIGHT(YEAR(jaar_zip[[#This Row],[Datum]])-1,2),RIGHT(YEAR(jaar_zip[[#This Row],[Datum]]),2))&amp;"-"&amp; TEXT(WEEKNUM(jaar_zip[[#This Row],[Datum]],21),"00")</f>
        <v>24-35</v>
      </c>
      <c r="L5721" s="101">
        <f>MONTH(jaar_zip[[#This Row],[Datum]])</f>
        <v>8</v>
      </c>
      <c r="M5721" s="101">
        <f>IF(ISNUMBER(jaar_zip[[#This Row],[etmaaltemperatuur]]),IF(jaar_zip[[#This Row],[etmaaltemperatuur]]&lt;stookgrens,stookgrens-jaar_zip[[#This Row],[etmaaltemperatuur]],0),"")</f>
        <v>0</v>
      </c>
      <c r="N5721" s="101">
        <f>IF(ISNUMBER(jaar_zip[[#This Row],[graaddagen]]),IF(OR(MONTH(jaar_zip[[#This Row],[Datum]])=1,MONTH(jaar_zip[[#This Row],[Datum]])=2,MONTH(jaar_zip[[#This Row],[Datum]])=11,MONTH(jaar_zip[[#This Row],[Datum]])=12),1.1,IF(OR(MONTH(jaar_zip[[#This Row],[Datum]])=3,MONTH(jaar_zip[[#This Row],[Datum]])=10),1,0.8))*jaar_zip[[#This Row],[graaddagen]],"")</f>
        <v>0</v>
      </c>
      <c r="O5721" s="101">
        <f>IF(ISNUMBER(jaar_zip[[#This Row],[etmaaltemperatuur]]),IF(jaar_zip[[#This Row],[etmaaltemperatuur]]&gt;stookgrens,jaar_zip[[#This Row],[etmaaltemperatuur]]-stookgrens,0),"")</f>
        <v>1.8999999999999986</v>
      </c>
    </row>
    <row r="5722" spans="1:15" x14ac:dyDescent="0.25">
      <c r="A5722">
        <v>310</v>
      </c>
      <c r="B5722">
        <v>20240828</v>
      </c>
      <c r="C5722">
        <v>3</v>
      </c>
      <c r="D5722">
        <v>21.9</v>
      </c>
      <c r="E5722">
        <v>2136</v>
      </c>
      <c r="F5722">
        <v>0</v>
      </c>
      <c r="G5722">
        <v>1014.1</v>
      </c>
      <c r="H5722">
        <v>73</v>
      </c>
      <c r="I5722" s="101" t="s">
        <v>32</v>
      </c>
      <c r="J5722" s="1">
        <f>DATEVALUE(RIGHT(jaar_zip[[#This Row],[YYYYMMDD]],2)&amp;"-"&amp;MID(jaar_zip[[#This Row],[YYYYMMDD]],5,2)&amp;"-"&amp;LEFT(jaar_zip[[#This Row],[YYYYMMDD]],4))</f>
        <v>45532</v>
      </c>
      <c r="K5722" s="101" t="str">
        <f>IF(AND(VALUE(MONTH(jaar_zip[[#This Row],[Datum]]))=1,VALUE(WEEKNUM(jaar_zip[[#This Row],[Datum]],21))&gt;51),RIGHT(YEAR(jaar_zip[[#This Row],[Datum]])-1,2),RIGHT(YEAR(jaar_zip[[#This Row],[Datum]]),2))&amp;"-"&amp; TEXT(WEEKNUM(jaar_zip[[#This Row],[Datum]],21),"00")</f>
        <v>24-35</v>
      </c>
      <c r="L5722" s="101">
        <f>MONTH(jaar_zip[[#This Row],[Datum]])</f>
        <v>8</v>
      </c>
      <c r="M5722" s="101">
        <f>IF(ISNUMBER(jaar_zip[[#This Row],[etmaaltemperatuur]]),IF(jaar_zip[[#This Row],[etmaaltemperatuur]]&lt;stookgrens,stookgrens-jaar_zip[[#This Row],[etmaaltemperatuur]],0),"")</f>
        <v>0</v>
      </c>
      <c r="N5722" s="101">
        <f>IF(ISNUMBER(jaar_zip[[#This Row],[graaddagen]]),IF(OR(MONTH(jaar_zip[[#This Row],[Datum]])=1,MONTH(jaar_zip[[#This Row],[Datum]])=2,MONTH(jaar_zip[[#This Row],[Datum]])=11,MONTH(jaar_zip[[#This Row],[Datum]])=12),1.1,IF(OR(MONTH(jaar_zip[[#This Row],[Datum]])=3,MONTH(jaar_zip[[#This Row],[Datum]])=10),1,0.8))*jaar_zip[[#This Row],[graaddagen]],"")</f>
        <v>0</v>
      </c>
      <c r="O5722" s="101">
        <f>IF(ISNUMBER(jaar_zip[[#This Row],[etmaaltemperatuur]]),IF(jaar_zip[[#This Row],[etmaaltemperatuur]]&gt;stookgrens,jaar_zip[[#This Row],[etmaaltemperatuur]]-stookgrens,0),"")</f>
        <v>3.8999999999999986</v>
      </c>
    </row>
    <row r="5723" spans="1:15" x14ac:dyDescent="0.25">
      <c r="A5723">
        <v>310</v>
      </c>
      <c r="B5723">
        <v>20240829</v>
      </c>
      <c r="C5723">
        <v>3.8</v>
      </c>
      <c r="D5723">
        <v>19.7</v>
      </c>
      <c r="E5723">
        <v>1824</v>
      </c>
      <c r="F5723">
        <v>0</v>
      </c>
      <c r="G5723">
        <v>1017.8</v>
      </c>
      <c r="H5723">
        <v>76</v>
      </c>
      <c r="I5723" s="101" t="s">
        <v>32</v>
      </c>
      <c r="J5723" s="1">
        <f>DATEVALUE(RIGHT(jaar_zip[[#This Row],[YYYYMMDD]],2)&amp;"-"&amp;MID(jaar_zip[[#This Row],[YYYYMMDD]],5,2)&amp;"-"&amp;LEFT(jaar_zip[[#This Row],[YYYYMMDD]],4))</f>
        <v>45533</v>
      </c>
      <c r="K5723" s="101" t="str">
        <f>IF(AND(VALUE(MONTH(jaar_zip[[#This Row],[Datum]]))=1,VALUE(WEEKNUM(jaar_zip[[#This Row],[Datum]],21))&gt;51),RIGHT(YEAR(jaar_zip[[#This Row],[Datum]])-1,2),RIGHT(YEAR(jaar_zip[[#This Row],[Datum]]),2))&amp;"-"&amp; TEXT(WEEKNUM(jaar_zip[[#This Row],[Datum]],21),"00")</f>
        <v>24-35</v>
      </c>
      <c r="L5723" s="101">
        <f>MONTH(jaar_zip[[#This Row],[Datum]])</f>
        <v>8</v>
      </c>
      <c r="M5723" s="101">
        <f>IF(ISNUMBER(jaar_zip[[#This Row],[etmaaltemperatuur]]),IF(jaar_zip[[#This Row],[etmaaltemperatuur]]&lt;stookgrens,stookgrens-jaar_zip[[#This Row],[etmaaltemperatuur]],0),"")</f>
        <v>0</v>
      </c>
      <c r="N5723" s="101">
        <f>IF(ISNUMBER(jaar_zip[[#This Row],[graaddagen]]),IF(OR(MONTH(jaar_zip[[#This Row],[Datum]])=1,MONTH(jaar_zip[[#This Row],[Datum]])=2,MONTH(jaar_zip[[#This Row],[Datum]])=11,MONTH(jaar_zip[[#This Row],[Datum]])=12),1.1,IF(OR(MONTH(jaar_zip[[#This Row],[Datum]])=3,MONTH(jaar_zip[[#This Row],[Datum]])=10),1,0.8))*jaar_zip[[#This Row],[graaddagen]],"")</f>
        <v>0</v>
      </c>
      <c r="O5723" s="101">
        <f>IF(ISNUMBER(jaar_zip[[#This Row],[etmaaltemperatuur]]),IF(jaar_zip[[#This Row],[etmaaltemperatuur]]&gt;stookgrens,jaar_zip[[#This Row],[etmaaltemperatuur]]-stookgrens,0),"")</f>
        <v>1.6999999999999993</v>
      </c>
    </row>
    <row r="5724" spans="1:15" x14ac:dyDescent="0.25">
      <c r="A5724">
        <v>310</v>
      </c>
      <c r="B5724">
        <v>20240830</v>
      </c>
      <c r="C5724">
        <v>4.4000000000000004</v>
      </c>
      <c r="D5724">
        <v>19.399999999999999</v>
      </c>
      <c r="E5724">
        <v>1711</v>
      </c>
      <c r="F5724">
        <v>-0.1</v>
      </c>
      <c r="G5724">
        <v>1022.4</v>
      </c>
      <c r="H5724">
        <v>69</v>
      </c>
      <c r="I5724" s="101" t="s">
        <v>32</v>
      </c>
      <c r="J5724" s="1">
        <f>DATEVALUE(RIGHT(jaar_zip[[#This Row],[YYYYMMDD]],2)&amp;"-"&amp;MID(jaar_zip[[#This Row],[YYYYMMDD]],5,2)&amp;"-"&amp;LEFT(jaar_zip[[#This Row],[YYYYMMDD]],4))</f>
        <v>45534</v>
      </c>
      <c r="K5724" s="101" t="str">
        <f>IF(AND(VALUE(MONTH(jaar_zip[[#This Row],[Datum]]))=1,VALUE(WEEKNUM(jaar_zip[[#This Row],[Datum]],21))&gt;51),RIGHT(YEAR(jaar_zip[[#This Row],[Datum]])-1,2),RIGHT(YEAR(jaar_zip[[#This Row],[Datum]]),2))&amp;"-"&amp; TEXT(WEEKNUM(jaar_zip[[#This Row],[Datum]],21),"00")</f>
        <v>24-35</v>
      </c>
      <c r="L5724" s="101">
        <f>MONTH(jaar_zip[[#This Row],[Datum]])</f>
        <v>8</v>
      </c>
      <c r="M5724" s="101">
        <f>IF(ISNUMBER(jaar_zip[[#This Row],[etmaaltemperatuur]]),IF(jaar_zip[[#This Row],[etmaaltemperatuur]]&lt;stookgrens,stookgrens-jaar_zip[[#This Row],[etmaaltemperatuur]],0),"")</f>
        <v>0</v>
      </c>
      <c r="N5724" s="101">
        <f>IF(ISNUMBER(jaar_zip[[#This Row],[graaddagen]]),IF(OR(MONTH(jaar_zip[[#This Row],[Datum]])=1,MONTH(jaar_zip[[#This Row],[Datum]])=2,MONTH(jaar_zip[[#This Row],[Datum]])=11,MONTH(jaar_zip[[#This Row],[Datum]])=12),1.1,IF(OR(MONTH(jaar_zip[[#This Row],[Datum]])=3,MONTH(jaar_zip[[#This Row],[Datum]])=10),1,0.8))*jaar_zip[[#This Row],[graaddagen]],"")</f>
        <v>0</v>
      </c>
      <c r="O5724" s="101">
        <f>IF(ISNUMBER(jaar_zip[[#This Row],[etmaaltemperatuur]]),IF(jaar_zip[[#This Row],[etmaaltemperatuur]]&gt;stookgrens,jaar_zip[[#This Row],[etmaaltemperatuur]]-stookgrens,0),"")</f>
        <v>1.3999999999999986</v>
      </c>
    </row>
    <row r="5725" spans="1:15" x14ac:dyDescent="0.25">
      <c r="A5725">
        <v>310</v>
      </c>
      <c r="B5725">
        <v>20240831</v>
      </c>
      <c r="C5725">
        <v>6.6</v>
      </c>
      <c r="D5725">
        <v>19.8</v>
      </c>
      <c r="E5725">
        <v>1810</v>
      </c>
      <c r="F5725">
        <v>0</v>
      </c>
      <c r="G5725">
        <v>1021.2</v>
      </c>
      <c r="H5725">
        <v>71</v>
      </c>
      <c r="I5725" s="101" t="s">
        <v>32</v>
      </c>
      <c r="J5725" s="1">
        <f>DATEVALUE(RIGHT(jaar_zip[[#This Row],[YYYYMMDD]],2)&amp;"-"&amp;MID(jaar_zip[[#This Row],[YYYYMMDD]],5,2)&amp;"-"&amp;LEFT(jaar_zip[[#This Row],[YYYYMMDD]],4))</f>
        <v>45535</v>
      </c>
      <c r="K5725" s="101" t="str">
        <f>IF(AND(VALUE(MONTH(jaar_zip[[#This Row],[Datum]]))=1,VALUE(WEEKNUM(jaar_zip[[#This Row],[Datum]],21))&gt;51),RIGHT(YEAR(jaar_zip[[#This Row],[Datum]])-1,2),RIGHT(YEAR(jaar_zip[[#This Row],[Datum]]),2))&amp;"-"&amp; TEXT(WEEKNUM(jaar_zip[[#This Row],[Datum]],21),"00")</f>
        <v>24-35</v>
      </c>
      <c r="L5725" s="101">
        <f>MONTH(jaar_zip[[#This Row],[Datum]])</f>
        <v>8</v>
      </c>
      <c r="M5725" s="101">
        <f>IF(ISNUMBER(jaar_zip[[#This Row],[etmaaltemperatuur]]),IF(jaar_zip[[#This Row],[etmaaltemperatuur]]&lt;stookgrens,stookgrens-jaar_zip[[#This Row],[etmaaltemperatuur]],0),"")</f>
        <v>0</v>
      </c>
      <c r="N5725" s="101">
        <f>IF(ISNUMBER(jaar_zip[[#This Row],[graaddagen]]),IF(OR(MONTH(jaar_zip[[#This Row],[Datum]])=1,MONTH(jaar_zip[[#This Row],[Datum]])=2,MONTH(jaar_zip[[#This Row],[Datum]])=11,MONTH(jaar_zip[[#This Row],[Datum]])=12),1.1,IF(OR(MONTH(jaar_zip[[#This Row],[Datum]])=3,MONTH(jaar_zip[[#This Row],[Datum]])=10),1,0.8))*jaar_zip[[#This Row],[graaddagen]],"")</f>
        <v>0</v>
      </c>
      <c r="O5725" s="101">
        <f>IF(ISNUMBER(jaar_zip[[#This Row],[etmaaltemperatuur]]),IF(jaar_zip[[#This Row],[etmaaltemperatuur]]&gt;stookgrens,jaar_zip[[#This Row],[etmaaltemperatuur]]-stookgrens,0),"")</f>
        <v>1.8000000000000007</v>
      </c>
    </row>
    <row r="5726" spans="1:15" x14ac:dyDescent="0.25">
      <c r="A5726">
        <v>310</v>
      </c>
      <c r="B5726">
        <v>20240901</v>
      </c>
      <c r="C5726">
        <v>5.2</v>
      </c>
      <c r="D5726">
        <v>22.6</v>
      </c>
      <c r="E5726">
        <v>1808</v>
      </c>
      <c r="F5726">
        <v>0</v>
      </c>
      <c r="G5726">
        <v>1013.7</v>
      </c>
      <c r="H5726">
        <v>76</v>
      </c>
      <c r="I5726" s="101" t="s">
        <v>32</v>
      </c>
      <c r="J5726" s="1">
        <f>DATEVALUE(RIGHT(jaar_zip[[#This Row],[YYYYMMDD]],2)&amp;"-"&amp;MID(jaar_zip[[#This Row],[YYYYMMDD]],5,2)&amp;"-"&amp;LEFT(jaar_zip[[#This Row],[YYYYMMDD]],4))</f>
        <v>45536</v>
      </c>
      <c r="K5726" s="101" t="str">
        <f>IF(AND(VALUE(MONTH(jaar_zip[[#This Row],[Datum]]))=1,VALUE(WEEKNUM(jaar_zip[[#This Row],[Datum]],21))&gt;51),RIGHT(YEAR(jaar_zip[[#This Row],[Datum]])-1,2),RIGHT(YEAR(jaar_zip[[#This Row],[Datum]]),2))&amp;"-"&amp; TEXT(WEEKNUM(jaar_zip[[#This Row],[Datum]],21),"00")</f>
        <v>24-35</v>
      </c>
      <c r="L5726" s="101">
        <f>MONTH(jaar_zip[[#This Row],[Datum]])</f>
        <v>9</v>
      </c>
      <c r="M5726" s="101">
        <f>IF(ISNUMBER(jaar_zip[[#This Row],[etmaaltemperatuur]]),IF(jaar_zip[[#This Row],[etmaaltemperatuur]]&lt;stookgrens,stookgrens-jaar_zip[[#This Row],[etmaaltemperatuur]],0),"")</f>
        <v>0</v>
      </c>
      <c r="N5726" s="101">
        <f>IF(ISNUMBER(jaar_zip[[#This Row],[graaddagen]]),IF(OR(MONTH(jaar_zip[[#This Row],[Datum]])=1,MONTH(jaar_zip[[#This Row],[Datum]])=2,MONTH(jaar_zip[[#This Row],[Datum]])=11,MONTH(jaar_zip[[#This Row],[Datum]])=12),1.1,IF(OR(MONTH(jaar_zip[[#This Row],[Datum]])=3,MONTH(jaar_zip[[#This Row],[Datum]])=10),1,0.8))*jaar_zip[[#This Row],[graaddagen]],"")</f>
        <v>0</v>
      </c>
      <c r="O5726" s="101">
        <f>IF(ISNUMBER(jaar_zip[[#This Row],[etmaaltemperatuur]]),IF(jaar_zip[[#This Row],[etmaaltemperatuur]]&gt;stookgrens,jaar_zip[[#This Row],[etmaaltemperatuur]]-stookgrens,0),"")</f>
        <v>4.6000000000000014</v>
      </c>
    </row>
    <row r="5727" spans="1:15" x14ac:dyDescent="0.25">
      <c r="A5727">
        <v>310</v>
      </c>
      <c r="B5727">
        <v>20240902</v>
      </c>
      <c r="C5727">
        <v>3.6</v>
      </c>
      <c r="D5727">
        <v>21.7</v>
      </c>
      <c r="E5727">
        <v>1756</v>
      </c>
      <c r="F5727">
        <v>0</v>
      </c>
      <c r="G5727">
        <v>1012.2</v>
      </c>
      <c r="H5727">
        <v>82</v>
      </c>
      <c r="I5727" s="101" t="s">
        <v>32</v>
      </c>
      <c r="J5727" s="1">
        <f>DATEVALUE(RIGHT(jaar_zip[[#This Row],[YYYYMMDD]],2)&amp;"-"&amp;MID(jaar_zip[[#This Row],[YYYYMMDD]],5,2)&amp;"-"&amp;LEFT(jaar_zip[[#This Row],[YYYYMMDD]],4))</f>
        <v>45537</v>
      </c>
      <c r="K5727" s="101" t="str">
        <f>IF(AND(VALUE(MONTH(jaar_zip[[#This Row],[Datum]]))=1,VALUE(WEEKNUM(jaar_zip[[#This Row],[Datum]],21))&gt;51),RIGHT(YEAR(jaar_zip[[#This Row],[Datum]])-1,2),RIGHT(YEAR(jaar_zip[[#This Row],[Datum]]),2))&amp;"-"&amp; TEXT(WEEKNUM(jaar_zip[[#This Row],[Datum]],21),"00")</f>
        <v>24-36</v>
      </c>
      <c r="L5727" s="101">
        <f>MONTH(jaar_zip[[#This Row],[Datum]])</f>
        <v>9</v>
      </c>
      <c r="M5727" s="101">
        <f>IF(ISNUMBER(jaar_zip[[#This Row],[etmaaltemperatuur]]),IF(jaar_zip[[#This Row],[etmaaltemperatuur]]&lt;stookgrens,stookgrens-jaar_zip[[#This Row],[etmaaltemperatuur]],0),"")</f>
        <v>0</v>
      </c>
      <c r="N5727" s="101">
        <f>IF(ISNUMBER(jaar_zip[[#This Row],[graaddagen]]),IF(OR(MONTH(jaar_zip[[#This Row],[Datum]])=1,MONTH(jaar_zip[[#This Row],[Datum]])=2,MONTH(jaar_zip[[#This Row],[Datum]])=11,MONTH(jaar_zip[[#This Row],[Datum]])=12),1.1,IF(OR(MONTH(jaar_zip[[#This Row],[Datum]])=3,MONTH(jaar_zip[[#This Row],[Datum]])=10),1,0.8))*jaar_zip[[#This Row],[graaddagen]],"")</f>
        <v>0</v>
      </c>
      <c r="O5727" s="101">
        <f>IF(ISNUMBER(jaar_zip[[#This Row],[etmaaltemperatuur]]),IF(jaar_zip[[#This Row],[etmaaltemperatuur]]&gt;stookgrens,jaar_zip[[#This Row],[etmaaltemperatuur]]-stookgrens,0),"")</f>
        <v>3.6999999999999993</v>
      </c>
    </row>
    <row r="5728" spans="1:15" x14ac:dyDescent="0.25">
      <c r="A5728">
        <v>310</v>
      </c>
      <c r="B5728">
        <v>20240903</v>
      </c>
      <c r="C5728">
        <v>3.5</v>
      </c>
      <c r="D5728">
        <v>19.399999999999999</v>
      </c>
      <c r="E5728">
        <v>577</v>
      </c>
      <c r="F5728">
        <v>0.7</v>
      </c>
      <c r="G5728">
        <v>1014</v>
      </c>
      <c r="H5728">
        <v>88</v>
      </c>
      <c r="I5728" s="101" t="s">
        <v>32</v>
      </c>
      <c r="J5728" s="1">
        <f>DATEVALUE(RIGHT(jaar_zip[[#This Row],[YYYYMMDD]],2)&amp;"-"&amp;MID(jaar_zip[[#This Row],[YYYYMMDD]],5,2)&amp;"-"&amp;LEFT(jaar_zip[[#This Row],[YYYYMMDD]],4))</f>
        <v>45538</v>
      </c>
      <c r="K5728" s="101" t="str">
        <f>IF(AND(VALUE(MONTH(jaar_zip[[#This Row],[Datum]]))=1,VALUE(WEEKNUM(jaar_zip[[#This Row],[Datum]],21))&gt;51),RIGHT(YEAR(jaar_zip[[#This Row],[Datum]])-1,2),RIGHT(YEAR(jaar_zip[[#This Row],[Datum]]),2))&amp;"-"&amp; TEXT(WEEKNUM(jaar_zip[[#This Row],[Datum]],21),"00")</f>
        <v>24-36</v>
      </c>
      <c r="L5728" s="101">
        <f>MONTH(jaar_zip[[#This Row],[Datum]])</f>
        <v>9</v>
      </c>
      <c r="M5728" s="101">
        <f>IF(ISNUMBER(jaar_zip[[#This Row],[etmaaltemperatuur]]),IF(jaar_zip[[#This Row],[etmaaltemperatuur]]&lt;stookgrens,stookgrens-jaar_zip[[#This Row],[etmaaltemperatuur]],0),"")</f>
        <v>0</v>
      </c>
      <c r="N5728" s="101">
        <f>IF(ISNUMBER(jaar_zip[[#This Row],[graaddagen]]),IF(OR(MONTH(jaar_zip[[#This Row],[Datum]])=1,MONTH(jaar_zip[[#This Row],[Datum]])=2,MONTH(jaar_zip[[#This Row],[Datum]])=11,MONTH(jaar_zip[[#This Row],[Datum]])=12),1.1,IF(OR(MONTH(jaar_zip[[#This Row],[Datum]])=3,MONTH(jaar_zip[[#This Row],[Datum]])=10),1,0.8))*jaar_zip[[#This Row],[graaddagen]],"")</f>
        <v>0</v>
      </c>
      <c r="O5728" s="101">
        <f>IF(ISNUMBER(jaar_zip[[#This Row],[etmaaltemperatuur]]),IF(jaar_zip[[#This Row],[etmaaltemperatuur]]&gt;stookgrens,jaar_zip[[#This Row],[etmaaltemperatuur]]-stookgrens,0),"")</f>
        <v>1.3999999999999986</v>
      </c>
    </row>
    <row r="5729" spans="1:15" x14ac:dyDescent="0.25">
      <c r="A5729">
        <v>310</v>
      </c>
      <c r="B5729">
        <v>20240904</v>
      </c>
      <c r="C5729">
        <v>4.3</v>
      </c>
      <c r="D5729">
        <v>18.3</v>
      </c>
      <c r="E5729">
        <v>972</v>
      </c>
      <c r="F5729">
        <v>0</v>
      </c>
      <c r="G5729">
        <v>1016</v>
      </c>
      <c r="H5729">
        <v>83</v>
      </c>
      <c r="I5729" s="101" t="s">
        <v>32</v>
      </c>
      <c r="J5729" s="1">
        <f>DATEVALUE(RIGHT(jaar_zip[[#This Row],[YYYYMMDD]],2)&amp;"-"&amp;MID(jaar_zip[[#This Row],[YYYYMMDD]],5,2)&amp;"-"&amp;LEFT(jaar_zip[[#This Row],[YYYYMMDD]],4))</f>
        <v>45539</v>
      </c>
      <c r="K5729" s="101" t="str">
        <f>IF(AND(VALUE(MONTH(jaar_zip[[#This Row],[Datum]]))=1,VALUE(WEEKNUM(jaar_zip[[#This Row],[Datum]],21))&gt;51),RIGHT(YEAR(jaar_zip[[#This Row],[Datum]])-1,2),RIGHT(YEAR(jaar_zip[[#This Row],[Datum]]),2))&amp;"-"&amp; TEXT(WEEKNUM(jaar_zip[[#This Row],[Datum]],21),"00")</f>
        <v>24-36</v>
      </c>
      <c r="L5729" s="101">
        <f>MONTH(jaar_zip[[#This Row],[Datum]])</f>
        <v>9</v>
      </c>
      <c r="M5729" s="101">
        <f>IF(ISNUMBER(jaar_zip[[#This Row],[etmaaltemperatuur]]),IF(jaar_zip[[#This Row],[etmaaltemperatuur]]&lt;stookgrens,stookgrens-jaar_zip[[#This Row],[etmaaltemperatuur]],0),"")</f>
        <v>0</v>
      </c>
      <c r="N5729" s="101">
        <f>IF(ISNUMBER(jaar_zip[[#This Row],[graaddagen]]),IF(OR(MONTH(jaar_zip[[#This Row],[Datum]])=1,MONTH(jaar_zip[[#This Row],[Datum]])=2,MONTH(jaar_zip[[#This Row],[Datum]])=11,MONTH(jaar_zip[[#This Row],[Datum]])=12),1.1,IF(OR(MONTH(jaar_zip[[#This Row],[Datum]])=3,MONTH(jaar_zip[[#This Row],[Datum]])=10),1,0.8))*jaar_zip[[#This Row],[graaddagen]],"")</f>
        <v>0</v>
      </c>
      <c r="O5729" s="101">
        <f>IF(ISNUMBER(jaar_zip[[#This Row],[etmaaltemperatuur]]),IF(jaar_zip[[#This Row],[etmaaltemperatuur]]&gt;stookgrens,jaar_zip[[#This Row],[etmaaltemperatuur]]-stookgrens,0),"")</f>
        <v>0.30000000000000071</v>
      </c>
    </row>
    <row r="5730" spans="1:15" x14ac:dyDescent="0.25">
      <c r="A5730">
        <v>310</v>
      </c>
      <c r="B5730">
        <v>20240905</v>
      </c>
      <c r="C5730">
        <v>5.3</v>
      </c>
      <c r="D5730">
        <v>19.899999999999999</v>
      </c>
      <c r="E5730">
        <v>1025</v>
      </c>
      <c r="F5730">
        <v>-0.1</v>
      </c>
      <c r="G5730">
        <v>1010.4</v>
      </c>
      <c r="H5730">
        <v>87</v>
      </c>
      <c r="I5730" s="101" t="s">
        <v>32</v>
      </c>
      <c r="J5730" s="1">
        <f>DATEVALUE(RIGHT(jaar_zip[[#This Row],[YYYYMMDD]],2)&amp;"-"&amp;MID(jaar_zip[[#This Row],[YYYYMMDD]],5,2)&amp;"-"&amp;LEFT(jaar_zip[[#This Row],[YYYYMMDD]],4))</f>
        <v>45540</v>
      </c>
      <c r="K5730" s="101" t="str">
        <f>IF(AND(VALUE(MONTH(jaar_zip[[#This Row],[Datum]]))=1,VALUE(WEEKNUM(jaar_zip[[#This Row],[Datum]],21))&gt;51),RIGHT(YEAR(jaar_zip[[#This Row],[Datum]])-1,2),RIGHT(YEAR(jaar_zip[[#This Row],[Datum]]),2))&amp;"-"&amp; TEXT(WEEKNUM(jaar_zip[[#This Row],[Datum]],21),"00")</f>
        <v>24-36</v>
      </c>
      <c r="L5730" s="101">
        <f>MONTH(jaar_zip[[#This Row],[Datum]])</f>
        <v>9</v>
      </c>
      <c r="M5730" s="101">
        <f>IF(ISNUMBER(jaar_zip[[#This Row],[etmaaltemperatuur]]),IF(jaar_zip[[#This Row],[etmaaltemperatuur]]&lt;stookgrens,stookgrens-jaar_zip[[#This Row],[etmaaltemperatuur]],0),"")</f>
        <v>0</v>
      </c>
      <c r="N5730" s="101">
        <f>IF(ISNUMBER(jaar_zip[[#This Row],[graaddagen]]),IF(OR(MONTH(jaar_zip[[#This Row],[Datum]])=1,MONTH(jaar_zip[[#This Row],[Datum]])=2,MONTH(jaar_zip[[#This Row],[Datum]])=11,MONTH(jaar_zip[[#This Row],[Datum]])=12),1.1,IF(OR(MONTH(jaar_zip[[#This Row],[Datum]])=3,MONTH(jaar_zip[[#This Row],[Datum]])=10),1,0.8))*jaar_zip[[#This Row],[graaddagen]],"")</f>
        <v>0</v>
      </c>
      <c r="O5730" s="101">
        <f>IF(ISNUMBER(jaar_zip[[#This Row],[etmaaltemperatuur]]),IF(jaar_zip[[#This Row],[etmaaltemperatuur]]&gt;stookgrens,jaar_zip[[#This Row],[etmaaltemperatuur]]-stookgrens,0),"")</f>
        <v>1.8999999999999986</v>
      </c>
    </row>
    <row r="5731" spans="1:15" x14ac:dyDescent="0.25">
      <c r="A5731">
        <v>310</v>
      </c>
      <c r="B5731">
        <v>20240906</v>
      </c>
      <c r="C5731">
        <v>3.8</v>
      </c>
      <c r="D5731">
        <v>19.2</v>
      </c>
      <c r="E5731">
        <v>372</v>
      </c>
      <c r="F5731">
        <v>0.8</v>
      </c>
      <c r="G5731">
        <v>1010.1</v>
      </c>
      <c r="H5731">
        <v>92</v>
      </c>
      <c r="I5731" s="101" t="s">
        <v>32</v>
      </c>
      <c r="J5731" s="1">
        <f>DATEVALUE(RIGHT(jaar_zip[[#This Row],[YYYYMMDD]],2)&amp;"-"&amp;MID(jaar_zip[[#This Row],[YYYYMMDD]],5,2)&amp;"-"&amp;LEFT(jaar_zip[[#This Row],[YYYYMMDD]],4))</f>
        <v>45541</v>
      </c>
      <c r="K5731" s="101" t="str">
        <f>IF(AND(VALUE(MONTH(jaar_zip[[#This Row],[Datum]]))=1,VALUE(WEEKNUM(jaar_zip[[#This Row],[Datum]],21))&gt;51),RIGHT(YEAR(jaar_zip[[#This Row],[Datum]])-1,2),RIGHT(YEAR(jaar_zip[[#This Row],[Datum]]),2))&amp;"-"&amp; TEXT(WEEKNUM(jaar_zip[[#This Row],[Datum]],21),"00")</f>
        <v>24-36</v>
      </c>
      <c r="L5731" s="101">
        <f>MONTH(jaar_zip[[#This Row],[Datum]])</f>
        <v>9</v>
      </c>
      <c r="M5731" s="101">
        <f>IF(ISNUMBER(jaar_zip[[#This Row],[etmaaltemperatuur]]),IF(jaar_zip[[#This Row],[etmaaltemperatuur]]&lt;stookgrens,stookgrens-jaar_zip[[#This Row],[etmaaltemperatuur]],0),"")</f>
        <v>0</v>
      </c>
      <c r="N5731" s="101">
        <f>IF(ISNUMBER(jaar_zip[[#This Row],[graaddagen]]),IF(OR(MONTH(jaar_zip[[#This Row],[Datum]])=1,MONTH(jaar_zip[[#This Row],[Datum]])=2,MONTH(jaar_zip[[#This Row],[Datum]])=11,MONTH(jaar_zip[[#This Row],[Datum]])=12),1.1,IF(OR(MONTH(jaar_zip[[#This Row],[Datum]])=3,MONTH(jaar_zip[[#This Row],[Datum]])=10),1,0.8))*jaar_zip[[#This Row],[graaddagen]],"")</f>
        <v>0</v>
      </c>
      <c r="O5731" s="101">
        <f>IF(ISNUMBER(jaar_zip[[#This Row],[etmaaltemperatuur]]),IF(jaar_zip[[#This Row],[etmaaltemperatuur]]&gt;stookgrens,jaar_zip[[#This Row],[etmaaltemperatuur]]-stookgrens,0),"")</f>
        <v>1.1999999999999993</v>
      </c>
    </row>
    <row r="5732" spans="1:15" x14ac:dyDescent="0.25">
      <c r="A5732">
        <v>310</v>
      </c>
      <c r="B5732">
        <v>20240907</v>
      </c>
      <c r="C5732">
        <v>3.5</v>
      </c>
      <c r="D5732">
        <v>20.399999999999999</v>
      </c>
      <c r="E5732">
        <v>1383</v>
      </c>
      <c r="F5732">
        <v>10.1</v>
      </c>
      <c r="G5732">
        <v>1010</v>
      </c>
      <c r="H5732">
        <v>83</v>
      </c>
      <c r="I5732" s="101" t="s">
        <v>32</v>
      </c>
      <c r="J5732" s="1">
        <f>DATEVALUE(RIGHT(jaar_zip[[#This Row],[YYYYMMDD]],2)&amp;"-"&amp;MID(jaar_zip[[#This Row],[YYYYMMDD]],5,2)&amp;"-"&amp;LEFT(jaar_zip[[#This Row],[YYYYMMDD]],4))</f>
        <v>45542</v>
      </c>
      <c r="K5732" s="101" t="str">
        <f>IF(AND(VALUE(MONTH(jaar_zip[[#This Row],[Datum]]))=1,VALUE(WEEKNUM(jaar_zip[[#This Row],[Datum]],21))&gt;51),RIGHT(YEAR(jaar_zip[[#This Row],[Datum]])-1,2),RIGHT(YEAR(jaar_zip[[#This Row],[Datum]]),2))&amp;"-"&amp; TEXT(WEEKNUM(jaar_zip[[#This Row],[Datum]],21),"00")</f>
        <v>24-36</v>
      </c>
      <c r="L5732" s="101">
        <f>MONTH(jaar_zip[[#This Row],[Datum]])</f>
        <v>9</v>
      </c>
      <c r="M5732" s="101">
        <f>IF(ISNUMBER(jaar_zip[[#This Row],[etmaaltemperatuur]]),IF(jaar_zip[[#This Row],[etmaaltemperatuur]]&lt;stookgrens,stookgrens-jaar_zip[[#This Row],[etmaaltemperatuur]],0),"")</f>
        <v>0</v>
      </c>
      <c r="N5732" s="101">
        <f>IF(ISNUMBER(jaar_zip[[#This Row],[graaddagen]]),IF(OR(MONTH(jaar_zip[[#This Row],[Datum]])=1,MONTH(jaar_zip[[#This Row],[Datum]])=2,MONTH(jaar_zip[[#This Row],[Datum]])=11,MONTH(jaar_zip[[#This Row],[Datum]])=12),1.1,IF(OR(MONTH(jaar_zip[[#This Row],[Datum]])=3,MONTH(jaar_zip[[#This Row],[Datum]])=10),1,0.8))*jaar_zip[[#This Row],[graaddagen]],"")</f>
        <v>0</v>
      </c>
      <c r="O5732" s="101">
        <f>IF(ISNUMBER(jaar_zip[[#This Row],[etmaaltemperatuur]]),IF(jaar_zip[[#This Row],[etmaaltemperatuur]]&gt;stookgrens,jaar_zip[[#This Row],[etmaaltemperatuur]]-stookgrens,0),"")</f>
        <v>2.3999999999999986</v>
      </c>
    </row>
    <row r="5733" spans="1:15" x14ac:dyDescent="0.25">
      <c r="A5733">
        <v>310</v>
      </c>
      <c r="B5733">
        <v>20240908</v>
      </c>
      <c r="C5733">
        <v>7.1</v>
      </c>
      <c r="D5733">
        <v>18.399999999999999</v>
      </c>
      <c r="E5733">
        <v>1623</v>
      </c>
      <c r="F5733">
        <v>3.8</v>
      </c>
      <c r="G5733">
        <v>1006.5</v>
      </c>
      <c r="H5733">
        <v>80</v>
      </c>
      <c r="I5733" s="101" t="s">
        <v>32</v>
      </c>
      <c r="J5733" s="1">
        <f>DATEVALUE(RIGHT(jaar_zip[[#This Row],[YYYYMMDD]],2)&amp;"-"&amp;MID(jaar_zip[[#This Row],[YYYYMMDD]],5,2)&amp;"-"&amp;LEFT(jaar_zip[[#This Row],[YYYYMMDD]],4))</f>
        <v>45543</v>
      </c>
      <c r="K5733" s="101" t="str">
        <f>IF(AND(VALUE(MONTH(jaar_zip[[#This Row],[Datum]]))=1,VALUE(WEEKNUM(jaar_zip[[#This Row],[Datum]],21))&gt;51),RIGHT(YEAR(jaar_zip[[#This Row],[Datum]])-1,2),RIGHT(YEAR(jaar_zip[[#This Row],[Datum]]),2))&amp;"-"&amp; TEXT(WEEKNUM(jaar_zip[[#This Row],[Datum]],21),"00")</f>
        <v>24-36</v>
      </c>
      <c r="L5733" s="101">
        <f>MONTH(jaar_zip[[#This Row],[Datum]])</f>
        <v>9</v>
      </c>
      <c r="M5733" s="101">
        <f>IF(ISNUMBER(jaar_zip[[#This Row],[etmaaltemperatuur]]),IF(jaar_zip[[#This Row],[etmaaltemperatuur]]&lt;stookgrens,stookgrens-jaar_zip[[#This Row],[etmaaltemperatuur]],0),"")</f>
        <v>0</v>
      </c>
      <c r="N5733" s="101">
        <f>IF(ISNUMBER(jaar_zip[[#This Row],[graaddagen]]),IF(OR(MONTH(jaar_zip[[#This Row],[Datum]])=1,MONTH(jaar_zip[[#This Row],[Datum]])=2,MONTH(jaar_zip[[#This Row],[Datum]])=11,MONTH(jaar_zip[[#This Row],[Datum]])=12),1.1,IF(OR(MONTH(jaar_zip[[#This Row],[Datum]])=3,MONTH(jaar_zip[[#This Row],[Datum]])=10),1,0.8))*jaar_zip[[#This Row],[graaddagen]],"")</f>
        <v>0</v>
      </c>
      <c r="O5733" s="101">
        <f>IF(ISNUMBER(jaar_zip[[#This Row],[etmaaltemperatuur]]),IF(jaar_zip[[#This Row],[etmaaltemperatuur]]&gt;stookgrens,jaar_zip[[#This Row],[etmaaltemperatuur]]-stookgrens,0),"")</f>
        <v>0.39999999999999858</v>
      </c>
    </row>
    <row r="5734" spans="1:15" x14ac:dyDescent="0.25">
      <c r="A5734">
        <v>310</v>
      </c>
      <c r="B5734">
        <v>20240909</v>
      </c>
      <c r="C5734">
        <v>5.0999999999999996</v>
      </c>
      <c r="D5734">
        <v>17</v>
      </c>
      <c r="E5734">
        <v>1170</v>
      </c>
      <c r="F5734">
        <v>13.6</v>
      </c>
      <c r="G5734">
        <v>1007.1</v>
      </c>
      <c r="H5734">
        <v>84</v>
      </c>
      <c r="I5734" s="101" t="s">
        <v>32</v>
      </c>
      <c r="J5734" s="1">
        <f>DATEVALUE(RIGHT(jaar_zip[[#This Row],[YYYYMMDD]],2)&amp;"-"&amp;MID(jaar_zip[[#This Row],[YYYYMMDD]],5,2)&amp;"-"&amp;LEFT(jaar_zip[[#This Row],[YYYYMMDD]],4))</f>
        <v>45544</v>
      </c>
      <c r="K5734" s="101" t="str">
        <f>IF(AND(VALUE(MONTH(jaar_zip[[#This Row],[Datum]]))=1,VALUE(WEEKNUM(jaar_zip[[#This Row],[Datum]],21))&gt;51),RIGHT(YEAR(jaar_zip[[#This Row],[Datum]])-1,2),RIGHT(YEAR(jaar_zip[[#This Row],[Datum]]),2))&amp;"-"&amp; TEXT(WEEKNUM(jaar_zip[[#This Row],[Datum]],21),"00")</f>
        <v>24-37</v>
      </c>
      <c r="L5734" s="101">
        <f>MONTH(jaar_zip[[#This Row],[Datum]])</f>
        <v>9</v>
      </c>
      <c r="M5734" s="101">
        <f>IF(ISNUMBER(jaar_zip[[#This Row],[etmaaltemperatuur]]),IF(jaar_zip[[#This Row],[etmaaltemperatuur]]&lt;stookgrens,stookgrens-jaar_zip[[#This Row],[etmaaltemperatuur]],0),"")</f>
        <v>1</v>
      </c>
      <c r="N5734" s="101">
        <f>IF(ISNUMBER(jaar_zip[[#This Row],[graaddagen]]),IF(OR(MONTH(jaar_zip[[#This Row],[Datum]])=1,MONTH(jaar_zip[[#This Row],[Datum]])=2,MONTH(jaar_zip[[#This Row],[Datum]])=11,MONTH(jaar_zip[[#This Row],[Datum]])=12),1.1,IF(OR(MONTH(jaar_zip[[#This Row],[Datum]])=3,MONTH(jaar_zip[[#This Row],[Datum]])=10),1,0.8))*jaar_zip[[#This Row],[graaddagen]],"")</f>
        <v>0.8</v>
      </c>
      <c r="O5734" s="101">
        <f>IF(ISNUMBER(jaar_zip[[#This Row],[etmaaltemperatuur]]),IF(jaar_zip[[#This Row],[etmaaltemperatuur]]&gt;stookgrens,jaar_zip[[#This Row],[etmaaltemperatuur]]-stookgrens,0),"")</f>
        <v>0</v>
      </c>
    </row>
    <row r="5735" spans="1:15" x14ac:dyDescent="0.25">
      <c r="A5735">
        <v>310</v>
      </c>
      <c r="B5735">
        <v>20240910</v>
      </c>
      <c r="C5735">
        <v>10.199999999999999</v>
      </c>
      <c r="D5735">
        <v>15.4</v>
      </c>
      <c r="E5735">
        <v>489</v>
      </c>
      <c r="F5735">
        <v>17.8</v>
      </c>
      <c r="G5735">
        <v>1007.9</v>
      </c>
      <c r="H5735">
        <v>85</v>
      </c>
      <c r="I5735" s="101" t="s">
        <v>32</v>
      </c>
      <c r="J5735" s="1">
        <f>DATEVALUE(RIGHT(jaar_zip[[#This Row],[YYYYMMDD]],2)&amp;"-"&amp;MID(jaar_zip[[#This Row],[YYYYMMDD]],5,2)&amp;"-"&amp;LEFT(jaar_zip[[#This Row],[YYYYMMDD]],4))</f>
        <v>45545</v>
      </c>
      <c r="K5735" s="101" t="str">
        <f>IF(AND(VALUE(MONTH(jaar_zip[[#This Row],[Datum]]))=1,VALUE(WEEKNUM(jaar_zip[[#This Row],[Datum]],21))&gt;51),RIGHT(YEAR(jaar_zip[[#This Row],[Datum]])-1,2),RIGHT(YEAR(jaar_zip[[#This Row],[Datum]]),2))&amp;"-"&amp; TEXT(WEEKNUM(jaar_zip[[#This Row],[Datum]],21),"00")</f>
        <v>24-37</v>
      </c>
      <c r="L5735" s="101">
        <f>MONTH(jaar_zip[[#This Row],[Datum]])</f>
        <v>9</v>
      </c>
      <c r="M5735" s="101">
        <f>IF(ISNUMBER(jaar_zip[[#This Row],[etmaaltemperatuur]]),IF(jaar_zip[[#This Row],[etmaaltemperatuur]]&lt;stookgrens,stookgrens-jaar_zip[[#This Row],[etmaaltemperatuur]],0),"")</f>
        <v>2.5999999999999996</v>
      </c>
      <c r="N5735" s="101">
        <f>IF(ISNUMBER(jaar_zip[[#This Row],[graaddagen]]),IF(OR(MONTH(jaar_zip[[#This Row],[Datum]])=1,MONTH(jaar_zip[[#This Row],[Datum]])=2,MONTH(jaar_zip[[#This Row],[Datum]])=11,MONTH(jaar_zip[[#This Row],[Datum]])=12),1.1,IF(OR(MONTH(jaar_zip[[#This Row],[Datum]])=3,MONTH(jaar_zip[[#This Row],[Datum]])=10),1,0.8))*jaar_zip[[#This Row],[graaddagen]],"")</f>
        <v>2.0799999999999996</v>
      </c>
      <c r="O5735" s="101">
        <f>IF(ISNUMBER(jaar_zip[[#This Row],[etmaaltemperatuur]]),IF(jaar_zip[[#This Row],[etmaaltemperatuur]]&gt;stookgrens,jaar_zip[[#This Row],[etmaaltemperatuur]]-stookgrens,0),"")</f>
        <v>0</v>
      </c>
    </row>
    <row r="5736" spans="1:15" x14ac:dyDescent="0.25">
      <c r="A5736">
        <v>310</v>
      </c>
      <c r="B5736">
        <v>20240911</v>
      </c>
      <c r="C5736">
        <v>7.9</v>
      </c>
      <c r="D5736">
        <v>13</v>
      </c>
      <c r="E5736">
        <v>1280</v>
      </c>
      <c r="F5736">
        <v>5.6</v>
      </c>
      <c r="G5736">
        <v>1007</v>
      </c>
      <c r="H5736">
        <v>66</v>
      </c>
      <c r="I5736" s="101" t="s">
        <v>32</v>
      </c>
      <c r="J5736" s="1">
        <f>DATEVALUE(RIGHT(jaar_zip[[#This Row],[YYYYMMDD]],2)&amp;"-"&amp;MID(jaar_zip[[#This Row],[YYYYMMDD]],5,2)&amp;"-"&amp;LEFT(jaar_zip[[#This Row],[YYYYMMDD]],4))</f>
        <v>45546</v>
      </c>
      <c r="K5736" s="101" t="str">
        <f>IF(AND(VALUE(MONTH(jaar_zip[[#This Row],[Datum]]))=1,VALUE(WEEKNUM(jaar_zip[[#This Row],[Datum]],21))&gt;51),RIGHT(YEAR(jaar_zip[[#This Row],[Datum]])-1,2),RIGHT(YEAR(jaar_zip[[#This Row],[Datum]]),2))&amp;"-"&amp; TEXT(WEEKNUM(jaar_zip[[#This Row],[Datum]],21),"00")</f>
        <v>24-37</v>
      </c>
      <c r="L5736" s="101">
        <f>MONTH(jaar_zip[[#This Row],[Datum]])</f>
        <v>9</v>
      </c>
      <c r="M5736" s="101">
        <f>IF(ISNUMBER(jaar_zip[[#This Row],[etmaaltemperatuur]]),IF(jaar_zip[[#This Row],[etmaaltemperatuur]]&lt;stookgrens,stookgrens-jaar_zip[[#This Row],[etmaaltemperatuur]],0),"")</f>
        <v>5</v>
      </c>
      <c r="N5736" s="101">
        <f>IF(ISNUMBER(jaar_zip[[#This Row],[graaddagen]]),IF(OR(MONTH(jaar_zip[[#This Row],[Datum]])=1,MONTH(jaar_zip[[#This Row],[Datum]])=2,MONTH(jaar_zip[[#This Row],[Datum]])=11,MONTH(jaar_zip[[#This Row],[Datum]])=12),1.1,IF(OR(MONTH(jaar_zip[[#This Row],[Datum]])=3,MONTH(jaar_zip[[#This Row],[Datum]])=10),1,0.8))*jaar_zip[[#This Row],[graaddagen]],"")</f>
        <v>4</v>
      </c>
      <c r="O5736" s="101">
        <f>IF(ISNUMBER(jaar_zip[[#This Row],[etmaaltemperatuur]]),IF(jaar_zip[[#This Row],[etmaaltemperatuur]]&gt;stookgrens,jaar_zip[[#This Row],[etmaaltemperatuur]]-stookgrens,0),"")</f>
        <v>0</v>
      </c>
    </row>
    <row r="5737" spans="1:15" x14ac:dyDescent="0.25">
      <c r="A5737">
        <v>310</v>
      </c>
      <c r="B5737">
        <v>20240912</v>
      </c>
      <c r="C5737">
        <v>4.3</v>
      </c>
      <c r="D5737">
        <v>11.8</v>
      </c>
      <c r="E5737">
        <v>1220</v>
      </c>
      <c r="F5737">
        <v>11.1</v>
      </c>
      <c r="G5737">
        <v>1014.2</v>
      </c>
      <c r="H5737">
        <v>77</v>
      </c>
      <c r="I5737" s="101" t="s">
        <v>32</v>
      </c>
      <c r="J5737" s="1">
        <f>DATEVALUE(RIGHT(jaar_zip[[#This Row],[YYYYMMDD]],2)&amp;"-"&amp;MID(jaar_zip[[#This Row],[YYYYMMDD]],5,2)&amp;"-"&amp;LEFT(jaar_zip[[#This Row],[YYYYMMDD]],4))</f>
        <v>45547</v>
      </c>
      <c r="K5737" s="101" t="str">
        <f>IF(AND(VALUE(MONTH(jaar_zip[[#This Row],[Datum]]))=1,VALUE(WEEKNUM(jaar_zip[[#This Row],[Datum]],21))&gt;51),RIGHT(YEAR(jaar_zip[[#This Row],[Datum]])-1,2),RIGHT(YEAR(jaar_zip[[#This Row],[Datum]]),2))&amp;"-"&amp; TEXT(WEEKNUM(jaar_zip[[#This Row],[Datum]],21),"00")</f>
        <v>24-37</v>
      </c>
      <c r="L5737" s="101">
        <f>MONTH(jaar_zip[[#This Row],[Datum]])</f>
        <v>9</v>
      </c>
      <c r="M5737" s="101">
        <f>IF(ISNUMBER(jaar_zip[[#This Row],[etmaaltemperatuur]]),IF(jaar_zip[[#This Row],[etmaaltemperatuur]]&lt;stookgrens,stookgrens-jaar_zip[[#This Row],[etmaaltemperatuur]],0),"")</f>
        <v>6.1999999999999993</v>
      </c>
      <c r="N5737" s="101">
        <f>IF(ISNUMBER(jaar_zip[[#This Row],[graaddagen]]),IF(OR(MONTH(jaar_zip[[#This Row],[Datum]])=1,MONTH(jaar_zip[[#This Row],[Datum]])=2,MONTH(jaar_zip[[#This Row],[Datum]])=11,MONTH(jaar_zip[[#This Row],[Datum]])=12),1.1,IF(OR(MONTH(jaar_zip[[#This Row],[Datum]])=3,MONTH(jaar_zip[[#This Row],[Datum]])=10),1,0.8))*jaar_zip[[#This Row],[graaddagen]],"")</f>
        <v>4.96</v>
      </c>
      <c r="O5737" s="101">
        <f>IF(ISNUMBER(jaar_zip[[#This Row],[etmaaltemperatuur]]),IF(jaar_zip[[#This Row],[etmaaltemperatuur]]&gt;stookgrens,jaar_zip[[#This Row],[etmaaltemperatuur]]-stookgrens,0),"")</f>
        <v>0</v>
      </c>
    </row>
    <row r="5738" spans="1:15" x14ac:dyDescent="0.25">
      <c r="A5738">
        <v>310</v>
      </c>
      <c r="B5738">
        <v>20240913</v>
      </c>
      <c r="C5738">
        <v>3.4</v>
      </c>
      <c r="D5738">
        <v>13.1</v>
      </c>
      <c r="E5738">
        <v>1170</v>
      </c>
      <c r="F5738">
        <v>3.5</v>
      </c>
      <c r="G5738">
        <v>1026.2</v>
      </c>
      <c r="H5738">
        <v>76</v>
      </c>
      <c r="I5738" s="101" t="s">
        <v>32</v>
      </c>
      <c r="J5738" s="1">
        <f>DATEVALUE(RIGHT(jaar_zip[[#This Row],[YYYYMMDD]],2)&amp;"-"&amp;MID(jaar_zip[[#This Row],[YYYYMMDD]],5,2)&amp;"-"&amp;LEFT(jaar_zip[[#This Row],[YYYYMMDD]],4))</f>
        <v>45548</v>
      </c>
      <c r="K5738" s="101" t="str">
        <f>IF(AND(VALUE(MONTH(jaar_zip[[#This Row],[Datum]]))=1,VALUE(WEEKNUM(jaar_zip[[#This Row],[Datum]],21))&gt;51),RIGHT(YEAR(jaar_zip[[#This Row],[Datum]])-1,2),RIGHT(YEAR(jaar_zip[[#This Row],[Datum]]),2))&amp;"-"&amp; TEXT(WEEKNUM(jaar_zip[[#This Row],[Datum]],21),"00")</f>
        <v>24-37</v>
      </c>
      <c r="L5738" s="101">
        <f>MONTH(jaar_zip[[#This Row],[Datum]])</f>
        <v>9</v>
      </c>
      <c r="M5738" s="101">
        <f>IF(ISNUMBER(jaar_zip[[#This Row],[etmaaltemperatuur]]),IF(jaar_zip[[#This Row],[etmaaltemperatuur]]&lt;stookgrens,stookgrens-jaar_zip[[#This Row],[etmaaltemperatuur]],0),"")</f>
        <v>4.9000000000000004</v>
      </c>
      <c r="N5738" s="101">
        <f>IF(ISNUMBER(jaar_zip[[#This Row],[graaddagen]]),IF(OR(MONTH(jaar_zip[[#This Row],[Datum]])=1,MONTH(jaar_zip[[#This Row],[Datum]])=2,MONTH(jaar_zip[[#This Row],[Datum]])=11,MONTH(jaar_zip[[#This Row],[Datum]])=12),1.1,IF(OR(MONTH(jaar_zip[[#This Row],[Datum]])=3,MONTH(jaar_zip[[#This Row],[Datum]])=10),1,0.8))*jaar_zip[[#This Row],[graaddagen]],"")</f>
        <v>3.9200000000000004</v>
      </c>
      <c r="O5738" s="101">
        <f>IF(ISNUMBER(jaar_zip[[#This Row],[etmaaltemperatuur]]),IF(jaar_zip[[#This Row],[etmaaltemperatuur]]&gt;stookgrens,jaar_zip[[#This Row],[etmaaltemperatuur]]-stookgrens,0),"")</f>
        <v>0</v>
      </c>
    </row>
    <row r="5739" spans="1:15" x14ac:dyDescent="0.25">
      <c r="A5739">
        <v>310</v>
      </c>
      <c r="B5739">
        <v>20240914</v>
      </c>
      <c r="C5739">
        <v>3.1</v>
      </c>
      <c r="D5739">
        <v>14.5</v>
      </c>
      <c r="E5739">
        <v>1758</v>
      </c>
      <c r="F5739">
        <v>0</v>
      </c>
      <c r="G5739">
        <v>1030.8</v>
      </c>
      <c r="H5739">
        <v>65</v>
      </c>
      <c r="I5739" s="101" t="s">
        <v>32</v>
      </c>
      <c r="J5739" s="1">
        <f>DATEVALUE(RIGHT(jaar_zip[[#This Row],[YYYYMMDD]],2)&amp;"-"&amp;MID(jaar_zip[[#This Row],[YYYYMMDD]],5,2)&amp;"-"&amp;LEFT(jaar_zip[[#This Row],[YYYYMMDD]],4))</f>
        <v>45549</v>
      </c>
      <c r="K5739" s="101" t="str">
        <f>IF(AND(VALUE(MONTH(jaar_zip[[#This Row],[Datum]]))=1,VALUE(WEEKNUM(jaar_zip[[#This Row],[Datum]],21))&gt;51),RIGHT(YEAR(jaar_zip[[#This Row],[Datum]])-1,2),RIGHT(YEAR(jaar_zip[[#This Row],[Datum]]),2))&amp;"-"&amp; TEXT(WEEKNUM(jaar_zip[[#This Row],[Datum]],21),"00")</f>
        <v>24-37</v>
      </c>
      <c r="L5739" s="101">
        <f>MONTH(jaar_zip[[#This Row],[Datum]])</f>
        <v>9</v>
      </c>
      <c r="M5739" s="101">
        <f>IF(ISNUMBER(jaar_zip[[#This Row],[etmaaltemperatuur]]),IF(jaar_zip[[#This Row],[etmaaltemperatuur]]&lt;stookgrens,stookgrens-jaar_zip[[#This Row],[etmaaltemperatuur]],0),"")</f>
        <v>3.5</v>
      </c>
      <c r="N5739" s="101">
        <f>IF(ISNUMBER(jaar_zip[[#This Row],[graaddagen]]),IF(OR(MONTH(jaar_zip[[#This Row],[Datum]])=1,MONTH(jaar_zip[[#This Row],[Datum]])=2,MONTH(jaar_zip[[#This Row],[Datum]])=11,MONTH(jaar_zip[[#This Row],[Datum]])=12),1.1,IF(OR(MONTH(jaar_zip[[#This Row],[Datum]])=3,MONTH(jaar_zip[[#This Row],[Datum]])=10),1,0.8))*jaar_zip[[#This Row],[graaddagen]],"")</f>
        <v>2.8000000000000003</v>
      </c>
      <c r="O5739" s="101">
        <f>IF(ISNUMBER(jaar_zip[[#This Row],[etmaaltemperatuur]]),IF(jaar_zip[[#This Row],[etmaaltemperatuur]]&gt;stookgrens,jaar_zip[[#This Row],[etmaaltemperatuur]]-stookgrens,0),"")</f>
        <v>0</v>
      </c>
    </row>
    <row r="5740" spans="1:15" x14ac:dyDescent="0.25">
      <c r="A5740">
        <v>310</v>
      </c>
      <c r="B5740">
        <v>20240915</v>
      </c>
      <c r="C5740">
        <v>5.3</v>
      </c>
      <c r="D5740">
        <v>15.5</v>
      </c>
      <c r="E5740">
        <v>1719</v>
      </c>
      <c r="F5740">
        <v>0</v>
      </c>
      <c r="G5740">
        <v>1027.0999999999999</v>
      </c>
      <c r="H5740">
        <v>78</v>
      </c>
      <c r="I5740" s="101" t="s">
        <v>32</v>
      </c>
      <c r="J5740" s="1">
        <f>DATEVALUE(RIGHT(jaar_zip[[#This Row],[YYYYMMDD]],2)&amp;"-"&amp;MID(jaar_zip[[#This Row],[YYYYMMDD]],5,2)&amp;"-"&amp;LEFT(jaar_zip[[#This Row],[YYYYMMDD]],4))</f>
        <v>45550</v>
      </c>
      <c r="K5740" s="101" t="str">
        <f>IF(AND(VALUE(MONTH(jaar_zip[[#This Row],[Datum]]))=1,VALUE(WEEKNUM(jaar_zip[[#This Row],[Datum]],21))&gt;51),RIGHT(YEAR(jaar_zip[[#This Row],[Datum]])-1,2),RIGHT(YEAR(jaar_zip[[#This Row],[Datum]]),2))&amp;"-"&amp; TEXT(WEEKNUM(jaar_zip[[#This Row],[Datum]],21),"00")</f>
        <v>24-37</v>
      </c>
      <c r="L5740" s="101">
        <f>MONTH(jaar_zip[[#This Row],[Datum]])</f>
        <v>9</v>
      </c>
      <c r="M5740" s="101">
        <f>IF(ISNUMBER(jaar_zip[[#This Row],[etmaaltemperatuur]]),IF(jaar_zip[[#This Row],[etmaaltemperatuur]]&lt;stookgrens,stookgrens-jaar_zip[[#This Row],[etmaaltemperatuur]],0),"")</f>
        <v>2.5</v>
      </c>
      <c r="N5740" s="101">
        <f>IF(ISNUMBER(jaar_zip[[#This Row],[graaddagen]]),IF(OR(MONTH(jaar_zip[[#This Row],[Datum]])=1,MONTH(jaar_zip[[#This Row],[Datum]])=2,MONTH(jaar_zip[[#This Row],[Datum]])=11,MONTH(jaar_zip[[#This Row],[Datum]])=12),1.1,IF(OR(MONTH(jaar_zip[[#This Row],[Datum]])=3,MONTH(jaar_zip[[#This Row],[Datum]])=10),1,0.8))*jaar_zip[[#This Row],[graaddagen]],"")</f>
        <v>2</v>
      </c>
      <c r="O5740" s="101">
        <f>IF(ISNUMBER(jaar_zip[[#This Row],[etmaaltemperatuur]]),IF(jaar_zip[[#This Row],[etmaaltemperatuur]]&gt;stookgrens,jaar_zip[[#This Row],[etmaaltemperatuur]]-stookgrens,0),"")</f>
        <v>0</v>
      </c>
    </row>
    <row r="5741" spans="1:15" x14ac:dyDescent="0.25">
      <c r="A5741">
        <v>310</v>
      </c>
      <c r="B5741">
        <v>20240916</v>
      </c>
      <c r="C5741">
        <v>4.5999999999999996</v>
      </c>
      <c r="D5741">
        <v>16.5</v>
      </c>
      <c r="E5741">
        <v>1412</v>
      </c>
      <c r="F5741">
        <v>1.1000000000000001</v>
      </c>
      <c r="G5741">
        <v>1026.9000000000001</v>
      </c>
      <c r="H5741">
        <v>79</v>
      </c>
      <c r="I5741" s="101" t="s">
        <v>32</v>
      </c>
      <c r="J5741" s="1">
        <f>DATEVALUE(RIGHT(jaar_zip[[#This Row],[YYYYMMDD]],2)&amp;"-"&amp;MID(jaar_zip[[#This Row],[YYYYMMDD]],5,2)&amp;"-"&amp;LEFT(jaar_zip[[#This Row],[YYYYMMDD]],4))</f>
        <v>45551</v>
      </c>
      <c r="K5741" s="101" t="str">
        <f>IF(AND(VALUE(MONTH(jaar_zip[[#This Row],[Datum]]))=1,VALUE(WEEKNUM(jaar_zip[[#This Row],[Datum]],21))&gt;51),RIGHT(YEAR(jaar_zip[[#This Row],[Datum]])-1,2),RIGHT(YEAR(jaar_zip[[#This Row],[Datum]]),2))&amp;"-"&amp; TEXT(WEEKNUM(jaar_zip[[#This Row],[Datum]],21),"00")</f>
        <v>24-38</v>
      </c>
      <c r="L5741" s="101">
        <f>MONTH(jaar_zip[[#This Row],[Datum]])</f>
        <v>9</v>
      </c>
      <c r="M5741" s="101">
        <f>IF(ISNUMBER(jaar_zip[[#This Row],[etmaaltemperatuur]]),IF(jaar_zip[[#This Row],[etmaaltemperatuur]]&lt;stookgrens,stookgrens-jaar_zip[[#This Row],[etmaaltemperatuur]],0),"")</f>
        <v>1.5</v>
      </c>
      <c r="N5741" s="101">
        <f>IF(ISNUMBER(jaar_zip[[#This Row],[graaddagen]]),IF(OR(MONTH(jaar_zip[[#This Row],[Datum]])=1,MONTH(jaar_zip[[#This Row],[Datum]])=2,MONTH(jaar_zip[[#This Row],[Datum]])=11,MONTH(jaar_zip[[#This Row],[Datum]])=12),1.1,IF(OR(MONTH(jaar_zip[[#This Row],[Datum]])=3,MONTH(jaar_zip[[#This Row],[Datum]])=10),1,0.8))*jaar_zip[[#This Row],[graaddagen]],"")</f>
        <v>1.2000000000000002</v>
      </c>
      <c r="O5741" s="101">
        <f>IF(ISNUMBER(jaar_zip[[#This Row],[etmaaltemperatuur]]),IF(jaar_zip[[#This Row],[etmaaltemperatuur]]&gt;stookgrens,jaar_zip[[#This Row],[etmaaltemperatuur]]-stookgrens,0),"")</f>
        <v>0</v>
      </c>
    </row>
    <row r="5742" spans="1:15" x14ac:dyDescent="0.25">
      <c r="A5742">
        <v>310</v>
      </c>
      <c r="B5742">
        <v>20240917</v>
      </c>
      <c r="C5742">
        <v>5.8</v>
      </c>
      <c r="D5742">
        <v>16.8</v>
      </c>
      <c r="E5742">
        <v>1195</v>
      </c>
      <c r="F5742">
        <v>0</v>
      </c>
      <c r="G5742">
        <v>1028.8</v>
      </c>
      <c r="H5742">
        <v>81</v>
      </c>
      <c r="I5742" s="101" t="s">
        <v>32</v>
      </c>
      <c r="J5742" s="1">
        <f>DATEVALUE(RIGHT(jaar_zip[[#This Row],[YYYYMMDD]],2)&amp;"-"&amp;MID(jaar_zip[[#This Row],[YYYYMMDD]],5,2)&amp;"-"&amp;LEFT(jaar_zip[[#This Row],[YYYYMMDD]],4))</f>
        <v>45552</v>
      </c>
      <c r="K5742" s="101" t="str">
        <f>IF(AND(VALUE(MONTH(jaar_zip[[#This Row],[Datum]]))=1,VALUE(WEEKNUM(jaar_zip[[#This Row],[Datum]],21))&gt;51),RIGHT(YEAR(jaar_zip[[#This Row],[Datum]])-1,2),RIGHT(YEAR(jaar_zip[[#This Row],[Datum]]),2))&amp;"-"&amp; TEXT(WEEKNUM(jaar_zip[[#This Row],[Datum]],21),"00")</f>
        <v>24-38</v>
      </c>
      <c r="L5742" s="101">
        <f>MONTH(jaar_zip[[#This Row],[Datum]])</f>
        <v>9</v>
      </c>
      <c r="M5742" s="101">
        <f>IF(ISNUMBER(jaar_zip[[#This Row],[etmaaltemperatuur]]),IF(jaar_zip[[#This Row],[etmaaltemperatuur]]&lt;stookgrens,stookgrens-jaar_zip[[#This Row],[etmaaltemperatuur]],0),"")</f>
        <v>1.1999999999999993</v>
      </c>
      <c r="N5742" s="101">
        <f>IF(ISNUMBER(jaar_zip[[#This Row],[graaddagen]]),IF(OR(MONTH(jaar_zip[[#This Row],[Datum]])=1,MONTH(jaar_zip[[#This Row],[Datum]])=2,MONTH(jaar_zip[[#This Row],[Datum]])=11,MONTH(jaar_zip[[#This Row],[Datum]])=12),1.1,IF(OR(MONTH(jaar_zip[[#This Row],[Datum]])=3,MONTH(jaar_zip[[#This Row],[Datum]])=10),1,0.8))*jaar_zip[[#This Row],[graaddagen]],"")</f>
        <v>0.95999999999999952</v>
      </c>
      <c r="O5742" s="101">
        <f>IF(ISNUMBER(jaar_zip[[#This Row],[etmaaltemperatuur]]),IF(jaar_zip[[#This Row],[etmaaltemperatuur]]&gt;stookgrens,jaar_zip[[#This Row],[etmaaltemperatuur]]-stookgrens,0),"")</f>
        <v>0</v>
      </c>
    </row>
    <row r="5743" spans="1:15" x14ac:dyDescent="0.25">
      <c r="A5743">
        <v>310</v>
      </c>
      <c r="B5743">
        <v>20240918</v>
      </c>
      <c r="C5743">
        <v>6.3</v>
      </c>
      <c r="D5743">
        <v>17.3</v>
      </c>
      <c r="E5743">
        <v>1441</v>
      </c>
      <c r="F5743">
        <v>0</v>
      </c>
      <c r="G5743">
        <v>1026.5</v>
      </c>
      <c r="H5743">
        <v>84</v>
      </c>
      <c r="I5743" s="101" t="s">
        <v>32</v>
      </c>
      <c r="J5743" s="1">
        <f>DATEVALUE(RIGHT(jaar_zip[[#This Row],[YYYYMMDD]],2)&amp;"-"&amp;MID(jaar_zip[[#This Row],[YYYYMMDD]],5,2)&amp;"-"&amp;LEFT(jaar_zip[[#This Row],[YYYYMMDD]],4))</f>
        <v>45553</v>
      </c>
      <c r="K5743" s="101" t="str">
        <f>IF(AND(VALUE(MONTH(jaar_zip[[#This Row],[Datum]]))=1,VALUE(WEEKNUM(jaar_zip[[#This Row],[Datum]],21))&gt;51),RIGHT(YEAR(jaar_zip[[#This Row],[Datum]])-1,2),RIGHT(YEAR(jaar_zip[[#This Row],[Datum]]),2))&amp;"-"&amp; TEXT(WEEKNUM(jaar_zip[[#This Row],[Datum]],21),"00")</f>
        <v>24-38</v>
      </c>
      <c r="L5743" s="101">
        <f>MONTH(jaar_zip[[#This Row],[Datum]])</f>
        <v>9</v>
      </c>
      <c r="M5743" s="101">
        <f>IF(ISNUMBER(jaar_zip[[#This Row],[etmaaltemperatuur]]),IF(jaar_zip[[#This Row],[etmaaltemperatuur]]&lt;stookgrens,stookgrens-jaar_zip[[#This Row],[etmaaltemperatuur]],0),"")</f>
        <v>0.69999999999999929</v>
      </c>
      <c r="N5743" s="101">
        <f>IF(ISNUMBER(jaar_zip[[#This Row],[graaddagen]]),IF(OR(MONTH(jaar_zip[[#This Row],[Datum]])=1,MONTH(jaar_zip[[#This Row],[Datum]])=2,MONTH(jaar_zip[[#This Row],[Datum]])=11,MONTH(jaar_zip[[#This Row],[Datum]])=12),1.1,IF(OR(MONTH(jaar_zip[[#This Row],[Datum]])=3,MONTH(jaar_zip[[#This Row],[Datum]])=10),1,0.8))*jaar_zip[[#This Row],[graaddagen]],"")</f>
        <v>0.5599999999999995</v>
      </c>
      <c r="O5743" s="101">
        <f>IF(ISNUMBER(jaar_zip[[#This Row],[etmaaltemperatuur]]),IF(jaar_zip[[#This Row],[etmaaltemperatuur]]&gt;stookgrens,jaar_zip[[#This Row],[etmaaltemperatuur]]-stookgrens,0),"")</f>
        <v>0</v>
      </c>
    </row>
    <row r="5744" spans="1:15" x14ac:dyDescent="0.25">
      <c r="A5744">
        <v>310</v>
      </c>
      <c r="B5744">
        <v>20240919</v>
      </c>
      <c r="C5744">
        <v>6.3</v>
      </c>
      <c r="D5744">
        <v>18.7</v>
      </c>
      <c r="E5744">
        <v>1582</v>
      </c>
      <c r="F5744">
        <v>0</v>
      </c>
      <c r="G5744">
        <v>1023.3</v>
      </c>
      <c r="H5744">
        <v>81</v>
      </c>
      <c r="I5744" s="101" t="s">
        <v>32</v>
      </c>
      <c r="J5744" s="1">
        <f>DATEVALUE(RIGHT(jaar_zip[[#This Row],[YYYYMMDD]],2)&amp;"-"&amp;MID(jaar_zip[[#This Row],[YYYYMMDD]],5,2)&amp;"-"&amp;LEFT(jaar_zip[[#This Row],[YYYYMMDD]],4))</f>
        <v>45554</v>
      </c>
      <c r="K5744" s="101" t="str">
        <f>IF(AND(VALUE(MONTH(jaar_zip[[#This Row],[Datum]]))=1,VALUE(WEEKNUM(jaar_zip[[#This Row],[Datum]],21))&gt;51),RIGHT(YEAR(jaar_zip[[#This Row],[Datum]])-1,2),RIGHT(YEAR(jaar_zip[[#This Row],[Datum]]),2))&amp;"-"&amp; TEXT(WEEKNUM(jaar_zip[[#This Row],[Datum]],21),"00")</f>
        <v>24-38</v>
      </c>
      <c r="L5744" s="101">
        <f>MONTH(jaar_zip[[#This Row],[Datum]])</f>
        <v>9</v>
      </c>
      <c r="M5744" s="101">
        <f>IF(ISNUMBER(jaar_zip[[#This Row],[etmaaltemperatuur]]),IF(jaar_zip[[#This Row],[etmaaltemperatuur]]&lt;stookgrens,stookgrens-jaar_zip[[#This Row],[etmaaltemperatuur]],0),"")</f>
        <v>0</v>
      </c>
      <c r="N5744" s="101">
        <f>IF(ISNUMBER(jaar_zip[[#This Row],[graaddagen]]),IF(OR(MONTH(jaar_zip[[#This Row],[Datum]])=1,MONTH(jaar_zip[[#This Row],[Datum]])=2,MONTH(jaar_zip[[#This Row],[Datum]])=11,MONTH(jaar_zip[[#This Row],[Datum]])=12),1.1,IF(OR(MONTH(jaar_zip[[#This Row],[Datum]])=3,MONTH(jaar_zip[[#This Row],[Datum]])=10),1,0.8))*jaar_zip[[#This Row],[graaddagen]],"")</f>
        <v>0</v>
      </c>
      <c r="O5744" s="101">
        <f>IF(ISNUMBER(jaar_zip[[#This Row],[etmaaltemperatuur]]),IF(jaar_zip[[#This Row],[etmaaltemperatuur]]&gt;stookgrens,jaar_zip[[#This Row],[etmaaltemperatuur]]-stookgrens,0),"")</f>
        <v>0.69999999999999929</v>
      </c>
    </row>
    <row r="5745" spans="1:15" x14ac:dyDescent="0.25">
      <c r="A5745">
        <v>310</v>
      </c>
      <c r="B5745">
        <v>20240920</v>
      </c>
      <c r="C5745">
        <v>5.5</v>
      </c>
      <c r="D5745">
        <v>18.5</v>
      </c>
      <c r="E5745">
        <v>1570</v>
      </c>
      <c r="F5745">
        <v>0</v>
      </c>
      <c r="G5745">
        <v>1020.3</v>
      </c>
      <c r="H5745">
        <v>74</v>
      </c>
      <c r="I5745" s="101" t="s">
        <v>32</v>
      </c>
      <c r="J5745" s="1">
        <f>DATEVALUE(RIGHT(jaar_zip[[#This Row],[YYYYMMDD]],2)&amp;"-"&amp;MID(jaar_zip[[#This Row],[YYYYMMDD]],5,2)&amp;"-"&amp;LEFT(jaar_zip[[#This Row],[YYYYMMDD]],4))</f>
        <v>45555</v>
      </c>
      <c r="K5745" s="101" t="str">
        <f>IF(AND(VALUE(MONTH(jaar_zip[[#This Row],[Datum]]))=1,VALUE(WEEKNUM(jaar_zip[[#This Row],[Datum]],21))&gt;51),RIGHT(YEAR(jaar_zip[[#This Row],[Datum]])-1,2),RIGHT(YEAR(jaar_zip[[#This Row],[Datum]]),2))&amp;"-"&amp; TEXT(WEEKNUM(jaar_zip[[#This Row],[Datum]],21),"00")</f>
        <v>24-38</v>
      </c>
      <c r="L5745" s="101">
        <f>MONTH(jaar_zip[[#This Row],[Datum]])</f>
        <v>9</v>
      </c>
      <c r="M5745" s="101">
        <f>IF(ISNUMBER(jaar_zip[[#This Row],[etmaaltemperatuur]]),IF(jaar_zip[[#This Row],[etmaaltemperatuur]]&lt;stookgrens,stookgrens-jaar_zip[[#This Row],[etmaaltemperatuur]],0),"")</f>
        <v>0</v>
      </c>
      <c r="N5745" s="101">
        <f>IF(ISNUMBER(jaar_zip[[#This Row],[graaddagen]]),IF(OR(MONTH(jaar_zip[[#This Row],[Datum]])=1,MONTH(jaar_zip[[#This Row],[Datum]])=2,MONTH(jaar_zip[[#This Row],[Datum]])=11,MONTH(jaar_zip[[#This Row],[Datum]])=12),1.1,IF(OR(MONTH(jaar_zip[[#This Row],[Datum]])=3,MONTH(jaar_zip[[#This Row],[Datum]])=10),1,0.8))*jaar_zip[[#This Row],[graaddagen]],"")</f>
        <v>0</v>
      </c>
      <c r="O5745" s="101">
        <f>IF(ISNUMBER(jaar_zip[[#This Row],[etmaaltemperatuur]]),IF(jaar_zip[[#This Row],[etmaaltemperatuur]]&gt;stookgrens,jaar_zip[[#This Row],[etmaaltemperatuur]]-stookgrens,0),"")</f>
        <v>0.5</v>
      </c>
    </row>
    <row r="5746" spans="1:15" x14ac:dyDescent="0.25">
      <c r="A5746">
        <v>310</v>
      </c>
      <c r="B5746">
        <v>20240921</v>
      </c>
      <c r="C5746">
        <v>3.5</v>
      </c>
      <c r="D5746">
        <v>19.100000000000001</v>
      </c>
      <c r="E5746">
        <v>1531</v>
      </c>
      <c r="F5746">
        <v>0</v>
      </c>
      <c r="G5746">
        <v>1018.4</v>
      </c>
      <c r="H5746">
        <v>76</v>
      </c>
      <c r="I5746" s="101" t="s">
        <v>32</v>
      </c>
      <c r="J5746" s="1">
        <f>DATEVALUE(RIGHT(jaar_zip[[#This Row],[YYYYMMDD]],2)&amp;"-"&amp;MID(jaar_zip[[#This Row],[YYYYMMDD]],5,2)&amp;"-"&amp;LEFT(jaar_zip[[#This Row],[YYYYMMDD]],4))</f>
        <v>45556</v>
      </c>
      <c r="K5746" s="101" t="str">
        <f>IF(AND(VALUE(MONTH(jaar_zip[[#This Row],[Datum]]))=1,VALUE(WEEKNUM(jaar_zip[[#This Row],[Datum]],21))&gt;51),RIGHT(YEAR(jaar_zip[[#This Row],[Datum]])-1,2),RIGHT(YEAR(jaar_zip[[#This Row],[Datum]]),2))&amp;"-"&amp; TEXT(WEEKNUM(jaar_zip[[#This Row],[Datum]],21),"00")</f>
        <v>24-38</v>
      </c>
      <c r="L5746" s="101">
        <f>MONTH(jaar_zip[[#This Row],[Datum]])</f>
        <v>9</v>
      </c>
      <c r="M5746" s="101">
        <f>IF(ISNUMBER(jaar_zip[[#This Row],[etmaaltemperatuur]]),IF(jaar_zip[[#This Row],[etmaaltemperatuur]]&lt;stookgrens,stookgrens-jaar_zip[[#This Row],[etmaaltemperatuur]],0),"")</f>
        <v>0</v>
      </c>
      <c r="N5746" s="101">
        <f>IF(ISNUMBER(jaar_zip[[#This Row],[graaddagen]]),IF(OR(MONTH(jaar_zip[[#This Row],[Datum]])=1,MONTH(jaar_zip[[#This Row],[Datum]])=2,MONTH(jaar_zip[[#This Row],[Datum]])=11,MONTH(jaar_zip[[#This Row],[Datum]])=12),1.1,IF(OR(MONTH(jaar_zip[[#This Row],[Datum]])=3,MONTH(jaar_zip[[#This Row],[Datum]])=10),1,0.8))*jaar_zip[[#This Row],[graaddagen]],"")</f>
        <v>0</v>
      </c>
      <c r="O5746" s="101">
        <f>IF(ISNUMBER(jaar_zip[[#This Row],[etmaaltemperatuur]]),IF(jaar_zip[[#This Row],[etmaaltemperatuur]]&gt;stookgrens,jaar_zip[[#This Row],[etmaaltemperatuur]]-stookgrens,0),"")</f>
        <v>1.1000000000000014</v>
      </c>
    </row>
    <row r="5747" spans="1:15" x14ac:dyDescent="0.25">
      <c r="A5747">
        <v>310</v>
      </c>
      <c r="B5747">
        <v>20240922</v>
      </c>
      <c r="C5747">
        <v>5.0999999999999996</v>
      </c>
      <c r="D5747">
        <v>18.899999999999999</v>
      </c>
      <c r="E5747">
        <v>866</v>
      </c>
      <c r="F5747">
        <v>0.3</v>
      </c>
      <c r="G5747">
        <v>1012.8</v>
      </c>
      <c r="H5747">
        <v>80</v>
      </c>
      <c r="I5747" s="101" t="s">
        <v>32</v>
      </c>
      <c r="J5747" s="1">
        <f>DATEVALUE(RIGHT(jaar_zip[[#This Row],[YYYYMMDD]],2)&amp;"-"&amp;MID(jaar_zip[[#This Row],[YYYYMMDD]],5,2)&amp;"-"&amp;LEFT(jaar_zip[[#This Row],[YYYYMMDD]],4))</f>
        <v>45557</v>
      </c>
      <c r="K5747" s="101" t="str">
        <f>IF(AND(VALUE(MONTH(jaar_zip[[#This Row],[Datum]]))=1,VALUE(WEEKNUM(jaar_zip[[#This Row],[Datum]],21))&gt;51),RIGHT(YEAR(jaar_zip[[#This Row],[Datum]])-1,2),RIGHT(YEAR(jaar_zip[[#This Row],[Datum]]),2))&amp;"-"&amp; TEXT(WEEKNUM(jaar_zip[[#This Row],[Datum]],21),"00")</f>
        <v>24-38</v>
      </c>
      <c r="L5747" s="101">
        <f>MONTH(jaar_zip[[#This Row],[Datum]])</f>
        <v>9</v>
      </c>
      <c r="M5747" s="101">
        <f>IF(ISNUMBER(jaar_zip[[#This Row],[etmaaltemperatuur]]),IF(jaar_zip[[#This Row],[etmaaltemperatuur]]&lt;stookgrens,stookgrens-jaar_zip[[#This Row],[etmaaltemperatuur]],0),"")</f>
        <v>0</v>
      </c>
      <c r="N5747" s="101">
        <f>IF(ISNUMBER(jaar_zip[[#This Row],[graaddagen]]),IF(OR(MONTH(jaar_zip[[#This Row],[Datum]])=1,MONTH(jaar_zip[[#This Row],[Datum]])=2,MONTH(jaar_zip[[#This Row],[Datum]])=11,MONTH(jaar_zip[[#This Row],[Datum]])=12),1.1,IF(OR(MONTH(jaar_zip[[#This Row],[Datum]])=3,MONTH(jaar_zip[[#This Row],[Datum]])=10),1,0.8))*jaar_zip[[#This Row],[graaddagen]],"")</f>
        <v>0</v>
      </c>
      <c r="O5747" s="101">
        <f>IF(ISNUMBER(jaar_zip[[#This Row],[etmaaltemperatuur]]),IF(jaar_zip[[#This Row],[etmaaltemperatuur]]&gt;stookgrens,jaar_zip[[#This Row],[etmaaltemperatuur]]-stookgrens,0),"")</f>
        <v>0.89999999999999858</v>
      </c>
    </row>
    <row r="5748" spans="1:15" x14ac:dyDescent="0.25">
      <c r="A5748">
        <v>310</v>
      </c>
      <c r="B5748">
        <v>20240923</v>
      </c>
      <c r="C5748">
        <v>6.3</v>
      </c>
      <c r="D5748">
        <v>17.100000000000001</v>
      </c>
      <c r="E5748">
        <v>977</v>
      </c>
      <c r="F5748">
        <v>2.4</v>
      </c>
      <c r="G5748">
        <v>1006.3</v>
      </c>
      <c r="H5748">
        <v>86</v>
      </c>
      <c r="I5748" s="101" t="s">
        <v>32</v>
      </c>
      <c r="J5748" s="1">
        <f>DATEVALUE(RIGHT(jaar_zip[[#This Row],[YYYYMMDD]],2)&amp;"-"&amp;MID(jaar_zip[[#This Row],[YYYYMMDD]],5,2)&amp;"-"&amp;LEFT(jaar_zip[[#This Row],[YYYYMMDD]],4))</f>
        <v>45558</v>
      </c>
      <c r="K5748" s="101" t="str">
        <f>IF(AND(VALUE(MONTH(jaar_zip[[#This Row],[Datum]]))=1,VALUE(WEEKNUM(jaar_zip[[#This Row],[Datum]],21))&gt;51),RIGHT(YEAR(jaar_zip[[#This Row],[Datum]])-1,2),RIGHT(YEAR(jaar_zip[[#This Row],[Datum]]),2))&amp;"-"&amp; TEXT(WEEKNUM(jaar_zip[[#This Row],[Datum]],21),"00")</f>
        <v>24-39</v>
      </c>
      <c r="L5748" s="101">
        <f>MONTH(jaar_zip[[#This Row],[Datum]])</f>
        <v>9</v>
      </c>
      <c r="M5748" s="101">
        <f>IF(ISNUMBER(jaar_zip[[#This Row],[etmaaltemperatuur]]),IF(jaar_zip[[#This Row],[etmaaltemperatuur]]&lt;stookgrens,stookgrens-jaar_zip[[#This Row],[etmaaltemperatuur]],0),"")</f>
        <v>0.89999999999999858</v>
      </c>
      <c r="N5748" s="101">
        <f>IF(ISNUMBER(jaar_zip[[#This Row],[graaddagen]]),IF(OR(MONTH(jaar_zip[[#This Row],[Datum]])=1,MONTH(jaar_zip[[#This Row],[Datum]])=2,MONTH(jaar_zip[[#This Row],[Datum]])=11,MONTH(jaar_zip[[#This Row],[Datum]])=12),1.1,IF(OR(MONTH(jaar_zip[[#This Row],[Datum]])=3,MONTH(jaar_zip[[#This Row],[Datum]])=10),1,0.8))*jaar_zip[[#This Row],[graaddagen]],"")</f>
        <v>0.71999999999999886</v>
      </c>
      <c r="O5748" s="101">
        <f>IF(ISNUMBER(jaar_zip[[#This Row],[etmaaltemperatuur]]),IF(jaar_zip[[#This Row],[etmaaltemperatuur]]&gt;stookgrens,jaar_zip[[#This Row],[etmaaltemperatuur]]-stookgrens,0),"")</f>
        <v>0</v>
      </c>
    </row>
    <row r="5749" spans="1:15" x14ac:dyDescent="0.25">
      <c r="A5749">
        <v>310</v>
      </c>
      <c r="B5749">
        <v>20240924</v>
      </c>
      <c r="C5749">
        <v>6.6</v>
      </c>
      <c r="D5749">
        <v>15.5</v>
      </c>
      <c r="E5749">
        <v>653</v>
      </c>
      <c r="F5749">
        <v>-0.1</v>
      </c>
      <c r="G5749">
        <v>1003</v>
      </c>
      <c r="H5749">
        <v>86</v>
      </c>
      <c r="I5749" s="101" t="s">
        <v>32</v>
      </c>
      <c r="J5749" s="1">
        <f>DATEVALUE(RIGHT(jaar_zip[[#This Row],[YYYYMMDD]],2)&amp;"-"&amp;MID(jaar_zip[[#This Row],[YYYYMMDD]],5,2)&amp;"-"&amp;LEFT(jaar_zip[[#This Row],[YYYYMMDD]],4))</f>
        <v>45559</v>
      </c>
      <c r="K5749" s="101" t="str">
        <f>IF(AND(VALUE(MONTH(jaar_zip[[#This Row],[Datum]]))=1,VALUE(WEEKNUM(jaar_zip[[#This Row],[Datum]],21))&gt;51),RIGHT(YEAR(jaar_zip[[#This Row],[Datum]])-1,2),RIGHT(YEAR(jaar_zip[[#This Row],[Datum]]),2))&amp;"-"&amp; TEXT(WEEKNUM(jaar_zip[[#This Row],[Datum]],21),"00")</f>
        <v>24-39</v>
      </c>
      <c r="L5749" s="101">
        <f>MONTH(jaar_zip[[#This Row],[Datum]])</f>
        <v>9</v>
      </c>
      <c r="M5749" s="101">
        <f>IF(ISNUMBER(jaar_zip[[#This Row],[etmaaltemperatuur]]),IF(jaar_zip[[#This Row],[etmaaltemperatuur]]&lt;stookgrens,stookgrens-jaar_zip[[#This Row],[etmaaltemperatuur]],0),"")</f>
        <v>2.5</v>
      </c>
      <c r="N5749" s="101">
        <f>IF(ISNUMBER(jaar_zip[[#This Row],[graaddagen]]),IF(OR(MONTH(jaar_zip[[#This Row],[Datum]])=1,MONTH(jaar_zip[[#This Row],[Datum]])=2,MONTH(jaar_zip[[#This Row],[Datum]])=11,MONTH(jaar_zip[[#This Row],[Datum]])=12),1.1,IF(OR(MONTH(jaar_zip[[#This Row],[Datum]])=3,MONTH(jaar_zip[[#This Row],[Datum]])=10),1,0.8))*jaar_zip[[#This Row],[graaddagen]],"")</f>
        <v>2</v>
      </c>
      <c r="O5749" s="101">
        <f>IF(ISNUMBER(jaar_zip[[#This Row],[etmaaltemperatuur]]),IF(jaar_zip[[#This Row],[etmaaltemperatuur]]&gt;stookgrens,jaar_zip[[#This Row],[etmaaltemperatuur]]-stookgrens,0),"")</f>
        <v>0</v>
      </c>
    </row>
    <row r="5750" spans="1:15" x14ac:dyDescent="0.25">
      <c r="A5750">
        <v>310</v>
      </c>
      <c r="B5750">
        <v>20240925</v>
      </c>
      <c r="C5750">
        <v>7.5</v>
      </c>
      <c r="D5750">
        <v>15.7</v>
      </c>
      <c r="E5750">
        <v>848</v>
      </c>
      <c r="F5750">
        <v>7.9</v>
      </c>
      <c r="G5750">
        <v>1000</v>
      </c>
      <c r="H5750">
        <v>84</v>
      </c>
      <c r="I5750" s="101" t="s">
        <v>32</v>
      </c>
      <c r="J5750" s="1">
        <f>DATEVALUE(RIGHT(jaar_zip[[#This Row],[YYYYMMDD]],2)&amp;"-"&amp;MID(jaar_zip[[#This Row],[YYYYMMDD]],5,2)&amp;"-"&amp;LEFT(jaar_zip[[#This Row],[YYYYMMDD]],4))</f>
        <v>45560</v>
      </c>
      <c r="K5750" s="101" t="str">
        <f>IF(AND(VALUE(MONTH(jaar_zip[[#This Row],[Datum]]))=1,VALUE(WEEKNUM(jaar_zip[[#This Row],[Datum]],21))&gt;51),RIGHT(YEAR(jaar_zip[[#This Row],[Datum]])-1,2),RIGHT(YEAR(jaar_zip[[#This Row],[Datum]]),2))&amp;"-"&amp; TEXT(WEEKNUM(jaar_zip[[#This Row],[Datum]],21),"00")</f>
        <v>24-39</v>
      </c>
      <c r="L5750" s="101">
        <f>MONTH(jaar_zip[[#This Row],[Datum]])</f>
        <v>9</v>
      </c>
      <c r="M5750" s="101">
        <f>IF(ISNUMBER(jaar_zip[[#This Row],[etmaaltemperatuur]]),IF(jaar_zip[[#This Row],[etmaaltemperatuur]]&lt;stookgrens,stookgrens-jaar_zip[[#This Row],[etmaaltemperatuur]],0),"")</f>
        <v>2.3000000000000007</v>
      </c>
      <c r="N5750" s="101">
        <f>IF(ISNUMBER(jaar_zip[[#This Row],[graaddagen]]),IF(OR(MONTH(jaar_zip[[#This Row],[Datum]])=1,MONTH(jaar_zip[[#This Row],[Datum]])=2,MONTH(jaar_zip[[#This Row],[Datum]])=11,MONTH(jaar_zip[[#This Row],[Datum]])=12),1.1,IF(OR(MONTH(jaar_zip[[#This Row],[Datum]])=3,MONTH(jaar_zip[[#This Row],[Datum]])=10),1,0.8))*jaar_zip[[#This Row],[graaddagen]],"")</f>
        <v>1.8400000000000007</v>
      </c>
      <c r="O5750" s="101">
        <f>IF(ISNUMBER(jaar_zip[[#This Row],[etmaaltemperatuur]]),IF(jaar_zip[[#This Row],[etmaaltemperatuur]]&gt;stookgrens,jaar_zip[[#This Row],[etmaaltemperatuur]]-stookgrens,0),"")</f>
        <v>0</v>
      </c>
    </row>
    <row r="5751" spans="1:15" x14ac:dyDescent="0.25">
      <c r="A5751">
        <v>310</v>
      </c>
      <c r="B5751">
        <v>20240926</v>
      </c>
      <c r="C5751">
        <v>10.3</v>
      </c>
      <c r="D5751">
        <v>16.600000000000001</v>
      </c>
      <c r="E5751">
        <v>1200</v>
      </c>
      <c r="F5751">
        <v>5.8</v>
      </c>
      <c r="G5751">
        <v>989.3</v>
      </c>
      <c r="H5751">
        <v>84</v>
      </c>
      <c r="I5751" s="101" t="s">
        <v>32</v>
      </c>
      <c r="J5751" s="1">
        <f>DATEVALUE(RIGHT(jaar_zip[[#This Row],[YYYYMMDD]],2)&amp;"-"&amp;MID(jaar_zip[[#This Row],[YYYYMMDD]],5,2)&amp;"-"&amp;LEFT(jaar_zip[[#This Row],[YYYYMMDD]],4))</f>
        <v>45561</v>
      </c>
      <c r="K5751" s="101" t="str">
        <f>IF(AND(VALUE(MONTH(jaar_zip[[#This Row],[Datum]]))=1,VALUE(WEEKNUM(jaar_zip[[#This Row],[Datum]],21))&gt;51),RIGHT(YEAR(jaar_zip[[#This Row],[Datum]])-1,2),RIGHT(YEAR(jaar_zip[[#This Row],[Datum]]),2))&amp;"-"&amp; TEXT(WEEKNUM(jaar_zip[[#This Row],[Datum]],21),"00")</f>
        <v>24-39</v>
      </c>
      <c r="L5751" s="101">
        <f>MONTH(jaar_zip[[#This Row],[Datum]])</f>
        <v>9</v>
      </c>
      <c r="M5751" s="101">
        <f>IF(ISNUMBER(jaar_zip[[#This Row],[etmaaltemperatuur]]),IF(jaar_zip[[#This Row],[etmaaltemperatuur]]&lt;stookgrens,stookgrens-jaar_zip[[#This Row],[etmaaltemperatuur]],0),"")</f>
        <v>1.3999999999999986</v>
      </c>
      <c r="N5751" s="101">
        <f>IF(ISNUMBER(jaar_zip[[#This Row],[graaddagen]]),IF(OR(MONTH(jaar_zip[[#This Row],[Datum]])=1,MONTH(jaar_zip[[#This Row],[Datum]])=2,MONTH(jaar_zip[[#This Row],[Datum]])=11,MONTH(jaar_zip[[#This Row],[Datum]])=12),1.1,IF(OR(MONTH(jaar_zip[[#This Row],[Datum]])=3,MONTH(jaar_zip[[#This Row],[Datum]])=10),1,0.8))*jaar_zip[[#This Row],[graaddagen]],"")</f>
        <v>1.119999999999999</v>
      </c>
      <c r="O5751" s="101">
        <f>IF(ISNUMBER(jaar_zip[[#This Row],[etmaaltemperatuur]]),IF(jaar_zip[[#This Row],[etmaaltemperatuur]]&gt;stookgrens,jaar_zip[[#This Row],[etmaaltemperatuur]]-stookgrens,0),"")</f>
        <v>0</v>
      </c>
    </row>
    <row r="5752" spans="1:15" x14ac:dyDescent="0.25">
      <c r="A5752">
        <v>310</v>
      </c>
      <c r="B5752">
        <v>20240927</v>
      </c>
      <c r="C5752">
        <v>10.7</v>
      </c>
      <c r="D5752">
        <v>13</v>
      </c>
      <c r="E5752">
        <v>367</v>
      </c>
      <c r="F5752">
        <v>6.6</v>
      </c>
      <c r="G5752">
        <v>999.2</v>
      </c>
      <c r="H5752">
        <v>80</v>
      </c>
      <c r="I5752" s="101" t="s">
        <v>32</v>
      </c>
      <c r="J5752" s="1">
        <f>DATEVALUE(RIGHT(jaar_zip[[#This Row],[YYYYMMDD]],2)&amp;"-"&amp;MID(jaar_zip[[#This Row],[YYYYMMDD]],5,2)&amp;"-"&amp;LEFT(jaar_zip[[#This Row],[YYYYMMDD]],4))</f>
        <v>45562</v>
      </c>
      <c r="K5752" s="101" t="str">
        <f>IF(AND(VALUE(MONTH(jaar_zip[[#This Row],[Datum]]))=1,VALUE(WEEKNUM(jaar_zip[[#This Row],[Datum]],21))&gt;51),RIGHT(YEAR(jaar_zip[[#This Row],[Datum]])-1,2),RIGHT(YEAR(jaar_zip[[#This Row],[Datum]]),2))&amp;"-"&amp; TEXT(WEEKNUM(jaar_zip[[#This Row],[Datum]],21),"00")</f>
        <v>24-39</v>
      </c>
      <c r="L5752" s="101">
        <f>MONTH(jaar_zip[[#This Row],[Datum]])</f>
        <v>9</v>
      </c>
      <c r="M5752" s="101">
        <f>IF(ISNUMBER(jaar_zip[[#This Row],[etmaaltemperatuur]]),IF(jaar_zip[[#This Row],[etmaaltemperatuur]]&lt;stookgrens,stookgrens-jaar_zip[[#This Row],[etmaaltemperatuur]],0),"")</f>
        <v>5</v>
      </c>
      <c r="N5752" s="101">
        <f>IF(ISNUMBER(jaar_zip[[#This Row],[graaddagen]]),IF(OR(MONTH(jaar_zip[[#This Row],[Datum]])=1,MONTH(jaar_zip[[#This Row],[Datum]])=2,MONTH(jaar_zip[[#This Row],[Datum]])=11,MONTH(jaar_zip[[#This Row],[Datum]])=12),1.1,IF(OR(MONTH(jaar_zip[[#This Row],[Datum]])=3,MONTH(jaar_zip[[#This Row],[Datum]])=10),1,0.8))*jaar_zip[[#This Row],[graaddagen]],"")</f>
        <v>4</v>
      </c>
      <c r="O5752" s="101">
        <f>IF(ISNUMBER(jaar_zip[[#This Row],[etmaaltemperatuur]]),IF(jaar_zip[[#This Row],[etmaaltemperatuur]]&gt;stookgrens,jaar_zip[[#This Row],[etmaaltemperatuur]]-stookgrens,0),"")</f>
        <v>0</v>
      </c>
    </row>
    <row r="5753" spans="1:15" x14ac:dyDescent="0.25">
      <c r="A5753">
        <v>310</v>
      </c>
      <c r="B5753">
        <v>20240928</v>
      </c>
      <c r="C5753">
        <v>5.5</v>
      </c>
      <c r="D5753">
        <v>12.1</v>
      </c>
      <c r="E5753">
        <v>1223</v>
      </c>
      <c r="F5753">
        <v>3.4</v>
      </c>
      <c r="G5753">
        <v>1022.1</v>
      </c>
      <c r="H5753">
        <v>69</v>
      </c>
      <c r="I5753" s="101" t="s">
        <v>32</v>
      </c>
      <c r="J5753" s="1">
        <f>DATEVALUE(RIGHT(jaar_zip[[#This Row],[YYYYMMDD]],2)&amp;"-"&amp;MID(jaar_zip[[#This Row],[YYYYMMDD]],5,2)&amp;"-"&amp;LEFT(jaar_zip[[#This Row],[YYYYMMDD]],4))</f>
        <v>45563</v>
      </c>
      <c r="K5753" s="101" t="str">
        <f>IF(AND(VALUE(MONTH(jaar_zip[[#This Row],[Datum]]))=1,VALUE(WEEKNUM(jaar_zip[[#This Row],[Datum]],21))&gt;51),RIGHT(YEAR(jaar_zip[[#This Row],[Datum]])-1,2),RIGHT(YEAR(jaar_zip[[#This Row],[Datum]]),2))&amp;"-"&amp; TEXT(WEEKNUM(jaar_zip[[#This Row],[Datum]],21),"00")</f>
        <v>24-39</v>
      </c>
      <c r="L5753" s="101">
        <f>MONTH(jaar_zip[[#This Row],[Datum]])</f>
        <v>9</v>
      </c>
      <c r="M5753" s="101">
        <f>IF(ISNUMBER(jaar_zip[[#This Row],[etmaaltemperatuur]]),IF(jaar_zip[[#This Row],[etmaaltemperatuur]]&lt;stookgrens,stookgrens-jaar_zip[[#This Row],[etmaaltemperatuur]],0),"")</f>
        <v>5.9</v>
      </c>
      <c r="N5753" s="101">
        <f>IF(ISNUMBER(jaar_zip[[#This Row],[graaddagen]]),IF(OR(MONTH(jaar_zip[[#This Row],[Datum]])=1,MONTH(jaar_zip[[#This Row],[Datum]])=2,MONTH(jaar_zip[[#This Row],[Datum]])=11,MONTH(jaar_zip[[#This Row],[Datum]])=12),1.1,IF(OR(MONTH(jaar_zip[[#This Row],[Datum]])=3,MONTH(jaar_zip[[#This Row],[Datum]])=10),1,0.8))*jaar_zip[[#This Row],[graaddagen]],"")</f>
        <v>4.7200000000000006</v>
      </c>
      <c r="O5753" s="101">
        <f>IF(ISNUMBER(jaar_zip[[#This Row],[etmaaltemperatuur]]),IF(jaar_zip[[#This Row],[etmaaltemperatuur]]&gt;stookgrens,jaar_zip[[#This Row],[etmaaltemperatuur]]-stookgrens,0),"")</f>
        <v>0</v>
      </c>
    </row>
    <row r="5754" spans="1:15" x14ac:dyDescent="0.25">
      <c r="A5754">
        <v>310</v>
      </c>
      <c r="B5754">
        <v>20240929</v>
      </c>
      <c r="C5754">
        <v>7.2</v>
      </c>
      <c r="D5754">
        <v>12.3</v>
      </c>
      <c r="E5754">
        <v>967</v>
      </c>
      <c r="F5754">
        <v>0</v>
      </c>
      <c r="G5754">
        <v>1023.2</v>
      </c>
      <c r="H5754">
        <v>72</v>
      </c>
      <c r="I5754" s="101" t="s">
        <v>32</v>
      </c>
      <c r="J5754" s="1">
        <f>DATEVALUE(RIGHT(jaar_zip[[#This Row],[YYYYMMDD]],2)&amp;"-"&amp;MID(jaar_zip[[#This Row],[YYYYMMDD]],5,2)&amp;"-"&amp;LEFT(jaar_zip[[#This Row],[YYYYMMDD]],4))</f>
        <v>45564</v>
      </c>
      <c r="K5754" s="101" t="str">
        <f>IF(AND(VALUE(MONTH(jaar_zip[[#This Row],[Datum]]))=1,VALUE(WEEKNUM(jaar_zip[[#This Row],[Datum]],21))&gt;51),RIGHT(YEAR(jaar_zip[[#This Row],[Datum]])-1,2),RIGHT(YEAR(jaar_zip[[#This Row],[Datum]]),2))&amp;"-"&amp; TEXT(WEEKNUM(jaar_zip[[#This Row],[Datum]],21),"00")</f>
        <v>24-39</v>
      </c>
      <c r="L5754" s="101">
        <f>MONTH(jaar_zip[[#This Row],[Datum]])</f>
        <v>9</v>
      </c>
      <c r="M5754" s="101">
        <f>IF(ISNUMBER(jaar_zip[[#This Row],[etmaaltemperatuur]]),IF(jaar_zip[[#This Row],[etmaaltemperatuur]]&lt;stookgrens,stookgrens-jaar_zip[[#This Row],[etmaaltemperatuur]],0),"")</f>
        <v>5.6999999999999993</v>
      </c>
      <c r="N5754" s="101">
        <f>IF(ISNUMBER(jaar_zip[[#This Row],[graaddagen]]),IF(OR(MONTH(jaar_zip[[#This Row],[Datum]])=1,MONTH(jaar_zip[[#This Row],[Datum]])=2,MONTH(jaar_zip[[#This Row],[Datum]])=11,MONTH(jaar_zip[[#This Row],[Datum]])=12),1.1,IF(OR(MONTH(jaar_zip[[#This Row],[Datum]])=3,MONTH(jaar_zip[[#This Row],[Datum]])=10),1,0.8))*jaar_zip[[#This Row],[graaddagen]],"")</f>
        <v>4.5599999999999996</v>
      </c>
      <c r="O5754" s="101">
        <f>IF(ISNUMBER(jaar_zip[[#This Row],[etmaaltemperatuur]]),IF(jaar_zip[[#This Row],[etmaaltemperatuur]]&gt;stookgrens,jaar_zip[[#This Row],[etmaaltemperatuur]]-stookgrens,0),"")</f>
        <v>0</v>
      </c>
    </row>
    <row r="5755" spans="1:15" x14ac:dyDescent="0.25">
      <c r="A5755">
        <v>310</v>
      </c>
      <c r="B5755">
        <v>20240930</v>
      </c>
      <c r="C5755">
        <v>10.9</v>
      </c>
      <c r="D5755">
        <v>13.8</v>
      </c>
      <c r="E5755">
        <v>368</v>
      </c>
      <c r="F5755">
        <v>3.1</v>
      </c>
      <c r="G5755">
        <v>1006.4</v>
      </c>
      <c r="H5755">
        <v>89</v>
      </c>
      <c r="I5755" s="101" t="s">
        <v>32</v>
      </c>
      <c r="J5755" s="1">
        <f>DATEVALUE(RIGHT(jaar_zip[[#This Row],[YYYYMMDD]],2)&amp;"-"&amp;MID(jaar_zip[[#This Row],[YYYYMMDD]],5,2)&amp;"-"&amp;LEFT(jaar_zip[[#This Row],[YYYYMMDD]],4))</f>
        <v>45565</v>
      </c>
      <c r="K5755" s="101" t="str">
        <f>IF(AND(VALUE(MONTH(jaar_zip[[#This Row],[Datum]]))=1,VALUE(WEEKNUM(jaar_zip[[#This Row],[Datum]],21))&gt;51),RIGHT(YEAR(jaar_zip[[#This Row],[Datum]])-1,2),RIGHT(YEAR(jaar_zip[[#This Row],[Datum]]),2))&amp;"-"&amp; TEXT(WEEKNUM(jaar_zip[[#This Row],[Datum]],21),"00")</f>
        <v>24-40</v>
      </c>
      <c r="L5755" s="101">
        <f>MONTH(jaar_zip[[#This Row],[Datum]])</f>
        <v>9</v>
      </c>
      <c r="M5755" s="101">
        <f>IF(ISNUMBER(jaar_zip[[#This Row],[etmaaltemperatuur]]),IF(jaar_zip[[#This Row],[etmaaltemperatuur]]&lt;stookgrens,stookgrens-jaar_zip[[#This Row],[etmaaltemperatuur]],0),"")</f>
        <v>4.1999999999999993</v>
      </c>
      <c r="N5755" s="101">
        <f>IF(ISNUMBER(jaar_zip[[#This Row],[graaddagen]]),IF(OR(MONTH(jaar_zip[[#This Row],[Datum]])=1,MONTH(jaar_zip[[#This Row],[Datum]])=2,MONTH(jaar_zip[[#This Row],[Datum]])=11,MONTH(jaar_zip[[#This Row],[Datum]])=12),1.1,IF(OR(MONTH(jaar_zip[[#This Row],[Datum]])=3,MONTH(jaar_zip[[#This Row],[Datum]])=10),1,0.8))*jaar_zip[[#This Row],[graaddagen]],"")</f>
        <v>3.3599999999999994</v>
      </c>
      <c r="O5755" s="101">
        <f>IF(ISNUMBER(jaar_zip[[#This Row],[etmaaltemperatuur]]),IF(jaar_zip[[#This Row],[etmaaltemperatuur]]&gt;stookgrens,jaar_zip[[#This Row],[etmaaltemperatuur]]-stookgrens,0),"")</f>
        <v>0</v>
      </c>
    </row>
    <row r="5756" spans="1:15" x14ac:dyDescent="0.25">
      <c r="A5756">
        <v>319</v>
      </c>
      <c r="B5756">
        <v>20240101</v>
      </c>
      <c r="C5756">
        <v>7.3</v>
      </c>
      <c r="D5756">
        <v>7.9</v>
      </c>
      <c r="E5756">
        <v>184</v>
      </c>
      <c r="F5756">
        <v>5.9</v>
      </c>
      <c r="G5756">
        <v>1002.8</v>
      </c>
      <c r="H5756">
        <v>84</v>
      </c>
      <c r="I5756" s="101" t="s">
        <v>33</v>
      </c>
      <c r="J5756" s="1">
        <f>DATEVALUE(RIGHT(jaar_zip[[#This Row],[YYYYMMDD]],2)&amp;"-"&amp;MID(jaar_zip[[#This Row],[YYYYMMDD]],5,2)&amp;"-"&amp;LEFT(jaar_zip[[#This Row],[YYYYMMDD]],4))</f>
        <v>45292</v>
      </c>
      <c r="K5756" s="101" t="str">
        <f>IF(AND(VALUE(MONTH(jaar_zip[[#This Row],[Datum]]))=1,VALUE(WEEKNUM(jaar_zip[[#This Row],[Datum]],21))&gt;51),RIGHT(YEAR(jaar_zip[[#This Row],[Datum]])-1,2),RIGHT(YEAR(jaar_zip[[#This Row],[Datum]]),2))&amp;"-"&amp; TEXT(WEEKNUM(jaar_zip[[#This Row],[Datum]],21),"00")</f>
        <v>24-01</v>
      </c>
      <c r="L5756" s="101">
        <f>MONTH(jaar_zip[[#This Row],[Datum]])</f>
        <v>1</v>
      </c>
      <c r="M5756" s="101">
        <f>IF(ISNUMBER(jaar_zip[[#This Row],[etmaaltemperatuur]]),IF(jaar_zip[[#This Row],[etmaaltemperatuur]]&lt;stookgrens,stookgrens-jaar_zip[[#This Row],[etmaaltemperatuur]],0),"")</f>
        <v>10.1</v>
      </c>
      <c r="N5756" s="101">
        <f>IF(ISNUMBER(jaar_zip[[#This Row],[graaddagen]]),IF(OR(MONTH(jaar_zip[[#This Row],[Datum]])=1,MONTH(jaar_zip[[#This Row],[Datum]])=2,MONTH(jaar_zip[[#This Row],[Datum]])=11,MONTH(jaar_zip[[#This Row],[Datum]])=12),1.1,IF(OR(MONTH(jaar_zip[[#This Row],[Datum]])=3,MONTH(jaar_zip[[#This Row],[Datum]])=10),1,0.8))*jaar_zip[[#This Row],[graaddagen]],"")</f>
        <v>11.110000000000001</v>
      </c>
      <c r="O5756" s="101">
        <f>IF(ISNUMBER(jaar_zip[[#This Row],[etmaaltemperatuur]]),IF(jaar_zip[[#This Row],[etmaaltemperatuur]]&gt;stookgrens,jaar_zip[[#This Row],[etmaaltemperatuur]]-stookgrens,0),"")</f>
        <v>0</v>
      </c>
    </row>
    <row r="5757" spans="1:15" x14ac:dyDescent="0.25">
      <c r="A5757">
        <v>319</v>
      </c>
      <c r="B5757">
        <v>20240102</v>
      </c>
      <c r="C5757">
        <v>9.9</v>
      </c>
      <c r="D5757">
        <v>11.7</v>
      </c>
      <c r="E5757">
        <v>55</v>
      </c>
      <c r="F5757">
        <v>15.5</v>
      </c>
      <c r="G5757">
        <v>989.4</v>
      </c>
      <c r="H5757">
        <v>86</v>
      </c>
      <c r="I5757" s="101" t="s">
        <v>33</v>
      </c>
      <c r="J5757" s="1">
        <f>DATEVALUE(RIGHT(jaar_zip[[#This Row],[YYYYMMDD]],2)&amp;"-"&amp;MID(jaar_zip[[#This Row],[YYYYMMDD]],5,2)&amp;"-"&amp;LEFT(jaar_zip[[#This Row],[YYYYMMDD]],4))</f>
        <v>45293</v>
      </c>
      <c r="K5757" s="101" t="str">
        <f>IF(AND(VALUE(MONTH(jaar_zip[[#This Row],[Datum]]))=1,VALUE(WEEKNUM(jaar_zip[[#This Row],[Datum]],21))&gt;51),RIGHT(YEAR(jaar_zip[[#This Row],[Datum]])-1,2),RIGHT(YEAR(jaar_zip[[#This Row],[Datum]]),2))&amp;"-"&amp; TEXT(WEEKNUM(jaar_zip[[#This Row],[Datum]],21),"00")</f>
        <v>24-01</v>
      </c>
      <c r="L5757" s="101">
        <f>MONTH(jaar_zip[[#This Row],[Datum]])</f>
        <v>1</v>
      </c>
      <c r="M5757" s="101">
        <f>IF(ISNUMBER(jaar_zip[[#This Row],[etmaaltemperatuur]]),IF(jaar_zip[[#This Row],[etmaaltemperatuur]]&lt;stookgrens,stookgrens-jaar_zip[[#This Row],[etmaaltemperatuur]],0),"")</f>
        <v>6.3000000000000007</v>
      </c>
      <c r="N5757" s="101">
        <f>IF(ISNUMBER(jaar_zip[[#This Row],[graaddagen]]),IF(OR(MONTH(jaar_zip[[#This Row],[Datum]])=1,MONTH(jaar_zip[[#This Row],[Datum]])=2,MONTH(jaar_zip[[#This Row],[Datum]])=11,MONTH(jaar_zip[[#This Row],[Datum]])=12),1.1,IF(OR(MONTH(jaar_zip[[#This Row],[Datum]])=3,MONTH(jaar_zip[[#This Row],[Datum]])=10),1,0.8))*jaar_zip[[#This Row],[graaddagen]],"")</f>
        <v>6.9300000000000015</v>
      </c>
      <c r="O5757" s="101">
        <f>IF(ISNUMBER(jaar_zip[[#This Row],[etmaaltemperatuur]]),IF(jaar_zip[[#This Row],[etmaaltemperatuur]]&gt;stookgrens,jaar_zip[[#This Row],[etmaaltemperatuur]]-stookgrens,0),"")</f>
        <v>0</v>
      </c>
    </row>
    <row r="5758" spans="1:15" x14ac:dyDescent="0.25">
      <c r="A5758">
        <v>319</v>
      </c>
      <c r="B5758">
        <v>20240103</v>
      </c>
      <c r="C5758">
        <v>8.4</v>
      </c>
      <c r="D5758">
        <v>9.6999999999999993</v>
      </c>
      <c r="E5758">
        <v>157</v>
      </c>
      <c r="F5758">
        <v>16.399999999999999</v>
      </c>
      <c r="G5758">
        <v>992</v>
      </c>
      <c r="H5758">
        <v>86</v>
      </c>
      <c r="I5758" s="101" t="s">
        <v>33</v>
      </c>
      <c r="J5758" s="1">
        <f>DATEVALUE(RIGHT(jaar_zip[[#This Row],[YYYYMMDD]],2)&amp;"-"&amp;MID(jaar_zip[[#This Row],[YYYYMMDD]],5,2)&amp;"-"&amp;LEFT(jaar_zip[[#This Row],[YYYYMMDD]],4))</f>
        <v>45294</v>
      </c>
      <c r="K5758" s="101" t="str">
        <f>IF(AND(VALUE(MONTH(jaar_zip[[#This Row],[Datum]]))=1,VALUE(WEEKNUM(jaar_zip[[#This Row],[Datum]],21))&gt;51),RIGHT(YEAR(jaar_zip[[#This Row],[Datum]])-1,2),RIGHT(YEAR(jaar_zip[[#This Row],[Datum]]),2))&amp;"-"&amp; TEXT(WEEKNUM(jaar_zip[[#This Row],[Datum]],21),"00")</f>
        <v>24-01</v>
      </c>
      <c r="L5758" s="101">
        <f>MONTH(jaar_zip[[#This Row],[Datum]])</f>
        <v>1</v>
      </c>
      <c r="M5758" s="101">
        <f>IF(ISNUMBER(jaar_zip[[#This Row],[etmaaltemperatuur]]),IF(jaar_zip[[#This Row],[etmaaltemperatuur]]&lt;stookgrens,stookgrens-jaar_zip[[#This Row],[etmaaltemperatuur]],0),"")</f>
        <v>8.3000000000000007</v>
      </c>
      <c r="N5758" s="101">
        <f>IF(ISNUMBER(jaar_zip[[#This Row],[graaddagen]]),IF(OR(MONTH(jaar_zip[[#This Row],[Datum]])=1,MONTH(jaar_zip[[#This Row],[Datum]])=2,MONTH(jaar_zip[[#This Row],[Datum]])=11,MONTH(jaar_zip[[#This Row],[Datum]])=12),1.1,IF(OR(MONTH(jaar_zip[[#This Row],[Datum]])=3,MONTH(jaar_zip[[#This Row],[Datum]])=10),1,0.8))*jaar_zip[[#This Row],[graaddagen]],"")</f>
        <v>9.1300000000000008</v>
      </c>
      <c r="O5758" s="101">
        <f>IF(ISNUMBER(jaar_zip[[#This Row],[etmaaltemperatuur]]),IF(jaar_zip[[#This Row],[etmaaltemperatuur]]&gt;stookgrens,jaar_zip[[#This Row],[etmaaltemperatuur]]-stookgrens,0),"")</f>
        <v>0</v>
      </c>
    </row>
    <row r="5759" spans="1:15" x14ac:dyDescent="0.25">
      <c r="A5759">
        <v>319</v>
      </c>
      <c r="B5759">
        <v>20240104</v>
      </c>
      <c r="C5759">
        <v>5</v>
      </c>
      <c r="D5759">
        <v>9.1</v>
      </c>
      <c r="E5759">
        <v>300</v>
      </c>
      <c r="F5759">
        <v>3.7</v>
      </c>
      <c r="G5759">
        <v>1001.7</v>
      </c>
      <c r="H5759">
        <v>87</v>
      </c>
      <c r="I5759" s="101" t="s">
        <v>33</v>
      </c>
      <c r="J5759" s="1">
        <f>DATEVALUE(RIGHT(jaar_zip[[#This Row],[YYYYMMDD]],2)&amp;"-"&amp;MID(jaar_zip[[#This Row],[YYYYMMDD]],5,2)&amp;"-"&amp;LEFT(jaar_zip[[#This Row],[YYYYMMDD]],4))</f>
        <v>45295</v>
      </c>
      <c r="K5759" s="101" t="str">
        <f>IF(AND(VALUE(MONTH(jaar_zip[[#This Row],[Datum]]))=1,VALUE(WEEKNUM(jaar_zip[[#This Row],[Datum]],21))&gt;51),RIGHT(YEAR(jaar_zip[[#This Row],[Datum]])-1,2),RIGHT(YEAR(jaar_zip[[#This Row],[Datum]]),2))&amp;"-"&amp; TEXT(WEEKNUM(jaar_zip[[#This Row],[Datum]],21),"00")</f>
        <v>24-01</v>
      </c>
      <c r="L5759" s="101">
        <f>MONTH(jaar_zip[[#This Row],[Datum]])</f>
        <v>1</v>
      </c>
      <c r="M5759" s="101">
        <f>IF(ISNUMBER(jaar_zip[[#This Row],[etmaaltemperatuur]]),IF(jaar_zip[[#This Row],[etmaaltemperatuur]]&lt;stookgrens,stookgrens-jaar_zip[[#This Row],[etmaaltemperatuur]],0),"")</f>
        <v>8.9</v>
      </c>
      <c r="N5759" s="101">
        <f>IF(ISNUMBER(jaar_zip[[#This Row],[graaddagen]]),IF(OR(MONTH(jaar_zip[[#This Row],[Datum]])=1,MONTH(jaar_zip[[#This Row],[Datum]])=2,MONTH(jaar_zip[[#This Row],[Datum]])=11,MONTH(jaar_zip[[#This Row],[Datum]])=12),1.1,IF(OR(MONTH(jaar_zip[[#This Row],[Datum]])=3,MONTH(jaar_zip[[#This Row],[Datum]])=10),1,0.8))*jaar_zip[[#This Row],[graaddagen]],"")</f>
        <v>9.7900000000000009</v>
      </c>
      <c r="O5759" s="101">
        <f>IF(ISNUMBER(jaar_zip[[#This Row],[etmaaltemperatuur]]),IF(jaar_zip[[#This Row],[etmaaltemperatuur]]&gt;stookgrens,jaar_zip[[#This Row],[etmaaltemperatuur]]-stookgrens,0),"")</f>
        <v>0</v>
      </c>
    </row>
    <row r="5760" spans="1:15" x14ac:dyDescent="0.25">
      <c r="A5760">
        <v>319</v>
      </c>
      <c r="B5760">
        <v>20240105</v>
      </c>
      <c r="C5760">
        <v>7.7</v>
      </c>
      <c r="D5760">
        <v>7.6</v>
      </c>
      <c r="E5760">
        <v>113</v>
      </c>
      <c r="F5760">
        <v>10.3</v>
      </c>
      <c r="G5760">
        <v>997.8</v>
      </c>
      <c r="H5760">
        <v>90</v>
      </c>
      <c r="I5760" s="101" t="s">
        <v>33</v>
      </c>
      <c r="J5760" s="1">
        <f>DATEVALUE(RIGHT(jaar_zip[[#This Row],[YYYYMMDD]],2)&amp;"-"&amp;MID(jaar_zip[[#This Row],[YYYYMMDD]],5,2)&amp;"-"&amp;LEFT(jaar_zip[[#This Row],[YYYYMMDD]],4))</f>
        <v>45296</v>
      </c>
      <c r="K5760" s="101" t="str">
        <f>IF(AND(VALUE(MONTH(jaar_zip[[#This Row],[Datum]]))=1,VALUE(WEEKNUM(jaar_zip[[#This Row],[Datum]],21))&gt;51),RIGHT(YEAR(jaar_zip[[#This Row],[Datum]])-1,2),RIGHT(YEAR(jaar_zip[[#This Row],[Datum]]),2))&amp;"-"&amp; TEXT(WEEKNUM(jaar_zip[[#This Row],[Datum]],21),"00")</f>
        <v>24-01</v>
      </c>
      <c r="L5760" s="101">
        <f>MONTH(jaar_zip[[#This Row],[Datum]])</f>
        <v>1</v>
      </c>
      <c r="M5760" s="101">
        <f>IF(ISNUMBER(jaar_zip[[#This Row],[etmaaltemperatuur]]),IF(jaar_zip[[#This Row],[etmaaltemperatuur]]&lt;stookgrens,stookgrens-jaar_zip[[#This Row],[etmaaltemperatuur]],0),"")</f>
        <v>10.4</v>
      </c>
      <c r="N5760" s="101">
        <f>IF(ISNUMBER(jaar_zip[[#This Row],[graaddagen]]),IF(OR(MONTH(jaar_zip[[#This Row],[Datum]])=1,MONTH(jaar_zip[[#This Row],[Datum]])=2,MONTH(jaar_zip[[#This Row],[Datum]])=11,MONTH(jaar_zip[[#This Row],[Datum]])=12),1.1,IF(OR(MONTH(jaar_zip[[#This Row],[Datum]])=3,MONTH(jaar_zip[[#This Row],[Datum]])=10),1,0.8))*jaar_zip[[#This Row],[graaddagen]],"")</f>
        <v>11.440000000000001</v>
      </c>
      <c r="O5760" s="101">
        <f>IF(ISNUMBER(jaar_zip[[#This Row],[etmaaltemperatuur]]),IF(jaar_zip[[#This Row],[etmaaltemperatuur]]&gt;stookgrens,jaar_zip[[#This Row],[etmaaltemperatuur]]-stookgrens,0),"")</f>
        <v>0</v>
      </c>
    </row>
    <row r="5761" spans="1:15" x14ac:dyDescent="0.25">
      <c r="A5761">
        <v>319</v>
      </c>
      <c r="B5761">
        <v>20240106</v>
      </c>
      <c r="C5761">
        <v>4.3</v>
      </c>
      <c r="D5761">
        <v>4.8</v>
      </c>
      <c r="E5761">
        <v>85</v>
      </c>
      <c r="F5761">
        <v>1.2</v>
      </c>
      <c r="G5761">
        <v>1012.5</v>
      </c>
      <c r="H5761">
        <v>90</v>
      </c>
      <c r="I5761" s="101" t="s">
        <v>33</v>
      </c>
      <c r="J5761" s="1">
        <f>DATEVALUE(RIGHT(jaar_zip[[#This Row],[YYYYMMDD]],2)&amp;"-"&amp;MID(jaar_zip[[#This Row],[YYYYMMDD]],5,2)&amp;"-"&amp;LEFT(jaar_zip[[#This Row],[YYYYMMDD]],4))</f>
        <v>45297</v>
      </c>
      <c r="K5761" s="101" t="str">
        <f>IF(AND(VALUE(MONTH(jaar_zip[[#This Row],[Datum]]))=1,VALUE(WEEKNUM(jaar_zip[[#This Row],[Datum]],21))&gt;51),RIGHT(YEAR(jaar_zip[[#This Row],[Datum]])-1,2),RIGHT(YEAR(jaar_zip[[#This Row],[Datum]]),2))&amp;"-"&amp; TEXT(WEEKNUM(jaar_zip[[#This Row],[Datum]],21),"00")</f>
        <v>24-01</v>
      </c>
      <c r="L5761" s="101">
        <f>MONTH(jaar_zip[[#This Row],[Datum]])</f>
        <v>1</v>
      </c>
      <c r="M5761" s="101">
        <f>IF(ISNUMBER(jaar_zip[[#This Row],[etmaaltemperatuur]]),IF(jaar_zip[[#This Row],[etmaaltemperatuur]]&lt;stookgrens,stookgrens-jaar_zip[[#This Row],[etmaaltemperatuur]],0),"")</f>
        <v>13.2</v>
      </c>
      <c r="N5761" s="101">
        <f>IF(ISNUMBER(jaar_zip[[#This Row],[graaddagen]]),IF(OR(MONTH(jaar_zip[[#This Row],[Datum]])=1,MONTH(jaar_zip[[#This Row],[Datum]])=2,MONTH(jaar_zip[[#This Row],[Datum]])=11,MONTH(jaar_zip[[#This Row],[Datum]])=12),1.1,IF(OR(MONTH(jaar_zip[[#This Row],[Datum]])=3,MONTH(jaar_zip[[#This Row],[Datum]])=10),1,0.8))*jaar_zip[[#This Row],[graaddagen]],"")</f>
        <v>14.52</v>
      </c>
      <c r="O5761" s="101">
        <f>IF(ISNUMBER(jaar_zip[[#This Row],[etmaaltemperatuur]]),IF(jaar_zip[[#This Row],[etmaaltemperatuur]]&gt;stookgrens,jaar_zip[[#This Row],[etmaaltemperatuur]]-stookgrens,0),"")</f>
        <v>0</v>
      </c>
    </row>
    <row r="5762" spans="1:15" x14ac:dyDescent="0.25">
      <c r="A5762">
        <v>319</v>
      </c>
      <c r="B5762">
        <v>20240107</v>
      </c>
      <c r="C5762">
        <v>5.6</v>
      </c>
      <c r="D5762">
        <v>0.8</v>
      </c>
      <c r="E5762">
        <v>75</v>
      </c>
      <c r="F5762">
        <v>0</v>
      </c>
      <c r="G5762">
        <v>1024.5</v>
      </c>
      <c r="H5762">
        <v>83</v>
      </c>
      <c r="I5762" s="101" t="s">
        <v>33</v>
      </c>
      <c r="J5762" s="1">
        <f>DATEVALUE(RIGHT(jaar_zip[[#This Row],[YYYYMMDD]],2)&amp;"-"&amp;MID(jaar_zip[[#This Row],[YYYYMMDD]],5,2)&amp;"-"&amp;LEFT(jaar_zip[[#This Row],[YYYYMMDD]],4))</f>
        <v>45298</v>
      </c>
      <c r="K5762" s="101" t="str">
        <f>IF(AND(VALUE(MONTH(jaar_zip[[#This Row],[Datum]]))=1,VALUE(WEEKNUM(jaar_zip[[#This Row],[Datum]],21))&gt;51),RIGHT(YEAR(jaar_zip[[#This Row],[Datum]])-1,2),RIGHT(YEAR(jaar_zip[[#This Row],[Datum]]),2))&amp;"-"&amp; TEXT(WEEKNUM(jaar_zip[[#This Row],[Datum]],21),"00")</f>
        <v>24-01</v>
      </c>
      <c r="L5762" s="101">
        <f>MONTH(jaar_zip[[#This Row],[Datum]])</f>
        <v>1</v>
      </c>
      <c r="M5762" s="101">
        <f>IF(ISNUMBER(jaar_zip[[#This Row],[etmaaltemperatuur]]),IF(jaar_zip[[#This Row],[etmaaltemperatuur]]&lt;stookgrens,stookgrens-jaar_zip[[#This Row],[etmaaltemperatuur]],0),"")</f>
        <v>17.2</v>
      </c>
      <c r="N5762" s="101">
        <f>IF(ISNUMBER(jaar_zip[[#This Row],[graaddagen]]),IF(OR(MONTH(jaar_zip[[#This Row],[Datum]])=1,MONTH(jaar_zip[[#This Row],[Datum]])=2,MONTH(jaar_zip[[#This Row],[Datum]])=11,MONTH(jaar_zip[[#This Row],[Datum]])=12),1.1,IF(OR(MONTH(jaar_zip[[#This Row],[Datum]])=3,MONTH(jaar_zip[[#This Row],[Datum]])=10),1,0.8))*jaar_zip[[#This Row],[graaddagen]],"")</f>
        <v>18.920000000000002</v>
      </c>
      <c r="O5762" s="101">
        <f>IF(ISNUMBER(jaar_zip[[#This Row],[etmaaltemperatuur]]),IF(jaar_zip[[#This Row],[etmaaltemperatuur]]&gt;stookgrens,jaar_zip[[#This Row],[etmaaltemperatuur]]-stookgrens,0),"")</f>
        <v>0</v>
      </c>
    </row>
    <row r="5763" spans="1:15" x14ac:dyDescent="0.25">
      <c r="A5763">
        <v>319</v>
      </c>
      <c r="B5763">
        <v>20240108</v>
      </c>
      <c r="C5763">
        <v>6.5</v>
      </c>
      <c r="D5763">
        <v>-1.7</v>
      </c>
      <c r="E5763">
        <v>162</v>
      </c>
      <c r="F5763">
        <v>-0.1</v>
      </c>
      <c r="G5763">
        <v>1031.0999999999999</v>
      </c>
      <c r="H5763">
        <v>69</v>
      </c>
      <c r="I5763" s="101" t="s">
        <v>33</v>
      </c>
      <c r="J5763" s="1">
        <f>DATEVALUE(RIGHT(jaar_zip[[#This Row],[YYYYMMDD]],2)&amp;"-"&amp;MID(jaar_zip[[#This Row],[YYYYMMDD]],5,2)&amp;"-"&amp;LEFT(jaar_zip[[#This Row],[YYYYMMDD]],4))</f>
        <v>45299</v>
      </c>
      <c r="K5763" s="101" t="str">
        <f>IF(AND(VALUE(MONTH(jaar_zip[[#This Row],[Datum]]))=1,VALUE(WEEKNUM(jaar_zip[[#This Row],[Datum]],21))&gt;51),RIGHT(YEAR(jaar_zip[[#This Row],[Datum]])-1,2),RIGHT(YEAR(jaar_zip[[#This Row],[Datum]]),2))&amp;"-"&amp; TEXT(WEEKNUM(jaar_zip[[#This Row],[Datum]],21),"00")</f>
        <v>24-02</v>
      </c>
      <c r="L5763" s="101">
        <f>MONTH(jaar_zip[[#This Row],[Datum]])</f>
        <v>1</v>
      </c>
      <c r="M5763" s="101">
        <f>IF(ISNUMBER(jaar_zip[[#This Row],[etmaaltemperatuur]]),IF(jaar_zip[[#This Row],[etmaaltemperatuur]]&lt;stookgrens,stookgrens-jaar_zip[[#This Row],[etmaaltemperatuur]],0),"")</f>
        <v>19.7</v>
      </c>
      <c r="N5763" s="101">
        <f>IF(ISNUMBER(jaar_zip[[#This Row],[graaddagen]]),IF(OR(MONTH(jaar_zip[[#This Row],[Datum]])=1,MONTH(jaar_zip[[#This Row],[Datum]])=2,MONTH(jaar_zip[[#This Row],[Datum]])=11,MONTH(jaar_zip[[#This Row],[Datum]])=12),1.1,IF(OR(MONTH(jaar_zip[[#This Row],[Datum]])=3,MONTH(jaar_zip[[#This Row],[Datum]])=10),1,0.8))*jaar_zip[[#This Row],[graaddagen]],"")</f>
        <v>21.67</v>
      </c>
      <c r="O5763" s="101">
        <f>IF(ISNUMBER(jaar_zip[[#This Row],[etmaaltemperatuur]]),IF(jaar_zip[[#This Row],[etmaaltemperatuur]]&gt;stookgrens,jaar_zip[[#This Row],[etmaaltemperatuur]]-stookgrens,0),"")</f>
        <v>0</v>
      </c>
    </row>
    <row r="5764" spans="1:15" x14ac:dyDescent="0.25">
      <c r="A5764">
        <v>319</v>
      </c>
      <c r="B5764">
        <v>20240109</v>
      </c>
      <c r="C5764">
        <v>5.7</v>
      </c>
      <c r="D5764">
        <v>-2.8</v>
      </c>
      <c r="E5764">
        <v>498</v>
      </c>
      <c r="F5764">
        <v>0</v>
      </c>
      <c r="G5764">
        <v>1031.0999999999999</v>
      </c>
      <c r="H5764">
        <v>64</v>
      </c>
      <c r="I5764" s="101" t="s">
        <v>33</v>
      </c>
      <c r="J5764" s="1">
        <f>DATEVALUE(RIGHT(jaar_zip[[#This Row],[YYYYMMDD]],2)&amp;"-"&amp;MID(jaar_zip[[#This Row],[YYYYMMDD]],5,2)&amp;"-"&amp;LEFT(jaar_zip[[#This Row],[YYYYMMDD]],4))</f>
        <v>45300</v>
      </c>
      <c r="K5764" s="101" t="str">
        <f>IF(AND(VALUE(MONTH(jaar_zip[[#This Row],[Datum]]))=1,VALUE(WEEKNUM(jaar_zip[[#This Row],[Datum]],21))&gt;51),RIGHT(YEAR(jaar_zip[[#This Row],[Datum]])-1,2),RIGHT(YEAR(jaar_zip[[#This Row],[Datum]]),2))&amp;"-"&amp; TEXT(WEEKNUM(jaar_zip[[#This Row],[Datum]],21),"00")</f>
        <v>24-02</v>
      </c>
      <c r="L5764" s="101">
        <f>MONTH(jaar_zip[[#This Row],[Datum]])</f>
        <v>1</v>
      </c>
      <c r="M5764" s="101">
        <f>IF(ISNUMBER(jaar_zip[[#This Row],[etmaaltemperatuur]]),IF(jaar_zip[[#This Row],[etmaaltemperatuur]]&lt;stookgrens,stookgrens-jaar_zip[[#This Row],[etmaaltemperatuur]],0),"")</f>
        <v>20.8</v>
      </c>
      <c r="N5764" s="101">
        <f>IF(ISNUMBER(jaar_zip[[#This Row],[graaddagen]]),IF(OR(MONTH(jaar_zip[[#This Row],[Datum]])=1,MONTH(jaar_zip[[#This Row],[Datum]])=2,MONTH(jaar_zip[[#This Row],[Datum]])=11,MONTH(jaar_zip[[#This Row],[Datum]])=12),1.1,IF(OR(MONTH(jaar_zip[[#This Row],[Datum]])=3,MONTH(jaar_zip[[#This Row],[Datum]])=10),1,0.8))*jaar_zip[[#This Row],[graaddagen]],"")</f>
        <v>22.880000000000003</v>
      </c>
      <c r="O5764" s="101">
        <f>IF(ISNUMBER(jaar_zip[[#This Row],[etmaaltemperatuur]]),IF(jaar_zip[[#This Row],[etmaaltemperatuur]]&gt;stookgrens,jaar_zip[[#This Row],[etmaaltemperatuur]]-stookgrens,0),"")</f>
        <v>0</v>
      </c>
    </row>
    <row r="5765" spans="1:15" x14ac:dyDescent="0.25">
      <c r="A5765">
        <v>319</v>
      </c>
      <c r="B5765">
        <v>20240110</v>
      </c>
      <c r="C5765">
        <v>3.4</v>
      </c>
      <c r="D5765">
        <v>-3.6</v>
      </c>
      <c r="E5765">
        <v>446</v>
      </c>
      <c r="F5765">
        <v>0</v>
      </c>
      <c r="G5765">
        <v>1029.5</v>
      </c>
      <c r="H5765">
        <v>71</v>
      </c>
      <c r="I5765" s="101" t="s">
        <v>33</v>
      </c>
      <c r="J5765" s="1">
        <f>DATEVALUE(RIGHT(jaar_zip[[#This Row],[YYYYMMDD]],2)&amp;"-"&amp;MID(jaar_zip[[#This Row],[YYYYMMDD]],5,2)&amp;"-"&amp;LEFT(jaar_zip[[#This Row],[YYYYMMDD]],4))</f>
        <v>45301</v>
      </c>
      <c r="K5765" s="101" t="str">
        <f>IF(AND(VALUE(MONTH(jaar_zip[[#This Row],[Datum]]))=1,VALUE(WEEKNUM(jaar_zip[[#This Row],[Datum]],21))&gt;51),RIGHT(YEAR(jaar_zip[[#This Row],[Datum]])-1,2),RIGHT(YEAR(jaar_zip[[#This Row],[Datum]]),2))&amp;"-"&amp; TEXT(WEEKNUM(jaar_zip[[#This Row],[Datum]],21),"00")</f>
        <v>24-02</v>
      </c>
      <c r="L5765" s="101">
        <f>MONTH(jaar_zip[[#This Row],[Datum]])</f>
        <v>1</v>
      </c>
      <c r="M5765" s="101">
        <f>IF(ISNUMBER(jaar_zip[[#This Row],[etmaaltemperatuur]]),IF(jaar_zip[[#This Row],[etmaaltemperatuur]]&lt;stookgrens,stookgrens-jaar_zip[[#This Row],[etmaaltemperatuur]],0),"")</f>
        <v>21.6</v>
      </c>
      <c r="N5765" s="101">
        <f>IF(ISNUMBER(jaar_zip[[#This Row],[graaddagen]]),IF(OR(MONTH(jaar_zip[[#This Row],[Datum]])=1,MONTH(jaar_zip[[#This Row],[Datum]])=2,MONTH(jaar_zip[[#This Row],[Datum]])=11,MONTH(jaar_zip[[#This Row],[Datum]])=12),1.1,IF(OR(MONTH(jaar_zip[[#This Row],[Datum]])=3,MONTH(jaar_zip[[#This Row],[Datum]])=10),1,0.8))*jaar_zip[[#This Row],[graaddagen]],"")</f>
        <v>23.760000000000005</v>
      </c>
      <c r="O5765" s="101">
        <f>IF(ISNUMBER(jaar_zip[[#This Row],[etmaaltemperatuur]]),IF(jaar_zip[[#This Row],[etmaaltemperatuur]]&gt;stookgrens,jaar_zip[[#This Row],[etmaaltemperatuur]]-stookgrens,0),"")</f>
        <v>0</v>
      </c>
    </row>
    <row r="5766" spans="1:15" x14ac:dyDescent="0.25">
      <c r="A5766">
        <v>319</v>
      </c>
      <c r="B5766">
        <v>20240111</v>
      </c>
      <c r="C5766">
        <v>2.5</v>
      </c>
      <c r="D5766">
        <v>-1.7</v>
      </c>
      <c r="E5766">
        <v>489</v>
      </c>
      <c r="F5766">
        <v>-0.1</v>
      </c>
      <c r="G5766">
        <v>1034.5</v>
      </c>
      <c r="H5766">
        <v>87</v>
      </c>
      <c r="I5766" s="101" t="s">
        <v>33</v>
      </c>
      <c r="J5766" s="1">
        <f>DATEVALUE(RIGHT(jaar_zip[[#This Row],[YYYYMMDD]],2)&amp;"-"&amp;MID(jaar_zip[[#This Row],[YYYYMMDD]],5,2)&amp;"-"&amp;LEFT(jaar_zip[[#This Row],[YYYYMMDD]],4))</f>
        <v>45302</v>
      </c>
      <c r="K5766" s="101" t="str">
        <f>IF(AND(VALUE(MONTH(jaar_zip[[#This Row],[Datum]]))=1,VALUE(WEEKNUM(jaar_zip[[#This Row],[Datum]],21))&gt;51),RIGHT(YEAR(jaar_zip[[#This Row],[Datum]])-1,2),RIGHT(YEAR(jaar_zip[[#This Row],[Datum]]),2))&amp;"-"&amp; TEXT(WEEKNUM(jaar_zip[[#This Row],[Datum]],21),"00")</f>
        <v>24-02</v>
      </c>
      <c r="L5766" s="101">
        <f>MONTH(jaar_zip[[#This Row],[Datum]])</f>
        <v>1</v>
      </c>
      <c r="M5766" s="101">
        <f>IF(ISNUMBER(jaar_zip[[#This Row],[etmaaltemperatuur]]),IF(jaar_zip[[#This Row],[etmaaltemperatuur]]&lt;stookgrens,stookgrens-jaar_zip[[#This Row],[etmaaltemperatuur]],0),"")</f>
        <v>19.7</v>
      </c>
      <c r="N5766" s="101">
        <f>IF(ISNUMBER(jaar_zip[[#This Row],[graaddagen]]),IF(OR(MONTH(jaar_zip[[#This Row],[Datum]])=1,MONTH(jaar_zip[[#This Row],[Datum]])=2,MONTH(jaar_zip[[#This Row],[Datum]])=11,MONTH(jaar_zip[[#This Row],[Datum]])=12),1.1,IF(OR(MONTH(jaar_zip[[#This Row],[Datum]])=3,MONTH(jaar_zip[[#This Row],[Datum]])=10),1,0.8))*jaar_zip[[#This Row],[graaddagen]],"")</f>
        <v>21.67</v>
      </c>
      <c r="O5766" s="101">
        <f>IF(ISNUMBER(jaar_zip[[#This Row],[etmaaltemperatuur]]),IF(jaar_zip[[#This Row],[etmaaltemperatuur]]&gt;stookgrens,jaar_zip[[#This Row],[etmaaltemperatuur]]-stookgrens,0),"")</f>
        <v>0</v>
      </c>
    </row>
    <row r="5767" spans="1:15" x14ac:dyDescent="0.25">
      <c r="A5767">
        <v>319</v>
      </c>
      <c r="B5767">
        <v>20240112</v>
      </c>
      <c r="C5767">
        <v>1.3</v>
      </c>
      <c r="D5767">
        <v>2.2000000000000002</v>
      </c>
      <c r="E5767">
        <v>113</v>
      </c>
      <c r="F5767">
        <v>-0.1</v>
      </c>
      <c r="G5767">
        <v>1033.4000000000001</v>
      </c>
      <c r="H5767">
        <v>94</v>
      </c>
      <c r="I5767" s="101" t="s">
        <v>33</v>
      </c>
      <c r="J5767" s="1">
        <f>DATEVALUE(RIGHT(jaar_zip[[#This Row],[YYYYMMDD]],2)&amp;"-"&amp;MID(jaar_zip[[#This Row],[YYYYMMDD]],5,2)&amp;"-"&amp;LEFT(jaar_zip[[#This Row],[YYYYMMDD]],4))</f>
        <v>45303</v>
      </c>
      <c r="K5767" s="101" t="str">
        <f>IF(AND(VALUE(MONTH(jaar_zip[[#This Row],[Datum]]))=1,VALUE(WEEKNUM(jaar_zip[[#This Row],[Datum]],21))&gt;51),RIGHT(YEAR(jaar_zip[[#This Row],[Datum]])-1,2),RIGHT(YEAR(jaar_zip[[#This Row],[Datum]]),2))&amp;"-"&amp; TEXT(WEEKNUM(jaar_zip[[#This Row],[Datum]],21),"00")</f>
        <v>24-02</v>
      </c>
      <c r="L5767" s="101">
        <f>MONTH(jaar_zip[[#This Row],[Datum]])</f>
        <v>1</v>
      </c>
      <c r="M5767" s="101">
        <f>IF(ISNUMBER(jaar_zip[[#This Row],[etmaaltemperatuur]]),IF(jaar_zip[[#This Row],[etmaaltemperatuur]]&lt;stookgrens,stookgrens-jaar_zip[[#This Row],[etmaaltemperatuur]],0),"")</f>
        <v>15.8</v>
      </c>
      <c r="N5767" s="101">
        <f>IF(ISNUMBER(jaar_zip[[#This Row],[graaddagen]]),IF(OR(MONTH(jaar_zip[[#This Row],[Datum]])=1,MONTH(jaar_zip[[#This Row],[Datum]])=2,MONTH(jaar_zip[[#This Row],[Datum]])=11,MONTH(jaar_zip[[#This Row],[Datum]])=12),1.1,IF(OR(MONTH(jaar_zip[[#This Row],[Datum]])=3,MONTH(jaar_zip[[#This Row],[Datum]])=10),1,0.8))*jaar_zip[[#This Row],[graaddagen]],"")</f>
        <v>17.380000000000003</v>
      </c>
      <c r="O5767" s="101">
        <f>IF(ISNUMBER(jaar_zip[[#This Row],[etmaaltemperatuur]]),IF(jaar_zip[[#This Row],[etmaaltemperatuur]]&gt;stookgrens,jaar_zip[[#This Row],[etmaaltemperatuur]]-stookgrens,0),"")</f>
        <v>0</v>
      </c>
    </row>
    <row r="5768" spans="1:15" x14ac:dyDescent="0.25">
      <c r="A5768">
        <v>319</v>
      </c>
      <c r="B5768">
        <v>20240113</v>
      </c>
      <c r="C5768">
        <v>4.3</v>
      </c>
      <c r="D5768">
        <v>2.2000000000000002</v>
      </c>
      <c r="E5768">
        <v>61</v>
      </c>
      <c r="F5768">
        <v>-0.1</v>
      </c>
      <c r="G5768">
        <v>1024</v>
      </c>
      <c r="H5768">
        <v>94</v>
      </c>
      <c r="I5768" s="101" t="s">
        <v>33</v>
      </c>
      <c r="J5768" s="1">
        <f>DATEVALUE(RIGHT(jaar_zip[[#This Row],[YYYYMMDD]],2)&amp;"-"&amp;MID(jaar_zip[[#This Row],[YYYYMMDD]],5,2)&amp;"-"&amp;LEFT(jaar_zip[[#This Row],[YYYYMMDD]],4))</f>
        <v>45304</v>
      </c>
      <c r="K5768" s="101" t="str">
        <f>IF(AND(VALUE(MONTH(jaar_zip[[#This Row],[Datum]]))=1,VALUE(WEEKNUM(jaar_zip[[#This Row],[Datum]],21))&gt;51),RIGHT(YEAR(jaar_zip[[#This Row],[Datum]])-1,2),RIGHT(YEAR(jaar_zip[[#This Row],[Datum]]),2))&amp;"-"&amp; TEXT(WEEKNUM(jaar_zip[[#This Row],[Datum]],21),"00")</f>
        <v>24-02</v>
      </c>
      <c r="L5768" s="101">
        <f>MONTH(jaar_zip[[#This Row],[Datum]])</f>
        <v>1</v>
      </c>
      <c r="M5768" s="101">
        <f>IF(ISNUMBER(jaar_zip[[#This Row],[etmaaltemperatuur]]),IF(jaar_zip[[#This Row],[etmaaltemperatuur]]&lt;stookgrens,stookgrens-jaar_zip[[#This Row],[etmaaltemperatuur]],0),"")</f>
        <v>15.8</v>
      </c>
      <c r="N5768" s="101">
        <f>IF(ISNUMBER(jaar_zip[[#This Row],[graaddagen]]),IF(OR(MONTH(jaar_zip[[#This Row],[Datum]])=1,MONTH(jaar_zip[[#This Row],[Datum]])=2,MONTH(jaar_zip[[#This Row],[Datum]])=11,MONTH(jaar_zip[[#This Row],[Datum]])=12),1.1,IF(OR(MONTH(jaar_zip[[#This Row],[Datum]])=3,MONTH(jaar_zip[[#This Row],[Datum]])=10),1,0.8))*jaar_zip[[#This Row],[graaddagen]],"")</f>
        <v>17.380000000000003</v>
      </c>
      <c r="O5768" s="101">
        <f>IF(ISNUMBER(jaar_zip[[#This Row],[etmaaltemperatuur]]),IF(jaar_zip[[#This Row],[etmaaltemperatuur]]&gt;stookgrens,jaar_zip[[#This Row],[etmaaltemperatuur]]-stookgrens,0),"")</f>
        <v>0</v>
      </c>
    </row>
    <row r="5769" spans="1:15" x14ac:dyDescent="0.25">
      <c r="A5769">
        <v>319</v>
      </c>
      <c r="B5769">
        <v>20240114</v>
      </c>
      <c r="C5769">
        <v>5.4</v>
      </c>
      <c r="D5769">
        <v>1.3</v>
      </c>
      <c r="E5769">
        <v>121</v>
      </c>
      <c r="F5769">
        <v>0.5</v>
      </c>
      <c r="G5769">
        <v>1011.2</v>
      </c>
      <c r="H5769">
        <v>93</v>
      </c>
      <c r="I5769" s="101" t="s">
        <v>33</v>
      </c>
      <c r="J5769" s="1">
        <f>DATEVALUE(RIGHT(jaar_zip[[#This Row],[YYYYMMDD]],2)&amp;"-"&amp;MID(jaar_zip[[#This Row],[YYYYMMDD]],5,2)&amp;"-"&amp;LEFT(jaar_zip[[#This Row],[YYYYMMDD]],4))</f>
        <v>45305</v>
      </c>
      <c r="K5769" s="101" t="str">
        <f>IF(AND(VALUE(MONTH(jaar_zip[[#This Row],[Datum]]))=1,VALUE(WEEKNUM(jaar_zip[[#This Row],[Datum]],21))&gt;51),RIGHT(YEAR(jaar_zip[[#This Row],[Datum]])-1,2),RIGHT(YEAR(jaar_zip[[#This Row],[Datum]]),2))&amp;"-"&amp; TEXT(WEEKNUM(jaar_zip[[#This Row],[Datum]],21),"00")</f>
        <v>24-02</v>
      </c>
      <c r="L5769" s="101">
        <f>MONTH(jaar_zip[[#This Row],[Datum]])</f>
        <v>1</v>
      </c>
      <c r="M5769" s="101">
        <f>IF(ISNUMBER(jaar_zip[[#This Row],[etmaaltemperatuur]]),IF(jaar_zip[[#This Row],[etmaaltemperatuur]]&lt;stookgrens,stookgrens-jaar_zip[[#This Row],[etmaaltemperatuur]],0),"")</f>
        <v>16.7</v>
      </c>
      <c r="N5769" s="101">
        <f>IF(ISNUMBER(jaar_zip[[#This Row],[graaddagen]]),IF(OR(MONTH(jaar_zip[[#This Row],[Datum]])=1,MONTH(jaar_zip[[#This Row],[Datum]])=2,MONTH(jaar_zip[[#This Row],[Datum]])=11,MONTH(jaar_zip[[#This Row],[Datum]])=12),1.1,IF(OR(MONTH(jaar_zip[[#This Row],[Datum]])=3,MONTH(jaar_zip[[#This Row],[Datum]])=10),1,0.8))*jaar_zip[[#This Row],[graaddagen]],"")</f>
        <v>18.37</v>
      </c>
      <c r="O5769" s="101">
        <f>IF(ISNUMBER(jaar_zip[[#This Row],[etmaaltemperatuur]]),IF(jaar_zip[[#This Row],[etmaaltemperatuur]]&gt;stookgrens,jaar_zip[[#This Row],[etmaaltemperatuur]]-stookgrens,0),"")</f>
        <v>0</v>
      </c>
    </row>
    <row r="5770" spans="1:15" x14ac:dyDescent="0.25">
      <c r="A5770">
        <v>319</v>
      </c>
      <c r="B5770">
        <v>20240115</v>
      </c>
      <c r="C5770">
        <v>5.5</v>
      </c>
      <c r="D5770">
        <v>2.1</v>
      </c>
      <c r="E5770">
        <v>339</v>
      </c>
      <c r="F5770">
        <v>1</v>
      </c>
      <c r="G5770">
        <v>1007.2</v>
      </c>
      <c r="H5770">
        <v>81</v>
      </c>
      <c r="I5770" s="101" t="s">
        <v>33</v>
      </c>
      <c r="J5770" s="1">
        <f>DATEVALUE(RIGHT(jaar_zip[[#This Row],[YYYYMMDD]],2)&amp;"-"&amp;MID(jaar_zip[[#This Row],[YYYYMMDD]],5,2)&amp;"-"&amp;LEFT(jaar_zip[[#This Row],[YYYYMMDD]],4))</f>
        <v>45306</v>
      </c>
      <c r="K5770" s="101" t="str">
        <f>IF(AND(VALUE(MONTH(jaar_zip[[#This Row],[Datum]]))=1,VALUE(WEEKNUM(jaar_zip[[#This Row],[Datum]],21))&gt;51),RIGHT(YEAR(jaar_zip[[#This Row],[Datum]])-1,2),RIGHT(YEAR(jaar_zip[[#This Row],[Datum]]),2))&amp;"-"&amp; TEXT(WEEKNUM(jaar_zip[[#This Row],[Datum]],21),"00")</f>
        <v>24-03</v>
      </c>
      <c r="L5770" s="101">
        <f>MONTH(jaar_zip[[#This Row],[Datum]])</f>
        <v>1</v>
      </c>
      <c r="M5770" s="101">
        <f>IF(ISNUMBER(jaar_zip[[#This Row],[etmaaltemperatuur]]),IF(jaar_zip[[#This Row],[etmaaltemperatuur]]&lt;stookgrens,stookgrens-jaar_zip[[#This Row],[etmaaltemperatuur]],0),"")</f>
        <v>15.9</v>
      </c>
      <c r="N5770" s="101">
        <f>IF(ISNUMBER(jaar_zip[[#This Row],[graaddagen]]),IF(OR(MONTH(jaar_zip[[#This Row],[Datum]])=1,MONTH(jaar_zip[[#This Row],[Datum]])=2,MONTH(jaar_zip[[#This Row],[Datum]])=11,MONTH(jaar_zip[[#This Row],[Datum]])=12),1.1,IF(OR(MONTH(jaar_zip[[#This Row],[Datum]])=3,MONTH(jaar_zip[[#This Row],[Datum]])=10),1,0.8))*jaar_zip[[#This Row],[graaddagen]],"")</f>
        <v>17.490000000000002</v>
      </c>
      <c r="O5770" s="101">
        <f>IF(ISNUMBER(jaar_zip[[#This Row],[etmaaltemperatuur]]),IF(jaar_zip[[#This Row],[etmaaltemperatuur]]&gt;stookgrens,jaar_zip[[#This Row],[etmaaltemperatuur]]-stookgrens,0),"")</f>
        <v>0</v>
      </c>
    </row>
    <row r="5771" spans="1:15" x14ac:dyDescent="0.25">
      <c r="A5771">
        <v>319</v>
      </c>
      <c r="B5771">
        <v>20240116</v>
      </c>
      <c r="C5771">
        <v>4.2</v>
      </c>
      <c r="D5771">
        <v>0.5</v>
      </c>
      <c r="E5771">
        <v>444</v>
      </c>
      <c r="F5771">
        <v>0</v>
      </c>
      <c r="G5771">
        <v>1008.1</v>
      </c>
      <c r="H5771">
        <v>75</v>
      </c>
      <c r="I5771" s="101" t="s">
        <v>33</v>
      </c>
      <c r="J5771" s="1">
        <f>DATEVALUE(RIGHT(jaar_zip[[#This Row],[YYYYMMDD]],2)&amp;"-"&amp;MID(jaar_zip[[#This Row],[YYYYMMDD]],5,2)&amp;"-"&amp;LEFT(jaar_zip[[#This Row],[YYYYMMDD]],4))</f>
        <v>45307</v>
      </c>
      <c r="K5771" s="101" t="str">
        <f>IF(AND(VALUE(MONTH(jaar_zip[[#This Row],[Datum]]))=1,VALUE(WEEKNUM(jaar_zip[[#This Row],[Datum]],21))&gt;51),RIGHT(YEAR(jaar_zip[[#This Row],[Datum]])-1,2),RIGHT(YEAR(jaar_zip[[#This Row],[Datum]]),2))&amp;"-"&amp; TEXT(WEEKNUM(jaar_zip[[#This Row],[Datum]],21),"00")</f>
        <v>24-03</v>
      </c>
      <c r="L5771" s="101">
        <f>MONTH(jaar_zip[[#This Row],[Datum]])</f>
        <v>1</v>
      </c>
      <c r="M5771" s="101">
        <f>IF(ISNUMBER(jaar_zip[[#This Row],[etmaaltemperatuur]]),IF(jaar_zip[[#This Row],[etmaaltemperatuur]]&lt;stookgrens,stookgrens-jaar_zip[[#This Row],[etmaaltemperatuur]],0),"")</f>
        <v>17.5</v>
      </c>
      <c r="N5771" s="101">
        <f>IF(ISNUMBER(jaar_zip[[#This Row],[graaddagen]]),IF(OR(MONTH(jaar_zip[[#This Row],[Datum]])=1,MONTH(jaar_zip[[#This Row],[Datum]])=2,MONTH(jaar_zip[[#This Row],[Datum]])=11,MONTH(jaar_zip[[#This Row],[Datum]])=12),1.1,IF(OR(MONTH(jaar_zip[[#This Row],[Datum]])=3,MONTH(jaar_zip[[#This Row],[Datum]])=10),1,0.8))*jaar_zip[[#This Row],[graaddagen]],"")</f>
        <v>19.25</v>
      </c>
      <c r="O5771" s="101">
        <f>IF(ISNUMBER(jaar_zip[[#This Row],[etmaaltemperatuur]]),IF(jaar_zip[[#This Row],[etmaaltemperatuur]]&gt;stookgrens,jaar_zip[[#This Row],[etmaaltemperatuur]]-stookgrens,0),"")</f>
        <v>0</v>
      </c>
    </row>
    <row r="5772" spans="1:15" x14ac:dyDescent="0.25">
      <c r="A5772">
        <v>319</v>
      </c>
      <c r="B5772">
        <v>20240117</v>
      </c>
      <c r="C5772">
        <v>2</v>
      </c>
      <c r="D5772">
        <v>-1.1000000000000001</v>
      </c>
      <c r="E5772">
        <v>97</v>
      </c>
      <c r="F5772">
        <v>0</v>
      </c>
      <c r="G5772">
        <v>992.9</v>
      </c>
      <c r="H5772">
        <v>86</v>
      </c>
      <c r="I5772" s="101" t="s">
        <v>33</v>
      </c>
      <c r="J5772" s="1">
        <f>DATEVALUE(RIGHT(jaar_zip[[#This Row],[YYYYMMDD]],2)&amp;"-"&amp;MID(jaar_zip[[#This Row],[YYYYMMDD]],5,2)&amp;"-"&amp;LEFT(jaar_zip[[#This Row],[YYYYMMDD]],4))</f>
        <v>45308</v>
      </c>
      <c r="K5772" s="101" t="str">
        <f>IF(AND(VALUE(MONTH(jaar_zip[[#This Row],[Datum]]))=1,VALUE(WEEKNUM(jaar_zip[[#This Row],[Datum]],21))&gt;51),RIGHT(YEAR(jaar_zip[[#This Row],[Datum]])-1,2),RIGHT(YEAR(jaar_zip[[#This Row],[Datum]]),2))&amp;"-"&amp; TEXT(WEEKNUM(jaar_zip[[#This Row],[Datum]],21),"00")</f>
        <v>24-03</v>
      </c>
      <c r="L5772" s="101">
        <f>MONTH(jaar_zip[[#This Row],[Datum]])</f>
        <v>1</v>
      </c>
      <c r="M5772" s="101">
        <f>IF(ISNUMBER(jaar_zip[[#This Row],[etmaaltemperatuur]]),IF(jaar_zip[[#This Row],[etmaaltemperatuur]]&lt;stookgrens,stookgrens-jaar_zip[[#This Row],[etmaaltemperatuur]],0),"")</f>
        <v>19.100000000000001</v>
      </c>
      <c r="N5772" s="101">
        <f>IF(ISNUMBER(jaar_zip[[#This Row],[graaddagen]]),IF(OR(MONTH(jaar_zip[[#This Row],[Datum]])=1,MONTH(jaar_zip[[#This Row],[Datum]])=2,MONTH(jaar_zip[[#This Row],[Datum]])=11,MONTH(jaar_zip[[#This Row],[Datum]])=12),1.1,IF(OR(MONTH(jaar_zip[[#This Row],[Datum]])=3,MONTH(jaar_zip[[#This Row],[Datum]])=10),1,0.8))*jaar_zip[[#This Row],[graaddagen]],"")</f>
        <v>21.01</v>
      </c>
      <c r="O5772" s="101">
        <f>IF(ISNUMBER(jaar_zip[[#This Row],[etmaaltemperatuur]]),IF(jaar_zip[[#This Row],[etmaaltemperatuur]]&gt;stookgrens,jaar_zip[[#This Row],[etmaaltemperatuur]]-stookgrens,0),"")</f>
        <v>0</v>
      </c>
    </row>
    <row r="5773" spans="1:15" x14ac:dyDescent="0.25">
      <c r="A5773">
        <v>319</v>
      </c>
      <c r="B5773">
        <v>20240118</v>
      </c>
      <c r="C5773">
        <v>2.7</v>
      </c>
      <c r="D5773">
        <v>0.1</v>
      </c>
      <c r="E5773">
        <v>415</v>
      </c>
      <c r="F5773">
        <v>0.3</v>
      </c>
      <c r="G5773">
        <v>1004.3</v>
      </c>
      <c r="H5773">
        <v>93</v>
      </c>
      <c r="I5773" s="101" t="s">
        <v>33</v>
      </c>
      <c r="J5773" s="1">
        <f>DATEVALUE(RIGHT(jaar_zip[[#This Row],[YYYYMMDD]],2)&amp;"-"&amp;MID(jaar_zip[[#This Row],[YYYYMMDD]],5,2)&amp;"-"&amp;LEFT(jaar_zip[[#This Row],[YYYYMMDD]],4))</f>
        <v>45309</v>
      </c>
      <c r="K5773" s="101" t="str">
        <f>IF(AND(VALUE(MONTH(jaar_zip[[#This Row],[Datum]]))=1,VALUE(WEEKNUM(jaar_zip[[#This Row],[Datum]],21))&gt;51),RIGHT(YEAR(jaar_zip[[#This Row],[Datum]])-1,2),RIGHT(YEAR(jaar_zip[[#This Row],[Datum]]),2))&amp;"-"&amp; TEXT(WEEKNUM(jaar_zip[[#This Row],[Datum]],21),"00")</f>
        <v>24-03</v>
      </c>
      <c r="L5773" s="101">
        <f>MONTH(jaar_zip[[#This Row],[Datum]])</f>
        <v>1</v>
      </c>
      <c r="M5773" s="101">
        <f>IF(ISNUMBER(jaar_zip[[#This Row],[etmaaltemperatuur]]),IF(jaar_zip[[#This Row],[etmaaltemperatuur]]&lt;stookgrens,stookgrens-jaar_zip[[#This Row],[etmaaltemperatuur]],0),"")</f>
        <v>17.899999999999999</v>
      </c>
      <c r="N5773" s="101">
        <f>IF(ISNUMBER(jaar_zip[[#This Row],[graaddagen]]),IF(OR(MONTH(jaar_zip[[#This Row],[Datum]])=1,MONTH(jaar_zip[[#This Row],[Datum]])=2,MONTH(jaar_zip[[#This Row],[Datum]])=11,MONTH(jaar_zip[[#This Row],[Datum]])=12),1.1,IF(OR(MONTH(jaar_zip[[#This Row],[Datum]])=3,MONTH(jaar_zip[[#This Row],[Datum]])=10),1,0.8))*jaar_zip[[#This Row],[graaddagen]],"")</f>
        <v>19.690000000000001</v>
      </c>
      <c r="O5773" s="101">
        <f>IF(ISNUMBER(jaar_zip[[#This Row],[etmaaltemperatuur]]),IF(jaar_zip[[#This Row],[etmaaltemperatuur]]&gt;stookgrens,jaar_zip[[#This Row],[etmaaltemperatuur]]-stookgrens,0),"")</f>
        <v>0</v>
      </c>
    </row>
    <row r="5774" spans="1:15" x14ac:dyDescent="0.25">
      <c r="A5774">
        <v>319</v>
      </c>
      <c r="B5774">
        <v>20240119</v>
      </c>
      <c r="C5774">
        <v>3.6</v>
      </c>
      <c r="D5774">
        <v>0.2</v>
      </c>
      <c r="E5774">
        <v>542</v>
      </c>
      <c r="F5774">
        <v>0</v>
      </c>
      <c r="G5774">
        <v>1021.9</v>
      </c>
      <c r="H5774">
        <v>88</v>
      </c>
      <c r="I5774" s="101" t="s">
        <v>33</v>
      </c>
      <c r="J5774" s="1">
        <f>DATEVALUE(RIGHT(jaar_zip[[#This Row],[YYYYMMDD]],2)&amp;"-"&amp;MID(jaar_zip[[#This Row],[YYYYMMDD]],5,2)&amp;"-"&amp;LEFT(jaar_zip[[#This Row],[YYYYMMDD]],4))</f>
        <v>45310</v>
      </c>
      <c r="K5774" s="101" t="str">
        <f>IF(AND(VALUE(MONTH(jaar_zip[[#This Row],[Datum]]))=1,VALUE(WEEKNUM(jaar_zip[[#This Row],[Datum]],21))&gt;51),RIGHT(YEAR(jaar_zip[[#This Row],[Datum]])-1,2),RIGHT(YEAR(jaar_zip[[#This Row],[Datum]]),2))&amp;"-"&amp; TEXT(WEEKNUM(jaar_zip[[#This Row],[Datum]],21),"00")</f>
        <v>24-03</v>
      </c>
      <c r="L5774" s="101">
        <f>MONTH(jaar_zip[[#This Row],[Datum]])</f>
        <v>1</v>
      </c>
      <c r="M5774" s="101">
        <f>IF(ISNUMBER(jaar_zip[[#This Row],[etmaaltemperatuur]]),IF(jaar_zip[[#This Row],[etmaaltemperatuur]]&lt;stookgrens,stookgrens-jaar_zip[[#This Row],[etmaaltemperatuur]],0),"")</f>
        <v>17.8</v>
      </c>
      <c r="N5774" s="101">
        <f>IF(ISNUMBER(jaar_zip[[#This Row],[graaddagen]]),IF(OR(MONTH(jaar_zip[[#This Row],[Datum]])=1,MONTH(jaar_zip[[#This Row],[Datum]])=2,MONTH(jaar_zip[[#This Row],[Datum]])=11,MONTH(jaar_zip[[#This Row],[Datum]])=12),1.1,IF(OR(MONTH(jaar_zip[[#This Row],[Datum]])=3,MONTH(jaar_zip[[#This Row],[Datum]])=10),1,0.8))*jaar_zip[[#This Row],[graaddagen]],"")</f>
        <v>19.580000000000002</v>
      </c>
      <c r="O5774" s="101">
        <f>IF(ISNUMBER(jaar_zip[[#This Row],[etmaaltemperatuur]]),IF(jaar_zip[[#This Row],[etmaaltemperatuur]]&gt;stookgrens,jaar_zip[[#This Row],[etmaaltemperatuur]]-stookgrens,0),"")</f>
        <v>0</v>
      </c>
    </row>
    <row r="5775" spans="1:15" x14ac:dyDescent="0.25">
      <c r="A5775">
        <v>319</v>
      </c>
      <c r="B5775">
        <v>20240120</v>
      </c>
      <c r="C5775">
        <v>4.2</v>
      </c>
      <c r="D5775">
        <v>-1.1000000000000001</v>
      </c>
      <c r="E5775">
        <v>407</v>
      </c>
      <c r="F5775">
        <v>-0.1</v>
      </c>
      <c r="G5775">
        <v>1027.5</v>
      </c>
      <c r="H5775">
        <v>82</v>
      </c>
      <c r="I5775" s="101" t="s">
        <v>33</v>
      </c>
      <c r="J5775" s="1">
        <f>DATEVALUE(RIGHT(jaar_zip[[#This Row],[YYYYMMDD]],2)&amp;"-"&amp;MID(jaar_zip[[#This Row],[YYYYMMDD]],5,2)&amp;"-"&amp;LEFT(jaar_zip[[#This Row],[YYYYMMDD]],4))</f>
        <v>45311</v>
      </c>
      <c r="K5775" s="101" t="str">
        <f>IF(AND(VALUE(MONTH(jaar_zip[[#This Row],[Datum]]))=1,VALUE(WEEKNUM(jaar_zip[[#This Row],[Datum]],21))&gt;51),RIGHT(YEAR(jaar_zip[[#This Row],[Datum]])-1,2),RIGHT(YEAR(jaar_zip[[#This Row],[Datum]]),2))&amp;"-"&amp; TEXT(WEEKNUM(jaar_zip[[#This Row],[Datum]],21),"00")</f>
        <v>24-03</v>
      </c>
      <c r="L5775" s="101">
        <f>MONTH(jaar_zip[[#This Row],[Datum]])</f>
        <v>1</v>
      </c>
      <c r="M5775" s="101">
        <f>IF(ISNUMBER(jaar_zip[[#This Row],[etmaaltemperatuur]]),IF(jaar_zip[[#This Row],[etmaaltemperatuur]]&lt;stookgrens,stookgrens-jaar_zip[[#This Row],[etmaaltemperatuur]],0),"")</f>
        <v>19.100000000000001</v>
      </c>
      <c r="N5775" s="101">
        <f>IF(ISNUMBER(jaar_zip[[#This Row],[graaddagen]]),IF(OR(MONTH(jaar_zip[[#This Row],[Datum]])=1,MONTH(jaar_zip[[#This Row],[Datum]])=2,MONTH(jaar_zip[[#This Row],[Datum]])=11,MONTH(jaar_zip[[#This Row],[Datum]])=12),1.1,IF(OR(MONTH(jaar_zip[[#This Row],[Datum]])=3,MONTH(jaar_zip[[#This Row],[Datum]])=10),1,0.8))*jaar_zip[[#This Row],[graaddagen]],"")</f>
        <v>21.01</v>
      </c>
      <c r="O5775" s="101">
        <f>IF(ISNUMBER(jaar_zip[[#This Row],[etmaaltemperatuur]]),IF(jaar_zip[[#This Row],[etmaaltemperatuur]]&gt;stookgrens,jaar_zip[[#This Row],[etmaaltemperatuur]]-stookgrens,0),"")</f>
        <v>0</v>
      </c>
    </row>
    <row r="5776" spans="1:15" x14ac:dyDescent="0.25">
      <c r="A5776">
        <v>319</v>
      </c>
      <c r="B5776">
        <v>20240121</v>
      </c>
      <c r="C5776">
        <v>8.9</v>
      </c>
      <c r="D5776">
        <v>4.3</v>
      </c>
      <c r="E5776">
        <v>202</v>
      </c>
      <c r="F5776">
        <v>-0.1</v>
      </c>
      <c r="G5776">
        <v>1017.1</v>
      </c>
      <c r="H5776">
        <v>78</v>
      </c>
      <c r="I5776" s="101" t="s">
        <v>33</v>
      </c>
      <c r="J5776" s="1">
        <f>DATEVALUE(RIGHT(jaar_zip[[#This Row],[YYYYMMDD]],2)&amp;"-"&amp;MID(jaar_zip[[#This Row],[YYYYMMDD]],5,2)&amp;"-"&amp;LEFT(jaar_zip[[#This Row],[YYYYMMDD]],4))</f>
        <v>45312</v>
      </c>
      <c r="K5776" s="101" t="str">
        <f>IF(AND(VALUE(MONTH(jaar_zip[[#This Row],[Datum]]))=1,VALUE(WEEKNUM(jaar_zip[[#This Row],[Datum]],21))&gt;51),RIGHT(YEAR(jaar_zip[[#This Row],[Datum]])-1,2),RIGHT(YEAR(jaar_zip[[#This Row],[Datum]]),2))&amp;"-"&amp; TEXT(WEEKNUM(jaar_zip[[#This Row],[Datum]],21),"00")</f>
        <v>24-03</v>
      </c>
      <c r="L5776" s="101">
        <f>MONTH(jaar_zip[[#This Row],[Datum]])</f>
        <v>1</v>
      </c>
      <c r="M5776" s="101">
        <f>IF(ISNUMBER(jaar_zip[[#This Row],[etmaaltemperatuur]]),IF(jaar_zip[[#This Row],[etmaaltemperatuur]]&lt;stookgrens,stookgrens-jaar_zip[[#This Row],[etmaaltemperatuur]],0),"")</f>
        <v>13.7</v>
      </c>
      <c r="N5776" s="101">
        <f>IF(ISNUMBER(jaar_zip[[#This Row],[graaddagen]]),IF(OR(MONTH(jaar_zip[[#This Row],[Datum]])=1,MONTH(jaar_zip[[#This Row],[Datum]])=2,MONTH(jaar_zip[[#This Row],[Datum]])=11,MONTH(jaar_zip[[#This Row],[Datum]])=12),1.1,IF(OR(MONTH(jaar_zip[[#This Row],[Datum]])=3,MONTH(jaar_zip[[#This Row],[Datum]])=10),1,0.8))*jaar_zip[[#This Row],[graaddagen]],"")</f>
        <v>15.07</v>
      </c>
      <c r="O5776" s="101">
        <f>IF(ISNUMBER(jaar_zip[[#This Row],[etmaaltemperatuur]]),IF(jaar_zip[[#This Row],[etmaaltemperatuur]]&gt;stookgrens,jaar_zip[[#This Row],[etmaaltemperatuur]]-stookgrens,0),"")</f>
        <v>0</v>
      </c>
    </row>
    <row r="5777" spans="1:15" x14ac:dyDescent="0.25">
      <c r="A5777">
        <v>319</v>
      </c>
      <c r="B5777">
        <v>20240122</v>
      </c>
      <c r="C5777">
        <v>10.7</v>
      </c>
      <c r="D5777">
        <v>10.1</v>
      </c>
      <c r="E5777">
        <v>350</v>
      </c>
      <c r="F5777">
        <v>1.9</v>
      </c>
      <c r="G5777">
        <v>1010.3</v>
      </c>
      <c r="H5777">
        <v>81</v>
      </c>
      <c r="I5777" s="101" t="s">
        <v>33</v>
      </c>
      <c r="J5777" s="1">
        <f>DATEVALUE(RIGHT(jaar_zip[[#This Row],[YYYYMMDD]],2)&amp;"-"&amp;MID(jaar_zip[[#This Row],[YYYYMMDD]],5,2)&amp;"-"&amp;LEFT(jaar_zip[[#This Row],[YYYYMMDD]],4))</f>
        <v>45313</v>
      </c>
      <c r="K5777" s="101" t="str">
        <f>IF(AND(VALUE(MONTH(jaar_zip[[#This Row],[Datum]]))=1,VALUE(WEEKNUM(jaar_zip[[#This Row],[Datum]],21))&gt;51),RIGHT(YEAR(jaar_zip[[#This Row],[Datum]])-1,2),RIGHT(YEAR(jaar_zip[[#This Row],[Datum]]),2))&amp;"-"&amp; TEXT(WEEKNUM(jaar_zip[[#This Row],[Datum]],21),"00")</f>
        <v>24-04</v>
      </c>
      <c r="L5777" s="101">
        <f>MONTH(jaar_zip[[#This Row],[Datum]])</f>
        <v>1</v>
      </c>
      <c r="M5777" s="101">
        <f>IF(ISNUMBER(jaar_zip[[#This Row],[etmaaltemperatuur]]),IF(jaar_zip[[#This Row],[etmaaltemperatuur]]&lt;stookgrens,stookgrens-jaar_zip[[#This Row],[etmaaltemperatuur]],0),"")</f>
        <v>7.9</v>
      </c>
      <c r="N5777" s="101">
        <f>IF(ISNUMBER(jaar_zip[[#This Row],[graaddagen]]),IF(OR(MONTH(jaar_zip[[#This Row],[Datum]])=1,MONTH(jaar_zip[[#This Row],[Datum]])=2,MONTH(jaar_zip[[#This Row],[Datum]])=11,MONTH(jaar_zip[[#This Row],[Datum]])=12),1.1,IF(OR(MONTH(jaar_zip[[#This Row],[Datum]])=3,MONTH(jaar_zip[[#This Row],[Datum]])=10),1,0.8))*jaar_zip[[#This Row],[graaddagen]],"")</f>
        <v>8.6900000000000013</v>
      </c>
      <c r="O5777" s="101">
        <f>IF(ISNUMBER(jaar_zip[[#This Row],[etmaaltemperatuur]]),IF(jaar_zip[[#This Row],[etmaaltemperatuur]]&gt;stookgrens,jaar_zip[[#This Row],[etmaaltemperatuur]]-stookgrens,0),"")</f>
        <v>0</v>
      </c>
    </row>
    <row r="5778" spans="1:15" x14ac:dyDescent="0.25">
      <c r="A5778">
        <v>319</v>
      </c>
      <c r="B5778">
        <v>20240123</v>
      </c>
      <c r="C5778">
        <v>8.1</v>
      </c>
      <c r="D5778">
        <v>8.5</v>
      </c>
      <c r="E5778">
        <v>274</v>
      </c>
      <c r="F5778">
        <v>2</v>
      </c>
      <c r="G5778">
        <v>1021.5</v>
      </c>
      <c r="H5778">
        <v>87</v>
      </c>
      <c r="I5778" s="101" t="s">
        <v>33</v>
      </c>
      <c r="J5778" s="1">
        <f>DATEVALUE(RIGHT(jaar_zip[[#This Row],[YYYYMMDD]],2)&amp;"-"&amp;MID(jaar_zip[[#This Row],[YYYYMMDD]],5,2)&amp;"-"&amp;LEFT(jaar_zip[[#This Row],[YYYYMMDD]],4))</f>
        <v>45314</v>
      </c>
      <c r="K5778" s="101" t="str">
        <f>IF(AND(VALUE(MONTH(jaar_zip[[#This Row],[Datum]]))=1,VALUE(WEEKNUM(jaar_zip[[#This Row],[Datum]],21))&gt;51),RIGHT(YEAR(jaar_zip[[#This Row],[Datum]])-1,2),RIGHT(YEAR(jaar_zip[[#This Row],[Datum]]),2))&amp;"-"&amp; TEXT(WEEKNUM(jaar_zip[[#This Row],[Datum]],21),"00")</f>
        <v>24-04</v>
      </c>
      <c r="L5778" s="101">
        <f>MONTH(jaar_zip[[#This Row],[Datum]])</f>
        <v>1</v>
      </c>
      <c r="M5778" s="101">
        <f>IF(ISNUMBER(jaar_zip[[#This Row],[etmaaltemperatuur]]),IF(jaar_zip[[#This Row],[etmaaltemperatuur]]&lt;stookgrens,stookgrens-jaar_zip[[#This Row],[etmaaltemperatuur]],0),"")</f>
        <v>9.5</v>
      </c>
      <c r="N5778" s="101">
        <f>IF(ISNUMBER(jaar_zip[[#This Row],[graaddagen]]),IF(OR(MONTH(jaar_zip[[#This Row],[Datum]])=1,MONTH(jaar_zip[[#This Row],[Datum]])=2,MONTH(jaar_zip[[#This Row],[Datum]])=11,MONTH(jaar_zip[[#This Row],[Datum]])=12),1.1,IF(OR(MONTH(jaar_zip[[#This Row],[Datum]])=3,MONTH(jaar_zip[[#This Row],[Datum]])=10),1,0.8))*jaar_zip[[#This Row],[graaddagen]],"")</f>
        <v>10.450000000000001</v>
      </c>
      <c r="O5778" s="101">
        <f>IF(ISNUMBER(jaar_zip[[#This Row],[etmaaltemperatuur]]),IF(jaar_zip[[#This Row],[etmaaltemperatuur]]&gt;stookgrens,jaar_zip[[#This Row],[etmaaltemperatuur]]-stookgrens,0),"")</f>
        <v>0</v>
      </c>
    </row>
    <row r="5779" spans="1:15" x14ac:dyDescent="0.25">
      <c r="A5779">
        <v>319</v>
      </c>
      <c r="B5779">
        <v>20240124</v>
      </c>
      <c r="C5779">
        <v>9</v>
      </c>
      <c r="D5779">
        <v>10.6</v>
      </c>
      <c r="E5779">
        <v>381</v>
      </c>
      <c r="F5779">
        <v>0.2</v>
      </c>
      <c r="G5779">
        <v>1023.5</v>
      </c>
      <c r="H5779">
        <v>80</v>
      </c>
      <c r="I5779" s="101" t="s">
        <v>33</v>
      </c>
      <c r="J5779" s="1">
        <f>DATEVALUE(RIGHT(jaar_zip[[#This Row],[YYYYMMDD]],2)&amp;"-"&amp;MID(jaar_zip[[#This Row],[YYYYMMDD]],5,2)&amp;"-"&amp;LEFT(jaar_zip[[#This Row],[YYYYMMDD]],4))</f>
        <v>45315</v>
      </c>
      <c r="K5779" s="101" t="str">
        <f>IF(AND(VALUE(MONTH(jaar_zip[[#This Row],[Datum]]))=1,VALUE(WEEKNUM(jaar_zip[[#This Row],[Datum]],21))&gt;51),RIGHT(YEAR(jaar_zip[[#This Row],[Datum]])-1,2),RIGHT(YEAR(jaar_zip[[#This Row],[Datum]]),2))&amp;"-"&amp; TEXT(WEEKNUM(jaar_zip[[#This Row],[Datum]],21),"00")</f>
        <v>24-04</v>
      </c>
      <c r="L5779" s="101">
        <f>MONTH(jaar_zip[[#This Row],[Datum]])</f>
        <v>1</v>
      </c>
      <c r="M5779" s="101">
        <f>IF(ISNUMBER(jaar_zip[[#This Row],[etmaaltemperatuur]]),IF(jaar_zip[[#This Row],[etmaaltemperatuur]]&lt;stookgrens,stookgrens-jaar_zip[[#This Row],[etmaaltemperatuur]],0),"")</f>
        <v>7.4</v>
      </c>
      <c r="N5779" s="101">
        <f>IF(ISNUMBER(jaar_zip[[#This Row],[graaddagen]]),IF(OR(MONTH(jaar_zip[[#This Row],[Datum]])=1,MONTH(jaar_zip[[#This Row],[Datum]])=2,MONTH(jaar_zip[[#This Row],[Datum]])=11,MONTH(jaar_zip[[#This Row],[Datum]])=12),1.1,IF(OR(MONTH(jaar_zip[[#This Row],[Datum]])=3,MONTH(jaar_zip[[#This Row],[Datum]])=10),1,0.8))*jaar_zip[[#This Row],[graaddagen]],"")</f>
        <v>8.14</v>
      </c>
      <c r="O5779" s="101">
        <f>IF(ISNUMBER(jaar_zip[[#This Row],[etmaaltemperatuur]]),IF(jaar_zip[[#This Row],[etmaaltemperatuur]]&gt;stookgrens,jaar_zip[[#This Row],[etmaaltemperatuur]]-stookgrens,0),"")</f>
        <v>0</v>
      </c>
    </row>
    <row r="5780" spans="1:15" x14ac:dyDescent="0.25">
      <c r="A5780">
        <v>319</v>
      </c>
      <c r="B5780">
        <v>20240125</v>
      </c>
      <c r="C5780">
        <v>3.7</v>
      </c>
      <c r="D5780">
        <v>8</v>
      </c>
      <c r="E5780">
        <v>229</v>
      </c>
      <c r="F5780">
        <v>0.3</v>
      </c>
      <c r="G5780">
        <v>1027.4000000000001</v>
      </c>
      <c r="H5780">
        <v>95</v>
      </c>
      <c r="I5780" s="101" t="s">
        <v>33</v>
      </c>
      <c r="J5780" s="1">
        <f>DATEVALUE(RIGHT(jaar_zip[[#This Row],[YYYYMMDD]],2)&amp;"-"&amp;MID(jaar_zip[[#This Row],[YYYYMMDD]],5,2)&amp;"-"&amp;LEFT(jaar_zip[[#This Row],[YYYYMMDD]],4))</f>
        <v>45316</v>
      </c>
      <c r="K5780" s="101" t="str">
        <f>IF(AND(VALUE(MONTH(jaar_zip[[#This Row],[Datum]]))=1,VALUE(WEEKNUM(jaar_zip[[#This Row],[Datum]],21))&gt;51),RIGHT(YEAR(jaar_zip[[#This Row],[Datum]])-1,2),RIGHT(YEAR(jaar_zip[[#This Row],[Datum]]),2))&amp;"-"&amp; TEXT(WEEKNUM(jaar_zip[[#This Row],[Datum]],21),"00")</f>
        <v>24-04</v>
      </c>
      <c r="L5780" s="101">
        <f>MONTH(jaar_zip[[#This Row],[Datum]])</f>
        <v>1</v>
      </c>
      <c r="M5780" s="101">
        <f>IF(ISNUMBER(jaar_zip[[#This Row],[etmaaltemperatuur]]),IF(jaar_zip[[#This Row],[etmaaltemperatuur]]&lt;stookgrens,stookgrens-jaar_zip[[#This Row],[etmaaltemperatuur]],0),"")</f>
        <v>10</v>
      </c>
      <c r="N5780" s="101">
        <f>IF(ISNUMBER(jaar_zip[[#This Row],[graaddagen]]),IF(OR(MONTH(jaar_zip[[#This Row],[Datum]])=1,MONTH(jaar_zip[[#This Row],[Datum]])=2,MONTH(jaar_zip[[#This Row],[Datum]])=11,MONTH(jaar_zip[[#This Row],[Datum]])=12),1.1,IF(OR(MONTH(jaar_zip[[#This Row],[Datum]])=3,MONTH(jaar_zip[[#This Row],[Datum]])=10),1,0.8))*jaar_zip[[#This Row],[graaddagen]],"")</f>
        <v>11</v>
      </c>
      <c r="O5780" s="101">
        <f>IF(ISNUMBER(jaar_zip[[#This Row],[etmaaltemperatuur]]),IF(jaar_zip[[#This Row],[etmaaltemperatuur]]&gt;stookgrens,jaar_zip[[#This Row],[etmaaltemperatuur]]-stookgrens,0),"")</f>
        <v>0</v>
      </c>
    </row>
    <row r="5781" spans="1:15" x14ac:dyDescent="0.25">
      <c r="A5781">
        <v>319</v>
      </c>
      <c r="B5781">
        <v>20240126</v>
      </c>
      <c r="C5781">
        <v>6.8</v>
      </c>
      <c r="D5781">
        <v>8.1</v>
      </c>
      <c r="E5781">
        <v>564</v>
      </c>
      <c r="F5781">
        <v>1.4</v>
      </c>
      <c r="G5781">
        <v>1027.8</v>
      </c>
      <c r="H5781">
        <v>81</v>
      </c>
      <c r="I5781" s="101" t="s">
        <v>33</v>
      </c>
      <c r="J5781" s="1">
        <f>DATEVALUE(RIGHT(jaar_zip[[#This Row],[YYYYMMDD]],2)&amp;"-"&amp;MID(jaar_zip[[#This Row],[YYYYMMDD]],5,2)&amp;"-"&amp;LEFT(jaar_zip[[#This Row],[YYYYMMDD]],4))</f>
        <v>45317</v>
      </c>
      <c r="K5781" s="101" t="str">
        <f>IF(AND(VALUE(MONTH(jaar_zip[[#This Row],[Datum]]))=1,VALUE(WEEKNUM(jaar_zip[[#This Row],[Datum]],21))&gt;51),RIGHT(YEAR(jaar_zip[[#This Row],[Datum]])-1,2),RIGHT(YEAR(jaar_zip[[#This Row],[Datum]]),2))&amp;"-"&amp; TEXT(WEEKNUM(jaar_zip[[#This Row],[Datum]],21),"00")</f>
        <v>24-04</v>
      </c>
      <c r="L5781" s="101">
        <f>MONTH(jaar_zip[[#This Row],[Datum]])</f>
        <v>1</v>
      </c>
      <c r="M5781" s="101">
        <f>IF(ISNUMBER(jaar_zip[[#This Row],[etmaaltemperatuur]]),IF(jaar_zip[[#This Row],[etmaaltemperatuur]]&lt;stookgrens,stookgrens-jaar_zip[[#This Row],[etmaaltemperatuur]],0),"")</f>
        <v>9.9</v>
      </c>
      <c r="N5781" s="101">
        <f>IF(ISNUMBER(jaar_zip[[#This Row],[graaddagen]]),IF(OR(MONTH(jaar_zip[[#This Row],[Datum]])=1,MONTH(jaar_zip[[#This Row],[Datum]])=2,MONTH(jaar_zip[[#This Row],[Datum]])=11,MONTH(jaar_zip[[#This Row],[Datum]])=12),1.1,IF(OR(MONTH(jaar_zip[[#This Row],[Datum]])=3,MONTH(jaar_zip[[#This Row],[Datum]])=10),1,0.8))*jaar_zip[[#This Row],[graaddagen]],"")</f>
        <v>10.89</v>
      </c>
      <c r="O5781" s="101">
        <f>IF(ISNUMBER(jaar_zip[[#This Row],[etmaaltemperatuur]]),IF(jaar_zip[[#This Row],[etmaaltemperatuur]]&gt;stookgrens,jaar_zip[[#This Row],[etmaaltemperatuur]]-stookgrens,0),"")</f>
        <v>0</v>
      </c>
    </row>
    <row r="5782" spans="1:15" x14ac:dyDescent="0.25">
      <c r="A5782">
        <v>319</v>
      </c>
      <c r="B5782">
        <v>20240127</v>
      </c>
      <c r="C5782">
        <v>2.1</v>
      </c>
      <c r="D5782">
        <v>3.3</v>
      </c>
      <c r="E5782">
        <v>494</v>
      </c>
      <c r="F5782">
        <v>0</v>
      </c>
      <c r="G5782">
        <v>1035.0999999999999</v>
      </c>
      <c r="H5782">
        <v>87</v>
      </c>
      <c r="I5782" s="101" t="s">
        <v>33</v>
      </c>
      <c r="J5782" s="1">
        <f>DATEVALUE(RIGHT(jaar_zip[[#This Row],[YYYYMMDD]],2)&amp;"-"&amp;MID(jaar_zip[[#This Row],[YYYYMMDD]],5,2)&amp;"-"&amp;LEFT(jaar_zip[[#This Row],[YYYYMMDD]],4))</f>
        <v>45318</v>
      </c>
      <c r="K5782" s="101" t="str">
        <f>IF(AND(VALUE(MONTH(jaar_zip[[#This Row],[Datum]]))=1,VALUE(WEEKNUM(jaar_zip[[#This Row],[Datum]],21))&gt;51),RIGHT(YEAR(jaar_zip[[#This Row],[Datum]])-1,2),RIGHT(YEAR(jaar_zip[[#This Row],[Datum]]),2))&amp;"-"&amp; TEXT(WEEKNUM(jaar_zip[[#This Row],[Datum]],21),"00")</f>
        <v>24-04</v>
      </c>
      <c r="L5782" s="101">
        <f>MONTH(jaar_zip[[#This Row],[Datum]])</f>
        <v>1</v>
      </c>
      <c r="M5782" s="101">
        <f>IF(ISNUMBER(jaar_zip[[#This Row],[etmaaltemperatuur]]),IF(jaar_zip[[#This Row],[etmaaltemperatuur]]&lt;stookgrens,stookgrens-jaar_zip[[#This Row],[etmaaltemperatuur]],0),"")</f>
        <v>14.7</v>
      </c>
      <c r="N5782" s="101">
        <f>IF(ISNUMBER(jaar_zip[[#This Row],[graaddagen]]),IF(OR(MONTH(jaar_zip[[#This Row],[Datum]])=1,MONTH(jaar_zip[[#This Row],[Datum]])=2,MONTH(jaar_zip[[#This Row],[Datum]])=11,MONTH(jaar_zip[[#This Row],[Datum]])=12),1.1,IF(OR(MONTH(jaar_zip[[#This Row],[Datum]])=3,MONTH(jaar_zip[[#This Row],[Datum]])=10),1,0.8))*jaar_zip[[#This Row],[graaddagen]],"")</f>
        <v>16.170000000000002</v>
      </c>
      <c r="O5782" s="101">
        <f>IF(ISNUMBER(jaar_zip[[#This Row],[etmaaltemperatuur]]),IF(jaar_zip[[#This Row],[etmaaltemperatuur]]&gt;stookgrens,jaar_zip[[#This Row],[etmaaltemperatuur]]-stookgrens,0),"")</f>
        <v>0</v>
      </c>
    </row>
    <row r="5783" spans="1:15" x14ac:dyDescent="0.25">
      <c r="A5783">
        <v>319</v>
      </c>
      <c r="B5783">
        <v>20240128</v>
      </c>
      <c r="C5783">
        <v>2.5</v>
      </c>
      <c r="D5783">
        <v>4.5999999999999996</v>
      </c>
      <c r="E5783">
        <v>531</v>
      </c>
      <c r="F5783">
        <v>0</v>
      </c>
      <c r="G5783">
        <v>1026.5999999999999</v>
      </c>
      <c r="H5783">
        <v>77</v>
      </c>
      <c r="I5783" s="101" t="s">
        <v>33</v>
      </c>
      <c r="J5783" s="1">
        <f>DATEVALUE(RIGHT(jaar_zip[[#This Row],[YYYYMMDD]],2)&amp;"-"&amp;MID(jaar_zip[[#This Row],[YYYYMMDD]],5,2)&amp;"-"&amp;LEFT(jaar_zip[[#This Row],[YYYYMMDD]],4))</f>
        <v>45319</v>
      </c>
      <c r="K5783" s="101" t="str">
        <f>IF(AND(VALUE(MONTH(jaar_zip[[#This Row],[Datum]]))=1,VALUE(WEEKNUM(jaar_zip[[#This Row],[Datum]],21))&gt;51),RIGHT(YEAR(jaar_zip[[#This Row],[Datum]])-1,2),RIGHT(YEAR(jaar_zip[[#This Row],[Datum]]),2))&amp;"-"&amp; TEXT(WEEKNUM(jaar_zip[[#This Row],[Datum]],21),"00")</f>
        <v>24-04</v>
      </c>
      <c r="L5783" s="101">
        <f>MONTH(jaar_zip[[#This Row],[Datum]])</f>
        <v>1</v>
      </c>
      <c r="M5783" s="101">
        <f>IF(ISNUMBER(jaar_zip[[#This Row],[etmaaltemperatuur]]),IF(jaar_zip[[#This Row],[etmaaltemperatuur]]&lt;stookgrens,stookgrens-jaar_zip[[#This Row],[etmaaltemperatuur]],0),"")</f>
        <v>13.4</v>
      </c>
      <c r="N5783" s="101">
        <f>IF(ISNUMBER(jaar_zip[[#This Row],[graaddagen]]),IF(OR(MONTH(jaar_zip[[#This Row],[Datum]])=1,MONTH(jaar_zip[[#This Row],[Datum]])=2,MONTH(jaar_zip[[#This Row],[Datum]])=11,MONTH(jaar_zip[[#This Row],[Datum]])=12),1.1,IF(OR(MONTH(jaar_zip[[#This Row],[Datum]])=3,MONTH(jaar_zip[[#This Row],[Datum]])=10),1,0.8))*jaar_zip[[#This Row],[graaddagen]],"")</f>
        <v>14.740000000000002</v>
      </c>
      <c r="O5783" s="101">
        <f>IF(ISNUMBER(jaar_zip[[#This Row],[etmaaltemperatuur]]),IF(jaar_zip[[#This Row],[etmaaltemperatuur]]&gt;stookgrens,jaar_zip[[#This Row],[etmaaltemperatuur]]-stookgrens,0),"")</f>
        <v>0</v>
      </c>
    </row>
    <row r="5784" spans="1:15" x14ac:dyDescent="0.25">
      <c r="A5784">
        <v>319</v>
      </c>
      <c r="B5784">
        <v>20240129</v>
      </c>
      <c r="C5784">
        <v>3.2</v>
      </c>
      <c r="D5784">
        <v>8.5</v>
      </c>
      <c r="E5784">
        <v>485</v>
      </c>
      <c r="F5784">
        <v>0</v>
      </c>
      <c r="G5784">
        <v>1025.7</v>
      </c>
      <c r="H5784">
        <v>82</v>
      </c>
      <c r="I5784" s="101" t="s">
        <v>33</v>
      </c>
      <c r="J5784" s="1">
        <f>DATEVALUE(RIGHT(jaar_zip[[#This Row],[YYYYMMDD]],2)&amp;"-"&amp;MID(jaar_zip[[#This Row],[YYYYMMDD]],5,2)&amp;"-"&amp;LEFT(jaar_zip[[#This Row],[YYYYMMDD]],4))</f>
        <v>45320</v>
      </c>
      <c r="K5784" s="101" t="str">
        <f>IF(AND(VALUE(MONTH(jaar_zip[[#This Row],[Datum]]))=1,VALUE(WEEKNUM(jaar_zip[[#This Row],[Datum]],21))&gt;51),RIGHT(YEAR(jaar_zip[[#This Row],[Datum]])-1,2),RIGHT(YEAR(jaar_zip[[#This Row],[Datum]]),2))&amp;"-"&amp; TEXT(WEEKNUM(jaar_zip[[#This Row],[Datum]],21),"00")</f>
        <v>24-05</v>
      </c>
      <c r="L5784" s="101">
        <f>MONTH(jaar_zip[[#This Row],[Datum]])</f>
        <v>1</v>
      </c>
      <c r="M5784" s="101">
        <f>IF(ISNUMBER(jaar_zip[[#This Row],[etmaaltemperatuur]]),IF(jaar_zip[[#This Row],[etmaaltemperatuur]]&lt;stookgrens,stookgrens-jaar_zip[[#This Row],[etmaaltemperatuur]],0),"")</f>
        <v>9.5</v>
      </c>
      <c r="N5784" s="101">
        <f>IF(ISNUMBER(jaar_zip[[#This Row],[graaddagen]]),IF(OR(MONTH(jaar_zip[[#This Row],[Datum]])=1,MONTH(jaar_zip[[#This Row],[Datum]])=2,MONTH(jaar_zip[[#This Row],[Datum]])=11,MONTH(jaar_zip[[#This Row],[Datum]])=12),1.1,IF(OR(MONTH(jaar_zip[[#This Row],[Datum]])=3,MONTH(jaar_zip[[#This Row],[Datum]])=10),1,0.8))*jaar_zip[[#This Row],[graaddagen]],"")</f>
        <v>10.450000000000001</v>
      </c>
      <c r="O5784" s="101">
        <f>IF(ISNUMBER(jaar_zip[[#This Row],[etmaaltemperatuur]]),IF(jaar_zip[[#This Row],[etmaaltemperatuur]]&gt;stookgrens,jaar_zip[[#This Row],[etmaaltemperatuur]]-stookgrens,0),"")</f>
        <v>0</v>
      </c>
    </row>
    <row r="5785" spans="1:15" x14ac:dyDescent="0.25">
      <c r="A5785">
        <v>319</v>
      </c>
      <c r="B5785">
        <v>20240130</v>
      </c>
      <c r="C5785">
        <v>5</v>
      </c>
      <c r="D5785">
        <v>9</v>
      </c>
      <c r="E5785">
        <v>187</v>
      </c>
      <c r="F5785">
        <v>0.3</v>
      </c>
      <c r="G5785">
        <v>1029</v>
      </c>
      <c r="H5785">
        <v>86</v>
      </c>
      <c r="I5785" s="101" t="s">
        <v>33</v>
      </c>
      <c r="J5785" s="1">
        <f>DATEVALUE(RIGHT(jaar_zip[[#This Row],[YYYYMMDD]],2)&amp;"-"&amp;MID(jaar_zip[[#This Row],[YYYYMMDD]],5,2)&amp;"-"&amp;LEFT(jaar_zip[[#This Row],[YYYYMMDD]],4))</f>
        <v>45321</v>
      </c>
      <c r="K5785" s="101" t="str">
        <f>IF(AND(VALUE(MONTH(jaar_zip[[#This Row],[Datum]]))=1,VALUE(WEEKNUM(jaar_zip[[#This Row],[Datum]],21))&gt;51),RIGHT(YEAR(jaar_zip[[#This Row],[Datum]])-1,2),RIGHT(YEAR(jaar_zip[[#This Row],[Datum]]),2))&amp;"-"&amp; TEXT(WEEKNUM(jaar_zip[[#This Row],[Datum]],21),"00")</f>
        <v>24-05</v>
      </c>
      <c r="L5785" s="101">
        <f>MONTH(jaar_zip[[#This Row],[Datum]])</f>
        <v>1</v>
      </c>
      <c r="M5785" s="101">
        <f>IF(ISNUMBER(jaar_zip[[#This Row],[etmaaltemperatuur]]),IF(jaar_zip[[#This Row],[etmaaltemperatuur]]&lt;stookgrens,stookgrens-jaar_zip[[#This Row],[etmaaltemperatuur]],0),"")</f>
        <v>9</v>
      </c>
      <c r="N5785" s="101">
        <f>IF(ISNUMBER(jaar_zip[[#This Row],[graaddagen]]),IF(OR(MONTH(jaar_zip[[#This Row],[Datum]])=1,MONTH(jaar_zip[[#This Row],[Datum]])=2,MONTH(jaar_zip[[#This Row],[Datum]])=11,MONTH(jaar_zip[[#This Row],[Datum]])=12),1.1,IF(OR(MONTH(jaar_zip[[#This Row],[Datum]])=3,MONTH(jaar_zip[[#This Row],[Datum]])=10),1,0.8))*jaar_zip[[#This Row],[graaddagen]],"")</f>
        <v>9.9</v>
      </c>
      <c r="O5785" s="101">
        <f>IF(ISNUMBER(jaar_zip[[#This Row],[etmaaltemperatuur]]),IF(jaar_zip[[#This Row],[etmaaltemperatuur]]&gt;stookgrens,jaar_zip[[#This Row],[etmaaltemperatuur]]-stookgrens,0),"")</f>
        <v>0</v>
      </c>
    </row>
    <row r="5786" spans="1:15" x14ac:dyDescent="0.25">
      <c r="A5786">
        <v>319</v>
      </c>
      <c r="B5786">
        <v>20240131</v>
      </c>
      <c r="C5786">
        <v>5.2</v>
      </c>
      <c r="D5786">
        <v>7.2</v>
      </c>
      <c r="E5786">
        <v>444</v>
      </c>
      <c r="F5786">
        <v>1</v>
      </c>
      <c r="G5786">
        <v>1031.2</v>
      </c>
      <c r="H5786">
        <v>83</v>
      </c>
      <c r="I5786" s="101" t="s">
        <v>33</v>
      </c>
      <c r="J5786" s="1">
        <f>DATEVALUE(RIGHT(jaar_zip[[#This Row],[YYYYMMDD]],2)&amp;"-"&amp;MID(jaar_zip[[#This Row],[YYYYMMDD]],5,2)&amp;"-"&amp;LEFT(jaar_zip[[#This Row],[YYYYMMDD]],4))</f>
        <v>45322</v>
      </c>
      <c r="K5786" s="101" t="str">
        <f>IF(AND(VALUE(MONTH(jaar_zip[[#This Row],[Datum]]))=1,VALUE(WEEKNUM(jaar_zip[[#This Row],[Datum]],21))&gt;51),RIGHT(YEAR(jaar_zip[[#This Row],[Datum]])-1,2),RIGHT(YEAR(jaar_zip[[#This Row],[Datum]]),2))&amp;"-"&amp; TEXT(WEEKNUM(jaar_zip[[#This Row],[Datum]],21),"00")</f>
        <v>24-05</v>
      </c>
      <c r="L5786" s="101">
        <f>MONTH(jaar_zip[[#This Row],[Datum]])</f>
        <v>1</v>
      </c>
      <c r="M5786" s="101">
        <f>IF(ISNUMBER(jaar_zip[[#This Row],[etmaaltemperatuur]]),IF(jaar_zip[[#This Row],[etmaaltemperatuur]]&lt;stookgrens,stookgrens-jaar_zip[[#This Row],[etmaaltemperatuur]],0),"")</f>
        <v>10.8</v>
      </c>
      <c r="N5786" s="101">
        <f>IF(ISNUMBER(jaar_zip[[#This Row],[graaddagen]]),IF(OR(MONTH(jaar_zip[[#This Row],[Datum]])=1,MONTH(jaar_zip[[#This Row],[Datum]])=2,MONTH(jaar_zip[[#This Row],[Datum]])=11,MONTH(jaar_zip[[#This Row],[Datum]])=12),1.1,IF(OR(MONTH(jaar_zip[[#This Row],[Datum]])=3,MONTH(jaar_zip[[#This Row],[Datum]])=10),1,0.8))*jaar_zip[[#This Row],[graaddagen]],"")</f>
        <v>11.880000000000003</v>
      </c>
      <c r="O5786" s="101">
        <f>IF(ISNUMBER(jaar_zip[[#This Row],[etmaaltemperatuur]]),IF(jaar_zip[[#This Row],[etmaaltemperatuur]]&gt;stookgrens,jaar_zip[[#This Row],[etmaaltemperatuur]]-stookgrens,0),"")</f>
        <v>0</v>
      </c>
    </row>
    <row r="5787" spans="1:15" x14ac:dyDescent="0.25">
      <c r="A5787">
        <v>319</v>
      </c>
      <c r="B5787">
        <v>20240201</v>
      </c>
      <c r="C5787">
        <v>3.9</v>
      </c>
      <c r="D5787">
        <v>6.9</v>
      </c>
      <c r="E5787">
        <v>661</v>
      </c>
      <c r="F5787">
        <v>3.3</v>
      </c>
      <c r="G5787">
        <v>1031.7</v>
      </c>
      <c r="H5787">
        <v>86</v>
      </c>
      <c r="I5787" s="101" t="s">
        <v>33</v>
      </c>
      <c r="J5787" s="1">
        <f>DATEVALUE(RIGHT(jaar_zip[[#This Row],[YYYYMMDD]],2)&amp;"-"&amp;MID(jaar_zip[[#This Row],[YYYYMMDD]],5,2)&amp;"-"&amp;LEFT(jaar_zip[[#This Row],[YYYYMMDD]],4))</f>
        <v>45323</v>
      </c>
      <c r="K5787" s="101" t="str">
        <f>IF(AND(VALUE(MONTH(jaar_zip[[#This Row],[Datum]]))=1,VALUE(WEEKNUM(jaar_zip[[#This Row],[Datum]],21))&gt;51),RIGHT(YEAR(jaar_zip[[#This Row],[Datum]])-1,2),RIGHT(YEAR(jaar_zip[[#This Row],[Datum]]),2))&amp;"-"&amp; TEXT(WEEKNUM(jaar_zip[[#This Row],[Datum]],21),"00")</f>
        <v>24-05</v>
      </c>
      <c r="L5787" s="101">
        <f>MONTH(jaar_zip[[#This Row],[Datum]])</f>
        <v>2</v>
      </c>
      <c r="M5787" s="101">
        <f>IF(ISNUMBER(jaar_zip[[#This Row],[etmaaltemperatuur]]),IF(jaar_zip[[#This Row],[etmaaltemperatuur]]&lt;stookgrens,stookgrens-jaar_zip[[#This Row],[etmaaltemperatuur]],0),"")</f>
        <v>11.1</v>
      </c>
      <c r="N5787" s="101">
        <f>IF(ISNUMBER(jaar_zip[[#This Row],[graaddagen]]),IF(OR(MONTH(jaar_zip[[#This Row],[Datum]])=1,MONTH(jaar_zip[[#This Row],[Datum]])=2,MONTH(jaar_zip[[#This Row],[Datum]])=11,MONTH(jaar_zip[[#This Row],[Datum]])=12),1.1,IF(OR(MONTH(jaar_zip[[#This Row],[Datum]])=3,MONTH(jaar_zip[[#This Row],[Datum]])=10),1,0.8))*jaar_zip[[#This Row],[graaddagen]],"")</f>
        <v>12.21</v>
      </c>
      <c r="O5787" s="101">
        <f>IF(ISNUMBER(jaar_zip[[#This Row],[etmaaltemperatuur]]),IF(jaar_zip[[#This Row],[etmaaltemperatuur]]&gt;stookgrens,jaar_zip[[#This Row],[etmaaltemperatuur]]-stookgrens,0),"")</f>
        <v>0</v>
      </c>
    </row>
    <row r="5788" spans="1:15" x14ac:dyDescent="0.25">
      <c r="A5788">
        <v>319</v>
      </c>
      <c r="B5788">
        <v>20240202</v>
      </c>
      <c r="C5788">
        <v>6.8</v>
      </c>
      <c r="D5788">
        <v>8.1999999999999993</v>
      </c>
      <c r="E5788">
        <v>395</v>
      </c>
      <c r="F5788">
        <v>0</v>
      </c>
      <c r="G5788">
        <v>1029.4000000000001</v>
      </c>
      <c r="H5788">
        <v>90</v>
      </c>
      <c r="I5788" s="101" t="s">
        <v>33</v>
      </c>
      <c r="J5788" s="1">
        <f>DATEVALUE(RIGHT(jaar_zip[[#This Row],[YYYYMMDD]],2)&amp;"-"&amp;MID(jaar_zip[[#This Row],[YYYYMMDD]],5,2)&amp;"-"&amp;LEFT(jaar_zip[[#This Row],[YYYYMMDD]],4))</f>
        <v>45324</v>
      </c>
      <c r="K5788" s="101" t="str">
        <f>IF(AND(VALUE(MONTH(jaar_zip[[#This Row],[Datum]]))=1,VALUE(WEEKNUM(jaar_zip[[#This Row],[Datum]],21))&gt;51),RIGHT(YEAR(jaar_zip[[#This Row],[Datum]])-1,2),RIGHT(YEAR(jaar_zip[[#This Row],[Datum]]),2))&amp;"-"&amp; TEXT(WEEKNUM(jaar_zip[[#This Row],[Datum]],21),"00")</f>
        <v>24-05</v>
      </c>
      <c r="L5788" s="101">
        <f>MONTH(jaar_zip[[#This Row],[Datum]])</f>
        <v>2</v>
      </c>
      <c r="M5788" s="101">
        <f>IF(ISNUMBER(jaar_zip[[#This Row],[etmaaltemperatuur]]),IF(jaar_zip[[#This Row],[etmaaltemperatuur]]&lt;stookgrens,stookgrens-jaar_zip[[#This Row],[etmaaltemperatuur]],0),"")</f>
        <v>9.8000000000000007</v>
      </c>
      <c r="N5788" s="101">
        <f>IF(ISNUMBER(jaar_zip[[#This Row],[graaddagen]]),IF(OR(MONTH(jaar_zip[[#This Row],[Datum]])=1,MONTH(jaar_zip[[#This Row],[Datum]])=2,MONTH(jaar_zip[[#This Row],[Datum]])=11,MONTH(jaar_zip[[#This Row],[Datum]])=12),1.1,IF(OR(MONTH(jaar_zip[[#This Row],[Datum]])=3,MONTH(jaar_zip[[#This Row],[Datum]])=10),1,0.8))*jaar_zip[[#This Row],[graaddagen]],"")</f>
        <v>10.780000000000001</v>
      </c>
      <c r="O5788" s="101">
        <f>IF(ISNUMBER(jaar_zip[[#This Row],[etmaaltemperatuur]]),IF(jaar_zip[[#This Row],[etmaaltemperatuur]]&gt;stookgrens,jaar_zip[[#This Row],[etmaaltemperatuur]]-stookgrens,0),"")</f>
        <v>0</v>
      </c>
    </row>
    <row r="5789" spans="1:15" x14ac:dyDescent="0.25">
      <c r="A5789">
        <v>319</v>
      </c>
      <c r="B5789">
        <v>20240203</v>
      </c>
      <c r="C5789">
        <v>6</v>
      </c>
      <c r="D5789">
        <v>10.6</v>
      </c>
      <c r="E5789">
        <v>153</v>
      </c>
      <c r="F5789">
        <v>1.2</v>
      </c>
      <c r="G5789">
        <v>1027.0999999999999</v>
      </c>
      <c r="H5789">
        <v>92</v>
      </c>
      <c r="I5789" s="101" t="s">
        <v>33</v>
      </c>
      <c r="J5789" s="1">
        <f>DATEVALUE(RIGHT(jaar_zip[[#This Row],[YYYYMMDD]],2)&amp;"-"&amp;MID(jaar_zip[[#This Row],[YYYYMMDD]],5,2)&amp;"-"&amp;LEFT(jaar_zip[[#This Row],[YYYYMMDD]],4))</f>
        <v>45325</v>
      </c>
      <c r="K5789" s="101" t="str">
        <f>IF(AND(VALUE(MONTH(jaar_zip[[#This Row],[Datum]]))=1,VALUE(WEEKNUM(jaar_zip[[#This Row],[Datum]],21))&gt;51),RIGHT(YEAR(jaar_zip[[#This Row],[Datum]])-1,2),RIGHT(YEAR(jaar_zip[[#This Row],[Datum]]),2))&amp;"-"&amp; TEXT(WEEKNUM(jaar_zip[[#This Row],[Datum]],21),"00")</f>
        <v>24-05</v>
      </c>
      <c r="L5789" s="101">
        <f>MONTH(jaar_zip[[#This Row],[Datum]])</f>
        <v>2</v>
      </c>
      <c r="M5789" s="101">
        <f>IF(ISNUMBER(jaar_zip[[#This Row],[etmaaltemperatuur]]),IF(jaar_zip[[#This Row],[etmaaltemperatuur]]&lt;stookgrens,stookgrens-jaar_zip[[#This Row],[etmaaltemperatuur]],0),"")</f>
        <v>7.4</v>
      </c>
      <c r="N5789" s="101">
        <f>IF(ISNUMBER(jaar_zip[[#This Row],[graaddagen]]),IF(OR(MONTH(jaar_zip[[#This Row],[Datum]])=1,MONTH(jaar_zip[[#This Row],[Datum]])=2,MONTH(jaar_zip[[#This Row],[Datum]])=11,MONTH(jaar_zip[[#This Row],[Datum]])=12),1.1,IF(OR(MONTH(jaar_zip[[#This Row],[Datum]])=3,MONTH(jaar_zip[[#This Row],[Datum]])=10),1,0.8))*jaar_zip[[#This Row],[graaddagen]],"")</f>
        <v>8.14</v>
      </c>
      <c r="O5789" s="101">
        <f>IF(ISNUMBER(jaar_zip[[#This Row],[etmaaltemperatuur]]),IF(jaar_zip[[#This Row],[etmaaltemperatuur]]&gt;stookgrens,jaar_zip[[#This Row],[etmaaltemperatuur]]-stookgrens,0),"")</f>
        <v>0</v>
      </c>
    </row>
    <row r="5790" spans="1:15" x14ac:dyDescent="0.25">
      <c r="A5790">
        <v>319</v>
      </c>
      <c r="B5790">
        <v>20240204</v>
      </c>
      <c r="C5790">
        <v>7.9</v>
      </c>
      <c r="D5790">
        <v>11.2</v>
      </c>
      <c r="E5790">
        <v>322</v>
      </c>
      <c r="F5790">
        <v>0.1</v>
      </c>
      <c r="G5790">
        <v>1023.8</v>
      </c>
      <c r="H5790">
        <v>89</v>
      </c>
      <c r="I5790" s="101" t="s">
        <v>33</v>
      </c>
      <c r="J5790" s="1">
        <f>DATEVALUE(RIGHT(jaar_zip[[#This Row],[YYYYMMDD]],2)&amp;"-"&amp;MID(jaar_zip[[#This Row],[YYYYMMDD]],5,2)&amp;"-"&amp;LEFT(jaar_zip[[#This Row],[YYYYMMDD]],4))</f>
        <v>45326</v>
      </c>
      <c r="K5790" s="101" t="str">
        <f>IF(AND(VALUE(MONTH(jaar_zip[[#This Row],[Datum]]))=1,VALUE(WEEKNUM(jaar_zip[[#This Row],[Datum]],21))&gt;51),RIGHT(YEAR(jaar_zip[[#This Row],[Datum]])-1,2),RIGHT(YEAR(jaar_zip[[#This Row],[Datum]]),2))&amp;"-"&amp; TEXT(WEEKNUM(jaar_zip[[#This Row],[Datum]],21),"00")</f>
        <v>24-05</v>
      </c>
      <c r="L5790" s="101">
        <f>MONTH(jaar_zip[[#This Row],[Datum]])</f>
        <v>2</v>
      </c>
      <c r="M5790" s="101">
        <f>IF(ISNUMBER(jaar_zip[[#This Row],[etmaaltemperatuur]]),IF(jaar_zip[[#This Row],[etmaaltemperatuur]]&lt;stookgrens,stookgrens-jaar_zip[[#This Row],[etmaaltemperatuur]],0),"")</f>
        <v>6.8000000000000007</v>
      </c>
      <c r="N5790" s="101">
        <f>IF(ISNUMBER(jaar_zip[[#This Row],[graaddagen]]),IF(OR(MONTH(jaar_zip[[#This Row],[Datum]])=1,MONTH(jaar_zip[[#This Row],[Datum]])=2,MONTH(jaar_zip[[#This Row],[Datum]])=11,MONTH(jaar_zip[[#This Row],[Datum]])=12),1.1,IF(OR(MONTH(jaar_zip[[#This Row],[Datum]])=3,MONTH(jaar_zip[[#This Row],[Datum]])=10),1,0.8))*jaar_zip[[#This Row],[graaddagen]],"")</f>
        <v>7.4800000000000013</v>
      </c>
      <c r="O5790" s="101">
        <f>IF(ISNUMBER(jaar_zip[[#This Row],[etmaaltemperatuur]]),IF(jaar_zip[[#This Row],[etmaaltemperatuur]]&gt;stookgrens,jaar_zip[[#This Row],[etmaaltemperatuur]]-stookgrens,0),"")</f>
        <v>0</v>
      </c>
    </row>
    <row r="5791" spans="1:15" x14ac:dyDescent="0.25">
      <c r="A5791">
        <v>319</v>
      </c>
      <c r="B5791">
        <v>20240205</v>
      </c>
      <c r="C5791">
        <v>9.1</v>
      </c>
      <c r="D5791">
        <v>9.6</v>
      </c>
      <c r="E5791">
        <v>268</v>
      </c>
      <c r="F5791">
        <v>-0.1</v>
      </c>
      <c r="G5791">
        <v>1020.4</v>
      </c>
      <c r="H5791">
        <v>85</v>
      </c>
      <c r="I5791" s="101" t="s">
        <v>33</v>
      </c>
      <c r="J5791" s="1">
        <f>DATEVALUE(RIGHT(jaar_zip[[#This Row],[YYYYMMDD]],2)&amp;"-"&amp;MID(jaar_zip[[#This Row],[YYYYMMDD]],5,2)&amp;"-"&amp;LEFT(jaar_zip[[#This Row],[YYYYMMDD]],4))</f>
        <v>45327</v>
      </c>
      <c r="K5791" s="101" t="str">
        <f>IF(AND(VALUE(MONTH(jaar_zip[[#This Row],[Datum]]))=1,VALUE(WEEKNUM(jaar_zip[[#This Row],[Datum]],21))&gt;51),RIGHT(YEAR(jaar_zip[[#This Row],[Datum]])-1,2),RIGHT(YEAR(jaar_zip[[#This Row],[Datum]]),2))&amp;"-"&amp; TEXT(WEEKNUM(jaar_zip[[#This Row],[Datum]],21),"00")</f>
        <v>24-06</v>
      </c>
      <c r="L5791" s="101">
        <f>MONTH(jaar_zip[[#This Row],[Datum]])</f>
        <v>2</v>
      </c>
      <c r="M5791" s="101">
        <f>IF(ISNUMBER(jaar_zip[[#This Row],[etmaaltemperatuur]]),IF(jaar_zip[[#This Row],[etmaaltemperatuur]]&lt;stookgrens,stookgrens-jaar_zip[[#This Row],[etmaaltemperatuur]],0),"")</f>
        <v>8.4</v>
      </c>
      <c r="N5791" s="101">
        <f>IF(ISNUMBER(jaar_zip[[#This Row],[graaddagen]]),IF(OR(MONTH(jaar_zip[[#This Row],[Datum]])=1,MONTH(jaar_zip[[#This Row],[Datum]])=2,MONTH(jaar_zip[[#This Row],[Datum]])=11,MONTH(jaar_zip[[#This Row],[Datum]])=12),1.1,IF(OR(MONTH(jaar_zip[[#This Row],[Datum]])=3,MONTH(jaar_zip[[#This Row],[Datum]])=10),1,0.8))*jaar_zip[[#This Row],[graaddagen]],"")</f>
        <v>9.240000000000002</v>
      </c>
      <c r="O5791" s="101">
        <f>IF(ISNUMBER(jaar_zip[[#This Row],[etmaaltemperatuur]]),IF(jaar_zip[[#This Row],[etmaaltemperatuur]]&gt;stookgrens,jaar_zip[[#This Row],[etmaaltemperatuur]]-stookgrens,0),"")</f>
        <v>0</v>
      </c>
    </row>
    <row r="5792" spans="1:15" x14ac:dyDescent="0.25">
      <c r="A5792">
        <v>319</v>
      </c>
      <c r="B5792">
        <v>20240206</v>
      </c>
      <c r="C5792">
        <v>10.5</v>
      </c>
      <c r="D5792">
        <v>11.4</v>
      </c>
      <c r="E5792">
        <v>206</v>
      </c>
      <c r="F5792">
        <v>3.8</v>
      </c>
      <c r="G5792">
        <v>1010.8</v>
      </c>
      <c r="H5792">
        <v>82</v>
      </c>
      <c r="I5792" s="101" t="s">
        <v>33</v>
      </c>
      <c r="J5792" s="1">
        <f>DATEVALUE(RIGHT(jaar_zip[[#This Row],[YYYYMMDD]],2)&amp;"-"&amp;MID(jaar_zip[[#This Row],[YYYYMMDD]],5,2)&amp;"-"&amp;LEFT(jaar_zip[[#This Row],[YYYYMMDD]],4))</f>
        <v>45328</v>
      </c>
      <c r="K5792" s="101" t="str">
        <f>IF(AND(VALUE(MONTH(jaar_zip[[#This Row],[Datum]]))=1,VALUE(WEEKNUM(jaar_zip[[#This Row],[Datum]],21))&gt;51),RIGHT(YEAR(jaar_zip[[#This Row],[Datum]])-1,2),RIGHT(YEAR(jaar_zip[[#This Row],[Datum]]),2))&amp;"-"&amp; TEXT(WEEKNUM(jaar_zip[[#This Row],[Datum]],21),"00")</f>
        <v>24-06</v>
      </c>
      <c r="L5792" s="101">
        <f>MONTH(jaar_zip[[#This Row],[Datum]])</f>
        <v>2</v>
      </c>
      <c r="M5792" s="101">
        <f>IF(ISNUMBER(jaar_zip[[#This Row],[etmaaltemperatuur]]),IF(jaar_zip[[#This Row],[etmaaltemperatuur]]&lt;stookgrens,stookgrens-jaar_zip[[#This Row],[etmaaltemperatuur]],0),"")</f>
        <v>6.6</v>
      </c>
      <c r="N5792" s="101">
        <f>IF(ISNUMBER(jaar_zip[[#This Row],[graaddagen]]),IF(OR(MONTH(jaar_zip[[#This Row],[Datum]])=1,MONTH(jaar_zip[[#This Row],[Datum]])=2,MONTH(jaar_zip[[#This Row],[Datum]])=11,MONTH(jaar_zip[[#This Row],[Datum]])=12),1.1,IF(OR(MONTH(jaar_zip[[#This Row],[Datum]])=3,MONTH(jaar_zip[[#This Row],[Datum]])=10),1,0.8))*jaar_zip[[#This Row],[graaddagen]],"")</f>
        <v>7.26</v>
      </c>
      <c r="O5792" s="101">
        <f>IF(ISNUMBER(jaar_zip[[#This Row],[etmaaltemperatuur]]),IF(jaar_zip[[#This Row],[etmaaltemperatuur]]&gt;stookgrens,jaar_zip[[#This Row],[etmaaltemperatuur]]-stookgrens,0),"")</f>
        <v>0</v>
      </c>
    </row>
    <row r="5793" spans="1:15" x14ac:dyDescent="0.25">
      <c r="A5793">
        <v>319</v>
      </c>
      <c r="B5793">
        <v>20240207</v>
      </c>
      <c r="C5793">
        <v>4</v>
      </c>
      <c r="D5793">
        <v>5.2</v>
      </c>
      <c r="E5793">
        <v>257</v>
      </c>
      <c r="F5793">
        <v>12.5</v>
      </c>
      <c r="G5793">
        <v>1005.2</v>
      </c>
      <c r="H5793">
        <v>92</v>
      </c>
      <c r="I5793" s="101" t="s">
        <v>33</v>
      </c>
      <c r="J5793" s="1">
        <f>DATEVALUE(RIGHT(jaar_zip[[#This Row],[YYYYMMDD]],2)&amp;"-"&amp;MID(jaar_zip[[#This Row],[YYYYMMDD]],5,2)&amp;"-"&amp;LEFT(jaar_zip[[#This Row],[YYYYMMDD]],4))</f>
        <v>45329</v>
      </c>
      <c r="K5793" s="101" t="str">
        <f>IF(AND(VALUE(MONTH(jaar_zip[[#This Row],[Datum]]))=1,VALUE(WEEKNUM(jaar_zip[[#This Row],[Datum]],21))&gt;51),RIGHT(YEAR(jaar_zip[[#This Row],[Datum]])-1,2),RIGHT(YEAR(jaar_zip[[#This Row],[Datum]]),2))&amp;"-"&amp; TEXT(WEEKNUM(jaar_zip[[#This Row],[Datum]],21),"00")</f>
        <v>24-06</v>
      </c>
      <c r="L5793" s="101">
        <f>MONTH(jaar_zip[[#This Row],[Datum]])</f>
        <v>2</v>
      </c>
      <c r="M5793" s="101">
        <f>IF(ISNUMBER(jaar_zip[[#This Row],[etmaaltemperatuur]]),IF(jaar_zip[[#This Row],[etmaaltemperatuur]]&lt;stookgrens,stookgrens-jaar_zip[[#This Row],[etmaaltemperatuur]],0),"")</f>
        <v>12.8</v>
      </c>
      <c r="N5793" s="101">
        <f>IF(ISNUMBER(jaar_zip[[#This Row],[graaddagen]]),IF(OR(MONTH(jaar_zip[[#This Row],[Datum]])=1,MONTH(jaar_zip[[#This Row],[Datum]])=2,MONTH(jaar_zip[[#This Row],[Datum]])=11,MONTH(jaar_zip[[#This Row],[Datum]])=12),1.1,IF(OR(MONTH(jaar_zip[[#This Row],[Datum]])=3,MONTH(jaar_zip[[#This Row],[Datum]])=10),1,0.8))*jaar_zip[[#This Row],[graaddagen]],"")</f>
        <v>14.080000000000002</v>
      </c>
      <c r="O5793" s="101">
        <f>IF(ISNUMBER(jaar_zip[[#This Row],[etmaaltemperatuur]]),IF(jaar_zip[[#This Row],[etmaaltemperatuur]]&gt;stookgrens,jaar_zip[[#This Row],[etmaaltemperatuur]]-stookgrens,0),"")</f>
        <v>0</v>
      </c>
    </row>
    <row r="5794" spans="1:15" x14ac:dyDescent="0.25">
      <c r="A5794">
        <v>319</v>
      </c>
      <c r="B5794">
        <v>20240208</v>
      </c>
      <c r="C5794">
        <v>4.0999999999999996</v>
      </c>
      <c r="D5794">
        <v>6.9</v>
      </c>
      <c r="E5794">
        <v>114</v>
      </c>
      <c r="F5794">
        <v>15.8</v>
      </c>
      <c r="G5794">
        <v>995</v>
      </c>
      <c r="H5794">
        <v>95</v>
      </c>
      <c r="I5794" s="101" t="s">
        <v>33</v>
      </c>
      <c r="J5794" s="1">
        <f>DATEVALUE(RIGHT(jaar_zip[[#This Row],[YYYYMMDD]],2)&amp;"-"&amp;MID(jaar_zip[[#This Row],[YYYYMMDD]],5,2)&amp;"-"&amp;LEFT(jaar_zip[[#This Row],[YYYYMMDD]],4))</f>
        <v>45330</v>
      </c>
      <c r="K5794" s="101" t="str">
        <f>IF(AND(VALUE(MONTH(jaar_zip[[#This Row],[Datum]]))=1,VALUE(WEEKNUM(jaar_zip[[#This Row],[Datum]],21))&gt;51),RIGHT(YEAR(jaar_zip[[#This Row],[Datum]])-1,2),RIGHT(YEAR(jaar_zip[[#This Row],[Datum]]),2))&amp;"-"&amp; TEXT(WEEKNUM(jaar_zip[[#This Row],[Datum]],21),"00")</f>
        <v>24-06</v>
      </c>
      <c r="L5794" s="101">
        <f>MONTH(jaar_zip[[#This Row],[Datum]])</f>
        <v>2</v>
      </c>
      <c r="M5794" s="101">
        <f>IF(ISNUMBER(jaar_zip[[#This Row],[etmaaltemperatuur]]),IF(jaar_zip[[#This Row],[etmaaltemperatuur]]&lt;stookgrens,stookgrens-jaar_zip[[#This Row],[etmaaltemperatuur]],0),"")</f>
        <v>11.1</v>
      </c>
      <c r="N5794" s="101">
        <f>IF(ISNUMBER(jaar_zip[[#This Row],[graaddagen]]),IF(OR(MONTH(jaar_zip[[#This Row],[Datum]])=1,MONTH(jaar_zip[[#This Row],[Datum]])=2,MONTH(jaar_zip[[#This Row],[Datum]])=11,MONTH(jaar_zip[[#This Row],[Datum]])=12),1.1,IF(OR(MONTH(jaar_zip[[#This Row],[Datum]])=3,MONTH(jaar_zip[[#This Row],[Datum]])=10),1,0.8))*jaar_zip[[#This Row],[graaddagen]],"")</f>
        <v>12.21</v>
      </c>
      <c r="O5794" s="101">
        <f>IF(ISNUMBER(jaar_zip[[#This Row],[etmaaltemperatuur]]),IF(jaar_zip[[#This Row],[etmaaltemperatuur]]&gt;stookgrens,jaar_zip[[#This Row],[etmaaltemperatuur]]-stookgrens,0),"")</f>
        <v>0</v>
      </c>
    </row>
    <row r="5795" spans="1:15" x14ac:dyDescent="0.25">
      <c r="A5795">
        <v>319</v>
      </c>
      <c r="B5795">
        <v>20240209</v>
      </c>
      <c r="C5795">
        <v>5.9</v>
      </c>
      <c r="D5795">
        <v>11.7</v>
      </c>
      <c r="E5795">
        <v>328</v>
      </c>
      <c r="F5795">
        <v>2.2999999999999998</v>
      </c>
      <c r="G5795">
        <v>983.4</v>
      </c>
      <c r="H5795">
        <v>84</v>
      </c>
      <c r="I5795" s="101" t="s">
        <v>33</v>
      </c>
      <c r="J5795" s="1">
        <f>DATEVALUE(RIGHT(jaar_zip[[#This Row],[YYYYMMDD]],2)&amp;"-"&amp;MID(jaar_zip[[#This Row],[YYYYMMDD]],5,2)&amp;"-"&amp;LEFT(jaar_zip[[#This Row],[YYYYMMDD]],4))</f>
        <v>45331</v>
      </c>
      <c r="K5795" s="101" t="str">
        <f>IF(AND(VALUE(MONTH(jaar_zip[[#This Row],[Datum]]))=1,VALUE(WEEKNUM(jaar_zip[[#This Row],[Datum]],21))&gt;51),RIGHT(YEAR(jaar_zip[[#This Row],[Datum]])-1,2),RIGHT(YEAR(jaar_zip[[#This Row],[Datum]]),2))&amp;"-"&amp; TEXT(WEEKNUM(jaar_zip[[#This Row],[Datum]],21),"00")</f>
        <v>24-06</v>
      </c>
      <c r="L5795" s="101">
        <f>MONTH(jaar_zip[[#This Row],[Datum]])</f>
        <v>2</v>
      </c>
      <c r="M5795" s="101">
        <f>IF(ISNUMBER(jaar_zip[[#This Row],[etmaaltemperatuur]]),IF(jaar_zip[[#This Row],[etmaaltemperatuur]]&lt;stookgrens,stookgrens-jaar_zip[[#This Row],[etmaaltemperatuur]],0),"")</f>
        <v>6.3000000000000007</v>
      </c>
      <c r="N5795" s="101">
        <f>IF(ISNUMBER(jaar_zip[[#This Row],[graaddagen]]),IF(OR(MONTH(jaar_zip[[#This Row],[Datum]])=1,MONTH(jaar_zip[[#This Row],[Datum]])=2,MONTH(jaar_zip[[#This Row],[Datum]])=11,MONTH(jaar_zip[[#This Row],[Datum]])=12),1.1,IF(OR(MONTH(jaar_zip[[#This Row],[Datum]])=3,MONTH(jaar_zip[[#This Row],[Datum]])=10),1,0.8))*jaar_zip[[#This Row],[graaddagen]],"")</f>
        <v>6.9300000000000015</v>
      </c>
      <c r="O5795" s="101">
        <f>IF(ISNUMBER(jaar_zip[[#This Row],[etmaaltemperatuur]]),IF(jaar_zip[[#This Row],[etmaaltemperatuur]]&gt;stookgrens,jaar_zip[[#This Row],[etmaaltemperatuur]]-stookgrens,0),"")</f>
        <v>0</v>
      </c>
    </row>
    <row r="5796" spans="1:15" x14ac:dyDescent="0.25">
      <c r="A5796">
        <v>319</v>
      </c>
      <c r="B5796">
        <v>20240210</v>
      </c>
      <c r="C5796">
        <v>2.6</v>
      </c>
      <c r="D5796">
        <v>11</v>
      </c>
      <c r="E5796">
        <v>478</v>
      </c>
      <c r="F5796">
        <v>3.6</v>
      </c>
      <c r="G5796">
        <v>985.4</v>
      </c>
      <c r="H5796">
        <v>89</v>
      </c>
      <c r="I5796" s="101" t="s">
        <v>33</v>
      </c>
      <c r="J5796" s="1">
        <f>DATEVALUE(RIGHT(jaar_zip[[#This Row],[YYYYMMDD]],2)&amp;"-"&amp;MID(jaar_zip[[#This Row],[YYYYMMDD]],5,2)&amp;"-"&amp;LEFT(jaar_zip[[#This Row],[YYYYMMDD]],4))</f>
        <v>45332</v>
      </c>
      <c r="K5796" s="101" t="str">
        <f>IF(AND(VALUE(MONTH(jaar_zip[[#This Row],[Datum]]))=1,VALUE(WEEKNUM(jaar_zip[[#This Row],[Datum]],21))&gt;51),RIGHT(YEAR(jaar_zip[[#This Row],[Datum]])-1,2),RIGHT(YEAR(jaar_zip[[#This Row],[Datum]]),2))&amp;"-"&amp; TEXT(WEEKNUM(jaar_zip[[#This Row],[Datum]],21),"00")</f>
        <v>24-06</v>
      </c>
      <c r="L5796" s="101">
        <f>MONTH(jaar_zip[[#This Row],[Datum]])</f>
        <v>2</v>
      </c>
      <c r="M5796" s="101">
        <f>IF(ISNUMBER(jaar_zip[[#This Row],[etmaaltemperatuur]]),IF(jaar_zip[[#This Row],[etmaaltemperatuur]]&lt;stookgrens,stookgrens-jaar_zip[[#This Row],[etmaaltemperatuur]],0),"")</f>
        <v>7</v>
      </c>
      <c r="N5796" s="101">
        <f>IF(ISNUMBER(jaar_zip[[#This Row],[graaddagen]]),IF(OR(MONTH(jaar_zip[[#This Row],[Datum]])=1,MONTH(jaar_zip[[#This Row],[Datum]])=2,MONTH(jaar_zip[[#This Row],[Datum]])=11,MONTH(jaar_zip[[#This Row],[Datum]])=12),1.1,IF(OR(MONTH(jaar_zip[[#This Row],[Datum]])=3,MONTH(jaar_zip[[#This Row],[Datum]])=10),1,0.8))*jaar_zip[[#This Row],[graaddagen]],"")</f>
        <v>7.7000000000000011</v>
      </c>
      <c r="O5796" s="101">
        <f>IF(ISNUMBER(jaar_zip[[#This Row],[etmaaltemperatuur]]),IF(jaar_zip[[#This Row],[etmaaltemperatuur]]&gt;stookgrens,jaar_zip[[#This Row],[etmaaltemperatuur]]-stookgrens,0),"")</f>
        <v>0</v>
      </c>
    </row>
    <row r="5797" spans="1:15" x14ac:dyDescent="0.25">
      <c r="A5797">
        <v>319</v>
      </c>
      <c r="B5797">
        <v>20240211</v>
      </c>
      <c r="C5797">
        <v>3.1</v>
      </c>
      <c r="D5797">
        <v>8.6</v>
      </c>
      <c r="E5797">
        <v>235</v>
      </c>
      <c r="F5797">
        <v>1.2</v>
      </c>
      <c r="G5797">
        <v>991.4</v>
      </c>
      <c r="H5797">
        <v>92</v>
      </c>
      <c r="I5797" s="101" t="s">
        <v>33</v>
      </c>
      <c r="J5797" s="1">
        <f>DATEVALUE(RIGHT(jaar_zip[[#This Row],[YYYYMMDD]],2)&amp;"-"&amp;MID(jaar_zip[[#This Row],[YYYYMMDD]],5,2)&amp;"-"&amp;LEFT(jaar_zip[[#This Row],[YYYYMMDD]],4))</f>
        <v>45333</v>
      </c>
      <c r="K5797" s="101" t="str">
        <f>IF(AND(VALUE(MONTH(jaar_zip[[#This Row],[Datum]]))=1,VALUE(WEEKNUM(jaar_zip[[#This Row],[Datum]],21))&gt;51),RIGHT(YEAR(jaar_zip[[#This Row],[Datum]])-1,2),RIGHT(YEAR(jaar_zip[[#This Row],[Datum]]),2))&amp;"-"&amp; TEXT(WEEKNUM(jaar_zip[[#This Row],[Datum]],21),"00")</f>
        <v>24-06</v>
      </c>
      <c r="L5797" s="101">
        <f>MONTH(jaar_zip[[#This Row],[Datum]])</f>
        <v>2</v>
      </c>
      <c r="M5797" s="101">
        <f>IF(ISNUMBER(jaar_zip[[#This Row],[etmaaltemperatuur]]),IF(jaar_zip[[#This Row],[etmaaltemperatuur]]&lt;stookgrens,stookgrens-jaar_zip[[#This Row],[etmaaltemperatuur]],0),"")</f>
        <v>9.4</v>
      </c>
      <c r="N5797" s="101">
        <f>IF(ISNUMBER(jaar_zip[[#This Row],[graaddagen]]),IF(OR(MONTH(jaar_zip[[#This Row],[Datum]])=1,MONTH(jaar_zip[[#This Row],[Datum]])=2,MONTH(jaar_zip[[#This Row],[Datum]])=11,MONTH(jaar_zip[[#This Row],[Datum]])=12),1.1,IF(OR(MONTH(jaar_zip[[#This Row],[Datum]])=3,MONTH(jaar_zip[[#This Row],[Datum]])=10),1,0.8))*jaar_zip[[#This Row],[graaddagen]],"")</f>
        <v>10.340000000000002</v>
      </c>
      <c r="O5797" s="101">
        <f>IF(ISNUMBER(jaar_zip[[#This Row],[etmaaltemperatuur]]),IF(jaar_zip[[#This Row],[etmaaltemperatuur]]&gt;stookgrens,jaar_zip[[#This Row],[etmaaltemperatuur]]-stookgrens,0),"")</f>
        <v>0</v>
      </c>
    </row>
    <row r="5798" spans="1:15" x14ac:dyDescent="0.25">
      <c r="A5798">
        <v>319</v>
      </c>
      <c r="B5798">
        <v>20240212</v>
      </c>
      <c r="C5798">
        <v>4.3</v>
      </c>
      <c r="D5798">
        <v>7</v>
      </c>
      <c r="E5798">
        <v>672</v>
      </c>
      <c r="F5798">
        <v>0.5</v>
      </c>
      <c r="G5798">
        <v>1006.3</v>
      </c>
      <c r="H5798">
        <v>87</v>
      </c>
      <c r="I5798" s="101" t="s">
        <v>33</v>
      </c>
      <c r="J5798" s="1">
        <f>DATEVALUE(RIGHT(jaar_zip[[#This Row],[YYYYMMDD]],2)&amp;"-"&amp;MID(jaar_zip[[#This Row],[YYYYMMDD]],5,2)&amp;"-"&amp;LEFT(jaar_zip[[#This Row],[YYYYMMDD]],4))</f>
        <v>45334</v>
      </c>
      <c r="K5798" s="101" t="str">
        <f>IF(AND(VALUE(MONTH(jaar_zip[[#This Row],[Datum]]))=1,VALUE(WEEKNUM(jaar_zip[[#This Row],[Datum]],21))&gt;51),RIGHT(YEAR(jaar_zip[[#This Row],[Datum]])-1,2),RIGHT(YEAR(jaar_zip[[#This Row],[Datum]]),2))&amp;"-"&amp; TEXT(WEEKNUM(jaar_zip[[#This Row],[Datum]],21),"00")</f>
        <v>24-07</v>
      </c>
      <c r="L5798" s="101">
        <f>MONTH(jaar_zip[[#This Row],[Datum]])</f>
        <v>2</v>
      </c>
      <c r="M5798" s="101">
        <f>IF(ISNUMBER(jaar_zip[[#This Row],[etmaaltemperatuur]]),IF(jaar_zip[[#This Row],[etmaaltemperatuur]]&lt;stookgrens,stookgrens-jaar_zip[[#This Row],[etmaaltemperatuur]],0),"")</f>
        <v>11</v>
      </c>
      <c r="N5798" s="101">
        <f>IF(ISNUMBER(jaar_zip[[#This Row],[graaddagen]]),IF(OR(MONTH(jaar_zip[[#This Row],[Datum]])=1,MONTH(jaar_zip[[#This Row],[Datum]])=2,MONTH(jaar_zip[[#This Row],[Datum]])=11,MONTH(jaar_zip[[#This Row],[Datum]])=12),1.1,IF(OR(MONTH(jaar_zip[[#This Row],[Datum]])=3,MONTH(jaar_zip[[#This Row],[Datum]])=10),1,0.8))*jaar_zip[[#This Row],[graaddagen]],"")</f>
        <v>12.100000000000001</v>
      </c>
      <c r="O5798" s="101">
        <f>IF(ISNUMBER(jaar_zip[[#This Row],[etmaaltemperatuur]]),IF(jaar_zip[[#This Row],[etmaaltemperatuur]]&gt;stookgrens,jaar_zip[[#This Row],[etmaaltemperatuur]]-stookgrens,0),"")</f>
        <v>0</v>
      </c>
    </row>
    <row r="5799" spans="1:15" x14ac:dyDescent="0.25">
      <c r="A5799">
        <v>319</v>
      </c>
      <c r="B5799">
        <v>20240213</v>
      </c>
      <c r="C5799">
        <v>5.6</v>
      </c>
      <c r="D5799">
        <v>7.5</v>
      </c>
      <c r="E5799">
        <v>721</v>
      </c>
      <c r="F5799">
        <v>0.5</v>
      </c>
      <c r="G5799">
        <v>1015.5</v>
      </c>
      <c r="H5799">
        <v>81</v>
      </c>
      <c r="I5799" s="101" t="s">
        <v>33</v>
      </c>
      <c r="J5799" s="1">
        <f>DATEVALUE(RIGHT(jaar_zip[[#This Row],[YYYYMMDD]],2)&amp;"-"&amp;MID(jaar_zip[[#This Row],[YYYYMMDD]],5,2)&amp;"-"&amp;LEFT(jaar_zip[[#This Row],[YYYYMMDD]],4))</f>
        <v>45335</v>
      </c>
      <c r="K5799" s="101" t="str">
        <f>IF(AND(VALUE(MONTH(jaar_zip[[#This Row],[Datum]]))=1,VALUE(WEEKNUM(jaar_zip[[#This Row],[Datum]],21))&gt;51),RIGHT(YEAR(jaar_zip[[#This Row],[Datum]])-1,2),RIGHT(YEAR(jaar_zip[[#This Row],[Datum]]),2))&amp;"-"&amp; TEXT(WEEKNUM(jaar_zip[[#This Row],[Datum]],21),"00")</f>
        <v>24-07</v>
      </c>
      <c r="L5799" s="101">
        <f>MONTH(jaar_zip[[#This Row],[Datum]])</f>
        <v>2</v>
      </c>
      <c r="M5799" s="101">
        <f>IF(ISNUMBER(jaar_zip[[#This Row],[etmaaltemperatuur]]),IF(jaar_zip[[#This Row],[etmaaltemperatuur]]&lt;stookgrens,stookgrens-jaar_zip[[#This Row],[etmaaltemperatuur]],0),"")</f>
        <v>10.5</v>
      </c>
      <c r="N5799" s="101">
        <f>IF(ISNUMBER(jaar_zip[[#This Row],[graaddagen]]),IF(OR(MONTH(jaar_zip[[#This Row],[Datum]])=1,MONTH(jaar_zip[[#This Row],[Datum]])=2,MONTH(jaar_zip[[#This Row],[Datum]])=11,MONTH(jaar_zip[[#This Row],[Datum]])=12),1.1,IF(OR(MONTH(jaar_zip[[#This Row],[Datum]])=3,MONTH(jaar_zip[[#This Row],[Datum]])=10),1,0.8))*jaar_zip[[#This Row],[graaddagen]],"")</f>
        <v>11.55</v>
      </c>
      <c r="O5799" s="101">
        <f>IF(ISNUMBER(jaar_zip[[#This Row],[etmaaltemperatuur]]),IF(jaar_zip[[#This Row],[etmaaltemperatuur]]&gt;stookgrens,jaar_zip[[#This Row],[etmaaltemperatuur]]-stookgrens,0),"")</f>
        <v>0</v>
      </c>
    </row>
    <row r="5800" spans="1:15" x14ac:dyDescent="0.25">
      <c r="A5800">
        <v>319</v>
      </c>
      <c r="B5800">
        <v>20240214</v>
      </c>
      <c r="C5800">
        <v>7</v>
      </c>
      <c r="D5800">
        <v>12.1</v>
      </c>
      <c r="E5800">
        <v>192</v>
      </c>
      <c r="F5800">
        <v>2.2000000000000002</v>
      </c>
      <c r="G5800">
        <v>1015.7</v>
      </c>
      <c r="H5800">
        <v>91</v>
      </c>
      <c r="I5800" s="101" t="s">
        <v>33</v>
      </c>
      <c r="J5800" s="1">
        <f>DATEVALUE(RIGHT(jaar_zip[[#This Row],[YYYYMMDD]],2)&amp;"-"&amp;MID(jaar_zip[[#This Row],[YYYYMMDD]],5,2)&amp;"-"&amp;LEFT(jaar_zip[[#This Row],[YYYYMMDD]],4))</f>
        <v>45336</v>
      </c>
      <c r="K5800" s="101" t="str">
        <f>IF(AND(VALUE(MONTH(jaar_zip[[#This Row],[Datum]]))=1,VALUE(WEEKNUM(jaar_zip[[#This Row],[Datum]],21))&gt;51),RIGHT(YEAR(jaar_zip[[#This Row],[Datum]])-1,2),RIGHT(YEAR(jaar_zip[[#This Row],[Datum]]),2))&amp;"-"&amp; TEXT(WEEKNUM(jaar_zip[[#This Row],[Datum]],21),"00")</f>
        <v>24-07</v>
      </c>
      <c r="L5800" s="101">
        <f>MONTH(jaar_zip[[#This Row],[Datum]])</f>
        <v>2</v>
      </c>
      <c r="M5800" s="101">
        <f>IF(ISNUMBER(jaar_zip[[#This Row],[etmaaltemperatuur]]),IF(jaar_zip[[#This Row],[etmaaltemperatuur]]&lt;stookgrens,stookgrens-jaar_zip[[#This Row],[etmaaltemperatuur]],0),"")</f>
        <v>5.9</v>
      </c>
      <c r="N5800" s="101">
        <f>IF(ISNUMBER(jaar_zip[[#This Row],[graaddagen]]),IF(OR(MONTH(jaar_zip[[#This Row],[Datum]])=1,MONTH(jaar_zip[[#This Row],[Datum]])=2,MONTH(jaar_zip[[#This Row],[Datum]])=11,MONTH(jaar_zip[[#This Row],[Datum]])=12),1.1,IF(OR(MONTH(jaar_zip[[#This Row],[Datum]])=3,MONTH(jaar_zip[[#This Row],[Datum]])=10),1,0.8))*jaar_zip[[#This Row],[graaddagen]],"")</f>
        <v>6.4900000000000011</v>
      </c>
      <c r="O5800" s="101">
        <f>IF(ISNUMBER(jaar_zip[[#This Row],[etmaaltemperatuur]]),IF(jaar_zip[[#This Row],[etmaaltemperatuur]]&gt;stookgrens,jaar_zip[[#This Row],[etmaaltemperatuur]]-stookgrens,0),"")</f>
        <v>0</v>
      </c>
    </row>
    <row r="5801" spans="1:15" x14ac:dyDescent="0.25">
      <c r="A5801">
        <v>319</v>
      </c>
      <c r="B5801">
        <v>20240215</v>
      </c>
      <c r="C5801">
        <v>3.9</v>
      </c>
      <c r="D5801">
        <v>13.8</v>
      </c>
      <c r="E5801">
        <v>548</v>
      </c>
      <c r="F5801">
        <v>5.8</v>
      </c>
      <c r="G5801">
        <v>1012.2</v>
      </c>
      <c r="H5801">
        <v>80</v>
      </c>
      <c r="I5801" s="101" t="s">
        <v>33</v>
      </c>
      <c r="J5801" s="1">
        <f>DATEVALUE(RIGHT(jaar_zip[[#This Row],[YYYYMMDD]],2)&amp;"-"&amp;MID(jaar_zip[[#This Row],[YYYYMMDD]],5,2)&amp;"-"&amp;LEFT(jaar_zip[[#This Row],[YYYYMMDD]],4))</f>
        <v>45337</v>
      </c>
      <c r="K5801" s="101" t="str">
        <f>IF(AND(VALUE(MONTH(jaar_zip[[#This Row],[Datum]]))=1,VALUE(WEEKNUM(jaar_zip[[#This Row],[Datum]],21))&gt;51),RIGHT(YEAR(jaar_zip[[#This Row],[Datum]])-1,2),RIGHT(YEAR(jaar_zip[[#This Row],[Datum]]),2))&amp;"-"&amp; TEXT(WEEKNUM(jaar_zip[[#This Row],[Datum]],21),"00")</f>
        <v>24-07</v>
      </c>
      <c r="L5801" s="101">
        <f>MONTH(jaar_zip[[#This Row],[Datum]])</f>
        <v>2</v>
      </c>
      <c r="M5801" s="101">
        <f>IF(ISNUMBER(jaar_zip[[#This Row],[etmaaltemperatuur]]),IF(jaar_zip[[#This Row],[etmaaltemperatuur]]&lt;stookgrens,stookgrens-jaar_zip[[#This Row],[etmaaltemperatuur]],0),"")</f>
        <v>4.1999999999999993</v>
      </c>
      <c r="N5801" s="101">
        <f>IF(ISNUMBER(jaar_zip[[#This Row],[graaddagen]]),IF(OR(MONTH(jaar_zip[[#This Row],[Datum]])=1,MONTH(jaar_zip[[#This Row],[Datum]])=2,MONTH(jaar_zip[[#This Row],[Datum]])=11,MONTH(jaar_zip[[#This Row],[Datum]])=12),1.1,IF(OR(MONTH(jaar_zip[[#This Row],[Datum]])=3,MONTH(jaar_zip[[#This Row],[Datum]])=10),1,0.8))*jaar_zip[[#This Row],[graaddagen]],"")</f>
        <v>4.6199999999999992</v>
      </c>
      <c r="O5801" s="101">
        <f>IF(ISNUMBER(jaar_zip[[#This Row],[etmaaltemperatuur]]),IF(jaar_zip[[#This Row],[etmaaltemperatuur]]&gt;stookgrens,jaar_zip[[#This Row],[etmaaltemperatuur]]-stookgrens,0),"")</f>
        <v>0</v>
      </c>
    </row>
    <row r="5802" spans="1:15" x14ac:dyDescent="0.25">
      <c r="A5802">
        <v>319</v>
      </c>
      <c r="B5802">
        <v>20240216</v>
      </c>
      <c r="C5802">
        <v>4.5</v>
      </c>
      <c r="D5802">
        <v>11.9</v>
      </c>
      <c r="E5802">
        <v>279</v>
      </c>
      <c r="F5802">
        <v>1.3</v>
      </c>
      <c r="G5802">
        <v>1015.6</v>
      </c>
      <c r="H5802">
        <v>85</v>
      </c>
      <c r="I5802" s="101" t="s">
        <v>33</v>
      </c>
      <c r="J5802" s="1">
        <f>DATEVALUE(RIGHT(jaar_zip[[#This Row],[YYYYMMDD]],2)&amp;"-"&amp;MID(jaar_zip[[#This Row],[YYYYMMDD]],5,2)&amp;"-"&amp;LEFT(jaar_zip[[#This Row],[YYYYMMDD]],4))</f>
        <v>45338</v>
      </c>
      <c r="K5802" s="101" t="str">
        <f>IF(AND(VALUE(MONTH(jaar_zip[[#This Row],[Datum]]))=1,VALUE(WEEKNUM(jaar_zip[[#This Row],[Datum]],21))&gt;51),RIGHT(YEAR(jaar_zip[[#This Row],[Datum]])-1,2),RIGHT(YEAR(jaar_zip[[#This Row],[Datum]]),2))&amp;"-"&amp; TEXT(WEEKNUM(jaar_zip[[#This Row],[Datum]],21),"00")</f>
        <v>24-07</v>
      </c>
      <c r="L5802" s="101">
        <f>MONTH(jaar_zip[[#This Row],[Datum]])</f>
        <v>2</v>
      </c>
      <c r="M5802" s="101">
        <f>IF(ISNUMBER(jaar_zip[[#This Row],[etmaaltemperatuur]]),IF(jaar_zip[[#This Row],[etmaaltemperatuur]]&lt;stookgrens,stookgrens-jaar_zip[[#This Row],[etmaaltemperatuur]],0),"")</f>
        <v>6.1</v>
      </c>
      <c r="N5802" s="101">
        <f>IF(ISNUMBER(jaar_zip[[#This Row],[graaddagen]]),IF(OR(MONTH(jaar_zip[[#This Row],[Datum]])=1,MONTH(jaar_zip[[#This Row],[Datum]])=2,MONTH(jaar_zip[[#This Row],[Datum]])=11,MONTH(jaar_zip[[#This Row],[Datum]])=12),1.1,IF(OR(MONTH(jaar_zip[[#This Row],[Datum]])=3,MONTH(jaar_zip[[#This Row],[Datum]])=10),1,0.8))*jaar_zip[[#This Row],[graaddagen]],"")</f>
        <v>6.71</v>
      </c>
      <c r="O5802" s="101">
        <f>IF(ISNUMBER(jaar_zip[[#This Row],[etmaaltemperatuur]]),IF(jaar_zip[[#This Row],[etmaaltemperatuur]]&gt;stookgrens,jaar_zip[[#This Row],[etmaaltemperatuur]]-stookgrens,0),"")</f>
        <v>0</v>
      </c>
    </row>
    <row r="5803" spans="1:15" x14ac:dyDescent="0.25">
      <c r="A5803">
        <v>319</v>
      </c>
      <c r="B5803">
        <v>20240217</v>
      </c>
      <c r="C5803">
        <v>3.6</v>
      </c>
      <c r="D5803">
        <v>11</v>
      </c>
      <c r="E5803">
        <v>614</v>
      </c>
      <c r="F5803">
        <v>-0.1</v>
      </c>
      <c r="G5803">
        <v>1030.8</v>
      </c>
      <c r="H5803">
        <v>83</v>
      </c>
      <c r="I5803" s="101" t="s">
        <v>33</v>
      </c>
      <c r="J5803" s="1">
        <f>DATEVALUE(RIGHT(jaar_zip[[#This Row],[YYYYMMDD]],2)&amp;"-"&amp;MID(jaar_zip[[#This Row],[YYYYMMDD]],5,2)&amp;"-"&amp;LEFT(jaar_zip[[#This Row],[YYYYMMDD]],4))</f>
        <v>45339</v>
      </c>
      <c r="K5803" s="101" t="str">
        <f>IF(AND(VALUE(MONTH(jaar_zip[[#This Row],[Datum]]))=1,VALUE(WEEKNUM(jaar_zip[[#This Row],[Datum]],21))&gt;51),RIGHT(YEAR(jaar_zip[[#This Row],[Datum]])-1,2),RIGHT(YEAR(jaar_zip[[#This Row],[Datum]]),2))&amp;"-"&amp; TEXT(WEEKNUM(jaar_zip[[#This Row],[Datum]],21),"00")</f>
        <v>24-07</v>
      </c>
      <c r="L5803" s="101">
        <f>MONTH(jaar_zip[[#This Row],[Datum]])</f>
        <v>2</v>
      </c>
      <c r="M5803" s="101">
        <f>IF(ISNUMBER(jaar_zip[[#This Row],[etmaaltemperatuur]]),IF(jaar_zip[[#This Row],[etmaaltemperatuur]]&lt;stookgrens,stookgrens-jaar_zip[[#This Row],[etmaaltemperatuur]],0),"")</f>
        <v>7</v>
      </c>
      <c r="N5803" s="101">
        <f>IF(ISNUMBER(jaar_zip[[#This Row],[graaddagen]]),IF(OR(MONTH(jaar_zip[[#This Row],[Datum]])=1,MONTH(jaar_zip[[#This Row],[Datum]])=2,MONTH(jaar_zip[[#This Row],[Datum]])=11,MONTH(jaar_zip[[#This Row],[Datum]])=12),1.1,IF(OR(MONTH(jaar_zip[[#This Row],[Datum]])=3,MONTH(jaar_zip[[#This Row],[Datum]])=10),1,0.8))*jaar_zip[[#This Row],[graaddagen]],"")</f>
        <v>7.7000000000000011</v>
      </c>
      <c r="O5803" s="101">
        <f>IF(ISNUMBER(jaar_zip[[#This Row],[etmaaltemperatuur]]),IF(jaar_zip[[#This Row],[etmaaltemperatuur]]&gt;stookgrens,jaar_zip[[#This Row],[etmaaltemperatuur]]-stookgrens,0),"")</f>
        <v>0</v>
      </c>
    </row>
    <row r="5804" spans="1:15" x14ac:dyDescent="0.25">
      <c r="A5804">
        <v>319</v>
      </c>
      <c r="B5804">
        <v>20240218</v>
      </c>
      <c r="C5804">
        <v>6.8</v>
      </c>
      <c r="D5804">
        <v>10.4</v>
      </c>
      <c r="E5804">
        <v>190</v>
      </c>
      <c r="F5804">
        <v>7.4</v>
      </c>
      <c r="G5804">
        <v>1025.8</v>
      </c>
      <c r="H5804">
        <v>88</v>
      </c>
      <c r="I5804" s="101" t="s">
        <v>33</v>
      </c>
      <c r="J5804" s="1">
        <f>DATEVALUE(RIGHT(jaar_zip[[#This Row],[YYYYMMDD]],2)&amp;"-"&amp;MID(jaar_zip[[#This Row],[YYYYMMDD]],5,2)&amp;"-"&amp;LEFT(jaar_zip[[#This Row],[YYYYMMDD]],4))</f>
        <v>45340</v>
      </c>
      <c r="K5804" s="101" t="str">
        <f>IF(AND(VALUE(MONTH(jaar_zip[[#This Row],[Datum]]))=1,VALUE(WEEKNUM(jaar_zip[[#This Row],[Datum]],21))&gt;51),RIGHT(YEAR(jaar_zip[[#This Row],[Datum]])-1,2),RIGHT(YEAR(jaar_zip[[#This Row],[Datum]]),2))&amp;"-"&amp; TEXT(WEEKNUM(jaar_zip[[#This Row],[Datum]],21),"00")</f>
        <v>24-07</v>
      </c>
      <c r="L5804" s="101">
        <f>MONTH(jaar_zip[[#This Row],[Datum]])</f>
        <v>2</v>
      </c>
      <c r="M5804" s="101">
        <f>IF(ISNUMBER(jaar_zip[[#This Row],[etmaaltemperatuur]]),IF(jaar_zip[[#This Row],[etmaaltemperatuur]]&lt;stookgrens,stookgrens-jaar_zip[[#This Row],[etmaaltemperatuur]],0),"")</f>
        <v>7.6</v>
      </c>
      <c r="N5804" s="101">
        <f>IF(ISNUMBER(jaar_zip[[#This Row],[graaddagen]]),IF(OR(MONTH(jaar_zip[[#This Row],[Datum]])=1,MONTH(jaar_zip[[#This Row],[Datum]])=2,MONTH(jaar_zip[[#This Row],[Datum]])=11,MONTH(jaar_zip[[#This Row],[Datum]])=12),1.1,IF(OR(MONTH(jaar_zip[[#This Row],[Datum]])=3,MONTH(jaar_zip[[#This Row],[Datum]])=10),1,0.8))*jaar_zip[[#This Row],[graaddagen]],"")</f>
        <v>8.36</v>
      </c>
      <c r="O5804" s="101">
        <f>IF(ISNUMBER(jaar_zip[[#This Row],[etmaaltemperatuur]]),IF(jaar_zip[[#This Row],[etmaaltemperatuur]]&gt;stookgrens,jaar_zip[[#This Row],[etmaaltemperatuur]]-stookgrens,0),"")</f>
        <v>0</v>
      </c>
    </row>
    <row r="5805" spans="1:15" x14ac:dyDescent="0.25">
      <c r="A5805">
        <v>319</v>
      </c>
      <c r="B5805">
        <v>20240219</v>
      </c>
      <c r="C5805">
        <v>4.3</v>
      </c>
      <c r="D5805">
        <v>8.9</v>
      </c>
      <c r="E5805">
        <v>253</v>
      </c>
      <c r="F5805">
        <v>0.6</v>
      </c>
      <c r="G5805">
        <v>1028.4000000000001</v>
      </c>
      <c r="H5805">
        <v>92</v>
      </c>
      <c r="I5805" s="101" t="s">
        <v>33</v>
      </c>
      <c r="J5805" s="1">
        <f>DATEVALUE(RIGHT(jaar_zip[[#This Row],[YYYYMMDD]],2)&amp;"-"&amp;MID(jaar_zip[[#This Row],[YYYYMMDD]],5,2)&amp;"-"&amp;LEFT(jaar_zip[[#This Row],[YYYYMMDD]],4))</f>
        <v>45341</v>
      </c>
      <c r="K5805" s="101" t="str">
        <f>IF(AND(VALUE(MONTH(jaar_zip[[#This Row],[Datum]]))=1,VALUE(WEEKNUM(jaar_zip[[#This Row],[Datum]],21))&gt;51),RIGHT(YEAR(jaar_zip[[#This Row],[Datum]])-1,2),RIGHT(YEAR(jaar_zip[[#This Row],[Datum]]),2))&amp;"-"&amp; TEXT(WEEKNUM(jaar_zip[[#This Row],[Datum]],21),"00")</f>
        <v>24-08</v>
      </c>
      <c r="L5805" s="101">
        <f>MONTH(jaar_zip[[#This Row],[Datum]])</f>
        <v>2</v>
      </c>
      <c r="M5805" s="101">
        <f>IF(ISNUMBER(jaar_zip[[#This Row],[etmaaltemperatuur]]),IF(jaar_zip[[#This Row],[etmaaltemperatuur]]&lt;stookgrens,stookgrens-jaar_zip[[#This Row],[etmaaltemperatuur]],0),"")</f>
        <v>9.1</v>
      </c>
      <c r="N5805" s="101">
        <f>IF(ISNUMBER(jaar_zip[[#This Row],[graaddagen]]),IF(OR(MONTH(jaar_zip[[#This Row],[Datum]])=1,MONTH(jaar_zip[[#This Row],[Datum]])=2,MONTH(jaar_zip[[#This Row],[Datum]])=11,MONTH(jaar_zip[[#This Row],[Datum]])=12),1.1,IF(OR(MONTH(jaar_zip[[#This Row],[Datum]])=3,MONTH(jaar_zip[[#This Row],[Datum]])=10),1,0.8))*jaar_zip[[#This Row],[graaddagen]],"")</f>
        <v>10.01</v>
      </c>
      <c r="O5805" s="101">
        <f>IF(ISNUMBER(jaar_zip[[#This Row],[etmaaltemperatuur]]),IF(jaar_zip[[#This Row],[etmaaltemperatuur]]&gt;stookgrens,jaar_zip[[#This Row],[etmaaltemperatuur]]-stookgrens,0),"")</f>
        <v>0</v>
      </c>
    </row>
    <row r="5806" spans="1:15" x14ac:dyDescent="0.25">
      <c r="A5806">
        <v>319</v>
      </c>
      <c r="B5806">
        <v>20240220</v>
      </c>
      <c r="C5806">
        <v>5.6</v>
      </c>
      <c r="D5806">
        <v>8.5</v>
      </c>
      <c r="E5806">
        <v>475</v>
      </c>
      <c r="F5806">
        <v>-0.1</v>
      </c>
      <c r="G5806">
        <v>1027.0999999999999</v>
      </c>
      <c r="H5806">
        <v>87</v>
      </c>
      <c r="I5806" s="101" t="s">
        <v>33</v>
      </c>
      <c r="J5806" s="1">
        <f>DATEVALUE(RIGHT(jaar_zip[[#This Row],[YYYYMMDD]],2)&amp;"-"&amp;MID(jaar_zip[[#This Row],[YYYYMMDD]],5,2)&amp;"-"&amp;LEFT(jaar_zip[[#This Row],[YYYYMMDD]],4))</f>
        <v>45342</v>
      </c>
      <c r="K5806" s="101" t="str">
        <f>IF(AND(VALUE(MONTH(jaar_zip[[#This Row],[Datum]]))=1,VALUE(WEEKNUM(jaar_zip[[#This Row],[Datum]],21))&gt;51),RIGHT(YEAR(jaar_zip[[#This Row],[Datum]])-1,2),RIGHT(YEAR(jaar_zip[[#This Row],[Datum]]),2))&amp;"-"&amp; TEXT(WEEKNUM(jaar_zip[[#This Row],[Datum]],21),"00")</f>
        <v>24-08</v>
      </c>
      <c r="L5806" s="101">
        <f>MONTH(jaar_zip[[#This Row],[Datum]])</f>
        <v>2</v>
      </c>
      <c r="M5806" s="101">
        <f>IF(ISNUMBER(jaar_zip[[#This Row],[etmaaltemperatuur]]),IF(jaar_zip[[#This Row],[etmaaltemperatuur]]&lt;stookgrens,stookgrens-jaar_zip[[#This Row],[etmaaltemperatuur]],0),"")</f>
        <v>9.5</v>
      </c>
      <c r="N5806" s="101">
        <f>IF(ISNUMBER(jaar_zip[[#This Row],[graaddagen]]),IF(OR(MONTH(jaar_zip[[#This Row],[Datum]])=1,MONTH(jaar_zip[[#This Row],[Datum]])=2,MONTH(jaar_zip[[#This Row],[Datum]])=11,MONTH(jaar_zip[[#This Row],[Datum]])=12),1.1,IF(OR(MONTH(jaar_zip[[#This Row],[Datum]])=3,MONTH(jaar_zip[[#This Row],[Datum]])=10),1,0.8))*jaar_zip[[#This Row],[graaddagen]],"")</f>
        <v>10.450000000000001</v>
      </c>
      <c r="O5806" s="101">
        <f>IF(ISNUMBER(jaar_zip[[#This Row],[etmaaltemperatuur]]),IF(jaar_zip[[#This Row],[etmaaltemperatuur]]&gt;stookgrens,jaar_zip[[#This Row],[etmaaltemperatuur]]-stookgrens,0),"")</f>
        <v>0</v>
      </c>
    </row>
    <row r="5807" spans="1:15" x14ac:dyDescent="0.25">
      <c r="A5807">
        <v>319</v>
      </c>
      <c r="B5807">
        <v>20240221</v>
      </c>
      <c r="C5807">
        <v>7.1</v>
      </c>
      <c r="D5807">
        <v>9.4</v>
      </c>
      <c r="E5807">
        <v>207</v>
      </c>
      <c r="F5807">
        <v>5</v>
      </c>
      <c r="G5807">
        <v>1010.7</v>
      </c>
      <c r="H5807">
        <v>90</v>
      </c>
      <c r="I5807" s="101" t="s">
        <v>33</v>
      </c>
      <c r="J5807" s="1">
        <f>DATEVALUE(RIGHT(jaar_zip[[#This Row],[YYYYMMDD]],2)&amp;"-"&amp;MID(jaar_zip[[#This Row],[YYYYMMDD]],5,2)&amp;"-"&amp;LEFT(jaar_zip[[#This Row],[YYYYMMDD]],4))</f>
        <v>45343</v>
      </c>
      <c r="K5807" s="101" t="str">
        <f>IF(AND(VALUE(MONTH(jaar_zip[[#This Row],[Datum]]))=1,VALUE(WEEKNUM(jaar_zip[[#This Row],[Datum]],21))&gt;51),RIGHT(YEAR(jaar_zip[[#This Row],[Datum]])-1,2),RIGHT(YEAR(jaar_zip[[#This Row],[Datum]]),2))&amp;"-"&amp; TEXT(WEEKNUM(jaar_zip[[#This Row],[Datum]],21),"00")</f>
        <v>24-08</v>
      </c>
      <c r="L5807" s="101">
        <f>MONTH(jaar_zip[[#This Row],[Datum]])</f>
        <v>2</v>
      </c>
      <c r="M5807" s="101">
        <f>IF(ISNUMBER(jaar_zip[[#This Row],[etmaaltemperatuur]]),IF(jaar_zip[[#This Row],[etmaaltemperatuur]]&lt;stookgrens,stookgrens-jaar_zip[[#This Row],[etmaaltemperatuur]],0),"")</f>
        <v>8.6</v>
      </c>
      <c r="N5807" s="101">
        <f>IF(ISNUMBER(jaar_zip[[#This Row],[graaddagen]]),IF(OR(MONTH(jaar_zip[[#This Row],[Datum]])=1,MONTH(jaar_zip[[#This Row],[Datum]])=2,MONTH(jaar_zip[[#This Row],[Datum]])=11,MONTH(jaar_zip[[#This Row],[Datum]])=12),1.1,IF(OR(MONTH(jaar_zip[[#This Row],[Datum]])=3,MONTH(jaar_zip[[#This Row],[Datum]])=10),1,0.8))*jaar_zip[[#This Row],[graaddagen]],"")</f>
        <v>9.4600000000000009</v>
      </c>
      <c r="O5807" s="101">
        <f>IF(ISNUMBER(jaar_zip[[#This Row],[etmaaltemperatuur]]),IF(jaar_zip[[#This Row],[etmaaltemperatuur]]&gt;stookgrens,jaar_zip[[#This Row],[etmaaltemperatuur]]-stookgrens,0),"")</f>
        <v>0</v>
      </c>
    </row>
    <row r="5808" spans="1:15" x14ac:dyDescent="0.25">
      <c r="A5808">
        <v>319</v>
      </c>
      <c r="B5808">
        <v>20240222</v>
      </c>
      <c r="C5808">
        <v>7.5</v>
      </c>
      <c r="D5808">
        <v>9.9</v>
      </c>
      <c r="E5808">
        <v>305</v>
      </c>
      <c r="F5808">
        <v>1.2</v>
      </c>
      <c r="G5808">
        <v>987.3</v>
      </c>
      <c r="H5808">
        <v>88</v>
      </c>
      <c r="I5808" s="101" t="s">
        <v>33</v>
      </c>
      <c r="J5808" s="1">
        <f>DATEVALUE(RIGHT(jaar_zip[[#This Row],[YYYYMMDD]],2)&amp;"-"&amp;MID(jaar_zip[[#This Row],[YYYYMMDD]],5,2)&amp;"-"&amp;LEFT(jaar_zip[[#This Row],[YYYYMMDD]],4))</f>
        <v>45344</v>
      </c>
      <c r="K5808" s="101" t="str">
        <f>IF(AND(VALUE(MONTH(jaar_zip[[#This Row],[Datum]]))=1,VALUE(WEEKNUM(jaar_zip[[#This Row],[Datum]],21))&gt;51),RIGHT(YEAR(jaar_zip[[#This Row],[Datum]])-1,2),RIGHT(YEAR(jaar_zip[[#This Row],[Datum]]),2))&amp;"-"&amp; TEXT(WEEKNUM(jaar_zip[[#This Row],[Datum]],21),"00")</f>
        <v>24-08</v>
      </c>
      <c r="L5808" s="101">
        <f>MONTH(jaar_zip[[#This Row],[Datum]])</f>
        <v>2</v>
      </c>
      <c r="M5808" s="101">
        <f>IF(ISNUMBER(jaar_zip[[#This Row],[etmaaltemperatuur]]),IF(jaar_zip[[#This Row],[etmaaltemperatuur]]&lt;stookgrens,stookgrens-jaar_zip[[#This Row],[etmaaltemperatuur]],0),"")</f>
        <v>8.1</v>
      </c>
      <c r="N5808" s="101">
        <f>IF(ISNUMBER(jaar_zip[[#This Row],[graaddagen]]),IF(OR(MONTH(jaar_zip[[#This Row],[Datum]])=1,MONTH(jaar_zip[[#This Row],[Datum]])=2,MONTH(jaar_zip[[#This Row],[Datum]])=11,MONTH(jaar_zip[[#This Row],[Datum]])=12),1.1,IF(OR(MONTH(jaar_zip[[#This Row],[Datum]])=3,MONTH(jaar_zip[[#This Row],[Datum]])=10),1,0.8))*jaar_zip[[#This Row],[graaddagen]],"")</f>
        <v>8.91</v>
      </c>
      <c r="O5808" s="101">
        <f>IF(ISNUMBER(jaar_zip[[#This Row],[etmaaltemperatuur]]),IF(jaar_zip[[#This Row],[etmaaltemperatuur]]&gt;stookgrens,jaar_zip[[#This Row],[etmaaltemperatuur]]-stookgrens,0),"")</f>
        <v>0</v>
      </c>
    </row>
    <row r="5809" spans="1:15" x14ac:dyDescent="0.25">
      <c r="A5809">
        <v>319</v>
      </c>
      <c r="B5809">
        <v>20240223</v>
      </c>
      <c r="C5809">
        <v>7.1</v>
      </c>
      <c r="D5809">
        <v>6</v>
      </c>
      <c r="E5809">
        <v>570</v>
      </c>
      <c r="F5809">
        <v>4.5</v>
      </c>
      <c r="G5809">
        <v>990.8</v>
      </c>
      <c r="H5809">
        <v>83</v>
      </c>
      <c r="I5809" s="101" t="s">
        <v>33</v>
      </c>
      <c r="J5809" s="1">
        <f>DATEVALUE(RIGHT(jaar_zip[[#This Row],[YYYYMMDD]],2)&amp;"-"&amp;MID(jaar_zip[[#This Row],[YYYYMMDD]],5,2)&amp;"-"&amp;LEFT(jaar_zip[[#This Row],[YYYYMMDD]],4))</f>
        <v>45345</v>
      </c>
      <c r="K5809" s="101" t="str">
        <f>IF(AND(VALUE(MONTH(jaar_zip[[#This Row],[Datum]]))=1,VALUE(WEEKNUM(jaar_zip[[#This Row],[Datum]],21))&gt;51),RIGHT(YEAR(jaar_zip[[#This Row],[Datum]])-1,2),RIGHT(YEAR(jaar_zip[[#This Row],[Datum]]),2))&amp;"-"&amp; TEXT(WEEKNUM(jaar_zip[[#This Row],[Datum]],21),"00")</f>
        <v>24-08</v>
      </c>
      <c r="L5809" s="101">
        <f>MONTH(jaar_zip[[#This Row],[Datum]])</f>
        <v>2</v>
      </c>
      <c r="M5809" s="101">
        <f>IF(ISNUMBER(jaar_zip[[#This Row],[etmaaltemperatuur]]),IF(jaar_zip[[#This Row],[etmaaltemperatuur]]&lt;stookgrens,stookgrens-jaar_zip[[#This Row],[etmaaltemperatuur]],0),"")</f>
        <v>12</v>
      </c>
      <c r="N5809" s="101">
        <f>IF(ISNUMBER(jaar_zip[[#This Row],[graaddagen]]),IF(OR(MONTH(jaar_zip[[#This Row],[Datum]])=1,MONTH(jaar_zip[[#This Row],[Datum]])=2,MONTH(jaar_zip[[#This Row],[Datum]])=11,MONTH(jaar_zip[[#This Row],[Datum]])=12),1.1,IF(OR(MONTH(jaar_zip[[#This Row],[Datum]])=3,MONTH(jaar_zip[[#This Row],[Datum]])=10),1,0.8))*jaar_zip[[#This Row],[graaddagen]],"")</f>
        <v>13.200000000000001</v>
      </c>
      <c r="O5809" s="101">
        <f>IF(ISNUMBER(jaar_zip[[#This Row],[etmaaltemperatuur]]),IF(jaar_zip[[#This Row],[etmaaltemperatuur]]&gt;stookgrens,jaar_zip[[#This Row],[etmaaltemperatuur]]-stookgrens,0),"")</f>
        <v>0</v>
      </c>
    </row>
    <row r="5810" spans="1:15" x14ac:dyDescent="0.25">
      <c r="A5810">
        <v>319</v>
      </c>
      <c r="B5810">
        <v>20240224</v>
      </c>
      <c r="C5810">
        <v>4.5</v>
      </c>
      <c r="D5810">
        <v>5.4</v>
      </c>
      <c r="E5810">
        <v>414</v>
      </c>
      <c r="F5810">
        <v>1.5</v>
      </c>
      <c r="G5810">
        <v>997.6</v>
      </c>
      <c r="H5810">
        <v>84</v>
      </c>
      <c r="I5810" s="101" t="s">
        <v>33</v>
      </c>
      <c r="J5810" s="1">
        <f>DATEVALUE(RIGHT(jaar_zip[[#This Row],[YYYYMMDD]],2)&amp;"-"&amp;MID(jaar_zip[[#This Row],[YYYYMMDD]],5,2)&amp;"-"&amp;LEFT(jaar_zip[[#This Row],[YYYYMMDD]],4))</f>
        <v>45346</v>
      </c>
      <c r="K5810" s="101" t="str">
        <f>IF(AND(VALUE(MONTH(jaar_zip[[#This Row],[Datum]]))=1,VALUE(WEEKNUM(jaar_zip[[#This Row],[Datum]],21))&gt;51),RIGHT(YEAR(jaar_zip[[#This Row],[Datum]])-1,2),RIGHT(YEAR(jaar_zip[[#This Row],[Datum]]),2))&amp;"-"&amp; TEXT(WEEKNUM(jaar_zip[[#This Row],[Datum]],21),"00")</f>
        <v>24-08</v>
      </c>
      <c r="L5810" s="101">
        <f>MONTH(jaar_zip[[#This Row],[Datum]])</f>
        <v>2</v>
      </c>
      <c r="M5810" s="101">
        <f>IF(ISNUMBER(jaar_zip[[#This Row],[etmaaltemperatuur]]),IF(jaar_zip[[#This Row],[etmaaltemperatuur]]&lt;stookgrens,stookgrens-jaar_zip[[#This Row],[etmaaltemperatuur]],0),"")</f>
        <v>12.6</v>
      </c>
      <c r="N5810" s="101">
        <f>IF(ISNUMBER(jaar_zip[[#This Row],[graaddagen]]),IF(OR(MONTH(jaar_zip[[#This Row],[Datum]])=1,MONTH(jaar_zip[[#This Row],[Datum]])=2,MONTH(jaar_zip[[#This Row],[Datum]])=11,MONTH(jaar_zip[[#This Row],[Datum]])=12),1.1,IF(OR(MONTH(jaar_zip[[#This Row],[Datum]])=3,MONTH(jaar_zip[[#This Row],[Datum]])=10),1,0.8))*jaar_zip[[#This Row],[graaddagen]],"")</f>
        <v>13.860000000000001</v>
      </c>
      <c r="O5810" s="101">
        <f>IF(ISNUMBER(jaar_zip[[#This Row],[etmaaltemperatuur]]),IF(jaar_zip[[#This Row],[etmaaltemperatuur]]&gt;stookgrens,jaar_zip[[#This Row],[etmaaltemperatuur]]-stookgrens,0),"")</f>
        <v>0</v>
      </c>
    </row>
    <row r="5811" spans="1:15" x14ac:dyDescent="0.25">
      <c r="A5811">
        <v>319</v>
      </c>
      <c r="B5811">
        <v>20240225</v>
      </c>
      <c r="C5811">
        <v>4.5</v>
      </c>
      <c r="D5811">
        <v>7.5</v>
      </c>
      <c r="E5811">
        <v>658</v>
      </c>
      <c r="F5811">
        <v>0.2</v>
      </c>
      <c r="G5811">
        <v>998.4</v>
      </c>
      <c r="H5811">
        <v>80</v>
      </c>
      <c r="I5811" s="101" t="s">
        <v>33</v>
      </c>
      <c r="J5811" s="1">
        <f>DATEVALUE(RIGHT(jaar_zip[[#This Row],[YYYYMMDD]],2)&amp;"-"&amp;MID(jaar_zip[[#This Row],[YYYYMMDD]],5,2)&amp;"-"&amp;LEFT(jaar_zip[[#This Row],[YYYYMMDD]],4))</f>
        <v>45347</v>
      </c>
      <c r="K5811" s="101" t="str">
        <f>IF(AND(VALUE(MONTH(jaar_zip[[#This Row],[Datum]]))=1,VALUE(WEEKNUM(jaar_zip[[#This Row],[Datum]],21))&gt;51),RIGHT(YEAR(jaar_zip[[#This Row],[Datum]])-1,2),RIGHT(YEAR(jaar_zip[[#This Row],[Datum]]),2))&amp;"-"&amp; TEXT(WEEKNUM(jaar_zip[[#This Row],[Datum]],21),"00")</f>
        <v>24-08</v>
      </c>
      <c r="L5811" s="101">
        <f>MONTH(jaar_zip[[#This Row],[Datum]])</f>
        <v>2</v>
      </c>
      <c r="M5811" s="101">
        <f>IF(ISNUMBER(jaar_zip[[#This Row],[etmaaltemperatuur]]),IF(jaar_zip[[#This Row],[etmaaltemperatuur]]&lt;stookgrens,stookgrens-jaar_zip[[#This Row],[etmaaltemperatuur]],0),"")</f>
        <v>10.5</v>
      </c>
      <c r="N5811" s="101">
        <f>IF(ISNUMBER(jaar_zip[[#This Row],[graaddagen]]),IF(OR(MONTH(jaar_zip[[#This Row],[Datum]])=1,MONTH(jaar_zip[[#This Row],[Datum]])=2,MONTH(jaar_zip[[#This Row],[Datum]])=11,MONTH(jaar_zip[[#This Row],[Datum]])=12),1.1,IF(OR(MONTH(jaar_zip[[#This Row],[Datum]])=3,MONTH(jaar_zip[[#This Row],[Datum]])=10),1,0.8))*jaar_zip[[#This Row],[graaddagen]],"")</f>
        <v>11.55</v>
      </c>
      <c r="O5811" s="101">
        <f>IF(ISNUMBER(jaar_zip[[#This Row],[etmaaltemperatuur]]),IF(jaar_zip[[#This Row],[etmaaltemperatuur]]&gt;stookgrens,jaar_zip[[#This Row],[etmaaltemperatuur]]-stookgrens,0),"")</f>
        <v>0</v>
      </c>
    </row>
    <row r="5812" spans="1:15" x14ac:dyDescent="0.25">
      <c r="A5812">
        <v>319</v>
      </c>
      <c r="B5812">
        <v>20240226</v>
      </c>
      <c r="C5812">
        <v>8.6999999999999993</v>
      </c>
      <c r="D5812">
        <v>5.7</v>
      </c>
      <c r="E5812">
        <v>183</v>
      </c>
      <c r="F5812">
        <v>7.4</v>
      </c>
      <c r="G5812">
        <v>1005.1</v>
      </c>
      <c r="H5812">
        <v>89</v>
      </c>
      <c r="I5812" s="101" t="s">
        <v>33</v>
      </c>
      <c r="J5812" s="1">
        <f>DATEVALUE(RIGHT(jaar_zip[[#This Row],[YYYYMMDD]],2)&amp;"-"&amp;MID(jaar_zip[[#This Row],[YYYYMMDD]],5,2)&amp;"-"&amp;LEFT(jaar_zip[[#This Row],[YYYYMMDD]],4))</f>
        <v>45348</v>
      </c>
      <c r="K5812" s="101" t="str">
        <f>IF(AND(VALUE(MONTH(jaar_zip[[#This Row],[Datum]]))=1,VALUE(WEEKNUM(jaar_zip[[#This Row],[Datum]],21))&gt;51),RIGHT(YEAR(jaar_zip[[#This Row],[Datum]])-1,2),RIGHT(YEAR(jaar_zip[[#This Row],[Datum]]),2))&amp;"-"&amp; TEXT(WEEKNUM(jaar_zip[[#This Row],[Datum]],21),"00")</f>
        <v>24-09</v>
      </c>
      <c r="L5812" s="101">
        <f>MONTH(jaar_zip[[#This Row],[Datum]])</f>
        <v>2</v>
      </c>
      <c r="M5812" s="101">
        <f>IF(ISNUMBER(jaar_zip[[#This Row],[etmaaltemperatuur]]),IF(jaar_zip[[#This Row],[etmaaltemperatuur]]&lt;stookgrens,stookgrens-jaar_zip[[#This Row],[etmaaltemperatuur]],0),"")</f>
        <v>12.3</v>
      </c>
      <c r="N5812" s="101">
        <f>IF(ISNUMBER(jaar_zip[[#This Row],[graaddagen]]),IF(OR(MONTH(jaar_zip[[#This Row],[Datum]])=1,MONTH(jaar_zip[[#This Row],[Datum]])=2,MONTH(jaar_zip[[#This Row],[Datum]])=11,MONTH(jaar_zip[[#This Row],[Datum]])=12),1.1,IF(OR(MONTH(jaar_zip[[#This Row],[Datum]])=3,MONTH(jaar_zip[[#This Row],[Datum]])=10),1,0.8))*jaar_zip[[#This Row],[graaddagen]],"")</f>
        <v>13.530000000000001</v>
      </c>
      <c r="O5812" s="101">
        <f>IF(ISNUMBER(jaar_zip[[#This Row],[etmaaltemperatuur]]),IF(jaar_zip[[#This Row],[etmaaltemperatuur]]&gt;stookgrens,jaar_zip[[#This Row],[etmaaltemperatuur]]-stookgrens,0),"")</f>
        <v>0</v>
      </c>
    </row>
    <row r="5813" spans="1:15" x14ac:dyDescent="0.25">
      <c r="A5813">
        <v>319</v>
      </c>
      <c r="B5813">
        <v>20240227</v>
      </c>
      <c r="C5813">
        <v>4.2</v>
      </c>
      <c r="D5813">
        <v>5.6</v>
      </c>
      <c r="E5813">
        <v>1036</v>
      </c>
      <c r="F5813">
        <v>0</v>
      </c>
      <c r="G5813">
        <v>1018.9</v>
      </c>
      <c r="H5813">
        <v>84</v>
      </c>
      <c r="I5813" s="101" t="s">
        <v>33</v>
      </c>
      <c r="J5813" s="1">
        <f>DATEVALUE(RIGHT(jaar_zip[[#This Row],[YYYYMMDD]],2)&amp;"-"&amp;MID(jaar_zip[[#This Row],[YYYYMMDD]],5,2)&amp;"-"&amp;LEFT(jaar_zip[[#This Row],[YYYYMMDD]],4))</f>
        <v>45349</v>
      </c>
      <c r="K5813" s="101" t="str">
        <f>IF(AND(VALUE(MONTH(jaar_zip[[#This Row],[Datum]]))=1,VALUE(WEEKNUM(jaar_zip[[#This Row],[Datum]],21))&gt;51),RIGHT(YEAR(jaar_zip[[#This Row],[Datum]])-1,2),RIGHT(YEAR(jaar_zip[[#This Row],[Datum]]),2))&amp;"-"&amp; TEXT(WEEKNUM(jaar_zip[[#This Row],[Datum]],21),"00")</f>
        <v>24-09</v>
      </c>
      <c r="L5813" s="101">
        <f>MONTH(jaar_zip[[#This Row],[Datum]])</f>
        <v>2</v>
      </c>
      <c r="M5813" s="101">
        <f>IF(ISNUMBER(jaar_zip[[#This Row],[etmaaltemperatuur]]),IF(jaar_zip[[#This Row],[etmaaltemperatuur]]&lt;stookgrens,stookgrens-jaar_zip[[#This Row],[etmaaltemperatuur]],0),"")</f>
        <v>12.4</v>
      </c>
      <c r="N5813" s="101">
        <f>IF(ISNUMBER(jaar_zip[[#This Row],[graaddagen]]),IF(OR(MONTH(jaar_zip[[#This Row],[Datum]])=1,MONTH(jaar_zip[[#This Row],[Datum]])=2,MONTH(jaar_zip[[#This Row],[Datum]])=11,MONTH(jaar_zip[[#This Row],[Datum]])=12),1.1,IF(OR(MONTH(jaar_zip[[#This Row],[Datum]])=3,MONTH(jaar_zip[[#This Row],[Datum]])=10),1,0.8))*jaar_zip[[#This Row],[graaddagen]],"")</f>
        <v>13.640000000000002</v>
      </c>
      <c r="O5813" s="101">
        <f>IF(ISNUMBER(jaar_zip[[#This Row],[etmaaltemperatuur]]),IF(jaar_zip[[#This Row],[etmaaltemperatuur]]&gt;stookgrens,jaar_zip[[#This Row],[etmaaltemperatuur]]-stookgrens,0),"")</f>
        <v>0</v>
      </c>
    </row>
    <row r="5814" spans="1:15" x14ac:dyDescent="0.25">
      <c r="A5814">
        <v>319</v>
      </c>
      <c r="B5814">
        <v>20240228</v>
      </c>
      <c r="C5814">
        <v>4.0999999999999996</v>
      </c>
      <c r="D5814">
        <v>7.1</v>
      </c>
      <c r="E5814">
        <v>450</v>
      </c>
      <c r="F5814">
        <v>-0.1</v>
      </c>
      <c r="G5814">
        <v>1019.7</v>
      </c>
      <c r="H5814">
        <v>88</v>
      </c>
      <c r="I5814" s="101" t="s">
        <v>33</v>
      </c>
      <c r="J5814" s="1">
        <f>DATEVALUE(RIGHT(jaar_zip[[#This Row],[YYYYMMDD]],2)&amp;"-"&amp;MID(jaar_zip[[#This Row],[YYYYMMDD]],5,2)&amp;"-"&amp;LEFT(jaar_zip[[#This Row],[YYYYMMDD]],4))</f>
        <v>45350</v>
      </c>
      <c r="K5814" s="101" t="str">
        <f>IF(AND(VALUE(MONTH(jaar_zip[[#This Row],[Datum]]))=1,VALUE(WEEKNUM(jaar_zip[[#This Row],[Datum]],21))&gt;51),RIGHT(YEAR(jaar_zip[[#This Row],[Datum]])-1,2),RIGHT(YEAR(jaar_zip[[#This Row],[Datum]]),2))&amp;"-"&amp; TEXT(WEEKNUM(jaar_zip[[#This Row],[Datum]],21),"00")</f>
        <v>24-09</v>
      </c>
      <c r="L5814" s="101">
        <f>MONTH(jaar_zip[[#This Row],[Datum]])</f>
        <v>2</v>
      </c>
      <c r="M5814" s="101">
        <f>IF(ISNUMBER(jaar_zip[[#This Row],[etmaaltemperatuur]]),IF(jaar_zip[[#This Row],[etmaaltemperatuur]]&lt;stookgrens,stookgrens-jaar_zip[[#This Row],[etmaaltemperatuur]],0),"")</f>
        <v>10.9</v>
      </c>
      <c r="N5814" s="101">
        <f>IF(ISNUMBER(jaar_zip[[#This Row],[graaddagen]]),IF(OR(MONTH(jaar_zip[[#This Row],[Datum]])=1,MONTH(jaar_zip[[#This Row],[Datum]])=2,MONTH(jaar_zip[[#This Row],[Datum]])=11,MONTH(jaar_zip[[#This Row],[Datum]])=12),1.1,IF(OR(MONTH(jaar_zip[[#This Row],[Datum]])=3,MONTH(jaar_zip[[#This Row],[Datum]])=10),1,0.8))*jaar_zip[[#This Row],[graaddagen]],"")</f>
        <v>11.990000000000002</v>
      </c>
      <c r="O5814" s="101">
        <f>IF(ISNUMBER(jaar_zip[[#This Row],[etmaaltemperatuur]]),IF(jaar_zip[[#This Row],[etmaaltemperatuur]]&gt;stookgrens,jaar_zip[[#This Row],[etmaaltemperatuur]]-stookgrens,0),"")</f>
        <v>0</v>
      </c>
    </row>
    <row r="5815" spans="1:15" x14ac:dyDescent="0.25">
      <c r="A5815">
        <v>319</v>
      </c>
      <c r="B5815">
        <v>20240229</v>
      </c>
      <c r="C5815">
        <v>4.8</v>
      </c>
      <c r="D5815">
        <v>8.6999999999999993</v>
      </c>
      <c r="E5815">
        <v>228</v>
      </c>
      <c r="F5815">
        <v>3.6</v>
      </c>
      <c r="G5815">
        <v>1007.2</v>
      </c>
      <c r="H5815">
        <v>93</v>
      </c>
      <c r="I5815" s="101" t="s">
        <v>33</v>
      </c>
      <c r="J5815" s="1">
        <f>DATEVALUE(RIGHT(jaar_zip[[#This Row],[YYYYMMDD]],2)&amp;"-"&amp;MID(jaar_zip[[#This Row],[YYYYMMDD]],5,2)&amp;"-"&amp;LEFT(jaar_zip[[#This Row],[YYYYMMDD]],4))</f>
        <v>45351</v>
      </c>
      <c r="K5815" s="101" t="str">
        <f>IF(AND(VALUE(MONTH(jaar_zip[[#This Row],[Datum]]))=1,VALUE(WEEKNUM(jaar_zip[[#This Row],[Datum]],21))&gt;51),RIGHT(YEAR(jaar_zip[[#This Row],[Datum]])-1,2),RIGHT(YEAR(jaar_zip[[#This Row],[Datum]]),2))&amp;"-"&amp; TEXT(WEEKNUM(jaar_zip[[#This Row],[Datum]],21),"00")</f>
        <v>24-09</v>
      </c>
      <c r="L5815" s="101">
        <f>MONTH(jaar_zip[[#This Row],[Datum]])</f>
        <v>2</v>
      </c>
      <c r="M5815" s="101">
        <f>IF(ISNUMBER(jaar_zip[[#This Row],[etmaaltemperatuur]]),IF(jaar_zip[[#This Row],[etmaaltemperatuur]]&lt;stookgrens,stookgrens-jaar_zip[[#This Row],[etmaaltemperatuur]],0),"")</f>
        <v>9.3000000000000007</v>
      </c>
      <c r="N5815" s="101">
        <f>IF(ISNUMBER(jaar_zip[[#This Row],[graaddagen]]),IF(OR(MONTH(jaar_zip[[#This Row],[Datum]])=1,MONTH(jaar_zip[[#This Row],[Datum]])=2,MONTH(jaar_zip[[#This Row],[Datum]])=11,MONTH(jaar_zip[[#This Row],[Datum]])=12),1.1,IF(OR(MONTH(jaar_zip[[#This Row],[Datum]])=3,MONTH(jaar_zip[[#This Row],[Datum]])=10),1,0.8))*jaar_zip[[#This Row],[graaddagen]],"")</f>
        <v>10.230000000000002</v>
      </c>
      <c r="O5815" s="101">
        <f>IF(ISNUMBER(jaar_zip[[#This Row],[etmaaltemperatuur]]),IF(jaar_zip[[#This Row],[etmaaltemperatuur]]&gt;stookgrens,jaar_zip[[#This Row],[etmaaltemperatuur]]-stookgrens,0),"")</f>
        <v>0</v>
      </c>
    </row>
    <row r="5816" spans="1:15" x14ac:dyDescent="0.25">
      <c r="A5816">
        <v>319</v>
      </c>
      <c r="B5816">
        <v>20240301</v>
      </c>
      <c r="C5816">
        <v>5.3</v>
      </c>
      <c r="D5816">
        <v>6.9</v>
      </c>
      <c r="E5816">
        <v>544</v>
      </c>
      <c r="F5816">
        <v>8.5</v>
      </c>
      <c r="G5816">
        <v>999.5</v>
      </c>
      <c r="H5816">
        <v>87</v>
      </c>
      <c r="I5816" s="101" t="s">
        <v>33</v>
      </c>
      <c r="J5816" s="1">
        <f>DATEVALUE(RIGHT(jaar_zip[[#This Row],[YYYYMMDD]],2)&amp;"-"&amp;MID(jaar_zip[[#This Row],[YYYYMMDD]],5,2)&amp;"-"&amp;LEFT(jaar_zip[[#This Row],[YYYYMMDD]],4))</f>
        <v>45352</v>
      </c>
      <c r="K5816" s="101" t="str">
        <f>IF(AND(VALUE(MONTH(jaar_zip[[#This Row],[Datum]]))=1,VALUE(WEEKNUM(jaar_zip[[#This Row],[Datum]],21))&gt;51),RIGHT(YEAR(jaar_zip[[#This Row],[Datum]])-1,2),RIGHT(YEAR(jaar_zip[[#This Row],[Datum]]),2))&amp;"-"&amp; TEXT(WEEKNUM(jaar_zip[[#This Row],[Datum]],21),"00")</f>
        <v>24-09</v>
      </c>
      <c r="L5816" s="101">
        <f>MONTH(jaar_zip[[#This Row],[Datum]])</f>
        <v>3</v>
      </c>
      <c r="M5816" s="101">
        <f>IF(ISNUMBER(jaar_zip[[#This Row],[etmaaltemperatuur]]),IF(jaar_zip[[#This Row],[etmaaltemperatuur]]&lt;stookgrens,stookgrens-jaar_zip[[#This Row],[etmaaltemperatuur]],0),"")</f>
        <v>11.1</v>
      </c>
      <c r="N5816" s="101">
        <f>IF(ISNUMBER(jaar_zip[[#This Row],[graaddagen]]),IF(OR(MONTH(jaar_zip[[#This Row],[Datum]])=1,MONTH(jaar_zip[[#This Row],[Datum]])=2,MONTH(jaar_zip[[#This Row],[Datum]])=11,MONTH(jaar_zip[[#This Row],[Datum]])=12),1.1,IF(OR(MONTH(jaar_zip[[#This Row],[Datum]])=3,MONTH(jaar_zip[[#This Row],[Datum]])=10),1,0.8))*jaar_zip[[#This Row],[graaddagen]],"")</f>
        <v>11.1</v>
      </c>
      <c r="O5816" s="101">
        <f>IF(ISNUMBER(jaar_zip[[#This Row],[etmaaltemperatuur]]),IF(jaar_zip[[#This Row],[etmaaltemperatuur]]&gt;stookgrens,jaar_zip[[#This Row],[etmaaltemperatuur]]-stookgrens,0),"")</f>
        <v>0</v>
      </c>
    </row>
    <row r="5817" spans="1:15" x14ac:dyDescent="0.25">
      <c r="A5817">
        <v>319</v>
      </c>
      <c r="B5817">
        <v>20240302</v>
      </c>
      <c r="C5817">
        <v>3.8</v>
      </c>
      <c r="D5817">
        <v>7.8</v>
      </c>
      <c r="E5817">
        <v>631</v>
      </c>
      <c r="F5817">
        <v>2.5</v>
      </c>
      <c r="G5817">
        <v>997.6</v>
      </c>
      <c r="H5817">
        <v>85</v>
      </c>
      <c r="I5817" s="101" t="s">
        <v>33</v>
      </c>
      <c r="J5817" s="1">
        <f>DATEVALUE(RIGHT(jaar_zip[[#This Row],[YYYYMMDD]],2)&amp;"-"&amp;MID(jaar_zip[[#This Row],[YYYYMMDD]],5,2)&amp;"-"&amp;LEFT(jaar_zip[[#This Row],[YYYYMMDD]],4))</f>
        <v>45353</v>
      </c>
      <c r="K5817" s="101" t="str">
        <f>IF(AND(VALUE(MONTH(jaar_zip[[#This Row],[Datum]]))=1,VALUE(WEEKNUM(jaar_zip[[#This Row],[Datum]],21))&gt;51),RIGHT(YEAR(jaar_zip[[#This Row],[Datum]])-1,2),RIGHT(YEAR(jaar_zip[[#This Row],[Datum]]),2))&amp;"-"&amp; TEXT(WEEKNUM(jaar_zip[[#This Row],[Datum]],21),"00")</f>
        <v>24-09</v>
      </c>
      <c r="L5817" s="101">
        <f>MONTH(jaar_zip[[#This Row],[Datum]])</f>
        <v>3</v>
      </c>
      <c r="M5817" s="101">
        <f>IF(ISNUMBER(jaar_zip[[#This Row],[etmaaltemperatuur]]),IF(jaar_zip[[#This Row],[etmaaltemperatuur]]&lt;stookgrens,stookgrens-jaar_zip[[#This Row],[etmaaltemperatuur]],0),"")</f>
        <v>10.199999999999999</v>
      </c>
      <c r="N5817" s="101">
        <f>IF(ISNUMBER(jaar_zip[[#This Row],[graaddagen]]),IF(OR(MONTH(jaar_zip[[#This Row],[Datum]])=1,MONTH(jaar_zip[[#This Row],[Datum]])=2,MONTH(jaar_zip[[#This Row],[Datum]])=11,MONTH(jaar_zip[[#This Row],[Datum]])=12),1.1,IF(OR(MONTH(jaar_zip[[#This Row],[Datum]])=3,MONTH(jaar_zip[[#This Row],[Datum]])=10),1,0.8))*jaar_zip[[#This Row],[graaddagen]],"")</f>
        <v>10.199999999999999</v>
      </c>
      <c r="O5817" s="101">
        <f>IF(ISNUMBER(jaar_zip[[#This Row],[etmaaltemperatuur]]),IF(jaar_zip[[#This Row],[etmaaltemperatuur]]&gt;stookgrens,jaar_zip[[#This Row],[etmaaltemperatuur]]-stookgrens,0),"")</f>
        <v>0</v>
      </c>
    </row>
    <row r="5818" spans="1:15" x14ac:dyDescent="0.25">
      <c r="A5818">
        <v>319</v>
      </c>
      <c r="B5818">
        <v>20240303</v>
      </c>
      <c r="C5818">
        <v>3.3</v>
      </c>
      <c r="D5818">
        <v>6.8</v>
      </c>
      <c r="E5818">
        <v>196</v>
      </c>
      <c r="F5818">
        <v>0.3</v>
      </c>
      <c r="G5818">
        <v>1002.6</v>
      </c>
      <c r="H5818">
        <v>93</v>
      </c>
      <c r="I5818" s="101" t="s">
        <v>33</v>
      </c>
      <c r="J5818" s="1">
        <f>DATEVALUE(RIGHT(jaar_zip[[#This Row],[YYYYMMDD]],2)&amp;"-"&amp;MID(jaar_zip[[#This Row],[YYYYMMDD]],5,2)&amp;"-"&amp;LEFT(jaar_zip[[#This Row],[YYYYMMDD]],4))</f>
        <v>45354</v>
      </c>
      <c r="K5818" s="101" t="str">
        <f>IF(AND(VALUE(MONTH(jaar_zip[[#This Row],[Datum]]))=1,VALUE(WEEKNUM(jaar_zip[[#This Row],[Datum]],21))&gt;51),RIGHT(YEAR(jaar_zip[[#This Row],[Datum]])-1,2),RIGHT(YEAR(jaar_zip[[#This Row],[Datum]]),2))&amp;"-"&amp; TEXT(WEEKNUM(jaar_zip[[#This Row],[Datum]],21),"00")</f>
        <v>24-09</v>
      </c>
      <c r="L5818" s="101">
        <f>MONTH(jaar_zip[[#This Row],[Datum]])</f>
        <v>3</v>
      </c>
      <c r="M5818" s="101">
        <f>IF(ISNUMBER(jaar_zip[[#This Row],[etmaaltemperatuur]]),IF(jaar_zip[[#This Row],[etmaaltemperatuur]]&lt;stookgrens,stookgrens-jaar_zip[[#This Row],[etmaaltemperatuur]],0),"")</f>
        <v>11.2</v>
      </c>
      <c r="N5818" s="101">
        <f>IF(ISNUMBER(jaar_zip[[#This Row],[graaddagen]]),IF(OR(MONTH(jaar_zip[[#This Row],[Datum]])=1,MONTH(jaar_zip[[#This Row],[Datum]])=2,MONTH(jaar_zip[[#This Row],[Datum]])=11,MONTH(jaar_zip[[#This Row],[Datum]])=12),1.1,IF(OR(MONTH(jaar_zip[[#This Row],[Datum]])=3,MONTH(jaar_zip[[#This Row],[Datum]])=10),1,0.8))*jaar_zip[[#This Row],[graaddagen]],"")</f>
        <v>11.2</v>
      </c>
      <c r="O5818" s="101">
        <f>IF(ISNUMBER(jaar_zip[[#This Row],[etmaaltemperatuur]]),IF(jaar_zip[[#This Row],[etmaaltemperatuur]]&gt;stookgrens,jaar_zip[[#This Row],[etmaaltemperatuur]]-stookgrens,0),"")</f>
        <v>0</v>
      </c>
    </row>
    <row r="5819" spans="1:15" x14ac:dyDescent="0.25">
      <c r="A5819">
        <v>319</v>
      </c>
      <c r="B5819">
        <v>20240304</v>
      </c>
      <c r="C5819">
        <v>1.6</v>
      </c>
      <c r="D5819">
        <v>7</v>
      </c>
      <c r="E5819">
        <v>1039</v>
      </c>
      <c r="F5819">
        <v>0</v>
      </c>
      <c r="G5819">
        <v>1011.7</v>
      </c>
      <c r="H5819">
        <v>82</v>
      </c>
      <c r="I5819" s="101" t="s">
        <v>33</v>
      </c>
      <c r="J5819" s="1">
        <f>DATEVALUE(RIGHT(jaar_zip[[#This Row],[YYYYMMDD]],2)&amp;"-"&amp;MID(jaar_zip[[#This Row],[YYYYMMDD]],5,2)&amp;"-"&amp;LEFT(jaar_zip[[#This Row],[YYYYMMDD]],4))</f>
        <v>45355</v>
      </c>
      <c r="K5819" s="101" t="str">
        <f>IF(AND(VALUE(MONTH(jaar_zip[[#This Row],[Datum]]))=1,VALUE(WEEKNUM(jaar_zip[[#This Row],[Datum]],21))&gt;51),RIGHT(YEAR(jaar_zip[[#This Row],[Datum]])-1,2),RIGHT(YEAR(jaar_zip[[#This Row],[Datum]]),2))&amp;"-"&amp; TEXT(WEEKNUM(jaar_zip[[#This Row],[Datum]],21),"00")</f>
        <v>24-10</v>
      </c>
      <c r="L5819" s="101">
        <f>MONTH(jaar_zip[[#This Row],[Datum]])</f>
        <v>3</v>
      </c>
      <c r="M5819" s="101">
        <f>IF(ISNUMBER(jaar_zip[[#This Row],[etmaaltemperatuur]]),IF(jaar_zip[[#This Row],[etmaaltemperatuur]]&lt;stookgrens,stookgrens-jaar_zip[[#This Row],[etmaaltemperatuur]],0),"")</f>
        <v>11</v>
      </c>
      <c r="N5819" s="101">
        <f>IF(ISNUMBER(jaar_zip[[#This Row],[graaddagen]]),IF(OR(MONTH(jaar_zip[[#This Row],[Datum]])=1,MONTH(jaar_zip[[#This Row],[Datum]])=2,MONTH(jaar_zip[[#This Row],[Datum]])=11,MONTH(jaar_zip[[#This Row],[Datum]])=12),1.1,IF(OR(MONTH(jaar_zip[[#This Row],[Datum]])=3,MONTH(jaar_zip[[#This Row],[Datum]])=10),1,0.8))*jaar_zip[[#This Row],[graaddagen]],"")</f>
        <v>11</v>
      </c>
      <c r="O5819" s="101">
        <f>IF(ISNUMBER(jaar_zip[[#This Row],[etmaaltemperatuur]]),IF(jaar_zip[[#This Row],[etmaaltemperatuur]]&gt;stookgrens,jaar_zip[[#This Row],[etmaaltemperatuur]]-stookgrens,0),"")</f>
        <v>0</v>
      </c>
    </row>
    <row r="5820" spans="1:15" x14ac:dyDescent="0.25">
      <c r="A5820">
        <v>319</v>
      </c>
      <c r="B5820">
        <v>20240305</v>
      </c>
      <c r="C5820">
        <v>1.4</v>
      </c>
      <c r="D5820">
        <v>6.1</v>
      </c>
      <c r="E5820">
        <v>422</v>
      </c>
      <c r="F5820">
        <v>0.4</v>
      </c>
      <c r="G5820">
        <v>1014.3</v>
      </c>
      <c r="H5820">
        <v>90</v>
      </c>
      <c r="I5820" s="101" t="s">
        <v>33</v>
      </c>
      <c r="J5820" s="1">
        <f>DATEVALUE(RIGHT(jaar_zip[[#This Row],[YYYYMMDD]],2)&amp;"-"&amp;MID(jaar_zip[[#This Row],[YYYYMMDD]],5,2)&amp;"-"&amp;LEFT(jaar_zip[[#This Row],[YYYYMMDD]],4))</f>
        <v>45356</v>
      </c>
      <c r="K5820" s="101" t="str">
        <f>IF(AND(VALUE(MONTH(jaar_zip[[#This Row],[Datum]]))=1,VALUE(WEEKNUM(jaar_zip[[#This Row],[Datum]],21))&gt;51),RIGHT(YEAR(jaar_zip[[#This Row],[Datum]])-1,2),RIGHT(YEAR(jaar_zip[[#This Row],[Datum]]),2))&amp;"-"&amp; TEXT(WEEKNUM(jaar_zip[[#This Row],[Datum]],21),"00")</f>
        <v>24-10</v>
      </c>
      <c r="L5820" s="101">
        <f>MONTH(jaar_zip[[#This Row],[Datum]])</f>
        <v>3</v>
      </c>
      <c r="M5820" s="101">
        <f>IF(ISNUMBER(jaar_zip[[#This Row],[etmaaltemperatuur]]),IF(jaar_zip[[#This Row],[etmaaltemperatuur]]&lt;stookgrens,stookgrens-jaar_zip[[#This Row],[etmaaltemperatuur]],0),"")</f>
        <v>11.9</v>
      </c>
      <c r="N5820" s="101">
        <f>IF(ISNUMBER(jaar_zip[[#This Row],[graaddagen]]),IF(OR(MONTH(jaar_zip[[#This Row],[Datum]])=1,MONTH(jaar_zip[[#This Row],[Datum]])=2,MONTH(jaar_zip[[#This Row],[Datum]])=11,MONTH(jaar_zip[[#This Row],[Datum]])=12),1.1,IF(OR(MONTH(jaar_zip[[#This Row],[Datum]])=3,MONTH(jaar_zip[[#This Row],[Datum]])=10),1,0.8))*jaar_zip[[#This Row],[graaddagen]],"")</f>
        <v>11.9</v>
      </c>
      <c r="O5820" s="101">
        <f>IF(ISNUMBER(jaar_zip[[#This Row],[etmaaltemperatuur]]),IF(jaar_zip[[#This Row],[etmaaltemperatuur]]&gt;stookgrens,jaar_zip[[#This Row],[etmaaltemperatuur]]-stookgrens,0),"")</f>
        <v>0</v>
      </c>
    </row>
    <row r="5821" spans="1:15" x14ac:dyDescent="0.25">
      <c r="A5821">
        <v>319</v>
      </c>
      <c r="B5821">
        <v>20240306</v>
      </c>
      <c r="C5821">
        <v>1.6</v>
      </c>
      <c r="D5821">
        <v>6.6</v>
      </c>
      <c r="E5821">
        <v>801</v>
      </c>
      <c r="F5821">
        <v>0</v>
      </c>
      <c r="G5821">
        <v>1022.3</v>
      </c>
      <c r="H5821">
        <v>91</v>
      </c>
      <c r="I5821" s="101" t="s">
        <v>33</v>
      </c>
      <c r="J5821" s="1">
        <f>DATEVALUE(RIGHT(jaar_zip[[#This Row],[YYYYMMDD]],2)&amp;"-"&amp;MID(jaar_zip[[#This Row],[YYYYMMDD]],5,2)&amp;"-"&amp;LEFT(jaar_zip[[#This Row],[YYYYMMDD]],4))</f>
        <v>45357</v>
      </c>
      <c r="K5821" s="101" t="str">
        <f>IF(AND(VALUE(MONTH(jaar_zip[[#This Row],[Datum]]))=1,VALUE(WEEKNUM(jaar_zip[[#This Row],[Datum]],21))&gt;51),RIGHT(YEAR(jaar_zip[[#This Row],[Datum]])-1,2),RIGHT(YEAR(jaar_zip[[#This Row],[Datum]]),2))&amp;"-"&amp; TEXT(WEEKNUM(jaar_zip[[#This Row],[Datum]],21),"00")</f>
        <v>24-10</v>
      </c>
      <c r="L5821" s="101">
        <f>MONTH(jaar_zip[[#This Row],[Datum]])</f>
        <v>3</v>
      </c>
      <c r="M5821" s="101">
        <f>IF(ISNUMBER(jaar_zip[[#This Row],[etmaaltemperatuur]]),IF(jaar_zip[[#This Row],[etmaaltemperatuur]]&lt;stookgrens,stookgrens-jaar_zip[[#This Row],[etmaaltemperatuur]],0),"")</f>
        <v>11.4</v>
      </c>
      <c r="N5821" s="101">
        <f>IF(ISNUMBER(jaar_zip[[#This Row],[graaddagen]]),IF(OR(MONTH(jaar_zip[[#This Row],[Datum]])=1,MONTH(jaar_zip[[#This Row],[Datum]])=2,MONTH(jaar_zip[[#This Row],[Datum]])=11,MONTH(jaar_zip[[#This Row],[Datum]])=12),1.1,IF(OR(MONTH(jaar_zip[[#This Row],[Datum]])=3,MONTH(jaar_zip[[#This Row],[Datum]])=10),1,0.8))*jaar_zip[[#This Row],[graaddagen]],"")</f>
        <v>11.4</v>
      </c>
      <c r="O5821" s="101">
        <f>IF(ISNUMBER(jaar_zip[[#This Row],[etmaaltemperatuur]]),IF(jaar_zip[[#This Row],[etmaaltemperatuur]]&gt;stookgrens,jaar_zip[[#This Row],[etmaaltemperatuur]]-stookgrens,0),"")</f>
        <v>0</v>
      </c>
    </row>
    <row r="5822" spans="1:15" x14ac:dyDescent="0.25">
      <c r="A5822">
        <v>319</v>
      </c>
      <c r="B5822">
        <v>20240307</v>
      </c>
      <c r="C5822">
        <v>4</v>
      </c>
      <c r="D5822">
        <v>6.3</v>
      </c>
      <c r="E5822">
        <v>1225</v>
      </c>
      <c r="F5822">
        <v>0</v>
      </c>
      <c r="G5822">
        <v>1020.9</v>
      </c>
      <c r="H5822">
        <v>81</v>
      </c>
      <c r="I5822" s="101" t="s">
        <v>33</v>
      </c>
      <c r="J5822" s="1">
        <f>DATEVALUE(RIGHT(jaar_zip[[#This Row],[YYYYMMDD]],2)&amp;"-"&amp;MID(jaar_zip[[#This Row],[YYYYMMDD]],5,2)&amp;"-"&amp;LEFT(jaar_zip[[#This Row],[YYYYMMDD]],4))</f>
        <v>45358</v>
      </c>
      <c r="K5822" s="101" t="str">
        <f>IF(AND(VALUE(MONTH(jaar_zip[[#This Row],[Datum]]))=1,VALUE(WEEKNUM(jaar_zip[[#This Row],[Datum]],21))&gt;51),RIGHT(YEAR(jaar_zip[[#This Row],[Datum]])-1,2),RIGHT(YEAR(jaar_zip[[#This Row],[Datum]]),2))&amp;"-"&amp; TEXT(WEEKNUM(jaar_zip[[#This Row],[Datum]],21),"00")</f>
        <v>24-10</v>
      </c>
      <c r="L5822" s="101">
        <f>MONTH(jaar_zip[[#This Row],[Datum]])</f>
        <v>3</v>
      </c>
      <c r="M5822" s="101">
        <f>IF(ISNUMBER(jaar_zip[[#This Row],[etmaaltemperatuur]]),IF(jaar_zip[[#This Row],[etmaaltemperatuur]]&lt;stookgrens,stookgrens-jaar_zip[[#This Row],[etmaaltemperatuur]],0),"")</f>
        <v>11.7</v>
      </c>
      <c r="N5822" s="101">
        <f>IF(ISNUMBER(jaar_zip[[#This Row],[graaddagen]]),IF(OR(MONTH(jaar_zip[[#This Row],[Datum]])=1,MONTH(jaar_zip[[#This Row],[Datum]])=2,MONTH(jaar_zip[[#This Row],[Datum]])=11,MONTH(jaar_zip[[#This Row],[Datum]])=12),1.1,IF(OR(MONTH(jaar_zip[[#This Row],[Datum]])=3,MONTH(jaar_zip[[#This Row],[Datum]])=10),1,0.8))*jaar_zip[[#This Row],[graaddagen]],"")</f>
        <v>11.7</v>
      </c>
      <c r="O5822" s="101">
        <f>IF(ISNUMBER(jaar_zip[[#This Row],[etmaaltemperatuur]]),IF(jaar_zip[[#This Row],[etmaaltemperatuur]]&gt;stookgrens,jaar_zip[[#This Row],[etmaaltemperatuur]]-stookgrens,0),"")</f>
        <v>0</v>
      </c>
    </row>
    <row r="5823" spans="1:15" x14ac:dyDescent="0.25">
      <c r="A5823">
        <v>319</v>
      </c>
      <c r="B5823">
        <v>20240308</v>
      </c>
      <c r="C5823">
        <v>5.3</v>
      </c>
      <c r="D5823">
        <v>7</v>
      </c>
      <c r="E5823">
        <v>1365</v>
      </c>
      <c r="F5823">
        <v>0</v>
      </c>
      <c r="G5823">
        <v>1008.4</v>
      </c>
      <c r="H5823">
        <v>67</v>
      </c>
      <c r="I5823" s="101" t="s">
        <v>33</v>
      </c>
      <c r="J5823" s="1">
        <f>DATEVALUE(RIGHT(jaar_zip[[#This Row],[YYYYMMDD]],2)&amp;"-"&amp;MID(jaar_zip[[#This Row],[YYYYMMDD]],5,2)&amp;"-"&amp;LEFT(jaar_zip[[#This Row],[YYYYMMDD]],4))</f>
        <v>45359</v>
      </c>
      <c r="K5823" s="101" t="str">
        <f>IF(AND(VALUE(MONTH(jaar_zip[[#This Row],[Datum]]))=1,VALUE(WEEKNUM(jaar_zip[[#This Row],[Datum]],21))&gt;51),RIGHT(YEAR(jaar_zip[[#This Row],[Datum]])-1,2),RIGHT(YEAR(jaar_zip[[#This Row],[Datum]]),2))&amp;"-"&amp; TEXT(WEEKNUM(jaar_zip[[#This Row],[Datum]],21),"00")</f>
        <v>24-10</v>
      </c>
      <c r="L5823" s="101">
        <f>MONTH(jaar_zip[[#This Row],[Datum]])</f>
        <v>3</v>
      </c>
      <c r="M5823" s="101">
        <f>IF(ISNUMBER(jaar_zip[[#This Row],[etmaaltemperatuur]]),IF(jaar_zip[[#This Row],[etmaaltemperatuur]]&lt;stookgrens,stookgrens-jaar_zip[[#This Row],[etmaaltemperatuur]],0),"")</f>
        <v>11</v>
      </c>
      <c r="N5823" s="101">
        <f>IF(ISNUMBER(jaar_zip[[#This Row],[graaddagen]]),IF(OR(MONTH(jaar_zip[[#This Row],[Datum]])=1,MONTH(jaar_zip[[#This Row],[Datum]])=2,MONTH(jaar_zip[[#This Row],[Datum]])=11,MONTH(jaar_zip[[#This Row],[Datum]])=12),1.1,IF(OR(MONTH(jaar_zip[[#This Row],[Datum]])=3,MONTH(jaar_zip[[#This Row],[Datum]])=10),1,0.8))*jaar_zip[[#This Row],[graaddagen]],"")</f>
        <v>11</v>
      </c>
      <c r="O5823" s="101">
        <f>IF(ISNUMBER(jaar_zip[[#This Row],[etmaaltemperatuur]]),IF(jaar_zip[[#This Row],[etmaaltemperatuur]]&gt;stookgrens,jaar_zip[[#This Row],[etmaaltemperatuur]]-stookgrens,0),"")</f>
        <v>0</v>
      </c>
    </row>
    <row r="5824" spans="1:15" x14ac:dyDescent="0.25">
      <c r="A5824">
        <v>319</v>
      </c>
      <c r="B5824">
        <v>20240309</v>
      </c>
      <c r="C5824">
        <v>4</v>
      </c>
      <c r="D5824">
        <v>10.6</v>
      </c>
      <c r="E5824">
        <v>1041</v>
      </c>
      <c r="F5824">
        <v>-0.1</v>
      </c>
      <c r="G5824">
        <v>998.3</v>
      </c>
      <c r="H5824">
        <v>64</v>
      </c>
      <c r="I5824" s="101" t="s">
        <v>33</v>
      </c>
      <c r="J5824" s="1">
        <f>DATEVALUE(RIGHT(jaar_zip[[#This Row],[YYYYMMDD]],2)&amp;"-"&amp;MID(jaar_zip[[#This Row],[YYYYMMDD]],5,2)&amp;"-"&amp;LEFT(jaar_zip[[#This Row],[YYYYMMDD]],4))</f>
        <v>45360</v>
      </c>
      <c r="K5824" s="101" t="str">
        <f>IF(AND(VALUE(MONTH(jaar_zip[[#This Row],[Datum]]))=1,VALUE(WEEKNUM(jaar_zip[[#This Row],[Datum]],21))&gt;51),RIGHT(YEAR(jaar_zip[[#This Row],[Datum]])-1,2),RIGHT(YEAR(jaar_zip[[#This Row],[Datum]]),2))&amp;"-"&amp; TEXT(WEEKNUM(jaar_zip[[#This Row],[Datum]],21),"00")</f>
        <v>24-10</v>
      </c>
      <c r="L5824" s="101">
        <f>MONTH(jaar_zip[[#This Row],[Datum]])</f>
        <v>3</v>
      </c>
      <c r="M5824" s="101">
        <f>IF(ISNUMBER(jaar_zip[[#This Row],[etmaaltemperatuur]]),IF(jaar_zip[[#This Row],[etmaaltemperatuur]]&lt;stookgrens,stookgrens-jaar_zip[[#This Row],[etmaaltemperatuur]],0),"")</f>
        <v>7.4</v>
      </c>
      <c r="N5824" s="101">
        <f>IF(ISNUMBER(jaar_zip[[#This Row],[graaddagen]]),IF(OR(MONTH(jaar_zip[[#This Row],[Datum]])=1,MONTH(jaar_zip[[#This Row],[Datum]])=2,MONTH(jaar_zip[[#This Row],[Datum]])=11,MONTH(jaar_zip[[#This Row],[Datum]])=12),1.1,IF(OR(MONTH(jaar_zip[[#This Row],[Datum]])=3,MONTH(jaar_zip[[#This Row],[Datum]])=10),1,0.8))*jaar_zip[[#This Row],[graaddagen]],"")</f>
        <v>7.4</v>
      </c>
      <c r="O5824" s="101">
        <f>IF(ISNUMBER(jaar_zip[[#This Row],[etmaaltemperatuur]]),IF(jaar_zip[[#This Row],[etmaaltemperatuur]]&gt;stookgrens,jaar_zip[[#This Row],[etmaaltemperatuur]]-stookgrens,0),"")</f>
        <v>0</v>
      </c>
    </row>
    <row r="5825" spans="1:15" x14ac:dyDescent="0.25">
      <c r="A5825">
        <v>319</v>
      </c>
      <c r="B5825">
        <v>20240310</v>
      </c>
      <c r="C5825">
        <v>2.1</v>
      </c>
      <c r="D5825">
        <v>9.3000000000000007</v>
      </c>
      <c r="E5825">
        <v>406</v>
      </c>
      <c r="F5825">
        <v>1.8</v>
      </c>
      <c r="G5825">
        <v>996</v>
      </c>
      <c r="H5825">
        <v>80</v>
      </c>
      <c r="I5825" s="101" t="s">
        <v>33</v>
      </c>
      <c r="J5825" s="1">
        <f>DATEVALUE(RIGHT(jaar_zip[[#This Row],[YYYYMMDD]],2)&amp;"-"&amp;MID(jaar_zip[[#This Row],[YYYYMMDD]],5,2)&amp;"-"&amp;LEFT(jaar_zip[[#This Row],[YYYYMMDD]],4))</f>
        <v>45361</v>
      </c>
      <c r="K5825" s="101" t="str">
        <f>IF(AND(VALUE(MONTH(jaar_zip[[#This Row],[Datum]]))=1,VALUE(WEEKNUM(jaar_zip[[#This Row],[Datum]],21))&gt;51),RIGHT(YEAR(jaar_zip[[#This Row],[Datum]])-1,2),RIGHT(YEAR(jaar_zip[[#This Row],[Datum]]),2))&amp;"-"&amp; TEXT(WEEKNUM(jaar_zip[[#This Row],[Datum]],21),"00")</f>
        <v>24-10</v>
      </c>
      <c r="L5825" s="101">
        <f>MONTH(jaar_zip[[#This Row],[Datum]])</f>
        <v>3</v>
      </c>
      <c r="M5825" s="101">
        <f>IF(ISNUMBER(jaar_zip[[#This Row],[etmaaltemperatuur]]),IF(jaar_zip[[#This Row],[etmaaltemperatuur]]&lt;stookgrens,stookgrens-jaar_zip[[#This Row],[etmaaltemperatuur]],0),"")</f>
        <v>8.6999999999999993</v>
      </c>
      <c r="N5825" s="101">
        <f>IF(ISNUMBER(jaar_zip[[#This Row],[graaddagen]]),IF(OR(MONTH(jaar_zip[[#This Row],[Datum]])=1,MONTH(jaar_zip[[#This Row],[Datum]])=2,MONTH(jaar_zip[[#This Row],[Datum]])=11,MONTH(jaar_zip[[#This Row],[Datum]])=12),1.1,IF(OR(MONTH(jaar_zip[[#This Row],[Datum]])=3,MONTH(jaar_zip[[#This Row],[Datum]])=10),1,0.8))*jaar_zip[[#This Row],[graaddagen]],"")</f>
        <v>8.6999999999999993</v>
      </c>
      <c r="O5825" s="101">
        <f>IF(ISNUMBER(jaar_zip[[#This Row],[etmaaltemperatuur]]),IF(jaar_zip[[#This Row],[etmaaltemperatuur]]&gt;stookgrens,jaar_zip[[#This Row],[etmaaltemperatuur]]-stookgrens,0),"")</f>
        <v>0</v>
      </c>
    </row>
    <row r="5826" spans="1:15" x14ac:dyDescent="0.25">
      <c r="A5826">
        <v>319</v>
      </c>
      <c r="B5826">
        <v>20240311</v>
      </c>
      <c r="C5826">
        <v>3.5</v>
      </c>
      <c r="D5826">
        <v>8.1</v>
      </c>
      <c r="E5826">
        <v>190</v>
      </c>
      <c r="F5826">
        <v>8.3000000000000007</v>
      </c>
      <c r="G5826">
        <v>1003.8</v>
      </c>
      <c r="H5826">
        <v>96</v>
      </c>
      <c r="I5826" s="101" t="s">
        <v>33</v>
      </c>
      <c r="J5826" s="1">
        <f>DATEVALUE(RIGHT(jaar_zip[[#This Row],[YYYYMMDD]],2)&amp;"-"&amp;MID(jaar_zip[[#This Row],[YYYYMMDD]],5,2)&amp;"-"&amp;LEFT(jaar_zip[[#This Row],[YYYYMMDD]],4))</f>
        <v>45362</v>
      </c>
      <c r="K5826" s="101" t="str">
        <f>IF(AND(VALUE(MONTH(jaar_zip[[#This Row],[Datum]]))=1,VALUE(WEEKNUM(jaar_zip[[#This Row],[Datum]],21))&gt;51),RIGHT(YEAR(jaar_zip[[#This Row],[Datum]])-1,2),RIGHT(YEAR(jaar_zip[[#This Row],[Datum]]),2))&amp;"-"&amp; TEXT(WEEKNUM(jaar_zip[[#This Row],[Datum]],21),"00")</f>
        <v>24-11</v>
      </c>
      <c r="L5826" s="101">
        <f>MONTH(jaar_zip[[#This Row],[Datum]])</f>
        <v>3</v>
      </c>
      <c r="M5826" s="101">
        <f>IF(ISNUMBER(jaar_zip[[#This Row],[etmaaltemperatuur]]),IF(jaar_zip[[#This Row],[etmaaltemperatuur]]&lt;stookgrens,stookgrens-jaar_zip[[#This Row],[etmaaltemperatuur]],0),"")</f>
        <v>9.9</v>
      </c>
      <c r="N5826" s="101">
        <f>IF(ISNUMBER(jaar_zip[[#This Row],[graaddagen]]),IF(OR(MONTH(jaar_zip[[#This Row],[Datum]])=1,MONTH(jaar_zip[[#This Row],[Datum]])=2,MONTH(jaar_zip[[#This Row],[Datum]])=11,MONTH(jaar_zip[[#This Row],[Datum]])=12),1.1,IF(OR(MONTH(jaar_zip[[#This Row],[Datum]])=3,MONTH(jaar_zip[[#This Row],[Datum]])=10),1,0.8))*jaar_zip[[#This Row],[graaddagen]],"")</f>
        <v>9.9</v>
      </c>
      <c r="O5826" s="101">
        <f>IF(ISNUMBER(jaar_zip[[#This Row],[etmaaltemperatuur]]),IF(jaar_zip[[#This Row],[etmaaltemperatuur]]&gt;stookgrens,jaar_zip[[#This Row],[etmaaltemperatuur]]-stookgrens,0),"")</f>
        <v>0</v>
      </c>
    </row>
    <row r="5827" spans="1:15" x14ac:dyDescent="0.25">
      <c r="A5827">
        <v>319</v>
      </c>
      <c r="B5827">
        <v>20240312</v>
      </c>
      <c r="C5827">
        <v>4.4000000000000004</v>
      </c>
      <c r="D5827">
        <v>8.9</v>
      </c>
      <c r="E5827">
        <v>319</v>
      </c>
      <c r="F5827">
        <v>7.3</v>
      </c>
      <c r="G5827">
        <v>1013.3</v>
      </c>
      <c r="H5827">
        <v>93</v>
      </c>
      <c r="I5827" s="101" t="s">
        <v>33</v>
      </c>
      <c r="J5827" s="1">
        <f>DATEVALUE(RIGHT(jaar_zip[[#This Row],[YYYYMMDD]],2)&amp;"-"&amp;MID(jaar_zip[[#This Row],[YYYYMMDD]],5,2)&amp;"-"&amp;LEFT(jaar_zip[[#This Row],[YYYYMMDD]],4))</f>
        <v>45363</v>
      </c>
      <c r="K5827" s="101" t="str">
        <f>IF(AND(VALUE(MONTH(jaar_zip[[#This Row],[Datum]]))=1,VALUE(WEEKNUM(jaar_zip[[#This Row],[Datum]],21))&gt;51),RIGHT(YEAR(jaar_zip[[#This Row],[Datum]])-1,2),RIGHT(YEAR(jaar_zip[[#This Row],[Datum]]),2))&amp;"-"&amp; TEXT(WEEKNUM(jaar_zip[[#This Row],[Datum]],21),"00")</f>
        <v>24-11</v>
      </c>
      <c r="L5827" s="101">
        <f>MONTH(jaar_zip[[#This Row],[Datum]])</f>
        <v>3</v>
      </c>
      <c r="M5827" s="101">
        <f>IF(ISNUMBER(jaar_zip[[#This Row],[etmaaltemperatuur]]),IF(jaar_zip[[#This Row],[etmaaltemperatuur]]&lt;stookgrens,stookgrens-jaar_zip[[#This Row],[etmaaltemperatuur]],0),"")</f>
        <v>9.1</v>
      </c>
      <c r="N5827" s="101">
        <f>IF(ISNUMBER(jaar_zip[[#This Row],[graaddagen]]),IF(OR(MONTH(jaar_zip[[#This Row],[Datum]])=1,MONTH(jaar_zip[[#This Row],[Datum]])=2,MONTH(jaar_zip[[#This Row],[Datum]])=11,MONTH(jaar_zip[[#This Row],[Datum]])=12),1.1,IF(OR(MONTH(jaar_zip[[#This Row],[Datum]])=3,MONTH(jaar_zip[[#This Row],[Datum]])=10),1,0.8))*jaar_zip[[#This Row],[graaddagen]],"")</f>
        <v>9.1</v>
      </c>
      <c r="O5827" s="101">
        <f>IF(ISNUMBER(jaar_zip[[#This Row],[etmaaltemperatuur]]),IF(jaar_zip[[#This Row],[etmaaltemperatuur]]&gt;stookgrens,jaar_zip[[#This Row],[etmaaltemperatuur]]-stookgrens,0),"")</f>
        <v>0</v>
      </c>
    </row>
    <row r="5828" spans="1:15" x14ac:dyDescent="0.25">
      <c r="A5828">
        <v>319</v>
      </c>
      <c r="B5828">
        <v>20240313</v>
      </c>
      <c r="C5828">
        <v>5.6</v>
      </c>
      <c r="D5828">
        <v>11.8</v>
      </c>
      <c r="E5828">
        <v>447</v>
      </c>
      <c r="F5828">
        <v>-0.1</v>
      </c>
      <c r="G5828">
        <v>1014.9</v>
      </c>
      <c r="H5828">
        <v>85</v>
      </c>
      <c r="I5828" s="101" t="s">
        <v>33</v>
      </c>
      <c r="J5828" s="1">
        <f>DATEVALUE(RIGHT(jaar_zip[[#This Row],[YYYYMMDD]],2)&amp;"-"&amp;MID(jaar_zip[[#This Row],[YYYYMMDD]],5,2)&amp;"-"&amp;LEFT(jaar_zip[[#This Row],[YYYYMMDD]],4))</f>
        <v>45364</v>
      </c>
      <c r="K5828" s="101" t="str">
        <f>IF(AND(VALUE(MONTH(jaar_zip[[#This Row],[Datum]]))=1,VALUE(WEEKNUM(jaar_zip[[#This Row],[Datum]],21))&gt;51),RIGHT(YEAR(jaar_zip[[#This Row],[Datum]])-1,2),RIGHT(YEAR(jaar_zip[[#This Row],[Datum]]),2))&amp;"-"&amp; TEXT(WEEKNUM(jaar_zip[[#This Row],[Datum]],21),"00")</f>
        <v>24-11</v>
      </c>
      <c r="L5828" s="101">
        <f>MONTH(jaar_zip[[#This Row],[Datum]])</f>
        <v>3</v>
      </c>
      <c r="M5828" s="101">
        <f>IF(ISNUMBER(jaar_zip[[#This Row],[etmaaltemperatuur]]),IF(jaar_zip[[#This Row],[etmaaltemperatuur]]&lt;stookgrens,stookgrens-jaar_zip[[#This Row],[etmaaltemperatuur]],0),"")</f>
        <v>6.1999999999999993</v>
      </c>
      <c r="N5828" s="101">
        <f>IF(ISNUMBER(jaar_zip[[#This Row],[graaddagen]]),IF(OR(MONTH(jaar_zip[[#This Row],[Datum]])=1,MONTH(jaar_zip[[#This Row],[Datum]])=2,MONTH(jaar_zip[[#This Row],[Datum]])=11,MONTH(jaar_zip[[#This Row],[Datum]])=12),1.1,IF(OR(MONTH(jaar_zip[[#This Row],[Datum]])=3,MONTH(jaar_zip[[#This Row],[Datum]])=10),1,0.8))*jaar_zip[[#This Row],[graaddagen]],"")</f>
        <v>6.1999999999999993</v>
      </c>
      <c r="O5828" s="101">
        <f>IF(ISNUMBER(jaar_zip[[#This Row],[etmaaltemperatuur]]),IF(jaar_zip[[#This Row],[etmaaltemperatuur]]&gt;stookgrens,jaar_zip[[#This Row],[etmaaltemperatuur]]-stookgrens,0),"")</f>
        <v>0</v>
      </c>
    </row>
    <row r="5829" spans="1:15" x14ac:dyDescent="0.25">
      <c r="A5829">
        <v>319</v>
      </c>
      <c r="B5829">
        <v>20240314</v>
      </c>
      <c r="C5829">
        <v>4.3</v>
      </c>
      <c r="D5829">
        <v>13.2</v>
      </c>
      <c r="E5829">
        <v>1195</v>
      </c>
      <c r="F5829">
        <v>0</v>
      </c>
      <c r="G5829">
        <v>1010.4</v>
      </c>
      <c r="H5829">
        <v>76</v>
      </c>
      <c r="I5829" s="101" t="s">
        <v>33</v>
      </c>
      <c r="J5829" s="1">
        <f>DATEVALUE(RIGHT(jaar_zip[[#This Row],[YYYYMMDD]],2)&amp;"-"&amp;MID(jaar_zip[[#This Row],[YYYYMMDD]],5,2)&amp;"-"&amp;LEFT(jaar_zip[[#This Row],[YYYYMMDD]],4))</f>
        <v>45365</v>
      </c>
      <c r="K5829" s="101" t="str">
        <f>IF(AND(VALUE(MONTH(jaar_zip[[#This Row],[Datum]]))=1,VALUE(WEEKNUM(jaar_zip[[#This Row],[Datum]],21))&gt;51),RIGHT(YEAR(jaar_zip[[#This Row],[Datum]])-1,2),RIGHT(YEAR(jaar_zip[[#This Row],[Datum]]),2))&amp;"-"&amp; TEXT(WEEKNUM(jaar_zip[[#This Row],[Datum]],21),"00")</f>
        <v>24-11</v>
      </c>
      <c r="L5829" s="101">
        <f>MONTH(jaar_zip[[#This Row],[Datum]])</f>
        <v>3</v>
      </c>
      <c r="M5829" s="101">
        <f>IF(ISNUMBER(jaar_zip[[#This Row],[etmaaltemperatuur]]),IF(jaar_zip[[#This Row],[etmaaltemperatuur]]&lt;stookgrens,stookgrens-jaar_zip[[#This Row],[etmaaltemperatuur]],0),"")</f>
        <v>4.8000000000000007</v>
      </c>
      <c r="N5829" s="101">
        <f>IF(ISNUMBER(jaar_zip[[#This Row],[graaddagen]]),IF(OR(MONTH(jaar_zip[[#This Row],[Datum]])=1,MONTH(jaar_zip[[#This Row],[Datum]])=2,MONTH(jaar_zip[[#This Row],[Datum]])=11,MONTH(jaar_zip[[#This Row],[Datum]])=12),1.1,IF(OR(MONTH(jaar_zip[[#This Row],[Datum]])=3,MONTH(jaar_zip[[#This Row],[Datum]])=10),1,0.8))*jaar_zip[[#This Row],[graaddagen]],"")</f>
        <v>4.8000000000000007</v>
      </c>
      <c r="O5829" s="101">
        <f>IF(ISNUMBER(jaar_zip[[#This Row],[etmaaltemperatuur]]),IF(jaar_zip[[#This Row],[etmaaltemperatuur]]&gt;stookgrens,jaar_zip[[#This Row],[etmaaltemperatuur]]-stookgrens,0),"")</f>
        <v>0</v>
      </c>
    </row>
    <row r="5830" spans="1:15" x14ac:dyDescent="0.25">
      <c r="A5830">
        <v>319</v>
      </c>
      <c r="B5830">
        <v>20240315</v>
      </c>
      <c r="C5830">
        <v>6.9</v>
      </c>
      <c r="D5830">
        <v>13</v>
      </c>
      <c r="E5830">
        <v>714</v>
      </c>
      <c r="F5830">
        <v>1</v>
      </c>
      <c r="G5830">
        <v>1008.3</v>
      </c>
      <c r="H5830">
        <v>81</v>
      </c>
      <c r="I5830" s="101" t="s">
        <v>33</v>
      </c>
      <c r="J5830" s="1">
        <f>DATEVALUE(RIGHT(jaar_zip[[#This Row],[YYYYMMDD]],2)&amp;"-"&amp;MID(jaar_zip[[#This Row],[YYYYMMDD]],5,2)&amp;"-"&amp;LEFT(jaar_zip[[#This Row],[YYYYMMDD]],4))</f>
        <v>45366</v>
      </c>
      <c r="K5830" s="101" t="str">
        <f>IF(AND(VALUE(MONTH(jaar_zip[[#This Row],[Datum]]))=1,VALUE(WEEKNUM(jaar_zip[[#This Row],[Datum]],21))&gt;51),RIGHT(YEAR(jaar_zip[[#This Row],[Datum]])-1,2),RIGHT(YEAR(jaar_zip[[#This Row],[Datum]]),2))&amp;"-"&amp; TEXT(WEEKNUM(jaar_zip[[#This Row],[Datum]],21),"00")</f>
        <v>24-11</v>
      </c>
      <c r="L5830" s="101">
        <f>MONTH(jaar_zip[[#This Row],[Datum]])</f>
        <v>3</v>
      </c>
      <c r="M5830" s="101">
        <f>IF(ISNUMBER(jaar_zip[[#This Row],[etmaaltemperatuur]]),IF(jaar_zip[[#This Row],[etmaaltemperatuur]]&lt;stookgrens,stookgrens-jaar_zip[[#This Row],[etmaaltemperatuur]],0),"")</f>
        <v>5</v>
      </c>
      <c r="N5830" s="101">
        <f>IF(ISNUMBER(jaar_zip[[#This Row],[graaddagen]]),IF(OR(MONTH(jaar_zip[[#This Row],[Datum]])=1,MONTH(jaar_zip[[#This Row],[Datum]])=2,MONTH(jaar_zip[[#This Row],[Datum]])=11,MONTH(jaar_zip[[#This Row],[Datum]])=12),1.1,IF(OR(MONTH(jaar_zip[[#This Row],[Datum]])=3,MONTH(jaar_zip[[#This Row],[Datum]])=10),1,0.8))*jaar_zip[[#This Row],[graaddagen]],"")</f>
        <v>5</v>
      </c>
      <c r="O5830" s="101">
        <f>IF(ISNUMBER(jaar_zip[[#This Row],[etmaaltemperatuur]]),IF(jaar_zip[[#This Row],[etmaaltemperatuur]]&gt;stookgrens,jaar_zip[[#This Row],[etmaaltemperatuur]]-stookgrens,0),"")</f>
        <v>0</v>
      </c>
    </row>
    <row r="5831" spans="1:15" x14ac:dyDescent="0.25">
      <c r="A5831">
        <v>319</v>
      </c>
      <c r="B5831">
        <v>20240316</v>
      </c>
      <c r="C5831">
        <v>3.2</v>
      </c>
      <c r="D5831">
        <v>8.9</v>
      </c>
      <c r="E5831">
        <v>843</v>
      </c>
      <c r="F5831">
        <v>1.1000000000000001</v>
      </c>
      <c r="G5831">
        <v>1020.4</v>
      </c>
      <c r="H5831">
        <v>80</v>
      </c>
      <c r="I5831" s="101" t="s">
        <v>33</v>
      </c>
      <c r="J5831" s="1">
        <f>DATEVALUE(RIGHT(jaar_zip[[#This Row],[YYYYMMDD]],2)&amp;"-"&amp;MID(jaar_zip[[#This Row],[YYYYMMDD]],5,2)&amp;"-"&amp;LEFT(jaar_zip[[#This Row],[YYYYMMDD]],4))</f>
        <v>45367</v>
      </c>
      <c r="K5831" s="101" t="str">
        <f>IF(AND(VALUE(MONTH(jaar_zip[[#This Row],[Datum]]))=1,VALUE(WEEKNUM(jaar_zip[[#This Row],[Datum]],21))&gt;51),RIGHT(YEAR(jaar_zip[[#This Row],[Datum]])-1,2),RIGHT(YEAR(jaar_zip[[#This Row],[Datum]]),2))&amp;"-"&amp; TEXT(WEEKNUM(jaar_zip[[#This Row],[Datum]],21),"00")</f>
        <v>24-11</v>
      </c>
      <c r="L5831" s="101">
        <f>MONTH(jaar_zip[[#This Row],[Datum]])</f>
        <v>3</v>
      </c>
      <c r="M5831" s="101">
        <f>IF(ISNUMBER(jaar_zip[[#This Row],[etmaaltemperatuur]]),IF(jaar_zip[[#This Row],[etmaaltemperatuur]]&lt;stookgrens,stookgrens-jaar_zip[[#This Row],[etmaaltemperatuur]],0),"")</f>
        <v>9.1</v>
      </c>
      <c r="N5831" s="101">
        <f>IF(ISNUMBER(jaar_zip[[#This Row],[graaddagen]]),IF(OR(MONTH(jaar_zip[[#This Row],[Datum]])=1,MONTH(jaar_zip[[#This Row],[Datum]])=2,MONTH(jaar_zip[[#This Row],[Datum]])=11,MONTH(jaar_zip[[#This Row],[Datum]])=12),1.1,IF(OR(MONTH(jaar_zip[[#This Row],[Datum]])=3,MONTH(jaar_zip[[#This Row],[Datum]])=10),1,0.8))*jaar_zip[[#This Row],[graaddagen]],"")</f>
        <v>9.1</v>
      </c>
      <c r="O5831" s="101">
        <f>IF(ISNUMBER(jaar_zip[[#This Row],[etmaaltemperatuur]]),IF(jaar_zip[[#This Row],[etmaaltemperatuur]]&gt;stookgrens,jaar_zip[[#This Row],[etmaaltemperatuur]]-stookgrens,0),"")</f>
        <v>0</v>
      </c>
    </row>
    <row r="5832" spans="1:15" x14ac:dyDescent="0.25">
      <c r="A5832">
        <v>319</v>
      </c>
      <c r="B5832">
        <v>20240317</v>
      </c>
      <c r="C5832">
        <v>3.2</v>
      </c>
      <c r="D5832">
        <v>10.6</v>
      </c>
      <c r="E5832">
        <v>624</v>
      </c>
      <c r="F5832">
        <v>2.2999999999999998</v>
      </c>
      <c r="G5832">
        <v>1018.2</v>
      </c>
      <c r="H5832">
        <v>87</v>
      </c>
      <c r="I5832" s="101" t="s">
        <v>33</v>
      </c>
      <c r="J5832" s="1">
        <f>DATEVALUE(RIGHT(jaar_zip[[#This Row],[YYYYMMDD]],2)&amp;"-"&amp;MID(jaar_zip[[#This Row],[YYYYMMDD]],5,2)&amp;"-"&amp;LEFT(jaar_zip[[#This Row],[YYYYMMDD]],4))</f>
        <v>45368</v>
      </c>
      <c r="K5832" s="101" t="str">
        <f>IF(AND(VALUE(MONTH(jaar_zip[[#This Row],[Datum]]))=1,VALUE(WEEKNUM(jaar_zip[[#This Row],[Datum]],21))&gt;51),RIGHT(YEAR(jaar_zip[[#This Row],[Datum]])-1,2),RIGHT(YEAR(jaar_zip[[#This Row],[Datum]]),2))&amp;"-"&amp; TEXT(WEEKNUM(jaar_zip[[#This Row],[Datum]],21),"00")</f>
        <v>24-11</v>
      </c>
      <c r="L5832" s="101">
        <f>MONTH(jaar_zip[[#This Row],[Datum]])</f>
        <v>3</v>
      </c>
      <c r="M5832" s="101">
        <f>IF(ISNUMBER(jaar_zip[[#This Row],[etmaaltemperatuur]]),IF(jaar_zip[[#This Row],[etmaaltemperatuur]]&lt;stookgrens,stookgrens-jaar_zip[[#This Row],[etmaaltemperatuur]],0),"")</f>
        <v>7.4</v>
      </c>
      <c r="N5832" s="101">
        <f>IF(ISNUMBER(jaar_zip[[#This Row],[graaddagen]]),IF(OR(MONTH(jaar_zip[[#This Row],[Datum]])=1,MONTH(jaar_zip[[#This Row],[Datum]])=2,MONTH(jaar_zip[[#This Row],[Datum]])=11,MONTH(jaar_zip[[#This Row],[Datum]])=12),1.1,IF(OR(MONTH(jaar_zip[[#This Row],[Datum]])=3,MONTH(jaar_zip[[#This Row],[Datum]])=10),1,0.8))*jaar_zip[[#This Row],[graaddagen]],"")</f>
        <v>7.4</v>
      </c>
      <c r="O5832" s="101">
        <f>IF(ISNUMBER(jaar_zip[[#This Row],[etmaaltemperatuur]]),IF(jaar_zip[[#This Row],[etmaaltemperatuur]]&gt;stookgrens,jaar_zip[[#This Row],[etmaaltemperatuur]]-stookgrens,0),"")</f>
        <v>0</v>
      </c>
    </row>
    <row r="5833" spans="1:15" x14ac:dyDescent="0.25">
      <c r="A5833">
        <v>319</v>
      </c>
      <c r="B5833">
        <v>20240318</v>
      </c>
      <c r="C5833">
        <v>3.3</v>
      </c>
      <c r="D5833">
        <v>11.7</v>
      </c>
      <c r="E5833">
        <v>1088</v>
      </c>
      <c r="F5833">
        <v>0</v>
      </c>
      <c r="G5833">
        <v>1016.4</v>
      </c>
      <c r="H5833">
        <v>85</v>
      </c>
      <c r="I5833" s="101" t="s">
        <v>33</v>
      </c>
      <c r="J5833" s="1">
        <f>DATEVALUE(RIGHT(jaar_zip[[#This Row],[YYYYMMDD]],2)&amp;"-"&amp;MID(jaar_zip[[#This Row],[YYYYMMDD]],5,2)&amp;"-"&amp;LEFT(jaar_zip[[#This Row],[YYYYMMDD]],4))</f>
        <v>45369</v>
      </c>
      <c r="K5833" s="101" t="str">
        <f>IF(AND(VALUE(MONTH(jaar_zip[[#This Row],[Datum]]))=1,VALUE(WEEKNUM(jaar_zip[[#This Row],[Datum]],21))&gt;51),RIGHT(YEAR(jaar_zip[[#This Row],[Datum]])-1,2),RIGHT(YEAR(jaar_zip[[#This Row],[Datum]]),2))&amp;"-"&amp; TEXT(WEEKNUM(jaar_zip[[#This Row],[Datum]],21),"00")</f>
        <v>24-12</v>
      </c>
      <c r="L5833" s="101">
        <f>MONTH(jaar_zip[[#This Row],[Datum]])</f>
        <v>3</v>
      </c>
      <c r="M5833" s="101">
        <f>IF(ISNUMBER(jaar_zip[[#This Row],[etmaaltemperatuur]]),IF(jaar_zip[[#This Row],[etmaaltemperatuur]]&lt;stookgrens,stookgrens-jaar_zip[[#This Row],[etmaaltemperatuur]],0),"")</f>
        <v>6.3000000000000007</v>
      </c>
      <c r="N5833" s="101">
        <f>IF(ISNUMBER(jaar_zip[[#This Row],[graaddagen]]),IF(OR(MONTH(jaar_zip[[#This Row],[Datum]])=1,MONTH(jaar_zip[[#This Row],[Datum]])=2,MONTH(jaar_zip[[#This Row],[Datum]])=11,MONTH(jaar_zip[[#This Row],[Datum]])=12),1.1,IF(OR(MONTH(jaar_zip[[#This Row],[Datum]])=3,MONTH(jaar_zip[[#This Row],[Datum]])=10),1,0.8))*jaar_zip[[#This Row],[graaddagen]],"")</f>
        <v>6.3000000000000007</v>
      </c>
      <c r="O5833" s="101">
        <f>IF(ISNUMBER(jaar_zip[[#This Row],[etmaaltemperatuur]]),IF(jaar_zip[[#This Row],[etmaaltemperatuur]]&gt;stookgrens,jaar_zip[[#This Row],[etmaaltemperatuur]]-stookgrens,0),"")</f>
        <v>0</v>
      </c>
    </row>
    <row r="5834" spans="1:15" x14ac:dyDescent="0.25">
      <c r="A5834">
        <v>319</v>
      </c>
      <c r="B5834">
        <v>20240319</v>
      </c>
      <c r="C5834">
        <v>3.1</v>
      </c>
      <c r="D5834">
        <v>11.7</v>
      </c>
      <c r="E5834">
        <v>1290</v>
      </c>
      <c r="F5834">
        <v>0</v>
      </c>
      <c r="G5834">
        <v>1018.1</v>
      </c>
      <c r="H5834">
        <v>82</v>
      </c>
      <c r="I5834" s="101" t="s">
        <v>33</v>
      </c>
      <c r="J5834" s="1">
        <f>DATEVALUE(RIGHT(jaar_zip[[#This Row],[YYYYMMDD]],2)&amp;"-"&amp;MID(jaar_zip[[#This Row],[YYYYMMDD]],5,2)&amp;"-"&amp;LEFT(jaar_zip[[#This Row],[YYYYMMDD]],4))</f>
        <v>45370</v>
      </c>
      <c r="K5834" s="101" t="str">
        <f>IF(AND(VALUE(MONTH(jaar_zip[[#This Row],[Datum]]))=1,VALUE(WEEKNUM(jaar_zip[[#This Row],[Datum]],21))&gt;51),RIGHT(YEAR(jaar_zip[[#This Row],[Datum]])-1,2),RIGHT(YEAR(jaar_zip[[#This Row],[Datum]]),2))&amp;"-"&amp; TEXT(WEEKNUM(jaar_zip[[#This Row],[Datum]],21),"00")</f>
        <v>24-12</v>
      </c>
      <c r="L5834" s="101">
        <f>MONTH(jaar_zip[[#This Row],[Datum]])</f>
        <v>3</v>
      </c>
      <c r="M5834" s="101">
        <f>IF(ISNUMBER(jaar_zip[[#This Row],[etmaaltemperatuur]]),IF(jaar_zip[[#This Row],[etmaaltemperatuur]]&lt;stookgrens,stookgrens-jaar_zip[[#This Row],[etmaaltemperatuur]],0),"")</f>
        <v>6.3000000000000007</v>
      </c>
      <c r="N5834" s="101">
        <f>IF(ISNUMBER(jaar_zip[[#This Row],[graaddagen]]),IF(OR(MONTH(jaar_zip[[#This Row],[Datum]])=1,MONTH(jaar_zip[[#This Row],[Datum]])=2,MONTH(jaar_zip[[#This Row],[Datum]])=11,MONTH(jaar_zip[[#This Row],[Datum]])=12),1.1,IF(OR(MONTH(jaar_zip[[#This Row],[Datum]])=3,MONTH(jaar_zip[[#This Row],[Datum]])=10),1,0.8))*jaar_zip[[#This Row],[graaddagen]],"")</f>
        <v>6.3000000000000007</v>
      </c>
      <c r="O5834" s="101">
        <f>IF(ISNUMBER(jaar_zip[[#This Row],[etmaaltemperatuur]]),IF(jaar_zip[[#This Row],[etmaaltemperatuur]]&gt;stookgrens,jaar_zip[[#This Row],[etmaaltemperatuur]]-stookgrens,0),"")</f>
        <v>0</v>
      </c>
    </row>
    <row r="5835" spans="1:15" x14ac:dyDescent="0.25">
      <c r="A5835">
        <v>319</v>
      </c>
      <c r="B5835">
        <v>20240320</v>
      </c>
      <c r="C5835">
        <v>1.3</v>
      </c>
      <c r="D5835">
        <v>11.6</v>
      </c>
      <c r="E5835">
        <v>1203</v>
      </c>
      <c r="F5835">
        <v>-0.1</v>
      </c>
      <c r="G5835">
        <v>1019.1</v>
      </c>
      <c r="H5835">
        <v>86</v>
      </c>
      <c r="I5835" s="101" t="s">
        <v>33</v>
      </c>
      <c r="J5835" s="1">
        <f>DATEVALUE(RIGHT(jaar_zip[[#This Row],[YYYYMMDD]],2)&amp;"-"&amp;MID(jaar_zip[[#This Row],[YYYYMMDD]],5,2)&amp;"-"&amp;LEFT(jaar_zip[[#This Row],[YYYYMMDD]],4))</f>
        <v>45371</v>
      </c>
      <c r="K5835" s="101" t="str">
        <f>IF(AND(VALUE(MONTH(jaar_zip[[#This Row],[Datum]]))=1,VALUE(WEEKNUM(jaar_zip[[#This Row],[Datum]],21))&gt;51),RIGHT(YEAR(jaar_zip[[#This Row],[Datum]])-1,2),RIGHT(YEAR(jaar_zip[[#This Row],[Datum]]),2))&amp;"-"&amp; TEXT(WEEKNUM(jaar_zip[[#This Row],[Datum]],21),"00")</f>
        <v>24-12</v>
      </c>
      <c r="L5835" s="101">
        <f>MONTH(jaar_zip[[#This Row],[Datum]])</f>
        <v>3</v>
      </c>
      <c r="M5835" s="101">
        <f>IF(ISNUMBER(jaar_zip[[#This Row],[etmaaltemperatuur]]),IF(jaar_zip[[#This Row],[etmaaltemperatuur]]&lt;stookgrens,stookgrens-jaar_zip[[#This Row],[etmaaltemperatuur]],0),"")</f>
        <v>6.4</v>
      </c>
      <c r="N5835" s="101">
        <f>IF(ISNUMBER(jaar_zip[[#This Row],[graaddagen]]),IF(OR(MONTH(jaar_zip[[#This Row],[Datum]])=1,MONTH(jaar_zip[[#This Row],[Datum]])=2,MONTH(jaar_zip[[#This Row],[Datum]])=11,MONTH(jaar_zip[[#This Row],[Datum]])=12),1.1,IF(OR(MONTH(jaar_zip[[#This Row],[Datum]])=3,MONTH(jaar_zip[[#This Row],[Datum]])=10),1,0.8))*jaar_zip[[#This Row],[graaddagen]],"")</f>
        <v>6.4</v>
      </c>
      <c r="O5835" s="101">
        <f>IF(ISNUMBER(jaar_zip[[#This Row],[etmaaltemperatuur]]),IF(jaar_zip[[#This Row],[etmaaltemperatuur]]&gt;stookgrens,jaar_zip[[#This Row],[etmaaltemperatuur]]-stookgrens,0),"")</f>
        <v>0</v>
      </c>
    </row>
    <row r="5836" spans="1:15" x14ac:dyDescent="0.25">
      <c r="A5836">
        <v>319</v>
      </c>
      <c r="B5836">
        <v>20240321</v>
      </c>
      <c r="C5836">
        <v>3.4</v>
      </c>
      <c r="D5836">
        <v>10.7</v>
      </c>
      <c r="E5836">
        <v>712</v>
      </c>
      <c r="F5836">
        <v>-0.1</v>
      </c>
      <c r="G5836">
        <v>1024.4000000000001</v>
      </c>
      <c r="H5836">
        <v>87</v>
      </c>
      <c r="I5836" s="101" t="s">
        <v>33</v>
      </c>
      <c r="J5836" s="1">
        <f>DATEVALUE(RIGHT(jaar_zip[[#This Row],[YYYYMMDD]],2)&amp;"-"&amp;MID(jaar_zip[[#This Row],[YYYYMMDD]],5,2)&amp;"-"&amp;LEFT(jaar_zip[[#This Row],[YYYYMMDD]],4))</f>
        <v>45372</v>
      </c>
      <c r="K5836" s="101" t="str">
        <f>IF(AND(VALUE(MONTH(jaar_zip[[#This Row],[Datum]]))=1,VALUE(WEEKNUM(jaar_zip[[#This Row],[Datum]],21))&gt;51),RIGHT(YEAR(jaar_zip[[#This Row],[Datum]])-1,2),RIGHT(YEAR(jaar_zip[[#This Row],[Datum]]),2))&amp;"-"&amp; TEXT(WEEKNUM(jaar_zip[[#This Row],[Datum]],21),"00")</f>
        <v>24-12</v>
      </c>
      <c r="L5836" s="101">
        <f>MONTH(jaar_zip[[#This Row],[Datum]])</f>
        <v>3</v>
      </c>
      <c r="M5836" s="101">
        <f>IF(ISNUMBER(jaar_zip[[#This Row],[etmaaltemperatuur]]),IF(jaar_zip[[#This Row],[etmaaltemperatuur]]&lt;stookgrens,stookgrens-jaar_zip[[#This Row],[etmaaltemperatuur]],0),"")</f>
        <v>7.3000000000000007</v>
      </c>
      <c r="N5836" s="101">
        <f>IF(ISNUMBER(jaar_zip[[#This Row],[graaddagen]]),IF(OR(MONTH(jaar_zip[[#This Row],[Datum]])=1,MONTH(jaar_zip[[#This Row],[Datum]])=2,MONTH(jaar_zip[[#This Row],[Datum]])=11,MONTH(jaar_zip[[#This Row],[Datum]])=12),1.1,IF(OR(MONTH(jaar_zip[[#This Row],[Datum]])=3,MONTH(jaar_zip[[#This Row],[Datum]])=10),1,0.8))*jaar_zip[[#This Row],[graaddagen]],"")</f>
        <v>7.3000000000000007</v>
      </c>
      <c r="O5836" s="101">
        <f>IF(ISNUMBER(jaar_zip[[#This Row],[etmaaltemperatuur]]),IF(jaar_zip[[#This Row],[etmaaltemperatuur]]&gt;stookgrens,jaar_zip[[#This Row],[etmaaltemperatuur]]-stookgrens,0),"")</f>
        <v>0</v>
      </c>
    </row>
    <row r="5837" spans="1:15" x14ac:dyDescent="0.25">
      <c r="A5837">
        <v>319</v>
      </c>
      <c r="B5837">
        <v>20240322</v>
      </c>
      <c r="C5837">
        <v>4.5999999999999996</v>
      </c>
      <c r="D5837">
        <v>9.8000000000000007</v>
      </c>
      <c r="E5837">
        <v>289</v>
      </c>
      <c r="F5837">
        <v>13.2</v>
      </c>
      <c r="G5837">
        <v>1017</v>
      </c>
      <c r="H5837">
        <v>93</v>
      </c>
      <c r="I5837" s="101" t="s">
        <v>33</v>
      </c>
      <c r="J5837" s="1">
        <f>DATEVALUE(RIGHT(jaar_zip[[#This Row],[YYYYMMDD]],2)&amp;"-"&amp;MID(jaar_zip[[#This Row],[YYYYMMDD]],5,2)&amp;"-"&amp;LEFT(jaar_zip[[#This Row],[YYYYMMDD]],4))</f>
        <v>45373</v>
      </c>
      <c r="K5837" s="101" t="str">
        <f>IF(AND(VALUE(MONTH(jaar_zip[[#This Row],[Datum]]))=1,VALUE(WEEKNUM(jaar_zip[[#This Row],[Datum]],21))&gt;51),RIGHT(YEAR(jaar_zip[[#This Row],[Datum]])-1,2),RIGHT(YEAR(jaar_zip[[#This Row],[Datum]]),2))&amp;"-"&amp; TEXT(WEEKNUM(jaar_zip[[#This Row],[Datum]],21),"00")</f>
        <v>24-12</v>
      </c>
      <c r="L5837" s="101">
        <f>MONTH(jaar_zip[[#This Row],[Datum]])</f>
        <v>3</v>
      </c>
      <c r="M5837" s="101">
        <f>IF(ISNUMBER(jaar_zip[[#This Row],[etmaaltemperatuur]]),IF(jaar_zip[[#This Row],[etmaaltemperatuur]]&lt;stookgrens,stookgrens-jaar_zip[[#This Row],[etmaaltemperatuur]],0),"")</f>
        <v>8.1999999999999993</v>
      </c>
      <c r="N5837" s="101">
        <f>IF(ISNUMBER(jaar_zip[[#This Row],[graaddagen]]),IF(OR(MONTH(jaar_zip[[#This Row],[Datum]])=1,MONTH(jaar_zip[[#This Row],[Datum]])=2,MONTH(jaar_zip[[#This Row],[Datum]])=11,MONTH(jaar_zip[[#This Row],[Datum]])=12),1.1,IF(OR(MONTH(jaar_zip[[#This Row],[Datum]])=3,MONTH(jaar_zip[[#This Row],[Datum]])=10),1,0.8))*jaar_zip[[#This Row],[graaddagen]],"")</f>
        <v>8.1999999999999993</v>
      </c>
      <c r="O5837" s="101">
        <f>IF(ISNUMBER(jaar_zip[[#This Row],[etmaaltemperatuur]]),IF(jaar_zip[[#This Row],[etmaaltemperatuur]]&gt;stookgrens,jaar_zip[[#This Row],[etmaaltemperatuur]]-stookgrens,0),"")</f>
        <v>0</v>
      </c>
    </row>
    <row r="5838" spans="1:15" x14ac:dyDescent="0.25">
      <c r="A5838">
        <v>319</v>
      </c>
      <c r="B5838">
        <v>20240323</v>
      </c>
      <c r="C5838">
        <v>5.9</v>
      </c>
      <c r="D5838">
        <v>6.7</v>
      </c>
      <c r="E5838">
        <v>1140</v>
      </c>
      <c r="F5838">
        <v>2.7</v>
      </c>
      <c r="G5838">
        <v>1010.3</v>
      </c>
      <c r="H5838">
        <v>80</v>
      </c>
      <c r="I5838" s="101" t="s">
        <v>33</v>
      </c>
      <c r="J5838" s="1">
        <f>DATEVALUE(RIGHT(jaar_zip[[#This Row],[YYYYMMDD]],2)&amp;"-"&amp;MID(jaar_zip[[#This Row],[YYYYMMDD]],5,2)&amp;"-"&amp;LEFT(jaar_zip[[#This Row],[YYYYMMDD]],4))</f>
        <v>45374</v>
      </c>
      <c r="K5838" s="101" t="str">
        <f>IF(AND(VALUE(MONTH(jaar_zip[[#This Row],[Datum]]))=1,VALUE(WEEKNUM(jaar_zip[[#This Row],[Datum]],21))&gt;51),RIGHT(YEAR(jaar_zip[[#This Row],[Datum]])-1,2),RIGHT(YEAR(jaar_zip[[#This Row],[Datum]]),2))&amp;"-"&amp; TEXT(WEEKNUM(jaar_zip[[#This Row],[Datum]],21),"00")</f>
        <v>24-12</v>
      </c>
      <c r="L5838" s="101">
        <f>MONTH(jaar_zip[[#This Row],[Datum]])</f>
        <v>3</v>
      </c>
      <c r="M5838" s="101">
        <f>IF(ISNUMBER(jaar_zip[[#This Row],[etmaaltemperatuur]]),IF(jaar_zip[[#This Row],[etmaaltemperatuur]]&lt;stookgrens,stookgrens-jaar_zip[[#This Row],[etmaaltemperatuur]],0),"")</f>
        <v>11.3</v>
      </c>
      <c r="N5838" s="101">
        <f>IF(ISNUMBER(jaar_zip[[#This Row],[graaddagen]]),IF(OR(MONTH(jaar_zip[[#This Row],[Datum]])=1,MONTH(jaar_zip[[#This Row],[Datum]])=2,MONTH(jaar_zip[[#This Row],[Datum]])=11,MONTH(jaar_zip[[#This Row],[Datum]])=12),1.1,IF(OR(MONTH(jaar_zip[[#This Row],[Datum]])=3,MONTH(jaar_zip[[#This Row],[Datum]])=10),1,0.8))*jaar_zip[[#This Row],[graaddagen]],"")</f>
        <v>11.3</v>
      </c>
      <c r="O5838" s="101">
        <f>IF(ISNUMBER(jaar_zip[[#This Row],[etmaaltemperatuur]]),IF(jaar_zip[[#This Row],[etmaaltemperatuur]]&gt;stookgrens,jaar_zip[[#This Row],[etmaaltemperatuur]]-stookgrens,0),"")</f>
        <v>0</v>
      </c>
    </row>
    <row r="5839" spans="1:15" x14ac:dyDescent="0.25">
      <c r="A5839">
        <v>319</v>
      </c>
      <c r="B5839">
        <v>20240324</v>
      </c>
      <c r="C5839">
        <v>6.6</v>
      </c>
      <c r="D5839">
        <v>6.9</v>
      </c>
      <c r="E5839">
        <v>789</v>
      </c>
      <c r="F5839">
        <v>2.6</v>
      </c>
      <c r="G5839">
        <v>1008</v>
      </c>
      <c r="H5839">
        <v>83</v>
      </c>
      <c r="I5839" s="101" t="s">
        <v>33</v>
      </c>
      <c r="J5839" s="1">
        <f>DATEVALUE(RIGHT(jaar_zip[[#This Row],[YYYYMMDD]],2)&amp;"-"&amp;MID(jaar_zip[[#This Row],[YYYYMMDD]],5,2)&amp;"-"&amp;LEFT(jaar_zip[[#This Row],[YYYYMMDD]],4))</f>
        <v>45375</v>
      </c>
      <c r="K5839" s="101" t="str">
        <f>IF(AND(VALUE(MONTH(jaar_zip[[#This Row],[Datum]]))=1,VALUE(WEEKNUM(jaar_zip[[#This Row],[Datum]],21))&gt;51),RIGHT(YEAR(jaar_zip[[#This Row],[Datum]])-1,2),RIGHT(YEAR(jaar_zip[[#This Row],[Datum]]),2))&amp;"-"&amp; TEXT(WEEKNUM(jaar_zip[[#This Row],[Datum]],21),"00")</f>
        <v>24-12</v>
      </c>
      <c r="L5839" s="101">
        <f>MONTH(jaar_zip[[#This Row],[Datum]])</f>
        <v>3</v>
      </c>
      <c r="M5839" s="101">
        <f>IF(ISNUMBER(jaar_zip[[#This Row],[etmaaltemperatuur]]),IF(jaar_zip[[#This Row],[etmaaltemperatuur]]&lt;stookgrens,stookgrens-jaar_zip[[#This Row],[etmaaltemperatuur]],0),"")</f>
        <v>11.1</v>
      </c>
      <c r="N5839" s="101">
        <f>IF(ISNUMBER(jaar_zip[[#This Row],[graaddagen]]),IF(OR(MONTH(jaar_zip[[#This Row],[Datum]])=1,MONTH(jaar_zip[[#This Row],[Datum]])=2,MONTH(jaar_zip[[#This Row],[Datum]])=11,MONTH(jaar_zip[[#This Row],[Datum]])=12),1.1,IF(OR(MONTH(jaar_zip[[#This Row],[Datum]])=3,MONTH(jaar_zip[[#This Row],[Datum]])=10),1,0.8))*jaar_zip[[#This Row],[graaddagen]],"")</f>
        <v>11.1</v>
      </c>
      <c r="O5839" s="101">
        <f>IF(ISNUMBER(jaar_zip[[#This Row],[etmaaltemperatuur]]),IF(jaar_zip[[#This Row],[etmaaltemperatuur]]&gt;stookgrens,jaar_zip[[#This Row],[etmaaltemperatuur]]-stookgrens,0),"")</f>
        <v>0</v>
      </c>
    </row>
    <row r="5840" spans="1:15" x14ac:dyDescent="0.25">
      <c r="A5840">
        <v>319</v>
      </c>
      <c r="B5840">
        <v>20240325</v>
      </c>
      <c r="C5840">
        <v>3.3</v>
      </c>
      <c r="D5840">
        <v>7.8</v>
      </c>
      <c r="E5840">
        <v>1509</v>
      </c>
      <c r="F5840">
        <v>0</v>
      </c>
      <c r="G5840">
        <v>1003.2</v>
      </c>
      <c r="H5840">
        <v>76</v>
      </c>
      <c r="I5840" s="101" t="s">
        <v>33</v>
      </c>
      <c r="J5840" s="1">
        <f>DATEVALUE(RIGHT(jaar_zip[[#This Row],[YYYYMMDD]],2)&amp;"-"&amp;MID(jaar_zip[[#This Row],[YYYYMMDD]],5,2)&amp;"-"&amp;LEFT(jaar_zip[[#This Row],[YYYYMMDD]],4))</f>
        <v>45376</v>
      </c>
      <c r="K5840" s="101" t="str">
        <f>IF(AND(VALUE(MONTH(jaar_zip[[#This Row],[Datum]]))=1,VALUE(WEEKNUM(jaar_zip[[#This Row],[Datum]],21))&gt;51),RIGHT(YEAR(jaar_zip[[#This Row],[Datum]])-1,2),RIGHT(YEAR(jaar_zip[[#This Row],[Datum]]),2))&amp;"-"&amp; TEXT(WEEKNUM(jaar_zip[[#This Row],[Datum]],21),"00")</f>
        <v>24-13</v>
      </c>
      <c r="L5840" s="101">
        <f>MONTH(jaar_zip[[#This Row],[Datum]])</f>
        <v>3</v>
      </c>
      <c r="M5840" s="101">
        <f>IF(ISNUMBER(jaar_zip[[#This Row],[etmaaltemperatuur]]),IF(jaar_zip[[#This Row],[etmaaltemperatuur]]&lt;stookgrens,stookgrens-jaar_zip[[#This Row],[etmaaltemperatuur]],0),"")</f>
        <v>10.199999999999999</v>
      </c>
      <c r="N5840" s="101">
        <f>IF(ISNUMBER(jaar_zip[[#This Row],[graaddagen]]),IF(OR(MONTH(jaar_zip[[#This Row],[Datum]])=1,MONTH(jaar_zip[[#This Row],[Datum]])=2,MONTH(jaar_zip[[#This Row],[Datum]])=11,MONTH(jaar_zip[[#This Row],[Datum]])=12),1.1,IF(OR(MONTH(jaar_zip[[#This Row],[Datum]])=3,MONTH(jaar_zip[[#This Row],[Datum]])=10),1,0.8))*jaar_zip[[#This Row],[graaddagen]],"")</f>
        <v>10.199999999999999</v>
      </c>
      <c r="O5840" s="101">
        <f>IF(ISNUMBER(jaar_zip[[#This Row],[etmaaltemperatuur]]),IF(jaar_zip[[#This Row],[etmaaltemperatuur]]&gt;stookgrens,jaar_zip[[#This Row],[etmaaltemperatuur]]-stookgrens,0),"")</f>
        <v>0</v>
      </c>
    </row>
    <row r="5841" spans="1:15" x14ac:dyDescent="0.25">
      <c r="A5841">
        <v>319</v>
      </c>
      <c r="B5841">
        <v>20240326</v>
      </c>
      <c r="C5841">
        <v>2.6</v>
      </c>
      <c r="D5841">
        <v>9.8000000000000007</v>
      </c>
      <c r="E5841">
        <v>913</v>
      </c>
      <c r="F5841">
        <v>0.1</v>
      </c>
      <c r="G5841">
        <v>989.3</v>
      </c>
      <c r="H5841">
        <v>74</v>
      </c>
      <c r="I5841" s="101" t="s">
        <v>33</v>
      </c>
      <c r="J5841" s="1">
        <f>DATEVALUE(RIGHT(jaar_zip[[#This Row],[YYYYMMDD]],2)&amp;"-"&amp;MID(jaar_zip[[#This Row],[YYYYMMDD]],5,2)&amp;"-"&amp;LEFT(jaar_zip[[#This Row],[YYYYMMDD]],4))</f>
        <v>45377</v>
      </c>
      <c r="K5841" s="101" t="str">
        <f>IF(AND(VALUE(MONTH(jaar_zip[[#This Row],[Datum]]))=1,VALUE(WEEKNUM(jaar_zip[[#This Row],[Datum]],21))&gt;51),RIGHT(YEAR(jaar_zip[[#This Row],[Datum]])-1,2),RIGHT(YEAR(jaar_zip[[#This Row],[Datum]]),2))&amp;"-"&amp; TEXT(WEEKNUM(jaar_zip[[#This Row],[Datum]],21),"00")</f>
        <v>24-13</v>
      </c>
      <c r="L5841" s="101">
        <f>MONTH(jaar_zip[[#This Row],[Datum]])</f>
        <v>3</v>
      </c>
      <c r="M5841" s="101">
        <f>IF(ISNUMBER(jaar_zip[[#This Row],[etmaaltemperatuur]]),IF(jaar_zip[[#This Row],[etmaaltemperatuur]]&lt;stookgrens,stookgrens-jaar_zip[[#This Row],[etmaaltemperatuur]],0),"")</f>
        <v>8.1999999999999993</v>
      </c>
      <c r="N5841" s="101">
        <f>IF(ISNUMBER(jaar_zip[[#This Row],[graaddagen]]),IF(OR(MONTH(jaar_zip[[#This Row],[Datum]])=1,MONTH(jaar_zip[[#This Row],[Datum]])=2,MONTH(jaar_zip[[#This Row],[Datum]])=11,MONTH(jaar_zip[[#This Row],[Datum]])=12),1.1,IF(OR(MONTH(jaar_zip[[#This Row],[Datum]])=3,MONTH(jaar_zip[[#This Row],[Datum]])=10),1,0.8))*jaar_zip[[#This Row],[graaddagen]],"")</f>
        <v>8.1999999999999993</v>
      </c>
      <c r="O5841" s="101">
        <f>IF(ISNUMBER(jaar_zip[[#This Row],[etmaaltemperatuur]]),IF(jaar_zip[[#This Row],[etmaaltemperatuur]]&gt;stookgrens,jaar_zip[[#This Row],[etmaaltemperatuur]]-stookgrens,0),"")</f>
        <v>0</v>
      </c>
    </row>
    <row r="5842" spans="1:15" x14ac:dyDescent="0.25">
      <c r="A5842">
        <v>319</v>
      </c>
      <c r="B5842">
        <v>20240327</v>
      </c>
      <c r="C5842">
        <v>5</v>
      </c>
      <c r="D5842">
        <v>9.1999999999999993</v>
      </c>
      <c r="E5842">
        <v>1048</v>
      </c>
      <c r="F5842">
        <v>0.9</v>
      </c>
      <c r="G5842">
        <v>985.7</v>
      </c>
      <c r="H5842">
        <v>76</v>
      </c>
      <c r="I5842" s="101" t="s">
        <v>33</v>
      </c>
      <c r="J5842" s="1">
        <f>DATEVALUE(RIGHT(jaar_zip[[#This Row],[YYYYMMDD]],2)&amp;"-"&amp;MID(jaar_zip[[#This Row],[YYYYMMDD]],5,2)&amp;"-"&amp;LEFT(jaar_zip[[#This Row],[YYYYMMDD]],4))</f>
        <v>45378</v>
      </c>
      <c r="K5842" s="101" t="str">
        <f>IF(AND(VALUE(MONTH(jaar_zip[[#This Row],[Datum]]))=1,VALUE(WEEKNUM(jaar_zip[[#This Row],[Datum]],21))&gt;51),RIGHT(YEAR(jaar_zip[[#This Row],[Datum]])-1,2),RIGHT(YEAR(jaar_zip[[#This Row],[Datum]]),2))&amp;"-"&amp; TEXT(WEEKNUM(jaar_zip[[#This Row],[Datum]],21),"00")</f>
        <v>24-13</v>
      </c>
      <c r="L5842" s="101">
        <f>MONTH(jaar_zip[[#This Row],[Datum]])</f>
        <v>3</v>
      </c>
      <c r="M5842" s="101">
        <f>IF(ISNUMBER(jaar_zip[[#This Row],[etmaaltemperatuur]]),IF(jaar_zip[[#This Row],[etmaaltemperatuur]]&lt;stookgrens,stookgrens-jaar_zip[[#This Row],[etmaaltemperatuur]],0),"")</f>
        <v>8.8000000000000007</v>
      </c>
      <c r="N5842" s="101">
        <f>IF(ISNUMBER(jaar_zip[[#This Row],[graaddagen]]),IF(OR(MONTH(jaar_zip[[#This Row],[Datum]])=1,MONTH(jaar_zip[[#This Row],[Datum]])=2,MONTH(jaar_zip[[#This Row],[Datum]])=11,MONTH(jaar_zip[[#This Row],[Datum]])=12),1.1,IF(OR(MONTH(jaar_zip[[#This Row],[Datum]])=3,MONTH(jaar_zip[[#This Row],[Datum]])=10),1,0.8))*jaar_zip[[#This Row],[graaddagen]],"")</f>
        <v>8.8000000000000007</v>
      </c>
      <c r="O5842" s="101">
        <f>IF(ISNUMBER(jaar_zip[[#This Row],[etmaaltemperatuur]]),IF(jaar_zip[[#This Row],[etmaaltemperatuur]]&gt;stookgrens,jaar_zip[[#This Row],[etmaaltemperatuur]]-stookgrens,0),"")</f>
        <v>0</v>
      </c>
    </row>
    <row r="5843" spans="1:15" x14ac:dyDescent="0.25">
      <c r="A5843">
        <v>319</v>
      </c>
      <c r="B5843">
        <v>20240328</v>
      </c>
      <c r="C5843">
        <v>7.4</v>
      </c>
      <c r="D5843">
        <v>9.6</v>
      </c>
      <c r="E5843">
        <v>1037</v>
      </c>
      <c r="F5843">
        <v>3.3</v>
      </c>
      <c r="G5843">
        <v>985.4</v>
      </c>
      <c r="H5843">
        <v>69</v>
      </c>
      <c r="I5843" s="101" t="s">
        <v>33</v>
      </c>
      <c r="J5843" s="1">
        <f>DATEVALUE(RIGHT(jaar_zip[[#This Row],[YYYYMMDD]],2)&amp;"-"&amp;MID(jaar_zip[[#This Row],[YYYYMMDD]],5,2)&amp;"-"&amp;LEFT(jaar_zip[[#This Row],[YYYYMMDD]],4))</f>
        <v>45379</v>
      </c>
      <c r="K5843" s="101" t="str">
        <f>IF(AND(VALUE(MONTH(jaar_zip[[#This Row],[Datum]]))=1,VALUE(WEEKNUM(jaar_zip[[#This Row],[Datum]],21))&gt;51),RIGHT(YEAR(jaar_zip[[#This Row],[Datum]])-1,2),RIGHT(YEAR(jaar_zip[[#This Row],[Datum]]),2))&amp;"-"&amp; TEXT(WEEKNUM(jaar_zip[[#This Row],[Datum]],21),"00")</f>
        <v>24-13</v>
      </c>
      <c r="L5843" s="101">
        <f>MONTH(jaar_zip[[#This Row],[Datum]])</f>
        <v>3</v>
      </c>
      <c r="M5843" s="101">
        <f>IF(ISNUMBER(jaar_zip[[#This Row],[etmaaltemperatuur]]),IF(jaar_zip[[#This Row],[etmaaltemperatuur]]&lt;stookgrens,stookgrens-jaar_zip[[#This Row],[etmaaltemperatuur]],0),"")</f>
        <v>8.4</v>
      </c>
      <c r="N5843" s="101">
        <f>IF(ISNUMBER(jaar_zip[[#This Row],[graaddagen]]),IF(OR(MONTH(jaar_zip[[#This Row],[Datum]])=1,MONTH(jaar_zip[[#This Row],[Datum]])=2,MONTH(jaar_zip[[#This Row],[Datum]])=11,MONTH(jaar_zip[[#This Row],[Datum]])=12),1.1,IF(OR(MONTH(jaar_zip[[#This Row],[Datum]])=3,MONTH(jaar_zip[[#This Row],[Datum]])=10),1,0.8))*jaar_zip[[#This Row],[graaddagen]],"")</f>
        <v>8.4</v>
      </c>
      <c r="O5843" s="101">
        <f>IF(ISNUMBER(jaar_zip[[#This Row],[etmaaltemperatuur]]),IF(jaar_zip[[#This Row],[etmaaltemperatuur]]&gt;stookgrens,jaar_zip[[#This Row],[etmaaltemperatuur]]-stookgrens,0),"")</f>
        <v>0</v>
      </c>
    </row>
    <row r="5844" spans="1:15" x14ac:dyDescent="0.25">
      <c r="A5844">
        <v>319</v>
      </c>
      <c r="B5844">
        <v>20240329</v>
      </c>
      <c r="C5844">
        <v>5.2</v>
      </c>
      <c r="D5844">
        <v>11</v>
      </c>
      <c r="E5844">
        <v>925</v>
      </c>
      <c r="F5844">
        <v>0.2</v>
      </c>
      <c r="G5844">
        <v>992.8</v>
      </c>
      <c r="H5844">
        <v>74</v>
      </c>
      <c r="I5844" s="101" t="s">
        <v>33</v>
      </c>
      <c r="J5844" s="1">
        <f>DATEVALUE(RIGHT(jaar_zip[[#This Row],[YYYYMMDD]],2)&amp;"-"&amp;MID(jaar_zip[[#This Row],[YYYYMMDD]],5,2)&amp;"-"&amp;LEFT(jaar_zip[[#This Row],[YYYYMMDD]],4))</f>
        <v>45380</v>
      </c>
      <c r="K5844" s="101" t="str">
        <f>IF(AND(VALUE(MONTH(jaar_zip[[#This Row],[Datum]]))=1,VALUE(WEEKNUM(jaar_zip[[#This Row],[Datum]],21))&gt;51),RIGHT(YEAR(jaar_zip[[#This Row],[Datum]])-1,2),RIGHT(YEAR(jaar_zip[[#This Row],[Datum]]),2))&amp;"-"&amp; TEXT(WEEKNUM(jaar_zip[[#This Row],[Datum]],21),"00")</f>
        <v>24-13</v>
      </c>
      <c r="L5844" s="101">
        <f>MONTH(jaar_zip[[#This Row],[Datum]])</f>
        <v>3</v>
      </c>
      <c r="M5844" s="101">
        <f>IF(ISNUMBER(jaar_zip[[#This Row],[etmaaltemperatuur]]),IF(jaar_zip[[#This Row],[etmaaltemperatuur]]&lt;stookgrens,stookgrens-jaar_zip[[#This Row],[etmaaltemperatuur]],0),"")</f>
        <v>7</v>
      </c>
      <c r="N5844" s="101">
        <f>IF(ISNUMBER(jaar_zip[[#This Row],[graaddagen]]),IF(OR(MONTH(jaar_zip[[#This Row],[Datum]])=1,MONTH(jaar_zip[[#This Row],[Datum]])=2,MONTH(jaar_zip[[#This Row],[Datum]])=11,MONTH(jaar_zip[[#This Row],[Datum]])=12),1.1,IF(OR(MONTH(jaar_zip[[#This Row],[Datum]])=3,MONTH(jaar_zip[[#This Row],[Datum]])=10),1,0.8))*jaar_zip[[#This Row],[graaddagen]],"")</f>
        <v>7</v>
      </c>
      <c r="O5844" s="101">
        <f>IF(ISNUMBER(jaar_zip[[#This Row],[etmaaltemperatuur]]),IF(jaar_zip[[#This Row],[etmaaltemperatuur]]&gt;stookgrens,jaar_zip[[#This Row],[etmaaltemperatuur]]-stookgrens,0),"")</f>
        <v>0</v>
      </c>
    </row>
    <row r="5845" spans="1:15" x14ac:dyDescent="0.25">
      <c r="A5845">
        <v>319</v>
      </c>
      <c r="B5845">
        <v>20240330</v>
      </c>
      <c r="C5845">
        <v>2.1</v>
      </c>
      <c r="D5845">
        <v>8.6999999999999993</v>
      </c>
      <c r="E5845">
        <v>469</v>
      </c>
      <c r="F5845">
        <v>7.7</v>
      </c>
      <c r="G5845">
        <v>997</v>
      </c>
      <c r="H5845">
        <v>94</v>
      </c>
      <c r="I5845" s="101" t="s">
        <v>33</v>
      </c>
      <c r="J5845" s="1">
        <f>DATEVALUE(RIGHT(jaar_zip[[#This Row],[YYYYMMDD]],2)&amp;"-"&amp;MID(jaar_zip[[#This Row],[YYYYMMDD]],5,2)&amp;"-"&amp;LEFT(jaar_zip[[#This Row],[YYYYMMDD]],4))</f>
        <v>45381</v>
      </c>
      <c r="K5845" s="101" t="str">
        <f>IF(AND(VALUE(MONTH(jaar_zip[[#This Row],[Datum]]))=1,VALUE(WEEKNUM(jaar_zip[[#This Row],[Datum]],21))&gt;51),RIGHT(YEAR(jaar_zip[[#This Row],[Datum]])-1,2),RIGHT(YEAR(jaar_zip[[#This Row],[Datum]]),2))&amp;"-"&amp; TEXT(WEEKNUM(jaar_zip[[#This Row],[Datum]],21),"00")</f>
        <v>24-13</v>
      </c>
      <c r="L5845" s="101">
        <f>MONTH(jaar_zip[[#This Row],[Datum]])</f>
        <v>3</v>
      </c>
      <c r="M5845" s="101">
        <f>IF(ISNUMBER(jaar_zip[[#This Row],[etmaaltemperatuur]]),IF(jaar_zip[[#This Row],[etmaaltemperatuur]]&lt;stookgrens,stookgrens-jaar_zip[[#This Row],[etmaaltemperatuur]],0),"")</f>
        <v>9.3000000000000007</v>
      </c>
      <c r="N5845" s="101">
        <f>IF(ISNUMBER(jaar_zip[[#This Row],[graaddagen]]),IF(OR(MONTH(jaar_zip[[#This Row],[Datum]])=1,MONTH(jaar_zip[[#This Row],[Datum]])=2,MONTH(jaar_zip[[#This Row],[Datum]])=11,MONTH(jaar_zip[[#This Row],[Datum]])=12),1.1,IF(OR(MONTH(jaar_zip[[#This Row],[Datum]])=3,MONTH(jaar_zip[[#This Row],[Datum]])=10),1,0.8))*jaar_zip[[#This Row],[graaddagen]],"")</f>
        <v>9.3000000000000007</v>
      </c>
      <c r="O5845" s="101">
        <f>IF(ISNUMBER(jaar_zip[[#This Row],[etmaaltemperatuur]]),IF(jaar_zip[[#This Row],[etmaaltemperatuur]]&gt;stookgrens,jaar_zip[[#This Row],[etmaaltemperatuur]]-stookgrens,0),"")</f>
        <v>0</v>
      </c>
    </row>
    <row r="5846" spans="1:15" x14ac:dyDescent="0.25">
      <c r="A5846">
        <v>319</v>
      </c>
      <c r="B5846">
        <v>20240331</v>
      </c>
      <c r="C5846">
        <v>3</v>
      </c>
      <c r="D5846">
        <v>10.4</v>
      </c>
      <c r="E5846">
        <v>915</v>
      </c>
      <c r="F5846">
        <v>3.1</v>
      </c>
      <c r="G5846">
        <v>994.9</v>
      </c>
      <c r="H5846">
        <v>89</v>
      </c>
      <c r="I5846" s="101" t="s">
        <v>33</v>
      </c>
      <c r="J5846" s="1">
        <f>DATEVALUE(RIGHT(jaar_zip[[#This Row],[YYYYMMDD]],2)&amp;"-"&amp;MID(jaar_zip[[#This Row],[YYYYMMDD]],5,2)&amp;"-"&amp;LEFT(jaar_zip[[#This Row],[YYYYMMDD]],4))</f>
        <v>45382</v>
      </c>
      <c r="K5846" s="101" t="str">
        <f>IF(AND(VALUE(MONTH(jaar_zip[[#This Row],[Datum]]))=1,VALUE(WEEKNUM(jaar_zip[[#This Row],[Datum]],21))&gt;51),RIGHT(YEAR(jaar_zip[[#This Row],[Datum]])-1,2),RIGHT(YEAR(jaar_zip[[#This Row],[Datum]]),2))&amp;"-"&amp; TEXT(WEEKNUM(jaar_zip[[#This Row],[Datum]],21),"00")</f>
        <v>24-13</v>
      </c>
      <c r="L5846" s="101">
        <f>MONTH(jaar_zip[[#This Row],[Datum]])</f>
        <v>3</v>
      </c>
      <c r="M5846" s="101">
        <f>IF(ISNUMBER(jaar_zip[[#This Row],[etmaaltemperatuur]]),IF(jaar_zip[[#This Row],[etmaaltemperatuur]]&lt;stookgrens,stookgrens-jaar_zip[[#This Row],[etmaaltemperatuur]],0),"")</f>
        <v>7.6</v>
      </c>
      <c r="N5846" s="101">
        <f>IF(ISNUMBER(jaar_zip[[#This Row],[graaddagen]]),IF(OR(MONTH(jaar_zip[[#This Row],[Datum]])=1,MONTH(jaar_zip[[#This Row],[Datum]])=2,MONTH(jaar_zip[[#This Row],[Datum]])=11,MONTH(jaar_zip[[#This Row],[Datum]])=12),1.1,IF(OR(MONTH(jaar_zip[[#This Row],[Datum]])=3,MONTH(jaar_zip[[#This Row],[Datum]])=10),1,0.8))*jaar_zip[[#This Row],[graaddagen]],"")</f>
        <v>7.6</v>
      </c>
      <c r="O5846" s="101">
        <f>IF(ISNUMBER(jaar_zip[[#This Row],[etmaaltemperatuur]]),IF(jaar_zip[[#This Row],[etmaaltemperatuur]]&gt;stookgrens,jaar_zip[[#This Row],[etmaaltemperatuur]]-stookgrens,0),"")</f>
        <v>0</v>
      </c>
    </row>
    <row r="5847" spans="1:15" x14ac:dyDescent="0.25">
      <c r="A5847">
        <v>319</v>
      </c>
      <c r="B5847">
        <v>20240401</v>
      </c>
      <c r="C5847">
        <v>5</v>
      </c>
      <c r="D5847">
        <v>10.7</v>
      </c>
      <c r="E5847">
        <v>1266</v>
      </c>
      <c r="F5847">
        <v>0.4</v>
      </c>
      <c r="G5847">
        <v>997.3</v>
      </c>
      <c r="H5847">
        <v>80</v>
      </c>
      <c r="I5847" s="101" t="s">
        <v>33</v>
      </c>
      <c r="J5847" s="1">
        <f>DATEVALUE(RIGHT(jaar_zip[[#This Row],[YYYYMMDD]],2)&amp;"-"&amp;MID(jaar_zip[[#This Row],[YYYYMMDD]],5,2)&amp;"-"&amp;LEFT(jaar_zip[[#This Row],[YYYYMMDD]],4))</f>
        <v>45383</v>
      </c>
      <c r="K5847" s="101" t="str">
        <f>IF(AND(VALUE(MONTH(jaar_zip[[#This Row],[Datum]]))=1,VALUE(WEEKNUM(jaar_zip[[#This Row],[Datum]],21))&gt;51),RIGHT(YEAR(jaar_zip[[#This Row],[Datum]])-1,2),RIGHT(YEAR(jaar_zip[[#This Row],[Datum]]),2))&amp;"-"&amp; TEXT(WEEKNUM(jaar_zip[[#This Row],[Datum]],21),"00")</f>
        <v>24-14</v>
      </c>
      <c r="L5847" s="101">
        <f>MONTH(jaar_zip[[#This Row],[Datum]])</f>
        <v>4</v>
      </c>
      <c r="M5847" s="101">
        <f>IF(ISNUMBER(jaar_zip[[#This Row],[etmaaltemperatuur]]),IF(jaar_zip[[#This Row],[etmaaltemperatuur]]&lt;stookgrens,stookgrens-jaar_zip[[#This Row],[etmaaltemperatuur]],0),"")</f>
        <v>7.3000000000000007</v>
      </c>
      <c r="N5847" s="101">
        <f>IF(ISNUMBER(jaar_zip[[#This Row],[graaddagen]]),IF(OR(MONTH(jaar_zip[[#This Row],[Datum]])=1,MONTH(jaar_zip[[#This Row],[Datum]])=2,MONTH(jaar_zip[[#This Row],[Datum]])=11,MONTH(jaar_zip[[#This Row],[Datum]])=12),1.1,IF(OR(MONTH(jaar_zip[[#This Row],[Datum]])=3,MONTH(jaar_zip[[#This Row],[Datum]])=10),1,0.8))*jaar_zip[[#This Row],[graaddagen]],"")</f>
        <v>5.8400000000000007</v>
      </c>
      <c r="O5847" s="101">
        <f>IF(ISNUMBER(jaar_zip[[#This Row],[etmaaltemperatuur]]),IF(jaar_zip[[#This Row],[etmaaltemperatuur]]&gt;stookgrens,jaar_zip[[#This Row],[etmaaltemperatuur]]-stookgrens,0),"")</f>
        <v>0</v>
      </c>
    </row>
    <row r="5848" spans="1:15" x14ac:dyDescent="0.25">
      <c r="A5848">
        <v>319</v>
      </c>
      <c r="B5848">
        <v>20240402</v>
      </c>
      <c r="C5848">
        <v>6.6</v>
      </c>
      <c r="D5848">
        <v>10.6</v>
      </c>
      <c r="E5848">
        <v>810</v>
      </c>
      <c r="F5848">
        <v>2.6</v>
      </c>
      <c r="G5848">
        <v>1005.8</v>
      </c>
      <c r="H5848">
        <v>84</v>
      </c>
      <c r="I5848" s="101" t="s">
        <v>33</v>
      </c>
      <c r="J5848" s="1">
        <f>DATEVALUE(RIGHT(jaar_zip[[#This Row],[YYYYMMDD]],2)&amp;"-"&amp;MID(jaar_zip[[#This Row],[YYYYMMDD]],5,2)&amp;"-"&amp;LEFT(jaar_zip[[#This Row],[YYYYMMDD]],4))</f>
        <v>45384</v>
      </c>
      <c r="K5848" s="101" t="str">
        <f>IF(AND(VALUE(MONTH(jaar_zip[[#This Row],[Datum]]))=1,VALUE(WEEKNUM(jaar_zip[[#This Row],[Datum]],21))&gt;51),RIGHT(YEAR(jaar_zip[[#This Row],[Datum]])-1,2),RIGHT(YEAR(jaar_zip[[#This Row],[Datum]]),2))&amp;"-"&amp; TEXT(WEEKNUM(jaar_zip[[#This Row],[Datum]],21),"00")</f>
        <v>24-14</v>
      </c>
      <c r="L5848" s="101">
        <f>MONTH(jaar_zip[[#This Row],[Datum]])</f>
        <v>4</v>
      </c>
      <c r="M5848" s="101">
        <f>IF(ISNUMBER(jaar_zip[[#This Row],[etmaaltemperatuur]]),IF(jaar_zip[[#This Row],[etmaaltemperatuur]]&lt;stookgrens,stookgrens-jaar_zip[[#This Row],[etmaaltemperatuur]],0),"")</f>
        <v>7.4</v>
      </c>
      <c r="N5848" s="101">
        <f>IF(ISNUMBER(jaar_zip[[#This Row],[graaddagen]]),IF(OR(MONTH(jaar_zip[[#This Row],[Datum]])=1,MONTH(jaar_zip[[#This Row],[Datum]])=2,MONTH(jaar_zip[[#This Row],[Datum]])=11,MONTH(jaar_zip[[#This Row],[Datum]])=12),1.1,IF(OR(MONTH(jaar_zip[[#This Row],[Datum]])=3,MONTH(jaar_zip[[#This Row],[Datum]])=10),1,0.8))*jaar_zip[[#This Row],[graaddagen]],"")</f>
        <v>5.9200000000000008</v>
      </c>
      <c r="O5848" s="101">
        <f>IF(ISNUMBER(jaar_zip[[#This Row],[etmaaltemperatuur]]),IF(jaar_zip[[#This Row],[etmaaltemperatuur]]&gt;stookgrens,jaar_zip[[#This Row],[etmaaltemperatuur]]-stookgrens,0),"")</f>
        <v>0</v>
      </c>
    </row>
    <row r="5849" spans="1:15" x14ac:dyDescent="0.25">
      <c r="A5849">
        <v>319</v>
      </c>
      <c r="B5849">
        <v>20240403</v>
      </c>
      <c r="C5849">
        <v>6.4</v>
      </c>
      <c r="D5849">
        <v>11.3</v>
      </c>
      <c r="E5849">
        <v>677</v>
      </c>
      <c r="F5849">
        <v>1.8</v>
      </c>
      <c r="G5849">
        <v>1004.3</v>
      </c>
      <c r="H5849">
        <v>85</v>
      </c>
      <c r="I5849" s="101" t="s">
        <v>33</v>
      </c>
      <c r="J5849" s="1">
        <f>DATEVALUE(RIGHT(jaar_zip[[#This Row],[YYYYMMDD]],2)&amp;"-"&amp;MID(jaar_zip[[#This Row],[YYYYMMDD]],5,2)&amp;"-"&amp;LEFT(jaar_zip[[#This Row],[YYYYMMDD]],4))</f>
        <v>45385</v>
      </c>
      <c r="K5849" s="101" t="str">
        <f>IF(AND(VALUE(MONTH(jaar_zip[[#This Row],[Datum]]))=1,VALUE(WEEKNUM(jaar_zip[[#This Row],[Datum]],21))&gt;51),RIGHT(YEAR(jaar_zip[[#This Row],[Datum]])-1,2),RIGHT(YEAR(jaar_zip[[#This Row],[Datum]]),2))&amp;"-"&amp; TEXT(WEEKNUM(jaar_zip[[#This Row],[Datum]],21),"00")</f>
        <v>24-14</v>
      </c>
      <c r="L5849" s="101">
        <f>MONTH(jaar_zip[[#This Row],[Datum]])</f>
        <v>4</v>
      </c>
      <c r="M5849" s="101">
        <f>IF(ISNUMBER(jaar_zip[[#This Row],[etmaaltemperatuur]]),IF(jaar_zip[[#This Row],[etmaaltemperatuur]]&lt;stookgrens,stookgrens-jaar_zip[[#This Row],[etmaaltemperatuur]],0),"")</f>
        <v>6.6999999999999993</v>
      </c>
      <c r="N5849" s="101">
        <f>IF(ISNUMBER(jaar_zip[[#This Row],[graaddagen]]),IF(OR(MONTH(jaar_zip[[#This Row],[Datum]])=1,MONTH(jaar_zip[[#This Row],[Datum]])=2,MONTH(jaar_zip[[#This Row],[Datum]])=11,MONTH(jaar_zip[[#This Row],[Datum]])=12),1.1,IF(OR(MONTH(jaar_zip[[#This Row],[Datum]])=3,MONTH(jaar_zip[[#This Row],[Datum]])=10),1,0.8))*jaar_zip[[#This Row],[graaddagen]],"")</f>
        <v>5.3599999999999994</v>
      </c>
      <c r="O5849" s="101">
        <f>IF(ISNUMBER(jaar_zip[[#This Row],[etmaaltemperatuur]]),IF(jaar_zip[[#This Row],[etmaaltemperatuur]]&gt;stookgrens,jaar_zip[[#This Row],[etmaaltemperatuur]]-stookgrens,0),"")</f>
        <v>0</v>
      </c>
    </row>
    <row r="5850" spans="1:15" x14ac:dyDescent="0.25">
      <c r="A5850">
        <v>319</v>
      </c>
      <c r="B5850">
        <v>20240404</v>
      </c>
      <c r="C5850">
        <v>8</v>
      </c>
      <c r="D5850">
        <v>13</v>
      </c>
      <c r="E5850">
        <v>1175</v>
      </c>
      <c r="F5850">
        <v>7.6</v>
      </c>
      <c r="G5850">
        <v>1006.3</v>
      </c>
      <c r="H5850">
        <v>81</v>
      </c>
      <c r="I5850" s="101" t="s">
        <v>33</v>
      </c>
      <c r="J5850" s="1">
        <f>DATEVALUE(RIGHT(jaar_zip[[#This Row],[YYYYMMDD]],2)&amp;"-"&amp;MID(jaar_zip[[#This Row],[YYYYMMDD]],5,2)&amp;"-"&amp;LEFT(jaar_zip[[#This Row],[YYYYMMDD]],4))</f>
        <v>45386</v>
      </c>
      <c r="K5850" s="101" t="str">
        <f>IF(AND(VALUE(MONTH(jaar_zip[[#This Row],[Datum]]))=1,VALUE(WEEKNUM(jaar_zip[[#This Row],[Datum]],21))&gt;51),RIGHT(YEAR(jaar_zip[[#This Row],[Datum]])-1,2),RIGHT(YEAR(jaar_zip[[#This Row],[Datum]]),2))&amp;"-"&amp; TEXT(WEEKNUM(jaar_zip[[#This Row],[Datum]],21),"00")</f>
        <v>24-14</v>
      </c>
      <c r="L5850" s="101">
        <f>MONTH(jaar_zip[[#This Row],[Datum]])</f>
        <v>4</v>
      </c>
      <c r="M5850" s="101">
        <f>IF(ISNUMBER(jaar_zip[[#This Row],[etmaaltemperatuur]]),IF(jaar_zip[[#This Row],[etmaaltemperatuur]]&lt;stookgrens,stookgrens-jaar_zip[[#This Row],[etmaaltemperatuur]],0),"")</f>
        <v>5</v>
      </c>
      <c r="N5850" s="101">
        <f>IF(ISNUMBER(jaar_zip[[#This Row],[graaddagen]]),IF(OR(MONTH(jaar_zip[[#This Row],[Datum]])=1,MONTH(jaar_zip[[#This Row],[Datum]])=2,MONTH(jaar_zip[[#This Row],[Datum]])=11,MONTH(jaar_zip[[#This Row],[Datum]])=12),1.1,IF(OR(MONTH(jaar_zip[[#This Row],[Datum]])=3,MONTH(jaar_zip[[#This Row],[Datum]])=10),1,0.8))*jaar_zip[[#This Row],[graaddagen]],"")</f>
        <v>4</v>
      </c>
      <c r="O5850" s="101">
        <f>IF(ISNUMBER(jaar_zip[[#This Row],[etmaaltemperatuur]]),IF(jaar_zip[[#This Row],[etmaaltemperatuur]]&gt;stookgrens,jaar_zip[[#This Row],[etmaaltemperatuur]]-stookgrens,0),"")</f>
        <v>0</v>
      </c>
    </row>
    <row r="5851" spans="1:15" x14ac:dyDescent="0.25">
      <c r="A5851">
        <v>319</v>
      </c>
      <c r="B5851">
        <v>20240405</v>
      </c>
      <c r="C5851">
        <v>5.4</v>
      </c>
      <c r="D5851">
        <v>15.2</v>
      </c>
      <c r="E5851">
        <v>1016</v>
      </c>
      <c r="F5851">
        <v>1</v>
      </c>
      <c r="G5851">
        <v>1008.4</v>
      </c>
      <c r="H5851">
        <v>80</v>
      </c>
      <c r="I5851" s="101" t="s">
        <v>33</v>
      </c>
      <c r="J5851" s="1">
        <f>DATEVALUE(RIGHT(jaar_zip[[#This Row],[YYYYMMDD]],2)&amp;"-"&amp;MID(jaar_zip[[#This Row],[YYYYMMDD]],5,2)&amp;"-"&amp;LEFT(jaar_zip[[#This Row],[YYYYMMDD]],4))</f>
        <v>45387</v>
      </c>
      <c r="K5851" s="101" t="str">
        <f>IF(AND(VALUE(MONTH(jaar_zip[[#This Row],[Datum]]))=1,VALUE(WEEKNUM(jaar_zip[[#This Row],[Datum]],21))&gt;51),RIGHT(YEAR(jaar_zip[[#This Row],[Datum]])-1,2),RIGHT(YEAR(jaar_zip[[#This Row],[Datum]]),2))&amp;"-"&amp; TEXT(WEEKNUM(jaar_zip[[#This Row],[Datum]],21),"00")</f>
        <v>24-14</v>
      </c>
      <c r="L5851" s="101">
        <f>MONTH(jaar_zip[[#This Row],[Datum]])</f>
        <v>4</v>
      </c>
      <c r="M5851" s="101">
        <f>IF(ISNUMBER(jaar_zip[[#This Row],[etmaaltemperatuur]]),IF(jaar_zip[[#This Row],[etmaaltemperatuur]]&lt;stookgrens,stookgrens-jaar_zip[[#This Row],[etmaaltemperatuur]],0),"")</f>
        <v>2.8000000000000007</v>
      </c>
      <c r="N5851" s="101">
        <f>IF(ISNUMBER(jaar_zip[[#This Row],[graaddagen]]),IF(OR(MONTH(jaar_zip[[#This Row],[Datum]])=1,MONTH(jaar_zip[[#This Row],[Datum]])=2,MONTH(jaar_zip[[#This Row],[Datum]])=11,MONTH(jaar_zip[[#This Row],[Datum]])=12),1.1,IF(OR(MONTH(jaar_zip[[#This Row],[Datum]])=3,MONTH(jaar_zip[[#This Row],[Datum]])=10),1,0.8))*jaar_zip[[#This Row],[graaddagen]],"")</f>
        <v>2.2400000000000007</v>
      </c>
      <c r="O5851" s="101">
        <f>IF(ISNUMBER(jaar_zip[[#This Row],[etmaaltemperatuur]]),IF(jaar_zip[[#This Row],[etmaaltemperatuur]]&gt;stookgrens,jaar_zip[[#This Row],[etmaaltemperatuur]]-stookgrens,0),"")</f>
        <v>0</v>
      </c>
    </row>
    <row r="5852" spans="1:15" x14ac:dyDescent="0.25">
      <c r="A5852">
        <v>319</v>
      </c>
      <c r="B5852">
        <v>20240406</v>
      </c>
      <c r="C5852">
        <v>4.9000000000000004</v>
      </c>
      <c r="D5852">
        <v>18.100000000000001</v>
      </c>
      <c r="E5852">
        <v>1399</v>
      </c>
      <c r="F5852">
        <v>-0.1</v>
      </c>
      <c r="G5852">
        <v>1008.2</v>
      </c>
      <c r="H5852">
        <v>64</v>
      </c>
      <c r="I5852" s="101" t="s">
        <v>33</v>
      </c>
      <c r="J5852" s="1">
        <f>DATEVALUE(RIGHT(jaar_zip[[#This Row],[YYYYMMDD]],2)&amp;"-"&amp;MID(jaar_zip[[#This Row],[YYYYMMDD]],5,2)&amp;"-"&amp;LEFT(jaar_zip[[#This Row],[YYYYMMDD]],4))</f>
        <v>45388</v>
      </c>
      <c r="K5852" s="101" t="str">
        <f>IF(AND(VALUE(MONTH(jaar_zip[[#This Row],[Datum]]))=1,VALUE(WEEKNUM(jaar_zip[[#This Row],[Datum]],21))&gt;51),RIGHT(YEAR(jaar_zip[[#This Row],[Datum]])-1,2),RIGHT(YEAR(jaar_zip[[#This Row],[Datum]]),2))&amp;"-"&amp; TEXT(WEEKNUM(jaar_zip[[#This Row],[Datum]],21),"00")</f>
        <v>24-14</v>
      </c>
      <c r="L5852" s="101">
        <f>MONTH(jaar_zip[[#This Row],[Datum]])</f>
        <v>4</v>
      </c>
      <c r="M5852" s="101">
        <f>IF(ISNUMBER(jaar_zip[[#This Row],[etmaaltemperatuur]]),IF(jaar_zip[[#This Row],[etmaaltemperatuur]]&lt;stookgrens,stookgrens-jaar_zip[[#This Row],[etmaaltemperatuur]],0),"")</f>
        <v>0</v>
      </c>
      <c r="N5852" s="101">
        <f>IF(ISNUMBER(jaar_zip[[#This Row],[graaddagen]]),IF(OR(MONTH(jaar_zip[[#This Row],[Datum]])=1,MONTH(jaar_zip[[#This Row],[Datum]])=2,MONTH(jaar_zip[[#This Row],[Datum]])=11,MONTH(jaar_zip[[#This Row],[Datum]])=12),1.1,IF(OR(MONTH(jaar_zip[[#This Row],[Datum]])=3,MONTH(jaar_zip[[#This Row],[Datum]])=10),1,0.8))*jaar_zip[[#This Row],[graaddagen]],"")</f>
        <v>0</v>
      </c>
      <c r="O5852" s="101">
        <f>IF(ISNUMBER(jaar_zip[[#This Row],[etmaaltemperatuur]]),IF(jaar_zip[[#This Row],[etmaaltemperatuur]]&gt;stookgrens,jaar_zip[[#This Row],[etmaaltemperatuur]]-stookgrens,0),"")</f>
        <v>0.10000000000000142</v>
      </c>
    </row>
    <row r="5853" spans="1:15" x14ac:dyDescent="0.25">
      <c r="A5853">
        <v>319</v>
      </c>
      <c r="B5853">
        <v>20240407</v>
      </c>
      <c r="C5853">
        <v>6.7</v>
      </c>
      <c r="D5853">
        <v>16.3</v>
      </c>
      <c r="E5853">
        <v>1798</v>
      </c>
      <c r="F5853">
        <v>0.6</v>
      </c>
      <c r="G5853">
        <v>1012.3</v>
      </c>
      <c r="H5853">
        <v>66</v>
      </c>
      <c r="I5853" s="101" t="s">
        <v>33</v>
      </c>
      <c r="J5853" s="1">
        <f>DATEVALUE(RIGHT(jaar_zip[[#This Row],[YYYYMMDD]],2)&amp;"-"&amp;MID(jaar_zip[[#This Row],[YYYYMMDD]],5,2)&amp;"-"&amp;LEFT(jaar_zip[[#This Row],[YYYYMMDD]],4))</f>
        <v>45389</v>
      </c>
      <c r="K5853" s="101" t="str">
        <f>IF(AND(VALUE(MONTH(jaar_zip[[#This Row],[Datum]]))=1,VALUE(WEEKNUM(jaar_zip[[#This Row],[Datum]],21))&gt;51),RIGHT(YEAR(jaar_zip[[#This Row],[Datum]])-1,2),RIGHT(YEAR(jaar_zip[[#This Row],[Datum]]),2))&amp;"-"&amp; TEXT(WEEKNUM(jaar_zip[[#This Row],[Datum]],21),"00")</f>
        <v>24-14</v>
      </c>
      <c r="L5853" s="101">
        <f>MONTH(jaar_zip[[#This Row],[Datum]])</f>
        <v>4</v>
      </c>
      <c r="M5853" s="101">
        <f>IF(ISNUMBER(jaar_zip[[#This Row],[etmaaltemperatuur]]),IF(jaar_zip[[#This Row],[etmaaltemperatuur]]&lt;stookgrens,stookgrens-jaar_zip[[#This Row],[etmaaltemperatuur]],0),"")</f>
        <v>1.6999999999999993</v>
      </c>
      <c r="N5853" s="101">
        <f>IF(ISNUMBER(jaar_zip[[#This Row],[graaddagen]]),IF(OR(MONTH(jaar_zip[[#This Row],[Datum]])=1,MONTH(jaar_zip[[#This Row],[Datum]])=2,MONTH(jaar_zip[[#This Row],[Datum]])=11,MONTH(jaar_zip[[#This Row],[Datum]])=12),1.1,IF(OR(MONTH(jaar_zip[[#This Row],[Datum]])=3,MONTH(jaar_zip[[#This Row],[Datum]])=10),1,0.8))*jaar_zip[[#This Row],[graaddagen]],"")</f>
        <v>1.3599999999999994</v>
      </c>
      <c r="O5853" s="101">
        <f>IF(ISNUMBER(jaar_zip[[#This Row],[etmaaltemperatuur]]),IF(jaar_zip[[#This Row],[etmaaltemperatuur]]&gt;stookgrens,jaar_zip[[#This Row],[etmaaltemperatuur]]-stookgrens,0),"")</f>
        <v>0</v>
      </c>
    </row>
    <row r="5854" spans="1:15" x14ac:dyDescent="0.25">
      <c r="A5854">
        <v>319</v>
      </c>
      <c r="B5854">
        <v>20240408</v>
      </c>
      <c r="C5854">
        <v>2.5</v>
      </c>
      <c r="D5854">
        <v>15</v>
      </c>
      <c r="E5854">
        <v>1311</v>
      </c>
      <c r="F5854">
        <v>4.2</v>
      </c>
      <c r="G5854">
        <v>1006.8</v>
      </c>
      <c r="H5854">
        <v>82</v>
      </c>
      <c r="I5854" s="101" t="s">
        <v>33</v>
      </c>
      <c r="J5854" s="1">
        <f>DATEVALUE(RIGHT(jaar_zip[[#This Row],[YYYYMMDD]],2)&amp;"-"&amp;MID(jaar_zip[[#This Row],[YYYYMMDD]],5,2)&amp;"-"&amp;LEFT(jaar_zip[[#This Row],[YYYYMMDD]],4))</f>
        <v>45390</v>
      </c>
      <c r="K5854" s="101" t="str">
        <f>IF(AND(VALUE(MONTH(jaar_zip[[#This Row],[Datum]]))=1,VALUE(WEEKNUM(jaar_zip[[#This Row],[Datum]],21))&gt;51),RIGHT(YEAR(jaar_zip[[#This Row],[Datum]])-1,2),RIGHT(YEAR(jaar_zip[[#This Row],[Datum]]),2))&amp;"-"&amp; TEXT(WEEKNUM(jaar_zip[[#This Row],[Datum]],21),"00")</f>
        <v>24-15</v>
      </c>
      <c r="L5854" s="101">
        <f>MONTH(jaar_zip[[#This Row],[Datum]])</f>
        <v>4</v>
      </c>
      <c r="M5854" s="101">
        <f>IF(ISNUMBER(jaar_zip[[#This Row],[etmaaltemperatuur]]),IF(jaar_zip[[#This Row],[etmaaltemperatuur]]&lt;stookgrens,stookgrens-jaar_zip[[#This Row],[etmaaltemperatuur]],0),"")</f>
        <v>3</v>
      </c>
      <c r="N5854" s="101">
        <f>IF(ISNUMBER(jaar_zip[[#This Row],[graaddagen]]),IF(OR(MONTH(jaar_zip[[#This Row],[Datum]])=1,MONTH(jaar_zip[[#This Row],[Datum]])=2,MONTH(jaar_zip[[#This Row],[Datum]])=11,MONTH(jaar_zip[[#This Row],[Datum]])=12),1.1,IF(OR(MONTH(jaar_zip[[#This Row],[Datum]])=3,MONTH(jaar_zip[[#This Row],[Datum]])=10),1,0.8))*jaar_zip[[#This Row],[graaddagen]],"")</f>
        <v>2.4000000000000004</v>
      </c>
      <c r="O5854" s="101">
        <f>IF(ISNUMBER(jaar_zip[[#This Row],[etmaaltemperatuur]]),IF(jaar_zip[[#This Row],[etmaaltemperatuur]]&gt;stookgrens,jaar_zip[[#This Row],[etmaaltemperatuur]]-stookgrens,0),"")</f>
        <v>0</v>
      </c>
    </row>
    <row r="5855" spans="1:15" x14ac:dyDescent="0.25">
      <c r="A5855">
        <v>319</v>
      </c>
      <c r="B5855">
        <v>20240409</v>
      </c>
      <c r="C5855">
        <v>8.5</v>
      </c>
      <c r="D5855">
        <v>10.7</v>
      </c>
      <c r="E5855">
        <v>1002</v>
      </c>
      <c r="F5855">
        <v>1.7</v>
      </c>
      <c r="G5855">
        <v>1011.5</v>
      </c>
      <c r="H5855">
        <v>76</v>
      </c>
      <c r="I5855" s="101" t="s">
        <v>33</v>
      </c>
      <c r="J5855" s="1">
        <f>DATEVALUE(RIGHT(jaar_zip[[#This Row],[YYYYMMDD]],2)&amp;"-"&amp;MID(jaar_zip[[#This Row],[YYYYMMDD]],5,2)&amp;"-"&amp;LEFT(jaar_zip[[#This Row],[YYYYMMDD]],4))</f>
        <v>45391</v>
      </c>
      <c r="K5855" s="101" t="str">
        <f>IF(AND(VALUE(MONTH(jaar_zip[[#This Row],[Datum]]))=1,VALUE(WEEKNUM(jaar_zip[[#This Row],[Datum]],21))&gt;51),RIGHT(YEAR(jaar_zip[[#This Row],[Datum]])-1,2),RIGHT(YEAR(jaar_zip[[#This Row],[Datum]]),2))&amp;"-"&amp; TEXT(WEEKNUM(jaar_zip[[#This Row],[Datum]],21),"00")</f>
        <v>24-15</v>
      </c>
      <c r="L5855" s="101">
        <f>MONTH(jaar_zip[[#This Row],[Datum]])</f>
        <v>4</v>
      </c>
      <c r="M5855" s="101">
        <f>IF(ISNUMBER(jaar_zip[[#This Row],[etmaaltemperatuur]]),IF(jaar_zip[[#This Row],[etmaaltemperatuur]]&lt;stookgrens,stookgrens-jaar_zip[[#This Row],[etmaaltemperatuur]],0),"")</f>
        <v>7.3000000000000007</v>
      </c>
      <c r="N5855" s="101">
        <f>IF(ISNUMBER(jaar_zip[[#This Row],[graaddagen]]),IF(OR(MONTH(jaar_zip[[#This Row],[Datum]])=1,MONTH(jaar_zip[[#This Row],[Datum]])=2,MONTH(jaar_zip[[#This Row],[Datum]])=11,MONTH(jaar_zip[[#This Row],[Datum]])=12),1.1,IF(OR(MONTH(jaar_zip[[#This Row],[Datum]])=3,MONTH(jaar_zip[[#This Row],[Datum]])=10),1,0.8))*jaar_zip[[#This Row],[graaddagen]],"")</f>
        <v>5.8400000000000007</v>
      </c>
      <c r="O5855" s="101">
        <f>IF(ISNUMBER(jaar_zip[[#This Row],[etmaaltemperatuur]]),IF(jaar_zip[[#This Row],[etmaaltemperatuur]]&gt;stookgrens,jaar_zip[[#This Row],[etmaaltemperatuur]]-stookgrens,0),"")</f>
        <v>0</v>
      </c>
    </row>
    <row r="5856" spans="1:15" x14ac:dyDescent="0.25">
      <c r="A5856">
        <v>319</v>
      </c>
      <c r="B5856">
        <v>20240410</v>
      </c>
      <c r="C5856">
        <v>4.8</v>
      </c>
      <c r="D5856">
        <v>11.5</v>
      </c>
      <c r="E5856">
        <v>2109</v>
      </c>
      <c r="F5856">
        <v>-0.1</v>
      </c>
      <c r="G5856">
        <v>1027.8</v>
      </c>
      <c r="H5856">
        <v>67</v>
      </c>
      <c r="I5856" s="101" t="s">
        <v>33</v>
      </c>
      <c r="J5856" s="1">
        <f>DATEVALUE(RIGHT(jaar_zip[[#This Row],[YYYYMMDD]],2)&amp;"-"&amp;MID(jaar_zip[[#This Row],[YYYYMMDD]],5,2)&amp;"-"&amp;LEFT(jaar_zip[[#This Row],[YYYYMMDD]],4))</f>
        <v>45392</v>
      </c>
      <c r="K5856" s="101" t="str">
        <f>IF(AND(VALUE(MONTH(jaar_zip[[#This Row],[Datum]]))=1,VALUE(WEEKNUM(jaar_zip[[#This Row],[Datum]],21))&gt;51),RIGHT(YEAR(jaar_zip[[#This Row],[Datum]])-1,2),RIGHT(YEAR(jaar_zip[[#This Row],[Datum]]),2))&amp;"-"&amp; TEXT(WEEKNUM(jaar_zip[[#This Row],[Datum]],21),"00")</f>
        <v>24-15</v>
      </c>
      <c r="L5856" s="101">
        <f>MONTH(jaar_zip[[#This Row],[Datum]])</f>
        <v>4</v>
      </c>
      <c r="M5856" s="101">
        <f>IF(ISNUMBER(jaar_zip[[#This Row],[etmaaltemperatuur]]),IF(jaar_zip[[#This Row],[etmaaltemperatuur]]&lt;stookgrens,stookgrens-jaar_zip[[#This Row],[etmaaltemperatuur]],0),"")</f>
        <v>6.5</v>
      </c>
      <c r="N5856" s="101">
        <f>IF(ISNUMBER(jaar_zip[[#This Row],[graaddagen]]),IF(OR(MONTH(jaar_zip[[#This Row],[Datum]])=1,MONTH(jaar_zip[[#This Row],[Datum]])=2,MONTH(jaar_zip[[#This Row],[Datum]])=11,MONTH(jaar_zip[[#This Row],[Datum]])=12),1.1,IF(OR(MONTH(jaar_zip[[#This Row],[Datum]])=3,MONTH(jaar_zip[[#This Row],[Datum]])=10),1,0.8))*jaar_zip[[#This Row],[graaddagen]],"")</f>
        <v>5.2</v>
      </c>
      <c r="O5856" s="101">
        <f>IF(ISNUMBER(jaar_zip[[#This Row],[etmaaltemperatuur]]),IF(jaar_zip[[#This Row],[etmaaltemperatuur]]&gt;stookgrens,jaar_zip[[#This Row],[etmaaltemperatuur]]-stookgrens,0),"")</f>
        <v>0</v>
      </c>
    </row>
    <row r="5857" spans="1:15" x14ac:dyDescent="0.25">
      <c r="A5857">
        <v>319</v>
      </c>
      <c r="B5857">
        <v>20240411</v>
      </c>
      <c r="C5857">
        <v>5.3</v>
      </c>
      <c r="D5857">
        <v>13.6</v>
      </c>
      <c r="E5857">
        <v>378</v>
      </c>
      <c r="F5857">
        <v>1.3</v>
      </c>
      <c r="G5857">
        <v>1031</v>
      </c>
      <c r="H5857">
        <v>86</v>
      </c>
      <c r="I5857" s="101" t="s">
        <v>33</v>
      </c>
      <c r="J5857" s="1">
        <f>DATEVALUE(RIGHT(jaar_zip[[#This Row],[YYYYMMDD]],2)&amp;"-"&amp;MID(jaar_zip[[#This Row],[YYYYMMDD]],5,2)&amp;"-"&amp;LEFT(jaar_zip[[#This Row],[YYYYMMDD]],4))</f>
        <v>45393</v>
      </c>
      <c r="K5857" s="101" t="str">
        <f>IF(AND(VALUE(MONTH(jaar_zip[[#This Row],[Datum]]))=1,VALUE(WEEKNUM(jaar_zip[[#This Row],[Datum]],21))&gt;51),RIGHT(YEAR(jaar_zip[[#This Row],[Datum]])-1,2),RIGHT(YEAR(jaar_zip[[#This Row],[Datum]]),2))&amp;"-"&amp; TEXT(WEEKNUM(jaar_zip[[#This Row],[Datum]],21),"00")</f>
        <v>24-15</v>
      </c>
      <c r="L5857" s="101">
        <f>MONTH(jaar_zip[[#This Row],[Datum]])</f>
        <v>4</v>
      </c>
      <c r="M5857" s="101">
        <f>IF(ISNUMBER(jaar_zip[[#This Row],[etmaaltemperatuur]]),IF(jaar_zip[[#This Row],[etmaaltemperatuur]]&lt;stookgrens,stookgrens-jaar_zip[[#This Row],[etmaaltemperatuur]],0),"")</f>
        <v>4.4000000000000004</v>
      </c>
      <c r="N5857" s="101">
        <f>IF(ISNUMBER(jaar_zip[[#This Row],[graaddagen]]),IF(OR(MONTH(jaar_zip[[#This Row],[Datum]])=1,MONTH(jaar_zip[[#This Row],[Datum]])=2,MONTH(jaar_zip[[#This Row],[Datum]])=11,MONTH(jaar_zip[[#This Row],[Datum]])=12),1.1,IF(OR(MONTH(jaar_zip[[#This Row],[Datum]])=3,MONTH(jaar_zip[[#This Row],[Datum]])=10),1,0.8))*jaar_zip[[#This Row],[graaddagen]],"")</f>
        <v>3.5200000000000005</v>
      </c>
      <c r="O5857" s="101">
        <f>IF(ISNUMBER(jaar_zip[[#This Row],[etmaaltemperatuur]]),IF(jaar_zip[[#This Row],[etmaaltemperatuur]]&gt;stookgrens,jaar_zip[[#This Row],[etmaaltemperatuur]]-stookgrens,0),"")</f>
        <v>0</v>
      </c>
    </row>
    <row r="5858" spans="1:15" x14ac:dyDescent="0.25">
      <c r="A5858">
        <v>319</v>
      </c>
      <c r="B5858">
        <v>20240412</v>
      </c>
      <c r="C5858">
        <v>5.4</v>
      </c>
      <c r="D5858">
        <v>16.5</v>
      </c>
      <c r="E5858">
        <v>1667</v>
      </c>
      <c r="F5858">
        <v>0</v>
      </c>
      <c r="G5858">
        <v>1030</v>
      </c>
      <c r="H5858">
        <v>78</v>
      </c>
      <c r="I5858" s="101" t="s">
        <v>33</v>
      </c>
      <c r="J5858" s="1">
        <f>DATEVALUE(RIGHT(jaar_zip[[#This Row],[YYYYMMDD]],2)&amp;"-"&amp;MID(jaar_zip[[#This Row],[YYYYMMDD]],5,2)&amp;"-"&amp;LEFT(jaar_zip[[#This Row],[YYYYMMDD]],4))</f>
        <v>45394</v>
      </c>
      <c r="K5858" s="101" t="str">
        <f>IF(AND(VALUE(MONTH(jaar_zip[[#This Row],[Datum]]))=1,VALUE(WEEKNUM(jaar_zip[[#This Row],[Datum]],21))&gt;51),RIGHT(YEAR(jaar_zip[[#This Row],[Datum]])-1,2),RIGHT(YEAR(jaar_zip[[#This Row],[Datum]]),2))&amp;"-"&amp; TEXT(WEEKNUM(jaar_zip[[#This Row],[Datum]],21),"00")</f>
        <v>24-15</v>
      </c>
      <c r="L5858" s="101">
        <f>MONTH(jaar_zip[[#This Row],[Datum]])</f>
        <v>4</v>
      </c>
      <c r="M5858" s="101">
        <f>IF(ISNUMBER(jaar_zip[[#This Row],[etmaaltemperatuur]]),IF(jaar_zip[[#This Row],[etmaaltemperatuur]]&lt;stookgrens,stookgrens-jaar_zip[[#This Row],[etmaaltemperatuur]],0),"")</f>
        <v>1.5</v>
      </c>
      <c r="N5858" s="101">
        <f>IF(ISNUMBER(jaar_zip[[#This Row],[graaddagen]]),IF(OR(MONTH(jaar_zip[[#This Row],[Datum]])=1,MONTH(jaar_zip[[#This Row],[Datum]])=2,MONTH(jaar_zip[[#This Row],[Datum]])=11,MONTH(jaar_zip[[#This Row],[Datum]])=12),1.1,IF(OR(MONTH(jaar_zip[[#This Row],[Datum]])=3,MONTH(jaar_zip[[#This Row],[Datum]])=10),1,0.8))*jaar_zip[[#This Row],[graaddagen]],"")</f>
        <v>1.2000000000000002</v>
      </c>
      <c r="O5858" s="101">
        <f>IF(ISNUMBER(jaar_zip[[#This Row],[etmaaltemperatuur]]),IF(jaar_zip[[#This Row],[etmaaltemperatuur]]&gt;stookgrens,jaar_zip[[#This Row],[etmaaltemperatuur]]-stookgrens,0),"")</f>
        <v>0</v>
      </c>
    </row>
    <row r="5859" spans="1:15" x14ac:dyDescent="0.25">
      <c r="A5859">
        <v>319</v>
      </c>
      <c r="B5859">
        <v>20240413</v>
      </c>
      <c r="C5859">
        <v>5.3</v>
      </c>
      <c r="D5859">
        <v>17.2</v>
      </c>
      <c r="E5859">
        <v>1911</v>
      </c>
      <c r="F5859">
        <v>0</v>
      </c>
      <c r="G5859">
        <v>1023.3</v>
      </c>
      <c r="H5859">
        <v>71</v>
      </c>
      <c r="I5859" s="101" t="s">
        <v>33</v>
      </c>
      <c r="J5859" s="1">
        <f>DATEVALUE(RIGHT(jaar_zip[[#This Row],[YYYYMMDD]],2)&amp;"-"&amp;MID(jaar_zip[[#This Row],[YYYYMMDD]],5,2)&amp;"-"&amp;LEFT(jaar_zip[[#This Row],[YYYYMMDD]],4))</f>
        <v>45395</v>
      </c>
      <c r="K5859" s="101" t="str">
        <f>IF(AND(VALUE(MONTH(jaar_zip[[#This Row],[Datum]]))=1,VALUE(WEEKNUM(jaar_zip[[#This Row],[Datum]],21))&gt;51),RIGHT(YEAR(jaar_zip[[#This Row],[Datum]])-1,2),RIGHT(YEAR(jaar_zip[[#This Row],[Datum]]),2))&amp;"-"&amp; TEXT(WEEKNUM(jaar_zip[[#This Row],[Datum]],21),"00")</f>
        <v>24-15</v>
      </c>
      <c r="L5859" s="101">
        <f>MONTH(jaar_zip[[#This Row],[Datum]])</f>
        <v>4</v>
      </c>
      <c r="M5859" s="101">
        <f>IF(ISNUMBER(jaar_zip[[#This Row],[etmaaltemperatuur]]),IF(jaar_zip[[#This Row],[etmaaltemperatuur]]&lt;stookgrens,stookgrens-jaar_zip[[#This Row],[etmaaltemperatuur]],0),"")</f>
        <v>0.80000000000000071</v>
      </c>
      <c r="N5859" s="101">
        <f>IF(ISNUMBER(jaar_zip[[#This Row],[graaddagen]]),IF(OR(MONTH(jaar_zip[[#This Row],[Datum]])=1,MONTH(jaar_zip[[#This Row],[Datum]])=2,MONTH(jaar_zip[[#This Row],[Datum]])=11,MONTH(jaar_zip[[#This Row],[Datum]])=12),1.1,IF(OR(MONTH(jaar_zip[[#This Row],[Datum]])=3,MONTH(jaar_zip[[#This Row],[Datum]])=10),1,0.8))*jaar_zip[[#This Row],[graaddagen]],"")</f>
        <v>0.64000000000000057</v>
      </c>
      <c r="O5859" s="101">
        <f>IF(ISNUMBER(jaar_zip[[#This Row],[etmaaltemperatuur]]),IF(jaar_zip[[#This Row],[etmaaltemperatuur]]&gt;stookgrens,jaar_zip[[#This Row],[etmaaltemperatuur]]-stookgrens,0),"")</f>
        <v>0</v>
      </c>
    </row>
    <row r="5860" spans="1:15" x14ac:dyDescent="0.25">
      <c r="A5860">
        <v>319</v>
      </c>
      <c r="B5860">
        <v>20240414</v>
      </c>
      <c r="C5860">
        <v>3</v>
      </c>
      <c r="D5860">
        <v>12</v>
      </c>
      <c r="E5860">
        <v>1442</v>
      </c>
      <c r="F5860">
        <v>0.6</v>
      </c>
      <c r="G5860">
        <v>1021.7</v>
      </c>
      <c r="H5860">
        <v>70</v>
      </c>
      <c r="I5860" s="101" t="s">
        <v>33</v>
      </c>
      <c r="J5860" s="1">
        <f>DATEVALUE(RIGHT(jaar_zip[[#This Row],[YYYYMMDD]],2)&amp;"-"&amp;MID(jaar_zip[[#This Row],[YYYYMMDD]],5,2)&amp;"-"&amp;LEFT(jaar_zip[[#This Row],[YYYYMMDD]],4))</f>
        <v>45396</v>
      </c>
      <c r="K5860" s="101" t="str">
        <f>IF(AND(VALUE(MONTH(jaar_zip[[#This Row],[Datum]]))=1,VALUE(WEEKNUM(jaar_zip[[#This Row],[Datum]],21))&gt;51),RIGHT(YEAR(jaar_zip[[#This Row],[Datum]])-1,2),RIGHT(YEAR(jaar_zip[[#This Row],[Datum]]),2))&amp;"-"&amp; TEXT(WEEKNUM(jaar_zip[[#This Row],[Datum]],21),"00")</f>
        <v>24-15</v>
      </c>
      <c r="L5860" s="101">
        <f>MONTH(jaar_zip[[#This Row],[Datum]])</f>
        <v>4</v>
      </c>
      <c r="M5860" s="101">
        <f>IF(ISNUMBER(jaar_zip[[#This Row],[etmaaltemperatuur]]),IF(jaar_zip[[#This Row],[etmaaltemperatuur]]&lt;stookgrens,stookgrens-jaar_zip[[#This Row],[etmaaltemperatuur]],0),"")</f>
        <v>6</v>
      </c>
      <c r="N5860" s="101">
        <f>IF(ISNUMBER(jaar_zip[[#This Row],[graaddagen]]),IF(OR(MONTH(jaar_zip[[#This Row],[Datum]])=1,MONTH(jaar_zip[[#This Row],[Datum]])=2,MONTH(jaar_zip[[#This Row],[Datum]])=11,MONTH(jaar_zip[[#This Row],[Datum]])=12),1.1,IF(OR(MONTH(jaar_zip[[#This Row],[Datum]])=3,MONTH(jaar_zip[[#This Row],[Datum]])=10),1,0.8))*jaar_zip[[#This Row],[graaddagen]],"")</f>
        <v>4.8000000000000007</v>
      </c>
      <c r="O5860" s="101">
        <f>IF(ISNUMBER(jaar_zip[[#This Row],[etmaaltemperatuur]]),IF(jaar_zip[[#This Row],[etmaaltemperatuur]]&gt;stookgrens,jaar_zip[[#This Row],[etmaaltemperatuur]]-stookgrens,0),"")</f>
        <v>0</v>
      </c>
    </row>
    <row r="5861" spans="1:15" x14ac:dyDescent="0.25">
      <c r="A5861">
        <v>319</v>
      </c>
      <c r="B5861">
        <v>20240415</v>
      </c>
      <c r="C5861">
        <v>7.9</v>
      </c>
      <c r="D5861">
        <v>8.6999999999999993</v>
      </c>
      <c r="E5861">
        <v>886</v>
      </c>
      <c r="F5861">
        <v>4.5</v>
      </c>
      <c r="G5861">
        <v>1007.6</v>
      </c>
      <c r="H5861">
        <v>77</v>
      </c>
      <c r="I5861" s="101" t="s">
        <v>33</v>
      </c>
      <c r="J5861" s="1">
        <f>DATEVALUE(RIGHT(jaar_zip[[#This Row],[YYYYMMDD]],2)&amp;"-"&amp;MID(jaar_zip[[#This Row],[YYYYMMDD]],5,2)&amp;"-"&amp;LEFT(jaar_zip[[#This Row],[YYYYMMDD]],4))</f>
        <v>45397</v>
      </c>
      <c r="K5861" s="101" t="str">
        <f>IF(AND(VALUE(MONTH(jaar_zip[[#This Row],[Datum]]))=1,VALUE(WEEKNUM(jaar_zip[[#This Row],[Datum]],21))&gt;51),RIGHT(YEAR(jaar_zip[[#This Row],[Datum]])-1,2),RIGHT(YEAR(jaar_zip[[#This Row],[Datum]]),2))&amp;"-"&amp; TEXT(WEEKNUM(jaar_zip[[#This Row],[Datum]],21),"00")</f>
        <v>24-16</v>
      </c>
      <c r="L5861" s="101">
        <f>MONTH(jaar_zip[[#This Row],[Datum]])</f>
        <v>4</v>
      </c>
      <c r="M5861" s="101">
        <f>IF(ISNUMBER(jaar_zip[[#This Row],[etmaaltemperatuur]]),IF(jaar_zip[[#This Row],[etmaaltemperatuur]]&lt;stookgrens,stookgrens-jaar_zip[[#This Row],[etmaaltemperatuur]],0),"")</f>
        <v>9.3000000000000007</v>
      </c>
      <c r="N5861" s="101">
        <f>IF(ISNUMBER(jaar_zip[[#This Row],[graaddagen]]),IF(OR(MONTH(jaar_zip[[#This Row],[Datum]])=1,MONTH(jaar_zip[[#This Row],[Datum]])=2,MONTH(jaar_zip[[#This Row],[Datum]])=11,MONTH(jaar_zip[[#This Row],[Datum]])=12),1.1,IF(OR(MONTH(jaar_zip[[#This Row],[Datum]])=3,MONTH(jaar_zip[[#This Row],[Datum]])=10),1,0.8))*jaar_zip[[#This Row],[graaddagen]],"")</f>
        <v>7.4400000000000013</v>
      </c>
      <c r="O5861" s="101">
        <f>IF(ISNUMBER(jaar_zip[[#This Row],[etmaaltemperatuur]]),IF(jaar_zip[[#This Row],[etmaaltemperatuur]]&gt;stookgrens,jaar_zip[[#This Row],[etmaaltemperatuur]]-stookgrens,0),"")</f>
        <v>0</v>
      </c>
    </row>
    <row r="5862" spans="1:15" x14ac:dyDescent="0.25">
      <c r="A5862">
        <v>319</v>
      </c>
      <c r="B5862">
        <v>20240416</v>
      </c>
      <c r="C5862">
        <v>7.7</v>
      </c>
      <c r="D5862">
        <v>8.3000000000000007</v>
      </c>
      <c r="E5862">
        <v>961</v>
      </c>
      <c r="F5862">
        <v>9.6</v>
      </c>
      <c r="G5862">
        <v>1008.1</v>
      </c>
      <c r="H5862">
        <v>84</v>
      </c>
      <c r="I5862" s="101" t="s">
        <v>33</v>
      </c>
      <c r="J5862" s="1">
        <f>DATEVALUE(RIGHT(jaar_zip[[#This Row],[YYYYMMDD]],2)&amp;"-"&amp;MID(jaar_zip[[#This Row],[YYYYMMDD]],5,2)&amp;"-"&amp;LEFT(jaar_zip[[#This Row],[YYYYMMDD]],4))</f>
        <v>45398</v>
      </c>
      <c r="K5862" s="101" t="str">
        <f>IF(AND(VALUE(MONTH(jaar_zip[[#This Row],[Datum]]))=1,VALUE(WEEKNUM(jaar_zip[[#This Row],[Datum]],21))&gt;51),RIGHT(YEAR(jaar_zip[[#This Row],[Datum]])-1,2),RIGHT(YEAR(jaar_zip[[#This Row],[Datum]]),2))&amp;"-"&amp; TEXT(WEEKNUM(jaar_zip[[#This Row],[Datum]],21),"00")</f>
        <v>24-16</v>
      </c>
      <c r="L5862" s="101">
        <f>MONTH(jaar_zip[[#This Row],[Datum]])</f>
        <v>4</v>
      </c>
      <c r="M5862" s="101">
        <f>IF(ISNUMBER(jaar_zip[[#This Row],[etmaaltemperatuur]]),IF(jaar_zip[[#This Row],[etmaaltemperatuur]]&lt;stookgrens,stookgrens-jaar_zip[[#This Row],[etmaaltemperatuur]],0),"")</f>
        <v>9.6999999999999993</v>
      </c>
      <c r="N5862" s="101">
        <f>IF(ISNUMBER(jaar_zip[[#This Row],[graaddagen]]),IF(OR(MONTH(jaar_zip[[#This Row],[Datum]])=1,MONTH(jaar_zip[[#This Row],[Datum]])=2,MONTH(jaar_zip[[#This Row],[Datum]])=11,MONTH(jaar_zip[[#This Row],[Datum]])=12),1.1,IF(OR(MONTH(jaar_zip[[#This Row],[Datum]])=3,MONTH(jaar_zip[[#This Row],[Datum]])=10),1,0.8))*jaar_zip[[#This Row],[graaddagen]],"")</f>
        <v>7.76</v>
      </c>
      <c r="O5862" s="101">
        <f>IF(ISNUMBER(jaar_zip[[#This Row],[etmaaltemperatuur]]),IF(jaar_zip[[#This Row],[etmaaltemperatuur]]&gt;stookgrens,jaar_zip[[#This Row],[etmaaltemperatuur]]-stookgrens,0),"")</f>
        <v>0</v>
      </c>
    </row>
    <row r="5863" spans="1:15" x14ac:dyDescent="0.25">
      <c r="A5863">
        <v>319</v>
      </c>
      <c r="B5863">
        <v>20240417</v>
      </c>
      <c r="C5863">
        <v>3.9</v>
      </c>
      <c r="D5863">
        <v>6.8</v>
      </c>
      <c r="E5863">
        <v>1532</v>
      </c>
      <c r="F5863">
        <v>9.1</v>
      </c>
      <c r="G5863">
        <v>1013.5</v>
      </c>
      <c r="H5863">
        <v>82</v>
      </c>
      <c r="I5863" s="101" t="s">
        <v>33</v>
      </c>
      <c r="J5863" s="1">
        <f>DATEVALUE(RIGHT(jaar_zip[[#This Row],[YYYYMMDD]],2)&amp;"-"&amp;MID(jaar_zip[[#This Row],[YYYYMMDD]],5,2)&amp;"-"&amp;LEFT(jaar_zip[[#This Row],[YYYYMMDD]],4))</f>
        <v>45399</v>
      </c>
      <c r="K5863" s="101" t="str">
        <f>IF(AND(VALUE(MONTH(jaar_zip[[#This Row],[Datum]]))=1,VALUE(WEEKNUM(jaar_zip[[#This Row],[Datum]],21))&gt;51),RIGHT(YEAR(jaar_zip[[#This Row],[Datum]])-1,2),RIGHT(YEAR(jaar_zip[[#This Row],[Datum]]),2))&amp;"-"&amp; TEXT(WEEKNUM(jaar_zip[[#This Row],[Datum]],21),"00")</f>
        <v>24-16</v>
      </c>
      <c r="L5863" s="101">
        <f>MONTH(jaar_zip[[#This Row],[Datum]])</f>
        <v>4</v>
      </c>
      <c r="M5863" s="101">
        <f>IF(ISNUMBER(jaar_zip[[#This Row],[etmaaltemperatuur]]),IF(jaar_zip[[#This Row],[etmaaltemperatuur]]&lt;stookgrens,stookgrens-jaar_zip[[#This Row],[etmaaltemperatuur]],0),"")</f>
        <v>11.2</v>
      </c>
      <c r="N5863" s="101">
        <f>IF(ISNUMBER(jaar_zip[[#This Row],[graaddagen]]),IF(OR(MONTH(jaar_zip[[#This Row],[Datum]])=1,MONTH(jaar_zip[[#This Row],[Datum]])=2,MONTH(jaar_zip[[#This Row],[Datum]])=11,MONTH(jaar_zip[[#This Row],[Datum]])=12),1.1,IF(OR(MONTH(jaar_zip[[#This Row],[Datum]])=3,MONTH(jaar_zip[[#This Row],[Datum]])=10),1,0.8))*jaar_zip[[#This Row],[graaddagen]],"")</f>
        <v>8.9599999999999991</v>
      </c>
      <c r="O5863" s="101">
        <f>IF(ISNUMBER(jaar_zip[[#This Row],[etmaaltemperatuur]]),IF(jaar_zip[[#This Row],[etmaaltemperatuur]]&gt;stookgrens,jaar_zip[[#This Row],[etmaaltemperatuur]]-stookgrens,0),"")</f>
        <v>0</v>
      </c>
    </row>
    <row r="5864" spans="1:15" x14ac:dyDescent="0.25">
      <c r="A5864">
        <v>319</v>
      </c>
      <c r="B5864">
        <v>20240418</v>
      </c>
      <c r="C5864">
        <v>3.8</v>
      </c>
      <c r="D5864">
        <v>8.1</v>
      </c>
      <c r="E5864">
        <v>1823</v>
      </c>
      <c r="F5864">
        <v>0.4</v>
      </c>
      <c r="G5864">
        <v>1019.8</v>
      </c>
      <c r="H5864">
        <v>77</v>
      </c>
      <c r="I5864" s="101" t="s">
        <v>33</v>
      </c>
      <c r="J5864" s="1">
        <f>DATEVALUE(RIGHT(jaar_zip[[#This Row],[YYYYMMDD]],2)&amp;"-"&amp;MID(jaar_zip[[#This Row],[YYYYMMDD]],5,2)&amp;"-"&amp;LEFT(jaar_zip[[#This Row],[YYYYMMDD]],4))</f>
        <v>45400</v>
      </c>
      <c r="K5864" s="101" t="str">
        <f>IF(AND(VALUE(MONTH(jaar_zip[[#This Row],[Datum]]))=1,VALUE(WEEKNUM(jaar_zip[[#This Row],[Datum]],21))&gt;51),RIGHT(YEAR(jaar_zip[[#This Row],[Datum]])-1,2),RIGHT(YEAR(jaar_zip[[#This Row],[Datum]]),2))&amp;"-"&amp; TEXT(WEEKNUM(jaar_zip[[#This Row],[Datum]],21),"00")</f>
        <v>24-16</v>
      </c>
      <c r="L5864" s="101">
        <f>MONTH(jaar_zip[[#This Row],[Datum]])</f>
        <v>4</v>
      </c>
      <c r="M5864" s="101">
        <f>IF(ISNUMBER(jaar_zip[[#This Row],[etmaaltemperatuur]]),IF(jaar_zip[[#This Row],[etmaaltemperatuur]]&lt;stookgrens,stookgrens-jaar_zip[[#This Row],[etmaaltemperatuur]],0),"")</f>
        <v>9.9</v>
      </c>
      <c r="N5864" s="101">
        <f>IF(ISNUMBER(jaar_zip[[#This Row],[graaddagen]]),IF(OR(MONTH(jaar_zip[[#This Row],[Datum]])=1,MONTH(jaar_zip[[#This Row],[Datum]])=2,MONTH(jaar_zip[[#This Row],[Datum]])=11,MONTH(jaar_zip[[#This Row],[Datum]])=12),1.1,IF(OR(MONTH(jaar_zip[[#This Row],[Datum]])=3,MONTH(jaar_zip[[#This Row],[Datum]])=10),1,0.8))*jaar_zip[[#This Row],[graaddagen]],"")</f>
        <v>7.9200000000000008</v>
      </c>
      <c r="O5864" s="101">
        <f>IF(ISNUMBER(jaar_zip[[#This Row],[etmaaltemperatuur]]),IF(jaar_zip[[#This Row],[etmaaltemperatuur]]&gt;stookgrens,jaar_zip[[#This Row],[etmaaltemperatuur]]-stookgrens,0),"")</f>
        <v>0</v>
      </c>
    </row>
    <row r="5865" spans="1:15" x14ac:dyDescent="0.25">
      <c r="A5865">
        <v>319</v>
      </c>
      <c r="B5865">
        <v>20240419</v>
      </c>
      <c r="C5865">
        <v>8.8000000000000007</v>
      </c>
      <c r="D5865">
        <v>8.8000000000000007</v>
      </c>
      <c r="E5865">
        <v>1167</v>
      </c>
      <c r="F5865">
        <v>3.7</v>
      </c>
      <c r="G5865">
        <v>1014.4</v>
      </c>
      <c r="H5865">
        <v>80</v>
      </c>
      <c r="I5865" s="101" t="s">
        <v>33</v>
      </c>
      <c r="J5865" s="1">
        <f>DATEVALUE(RIGHT(jaar_zip[[#This Row],[YYYYMMDD]],2)&amp;"-"&amp;MID(jaar_zip[[#This Row],[YYYYMMDD]],5,2)&amp;"-"&amp;LEFT(jaar_zip[[#This Row],[YYYYMMDD]],4))</f>
        <v>45401</v>
      </c>
      <c r="K5865" s="101" t="str">
        <f>IF(AND(VALUE(MONTH(jaar_zip[[#This Row],[Datum]]))=1,VALUE(WEEKNUM(jaar_zip[[#This Row],[Datum]],21))&gt;51),RIGHT(YEAR(jaar_zip[[#This Row],[Datum]])-1,2),RIGHT(YEAR(jaar_zip[[#This Row],[Datum]]),2))&amp;"-"&amp; TEXT(WEEKNUM(jaar_zip[[#This Row],[Datum]],21),"00")</f>
        <v>24-16</v>
      </c>
      <c r="L5865" s="101">
        <f>MONTH(jaar_zip[[#This Row],[Datum]])</f>
        <v>4</v>
      </c>
      <c r="M5865" s="101">
        <f>IF(ISNUMBER(jaar_zip[[#This Row],[etmaaltemperatuur]]),IF(jaar_zip[[#This Row],[etmaaltemperatuur]]&lt;stookgrens,stookgrens-jaar_zip[[#This Row],[etmaaltemperatuur]],0),"")</f>
        <v>9.1999999999999993</v>
      </c>
      <c r="N5865" s="101">
        <f>IF(ISNUMBER(jaar_zip[[#This Row],[graaddagen]]),IF(OR(MONTH(jaar_zip[[#This Row],[Datum]])=1,MONTH(jaar_zip[[#This Row],[Datum]])=2,MONTH(jaar_zip[[#This Row],[Datum]])=11,MONTH(jaar_zip[[#This Row],[Datum]])=12),1.1,IF(OR(MONTH(jaar_zip[[#This Row],[Datum]])=3,MONTH(jaar_zip[[#This Row],[Datum]])=10),1,0.8))*jaar_zip[[#This Row],[graaddagen]],"")</f>
        <v>7.3599999999999994</v>
      </c>
      <c r="O5865" s="101">
        <f>IF(ISNUMBER(jaar_zip[[#This Row],[etmaaltemperatuur]]),IF(jaar_zip[[#This Row],[etmaaltemperatuur]]&gt;stookgrens,jaar_zip[[#This Row],[etmaaltemperatuur]]-stookgrens,0),"")</f>
        <v>0</v>
      </c>
    </row>
    <row r="5866" spans="1:15" x14ac:dyDescent="0.25">
      <c r="A5866">
        <v>319</v>
      </c>
      <c r="B5866">
        <v>20240420</v>
      </c>
      <c r="C5866">
        <v>6.9</v>
      </c>
      <c r="D5866">
        <v>7.4</v>
      </c>
      <c r="E5866">
        <v>1352</v>
      </c>
      <c r="F5866">
        <v>1</v>
      </c>
      <c r="G5866">
        <v>1023.8</v>
      </c>
      <c r="H5866">
        <v>76</v>
      </c>
      <c r="I5866" s="101" t="s">
        <v>33</v>
      </c>
      <c r="J5866" s="1">
        <f>DATEVALUE(RIGHT(jaar_zip[[#This Row],[YYYYMMDD]],2)&amp;"-"&amp;MID(jaar_zip[[#This Row],[YYYYMMDD]],5,2)&amp;"-"&amp;LEFT(jaar_zip[[#This Row],[YYYYMMDD]],4))</f>
        <v>45402</v>
      </c>
      <c r="K5866" s="101" t="str">
        <f>IF(AND(VALUE(MONTH(jaar_zip[[#This Row],[Datum]]))=1,VALUE(WEEKNUM(jaar_zip[[#This Row],[Datum]],21))&gt;51),RIGHT(YEAR(jaar_zip[[#This Row],[Datum]])-1,2),RIGHT(YEAR(jaar_zip[[#This Row],[Datum]]),2))&amp;"-"&amp; TEXT(WEEKNUM(jaar_zip[[#This Row],[Datum]],21),"00")</f>
        <v>24-16</v>
      </c>
      <c r="L5866" s="101">
        <f>MONTH(jaar_zip[[#This Row],[Datum]])</f>
        <v>4</v>
      </c>
      <c r="M5866" s="101">
        <f>IF(ISNUMBER(jaar_zip[[#This Row],[etmaaltemperatuur]]),IF(jaar_zip[[#This Row],[etmaaltemperatuur]]&lt;stookgrens,stookgrens-jaar_zip[[#This Row],[etmaaltemperatuur]],0),"")</f>
        <v>10.6</v>
      </c>
      <c r="N5866" s="101">
        <f>IF(ISNUMBER(jaar_zip[[#This Row],[graaddagen]]),IF(OR(MONTH(jaar_zip[[#This Row],[Datum]])=1,MONTH(jaar_zip[[#This Row],[Datum]])=2,MONTH(jaar_zip[[#This Row],[Datum]])=11,MONTH(jaar_zip[[#This Row],[Datum]])=12),1.1,IF(OR(MONTH(jaar_zip[[#This Row],[Datum]])=3,MONTH(jaar_zip[[#This Row],[Datum]])=10),1,0.8))*jaar_zip[[#This Row],[graaddagen]],"")</f>
        <v>8.48</v>
      </c>
      <c r="O5866" s="101">
        <f>IF(ISNUMBER(jaar_zip[[#This Row],[etmaaltemperatuur]]),IF(jaar_zip[[#This Row],[etmaaltemperatuur]]&gt;stookgrens,jaar_zip[[#This Row],[etmaaltemperatuur]]-stookgrens,0),"")</f>
        <v>0</v>
      </c>
    </row>
    <row r="5867" spans="1:15" x14ac:dyDescent="0.25">
      <c r="A5867">
        <v>319</v>
      </c>
      <c r="B5867">
        <v>20240421</v>
      </c>
      <c r="C5867">
        <v>5.8</v>
      </c>
      <c r="D5867">
        <v>7.2</v>
      </c>
      <c r="E5867">
        <v>1957</v>
      </c>
      <c r="F5867">
        <v>0.4</v>
      </c>
      <c r="G5867">
        <v>1025.5999999999999</v>
      </c>
      <c r="H5867">
        <v>74</v>
      </c>
      <c r="I5867" s="101" t="s">
        <v>33</v>
      </c>
      <c r="J5867" s="1">
        <f>DATEVALUE(RIGHT(jaar_zip[[#This Row],[YYYYMMDD]],2)&amp;"-"&amp;MID(jaar_zip[[#This Row],[YYYYMMDD]],5,2)&amp;"-"&amp;LEFT(jaar_zip[[#This Row],[YYYYMMDD]],4))</f>
        <v>45403</v>
      </c>
      <c r="K5867" s="101" t="str">
        <f>IF(AND(VALUE(MONTH(jaar_zip[[#This Row],[Datum]]))=1,VALUE(WEEKNUM(jaar_zip[[#This Row],[Datum]],21))&gt;51),RIGHT(YEAR(jaar_zip[[#This Row],[Datum]])-1,2),RIGHT(YEAR(jaar_zip[[#This Row],[Datum]]),2))&amp;"-"&amp; TEXT(WEEKNUM(jaar_zip[[#This Row],[Datum]],21),"00")</f>
        <v>24-16</v>
      </c>
      <c r="L5867" s="101">
        <f>MONTH(jaar_zip[[#This Row],[Datum]])</f>
        <v>4</v>
      </c>
      <c r="M5867" s="101">
        <f>IF(ISNUMBER(jaar_zip[[#This Row],[etmaaltemperatuur]]),IF(jaar_zip[[#This Row],[etmaaltemperatuur]]&lt;stookgrens,stookgrens-jaar_zip[[#This Row],[etmaaltemperatuur]],0),"")</f>
        <v>10.8</v>
      </c>
      <c r="N5867" s="101">
        <f>IF(ISNUMBER(jaar_zip[[#This Row],[graaddagen]]),IF(OR(MONTH(jaar_zip[[#This Row],[Datum]])=1,MONTH(jaar_zip[[#This Row],[Datum]])=2,MONTH(jaar_zip[[#This Row],[Datum]])=11,MONTH(jaar_zip[[#This Row],[Datum]])=12),1.1,IF(OR(MONTH(jaar_zip[[#This Row],[Datum]])=3,MONTH(jaar_zip[[#This Row],[Datum]])=10),1,0.8))*jaar_zip[[#This Row],[graaddagen]],"")</f>
        <v>8.64</v>
      </c>
      <c r="O5867" s="101">
        <f>IF(ISNUMBER(jaar_zip[[#This Row],[etmaaltemperatuur]]),IF(jaar_zip[[#This Row],[etmaaltemperatuur]]&gt;stookgrens,jaar_zip[[#This Row],[etmaaltemperatuur]]-stookgrens,0),"")</f>
        <v>0</v>
      </c>
    </row>
    <row r="5868" spans="1:15" x14ac:dyDescent="0.25">
      <c r="A5868">
        <v>319</v>
      </c>
      <c r="B5868">
        <v>20240422</v>
      </c>
      <c r="C5868">
        <v>3.8</v>
      </c>
      <c r="D5868">
        <v>6.6</v>
      </c>
      <c r="E5868">
        <v>1737</v>
      </c>
      <c r="F5868">
        <v>-0.1</v>
      </c>
      <c r="G5868">
        <v>1025.4000000000001</v>
      </c>
      <c r="H5868">
        <v>71</v>
      </c>
      <c r="I5868" s="101" t="s">
        <v>33</v>
      </c>
      <c r="J5868" s="1">
        <f>DATEVALUE(RIGHT(jaar_zip[[#This Row],[YYYYMMDD]],2)&amp;"-"&amp;MID(jaar_zip[[#This Row],[YYYYMMDD]],5,2)&amp;"-"&amp;LEFT(jaar_zip[[#This Row],[YYYYMMDD]],4))</f>
        <v>45404</v>
      </c>
      <c r="K5868" s="101" t="str">
        <f>IF(AND(VALUE(MONTH(jaar_zip[[#This Row],[Datum]]))=1,VALUE(WEEKNUM(jaar_zip[[#This Row],[Datum]],21))&gt;51),RIGHT(YEAR(jaar_zip[[#This Row],[Datum]])-1,2),RIGHT(YEAR(jaar_zip[[#This Row],[Datum]]),2))&amp;"-"&amp; TEXT(WEEKNUM(jaar_zip[[#This Row],[Datum]],21),"00")</f>
        <v>24-17</v>
      </c>
      <c r="L5868" s="101">
        <f>MONTH(jaar_zip[[#This Row],[Datum]])</f>
        <v>4</v>
      </c>
      <c r="M5868" s="101">
        <f>IF(ISNUMBER(jaar_zip[[#This Row],[etmaaltemperatuur]]),IF(jaar_zip[[#This Row],[etmaaltemperatuur]]&lt;stookgrens,stookgrens-jaar_zip[[#This Row],[etmaaltemperatuur]],0),"")</f>
        <v>11.4</v>
      </c>
      <c r="N5868" s="101">
        <f>IF(ISNUMBER(jaar_zip[[#This Row],[graaddagen]]),IF(OR(MONTH(jaar_zip[[#This Row],[Datum]])=1,MONTH(jaar_zip[[#This Row],[Datum]])=2,MONTH(jaar_zip[[#This Row],[Datum]])=11,MONTH(jaar_zip[[#This Row],[Datum]])=12),1.1,IF(OR(MONTH(jaar_zip[[#This Row],[Datum]])=3,MONTH(jaar_zip[[#This Row],[Datum]])=10),1,0.8))*jaar_zip[[#This Row],[graaddagen]],"")</f>
        <v>9.120000000000001</v>
      </c>
      <c r="O5868" s="101">
        <f>IF(ISNUMBER(jaar_zip[[#This Row],[etmaaltemperatuur]]),IF(jaar_zip[[#This Row],[etmaaltemperatuur]]&gt;stookgrens,jaar_zip[[#This Row],[etmaaltemperatuur]]-stookgrens,0),"")</f>
        <v>0</v>
      </c>
    </row>
    <row r="5869" spans="1:15" x14ac:dyDescent="0.25">
      <c r="A5869">
        <v>319</v>
      </c>
      <c r="B5869">
        <v>20240423</v>
      </c>
      <c r="C5869">
        <v>3.2</v>
      </c>
      <c r="D5869">
        <v>6.6</v>
      </c>
      <c r="E5869">
        <v>2168</v>
      </c>
      <c r="F5869">
        <v>1.6</v>
      </c>
      <c r="G5869">
        <v>1020.2</v>
      </c>
      <c r="H5869">
        <v>73</v>
      </c>
      <c r="I5869" s="101" t="s">
        <v>33</v>
      </c>
      <c r="J5869" s="1">
        <f>DATEVALUE(RIGHT(jaar_zip[[#This Row],[YYYYMMDD]],2)&amp;"-"&amp;MID(jaar_zip[[#This Row],[YYYYMMDD]],5,2)&amp;"-"&amp;LEFT(jaar_zip[[#This Row],[YYYYMMDD]],4))</f>
        <v>45405</v>
      </c>
      <c r="K5869" s="101" t="str">
        <f>IF(AND(VALUE(MONTH(jaar_zip[[#This Row],[Datum]]))=1,VALUE(WEEKNUM(jaar_zip[[#This Row],[Datum]],21))&gt;51),RIGHT(YEAR(jaar_zip[[#This Row],[Datum]])-1,2),RIGHT(YEAR(jaar_zip[[#This Row],[Datum]]),2))&amp;"-"&amp; TEXT(WEEKNUM(jaar_zip[[#This Row],[Datum]],21),"00")</f>
        <v>24-17</v>
      </c>
      <c r="L5869" s="101">
        <f>MONTH(jaar_zip[[#This Row],[Datum]])</f>
        <v>4</v>
      </c>
      <c r="M5869" s="101">
        <f>IF(ISNUMBER(jaar_zip[[#This Row],[etmaaltemperatuur]]),IF(jaar_zip[[#This Row],[etmaaltemperatuur]]&lt;stookgrens,stookgrens-jaar_zip[[#This Row],[etmaaltemperatuur]],0),"")</f>
        <v>11.4</v>
      </c>
      <c r="N5869" s="101">
        <f>IF(ISNUMBER(jaar_zip[[#This Row],[graaddagen]]),IF(OR(MONTH(jaar_zip[[#This Row],[Datum]])=1,MONTH(jaar_zip[[#This Row],[Datum]])=2,MONTH(jaar_zip[[#This Row],[Datum]])=11,MONTH(jaar_zip[[#This Row],[Datum]])=12),1.1,IF(OR(MONTH(jaar_zip[[#This Row],[Datum]])=3,MONTH(jaar_zip[[#This Row],[Datum]])=10),1,0.8))*jaar_zip[[#This Row],[graaddagen]],"")</f>
        <v>9.120000000000001</v>
      </c>
      <c r="O5869" s="101">
        <f>IF(ISNUMBER(jaar_zip[[#This Row],[etmaaltemperatuur]]),IF(jaar_zip[[#This Row],[etmaaltemperatuur]]&gt;stookgrens,jaar_zip[[#This Row],[etmaaltemperatuur]]-stookgrens,0),"")</f>
        <v>0</v>
      </c>
    </row>
    <row r="5870" spans="1:15" x14ac:dyDescent="0.25">
      <c r="A5870">
        <v>319</v>
      </c>
      <c r="B5870">
        <v>20240424</v>
      </c>
      <c r="C5870">
        <v>5.3</v>
      </c>
      <c r="D5870">
        <v>6.4</v>
      </c>
      <c r="E5870">
        <v>1439</v>
      </c>
      <c r="F5870">
        <v>1.9</v>
      </c>
      <c r="G5870">
        <v>1012.2</v>
      </c>
      <c r="H5870">
        <v>81</v>
      </c>
      <c r="I5870" s="101" t="s">
        <v>33</v>
      </c>
      <c r="J5870" s="1">
        <f>DATEVALUE(RIGHT(jaar_zip[[#This Row],[YYYYMMDD]],2)&amp;"-"&amp;MID(jaar_zip[[#This Row],[YYYYMMDD]],5,2)&amp;"-"&amp;LEFT(jaar_zip[[#This Row],[YYYYMMDD]],4))</f>
        <v>45406</v>
      </c>
      <c r="K5870" s="101" t="str">
        <f>IF(AND(VALUE(MONTH(jaar_zip[[#This Row],[Datum]]))=1,VALUE(WEEKNUM(jaar_zip[[#This Row],[Datum]],21))&gt;51),RIGHT(YEAR(jaar_zip[[#This Row],[Datum]])-1,2),RIGHT(YEAR(jaar_zip[[#This Row],[Datum]]),2))&amp;"-"&amp; TEXT(WEEKNUM(jaar_zip[[#This Row],[Datum]],21),"00")</f>
        <v>24-17</v>
      </c>
      <c r="L5870" s="101">
        <f>MONTH(jaar_zip[[#This Row],[Datum]])</f>
        <v>4</v>
      </c>
      <c r="M5870" s="101">
        <f>IF(ISNUMBER(jaar_zip[[#This Row],[etmaaltemperatuur]]),IF(jaar_zip[[#This Row],[etmaaltemperatuur]]&lt;stookgrens,stookgrens-jaar_zip[[#This Row],[etmaaltemperatuur]],0),"")</f>
        <v>11.6</v>
      </c>
      <c r="N5870" s="101">
        <f>IF(ISNUMBER(jaar_zip[[#This Row],[graaddagen]]),IF(OR(MONTH(jaar_zip[[#This Row],[Datum]])=1,MONTH(jaar_zip[[#This Row],[Datum]])=2,MONTH(jaar_zip[[#This Row],[Datum]])=11,MONTH(jaar_zip[[#This Row],[Datum]])=12),1.1,IF(OR(MONTH(jaar_zip[[#This Row],[Datum]])=3,MONTH(jaar_zip[[#This Row],[Datum]])=10),1,0.8))*jaar_zip[[#This Row],[graaddagen]],"")</f>
        <v>9.2799999999999994</v>
      </c>
      <c r="O5870" s="101">
        <f>IF(ISNUMBER(jaar_zip[[#This Row],[etmaaltemperatuur]]),IF(jaar_zip[[#This Row],[etmaaltemperatuur]]&gt;stookgrens,jaar_zip[[#This Row],[etmaaltemperatuur]]-stookgrens,0),"")</f>
        <v>0</v>
      </c>
    </row>
    <row r="5871" spans="1:15" x14ac:dyDescent="0.25">
      <c r="A5871">
        <v>319</v>
      </c>
      <c r="B5871">
        <v>20240425</v>
      </c>
      <c r="C5871">
        <v>4.8</v>
      </c>
      <c r="D5871">
        <v>7.4</v>
      </c>
      <c r="E5871">
        <v>987</v>
      </c>
      <c r="F5871">
        <v>2.4</v>
      </c>
      <c r="G5871">
        <v>1005.2</v>
      </c>
      <c r="H5871">
        <v>79</v>
      </c>
      <c r="I5871" s="101" t="s">
        <v>33</v>
      </c>
      <c r="J5871" s="1">
        <f>DATEVALUE(RIGHT(jaar_zip[[#This Row],[YYYYMMDD]],2)&amp;"-"&amp;MID(jaar_zip[[#This Row],[YYYYMMDD]],5,2)&amp;"-"&amp;LEFT(jaar_zip[[#This Row],[YYYYMMDD]],4))</f>
        <v>45407</v>
      </c>
      <c r="K5871" s="101" t="str">
        <f>IF(AND(VALUE(MONTH(jaar_zip[[#This Row],[Datum]]))=1,VALUE(WEEKNUM(jaar_zip[[#This Row],[Datum]],21))&gt;51),RIGHT(YEAR(jaar_zip[[#This Row],[Datum]])-1,2),RIGHT(YEAR(jaar_zip[[#This Row],[Datum]]),2))&amp;"-"&amp; TEXT(WEEKNUM(jaar_zip[[#This Row],[Datum]],21),"00")</f>
        <v>24-17</v>
      </c>
      <c r="L5871" s="101">
        <f>MONTH(jaar_zip[[#This Row],[Datum]])</f>
        <v>4</v>
      </c>
      <c r="M5871" s="101">
        <f>IF(ISNUMBER(jaar_zip[[#This Row],[etmaaltemperatuur]]),IF(jaar_zip[[#This Row],[etmaaltemperatuur]]&lt;stookgrens,stookgrens-jaar_zip[[#This Row],[etmaaltemperatuur]],0),"")</f>
        <v>10.6</v>
      </c>
      <c r="N5871" s="101">
        <f>IF(ISNUMBER(jaar_zip[[#This Row],[graaddagen]]),IF(OR(MONTH(jaar_zip[[#This Row],[Datum]])=1,MONTH(jaar_zip[[#This Row],[Datum]])=2,MONTH(jaar_zip[[#This Row],[Datum]])=11,MONTH(jaar_zip[[#This Row],[Datum]])=12),1.1,IF(OR(MONTH(jaar_zip[[#This Row],[Datum]])=3,MONTH(jaar_zip[[#This Row],[Datum]])=10),1,0.8))*jaar_zip[[#This Row],[graaddagen]],"")</f>
        <v>8.48</v>
      </c>
      <c r="O5871" s="101">
        <f>IF(ISNUMBER(jaar_zip[[#This Row],[etmaaltemperatuur]]),IF(jaar_zip[[#This Row],[etmaaltemperatuur]]&gt;stookgrens,jaar_zip[[#This Row],[etmaaltemperatuur]]-stookgrens,0),"")</f>
        <v>0</v>
      </c>
    </row>
    <row r="5872" spans="1:15" x14ac:dyDescent="0.25">
      <c r="A5872">
        <v>319</v>
      </c>
      <c r="B5872">
        <v>20240426</v>
      </c>
      <c r="C5872">
        <v>1.9</v>
      </c>
      <c r="D5872">
        <v>8.6</v>
      </c>
      <c r="E5872">
        <v>1344</v>
      </c>
      <c r="F5872">
        <v>2.7</v>
      </c>
      <c r="G5872">
        <v>1004.1</v>
      </c>
      <c r="H5872">
        <v>82</v>
      </c>
      <c r="I5872" s="101" t="s">
        <v>33</v>
      </c>
      <c r="J5872" s="1">
        <f>DATEVALUE(RIGHT(jaar_zip[[#This Row],[YYYYMMDD]],2)&amp;"-"&amp;MID(jaar_zip[[#This Row],[YYYYMMDD]],5,2)&amp;"-"&amp;LEFT(jaar_zip[[#This Row],[YYYYMMDD]],4))</f>
        <v>45408</v>
      </c>
      <c r="K5872" s="101" t="str">
        <f>IF(AND(VALUE(MONTH(jaar_zip[[#This Row],[Datum]]))=1,VALUE(WEEKNUM(jaar_zip[[#This Row],[Datum]],21))&gt;51),RIGHT(YEAR(jaar_zip[[#This Row],[Datum]])-1,2),RIGHT(YEAR(jaar_zip[[#This Row],[Datum]]),2))&amp;"-"&amp; TEXT(WEEKNUM(jaar_zip[[#This Row],[Datum]],21),"00")</f>
        <v>24-17</v>
      </c>
      <c r="L5872" s="101">
        <f>MONTH(jaar_zip[[#This Row],[Datum]])</f>
        <v>4</v>
      </c>
      <c r="M5872" s="101">
        <f>IF(ISNUMBER(jaar_zip[[#This Row],[etmaaltemperatuur]]),IF(jaar_zip[[#This Row],[etmaaltemperatuur]]&lt;stookgrens,stookgrens-jaar_zip[[#This Row],[etmaaltemperatuur]],0),"")</f>
        <v>9.4</v>
      </c>
      <c r="N5872" s="101">
        <f>IF(ISNUMBER(jaar_zip[[#This Row],[graaddagen]]),IF(OR(MONTH(jaar_zip[[#This Row],[Datum]])=1,MONTH(jaar_zip[[#This Row],[Datum]])=2,MONTH(jaar_zip[[#This Row],[Datum]])=11,MONTH(jaar_zip[[#This Row],[Datum]])=12),1.1,IF(OR(MONTH(jaar_zip[[#This Row],[Datum]])=3,MONTH(jaar_zip[[#This Row],[Datum]])=10),1,0.8))*jaar_zip[[#This Row],[graaddagen]],"")</f>
        <v>7.5200000000000005</v>
      </c>
      <c r="O5872" s="101">
        <f>IF(ISNUMBER(jaar_zip[[#This Row],[etmaaltemperatuur]]),IF(jaar_zip[[#This Row],[etmaaltemperatuur]]&gt;stookgrens,jaar_zip[[#This Row],[etmaaltemperatuur]]-stookgrens,0),"")</f>
        <v>0</v>
      </c>
    </row>
    <row r="5873" spans="1:15" x14ac:dyDescent="0.25">
      <c r="A5873">
        <v>319</v>
      </c>
      <c r="B5873">
        <v>20240427</v>
      </c>
      <c r="C5873">
        <v>2.7</v>
      </c>
      <c r="D5873">
        <v>12.2</v>
      </c>
      <c r="E5873">
        <v>1359</v>
      </c>
      <c r="F5873">
        <v>2.2000000000000002</v>
      </c>
      <c r="G5873">
        <v>1003.4</v>
      </c>
      <c r="H5873">
        <v>83</v>
      </c>
      <c r="I5873" s="101" t="s">
        <v>33</v>
      </c>
      <c r="J5873" s="1">
        <f>DATEVALUE(RIGHT(jaar_zip[[#This Row],[YYYYMMDD]],2)&amp;"-"&amp;MID(jaar_zip[[#This Row],[YYYYMMDD]],5,2)&amp;"-"&amp;LEFT(jaar_zip[[#This Row],[YYYYMMDD]],4))</f>
        <v>45409</v>
      </c>
      <c r="K5873" s="101" t="str">
        <f>IF(AND(VALUE(MONTH(jaar_zip[[#This Row],[Datum]]))=1,VALUE(WEEKNUM(jaar_zip[[#This Row],[Datum]],21))&gt;51),RIGHT(YEAR(jaar_zip[[#This Row],[Datum]])-1,2),RIGHT(YEAR(jaar_zip[[#This Row],[Datum]]),2))&amp;"-"&amp; TEXT(WEEKNUM(jaar_zip[[#This Row],[Datum]],21),"00")</f>
        <v>24-17</v>
      </c>
      <c r="L5873" s="101">
        <f>MONTH(jaar_zip[[#This Row],[Datum]])</f>
        <v>4</v>
      </c>
      <c r="M5873" s="101">
        <f>IF(ISNUMBER(jaar_zip[[#This Row],[etmaaltemperatuur]]),IF(jaar_zip[[#This Row],[etmaaltemperatuur]]&lt;stookgrens,stookgrens-jaar_zip[[#This Row],[etmaaltemperatuur]],0),"")</f>
        <v>5.8000000000000007</v>
      </c>
      <c r="N5873" s="101">
        <f>IF(ISNUMBER(jaar_zip[[#This Row],[graaddagen]]),IF(OR(MONTH(jaar_zip[[#This Row],[Datum]])=1,MONTH(jaar_zip[[#This Row],[Datum]])=2,MONTH(jaar_zip[[#This Row],[Datum]])=11,MONTH(jaar_zip[[#This Row],[Datum]])=12),1.1,IF(OR(MONTH(jaar_zip[[#This Row],[Datum]])=3,MONTH(jaar_zip[[#This Row],[Datum]])=10),1,0.8))*jaar_zip[[#This Row],[graaddagen]],"")</f>
        <v>4.6400000000000006</v>
      </c>
      <c r="O5873" s="101">
        <f>IF(ISNUMBER(jaar_zip[[#This Row],[etmaaltemperatuur]]),IF(jaar_zip[[#This Row],[etmaaltemperatuur]]&gt;stookgrens,jaar_zip[[#This Row],[etmaaltemperatuur]]-stookgrens,0),"")</f>
        <v>0</v>
      </c>
    </row>
    <row r="5874" spans="1:15" x14ac:dyDescent="0.25">
      <c r="A5874">
        <v>319</v>
      </c>
      <c r="B5874">
        <v>20240428</v>
      </c>
      <c r="C5874">
        <v>6.8</v>
      </c>
      <c r="D5874">
        <v>12</v>
      </c>
      <c r="E5874">
        <v>1041</v>
      </c>
      <c r="F5874">
        <v>-0.1</v>
      </c>
      <c r="G5874">
        <v>1008.3</v>
      </c>
      <c r="H5874">
        <v>73</v>
      </c>
      <c r="I5874" s="101" t="s">
        <v>33</v>
      </c>
      <c r="J5874" s="1">
        <f>DATEVALUE(RIGHT(jaar_zip[[#This Row],[YYYYMMDD]],2)&amp;"-"&amp;MID(jaar_zip[[#This Row],[YYYYMMDD]],5,2)&amp;"-"&amp;LEFT(jaar_zip[[#This Row],[YYYYMMDD]],4))</f>
        <v>45410</v>
      </c>
      <c r="K5874" s="101" t="str">
        <f>IF(AND(VALUE(MONTH(jaar_zip[[#This Row],[Datum]]))=1,VALUE(WEEKNUM(jaar_zip[[#This Row],[Datum]],21))&gt;51),RIGHT(YEAR(jaar_zip[[#This Row],[Datum]])-1,2),RIGHT(YEAR(jaar_zip[[#This Row],[Datum]]),2))&amp;"-"&amp; TEXT(WEEKNUM(jaar_zip[[#This Row],[Datum]],21),"00")</f>
        <v>24-17</v>
      </c>
      <c r="L5874" s="101">
        <f>MONTH(jaar_zip[[#This Row],[Datum]])</f>
        <v>4</v>
      </c>
      <c r="M5874" s="101">
        <f>IF(ISNUMBER(jaar_zip[[#This Row],[etmaaltemperatuur]]),IF(jaar_zip[[#This Row],[etmaaltemperatuur]]&lt;stookgrens,stookgrens-jaar_zip[[#This Row],[etmaaltemperatuur]],0),"")</f>
        <v>6</v>
      </c>
      <c r="N5874" s="101">
        <f>IF(ISNUMBER(jaar_zip[[#This Row],[graaddagen]]),IF(OR(MONTH(jaar_zip[[#This Row],[Datum]])=1,MONTH(jaar_zip[[#This Row],[Datum]])=2,MONTH(jaar_zip[[#This Row],[Datum]])=11,MONTH(jaar_zip[[#This Row],[Datum]])=12),1.1,IF(OR(MONTH(jaar_zip[[#This Row],[Datum]])=3,MONTH(jaar_zip[[#This Row],[Datum]])=10),1,0.8))*jaar_zip[[#This Row],[graaddagen]],"")</f>
        <v>4.8000000000000007</v>
      </c>
      <c r="O5874" s="101">
        <f>IF(ISNUMBER(jaar_zip[[#This Row],[etmaaltemperatuur]]),IF(jaar_zip[[#This Row],[etmaaltemperatuur]]&gt;stookgrens,jaar_zip[[#This Row],[etmaaltemperatuur]]-stookgrens,0),"")</f>
        <v>0</v>
      </c>
    </row>
    <row r="5875" spans="1:15" x14ac:dyDescent="0.25">
      <c r="A5875">
        <v>319</v>
      </c>
      <c r="B5875">
        <v>20240429</v>
      </c>
      <c r="C5875">
        <v>3</v>
      </c>
      <c r="D5875">
        <v>13.4</v>
      </c>
      <c r="E5875">
        <v>2269</v>
      </c>
      <c r="F5875">
        <v>0</v>
      </c>
      <c r="G5875">
        <v>1018.2</v>
      </c>
      <c r="H5875">
        <v>72</v>
      </c>
      <c r="I5875" s="101" t="s">
        <v>33</v>
      </c>
      <c r="J5875" s="1">
        <f>DATEVALUE(RIGHT(jaar_zip[[#This Row],[YYYYMMDD]],2)&amp;"-"&amp;MID(jaar_zip[[#This Row],[YYYYMMDD]],5,2)&amp;"-"&amp;LEFT(jaar_zip[[#This Row],[YYYYMMDD]],4))</f>
        <v>45411</v>
      </c>
      <c r="K5875" s="101" t="str">
        <f>IF(AND(VALUE(MONTH(jaar_zip[[#This Row],[Datum]]))=1,VALUE(WEEKNUM(jaar_zip[[#This Row],[Datum]],21))&gt;51),RIGHT(YEAR(jaar_zip[[#This Row],[Datum]])-1,2),RIGHT(YEAR(jaar_zip[[#This Row],[Datum]]),2))&amp;"-"&amp; TEXT(WEEKNUM(jaar_zip[[#This Row],[Datum]],21),"00")</f>
        <v>24-18</v>
      </c>
      <c r="L5875" s="101">
        <f>MONTH(jaar_zip[[#This Row],[Datum]])</f>
        <v>4</v>
      </c>
      <c r="M5875" s="101">
        <f>IF(ISNUMBER(jaar_zip[[#This Row],[etmaaltemperatuur]]),IF(jaar_zip[[#This Row],[etmaaltemperatuur]]&lt;stookgrens,stookgrens-jaar_zip[[#This Row],[etmaaltemperatuur]],0),"")</f>
        <v>4.5999999999999996</v>
      </c>
      <c r="N5875" s="101">
        <f>IF(ISNUMBER(jaar_zip[[#This Row],[graaddagen]]),IF(OR(MONTH(jaar_zip[[#This Row],[Datum]])=1,MONTH(jaar_zip[[#This Row],[Datum]])=2,MONTH(jaar_zip[[#This Row],[Datum]])=11,MONTH(jaar_zip[[#This Row],[Datum]])=12),1.1,IF(OR(MONTH(jaar_zip[[#This Row],[Datum]])=3,MONTH(jaar_zip[[#This Row],[Datum]])=10),1,0.8))*jaar_zip[[#This Row],[graaddagen]],"")</f>
        <v>3.6799999999999997</v>
      </c>
      <c r="O5875" s="101">
        <f>IF(ISNUMBER(jaar_zip[[#This Row],[etmaaltemperatuur]]),IF(jaar_zip[[#This Row],[etmaaltemperatuur]]&gt;stookgrens,jaar_zip[[#This Row],[etmaaltemperatuur]]-stookgrens,0),"")</f>
        <v>0</v>
      </c>
    </row>
    <row r="5876" spans="1:15" x14ac:dyDescent="0.25">
      <c r="A5876">
        <v>319</v>
      </c>
      <c r="B5876">
        <v>20240430</v>
      </c>
      <c r="C5876">
        <v>2.2000000000000002</v>
      </c>
      <c r="D5876">
        <v>15.8</v>
      </c>
      <c r="E5876">
        <v>1617</v>
      </c>
      <c r="F5876">
        <v>0.6</v>
      </c>
      <c r="G5876">
        <v>1014.3</v>
      </c>
      <c r="H5876">
        <v>78</v>
      </c>
      <c r="I5876" s="101" t="s">
        <v>33</v>
      </c>
      <c r="J5876" s="1">
        <f>DATEVALUE(RIGHT(jaar_zip[[#This Row],[YYYYMMDD]],2)&amp;"-"&amp;MID(jaar_zip[[#This Row],[YYYYMMDD]],5,2)&amp;"-"&amp;LEFT(jaar_zip[[#This Row],[YYYYMMDD]],4))</f>
        <v>45412</v>
      </c>
      <c r="K5876" s="101" t="str">
        <f>IF(AND(VALUE(MONTH(jaar_zip[[#This Row],[Datum]]))=1,VALUE(WEEKNUM(jaar_zip[[#This Row],[Datum]],21))&gt;51),RIGHT(YEAR(jaar_zip[[#This Row],[Datum]])-1,2),RIGHT(YEAR(jaar_zip[[#This Row],[Datum]]),2))&amp;"-"&amp; TEXT(WEEKNUM(jaar_zip[[#This Row],[Datum]],21),"00")</f>
        <v>24-18</v>
      </c>
      <c r="L5876" s="101">
        <f>MONTH(jaar_zip[[#This Row],[Datum]])</f>
        <v>4</v>
      </c>
      <c r="M5876" s="101">
        <f>IF(ISNUMBER(jaar_zip[[#This Row],[etmaaltemperatuur]]),IF(jaar_zip[[#This Row],[etmaaltemperatuur]]&lt;stookgrens,stookgrens-jaar_zip[[#This Row],[etmaaltemperatuur]],0),"")</f>
        <v>2.1999999999999993</v>
      </c>
      <c r="N5876" s="101">
        <f>IF(ISNUMBER(jaar_zip[[#This Row],[graaddagen]]),IF(OR(MONTH(jaar_zip[[#This Row],[Datum]])=1,MONTH(jaar_zip[[#This Row],[Datum]])=2,MONTH(jaar_zip[[#This Row],[Datum]])=11,MONTH(jaar_zip[[#This Row],[Datum]])=12),1.1,IF(OR(MONTH(jaar_zip[[#This Row],[Datum]])=3,MONTH(jaar_zip[[#This Row],[Datum]])=10),1,0.8))*jaar_zip[[#This Row],[graaddagen]],"")</f>
        <v>1.7599999999999996</v>
      </c>
      <c r="O5876" s="101">
        <f>IF(ISNUMBER(jaar_zip[[#This Row],[etmaaltemperatuur]]),IF(jaar_zip[[#This Row],[etmaaltemperatuur]]&gt;stookgrens,jaar_zip[[#This Row],[etmaaltemperatuur]]-stookgrens,0),"")</f>
        <v>0</v>
      </c>
    </row>
    <row r="5877" spans="1:15" x14ac:dyDescent="0.25">
      <c r="A5877">
        <v>319</v>
      </c>
      <c r="B5877">
        <v>20240501</v>
      </c>
      <c r="C5877">
        <v>3</v>
      </c>
      <c r="D5877">
        <v>17.3</v>
      </c>
      <c r="E5877">
        <v>2229</v>
      </c>
      <c r="F5877">
        <v>1.4</v>
      </c>
      <c r="G5877">
        <v>1005.8</v>
      </c>
      <c r="H5877">
        <v>83</v>
      </c>
      <c r="I5877" s="101" t="s">
        <v>33</v>
      </c>
      <c r="J5877" s="1">
        <f>DATEVALUE(RIGHT(jaar_zip[[#This Row],[YYYYMMDD]],2)&amp;"-"&amp;MID(jaar_zip[[#This Row],[YYYYMMDD]],5,2)&amp;"-"&amp;LEFT(jaar_zip[[#This Row],[YYYYMMDD]],4))</f>
        <v>45413</v>
      </c>
      <c r="K5877" s="101" t="str">
        <f>IF(AND(VALUE(MONTH(jaar_zip[[#This Row],[Datum]]))=1,VALUE(WEEKNUM(jaar_zip[[#This Row],[Datum]],21))&gt;51),RIGHT(YEAR(jaar_zip[[#This Row],[Datum]])-1,2),RIGHT(YEAR(jaar_zip[[#This Row],[Datum]]),2))&amp;"-"&amp; TEXT(WEEKNUM(jaar_zip[[#This Row],[Datum]],21),"00")</f>
        <v>24-18</v>
      </c>
      <c r="L5877" s="101">
        <f>MONTH(jaar_zip[[#This Row],[Datum]])</f>
        <v>5</v>
      </c>
      <c r="M5877" s="101">
        <f>IF(ISNUMBER(jaar_zip[[#This Row],[etmaaltemperatuur]]),IF(jaar_zip[[#This Row],[etmaaltemperatuur]]&lt;stookgrens,stookgrens-jaar_zip[[#This Row],[etmaaltemperatuur]],0),"")</f>
        <v>0.69999999999999929</v>
      </c>
      <c r="N5877" s="101">
        <f>IF(ISNUMBER(jaar_zip[[#This Row],[graaddagen]]),IF(OR(MONTH(jaar_zip[[#This Row],[Datum]])=1,MONTH(jaar_zip[[#This Row],[Datum]])=2,MONTH(jaar_zip[[#This Row],[Datum]])=11,MONTH(jaar_zip[[#This Row],[Datum]])=12),1.1,IF(OR(MONTH(jaar_zip[[#This Row],[Datum]])=3,MONTH(jaar_zip[[#This Row],[Datum]])=10),1,0.8))*jaar_zip[[#This Row],[graaddagen]],"")</f>
        <v>0.5599999999999995</v>
      </c>
      <c r="O5877" s="101">
        <f>IF(ISNUMBER(jaar_zip[[#This Row],[etmaaltemperatuur]]),IF(jaar_zip[[#This Row],[etmaaltemperatuur]]&gt;stookgrens,jaar_zip[[#This Row],[etmaaltemperatuur]]-stookgrens,0),"")</f>
        <v>0</v>
      </c>
    </row>
    <row r="5878" spans="1:15" x14ac:dyDescent="0.25">
      <c r="A5878">
        <v>319</v>
      </c>
      <c r="B5878">
        <v>20240502</v>
      </c>
      <c r="C5878">
        <v>4.3</v>
      </c>
      <c r="D5878">
        <v>14.7</v>
      </c>
      <c r="E5878">
        <v>1602</v>
      </c>
      <c r="F5878">
        <v>2.5</v>
      </c>
      <c r="G5878">
        <v>1001.2</v>
      </c>
      <c r="H5878">
        <v>89</v>
      </c>
      <c r="I5878" s="101" t="s">
        <v>33</v>
      </c>
      <c r="J5878" s="1">
        <f>DATEVALUE(RIGHT(jaar_zip[[#This Row],[YYYYMMDD]],2)&amp;"-"&amp;MID(jaar_zip[[#This Row],[YYYYMMDD]],5,2)&amp;"-"&amp;LEFT(jaar_zip[[#This Row],[YYYYMMDD]],4))</f>
        <v>45414</v>
      </c>
      <c r="K5878" s="101" t="str">
        <f>IF(AND(VALUE(MONTH(jaar_zip[[#This Row],[Datum]]))=1,VALUE(WEEKNUM(jaar_zip[[#This Row],[Datum]],21))&gt;51),RIGHT(YEAR(jaar_zip[[#This Row],[Datum]])-1,2),RIGHT(YEAR(jaar_zip[[#This Row],[Datum]]),2))&amp;"-"&amp; TEXT(WEEKNUM(jaar_zip[[#This Row],[Datum]],21),"00")</f>
        <v>24-18</v>
      </c>
      <c r="L5878" s="101">
        <f>MONTH(jaar_zip[[#This Row],[Datum]])</f>
        <v>5</v>
      </c>
      <c r="M5878" s="101">
        <f>IF(ISNUMBER(jaar_zip[[#This Row],[etmaaltemperatuur]]),IF(jaar_zip[[#This Row],[etmaaltemperatuur]]&lt;stookgrens,stookgrens-jaar_zip[[#This Row],[etmaaltemperatuur]],0),"")</f>
        <v>3.3000000000000007</v>
      </c>
      <c r="N5878" s="101">
        <f>IF(ISNUMBER(jaar_zip[[#This Row],[graaddagen]]),IF(OR(MONTH(jaar_zip[[#This Row],[Datum]])=1,MONTH(jaar_zip[[#This Row],[Datum]])=2,MONTH(jaar_zip[[#This Row],[Datum]])=11,MONTH(jaar_zip[[#This Row],[Datum]])=12),1.1,IF(OR(MONTH(jaar_zip[[#This Row],[Datum]])=3,MONTH(jaar_zip[[#This Row],[Datum]])=10),1,0.8))*jaar_zip[[#This Row],[graaddagen]],"")</f>
        <v>2.6400000000000006</v>
      </c>
      <c r="O5878" s="101">
        <f>IF(ISNUMBER(jaar_zip[[#This Row],[etmaaltemperatuur]]),IF(jaar_zip[[#This Row],[etmaaltemperatuur]]&gt;stookgrens,jaar_zip[[#This Row],[etmaaltemperatuur]]-stookgrens,0),"")</f>
        <v>0</v>
      </c>
    </row>
    <row r="5879" spans="1:15" x14ac:dyDescent="0.25">
      <c r="A5879">
        <v>319</v>
      </c>
      <c r="B5879">
        <v>20240503</v>
      </c>
      <c r="C5879">
        <v>5.8</v>
      </c>
      <c r="D5879">
        <v>11.4</v>
      </c>
      <c r="E5879">
        <v>885</v>
      </c>
      <c r="F5879">
        <v>5.7</v>
      </c>
      <c r="G5879">
        <v>1010.2</v>
      </c>
      <c r="H5879">
        <v>84</v>
      </c>
      <c r="I5879" s="101" t="s">
        <v>33</v>
      </c>
      <c r="J5879" s="1">
        <f>DATEVALUE(RIGHT(jaar_zip[[#This Row],[YYYYMMDD]],2)&amp;"-"&amp;MID(jaar_zip[[#This Row],[YYYYMMDD]],5,2)&amp;"-"&amp;LEFT(jaar_zip[[#This Row],[YYYYMMDD]],4))</f>
        <v>45415</v>
      </c>
      <c r="K5879" s="101" t="str">
        <f>IF(AND(VALUE(MONTH(jaar_zip[[#This Row],[Datum]]))=1,VALUE(WEEKNUM(jaar_zip[[#This Row],[Datum]],21))&gt;51),RIGHT(YEAR(jaar_zip[[#This Row],[Datum]])-1,2),RIGHT(YEAR(jaar_zip[[#This Row],[Datum]]),2))&amp;"-"&amp; TEXT(WEEKNUM(jaar_zip[[#This Row],[Datum]],21),"00")</f>
        <v>24-18</v>
      </c>
      <c r="L5879" s="101">
        <f>MONTH(jaar_zip[[#This Row],[Datum]])</f>
        <v>5</v>
      </c>
      <c r="M5879" s="101">
        <f>IF(ISNUMBER(jaar_zip[[#This Row],[etmaaltemperatuur]]),IF(jaar_zip[[#This Row],[etmaaltemperatuur]]&lt;stookgrens,stookgrens-jaar_zip[[#This Row],[etmaaltemperatuur]],0),"")</f>
        <v>6.6</v>
      </c>
      <c r="N5879" s="101">
        <f>IF(ISNUMBER(jaar_zip[[#This Row],[graaddagen]]),IF(OR(MONTH(jaar_zip[[#This Row],[Datum]])=1,MONTH(jaar_zip[[#This Row],[Datum]])=2,MONTH(jaar_zip[[#This Row],[Datum]])=11,MONTH(jaar_zip[[#This Row],[Datum]])=12),1.1,IF(OR(MONTH(jaar_zip[[#This Row],[Datum]])=3,MONTH(jaar_zip[[#This Row],[Datum]])=10),1,0.8))*jaar_zip[[#This Row],[graaddagen]],"")</f>
        <v>5.28</v>
      </c>
      <c r="O5879" s="101">
        <f>IF(ISNUMBER(jaar_zip[[#This Row],[etmaaltemperatuur]]),IF(jaar_zip[[#This Row],[etmaaltemperatuur]]&gt;stookgrens,jaar_zip[[#This Row],[etmaaltemperatuur]]-stookgrens,0),"")</f>
        <v>0</v>
      </c>
    </row>
    <row r="5880" spans="1:15" x14ac:dyDescent="0.25">
      <c r="A5880">
        <v>319</v>
      </c>
      <c r="B5880">
        <v>20240504</v>
      </c>
      <c r="C5880">
        <v>2.4</v>
      </c>
      <c r="D5880">
        <v>11.1</v>
      </c>
      <c r="E5880">
        <v>1534</v>
      </c>
      <c r="F5880">
        <v>6.5</v>
      </c>
      <c r="G5880">
        <v>1012.2</v>
      </c>
      <c r="H5880">
        <v>85</v>
      </c>
      <c r="I5880" s="101" t="s">
        <v>33</v>
      </c>
      <c r="J5880" s="1">
        <f>DATEVALUE(RIGHT(jaar_zip[[#This Row],[YYYYMMDD]],2)&amp;"-"&amp;MID(jaar_zip[[#This Row],[YYYYMMDD]],5,2)&amp;"-"&amp;LEFT(jaar_zip[[#This Row],[YYYYMMDD]],4))</f>
        <v>45416</v>
      </c>
      <c r="K5880" s="101" t="str">
        <f>IF(AND(VALUE(MONTH(jaar_zip[[#This Row],[Datum]]))=1,VALUE(WEEKNUM(jaar_zip[[#This Row],[Datum]],21))&gt;51),RIGHT(YEAR(jaar_zip[[#This Row],[Datum]])-1,2),RIGHT(YEAR(jaar_zip[[#This Row],[Datum]]),2))&amp;"-"&amp; TEXT(WEEKNUM(jaar_zip[[#This Row],[Datum]],21),"00")</f>
        <v>24-18</v>
      </c>
      <c r="L5880" s="101">
        <f>MONTH(jaar_zip[[#This Row],[Datum]])</f>
        <v>5</v>
      </c>
      <c r="M5880" s="101">
        <f>IF(ISNUMBER(jaar_zip[[#This Row],[etmaaltemperatuur]]),IF(jaar_zip[[#This Row],[etmaaltemperatuur]]&lt;stookgrens,stookgrens-jaar_zip[[#This Row],[etmaaltemperatuur]],0),"")</f>
        <v>6.9</v>
      </c>
      <c r="N5880" s="101">
        <f>IF(ISNUMBER(jaar_zip[[#This Row],[graaddagen]]),IF(OR(MONTH(jaar_zip[[#This Row],[Datum]])=1,MONTH(jaar_zip[[#This Row],[Datum]])=2,MONTH(jaar_zip[[#This Row],[Datum]])=11,MONTH(jaar_zip[[#This Row],[Datum]])=12),1.1,IF(OR(MONTH(jaar_zip[[#This Row],[Datum]])=3,MONTH(jaar_zip[[#This Row],[Datum]])=10),1,0.8))*jaar_zip[[#This Row],[graaddagen]],"")</f>
        <v>5.5200000000000005</v>
      </c>
      <c r="O5880" s="101">
        <f>IF(ISNUMBER(jaar_zip[[#This Row],[etmaaltemperatuur]]),IF(jaar_zip[[#This Row],[etmaaltemperatuur]]&gt;stookgrens,jaar_zip[[#This Row],[etmaaltemperatuur]]-stookgrens,0),"")</f>
        <v>0</v>
      </c>
    </row>
    <row r="5881" spans="1:15" x14ac:dyDescent="0.25">
      <c r="A5881">
        <v>319</v>
      </c>
      <c r="B5881">
        <v>20240505</v>
      </c>
      <c r="C5881">
        <v>1.4</v>
      </c>
      <c r="D5881">
        <v>12.9</v>
      </c>
      <c r="E5881">
        <v>1676</v>
      </c>
      <c r="F5881">
        <v>0</v>
      </c>
      <c r="G5881">
        <v>1009</v>
      </c>
      <c r="H5881">
        <v>82</v>
      </c>
      <c r="I5881" s="101" t="s">
        <v>33</v>
      </c>
      <c r="J5881" s="1">
        <f>DATEVALUE(RIGHT(jaar_zip[[#This Row],[YYYYMMDD]],2)&amp;"-"&amp;MID(jaar_zip[[#This Row],[YYYYMMDD]],5,2)&amp;"-"&amp;LEFT(jaar_zip[[#This Row],[YYYYMMDD]],4))</f>
        <v>45417</v>
      </c>
      <c r="K5881" s="101" t="str">
        <f>IF(AND(VALUE(MONTH(jaar_zip[[#This Row],[Datum]]))=1,VALUE(WEEKNUM(jaar_zip[[#This Row],[Datum]],21))&gt;51),RIGHT(YEAR(jaar_zip[[#This Row],[Datum]])-1,2),RIGHT(YEAR(jaar_zip[[#This Row],[Datum]]),2))&amp;"-"&amp; TEXT(WEEKNUM(jaar_zip[[#This Row],[Datum]],21),"00")</f>
        <v>24-18</v>
      </c>
      <c r="L5881" s="101">
        <f>MONTH(jaar_zip[[#This Row],[Datum]])</f>
        <v>5</v>
      </c>
      <c r="M5881" s="101">
        <f>IF(ISNUMBER(jaar_zip[[#This Row],[etmaaltemperatuur]]),IF(jaar_zip[[#This Row],[etmaaltemperatuur]]&lt;stookgrens,stookgrens-jaar_zip[[#This Row],[etmaaltemperatuur]],0),"")</f>
        <v>5.0999999999999996</v>
      </c>
      <c r="N5881" s="101">
        <f>IF(ISNUMBER(jaar_zip[[#This Row],[graaddagen]]),IF(OR(MONTH(jaar_zip[[#This Row],[Datum]])=1,MONTH(jaar_zip[[#This Row],[Datum]])=2,MONTH(jaar_zip[[#This Row],[Datum]])=11,MONTH(jaar_zip[[#This Row],[Datum]])=12),1.1,IF(OR(MONTH(jaar_zip[[#This Row],[Datum]])=3,MONTH(jaar_zip[[#This Row],[Datum]])=10),1,0.8))*jaar_zip[[#This Row],[graaddagen]],"")</f>
        <v>4.08</v>
      </c>
      <c r="O5881" s="101">
        <f>IF(ISNUMBER(jaar_zip[[#This Row],[etmaaltemperatuur]]),IF(jaar_zip[[#This Row],[etmaaltemperatuur]]&gt;stookgrens,jaar_zip[[#This Row],[etmaaltemperatuur]]-stookgrens,0),"")</f>
        <v>0</v>
      </c>
    </row>
    <row r="5882" spans="1:15" x14ac:dyDescent="0.25">
      <c r="A5882">
        <v>319</v>
      </c>
      <c r="B5882">
        <v>20240506</v>
      </c>
      <c r="C5882">
        <v>2.2999999999999998</v>
      </c>
      <c r="D5882">
        <v>14.3</v>
      </c>
      <c r="E5882">
        <v>1165</v>
      </c>
      <c r="F5882">
        <v>8.1</v>
      </c>
      <c r="G5882">
        <v>1008.5</v>
      </c>
      <c r="H5882">
        <v>89</v>
      </c>
      <c r="I5882" s="101" t="s">
        <v>33</v>
      </c>
      <c r="J5882" s="1">
        <f>DATEVALUE(RIGHT(jaar_zip[[#This Row],[YYYYMMDD]],2)&amp;"-"&amp;MID(jaar_zip[[#This Row],[YYYYMMDD]],5,2)&amp;"-"&amp;LEFT(jaar_zip[[#This Row],[YYYYMMDD]],4))</f>
        <v>45418</v>
      </c>
      <c r="K5882" s="101" t="str">
        <f>IF(AND(VALUE(MONTH(jaar_zip[[#This Row],[Datum]]))=1,VALUE(WEEKNUM(jaar_zip[[#This Row],[Datum]],21))&gt;51),RIGHT(YEAR(jaar_zip[[#This Row],[Datum]])-1,2),RIGHT(YEAR(jaar_zip[[#This Row],[Datum]]),2))&amp;"-"&amp; TEXT(WEEKNUM(jaar_zip[[#This Row],[Datum]],21),"00")</f>
        <v>24-19</v>
      </c>
      <c r="L5882" s="101">
        <f>MONTH(jaar_zip[[#This Row],[Datum]])</f>
        <v>5</v>
      </c>
      <c r="M5882" s="101">
        <f>IF(ISNUMBER(jaar_zip[[#This Row],[etmaaltemperatuur]]),IF(jaar_zip[[#This Row],[etmaaltemperatuur]]&lt;stookgrens,stookgrens-jaar_zip[[#This Row],[etmaaltemperatuur]],0),"")</f>
        <v>3.6999999999999993</v>
      </c>
      <c r="N5882" s="101">
        <f>IF(ISNUMBER(jaar_zip[[#This Row],[graaddagen]]),IF(OR(MONTH(jaar_zip[[#This Row],[Datum]])=1,MONTH(jaar_zip[[#This Row],[Datum]])=2,MONTH(jaar_zip[[#This Row],[Datum]])=11,MONTH(jaar_zip[[#This Row],[Datum]])=12),1.1,IF(OR(MONTH(jaar_zip[[#This Row],[Datum]])=3,MONTH(jaar_zip[[#This Row],[Datum]])=10),1,0.8))*jaar_zip[[#This Row],[graaddagen]],"")</f>
        <v>2.9599999999999995</v>
      </c>
      <c r="O5882" s="101">
        <f>IF(ISNUMBER(jaar_zip[[#This Row],[etmaaltemperatuur]]),IF(jaar_zip[[#This Row],[etmaaltemperatuur]]&gt;stookgrens,jaar_zip[[#This Row],[etmaaltemperatuur]]-stookgrens,0),"")</f>
        <v>0</v>
      </c>
    </row>
    <row r="5883" spans="1:15" x14ac:dyDescent="0.25">
      <c r="A5883">
        <v>319</v>
      </c>
      <c r="B5883">
        <v>20240507</v>
      </c>
      <c r="C5883">
        <v>4.0999999999999996</v>
      </c>
      <c r="D5883">
        <v>14.6</v>
      </c>
      <c r="E5883">
        <v>2308</v>
      </c>
      <c r="F5883">
        <v>5.0999999999999996</v>
      </c>
      <c r="G5883">
        <v>1020.3</v>
      </c>
      <c r="H5883">
        <v>82</v>
      </c>
      <c r="I5883" s="101" t="s">
        <v>33</v>
      </c>
      <c r="J5883" s="1">
        <f>DATEVALUE(RIGHT(jaar_zip[[#This Row],[YYYYMMDD]],2)&amp;"-"&amp;MID(jaar_zip[[#This Row],[YYYYMMDD]],5,2)&amp;"-"&amp;LEFT(jaar_zip[[#This Row],[YYYYMMDD]],4))</f>
        <v>45419</v>
      </c>
      <c r="K5883" s="101" t="str">
        <f>IF(AND(VALUE(MONTH(jaar_zip[[#This Row],[Datum]]))=1,VALUE(WEEKNUM(jaar_zip[[#This Row],[Datum]],21))&gt;51),RIGHT(YEAR(jaar_zip[[#This Row],[Datum]])-1,2),RIGHT(YEAR(jaar_zip[[#This Row],[Datum]]),2))&amp;"-"&amp; TEXT(WEEKNUM(jaar_zip[[#This Row],[Datum]],21),"00")</f>
        <v>24-19</v>
      </c>
      <c r="L5883" s="101">
        <f>MONTH(jaar_zip[[#This Row],[Datum]])</f>
        <v>5</v>
      </c>
      <c r="M5883" s="101">
        <f>IF(ISNUMBER(jaar_zip[[#This Row],[etmaaltemperatuur]]),IF(jaar_zip[[#This Row],[etmaaltemperatuur]]&lt;stookgrens,stookgrens-jaar_zip[[#This Row],[etmaaltemperatuur]],0),"")</f>
        <v>3.4000000000000004</v>
      </c>
      <c r="N5883" s="101">
        <f>IF(ISNUMBER(jaar_zip[[#This Row],[graaddagen]]),IF(OR(MONTH(jaar_zip[[#This Row],[Datum]])=1,MONTH(jaar_zip[[#This Row],[Datum]])=2,MONTH(jaar_zip[[#This Row],[Datum]])=11,MONTH(jaar_zip[[#This Row],[Datum]])=12),1.1,IF(OR(MONTH(jaar_zip[[#This Row],[Datum]])=3,MONTH(jaar_zip[[#This Row],[Datum]])=10),1,0.8))*jaar_zip[[#This Row],[graaddagen]],"")</f>
        <v>2.7200000000000006</v>
      </c>
      <c r="O5883" s="101">
        <f>IF(ISNUMBER(jaar_zip[[#This Row],[etmaaltemperatuur]]),IF(jaar_zip[[#This Row],[etmaaltemperatuur]]&gt;stookgrens,jaar_zip[[#This Row],[etmaaltemperatuur]]-stookgrens,0),"")</f>
        <v>0</v>
      </c>
    </row>
    <row r="5884" spans="1:15" x14ac:dyDescent="0.25">
      <c r="A5884">
        <v>319</v>
      </c>
      <c r="B5884">
        <v>20240508</v>
      </c>
      <c r="C5884">
        <v>3.7</v>
      </c>
      <c r="D5884">
        <v>12</v>
      </c>
      <c r="E5884">
        <v>536</v>
      </c>
      <c r="F5884">
        <v>-0.1</v>
      </c>
      <c r="G5884">
        <v>1028.3</v>
      </c>
      <c r="H5884">
        <v>87</v>
      </c>
      <c r="I5884" s="101" t="s">
        <v>33</v>
      </c>
      <c r="J5884" s="1">
        <f>DATEVALUE(RIGHT(jaar_zip[[#This Row],[YYYYMMDD]],2)&amp;"-"&amp;MID(jaar_zip[[#This Row],[YYYYMMDD]],5,2)&amp;"-"&amp;LEFT(jaar_zip[[#This Row],[YYYYMMDD]],4))</f>
        <v>45420</v>
      </c>
      <c r="K5884" s="101" t="str">
        <f>IF(AND(VALUE(MONTH(jaar_zip[[#This Row],[Datum]]))=1,VALUE(WEEKNUM(jaar_zip[[#This Row],[Datum]],21))&gt;51),RIGHT(YEAR(jaar_zip[[#This Row],[Datum]])-1,2),RIGHT(YEAR(jaar_zip[[#This Row],[Datum]]),2))&amp;"-"&amp; TEXT(WEEKNUM(jaar_zip[[#This Row],[Datum]],21),"00")</f>
        <v>24-19</v>
      </c>
      <c r="L5884" s="101">
        <f>MONTH(jaar_zip[[#This Row],[Datum]])</f>
        <v>5</v>
      </c>
      <c r="M5884" s="101">
        <f>IF(ISNUMBER(jaar_zip[[#This Row],[etmaaltemperatuur]]),IF(jaar_zip[[#This Row],[etmaaltemperatuur]]&lt;stookgrens,stookgrens-jaar_zip[[#This Row],[etmaaltemperatuur]],0),"")</f>
        <v>6</v>
      </c>
      <c r="N5884" s="101">
        <f>IF(ISNUMBER(jaar_zip[[#This Row],[graaddagen]]),IF(OR(MONTH(jaar_zip[[#This Row],[Datum]])=1,MONTH(jaar_zip[[#This Row],[Datum]])=2,MONTH(jaar_zip[[#This Row],[Datum]])=11,MONTH(jaar_zip[[#This Row],[Datum]])=12),1.1,IF(OR(MONTH(jaar_zip[[#This Row],[Datum]])=3,MONTH(jaar_zip[[#This Row],[Datum]])=10),1,0.8))*jaar_zip[[#This Row],[graaddagen]],"")</f>
        <v>4.8000000000000007</v>
      </c>
      <c r="O5884" s="101">
        <f>IF(ISNUMBER(jaar_zip[[#This Row],[etmaaltemperatuur]]),IF(jaar_zip[[#This Row],[etmaaltemperatuur]]&gt;stookgrens,jaar_zip[[#This Row],[etmaaltemperatuur]]-stookgrens,0),"")</f>
        <v>0</v>
      </c>
    </row>
    <row r="5885" spans="1:15" x14ac:dyDescent="0.25">
      <c r="A5885">
        <v>319</v>
      </c>
      <c r="B5885">
        <v>20240509</v>
      </c>
      <c r="C5885">
        <v>1.7</v>
      </c>
      <c r="D5885">
        <v>13.2</v>
      </c>
      <c r="E5885">
        <v>2068</v>
      </c>
      <c r="F5885">
        <v>0</v>
      </c>
      <c r="G5885">
        <v>1027</v>
      </c>
      <c r="H5885">
        <v>85</v>
      </c>
      <c r="I5885" s="101" t="s">
        <v>33</v>
      </c>
      <c r="J5885" s="1">
        <f>DATEVALUE(RIGHT(jaar_zip[[#This Row],[YYYYMMDD]],2)&amp;"-"&amp;MID(jaar_zip[[#This Row],[YYYYMMDD]],5,2)&amp;"-"&amp;LEFT(jaar_zip[[#This Row],[YYYYMMDD]],4))</f>
        <v>45421</v>
      </c>
      <c r="K5885" s="101" t="str">
        <f>IF(AND(VALUE(MONTH(jaar_zip[[#This Row],[Datum]]))=1,VALUE(WEEKNUM(jaar_zip[[#This Row],[Datum]],21))&gt;51),RIGHT(YEAR(jaar_zip[[#This Row],[Datum]])-1,2),RIGHT(YEAR(jaar_zip[[#This Row],[Datum]]),2))&amp;"-"&amp; TEXT(WEEKNUM(jaar_zip[[#This Row],[Datum]],21),"00")</f>
        <v>24-19</v>
      </c>
      <c r="L5885" s="101">
        <f>MONTH(jaar_zip[[#This Row],[Datum]])</f>
        <v>5</v>
      </c>
      <c r="M5885" s="101">
        <f>IF(ISNUMBER(jaar_zip[[#This Row],[etmaaltemperatuur]]),IF(jaar_zip[[#This Row],[etmaaltemperatuur]]&lt;stookgrens,stookgrens-jaar_zip[[#This Row],[etmaaltemperatuur]],0),"")</f>
        <v>4.8000000000000007</v>
      </c>
      <c r="N5885" s="101">
        <f>IF(ISNUMBER(jaar_zip[[#This Row],[graaddagen]]),IF(OR(MONTH(jaar_zip[[#This Row],[Datum]])=1,MONTH(jaar_zip[[#This Row],[Datum]])=2,MONTH(jaar_zip[[#This Row],[Datum]])=11,MONTH(jaar_zip[[#This Row],[Datum]])=12),1.1,IF(OR(MONTH(jaar_zip[[#This Row],[Datum]])=3,MONTH(jaar_zip[[#This Row],[Datum]])=10),1,0.8))*jaar_zip[[#This Row],[graaddagen]],"")</f>
        <v>3.8400000000000007</v>
      </c>
      <c r="O5885" s="101">
        <f>IF(ISNUMBER(jaar_zip[[#This Row],[etmaaltemperatuur]]),IF(jaar_zip[[#This Row],[etmaaltemperatuur]]&gt;stookgrens,jaar_zip[[#This Row],[etmaaltemperatuur]]-stookgrens,0),"")</f>
        <v>0</v>
      </c>
    </row>
    <row r="5886" spans="1:15" x14ac:dyDescent="0.25">
      <c r="A5886">
        <v>319</v>
      </c>
      <c r="B5886">
        <v>20240510</v>
      </c>
      <c r="C5886">
        <v>2.5</v>
      </c>
      <c r="D5886">
        <v>15.8</v>
      </c>
      <c r="E5886">
        <v>2357</v>
      </c>
      <c r="F5886">
        <v>0</v>
      </c>
      <c r="G5886">
        <v>1023.5</v>
      </c>
      <c r="H5886">
        <v>78</v>
      </c>
      <c r="I5886" s="101" t="s">
        <v>33</v>
      </c>
      <c r="J5886" s="1">
        <f>DATEVALUE(RIGHT(jaar_zip[[#This Row],[YYYYMMDD]],2)&amp;"-"&amp;MID(jaar_zip[[#This Row],[YYYYMMDD]],5,2)&amp;"-"&amp;LEFT(jaar_zip[[#This Row],[YYYYMMDD]],4))</f>
        <v>45422</v>
      </c>
      <c r="K5886" s="101" t="str">
        <f>IF(AND(VALUE(MONTH(jaar_zip[[#This Row],[Datum]]))=1,VALUE(WEEKNUM(jaar_zip[[#This Row],[Datum]],21))&gt;51),RIGHT(YEAR(jaar_zip[[#This Row],[Datum]])-1,2),RIGHT(YEAR(jaar_zip[[#This Row],[Datum]]),2))&amp;"-"&amp; TEXT(WEEKNUM(jaar_zip[[#This Row],[Datum]],21),"00")</f>
        <v>24-19</v>
      </c>
      <c r="L5886" s="101">
        <f>MONTH(jaar_zip[[#This Row],[Datum]])</f>
        <v>5</v>
      </c>
      <c r="M5886" s="101">
        <f>IF(ISNUMBER(jaar_zip[[#This Row],[etmaaltemperatuur]]),IF(jaar_zip[[#This Row],[etmaaltemperatuur]]&lt;stookgrens,stookgrens-jaar_zip[[#This Row],[etmaaltemperatuur]],0),"")</f>
        <v>2.1999999999999993</v>
      </c>
      <c r="N5886" s="101">
        <f>IF(ISNUMBER(jaar_zip[[#This Row],[graaddagen]]),IF(OR(MONTH(jaar_zip[[#This Row],[Datum]])=1,MONTH(jaar_zip[[#This Row],[Datum]])=2,MONTH(jaar_zip[[#This Row],[Datum]])=11,MONTH(jaar_zip[[#This Row],[Datum]])=12),1.1,IF(OR(MONTH(jaar_zip[[#This Row],[Datum]])=3,MONTH(jaar_zip[[#This Row],[Datum]])=10),1,0.8))*jaar_zip[[#This Row],[graaddagen]],"")</f>
        <v>1.7599999999999996</v>
      </c>
      <c r="O5886" s="101">
        <f>IF(ISNUMBER(jaar_zip[[#This Row],[etmaaltemperatuur]]),IF(jaar_zip[[#This Row],[etmaaltemperatuur]]&gt;stookgrens,jaar_zip[[#This Row],[etmaaltemperatuur]]-stookgrens,0),"")</f>
        <v>0</v>
      </c>
    </row>
    <row r="5887" spans="1:15" x14ac:dyDescent="0.25">
      <c r="A5887">
        <v>319</v>
      </c>
      <c r="B5887">
        <v>20240511</v>
      </c>
      <c r="C5887">
        <v>3.8</v>
      </c>
      <c r="D5887">
        <v>18.600000000000001</v>
      </c>
      <c r="E5887">
        <v>2564</v>
      </c>
      <c r="F5887">
        <v>0</v>
      </c>
      <c r="G5887">
        <v>1020.3</v>
      </c>
      <c r="H5887">
        <v>69</v>
      </c>
      <c r="I5887" s="101" t="s">
        <v>33</v>
      </c>
      <c r="J5887" s="1">
        <f>DATEVALUE(RIGHT(jaar_zip[[#This Row],[YYYYMMDD]],2)&amp;"-"&amp;MID(jaar_zip[[#This Row],[YYYYMMDD]],5,2)&amp;"-"&amp;LEFT(jaar_zip[[#This Row],[YYYYMMDD]],4))</f>
        <v>45423</v>
      </c>
      <c r="K5887" s="101" t="str">
        <f>IF(AND(VALUE(MONTH(jaar_zip[[#This Row],[Datum]]))=1,VALUE(WEEKNUM(jaar_zip[[#This Row],[Datum]],21))&gt;51),RIGHT(YEAR(jaar_zip[[#This Row],[Datum]])-1,2),RIGHT(YEAR(jaar_zip[[#This Row],[Datum]]),2))&amp;"-"&amp; TEXT(WEEKNUM(jaar_zip[[#This Row],[Datum]],21),"00")</f>
        <v>24-19</v>
      </c>
      <c r="L5887" s="101">
        <f>MONTH(jaar_zip[[#This Row],[Datum]])</f>
        <v>5</v>
      </c>
      <c r="M5887" s="101">
        <f>IF(ISNUMBER(jaar_zip[[#This Row],[etmaaltemperatuur]]),IF(jaar_zip[[#This Row],[etmaaltemperatuur]]&lt;stookgrens,stookgrens-jaar_zip[[#This Row],[etmaaltemperatuur]],0),"")</f>
        <v>0</v>
      </c>
      <c r="N5887" s="101">
        <f>IF(ISNUMBER(jaar_zip[[#This Row],[graaddagen]]),IF(OR(MONTH(jaar_zip[[#This Row],[Datum]])=1,MONTH(jaar_zip[[#This Row],[Datum]])=2,MONTH(jaar_zip[[#This Row],[Datum]])=11,MONTH(jaar_zip[[#This Row],[Datum]])=12),1.1,IF(OR(MONTH(jaar_zip[[#This Row],[Datum]])=3,MONTH(jaar_zip[[#This Row],[Datum]])=10),1,0.8))*jaar_zip[[#This Row],[graaddagen]],"")</f>
        <v>0</v>
      </c>
      <c r="O5887" s="101">
        <f>IF(ISNUMBER(jaar_zip[[#This Row],[etmaaltemperatuur]]),IF(jaar_zip[[#This Row],[etmaaltemperatuur]]&gt;stookgrens,jaar_zip[[#This Row],[etmaaltemperatuur]]-stookgrens,0),"")</f>
        <v>0.60000000000000142</v>
      </c>
    </row>
    <row r="5888" spans="1:15" x14ac:dyDescent="0.25">
      <c r="A5888">
        <v>319</v>
      </c>
      <c r="B5888">
        <v>20240512</v>
      </c>
      <c r="C5888">
        <v>3</v>
      </c>
      <c r="D5888">
        <v>20.2</v>
      </c>
      <c r="E5888">
        <v>2432</v>
      </c>
      <c r="F5888">
        <v>-0.1</v>
      </c>
      <c r="G5888">
        <v>1013.6</v>
      </c>
      <c r="H5888">
        <v>63</v>
      </c>
      <c r="I5888" s="101" t="s">
        <v>33</v>
      </c>
      <c r="J5888" s="1">
        <f>DATEVALUE(RIGHT(jaar_zip[[#This Row],[YYYYMMDD]],2)&amp;"-"&amp;MID(jaar_zip[[#This Row],[YYYYMMDD]],5,2)&amp;"-"&amp;LEFT(jaar_zip[[#This Row],[YYYYMMDD]],4))</f>
        <v>45424</v>
      </c>
      <c r="K5888" s="101" t="str">
        <f>IF(AND(VALUE(MONTH(jaar_zip[[#This Row],[Datum]]))=1,VALUE(WEEKNUM(jaar_zip[[#This Row],[Datum]],21))&gt;51),RIGHT(YEAR(jaar_zip[[#This Row],[Datum]])-1,2),RIGHT(YEAR(jaar_zip[[#This Row],[Datum]]),2))&amp;"-"&amp; TEXT(WEEKNUM(jaar_zip[[#This Row],[Datum]],21),"00")</f>
        <v>24-19</v>
      </c>
      <c r="L5888" s="101">
        <f>MONTH(jaar_zip[[#This Row],[Datum]])</f>
        <v>5</v>
      </c>
      <c r="M5888" s="101">
        <f>IF(ISNUMBER(jaar_zip[[#This Row],[etmaaltemperatuur]]),IF(jaar_zip[[#This Row],[etmaaltemperatuur]]&lt;stookgrens,stookgrens-jaar_zip[[#This Row],[etmaaltemperatuur]],0),"")</f>
        <v>0</v>
      </c>
      <c r="N5888" s="101">
        <f>IF(ISNUMBER(jaar_zip[[#This Row],[graaddagen]]),IF(OR(MONTH(jaar_zip[[#This Row],[Datum]])=1,MONTH(jaar_zip[[#This Row],[Datum]])=2,MONTH(jaar_zip[[#This Row],[Datum]])=11,MONTH(jaar_zip[[#This Row],[Datum]])=12),1.1,IF(OR(MONTH(jaar_zip[[#This Row],[Datum]])=3,MONTH(jaar_zip[[#This Row],[Datum]])=10),1,0.8))*jaar_zip[[#This Row],[graaddagen]],"")</f>
        <v>0</v>
      </c>
      <c r="O5888" s="101">
        <f>IF(ISNUMBER(jaar_zip[[#This Row],[etmaaltemperatuur]]),IF(jaar_zip[[#This Row],[etmaaltemperatuur]]&gt;stookgrens,jaar_zip[[#This Row],[etmaaltemperatuur]]-stookgrens,0),"")</f>
        <v>2.1999999999999993</v>
      </c>
    </row>
    <row r="5889" spans="1:15" x14ac:dyDescent="0.25">
      <c r="A5889">
        <v>319</v>
      </c>
      <c r="B5889">
        <v>20240513</v>
      </c>
      <c r="C5889">
        <v>3</v>
      </c>
      <c r="D5889">
        <v>19.3</v>
      </c>
      <c r="E5889">
        <v>2109</v>
      </c>
      <c r="F5889">
        <v>0</v>
      </c>
      <c r="G5889">
        <v>1009.1</v>
      </c>
      <c r="H5889">
        <v>74</v>
      </c>
      <c r="I5889" s="101" t="s">
        <v>33</v>
      </c>
      <c r="J5889" s="1">
        <f>DATEVALUE(RIGHT(jaar_zip[[#This Row],[YYYYMMDD]],2)&amp;"-"&amp;MID(jaar_zip[[#This Row],[YYYYMMDD]],5,2)&amp;"-"&amp;LEFT(jaar_zip[[#This Row],[YYYYMMDD]],4))</f>
        <v>45425</v>
      </c>
      <c r="K5889" s="101" t="str">
        <f>IF(AND(VALUE(MONTH(jaar_zip[[#This Row],[Datum]]))=1,VALUE(WEEKNUM(jaar_zip[[#This Row],[Datum]],21))&gt;51),RIGHT(YEAR(jaar_zip[[#This Row],[Datum]])-1,2),RIGHT(YEAR(jaar_zip[[#This Row],[Datum]]),2))&amp;"-"&amp; TEXT(WEEKNUM(jaar_zip[[#This Row],[Datum]],21),"00")</f>
        <v>24-20</v>
      </c>
      <c r="L5889" s="101">
        <f>MONTH(jaar_zip[[#This Row],[Datum]])</f>
        <v>5</v>
      </c>
      <c r="M5889" s="101">
        <f>IF(ISNUMBER(jaar_zip[[#This Row],[etmaaltemperatuur]]),IF(jaar_zip[[#This Row],[etmaaltemperatuur]]&lt;stookgrens,stookgrens-jaar_zip[[#This Row],[etmaaltemperatuur]],0),"")</f>
        <v>0</v>
      </c>
      <c r="N5889" s="101">
        <f>IF(ISNUMBER(jaar_zip[[#This Row],[graaddagen]]),IF(OR(MONTH(jaar_zip[[#This Row],[Datum]])=1,MONTH(jaar_zip[[#This Row],[Datum]])=2,MONTH(jaar_zip[[#This Row],[Datum]])=11,MONTH(jaar_zip[[#This Row],[Datum]])=12),1.1,IF(OR(MONTH(jaar_zip[[#This Row],[Datum]])=3,MONTH(jaar_zip[[#This Row],[Datum]])=10),1,0.8))*jaar_zip[[#This Row],[graaddagen]],"")</f>
        <v>0</v>
      </c>
      <c r="O5889" s="101">
        <f>IF(ISNUMBER(jaar_zip[[#This Row],[etmaaltemperatuur]]),IF(jaar_zip[[#This Row],[etmaaltemperatuur]]&gt;stookgrens,jaar_zip[[#This Row],[etmaaltemperatuur]]-stookgrens,0),"")</f>
        <v>1.3000000000000007</v>
      </c>
    </row>
    <row r="5890" spans="1:15" x14ac:dyDescent="0.25">
      <c r="A5890">
        <v>319</v>
      </c>
      <c r="B5890">
        <v>20240514</v>
      </c>
      <c r="C5890">
        <v>3.7</v>
      </c>
      <c r="D5890">
        <v>18.7</v>
      </c>
      <c r="E5890">
        <v>1907</v>
      </c>
      <c r="F5890">
        <v>3.1</v>
      </c>
      <c r="G5890">
        <v>1004.2</v>
      </c>
      <c r="H5890">
        <v>75</v>
      </c>
      <c r="I5890" s="101" t="s">
        <v>33</v>
      </c>
      <c r="J5890" s="1">
        <f>DATEVALUE(RIGHT(jaar_zip[[#This Row],[YYYYMMDD]],2)&amp;"-"&amp;MID(jaar_zip[[#This Row],[YYYYMMDD]],5,2)&amp;"-"&amp;LEFT(jaar_zip[[#This Row],[YYYYMMDD]],4))</f>
        <v>45426</v>
      </c>
      <c r="K5890" s="101" t="str">
        <f>IF(AND(VALUE(MONTH(jaar_zip[[#This Row],[Datum]]))=1,VALUE(WEEKNUM(jaar_zip[[#This Row],[Datum]],21))&gt;51),RIGHT(YEAR(jaar_zip[[#This Row],[Datum]])-1,2),RIGHT(YEAR(jaar_zip[[#This Row],[Datum]]),2))&amp;"-"&amp; TEXT(WEEKNUM(jaar_zip[[#This Row],[Datum]],21),"00")</f>
        <v>24-20</v>
      </c>
      <c r="L5890" s="101">
        <f>MONTH(jaar_zip[[#This Row],[Datum]])</f>
        <v>5</v>
      </c>
      <c r="M5890" s="101">
        <f>IF(ISNUMBER(jaar_zip[[#This Row],[etmaaltemperatuur]]),IF(jaar_zip[[#This Row],[etmaaltemperatuur]]&lt;stookgrens,stookgrens-jaar_zip[[#This Row],[etmaaltemperatuur]],0),"")</f>
        <v>0</v>
      </c>
      <c r="N5890" s="101">
        <f>IF(ISNUMBER(jaar_zip[[#This Row],[graaddagen]]),IF(OR(MONTH(jaar_zip[[#This Row],[Datum]])=1,MONTH(jaar_zip[[#This Row],[Datum]])=2,MONTH(jaar_zip[[#This Row],[Datum]])=11,MONTH(jaar_zip[[#This Row],[Datum]])=12),1.1,IF(OR(MONTH(jaar_zip[[#This Row],[Datum]])=3,MONTH(jaar_zip[[#This Row],[Datum]])=10),1,0.8))*jaar_zip[[#This Row],[graaddagen]],"")</f>
        <v>0</v>
      </c>
      <c r="O5890" s="101">
        <f>IF(ISNUMBER(jaar_zip[[#This Row],[etmaaltemperatuur]]),IF(jaar_zip[[#This Row],[etmaaltemperatuur]]&gt;stookgrens,jaar_zip[[#This Row],[etmaaltemperatuur]]-stookgrens,0),"")</f>
        <v>0.69999999999999929</v>
      </c>
    </row>
    <row r="5891" spans="1:15" x14ac:dyDescent="0.25">
      <c r="A5891">
        <v>319</v>
      </c>
      <c r="B5891">
        <v>20240515</v>
      </c>
      <c r="C5891">
        <v>1.6</v>
      </c>
      <c r="D5891">
        <v>15.6</v>
      </c>
      <c r="E5891">
        <v>1018</v>
      </c>
      <c r="F5891">
        <v>4.5</v>
      </c>
      <c r="G5891">
        <v>1006.2</v>
      </c>
      <c r="H5891">
        <v>90</v>
      </c>
      <c r="I5891" s="101" t="s">
        <v>33</v>
      </c>
      <c r="J5891" s="1">
        <f>DATEVALUE(RIGHT(jaar_zip[[#This Row],[YYYYMMDD]],2)&amp;"-"&amp;MID(jaar_zip[[#This Row],[YYYYMMDD]],5,2)&amp;"-"&amp;LEFT(jaar_zip[[#This Row],[YYYYMMDD]],4))</f>
        <v>45427</v>
      </c>
      <c r="K5891" s="101" t="str">
        <f>IF(AND(VALUE(MONTH(jaar_zip[[#This Row],[Datum]]))=1,VALUE(WEEKNUM(jaar_zip[[#This Row],[Datum]],21))&gt;51),RIGHT(YEAR(jaar_zip[[#This Row],[Datum]])-1,2),RIGHT(YEAR(jaar_zip[[#This Row],[Datum]]),2))&amp;"-"&amp; TEXT(WEEKNUM(jaar_zip[[#This Row],[Datum]],21),"00")</f>
        <v>24-20</v>
      </c>
      <c r="L5891" s="101">
        <f>MONTH(jaar_zip[[#This Row],[Datum]])</f>
        <v>5</v>
      </c>
      <c r="M5891" s="101">
        <f>IF(ISNUMBER(jaar_zip[[#This Row],[etmaaltemperatuur]]),IF(jaar_zip[[#This Row],[etmaaltemperatuur]]&lt;stookgrens,stookgrens-jaar_zip[[#This Row],[etmaaltemperatuur]],0),"")</f>
        <v>2.4000000000000004</v>
      </c>
      <c r="N5891" s="101">
        <f>IF(ISNUMBER(jaar_zip[[#This Row],[graaddagen]]),IF(OR(MONTH(jaar_zip[[#This Row],[Datum]])=1,MONTH(jaar_zip[[#This Row],[Datum]])=2,MONTH(jaar_zip[[#This Row],[Datum]])=11,MONTH(jaar_zip[[#This Row],[Datum]])=12),1.1,IF(OR(MONTH(jaar_zip[[#This Row],[Datum]])=3,MONTH(jaar_zip[[#This Row],[Datum]])=10),1,0.8))*jaar_zip[[#This Row],[graaddagen]],"")</f>
        <v>1.9200000000000004</v>
      </c>
      <c r="O5891" s="101">
        <f>IF(ISNUMBER(jaar_zip[[#This Row],[etmaaltemperatuur]]),IF(jaar_zip[[#This Row],[etmaaltemperatuur]]&gt;stookgrens,jaar_zip[[#This Row],[etmaaltemperatuur]]-stookgrens,0),"")</f>
        <v>0</v>
      </c>
    </row>
    <row r="5892" spans="1:15" x14ac:dyDescent="0.25">
      <c r="A5892">
        <v>319</v>
      </c>
      <c r="B5892">
        <v>20240516</v>
      </c>
      <c r="C5892">
        <v>2.2000000000000002</v>
      </c>
      <c r="D5892">
        <v>14.7</v>
      </c>
      <c r="E5892">
        <v>996</v>
      </c>
      <c r="F5892">
        <v>25.9</v>
      </c>
      <c r="G5892">
        <v>1005.2</v>
      </c>
      <c r="H5892">
        <v>94</v>
      </c>
      <c r="I5892" s="101" t="s">
        <v>33</v>
      </c>
      <c r="J5892" s="1">
        <f>DATEVALUE(RIGHT(jaar_zip[[#This Row],[YYYYMMDD]],2)&amp;"-"&amp;MID(jaar_zip[[#This Row],[YYYYMMDD]],5,2)&amp;"-"&amp;LEFT(jaar_zip[[#This Row],[YYYYMMDD]],4))</f>
        <v>45428</v>
      </c>
      <c r="K5892" s="101" t="str">
        <f>IF(AND(VALUE(MONTH(jaar_zip[[#This Row],[Datum]]))=1,VALUE(WEEKNUM(jaar_zip[[#This Row],[Datum]],21))&gt;51),RIGHT(YEAR(jaar_zip[[#This Row],[Datum]])-1,2),RIGHT(YEAR(jaar_zip[[#This Row],[Datum]]),2))&amp;"-"&amp; TEXT(WEEKNUM(jaar_zip[[#This Row],[Datum]],21),"00")</f>
        <v>24-20</v>
      </c>
      <c r="L5892" s="101">
        <f>MONTH(jaar_zip[[#This Row],[Datum]])</f>
        <v>5</v>
      </c>
      <c r="M5892" s="101">
        <f>IF(ISNUMBER(jaar_zip[[#This Row],[etmaaltemperatuur]]),IF(jaar_zip[[#This Row],[etmaaltemperatuur]]&lt;stookgrens,stookgrens-jaar_zip[[#This Row],[etmaaltemperatuur]],0),"")</f>
        <v>3.3000000000000007</v>
      </c>
      <c r="N5892" s="101">
        <f>IF(ISNUMBER(jaar_zip[[#This Row],[graaddagen]]),IF(OR(MONTH(jaar_zip[[#This Row],[Datum]])=1,MONTH(jaar_zip[[#This Row],[Datum]])=2,MONTH(jaar_zip[[#This Row],[Datum]])=11,MONTH(jaar_zip[[#This Row],[Datum]])=12),1.1,IF(OR(MONTH(jaar_zip[[#This Row],[Datum]])=3,MONTH(jaar_zip[[#This Row],[Datum]])=10),1,0.8))*jaar_zip[[#This Row],[graaddagen]],"")</f>
        <v>2.6400000000000006</v>
      </c>
      <c r="O5892" s="101">
        <f>IF(ISNUMBER(jaar_zip[[#This Row],[etmaaltemperatuur]]),IF(jaar_zip[[#This Row],[etmaaltemperatuur]]&gt;stookgrens,jaar_zip[[#This Row],[etmaaltemperatuur]]-stookgrens,0),"")</f>
        <v>0</v>
      </c>
    </row>
    <row r="5893" spans="1:15" x14ac:dyDescent="0.25">
      <c r="A5893">
        <v>319</v>
      </c>
      <c r="B5893">
        <v>20240517</v>
      </c>
      <c r="C5893">
        <v>3.5</v>
      </c>
      <c r="D5893">
        <v>14.5</v>
      </c>
      <c r="E5893">
        <v>1558</v>
      </c>
      <c r="F5893">
        <v>3.9</v>
      </c>
      <c r="G5893">
        <v>1009.4</v>
      </c>
      <c r="H5893">
        <v>90</v>
      </c>
      <c r="I5893" s="101" t="s">
        <v>33</v>
      </c>
      <c r="J5893" s="1">
        <f>DATEVALUE(RIGHT(jaar_zip[[#This Row],[YYYYMMDD]],2)&amp;"-"&amp;MID(jaar_zip[[#This Row],[YYYYMMDD]],5,2)&amp;"-"&amp;LEFT(jaar_zip[[#This Row],[YYYYMMDD]],4))</f>
        <v>45429</v>
      </c>
      <c r="K5893" s="101" t="str">
        <f>IF(AND(VALUE(MONTH(jaar_zip[[#This Row],[Datum]]))=1,VALUE(WEEKNUM(jaar_zip[[#This Row],[Datum]],21))&gt;51),RIGHT(YEAR(jaar_zip[[#This Row],[Datum]])-1,2),RIGHT(YEAR(jaar_zip[[#This Row],[Datum]]),2))&amp;"-"&amp; TEXT(WEEKNUM(jaar_zip[[#This Row],[Datum]],21),"00")</f>
        <v>24-20</v>
      </c>
      <c r="L5893" s="101">
        <f>MONTH(jaar_zip[[#This Row],[Datum]])</f>
        <v>5</v>
      </c>
      <c r="M5893" s="101">
        <f>IF(ISNUMBER(jaar_zip[[#This Row],[etmaaltemperatuur]]),IF(jaar_zip[[#This Row],[etmaaltemperatuur]]&lt;stookgrens,stookgrens-jaar_zip[[#This Row],[etmaaltemperatuur]],0),"")</f>
        <v>3.5</v>
      </c>
      <c r="N5893" s="101">
        <f>IF(ISNUMBER(jaar_zip[[#This Row],[graaddagen]]),IF(OR(MONTH(jaar_zip[[#This Row],[Datum]])=1,MONTH(jaar_zip[[#This Row],[Datum]])=2,MONTH(jaar_zip[[#This Row],[Datum]])=11,MONTH(jaar_zip[[#This Row],[Datum]])=12),1.1,IF(OR(MONTH(jaar_zip[[#This Row],[Datum]])=3,MONTH(jaar_zip[[#This Row],[Datum]])=10),1,0.8))*jaar_zip[[#This Row],[graaddagen]],"")</f>
        <v>2.8000000000000003</v>
      </c>
      <c r="O5893" s="101">
        <f>IF(ISNUMBER(jaar_zip[[#This Row],[etmaaltemperatuur]]),IF(jaar_zip[[#This Row],[etmaaltemperatuur]]&gt;stookgrens,jaar_zip[[#This Row],[etmaaltemperatuur]]-stookgrens,0),"")</f>
        <v>0</v>
      </c>
    </row>
    <row r="5894" spans="1:15" x14ac:dyDescent="0.25">
      <c r="A5894">
        <v>319</v>
      </c>
      <c r="B5894">
        <v>20240518</v>
      </c>
      <c r="C5894">
        <v>3.2</v>
      </c>
      <c r="D5894">
        <v>14</v>
      </c>
      <c r="E5894">
        <v>1155</v>
      </c>
      <c r="F5894">
        <v>0.6</v>
      </c>
      <c r="G5894">
        <v>1011.7</v>
      </c>
      <c r="H5894">
        <v>94</v>
      </c>
      <c r="I5894" s="101" t="s">
        <v>33</v>
      </c>
      <c r="J5894" s="1">
        <f>DATEVALUE(RIGHT(jaar_zip[[#This Row],[YYYYMMDD]],2)&amp;"-"&amp;MID(jaar_zip[[#This Row],[YYYYMMDD]],5,2)&amp;"-"&amp;LEFT(jaar_zip[[#This Row],[YYYYMMDD]],4))</f>
        <v>45430</v>
      </c>
      <c r="K5894" s="101" t="str">
        <f>IF(AND(VALUE(MONTH(jaar_zip[[#This Row],[Datum]]))=1,VALUE(WEEKNUM(jaar_zip[[#This Row],[Datum]],21))&gt;51),RIGHT(YEAR(jaar_zip[[#This Row],[Datum]])-1,2),RIGHT(YEAR(jaar_zip[[#This Row],[Datum]]),2))&amp;"-"&amp; TEXT(WEEKNUM(jaar_zip[[#This Row],[Datum]],21),"00")</f>
        <v>24-20</v>
      </c>
      <c r="L5894" s="101">
        <f>MONTH(jaar_zip[[#This Row],[Datum]])</f>
        <v>5</v>
      </c>
      <c r="M5894" s="101">
        <f>IF(ISNUMBER(jaar_zip[[#This Row],[etmaaltemperatuur]]),IF(jaar_zip[[#This Row],[etmaaltemperatuur]]&lt;stookgrens,stookgrens-jaar_zip[[#This Row],[etmaaltemperatuur]],0),"")</f>
        <v>4</v>
      </c>
      <c r="N5894" s="101">
        <f>IF(ISNUMBER(jaar_zip[[#This Row],[graaddagen]]),IF(OR(MONTH(jaar_zip[[#This Row],[Datum]])=1,MONTH(jaar_zip[[#This Row],[Datum]])=2,MONTH(jaar_zip[[#This Row],[Datum]])=11,MONTH(jaar_zip[[#This Row],[Datum]])=12),1.1,IF(OR(MONTH(jaar_zip[[#This Row],[Datum]])=3,MONTH(jaar_zip[[#This Row],[Datum]])=10),1,0.8))*jaar_zip[[#This Row],[graaddagen]],"")</f>
        <v>3.2</v>
      </c>
      <c r="O5894" s="101">
        <f>IF(ISNUMBER(jaar_zip[[#This Row],[etmaaltemperatuur]]),IF(jaar_zip[[#This Row],[etmaaltemperatuur]]&gt;stookgrens,jaar_zip[[#This Row],[etmaaltemperatuur]]-stookgrens,0),"")</f>
        <v>0</v>
      </c>
    </row>
    <row r="5895" spans="1:15" x14ac:dyDescent="0.25">
      <c r="A5895">
        <v>319</v>
      </c>
      <c r="B5895">
        <v>20240519</v>
      </c>
      <c r="C5895">
        <v>3.2</v>
      </c>
      <c r="D5895">
        <v>15.4</v>
      </c>
      <c r="E5895">
        <v>2163</v>
      </c>
      <c r="F5895">
        <v>1.3</v>
      </c>
      <c r="G5895">
        <v>1012.2</v>
      </c>
      <c r="H5895">
        <v>86</v>
      </c>
      <c r="I5895" s="101" t="s">
        <v>33</v>
      </c>
      <c r="J5895" s="1">
        <f>DATEVALUE(RIGHT(jaar_zip[[#This Row],[YYYYMMDD]],2)&amp;"-"&amp;MID(jaar_zip[[#This Row],[YYYYMMDD]],5,2)&amp;"-"&amp;LEFT(jaar_zip[[#This Row],[YYYYMMDD]],4))</f>
        <v>45431</v>
      </c>
      <c r="K5895" s="101" t="str">
        <f>IF(AND(VALUE(MONTH(jaar_zip[[#This Row],[Datum]]))=1,VALUE(WEEKNUM(jaar_zip[[#This Row],[Datum]],21))&gt;51),RIGHT(YEAR(jaar_zip[[#This Row],[Datum]])-1,2),RIGHT(YEAR(jaar_zip[[#This Row],[Datum]]),2))&amp;"-"&amp; TEXT(WEEKNUM(jaar_zip[[#This Row],[Datum]],21),"00")</f>
        <v>24-20</v>
      </c>
      <c r="L5895" s="101">
        <f>MONTH(jaar_zip[[#This Row],[Datum]])</f>
        <v>5</v>
      </c>
      <c r="M5895" s="101">
        <f>IF(ISNUMBER(jaar_zip[[#This Row],[etmaaltemperatuur]]),IF(jaar_zip[[#This Row],[etmaaltemperatuur]]&lt;stookgrens,stookgrens-jaar_zip[[#This Row],[etmaaltemperatuur]],0),"")</f>
        <v>2.5999999999999996</v>
      </c>
      <c r="N5895" s="101">
        <f>IF(ISNUMBER(jaar_zip[[#This Row],[graaddagen]]),IF(OR(MONTH(jaar_zip[[#This Row],[Datum]])=1,MONTH(jaar_zip[[#This Row],[Datum]])=2,MONTH(jaar_zip[[#This Row],[Datum]])=11,MONTH(jaar_zip[[#This Row],[Datum]])=12),1.1,IF(OR(MONTH(jaar_zip[[#This Row],[Datum]])=3,MONTH(jaar_zip[[#This Row],[Datum]])=10),1,0.8))*jaar_zip[[#This Row],[graaddagen]],"")</f>
        <v>2.0799999999999996</v>
      </c>
      <c r="O5895" s="101">
        <f>IF(ISNUMBER(jaar_zip[[#This Row],[etmaaltemperatuur]]),IF(jaar_zip[[#This Row],[etmaaltemperatuur]]&gt;stookgrens,jaar_zip[[#This Row],[etmaaltemperatuur]]-stookgrens,0),"")</f>
        <v>0</v>
      </c>
    </row>
    <row r="5896" spans="1:15" x14ac:dyDescent="0.25">
      <c r="A5896">
        <v>319</v>
      </c>
      <c r="B5896">
        <v>20240520</v>
      </c>
      <c r="C5896">
        <v>3.1</v>
      </c>
      <c r="D5896">
        <v>15</v>
      </c>
      <c r="E5896">
        <v>1559</v>
      </c>
      <c r="F5896">
        <v>0.5</v>
      </c>
      <c r="G5896">
        <v>1011.6</v>
      </c>
      <c r="H5896">
        <v>90</v>
      </c>
      <c r="I5896" s="101" t="s">
        <v>33</v>
      </c>
      <c r="J5896" s="1">
        <f>DATEVALUE(RIGHT(jaar_zip[[#This Row],[YYYYMMDD]],2)&amp;"-"&amp;MID(jaar_zip[[#This Row],[YYYYMMDD]],5,2)&amp;"-"&amp;LEFT(jaar_zip[[#This Row],[YYYYMMDD]],4))</f>
        <v>45432</v>
      </c>
      <c r="K5896" s="101" t="str">
        <f>IF(AND(VALUE(MONTH(jaar_zip[[#This Row],[Datum]]))=1,VALUE(WEEKNUM(jaar_zip[[#This Row],[Datum]],21))&gt;51),RIGHT(YEAR(jaar_zip[[#This Row],[Datum]])-1,2),RIGHT(YEAR(jaar_zip[[#This Row],[Datum]]),2))&amp;"-"&amp; TEXT(WEEKNUM(jaar_zip[[#This Row],[Datum]],21),"00")</f>
        <v>24-21</v>
      </c>
      <c r="L5896" s="101">
        <f>MONTH(jaar_zip[[#This Row],[Datum]])</f>
        <v>5</v>
      </c>
      <c r="M5896" s="101">
        <f>IF(ISNUMBER(jaar_zip[[#This Row],[etmaaltemperatuur]]),IF(jaar_zip[[#This Row],[etmaaltemperatuur]]&lt;stookgrens,stookgrens-jaar_zip[[#This Row],[etmaaltemperatuur]],0),"")</f>
        <v>3</v>
      </c>
      <c r="N5896" s="101">
        <f>IF(ISNUMBER(jaar_zip[[#This Row],[graaddagen]]),IF(OR(MONTH(jaar_zip[[#This Row],[Datum]])=1,MONTH(jaar_zip[[#This Row],[Datum]])=2,MONTH(jaar_zip[[#This Row],[Datum]])=11,MONTH(jaar_zip[[#This Row],[Datum]])=12),1.1,IF(OR(MONTH(jaar_zip[[#This Row],[Datum]])=3,MONTH(jaar_zip[[#This Row],[Datum]])=10),1,0.8))*jaar_zip[[#This Row],[graaddagen]],"")</f>
        <v>2.4000000000000004</v>
      </c>
      <c r="O5896" s="101">
        <f>IF(ISNUMBER(jaar_zip[[#This Row],[etmaaltemperatuur]]),IF(jaar_zip[[#This Row],[etmaaltemperatuur]]&gt;stookgrens,jaar_zip[[#This Row],[etmaaltemperatuur]]-stookgrens,0),"")</f>
        <v>0</v>
      </c>
    </row>
    <row r="5897" spans="1:15" x14ac:dyDescent="0.25">
      <c r="A5897">
        <v>319</v>
      </c>
      <c r="B5897">
        <v>20240521</v>
      </c>
      <c r="C5897">
        <v>2.4</v>
      </c>
      <c r="D5897">
        <v>16</v>
      </c>
      <c r="E5897">
        <v>1106</v>
      </c>
      <c r="F5897">
        <v>1.6</v>
      </c>
      <c r="G5897">
        <v>1007.7</v>
      </c>
      <c r="H5897">
        <v>92</v>
      </c>
      <c r="I5897" s="101" t="s">
        <v>33</v>
      </c>
      <c r="J5897" s="1">
        <f>DATEVALUE(RIGHT(jaar_zip[[#This Row],[YYYYMMDD]],2)&amp;"-"&amp;MID(jaar_zip[[#This Row],[YYYYMMDD]],5,2)&amp;"-"&amp;LEFT(jaar_zip[[#This Row],[YYYYMMDD]],4))</f>
        <v>45433</v>
      </c>
      <c r="K5897" s="101" t="str">
        <f>IF(AND(VALUE(MONTH(jaar_zip[[#This Row],[Datum]]))=1,VALUE(WEEKNUM(jaar_zip[[#This Row],[Datum]],21))&gt;51),RIGHT(YEAR(jaar_zip[[#This Row],[Datum]])-1,2),RIGHT(YEAR(jaar_zip[[#This Row],[Datum]]),2))&amp;"-"&amp; TEXT(WEEKNUM(jaar_zip[[#This Row],[Datum]],21),"00")</f>
        <v>24-21</v>
      </c>
      <c r="L5897" s="101">
        <f>MONTH(jaar_zip[[#This Row],[Datum]])</f>
        <v>5</v>
      </c>
      <c r="M5897" s="101">
        <f>IF(ISNUMBER(jaar_zip[[#This Row],[etmaaltemperatuur]]),IF(jaar_zip[[#This Row],[etmaaltemperatuur]]&lt;stookgrens,stookgrens-jaar_zip[[#This Row],[etmaaltemperatuur]],0),"")</f>
        <v>2</v>
      </c>
      <c r="N5897" s="101">
        <f>IF(ISNUMBER(jaar_zip[[#This Row],[graaddagen]]),IF(OR(MONTH(jaar_zip[[#This Row],[Datum]])=1,MONTH(jaar_zip[[#This Row],[Datum]])=2,MONTH(jaar_zip[[#This Row],[Datum]])=11,MONTH(jaar_zip[[#This Row],[Datum]])=12),1.1,IF(OR(MONTH(jaar_zip[[#This Row],[Datum]])=3,MONTH(jaar_zip[[#This Row],[Datum]])=10),1,0.8))*jaar_zip[[#This Row],[graaddagen]],"")</f>
        <v>1.6</v>
      </c>
      <c r="O5897" s="101">
        <f>IF(ISNUMBER(jaar_zip[[#This Row],[etmaaltemperatuur]]),IF(jaar_zip[[#This Row],[etmaaltemperatuur]]&gt;stookgrens,jaar_zip[[#This Row],[etmaaltemperatuur]]-stookgrens,0),"")</f>
        <v>0</v>
      </c>
    </row>
    <row r="5898" spans="1:15" x14ac:dyDescent="0.25">
      <c r="A5898">
        <v>319</v>
      </c>
      <c r="B5898">
        <v>20240522</v>
      </c>
      <c r="C5898">
        <v>6.2</v>
      </c>
      <c r="D5898">
        <v>15.5</v>
      </c>
      <c r="E5898">
        <v>1380</v>
      </c>
      <c r="F5898">
        <v>-0.1</v>
      </c>
      <c r="G5898">
        <v>1008.8</v>
      </c>
      <c r="H5898">
        <v>81</v>
      </c>
      <c r="I5898" s="101" t="s">
        <v>33</v>
      </c>
      <c r="J5898" s="1">
        <f>DATEVALUE(RIGHT(jaar_zip[[#This Row],[YYYYMMDD]],2)&amp;"-"&amp;MID(jaar_zip[[#This Row],[YYYYMMDD]],5,2)&amp;"-"&amp;LEFT(jaar_zip[[#This Row],[YYYYMMDD]],4))</f>
        <v>45434</v>
      </c>
      <c r="K5898" s="101" t="str">
        <f>IF(AND(VALUE(MONTH(jaar_zip[[#This Row],[Datum]]))=1,VALUE(WEEKNUM(jaar_zip[[#This Row],[Datum]],21))&gt;51),RIGHT(YEAR(jaar_zip[[#This Row],[Datum]])-1,2),RIGHT(YEAR(jaar_zip[[#This Row],[Datum]]),2))&amp;"-"&amp; TEXT(WEEKNUM(jaar_zip[[#This Row],[Datum]],21),"00")</f>
        <v>24-21</v>
      </c>
      <c r="L5898" s="101">
        <f>MONTH(jaar_zip[[#This Row],[Datum]])</f>
        <v>5</v>
      </c>
      <c r="M5898" s="101">
        <f>IF(ISNUMBER(jaar_zip[[#This Row],[etmaaltemperatuur]]),IF(jaar_zip[[#This Row],[etmaaltemperatuur]]&lt;stookgrens,stookgrens-jaar_zip[[#This Row],[etmaaltemperatuur]],0),"")</f>
        <v>2.5</v>
      </c>
      <c r="N5898" s="101">
        <f>IF(ISNUMBER(jaar_zip[[#This Row],[graaddagen]]),IF(OR(MONTH(jaar_zip[[#This Row],[Datum]])=1,MONTH(jaar_zip[[#This Row],[Datum]])=2,MONTH(jaar_zip[[#This Row],[Datum]])=11,MONTH(jaar_zip[[#This Row],[Datum]])=12),1.1,IF(OR(MONTH(jaar_zip[[#This Row],[Datum]])=3,MONTH(jaar_zip[[#This Row],[Datum]])=10),1,0.8))*jaar_zip[[#This Row],[graaddagen]],"")</f>
        <v>2</v>
      </c>
      <c r="O5898" s="101">
        <f>IF(ISNUMBER(jaar_zip[[#This Row],[etmaaltemperatuur]]),IF(jaar_zip[[#This Row],[etmaaltemperatuur]]&gt;stookgrens,jaar_zip[[#This Row],[etmaaltemperatuur]]-stookgrens,0),"")</f>
        <v>0</v>
      </c>
    </row>
    <row r="5899" spans="1:15" x14ac:dyDescent="0.25">
      <c r="A5899">
        <v>319</v>
      </c>
      <c r="B5899">
        <v>20240523</v>
      </c>
      <c r="C5899">
        <v>4</v>
      </c>
      <c r="D5899">
        <v>15.3</v>
      </c>
      <c r="E5899">
        <v>1406</v>
      </c>
      <c r="F5899">
        <v>1.7</v>
      </c>
      <c r="G5899">
        <v>1014.9</v>
      </c>
      <c r="H5899">
        <v>84</v>
      </c>
      <c r="I5899" s="101" t="s">
        <v>33</v>
      </c>
      <c r="J5899" s="1">
        <f>DATEVALUE(RIGHT(jaar_zip[[#This Row],[YYYYMMDD]],2)&amp;"-"&amp;MID(jaar_zip[[#This Row],[YYYYMMDD]],5,2)&amp;"-"&amp;LEFT(jaar_zip[[#This Row],[YYYYMMDD]],4))</f>
        <v>45435</v>
      </c>
      <c r="K5899" s="101" t="str">
        <f>IF(AND(VALUE(MONTH(jaar_zip[[#This Row],[Datum]]))=1,VALUE(WEEKNUM(jaar_zip[[#This Row],[Datum]],21))&gt;51),RIGHT(YEAR(jaar_zip[[#This Row],[Datum]])-1,2),RIGHT(YEAR(jaar_zip[[#This Row],[Datum]]),2))&amp;"-"&amp; TEXT(WEEKNUM(jaar_zip[[#This Row],[Datum]],21),"00")</f>
        <v>24-21</v>
      </c>
      <c r="L5899" s="101">
        <f>MONTH(jaar_zip[[#This Row],[Datum]])</f>
        <v>5</v>
      </c>
      <c r="M5899" s="101">
        <f>IF(ISNUMBER(jaar_zip[[#This Row],[etmaaltemperatuur]]),IF(jaar_zip[[#This Row],[etmaaltemperatuur]]&lt;stookgrens,stookgrens-jaar_zip[[#This Row],[etmaaltemperatuur]],0),"")</f>
        <v>2.6999999999999993</v>
      </c>
      <c r="N5899" s="101">
        <f>IF(ISNUMBER(jaar_zip[[#This Row],[graaddagen]]),IF(OR(MONTH(jaar_zip[[#This Row],[Datum]])=1,MONTH(jaar_zip[[#This Row],[Datum]])=2,MONTH(jaar_zip[[#This Row],[Datum]])=11,MONTH(jaar_zip[[#This Row],[Datum]])=12),1.1,IF(OR(MONTH(jaar_zip[[#This Row],[Datum]])=3,MONTH(jaar_zip[[#This Row],[Datum]])=10),1,0.8))*jaar_zip[[#This Row],[graaddagen]],"")</f>
        <v>2.1599999999999997</v>
      </c>
      <c r="O5899" s="101">
        <f>IF(ISNUMBER(jaar_zip[[#This Row],[etmaaltemperatuur]]),IF(jaar_zip[[#This Row],[etmaaltemperatuur]]&gt;stookgrens,jaar_zip[[#This Row],[etmaaltemperatuur]]-stookgrens,0),"")</f>
        <v>0</v>
      </c>
    </row>
    <row r="5900" spans="1:15" x14ac:dyDescent="0.25">
      <c r="A5900">
        <v>319</v>
      </c>
      <c r="B5900">
        <v>20240524</v>
      </c>
      <c r="C5900">
        <v>2.5</v>
      </c>
      <c r="D5900">
        <v>13.7</v>
      </c>
      <c r="E5900">
        <v>1083</v>
      </c>
      <c r="F5900">
        <v>11.3</v>
      </c>
      <c r="G5900">
        <v>1018.7</v>
      </c>
      <c r="H5900">
        <v>91</v>
      </c>
      <c r="I5900" s="101" t="s">
        <v>33</v>
      </c>
      <c r="J5900" s="1">
        <f>DATEVALUE(RIGHT(jaar_zip[[#This Row],[YYYYMMDD]],2)&amp;"-"&amp;MID(jaar_zip[[#This Row],[YYYYMMDD]],5,2)&amp;"-"&amp;LEFT(jaar_zip[[#This Row],[YYYYMMDD]],4))</f>
        <v>45436</v>
      </c>
      <c r="K5900" s="101" t="str">
        <f>IF(AND(VALUE(MONTH(jaar_zip[[#This Row],[Datum]]))=1,VALUE(WEEKNUM(jaar_zip[[#This Row],[Datum]],21))&gt;51),RIGHT(YEAR(jaar_zip[[#This Row],[Datum]])-1,2),RIGHT(YEAR(jaar_zip[[#This Row],[Datum]]),2))&amp;"-"&amp; TEXT(WEEKNUM(jaar_zip[[#This Row],[Datum]],21),"00")</f>
        <v>24-21</v>
      </c>
      <c r="L5900" s="101">
        <f>MONTH(jaar_zip[[#This Row],[Datum]])</f>
        <v>5</v>
      </c>
      <c r="M5900" s="101">
        <f>IF(ISNUMBER(jaar_zip[[#This Row],[etmaaltemperatuur]]),IF(jaar_zip[[#This Row],[etmaaltemperatuur]]&lt;stookgrens,stookgrens-jaar_zip[[#This Row],[etmaaltemperatuur]],0),"")</f>
        <v>4.3000000000000007</v>
      </c>
      <c r="N5900" s="101">
        <f>IF(ISNUMBER(jaar_zip[[#This Row],[graaddagen]]),IF(OR(MONTH(jaar_zip[[#This Row],[Datum]])=1,MONTH(jaar_zip[[#This Row],[Datum]])=2,MONTH(jaar_zip[[#This Row],[Datum]])=11,MONTH(jaar_zip[[#This Row],[Datum]])=12),1.1,IF(OR(MONTH(jaar_zip[[#This Row],[Datum]])=3,MONTH(jaar_zip[[#This Row],[Datum]])=10),1,0.8))*jaar_zip[[#This Row],[graaddagen]],"")</f>
        <v>3.4400000000000008</v>
      </c>
      <c r="O5900" s="101">
        <f>IF(ISNUMBER(jaar_zip[[#This Row],[etmaaltemperatuur]]),IF(jaar_zip[[#This Row],[etmaaltemperatuur]]&gt;stookgrens,jaar_zip[[#This Row],[etmaaltemperatuur]]-stookgrens,0),"")</f>
        <v>0</v>
      </c>
    </row>
    <row r="5901" spans="1:15" x14ac:dyDescent="0.25">
      <c r="A5901">
        <v>319</v>
      </c>
      <c r="B5901">
        <v>20240525</v>
      </c>
      <c r="C5901">
        <v>3.6</v>
      </c>
      <c r="D5901">
        <v>14.6</v>
      </c>
      <c r="E5901">
        <v>985</v>
      </c>
      <c r="F5901">
        <v>12</v>
      </c>
      <c r="G5901">
        <v>1016.8</v>
      </c>
      <c r="H5901">
        <v>89</v>
      </c>
      <c r="I5901" s="101" t="s">
        <v>33</v>
      </c>
      <c r="J5901" s="1">
        <f>DATEVALUE(RIGHT(jaar_zip[[#This Row],[YYYYMMDD]],2)&amp;"-"&amp;MID(jaar_zip[[#This Row],[YYYYMMDD]],5,2)&amp;"-"&amp;LEFT(jaar_zip[[#This Row],[YYYYMMDD]],4))</f>
        <v>45437</v>
      </c>
      <c r="K5901" s="101" t="str">
        <f>IF(AND(VALUE(MONTH(jaar_zip[[#This Row],[Datum]]))=1,VALUE(WEEKNUM(jaar_zip[[#This Row],[Datum]],21))&gt;51),RIGHT(YEAR(jaar_zip[[#This Row],[Datum]])-1,2),RIGHT(YEAR(jaar_zip[[#This Row],[Datum]]),2))&amp;"-"&amp; TEXT(WEEKNUM(jaar_zip[[#This Row],[Datum]],21),"00")</f>
        <v>24-21</v>
      </c>
      <c r="L5901" s="101">
        <f>MONTH(jaar_zip[[#This Row],[Datum]])</f>
        <v>5</v>
      </c>
      <c r="M5901" s="101">
        <f>IF(ISNUMBER(jaar_zip[[#This Row],[etmaaltemperatuur]]),IF(jaar_zip[[#This Row],[etmaaltemperatuur]]&lt;stookgrens,stookgrens-jaar_zip[[#This Row],[etmaaltemperatuur]],0),"")</f>
        <v>3.4000000000000004</v>
      </c>
      <c r="N5901" s="101">
        <f>IF(ISNUMBER(jaar_zip[[#This Row],[graaddagen]]),IF(OR(MONTH(jaar_zip[[#This Row],[Datum]])=1,MONTH(jaar_zip[[#This Row],[Datum]])=2,MONTH(jaar_zip[[#This Row],[Datum]])=11,MONTH(jaar_zip[[#This Row],[Datum]])=12),1.1,IF(OR(MONTH(jaar_zip[[#This Row],[Datum]])=3,MONTH(jaar_zip[[#This Row],[Datum]])=10),1,0.8))*jaar_zip[[#This Row],[graaddagen]],"")</f>
        <v>2.7200000000000006</v>
      </c>
      <c r="O5901" s="101">
        <f>IF(ISNUMBER(jaar_zip[[#This Row],[etmaaltemperatuur]]),IF(jaar_zip[[#This Row],[etmaaltemperatuur]]&gt;stookgrens,jaar_zip[[#This Row],[etmaaltemperatuur]]-stookgrens,0),"")</f>
        <v>0</v>
      </c>
    </row>
    <row r="5902" spans="1:15" x14ac:dyDescent="0.25">
      <c r="A5902">
        <v>319</v>
      </c>
      <c r="B5902">
        <v>20240526</v>
      </c>
      <c r="C5902">
        <v>3</v>
      </c>
      <c r="D5902">
        <v>15.4</v>
      </c>
      <c r="E5902">
        <v>1374</v>
      </c>
      <c r="F5902">
        <v>12.2</v>
      </c>
      <c r="G5902">
        <v>1014.5</v>
      </c>
      <c r="H5902">
        <v>85</v>
      </c>
      <c r="I5902" s="101" t="s">
        <v>33</v>
      </c>
      <c r="J5902" s="1">
        <f>DATEVALUE(RIGHT(jaar_zip[[#This Row],[YYYYMMDD]],2)&amp;"-"&amp;MID(jaar_zip[[#This Row],[YYYYMMDD]],5,2)&amp;"-"&amp;LEFT(jaar_zip[[#This Row],[YYYYMMDD]],4))</f>
        <v>45438</v>
      </c>
      <c r="K5902" s="101" t="str">
        <f>IF(AND(VALUE(MONTH(jaar_zip[[#This Row],[Datum]]))=1,VALUE(WEEKNUM(jaar_zip[[#This Row],[Datum]],21))&gt;51),RIGHT(YEAR(jaar_zip[[#This Row],[Datum]])-1,2),RIGHT(YEAR(jaar_zip[[#This Row],[Datum]]),2))&amp;"-"&amp; TEXT(WEEKNUM(jaar_zip[[#This Row],[Datum]],21),"00")</f>
        <v>24-21</v>
      </c>
      <c r="L5902" s="101">
        <f>MONTH(jaar_zip[[#This Row],[Datum]])</f>
        <v>5</v>
      </c>
      <c r="M5902" s="101">
        <f>IF(ISNUMBER(jaar_zip[[#This Row],[etmaaltemperatuur]]),IF(jaar_zip[[#This Row],[etmaaltemperatuur]]&lt;stookgrens,stookgrens-jaar_zip[[#This Row],[etmaaltemperatuur]],0),"")</f>
        <v>2.5999999999999996</v>
      </c>
      <c r="N5902" s="101">
        <f>IF(ISNUMBER(jaar_zip[[#This Row],[graaddagen]]),IF(OR(MONTH(jaar_zip[[#This Row],[Datum]])=1,MONTH(jaar_zip[[#This Row],[Datum]])=2,MONTH(jaar_zip[[#This Row],[Datum]])=11,MONTH(jaar_zip[[#This Row],[Datum]])=12),1.1,IF(OR(MONTH(jaar_zip[[#This Row],[Datum]])=3,MONTH(jaar_zip[[#This Row],[Datum]])=10),1,0.8))*jaar_zip[[#This Row],[graaddagen]],"")</f>
        <v>2.0799999999999996</v>
      </c>
      <c r="O5902" s="101">
        <f>IF(ISNUMBER(jaar_zip[[#This Row],[etmaaltemperatuur]]),IF(jaar_zip[[#This Row],[etmaaltemperatuur]]&gt;stookgrens,jaar_zip[[#This Row],[etmaaltemperatuur]]-stookgrens,0),"")</f>
        <v>0</v>
      </c>
    </row>
    <row r="5903" spans="1:15" x14ac:dyDescent="0.25">
      <c r="A5903">
        <v>319</v>
      </c>
      <c r="B5903">
        <v>20240527</v>
      </c>
      <c r="C5903">
        <v>4</v>
      </c>
      <c r="D5903">
        <v>14.1</v>
      </c>
      <c r="E5903">
        <v>1434</v>
      </c>
      <c r="F5903">
        <v>1.9</v>
      </c>
      <c r="G5903">
        <v>1017.1</v>
      </c>
      <c r="H5903">
        <v>78</v>
      </c>
      <c r="I5903" s="101" t="s">
        <v>33</v>
      </c>
      <c r="J5903" s="1">
        <f>DATEVALUE(RIGHT(jaar_zip[[#This Row],[YYYYMMDD]],2)&amp;"-"&amp;MID(jaar_zip[[#This Row],[YYYYMMDD]],5,2)&amp;"-"&amp;LEFT(jaar_zip[[#This Row],[YYYYMMDD]],4))</f>
        <v>45439</v>
      </c>
      <c r="K5903" s="101" t="str">
        <f>IF(AND(VALUE(MONTH(jaar_zip[[#This Row],[Datum]]))=1,VALUE(WEEKNUM(jaar_zip[[#This Row],[Datum]],21))&gt;51),RIGHT(YEAR(jaar_zip[[#This Row],[Datum]])-1,2),RIGHT(YEAR(jaar_zip[[#This Row],[Datum]]),2))&amp;"-"&amp; TEXT(WEEKNUM(jaar_zip[[#This Row],[Datum]],21),"00")</f>
        <v>24-22</v>
      </c>
      <c r="L5903" s="101">
        <f>MONTH(jaar_zip[[#This Row],[Datum]])</f>
        <v>5</v>
      </c>
      <c r="M5903" s="101">
        <f>IF(ISNUMBER(jaar_zip[[#This Row],[etmaaltemperatuur]]),IF(jaar_zip[[#This Row],[etmaaltemperatuur]]&lt;stookgrens,stookgrens-jaar_zip[[#This Row],[etmaaltemperatuur]],0),"")</f>
        <v>3.9000000000000004</v>
      </c>
      <c r="N5903" s="101">
        <f>IF(ISNUMBER(jaar_zip[[#This Row],[graaddagen]]),IF(OR(MONTH(jaar_zip[[#This Row],[Datum]])=1,MONTH(jaar_zip[[#This Row],[Datum]])=2,MONTH(jaar_zip[[#This Row],[Datum]])=11,MONTH(jaar_zip[[#This Row],[Datum]])=12),1.1,IF(OR(MONTH(jaar_zip[[#This Row],[Datum]])=3,MONTH(jaar_zip[[#This Row],[Datum]])=10),1,0.8))*jaar_zip[[#This Row],[graaddagen]],"")</f>
        <v>3.1200000000000006</v>
      </c>
      <c r="O5903" s="101">
        <f>IF(ISNUMBER(jaar_zip[[#This Row],[etmaaltemperatuur]]),IF(jaar_zip[[#This Row],[etmaaltemperatuur]]&gt;stookgrens,jaar_zip[[#This Row],[etmaaltemperatuur]]-stookgrens,0),"")</f>
        <v>0</v>
      </c>
    </row>
    <row r="5904" spans="1:15" x14ac:dyDescent="0.25">
      <c r="A5904">
        <v>319</v>
      </c>
      <c r="B5904">
        <v>20240528</v>
      </c>
      <c r="C5904">
        <v>4.8</v>
      </c>
      <c r="D5904">
        <v>14.3</v>
      </c>
      <c r="E5904">
        <v>1354</v>
      </c>
      <c r="F5904">
        <v>6.1</v>
      </c>
      <c r="G5904">
        <v>1015.6</v>
      </c>
      <c r="H5904">
        <v>86</v>
      </c>
      <c r="I5904" s="101" t="s">
        <v>33</v>
      </c>
      <c r="J5904" s="1">
        <f>DATEVALUE(RIGHT(jaar_zip[[#This Row],[YYYYMMDD]],2)&amp;"-"&amp;MID(jaar_zip[[#This Row],[YYYYMMDD]],5,2)&amp;"-"&amp;LEFT(jaar_zip[[#This Row],[YYYYMMDD]],4))</f>
        <v>45440</v>
      </c>
      <c r="K5904" s="101" t="str">
        <f>IF(AND(VALUE(MONTH(jaar_zip[[#This Row],[Datum]]))=1,VALUE(WEEKNUM(jaar_zip[[#This Row],[Datum]],21))&gt;51),RIGHT(YEAR(jaar_zip[[#This Row],[Datum]])-1,2),RIGHT(YEAR(jaar_zip[[#This Row],[Datum]]),2))&amp;"-"&amp; TEXT(WEEKNUM(jaar_zip[[#This Row],[Datum]],21),"00")</f>
        <v>24-22</v>
      </c>
      <c r="L5904" s="101">
        <f>MONTH(jaar_zip[[#This Row],[Datum]])</f>
        <v>5</v>
      </c>
      <c r="M5904" s="101">
        <f>IF(ISNUMBER(jaar_zip[[#This Row],[etmaaltemperatuur]]),IF(jaar_zip[[#This Row],[etmaaltemperatuur]]&lt;stookgrens,stookgrens-jaar_zip[[#This Row],[etmaaltemperatuur]],0),"")</f>
        <v>3.6999999999999993</v>
      </c>
      <c r="N5904" s="101">
        <f>IF(ISNUMBER(jaar_zip[[#This Row],[graaddagen]]),IF(OR(MONTH(jaar_zip[[#This Row],[Datum]])=1,MONTH(jaar_zip[[#This Row],[Datum]])=2,MONTH(jaar_zip[[#This Row],[Datum]])=11,MONTH(jaar_zip[[#This Row],[Datum]])=12),1.1,IF(OR(MONTH(jaar_zip[[#This Row],[Datum]])=3,MONTH(jaar_zip[[#This Row],[Datum]])=10),1,0.8))*jaar_zip[[#This Row],[graaddagen]],"")</f>
        <v>2.9599999999999995</v>
      </c>
      <c r="O5904" s="101">
        <f>IF(ISNUMBER(jaar_zip[[#This Row],[etmaaltemperatuur]]),IF(jaar_zip[[#This Row],[etmaaltemperatuur]]&gt;stookgrens,jaar_zip[[#This Row],[etmaaltemperatuur]]-stookgrens,0),"")</f>
        <v>0</v>
      </c>
    </row>
    <row r="5905" spans="1:15" x14ac:dyDescent="0.25">
      <c r="A5905">
        <v>319</v>
      </c>
      <c r="B5905">
        <v>20240529</v>
      </c>
      <c r="C5905">
        <v>4.8</v>
      </c>
      <c r="D5905">
        <v>15.6</v>
      </c>
      <c r="E5905">
        <v>1568</v>
      </c>
      <c r="F5905">
        <v>2.1</v>
      </c>
      <c r="G5905">
        <v>1009</v>
      </c>
      <c r="H5905">
        <v>84</v>
      </c>
      <c r="I5905" s="101" t="s">
        <v>33</v>
      </c>
      <c r="J5905" s="1">
        <f>DATEVALUE(RIGHT(jaar_zip[[#This Row],[YYYYMMDD]],2)&amp;"-"&amp;MID(jaar_zip[[#This Row],[YYYYMMDD]],5,2)&amp;"-"&amp;LEFT(jaar_zip[[#This Row],[YYYYMMDD]],4))</f>
        <v>45441</v>
      </c>
      <c r="K5905" s="101" t="str">
        <f>IF(AND(VALUE(MONTH(jaar_zip[[#This Row],[Datum]]))=1,VALUE(WEEKNUM(jaar_zip[[#This Row],[Datum]],21))&gt;51),RIGHT(YEAR(jaar_zip[[#This Row],[Datum]])-1,2),RIGHT(YEAR(jaar_zip[[#This Row],[Datum]]),2))&amp;"-"&amp; TEXT(WEEKNUM(jaar_zip[[#This Row],[Datum]],21),"00")</f>
        <v>24-22</v>
      </c>
      <c r="L5905" s="101">
        <f>MONTH(jaar_zip[[#This Row],[Datum]])</f>
        <v>5</v>
      </c>
      <c r="M5905" s="101">
        <f>IF(ISNUMBER(jaar_zip[[#This Row],[etmaaltemperatuur]]),IF(jaar_zip[[#This Row],[etmaaltemperatuur]]&lt;stookgrens,stookgrens-jaar_zip[[#This Row],[etmaaltemperatuur]],0),"")</f>
        <v>2.4000000000000004</v>
      </c>
      <c r="N5905" s="101">
        <f>IF(ISNUMBER(jaar_zip[[#This Row],[graaddagen]]),IF(OR(MONTH(jaar_zip[[#This Row],[Datum]])=1,MONTH(jaar_zip[[#This Row],[Datum]])=2,MONTH(jaar_zip[[#This Row],[Datum]])=11,MONTH(jaar_zip[[#This Row],[Datum]])=12),1.1,IF(OR(MONTH(jaar_zip[[#This Row],[Datum]])=3,MONTH(jaar_zip[[#This Row],[Datum]])=10),1,0.8))*jaar_zip[[#This Row],[graaddagen]],"")</f>
        <v>1.9200000000000004</v>
      </c>
      <c r="O5905" s="101">
        <f>IF(ISNUMBER(jaar_zip[[#This Row],[etmaaltemperatuur]]),IF(jaar_zip[[#This Row],[etmaaltemperatuur]]&gt;stookgrens,jaar_zip[[#This Row],[etmaaltemperatuur]]-stookgrens,0),"")</f>
        <v>0</v>
      </c>
    </row>
    <row r="5906" spans="1:15" x14ac:dyDescent="0.25">
      <c r="A5906">
        <v>319</v>
      </c>
      <c r="B5906">
        <v>20240530</v>
      </c>
      <c r="C5906">
        <v>4.3</v>
      </c>
      <c r="D5906">
        <v>14</v>
      </c>
      <c r="E5906">
        <v>1220</v>
      </c>
      <c r="F5906">
        <v>3.2</v>
      </c>
      <c r="G5906">
        <v>1008.4</v>
      </c>
      <c r="H5906">
        <v>88</v>
      </c>
      <c r="I5906" s="101" t="s">
        <v>33</v>
      </c>
      <c r="J5906" s="1">
        <f>DATEVALUE(RIGHT(jaar_zip[[#This Row],[YYYYMMDD]],2)&amp;"-"&amp;MID(jaar_zip[[#This Row],[YYYYMMDD]],5,2)&amp;"-"&amp;LEFT(jaar_zip[[#This Row],[YYYYMMDD]],4))</f>
        <v>45442</v>
      </c>
      <c r="K5906" s="101" t="str">
        <f>IF(AND(VALUE(MONTH(jaar_zip[[#This Row],[Datum]]))=1,VALUE(WEEKNUM(jaar_zip[[#This Row],[Datum]],21))&gt;51),RIGHT(YEAR(jaar_zip[[#This Row],[Datum]])-1,2),RIGHT(YEAR(jaar_zip[[#This Row],[Datum]]),2))&amp;"-"&amp; TEXT(WEEKNUM(jaar_zip[[#This Row],[Datum]],21),"00")</f>
        <v>24-22</v>
      </c>
      <c r="L5906" s="101">
        <f>MONTH(jaar_zip[[#This Row],[Datum]])</f>
        <v>5</v>
      </c>
      <c r="M5906" s="101">
        <f>IF(ISNUMBER(jaar_zip[[#This Row],[etmaaltemperatuur]]),IF(jaar_zip[[#This Row],[etmaaltemperatuur]]&lt;stookgrens,stookgrens-jaar_zip[[#This Row],[etmaaltemperatuur]],0),"")</f>
        <v>4</v>
      </c>
      <c r="N5906" s="101">
        <f>IF(ISNUMBER(jaar_zip[[#This Row],[graaddagen]]),IF(OR(MONTH(jaar_zip[[#This Row],[Datum]])=1,MONTH(jaar_zip[[#This Row],[Datum]])=2,MONTH(jaar_zip[[#This Row],[Datum]])=11,MONTH(jaar_zip[[#This Row],[Datum]])=12),1.1,IF(OR(MONTH(jaar_zip[[#This Row],[Datum]])=3,MONTH(jaar_zip[[#This Row],[Datum]])=10),1,0.8))*jaar_zip[[#This Row],[graaddagen]],"")</f>
        <v>3.2</v>
      </c>
      <c r="O5906" s="101">
        <f>IF(ISNUMBER(jaar_zip[[#This Row],[etmaaltemperatuur]]),IF(jaar_zip[[#This Row],[etmaaltemperatuur]]&gt;stookgrens,jaar_zip[[#This Row],[etmaaltemperatuur]]-stookgrens,0),"")</f>
        <v>0</v>
      </c>
    </row>
    <row r="5907" spans="1:15" x14ac:dyDescent="0.25">
      <c r="A5907">
        <v>319</v>
      </c>
      <c r="B5907">
        <v>20240531</v>
      </c>
      <c r="C5907">
        <v>5.2</v>
      </c>
      <c r="D5907">
        <v>14.6</v>
      </c>
      <c r="E5907">
        <v>1240</v>
      </c>
      <c r="F5907">
        <v>5.9</v>
      </c>
      <c r="G5907">
        <v>1013.3</v>
      </c>
      <c r="H5907">
        <v>90</v>
      </c>
      <c r="I5907" s="101" t="s">
        <v>33</v>
      </c>
      <c r="J5907" s="1">
        <f>DATEVALUE(RIGHT(jaar_zip[[#This Row],[YYYYMMDD]],2)&amp;"-"&amp;MID(jaar_zip[[#This Row],[YYYYMMDD]],5,2)&amp;"-"&amp;LEFT(jaar_zip[[#This Row],[YYYYMMDD]],4))</f>
        <v>45443</v>
      </c>
      <c r="K5907" s="101" t="str">
        <f>IF(AND(VALUE(MONTH(jaar_zip[[#This Row],[Datum]]))=1,VALUE(WEEKNUM(jaar_zip[[#This Row],[Datum]],21))&gt;51),RIGHT(YEAR(jaar_zip[[#This Row],[Datum]])-1,2),RIGHT(YEAR(jaar_zip[[#This Row],[Datum]]),2))&amp;"-"&amp; TEXT(WEEKNUM(jaar_zip[[#This Row],[Datum]],21),"00")</f>
        <v>24-22</v>
      </c>
      <c r="L5907" s="101">
        <f>MONTH(jaar_zip[[#This Row],[Datum]])</f>
        <v>5</v>
      </c>
      <c r="M5907" s="101">
        <f>IF(ISNUMBER(jaar_zip[[#This Row],[etmaaltemperatuur]]),IF(jaar_zip[[#This Row],[etmaaltemperatuur]]&lt;stookgrens,stookgrens-jaar_zip[[#This Row],[etmaaltemperatuur]],0),"")</f>
        <v>3.4000000000000004</v>
      </c>
      <c r="N5907" s="101">
        <f>IF(ISNUMBER(jaar_zip[[#This Row],[graaddagen]]),IF(OR(MONTH(jaar_zip[[#This Row],[Datum]])=1,MONTH(jaar_zip[[#This Row],[Datum]])=2,MONTH(jaar_zip[[#This Row],[Datum]])=11,MONTH(jaar_zip[[#This Row],[Datum]])=12),1.1,IF(OR(MONTH(jaar_zip[[#This Row],[Datum]])=3,MONTH(jaar_zip[[#This Row],[Datum]])=10),1,0.8))*jaar_zip[[#This Row],[graaddagen]],"")</f>
        <v>2.7200000000000006</v>
      </c>
      <c r="O5907" s="101">
        <f>IF(ISNUMBER(jaar_zip[[#This Row],[etmaaltemperatuur]]),IF(jaar_zip[[#This Row],[etmaaltemperatuur]]&gt;stookgrens,jaar_zip[[#This Row],[etmaaltemperatuur]]-stookgrens,0),"")</f>
        <v>0</v>
      </c>
    </row>
    <row r="5908" spans="1:15" x14ac:dyDescent="0.25">
      <c r="A5908">
        <v>319</v>
      </c>
      <c r="B5908">
        <v>20240601</v>
      </c>
      <c r="C5908">
        <v>6.8</v>
      </c>
      <c r="D5908">
        <v>13.9</v>
      </c>
      <c r="E5908">
        <v>299</v>
      </c>
      <c r="F5908">
        <v>1.3</v>
      </c>
      <c r="G5908">
        <v>1020</v>
      </c>
      <c r="H5908">
        <v>93</v>
      </c>
      <c r="I5908" s="101" t="s">
        <v>33</v>
      </c>
      <c r="J5908" s="1">
        <f>DATEVALUE(RIGHT(jaar_zip[[#This Row],[YYYYMMDD]],2)&amp;"-"&amp;MID(jaar_zip[[#This Row],[YYYYMMDD]],5,2)&amp;"-"&amp;LEFT(jaar_zip[[#This Row],[YYYYMMDD]],4))</f>
        <v>45444</v>
      </c>
      <c r="K5908" s="101" t="str">
        <f>IF(AND(VALUE(MONTH(jaar_zip[[#This Row],[Datum]]))=1,VALUE(WEEKNUM(jaar_zip[[#This Row],[Datum]],21))&gt;51),RIGHT(YEAR(jaar_zip[[#This Row],[Datum]])-1,2),RIGHT(YEAR(jaar_zip[[#This Row],[Datum]]),2))&amp;"-"&amp; TEXT(WEEKNUM(jaar_zip[[#This Row],[Datum]],21),"00")</f>
        <v>24-22</v>
      </c>
      <c r="L5908" s="101">
        <f>MONTH(jaar_zip[[#This Row],[Datum]])</f>
        <v>6</v>
      </c>
      <c r="M5908" s="101">
        <f>IF(ISNUMBER(jaar_zip[[#This Row],[etmaaltemperatuur]]),IF(jaar_zip[[#This Row],[etmaaltemperatuur]]&lt;stookgrens,stookgrens-jaar_zip[[#This Row],[etmaaltemperatuur]],0),"")</f>
        <v>4.0999999999999996</v>
      </c>
      <c r="N5908" s="101">
        <f>IF(ISNUMBER(jaar_zip[[#This Row],[graaddagen]]),IF(OR(MONTH(jaar_zip[[#This Row],[Datum]])=1,MONTH(jaar_zip[[#This Row],[Datum]])=2,MONTH(jaar_zip[[#This Row],[Datum]])=11,MONTH(jaar_zip[[#This Row],[Datum]])=12),1.1,IF(OR(MONTH(jaar_zip[[#This Row],[Datum]])=3,MONTH(jaar_zip[[#This Row],[Datum]])=10),1,0.8))*jaar_zip[[#This Row],[graaddagen]],"")</f>
        <v>3.28</v>
      </c>
      <c r="O5908" s="101">
        <f>IF(ISNUMBER(jaar_zip[[#This Row],[etmaaltemperatuur]]),IF(jaar_zip[[#This Row],[etmaaltemperatuur]]&gt;stookgrens,jaar_zip[[#This Row],[etmaaltemperatuur]]-stookgrens,0),"")</f>
        <v>0</v>
      </c>
    </row>
    <row r="5909" spans="1:15" x14ac:dyDescent="0.25">
      <c r="A5909">
        <v>319</v>
      </c>
      <c r="B5909">
        <v>20240602</v>
      </c>
      <c r="C5909">
        <v>4.9000000000000004</v>
      </c>
      <c r="D5909">
        <v>13.5</v>
      </c>
      <c r="E5909">
        <v>1484</v>
      </c>
      <c r="F5909">
        <v>0</v>
      </c>
      <c r="G5909">
        <v>1024.3</v>
      </c>
      <c r="H5909">
        <v>78</v>
      </c>
      <c r="I5909" s="101" t="s">
        <v>33</v>
      </c>
      <c r="J5909" s="1">
        <f>DATEVALUE(RIGHT(jaar_zip[[#This Row],[YYYYMMDD]],2)&amp;"-"&amp;MID(jaar_zip[[#This Row],[YYYYMMDD]],5,2)&amp;"-"&amp;LEFT(jaar_zip[[#This Row],[YYYYMMDD]],4))</f>
        <v>45445</v>
      </c>
      <c r="K5909" s="101" t="str">
        <f>IF(AND(VALUE(MONTH(jaar_zip[[#This Row],[Datum]]))=1,VALUE(WEEKNUM(jaar_zip[[#This Row],[Datum]],21))&gt;51),RIGHT(YEAR(jaar_zip[[#This Row],[Datum]])-1,2),RIGHT(YEAR(jaar_zip[[#This Row],[Datum]]),2))&amp;"-"&amp; TEXT(WEEKNUM(jaar_zip[[#This Row],[Datum]],21),"00")</f>
        <v>24-22</v>
      </c>
      <c r="L5909" s="101">
        <f>MONTH(jaar_zip[[#This Row],[Datum]])</f>
        <v>6</v>
      </c>
      <c r="M5909" s="101">
        <f>IF(ISNUMBER(jaar_zip[[#This Row],[etmaaltemperatuur]]),IF(jaar_zip[[#This Row],[etmaaltemperatuur]]&lt;stookgrens,stookgrens-jaar_zip[[#This Row],[etmaaltemperatuur]],0),"")</f>
        <v>4.5</v>
      </c>
      <c r="N5909" s="101">
        <f>IF(ISNUMBER(jaar_zip[[#This Row],[graaddagen]]),IF(OR(MONTH(jaar_zip[[#This Row],[Datum]])=1,MONTH(jaar_zip[[#This Row],[Datum]])=2,MONTH(jaar_zip[[#This Row],[Datum]])=11,MONTH(jaar_zip[[#This Row],[Datum]])=12),1.1,IF(OR(MONTH(jaar_zip[[#This Row],[Datum]])=3,MONTH(jaar_zip[[#This Row],[Datum]])=10),1,0.8))*jaar_zip[[#This Row],[graaddagen]],"")</f>
        <v>3.6</v>
      </c>
      <c r="O5909" s="101">
        <f>IF(ISNUMBER(jaar_zip[[#This Row],[etmaaltemperatuur]]),IF(jaar_zip[[#This Row],[etmaaltemperatuur]]&gt;stookgrens,jaar_zip[[#This Row],[etmaaltemperatuur]]-stookgrens,0),"")</f>
        <v>0</v>
      </c>
    </row>
    <row r="5910" spans="1:15" x14ac:dyDescent="0.25">
      <c r="A5910">
        <v>319</v>
      </c>
      <c r="B5910">
        <v>20240603</v>
      </c>
      <c r="C5910">
        <v>1.5</v>
      </c>
      <c r="D5910">
        <v>14.1</v>
      </c>
      <c r="E5910">
        <v>1549</v>
      </c>
      <c r="F5910">
        <v>0</v>
      </c>
      <c r="G5910">
        <v>1020.6</v>
      </c>
      <c r="H5910">
        <v>86</v>
      </c>
      <c r="I5910" s="101" t="s">
        <v>33</v>
      </c>
      <c r="J5910" s="1">
        <f>DATEVALUE(RIGHT(jaar_zip[[#This Row],[YYYYMMDD]],2)&amp;"-"&amp;MID(jaar_zip[[#This Row],[YYYYMMDD]],5,2)&amp;"-"&amp;LEFT(jaar_zip[[#This Row],[YYYYMMDD]],4))</f>
        <v>45446</v>
      </c>
      <c r="K5910" s="101" t="str">
        <f>IF(AND(VALUE(MONTH(jaar_zip[[#This Row],[Datum]]))=1,VALUE(WEEKNUM(jaar_zip[[#This Row],[Datum]],21))&gt;51),RIGHT(YEAR(jaar_zip[[#This Row],[Datum]])-1,2),RIGHT(YEAR(jaar_zip[[#This Row],[Datum]]),2))&amp;"-"&amp; TEXT(WEEKNUM(jaar_zip[[#This Row],[Datum]],21),"00")</f>
        <v>24-23</v>
      </c>
      <c r="L5910" s="101">
        <f>MONTH(jaar_zip[[#This Row],[Datum]])</f>
        <v>6</v>
      </c>
      <c r="M5910" s="101">
        <f>IF(ISNUMBER(jaar_zip[[#This Row],[etmaaltemperatuur]]),IF(jaar_zip[[#This Row],[etmaaltemperatuur]]&lt;stookgrens,stookgrens-jaar_zip[[#This Row],[etmaaltemperatuur]],0),"")</f>
        <v>3.9000000000000004</v>
      </c>
      <c r="N5910" s="101">
        <f>IF(ISNUMBER(jaar_zip[[#This Row],[graaddagen]]),IF(OR(MONTH(jaar_zip[[#This Row],[Datum]])=1,MONTH(jaar_zip[[#This Row],[Datum]])=2,MONTH(jaar_zip[[#This Row],[Datum]])=11,MONTH(jaar_zip[[#This Row],[Datum]])=12),1.1,IF(OR(MONTH(jaar_zip[[#This Row],[Datum]])=3,MONTH(jaar_zip[[#This Row],[Datum]])=10),1,0.8))*jaar_zip[[#This Row],[graaddagen]],"")</f>
        <v>3.1200000000000006</v>
      </c>
      <c r="O5910" s="101">
        <f>IF(ISNUMBER(jaar_zip[[#This Row],[etmaaltemperatuur]]),IF(jaar_zip[[#This Row],[etmaaltemperatuur]]&gt;stookgrens,jaar_zip[[#This Row],[etmaaltemperatuur]]-stookgrens,0),"")</f>
        <v>0</v>
      </c>
    </row>
    <row r="5911" spans="1:15" x14ac:dyDescent="0.25">
      <c r="A5911">
        <v>319</v>
      </c>
      <c r="B5911">
        <v>20240604</v>
      </c>
      <c r="C5911">
        <v>4.2</v>
      </c>
      <c r="D5911">
        <v>17</v>
      </c>
      <c r="E5911">
        <v>1392</v>
      </c>
      <c r="F5911">
        <v>-0.1</v>
      </c>
      <c r="G5911">
        <v>1012.2</v>
      </c>
      <c r="H5911">
        <v>79</v>
      </c>
      <c r="I5911" s="101" t="s">
        <v>33</v>
      </c>
      <c r="J5911" s="1">
        <f>DATEVALUE(RIGHT(jaar_zip[[#This Row],[YYYYMMDD]],2)&amp;"-"&amp;MID(jaar_zip[[#This Row],[YYYYMMDD]],5,2)&amp;"-"&amp;LEFT(jaar_zip[[#This Row],[YYYYMMDD]],4))</f>
        <v>45447</v>
      </c>
      <c r="K5911" s="101" t="str">
        <f>IF(AND(VALUE(MONTH(jaar_zip[[#This Row],[Datum]]))=1,VALUE(WEEKNUM(jaar_zip[[#This Row],[Datum]],21))&gt;51),RIGHT(YEAR(jaar_zip[[#This Row],[Datum]])-1,2),RIGHT(YEAR(jaar_zip[[#This Row],[Datum]]),2))&amp;"-"&amp; TEXT(WEEKNUM(jaar_zip[[#This Row],[Datum]],21),"00")</f>
        <v>24-23</v>
      </c>
      <c r="L5911" s="101">
        <f>MONTH(jaar_zip[[#This Row],[Datum]])</f>
        <v>6</v>
      </c>
      <c r="M5911" s="101">
        <f>IF(ISNUMBER(jaar_zip[[#This Row],[etmaaltemperatuur]]),IF(jaar_zip[[#This Row],[etmaaltemperatuur]]&lt;stookgrens,stookgrens-jaar_zip[[#This Row],[etmaaltemperatuur]],0),"")</f>
        <v>1</v>
      </c>
      <c r="N5911" s="101">
        <f>IF(ISNUMBER(jaar_zip[[#This Row],[graaddagen]]),IF(OR(MONTH(jaar_zip[[#This Row],[Datum]])=1,MONTH(jaar_zip[[#This Row],[Datum]])=2,MONTH(jaar_zip[[#This Row],[Datum]])=11,MONTH(jaar_zip[[#This Row],[Datum]])=12),1.1,IF(OR(MONTH(jaar_zip[[#This Row],[Datum]])=3,MONTH(jaar_zip[[#This Row],[Datum]])=10),1,0.8))*jaar_zip[[#This Row],[graaddagen]],"")</f>
        <v>0.8</v>
      </c>
      <c r="O5911" s="101">
        <f>IF(ISNUMBER(jaar_zip[[#This Row],[etmaaltemperatuur]]),IF(jaar_zip[[#This Row],[etmaaltemperatuur]]&gt;stookgrens,jaar_zip[[#This Row],[etmaaltemperatuur]]-stookgrens,0),"")</f>
        <v>0</v>
      </c>
    </row>
    <row r="5912" spans="1:15" x14ac:dyDescent="0.25">
      <c r="A5912">
        <v>319</v>
      </c>
      <c r="B5912">
        <v>20240605</v>
      </c>
      <c r="C5912">
        <v>3.5</v>
      </c>
      <c r="D5912">
        <v>13.8</v>
      </c>
      <c r="E5912">
        <v>2693</v>
      </c>
      <c r="F5912">
        <v>0.8</v>
      </c>
      <c r="G5912">
        <v>1014.1</v>
      </c>
      <c r="H5912">
        <v>69</v>
      </c>
      <c r="I5912" s="101" t="s">
        <v>33</v>
      </c>
      <c r="J5912" s="1">
        <f>DATEVALUE(RIGHT(jaar_zip[[#This Row],[YYYYMMDD]],2)&amp;"-"&amp;MID(jaar_zip[[#This Row],[YYYYMMDD]],5,2)&amp;"-"&amp;LEFT(jaar_zip[[#This Row],[YYYYMMDD]],4))</f>
        <v>45448</v>
      </c>
      <c r="K5912" s="101" t="str">
        <f>IF(AND(VALUE(MONTH(jaar_zip[[#This Row],[Datum]]))=1,VALUE(WEEKNUM(jaar_zip[[#This Row],[Datum]],21))&gt;51),RIGHT(YEAR(jaar_zip[[#This Row],[Datum]])-1,2),RIGHT(YEAR(jaar_zip[[#This Row],[Datum]]),2))&amp;"-"&amp; TEXT(WEEKNUM(jaar_zip[[#This Row],[Datum]],21),"00")</f>
        <v>24-23</v>
      </c>
      <c r="L5912" s="101">
        <f>MONTH(jaar_zip[[#This Row],[Datum]])</f>
        <v>6</v>
      </c>
      <c r="M5912" s="101">
        <f>IF(ISNUMBER(jaar_zip[[#This Row],[etmaaltemperatuur]]),IF(jaar_zip[[#This Row],[etmaaltemperatuur]]&lt;stookgrens,stookgrens-jaar_zip[[#This Row],[etmaaltemperatuur]],0),"")</f>
        <v>4.1999999999999993</v>
      </c>
      <c r="N5912" s="101">
        <f>IF(ISNUMBER(jaar_zip[[#This Row],[graaddagen]]),IF(OR(MONTH(jaar_zip[[#This Row],[Datum]])=1,MONTH(jaar_zip[[#This Row],[Datum]])=2,MONTH(jaar_zip[[#This Row],[Datum]])=11,MONTH(jaar_zip[[#This Row],[Datum]])=12),1.1,IF(OR(MONTH(jaar_zip[[#This Row],[Datum]])=3,MONTH(jaar_zip[[#This Row],[Datum]])=10),1,0.8))*jaar_zip[[#This Row],[graaddagen]],"")</f>
        <v>3.3599999999999994</v>
      </c>
      <c r="O5912" s="101">
        <f>IF(ISNUMBER(jaar_zip[[#This Row],[etmaaltemperatuur]]),IF(jaar_zip[[#This Row],[etmaaltemperatuur]]&gt;stookgrens,jaar_zip[[#This Row],[etmaaltemperatuur]]-stookgrens,0),"")</f>
        <v>0</v>
      </c>
    </row>
    <row r="5913" spans="1:15" x14ac:dyDescent="0.25">
      <c r="A5913">
        <v>319</v>
      </c>
      <c r="B5913">
        <v>20240606</v>
      </c>
      <c r="C5913">
        <v>2.5</v>
      </c>
      <c r="D5913">
        <v>13.3</v>
      </c>
      <c r="E5913">
        <v>2144</v>
      </c>
      <c r="F5913">
        <v>0</v>
      </c>
      <c r="G5913">
        <v>1017.6</v>
      </c>
      <c r="H5913">
        <v>72</v>
      </c>
      <c r="I5913" s="101" t="s">
        <v>33</v>
      </c>
      <c r="J5913" s="1">
        <f>DATEVALUE(RIGHT(jaar_zip[[#This Row],[YYYYMMDD]],2)&amp;"-"&amp;MID(jaar_zip[[#This Row],[YYYYMMDD]],5,2)&amp;"-"&amp;LEFT(jaar_zip[[#This Row],[YYYYMMDD]],4))</f>
        <v>45449</v>
      </c>
      <c r="K5913" s="101" t="str">
        <f>IF(AND(VALUE(MONTH(jaar_zip[[#This Row],[Datum]]))=1,VALUE(WEEKNUM(jaar_zip[[#This Row],[Datum]],21))&gt;51),RIGHT(YEAR(jaar_zip[[#This Row],[Datum]])-1,2),RIGHT(YEAR(jaar_zip[[#This Row],[Datum]]),2))&amp;"-"&amp; TEXT(WEEKNUM(jaar_zip[[#This Row],[Datum]],21),"00")</f>
        <v>24-23</v>
      </c>
      <c r="L5913" s="101">
        <f>MONTH(jaar_zip[[#This Row],[Datum]])</f>
        <v>6</v>
      </c>
      <c r="M5913" s="101">
        <f>IF(ISNUMBER(jaar_zip[[#This Row],[etmaaltemperatuur]]),IF(jaar_zip[[#This Row],[etmaaltemperatuur]]&lt;stookgrens,stookgrens-jaar_zip[[#This Row],[etmaaltemperatuur]],0),"")</f>
        <v>4.6999999999999993</v>
      </c>
      <c r="N5913" s="101">
        <f>IF(ISNUMBER(jaar_zip[[#This Row],[graaddagen]]),IF(OR(MONTH(jaar_zip[[#This Row],[Datum]])=1,MONTH(jaar_zip[[#This Row],[Datum]])=2,MONTH(jaar_zip[[#This Row],[Datum]])=11,MONTH(jaar_zip[[#This Row],[Datum]])=12),1.1,IF(OR(MONTH(jaar_zip[[#This Row],[Datum]])=3,MONTH(jaar_zip[[#This Row],[Datum]])=10),1,0.8))*jaar_zip[[#This Row],[graaddagen]],"")</f>
        <v>3.76</v>
      </c>
      <c r="O5913" s="101">
        <f>IF(ISNUMBER(jaar_zip[[#This Row],[etmaaltemperatuur]]),IF(jaar_zip[[#This Row],[etmaaltemperatuur]]&gt;stookgrens,jaar_zip[[#This Row],[etmaaltemperatuur]]-stookgrens,0),"")</f>
        <v>0</v>
      </c>
    </row>
    <row r="5914" spans="1:15" x14ac:dyDescent="0.25">
      <c r="A5914">
        <v>319</v>
      </c>
      <c r="B5914">
        <v>20240607</v>
      </c>
      <c r="C5914">
        <v>3.3</v>
      </c>
      <c r="D5914">
        <v>14.4</v>
      </c>
      <c r="E5914">
        <v>2607</v>
      </c>
      <c r="F5914">
        <v>0</v>
      </c>
      <c r="G5914">
        <v>1018.4</v>
      </c>
      <c r="H5914">
        <v>72</v>
      </c>
      <c r="I5914" s="101" t="s">
        <v>33</v>
      </c>
      <c r="J5914" s="1">
        <f>DATEVALUE(RIGHT(jaar_zip[[#This Row],[YYYYMMDD]],2)&amp;"-"&amp;MID(jaar_zip[[#This Row],[YYYYMMDD]],5,2)&amp;"-"&amp;LEFT(jaar_zip[[#This Row],[YYYYMMDD]],4))</f>
        <v>45450</v>
      </c>
      <c r="K5914" s="101" t="str">
        <f>IF(AND(VALUE(MONTH(jaar_zip[[#This Row],[Datum]]))=1,VALUE(WEEKNUM(jaar_zip[[#This Row],[Datum]],21))&gt;51),RIGHT(YEAR(jaar_zip[[#This Row],[Datum]])-1,2),RIGHT(YEAR(jaar_zip[[#This Row],[Datum]]),2))&amp;"-"&amp; TEXT(WEEKNUM(jaar_zip[[#This Row],[Datum]],21),"00")</f>
        <v>24-23</v>
      </c>
      <c r="L5914" s="101">
        <f>MONTH(jaar_zip[[#This Row],[Datum]])</f>
        <v>6</v>
      </c>
      <c r="M5914" s="101">
        <f>IF(ISNUMBER(jaar_zip[[#This Row],[etmaaltemperatuur]]),IF(jaar_zip[[#This Row],[etmaaltemperatuur]]&lt;stookgrens,stookgrens-jaar_zip[[#This Row],[etmaaltemperatuur]],0),"")</f>
        <v>3.5999999999999996</v>
      </c>
      <c r="N5914" s="101">
        <f>IF(ISNUMBER(jaar_zip[[#This Row],[graaddagen]]),IF(OR(MONTH(jaar_zip[[#This Row],[Datum]])=1,MONTH(jaar_zip[[#This Row],[Datum]])=2,MONTH(jaar_zip[[#This Row],[Datum]])=11,MONTH(jaar_zip[[#This Row],[Datum]])=12),1.1,IF(OR(MONTH(jaar_zip[[#This Row],[Datum]])=3,MONTH(jaar_zip[[#This Row],[Datum]])=10),1,0.8))*jaar_zip[[#This Row],[graaddagen]],"")</f>
        <v>2.88</v>
      </c>
      <c r="O5914" s="101">
        <f>IF(ISNUMBER(jaar_zip[[#This Row],[etmaaltemperatuur]]),IF(jaar_zip[[#This Row],[etmaaltemperatuur]]&gt;stookgrens,jaar_zip[[#This Row],[etmaaltemperatuur]]-stookgrens,0),"")</f>
        <v>0</v>
      </c>
    </row>
    <row r="5915" spans="1:15" x14ac:dyDescent="0.25">
      <c r="A5915">
        <v>319</v>
      </c>
      <c r="B5915">
        <v>20240608</v>
      </c>
      <c r="C5915">
        <v>3.9</v>
      </c>
      <c r="D5915">
        <v>13.9</v>
      </c>
      <c r="E5915">
        <v>1751</v>
      </c>
      <c r="F5915">
        <v>-0.1</v>
      </c>
      <c r="G5915">
        <v>1013.4</v>
      </c>
      <c r="H5915">
        <v>78</v>
      </c>
      <c r="I5915" s="101" t="s">
        <v>33</v>
      </c>
      <c r="J5915" s="1">
        <f>DATEVALUE(RIGHT(jaar_zip[[#This Row],[YYYYMMDD]],2)&amp;"-"&amp;MID(jaar_zip[[#This Row],[YYYYMMDD]],5,2)&amp;"-"&amp;LEFT(jaar_zip[[#This Row],[YYYYMMDD]],4))</f>
        <v>45451</v>
      </c>
      <c r="K5915" s="101" t="str">
        <f>IF(AND(VALUE(MONTH(jaar_zip[[#This Row],[Datum]]))=1,VALUE(WEEKNUM(jaar_zip[[#This Row],[Datum]],21))&gt;51),RIGHT(YEAR(jaar_zip[[#This Row],[Datum]])-1,2),RIGHT(YEAR(jaar_zip[[#This Row],[Datum]]),2))&amp;"-"&amp; TEXT(WEEKNUM(jaar_zip[[#This Row],[Datum]],21),"00")</f>
        <v>24-23</v>
      </c>
      <c r="L5915" s="101">
        <f>MONTH(jaar_zip[[#This Row],[Datum]])</f>
        <v>6</v>
      </c>
      <c r="M5915" s="101">
        <f>IF(ISNUMBER(jaar_zip[[#This Row],[etmaaltemperatuur]]),IF(jaar_zip[[#This Row],[etmaaltemperatuur]]&lt;stookgrens,stookgrens-jaar_zip[[#This Row],[etmaaltemperatuur]],0),"")</f>
        <v>4.0999999999999996</v>
      </c>
      <c r="N5915" s="101">
        <f>IF(ISNUMBER(jaar_zip[[#This Row],[graaddagen]]),IF(OR(MONTH(jaar_zip[[#This Row],[Datum]])=1,MONTH(jaar_zip[[#This Row],[Datum]])=2,MONTH(jaar_zip[[#This Row],[Datum]])=11,MONTH(jaar_zip[[#This Row],[Datum]])=12),1.1,IF(OR(MONTH(jaar_zip[[#This Row],[Datum]])=3,MONTH(jaar_zip[[#This Row],[Datum]])=10),1,0.8))*jaar_zip[[#This Row],[graaddagen]],"")</f>
        <v>3.28</v>
      </c>
      <c r="O5915" s="101">
        <f>IF(ISNUMBER(jaar_zip[[#This Row],[etmaaltemperatuur]]),IF(jaar_zip[[#This Row],[etmaaltemperatuur]]&gt;stookgrens,jaar_zip[[#This Row],[etmaaltemperatuur]]-stookgrens,0),"")</f>
        <v>0</v>
      </c>
    </row>
    <row r="5916" spans="1:15" x14ac:dyDescent="0.25">
      <c r="A5916">
        <v>319</v>
      </c>
      <c r="B5916">
        <v>20240609</v>
      </c>
      <c r="C5916">
        <v>4</v>
      </c>
      <c r="D5916">
        <v>13.9</v>
      </c>
      <c r="E5916">
        <v>2940</v>
      </c>
      <c r="F5916">
        <v>0</v>
      </c>
      <c r="G5916">
        <v>1011.7</v>
      </c>
      <c r="H5916">
        <v>68</v>
      </c>
      <c r="I5916" s="101" t="s">
        <v>33</v>
      </c>
      <c r="J5916" s="1">
        <f>DATEVALUE(RIGHT(jaar_zip[[#This Row],[YYYYMMDD]],2)&amp;"-"&amp;MID(jaar_zip[[#This Row],[YYYYMMDD]],5,2)&amp;"-"&amp;LEFT(jaar_zip[[#This Row],[YYYYMMDD]],4))</f>
        <v>45452</v>
      </c>
      <c r="K5916" s="101" t="str">
        <f>IF(AND(VALUE(MONTH(jaar_zip[[#This Row],[Datum]]))=1,VALUE(WEEKNUM(jaar_zip[[#This Row],[Datum]],21))&gt;51),RIGHT(YEAR(jaar_zip[[#This Row],[Datum]])-1,2),RIGHT(YEAR(jaar_zip[[#This Row],[Datum]]),2))&amp;"-"&amp; TEXT(WEEKNUM(jaar_zip[[#This Row],[Datum]],21),"00")</f>
        <v>24-23</v>
      </c>
      <c r="L5916" s="101">
        <f>MONTH(jaar_zip[[#This Row],[Datum]])</f>
        <v>6</v>
      </c>
      <c r="M5916" s="101">
        <f>IF(ISNUMBER(jaar_zip[[#This Row],[etmaaltemperatuur]]),IF(jaar_zip[[#This Row],[etmaaltemperatuur]]&lt;stookgrens,stookgrens-jaar_zip[[#This Row],[etmaaltemperatuur]],0),"")</f>
        <v>4.0999999999999996</v>
      </c>
      <c r="N5916" s="101">
        <f>IF(ISNUMBER(jaar_zip[[#This Row],[graaddagen]]),IF(OR(MONTH(jaar_zip[[#This Row],[Datum]])=1,MONTH(jaar_zip[[#This Row],[Datum]])=2,MONTH(jaar_zip[[#This Row],[Datum]])=11,MONTH(jaar_zip[[#This Row],[Datum]])=12),1.1,IF(OR(MONTH(jaar_zip[[#This Row],[Datum]])=3,MONTH(jaar_zip[[#This Row],[Datum]])=10),1,0.8))*jaar_zip[[#This Row],[graaddagen]],"")</f>
        <v>3.28</v>
      </c>
      <c r="O5916" s="101">
        <f>IF(ISNUMBER(jaar_zip[[#This Row],[etmaaltemperatuur]]),IF(jaar_zip[[#This Row],[etmaaltemperatuur]]&gt;stookgrens,jaar_zip[[#This Row],[etmaaltemperatuur]]-stookgrens,0),"")</f>
        <v>0</v>
      </c>
    </row>
    <row r="5917" spans="1:15" x14ac:dyDescent="0.25">
      <c r="A5917">
        <v>319</v>
      </c>
      <c r="B5917">
        <v>20240610</v>
      </c>
      <c r="C5917">
        <v>6.4</v>
      </c>
      <c r="D5917">
        <v>12</v>
      </c>
      <c r="E5917">
        <v>1241</v>
      </c>
      <c r="F5917">
        <v>6.9</v>
      </c>
      <c r="G5917">
        <v>1008.8</v>
      </c>
      <c r="H5917">
        <v>83</v>
      </c>
      <c r="I5917" s="101" t="s">
        <v>33</v>
      </c>
      <c r="J5917" s="1">
        <f>DATEVALUE(RIGHT(jaar_zip[[#This Row],[YYYYMMDD]],2)&amp;"-"&amp;MID(jaar_zip[[#This Row],[YYYYMMDD]],5,2)&amp;"-"&amp;LEFT(jaar_zip[[#This Row],[YYYYMMDD]],4))</f>
        <v>45453</v>
      </c>
      <c r="K5917" s="101" t="str">
        <f>IF(AND(VALUE(MONTH(jaar_zip[[#This Row],[Datum]]))=1,VALUE(WEEKNUM(jaar_zip[[#This Row],[Datum]],21))&gt;51),RIGHT(YEAR(jaar_zip[[#This Row],[Datum]])-1,2),RIGHT(YEAR(jaar_zip[[#This Row],[Datum]]),2))&amp;"-"&amp; TEXT(WEEKNUM(jaar_zip[[#This Row],[Datum]],21),"00")</f>
        <v>24-24</v>
      </c>
      <c r="L5917" s="101">
        <f>MONTH(jaar_zip[[#This Row],[Datum]])</f>
        <v>6</v>
      </c>
      <c r="M5917" s="101">
        <f>IF(ISNUMBER(jaar_zip[[#This Row],[etmaaltemperatuur]]),IF(jaar_zip[[#This Row],[etmaaltemperatuur]]&lt;stookgrens,stookgrens-jaar_zip[[#This Row],[etmaaltemperatuur]],0),"")</f>
        <v>6</v>
      </c>
      <c r="N5917" s="101">
        <f>IF(ISNUMBER(jaar_zip[[#This Row],[graaddagen]]),IF(OR(MONTH(jaar_zip[[#This Row],[Datum]])=1,MONTH(jaar_zip[[#This Row],[Datum]])=2,MONTH(jaar_zip[[#This Row],[Datum]])=11,MONTH(jaar_zip[[#This Row],[Datum]])=12),1.1,IF(OR(MONTH(jaar_zip[[#This Row],[Datum]])=3,MONTH(jaar_zip[[#This Row],[Datum]])=10),1,0.8))*jaar_zip[[#This Row],[graaddagen]],"")</f>
        <v>4.8000000000000007</v>
      </c>
      <c r="O5917" s="101">
        <f>IF(ISNUMBER(jaar_zip[[#This Row],[etmaaltemperatuur]]),IF(jaar_zip[[#This Row],[etmaaltemperatuur]]&gt;stookgrens,jaar_zip[[#This Row],[etmaaltemperatuur]]-stookgrens,0),"")</f>
        <v>0</v>
      </c>
    </row>
    <row r="5918" spans="1:15" x14ac:dyDescent="0.25">
      <c r="A5918">
        <v>319</v>
      </c>
      <c r="B5918">
        <v>20240611</v>
      </c>
      <c r="C5918">
        <v>3.9</v>
      </c>
      <c r="D5918">
        <v>11.4</v>
      </c>
      <c r="E5918">
        <v>1999</v>
      </c>
      <c r="F5918">
        <v>1</v>
      </c>
      <c r="G5918">
        <v>1017.4</v>
      </c>
      <c r="H5918">
        <v>78</v>
      </c>
      <c r="I5918" s="101" t="s">
        <v>33</v>
      </c>
      <c r="J5918" s="1">
        <f>DATEVALUE(RIGHT(jaar_zip[[#This Row],[YYYYMMDD]],2)&amp;"-"&amp;MID(jaar_zip[[#This Row],[YYYYMMDD]],5,2)&amp;"-"&amp;LEFT(jaar_zip[[#This Row],[YYYYMMDD]],4))</f>
        <v>45454</v>
      </c>
      <c r="K5918" s="101" t="str">
        <f>IF(AND(VALUE(MONTH(jaar_zip[[#This Row],[Datum]]))=1,VALUE(WEEKNUM(jaar_zip[[#This Row],[Datum]],21))&gt;51),RIGHT(YEAR(jaar_zip[[#This Row],[Datum]])-1,2),RIGHT(YEAR(jaar_zip[[#This Row],[Datum]]),2))&amp;"-"&amp; TEXT(WEEKNUM(jaar_zip[[#This Row],[Datum]],21),"00")</f>
        <v>24-24</v>
      </c>
      <c r="L5918" s="101">
        <f>MONTH(jaar_zip[[#This Row],[Datum]])</f>
        <v>6</v>
      </c>
      <c r="M5918" s="101">
        <f>IF(ISNUMBER(jaar_zip[[#This Row],[etmaaltemperatuur]]),IF(jaar_zip[[#This Row],[etmaaltemperatuur]]&lt;stookgrens,stookgrens-jaar_zip[[#This Row],[etmaaltemperatuur]],0),"")</f>
        <v>6.6</v>
      </c>
      <c r="N5918" s="101">
        <f>IF(ISNUMBER(jaar_zip[[#This Row],[graaddagen]]),IF(OR(MONTH(jaar_zip[[#This Row],[Datum]])=1,MONTH(jaar_zip[[#This Row],[Datum]])=2,MONTH(jaar_zip[[#This Row],[Datum]])=11,MONTH(jaar_zip[[#This Row],[Datum]])=12),1.1,IF(OR(MONTH(jaar_zip[[#This Row],[Datum]])=3,MONTH(jaar_zip[[#This Row],[Datum]])=10),1,0.8))*jaar_zip[[#This Row],[graaddagen]],"")</f>
        <v>5.28</v>
      </c>
      <c r="O5918" s="101">
        <f>IF(ISNUMBER(jaar_zip[[#This Row],[etmaaltemperatuur]]),IF(jaar_zip[[#This Row],[etmaaltemperatuur]]&gt;stookgrens,jaar_zip[[#This Row],[etmaaltemperatuur]]-stookgrens,0),"")</f>
        <v>0</v>
      </c>
    </row>
    <row r="5919" spans="1:15" x14ac:dyDescent="0.25">
      <c r="A5919">
        <v>319</v>
      </c>
      <c r="B5919">
        <v>20240612</v>
      </c>
      <c r="C5919">
        <v>3</v>
      </c>
      <c r="D5919">
        <v>12.1</v>
      </c>
      <c r="E5919">
        <v>2092</v>
      </c>
      <c r="F5919">
        <v>0.6</v>
      </c>
      <c r="G5919">
        <v>1020.7</v>
      </c>
      <c r="H5919">
        <v>73</v>
      </c>
      <c r="I5919" s="101" t="s">
        <v>33</v>
      </c>
      <c r="J5919" s="1">
        <f>DATEVALUE(RIGHT(jaar_zip[[#This Row],[YYYYMMDD]],2)&amp;"-"&amp;MID(jaar_zip[[#This Row],[YYYYMMDD]],5,2)&amp;"-"&amp;LEFT(jaar_zip[[#This Row],[YYYYMMDD]],4))</f>
        <v>45455</v>
      </c>
      <c r="K5919" s="101" t="str">
        <f>IF(AND(VALUE(MONTH(jaar_zip[[#This Row],[Datum]]))=1,VALUE(WEEKNUM(jaar_zip[[#This Row],[Datum]],21))&gt;51),RIGHT(YEAR(jaar_zip[[#This Row],[Datum]])-1,2),RIGHT(YEAR(jaar_zip[[#This Row],[Datum]]),2))&amp;"-"&amp; TEXT(WEEKNUM(jaar_zip[[#This Row],[Datum]],21),"00")</f>
        <v>24-24</v>
      </c>
      <c r="L5919" s="101">
        <f>MONTH(jaar_zip[[#This Row],[Datum]])</f>
        <v>6</v>
      </c>
      <c r="M5919" s="101">
        <f>IF(ISNUMBER(jaar_zip[[#This Row],[etmaaltemperatuur]]),IF(jaar_zip[[#This Row],[etmaaltemperatuur]]&lt;stookgrens,stookgrens-jaar_zip[[#This Row],[etmaaltemperatuur]],0),"")</f>
        <v>5.9</v>
      </c>
      <c r="N5919" s="101">
        <f>IF(ISNUMBER(jaar_zip[[#This Row],[graaddagen]]),IF(OR(MONTH(jaar_zip[[#This Row],[Datum]])=1,MONTH(jaar_zip[[#This Row],[Datum]])=2,MONTH(jaar_zip[[#This Row],[Datum]])=11,MONTH(jaar_zip[[#This Row],[Datum]])=12),1.1,IF(OR(MONTH(jaar_zip[[#This Row],[Datum]])=3,MONTH(jaar_zip[[#This Row],[Datum]])=10),1,0.8))*jaar_zip[[#This Row],[graaddagen]],"")</f>
        <v>4.7200000000000006</v>
      </c>
      <c r="O5919" s="101">
        <f>IF(ISNUMBER(jaar_zip[[#This Row],[etmaaltemperatuur]]),IF(jaar_zip[[#This Row],[etmaaltemperatuur]]&gt;stookgrens,jaar_zip[[#This Row],[etmaaltemperatuur]]-stookgrens,0),"")</f>
        <v>0</v>
      </c>
    </row>
    <row r="5920" spans="1:15" x14ac:dyDescent="0.25">
      <c r="A5920">
        <v>319</v>
      </c>
      <c r="B5920">
        <v>20240613</v>
      </c>
      <c r="C5920">
        <v>3.7</v>
      </c>
      <c r="D5920">
        <v>14.6</v>
      </c>
      <c r="E5920">
        <v>1947</v>
      </c>
      <c r="F5920">
        <v>-0.1</v>
      </c>
      <c r="G5920">
        <v>1014.9</v>
      </c>
      <c r="H5920">
        <v>65</v>
      </c>
      <c r="I5920" s="101" t="s">
        <v>33</v>
      </c>
      <c r="J5920" s="1">
        <f>DATEVALUE(RIGHT(jaar_zip[[#This Row],[YYYYMMDD]],2)&amp;"-"&amp;MID(jaar_zip[[#This Row],[YYYYMMDD]],5,2)&amp;"-"&amp;LEFT(jaar_zip[[#This Row],[YYYYMMDD]],4))</f>
        <v>45456</v>
      </c>
      <c r="K5920" s="101" t="str">
        <f>IF(AND(VALUE(MONTH(jaar_zip[[#This Row],[Datum]]))=1,VALUE(WEEKNUM(jaar_zip[[#This Row],[Datum]],21))&gt;51),RIGHT(YEAR(jaar_zip[[#This Row],[Datum]])-1,2),RIGHT(YEAR(jaar_zip[[#This Row],[Datum]]),2))&amp;"-"&amp; TEXT(WEEKNUM(jaar_zip[[#This Row],[Datum]],21),"00")</f>
        <v>24-24</v>
      </c>
      <c r="L5920" s="101">
        <f>MONTH(jaar_zip[[#This Row],[Datum]])</f>
        <v>6</v>
      </c>
      <c r="M5920" s="101">
        <f>IF(ISNUMBER(jaar_zip[[#This Row],[etmaaltemperatuur]]),IF(jaar_zip[[#This Row],[etmaaltemperatuur]]&lt;stookgrens,stookgrens-jaar_zip[[#This Row],[etmaaltemperatuur]],0),"")</f>
        <v>3.4000000000000004</v>
      </c>
      <c r="N5920" s="101">
        <f>IF(ISNUMBER(jaar_zip[[#This Row],[graaddagen]]),IF(OR(MONTH(jaar_zip[[#This Row],[Datum]])=1,MONTH(jaar_zip[[#This Row],[Datum]])=2,MONTH(jaar_zip[[#This Row],[Datum]])=11,MONTH(jaar_zip[[#This Row],[Datum]])=12),1.1,IF(OR(MONTH(jaar_zip[[#This Row],[Datum]])=3,MONTH(jaar_zip[[#This Row],[Datum]])=10),1,0.8))*jaar_zip[[#This Row],[graaddagen]],"")</f>
        <v>2.7200000000000006</v>
      </c>
      <c r="O5920" s="101">
        <f>IF(ISNUMBER(jaar_zip[[#This Row],[etmaaltemperatuur]]),IF(jaar_zip[[#This Row],[etmaaltemperatuur]]&gt;stookgrens,jaar_zip[[#This Row],[etmaaltemperatuur]]-stookgrens,0),"")</f>
        <v>0</v>
      </c>
    </row>
    <row r="5921" spans="1:15" x14ac:dyDescent="0.25">
      <c r="A5921">
        <v>319</v>
      </c>
      <c r="B5921">
        <v>20240614</v>
      </c>
      <c r="C5921">
        <v>4</v>
      </c>
      <c r="D5921">
        <v>14.7</v>
      </c>
      <c r="E5921">
        <v>904</v>
      </c>
      <c r="F5921">
        <v>3.8</v>
      </c>
      <c r="G5921">
        <v>1004.9</v>
      </c>
      <c r="H5921">
        <v>83</v>
      </c>
      <c r="I5921" s="101" t="s">
        <v>33</v>
      </c>
      <c r="J5921" s="1">
        <f>DATEVALUE(RIGHT(jaar_zip[[#This Row],[YYYYMMDD]],2)&amp;"-"&amp;MID(jaar_zip[[#This Row],[YYYYMMDD]],5,2)&amp;"-"&amp;LEFT(jaar_zip[[#This Row],[YYYYMMDD]],4))</f>
        <v>45457</v>
      </c>
      <c r="K5921" s="101" t="str">
        <f>IF(AND(VALUE(MONTH(jaar_zip[[#This Row],[Datum]]))=1,VALUE(WEEKNUM(jaar_zip[[#This Row],[Datum]],21))&gt;51),RIGHT(YEAR(jaar_zip[[#This Row],[Datum]])-1,2),RIGHT(YEAR(jaar_zip[[#This Row],[Datum]]),2))&amp;"-"&amp; TEXT(WEEKNUM(jaar_zip[[#This Row],[Datum]],21),"00")</f>
        <v>24-24</v>
      </c>
      <c r="L5921" s="101">
        <f>MONTH(jaar_zip[[#This Row],[Datum]])</f>
        <v>6</v>
      </c>
      <c r="M5921" s="101">
        <f>IF(ISNUMBER(jaar_zip[[#This Row],[etmaaltemperatuur]]),IF(jaar_zip[[#This Row],[etmaaltemperatuur]]&lt;stookgrens,stookgrens-jaar_zip[[#This Row],[etmaaltemperatuur]],0),"")</f>
        <v>3.3000000000000007</v>
      </c>
      <c r="N5921" s="101">
        <f>IF(ISNUMBER(jaar_zip[[#This Row],[graaddagen]]),IF(OR(MONTH(jaar_zip[[#This Row],[Datum]])=1,MONTH(jaar_zip[[#This Row],[Datum]])=2,MONTH(jaar_zip[[#This Row],[Datum]])=11,MONTH(jaar_zip[[#This Row],[Datum]])=12),1.1,IF(OR(MONTH(jaar_zip[[#This Row],[Datum]])=3,MONTH(jaar_zip[[#This Row],[Datum]])=10),1,0.8))*jaar_zip[[#This Row],[graaddagen]],"")</f>
        <v>2.6400000000000006</v>
      </c>
      <c r="O5921" s="101">
        <f>IF(ISNUMBER(jaar_zip[[#This Row],[etmaaltemperatuur]]),IF(jaar_zip[[#This Row],[etmaaltemperatuur]]&gt;stookgrens,jaar_zip[[#This Row],[etmaaltemperatuur]]-stookgrens,0),"")</f>
        <v>0</v>
      </c>
    </row>
    <row r="5922" spans="1:15" x14ac:dyDescent="0.25">
      <c r="A5922">
        <v>319</v>
      </c>
      <c r="B5922">
        <v>20240615</v>
      </c>
      <c r="C5922">
        <v>7.4</v>
      </c>
      <c r="D5922">
        <v>14.1</v>
      </c>
      <c r="E5922">
        <v>1534</v>
      </c>
      <c r="F5922">
        <v>3</v>
      </c>
      <c r="G5922">
        <v>1003.5</v>
      </c>
      <c r="H5922">
        <v>77</v>
      </c>
      <c r="I5922" s="101" t="s">
        <v>33</v>
      </c>
      <c r="J5922" s="1">
        <f>DATEVALUE(RIGHT(jaar_zip[[#This Row],[YYYYMMDD]],2)&amp;"-"&amp;MID(jaar_zip[[#This Row],[YYYYMMDD]],5,2)&amp;"-"&amp;LEFT(jaar_zip[[#This Row],[YYYYMMDD]],4))</f>
        <v>45458</v>
      </c>
      <c r="K5922" s="101" t="str">
        <f>IF(AND(VALUE(MONTH(jaar_zip[[#This Row],[Datum]]))=1,VALUE(WEEKNUM(jaar_zip[[#This Row],[Datum]],21))&gt;51),RIGHT(YEAR(jaar_zip[[#This Row],[Datum]])-1,2),RIGHT(YEAR(jaar_zip[[#This Row],[Datum]]),2))&amp;"-"&amp; TEXT(WEEKNUM(jaar_zip[[#This Row],[Datum]],21),"00")</f>
        <v>24-24</v>
      </c>
      <c r="L5922" s="101">
        <f>MONTH(jaar_zip[[#This Row],[Datum]])</f>
        <v>6</v>
      </c>
      <c r="M5922" s="101">
        <f>IF(ISNUMBER(jaar_zip[[#This Row],[etmaaltemperatuur]]),IF(jaar_zip[[#This Row],[etmaaltemperatuur]]&lt;stookgrens,stookgrens-jaar_zip[[#This Row],[etmaaltemperatuur]],0),"")</f>
        <v>3.9000000000000004</v>
      </c>
      <c r="N5922" s="101">
        <f>IF(ISNUMBER(jaar_zip[[#This Row],[graaddagen]]),IF(OR(MONTH(jaar_zip[[#This Row],[Datum]])=1,MONTH(jaar_zip[[#This Row],[Datum]])=2,MONTH(jaar_zip[[#This Row],[Datum]])=11,MONTH(jaar_zip[[#This Row],[Datum]])=12),1.1,IF(OR(MONTH(jaar_zip[[#This Row],[Datum]])=3,MONTH(jaar_zip[[#This Row],[Datum]])=10),1,0.8))*jaar_zip[[#This Row],[graaddagen]],"")</f>
        <v>3.1200000000000006</v>
      </c>
      <c r="O5922" s="101">
        <f>IF(ISNUMBER(jaar_zip[[#This Row],[etmaaltemperatuur]]),IF(jaar_zip[[#This Row],[etmaaltemperatuur]]&gt;stookgrens,jaar_zip[[#This Row],[etmaaltemperatuur]]-stookgrens,0),"")</f>
        <v>0</v>
      </c>
    </row>
    <row r="5923" spans="1:15" x14ac:dyDescent="0.25">
      <c r="A5923">
        <v>319</v>
      </c>
      <c r="B5923">
        <v>20240616</v>
      </c>
      <c r="C5923">
        <v>5.3</v>
      </c>
      <c r="D5923">
        <v>15.1</v>
      </c>
      <c r="E5923">
        <v>1960</v>
      </c>
      <c r="F5923">
        <v>1.2</v>
      </c>
      <c r="G5923">
        <v>1005.7</v>
      </c>
      <c r="H5923">
        <v>76</v>
      </c>
      <c r="I5923" s="101" t="s">
        <v>33</v>
      </c>
      <c r="J5923" s="1">
        <f>DATEVALUE(RIGHT(jaar_zip[[#This Row],[YYYYMMDD]],2)&amp;"-"&amp;MID(jaar_zip[[#This Row],[YYYYMMDD]],5,2)&amp;"-"&amp;LEFT(jaar_zip[[#This Row],[YYYYMMDD]],4))</f>
        <v>45459</v>
      </c>
      <c r="K5923" s="101" t="str">
        <f>IF(AND(VALUE(MONTH(jaar_zip[[#This Row],[Datum]]))=1,VALUE(WEEKNUM(jaar_zip[[#This Row],[Datum]],21))&gt;51),RIGHT(YEAR(jaar_zip[[#This Row],[Datum]])-1,2),RIGHT(YEAR(jaar_zip[[#This Row],[Datum]]),2))&amp;"-"&amp; TEXT(WEEKNUM(jaar_zip[[#This Row],[Datum]],21),"00")</f>
        <v>24-24</v>
      </c>
      <c r="L5923" s="101">
        <f>MONTH(jaar_zip[[#This Row],[Datum]])</f>
        <v>6</v>
      </c>
      <c r="M5923" s="101">
        <f>IF(ISNUMBER(jaar_zip[[#This Row],[etmaaltemperatuur]]),IF(jaar_zip[[#This Row],[etmaaltemperatuur]]&lt;stookgrens,stookgrens-jaar_zip[[#This Row],[etmaaltemperatuur]],0),"")</f>
        <v>2.9000000000000004</v>
      </c>
      <c r="N5923" s="101">
        <f>IF(ISNUMBER(jaar_zip[[#This Row],[graaddagen]]),IF(OR(MONTH(jaar_zip[[#This Row],[Datum]])=1,MONTH(jaar_zip[[#This Row],[Datum]])=2,MONTH(jaar_zip[[#This Row],[Datum]])=11,MONTH(jaar_zip[[#This Row],[Datum]])=12),1.1,IF(OR(MONTH(jaar_zip[[#This Row],[Datum]])=3,MONTH(jaar_zip[[#This Row],[Datum]])=10),1,0.8))*jaar_zip[[#This Row],[graaddagen]],"")</f>
        <v>2.3200000000000003</v>
      </c>
      <c r="O5923" s="101">
        <f>IF(ISNUMBER(jaar_zip[[#This Row],[etmaaltemperatuur]]),IF(jaar_zip[[#This Row],[etmaaltemperatuur]]&gt;stookgrens,jaar_zip[[#This Row],[etmaaltemperatuur]]-stookgrens,0),"")</f>
        <v>0</v>
      </c>
    </row>
    <row r="5924" spans="1:15" x14ac:dyDescent="0.25">
      <c r="A5924">
        <v>319</v>
      </c>
      <c r="B5924">
        <v>20240617</v>
      </c>
      <c r="C5924">
        <v>3</v>
      </c>
      <c r="D5924">
        <v>16.100000000000001</v>
      </c>
      <c r="E5924">
        <v>2004</v>
      </c>
      <c r="F5924">
        <v>2.5</v>
      </c>
      <c r="G5924">
        <v>1011.7</v>
      </c>
      <c r="H5924">
        <v>75</v>
      </c>
      <c r="I5924" s="101" t="s">
        <v>33</v>
      </c>
      <c r="J5924" s="1">
        <f>DATEVALUE(RIGHT(jaar_zip[[#This Row],[YYYYMMDD]],2)&amp;"-"&amp;MID(jaar_zip[[#This Row],[YYYYMMDD]],5,2)&amp;"-"&amp;LEFT(jaar_zip[[#This Row],[YYYYMMDD]],4))</f>
        <v>45460</v>
      </c>
      <c r="K5924" s="101" t="str">
        <f>IF(AND(VALUE(MONTH(jaar_zip[[#This Row],[Datum]]))=1,VALUE(WEEKNUM(jaar_zip[[#This Row],[Datum]],21))&gt;51),RIGHT(YEAR(jaar_zip[[#This Row],[Datum]])-1,2),RIGHT(YEAR(jaar_zip[[#This Row],[Datum]]),2))&amp;"-"&amp; TEXT(WEEKNUM(jaar_zip[[#This Row],[Datum]],21),"00")</f>
        <v>24-25</v>
      </c>
      <c r="L5924" s="101">
        <f>MONTH(jaar_zip[[#This Row],[Datum]])</f>
        <v>6</v>
      </c>
      <c r="M5924" s="101">
        <f>IF(ISNUMBER(jaar_zip[[#This Row],[etmaaltemperatuur]]),IF(jaar_zip[[#This Row],[etmaaltemperatuur]]&lt;stookgrens,stookgrens-jaar_zip[[#This Row],[etmaaltemperatuur]],0),"")</f>
        <v>1.8999999999999986</v>
      </c>
      <c r="N5924" s="101">
        <f>IF(ISNUMBER(jaar_zip[[#This Row],[graaddagen]]),IF(OR(MONTH(jaar_zip[[#This Row],[Datum]])=1,MONTH(jaar_zip[[#This Row],[Datum]])=2,MONTH(jaar_zip[[#This Row],[Datum]])=11,MONTH(jaar_zip[[#This Row],[Datum]])=12),1.1,IF(OR(MONTH(jaar_zip[[#This Row],[Datum]])=3,MONTH(jaar_zip[[#This Row],[Datum]])=10),1,0.8))*jaar_zip[[#This Row],[graaddagen]],"")</f>
        <v>1.5199999999999989</v>
      </c>
      <c r="O5924" s="101">
        <f>IF(ISNUMBER(jaar_zip[[#This Row],[etmaaltemperatuur]]),IF(jaar_zip[[#This Row],[etmaaltemperatuur]]&gt;stookgrens,jaar_zip[[#This Row],[etmaaltemperatuur]]-stookgrens,0),"")</f>
        <v>0</v>
      </c>
    </row>
    <row r="5925" spans="1:15" x14ac:dyDescent="0.25">
      <c r="A5925">
        <v>319</v>
      </c>
      <c r="B5925">
        <v>20240618</v>
      </c>
      <c r="C5925">
        <v>2.2999999999999998</v>
      </c>
      <c r="D5925">
        <v>16.2</v>
      </c>
      <c r="E5925">
        <v>647</v>
      </c>
      <c r="F5925">
        <v>9.5</v>
      </c>
      <c r="G5925">
        <v>1013.6</v>
      </c>
      <c r="H5925">
        <v>92</v>
      </c>
      <c r="I5925" s="101" t="s">
        <v>33</v>
      </c>
      <c r="J5925" s="1">
        <f>DATEVALUE(RIGHT(jaar_zip[[#This Row],[YYYYMMDD]],2)&amp;"-"&amp;MID(jaar_zip[[#This Row],[YYYYMMDD]],5,2)&amp;"-"&amp;LEFT(jaar_zip[[#This Row],[YYYYMMDD]],4))</f>
        <v>45461</v>
      </c>
      <c r="K5925" s="101" t="str">
        <f>IF(AND(VALUE(MONTH(jaar_zip[[#This Row],[Datum]]))=1,VALUE(WEEKNUM(jaar_zip[[#This Row],[Datum]],21))&gt;51),RIGHT(YEAR(jaar_zip[[#This Row],[Datum]])-1,2),RIGHT(YEAR(jaar_zip[[#This Row],[Datum]]),2))&amp;"-"&amp; TEXT(WEEKNUM(jaar_zip[[#This Row],[Datum]],21),"00")</f>
        <v>24-25</v>
      </c>
      <c r="L5925" s="101">
        <f>MONTH(jaar_zip[[#This Row],[Datum]])</f>
        <v>6</v>
      </c>
      <c r="M5925" s="101">
        <f>IF(ISNUMBER(jaar_zip[[#This Row],[etmaaltemperatuur]]),IF(jaar_zip[[#This Row],[etmaaltemperatuur]]&lt;stookgrens,stookgrens-jaar_zip[[#This Row],[etmaaltemperatuur]],0),"")</f>
        <v>1.8000000000000007</v>
      </c>
      <c r="N5925" s="101">
        <f>IF(ISNUMBER(jaar_zip[[#This Row],[graaddagen]]),IF(OR(MONTH(jaar_zip[[#This Row],[Datum]])=1,MONTH(jaar_zip[[#This Row],[Datum]])=2,MONTH(jaar_zip[[#This Row],[Datum]])=11,MONTH(jaar_zip[[#This Row],[Datum]])=12),1.1,IF(OR(MONTH(jaar_zip[[#This Row],[Datum]])=3,MONTH(jaar_zip[[#This Row],[Datum]])=10),1,0.8))*jaar_zip[[#This Row],[graaddagen]],"")</f>
        <v>1.4400000000000006</v>
      </c>
      <c r="O5925" s="101">
        <f>IF(ISNUMBER(jaar_zip[[#This Row],[etmaaltemperatuur]]),IF(jaar_zip[[#This Row],[etmaaltemperatuur]]&gt;stookgrens,jaar_zip[[#This Row],[etmaaltemperatuur]]-stookgrens,0),"")</f>
        <v>0</v>
      </c>
    </row>
    <row r="5926" spans="1:15" x14ac:dyDescent="0.25">
      <c r="A5926">
        <v>319</v>
      </c>
      <c r="B5926">
        <v>20240619</v>
      </c>
      <c r="C5926">
        <v>4.5</v>
      </c>
      <c r="D5926">
        <v>16.100000000000001</v>
      </c>
      <c r="E5926">
        <v>2582</v>
      </c>
      <c r="F5926">
        <v>0</v>
      </c>
      <c r="G5926">
        <v>1019.5</v>
      </c>
      <c r="H5926">
        <v>79</v>
      </c>
      <c r="I5926" s="101" t="s">
        <v>33</v>
      </c>
      <c r="J5926" s="1">
        <f>DATEVALUE(RIGHT(jaar_zip[[#This Row],[YYYYMMDD]],2)&amp;"-"&amp;MID(jaar_zip[[#This Row],[YYYYMMDD]],5,2)&amp;"-"&amp;LEFT(jaar_zip[[#This Row],[YYYYMMDD]],4))</f>
        <v>45462</v>
      </c>
      <c r="K5926" s="101" t="str">
        <f>IF(AND(VALUE(MONTH(jaar_zip[[#This Row],[Datum]]))=1,VALUE(WEEKNUM(jaar_zip[[#This Row],[Datum]],21))&gt;51),RIGHT(YEAR(jaar_zip[[#This Row],[Datum]])-1,2),RIGHT(YEAR(jaar_zip[[#This Row],[Datum]]),2))&amp;"-"&amp; TEXT(WEEKNUM(jaar_zip[[#This Row],[Datum]],21),"00")</f>
        <v>24-25</v>
      </c>
      <c r="L5926" s="101">
        <f>MONTH(jaar_zip[[#This Row],[Datum]])</f>
        <v>6</v>
      </c>
      <c r="M5926" s="101">
        <f>IF(ISNUMBER(jaar_zip[[#This Row],[etmaaltemperatuur]]),IF(jaar_zip[[#This Row],[etmaaltemperatuur]]&lt;stookgrens,stookgrens-jaar_zip[[#This Row],[etmaaltemperatuur]],0),"")</f>
        <v>1.8999999999999986</v>
      </c>
      <c r="N5926" s="101">
        <f>IF(ISNUMBER(jaar_zip[[#This Row],[graaddagen]]),IF(OR(MONTH(jaar_zip[[#This Row],[Datum]])=1,MONTH(jaar_zip[[#This Row],[Datum]])=2,MONTH(jaar_zip[[#This Row],[Datum]])=11,MONTH(jaar_zip[[#This Row],[Datum]])=12),1.1,IF(OR(MONTH(jaar_zip[[#This Row],[Datum]])=3,MONTH(jaar_zip[[#This Row],[Datum]])=10),1,0.8))*jaar_zip[[#This Row],[graaddagen]],"")</f>
        <v>1.5199999999999989</v>
      </c>
      <c r="O5926" s="101">
        <f>IF(ISNUMBER(jaar_zip[[#This Row],[etmaaltemperatuur]]),IF(jaar_zip[[#This Row],[etmaaltemperatuur]]&gt;stookgrens,jaar_zip[[#This Row],[etmaaltemperatuur]]-stookgrens,0),"")</f>
        <v>0</v>
      </c>
    </row>
    <row r="5927" spans="1:15" x14ac:dyDescent="0.25">
      <c r="A5927">
        <v>319</v>
      </c>
      <c r="B5927">
        <v>20240620</v>
      </c>
      <c r="C5927">
        <v>3.1</v>
      </c>
      <c r="D5927">
        <v>16.899999999999999</v>
      </c>
      <c r="E5927">
        <v>1774</v>
      </c>
      <c r="F5927">
        <v>-0.1</v>
      </c>
      <c r="G5927">
        <v>1018.6</v>
      </c>
      <c r="H5927">
        <v>78</v>
      </c>
      <c r="I5927" s="101" t="s">
        <v>33</v>
      </c>
      <c r="J5927" s="1">
        <f>DATEVALUE(RIGHT(jaar_zip[[#This Row],[YYYYMMDD]],2)&amp;"-"&amp;MID(jaar_zip[[#This Row],[YYYYMMDD]],5,2)&amp;"-"&amp;LEFT(jaar_zip[[#This Row],[YYYYMMDD]],4))</f>
        <v>45463</v>
      </c>
      <c r="K5927" s="101" t="str">
        <f>IF(AND(VALUE(MONTH(jaar_zip[[#This Row],[Datum]]))=1,VALUE(WEEKNUM(jaar_zip[[#This Row],[Datum]],21))&gt;51),RIGHT(YEAR(jaar_zip[[#This Row],[Datum]])-1,2),RIGHT(YEAR(jaar_zip[[#This Row],[Datum]]),2))&amp;"-"&amp; TEXT(WEEKNUM(jaar_zip[[#This Row],[Datum]],21),"00")</f>
        <v>24-25</v>
      </c>
      <c r="L5927" s="101">
        <f>MONTH(jaar_zip[[#This Row],[Datum]])</f>
        <v>6</v>
      </c>
      <c r="M5927" s="101">
        <f>IF(ISNUMBER(jaar_zip[[#This Row],[etmaaltemperatuur]]),IF(jaar_zip[[#This Row],[etmaaltemperatuur]]&lt;stookgrens,stookgrens-jaar_zip[[#This Row],[etmaaltemperatuur]],0),"")</f>
        <v>1.1000000000000014</v>
      </c>
      <c r="N5927" s="101">
        <f>IF(ISNUMBER(jaar_zip[[#This Row],[graaddagen]]),IF(OR(MONTH(jaar_zip[[#This Row],[Datum]])=1,MONTH(jaar_zip[[#This Row],[Datum]])=2,MONTH(jaar_zip[[#This Row],[Datum]])=11,MONTH(jaar_zip[[#This Row],[Datum]])=12),1.1,IF(OR(MONTH(jaar_zip[[#This Row],[Datum]])=3,MONTH(jaar_zip[[#This Row],[Datum]])=10),1,0.8))*jaar_zip[[#This Row],[graaddagen]],"")</f>
        <v>0.88000000000000123</v>
      </c>
      <c r="O5927" s="101">
        <f>IF(ISNUMBER(jaar_zip[[#This Row],[etmaaltemperatuur]]),IF(jaar_zip[[#This Row],[etmaaltemperatuur]]&gt;stookgrens,jaar_zip[[#This Row],[etmaaltemperatuur]]-stookgrens,0),"")</f>
        <v>0</v>
      </c>
    </row>
    <row r="5928" spans="1:15" x14ac:dyDescent="0.25">
      <c r="A5928">
        <v>319</v>
      </c>
      <c r="B5928">
        <v>20240621</v>
      </c>
      <c r="C5928">
        <v>2.8</v>
      </c>
      <c r="D5928">
        <v>16.2</v>
      </c>
      <c r="E5928">
        <v>643</v>
      </c>
      <c r="F5928">
        <v>5.8</v>
      </c>
      <c r="G5928">
        <v>1013.3</v>
      </c>
      <c r="H5928">
        <v>86</v>
      </c>
      <c r="I5928" s="101" t="s">
        <v>33</v>
      </c>
      <c r="J5928" s="1">
        <f>DATEVALUE(RIGHT(jaar_zip[[#This Row],[YYYYMMDD]],2)&amp;"-"&amp;MID(jaar_zip[[#This Row],[YYYYMMDD]],5,2)&amp;"-"&amp;LEFT(jaar_zip[[#This Row],[YYYYMMDD]],4))</f>
        <v>45464</v>
      </c>
      <c r="K5928" s="101" t="str">
        <f>IF(AND(VALUE(MONTH(jaar_zip[[#This Row],[Datum]]))=1,VALUE(WEEKNUM(jaar_zip[[#This Row],[Datum]],21))&gt;51),RIGHT(YEAR(jaar_zip[[#This Row],[Datum]])-1,2),RIGHT(YEAR(jaar_zip[[#This Row],[Datum]]),2))&amp;"-"&amp; TEXT(WEEKNUM(jaar_zip[[#This Row],[Datum]],21),"00")</f>
        <v>24-25</v>
      </c>
      <c r="L5928" s="101">
        <f>MONTH(jaar_zip[[#This Row],[Datum]])</f>
        <v>6</v>
      </c>
      <c r="M5928" s="101">
        <f>IF(ISNUMBER(jaar_zip[[#This Row],[etmaaltemperatuur]]),IF(jaar_zip[[#This Row],[etmaaltemperatuur]]&lt;stookgrens,stookgrens-jaar_zip[[#This Row],[etmaaltemperatuur]],0),"")</f>
        <v>1.8000000000000007</v>
      </c>
      <c r="N5928" s="101">
        <f>IF(ISNUMBER(jaar_zip[[#This Row],[graaddagen]]),IF(OR(MONTH(jaar_zip[[#This Row],[Datum]])=1,MONTH(jaar_zip[[#This Row],[Datum]])=2,MONTH(jaar_zip[[#This Row],[Datum]])=11,MONTH(jaar_zip[[#This Row],[Datum]])=12),1.1,IF(OR(MONTH(jaar_zip[[#This Row],[Datum]])=3,MONTH(jaar_zip[[#This Row],[Datum]])=10),1,0.8))*jaar_zip[[#This Row],[graaddagen]],"")</f>
        <v>1.4400000000000006</v>
      </c>
      <c r="O5928" s="101">
        <f>IF(ISNUMBER(jaar_zip[[#This Row],[etmaaltemperatuur]]),IF(jaar_zip[[#This Row],[etmaaltemperatuur]]&gt;stookgrens,jaar_zip[[#This Row],[etmaaltemperatuur]]-stookgrens,0),"")</f>
        <v>0</v>
      </c>
    </row>
    <row r="5929" spans="1:15" x14ac:dyDescent="0.25">
      <c r="A5929">
        <v>319</v>
      </c>
      <c r="B5929">
        <v>20240622</v>
      </c>
      <c r="C5929">
        <v>3.3</v>
      </c>
      <c r="D5929">
        <v>16.399999999999999</v>
      </c>
      <c r="E5929">
        <v>1828</v>
      </c>
      <c r="F5929">
        <v>0.4</v>
      </c>
      <c r="G5929">
        <v>1014.3</v>
      </c>
      <c r="H5929">
        <v>80</v>
      </c>
      <c r="I5929" s="101" t="s">
        <v>33</v>
      </c>
      <c r="J5929" s="1">
        <f>DATEVALUE(RIGHT(jaar_zip[[#This Row],[YYYYMMDD]],2)&amp;"-"&amp;MID(jaar_zip[[#This Row],[YYYYMMDD]],5,2)&amp;"-"&amp;LEFT(jaar_zip[[#This Row],[YYYYMMDD]],4))</f>
        <v>45465</v>
      </c>
      <c r="K5929" s="101" t="str">
        <f>IF(AND(VALUE(MONTH(jaar_zip[[#This Row],[Datum]]))=1,VALUE(WEEKNUM(jaar_zip[[#This Row],[Datum]],21))&gt;51),RIGHT(YEAR(jaar_zip[[#This Row],[Datum]])-1,2),RIGHT(YEAR(jaar_zip[[#This Row],[Datum]]),2))&amp;"-"&amp; TEXT(WEEKNUM(jaar_zip[[#This Row],[Datum]],21),"00")</f>
        <v>24-25</v>
      </c>
      <c r="L5929" s="101">
        <f>MONTH(jaar_zip[[#This Row],[Datum]])</f>
        <v>6</v>
      </c>
      <c r="M5929" s="101">
        <f>IF(ISNUMBER(jaar_zip[[#This Row],[etmaaltemperatuur]]),IF(jaar_zip[[#This Row],[etmaaltemperatuur]]&lt;stookgrens,stookgrens-jaar_zip[[#This Row],[etmaaltemperatuur]],0),"")</f>
        <v>1.6000000000000014</v>
      </c>
      <c r="N5929" s="101">
        <f>IF(ISNUMBER(jaar_zip[[#This Row],[graaddagen]]),IF(OR(MONTH(jaar_zip[[#This Row],[Datum]])=1,MONTH(jaar_zip[[#This Row],[Datum]])=2,MONTH(jaar_zip[[#This Row],[Datum]])=11,MONTH(jaar_zip[[#This Row],[Datum]])=12),1.1,IF(OR(MONTH(jaar_zip[[#This Row],[Datum]])=3,MONTH(jaar_zip[[#This Row],[Datum]])=10),1,0.8))*jaar_zip[[#This Row],[graaddagen]],"")</f>
        <v>1.2800000000000011</v>
      </c>
      <c r="O5929" s="101">
        <f>IF(ISNUMBER(jaar_zip[[#This Row],[etmaaltemperatuur]]),IF(jaar_zip[[#This Row],[etmaaltemperatuur]]&gt;stookgrens,jaar_zip[[#This Row],[etmaaltemperatuur]]-stookgrens,0),"")</f>
        <v>0</v>
      </c>
    </row>
    <row r="5930" spans="1:15" x14ac:dyDescent="0.25">
      <c r="A5930">
        <v>319</v>
      </c>
      <c r="B5930">
        <v>20240623</v>
      </c>
      <c r="C5930">
        <v>2.5</v>
      </c>
      <c r="D5930">
        <v>17.899999999999999</v>
      </c>
      <c r="E5930">
        <v>2708</v>
      </c>
      <c r="F5930">
        <v>0</v>
      </c>
      <c r="G5930">
        <v>1020</v>
      </c>
      <c r="H5930">
        <v>73</v>
      </c>
      <c r="I5930" s="101" t="s">
        <v>33</v>
      </c>
      <c r="J5930" s="1">
        <f>DATEVALUE(RIGHT(jaar_zip[[#This Row],[YYYYMMDD]],2)&amp;"-"&amp;MID(jaar_zip[[#This Row],[YYYYMMDD]],5,2)&amp;"-"&amp;LEFT(jaar_zip[[#This Row],[YYYYMMDD]],4))</f>
        <v>45466</v>
      </c>
      <c r="K5930" s="101" t="str">
        <f>IF(AND(VALUE(MONTH(jaar_zip[[#This Row],[Datum]]))=1,VALUE(WEEKNUM(jaar_zip[[#This Row],[Datum]],21))&gt;51),RIGHT(YEAR(jaar_zip[[#This Row],[Datum]])-1,2),RIGHT(YEAR(jaar_zip[[#This Row],[Datum]]),2))&amp;"-"&amp; TEXT(WEEKNUM(jaar_zip[[#This Row],[Datum]],21),"00")</f>
        <v>24-25</v>
      </c>
      <c r="L5930" s="101">
        <f>MONTH(jaar_zip[[#This Row],[Datum]])</f>
        <v>6</v>
      </c>
      <c r="M5930" s="101">
        <f>IF(ISNUMBER(jaar_zip[[#This Row],[etmaaltemperatuur]]),IF(jaar_zip[[#This Row],[etmaaltemperatuur]]&lt;stookgrens,stookgrens-jaar_zip[[#This Row],[etmaaltemperatuur]],0),"")</f>
        <v>0.10000000000000142</v>
      </c>
      <c r="N5930" s="101">
        <f>IF(ISNUMBER(jaar_zip[[#This Row],[graaddagen]]),IF(OR(MONTH(jaar_zip[[#This Row],[Datum]])=1,MONTH(jaar_zip[[#This Row],[Datum]])=2,MONTH(jaar_zip[[#This Row],[Datum]])=11,MONTH(jaar_zip[[#This Row],[Datum]])=12),1.1,IF(OR(MONTH(jaar_zip[[#This Row],[Datum]])=3,MONTH(jaar_zip[[#This Row],[Datum]])=10),1,0.8))*jaar_zip[[#This Row],[graaddagen]],"")</f>
        <v>8.000000000000114E-2</v>
      </c>
      <c r="O5930" s="101">
        <f>IF(ISNUMBER(jaar_zip[[#This Row],[etmaaltemperatuur]]),IF(jaar_zip[[#This Row],[etmaaltemperatuur]]&gt;stookgrens,jaar_zip[[#This Row],[etmaaltemperatuur]]-stookgrens,0),"")</f>
        <v>0</v>
      </c>
    </row>
    <row r="5931" spans="1:15" x14ac:dyDescent="0.25">
      <c r="A5931">
        <v>319</v>
      </c>
      <c r="B5931">
        <v>20240624</v>
      </c>
      <c r="C5931">
        <v>1.7</v>
      </c>
      <c r="D5931">
        <v>19.399999999999999</v>
      </c>
      <c r="E5931">
        <v>2779</v>
      </c>
      <c r="F5931">
        <v>0</v>
      </c>
      <c r="G5931">
        <v>1019.7</v>
      </c>
      <c r="H5931">
        <v>70</v>
      </c>
      <c r="I5931" s="101" t="s">
        <v>33</v>
      </c>
      <c r="J5931" s="1">
        <f>DATEVALUE(RIGHT(jaar_zip[[#This Row],[YYYYMMDD]],2)&amp;"-"&amp;MID(jaar_zip[[#This Row],[YYYYMMDD]],5,2)&amp;"-"&amp;LEFT(jaar_zip[[#This Row],[YYYYMMDD]],4))</f>
        <v>45467</v>
      </c>
      <c r="K5931" s="101" t="str">
        <f>IF(AND(VALUE(MONTH(jaar_zip[[#This Row],[Datum]]))=1,VALUE(WEEKNUM(jaar_zip[[#This Row],[Datum]],21))&gt;51),RIGHT(YEAR(jaar_zip[[#This Row],[Datum]])-1,2),RIGHT(YEAR(jaar_zip[[#This Row],[Datum]]),2))&amp;"-"&amp; TEXT(WEEKNUM(jaar_zip[[#This Row],[Datum]],21),"00")</f>
        <v>24-26</v>
      </c>
      <c r="L5931" s="101">
        <f>MONTH(jaar_zip[[#This Row],[Datum]])</f>
        <v>6</v>
      </c>
      <c r="M5931" s="101">
        <f>IF(ISNUMBER(jaar_zip[[#This Row],[etmaaltemperatuur]]),IF(jaar_zip[[#This Row],[etmaaltemperatuur]]&lt;stookgrens,stookgrens-jaar_zip[[#This Row],[etmaaltemperatuur]],0),"")</f>
        <v>0</v>
      </c>
      <c r="N5931" s="101">
        <f>IF(ISNUMBER(jaar_zip[[#This Row],[graaddagen]]),IF(OR(MONTH(jaar_zip[[#This Row],[Datum]])=1,MONTH(jaar_zip[[#This Row],[Datum]])=2,MONTH(jaar_zip[[#This Row],[Datum]])=11,MONTH(jaar_zip[[#This Row],[Datum]])=12),1.1,IF(OR(MONTH(jaar_zip[[#This Row],[Datum]])=3,MONTH(jaar_zip[[#This Row],[Datum]])=10),1,0.8))*jaar_zip[[#This Row],[graaddagen]],"")</f>
        <v>0</v>
      </c>
      <c r="O5931" s="101">
        <f>IF(ISNUMBER(jaar_zip[[#This Row],[etmaaltemperatuur]]),IF(jaar_zip[[#This Row],[etmaaltemperatuur]]&gt;stookgrens,jaar_zip[[#This Row],[etmaaltemperatuur]]-stookgrens,0),"")</f>
        <v>1.3999999999999986</v>
      </c>
    </row>
    <row r="5932" spans="1:15" x14ac:dyDescent="0.25">
      <c r="A5932">
        <v>319</v>
      </c>
      <c r="B5932">
        <v>20240625</v>
      </c>
      <c r="C5932">
        <v>3.2</v>
      </c>
      <c r="D5932">
        <v>22.4</v>
      </c>
      <c r="E5932">
        <v>2871</v>
      </c>
      <c r="F5932">
        <v>0</v>
      </c>
      <c r="G5932">
        <v>1014.7</v>
      </c>
      <c r="H5932">
        <v>68</v>
      </c>
      <c r="I5932" s="101" t="s">
        <v>33</v>
      </c>
      <c r="J5932" s="1">
        <f>DATEVALUE(RIGHT(jaar_zip[[#This Row],[YYYYMMDD]],2)&amp;"-"&amp;MID(jaar_zip[[#This Row],[YYYYMMDD]],5,2)&amp;"-"&amp;LEFT(jaar_zip[[#This Row],[YYYYMMDD]],4))</f>
        <v>45468</v>
      </c>
      <c r="K5932" s="101" t="str">
        <f>IF(AND(VALUE(MONTH(jaar_zip[[#This Row],[Datum]]))=1,VALUE(WEEKNUM(jaar_zip[[#This Row],[Datum]],21))&gt;51),RIGHT(YEAR(jaar_zip[[#This Row],[Datum]])-1,2),RIGHT(YEAR(jaar_zip[[#This Row],[Datum]]),2))&amp;"-"&amp; TEXT(WEEKNUM(jaar_zip[[#This Row],[Datum]],21),"00")</f>
        <v>24-26</v>
      </c>
      <c r="L5932" s="101">
        <f>MONTH(jaar_zip[[#This Row],[Datum]])</f>
        <v>6</v>
      </c>
      <c r="M5932" s="101">
        <f>IF(ISNUMBER(jaar_zip[[#This Row],[etmaaltemperatuur]]),IF(jaar_zip[[#This Row],[etmaaltemperatuur]]&lt;stookgrens,stookgrens-jaar_zip[[#This Row],[etmaaltemperatuur]],0),"")</f>
        <v>0</v>
      </c>
      <c r="N5932" s="101">
        <f>IF(ISNUMBER(jaar_zip[[#This Row],[graaddagen]]),IF(OR(MONTH(jaar_zip[[#This Row],[Datum]])=1,MONTH(jaar_zip[[#This Row],[Datum]])=2,MONTH(jaar_zip[[#This Row],[Datum]])=11,MONTH(jaar_zip[[#This Row],[Datum]])=12),1.1,IF(OR(MONTH(jaar_zip[[#This Row],[Datum]])=3,MONTH(jaar_zip[[#This Row],[Datum]])=10),1,0.8))*jaar_zip[[#This Row],[graaddagen]],"")</f>
        <v>0</v>
      </c>
      <c r="O5932" s="101">
        <f>IF(ISNUMBER(jaar_zip[[#This Row],[etmaaltemperatuur]]),IF(jaar_zip[[#This Row],[etmaaltemperatuur]]&gt;stookgrens,jaar_zip[[#This Row],[etmaaltemperatuur]]-stookgrens,0),"")</f>
        <v>4.3999999999999986</v>
      </c>
    </row>
    <row r="5933" spans="1:15" x14ac:dyDescent="0.25">
      <c r="A5933">
        <v>319</v>
      </c>
      <c r="B5933">
        <v>20240626</v>
      </c>
      <c r="C5933">
        <v>2.2000000000000002</v>
      </c>
      <c r="D5933">
        <v>23.6</v>
      </c>
      <c r="E5933">
        <v>2856</v>
      </c>
      <c r="F5933">
        <v>0</v>
      </c>
      <c r="G5933">
        <v>1010.6</v>
      </c>
      <c r="H5933">
        <v>69</v>
      </c>
      <c r="I5933" s="101" t="s">
        <v>33</v>
      </c>
      <c r="J5933" s="1">
        <f>DATEVALUE(RIGHT(jaar_zip[[#This Row],[YYYYMMDD]],2)&amp;"-"&amp;MID(jaar_zip[[#This Row],[YYYYMMDD]],5,2)&amp;"-"&amp;LEFT(jaar_zip[[#This Row],[YYYYMMDD]],4))</f>
        <v>45469</v>
      </c>
      <c r="K5933" s="101" t="str">
        <f>IF(AND(VALUE(MONTH(jaar_zip[[#This Row],[Datum]]))=1,VALUE(WEEKNUM(jaar_zip[[#This Row],[Datum]],21))&gt;51),RIGHT(YEAR(jaar_zip[[#This Row],[Datum]])-1,2),RIGHT(YEAR(jaar_zip[[#This Row],[Datum]]),2))&amp;"-"&amp; TEXT(WEEKNUM(jaar_zip[[#This Row],[Datum]],21),"00")</f>
        <v>24-26</v>
      </c>
      <c r="L5933" s="101">
        <f>MONTH(jaar_zip[[#This Row],[Datum]])</f>
        <v>6</v>
      </c>
      <c r="M5933" s="101">
        <f>IF(ISNUMBER(jaar_zip[[#This Row],[etmaaltemperatuur]]),IF(jaar_zip[[#This Row],[etmaaltemperatuur]]&lt;stookgrens,stookgrens-jaar_zip[[#This Row],[etmaaltemperatuur]],0),"")</f>
        <v>0</v>
      </c>
      <c r="N5933" s="101">
        <f>IF(ISNUMBER(jaar_zip[[#This Row],[graaddagen]]),IF(OR(MONTH(jaar_zip[[#This Row],[Datum]])=1,MONTH(jaar_zip[[#This Row],[Datum]])=2,MONTH(jaar_zip[[#This Row],[Datum]])=11,MONTH(jaar_zip[[#This Row],[Datum]])=12),1.1,IF(OR(MONTH(jaar_zip[[#This Row],[Datum]])=3,MONTH(jaar_zip[[#This Row],[Datum]])=10),1,0.8))*jaar_zip[[#This Row],[graaddagen]],"")</f>
        <v>0</v>
      </c>
      <c r="O5933" s="101">
        <f>IF(ISNUMBER(jaar_zip[[#This Row],[etmaaltemperatuur]]),IF(jaar_zip[[#This Row],[etmaaltemperatuur]]&gt;stookgrens,jaar_zip[[#This Row],[etmaaltemperatuur]]-stookgrens,0),"")</f>
        <v>5.6000000000000014</v>
      </c>
    </row>
    <row r="5934" spans="1:15" x14ac:dyDescent="0.25">
      <c r="A5934">
        <v>319</v>
      </c>
      <c r="B5934">
        <v>20240627</v>
      </c>
      <c r="C5934">
        <v>3.9</v>
      </c>
      <c r="D5934">
        <v>22</v>
      </c>
      <c r="E5934">
        <v>2297</v>
      </c>
      <c r="F5934">
        <v>0</v>
      </c>
      <c r="G5934">
        <v>1009.6</v>
      </c>
      <c r="H5934">
        <v>66</v>
      </c>
      <c r="I5934" s="101" t="s">
        <v>33</v>
      </c>
      <c r="J5934" s="1">
        <f>DATEVALUE(RIGHT(jaar_zip[[#This Row],[YYYYMMDD]],2)&amp;"-"&amp;MID(jaar_zip[[#This Row],[YYYYMMDD]],5,2)&amp;"-"&amp;LEFT(jaar_zip[[#This Row],[YYYYMMDD]],4))</f>
        <v>45470</v>
      </c>
      <c r="K5934" s="101" t="str">
        <f>IF(AND(VALUE(MONTH(jaar_zip[[#This Row],[Datum]]))=1,VALUE(WEEKNUM(jaar_zip[[#This Row],[Datum]],21))&gt;51),RIGHT(YEAR(jaar_zip[[#This Row],[Datum]])-1,2),RIGHT(YEAR(jaar_zip[[#This Row],[Datum]]),2))&amp;"-"&amp; TEXT(WEEKNUM(jaar_zip[[#This Row],[Datum]],21),"00")</f>
        <v>24-26</v>
      </c>
      <c r="L5934" s="101">
        <f>MONTH(jaar_zip[[#This Row],[Datum]])</f>
        <v>6</v>
      </c>
      <c r="M5934" s="101">
        <f>IF(ISNUMBER(jaar_zip[[#This Row],[etmaaltemperatuur]]),IF(jaar_zip[[#This Row],[etmaaltemperatuur]]&lt;stookgrens,stookgrens-jaar_zip[[#This Row],[etmaaltemperatuur]],0),"")</f>
        <v>0</v>
      </c>
      <c r="N5934" s="101">
        <f>IF(ISNUMBER(jaar_zip[[#This Row],[graaddagen]]),IF(OR(MONTH(jaar_zip[[#This Row],[Datum]])=1,MONTH(jaar_zip[[#This Row],[Datum]])=2,MONTH(jaar_zip[[#This Row],[Datum]])=11,MONTH(jaar_zip[[#This Row],[Datum]])=12),1.1,IF(OR(MONTH(jaar_zip[[#This Row],[Datum]])=3,MONTH(jaar_zip[[#This Row],[Datum]])=10),1,0.8))*jaar_zip[[#This Row],[graaddagen]],"")</f>
        <v>0</v>
      </c>
      <c r="O5934" s="101">
        <f>IF(ISNUMBER(jaar_zip[[#This Row],[etmaaltemperatuur]]),IF(jaar_zip[[#This Row],[etmaaltemperatuur]]&gt;stookgrens,jaar_zip[[#This Row],[etmaaltemperatuur]]-stookgrens,0),"")</f>
        <v>4</v>
      </c>
    </row>
    <row r="5935" spans="1:15" x14ac:dyDescent="0.25">
      <c r="A5935">
        <v>319</v>
      </c>
      <c r="B5935">
        <v>20240628</v>
      </c>
      <c r="C5935">
        <v>4</v>
      </c>
      <c r="D5935">
        <v>17.100000000000001</v>
      </c>
      <c r="E5935">
        <v>2412</v>
      </c>
      <c r="F5935">
        <v>0</v>
      </c>
      <c r="G5935">
        <v>1016.5</v>
      </c>
      <c r="H5935">
        <v>68</v>
      </c>
      <c r="I5935" s="101" t="s">
        <v>33</v>
      </c>
      <c r="J5935" s="1">
        <f>DATEVALUE(RIGHT(jaar_zip[[#This Row],[YYYYMMDD]],2)&amp;"-"&amp;MID(jaar_zip[[#This Row],[YYYYMMDD]],5,2)&amp;"-"&amp;LEFT(jaar_zip[[#This Row],[YYYYMMDD]],4))</f>
        <v>45471</v>
      </c>
      <c r="K5935" s="101" t="str">
        <f>IF(AND(VALUE(MONTH(jaar_zip[[#This Row],[Datum]]))=1,VALUE(WEEKNUM(jaar_zip[[#This Row],[Datum]],21))&gt;51),RIGHT(YEAR(jaar_zip[[#This Row],[Datum]])-1,2),RIGHT(YEAR(jaar_zip[[#This Row],[Datum]]),2))&amp;"-"&amp; TEXT(WEEKNUM(jaar_zip[[#This Row],[Datum]],21),"00")</f>
        <v>24-26</v>
      </c>
      <c r="L5935" s="101">
        <f>MONTH(jaar_zip[[#This Row],[Datum]])</f>
        <v>6</v>
      </c>
      <c r="M5935" s="101">
        <f>IF(ISNUMBER(jaar_zip[[#This Row],[etmaaltemperatuur]]),IF(jaar_zip[[#This Row],[etmaaltemperatuur]]&lt;stookgrens,stookgrens-jaar_zip[[#This Row],[etmaaltemperatuur]],0),"")</f>
        <v>0.89999999999999858</v>
      </c>
      <c r="N5935" s="101">
        <f>IF(ISNUMBER(jaar_zip[[#This Row],[graaddagen]]),IF(OR(MONTH(jaar_zip[[#This Row],[Datum]])=1,MONTH(jaar_zip[[#This Row],[Datum]])=2,MONTH(jaar_zip[[#This Row],[Datum]])=11,MONTH(jaar_zip[[#This Row],[Datum]])=12),1.1,IF(OR(MONTH(jaar_zip[[#This Row],[Datum]])=3,MONTH(jaar_zip[[#This Row],[Datum]])=10),1,0.8))*jaar_zip[[#This Row],[graaddagen]],"")</f>
        <v>0.71999999999999886</v>
      </c>
      <c r="O5935" s="101">
        <f>IF(ISNUMBER(jaar_zip[[#This Row],[etmaaltemperatuur]]),IF(jaar_zip[[#This Row],[etmaaltemperatuur]]&gt;stookgrens,jaar_zip[[#This Row],[etmaaltemperatuur]]-stookgrens,0),"")</f>
        <v>0</v>
      </c>
    </row>
    <row r="5936" spans="1:15" x14ac:dyDescent="0.25">
      <c r="A5936">
        <v>319</v>
      </c>
      <c r="B5936">
        <v>20240629</v>
      </c>
      <c r="C5936">
        <v>2.2000000000000002</v>
      </c>
      <c r="D5936">
        <v>17.899999999999999</v>
      </c>
      <c r="E5936">
        <v>2218</v>
      </c>
      <c r="F5936">
        <v>1.6</v>
      </c>
      <c r="G5936">
        <v>1013.3</v>
      </c>
      <c r="H5936">
        <v>73</v>
      </c>
      <c r="I5936" s="101" t="s">
        <v>33</v>
      </c>
      <c r="J5936" s="1">
        <f>DATEVALUE(RIGHT(jaar_zip[[#This Row],[YYYYMMDD]],2)&amp;"-"&amp;MID(jaar_zip[[#This Row],[YYYYMMDD]],5,2)&amp;"-"&amp;LEFT(jaar_zip[[#This Row],[YYYYMMDD]],4))</f>
        <v>45472</v>
      </c>
      <c r="K5936" s="101" t="str">
        <f>IF(AND(VALUE(MONTH(jaar_zip[[#This Row],[Datum]]))=1,VALUE(WEEKNUM(jaar_zip[[#This Row],[Datum]],21))&gt;51),RIGHT(YEAR(jaar_zip[[#This Row],[Datum]])-1,2),RIGHT(YEAR(jaar_zip[[#This Row],[Datum]]),2))&amp;"-"&amp; TEXT(WEEKNUM(jaar_zip[[#This Row],[Datum]],21),"00")</f>
        <v>24-26</v>
      </c>
      <c r="L5936" s="101">
        <f>MONTH(jaar_zip[[#This Row],[Datum]])</f>
        <v>6</v>
      </c>
      <c r="M5936" s="101">
        <f>IF(ISNUMBER(jaar_zip[[#This Row],[etmaaltemperatuur]]),IF(jaar_zip[[#This Row],[etmaaltemperatuur]]&lt;stookgrens,stookgrens-jaar_zip[[#This Row],[etmaaltemperatuur]],0),"")</f>
        <v>0.10000000000000142</v>
      </c>
      <c r="N5936" s="101">
        <f>IF(ISNUMBER(jaar_zip[[#This Row],[graaddagen]]),IF(OR(MONTH(jaar_zip[[#This Row],[Datum]])=1,MONTH(jaar_zip[[#This Row],[Datum]])=2,MONTH(jaar_zip[[#This Row],[Datum]])=11,MONTH(jaar_zip[[#This Row],[Datum]])=12),1.1,IF(OR(MONTH(jaar_zip[[#This Row],[Datum]])=3,MONTH(jaar_zip[[#This Row],[Datum]])=10),1,0.8))*jaar_zip[[#This Row],[graaddagen]],"")</f>
        <v>8.000000000000114E-2</v>
      </c>
      <c r="O5936" s="101">
        <f>IF(ISNUMBER(jaar_zip[[#This Row],[etmaaltemperatuur]]),IF(jaar_zip[[#This Row],[etmaaltemperatuur]]&gt;stookgrens,jaar_zip[[#This Row],[etmaaltemperatuur]]-stookgrens,0),"")</f>
        <v>0</v>
      </c>
    </row>
    <row r="5937" spans="1:15" x14ac:dyDescent="0.25">
      <c r="A5937">
        <v>319</v>
      </c>
      <c r="B5937">
        <v>20240630</v>
      </c>
      <c r="C5937">
        <v>3.4</v>
      </c>
      <c r="D5937">
        <v>17.2</v>
      </c>
      <c r="E5937">
        <v>1714</v>
      </c>
      <c r="F5937">
        <v>5.6</v>
      </c>
      <c r="G5937">
        <v>1011.6</v>
      </c>
      <c r="H5937">
        <v>79</v>
      </c>
      <c r="I5937" s="101" t="s">
        <v>33</v>
      </c>
      <c r="J5937" s="1">
        <f>DATEVALUE(RIGHT(jaar_zip[[#This Row],[YYYYMMDD]],2)&amp;"-"&amp;MID(jaar_zip[[#This Row],[YYYYMMDD]],5,2)&amp;"-"&amp;LEFT(jaar_zip[[#This Row],[YYYYMMDD]],4))</f>
        <v>45473</v>
      </c>
      <c r="K5937" s="101" t="str">
        <f>IF(AND(VALUE(MONTH(jaar_zip[[#This Row],[Datum]]))=1,VALUE(WEEKNUM(jaar_zip[[#This Row],[Datum]],21))&gt;51),RIGHT(YEAR(jaar_zip[[#This Row],[Datum]])-1,2),RIGHT(YEAR(jaar_zip[[#This Row],[Datum]]),2))&amp;"-"&amp; TEXT(WEEKNUM(jaar_zip[[#This Row],[Datum]],21),"00")</f>
        <v>24-26</v>
      </c>
      <c r="L5937" s="101">
        <f>MONTH(jaar_zip[[#This Row],[Datum]])</f>
        <v>6</v>
      </c>
      <c r="M5937" s="101">
        <f>IF(ISNUMBER(jaar_zip[[#This Row],[etmaaltemperatuur]]),IF(jaar_zip[[#This Row],[etmaaltemperatuur]]&lt;stookgrens,stookgrens-jaar_zip[[#This Row],[etmaaltemperatuur]],0),"")</f>
        <v>0.80000000000000071</v>
      </c>
      <c r="N5937" s="101">
        <f>IF(ISNUMBER(jaar_zip[[#This Row],[graaddagen]]),IF(OR(MONTH(jaar_zip[[#This Row],[Datum]])=1,MONTH(jaar_zip[[#This Row],[Datum]])=2,MONTH(jaar_zip[[#This Row],[Datum]])=11,MONTH(jaar_zip[[#This Row],[Datum]])=12),1.1,IF(OR(MONTH(jaar_zip[[#This Row],[Datum]])=3,MONTH(jaar_zip[[#This Row],[Datum]])=10),1,0.8))*jaar_zip[[#This Row],[graaddagen]],"")</f>
        <v>0.64000000000000057</v>
      </c>
      <c r="O5937" s="101">
        <f>IF(ISNUMBER(jaar_zip[[#This Row],[etmaaltemperatuur]]),IF(jaar_zip[[#This Row],[etmaaltemperatuur]]&gt;stookgrens,jaar_zip[[#This Row],[etmaaltemperatuur]]-stookgrens,0),"")</f>
        <v>0</v>
      </c>
    </row>
    <row r="5938" spans="1:15" x14ac:dyDescent="0.25">
      <c r="A5938">
        <v>319</v>
      </c>
      <c r="B5938">
        <v>20240701</v>
      </c>
      <c r="C5938">
        <v>3.5</v>
      </c>
      <c r="D5938">
        <v>16.100000000000001</v>
      </c>
      <c r="E5938">
        <v>1800</v>
      </c>
      <c r="F5938">
        <v>-0.1</v>
      </c>
      <c r="G5938">
        <v>1016.8</v>
      </c>
      <c r="H5938">
        <v>72</v>
      </c>
      <c r="I5938" s="101" t="s">
        <v>33</v>
      </c>
      <c r="J5938" s="1">
        <f>DATEVALUE(RIGHT(jaar_zip[[#This Row],[YYYYMMDD]],2)&amp;"-"&amp;MID(jaar_zip[[#This Row],[YYYYMMDD]],5,2)&amp;"-"&amp;LEFT(jaar_zip[[#This Row],[YYYYMMDD]],4))</f>
        <v>45474</v>
      </c>
      <c r="K5938" s="101" t="str">
        <f>IF(AND(VALUE(MONTH(jaar_zip[[#This Row],[Datum]]))=1,VALUE(WEEKNUM(jaar_zip[[#This Row],[Datum]],21))&gt;51),RIGHT(YEAR(jaar_zip[[#This Row],[Datum]])-1,2),RIGHT(YEAR(jaar_zip[[#This Row],[Datum]]),2))&amp;"-"&amp; TEXT(WEEKNUM(jaar_zip[[#This Row],[Datum]],21),"00")</f>
        <v>24-27</v>
      </c>
      <c r="L5938" s="101">
        <f>MONTH(jaar_zip[[#This Row],[Datum]])</f>
        <v>7</v>
      </c>
      <c r="M5938" s="101">
        <f>IF(ISNUMBER(jaar_zip[[#This Row],[etmaaltemperatuur]]),IF(jaar_zip[[#This Row],[etmaaltemperatuur]]&lt;stookgrens,stookgrens-jaar_zip[[#This Row],[etmaaltemperatuur]],0),"")</f>
        <v>1.8999999999999986</v>
      </c>
      <c r="N5938" s="101">
        <f>IF(ISNUMBER(jaar_zip[[#This Row],[graaddagen]]),IF(OR(MONTH(jaar_zip[[#This Row],[Datum]])=1,MONTH(jaar_zip[[#This Row],[Datum]])=2,MONTH(jaar_zip[[#This Row],[Datum]])=11,MONTH(jaar_zip[[#This Row],[Datum]])=12),1.1,IF(OR(MONTH(jaar_zip[[#This Row],[Datum]])=3,MONTH(jaar_zip[[#This Row],[Datum]])=10),1,0.8))*jaar_zip[[#This Row],[graaddagen]],"")</f>
        <v>1.5199999999999989</v>
      </c>
      <c r="O5938" s="101">
        <f>IF(ISNUMBER(jaar_zip[[#This Row],[etmaaltemperatuur]]),IF(jaar_zip[[#This Row],[etmaaltemperatuur]]&gt;stookgrens,jaar_zip[[#This Row],[etmaaltemperatuur]]-stookgrens,0),"")</f>
        <v>0</v>
      </c>
    </row>
    <row r="5939" spans="1:15" x14ac:dyDescent="0.25">
      <c r="A5939">
        <v>319</v>
      </c>
      <c r="B5939">
        <v>20240702</v>
      </c>
      <c r="C5939">
        <v>3.8</v>
      </c>
      <c r="D5939">
        <v>15.2</v>
      </c>
      <c r="E5939">
        <v>1147</v>
      </c>
      <c r="F5939">
        <v>4.7</v>
      </c>
      <c r="G5939">
        <v>1015.9</v>
      </c>
      <c r="H5939">
        <v>83</v>
      </c>
      <c r="I5939" s="101" t="s">
        <v>33</v>
      </c>
      <c r="J5939" s="1">
        <f>DATEVALUE(RIGHT(jaar_zip[[#This Row],[YYYYMMDD]],2)&amp;"-"&amp;MID(jaar_zip[[#This Row],[YYYYMMDD]],5,2)&amp;"-"&amp;LEFT(jaar_zip[[#This Row],[YYYYMMDD]],4))</f>
        <v>45475</v>
      </c>
      <c r="K5939" s="101" t="str">
        <f>IF(AND(VALUE(MONTH(jaar_zip[[#This Row],[Datum]]))=1,VALUE(WEEKNUM(jaar_zip[[#This Row],[Datum]],21))&gt;51),RIGHT(YEAR(jaar_zip[[#This Row],[Datum]])-1,2),RIGHT(YEAR(jaar_zip[[#This Row],[Datum]]),2))&amp;"-"&amp; TEXT(WEEKNUM(jaar_zip[[#This Row],[Datum]],21),"00")</f>
        <v>24-27</v>
      </c>
      <c r="L5939" s="101">
        <f>MONTH(jaar_zip[[#This Row],[Datum]])</f>
        <v>7</v>
      </c>
      <c r="M5939" s="101">
        <f>IF(ISNUMBER(jaar_zip[[#This Row],[etmaaltemperatuur]]),IF(jaar_zip[[#This Row],[etmaaltemperatuur]]&lt;stookgrens,stookgrens-jaar_zip[[#This Row],[etmaaltemperatuur]],0),"")</f>
        <v>2.8000000000000007</v>
      </c>
      <c r="N5939" s="101">
        <f>IF(ISNUMBER(jaar_zip[[#This Row],[graaddagen]]),IF(OR(MONTH(jaar_zip[[#This Row],[Datum]])=1,MONTH(jaar_zip[[#This Row],[Datum]])=2,MONTH(jaar_zip[[#This Row],[Datum]])=11,MONTH(jaar_zip[[#This Row],[Datum]])=12),1.1,IF(OR(MONTH(jaar_zip[[#This Row],[Datum]])=3,MONTH(jaar_zip[[#This Row],[Datum]])=10),1,0.8))*jaar_zip[[#This Row],[graaddagen]],"")</f>
        <v>2.2400000000000007</v>
      </c>
      <c r="O5939" s="101">
        <f>IF(ISNUMBER(jaar_zip[[#This Row],[etmaaltemperatuur]]),IF(jaar_zip[[#This Row],[etmaaltemperatuur]]&gt;stookgrens,jaar_zip[[#This Row],[etmaaltemperatuur]]-stookgrens,0),"")</f>
        <v>0</v>
      </c>
    </row>
    <row r="5940" spans="1:15" x14ac:dyDescent="0.25">
      <c r="A5940">
        <v>319</v>
      </c>
      <c r="B5940">
        <v>20240703</v>
      </c>
      <c r="C5940">
        <v>4.2</v>
      </c>
      <c r="D5940">
        <v>14.8</v>
      </c>
      <c r="E5940">
        <v>1100</v>
      </c>
      <c r="F5940">
        <v>5.0999999999999996</v>
      </c>
      <c r="G5940">
        <v>1010</v>
      </c>
      <c r="H5940">
        <v>82</v>
      </c>
      <c r="I5940" s="101" t="s">
        <v>33</v>
      </c>
      <c r="J5940" s="1">
        <f>DATEVALUE(RIGHT(jaar_zip[[#This Row],[YYYYMMDD]],2)&amp;"-"&amp;MID(jaar_zip[[#This Row],[YYYYMMDD]],5,2)&amp;"-"&amp;LEFT(jaar_zip[[#This Row],[YYYYMMDD]],4))</f>
        <v>45476</v>
      </c>
      <c r="K5940" s="101" t="str">
        <f>IF(AND(VALUE(MONTH(jaar_zip[[#This Row],[Datum]]))=1,VALUE(WEEKNUM(jaar_zip[[#This Row],[Datum]],21))&gt;51),RIGHT(YEAR(jaar_zip[[#This Row],[Datum]])-1,2),RIGHT(YEAR(jaar_zip[[#This Row],[Datum]]),2))&amp;"-"&amp; TEXT(WEEKNUM(jaar_zip[[#This Row],[Datum]],21),"00")</f>
        <v>24-27</v>
      </c>
      <c r="L5940" s="101">
        <f>MONTH(jaar_zip[[#This Row],[Datum]])</f>
        <v>7</v>
      </c>
      <c r="M5940" s="101">
        <f>IF(ISNUMBER(jaar_zip[[#This Row],[etmaaltemperatuur]]),IF(jaar_zip[[#This Row],[etmaaltemperatuur]]&lt;stookgrens,stookgrens-jaar_zip[[#This Row],[etmaaltemperatuur]],0),"")</f>
        <v>3.1999999999999993</v>
      </c>
      <c r="N5940" s="101">
        <f>IF(ISNUMBER(jaar_zip[[#This Row],[graaddagen]]),IF(OR(MONTH(jaar_zip[[#This Row],[Datum]])=1,MONTH(jaar_zip[[#This Row],[Datum]])=2,MONTH(jaar_zip[[#This Row],[Datum]])=11,MONTH(jaar_zip[[#This Row],[Datum]])=12),1.1,IF(OR(MONTH(jaar_zip[[#This Row],[Datum]])=3,MONTH(jaar_zip[[#This Row],[Datum]])=10),1,0.8))*jaar_zip[[#This Row],[graaddagen]],"")</f>
        <v>2.5599999999999996</v>
      </c>
      <c r="O5940" s="101">
        <f>IF(ISNUMBER(jaar_zip[[#This Row],[etmaaltemperatuur]]),IF(jaar_zip[[#This Row],[etmaaltemperatuur]]&gt;stookgrens,jaar_zip[[#This Row],[etmaaltemperatuur]]-stookgrens,0),"")</f>
        <v>0</v>
      </c>
    </row>
    <row r="5941" spans="1:15" x14ac:dyDescent="0.25">
      <c r="A5941">
        <v>319</v>
      </c>
      <c r="B5941">
        <v>20240704</v>
      </c>
      <c r="C5941">
        <v>5.4</v>
      </c>
      <c r="D5941">
        <v>16.399999999999999</v>
      </c>
      <c r="E5941">
        <v>2437</v>
      </c>
      <c r="F5941">
        <v>2.5</v>
      </c>
      <c r="G5941">
        <v>1009</v>
      </c>
      <c r="H5941">
        <v>69</v>
      </c>
      <c r="I5941" s="101" t="s">
        <v>33</v>
      </c>
      <c r="J5941" s="1">
        <f>DATEVALUE(RIGHT(jaar_zip[[#This Row],[YYYYMMDD]],2)&amp;"-"&amp;MID(jaar_zip[[#This Row],[YYYYMMDD]],5,2)&amp;"-"&amp;LEFT(jaar_zip[[#This Row],[YYYYMMDD]],4))</f>
        <v>45477</v>
      </c>
      <c r="K5941" s="101" t="str">
        <f>IF(AND(VALUE(MONTH(jaar_zip[[#This Row],[Datum]]))=1,VALUE(WEEKNUM(jaar_zip[[#This Row],[Datum]],21))&gt;51),RIGHT(YEAR(jaar_zip[[#This Row],[Datum]])-1,2),RIGHT(YEAR(jaar_zip[[#This Row],[Datum]]),2))&amp;"-"&amp; TEXT(WEEKNUM(jaar_zip[[#This Row],[Datum]],21),"00")</f>
        <v>24-27</v>
      </c>
      <c r="L5941" s="101">
        <f>MONTH(jaar_zip[[#This Row],[Datum]])</f>
        <v>7</v>
      </c>
      <c r="M5941" s="101">
        <f>IF(ISNUMBER(jaar_zip[[#This Row],[etmaaltemperatuur]]),IF(jaar_zip[[#This Row],[etmaaltemperatuur]]&lt;stookgrens,stookgrens-jaar_zip[[#This Row],[etmaaltemperatuur]],0),"")</f>
        <v>1.6000000000000014</v>
      </c>
      <c r="N5941" s="101">
        <f>IF(ISNUMBER(jaar_zip[[#This Row],[graaddagen]]),IF(OR(MONTH(jaar_zip[[#This Row],[Datum]])=1,MONTH(jaar_zip[[#This Row],[Datum]])=2,MONTH(jaar_zip[[#This Row],[Datum]])=11,MONTH(jaar_zip[[#This Row],[Datum]])=12),1.1,IF(OR(MONTH(jaar_zip[[#This Row],[Datum]])=3,MONTH(jaar_zip[[#This Row],[Datum]])=10),1,0.8))*jaar_zip[[#This Row],[graaddagen]],"")</f>
        <v>1.2800000000000011</v>
      </c>
      <c r="O5941" s="101">
        <f>IF(ISNUMBER(jaar_zip[[#This Row],[etmaaltemperatuur]]),IF(jaar_zip[[#This Row],[etmaaltemperatuur]]&gt;stookgrens,jaar_zip[[#This Row],[etmaaltemperatuur]]-stookgrens,0),"")</f>
        <v>0</v>
      </c>
    </row>
    <row r="5942" spans="1:15" x14ac:dyDescent="0.25">
      <c r="A5942">
        <v>319</v>
      </c>
      <c r="B5942">
        <v>20240705</v>
      </c>
      <c r="C5942">
        <v>4.7</v>
      </c>
      <c r="D5942">
        <v>16.100000000000001</v>
      </c>
      <c r="E5942">
        <v>933</v>
      </c>
      <c r="F5942">
        <v>1.4</v>
      </c>
      <c r="G5942">
        <v>1008.7</v>
      </c>
      <c r="H5942">
        <v>85</v>
      </c>
      <c r="I5942" s="101" t="s">
        <v>33</v>
      </c>
      <c r="J5942" s="1">
        <f>DATEVALUE(RIGHT(jaar_zip[[#This Row],[YYYYMMDD]],2)&amp;"-"&amp;MID(jaar_zip[[#This Row],[YYYYMMDD]],5,2)&amp;"-"&amp;LEFT(jaar_zip[[#This Row],[YYYYMMDD]],4))</f>
        <v>45478</v>
      </c>
      <c r="K5942" s="101" t="str">
        <f>IF(AND(VALUE(MONTH(jaar_zip[[#This Row],[Datum]]))=1,VALUE(WEEKNUM(jaar_zip[[#This Row],[Datum]],21))&gt;51),RIGHT(YEAR(jaar_zip[[#This Row],[Datum]])-1,2),RIGHT(YEAR(jaar_zip[[#This Row],[Datum]]),2))&amp;"-"&amp; TEXT(WEEKNUM(jaar_zip[[#This Row],[Datum]],21),"00")</f>
        <v>24-27</v>
      </c>
      <c r="L5942" s="101">
        <f>MONTH(jaar_zip[[#This Row],[Datum]])</f>
        <v>7</v>
      </c>
      <c r="M5942" s="101">
        <f>IF(ISNUMBER(jaar_zip[[#This Row],[etmaaltemperatuur]]),IF(jaar_zip[[#This Row],[etmaaltemperatuur]]&lt;stookgrens,stookgrens-jaar_zip[[#This Row],[etmaaltemperatuur]],0),"")</f>
        <v>1.8999999999999986</v>
      </c>
      <c r="N5942" s="101">
        <f>IF(ISNUMBER(jaar_zip[[#This Row],[graaddagen]]),IF(OR(MONTH(jaar_zip[[#This Row],[Datum]])=1,MONTH(jaar_zip[[#This Row],[Datum]])=2,MONTH(jaar_zip[[#This Row],[Datum]])=11,MONTH(jaar_zip[[#This Row],[Datum]])=12),1.1,IF(OR(MONTH(jaar_zip[[#This Row],[Datum]])=3,MONTH(jaar_zip[[#This Row],[Datum]])=10),1,0.8))*jaar_zip[[#This Row],[graaddagen]],"")</f>
        <v>1.5199999999999989</v>
      </c>
      <c r="O5942" s="101">
        <f>IF(ISNUMBER(jaar_zip[[#This Row],[etmaaltemperatuur]]),IF(jaar_zip[[#This Row],[etmaaltemperatuur]]&gt;stookgrens,jaar_zip[[#This Row],[etmaaltemperatuur]]-stookgrens,0),"")</f>
        <v>0</v>
      </c>
    </row>
    <row r="5943" spans="1:15" x14ac:dyDescent="0.25">
      <c r="A5943">
        <v>319</v>
      </c>
      <c r="B5943">
        <v>20240706</v>
      </c>
      <c r="C5943">
        <v>7.3</v>
      </c>
      <c r="D5943">
        <v>16.2</v>
      </c>
      <c r="E5943">
        <v>1905</v>
      </c>
      <c r="F5943">
        <v>1.6</v>
      </c>
      <c r="G5943">
        <v>1004</v>
      </c>
      <c r="H5943">
        <v>72</v>
      </c>
      <c r="I5943" s="101" t="s">
        <v>33</v>
      </c>
      <c r="J5943" s="1">
        <f>DATEVALUE(RIGHT(jaar_zip[[#This Row],[YYYYMMDD]],2)&amp;"-"&amp;MID(jaar_zip[[#This Row],[YYYYMMDD]],5,2)&amp;"-"&amp;LEFT(jaar_zip[[#This Row],[YYYYMMDD]],4))</f>
        <v>45479</v>
      </c>
      <c r="K5943" s="101" t="str">
        <f>IF(AND(VALUE(MONTH(jaar_zip[[#This Row],[Datum]]))=1,VALUE(WEEKNUM(jaar_zip[[#This Row],[Datum]],21))&gt;51),RIGHT(YEAR(jaar_zip[[#This Row],[Datum]])-1,2),RIGHT(YEAR(jaar_zip[[#This Row],[Datum]]),2))&amp;"-"&amp; TEXT(WEEKNUM(jaar_zip[[#This Row],[Datum]],21),"00")</f>
        <v>24-27</v>
      </c>
      <c r="L5943" s="101">
        <f>MONTH(jaar_zip[[#This Row],[Datum]])</f>
        <v>7</v>
      </c>
      <c r="M5943" s="101">
        <f>IF(ISNUMBER(jaar_zip[[#This Row],[etmaaltemperatuur]]),IF(jaar_zip[[#This Row],[etmaaltemperatuur]]&lt;stookgrens,stookgrens-jaar_zip[[#This Row],[etmaaltemperatuur]],0),"")</f>
        <v>1.8000000000000007</v>
      </c>
      <c r="N5943" s="101">
        <f>IF(ISNUMBER(jaar_zip[[#This Row],[graaddagen]]),IF(OR(MONTH(jaar_zip[[#This Row],[Datum]])=1,MONTH(jaar_zip[[#This Row],[Datum]])=2,MONTH(jaar_zip[[#This Row],[Datum]])=11,MONTH(jaar_zip[[#This Row],[Datum]])=12),1.1,IF(OR(MONTH(jaar_zip[[#This Row],[Datum]])=3,MONTH(jaar_zip[[#This Row],[Datum]])=10),1,0.8))*jaar_zip[[#This Row],[graaddagen]],"")</f>
        <v>1.4400000000000006</v>
      </c>
      <c r="O5943" s="101">
        <f>IF(ISNUMBER(jaar_zip[[#This Row],[etmaaltemperatuur]]),IF(jaar_zip[[#This Row],[etmaaltemperatuur]]&gt;stookgrens,jaar_zip[[#This Row],[etmaaltemperatuur]]-stookgrens,0),"")</f>
        <v>0</v>
      </c>
    </row>
    <row r="5944" spans="1:15" x14ac:dyDescent="0.25">
      <c r="A5944">
        <v>319</v>
      </c>
      <c r="B5944">
        <v>20240707</v>
      </c>
      <c r="C5944">
        <v>4</v>
      </c>
      <c r="D5944">
        <v>14.7</v>
      </c>
      <c r="E5944">
        <v>1426</v>
      </c>
      <c r="F5944">
        <v>-0.1</v>
      </c>
      <c r="G5944">
        <v>1012.7</v>
      </c>
      <c r="H5944">
        <v>76</v>
      </c>
      <c r="I5944" s="101" t="s">
        <v>33</v>
      </c>
      <c r="J5944" s="1">
        <f>DATEVALUE(RIGHT(jaar_zip[[#This Row],[YYYYMMDD]],2)&amp;"-"&amp;MID(jaar_zip[[#This Row],[YYYYMMDD]],5,2)&amp;"-"&amp;LEFT(jaar_zip[[#This Row],[YYYYMMDD]],4))</f>
        <v>45480</v>
      </c>
      <c r="K5944" s="101" t="str">
        <f>IF(AND(VALUE(MONTH(jaar_zip[[#This Row],[Datum]]))=1,VALUE(WEEKNUM(jaar_zip[[#This Row],[Datum]],21))&gt;51),RIGHT(YEAR(jaar_zip[[#This Row],[Datum]])-1,2),RIGHT(YEAR(jaar_zip[[#This Row],[Datum]]),2))&amp;"-"&amp; TEXT(WEEKNUM(jaar_zip[[#This Row],[Datum]],21),"00")</f>
        <v>24-27</v>
      </c>
      <c r="L5944" s="101">
        <f>MONTH(jaar_zip[[#This Row],[Datum]])</f>
        <v>7</v>
      </c>
      <c r="M5944" s="101">
        <f>IF(ISNUMBER(jaar_zip[[#This Row],[etmaaltemperatuur]]),IF(jaar_zip[[#This Row],[etmaaltemperatuur]]&lt;stookgrens,stookgrens-jaar_zip[[#This Row],[etmaaltemperatuur]],0),"")</f>
        <v>3.3000000000000007</v>
      </c>
      <c r="N5944" s="101">
        <f>IF(ISNUMBER(jaar_zip[[#This Row],[graaddagen]]),IF(OR(MONTH(jaar_zip[[#This Row],[Datum]])=1,MONTH(jaar_zip[[#This Row],[Datum]])=2,MONTH(jaar_zip[[#This Row],[Datum]])=11,MONTH(jaar_zip[[#This Row],[Datum]])=12),1.1,IF(OR(MONTH(jaar_zip[[#This Row],[Datum]])=3,MONTH(jaar_zip[[#This Row],[Datum]])=10),1,0.8))*jaar_zip[[#This Row],[graaddagen]],"")</f>
        <v>2.6400000000000006</v>
      </c>
      <c r="O5944" s="101">
        <f>IF(ISNUMBER(jaar_zip[[#This Row],[etmaaltemperatuur]]),IF(jaar_zip[[#This Row],[etmaaltemperatuur]]&gt;stookgrens,jaar_zip[[#This Row],[etmaaltemperatuur]]-stookgrens,0),"")</f>
        <v>0</v>
      </c>
    </row>
    <row r="5945" spans="1:15" x14ac:dyDescent="0.25">
      <c r="A5945">
        <v>319</v>
      </c>
      <c r="B5945">
        <v>20240708</v>
      </c>
      <c r="C5945">
        <v>2.1</v>
      </c>
      <c r="D5945">
        <v>17.2</v>
      </c>
      <c r="E5945">
        <v>1165</v>
      </c>
      <c r="F5945">
        <v>-0.1</v>
      </c>
      <c r="G5945">
        <v>1016.8</v>
      </c>
      <c r="H5945">
        <v>74</v>
      </c>
      <c r="I5945" s="101" t="s">
        <v>33</v>
      </c>
      <c r="J5945" s="1">
        <f>DATEVALUE(RIGHT(jaar_zip[[#This Row],[YYYYMMDD]],2)&amp;"-"&amp;MID(jaar_zip[[#This Row],[YYYYMMDD]],5,2)&amp;"-"&amp;LEFT(jaar_zip[[#This Row],[YYYYMMDD]],4))</f>
        <v>45481</v>
      </c>
      <c r="K5945" s="101" t="str">
        <f>IF(AND(VALUE(MONTH(jaar_zip[[#This Row],[Datum]]))=1,VALUE(WEEKNUM(jaar_zip[[#This Row],[Datum]],21))&gt;51),RIGHT(YEAR(jaar_zip[[#This Row],[Datum]])-1,2),RIGHT(YEAR(jaar_zip[[#This Row],[Datum]]),2))&amp;"-"&amp; TEXT(WEEKNUM(jaar_zip[[#This Row],[Datum]],21),"00")</f>
        <v>24-28</v>
      </c>
      <c r="L5945" s="101">
        <f>MONTH(jaar_zip[[#This Row],[Datum]])</f>
        <v>7</v>
      </c>
      <c r="M5945" s="101">
        <f>IF(ISNUMBER(jaar_zip[[#This Row],[etmaaltemperatuur]]),IF(jaar_zip[[#This Row],[etmaaltemperatuur]]&lt;stookgrens,stookgrens-jaar_zip[[#This Row],[etmaaltemperatuur]],0),"")</f>
        <v>0.80000000000000071</v>
      </c>
      <c r="N5945" s="101">
        <f>IF(ISNUMBER(jaar_zip[[#This Row],[graaddagen]]),IF(OR(MONTH(jaar_zip[[#This Row],[Datum]])=1,MONTH(jaar_zip[[#This Row],[Datum]])=2,MONTH(jaar_zip[[#This Row],[Datum]])=11,MONTH(jaar_zip[[#This Row],[Datum]])=12),1.1,IF(OR(MONTH(jaar_zip[[#This Row],[Datum]])=3,MONTH(jaar_zip[[#This Row],[Datum]])=10),1,0.8))*jaar_zip[[#This Row],[graaddagen]],"")</f>
        <v>0.64000000000000057</v>
      </c>
      <c r="O5945" s="101">
        <f>IF(ISNUMBER(jaar_zip[[#This Row],[etmaaltemperatuur]]),IF(jaar_zip[[#This Row],[etmaaltemperatuur]]&gt;stookgrens,jaar_zip[[#This Row],[etmaaltemperatuur]]-stookgrens,0),"")</f>
        <v>0</v>
      </c>
    </row>
    <row r="5946" spans="1:15" x14ac:dyDescent="0.25">
      <c r="A5946">
        <v>319</v>
      </c>
      <c r="B5946">
        <v>20240709</v>
      </c>
      <c r="C5946">
        <v>2.5</v>
      </c>
      <c r="D5946">
        <v>19.5</v>
      </c>
      <c r="E5946">
        <v>1366</v>
      </c>
      <c r="F5946">
        <v>2.7</v>
      </c>
      <c r="G5946">
        <v>1012.8</v>
      </c>
      <c r="H5946">
        <v>78</v>
      </c>
      <c r="I5946" s="101" t="s">
        <v>33</v>
      </c>
      <c r="J5946" s="1">
        <f>DATEVALUE(RIGHT(jaar_zip[[#This Row],[YYYYMMDD]],2)&amp;"-"&amp;MID(jaar_zip[[#This Row],[YYYYMMDD]],5,2)&amp;"-"&amp;LEFT(jaar_zip[[#This Row],[YYYYMMDD]],4))</f>
        <v>45482</v>
      </c>
      <c r="K5946" s="101" t="str">
        <f>IF(AND(VALUE(MONTH(jaar_zip[[#This Row],[Datum]]))=1,VALUE(WEEKNUM(jaar_zip[[#This Row],[Datum]],21))&gt;51),RIGHT(YEAR(jaar_zip[[#This Row],[Datum]])-1,2),RIGHT(YEAR(jaar_zip[[#This Row],[Datum]]),2))&amp;"-"&amp; TEXT(WEEKNUM(jaar_zip[[#This Row],[Datum]],21),"00")</f>
        <v>24-28</v>
      </c>
      <c r="L5946" s="101">
        <f>MONTH(jaar_zip[[#This Row],[Datum]])</f>
        <v>7</v>
      </c>
      <c r="M5946" s="101">
        <f>IF(ISNUMBER(jaar_zip[[#This Row],[etmaaltemperatuur]]),IF(jaar_zip[[#This Row],[etmaaltemperatuur]]&lt;stookgrens,stookgrens-jaar_zip[[#This Row],[etmaaltemperatuur]],0),"")</f>
        <v>0</v>
      </c>
      <c r="N5946" s="101">
        <f>IF(ISNUMBER(jaar_zip[[#This Row],[graaddagen]]),IF(OR(MONTH(jaar_zip[[#This Row],[Datum]])=1,MONTH(jaar_zip[[#This Row],[Datum]])=2,MONTH(jaar_zip[[#This Row],[Datum]])=11,MONTH(jaar_zip[[#This Row],[Datum]])=12),1.1,IF(OR(MONTH(jaar_zip[[#This Row],[Datum]])=3,MONTH(jaar_zip[[#This Row],[Datum]])=10),1,0.8))*jaar_zip[[#This Row],[graaddagen]],"")</f>
        <v>0</v>
      </c>
      <c r="O5946" s="101">
        <f>IF(ISNUMBER(jaar_zip[[#This Row],[etmaaltemperatuur]]),IF(jaar_zip[[#This Row],[etmaaltemperatuur]]&gt;stookgrens,jaar_zip[[#This Row],[etmaaltemperatuur]]-stookgrens,0),"")</f>
        <v>1.5</v>
      </c>
    </row>
    <row r="5947" spans="1:15" x14ac:dyDescent="0.25">
      <c r="A5947">
        <v>319</v>
      </c>
      <c r="B5947">
        <v>20240710</v>
      </c>
      <c r="C5947">
        <v>4.3</v>
      </c>
      <c r="D5947">
        <v>19.100000000000001</v>
      </c>
      <c r="E5947">
        <v>2055</v>
      </c>
      <c r="F5947">
        <v>1.6</v>
      </c>
      <c r="G5947">
        <v>1014.9</v>
      </c>
      <c r="H5947">
        <v>77</v>
      </c>
      <c r="I5947" s="101" t="s">
        <v>33</v>
      </c>
      <c r="J5947" s="1">
        <f>DATEVALUE(RIGHT(jaar_zip[[#This Row],[YYYYMMDD]],2)&amp;"-"&amp;MID(jaar_zip[[#This Row],[YYYYMMDD]],5,2)&amp;"-"&amp;LEFT(jaar_zip[[#This Row],[YYYYMMDD]],4))</f>
        <v>45483</v>
      </c>
      <c r="K5947" s="101" t="str">
        <f>IF(AND(VALUE(MONTH(jaar_zip[[#This Row],[Datum]]))=1,VALUE(WEEKNUM(jaar_zip[[#This Row],[Datum]],21))&gt;51),RIGHT(YEAR(jaar_zip[[#This Row],[Datum]])-1,2),RIGHT(YEAR(jaar_zip[[#This Row],[Datum]]),2))&amp;"-"&amp; TEXT(WEEKNUM(jaar_zip[[#This Row],[Datum]],21),"00")</f>
        <v>24-28</v>
      </c>
      <c r="L5947" s="101">
        <f>MONTH(jaar_zip[[#This Row],[Datum]])</f>
        <v>7</v>
      </c>
      <c r="M5947" s="101">
        <f>IF(ISNUMBER(jaar_zip[[#This Row],[etmaaltemperatuur]]),IF(jaar_zip[[#This Row],[etmaaltemperatuur]]&lt;stookgrens,stookgrens-jaar_zip[[#This Row],[etmaaltemperatuur]],0),"")</f>
        <v>0</v>
      </c>
      <c r="N5947" s="101">
        <f>IF(ISNUMBER(jaar_zip[[#This Row],[graaddagen]]),IF(OR(MONTH(jaar_zip[[#This Row],[Datum]])=1,MONTH(jaar_zip[[#This Row],[Datum]])=2,MONTH(jaar_zip[[#This Row],[Datum]])=11,MONTH(jaar_zip[[#This Row],[Datum]])=12),1.1,IF(OR(MONTH(jaar_zip[[#This Row],[Datum]])=3,MONTH(jaar_zip[[#This Row],[Datum]])=10),1,0.8))*jaar_zip[[#This Row],[graaddagen]],"")</f>
        <v>0</v>
      </c>
      <c r="O5947" s="101">
        <f>IF(ISNUMBER(jaar_zip[[#This Row],[etmaaltemperatuur]]),IF(jaar_zip[[#This Row],[etmaaltemperatuur]]&gt;stookgrens,jaar_zip[[#This Row],[etmaaltemperatuur]]-stookgrens,0),"")</f>
        <v>1.1000000000000014</v>
      </c>
    </row>
    <row r="5948" spans="1:15" x14ac:dyDescent="0.25">
      <c r="A5948">
        <v>319</v>
      </c>
      <c r="B5948">
        <v>20240711</v>
      </c>
      <c r="C5948">
        <v>3.8</v>
      </c>
      <c r="D5948">
        <v>17.5</v>
      </c>
      <c r="E5948">
        <v>2442</v>
      </c>
      <c r="F5948">
        <v>0</v>
      </c>
      <c r="G5948">
        <v>1017.6</v>
      </c>
      <c r="H5948">
        <v>71</v>
      </c>
      <c r="I5948" s="101" t="s">
        <v>33</v>
      </c>
      <c r="J5948" s="1">
        <f>DATEVALUE(RIGHT(jaar_zip[[#This Row],[YYYYMMDD]],2)&amp;"-"&amp;MID(jaar_zip[[#This Row],[YYYYMMDD]],5,2)&amp;"-"&amp;LEFT(jaar_zip[[#This Row],[YYYYMMDD]],4))</f>
        <v>45484</v>
      </c>
      <c r="K5948" s="101" t="str">
        <f>IF(AND(VALUE(MONTH(jaar_zip[[#This Row],[Datum]]))=1,VALUE(WEEKNUM(jaar_zip[[#This Row],[Datum]],21))&gt;51),RIGHT(YEAR(jaar_zip[[#This Row],[Datum]])-1,2),RIGHT(YEAR(jaar_zip[[#This Row],[Datum]]),2))&amp;"-"&amp; TEXT(WEEKNUM(jaar_zip[[#This Row],[Datum]],21),"00")</f>
        <v>24-28</v>
      </c>
      <c r="L5948" s="101">
        <f>MONTH(jaar_zip[[#This Row],[Datum]])</f>
        <v>7</v>
      </c>
      <c r="M5948" s="101">
        <f>IF(ISNUMBER(jaar_zip[[#This Row],[etmaaltemperatuur]]),IF(jaar_zip[[#This Row],[etmaaltemperatuur]]&lt;stookgrens,stookgrens-jaar_zip[[#This Row],[etmaaltemperatuur]],0),"")</f>
        <v>0.5</v>
      </c>
      <c r="N5948" s="101">
        <f>IF(ISNUMBER(jaar_zip[[#This Row],[graaddagen]]),IF(OR(MONTH(jaar_zip[[#This Row],[Datum]])=1,MONTH(jaar_zip[[#This Row],[Datum]])=2,MONTH(jaar_zip[[#This Row],[Datum]])=11,MONTH(jaar_zip[[#This Row],[Datum]])=12),1.1,IF(OR(MONTH(jaar_zip[[#This Row],[Datum]])=3,MONTH(jaar_zip[[#This Row],[Datum]])=10),1,0.8))*jaar_zip[[#This Row],[graaddagen]],"")</f>
        <v>0.4</v>
      </c>
      <c r="O5948" s="101">
        <f>IF(ISNUMBER(jaar_zip[[#This Row],[etmaaltemperatuur]]),IF(jaar_zip[[#This Row],[etmaaltemperatuur]]&gt;stookgrens,jaar_zip[[#This Row],[etmaaltemperatuur]]-stookgrens,0),"")</f>
        <v>0</v>
      </c>
    </row>
    <row r="5949" spans="1:15" x14ac:dyDescent="0.25">
      <c r="A5949">
        <v>319</v>
      </c>
      <c r="B5949">
        <v>20240712</v>
      </c>
      <c r="C5949">
        <v>4.4000000000000004</v>
      </c>
      <c r="D5949">
        <v>14.8</v>
      </c>
      <c r="E5949">
        <v>852</v>
      </c>
      <c r="F5949">
        <v>15.5</v>
      </c>
      <c r="G5949">
        <v>1013.9</v>
      </c>
      <c r="H5949">
        <v>88</v>
      </c>
      <c r="I5949" s="101" t="s">
        <v>33</v>
      </c>
      <c r="J5949" s="1">
        <f>DATEVALUE(RIGHT(jaar_zip[[#This Row],[YYYYMMDD]],2)&amp;"-"&amp;MID(jaar_zip[[#This Row],[YYYYMMDD]],5,2)&amp;"-"&amp;LEFT(jaar_zip[[#This Row],[YYYYMMDD]],4))</f>
        <v>45485</v>
      </c>
      <c r="K5949" s="101" t="str">
        <f>IF(AND(VALUE(MONTH(jaar_zip[[#This Row],[Datum]]))=1,VALUE(WEEKNUM(jaar_zip[[#This Row],[Datum]],21))&gt;51),RIGHT(YEAR(jaar_zip[[#This Row],[Datum]])-1,2),RIGHT(YEAR(jaar_zip[[#This Row],[Datum]]),2))&amp;"-"&amp; TEXT(WEEKNUM(jaar_zip[[#This Row],[Datum]],21),"00")</f>
        <v>24-28</v>
      </c>
      <c r="L5949" s="101">
        <f>MONTH(jaar_zip[[#This Row],[Datum]])</f>
        <v>7</v>
      </c>
      <c r="M5949" s="101">
        <f>IF(ISNUMBER(jaar_zip[[#This Row],[etmaaltemperatuur]]),IF(jaar_zip[[#This Row],[etmaaltemperatuur]]&lt;stookgrens,stookgrens-jaar_zip[[#This Row],[etmaaltemperatuur]],0),"")</f>
        <v>3.1999999999999993</v>
      </c>
      <c r="N5949" s="101">
        <f>IF(ISNUMBER(jaar_zip[[#This Row],[graaddagen]]),IF(OR(MONTH(jaar_zip[[#This Row],[Datum]])=1,MONTH(jaar_zip[[#This Row],[Datum]])=2,MONTH(jaar_zip[[#This Row],[Datum]])=11,MONTH(jaar_zip[[#This Row],[Datum]])=12),1.1,IF(OR(MONTH(jaar_zip[[#This Row],[Datum]])=3,MONTH(jaar_zip[[#This Row],[Datum]])=10),1,0.8))*jaar_zip[[#This Row],[graaddagen]],"")</f>
        <v>2.5599999999999996</v>
      </c>
      <c r="O5949" s="101">
        <f>IF(ISNUMBER(jaar_zip[[#This Row],[etmaaltemperatuur]]),IF(jaar_zip[[#This Row],[etmaaltemperatuur]]&gt;stookgrens,jaar_zip[[#This Row],[etmaaltemperatuur]]-stookgrens,0),"")</f>
        <v>0</v>
      </c>
    </row>
    <row r="5950" spans="1:15" x14ac:dyDescent="0.25">
      <c r="A5950">
        <v>319</v>
      </c>
      <c r="B5950">
        <v>20240713</v>
      </c>
      <c r="C5950">
        <v>4</v>
      </c>
      <c r="D5950">
        <v>14.2</v>
      </c>
      <c r="E5950">
        <v>1233</v>
      </c>
      <c r="F5950">
        <v>1.4</v>
      </c>
      <c r="G5950">
        <v>1013.3</v>
      </c>
      <c r="H5950">
        <v>85</v>
      </c>
      <c r="I5950" s="101" t="s">
        <v>33</v>
      </c>
      <c r="J5950" s="1">
        <f>DATEVALUE(RIGHT(jaar_zip[[#This Row],[YYYYMMDD]],2)&amp;"-"&amp;MID(jaar_zip[[#This Row],[YYYYMMDD]],5,2)&amp;"-"&amp;LEFT(jaar_zip[[#This Row],[YYYYMMDD]],4))</f>
        <v>45486</v>
      </c>
      <c r="K5950" s="101" t="str">
        <f>IF(AND(VALUE(MONTH(jaar_zip[[#This Row],[Datum]]))=1,VALUE(WEEKNUM(jaar_zip[[#This Row],[Datum]],21))&gt;51),RIGHT(YEAR(jaar_zip[[#This Row],[Datum]])-1,2),RIGHT(YEAR(jaar_zip[[#This Row],[Datum]]),2))&amp;"-"&amp; TEXT(WEEKNUM(jaar_zip[[#This Row],[Datum]],21),"00")</f>
        <v>24-28</v>
      </c>
      <c r="L5950" s="101">
        <f>MONTH(jaar_zip[[#This Row],[Datum]])</f>
        <v>7</v>
      </c>
      <c r="M5950" s="101">
        <f>IF(ISNUMBER(jaar_zip[[#This Row],[etmaaltemperatuur]]),IF(jaar_zip[[#This Row],[etmaaltemperatuur]]&lt;stookgrens,stookgrens-jaar_zip[[#This Row],[etmaaltemperatuur]],0),"")</f>
        <v>3.8000000000000007</v>
      </c>
      <c r="N5950" s="101">
        <f>IF(ISNUMBER(jaar_zip[[#This Row],[graaddagen]]),IF(OR(MONTH(jaar_zip[[#This Row],[Datum]])=1,MONTH(jaar_zip[[#This Row],[Datum]])=2,MONTH(jaar_zip[[#This Row],[Datum]])=11,MONTH(jaar_zip[[#This Row],[Datum]])=12),1.1,IF(OR(MONTH(jaar_zip[[#This Row],[Datum]])=3,MONTH(jaar_zip[[#This Row],[Datum]])=10),1,0.8))*jaar_zip[[#This Row],[graaddagen]],"")</f>
        <v>3.0400000000000009</v>
      </c>
      <c r="O5950" s="101">
        <f>IF(ISNUMBER(jaar_zip[[#This Row],[etmaaltemperatuur]]),IF(jaar_zip[[#This Row],[etmaaltemperatuur]]&gt;stookgrens,jaar_zip[[#This Row],[etmaaltemperatuur]]-stookgrens,0),"")</f>
        <v>0</v>
      </c>
    </row>
    <row r="5951" spans="1:15" x14ac:dyDescent="0.25">
      <c r="A5951">
        <v>319</v>
      </c>
      <c r="B5951">
        <v>20240714</v>
      </c>
      <c r="C5951">
        <v>3.2</v>
      </c>
      <c r="D5951">
        <v>16.7</v>
      </c>
      <c r="E5951">
        <v>2419</v>
      </c>
      <c r="F5951">
        <v>0</v>
      </c>
      <c r="G5951">
        <v>1012.8</v>
      </c>
      <c r="H5951">
        <v>74</v>
      </c>
      <c r="I5951" s="101" t="s">
        <v>33</v>
      </c>
      <c r="J5951" s="1">
        <f>DATEVALUE(RIGHT(jaar_zip[[#This Row],[YYYYMMDD]],2)&amp;"-"&amp;MID(jaar_zip[[#This Row],[YYYYMMDD]],5,2)&amp;"-"&amp;LEFT(jaar_zip[[#This Row],[YYYYMMDD]],4))</f>
        <v>45487</v>
      </c>
      <c r="K5951" s="101" t="str">
        <f>IF(AND(VALUE(MONTH(jaar_zip[[#This Row],[Datum]]))=1,VALUE(WEEKNUM(jaar_zip[[#This Row],[Datum]],21))&gt;51),RIGHT(YEAR(jaar_zip[[#This Row],[Datum]])-1,2),RIGHT(YEAR(jaar_zip[[#This Row],[Datum]]),2))&amp;"-"&amp; TEXT(WEEKNUM(jaar_zip[[#This Row],[Datum]],21),"00")</f>
        <v>24-28</v>
      </c>
      <c r="L5951" s="101">
        <f>MONTH(jaar_zip[[#This Row],[Datum]])</f>
        <v>7</v>
      </c>
      <c r="M5951" s="101">
        <f>IF(ISNUMBER(jaar_zip[[#This Row],[etmaaltemperatuur]]),IF(jaar_zip[[#This Row],[etmaaltemperatuur]]&lt;stookgrens,stookgrens-jaar_zip[[#This Row],[etmaaltemperatuur]],0),"")</f>
        <v>1.3000000000000007</v>
      </c>
      <c r="N5951" s="101">
        <f>IF(ISNUMBER(jaar_zip[[#This Row],[graaddagen]]),IF(OR(MONTH(jaar_zip[[#This Row],[Datum]])=1,MONTH(jaar_zip[[#This Row],[Datum]])=2,MONTH(jaar_zip[[#This Row],[Datum]])=11,MONTH(jaar_zip[[#This Row],[Datum]])=12),1.1,IF(OR(MONTH(jaar_zip[[#This Row],[Datum]])=3,MONTH(jaar_zip[[#This Row],[Datum]])=10),1,0.8))*jaar_zip[[#This Row],[graaddagen]],"")</f>
        <v>1.0400000000000007</v>
      </c>
      <c r="O5951" s="101">
        <f>IF(ISNUMBER(jaar_zip[[#This Row],[etmaaltemperatuur]]),IF(jaar_zip[[#This Row],[etmaaltemperatuur]]&gt;stookgrens,jaar_zip[[#This Row],[etmaaltemperatuur]]-stookgrens,0),"")</f>
        <v>0</v>
      </c>
    </row>
    <row r="5952" spans="1:15" x14ac:dyDescent="0.25">
      <c r="A5952">
        <v>319</v>
      </c>
      <c r="B5952">
        <v>20240715</v>
      </c>
      <c r="C5952">
        <v>2.2999999999999998</v>
      </c>
      <c r="D5952">
        <v>18.8</v>
      </c>
      <c r="E5952">
        <v>1627</v>
      </c>
      <c r="F5952">
        <v>-0.1</v>
      </c>
      <c r="G5952">
        <v>1009.6</v>
      </c>
      <c r="H5952">
        <v>74</v>
      </c>
      <c r="I5952" s="101" t="s">
        <v>33</v>
      </c>
      <c r="J5952" s="1">
        <f>DATEVALUE(RIGHT(jaar_zip[[#This Row],[YYYYMMDD]],2)&amp;"-"&amp;MID(jaar_zip[[#This Row],[YYYYMMDD]],5,2)&amp;"-"&amp;LEFT(jaar_zip[[#This Row],[YYYYMMDD]],4))</f>
        <v>45488</v>
      </c>
      <c r="K5952" s="101" t="str">
        <f>IF(AND(VALUE(MONTH(jaar_zip[[#This Row],[Datum]]))=1,VALUE(WEEKNUM(jaar_zip[[#This Row],[Datum]],21))&gt;51),RIGHT(YEAR(jaar_zip[[#This Row],[Datum]])-1,2),RIGHT(YEAR(jaar_zip[[#This Row],[Datum]]),2))&amp;"-"&amp; TEXT(WEEKNUM(jaar_zip[[#This Row],[Datum]],21),"00")</f>
        <v>24-29</v>
      </c>
      <c r="L5952" s="101">
        <f>MONTH(jaar_zip[[#This Row],[Datum]])</f>
        <v>7</v>
      </c>
      <c r="M5952" s="101">
        <f>IF(ISNUMBER(jaar_zip[[#This Row],[etmaaltemperatuur]]),IF(jaar_zip[[#This Row],[etmaaltemperatuur]]&lt;stookgrens,stookgrens-jaar_zip[[#This Row],[etmaaltemperatuur]],0),"")</f>
        <v>0</v>
      </c>
      <c r="N5952" s="101">
        <f>IF(ISNUMBER(jaar_zip[[#This Row],[graaddagen]]),IF(OR(MONTH(jaar_zip[[#This Row],[Datum]])=1,MONTH(jaar_zip[[#This Row],[Datum]])=2,MONTH(jaar_zip[[#This Row],[Datum]])=11,MONTH(jaar_zip[[#This Row],[Datum]])=12),1.1,IF(OR(MONTH(jaar_zip[[#This Row],[Datum]])=3,MONTH(jaar_zip[[#This Row],[Datum]])=10),1,0.8))*jaar_zip[[#This Row],[graaddagen]],"")</f>
        <v>0</v>
      </c>
      <c r="O5952" s="101">
        <f>IF(ISNUMBER(jaar_zip[[#This Row],[etmaaltemperatuur]]),IF(jaar_zip[[#This Row],[etmaaltemperatuur]]&gt;stookgrens,jaar_zip[[#This Row],[etmaaltemperatuur]]-stookgrens,0),"")</f>
        <v>0.80000000000000071</v>
      </c>
    </row>
    <row r="5953" spans="1:15" x14ac:dyDescent="0.25">
      <c r="A5953">
        <v>319</v>
      </c>
      <c r="B5953">
        <v>20240716</v>
      </c>
      <c r="C5953">
        <v>6.4</v>
      </c>
      <c r="D5953">
        <v>17.7</v>
      </c>
      <c r="E5953">
        <v>1544</v>
      </c>
      <c r="F5953">
        <v>4.5999999999999996</v>
      </c>
      <c r="G5953">
        <v>1011.4</v>
      </c>
      <c r="H5953">
        <v>79</v>
      </c>
      <c r="I5953" s="101" t="s">
        <v>33</v>
      </c>
      <c r="J5953" s="1">
        <f>DATEVALUE(RIGHT(jaar_zip[[#This Row],[YYYYMMDD]],2)&amp;"-"&amp;MID(jaar_zip[[#This Row],[YYYYMMDD]],5,2)&amp;"-"&amp;LEFT(jaar_zip[[#This Row],[YYYYMMDD]],4))</f>
        <v>45489</v>
      </c>
      <c r="K5953" s="101" t="str">
        <f>IF(AND(VALUE(MONTH(jaar_zip[[#This Row],[Datum]]))=1,VALUE(WEEKNUM(jaar_zip[[#This Row],[Datum]],21))&gt;51),RIGHT(YEAR(jaar_zip[[#This Row],[Datum]])-1,2),RIGHT(YEAR(jaar_zip[[#This Row],[Datum]]),2))&amp;"-"&amp; TEXT(WEEKNUM(jaar_zip[[#This Row],[Datum]],21),"00")</f>
        <v>24-29</v>
      </c>
      <c r="L5953" s="101">
        <f>MONTH(jaar_zip[[#This Row],[Datum]])</f>
        <v>7</v>
      </c>
      <c r="M5953" s="101">
        <f>IF(ISNUMBER(jaar_zip[[#This Row],[etmaaltemperatuur]]),IF(jaar_zip[[#This Row],[etmaaltemperatuur]]&lt;stookgrens,stookgrens-jaar_zip[[#This Row],[etmaaltemperatuur]],0),"")</f>
        <v>0.30000000000000071</v>
      </c>
      <c r="N5953" s="101">
        <f>IF(ISNUMBER(jaar_zip[[#This Row],[graaddagen]]),IF(OR(MONTH(jaar_zip[[#This Row],[Datum]])=1,MONTH(jaar_zip[[#This Row],[Datum]])=2,MONTH(jaar_zip[[#This Row],[Datum]])=11,MONTH(jaar_zip[[#This Row],[Datum]])=12),1.1,IF(OR(MONTH(jaar_zip[[#This Row],[Datum]])=3,MONTH(jaar_zip[[#This Row],[Datum]])=10),1,0.8))*jaar_zip[[#This Row],[graaddagen]],"")</f>
        <v>0.24000000000000057</v>
      </c>
      <c r="O5953" s="101">
        <f>IF(ISNUMBER(jaar_zip[[#This Row],[etmaaltemperatuur]]),IF(jaar_zip[[#This Row],[etmaaltemperatuur]]&gt;stookgrens,jaar_zip[[#This Row],[etmaaltemperatuur]]-stookgrens,0),"")</f>
        <v>0</v>
      </c>
    </row>
    <row r="5954" spans="1:15" x14ac:dyDescent="0.25">
      <c r="A5954">
        <v>319</v>
      </c>
      <c r="B5954">
        <v>20240717</v>
      </c>
      <c r="C5954">
        <v>3</v>
      </c>
      <c r="D5954">
        <v>18.399999999999999</v>
      </c>
      <c r="E5954">
        <v>2428</v>
      </c>
      <c r="F5954">
        <v>0</v>
      </c>
      <c r="G5954">
        <v>1020.7</v>
      </c>
      <c r="H5954">
        <v>79</v>
      </c>
      <c r="I5954" s="101" t="s">
        <v>33</v>
      </c>
      <c r="J5954" s="1">
        <f>DATEVALUE(RIGHT(jaar_zip[[#This Row],[YYYYMMDD]],2)&amp;"-"&amp;MID(jaar_zip[[#This Row],[YYYYMMDD]],5,2)&amp;"-"&amp;LEFT(jaar_zip[[#This Row],[YYYYMMDD]],4))</f>
        <v>45490</v>
      </c>
      <c r="K5954" s="101" t="str">
        <f>IF(AND(VALUE(MONTH(jaar_zip[[#This Row],[Datum]]))=1,VALUE(WEEKNUM(jaar_zip[[#This Row],[Datum]],21))&gt;51),RIGHT(YEAR(jaar_zip[[#This Row],[Datum]])-1,2),RIGHT(YEAR(jaar_zip[[#This Row],[Datum]]),2))&amp;"-"&amp; TEXT(WEEKNUM(jaar_zip[[#This Row],[Datum]],21),"00")</f>
        <v>24-29</v>
      </c>
      <c r="L5954" s="101">
        <f>MONTH(jaar_zip[[#This Row],[Datum]])</f>
        <v>7</v>
      </c>
      <c r="M5954" s="101">
        <f>IF(ISNUMBER(jaar_zip[[#This Row],[etmaaltemperatuur]]),IF(jaar_zip[[#This Row],[etmaaltemperatuur]]&lt;stookgrens,stookgrens-jaar_zip[[#This Row],[etmaaltemperatuur]],0),"")</f>
        <v>0</v>
      </c>
      <c r="N5954" s="101">
        <f>IF(ISNUMBER(jaar_zip[[#This Row],[graaddagen]]),IF(OR(MONTH(jaar_zip[[#This Row],[Datum]])=1,MONTH(jaar_zip[[#This Row],[Datum]])=2,MONTH(jaar_zip[[#This Row],[Datum]])=11,MONTH(jaar_zip[[#This Row],[Datum]])=12),1.1,IF(OR(MONTH(jaar_zip[[#This Row],[Datum]])=3,MONTH(jaar_zip[[#This Row],[Datum]])=10),1,0.8))*jaar_zip[[#This Row],[graaddagen]],"")</f>
        <v>0</v>
      </c>
      <c r="O5954" s="101">
        <f>IF(ISNUMBER(jaar_zip[[#This Row],[etmaaltemperatuur]]),IF(jaar_zip[[#This Row],[etmaaltemperatuur]]&gt;stookgrens,jaar_zip[[#This Row],[etmaaltemperatuur]]-stookgrens,0),"")</f>
        <v>0.39999999999999858</v>
      </c>
    </row>
    <row r="5955" spans="1:15" x14ac:dyDescent="0.25">
      <c r="A5955">
        <v>319</v>
      </c>
      <c r="B5955">
        <v>20240718</v>
      </c>
      <c r="C5955">
        <v>1.6</v>
      </c>
      <c r="D5955">
        <v>21</v>
      </c>
      <c r="E5955">
        <v>2521</v>
      </c>
      <c r="F5955">
        <v>0</v>
      </c>
      <c r="G5955">
        <v>1021.4</v>
      </c>
      <c r="H5955">
        <v>71</v>
      </c>
      <c r="I5955" s="101" t="s">
        <v>33</v>
      </c>
      <c r="J5955" s="1">
        <f>DATEVALUE(RIGHT(jaar_zip[[#This Row],[YYYYMMDD]],2)&amp;"-"&amp;MID(jaar_zip[[#This Row],[YYYYMMDD]],5,2)&amp;"-"&amp;LEFT(jaar_zip[[#This Row],[YYYYMMDD]],4))</f>
        <v>45491</v>
      </c>
      <c r="K5955" s="101" t="str">
        <f>IF(AND(VALUE(MONTH(jaar_zip[[#This Row],[Datum]]))=1,VALUE(WEEKNUM(jaar_zip[[#This Row],[Datum]],21))&gt;51),RIGHT(YEAR(jaar_zip[[#This Row],[Datum]])-1,2),RIGHT(YEAR(jaar_zip[[#This Row],[Datum]]),2))&amp;"-"&amp; TEXT(WEEKNUM(jaar_zip[[#This Row],[Datum]],21),"00")</f>
        <v>24-29</v>
      </c>
      <c r="L5955" s="101">
        <f>MONTH(jaar_zip[[#This Row],[Datum]])</f>
        <v>7</v>
      </c>
      <c r="M5955" s="101">
        <f>IF(ISNUMBER(jaar_zip[[#This Row],[etmaaltemperatuur]]),IF(jaar_zip[[#This Row],[etmaaltemperatuur]]&lt;stookgrens,stookgrens-jaar_zip[[#This Row],[etmaaltemperatuur]],0),"")</f>
        <v>0</v>
      </c>
      <c r="N5955" s="101">
        <f>IF(ISNUMBER(jaar_zip[[#This Row],[graaddagen]]),IF(OR(MONTH(jaar_zip[[#This Row],[Datum]])=1,MONTH(jaar_zip[[#This Row],[Datum]])=2,MONTH(jaar_zip[[#This Row],[Datum]])=11,MONTH(jaar_zip[[#This Row],[Datum]])=12),1.1,IF(OR(MONTH(jaar_zip[[#This Row],[Datum]])=3,MONTH(jaar_zip[[#This Row],[Datum]])=10),1,0.8))*jaar_zip[[#This Row],[graaddagen]],"")</f>
        <v>0</v>
      </c>
      <c r="O5955" s="101">
        <f>IF(ISNUMBER(jaar_zip[[#This Row],[etmaaltemperatuur]]),IF(jaar_zip[[#This Row],[etmaaltemperatuur]]&gt;stookgrens,jaar_zip[[#This Row],[etmaaltemperatuur]]-stookgrens,0),"")</f>
        <v>3</v>
      </c>
    </row>
    <row r="5956" spans="1:15" x14ac:dyDescent="0.25">
      <c r="A5956">
        <v>319</v>
      </c>
      <c r="B5956">
        <v>20240719</v>
      </c>
      <c r="C5956">
        <v>2</v>
      </c>
      <c r="D5956">
        <v>24.7</v>
      </c>
      <c r="E5956">
        <v>2620</v>
      </c>
      <c r="F5956">
        <v>0</v>
      </c>
      <c r="G5956">
        <v>1016.9</v>
      </c>
      <c r="H5956">
        <v>62</v>
      </c>
      <c r="I5956" s="101" t="s">
        <v>33</v>
      </c>
      <c r="J5956" s="1">
        <f>DATEVALUE(RIGHT(jaar_zip[[#This Row],[YYYYMMDD]],2)&amp;"-"&amp;MID(jaar_zip[[#This Row],[YYYYMMDD]],5,2)&amp;"-"&amp;LEFT(jaar_zip[[#This Row],[YYYYMMDD]],4))</f>
        <v>45492</v>
      </c>
      <c r="K5956" s="101" t="str">
        <f>IF(AND(VALUE(MONTH(jaar_zip[[#This Row],[Datum]]))=1,VALUE(WEEKNUM(jaar_zip[[#This Row],[Datum]],21))&gt;51),RIGHT(YEAR(jaar_zip[[#This Row],[Datum]])-1,2),RIGHT(YEAR(jaar_zip[[#This Row],[Datum]]),2))&amp;"-"&amp; TEXT(WEEKNUM(jaar_zip[[#This Row],[Datum]],21),"00")</f>
        <v>24-29</v>
      </c>
      <c r="L5956" s="101">
        <f>MONTH(jaar_zip[[#This Row],[Datum]])</f>
        <v>7</v>
      </c>
      <c r="M5956" s="101">
        <f>IF(ISNUMBER(jaar_zip[[#This Row],[etmaaltemperatuur]]),IF(jaar_zip[[#This Row],[etmaaltemperatuur]]&lt;stookgrens,stookgrens-jaar_zip[[#This Row],[etmaaltemperatuur]],0),"")</f>
        <v>0</v>
      </c>
      <c r="N5956" s="101">
        <f>IF(ISNUMBER(jaar_zip[[#This Row],[graaddagen]]),IF(OR(MONTH(jaar_zip[[#This Row],[Datum]])=1,MONTH(jaar_zip[[#This Row],[Datum]])=2,MONTH(jaar_zip[[#This Row],[Datum]])=11,MONTH(jaar_zip[[#This Row],[Datum]])=12),1.1,IF(OR(MONTH(jaar_zip[[#This Row],[Datum]])=3,MONTH(jaar_zip[[#This Row],[Datum]])=10),1,0.8))*jaar_zip[[#This Row],[graaddagen]],"")</f>
        <v>0</v>
      </c>
      <c r="O5956" s="101">
        <f>IF(ISNUMBER(jaar_zip[[#This Row],[etmaaltemperatuur]]),IF(jaar_zip[[#This Row],[etmaaltemperatuur]]&gt;stookgrens,jaar_zip[[#This Row],[etmaaltemperatuur]]-stookgrens,0),"")</f>
        <v>6.6999999999999993</v>
      </c>
    </row>
    <row r="5957" spans="1:15" x14ac:dyDescent="0.25">
      <c r="A5957">
        <v>319</v>
      </c>
      <c r="B5957">
        <v>20240720</v>
      </c>
      <c r="C5957">
        <v>2.4</v>
      </c>
      <c r="D5957">
        <v>23.8</v>
      </c>
      <c r="E5957">
        <v>2281</v>
      </c>
      <c r="F5957">
        <v>0</v>
      </c>
      <c r="G5957">
        <v>1008.4</v>
      </c>
      <c r="H5957">
        <v>65</v>
      </c>
      <c r="I5957" s="101" t="s">
        <v>33</v>
      </c>
      <c r="J5957" s="1">
        <f>DATEVALUE(RIGHT(jaar_zip[[#This Row],[YYYYMMDD]],2)&amp;"-"&amp;MID(jaar_zip[[#This Row],[YYYYMMDD]],5,2)&amp;"-"&amp;LEFT(jaar_zip[[#This Row],[YYYYMMDD]],4))</f>
        <v>45493</v>
      </c>
      <c r="K5957" s="101" t="str">
        <f>IF(AND(VALUE(MONTH(jaar_zip[[#This Row],[Datum]]))=1,VALUE(WEEKNUM(jaar_zip[[#This Row],[Datum]],21))&gt;51),RIGHT(YEAR(jaar_zip[[#This Row],[Datum]])-1,2),RIGHT(YEAR(jaar_zip[[#This Row],[Datum]]),2))&amp;"-"&amp; TEXT(WEEKNUM(jaar_zip[[#This Row],[Datum]],21),"00")</f>
        <v>24-29</v>
      </c>
      <c r="L5957" s="101">
        <f>MONTH(jaar_zip[[#This Row],[Datum]])</f>
        <v>7</v>
      </c>
      <c r="M5957" s="101">
        <f>IF(ISNUMBER(jaar_zip[[#This Row],[etmaaltemperatuur]]),IF(jaar_zip[[#This Row],[etmaaltemperatuur]]&lt;stookgrens,stookgrens-jaar_zip[[#This Row],[etmaaltemperatuur]],0),"")</f>
        <v>0</v>
      </c>
      <c r="N5957" s="101">
        <f>IF(ISNUMBER(jaar_zip[[#This Row],[graaddagen]]),IF(OR(MONTH(jaar_zip[[#This Row],[Datum]])=1,MONTH(jaar_zip[[#This Row],[Datum]])=2,MONTH(jaar_zip[[#This Row],[Datum]])=11,MONTH(jaar_zip[[#This Row],[Datum]])=12),1.1,IF(OR(MONTH(jaar_zip[[#This Row],[Datum]])=3,MONTH(jaar_zip[[#This Row],[Datum]])=10),1,0.8))*jaar_zip[[#This Row],[graaddagen]],"")</f>
        <v>0</v>
      </c>
      <c r="O5957" s="101">
        <f>IF(ISNUMBER(jaar_zip[[#This Row],[etmaaltemperatuur]]),IF(jaar_zip[[#This Row],[etmaaltemperatuur]]&gt;stookgrens,jaar_zip[[#This Row],[etmaaltemperatuur]]-stookgrens,0),"")</f>
        <v>5.8000000000000007</v>
      </c>
    </row>
    <row r="5958" spans="1:15" x14ac:dyDescent="0.25">
      <c r="A5958">
        <v>319</v>
      </c>
      <c r="B5958">
        <v>20240721</v>
      </c>
      <c r="C5958">
        <v>3.3</v>
      </c>
      <c r="D5958">
        <v>20.3</v>
      </c>
      <c r="E5958">
        <v>1543</v>
      </c>
      <c r="F5958">
        <v>-0.1</v>
      </c>
      <c r="G5958">
        <v>1010.1</v>
      </c>
      <c r="H5958">
        <v>81</v>
      </c>
      <c r="I5958" s="101" t="s">
        <v>33</v>
      </c>
      <c r="J5958" s="1">
        <f>DATEVALUE(RIGHT(jaar_zip[[#This Row],[YYYYMMDD]],2)&amp;"-"&amp;MID(jaar_zip[[#This Row],[YYYYMMDD]],5,2)&amp;"-"&amp;LEFT(jaar_zip[[#This Row],[YYYYMMDD]],4))</f>
        <v>45494</v>
      </c>
      <c r="K5958" s="101" t="str">
        <f>IF(AND(VALUE(MONTH(jaar_zip[[#This Row],[Datum]]))=1,VALUE(WEEKNUM(jaar_zip[[#This Row],[Datum]],21))&gt;51),RIGHT(YEAR(jaar_zip[[#This Row],[Datum]])-1,2),RIGHT(YEAR(jaar_zip[[#This Row],[Datum]]),2))&amp;"-"&amp; TEXT(WEEKNUM(jaar_zip[[#This Row],[Datum]],21),"00")</f>
        <v>24-29</v>
      </c>
      <c r="L5958" s="101">
        <f>MONTH(jaar_zip[[#This Row],[Datum]])</f>
        <v>7</v>
      </c>
      <c r="M5958" s="101">
        <f>IF(ISNUMBER(jaar_zip[[#This Row],[etmaaltemperatuur]]),IF(jaar_zip[[#This Row],[etmaaltemperatuur]]&lt;stookgrens,stookgrens-jaar_zip[[#This Row],[etmaaltemperatuur]],0),"")</f>
        <v>0</v>
      </c>
      <c r="N5958" s="101">
        <f>IF(ISNUMBER(jaar_zip[[#This Row],[graaddagen]]),IF(OR(MONTH(jaar_zip[[#This Row],[Datum]])=1,MONTH(jaar_zip[[#This Row],[Datum]])=2,MONTH(jaar_zip[[#This Row],[Datum]])=11,MONTH(jaar_zip[[#This Row],[Datum]])=12),1.1,IF(OR(MONTH(jaar_zip[[#This Row],[Datum]])=3,MONTH(jaar_zip[[#This Row],[Datum]])=10),1,0.8))*jaar_zip[[#This Row],[graaddagen]],"")</f>
        <v>0</v>
      </c>
      <c r="O5958" s="101">
        <f>IF(ISNUMBER(jaar_zip[[#This Row],[etmaaltemperatuur]]),IF(jaar_zip[[#This Row],[etmaaltemperatuur]]&gt;stookgrens,jaar_zip[[#This Row],[etmaaltemperatuur]]-stookgrens,0),"")</f>
        <v>2.3000000000000007</v>
      </c>
    </row>
    <row r="5959" spans="1:15" x14ac:dyDescent="0.25">
      <c r="A5959">
        <v>319</v>
      </c>
      <c r="B5959">
        <v>20240722</v>
      </c>
      <c r="C5959">
        <v>4.4000000000000004</v>
      </c>
      <c r="D5959">
        <v>20.100000000000001</v>
      </c>
      <c r="E5959">
        <v>1944</v>
      </c>
      <c r="F5959">
        <v>-0.1</v>
      </c>
      <c r="G5959">
        <v>1016.9</v>
      </c>
      <c r="H5959">
        <v>72</v>
      </c>
      <c r="I5959" s="101" t="s">
        <v>33</v>
      </c>
      <c r="J5959" s="1">
        <f>DATEVALUE(RIGHT(jaar_zip[[#This Row],[YYYYMMDD]],2)&amp;"-"&amp;MID(jaar_zip[[#This Row],[YYYYMMDD]],5,2)&amp;"-"&amp;LEFT(jaar_zip[[#This Row],[YYYYMMDD]],4))</f>
        <v>45495</v>
      </c>
      <c r="K5959" s="101" t="str">
        <f>IF(AND(VALUE(MONTH(jaar_zip[[#This Row],[Datum]]))=1,VALUE(WEEKNUM(jaar_zip[[#This Row],[Datum]],21))&gt;51),RIGHT(YEAR(jaar_zip[[#This Row],[Datum]])-1,2),RIGHT(YEAR(jaar_zip[[#This Row],[Datum]]),2))&amp;"-"&amp; TEXT(WEEKNUM(jaar_zip[[#This Row],[Datum]],21),"00")</f>
        <v>24-30</v>
      </c>
      <c r="L5959" s="101">
        <f>MONTH(jaar_zip[[#This Row],[Datum]])</f>
        <v>7</v>
      </c>
      <c r="M5959" s="101">
        <f>IF(ISNUMBER(jaar_zip[[#This Row],[etmaaltemperatuur]]),IF(jaar_zip[[#This Row],[etmaaltemperatuur]]&lt;stookgrens,stookgrens-jaar_zip[[#This Row],[etmaaltemperatuur]],0),"")</f>
        <v>0</v>
      </c>
      <c r="N5959" s="101">
        <f>IF(ISNUMBER(jaar_zip[[#This Row],[graaddagen]]),IF(OR(MONTH(jaar_zip[[#This Row],[Datum]])=1,MONTH(jaar_zip[[#This Row],[Datum]])=2,MONTH(jaar_zip[[#This Row],[Datum]])=11,MONTH(jaar_zip[[#This Row],[Datum]])=12),1.1,IF(OR(MONTH(jaar_zip[[#This Row],[Datum]])=3,MONTH(jaar_zip[[#This Row],[Datum]])=10),1,0.8))*jaar_zip[[#This Row],[graaddagen]],"")</f>
        <v>0</v>
      </c>
      <c r="O5959" s="101">
        <f>IF(ISNUMBER(jaar_zip[[#This Row],[etmaaltemperatuur]]),IF(jaar_zip[[#This Row],[etmaaltemperatuur]]&gt;stookgrens,jaar_zip[[#This Row],[etmaaltemperatuur]]-stookgrens,0),"")</f>
        <v>2.1000000000000014</v>
      </c>
    </row>
    <row r="5960" spans="1:15" x14ac:dyDescent="0.25">
      <c r="A5960">
        <v>319</v>
      </c>
      <c r="B5960">
        <v>20240723</v>
      </c>
      <c r="C5960">
        <v>4.7</v>
      </c>
      <c r="D5960">
        <v>18.3</v>
      </c>
      <c r="E5960">
        <v>1225</v>
      </c>
      <c r="F5960">
        <v>10.7</v>
      </c>
      <c r="G5960">
        <v>1018</v>
      </c>
      <c r="H5960">
        <v>86</v>
      </c>
      <c r="I5960" s="101" t="s">
        <v>33</v>
      </c>
      <c r="J5960" s="1">
        <f>DATEVALUE(RIGHT(jaar_zip[[#This Row],[YYYYMMDD]],2)&amp;"-"&amp;MID(jaar_zip[[#This Row],[YYYYMMDD]],5,2)&amp;"-"&amp;LEFT(jaar_zip[[#This Row],[YYYYMMDD]],4))</f>
        <v>45496</v>
      </c>
      <c r="K5960" s="101" t="str">
        <f>IF(AND(VALUE(MONTH(jaar_zip[[#This Row],[Datum]]))=1,VALUE(WEEKNUM(jaar_zip[[#This Row],[Datum]],21))&gt;51),RIGHT(YEAR(jaar_zip[[#This Row],[Datum]])-1,2),RIGHT(YEAR(jaar_zip[[#This Row],[Datum]]),2))&amp;"-"&amp; TEXT(WEEKNUM(jaar_zip[[#This Row],[Datum]],21),"00")</f>
        <v>24-30</v>
      </c>
      <c r="L5960" s="101">
        <f>MONTH(jaar_zip[[#This Row],[Datum]])</f>
        <v>7</v>
      </c>
      <c r="M5960" s="101">
        <f>IF(ISNUMBER(jaar_zip[[#This Row],[etmaaltemperatuur]]),IF(jaar_zip[[#This Row],[etmaaltemperatuur]]&lt;stookgrens,stookgrens-jaar_zip[[#This Row],[etmaaltemperatuur]],0),"")</f>
        <v>0</v>
      </c>
      <c r="N5960" s="101">
        <f>IF(ISNUMBER(jaar_zip[[#This Row],[graaddagen]]),IF(OR(MONTH(jaar_zip[[#This Row],[Datum]])=1,MONTH(jaar_zip[[#This Row],[Datum]])=2,MONTH(jaar_zip[[#This Row],[Datum]])=11,MONTH(jaar_zip[[#This Row],[Datum]])=12),1.1,IF(OR(MONTH(jaar_zip[[#This Row],[Datum]])=3,MONTH(jaar_zip[[#This Row],[Datum]])=10),1,0.8))*jaar_zip[[#This Row],[graaddagen]],"")</f>
        <v>0</v>
      </c>
      <c r="O5960" s="101">
        <f>IF(ISNUMBER(jaar_zip[[#This Row],[etmaaltemperatuur]]),IF(jaar_zip[[#This Row],[etmaaltemperatuur]]&gt;stookgrens,jaar_zip[[#This Row],[etmaaltemperatuur]]-stookgrens,0),"")</f>
        <v>0.30000000000000071</v>
      </c>
    </row>
    <row r="5961" spans="1:15" x14ac:dyDescent="0.25">
      <c r="A5961">
        <v>319</v>
      </c>
      <c r="B5961">
        <v>20240724</v>
      </c>
      <c r="C5961">
        <v>1.9</v>
      </c>
      <c r="D5961">
        <v>18</v>
      </c>
      <c r="E5961">
        <v>2124</v>
      </c>
      <c r="F5961">
        <v>0</v>
      </c>
      <c r="G5961">
        <v>1021</v>
      </c>
      <c r="H5961">
        <v>75</v>
      </c>
      <c r="I5961" s="101" t="s">
        <v>33</v>
      </c>
      <c r="J5961" s="1">
        <f>DATEVALUE(RIGHT(jaar_zip[[#This Row],[YYYYMMDD]],2)&amp;"-"&amp;MID(jaar_zip[[#This Row],[YYYYMMDD]],5,2)&amp;"-"&amp;LEFT(jaar_zip[[#This Row],[YYYYMMDD]],4))</f>
        <v>45497</v>
      </c>
      <c r="K5961" s="101" t="str">
        <f>IF(AND(VALUE(MONTH(jaar_zip[[#This Row],[Datum]]))=1,VALUE(WEEKNUM(jaar_zip[[#This Row],[Datum]],21))&gt;51),RIGHT(YEAR(jaar_zip[[#This Row],[Datum]])-1,2),RIGHT(YEAR(jaar_zip[[#This Row],[Datum]]),2))&amp;"-"&amp; TEXT(WEEKNUM(jaar_zip[[#This Row],[Datum]],21),"00")</f>
        <v>24-30</v>
      </c>
      <c r="L5961" s="101">
        <f>MONTH(jaar_zip[[#This Row],[Datum]])</f>
        <v>7</v>
      </c>
      <c r="M5961" s="101">
        <f>IF(ISNUMBER(jaar_zip[[#This Row],[etmaaltemperatuur]]),IF(jaar_zip[[#This Row],[etmaaltemperatuur]]&lt;stookgrens,stookgrens-jaar_zip[[#This Row],[etmaaltemperatuur]],0),"")</f>
        <v>0</v>
      </c>
      <c r="N5961" s="101">
        <f>IF(ISNUMBER(jaar_zip[[#This Row],[graaddagen]]),IF(OR(MONTH(jaar_zip[[#This Row],[Datum]])=1,MONTH(jaar_zip[[#This Row],[Datum]])=2,MONTH(jaar_zip[[#This Row],[Datum]])=11,MONTH(jaar_zip[[#This Row],[Datum]])=12),1.1,IF(OR(MONTH(jaar_zip[[#This Row],[Datum]])=3,MONTH(jaar_zip[[#This Row],[Datum]])=10),1,0.8))*jaar_zip[[#This Row],[graaddagen]],"")</f>
        <v>0</v>
      </c>
      <c r="O5961" s="101">
        <f>IF(ISNUMBER(jaar_zip[[#This Row],[etmaaltemperatuur]]),IF(jaar_zip[[#This Row],[etmaaltemperatuur]]&gt;stookgrens,jaar_zip[[#This Row],[etmaaltemperatuur]]-stookgrens,0),"")</f>
        <v>0</v>
      </c>
    </row>
    <row r="5962" spans="1:15" x14ac:dyDescent="0.25">
      <c r="A5962">
        <v>319</v>
      </c>
      <c r="B5962">
        <v>20240725</v>
      </c>
      <c r="C5962">
        <v>2.5</v>
      </c>
      <c r="D5962">
        <v>19.2</v>
      </c>
      <c r="E5962">
        <v>1010</v>
      </c>
      <c r="F5962">
        <v>2.6</v>
      </c>
      <c r="G5962">
        <v>1013.1</v>
      </c>
      <c r="H5962">
        <v>79</v>
      </c>
      <c r="I5962" s="101" t="s">
        <v>33</v>
      </c>
      <c r="J5962" s="1">
        <f>DATEVALUE(RIGHT(jaar_zip[[#This Row],[YYYYMMDD]],2)&amp;"-"&amp;MID(jaar_zip[[#This Row],[YYYYMMDD]],5,2)&amp;"-"&amp;LEFT(jaar_zip[[#This Row],[YYYYMMDD]],4))</f>
        <v>45498</v>
      </c>
      <c r="K5962" s="101" t="str">
        <f>IF(AND(VALUE(MONTH(jaar_zip[[#This Row],[Datum]]))=1,VALUE(WEEKNUM(jaar_zip[[#This Row],[Datum]],21))&gt;51),RIGHT(YEAR(jaar_zip[[#This Row],[Datum]])-1,2),RIGHT(YEAR(jaar_zip[[#This Row],[Datum]]),2))&amp;"-"&amp; TEXT(WEEKNUM(jaar_zip[[#This Row],[Datum]],21),"00")</f>
        <v>24-30</v>
      </c>
      <c r="L5962" s="101">
        <f>MONTH(jaar_zip[[#This Row],[Datum]])</f>
        <v>7</v>
      </c>
      <c r="M5962" s="101">
        <f>IF(ISNUMBER(jaar_zip[[#This Row],[etmaaltemperatuur]]),IF(jaar_zip[[#This Row],[etmaaltemperatuur]]&lt;stookgrens,stookgrens-jaar_zip[[#This Row],[etmaaltemperatuur]],0),"")</f>
        <v>0</v>
      </c>
      <c r="N5962" s="101">
        <f>IF(ISNUMBER(jaar_zip[[#This Row],[graaddagen]]),IF(OR(MONTH(jaar_zip[[#This Row],[Datum]])=1,MONTH(jaar_zip[[#This Row],[Datum]])=2,MONTH(jaar_zip[[#This Row],[Datum]])=11,MONTH(jaar_zip[[#This Row],[Datum]])=12),1.1,IF(OR(MONTH(jaar_zip[[#This Row],[Datum]])=3,MONTH(jaar_zip[[#This Row],[Datum]])=10),1,0.8))*jaar_zip[[#This Row],[graaddagen]],"")</f>
        <v>0</v>
      </c>
      <c r="O5962" s="101">
        <f>IF(ISNUMBER(jaar_zip[[#This Row],[etmaaltemperatuur]]),IF(jaar_zip[[#This Row],[etmaaltemperatuur]]&gt;stookgrens,jaar_zip[[#This Row],[etmaaltemperatuur]]-stookgrens,0),"")</f>
        <v>1.1999999999999993</v>
      </c>
    </row>
    <row r="5963" spans="1:15" x14ac:dyDescent="0.25">
      <c r="A5963">
        <v>319</v>
      </c>
      <c r="B5963">
        <v>20240726</v>
      </c>
      <c r="C5963">
        <v>3.3</v>
      </c>
      <c r="D5963">
        <v>19.2</v>
      </c>
      <c r="E5963">
        <v>2120</v>
      </c>
      <c r="F5963">
        <v>0.8</v>
      </c>
      <c r="G5963">
        <v>1011.5</v>
      </c>
      <c r="H5963">
        <v>78</v>
      </c>
      <c r="I5963" s="101" t="s">
        <v>33</v>
      </c>
      <c r="J5963" s="1">
        <f>DATEVALUE(RIGHT(jaar_zip[[#This Row],[YYYYMMDD]],2)&amp;"-"&amp;MID(jaar_zip[[#This Row],[YYYYMMDD]],5,2)&amp;"-"&amp;LEFT(jaar_zip[[#This Row],[YYYYMMDD]],4))</f>
        <v>45499</v>
      </c>
      <c r="K5963" s="101" t="str">
        <f>IF(AND(VALUE(MONTH(jaar_zip[[#This Row],[Datum]]))=1,VALUE(WEEKNUM(jaar_zip[[#This Row],[Datum]],21))&gt;51),RIGHT(YEAR(jaar_zip[[#This Row],[Datum]])-1,2),RIGHT(YEAR(jaar_zip[[#This Row],[Datum]]),2))&amp;"-"&amp; TEXT(WEEKNUM(jaar_zip[[#This Row],[Datum]],21),"00")</f>
        <v>24-30</v>
      </c>
      <c r="L5963" s="101">
        <f>MONTH(jaar_zip[[#This Row],[Datum]])</f>
        <v>7</v>
      </c>
      <c r="M5963" s="101">
        <f>IF(ISNUMBER(jaar_zip[[#This Row],[etmaaltemperatuur]]),IF(jaar_zip[[#This Row],[etmaaltemperatuur]]&lt;stookgrens,stookgrens-jaar_zip[[#This Row],[etmaaltemperatuur]],0),"")</f>
        <v>0</v>
      </c>
      <c r="N5963" s="101">
        <f>IF(ISNUMBER(jaar_zip[[#This Row],[graaddagen]]),IF(OR(MONTH(jaar_zip[[#This Row],[Datum]])=1,MONTH(jaar_zip[[#This Row],[Datum]])=2,MONTH(jaar_zip[[#This Row],[Datum]])=11,MONTH(jaar_zip[[#This Row],[Datum]])=12),1.1,IF(OR(MONTH(jaar_zip[[#This Row],[Datum]])=3,MONTH(jaar_zip[[#This Row],[Datum]])=10),1,0.8))*jaar_zip[[#This Row],[graaddagen]],"")</f>
        <v>0</v>
      </c>
      <c r="O5963" s="101">
        <f>IF(ISNUMBER(jaar_zip[[#This Row],[etmaaltemperatuur]]),IF(jaar_zip[[#This Row],[etmaaltemperatuur]]&gt;stookgrens,jaar_zip[[#This Row],[etmaaltemperatuur]]-stookgrens,0),"")</f>
        <v>1.1999999999999993</v>
      </c>
    </row>
    <row r="5964" spans="1:15" x14ac:dyDescent="0.25">
      <c r="A5964">
        <v>319</v>
      </c>
      <c r="B5964">
        <v>20240727</v>
      </c>
      <c r="C5964">
        <v>2.7</v>
      </c>
      <c r="D5964">
        <v>17.100000000000001</v>
      </c>
      <c r="E5964">
        <v>1962</v>
      </c>
      <c r="F5964">
        <v>0</v>
      </c>
      <c r="G5964">
        <v>1015.2</v>
      </c>
      <c r="H5964">
        <v>76</v>
      </c>
      <c r="I5964" s="101" t="s">
        <v>33</v>
      </c>
      <c r="J5964" s="1">
        <f>DATEVALUE(RIGHT(jaar_zip[[#This Row],[YYYYMMDD]],2)&amp;"-"&amp;MID(jaar_zip[[#This Row],[YYYYMMDD]],5,2)&amp;"-"&amp;LEFT(jaar_zip[[#This Row],[YYYYMMDD]],4))</f>
        <v>45500</v>
      </c>
      <c r="K5964" s="101" t="str">
        <f>IF(AND(VALUE(MONTH(jaar_zip[[#This Row],[Datum]]))=1,VALUE(WEEKNUM(jaar_zip[[#This Row],[Datum]],21))&gt;51),RIGHT(YEAR(jaar_zip[[#This Row],[Datum]])-1,2),RIGHT(YEAR(jaar_zip[[#This Row],[Datum]]),2))&amp;"-"&amp; TEXT(WEEKNUM(jaar_zip[[#This Row],[Datum]],21),"00")</f>
        <v>24-30</v>
      </c>
      <c r="L5964" s="101">
        <f>MONTH(jaar_zip[[#This Row],[Datum]])</f>
        <v>7</v>
      </c>
      <c r="M5964" s="101">
        <f>IF(ISNUMBER(jaar_zip[[#This Row],[etmaaltemperatuur]]),IF(jaar_zip[[#This Row],[etmaaltemperatuur]]&lt;stookgrens,stookgrens-jaar_zip[[#This Row],[etmaaltemperatuur]],0),"")</f>
        <v>0.89999999999999858</v>
      </c>
      <c r="N5964" s="101">
        <f>IF(ISNUMBER(jaar_zip[[#This Row],[graaddagen]]),IF(OR(MONTH(jaar_zip[[#This Row],[Datum]])=1,MONTH(jaar_zip[[#This Row],[Datum]])=2,MONTH(jaar_zip[[#This Row],[Datum]])=11,MONTH(jaar_zip[[#This Row],[Datum]])=12),1.1,IF(OR(MONTH(jaar_zip[[#This Row],[Datum]])=3,MONTH(jaar_zip[[#This Row],[Datum]])=10),1,0.8))*jaar_zip[[#This Row],[graaddagen]],"")</f>
        <v>0.71999999999999886</v>
      </c>
      <c r="O5964" s="101">
        <f>IF(ISNUMBER(jaar_zip[[#This Row],[etmaaltemperatuur]]),IF(jaar_zip[[#This Row],[etmaaltemperatuur]]&gt;stookgrens,jaar_zip[[#This Row],[etmaaltemperatuur]]-stookgrens,0),"")</f>
        <v>0</v>
      </c>
    </row>
    <row r="5965" spans="1:15" x14ac:dyDescent="0.25">
      <c r="A5965">
        <v>319</v>
      </c>
      <c r="B5965">
        <v>20240728</v>
      </c>
      <c r="C5965">
        <v>2.2000000000000002</v>
      </c>
      <c r="D5965">
        <v>18.3</v>
      </c>
      <c r="E5965">
        <v>2510</v>
      </c>
      <c r="F5965">
        <v>0</v>
      </c>
      <c r="G5965">
        <v>1025</v>
      </c>
      <c r="H5965">
        <v>71</v>
      </c>
      <c r="I5965" s="101" t="s">
        <v>33</v>
      </c>
      <c r="J5965" s="1">
        <f>DATEVALUE(RIGHT(jaar_zip[[#This Row],[YYYYMMDD]],2)&amp;"-"&amp;MID(jaar_zip[[#This Row],[YYYYMMDD]],5,2)&amp;"-"&amp;LEFT(jaar_zip[[#This Row],[YYYYMMDD]],4))</f>
        <v>45501</v>
      </c>
      <c r="K5965" s="101" t="str">
        <f>IF(AND(VALUE(MONTH(jaar_zip[[#This Row],[Datum]]))=1,VALUE(WEEKNUM(jaar_zip[[#This Row],[Datum]],21))&gt;51),RIGHT(YEAR(jaar_zip[[#This Row],[Datum]])-1,2),RIGHT(YEAR(jaar_zip[[#This Row],[Datum]]),2))&amp;"-"&amp; TEXT(WEEKNUM(jaar_zip[[#This Row],[Datum]],21),"00")</f>
        <v>24-30</v>
      </c>
      <c r="L5965" s="101">
        <f>MONTH(jaar_zip[[#This Row],[Datum]])</f>
        <v>7</v>
      </c>
      <c r="M5965" s="101">
        <f>IF(ISNUMBER(jaar_zip[[#This Row],[etmaaltemperatuur]]),IF(jaar_zip[[#This Row],[etmaaltemperatuur]]&lt;stookgrens,stookgrens-jaar_zip[[#This Row],[etmaaltemperatuur]],0),"")</f>
        <v>0</v>
      </c>
      <c r="N5965" s="101">
        <f>IF(ISNUMBER(jaar_zip[[#This Row],[graaddagen]]),IF(OR(MONTH(jaar_zip[[#This Row],[Datum]])=1,MONTH(jaar_zip[[#This Row],[Datum]])=2,MONTH(jaar_zip[[#This Row],[Datum]])=11,MONTH(jaar_zip[[#This Row],[Datum]])=12),1.1,IF(OR(MONTH(jaar_zip[[#This Row],[Datum]])=3,MONTH(jaar_zip[[#This Row],[Datum]])=10),1,0.8))*jaar_zip[[#This Row],[graaddagen]],"")</f>
        <v>0</v>
      </c>
      <c r="O5965" s="101">
        <f>IF(ISNUMBER(jaar_zip[[#This Row],[etmaaltemperatuur]]),IF(jaar_zip[[#This Row],[etmaaltemperatuur]]&gt;stookgrens,jaar_zip[[#This Row],[etmaaltemperatuur]]-stookgrens,0),"")</f>
        <v>0.30000000000000071</v>
      </c>
    </row>
    <row r="5966" spans="1:15" x14ac:dyDescent="0.25">
      <c r="A5966">
        <v>319</v>
      </c>
      <c r="B5966">
        <v>20240729</v>
      </c>
      <c r="C5966">
        <v>2</v>
      </c>
      <c r="D5966">
        <v>21</v>
      </c>
      <c r="E5966">
        <v>2623</v>
      </c>
      <c r="F5966">
        <v>0</v>
      </c>
      <c r="G5966">
        <v>1021.6</v>
      </c>
      <c r="H5966">
        <v>65</v>
      </c>
      <c r="I5966" s="101" t="s">
        <v>33</v>
      </c>
      <c r="J5966" s="1">
        <f>DATEVALUE(RIGHT(jaar_zip[[#This Row],[YYYYMMDD]],2)&amp;"-"&amp;MID(jaar_zip[[#This Row],[YYYYMMDD]],5,2)&amp;"-"&amp;LEFT(jaar_zip[[#This Row],[YYYYMMDD]],4))</f>
        <v>45502</v>
      </c>
      <c r="K5966" s="101" t="str">
        <f>IF(AND(VALUE(MONTH(jaar_zip[[#This Row],[Datum]]))=1,VALUE(WEEKNUM(jaar_zip[[#This Row],[Datum]],21))&gt;51),RIGHT(YEAR(jaar_zip[[#This Row],[Datum]])-1,2),RIGHT(YEAR(jaar_zip[[#This Row],[Datum]]),2))&amp;"-"&amp; TEXT(WEEKNUM(jaar_zip[[#This Row],[Datum]],21),"00")</f>
        <v>24-31</v>
      </c>
      <c r="L5966" s="101">
        <f>MONTH(jaar_zip[[#This Row],[Datum]])</f>
        <v>7</v>
      </c>
      <c r="M5966" s="101">
        <f>IF(ISNUMBER(jaar_zip[[#This Row],[etmaaltemperatuur]]),IF(jaar_zip[[#This Row],[etmaaltemperatuur]]&lt;stookgrens,stookgrens-jaar_zip[[#This Row],[etmaaltemperatuur]],0),"")</f>
        <v>0</v>
      </c>
      <c r="N5966" s="101">
        <f>IF(ISNUMBER(jaar_zip[[#This Row],[graaddagen]]),IF(OR(MONTH(jaar_zip[[#This Row],[Datum]])=1,MONTH(jaar_zip[[#This Row],[Datum]])=2,MONTH(jaar_zip[[#This Row],[Datum]])=11,MONTH(jaar_zip[[#This Row],[Datum]])=12),1.1,IF(OR(MONTH(jaar_zip[[#This Row],[Datum]])=3,MONTH(jaar_zip[[#This Row],[Datum]])=10),1,0.8))*jaar_zip[[#This Row],[graaddagen]],"")</f>
        <v>0</v>
      </c>
      <c r="O5966" s="101">
        <f>IF(ISNUMBER(jaar_zip[[#This Row],[etmaaltemperatuur]]),IF(jaar_zip[[#This Row],[etmaaltemperatuur]]&gt;stookgrens,jaar_zip[[#This Row],[etmaaltemperatuur]]-stookgrens,0),"")</f>
        <v>3</v>
      </c>
    </row>
    <row r="5967" spans="1:15" x14ac:dyDescent="0.25">
      <c r="A5967">
        <v>319</v>
      </c>
      <c r="B5967">
        <v>20240730</v>
      </c>
      <c r="C5967">
        <v>1.8</v>
      </c>
      <c r="D5967">
        <v>23.5</v>
      </c>
      <c r="E5967">
        <v>2533</v>
      </c>
      <c r="F5967">
        <v>0</v>
      </c>
      <c r="G5967">
        <v>1016.2</v>
      </c>
      <c r="H5967">
        <v>65</v>
      </c>
      <c r="I5967" s="101" t="s">
        <v>33</v>
      </c>
      <c r="J5967" s="1">
        <f>DATEVALUE(RIGHT(jaar_zip[[#This Row],[YYYYMMDD]],2)&amp;"-"&amp;MID(jaar_zip[[#This Row],[YYYYMMDD]],5,2)&amp;"-"&amp;LEFT(jaar_zip[[#This Row],[YYYYMMDD]],4))</f>
        <v>45503</v>
      </c>
      <c r="K5967" s="101" t="str">
        <f>IF(AND(VALUE(MONTH(jaar_zip[[#This Row],[Datum]]))=1,VALUE(WEEKNUM(jaar_zip[[#This Row],[Datum]],21))&gt;51),RIGHT(YEAR(jaar_zip[[#This Row],[Datum]])-1,2),RIGHT(YEAR(jaar_zip[[#This Row],[Datum]]),2))&amp;"-"&amp; TEXT(WEEKNUM(jaar_zip[[#This Row],[Datum]],21),"00")</f>
        <v>24-31</v>
      </c>
      <c r="L5967" s="101">
        <f>MONTH(jaar_zip[[#This Row],[Datum]])</f>
        <v>7</v>
      </c>
      <c r="M5967" s="101">
        <f>IF(ISNUMBER(jaar_zip[[#This Row],[etmaaltemperatuur]]),IF(jaar_zip[[#This Row],[etmaaltemperatuur]]&lt;stookgrens,stookgrens-jaar_zip[[#This Row],[etmaaltemperatuur]],0),"")</f>
        <v>0</v>
      </c>
      <c r="N5967" s="101">
        <f>IF(ISNUMBER(jaar_zip[[#This Row],[graaddagen]]),IF(OR(MONTH(jaar_zip[[#This Row],[Datum]])=1,MONTH(jaar_zip[[#This Row],[Datum]])=2,MONTH(jaar_zip[[#This Row],[Datum]])=11,MONTH(jaar_zip[[#This Row],[Datum]])=12),1.1,IF(OR(MONTH(jaar_zip[[#This Row],[Datum]])=3,MONTH(jaar_zip[[#This Row],[Datum]])=10),1,0.8))*jaar_zip[[#This Row],[graaddagen]],"")</f>
        <v>0</v>
      </c>
      <c r="O5967" s="101">
        <f>IF(ISNUMBER(jaar_zip[[#This Row],[etmaaltemperatuur]]),IF(jaar_zip[[#This Row],[etmaaltemperatuur]]&gt;stookgrens,jaar_zip[[#This Row],[etmaaltemperatuur]]-stookgrens,0),"")</f>
        <v>5.5</v>
      </c>
    </row>
    <row r="5968" spans="1:15" x14ac:dyDescent="0.25">
      <c r="A5968">
        <v>319</v>
      </c>
      <c r="B5968">
        <v>20240731</v>
      </c>
      <c r="C5968">
        <v>2.6</v>
      </c>
      <c r="D5968">
        <v>22.4</v>
      </c>
      <c r="E5968">
        <v>1440</v>
      </c>
      <c r="F5968">
        <v>0.1</v>
      </c>
      <c r="G5968">
        <v>1014</v>
      </c>
      <c r="H5968">
        <v>77</v>
      </c>
      <c r="I5968" s="101" t="s">
        <v>33</v>
      </c>
      <c r="J5968" s="1">
        <f>DATEVALUE(RIGHT(jaar_zip[[#This Row],[YYYYMMDD]],2)&amp;"-"&amp;MID(jaar_zip[[#This Row],[YYYYMMDD]],5,2)&amp;"-"&amp;LEFT(jaar_zip[[#This Row],[YYYYMMDD]],4))</f>
        <v>45504</v>
      </c>
      <c r="K5968" s="101" t="str">
        <f>IF(AND(VALUE(MONTH(jaar_zip[[#This Row],[Datum]]))=1,VALUE(WEEKNUM(jaar_zip[[#This Row],[Datum]],21))&gt;51),RIGHT(YEAR(jaar_zip[[#This Row],[Datum]])-1,2),RIGHT(YEAR(jaar_zip[[#This Row],[Datum]]),2))&amp;"-"&amp; TEXT(WEEKNUM(jaar_zip[[#This Row],[Datum]],21),"00")</f>
        <v>24-31</v>
      </c>
      <c r="L5968" s="101">
        <f>MONTH(jaar_zip[[#This Row],[Datum]])</f>
        <v>7</v>
      </c>
      <c r="M5968" s="101">
        <f>IF(ISNUMBER(jaar_zip[[#This Row],[etmaaltemperatuur]]),IF(jaar_zip[[#This Row],[etmaaltemperatuur]]&lt;stookgrens,stookgrens-jaar_zip[[#This Row],[etmaaltemperatuur]],0),"")</f>
        <v>0</v>
      </c>
      <c r="N5968" s="101">
        <f>IF(ISNUMBER(jaar_zip[[#This Row],[graaddagen]]),IF(OR(MONTH(jaar_zip[[#This Row],[Datum]])=1,MONTH(jaar_zip[[#This Row],[Datum]])=2,MONTH(jaar_zip[[#This Row],[Datum]])=11,MONTH(jaar_zip[[#This Row],[Datum]])=12),1.1,IF(OR(MONTH(jaar_zip[[#This Row],[Datum]])=3,MONTH(jaar_zip[[#This Row],[Datum]])=10),1,0.8))*jaar_zip[[#This Row],[graaddagen]],"")</f>
        <v>0</v>
      </c>
      <c r="O5968" s="101">
        <f>IF(ISNUMBER(jaar_zip[[#This Row],[etmaaltemperatuur]]),IF(jaar_zip[[#This Row],[etmaaltemperatuur]]&gt;stookgrens,jaar_zip[[#This Row],[etmaaltemperatuur]]-stookgrens,0),"")</f>
        <v>4.3999999999999986</v>
      </c>
    </row>
    <row r="5969" spans="1:15" x14ac:dyDescent="0.25">
      <c r="A5969">
        <v>319</v>
      </c>
      <c r="B5969">
        <v>20240801</v>
      </c>
      <c r="C5969">
        <v>1.8</v>
      </c>
      <c r="D5969">
        <v>20</v>
      </c>
      <c r="E5969">
        <v>1045</v>
      </c>
      <c r="F5969">
        <v>6.9</v>
      </c>
      <c r="G5969">
        <v>1012.3</v>
      </c>
      <c r="H5969">
        <v>91</v>
      </c>
      <c r="I5969" s="101" t="s">
        <v>33</v>
      </c>
      <c r="J5969" s="1">
        <f>DATEVALUE(RIGHT(jaar_zip[[#This Row],[YYYYMMDD]],2)&amp;"-"&amp;MID(jaar_zip[[#This Row],[YYYYMMDD]],5,2)&amp;"-"&amp;LEFT(jaar_zip[[#This Row],[YYYYMMDD]],4))</f>
        <v>45505</v>
      </c>
      <c r="K5969" s="101" t="str">
        <f>IF(AND(VALUE(MONTH(jaar_zip[[#This Row],[Datum]]))=1,VALUE(WEEKNUM(jaar_zip[[#This Row],[Datum]],21))&gt;51),RIGHT(YEAR(jaar_zip[[#This Row],[Datum]])-1,2),RIGHT(YEAR(jaar_zip[[#This Row],[Datum]]),2))&amp;"-"&amp; TEXT(WEEKNUM(jaar_zip[[#This Row],[Datum]],21),"00")</f>
        <v>24-31</v>
      </c>
      <c r="L5969" s="101">
        <f>MONTH(jaar_zip[[#This Row],[Datum]])</f>
        <v>8</v>
      </c>
      <c r="M5969" s="101">
        <f>IF(ISNUMBER(jaar_zip[[#This Row],[etmaaltemperatuur]]),IF(jaar_zip[[#This Row],[etmaaltemperatuur]]&lt;stookgrens,stookgrens-jaar_zip[[#This Row],[etmaaltemperatuur]],0),"")</f>
        <v>0</v>
      </c>
      <c r="N5969" s="101">
        <f>IF(ISNUMBER(jaar_zip[[#This Row],[graaddagen]]),IF(OR(MONTH(jaar_zip[[#This Row],[Datum]])=1,MONTH(jaar_zip[[#This Row],[Datum]])=2,MONTH(jaar_zip[[#This Row],[Datum]])=11,MONTH(jaar_zip[[#This Row],[Datum]])=12),1.1,IF(OR(MONTH(jaar_zip[[#This Row],[Datum]])=3,MONTH(jaar_zip[[#This Row],[Datum]])=10),1,0.8))*jaar_zip[[#This Row],[graaddagen]],"")</f>
        <v>0</v>
      </c>
      <c r="O5969" s="101">
        <f>IF(ISNUMBER(jaar_zip[[#This Row],[etmaaltemperatuur]]),IF(jaar_zip[[#This Row],[etmaaltemperatuur]]&gt;stookgrens,jaar_zip[[#This Row],[etmaaltemperatuur]]-stookgrens,0),"")</f>
        <v>2</v>
      </c>
    </row>
    <row r="5970" spans="1:15" x14ac:dyDescent="0.25">
      <c r="A5970">
        <v>319</v>
      </c>
      <c r="B5970">
        <v>20240802</v>
      </c>
      <c r="C5970">
        <v>1.3</v>
      </c>
      <c r="D5970">
        <v>21</v>
      </c>
      <c r="E5970">
        <v>1743</v>
      </c>
      <c r="F5970">
        <v>0</v>
      </c>
      <c r="G5970">
        <v>1012.2</v>
      </c>
      <c r="H5970">
        <v>82</v>
      </c>
      <c r="I5970" s="101" t="s">
        <v>33</v>
      </c>
      <c r="J5970" s="1">
        <f>DATEVALUE(RIGHT(jaar_zip[[#This Row],[YYYYMMDD]],2)&amp;"-"&amp;MID(jaar_zip[[#This Row],[YYYYMMDD]],5,2)&amp;"-"&amp;LEFT(jaar_zip[[#This Row],[YYYYMMDD]],4))</f>
        <v>45506</v>
      </c>
      <c r="K5970" s="101" t="str">
        <f>IF(AND(VALUE(MONTH(jaar_zip[[#This Row],[Datum]]))=1,VALUE(WEEKNUM(jaar_zip[[#This Row],[Datum]],21))&gt;51),RIGHT(YEAR(jaar_zip[[#This Row],[Datum]])-1,2),RIGHT(YEAR(jaar_zip[[#This Row],[Datum]]),2))&amp;"-"&amp; TEXT(WEEKNUM(jaar_zip[[#This Row],[Datum]],21),"00")</f>
        <v>24-31</v>
      </c>
      <c r="L5970" s="101">
        <f>MONTH(jaar_zip[[#This Row],[Datum]])</f>
        <v>8</v>
      </c>
      <c r="M5970" s="101">
        <f>IF(ISNUMBER(jaar_zip[[#This Row],[etmaaltemperatuur]]),IF(jaar_zip[[#This Row],[etmaaltemperatuur]]&lt;stookgrens,stookgrens-jaar_zip[[#This Row],[etmaaltemperatuur]],0),"")</f>
        <v>0</v>
      </c>
      <c r="N5970" s="101">
        <f>IF(ISNUMBER(jaar_zip[[#This Row],[graaddagen]]),IF(OR(MONTH(jaar_zip[[#This Row],[Datum]])=1,MONTH(jaar_zip[[#This Row],[Datum]])=2,MONTH(jaar_zip[[#This Row],[Datum]])=11,MONTH(jaar_zip[[#This Row],[Datum]])=12),1.1,IF(OR(MONTH(jaar_zip[[#This Row],[Datum]])=3,MONTH(jaar_zip[[#This Row],[Datum]])=10),1,0.8))*jaar_zip[[#This Row],[graaddagen]],"")</f>
        <v>0</v>
      </c>
      <c r="O5970" s="101">
        <f>IF(ISNUMBER(jaar_zip[[#This Row],[etmaaltemperatuur]]),IF(jaar_zip[[#This Row],[etmaaltemperatuur]]&gt;stookgrens,jaar_zip[[#This Row],[etmaaltemperatuur]]-stookgrens,0),"")</f>
        <v>3</v>
      </c>
    </row>
    <row r="5971" spans="1:15" x14ac:dyDescent="0.25">
      <c r="A5971">
        <v>319</v>
      </c>
      <c r="B5971">
        <v>20240803</v>
      </c>
      <c r="C5971">
        <v>4.7</v>
      </c>
      <c r="D5971">
        <v>20</v>
      </c>
      <c r="E5971">
        <v>1512</v>
      </c>
      <c r="F5971">
        <v>0.7</v>
      </c>
      <c r="G5971">
        <v>1012.5</v>
      </c>
      <c r="H5971">
        <v>81</v>
      </c>
      <c r="I5971" s="101" t="s">
        <v>33</v>
      </c>
      <c r="J5971" s="1">
        <f>DATEVALUE(RIGHT(jaar_zip[[#This Row],[YYYYMMDD]],2)&amp;"-"&amp;MID(jaar_zip[[#This Row],[YYYYMMDD]],5,2)&amp;"-"&amp;LEFT(jaar_zip[[#This Row],[YYYYMMDD]],4))</f>
        <v>45507</v>
      </c>
      <c r="K5971" s="101" t="str">
        <f>IF(AND(VALUE(MONTH(jaar_zip[[#This Row],[Datum]]))=1,VALUE(WEEKNUM(jaar_zip[[#This Row],[Datum]],21))&gt;51),RIGHT(YEAR(jaar_zip[[#This Row],[Datum]])-1,2),RIGHT(YEAR(jaar_zip[[#This Row],[Datum]]),2))&amp;"-"&amp; TEXT(WEEKNUM(jaar_zip[[#This Row],[Datum]],21),"00")</f>
        <v>24-31</v>
      </c>
      <c r="L5971" s="101">
        <f>MONTH(jaar_zip[[#This Row],[Datum]])</f>
        <v>8</v>
      </c>
      <c r="M5971" s="101">
        <f>IF(ISNUMBER(jaar_zip[[#This Row],[etmaaltemperatuur]]),IF(jaar_zip[[#This Row],[etmaaltemperatuur]]&lt;stookgrens,stookgrens-jaar_zip[[#This Row],[etmaaltemperatuur]],0),"")</f>
        <v>0</v>
      </c>
      <c r="N5971" s="101">
        <f>IF(ISNUMBER(jaar_zip[[#This Row],[graaddagen]]),IF(OR(MONTH(jaar_zip[[#This Row],[Datum]])=1,MONTH(jaar_zip[[#This Row],[Datum]])=2,MONTH(jaar_zip[[#This Row],[Datum]])=11,MONTH(jaar_zip[[#This Row],[Datum]])=12),1.1,IF(OR(MONTH(jaar_zip[[#This Row],[Datum]])=3,MONTH(jaar_zip[[#This Row],[Datum]])=10),1,0.8))*jaar_zip[[#This Row],[graaddagen]],"")</f>
        <v>0</v>
      </c>
      <c r="O5971" s="101">
        <f>IF(ISNUMBER(jaar_zip[[#This Row],[etmaaltemperatuur]]),IF(jaar_zip[[#This Row],[etmaaltemperatuur]]&gt;stookgrens,jaar_zip[[#This Row],[etmaaltemperatuur]]-stookgrens,0),"")</f>
        <v>2</v>
      </c>
    </row>
    <row r="5972" spans="1:15" x14ac:dyDescent="0.25">
      <c r="A5972">
        <v>319</v>
      </c>
      <c r="B5972">
        <v>20240804</v>
      </c>
      <c r="C5972">
        <v>1.1000000000000001</v>
      </c>
      <c r="D5972">
        <v>18.899999999999999</v>
      </c>
      <c r="E5972">
        <v>1428</v>
      </c>
      <c r="F5972">
        <v>2.1</v>
      </c>
      <c r="G5972">
        <v>1015.3</v>
      </c>
      <c r="H5972">
        <v>78</v>
      </c>
      <c r="I5972" s="101" t="s">
        <v>33</v>
      </c>
      <c r="J5972" s="1">
        <f>DATEVALUE(RIGHT(jaar_zip[[#This Row],[YYYYMMDD]],2)&amp;"-"&amp;MID(jaar_zip[[#This Row],[YYYYMMDD]],5,2)&amp;"-"&amp;LEFT(jaar_zip[[#This Row],[YYYYMMDD]],4))</f>
        <v>45508</v>
      </c>
      <c r="K5972" s="101" t="str">
        <f>IF(AND(VALUE(MONTH(jaar_zip[[#This Row],[Datum]]))=1,VALUE(WEEKNUM(jaar_zip[[#This Row],[Datum]],21))&gt;51),RIGHT(YEAR(jaar_zip[[#This Row],[Datum]])-1,2),RIGHT(YEAR(jaar_zip[[#This Row],[Datum]]),2))&amp;"-"&amp; TEXT(WEEKNUM(jaar_zip[[#This Row],[Datum]],21),"00")</f>
        <v>24-31</v>
      </c>
      <c r="L5972" s="101">
        <f>MONTH(jaar_zip[[#This Row],[Datum]])</f>
        <v>8</v>
      </c>
      <c r="M5972" s="101">
        <f>IF(ISNUMBER(jaar_zip[[#This Row],[etmaaltemperatuur]]),IF(jaar_zip[[#This Row],[etmaaltemperatuur]]&lt;stookgrens,stookgrens-jaar_zip[[#This Row],[etmaaltemperatuur]],0),"")</f>
        <v>0</v>
      </c>
      <c r="N5972" s="101">
        <f>IF(ISNUMBER(jaar_zip[[#This Row],[graaddagen]]),IF(OR(MONTH(jaar_zip[[#This Row],[Datum]])=1,MONTH(jaar_zip[[#This Row],[Datum]])=2,MONTH(jaar_zip[[#This Row],[Datum]])=11,MONTH(jaar_zip[[#This Row],[Datum]])=12),1.1,IF(OR(MONTH(jaar_zip[[#This Row],[Datum]])=3,MONTH(jaar_zip[[#This Row],[Datum]])=10),1,0.8))*jaar_zip[[#This Row],[graaddagen]],"")</f>
        <v>0</v>
      </c>
      <c r="O5972" s="101">
        <f>IF(ISNUMBER(jaar_zip[[#This Row],[etmaaltemperatuur]]),IF(jaar_zip[[#This Row],[etmaaltemperatuur]]&gt;stookgrens,jaar_zip[[#This Row],[etmaaltemperatuur]]-stookgrens,0),"")</f>
        <v>0.89999999999999858</v>
      </c>
    </row>
    <row r="5973" spans="1:15" x14ac:dyDescent="0.25">
      <c r="A5973">
        <v>319</v>
      </c>
      <c r="B5973">
        <v>20240805</v>
      </c>
      <c r="C5973">
        <v>2.6</v>
      </c>
      <c r="D5973">
        <v>19.899999999999999</v>
      </c>
      <c r="E5973">
        <v>2413</v>
      </c>
      <c r="F5973">
        <v>0</v>
      </c>
      <c r="G5973">
        <v>1014.1</v>
      </c>
      <c r="H5973">
        <v>71</v>
      </c>
      <c r="I5973" s="101" t="s">
        <v>33</v>
      </c>
      <c r="J5973" s="1">
        <f>DATEVALUE(RIGHT(jaar_zip[[#This Row],[YYYYMMDD]],2)&amp;"-"&amp;MID(jaar_zip[[#This Row],[YYYYMMDD]],5,2)&amp;"-"&amp;LEFT(jaar_zip[[#This Row],[YYYYMMDD]],4))</f>
        <v>45509</v>
      </c>
      <c r="K5973" s="101" t="str">
        <f>IF(AND(VALUE(MONTH(jaar_zip[[#This Row],[Datum]]))=1,VALUE(WEEKNUM(jaar_zip[[#This Row],[Datum]],21))&gt;51),RIGHT(YEAR(jaar_zip[[#This Row],[Datum]])-1,2),RIGHT(YEAR(jaar_zip[[#This Row],[Datum]]),2))&amp;"-"&amp; TEXT(WEEKNUM(jaar_zip[[#This Row],[Datum]],21),"00")</f>
        <v>24-32</v>
      </c>
      <c r="L5973" s="101">
        <f>MONTH(jaar_zip[[#This Row],[Datum]])</f>
        <v>8</v>
      </c>
      <c r="M5973" s="101">
        <f>IF(ISNUMBER(jaar_zip[[#This Row],[etmaaltemperatuur]]),IF(jaar_zip[[#This Row],[etmaaltemperatuur]]&lt;stookgrens,stookgrens-jaar_zip[[#This Row],[etmaaltemperatuur]],0),"")</f>
        <v>0</v>
      </c>
      <c r="N5973" s="101">
        <f>IF(ISNUMBER(jaar_zip[[#This Row],[graaddagen]]),IF(OR(MONTH(jaar_zip[[#This Row],[Datum]])=1,MONTH(jaar_zip[[#This Row],[Datum]])=2,MONTH(jaar_zip[[#This Row],[Datum]])=11,MONTH(jaar_zip[[#This Row],[Datum]])=12),1.1,IF(OR(MONTH(jaar_zip[[#This Row],[Datum]])=3,MONTH(jaar_zip[[#This Row],[Datum]])=10),1,0.8))*jaar_zip[[#This Row],[graaddagen]],"")</f>
        <v>0</v>
      </c>
      <c r="O5973" s="101">
        <f>IF(ISNUMBER(jaar_zip[[#This Row],[etmaaltemperatuur]]),IF(jaar_zip[[#This Row],[etmaaltemperatuur]]&gt;stookgrens,jaar_zip[[#This Row],[etmaaltemperatuur]]-stookgrens,0),"")</f>
        <v>1.8999999999999986</v>
      </c>
    </row>
    <row r="5974" spans="1:15" x14ac:dyDescent="0.25">
      <c r="A5974">
        <v>319</v>
      </c>
      <c r="B5974">
        <v>20240806</v>
      </c>
      <c r="C5974">
        <v>2.2000000000000002</v>
      </c>
      <c r="D5974">
        <v>21.8</v>
      </c>
      <c r="E5974">
        <v>2154</v>
      </c>
      <c r="F5974">
        <v>0</v>
      </c>
      <c r="G5974">
        <v>1010.5</v>
      </c>
      <c r="H5974">
        <v>71</v>
      </c>
      <c r="I5974" s="101" t="s">
        <v>33</v>
      </c>
      <c r="J5974" s="1">
        <f>DATEVALUE(RIGHT(jaar_zip[[#This Row],[YYYYMMDD]],2)&amp;"-"&amp;MID(jaar_zip[[#This Row],[YYYYMMDD]],5,2)&amp;"-"&amp;LEFT(jaar_zip[[#This Row],[YYYYMMDD]],4))</f>
        <v>45510</v>
      </c>
      <c r="K5974" s="101" t="str">
        <f>IF(AND(VALUE(MONTH(jaar_zip[[#This Row],[Datum]]))=1,VALUE(WEEKNUM(jaar_zip[[#This Row],[Datum]],21))&gt;51),RIGHT(YEAR(jaar_zip[[#This Row],[Datum]])-1,2),RIGHT(YEAR(jaar_zip[[#This Row],[Datum]]),2))&amp;"-"&amp; TEXT(WEEKNUM(jaar_zip[[#This Row],[Datum]],21),"00")</f>
        <v>24-32</v>
      </c>
      <c r="L5974" s="101">
        <f>MONTH(jaar_zip[[#This Row],[Datum]])</f>
        <v>8</v>
      </c>
      <c r="M5974" s="101">
        <f>IF(ISNUMBER(jaar_zip[[#This Row],[etmaaltemperatuur]]),IF(jaar_zip[[#This Row],[etmaaltemperatuur]]&lt;stookgrens,stookgrens-jaar_zip[[#This Row],[etmaaltemperatuur]],0),"")</f>
        <v>0</v>
      </c>
      <c r="N5974" s="101">
        <f>IF(ISNUMBER(jaar_zip[[#This Row],[graaddagen]]),IF(OR(MONTH(jaar_zip[[#This Row],[Datum]])=1,MONTH(jaar_zip[[#This Row],[Datum]])=2,MONTH(jaar_zip[[#This Row],[Datum]])=11,MONTH(jaar_zip[[#This Row],[Datum]])=12),1.1,IF(OR(MONTH(jaar_zip[[#This Row],[Datum]])=3,MONTH(jaar_zip[[#This Row],[Datum]])=10),1,0.8))*jaar_zip[[#This Row],[graaddagen]],"")</f>
        <v>0</v>
      </c>
      <c r="O5974" s="101">
        <f>IF(ISNUMBER(jaar_zip[[#This Row],[etmaaltemperatuur]]),IF(jaar_zip[[#This Row],[etmaaltemperatuur]]&gt;stookgrens,jaar_zip[[#This Row],[etmaaltemperatuur]]-stookgrens,0),"")</f>
        <v>3.8000000000000007</v>
      </c>
    </row>
    <row r="5975" spans="1:15" x14ac:dyDescent="0.25">
      <c r="A5975">
        <v>319</v>
      </c>
      <c r="B5975">
        <v>20240807</v>
      </c>
      <c r="C5975">
        <v>3.5</v>
      </c>
      <c r="D5975">
        <v>19.3</v>
      </c>
      <c r="E5975">
        <v>1763</v>
      </c>
      <c r="F5975">
        <v>0.3</v>
      </c>
      <c r="G5975">
        <v>1013.3</v>
      </c>
      <c r="H5975">
        <v>69</v>
      </c>
      <c r="I5975" s="101" t="s">
        <v>33</v>
      </c>
      <c r="J5975" s="1">
        <f>DATEVALUE(RIGHT(jaar_zip[[#This Row],[YYYYMMDD]],2)&amp;"-"&amp;MID(jaar_zip[[#This Row],[YYYYMMDD]],5,2)&amp;"-"&amp;LEFT(jaar_zip[[#This Row],[YYYYMMDD]],4))</f>
        <v>45511</v>
      </c>
      <c r="K5975" s="101" t="str">
        <f>IF(AND(VALUE(MONTH(jaar_zip[[#This Row],[Datum]]))=1,VALUE(WEEKNUM(jaar_zip[[#This Row],[Datum]],21))&gt;51),RIGHT(YEAR(jaar_zip[[#This Row],[Datum]])-1,2),RIGHT(YEAR(jaar_zip[[#This Row],[Datum]]),2))&amp;"-"&amp; TEXT(WEEKNUM(jaar_zip[[#This Row],[Datum]],21),"00")</f>
        <v>24-32</v>
      </c>
      <c r="L5975" s="101">
        <f>MONTH(jaar_zip[[#This Row],[Datum]])</f>
        <v>8</v>
      </c>
      <c r="M5975" s="101">
        <f>IF(ISNUMBER(jaar_zip[[#This Row],[etmaaltemperatuur]]),IF(jaar_zip[[#This Row],[etmaaltemperatuur]]&lt;stookgrens,stookgrens-jaar_zip[[#This Row],[etmaaltemperatuur]],0),"")</f>
        <v>0</v>
      </c>
      <c r="N5975" s="101">
        <f>IF(ISNUMBER(jaar_zip[[#This Row],[graaddagen]]),IF(OR(MONTH(jaar_zip[[#This Row],[Datum]])=1,MONTH(jaar_zip[[#This Row],[Datum]])=2,MONTH(jaar_zip[[#This Row],[Datum]])=11,MONTH(jaar_zip[[#This Row],[Datum]])=12),1.1,IF(OR(MONTH(jaar_zip[[#This Row],[Datum]])=3,MONTH(jaar_zip[[#This Row],[Datum]])=10),1,0.8))*jaar_zip[[#This Row],[graaddagen]],"")</f>
        <v>0</v>
      </c>
      <c r="O5975" s="101">
        <f>IF(ISNUMBER(jaar_zip[[#This Row],[etmaaltemperatuur]]),IF(jaar_zip[[#This Row],[etmaaltemperatuur]]&gt;stookgrens,jaar_zip[[#This Row],[etmaaltemperatuur]]-stookgrens,0),"")</f>
        <v>1.3000000000000007</v>
      </c>
    </row>
    <row r="5976" spans="1:15" x14ac:dyDescent="0.25">
      <c r="A5976">
        <v>319</v>
      </c>
      <c r="B5976">
        <v>20240808</v>
      </c>
      <c r="C5976">
        <v>4.2</v>
      </c>
      <c r="D5976">
        <v>20.7</v>
      </c>
      <c r="E5976">
        <v>1954</v>
      </c>
      <c r="F5976">
        <v>-0.1</v>
      </c>
      <c r="G5976">
        <v>1015.8</v>
      </c>
      <c r="H5976">
        <v>64</v>
      </c>
      <c r="I5976" s="101" t="s">
        <v>33</v>
      </c>
      <c r="J5976" s="1">
        <f>DATEVALUE(RIGHT(jaar_zip[[#This Row],[YYYYMMDD]],2)&amp;"-"&amp;MID(jaar_zip[[#This Row],[YYYYMMDD]],5,2)&amp;"-"&amp;LEFT(jaar_zip[[#This Row],[YYYYMMDD]],4))</f>
        <v>45512</v>
      </c>
      <c r="K5976" s="101" t="str">
        <f>IF(AND(VALUE(MONTH(jaar_zip[[#This Row],[Datum]]))=1,VALUE(WEEKNUM(jaar_zip[[#This Row],[Datum]],21))&gt;51),RIGHT(YEAR(jaar_zip[[#This Row],[Datum]])-1,2),RIGHT(YEAR(jaar_zip[[#This Row],[Datum]]),2))&amp;"-"&amp; TEXT(WEEKNUM(jaar_zip[[#This Row],[Datum]],21),"00")</f>
        <v>24-32</v>
      </c>
      <c r="L5976" s="101">
        <f>MONTH(jaar_zip[[#This Row],[Datum]])</f>
        <v>8</v>
      </c>
      <c r="M5976" s="101">
        <f>IF(ISNUMBER(jaar_zip[[#This Row],[etmaaltemperatuur]]),IF(jaar_zip[[#This Row],[etmaaltemperatuur]]&lt;stookgrens,stookgrens-jaar_zip[[#This Row],[etmaaltemperatuur]],0),"")</f>
        <v>0</v>
      </c>
      <c r="N5976" s="101">
        <f>IF(ISNUMBER(jaar_zip[[#This Row],[graaddagen]]),IF(OR(MONTH(jaar_zip[[#This Row],[Datum]])=1,MONTH(jaar_zip[[#This Row],[Datum]])=2,MONTH(jaar_zip[[#This Row],[Datum]])=11,MONTH(jaar_zip[[#This Row],[Datum]])=12),1.1,IF(OR(MONTH(jaar_zip[[#This Row],[Datum]])=3,MONTH(jaar_zip[[#This Row],[Datum]])=10),1,0.8))*jaar_zip[[#This Row],[graaddagen]],"")</f>
        <v>0</v>
      </c>
      <c r="O5976" s="101">
        <f>IF(ISNUMBER(jaar_zip[[#This Row],[etmaaltemperatuur]]),IF(jaar_zip[[#This Row],[etmaaltemperatuur]]&gt;stookgrens,jaar_zip[[#This Row],[etmaaltemperatuur]]-stookgrens,0),"")</f>
        <v>2.6999999999999993</v>
      </c>
    </row>
    <row r="5977" spans="1:15" x14ac:dyDescent="0.25">
      <c r="A5977">
        <v>319</v>
      </c>
      <c r="B5977">
        <v>20240809</v>
      </c>
      <c r="C5977">
        <v>6.1</v>
      </c>
      <c r="D5977">
        <v>20.9</v>
      </c>
      <c r="E5977">
        <v>1465</v>
      </c>
      <c r="F5977">
        <v>0.5</v>
      </c>
      <c r="G5977">
        <v>1015.4</v>
      </c>
      <c r="H5977">
        <v>71</v>
      </c>
      <c r="I5977" s="101" t="s">
        <v>33</v>
      </c>
      <c r="J5977" s="1">
        <f>DATEVALUE(RIGHT(jaar_zip[[#This Row],[YYYYMMDD]],2)&amp;"-"&amp;MID(jaar_zip[[#This Row],[YYYYMMDD]],5,2)&amp;"-"&amp;LEFT(jaar_zip[[#This Row],[YYYYMMDD]],4))</f>
        <v>45513</v>
      </c>
      <c r="K5977" s="101" t="str">
        <f>IF(AND(VALUE(MONTH(jaar_zip[[#This Row],[Datum]]))=1,VALUE(WEEKNUM(jaar_zip[[#This Row],[Datum]],21))&gt;51),RIGHT(YEAR(jaar_zip[[#This Row],[Datum]])-1,2),RIGHT(YEAR(jaar_zip[[#This Row],[Datum]]),2))&amp;"-"&amp; TEXT(WEEKNUM(jaar_zip[[#This Row],[Datum]],21),"00")</f>
        <v>24-32</v>
      </c>
      <c r="L5977" s="101">
        <f>MONTH(jaar_zip[[#This Row],[Datum]])</f>
        <v>8</v>
      </c>
      <c r="M5977" s="101">
        <f>IF(ISNUMBER(jaar_zip[[#This Row],[etmaaltemperatuur]]),IF(jaar_zip[[#This Row],[etmaaltemperatuur]]&lt;stookgrens,stookgrens-jaar_zip[[#This Row],[etmaaltemperatuur]],0),"")</f>
        <v>0</v>
      </c>
      <c r="N5977" s="101">
        <f>IF(ISNUMBER(jaar_zip[[#This Row],[graaddagen]]),IF(OR(MONTH(jaar_zip[[#This Row],[Datum]])=1,MONTH(jaar_zip[[#This Row],[Datum]])=2,MONTH(jaar_zip[[#This Row],[Datum]])=11,MONTH(jaar_zip[[#This Row],[Datum]])=12),1.1,IF(OR(MONTH(jaar_zip[[#This Row],[Datum]])=3,MONTH(jaar_zip[[#This Row],[Datum]])=10),1,0.8))*jaar_zip[[#This Row],[graaddagen]],"")</f>
        <v>0</v>
      </c>
      <c r="O5977" s="101">
        <f>IF(ISNUMBER(jaar_zip[[#This Row],[etmaaltemperatuur]]),IF(jaar_zip[[#This Row],[etmaaltemperatuur]]&gt;stookgrens,jaar_zip[[#This Row],[etmaaltemperatuur]]-stookgrens,0),"")</f>
        <v>2.8999999999999986</v>
      </c>
    </row>
    <row r="5978" spans="1:15" x14ac:dyDescent="0.25">
      <c r="A5978">
        <v>319</v>
      </c>
      <c r="B5978">
        <v>20240810</v>
      </c>
      <c r="C5978">
        <v>3.8</v>
      </c>
      <c r="D5978">
        <v>20.100000000000001</v>
      </c>
      <c r="E5978">
        <v>2359</v>
      </c>
      <c r="F5978">
        <v>0</v>
      </c>
      <c r="G5978">
        <v>1020.6</v>
      </c>
      <c r="H5978">
        <v>69</v>
      </c>
      <c r="I5978" s="101" t="s">
        <v>33</v>
      </c>
      <c r="J5978" s="1">
        <f>DATEVALUE(RIGHT(jaar_zip[[#This Row],[YYYYMMDD]],2)&amp;"-"&amp;MID(jaar_zip[[#This Row],[YYYYMMDD]],5,2)&amp;"-"&amp;LEFT(jaar_zip[[#This Row],[YYYYMMDD]],4))</f>
        <v>45514</v>
      </c>
      <c r="K5978" s="101" t="str">
        <f>IF(AND(VALUE(MONTH(jaar_zip[[#This Row],[Datum]]))=1,VALUE(WEEKNUM(jaar_zip[[#This Row],[Datum]],21))&gt;51),RIGHT(YEAR(jaar_zip[[#This Row],[Datum]])-1,2),RIGHT(YEAR(jaar_zip[[#This Row],[Datum]]),2))&amp;"-"&amp; TEXT(WEEKNUM(jaar_zip[[#This Row],[Datum]],21),"00")</f>
        <v>24-32</v>
      </c>
      <c r="L5978" s="101">
        <f>MONTH(jaar_zip[[#This Row],[Datum]])</f>
        <v>8</v>
      </c>
      <c r="M5978" s="101">
        <f>IF(ISNUMBER(jaar_zip[[#This Row],[etmaaltemperatuur]]),IF(jaar_zip[[#This Row],[etmaaltemperatuur]]&lt;stookgrens,stookgrens-jaar_zip[[#This Row],[etmaaltemperatuur]],0),"")</f>
        <v>0</v>
      </c>
      <c r="N5978" s="101">
        <f>IF(ISNUMBER(jaar_zip[[#This Row],[graaddagen]]),IF(OR(MONTH(jaar_zip[[#This Row],[Datum]])=1,MONTH(jaar_zip[[#This Row],[Datum]])=2,MONTH(jaar_zip[[#This Row],[Datum]])=11,MONTH(jaar_zip[[#This Row],[Datum]])=12),1.1,IF(OR(MONTH(jaar_zip[[#This Row],[Datum]])=3,MONTH(jaar_zip[[#This Row],[Datum]])=10),1,0.8))*jaar_zip[[#This Row],[graaddagen]],"")</f>
        <v>0</v>
      </c>
      <c r="O5978" s="101">
        <f>IF(ISNUMBER(jaar_zip[[#This Row],[etmaaltemperatuur]]),IF(jaar_zip[[#This Row],[etmaaltemperatuur]]&gt;stookgrens,jaar_zip[[#This Row],[etmaaltemperatuur]]-stookgrens,0),"")</f>
        <v>2.1000000000000014</v>
      </c>
    </row>
    <row r="5979" spans="1:15" x14ac:dyDescent="0.25">
      <c r="A5979">
        <v>319</v>
      </c>
      <c r="B5979">
        <v>20240811</v>
      </c>
      <c r="C5979">
        <v>2.2999999999999998</v>
      </c>
      <c r="D5979">
        <v>21.8</v>
      </c>
      <c r="E5979">
        <v>2440</v>
      </c>
      <c r="F5979">
        <v>0</v>
      </c>
      <c r="G5979">
        <v>1020</v>
      </c>
      <c r="H5979">
        <v>67</v>
      </c>
      <c r="I5979" s="101" t="s">
        <v>33</v>
      </c>
      <c r="J5979" s="1">
        <f>DATEVALUE(RIGHT(jaar_zip[[#This Row],[YYYYMMDD]],2)&amp;"-"&amp;MID(jaar_zip[[#This Row],[YYYYMMDD]],5,2)&amp;"-"&amp;LEFT(jaar_zip[[#This Row],[YYYYMMDD]],4))</f>
        <v>45515</v>
      </c>
      <c r="K5979" s="101" t="str">
        <f>IF(AND(VALUE(MONTH(jaar_zip[[#This Row],[Datum]]))=1,VALUE(WEEKNUM(jaar_zip[[#This Row],[Datum]],21))&gt;51),RIGHT(YEAR(jaar_zip[[#This Row],[Datum]])-1,2),RIGHT(YEAR(jaar_zip[[#This Row],[Datum]]),2))&amp;"-"&amp; TEXT(WEEKNUM(jaar_zip[[#This Row],[Datum]],21),"00")</f>
        <v>24-32</v>
      </c>
      <c r="L5979" s="101">
        <f>MONTH(jaar_zip[[#This Row],[Datum]])</f>
        <v>8</v>
      </c>
      <c r="M5979" s="101">
        <f>IF(ISNUMBER(jaar_zip[[#This Row],[etmaaltemperatuur]]),IF(jaar_zip[[#This Row],[etmaaltemperatuur]]&lt;stookgrens,stookgrens-jaar_zip[[#This Row],[etmaaltemperatuur]],0),"")</f>
        <v>0</v>
      </c>
      <c r="N5979" s="101">
        <f>IF(ISNUMBER(jaar_zip[[#This Row],[graaddagen]]),IF(OR(MONTH(jaar_zip[[#This Row],[Datum]])=1,MONTH(jaar_zip[[#This Row],[Datum]])=2,MONTH(jaar_zip[[#This Row],[Datum]])=11,MONTH(jaar_zip[[#This Row],[Datum]])=12),1.1,IF(OR(MONTH(jaar_zip[[#This Row],[Datum]])=3,MONTH(jaar_zip[[#This Row],[Datum]])=10),1,0.8))*jaar_zip[[#This Row],[graaddagen]],"")</f>
        <v>0</v>
      </c>
      <c r="O5979" s="101">
        <f>IF(ISNUMBER(jaar_zip[[#This Row],[etmaaltemperatuur]]),IF(jaar_zip[[#This Row],[etmaaltemperatuur]]&gt;stookgrens,jaar_zip[[#This Row],[etmaaltemperatuur]]-stookgrens,0),"")</f>
        <v>3.8000000000000007</v>
      </c>
    </row>
    <row r="5980" spans="1:15" x14ac:dyDescent="0.25">
      <c r="A5980">
        <v>319</v>
      </c>
      <c r="B5980">
        <v>20240812</v>
      </c>
      <c r="C5980">
        <v>2.5</v>
      </c>
      <c r="D5980">
        <v>25.7</v>
      </c>
      <c r="E5980">
        <v>2331</v>
      </c>
      <c r="F5980">
        <v>-0.1</v>
      </c>
      <c r="G5980">
        <v>1010.3</v>
      </c>
      <c r="H5980">
        <v>64</v>
      </c>
      <c r="I5980" s="101" t="s">
        <v>33</v>
      </c>
      <c r="J5980" s="1">
        <f>DATEVALUE(RIGHT(jaar_zip[[#This Row],[YYYYMMDD]],2)&amp;"-"&amp;MID(jaar_zip[[#This Row],[YYYYMMDD]],5,2)&amp;"-"&amp;LEFT(jaar_zip[[#This Row],[YYYYMMDD]],4))</f>
        <v>45516</v>
      </c>
      <c r="K5980" s="101" t="str">
        <f>IF(AND(VALUE(MONTH(jaar_zip[[#This Row],[Datum]]))=1,VALUE(WEEKNUM(jaar_zip[[#This Row],[Datum]],21))&gt;51),RIGHT(YEAR(jaar_zip[[#This Row],[Datum]])-1,2),RIGHT(YEAR(jaar_zip[[#This Row],[Datum]]),2))&amp;"-"&amp; TEXT(WEEKNUM(jaar_zip[[#This Row],[Datum]],21),"00")</f>
        <v>24-33</v>
      </c>
      <c r="L5980" s="101">
        <f>MONTH(jaar_zip[[#This Row],[Datum]])</f>
        <v>8</v>
      </c>
      <c r="M5980" s="101">
        <f>IF(ISNUMBER(jaar_zip[[#This Row],[etmaaltemperatuur]]),IF(jaar_zip[[#This Row],[etmaaltemperatuur]]&lt;stookgrens,stookgrens-jaar_zip[[#This Row],[etmaaltemperatuur]],0),"")</f>
        <v>0</v>
      </c>
      <c r="N5980" s="101">
        <f>IF(ISNUMBER(jaar_zip[[#This Row],[graaddagen]]),IF(OR(MONTH(jaar_zip[[#This Row],[Datum]])=1,MONTH(jaar_zip[[#This Row],[Datum]])=2,MONTH(jaar_zip[[#This Row],[Datum]])=11,MONTH(jaar_zip[[#This Row],[Datum]])=12),1.1,IF(OR(MONTH(jaar_zip[[#This Row],[Datum]])=3,MONTH(jaar_zip[[#This Row],[Datum]])=10),1,0.8))*jaar_zip[[#This Row],[graaddagen]],"")</f>
        <v>0</v>
      </c>
      <c r="O5980" s="101">
        <f>IF(ISNUMBER(jaar_zip[[#This Row],[etmaaltemperatuur]]),IF(jaar_zip[[#This Row],[etmaaltemperatuur]]&gt;stookgrens,jaar_zip[[#This Row],[etmaaltemperatuur]]-stookgrens,0),"")</f>
        <v>7.6999999999999993</v>
      </c>
    </row>
    <row r="5981" spans="1:15" x14ac:dyDescent="0.25">
      <c r="A5981">
        <v>319</v>
      </c>
      <c r="B5981">
        <v>20240813</v>
      </c>
      <c r="C5981">
        <v>2.2999999999999998</v>
      </c>
      <c r="D5981">
        <v>22.3</v>
      </c>
      <c r="E5981">
        <v>1567</v>
      </c>
      <c r="F5981">
        <v>-0.1</v>
      </c>
      <c r="G5981">
        <v>1009.8</v>
      </c>
      <c r="H5981">
        <v>79</v>
      </c>
      <c r="I5981" s="101" t="s">
        <v>33</v>
      </c>
      <c r="J5981" s="1">
        <f>DATEVALUE(RIGHT(jaar_zip[[#This Row],[YYYYMMDD]],2)&amp;"-"&amp;MID(jaar_zip[[#This Row],[YYYYMMDD]],5,2)&amp;"-"&amp;LEFT(jaar_zip[[#This Row],[YYYYMMDD]],4))</f>
        <v>45517</v>
      </c>
      <c r="K5981" s="101" t="str">
        <f>IF(AND(VALUE(MONTH(jaar_zip[[#This Row],[Datum]]))=1,VALUE(WEEKNUM(jaar_zip[[#This Row],[Datum]],21))&gt;51),RIGHT(YEAR(jaar_zip[[#This Row],[Datum]])-1,2),RIGHT(YEAR(jaar_zip[[#This Row],[Datum]]),2))&amp;"-"&amp; TEXT(WEEKNUM(jaar_zip[[#This Row],[Datum]],21),"00")</f>
        <v>24-33</v>
      </c>
      <c r="L5981" s="101">
        <f>MONTH(jaar_zip[[#This Row],[Datum]])</f>
        <v>8</v>
      </c>
      <c r="M5981" s="101">
        <f>IF(ISNUMBER(jaar_zip[[#This Row],[etmaaltemperatuur]]),IF(jaar_zip[[#This Row],[etmaaltemperatuur]]&lt;stookgrens,stookgrens-jaar_zip[[#This Row],[etmaaltemperatuur]],0),"")</f>
        <v>0</v>
      </c>
      <c r="N5981" s="101">
        <f>IF(ISNUMBER(jaar_zip[[#This Row],[graaddagen]]),IF(OR(MONTH(jaar_zip[[#This Row],[Datum]])=1,MONTH(jaar_zip[[#This Row],[Datum]])=2,MONTH(jaar_zip[[#This Row],[Datum]])=11,MONTH(jaar_zip[[#This Row],[Datum]])=12),1.1,IF(OR(MONTH(jaar_zip[[#This Row],[Datum]])=3,MONTH(jaar_zip[[#This Row],[Datum]])=10),1,0.8))*jaar_zip[[#This Row],[graaddagen]],"")</f>
        <v>0</v>
      </c>
      <c r="O5981" s="101">
        <f>IF(ISNUMBER(jaar_zip[[#This Row],[etmaaltemperatuur]]),IF(jaar_zip[[#This Row],[etmaaltemperatuur]]&gt;stookgrens,jaar_zip[[#This Row],[etmaaltemperatuur]]-stookgrens,0),"")</f>
        <v>4.3000000000000007</v>
      </c>
    </row>
    <row r="5982" spans="1:15" x14ac:dyDescent="0.25">
      <c r="A5982">
        <v>319</v>
      </c>
      <c r="B5982">
        <v>20240814</v>
      </c>
      <c r="C5982">
        <v>2.9</v>
      </c>
      <c r="D5982">
        <v>20.399999999999999</v>
      </c>
      <c r="E5982">
        <v>1677</v>
      </c>
      <c r="F5982">
        <v>-0.1</v>
      </c>
      <c r="G5982">
        <v>1013.1</v>
      </c>
      <c r="H5982">
        <v>76</v>
      </c>
      <c r="I5982" s="101" t="s">
        <v>33</v>
      </c>
      <c r="J5982" s="1">
        <f>DATEVALUE(RIGHT(jaar_zip[[#This Row],[YYYYMMDD]],2)&amp;"-"&amp;MID(jaar_zip[[#This Row],[YYYYMMDD]],5,2)&amp;"-"&amp;LEFT(jaar_zip[[#This Row],[YYYYMMDD]],4))</f>
        <v>45518</v>
      </c>
      <c r="K5982" s="101" t="str">
        <f>IF(AND(VALUE(MONTH(jaar_zip[[#This Row],[Datum]]))=1,VALUE(WEEKNUM(jaar_zip[[#This Row],[Datum]],21))&gt;51),RIGHT(YEAR(jaar_zip[[#This Row],[Datum]])-1,2),RIGHT(YEAR(jaar_zip[[#This Row],[Datum]]),2))&amp;"-"&amp; TEXT(WEEKNUM(jaar_zip[[#This Row],[Datum]],21),"00")</f>
        <v>24-33</v>
      </c>
      <c r="L5982" s="101">
        <f>MONTH(jaar_zip[[#This Row],[Datum]])</f>
        <v>8</v>
      </c>
      <c r="M5982" s="101">
        <f>IF(ISNUMBER(jaar_zip[[#This Row],[etmaaltemperatuur]]),IF(jaar_zip[[#This Row],[etmaaltemperatuur]]&lt;stookgrens,stookgrens-jaar_zip[[#This Row],[etmaaltemperatuur]],0),"")</f>
        <v>0</v>
      </c>
      <c r="N5982" s="101">
        <f>IF(ISNUMBER(jaar_zip[[#This Row],[graaddagen]]),IF(OR(MONTH(jaar_zip[[#This Row],[Datum]])=1,MONTH(jaar_zip[[#This Row],[Datum]])=2,MONTH(jaar_zip[[#This Row],[Datum]])=11,MONTH(jaar_zip[[#This Row],[Datum]])=12),1.1,IF(OR(MONTH(jaar_zip[[#This Row],[Datum]])=3,MONTH(jaar_zip[[#This Row],[Datum]])=10),1,0.8))*jaar_zip[[#This Row],[graaddagen]],"")</f>
        <v>0</v>
      </c>
      <c r="O5982" s="101">
        <f>IF(ISNUMBER(jaar_zip[[#This Row],[etmaaltemperatuur]]),IF(jaar_zip[[#This Row],[etmaaltemperatuur]]&gt;stookgrens,jaar_zip[[#This Row],[etmaaltemperatuur]]-stookgrens,0),"")</f>
        <v>2.3999999999999986</v>
      </c>
    </row>
    <row r="5983" spans="1:15" x14ac:dyDescent="0.25">
      <c r="A5983">
        <v>319</v>
      </c>
      <c r="B5983">
        <v>20240815</v>
      </c>
      <c r="C5983">
        <v>4.5999999999999996</v>
      </c>
      <c r="D5983">
        <v>20.8</v>
      </c>
      <c r="E5983">
        <v>1745</v>
      </c>
      <c r="F5983">
        <v>0</v>
      </c>
      <c r="G5983">
        <v>1016.3</v>
      </c>
      <c r="H5983">
        <v>69</v>
      </c>
      <c r="I5983" s="101" t="s">
        <v>33</v>
      </c>
      <c r="J5983" s="1">
        <f>DATEVALUE(RIGHT(jaar_zip[[#This Row],[YYYYMMDD]],2)&amp;"-"&amp;MID(jaar_zip[[#This Row],[YYYYMMDD]],5,2)&amp;"-"&amp;LEFT(jaar_zip[[#This Row],[YYYYMMDD]],4))</f>
        <v>45519</v>
      </c>
      <c r="K5983" s="101" t="str">
        <f>IF(AND(VALUE(MONTH(jaar_zip[[#This Row],[Datum]]))=1,VALUE(WEEKNUM(jaar_zip[[#This Row],[Datum]],21))&gt;51),RIGHT(YEAR(jaar_zip[[#This Row],[Datum]])-1,2),RIGHT(YEAR(jaar_zip[[#This Row],[Datum]]),2))&amp;"-"&amp; TEXT(WEEKNUM(jaar_zip[[#This Row],[Datum]],21),"00")</f>
        <v>24-33</v>
      </c>
      <c r="L5983" s="101">
        <f>MONTH(jaar_zip[[#This Row],[Datum]])</f>
        <v>8</v>
      </c>
      <c r="M5983" s="101">
        <f>IF(ISNUMBER(jaar_zip[[#This Row],[etmaaltemperatuur]]),IF(jaar_zip[[#This Row],[etmaaltemperatuur]]&lt;stookgrens,stookgrens-jaar_zip[[#This Row],[etmaaltemperatuur]],0),"")</f>
        <v>0</v>
      </c>
      <c r="N5983" s="101">
        <f>IF(ISNUMBER(jaar_zip[[#This Row],[graaddagen]]),IF(OR(MONTH(jaar_zip[[#This Row],[Datum]])=1,MONTH(jaar_zip[[#This Row],[Datum]])=2,MONTH(jaar_zip[[#This Row],[Datum]])=11,MONTH(jaar_zip[[#This Row],[Datum]])=12),1.1,IF(OR(MONTH(jaar_zip[[#This Row],[Datum]])=3,MONTH(jaar_zip[[#This Row],[Datum]])=10),1,0.8))*jaar_zip[[#This Row],[graaddagen]],"")</f>
        <v>0</v>
      </c>
      <c r="O5983" s="101">
        <f>IF(ISNUMBER(jaar_zip[[#This Row],[etmaaltemperatuur]]),IF(jaar_zip[[#This Row],[etmaaltemperatuur]]&gt;stookgrens,jaar_zip[[#This Row],[etmaaltemperatuur]]-stookgrens,0),"")</f>
        <v>2.8000000000000007</v>
      </c>
    </row>
    <row r="5984" spans="1:15" x14ac:dyDescent="0.25">
      <c r="A5984">
        <v>319</v>
      </c>
      <c r="B5984">
        <v>20240816</v>
      </c>
      <c r="C5984">
        <v>3.2</v>
      </c>
      <c r="D5984">
        <v>19.899999999999999</v>
      </c>
      <c r="E5984">
        <v>633</v>
      </c>
      <c r="F5984">
        <v>12.7</v>
      </c>
      <c r="G5984">
        <v>1014.9</v>
      </c>
      <c r="H5984">
        <v>87</v>
      </c>
      <c r="I5984" s="101" t="s">
        <v>33</v>
      </c>
      <c r="J5984" s="1">
        <f>DATEVALUE(RIGHT(jaar_zip[[#This Row],[YYYYMMDD]],2)&amp;"-"&amp;MID(jaar_zip[[#This Row],[YYYYMMDD]],5,2)&amp;"-"&amp;LEFT(jaar_zip[[#This Row],[YYYYMMDD]],4))</f>
        <v>45520</v>
      </c>
      <c r="K5984" s="101" t="str">
        <f>IF(AND(VALUE(MONTH(jaar_zip[[#This Row],[Datum]]))=1,VALUE(WEEKNUM(jaar_zip[[#This Row],[Datum]],21))&gt;51),RIGHT(YEAR(jaar_zip[[#This Row],[Datum]])-1,2),RIGHT(YEAR(jaar_zip[[#This Row],[Datum]]),2))&amp;"-"&amp; TEXT(WEEKNUM(jaar_zip[[#This Row],[Datum]],21),"00")</f>
        <v>24-33</v>
      </c>
      <c r="L5984" s="101">
        <f>MONTH(jaar_zip[[#This Row],[Datum]])</f>
        <v>8</v>
      </c>
      <c r="M5984" s="101">
        <f>IF(ISNUMBER(jaar_zip[[#This Row],[etmaaltemperatuur]]),IF(jaar_zip[[#This Row],[etmaaltemperatuur]]&lt;stookgrens,stookgrens-jaar_zip[[#This Row],[etmaaltemperatuur]],0),"")</f>
        <v>0</v>
      </c>
      <c r="N5984" s="101">
        <f>IF(ISNUMBER(jaar_zip[[#This Row],[graaddagen]]),IF(OR(MONTH(jaar_zip[[#This Row],[Datum]])=1,MONTH(jaar_zip[[#This Row],[Datum]])=2,MONTH(jaar_zip[[#This Row],[Datum]])=11,MONTH(jaar_zip[[#This Row],[Datum]])=12),1.1,IF(OR(MONTH(jaar_zip[[#This Row],[Datum]])=3,MONTH(jaar_zip[[#This Row],[Datum]])=10),1,0.8))*jaar_zip[[#This Row],[graaddagen]],"")</f>
        <v>0</v>
      </c>
      <c r="O5984" s="101">
        <f>IF(ISNUMBER(jaar_zip[[#This Row],[etmaaltemperatuur]]),IF(jaar_zip[[#This Row],[etmaaltemperatuur]]&gt;stookgrens,jaar_zip[[#This Row],[etmaaltemperatuur]]-stookgrens,0),"")</f>
        <v>1.8999999999999986</v>
      </c>
    </row>
    <row r="5985" spans="1:15" x14ac:dyDescent="0.25">
      <c r="A5985">
        <v>319</v>
      </c>
      <c r="B5985">
        <v>20240817</v>
      </c>
      <c r="C5985">
        <v>1.5</v>
      </c>
      <c r="D5985">
        <v>20.399999999999999</v>
      </c>
      <c r="E5985">
        <v>1697</v>
      </c>
      <c r="F5985">
        <v>0.7</v>
      </c>
      <c r="G5985">
        <v>1012.7</v>
      </c>
      <c r="H5985">
        <v>78</v>
      </c>
      <c r="I5985" s="101" t="s">
        <v>33</v>
      </c>
      <c r="J5985" s="1">
        <f>DATEVALUE(RIGHT(jaar_zip[[#This Row],[YYYYMMDD]],2)&amp;"-"&amp;MID(jaar_zip[[#This Row],[YYYYMMDD]],5,2)&amp;"-"&amp;LEFT(jaar_zip[[#This Row],[YYYYMMDD]],4))</f>
        <v>45521</v>
      </c>
      <c r="K5985" s="101" t="str">
        <f>IF(AND(VALUE(MONTH(jaar_zip[[#This Row],[Datum]]))=1,VALUE(WEEKNUM(jaar_zip[[#This Row],[Datum]],21))&gt;51),RIGHT(YEAR(jaar_zip[[#This Row],[Datum]])-1,2),RIGHT(YEAR(jaar_zip[[#This Row],[Datum]]),2))&amp;"-"&amp; TEXT(WEEKNUM(jaar_zip[[#This Row],[Datum]],21),"00")</f>
        <v>24-33</v>
      </c>
      <c r="L5985" s="101">
        <f>MONTH(jaar_zip[[#This Row],[Datum]])</f>
        <v>8</v>
      </c>
      <c r="M5985" s="101">
        <f>IF(ISNUMBER(jaar_zip[[#This Row],[etmaaltemperatuur]]),IF(jaar_zip[[#This Row],[etmaaltemperatuur]]&lt;stookgrens,stookgrens-jaar_zip[[#This Row],[etmaaltemperatuur]],0),"")</f>
        <v>0</v>
      </c>
      <c r="N5985" s="101">
        <f>IF(ISNUMBER(jaar_zip[[#This Row],[graaddagen]]),IF(OR(MONTH(jaar_zip[[#This Row],[Datum]])=1,MONTH(jaar_zip[[#This Row],[Datum]])=2,MONTH(jaar_zip[[#This Row],[Datum]])=11,MONTH(jaar_zip[[#This Row],[Datum]])=12),1.1,IF(OR(MONTH(jaar_zip[[#This Row],[Datum]])=3,MONTH(jaar_zip[[#This Row],[Datum]])=10),1,0.8))*jaar_zip[[#This Row],[graaddagen]],"")</f>
        <v>0</v>
      </c>
      <c r="O5985" s="101">
        <f>IF(ISNUMBER(jaar_zip[[#This Row],[etmaaltemperatuur]]),IF(jaar_zip[[#This Row],[etmaaltemperatuur]]&gt;stookgrens,jaar_zip[[#This Row],[etmaaltemperatuur]]-stookgrens,0),"")</f>
        <v>2.3999999999999986</v>
      </c>
    </row>
    <row r="5986" spans="1:15" x14ac:dyDescent="0.25">
      <c r="A5986">
        <v>319</v>
      </c>
      <c r="B5986">
        <v>20240818</v>
      </c>
      <c r="C5986">
        <v>2.9</v>
      </c>
      <c r="D5986">
        <v>17.7</v>
      </c>
      <c r="E5986">
        <v>1408</v>
      </c>
      <c r="F5986">
        <v>0</v>
      </c>
      <c r="G5986">
        <v>1013.9</v>
      </c>
      <c r="H5986">
        <v>77</v>
      </c>
      <c r="I5986" s="101" t="s">
        <v>33</v>
      </c>
      <c r="J5986" s="1">
        <f>DATEVALUE(RIGHT(jaar_zip[[#This Row],[YYYYMMDD]],2)&amp;"-"&amp;MID(jaar_zip[[#This Row],[YYYYMMDD]],5,2)&amp;"-"&amp;LEFT(jaar_zip[[#This Row],[YYYYMMDD]],4))</f>
        <v>45522</v>
      </c>
      <c r="K5986" s="101" t="str">
        <f>IF(AND(VALUE(MONTH(jaar_zip[[#This Row],[Datum]]))=1,VALUE(WEEKNUM(jaar_zip[[#This Row],[Datum]],21))&gt;51),RIGHT(YEAR(jaar_zip[[#This Row],[Datum]])-1,2),RIGHT(YEAR(jaar_zip[[#This Row],[Datum]]),2))&amp;"-"&amp; TEXT(WEEKNUM(jaar_zip[[#This Row],[Datum]],21),"00")</f>
        <v>24-33</v>
      </c>
      <c r="L5986" s="101">
        <f>MONTH(jaar_zip[[#This Row],[Datum]])</f>
        <v>8</v>
      </c>
      <c r="M5986" s="101">
        <f>IF(ISNUMBER(jaar_zip[[#This Row],[etmaaltemperatuur]]),IF(jaar_zip[[#This Row],[etmaaltemperatuur]]&lt;stookgrens,stookgrens-jaar_zip[[#This Row],[etmaaltemperatuur]],0),"")</f>
        <v>0.30000000000000071</v>
      </c>
      <c r="N5986" s="101">
        <f>IF(ISNUMBER(jaar_zip[[#This Row],[graaddagen]]),IF(OR(MONTH(jaar_zip[[#This Row],[Datum]])=1,MONTH(jaar_zip[[#This Row],[Datum]])=2,MONTH(jaar_zip[[#This Row],[Datum]])=11,MONTH(jaar_zip[[#This Row],[Datum]])=12),1.1,IF(OR(MONTH(jaar_zip[[#This Row],[Datum]])=3,MONTH(jaar_zip[[#This Row],[Datum]])=10),1,0.8))*jaar_zip[[#This Row],[graaddagen]],"")</f>
        <v>0.24000000000000057</v>
      </c>
      <c r="O5986" s="101">
        <f>IF(ISNUMBER(jaar_zip[[#This Row],[etmaaltemperatuur]]),IF(jaar_zip[[#This Row],[etmaaltemperatuur]]&gt;stookgrens,jaar_zip[[#This Row],[etmaaltemperatuur]]-stookgrens,0),"")</f>
        <v>0</v>
      </c>
    </row>
    <row r="5987" spans="1:15" x14ac:dyDescent="0.25">
      <c r="A5987">
        <v>319</v>
      </c>
      <c r="B5987">
        <v>20240819</v>
      </c>
      <c r="C5987">
        <v>2.6</v>
      </c>
      <c r="D5987">
        <v>18</v>
      </c>
      <c r="E5987">
        <v>1729</v>
      </c>
      <c r="F5987">
        <v>0</v>
      </c>
      <c r="G5987">
        <v>1017.1</v>
      </c>
      <c r="H5987">
        <v>72</v>
      </c>
      <c r="I5987" s="101" t="s">
        <v>33</v>
      </c>
      <c r="J5987" s="1">
        <f>DATEVALUE(RIGHT(jaar_zip[[#This Row],[YYYYMMDD]],2)&amp;"-"&amp;MID(jaar_zip[[#This Row],[YYYYMMDD]],5,2)&amp;"-"&amp;LEFT(jaar_zip[[#This Row],[YYYYMMDD]],4))</f>
        <v>45523</v>
      </c>
      <c r="K5987" s="101" t="str">
        <f>IF(AND(VALUE(MONTH(jaar_zip[[#This Row],[Datum]]))=1,VALUE(WEEKNUM(jaar_zip[[#This Row],[Datum]],21))&gt;51),RIGHT(YEAR(jaar_zip[[#This Row],[Datum]])-1,2),RIGHT(YEAR(jaar_zip[[#This Row],[Datum]]),2))&amp;"-"&amp; TEXT(WEEKNUM(jaar_zip[[#This Row],[Datum]],21),"00")</f>
        <v>24-34</v>
      </c>
      <c r="L5987" s="101">
        <f>MONTH(jaar_zip[[#This Row],[Datum]])</f>
        <v>8</v>
      </c>
      <c r="M5987" s="101">
        <f>IF(ISNUMBER(jaar_zip[[#This Row],[etmaaltemperatuur]]),IF(jaar_zip[[#This Row],[etmaaltemperatuur]]&lt;stookgrens,stookgrens-jaar_zip[[#This Row],[etmaaltemperatuur]],0),"")</f>
        <v>0</v>
      </c>
      <c r="N5987" s="101">
        <f>IF(ISNUMBER(jaar_zip[[#This Row],[graaddagen]]),IF(OR(MONTH(jaar_zip[[#This Row],[Datum]])=1,MONTH(jaar_zip[[#This Row],[Datum]])=2,MONTH(jaar_zip[[#This Row],[Datum]])=11,MONTH(jaar_zip[[#This Row],[Datum]])=12),1.1,IF(OR(MONTH(jaar_zip[[#This Row],[Datum]])=3,MONTH(jaar_zip[[#This Row],[Datum]])=10),1,0.8))*jaar_zip[[#This Row],[graaddagen]],"")</f>
        <v>0</v>
      </c>
      <c r="O5987" s="101">
        <f>IF(ISNUMBER(jaar_zip[[#This Row],[etmaaltemperatuur]]),IF(jaar_zip[[#This Row],[etmaaltemperatuur]]&gt;stookgrens,jaar_zip[[#This Row],[etmaaltemperatuur]]-stookgrens,0),"")</f>
        <v>0</v>
      </c>
    </row>
    <row r="5988" spans="1:15" x14ac:dyDescent="0.25">
      <c r="A5988">
        <v>319</v>
      </c>
      <c r="B5988">
        <v>20240820</v>
      </c>
      <c r="C5988">
        <v>3.8</v>
      </c>
      <c r="D5988">
        <v>17.8</v>
      </c>
      <c r="E5988">
        <v>789</v>
      </c>
      <c r="F5988">
        <v>14.4</v>
      </c>
      <c r="G5988">
        <v>1011.4</v>
      </c>
      <c r="H5988">
        <v>84</v>
      </c>
      <c r="I5988" s="101" t="s">
        <v>33</v>
      </c>
      <c r="J5988" s="1">
        <f>DATEVALUE(RIGHT(jaar_zip[[#This Row],[YYYYMMDD]],2)&amp;"-"&amp;MID(jaar_zip[[#This Row],[YYYYMMDD]],5,2)&amp;"-"&amp;LEFT(jaar_zip[[#This Row],[YYYYMMDD]],4))</f>
        <v>45524</v>
      </c>
      <c r="K5988" s="101" t="str">
        <f>IF(AND(VALUE(MONTH(jaar_zip[[#This Row],[Datum]]))=1,VALUE(WEEKNUM(jaar_zip[[#This Row],[Datum]],21))&gt;51),RIGHT(YEAR(jaar_zip[[#This Row],[Datum]])-1,2),RIGHT(YEAR(jaar_zip[[#This Row],[Datum]]),2))&amp;"-"&amp; TEXT(WEEKNUM(jaar_zip[[#This Row],[Datum]],21),"00")</f>
        <v>24-34</v>
      </c>
      <c r="L5988" s="101">
        <f>MONTH(jaar_zip[[#This Row],[Datum]])</f>
        <v>8</v>
      </c>
      <c r="M5988" s="101">
        <f>IF(ISNUMBER(jaar_zip[[#This Row],[etmaaltemperatuur]]),IF(jaar_zip[[#This Row],[etmaaltemperatuur]]&lt;stookgrens,stookgrens-jaar_zip[[#This Row],[etmaaltemperatuur]],0),"")</f>
        <v>0.19999999999999929</v>
      </c>
      <c r="N5988" s="101">
        <f>IF(ISNUMBER(jaar_zip[[#This Row],[graaddagen]]),IF(OR(MONTH(jaar_zip[[#This Row],[Datum]])=1,MONTH(jaar_zip[[#This Row],[Datum]])=2,MONTH(jaar_zip[[#This Row],[Datum]])=11,MONTH(jaar_zip[[#This Row],[Datum]])=12),1.1,IF(OR(MONTH(jaar_zip[[#This Row],[Datum]])=3,MONTH(jaar_zip[[#This Row],[Datum]])=10),1,0.8))*jaar_zip[[#This Row],[graaddagen]],"")</f>
        <v>0.15999999999999945</v>
      </c>
      <c r="O5988" s="101">
        <f>IF(ISNUMBER(jaar_zip[[#This Row],[etmaaltemperatuur]]),IF(jaar_zip[[#This Row],[etmaaltemperatuur]]&gt;stookgrens,jaar_zip[[#This Row],[etmaaltemperatuur]]-stookgrens,0),"")</f>
        <v>0</v>
      </c>
    </row>
    <row r="5989" spans="1:15" x14ac:dyDescent="0.25">
      <c r="A5989">
        <v>319</v>
      </c>
      <c r="B5989">
        <v>20240821</v>
      </c>
      <c r="C5989">
        <v>4.8</v>
      </c>
      <c r="D5989">
        <v>16.3</v>
      </c>
      <c r="E5989">
        <v>1721</v>
      </c>
      <c r="F5989">
        <v>0</v>
      </c>
      <c r="G5989">
        <v>1017.3</v>
      </c>
      <c r="H5989">
        <v>67</v>
      </c>
      <c r="I5989" s="101" t="s">
        <v>33</v>
      </c>
      <c r="J5989" s="1">
        <f>DATEVALUE(RIGHT(jaar_zip[[#This Row],[YYYYMMDD]],2)&amp;"-"&amp;MID(jaar_zip[[#This Row],[YYYYMMDD]],5,2)&amp;"-"&amp;LEFT(jaar_zip[[#This Row],[YYYYMMDD]],4))</f>
        <v>45525</v>
      </c>
      <c r="K5989" s="101" t="str">
        <f>IF(AND(VALUE(MONTH(jaar_zip[[#This Row],[Datum]]))=1,VALUE(WEEKNUM(jaar_zip[[#This Row],[Datum]],21))&gt;51),RIGHT(YEAR(jaar_zip[[#This Row],[Datum]])-1,2),RIGHT(YEAR(jaar_zip[[#This Row],[Datum]]),2))&amp;"-"&amp; TEXT(WEEKNUM(jaar_zip[[#This Row],[Datum]],21),"00")</f>
        <v>24-34</v>
      </c>
      <c r="L5989" s="101">
        <f>MONTH(jaar_zip[[#This Row],[Datum]])</f>
        <v>8</v>
      </c>
      <c r="M5989" s="101">
        <f>IF(ISNUMBER(jaar_zip[[#This Row],[etmaaltemperatuur]]),IF(jaar_zip[[#This Row],[etmaaltemperatuur]]&lt;stookgrens,stookgrens-jaar_zip[[#This Row],[etmaaltemperatuur]],0),"")</f>
        <v>1.6999999999999993</v>
      </c>
      <c r="N5989" s="101">
        <f>IF(ISNUMBER(jaar_zip[[#This Row],[graaddagen]]),IF(OR(MONTH(jaar_zip[[#This Row],[Datum]])=1,MONTH(jaar_zip[[#This Row],[Datum]])=2,MONTH(jaar_zip[[#This Row],[Datum]])=11,MONTH(jaar_zip[[#This Row],[Datum]])=12),1.1,IF(OR(MONTH(jaar_zip[[#This Row],[Datum]])=3,MONTH(jaar_zip[[#This Row],[Datum]])=10),1,0.8))*jaar_zip[[#This Row],[graaddagen]],"")</f>
        <v>1.3599999999999994</v>
      </c>
      <c r="O5989" s="101">
        <f>IF(ISNUMBER(jaar_zip[[#This Row],[etmaaltemperatuur]]),IF(jaar_zip[[#This Row],[etmaaltemperatuur]]&gt;stookgrens,jaar_zip[[#This Row],[etmaaltemperatuur]]-stookgrens,0),"")</f>
        <v>0</v>
      </c>
    </row>
    <row r="5990" spans="1:15" x14ac:dyDescent="0.25">
      <c r="A5990">
        <v>319</v>
      </c>
      <c r="B5990">
        <v>20240822</v>
      </c>
      <c r="C5990">
        <v>5.3</v>
      </c>
      <c r="D5990">
        <v>19</v>
      </c>
      <c r="E5990">
        <v>1685</v>
      </c>
      <c r="F5990">
        <v>0</v>
      </c>
      <c r="G5990">
        <v>1010.3</v>
      </c>
      <c r="H5990">
        <v>62</v>
      </c>
      <c r="I5990" s="101" t="s">
        <v>33</v>
      </c>
      <c r="J5990" s="1">
        <f>DATEVALUE(RIGHT(jaar_zip[[#This Row],[YYYYMMDD]],2)&amp;"-"&amp;MID(jaar_zip[[#This Row],[YYYYMMDD]],5,2)&amp;"-"&amp;LEFT(jaar_zip[[#This Row],[YYYYMMDD]],4))</f>
        <v>45526</v>
      </c>
      <c r="K5990" s="101" t="str">
        <f>IF(AND(VALUE(MONTH(jaar_zip[[#This Row],[Datum]]))=1,VALUE(WEEKNUM(jaar_zip[[#This Row],[Datum]],21))&gt;51),RIGHT(YEAR(jaar_zip[[#This Row],[Datum]])-1,2),RIGHT(YEAR(jaar_zip[[#This Row],[Datum]]),2))&amp;"-"&amp; TEXT(WEEKNUM(jaar_zip[[#This Row],[Datum]],21),"00")</f>
        <v>24-34</v>
      </c>
      <c r="L5990" s="101">
        <f>MONTH(jaar_zip[[#This Row],[Datum]])</f>
        <v>8</v>
      </c>
      <c r="M5990" s="101">
        <f>IF(ISNUMBER(jaar_zip[[#This Row],[etmaaltemperatuur]]),IF(jaar_zip[[#This Row],[etmaaltemperatuur]]&lt;stookgrens,stookgrens-jaar_zip[[#This Row],[etmaaltemperatuur]],0),"")</f>
        <v>0</v>
      </c>
      <c r="N5990" s="101">
        <f>IF(ISNUMBER(jaar_zip[[#This Row],[graaddagen]]),IF(OR(MONTH(jaar_zip[[#This Row],[Datum]])=1,MONTH(jaar_zip[[#This Row],[Datum]])=2,MONTH(jaar_zip[[#This Row],[Datum]])=11,MONTH(jaar_zip[[#This Row],[Datum]])=12),1.1,IF(OR(MONTH(jaar_zip[[#This Row],[Datum]])=3,MONTH(jaar_zip[[#This Row],[Datum]])=10),1,0.8))*jaar_zip[[#This Row],[graaddagen]],"")</f>
        <v>0</v>
      </c>
      <c r="O5990" s="101">
        <f>IF(ISNUMBER(jaar_zip[[#This Row],[etmaaltemperatuur]]),IF(jaar_zip[[#This Row],[etmaaltemperatuur]]&gt;stookgrens,jaar_zip[[#This Row],[etmaaltemperatuur]]-stookgrens,0),"")</f>
        <v>1</v>
      </c>
    </row>
    <row r="5991" spans="1:15" x14ac:dyDescent="0.25">
      <c r="A5991">
        <v>319</v>
      </c>
      <c r="B5991">
        <v>20240823</v>
      </c>
      <c r="C5991">
        <v>6.5</v>
      </c>
      <c r="D5991">
        <v>20</v>
      </c>
      <c r="E5991">
        <v>1218</v>
      </c>
      <c r="F5991">
        <v>0.2</v>
      </c>
      <c r="G5991">
        <v>1007.3</v>
      </c>
      <c r="H5991">
        <v>71</v>
      </c>
      <c r="I5991" s="101" t="s">
        <v>33</v>
      </c>
      <c r="J5991" s="1">
        <f>DATEVALUE(RIGHT(jaar_zip[[#This Row],[YYYYMMDD]],2)&amp;"-"&amp;MID(jaar_zip[[#This Row],[YYYYMMDD]],5,2)&amp;"-"&amp;LEFT(jaar_zip[[#This Row],[YYYYMMDD]],4))</f>
        <v>45527</v>
      </c>
      <c r="K5991" s="101" t="str">
        <f>IF(AND(VALUE(MONTH(jaar_zip[[#This Row],[Datum]]))=1,VALUE(WEEKNUM(jaar_zip[[#This Row],[Datum]],21))&gt;51),RIGHT(YEAR(jaar_zip[[#This Row],[Datum]])-1,2),RIGHT(YEAR(jaar_zip[[#This Row],[Datum]]),2))&amp;"-"&amp; TEXT(WEEKNUM(jaar_zip[[#This Row],[Datum]],21),"00")</f>
        <v>24-34</v>
      </c>
      <c r="L5991" s="101">
        <f>MONTH(jaar_zip[[#This Row],[Datum]])</f>
        <v>8</v>
      </c>
      <c r="M5991" s="101">
        <f>IF(ISNUMBER(jaar_zip[[#This Row],[etmaaltemperatuur]]),IF(jaar_zip[[#This Row],[etmaaltemperatuur]]&lt;stookgrens,stookgrens-jaar_zip[[#This Row],[etmaaltemperatuur]],0),"")</f>
        <v>0</v>
      </c>
      <c r="N5991" s="101">
        <f>IF(ISNUMBER(jaar_zip[[#This Row],[graaddagen]]),IF(OR(MONTH(jaar_zip[[#This Row],[Datum]])=1,MONTH(jaar_zip[[#This Row],[Datum]])=2,MONTH(jaar_zip[[#This Row],[Datum]])=11,MONTH(jaar_zip[[#This Row],[Datum]])=12),1.1,IF(OR(MONTH(jaar_zip[[#This Row],[Datum]])=3,MONTH(jaar_zip[[#This Row],[Datum]])=10),1,0.8))*jaar_zip[[#This Row],[graaddagen]],"")</f>
        <v>0</v>
      </c>
      <c r="O5991" s="101">
        <f>IF(ISNUMBER(jaar_zip[[#This Row],[etmaaltemperatuur]]),IF(jaar_zip[[#This Row],[etmaaltemperatuur]]&gt;stookgrens,jaar_zip[[#This Row],[etmaaltemperatuur]]-stookgrens,0),"")</f>
        <v>2</v>
      </c>
    </row>
    <row r="5992" spans="1:15" x14ac:dyDescent="0.25">
      <c r="A5992">
        <v>319</v>
      </c>
      <c r="B5992">
        <v>20240824</v>
      </c>
      <c r="C5992">
        <v>5.0999999999999996</v>
      </c>
      <c r="D5992">
        <v>18.899999999999999</v>
      </c>
      <c r="E5992">
        <v>896</v>
      </c>
      <c r="F5992">
        <v>2.6</v>
      </c>
      <c r="G5992">
        <v>1006.9</v>
      </c>
      <c r="H5992">
        <v>85</v>
      </c>
      <c r="I5992" s="101" t="s">
        <v>33</v>
      </c>
      <c r="J5992" s="1">
        <f>DATEVALUE(RIGHT(jaar_zip[[#This Row],[YYYYMMDD]],2)&amp;"-"&amp;MID(jaar_zip[[#This Row],[YYYYMMDD]],5,2)&amp;"-"&amp;LEFT(jaar_zip[[#This Row],[YYYYMMDD]],4))</f>
        <v>45528</v>
      </c>
      <c r="K5992" s="101" t="str">
        <f>IF(AND(VALUE(MONTH(jaar_zip[[#This Row],[Datum]]))=1,VALUE(WEEKNUM(jaar_zip[[#This Row],[Datum]],21))&gt;51),RIGHT(YEAR(jaar_zip[[#This Row],[Datum]])-1,2),RIGHT(YEAR(jaar_zip[[#This Row],[Datum]]),2))&amp;"-"&amp; TEXT(WEEKNUM(jaar_zip[[#This Row],[Datum]],21),"00")</f>
        <v>24-34</v>
      </c>
      <c r="L5992" s="101">
        <f>MONTH(jaar_zip[[#This Row],[Datum]])</f>
        <v>8</v>
      </c>
      <c r="M5992" s="101">
        <f>IF(ISNUMBER(jaar_zip[[#This Row],[etmaaltemperatuur]]),IF(jaar_zip[[#This Row],[etmaaltemperatuur]]&lt;stookgrens,stookgrens-jaar_zip[[#This Row],[etmaaltemperatuur]],0),"")</f>
        <v>0</v>
      </c>
      <c r="N5992" s="101">
        <f>IF(ISNUMBER(jaar_zip[[#This Row],[graaddagen]]),IF(OR(MONTH(jaar_zip[[#This Row],[Datum]])=1,MONTH(jaar_zip[[#This Row],[Datum]])=2,MONTH(jaar_zip[[#This Row],[Datum]])=11,MONTH(jaar_zip[[#This Row],[Datum]])=12),1.1,IF(OR(MONTH(jaar_zip[[#This Row],[Datum]])=3,MONTH(jaar_zip[[#This Row],[Datum]])=10),1,0.8))*jaar_zip[[#This Row],[graaddagen]],"")</f>
        <v>0</v>
      </c>
      <c r="O5992" s="101">
        <f>IF(ISNUMBER(jaar_zip[[#This Row],[etmaaltemperatuur]]),IF(jaar_zip[[#This Row],[etmaaltemperatuur]]&gt;stookgrens,jaar_zip[[#This Row],[etmaaltemperatuur]]-stookgrens,0),"")</f>
        <v>0.89999999999999858</v>
      </c>
    </row>
    <row r="5993" spans="1:15" x14ac:dyDescent="0.25">
      <c r="A5993">
        <v>319</v>
      </c>
      <c r="B5993">
        <v>20240825</v>
      </c>
      <c r="C5993">
        <v>5.3</v>
      </c>
      <c r="D5993">
        <v>16.399999999999999</v>
      </c>
      <c r="E5993">
        <v>1817</v>
      </c>
      <c r="F5993">
        <v>0</v>
      </c>
      <c r="G5993">
        <v>1020</v>
      </c>
      <c r="H5993">
        <v>70</v>
      </c>
      <c r="I5993" s="101" t="s">
        <v>33</v>
      </c>
      <c r="J5993" s="1">
        <f>DATEVALUE(RIGHT(jaar_zip[[#This Row],[YYYYMMDD]],2)&amp;"-"&amp;MID(jaar_zip[[#This Row],[YYYYMMDD]],5,2)&amp;"-"&amp;LEFT(jaar_zip[[#This Row],[YYYYMMDD]],4))</f>
        <v>45529</v>
      </c>
      <c r="K5993" s="101" t="str">
        <f>IF(AND(VALUE(MONTH(jaar_zip[[#This Row],[Datum]]))=1,VALUE(WEEKNUM(jaar_zip[[#This Row],[Datum]],21))&gt;51),RIGHT(YEAR(jaar_zip[[#This Row],[Datum]])-1,2),RIGHT(YEAR(jaar_zip[[#This Row],[Datum]]),2))&amp;"-"&amp; TEXT(WEEKNUM(jaar_zip[[#This Row],[Datum]],21),"00")</f>
        <v>24-34</v>
      </c>
      <c r="L5993" s="101">
        <f>MONTH(jaar_zip[[#This Row],[Datum]])</f>
        <v>8</v>
      </c>
      <c r="M5993" s="101">
        <f>IF(ISNUMBER(jaar_zip[[#This Row],[etmaaltemperatuur]]),IF(jaar_zip[[#This Row],[etmaaltemperatuur]]&lt;stookgrens,stookgrens-jaar_zip[[#This Row],[etmaaltemperatuur]],0),"")</f>
        <v>1.6000000000000014</v>
      </c>
      <c r="N5993" s="101">
        <f>IF(ISNUMBER(jaar_zip[[#This Row],[graaddagen]]),IF(OR(MONTH(jaar_zip[[#This Row],[Datum]])=1,MONTH(jaar_zip[[#This Row],[Datum]])=2,MONTH(jaar_zip[[#This Row],[Datum]])=11,MONTH(jaar_zip[[#This Row],[Datum]])=12),1.1,IF(OR(MONTH(jaar_zip[[#This Row],[Datum]])=3,MONTH(jaar_zip[[#This Row],[Datum]])=10),1,0.8))*jaar_zip[[#This Row],[graaddagen]],"")</f>
        <v>1.2800000000000011</v>
      </c>
      <c r="O5993" s="101">
        <f>IF(ISNUMBER(jaar_zip[[#This Row],[etmaaltemperatuur]]),IF(jaar_zip[[#This Row],[etmaaltemperatuur]]&gt;stookgrens,jaar_zip[[#This Row],[etmaaltemperatuur]]-stookgrens,0),"")</f>
        <v>0</v>
      </c>
    </row>
    <row r="5994" spans="1:15" x14ac:dyDescent="0.25">
      <c r="A5994">
        <v>319</v>
      </c>
      <c r="B5994">
        <v>20240826</v>
      </c>
      <c r="C5994">
        <v>3.6</v>
      </c>
      <c r="D5994">
        <v>17.399999999999999</v>
      </c>
      <c r="E5994">
        <v>1642</v>
      </c>
      <c r="F5994">
        <v>-0.1</v>
      </c>
      <c r="G5994">
        <v>1021.7</v>
      </c>
      <c r="H5994">
        <v>69</v>
      </c>
      <c r="I5994" s="101" t="s">
        <v>33</v>
      </c>
      <c r="J5994" s="1">
        <f>DATEVALUE(RIGHT(jaar_zip[[#This Row],[YYYYMMDD]],2)&amp;"-"&amp;MID(jaar_zip[[#This Row],[YYYYMMDD]],5,2)&amp;"-"&amp;LEFT(jaar_zip[[#This Row],[YYYYMMDD]],4))</f>
        <v>45530</v>
      </c>
      <c r="K5994" s="101" t="str">
        <f>IF(AND(VALUE(MONTH(jaar_zip[[#This Row],[Datum]]))=1,VALUE(WEEKNUM(jaar_zip[[#This Row],[Datum]],21))&gt;51),RIGHT(YEAR(jaar_zip[[#This Row],[Datum]])-1,2),RIGHT(YEAR(jaar_zip[[#This Row],[Datum]]),2))&amp;"-"&amp; TEXT(WEEKNUM(jaar_zip[[#This Row],[Datum]],21),"00")</f>
        <v>24-35</v>
      </c>
      <c r="L5994" s="101">
        <f>MONTH(jaar_zip[[#This Row],[Datum]])</f>
        <v>8</v>
      </c>
      <c r="M5994" s="101">
        <f>IF(ISNUMBER(jaar_zip[[#This Row],[etmaaltemperatuur]]),IF(jaar_zip[[#This Row],[etmaaltemperatuur]]&lt;stookgrens,stookgrens-jaar_zip[[#This Row],[etmaaltemperatuur]],0),"")</f>
        <v>0.60000000000000142</v>
      </c>
      <c r="N5994" s="101">
        <f>IF(ISNUMBER(jaar_zip[[#This Row],[graaddagen]]),IF(OR(MONTH(jaar_zip[[#This Row],[Datum]])=1,MONTH(jaar_zip[[#This Row],[Datum]])=2,MONTH(jaar_zip[[#This Row],[Datum]])=11,MONTH(jaar_zip[[#This Row],[Datum]])=12),1.1,IF(OR(MONTH(jaar_zip[[#This Row],[Datum]])=3,MONTH(jaar_zip[[#This Row],[Datum]])=10),1,0.8))*jaar_zip[[#This Row],[graaddagen]],"")</f>
        <v>0.48000000000000115</v>
      </c>
      <c r="O5994" s="101">
        <f>IF(ISNUMBER(jaar_zip[[#This Row],[etmaaltemperatuur]]),IF(jaar_zip[[#This Row],[etmaaltemperatuur]]&gt;stookgrens,jaar_zip[[#This Row],[etmaaltemperatuur]]-stookgrens,0),"")</f>
        <v>0</v>
      </c>
    </row>
    <row r="5995" spans="1:15" x14ac:dyDescent="0.25">
      <c r="A5995">
        <v>319</v>
      </c>
      <c r="B5995">
        <v>20240827</v>
      </c>
      <c r="C5995">
        <v>1.6</v>
      </c>
      <c r="D5995">
        <v>18.100000000000001</v>
      </c>
      <c r="E5995">
        <v>2119</v>
      </c>
      <c r="F5995">
        <v>0</v>
      </c>
      <c r="G5995">
        <v>1020</v>
      </c>
      <c r="H5995">
        <v>72</v>
      </c>
      <c r="I5995" s="101" t="s">
        <v>33</v>
      </c>
      <c r="J5995" s="1">
        <f>DATEVALUE(RIGHT(jaar_zip[[#This Row],[YYYYMMDD]],2)&amp;"-"&amp;MID(jaar_zip[[#This Row],[YYYYMMDD]],5,2)&amp;"-"&amp;LEFT(jaar_zip[[#This Row],[YYYYMMDD]],4))</f>
        <v>45531</v>
      </c>
      <c r="K5995" s="101" t="str">
        <f>IF(AND(VALUE(MONTH(jaar_zip[[#This Row],[Datum]]))=1,VALUE(WEEKNUM(jaar_zip[[#This Row],[Datum]],21))&gt;51),RIGHT(YEAR(jaar_zip[[#This Row],[Datum]])-1,2),RIGHT(YEAR(jaar_zip[[#This Row],[Datum]]),2))&amp;"-"&amp; TEXT(WEEKNUM(jaar_zip[[#This Row],[Datum]],21),"00")</f>
        <v>24-35</v>
      </c>
      <c r="L5995" s="101">
        <f>MONTH(jaar_zip[[#This Row],[Datum]])</f>
        <v>8</v>
      </c>
      <c r="M5995" s="101">
        <f>IF(ISNUMBER(jaar_zip[[#This Row],[etmaaltemperatuur]]),IF(jaar_zip[[#This Row],[etmaaltemperatuur]]&lt;stookgrens,stookgrens-jaar_zip[[#This Row],[etmaaltemperatuur]],0),"")</f>
        <v>0</v>
      </c>
      <c r="N5995" s="101">
        <f>IF(ISNUMBER(jaar_zip[[#This Row],[graaddagen]]),IF(OR(MONTH(jaar_zip[[#This Row],[Datum]])=1,MONTH(jaar_zip[[#This Row],[Datum]])=2,MONTH(jaar_zip[[#This Row],[Datum]])=11,MONTH(jaar_zip[[#This Row],[Datum]])=12),1.1,IF(OR(MONTH(jaar_zip[[#This Row],[Datum]])=3,MONTH(jaar_zip[[#This Row],[Datum]])=10),1,0.8))*jaar_zip[[#This Row],[graaddagen]],"")</f>
        <v>0</v>
      </c>
      <c r="O5995" s="101">
        <f>IF(ISNUMBER(jaar_zip[[#This Row],[etmaaltemperatuur]]),IF(jaar_zip[[#This Row],[etmaaltemperatuur]]&gt;stookgrens,jaar_zip[[#This Row],[etmaaltemperatuur]]-stookgrens,0),"")</f>
        <v>0.10000000000000142</v>
      </c>
    </row>
    <row r="5996" spans="1:15" x14ac:dyDescent="0.25">
      <c r="A5996">
        <v>319</v>
      </c>
      <c r="B5996">
        <v>20240828</v>
      </c>
      <c r="C5996">
        <v>1.6</v>
      </c>
      <c r="D5996">
        <v>20.8</v>
      </c>
      <c r="E5996">
        <v>2090</v>
      </c>
      <c r="F5996">
        <v>0</v>
      </c>
      <c r="G5996">
        <v>1014.2</v>
      </c>
      <c r="H5996">
        <v>73</v>
      </c>
      <c r="I5996" s="101" t="s">
        <v>33</v>
      </c>
      <c r="J5996" s="1">
        <f>DATEVALUE(RIGHT(jaar_zip[[#This Row],[YYYYMMDD]],2)&amp;"-"&amp;MID(jaar_zip[[#This Row],[YYYYMMDD]],5,2)&amp;"-"&amp;LEFT(jaar_zip[[#This Row],[YYYYMMDD]],4))</f>
        <v>45532</v>
      </c>
      <c r="K5996" s="101" t="str">
        <f>IF(AND(VALUE(MONTH(jaar_zip[[#This Row],[Datum]]))=1,VALUE(WEEKNUM(jaar_zip[[#This Row],[Datum]],21))&gt;51),RIGHT(YEAR(jaar_zip[[#This Row],[Datum]])-1,2),RIGHT(YEAR(jaar_zip[[#This Row],[Datum]]),2))&amp;"-"&amp; TEXT(WEEKNUM(jaar_zip[[#This Row],[Datum]],21),"00")</f>
        <v>24-35</v>
      </c>
      <c r="L5996" s="101">
        <f>MONTH(jaar_zip[[#This Row],[Datum]])</f>
        <v>8</v>
      </c>
      <c r="M5996" s="101">
        <f>IF(ISNUMBER(jaar_zip[[#This Row],[etmaaltemperatuur]]),IF(jaar_zip[[#This Row],[etmaaltemperatuur]]&lt;stookgrens,stookgrens-jaar_zip[[#This Row],[etmaaltemperatuur]],0),"")</f>
        <v>0</v>
      </c>
      <c r="N5996" s="101">
        <f>IF(ISNUMBER(jaar_zip[[#This Row],[graaddagen]]),IF(OR(MONTH(jaar_zip[[#This Row],[Datum]])=1,MONTH(jaar_zip[[#This Row],[Datum]])=2,MONTH(jaar_zip[[#This Row],[Datum]])=11,MONTH(jaar_zip[[#This Row],[Datum]])=12),1.1,IF(OR(MONTH(jaar_zip[[#This Row],[Datum]])=3,MONTH(jaar_zip[[#This Row],[Datum]])=10),1,0.8))*jaar_zip[[#This Row],[graaddagen]],"")</f>
        <v>0</v>
      </c>
      <c r="O5996" s="101">
        <f>IF(ISNUMBER(jaar_zip[[#This Row],[etmaaltemperatuur]]),IF(jaar_zip[[#This Row],[etmaaltemperatuur]]&gt;stookgrens,jaar_zip[[#This Row],[etmaaltemperatuur]]-stookgrens,0),"")</f>
        <v>2.8000000000000007</v>
      </c>
    </row>
    <row r="5997" spans="1:15" x14ac:dyDescent="0.25">
      <c r="A5997">
        <v>319</v>
      </c>
      <c r="B5997">
        <v>20240829</v>
      </c>
      <c r="C5997">
        <v>2.5</v>
      </c>
      <c r="D5997">
        <v>18.8</v>
      </c>
      <c r="E5997">
        <v>1729</v>
      </c>
      <c r="F5997">
        <v>0</v>
      </c>
      <c r="G5997">
        <v>1017.9</v>
      </c>
      <c r="H5997">
        <v>77</v>
      </c>
      <c r="I5997" s="101" t="s">
        <v>33</v>
      </c>
      <c r="J5997" s="1">
        <f>DATEVALUE(RIGHT(jaar_zip[[#This Row],[YYYYMMDD]],2)&amp;"-"&amp;MID(jaar_zip[[#This Row],[YYYYMMDD]],5,2)&amp;"-"&amp;LEFT(jaar_zip[[#This Row],[YYYYMMDD]],4))</f>
        <v>45533</v>
      </c>
      <c r="K5997" s="101" t="str">
        <f>IF(AND(VALUE(MONTH(jaar_zip[[#This Row],[Datum]]))=1,VALUE(WEEKNUM(jaar_zip[[#This Row],[Datum]],21))&gt;51),RIGHT(YEAR(jaar_zip[[#This Row],[Datum]])-1,2),RIGHT(YEAR(jaar_zip[[#This Row],[Datum]]),2))&amp;"-"&amp; TEXT(WEEKNUM(jaar_zip[[#This Row],[Datum]],21),"00")</f>
        <v>24-35</v>
      </c>
      <c r="L5997" s="101">
        <f>MONTH(jaar_zip[[#This Row],[Datum]])</f>
        <v>8</v>
      </c>
      <c r="M5997" s="101">
        <f>IF(ISNUMBER(jaar_zip[[#This Row],[etmaaltemperatuur]]),IF(jaar_zip[[#This Row],[etmaaltemperatuur]]&lt;stookgrens,stookgrens-jaar_zip[[#This Row],[etmaaltemperatuur]],0),"")</f>
        <v>0</v>
      </c>
      <c r="N5997" s="101">
        <f>IF(ISNUMBER(jaar_zip[[#This Row],[graaddagen]]),IF(OR(MONTH(jaar_zip[[#This Row],[Datum]])=1,MONTH(jaar_zip[[#This Row],[Datum]])=2,MONTH(jaar_zip[[#This Row],[Datum]])=11,MONTH(jaar_zip[[#This Row],[Datum]])=12),1.1,IF(OR(MONTH(jaar_zip[[#This Row],[Datum]])=3,MONTH(jaar_zip[[#This Row],[Datum]])=10),1,0.8))*jaar_zip[[#This Row],[graaddagen]],"")</f>
        <v>0</v>
      </c>
      <c r="O5997" s="101">
        <f>IF(ISNUMBER(jaar_zip[[#This Row],[etmaaltemperatuur]]),IF(jaar_zip[[#This Row],[etmaaltemperatuur]]&gt;stookgrens,jaar_zip[[#This Row],[etmaaltemperatuur]]-stookgrens,0),"")</f>
        <v>0.80000000000000071</v>
      </c>
    </row>
    <row r="5998" spans="1:15" x14ac:dyDescent="0.25">
      <c r="A5998">
        <v>319</v>
      </c>
      <c r="B5998">
        <v>20240830</v>
      </c>
      <c r="C5998">
        <v>2.8</v>
      </c>
      <c r="D5998">
        <v>18.3</v>
      </c>
      <c r="E5998">
        <v>1148</v>
      </c>
      <c r="F5998">
        <v>0.1</v>
      </c>
      <c r="G5998">
        <v>1022.3</v>
      </c>
      <c r="H5998">
        <v>75</v>
      </c>
      <c r="I5998" s="101" t="s">
        <v>33</v>
      </c>
      <c r="J5998" s="1">
        <f>DATEVALUE(RIGHT(jaar_zip[[#This Row],[YYYYMMDD]],2)&amp;"-"&amp;MID(jaar_zip[[#This Row],[YYYYMMDD]],5,2)&amp;"-"&amp;LEFT(jaar_zip[[#This Row],[YYYYMMDD]],4))</f>
        <v>45534</v>
      </c>
      <c r="K5998" s="101" t="str">
        <f>IF(AND(VALUE(MONTH(jaar_zip[[#This Row],[Datum]]))=1,VALUE(WEEKNUM(jaar_zip[[#This Row],[Datum]],21))&gt;51),RIGHT(YEAR(jaar_zip[[#This Row],[Datum]])-1,2),RIGHT(YEAR(jaar_zip[[#This Row],[Datum]]),2))&amp;"-"&amp; TEXT(WEEKNUM(jaar_zip[[#This Row],[Datum]],21),"00")</f>
        <v>24-35</v>
      </c>
      <c r="L5998" s="101">
        <f>MONTH(jaar_zip[[#This Row],[Datum]])</f>
        <v>8</v>
      </c>
      <c r="M5998" s="101">
        <f>IF(ISNUMBER(jaar_zip[[#This Row],[etmaaltemperatuur]]),IF(jaar_zip[[#This Row],[etmaaltemperatuur]]&lt;stookgrens,stookgrens-jaar_zip[[#This Row],[etmaaltemperatuur]],0),"")</f>
        <v>0</v>
      </c>
      <c r="N5998" s="101">
        <f>IF(ISNUMBER(jaar_zip[[#This Row],[graaddagen]]),IF(OR(MONTH(jaar_zip[[#This Row],[Datum]])=1,MONTH(jaar_zip[[#This Row],[Datum]])=2,MONTH(jaar_zip[[#This Row],[Datum]])=11,MONTH(jaar_zip[[#This Row],[Datum]])=12),1.1,IF(OR(MONTH(jaar_zip[[#This Row],[Datum]])=3,MONTH(jaar_zip[[#This Row],[Datum]])=10),1,0.8))*jaar_zip[[#This Row],[graaddagen]],"")</f>
        <v>0</v>
      </c>
      <c r="O5998" s="101">
        <f>IF(ISNUMBER(jaar_zip[[#This Row],[etmaaltemperatuur]]),IF(jaar_zip[[#This Row],[etmaaltemperatuur]]&gt;stookgrens,jaar_zip[[#This Row],[etmaaltemperatuur]]-stookgrens,0),"")</f>
        <v>0.30000000000000071</v>
      </c>
    </row>
    <row r="5999" spans="1:15" x14ac:dyDescent="0.25">
      <c r="A5999">
        <v>319</v>
      </c>
      <c r="B5999">
        <v>20240831</v>
      </c>
      <c r="C5999">
        <v>4.8</v>
      </c>
      <c r="D5999">
        <v>19.600000000000001</v>
      </c>
      <c r="E5999">
        <v>1797</v>
      </c>
      <c r="F5999">
        <v>0.1</v>
      </c>
      <c r="G5999">
        <v>1020.9</v>
      </c>
      <c r="H5999">
        <v>72</v>
      </c>
      <c r="I5999" s="101" t="s">
        <v>33</v>
      </c>
      <c r="J5999" s="1">
        <f>DATEVALUE(RIGHT(jaar_zip[[#This Row],[YYYYMMDD]],2)&amp;"-"&amp;MID(jaar_zip[[#This Row],[YYYYMMDD]],5,2)&amp;"-"&amp;LEFT(jaar_zip[[#This Row],[YYYYMMDD]],4))</f>
        <v>45535</v>
      </c>
      <c r="K5999" s="101" t="str">
        <f>IF(AND(VALUE(MONTH(jaar_zip[[#This Row],[Datum]]))=1,VALUE(WEEKNUM(jaar_zip[[#This Row],[Datum]],21))&gt;51),RIGHT(YEAR(jaar_zip[[#This Row],[Datum]])-1,2),RIGHT(YEAR(jaar_zip[[#This Row],[Datum]]),2))&amp;"-"&amp; TEXT(WEEKNUM(jaar_zip[[#This Row],[Datum]],21),"00")</f>
        <v>24-35</v>
      </c>
      <c r="L5999" s="101">
        <f>MONTH(jaar_zip[[#This Row],[Datum]])</f>
        <v>8</v>
      </c>
      <c r="M5999" s="101">
        <f>IF(ISNUMBER(jaar_zip[[#This Row],[etmaaltemperatuur]]),IF(jaar_zip[[#This Row],[etmaaltemperatuur]]&lt;stookgrens,stookgrens-jaar_zip[[#This Row],[etmaaltemperatuur]],0),"")</f>
        <v>0</v>
      </c>
      <c r="N5999" s="101">
        <f>IF(ISNUMBER(jaar_zip[[#This Row],[graaddagen]]),IF(OR(MONTH(jaar_zip[[#This Row],[Datum]])=1,MONTH(jaar_zip[[#This Row],[Datum]])=2,MONTH(jaar_zip[[#This Row],[Datum]])=11,MONTH(jaar_zip[[#This Row],[Datum]])=12),1.1,IF(OR(MONTH(jaar_zip[[#This Row],[Datum]])=3,MONTH(jaar_zip[[#This Row],[Datum]])=10),1,0.8))*jaar_zip[[#This Row],[graaddagen]],"")</f>
        <v>0</v>
      </c>
      <c r="O5999" s="101">
        <f>IF(ISNUMBER(jaar_zip[[#This Row],[etmaaltemperatuur]]),IF(jaar_zip[[#This Row],[etmaaltemperatuur]]&gt;stookgrens,jaar_zip[[#This Row],[etmaaltemperatuur]]-stookgrens,0),"")</f>
        <v>1.6000000000000014</v>
      </c>
    </row>
    <row r="6000" spans="1:15" x14ac:dyDescent="0.25">
      <c r="A6000">
        <v>319</v>
      </c>
      <c r="B6000">
        <v>20240901</v>
      </c>
      <c r="C6000">
        <v>2.6</v>
      </c>
      <c r="D6000">
        <v>23.6</v>
      </c>
      <c r="E6000">
        <v>1759</v>
      </c>
      <c r="F6000">
        <v>0</v>
      </c>
      <c r="G6000">
        <v>1013.8</v>
      </c>
      <c r="H6000">
        <v>73</v>
      </c>
      <c r="I6000" s="101" t="s">
        <v>33</v>
      </c>
      <c r="J6000" s="1">
        <f>DATEVALUE(RIGHT(jaar_zip[[#This Row],[YYYYMMDD]],2)&amp;"-"&amp;MID(jaar_zip[[#This Row],[YYYYMMDD]],5,2)&amp;"-"&amp;LEFT(jaar_zip[[#This Row],[YYYYMMDD]],4))</f>
        <v>45536</v>
      </c>
      <c r="K6000" s="101" t="str">
        <f>IF(AND(VALUE(MONTH(jaar_zip[[#This Row],[Datum]]))=1,VALUE(WEEKNUM(jaar_zip[[#This Row],[Datum]],21))&gt;51),RIGHT(YEAR(jaar_zip[[#This Row],[Datum]])-1,2),RIGHT(YEAR(jaar_zip[[#This Row],[Datum]]),2))&amp;"-"&amp; TEXT(WEEKNUM(jaar_zip[[#This Row],[Datum]],21),"00")</f>
        <v>24-35</v>
      </c>
      <c r="L6000" s="101">
        <f>MONTH(jaar_zip[[#This Row],[Datum]])</f>
        <v>9</v>
      </c>
      <c r="M6000" s="101">
        <f>IF(ISNUMBER(jaar_zip[[#This Row],[etmaaltemperatuur]]),IF(jaar_zip[[#This Row],[etmaaltemperatuur]]&lt;stookgrens,stookgrens-jaar_zip[[#This Row],[etmaaltemperatuur]],0),"")</f>
        <v>0</v>
      </c>
      <c r="N6000" s="101">
        <f>IF(ISNUMBER(jaar_zip[[#This Row],[graaddagen]]),IF(OR(MONTH(jaar_zip[[#This Row],[Datum]])=1,MONTH(jaar_zip[[#This Row],[Datum]])=2,MONTH(jaar_zip[[#This Row],[Datum]])=11,MONTH(jaar_zip[[#This Row],[Datum]])=12),1.1,IF(OR(MONTH(jaar_zip[[#This Row],[Datum]])=3,MONTH(jaar_zip[[#This Row],[Datum]])=10),1,0.8))*jaar_zip[[#This Row],[graaddagen]],"")</f>
        <v>0</v>
      </c>
      <c r="O6000" s="101">
        <f>IF(ISNUMBER(jaar_zip[[#This Row],[etmaaltemperatuur]]),IF(jaar_zip[[#This Row],[etmaaltemperatuur]]&gt;stookgrens,jaar_zip[[#This Row],[etmaaltemperatuur]]-stookgrens,0),"")</f>
        <v>5.6000000000000014</v>
      </c>
    </row>
    <row r="6001" spans="1:15" x14ac:dyDescent="0.25">
      <c r="A6001">
        <v>319</v>
      </c>
      <c r="B6001">
        <v>20240902</v>
      </c>
      <c r="C6001">
        <v>2.6</v>
      </c>
      <c r="D6001">
        <v>21.6</v>
      </c>
      <c r="E6001">
        <v>1368</v>
      </c>
      <c r="F6001">
        <v>0</v>
      </c>
      <c r="G6001">
        <v>1012.3</v>
      </c>
      <c r="H6001">
        <v>77</v>
      </c>
      <c r="I6001" s="101" t="s">
        <v>33</v>
      </c>
      <c r="J6001" s="1">
        <f>DATEVALUE(RIGHT(jaar_zip[[#This Row],[YYYYMMDD]],2)&amp;"-"&amp;MID(jaar_zip[[#This Row],[YYYYMMDD]],5,2)&amp;"-"&amp;LEFT(jaar_zip[[#This Row],[YYYYMMDD]],4))</f>
        <v>45537</v>
      </c>
      <c r="K6001" s="101" t="str">
        <f>IF(AND(VALUE(MONTH(jaar_zip[[#This Row],[Datum]]))=1,VALUE(WEEKNUM(jaar_zip[[#This Row],[Datum]],21))&gt;51),RIGHT(YEAR(jaar_zip[[#This Row],[Datum]])-1,2),RIGHT(YEAR(jaar_zip[[#This Row],[Datum]]),2))&amp;"-"&amp; TEXT(WEEKNUM(jaar_zip[[#This Row],[Datum]],21),"00")</f>
        <v>24-36</v>
      </c>
      <c r="L6001" s="101">
        <f>MONTH(jaar_zip[[#This Row],[Datum]])</f>
        <v>9</v>
      </c>
      <c r="M6001" s="101">
        <f>IF(ISNUMBER(jaar_zip[[#This Row],[etmaaltemperatuur]]),IF(jaar_zip[[#This Row],[etmaaltemperatuur]]&lt;stookgrens,stookgrens-jaar_zip[[#This Row],[etmaaltemperatuur]],0),"")</f>
        <v>0</v>
      </c>
      <c r="N6001" s="101">
        <f>IF(ISNUMBER(jaar_zip[[#This Row],[graaddagen]]),IF(OR(MONTH(jaar_zip[[#This Row],[Datum]])=1,MONTH(jaar_zip[[#This Row],[Datum]])=2,MONTH(jaar_zip[[#This Row],[Datum]])=11,MONTH(jaar_zip[[#This Row],[Datum]])=12),1.1,IF(OR(MONTH(jaar_zip[[#This Row],[Datum]])=3,MONTH(jaar_zip[[#This Row],[Datum]])=10),1,0.8))*jaar_zip[[#This Row],[graaddagen]],"")</f>
        <v>0</v>
      </c>
      <c r="O6001" s="101">
        <f>IF(ISNUMBER(jaar_zip[[#This Row],[etmaaltemperatuur]]),IF(jaar_zip[[#This Row],[etmaaltemperatuur]]&gt;stookgrens,jaar_zip[[#This Row],[etmaaltemperatuur]]-stookgrens,0),"")</f>
        <v>3.6000000000000014</v>
      </c>
    </row>
    <row r="6002" spans="1:15" x14ac:dyDescent="0.25">
      <c r="A6002">
        <v>319</v>
      </c>
      <c r="B6002">
        <v>20240903</v>
      </c>
      <c r="C6002">
        <v>1.8</v>
      </c>
      <c r="D6002">
        <v>18.7</v>
      </c>
      <c r="E6002">
        <v>475</v>
      </c>
      <c r="F6002">
        <v>0.8</v>
      </c>
      <c r="G6002">
        <v>1014.2</v>
      </c>
      <c r="H6002">
        <v>91</v>
      </c>
      <c r="I6002" s="101" t="s">
        <v>33</v>
      </c>
      <c r="J6002" s="1">
        <f>DATEVALUE(RIGHT(jaar_zip[[#This Row],[YYYYMMDD]],2)&amp;"-"&amp;MID(jaar_zip[[#This Row],[YYYYMMDD]],5,2)&amp;"-"&amp;LEFT(jaar_zip[[#This Row],[YYYYMMDD]],4))</f>
        <v>45538</v>
      </c>
      <c r="K6002" s="101" t="str">
        <f>IF(AND(VALUE(MONTH(jaar_zip[[#This Row],[Datum]]))=1,VALUE(WEEKNUM(jaar_zip[[#This Row],[Datum]],21))&gt;51),RIGHT(YEAR(jaar_zip[[#This Row],[Datum]])-1,2),RIGHT(YEAR(jaar_zip[[#This Row],[Datum]]),2))&amp;"-"&amp; TEXT(WEEKNUM(jaar_zip[[#This Row],[Datum]],21),"00")</f>
        <v>24-36</v>
      </c>
      <c r="L6002" s="101">
        <f>MONTH(jaar_zip[[#This Row],[Datum]])</f>
        <v>9</v>
      </c>
      <c r="M6002" s="101">
        <f>IF(ISNUMBER(jaar_zip[[#This Row],[etmaaltemperatuur]]),IF(jaar_zip[[#This Row],[etmaaltemperatuur]]&lt;stookgrens,stookgrens-jaar_zip[[#This Row],[etmaaltemperatuur]],0),"")</f>
        <v>0</v>
      </c>
      <c r="N6002" s="101">
        <f>IF(ISNUMBER(jaar_zip[[#This Row],[graaddagen]]),IF(OR(MONTH(jaar_zip[[#This Row],[Datum]])=1,MONTH(jaar_zip[[#This Row],[Datum]])=2,MONTH(jaar_zip[[#This Row],[Datum]])=11,MONTH(jaar_zip[[#This Row],[Datum]])=12),1.1,IF(OR(MONTH(jaar_zip[[#This Row],[Datum]])=3,MONTH(jaar_zip[[#This Row],[Datum]])=10),1,0.8))*jaar_zip[[#This Row],[graaddagen]],"")</f>
        <v>0</v>
      </c>
      <c r="O6002" s="101">
        <f>IF(ISNUMBER(jaar_zip[[#This Row],[etmaaltemperatuur]]),IF(jaar_zip[[#This Row],[etmaaltemperatuur]]&gt;stookgrens,jaar_zip[[#This Row],[etmaaltemperatuur]]-stookgrens,0),"")</f>
        <v>0.69999999999999929</v>
      </c>
    </row>
    <row r="6003" spans="1:15" x14ac:dyDescent="0.25">
      <c r="A6003">
        <v>319</v>
      </c>
      <c r="B6003">
        <v>20240904</v>
      </c>
      <c r="C6003">
        <v>2</v>
      </c>
      <c r="D6003">
        <v>17.399999999999999</v>
      </c>
      <c r="E6003">
        <v>745</v>
      </c>
      <c r="F6003">
        <v>-0.1</v>
      </c>
      <c r="G6003">
        <v>1016.1</v>
      </c>
      <c r="H6003">
        <v>86</v>
      </c>
      <c r="I6003" s="101" t="s">
        <v>33</v>
      </c>
      <c r="J6003" s="1">
        <f>DATEVALUE(RIGHT(jaar_zip[[#This Row],[YYYYMMDD]],2)&amp;"-"&amp;MID(jaar_zip[[#This Row],[YYYYMMDD]],5,2)&amp;"-"&amp;LEFT(jaar_zip[[#This Row],[YYYYMMDD]],4))</f>
        <v>45539</v>
      </c>
      <c r="K6003" s="101" t="str">
        <f>IF(AND(VALUE(MONTH(jaar_zip[[#This Row],[Datum]]))=1,VALUE(WEEKNUM(jaar_zip[[#This Row],[Datum]],21))&gt;51),RIGHT(YEAR(jaar_zip[[#This Row],[Datum]])-1,2),RIGHT(YEAR(jaar_zip[[#This Row],[Datum]]),2))&amp;"-"&amp; TEXT(WEEKNUM(jaar_zip[[#This Row],[Datum]],21),"00")</f>
        <v>24-36</v>
      </c>
      <c r="L6003" s="101">
        <f>MONTH(jaar_zip[[#This Row],[Datum]])</f>
        <v>9</v>
      </c>
      <c r="M6003" s="101">
        <f>IF(ISNUMBER(jaar_zip[[#This Row],[etmaaltemperatuur]]),IF(jaar_zip[[#This Row],[etmaaltemperatuur]]&lt;stookgrens,stookgrens-jaar_zip[[#This Row],[etmaaltemperatuur]],0),"")</f>
        <v>0.60000000000000142</v>
      </c>
      <c r="N6003" s="101">
        <f>IF(ISNUMBER(jaar_zip[[#This Row],[graaddagen]]),IF(OR(MONTH(jaar_zip[[#This Row],[Datum]])=1,MONTH(jaar_zip[[#This Row],[Datum]])=2,MONTH(jaar_zip[[#This Row],[Datum]])=11,MONTH(jaar_zip[[#This Row],[Datum]])=12),1.1,IF(OR(MONTH(jaar_zip[[#This Row],[Datum]])=3,MONTH(jaar_zip[[#This Row],[Datum]])=10),1,0.8))*jaar_zip[[#This Row],[graaddagen]],"")</f>
        <v>0.48000000000000115</v>
      </c>
      <c r="O6003" s="101">
        <f>IF(ISNUMBER(jaar_zip[[#This Row],[etmaaltemperatuur]]),IF(jaar_zip[[#This Row],[etmaaltemperatuur]]&gt;stookgrens,jaar_zip[[#This Row],[etmaaltemperatuur]]-stookgrens,0),"")</f>
        <v>0</v>
      </c>
    </row>
    <row r="6004" spans="1:15" x14ac:dyDescent="0.25">
      <c r="A6004">
        <v>319</v>
      </c>
      <c r="B6004">
        <v>20240905</v>
      </c>
      <c r="C6004">
        <v>3.6</v>
      </c>
      <c r="D6004">
        <v>19.100000000000001</v>
      </c>
      <c r="E6004">
        <v>722</v>
      </c>
      <c r="F6004">
        <v>6</v>
      </c>
      <c r="G6004">
        <v>1010.4</v>
      </c>
      <c r="H6004">
        <v>88</v>
      </c>
      <c r="I6004" s="101" t="s">
        <v>33</v>
      </c>
      <c r="J6004" s="1">
        <f>DATEVALUE(RIGHT(jaar_zip[[#This Row],[YYYYMMDD]],2)&amp;"-"&amp;MID(jaar_zip[[#This Row],[YYYYMMDD]],5,2)&amp;"-"&amp;LEFT(jaar_zip[[#This Row],[YYYYMMDD]],4))</f>
        <v>45540</v>
      </c>
      <c r="K6004" s="101" t="str">
        <f>IF(AND(VALUE(MONTH(jaar_zip[[#This Row],[Datum]]))=1,VALUE(WEEKNUM(jaar_zip[[#This Row],[Datum]],21))&gt;51),RIGHT(YEAR(jaar_zip[[#This Row],[Datum]])-1,2),RIGHT(YEAR(jaar_zip[[#This Row],[Datum]]),2))&amp;"-"&amp; TEXT(WEEKNUM(jaar_zip[[#This Row],[Datum]],21),"00")</f>
        <v>24-36</v>
      </c>
      <c r="L6004" s="101">
        <f>MONTH(jaar_zip[[#This Row],[Datum]])</f>
        <v>9</v>
      </c>
      <c r="M6004" s="101">
        <f>IF(ISNUMBER(jaar_zip[[#This Row],[etmaaltemperatuur]]),IF(jaar_zip[[#This Row],[etmaaltemperatuur]]&lt;stookgrens,stookgrens-jaar_zip[[#This Row],[etmaaltemperatuur]],0),"")</f>
        <v>0</v>
      </c>
      <c r="N6004" s="101">
        <f>IF(ISNUMBER(jaar_zip[[#This Row],[graaddagen]]),IF(OR(MONTH(jaar_zip[[#This Row],[Datum]])=1,MONTH(jaar_zip[[#This Row],[Datum]])=2,MONTH(jaar_zip[[#This Row],[Datum]])=11,MONTH(jaar_zip[[#This Row],[Datum]])=12),1.1,IF(OR(MONTH(jaar_zip[[#This Row],[Datum]])=3,MONTH(jaar_zip[[#This Row],[Datum]])=10),1,0.8))*jaar_zip[[#This Row],[graaddagen]],"")</f>
        <v>0</v>
      </c>
      <c r="O6004" s="101">
        <f>IF(ISNUMBER(jaar_zip[[#This Row],[etmaaltemperatuur]]),IF(jaar_zip[[#This Row],[etmaaltemperatuur]]&gt;stookgrens,jaar_zip[[#This Row],[etmaaltemperatuur]]-stookgrens,0),"")</f>
        <v>1.1000000000000014</v>
      </c>
    </row>
    <row r="6005" spans="1:15" x14ac:dyDescent="0.25">
      <c r="A6005">
        <v>319</v>
      </c>
      <c r="B6005">
        <v>20240906</v>
      </c>
      <c r="C6005">
        <v>2.2999999999999998</v>
      </c>
      <c r="D6005">
        <v>18.100000000000001</v>
      </c>
      <c r="E6005">
        <v>327</v>
      </c>
      <c r="F6005">
        <v>1.5</v>
      </c>
      <c r="G6005">
        <v>1010.3</v>
      </c>
      <c r="H6005">
        <v>95</v>
      </c>
      <c r="I6005" s="101" t="s">
        <v>33</v>
      </c>
      <c r="J6005" s="1">
        <f>DATEVALUE(RIGHT(jaar_zip[[#This Row],[YYYYMMDD]],2)&amp;"-"&amp;MID(jaar_zip[[#This Row],[YYYYMMDD]],5,2)&amp;"-"&amp;LEFT(jaar_zip[[#This Row],[YYYYMMDD]],4))</f>
        <v>45541</v>
      </c>
      <c r="K6005" s="101" t="str">
        <f>IF(AND(VALUE(MONTH(jaar_zip[[#This Row],[Datum]]))=1,VALUE(WEEKNUM(jaar_zip[[#This Row],[Datum]],21))&gt;51),RIGHT(YEAR(jaar_zip[[#This Row],[Datum]])-1,2),RIGHT(YEAR(jaar_zip[[#This Row],[Datum]]),2))&amp;"-"&amp; TEXT(WEEKNUM(jaar_zip[[#This Row],[Datum]],21),"00")</f>
        <v>24-36</v>
      </c>
      <c r="L6005" s="101">
        <f>MONTH(jaar_zip[[#This Row],[Datum]])</f>
        <v>9</v>
      </c>
      <c r="M6005" s="101">
        <f>IF(ISNUMBER(jaar_zip[[#This Row],[etmaaltemperatuur]]),IF(jaar_zip[[#This Row],[etmaaltemperatuur]]&lt;stookgrens,stookgrens-jaar_zip[[#This Row],[etmaaltemperatuur]],0),"")</f>
        <v>0</v>
      </c>
      <c r="N6005" s="101">
        <f>IF(ISNUMBER(jaar_zip[[#This Row],[graaddagen]]),IF(OR(MONTH(jaar_zip[[#This Row],[Datum]])=1,MONTH(jaar_zip[[#This Row],[Datum]])=2,MONTH(jaar_zip[[#This Row],[Datum]])=11,MONTH(jaar_zip[[#This Row],[Datum]])=12),1.1,IF(OR(MONTH(jaar_zip[[#This Row],[Datum]])=3,MONTH(jaar_zip[[#This Row],[Datum]])=10),1,0.8))*jaar_zip[[#This Row],[graaddagen]],"")</f>
        <v>0</v>
      </c>
      <c r="O6005" s="101">
        <f>IF(ISNUMBER(jaar_zip[[#This Row],[etmaaltemperatuur]]),IF(jaar_zip[[#This Row],[etmaaltemperatuur]]&gt;stookgrens,jaar_zip[[#This Row],[etmaaltemperatuur]]-stookgrens,0),"")</f>
        <v>0.10000000000000142</v>
      </c>
    </row>
    <row r="6006" spans="1:15" x14ac:dyDescent="0.25">
      <c r="A6006">
        <v>319</v>
      </c>
      <c r="B6006">
        <v>20240907</v>
      </c>
      <c r="C6006">
        <v>1.8</v>
      </c>
      <c r="D6006">
        <v>19.7</v>
      </c>
      <c r="E6006">
        <v>1443</v>
      </c>
      <c r="F6006">
        <v>5.2</v>
      </c>
      <c r="G6006">
        <v>1010</v>
      </c>
      <c r="H6006">
        <v>84</v>
      </c>
      <c r="I6006" s="101" t="s">
        <v>33</v>
      </c>
      <c r="J6006" s="1">
        <f>DATEVALUE(RIGHT(jaar_zip[[#This Row],[YYYYMMDD]],2)&amp;"-"&amp;MID(jaar_zip[[#This Row],[YYYYMMDD]],5,2)&amp;"-"&amp;LEFT(jaar_zip[[#This Row],[YYYYMMDD]],4))</f>
        <v>45542</v>
      </c>
      <c r="K6006" s="101" t="str">
        <f>IF(AND(VALUE(MONTH(jaar_zip[[#This Row],[Datum]]))=1,VALUE(WEEKNUM(jaar_zip[[#This Row],[Datum]],21))&gt;51),RIGHT(YEAR(jaar_zip[[#This Row],[Datum]])-1,2),RIGHT(YEAR(jaar_zip[[#This Row],[Datum]]),2))&amp;"-"&amp; TEXT(WEEKNUM(jaar_zip[[#This Row],[Datum]],21),"00")</f>
        <v>24-36</v>
      </c>
      <c r="L6006" s="101">
        <f>MONTH(jaar_zip[[#This Row],[Datum]])</f>
        <v>9</v>
      </c>
      <c r="M6006" s="101">
        <f>IF(ISNUMBER(jaar_zip[[#This Row],[etmaaltemperatuur]]),IF(jaar_zip[[#This Row],[etmaaltemperatuur]]&lt;stookgrens,stookgrens-jaar_zip[[#This Row],[etmaaltemperatuur]],0),"")</f>
        <v>0</v>
      </c>
      <c r="N6006" s="101">
        <f>IF(ISNUMBER(jaar_zip[[#This Row],[graaddagen]]),IF(OR(MONTH(jaar_zip[[#This Row],[Datum]])=1,MONTH(jaar_zip[[#This Row],[Datum]])=2,MONTH(jaar_zip[[#This Row],[Datum]])=11,MONTH(jaar_zip[[#This Row],[Datum]])=12),1.1,IF(OR(MONTH(jaar_zip[[#This Row],[Datum]])=3,MONTH(jaar_zip[[#This Row],[Datum]])=10),1,0.8))*jaar_zip[[#This Row],[graaddagen]],"")</f>
        <v>0</v>
      </c>
      <c r="O6006" s="101">
        <f>IF(ISNUMBER(jaar_zip[[#This Row],[etmaaltemperatuur]]),IF(jaar_zip[[#This Row],[etmaaltemperatuur]]&gt;stookgrens,jaar_zip[[#This Row],[etmaaltemperatuur]]-stookgrens,0),"")</f>
        <v>1.6999999999999993</v>
      </c>
    </row>
    <row r="6007" spans="1:15" x14ac:dyDescent="0.25">
      <c r="A6007">
        <v>319</v>
      </c>
      <c r="B6007">
        <v>20240908</v>
      </c>
      <c r="C6007">
        <v>4.0999999999999996</v>
      </c>
      <c r="D6007">
        <v>18</v>
      </c>
      <c r="E6007">
        <v>1719</v>
      </c>
      <c r="F6007">
        <v>0.8</v>
      </c>
      <c r="G6007">
        <v>1006.9</v>
      </c>
      <c r="H6007">
        <v>77</v>
      </c>
      <c r="I6007" s="101" t="s">
        <v>33</v>
      </c>
      <c r="J6007" s="1">
        <f>DATEVALUE(RIGHT(jaar_zip[[#This Row],[YYYYMMDD]],2)&amp;"-"&amp;MID(jaar_zip[[#This Row],[YYYYMMDD]],5,2)&amp;"-"&amp;LEFT(jaar_zip[[#This Row],[YYYYMMDD]],4))</f>
        <v>45543</v>
      </c>
      <c r="K6007" s="101" t="str">
        <f>IF(AND(VALUE(MONTH(jaar_zip[[#This Row],[Datum]]))=1,VALUE(WEEKNUM(jaar_zip[[#This Row],[Datum]],21))&gt;51),RIGHT(YEAR(jaar_zip[[#This Row],[Datum]])-1,2),RIGHT(YEAR(jaar_zip[[#This Row],[Datum]]),2))&amp;"-"&amp; TEXT(WEEKNUM(jaar_zip[[#This Row],[Datum]],21),"00")</f>
        <v>24-36</v>
      </c>
      <c r="L6007" s="101">
        <f>MONTH(jaar_zip[[#This Row],[Datum]])</f>
        <v>9</v>
      </c>
      <c r="M6007" s="101">
        <f>IF(ISNUMBER(jaar_zip[[#This Row],[etmaaltemperatuur]]),IF(jaar_zip[[#This Row],[etmaaltemperatuur]]&lt;stookgrens,stookgrens-jaar_zip[[#This Row],[etmaaltemperatuur]],0),"")</f>
        <v>0</v>
      </c>
      <c r="N6007" s="101">
        <f>IF(ISNUMBER(jaar_zip[[#This Row],[graaddagen]]),IF(OR(MONTH(jaar_zip[[#This Row],[Datum]])=1,MONTH(jaar_zip[[#This Row],[Datum]])=2,MONTH(jaar_zip[[#This Row],[Datum]])=11,MONTH(jaar_zip[[#This Row],[Datum]])=12),1.1,IF(OR(MONTH(jaar_zip[[#This Row],[Datum]])=3,MONTH(jaar_zip[[#This Row],[Datum]])=10),1,0.8))*jaar_zip[[#This Row],[graaddagen]],"")</f>
        <v>0</v>
      </c>
      <c r="O6007" s="101">
        <f>IF(ISNUMBER(jaar_zip[[#This Row],[etmaaltemperatuur]]),IF(jaar_zip[[#This Row],[etmaaltemperatuur]]&gt;stookgrens,jaar_zip[[#This Row],[etmaaltemperatuur]]-stookgrens,0),"")</f>
        <v>0</v>
      </c>
    </row>
    <row r="6008" spans="1:15" x14ac:dyDescent="0.25">
      <c r="A6008">
        <v>319</v>
      </c>
      <c r="B6008">
        <v>20240909</v>
      </c>
      <c r="C6008">
        <v>4.4000000000000004</v>
      </c>
      <c r="D6008">
        <v>16.7</v>
      </c>
      <c r="E6008">
        <v>1009</v>
      </c>
      <c r="F6008">
        <v>14.3</v>
      </c>
      <c r="G6008">
        <v>1007</v>
      </c>
      <c r="H6008">
        <v>89</v>
      </c>
      <c r="I6008" s="101" t="s">
        <v>33</v>
      </c>
      <c r="J6008" s="1">
        <f>DATEVALUE(RIGHT(jaar_zip[[#This Row],[YYYYMMDD]],2)&amp;"-"&amp;MID(jaar_zip[[#This Row],[YYYYMMDD]],5,2)&amp;"-"&amp;LEFT(jaar_zip[[#This Row],[YYYYMMDD]],4))</f>
        <v>45544</v>
      </c>
      <c r="K6008" s="101" t="str">
        <f>IF(AND(VALUE(MONTH(jaar_zip[[#This Row],[Datum]]))=1,VALUE(WEEKNUM(jaar_zip[[#This Row],[Datum]],21))&gt;51),RIGHT(YEAR(jaar_zip[[#This Row],[Datum]])-1,2),RIGHT(YEAR(jaar_zip[[#This Row],[Datum]]),2))&amp;"-"&amp; TEXT(WEEKNUM(jaar_zip[[#This Row],[Datum]],21),"00")</f>
        <v>24-37</v>
      </c>
      <c r="L6008" s="101">
        <f>MONTH(jaar_zip[[#This Row],[Datum]])</f>
        <v>9</v>
      </c>
      <c r="M6008" s="101">
        <f>IF(ISNUMBER(jaar_zip[[#This Row],[etmaaltemperatuur]]),IF(jaar_zip[[#This Row],[etmaaltemperatuur]]&lt;stookgrens,stookgrens-jaar_zip[[#This Row],[etmaaltemperatuur]],0),"")</f>
        <v>1.3000000000000007</v>
      </c>
      <c r="N6008" s="101">
        <f>IF(ISNUMBER(jaar_zip[[#This Row],[graaddagen]]),IF(OR(MONTH(jaar_zip[[#This Row],[Datum]])=1,MONTH(jaar_zip[[#This Row],[Datum]])=2,MONTH(jaar_zip[[#This Row],[Datum]])=11,MONTH(jaar_zip[[#This Row],[Datum]])=12),1.1,IF(OR(MONTH(jaar_zip[[#This Row],[Datum]])=3,MONTH(jaar_zip[[#This Row],[Datum]])=10),1,0.8))*jaar_zip[[#This Row],[graaddagen]],"")</f>
        <v>1.0400000000000007</v>
      </c>
      <c r="O6008" s="101">
        <f>IF(ISNUMBER(jaar_zip[[#This Row],[etmaaltemperatuur]]),IF(jaar_zip[[#This Row],[etmaaltemperatuur]]&gt;stookgrens,jaar_zip[[#This Row],[etmaaltemperatuur]]-stookgrens,0),"")</f>
        <v>0</v>
      </c>
    </row>
    <row r="6009" spans="1:15" x14ac:dyDescent="0.25">
      <c r="A6009">
        <v>319</v>
      </c>
      <c r="B6009">
        <v>20240910</v>
      </c>
      <c r="C6009">
        <v>7.2</v>
      </c>
      <c r="D6009">
        <v>14.6</v>
      </c>
      <c r="E6009">
        <v>702</v>
      </c>
      <c r="F6009">
        <v>16.2</v>
      </c>
      <c r="G6009">
        <v>1008.8</v>
      </c>
      <c r="H6009">
        <v>87</v>
      </c>
      <c r="I6009" s="101" t="s">
        <v>33</v>
      </c>
      <c r="J6009" s="1">
        <f>DATEVALUE(RIGHT(jaar_zip[[#This Row],[YYYYMMDD]],2)&amp;"-"&amp;MID(jaar_zip[[#This Row],[YYYYMMDD]],5,2)&amp;"-"&amp;LEFT(jaar_zip[[#This Row],[YYYYMMDD]],4))</f>
        <v>45545</v>
      </c>
      <c r="K6009" s="101" t="str">
        <f>IF(AND(VALUE(MONTH(jaar_zip[[#This Row],[Datum]]))=1,VALUE(WEEKNUM(jaar_zip[[#This Row],[Datum]],21))&gt;51),RIGHT(YEAR(jaar_zip[[#This Row],[Datum]])-1,2),RIGHT(YEAR(jaar_zip[[#This Row],[Datum]]),2))&amp;"-"&amp; TEXT(WEEKNUM(jaar_zip[[#This Row],[Datum]],21),"00")</f>
        <v>24-37</v>
      </c>
      <c r="L6009" s="101">
        <f>MONTH(jaar_zip[[#This Row],[Datum]])</f>
        <v>9</v>
      </c>
      <c r="M6009" s="101">
        <f>IF(ISNUMBER(jaar_zip[[#This Row],[etmaaltemperatuur]]),IF(jaar_zip[[#This Row],[etmaaltemperatuur]]&lt;stookgrens,stookgrens-jaar_zip[[#This Row],[etmaaltemperatuur]],0),"")</f>
        <v>3.4000000000000004</v>
      </c>
      <c r="N6009" s="101">
        <f>IF(ISNUMBER(jaar_zip[[#This Row],[graaddagen]]),IF(OR(MONTH(jaar_zip[[#This Row],[Datum]])=1,MONTH(jaar_zip[[#This Row],[Datum]])=2,MONTH(jaar_zip[[#This Row],[Datum]])=11,MONTH(jaar_zip[[#This Row],[Datum]])=12),1.1,IF(OR(MONTH(jaar_zip[[#This Row],[Datum]])=3,MONTH(jaar_zip[[#This Row],[Datum]])=10),1,0.8))*jaar_zip[[#This Row],[graaddagen]],"")</f>
        <v>2.7200000000000006</v>
      </c>
      <c r="O6009" s="101">
        <f>IF(ISNUMBER(jaar_zip[[#This Row],[etmaaltemperatuur]]),IF(jaar_zip[[#This Row],[etmaaltemperatuur]]&gt;stookgrens,jaar_zip[[#This Row],[etmaaltemperatuur]]-stookgrens,0),"")</f>
        <v>0</v>
      </c>
    </row>
    <row r="6010" spans="1:15" x14ac:dyDescent="0.25">
      <c r="A6010">
        <v>319</v>
      </c>
      <c r="B6010">
        <v>20240911</v>
      </c>
      <c r="C6010">
        <v>4.9000000000000004</v>
      </c>
      <c r="D6010">
        <v>11.4</v>
      </c>
      <c r="E6010">
        <v>1230</v>
      </c>
      <c r="F6010">
        <v>6.4</v>
      </c>
      <c r="G6010">
        <v>1007.7</v>
      </c>
      <c r="H6010">
        <v>80</v>
      </c>
      <c r="I6010" s="101" t="s">
        <v>33</v>
      </c>
      <c r="J6010" s="1">
        <f>DATEVALUE(RIGHT(jaar_zip[[#This Row],[YYYYMMDD]],2)&amp;"-"&amp;MID(jaar_zip[[#This Row],[YYYYMMDD]],5,2)&amp;"-"&amp;LEFT(jaar_zip[[#This Row],[YYYYMMDD]],4))</f>
        <v>45546</v>
      </c>
      <c r="K6010" s="101" t="str">
        <f>IF(AND(VALUE(MONTH(jaar_zip[[#This Row],[Datum]]))=1,VALUE(WEEKNUM(jaar_zip[[#This Row],[Datum]],21))&gt;51),RIGHT(YEAR(jaar_zip[[#This Row],[Datum]])-1,2),RIGHT(YEAR(jaar_zip[[#This Row],[Datum]]),2))&amp;"-"&amp; TEXT(WEEKNUM(jaar_zip[[#This Row],[Datum]],21),"00")</f>
        <v>24-37</v>
      </c>
      <c r="L6010" s="101">
        <f>MONTH(jaar_zip[[#This Row],[Datum]])</f>
        <v>9</v>
      </c>
      <c r="M6010" s="101">
        <f>IF(ISNUMBER(jaar_zip[[#This Row],[etmaaltemperatuur]]),IF(jaar_zip[[#This Row],[etmaaltemperatuur]]&lt;stookgrens,stookgrens-jaar_zip[[#This Row],[etmaaltemperatuur]],0),"")</f>
        <v>6.6</v>
      </c>
      <c r="N6010" s="101">
        <f>IF(ISNUMBER(jaar_zip[[#This Row],[graaddagen]]),IF(OR(MONTH(jaar_zip[[#This Row],[Datum]])=1,MONTH(jaar_zip[[#This Row],[Datum]])=2,MONTH(jaar_zip[[#This Row],[Datum]])=11,MONTH(jaar_zip[[#This Row],[Datum]])=12),1.1,IF(OR(MONTH(jaar_zip[[#This Row],[Datum]])=3,MONTH(jaar_zip[[#This Row],[Datum]])=10),1,0.8))*jaar_zip[[#This Row],[graaddagen]],"")</f>
        <v>5.28</v>
      </c>
      <c r="O6010" s="101">
        <f>IF(ISNUMBER(jaar_zip[[#This Row],[etmaaltemperatuur]]),IF(jaar_zip[[#This Row],[etmaaltemperatuur]]&gt;stookgrens,jaar_zip[[#This Row],[etmaaltemperatuur]]-stookgrens,0),"")</f>
        <v>0</v>
      </c>
    </row>
    <row r="6011" spans="1:15" x14ac:dyDescent="0.25">
      <c r="A6011">
        <v>319</v>
      </c>
      <c r="B6011">
        <v>20240912</v>
      </c>
      <c r="C6011">
        <v>2.9</v>
      </c>
      <c r="D6011">
        <v>10.3</v>
      </c>
      <c r="E6011">
        <v>985</v>
      </c>
      <c r="F6011">
        <v>5.5</v>
      </c>
      <c r="G6011">
        <v>1014.5</v>
      </c>
      <c r="H6011">
        <v>84</v>
      </c>
      <c r="I6011" s="101" t="s">
        <v>33</v>
      </c>
      <c r="J6011" s="1">
        <f>DATEVALUE(RIGHT(jaar_zip[[#This Row],[YYYYMMDD]],2)&amp;"-"&amp;MID(jaar_zip[[#This Row],[YYYYMMDD]],5,2)&amp;"-"&amp;LEFT(jaar_zip[[#This Row],[YYYYMMDD]],4))</f>
        <v>45547</v>
      </c>
      <c r="K6011" s="101" t="str">
        <f>IF(AND(VALUE(MONTH(jaar_zip[[#This Row],[Datum]]))=1,VALUE(WEEKNUM(jaar_zip[[#This Row],[Datum]],21))&gt;51),RIGHT(YEAR(jaar_zip[[#This Row],[Datum]])-1,2),RIGHT(YEAR(jaar_zip[[#This Row],[Datum]]),2))&amp;"-"&amp; TEXT(WEEKNUM(jaar_zip[[#This Row],[Datum]],21),"00")</f>
        <v>24-37</v>
      </c>
      <c r="L6011" s="101">
        <f>MONTH(jaar_zip[[#This Row],[Datum]])</f>
        <v>9</v>
      </c>
      <c r="M6011" s="101">
        <f>IF(ISNUMBER(jaar_zip[[#This Row],[etmaaltemperatuur]]),IF(jaar_zip[[#This Row],[etmaaltemperatuur]]&lt;stookgrens,stookgrens-jaar_zip[[#This Row],[etmaaltemperatuur]],0),"")</f>
        <v>7.6999999999999993</v>
      </c>
      <c r="N6011" s="101">
        <f>IF(ISNUMBER(jaar_zip[[#This Row],[graaddagen]]),IF(OR(MONTH(jaar_zip[[#This Row],[Datum]])=1,MONTH(jaar_zip[[#This Row],[Datum]])=2,MONTH(jaar_zip[[#This Row],[Datum]])=11,MONTH(jaar_zip[[#This Row],[Datum]])=12),1.1,IF(OR(MONTH(jaar_zip[[#This Row],[Datum]])=3,MONTH(jaar_zip[[#This Row],[Datum]])=10),1,0.8))*jaar_zip[[#This Row],[graaddagen]],"")</f>
        <v>6.16</v>
      </c>
      <c r="O6011" s="101">
        <f>IF(ISNUMBER(jaar_zip[[#This Row],[etmaaltemperatuur]]),IF(jaar_zip[[#This Row],[etmaaltemperatuur]]&gt;stookgrens,jaar_zip[[#This Row],[etmaaltemperatuur]]-stookgrens,0),"")</f>
        <v>0</v>
      </c>
    </row>
    <row r="6012" spans="1:15" x14ac:dyDescent="0.25">
      <c r="A6012">
        <v>319</v>
      </c>
      <c r="B6012">
        <v>20240913</v>
      </c>
      <c r="C6012">
        <v>2.5</v>
      </c>
      <c r="D6012">
        <v>11.3</v>
      </c>
      <c r="E6012">
        <v>1176</v>
      </c>
      <c r="F6012">
        <v>0.6</v>
      </c>
      <c r="G6012">
        <v>1026.0999999999999</v>
      </c>
      <c r="H6012">
        <v>83</v>
      </c>
      <c r="I6012" s="101" t="s">
        <v>33</v>
      </c>
      <c r="J6012" s="1">
        <f>DATEVALUE(RIGHT(jaar_zip[[#This Row],[YYYYMMDD]],2)&amp;"-"&amp;MID(jaar_zip[[#This Row],[YYYYMMDD]],5,2)&amp;"-"&amp;LEFT(jaar_zip[[#This Row],[YYYYMMDD]],4))</f>
        <v>45548</v>
      </c>
      <c r="K6012" s="101" t="str">
        <f>IF(AND(VALUE(MONTH(jaar_zip[[#This Row],[Datum]]))=1,VALUE(WEEKNUM(jaar_zip[[#This Row],[Datum]],21))&gt;51),RIGHT(YEAR(jaar_zip[[#This Row],[Datum]])-1,2),RIGHT(YEAR(jaar_zip[[#This Row],[Datum]]),2))&amp;"-"&amp; TEXT(WEEKNUM(jaar_zip[[#This Row],[Datum]],21),"00")</f>
        <v>24-37</v>
      </c>
      <c r="L6012" s="101">
        <f>MONTH(jaar_zip[[#This Row],[Datum]])</f>
        <v>9</v>
      </c>
      <c r="M6012" s="101">
        <f>IF(ISNUMBER(jaar_zip[[#This Row],[etmaaltemperatuur]]),IF(jaar_zip[[#This Row],[etmaaltemperatuur]]&lt;stookgrens,stookgrens-jaar_zip[[#This Row],[etmaaltemperatuur]],0),"")</f>
        <v>6.6999999999999993</v>
      </c>
      <c r="N6012" s="101">
        <f>IF(ISNUMBER(jaar_zip[[#This Row],[graaddagen]]),IF(OR(MONTH(jaar_zip[[#This Row],[Datum]])=1,MONTH(jaar_zip[[#This Row],[Datum]])=2,MONTH(jaar_zip[[#This Row],[Datum]])=11,MONTH(jaar_zip[[#This Row],[Datum]])=12),1.1,IF(OR(MONTH(jaar_zip[[#This Row],[Datum]])=3,MONTH(jaar_zip[[#This Row],[Datum]])=10),1,0.8))*jaar_zip[[#This Row],[graaddagen]],"")</f>
        <v>5.3599999999999994</v>
      </c>
      <c r="O6012" s="101">
        <f>IF(ISNUMBER(jaar_zip[[#This Row],[etmaaltemperatuur]]),IF(jaar_zip[[#This Row],[etmaaltemperatuur]]&gt;stookgrens,jaar_zip[[#This Row],[etmaaltemperatuur]]-stookgrens,0),"")</f>
        <v>0</v>
      </c>
    </row>
    <row r="6013" spans="1:15" x14ac:dyDescent="0.25">
      <c r="A6013">
        <v>319</v>
      </c>
      <c r="B6013">
        <v>20240914</v>
      </c>
      <c r="C6013">
        <v>1.2</v>
      </c>
      <c r="D6013">
        <v>11.7</v>
      </c>
      <c r="E6013">
        <v>1420</v>
      </c>
      <c r="F6013">
        <v>0</v>
      </c>
      <c r="G6013">
        <v>1031</v>
      </c>
      <c r="H6013">
        <v>79</v>
      </c>
      <c r="I6013" s="101" t="s">
        <v>33</v>
      </c>
      <c r="J6013" s="1">
        <f>DATEVALUE(RIGHT(jaar_zip[[#This Row],[YYYYMMDD]],2)&amp;"-"&amp;MID(jaar_zip[[#This Row],[YYYYMMDD]],5,2)&amp;"-"&amp;LEFT(jaar_zip[[#This Row],[YYYYMMDD]],4))</f>
        <v>45549</v>
      </c>
      <c r="K6013" s="101" t="str">
        <f>IF(AND(VALUE(MONTH(jaar_zip[[#This Row],[Datum]]))=1,VALUE(WEEKNUM(jaar_zip[[#This Row],[Datum]],21))&gt;51),RIGHT(YEAR(jaar_zip[[#This Row],[Datum]])-1,2),RIGHT(YEAR(jaar_zip[[#This Row],[Datum]]),2))&amp;"-"&amp; TEXT(WEEKNUM(jaar_zip[[#This Row],[Datum]],21),"00")</f>
        <v>24-37</v>
      </c>
      <c r="L6013" s="101">
        <f>MONTH(jaar_zip[[#This Row],[Datum]])</f>
        <v>9</v>
      </c>
      <c r="M6013" s="101">
        <f>IF(ISNUMBER(jaar_zip[[#This Row],[etmaaltemperatuur]]),IF(jaar_zip[[#This Row],[etmaaltemperatuur]]&lt;stookgrens,stookgrens-jaar_zip[[#This Row],[etmaaltemperatuur]],0),"")</f>
        <v>6.3000000000000007</v>
      </c>
      <c r="N6013" s="101">
        <f>IF(ISNUMBER(jaar_zip[[#This Row],[graaddagen]]),IF(OR(MONTH(jaar_zip[[#This Row],[Datum]])=1,MONTH(jaar_zip[[#This Row],[Datum]])=2,MONTH(jaar_zip[[#This Row],[Datum]])=11,MONTH(jaar_zip[[#This Row],[Datum]])=12),1.1,IF(OR(MONTH(jaar_zip[[#This Row],[Datum]])=3,MONTH(jaar_zip[[#This Row],[Datum]])=10),1,0.8))*jaar_zip[[#This Row],[graaddagen]],"")</f>
        <v>5.0400000000000009</v>
      </c>
      <c r="O6013" s="101">
        <f>IF(ISNUMBER(jaar_zip[[#This Row],[etmaaltemperatuur]]),IF(jaar_zip[[#This Row],[etmaaltemperatuur]]&gt;stookgrens,jaar_zip[[#This Row],[etmaaltemperatuur]]-stookgrens,0),"")</f>
        <v>0</v>
      </c>
    </row>
    <row r="6014" spans="1:15" x14ac:dyDescent="0.25">
      <c r="A6014">
        <v>319</v>
      </c>
      <c r="B6014">
        <v>20240915</v>
      </c>
      <c r="C6014">
        <v>1.8</v>
      </c>
      <c r="D6014">
        <v>13.4</v>
      </c>
      <c r="E6014">
        <v>1636</v>
      </c>
      <c r="F6014">
        <v>0</v>
      </c>
      <c r="G6014">
        <v>1027.4000000000001</v>
      </c>
      <c r="H6014">
        <v>81</v>
      </c>
      <c r="I6014" s="101" t="s">
        <v>33</v>
      </c>
      <c r="J6014" s="1">
        <f>DATEVALUE(RIGHT(jaar_zip[[#This Row],[YYYYMMDD]],2)&amp;"-"&amp;MID(jaar_zip[[#This Row],[YYYYMMDD]],5,2)&amp;"-"&amp;LEFT(jaar_zip[[#This Row],[YYYYMMDD]],4))</f>
        <v>45550</v>
      </c>
      <c r="K6014" s="101" t="str">
        <f>IF(AND(VALUE(MONTH(jaar_zip[[#This Row],[Datum]]))=1,VALUE(WEEKNUM(jaar_zip[[#This Row],[Datum]],21))&gt;51),RIGHT(YEAR(jaar_zip[[#This Row],[Datum]])-1,2),RIGHT(YEAR(jaar_zip[[#This Row],[Datum]]),2))&amp;"-"&amp; TEXT(WEEKNUM(jaar_zip[[#This Row],[Datum]],21),"00")</f>
        <v>24-37</v>
      </c>
      <c r="L6014" s="101">
        <f>MONTH(jaar_zip[[#This Row],[Datum]])</f>
        <v>9</v>
      </c>
      <c r="M6014" s="101">
        <f>IF(ISNUMBER(jaar_zip[[#This Row],[etmaaltemperatuur]]),IF(jaar_zip[[#This Row],[etmaaltemperatuur]]&lt;stookgrens,stookgrens-jaar_zip[[#This Row],[etmaaltemperatuur]],0),"")</f>
        <v>4.5999999999999996</v>
      </c>
      <c r="N6014" s="101">
        <f>IF(ISNUMBER(jaar_zip[[#This Row],[graaddagen]]),IF(OR(MONTH(jaar_zip[[#This Row],[Datum]])=1,MONTH(jaar_zip[[#This Row],[Datum]])=2,MONTH(jaar_zip[[#This Row],[Datum]])=11,MONTH(jaar_zip[[#This Row],[Datum]])=12),1.1,IF(OR(MONTH(jaar_zip[[#This Row],[Datum]])=3,MONTH(jaar_zip[[#This Row],[Datum]])=10),1,0.8))*jaar_zip[[#This Row],[graaddagen]],"")</f>
        <v>3.6799999999999997</v>
      </c>
      <c r="O6014" s="101">
        <f>IF(ISNUMBER(jaar_zip[[#This Row],[etmaaltemperatuur]]),IF(jaar_zip[[#This Row],[etmaaltemperatuur]]&gt;stookgrens,jaar_zip[[#This Row],[etmaaltemperatuur]]-stookgrens,0),"")</f>
        <v>0</v>
      </c>
    </row>
    <row r="6015" spans="1:15" x14ac:dyDescent="0.25">
      <c r="A6015">
        <v>319</v>
      </c>
      <c r="B6015">
        <v>20240916</v>
      </c>
      <c r="C6015">
        <v>3.1</v>
      </c>
      <c r="D6015">
        <v>15.2</v>
      </c>
      <c r="E6015">
        <v>1019</v>
      </c>
      <c r="F6015">
        <v>1.3</v>
      </c>
      <c r="G6015">
        <v>1026.8</v>
      </c>
      <c r="H6015">
        <v>85</v>
      </c>
      <c r="I6015" s="101" t="s">
        <v>33</v>
      </c>
      <c r="J6015" s="1">
        <f>DATEVALUE(RIGHT(jaar_zip[[#This Row],[YYYYMMDD]],2)&amp;"-"&amp;MID(jaar_zip[[#This Row],[YYYYMMDD]],5,2)&amp;"-"&amp;LEFT(jaar_zip[[#This Row],[YYYYMMDD]],4))</f>
        <v>45551</v>
      </c>
      <c r="K6015" s="101" t="str">
        <f>IF(AND(VALUE(MONTH(jaar_zip[[#This Row],[Datum]]))=1,VALUE(WEEKNUM(jaar_zip[[#This Row],[Datum]],21))&gt;51),RIGHT(YEAR(jaar_zip[[#This Row],[Datum]])-1,2),RIGHT(YEAR(jaar_zip[[#This Row],[Datum]]),2))&amp;"-"&amp; TEXT(WEEKNUM(jaar_zip[[#This Row],[Datum]],21),"00")</f>
        <v>24-38</v>
      </c>
      <c r="L6015" s="101">
        <f>MONTH(jaar_zip[[#This Row],[Datum]])</f>
        <v>9</v>
      </c>
      <c r="M6015" s="101">
        <f>IF(ISNUMBER(jaar_zip[[#This Row],[etmaaltemperatuur]]),IF(jaar_zip[[#This Row],[etmaaltemperatuur]]&lt;stookgrens,stookgrens-jaar_zip[[#This Row],[etmaaltemperatuur]],0),"")</f>
        <v>2.8000000000000007</v>
      </c>
      <c r="N6015" s="101">
        <f>IF(ISNUMBER(jaar_zip[[#This Row],[graaddagen]]),IF(OR(MONTH(jaar_zip[[#This Row],[Datum]])=1,MONTH(jaar_zip[[#This Row],[Datum]])=2,MONTH(jaar_zip[[#This Row],[Datum]])=11,MONTH(jaar_zip[[#This Row],[Datum]])=12),1.1,IF(OR(MONTH(jaar_zip[[#This Row],[Datum]])=3,MONTH(jaar_zip[[#This Row],[Datum]])=10),1,0.8))*jaar_zip[[#This Row],[graaddagen]],"")</f>
        <v>2.2400000000000007</v>
      </c>
      <c r="O6015" s="101">
        <f>IF(ISNUMBER(jaar_zip[[#This Row],[etmaaltemperatuur]]),IF(jaar_zip[[#This Row],[etmaaltemperatuur]]&gt;stookgrens,jaar_zip[[#This Row],[etmaaltemperatuur]]-stookgrens,0),"")</f>
        <v>0</v>
      </c>
    </row>
    <row r="6016" spans="1:15" x14ac:dyDescent="0.25">
      <c r="A6016">
        <v>319</v>
      </c>
      <c r="B6016">
        <v>20240917</v>
      </c>
      <c r="C6016">
        <v>5</v>
      </c>
      <c r="D6016">
        <v>16.5</v>
      </c>
      <c r="E6016">
        <v>1233</v>
      </c>
      <c r="F6016">
        <v>0</v>
      </c>
      <c r="G6016">
        <v>1028.5999999999999</v>
      </c>
      <c r="H6016">
        <v>83</v>
      </c>
      <c r="I6016" s="101" t="s">
        <v>33</v>
      </c>
      <c r="J6016" s="1">
        <f>DATEVALUE(RIGHT(jaar_zip[[#This Row],[YYYYMMDD]],2)&amp;"-"&amp;MID(jaar_zip[[#This Row],[YYYYMMDD]],5,2)&amp;"-"&amp;LEFT(jaar_zip[[#This Row],[YYYYMMDD]],4))</f>
        <v>45552</v>
      </c>
      <c r="K6016" s="101" t="str">
        <f>IF(AND(VALUE(MONTH(jaar_zip[[#This Row],[Datum]]))=1,VALUE(WEEKNUM(jaar_zip[[#This Row],[Datum]],21))&gt;51),RIGHT(YEAR(jaar_zip[[#This Row],[Datum]])-1,2),RIGHT(YEAR(jaar_zip[[#This Row],[Datum]]),2))&amp;"-"&amp; TEXT(WEEKNUM(jaar_zip[[#This Row],[Datum]],21),"00")</f>
        <v>24-38</v>
      </c>
      <c r="L6016" s="101">
        <f>MONTH(jaar_zip[[#This Row],[Datum]])</f>
        <v>9</v>
      </c>
      <c r="M6016" s="101">
        <f>IF(ISNUMBER(jaar_zip[[#This Row],[etmaaltemperatuur]]),IF(jaar_zip[[#This Row],[etmaaltemperatuur]]&lt;stookgrens,stookgrens-jaar_zip[[#This Row],[etmaaltemperatuur]],0),"")</f>
        <v>1.5</v>
      </c>
      <c r="N6016" s="101">
        <f>IF(ISNUMBER(jaar_zip[[#This Row],[graaddagen]]),IF(OR(MONTH(jaar_zip[[#This Row],[Datum]])=1,MONTH(jaar_zip[[#This Row],[Datum]])=2,MONTH(jaar_zip[[#This Row],[Datum]])=11,MONTH(jaar_zip[[#This Row],[Datum]])=12),1.1,IF(OR(MONTH(jaar_zip[[#This Row],[Datum]])=3,MONTH(jaar_zip[[#This Row],[Datum]])=10),1,0.8))*jaar_zip[[#This Row],[graaddagen]],"")</f>
        <v>1.2000000000000002</v>
      </c>
      <c r="O6016" s="101">
        <f>IF(ISNUMBER(jaar_zip[[#This Row],[etmaaltemperatuur]]),IF(jaar_zip[[#This Row],[etmaaltemperatuur]]&gt;stookgrens,jaar_zip[[#This Row],[etmaaltemperatuur]]-stookgrens,0),"")</f>
        <v>0</v>
      </c>
    </row>
    <row r="6017" spans="1:15" x14ac:dyDescent="0.25">
      <c r="A6017">
        <v>319</v>
      </c>
      <c r="B6017">
        <v>20240918</v>
      </c>
      <c r="C6017">
        <v>4.3</v>
      </c>
      <c r="D6017">
        <v>17</v>
      </c>
      <c r="E6017">
        <v>1280</v>
      </c>
      <c r="F6017">
        <v>0</v>
      </c>
      <c r="G6017">
        <v>1026.3</v>
      </c>
      <c r="H6017">
        <v>85</v>
      </c>
      <c r="I6017" s="101" t="s">
        <v>33</v>
      </c>
      <c r="J6017" s="1">
        <f>DATEVALUE(RIGHT(jaar_zip[[#This Row],[YYYYMMDD]],2)&amp;"-"&amp;MID(jaar_zip[[#This Row],[YYYYMMDD]],5,2)&amp;"-"&amp;LEFT(jaar_zip[[#This Row],[YYYYMMDD]],4))</f>
        <v>45553</v>
      </c>
      <c r="K6017" s="101" t="str">
        <f>IF(AND(VALUE(MONTH(jaar_zip[[#This Row],[Datum]]))=1,VALUE(WEEKNUM(jaar_zip[[#This Row],[Datum]],21))&gt;51),RIGHT(YEAR(jaar_zip[[#This Row],[Datum]])-1,2),RIGHT(YEAR(jaar_zip[[#This Row],[Datum]]),2))&amp;"-"&amp; TEXT(WEEKNUM(jaar_zip[[#This Row],[Datum]],21),"00")</f>
        <v>24-38</v>
      </c>
      <c r="L6017" s="101">
        <f>MONTH(jaar_zip[[#This Row],[Datum]])</f>
        <v>9</v>
      </c>
      <c r="M6017" s="101">
        <f>IF(ISNUMBER(jaar_zip[[#This Row],[etmaaltemperatuur]]),IF(jaar_zip[[#This Row],[etmaaltemperatuur]]&lt;stookgrens,stookgrens-jaar_zip[[#This Row],[etmaaltemperatuur]],0),"")</f>
        <v>1</v>
      </c>
      <c r="N6017" s="101">
        <f>IF(ISNUMBER(jaar_zip[[#This Row],[graaddagen]]),IF(OR(MONTH(jaar_zip[[#This Row],[Datum]])=1,MONTH(jaar_zip[[#This Row],[Datum]])=2,MONTH(jaar_zip[[#This Row],[Datum]])=11,MONTH(jaar_zip[[#This Row],[Datum]])=12),1.1,IF(OR(MONTH(jaar_zip[[#This Row],[Datum]])=3,MONTH(jaar_zip[[#This Row],[Datum]])=10),1,0.8))*jaar_zip[[#This Row],[graaddagen]],"")</f>
        <v>0.8</v>
      </c>
      <c r="O6017" s="101">
        <f>IF(ISNUMBER(jaar_zip[[#This Row],[etmaaltemperatuur]]),IF(jaar_zip[[#This Row],[etmaaltemperatuur]]&gt;stookgrens,jaar_zip[[#This Row],[etmaaltemperatuur]]-stookgrens,0),"")</f>
        <v>0</v>
      </c>
    </row>
    <row r="6018" spans="1:15" x14ac:dyDescent="0.25">
      <c r="A6018">
        <v>319</v>
      </c>
      <c r="B6018">
        <v>20240919</v>
      </c>
      <c r="C6018">
        <v>4.7</v>
      </c>
      <c r="D6018">
        <v>18.600000000000001</v>
      </c>
      <c r="E6018">
        <v>1597</v>
      </c>
      <c r="F6018">
        <v>0</v>
      </c>
      <c r="G6018">
        <v>1023</v>
      </c>
      <c r="H6018">
        <v>79</v>
      </c>
      <c r="I6018" s="101" t="s">
        <v>33</v>
      </c>
      <c r="J6018" s="1">
        <f>DATEVALUE(RIGHT(jaar_zip[[#This Row],[YYYYMMDD]],2)&amp;"-"&amp;MID(jaar_zip[[#This Row],[YYYYMMDD]],5,2)&amp;"-"&amp;LEFT(jaar_zip[[#This Row],[YYYYMMDD]],4))</f>
        <v>45554</v>
      </c>
      <c r="K6018" s="101" t="str">
        <f>IF(AND(VALUE(MONTH(jaar_zip[[#This Row],[Datum]]))=1,VALUE(WEEKNUM(jaar_zip[[#This Row],[Datum]],21))&gt;51),RIGHT(YEAR(jaar_zip[[#This Row],[Datum]])-1,2),RIGHT(YEAR(jaar_zip[[#This Row],[Datum]]),2))&amp;"-"&amp; TEXT(WEEKNUM(jaar_zip[[#This Row],[Datum]],21),"00")</f>
        <v>24-38</v>
      </c>
      <c r="L6018" s="101">
        <f>MONTH(jaar_zip[[#This Row],[Datum]])</f>
        <v>9</v>
      </c>
      <c r="M6018" s="101">
        <f>IF(ISNUMBER(jaar_zip[[#This Row],[etmaaltemperatuur]]),IF(jaar_zip[[#This Row],[etmaaltemperatuur]]&lt;stookgrens,stookgrens-jaar_zip[[#This Row],[etmaaltemperatuur]],0),"")</f>
        <v>0</v>
      </c>
      <c r="N6018" s="101">
        <f>IF(ISNUMBER(jaar_zip[[#This Row],[graaddagen]]),IF(OR(MONTH(jaar_zip[[#This Row],[Datum]])=1,MONTH(jaar_zip[[#This Row],[Datum]])=2,MONTH(jaar_zip[[#This Row],[Datum]])=11,MONTH(jaar_zip[[#This Row],[Datum]])=12),1.1,IF(OR(MONTH(jaar_zip[[#This Row],[Datum]])=3,MONTH(jaar_zip[[#This Row],[Datum]])=10),1,0.8))*jaar_zip[[#This Row],[graaddagen]],"")</f>
        <v>0</v>
      </c>
      <c r="O6018" s="101">
        <f>IF(ISNUMBER(jaar_zip[[#This Row],[etmaaltemperatuur]]),IF(jaar_zip[[#This Row],[etmaaltemperatuur]]&gt;stookgrens,jaar_zip[[#This Row],[etmaaltemperatuur]]-stookgrens,0),"")</f>
        <v>0.60000000000000142</v>
      </c>
    </row>
    <row r="6019" spans="1:15" x14ac:dyDescent="0.25">
      <c r="A6019">
        <v>319</v>
      </c>
      <c r="B6019">
        <v>20240920</v>
      </c>
      <c r="C6019">
        <v>3.7</v>
      </c>
      <c r="D6019">
        <v>17.7</v>
      </c>
      <c r="E6019">
        <v>1600</v>
      </c>
      <c r="F6019">
        <v>0</v>
      </c>
      <c r="G6019">
        <v>1020.1</v>
      </c>
      <c r="H6019">
        <v>75</v>
      </c>
      <c r="I6019" s="101" t="s">
        <v>33</v>
      </c>
      <c r="J6019" s="1">
        <f>DATEVALUE(RIGHT(jaar_zip[[#This Row],[YYYYMMDD]],2)&amp;"-"&amp;MID(jaar_zip[[#This Row],[YYYYMMDD]],5,2)&amp;"-"&amp;LEFT(jaar_zip[[#This Row],[YYYYMMDD]],4))</f>
        <v>45555</v>
      </c>
      <c r="K6019" s="101" t="str">
        <f>IF(AND(VALUE(MONTH(jaar_zip[[#This Row],[Datum]]))=1,VALUE(WEEKNUM(jaar_zip[[#This Row],[Datum]],21))&gt;51),RIGHT(YEAR(jaar_zip[[#This Row],[Datum]])-1,2),RIGHT(YEAR(jaar_zip[[#This Row],[Datum]]),2))&amp;"-"&amp; TEXT(WEEKNUM(jaar_zip[[#This Row],[Datum]],21),"00")</f>
        <v>24-38</v>
      </c>
      <c r="L6019" s="101">
        <f>MONTH(jaar_zip[[#This Row],[Datum]])</f>
        <v>9</v>
      </c>
      <c r="M6019" s="101">
        <f>IF(ISNUMBER(jaar_zip[[#This Row],[etmaaltemperatuur]]),IF(jaar_zip[[#This Row],[etmaaltemperatuur]]&lt;stookgrens,stookgrens-jaar_zip[[#This Row],[etmaaltemperatuur]],0),"")</f>
        <v>0.30000000000000071</v>
      </c>
      <c r="N6019" s="101">
        <f>IF(ISNUMBER(jaar_zip[[#This Row],[graaddagen]]),IF(OR(MONTH(jaar_zip[[#This Row],[Datum]])=1,MONTH(jaar_zip[[#This Row],[Datum]])=2,MONTH(jaar_zip[[#This Row],[Datum]])=11,MONTH(jaar_zip[[#This Row],[Datum]])=12),1.1,IF(OR(MONTH(jaar_zip[[#This Row],[Datum]])=3,MONTH(jaar_zip[[#This Row],[Datum]])=10),1,0.8))*jaar_zip[[#This Row],[graaddagen]],"")</f>
        <v>0.24000000000000057</v>
      </c>
      <c r="O6019" s="101">
        <f>IF(ISNUMBER(jaar_zip[[#This Row],[etmaaltemperatuur]]),IF(jaar_zip[[#This Row],[etmaaltemperatuur]]&gt;stookgrens,jaar_zip[[#This Row],[etmaaltemperatuur]]-stookgrens,0),"")</f>
        <v>0</v>
      </c>
    </row>
    <row r="6020" spans="1:15" x14ac:dyDescent="0.25">
      <c r="A6020">
        <v>319</v>
      </c>
      <c r="B6020">
        <v>20240921</v>
      </c>
      <c r="C6020">
        <v>1.7</v>
      </c>
      <c r="D6020">
        <v>18</v>
      </c>
      <c r="E6020">
        <v>1566</v>
      </c>
      <c r="F6020">
        <v>0</v>
      </c>
      <c r="G6020">
        <v>1018.5</v>
      </c>
      <c r="H6020">
        <v>77</v>
      </c>
      <c r="I6020" s="101" t="s">
        <v>33</v>
      </c>
      <c r="J6020" s="1">
        <f>DATEVALUE(RIGHT(jaar_zip[[#This Row],[YYYYMMDD]],2)&amp;"-"&amp;MID(jaar_zip[[#This Row],[YYYYMMDD]],5,2)&amp;"-"&amp;LEFT(jaar_zip[[#This Row],[YYYYMMDD]],4))</f>
        <v>45556</v>
      </c>
      <c r="K6020" s="101" t="str">
        <f>IF(AND(VALUE(MONTH(jaar_zip[[#This Row],[Datum]]))=1,VALUE(WEEKNUM(jaar_zip[[#This Row],[Datum]],21))&gt;51),RIGHT(YEAR(jaar_zip[[#This Row],[Datum]])-1,2),RIGHT(YEAR(jaar_zip[[#This Row],[Datum]]),2))&amp;"-"&amp; TEXT(WEEKNUM(jaar_zip[[#This Row],[Datum]],21),"00")</f>
        <v>24-38</v>
      </c>
      <c r="L6020" s="101">
        <f>MONTH(jaar_zip[[#This Row],[Datum]])</f>
        <v>9</v>
      </c>
      <c r="M6020" s="101">
        <f>IF(ISNUMBER(jaar_zip[[#This Row],[etmaaltemperatuur]]),IF(jaar_zip[[#This Row],[etmaaltemperatuur]]&lt;stookgrens,stookgrens-jaar_zip[[#This Row],[etmaaltemperatuur]],0),"")</f>
        <v>0</v>
      </c>
      <c r="N6020" s="101">
        <f>IF(ISNUMBER(jaar_zip[[#This Row],[graaddagen]]),IF(OR(MONTH(jaar_zip[[#This Row],[Datum]])=1,MONTH(jaar_zip[[#This Row],[Datum]])=2,MONTH(jaar_zip[[#This Row],[Datum]])=11,MONTH(jaar_zip[[#This Row],[Datum]])=12),1.1,IF(OR(MONTH(jaar_zip[[#This Row],[Datum]])=3,MONTH(jaar_zip[[#This Row],[Datum]])=10),1,0.8))*jaar_zip[[#This Row],[graaddagen]],"")</f>
        <v>0</v>
      </c>
      <c r="O6020" s="101">
        <f>IF(ISNUMBER(jaar_zip[[#This Row],[etmaaltemperatuur]]),IF(jaar_zip[[#This Row],[etmaaltemperatuur]]&gt;stookgrens,jaar_zip[[#This Row],[etmaaltemperatuur]]-stookgrens,0),"")</f>
        <v>0</v>
      </c>
    </row>
    <row r="6021" spans="1:15" x14ac:dyDescent="0.25">
      <c r="A6021">
        <v>319</v>
      </c>
      <c r="B6021">
        <v>20240922</v>
      </c>
      <c r="C6021">
        <v>2</v>
      </c>
      <c r="D6021">
        <v>18.2</v>
      </c>
      <c r="E6021">
        <v>806</v>
      </c>
      <c r="F6021">
        <v>0.3</v>
      </c>
      <c r="G6021">
        <v>1013</v>
      </c>
      <c r="H6021">
        <v>79</v>
      </c>
      <c r="I6021" s="101" t="s">
        <v>33</v>
      </c>
      <c r="J6021" s="1">
        <f>DATEVALUE(RIGHT(jaar_zip[[#This Row],[YYYYMMDD]],2)&amp;"-"&amp;MID(jaar_zip[[#This Row],[YYYYMMDD]],5,2)&amp;"-"&amp;LEFT(jaar_zip[[#This Row],[YYYYMMDD]],4))</f>
        <v>45557</v>
      </c>
      <c r="K6021" s="101" t="str">
        <f>IF(AND(VALUE(MONTH(jaar_zip[[#This Row],[Datum]]))=1,VALUE(WEEKNUM(jaar_zip[[#This Row],[Datum]],21))&gt;51),RIGHT(YEAR(jaar_zip[[#This Row],[Datum]])-1,2),RIGHT(YEAR(jaar_zip[[#This Row],[Datum]]),2))&amp;"-"&amp; TEXT(WEEKNUM(jaar_zip[[#This Row],[Datum]],21),"00")</f>
        <v>24-38</v>
      </c>
      <c r="L6021" s="101">
        <f>MONTH(jaar_zip[[#This Row],[Datum]])</f>
        <v>9</v>
      </c>
      <c r="M6021" s="101">
        <f>IF(ISNUMBER(jaar_zip[[#This Row],[etmaaltemperatuur]]),IF(jaar_zip[[#This Row],[etmaaltemperatuur]]&lt;stookgrens,stookgrens-jaar_zip[[#This Row],[etmaaltemperatuur]],0),"")</f>
        <v>0</v>
      </c>
      <c r="N6021" s="101">
        <f>IF(ISNUMBER(jaar_zip[[#This Row],[graaddagen]]),IF(OR(MONTH(jaar_zip[[#This Row],[Datum]])=1,MONTH(jaar_zip[[#This Row],[Datum]])=2,MONTH(jaar_zip[[#This Row],[Datum]])=11,MONTH(jaar_zip[[#This Row],[Datum]])=12),1.1,IF(OR(MONTH(jaar_zip[[#This Row],[Datum]])=3,MONTH(jaar_zip[[#This Row],[Datum]])=10),1,0.8))*jaar_zip[[#This Row],[graaddagen]],"")</f>
        <v>0</v>
      </c>
      <c r="O6021" s="101">
        <f>IF(ISNUMBER(jaar_zip[[#This Row],[etmaaltemperatuur]]),IF(jaar_zip[[#This Row],[etmaaltemperatuur]]&gt;stookgrens,jaar_zip[[#This Row],[etmaaltemperatuur]]-stookgrens,0),"")</f>
        <v>0.19999999999999929</v>
      </c>
    </row>
    <row r="6022" spans="1:15" x14ac:dyDescent="0.25">
      <c r="A6022">
        <v>319</v>
      </c>
      <c r="B6022">
        <v>20240923</v>
      </c>
      <c r="C6022">
        <v>3.3</v>
      </c>
      <c r="D6022">
        <v>16.5</v>
      </c>
      <c r="E6022">
        <v>855</v>
      </c>
      <c r="F6022">
        <v>2.1</v>
      </c>
      <c r="G6022">
        <v>1006.8</v>
      </c>
      <c r="H6022">
        <v>86</v>
      </c>
      <c r="I6022" s="101" t="s">
        <v>33</v>
      </c>
      <c r="J6022" s="1">
        <f>DATEVALUE(RIGHT(jaar_zip[[#This Row],[YYYYMMDD]],2)&amp;"-"&amp;MID(jaar_zip[[#This Row],[YYYYMMDD]],5,2)&amp;"-"&amp;LEFT(jaar_zip[[#This Row],[YYYYMMDD]],4))</f>
        <v>45558</v>
      </c>
      <c r="K6022" s="101" t="str">
        <f>IF(AND(VALUE(MONTH(jaar_zip[[#This Row],[Datum]]))=1,VALUE(WEEKNUM(jaar_zip[[#This Row],[Datum]],21))&gt;51),RIGHT(YEAR(jaar_zip[[#This Row],[Datum]])-1,2),RIGHT(YEAR(jaar_zip[[#This Row],[Datum]]),2))&amp;"-"&amp; TEXT(WEEKNUM(jaar_zip[[#This Row],[Datum]],21),"00")</f>
        <v>24-39</v>
      </c>
      <c r="L6022" s="101">
        <f>MONTH(jaar_zip[[#This Row],[Datum]])</f>
        <v>9</v>
      </c>
      <c r="M6022" s="101">
        <f>IF(ISNUMBER(jaar_zip[[#This Row],[etmaaltemperatuur]]),IF(jaar_zip[[#This Row],[etmaaltemperatuur]]&lt;stookgrens,stookgrens-jaar_zip[[#This Row],[etmaaltemperatuur]],0),"")</f>
        <v>1.5</v>
      </c>
      <c r="N6022" s="101">
        <f>IF(ISNUMBER(jaar_zip[[#This Row],[graaddagen]]),IF(OR(MONTH(jaar_zip[[#This Row],[Datum]])=1,MONTH(jaar_zip[[#This Row],[Datum]])=2,MONTH(jaar_zip[[#This Row],[Datum]])=11,MONTH(jaar_zip[[#This Row],[Datum]])=12),1.1,IF(OR(MONTH(jaar_zip[[#This Row],[Datum]])=3,MONTH(jaar_zip[[#This Row],[Datum]])=10),1,0.8))*jaar_zip[[#This Row],[graaddagen]],"")</f>
        <v>1.2000000000000002</v>
      </c>
      <c r="O6022" s="101">
        <f>IF(ISNUMBER(jaar_zip[[#This Row],[etmaaltemperatuur]]),IF(jaar_zip[[#This Row],[etmaaltemperatuur]]&gt;stookgrens,jaar_zip[[#This Row],[etmaaltemperatuur]]-stookgrens,0),"")</f>
        <v>0</v>
      </c>
    </row>
    <row r="6023" spans="1:15" x14ac:dyDescent="0.25">
      <c r="A6023">
        <v>319</v>
      </c>
      <c r="B6023">
        <v>20240924</v>
      </c>
      <c r="C6023">
        <v>3.8</v>
      </c>
      <c r="D6023">
        <v>15</v>
      </c>
      <c r="E6023">
        <v>575</v>
      </c>
      <c r="F6023">
        <v>0.2</v>
      </c>
      <c r="G6023">
        <v>1003.5</v>
      </c>
      <c r="H6023">
        <v>87</v>
      </c>
      <c r="I6023" s="101" t="s">
        <v>33</v>
      </c>
      <c r="J6023" s="1">
        <f>DATEVALUE(RIGHT(jaar_zip[[#This Row],[YYYYMMDD]],2)&amp;"-"&amp;MID(jaar_zip[[#This Row],[YYYYMMDD]],5,2)&amp;"-"&amp;LEFT(jaar_zip[[#This Row],[YYYYMMDD]],4))</f>
        <v>45559</v>
      </c>
      <c r="K6023" s="101" t="str">
        <f>IF(AND(VALUE(MONTH(jaar_zip[[#This Row],[Datum]]))=1,VALUE(WEEKNUM(jaar_zip[[#This Row],[Datum]],21))&gt;51),RIGHT(YEAR(jaar_zip[[#This Row],[Datum]])-1,2),RIGHT(YEAR(jaar_zip[[#This Row],[Datum]]),2))&amp;"-"&amp; TEXT(WEEKNUM(jaar_zip[[#This Row],[Datum]],21),"00")</f>
        <v>24-39</v>
      </c>
      <c r="L6023" s="101">
        <f>MONTH(jaar_zip[[#This Row],[Datum]])</f>
        <v>9</v>
      </c>
      <c r="M6023" s="101">
        <f>IF(ISNUMBER(jaar_zip[[#This Row],[etmaaltemperatuur]]),IF(jaar_zip[[#This Row],[etmaaltemperatuur]]&lt;stookgrens,stookgrens-jaar_zip[[#This Row],[etmaaltemperatuur]],0),"")</f>
        <v>3</v>
      </c>
      <c r="N6023" s="101">
        <f>IF(ISNUMBER(jaar_zip[[#This Row],[graaddagen]]),IF(OR(MONTH(jaar_zip[[#This Row],[Datum]])=1,MONTH(jaar_zip[[#This Row],[Datum]])=2,MONTH(jaar_zip[[#This Row],[Datum]])=11,MONTH(jaar_zip[[#This Row],[Datum]])=12),1.1,IF(OR(MONTH(jaar_zip[[#This Row],[Datum]])=3,MONTH(jaar_zip[[#This Row],[Datum]])=10),1,0.8))*jaar_zip[[#This Row],[graaddagen]],"")</f>
        <v>2.4000000000000004</v>
      </c>
      <c r="O6023" s="101">
        <f>IF(ISNUMBER(jaar_zip[[#This Row],[etmaaltemperatuur]]),IF(jaar_zip[[#This Row],[etmaaltemperatuur]]&gt;stookgrens,jaar_zip[[#This Row],[etmaaltemperatuur]]-stookgrens,0),"")</f>
        <v>0</v>
      </c>
    </row>
    <row r="6024" spans="1:15" x14ac:dyDescent="0.25">
      <c r="A6024">
        <v>319</v>
      </c>
      <c r="B6024">
        <v>20240925</v>
      </c>
      <c r="C6024">
        <v>4.3</v>
      </c>
      <c r="D6024">
        <v>15.3</v>
      </c>
      <c r="E6024">
        <v>681</v>
      </c>
      <c r="F6024">
        <v>9.3000000000000007</v>
      </c>
      <c r="G6024">
        <v>1000.6</v>
      </c>
      <c r="H6024">
        <v>83</v>
      </c>
      <c r="I6024" s="101" t="s">
        <v>33</v>
      </c>
      <c r="J6024" s="1">
        <f>DATEVALUE(RIGHT(jaar_zip[[#This Row],[YYYYMMDD]],2)&amp;"-"&amp;MID(jaar_zip[[#This Row],[YYYYMMDD]],5,2)&amp;"-"&amp;LEFT(jaar_zip[[#This Row],[YYYYMMDD]],4))</f>
        <v>45560</v>
      </c>
      <c r="K6024" s="101" t="str">
        <f>IF(AND(VALUE(MONTH(jaar_zip[[#This Row],[Datum]]))=1,VALUE(WEEKNUM(jaar_zip[[#This Row],[Datum]],21))&gt;51),RIGHT(YEAR(jaar_zip[[#This Row],[Datum]])-1,2),RIGHT(YEAR(jaar_zip[[#This Row],[Datum]]),2))&amp;"-"&amp; TEXT(WEEKNUM(jaar_zip[[#This Row],[Datum]],21),"00")</f>
        <v>24-39</v>
      </c>
      <c r="L6024" s="101">
        <f>MONTH(jaar_zip[[#This Row],[Datum]])</f>
        <v>9</v>
      </c>
      <c r="M6024" s="101">
        <f>IF(ISNUMBER(jaar_zip[[#This Row],[etmaaltemperatuur]]),IF(jaar_zip[[#This Row],[etmaaltemperatuur]]&lt;stookgrens,stookgrens-jaar_zip[[#This Row],[etmaaltemperatuur]],0),"")</f>
        <v>2.6999999999999993</v>
      </c>
      <c r="N6024" s="101">
        <f>IF(ISNUMBER(jaar_zip[[#This Row],[graaddagen]]),IF(OR(MONTH(jaar_zip[[#This Row],[Datum]])=1,MONTH(jaar_zip[[#This Row],[Datum]])=2,MONTH(jaar_zip[[#This Row],[Datum]])=11,MONTH(jaar_zip[[#This Row],[Datum]])=12),1.1,IF(OR(MONTH(jaar_zip[[#This Row],[Datum]])=3,MONTH(jaar_zip[[#This Row],[Datum]])=10),1,0.8))*jaar_zip[[#This Row],[graaddagen]],"")</f>
        <v>2.1599999999999997</v>
      </c>
      <c r="O6024" s="101">
        <f>IF(ISNUMBER(jaar_zip[[#This Row],[etmaaltemperatuur]]),IF(jaar_zip[[#This Row],[etmaaltemperatuur]]&gt;stookgrens,jaar_zip[[#This Row],[etmaaltemperatuur]]-stookgrens,0),"")</f>
        <v>0</v>
      </c>
    </row>
    <row r="6025" spans="1:15" x14ac:dyDescent="0.25">
      <c r="A6025">
        <v>319</v>
      </c>
      <c r="B6025">
        <v>20240926</v>
      </c>
      <c r="C6025">
        <v>7.1</v>
      </c>
      <c r="D6025">
        <v>16.2</v>
      </c>
      <c r="E6025">
        <v>716</v>
      </c>
      <c r="F6025">
        <v>2.7</v>
      </c>
      <c r="G6025">
        <v>990.3</v>
      </c>
      <c r="H6025">
        <v>82</v>
      </c>
      <c r="I6025" s="101" t="s">
        <v>33</v>
      </c>
      <c r="J6025" s="1">
        <f>DATEVALUE(RIGHT(jaar_zip[[#This Row],[YYYYMMDD]],2)&amp;"-"&amp;MID(jaar_zip[[#This Row],[YYYYMMDD]],5,2)&amp;"-"&amp;LEFT(jaar_zip[[#This Row],[YYYYMMDD]],4))</f>
        <v>45561</v>
      </c>
      <c r="K6025" s="101" t="str">
        <f>IF(AND(VALUE(MONTH(jaar_zip[[#This Row],[Datum]]))=1,VALUE(WEEKNUM(jaar_zip[[#This Row],[Datum]],21))&gt;51),RIGHT(YEAR(jaar_zip[[#This Row],[Datum]])-1,2),RIGHT(YEAR(jaar_zip[[#This Row],[Datum]]),2))&amp;"-"&amp; TEXT(WEEKNUM(jaar_zip[[#This Row],[Datum]],21),"00")</f>
        <v>24-39</v>
      </c>
      <c r="L6025" s="101">
        <f>MONTH(jaar_zip[[#This Row],[Datum]])</f>
        <v>9</v>
      </c>
      <c r="M6025" s="101">
        <f>IF(ISNUMBER(jaar_zip[[#This Row],[etmaaltemperatuur]]),IF(jaar_zip[[#This Row],[etmaaltemperatuur]]&lt;stookgrens,stookgrens-jaar_zip[[#This Row],[etmaaltemperatuur]],0),"")</f>
        <v>1.8000000000000007</v>
      </c>
      <c r="N6025" s="101">
        <f>IF(ISNUMBER(jaar_zip[[#This Row],[graaddagen]]),IF(OR(MONTH(jaar_zip[[#This Row],[Datum]])=1,MONTH(jaar_zip[[#This Row],[Datum]])=2,MONTH(jaar_zip[[#This Row],[Datum]])=11,MONTH(jaar_zip[[#This Row],[Datum]])=12),1.1,IF(OR(MONTH(jaar_zip[[#This Row],[Datum]])=3,MONTH(jaar_zip[[#This Row],[Datum]])=10),1,0.8))*jaar_zip[[#This Row],[graaddagen]],"")</f>
        <v>1.4400000000000006</v>
      </c>
      <c r="O6025" s="101">
        <f>IF(ISNUMBER(jaar_zip[[#This Row],[etmaaltemperatuur]]),IF(jaar_zip[[#This Row],[etmaaltemperatuur]]&gt;stookgrens,jaar_zip[[#This Row],[etmaaltemperatuur]]-stookgrens,0),"")</f>
        <v>0</v>
      </c>
    </row>
    <row r="6026" spans="1:15" x14ac:dyDescent="0.25">
      <c r="A6026">
        <v>319</v>
      </c>
      <c r="B6026">
        <v>20240927</v>
      </c>
      <c r="C6026">
        <v>7.5</v>
      </c>
      <c r="D6026">
        <v>12.5</v>
      </c>
      <c r="E6026">
        <v>414</v>
      </c>
      <c r="F6026">
        <v>6.6</v>
      </c>
      <c r="G6026">
        <v>1000</v>
      </c>
      <c r="H6026">
        <v>79</v>
      </c>
      <c r="I6026" s="101" t="s">
        <v>33</v>
      </c>
      <c r="J6026" s="1">
        <f>DATEVALUE(RIGHT(jaar_zip[[#This Row],[YYYYMMDD]],2)&amp;"-"&amp;MID(jaar_zip[[#This Row],[YYYYMMDD]],5,2)&amp;"-"&amp;LEFT(jaar_zip[[#This Row],[YYYYMMDD]],4))</f>
        <v>45562</v>
      </c>
      <c r="K6026" s="101" t="str">
        <f>IF(AND(VALUE(MONTH(jaar_zip[[#This Row],[Datum]]))=1,VALUE(WEEKNUM(jaar_zip[[#This Row],[Datum]],21))&gt;51),RIGHT(YEAR(jaar_zip[[#This Row],[Datum]])-1,2),RIGHT(YEAR(jaar_zip[[#This Row],[Datum]]),2))&amp;"-"&amp; TEXT(WEEKNUM(jaar_zip[[#This Row],[Datum]],21),"00")</f>
        <v>24-39</v>
      </c>
      <c r="L6026" s="101">
        <f>MONTH(jaar_zip[[#This Row],[Datum]])</f>
        <v>9</v>
      </c>
      <c r="M6026" s="101">
        <f>IF(ISNUMBER(jaar_zip[[#This Row],[etmaaltemperatuur]]),IF(jaar_zip[[#This Row],[etmaaltemperatuur]]&lt;stookgrens,stookgrens-jaar_zip[[#This Row],[etmaaltemperatuur]],0),"")</f>
        <v>5.5</v>
      </c>
      <c r="N6026" s="101">
        <f>IF(ISNUMBER(jaar_zip[[#This Row],[graaddagen]]),IF(OR(MONTH(jaar_zip[[#This Row],[Datum]])=1,MONTH(jaar_zip[[#This Row],[Datum]])=2,MONTH(jaar_zip[[#This Row],[Datum]])=11,MONTH(jaar_zip[[#This Row],[Datum]])=12),1.1,IF(OR(MONTH(jaar_zip[[#This Row],[Datum]])=3,MONTH(jaar_zip[[#This Row],[Datum]])=10),1,0.8))*jaar_zip[[#This Row],[graaddagen]],"")</f>
        <v>4.4000000000000004</v>
      </c>
      <c r="O6026" s="101">
        <f>IF(ISNUMBER(jaar_zip[[#This Row],[etmaaltemperatuur]]),IF(jaar_zip[[#This Row],[etmaaltemperatuur]]&gt;stookgrens,jaar_zip[[#This Row],[etmaaltemperatuur]]-stookgrens,0),"")</f>
        <v>0</v>
      </c>
    </row>
    <row r="6027" spans="1:15" x14ac:dyDescent="0.25">
      <c r="A6027">
        <v>319</v>
      </c>
      <c r="B6027">
        <v>20240928</v>
      </c>
      <c r="C6027">
        <v>3.5</v>
      </c>
      <c r="D6027">
        <v>10.3</v>
      </c>
      <c r="E6027">
        <v>1094</v>
      </c>
      <c r="F6027">
        <v>5.7</v>
      </c>
      <c r="G6027">
        <v>1022.4</v>
      </c>
      <c r="H6027">
        <v>79</v>
      </c>
      <c r="I6027" s="101" t="s">
        <v>33</v>
      </c>
      <c r="J6027" s="1">
        <f>DATEVALUE(RIGHT(jaar_zip[[#This Row],[YYYYMMDD]],2)&amp;"-"&amp;MID(jaar_zip[[#This Row],[YYYYMMDD]],5,2)&amp;"-"&amp;LEFT(jaar_zip[[#This Row],[YYYYMMDD]],4))</f>
        <v>45563</v>
      </c>
      <c r="K6027" s="101" t="str">
        <f>IF(AND(VALUE(MONTH(jaar_zip[[#This Row],[Datum]]))=1,VALUE(WEEKNUM(jaar_zip[[#This Row],[Datum]],21))&gt;51),RIGHT(YEAR(jaar_zip[[#This Row],[Datum]])-1,2),RIGHT(YEAR(jaar_zip[[#This Row],[Datum]]),2))&amp;"-"&amp; TEXT(WEEKNUM(jaar_zip[[#This Row],[Datum]],21),"00")</f>
        <v>24-39</v>
      </c>
      <c r="L6027" s="101">
        <f>MONTH(jaar_zip[[#This Row],[Datum]])</f>
        <v>9</v>
      </c>
      <c r="M6027" s="101">
        <f>IF(ISNUMBER(jaar_zip[[#This Row],[etmaaltemperatuur]]),IF(jaar_zip[[#This Row],[etmaaltemperatuur]]&lt;stookgrens,stookgrens-jaar_zip[[#This Row],[etmaaltemperatuur]],0),"")</f>
        <v>7.6999999999999993</v>
      </c>
      <c r="N6027" s="101">
        <f>IF(ISNUMBER(jaar_zip[[#This Row],[graaddagen]]),IF(OR(MONTH(jaar_zip[[#This Row],[Datum]])=1,MONTH(jaar_zip[[#This Row],[Datum]])=2,MONTH(jaar_zip[[#This Row],[Datum]])=11,MONTH(jaar_zip[[#This Row],[Datum]])=12),1.1,IF(OR(MONTH(jaar_zip[[#This Row],[Datum]])=3,MONTH(jaar_zip[[#This Row],[Datum]])=10),1,0.8))*jaar_zip[[#This Row],[graaddagen]],"")</f>
        <v>6.16</v>
      </c>
      <c r="O6027" s="101">
        <f>IF(ISNUMBER(jaar_zip[[#This Row],[etmaaltemperatuur]]),IF(jaar_zip[[#This Row],[etmaaltemperatuur]]&gt;stookgrens,jaar_zip[[#This Row],[etmaaltemperatuur]]-stookgrens,0),"")</f>
        <v>0</v>
      </c>
    </row>
    <row r="6028" spans="1:15" x14ac:dyDescent="0.25">
      <c r="A6028">
        <v>319</v>
      </c>
      <c r="B6028">
        <v>20240929</v>
      </c>
      <c r="C6028">
        <v>2.6</v>
      </c>
      <c r="D6028">
        <v>10.1</v>
      </c>
      <c r="E6028">
        <v>1032</v>
      </c>
      <c r="F6028">
        <v>0</v>
      </c>
      <c r="G6028">
        <v>1023.6</v>
      </c>
      <c r="H6028">
        <v>75</v>
      </c>
      <c r="I6028" s="101" t="s">
        <v>33</v>
      </c>
      <c r="J6028" s="1">
        <f>DATEVALUE(RIGHT(jaar_zip[[#This Row],[YYYYMMDD]],2)&amp;"-"&amp;MID(jaar_zip[[#This Row],[YYYYMMDD]],5,2)&amp;"-"&amp;LEFT(jaar_zip[[#This Row],[YYYYMMDD]],4))</f>
        <v>45564</v>
      </c>
      <c r="K6028" s="101" t="str">
        <f>IF(AND(VALUE(MONTH(jaar_zip[[#This Row],[Datum]]))=1,VALUE(WEEKNUM(jaar_zip[[#This Row],[Datum]],21))&gt;51),RIGHT(YEAR(jaar_zip[[#This Row],[Datum]])-1,2),RIGHT(YEAR(jaar_zip[[#This Row],[Datum]]),2))&amp;"-"&amp; TEXT(WEEKNUM(jaar_zip[[#This Row],[Datum]],21),"00")</f>
        <v>24-39</v>
      </c>
      <c r="L6028" s="101">
        <f>MONTH(jaar_zip[[#This Row],[Datum]])</f>
        <v>9</v>
      </c>
      <c r="M6028" s="101">
        <f>IF(ISNUMBER(jaar_zip[[#This Row],[etmaaltemperatuur]]),IF(jaar_zip[[#This Row],[etmaaltemperatuur]]&lt;stookgrens,stookgrens-jaar_zip[[#This Row],[etmaaltemperatuur]],0),"")</f>
        <v>7.9</v>
      </c>
      <c r="N6028" s="101">
        <f>IF(ISNUMBER(jaar_zip[[#This Row],[graaddagen]]),IF(OR(MONTH(jaar_zip[[#This Row],[Datum]])=1,MONTH(jaar_zip[[#This Row],[Datum]])=2,MONTH(jaar_zip[[#This Row],[Datum]])=11,MONTH(jaar_zip[[#This Row],[Datum]])=12),1.1,IF(OR(MONTH(jaar_zip[[#This Row],[Datum]])=3,MONTH(jaar_zip[[#This Row],[Datum]])=10),1,0.8))*jaar_zip[[#This Row],[graaddagen]],"")</f>
        <v>6.32</v>
      </c>
      <c r="O6028" s="101">
        <f>IF(ISNUMBER(jaar_zip[[#This Row],[etmaaltemperatuur]]),IF(jaar_zip[[#This Row],[etmaaltemperatuur]]&gt;stookgrens,jaar_zip[[#This Row],[etmaaltemperatuur]]-stookgrens,0),"")</f>
        <v>0</v>
      </c>
    </row>
    <row r="6029" spans="1:15" x14ac:dyDescent="0.25">
      <c r="A6029">
        <v>319</v>
      </c>
      <c r="B6029">
        <v>20240930</v>
      </c>
      <c r="C6029">
        <v>5.5</v>
      </c>
      <c r="D6029">
        <v>13.2</v>
      </c>
      <c r="E6029">
        <v>394</v>
      </c>
      <c r="F6029">
        <v>5.6</v>
      </c>
      <c r="G6029">
        <v>1007.3</v>
      </c>
      <c r="H6029">
        <v>88</v>
      </c>
      <c r="I6029" s="101" t="s">
        <v>33</v>
      </c>
      <c r="J6029" s="1">
        <f>DATEVALUE(RIGHT(jaar_zip[[#This Row],[YYYYMMDD]],2)&amp;"-"&amp;MID(jaar_zip[[#This Row],[YYYYMMDD]],5,2)&amp;"-"&amp;LEFT(jaar_zip[[#This Row],[YYYYMMDD]],4))</f>
        <v>45565</v>
      </c>
      <c r="K6029" s="101" t="str">
        <f>IF(AND(VALUE(MONTH(jaar_zip[[#This Row],[Datum]]))=1,VALUE(WEEKNUM(jaar_zip[[#This Row],[Datum]],21))&gt;51),RIGHT(YEAR(jaar_zip[[#This Row],[Datum]])-1,2),RIGHT(YEAR(jaar_zip[[#This Row],[Datum]]),2))&amp;"-"&amp; TEXT(WEEKNUM(jaar_zip[[#This Row],[Datum]],21),"00")</f>
        <v>24-40</v>
      </c>
      <c r="L6029" s="101">
        <f>MONTH(jaar_zip[[#This Row],[Datum]])</f>
        <v>9</v>
      </c>
      <c r="M6029" s="101">
        <f>IF(ISNUMBER(jaar_zip[[#This Row],[etmaaltemperatuur]]),IF(jaar_zip[[#This Row],[etmaaltemperatuur]]&lt;stookgrens,stookgrens-jaar_zip[[#This Row],[etmaaltemperatuur]],0),"")</f>
        <v>4.8000000000000007</v>
      </c>
      <c r="N6029" s="101">
        <f>IF(ISNUMBER(jaar_zip[[#This Row],[graaddagen]]),IF(OR(MONTH(jaar_zip[[#This Row],[Datum]])=1,MONTH(jaar_zip[[#This Row],[Datum]])=2,MONTH(jaar_zip[[#This Row],[Datum]])=11,MONTH(jaar_zip[[#This Row],[Datum]])=12),1.1,IF(OR(MONTH(jaar_zip[[#This Row],[Datum]])=3,MONTH(jaar_zip[[#This Row],[Datum]])=10),1,0.8))*jaar_zip[[#This Row],[graaddagen]],"")</f>
        <v>3.8400000000000007</v>
      </c>
      <c r="O6029" s="101">
        <f>IF(ISNUMBER(jaar_zip[[#This Row],[etmaaltemperatuur]]),IF(jaar_zip[[#This Row],[etmaaltemperatuur]]&gt;stookgrens,jaar_zip[[#This Row],[etmaaltemperatuur]]-stookgrens,0),"")</f>
        <v>0</v>
      </c>
    </row>
    <row r="6030" spans="1:15" x14ac:dyDescent="0.25">
      <c r="A6030">
        <v>323</v>
      </c>
      <c r="B6030">
        <v>20240101</v>
      </c>
      <c r="C6030">
        <v>6.8</v>
      </c>
      <c r="D6030">
        <v>8</v>
      </c>
      <c r="E6030">
        <v>241</v>
      </c>
      <c r="F6030">
        <v>5.4</v>
      </c>
      <c r="G6030">
        <v>1001.9</v>
      </c>
      <c r="H6030">
        <v>85</v>
      </c>
      <c r="I6030" s="101" t="s">
        <v>34</v>
      </c>
      <c r="J6030" s="1">
        <f>DATEVALUE(RIGHT(jaar_zip[[#This Row],[YYYYMMDD]],2)&amp;"-"&amp;MID(jaar_zip[[#This Row],[YYYYMMDD]],5,2)&amp;"-"&amp;LEFT(jaar_zip[[#This Row],[YYYYMMDD]],4))</f>
        <v>45292</v>
      </c>
      <c r="K6030" s="101" t="str">
        <f>IF(AND(VALUE(MONTH(jaar_zip[[#This Row],[Datum]]))=1,VALUE(WEEKNUM(jaar_zip[[#This Row],[Datum]],21))&gt;51),RIGHT(YEAR(jaar_zip[[#This Row],[Datum]])-1,2),RIGHT(YEAR(jaar_zip[[#This Row],[Datum]]),2))&amp;"-"&amp; TEXT(WEEKNUM(jaar_zip[[#This Row],[Datum]],21),"00")</f>
        <v>24-01</v>
      </c>
      <c r="L6030" s="101">
        <f>MONTH(jaar_zip[[#This Row],[Datum]])</f>
        <v>1</v>
      </c>
      <c r="M6030" s="101">
        <f>IF(ISNUMBER(jaar_zip[[#This Row],[etmaaltemperatuur]]),IF(jaar_zip[[#This Row],[etmaaltemperatuur]]&lt;stookgrens,stookgrens-jaar_zip[[#This Row],[etmaaltemperatuur]],0),"")</f>
        <v>10</v>
      </c>
      <c r="N6030" s="101">
        <f>IF(ISNUMBER(jaar_zip[[#This Row],[graaddagen]]),IF(OR(MONTH(jaar_zip[[#This Row],[Datum]])=1,MONTH(jaar_zip[[#This Row],[Datum]])=2,MONTH(jaar_zip[[#This Row],[Datum]])=11,MONTH(jaar_zip[[#This Row],[Datum]])=12),1.1,IF(OR(MONTH(jaar_zip[[#This Row],[Datum]])=3,MONTH(jaar_zip[[#This Row],[Datum]])=10),1,0.8))*jaar_zip[[#This Row],[graaddagen]],"")</f>
        <v>11</v>
      </c>
      <c r="O6030" s="101">
        <f>IF(ISNUMBER(jaar_zip[[#This Row],[etmaaltemperatuur]]),IF(jaar_zip[[#This Row],[etmaaltemperatuur]]&gt;stookgrens,jaar_zip[[#This Row],[etmaaltemperatuur]]-stookgrens,0),"")</f>
        <v>0</v>
      </c>
    </row>
    <row r="6031" spans="1:15" x14ac:dyDescent="0.25">
      <c r="A6031">
        <v>323</v>
      </c>
      <c r="B6031">
        <v>20240102</v>
      </c>
      <c r="C6031">
        <v>9.9</v>
      </c>
      <c r="D6031">
        <v>11.3</v>
      </c>
      <c r="E6031">
        <v>67</v>
      </c>
      <c r="F6031">
        <v>19.899999999999999</v>
      </c>
      <c r="G6031">
        <v>988.2</v>
      </c>
      <c r="H6031">
        <v>89</v>
      </c>
      <c r="I6031" s="101" t="s">
        <v>34</v>
      </c>
      <c r="J6031" s="1">
        <f>DATEVALUE(RIGHT(jaar_zip[[#This Row],[YYYYMMDD]],2)&amp;"-"&amp;MID(jaar_zip[[#This Row],[YYYYMMDD]],5,2)&amp;"-"&amp;LEFT(jaar_zip[[#This Row],[YYYYMMDD]],4))</f>
        <v>45293</v>
      </c>
      <c r="K6031" s="101" t="str">
        <f>IF(AND(VALUE(MONTH(jaar_zip[[#This Row],[Datum]]))=1,VALUE(WEEKNUM(jaar_zip[[#This Row],[Datum]],21))&gt;51),RIGHT(YEAR(jaar_zip[[#This Row],[Datum]])-1,2),RIGHT(YEAR(jaar_zip[[#This Row],[Datum]]),2))&amp;"-"&amp; TEXT(WEEKNUM(jaar_zip[[#This Row],[Datum]],21),"00")</f>
        <v>24-01</v>
      </c>
      <c r="L6031" s="101">
        <f>MONTH(jaar_zip[[#This Row],[Datum]])</f>
        <v>1</v>
      </c>
      <c r="M6031" s="101">
        <f>IF(ISNUMBER(jaar_zip[[#This Row],[etmaaltemperatuur]]),IF(jaar_zip[[#This Row],[etmaaltemperatuur]]&lt;stookgrens,stookgrens-jaar_zip[[#This Row],[etmaaltemperatuur]],0),"")</f>
        <v>6.6999999999999993</v>
      </c>
      <c r="N6031" s="101">
        <f>IF(ISNUMBER(jaar_zip[[#This Row],[graaddagen]]),IF(OR(MONTH(jaar_zip[[#This Row],[Datum]])=1,MONTH(jaar_zip[[#This Row],[Datum]])=2,MONTH(jaar_zip[[#This Row],[Datum]])=11,MONTH(jaar_zip[[#This Row],[Datum]])=12),1.1,IF(OR(MONTH(jaar_zip[[#This Row],[Datum]])=3,MONTH(jaar_zip[[#This Row],[Datum]])=10),1,0.8))*jaar_zip[[#This Row],[graaddagen]],"")</f>
        <v>7.37</v>
      </c>
      <c r="O6031" s="101">
        <f>IF(ISNUMBER(jaar_zip[[#This Row],[etmaaltemperatuur]]),IF(jaar_zip[[#This Row],[etmaaltemperatuur]]&gt;stookgrens,jaar_zip[[#This Row],[etmaaltemperatuur]]-stookgrens,0),"")</f>
        <v>0</v>
      </c>
    </row>
    <row r="6032" spans="1:15" x14ac:dyDescent="0.25">
      <c r="A6032">
        <v>323</v>
      </c>
      <c r="B6032">
        <v>20240103</v>
      </c>
      <c r="C6032">
        <v>8.6</v>
      </c>
      <c r="D6032">
        <v>9.6</v>
      </c>
      <c r="E6032">
        <v>154</v>
      </c>
      <c r="F6032">
        <v>18.3</v>
      </c>
      <c r="G6032">
        <v>991.1</v>
      </c>
      <c r="H6032">
        <v>88</v>
      </c>
      <c r="I6032" s="101" t="s">
        <v>34</v>
      </c>
      <c r="J6032" s="1">
        <f>DATEVALUE(RIGHT(jaar_zip[[#This Row],[YYYYMMDD]],2)&amp;"-"&amp;MID(jaar_zip[[#This Row],[YYYYMMDD]],5,2)&amp;"-"&amp;LEFT(jaar_zip[[#This Row],[YYYYMMDD]],4))</f>
        <v>45294</v>
      </c>
      <c r="K6032" s="101" t="str">
        <f>IF(AND(VALUE(MONTH(jaar_zip[[#This Row],[Datum]]))=1,VALUE(WEEKNUM(jaar_zip[[#This Row],[Datum]],21))&gt;51),RIGHT(YEAR(jaar_zip[[#This Row],[Datum]])-1,2),RIGHT(YEAR(jaar_zip[[#This Row],[Datum]]),2))&amp;"-"&amp; TEXT(WEEKNUM(jaar_zip[[#This Row],[Datum]],21),"00")</f>
        <v>24-01</v>
      </c>
      <c r="L6032" s="101">
        <f>MONTH(jaar_zip[[#This Row],[Datum]])</f>
        <v>1</v>
      </c>
      <c r="M6032" s="101">
        <f>IF(ISNUMBER(jaar_zip[[#This Row],[etmaaltemperatuur]]),IF(jaar_zip[[#This Row],[etmaaltemperatuur]]&lt;stookgrens,stookgrens-jaar_zip[[#This Row],[etmaaltemperatuur]],0),"")</f>
        <v>8.4</v>
      </c>
      <c r="N6032" s="101">
        <f>IF(ISNUMBER(jaar_zip[[#This Row],[graaddagen]]),IF(OR(MONTH(jaar_zip[[#This Row],[Datum]])=1,MONTH(jaar_zip[[#This Row],[Datum]])=2,MONTH(jaar_zip[[#This Row],[Datum]])=11,MONTH(jaar_zip[[#This Row],[Datum]])=12),1.1,IF(OR(MONTH(jaar_zip[[#This Row],[Datum]])=3,MONTH(jaar_zip[[#This Row],[Datum]])=10),1,0.8))*jaar_zip[[#This Row],[graaddagen]],"")</f>
        <v>9.240000000000002</v>
      </c>
      <c r="O6032" s="101">
        <f>IF(ISNUMBER(jaar_zip[[#This Row],[etmaaltemperatuur]]),IF(jaar_zip[[#This Row],[etmaaltemperatuur]]&gt;stookgrens,jaar_zip[[#This Row],[etmaaltemperatuur]]-stookgrens,0),"")</f>
        <v>0</v>
      </c>
    </row>
    <row r="6033" spans="1:15" x14ac:dyDescent="0.25">
      <c r="A6033">
        <v>323</v>
      </c>
      <c r="B6033">
        <v>20240104</v>
      </c>
      <c r="C6033">
        <v>4.9000000000000004</v>
      </c>
      <c r="D6033">
        <v>8.8000000000000007</v>
      </c>
      <c r="E6033">
        <v>251</v>
      </c>
      <c r="F6033">
        <v>6.9</v>
      </c>
      <c r="G6033">
        <v>1001.2</v>
      </c>
      <c r="H6033">
        <v>90</v>
      </c>
      <c r="I6033" s="101" t="s">
        <v>34</v>
      </c>
      <c r="J6033" s="1">
        <f>DATEVALUE(RIGHT(jaar_zip[[#This Row],[YYYYMMDD]],2)&amp;"-"&amp;MID(jaar_zip[[#This Row],[YYYYMMDD]],5,2)&amp;"-"&amp;LEFT(jaar_zip[[#This Row],[YYYYMMDD]],4))</f>
        <v>45295</v>
      </c>
      <c r="K6033" s="101" t="str">
        <f>IF(AND(VALUE(MONTH(jaar_zip[[#This Row],[Datum]]))=1,VALUE(WEEKNUM(jaar_zip[[#This Row],[Datum]],21))&gt;51),RIGHT(YEAR(jaar_zip[[#This Row],[Datum]])-1,2),RIGHT(YEAR(jaar_zip[[#This Row],[Datum]]),2))&amp;"-"&amp; TEXT(WEEKNUM(jaar_zip[[#This Row],[Datum]],21),"00")</f>
        <v>24-01</v>
      </c>
      <c r="L6033" s="101">
        <f>MONTH(jaar_zip[[#This Row],[Datum]])</f>
        <v>1</v>
      </c>
      <c r="M6033" s="101">
        <f>IF(ISNUMBER(jaar_zip[[#This Row],[etmaaltemperatuur]]),IF(jaar_zip[[#This Row],[etmaaltemperatuur]]&lt;stookgrens,stookgrens-jaar_zip[[#This Row],[etmaaltemperatuur]],0),"")</f>
        <v>9.1999999999999993</v>
      </c>
      <c r="N6033" s="101">
        <f>IF(ISNUMBER(jaar_zip[[#This Row],[graaddagen]]),IF(OR(MONTH(jaar_zip[[#This Row],[Datum]])=1,MONTH(jaar_zip[[#This Row],[Datum]])=2,MONTH(jaar_zip[[#This Row],[Datum]])=11,MONTH(jaar_zip[[#This Row],[Datum]])=12),1.1,IF(OR(MONTH(jaar_zip[[#This Row],[Datum]])=3,MONTH(jaar_zip[[#This Row],[Datum]])=10),1,0.8))*jaar_zip[[#This Row],[graaddagen]],"")</f>
        <v>10.119999999999999</v>
      </c>
      <c r="O6033" s="101">
        <f>IF(ISNUMBER(jaar_zip[[#This Row],[etmaaltemperatuur]]),IF(jaar_zip[[#This Row],[etmaaltemperatuur]]&gt;stookgrens,jaar_zip[[#This Row],[etmaaltemperatuur]]-stookgrens,0),"")</f>
        <v>0</v>
      </c>
    </row>
    <row r="6034" spans="1:15" x14ac:dyDescent="0.25">
      <c r="A6034">
        <v>323</v>
      </c>
      <c r="B6034">
        <v>20240105</v>
      </c>
      <c r="C6034">
        <v>5.8</v>
      </c>
      <c r="D6034">
        <v>7.8</v>
      </c>
      <c r="E6034">
        <v>62</v>
      </c>
      <c r="F6034">
        <v>18</v>
      </c>
      <c r="G6034">
        <v>997.1</v>
      </c>
      <c r="H6034">
        <v>93</v>
      </c>
      <c r="I6034" s="101" t="s">
        <v>34</v>
      </c>
      <c r="J6034" s="1">
        <f>DATEVALUE(RIGHT(jaar_zip[[#This Row],[YYYYMMDD]],2)&amp;"-"&amp;MID(jaar_zip[[#This Row],[YYYYMMDD]],5,2)&amp;"-"&amp;LEFT(jaar_zip[[#This Row],[YYYYMMDD]],4))</f>
        <v>45296</v>
      </c>
      <c r="K6034" s="101" t="str">
        <f>IF(AND(VALUE(MONTH(jaar_zip[[#This Row],[Datum]]))=1,VALUE(WEEKNUM(jaar_zip[[#This Row],[Datum]],21))&gt;51),RIGHT(YEAR(jaar_zip[[#This Row],[Datum]])-1,2),RIGHT(YEAR(jaar_zip[[#This Row],[Datum]]),2))&amp;"-"&amp; TEXT(WEEKNUM(jaar_zip[[#This Row],[Datum]],21),"00")</f>
        <v>24-01</v>
      </c>
      <c r="L6034" s="101">
        <f>MONTH(jaar_zip[[#This Row],[Datum]])</f>
        <v>1</v>
      </c>
      <c r="M6034" s="101">
        <f>IF(ISNUMBER(jaar_zip[[#This Row],[etmaaltemperatuur]]),IF(jaar_zip[[#This Row],[etmaaltemperatuur]]&lt;stookgrens,stookgrens-jaar_zip[[#This Row],[etmaaltemperatuur]],0),"")</f>
        <v>10.199999999999999</v>
      </c>
      <c r="N6034" s="101">
        <f>IF(ISNUMBER(jaar_zip[[#This Row],[graaddagen]]),IF(OR(MONTH(jaar_zip[[#This Row],[Datum]])=1,MONTH(jaar_zip[[#This Row],[Datum]])=2,MONTH(jaar_zip[[#This Row],[Datum]])=11,MONTH(jaar_zip[[#This Row],[Datum]])=12),1.1,IF(OR(MONTH(jaar_zip[[#This Row],[Datum]])=3,MONTH(jaar_zip[[#This Row],[Datum]])=10),1,0.8))*jaar_zip[[#This Row],[graaddagen]],"")</f>
        <v>11.22</v>
      </c>
      <c r="O6034" s="101">
        <f>IF(ISNUMBER(jaar_zip[[#This Row],[etmaaltemperatuur]]),IF(jaar_zip[[#This Row],[etmaaltemperatuur]]&gt;stookgrens,jaar_zip[[#This Row],[etmaaltemperatuur]]-stookgrens,0),"")</f>
        <v>0</v>
      </c>
    </row>
    <row r="6035" spans="1:15" x14ac:dyDescent="0.25">
      <c r="A6035">
        <v>323</v>
      </c>
      <c r="B6035">
        <v>20240106</v>
      </c>
      <c r="C6035">
        <v>4.7</v>
      </c>
      <c r="D6035">
        <v>5.0999999999999996</v>
      </c>
      <c r="E6035">
        <v>104</v>
      </c>
      <c r="F6035">
        <v>0.4</v>
      </c>
      <c r="G6035">
        <v>1012.5</v>
      </c>
      <c r="H6035">
        <v>85</v>
      </c>
      <c r="I6035" s="101" t="s">
        <v>34</v>
      </c>
      <c r="J6035" s="1">
        <f>DATEVALUE(RIGHT(jaar_zip[[#This Row],[YYYYMMDD]],2)&amp;"-"&amp;MID(jaar_zip[[#This Row],[YYYYMMDD]],5,2)&amp;"-"&amp;LEFT(jaar_zip[[#This Row],[YYYYMMDD]],4))</f>
        <v>45297</v>
      </c>
      <c r="K6035" s="101" t="str">
        <f>IF(AND(VALUE(MONTH(jaar_zip[[#This Row],[Datum]]))=1,VALUE(WEEKNUM(jaar_zip[[#This Row],[Datum]],21))&gt;51),RIGHT(YEAR(jaar_zip[[#This Row],[Datum]])-1,2),RIGHT(YEAR(jaar_zip[[#This Row],[Datum]]),2))&amp;"-"&amp; TEXT(WEEKNUM(jaar_zip[[#This Row],[Datum]],21),"00")</f>
        <v>24-01</v>
      </c>
      <c r="L6035" s="101">
        <f>MONTH(jaar_zip[[#This Row],[Datum]])</f>
        <v>1</v>
      </c>
      <c r="M6035" s="101">
        <f>IF(ISNUMBER(jaar_zip[[#This Row],[etmaaltemperatuur]]),IF(jaar_zip[[#This Row],[etmaaltemperatuur]]&lt;stookgrens,stookgrens-jaar_zip[[#This Row],[etmaaltemperatuur]],0),"")</f>
        <v>12.9</v>
      </c>
      <c r="N6035" s="101">
        <f>IF(ISNUMBER(jaar_zip[[#This Row],[graaddagen]]),IF(OR(MONTH(jaar_zip[[#This Row],[Datum]])=1,MONTH(jaar_zip[[#This Row],[Datum]])=2,MONTH(jaar_zip[[#This Row],[Datum]])=11,MONTH(jaar_zip[[#This Row],[Datum]])=12),1.1,IF(OR(MONTH(jaar_zip[[#This Row],[Datum]])=3,MONTH(jaar_zip[[#This Row],[Datum]])=10),1,0.8))*jaar_zip[[#This Row],[graaddagen]],"")</f>
        <v>14.190000000000001</v>
      </c>
      <c r="O6035" s="101">
        <f>IF(ISNUMBER(jaar_zip[[#This Row],[etmaaltemperatuur]]),IF(jaar_zip[[#This Row],[etmaaltemperatuur]]&gt;stookgrens,jaar_zip[[#This Row],[etmaaltemperatuur]]-stookgrens,0),"")</f>
        <v>0</v>
      </c>
    </row>
    <row r="6036" spans="1:15" x14ac:dyDescent="0.25">
      <c r="A6036">
        <v>323</v>
      </c>
      <c r="B6036">
        <v>20240107</v>
      </c>
      <c r="C6036">
        <v>6.8</v>
      </c>
      <c r="D6036">
        <v>1</v>
      </c>
      <c r="E6036">
        <v>100</v>
      </c>
      <c r="F6036">
        <v>0</v>
      </c>
      <c r="G6036">
        <v>1024.9000000000001</v>
      </c>
      <c r="H6036">
        <v>79</v>
      </c>
      <c r="I6036" s="101" t="s">
        <v>34</v>
      </c>
      <c r="J6036" s="1">
        <f>DATEVALUE(RIGHT(jaar_zip[[#This Row],[YYYYMMDD]],2)&amp;"-"&amp;MID(jaar_zip[[#This Row],[YYYYMMDD]],5,2)&amp;"-"&amp;LEFT(jaar_zip[[#This Row],[YYYYMMDD]],4))</f>
        <v>45298</v>
      </c>
      <c r="K6036" s="101" t="str">
        <f>IF(AND(VALUE(MONTH(jaar_zip[[#This Row],[Datum]]))=1,VALUE(WEEKNUM(jaar_zip[[#This Row],[Datum]],21))&gt;51),RIGHT(YEAR(jaar_zip[[#This Row],[Datum]])-1,2),RIGHT(YEAR(jaar_zip[[#This Row],[Datum]]),2))&amp;"-"&amp; TEXT(WEEKNUM(jaar_zip[[#This Row],[Datum]],21),"00")</f>
        <v>24-01</v>
      </c>
      <c r="L6036" s="101">
        <f>MONTH(jaar_zip[[#This Row],[Datum]])</f>
        <v>1</v>
      </c>
      <c r="M6036" s="101">
        <f>IF(ISNUMBER(jaar_zip[[#This Row],[etmaaltemperatuur]]),IF(jaar_zip[[#This Row],[etmaaltemperatuur]]&lt;stookgrens,stookgrens-jaar_zip[[#This Row],[etmaaltemperatuur]],0),"")</f>
        <v>17</v>
      </c>
      <c r="N6036" s="101">
        <f>IF(ISNUMBER(jaar_zip[[#This Row],[graaddagen]]),IF(OR(MONTH(jaar_zip[[#This Row],[Datum]])=1,MONTH(jaar_zip[[#This Row],[Datum]])=2,MONTH(jaar_zip[[#This Row],[Datum]])=11,MONTH(jaar_zip[[#This Row],[Datum]])=12),1.1,IF(OR(MONTH(jaar_zip[[#This Row],[Datum]])=3,MONTH(jaar_zip[[#This Row],[Datum]])=10),1,0.8))*jaar_zip[[#This Row],[graaddagen]],"")</f>
        <v>18.700000000000003</v>
      </c>
      <c r="O6036" s="101">
        <f>IF(ISNUMBER(jaar_zip[[#This Row],[etmaaltemperatuur]]),IF(jaar_zip[[#This Row],[etmaaltemperatuur]]&gt;stookgrens,jaar_zip[[#This Row],[etmaaltemperatuur]]-stookgrens,0),"")</f>
        <v>0</v>
      </c>
    </row>
    <row r="6037" spans="1:15" x14ac:dyDescent="0.25">
      <c r="A6037">
        <v>323</v>
      </c>
      <c r="B6037">
        <v>20240108</v>
      </c>
      <c r="C6037">
        <v>7.8</v>
      </c>
      <c r="D6037">
        <v>-1.2</v>
      </c>
      <c r="E6037">
        <v>183</v>
      </c>
      <c r="F6037">
        <v>0</v>
      </c>
      <c r="G6037">
        <v>1031.5</v>
      </c>
      <c r="H6037">
        <v>68</v>
      </c>
      <c r="I6037" s="101" t="s">
        <v>34</v>
      </c>
      <c r="J6037" s="1">
        <f>DATEVALUE(RIGHT(jaar_zip[[#This Row],[YYYYMMDD]],2)&amp;"-"&amp;MID(jaar_zip[[#This Row],[YYYYMMDD]],5,2)&amp;"-"&amp;LEFT(jaar_zip[[#This Row],[YYYYMMDD]],4))</f>
        <v>45299</v>
      </c>
      <c r="K6037" s="101" t="str">
        <f>IF(AND(VALUE(MONTH(jaar_zip[[#This Row],[Datum]]))=1,VALUE(WEEKNUM(jaar_zip[[#This Row],[Datum]],21))&gt;51),RIGHT(YEAR(jaar_zip[[#This Row],[Datum]])-1,2),RIGHT(YEAR(jaar_zip[[#This Row],[Datum]]),2))&amp;"-"&amp; TEXT(WEEKNUM(jaar_zip[[#This Row],[Datum]],21),"00")</f>
        <v>24-02</v>
      </c>
      <c r="L6037" s="101">
        <f>MONTH(jaar_zip[[#This Row],[Datum]])</f>
        <v>1</v>
      </c>
      <c r="M6037" s="101">
        <f>IF(ISNUMBER(jaar_zip[[#This Row],[etmaaltemperatuur]]),IF(jaar_zip[[#This Row],[etmaaltemperatuur]]&lt;stookgrens,stookgrens-jaar_zip[[#This Row],[etmaaltemperatuur]],0),"")</f>
        <v>19.2</v>
      </c>
      <c r="N6037" s="101">
        <f>IF(ISNUMBER(jaar_zip[[#This Row],[graaddagen]]),IF(OR(MONTH(jaar_zip[[#This Row],[Datum]])=1,MONTH(jaar_zip[[#This Row],[Datum]])=2,MONTH(jaar_zip[[#This Row],[Datum]])=11,MONTH(jaar_zip[[#This Row],[Datum]])=12),1.1,IF(OR(MONTH(jaar_zip[[#This Row],[Datum]])=3,MONTH(jaar_zip[[#This Row],[Datum]])=10),1,0.8))*jaar_zip[[#This Row],[graaddagen]],"")</f>
        <v>21.12</v>
      </c>
      <c r="O6037" s="101">
        <f>IF(ISNUMBER(jaar_zip[[#This Row],[etmaaltemperatuur]]),IF(jaar_zip[[#This Row],[etmaaltemperatuur]]&gt;stookgrens,jaar_zip[[#This Row],[etmaaltemperatuur]]-stookgrens,0),"")</f>
        <v>0</v>
      </c>
    </row>
    <row r="6038" spans="1:15" x14ac:dyDescent="0.25">
      <c r="A6038">
        <v>323</v>
      </c>
      <c r="B6038">
        <v>20240109</v>
      </c>
      <c r="C6038">
        <v>7.8</v>
      </c>
      <c r="D6038">
        <v>-2.2000000000000002</v>
      </c>
      <c r="E6038">
        <v>492</v>
      </c>
      <c r="F6038">
        <v>0</v>
      </c>
      <c r="G6038">
        <v>1031.7</v>
      </c>
      <c r="H6038">
        <v>61</v>
      </c>
      <c r="I6038" s="101" t="s">
        <v>34</v>
      </c>
      <c r="J6038" s="1">
        <f>DATEVALUE(RIGHT(jaar_zip[[#This Row],[YYYYMMDD]],2)&amp;"-"&amp;MID(jaar_zip[[#This Row],[YYYYMMDD]],5,2)&amp;"-"&amp;LEFT(jaar_zip[[#This Row],[YYYYMMDD]],4))</f>
        <v>45300</v>
      </c>
      <c r="K6038" s="101" t="str">
        <f>IF(AND(VALUE(MONTH(jaar_zip[[#This Row],[Datum]]))=1,VALUE(WEEKNUM(jaar_zip[[#This Row],[Datum]],21))&gt;51),RIGHT(YEAR(jaar_zip[[#This Row],[Datum]])-1,2),RIGHT(YEAR(jaar_zip[[#This Row],[Datum]]),2))&amp;"-"&amp; TEXT(WEEKNUM(jaar_zip[[#This Row],[Datum]],21),"00")</f>
        <v>24-02</v>
      </c>
      <c r="L6038" s="101">
        <f>MONTH(jaar_zip[[#This Row],[Datum]])</f>
        <v>1</v>
      </c>
      <c r="M6038" s="101">
        <f>IF(ISNUMBER(jaar_zip[[#This Row],[etmaaltemperatuur]]),IF(jaar_zip[[#This Row],[etmaaltemperatuur]]&lt;stookgrens,stookgrens-jaar_zip[[#This Row],[etmaaltemperatuur]],0),"")</f>
        <v>20.2</v>
      </c>
      <c r="N6038" s="101">
        <f>IF(ISNUMBER(jaar_zip[[#This Row],[graaddagen]]),IF(OR(MONTH(jaar_zip[[#This Row],[Datum]])=1,MONTH(jaar_zip[[#This Row],[Datum]])=2,MONTH(jaar_zip[[#This Row],[Datum]])=11,MONTH(jaar_zip[[#This Row],[Datum]])=12),1.1,IF(OR(MONTH(jaar_zip[[#This Row],[Datum]])=3,MONTH(jaar_zip[[#This Row],[Datum]])=10),1,0.8))*jaar_zip[[#This Row],[graaddagen]],"")</f>
        <v>22.220000000000002</v>
      </c>
      <c r="O6038" s="101">
        <f>IF(ISNUMBER(jaar_zip[[#This Row],[etmaaltemperatuur]]),IF(jaar_zip[[#This Row],[etmaaltemperatuur]]&gt;stookgrens,jaar_zip[[#This Row],[etmaaltemperatuur]]-stookgrens,0),"")</f>
        <v>0</v>
      </c>
    </row>
    <row r="6039" spans="1:15" x14ac:dyDescent="0.25">
      <c r="A6039">
        <v>323</v>
      </c>
      <c r="B6039">
        <v>20240110</v>
      </c>
      <c r="C6039">
        <v>5.7</v>
      </c>
      <c r="D6039">
        <v>-2.1</v>
      </c>
      <c r="E6039">
        <v>441</v>
      </c>
      <c r="F6039">
        <v>0</v>
      </c>
      <c r="G6039">
        <v>1029.9000000000001</v>
      </c>
      <c r="H6039">
        <v>63</v>
      </c>
      <c r="I6039" s="101" t="s">
        <v>34</v>
      </c>
      <c r="J6039" s="1">
        <f>DATEVALUE(RIGHT(jaar_zip[[#This Row],[YYYYMMDD]],2)&amp;"-"&amp;MID(jaar_zip[[#This Row],[YYYYMMDD]],5,2)&amp;"-"&amp;LEFT(jaar_zip[[#This Row],[YYYYMMDD]],4))</f>
        <v>45301</v>
      </c>
      <c r="K6039" s="101" t="str">
        <f>IF(AND(VALUE(MONTH(jaar_zip[[#This Row],[Datum]]))=1,VALUE(WEEKNUM(jaar_zip[[#This Row],[Datum]],21))&gt;51),RIGHT(YEAR(jaar_zip[[#This Row],[Datum]])-1,2),RIGHT(YEAR(jaar_zip[[#This Row],[Datum]]),2))&amp;"-"&amp; TEXT(WEEKNUM(jaar_zip[[#This Row],[Datum]],21),"00")</f>
        <v>24-02</v>
      </c>
      <c r="L6039" s="101">
        <f>MONTH(jaar_zip[[#This Row],[Datum]])</f>
        <v>1</v>
      </c>
      <c r="M6039" s="101">
        <f>IF(ISNUMBER(jaar_zip[[#This Row],[etmaaltemperatuur]]),IF(jaar_zip[[#This Row],[etmaaltemperatuur]]&lt;stookgrens,stookgrens-jaar_zip[[#This Row],[etmaaltemperatuur]],0),"")</f>
        <v>20.100000000000001</v>
      </c>
      <c r="N6039" s="101">
        <f>IF(ISNUMBER(jaar_zip[[#This Row],[graaddagen]]),IF(OR(MONTH(jaar_zip[[#This Row],[Datum]])=1,MONTH(jaar_zip[[#This Row],[Datum]])=2,MONTH(jaar_zip[[#This Row],[Datum]])=11,MONTH(jaar_zip[[#This Row],[Datum]])=12),1.1,IF(OR(MONTH(jaar_zip[[#This Row],[Datum]])=3,MONTH(jaar_zip[[#This Row],[Datum]])=10),1,0.8))*jaar_zip[[#This Row],[graaddagen]],"")</f>
        <v>22.110000000000003</v>
      </c>
      <c r="O6039" s="101">
        <f>IF(ISNUMBER(jaar_zip[[#This Row],[etmaaltemperatuur]]),IF(jaar_zip[[#This Row],[etmaaltemperatuur]]&gt;stookgrens,jaar_zip[[#This Row],[etmaaltemperatuur]]-stookgrens,0),"")</f>
        <v>0</v>
      </c>
    </row>
    <row r="6040" spans="1:15" x14ac:dyDescent="0.25">
      <c r="A6040">
        <v>323</v>
      </c>
      <c r="B6040">
        <v>20240111</v>
      </c>
      <c r="C6040">
        <v>3.1</v>
      </c>
      <c r="D6040">
        <v>-0.2</v>
      </c>
      <c r="E6040">
        <v>351</v>
      </c>
      <c r="F6040">
        <v>0</v>
      </c>
      <c r="G6040">
        <v>1034.5999999999999</v>
      </c>
      <c r="H6040">
        <v>83</v>
      </c>
      <c r="I6040" s="101" t="s">
        <v>34</v>
      </c>
      <c r="J6040" s="1">
        <f>DATEVALUE(RIGHT(jaar_zip[[#This Row],[YYYYMMDD]],2)&amp;"-"&amp;MID(jaar_zip[[#This Row],[YYYYMMDD]],5,2)&amp;"-"&amp;LEFT(jaar_zip[[#This Row],[YYYYMMDD]],4))</f>
        <v>45302</v>
      </c>
      <c r="K6040" s="101" t="str">
        <f>IF(AND(VALUE(MONTH(jaar_zip[[#This Row],[Datum]]))=1,VALUE(WEEKNUM(jaar_zip[[#This Row],[Datum]],21))&gt;51),RIGHT(YEAR(jaar_zip[[#This Row],[Datum]])-1,2),RIGHT(YEAR(jaar_zip[[#This Row],[Datum]]),2))&amp;"-"&amp; TEXT(WEEKNUM(jaar_zip[[#This Row],[Datum]],21),"00")</f>
        <v>24-02</v>
      </c>
      <c r="L6040" s="101">
        <f>MONTH(jaar_zip[[#This Row],[Datum]])</f>
        <v>1</v>
      </c>
      <c r="M6040" s="101">
        <f>IF(ISNUMBER(jaar_zip[[#This Row],[etmaaltemperatuur]]),IF(jaar_zip[[#This Row],[etmaaltemperatuur]]&lt;stookgrens,stookgrens-jaar_zip[[#This Row],[etmaaltemperatuur]],0),"")</f>
        <v>18.2</v>
      </c>
      <c r="N6040" s="101">
        <f>IF(ISNUMBER(jaar_zip[[#This Row],[graaddagen]]),IF(OR(MONTH(jaar_zip[[#This Row],[Datum]])=1,MONTH(jaar_zip[[#This Row],[Datum]])=2,MONTH(jaar_zip[[#This Row],[Datum]])=11,MONTH(jaar_zip[[#This Row],[Datum]])=12),1.1,IF(OR(MONTH(jaar_zip[[#This Row],[Datum]])=3,MONTH(jaar_zip[[#This Row],[Datum]])=10),1,0.8))*jaar_zip[[#This Row],[graaddagen]],"")</f>
        <v>20.02</v>
      </c>
      <c r="O6040" s="101">
        <f>IF(ISNUMBER(jaar_zip[[#This Row],[etmaaltemperatuur]]),IF(jaar_zip[[#This Row],[etmaaltemperatuur]]&gt;stookgrens,jaar_zip[[#This Row],[etmaaltemperatuur]]-stookgrens,0),"")</f>
        <v>0</v>
      </c>
    </row>
    <row r="6041" spans="1:15" x14ac:dyDescent="0.25">
      <c r="A6041">
        <v>323</v>
      </c>
      <c r="B6041">
        <v>20240112</v>
      </c>
      <c r="C6041">
        <v>1.5</v>
      </c>
      <c r="D6041">
        <v>3</v>
      </c>
      <c r="E6041">
        <v>100</v>
      </c>
      <c r="F6041">
        <v>0.1</v>
      </c>
      <c r="G6041">
        <v>1033.3</v>
      </c>
      <c r="H6041">
        <v>95</v>
      </c>
      <c r="I6041" s="101" t="s">
        <v>34</v>
      </c>
      <c r="J6041" s="1">
        <f>DATEVALUE(RIGHT(jaar_zip[[#This Row],[YYYYMMDD]],2)&amp;"-"&amp;MID(jaar_zip[[#This Row],[YYYYMMDD]],5,2)&amp;"-"&amp;LEFT(jaar_zip[[#This Row],[YYYYMMDD]],4))</f>
        <v>45303</v>
      </c>
      <c r="K6041" s="101" t="str">
        <f>IF(AND(VALUE(MONTH(jaar_zip[[#This Row],[Datum]]))=1,VALUE(WEEKNUM(jaar_zip[[#This Row],[Datum]],21))&gt;51),RIGHT(YEAR(jaar_zip[[#This Row],[Datum]])-1,2),RIGHT(YEAR(jaar_zip[[#This Row],[Datum]]),2))&amp;"-"&amp; TEXT(WEEKNUM(jaar_zip[[#This Row],[Datum]],21),"00")</f>
        <v>24-02</v>
      </c>
      <c r="L6041" s="101">
        <f>MONTH(jaar_zip[[#This Row],[Datum]])</f>
        <v>1</v>
      </c>
      <c r="M6041" s="101">
        <f>IF(ISNUMBER(jaar_zip[[#This Row],[etmaaltemperatuur]]),IF(jaar_zip[[#This Row],[etmaaltemperatuur]]&lt;stookgrens,stookgrens-jaar_zip[[#This Row],[etmaaltemperatuur]],0),"")</f>
        <v>15</v>
      </c>
      <c r="N6041" s="101">
        <f>IF(ISNUMBER(jaar_zip[[#This Row],[graaddagen]]),IF(OR(MONTH(jaar_zip[[#This Row],[Datum]])=1,MONTH(jaar_zip[[#This Row],[Datum]])=2,MONTH(jaar_zip[[#This Row],[Datum]])=11,MONTH(jaar_zip[[#This Row],[Datum]])=12),1.1,IF(OR(MONTH(jaar_zip[[#This Row],[Datum]])=3,MONTH(jaar_zip[[#This Row],[Datum]])=10),1,0.8))*jaar_zip[[#This Row],[graaddagen]],"")</f>
        <v>16.5</v>
      </c>
      <c r="O6041" s="101">
        <f>IF(ISNUMBER(jaar_zip[[#This Row],[etmaaltemperatuur]]),IF(jaar_zip[[#This Row],[etmaaltemperatuur]]&gt;stookgrens,jaar_zip[[#This Row],[etmaaltemperatuur]]-stookgrens,0),"")</f>
        <v>0</v>
      </c>
    </row>
    <row r="6042" spans="1:15" x14ac:dyDescent="0.25">
      <c r="A6042">
        <v>323</v>
      </c>
      <c r="B6042">
        <v>20240113</v>
      </c>
      <c r="C6042">
        <v>3.7</v>
      </c>
      <c r="D6042">
        <v>3</v>
      </c>
      <c r="E6042">
        <v>59</v>
      </c>
      <c r="F6042">
        <v>0.5</v>
      </c>
      <c r="G6042">
        <v>1023.4</v>
      </c>
      <c r="H6042">
        <v>94</v>
      </c>
      <c r="I6042" s="101" t="s">
        <v>34</v>
      </c>
      <c r="J6042" s="1">
        <f>DATEVALUE(RIGHT(jaar_zip[[#This Row],[YYYYMMDD]],2)&amp;"-"&amp;MID(jaar_zip[[#This Row],[YYYYMMDD]],5,2)&amp;"-"&amp;LEFT(jaar_zip[[#This Row],[YYYYMMDD]],4))</f>
        <v>45304</v>
      </c>
      <c r="K6042" s="101" t="str">
        <f>IF(AND(VALUE(MONTH(jaar_zip[[#This Row],[Datum]]))=1,VALUE(WEEKNUM(jaar_zip[[#This Row],[Datum]],21))&gt;51),RIGHT(YEAR(jaar_zip[[#This Row],[Datum]])-1,2),RIGHT(YEAR(jaar_zip[[#This Row],[Datum]]),2))&amp;"-"&amp; TEXT(WEEKNUM(jaar_zip[[#This Row],[Datum]],21),"00")</f>
        <v>24-02</v>
      </c>
      <c r="L6042" s="101">
        <f>MONTH(jaar_zip[[#This Row],[Datum]])</f>
        <v>1</v>
      </c>
      <c r="M6042" s="101">
        <f>IF(ISNUMBER(jaar_zip[[#This Row],[etmaaltemperatuur]]),IF(jaar_zip[[#This Row],[etmaaltemperatuur]]&lt;stookgrens,stookgrens-jaar_zip[[#This Row],[etmaaltemperatuur]],0),"")</f>
        <v>15</v>
      </c>
      <c r="N6042" s="101">
        <f>IF(ISNUMBER(jaar_zip[[#This Row],[graaddagen]]),IF(OR(MONTH(jaar_zip[[#This Row],[Datum]])=1,MONTH(jaar_zip[[#This Row],[Datum]])=2,MONTH(jaar_zip[[#This Row],[Datum]])=11,MONTH(jaar_zip[[#This Row],[Datum]])=12),1.1,IF(OR(MONTH(jaar_zip[[#This Row],[Datum]])=3,MONTH(jaar_zip[[#This Row],[Datum]])=10),1,0.8))*jaar_zip[[#This Row],[graaddagen]],"")</f>
        <v>16.5</v>
      </c>
      <c r="O6042" s="101">
        <f>IF(ISNUMBER(jaar_zip[[#This Row],[etmaaltemperatuur]]),IF(jaar_zip[[#This Row],[etmaaltemperatuur]]&gt;stookgrens,jaar_zip[[#This Row],[etmaaltemperatuur]]-stookgrens,0),"")</f>
        <v>0</v>
      </c>
    </row>
    <row r="6043" spans="1:15" x14ac:dyDescent="0.25">
      <c r="A6043">
        <v>323</v>
      </c>
      <c r="B6043">
        <v>20240114</v>
      </c>
      <c r="C6043">
        <v>5.8</v>
      </c>
      <c r="D6043">
        <v>2.6</v>
      </c>
      <c r="E6043">
        <v>126</v>
      </c>
      <c r="F6043">
        <v>1.1000000000000001</v>
      </c>
      <c r="G6043">
        <v>1010.4</v>
      </c>
      <c r="H6043">
        <v>91</v>
      </c>
      <c r="I6043" s="101" t="s">
        <v>34</v>
      </c>
      <c r="J6043" s="1">
        <f>DATEVALUE(RIGHT(jaar_zip[[#This Row],[YYYYMMDD]],2)&amp;"-"&amp;MID(jaar_zip[[#This Row],[YYYYMMDD]],5,2)&amp;"-"&amp;LEFT(jaar_zip[[#This Row],[YYYYMMDD]],4))</f>
        <v>45305</v>
      </c>
      <c r="K6043" s="101" t="str">
        <f>IF(AND(VALUE(MONTH(jaar_zip[[#This Row],[Datum]]))=1,VALUE(WEEKNUM(jaar_zip[[#This Row],[Datum]],21))&gt;51),RIGHT(YEAR(jaar_zip[[#This Row],[Datum]])-1,2),RIGHT(YEAR(jaar_zip[[#This Row],[Datum]]),2))&amp;"-"&amp; TEXT(WEEKNUM(jaar_zip[[#This Row],[Datum]],21),"00")</f>
        <v>24-02</v>
      </c>
      <c r="L6043" s="101">
        <f>MONTH(jaar_zip[[#This Row],[Datum]])</f>
        <v>1</v>
      </c>
      <c r="M6043" s="101">
        <f>IF(ISNUMBER(jaar_zip[[#This Row],[etmaaltemperatuur]]),IF(jaar_zip[[#This Row],[etmaaltemperatuur]]&lt;stookgrens,stookgrens-jaar_zip[[#This Row],[etmaaltemperatuur]],0),"")</f>
        <v>15.4</v>
      </c>
      <c r="N6043" s="101">
        <f>IF(ISNUMBER(jaar_zip[[#This Row],[graaddagen]]),IF(OR(MONTH(jaar_zip[[#This Row],[Datum]])=1,MONTH(jaar_zip[[#This Row],[Datum]])=2,MONTH(jaar_zip[[#This Row],[Datum]])=11,MONTH(jaar_zip[[#This Row],[Datum]])=12),1.1,IF(OR(MONTH(jaar_zip[[#This Row],[Datum]])=3,MONTH(jaar_zip[[#This Row],[Datum]])=10),1,0.8))*jaar_zip[[#This Row],[graaddagen]],"")</f>
        <v>16.940000000000001</v>
      </c>
      <c r="O6043" s="101">
        <f>IF(ISNUMBER(jaar_zip[[#This Row],[etmaaltemperatuur]]),IF(jaar_zip[[#This Row],[etmaaltemperatuur]]&gt;stookgrens,jaar_zip[[#This Row],[etmaaltemperatuur]]-stookgrens,0),"")</f>
        <v>0</v>
      </c>
    </row>
    <row r="6044" spans="1:15" x14ac:dyDescent="0.25">
      <c r="A6044">
        <v>323</v>
      </c>
      <c r="B6044">
        <v>20240115</v>
      </c>
      <c r="C6044">
        <v>7.9</v>
      </c>
      <c r="D6044">
        <v>2.2999999999999998</v>
      </c>
      <c r="E6044">
        <v>264</v>
      </c>
      <c r="F6044">
        <v>6.4</v>
      </c>
      <c r="G6044">
        <v>1006.4</v>
      </c>
      <c r="H6044">
        <v>83</v>
      </c>
      <c r="I6044" s="101" t="s">
        <v>34</v>
      </c>
      <c r="J6044" s="1">
        <f>DATEVALUE(RIGHT(jaar_zip[[#This Row],[YYYYMMDD]],2)&amp;"-"&amp;MID(jaar_zip[[#This Row],[YYYYMMDD]],5,2)&amp;"-"&amp;LEFT(jaar_zip[[#This Row],[YYYYMMDD]],4))</f>
        <v>45306</v>
      </c>
      <c r="K6044" s="101" t="str">
        <f>IF(AND(VALUE(MONTH(jaar_zip[[#This Row],[Datum]]))=1,VALUE(WEEKNUM(jaar_zip[[#This Row],[Datum]],21))&gt;51),RIGHT(YEAR(jaar_zip[[#This Row],[Datum]])-1,2),RIGHT(YEAR(jaar_zip[[#This Row],[Datum]]),2))&amp;"-"&amp; TEXT(WEEKNUM(jaar_zip[[#This Row],[Datum]],21),"00")</f>
        <v>24-03</v>
      </c>
      <c r="L6044" s="101">
        <f>MONTH(jaar_zip[[#This Row],[Datum]])</f>
        <v>1</v>
      </c>
      <c r="M6044" s="101">
        <f>IF(ISNUMBER(jaar_zip[[#This Row],[etmaaltemperatuur]]),IF(jaar_zip[[#This Row],[etmaaltemperatuur]]&lt;stookgrens,stookgrens-jaar_zip[[#This Row],[etmaaltemperatuur]],0),"")</f>
        <v>15.7</v>
      </c>
      <c r="N6044" s="101">
        <f>IF(ISNUMBER(jaar_zip[[#This Row],[graaddagen]]),IF(OR(MONTH(jaar_zip[[#This Row],[Datum]])=1,MONTH(jaar_zip[[#This Row],[Datum]])=2,MONTH(jaar_zip[[#This Row],[Datum]])=11,MONTH(jaar_zip[[#This Row],[Datum]])=12),1.1,IF(OR(MONTH(jaar_zip[[#This Row],[Datum]])=3,MONTH(jaar_zip[[#This Row],[Datum]])=10),1,0.8))*jaar_zip[[#This Row],[graaddagen]],"")</f>
        <v>17.27</v>
      </c>
      <c r="O6044" s="101">
        <f>IF(ISNUMBER(jaar_zip[[#This Row],[etmaaltemperatuur]]),IF(jaar_zip[[#This Row],[etmaaltemperatuur]]&gt;stookgrens,jaar_zip[[#This Row],[etmaaltemperatuur]]-stookgrens,0),"")</f>
        <v>0</v>
      </c>
    </row>
    <row r="6045" spans="1:15" x14ac:dyDescent="0.25">
      <c r="A6045">
        <v>323</v>
      </c>
      <c r="B6045">
        <v>20240116</v>
      </c>
      <c r="C6045">
        <v>3.8</v>
      </c>
      <c r="D6045">
        <v>1</v>
      </c>
      <c r="E6045">
        <v>375</v>
      </c>
      <c r="F6045">
        <v>0</v>
      </c>
      <c r="G6045">
        <v>1007.6</v>
      </c>
      <c r="H6045">
        <v>76</v>
      </c>
      <c r="I6045" s="101" t="s">
        <v>34</v>
      </c>
      <c r="J6045" s="1">
        <f>DATEVALUE(RIGHT(jaar_zip[[#This Row],[YYYYMMDD]],2)&amp;"-"&amp;MID(jaar_zip[[#This Row],[YYYYMMDD]],5,2)&amp;"-"&amp;LEFT(jaar_zip[[#This Row],[YYYYMMDD]],4))</f>
        <v>45307</v>
      </c>
      <c r="K6045" s="101" t="str">
        <f>IF(AND(VALUE(MONTH(jaar_zip[[#This Row],[Datum]]))=1,VALUE(WEEKNUM(jaar_zip[[#This Row],[Datum]],21))&gt;51),RIGHT(YEAR(jaar_zip[[#This Row],[Datum]])-1,2),RIGHT(YEAR(jaar_zip[[#This Row],[Datum]]),2))&amp;"-"&amp; TEXT(WEEKNUM(jaar_zip[[#This Row],[Datum]],21),"00")</f>
        <v>24-03</v>
      </c>
      <c r="L6045" s="101">
        <f>MONTH(jaar_zip[[#This Row],[Datum]])</f>
        <v>1</v>
      </c>
      <c r="M6045" s="101">
        <f>IF(ISNUMBER(jaar_zip[[#This Row],[etmaaltemperatuur]]),IF(jaar_zip[[#This Row],[etmaaltemperatuur]]&lt;stookgrens,stookgrens-jaar_zip[[#This Row],[etmaaltemperatuur]],0),"")</f>
        <v>17</v>
      </c>
      <c r="N6045" s="101">
        <f>IF(ISNUMBER(jaar_zip[[#This Row],[graaddagen]]),IF(OR(MONTH(jaar_zip[[#This Row],[Datum]])=1,MONTH(jaar_zip[[#This Row],[Datum]])=2,MONTH(jaar_zip[[#This Row],[Datum]])=11,MONTH(jaar_zip[[#This Row],[Datum]])=12),1.1,IF(OR(MONTH(jaar_zip[[#This Row],[Datum]])=3,MONTH(jaar_zip[[#This Row],[Datum]])=10),1,0.8))*jaar_zip[[#This Row],[graaddagen]],"")</f>
        <v>18.700000000000003</v>
      </c>
      <c r="O6045" s="101">
        <f>IF(ISNUMBER(jaar_zip[[#This Row],[etmaaltemperatuur]]),IF(jaar_zip[[#This Row],[etmaaltemperatuur]]&gt;stookgrens,jaar_zip[[#This Row],[etmaaltemperatuur]]-stookgrens,0),"")</f>
        <v>0</v>
      </c>
    </row>
    <row r="6046" spans="1:15" x14ac:dyDescent="0.25">
      <c r="A6046">
        <v>323</v>
      </c>
      <c r="B6046">
        <v>20240117</v>
      </c>
      <c r="C6046">
        <v>2.5</v>
      </c>
      <c r="D6046">
        <v>-0.1</v>
      </c>
      <c r="E6046">
        <v>176</v>
      </c>
      <c r="F6046">
        <v>0</v>
      </c>
      <c r="G6046">
        <v>992.9</v>
      </c>
      <c r="H6046">
        <v>81</v>
      </c>
      <c r="I6046" s="101" t="s">
        <v>34</v>
      </c>
      <c r="J6046" s="1">
        <f>DATEVALUE(RIGHT(jaar_zip[[#This Row],[YYYYMMDD]],2)&amp;"-"&amp;MID(jaar_zip[[#This Row],[YYYYMMDD]],5,2)&amp;"-"&amp;LEFT(jaar_zip[[#This Row],[YYYYMMDD]],4))</f>
        <v>45308</v>
      </c>
      <c r="K6046" s="101" t="str">
        <f>IF(AND(VALUE(MONTH(jaar_zip[[#This Row],[Datum]]))=1,VALUE(WEEKNUM(jaar_zip[[#This Row],[Datum]],21))&gt;51),RIGHT(YEAR(jaar_zip[[#This Row],[Datum]])-1,2),RIGHT(YEAR(jaar_zip[[#This Row],[Datum]]),2))&amp;"-"&amp; TEXT(WEEKNUM(jaar_zip[[#This Row],[Datum]],21),"00")</f>
        <v>24-03</v>
      </c>
      <c r="L6046" s="101">
        <f>MONTH(jaar_zip[[#This Row],[Datum]])</f>
        <v>1</v>
      </c>
      <c r="M6046" s="101">
        <f>IF(ISNUMBER(jaar_zip[[#This Row],[etmaaltemperatuur]]),IF(jaar_zip[[#This Row],[etmaaltemperatuur]]&lt;stookgrens,stookgrens-jaar_zip[[#This Row],[etmaaltemperatuur]],0),"")</f>
        <v>18.100000000000001</v>
      </c>
      <c r="N6046" s="101">
        <f>IF(ISNUMBER(jaar_zip[[#This Row],[graaddagen]]),IF(OR(MONTH(jaar_zip[[#This Row],[Datum]])=1,MONTH(jaar_zip[[#This Row],[Datum]])=2,MONTH(jaar_zip[[#This Row],[Datum]])=11,MONTH(jaar_zip[[#This Row],[Datum]])=12),1.1,IF(OR(MONTH(jaar_zip[[#This Row],[Datum]])=3,MONTH(jaar_zip[[#This Row],[Datum]])=10),1,0.8))*jaar_zip[[#This Row],[graaddagen]],"")</f>
        <v>19.910000000000004</v>
      </c>
      <c r="O6046" s="101">
        <f>IF(ISNUMBER(jaar_zip[[#This Row],[etmaaltemperatuur]]),IF(jaar_zip[[#This Row],[etmaaltemperatuur]]&gt;stookgrens,jaar_zip[[#This Row],[etmaaltemperatuur]]-stookgrens,0),"")</f>
        <v>0</v>
      </c>
    </row>
    <row r="6047" spans="1:15" x14ac:dyDescent="0.25">
      <c r="A6047">
        <v>323</v>
      </c>
      <c r="B6047">
        <v>20240118</v>
      </c>
      <c r="C6047">
        <v>2.7</v>
      </c>
      <c r="D6047">
        <v>0.4</v>
      </c>
      <c r="E6047">
        <v>473</v>
      </c>
      <c r="F6047">
        <v>0.5</v>
      </c>
      <c r="G6047">
        <v>1004</v>
      </c>
      <c r="H6047">
        <v>88</v>
      </c>
      <c r="I6047" s="101" t="s">
        <v>34</v>
      </c>
      <c r="J6047" s="1">
        <f>DATEVALUE(RIGHT(jaar_zip[[#This Row],[YYYYMMDD]],2)&amp;"-"&amp;MID(jaar_zip[[#This Row],[YYYYMMDD]],5,2)&amp;"-"&amp;LEFT(jaar_zip[[#This Row],[YYYYMMDD]],4))</f>
        <v>45309</v>
      </c>
      <c r="K6047" s="101" t="str">
        <f>IF(AND(VALUE(MONTH(jaar_zip[[#This Row],[Datum]]))=1,VALUE(WEEKNUM(jaar_zip[[#This Row],[Datum]],21))&gt;51),RIGHT(YEAR(jaar_zip[[#This Row],[Datum]])-1,2),RIGHT(YEAR(jaar_zip[[#This Row],[Datum]]),2))&amp;"-"&amp; TEXT(WEEKNUM(jaar_zip[[#This Row],[Datum]],21),"00")</f>
        <v>24-03</v>
      </c>
      <c r="L6047" s="101">
        <f>MONTH(jaar_zip[[#This Row],[Datum]])</f>
        <v>1</v>
      </c>
      <c r="M6047" s="101">
        <f>IF(ISNUMBER(jaar_zip[[#This Row],[etmaaltemperatuur]]),IF(jaar_zip[[#This Row],[etmaaltemperatuur]]&lt;stookgrens,stookgrens-jaar_zip[[#This Row],[etmaaltemperatuur]],0),"")</f>
        <v>17.600000000000001</v>
      </c>
      <c r="N6047" s="101">
        <f>IF(ISNUMBER(jaar_zip[[#This Row],[graaddagen]]),IF(OR(MONTH(jaar_zip[[#This Row],[Datum]])=1,MONTH(jaar_zip[[#This Row],[Datum]])=2,MONTH(jaar_zip[[#This Row],[Datum]])=11,MONTH(jaar_zip[[#This Row],[Datum]])=12),1.1,IF(OR(MONTH(jaar_zip[[#This Row],[Datum]])=3,MONTH(jaar_zip[[#This Row],[Datum]])=10),1,0.8))*jaar_zip[[#This Row],[graaddagen]],"")</f>
        <v>19.360000000000003</v>
      </c>
      <c r="O6047" s="101">
        <f>IF(ISNUMBER(jaar_zip[[#This Row],[etmaaltemperatuur]]),IF(jaar_zip[[#This Row],[etmaaltemperatuur]]&gt;stookgrens,jaar_zip[[#This Row],[etmaaltemperatuur]]-stookgrens,0),"")</f>
        <v>0</v>
      </c>
    </row>
    <row r="6048" spans="1:15" x14ac:dyDescent="0.25">
      <c r="A6048">
        <v>323</v>
      </c>
      <c r="B6048">
        <v>20240119</v>
      </c>
      <c r="C6048">
        <v>4</v>
      </c>
      <c r="D6048">
        <v>1</v>
      </c>
      <c r="E6048">
        <v>544</v>
      </c>
      <c r="F6048">
        <v>0</v>
      </c>
      <c r="G6048">
        <v>1021.3</v>
      </c>
      <c r="H6048">
        <v>84</v>
      </c>
      <c r="I6048" s="101" t="s">
        <v>34</v>
      </c>
      <c r="J6048" s="1">
        <f>DATEVALUE(RIGHT(jaar_zip[[#This Row],[YYYYMMDD]],2)&amp;"-"&amp;MID(jaar_zip[[#This Row],[YYYYMMDD]],5,2)&amp;"-"&amp;LEFT(jaar_zip[[#This Row],[YYYYMMDD]],4))</f>
        <v>45310</v>
      </c>
      <c r="K6048" s="101" t="str">
        <f>IF(AND(VALUE(MONTH(jaar_zip[[#This Row],[Datum]]))=1,VALUE(WEEKNUM(jaar_zip[[#This Row],[Datum]],21))&gt;51),RIGHT(YEAR(jaar_zip[[#This Row],[Datum]])-1,2),RIGHT(YEAR(jaar_zip[[#This Row],[Datum]]),2))&amp;"-"&amp; TEXT(WEEKNUM(jaar_zip[[#This Row],[Datum]],21),"00")</f>
        <v>24-03</v>
      </c>
      <c r="L6048" s="101">
        <f>MONTH(jaar_zip[[#This Row],[Datum]])</f>
        <v>1</v>
      </c>
      <c r="M6048" s="101">
        <f>IF(ISNUMBER(jaar_zip[[#This Row],[etmaaltemperatuur]]),IF(jaar_zip[[#This Row],[etmaaltemperatuur]]&lt;stookgrens,stookgrens-jaar_zip[[#This Row],[etmaaltemperatuur]],0),"")</f>
        <v>17</v>
      </c>
      <c r="N6048" s="101">
        <f>IF(ISNUMBER(jaar_zip[[#This Row],[graaddagen]]),IF(OR(MONTH(jaar_zip[[#This Row],[Datum]])=1,MONTH(jaar_zip[[#This Row],[Datum]])=2,MONTH(jaar_zip[[#This Row],[Datum]])=11,MONTH(jaar_zip[[#This Row],[Datum]])=12),1.1,IF(OR(MONTH(jaar_zip[[#This Row],[Datum]])=3,MONTH(jaar_zip[[#This Row],[Datum]])=10),1,0.8))*jaar_zip[[#This Row],[graaddagen]],"")</f>
        <v>18.700000000000003</v>
      </c>
      <c r="O6048" s="101">
        <f>IF(ISNUMBER(jaar_zip[[#This Row],[etmaaltemperatuur]]),IF(jaar_zip[[#This Row],[etmaaltemperatuur]]&gt;stookgrens,jaar_zip[[#This Row],[etmaaltemperatuur]]-stookgrens,0),"")</f>
        <v>0</v>
      </c>
    </row>
    <row r="6049" spans="1:15" x14ac:dyDescent="0.25">
      <c r="A6049">
        <v>323</v>
      </c>
      <c r="B6049">
        <v>20240120</v>
      </c>
      <c r="C6049">
        <v>5.3</v>
      </c>
      <c r="D6049">
        <v>-0.7</v>
      </c>
      <c r="E6049">
        <v>432</v>
      </c>
      <c r="F6049">
        <v>0</v>
      </c>
      <c r="G6049">
        <v>1026.8</v>
      </c>
      <c r="H6049">
        <v>81</v>
      </c>
      <c r="I6049" s="101" t="s">
        <v>34</v>
      </c>
      <c r="J6049" s="1">
        <f>DATEVALUE(RIGHT(jaar_zip[[#This Row],[YYYYMMDD]],2)&amp;"-"&amp;MID(jaar_zip[[#This Row],[YYYYMMDD]],5,2)&amp;"-"&amp;LEFT(jaar_zip[[#This Row],[YYYYMMDD]],4))</f>
        <v>45311</v>
      </c>
      <c r="K6049" s="101" t="str">
        <f>IF(AND(VALUE(MONTH(jaar_zip[[#This Row],[Datum]]))=1,VALUE(WEEKNUM(jaar_zip[[#This Row],[Datum]],21))&gt;51),RIGHT(YEAR(jaar_zip[[#This Row],[Datum]])-1,2),RIGHT(YEAR(jaar_zip[[#This Row],[Datum]]),2))&amp;"-"&amp; TEXT(WEEKNUM(jaar_zip[[#This Row],[Datum]],21),"00")</f>
        <v>24-03</v>
      </c>
      <c r="L6049" s="101">
        <f>MONTH(jaar_zip[[#This Row],[Datum]])</f>
        <v>1</v>
      </c>
      <c r="M6049" s="101">
        <f>IF(ISNUMBER(jaar_zip[[#This Row],[etmaaltemperatuur]]),IF(jaar_zip[[#This Row],[etmaaltemperatuur]]&lt;stookgrens,stookgrens-jaar_zip[[#This Row],[etmaaltemperatuur]],0),"")</f>
        <v>18.7</v>
      </c>
      <c r="N6049" s="101">
        <f>IF(ISNUMBER(jaar_zip[[#This Row],[graaddagen]]),IF(OR(MONTH(jaar_zip[[#This Row],[Datum]])=1,MONTH(jaar_zip[[#This Row],[Datum]])=2,MONTH(jaar_zip[[#This Row],[Datum]])=11,MONTH(jaar_zip[[#This Row],[Datum]])=12),1.1,IF(OR(MONTH(jaar_zip[[#This Row],[Datum]])=3,MONTH(jaar_zip[[#This Row],[Datum]])=10),1,0.8))*jaar_zip[[#This Row],[graaddagen]],"")</f>
        <v>20.57</v>
      </c>
      <c r="O6049" s="101">
        <f>IF(ISNUMBER(jaar_zip[[#This Row],[etmaaltemperatuur]]),IF(jaar_zip[[#This Row],[etmaaltemperatuur]]&gt;stookgrens,jaar_zip[[#This Row],[etmaaltemperatuur]]-stookgrens,0),"")</f>
        <v>0</v>
      </c>
    </row>
    <row r="6050" spans="1:15" x14ac:dyDescent="0.25">
      <c r="A6050">
        <v>323</v>
      </c>
      <c r="B6050">
        <v>20240121</v>
      </c>
      <c r="C6050">
        <v>8.3000000000000007</v>
      </c>
      <c r="D6050">
        <v>4.3</v>
      </c>
      <c r="E6050">
        <v>169</v>
      </c>
      <c r="F6050">
        <v>0.2</v>
      </c>
      <c r="G6050">
        <v>1016.1</v>
      </c>
      <c r="H6050">
        <v>78</v>
      </c>
      <c r="I6050" s="101" t="s">
        <v>34</v>
      </c>
      <c r="J6050" s="1">
        <f>DATEVALUE(RIGHT(jaar_zip[[#This Row],[YYYYMMDD]],2)&amp;"-"&amp;MID(jaar_zip[[#This Row],[YYYYMMDD]],5,2)&amp;"-"&amp;LEFT(jaar_zip[[#This Row],[YYYYMMDD]],4))</f>
        <v>45312</v>
      </c>
      <c r="K6050" s="101" t="str">
        <f>IF(AND(VALUE(MONTH(jaar_zip[[#This Row],[Datum]]))=1,VALUE(WEEKNUM(jaar_zip[[#This Row],[Datum]],21))&gt;51),RIGHT(YEAR(jaar_zip[[#This Row],[Datum]])-1,2),RIGHT(YEAR(jaar_zip[[#This Row],[Datum]]),2))&amp;"-"&amp; TEXT(WEEKNUM(jaar_zip[[#This Row],[Datum]],21),"00")</f>
        <v>24-03</v>
      </c>
      <c r="L6050" s="101">
        <f>MONTH(jaar_zip[[#This Row],[Datum]])</f>
        <v>1</v>
      </c>
      <c r="M6050" s="101">
        <f>IF(ISNUMBER(jaar_zip[[#This Row],[etmaaltemperatuur]]),IF(jaar_zip[[#This Row],[etmaaltemperatuur]]&lt;stookgrens,stookgrens-jaar_zip[[#This Row],[etmaaltemperatuur]],0),"")</f>
        <v>13.7</v>
      </c>
      <c r="N6050" s="101">
        <f>IF(ISNUMBER(jaar_zip[[#This Row],[graaddagen]]),IF(OR(MONTH(jaar_zip[[#This Row],[Datum]])=1,MONTH(jaar_zip[[#This Row],[Datum]])=2,MONTH(jaar_zip[[#This Row],[Datum]])=11,MONTH(jaar_zip[[#This Row],[Datum]])=12),1.1,IF(OR(MONTH(jaar_zip[[#This Row],[Datum]])=3,MONTH(jaar_zip[[#This Row],[Datum]])=10),1,0.8))*jaar_zip[[#This Row],[graaddagen]],"")</f>
        <v>15.07</v>
      </c>
      <c r="O6050" s="101">
        <f>IF(ISNUMBER(jaar_zip[[#This Row],[etmaaltemperatuur]]),IF(jaar_zip[[#This Row],[etmaaltemperatuur]]&gt;stookgrens,jaar_zip[[#This Row],[etmaaltemperatuur]]-stookgrens,0),"")</f>
        <v>0</v>
      </c>
    </row>
    <row r="6051" spans="1:15" x14ac:dyDescent="0.25">
      <c r="A6051">
        <v>323</v>
      </c>
      <c r="B6051">
        <v>20240122</v>
      </c>
      <c r="C6051">
        <v>11.4</v>
      </c>
      <c r="D6051">
        <v>9.6999999999999993</v>
      </c>
      <c r="E6051">
        <v>436</v>
      </c>
      <c r="F6051">
        <v>4.2</v>
      </c>
      <c r="G6051">
        <v>1009.2</v>
      </c>
      <c r="H6051">
        <v>82</v>
      </c>
      <c r="I6051" s="101" t="s">
        <v>34</v>
      </c>
      <c r="J6051" s="1">
        <f>DATEVALUE(RIGHT(jaar_zip[[#This Row],[YYYYMMDD]],2)&amp;"-"&amp;MID(jaar_zip[[#This Row],[YYYYMMDD]],5,2)&amp;"-"&amp;LEFT(jaar_zip[[#This Row],[YYYYMMDD]],4))</f>
        <v>45313</v>
      </c>
      <c r="K6051" s="101" t="str">
        <f>IF(AND(VALUE(MONTH(jaar_zip[[#This Row],[Datum]]))=1,VALUE(WEEKNUM(jaar_zip[[#This Row],[Datum]],21))&gt;51),RIGHT(YEAR(jaar_zip[[#This Row],[Datum]])-1,2),RIGHT(YEAR(jaar_zip[[#This Row],[Datum]]),2))&amp;"-"&amp; TEXT(WEEKNUM(jaar_zip[[#This Row],[Datum]],21),"00")</f>
        <v>24-04</v>
      </c>
      <c r="L6051" s="101">
        <f>MONTH(jaar_zip[[#This Row],[Datum]])</f>
        <v>1</v>
      </c>
      <c r="M6051" s="101">
        <f>IF(ISNUMBER(jaar_zip[[#This Row],[etmaaltemperatuur]]),IF(jaar_zip[[#This Row],[etmaaltemperatuur]]&lt;stookgrens,stookgrens-jaar_zip[[#This Row],[etmaaltemperatuur]],0),"")</f>
        <v>8.3000000000000007</v>
      </c>
      <c r="N6051" s="101">
        <f>IF(ISNUMBER(jaar_zip[[#This Row],[graaddagen]]),IF(OR(MONTH(jaar_zip[[#This Row],[Datum]])=1,MONTH(jaar_zip[[#This Row],[Datum]])=2,MONTH(jaar_zip[[#This Row],[Datum]])=11,MONTH(jaar_zip[[#This Row],[Datum]])=12),1.1,IF(OR(MONTH(jaar_zip[[#This Row],[Datum]])=3,MONTH(jaar_zip[[#This Row],[Datum]])=10),1,0.8))*jaar_zip[[#This Row],[graaddagen]],"")</f>
        <v>9.1300000000000008</v>
      </c>
      <c r="O6051" s="101">
        <f>IF(ISNUMBER(jaar_zip[[#This Row],[etmaaltemperatuur]]),IF(jaar_zip[[#This Row],[etmaaltemperatuur]]&gt;stookgrens,jaar_zip[[#This Row],[etmaaltemperatuur]]-stookgrens,0),"")</f>
        <v>0</v>
      </c>
    </row>
    <row r="6052" spans="1:15" x14ac:dyDescent="0.25">
      <c r="A6052">
        <v>323</v>
      </c>
      <c r="B6052">
        <v>20240123</v>
      </c>
      <c r="C6052">
        <v>8.1999999999999993</v>
      </c>
      <c r="D6052">
        <v>8.4</v>
      </c>
      <c r="E6052">
        <v>300</v>
      </c>
      <c r="F6052">
        <v>3.7</v>
      </c>
      <c r="G6052">
        <v>1020.4</v>
      </c>
      <c r="H6052">
        <v>87</v>
      </c>
      <c r="I6052" s="101" t="s">
        <v>34</v>
      </c>
      <c r="J6052" s="1">
        <f>DATEVALUE(RIGHT(jaar_zip[[#This Row],[YYYYMMDD]],2)&amp;"-"&amp;MID(jaar_zip[[#This Row],[YYYYMMDD]],5,2)&amp;"-"&amp;LEFT(jaar_zip[[#This Row],[YYYYMMDD]],4))</f>
        <v>45314</v>
      </c>
      <c r="K6052" s="101" t="str">
        <f>IF(AND(VALUE(MONTH(jaar_zip[[#This Row],[Datum]]))=1,VALUE(WEEKNUM(jaar_zip[[#This Row],[Datum]],21))&gt;51),RIGHT(YEAR(jaar_zip[[#This Row],[Datum]])-1,2),RIGHT(YEAR(jaar_zip[[#This Row],[Datum]]),2))&amp;"-"&amp; TEXT(WEEKNUM(jaar_zip[[#This Row],[Datum]],21),"00")</f>
        <v>24-04</v>
      </c>
      <c r="L6052" s="101">
        <f>MONTH(jaar_zip[[#This Row],[Datum]])</f>
        <v>1</v>
      </c>
      <c r="M6052" s="101">
        <f>IF(ISNUMBER(jaar_zip[[#This Row],[etmaaltemperatuur]]),IF(jaar_zip[[#This Row],[etmaaltemperatuur]]&lt;stookgrens,stookgrens-jaar_zip[[#This Row],[etmaaltemperatuur]],0),"")</f>
        <v>9.6</v>
      </c>
      <c r="N6052" s="101">
        <f>IF(ISNUMBER(jaar_zip[[#This Row],[graaddagen]]),IF(OR(MONTH(jaar_zip[[#This Row],[Datum]])=1,MONTH(jaar_zip[[#This Row],[Datum]])=2,MONTH(jaar_zip[[#This Row],[Datum]])=11,MONTH(jaar_zip[[#This Row],[Datum]])=12),1.1,IF(OR(MONTH(jaar_zip[[#This Row],[Datum]])=3,MONTH(jaar_zip[[#This Row],[Datum]])=10),1,0.8))*jaar_zip[[#This Row],[graaddagen]],"")</f>
        <v>10.56</v>
      </c>
      <c r="O6052" s="101">
        <f>IF(ISNUMBER(jaar_zip[[#This Row],[etmaaltemperatuur]]),IF(jaar_zip[[#This Row],[etmaaltemperatuur]]&gt;stookgrens,jaar_zip[[#This Row],[etmaaltemperatuur]]-stookgrens,0),"")</f>
        <v>0</v>
      </c>
    </row>
    <row r="6053" spans="1:15" x14ac:dyDescent="0.25">
      <c r="A6053">
        <v>323</v>
      </c>
      <c r="B6053">
        <v>20240124</v>
      </c>
      <c r="C6053">
        <v>10.3</v>
      </c>
      <c r="D6053">
        <v>9.6999999999999993</v>
      </c>
      <c r="E6053">
        <v>333</v>
      </c>
      <c r="F6053">
        <v>-0.1</v>
      </c>
      <c r="G6053">
        <v>1022.5</v>
      </c>
      <c r="H6053">
        <v>84</v>
      </c>
      <c r="I6053" s="101" t="s">
        <v>34</v>
      </c>
      <c r="J6053" s="1">
        <f>DATEVALUE(RIGHT(jaar_zip[[#This Row],[YYYYMMDD]],2)&amp;"-"&amp;MID(jaar_zip[[#This Row],[YYYYMMDD]],5,2)&amp;"-"&amp;LEFT(jaar_zip[[#This Row],[YYYYMMDD]],4))</f>
        <v>45315</v>
      </c>
      <c r="K6053" s="101" t="str">
        <f>IF(AND(VALUE(MONTH(jaar_zip[[#This Row],[Datum]]))=1,VALUE(WEEKNUM(jaar_zip[[#This Row],[Datum]],21))&gt;51),RIGHT(YEAR(jaar_zip[[#This Row],[Datum]])-1,2),RIGHT(YEAR(jaar_zip[[#This Row],[Datum]]),2))&amp;"-"&amp; TEXT(WEEKNUM(jaar_zip[[#This Row],[Datum]],21),"00")</f>
        <v>24-04</v>
      </c>
      <c r="L6053" s="101">
        <f>MONTH(jaar_zip[[#This Row],[Datum]])</f>
        <v>1</v>
      </c>
      <c r="M6053" s="101">
        <f>IF(ISNUMBER(jaar_zip[[#This Row],[etmaaltemperatuur]]),IF(jaar_zip[[#This Row],[etmaaltemperatuur]]&lt;stookgrens,stookgrens-jaar_zip[[#This Row],[etmaaltemperatuur]],0),"")</f>
        <v>8.3000000000000007</v>
      </c>
      <c r="N6053" s="101">
        <f>IF(ISNUMBER(jaar_zip[[#This Row],[graaddagen]]),IF(OR(MONTH(jaar_zip[[#This Row],[Datum]])=1,MONTH(jaar_zip[[#This Row],[Datum]])=2,MONTH(jaar_zip[[#This Row],[Datum]])=11,MONTH(jaar_zip[[#This Row],[Datum]])=12),1.1,IF(OR(MONTH(jaar_zip[[#This Row],[Datum]])=3,MONTH(jaar_zip[[#This Row],[Datum]])=10),1,0.8))*jaar_zip[[#This Row],[graaddagen]],"")</f>
        <v>9.1300000000000008</v>
      </c>
      <c r="O6053" s="101">
        <f>IF(ISNUMBER(jaar_zip[[#This Row],[etmaaltemperatuur]]),IF(jaar_zip[[#This Row],[etmaaltemperatuur]]&gt;stookgrens,jaar_zip[[#This Row],[etmaaltemperatuur]]-stookgrens,0),"")</f>
        <v>0</v>
      </c>
    </row>
    <row r="6054" spans="1:15" x14ac:dyDescent="0.25">
      <c r="A6054">
        <v>323</v>
      </c>
      <c r="B6054">
        <v>20240125</v>
      </c>
      <c r="C6054">
        <v>3.6</v>
      </c>
      <c r="D6054">
        <v>7.5</v>
      </c>
      <c r="E6054">
        <v>220</v>
      </c>
      <c r="F6054">
        <v>0.6</v>
      </c>
      <c r="G6054">
        <v>1027</v>
      </c>
      <c r="H6054">
        <v>97</v>
      </c>
      <c r="I6054" s="101" t="s">
        <v>34</v>
      </c>
      <c r="J6054" s="1">
        <f>DATEVALUE(RIGHT(jaar_zip[[#This Row],[YYYYMMDD]],2)&amp;"-"&amp;MID(jaar_zip[[#This Row],[YYYYMMDD]],5,2)&amp;"-"&amp;LEFT(jaar_zip[[#This Row],[YYYYMMDD]],4))</f>
        <v>45316</v>
      </c>
      <c r="K6054" s="101" t="str">
        <f>IF(AND(VALUE(MONTH(jaar_zip[[#This Row],[Datum]]))=1,VALUE(WEEKNUM(jaar_zip[[#This Row],[Datum]],21))&gt;51),RIGHT(YEAR(jaar_zip[[#This Row],[Datum]])-1,2),RIGHT(YEAR(jaar_zip[[#This Row],[Datum]]),2))&amp;"-"&amp; TEXT(WEEKNUM(jaar_zip[[#This Row],[Datum]],21),"00")</f>
        <v>24-04</v>
      </c>
      <c r="L6054" s="101">
        <f>MONTH(jaar_zip[[#This Row],[Datum]])</f>
        <v>1</v>
      </c>
      <c r="M6054" s="101">
        <f>IF(ISNUMBER(jaar_zip[[#This Row],[etmaaltemperatuur]]),IF(jaar_zip[[#This Row],[etmaaltemperatuur]]&lt;stookgrens,stookgrens-jaar_zip[[#This Row],[etmaaltemperatuur]],0),"")</f>
        <v>10.5</v>
      </c>
      <c r="N6054" s="101">
        <f>IF(ISNUMBER(jaar_zip[[#This Row],[graaddagen]]),IF(OR(MONTH(jaar_zip[[#This Row],[Datum]])=1,MONTH(jaar_zip[[#This Row],[Datum]])=2,MONTH(jaar_zip[[#This Row],[Datum]])=11,MONTH(jaar_zip[[#This Row],[Datum]])=12),1.1,IF(OR(MONTH(jaar_zip[[#This Row],[Datum]])=3,MONTH(jaar_zip[[#This Row],[Datum]])=10),1,0.8))*jaar_zip[[#This Row],[graaddagen]],"")</f>
        <v>11.55</v>
      </c>
      <c r="O6054" s="101">
        <f>IF(ISNUMBER(jaar_zip[[#This Row],[etmaaltemperatuur]]),IF(jaar_zip[[#This Row],[etmaaltemperatuur]]&gt;stookgrens,jaar_zip[[#This Row],[etmaaltemperatuur]]-stookgrens,0),"")</f>
        <v>0</v>
      </c>
    </row>
    <row r="6055" spans="1:15" x14ac:dyDescent="0.25">
      <c r="A6055">
        <v>323</v>
      </c>
      <c r="B6055">
        <v>20240126</v>
      </c>
      <c r="C6055">
        <v>6.8</v>
      </c>
      <c r="D6055">
        <v>7.7</v>
      </c>
      <c r="E6055">
        <v>573</v>
      </c>
      <c r="F6055">
        <v>3.2</v>
      </c>
      <c r="G6055">
        <v>1027.0999999999999</v>
      </c>
      <c r="H6055">
        <v>84</v>
      </c>
      <c r="I6055" s="101" t="s">
        <v>34</v>
      </c>
      <c r="J6055" s="1">
        <f>DATEVALUE(RIGHT(jaar_zip[[#This Row],[YYYYMMDD]],2)&amp;"-"&amp;MID(jaar_zip[[#This Row],[YYYYMMDD]],5,2)&amp;"-"&amp;LEFT(jaar_zip[[#This Row],[YYYYMMDD]],4))</f>
        <v>45317</v>
      </c>
      <c r="K6055" s="101" t="str">
        <f>IF(AND(VALUE(MONTH(jaar_zip[[#This Row],[Datum]]))=1,VALUE(WEEKNUM(jaar_zip[[#This Row],[Datum]],21))&gt;51),RIGHT(YEAR(jaar_zip[[#This Row],[Datum]])-1,2),RIGHT(YEAR(jaar_zip[[#This Row],[Datum]]),2))&amp;"-"&amp; TEXT(WEEKNUM(jaar_zip[[#This Row],[Datum]],21),"00")</f>
        <v>24-04</v>
      </c>
      <c r="L6055" s="101">
        <f>MONTH(jaar_zip[[#This Row],[Datum]])</f>
        <v>1</v>
      </c>
      <c r="M6055" s="101">
        <f>IF(ISNUMBER(jaar_zip[[#This Row],[etmaaltemperatuur]]),IF(jaar_zip[[#This Row],[etmaaltemperatuur]]&lt;stookgrens,stookgrens-jaar_zip[[#This Row],[etmaaltemperatuur]],0),"")</f>
        <v>10.3</v>
      </c>
      <c r="N6055" s="101">
        <f>IF(ISNUMBER(jaar_zip[[#This Row],[graaddagen]]),IF(OR(MONTH(jaar_zip[[#This Row],[Datum]])=1,MONTH(jaar_zip[[#This Row],[Datum]])=2,MONTH(jaar_zip[[#This Row],[Datum]])=11,MONTH(jaar_zip[[#This Row],[Datum]])=12),1.1,IF(OR(MONTH(jaar_zip[[#This Row],[Datum]])=3,MONTH(jaar_zip[[#This Row],[Datum]])=10),1,0.8))*jaar_zip[[#This Row],[graaddagen]],"")</f>
        <v>11.330000000000002</v>
      </c>
      <c r="O6055" s="101">
        <f>IF(ISNUMBER(jaar_zip[[#This Row],[etmaaltemperatuur]]),IF(jaar_zip[[#This Row],[etmaaltemperatuur]]&gt;stookgrens,jaar_zip[[#This Row],[etmaaltemperatuur]]-stookgrens,0),"")</f>
        <v>0</v>
      </c>
    </row>
    <row r="6056" spans="1:15" x14ac:dyDescent="0.25">
      <c r="A6056">
        <v>323</v>
      </c>
      <c r="B6056">
        <v>20240127</v>
      </c>
      <c r="C6056">
        <v>2.8</v>
      </c>
      <c r="D6056">
        <v>3.7</v>
      </c>
      <c r="E6056">
        <v>538</v>
      </c>
      <c r="F6056">
        <v>0</v>
      </c>
      <c r="G6056">
        <v>1034.8</v>
      </c>
      <c r="H6056">
        <v>87</v>
      </c>
      <c r="I6056" s="101" t="s">
        <v>34</v>
      </c>
      <c r="J6056" s="1">
        <f>DATEVALUE(RIGHT(jaar_zip[[#This Row],[YYYYMMDD]],2)&amp;"-"&amp;MID(jaar_zip[[#This Row],[YYYYMMDD]],5,2)&amp;"-"&amp;LEFT(jaar_zip[[#This Row],[YYYYMMDD]],4))</f>
        <v>45318</v>
      </c>
      <c r="K6056" s="101" t="str">
        <f>IF(AND(VALUE(MONTH(jaar_zip[[#This Row],[Datum]]))=1,VALUE(WEEKNUM(jaar_zip[[#This Row],[Datum]],21))&gt;51),RIGHT(YEAR(jaar_zip[[#This Row],[Datum]])-1,2),RIGHT(YEAR(jaar_zip[[#This Row],[Datum]]),2))&amp;"-"&amp; TEXT(WEEKNUM(jaar_zip[[#This Row],[Datum]],21),"00")</f>
        <v>24-04</v>
      </c>
      <c r="L6056" s="101">
        <f>MONTH(jaar_zip[[#This Row],[Datum]])</f>
        <v>1</v>
      </c>
      <c r="M6056" s="101">
        <f>IF(ISNUMBER(jaar_zip[[#This Row],[etmaaltemperatuur]]),IF(jaar_zip[[#This Row],[etmaaltemperatuur]]&lt;stookgrens,stookgrens-jaar_zip[[#This Row],[etmaaltemperatuur]],0),"")</f>
        <v>14.3</v>
      </c>
      <c r="N6056" s="101">
        <f>IF(ISNUMBER(jaar_zip[[#This Row],[graaddagen]]),IF(OR(MONTH(jaar_zip[[#This Row],[Datum]])=1,MONTH(jaar_zip[[#This Row],[Datum]])=2,MONTH(jaar_zip[[#This Row],[Datum]])=11,MONTH(jaar_zip[[#This Row],[Datum]])=12),1.1,IF(OR(MONTH(jaar_zip[[#This Row],[Datum]])=3,MONTH(jaar_zip[[#This Row],[Datum]])=10),1,0.8))*jaar_zip[[#This Row],[graaddagen]],"")</f>
        <v>15.730000000000002</v>
      </c>
      <c r="O6056" s="101">
        <f>IF(ISNUMBER(jaar_zip[[#This Row],[etmaaltemperatuur]]),IF(jaar_zip[[#This Row],[etmaaltemperatuur]]&gt;stookgrens,jaar_zip[[#This Row],[etmaaltemperatuur]]-stookgrens,0),"")</f>
        <v>0</v>
      </c>
    </row>
    <row r="6057" spans="1:15" x14ac:dyDescent="0.25">
      <c r="A6057">
        <v>323</v>
      </c>
      <c r="B6057">
        <v>20240128</v>
      </c>
      <c r="C6057">
        <v>3.7</v>
      </c>
      <c r="D6057">
        <v>5.0999999999999996</v>
      </c>
      <c r="E6057">
        <v>529</v>
      </c>
      <c r="F6057">
        <v>0</v>
      </c>
      <c r="G6057">
        <v>1026.4000000000001</v>
      </c>
      <c r="H6057">
        <v>76</v>
      </c>
      <c r="I6057" s="101" t="s">
        <v>34</v>
      </c>
      <c r="J6057" s="1">
        <f>DATEVALUE(RIGHT(jaar_zip[[#This Row],[YYYYMMDD]],2)&amp;"-"&amp;MID(jaar_zip[[#This Row],[YYYYMMDD]],5,2)&amp;"-"&amp;LEFT(jaar_zip[[#This Row],[YYYYMMDD]],4))</f>
        <v>45319</v>
      </c>
      <c r="K6057" s="101" t="str">
        <f>IF(AND(VALUE(MONTH(jaar_zip[[#This Row],[Datum]]))=1,VALUE(WEEKNUM(jaar_zip[[#This Row],[Datum]],21))&gt;51),RIGHT(YEAR(jaar_zip[[#This Row],[Datum]])-1,2),RIGHT(YEAR(jaar_zip[[#This Row],[Datum]]),2))&amp;"-"&amp; TEXT(WEEKNUM(jaar_zip[[#This Row],[Datum]],21),"00")</f>
        <v>24-04</v>
      </c>
      <c r="L6057" s="101">
        <f>MONTH(jaar_zip[[#This Row],[Datum]])</f>
        <v>1</v>
      </c>
      <c r="M6057" s="101">
        <f>IF(ISNUMBER(jaar_zip[[#This Row],[etmaaltemperatuur]]),IF(jaar_zip[[#This Row],[etmaaltemperatuur]]&lt;stookgrens,stookgrens-jaar_zip[[#This Row],[etmaaltemperatuur]],0),"")</f>
        <v>12.9</v>
      </c>
      <c r="N6057" s="101">
        <f>IF(ISNUMBER(jaar_zip[[#This Row],[graaddagen]]),IF(OR(MONTH(jaar_zip[[#This Row],[Datum]])=1,MONTH(jaar_zip[[#This Row],[Datum]])=2,MONTH(jaar_zip[[#This Row],[Datum]])=11,MONTH(jaar_zip[[#This Row],[Datum]])=12),1.1,IF(OR(MONTH(jaar_zip[[#This Row],[Datum]])=3,MONTH(jaar_zip[[#This Row],[Datum]])=10),1,0.8))*jaar_zip[[#This Row],[graaddagen]],"")</f>
        <v>14.190000000000001</v>
      </c>
      <c r="O6057" s="101">
        <f>IF(ISNUMBER(jaar_zip[[#This Row],[etmaaltemperatuur]]),IF(jaar_zip[[#This Row],[etmaaltemperatuur]]&gt;stookgrens,jaar_zip[[#This Row],[etmaaltemperatuur]]-stookgrens,0),"")</f>
        <v>0</v>
      </c>
    </row>
    <row r="6058" spans="1:15" x14ac:dyDescent="0.25">
      <c r="A6058">
        <v>323</v>
      </c>
      <c r="B6058">
        <v>20240129</v>
      </c>
      <c r="C6058">
        <v>3.8</v>
      </c>
      <c r="D6058">
        <v>8</v>
      </c>
      <c r="E6058">
        <v>483</v>
      </c>
      <c r="F6058">
        <v>0</v>
      </c>
      <c r="G6058">
        <v>1025.4000000000001</v>
      </c>
      <c r="H6058">
        <v>84</v>
      </c>
      <c r="I6058" s="101" t="s">
        <v>34</v>
      </c>
      <c r="J6058" s="1">
        <f>DATEVALUE(RIGHT(jaar_zip[[#This Row],[YYYYMMDD]],2)&amp;"-"&amp;MID(jaar_zip[[#This Row],[YYYYMMDD]],5,2)&amp;"-"&amp;LEFT(jaar_zip[[#This Row],[YYYYMMDD]],4))</f>
        <v>45320</v>
      </c>
      <c r="K6058" s="101" t="str">
        <f>IF(AND(VALUE(MONTH(jaar_zip[[#This Row],[Datum]]))=1,VALUE(WEEKNUM(jaar_zip[[#This Row],[Datum]],21))&gt;51),RIGHT(YEAR(jaar_zip[[#This Row],[Datum]])-1,2),RIGHT(YEAR(jaar_zip[[#This Row],[Datum]]),2))&amp;"-"&amp; TEXT(WEEKNUM(jaar_zip[[#This Row],[Datum]],21),"00")</f>
        <v>24-05</v>
      </c>
      <c r="L6058" s="101">
        <f>MONTH(jaar_zip[[#This Row],[Datum]])</f>
        <v>1</v>
      </c>
      <c r="M6058" s="101">
        <f>IF(ISNUMBER(jaar_zip[[#This Row],[etmaaltemperatuur]]),IF(jaar_zip[[#This Row],[etmaaltemperatuur]]&lt;stookgrens,stookgrens-jaar_zip[[#This Row],[etmaaltemperatuur]],0),"")</f>
        <v>10</v>
      </c>
      <c r="N6058" s="101">
        <f>IF(ISNUMBER(jaar_zip[[#This Row],[graaddagen]]),IF(OR(MONTH(jaar_zip[[#This Row],[Datum]])=1,MONTH(jaar_zip[[#This Row],[Datum]])=2,MONTH(jaar_zip[[#This Row],[Datum]])=11,MONTH(jaar_zip[[#This Row],[Datum]])=12),1.1,IF(OR(MONTH(jaar_zip[[#This Row],[Datum]])=3,MONTH(jaar_zip[[#This Row],[Datum]])=10),1,0.8))*jaar_zip[[#This Row],[graaddagen]],"")</f>
        <v>11</v>
      </c>
      <c r="O6058" s="101">
        <f>IF(ISNUMBER(jaar_zip[[#This Row],[etmaaltemperatuur]]),IF(jaar_zip[[#This Row],[etmaaltemperatuur]]&gt;stookgrens,jaar_zip[[#This Row],[etmaaltemperatuur]]-stookgrens,0),"")</f>
        <v>0</v>
      </c>
    </row>
    <row r="6059" spans="1:15" x14ac:dyDescent="0.25">
      <c r="A6059">
        <v>323</v>
      </c>
      <c r="B6059">
        <v>20240130</v>
      </c>
      <c r="C6059">
        <v>5.0999999999999996</v>
      </c>
      <c r="D6059">
        <v>8.4</v>
      </c>
      <c r="E6059">
        <v>161</v>
      </c>
      <c r="F6059">
        <v>0.9</v>
      </c>
      <c r="G6059">
        <v>1028.5</v>
      </c>
      <c r="H6059">
        <v>90</v>
      </c>
      <c r="I6059" s="101" t="s">
        <v>34</v>
      </c>
      <c r="J6059" s="1">
        <f>DATEVALUE(RIGHT(jaar_zip[[#This Row],[YYYYMMDD]],2)&amp;"-"&amp;MID(jaar_zip[[#This Row],[YYYYMMDD]],5,2)&amp;"-"&amp;LEFT(jaar_zip[[#This Row],[YYYYMMDD]],4))</f>
        <v>45321</v>
      </c>
      <c r="K6059" s="101" t="str">
        <f>IF(AND(VALUE(MONTH(jaar_zip[[#This Row],[Datum]]))=1,VALUE(WEEKNUM(jaar_zip[[#This Row],[Datum]],21))&gt;51),RIGHT(YEAR(jaar_zip[[#This Row],[Datum]])-1,2),RIGHT(YEAR(jaar_zip[[#This Row],[Datum]]),2))&amp;"-"&amp; TEXT(WEEKNUM(jaar_zip[[#This Row],[Datum]],21),"00")</f>
        <v>24-05</v>
      </c>
      <c r="L6059" s="101">
        <f>MONTH(jaar_zip[[#This Row],[Datum]])</f>
        <v>1</v>
      </c>
      <c r="M6059" s="101">
        <f>IF(ISNUMBER(jaar_zip[[#This Row],[etmaaltemperatuur]]),IF(jaar_zip[[#This Row],[etmaaltemperatuur]]&lt;stookgrens,stookgrens-jaar_zip[[#This Row],[etmaaltemperatuur]],0),"")</f>
        <v>9.6</v>
      </c>
      <c r="N6059" s="101">
        <f>IF(ISNUMBER(jaar_zip[[#This Row],[graaddagen]]),IF(OR(MONTH(jaar_zip[[#This Row],[Datum]])=1,MONTH(jaar_zip[[#This Row],[Datum]])=2,MONTH(jaar_zip[[#This Row],[Datum]])=11,MONTH(jaar_zip[[#This Row],[Datum]])=12),1.1,IF(OR(MONTH(jaar_zip[[#This Row],[Datum]])=3,MONTH(jaar_zip[[#This Row],[Datum]])=10),1,0.8))*jaar_zip[[#This Row],[graaddagen]],"")</f>
        <v>10.56</v>
      </c>
      <c r="O6059" s="101">
        <f>IF(ISNUMBER(jaar_zip[[#This Row],[etmaaltemperatuur]]),IF(jaar_zip[[#This Row],[etmaaltemperatuur]]&gt;stookgrens,jaar_zip[[#This Row],[etmaaltemperatuur]]-stookgrens,0),"")</f>
        <v>0</v>
      </c>
    </row>
    <row r="6060" spans="1:15" x14ac:dyDescent="0.25">
      <c r="A6060">
        <v>323</v>
      </c>
      <c r="B6060">
        <v>20240131</v>
      </c>
      <c r="C6060">
        <v>4.5999999999999996</v>
      </c>
      <c r="D6060">
        <v>7.1</v>
      </c>
      <c r="E6060">
        <v>415</v>
      </c>
      <c r="F6060">
        <v>3.8</v>
      </c>
      <c r="G6060">
        <v>1030.5999999999999</v>
      </c>
      <c r="H6060">
        <v>85</v>
      </c>
      <c r="I6060" s="101" t="s">
        <v>34</v>
      </c>
      <c r="J6060" s="1">
        <f>DATEVALUE(RIGHT(jaar_zip[[#This Row],[YYYYMMDD]],2)&amp;"-"&amp;MID(jaar_zip[[#This Row],[YYYYMMDD]],5,2)&amp;"-"&amp;LEFT(jaar_zip[[#This Row],[YYYYMMDD]],4))</f>
        <v>45322</v>
      </c>
      <c r="K6060" s="101" t="str">
        <f>IF(AND(VALUE(MONTH(jaar_zip[[#This Row],[Datum]]))=1,VALUE(WEEKNUM(jaar_zip[[#This Row],[Datum]],21))&gt;51),RIGHT(YEAR(jaar_zip[[#This Row],[Datum]])-1,2),RIGHT(YEAR(jaar_zip[[#This Row],[Datum]]),2))&amp;"-"&amp; TEXT(WEEKNUM(jaar_zip[[#This Row],[Datum]],21),"00")</f>
        <v>24-05</v>
      </c>
      <c r="L6060" s="101">
        <f>MONTH(jaar_zip[[#This Row],[Datum]])</f>
        <v>1</v>
      </c>
      <c r="M6060" s="101">
        <f>IF(ISNUMBER(jaar_zip[[#This Row],[etmaaltemperatuur]]),IF(jaar_zip[[#This Row],[etmaaltemperatuur]]&lt;stookgrens,stookgrens-jaar_zip[[#This Row],[etmaaltemperatuur]],0),"")</f>
        <v>10.9</v>
      </c>
      <c r="N6060" s="101">
        <f>IF(ISNUMBER(jaar_zip[[#This Row],[graaddagen]]),IF(OR(MONTH(jaar_zip[[#This Row],[Datum]])=1,MONTH(jaar_zip[[#This Row],[Datum]])=2,MONTH(jaar_zip[[#This Row],[Datum]])=11,MONTH(jaar_zip[[#This Row],[Datum]])=12),1.1,IF(OR(MONTH(jaar_zip[[#This Row],[Datum]])=3,MONTH(jaar_zip[[#This Row],[Datum]])=10),1,0.8))*jaar_zip[[#This Row],[graaddagen]],"")</f>
        <v>11.990000000000002</v>
      </c>
      <c r="O6060" s="101">
        <f>IF(ISNUMBER(jaar_zip[[#This Row],[etmaaltemperatuur]]),IF(jaar_zip[[#This Row],[etmaaltemperatuur]]&gt;stookgrens,jaar_zip[[#This Row],[etmaaltemperatuur]]-stookgrens,0),"")</f>
        <v>0</v>
      </c>
    </row>
    <row r="6061" spans="1:15" x14ac:dyDescent="0.25">
      <c r="A6061">
        <v>323</v>
      </c>
      <c r="B6061">
        <v>20240201</v>
      </c>
      <c r="C6061">
        <v>4.3</v>
      </c>
      <c r="D6061">
        <v>6.3</v>
      </c>
      <c r="E6061">
        <v>667</v>
      </c>
      <c r="F6061">
        <v>1.4</v>
      </c>
      <c r="G6061">
        <v>1031.3</v>
      </c>
      <c r="H6061">
        <v>89</v>
      </c>
      <c r="I6061" s="101" t="s">
        <v>34</v>
      </c>
      <c r="J6061" s="1">
        <f>DATEVALUE(RIGHT(jaar_zip[[#This Row],[YYYYMMDD]],2)&amp;"-"&amp;MID(jaar_zip[[#This Row],[YYYYMMDD]],5,2)&amp;"-"&amp;LEFT(jaar_zip[[#This Row],[YYYYMMDD]],4))</f>
        <v>45323</v>
      </c>
      <c r="K6061" s="101" t="str">
        <f>IF(AND(VALUE(MONTH(jaar_zip[[#This Row],[Datum]]))=1,VALUE(WEEKNUM(jaar_zip[[#This Row],[Datum]],21))&gt;51),RIGHT(YEAR(jaar_zip[[#This Row],[Datum]])-1,2),RIGHT(YEAR(jaar_zip[[#This Row],[Datum]]),2))&amp;"-"&amp; TEXT(WEEKNUM(jaar_zip[[#This Row],[Datum]],21),"00")</f>
        <v>24-05</v>
      </c>
      <c r="L6061" s="101">
        <f>MONTH(jaar_zip[[#This Row],[Datum]])</f>
        <v>2</v>
      </c>
      <c r="M6061" s="101">
        <f>IF(ISNUMBER(jaar_zip[[#This Row],[etmaaltemperatuur]]),IF(jaar_zip[[#This Row],[etmaaltemperatuur]]&lt;stookgrens,stookgrens-jaar_zip[[#This Row],[etmaaltemperatuur]],0),"")</f>
        <v>11.7</v>
      </c>
      <c r="N6061" s="101">
        <f>IF(ISNUMBER(jaar_zip[[#This Row],[graaddagen]]),IF(OR(MONTH(jaar_zip[[#This Row],[Datum]])=1,MONTH(jaar_zip[[#This Row],[Datum]])=2,MONTH(jaar_zip[[#This Row],[Datum]])=11,MONTH(jaar_zip[[#This Row],[Datum]])=12),1.1,IF(OR(MONTH(jaar_zip[[#This Row],[Datum]])=3,MONTH(jaar_zip[[#This Row],[Datum]])=10),1,0.8))*jaar_zip[[#This Row],[graaddagen]],"")</f>
        <v>12.870000000000001</v>
      </c>
      <c r="O6061" s="101">
        <f>IF(ISNUMBER(jaar_zip[[#This Row],[etmaaltemperatuur]]),IF(jaar_zip[[#This Row],[etmaaltemperatuur]]&gt;stookgrens,jaar_zip[[#This Row],[etmaaltemperatuur]]-stookgrens,0),"")</f>
        <v>0</v>
      </c>
    </row>
    <row r="6062" spans="1:15" x14ac:dyDescent="0.25">
      <c r="A6062">
        <v>323</v>
      </c>
      <c r="B6062">
        <v>20240202</v>
      </c>
      <c r="C6062">
        <v>7.5</v>
      </c>
      <c r="D6062">
        <v>8.1999999999999993</v>
      </c>
      <c r="E6062">
        <v>435</v>
      </c>
      <c r="F6062">
        <v>0</v>
      </c>
      <c r="G6062">
        <v>1028.5</v>
      </c>
      <c r="H6062">
        <v>91</v>
      </c>
      <c r="I6062" s="101" t="s">
        <v>34</v>
      </c>
      <c r="J6062" s="1">
        <f>DATEVALUE(RIGHT(jaar_zip[[#This Row],[YYYYMMDD]],2)&amp;"-"&amp;MID(jaar_zip[[#This Row],[YYYYMMDD]],5,2)&amp;"-"&amp;LEFT(jaar_zip[[#This Row],[YYYYMMDD]],4))</f>
        <v>45324</v>
      </c>
      <c r="K6062" s="101" t="str">
        <f>IF(AND(VALUE(MONTH(jaar_zip[[#This Row],[Datum]]))=1,VALUE(WEEKNUM(jaar_zip[[#This Row],[Datum]],21))&gt;51),RIGHT(YEAR(jaar_zip[[#This Row],[Datum]])-1,2),RIGHT(YEAR(jaar_zip[[#This Row],[Datum]]),2))&amp;"-"&amp; TEXT(WEEKNUM(jaar_zip[[#This Row],[Datum]],21),"00")</f>
        <v>24-05</v>
      </c>
      <c r="L6062" s="101">
        <f>MONTH(jaar_zip[[#This Row],[Datum]])</f>
        <v>2</v>
      </c>
      <c r="M6062" s="101">
        <f>IF(ISNUMBER(jaar_zip[[#This Row],[etmaaltemperatuur]]),IF(jaar_zip[[#This Row],[etmaaltemperatuur]]&lt;stookgrens,stookgrens-jaar_zip[[#This Row],[etmaaltemperatuur]],0),"")</f>
        <v>9.8000000000000007</v>
      </c>
      <c r="N6062" s="101">
        <f>IF(ISNUMBER(jaar_zip[[#This Row],[graaddagen]]),IF(OR(MONTH(jaar_zip[[#This Row],[Datum]])=1,MONTH(jaar_zip[[#This Row],[Datum]])=2,MONTH(jaar_zip[[#This Row],[Datum]])=11,MONTH(jaar_zip[[#This Row],[Datum]])=12),1.1,IF(OR(MONTH(jaar_zip[[#This Row],[Datum]])=3,MONTH(jaar_zip[[#This Row],[Datum]])=10),1,0.8))*jaar_zip[[#This Row],[graaddagen]],"")</f>
        <v>10.780000000000001</v>
      </c>
      <c r="O6062" s="101">
        <f>IF(ISNUMBER(jaar_zip[[#This Row],[etmaaltemperatuur]]),IF(jaar_zip[[#This Row],[etmaaltemperatuur]]&gt;stookgrens,jaar_zip[[#This Row],[etmaaltemperatuur]]-stookgrens,0),"")</f>
        <v>0</v>
      </c>
    </row>
    <row r="6063" spans="1:15" x14ac:dyDescent="0.25">
      <c r="A6063">
        <v>323</v>
      </c>
      <c r="B6063">
        <v>20240203</v>
      </c>
      <c r="C6063">
        <v>7.6</v>
      </c>
      <c r="D6063">
        <v>10.4</v>
      </c>
      <c r="E6063">
        <v>299</v>
      </c>
      <c r="F6063">
        <v>0.8</v>
      </c>
      <c r="G6063">
        <v>1026.4000000000001</v>
      </c>
      <c r="H6063">
        <v>91</v>
      </c>
      <c r="I6063" s="101" t="s">
        <v>34</v>
      </c>
      <c r="J6063" s="1">
        <f>DATEVALUE(RIGHT(jaar_zip[[#This Row],[YYYYMMDD]],2)&amp;"-"&amp;MID(jaar_zip[[#This Row],[YYYYMMDD]],5,2)&amp;"-"&amp;LEFT(jaar_zip[[#This Row],[YYYYMMDD]],4))</f>
        <v>45325</v>
      </c>
      <c r="K6063" s="101" t="str">
        <f>IF(AND(VALUE(MONTH(jaar_zip[[#This Row],[Datum]]))=1,VALUE(WEEKNUM(jaar_zip[[#This Row],[Datum]],21))&gt;51),RIGHT(YEAR(jaar_zip[[#This Row],[Datum]])-1,2),RIGHT(YEAR(jaar_zip[[#This Row],[Datum]]),2))&amp;"-"&amp; TEXT(WEEKNUM(jaar_zip[[#This Row],[Datum]],21),"00")</f>
        <v>24-05</v>
      </c>
      <c r="L6063" s="101">
        <f>MONTH(jaar_zip[[#This Row],[Datum]])</f>
        <v>2</v>
      </c>
      <c r="M6063" s="101">
        <f>IF(ISNUMBER(jaar_zip[[#This Row],[etmaaltemperatuur]]),IF(jaar_zip[[#This Row],[etmaaltemperatuur]]&lt;stookgrens,stookgrens-jaar_zip[[#This Row],[etmaaltemperatuur]],0),"")</f>
        <v>7.6</v>
      </c>
      <c r="N6063" s="101">
        <f>IF(ISNUMBER(jaar_zip[[#This Row],[graaddagen]]),IF(OR(MONTH(jaar_zip[[#This Row],[Datum]])=1,MONTH(jaar_zip[[#This Row],[Datum]])=2,MONTH(jaar_zip[[#This Row],[Datum]])=11,MONTH(jaar_zip[[#This Row],[Datum]])=12),1.1,IF(OR(MONTH(jaar_zip[[#This Row],[Datum]])=3,MONTH(jaar_zip[[#This Row],[Datum]])=10),1,0.8))*jaar_zip[[#This Row],[graaddagen]],"")</f>
        <v>8.36</v>
      </c>
      <c r="O6063" s="101">
        <f>IF(ISNUMBER(jaar_zip[[#This Row],[etmaaltemperatuur]]),IF(jaar_zip[[#This Row],[etmaaltemperatuur]]&gt;stookgrens,jaar_zip[[#This Row],[etmaaltemperatuur]]-stookgrens,0),"")</f>
        <v>0</v>
      </c>
    </row>
    <row r="6064" spans="1:15" x14ac:dyDescent="0.25">
      <c r="A6064">
        <v>323</v>
      </c>
      <c r="B6064">
        <v>20240204</v>
      </c>
      <c r="C6064">
        <v>9.6999999999999993</v>
      </c>
      <c r="D6064">
        <v>10.7</v>
      </c>
      <c r="E6064">
        <v>486</v>
      </c>
      <c r="F6064">
        <v>-0.1</v>
      </c>
      <c r="G6064">
        <v>1022.9</v>
      </c>
      <c r="H6064">
        <v>89</v>
      </c>
      <c r="I6064" s="101" t="s">
        <v>34</v>
      </c>
      <c r="J6064" s="1">
        <f>DATEVALUE(RIGHT(jaar_zip[[#This Row],[YYYYMMDD]],2)&amp;"-"&amp;MID(jaar_zip[[#This Row],[YYYYMMDD]],5,2)&amp;"-"&amp;LEFT(jaar_zip[[#This Row],[YYYYMMDD]],4))</f>
        <v>45326</v>
      </c>
      <c r="K6064" s="101" t="str">
        <f>IF(AND(VALUE(MONTH(jaar_zip[[#This Row],[Datum]]))=1,VALUE(WEEKNUM(jaar_zip[[#This Row],[Datum]],21))&gt;51),RIGHT(YEAR(jaar_zip[[#This Row],[Datum]])-1,2),RIGHT(YEAR(jaar_zip[[#This Row],[Datum]]),2))&amp;"-"&amp; TEXT(WEEKNUM(jaar_zip[[#This Row],[Datum]],21),"00")</f>
        <v>24-05</v>
      </c>
      <c r="L6064" s="101">
        <f>MONTH(jaar_zip[[#This Row],[Datum]])</f>
        <v>2</v>
      </c>
      <c r="M6064" s="101">
        <f>IF(ISNUMBER(jaar_zip[[#This Row],[etmaaltemperatuur]]),IF(jaar_zip[[#This Row],[etmaaltemperatuur]]&lt;stookgrens,stookgrens-jaar_zip[[#This Row],[etmaaltemperatuur]],0),"")</f>
        <v>7.3000000000000007</v>
      </c>
      <c r="N6064" s="101">
        <f>IF(ISNUMBER(jaar_zip[[#This Row],[graaddagen]]),IF(OR(MONTH(jaar_zip[[#This Row],[Datum]])=1,MONTH(jaar_zip[[#This Row],[Datum]])=2,MONTH(jaar_zip[[#This Row],[Datum]])=11,MONTH(jaar_zip[[#This Row],[Datum]])=12),1.1,IF(OR(MONTH(jaar_zip[[#This Row],[Datum]])=3,MONTH(jaar_zip[[#This Row],[Datum]])=10),1,0.8))*jaar_zip[[#This Row],[graaddagen]],"")</f>
        <v>8.0300000000000011</v>
      </c>
      <c r="O6064" s="101">
        <f>IF(ISNUMBER(jaar_zip[[#This Row],[etmaaltemperatuur]]),IF(jaar_zip[[#This Row],[etmaaltemperatuur]]&gt;stookgrens,jaar_zip[[#This Row],[etmaaltemperatuur]]-stookgrens,0),"")</f>
        <v>0</v>
      </c>
    </row>
    <row r="6065" spans="1:15" x14ac:dyDescent="0.25">
      <c r="A6065">
        <v>323</v>
      </c>
      <c r="B6065">
        <v>20240205</v>
      </c>
      <c r="C6065">
        <v>10.1</v>
      </c>
      <c r="D6065">
        <v>9.4</v>
      </c>
      <c r="E6065">
        <v>385</v>
      </c>
      <c r="F6065">
        <v>0.4</v>
      </c>
      <c r="G6065">
        <v>1019.3</v>
      </c>
      <c r="H6065">
        <v>86</v>
      </c>
      <c r="I6065" s="101" t="s">
        <v>34</v>
      </c>
      <c r="J6065" s="1">
        <f>DATEVALUE(RIGHT(jaar_zip[[#This Row],[YYYYMMDD]],2)&amp;"-"&amp;MID(jaar_zip[[#This Row],[YYYYMMDD]],5,2)&amp;"-"&amp;LEFT(jaar_zip[[#This Row],[YYYYMMDD]],4))</f>
        <v>45327</v>
      </c>
      <c r="K6065" s="101" t="str">
        <f>IF(AND(VALUE(MONTH(jaar_zip[[#This Row],[Datum]]))=1,VALUE(WEEKNUM(jaar_zip[[#This Row],[Datum]],21))&gt;51),RIGHT(YEAR(jaar_zip[[#This Row],[Datum]])-1,2),RIGHT(YEAR(jaar_zip[[#This Row],[Datum]]),2))&amp;"-"&amp; TEXT(WEEKNUM(jaar_zip[[#This Row],[Datum]],21),"00")</f>
        <v>24-06</v>
      </c>
      <c r="L6065" s="101">
        <f>MONTH(jaar_zip[[#This Row],[Datum]])</f>
        <v>2</v>
      </c>
      <c r="M6065" s="101">
        <f>IF(ISNUMBER(jaar_zip[[#This Row],[etmaaltemperatuur]]),IF(jaar_zip[[#This Row],[etmaaltemperatuur]]&lt;stookgrens,stookgrens-jaar_zip[[#This Row],[etmaaltemperatuur]],0),"")</f>
        <v>8.6</v>
      </c>
      <c r="N6065" s="101">
        <f>IF(ISNUMBER(jaar_zip[[#This Row],[graaddagen]]),IF(OR(MONTH(jaar_zip[[#This Row],[Datum]])=1,MONTH(jaar_zip[[#This Row],[Datum]])=2,MONTH(jaar_zip[[#This Row],[Datum]])=11,MONTH(jaar_zip[[#This Row],[Datum]])=12),1.1,IF(OR(MONTH(jaar_zip[[#This Row],[Datum]])=3,MONTH(jaar_zip[[#This Row],[Datum]])=10),1,0.8))*jaar_zip[[#This Row],[graaddagen]],"")</f>
        <v>9.4600000000000009</v>
      </c>
      <c r="O6065" s="101">
        <f>IF(ISNUMBER(jaar_zip[[#This Row],[etmaaltemperatuur]]),IF(jaar_zip[[#This Row],[etmaaltemperatuur]]&gt;stookgrens,jaar_zip[[#This Row],[etmaaltemperatuur]]-stookgrens,0),"")</f>
        <v>0</v>
      </c>
    </row>
    <row r="6066" spans="1:15" x14ac:dyDescent="0.25">
      <c r="A6066">
        <v>323</v>
      </c>
      <c r="B6066">
        <v>20240206</v>
      </c>
      <c r="C6066">
        <v>11.6</v>
      </c>
      <c r="D6066">
        <v>11.2</v>
      </c>
      <c r="E6066">
        <v>331</v>
      </c>
      <c r="F6066">
        <v>8.1</v>
      </c>
      <c r="G6066">
        <v>1009.6</v>
      </c>
      <c r="H6066">
        <v>84</v>
      </c>
      <c r="I6066" s="101" t="s">
        <v>34</v>
      </c>
      <c r="J6066" s="1">
        <f>DATEVALUE(RIGHT(jaar_zip[[#This Row],[YYYYMMDD]],2)&amp;"-"&amp;MID(jaar_zip[[#This Row],[YYYYMMDD]],5,2)&amp;"-"&amp;LEFT(jaar_zip[[#This Row],[YYYYMMDD]],4))</f>
        <v>45328</v>
      </c>
      <c r="K6066" s="101" t="str">
        <f>IF(AND(VALUE(MONTH(jaar_zip[[#This Row],[Datum]]))=1,VALUE(WEEKNUM(jaar_zip[[#This Row],[Datum]],21))&gt;51),RIGHT(YEAR(jaar_zip[[#This Row],[Datum]])-1,2),RIGHT(YEAR(jaar_zip[[#This Row],[Datum]]),2))&amp;"-"&amp; TEXT(WEEKNUM(jaar_zip[[#This Row],[Datum]],21),"00")</f>
        <v>24-06</v>
      </c>
      <c r="L6066" s="101">
        <f>MONTH(jaar_zip[[#This Row],[Datum]])</f>
        <v>2</v>
      </c>
      <c r="M6066" s="101">
        <f>IF(ISNUMBER(jaar_zip[[#This Row],[etmaaltemperatuur]]),IF(jaar_zip[[#This Row],[etmaaltemperatuur]]&lt;stookgrens,stookgrens-jaar_zip[[#This Row],[etmaaltemperatuur]],0),"")</f>
        <v>6.8000000000000007</v>
      </c>
      <c r="N6066" s="101">
        <f>IF(ISNUMBER(jaar_zip[[#This Row],[graaddagen]]),IF(OR(MONTH(jaar_zip[[#This Row],[Datum]])=1,MONTH(jaar_zip[[#This Row],[Datum]])=2,MONTH(jaar_zip[[#This Row],[Datum]])=11,MONTH(jaar_zip[[#This Row],[Datum]])=12),1.1,IF(OR(MONTH(jaar_zip[[#This Row],[Datum]])=3,MONTH(jaar_zip[[#This Row],[Datum]])=10),1,0.8))*jaar_zip[[#This Row],[graaddagen]],"")</f>
        <v>7.4800000000000013</v>
      </c>
      <c r="O6066" s="101">
        <f>IF(ISNUMBER(jaar_zip[[#This Row],[etmaaltemperatuur]]),IF(jaar_zip[[#This Row],[etmaaltemperatuur]]&gt;stookgrens,jaar_zip[[#This Row],[etmaaltemperatuur]]-stookgrens,0),"")</f>
        <v>0</v>
      </c>
    </row>
    <row r="6067" spans="1:15" x14ac:dyDescent="0.25">
      <c r="A6067">
        <v>323</v>
      </c>
      <c r="B6067">
        <v>20240207</v>
      </c>
      <c r="C6067">
        <v>2.8</v>
      </c>
      <c r="D6067">
        <v>5.0999999999999996</v>
      </c>
      <c r="E6067">
        <v>387</v>
      </c>
      <c r="F6067">
        <v>12.4</v>
      </c>
      <c r="G6067">
        <v>1005.3</v>
      </c>
      <c r="H6067">
        <v>90</v>
      </c>
      <c r="I6067" s="101" t="s">
        <v>34</v>
      </c>
      <c r="J6067" s="1">
        <f>DATEVALUE(RIGHT(jaar_zip[[#This Row],[YYYYMMDD]],2)&amp;"-"&amp;MID(jaar_zip[[#This Row],[YYYYMMDD]],5,2)&amp;"-"&amp;LEFT(jaar_zip[[#This Row],[YYYYMMDD]],4))</f>
        <v>45329</v>
      </c>
      <c r="K6067" s="101" t="str">
        <f>IF(AND(VALUE(MONTH(jaar_zip[[#This Row],[Datum]]))=1,VALUE(WEEKNUM(jaar_zip[[#This Row],[Datum]],21))&gt;51),RIGHT(YEAR(jaar_zip[[#This Row],[Datum]])-1,2),RIGHT(YEAR(jaar_zip[[#This Row],[Datum]]),2))&amp;"-"&amp; TEXT(WEEKNUM(jaar_zip[[#This Row],[Datum]],21),"00")</f>
        <v>24-06</v>
      </c>
      <c r="L6067" s="101">
        <f>MONTH(jaar_zip[[#This Row],[Datum]])</f>
        <v>2</v>
      </c>
      <c r="M6067" s="101">
        <f>IF(ISNUMBER(jaar_zip[[#This Row],[etmaaltemperatuur]]),IF(jaar_zip[[#This Row],[etmaaltemperatuur]]&lt;stookgrens,stookgrens-jaar_zip[[#This Row],[etmaaltemperatuur]],0),"")</f>
        <v>12.9</v>
      </c>
      <c r="N6067" s="101">
        <f>IF(ISNUMBER(jaar_zip[[#This Row],[graaddagen]]),IF(OR(MONTH(jaar_zip[[#This Row],[Datum]])=1,MONTH(jaar_zip[[#This Row],[Datum]])=2,MONTH(jaar_zip[[#This Row],[Datum]])=11,MONTH(jaar_zip[[#This Row],[Datum]])=12),1.1,IF(OR(MONTH(jaar_zip[[#This Row],[Datum]])=3,MONTH(jaar_zip[[#This Row],[Datum]])=10),1,0.8))*jaar_zip[[#This Row],[graaddagen]],"")</f>
        <v>14.190000000000001</v>
      </c>
      <c r="O6067" s="101">
        <f>IF(ISNUMBER(jaar_zip[[#This Row],[etmaaltemperatuur]]),IF(jaar_zip[[#This Row],[etmaaltemperatuur]]&gt;stookgrens,jaar_zip[[#This Row],[etmaaltemperatuur]]-stookgrens,0),"")</f>
        <v>0</v>
      </c>
    </row>
    <row r="6068" spans="1:15" x14ac:dyDescent="0.25">
      <c r="A6068">
        <v>323</v>
      </c>
      <c r="B6068">
        <v>20240208</v>
      </c>
      <c r="C6068">
        <v>4.3</v>
      </c>
      <c r="D6068">
        <v>6.3</v>
      </c>
      <c r="E6068">
        <v>106</v>
      </c>
      <c r="F6068">
        <v>21.1</v>
      </c>
      <c r="G6068">
        <v>994.9</v>
      </c>
      <c r="H6068">
        <v>96</v>
      </c>
      <c r="I6068" s="101" t="s">
        <v>34</v>
      </c>
      <c r="J6068" s="1">
        <f>DATEVALUE(RIGHT(jaar_zip[[#This Row],[YYYYMMDD]],2)&amp;"-"&amp;MID(jaar_zip[[#This Row],[YYYYMMDD]],5,2)&amp;"-"&amp;LEFT(jaar_zip[[#This Row],[YYYYMMDD]],4))</f>
        <v>45330</v>
      </c>
      <c r="K6068" s="101" t="str">
        <f>IF(AND(VALUE(MONTH(jaar_zip[[#This Row],[Datum]]))=1,VALUE(WEEKNUM(jaar_zip[[#This Row],[Datum]],21))&gt;51),RIGHT(YEAR(jaar_zip[[#This Row],[Datum]])-1,2),RIGHT(YEAR(jaar_zip[[#This Row],[Datum]]),2))&amp;"-"&amp; TEXT(WEEKNUM(jaar_zip[[#This Row],[Datum]],21),"00")</f>
        <v>24-06</v>
      </c>
      <c r="L6068" s="101">
        <f>MONTH(jaar_zip[[#This Row],[Datum]])</f>
        <v>2</v>
      </c>
      <c r="M6068" s="101">
        <f>IF(ISNUMBER(jaar_zip[[#This Row],[etmaaltemperatuur]]),IF(jaar_zip[[#This Row],[etmaaltemperatuur]]&lt;stookgrens,stookgrens-jaar_zip[[#This Row],[etmaaltemperatuur]],0),"")</f>
        <v>11.7</v>
      </c>
      <c r="N6068" s="101">
        <f>IF(ISNUMBER(jaar_zip[[#This Row],[graaddagen]]),IF(OR(MONTH(jaar_zip[[#This Row],[Datum]])=1,MONTH(jaar_zip[[#This Row],[Datum]])=2,MONTH(jaar_zip[[#This Row],[Datum]])=11,MONTH(jaar_zip[[#This Row],[Datum]])=12),1.1,IF(OR(MONTH(jaar_zip[[#This Row],[Datum]])=3,MONTH(jaar_zip[[#This Row],[Datum]])=10),1,0.8))*jaar_zip[[#This Row],[graaddagen]],"")</f>
        <v>12.870000000000001</v>
      </c>
      <c r="O6068" s="101">
        <f>IF(ISNUMBER(jaar_zip[[#This Row],[etmaaltemperatuur]]),IF(jaar_zip[[#This Row],[etmaaltemperatuur]]&gt;stookgrens,jaar_zip[[#This Row],[etmaaltemperatuur]]-stookgrens,0),"")</f>
        <v>0</v>
      </c>
    </row>
    <row r="6069" spans="1:15" x14ac:dyDescent="0.25">
      <c r="A6069">
        <v>323</v>
      </c>
      <c r="B6069">
        <v>20240209</v>
      </c>
      <c r="C6069">
        <v>5.5</v>
      </c>
      <c r="D6069">
        <v>11.4</v>
      </c>
      <c r="E6069">
        <v>358</v>
      </c>
      <c r="F6069">
        <v>3</v>
      </c>
      <c r="G6069">
        <v>983</v>
      </c>
      <c r="H6069">
        <v>85</v>
      </c>
      <c r="I6069" s="101" t="s">
        <v>34</v>
      </c>
      <c r="J6069" s="1">
        <f>DATEVALUE(RIGHT(jaar_zip[[#This Row],[YYYYMMDD]],2)&amp;"-"&amp;MID(jaar_zip[[#This Row],[YYYYMMDD]],5,2)&amp;"-"&amp;LEFT(jaar_zip[[#This Row],[YYYYMMDD]],4))</f>
        <v>45331</v>
      </c>
      <c r="K6069" s="101" t="str">
        <f>IF(AND(VALUE(MONTH(jaar_zip[[#This Row],[Datum]]))=1,VALUE(WEEKNUM(jaar_zip[[#This Row],[Datum]],21))&gt;51),RIGHT(YEAR(jaar_zip[[#This Row],[Datum]])-1,2),RIGHT(YEAR(jaar_zip[[#This Row],[Datum]]),2))&amp;"-"&amp; TEXT(WEEKNUM(jaar_zip[[#This Row],[Datum]],21),"00")</f>
        <v>24-06</v>
      </c>
      <c r="L6069" s="101">
        <f>MONTH(jaar_zip[[#This Row],[Datum]])</f>
        <v>2</v>
      </c>
      <c r="M6069" s="101">
        <f>IF(ISNUMBER(jaar_zip[[#This Row],[etmaaltemperatuur]]),IF(jaar_zip[[#This Row],[etmaaltemperatuur]]&lt;stookgrens,stookgrens-jaar_zip[[#This Row],[etmaaltemperatuur]],0),"")</f>
        <v>6.6</v>
      </c>
      <c r="N6069" s="101">
        <f>IF(ISNUMBER(jaar_zip[[#This Row],[graaddagen]]),IF(OR(MONTH(jaar_zip[[#This Row],[Datum]])=1,MONTH(jaar_zip[[#This Row],[Datum]])=2,MONTH(jaar_zip[[#This Row],[Datum]])=11,MONTH(jaar_zip[[#This Row],[Datum]])=12),1.1,IF(OR(MONTH(jaar_zip[[#This Row],[Datum]])=3,MONTH(jaar_zip[[#This Row],[Datum]])=10),1,0.8))*jaar_zip[[#This Row],[graaddagen]],"")</f>
        <v>7.26</v>
      </c>
      <c r="O6069" s="101">
        <f>IF(ISNUMBER(jaar_zip[[#This Row],[etmaaltemperatuur]]),IF(jaar_zip[[#This Row],[etmaaltemperatuur]]&gt;stookgrens,jaar_zip[[#This Row],[etmaaltemperatuur]]-stookgrens,0),"")</f>
        <v>0</v>
      </c>
    </row>
    <row r="6070" spans="1:15" x14ac:dyDescent="0.25">
      <c r="A6070">
        <v>323</v>
      </c>
      <c r="B6070">
        <v>20240210</v>
      </c>
      <c r="C6070">
        <v>3</v>
      </c>
      <c r="D6070">
        <v>10.4</v>
      </c>
      <c r="E6070">
        <v>396</v>
      </c>
      <c r="F6070">
        <v>1.2</v>
      </c>
      <c r="G6070">
        <v>985.4</v>
      </c>
      <c r="H6070">
        <v>91</v>
      </c>
      <c r="I6070" s="101" t="s">
        <v>34</v>
      </c>
      <c r="J6070" s="1">
        <f>DATEVALUE(RIGHT(jaar_zip[[#This Row],[YYYYMMDD]],2)&amp;"-"&amp;MID(jaar_zip[[#This Row],[YYYYMMDD]],5,2)&amp;"-"&amp;LEFT(jaar_zip[[#This Row],[YYYYMMDD]],4))</f>
        <v>45332</v>
      </c>
      <c r="K6070" s="101" t="str">
        <f>IF(AND(VALUE(MONTH(jaar_zip[[#This Row],[Datum]]))=1,VALUE(WEEKNUM(jaar_zip[[#This Row],[Datum]],21))&gt;51),RIGHT(YEAR(jaar_zip[[#This Row],[Datum]])-1,2),RIGHT(YEAR(jaar_zip[[#This Row],[Datum]]),2))&amp;"-"&amp; TEXT(WEEKNUM(jaar_zip[[#This Row],[Datum]],21),"00")</f>
        <v>24-06</v>
      </c>
      <c r="L6070" s="101">
        <f>MONTH(jaar_zip[[#This Row],[Datum]])</f>
        <v>2</v>
      </c>
      <c r="M6070" s="101">
        <f>IF(ISNUMBER(jaar_zip[[#This Row],[etmaaltemperatuur]]),IF(jaar_zip[[#This Row],[etmaaltemperatuur]]&lt;stookgrens,stookgrens-jaar_zip[[#This Row],[etmaaltemperatuur]],0),"")</f>
        <v>7.6</v>
      </c>
      <c r="N6070" s="101">
        <f>IF(ISNUMBER(jaar_zip[[#This Row],[graaddagen]]),IF(OR(MONTH(jaar_zip[[#This Row],[Datum]])=1,MONTH(jaar_zip[[#This Row],[Datum]])=2,MONTH(jaar_zip[[#This Row],[Datum]])=11,MONTH(jaar_zip[[#This Row],[Datum]])=12),1.1,IF(OR(MONTH(jaar_zip[[#This Row],[Datum]])=3,MONTH(jaar_zip[[#This Row],[Datum]])=10),1,0.8))*jaar_zip[[#This Row],[graaddagen]],"")</f>
        <v>8.36</v>
      </c>
      <c r="O6070" s="101">
        <f>IF(ISNUMBER(jaar_zip[[#This Row],[etmaaltemperatuur]]),IF(jaar_zip[[#This Row],[etmaaltemperatuur]]&gt;stookgrens,jaar_zip[[#This Row],[etmaaltemperatuur]]-stookgrens,0),"")</f>
        <v>0</v>
      </c>
    </row>
    <row r="6071" spans="1:15" x14ac:dyDescent="0.25">
      <c r="A6071">
        <v>323</v>
      </c>
      <c r="B6071">
        <v>20240211</v>
      </c>
      <c r="C6071">
        <v>3</v>
      </c>
      <c r="D6071">
        <v>8.1999999999999993</v>
      </c>
      <c r="E6071">
        <v>290</v>
      </c>
      <c r="F6071">
        <v>1.4</v>
      </c>
      <c r="G6071">
        <v>991.1</v>
      </c>
      <c r="H6071">
        <v>94</v>
      </c>
      <c r="I6071" s="101" t="s">
        <v>34</v>
      </c>
      <c r="J6071" s="1">
        <f>DATEVALUE(RIGHT(jaar_zip[[#This Row],[YYYYMMDD]],2)&amp;"-"&amp;MID(jaar_zip[[#This Row],[YYYYMMDD]],5,2)&amp;"-"&amp;LEFT(jaar_zip[[#This Row],[YYYYMMDD]],4))</f>
        <v>45333</v>
      </c>
      <c r="K6071" s="101" t="str">
        <f>IF(AND(VALUE(MONTH(jaar_zip[[#This Row],[Datum]]))=1,VALUE(WEEKNUM(jaar_zip[[#This Row],[Datum]],21))&gt;51),RIGHT(YEAR(jaar_zip[[#This Row],[Datum]])-1,2),RIGHT(YEAR(jaar_zip[[#This Row],[Datum]]),2))&amp;"-"&amp; TEXT(WEEKNUM(jaar_zip[[#This Row],[Datum]],21),"00")</f>
        <v>24-06</v>
      </c>
      <c r="L6071" s="101">
        <f>MONTH(jaar_zip[[#This Row],[Datum]])</f>
        <v>2</v>
      </c>
      <c r="M6071" s="101">
        <f>IF(ISNUMBER(jaar_zip[[#This Row],[etmaaltemperatuur]]),IF(jaar_zip[[#This Row],[etmaaltemperatuur]]&lt;stookgrens,stookgrens-jaar_zip[[#This Row],[etmaaltemperatuur]],0),"")</f>
        <v>9.8000000000000007</v>
      </c>
      <c r="N6071" s="101">
        <f>IF(ISNUMBER(jaar_zip[[#This Row],[graaddagen]]),IF(OR(MONTH(jaar_zip[[#This Row],[Datum]])=1,MONTH(jaar_zip[[#This Row],[Datum]])=2,MONTH(jaar_zip[[#This Row],[Datum]])=11,MONTH(jaar_zip[[#This Row],[Datum]])=12),1.1,IF(OR(MONTH(jaar_zip[[#This Row],[Datum]])=3,MONTH(jaar_zip[[#This Row],[Datum]])=10),1,0.8))*jaar_zip[[#This Row],[graaddagen]],"")</f>
        <v>10.780000000000001</v>
      </c>
      <c r="O6071" s="101">
        <f>IF(ISNUMBER(jaar_zip[[#This Row],[etmaaltemperatuur]]),IF(jaar_zip[[#This Row],[etmaaltemperatuur]]&gt;stookgrens,jaar_zip[[#This Row],[etmaaltemperatuur]]-stookgrens,0),"")</f>
        <v>0</v>
      </c>
    </row>
    <row r="6072" spans="1:15" x14ac:dyDescent="0.25">
      <c r="A6072">
        <v>323</v>
      </c>
      <c r="B6072">
        <v>20240212</v>
      </c>
      <c r="C6072">
        <v>3.9</v>
      </c>
      <c r="D6072">
        <v>6.3</v>
      </c>
      <c r="E6072">
        <v>679</v>
      </c>
      <c r="F6072">
        <v>0.3</v>
      </c>
      <c r="G6072">
        <v>1005.8</v>
      </c>
      <c r="H6072">
        <v>91</v>
      </c>
      <c r="I6072" s="101" t="s">
        <v>34</v>
      </c>
      <c r="J6072" s="1">
        <f>DATEVALUE(RIGHT(jaar_zip[[#This Row],[YYYYMMDD]],2)&amp;"-"&amp;MID(jaar_zip[[#This Row],[YYYYMMDD]],5,2)&amp;"-"&amp;LEFT(jaar_zip[[#This Row],[YYYYMMDD]],4))</f>
        <v>45334</v>
      </c>
      <c r="K6072" s="101" t="str">
        <f>IF(AND(VALUE(MONTH(jaar_zip[[#This Row],[Datum]]))=1,VALUE(WEEKNUM(jaar_zip[[#This Row],[Datum]],21))&gt;51),RIGHT(YEAR(jaar_zip[[#This Row],[Datum]])-1,2),RIGHT(YEAR(jaar_zip[[#This Row],[Datum]]),2))&amp;"-"&amp; TEXT(WEEKNUM(jaar_zip[[#This Row],[Datum]],21),"00")</f>
        <v>24-07</v>
      </c>
      <c r="L6072" s="101">
        <f>MONTH(jaar_zip[[#This Row],[Datum]])</f>
        <v>2</v>
      </c>
      <c r="M6072" s="101">
        <f>IF(ISNUMBER(jaar_zip[[#This Row],[etmaaltemperatuur]]),IF(jaar_zip[[#This Row],[etmaaltemperatuur]]&lt;stookgrens,stookgrens-jaar_zip[[#This Row],[etmaaltemperatuur]],0),"")</f>
        <v>11.7</v>
      </c>
      <c r="N6072" s="101">
        <f>IF(ISNUMBER(jaar_zip[[#This Row],[graaddagen]]),IF(OR(MONTH(jaar_zip[[#This Row],[Datum]])=1,MONTH(jaar_zip[[#This Row],[Datum]])=2,MONTH(jaar_zip[[#This Row],[Datum]])=11,MONTH(jaar_zip[[#This Row],[Datum]])=12),1.1,IF(OR(MONTH(jaar_zip[[#This Row],[Datum]])=3,MONTH(jaar_zip[[#This Row],[Datum]])=10),1,0.8))*jaar_zip[[#This Row],[graaddagen]],"")</f>
        <v>12.870000000000001</v>
      </c>
      <c r="O6072" s="101">
        <f>IF(ISNUMBER(jaar_zip[[#This Row],[etmaaltemperatuur]]),IF(jaar_zip[[#This Row],[etmaaltemperatuur]]&gt;stookgrens,jaar_zip[[#This Row],[etmaaltemperatuur]]-stookgrens,0),"")</f>
        <v>0</v>
      </c>
    </row>
    <row r="6073" spans="1:15" x14ac:dyDescent="0.25">
      <c r="A6073">
        <v>323</v>
      </c>
      <c r="B6073">
        <v>20240213</v>
      </c>
      <c r="C6073">
        <v>5.0999999999999996</v>
      </c>
      <c r="D6073">
        <v>7</v>
      </c>
      <c r="E6073">
        <v>507</v>
      </c>
      <c r="F6073">
        <v>0.9</v>
      </c>
      <c r="G6073">
        <v>1014.9</v>
      </c>
      <c r="H6073">
        <v>85</v>
      </c>
      <c r="I6073" s="101" t="s">
        <v>34</v>
      </c>
      <c r="J6073" s="1">
        <f>DATEVALUE(RIGHT(jaar_zip[[#This Row],[YYYYMMDD]],2)&amp;"-"&amp;MID(jaar_zip[[#This Row],[YYYYMMDD]],5,2)&amp;"-"&amp;LEFT(jaar_zip[[#This Row],[YYYYMMDD]],4))</f>
        <v>45335</v>
      </c>
      <c r="K6073" s="101" t="str">
        <f>IF(AND(VALUE(MONTH(jaar_zip[[#This Row],[Datum]]))=1,VALUE(WEEKNUM(jaar_zip[[#This Row],[Datum]],21))&gt;51),RIGHT(YEAR(jaar_zip[[#This Row],[Datum]])-1,2),RIGHT(YEAR(jaar_zip[[#This Row],[Datum]]),2))&amp;"-"&amp; TEXT(WEEKNUM(jaar_zip[[#This Row],[Datum]],21),"00")</f>
        <v>24-07</v>
      </c>
      <c r="L6073" s="101">
        <f>MONTH(jaar_zip[[#This Row],[Datum]])</f>
        <v>2</v>
      </c>
      <c r="M6073" s="101">
        <f>IF(ISNUMBER(jaar_zip[[#This Row],[etmaaltemperatuur]]),IF(jaar_zip[[#This Row],[etmaaltemperatuur]]&lt;stookgrens,stookgrens-jaar_zip[[#This Row],[etmaaltemperatuur]],0),"")</f>
        <v>11</v>
      </c>
      <c r="N6073" s="101">
        <f>IF(ISNUMBER(jaar_zip[[#This Row],[graaddagen]]),IF(OR(MONTH(jaar_zip[[#This Row],[Datum]])=1,MONTH(jaar_zip[[#This Row],[Datum]])=2,MONTH(jaar_zip[[#This Row],[Datum]])=11,MONTH(jaar_zip[[#This Row],[Datum]])=12),1.1,IF(OR(MONTH(jaar_zip[[#This Row],[Datum]])=3,MONTH(jaar_zip[[#This Row],[Datum]])=10),1,0.8))*jaar_zip[[#This Row],[graaddagen]],"")</f>
        <v>12.100000000000001</v>
      </c>
      <c r="O6073" s="101">
        <f>IF(ISNUMBER(jaar_zip[[#This Row],[etmaaltemperatuur]]),IF(jaar_zip[[#This Row],[etmaaltemperatuur]]&gt;stookgrens,jaar_zip[[#This Row],[etmaaltemperatuur]]-stookgrens,0),"")</f>
        <v>0</v>
      </c>
    </row>
    <row r="6074" spans="1:15" x14ac:dyDescent="0.25">
      <c r="A6074">
        <v>323</v>
      </c>
      <c r="B6074">
        <v>20240214</v>
      </c>
      <c r="C6074">
        <v>5.8</v>
      </c>
      <c r="D6074">
        <v>11.4</v>
      </c>
      <c r="E6074">
        <v>148</v>
      </c>
      <c r="F6074">
        <v>4.8</v>
      </c>
      <c r="G6074">
        <v>1015</v>
      </c>
      <c r="H6074">
        <v>96</v>
      </c>
      <c r="I6074" s="101" t="s">
        <v>34</v>
      </c>
      <c r="J6074" s="1">
        <f>DATEVALUE(RIGHT(jaar_zip[[#This Row],[YYYYMMDD]],2)&amp;"-"&amp;MID(jaar_zip[[#This Row],[YYYYMMDD]],5,2)&amp;"-"&amp;LEFT(jaar_zip[[#This Row],[YYYYMMDD]],4))</f>
        <v>45336</v>
      </c>
      <c r="K6074" s="101" t="str">
        <f>IF(AND(VALUE(MONTH(jaar_zip[[#This Row],[Datum]]))=1,VALUE(WEEKNUM(jaar_zip[[#This Row],[Datum]],21))&gt;51),RIGHT(YEAR(jaar_zip[[#This Row],[Datum]])-1,2),RIGHT(YEAR(jaar_zip[[#This Row],[Datum]]),2))&amp;"-"&amp; TEXT(WEEKNUM(jaar_zip[[#This Row],[Datum]],21),"00")</f>
        <v>24-07</v>
      </c>
      <c r="L6074" s="101">
        <f>MONTH(jaar_zip[[#This Row],[Datum]])</f>
        <v>2</v>
      </c>
      <c r="M6074" s="101">
        <f>IF(ISNUMBER(jaar_zip[[#This Row],[etmaaltemperatuur]]),IF(jaar_zip[[#This Row],[etmaaltemperatuur]]&lt;stookgrens,stookgrens-jaar_zip[[#This Row],[etmaaltemperatuur]],0),"")</f>
        <v>6.6</v>
      </c>
      <c r="N6074" s="101">
        <f>IF(ISNUMBER(jaar_zip[[#This Row],[graaddagen]]),IF(OR(MONTH(jaar_zip[[#This Row],[Datum]])=1,MONTH(jaar_zip[[#This Row],[Datum]])=2,MONTH(jaar_zip[[#This Row],[Datum]])=11,MONTH(jaar_zip[[#This Row],[Datum]])=12),1.1,IF(OR(MONTH(jaar_zip[[#This Row],[Datum]])=3,MONTH(jaar_zip[[#This Row],[Datum]])=10),1,0.8))*jaar_zip[[#This Row],[graaddagen]],"")</f>
        <v>7.26</v>
      </c>
      <c r="O6074" s="101">
        <f>IF(ISNUMBER(jaar_zip[[#This Row],[etmaaltemperatuur]]),IF(jaar_zip[[#This Row],[etmaaltemperatuur]]&gt;stookgrens,jaar_zip[[#This Row],[etmaaltemperatuur]]-stookgrens,0),"")</f>
        <v>0</v>
      </c>
    </row>
    <row r="6075" spans="1:15" x14ac:dyDescent="0.25">
      <c r="A6075">
        <v>323</v>
      </c>
      <c r="B6075">
        <v>20240215</v>
      </c>
      <c r="C6075">
        <v>4.3</v>
      </c>
      <c r="D6075">
        <v>13.4</v>
      </c>
      <c r="E6075">
        <v>602</v>
      </c>
      <c r="F6075">
        <v>5.5</v>
      </c>
      <c r="G6075">
        <v>1011.9</v>
      </c>
      <c r="H6075">
        <v>83</v>
      </c>
      <c r="I6075" s="101" t="s">
        <v>34</v>
      </c>
      <c r="J6075" s="1">
        <f>DATEVALUE(RIGHT(jaar_zip[[#This Row],[YYYYMMDD]],2)&amp;"-"&amp;MID(jaar_zip[[#This Row],[YYYYMMDD]],5,2)&amp;"-"&amp;LEFT(jaar_zip[[#This Row],[YYYYMMDD]],4))</f>
        <v>45337</v>
      </c>
      <c r="K6075" s="101" t="str">
        <f>IF(AND(VALUE(MONTH(jaar_zip[[#This Row],[Datum]]))=1,VALUE(WEEKNUM(jaar_zip[[#This Row],[Datum]],21))&gt;51),RIGHT(YEAR(jaar_zip[[#This Row],[Datum]])-1,2),RIGHT(YEAR(jaar_zip[[#This Row],[Datum]]),2))&amp;"-"&amp; TEXT(WEEKNUM(jaar_zip[[#This Row],[Datum]],21),"00")</f>
        <v>24-07</v>
      </c>
      <c r="L6075" s="101">
        <f>MONTH(jaar_zip[[#This Row],[Datum]])</f>
        <v>2</v>
      </c>
      <c r="M6075" s="101">
        <f>IF(ISNUMBER(jaar_zip[[#This Row],[etmaaltemperatuur]]),IF(jaar_zip[[#This Row],[etmaaltemperatuur]]&lt;stookgrens,stookgrens-jaar_zip[[#This Row],[etmaaltemperatuur]],0),"")</f>
        <v>4.5999999999999996</v>
      </c>
      <c r="N6075" s="101">
        <f>IF(ISNUMBER(jaar_zip[[#This Row],[graaddagen]]),IF(OR(MONTH(jaar_zip[[#This Row],[Datum]])=1,MONTH(jaar_zip[[#This Row],[Datum]])=2,MONTH(jaar_zip[[#This Row],[Datum]])=11,MONTH(jaar_zip[[#This Row],[Datum]])=12),1.1,IF(OR(MONTH(jaar_zip[[#This Row],[Datum]])=3,MONTH(jaar_zip[[#This Row],[Datum]])=10),1,0.8))*jaar_zip[[#This Row],[graaddagen]],"")</f>
        <v>5.0599999999999996</v>
      </c>
      <c r="O6075" s="101">
        <f>IF(ISNUMBER(jaar_zip[[#This Row],[etmaaltemperatuur]]),IF(jaar_zip[[#This Row],[etmaaltemperatuur]]&gt;stookgrens,jaar_zip[[#This Row],[etmaaltemperatuur]]-stookgrens,0),"")</f>
        <v>0</v>
      </c>
    </row>
    <row r="6076" spans="1:15" x14ac:dyDescent="0.25">
      <c r="A6076">
        <v>323</v>
      </c>
      <c r="B6076">
        <v>20240216</v>
      </c>
      <c r="C6076">
        <v>4.8</v>
      </c>
      <c r="D6076">
        <v>11.2</v>
      </c>
      <c r="E6076">
        <v>393</v>
      </c>
      <c r="F6076">
        <v>1.8</v>
      </c>
      <c r="G6076">
        <v>1015.1</v>
      </c>
      <c r="H6076">
        <v>87</v>
      </c>
      <c r="I6076" s="101" t="s">
        <v>34</v>
      </c>
      <c r="J6076" s="1">
        <f>DATEVALUE(RIGHT(jaar_zip[[#This Row],[YYYYMMDD]],2)&amp;"-"&amp;MID(jaar_zip[[#This Row],[YYYYMMDD]],5,2)&amp;"-"&amp;LEFT(jaar_zip[[#This Row],[YYYYMMDD]],4))</f>
        <v>45338</v>
      </c>
      <c r="K6076" s="101" t="str">
        <f>IF(AND(VALUE(MONTH(jaar_zip[[#This Row],[Datum]]))=1,VALUE(WEEKNUM(jaar_zip[[#This Row],[Datum]],21))&gt;51),RIGHT(YEAR(jaar_zip[[#This Row],[Datum]])-1,2),RIGHT(YEAR(jaar_zip[[#This Row],[Datum]]),2))&amp;"-"&amp; TEXT(WEEKNUM(jaar_zip[[#This Row],[Datum]],21),"00")</f>
        <v>24-07</v>
      </c>
      <c r="L6076" s="101">
        <f>MONTH(jaar_zip[[#This Row],[Datum]])</f>
        <v>2</v>
      </c>
      <c r="M6076" s="101">
        <f>IF(ISNUMBER(jaar_zip[[#This Row],[etmaaltemperatuur]]),IF(jaar_zip[[#This Row],[etmaaltemperatuur]]&lt;stookgrens,stookgrens-jaar_zip[[#This Row],[etmaaltemperatuur]],0),"")</f>
        <v>6.8000000000000007</v>
      </c>
      <c r="N6076" s="101">
        <f>IF(ISNUMBER(jaar_zip[[#This Row],[graaddagen]]),IF(OR(MONTH(jaar_zip[[#This Row],[Datum]])=1,MONTH(jaar_zip[[#This Row],[Datum]])=2,MONTH(jaar_zip[[#This Row],[Datum]])=11,MONTH(jaar_zip[[#This Row],[Datum]])=12),1.1,IF(OR(MONTH(jaar_zip[[#This Row],[Datum]])=3,MONTH(jaar_zip[[#This Row],[Datum]])=10),1,0.8))*jaar_zip[[#This Row],[graaddagen]],"")</f>
        <v>7.4800000000000013</v>
      </c>
      <c r="O6076" s="101">
        <f>IF(ISNUMBER(jaar_zip[[#This Row],[etmaaltemperatuur]]),IF(jaar_zip[[#This Row],[etmaaltemperatuur]]&gt;stookgrens,jaar_zip[[#This Row],[etmaaltemperatuur]]-stookgrens,0),"")</f>
        <v>0</v>
      </c>
    </row>
    <row r="6077" spans="1:15" x14ac:dyDescent="0.25">
      <c r="A6077">
        <v>323</v>
      </c>
      <c r="B6077">
        <v>20240217</v>
      </c>
      <c r="C6077">
        <v>3.5</v>
      </c>
      <c r="D6077">
        <v>10.7</v>
      </c>
      <c r="E6077">
        <v>617</v>
      </c>
      <c r="F6077">
        <v>0</v>
      </c>
      <c r="G6077">
        <v>1030.5</v>
      </c>
      <c r="H6077">
        <v>87</v>
      </c>
      <c r="I6077" s="101" t="s">
        <v>34</v>
      </c>
      <c r="J6077" s="1">
        <f>DATEVALUE(RIGHT(jaar_zip[[#This Row],[YYYYMMDD]],2)&amp;"-"&amp;MID(jaar_zip[[#This Row],[YYYYMMDD]],5,2)&amp;"-"&amp;LEFT(jaar_zip[[#This Row],[YYYYMMDD]],4))</f>
        <v>45339</v>
      </c>
      <c r="K6077" s="101" t="str">
        <f>IF(AND(VALUE(MONTH(jaar_zip[[#This Row],[Datum]]))=1,VALUE(WEEKNUM(jaar_zip[[#This Row],[Datum]],21))&gt;51),RIGHT(YEAR(jaar_zip[[#This Row],[Datum]])-1,2),RIGHT(YEAR(jaar_zip[[#This Row],[Datum]]),2))&amp;"-"&amp; TEXT(WEEKNUM(jaar_zip[[#This Row],[Datum]],21),"00")</f>
        <v>24-07</v>
      </c>
      <c r="L6077" s="101">
        <f>MONTH(jaar_zip[[#This Row],[Datum]])</f>
        <v>2</v>
      </c>
      <c r="M6077" s="101">
        <f>IF(ISNUMBER(jaar_zip[[#This Row],[etmaaltemperatuur]]),IF(jaar_zip[[#This Row],[etmaaltemperatuur]]&lt;stookgrens,stookgrens-jaar_zip[[#This Row],[etmaaltemperatuur]],0),"")</f>
        <v>7.3000000000000007</v>
      </c>
      <c r="N6077" s="101">
        <f>IF(ISNUMBER(jaar_zip[[#This Row],[graaddagen]]),IF(OR(MONTH(jaar_zip[[#This Row],[Datum]])=1,MONTH(jaar_zip[[#This Row],[Datum]])=2,MONTH(jaar_zip[[#This Row],[Datum]])=11,MONTH(jaar_zip[[#This Row],[Datum]])=12),1.1,IF(OR(MONTH(jaar_zip[[#This Row],[Datum]])=3,MONTH(jaar_zip[[#This Row],[Datum]])=10),1,0.8))*jaar_zip[[#This Row],[graaddagen]],"")</f>
        <v>8.0300000000000011</v>
      </c>
      <c r="O6077" s="101">
        <f>IF(ISNUMBER(jaar_zip[[#This Row],[etmaaltemperatuur]]),IF(jaar_zip[[#This Row],[etmaaltemperatuur]]&gt;stookgrens,jaar_zip[[#This Row],[etmaaltemperatuur]]-stookgrens,0),"")</f>
        <v>0</v>
      </c>
    </row>
    <row r="6078" spans="1:15" x14ac:dyDescent="0.25">
      <c r="A6078">
        <v>323</v>
      </c>
      <c r="B6078">
        <v>20240218</v>
      </c>
      <c r="C6078">
        <v>7</v>
      </c>
      <c r="D6078">
        <v>10</v>
      </c>
      <c r="E6078">
        <v>202</v>
      </c>
      <c r="F6078">
        <v>9.3000000000000007</v>
      </c>
      <c r="G6078">
        <v>1025.0999999999999</v>
      </c>
      <c r="H6078">
        <v>90</v>
      </c>
      <c r="I6078" s="101" t="s">
        <v>34</v>
      </c>
      <c r="J6078" s="1">
        <f>DATEVALUE(RIGHT(jaar_zip[[#This Row],[YYYYMMDD]],2)&amp;"-"&amp;MID(jaar_zip[[#This Row],[YYYYMMDD]],5,2)&amp;"-"&amp;LEFT(jaar_zip[[#This Row],[YYYYMMDD]],4))</f>
        <v>45340</v>
      </c>
      <c r="K6078" s="101" t="str">
        <f>IF(AND(VALUE(MONTH(jaar_zip[[#This Row],[Datum]]))=1,VALUE(WEEKNUM(jaar_zip[[#This Row],[Datum]],21))&gt;51),RIGHT(YEAR(jaar_zip[[#This Row],[Datum]])-1,2),RIGHT(YEAR(jaar_zip[[#This Row],[Datum]]),2))&amp;"-"&amp; TEXT(WEEKNUM(jaar_zip[[#This Row],[Datum]],21),"00")</f>
        <v>24-07</v>
      </c>
      <c r="L6078" s="101">
        <f>MONTH(jaar_zip[[#This Row],[Datum]])</f>
        <v>2</v>
      </c>
      <c r="M6078" s="101">
        <f>IF(ISNUMBER(jaar_zip[[#This Row],[etmaaltemperatuur]]),IF(jaar_zip[[#This Row],[etmaaltemperatuur]]&lt;stookgrens,stookgrens-jaar_zip[[#This Row],[etmaaltemperatuur]],0),"")</f>
        <v>8</v>
      </c>
      <c r="N6078" s="101">
        <f>IF(ISNUMBER(jaar_zip[[#This Row],[graaddagen]]),IF(OR(MONTH(jaar_zip[[#This Row],[Datum]])=1,MONTH(jaar_zip[[#This Row],[Datum]])=2,MONTH(jaar_zip[[#This Row],[Datum]])=11,MONTH(jaar_zip[[#This Row],[Datum]])=12),1.1,IF(OR(MONTH(jaar_zip[[#This Row],[Datum]])=3,MONTH(jaar_zip[[#This Row],[Datum]])=10),1,0.8))*jaar_zip[[#This Row],[graaddagen]],"")</f>
        <v>8.8000000000000007</v>
      </c>
      <c r="O6078" s="101">
        <f>IF(ISNUMBER(jaar_zip[[#This Row],[etmaaltemperatuur]]),IF(jaar_zip[[#This Row],[etmaaltemperatuur]]&gt;stookgrens,jaar_zip[[#This Row],[etmaaltemperatuur]]-stookgrens,0),"")</f>
        <v>0</v>
      </c>
    </row>
    <row r="6079" spans="1:15" x14ac:dyDescent="0.25">
      <c r="A6079">
        <v>323</v>
      </c>
      <c r="B6079">
        <v>20240219</v>
      </c>
      <c r="C6079">
        <v>4.7</v>
      </c>
      <c r="D6079">
        <v>8.6</v>
      </c>
      <c r="E6079">
        <v>313</v>
      </c>
      <c r="F6079">
        <v>0.3</v>
      </c>
      <c r="G6079">
        <v>1027.9000000000001</v>
      </c>
      <c r="H6079">
        <v>93</v>
      </c>
      <c r="I6079" s="101" t="s">
        <v>34</v>
      </c>
      <c r="J6079" s="1">
        <f>DATEVALUE(RIGHT(jaar_zip[[#This Row],[YYYYMMDD]],2)&amp;"-"&amp;MID(jaar_zip[[#This Row],[YYYYMMDD]],5,2)&amp;"-"&amp;LEFT(jaar_zip[[#This Row],[YYYYMMDD]],4))</f>
        <v>45341</v>
      </c>
      <c r="K6079" s="101" t="str">
        <f>IF(AND(VALUE(MONTH(jaar_zip[[#This Row],[Datum]]))=1,VALUE(WEEKNUM(jaar_zip[[#This Row],[Datum]],21))&gt;51),RIGHT(YEAR(jaar_zip[[#This Row],[Datum]])-1,2),RIGHT(YEAR(jaar_zip[[#This Row],[Datum]]),2))&amp;"-"&amp; TEXT(WEEKNUM(jaar_zip[[#This Row],[Datum]],21),"00")</f>
        <v>24-08</v>
      </c>
      <c r="L6079" s="101">
        <f>MONTH(jaar_zip[[#This Row],[Datum]])</f>
        <v>2</v>
      </c>
      <c r="M6079" s="101">
        <f>IF(ISNUMBER(jaar_zip[[#This Row],[etmaaltemperatuur]]),IF(jaar_zip[[#This Row],[etmaaltemperatuur]]&lt;stookgrens,stookgrens-jaar_zip[[#This Row],[etmaaltemperatuur]],0),"")</f>
        <v>9.4</v>
      </c>
      <c r="N6079" s="101">
        <f>IF(ISNUMBER(jaar_zip[[#This Row],[graaddagen]]),IF(OR(MONTH(jaar_zip[[#This Row],[Datum]])=1,MONTH(jaar_zip[[#This Row],[Datum]])=2,MONTH(jaar_zip[[#This Row],[Datum]])=11,MONTH(jaar_zip[[#This Row],[Datum]])=12),1.1,IF(OR(MONTH(jaar_zip[[#This Row],[Datum]])=3,MONTH(jaar_zip[[#This Row],[Datum]])=10),1,0.8))*jaar_zip[[#This Row],[graaddagen]],"")</f>
        <v>10.340000000000002</v>
      </c>
      <c r="O6079" s="101">
        <f>IF(ISNUMBER(jaar_zip[[#This Row],[etmaaltemperatuur]]),IF(jaar_zip[[#This Row],[etmaaltemperatuur]]&gt;stookgrens,jaar_zip[[#This Row],[etmaaltemperatuur]]-stookgrens,0),"")</f>
        <v>0</v>
      </c>
    </row>
    <row r="6080" spans="1:15" x14ac:dyDescent="0.25">
      <c r="A6080">
        <v>323</v>
      </c>
      <c r="B6080">
        <v>20240220</v>
      </c>
      <c r="C6080">
        <v>5.0999999999999996</v>
      </c>
      <c r="D6080">
        <v>8.5</v>
      </c>
      <c r="E6080">
        <v>521</v>
      </c>
      <c r="F6080">
        <v>0</v>
      </c>
      <c r="G6080">
        <v>1026.5</v>
      </c>
      <c r="H6080">
        <v>88</v>
      </c>
      <c r="I6080" s="101" t="s">
        <v>34</v>
      </c>
      <c r="J6080" s="1">
        <f>DATEVALUE(RIGHT(jaar_zip[[#This Row],[YYYYMMDD]],2)&amp;"-"&amp;MID(jaar_zip[[#This Row],[YYYYMMDD]],5,2)&amp;"-"&amp;LEFT(jaar_zip[[#This Row],[YYYYMMDD]],4))</f>
        <v>45342</v>
      </c>
      <c r="K6080" s="101" t="str">
        <f>IF(AND(VALUE(MONTH(jaar_zip[[#This Row],[Datum]]))=1,VALUE(WEEKNUM(jaar_zip[[#This Row],[Datum]],21))&gt;51),RIGHT(YEAR(jaar_zip[[#This Row],[Datum]])-1,2),RIGHT(YEAR(jaar_zip[[#This Row],[Datum]]),2))&amp;"-"&amp; TEXT(WEEKNUM(jaar_zip[[#This Row],[Datum]],21),"00")</f>
        <v>24-08</v>
      </c>
      <c r="L6080" s="101">
        <f>MONTH(jaar_zip[[#This Row],[Datum]])</f>
        <v>2</v>
      </c>
      <c r="M6080" s="101">
        <f>IF(ISNUMBER(jaar_zip[[#This Row],[etmaaltemperatuur]]),IF(jaar_zip[[#This Row],[etmaaltemperatuur]]&lt;stookgrens,stookgrens-jaar_zip[[#This Row],[etmaaltemperatuur]],0),"")</f>
        <v>9.5</v>
      </c>
      <c r="N6080" s="101">
        <f>IF(ISNUMBER(jaar_zip[[#This Row],[graaddagen]]),IF(OR(MONTH(jaar_zip[[#This Row],[Datum]])=1,MONTH(jaar_zip[[#This Row],[Datum]])=2,MONTH(jaar_zip[[#This Row],[Datum]])=11,MONTH(jaar_zip[[#This Row],[Datum]])=12),1.1,IF(OR(MONTH(jaar_zip[[#This Row],[Datum]])=3,MONTH(jaar_zip[[#This Row],[Datum]])=10),1,0.8))*jaar_zip[[#This Row],[graaddagen]],"")</f>
        <v>10.450000000000001</v>
      </c>
      <c r="O6080" s="101">
        <f>IF(ISNUMBER(jaar_zip[[#This Row],[etmaaltemperatuur]]),IF(jaar_zip[[#This Row],[etmaaltemperatuur]]&gt;stookgrens,jaar_zip[[#This Row],[etmaaltemperatuur]]-stookgrens,0),"")</f>
        <v>0</v>
      </c>
    </row>
    <row r="6081" spans="1:15" x14ac:dyDescent="0.25">
      <c r="A6081">
        <v>323</v>
      </c>
      <c r="B6081">
        <v>20240221</v>
      </c>
      <c r="C6081">
        <v>6.5</v>
      </c>
      <c r="D6081">
        <v>9.1999999999999993</v>
      </c>
      <c r="E6081">
        <v>217</v>
      </c>
      <c r="F6081">
        <v>7</v>
      </c>
      <c r="G6081">
        <v>1010</v>
      </c>
      <c r="H6081">
        <v>91</v>
      </c>
      <c r="I6081" s="101" t="s">
        <v>34</v>
      </c>
      <c r="J6081" s="1">
        <f>DATEVALUE(RIGHT(jaar_zip[[#This Row],[YYYYMMDD]],2)&amp;"-"&amp;MID(jaar_zip[[#This Row],[YYYYMMDD]],5,2)&amp;"-"&amp;LEFT(jaar_zip[[#This Row],[YYYYMMDD]],4))</f>
        <v>45343</v>
      </c>
      <c r="K6081" s="101" t="str">
        <f>IF(AND(VALUE(MONTH(jaar_zip[[#This Row],[Datum]]))=1,VALUE(WEEKNUM(jaar_zip[[#This Row],[Datum]],21))&gt;51),RIGHT(YEAR(jaar_zip[[#This Row],[Datum]])-1,2),RIGHT(YEAR(jaar_zip[[#This Row],[Datum]]),2))&amp;"-"&amp; TEXT(WEEKNUM(jaar_zip[[#This Row],[Datum]],21),"00")</f>
        <v>24-08</v>
      </c>
      <c r="L6081" s="101">
        <f>MONTH(jaar_zip[[#This Row],[Datum]])</f>
        <v>2</v>
      </c>
      <c r="M6081" s="101">
        <f>IF(ISNUMBER(jaar_zip[[#This Row],[etmaaltemperatuur]]),IF(jaar_zip[[#This Row],[etmaaltemperatuur]]&lt;stookgrens,stookgrens-jaar_zip[[#This Row],[etmaaltemperatuur]],0),"")</f>
        <v>8.8000000000000007</v>
      </c>
      <c r="N6081" s="101">
        <f>IF(ISNUMBER(jaar_zip[[#This Row],[graaddagen]]),IF(OR(MONTH(jaar_zip[[#This Row],[Datum]])=1,MONTH(jaar_zip[[#This Row],[Datum]])=2,MONTH(jaar_zip[[#This Row],[Datum]])=11,MONTH(jaar_zip[[#This Row],[Datum]])=12),1.1,IF(OR(MONTH(jaar_zip[[#This Row],[Datum]])=3,MONTH(jaar_zip[[#This Row],[Datum]])=10),1,0.8))*jaar_zip[[#This Row],[graaddagen]],"")</f>
        <v>9.6800000000000015</v>
      </c>
      <c r="O6081" s="101">
        <f>IF(ISNUMBER(jaar_zip[[#This Row],[etmaaltemperatuur]]),IF(jaar_zip[[#This Row],[etmaaltemperatuur]]&gt;stookgrens,jaar_zip[[#This Row],[etmaaltemperatuur]]-stookgrens,0),"")</f>
        <v>0</v>
      </c>
    </row>
    <row r="6082" spans="1:15" x14ac:dyDescent="0.25">
      <c r="A6082">
        <v>323</v>
      </c>
      <c r="B6082">
        <v>20240222</v>
      </c>
      <c r="C6082">
        <v>7.8</v>
      </c>
      <c r="D6082">
        <v>9.6999999999999993</v>
      </c>
      <c r="E6082">
        <v>322</v>
      </c>
      <c r="F6082">
        <v>7.2</v>
      </c>
      <c r="G6082">
        <v>986.4</v>
      </c>
      <c r="H6082">
        <v>90</v>
      </c>
      <c r="I6082" s="101" t="s">
        <v>34</v>
      </c>
      <c r="J6082" s="1">
        <f>DATEVALUE(RIGHT(jaar_zip[[#This Row],[YYYYMMDD]],2)&amp;"-"&amp;MID(jaar_zip[[#This Row],[YYYYMMDD]],5,2)&amp;"-"&amp;LEFT(jaar_zip[[#This Row],[YYYYMMDD]],4))</f>
        <v>45344</v>
      </c>
      <c r="K6082" s="101" t="str">
        <f>IF(AND(VALUE(MONTH(jaar_zip[[#This Row],[Datum]]))=1,VALUE(WEEKNUM(jaar_zip[[#This Row],[Datum]],21))&gt;51),RIGHT(YEAR(jaar_zip[[#This Row],[Datum]])-1,2),RIGHT(YEAR(jaar_zip[[#This Row],[Datum]]),2))&amp;"-"&amp; TEXT(WEEKNUM(jaar_zip[[#This Row],[Datum]],21),"00")</f>
        <v>24-08</v>
      </c>
      <c r="L6082" s="101">
        <f>MONTH(jaar_zip[[#This Row],[Datum]])</f>
        <v>2</v>
      </c>
      <c r="M6082" s="101">
        <f>IF(ISNUMBER(jaar_zip[[#This Row],[etmaaltemperatuur]]),IF(jaar_zip[[#This Row],[etmaaltemperatuur]]&lt;stookgrens,stookgrens-jaar_zip[[#This Row],[etmaaltemperatuur]],0),"")</f>
        <v>8.3000000000000007</v>
      </c>
      <c r="N6082" s="101">
        <f>IF(ISNUMBER(jaar_zip[[#This Row],[graaddagen]]),IF(OR(MONTH(jaar_zip[[#This Row],[Datum]])=1,MONTH(jaar_zip[[#This Row],[Datum]])=2,MONTH(jaar_zip[[#This Row],[Datum]])=11,MONTH(jaar_zip[[#This Row],[Datum]])=12),1.1,IF(OR(MONTH(jaar_zip[[#This Row],[Datum]])=3,MONTH(jaar_zip[[#This Row],[Datum]])=10),1,0.8))*jaar_zip[[#This Row],[graaddagen]],"")</f>
        <v>9.1300000000000008</v>
      </c>
      <c r="O6082" s="101">
        <f>IF(ISNUMBER(jaar_zip[[#This Row],[etmaaltemperatuur]]),IF(jaar_zip[[#This Row],[etmaaltemperatuur]]&gt;stookgrens,jaar_zip[[#This Row],[etmaaltemperatuur]]-stookgrens,0),"")</f>
        <v>0</v>
      </c>
    </row>
    <row r="6083" spans="1:15" x14ac:dyDescent="0.25">
      <c r="A6083">
        <v>323</v>
      </c>
      <c r="B6083">
        <v>20240223</v>
      </c>
      <c r="C6083">
        <v>6.3</v>
      </c>
      <c r="D6083">
        <v>5.8</v>
      </c>
      <c r="E6083">
        <v>483</v>
      </c>
      <c r="F6083">
        <v>3.9</v>
      </c>
      <c r="G6083">
        <v>990.2</v>
      </c>
      <c r="H6083">
        <v>84</v>
      </c>
      <c r="I6083" s="101" t="s">
        <v>34</v>
      </c>
      <c r="J6083" s="1">
        <f>DATEVALUE(RIGHT(jaar_zip[[#This Row],[YYYYMMDD]],2)&amp;"-"&amp;MID(jaar_zip[[#This Row],[YYYYMMDD]],5,2)&amp;"-"&amp;LEFT(jaar_zip[[#This Row],[YYYYMMDD]],4))</f>
        <v>45345</v>
      </c>
      <c r="K6083" s="101" t="str">
        <f>IF(AND(VALUE(MONTH(jaar_zip[[#This Row],[Datum]]))=1,VALUE(WEEKNUM(jaar_zip[[#This Row],[Datum]],21))&gt;51),RIGHT(YEAR(jaar_zip[[#This Row],[Datum]])-1,2),RIGHT(YEAR(jaar_zip[[#This Row],[Datum]]),2))&amp;"-"&amp; TEXT(WEEKNUM(jaar_zip[[#This Row],[Datum]],21),"00")</f>
        <v>24-08</v>
      </c>
      <c r="L6083" s="101">
        <f>MONTH(jaar_zip[[#This Row],[Datum]])</f>
        <v>2</v>
      </c>
      <c r="M6083" s="101">
        <f>IF(ISNUMBER(jaar_zip[[#This Row],[etmaaltemperatuur]]),IF(jaar_zip[[#This Row],[etmaaltemperatuur]]&lt;stookgrens,stookgrens-jaar_zip[[#This Row],[etmaaltemperatuur]],0),"")</f>
        <v>12.2</v>
      </c>
      <c r="N6083" s="101">
        <f>IF(ISNUMBER(jaar_zip[[#This Row],[graaddagen]]),IF(OR(MONTH(jaar_zip[[#This Row],[Datum]])=1,MONTH(jaar_zip[[#This Row],[Datum]])=2,MONTH(jaar_zip[[#This Row],[Datum]])=11,MONTH(jaar_zip[[#This Row],[Datum]])=12),1.1,IF(OR(MONTH(jaar_zip[[#This Row],[Datum]])=3,MONTH(jaar_zip[[#This Row],[Datum]])=10),1,0.8))*jaar_zip[[#This Row],[graaddagen]],"")</f>
        <v>13.42</v>
      </c>
      <c r="O6083" s="101">
        <f>IF(ISNUMBER(jaar_zip[[#This Row],[etmaaltemperatuur]]),IF(jaar_zip[[#This Row],[etmaaltemperatuur]]&gt;stookgrens,jaar_zip[[#This Row],[etmaaltemperatuur]]-stookgrens,0),"")</f>
        <v>0</v>
      </c>
    </row>
    <row r="6084" spans="1:15" x14ac:dyDescent="0.25">
      <c r="A6084">
        <v>323</v>
      </c>
      <c r="B6084">
        <v>20240224</v>
      </c>
      <c r="C6084">
        <v>4.5999999999999996</v>
      </c>
      <c r="D6084">
        <v>5.4</v>
      </c>
      <c r="E6084">
        <v>587</v>
      </c>
      <c r="F6084">
        <v>5.6</v>
      </c>
      <c r="G6084">
        <v>997.3</v>
      </c>
      <c r="H6084">
        <v>87</v>
      </c>
      <c r="I6084" s="101" t="s">
        <v>34</v>
      </c>
      <c r="J6084" s="1">
        <f>DATEVALUE(RIGHT(jaar_zip[[#This Row],[YYYYMMDD]],2)&amp;"-"&amp;MID(jaar_zip[[#This Row],[YYYYMMDD]],5,2)&amp;"-"&amp;LEFT(jaar_zip[[#This Row],[YYYYMMDD]],4))</f>
        <v>45346</v>
      </c>
      <c r="K6084" s="101" t="str">
        <f>IF(AND(VALUE(MONTH(jaar_zip[[#This Row],[Datum]]))=1,VALUE(WEEKNUM(jaar_zip[[#This Row],[Datum]],21))&gt;51),RIGHT(YEAR(jaar_zip[[#This Row],[Datum]])-1,2),RIGHT(YEAR(jaar_zip[[#This Row],[Datum]]),2))&amp;"-"&amp; TEXT(WEEKNUM(jaar_zip[[#This Row],[Datum]],21),"00")</f>
        <v>24-08</v>
      </c>
      <c r="L6084" s="101">
        <f>MONTH(jaar_zip[[#This Row],[Datum]])</f>
        <v>2</v>
      </c>
      <c r="M6084" s="101">
        <f>IF(ISNUMBER(jaar_zip[[#This Row],[etmaaltemperatuur]]),IF(jaar_zip[[#This Row],[etmaaltemperatuur]]&lt;stookgrens,stookgrens-jaar_zip[[#This Row],[etmaaltemperatuur]],0),"")</f>
        <v>12.6</v>
      </c>
      <c r="N6084" s="101">
        <f>IF(ISNUMBER(jaar_zip[[#This Row],[graaddagen]]),IF(OR(MONTH(jaar_zip[[#This Row],[Datum]])=1,MONTH(jaar_zip[[#This Row],[Datum]])=2,MONTH(jaar_zip[[#This Row],[Datum]])=11,MONTH(jaar_zip[[#This Row],[Datum]])=12),1.1,IF(OR(MONTH(jaar_zip[[#This Row],[Datum]])=3,MONTH(jaar_zip[[#This Row],[Datum]])=10),1,0.8))*jaar_zip[[#This Row],[graaddagen]],"")</f>
        <v>13.860000000000001</v>
      </c>
      <c r="O6084" s="101">
        <f>IF(ISNUMBER(jaar_zip[[#This Row],[etmaaltemperatuur]]),IF(jaar_zip[[#This Row],[etmaaltemperatuur]]&gt;stookgrens,jaar_zip[[#This Row],[etmaaltemperatuur]]-stookgrens,0),"")</f>
        <v>0</v>
      </c>
    </row>
    <row r="6085" spans="1:15" x14ac:dyDescent="0.25">
      <c r="A6085">
        <v>323</v>
      </c>
      <c r="B6085">
        <v>20240225</v>
      </c>
      <c r="C6085">
        <v>4.5</v>
      </c>
      <c r="D6085">
        <v>7</v>
      </c>
      <c r="E6085">
        <v>675</v>
      </c>
      <c r="F6085">
        <v>0</v>
      </c>
      <c r="G6085">
        <v>998.6</v>
      </c>
      <c r="H6085">
        <v>83</v>
      </c>
      <c r="I6085" s="101" t="s">
        <v>34</v>
      </c>
      <c r="J6085" s="1">
        <f>DATEVALUE(RIGHT(jaar_zip[[#This Row],[YYYYMMDD]],2)&amp;"-"&amp;MID(jaar_zip[[#This Row],[YYYYMMDD]],5,2)&amp;"-"&amp;LEFT(jaar_zip[[#This Row],[YYYYMMDD]],4))</f>
        <v>45347</v>
      </c>
      <c r="K6085" s="101" t="str">
        <f>IF(AND(VALUE(MONTH(jaar_zip[[#This Row],[Datum]]))=1,VALUE(WEEKNUM(jaar_zip[[#This Row],[Datum]],21))&gt;51),RIGHT(YEAR(jaar_zip[[#This Row],[Datum]])-1,2),RIGHT(YEAR(jaar_zip[[#This Row],[Datum]]),2))&amp;"-"&amp; TEXT(WEEKNUM(jaar_zip[[#This Row],[Datum]],21),"00")</f>
        <v>24-08</v>
      </c>
      <c r="L6085" s="101">
        <f>MONTH(jaar_zip[[#This Row],[Datum]])</f>
        <v>2</v>
      </c>
      <c r="M6085" s="101">
        <f>IF(ISNUMBER(jaar_zip[[#This Row],[etmaaltemperatuur]]),IF(jaar_zip[[#This Row],[etmaaltemperatuur]]&lt;stookgrens,stookgrens-jaar_zip[[#This Row],[etmaaltemperatuur]],0),"")</f>
        <v>11</v>
      </c>
      <c r="N6085" s="101">
        <f>IF(ISNUMBER(jaar_zip[[#This Row],[graaddagen]]),IF(OR(MONTH(jaar_zip[[#This Row],[Datum]])=1,MONTH(jaar_zip[[#This Row],[Datum]])=2,MONTH(jaar_zip[[#This Row],[Datum]])=11,MONTH(jaar_zip[[#This Row],[Datum]])=12),1.1,IF(OR(MONTH(jaar_zip[[#This Row],[Datum]])=3,MONTH(jaar_zip[[#This Row],[Datum]])=10),1,0.8))*jaar_zip[[#This Row],[graaddagen]],"")</f>
        <v>12.100000000000001</v>
      </c>
      <c r="O6085" s="101">
        <f>IF(ISNUMBER(jaar_zip[[#This Row],[etmaaltemperatuur]]),IF(jaar_zip[[#This Row],[etmaaltemperatuur]]&gt;stookgrens,jaar_zip[[#This Row],[etmaaltemperatuur]]-stookgrens,0),"")</f>
        <v>0</v>
      </c>
    </row>
    <row r="6086" spans="1:15" x14ac:dyDescent="0.25">
      <c r="A6086">
        <v>323</v>
      </c>
      <c r="B6086">
        <v>20240226</v>
      </c>
      <c r="C6086">
        <v>9.6</v>
      </c>
      <c r="D6086">
        <v>5.8</v>
      </c>
      <c r="E6086">
        <v>292</v>
      </c>
      <c r="F6086">
        <v>8.1999999999999993</v>
      </c>
      <c r="G6086">
        <v>1005.9</v>
      </c>
      <c r="H6086">
        <v>85</v>
      </c>
      <c r="I6086" s="101" t="s">
        <v>34</v>
      </c>
      <c r="J6086" s="1">
        <f>DATEVALUE(RIGHT(jaar_zip[[#This Row],[YYYYMMDD]],2)&amp;"-"&amp;MID(jaar_zip[[#This Row],[YYYYMMDD]],5,2)&amp;"-"&amp;LEFT(jaar_zip[[#This Row],[YYYYMMDD]],4))</f>
        <v>45348</v>
      </c>
      <c r="K6086" s="101" t="str">
        <f>IF(AND(VALUE(MONTH(jaar_zip[[#This Row],[Datum]]))=1,VALUE(WEEKNUM(jaar_zip[[#This Row],[Datum]],21))&gt;51),RIGHT(YEAR(jaar_zip[[#This Row],[Datum]])-1,2),RIGHT(YEAR(jaar_zip[[#This Row],[Datum]]),2))&amp;"-"&amp; TEXT(WEEKNUM(jaar_zip[[#This Row],[Datum]],21),"00")</f>
        <v>24-09</v>
      </c>
      <c r="L6086" s="101">
        <f>MONTH(jaar_zip[[#This Row],[Datum]])</f>
        <v>2</v>
      </c>
      <c r="M6086" s="101">
        <f>IF(ISNUMBER(jaar_zip[[#This Row],[etmaaltemperatuur]]),IF(jaar_zip[[#This Row],[etmaaltemperatuur]]&lt;stookgrens,stookgrens-jaar_zip[[#This Row],[etmaaltemperatuur]],0),"")</f>
        <v>12.2</v>
      </c>
      <c r="N6086" s="101">
        <f>IF(ISNUMBER(jaar_zip[[#This Row],[graaddagen]]),IF(OR(MONTH(jaar_zip[[#This Row],[Datum]])=1,MONTH(jaar_zip[[#This Row],[Datum]])=2,MONTH(jaar_zip[[#This Row],[Datum]])=11,MONTH(jaar_zip[[#This Row],[Datum]])=12),1.1,IF(OR(MONTH(jaar_zip[[#This Row],[Datum]])=3,MONTH(jaar_zip[[#This Row],[Datum]])=10),1,0.8))*jaar_zip[[#This Row],[graaddagen]],"")</f>
        <v>13.42</v>
      </c>
      <c r="O6086" s="101">
        <f>IF(ISNUMBER(jaar_zip[[#This Row],[etmaaltemperatuur]]),IF(jaar_zip[[#This Row],[etmaaltemperatuur]]&gt;stookgrens,jaar_zip[[#This Row],[etmaaltemperatuur]]-stookgrens,0),"")</f>
        <v>0</v>
      </c>
    </row>
    <row r="6087" spans="1:15" x14ac:dyDescent="0.25">
      <c r="A6087">
        <v>323</v>
      </c>
      <c r="B6087">
        <v>20240227</v>
      </c>
      <c r="C6087">
        <v>4.5</v>
      </c>
      <c r="D6087">
        <v>5.4</v>
      </c>
      <c r="E6087">
        <v>1139</v>
      </c>
      <c r="F6087">
        <v>0</v>
      </c>
      <c r="G6087">
        <v>1019</v>
      </c>
      <c r="H6087">
        <v>83</v>
      </c>
      <c r="I6087" s="101" t="s">
        <v>34</v>
      </c>
      <c r="J6087" s="1">
        <f>DATEVALUE(RIGHT(jaar_zip[[#This Row],[YYYYMMDD]],2)&amp;"-"&amp;MID(jaar_zip[[#This Row],[YYYYMMDD]],5,2)&amp;"-"&amp;LEFT(jaar_zip[[#This Row],[YYYYMMDD]],4))</f>
        <v>45349</v>
      </c>
      <c r="K6087" s="101" t="str">
        <f>IF(AND(VALUE(MONTH(jaar_zip[[#This Row],[Datum]]))=1,VALUE(WEEKNUM(jaar_zip[[#This Row],[Datum]],21))&gt;51),RIGHT(YEAR(jaar_zip[[#This Row],[Datum]])-1,2),RIGHT(YEAR(jaar_zip[[#This Row],[Datum]]),2))&amp;"-"&amp; TEXT(WEEKNUM(jaar_zip[[#This Row],[Datum]],21),"00")</f>
        <v>24-09</v>
      </c>
      <c r="L6087" s="101">
        <f>MONTH(jaar_zip[[#This Row],[Datum]])</f>
        <v>2</v>
      </c>
      <c r="M6087" s="101">
        <f>IF(ISNUMBER(jaar_zip[[#This Row],[etmaaltemperatuur]]),IF(jaar_zip[[#This Row],[etmaaltemperatuur]]&lt;stookgrens,stookgrens-jaar_zip[[#This Row],[etmaaltemperatuur]],0),"")</f>
        <v>12.6</v>
      </c>
      <c r="N6087" s="101">
        <f>IF(ISNUMBER(jaar_zip[[#This Row],[graaddagen]]),IF(OR(MONTH(jaar_zip[[#This Row],[Datum]])=1,MONTH(jaar_zip[[#This Row],[Datum]])=2,MONTH(jaar_zip[[#This Row],[Datum]])=11,MONTH(jaar_zip[[#This Row],[Datum]])=12),1.1,IF(OR(MONTH(jaar_zip[[#This Row],[Datum]])=3,MONTH(jaar_zip[[#This Row],[Datum]])=10),1,0.8))*jaar_zip[[#This Row],[graaddagen]],"")</f>
        <v>13.860000000000001</v>
      </c>
      <c r="O6087" s="101">
        <f>IF(ISNUMBER(jaar_zip[[#This Row],[etmaaltemperatuur]]),IF(jaar_zip[[#This Row],[etmaaltemperatuur]]&gt;stookgrens,jaar_zip[[#This Row],[etmaaltemperatuur]]-stookgrens,0),"")</f>
        <v>0</v>
      </c>
    </row>
    <row r="6088" spans="1:15" x14ac:dyDescent="0.25">
      <c r="A6088">
        <v>323</v>
      </c>
      <c r="B6088">
        <v>20240228</v>
      </c>
      <c r="C6088">
        <v>4.3</v>
      </c>
      <c r="D6088">
        <v>7.1</v>
      </c>
      <c r="E6088">
        <v>410</v>
      </c>
      <c r="F6088">
        <v>-0.1</v>
      </c>
      <c r="G6088">
        <v>1019.2</v>
      </c>
      <c r="H6088">
        <v>90</v>
      </c>
      <c r="I6088" s="101" t="s">
        <v>34</v>
      </c>
      <c r="J6088" s="1">
        <f>DATEVALUE(RIGHT(jaar_zip[[#This Row],[YYYYMMDD]],2)&amp;"-"&amp;MID(jaar_zip[[#This Row],[YYYYMMDD]],5,2)&amp;"-"&amp;LEFT(jaar_zip[[#This Row],[YYYYMMDD]],4))</f>
        <v>45350</v>
      </c>
      <c r="K6088" s="101" t="str">
        <f>IF(AND(VALUE(MONTH(jaar_zip[[#This Row],[Datum]]))=1,VALUE(WEEKNUM(jaar_zip[[#This Row],[Datum]],21))&gt;51),RIGHT(YEAR(jaar_zip[[#This Row],[Datum]])-1,2),RIGHT(YEAR(jaar_zip[[#This Row],[Datum]]),2))&amp;"-"&amp; TEXT(WEEKNUM(jaar_zip[[#This Row],[Datum]],21),"00")</f>
        <v>24-09</v>
      </c>
      <c r="L6088" s="101">
        <f>MONTH(jaar_zip[[#This Row],[Datum]])</f>
        <v>2</v>
      </c>
      <c r="M6088" s="101">
        <f>IF(ISNUMBER(jaar_zip[[#This Row],[etmaaltemperatuur]]),IF(jaar_zip[[#This Row],[etmaaltemperatuur]]&lt;stookgrens,stookgrens-jaar_zip[[#This Row],[etmaaltemperatuur]],0),"")</f>
        <v>10.9</v>
      </c>
      <c r="N6088" s="101">
        <f>IF(ISNUMBER(jaar_zip[[#This Row],[graaddagen]]),IF(OR(MONTH(jaar_zip[[#This Row],[Datum]])=1,MONTH(jaar_zip[[#This Row],[Datum]])=2,MONTH(jaar_zip[[#This Row],[Datum]])=11,MONTH(jaar_zip[[#This Row],[Datum]])=12),1.1,IF(OR(MONTH(jaar_zip[[#This Row],[Datum]])=3,MONTH(jaar_zip[[#This Row],[Datum]])=10),1,0.8))*jaar_zip[[#This Row],[graaddagen]],"")</f>
        <v>11.990000000000002</v>
      </c>
      <c r="O6088" s="101">
        <f>IF(ISNUMBER(jaar_zip[[#This Row],[etmaaltemperatuur]]),IF(jaar_zip[[#This Row],[etmaaltemperatuur]]&gt;stookgrens,jaar_zip[[#This Row],[etmaaltemperatuur]]-stookgrens,0),"")</f>
        <v>0</v>
      </c>
    </row>
    <row r="6089" spans="1:15" x14ac:dyDescent="0.25">
      <c r="A6089">
        <v>323</v>
      </c>
      <c r="B6089">
        <v>20240229</v>
      </c>
      <c r="C6089">
        <v>5.6</v>
      </c>
      <c r="D6089">
        <v>8.8000000000000007</v>
      </c>
      <c r="E6089">
        <v>224</v>
      </c>
      <c r="F6089">
        <v>2.5</v>
      </c>
      <c r="G6089">
        <v>1006.7</v>
      </c>
      <c r="H6089">
        <v>94</v>
      </c>
      <c r="I6089" s="101" t="s">
        <v>34</v>
      </c>
      <c r="J6089" s="1">
        <f>DATEVALUE(RIGHT(jaar_zip[[#This Row],[YYYYMMDD]],2)&amp;"-"&amp;MID(jaar_zip[[#This Row],[YYYYMMDD]],5,2)&amp;"-"&amp;LEFT(jaar_zip[[#This Row],[YYYYMMDD]],4))</f>
        <v>45351</v>
      </c>
      <c r="K6089" s="101" t="str">
        <f>IF(AND(VALUE(MONTH(jaar_zip[[#This Row],[Datum]]))=1,VALUE(WEEKNUM(jaar_zip[[#This Row],[Datum]],21))&gt;51),RIGHT(YEAR(jaar_zip[[#This Row],[Datum]])-1,2),RIGHT(YEAR(jaar_zip[[#This Row],[Datum]]),2))&amp;"-"&amp; TEXT(WEEKNUM(jaar_zip[[#This Row],[Datum]],21),"00")</f>
        <v>24-09</v>
      </c>
      <c r="L6089" s="101">
        <f>MONTH(jaar_zip[[#This Row],[Datum]])</f>
        <v>2</v>
      </c>
      <c r="M6089" s="101">
        <f>IF(ISNUMBER(jaar_zip[[#This Row],[etmaaltemperatuur]]),IF(jaar_zip[[#This Row],[etmaaltemperatuur]]&lt;stookgrens,stookgrens-jaar_zip[[#This Row],[etmaaltemperatuur]],0),"")</f>
        <v>9.1999999999999993</v>
      </c>
      <c r="N6089" s="101">
        <f>IF(ISNUMBER(jaar_zip[[#This Row],[graaddagen]]),IF(OR(MONTH(jaar_zip[[#This Row],[Datum]])=1,MONTH(jaar_zip[[#This Row],[Datum]])=2,MONTH(jaar_zip[[#This Row],[Datum]])=11,MONTH(jaar_zip[[#This Row],[Datum]])=12),1.1,IF(OR(MONTH(jaar_zip[[#This Row],[Datum]])=3,MONTH(jaar_zip[[#This Row],[Datum]])=10),1,0.8))*jaar_zip[[#This Row],[graaddagen]],"")</f>
        <v>10.119999999999999</v>
      </c>
      <c r="O6089" s="101">
        <f>IF(ISNUMBER(jaar_zip[[#This Row],[etmaaltemperatuur]]),IF(jaar_zip[[#This Row],[etmaaltemperatuur]]&gt;stookgrens,jaar_zip[[#This Row],[etmaaltemperatuur]]-stookgrens,0),"")</f>
        <v>0</v>
      </c>
    </row>
    <row r="6090" spans="1:15" x14ac:dyDescent="0.25">
      <c r="A6090">
        <v>323</v>
      </c>
      <c r="B6090">
        <v>20240301</v>
      </c>
      <c r="C6090">
        <v>6.2</v>
      </c>
      <c r="D6090">
        <v>6.8</v>
      </c>
      <c r="E6090">
        <v>561</v>
      </c>
      <c r="F6090">
        <v>8.4</v>
      </c>
      <c r="G6090">
        <v>999.2</v>
      </c>
      <c r="H6090">
        <v>87</v>
      </c>
      <c r="I6090" s="101" t="s">
        <v>34</v>
      </c>
      <c r="J6090" s="1">
        <f>DATEVALUE(RIGHT(jaar_zip[[#This Row],[YYYYMMDD]],2)&amp;"-"&amp;MID(jaar_zip[[#This Row],[YYYYMMDD]],5,2)&amp;"-"&amp;LEFT(jaar_zip[[#This Row],[YYYYMMDD]],4))</f>
        <v>45352</v>
      </c>
      <c r="K6090" s="101" t="str">
        <f>IF(AND(VALUE(MONTH(jaar_zip[[#This Row],[Datum]]))=1,VALUE(WEEKNUM(jaar_zip[[#This Row],[Datum]],21))&gt;51),RIGHT(YEAR(jaar_zip[[#This Row],[Datum]])-1,2),RIGHT(YEAR(jaar_zip[[#This Row],[Datum]]),2))&amp;"-"&amp; TEXT(WEEKNUM(jaar_zip[[#This Row],[Datum]],21),"00")</f>
        <v>24-09</v>
      </c>
      <c r="L6090" s="101">
        <f>MONTH(jaar_zip[[#This Row],[Datum]])</f>
        <v>3</v>
      </c>
      <c r="M6090" s="101">
        <f>IF(ISNUMBER(jaar_zip[[#This Row],[etmaaltemperatuur]]),IF(jaar_zip[[#This Row],[etmaaltemperatuur]]&lt;stookgrens,stookgrens-jaar_zip[[#This Row],[etmaaltemperatuur]],0),"")</f>
        <v>11.2</v>
      </c>
      <c r="N6090" s="101">
        <f>IF(ISNUMBER(jaar_zip[[#This Row],[graaddagen]]),IF(OR(MONTH(jaar_zip[[#This Row],[Datum]])=1,MONTH(jaar_zip[[#This Row],[Datum]])=2,MONTH(jaar_zip[[#This Row],[Datum]])=11,MONTH(jaar_zip[[#This Row],[Datum]])=12),1.1,IF(OR(MONTH(jaar_zip[[#This Row],[Datum]])=3,MONTH(jaar_zip[[#This Row],[Datum]])=10),1,0.8))*jaar_zip[[#This Row],[graaddagen]],"")</f>
        <v>11.2</v>
      </c>
      <c r="O6090" s="101">
        <f>IF(ISNUMBER(jaar_zip[[#This Row],[etmaaltemperatuur]]),IF(jaar_zip[[#This Row],[etmaaltemperatuur]]&gt;stookgrens,jaar_zip[[#This Row],[etmaaltemperatuur]]-stookgrens,0),"")</f>
        <v>0</v>
      </c>
    </row>
    <row r="6091" spans="1:15" x14ac:dyDescent="0.25">
      <c r="A6091">
        <v>323</v>
      </c>
      <c r="B6091">
        <v>20240302</v>
      </c>
      <c r="C6091">
        <v>4.8</v>
      </c>
      <c r="D6091">
        <v>7.9</v>
      </c>
      <c r="E6091">
        <v>710</v>
      </c>
      <c r="F6091">
        <v>2.5</v>
      </c>
      <c r="G6091">
        <v>997.6</v>
      </c>
      <c r="H6091">
        <v>84</v>
      </c>
      <c r="I6091" s="101" t="s">
        <v>34</v>
      </c>
      <c r="J6091" s="1">
        <f>DATEVALUE(RIGHT(jaar_zip[[#This Row],[YYYYMMDD]],2)&amp;"-"&amp;MID(jaar_zip[[#This Row],[YYYYMMDD]],5,2)&amp;"-"&amp;LEFT(jaar_zip[[#This Row],[YYYYMMDD]],4))</f>
        <v>45353</v>
      </c>
      <c r="K6091" s="101" t="str">
        <f>IF(AND(VALUE(MONTH(jaar_zip[[#This Row],[Datum]]))=1,VALUE(WEEKNUM(jaar_zip[[#This Row],[Datum]],21))&gt;51),RIGHT(YEAR(jaar_zip[[#This Row],[Datum]])-1,2),RIGHT(YEAR(jaar_zip[[#This Row],[Datum]]),2))&amp;"-"&amp; TEXT(WEEKNUM(jaar_zip[[#This Row],[Datum]],21),"00")</f>
        <v>24-09</v>
      </c>
      <c r="L6091" s="101">
        <f>MONTH(jaar_zip[[#This Row],[Datum]])</f>
        <v>3</v>
      </c>
      <c r="M6091" s="101">
        <f>IF(ISNUMBER(jaar_zip[[#This Row],[etmaaltemperatuur]]),IF(jaar_zip[[#This Row],[etmaaltemperatuur]]&lt;stookgrens,stookgrens-jaar_zip[[#This Row],[etmaaltemperatuur]],0),"")</f>
        <v>10.1</v>
      </c>
      <c r="N6091" s="101">
        <f>IF(ISNUMBER(jaar_zip[[#This Row],[graaddagen]]),IF(OR(MONTH(jaar_zip[[#This Row],[Datum]])=1,MONTH(jaar_zip[[#This Row],[Datum]])=2,MONTH(jaar_zip[[#This Row],[Datum]])=11,MONTH(jaar_zip[[#This Row],[Datum]])=12),1.1,IF(OR(MONTH(jaar_zip[[#This Row],[Datum]])=3,MONTH(jaar_zip[[#This Row],[Datum]])=10),1,0.8))*jaar_zip[[#This Row],[graaddagen]],"")</f>
        <v>10.1</v>
      </c>
      <c r="O6091" s="101">
        <f>IF(ISNUMBER(jaar_zip[[#This Row],[etmaaltemperatuur]]),IF(jaar_zip[[#This Row],[etmaaltemperatuur]]&gt;stookgrens,jaar_zip[[#This Row],[etmaaltemperatuur]]-stookgrens,0),"")</f>
        <v>0</v>
      </c>
    </row>
    <row r="6092" spans="1:15" x14ac:dyDescent="0.25">
      <c r="A6092">
        <v>323</v>
      </c>
      <c r="B6092">
        <v>20240303</v>
      </c>
      <c r="C6092">
        <v>3.6</v>
      </c>
      <c r="D6092">
        <v>7.2</v>
      </c>
      <c r="E6092">
        <v>287</v>
      </c>
      <c r="F6092">
        <v>0.2</v>
      </c>
      <c r="G6092">
        <v>1002.5</v>
      </c>
      <c r="H6092">
        <v>93</v>
      </c>
      <c r="I6092" s="101" t="s">
        <v>34</v>
      </c>
      <c r="J6092" s="1">
        <f>DATEVALUE(RIGHT(jaar_zip[[#This Row],[YYYYMMDD]],2)&amp;"-"&amp;MID(jaar_zip[[#This Row],[YYYYMMDD]],5,2)&amp;"-"&amp;LEFT(jaar_zip[[#This Row],[YYYYMMDD]],4))</f>
        <v>45354</v>
      </c>
      <c r="K6092" s="101" t="str">
        <f>IF(AND(VALUE(MONTH(jaar_zip[[#This Row],[Datum]]))=1,VALUE(WEEKNUM(jaar_zip[[#This Row],[Datum]],21))&gt;51),RIGHT(YEAR(jaar_zip[[#This Row],[Datum]])-1,2),RIGHT(YEAR(jaar_zip[[#This Row],[Datum]]),2))&amp;"-"&amp; TEXT(WEEKNUM(jaar_zip[[#This Row],[Datum]],21),"00")</f>
        <v>24-09</v>
      </c>
      <c r="L6092" s="101">
        <f>MONTH(jaar_zip[[#This Row],[Datum]])</f>
        <v>3</v>
      </c>
      <c r="M6092" s="101">
        <f>IF(ISNUMBER(jaar_zip[[#This Row],[etmaaltemperatuur]]),IF(jaar_zip[[#This Row],[etmaaltemperatuur]]&lt;stookgrens,stookgrens-jaar_zip[[#This Row],[etmaaltemperatuur]],0),"")</f>
        <v>10.8</v>
      </c>
      <c r="N6092" s="101">
        <f>IF(ISNUMBER(jaar_zip[[#This Row],[graaddagen]]),IF(OR(MONTH(jaar_zip[[#This Row],[Datum]])=1,MONTH(jaar_zip[[#This Row],[Datum]])=2,MONTH(jaar_zip[[#This Row],[Datum]])=11,MONTH(jaar_zip[[#This Row],[Datum]])=12),1.1,IF(OR(MONTH(jaar_zip[[#This Row],[Datum]])=3,MONTH(jaar_zip[[#This Row],[Datum]])=10),1,0.8))*jaar_zip[[#This Row],[graaddagen]],"")</f>
        <v>10.8</v>
      </c>
      <c r="O6092" s="101">
        <f>IF(ISNUMBER(jaar_zip[[#This Row],[etmaaltemperatuur]]),IF(jaar_zip[[#This Row],[etmaaltemperatuur]]&gt;stookgrens,jaar_zip[[#This Row],[etmaaltemperatuur]]-stookgrens,0),"")</f>
        <v>0</v>
      </c>
    </row>
    <row r="6093" spans="1:15" x14ac:dyDescent="0.25">
      <c r="A6093">
        <v>323</v>
      </c>
      <c r="B6093">
        <v>20240304</v>
      </c>
      <c r="C6093">
        <v>1.8</v>
      </c>
      <c r="D6093">
        <v>7.3</v>
      </c>
      <c r="E6093">
        <v>1175</v>
      </c>
      <c r="F6093">
        <v>0</v>
      </c>
      <c r="G6093">
        <v>1011.6</v>
      </c>
      <c r="H6093">
        <v>82</v>
      </c>
      <c r="I6093" s="101" t="s">
        <v>34</v>
      </c>
      <c r="J6093" s="1">
        <f>DATEVALUE(RIGHT(jaar_zip[[#This Row],[YYYYMMDD]],2)&amp;"-"&amp;MID(jaar_zip[[#This Row],[YYYYMMDD]],5,2)&amp;"-"&amp;LEFT(jaar_zip[[#This Row],[YYYYMMDD]],4))</f>
        <v>45355</v>
      </c>
      <c r="K6093" s="101" t="str">
        <f>IF(AND(VALUE(MONTH(jaar_zip[[#This Row],[Datum]]))=1,VALUE(WEEKNUM(jaar_zip[[#This Row],[Datum]],21))&gt;51),RIGHT(YEAR(jaar_zip[[#This Row],[Datum]])-1,2),RIGHT(YEAR(jaar_zip[[#This Row],[Datum]]),2))&amp;"-"&amp; TEXT(WEEKNUM(jaar_zip[[#This Row],[Datum]],21),"00")</f>
        <v>24-10</v>
      </c>
      <c r="L6093" s="101">
        <f>MONTH(jaar_zip[[#This Row],[Datum]])</f>
        <v>3</v>
      </c>
      <c r="M6093" s="101">
        <f>IF(ISNUMBER(jaar_zip[[#This Row],[etmaaltemperatuur]]),IF(jaar_zip[[#This Row],[etmaaltemperatuur]]&lt;stookgrens,stookgrens-jaar_zip[[#This Row],[etmaaltemperatuur]],0),"")</f>
        <v>10.7</v>
      </c>
      <c r="N6093" s="101">
        <f>IF(ISNUMBER(jaar_zip[[#This Row],[graaddagen]]),IF(OR(MONTH(jaar_zip[[#This Row],[Datum]])=1,MONTH(jaar_zip[[#This Row],[Datum]])=2,MONTH(jaar_zip[[#This Row],[Datum]])=11,MONTH(jaar_zip[[#This Row],[Datum]])=12),1.1,IF(OR(MONTH(jaar_zip[[#This Row],[Datum]])=3,MONTH(jaar_zip[[#This Row],[Datum]])=10),1,0.8))*jaar_zip[[#This Row],[graaddagen]],"")</f>
        <v>10.7</v>
      </c>
      <c r="O6093" s="101">
        <f>IF(ISNUMBER(jaar_zip[[#This Row],[etmaaltemperatuur]]),IF(jaar_zip[[#This Row],[etmaaltemperatuur]]&gt;stookgrens,jaar_zip[[#This Row],[etmaaltemperatuur]]-stookgrens,0),"")</f>
        <v>0</v>
      </c>
    </row>
    <row r="6094" spans="1:15" x14ac:dyDescent="0.25">
      <c r="A6094">
        <v>323</v>
      </c>
      <c r="B6094">
        <v>20240305</v>
      </c>
      <c r="C6094">
        <v>1.9</v>
      </c>
      <c r="D6094">
        <v>6.3</v>
      </c>
      <c r="E6094">
        <v>502</v>
      </c>
      <c r="F6094">
        <v>1.8</v>
      </c>
      <c r="G6094">
        <v>1014.3</v>
      </c>
      <c r="H6094">
        <v>90</v>
      </c>
      <c r="I6094" s="101" t="s">
        <v>34</v>
      </c>
      <c r="J6094" s="1">
        <f>DATEVALUE(RIGHT(jaar_zip[[#This Row],[YYYYMMDD]],2)&amp;"-"&amp;MID(jaar_zip[[#This Row],[YYYYMMDD]],5,2)&amp;"-"&amp;LEFT(jaar_zip[[#This Row],[YYYYMMDD]],4))</f>
        <v>45356</v>
      </c>
      <c r="K6094" s="101" t="str">
        <f>IF(AND(VALUE(MONTH(jaar_zip[[#This Row],[Datum]]))=1,VALUE(WEEKNUM(jaar_zip[[#This Row],[Datum]],21))&gt;51),RIGHT(YEAR(jaar_zip[[#This Row],[Datum]])-1,2),RIGHT(YEAR(jaar_zip[[#This Row],[Datum]]),2))&amp;"-"&amp; TEXT(WEEKNUM(jaar_zip[[#This Row],[Datum]],21),"00")</f>
        <v>24-10</v>
      </c>
      <c r="L6094" s="101">
        <f>MONTH(jaar_zip[[#This Row],[Datum]])</f>
        <v>3</v>
      </c>
      <c r="M6094" s="101">
        <f>IF(ISNUMBER(jaar_zip[[#This Row],[etmaaltemperatuur]]),IF(jaar_zip[[#This Row],[etmaaltemperatuur]]&lt;stookgrens,stookgrens-jaar_zip[[#This Row],[etmaaltemperatuur]],0),"")</f>
        <v>11.7</v>
      </c>
      <c r="N6094" s="101">
        <f>IF(ISNUMBER(jaar_zip[[#This Row],[graaddagen]]),IF(OR(MONTH(jaar_zip[[#This Row],[Datum]])=1,MONTH(jaar_zip[[#This Row],[Datum]])=2,MONTH(jaar_zip[[#This Row],[Datum]])=11,MONTH(jaar_zip[[#This Row],[Datum]])=12),1.1,IF(OR(MONTH(jaar_zip[[#This Row],[Datum]])=3,MONTH(jaar_zip[[#This Row],[Datum]])=10),1,0.8))*jaar_zip[[#This Row],[graaddagen]],"")</f>
        <v>11.7</v>
      </c>
      <c r="O6094" s="101">
        <f>IF(ISNUMBER(jaar_zip[[#This Row],[etmaaltemperatuur]]),IF(jaar_zip[[#This Row],[etmaaltemperatuur]]&gt;stookgrens,jaar_zip[[#This Row],[etmaaltemperatuur]]-stookgrens,0),"")</f>
        <v>0</v>
      </c>
    </row>
    <row r="6095" spans="1:15" x14ac:dyDescent="0.25">
      <c r="A6095">
        <v>323</v>
      </c>
      <c r="B6095">
        <v>20240306</v>
      </c>
      <c r="C6095">
        <v>1.8</v>
      </c>
      <c r="D6095">
        <v>6.2</v>
      </c>
      <c r="E6095">
        <v>948</v>
      </c>
      <c r="F6095">
        <v>0</v>
      </c>
      <c r="G6095">
        <v>1022.3</v>
      </c>
      <c r="H6095">
        <v>96</v>
      </c>
      <c r="I6095" s="101" t="s">
        <v>34</v>
      </c>
      <c r="J6095" s="1">
        <f>DATEVALUE(RIGHT(jaar_zip[[#This Row],[YYYYMMDD]],2)&amp;"-"&amp;MID(jaar_zip[[#This Row],[YYYYMMDD]],5,2)&amp;"-"&amp;LEFT(jaar_zip[[#This Row],[YYYYMMDD]],4))</f>
        <v>45357</v>
      </c>
      <c r="K6095" s="101" t="str">
        <f>IF(AND(VALUE(MONTH(jaar_zip[[#This Row],[Datum]]))=1,VALUE(WEEKNUM(jaar_zip[[#This Row],[Datum]],21))&gt;51),RIGHT(YEAR(jaar_zip[[#This Row],[Datum]])-1,2),RIGHT(YEAR(jaar_zip[[#This Row],[Datum]]),2))&amp;"-"&amp; TEXT(WEEKNUM(jaar_zip[[#This Row],[Datum]],21),"00")</f>
        <v>24-10</v>
      </c>
      <c r="L6095" s="101">
        <f>MONTH(jaar_zip[[#This Row],[Datum]])</f>
        <v>3</v>
      </c>
      <c r="M6095" s="101">
        <f>IF(ISNUMBER(jaar_zip[[#This Row],[etmaaltemperatuur]]),IF(jaar_zip[[#This Row],[etmaaltemperatuur]]&lt;stookgrens,stookgrens-jaar_zip[[#This Row],[etmaaltemperatuur]],0),"")</f>
        <v>11.8</v>
      </c>
      <c r="N6095" s="101">
        <f>IF(ISNUMBER(jaar_zip[[#This Row],[graaddagen]]),IF(OR(MONTH(jaar_zip[[#This Row],[Datum]])=1,MONTH(jaar_zip[[#This Row],[Datum]])=2,MONTH(jaar_zip[[#This Row],[Datum]])=11,MONTH(jaar_zip[[#This Row],[Datum]])=12),1.1,IF(OR(MONTH(jaar_zip[[#This Row],[Datum]])=3,MONTH(jaar_zip[[#This Row],[Datum]])=10),1,0.8))*jaar_zip[[#This Row],[graaddagen]],"")</f>
        <v>11.8</v>
      </c>
      <c r="O6095" s="101">
        <f>IF(ISNUMBER(jaar_zip[[#This Row],[etmaaltemperatuur]]),IF(jaar_zip[[#This Row],[etmaaltemperatuur]]&gt;stookgrens,jaar_zip[[#This Row],[etmaaltemperatuur]]-stookgrens,0),"")</f>
        <v>0</v>
      </c>
    </row>
    <row r="6096" spans="1:15" x14ac:dyDescent="0.25">
      <c r="A6096">
        <v>323</v>
      </c>
      <c r="B6096">
        <v>20240307</v>
      </c>
      <c r="C6096">
        <v>5.0999999999999996</v>
      </c>
      <c r="D6096">
        <v>6.6</v>
      </c>
      <c r="E6096">
        <v>1312</v>
      </c>
      <c r="F6096">
        <v>-0.1</v>
      </c>
      <c r="G6096">
        <v>1021.3</v>
      </c>
      <c r="H6096">
        <v>83</v>
      </c>
      <c r="I6096" s="101" t="s">
        <v>34</v>
      </c>
      <c r="J6096" s="1">
        <f>DATEVALUE(RIGHT(jaar_zip[[#This Row],[YYYYMMDD]],2)&amp;"-"&amp;MID(jaar_zip[[#This Row],[YYYYMMDD]],5,2)&amp;"-"&amp;LEFT(jaar_zip[[#This Row],[YYYYMMDD]],4))</f>
        <v>45358</v>
      </c>
      <c r="K6096" s="101" t="str">
        <f>IF(AND(VALUE(MONTH(jaar_zip[[#This Row],[Datum]]))=1,VALUE(WEEKNUM(jaar_zip[[#This Row],[Datum]],21))&gt;51),RIGHT(YEAR(jaar_zip[[#This Row],[Datum]])-1,2),RIGHT(YEAR(jaar_zip[[#This Row],[Datum]]),2))&amp;"-"&amp; TEXT(WEEKNUM(jaar_zip[[#This Row],[Datum]],21),"00")</f>
        <v>24-10</v>
      </c>
      <c r="L6096" s="101">
        <f>MONTH(jaar_zip[[#This Row],[Datum]])</f>
        <v>3</v>
      </c>
      <c r="M6096" s="101">
        <f>IF(ISNUMBER(jaar_zip[[#This Row],[etmaaltemperatuur]]),IF(jaar_zip[[#This Row],[etmaaltemperatuur]]&lt;stookgrens,stookgrens-jaar_zip[[#This Row],[etmaaltemperatuur]],0),"")</f>
        <v>11.4</v>
      </c>
      <c r="N6096" s="101">
        <f>IF(ISNUMBER(jaar_zip[[#This Row],[graaddagen]]),IF(OR(MONTH(jaar_zip[[#This Row],[Datum]])=1,MONTH(jaar_zip[[#This Row],[Datum]])=2,MONTH(jaar_zip[[#This Row],[Datum]])=11,MONTH(jaar_zip[[#This Row],[Datum]])=12),1.1,IF(OR(MONTH(jaar_zip[[#This Row],[Datum]])=3,MONTH(jaar_zip[[#This Row],[Datum]])=10),1,0.8))*jaar_zip[[#This Row],[graaddagen]],"")</f>
        <v>11.4</v>
      </c>
      <c r="O6096" s="101">
        <f>IF(ISNUMBER(jaar_zip[[#This Row],[etmaaltemperatuur]]),IF(jaar_zip[[#This Row],[etmaaltemperatuur]]&gt;stookgrens,jaar_zip[[#This Row],[etmaaltemperatuur]]-stookgrens,0),"")</f>
        <v>0</v>
      </c>
    </row>
    <row r="6097" spans="1:15" x14ac:dyDescent="0.25">
      <c r="A6097">
        <v>323</v>
      </c>
      <c r="B6097">
        <v>20240308</v>
      </c>
      <c r="C6097">
        <v>6.3</v>
      </c>
      <c r="D6097">
        <v>6.6</v>
      </c>
      <c r="E6097">
        <v>1383</v>
      </c>
      <c r="F6097">
        <v>0</v>
      </c>
      <c r="G6097">
        <v>1009</v>
      </c>
      <c r="H6097">
        <v>70</v>
      </c>
      <c r="I6097" s="101" t="s">
        <v>34</v>
      </c>
      <c r="J6097" s="1">
        <f>DATEVALUE(RIGHT(jaar_zip[[#This Row],[YYYYMMDD]],2)&amp;"-"&amp;MID(jaar_zip[[#This Row],[YYYYMMDD]],5,2)&amp;"-"&amp;LEFT(jaar_zip[[#This Row],[YYYYMMDD]],4))</f>
        <v>45359</v>
      </c>
      <c r="K6097" s="101" t="str">
        <f>IF(AND(VALUE(MONTH(jaar_zip[[#This Row],[Datum]]))=1,VALUE(WEEKNUM(jaar_zip[[#This Row],[Datum]],21))&gt;51),RIGHT(YEAR(jaar_zip[[#This Row],[Datum]])-1,2),RIGHT(YEAR(jaar_zip[[#This Row],[Datum]]),2))&amp;"-"&amp; TEXT(WEEKNUM(jaar_zip[[#This Row],[Datum]],21),"00")</f>
        <v>24-10</v>
      </c>
      <c r="L6097" s="101">
        <f>MONTH(jaar_zip[[#This Row],[Datum]])</f>
        <v>3</v>
      </c>
      <c r="M6097" s="101">
        <f>IF(ISNUMBER(jaar_zip[[#This Row],[etmaaltemperatuur]]),IF(jaar_zip[[#This Row],[etmaaltemperatuur]]&lt;stookgrens,stookgrens-jaar_zip[[#This Row],[etmaaltemperatuur]],0),"")</f>
        <v>11.4</v>
      </c>
      <c r="N6097" s="101">
        <f>IF(ISNUMBER(jaar_zip[[#This Row],[graaddagen]]),IF(OR(MONTH(jaar_zip[[#This Row],[Datum]])=1,MONTH(jaar_zip[[#This Row],[Datum]])=2,MONTH(jaar_zip[[#This Row],[Datum]])=11,MONTH(jaar_zip[[#This Row],[Datum]])=12),1.1,IF(OR(MONTH(jaar_zip[[#This Row],[Datum]])=3,MONTH(jaar_zip[[#This Row],[Datum]])=10),1,0.8))*jaar_zip[[#This Row],[graaddagen]],"")</f>
        <v>11.4</v>
      </c>
      <c r="O6097" s="101">
        <f>IF(ISNUMBER(jaar_zip[[#This Row],[etmaaltemperatuur]]),IF(jaar_zip[[#This Row],[etmaaltemperatuur]]&gt;stookgrens,jaar_zip[[#This Row],[etmaaltemperatuur]]-stookgrens,0),"")</f>
        <v>0</v>
      </c>
    </row>
    <row r="6098" spans="1:15" x14ac:dyDescent="0.25">
      <c r="A6098">
        <v>323</v>
      </c>
      <c r="B6098">
        <v>20240309</v>
      </c>
      <c r="C6098">
        <v>5</v>
      </c>
      <c r="D6098">
        <v>10</v>
      </c>
      <c r="E6098">
        <v>1176</v>
      </c>
      <c r="F6098">
        <v>0</v>
      </c>
      <c r="G6098">
        <v>998.6</v>
      </c>
      <c r="H6098">
        <v>69</v>
      </c>
      <c r="I6098" s="101" t="s">
        <v>34</v>
      </c>
      <c r="J6098" s="1">
        <f>DATEVALUE(RIGHT(jaar_zip[[#This Row],[YYYYMMDD]],2)&amp;"-"&amp;MID(jaar_zip[[#This Row],[YYYYMMDD]],5,2)&amp;"-"&amp;LEFT(jaar_zip[[#This Row],[YYYYMMDD]],4))</f>
        <v>45360</v>
      </c>
      <c r="K6098" s="101" t="str">
        <f>IF(AND(VALUE(MONTH(jaar_zip[[#This Row],[Datum]]))=1,VALUE(WEEKNUM(jaar_zip[[#This Row],[Datum]],21))&gt;51),RIGHT(YEAR(jaar_zip[[#This Row],[Datum]])-1,2),RIGHT(YEAR(jaar_zip[[#This Row],[Datum]]),2))&amp;"-"&amp; TEXT(WEEKNUM(jaar_zip[[#This Row],[Datum]],21),"00")</f>
        <v>24-10</v>
      </c>
      <c r="L6098" s="101">
        <f>MONTH(jaar_zip[[#This Row],[Datum]])</f>
        <v>3</v>
      </c>
      <c r="M6098" s="101">
        <f>IF(ISNUMBER(jaar_zip[[#This Row],[etmaaltemperatuur]]),IF(jaar_zip[[#This Row],[etmaaltemperatuur]]&lt;stookgrens,stookgrens-jaar_zip[[#This Row],[etmaaltemperatuur]],0),"")</f>
        <v>8</v>
      </c>
      <c r="N6098" s="101">
        <f>IF(ISNUMBER(jaar_zip[[#This Row],[graaddagen]]),IF(OR(MONTH(jaar_zip[[#This Row],[Datum]])=1,MONTH(jaar_zip[[#This Row],[Datum]])=2,MONTH(jaar_zip[[#This Row],[Datum]])=11,MONTH(jaar_zip[[#This Row],[Datum]])=12),1.1,IF(OR(MONTH(jaar_zip[[#This Row],[Datum]])=3,MONTH(jaar_zip[[#This Row],[Datum]])=10),1,0.8))*jaar_zip[[#This Row],[graaddagen]],"")</f>
        <v>8</v>
      </c>
      <c r="O6098" s="101">
        <f>IF(ISNUMBER(jaar_zip[[#This Row],[etmaaltemperatuur]]),IF(jaar_zip[[#This Row],[etmaaltemperatuur]]&gt;stookgrens,jaar_zip[[#This Row],[etmaaltemperatuur]]-stookgrens,0),"")</f>
        <v>0</v>
      </c>
    </row>
    <row r="6099" spans="1:15" x14ac:dyDescent="0.25">
      <c r="A6099">
        <v>323</v>
      </c>
      <c r="B6099">
        <v>20240310</v>
      </c>
      <c r="C6099">
        <v>3.2</v>
      </c>
      <c r="D6099">
        <v>8.5</v>
      </c>
      <c r="E6099">
        <v>450</v>
      </c>
      <c r="F6099">
        <v>-0.1</v>
      </c>
      <c r="G6099">
        <v>996.1</v>
      </c>
      <c r="H6099">
        <v>81</v>
      </c>
      <c r="I6099" s="101" t="s">
        <v>34</v>
      </c>
      <c r="J6099" s="1">
        <f>DATEVALUE(RIGHT(jaar_zip[[#This Row],[YYYYMMDD]],2)&amp;"-"&amp;MID(jaar_zip[[#This Row],[YYYYMMDD]],5,2)&amp;"-"&amp;LEFT(jaar_zip[[#This Row],[YYYYMMDD]],4))</f>
        <v>45361</v>
      </c>
      <c r="K6099" s="101" t="str">
        <f>IF(AND(VALUE(MONTH(jaar_zip[[#This Row],[Datum]]))=1,VALUE(WEEKNUM(jaar_zip[[#This Row],[Datum]],21))&gt;51),RIGHT(YEAR(jaar_zip[[#This Row],[Datum]])-1,2),RIGHT(YEAR(jaar_zip[[#This Row],[Datum]]),2))&amp;"-"&amp; TEXT(WEEKNUM(jaar_zip[[#This Row],[Datum]],21),"00")</f>
        <v>24-10</v>
      </c>
      <c r="L6099" s="101">
        <f>MONTH(jaar_zip[[#This Row],[Datum]])</f>
        <v>3</v>
      </c>
      <c r="M6099" s="101">
        <f>IF(ISNUMBER(jaar_zip[[#This Row],[etmaaltemperatuur]]),IF(jaar_zip[[#This Row],[etmaaltemperatuur]]&lt;stookgrens,stookgrens-jaar_zip[[#This Row],[etmaaltemperatuur]],0),"")</f>
        <v>9.5</v>
      </c>
      <c r="N6099" s="101">
        <f>IF(ISNUMBER(jaar_zip[[#This Row],[graaddagen]]),IF(OR(MONTH(jaar_zip[[#This Row],[Datum]])=1,MONTH(jaar_zip[[#This Row],[Datum]])=2,MONTH(jaar_zip[[#This Row],[Datum]])=11,MONTH(jaar_zip[[#This Row],[Datum]])=12),1.1,IF(OR(MONTH(jaar_zip[[#This Row],[Datum]])=3,MONTH(jaar_zip[[#This Row],[Datum]])=10),1,0.8))*jaar_zip[[#This Row],[graaddagen]],"")</f>
        <v>9.5</v>
      </c>
      <c r="O6099" s="101">
        <f>IF(ISNUMBER(jaar_zip[[#This Row],[etmaaltemperatuur]]),IF(jaar_zip[[#This Row],[etmaaltemperatuur]]&gt;stookgrens,jaar_zip[[#This Row],[etmaaltemperatuur]]-stookgrens,0),"")</f>
        <v>0</v>
      </c>
    </row>
    <row r="6100" spans="1:15" x14ac:dyDescent="0.25">
      <c r="A6100">
        <v>323</v>
      </c>
      <c r="B6100">
        <v>20240311</v>
      </c>
      <c r="C6100">
        <v>3.5</v>
      </c>
      <c r="D6100">
        <v>7.8</v>
      </c>
      <c r="E6100">
        <v>202</v>
      </c>
      <c r="F6100">
        <v>3.6</v>
      </c>
      <c r="G6100">
        <v>1003.5</v>
      </c>
      <c r="H6100">
        <v>96</v>
      </c>
      <c r="I6100" s="101" t="s">
        <v>34</v>
      </c>
      <c r="J6100" s="1">
        <f>DATEVALUE(RIGHT(jaar_zip[[#This Row],[YYYYMMDD]],2)&amp;"-"&amp;MID(jaar_zip[[#This Row],[YYYYMMDD]],5,2)&amp;"-"&amp;LEFT(jaar_zip[[#This Row],[YYYYMMDD]],4))</f>
        <v>45362</v>
      </c>
      <c r="K6100" s="101" t="str">
        <f>IF(AND(VALUE(MONTH(jaar_zip[[#This Row],[Datum]]))=1,VALUE(WEEKNUM(jaar_zip[[#This Row],[Datum]],21))&gt;51),RIGHT(YEAR(jaar_zip[[#This Row],[Datum]])-1,2),RIGHT(YEAR(jaar_zip[[#This Row],[Datum]]),2))&amp;"-"&amp; TEXT(WEEKNUM(jaar_zip[[#This Row],[Datum]],21),"00")</f>
        <v>24-11</v>
      </c>
      <c r="L6100" s="101">
        <f>MONTH(jaar_zip[[#This Row],[Datum]])</f>
        <v>3</v>
      </c>
      <c r="M6100" s="101">
        <f>IF(ISNUMBER(jaar_zip[[#This Row],[etmaaltemperatuur]]),IF(jaar_zip[[#This Row],[etmaaltemperatuur]]&lt;stookgrens,stookgrens-jaar_zip[[#This Row],[etmaaltemperatuur]],0),"")</f>
        <v>10.199999999999999</v>
      </c>
      <c r="N6100" s="101">
        <f>IF(ISNUMBER(jaar_zip[[#This Row],[graaddagen]]),IF(OR(MONTH(jaar_zip[[#This Row],[Datum]])=1,MONTH(jaar_zip[[#This Row],[Datum]])=2,MONTH(jaar_zip[[#This Row],[Datum]])=11,MONTH(jaar_zip[[#This Row],[Datum]])=12),1.1,IF(OR(MONTH(jaar_zip[[#This Row],[Datum]])=3,MONTH(jaar_zip[[#This Row],[Datum]])=10),1,0.8))*jaar_zip[[#This Row],[graaddagen]],"")</f>
        <v>10.199999999999999</v>
      </c>
      <c r="O6100" s="101">
        <f>IF(ISNUMBER(jaar_zip[[#This Row],[etmaaltemperatuur]]),IF(jaar_zip[[#This Row],[etmaaltemperatuur]]&gt;stookgrens,jaar_zip[[#This Row],[etmaaltemperatuur]]-stookgrens,0),"")</f>
        <v>0</v>
      </c>
    </row>
    <row r="6101" spans="1:15" x14ac:dyDescent="0.25">
      <c r="A6101">
        <v>323</v>
      </c>
      <c r="B6101">
        <v>20240312</v>
      </c>
      <c r="C6101">
        <v>4.8</v>
      </c>
      <c r="D6101">
        <v>8.6999999999999993</v>
      </c>
      <c r="E6101">
        <v>597</v>
      </c>
      <c r="F6101">
        <v>7.9</v>
      </c>
      <c r="G6101">
        <v>1012.8</v>
      </c>
      <c r="H6101">
        <v>93</v>
      </c>
      <c r="I6101" s="101" t="s">
        <v>34</v>
      </c>
      <c r="J6101" s="1">
        <f>DATEVALUE(RIGHT(jaar_zip[[#This Row],[YYYYMMDD]],2)&amp;"-"&amp;MID(jaar_zip[[#This Row],[YYYYMMDD]],5,2)&amp;"-"&amp;LEFT(jaar_zip[[#This Row],[YYYYMMDD]],4))</f>
        <v>45363</v>
      </c>
      <c r="K6101" s="101" t="str">
        <f>IF(AND(VALUE(MONTH(jaar_zip[[#This Row],[Datum]]))=1,VALUE(WEEKNUM(jaar_zip[[#This Row],[Datum]],21))&gt;51),RIGHT(YEAR(jaar_zip[[#This Row],[Datum]])-1,2),RIGHT(YEAR(jaar_zip[[#This Row],[Datum]]),2))&amp;"-"&amp; TEXT(WEEKNUM(jaar_zip[[#This Row],[Datum]],21),"00")</f>
        <v>24-11</v>
      </c>
      <c r="L6101" s="101">
        <f>MONTH(jaar_zip[[#This Row],[Datum]])</f>
        <v>3</v>
      </c>
      <c r="M6101" s="101">
        <f>IF(ISNUMBER(jaar_zip[[#This Row],[etmaaltemperatuur]]),IF(jaar_zip[[#This Row],[etmaaltemperatuur]]&lt;stookgrens,stookgrens-jaar_zip[[#This Row],[etmaaltemperatuur]],0),"")</f>
        <v>9.3000000000000007</v>
      </c>
      <c r="N6101" s="101">
        <f>IF(ISNUMBER(jaar_zip[[#This Row],[graaddagen]]),IF(OR(MONTH(jaar_zip[[#This Row],[Datum]])=1,MONTH(jaar_zip[[#This Row],[Datum]])=2,MONTH(jaar_zip[[#This Row],[Datum]])=11,MONTH(jaar_zip[[#This Row],[Datum]])=12),1.1,IF(OR(MONTH(jaar_zip[[#This Row],[Datum]])=3,MONTH(jaar_zip[[#This Row],[Datum]])=10),1,0.8))*jaar_zip[[#This Row],[graaddagen]],"")</f>
        <v>9.3000000000000007</v>
      </c>
      <c r="O6101" s="101">
        <f>IF(ISNUMBER(jaar_zip[[#This Row],[etmaaltemperatuur]]),IF(jaar_zip[[#This Row],[etmaaltemperatuur]]&gt;stookgrens,jaar_zip[[#This Row],[etmaaltemperatuur]]-stookgrens,0),"")</f>
        <v>0</v>
      </c>
    </row>
    <row r="6102" spans="1:15" x14ac:dyDescent="0.25">
      <c r="A6102">
        <v>323</v>
      </c>
      <c r="B6102">
        <v>20240313</v>
      </c>
      <c r="C6102">
        <v>6</v>
      </c>
      <c r="D6102">
        <v>11.4</v>
      </c>
      <c r="E6102">
        <v>402</v>
      </c>
      <c r="F6102">
        <v>0.8</v>
      </c>
      <c r="G6102">
        <v>1014.4</v>
      </c>
      <c r="H6102">
        <v>87</v>
      </c>
      <c r="I6102" s="101" t="s">
        <v>34</v>
      </c>
      <c r="J6102" s="1">
        <f>DATEVALUE(RIGHT(jaar_zip[[#This Row],[YYYYMMDD]],2)&amp;"-"&amp;MID(jaar_zip[[#This Row],[YYYYMMDD]],5,2)&amp;"-"&amp;LEFT(jaar_zip[[#This Row],[YYYYMMDD]],4))</f>
        <v>45364</v>
      </c>
      <c r="K6102" s="101" t="str">
        <f>IF(AND(VALUE(MONTH(jaar_zip[[#This Row],[Datum]]))=1,VALUE(WEEKNUM(jaar_zip[[#This Row],[Datum]],21))&gt;51),RIGHT(YEAR(jaar_zip[[#This Row],[Datum]])-1,2),RIGHT(YEAR(jaar_zip[[#This Row],[Datum]]),2))&amp;"-"&amp; TEXT(WEEKNUM(jaar_zip[[#This Row],[Datum]],21),"00")</f>
        <v>24-11</v>
      </c>
      <c r="L6102" s="101">
        <f>MONTH(jaar_zip[[#This Row],[Datum]])</f>
        <v>3</v>
      </c>
      <c r="M6102" s="101">
        <f>IF(ISNUMBER(jaar_zip[[#This Row],[etmaaltemperatuur]]),IF(jaar_zip[[#This Row],[etmaaltemperatuur]]&lt;stookgrens,stookgrens-jaar_zip[[#This Row],[etmaaltemperatuur]],0),"")</f>
        <v>6.6</v>
      </c>
      <c r="N6102" s="101">
        <f>IF(ISNUMBER(jaar_zip[[#This Row],[graaddagen]]),IF(OR(MONTH(jaar_zip[[#This Row],[Datum]])=1,MONTH(jaar_zip[[#This Row],[Datum]])=2,MONTH(jaar_zip[[#This Row],[Datum]])=11,MONTH(jaar_zip[[#This Row],[Datum]])=12),1.1,IF(OR(MONTH(jaar_zip[[#This Row],[Datum]])=3,MONTH(jaar_zip[[#This Row],[Datum]])=10),1,0.8))*jaar_zip[[#This Row],[graaddagen]],"")</f>
        <v>6.6</v>
      </c>
      <c r="O6102" s="101">
        <f>IF(ISNUMBER(jaar_zip[[#This Row],[etmaaltemperatuur]]),IF(jaar_zip[[#This Row],[etmaaltemperatuur]]&gt;stookgrens,jaar_zip[[#This Row],[etmaaltemperatuur]]-stookgrens,0),"")</f>
        <v>0</v>
      </c>
    </row>
    <row r="6103" spans="1:15" x14ac:dyDescent="0.25">
      <c r="A6103">
        <v>323</v>
      </c>
      <c r="B6103">
        <v>20240314</v>
      </c>
      <c r="C6103">
        <v>4.3</v>
      </c>
      <c r="D6103">
        <v>12.8</v>
      </c>
      <c r="E6103">
        <v>1185</v>
      </c>
      <c r="F6103">
        <v>0</v>
      </c>
      <c r="G6103">
        <v>1010</v>
      </c>
      <c r="H6103">
        <v>78</v>
      </c>
      <c r="I6103" s="101" t="s">
        <v>34</v>
      </c>
      <c r="J6103" s="1">
        <f>DATEVALUE(RIGHT(jaar_zip[[#This Row],[YYYYMMDD]],2)&amp;"-"&amp;MID(jaar_zip[[#This Row],[YYYYMMDD]],5,2)&amp;"-"&amp;LEFT(jaar_zip[[#This Row],[YYYYMMDD]],4))</f>
        <v>45365</v>
      </c>
      <c r="K6103" s="101" t="str">
        <f>IF(AND(VALUE(MONTH(jaar_zip[[#This Row],[Datum]]))=1,VALUE(WEEKNUM(jaar_zip[[#This Row],[Datum]],21))&gt;51),RIGHT(YEAR(jaar_zip[[#This Row],[Datum]])-1,2),RIGHT(YEAR(jaar_zip[[#This Row],[Datum]]),2))&amp;"-"&amp; TEXT(WEEKNUM(jaar_zip[[#This Row],[Datum]],21),"00")</f>
        <v>24-11</v>
      </c>
      <c r="L6103" s="101">
        <f>MONTH(jaar_zip[[#This Row],[Datum]])</f>
        <v>3</v>
      </c>
      <c r="M6103" s="101">
        <f>IF(ISNUMBER(jaar_zip[[#This Row],[etmaaltemperatuur]]),IF(jaar_zip[[#This Row],[etmaaltemperatuur]]&lt;stookgrens,stookgrens-jaar_zip[[#This Row],[etmaaltemperatuur]],0),"")</f>
        <v>5.1999999999999993</v>
      </c>
      <c r="N6103" s="101">
        <f>IF(ISNUMBER(jaar_zip[[#This Row],[graaddagen]]),IF(OR(MONTH(jaar_zip[[#This Row],[Datum]])=1,MONTH(jaar_zip[[#This Row],[Datum]])=2,MONTH(jaar_zip[[#This Row],[Datum]])=11,MONTH(jaar_zip[[#This Row],[Datum]])=12),1.1,IF(OR(MONTH(jaar_zip[[#This Row],[Datum]])=3,MONTH(jaar_zip[[#This Row],[Datum]])=10),1,0.8))*jaar_zip[[#This Row],[graaddagen]],"")</f>
        <v>5.1999999999999993</v>
      </c>
      <c r="O6103" s="101">
        <f>IF(ISNUMBER(jaar_zip[[#This Row],[etmaaltemperatuur]]),IF(jaar_zip[[#This Row],[etmaaltemperatuur]]&gt;stookgrens,jaar_zip[[#This Row],[etmaaltemperatuur]]-stookgrens,0),"")</f>
        <v>0</v>
      </c>
    </row>
    <row r="6104" spans="1:15" x14ac:dyDescent="0.25">
      <c r="A6104">
        <v>323</v>
      </c>
      <c r="B6104">
        <v>20240315</v>
      </c>
      <c r="C6104">
        <v>6.6</v>
      </c>
      <c r="D6104">
        <v>12.6</v>
      </c>
      <c r="E6104">
        <v>805</v>
      </c>
      <c r="F6104">
        <v>0.5</v>
      </c>
      <c r="G6104">
        <v>1007.7</v>
      </c>
      <c r="H6104">
        <v>84</v>
      </c>
      <c r="I6104" s="101" t="s">
        <v>34</v>
      </c>
      <c r="J6104" s="1">
        <f>DATEVALUE(RIGHT(jaar_zip[[#This Row],[YYYYMMDD]],2)&amp;"-"&amp;MID(jaar_zip[[#This Row],[YYYYMMDD]],5,2)&amp;"-"&amp;LEFT(jaar_zip[[#This Row],[YYYYMMDD]],4))</f>
        <v>45366</v>
      </c>
      <c r="K6104" s="101" t="str">
        <f>IF(AND(VALUE(MONTH(jaar_zip[[#This Row],[Datum]]))=1,VALUE(WEEKNUM(jaar_zip[[#This Row],[Datum]],21))&gt;51),RIGHT(YEAR(jaar_zip[[#This Row],[Datum]])-1,2),RIGHT(YEAR(jaar_zip[[#This Row],[Datum]]),2))&amp;"-"&amp; TEXT(WEEKNUM(jaar_zip[[#This Row],[Datum]],21),"00")</f>
        <v>24-11</v>
      </c>
      <c r="L6104" s="101">
        <f>MONTH(jaar_zip[[#This Row],[Datum]])</f>
        <v>3</v>
      </c>
      <c r="M6104" s="101">
        <f>IF(ISNUMBER(jaar_zip[[#This Row],[etmaaltemperatuur]]),IF(jaar_zip[[#This Row],[etmaaltemperatuur]]&lt;stookgrens,stookgrens-jaar_zip[[#This Row],[etmaaltemperatuur]],0),"")</f>
        <v>5.4</v>
      </c>
      <c r="N6104" s="101">
        <f>IF(ISNUMBER(jaar_zip[[#This Row],[graaddagen]]),IF(OR(MONTH(jaar_zip[[#This Row],[Datum]])=1,MONTH(jaar_zip[[#This Row],[Datum]])=2,MONTH(jaar_zip[[#This Row],[Datum]])=11,MONTH(jaar_zip[[#This Row],[Datum]])=12),1.1,IF(OR(MONTH(jaar_zip[[#This Row],[Datum]])=3,MONTH(jaar_zip[[#This Row],[Datum]])=10),1,0.8))*jaar_zip[[#This Row],[graaddagen]],"")</f>
        <v>5.4</v>
      </c>
      <c r="O6104" s="101">
        <f>IF(ISNUMBER(jaar_zip[[#This Row],[etmaaltemperatuur]]),IF(jaar_zip[[#This Row],[etmaaltemperatuur]]&gt;stookgrens,jaar_zip[[#This Row],[etmaaltemperatuur]]-stookgrens,0),"")</f>
        <v>0</v>
      </c>
    </row>
    <row r="6105" spans="1:15" x14ac:dyDescent="0.25">
      <c r="A6105">
        <v>323</v>
      </c>
      <c r="B6105">
        <v>20240316</v>
      </c>
      <c r="C6105">
        <v>3.8</v>
      </c>
      <c r="D6105">
        <v>8.4</v>
      </c>
      <c r="E6105">
        <v>903</v>
      </c>
      <c r="F6105">
        <v>0.2</v>
      </c>
      <c r="G6105">
        <v>1020.3</v>
      </c>
      <c r="H6105">
        <v>80</v>
      </c>
      <c r="I6105" s="101" t="s">
        <v>34</v>
      </c>
      <c r="J6105" s="1">
        <f>DATEVALUE(RIGHT(jaar_zip[[#This Row],[YYYYMMDD]],2)&amp;"-"&amp;MID(jaar_zip[[#This Row],[YYYYMMDD]],5,2)&amp;"-"&amp;LEFT(jaar_zip[[#This Row],[YYYYMMDD]],4))</f>
        <v>45367</v>
      </c>
      <c r="K6105" s="101" t="str">
        <f>IF(AND(VALUE(MONTH(jaar_zip[[#This Row],[Datum]]))=1,VALUE(WEEKNUM(jaar_zip[[#This Row],[Datum]],21))&gt;51),RIGHT(YEAR(jaar_zip[[#This Row],[Datum]])-1,2),RIGHT(YEAR(jaar_zip[[#This Row],[Datum]]),2))&amp;"-"&amp; TEXT(WEEKNUM(jaar_zip[[#This Row],[Datum]],21),"00")</f>
        <v>24-11</v>
      </c>
      <c r="L6105" s="101">
        <f>MONTH(jaar_zip[[#This Row],[Datum]])</f>
        <v>3</v>
      </c>
      <c r="M6105" s="101">
        <f>IF(ISNUMBER(jaar_zip[[#This Row],[etmaaltemperatuur]]),IF(jaar_zip[[#This Row],[etmaaltemperatuur]]&lt;stookgrens,stookgrens-jaar_zip[[#This Row],[etmaaltemperatuur]],0),"")</f>
        <v>9.6</v>
      </c>
      <c r="N6105" s="101">
        <f>IF(ISNUMBER(jaar_zip[[#This Row],[graaddagen]]),IF(OR(MONTH(jaar_zip[[#This Row],[Datum]])=1,MONTH(jaar_zip[[#This Row],[Datum]])=2,MONTH(jaar_zip[[#This Row],[Datum]])=11,MONTH(jaar_zip[[#This Row],[Datum]])=12),1.1,IF(OR(MONTH(jaar_zip[[#This Row],[Datum]])=3,MONTH(jaar_zip[[#This Row],[Datum]])=10),1,0.8))*jaar_zip[[#This Row],[graaddagen]],"")</f>
        <v>9.6</v>
      </c>
      <c r="O6105" s="101">
        <f>IF(ISNUMBER(jaar_zip[[#This Row],[etmaaltemperatuur]]),IF(jaar_zip[[#This Row],[etmaaltemperatuur]]&gt;stookgrens,jaar_zip[[#This Row],[etmaaltemperatuur]]-stookgrens,0),"")</f>
        <v>0</v>
      </c>
    </row>
    <row r="6106" spans="1:15" x14ac:dyDescent="0.25">
      <c r="A6106">
        <v>323</v>
      </c>
      <c r="B6106">
        <v>20240317</v>
      </c>
      <c r="C6106">
        <v>4.2</v>
      </c>
      <c r="D6106">
        <v>10.5</v>
      </c>
      <c r="E6106">
        <v>619</v>
      </c>
      <c r="F6106">
        <v>3.9</v>
      </c>
      <c r="G6106">
        <v>1018</v>
      </c>
      <c r="H6106">
        <v>88</v>
      </c>
      <c r="I6106" s="101" t="s">
        <v>34</v>
      </c>
      <c r="J6106" s="1">
        <f>DATEVALUE(RIGHT(jaar_zip[[#This Row],[YYYYMMDD]],2)&amp;"-"&amp;MID(jaar_zip[[#This Row],[YYYYMMDD]],5,2)&amp;"-"&amp;LEFT(jaar_zip[[#This Row],[YYYYMMDD]],4))</f>
        <v>45368</v>
      </c>
      <c r="K6106" s="101" t="str">
        <f>IF(AND(VALUE(MONTH(jaar_zip[[#This Row],[Datum]]))=1,VALUE(WEEKNUM(jaar_zip[[#This Row],[Datum]],21))&gt;51),RIGHT(YEAR(jaar_zip[[#This Row],[Datum]])-1,2),RIGHT(YEAR(jaar_zip[[#This Row],[Datum]]),2))&amp;"-"&amp; TEXT(WEEKNUM(jaar_zip[[#This Row],[Datum]],21),"00")</f>
        <v>24-11</v>
      </c>
      <c r="L6106" s="101">
        <f>MONTH(jaar_zip[[#This Row],[Datum]])</f>
        <v>3</v>
      </c>
      <c r="M6106" s="101">
        <f>IF(ISNUMBER(jaar_zip[[#This Row],[etmaaltemperatuur]]),IF(jaar_zip[[#This Row],[etmaaltemperatuur]]&lt;stookgrens,stookgrens-jaar_zip[[#This Row],[etmaaltemperatuur]],0),"")</f>
        <v>7.5</v>
      </c>
      <c r="N6106" s="101">
        <f>IF(ISNUMBER(jaar_zip[[#This Row],[graaddagen]]),IF(OR(MONTH(jaar_zip[[#This Row],[Datum]])=1,MONTH(jaar_zip[[#This Row],[Datum]])=2,MONTH(jaar_zip[[#This Row],[Datum]])=11,MONTH(jaar_zip[[#This Row],[Datum]])=12),1.1,IF(OR(MONTH(jaar_zip[[#This Row],[Datum]])=3,MONTH(jaar_zip[[#This Row],[Datum]])=10),1,0.8))*jaar_zip[[#This Row],[graaddagen]],"")</f>
        <v>7.5</v>
      </c>
      <c r="O6106" s="101">
        <f>IF(ISNUMBER(jaar_zip[[#This Row],[etmaaltemperatuur]]),IF(jaar_zip[[#This Row],[etmaaltemperatuur]]&gt;stookgrens,jaar_zip[[#This Row],[etmaaltemperatuur]]-stookgrens,0),"")</f>
        <v>0</v>
      </c>
    </row>
    <row r="6107" spans="1:15" x14ac:dyDescent="0.25">
      <c r="A6107">
        <v>323</v>
      </c>
      <c r="B6107">
        <v>20240318</v>
      </c>
      <c r="C6107">
        <v>3.6</v>
      </c>
      <c r="D6107">
        <v>10.8</v>
      </c>
      <c r="E6107">
        <v>1201</v>
      </c>
      <c r="F6107">
        <v>0</v>
      </c>
      <c r="G6107">
        <v>1016.2</v>
      </c>
      <c r="H6107">
        <v>89</v>
      </c>
      <c r="I6107" s="101" t="s">
        <v>34</v>
      </c>
      <c r="J6107" s="1">
        <f>DATEVALUE(RIGHT(jaar_zip[[#This Row],[YYYYMMDD]],2)&amp;"-"&amp;MID(jaar_zip[[#This Row],[YYYYMMDD]],5,2)&amp;"-"&amp;LEFT(jaar_zip[[#This Row],[YYYYMMDD]],4))</f>
        <v>45369</v>
      </c>
      <c r="K6107" s="101" t="str">
        <f>IF(AND(VALUE(MONTH(jaar_zip[[#This Row],[Datum]]))=1,VALUE(WEEKNUM(jaar_zip[[#This Row],[Datum]],21))&gt;51),RIGHT(YEAR(jaar_zip[[#This Row],[Datum]])-1,2),RIGHT(YEAR(jaar_zip[[#This Row],[Datum]]),2))&amp;"-"&amp; TEXT(WEEKNUM(jaar_zip[[#This Row],[Datum]],21),"00")</f>
        <v>24-12</v>
      </c>
      <c r="L6107" s="101">
        <f>MONTH(jaar_zip[[#This Row],[Datum]])</f>
        <v>3</v>
      </c>
      <c r="M6107" s="101">
        <f>IF(ISNUMBER(jaar_zip[[#This Row],[etmaaltemperatuur]]),IF(jaar_zip[[#This Row],[etmaaltemperatuur]]&lt;stookgrens,stookgrens-jaar_zip[[#This Row],[etmaaltemperatuur]],0),"")</f>
        <v>7.1999999999999993</v>
      </c>
      <c r="N6107" s="101">
        <f>IF(ISNUMBER(jaar_zip[[#This Row],[graaddagen]]),IF(OR(MONTH(jaar_zip[[#This Row],[Datum]])=1,MONTH(jaar_zip[[#This Row],[Datum]])=2,MONTH(jaar_zip[[#This Row],[Datum]])=11,MONTH(jaar_zip[[#This Row],[Datum]])=12),1.1,IF(OR(MONTH(jaar_zip[[#This Row],[Datum]])=3,MONTH(jaar_zip[[#This Row],[Datum]])=10),1,0.8))*jaar_zip[[#This Row],[graaddagen]],"")</f>
        <v>7.1999999999999993</v>
      </c>
      <c r="O6107" s="101">
        <f>IF(ISNUMBER(jaar_zip[[#This Row],[etmaaltemperatuur]]),IF(jaar_zip[[#This Row],[etmaaltemperatuur]]&gt;stookgrens,jaar_zip[[#This Row],[etmaaltemperatuur]]-stookgrens,0),"")</f>
        <v>0</v>
      </c>
    </row>
    <row r="6108" spans="1:15" x14ac:dyDescent="0.25">
      <c r="A6108">
        <v>323</v>
      </c>
      <c r="B6108">
        <v>20240319</v>
      </c>
      <c r="C6108">
        <v>3.2</v>
      </c>
      <c r="D6108">
        <v>11.5</v>
      </c>
      <c r="E6108">
        <v>1231</v>
      </c>
      <c r="F6108">
        <v>0</v>
      </c>
      <c r="G6108">
        <v>1017.9</v>
      </c>
      <c r="H6108">
        <v>82</v>
      </c>
      <c r="I6108" s="101" t="s">
        <v>34</v>
      </c>
      <c r="J6108" s="1">
        <f>DATEVALUE(RIGHT(jaar_zip[[#This Row],[YYYYMMDD]],2)&amp;"-"&amp;MID(jaar_zip[[#This Row],[YYYYMMDD]],5,2)&amp;"-"&amp;LEFT(jaar_zip[[#This Row],[YYYYMMDD]],4))</f>
        <v>45370</v>
      </c>
      <c r="K6108" s="101" t="str">
        <f>IF(AND(VALUE(MONTH(jaar_zip[[#This Row],[Datum]]))=1,VALUE(WEEKNUM(jaar_zip[[#This Row],[Datum]],21))&gt;51),RIGHT(YEAR(jaar_zip[[#This Row],[Datum]])-1,2),RIGHT(YEAR(jaar_zip[[#This Row],[Datum]]),2))&amp;"-"&amp; TEXT(WEEKNUM(jaar_zip[[#This Row],[Datum]],21),"00")</f>
        <v>24-12</v>
      </c>
      <c r="L6108" s="101">
        <f>MONTH(jaar_zip[[#This Row],[Datum]])</f>
        <v>3</v>
      </c>
      <c r="M6108" s="101">
        <f>IF(ISNUMBER(jaar_zip[[#This Row],[etmaaltemperatuur]]),IF(jaar_zip[[#This Row],[etmaaltemperatuur]]&lt;stookgrens,stookgrens-jaar_zip[[#This Row],[etmaaltemperatuur]],0),"")</f>
        <v>6.5</v>
      </c>
      <c r="N6108" s="101">
        <f>IF(ISNUMBER(jaar_zip[[#This Row],[graaddagen]]),IF(OR(MONTH(jaar_zip[[#This Row],[Datum]])=1,MONTH(jaar_zip[[#This Row],[Datum]])=2,MONTH(jaar_zip[[#This Row],[Datum]])=11,MONTH(jaar_zip[[#This Row],[Datum]])=12),1.1,IF(OR(MONTH(jaar_zip[[#This Row],[Datum]])=3,MONTH(jaar_zip[[#This Row],[Datum]])=10),1,0.8))*jaar_zip[[#This Row],[graaddagen]],"")</f>
        <v>6.5</v>
      </c>
      <c r="O6108" s="101">
        <f>IF(ISNUMBER(jaar_zip[[#This Row],[etmaaltemperatuur]]),IF(jaar_zip[[#This Row],[etmaaltemperatuur]]&gt;stookgrens,jaar_zip[[#This Row],[etmaaltemperatuur]]-stookgrens,0),"")</f>
        <v>0</v>
      </c>
    </row>
    <row r="6109" spans="1:15" x14ac:dyDescent="0.25">
      <c r="A6109">
        <v>323</v>
      </c>
      <c r="B6109">
        <v>20240320</v>
      </c>
      <c r="C6109">
        <v>1.8</v>
      </c>
      <c r="D6109">
        <v>11.1</v>
      </c>
      <c r="E6109">
        <v>1289</v>
      </c>
      <c r="F6109">
        <v>0</v>
      </c>
      <c r="G6109">
        <v>1019.1</v>
      </c>
      <c r="H6109">
        <v>88</v>
      </c>
      <c r="I6109" s="101" t="s">
        <v>34</v>
      </c>
      <c r="J6109" s="1">
        <f>DATEVALUE(RIGHT(jaar_zip[[#This Row],[YYYYMMDD]],2)&amp;"-"&amp;MID(jaar_zip[[#This Row],[YYYYMMDD]],5,2)&amp;"-"&amp;LEFT(jaar_zip[[#This Row],[YYYYMMDD]],4))</f>
        <v>45371</v>
      </c>
      <c r="K6109" s="101" t="str">
        <f>IF(AND(VALUE(MONTH(jaar_zip[[#This Row],[Datum]]))=1,VALUE(WEEKNUM(jaar_zip[[#This Row],[Datum]],21))&gt;51),RIGHT(YEAR(jaar_zip[[#This Row],[Datum]])-1,2),RIGHT(YEAR(jaar_zip[[#This Row],[Datum]]),2))&amp;"-"&amp; TEXT(WEEKNUM(jaar_zip[[#This Row],[Datum]],21),"00")</f>
        <v>24-12</v>
      </c>
      <c r="L6109" s="101">
        <f>MONTH(jaar_zip[[#This Row],[Datum]])</f>
        <v>3</v>
      </c>
      <c r="M6109" s="101">
        <f>IF(ISNUMBER(jaar_zip[[#This Row],[etmaaltemperatuur]]),IF(jaar_zip[[#This Row],[etmaaltemperatuur]]&lt;stookgrens,stookgrens-jaar_zip[[#This Row],[etmaaltemperatuur]],0),"")</f>
        <v>6.9</v>
      </c>
      <c r="N6109" s="101">
        <f>IF(ISNUMBER(jaar_zip[[#This Row],[graaddagen]]),IF(OR(MONTH(jaar_zip[[#This Row],[Datum]])=1,MONTH(jaar_zip[[#This Row],[Datum]])=2,MONTH(jaar_zip[[#This Row],[Datum]])=11,MONTH(jaar_zip[[#This Row],[Datum]])=12),1.1,IF(OR(MONTH(jaar_zip[[#This Row],[Datum]])=3,MONTH(jaar_zip[[#This Row],[Datum]])=10),1,0.8))*jaar_zip[[#This Row],[graaddagen]],"")</f>
        <v>6.9</v>
      </c>
      <c r="O6109" s="101">
        <f>IF(ISNUMBER(jaar_zip[[#This Row],[etmaaltemperatuur]]),IF(jaar_zip[[#This Row],[etmaaltemperatuur]]&gt;stookgrens,jaar_zip[[#This Row],[etmaaltemperatuur]]-stookgrens,0),"")</f>
        <v>0</v>
      </c>
    </row>
    <row r="6110" spans="1:15" x14ac:dyDescent="0.25">
      <c r="A6110">
        <v>323</v>
      </c>
      <c r="B6110">
        <v>20240321</v>
      </c>
      <c r="C6110">
        <v>3.3</v>
      </c>
      <c r="D6110">
        <v>9.8000000000000007</v>
      </c>
      <c r="E6110">
        <v>620</v>
      </c>
      <c r="F6110">
        <v>0</v>
      </c>
      <c r="G6110">
        <v>1024.2</v>
      </c>
      <c r="H6110">
        <v>89</v>
      </c>
      <c r="I6110" s="101" t="s">
        <v>34</v>
      </c>
      <c r="J6110" s="1">
        <f>DATEVALUE(RIGHT(jaar_zip[[#This Row],[YYYYMMDD]],2)&amp;"-"&amp;MID(jaar_zip[[#This Row],[YYYYMMDD]],5,2)&amp;"-"&amp;LEFT(jaar_zip[[#This Row],[YYYYMMDD]],4))</f>
        <v>45372</v>
      </c>
      <c r="K6110" s="101" t="str">
        <f>IF(AND(VALUE(MONTH(jaar_zip[[#This Row],[Datum]]))=1,VALUE(WEEKNUM(jaar_zip[[#This Row],[Datum]],21))&gt;51),RIGHT(YEAR(jaar_zip[[#This Row],[Datum]])-1,2),RIGHT(YEAR(jaar_zip[[#This Row],[Datum]]),2))&amp;"-"&amp; TEXT(WEEKNUM(jaar_zip[[#This Row],[Datum]],21),"00")</f>
        <v>24-12</v>
      </c>
      <c r="L6110" s="101">
        <f>MONTH(jaar_zip[[#This Row],[Datum]])</f>
        <v>3</v>
      </c>
      <c r="M6110" s="101">
        <f>IF(ISNUMBER(jaar_zip[[#This Row],[etmaaltemperatuur]]),IF(jaar_zip[[#This Row],[etmaaltemperatuur]]&lt;stookgrens,stookgrens-jaar_zip[[#This Row],[etmaaltemperatuur]],0),"")</f>
        <v>8.1999999999999993</v>
      </c>
      <c r="N6110" s="101">
        <f>IF(ISNUMBER(jaar_zip[[#This Row],[graaddagen]]),IF(OR(MONTH(jaar_zip[[#This Row],[Datum]])=1,MONTH(jaar_zip[[#This Row],[Datum]])=2,MONTH(jaar_zip[[#This Row],[Datum]])=11,MONTH(jaar_zip[[#This Row],[Datum]])=12),1.1,IF(OR(MONTH(jaar_zip[[#This Row],[Datum]])=3,MONTH(jaar_zip[[#This Row],[Datum]])=10),1,0.8))*jaar_zip[[#This Row],[graaddagen]],"")</f>
        <v>8.1999999999999993</v>
      </c>
      <c r="O6110" s="101">
        <f>IF(ISNUMBER(jaar_zip[[#This Row],[etmaaltemperatuur]]),IF(jaar_zip[[#This Row],[etmaaltemperatuur]]&gt;stookgrens,jaar_zip[[#This Row],[etmaaltemperatuur]]-stookgrens,0),"")</f>
        <v>0</v>
      </c>
    </row>
    <row r="6111" spans="1:15" x14ac:dyDescent="0.25">
      <c r="A6111">
        <v>323</v>
      </c>
      <c r="B6111">
        <v>20240322</v>
      </c>
      <c r="C6111">
        <v>4.5</v>
      </c>
      <c r="D6111">
        <v>9.3000000000000007</v>
      </c>
      <c r="E6111">
        <v>266</v>
      </c>
      <c r="F6111">
        <v>10.5</v>
      </c>
      <c r="G6111">
        <v>1016.6</v>
      </c>
      <c r="H6111">
        <v>96</v>
      </c>
      <c r="I6111" s="101" t="s">
        <v>34</v>
      </c>
      <c r="J6111" s="1">
        <f>DATEVALUE(RIGHT(jaar_zip[[#This Row],[YYYYMMDD]],2)&amp;"-"&amp;MID(jaar_zip[[#This Row],[YYYYMMDD]],5,2)&amp;"-"&amp;LEFT(jaar_zip[[#This Row],[YYYYMMDD]],4))</f>
        <v>45373</v>
      </c>
      <c r="K6111" s="101" t="str">
        <f>IF(AND(VALUE(MONTH(jaar_zip[[#This Row],[Datum]]))=1,VALUE(WEEKNUM(jaar_zip[[#This Row],[Datum]],21))&gt;51),RIGHT(YEAR(jaar_zip[[#This Row],[Datum]])-1,2),RIGHT(YEAR(jaar_zip[[#This Row],[Datum]]),2))&amp;"-"&amp; TEXT(WEEKNUM(jaar_zip[[#This Row],[Datum]],21),"00")</f>
        <v>24-12</v>
      </c>
      <c r="L6111" s="101">
        <f>MONTH(jaar_zip[[#This Row],[Datum]])</f>
        <v>3</v>
      </c>
      <c r="M6111" s="101">
        <f>IF(ISNUMBER(jaar_zip[[#This Row],[etmaaltemperatuur]]),IF(jaar_zip[[#This Row],[etmaaltemperatuur]]&lt;stookgrens,stookgrens-jaar_zip[[#This Row],[etmaaltemperatuur]],0),"")</f>
        <v>8.6999999999999993</v>
      </c>
      <c r="N6111" s="101">
        <f>IF(ISNUMBER(jaar_zip[[#This Row],[graaddagen]]),IF(OR(MONTH(jaar_zip[[#This Row],[Datum]])=1,MONTH(jaar_zip[[#This Row],[Datum]])=2,MONTH(jaar_zip[[#This Row],[Datum]])=11,MONTH(jaar_zip[[#This Row],[Datum]])=12),1.1,IF(OR(MONTH(jaar_zip[[#This Row],[Datum]])=3,MONTH(jaar_zip[[#This Row],[Datum]])=10),1,0.8))*jaar_zip[[#This Row],[graaddagen]],"")</f>
        <v>8.6999999999999993</v>
      </c>
      <c r="O6111" s="101">
        <f>IF(ISNUMBER(jaar_zip[[#This Row],[etmaaltemperatuur]]),IF(jaar_zip[[#This Row],[etmaaltemperatuur]]&gt;stookgrens,jaar_zip[[#This Row],[etmaaltemperatuur]]-stookgrens,0),"")</f>
        <v>0</v>
      </c>
    </row>
    <row r="6112" spans="1:15" x14ac:dyDescent="0.25">
      <c r="A6112">
        <v>323</v>
      </c>
      <c r="B6112">
        <v>20240323</v>
      </c>
      <c r="C6112">
        <v>6.7</v>
      </c>
      <c r="D6112">
        <v>6.9</v>
      </c>
      <c r="E6112">
        <v>1164</v>
      </c>
      <c r="F6112">
        <v>1.5</v>
      </c>
      <c r="G6112">
        <v>1009.5</v>
      </c>
      <c r="H6112">
        <v>78</v>
      </c>
      <c r="I6112" s="101" t="s">
        <v>34</v>
      </c>
      <c r="J6112" s="1">
        <f>DATEVALUE(RIGHT(jaar_zip[[#This Row],[YYYYMMDD]],2)&amp;"-"&amp;MID(jaar_zip[[#This Row],[YYYYMMDD]],5,2)&amp;"-"&amp;LEFT(jaar_zip[[#This Row],[YYYYMMDD]],4))</f>
        <v>45374</v>
      </c>
      <c r="K6112" s="101" t="str">
        <f>IF(AND(VALUE(MONTH(jaar_zip[[#This Row],[Datum]]))=1,VALUE(WEEKNUM(jaar_zip[[#This Row],[Datum]],21))&gt;51),RIGHT(YEAR(jaar_zip[[#This Row],[Datum]])-1,2),RIGHT(YEAR(jaar_zip[[#This Row],[Datum]]),2))&amp;"-"&amp; TEXT(WEEKNUM(jaar_zip[[#This Row],[Datum]],21),"00")</f>
        <v>24-12</v>
      </c>
      <c r="L6112" s="101">
        <f>MONTH(jaar_zip[[#This Row],[Datum]])</f>
        <v>3</v>
      </c>
      <c r="M6112" s="101">
        <f>IF(ISNUMBER(jaar_zip[[#This Row],[etmaaltemperatuur]]),IF(jaar_zip[[#This Row],[etmaaltemperatuur]]&lt;stookgrens,stookgrens-jaar_zip[[#This Row],[etmaaltemperatuur]],0),"")</f>
        <v>11.1</v>
      </c>
      <c r="N6112" s="101">
        <f>IF(ISNUMBER(jaar_zip[[#This Row],[graaddagen]]),IF(OR(MONTH(jaar_zip[[#This Row],[Datum]])=1,MONTH(jaar_zip[[#This Row],[Datum]])=2,MONTH(jaar_zip[[#This Row],[Datum]])=11,MONTH(jaar_zip[[#This Row],[Datum]])=12),1.1,IF(OR(MONTH(jaar_zip[[#This Row],[Datum]])=3,MONTH(jaar_zip[[#This Row],[Datum]])=10),1,0.8))*jaar_zip[[#This Row],[graaddagen]],"")</f>
        <v>11.1</v>
      </c>
      <c r="O6112" s="101">
        <f>IF(ISNUMBER(jaar_zip[[#This Row],[etmaaltemperatuur]]),IF(jaar_zip[[#This Row],[etmaaltemperatuur]]&gt;stookgrens,jaar_zip[[#This Row],[etmaaltemperatuur]]-stookgrens,0),"")</f>
        <v>0</v>
      </c>
    </row>
    <row r="6113" spans="1:15" x14ac:dyDescent="0.25">
      <c r="A6113">
        <v>323</v>
      </c>
      <c r="B6113">
        <v>20240324</v>
      </c>
      <c r="C6113">
        <v>7.7</v>
      </c>
      <c r="D6113">
        <v>7.1</v>
      </c>
      <c r="E6113">
        <v>701</v>
      </c>
      <c r="F6113">
        <v>1.1000000000000001</v>
      </c>
      <c r="G6113">
        <v>1007.2</v>
      </c>
      <c r="H6113">
        <v>79</v>
      </c>
      <c r="I6113" s="101" t="s">
        <v>34</v>
      </c>
      <c r="J6113" s="1">
        <f>DATEVALUE(RIGHT(jaar_zip[[#This Row],[YYYYMMDD]],2)&amp;"-"&amp;MID(jaar_zip[[#This Row],[YYYYMMDD]],5,2)&amp;"-"&amp;LEFT(jaar_zip[[#This Row],[YYYYMMDD]],4))</f>
        <v>45375</v>
      </c>
      <c r="K6113" s="101" t="str">
        <f>IF(AND(VALUE(MONTH(jaar_zip[[#This Row],[Datum]]))=1,VALUE(WEEKNUM(jaar_zip[[#This Row],[Datum]],21))&gt;51),RIGHT(YEAR(jaar_zip[[#This Row],[Datum]])-1,2),RIGHT(YEAR(jaar_zip[[#This Row],[Datum]]),2))&amp;"-"&amp; TEXT(WEEKNUM(jaar_zip[[#This Row],[Datum]],21),"00")</f>
        <v>24-12</v>
      </c>
      <c r="L6113" s="101">
        <f>MONTH(jaar_zip[[#This Row],[Datum]])</f>
        <v>3</v>
      </c>
      <c r="M6113" s="101">
        <f>IF(ISNUMBER(jaar_zip[[#This Row],[etmaaltemperatuur]]),IF(jaar_zip[[#This Row],[etmaaltemperatuur]]&lt;stookgrens,stookgrens-jaar_zip[[#This Row],[etmaaltemperatuur]],0),"")</f>
        <v>10.9</v>
      </c>
      <c r="N6113" s="101">
        <f>IF(ISNUMBER(jaar_zip[[#This Row],[graaddagen]]),IF(OR(MONTH(jaar_zip[[#This Row],[Datum]])=1,MONTH(jaar_zip[[#This Row],[Datum]])=2,MONTH(jaar_zip[[#This Row],[Datum]])=11,MONTH(jaar_zip[[#This Row],[Datum]])=12),1.1,IF(OR(MONTH(jaar_zip[[#This Row],[Datum]])=3,MONTH(jaar_zip[[#This Row],[Datum]])=10),1,0.8))*jaar_zip[[#This Row],[graaddagen]],"")</f>
        <v>10.9</v>
      </c>
      <c r="O6113" s="101">
        <f>IF(ISNUMBER(jaar_zip[[#This Row],[etmaaltemperatuur]]),IF(jaar_zip[[#This Row],[etmaaltemperatuur]]&gt;stookgrens,jaar_zip[[#This Row],[etmaaltemperatuur]]-stookgrens,0),"")</f>
        <v>0</v>
      </c>
    </row>
    <row r="6114" spans="1:15" x14ac:dyDescent="0.25">
      <c r="A6114">
        <v>323</v>
      </c>
      <c r="B6114">
        <v>20240325</v>
      </c>
      <c r="C6114">
        <v>3.7</v>
      </c>
      <c r="D6114">
        <v>7.6</v>
      </c>
      <c r="E6114">
        <v>1541</v>
      </c>
      <c r="F6114">
        <v>0</v>
      </c>
      <c r="G6114">
        <v>1003.3</v>
      </c>
      <c r="H6114">
        <v>76</v>
      </c>
      <c r="I6114" s="101" t="s">
        <v>34</v>
      </c>
      <c r="J6114" s="1">
        <f>DATEVALUE(RIGHT(jaar_zip[[#This Row],[YYYYMMDD]],2)&amp;"-"&amp;MID(jaar_zip[[#This Row],[YYYYMMDD]],5,2)&amp;"-"&amp;LEFT(jaar_zip[[#This Row],[YYYYMMDD]],4))</f>
        <v>45376</v>
      </c>
      <c r="K6114" s="101" t="str">
        <f>IF(AND(VALUE(MONTH(jaar_zip[[#This Row],[Datum]]))=1,VALUE(WEEKNUM(jaar_zip[[#This Row],[Datum]],21))&gt;51),RIGHT(YEAR(jaar_zip[[#This Row],[Datum]])-1,2),RIGHT(YEAR(jaar_zip[[#This Row],[Datum]]),2))&amp;"-"&amp; TEXT(WEEKNUM(jaar_zip[[#This Row],[Datum]],21),"00")</f>
        <v>24-13</v>
      </c>
      <c r="L6114" s="101">
        <f>MONTH(jaar_zip[[#This Row],[Datum]])</f>
        <v>3</v>
      </c>
      <c r="M6114" s="101">
        <f>IF(ISNUMBER(jaar_zip[[#This Row],[etmaaltemperatuur]]),IF(jaar_zip[[#This Row],[etmaaltemperatuur]]&lt;stookgrens,stookgrens-jaar_zip[[#This Row],[etmaaltemperatuur]],0),"")</f>
        <v>10.4</v>
      </c>
      <c r="N6114" s="101">
        <f>IF(ISNUMBER(jaar_zip[[#This Row],[graaddagen]]),IF(OR(MONTH(jaar_zip[[#This Row],[Datum]])=1,MONTH(jaar_zip[[#This Row],[Datum]])=2,MONTH(jaar_zip[[#This Row],[Datum]])=11,MONTH(jaar_zip[[#This Row],[Datum]])=12),1.1,IF(OR(MONTH(jaar_zip[[#This Row],[Datum]])=3,MONTH(jaar_zip[[#This Row],[Datum]])=10),1,0.8))*jaar_zip[[#This Row],[graaddagen]],"")</f>
        <v>10.4</v>
      </c>
      <c r="O6114" s="101">
        <f>IF(ISNUMBER(jaar_zip[[#This Row],[etmaaltemperatuur]]),IF(jaar_zip[[#This Row],[etmaaltemperatuur]]&gt;stookgrens,jaar_zip[[#This Row],[etmaaltemperatuur]]-stookgrens,0),"")</f>
        <v>0</v>
      </c>
    </row>
    <row r="6115" spans="1:15" x14ac:dyDescent="0.25">
      <c r="A6115">
        <v>323</v>
      </c>
      <c r="B6115">
        <v>20240326</v>
      </c>
      <c r="C6115">
        <v>3.9</v>
      </c>
      <c r="D6115">
        <v>9.3000000000000007</v>
      </c>
      <c r="E6115">
        <v>975</v>
      </c>
      <c r="F6115">
        <v>0.6</v>
      </c>
      <c r="G6115">
        <v>989.4</v>
      </c>
      <c r="H6115">
        <v>76</v>
      </c>
      <c r="I6115" s="101" t="s">
        <v>34</v>
      </c>
      <c r="J6115" s="1">
        <f>DATEVALUE(RIGHT(jaar_zip[[#This Row],[YYYYMMDD]],2)&amp;"-"&amp;MID(jaar_zip[[#This Row],[YYYYMMDD]],5,2)&amp;"-"&amp;LEFT(jaar_zip[[#This Row],[YYYYMMDD]],4))</f>
        <v>45377</v>
      </c>
      <c r="K6115" s="101" t="str">
        <f>IF(AND(VALUE(MONTH(jaar_zip[[#This Row],[Datum]]))=1,VALUE(WEEKNUM(jaar_zip[[#This Row],[Datum]],21))&gt;51),RIGHT(YEAR(jaar_zip[[#This Row],[Datum]])-1,2),RIGHT(YEAR(jaar_zip[[#This Row],[Datum]]),2))&amp;"-"&amp; TEXT(WEEKNUM(jaar_zip[[#This Row],[Datum]],21),"00")</f>
        <v>24-13</v>
      </c>
      <c r="L6115" s="101">
        <f>MONTH(jaar_zip[[#This Row],[Datum]])</f>
        <v>3</v>
      </c>
      <c r="M6115" s="101">
        <f>IF(ISNUMBER(jaar_zip[[#This Row],[etmaaltemperatuur]]),IF(jaar_zip[[#This Row],[etmaaltemperatuur]]&lt;stookgrens,stookgrens-jaar_zip[[#This Row],[etmaaltemperatuur]],0),"")</f>
        <v>8.6999999999999993</v>
      </c>
      <c r="N6115" s="101">
        <f>IF(ISNUMBER(jaar_zip[[#This Row],[graaddagen]]),IF(OR(MONTH(jaar_zip[[#This Row],[Datum]])=1,MONTH(jaar_zip[[#This Row],[Datum]])=2,MONTH(jaar_zip[[#This Row],[Datum]])=11,MONTH(jaar_zip[[#This Row],[Datum]])=12),1.1,IF(OR(MONTH(jaar_zip[[#This Row],[Datum]])=3,MONTH(jaar_zip[[#This Row],[Datum]])=10),1,0.8))*jaar_zip[[#This Row],[graaddagen]],"")</f>
        <v>8.6999999999999993</v>
      </c>
      <c r="O6115" s="101">
        <f>IF(ISNUMBER(jaar_zip[[#This Row],[etmaaltemperatuur]]),IF(jaar_zip[[#This Row],[etmaaltemperatuur]]&gt;stookgrens,jaar_zip[[#This Row],[etmaaltemperatuur]]-stookgrens,0),"")</f>
        <v>0</v>
      </c>
    </row>
    <row r="6116" spans="1:15" x14ac:dyDescent="0.25">
      <c r="A6116">
        <v>323</v>
      </c>
      <c r="B6116">
        <v>20240327</v>
      </c>
      <c r="C6116">
        <v>5.4</v>
      </c>
      <c r="D6116">
        <v>9.1999999999999993</v>
      </c>
      <c r="E6116">
        <v>1071</v>
      </c>
      <c r="F6116">
        <v>2</v>
      </c>
      <c r="G6116">
        <v>985.5</v>
      </c>
      <c r="H6116">
        <v>78</v>
      </c>
      <c r="I6116" s="101" t="s">
        <v>34</v>
      </c>
      <c r="J6116" s="1">
        <f>DATEVALUE(RIGHT(jaar_zip[[#This Row],[YYYYMMDD]],2)&amp;"-"&amp;MID(jaar_zip[[#This Row],[YYYYMMDD]],5,2)&amp;"-"&amp;LEFT(jaar_zip[[#This Row],[YYYYMMDD]],4))</f>
        <v>45378</v>
      </c>
      <c r="K6116" s="101" t="str">
        <f>IF(AND(VALUE(MONTH(jaar_zip[[#This Row],[Datum]]))=1,VALUE(WEEKNUM(jaar_zip[[#This Row],[Datum]],21))&gt;51),RIGHT(YEAR(jaar_zip[[#This Row],[Datum]])-1,2),RIGHT(YEAR(jaar_zip[[#This Row],[Datum]]),2))&amp;"-"&amp; TEXT(WEEKNUM(jaar_zip[[#This Row],[Datum]],21),"00")</f>
        <v>24-13</v>
      </c>
      <c r="L6116" s="101">
        <f>MONTH(jaar_zip[[#This Row],[Datum]])</f>
        <v>3</v>
      </c>
      <c r="M6116" s="101">
        <f>IF(ISNUMBER(jaar_zip[[#This Row],[etmaaltemperatuur]]),IF(jaar_zip[[#This Row],[etmaaltemperatuur]]&lt;stookgrens,stookgrens-jaar_zip[[#This Row],[etmaaltemperatuur]],0),"")</f>
        <v>8.8000000000000007</v>
      </c>
      <c r="N6116" s="101">
        <f>IF(ISNUMBER(jaar_zip[[#This Row],[graaddagen]]),IF(OR(MONTH(jaar_zip[[#This Row],[Datum]])=1,MONTH(jaar_zip[[#This Row],[Datum]])=2,MONTH(jaar_zip[[#This Row],[Datum]])=11,MONTH(jaar_zip[[#This Row],[Datum]])=12),1.1,IF(OR(MONTH(jaar_zip[[#This Row],[Datum]])=3,MONTH(jaar_zip[[#This Row],[Datum]])=10),1,0.8))*jaar_zip[[#This Row],[graaddagen]],"")</f>
        <v>8.8000000000000007</v>
      </c>
      <c r="O6116" s="101">
        <f>IF(ISNUMBER(jaar_zip[[#This Row],[etmaaltemperatuur]]),IF(jaar_zip[[#This Row],[etmaaltemperatuur]]&gt;stookgrens,jaar_zip[[#This Row],[etmaaltemperatuur]]-stookgrens,0),"")</f>
        <v>0</v>
      </c>
    </row>
    <row r="6117" spans="1:15" x14ac:dyDescent="0.25">
      <c r="A6117">
        <v>323</v>
      </c>
      <c r="B6117">
        <v>20240328</v>
      </c>
      <c r="C6117">
        <v>7.5</v>
      </c>
      <c r="D6117">
        <v>9.6</v>
      </c>
      <c r="E6117">
        <v>1248</v>
      </c>
      <c r="F6117">
        <v>5.5</v>
      </c>
      <c r="G6117">
        <v>985</v>
      </c>
      <c r="H6117">
        <v>71</v>
      </c>
      <c r="I6117" s="101" t="s">
        <v>34</v>
      </c>
      <c r="J6117" s="1">
        <f>DATEVALUE(RIGHT(jaar_zip[[#This Row],[YYYYMMDD]],2)&amp;"-"&amp;MID(jaar_zip[[#This Row],[YYYYMMDD]],5,2)&amp;"-"&amp;LEFT(jaar_zip[[#This Row],[YYYYMMDD]],4))</f>
        <v>45379</v>
      </c>
      <c r="K6117" s="101" t="str">
        <f>IF(AND(VALUE(MONTH(jaar_zip[[#This Row],[Datum]]))=1,VALUE(WEEKNUM(jaar_zip[[#This Row],[Datum]],21))&gt;51),RIGHT(YEAR(jaar_zip[[#This Row],[Datum]])-1,2),RIGHT(YEAR(jaar_zip[[#This Row],[Datum]]),2))&amp;"-"&amp; TEXT(WEEKNUM(jaar_zip[[#This Row],[Datum]],21),"00")</f>
        <v>24-13</v>
      </c>
      <c r="L6117" s="101">
        <f>MONTH(jaar_zip[[#This Row],[Datum]])</f>
        <v>3</v>
      </c>
      <c r="M6117" s="101">
        <f>IF(ISNUMBER(jaar_zip[[#This Row],[etmaaltemperatuur]]),IF(jaar_zip[[#This Row],[etmaaltemperatuur]]&lt;stookgrens,stookgrens-jaar_zip[[#This Row],[etmaaltemperatuur]],0),"")</f>
        <v>8.4</v>
      </c>
      <c r="N6117" s="101">
        <f>IF(ISNUMBER(jaar_zip[[#This Row],[graaddagen]]),IF(OR(MONTH(jaar_zip[[#This Row],[Datum]])=1,MONTH(jaar_zip[[#This Row],[Datum]])=2,MONTH(jaar_zip[[#This Row],[Datum]])=11,MONTH(jaar_zip[[#This Row],[Datum]])=12),1.1,IF(OR(MONTH(jaar_zip[[#This Row],[Datum]])=3,MONTH(jaar_zip[[#This Row],[Datum]])=10),1,0.8))*jaar_zip[[#This Row],[graaddagen]],"")</f>
        <v>8.4</v>
      </c>
      <c r="O6117" s="101">
        <f>IF(ISNUMBER(jaar_zip[[#This Row],[etmaaltemperatuur]]),IF(jaar_zip[[#This Row],[etmaaltemperatuur]]&gt;stookgrens,jaar_zip[[#This Row],[etmaaltemperatuur]]-stookgrens,0),"")</f>
        <v>0</v>
      </c>
    </row>
    <row r="6118" spans="1:15" x14ac:dyDescent="0.25">
      <c r="A6118">
        <v>323</v>
      </c>
      <c r="B6118">
        <v>20240329</v>
      </c>
      <c r="C6118">
        <v>5.8</v>
      </c>
      <c r="D6118">
        <v>11.1</v>
      </c>
      <c r="E6118">
        <v>1369</v>
      </c>
      <c r="F6118">
        <v>0</v>
      </c>
      <c r="G6118">
        <v>992.4</v>
      </c>
      <c r="H6118">
        <v>73</v>
      </c>
      <c r="I6118" s="101" t="s">
        <v>34</v>
      </c>
      <c r="J6118" s="1">
        <f>DATEVALUE(RIGHT(jaar_zip[[#This Row],[YYYYMMDD]],2)&amp;"-"&amp;MID(jaar_zip[[#This Row],[YYYYMMDD]],5,2)&amp;"-"&amp;LEFT(jaar_zip[[#This Row],[YYYYMMDD]],4))</f>
        <v>45380</v>
      </c>
      <c r="K6118" s="101" t="str">
        <f>IF(AND(VALUE(MONTH(jaar_zip[[#This Row],[Datum]]))=1,VALUE(WEEKNUM(jaar_zip[[#This Row],[Datum]],21))&gt;51),RIGHT(YEAR(jaar_zip[[#This Row],[Datum]])-1,2),RIGHT(YEAR(jaar_zip[[#This Row],[Datum]]),2))&amp;"-"&amp; TEXT(WEEKNUM(jaar_zip[[#This Row],[Datum]],21),"00")</f>
        <v>24-13</v>
      </c>
      <c r="L6118" s="101">
        <f>MONTH(jaar_zip[[#This Row],[Datum]])</f>
        <v>3</v>
      </c>
      <c r="M6118" s="101">
        <f>IF(ISNUMBER(jaar_zip[[#This Row],[etmaaltemperatuur]]),IF(jaar_zip[[#This Row],[etmaaltemperatuur]]&lt;stookgrens,stookgrens-jaar_zip[[#This Row],[etmaaltemperatuur]],0),"")</f>
        <v>6.9</v>
      </c>
      <c r="N6118" s="101">
        <f>IF(ISNUMBER(jaar_zip[[#This Row],[graaddagen]]),IF(OR(MONTH(jaar_zip[[#This Row],[Datum]])=1,MONTH(jaar_zip[[#This Row],[Datum]])=2,MONTH(jaar_zip[[#This Row],[Datum]])=11,MONTH(jaar_zip[[#This Row],[Datum]])=12),1.1,IF(OR(MONTH(jaar_zip[[#This Row],[Datum]])=3,MONTH(jaar_zip[[#This Row],[Datum]])=10),1,0.8))*jaar_zip[[#This Row],[graaddagen]],"")</f>
        <v>6.9</v>
      </c>
      <c r="O6118" s="101">
        <f>IF(ISNUMBER(jaar_zip[[#This Row],[etmaaltemperatuur]]),IF(jaar_zip[[#This Row],[etmaaltemperatuur]]&gt;stookgrens,jaar_zip[[#This Row],[etmaaltemperatuur]]-stookgrens,0),"")</f>
        <v>0</v>
      </c>
    </row>
    <row r="6119" spans="1:15" x14ac:dyDescent="0.25">
      <c r="A6119">
        <v>323</v>
      </c>
      <c r="B6119">
        <v>20240330</v>
      </c>
      <c r="C6119">
        <v>2.4</v>
      </c>
      <c r="D6119">
        <v>8.6</v>
      </c>
      <c r="E6119">
        <v>520</v>
      </c>
      <c r="F6119">
        <v>9</v>
      </c>
      <c r="G6119">
        <v>997</v>
      </c>
      <c r="H6119">
        <v>95</v>
      </c>
      <c r="I6119" s="101" t="s">
        <v>34</v>
      </c>
      <c r="J6119" s="1">
        <f>DATEVALUE(RIGHT(jaar_zip[[#This Row],[YYYYMMDD]],2)&amp;"-"&amp;MID(jaar_zip[[#This Row],[YYYYMMDD]],5,2)&amp;"-"&amp;LEFT(jaar_zip[[#This Row],[YYYYMMDD]],4))</f>
        <v>45381</v>
      </c>
      <c r="K6119" s="101" t="str">
        <f>IF(AND(VALUE(MONTH(jaar_zip[[#This Row],[Datum]]))=1,VALUE(WEEKNUM(jaar_zip[[#This Row],[Datum]],21))&gt;51),RIGHT(YEAR(jaar_zip[[#This Row],[Datum]])-1,2),RIGHT(YEAR(jaar_zip[[#This Row],[Datum]]),2))&amp;"-"&amp; TEXT(WEEKNUM(jaar_zip[[#This Row],[Datum]],21),"00")</f>
        <v>24-13</v>
      </c>
      <c r="L6119" s="101">
        <f>MONTH(jaar_zip[[#This Row],[Datum]])</f>
        <v>3</v>
      </c>
      <c r="M6119" s="101">
        <f>IF(ISNUMBER(jaar_zip[[#This Row],[etmaaltemperatuur]]),IF(jaar_zip[[#This Row],[etmaaltemperatuur]]&lt;stookgrens,stookgrens-jaar_zip[[#This Row],[etmaaltemperatuur]],0),"")</f>
        <v>9.4</v>
      </c>
      <c r="N6119" s="101">
        <f>IF(ISNUMBER(jaar_zip[[#This Row],[graaddagen]]),IF(OR(MONTH(jaar_zip[[#This Row],[Datum]])=1,MONTH(jaar_zip[[#This Row],[Datum]])=2,MONTH(jaar_zip[[#This Row],[Datum]])=11,MONTH(jaar_zip[[#This Row],[Datum]])=12),1.1,IF(OR(MONTH(jaar_zip[[#This Row],[Datum]])=3,MONTH(jaar_zip[[#This Row],[Datum]])=10),1,0.8))*jaar_zip[[#This Row],[graaddagen]],"")</f>
        <v>9.4</v>
      </c>
      <c r="O6119" s="101">
        <f>IF(ISNUMBER(jaar_zip[[#This Row],[etmaaltemperatuur]]),IF(jaar_zip[[#This Row],[etmaaltemperatuur]]&gt;stookgrens,jaar_zip[[#This Row],[etmaaltemperatuur]]-stookgrens,0),"")</f>
        <v>0</v>
      </c>
    </row>
    <row r="6120" spans="1:15" x14ac:dyDescent="0.25">
      <c r="A6120">
        <v>323</v>
      </c>
      <c r="B6120">
        <v>20240331</v>
      </c>
      <c r="C6120">
        <v>4.2</v>
      </c>
      <c r="D6120">
        <v>10.3</v>
      </c>
      <c r="E6120">
        <v>1085</v>
      </c>
      <c r="F6120">
        <v>2.6</v>
      </c>
      <c r="G6120">
        <v>995.1</v>
      </c>
      <c r="H6120">
        <v>91</v>
      </c>
      <c r="I6120" s="101" t="s">
        <v>34</v>
      </c>
      <c r="J6120" s="1">
        <f>DATEVALUE(RIGHT(jaar_zip[[#This Row],[YYYYMMDD]],2)&amp;"-"&amp;MID(jaar_zip[[#This Row],[YYYYMMDD]],5,2)&amp;"-"&amp;LEFT(jaar_zip[[#This Row],[YYYYMMDD]],4))</f>
        <v>45382</v>
      </c>
      <c r="K6120" s="101" t="str">
        <f>IF(AND(VALUE(MONTH(jaar_zip[[#This Row],[Datum]]))=1,VALUE(WEEKNUM(jaar_zip[[#This Row],[Datum]],21))&gt;51),RIGHT(YEAR(jaar_zip[[#This Row],[Datum]])-1,2),RIGHT(YEAR(jaar_zip[[#This Row],[Datum]]),2))&amp;"-"&amp; TEXT(WEEKNUM(jaar_zip[[#This Row],[Datum]],21),"00")</f>
        <v>24-13</v>
      </c>
      <c r="L6120" s="101">
        <f>MONTH(jaar_zip[[#This Row],[Datum]])</f>
        <v>3</v>
      </c>
      <c r="M6120" s="101">
        <f>IF(ISNUMBER(jaar_zip[[#This Row],[etmaaltemperatuur]]),IF(jaar_zip[[#This Row],[etmaaltemperatuur]]&lt;stookgrens,stookgrens-jaar_zip[[#This Row],[etmaaltemperatuur]],0),"")</f>
        <v>7.6999999999999993</v>
      </c>
      <c r="N6120" s="101">
        <f>IF(ISNUMBER(jaar_zip[[#This Row],[graaddagen]]),IF(OR(MONTH(jaar_zip[[#This Row],[Datum]])=1,MONTH(jaar_zip[[#This Row],[Datum]])=2,MONTH(jaar_zip[[#This Row],[Datum]])=11,MONTH(jaar_zip[[#This Row],[Datum]])=12),1.1,IF(OR(MONTH(jaar_zip[[#This Row],[Datum]])=3,MONTH(jaar_zip[[#This Row],[Datum]])=10),1,0.8))*jaar_zip[[#This Row],[graaddagen]],"")</f>
        <v>7.6999999999999993</v>
      </c>
      <c r="O6120" s="101">
        <f>IF(ISNUMBER(jaar_zip[[#This Row],[etmaaltemperatuur]]),IF(jaar_zip[[#This Row],[etmaaltemperatuur]]&gt;stookgrens,jaar_zip[[#This Row],[etmaaltemperatuur]]-stookgrens,0),"")</f>
        <v>0</v>
      </c>
    </row>
    <row r="6121" spans="1:15" x14ac:dyDescent="0.25">
      <c r="A6121">
        <v>323</v>
      </c>
      <c r="B6121">
        <v>20240401</v>
      </c>
      <c r="C6121">
        <v>4.5</v>
      </c>
      <c r="D6121">
        <v>10.4</v>
      </c>
      <c r="E6121">
        <v>1244</v>
      </c>
      <c r="F6121">
        <v>0</v>
      </c>
      <c r="G6121">
        <v>996.9</v>
      </c>
      <c r="H6121">
        <v>82</v>
      </c>
      <c r="I6121" s="101" t="s">
        <v>34</v>
      </c>
      <c r="J6121" s="1">
        <f>DATEVALUE(RIGHT(jaar_zip[[#This Row],[YYYYMMDD]],2)&amp;"-"&amp;MID(jaar_zip[[#This Row],[YYYYMMDD]],5,2)&amp;"-"&amp;LEFT(jaar_zip[[#This Row],[YYYYMMDD]],4))</f>
        <v>45383</v>
      </c>
      <c r="K6121" s="101" t="str">
        <f>IF(AND(VALUE(MONTH(jaar_zip[[#This Row],[Datum]]))=1,VALUE(WEEKNUM(jaar_zip[[#This Row],[Datum]],21))&gt;51),RIGHT(YEAR(jaar_zip[[#This Row],[Datum]])-1,2),RIGHT(YEAR(jaar_zip[[#This Row],[Datum]]),2))&amp;"-"&amp; TEXT(WEEKNUM(jaar_zip[[#This Row],[Datum]],21),"00")</f>
        <v>24-14</v>
      </c>
      <c r="L6121" s="101">
        <f>MONTH(jaar_zip[[#This Row],[Datum]])</f>
        <v>4</v>
      </c>
      <c r="M6121" s="101">
        <f>IF(ISNUMBER(jaar_zip[[#This Row],[etmaaltemperatuur]]),IF(jaar_zip[[#This Row],[etmaaltemperatuur]]&lt;stookgrens,stookgrens-jaar_zip[[#This Row],[etmaaltemperatuur]],0),"")</f>
        <v>7.6</v>
      </c>
      <c r="N6121" s="101">
        <f>IF(ISNUMBER(jaar_zip[[#This Row],[graaddagen]]),IF(OR(MONTH(jaar_zip[[#This Row],[Datum]])=1,MONTH(jaar_zip[[#This Row],[Datum]])=2,MONTH(jaar_zip[[#This Row],[Datum]])=11,MONTH(jaar_zip[[#This Row],[Datum]])=12),1.1,IF(OR(MONTH(jaar_zip[[#This Row],[Datum]])=3,MONTH(jaar_zip[[#This Row],[Datum]])=10),1,0.8))*jaar_zip[[#This Row],[graaddagen]],"")</f>
        <v>6.08</v>
      </c>
      <c r="O6121" s="101">
        <f>IF(ISNUMBER(jaar_zip[[#This Row],[etmaaltemperatuur]]),IF(jaar_zip[[#This Row],[etmaaltemperatuur]]&gt;stookgrens,jaar_zip[[#This Row],[etmaaltemperatuur]]-stookgrens,0),"")</f>
        <v>0</v>
      </c>
    </row>
    <row r="6122" spans="1:15" x14ac:dyDescent="0.25">
      <c r="A6122">
        <v>323</v>
      </c>
      <c r="B6122">
        <v>20240402</v>
      </c>
      <c r="C6122">
        <v>5.9</v>
      </c>
      <c r="D6122">
        <v>10.199999999999999</v>
      </c>
      <c r="E6122">
        <v>887</v>
      </c>
      <c r="F6122">
        <v>3.6</v>
      </c>
      <c r="G6122">
        <v>1005.3</v>
      </c>
      <c r="H6122">
        <v>85</v>
      </c>
      <c r="I6122" s="101" t="s">
        <v>34</v>
      </c>
      <c r="J6122" s="1">
        <f>DATEVALUE(RIGHT(jaar_zip[[#This Row],[YYYYMMDD]],2)&amp;"-"&amp;MID(jaar_zip[[#This Row],[YYYYMMDD]],5,2)&amp;"-"&amp;LEFT(jaar_zip[[#This Row],[YYYYMMDD]],4))</f>
        <v>45384</v>
      </c>
      <c r="K6122" s="101" t="str">
        <f>IF(AND(VALUE(MONTH(jaar_zip[[#This Row],[Datum]]))=1,VALUE(WEEKNUM(jaar_zip[[#This Row],[Datum]],21))&gt;51),RIGHT(YEAR(jaar_zip[[#This Row],[Datum]])-1,2),RIGHT(YEAR(jaar_zip[[#This Row],[Datum]]),2))&amp;"-"&amp; TEXT(WEEKNUM(jaar_zip[[#This Row],[Datum]],21),"00")</f>
        <v>24-14</v>
      </c>
      <c r="L6122" s="101">
        <f>MONTH(jaar_zip[[#This Row],[Datum]])</f>
        <v>4</v>
      </c>
      <c r="M6122" s="101">
        <f>IF(ISNUMBER(jaar_zip[[#This Row],[etmaaltemperatuur]]),IF(jaar_zip[[#This Row],[etmaaltemperatuur]]&lt;stookgrens,stookgrens-jaar_zip[[#This Row],[etmaaltemperatuur]],0),"")</f>
        <v>7.8000000000000007</v>
      </c>
      <c r="N6122" s="101">
        <f>IF(ISNUMBER(jaar_zip[[#This Row],[graaddagen]]),IF(OR(MONTH(jaar_zip[[#This Row],[Datum]])=1,MONTH(jaar_zip[[#This Row],[Datum]])=2,MONTH(jaar_zip[[#This Row],[Datum]])=11,MONTH(jaar_zip[[#This Row],[Datum]])=12),1.1,IF(OR(MONTH(jaar_zip[[#This Row],[Datum]])=3,MONTH(jaar_zip[[#This Row],[Datum]])=10),1,0.8))*jaar_zip[[#This Row],[graaddagen]],"")</f>
        <v>6.2400000000000011</v>
      </c>
      <c r="O6122" s="101">
        <f>IF(ISNUMBER(jaar_zip[[#This Row],[etmaaltemperatuur]]),IF(jaar_zip[[#This Row],[etmaaltemperatuur]]&gt;stookgrens,jaar_zip[[#This Row],[etmaaltemperatuur]]-stookgrens,0),"")</f>
        <v>0</v>
      </c>
    </row>
    <row r="6123" spans="1:15" x14ac:dyDescent="0.25">
      <c r="A6123">
        <v>323</v>
      </c>
      <c r="B6123">
        <v>20240403</v>
      </c>
      <c r="C6123">
        <v>6.8</v>
      </c>
      <c r="D6123">
        <v>11.1</v>
      </c>
      <c r="E6123">
        <v>909</v>
      </c>
      <c r="F6123">
        <v>3.2</v>
      </c>
      <c r="G6123">
        <v>1003.8</v>
      </c>
      <c r="H6123">
        <v>88</v>
      </c>
      <c r="I6123" s="101" t="s">
        <v>34</v>
      </c>
      <c r="J6123" s="1">
        <f>DATEVALUE(RIGHT(jaar_zip[[#This Row],[YYYYMMDD]],2)&amp;"-"&amp;MID(jaar_zip[[#This Row],[YYYYMMDD]],5,2)&amp;"-"&amp;LEFT(jaar_zip[[#This Row],[YYYYMMDD]],4))</f>
        <v>45385</v>
      </c>
      <c r="K6123" s="101" t="str">
        <f>IF(AND(VALUE(MONTH(jaar_zip[[#This Row],[Datum]]))=1,VALUE(WEEKNUM(jaar_zip[[#This Row],[Datum]],21))&gt;51),RIGHT(YEAR(jaar_zip[[#This Row],[Datum]])-1,2),RIGHT(YEAR(jaar_zip[[#This Row],[Datum]]),2))&amp;"-"&amp; TEXT(WEEKNUM(jaar_zip[[#This Row],[Datum]],21),"00")</f>
        <v>24-14</v>
      </c>
      <c r="L6123" s="101">
        <f>MONTH(jaar_zip[[#This Row],[Datum]])</f>
        <v>4</v>
      </c>
      <c r="M6123" s="101">
        <f>IF(ISNUMBER(jaar_zip[[#This Row],[etmaaltemperatuur]]),IF(jaar_zip[[#This Row],[etmaaltemperatuur]]&lt;stookgrens,stookgrens-jaar_zip[[#This Row],[etmaaltemperatuur]],0),"")</f>
        <v>6.9</v>
      </c>
      <c r="N6123" s="101">
        <f>IF(ISNUMBER(jaar_zip[[#This Row],[graaddagen]]),IF(OR(MONTH(jaar_zip[[#This Row],[Datum]])=1,MONTH(jaar_zip[[#This Row],[Datum]])=2,MONTH(jaar_zip[[#This Row],[Datum]])=11,MONTH(jaar_zip[[#This Row],[Datum]])=12),1.1,IF(OR(MONTH(jaar_zip[[#This Row],[Datum]])=3,MONTH(jaar_zip[[#This Row],[Datum]])=10),1,0.8))*jaar_zip[[#This Row],[graaddagen]],"")</f>
        <v>5.5200000000000005</v>
      </c>
      <c r="O6123" s="101">
        <f>IF(ISNUMBER(jaar_zip[[#This Row],[etmaaltemperatuur]]),IF(jaar_zip[[#This Row],[etmaaltemperatuur]]&gt;stookgrens,jaar_zip[[#This Row],[etmaaltemperatuur]]-stookgrens,0),"")</f>
        <v>0</v>
      </c>
    </row>
    <row r="6124" spans="1:15" x14ac:dyDescent="0.25">
      <c r="A6124">
        <v>323</v>
      </c>
      <c r="B6124">
        <v>20240404</v>
      </c>
      <c r="C6124">
        <v>8.3000000000000007</v>
      </c>
      <c r="D6124">
        <v>12.5</v>
      </c>
      <c r="E6124">
        <v>1486</v>
      </c>
      <c r="F6124">
        <v>17.399999999999999</v>
      </c>
      <c r="G6124">
        <v>1005.6</v>
      </c>
      <c r="H6124">
        <v>85</v>
      </c>
      <c r="I6124" s="101" t="s">
        <v>34</v>
      </c>
      <c r="J6124" s="1">
        <f>DATEVALUE(RIGHT(jaar_zip[[#This Row],[YYYYMMDD]],2)&amp;"-"&amp;MID(jaar_zip[[#This Row],[YYYYMMDD]],5,2)&amp;"-"&amp;LEFT(jaar_zip[[#This Row],[YYYYMMDD]],4))</f>
        <v>45386</v>
      </c>
      <c r="K6124" s="101" t="str">
        <f>IF(AND(VALUE(MONTH(jaar_zip[[#This Row],[Datum]]))=1,VALUE(WEEKNUM(jaar_zip[[#This Row],[Datum]],21))&gt;51),RIGHT(YEAR(jaar_zip[[#This Row],[Datum]])-1,2),RIGHT(YEAR(jaar_zip[[#This Row],[Datum]]),2))&amp;"-"&amp; TEXT(WEEKNUM(jaar_zip[[#This Row],[Datum]],21),"00")</f>
        <v>24-14</v>
      </c>
      <c r="L6124" s="101">
        <f>MONTH(jaar_zip[[#This Row],[Datum]])</f>
        <v>4</v>
      </c>
      <c r="M6124" s="101">
        <f>IF(ISNUMBER(jaar_zip[[#This Row],[etmaaltemperatuur]]),IF(jaar_zip[[#This Row],[etmaaltemperatuur]]&lt;stookgrens,stookgrens-jaar_zip[[#This Row],[etmaaltemperatuur]],0),"")</f>
        <v>5.5</v>
      </c>
      <c r="N6124" s="101">
        <f>IF(ISNUMBER(jaar_zip[[#This Row],[graaddagen]]),IF(OR(MONTH(jaar_zip[[#This Row],[Datum]])=1,MONTH(jaar_zip[[#This Row],[Datum]])=2,MONTH(jaar_zip[[#This Row],[Datum]])=11,MONTH(jaar_zip[[#This Row],[Datum]])=12),1.1,IF(OR(MONTH(jaar_zip[[#This Row],[Datum]])=3,MONTH(jaar_zip[[#This Row],[Datum]])=10),1,0.8))*jaar_zip[[#This Row],[graaddagen]],"")</f>
        <v>4.4000000000000004</v>
      </c>
      <c r="O6124" s="101">
        <f>IF(ISNUMBER(jaar_zip[[#This Row],[etmaaltemperatuur]]),IF(jaar_zip[[#This Row],[etmaaltemperatuur]]&gt;stookgrens,jaar_zip[[#This Row],[etmaaltemperatuur]]-stookgrens,0),"")</f>
        <v>0</v>
      </c>
    </row>
    <row r="6125" spans="1:15" x14ac:dyDescent="0.25">
      <c r="A6125">
        <v>323</v>
      </c>
      <c r="B6125">
        <v>20240405</v>
      </c>
      <c r="C6125">
        <v>5</v>
      </c>
      <c r="D6125">
        <v>13.9</v>
      </c>
      <c r="E6125">
        <v>1062</v>
      </c>
      <c r="F6125">
        <v>2.6</v>
      </c>
      <c r="G6125">
        <v>1008.1</v>
      </c>
      <c r="H6125">
        <v>86</v>
      </c>
      <c r="I6125" s="101" t="s">
        <v>34</v>
      </c>
      <c r="J6125" s="1">
        <f>DATEVALUE(RIGHT(jaar_zip[[#This Row],[YYYYMMDD]],2)&amp;"-"&amp;MID(jaar_zip[[#This Row],[YYYYMMDD]],5,2)&amp;"-"&amp;LEFT(jaar_zip[[#This Row],[YYYYMMDD]],4))</f>
        <v>45387</v>
      </c>
      <c r="K6125" s="101" t="str">
        <f>IF(AND(VALUE(MONTH(jaar_zip[[#This Row],[Datum]]))=1,VALUE(WEEKNUM(jaar_zip[[#This Row],[Datum]],21))&gt;51),RIGHT(YEAR(jaar_zip[[#This Row],[Datum]])-1,2),RIGHT(YEAR(jaar_zip[[#This Row],[Datum]]),2))&amp;"-"&amp; TEXT(WEEKNUM(jaar_zip[[#This Row],[Datum]],21),"00")</f>
        <v>24-14</v>
      </c>
      <c r="L6125" s="101">
        <f>MONTH(jaar_zip[[#This Row],[Datum]])</f>
        <v>4</v>
      </c>
      <c r="M6125" s="101">
        <f>IF(ISNUMBER(jaar_zip[[#This Row],[etmaaltemperatuur]]),IF(jaar_zip[[#This Row],[etmaaltemperatuur]]&lt;stookgrens,stookgrens-jaar_zip[[#This Row],[etmaaltemperatuur]],0),"")</f>
        <v>4.0999999999999996</v>
      </c>
      <c r="N6125" s="101">
        <f>IF(ISNUMBER(jaar_zip[[#This Row],[graaddagen]]),IF(OR(MONTH(jaar_zip[[#This Row],[Datum]])=1,MONTH(jaar_zip[[#This Row],[Datum]])=2,MONTH(jaar_zip[[#This Row],[Datum]])=11,MONTH(jaar_zip[[#This Row],[Datum]])=12),1.1,IF(OR(MONTH(jaar_zip[[#This Row],[Datum]])=3,MONTH(jaar_zip[[#This Row],[Datum]])=10),1,0.8))*jaar_zip[[#This Row],[graaddagen]],"")</f>
        <v>3.28</v>
      </c>
      <c r="O6125" s="101">
        <f>IF(ISNUMBER(jaar_zip[[#This Row],[etmaaltemperatuur]]),IF(jaar_zip[[#This Row],[etmaaltemperatuur]]&gt;stookgrens,jaar_zip[[#This Row],[etmaaltemperatuur]]-stookgrens,0),"")</f>
        <v>0</v>
      </c>
    </row>
    <row r="6126" spans="1:15" x14ac:dyDescent="0.25">
      <c r="A6126">
        <v>323</v>
      </c>
      <c r="B6126">
        <v>20240406</v>
      </c>
      <c r="C6126">
        <v>5.3</v>
      </c>
      <c r="D6126">
        <v>17.5</v>
      </c>
      <c r="E6126">
        <v>1453</v>
      </c>
      <c r="F6126">
        <v>0</v>
      </c>
      <c r="G6126">
        <v>1007.8</v>
      </c>
      <c r="H6126">
        <v>68</v>
      </c>
      <c r="I6126" s="101" t="s">
        <v>34</v>
      </c>
      <c r="J6126" s="1">
        <f>DATEVALUE(RIGHT(jaar_zip[[#This Row],[YYYYMMDD]],2)&amp;"-"&amp;MID(jaar_zip[[#This Row],[YYYYMMDD]],5,2)&amp;"-"&amp;LEFT(jaar_zip[[#This Row],[YYYYMMDD]],4))</f>
        <v>45388</v>
      </c>
      <c r="K6126" s="101" t="str">
        <f>IF(AND(VALUE(MONTH(jaar_zip[[#This Row],[Datum]]))=1,VALUE(WEEKNUM(jaar_zip[[#This Row],[Datum]],21))&gt;51),RIGHT(YEAR(jaar_zip[[#This Row],[Datum]])-1,2),RIGHT(YEAR(jaar_zip[[#This Row],[Datum]]),2))&amp;"-"&amp; TEXT(WEEKNUM(jaar_zip[[#This Row],[Datum]],21),"00")</f>
        <v>24-14</v>
      </c>
      <c r="L6126" s="101">
        <f>MONTH(jaar_zip[[#This Row],[Datum]])</f>
        <v>4</v>
      </c>
      <c r="M6126" s="101">
        <f>IF(ISNUMBER(jaar_zip[[#This Row],[etmaaltemperatuur]]),IF(jaar_zip[[#This Row],[etmaaltemperatuur]]&lt;stookgrens,stookgrens-jaar_zip[[#This Row],[etmaaltemperatuur]],0),"")</f>
        <v>0.5</v>
      </c>
      <c r="N6126" s="101">
        <f>IF(ISNUMBER(jaar_zip[[#This Row],[graaddagen]]),IF(OR(MONTH(jaar_zip[[#This Row],[Datum]])=1,MONTH(jaar_zip[[#This Row],[Datum]])=2,MONTH(jaar_zip[[#This Row],[Datum]])=11,MONTH(jaar_zip[[#This Row],[Datum]])=12),1.1,IF(OR(MONTH(jaar_zip[[#This Row],[Datum]])=3,MONTH(jaar_zip[[#This Row],[Datum]])=10),1,0.8))*jaar_zip[[#This Row],[graaddagen]],"")</f>
        <v>0.4</v>
      </c>
      <c r="O6126" s="101">
        <f>IF(ISNUMBER(jaar_zip[[#This Row],[etmaaltemperatuur]]),IF(jaar_zip[[#This Row],[etmaaltemperatuur]]&gt;stookgrens,jaar_zip[[#This Row],[etmaaltemperatuur]]-stookgrens,0),"")</f>
        <v>0</v>
      </c>
    </row>
    <row r="6127" spans="1:15" x14ac:dyDescent="0.25">
      <c r="A6127">
        <v>323</v>
      </c>
      <c r="B6127">
        <v>20240407</v>
      </c>
      <c r="C6127">
        <v>5.6</v>
      </c>
      <c r="D6127">
        <v>15.5</v>
      </c>
      <c r="E6127">
        <v>1869</v>
      </c>
      <c r="F6127">
        <v>1.1000000000000001</v>
      </c>
      <c r="G6127">
        <v>1011.9</v>
      </c>
      <c r="H6127">
        <v>70</v>
      </c>
      <c r="I6127" s="101" t="s">
        <v>34</v>
      </c>
      <c r="J6127" s="1">
        <f>DATEVALUE(RIGHT(jaar_zip[[#This Row],[YYYYMMDD]],2)&amp;"-"&amp;MID(jaar_zip[[#This Row],[YYYYMMDD]],5,2)&amp;"-"&amp;LEFT(jaar_zip[[#This Row],[YYYYMMDD]],4))</f>
        <v>45389</v>
      </c>
      <c r="K6127" s="101" t="str">
        <f>IF(AND(VALUE(MONTH(jaar_zip[[#This Row],[Datum]]))=1,VALUE(WEEKNUM(jaar_zip[[#This Row],[Datum]],21))&gt;51),RIGHT(YEAR(jaar_zip[[#This Row],[Datum]])-1,2),RIGHT(YEAR(jaar_zip[[#This Row],[Datum]]),2))&amp;"-"&amp; TEXT(WEEKNUM(jaar_zip[[#This Row],[Datum]],21),"00")</f>
        <v>24-14</v>
      </c>
      <c r="L6127" s="101">
        <f>MONTH(jaar_zip[[#This Row],[Datum]])</f>
        <v>4</v>
      </c>
      <c r="M6127" s="101">
        <f>IF(ISNUMBER(jaar_zip[[#This Row],[etmaaltemperatuur]]),IF(jaar_zip[[#This Row],[etmaaltemperatuur]]&lt;stookgrens,stookgrens-jaar_zip[[#This Row],[etmaaltemperatuur]],0),"")</f>
        <v>2.5</v>
      </c>
      <c r="N6127" s="101">
        <f>IF(ISNUMBER(jaar_zip[[#This Row],[graaddagen]]),IF(OR(MONTH(jaar_zip[[#This Row],[Datum]])=1,MONTH(jaar_zip[[#This Row],[Datum]])=2,MONTH(jaar_zip[[#This Row],[Datum]])=11,MONTH(jaar_zip[[#This Row],[Datum]])=12),1.1,IF(OR(MONTH(jaar_zip[[#This Row],[Datum]])=3,MONTH(jaar_zip[[#This Row],[Datum]])=10),1,0.8))*jaar_zip[[#This Row],[graaddagen]],"")</f>
        <v>2</v>
      </c>
      <c r="O6127" s="101">
        <f>IF(ISNUMBER(jaar_zip[[#This Row],[etmaaltemperatuur]]),IF(jaar_zip[[#This Row],[etmaaltemperatuur]]&gt;stookgrens,jaar_zip[[#This Row],[etmaaltemperatuur]]-stookgrens,0),"")</f>
        <v>0</v>
      </c>
    </row>
    <row r="6128" spans="1:15" x14ac:dyDescent="0.25">
      <c r="A6128">
        <v>323</v>
      </c>
      <c r="B6128">
        <v>20240408</v>
      </c>
      <c r="C6128">
        <v>2.8</v>
      </c>
      <c r="D6128">
        <v>14.5</v>
      </c>
      <c r="E6128">
        <v>1216</v>
      </c>
      <c r="F6128">
        <v>8.5</v>
      </c>
      <c r="G6128">
        <v>1006.7</v>
      </c>
      <c r="H6128">
        <v>84</v>
      </c>
      <c r="I6128" s="101" t="s">
        <v>34</v>
      </c>
      <c r="J6128" s="1">
        <f>DATEVALUE(RIGHT(jaar_zip[[#This Row],[YYYYMMDD]],2)&amp;"-"&amp;MID(jaar_zip[[#This Row],[YYYYMMDD]],5,2)&amp;"-"&amp;LEFT(jaar_zip[[#This Row],[YYYYMMDD]],4))</f>
        <v>45390</v>
      </c>
      <c r="K6128" s="101" t="str">
        <f>IF(AND(VALUE(MONTH(jaar_zip[[#This Row],[Datum]]))=1,VALUE(WEEKNUM(jaar_zip[[#This Row],[Datum]],21))&gt;51),RIGHT(YEAR(jaar_zip[[#This Row],[Datum]])-1,2),RIGHT(YEAR(jaar_zip[[#This Row],[Datum]]),2))&amp;"-"&amp; TEXT(WEEKNUM(jaar_zip[[#This Row],[Datum]],21),"00")</f>
        <v>24-15</v>
      </c>
      <c r="L6128" s="101">
        <f>MONTH(jaar_zip[[#This Row],[Datum]])</f>
        <v>4</v>
      </c>
      <c r="M6128" s="101">
        <f>IF(ISNUMBER(jaar_zip[[#This Row],[etmaaltemperatuur]]),IF(jaar_zip[[#This Row],[etmaaltemperatuur]]&lt;stookgrens,stookgrens-jaar_zip[[#This Row],[etmaaltemperatuur]],0),"")</f>
        <v>3.5</v>
      </c>
      <c r="N6128" s="101">
        <f>IF(ISNUMBER(jaar_zip[[#This Row],[graaddagen]]),IF(OR(MONTH(jaar_zip[[#This Row],[Datum]])=1,MONTH(jaar_zip[[#This Row],[Datum]])=2,MONTH(jaar_zip[[#This Row],[Datum]])=11,MONTH(jaar_zip[[#This Row],[Datum]])=12),1.1,IF(OR(MONTH(jaar_zip[[#This Row],[Datum]])=3,MONTH(jaar_zip[[#This Row],[Datum]])=10),1,0.8))*jaar_zip[[#This Row],[graaddagen]],"")</f>
        <v>2.8000000000000003</v>
      </c>
      <c r="O6128" s="101">
        <f>IF(ISNUMBER(jaar_zip[[#This Row],[etmaaltemperatuur]]),IF(jaar_zip[[#This Row],[etmaaltemperatuur]]&gt;stookgrens,jaar_zip[[#This Row],[etmaaltemperatuur]]-stookgrens,0),"")</f>
        <v>0</v>
      </c>
    </row>
    <row r="6129" spans="1:15" x14ac:dyDescent="0.25">
      <c r="A6129">
        <v>323</v>
      </c>
      <c r="B6129">
        <v>20240409</v>
      </c>
      <c r="C6129">
        <v>8.6999999999999993</v>
      </c>
      <c r="D6129">
        <v>10.9</v>
      </c>
      <c r="E6129">
        <v>907</v>
      </c>
      <c r="F6129">
        <v>0.9</v>
      </c>
      <c r="G6129">
        <v>1010.7</v>
      </c>
      <c r="H6129">
        <v>75</v>
      </c>
      <c r="I6129" s="101" t="s">
        <v>34</v>
      </c>
      <c r="J6129" s="1">
        <f>DATEVALUE(RIGHT(jaar_zip[[#This Row],[YYYYMMDD]],2)&amp;"-"&amp;MID(jaar_zip[[#This Row],[YYYYMMDD]],5,2)&amp;"-"&amp;LEFT(jaar_zip[[#This Row],[YYYYMMDD]],4))</f>
        <v>45391</v>
      </c>
      <c r="K6129" s="101" t="str">
        <f>IF(AND(VALUE(MONTH(jaar_zip[[#This Row],[Datum]]))=1,VALUE(WEEKNUM(jaar_zip[[#This Row],[Datum]],21))&gt;51),RIGHT(YEAR(jaar_zip[[#This Row],[Datum]])-1,2),RIGHT(YEAR(jaar_zip[[#This Row],[Datum]]),2))&amp;"-"&amp; TEXT(WEEKNUM(jaar_zip[[#This Row],[Datum]],21),"00")</f>
        <v>24-15</v>
      </c>
      <c r="L6129" s="101">
        <f>MONTH(jaar_zip[[#This Row],[Datum]])</f>
        <v>4</v>
      </c>
      <c r="M6129" s="101">
        <f>IF(ISNUMBER(jaar_zip[[#This Row],[etmaaltemperatuur]]),IF(jaar_zip[[#This Row],[etmaaltemperatuur]]&lt;stookgrens,stookgrens-jaar_zip[[#This Row],[etmaaltemperatuur]],0),"")</f>
        <v>7.1</v>
      </c>
      <c r="N6129" s="101">
        <f>IF(ISNUMBER(jaar_zip[[#This Row],[graaddagen]]),IF(OR(MONTH(jaar_zip[[#This Row],[Datum]])=1,MONTH(jaar_zip[[#This Row],[Datum]])=2,MONTH(jaar_zip[[#This Row],[Datum]])=11,MONTH(jaar_zip[[#This Row],[Datum]])=12),1.1,IF(OR(MONTH(jaar_zip[[#This Row],[Datum]])=3,MONTH(jaar_zip[[#This Row],[Datum]])=10),1,0.8))*jaar_zip[[#This Row],[graaddagen]],"")</f>
        <v>5.68</v>
      </c>
      <c r="O6129" s="101">
        <f>IF(ISNUMBER(jaar_zip[[#This Row],[etmaaltemperatuur]]),IF(jaar_zip[[#This Row],[etmaaltemperatuur]]&gt;stookgrens,jaar_zip[[#This Row],[etmaaltemperatuur]]-stookgrens,0),"")</f>
        <v>0</v>
      </c>
    </row>
    <row r="6130" spans="1:15" x14ac:dyDescent="0.25">
      <c r="A6130">
        <v>323</v>
      </c>
      <c r="B6130">
        <v>20240410</v>
      </c>
      <c r="C6130">
        <v>4.7</v>
      </c>
      <c r="D6130">
        <v>11.6</v>
      </c>
      <c r="E6130">
        <v>2015</v>
      </c>
      <c r="F6130">
        <v>0.2</v>
      </c>
      <c r="G6130">
        <v>1027.3</v>
      </c>
      <c r="H6130">
        <v>66</v>
      </c>
      <c r="I6130" s="101" t="s">
        <v>34</v>
      </c>
      <c r="J6130" s="1">
        <f>DATEVALUE(RIGHT(jaar_zip[[#This Row],[YYYYMMDD]],2)&amp;"-"&amp;MID(jaar_zip[[#This Row],[YYYYMMDD]],5,2)&amp;"-"&amp;LEFT(jaar_zip[[#This Row],[YYYYMMDD]],4))</f>
        <v>45392</v>
      </c>
      <c r="K6130" s="101" t="str">
        <f>IF(AND(VALUE(MONTH(jaar_zip[[#This Row],[Datum]]))=1,VALUE(WEEKNUM(jaar_zip[[#This Row],[Datum]],21))&gt;51),RIGHT(YEAR(jaar_zip[[#This Row],[Datum]])-1,2),RIGHT(YEAR(jaar_zip[[#This Row],[Datum]]),2))&amp;"-"&amp; TEXT(WEEKNUM(jaar_zip[[#This Row],[Datum]],21),"00")</f>
        <v>24-15</v>
      </c>
      <c r="L6130" s="101">
        <f>MONTH(jaar_zip[[#This Row],[Datum]])</f>
        <v>4</v>
      </c>
      <c r="M6130" s="101">
        <f>IF(ISNUMBER(jaar_zip[[#This Row],[etmaaltemperatuur]]),IF(jaar_zip[[#This Row],[etmaaltemperatuur]]&lt;stookgrens,stookgrens-jaar_zip[[#This Row],[etmaaltemperatuur]],0),"")</f>
        <v>6.4</v>
      </c>
      <c r="N6130" s="101">
        <f>IF(ISNUMBER(jaar_zip[[#This Row],[graaddagen]]),IF(OR(MONTH(jaar_zip[[#This Row],[Datum]])=1,MONTH(jaar_zip[[#This Row],[Datum]])=2,MONTH(jaar_zip[[#This Row],[Datum]])=11,MONTH(jaar_zip[[#This Row],[Datum]])=12),1.1,IF(OR(MONTH(jaar_zip[[#This Row],[Datum]])=3,MONTH(jaar_zip[[#This Row],[Datum]])=10),1,0.8))*jaar_zip[[#This Row],[graaddagen]],"")</f>
        <v>5.120000000000001</v>
      </c>
      <c r="O6130" s="101">
        <f>IF(ISNUMBER(jaar_zip[[#This Row],[etmaaltemperatuur]]),IF(jaar_zip[[#This Row],[etmaaltemperatuur]]&gt;stookgrens,jaar_zip[[#This Row],[etmaaltemperatuur]]-stookgrens,0),"")</f>
        <v>0</v>
      </c>
    </row>
    <row r="6131" spans="1:15" x14ac:dyDescent="0.25">
      <c r="A6131">
        <v>323</v>
      </c>
      <c r="B6131">
        <v>20240411</v>
      </c>
      <c r="C6131">
        <v>5.3</v>
      </c>
      <c r="D6131">
        <v>13</v>
      </c>
      <c r="E6131">
        <v>509</v>
      </c>
      <c r="F6131">
        <v>0.3</v>
      </c>
      <c r="G6131">
        <v>1030.5999999999999</v>
      </c>
      <c r="H6131">
        <v>90</v>
      </c>
      <c r="I6131" s="101" t="s">
        <v>34</v>
      </c>
      <c r="J6131" s="1">
        <f>DATEVALUE(RIGHT(jaar_zip[[#This Row],[YYYYMMDD]],2)&amp;"-"&amp;MID(jaar_zip[[#This Row],[YYYYMMDD]],5,2)&amp;"-"&amp;LEFT(jaar_zip[[#This Row],[YYYYMMDD]],4))</f>
        <v>45393</v>
      </c>
      <c r="K6131" s="101" t="str">
        <f>IF(AND(VALUE(MONTH(jaar_zip[[#This Row],[Datum]]))=1,VALUE(WEEKNUM(jaar_zip[[#This Row],[Datum]],21))&gt;51),RIGHT(YEAR(jaar_zip[[#This Row],[Datum]])-1,2),RIGHT(YEAR(jaar_zip[[#This Row],[Datum]]),2))&amp;"-"&amp; TEXT(WEEKNUM(jaar_zip[[#This Row],[Datum]],21),"00")</f>
        <v>24-15</v>
      </c>
      <c r="L6131" s="101">
        <f>MONTH(jaar_zip[[#This Row],[Datum]])</f>
        <v>4</v>
      </c>
      <c r="M6131" s="101">
        <f>IF(ISNUMBER(jaar_zip[[#This Row],[etmaaltemperatuur]]),IF(jaar_zip[[#This Row],[etmaaltemperatuur]]&lt;stookgrens,stookgrens-jaar_zip[[#This Row],[etmaaltemperatuur]],0),"")</f>
        <v>5</v>
      </c>
      <c r="N6131" s="101">
        <f>IF(ISNUMBER(jaar_zip[[#This Row],[graaddagen]]),IF(OR(MONTH(jaar_zip[[#This Row],[Datum]])=1,MONTH(jaar_zip[[#This Row],[Datum]])=2,MONTH(jaar_zip[[#This Row],[Datum]])=11,MONTH(jaar_zip[[#This Row],[Datum]])=12),1.1,IF(OR(MONTH(jaar_zip[[#This Row],[Datum]])=3,MONTH(jaar_zip[[#This Row],[Datum]])=10),1,0.8))*jaar_zip[[#This Row],[graaddagen]],"")</f>
        <v>4</v>
      </c>
      <c r="O6131" s="101">
        <f>IF(ISNUMBER(jaar_zip[[#This Row],[etmaaltemperatuur]]),IF(jaar_zip[[#This Row],[etmaaltemperatuur]]&gt;stookgrens,jaar_zip[[#This Row],[etmaaltemperatuur]]-stookgrens,0),"")</f>
        <v>0</v>
      </c>
    </row>
    <row r="6132" spans="1:15" x14ac:dyDescent="0.25">
      <c r="A6132">
        <v>323</v>
      </c>
      <c r="B6132">
        <v>20240412</v>
      </c>
      <c r="C6132">
        <v>5.6</v>
      </c>
      <c r="D6132">
        <v>16.100000000000001</v>
      </c>
      <c r="E6132">
        <v>1789</v>
      </c>
      <c r="F6132">
        <v>0</v>
      </c>
      <c r="G6132">
        <v>1029.5999999999999</v>
      </c>
      <c r="H6132">
        <v>78</v>
      </c>
      <c r="I6132" s="101" t="s">
        <v>34</v>
      </c>
      <c r="J6132" s="1">
        <f>DATEVALUE(RIGHT(jaar_zip[[#This Row],[YYYYMMDD]],2)&amp;"-"&amp;MID(jaar_zip[[#This Row],[YYYYMMDD]],5,2)&amp;"-"&amp;LEFT(jaar_zip[[#This Row],[YYYYMMDD]],4))</f>
        <v>45394</v>
      </c>
      <c r="K6132" s="101" t="str">
        <f>IF(AND(VALUE(MONTH(jaar_zip[[#This Row],[Datum]]))=1,VALUE(WEEKNUM(jaar_zip[[#This Row],[Datum]],21))&gt;51),RIGHT(YEAR(jaar_zip[[#This Row],[Datum]])-1,2),RIGHT(YEAR(jaar_zip[[#This Row],[Datum]]),2))&amp;"-"&amp; TEXT(WEEKNUM(jaar_zip[[#This Row],[Datum]],21),"00")</f>
        <v>24-15</v>
      </c>
      <c r="L6132" s="101">
        <f>MONTH(jaar_zip[[#This Row],[Datum]])</f>
        <v>4</v>
      </c>
      <c r="M6132" s="101">
        <f>IF(ISNUMBER(jaar_zip[[#This Row],[etmaaltemperatuur]]),IF(jaar_zip[[#This Row],[etmaaltemperatuur]]&lt;stookgrens,stookgrens-jaar_zip[[#This Row],[etmaaltemperatuur]],0),"")</f>
        <v>1.8999999999999986</v>
      </c>
      <c r="N6132" s="101">
        <f>IF(ISNUMBER(jaar_zip[[#This Row],[graaddagen]]),IF(OR(MONTH(jaar_zip[[#This Row],[Datum]])=1,MONTH(jaar_zip[[#This Row],[Datum]])=2,MONTH(jaar_zip[[#This Row],[Datum]])=11,MONTH(jaar_zip[[#This Row],[Datum]])=12),1.1,IF(OR(MONTH(jaar_zip[[#This Row],[Datum]])=3,MONTH(jaar_zip[[#This Row],[Datum]])=10),1,0.8))*jaar_zip[[#This Row],[graaddagen]],"")</f>
        <v>1.5199999999999989</v>
      </c>
      <c r="O6132" s="101">
        <f>IF(ISNUMBER(jaar_zip[[#This Row],[etmaaltemperatuur]]),IF(jaar_zip[[#This Row],[etmaaltemperatuur]]&gt;stookgrens,jaar_zip[[#This Row],[etmaaltemperatuur]]-stookgrens,0),"")</f>
        <v>0</v>
      </c>
    </row>
    <row r="6133" spans="1:15" x14ac:dyDescent="0.25">
      <c r="A6133">
        <v>323</v>
      </c>
      <c r="B6133">
        <v>20240413</v>
      </c>
      <c r="C6133">
        <v>5.8</v>
      </c>
      <c r="D6133">
        <v>16.100000000000001</v>
      </c>
      <c r="E6133">
        <v>1863</v>
      </c>
      <c r="F6133">
        <v>0</v>
      </c>
      <c r="G6133">
        <v>1022.9</v>
      </c>
      <c r="H6133">
        <v>74</v>
      </c>
      <c r="I6133" s="101" t="s">
        <v>34</v>
      </c>
      <c r="J6133" s="1">
        <f>DATEVALUE(RIGHT(jaar_zip[[#This Row],[YYYYMMDD]],2)&amp;"-"&amp;MID(jaar_zip[[#This Row],[YYYYMMDD]],5,2)&amp;"-"&amp;LEFT(jaar_zip[[#This Row],[YYYYMMDD]],4))</f>
        <v>45395</v>
      </c>
      <c r="K6133" s="101" t="str">
        <f>IF(AND(VALUE(MONTH(jaar_zip[[#This Row],[Datum]]))=1,VALUE(WEEKNUM(jaar_zip[[#This Row],[Datum]],21))&gt;51),RIGHT(YEAR(jaar_zip[[#This Row],[Datum]])-1,2),RIGHT(YEAR(jaar_zip[[#This Row],[Datum]]),2))&amp;"-"&amp; TEXT(WEEKNUM(jaar_zip[[#This Row],[Datum]],21),"00")</f>
        <v>24-15</v>
      </c>
      <c r="L6133" s="101">
        <f>MONTH(jaar_zip[[#This Row],[Datum]])</f>
        <v>4</v>
      </c>
      <c r="M6133" s="101">
        <f>IF(ISNUMBER(jaar_zip[[#This Row],[etmaaltemperatuur]]),IF(jaar_zip[[#This Row],[etmaaltemperatuur]]&lt;stookgrens,stookgrens-jaar_zip[[#This Row],[etmaaltemperatuur]],0),"")</f>
        <v>1.8999999999999986</v>
      </c>
      <c r="N6133" s="101">
        <f>IF(ISNUMBER(jaar_zip[[#This Row],[graaddagen]]),IF(OR(MONTH(jaar_zip[[#This Row],[Datum]])=1,MONTH(jaar_zip[[#This Row],[Datum]])=2,MONTH(jaar_zip[[#This Row],[Datum]])=11,MONTH(jaar_zip[[#This Row],[Datum]])=12),1.1,IF(OR(MONTH(jaar_zip[[#This Row],[Datum]])=3,MONTH(jaar_zip[[#This Row],[Datum]])=10),1,0.8))*jaar_zip[[#This Row],[graaddagen]],"")</f>
        <v>1.5199999999999989</v>
      </c>
      <c r="O6133" s="101">
        <f>IF(ISNUMBER(jaar_zip[[#This Row],[etmaaltemperatuur]]),IF(jaar_zip[[#This Row],[etmaaltemperatuur]]&gt;stookgrens,jaar_zip[[#This Row],[etmaaltemperatuur]]-stookgrens,0),"")</f>
        <v>0</v>
      </c>
    </row>
    <row r="6134" spans="1:15" x14ac:dyDescent="0.25">
      <c r="A6134">
        <v>323</v>
      </c>
      <c r="B6134">
        <v>20240414</v>
      </c>
      <c r="C6134">
        <v>3.1</v>
      </c>
      <c r="D6134">
        <v>11.4</v>
      </c>
      <c r="E6134">
        <v>1509</v>
      </c>
      <c r="F6134">
        <v>0</v>
      </c>
      <c r="G6134">
        <v>1021.5</v>
      </c>
      <c r="H6134">
        <v>72</v>
      </c>
      <c r="I6134" s="101" t="s">
        <v>34</v>
      </c>
      <c r="J6134" s="1">
        <f>DATEVALUE(RIGHT(jaar_zip[[#This Row],[YYYYMMDD]],2)&amp;"-"&amp;MID(jaar_zip[[#This Row],[YYYYMMDD]],5,2)&amp;"-"&amp;LEFT(jaar_zip[[#This Row],[YYYYMMDD]],4))</f>
        <v>45396</v>
      </c>
      <c r="K6134" s="101" t="str">
        <f>IF(AND(VALUE(MONTH(jaar_zip[[#This Row],[Datum]]))=1,VALUE(WEEKNUM(jaar_zip[[#This Row],[Datum]],21))&gt;51),RIGHT(YEAR(jaar_zip[[#This Row],[Datum]])-1,2),RIGHT(YEAR(jaar_zip[[#This Row],[Datum]]),2))&amp;"-"&amp; TEXT(WEEKNUM(jaar_zip[[#This Row],[Datum]],21),"00")</f>
        <v>24-15</v>
      </c>
      <c r="L6134" s="101">
        <f>MONTH(jaar_zip[[#This Row],[Datum]])</f>
        <v>4</v>
      </c>
      <c r="M6134" s="101">
        <f>IF(ISNUMBER(jaar_zip[[#This Row],[etmaaltemperatuur]]),IF(jaar_zip[[#This Row],[etmaaltemperatuur]]&lt;stookgrens,stookgrens-jaar_zip[[#This Row],[etmaaltemperatuur]],0),"")</f>
        <v>6.6</v>
      </c>
      <c r="N6134" s="101">
        <f>IF(ISNUMBER(jaar_zip[[#This Row],[graaddagen]]),IF(OR(MONTH(jaar_zip[[#This Row],[Datum]])=1,MONTH(jaar_zip[[#This Row],[Datum]])=2,MONTH(jaar_zip[[#This Row],[Datum]])=11,MONTH(jaar_zip[[#This Row],[Datum]])=12),1.1,IF(OR(MONTH(jaar_zip[[#This Row],[Datum]])=3,MONTH(jaar_zip[[#This Row],[Datum]])=10),1,0.8))*jaar_zip[[#This Row],[graaddagen]],"")</f>
        <v>5.28</v>
      </c>
      <c r="O6134" s="101">
        <f>IF(ISNUMBER(jaar_zip[[#This Row],[etmaaltemperatuur]]),IF(jaar_zip[[#This Row],[etmaaltemperatuur]]&gt;stookgrens,jaar_zip[[#This Row],[etmaaltemperatuur]]-stookgrens,0),"")</f>
        <v>0</v>
      </c>
    </row>
    <row r="6135" spans="1:15" x14ac:dyDescent="0.25">
      <c r="A6135">
        <v>323</v>
      </c>
      <c r="B6135">
        <v>20240415</v>
      </c>
      <c r="C6135">
        <v>8.6999999999999993</v>
      </c>
      <c r="D6135">
        <v>8.6</v>
      </c>
      <c r="E6135">
        <v>976</v>
      </c>
      <c r="F6135">
        <v>7.1</v>
      </c>
      <c r="G6135">
        <v>1006.7</v>
      </c>
      <c r="H6135">
        <v>77</v>
      </c>
      <c r="I6135" s="101" t="s">
        <v>34</v>
      </c>
      <c r="J6135" s="1">
        <f>DATEVALUE(RIGHT(jaar_zip[[#This Row],[YYYYMMDD]],2)&amp;"-"&amp;MID(jaar_zip[[#This Row],[YYYYMMDD]],5,2)&amp;"-"&amp;LEFT(jaar_zip[[#This Row],[YYYYMMDD]],4))</f>
        <v>45397</v>
      </c>
      <c r="K6135" s="101" t="str">
        <f>IF(AND(VALUE(MONTH(jaar_zip[[#This Row],[Datum]]))=1,VALUE(WEEKNUM(jaar_zip[[#This Row],[Datum]],21))&gt;51),RIGHT(YEAR(jaar_zip[[#This Row],[Datum]])-1,2),RIGHT(YEAR(jaar_zip[[#This Row],[Datum]]),2))&amp;"-"&amp; TEXT(WEEKNUM(jaar_zip[[#This Row],[Datum]],21),"00")</f>
        <v>24-16</v>
      </c>
      <c r="L6135" s="101">
        <f>MONTH(jaar_zip[[#This Row],[Datum]])</f>
        <v>4</v>
      </c>
      <c r="M6135" s="101">
        <f>IF(ISNUMBER(jaar_zip[[#This Row],[etmaaltemperatuur]]),IF(jaar_zip[[#This Row],[etmaaltemperatuur]]&lt;stookgrens,stookgrens-jaar_zip[[#This Row],[etmaaltemperatuur]],0),"")</f>
        <v>9.4</v>
      </c>
      <c r="N6135" s="101">
        <f>IF(ISNUMBER(jaar_zip[[#This Row],[graaddagen]]),IF(OR(MONTH(jaar_zip[[#This Row],[Datum]])=1,MONTH(jaar_zip[[#This Row],[Datum]])=2,MONTH(jaar_zip[[#This Row],[Datum]])=11,MONTH(jaar_zip[[#This Row],[Datum]])=12),1.1,IF(OR(MONTH(jaar_zip[[#This Row],[Datum]])=3,MONTH(jaar_zip[[#This Row],[Datum]])=10),1,0.8))*jaar_zip[[#This Row],[graaddagen]],"")</f>
        <v>7.5200000000000005</v>
      </c>
      <c r="O6135" s="101">
        <f>IF(ISNUMBER(jaar_zip[[#This Row],[etmaaltemperatuur]]),IF(jaar_zip[[#This Row],[etmaaltemperatuur]]&gt;stookgrens,jaar_zip[[#This Row],[etmaaltemperatuur]]-stookgrens,0),"")</f>
        <v>0</v>
      </c>
    </row>
    <row r="6136" spans="1:15" x14ac:dyDescent="0.25">
      <c r="A6136">
        <v>323</v>
      </c>
      <c r="B6136">
        <v>20240416</v>
      </c>
      <c r="C6136">
        <v>8.9</v>
      </c>
      <c r="D6136">
        <v>8.3000000000000007</v>
      </c>
      <c r="E6136">
        <v>892</v>
      </c>
      <c r="F6136">
        <v>12.9</v>
      </c>
      <c r="G6136">
        <v>1007.4</v>
      </c>
      <c r="H6136">
        <v>85</v>
      </c>
      <c r="I6136" s="101" t="s">
        <v>34</v>
      </c>
      <c r="J6136" s="1">
        <f>DATEVALUE(RIGHT(jaar_zip[[#This Row],[YYYYMMDD]],2)&amp;"-"&amp;MID(jaar_zip[[#This Row],[YYYYMMDD]],5,2)&amp;"-"&amp;LEFT(jaar_zip[[#This Row],[YYYYMMDD]],4))</f>
        <v>45398</v>
      </c>
      <c r="K6136" s="101" t="str">
        <f>IF(AND(VALUE(MONTH(jaar_zip[[#This Row],[Datum]]))=1,VALUE(WEEKNUM(jaar_zip[[#This Row],[Datum]],21))&gt;51),RIGHT(YEAR(jaar_zip[[#This Row],[Datum]])-1,2),RIGHT(YEAR(jaar_zip[[#This Row],[Datum]]),2))&amp;"-"&amp; TEXT(WEEKNUM(jaar_zip[[#This Row],[Datum]],21),"00")</f>
        <v>24-16</v>
      </c>
      <c r="L6136" s="101">
        <f>MONTH(jaar_zip[[#This Row],[Datum]])</f>
        <v>4</v>
      </c>
      <c r="M6136" s="101">
        <f>IF(ISNUMBER(jaar_zip[[#This Row],[etmaaltemperatuur]]),IF(jaar_zip[[#This Row],[etmaaltemperatuur]]&lt;stookgrens,stookgrens-jaar_zip[[#This Row],[etmaaltemperatuur]],0),"")</f>
        <v>9.6999999999999993</v>
      </c>
      <c r="N6136" s="101">
        <f>IF(ISNUMBER(jaar_zip[[#This Row],[graaddagen]]),IF(OR(MONTH(jaar_zip[[#This Row],[Datum]])=1,MONTH(jaar_zip[[#This Row],[Datum]])=2,MONTH(jaar_zip[[#This Row],[Datum]])=11,MONTH(jaar_zip[[#This Row],[Datum]])=12),1.1,IF(OR(MONTH(jaar_zip[[#This Row],[Datum]])=3,MONTH(jaar_zip[[#This Row],[Datum]])=10),1,0.8))*jaar_zip[[#This Row],[graaddagen]],"")</f>
        <v>7.76</v>
      </c>
      <c r="O6136" s="101">
        <f>IF(ISNUMBER(jaar_zip[[#This Row],[etmaaltemperatuur]]),IF(jaar_zip[[#This Row],[etmaaltemperatuur]]&gt;stookgrens,jaar_zip[[#This Row],[etmaaltemperatuur]]-stookgrens,0),"")</f>
        <v>0</v>
      </c>
    </row>
    <row r="6137" spans="1:15" x14ac:dyDescent="0.25">
      <c r="A6137">
        <v>323</v>
      </c>
      <c r="B6137">
        <v>20240417</v>
      </c>
      <c r="C6137">
        <v>4.3</v>
      </c>
      <c r="D6137">
        <v>6.7</v>
      </c>
      <c r="E6137">
        <v>1435</v>
      </c>
      <c r="F6137">
        <v>4.3</v>
      </c>
      <c r="G6137">
        <v>1013.2</v>
      </c>
      <c r="H6137">
        <v>80</v>
      </c>
      <c r="I6137" s="101" t="s">
        <v>34</v>
      </c>
      <c r="J6137" s="1">
        <f>DATEVALUE(RIGHT(jaar_zip[[#This Row],[YYYYMMDD]],2)&amp;"-"&amp;MID(jaar_zip[[#This Row],[YYYYMMDD]],5,2)&amp;"-"&amp;LEFT(jaar_zip[[#This Row],[YYYYMMDD]],4))</f>
        <v>45399</v>
      </c>
      <c r="K6137" s="101" t="str">
        <f>IF(AND(VALUE(MONTH(jaar_zip[[#This Row],[Datum]]))=1,VALUE(WEEKNUM(jaar_zip[[#This Row],[Datum]],21))&gt;51),RIGHT(YEAR(jaar_zip[[#This Row],[Datum]])-1,2),RIGHT(YEAR(jaar_zip[[#This Row],[Datum]]),2))&amp;"-"&amp; TEXT(WEEKNUM(jaar_zip[[#This Row],[Datum]],21),"00")</f>
        <v>24-16</v>
      </c>
      <c r="L6137" s="101">
        <f>MONTH(jaar_zip[[#This Row],[Datum]])</f>
        <v>4</v>
      </c>
      <c r="M6137" s="101">
        <f>IF(ISNUMBER(jaar_zip[[#This Row],[etmaaltemperatuur]]),IF(jaar_zip[[#This Row],[etmaaltemperatuur]]&lt;stookgrens,stookgrens-jaar_zip[[#This Row],[etmaaltemperatuur]],0),"")</f>
        <v>11.3</v>
      </c>
      <c r="N6137" s="101">
        <f>IF(ISNUMBER(jaar_zip[[#This Row],[graaddagen]]),IF(OR(MONTH(jaar_zip[[#This Row],[Datum]])=1,MONTH(jaar_zip[[#This Row],[Datum]])=2,MONTH(jaar_zip[[#This Row],[Datum]])=11,MONTH(jaar_zip[[#This Row],[Datum]])=12),1.1,IF(OR(MONTH(jaar_zip[[#This Row],[Datum]])=3,MONTH(jaar_zip[[#This Row],[Datum]])=10),1,0.8))*jaar_zip[[#This Row],[graaddagen]],"")</f>
        <v>9.0400000000000009</v>
      </c>
      <c r="O6137" s="101">
        <f>IF(ISNUMBER(jaar_zip[[#This Row],[etmaaltemperatuur]]),IF(jaar_zip[[#This Row],[etmaaltemperatuur]]&gt;stookgrens,jaar_zip[[#This Row],[etmaaltemperatuur]]-stookgrens,0),"")</f>
        <v>0</v>
      </c>
    </row>
    <row r="6138" spans="1:15" x14ac:dyDescent="0.25">
      <c r="A6138">
        <v>323</v>
      </c>
      <c r="B6138">
        <v>20240418</v>
      </c>
      <c r="C6138">
        <v>4.2</v>
      </c>
      <c r="D6138">
        <v>8</v>
      </c>
      <c r="E6138">
        <v>1906</v>
      </c>
      <c r="F6138">
        <v>3.5</v>
      </c>
      <c r="G6138">
        <v>1019.6</v>
      </c>
      <c r="H6138">
        <v>77</v>
      </c>
      <c r="I6138" s="101" t="s">
        <v>34</v>
      </c>
      <c r="J6138" s="1">
        <f>DATEVALUE(RIGHT(jaar_zip[[#This Row],[YYYYMMDD]],2)&amp;"-"&amp;MID(jaar_zip[[#This Row],[YYYYMMDD]],5,2)&amp;"-"&amp;LEFT(jaar_zip[[#This Row],[YYYYMMDD]],4))</f>
        <v>45400</v>
      </c>
      <c r="K6138" s="101" t="str">
        <f>IF(AND(VALUE(MONTH(jaar_zip[[#This Row],[Datum]]))=1,VALUE(WEEKNUM(jaar_zip[[#This Row],[Datum]],21))&gt;51),RIGHT(YEAR(jaar_zip[[#This Row],[Datum]])-1,2),RIGHT(YEAR(jaar_zip[[#This Row],[Datum]]),2))&amp;"-"&amp; TEXT(WEEKNUM(jaar_zip[[#This Row],[Datum]],21),"00")</f>
        <v>24-16</v>
      </c>
      <c r="L6138" s="101">
        <f>MONTH(jaar_zip[[#This Row],[Datum]])</f>
        <v>4</v>
      </c>
      <c r="M6138" s="101">
        <f>IF(ISNUMBER(jaar_zip[[#This Row],[etmaaltemperatuur]]),IF(jaar_zip[[#This Row],[etmaaltemperatuur]]&lt;stookgrens,stookgrens-jaar_zip[[#This Row],[etmaaltemperatuur]],0),"")</f>
        <v>10</v>
      </c>
      <c r="N6138" s="101">
        <f>IF(ISNUMBER(jaar_zip[[#This Row],[graaddagen]]),IF(OR(MONTH(jaar_zip[[#This Row],[Datum]])=1,MONTH(jaar_zip[[#This Row],[Datum]])=2,MONTH(jaar_zip[[#This Row],[Datum]])=11,MONTH(jaar_zip[[#This Row],[Datum]])=12),1.1,IF(OR(MONTH(jaar_zip[[#This Row],[Datum]])=3,MONTH(jaar_zip[[#This Row],[Datum]])=10),1,0.8))*jaar_zip[[#This Row],[graaddagen]],"")</f>
        <v>8</v>
      </c>
      <c r="O6138" s="101">
        <f>IF(ISNUMBER(jaar_zip[[#This Row],[etmaaltemperatuur]]),IF(jaar_zip[[#This Row],[etmaaltemperatuur]]&gt;stookgrens,jaar_zip[[#This Row],[etmaaltemperatuur]]-stookgrens,0),"")</f>
        <v>0</v>
      </c>
    </row>
    <row r="6139" spans="1:15" x14ac:dyDescent="0.25">
      <c r="A6139">
        <v>323</v>
      </c>
      <c r="B6139">
        <v>20240419</v>
      </c>
      <c r="C6139">
        <v>9.6999999999999993</v>
      </c>
      <c r="D6139">
        <v>8.6999999999999993</v>
      </c>
      <c r="E6139">
        <v>1194</v>
      </c>
      <c r="F6139">
        <v>5.7</v>
      </c>
      <c r="G6139">
        <v>1013.8</v>
      </c>
      <c r="H6139">
        <v>82</v>
      </c>
      <c r="I6139" s="101" t="s">
        <v>34</v>
      </c>
      <c r="J6139" s="1">
        <f>DATEVALUE(RIGHT(jaar_zip[[#This Row],[YYYYMMDD]],2)&amp;"-"&amp;MID(jaar_zip[[#This Row],[YYYYMMDD]],5,2)&amp;"-"&amp;LEFT(jaar_zip[[#This Row],[YYYYMMDD]],4))</f>
        <v>45401</v>
      </c>
      <c r="K6139" s="101" t="str">
        <f>IF(AND(VALUE(MONTH(jaar_zip[[#This Row],[Datum]]))=1,VALUE(WEEKNUM(jaar_zip[[#This Row],[Datum]],21))&gt;51),RIGHT(YEAR(jaar_zip[[#This Row],[Datum]])-1,2),RIGHT(YEAR(jaar_zip[[#This Row],[Datum]]),2))&amp;"-"&amp; TEXT(WEEKNUM(jaar_zip[[#This Row],[Datum]],21),"00")</f>
        <v>24-16</v>
      </c>
      <c r="L6139" s="101">
        <f>MONTH(jaar_zip[[#This Row],[Datum]])</f>
        <v>4</v>
      </c>
      <c r="M6139" s="101">
        <f>IF(ISNUMBER(jaar_zip[[#This Row],[etmaaltemperatuur]]),IF(jaar_zip[[#This Row],[etmaaltemperatuur]]&lt;stookgrens,stookgrens-jaar_zip[[#This Row],[etmaaltemperatuur]],0),"")</f>
        <v>9.3000000000000007</v>
      </c>
      <c r="N6139" s="101">
        <f>IF(ISNUMBER(jaar_zip[[#This Row],[graaddagen]]),IF(OR(MONTH(jaar_zip[[#This Row],[Datum]])=1,MONTH(jaar_zip[[#This Row],[Datum]])=2,MONTH(jaar_zip[[#This Row],[Datum]])=11,MONTH(jaar_zip[[#This Row],[Datum]])=12),1.1,IF(OR(MONTH(jaar_zip[[#This Row],[Datum]])=3,MONTH(jaar_zip[[#This Row],[Datum]])=10),1,0.8))*jaar_zip[[#This Row],[graaddagen]],"")</f>
        <v>7.4400000000000013</v>
      </c>
      <c r="O6139" s="101">
        <f>IF(ISNUMBER(jaar_zip[[#This Row],[etmaaltemperatuur]]),IF(jaar_zip[[#This Row],[etmaaltemperatuur]]&gt;stookgrens,jaar_zip[[#This Row],[etmaaltemperatuur]]-stookgrens,0),"")</f>
        <v>0</v>
      </c>
    </row>
    <row r="6140" spans="1:15" x14ac:dyDescent="0.25">
      <c r="A6140">
        <v>323</v>
      </c>
      <c r="B6140">
        <v>20240420</v>
      </c>
      <c r="C6140">
        <v>7.8</v>
      </c>
      <c r="D6140">
        <v>7.2</v>
      </c>
      <c r="E6140">
        <v>1559</v>
      </c>
      <c r="F6140">
        <v>2.2999999999999998</v>
      </c>
      <c r="G6140">
        <v>1023.6</v>
      </c>
      <c r="H6140">
        <v>78</v>
      </c>
      <c r="I6140" s="101" t="s">
        <v>34</v>
      </c>
      <c r="J6140" s="1">
        <f>DATEVALUE(RIGHT(jaar_zip[[#This Row],[YYYYMMDD]],2)&amp;"-"&amp;MID(jaar_zip[[#This Row],[YYYYMMDD]],5,2)&amp;"-"&amp;LEFT(jaar_zip[[#This Row],[YYYYMMDD]],4))</f>
        <v>45402</v>
      </c>
      <c r="K6140" s="101" t="str">
        <f>IF(AND(VALUE(MONTH(jaar_zip[[#This Row],[Datum]]))=1,VALUE(WEEKNUM(jaar_zip[[#This Row],[Datum]],21))&gt;51),RIGHT(YEAR(jaar_zip[[#This Row],[Datum]])-1,2),RIGHT(YEAR(jaar_zip[[#This Row],[Datum]]),2))&amp;"-"&amp; TEXT(WEEKNUM(jaar_zip[[#This Row],[Datum]],21),"00")</f>
        <v>24-16</v>
      </c>
      <c r="L6140" s="101">
        <f>MONTH(jaar_zip[[#This Row],[Datum]])</f>
        <v>4</v>
      </c>
      <c r="M6140" s="101">
        <f>IF(ISNUMBER(jaar_zip[[#This Row],[etmaaltemperatuur]]),IF(jaar_zip[[#This Row],[etmaaltemperatuur]]&lt;stookgrens,stookgrens-jaar_zip[[#This Row],[etmaaltemperatuur]],0),"")</f>
        <v>10.8</v>
      </c>
      <c r="N6140" s="101">
        <f>IF(ISNUMBER(jaar_zip[[#This Row],[graaddagen]]),IF(OR(MONTH(jaar_zip[[#This Row],[Datum]])=1,MONTH(jaar_zip[[#This Row],[Datum]])=2,MONTH(jaar_zip[[#This Row],[Datum]])=11,MONTH(jaar_zip[[#This Row],[Datum]])=12),1.1,IF(OR(MONTH(jaar_zip[[#This Row],[Datum]])=3,MONTH(jaar_zip[[#This Row],[Datum]])=10),1,0.8))*jaar_zip[[#This Row],[graaddagen]],"")</f>
        <v>8.64</v>
      </c>
      <c r="O6140" s="101">
        <f>IF(ISNUMBER(jaar_zip[[#This Row],[etmaaltemperatuur]]),IF(jaar_zip[[#This Row],[etmaaltemperatuur]]&gt;stookgrens,jaar_zip[[#This Row],[etmaaltemperatuur]]-stookgrens,0),"")</f>
        <v>0</v>
      </c>
    </row>
    <row r="6141" spans="1:15" x14ac:dyDescent="0.25">
      <c r="A6141">
        <v>323</v>
      </c>
      <c r="B6141">
        <v>20240421</v>
      </c>
      <c r="C6141">
        <v>6.5</v>
      </c>
      <c r="D6141">
        <v>7.5</v>
      </c>
      <c r="E6141">
        <v>2199</v>
      </c>
      <c r="F6141">
        <v>1.2</v>
      </c>
      <c r="G6141">
        <v>1025.7</v>
      </c>
      <c r="H6141">
        <v>72</v>
      </c>
      <c r="I6141" s="101" t="s">
        <v>34</v>
      </c>
      <c r="J6141" s="1">
        <f>DATEVALUE(RIGHT(jaar_zip[[#This Row],[YYYYMMDD]],2)&amp;"-"&amp;MID(jaar_zip[[#This Row],[YYYYMMDD]],5,2)&amp;"-"&amp;LEFT(jaar_zip[[#This Row],[YYYYMMDD]],4))</f>
        <v>45403</v>
      </c>
      <c r="K6141" s="101" t="str">
        <f>IF(AND(VALUE(MONTH(jaar_zip[[#This Row],[Datum]]))=1,VALUE(WEEKNUM(jaar_zip[[#This Row],[Datum]],21))&gt;51),RIGHT(YEAR(jaar_zip[[#This Row],[Datum]])-1,2),RIGHT(YEAR(jaar_zip[[#This Row],[Datum]]),2))&amp;"-"&amp; TEXT(WEEKNUM(jaar_zip[[#This Row],[Datum]],21),"00")</f>
        <v>24-16</v>
      </c>
      <c r="L6141" s="101">
        <f>MONTH(jaar_zip[[#This Row],[Datum]])</f>
        <v>4</v>
      </c>
      <c r="M6141" s="101">
        <f>IF(ISNUMBER(jaar_zip[[#This Row],[etmaaltemperatuur]]),IF(jaar_zip[[#This Row],[etmaaltemperatuur]]&lt;stookgrens,stookgrens-jaar_zip[[#This Row],[etmaaltemperatuur]],0),"")</f>
        <v>10.5</v>
      </c>
      <c r="N6141" s="101">
        <f>IF(ISNUMBER(jaar_zip[[#This Row],[graaddagen]]),IF(OR(MONTH(jaar_zip[[#This Row],[Datum]])=1,MONTH(jaar_zip[[#This Row],[Datum]])=2,MONTH(jaar_zip[[#This Row],[Datum]])=11,MONTH(jaar_zip[[#This Row],[Datum]])=12),1.1,IF(OR(MONTH(jaar_zip[[#This Row],[Datum]])=3,MONTH(jaar_zip[[#This Row],[Datum]])=10),1,0.8))*jaar_zip[[#This Row],[graaddagen]],"")</f>
        <v>8.4</v>
      </c>
      <c r="O6141" s="101">
        <f>IF(ISNUMBER(jaar_zip[[#This Row],[etmaaltemperatuur]]),IF(jaar_zip[[#This Row],[etmaaltemperatuur]]&gt;stookgrens,jaar_zip[[#This Row],[etmaaltemperatuur]]-stookgrens,0),"")</f>
        <v>0</v>
      </c>
    </row>
    <row r="6142" spans="1:15" x14ac:dyDescent="0.25">
      <c r="A6142">
        <v>323</v>
      </c>
      <c r="B6142">
        <v>20240422</v>
      </c>
      <c r="C6142">
        <v>4.2</v>
      </c>
      <c r="D6142">
        <v>7</v>
      </c>
      <c r="E6142">
        <v>1733</v>
      </c>
      <c r="F6142">
        <v>0.1</v>
      </c>
      <c r="G6142">
        <v>1025.5</v>
      </c>
      <c r="H6142">
        <v>67</v>
      </c>
      <c r="I6142" s="101" t="s">
        <v>34</v>
      </c>
      <c r="J6142" s="1">
        <f>DATEVALUE(RIGHT(jaar_zip[[#This Row],[YYYYMMDD]],2)&amp;"-"&amp;MID(jaar_zip[[#This Row],[YYYYMMDD]],5,2)&amp;"-"&amp;LEFT(jaar_zip[[#This Row],[YYYYMMDD]],4))</f>
        <v>45404</v>
      </c>
      <c r="K6142" s="101" t="str">
        <f>IF(AND(VALUE(MONTH(jaar_zip[[#This Row],[Datum]]))=1,VALUE(WEEKNUM(jaar_zip[[#This Row],[Datum]],21))&gt;51),RIGHT(YEAR(jaar_zip[[#This Row],[Datum]])-1,2),RIGHT(YEAR(jaar_zip[[#This Row],[Datum]]),2))&amp;"-"&amp; TEXT(WEEKNUM(jaar_zip[[#This Row],[Datum]],21),"00")</f>
        <v>24-17</v>
      </c>
      <c r="L6142" s="101">
        <f>MONTH(jaar_zip[[#This Row],[Datum]])</f>
        <v>4</v>
      </c>
      <c r="M6142" s="101">
        <f>IF(ISNUMBER(jaar_zip[[#This Row],[etmaaltemperatuur]]),IF(jaar_zip[[#This Row],[etmaaltemperatuur]]&lt;stookgrens,stookgrens-jaar_zip[[#This Row],[etmaaltemperatuur]],0),"")</f>
        <v>11</v>
      </c>
      <c r="N6142" s="101">
        <f>IF(ISNUMBER(jaar_zip[[#This Row],[graaddagen]]),IF(OR(MONTH(jaar_zip[[#This Row],[Datum]])=1,MONTH(jaar_zip[[#This Row],[Datum]])=2,MONTH(jaar_zip[[#This Row],[Datum]])=11,MONTH(jaar_zip[[#This Row],[Datum]])=12),1.1,IF(OR(MONTH(jaar_zip[[#This Row],[Datum]])=3,MONTH(jaar_zip[[#This Row],[Datum]])=10),1,0.8))*jaar_zip[[#This Row],[graaddagen]],"")</f>
        <v>8.8000000000000007</v>
      </c>
      <c r="O6142" s="101">
        <f>IF(ISNUMBER(jaar_zip[[#This Row],[etmaaltemperatuur]]),IF(jaar_zip[[#This Row],[etmaaltemperatuur]]&gt;stookgrens,jaar_zip[[#This Row],[etmaaltemperatuur]]-stookgrens,0),"")</f>
        <v>0</v>
      </c>
    </row>
    <row r="6143" spans="1:15" x14ac:dyDescent="0.25">
      <c r="A6143">
        <v>323</v>
      </c>
      <c r="B6143">
        <v>20240423</v>
      </c>
      <c r="C6143">
        <v>3.9</v>
      </c>
      <c r="D6143">
        <v>6.8</v>
      </c>
      <c r="E6143">
        <v>2148</v>
      </c>
      <c r="F6143">
        <v>0.6</v>
      </c>
      <c r="G6143">
        <v>1020.1</v>
      </c>
      <c r="H6143">
        <v>70</v>
      </c>
      <c r="I6143" s="101" t="s">
        <v>34</v>
      </c>
      <c r="J6143" s="1">
        <f>DATEVALUE(RIGHT(jaar_zip[[#This Row],[YYYYMMDD]],2)&amp;"-"&amp;MID(jaar_zip[[#This Row],[YYYYMMDD]],5,2)&amp;"-"&amp;LEFT(jaar_zip[[#This Row],[YYYYMMDD]],4))</f>
        <v>45405</v>
      </c>
      <c r="K6143" s="101" t="str">
        <f>IF(AND(VALUE(MONTH(jaar_zip[[#This Row],[Datum]]))=1,VALUE(WEEKNUM(jaar_zip[[#This Row],[Datum]],21))&gt;51),RIGHT(YEAR(jaar_zip[[#This Row],[Datum]])-1,2),RIGHT(YEAR(jaar_zip[[#This Row],[Datum]]),2))&amp;"-"&amp; TEXT(WEEKNUM(jaar_zip[[#This Row],[Datum]],21),"00")</f>
        <v>24-17</v>
      </c>
      <c r="L6143" s="101">
        <f>MONTH(jaar_zip[[#This Row],[Datum]])</f>
        <v>4</v>
      </c>
      <c r="M6143" s="101">
        <f>IF(ISNUMBER(jaar_zip[[#This Row],[etmaaltemperatuur]]),IF(jaar_zip[[#This Row],[etmaaltemperatuur]]&lt;stookgrens,stookgrens-jaar_zip[[#This Row],[etmaaltemperatuur]],0),"")</f>
        <v>11.2</v>
      </c>
      <c r="N6143" s="101">
        <f>IF(ISNUMBER(jaar_zip[[#This Row],[graaddagen]]),IF(OR(MONTH(jaar_zip[[#This Row],[Datum]])=1,MONTH(jaar_zip[[#This Row],[Datum]])=2,MONTH(jaar_zip[[#This Row],[Datum]])=11,MONTH(jaar_zip[[#This Row],[Datum]])=12),1.1,IF(OR(MONTH(jaar_zip[[#This Row],[Datum]])=3,MONTH(jaar_zip[[#This Row],[Datum]])=10),1,0.8))*jaar_zip[[#This Row],[graaddagen]],"")</f>
        <v>8.9599999999999991</v>
      </c>
      <c r="O6143" s="101">
        <f>IF(ISNUMBER(jaar_zip[[#This Row],[etmaaltemperatuur]]),IF(jaar_zip[[#This Row],[etmaaltemperatuur]]&gt;stookgrens,jaar_zip[[#This Row],[etmaaltemperatuur]]-stookgrens,0),"")</f>
        <v>0</v>
      </c>
    </row>
    <row r="6144" spans="1:15" x14ac:dyDescent="0.25">
      <c r="A6144">
        <v>323</v>
      </c>
      <c r="B6144">
        <v>20240424</v>
      </c>
      <c r="D6144">
        <v>6.3</v>
      </c>
      <c r="E6144">
        <v>1566</v>
      </c>
      <c r="F6144">
        <v>4</v>
      </c>
      <c r="G6144">
        <v>1011.8</v>
      </c>
      <c r="H6144">
        <v>80</v>
      </c>
      <c r="I6144" s="101" t="s">
        <v>34</v>
      </c>
      <c r="J6144" s="1">
        <f>DATEVALUE(RIGHT(jaar_zip[[#This Row],[YYYYMMDD]],2)&amp;"-"&amp;MID(jaar_zip[[#This Row],[YYYYMMDD]],5,2)&amp;"-"&amp;LEFT(jaar_zip[[#This Row],[YYYYMMDD]],4))</f>
        <v>45406</v>
      </c>
      <c r="K6144" s="101" t="str">
        <f>IF(AND(VALUE(MONTH(jaar_zip[[#This Row],[Datum]]))=1,VALUE(WEEKNUM(jaar_zip[[#This Row],[Datum]],21))&gt;51),RIGHT(YEAR(jaar_zip[[#This Row],[Datum]])-1,2),RIGHT(YEAR(jaar_zip[[#This Row],[Datum]]),2))&amp;"-"&amp; TEXT(WEEKNUM(jaar_zip[[#This Row],[Datum]],21),"00")</f>
        <v>24-17</v>
      </c>
      <c r="L6144" s="101">
        <f>MONTH(jaar_zip[[#This Row],[Datum]])</f>
        <v>4</v>
      </c>
      <c r="M6144" s="101">
        <f>IF(ISNUMBER(jaar_zip[[#This Row],[etmaaltemperatuur]]),IF(jaar_zip[[#This Row],[etmaaltemperatuur]]&lt;stookgrens,stookgrens-jaar_zip[[#This Row],[etmaaltemperatuur]],0),"")</f>
        <v>11.7</v>
      </c>
      <c r="N6144" s="101">
        <f>IF(ISNUMBER(jaar_zip[[#This Row],[graaddagen]]),IF(OR(MONTH(jaar_zip[[#This Row],[Datum]])=1,MONTH(jaar_zip[[#This Row],[Datum]])=2,MONTH(jaar_zip[[#This Row],[Datum]])=11,MONTH(jaar_zip[[#This Row],[Datum]])=12),1.1,IF(OR(MONTH(jaar_zip[[#This Row],[Datum]])=3,MONTH(jaar_zip[[#This Row],[Datum]])=10),1,0.8))*jaar_zip[[#This Row],[graaddagen]],"")</f>
        <v>9.36</v>
      </c>
      <c r="O6144" s="101">
        <f>IF(ISNUMBER(jaar_zip[[#This Row],[etmaaltemperatuur]]),IF(jaar_zip[[#This Row],[etmaaltemperatuur]]&gt;stookgrens,jaar_zip[[#This Row],[etmaaltemperatuur]]-stookgrens,0),"")</f>
        <v>0</v>
      </c>
    </row>
    <row r="6145" spans="1:15" x14ac:dyDescent="0.25">
      <c r="A6145">
        <v>323</v>
      </c>
      <c r="B6145">
        <v>20240425</v>
      </c>
      <c r="D6145">
        <v>6.9</v>
      </c>
      <c r="E6145">
        <v>846</v>
      </c>
      <c r="F6145">
        <v>8.3000000000000007</v>
      </c>
      <c r="G6145">
        <v>1004.7</v>
      </c>
      <c r="H6145">
        <v>83</v>
      </c>
      <c r="I6145" s="101" t="s">
        <v>34</v>
      </c>
      <c r="J6145" s="1">
        <f>DATEVALUE(RIGHT(jaar_zip[[#This Row],[YYYYMMDD]],2)&amp;"-"&amp;MID(jaar_zip[[#This Row],[YYYYMMDD]],5,2)&amp;"-"&amp;LEFT(jaar_zip[[#This Row],[YYYYMMDD]],4))</f>
        <v>45407</v>
      </c>
      <c r="K6145" s="101" t="str">
        <f>IF(AND(VALUE(MONTH(jaar_zip[[#This Row],[Datum]]))=1,VALUE(WEEKNUM(jaar_zip[[#This Row],[Datum]],21))&gt;51),RIGHT(YEAR(jaar_zip[[#This Row],[Datum]])-1,2),RIGHT(YEAR(jaar_zip[[#This Row],[Datum]]),2))&amp;"-"&amp; TEXT(WEEKNUM(jaar_zip[[#This Row],[Datum]],21),"00")</f>
        <v>24-17</v>
      </c>
      <c r="L6145" s="101">
        <f>MONTH(jaar_zip[[#This Row],[Datum]])</f>
        <v>4</v>
      </c>
      <c r="M6145" s="101">
        <f>IF(ISNUMBER(jaar_zip[[#This Row],[etmaaltemperatuur]]),IF(jaar_zip[[#This Row],[etmaaltemperatuur]]&lt;stookgrens,stookgrens-jaar_zip[[#This Row],[etmaaltemperatuur]],0),"")</f>
        <v>11.1</v>
      </c>
      <c r="N6145" s="101">
        <f>IF(ISNUMBER(jaar_zip[[#This Row],[graaddagen]]),IF(OR(MONTH(jaar_zip[[#This Row],[Datum]])=1,MONTH(jaar_zip[[#This Row],[Datum]])=2,MONTH(jaar_zip[[#This Row],[Datum]])=11,MONTH(jaar_zip[[#This Row],[Datum]])=12),1.1,IF(OR(MONTH(jaar_zip[[#This Row],[Datum]])=3,MONTH(jaar_zip[[#This Row],[Datum]])=10),1,0.8))*jaar_zip[[#This Row],[graaddagen]],"")</f>
        <v>8.8800000000000008</v>
      </c>
      <c r="O6145" s="101">
        <f>IF(ISNUMBER(jaar_zip[[#This Row],[etmaaltemperatuur]]),IF(jaar_zip[[#This Row],[etmaaltemperatuur]]&gt;stookgrens,jaar_zip[[#This Row],[etmaaltemperatuur]]-stookgrens,0),"")</f>
        <v>0</v>
      </c>
    </row>
    <row r="6146" spans="1:15" x14ac:dyDescent="0.25">
      <c r="A6146">
        <v>323</v>
      </c>
      <c r="B6146">
        <v>20240426</v>
      </c>
      <c r="D6146">
        <v>8.4</v>
      </c>
      <c r="E6146">
        <v>1781</v>
      </c>
      <c r="F6146">
        <v>0.8</v>
      </c>
      <c r="G6146">
        <v>1004.1</v>
      </c>
      <c r="H6146">
        <v>80</v>
      </c>
      <c r="I6146" s="101" t="s">
        <v>34</v>
      </c>
      <c r="J6146" s="1">
        <f>DATEVALUE(RIGHT(jaar_zip[[#This Row],[YYYYMMDD]],2)&amp;"-"&amp;MID(jaar_zip[[#This Row],[YYYYMMDD]],5,2)&amp;"-"&amp;LEFT(jaar_zip[[#This Row],[YYYYMMDD]],4))</f>
        <v>45408</v>
      </c>
      <c r="K6146" s="101" t="str">
        <f>IF(AND(VALUE(MONTH(jaar_zip[[#This Row],[Datum]]))=1,VALUE(WEEKNUM(jaar_zip[[#This Row],[Datum]],21))&gt;51),RIGHT(YEAR(jaar_zip[[#This Row],[Datum]])-1,2),RIGHT(YEAR(jaar_zip[[#This Row],[Datum]]),2))&amp;"-"&amp; TEXT(WEEKNUM(jaar_zip[[#This Row],[Datum]],21),"00")</f>
        <v>24-17</v>
      </c>
      <c r="L6146" s="101">
        <f>MONTH(jaar_zip[[#This Row],[Datum]])</f>
        <v>4</v>
      </c>
      <c r="M6146" s="101">
        <f>IF(ISNUMBER(jaar_zip[[#This Row],[etmaaltemperatuur]]),IF(jaar_zip[[#This Row],[etmaaltemperatuur]]&lt;stookgrens,stookgrens-jaar_zip[[#This Row],[etmaaltemperatuur]],0),"")</f>
        <v>9.6</v>
      </c>
      <c r="N6146" s="101">
        <f>IF(ISNUMBER(jaar_zip[[#This Row],[graaddagen]]),IF(OR(MONTH(jaar_zip[[#This Row],[Datum]])=1,MONTH(jaar_zip[[#This Row],[Datum]])=2,MONTH(jaar_zip[[#This Row],[Datum]])=11,MONTH(jaar_zip[[#This Row],[Datum]])=12),1.1,IF(OR(MONTH(jaar_zip[[#This Row],[Datum]])=3,MONTH(jaar_zip[[#This Row],[Datum]])=10),1,0.8))*jaar_zip[[#This Row],[graaddagen]],"")</f>
        <v>7.68</v>
      </c>
      <c r="O6146" s="101">
        <f>IF(ISNUMBER(jaar_zip[[#This Row],[etmaaltemperatuur]]),IF(jaar_zip[[#This Row],[etmaaltemperatuur]]&gt;stookgrens,jaar_zip[[#This Row],[etmaaltemperatuur]]-stookgrens,0),"")</f>
        <v>0</v>
      </c>
    </row>
    <row r="6147" spans="1:15" x14ac:dyDescent="0.25">
      <c r="A6147">
        <v>323</v>
      </c>
      <c r="B6147">
        <v>20240427</v>
      </c>
      <c r="C6147">
        <v>3.5</v>
      </c>
      <c r="D6147">
        <v>12</v>
      </c>
      <c r="E6147">
        <v>1249</v>
      </c>
      <c r="F6147">
        <v>3</v>
      </c>
      <c r="G6147">
        <v>1003.5</v>
      </c>
      <c r="H6147">
        <v>84</v>
      </c>
      <c r="I6147" s="101" t="s">
        <v>34</v>
      </c>
      <c r="J6147" s="1">
        <f>DATEVALUE(RIGHT(jaar_zip[[#This Row],[YYYYMMDD]],2)&amp;"-"&amp;MID(jaar_zip[[#This Row],[YYYYMMDD]],5,2)&amp;"-"&amp;LEFT(jaar_zip[[#This Row],[YYYYMMDD]],4))</f>
        <v>45409</v>
      </c>
      <c r="K6147" s="101" t="str">
        <f>IF(AND(VALUE(MONTH(jaar_zip[[#This Row],[Datum]]))=1,VALUE(WEEKNUM(jaar_zip[[#This Row],[Datum]],21))&gt;51),RIGHT(YEAR(jaar_zip[[#This Row],[Datum]])-1,2),RIGHT(YEAR(jaar_zip[[#This Row],[Datum]]),2))&amp;"-"&amp; TEXT(WEEKNUM(jaar_zip[[#This Row],[Datum]],21),"00")</f>
        <v>24-17</v>
      </c>
      <c r="L6147" s="101">
        <f>MONTH(jaar_zip[[#This Row],[Datum]])</f>
        <v>4</v>
      </c>
      <c r="M6147" s="101">
        <f>IF(ISNUMBER(jaar_zip[[#This Row],[etmaaltemperatuur]]),IF(jaar_zip[[#This Row],[etmaaltemperatuur]]&lt;stookgrens,stookgrens-jaar_zip[[#This Row],[etmaaltemperatuur]],0),"")</f>
        <v>6</v>
      </c>
      <c r="N6147" s="101">
        <f>IF(ISNUMBER(jaar_zip[[#This Row],[graaddagen]]),IF(OR(MONTH(jaar_zip[[#This Row],[Datum]])=1,MONTH(jaar_zip[[#This Row],[Datum]])=2,MONTH(jaar_zip[[#This Row],[Datum]])=11,MONTH(jaar_zip[[#This Row],[Datum]])=12),1.1,IF(OR(MONTH(jaar_zip[[#This Row],[Datum]])=3,MONTH(jaar_zip[[#This Row],[Datum]])=10),1,0.8))*jaar_zip[[#This Row],[graaddagen]],"")</f>
        <v>4.8000000000000007</v>
      </c>
      <c r="O6147" s="101">
        <f>IF(ISNUMBER(jaar_zip[[#This Row],[etmaaltemperatuur]]),IF(jaar_zip[[#This Row],[etmaaltemperatuur]]&gt;stookgrens,jaar_zip[[#This Row],[etmaaltemperatuur]]-stookgrens,0),"")</f>
        <v>0</v>
      </c>
    </row>
    <row r="6148" spans="1:15" x14ac:dyDescent="0.25">
      <c r="A6148">
        <v>323</v>
      </c>
      <c r="B6148">
        <v>20240428</v>
      </c>
      <c r="C6148">
        <v>6.3</v>
      </c>
      <c r="D6148">
        <v>11.8</v>
      </c>
      <c r="E6148">
        <v>1113</v>
      </c>
      <c r="F6148">
        <v>0.1</v>
      </c>
      <c r="G6148">
        <v>1007.9</v>
      </c>
      <c r="H6148">
        <v>74</v>
      </c>
      <c r="I6148" s="101" t="s">
        <v>34</v>
      </c>
      <c r="J6148" s="1">
        <f>DATEVALUE(RIGHT(jaar_zip[[#This Row],[YYYYMMDD]],2)&amp;"-"&amp;MID(jaar_zip[[#This Row],[YYYYMMDD]],5,2)&amp;"-"&amp;LEFT(jaar_zip[[#This Row],[YYYYMMDD]],4))</f>
        <v>45410</v>
      </c>
      <c r="K6148" s="101" t="str">
        <f>IF(AND(VALUE(MONTH(jaar_zip[[#This Row],[Datum]]))=1,VALUE(WEEKNUM(jaar_zip[[#This Row],[Datum]],21))&gt;51),RIGHT(YEAR(jaar_zip[[#This Row],[Datum]])-1,2),RIGHT(YEAR(jaar_zip[[#This Row],[Datum]]),2))&amp;"-"&amp; TEXT(WEEKNUM(jaar_zip[[#This Row],[Datum]],21),"00")</f>
        <v>24-17</v>
      </c>
      <c r="L6148" s="101">
        <f>MONTH(jaar_zip[[#This Row],[Datum]])</f>
        <v>4</v>
      </c>
      <c r="M6148" s="101">
        <f>IF(ISNUMBER(jaar_zip[[#This Row],[etmaaltemperatuur]]),IF(jaar_zip[[#This Row],[etmaaltemperatuur]]&lt;stookgrens,stookgrens-jaar_zip[[#This Row],[etmaaltemperatuur]],0),"")</f>
        <v>6.1999999999999993</v>
      </c>
      <c r="N6148" s="101">
        <f>IF(ISNUMBER(jaar_zip[[#This Row],[graaddagen]]),IF(OR(MONTH(jaar_zip[[#This Row],[Datum]])=1,MONTH(jaar_zip[[#This Row],[Datum]])=2,MONTH(jaar_zip[[#This Row],[Datum]])=11,MONTH(jaar_zip[[#This Row],[Datum]])=12),1.1,IF(OR(MONTH(jaar_zip[[#This Row],[Datum]])=3,MONTH(jaar_zip[[#This Row],[Datum]])=10),1,0.8))*jaar_zip[[#This Row],[graaddagen]],"")</f>
        <v>4.96</v>
      </c>
      <c r="O6148" s="101">
        <f>IF(ISNUMBER(jaar_zip[[#This Row],[etmaaltemperatuur]]),IF(jaar_zip[[#This Row],[etmaaltemperatuur]]&gt;stookgrens,jaar_zip[[#This Row],[etmaaltemperatuur]]-stookgrens,0),"")</f>
        <v>0</v>
      </c>
    </row>
    <row r="6149" spans="1:15" x14ac:dyDescent="0.25">
      <c r="A6149">
        <v>323</v>
      </c>
      <c r="B6149">
        <v>20240429</v>
      </c>
      <c r="C6149">
        <v>3.3</v>
      </c>
      <c r="D6149">
        <v>13.1</v>
      </c>
      <c r="E6149">
        <v>2307</v>
      </c>
      <c r="F6149">
        <v>0</v>
      </c>
      <c r="G6149">
        <v>1018.1</v>
      </c>
      <c r="H6149">
        <v>74</v>
      </c>
      <c r="I6149" s="101" t="s">
        <v>34</v>
      </c>
      <c r="J6149" s="1">
        <f>DATEVALUE(RIGHT(jaar_zip[[#This Row],[YYYYMMDD]],2)&amp;"-"&amp;MID(jaar_zip[[#This Row],[YYYYMMDD]],5,2)&amp;"-"&amp;LEFT(jaar_zip[[#This Row],[YYYYMMDD]],4))</f>
        <v>45411</v>
      </c>
      <c r="K6149" s="101" t="str">
        <f>IF(AND(VALUE(MONTH(jaar_zip[[#This Row],[Datum]]))=1,VALUE(WEEKNUM(jaar_zip[[#This Row],[Datum]],21))&gt;51),RIGHT(YEAR(jaar_zip[[#This Row],[Datum]])-1,2),RIGHT(YEAR(jaar_zip[[#This Row],[Datum]]),2))&amp;"-"&amp; TEXT(WEEKNUM(jaar_zip[[#This Row],[Datum]],21),"00")</f>
        <v>24-18</v>
      </c>
      <c r="L6149" s="101">
        <f>MONTH(jaar_zip[[#This Row],[Datum]])</f>
        <v>4</v>
      </c>
      <c r="M6149" s="101">
        <f>IF(ISNUMBER(jaar_zip[[#This Row],[etmaaltemperatuur]]),IF(jaar_zip[[#This Row],[etmaaltemperatuur]]&lt;stookgrens,stookgrens-jaar_zip[[#This Row],[etmaaltemperatuur]],0),"")</f>
        <v>4.9000000000000004</v>
      </c>
      <c r="N6149" s="101">
        <f>IF(ISNUMBER(jaar_zip[[#This Row],[graaddagen]]),IF(OR(MONTH(jaar_zip[[#This Row],[Datum]])=1,MONTH(jaar_zip[[#This Row],[Datum]])=2,MONTH(jaar_zip[[#This Row],[Datum]])=11,MONTH(jaar_zip[[#This Row],[Datum]])=12),1.1,IF(OR(MONTH(jaar_zip[[#This Row],[Datum]])=3,MONTH(jaar_zip[[#This Row],[Datum]])=10),1,0.8))*jaar_zip[[#This Row],[graaddagen]],"")</f>
        <v>3.9200000000000004</v>
      </c>
      <c r="O6149" s="101">
        <f>IF(ISNUMBER(jaar_zip[[#This Row],[etmaaltemperatuur]]),IF(jaar_zip[[#This Row],[etmaaltemperatuur]]&gt;stookgrens,jaar_zip[[#This Row],[etmaaltemperatuur]]-stookgrens,0),"")</f>
        <v>0</v>
      </c>
    </row>
    <row r="6150" spans="1:15" x14ac:dyDescent="0.25">
      <c r="A6150">
        <v>323</v>
      </c>
      <c r="B6150">
        <v>20240430</v>
      </c>
      <c r="C6150">
        <v>2.7</v>
      </c>
      <c r="D6150">
        <v>15.6</v>
      </c>
      <c r="E6150">
        <v>1755</v>
      </c>
      <c r="F6150">
        <v>3.1</v>
      </c>
      <c r="G6150">
        <v>1014.2</v>
      </c>
      <c r="H6150">
        <v>80</v>
      </c>
      <c r="I6150" s="101" t="s">
        <v>34</v>
      </c>
      <c r="J6150" s="1">
        <f>DATEVALUE(RIGHT(jaar_zip[[#This Row],[YYYYMMDD]],2)&amp;"-"&amp;MID(jaar_zip[[#This Row],[YYYYMMDD]],5,2)&amp;"-"&amp;LEFT(jaar_zip[[#This Row],[YYYYMMDD]],4))</f>
        <v>45412</v>
      </c>
      <c r="K6150" s="101" t="str">
        <f>IF(AND(VALUE(MONTH(jaar_zip[[#This Row],[Datum]]))=1,VALUE(WEEKNUM(jaar_zip[[#This Row],[Datum]],21))&gt;51),RIGHT(YEAR(jaar_zip[[#This Row],[Datum]])-1,2),RIGHT(YEAR(jaar_zip[[#This Row],[Datum]]),2))&amp;"-"&amp; TEXT(WEEKNUM(jaar_zip[[#This Row],[Datum]],21),"00")</f>
        <v>24-18</v>
      </c>
      <c r="L6150" s="101">
        <f>MONTH(jaar_zip[[#This Row],[Datum]])</f>
        <v>4</v>
      </c>
      <c r="M6150" s="101">
        <f>IF(ISNUMBER(jaar_zip[[#This Row],[etmaaltemperatuur]]),IF(jaar_zip[[#This Row],[etmaaltemperatuur]]&lt;stookgrens,stookgrens-jaar_zip[[#This Row],[etmaaltemperatuur]],0),"")</f>
        <v>2.4000000000000004</v>
      </c>
      <c r="N6150" s="101">
        <f>IF(ISNUMBER(jaar_zip[[#This Row],[graaddagen]]),IF(OR(MONTH(jaar_zip[[#This Row],[Datum]])=1,MONTH(jaar_zip[[#This Row],[Datum]])=2,MONTH(jaar_zip[[#This Row],[Datum]])=11,MONTH(jaar_zip[[#This Row],[Datum]])=12),1.1,IF(OR(MONTH(jaar_zip[[#This Row],[Datum]])=3,MONTH(jaar_zip[[#This Row],[Datum]])=10),1,0.8))*jaar_zip[[#This Row],[graaddagen]],"")</f>
        <v>1.9200000000000004</v>
      </c>
      <c r="O6150" s="101">
        <f>IF(ISNUMBER(jaar_zip[[#This Row],[etmaaltemperatuur]]),IF(jaar_zip[[#This Row],[etmaaltemperatuur]]&gt;stookgrens,jaar_zip[[#This Row],[etmaaltemperatuur]]-stookgrens,0),"")</f>
        <v>0</v>
      </c>
    </row>
    <row r="6151" spans="1:15" x14ac:dyDescent="0.25">
      <c r="A6151">
        <v>323</v>
      </c>
      <c r="B6151">
        <v>20240501</v>
      </c>
      <c r="C6151">
        <v>3.1</v>
      </c>
      <c r="D6151">
        <v>16.7</v>
      </c>
      <c r="E6151">
        <v>2278</v>
      </c>
      <c r="F6151">
        <v>1.2</v>
      </c>
      <c r="G6151">
        <v>1006</v>
      </c>
      <c r="H6151">
        <v>86</v>
      </c>
      <c r="I6151" s="101" t="s">
        <v>34</v>
      </c>
      <c r="J6151" s="1">
        <f>DATEVALUE(RIGHT(jaar_zip[[#This Row],[YYYYMMDD]],2)&amp;"-"&amp;MID(jaar_zip[[#This Row],[YYYYMMDD]],5,2)&amp;"-"&amp;LEFT(jaar_zip[[#This Row],[YYYYMMDD]],4))</f>
        <v>45413</v>
      </c>
      <c r="K6151" s="101" t="str">
        <f>IF(AND(VALUE(MONTH(jaar_zip[[#This Row],[Datum]]))=1,VALUE(WEEKNUM(jaar_zip[[#This Row],[Datum]],21))&gt;51),RIGHT(YEAR(jaar_zip[[#This Row],[Datum]])-1,2),RIGHT(YEAR(jaar_zip[[#This Row],[Datum]]),2))&amp;"-"&amp; TEXT(WEEKNUM(jaar_zip[[#This Row],[Datum]],21),"00")</f>
        <v>24-18</v>
      </c>
      <c r="L6151" s="101">
        <f>MONTH(jaar_zip[[#This Row],[Datum]])</f>
        <v>5</v>
      </c>
      <c r="M6151" s="101">
        <f>IF(ISNUMBER(jaar_zip[[#This Row],[etmaaltemperatuur]]),IF(jaar_zip[[#This Row],[etmaaltemperatuur]]&lt;stookgrens,stookgrens-jaar_zip[[#This Row],[etmaaltemperatuur]],0),"")</f>
        <v>1.3000000000000007</v>
      </c>
      <c r="N6151" s="101">
        <f>IF(ISNUMBER(jaar_zip[[#This Row],[graaddagen]]),IF(OR(MONTH(jaar_zip[[#This Row],[Datum]])=1,MONTH(jaar_zip[[#This Row],[Datum]])=2,MONTH(jaar_zip[[#This Row],[Datum]])=11,MONTH(jaar_zip[[#This Row],[Datum]])=12),1.1,IF(OR(MONTH(jaar_zip[[#This Row],[Datum]])=3,MONTH(jaar_zip[[#This Row],[Datum]])=10),1,0.8))*jaar_zip[[#This Row],[graaddagen]],"")</f>
        <v>1.0400000000000007</v>
      </c>
      <c r="O6151" s="101">
        <f>IF(ISNUMBER(jaar_zip[[#This Row],[etmaaltemperatuur]]),IF(jaar_zip[[#This Row],[etmaaltemperatuur]]&gt;stookgrens,jaar_zip[[#This Row],[etmaaltemperatuur]]-stookgrens,0),"")</f>
        <v>0</v>
      </c>
    </row>
    <row r="6152" spans="1:15" x14ac:dyDescent="0.25">
      <c r="A6152">
        <v>323</v>
      </c>
      <c r="B6152">
        <v>20240502</v>
      </c>
      <c r="C6152">
        <v>4.9000000000000004</v>
      </c>
      <c r="D6152">
        <v>15.1</v>
      </c>
      <c r="E6152">
        <v>1910</v>
      </c>
      <c r="F6152">
        <v>2.5</v>
      </c>
      <c r="G6152">
        <v>1000.9</v>
      </c>
      <c r="H6152">
        <v>89</v>
      </c>
      <c r="I6152" s="101" t="s">
        <v>34</v>
      </c>
      <c r="J6152" s="1">
        <f>DATEVALUE(RIGHT(jaar_zip[[#This Row],[YYYYMMDD]],2)&amp;"-"&amp;MID(jaar_zip[[#This Row],[YYYYMMDD]],5,2)&amp;"-"&amp;LEFT(jaar_zip[[#This Row],[YYYYMMDD]],4))</f>
        <v>45414</v>
      </c>
      <c r="K6152" s="101" t="str">
        <f>IF(AND(VALUE(MONTH(jaar_zip[[#This Row],[Datum]]))=1,VALUE(WEEKNUM(jaar_zip[[#This Row],[Datum]],21))&gt;51),RIGHT(YEAR(jaar_zip[[#This Row],[Datum]])-1,2),RIGHT(YEAR(jaar_zip[[#This Row],[Datum]]),2))&amp;"-"&amp; TEXT(WEEKNUM(jaar_zip[[#This Row],[Datum]],21),"00")</f>
        <v>24-18</v>
      </c>
      <c r="L6152" s="101">
        <f>MONTH(jaar_zip[[#This Row],[Datum]])</f>
        <v>5</v>
      </c>
      <c r="M6152" s="101">
        <f>IF(ISNUMBER(jaar_zip[[#This Row],[etmaaltemperatuur]]),IF(jaar_zip[[#This Row],[etmaaltemperatuur]]&lt;stookgrens,stookgrens-jaar_zip[[#This Row],[etmaaltemperatuur]],0),"")</f>
        <v>2.9000000000000004</v>
      </c>
      <c r="N6152" s="101">
        <f>IF(ISNUMBER(jaar_zip[[#This Row],[graaddagen]]),IF(OR(MONTH(jaar_zip[[#This Row],[Datum]])=1,MONTH(jaar_zip[[#This Row],[Datum]])=2,MONTH(jaar_zip[[#This Row],[Datum]])=11,MONTH(jaar_zip[[#This Row],[Datum]])=12),1.1,IF(OR(MONTH(jaar_zip[[#This Row],[Datum]])=3,MONTH(jaar_zip[[#This Row],[Datum]])=10),1,0.8))*jaar_zip[[#This Row],[graaddagen]],"")</f>
        <v>2.3200000000000003</v>
      </c>
      <c r="O6152" s="101">
        <f>IF(ISNUMBER(jaar_zip[[#This Row],[etmaaltemperatuur]]),IF(jaar_zip[[#This Row],[etmaaltemperatuur]]&gt;stookgrens,jaar_zip[[#This Row],[etmaaltemperatuur]]-stookgrens,0),"")</f>
        <v>0</v>
      </c>
    </row>
    <row r="6153" spans="1:15" x14ac:dyDescent="0.25">
      <c r="A6153">
        <v>323</v>
      </c>
      <c r="B6153">
        <v>20240503</v>
      </c>
      <c r="C6153">
        <v>6.3</v>
      </c>
      <c r="D6153">
        <v>11.2</v>
      </c>
      <c r="E6153">
        <v>723</v>
      </c>
      <c r="F6153">
        <v>13.2</v>
      </c>
      <c r="G6153">
        <v>1009.6</v>
      </c>
      <c r="H6153">
        <v>88</v>
      </c>
      <c r="I6153" s="101" t="s">
        <v>34</v>
      </c>
      <c r="J6153" s="1">
        <f>DATEVALUE(RIGHT(jaar_zip[[#This Row],[YYYYMMDD]],2)&amp;"-"&amp;MID(jaar_zip[[#This Row],[YYYYMMDD]],5,2)&amp;"-"&amp;LEFT(jaar_zip[[#This Row],[YYYYMMDD]],4))</f>
        <v>45415</v>
      </c>
      <c r="K6153" s="101" t="str">
        <f>IF(AND(VALUE(MONTH(jaar_zip[[#This Row],[Datum]]))=1,VALUE(WEEKNUM(jaar_zip[[#This Row],[Datum]],21))&gt;51),RIGHT(YEAR(jaar_zip[[#This Row],[Datum]])-1,2),RIGHT(YEAR(jaar_zip[[#This Row],[Datum]]),2))&amp;"-"&amp; TEXT(WEEKNUM(jaar_zip[[#This Row],[Datum]],21),"00")</f>
        <v>24-18</v>
      </c>
      <c r="L6153" s="101">
        <f>MONTH(jaar_zip[[#This Row],[Datum]])</f>
        <v>5</v>
      </c>
      <c r="M6153" s="101">
        <f>IF(ISNUMBER(jaar_zip[[#This Row],[etmaaltemperatuur]]),IF(jaar_zip[[#This Row],[etmaaltemperatuur]]&lt;stookgrens,stookgrens-jaar_zip[[#This Row],[etmaaltemperatuur]],0),"")</f>
        <v>6.8000000000000007</v>
      </c>
      <c r="N6153" s="101">
        <f>IF(ISNUMBER(jaar_zip[[#This Row],[graaddagen]]),IF(OR(MONTH(jaar_zip[[#This Row],[Datum]])=1,MONTH(jaar_zip[[#This Row],[Datum]])=2,MONTH(jaar_zip[[#This Row],[Datum]])=11,MONTH(jaar_zip[[#This Row],[Datum]])=12),1.1,IF(OR(MONTH(jaar_zip[[#This Row],[Datum]])=3,MONTH(jaar_zip[[#This Row],[Datum]])=10),1,0.8))*jaar_zip[[#This Row],[graaddagen]],"")</f>
        <v>5.4400000000000013</v>
      </c>
      <c r="O6153" s="101">
        <f>IF(ISNUMBER(jaar_zip[[#This Row],[etmaaltemperatuur]]),IF(jaar_zip[[#This Row],[etmaaltemperatuur]]&gt;stookgrens,jaar_zip[[#This Row],[etmaaltemperatuur]]-stookgrens,0),"")</f>
        <v>0</v>
      </c>
    </row>
    <row r="6154" spans="1:15" x14ac:dyDescent="0.25">
      <c r="A6154">
        <v>323</v>
      </c>
      <c r="B6154">
        <v>20240504</v>
      </c>
      <c r="C6154">
        <v>2.7</v>
      </c>
      <c r="D6154">
        <v>11</v>
      </c>
      <c r="E6154">
        <v>1351</v>
      </c>
      <c r="F6154">
        <v>6.1</v>
      </c>
      <c r="G6154">
        <v>1012.2</v>
      </c>
      <c r="H6154">
        <v>87</v>
      </c>
      <c r="I6154" s="101" t="s">
        <v>34</v>
      </c>
      <c r="J6154" s="1">
        <f>DATEVALUE(RIGHT(jaar_zip[[#This Row],[YYYYMMDD]],2)&amp;"-"&amp;MID(jaar_zip[[#This Row],[YYYYMMDD]],5,2)&amp;"-"&amp;LEFT(jaar_zip[[#This Row],[YYYYMMDD]],4))</f>
        <v>45416</v>
      </c>
      <c r="K6154" s="101" t="str">
        <f>IF(AND(VALUE(MONTH(jaar_zip[[#This Row],[Datum]]))=1,VALUE(WEEKNUM(jaar_zip[[#This Row],[Datum]],21))&gt;51),RIGHT(YEAR(jaar_zip[[#This Row],[Datum]])-1,2),RIGHT(YEAR(jaar_zip[[#This Row],[Datum]]),2))&amp;"-"&amp; TEXT(WEEKNUM(jaar_zip[[#This Row],[Datum]],21),"00")</f>
        <v>24-18</v>
      </c>
      <c r="L6154" s="101">
        <f>MONTH(jaar_zip[[#This Row],[Datum]])</f>
        <v>5</v>
      </c>
      <c r="M6154" s="101">
        <f>IF(ISNUMBER(jaar_zip[[#This Row],[etmaaltemperatuur]]),IF(jaar_zip[[#This Row],[etmaaltemperatuur]]&lt;stookgrens,stookgrens-jaar_zip[[#This Row],[etmaaltemperatuur]],0),"")</f>
        <v>7</v>
      </c>
      <c r="N6154" s="101">
        <f>IF(ISNUMBER(jaar_zip[[#This Row],[graaddagen]]),IF(OR(MONTH(jaar_zip[[#This Row],[Datum]])=1,MONTH(jaar_zip[[#This Row],[Datum]])=2,MONTH(jaar_zip[[#This Row],[Datum]])=11,MONTH(jaar_zip[[#This Row],[Datum]])=12),1.1,IF(OR(MONTH(jaar_zip[[#This Row],[Datum]])=3,MONTH(jaar_zip[[#This Row],[Datum]])=10),1,0.8))*jaar_zip[[#This Row],[graaddagen]],"")</f>
        <v>5.6000000000000005</v>
      </c>
      <c r="O6154" s="101">
        <f>IF(ISNUMBER(jaar_zip[[#This Row],[etmaaltemperatuur]]),IF(jaar_zip[[#This Row],[etmaaltemperatuur]]&gt;stookgrens,jaar_zip[[#This Row],[etmaaltemperatuur]]-stookgrens,0),"")</f>
        <v>0</v>
      </c>
    </row>
    <row r="6155" spans="1:15" x14ac:dyDescent="0.25">
      <c r="A6155">
        <v>323</v>
      </c>
      <c r="B6155">
        <v>20240505</v>
      </c>
      <c r="C6155">
        <v>2</v>
      </c>
      <c r="D6155">
        <v>13.2</v>
      </c>
      <c r="E6155">
        <v>2043</v>
      </c>
      <c r="F6155">
        <v>0.2</v>
      </c>
      <c r="G6155">
        <v>1008.9</v>
      </c>
      <c r="H6155">
        <v>83</v>
      </c>
      <c r="I6155" s="101" t="s">
        <v>34</v>
      </c>
      <c r="J6155" s="1">
        <f>DATEVALUE(RIGHT(jaar_zip[[#This Row],[YYYYMMDD]],2)&amp;"-"&amp;MID(jaar_zip[[#This Row],[YYYYMMDD]],5,2)&amp;"-"&amp;LEFT(jaar_zip[[#This Row],[YYYYMMDD]],4))</f>
        <v>45417</v>
      </c>
      <c r="K6155" s="101" t="str">
        <f>IF(AND(VALUE(MONTH(jaar_zip[[#This Row],[Datum]]))=1,VALUE(WEEKNUM(jaar_zip[[#This Row],[Datum]],21))&gt;51),RIGHT(YEAR(jaar_zip[[#This Row],[Datum]])-1,2),RIGHT(YEAR(jaar_zip[[#This Row],[Datum]]),2))&amp;"-"&amp; TEXT(WEEKNUM(jaar_zip[[#This Row],[Datum]],21),"00")</f>
        <v>24-18</v>
      </c>
      <c r="L6155" s="101">
        <f>MONTH(jaar_zip[[#This Row],[Datum]])</f>
        <v>5</v>
      </c>
      <c r="M6155" s="101">
        <f>IF(ISNUMBER(jaar_zip[[#This Row],[etmaaltemperatuur]]),IF(jaar_zip[[#This Row],[etmaaltemperatuur]]&lt;stookgrens,stookgrens-jaar_zip[[#This Row],[etmaaltemperatuur]],0),"")</f>
        <v>4.8000000000000007</v>
      </c>
      <c r="N6155" s="101">
        <f>IF(ISNUMBER(jaar_zip[[#This Row],[graaddagen]]),IF(OR(MONTH(jaar_zip[[#This Row],[Datum]])=1,MONTH(jaar_zip[[#This Row],[Datum]])=2,MONTH(jaar_zip[[#This Row],[Datum]])=11,MONTH(jaar_zip[[#This Row],[Datum]])=12),1.1,IF(OR(MONTH(jaar_zip[[#This Row],[Datum]])=3,MONTH(jaar_zip[[#This Row],[Datum]])=10),1,0.8))*jaar_zip[[#This Row],[graaddagen]],"")</f>
        <v>3.8400000000000007</v>
      </c>
      <c r="O6155" s="101">
        <f>IF(ISNUMBER(jaar_zip[[#This Row],[etmaaltemperatuur]]),IF(jaar_zip[[#This Row],[etmaaltemperatuur]]&gt;stookgrens,jaar_zip[[#This Row],[etmaaltemperatuur]]-stookgrens,0),"")</f>
        <v>0</v>
      </c>
    </row>
    <row r="6156" spans="1:15" x14ac:dyDescent="0.25">
      <c r="A6156">
        <v>323</v>
      </c>
      <c r="B6156">
        <v>20240506</v>
      </c>
      <c r="C6156">
        <v>2.8</v>
      </c>
      <c r="D6156">
        <v>14.1</v>
      </c>
      <c r="E6156">
        <v>1148</v>
      </c>
      <c r="F6156">
        <v>5.3</v>
      </c>
      <c r="G6156">
        <v>1008.6</v>
      </c>
      <c r="H6156">
        <v>87</v>
      </c>
      <c r="I6156" s="101" t="s">
        <v>34</v>
      </c>
      <c r="J6156" s="1">
        <f>DATEVALUE(RIGHT(jaar_zip[[#This Row],[YYYYMMDD]],2)&amp;"-"&amp;MID(jaar_zip[[#This Row],[YYYYMMDD]],5,2)&amp;"-"&amp;LEFT(jaar_zip[[#This Row],[YYYYMMDD]],4))</f>
        <v>45418</v>
      </c>
      <c r="K6156" s="101" t="str">
        <f>IF(AND(VALUE(MONTH(jaar_zip[[#This Row],[Datum]]))=1,VALUE(WEEKNUM(jaar_zip[[#This Row],[Datum]],21))&gt;51),RIGHT(YEAR(jaar_zip[[#This Row],[Datum]])-1,2),RIGHT(YEAR(jaar_zip[[#This Row],[Datum]]),2))&amp;"-"&amp; TEXT(WEEKNUM(jaar_zip[[#This Row],[Datum]],21),"00")</f>
        <v>24-19</v>
      </c>
      <c r="L6156" s="101">
        <f>MONTH(jaar_zip[[#This Row],[Datum]])</f>
        <v>5</v>
      </c>
      <c r="M6156" s="101">
        <f>IF(ISNUMBER(jaar_zip[[#This Row],[etmaaltemperatuur]]),IF(jaar_zip[[#This Row],[etmaaltemperatuur]]&lt;stookgrens,stookgrens-jaar_zip[[#This Row],[etmaaltemperatuur]],0),"")</f>
        <v>3.9000000000000004</v>
      </c>
      <c r="N6156" s="101">
        <f>IF(ISNUMBER(jaar_zip[[#This Row],[graaddagen]]),IF(OR(MONTH(jaar_zip[[#This Row],[Datum]])=1,MONTH(jaar_zip[[#This Row],[Datum]])=2,MONTH(jaar_zip[[#This Row],[Datum]])=11,MONTH(jaar_zip[[#This Row],[Datum]])=12),1.1,IF(OR(MONTH(jaar_zip[[#This Row],[Datum]])=3,MONTH(jaar_zip[[#This Row],[Datum]])=10),1,0.8))*jaar_zip[[#This Row],[graaddagen]],"")</f>
        <v>3.1200000000000006</v>
      </c>
      <c r="O6156" s="101">
        <f>IF(ISNUMBER(jaar_zip[[#This Row],[etmaaltemperatuur]]),IF(jaar_zip[[#This Row],[etmaaltemperatuur]]&gt;stookgrens,jaar_zip[[#This Row],[etmaaltemperatuur]]-stookgrens,0),"")</f>
        <v>0</v>
      </c>
    </row>
    <row r="6157" spans="1:15" x14ac:dyDescent="0.25">
      <c r="A6157">
        <v>323</v>
      </c>
      <c r="B6157">
        <v>20240507</v>
      </c>
      <c r="C6157">
        <v>4.3</v>
      </c>
      <c r="D6157">
        <v>13.9</v>
      </c>
      <c r="E6157">
        <v>2545</v>
      </c>
      <c r="F6157">
        <v>0.5</v>
      </c>
      <c r="G6157">
        <v>1020.5</v>
      </c>
      <c r="H6157">
        <v>83</v>
      </c>
      <c r="I6157" s="101" t="s">
        <v>34</v>
      </c>
      <c r="J6157" s="1">
        <f>DATEVALUE(RIGHT(jaar_zip[[#This Row],[YYYYMMDD]],2)&amp;"-"&amp;MID(jaar_zip[[#This Row],[YYYYMMDD]],5,2)&amp;"-"&amp;LEFT(jaar_zip[[#This Row],[YYYYMMDD]],4))</f>
        <v>45419</v>
      </c>
      <c r="K6157" s="101" t="str">
        <f>IF(AND(VALUE(MONTH(jaar_zip[[#This Row],[Datum]]))=1,VALUE(WEEKNUM(jaar_zip[[#This Row],[Datum]],21))&gt;51),RIGHT(YEAR(jaar_zip[[#This Row],[Datum]])-1,2),RIGHT(YEAR(jaar_zip[[#This Row],[Datum]]),2))&amp;"-"&amp; TEXT(WEEKNUM(jaar_zip[[#This Row],[Datum]],21),"00")</f>
        <v>24-19</v>
      </c>
      <c r="L6157" s="101">
        <f>MONTH(jaar_zip[[#This Row],[Datum]])</f>
        <v>5</v>
      </c>
      <c r="M6157" s="101">
        <f>IF(ISNUMBER(jaar_zip[[#This Row],[etmaaltemperatuur]]),IF(jaar_zip[[#This Row],[etmaaltemperatuur]]&lt;stookgrens,stookgrens-jaar_zip[[#This Row],[etmaaltemperatuur]],0),"")</f>
        <v>4.0999999999999996</v>
      </c>
      <c r="N6157" s="101">
        <f>IF(ISNUMBER(jaar_zip[[#This Row],[graaddagen]]),IF(OR(MONTH(jaar_zip[[#This Row],[Datum]])=1,MONTH(jaar_zip[[#This Row],[Datum]])=2,MONTH(jaar_zip[[#This Row],[Datum]])=11,MONTH(jaar_zip[[#This Row],[Datum]])=12),1.1,IF(OR(MONTH(jaar_zip[[#This Row],[Datum]])=3,MONTH(jaar_zip[[#This Row],[Datum]])=10),1,0.8))*jaar_zip[[#This Row],[graaddagen]],"")</f>
        <v>3.28</v>
      </c>
      <c r="O6157" s="101">
        <f>IF(ISNUMBER(jaar_zip[[#This Row],[etmaaltemperatuur]]),IF(jaar_zip[[#This Row],[etmaaltemperatuur]]&gt;stookgrens,jaar_zip[[#This Row],[etmaaltemperatuur]]-stookgrens,0),"")</f>
        <v>0</v>
      </c>
    </row>
    <row r="6158" spans="1:15" x14ac:dyDescent="0.25">
      <c r="A6158">
        <v>323</v>
      </c>
      <c r="B6158">
        <v>20240508</v>
      </c>
      <c r="C6158">
        <v>4.4000000000000004</v>
      </c>
      <c r="D6158">
        <v>11.4</v>
      </c>
      <c r="E6158">
        <v>847</v>
      </c>
      <c r="F6158">
        <v>0</v>
      </c>
      <c r="G6158">
        <v>1028.3</v>
      </c>
      <c r="H6158">
        <v>90</v>
      </c>
      <c r="I6158" s="101" t="s">
        <v>34</v>
      </c>
      <c r="J6158" s="1">
        <f>DATEVALUE(RIGHT(jaar_zip[[#This Row],[YYYYMMDD]],2)&amp;"-"&amp;MID(jaar_zip[[#This Row],[YYYYMMDD]],5,2)&amp;"-"&amp;LEFT(jaar_zip[[#This Row],[YYYYMMDD]],4))</f>
        <v>45420</v>
      </c>
      <c r="K6158" s="101" t="str">
        <f>IF(AND(VALUE(MONTH(jaar_zip[[#This Row],[Datum]]))=1,VALUE(WEEKNUM(jaar_zip[[#This Row],[Datum]],21))&gt;51),RIGHT(YEAR(jaar_zip[[#This Row],[Datum]])-1,2),RIGHT(YEAR(jaar_zip[[#This Row],[Datum]]),2))&amp;"-"&amp; TEXT(WEEKNUM(jaar_zip[[#This Row],[Datum]],21),"00")</f>
        <v>24-19</v>
      </c>
      <c r="L6158" s="101">
        <f>MONTH(jaar_zip[[#This Row],[Datum]])</f>
        <v>5</v>
      </c>
      <c r="M6158" s="101">
        <f>IF(ISNUMBER(jaar_zip[[#This Row],[etmaaltemperatuur]]),IF(jaar_zip[[#This Row],[etmaaltemperatuur]]&lt;stookgrens,stookgrens-jaar_zip[[#This Row],[etmaaltemperatuur]],0),"")</f>
        <v>6.6</v>
      </c>
      <c r="N6158" s="101">
        <f>IF(ISNUMBER(jaar_zip[[#This Row],[graaddagen]]),IF(OR(MONTH(jaar_zip[[#This Row],[Datum]])=1,MONTH(jaar_zip[[#This Row],[Datum]])=2,MONTH(jaar_zip[[#This Row],[Datum]])=11,MONTH(jaar_zip[[#This Row],[Datum]])=12),1.1,IF(OR(MONTH(jaar_zip[[#This Row],[Datum]])=3,MONTH(jaar_zip[[#This Row],[Datum]])=10),1,0.8))*jaar_zip[[#This Row],[graaddagen]],"")</f>
        <v>5.28</v>
      </c>
      <c r="O6158" s="101">
        <f>IF(ISNUMBER(jaar_zip[[#This Row],[etmaaltemperatuur]]),IF(jaar_zip[[#This Row],[etmaaltemperatuur]]&gt;stookgrens,jaar_zip[[#This Row],[etmaaltemperatuur]]-stookgrens,0),"")</f>
        <v>0</v>
      </c>
    </row>
    <row r="6159" spans="1:15" x14ac:dyDescent="0.25">
      <c r="A6159">
        <v>323</v>
      </c>
      <c r="B6159">
        <v>20240509</v>
      </c>
      <c r="C6159">
        <v>1.7</v>
      </c>
      <c r="D6159">
        <v>12.5</v>
      </c>
      <c r="E6159">
        <v>2170</v>
      </c>
      <c r="F6159">
        <v>0</v>
      </c>
      <c r="G6159">
        <v>1027.0999999999999</v>
      </c>
      <c r="H6159">
        <v>88</v>
      </c>
      <c r="I6159" s="101" t="s">
        <v>34</v>
      </c>
      <c r="J6159" s="1">
        <f>DATEVALUE(RIGHT(jaar_zip[[#This Row],[YYYYMMDD]],2)&amp;"-"&amp;MID(jaar_zip[[#This Row],[YYYYMMDD]],5,2)&amp;"-"&amp;LEFT(jaar_zip[[#This Row],[YYYYMMDD]],4))</f>
        <v>45421</v>
      </c>
      <c r="K6159" s="101" t="str">
        <f>IF(AND(VALUE(MONTH(jaar_zip[[#This Row],[Datum]]))=1,VALUE(WEEKNUM(jaar_zip[[#This Row],[Datum]],21))&gt;51),RIGHT(YEAR(jaar_zip[[#This Row],[Datum]])-1,2),RIGHT(YEAR(jaar_zip[[#This Row],[Datum]]),2))&amp;"-"&amp; TEXT(WEEKNUM(jaar_zip[[#This Row],[Datum]],21),"00")</f>
        <v>24-19</v>
      </c>
      <c r="L6159" s="101">
        <f>MONTH(jaar_zip[[#This Row],[Datum]])</f>
        <v>5</v>
      </c>
      <c r="M6159" s="101">
        <f>IF(ISNUMBER(jaar_zip[[#This Row],[etmaaltemperatuur]]),IF(jaar_zip[[#This Row],[etmaaltemperatuur]]&lt;stookgrens,stookgrens-jaar_zip[[#This Row],[etmaaltemperatuur]],0),"")</f>
        <v>5.5</v>
      </c>
      <c r="N6159" s="101">
        <f>IF(ISNUMBER(jaar_zip[[#This Row],[graaddagen]]),IF(OR(MONTH(jaar_zip[[#This Row],[Datum]])=1,MONTH(jaar_zip[[#This Row],[Datum]])=2,MONTH(jaar_zip[[#This Row],[Datum]])=11,MONTH(jaar_zip[[#This Row],[Datum]])=12),1.1,IF(OR(MONTH(jaar_zip[[#This Row],[Datum]])=3,MONTH(jaar_zip[[#This Row],[Datum]])=10),1,0.8))*jaar_zip[[#This Row],[graaddagen]],"")</f>
        <v>4.4000000000000004</v>
      </c>
      <c r="O6159" s="101">
        <f>IF(ISNUMBER(jaar_zip[[#This Row],[etmaaltemperatuur]]),IF(jaar_zip[[#This Row],[etmaaltemperatuur]]&gt;stookgrens,jaar_zip[[#This Row],[etmaaltemperatuur]]-stookgrens,0),"")</f>
        <v>0</v>
      </c>
    </row>
    <row r="6160" spans="1:15" x14ac:dyDescent="0.25">
      <c r="A6160">
        <v>323</v>
      </c>
      <c r="B6160">
        <v>20240510</v>
      </c>
      <c r="C6160">
        <v>2.5</v>
      </c>
      <c r="D6160">
        <v>14.9</v>
      </c>
      <c r="E6160">
        <v>2538</v>
      </c>
      <c r="F6160">
        <v>0</v>
      </c>
      <c r="G6160">
        <v>1023.8</v>
      </c>
      <c r="H6160">
        <v>84</v>
      </c>
      <c r="I6160" s="101" t="s">
        <v>34</v>
      </c>
      <c r="J6160" s="1">
        <f>DATEVALUE(RIGHT(jaar_zip[[#This Row],[YYYYMMDD]],2)&amp;"-"&amp;MID(jaar_zip[[#This Row],[YYYYMMDD]],5,2)&amp;"-"&amp;LEFT(jaar_zip[[#This Row],[YYYYMMDD]],4))</f>
        <v>45422</v>
      </c>
      <c r="K6160" s="101" t="str">
        <f>IF(AND(VALUE(MONTH(jaar_zip[[#This Row],[Datum]]))=1,VALUE(WEEKNUM(jaar_zip[[#This Row],[Datum]],21))&gt;51),RIGHT(YEAR(jaar_zip[[#This Row],[Datum]])-1,2),RIGHT(YEAR(jaar_zip[[#This Row],[Datum]]),2))&amp;"-"&amp; TEXT(WEEKNUM(jaar_zip[[#This Row],[Datum]],21),"00")</f>
        <v>24-19</v>
      </c>
      <c r="L6160" s="101">
        <f>MONTH(jaar_zip[[#This Row],[Datum]])</f>
        <v>5</v>
      </c>
      <c r="M6160" s="101">
        <f>IF(ISNUMBER(jaar_zip[[#This Row],[etmaaltemperatuur]]),IF(jaar_zip[[#This Row],[etmaaltemperatuur]]&lt;stookgrens,stookgrens-jaar_zip[[#This Row],[etmaaltemperatuur]],0),"")</f>
        <v>3.0999999999999996</v>
      </c>
      <c r="N6160" s="101">
        <f>IF(ISNUMBER(jaar_zip[[#This Row],[graaddagen]]),IF(OR(MONTH(jaar_zip[[#This Row],[Datum]])=1,MONTH(jaar_zip[[#This Row],[Datum]])=2,MONTH(jaar_zip[[#This Row],[Datum]])=11,MONTH(jaar_zip[[#This Row],[Datum]])=12),1.1,IF(OR(MONTH(jaar_zip[[#This Row],[Datum]])=3,MONTH(jaar_zip[[#This Row],[Datum]])=10),1,0.8))*jaar_zip[[#This Row],[graaddagen]],"")</f>
        <v>2.48</v>
      </c>
      <c r="O6160" s="101">
        <f>IF(ISNUMBER(jaar_zip[[#This Row],[etmaaltemperatuur]]),IF(jaar_zip[[#This Row],[etmaaltemperatuur]]&gt;stookgrens,jaar_zip[[#This Row],[etmaaltemperatuur]]-stookgrens,0),"")</f>
        <v>0</v>
      </c>
    </row>
    <row r="6161" spans="1:15" x14ac:dyDescent="0.25">
      <c r="A6161">
        <v>323</v>
      </c>
      <c r="B6161">
        <v>20240511</v>
      </c>
      <c r="C6161">
        <v>4.2</v>
      </c>
      <c r="D6161">
        <v>17.399999999999999</v>
      </c>
      <c r="E6161">
        <v>2482</v>
      </c>
      <c r="F6161">
        <v>0</v>
      </c>
      <c r="G6161">
        <v>1020.8</v>
      </c>
      <c r="H6161">
        <v>77</v>
      </c>
      <c r="I6161" s="101" t="s">
        <v>34</v>
      </c>
      <c r="J6161" s="1">
        <f>DATEVALUE(RIGHT(jaar_zip[[#This Row],[YYYYMMDD]],2)&amp;"-"&amp;MID(jaar_zip[[#This Row],[YYYYMMDD]],5,2)&amp;"-"&amp;LEFT(jaar_zip[[#This Row],[YYYYMMDD]],4))</f>
        <v>45423</v>
      </c>
      <c r="K6161" s="101" t="str">
        <f>IF(AND(VALUE(MONTH(jaar_zip[[#This Row],[Datum]]))=1,VALUE(WEEKNUM(jaar_zip[[#This Row],[Datum]],21))&gt;51),RIGHT(YEAR(jaar_zip[[#This Row],[Datum]])-1,2),RIGHT(YEAR(jaar_zip[[#This Row],[Datum]]),2))&amp;"-"&amp; TEXT(WEEKNUM(jaar_zip[[#This Row],[Datum]],21),"00")</f>
        <v>24-19</v>
      </c>
      <c r="L6161" s="101">
        <f>MONTH(jaar_zip[[#This Row],[Datum]])</f>
        <v>5</v>
      </c>
      <c r="M6161" s="101">
        <f>IF(ISNUMBER(jaar_zip[[#This Row],[etmaaltemperatuur]]),IF(jaar_zip[[#This Row],[etmaaltemperatuur]]&lt;stookgrens,stookgrens-jaar_zip[[#This Row],[etmaaltemperatuur]],0),"")</f>
        <v>0.60000000000000142</v>
      </c>
      <c r="N6161" s="101">
        <f>IF(ISNUMBER(jaar_zip[[#This Row],[graaddagen]]),IF(OR(MONTH(jaar_zip[[#This Row],[Datum]])=1,MONTH(jaar_zip[[#This Row],[Datum]])=2,MONTH(jaar_zip[[#This Row],[Datum]])=11,MONTH(jaar_zip[[#This Row],[Datum]])=12),1.1,IF(OR(MONTH(jaar_zip[[#This Row],[Datum]])=3,MONTH(jaar_zip[[#This Row],[Datum]])=10),1,0.8))*jaar_zip[[#This Row],[graaddagen]],"")</f>
        <v>0.48000000000000115</v>
      </c>
      <c r="O6161" s="101">
        <f>IF(ISNUMBER(jaar_zip[[#This Row],[etmaaltemperatuur]]),IF(jaar_zip[[#This Row],[etmaaltemperatuur]]&gt;stookgrens,jaar_zip[[#This Row],[etmaaltemperatuur]]-stookgrens,0),"")</f>
        <v>0</v>
      </c>
    </row>
    <row r="6162" spans="1:15" x14ac:dyDescent="0.25">
      <c r="A6162">
        <v>323</v>
      </c>
      <c r="B6162">
        <v>20240512</v>
      </c>
      <c r="C6162">
        <v>4.2</v>
      </c>
      <c r="D6162">
        <v>19.600000000000001</v>
      </c>
      <c r="E6162">
        <v>2522</v>
      </c>
      <c r="F6162">
        <v>0</v>
      </c>
      <c r="G6162">
        <v>1013.7</v>
      </c>
      <c r="H6162">
        <v>68</v>
      </c>
      <c r="I6162" s="101" t="s">
        <v>34</v>
      </c>
      <c r="J6162" s="1">
        <f>DATEVALUE(RIGHT(jaar_zip[[#This Row],[YYYYMMDD]],2)&amp;"-"&amp;MID(jaar_zip[[#This Row],[YYYYMMDD]],5,2)&amp;"-"&amp;LEFT(jaar_zip[[#This Row],[YYYYMMDD]],4))</f>
        <v>45424</v>
      </c>
      <c r="K6162" s="101" t="str">
        <f>IF(AND(VALUE(MONTH(jaar_zip[[#This Row],[Datum]]))=1,VALUE(WEEKNUM(jaar_zip[[#This Row],[Datum]],21))&gt;51),RIGHT(YEAR(jaar_zip[[#This Row],[Datum]])-1,2),RIGHT(YEAR(jaar_zip[[#This Row],[Datum]]),2))&amp;"-"&amp; TEXT(WEEKNUM(jaar_zip[[#This Row],[Datum]],21),"00")</f>
        <v>24-19</v>
      </c>
      <c r="L6162" s="101">
        <f>MONTH(jaar_zip[[#This Row],[Datum]])</f>
        <v>5</v>
      </c>
      <c r="M6162" s="101">
        <f>IF(ISNUMBER(jaar_zip[[#This Row],[etmaaltemperatuur]]),IF(jaar_zip[[#This Row],[etmaaltemperatuur]]&lt;stookgrens,stookgrens-jaar_zip[[#This Row],[etmaaltemperatuur]],0),"")</f>
        <v>0</v>
      </c>
      <c r="N6162" s="101">
        <f>IF(ISNUMBER(jaar_zip[[#This Row],[graaddagen]]),IF(OR(MONTH(jaar_zip[[#This Row],[Datum]])=1,MONTH(jaar_zip[[#This Row],[Datum]])=2,MONTH(jaar_zip[[#This Row],[Datum]])=11,MONTH(jaar_zip[[#This Row],[Datum]])=12),1.1,IF(OR(MONTH(jaar_zip[[#This Row],[Datum]])=3,MONTH(jaar_zip[[#This Row],[Datum]])=10),1,0.8))*jaar_zip[[#This Row],[graaddagen]],"")</f>
        <v>0</v>
      </c>
      <c r="O6162" s="101">
        <f>IF(ISNUMBER(jaar_zip[[#This Row],[etmaaltemperatuur]]),IF(jaar_zip[[#This Row],[etmaaltemperatuur]]&gt;stookgrens,jaar_zip[[#This Row],[etmaaltemperatuur]]-stookgrens,0),"")</f>
        <v>1.6000000000000014</v>
      </c>
    </row>
    <row r="6163" spans="1:15" x14ac:dyDescent="0.25">
      <c r="A6163">
        <v>323</v>
      </c>
      <c r="B6163">
        <v>20240513</v>
      </c>
      <c r="C6163">
        <v>3.4</v>
      </c>
      <c r="D6163">
        <v>19</v>
      </c>
      <c r="E6163">
        <v>2077</v>
      </c>
      <c r="F6163">
        <v>0</v>
      </c>
      <c r="G6163">
        <v>1009</v>
      </c>
      <c r="H6163">
        <v>76</v>
      </c>
      <c r="I6163" s="101" t="s">
        <v>34</v>
      </c>
      <c r="J6163" s="1">
        <f>DATEVALUE(RIGHT(jaar_zip[[#This Row],[YYYYMMDD]],2)&amp;"-"&amp;MID(jaar_zip[[#This Row],[YYYYMMDD]],5,2)&amp;"-"&amp;LEFT(jaar_zip[[#This Row],[YYYYMMDD]],4))</f>
        <v>45425</v>
      </c>
      <c r="K6163" s="101" t="str">
        <f>IF(AND(VALUE(MONTH(jaar_zip[[#This Row],[Datum]]))=1,VALUE(WEEKNUM(jaar_zip[[#This Row],[Datum]],21))&gt;51),RIGHT(YEAR(jaar_zip[[#This Row],[Datum]])-1,2),RIGHT(YEAR(jaar_zip[[#This Row],[Datum]]),2))&amp;"-"&amp; TEXT(WEEKNUM(jaar_zip[[#This Row],[Datum]],21),"00")</f>
        <v>24-20</v>
      </c>
      <c r="L6163" s="101">
        <f>MONTH(jaar_zip[[#This Row],[Datum]])</f>
        <v>5</v>
      </c>
      <c r="M6163" s="101">
        <f>IF(ISNUMBER(jaar_zip[[#This Row],[etmaaltemperatuur]]),IF(jaar_zip[[#This Row],[etmaaltemperatuur]]&lt;stookgrens,stookgrens-jaar_zip[[#This Row],[etmaaltemperatuur]],0),"")</f>
        <v>0</v>
      </c>
      <c r="N6163" s="101">
        <f>IF(ISNUMBER(jaar_zip[[#This Row],[graaddagen]]),IF(OR(MONTH(jaar_zip[[#This Row],[Datum]])=1,MONTH(jaar_zip[[#This Row],[Datum]])=2,MONTH(jaar_zip[[#This Row],[Datum]])=11,MONTH(jaar_zip[[#This Row],[Datum]])=12),1.1,IF(OR(MONTH(jaar_zip[[#This Row],[Datum]])=3,MONTH(jaar_zip[[#This Row],[Datum]])=10),1,0.8))*jaar_zip[[#This Row],[graaddagen]],"")</f>
        <v>0</v>
      </c>
      <c r="O6163" s="101">
        <f>IF(ISNUMBER(jaar_zip[[#This Row],[etmaaltemperatuur]]),IF(jaar_zip[[#This Row],[etmaaltemperatuur]]&gt;stookgrens,jaar_zip[[#This Row],[etmaaltemperatuur]]-stookgrens,0),"")</f>
        <v>1</v>
      </c>
    </row>
    <row r="6164" spans="1:15" x14ac:dyDescent="0.25">
      <c r="A6164">
        <v>323</v>
      </c>
      <c r="B6164">
        <v>20240514</v>
      </c>
      <c r="C6164">
        <v>4.3</v>
      </c>
      <c r="D6164">
        <v>18.2</v>
      </c>
      <c r="E6164">
        <v>2209</v>
      </c>
      <c r="F6164">
        <v>0</v>
      </c>
      <c r="G6164">
        <v>1004.2</v>
      </c>
      <c r="H6164">
        <v>79</v>
      </c>
      <c r="I6164" s="101" t="s">
        <v>34</v>
      </c>
      <c r="J6164" s="1">
        <f>DATEVALUE(RIGHT(jaar_zip[[#This Row],[YYYYMMDD]],2)&amp;"-"&amp;MID(jaar_zip[[#This Row],[YYYYMMDD]],5,2)&amp;"-"&amp;LEFT(jaar_zip[[#This Row],[YYYYMMDD]],4))</f>
        <v>45426</v>
      </c>
      <c r="K6164" s="101" t="str">
        <f>IF(AND(VALUE(MONTH(jaar_zip[[#This Row],[Datum]]))=1,VALUE(WEEKNUM(jaar_zip[[#This Row],[Datum]],21))&gt;51),RIGHT(YEAR(jaar_zip[[#This Row],[Datum]])-1,2),RIGHT(YEAR(jaar_zip[[#This Row],[Datum]]),2))&amp;"-"&amp; TEXT(WEEKNUM(jaar_zip[[#This Row],[Datum]],21),"00")</f>
        <v>24-20</v>
      </c>
      <c r="L6164" s="101">
        <f>MONTH(jaar_zip[[#This Row],[Datum]])</f>
        <v>5</v>
      </c>
      <c r="M6164" s="101">
        <f>IF(ISNUMBER(jaar_zip[[#This Row],[etmaaltemperatuur]]),IF(jaar_zip[[#This Row],[etmaaltemperatuur]]&lt;stookgrens,stookgrens-jaar_zip[[#This Row],[etmaaltemperatuur]],0),"")</f>
        <v>0</v>
      </c>
      <c r="N6164" s="101">
        <f>IF(ISNUMBER(jaar_zip[[#This Row],[graaddagen]]),IF(OR(MONTH(jaar_zip[[#This Row],[Datum]])=1,MONTH(jaar_zip[[#This Row],[Datum]])=2,MONTH(jaar_zip[[#This Row],[Datum]])=11,MONTH(jaar_zip[[#This Row],[Datum]])=12),1.1,IF(OR(MONTH(jaar_zip[[#This Row],[Datum]])=3,MONTH(jaar_zip[[#This Row],[Datum]])=10),1,0.8))*jaar_zip[[#This Row],[graaddagen]],"")</f>
        <v>0</v>
      </c>
      <c r="O6164" s="101">
        <f>IF(ISNUMBER(jaar_zip[[#This Row],[etmaaltemperatuur]]),IF(jaar_zip[[#This Row],[etmaaltemperatuur]]&gt;stookgrens,jaar_zip[[#This Row],[etmaaltemperatuur]]-stookgrens,0),"")</f>
        <v>0.19999999999999929</v>
      </c>
    </row>
    <row r="6165" spans="1:15" x14ac:dyDescent="0.25">
      <c r="A6165">
        <v>323</v>
      </c>
      <c r="B6165">
        <v>20240515</v>
      </c>
      <c r="C6165">
        <v>1.8</v>
      </c>
      <c r="D6165">
        <v>15.4</v>
      </c>
      <c r="E6165">
        <v>762</v>
      </c>
      <c r="F6165">
        <v>4.7</v>
      </c>
      <c r="G6165">
        <v>1006.2</v>
      </c>
      <c r="H6165">
        <v>94</v>
      </c>
      <c r="I6165" s="101" t="s">
        <v>34</v>
      </c>
      <c r="J6165" s="1">
        <f>DATEVALUE(RIGHT(jaar_zip[[#This Row],[YYYYMMDD]],2)&amp;"-"&amp;MID(jaar_zip[[#This Row],[YYYYMMDD]],5,2)&amp;"-"&amp;LEFT(jaar_zip[[#This Row],[YYYYMMDD]],4))</f>
        <v>45427</v>
      </c>
      <c r="K6165" s="101" t="str">
        <f>IF(AND(VALUE(MONTH(jaar_zip[[#This Row],[Datum]]))=1,VALUE(WEEKNUM(jaar_zip[[#This Row],[Datum]],21))&gt;51),RIGHT(YEAR(jaar_zip[[#This Row],[Datum]])-1,2),RIGHT(YEAR(jaar_zip[[#This Row],[Datum]]),2))&amp;"-"&amp; TEXT(WEEKNUM(jaar_zip[[#This Row],[Datum]],21),"00")</f>
        <v>24-20</v>
      </c>
      <c r="L6165" s="101">
        <f>MONTH(jaar_zip[[#This Row],[Datum]])</f>
        <v>5</v>
      </c>
      <c r="M6165" s="101">
        <f>IF(ISNUMBER(jaar_zip[[#This Row],[etmaaltemperatuur]]),IF(jaar_zip[[#This Row],[etmaaltemperatuur]]&lt;stookgrens,stookgrens-jaar_zip[[#This Row],[etmaaltemperatuur]],0),"")</f>
        <v>2.5999999999999996</v>
      </c>
      <c r="N6165" s="101">
        <f>IF(ISNUMBER(jaar_zip[[#This Row],[graaddagen]]),IF(OR(MONTH(jaar_zip[[#This Row],[Datum]])=1,MONTH(jaar_zip[[#This Row],[Datum]])=2,MONTH(jaar_zip[[#This Row],[Datum]])=11,MONTH(jaar_zip[[#This Row],[Datum]])=12),1.1,IF(OR(MONTH(jaar_zip[[#This Row],[Datum]])=3,MONTH(jaar_zip[[#This Row],[Datum]])=10),1,0.8))*jaar_zip[[#This Row],[graaddagen]],"")</f>
        <v>2.0799999999999996</v>
      </c>
      <c r="O6165" s="101">
        <f>IF(ISNUMBER(jaar_zip[[#This Row],[etmaaltemperatuur]]),IF(jaar_zip[[#This Row],[etmaaltemperatuur]]&gt;stookgrens,jaar_zip[[#This Row],[etmaaltemperatuur]]-stookgrens,0),"")</f>
        <v>0</v>
      </c>
    </row>
    <row r="6166" spans="1:15" x14ac:dyDescent="0.25">
      <c r="A6166">
        <v>323</v>
      </c>
      <c r="B6166">
        <v>20240516</v>
      </c>
      <c r="C6166">
        <v>2.7</v>
      </c>
      <c r="D6166">
        <v>14.6</v>
      </c>
      <c r="E6166">
        <v>1022</v>
      </c>
      <c r="F6166">
        <v>19.399999999999999</v>
      </c>
      <c r="G6166">
        <v>1005</v>
      </c>
      <c r="H6166">
        <v>95</v>
      </c>
      <c r="I6166" s="101" t="s">
        <v>34</v>
      </c>
      <c r="J6166" s="1">
        <f>DATEVALUE(RIGHT(jaar_zip[[#This Row],[YYYYMMDD]],2)&amp;"-"&amp;MID(jaar_zip[[#This Row],[YYYYMMDD]],5,2)&amp;"-"&amp;LEFT(jaar_zip[[#This Row],[YYYYMMDD]],4))</f>
        <v>45428</v>
      </c>
      <c r="K6166" s="101" t="str">
        <f>IF(AND(VALUE(MONTH(jaar_zip[[#This Row],[Datum]]))=1,VALUE(WEEKNUM(jaar_zip[[#This Row],[Datum]],21))&gt;51),RIGHT(YEAR(jaar_zip[[#This Row],[Datum]])-1,2),RIGHT(YEAR(jaar_zip[[#This Row],[Datum]]),2))&amp;"-"&amp; TEXT(WEEKNUM(jaar_zip[[#This Row],[Datum]],21),"00")</f>
        <v>24-20</v>
      </c>
      <c r="L6166" s="101">
        <f>MONTH(jaar_zip[[#This Row],[Datum]])</f>
        <v>5</v>
      </c>
      <c r="M6166" s="101">
        <f>IF(ISNUMBER(jaar_zip[[#This Row],[etmaaltemperatuur]]),IF(jaar_zip[[#This Row],[etmaaltemperatuur]]&lt;stookgrens,stookgrens-jaar_zip[[#This Row],[etmaaltemperatuur]],0),"")</f>
        <v>3.4000000000000004</v>
      </c>
      <c r="N6166" s="101">
        <f>IF(ISNUMBER(jaar_zip[[#This Row],[graaddagen]]),IF(OR(MONTH(jaar_zip[[#This Row],[Datum]])=1,MONTH(jaar_zip[[#This Row],[Datum]])=2,MONTH(jaar_zip[[#This Row],[Datum]])=11,MONTH(jaar_zip[[#This Row],[Datum]])=12),1.1,IF(OR(MONTH(jaar_zip[[#This Row],[Datum]])=3,MONTH(jaar_zip[[#This Row],[Datum]])=10),1,0.8))*jaar_zip[[#This Row],[graaddagen]],"")</f>
        <v>2.7200000000000006</v>
      </c>
      <c r="O6166" s="101">
        <f>IF(ISNUMBER(jaar_zip[[#This Row],[etmaaltemperatuur]]),IF(jaar_zip[[#This Row],[etmaaltemperatuur]]&gt;stookgrens,jaar_zip[[#This Row],[etmaaltemperatuur]]-stookgrens,0),"")</f>
        <v>0</v>
      </c>
    </row>
    <row r="6167" spans="1:15" x14ac:dyDescent="0.25">
      <c r="A6167">
        <v>323</v>
      </c>
      <c r="B6167">
        <v>20240517</v>
      </c>
      <c r="C6167">
        <v>3.7</v>
      </c>
      <c r="D6167">
        <v>13.8</v>
      </c>
      <c r="E6167">
        <v>1784</v>
      </c>
      <c r="F6167">
        <v>0.2</v>
      </c>
      <c r="G6167">
        <v>1009.4</v>
      </c>
      <c r="H6167">
        <v>92</v>
      </c>
      <c r="I6167" s="101" t="s">
        <v>34</v>
      </c>
      <c r="J6167" s="1">
        <f>DATEVALUE(RIGHT(jaar_zip[[#This Row],[YYYYMMDD]],2)&amp;"-"&amp;MID(jaar_zip[[#This Row],[YYYYMMDD]],5,2)&amp;"-"&amp;LEFT(jaar_zip[[#This Row],[YYYYMMDD]],4))</f>
        <v>45429</v>
      </c>
      <c r="K6167" s="101" t="str">
        <f>IF(AND(VALUE(MONTH(jaar_zip[[#This Row],[Datum]]))=1,VALUE(WEEKNUM(jaar_zip[[#This Row],[Datum]],21))&gt;51),RIGHT(YEAR(jaar_zip[[#This Row],[Datum]])-1,2),RIGHT(YEAR(jaar_zip[[#This Row],[Datum]]),2))&amp;"-"&amp; TEXT(WEEKNUM(jaar_zip[[#This Row],[Datum]],21),"00")</f>
        <v>24-20</v>
      </c>
      <c r="L6167" s="101">
        <f>MONTH(jaar_zip[[#This Row],[Datum]])</f>
        <v>5</v>
      </c>
      <c r="M6167" s="101">
        <f>IF(ISNUMBER(jaar_zip[[#This Row],[etmaaltemperatuur]]),IF(jaar_zip[[#This Row],[etmaaltemperatuur]]&lt;stookgrens,stookgrens-jaar_zip[[#This Row],[etmaaltemperatuur]],0),"")</f>
        <v>4.1999999999999993</v>
      </c>
      <c r="N6167" s="101">
        <f>IF(ISNUMBER(jaar_zip[[#This Row],[graaddagen]]),IF(OR(MONTH(jaar_zip[[#This Row],[Datum]])=1,MONTH(jaar_zip[[#This Row],[Datum]])=2,MONTH(jaar_zip[[#This Row],[Datum]])=11,MONTH(jaar_zip[[#This Row],[Datum]])=12),1.1,IF(OR(MONTH(jaar_zip[[#This Row],[Datum]])=3,MONTH(jaar_zip[[#This Row],[Datum]])=10),1,0.8))*jaar_zip[[#This Row],[graaddagen]],"")</f>
        <v>3.3599999999999994</v>
      </c>
      <c r="O6167" s="101">
        <f>IF(ISNUMBER(jaar_zip[[#This Row],[etmaaltemperatuur]]),IF(jaar_zip[[#This Row],[etmaaltemperatuur]]&gt;stookgrens,jaar_zip[[#This Row],[etmaaltemperatuur]]-stookgrens,0),"")</f>
        <v>0</v>
      </c>
    </row>
    <row r="6168" spans="1:15" x14ac:dyDescent="0.25">
      <c r="A6168">
        <v>323</v>
      </c>
      <c r="B6168">
        <v>20240518</v>
      </c>
      <c r="C6168">
        <v>3.3</v>
      </c>
      <c r="D6168">
        <v>13.3</v>
      </c>
      <c r="E6168">
        <v>1159</v>
      </c>
      <c r="F6168">
        <v>0.2</v>
      </c>
      <c r="G6168">
        <v>1011.6</v>
      </c>
      <c r="H6168">
        <v>96</v>
      </c>
      <c r="I6168" s="101" t="s">
        <v>34</v>
      </c>
      <c r="J6168" s="1">
        <f>DATEVALUE(RIGHT(jaar_zip[[#This Row],[YYYYMMDD]],2)&amp;"-"&amp;MID(jaar_zip[[#This Row],[YYYYMMDD]],5,2)&amp;"-"&amp;LEFT(jaar_zip[[#This Row],[YYYYMMDD]],4))</f>
        <v>45430</v>
      </c>
      <c r="K6168" s="101" t="str">
        <f>IF(AND(VALUE(MONTH(jaar_zip[[#This Row],[Datum]]))=1,VALUE(WEEKNUM(jaar_zip[[#This Row],[Datum]],21))&gt;51),RIGHT(YEAR(jaar_zip[[#This Row],[Datum]])-1,2),RIGHT(YEAR(jaar_zip[[#This Row],[Datum]]),2))&amp;"-"&amp; TEXT(WEEKNUM(jaar_zip[[#This Row],[Datum]],21),"00")</f>
        <v>24-20</v>
      </c>
      <c r="L6168" s="101">
        <f>MONTH(jaar_zip[[#This Row],[Datum]])</f>
        <v>5</v>
      </c>
      <c r="M6168" s="101">
        <f>IF(ISNUMBER(jaar_zip[[#This Row],[etmaaltemperatuur]]),IF(jaar_zip[[#This Row],[etmaaltemperatuur]]&lt;stookgrens,stookgrens-jaar_zip[[#This Row],[etmaaltemperatuur]],0),"")</f>
        <v>4.6999999999999993</v>
      </c>
      <c r="N6168" s="101">
        <f>IF(ISNUMBER(jaar_zip[[#This Row],[graaddagen]]),IF(OR(MONTH(jaar_zip[[#This Row],[Datum]])=1,MONTH(jaar_zip[[#This Row],[Datum]])=2,MONTH(jaar_zip[[#This Row],[Datum]])=11,MONTH(jaar_zip[[#This Row],[Datum]])=12),1.1,IF(OR(MONTH(jaar_zip[[#This Row],[Datum]])=3,MONTH(jaar_zip[[#This Row],[Datum]])=10),1,0.8))*jaar_zip[[#This Row],[graaddagen]],"")</f>
        <v>3.76</v>
      </c>
      <c r="O6168" s="101">
        <f>IF(ISNUMBER(jaar_zip[[#This Row],[etmaaltemperatuur]]),IF(jaar_zip[[#This Row],[etmaaltemperatuur]]&gt;stookgrens,jaar_zip[[#This Row],[etmaaltemperatuur]]-stookgrens,0),"")</f>
        <v>0</v>
      </c>
    </row>
    <row r="6169" spans="1:15" x14ac:dyDescent="0.25">
      <c r="A6169">
        <v>323</v>
      </c>
      <c r="B6169">
        <v>20240519</v>
      </c>
      <c r="C6169">
        <v>3.5</v>
      </c>
      <c r="D6169">
        <v>15.2</v>
      </c>
      <c r="E6169">
        <v>2448</v>
      </c>
      <c r="F6169">
        <v>0</v>
      </c>
      <c r="G6169">
        <v>1012.2</v>
      </c>
      <c r="H6169">
        <v>88</v>
      </c>
      <c r="I6169" s="101" t="s">
        <v>34</v>
      </c>
      <c r="J6169" s="1">
        <f>DATEVALUE(RIGHT(jaar_zip[[#This Row],[YYYYMMDD]],2)&amp;"-"&amp;MID(jaar_zip[[#This Row],[YYYYMMDD]],5,2)&amp;"-"&amp;LEFT(jaar_zip[[#This Row],[YYYYMMDD]],4))</f>
        <v>45431</v>
      </c>
      <c r="K6169" s="101" t="str">
        <f>IF(AND(VALUE(MONTH(jaar_zip[[#This Row],[Datum]]))=1,VALUE(WEEKNUM(jaar_zip[[#This Row],[Datum]],21))&gt;51),RIGHT(YEAR(jaar_zip[[#This Row],[Datum]])-1,2),RIGHT(YEAR(jaar_zip[[#This Row],[Datum]]),2))&amp;"-"&amp; TEXT(WEEKNUM(jaar_zip[[#This Row],[Datum]],21),"00")</f>
        <v>24-20</v>
      </c>
      <c r="L6169" s="101">
        <f>MONTH(jaar_zip[[#This Row],[Datum]])</f>
        <v>5</v>
      </c>
      <c r="M6169" s="101">
        <f>IF(ISNUMBER(jaar_zip[[#This Row],[etmaaltemperatuur]]),IF(jaar_zip[[#This Row],[etmaaltemperatuur]]&lt;stookgrens,stookgrens-jaar_zip[[#This Row],[etmaaltemperatuur]],0),"")</f>
        <v>2.8000000000000007</v>
      </c>
      <c r="N6169" s="101">
        <f>IF(ISNUMBER(jaar_zip[[#This Row],[graaddagen]]),IF(OR(MONTH(jaar_zip[[#This Row],[Datum]])=1,MONTH(jaar_zip[[#This Row],[Datum]])=2,MONTH(jaar_zip[[#This Row],[Datum]])=11,MONTH(jaar_zip[[#This Row],[Datum]])=12),1.1,IF(OR(MONTH(jaar_zip[[#This Row],[Datum]])=3,MONTH(jaar_zip[[#This Row],[Datum]])=10),1,0.8))*jaar_zip[[#This Row],[graaddagen]],"")</f>
        <v>2.2400000000000007</v>
      </c>
      <c r="O6169" s="101">
        <f>IF(ISNUMBER(jaar_zip[[#This Row],[etmaaltemperatuur]]),IF(jaar_zip[[#This Row],[etmaaltemperatuur]]&gt;stookgrens,jaar_zip[[#This Row],[etmaaltemperatuur]]-stookgrens,0),"")</f>
        <v>0</v>
      </c>
    </row>
    <row r="6170" spans="1:15" x14ac:dyDescent="0.25">
      <c r="A6170">
        <v>323</v>
      </c>
      <c r="B6170">
        <v>20240520</v>
      </c>
      <c r="C6170">
        <v>3.8</v>
      </c>
      <c r="D6170">
        <v>14.7</v>
      </c>
      <c r="E6170">
        <v>1574</v>
      </c>
      <c r="F6170">
        <v>0.7</v>
      </c>
      <c r="G6170">
        <v>1011.6</v>
      </c>
      <c r="H6170">
        <v>93</v>
      </c>
      <c r="I6170" s="101" t="s">
        <v>34</v>
      </c>
      <c r="J6170" s="1">
        <f>DATEVALUE(RIGHT(jaar_zip[[#This Row],[YYYYMMDD]],2)&amp;"-"&amp;MID(jaar_zip[[#This Row],[YYYYMMDD]],5,2)&amp;"-"&amp;LEFT(jaar_zip[[#This Row],[YYYYMMDD]],4))</f>
        <v>45432</v>
      </c>
      <c r="K6170" s="101" t="str">
        <f>IF(AND(VALUE(MONTH(jaar_zip[[#This Row],[Datum]]))=1,VALUE(WEEKNUM(jaar_zip[[#This Row],[Datum]],21))&gt;51),RIGHT(YEAR(jaar_zip[[#This Row],[Datum]])-1,2),RIGHT(YEAR(jaar_zip[[#This Row],[Datum]]),2))&amp;"-"&amp; TEXT(WEEKNUM(jaar_zip[[#This Row],[Datum]],21),"00")</f>
        <v>24-21</v>
      </c>
      <c r="L6170" s="101">
        <f>MONTH(jaar_zip[[#This Row],[Datum]])</f>
        <v>5</v>
      </c>
      <c r="M6170" s="101">
        <f>IF(ISNUMBER(jaar_zip[[#This Row],[etmaaltemperatuur]]),IF(jaar_zip[[#This Row],[etmaaltemperatuur]]&lt;stookgrens,stookgrens-jaar_zip[[#This Row],[etmaaltemperatuur]],0),"")</f>
        <v>3.3000000000000007</v>
      </c>
      <c r="N6170" s="101">
        <f>IF(ISNUMBER(jaar_zip[[#This Row],[graaddagen]]),IF(OR(MONTH(jaar_zip[[#This Row],[Datum]])=1,MONTH(jaar_zip[[#This Row],[Datum]])=2,MONTH(jaar_zip[[#This Row],[Datum]])=11,MONTH(jaar_zip[[#This Row],[Datum]])=12),1.1,IF(OR(MONTH(jaar_zip[[#This Row],[Datum]])=3,MONTH(jaar_zip[[#This Row],[Datum]])=10),1,0.8))*jaar_zip[[#This Row],[graaddagen]],"")</f>
        <v>2.6400000000000006</v>
      </c>
      <c r="O6170" s="101">
        <f>IF(ISNUMBER(jaar_zip[[#This Row],[etmaaltemperatuur]]),IF(jaar_zip[[#This Row],[etmaaltemperatuur]]&gt;stookgrens,jaar_zip[[#This Row],[etmaaltemperatuur]]-stookgrens,0),"")</f>
        <v>0</v>
      </c>
    </row>
    <row r="6171" spans="1:15" x14ac:dyDescent="0.25">
      <c r="A6171">
        <v>323</v>
      </c>
      <c r="B6171">
        <v>20240521</v>
      </c>
      <c r="C6171">
        <v>2.8</v>
      </c>
      <c r="D6171">
        <v>16</v>
      </c>
      <c r="E6171">
        <v>1534</v>
      </c>
      <c r="F6171">
        <v>4.5999999999999996</v>
      </c>
      <c r="G6171">
        <v>1007.6</v>
      </c>
      <c r="H6171">
        <v>90</v>
      </c>
      <c r="I6171" s="101" t="s">
        <v>34</v>
      </c>
      <c r="J6171" s="1">
        <f>DATEVALUE(RIGHT(jaar_zip[[#This Row],[YYYYMMDD]],2)&amp;"-"&amp;MID(jaar_zip[[#This Row],[YYYYMMDD]],5,2)&amp;"-"&amp;LEFT(jaar_zip[[#This Row],[YYYYMMDD]],4))</f>
        <v>45433</v>
      </c>
      <c r="K6171" s="101" t="str">
        <f>IF(AND(VALUE(MONTH(jaar_zip[[#This Row],[Datum]]))=1,VALUE(WEEKNUM(jaar_zip[[#This Row],[Datum]],21))&gt;51),RIGHT(YEAR(jaar_zip[[#This Row],[Datum]])-1,2),RIGHT(YEAR(jaar_zip[[#This Row],[Datum]]),2))&amp;"-"&amp; TEXT(WEEKNUM(jaar_zip[[#This Row],[Datum]],21),"00")</f>
        <v>24-21</v>
      </c>
      <c r="L6171" s="101">
        <f>MONTH(jaar_zip[[#This Row],[Datum]])</f>
        <v>5</v>
      </c>
      <c r="M6171" s="101">
        <f>IF(ISNUMBER(jaar_zip[[#This Row],[etmaaltemperatuur]]),IF(jaar_zip[[#This Row],[etmaaltemperatuur]]&lt;stookgrens,stookgrens-jaar_zip[[#This Row],[etmaaltemperatuur]],0),"")</f>
        <v>2</v>
      </c>
      <c r="N6171" s="101">
        <f>IF(ISNUMBER(jaar_zip[[#This Row],[graaddagen]]),IF(OR(MONTH(jaar_zip[[#This Row],[Datum]])=1,MONTH(jaar_zip[[#This Row],[Datum]])=2,MONTH(jaar_zip[[#This Row],[Datum]])=11,MONTH(jaar_zip[[#This Row],[Datum]])=12),1.1,IF(OR(MONTH(jaar_zip[[#This Row],[Datum]])=3,MONTH(jaar_zip[[#This Row],[Datum]])=10),1,0.8))*jaar_zip[[#This Row],[graaddagen]],"")</f>
        <v>1.6</v>
      </c>
      <c r="O6171" s="101">
        <f>IF(ISNUMBER(jaar_zip[[#This Row],[etmaaltemperatuur]]),IF(jaar_zip[[#This Row],[etmaaltemperatuur]]&gt;stookgrens,jaar_zip[[#This Row],[etmaaltemperatuur]]-stookgrens,0),"")</f>
        <v>0</v>
      </c>
    </row>
    <row r="6172" spans="1:15" x14ac:dyDescent="0.25">
      <c r="A6172">
        <v>323</v>
      </c>
      <c r="B6172">
        <v>20240522</v>
      </c>
      <c r="C6172">
        <v>5.5</v>
      </c>
      <c r="D6172">
        <v>15.3</v>
      </c>
      <c r="E6172">
        <v>1065</v>
      </c>
      <c r="F6172">
        <v>-0.1</v>
      </c>
      <c r="G6172">
        <v>1008.2</v>
      </c>
      <c r="H6172">
        <v>83</v>
      </c>
      <c r="I6172" s="101" t="s">
        <v>34</v>
      </c>
      <c r="J6172" s="1">
        <f>DATEVALUE(RIGHT(jaar_zip[[#This Row],[YYYYMMDD]],2)&amp;"-"&amp;MID(jaar_zip[[#This Row],[YYYYMMDD]],5,2)&amp;"-"&amp;LEFT(jaar_zip[[#This Row],[YYYYMMDD]],4))</f>
        <v>45434</v>
      </c>
      <c r="K6172" s="101" t="str">
        <f>IF(AND(VALUE(MONTH(jaar_zip[[#This Row],[Datum]]))=1,VALUE(WEEKNUM(jaar_zip[[#This Row],[Datum]],21))&gt;51),RIGHT(YEAR(jaar_zip[[#This Row],[Datum]])-1,2),RIGHT(YEAR(jaar_zip[[#This Row],[Datum]]),2))&amp;"-"&amp; TEXT(WEEKNUM(jaar_zip[[#This Row],[Datum]],21),"00")</f>
        <v>24-21</v>
      </c>
      <c r="L6172" s="101">
        <f>MONTH(jaar_zip[[#This Row],[Datum]])</f>
        <v>5</v>
      </c>
      <c r="M6172" s="101">
        <f>IF(ISNUMBER(jaar_zip[[#This Row],[etmaaltemperatuur]]),IF(jaar_zip[[#This Row],[etmaaltemperatuur]]&lt;stookgrens,stookgrens-jaar_zip[[#This Row],[etmaaltemperatuur]],0),"")</f>
        <v>2.6999999999999993</v>
      </c>
      <c r="N6172" s="101">
        <f>IF(ISNUMBER(jaar_zip[[#This Row],[graaddagen]]),IF(OR(MONTH(jaar_zip[[#This Row],[Datum]])=1,MONTH(jaar_zip[[#This Row],[Datum]])=2,MONTH(jaar_zip[[#This Row],[Datum]])=11,MONTH(jaar_zip[[#This Row],[Datum]])=12),1.1,IF(OR(MONTH(jaar_zip[[#This Row],[Datum]])=3,MONTH(jaar_zip[[#This Row],[Datum]])=10),1,0.8))*jaar_zip[[#This Row],[graaddagen]],"")</f>
        <v>2.1599999999999997</v>
      </c>
      <c r="O6172" s="101">
        <f>IF(ISNUMBER(jaar_zip[[#This Row],[etmaaltemperatuur]]),IF(jaar_zip[[#This Row],[etmaaltemperatuur]]&gt;stookgrens,jaar_zip[[#This Row],[etmaaltemperatuur]]-stookgrens,0),"")</f>
        <v>0</v>
      </c>
    </row>
    <row r="6173" spans="1:15" x14ac:dyDescent="0.25">
      <c r="A6173">
        <v>323</v>
      </c>
      <c r="B6173">
        <v>20240523</v>
      </c>
      <c r="C6173">
        <v>3.8</v>
      </c>
      <c r="D6173">
        <v>15.4</v>
      </c>
      <c r="E6173">
        <v>1600</v>
      </c>
      <c r="F6173">
        <v>0.1</v>
      </c>
      <c r="G6173">
        <v>1014.6</v>
      </c>
      <c r="H6173">
        <v>83</v>
      </c>
      <c r="I6173" s="101" t="s">
        <v>34</v>
      </c>
      <c r="J6173" s="1">
        <f>DATEVALUE(RIGHT(jaar_zip[[#This Row],[YYYYMMDD]],2)&amp;"-"&amp;MID(jaar_zip[[#This Row],[YYYYMMDD]],5,2)&amp;"-"&amp;LEFT(jaar_zip[[#This Row],[YYYYMMDD]],4))</f>
        <v>45435</v>
      </c>
      <c r="K6173" s="101" t="str">
        <f>IF(AND(VALUE(MONTH(jaar_zip[[#This Row],[Datum]]))=1,VALUE(WEEKNUM(jaar_zip[[#This Row],[Datum]],21))&gt;51),RIGHT(YEAR(jaar_zip[[#This Row],[Datum]])-1,2),RIGHT(YEAR(jaar_zip[[#This Row],[Datum]]),2))&amp;"-"&amp; TEXT(WEEKNUM(jaar_zip[[#This Row],[Datum]],21),"00")</f>
        <v>24-21</v>
      </c>
      <c r="L6173" s="101">
        <f>MONTH(jaar_zip[[#This Row],[Datum]])</f>
        <v>5</v>
      </c>
      <c r="M6173" s="101">
        <f>IF(ISNUMBER(jaar_zip[[#This Row],[etmaaltemperatuur]]),IF(jaar_zip[[#This Row],[etmaaltemperatuur]]&lt;stookgrens,stookgrens-jaar_zip[[#This Row],[etmaaltemperatuur]],0),"")</f>
        <v>2.5999999999999996</v>
      </c>
      <c r="N6173" s="101">
        <f>IF(ISNUMBER(jaar_zip[[#This Row],[graaddagen]]),IF(OR(MONTH(jaar_zip[[#This Row],[Datum]])=1,MONTH(jaar_zip[[#This Row],[Datum]])=2,MONTH(jaar_zip[[#This Row],[Datum]])=11,MONTH(jaar_zip[[#This Row],[Datum]])=12),1.1,IF(OR(MONTH(jaar_zip[[#This Row],[Datum]])=3,MONTH(jaar_zip[[#This Row],[Datum]])=10),1,0.8))*jaar_zip[[#This Row],[graaddagen]],"")</f>
        <v>2.0799999999999996</v>
      </c>
      <c r="O6173" s="101">
        <f>IF(ISNUMBER(jaar_zip[[#This Row],[etmaaltemperatuur]]),IF(jaar_zip[[#This Row],[etmaaltemperatuur]]&gt;stookgrens,jaar_zip[[#This Row],[etmaaltemperatuur]]-stookgrens,0),"")</f>
        <v>0</v>
      </c>
    </row>
    <row r="6174" spans="1:15" x14ac:dyDescent="0.25">
      <c r="A6174">
        <v>323</v>
      </c>
      <c r="B6174">
        <v>20240524</v>
      </c>
      <c r="C6174">
        <v>2.7</v>
      </c>
      <c r="D6174">
        <v>13.4</v>
      </c>
      <c r="E6174">
        <v>1047</v>
      </c>
      <c r="F6174">
        <v>8.1</v>
      </c>
      <c r="G6174">
        <v>1018.7</v>
      </c>
      <c r="H6174">
        <v>93</v>
      </c>
      <c r="I6174" s="101" t="s">
        <v>34</v>
      </c>
      <c r="J6174" s="1">
        <f>DATEVALUE(RIGHT(jaar_zip[[#This Row],[YYYYMMDD]],2)&amp;"-"&amp;MID(jaar_zip[[#This Row],[YYYYMMDD]],5,2)&amp;"-"&amp;LEFT(jaar_zip[[#This Row],[YYYYMMDD]],4))</f>
        <v>45436</v>
      </c>
      <c r="K6174" s="101" t="str">
        <f>IF(AND(VALUE(MONTH(jaar_zip[[#This Row],[Datum]]))=1,VALUE(WEEKNUM(jaar_zip[[#This Row],[Datum]],21))&gt;51),RIGHT(YEAR(jaar_zip[[#This Row],[Datum]])-1,2),RIGHT(YEAR(jaar_zip[[#This Row],[Datum]]),2))&amp;"-"&amp; TEXT(WEEKNUM(jaar_zip[[#This Row],[Datum]],21),"00")</f>
        <v>24-21</v>
      </c>
      <c r="L6174" s="101">
        <f>MONTH(jaar_zip[[#This Row],[Datum]])</f>
        <v>5</v>
      </c>
      <c r="M6174" s="101">
        <f>IF(ISNUMBER(jaar_zip[[#This Row],[etmaaltemperatuur]]),IF(jaar_zip[[#This Row],[etmaaltemperatuur]]&lt;stookgrens,stookgrens-jaar_zip[[#This Row],[etmaaltemperatuur]],0),"")</f>
        <v>4.5999999999999996</v>
      </c>
      <c r="N6174" s="101">
        <f>IF(ISNUMBER(jaar_zip[[#This Row],[graaddagen]]),IF(OR(MONTH(jaar_zip[[#This Row],[Datum]])=1,MONTH(jaar_zip[[#This Row],[Datum]])=2,MONTH(jaar_zip[[#This Row],[Datum]])=11,MONTH(jaar_zip[[#This Row],[Datum]])=12),1.1,IF(OR(MONTH(jaar_zip[[#This Row],[Datum]])=3,MONTH(jaar_zip[[#This Row],[Datum]])=10),1,0.8))*jaar_zip[[#This Row],[graaddagen]],"")</f>
        <v>3.6799999999999997</v>
      </c>
      <c r="O6174" s="101">
        <f>IF(ISNUMBER(jaar_zip[[#This Row],[etmaaltemperatuur]]),IF(jaar_zip[[#This Row],[etmaaltemperatuur]]&gt;stookgrens,jaar_zip[[#This Row],[etmaaltemperatuur]]-stookgrens,0),"")</f>
        <v>0</v>
      </c>
    </row>
    <row r="6175" spans="1:15" x14ac:dyDescent="0.25">
      <c r="A6175">
        <v>323</v>
      </c>
      <c r="B6175">
        <v>20240525</v>
      </c>
      <c r="C6175">
        <v>3.8</v>
      </c>
      <c r="D6175">
        <v>14.2</v>
      </c>
      <c r="E6175">
        <v>1215</v>
      </c>
      <c r="F6175">
        <v>28.5</v>
      </c>
      <c r="G6175">
        <v>1016.6</v>
      </c>
      <c r="H6175">
        <v>91</v>
      </c>
      <c r="I6175" s="101" t="s">
        <v>34</v>
      </c>
      <c r="J6175" s="1">
        <f>DATEVALUE(RIGHT(jaar_zip[[#This Row],[YYYYMMDD]],2)&amp;"-"&amp;MID(jaar_zip[[#This Row],[YYYYMMDD]],5,2)&amp;"-"&amp;LEFT(jaar_zip[[#This Row],[YYYYMMDD]],4))</f>
        <v>45437</v>
      </c>
      <c r="K6175" s="101" t="str">
        <f>IF(AND(VALUE(MONTH(jaar_zip[[#This Row],[Datum]]))=1,VALUE(WEEKNUM(jaar_zip[[#This Row],[Datum]],21))&gt;51),RIGHT(YEAR(jaar_zip[[#This Row],[Datum]])-1,2),RIGHT(YEAR(jaar_zip[[#This Row],[Datum]]),2))&amp;"-"&amp; TEXT(WEEKNUM(jaar_zip[[#This Row],[Datum]],21),"00")</f>
        <v>24-21</v>
      </c>
      <c r="L6175" s="101">
        <f>MONTH(jaar_zip[[#This Row],[Datum]])</f>
        <v>5</v>
      </c>
      <c r="M6175" s="101">
        <f>IF(ISNUMBER(jaar_zip[[#This Row],[etmaaltemperatuur]]),IF(jaar_zip[[#This Row],[etmaaltemperatuur]]&lt;stookgrens,stookgrens-jaar_zip[[#This Row],[etmaaltemperatuur]],0),"")</f>
        <v>3.8000000000000007</v>
      </c>
      <c r="N6175" s="101">
        <f>IF(ISNUMBER(jaar_zip[[#This Row],[graaddagen]]),IF(OR(MONTH(jaar_zip[[#This Row],[Datum]])=1,MONTH(jaar_zip[[#This Row],[Datum]])=2,MONTH(jaar_zip[[#This Row],[Datum]])=11,MONTH(jaar_zip[[#This Row],[Datum]])=12),1.1,IF(OR(MONTH(jaar_zip[[#This Row],[Datum]])=3,MONTH(jaar_zip[[#This Row],[Datum]])=10),1,0.8))*jaar_zip[[#This Row],[graaddagen]],"")</f>
        <v>3.0400000000000009</v>
      </c>
      <c r="O6175" s="101">
        <f>IF(ISNUMBER(jaar_zip[[#This Row],[etmaaltemperatuur]]),IF(jaar_zip[[#This Row],[etmaaltemperatuur]]&gt;stookgrens,jaar_zip[[#This Row],[etmaaltemperatuur]]-stookgrens,0),"")</f>
        <v>0</v>
      </c>
    </row>
    <row r="6176" spans="1:15" x14ac:dyDescent="0.25">
      <c r="A6176">
        <v>323</v>
      </c>
      <c r="B6176">
        <v>20240526</v>
      </c>
      <c r="C6176">
        <v>3.4</v>
      </c>
      <c r="D6176">
        <v>15.1</v>
      </c>
      <c r="E6176">
        <v>1238</v>
      </c>
      <c r="F6176">
        <v>11</v>
      </c>
      <c r="G6176">
        <v>1014.2</v>
      </c>
      <c r="H6176">
        <v>87</v>
      </c>
      <c r="I6176" s="101" t="s">
        <v>34</v>
      </c>
      <c r="J6176" s="1">
        <f>DATEVALUE(RIGHT(jaar_zip[[#This Row],[YYYYMMDD]],2)&amp;"-"&amp;MID(jaar_zip[[#This Row],[YYYYMMDD]],5,2)&amp;"-"&amp;LEFT(jaar_zip[[#This Row],[YYYYMMDD]],4))</f>
        <v>45438</v>
      </c>
      <c r="K6176" s="101" t="str">
        <f>IF(AND(VALUE(MONTH(jaar_zip[[#This Row],[Datum]]))=1,VALUE(WEEKNUM(jaar_zip[[#This Row],[Datum]],21))&gt;51),RIGHT(YEAR(jaar_zip[[#This Row],[Datum]])-1,2),RIGHT(YEAR(jaar_zip[[#This Row],[Datum]]),2))&amp;"-"&amp; TEXT(WEEKNUM(jaar_zip[[#This Row],[Datum]],21),"00")</f>
        <v>24-21</v>
      </c>
      <c r="L6176" s="101">
        <f>MONTH(jaar_zip[[#This Row],[Datum]])</f>
        <v>5</v>
      </c>
      <c r="M6176" s="101">
        <f>IF(ISNUMBER(jaar_zip[[#This Row],[etmaaltemperatuur]]),IF(jaar_zip[[#This Row],[etmaaltemperatuur]]&lt;stookgrens,stookgrens-jaar_zip[[#This Row],[etmaaltemperatuur]],0),"")</f>
        <v>2.9000000000000004</v>
      </c>
      <c r="N6176" s="101">
        <f>IF(ISNUMBER(jaar_zip[[#This Row],[graaddagen]]),IF(OR(MONTH(jaar_zip[[#This Row],[Datum]])=1,MONTH(jaar_zip[[#This Row],[Datum]])=2,MONTH(jaar_zip[[#This Row],[Datum]])=11,MONTH(jaar_zip[[#This Row],[Datum]])=12),1.1,IF(OR(MONTH(jaar_zip[[#This Row],[Datum]])=3,MONTH(jaar_zip[[#This Row],[Datum]])=10),1,0.8))*jaar_zip[[#This Row],[graaddagen]],"")</f>
        <v>2.3200000000000003</v>
      </c>
      <c r="O6176" s="101">
        <f>IF(ISNUMBER(jaar_zip[[#This Row],[etmaaltemperatuur]]),IF(jaar_zip[[#This Row],[etmaaltemperatuur]]&gt;stookgrens,jaar_zip[[#This Row],[etmaaltemperatuur]]-stookgrens,0),"")</f>
        <v>0</v>
      </c>
    </row>
    <row r="6177" spans="1:15" x14ac:dyDescent="0.25">
      <c r="A6177">
        <v>323</v>
      </c>
      <c r="B6177">
        <v>20240527</v>
      </c>
      <c r="C6177">
        <v>3.9</v>
      </c>
      <c r="D6177">
        <v>13.9</v>
      </c>
      <c r="E6177">
        <v>1670</v>
      </c>
      <c r="F6177">
        <v>0.2</v>
      </c>
      <c r="G6177">
        <v>1016.9</v>
      </c>
      <c r="H6177">
        <v>79</v>
      </c>
      <c r="I6177" s="101" t="s">
        <v>34</v>
      </c>
      <c r="J6177" s="1">
        <f>DATEVALUE(RIGHT(jaar_zip[[#This Row],[YYYYMMDD]],2)&amp;"-"&amp;MID(jaar_zip[[#This Row],[YYYYMMDD]],5,2)&amp;"-"&amp;LEFT(jaar_zip[[#This Row],[YYYYMMDD]],4))</f>
        <v>45439</v>
      </c>
      <c r="K6177" s="101" t="str">
        <f>IF(AND(VALUE(MONTH(jaar_zip[[#This Row],[Datum]]))=1,VALUE(WEEKNUM(jaar_zip[[#This Row],[Datum]],21))&gt;51),RIGHT(YEAR(jaar_zip[[#This Row],[Datum]])-1,2),RIGHT(YEAR(jaar_zip[[#This Row],[Datum]]),2))&amp;"-"&amp; TEXT(WEEKNUM(jaar_zip[[#This Row],[Datum]],21),"00")</f>
        <v>24-22</v>
      </c>
      <c r="L6177" s="101">
        <f>MONTH(jaar_zip[[#This Row],[Datum]])</f>
        <v>5</v>
      </c>
      <c r="M6177" s="101">
        <f>IF(ISNUMBER(jaar_zip[[#This Row],[etmaaltemperatuur]]),IF(jaar_zip[[#This Row],[etmaaltemperatuur]]&lt;stookgrens,stookgrens-jaar_zip[[#This Row],[etmaaltemperatuur]],0),"")</f>
        <v>4.0999999999999996</v>
      </c>
      <c r="N6177" s="101">
        <f>IF(ISNUMBER(jaar_zip[[#This Row],[graaddagen]]),IF(OR(MONTH(jaar_zip[[#This Row],[Datum]])=1,MONTH(jaar_zip[[#This Row],[Datum]])=2,MONTH(jaar_zip[[#This Row],[Datum]])=11,MONTH(jaar_zip[[#This Row],[Datum]])=12),1.1,IF(OR(MONTH(jaar_zip[[#This Row],[Datum]])=3,MONTH(jaar_zip[[#This Row],[Datum]])=10),1,0.8))*jaar_zip[[#This Row],[graaddagen]],"")</f>
        <v>3.28</v>
      </c>
      <c r="O6177" s="101">
        <f>IF(ISNUMBER(jaar_zip[[#This Row],[etmaaltemperatuur]]),IF(jaar_zip[[#This Row],[etmaaltemperatuur]]&gt;stookgrens,jaar_zip[[#This Row],[etmaaltemperatuur]]-stookgrens,0),"")</f>
        <v>0</v>
      </c>
    </row>
    <row r="6178" spans="1:15" x14ac:dyDescent="0.25">
      <c r="A6178">
        <v>323</v>
      </c>
      <c r="B6178">
        <v>20240528</v>
      </c>
      <c r="C6178">
        <v>4.5999999999999996</v>
      </c>
      <c r="D6178">
        <v>14.2</v>
      </c>
      <c r="E6178">
        <v>1432</v>
      </c>
      <c r="F6178">
        <v>7.5</v>
      </c>
      <c r="G6178">
        <v>1015.1</v>
      </c>
      <c r="H6178">
        <v>87</v>
      </c>
      <c r="I6178" s="101" t="s">
        <v>34</v>
      </c>
      <c r="J6178" s="1">
        <f>DATEVALUE(RIGHT(jaar_zip[[#This Row],[YYYYMMDD]],2)&amp;"-"&amp;MID(jaar_zip[[#This Row],[YYYYMMDD]],5,2)&amp;"-"&amp;LEFT(jaar_zip[[#This Row],[YYYYMMDD]],4))</f>
        <v>45440</v>
      </c>
      <c r="K6178" s="101" t="str">
        <f>IF(AND(VALUE(MONTH(jaar_zip[[#This Row],[Datum]]))=1,VALUE(WEEKNUM(jaar_zip[[#This Row],[Datum]],21))&gt;51),RIGHT(YEAR(jaar_zip[[#This Row],[Datum]])-1,2),RIGHT(YEAR(jaar_zip[[#This Row],[Datum]]),2))&amp;"-"&amp; TEXT(WEEKNUM(jaar_zip[[#This Row],[Datum]],21),"00")</f>
        <v>24-22</v>
      </c>
      <c r="L6178" s="101">
        <f>MONTH(jaar_zip[[#This Row],[Datum]])</f>
        <v>5</v>
      </c>
      <c r="M6178" s="101">
        <f>IF(ISNUMBER(jaar_zip[[#This Row],[etmaaltemperatuur]]),IF(jaar_zip[[#This Row],[etmaaltemperatuur]]&lt;stookgrens,stookgrens-jaar_zip[[#This Row],[etmaaltemperatuur]],0),"")</f>
        <v>3.8000000000000007</v>
      </c>
      <c r="N6178" s="101">
        <f>IF(ISNUMBER(jaar_zip[[#This Row],[graaddagen]]),IF(OR(MONTH(jaar_zip[[#This Row],[Datum]])=1,MONTH(jaar_zip[[#This Row],[Datum]])=2,MONTH(jaar_zip[[#This Row],[Datum]])=11,MONTH(jaar_zip[[#This Row],[Datum]])=12),1.1,IF(OR(MONTH(jaar_zip[[#This Row],[Datum]])=3,MONTH(jaar_zip[[#This Row],[Datum]])=10),1,0.8))*jaar_zip[[#This Row],[graaddagen]],"")</f>
        <v>3.0400000000000009</v>
      </c>
      <c r="O6178" s="101">
        <f>IF(ISNUMBER(jaar_zip[[#This Row],[etmaaltemperatuur]]),IF(jaar_zip[[#This Row],[etmaaltemperatuur]]&gt;stookgrens,jaar_zip[[#This Row],[etmaaltemperatuur]]-stookgrens,0),"")</f>
        <v>0</v>
      </c>
    </row>
    <row r="6179" spans="1:15" x14ac:dyDescent="0.25">
      <c r="A6179">
        <v>323</v>
      </c>
      <c r="B6179">
        <v>20240529</v>
      </c>
      <c r="C6179">
        <v>5.7</v>
      </c>
      <c r="D6179">
        <v>15.2</v>
      </c>
      <c r="E6179">
        <v>2034</v>
      </c>
      <c r="F6179">
        <v>5.5</v>
      </c>
      <c r="G6179">
        <v>1008.6</v>
      </c>
      <c r="H6179">
        <v>85</v>
      </c>
      <c r="I6179" s="101" t="s">
        <v>34</v>
      </c>
      <c r="J6179" s="1">
        <f>DATEVALUE(RIGHT(jaar_zip[[#This Row],[YYYYMMDD]],2)&amp;"-"&amp;MID(jaar_zip[[#This Row],[YYYYMMDD]],5,2)&amp;"-"&amp;LEFT(jaar_zip[[#This Row],[YYYYMMDD]],4))</f>
        <v>45441</v>
      </c>
      <c r="K6179" s="101" t="str">
        <f>IF(AND(VALUE(MONTH(jaar_zip[[#This Row],[Datum]]))=1,VALUE(WEEKNUM(jaar_zip[[#This Row],[Datum]],21))&gt;51),RIGHT(YEAR(jaar_zip[[#This Row],[Datum]])-1,2),RIGHT(YEAR(jaar_zip[[#This Row],[Datum]]),2))&amp;"-"&amp; TEXT(WEEKNUM(jaar_zip[[#This Row],[Datum]],21),"00")</f>
        <v>24-22</v>
      </c>
      <c r="L6179" s="101">
        <f>MONTH(jaar_zip[[#This Row],[Datum]])</f>
        <v>5</v>
      </c>
      <c r="M6179" s="101">
        <f>IF(ISNUMBER(jaar_zip[[#This Row],[etmaaltemperatuur]]),IF(jaar_zip[[#This Row],[etmaaltemperatuur]]&lt;stookgrens,stookgrens-jaar_zip[[#This Row],[etmaaltemperatuur]],0),"")</f>
        <v>2.8000000000000007</v>
      </c>
      <c r="N6179" s="101">
        <f>IF(ISNUMBER(jaar_zip[[#This Row],[graaddagen]]),IF(OR(MONTH(jaar_zip[[#This Row],[Datum]])=1,MONTH(jaar_zip[[#This Row],[Datum]])=2,MONTH(jaar_zip[[#This Row],[Datum]])=11,MONTH(jaar_zip[[#This Row],[Datum]])=12),1.1,IF(OR(MONTH(jaar_zip[[#This Row],[Datum]])=3,MONTH(jaar_zip[[#This Row],[Datum]])=10),1,0.8))*jaar_zip[[#This Row],[graaddagen]],"")</f>
        <v>2.2400000000000007</v>
      </c>
      <c r="O6179" s="101">
        <f>IF(ISNUMBER(jaar_zip[[#This Row],[etmaaltemperatuur]]),IF(jaar_zip[[#This Row],[etmaaltemperatuur]]&gt;stookgrens,jaar_zip[[#This Row],[etmaaltemperatuur]]-stookgrens,0),"")</f>
        <v>0</v>
      </c>
    </row>
    <row r="6180" spans="1:15" x14ac:dyDescent="0.25">
      <c r="A6180">
        <v>323</v>
      </c>
      <c r="B6180">
        <v>20240530</v>
      </c>
      <c r="C6180">
        <v>4.0999999999999996</v>
      </c>
      <c r="D6180">
        <v>13.8</v>
      </c>
      <c r="E6180">
        <v>1249</v>
      </c>
      <c r="F6180">
        <v>2.2999999999999998</v>
      </c>
      <c r="G6180">
        <v>1008.1</v>
      </c>
      <c r="H6180">
        <v>89</v>
      </c>
      <c r="I6180" s="101" t="s">
        <v>34</v>
      </c>
      <c r="J6180" s="1">
        <f>DATEVALUE(RIGHT(jaar_zip[[#This Row],[YYYYMMDD]],2)&amp;"-"&amp;MID(jaar_zip[[#This Row],[YYYYMMDD]],5,2)&amp;"-"&amp;LEFT(jaar_zip[[#This Row],[YYYYMMDD]],4))</f>
        <v>45442</v>
      </c>
      <c r="K6180" s="101" t="str">
        <f>IF(AND(VALUE(MONTH(jaar_zip[[#This Row],[Datum]]))=1,VALUE(WEEKNUM(jaar_zip[[#This Row],[Datum]],21))&gt;51),RIGHT(YEAR(jaar_zip[[#This Row],[Datum]])-1,2),RIGHT(YEAR(jaar_zip[[#This Row],[Datum]]),2))&amp;"-"&amp; TEXT(WEEKNUM(jaar_zip[[#This Row],[Datum]],21),"00")</f>
        <v>24-22</v>
      </c>
      <c r="L6180" s="101">
        <f>MONTH(jaar_zip[[#This Row],[Datum]])</f>
        <v>5</v>
      </c>
      <c r="M6180" s="101">
        <f>IF(ISNUMBER(jaar_zip[[#This Row],[etmaaltemperatuur]]),IF(jaar_zip[[#This Row],[etmaaltemperatuur]]&lt;stookgrens,stookgrens-jaar_zip[[#This Row],[etmaaltemperatuur]],0),"")</f>
        <v>4.1999999999999993</v>
      </c>
      <c r="N6180" s="101">
        <f>IF(ISNUMBER(jaar_zip[[#This Row],[graaddagen]]),IF(OR(MONTH(jaar_zip[[#This Row],[Datum]])=1,MONTH(jaar_zip[[#This Row],[Datum]])=2,MONTH(jaar_zip[[#This Row],[Datum]])=11,MONTH(jaar_zip[[#This Row],[Datum]])=12),1.1,IF(OR(MONTH(jaar_zip[[#This Row],[Datum]])=3,MONTH(jaar_zip[[#This Row],[Datum]])=10),1,0.8))*jaar_zip[[#This Row],[graaddagen]],"")</f>
        <v>3.3599999999999994</v>
      </c>
      <c r="O6180" s="101">
        <f>IF(ISNUMBER(jaar_zip[[#This Row],[etmaaltemperatuur]]),IF(jaar_zip[[#This Row],[etmaaltemperatuur]]&gt;stookgrens,jaar_zip[[#This Row],[etmaaltemperatuur]]-stookgrens,0),"")</f>
        <v>0</v>
      </c>
    </row>
    <row r="6181" spans="1:15" x14ac:dyDescent="0.25">
      <c r="A6181">
        <v>323</v>
      </c>
      <c r="B6181">
        <v>20240531</v>
      </c>
      <c r="C6181">
        <v>5.8</v>
      </c>
      <c r="D6181">
        <v>14.5</v>
      </c>
      <c r="E6181">
        <v>1597</v>
      </c>
      <c r="F6181">
        <v>2.1</v>
      </c>
      <c r="G6181">
        <v>1013.2</v>
      </c>
      <c r="H6181">
        <v>91</v>
      </c>
      <c r="I6181" s="101" t="s">
        <v>34</v>
      </c>
      <c r="J6181" s="1">
        <f>DATEVALUE(RIGHT(jaar_zip[[#This Row],[YYYYMMDD]],2)&amp;"-"&amp;MID(jaar_zip[[#This Row],[YYYYMMDD]],5,2)&amp;"-"&amp;LEFT(jaar_zip[[#This Row],[YYYYMMDD]],4))</f>
        <v>45443</v>
      </c>
      <c r="K6181" s="101" t="str">
        <f>IF(AND(VALUE(MONTH(jaar_zip[[#This Row],[Datum]]))=1,VALUE(WEEKNUM(jaar_zip[[#This Row],[Datum]],21))&gt;51),RIGHT(YEAR(jaar_zip[[#This Row],[Datum]])-1,2),RIGHT(YEAR(jaar_zip[[#This Row],[Datum]]),2))&amp;"-"&amp; TEXT(WEEKNUM(jaar_zip[[#This Row],[Datum]],21),"00")</f>
        <v>24-22</v>
      </c>
      <c r="L6181" s="101">
        <f>MONTH(jaar_zip[[#This Row],[Datum]])</f>
        <v>5</v>
      </c>
      <c r="M6181" s="101">
        <f>IF(ISNUMBER(jaar_zip[[#This Row],[etmaaltemperatuur]]),IF(jaar_zip[[#This Row],[etmaaltemperatuur]]&lt;stookgrens,stookgrens-jaar_zip[[#This Row],[etmaaltemperatuur]],0),"")</f>
        <v>3.5</v>
      </c>
      <c r="N6181" s="101">
        <f>IF(ISNUMBER(jaar_zip[[#This Row],[graaddagen]]),IF(OR(MONTH(jaar_zip[[#This Row],[Datum]])=1,MONTH(jaar_zip[[#This Row],[Datum]])=2,MONTH(jaar_zip[[#This Row],[Datum]])=11,MONTH(jaar_zip[[#This Row],[Datum]])=12),1.1,IF(OR(MONTH(jaar_zip[[#This Row],[Datum]])=3,MONTH(jaar_zip[[#This Row],[Datum]])=10),1,0.8))*jaar_zip[[#This Row],[graaddagen]],"")</f>
        <v>2.8000000000000003</v>
      </c>
      <c r="O6181" s="101">
        <f>IF(ISNUMBER(jaar_zip[[#This Row],[etmaaltemperatuur]]),IF(jaar_zip[[#This Row],[etmaaltemperatuur]]&gt;stookgrens,jaar_zip[[#This Row],[etmaaltemperatuur]]-stookgrens,0),"")</f>
        <v>0</v>
      </c>
    </row>
    <row r="6182" spans="1:15" x14ac:dyDescent="0.25">
      <c r="A6182">
        <v>323</v>
      </c>
      <c r="B6182">
        <v>20240601</v>
      </c>
      <c r="C6182">
        <v>7.3</v>
      </c>
      <c r="D6182">
        <v>13.9</v>
      </c>
      <c r="E6182">
        <v>380</v>
      </c>
      <c r="F6182">
        <v>0.3</v>
      </c>
      <c r="G6182">
        <v>1020</v>
      </c>
      <c r="H6182">
        <v>92</v>
      </c>
      <c r="I6182" s="101" t="s">
        <v>34</v>
      </c>
      <c r="J6182" s="1">
        <f>DATEVALUE(RIGHT(jaar_zip[[#This Row],[YYYYMMDD]],2)&amp;"-"&amp;MID(jaar_zip[[#This Row],[YYYYMMDD]],5,2)&amp;"-"&amp;LEFT(jaar_zip[[#This Row],[YYYYMMDD]],4))</f>
        <v>45444</v>
      </c>
      <c r="K6182" s="101" t="str">
        <f>IF(AND(VALUE(MONTH(jaar_zip[[#This Row],[Datum]]))=1,VALUE(WEEKNUM(jaar_zip[[#This Row],[Datum]],21))&gt;51),RIGHT(YEAR(jaar_zip[[#This Row],[Datum]])-1,2),RIGHT(YEAR(jaar_zip[[#This Row],[Datum]]),2))&amp;"-"&amp; TEXT(WEEKNUM(jaar_zip[[#This Row],[Datum]],21),"00")</f>
        <v>24-22</v>
      </c>
      <c r="L6182" s="101">
        <f>MONTH(jaar_zip[[#This Row],[Datum]])</f>
        <v>6</v>
      </c>
      <c r="M6182" s="101">
        <f>IF(ISNUMBER(jaar_zip[[#This Row],[etmaaltemperatuur]]),IF(jaar_zip[[#This Row],[etmaaltemperatuur]]&lt;stookgrens,stookgrens-jaar_zip[[#This Row],[etmaaltemperatuur]],0),"")</f>
        <v>4.0999999999999996</v>
      </c>
      <c r="N6182" s="101">
        <f>IF(ISNUMBER(jaar_zip[[#This Row],[graaddagen]]),IF(OR(MONTH(jaar_zip[[#This Row],[Datum]])=1,MONTH(jaar_zip[[#This Row],[Datum]])=2,MONTH(jaar_zip[[#This Row],[Datum]])=11,MONTH(jaar_zip[[#This Row],[Datum]])=12),1.1,IF(OR(MONTH(jaar_zip[[#This Row],[Datum]])=3,MONTH(jaar_zip[[#This Row],[Datum]])=10),1,0.8))*jaar_zip[[#This Row],[graaddagen]],"")</f>
        <v>3.28</v>
      </c>
      <c r="O6182" s="101">
        <f>IF(ISNUMBER(jaar_zip[[#This Row],[etmaaltemperatuur]]),IF(jaar_zip[[#This Row],[etmaaltemperatuur]]&gt;stookgrens,jaar_zip[[#This Row],[etmaaltemperatuur]]-stookgrens,0),"")</f>
        <v>0</v>
      </c>
    </row>
    <row r="6183" spans="1:15" x14ac:dyDescent="0.25">
      <c r="A6183">
        <v>323</v>
      </c>
      <c r="B6183">
        <v>20240602</v>
      </c>
      <c r="C6183">
        <v>5.3</v>
      </c>
      <c r="D6183">
        <v>13.4</v>
      </c>
      <c r="E6183">
        <v>1661</v>
      </c>
      <c r="F6183">
        <v>0</v>
      </c>
      <c r="G6183">
        <v>1024.3</v>
      </c>
      <c r="H6183">
        <v>77</v>
      </c>
      <c r="I6183" s="101" t="s">
        <v>34</v>
      </c>
      <c r="J6183" s="1">
        <f>DATEVALUE(RIGHT(jaar_zip[[#This Row],[YYYYMMDD]],2)&amp;"-"&amp;MID(jaar_zip[[#This Row],[YYYYMMDD]],5,2)&amp;"-"&amp;LEFT(jaar_zip[[#This Row],[YYYYMMDD]],4))</f>
        <v>45445</v>
      </c>
      <c r="K6183" s="101" t="str">
        <f>IF(AND(VALUE(MONTH(jaar_zip[[#This Row],[Datum]]))=1,VALUE(WEEKNUM(jaar_zip[[#This Row],[Datum]],21))&gt;51),RIGHT(YEAR(jaar_zip[[#This Row],[Datum]])-1,2),RIGHT(YEAR(jaar_zip[[#This Row],[Datum]]),2))&amp;"-"&amp; TEXT(WEEKNUM(jaar_zip[[#This Row],[Datum]],21),"00")</f>
        <v>24-22</v>
      </c>
      <c r="L6183" s="101">
        <f>MONTH(jaar_zip[[#This Row],[Datum]])</f>
        <v>6</v>
      </c>
      <c r="M6183" s="101">
        <f>IF(ISNUMBER(jaar_zip[[#This Row],[etmaaltemperatuur]]),IF(jaar_zip[[#This Row],[etmaaltemperatuur]]&lt;stookgrens,stookgrens-jaar_zip[[#This Row],[etmaaltemperatuur]],0),"")</f>
        <v>4.5999999999999996</v>
      </c>
      <c r="N6183" s="101">
        <f>IF(ISNUMBER(jaar_zip[[#This Row],[graaddagen]]),IF(OR(MONTH(jaar_zip[[#This Row],[Datum]])=1,MONTH(jaar_zip[[#This Row],[Datum]])=2,MONTH(jaar_zip[[#This Row],[Datum]])=11,MONTH(jaar_zip[[#This Row],[Datum]])=12),1.1,IF(OR(MONTH(jaar_zip[[#This Row],[Datum]])=3,MONTH(jaar_zip[[#This Row],[Datum]])=10),1,0.8))*jaar_zip[[#This Row],[graaddagen]],"")</f>
        <v>3.6799999999999997</v>
      </c>
      <c r="O6183" s="101">
        <f>IF(ISNUMBER(jaar_zip[[#This Row],[etmaaltemperatuur]]),IF(jaar_zip[[#This Row],[etmaaltemperatuur]]&gt;stookgrens,jaar_zip[[#This Row],[etmaaltemperatuur]]-stookgrens,0),"")</f>
        <v>0</v>
      </c>
    </row>
    <row r="6184" spans="1:15" x14ac:dyDescent="0.25">
      <c r="A6184">
        <v>323</v>
      </c>
      <c r="B6184">
        <v>20240603</v>
      </c>
      <c r="C6184">
        <v>1.8</v>
      </c>
      <c r="D6184">
        <v>13.9</v>
      </c>
      <c r="E6184">
        <v>1758</v>
      </c>
      <c r="F6184">
        <v>0</v>
      </c>
      <c r="G6184">
        <v>1020.5</v>
      </c>
      <c r="H6184">
        <v>86</v>
      </c>
      <c r="I6184" s="101" t="s">
        <v>34</v>
      </c>
      <c r="J6184" s="1">
        <f>DATEVALUE(RIGHT(jaar_zip[[#This Row],[YYYYMMDD]],2)&amp;"-"&amp;MID(jaar_zip[[#This Row],[YYYYMMDD]],5,2)&amp;"-"&amp;LEFT(jaar_zip[[#This Row],[YYYYMMDD]],4))</f>
        <v>45446</v>
      </c>
      <c r="K6184" s="101" t="str">
        <f>IF(AND(VALUE(MONTH(jaar_zip[[#This Row],[Datum]]))=1,VALUE(WEEKNUM(jaar_zip[[#This Row],[Datum]],21))&gt;51),RIGHT(YEAR(jaar_zip[[#This Row],[Datum]])-1,2),RIGHT(YEAR(jaar_zip[[#This Row],[Datum]]),2))&amp;"-"&amp; TEXT(WEEKNUM(jaar_zip[[#This Row],[Datum]],21),"00")</f>
        <v>24-23</v>
      </c>
      <c r="L6184" s="101">
        <f>MONTH(jaar_zip[[#This Row],[Datum]])</f>
        <v>6</v>
      </c>
      <c r="M6184" s="101">
        <f>IF(ISNUMBER(jaar_zip[[#This Row],[etmaaltemperatuur]]),IF(jaar_zip[[#This Row],[etmaaltemperatuur]]&lt;stookgrens,stookgrens-jaar_zip[[#This Row],[etmaaltemperatuur]],0),"")</f>
        <v>4.0999999999999996</v>
      </c>
      <c r="N6184" s="101">
        <f>IF(ISNUMBER(jaar_zip[[#This Row],[graaddagen]]),IF(OR(MONTH(jaar_zip[[#This Row],[Datum]])=1,MONTH(jaar_zip[[#This Row],[Datum]])=2,MONTH(jaar_zip[[#This Row],[Datum]])=11,MONTH(jaar_zip[[#This Row],[Datum]])=12),1.1,IF(OR(MONTH(jaar_zip[[#This Row],[Datum]])=3,MONTH(jaar_zip[[#This Row],[Datum]])=10),1,0.8))*jaar_zip[[#This Row],[graaddagen]],"")</f>
        <v>3.28</v>
      </c>
      <c r="O6184" s="101">
        <f>IF(ISNUMBER(jaar_zip[[#This Row],[etmaaltemperatuur]]),IF(jaar_zip[[#This Row],[etmaaltemperatuur]]&gt;stookgrens,jaar_zip[[#This Row],[etmaaltemperatuur]]-stookgrens,0),"")</f>
        <v>0</v>
      </c>
    </row>
    <row r="6185" spans="1:15" x14ac:dyDescent="0.25">
      <c r="A6185">
        <v>323</v>
      </c>
      <c r="B6185">
        <v>20240604</v>
      </c>
      <c r="C6185">
        <v>4.5</v>
      </c>
      <c r="D6185">
        <v>16.899999999999999</v>
      </c>
      <c r="E6185">
        <v>1640</v>
      </c>
      <c r="F6185">
        <v>1.4</v>
      </c>
      <c r="G6185">
        <v>1011.9</v>
      </c>
      <c r="H6185">
        <v>80</v>
      </c>
      <c r="I6185" s="101" t="s">
        <v>34</v>
      </c>
      <c r="J6185" s="1">
        <f>DATEVALUE(RIGHT(jaar_zip[[#This Row],[YYYYMMDD]],2)&amp;"-"&amp;MID(jaar_zip[[#This Row],[YYYYMMDD]],5,2)&amp;"-"&amp;LEFT(jaar_zip[[#This Row],[YYYYMMDD]],4))</f>
        <v>45447</v>
      </c>
      <c r="K6185" s="101" t="str">
        <f>IF(AND(VALUE(MONTH(jaar_zip[[#This Row],[Datum]]))=1,VALUE(WEEKNUM(jaar_zip[[#This Row],[Datum]],21))&gt;51),RIGHT(YEAR(jaar_zip[[#This Row],[Datum]])-1,2),RIGHT(YEAR(jaar_zip[[#This Row],[Datum]]),2))&amp;"-"&amp; TEXT(WEEKNUM(jaar_zip[[#This Row],[Datum]],21),"00")</f>
        <v>24-23</v>
      </c>
      <c r="L6185" s="101">
        <f>MONTH(jaar_zip[[#This Row],[Datum]])</f>
        <v>6</v>
      </c>
      <c r="M6185" s="101">
        <f>IF(ISNUMBER(jaar_zip[[#This Row],[etmaaltemperatuur]]),IF(jaar_zip[[#This Row],[etmaaltemperatuur]]&lt;stookgrens,stookgrens-jaar_zip[[#This Row],[etmaaltemperatuur]],0),"")</f>
        <v>1.1000000000000014</v>
      </c>
      <c r="N6185" s="101">
        <f>IF(ISNUMBER(jaar_zip[[#This Row],[graaddagen]]),IF(OR(MONTH(jaar_zip[[#This Row],[Datum]])=1,MONTH(jaar_zip[[#This Row],[Datum]])=2,MONTH(jaar_zip[[#This Row],[Datum]])=11,MONTH(jaar_zip[[#This Row],[Datum]])=12),1.1,IF(OR(MONTH(jaar_zip[[#This Row],[Datum]])=3,MONTH(jaar_zip[[#This Row],[Datum]])=10),1,0.8))*jaar_zip[[#This Row],[graaddagen]],"")</f>
        <v>0.88000000000000123</v>
      </c>
      <c r="O6185" s="101">
        <f>IF(ISNUMBER(jaar_zip[[#This Row],[etmaaltemperatuur]]),IF(jaar_zip[[#This Row],[etmaaltemperatuur]]&gt;stookgrens,jaar_zip[[#This Row],[etmaaltemperatuur]]-stookgrens,0),"")</f>
        <v>0</v>
      </c>
    </row>
    <row r="6186" spans="1:15" x14ac:dyDescent="0.25">
      <c r="A6186">
        <v>323</v>
      </c>
      <c r="B6186">
        <v>20240605</v>
      </c>
      <c r="C6186">
        <v>3.8</v>
      </c>
      <c r="D6186">
        <v>13</v>
      </c>
      <c r="E6186">
        <v>2886</v>
      </c>
      <c r="F6186">
        <v>0.4</v>
      </c>
      <c r="G6186">
        <v>1013.9</v>
      </c>
      <c r="H6186">
        <v>70</v>
      </c>
      <c r="I6186" s="101" t="s">
        <v>34</v>
      </c>
      <c r="J6186" s="1">
        <f>DATEVALUE(RIGHT(jaar_zip[[#This Row],[YYYYMMDD]],2)&amp;"-"&amp;MID(jaar_zip[[#This Row],[YYYYMMDD]],5,2)&amp;"-"&amp;LEFT(jaar_zip[[#This Row],[YYYYMMDD]],4))</f>
        <v>45448</v>
      </c>
      <c r="K6186" s="101" t="str">
        <f>IF(AND(VALUE(MONTH(jaar_zip[[#This Row],[Datum]]))=1,VALUE(WEEKNUM(jaar_zip[[#This Row],[Datum]],21))&gt;51),RIGHT(YEAR(jaar_zip[[#This Row],[Datum]])-1,2),RIGHT(YEAR(jaar_zip[[#This Row],[Datum]]),2))&amp;"-"&amp; TEXT(WEEKNUM(jaar_zip[[#This Row],[Datum]],21),"00")</f>
        <v>24-23</v>
      </c>
      <c r="L6186" s="101">
        <f>MONTH(jaar_zip[[#This Row],[Datum]])</f>
        <v>6</v>
      </c>
      <c r="M6186" s="101">
        <f>IF(ISNUMBER(jaar_zip[[#This Row],[etmaaltemperatuur]]),IF(jaar_zip[[#This Row],[etmaaltemperatuur]]&lt;stookgrens,stookgrens-jaar_zip[[#This Row],[etmaaltemperatuur]],0),"")</f>
        <v>5</v>
      </c>
      <c r="N6186" s="101">
        <f>IF(ISNUMBER(jaar_zip[[#This Row],[graaddagen]]),IF(OR(MONTH(jaar_zip[[#This Row],[Datum]])=1,MONTH(jaar_zip[[#This Row],[Datum]])=2,MONTH(jaar_zip[[#This Row],[Datum]])=11,MONTH(jaar_zip[[#This Row],[Datum]])=12),1.1,IF(OR(MONTH(jaar_zip[[#This Row],[Datum]])=3,MONTH(jaar_zip[[#This Row],[Datum]])=10),1,0.8))*jaar_zip[[#This Row],[graaddagen]],"")</f>
        <v>4</v>
      </c>
      <c r="O6186" s="101">
        <f>IF(ISNUMBER(jaar_zip[[#This Row],[etmaaltemperatuur]]),IF(jaar_zip[[#This Row],[etmaaltemperatuur]]&gt;stookgrens,jaar_zip[[#This Row],[etmaaltemperatuur]]-stookgrens,0),"")</f>
        <v>0</v>
      </c>
    </row>
    <row r="6187" spans="1:15" x14ac:dyDescent="0.25">
      <c r="A6187">
        <v>323</v>
      </c>
      <c r="B6187">
        <v>20240606</v>
      </c>
      <c r="C6187">
        <v>3</v>
      </c>
      <c r="D6187">
        <v>13.3</v>
      </c>
      <c r="E6187">
        <v>2376</v>
      </c>
      <c r="F6187">
        <v>0</v>
      </c>
      <c r="G6187">
        <v>1017.4</v>
      </c>
      <c r="H6187">
        <v>74</v>
      </c>
      <c r="I6187" s="101" t="s">
        <v>34</v>
      </c>
      <c r="J6187" s="1">
        <f>DATEVALUE(RIGHT(jaar_zip[[#This Row],[YYYYMMDD]],2)&amp;"-"&amp;MID(jaar_zip[[#This Row],[YYYYMMDD]],5,2)&amp;"-"&amp;LEFT(jaar_zip[[#This Row],[YYYYMMDD]],4))</f>
        <v>45449</v>
      </c>
      <c r="K6187" s="101" t="str">
        <f>IF(AND(VALUE(MONTH(jaar_zip[[#This Row],[Datum]]))=1,VALUE(WEEKNUM(jaar_zip[[#This Row],[Datum]],21))&gt;51),RIGHT(YEAR(jaar_zip[[#This Row],[Datum]])-1,2),RIGHT(YEAR(jaar_zip[[#This Row],[Datum]]),2))&amp;"-"&amp; TEXT(WEEKNUM(jaar_zip[[#This Row],[Datum]],21),"00")</f>
        <v>24-23</v>
      </c>
      <c r="L6187" s="101">
        <f>MONTH(jaar_zip[[#This Row],[Datum]])</f>
        <v>6</v>
      </c>
      <c r="M6187" s="101">
        <f>IF(ISNUMBER(jaar_zip[[#This Row],[etmaaltemperatuur]]),IF(jaar_zip[[#This Row],[etmaaltemperatuur]]&lt;stookgrens,stookgrens-jaar_zip[[#This Row],[etmaaltemperatuur]],0),"")</f>
        <v>4.6999999999999993</v>
      </c>
      <c r="N6187" s="101">
        <f>IF(ISNUMBER(jaar_zip[[#This Row],[graaddagen]]),IF(OR(MONTH(jaar_zip[[#This Row],[Datum]])=1,MONTH(jaar_zip[[#This Row],[Datum]])=2,MONTH(jaar_zip[[#This Row],[Datum]])=11,MONTH(jaar_zip[[#This Row],[Datum]])=12),1.1,IF(OR(MONTH(jaar_zip[[#This Row],[Datum]])=3,MONTH(jaar_zip[[#This Row],[Datum]])=10),1,0.8))*jaar_zip[[#This Row],[graaddagen]],"")</f>
        <v>3.76</v>
      </c>
      <c r="O6187" s="101">
        <f>IF(ISNUMBER(jaar_zip[[#This Row],[etmaaltemperatuur]]),IF(jaar_zip[[#This Row],[etmaaltemperatuur]]&gt;stookgrens,jaar_zip[[#This Row],[etmaaltemperatuur]]-stookgrens,0),"")</f>
        <v>0</v>
      </c>
    </row>
    <row r="6188" spans="1:15" x14ac:dyDescent="0.25">
      <c r="A6188">
        <v>323</v>
      </c>
      <c r="B6188">
        <v>20240607</v>
      </c>
      <c r="C6188">
        <v>4</v>
      </c>
      <c r="D6188">
        <v>14.8</v>
      </c>
      <c r="E6188">
        <v>2816</v>
      </c>
      <c r="F6188">
        <v>0</v>
      </c>
      <c r="G6188">
        <v>1018.2</v>
      </c>
      <c r="H6188">
        <v>70</v>
      </c>
      <c r="I6188" s="101" t="s">
        <v>34</v>
      </c>
      <c r="J6188" s="1">
        <f>DATEVALUE(RIGHT(jaar_zip[[#This Row],[YYYYMMDD]],2)&amp;"-"&amp;MID(jaar_zip[[#This Row],[YYYYMMDD]],5,2)&amp;"-"&amp;LEFT(jaar_zip[[#This Row],[YYYYMMDD]],4))</f>
        <v>45450</v>
      </c>
      <c r="K6188" s="101" t="str">
        <f>IF(AND(VALUE(MONTH(jaar_zip[[#This Row],[Datum]]))=1,VALUE(WEEKNUM(jaar_zip[[#This Row],[Datum]],21))&gt;51),RIGHT(YEAR(jaar_zip[[#This Row],[Datum]])-1,2),RIGHT(YEAR(jaar_zip[[#This Row],[Datum]]),2))&amp;"-"&amp; TEXT(WEEKNUM(jaar_zip[[#This Row],[Datum]],21),"00")</f>
        <v>24-23</v>
      </c>
      <c r="L6188" s="101">
        <f>MONTH(jaar_zip[[#This Row],[Datum]])</f>
        <v>6</v>
      </c>
      <c r="M6188" s="101">
        <f>IF(ISNUMBER(jaar_zip[[#This Row],[etmaaltemperatuur]]),IF(jaar_zip[[#This Row],[etmaaltemperatuur]]&lt;stookgrens,stookgrens-jaar_zip[[#This Row],[etmaaltemperatuur]],0),"")</f>
        <v>3.1999999999999993</v>
      </c>
      <c r="N6188" s="101">
        <f>IF(ISNUMBER(jaar_zip[[#This Row],[graaddagen]]),IF(OR(MONTH(jaar_zip[[#This Row],[Datum]])=1,MONTH(jaar_zip[[#This Row],[Datum]])=2,MONTH(jaar_zip[[#This Row],[Datum]])=11,MONTH(jaar_zip[[#This Row],[Datum]])=12),1.1,IF(OR(MONTH(jaar_zip[[#This Row],[Datum]])=3,MONTH(jaar_zip[[#This Row],[Datum]])=10),1,0.8))*jaar_zip[[#This Row],[graaddagen]],"")</f>
        <v>2.5599999999999996</v>
      </c>
      <c r="O6188" s="101">
        <f>IF(ISNUMBER(jaar_zip[[#This Row],[etmaaltemperatuur]]),IF(jaar_zip[[#This Row],[etmaaltemperatuur]]&gt;stookgrens,jaar_zip[[#This Row],[etmaaltemperatuur]]-stookgrens,0),"")</f>
        <v>0</v>
      </c>
    </row>
    <row r="6189" spans="1:15" x14ac:dyDescent="0.25">
      <c r="A6189">
        <v>323</v>
      </c>
      <c r="B6189">
        <v>20240608</v>
      </c>
      <c r="C6189">
        <v>4.8</v>
      </c>
      <c r="D6189">
        <v>13.8</v>
      </c>
      <c r="E6189">
        <v>2360</v>
      </c>
      <c r="F6189">
        <v>0</v>
      </c>
      <c r="G6189">
        <v>1013.1</v>
      </c>
      <c r="H6189">
        <v>79</v>
      </c>
      <c r="I6189" s="101" t="s">
        <v>34</v>
      </c>
      <c r="J6189" s="1">
        <f>DATEVALUE(RIGHT(jaar_zip[[#This Row],[YYYYMMDD]],2)&amp;"-"&amp;MID(jaar_zip[[#This Row],[YYYYMMDD]],5,2)&amp;"-"&amp;LEFT(jaar_zip[[#This Row],[YYYYMMDD]],4))</f>
        <v>45451</v>
      </c>
      <c r="K6189" s="101" t="str">
        <f>IF(AND(VALUE(MONTH(jaar_zip[[#This Row],[Datum]]))=1,VALUE(WEEKNUM(jaar_zip[[#This Row],[Datum]],21))&gt;51),RIGHT(YEAR(jaar_zip[[#This Row],[Datum]])-1,2),RIGHT(YEAR(jaar_zip[[#This Row],[Datum]]),2))&amp;"-"&amp; TEXT(WEEKNUM(jaar_zip[[#This Row],[Datum]],21),"00")</f>
        <v>24-23</v>
      </c>
      <c r="L6189" s="101">
        <f>MONTH(jaar_zip[[#This Row],[Datum]])</f>
        <v>6</v>
      </c>
      <c r="M6189" s="101">
        <f>IF(ISNUMBER(jaar_zip[[#This Row],[etmaaltemperatuur]]),IF(jaar_zip[[#This Row],[etmaaltemperatuur]]&lt;stookgrens,stookgrens-jaar_zip[[#This Row],[etmaaltemperatuur]],0),"")</f>
        <v>4.1999999999999993</v>
      </c>
      <c r="N6189" s="101">
        <f>IF(ISNUMBER(jaar_zip[[#This Row],[graaddagen]]),IF(OR(MONTH(jaar_zip[[#This Row],[Datum]])=1,MONTH(jaar_zip[[#This Row],[Datum]])=2,MONTH(jaar_zip[[#This Row],[Datum]])=11,MONTH(jaar_zip[[#This Row],[Datum]])=12),1.1,IF(OR(MONTH(jaar_zip[[#This Row],[Datum]])=3,MONTH(jaar_zip[[#This Row],[Datum]])=10),1,0.8))*jaar_zip[[#This Row],[graaddagen]],"")</f>
        <v>3.3599999999999994</v>
      </c>
      <c r="O6189" s="101">
        <f>IF(ISNUMBER(jaar_zip[[#This Row],[etmaaltemperatuur]]),IF(jaar_zip[[#This Row],[etmaaltemperatuur]]&gt;stookgrens,jaar_zip[[#This Row],[etmaaltemperatuur]]-stookgrens,0),"")</f>
        <v>0</v>
      </c>
    </row>
    <row r="6190" spans="1:15" x14ac:dyDescent="0.25">
      <c r="A6190">
        <v>323</v>
      </c>
      <c r="B6190">
        <v>20240609</v>
      </c>
      <c r="C6190">
        <v>4.2</v>
      </c>
      <c r="D6190">
        <v>13.6</v>
      </c>
      <c r="E6190">
        <v>2576</v>
      </c>
      <c r="F6190">
        <v>-0.1</v>
      </c>
      <c r="G6190">
        <v>1011.4</v>
      </c>
      <c r="H6190">
        <v>70</v>
      </c>
      <c r="I6190" s="101" t="s">
        <v>34</v>
      </c>
      <c r="J6190" s="1">
        <f>DATEVALUE(RIGHT(jaar_zip[[#This Row],[YYYYMMDD]],2)&amp;"-"&amp;MID(jaar_zip[[#This Row],[YYYYMMDD]],5,2)&amp;"-"&amp;LEFT(jaar_zip[[#This Row],[YYYYMMDD]],4))</f>
        <v>45452</v>
      </c>
      <c r="K6190" s="101" t="str">
        <f>IF(AND(VALUE(MONTH(jaar_zip[[#This Row],[Datum]]))=1,VALUE(WEEKNUM(jaar_zip[[#This Row],[Datum]],21))&gt;51),RIGHT(YEAR(jaar_zip[[#This Row],[Datum]])-1,2),RIGHT(YEAR(jaar_zip[[#This Row],[Datum]]),2))&amp;"-"&amp; TEXT(WEEKNUM(jaar_zip[[#This Row],[Datum]],21),"00")</f>
        <v>24-23</v>
      </c>
      <c r="L6190" s="101">
        <f>MONTH(jaar_zip[[#This Row],[Datum]])</f>
        <v>6</v>
      </c>
      <c r="M6190" s="101">
        <f>IF(ISNUMBER(jaar_zip[[#This Row],[etmaaltemperatuur]]),IF(jaar_zip[[#This Row],[etmaaltemperatuur]]&lt;stookgrens,stookgrens-jaar_zip[[#This Row],[etmaaltemperatuur]],0),"")</f>
        <v>4.4000000000000004</v>
      </c>
      <c r="N6190" s="101">
        <f>IF(ISNUMBER(jaar_zip[[#This Row],[graaddagen]]),IF(OR(MONTH(jaar_zip[[#This Row],[Datum]])=1,MONTH(jaar_zip[[#This Row],[Datum]])=2,MONTH(jaar_zip[[#This Row],[Datum]])=11,MONTH(jaar_zip[[#This Row],[Datum]])=12),1.1,IF(OR(MONTH(jaar_zip[[#This Row],[Datum]])=3,MONTH(jaar_zip[[#This Row],[Datum]])=10),1,0.8))*jaar_zip[[#This Row],[graaddagen]],"")</f>
        <v>3.5200000000000005</v>
      </c>
      <c r="O6190" s="101">
        <f>IF(ISNUMBER(jaar_zip[[#This Row],[etmaaltemperatuur]]),IF(jaar_zip[[#This Row],[etmaaltemperatuur]]&gt;stookgrens,jaar_zip[[#This Row],[etmaaltemperatuur]]-stookgrens,0),"")</f>
        <v>0</v>
      </c>
    </row>
    <row r="6191" spans="1:15" x14ac:dyDescent="0.25">
      <c r="A6191">
        <v>323</v>
      </c>
      <c r="B6191">
        <v>20240610</v>
      </c>
      <c r="C6191">
        <v>7.1</v>
      </c>
      <c r="D6191">
        <v>11.7</v>
      </c>
      <c r="E6191">
        <v>1187</v>
      </c>
      <c r="F6191">
        <v>18</v>
      </c>
      <c r="G6191">
        <v>1007.8</v>
      </c>
      <c r="H6191">
        <v>87</v>
      </c>
      <c r="I6191" s="101" t="s">
        <v>34</v>
      </c>
      <c r="J6191" s="1">
        <f>DATEVALUE(RIGHT(jaar_zip[[#This Row],[YYYYMMDD]],2)&amp;"-"&amp;MID(jaar_zip[[#This Row],[YYYYMMDD]],5,2)&amp;"-"&amp;LEFT(jaar_zip[[#This Row],[YYYYMMDD]],4))</f>
        <v>45453</v>
      </c>
      <c r="K6191" s="101" t="str">
        <f>IF(AND(VALUE(MONTH(jaar_zip[[#This Row],[Datum]]))=1,VALUE(WEEKNUM(jaar_zip[[#This Row],[Datum]],21))&gt;51),RIGHT(YEAR(jaar_zip[[#This Row],[Datum]])-1,2),RIGHT(YEAR(jaar_zip[[#This Row],[Datum]]),2))&amp;"-"&amp; TEXT(WEEKNUM(jaar_zip[[#This Row],[Datum]],21),"00")</f>
        <v>24-24</v>
      </c>
      <c r="L6191" s="101">
        <f>MONTH(jaar_zip[[#This Row],[Datum]])</f>
        <v>6</v>
      </c>
      <c r="M6191" s="101">
        <f>IF(ISNUMBER(jaar_zip[[#This Row],[etmaaltemperatuur]]),IF(jaar_zip[[#This Row],[etmaaltemperatuur]]&lt;stookgrens,stookgrens-jaar_zip[[#This Row],[etmaaltemperatuur]],0),"")</f>
        <v>6.3000000000000007</v>
      </c>
      <c r="N6191" s="101">
        <f>IF(ISNUMBER(jaar_zip[[#This Row],[graaddagen]]),IF(OR(MONTH(jaar_zip[[#This Row],[Datum]])=1,MONTH(jaar_zip[[#This Row],[Datum]])=2,MONTH(jaar_zip[[#This Row],[Datum]])=11,MONTH(jaar_zip[[#This Row],[Datum]])=12),1.1,IF(OR(MONTH(jaar_zip[[#This Row],[Datum]])=3,MONTH(jaar_zip[[#This Row],[Datum]])=10),1,0.8))*jaar_zip[[#This Row],[graaddagen]],"")</f>
        <v>5.0400000000000009</v>
      </c>
      <c r="O6191" s="101">
        <f>IF(ISNUMBER(jaar_zip[[#This Row],[etmaaltemperatuur]]),IF(jaar_zip[[#This Row],[etmaaltemperatuur]]&gt;stookgrens,jaar_zip[[#This Row],[etmaaltemperatuur]]-stookgrens,0),"")</f>
        <v>0</v>
      </c>
    </row>
    <row r="6192" spans="1:15" x14ac:dyDescent="0.25">
      <c r="A6192">
        <v>323</v>
      </c>
      <c r="B6192">
        <v>20240611</v>
      </c>
      <c r="C6192">
        <v>4.0999999999999996</v>
      </c>
      <c r="D6192">
        <v>11.3</v>
      </c>
      <c r="E6192">
        <v>2002</v>
      </c>
      <c r="F6192">
        <v>3.7</v>
      </c>
      <c r="G6192">
        <v>1017.1</v>
      </c>
      <c r="H6192">
        <v>81</v>
      </c>
      <c r="I6192" s="101" t="s">
        <v>34</v>
      </c>
      <c r="J6192" s="1">
        <f>DATEVALUE(RIGHT(jaar_zip[[#This Row],[YYYYMMDD]],2)&amp;"-"&amp;MID(jaar_zip[[#This Row],[YYYYMMDD]],5,2)&amp;"-"&amp;LEFT(jaar_zip[[#This Row],[YYYYMMDD]],4))</f>
        <v>45454</v>
      </c>
      <c r="K6192" s="101" t="str">
        <f>IF(AND(VALUE(MONTH(jaar_zip[[#This Row],[Datum]]))=1,VALUE(WEEKNUM(jaar_zip[[#This Row],[Datum]],21))&gt;51),RIGHT(YEAR(jaar_zip[[#This Row],[Datum]])-1,2),RIGHT(YEAR(jaar_zip[[#This Row],[Datum]]),2))&amp;"-"&amp; TEXT(WEEKNUM(jaar_zip[[#This Row],[Datum]],21),"00")</f>
        <v>24-24</v>
      </c>
      <c r="L6192" s="101">
        <f>MONTH(jaar_zip[[#This Row],[Datum]])</f>
        <v>6</v>
      </c>
      <c r="M6192" s="101">
        <f>IF(ISNUMBER(jaar_zip[[#This Row],[etmaaltemperatuur]]),IF(jaar_zip[[#This Row],[etmaaltemperatuur]]&lt;stookgrens,stookgrens-jaar_zip[[#This Row],[etmaaltemperatuur]],0),"")</f>
        <v>6.6999999999999993</v>
      </c>
      <c r="N6192" s="101">
        <f>IF(ISNUMBER(jaar_zip[[#This Row],[graaddagen]]),IF(OR(MONTH(jaar_zip[[#This Row],[Datum]])=1,MONTH(jaar_zip[[#This Row],[Datum]])=2,MONTH(jaar_zip[[#This Row],[Datum]])=11,MONTH(jaar_zip[[#This Row],[Datum]])=12),1.1,IF(OR(MONTH(jaar_zip[[#This Row],[Datum]])=3,MONTH(jaar_zip[[#This Row],[Datum]])=10),1,0.8))*jaar_zip[[#This Row],[graaddagen]],"")</f>
        <v>5.3599999999999994</v>
      </c>
      <c r="O6192" s="101">
        <f>IF(ISNUMBER(jaar_zip[[#This Row],[etmaaltemperatuur]]),IF(jaar_zip[[#This Row],[etmaaltemperatuur]]&gt;stookgrens,jaar_zip[[#This Row],[etmaaltemperatuur]]-stookgrens,0),"")</f>
        <v>0</v>
      </c>
    </row>
    <row r="6193" spans="1:15" x14ac:dyDescent="0.25">
      <c r="A6193">
        <v>323</v>
      </c>
      <c r="B6193">
        <v>20240612</v>
      </c>
      <c r="C6193">
        <v>3.4</v>
      </c>
      <c r="D6193">
        <v>12.1</v>
      </c>
      <c r="E6193">
        <v>2195</v>
      </c>
      <c r="F6193">
        <v>0</v>
      </c>
      <c r="G6193">
        <v>1020.5</v>
      </c>
      <c r="H6193">
        <v>73</v>
      </c>
      <c r="I6193" s="101" t="s">
        <v>34</v>
      </c>
      <c r="J6193" s="1">
        <f>DATEVALUE(RIGHT(jaar_zip[[#This Row],[YYYYMMDD]],2)&amp;"-"&amp;MID(jaar_zip[[#This Row],[YYYYMMDD]],5,2)&amp;"-"&amp;LEFT(jaar_zip[[#This Row],[YYYYMMDD]],4))</f>
        <v>45455</v>
      </c>
      <c r="K6193" s="101" t="str">
        <f>IF(AND(VALUE(MONTH(jaar_zip[[#This Row],[Datum]]))=1,VALUE(WEEKNUM(jaar_zip[[#This Row],[Datum]],21))&gt;51),RIGHT(YEAR(jaar_zip[[#This Row],[Datum]])-1,2),RIGHT(YEAR(jaar_zip[[#This Row],[Datum]]),2))&amp;"-"&amp; TEXT(WEEKNUM(jaar_zip[[#This Row],[Datum]],21),"00")</f>
        <v>24-24</v>
      </c>
      <c r="L6193" s="101">
        <f>MONTH(jaar_zip[[#This Row],[Datum]])</f>
        <v>6</v>
      </c>
      <c r="M6193" s="101">
        <f>IF(ISNUMBER(jaar_zip[[#This Row],[etmaaltemperatuur]]),IF(jaar_zip[[#This Row],[etmaaltemperatuur]]&lt;stookgrens,stookgrens-jaar_zip[[#This Row],[etmaaltemperatuur]],0),"")</f>
        <v>5.9</v>
      </c>
      <c r="N6193" s="101">
        <f>IF(ISNUMBER(jaar_zip[[#This Row],[graaddagen]]),IF(OR(MONTH(jaar_zip[[#This Row],[Datum]])=1,MONTH(jaar_zip[[#This Row],[Datum]])=2,MONTH(jaar_zip[[#This Row],[Datum]])=11,MONTH(jaar_zip[[#This Row],[Datum]])=12),1.1,IF(OR(MONTH(jaar_zip[[#This Row],[Datum]])=3,MONTH(jaar_zip[[#This Row],[Datum]])=10),1,0.8))*jaar_zip[[#This Row],[graaddagen]],"")</f>
        <v>4.7200000000000006</v>
      </c>
      <c r="O6193" s="101">
        <f>IF(ISNUMBER(jaar_zip[[#This Row],[etmaaltemperatuur]]),IF(jaar_zip[[#This Row],[etmaaltemperatuur]]&gt;stookgrens,jaar_zip[[#This Row],[etmaaltemperatuur]]-stookgrens,0),"")</f>
        <v>0</v>
      </c>
    </row>
    <row r="6194" spans="1:15" x14ac:dyDescent="0.25">
      <c r="A6194">
        <v>323</v>
      </c>
      <c r="B6194">
        <v>20240613</v>
      </c>
      <c r="C6194">
        <v>3.7</v>
      </c>
      <c r="D6194">
        <v>14.4</v>
      </c>
      <c r="E6194">
        <v>2323</v>
      </c>
      <c r="F6194">
        <v>-0.1</v>
      </c>
      <c r="G6194">
        <v>1014.7</v>
      </c>
      <c r="H6194">
        <v>67</v>
      </c>
      <c r="I6194" s="101" t="s">
        <v>34</v>
      </c>
      <c r="J6194" s="1">
        <f>DATEVALUE(RIGHT(jaar_zip[[#This Row],[YYYYMMDD]],2)&amp;"-"&amp;MID(jaar_zip[[#This Row],[YYYYMMDD]],5,2)&amp;"-"&amp;LEFT(jaar_zip[[#This Row],[YYYYMMDD]],4))</f>
        <v>45456</v>
      </c>
      <c r="K6194" s="101" t="str">
        <f>IF(AND(VALUE(MONTH(jaar_zip[[#This Row],[Datum]]))=1,VALUE(WEEKNUM(jaar_zip[[#This Row],[Datum]],21))&gt;51),RIGHT(YEAR(jaar_zip[[#This Row],[Datum]])-1,2),RIGHT(YEAR(jaar_zip[[#This Row],[Datum]]),2))&amp;"-"&amp; TEXT(WEEKNUM(jaar_zip[[#This Row],[Datum]],21),"00")</f>
        <v>24-24</v>
      </c>
      <c r="L6194" s="101">
        <f>MONTH(jaar_zip[[#This Row],[Datum]])</f>
        <v>6</v>
      </c>
      <c r="M6194" s="101">
        <f>IF(ISNUMBER(jaar_zip[[#This Row],[etmaaltemperatuur]]),IF(jaar_zip[[#This Row],[etmaaltemperatuur]]&lt;stookgrens,stookgrens-jaar_zip[[#This Row],[etmaaltemperatuur]],0),"")</f>
        <v>3.5999999999999996</v>
      </c>
      <c r="N6194" s="101">
        <f>IF(ISNUMBER(jaar_zip[[#This Row],[graaddagen]]),IF(OR(MONTH(jaar_zip[[#This Row],[Datum]])=1,MONTH(jaar_zip[[#This Row],[Datum]])=2,MONTH(jaar_zip[[#This Row],[Datum]])=11,MONTH(jaar_zip[[#This Row],[Datum]])=12),1.1,IF(OR(MONTH(jaar_zip[[#This Row],[Datum]])=3,MONTH(jaar_zip[[#This Row],[Datum]])=10),1,0.8))*jaar_zip[[#This Row],[graaddagen]],"")</f>
        <v>2.88</v>
      </c>
      <c r="O6194" s="101">
        <f>IF(ISNUMBER(jaar_zip[[#This Row],[etmaaltemperatuur]]),IF(jaar_zip[[#This Row],[etmaaltemperatuur]]&gt;stookgrens,jaar_zip[[#This Row],[etmaaltemperatuur]]-stookgrens,0),"")</f>
        <v>0</v>
      </c>
    </row>
    <row r="6195" spans="1:15" x14ac:dyDescent="0.25">
      <c r="A6195">
        <v>323</v>
      </c>
      <c r="B6195">
        <v>20240614</v>
      </c>
      <c r="C6195">
        <v>4.5</v>
      </c>
      <c r="D6195">
        <v>14.9</v>
      </c>
      <c r="E6195">
        <v>1401</v>
      </c>
      <c r="F6195">
        <v>3.1</v>
      </c>
      <c r="G6195">
        <v>1004.6</v>
      </c>
      <c r="H6195">
        <v>82</v>
      </c>
      <c r="I6195" s="101" t="s">
        <v>34</v>
      </c>
      <c r="J6195" s="1">
        <f>DATEVALUE(RIGHT(jaar_zip[[#This Row],[YYYYMMDD]],2)&amp;"-"&amp;MID(jaar_zip[[#This Row],[YYYYMMDD]],5,2)&amp;"-"&amp;LEFT(jaar_zip[[#This Row],[YYYYMMDD]],4))</f>
        <v>45457</v>
      </c>
      <c r="K6195" s="101" t="str">
        <f>IF(AND(VALUE(MONTH(jaar_zip[[#This Row],[Datum]]))=1,VALUE(WEEKNUM(jaar_zip[[#This Row],[Datum]],21))&gt;51),RIGHT(YEAR(jaar_zip[[#This Row],[Datum]])-1,2),RIGHT(YEAR(jaar_zip[[#This Row],[Datum]]),2))&amp;"-"&amp; TEXT(WEEKNUM(jaar_zip[[#This Row],[Datum]],21),"00")</f>
        <v>24-24</v>
      </c>
      <c r="L6195" s="101">
        <f>MONTH(jaar_zip[[#This Row],[Datum]])</f>
        <v>6</v>
      </c>
      <c r="M6195" s="101">
        <f>IF(ISNUMBER(jaar_zip[[#This Row],[etmaaltemperatuur]]),IF(jaar_zip[[#This Row],[etmaaltemperatuur]]&lt;stookgrens,stookgrens-jaar_zip[[#This Row],[etmaaltemperatuur]],0),"")</f>
        <v>3.0999999999999996</v>
      </c>
      <c r="N6195" s="101">
        <f>IF(ISNUMBER(jaar_zip[[#This Row],[graaddagen]]),IF(OR(MONTH(jaar_zip[[#This Row],[Datum]])=1,MONTH(jaar_zip[[#This Row],[Datum]])=2,MONTH(jaar_zip[[#This Row],[Datum]])=11,MONTH(jaar_zip[[#This Row],[Datum]])=12),1.1,IF(OR(MONTH(jaar_zip[[#This Row],[Datum]])=3,MONTH(jaar_zip[[#This Row],[Datum]])=10),1,0.8))*jaar_zip[[#This Row],[graaddagen]],"")</f>
        <v>2.48</v>
      </c>
      <c r="O6195" s="101">
        <f>IF(ISNUMBER(jaar_zip[[#This Row],[etmaaltemperatuur]]),IF(jaar_zip[[#This Row],[etmaaltemperatuur]]&gt;stookgrens,jaar_zip[[#This Row],[etmaaltemperatuur]]-stookgrens,0),"")</f>
        <v>0</v>
      </c>
    </row>
    <row r="6196" spans="1:15" x14ac:dyDescent="0.25">
      <c r="A6196">
        <v>323</v>
      </c>
      <c r="B6196">
        <v>20240615</v>
      </c>
      <c r="C6196">
        <v>6.6</v>
      </c>
      <c r="D6196">
        <v>14.1</v>
      </c>
      <c r="E6196">
        <v>1512</v>
      </c>
      <c r="F6196">
        <v>1.8</v>
      </c>
      <c r="G6196">
        <v>1002.8</v>
      </c>
      <c r="H6196">
        <v>78</v>
      </c>
      <c r="I6196" s="101" t="s">
        <v>34</v>
      </c>
      <c r="J6196" s="1">
        <f>DATEVALUE(RIGHT(jaar_zip[[#This Row],[YYYYMMDD]],2)&amp;"-"&amp;MID(jaar_zip[[#This Row],[YYYYMMDD]],5,2)&amp;"-"&amp;LEFT(jaar_zip[[#This Row],[YYYYMMDD]],4))</f>
        <v>45458</v>
      </c>
      <c r="K6196" s="101" t="str">
        <f>IF(AND(VALUE(MONTH(jaar_zip[[#This Row],[Datum]]))=1,VALUE(WEEKNUM(jaar_zip[[#This Row],[Datum]],21))&gt;51),RIGHT(YEAR(jaar_zip[[#This Row],[Datum]])-1,2),RIGHT(YEAR(jaar_zip[[#This Row],[Datum]]),2))&amp;"-"&amp; TEXT(WEEKNUM(jaar_zip[[#This Row],[Datum]],21),"00")</f>
        <v>24-24</v>
      </c>
      <c r="L6196" s="101">
        <f>MONTH(jaar_zip[[#This Row],[Datum]])</f>
        <v>6</v>
      </c>
      <c r="M6196" s="101">
        <f>IF(ISNUMBER(jaar_zip[[#This Row],[etmaaltemperatuur]]),IF(jaar_zip[[#This Row],[etmaaltemperatuur]]&lt;stookgrens,stookgrens-jaar_zip[[#This Row],[etmaaltemperatuur]],0),"")</f>
        <v>3.9000000000000004</v>
      </c>
      <c r="N6196" s="101">
        <f>IF(ISNUMBER(jaar_zip[[#This Row],[graaddagen]]),IF(OR(MONTH(jaar_zip[[#This Row],[Datum]])=1,MONTH(jaar_zip[[#This Row],[Datum]])=2,MONTH(jaar_zip[[#This Row],[Datum]])=11,MONTH(jaar_zip[[#This Row],[Datum]])=12),1.1,IF(OR(MONTH(jaar_zip[[#This Row],[Datum]])=3,MONTH(jaar_zip[[#This Row],[Datum]])=10),1,0.8))*jaar_zip[[#This Row],[graaddagen]],"")</f>
        <v>3.1200000000000006</v>
      </c>
      <c r="O6196" s="101">
        <f>IF(ISNUMBER(jaar_zip[[#This Row],[etmaaltemperatuur]]),IF(jaar_zip[[#This Row],[etmaaltemperatuur]]&gt;stookgrens,jaar_zip[[#This Row],[etmaaltemperatuur]]-stookgrens,0),"")</f>
        <v>0</v>
      </c>
    </row>
    <row r="6197" spans="1:15" x14ac:dyDescent="0.25">
      <c r="A6197">
        <v>323</v>
      </c>
      <c r="B6197">
        <v>20240616</v>
      </c>
      <c r="C6197">
        <v>5.0999999999999996</v>
      </c>
      <c r="D6197">
        <v>15</v>
      </c>
      <c r="E6197">
        <v>2072</v>
      </c>
      <c r="F6197">
        <v>4.5999999999999996</v>
      </c>
      <c r="G6197">
        <v>1005.4</v>
      </c>
      <c r="H6197">
        <v>78</v>
      </c>
      <c r="I6197" s="101" t="s">
        <v>34</v>
      </c>
      <c r="J6197" s="1">
        <f>DATEVALUE(RIGHT(jaar_zip[[#This Row],[YYYYMMDD]],2)&amp;"-"&amp;MID(jaar_zip[[#This Row],[YYYYMMDD]],5,2)&amp;"-"&amp;LEFT(jaar_zip[[#This Row],[YYYYMMDD]],4))</f>
        <v>45459</v>
      </c>
      <c r="K6197" s="101" t="str">
        <f>IF(AND(VALUE(MONTH(jaar_zip[[#This Row],[Datum]]))=1,VALUE(WEEKNUM(jaar_zip[[#This Row],[Datum]],21))&gt;51),RIGHT(YEAR(jaar_zip[[#This Row],[Datum]])-1,2),RIGHT(YEAR(jaar_zip[[#This Row],[Datum]]),2))&amp;"-"&amp; TEXT(WEEKNUM(jaar_zip[[#This Row],[Datum]],21),"00")</f>
        <v>24-24</v>
      </c>
      <c r="L6197" s="101">
        <f>MONTH(jaar_zip[[#This Row],[Datum]])</f>
        <v>6</v>
      </c>
      <c r="M6197" s="101">
        <f>IF(ISNUMBER(jaar_zip[[#This Row],[etmaaltemperatuur]]),IF(jaar_zip[[#This Row],[etmaaltemperatuur]]&lt;stookgrens,stookgrens-jaar_zip[[#This Row],[etmaaltemperatuur]],0),"")</f>
        <v>3</v>
      </c>
      <c r="N6197" s="101">
        <f>IF(ISNUMBER(jaar_zip[[#This Row],[graaddagen]]),IF(OR(MONTH(jaar_zip[[#This Row],[Datum]])=1,MONTH(jaar_zip[[#This Row],[Datum]])=2,MONTH(jaar_zip[[#This Row],[Datum]])=11,MONTH(jaar_zip[[#This Row],[Datum]])=12),1.1,IF(OR(MONTH(jaar_zip[[#This Row],[Datum]])=3,MONTH(jaar_zip[[#This Row],[Datum]])=10),1,0.8))*jaar_zip[[#This Row],[graaddagen]],"")</f>
        <v>2.4000000000000004</v>
      </c>
      <c r="O6197" s="101">
        <f>IF(ISNUMBER(jaar_zip[[#This Row],[etmaaltemperatuur]]),IF(jaar_zip[[#This Row],[etmaaltemperatuur]]&gt;stookgrens,jaar_zip[[#This Row],[etmaaltemperatuur]]-stookgrens,0),"")</f>
        <v>0</v>
      </c>
    </row>
    <row r="6198" spans="1:15" x14ac:dyDescent="0.25">
      <c r="A6198">
        <v>323</v>
      </c>
      <c r="B6198">
        <v>20240617</v>
      </c>
      <c r="C6198">
        <v>3.4</v>
      </c>
      <c r="D6198">
        <v>16.2</v>
      </c>
      <c r="E6198">
        <v>2687</v>
      </c>
      <c r="F6198">
        <v>0</v>
      </c>
      <c r="G6198">
        <v>1011.5</v>
      </c>
      <c r="H6198">
        <v>71</v>
      </c>
      <c r="I6198" s="101" t="s">
        <v>34</v>
      </c>
      <c r="J6198" s="1">
        <f>DATEVALUE(RIGHT(jaar_zip[[#This Row],[YYYYMMDD]],2)&amp;"-"&amp;MID(jaar_zip[[#This Row],[YYYYMMDD]],5,2)&amp;"-"&amp;LEFT(jaar_zip[[#This Row],[YYYYMMDD]],4))</f>
        <v>45460</v>
      </c>
      <c r="K6198" s="101" t="str">
        <f>IF(AND(VALUE(MONTH(jaar_zip[[#This Row],[Datum]]))=1,VALUE(WEEKNUM(jaar_zip[[#This Row],[Datum]],21))&gt;51),RIGHT(YEAR(jaar_zip[[#This Row],[Datum]])-1,2),RIGHT(YEAR(jaar_zip[[#This Row],[Datum]]),2))&amp;"-"&amp; TEXT(WEEKNUM(jaar_zip[[#This Row],[Datum]],21),"00")</f>
        <v>24-25</v>
      </c>
      <c r="L6198" s="101">
        <f>MONTH(jaar_zip[[#This Row],[Datum]])</f>
        <v>6</v>
      </c>
      <c r="M6198" s="101">
        <f>IF(ISNUMBER(jaar_zip[[#This Row],[etmaaltemperatuur]]),IF(jaar_zip[[#This Row],[etmaaltemperatuur]]&lt;stookgrens,stookgrens-jaar_zip[[#This Row],[etmaaltemperatuur]],0),"")</f>
        <v>1.8000000000000007</v>
      </c>
      <c r="N6198" s="101">
        <f>IF(ISNUMBER(jaar_zip[[#This Row],[graaddagen]]),IF(OR(MONTH(jaar_zip[[#This Row],[Datum]])=1,MONTH(jaar_zip[[#This Row],[Datum]])=2,MONTH(jaar_zip[[#This Row],[Datum]])=11,MONTH(jaar_zip[[#This Row],[Datum]])=12),1.1,IF(OR(MONTH(jaar_zip[[#This Row],[Datum]])=3,MONTH(jaar_zip[[#This Row],[Datum]])=10),1,0.8))*jaar_zip[[#This Row],[graaddagen]],"")</f>
        <v>1.4400000000000006</v>
      </c>
      <c r="O6198" s="101">
        <f>IF(ISNUMBER(jaar_zip[[#This Row],[etmaaltemperatuur]]),IF(jaar_zip[[#This Row],[etmaaltemperatuur]]&gt;stookgrens,jaar_zip[[#This Row],[etmaaltemperatuur]]-stookgrens,0),"")</f>
        <v>0</v>
      </c>
    </row>
    <row r="6199" spans="1:15" x14ac:dyDescent="0.25">
      <c r="A6199">
        <v>323</v>
      </c>
      <c r="B6199">
        <v>20240618</v>
      </c>
      <c r="C6199">
        <v>2.2000000000000002</v>
      </c>
      <c r="D6199">
        <v>15.6</v>
      </c>
      <c r="E6199">
        <v>657</v>
      </c>
      <c r="F6199">
        <v>5.9</v>
      </c>
      <c r="G6199">
        <v>1013.8</v>
      </c>
      <c r="H6199">
        <v>92</v>
      </c>
      <c r="I6199" s="101" t="s">
        <v>34</v>
      </c>
      <c r="J6199" s="1">
        <f>DATEVALUE(RIGHT(jaar_zip[[#This Row],[YYYYMMDD]],2)&amp;"-"&amp;MID(jaar_zip[[#This Row],[YYYYMMDD]],5,2)&amp;"-"&amp;LEFT(jaar_zip[[#This Row],[YYYYMMDD]],4))</f>
        <v>45461</v>
      </c>
      <c r="K6199" s="101" t="str">
        <f>IF(AND(VALUE(MONTH(jaar_zip[[#This Row],[Datum]]))=1,VALUE(WEEKNUM(jaar_zip[[#This Row],[Datum]],21))&gt;51),RIGHT(YEAR(jaar_zip[[#This Row],[Datum]])-1,2),RIGHT(YEAR(jaar_zip[[#This Row],[Datum]]),2))&amp;"-"&amp; TEXT(WEEKNUM(jaar_zip[[#This Row],[Datum]],21),"00")</f>
        <v>24-25</v>
      </c>
      <c r="L6199" s="101">
        <f>MONTH(jaar_zip[[#This Row],[Datum]])</f>
        <v>6</v>
      </c>
      <c r="M6199" s="101">
        <f>IF(ISNUMBER(jaar_zip[[#This Row],[etmaaltemperatuur]]),IF(jaar_zip[[#This Row],[etmaaltemperatuur]]&lt;stookgrens,stookgrens-jaar_zip[[#This Row],[etmaaltemperatuur]],0),"")</f>
        <v>2.4000000000000004</v>
      </c>
      <c r="N6199" s="101">
        <f>IF(ISNUMBER(jaar_zip[[#This Row],[graaddagen]]),IF(OR(MONTH(jaar_zip[[#This Row],[Datum]])=1,MONTH(jaar_zip[[#This Row],[Datum]])=2,MONTH(jaar_zip[[#This Row],[Datum]])=11,MONTH(jaar_zip[[#This Row],[Datum]])=12),1.1,IF(OR(MONTH(jaar_zip[[#This Row],[Datum]])=3,MONTH(jaar_zip[[#This Row],[Datum]])=10),1,0.8))*jaar_zip[[#This Row],[graaddagen]],"")</f>
        <v>1.9200000000000004</v>
      </c>
      <c r="O6199" s="101">
        <f>IF(ISNUMBER(jaar_zip[[#This Row],[etmaaltemperatuur]]),IF(jaar_zip[[#This Row],[etmaaltemperatuur]]&gt;stookgrens,jaar_zip[[#This Row],[etmaaltemperatuur]]-stookgrens,0),"")</f>
        <v>0</v>
      </c>
    </row>
    <row r="6200" spans="1:15" x14ac:dyDescent="0.25">
      <c r="A6200">
        <v>323</v>
      </c>
      <c r="B6200">
        <v>20240619</v>
      </c>
      <c r="C6200">
        <v>4.8</v>
      </c>
      <c r="D6200">
        <v>15.8</v>
      </c>
      <c r="E6200">
        <v>3044</v>
      </c>
      <c r="F6200">
        <v>0</v>
      </c>
      <c r="G6200">
        <v>1019.8</v>
      </c>
      <c r="H6200">
        <v>78</v>
      </c>
      <c r="I6200" s="101" t="s">
        <v>34</v>
      </c>
      <c r="J6200" s="1">
        <f>DATEVALUE(RIGHT(jaar_zip[[#This Row],[YYYYMMDD]],2)&amp;"-"&amp;MID(jaar_zip[[#This Row],[YYYYMMDD]],5,2)&amp;"-"&amp;LEFT(jaar_zip[[#This Row],[YYYYMMDD]],4))</f>
        <v>45462</v>
      </c>
      <c r="K6200" s="101" t="str">
        <f>IF(AND(VALUE(MONTH(jaar_zip[[#This Row],[Datum]]))=1,VALUE(WEEKNUM(jaar_zip[[#This Row],[Datum]],21))&gt;51),RIGHT(YEAR(jaar_zip[[#This Row],[Datum]])-1,2),RIGHT(YEAR(jaar_zip[[#This Row],[Datum]]),2))&amp;"-"&amp; TEXT(WEEKNUM(jaar_zip[[#This Row],[Datum]],21),"00")</f>
        <v>24-25</v>
      </c>
      <c r="L6200" s="101">
        <f>MONTH(jaar_zip[[#This Row],[Datum]])</f>
        <v>6</v>
      </c>
      <c r="M6200" s="101">
        <f>IF(ISNUMBER(jaar_zip[[#This Row],[etmaaltemperatuur]]),IF(jaar_zip[[#This Row],[etmaaltemperatuur]]&lt;stookgrens,stookgrens-jaar_zip[[#This Row],[etmaaltemperatuur]],0),"")</f>
        <v>2.1999999999999993</v>
      </c>
      <c r="N6200" s="101">
        <f>IF(ISNUMBER(jaar_zip[[#This Row],[graaddagen]]),IF(OR(MONTH(jaar_zip[[#This Row],[Datum]])=1,MONTH(jaar_zip[[#This Row],[Datum]])=2,MONTH(jaar_zip[[#This Row],[Datum]])=11,MONTH(jaar_zip[[#This Row],[Datum]])=12),1.1,IF(OR(MONTH(jaar_zip[[#This Row],[Datum]])=3,MONTH(jaar_zip[[#This Row],[Datum]])=10),1,0.8))*jaar_zip[[#This Row],[graaddagen]],"")</f>
        <v>1.7599999999999996</v>
      </c>
      <c r="O6200" s="101">
        <f>IF(ISNUMBER(jaar_zip[[#This Row],[etmaaltemperatuur]]),IF(jaar_zip[[#This Row],[etmaaltemperatuur]]&gt;stookgrens,jaar_zip[[#This Row],[etmaaltemperatuur]]-stookgrens,0),"")</f>
        <v>0</v>
      </c>
    </row>
    <row r="6201" spans="1:15" x14ac:dyDescent="0.25">
      <c r="A6201">
        <v>323</v>
      </c>
      <c r="B6201">
        <v>20240620</v>
      </c>
      <c r="C6201">
        <v>3.5</v>
      </c>
      <c r="D6201">
        <v>16.5</v>
      </c>
      <c r="E6201">
        <v>1871</v>
      </c>
      <c r="F6201">
        <v>0</v>
      </c>
      <c r="G6201">
        <v>1019</v>
      </c>
      <c r="H6201">
        <v>79</v>
      </c>
      <c r="I6201" s="101" t="s">
        <v>34</v>
      </c>
      <c r="J6201" s="1">
        <f>DATEVALUE(RIGHT(jaar_zip[[#This Row],[YYYYMMDD]],2)&amp;"-"&amp;MID(jaar_zip[[#This Row],[YYYYMMDD]],5,2)&amp;"-"&amp;LEFT(jaar_zip[[#This Row],[YYYYMMDD]],4))</f>
        <v>45463</v>
      </c>
      <c r="K6201" s="101" t="str">
        <f>IF(AND(VALUE(MONTH(jaar_zip[[#This Row],[Datum]]))=1,VALUE(WEEKNUM(jaar_zip[[#This Row],[Datum]],21))&gt;51),RIGHT(YEAR(jaar_zip[[#This Row],[Datum]])-1,2),RIGHT(YEAR(jaar_zip[[#This Row],[Datum]]),2))&amp;"-"&amp; TEXT(WEEKNUM(jaar_zip[[#This Row],[Datum]],21),"00")</f>
        <v>24-25</v>
      </c>
      <c r="L6201" s="101">
        <f>MONTH(jaar_zip[[#This Row],[Datum]])</f>
        <v>6</v>
      </c>
      <c r="M6201" s="101">
        <f>IF(ISNUMBER(jaar_zip[[#This Row],[etmaaltemperatuur]]),IF(jaar_zip[[#This Row],[etmaaltemperatuur]]&lt;stookgrens,stookgrens-jaar_zip[[#This Row],[etmaaltemperatuur]],0),"")</f>
        <v>1.5</v>
      </c>
      <c r="N6201" s="101">
        <f>IF(ISNUMBER(jaar_zip[[#This Row],[graaddagen]]),IF(OR(MONTH(jaar_zip[[#This Row],[Datum]])=1,MONTH(jaar_zip[[#This Row],[Datum]])=2,MONTH(jaar_zip[[#This Row],[Datum]])=11,MONTH(jaar_zip[[#This Row],[Datum]])=12),1.1,IF(OR(MONTH(jaar_zip[[#This Row],[Datum]])=3,MONTH(jaar_zip[[#This Row],[Datum]])=10),1,0.8))*jaar_zip[[#This Row],[graaddagen]],"")</f>
        <v>1.2000000000000002</v>
      </c>
      <c r="O6201" s="101">
        <f>IF(ISNUMBER(jaar_zip[[#This Row],[etmaaltemperatuur]]),IF(jaar_zip[[#This Row],[etmaaltemperatuur]]&gt;stookgrens,jaar_zip[[#This Row],[etmaaltemperatuur]]-stookgrens,0),"")</f>
        <v>0</v>
      </c>
    </row>
    <row r="6202" spans="1:15" x14ac:dyDescent="0.25">
      <c r="A6202">
        <v>323</v>
      </c>
      <c r="B6202">
        <v>20240621</v>
      </c>
      <c r="C6202">
        <v>3</v>
      </c>
      <c r="D6202">
        <v>15.9</v>
      </c>
      <c r="E6202">
        <v>791</v>
      </c>
      <c r="F6202">
        <v>1.8</v>
      </c>
      <c r="G6202">
        <v>1013.2</v>
      </c>
      <c r="H6202">
        <v>85</v>
      </c>
      <c r="I6202" s="101" t="s">
        <v>34</v>
      </c>
      <c r="J6202" s="1">
        <f>DATEVALUE(RIGHT(jaar_zip[[#This Row],[YYYYMMDD]],2)&amp;"-"&amp;MID(jaar_zip[[#This Row],[YYYYMMDD]],5,2)&amp;"-"&amp;LEFT(jaar_zip[[#This Row],[YYYYMMDD]],4))</f>
        <v>45464</v>
      </c>
      <c r="K6202" s="101" t="str">
        <f>IF(AND(VALUE(MONTH(jaar_zip[[#This Row],[Datum]]))=1,VALUE(WEEKNUM(jaar_zip[[#This Row],[Datum]],21))&gt;51),RIGHT(YEAR(jaar_zip[[#This Row],[Datum]])-1,2),RIGHT(YEAR(jaar_zip[[#This Row],[Datum]]),2))&amp;"-"&amp; TEXT(WEEKNUM(jaar_zip[[#This Row],[Datum]],21),"00")</f>
        <v>24-25</v>
      </c>
      <c r="L6202" s="101">
        <f>MONTH(jaar_zip[[#This Row],[Datum]])</f>
        <v>6</v>
      </c>
      <c r="M6202" s="101">
        <f>IF(ISNUMBER(jaar_zip[[#This Row],[etmaaltemperatuur]]),IF(jaar_zip[[#This Row],[etmaaltemperatuur]]&lt;stookgrens,stookgrens-jaar_zip[[#This Row],[etmaaltemperatuur]],0),"")</f>
        <v>2.0999999999999996</v>
      </c>
      <c r="N6202" s="101">
        <f>IF(ISNUMBER(jaar_zip[[#This Row],[graaddagen]]),IF(OR(MONTH(jaar_zip[[#This Row],[Datum]])=1,MONTH(jaar_zip[[#This Row],[Datum]])=2,MONTH(jaar_zip[[#This Row],[Datum]])=11,MONTH(jaar_zip[[#This Row],[Datum]])=12),1.1,IF(OR(MONTH(jaar_zip[[#This Row],[Datum]])=3,MONTH(jaar_zip[[#This Row],[Datum]])=10),1,0.8))*jaar_zip[[#This Row],[graaddagen]],"")</f>
        <v>1.6799999999999997</v>
      </c>
      <c r="O6202" s="101">
        <f>IF(ISNUMBER(jaar_zip[[#This Row],[etmaaltemperatuur]]),IF(jaar_zip[[#This Row],[etmaaltemperatuur]]&gt;stookgrens,jaar_zip[[#This Row],[etmaaltemperatuur]]-stookgrens,0),"")</f>
        <v>0</v>
      </c>
    </row>
    <row r="6203" spans="1:15" x14ac:dyDescent="0.25">
      <c r="A6203">
        <v>323</v>
      </c>
      <c r="B6203">
        <v>20240622</v>
      </c>
      <c r="C6203">
        <v>4.0999999999999996</v>
      </c>
      <c r="D6203">
        <v>16.399999999999999</v>
      </c>
      <c r="E6203">
        <v>1726</v>
      </c>
      <c r="F6203">
        <v>0</v>
      </c>
      <c r="G6203">
        <v>1013.9</v>
      </c>
      <c r="H6203">
        <v>78</v>
      </c>
      <c r="I6203" s="101" t="s">
        <v>34</v>
      </c>
      <c r="J6203" s="1">
        <f>DATEVALUE(RIGHT(jaar_zip[[#This Row],[YYYYMMDD]],2)&amp;"-"&amp;MID(jaar_zip[[#This Row],[YYYYMMDD]],5,2)&amp;"-"&amp;LEFT(jaar_zip[[#This Row],[YYYYMMDD]],4))</f>
        <v>45465</v>
      </c>
      <c r="K6203" s="101" t="str">
        <f>IF(AND(VALUE(MONTH(jaar_zip[[#This Row],[Datum]]))=1,VALUE(WEEKNUM(jaar_zip[[#This Row],[Datum]],21))&gt;51),RIGHT(YEAR(jaar_zip[[#This Row],[Datum]])-1,2),RIGHT(YEAR(jaar_zip[[#This Row],[Datum]]),2))&amp;"-"&amp; TEXT(WEEKNUM(jaar_zip[[#This Row],[Datum]],21),"00")</f>
        <v>24-25</v>
      </c>
      <c r="L6203" s="101">
        <f>MONTH(jaar_zip[[#This Row],[Datum]])</f>
        <v>6</v>
      </c>
      <c r="M6203" s="101">
        <f>IF(ISNUMBER(jaar_zip[[#This Row],[etmaaltemperatuur]]),IF(jaar_zip[[#This Row],[etmaaltemperatuur]]&lt;stookgrens,stookgrens-jaar_zip[[#This Row],[etmaaltemperatuur]],0),"")</f>
        <v>1.6000000000000014</v>
      </c>
      <c r="N6203" s="101">
        <f>IF(ISNUMBER(jaar_zip[[#This Row],[graaddagen]]),IF(OR(MONTH(jaar_zip[[#This Row],[Datum]])=1,MONTH(jaar_zip[[#This Row],[Datum]])=2,MONTH(jaar_zip[[#This Row],[Datum]])=11,MONTH(jaar_zip[[#This Row],[Datum]])=12),1.1,IF(OR(MONTH(jaar_zip[[#This Row],[Datum]])=3,MONTH(jaar_zip[[#This Row],[Datum]])=10),1,0.8))*jaar_zip[[#This Row],[graaddagen]],"")</f>
        <v>1.2800000000000011</v>
      </c>
      <c r="O6203" s="101">
        <f>IF(ISNUMBER(jaar_zip[[#This Row],[etmaaltemperatuur]]),IF(jaar_zip[[#This Row],[etmaaltemperatuur]]&gt;stookgrens,jaar_zip[[#This Row],[etmaaltemperatuur]]-stookgrens,0),"")</f>
        <v>0</v>
      </c>
    </row>
    <row r="6204" spans="1:15" x14ac:dyDescent="0.25">
      <c r="A6204">
        <v>323</v>
      </c>
      <c r="B6204">
        <v>20240623</v>
      </c>
      <c r="C6204">
        <v>2.7</v>
      </c>
      <c r="D6204">
        <v>17.2</v>
      </c>
      <c r="E6204">
        <v>2788</v>
      </c>
      <c r="F6204">
        <v>0</v>
      </c>
      <c r="G6204">
        <v>1019.9</v>
      </c>
      <c r="H6204">
        <v>75</v>
      </c>
      <c r="I6204" s="101" t="s">
        <v>34</v>
      </c>
      <c r="J6204" s="1">
        <f>DATEVALUE(RIGHT(jaar_zip[[#This Row],[YYYYMMDD]],2)&amp;"-"&amp;MID(jaar_zip[[#This Row],[YYYYMMDD]],5,2)&amp;"-"&amp;LEFT(jaar_zip[[#This Row],[YYYYMMDD]],4))</f>
        <v>45466</v>
      </c>
      <c r="K6204" s="101" t="str">
        <f>IF(AND(VALUE(MONTH(jaar_zip[[#This Row],[Datum]]))=1,VALUE(WEEKNUM(jaar_zip[[#This Row],[Datum]],21))&gt;51),RIGHT(YEAR(jaar_zip[[#This Row],[Datum]])-1,2),RIGHT(YEAR(jaar_zip[[#This Row],[Datum]]),2))&amp;"-"&amp; TEXT(WEEKNUM(jaar_zip[[#This Row],[Datum]],21),"00")</f>
        <v>24-25</v>
      </c>
      <c r="L6204" s="101">
        <f>MONTH(jaar_zip[[#This Row],[Datum]])</f>
        <v>6</v>
      </c>
      <c r="M6204" s="101">
        <f>IF(ISNUMBER(jaar_zip[[#This Row],[etmaaltemperatuur]]),IF(jaar_zip[[#This Row],[etmaaltemperatuur]]&lt;stookgrens,stookgrens-jaar_zip[[#This Row],[etmaaltemperatuur]],0),"")</f>
        <v>0.80000000000000071</v>
      </c>
      <c r="N6204" s="101">
        <f>IF(ISNUMBER(jaar_zip[[#This Row],[graaddagen]]),IF(OR(MONTH(jaar_zip[[#This Row],[Datum]])=1,MONTH(jaar_zip[[#This Row],[Datum]])=2,MONTH(jaar_zip[[#This Row],[Datum]])=11,MONTH(jaar_zip[[#This Row],[Datum]])=12),1.1,IF(OR(MONTH(jaar_zip[[#This Row],[Datum]])=3,MONTH(jaar_zip[[#This Row],[Datum]])=10),1,0.8))*jaar_zip[[#This Row],[graaddagen]],"")</f>
        <v>0.64000000000000057</v>
      </c>
      <c r="O6204" s="101">
        <f>IF(ISNUMBER(jaar_zip[[#This Row],[etmaaltemperatuur]]),IF(jaar_zip[[#This Row],[etmaaltemperatuur]]&gt;stookgrens,jaar_zip[[#This Row],[etmaaltemperatuur]]-stookgrens,0),"")</f>
        <v>0</v>
      </c>
    </row>
    <row r="6205" spans="1:15" x14ac:dyDescent="0.25">
      <c r="A6205">
        <v>323</v>
      </c>
      <c r="B6205">
        <v>20240624</v>
      </c>
      <c r="C6205">
        <v>2.2999999999999998</v>
      </c>
      <c r="D6205">
        <v>18</v>
      </c>
      <c r="E6205">
        <v>3000</v>
      </c>
      <c r="F6205">
        <v>0</v>
      </c>
      <c r="G6205">
        <v>1019.9</v>
      </c>
      <c r="H6205">
        <v>74</v>
      </c>
      <c r="I6205" s="101" t="s">
        <v>34</v>
      </c>
      <c r="J6205" s="1">
        <f>DATEVALUE(RIGHT(jaar_zip[[#This Row],[YYYYMMDD]],2)&amp;"-"&amp;MID(jaar_zip[[#This Row],[YYYYMMDD]],5,2)&amp;"-"&amp;LEFT(jaar_zip[[#This Row],[YYYYMMDD]],4))</f>
        <v>45467</v>
      </c>
      <c r="K6205" s="101" t="str">
        <f>IF(AND(VALUE(MONTH(jaar_zip[[#This Row],[Datum]]))=1,VALUE(WEEKNUM(jaar_zip[[#This Row],[Datum]],21))&gt;51),RIGHT(YEAR(jaar_zip[[#This Row],[Datum]])-1,2),RIGHT(YEAR(jaar_zip[[#This Row],[Datum]]),2))&amp;"-"&amp; TEXT(WEEKNUM(jaar_zip[[#This Row],[Datum]],21),"00")</f>
        <v>24-26</v>
      </c>
      <c r="L6205" s="101">
        <f>MONTH(jaar_zip[[#This Row],[Datum]])</f>
        <v>6</v>
      </c>
      <c r="M6205" s="101">
        <f>IF(ISNUMBER(jaar_zip[[#This Row],[etmaaltemperatuur]]),IF(jaar_zip[[#This Row],[etmaaltemperatuur]]&lt;stookgrens,stookgrens-jaar_zip[[#This Row],[etmaaltemperatuur]],0),"")</f>
        <v>0</v>
      </c>
      <c r="N6205" s="101">
        <f>IF(ISNUMBER(jaar_zip[[#This Row],[graaddagen]]),IF(OR(MONTH(jaar_zip[[#This Row],[Datum]])=1,MONTH(jaar_zip[[#This Row],[Datum]])=2,MONTH(jaar_zip[[#This Row],[Datum]])=11,MONTH(jaar_zip[[#This Row],[Datum]])=12),1.1,IF(OR(MONTH(jaar_zip[[#This Row],[Datum]])=3,MONTH(jaar_zip[[#This Row],[Datum]])=10),1,0.8))*jaar_zip[[#This Row],[graaddagen]],"")</f>
        <v>0</v>
      </c>
      <c r="O6205" s="101">
        <f>IF(ISNUMBER(jaar_zip[[#This Row],[etmaaltemperatuur]]),IF(jaar_zip[[#This Row],[etmaaltemperatuur]]&gt;stookgrens,jaar_zip[[#This Row],[etmaaltemperatuur]]-stookgrens,0),"")</f>
        <v>0</v>
      </c>
    </row>
    <row r="6206" spans="1:15" x14ac:dyDescent="0.25">
      <c r="A6206">
        <v>323</v>
      </c>
      <c r="B6206">
        <v>20240625</v>
      </c>
      <c r="C6206">
        <v>3.5</v>
      </c>
      <c r="D6206">
        <v>21.5</v>
      </c>
      <c r="E6206">
        <v>2942</v>
      </c>
      <c r="F6206">
        <v>0</v>
      </c>
      <c r="G6206">
        <v>1015.1</v>
      </c>
      <c r="H6206">
        <v>73</v>
      </c>
      <c r="I6206" s="101" t="s">
        <v>34</v>
      </c>
      <c r="J6206" s="1">
        <f>DATEVALUE(RIGHT(jaar_zip[[#This Row],[YYYYMMDD]],2)&amp;"-"&amp;MID(jaar_zip[[#This Row],[YYYYMMDD]],5,2)&amp;"-"&amp;LEFT(jaar_zip[[#This Row],[YYYYMMDD]],4))</f>
        <v>45468</v>
      </c>
      <c r="K6206" s="101" t="str">
        <f>IF(AND(VALUE(MONTH(jaar_zip[[#This Row],[Datum]]))=1,VALUE(WEEKNUM(jaar_zip[[#This Row],[Datum]],21))&gt;51),RIGHT(YEAR(jaar_zip[[#This Row],[Datum]])-1,2),RIGHT(YEAR(jaar_zip[[#This Row],[Datum]]),2))&amp;"-"&amp; TEXT(WEEKNUM(jaar_zip[[#This Row],[Datum]],21),"00")</f>
        <v>24-26</v>
      </c>
      <c r="L6206" s="101">
        <f>MONTH(jaar_zip[[#This Row],[Datum]])</f>
        <v>6</v>
      </c>
      <c r="M6206" s="101">
        <f>IF(ISNUMBER(jaar_zip[[#This Row],[etmaaltemperatuur]]),IF(jaar_zip[[#This Row],[etmaaltemperatuur]]&lt;stookgrens,stookgrens-jaar_zip[[#This Row],[etmaaltemperatuur]],0),"")</f>
        <v>0</v>
      </c>
      <c r="N6206" s="101">
        <f>IF(ISNUMBER(jaar_zip[[#This Row],[graaddagen]]),IF(OR(MONTH(jaar_zip[[#This Row],[Datum]])=1,MONTH(jaar_zip[[#This Row],[Datum]])=2,MONTH(jaar_zip[[#This Row],[Datum]])=11,MONTH(jaar_zip[[#This Row],[Datum]])=12),1.1,IF(OR(MONTH(jaar_zip[[#This Row],[Datum]])=3,MONTH(jaar_zip[[#This Row],[Datum]])=10),1,0.8))*jaar_zip[[#This Row],[graaddagen]],"")</f>
        <v>0</v>
      </c>
      <c r="O6206" s="101">
        <f>IF(ISNUMBER(jaar_zip[[#This Row],[etmaaltemperatuur]]),IF(jaar_zip[[#This Row],[etmaaltemperatuur]]&gt;stookgrens,jaar_zip[[#This Row],[etmaaltemperatuur]]-stookgrens,0),"")</f>
        <v>3.5</v>
      </c>
    </row>
    <row r="6207" spans="1:15" x14ac:dyDescent="0.25">
      <c r="A6207">
        <v>323</v>
      </c>
      <c r="B6207">
        <v>20240626</v>
      </c>
      <c r="C6207">
        <v>2.7</v>
      </c>
      <c r="D6207">
        <v>22.6</v>
      </c>
      <c r="E6207">
        <v>2970</v>
      </c>
      <c r="F6207">
        <v>0</v>
      </c>
      <c r="G6207">
        <v>1010.8</v>
      </c>
      <c r="H6207">
        <v>73</v>
      </c>
      <c r="I6207" s="101" t="s">
        <v>34</v>
      </c>
      <c r="J6207" s="1">
        <f>DATEVALUE(RIGHT(jaar_zip[[#This Row],[YYYYMMDD]],2)&amp;"-"&amp;MID(jaar_zip[[#This Row],[YYYYMMDD]],5,2)&amp;"-"&amp;LEFT(jaar_zip[[#This Row],[YYYYMMDD]],4))</f>
        <v>45469</v>
      </c>
      <c r="K6207" s="101" t="str">
        <f>IF(AND(VALUE(MONTH(jaar_zip[[#This Row],[Datum]]))=1,VALUE(WEEKNUM(jaar_zip[[#This Row],[Datum]],21))&gt;51),RIGHT(YEAR(jaar_zip[[#This Row],[Datum]])-1,2),RIGHT(YEAR(jaar_zip[[#This Row],[Datum]]),2))&amp;"-"&amp; TEXT(WEEKNUM(jaar_zip[[#This Row],[Datum]],21),"00")</f>
        <v>24-26</v>
      </c>
      <c r="L6207" s="101">
        <f>MONTH(jaar_zip[[#This Row],[Datum]])</f>
        <v>6</v>
      </c>
      <c r="M6207" s="101">
        <f>IF(ISNUMBER(jaar_zip[[#This Row],[etmaaltemperatuur]]),IF(jaar_zip[[#This Row],[etmaaltemperatuur]]&lt;stookgrens,stookgrens-jaar_zip[[#This Row],[etmaaltemperatuur]],0),"")</f>
        <v>0</v>
      </c>
      <c r="N6207" s="101">
        <f>IF(ISNUMBER(jaar_zip[[#This Row],[graaddagen]]),IF(OR(MONTH(jaar_zip[[#This Row],[Datum]])=1,MONTH(jaar_zip[[#This Row],[Datum]])=2,MONTH(jaar_zip[[#This Row],[Datum]])=11,MONTH(jaar_zip[[#This Row],[Datum]])=12),1.1,IF(OR(MONTH(jaar_zip[[#This Row],[Datum]])=3,MONTH(jaar_zip[[#This Row],[Datum]])=10),1,0.8))*jaar_zip[[#This Row],[graaddagen]],"")</f>
        <v>0</v>
      </c>
      <c r="O6207" s="101">
        <f>IF(ISNUMBER(jaar_zip[[#This Row],[etmaaltemperatuur]]),IF(jaar_zip[[#This Row],[etmaaltemperatuur]]&gt;stookgrens,jaar_zip[[#This Row],[etmaaltemperatuur]]-stookgrens,0),"")</f>
        <v>4.6000000000000014</v>
      </c>
    </row>
    <row r="6208" spans="1:15" x14ac:dyDescent="0.25">
      <c r="A6208">
        <v>323</v>
      </c>
      <c r="B6208">
        <v>20240627</v>
      </c>
      <c r="C6208">
        <v>4.3</v>
      </c>
      <c r="D6208">
        <v>21.2</v>
      </c>
      <c r="E6208">
        <v>2616</v>
      </c>
      <c r="F6208">
        <v>0</v>
      </c>
      <c r="G6208">
        <v>1009.3</v>
      </c>
      <c r="H6208">
        <v>67</v>
      </c>
      <c r="I6208" s="101" t="s">
        <v>34</v>
      </c>
      <c r="J6208" s="1">
        <f>DATEVALUE(RIGHT(jaar_zip[[#This Row],[YYYYMMDD]],2)&amp;"-"&amp;MID(jaar_zip[[#This Row],[YYYYMMDD]],5,2)&amp;"-"&amp;LEFT(jaar_zip[[#This Row],[YYYYMMDD]],4))</f>
        <v>45470</v>
      </c>
      <c r="K6208" s="101" t="str">
        <f>IF(AND(VALUE(MONTH(jaar_zip[[#This Row],[Datum]]))=1,VALUE(WEEKNUM(jaar_zip[[#This Row],[Datum]],21))&gt;51),RIGHT(YEAR(jaar_zip[[#This Row],[Datum]])-1,2),RIGHT(YEAR(jaar_zip[[#This Row],[Datum]]),2))&amp;"-"&amp; TEXT(WEEKNUM(jaar_zip[[#This Row],[Datum]],21),"00")</f>
        <v>24-26</v>
      </c>
      <c r="L6208" s="101">
        <f>MONTH(jaar_zip[[#This Row],[Datum]])</f>
        <v>6</v>
      </c>
      <c r="M6208" s="101">
        <f>IF(ISNUMBER(jaar_zip[[#This Row],[etmaaltemperatuur]]),IF(jaar_zip[[#This Row],[etmaaltemperatuur]]&lt;stookgrens,stookgrens-jaar_zip[[#This Row],[etmaaltemperatuur]],0),"")</f>
        <v>0</v>
      </c>
      <c r="N6208" s="101">
        <f>IF(ISNUMBER(jaar_zip[[#This Row],[graaddagen]]),IF(OR(MONTH(jaar_zip[[#This Row],[Datum]])=1,MONTH(jaar_zip[[#This Row],[Datum]])=2,MONTH(jaar_zip[[#This Row],[Datum]])=11,MONTH(jaar_zip[[#This Row],[Datum]])=12),1.1,IF(OR(MONTH(jaar_zip[[#This Row],[Datum]])=3,MONTH(jaar_zip[[#This Row],[Datum]])=10),1,0.8))*jaar_zip[[#This Row],[graaddagen]],"")</f>
        <v>0</v>
      </c>
      <c r="O6208" s="101">
        <f>IF(ISNUMBER(jaar_zip[[#This Row],[etmaaltemperatuur]]),IF(jaar_zip[[#This Row],[etmaaltemperatuur]]&gt;stookgrens,jaar_zip[[#This Row],[etmaaltemperatuur]]-stookgrens,0),"")</f>
        <v>3.1999999999999993</v>
      </c>
    </row>
    <row r="6209" spans="1:15" x14ac:dyDescent="0.25">
      <c r="A6209">
        <v>323</v>
      </c>
      <c r="B6209">
        <v>20240628</v>
      </c>
      <c r="C6209">
        <v>4.5</v>
      </c>
      <c r="D6209">
        <v>16.899999999999999</v>
      </c>
      <c r="E6209">
        <v>2854</v>
      </c>
      <c r="F6209">
        <v>0</v>
      </c>
      <c r="G6209">
        <v>1016.2</v>
      </c>
      <c r="H6209">
        <v>68</v>
      </c>
      <c r="I6209" s="101" t="s">
        <v>34</v>
      </c>
      <c r="J6209" s="1">
        <f>DATEVALUE(RIGHT(jaar_zip[[#This Row],[YYYYMMDD]],2)&amp;"-"&amp;MID(jaar_zip[[#This Row],[YYYYMMDD]],5,2)&amp;"-"&amp;LEFT(jaar_zip[[#This Row],[YYYYMMDD]],4))</f>
        <v>45471</v>
      </c>
      <c r="K6209" s="101" t="str">
        <f>IF(AND(VALUE(MONTH(jaar_zip[[#This Row],[Datum]]))=1,VALUE(WEEKNUM(jaar_zip[[#This Row],[Datum]],21))&gt;51),RIGHT(YEAR(jaar_zip[[#This Row],[Datum]])-1,2),RIGHT(YEAR(jaar_zip[[#This Row],[Datum]]),2))&amp;"-"&amp; TEXT(WEEKNUM(jaar_zip[[#This Row],[Datum]],21),"00")</f>
        <v>24-26</v>
      </c>
      <c r="L6209" s="101">
        <f>MONTH(jaar_zip[[#This Row],[Datum]])</f>
        <v>6</v>
      </c>
      <c r="M6209" s="101">
        <f>IF(ISNUMBER(jaar_zip[[#This Row],[etmaaltemperatuur]]),IF(jaar_zip[[#This Row],[etmaaltemperatuur]]&lt;stookgrens,stookgrens-jaar_zip[[#This Row],[etmaaltemperatuur]],0),"")</f>
        <v>1.1000000000000014</v>
      </c>
      <c r="N6209" s="101">
        <f>IF(ISNUMBER(jaar_zip[[#This Row],[graaddagen]]),IF(OR(MONTH(jaar_zip[[#This Row],[Datum]])=1,MONTH(jaar_zip[[#This Row],[Datum]])=2,MONTH(jaar_zip[[#This Row],[Datum]])=11,MONTH(jaar_zip[[#This Row],[Datum]])=12),1.1,IF(OR(MONTH(jaar_zip[[#This Row],[Datum]])=3,MONTH(jaar_zip[[#This Row],[Datum]])=10),1,0.8))*jaar_zip[[#This Row],[graaddagen]],"")</f>
        <v>0.88000000000000123</v>
      </c>
      <c r="O6209" s="101">
        <f>IF(ISNUMBER(jaar_zip[[#This Row],[etmaaltemperatuur]]),IF(jaar_zip[[#This Row],[etmaaltemperatuur]]&gt;stookgrens,jaar_zip[[#This Row],[etmaaltemperatuur]]-stookgrens,0),"")</f>
        <v>0</v>
      </c>
    </row>
    <row r="6210" spans="1:15" x14ac:dyDescent="0.25">
      <c r="A6210">
        <v>323</v>
      </c>
      <c r="B6210">
        <v>20240629</v>
      </c>
      <c r="C6210">
        <v>2.8</v>
      </c>
      <c r="D6210">
        <v>17.5</v>
      </c>
      <c r="E6210">
        <v>2169</v>
      </c>
      <c r="F6210">
        <v>0.6</v>
      </c>
      <c r="G6210">
        <v>1013.4</v>
      </c>
      <c r="H6210">
        <v>73</v>
      </c>
      <c r="I6210" s="101" t="s">
        <v>34</v>
      </c>
      <c r="J6210" s="1">
        <f>DATEVALUE(RIGHT(jaar_zip[[#This Row],[YYYYMMDD]],2)&amp;"-"&amp;MID(jaar_zip[[#This Row],[YYYYMMDD]],5,2)&amp;"-"&amp;LEFT(jaar_zip[[#This Row],[YYYYMMDD]],4))</f>
        <v>45472</v>
      </c>
      <c r="K6210" s="101" t="str">
        <f>IF(AND(VALUE(MONTH(jaar_zip[[#This Row],[Datum]]))=1,VALUE(WEEKNUM(jaar_zip[[#This Row],[Datum]],21))&gt;51),RIGHT(YEAR(jaar_zip[[#This Row],[Datum]])-1,2),RIGHT(YEAR(jaar_zip[[#This Row],[Datum]]),2))&amp;"-"&amp; TEXT(WEEKNUM(jaar_zip[[#This Row],[Datum]],21),"00")</f>
        <v>24-26</v>
      </c>
      <c r="L6210" s="101">
        <f>MONTH(jaar_zip[[#This Row],[Datum]])</f>
        <v>6</v>
      </c>
      <c r="M6210" s="101">
        <f>IF(ISNUMBER(jaar_zip[[#This Row],[etmaaltemperatuur]]),IF(jaar_zip[[#This Row],[etmaaltemperatuur]]&lt;stookgrens,stookgrens-jaar_zip[[#This Row],[etmaaltemperatuur]],0),"")</f>
        <v>0.5</v>
      </c>
      <c r="N6210" s="101">
        <f>IF(ISNUMBER(jaar_zip[[#This Row],[graaddagen]]),IF(OR(MONTH(jaar_zip[[#This Row],[Datum]])=1,MONTH(jaar_zip[[#This Row],[Datum]])=2,MONTH(jaar_zip[[#This Row],[Datum]])=11,MONTH(jaar_zip[[#This Row],[Datum]])=12),1.1,IF(OR(MONTH(jaar_zip[[#This Row],[Datum]])=3,MONTH(jaar_zip[[#This Row],[Datum]])=10),1,0.8))*jaar_zip[[#This Row],[graaddagen]],"")</f>
        <v>0.4</v>
      </c>
      <c r="O6210" s="101">
        <f>IF(ISNUMBER(jaar_zip[[#This Row],[etmaaltemperatuur]]),IF(jaar_zip[[#This Row],[etmaaltemperatuur]]&gt;stookgrens,jaar_zip[[#This Row],[etmaaltemperatuur]]-stookgrens,0),"")</f>
        <v>0</v>
      </c>
    </row>
    <row r="6211" spans="1:15" x14ac:dyDescent="0.25">
      <c r="A6211">
        <v>323</v>
      </c>
      <c r="B6211">
        <v>20240630</v>
      </c>
      <c r="C6211">
        <v>4</v>
      </c>
      <c r="D6211">
        <v>16.600000000000001</v>
      </c>
      <c r="E6211">
        <v>1797</v>
      </c>
      <c r="F6211">
        <v>2.5</v>
      </c>
      <c r="G6211">
        <v>1011.5</v>
      </c>
      <c r="H6211">
        <v>79</v>
      </c>
      <c r="I6211" s="101" t="s">
        <v>34</v>
      </c>
      <c r="J6211" s="1">
        <f>DATEVALUE(RIGHT(jaar_zip[[#This Row],[YYYYMMDD]],2)&amp;"-"&amp;MID(jaar_zip[[#This Row],[YYYYMMDD]],5,2)&amp;"-"&amp;LEFT(jaar_zip[[#This Row],[YYYYMMDD]],4))</f>
        <v>45473</v>
      </c>
      <c r="K6211" s="101" t="str">
        <f>IF(AND(VALUE(MONTH(jaar_zip[[#This Row],[Datum]]))=1,VALUE(WEEKNUM(jaar_zip[[#This Row],[Datum]],21))&gt;51),RIGHT(YEAR(jaar_zip[[#This Row],[Datum]])-1,2),RIGHT(YEAR(jaar_zip[[#This Row],[Datum]]),2))&amp;"-"&amp; TEXT(WEEKNUM(jaar_zip[[#This Row],[Datum]],21),"00")</f>
        <v>24-26</v>
      </c>
      <c r="L6211" s="101">
        <f>MONTH(jaar_zip[[#This Row],[Datum]])</f>
        <v>6</v>
      </c>
      <c r="M6211" s="101">
        <f>IF(ISNUMBER(jaar_zip[[#This Row],[etmaaltemperatuur]]),IF(jaar_zip[[#This Row],[etmaaltemperatuur]]&lt;stookgrens,stookgrens-jaar_zip[[#This Row],[etmaaltemperatuur]],0),"")</f>
        <v>1.3999999999999986</v>
      </c>
      <c r="N6211" s="101">
        <f>IF(ISNUMBER(jaar_zip[[#This Row],[graaddagen]]),IF(OR(MONTH(jaar_zip[[#This Row],[Datum]])=1,MONTH(jaar_zip[[#This Row],[Datum]])=2,MONTH(jaar_zip[[#This Row],[Datum]])=11,MONTH(jaar_zip[[#This Row],[Datum]])=12),1.1,IF(OR(MONTH(jaar_zip[[#This Row],[Datum]])=3,MONTH(jaar_zip[[#This Row],[Datum]])=10),1,0.8))*jaar_zip[[#This Row],[graaddagen]],"")</f>
        <v>1.119999999999999</v>
      </c>
      <c r="O6211" s="101">
        <f>IF(ISNUMBER(jaar_zip[[#This Row],[etmaaltemperatuur]]),IF(jaar_zip[[#This Row],[etmaaltemperatuur]]&gt;stookgrens,jaar_zip[[#This Row],[etmaaltemperatuur]]-stookgrens,0),"")</f>
        <v>0</v>
      </c>
    </row>
    <row r="6212" spans="1:15" x14ac:dyDescent="0.25">
      <c r="A6212">
        <v>323</v>
      </c>
      <c r="B6212">
        <v>20240701</v>
      </c>
      <c r="C6212">
        <v>4</v>
      </c>
      <c r="D6212">
        <v>16.3</v>
      </c>
      <c r="E6212">
        <v>2450</v>
      </c>
      <c r="F6212">
        <v>-0.1</v>
      </c>
      <c r="G6212">
        <v>1016.6</v>
      </c>
      <c r="H6212">
        <v>72</v>
      </c>
      <c r="I6212" s="101" t="s">
        <v>34</v>
      </c>
      <c r="J6212" s="1">
        <f>DATEVALUE(RIGHT(jaar_zip[[#This Row],[YYYYMMDD]],2)&amp;"-"&amp;MID(jaar_zip[[#This Row],[YYYYMMDD]],5,2)&amp;"-"&amp;LEFT(jaar_zip[[#This Row],[YYYYMMDD]],4))</f>
        <v>45474</v>
      </c>
      <c r="K6212" s="101" t="str">
        <f>IF(AND(VALUE(MONTH(jaar_zip[[#This Row],[Datum]]))=1,VALUE(WEEKNUM(jaar_zip[[#This Row],[Datum]],21))&gt;51),RIGHT(YEAR(jaar_zip[[#This Row],[Datum]])-1,2),RIGHT(YEAR(jaar_zip[[#This Row],[Datum]]),2))&amp;"-"&amp; TEXT(WEEKNUM(jaar_zip[[#This Row],[Datum]],21),"00")</f>
        <v>24-27</v>
      </c>
      <c r="L6212" s="101">
        <f>MONTH(jaar_zip[[#This Row],[Datum]])</f>
        <v>7</v>
      </c>
      <c r="M6212" s="101">
        <f>IF(ISNUMBER(jaar_zip[[#This Row],[etmaaltemperatuur]]),IF(jaar_zip[[#This Row],[etmaaltemperatuur]]&lt;stookgrens,stookgrens-jaar_zip[[#This Row],[etmaaltemperatuur]],0),"")</f>
        <v>1.6999999999999993</v>
      </c>
      <c r="N6212" s="101">
        <f>IF(ISNUMBER(jaar_zip[[#This Row],[graaddagen]]),IF(OR(MONTH(jaar_zip[[#This Row],[Datum]])=1,MONTH(jaar_zip[[#This Row],[Datum]])=2,MONTH(jaar_zip[[#This Row],[Datum]])=11,MONTH(jaar_zip[[#This Row],[Datum]])=12),1.1,IF(OR(MONTH(jaar_zip[[#This Row],[Datum]])=3,MONTH(jaar_zip[[#This Row],[Datum]])=10),1,0.8))*jaar_zip[[#This Row],[graaddagen]],"")</f>
        <v>1.3599999999999994</v>
      </c>
      <c r="O6212" s="101">
        <f>IF(ISNUMBER(jaar_zip[[#This Row],[etmaaltemperatuur]]),IF(jaar_zip[[#This Row],[etmaaltemperatuur]]&gt;stookgrens,jaar_zip[[#This Row],[etmaaltemperatuur]]-stookgrens,0),"")</f>
        <v>0</v>
      </c>
    </row>
    <row r="6213" spans="1:15" x14ac:dyDescent="0.25">
      <c r="A6213">
        <v>323</v>
      </c>
      <c r="B6213">
        <v>20240702</v>
      </c>
      <c r="C6213">
        <v>4.0999999999999996</v>
      </c>
      <c r="D6213">
        <v>14.9</v>
      </c>
      <c r="E6213">
        <v>1313</v>
      </c>
      <c r="F6213">
        <v>3.8</v>
      </c>
      <c r="G6213">
        <v>1015.7</v>
      </c>
      <c r="H6213">
        <v>83</v>
      </c>
      <c r="I6213" s="101" t="s">
        <v>34</v>
      </c>
      <c r="J6213" s="1">
        <f>DATEVALUE(RIGHT(jaar_zip[[#This Row],[YYYYMMDD]],2)&amp;"-"&amp;MID(jaar_zip[[#This Row],[YYYYMMDD]],5,2)&amp;"-"&amp;LEFT(jaar_zip[[#This Row],[YYYYMMDD]],4))</f>
        <v>45475</v>
      </c>
      <c r="K6213" s="101" t="str">
        <f>IF(AND(VALUE(MONTH(jaar_zip[[#This Row],[Datum]]))=1,VALUE(WEEKNUM(jaar_zip[[#This Row],[Datum]],21))&gt;51),RIGHT(YEAR(jaar_zip[[#This Row],[Datum]])-1,2),RIGHT(YEAR(jaar_zip[[#This Row],[Datum]]),2))&amp;"-"&amp; TEXT(WEEKNUM(jaar_zip[[#This Row],[Datum]],21),"00")</f>
        <v>24-27</v>
      </c>
      <c r="L6213" s="101">
        <f>MONTH(jaar_zip[[#This Row],[Datum]])</f>
        <v>7</v>
      </c>
      <c r="M6213" s="101">
        <f>IF(ISNUMBER(jaar_zip[[#This Row],[etmaaltemperatuur]]),IF(jaar_zip[[#This Row],[etmaaltemperatuur]]&lt;stookgrens,stookgrens-jaar_zip[[#This Row],[etmaaltemperatuur]],0),"")</f>
        <v>3.0999999999999996</v>
      </c>
      <c r="N6213" s="101">
        <f>IF(ISNUMBER(jaar_zip[[#This Row],[graaddagen]]),IF(OR(MONTH(jaar_zip[[#This Row],[Datum]])=1,MONTH(jaar_zip[[#This Row],[Datum]])=2,MONTH(jaar_zip[[#This Row],[Datum]])=11,MONTH(jaar_zip[[#This Row],[Datum]])=12),1.1,IF(OR(MONTH(jaar_zip[[#This Row],[Datum]])=3,MONTH(jaar_zip[[#This Row],[Datum]])=10),1,0.8))*jaar_zip[[#This Row],[graaddagen]],"")</f>
        <v>2.48</v>
      </c>
      <c r="O6213" s="101">
        <f>IF(ISNUMBER(jaar_zip[[#This Row],[etmaaltemperatuur]]),IF(jaar_zip[[#This Row],[etmaaltemperatuur]]&gt;stookgrens,jaar_zip[[#This Row],[etmaaltemperatuur]]-stookgrens,0),"")</f>
        <v>0</v>
      </c>
    </row>
    <row r="6214" spans="1:15" x14ac:dyDescent="0.25">
      <c r="A6214">
        <v>323</v>
      </c>
      <c r="B6214">
        <v>20240703</v>
      </c>
      <c r="C6214">
        <v>3.7</v>
      </c>
      <c r="D6214">
        <v>14.5</v>
      </c>
      <c r="E6214">
        <v>987</v>
      </c>
      <c r="F6214">
        <v>13.7</v>
      </c>
      <c r="G6214">
        <v>1009.5</v>
      </c>
      <c r="H6214">
        <v>82</v>
      </c>
      <c r="I6214" s="101" t="s">
        <v>34</v>
      </c>
      <c r="J6214" s="1">
        <f>DATEVALUE(RIGHT(jaar_zip[[#This Row],[YYYYMMDD]],2)&amp;"-"&amp;MID(jaar_zip[[#This Row],[YYYYMMDD]],5,2)&amp;"-"&amp;LEFT(jaar_zip[[#This Row],[YYYYMMDD]],4))</f>
        <v>45476</v>
      </c>
      <c r="K6214" s="101" t="str">
        <f>IF(AND(VALUE(MONTH(jaar_zip[[#This Row],[Datum]]))=1,VALUE(WEEKNUM(jaar_zip[[#This Row],[Datum]],21))&gt;51),RIGHT(YEAR(jaar_zip[[#This Row],[Datum]])-1,2),RIGHT(YEAR(jaar_zip[[#This Row],[Datum]]),2))&amp;"-"&amp; TEXT(WEEKNUM(jaar_zip[[#This Row],[Datum]],21),"00")</f>
        <v>24-27</v>
      </c>
      <c r="L6214" s="101">
        <f>MONTH(jaar_zip[[#This Row],[Datum]])</f>
        <v>7</v>
      </c>
      <c r="M6214" s="101">
        <f>IF(ISNUMBER(jaar_zip[[#This Row],[etmaaltemperatuur]]),IF(jaar_zip[[#This Row],[etmaaltemperatuur]]&lt;stookgrens,stookgrens-jaar_zip[[#This Row],[etmaaltemperatuur]],0),"")</f>
        <v>3.5</v>
      </c>
      <c r="N6214" s="101">
        <f>IF(ISNUMBER(jaar_zip[[#This Row],[graaddagen]]),IF(OR(MONTH(jaar_zip[[#This Row],[Datum]])=1,MONTH(jaar_zip[[#This Row],[Datum]])=2,MONTH(jaar_zip[[#This Row],[Datum]])=11,MONTH(jaar_zip[[#This Row],[Datum]])=12),1.1,IF(OR(MONTH(jaar_zip[[#This Row],[Datum]])=3,MONTH(jaar_zip[[#This Row],[Datum]])=10),1,0.8))*jaar_zip[[#This Row],[graaddagen]],"")</f>
        <v>2.8000000000000003</v>
      </c>
      <c r="O6214" s="101">
        <f>IF(ISNUMBER(jaar_zip[[#This Row],[etmaaltemperatuur]]),IF(jaar_zip[[#This Row],[etmaaltemperatuur]]&gt;stookgrens,jaar_zip[[#This Row],[etmaaltemperatuur]]-stookgrens,0),"")</f>
        <v>0</v>
      </c>
    </row>
    <row r="6215" spans="1:15" x14ac:dyDescent="0.25">
      <c r="A6215">
        <v>323</v>
      </c>
      <c r="B6215">
        <v>20240704</v>
      </c>
      <c r="C6215">
        <v>6.5</v>
      </c>
      <c r="D6215">
        <v>16.3</v>
      </c>
      <c r="E6215">
        <v>2703</v>
      </c>
      <c r="F6215">
        <v>2.9</v>
      </c>
      <c r="G6215">
        <v>1008.6</v>
      </c>
      <c r="H6215">
        <v>67</v>
      </c>
      <c r="I6215" s="101" t="s">
        <v>34</v>
      </c>
      <c r="J6215" s="1">
        <f>DATEVALUE(RIGHT(jaar_zip[[#This Row],[YYYYMMDD]],2)&amp;"-"&amp;MID(jaar_zip[[#This Row],[YYYYMMDD]],5,2)&amp;"-"&amp;LEFT(jaar_zip[[#This Row],[YYYYMMDD]],4))</f>
        <v>45477</v>
      </c>
      <c r="K6215" s="101" t="str">
        <f>IF(AND(VALUE(MONTH(jaar_zip[[#This Row],[Datum]]))=1,VALUE(WEEKNUM(jaar_zip[[#This Row],[Datum]],21))&gt;51),RIGHT(YEAR(jaar_zip[[#This Row],[Datum]])-1,2),RIGHT(YEAR(jaar_zip[[#This Row],[Datum]]),2))&amp;"-"&amp; TEXT(WEEKNUM(jaar_zip[[#This Row],[Datum]],21),"00")</f>
        <v>24-27</v>
      </c>
      <c r="L6215" s="101">
        <f>MONTH(jaar_zip[[#This Row],[Datum]])</f>
        <v>7</v>
      </c>
      <c r="M6215" s="101">
        <f>IF(ISNUMBER(jaar_zip[[#This Row],[etmaaltemperatuur]]),IF(jaar_zip[[#This Row],[etmaaltemperatuur]]&lt;stookgrens,stookgrens-jaar_zip[[#This Row],[etmaaltemperatuur]],0),"")</f>
        <v>1.6999999999999993</v>
      </c>
      <c r="N6215" s="101">
        <f>IF(ISNUMBER(jaar_zip[[#This Row],[graaddagen]]),IF(OR(MONTH(jaar_zip[[#This Row],[Datum]])=1,MONTH(jaar_zip[[#This Row],[Datum]])=2,MONTH(jaar_zip[[#This Row],[Datum]])=11,MONTH(jaar_zip[[#This Row],[Datum]])=12),1.1,IF(OR(MONTH(jaar_zip[[#This Row],[Datum]])=3,MONTH(jaar_zip[[#This Row],[Datum]])=10),1,0.8))*jaar_zip[[#This Row],[graaddagen]],"")</f>
        <v>1.3599999999999994</v>
      </c>
      <c r="O6215" s="101">
        <f>IF(ISNUMBER(jaar_zip[[#This Row],[etmaaltemperatuur]]),IF(jaar_zip[[#This Row],[etmaaltemperatuur]]&gt;stookgrens,jaar_zip[[#This Row],[etmaaltemperatuur]]-stookgrens,0),"")</f>
        <v>0</v>
      </c>
    </row>
    <row r="6216" spans="1:15" x14ac:dyDescent="0.25">
      <c r="A6216">
        <v>323</v>
      </c>
      <c r="B6216">
        <v>20240705</v>
      </c>
      <c r="C6216">
        <v>5.0999999999999996</v>
      </c>
      <c r="D6216">
        <v>16.2</v>
      </c>
      <c r="E6216">
        <v>919</v>
      </c>
      <c r="F6216">
        <v>2.4</v>
      </c>
      <c r="G6216">
        <v>1008.1</v>
      </c>
      <c r="H6216">
        <v>85</v>
      </c>
      <c r="I6216" s="101" t="s">
        <v>34</v>
      </c>
      <c r="J6216" s="1">
        <f>DATEVALUE(RIGHT(jaar_zip[[#This Row],[YYYYMMDD]],2)&amp;"-"&amp;MID(jaar_zip[[#This Row],[YYYYMMDD]],5,2)&amp;"-"&amp;LEFT(jaar_zip[[#This Row],[YYYYMMDD]],4))</f>
        <v>45478</v>
      </c>
      <c r="K6216" s="101" t="str">
        <f>IF(AND(VALUE(MONTH(jaar_zip[[#This Row],[Datum]]))=1,VALUE(WEEKNUM(jaar_zip[[#This Row],[Datum]],21))&gt;51),RIGHT(YEAR(jaar_zip[[#This Row],[Datum]])-1,2),RIGHT(YEAR(jaar_zip[[#This Row],[Datum]]),2))&amp;"-"&amp; TEXT(WEEKNUM(jaar_zip[[#This Row],[Datum]],21),"00")</f>
        <v>24-27</v>
      </c>
      <c r="L6216" s="101">
        <f>MONTH(jaar_zip[[#This Row],[Datum]])</f>
        <v>7</v>
      </c>
      <c r="M6216" s="101">
        <f>IF(ISNUMBER(jaar_zip[[#This Row],[etmaaltemperatuur]]),IF(jaar_zip[[#This Row],[etmaaltemperatuur]]&lt;stookgrens,stookgrens-jaar_zip[[#This Row],[etmaaltemperatuur]],0),"")</f>
        <v>1.8000000000000007</v>
      </c>
      <c r="N6216" s="101">
        <f>IF(ISNUMBER(jaar_zip[[#This Row],[graaddagen]]),IF(OR(MONTH(jaar_zip[[#This Row],[Datum]])=1,MONTH(jaar_zip[[#This Row],[Datum]])=2,MONTH(jaar_zip[[#This Row],[Datum]])=11,MONTH(jaar_zip[[#This Row],[Datum]])=12),1.1,IF(OR(MONTH(jaar_zip[[#This Row],[Datum]])=3,MONTH(jaar_zip[[#This Row],[Datum]])=10),1,0.8))*jaar_zip[[#This Row],[graaddagen]],"")</f>
        <v>1.4400000000000006</v>
      </c>
      <c r="O6216" s="101">
        <f>IF(ISNUMBER(jaar_zip[[#This Row],[etmaaltemperatuur]]),IF(jaar_zip[[#This Row],[etmaaltemperatuur]]&gt;stookgrens,jaar_zip[[#This Row],[etmaaltemperatuur]]-stookgrens,0),"")</f>
        <v>0</v>
      </c>
    </row>
    <row r="6217" spans="1:15" x14ac:dyDescent="0.25">
      <c r="A6217">
        <v>323</v>
      </c>
      <c r="B6217">
        <v>20240706</v>
      </c>
      <c r="C6217">
        <v>7.1</v>
      </c>
      <c r="D6217">
        <v>16</v>
      </c>
      <c r="E6217">
        <v>2180</v>
      </c>
      <c r="F6217">
        <v>10.1</v>
      </c>
      <c r="G6217">
        <v>1003.3</v>
      </c>
      <c r="H6217">
        <v>77</v>
      </c>
      <c r="I6217" s="101" t="s">
        <v>34</v>
      </c>
      <c r="J6217" s="1">
        <f>DATEVALUE(RIGHT(jaar_zip[[#This Row],[YYYYMMDD]],2)&amp;"-"&amp;MID(jaar_zip[[#This Row],[YYYYMMDD]],5,2)&amp;"-"&amp;LEFT(jaar_zip[[#This Row],[YYYYMMDD]],4))</f>
        <v>45479</v>
      </c>
      <c r="K6217" s="101" t="str">
        <f>IF(AND(VALUE(MONTH(jaar_zip[[#This Row],[Datum]]))=1,VALUE(WEEKNUM(jaar_zip[[#This Row],[Datum]],21))&gt;51),RIGHT(YEAR(jaar_zip[[#This Row],[Datum]])-1,2),RIGHT(YEAR(jaar_zip[[#This Row],[Datum]]),2))&amp;"-"&amp; TEXT(WEEKNUM(jaar_zip[[#This Row],[Datum]],21),"00")</f>
        <v>24-27</v>
      </c>
      <c r="L6217" s="101">
        <f>MONTH(jaar_zip[[#This Row],[Datum]])</f>
        <v>7</v>
      </c>
      <c r="M6217" s="101">
        <f>IF(ISNUMBER(jaar_zip[[#This Row],[etmaaltemperatuur]]),IF(jaar_zip[[#This Row],[etmaaltemperatuur]]&lt;stookgrens,stookgrens-jaar_zip[[#This Row],[etmaaltemperatuur]],0),"")</f>
        <v>2</v>
      </c>
      <c r="N6217" s="101">
        <f>IF(ISNUMBER(jaar_zip[[#This Row],[graaddagen]]),IF(OR(MONTH(jaar_zip[[#This Row],[Datum]])=1,MONTH(jaar_zip[[#This Row],[Datum]])=2,MONTH(jaar_zip[[#This Row],[Datum]])=11,MONTH(jaar_zip[[#This Row],[Datum]])=12),1.1,IF(OR(MONTH(jaar_zip[[#This Row],[Datum]])=3,MONTH(jaar_zip[[#This Row],[Datum]])=10),1,0.8))*jaar_zip[[#This Row],[graaddagen]],"")</f>
        <v>1.6</v>
      </c>
      <c r="O6217" s="101">
        <f>IF(ISNUMBER(jaar_zip[[#This Row],[etmaaltemperatuur]]),IF(jaar_zip[[#This Row],[etmaaltemperatuur]]&gt;stookgrens,jaar_zip[[#This Row],[etmaaltemperatuur]]-stookgrens,0),"")</f>
        <v>0</v>
      </c>
    </row>
    <row r="6218" spans="1:15" x14ac:dyDescent="0.25">
      <c r="A6218">
        <v>323</v>
      </c>
      <c r="B6218">
        <v>20240707</v>
      </c>
      <c r="C6218">
        <v>4</v>
      </c>
      <c r="D6218">
        <v>14.6</v>
      </c>
      <c r="E6218">
        <v>1533</v>
      </c>
      <c r="F6218">
        <v>6</v>
      </c>
      <c r="G6218">
        <v>1012.3</v>
      </c>
      <c r="H6218">
        <v>79</v>
      </c>
      <c r="I6218" s="101" t="s">
        <v>34</v>
      </c>
      <c r="J6218" s="1">
        <f>DATEVALUE(RIGHT(jaar_zip[[#This Row],[YYYYMMDD]],2)&amp;"-"&amp;MID(jaar_zip[[#This Row],[YYYYMMDD]],5,2)&amp;"-"&amp;LEFT(jaar_zip[[#This Row],[YYYYMMDD]],4))</f>
        <v>45480</v>
      </c>
      <c r="K6218" s="101" t="str">
        <f>IF(AND(VALUE(MONTH(jaar_zip[[#This Row],[Datum]]))=1,VALUE(WEEKNUM(jaar_zip[[#This Row],[Datum]],21))&gt;51),RIGHT(YEAR(jaar_zip[[#This Row],[Datum]])-1,2),RIGHT(YEAR(jaar_zip[[#This Row],[Datum]]),2))&amp;"-"&amp; TEXT(WEEKNUM(jaar_zip[[#This Row],[Datum]],21),"00")</f>
        <v>24-27</v>
      </c>
      <c r="L6218" s="101">
        <f>MONTH(jaar_zip[[#This Row],[Datum]])</f>
        <v>7</v>
      </c>
      <c r="M6218" s="101">
        <f>IF(ISNUMBER(jaar_zip[[#This Row],[etmaaltemperatuur]]),IF(jaar_zip[[#This Row],[etmaaltemperatuur]]&lt;stookgrens,stookgrens-jaar_zip[[#This Row],[etmaaltemperatuur]],0),"")</f>
        <v>3.4000000000000004</v>
      </c>
      <c r="N6218" s="101">
        <f>IF(ISNUMBER(jaar_zip[[#This Row],[graaddagen]]),IF(OR(MONTH(jaar_zip[[#This Row],[Datum]])=1,MONTH(jaar_zip[[#This Row],[Datum]])=2,MONTH(jaar_zip[[#This Row],[Datum]])=11,MONTH(jaar_zip[[#This Row],[Datum]])=12),1.1,IF(OR(MONTH(jaar_zip[[#This Row],[Datum]])=3,MONTH(jaar_zip[[#This Row],[Datum]])=10),1,0.8))*jaar_zip[[#This Row],[graaddagen]],"")</f>
        <v>2.7200000000000006</v>
      </c>
      <c r="O6218" s="101">
        <f>IF(ISNUMBER(jaar_zip[[#This Row],[etmaaltemperatuur]]),IF(jaar_zip[[#This Row],[etmaaltemperatuur]]&gt;stookgrens,jaar_zip[[#This Row],[etmaaltemperatuur]]-stookgrens,0),"")</f>
        <v>0</v>
      </c>
    </row>
    <row r="6219" spans="1:15" x14ac:dyDescent="0.25">
      <c r="A6219">
        <v>323</v>
      </c>
      <c r="B6219">
        <v>20240708</v>
      </c>
      <c r="C6219">
        <v>2.8</v>
      </c>
      <c r="D6219">
        <v>16.8</v>
      </c>
      <c r="E6219">
        <v>1659</v>
      </c>
      <c r="F6219">
        <v>0</v>
      </c>
      <c r="G6219">
        <v>1016.8</v>
      </c>
      <c r="H6219">
        <v>76</v>
      </c>
      <c r="I6219" s="101" t="s">
        <v>34</v>
      </c>
      <c r="J6219" s="1">
        <f>DATEVALUE(RIGHT(jaar_zip[[#This Row],[YYYYMMDD]],2)&amp;"-"&amp;MID(jaar_zip[[#This Row],[YYYYMMDD]],5,2)&amp;"-"&amp;LEFT(jaar_zip[[#This Row],[YYYYMMDD]],4))</f>
        <v>45481</v>
      </c>
      <c r="K6219" s="101" t="str">
        <f>IF(AND(VALUE(MONTH(jaar_zip[[#This Row],[Datum]]))=1,VALUE(WEEKNUM(jaar_zip[[#This Row],[Datum]],21))&gt;51),RIGHT(YEAR(jaar_zip[[#This Row],[Datum]])-1,2),RIGHT(YEAR(jaar_zip[[#This Row],[Datum]]),2))&amp;"-"&amp; TEXT(WEEKNUM(jaar_zip[[#This Row],[Datum]],21),"00")</f>
        <v>24-28</v>
      </c>
      <c r="L6219" s="101">
        <f>MONTH(jaar_zip[[#This Row],[Datum]])</f>
        <v>7</v>
      </c>
      <c r="M6219" s="101">
        <f>IF(ISNUMBER(jaar_zip[[#This Row],[etmaaltemperatuur]]),IF(jaar_zip[[#This Row],[etmaaltemperatuur]]&lt;stookgrens,stookgrens-jaar_zip[[#This Row],[etmaaltemperatuur]],0),"")</f>
        <v>1.1999999999999993</v>
      </c>
      <c r="N6219" s="101">
        <f>IF(ISNUMBER(jaar_zip[[#This Row],[graaddagen]]),IF(OR(MONTH(jaar_zip[[#This Row],[Datum]])=1,MONTH(jaar_zip[[#This Row],[Datum]])=2,MONTH(jaar_zip[[#This Row],[Datum]])=11,MONTH(jaar_zip[[#This Row],[Datum]])=12),1.1,IF(OR(MONTH(jaar_zip[[#This Row],[Datum]])=3,MONTH(jaar_zip[[#This Row],[Datum]])=10),1,0.8))*jaar_zip[[#This Row],[graaddagen]],"")</f>
        <v>0.95999999999999952</v>
      </c>
      <c r="O6219" s="101">
        <f>IF(ISNUMBER(jaar_zip[[#This Row],[etmaaltemperatuur]]),IF(jaar_zip[[#This Row],[etmaaltemperatuur]]&gt;stookgrens,jaar_zip[[#This Row],[etmaaltemperatuur]]-stookgrens,0),"")</f>
        <v>0</v>
      </c>
    </row>
    <row r="6220" spans="1:15" x14ac:dyDescent="0.25">
      <c r="A6220">
        <v>323</v>
      </c>
      <c r="B6220">
        <v>20240709</v>
      </c>
      <c r="C6220">
        <v>3</v>
      </c>
      <c r="D6220">
        <v>19.3</v>
      </c>
      <c r="E6220">
        <v>1310</v>
      </c>
      <c r="F6220">
        <v>15.1</v>
      </c>
      <c r="G6220">
        <v>1012.8</v>
      </c>
      <c r="H6220">
        <v>79</v>
      </c>
      <c r="I6220" s="101" t="s">
        <v>34</v>
      </c>
      <c r="J6220" s="1">
        <f>DATEVALUE(RIGHT(jaar_zip[[#This Row],[YYYYMMDD]],2)&amp;"-"&amp;MID(jaar_zip[[#This Row],[YYYYMMDD]],5,2)&amp;"-"&amp;LEFT(jaar_zip[[#This Row],[YYYYMMDD]],4))</f>
        <v>45482</v>
      </c>
      <c r="K6220" s="101" t="str">
        <f>IF(AND(VALUE(MONTH(jaar_zip[[#This Row],[Datum]]))=1,VALUE(WEEKNUM(jaar_zip[[#This Row],[Datum]],21))&gt;51),RIGHT(YEAR(jaar_zip[[#This Row],[Datum]])-1,2),RIGHT(YEAR(jaar_zip[[#This Row],[Datum]]),2))&amp;"-"&amp; TEXT(WEEKNUM(jaar_zip[[#This Row],[Datum]],21),"00")</f>
        <v>24-28</v>
      </c>
      <c r="L6220" s="101">
        <f>MONTH(jaar_zip[[#This Row],[Datum]])</f>
        <v>7</v>
      </c>
      <c r="M6220" s="101">
        <f>IF(ISNUMBER(jaar_zip[[#This Row],[etmaaltemperatuur]]),IF(jaar_zip[[#This Row],[etmaaltemperatuur]]&lt;stookgrens,stookgrens-jaar_zip[[#This Row],[etmaaltemperatuur]],0),"")</f>
        <v>0</v>
      </c>
      <c r="N6220" s="101">
        <f>IF(ISNUMBER(jaar_zip[[#This Row],[graaddagen]]),IF(OR(MONTH(jaar_zip[[#This Row],[Datum]])=1,MONTH(jaar_zip[[#This Row],[Datum]])=2,MONTH(jaar_zip[[#This Row],[Datum]])=11,MONTH(jaar_zip[[#This Row],[Datum]])=12),1.1,IF(OR(MONTH(jaar_zip[[#This Row],[Datum]])=3,MONTH(jaar_zip[[#This Row],[Datum]])=10),1,0.8))*jaar_zip[[#This Row],[graaddagen]],"")</f>
        <v>0</v>
      </c>
      <c r="O6220" s="101">
        <f>IF(ISNUMBER(jaar_zip[[#This Row],[etmaaltemperatuur]]),IF(jaar_zip[[#This Row],[etmaaltemperatuur]]&gt;stookgrens,jaar_zip[[#This Row],[etmaaltemperatuur]]-stookgrens,0),"")</f>
        <v>1.3000000000000007</v>
      </c>
    </row>
    <row r="6221" spans="1:15" x14ac:dyDescent="0.25">
      <c r="A6221">
        <v>323</v>
      </c>
      <c r="B6221">
        <v>20240710</v>
      </c>
      <c r="C6221">
        <v>4.2</v>
      </c>
      <c r="D6221">
        <v>18.3</v>
      </c>
      <c r="E6221">
        <v>1890</v>
      </c>
      <c r="F6221">
        <v>0.3</v>
      </c>
      <c r="G6221">
        <v>1014.6</v>
      </c>
      <c r="H6221">
        <v>82</v>
      </c>
      <c r="I6221" s="101" t="s">
        <v>34</v>
      </c>
      <c r="J6221" s="1">
        <f>DATEVALUE(RIGHT(jaar_zip[[#This Row],[YYYYMMDD]],2)&amp;"-"&amp;MID(jaar_zip[[#This Row],[YYYYMMDD]],5,2)&amp;"-"&amp;LEFT(jaar_zip[[#This Row],[YYYYMMDD]],4))</f>
        <v>45483</v>
      </c>
      <c r="K6221" s="101" t="str">
        <f>IF(AND(VALUE(MONTH(jaar_zip[[#This Row],[Datum]]))=1,VALUE(WEEKNUM(jaar_zip[[#This Row],[Datum]],21))&gt;51),RIGHT(YEAR(jaar_zip[[#This Row],[Datum]])-1,2),RIGHT(YEAR(jaar_zip[[#This Row],[Datum]]),2))&amp;"-"&amp; TEXT(WEEKNUM(jaar_zip[[#This Row],[Datum]],21),"00")</f>
        <v>24-28</v>
      </c>
      <c r="L6221" s="101">
        <f>MONTH(jaar_zip[[#This Row],[Datum]])</f>
        <v>7</v>
      </c>
      <c r="M6221" s="101">
        <f>IF(ISNUMBER(jaar_zip[[#This Row],[etmaaltemperatuur]]),IF(jaar_zip[[#This Row],[etmaaltemperatuur]]&lt;stookgrens,stookgrens-jaar_zip[[#This Row],[etmaaltemperatuur]],0),"")</f>
        <v>0</v>
      </c>
      <c r="N6221" s="101">
        <f>IF(ISNUMBER(jaar_zip[[#This Row],[graaddagen]]),IF(OR(MONTH(jaar_zip[[#This Row],[Datum]])=1,MONTH(jaar_zip[[#This Row],[Datum]])=2,MONTH(jaar_zip[[#This Row],[Datum]])=11,MONTH(jaar_zip[[#This Row],[Datum]])=12),1.1,IF(OR(MONTH(jaar_zip[[#This Row],[Datum]])=3,MONTH(jaar_zip[[#This Row],[Datum]])=10),1,0.8))*jaar_zip[[#This Row],[graaddagen]],"")</f>
        <v>0</v>
      </c>
      <c r="O6221" s="101">
        <f>IF(ISNUMBER(jaar_zip[[#This Row],[etmaaltemperatuur]]),IF(jaar_zip[[#This Row],[etmaaltemperatuur]]&gt;stookgrens,jaar_zip[[#This Row],[etmaaltemperatuur]]-stookgrens,0),"")</f>
        <v>0.30000000000000071</v>
      </c>
    </row>
    <row r="6222" spans="1:15" x14ac:dyDescent="0.25">
      <c r="A6222">
        <v>323</v>
      </c>
      <c r="B6222">
        <v>20240711</v>
      </c>
      <c r="C6222">
        <v>4</v>
      </c>
      <c r="D6222">
        <v>16.899999999999999</v>
      </c>
      <c r="E6222">
        <v>2393</v>
      </c>
      <c r="F6222">
        <v>0</v>
      </c>
      <c r="G6222">
        <v>1017.5</v>
      </c>
      <c r="H6222">
        <v>75</v>
      </c>
      <c r="I6222" s="101" t="s">
        <v>34</v>
      </c>
      <c r="J6222" s="1">
        <f>DATEVALUE(RIGHT(jaar_zip[[#This Row],[YYYYMMDD]],2)&amp;"-"&amp;MID(jaar_zip[[#This Row],[YYYYMMDD]],5,2)&amp;"-"&amp;LEFT(jaar_zip[[#This Row],[YYYYMMDD]],4))</f>
        <v>45484</v>
      </c>
      <c r="K6222" s="101" t="str">
        <f>IF(AND(VALUE(MONTH(jaar_zip[[#This Row],[Datum]]))=1,VALUE(WEEKNUM(jaar_zip[[#This Row],[Datum]],21))&gt;51),RIGHT(YEAR(jaar_zip[[#This Row],[Datum]])-1,2),RIGHT(YEAR(jaar_zip[[#This Row],[Datum]]),2))&amp;"-"&amp; TEXT(WEEKNUM(jaar_zip[[#This Row],[Datum]],21),"00")</f>
        <v>24-28</v>
      </c>
      <c r="L6222" s="101">
        <f>MONTH(jaar_zip[[#This Row],[Datum]])</f>
        <v>7</v>
      </c>
      <c r="M6222" s="101">
        <f>IF(ISNUMBER(jaar_zip[[#This Row],[etmaaltemperatuur]]),IF(jaar_zip[[#This Row],[etmaaltemperatuur]]&lt;stookgrens,stookgrens-jaar_zip[[#This Row],[etmaaltemperatuur]],0),"")</f>
        <v>1.1000000000000014</v>
      </c>
      <c r="N6222" s="101">
        <f>IF(ISNUMBER(jaar_zip[[#This Row],[graaddagen]]),IF(OR(MONTH(jaar_zip[[#This Row],[Datum]])=1,MONTH(jaar_zip[[#This Row],[Datum]])=2,MONTH(jaar_zip[[#This Row],[Datum]])=11,MONTH(jaar_zip[[#This Row],[Datum]])=12),1.1,IF(OR(MONTH(jaar_zip[[#This Row],[Datum]])=3,MONTH(jaar_zip[[#This Row],[Datum]])=10),1,0.8))*jaar_zip[[#This Row],[graaddagen]],"")</f>
        <v>0.88000000000000123</v>
      </c>
      <c r="O6222" s="101">
        <f>IF(ISNUMBER(jaar_zip[[#This Row],[etmaaltemperatuur]]),IF(jaar_zip[[#This Row],[etmaaltemperatuur]]&gt;stookgrens,jaar_zip[[#This Row],[etmaaltemperatuur]]-stookgrens,0),"")</f>
        <v>0</v>
      </c>
    </row>
    <row r="6223" spans="1:15" x14ac:dyDescent="0.25">
      <c r="A6223">
        <v>323</v>
      </c>
      <c r="B6223">
        <v>20240712</v>
      </c>
      <c r="C6223">
        <v>4.9000000000000004</v>
      </c>
      <c r="D6223">
        <v>14.6</v>
      </c>
      <c r="E6223">
        <v>671</v>
      </c>
      <c r="F6223">
        <v>15.3</v>
      </c>
      <c r="G6223">
        <v>1013.9</v>
      </c>
      <c r="H6223">
        <v>89</v>
      </c>
      <c r="I6223" s="101" t="s">
        <v>34</v>
      </c>
      <c r="J6223" s="1">
        <f>DATEVALUE(RIGHT(jaar_zip[[#This Row],[YYYYMMDD]],2)&amp;"-"&amp;MID(jaar_zip[[#This Row],[YYYYMMDD]],5,2)&amp;"-"&amp;LEFT(jaar_zip[[#This Row],[YYYYMMDD]],4))</f>
        <v>45485</v>
      </c>
      <c r="K6223" s="101" t="str">
        <f>IF(AND(VALUE(MONTH(jaar_zip[[#This Row],[Datum]]))=1,VALUE(WEEKNUM(jaar_zip[[#This Row],[Datum]],21))&gt;51),RIGHT(YEAR(jaar_zip[[#This Row],[Datum]])-1,2),RIGHT(YEAR(jaar_zip[[#This Row],[Datum]]),2))&amp;"-"&amp; TEXT(WEEKNUM(jaar_zip[[#This Row],[Datum]],21),"00")</f>
        <v>24-28</v>
      </c>
      <c r="L6223" s="101">
        <f>MONTH(jaar_zip[[#This Row],[Datum]])</f>
        <v>7</v>
      </c>
      <c r="M6223" s="101">
        <f>IF(ISNUMBER(jaar_zip[[#This Row],[etmaaltemperatuur]]),IF(jaar_zip[[#This Row],[etmaaltemperatuur]]&lt;stookgrens,stookgrens-jaar_zip[[#This Row],[etmaaltemperatuur]],0),"")</f>
        <v>3.4000000000000004</v>
      </c>
      <c r="N6223" s="101">
        <f>IF(ISNUMBER(jaar_zip[[#This Row],[graaddagen]]),IF(OR(MONTH(jaar_zip[[#This Row],[Datum]])=1,MONTH(jaar_zip[[#This Row],[Datum]])=2,MONTH(jaar_zip[[#This Row],[Datum]])=11,MONTH(jaar_zip[[#This Row],[Datum]])=12),1.1,IF(OR(MONTH(jaar_zip[[#This Row],[Datum]])=3,MONTH(jaar_zip[[#This Row],[Datum]])=10),1,0.8))*jaar_zip[[#This Row],[graaddagen]],"")</f>
        <v>2.7200000000000006</v>
      </c>
      <c r="O6223" s="101">
        <f>IF(ISNUMBER(jaar_zip[[#This Row],[etmaaltemperatuur]]),IF(jaar_zip[[#This Row],[etmaaltemperatuur]]&gt;stookgrens,jaar_zip[[#This Row],[etmaaltemperatuur]]-stookgrens,0),"")</f>
        <v>0</v>
      </c>
    </row>
    <row r="6224" spans="1:15" x14ac:dyDescent="0.25">
      <c r="A6224">
        <v>323</v>
      </c>
      <c r="B6224">
        <v>20240713</v>
      </c>
      <c r="C6224">
        <v>5.0999999999999996</v>
      </c>
      <c r="D6224">
        <v>14.6</v>
      </c>
      <c r="E6224">
        <v>1520</v>
      </c>
      <c r="F6224">
        <v>1.6</v>
      </c>
      <c r="G6224">
        <v>1012.7</v>
      </c>
      <c r="H6224">
        <v>83</v>
      </c>
      <c r="I6224" s="101" t="s">
        <v>34</v>
      </c>
      <c r="J6224" s="1">
        <f>DATEVALUE(RIGHT(jaar_zip[[#This Row],[YYYYMMDD]],2)&amp;"-"&amp;MID(jaar_zip[[#This Row],[YYYYMMDD]],5,2)&amp;"-"&amp;LEFT(jaar_zip[[#This Row],[YYYYMMDD]],4))</f>
        <v>45486</v>
      </c>
      <c r="K6224" s="101" t="str">
        <f>IF(AND(VALUE(MONTH(jaar_zip[[#This Row],[Datum]]))=1,VALUE(WEEKNUM(jaar_zip[[#This Row],[Datum]],21))&gt;51),RIGHT(YEAR(jaar_zip[[#This Row],[Datum]])-1,2),RIGHT(YEAR(jaar_zip[[#This Row],[Datum]]),2))&amp;"-"&amp; TEXT(WEEKNUM(jaar_zip[[#This Row],[Datum]],21),"00")</f>
        <v>24-28</v>
      </c>
      <c r="L6224" s="101">
        <f>MONTH(jaar_zip[[#This Row],[Datum]])</f>
        <v>7</v>
      </c>
      <c r="M6224" s="101">
        <f>IF(ISNUMBER(jaar_zip[[#This Row],[etmaaltemperatuur]]),IF(jaar_zip[[#This Row],[etmaaltemperatuur]]&lt;stookgrens,stookgrens-jaar_zip[[#This Row],[etmaaltemperatuur]],0),"")</f>
        <v>3.4000000000000004</v>
      </c>
      <c r="N6224" s="101">
        <f>IF(ISNUMBER(jaar_zip[[#This Row],[graaddagen]]),IF(OR(MONTH(jaar_zip[[#This Row],[Datum]])=1,MONTH(jaar_zip[[#This Row],[Datum]])=2,MONTH(jaar_zip[[#This Row],[Datum]])=11,MONTH(jaar_zip[[#This Row],[Datum]])=12),1.1,IF(OR(MONTH(jaar_zip[[#This Row],[Datum]])=3,MONTH(jaar_zip[[#This Row],[Datum]])=10),1,0.8))*jaar_zip[[#This Row],[graaddagen]],"")</f>
        <v>2.7200000000000006</v>
      </c>
      <c r="O6224" s="101">
        <f>IF(ISNUMBER(jaar_zip[[#This Row],[etmaaltemperatuur]]),IF(jaar_zip[[#This Row],[etmaaltemperatuur]]&gt;stookgrens,jaar_zip[[#This Row],[etmaaltemperatuur]]-stookgrens,0),"")</f>
        <v>0</v>
      </c>
    </row>
    <row r="6225" spans="1:15" x14ac:dyDescent="0.25">
      <c r="A6225">
        <v>323</v>
      </c>
      <c r="B6225">
        <v>20240714</v>
      </c>
      <c r="C6225">
        <v>4</v>
      </c>
      <c r="D6225">
        <v>16.5</v>
      </c>
      <c r="E6225">
        <v>2241</v>
      </c>
      <c r="F6225">
        <v>0</v>
      </c>
      <c r="G6225">
        <v>1012.6</v>
      </c>
      <c r="H6225">
        <v>76</v>
      </c>
      <c r="I6225" s="101" t="s">
        <v>34</v>
      </c>
      <c r="J6225" s="1">
        <f>DATEVALUE(RIGHT(jaar_zip[[#This Row],[YYYYMMDD]],2)&amp;"-"&amp;MID(jaar_zip[[#This Row],[YYYYMMDD]],5,2)&amp;"-"&amp;LEFT(jaar_zip[[#This Row],[YYYYMMDD]],4))</f>
        <v>45487</v>
      </c>
      <c r="K6225" s="101" t="str">
        <f>IF(AND(VALUE(MONTH(jaar_zip[[#This Row],[Datum]]))=1,VALUE(WEEKNUM(jaar_zip[[#This Row],[Datum]],21))&gt;51),RIGHT(YEAR(jaar_zip[[#This Row],[Datum]])-1,2),RIGHT(YEAR(jaar_zip[[#This Row],[Datum]]),2))&amp;"-"&amp; TEXT(WEEKNUM(jaar_zip[[#This Row],[Datum]],21),"00")</f>
        <v>24-28</v>
      </c>
      <c r="L6225" s="101">
        <f>MONTH(jaar_zip[[#This Row],[Datum]])</f>
        <v>7</v>
      </c>
      <c r="M6225" s="101">
        <f>IF(ISNUMBER(jaar_zip[[#This Row],[etmaaltemperatuur]]),IF(jaar_zip[[#This Row],[etmaaltemperatuur]]&lt;stookgrens,stookgrens-jaar_zip[[#This Row],[etmaaltemperatuur]],0),"")</f>
        <v>1.5</v>
      </c>
      <c r="N6225" s="101">
        <f>IF(ISNUMBER(jaar_zip[[#This Row],[graaddagen]]),IF(OR(MONTH(jaar_zip[[#This Row],[Datum]])=1,MONTH(jaar_zip[[#This Row],[Datum]])=2,MONTH(jaar_zip[[#This Row],[Datum]])=11,MONTH(jaar_zip[[#This Row],[Datum]])=12),1.1,IF(OR(MONTH(jaar_zip[[#This Row],[Datum]])=3,MONTH(jaar_zip[[#This Row],[Datum]])=10),1,0.8))*jaar_zip[[#This Row],[graaddagen]],"")</f>
        <v>1.2000000000000002</v>
      </c>
      <c r="O6225" s="101">
        <f>IF(ISNUMBER(jaar_zip[[#This Row],[etmaaltemperatuur]]),IF(jaar_zip[[#This Row],[etmaaltemperatuur]]&gt;stookgrens,jaar_zip[[#This Row],[etmaaltemperatuur]]-stookgrens,0),"")</f>
        <v>0</v>
      </c>
    </row>
    <row r="6226" spans="1:15" x14ac:dyDescent="0.25">
      <c r="A6226">
        <v>323</v>
      </c>
      <c r="B6226">
        <v>20240715</v>
      </c>
      <c r="C6226">
        <v>2.7</v>
      </c>
      <c r="D6226">
        <v>19.100000000000001</v>
      </c>
      <c r="E6226">
        <v>1897</v>
      </c>
      <c r="F6226">
        <v>5.7</v>
      </c>
      <c r="G6226">
        <v>1009.6</v>
      </c>
      <c r="H6226">
        <v>73</v>
      </c>
      <c r="I6226" s="101" t="s">
        <v>34</v>
      </c>
      <c r="J6226" s="1">
        <f>DATEVALUE(RIGHT(jaar_zip[[#This Row],[YYYYMMDD]],2)&amp;"-"&amp;MID(jaar_zip[[#This Row],[YYYYMMDD]],5,2)&amp;"-"&amp;LEFT(jaar_zip[[#This Row],[YYYYMMDD]],4))</f>
        <v>45488</v>
      </c>
      <c r="K6226" s="101" t="str">
        <f>IF(AND(VALUE(MONTH(jaar_zip[[#This Row],[Datum]]))=1,VALUE(WEEKNUM(jaar_zip[[#This Row],[Datum]],21))&gt;51),RIGHT(YEAR(jaar_zip[[#This Row],[Datum]])-1,2),RIGHT(YEAR(jaar_zip[[#This Row],[Datum]]),2))&amp;"-"&amp; TEXT(WEEKNUM(jaar_zip[[#This Row],[Datum]],21),"00")</f>
        <v>24-29</v>
      </c>
      <c r="L6226" s="101">
        <f>MONTH(jaar_zip[[#This Row],[Datum]])</f>
        <v>7</v>
      </c>
      <c r="M6226" s="101">
        <f>IF(ISNUMBER(jaar_zip[[#This Row],[etmaaltemperatuur]]),IF(jaar_zip[[#This Row],[etmaaltemperatuur]]&lt;stookgrens,stookgrens-jaar_zip[[#This Row],[etmaaltemperatuur]],0),"")</f>
        <v>0</v>
      </c>
      <c r="N6226" s="101">
        <f>IF(ISNUMBER(jaar_zip[[#This Row],[graaddagen]]),IF(OR(MONTH(jaar_zip[[#This Row],[Datum]])=1,MONTH(jaar_zip[[#This Row],[Datum]])=2,MONTH(jaar_zip[[#This Row],[Datum]])=11,MONTH(jaar_zip[[#This Row],[Datum]])=12),1.1,IF(OR(MONTH(jaar_zip[[#This Row],[Datum]])=3,MONTH(jaar_zip[[#This Row],[Datum]])=10),1,0.8))*jaar_zip[[#This Row],[graaddagen]],"")</f>
        <v>0</v>
      </c>
      <c r="O6226" s="101">
        <f>IF(ISNUMBER(jaar_zip[[#This Row],[etmaaltemperatuur]]),IF(jaar_zip[[#This Row],[etmaaltemperatuur]]&gt;stookgrens,jaar_zip[[#This Row],[etmaaltemperatuur]]-stookgrens,0),"")</f>
        <v>1.1000000000000014</v>
      </c>
    </row>
    <row r="6227" spans="1:15" x14ac:dyDescent="0.25">
      <c r="A6227">
        <v>323</v>
      </c>
      <c r="B6227">
        <v>20240716</v>
      </c>
      <c r="C6227">
        <v>6</v>
      </c>
      <c r="D6227">
        <v>17.399999999999999</v>
      </c>
      <c r="E6227">
        <v>1520</v>
      </c>
      <c r="F6227">
        <v>1.4</v>
      </c>
      <c r="G6227">
        <v>1010.8</v>
      </c>
      <c r="H6227">
        <v>83</v>
      </c>
      <c r="I6227" s="101" t="s">
        <v>34</v>
      </c>
      <c r="J6227" s="1">
        <f>DATEVALUE(RIGHT(jaar_zip[[#This Row],[YYYYMMDD]],2)&amp;"-"&amp;MID(jaar_zip[[#This Row],[YYYYMMDD]],5,2)&amp;"-"&amp;LEFT(jaar_zip[[#This Row],[YYYYMMDD]],4))</f>
        <v>45489</v>
      </c>
      <c r="K6227" s="101" t="str">
        <f>IF(AND(VALUE(MONTH(jaar_zip[[#This Row],[Datum]]))=1,VALUE(WEEKNUM(jaar_zip[[#This Row],[Datum]],21))&gt;51),RIGHT(YEAR(jaar_zip[[#This Row],[Datum]])-1,2),RIGHT(YEAR(jaar_zip[[#This Row],[Datum]]),2))&amp;"-"&amp; TEXT(WEEKNUM(jaar_zip[[#This Row],[Datum]],21),"00")</f>
        <v>24-29</v>
      </c>
      <c r="L6227" s="101">
        <f>MONTH(jaar_zip[[#This Row],[Datum]])</f>
        <v>7</v>
      </c>
      <c r="M6227" s="101">
        <f>IF(ISNUMBER(jaar_zip[[#This Row],[etmaaltemperatuur]]),IF(jaar_zip[[#This Row],[etmaaltemperatuur]]&lt;stookgrens,stookgrens-jaar_zip[[#This Row],[etmaaltemperatuur]],0),"")</f>
        <v>0.60000000000000142</v>
      </c>
      <c r="N6227" s="101">
        <f>IF(ISNUMBER(jaar_zip[[#This Row],[graaddagen]]),IF(OR(MONTH(jaar_zip[[#This Row],[Datum]])=1,MONTH(jaar_zip[[#This Row],[Datum]])=2,MONTH(jaar_zip[[#This Row],[Datum]])=11,MONTH(jaar_zip[[#This Row],[Datum]])=12),1.1,IF(OR(MONTH(jaar_zip[[#This Row],[Datum]])=3,MONTH(jaar_zip[[#This Row],[Datum]])=10),1,0.8))*jaar_zip[[#This Row],[graaddagen]],"")</f>
        <v>0.48000000000000115</v>
      </c>
      <c r="O6227" s="101">
        <f>IF(ISNUMBER(jaar_zip[[#This Row],[etmaaltemperatuur]]),IF(jaar_zip[[#This Row],[etmaaltemperatuur]]&gt;stookgrens,jaar_zip[[#This Row],[etmaaltemperatuur]]-stookgrens,0),"")</f>
        <v>0</v>
      </c>
    </row>
    <row r="6228" spans="1:15" x14ac:dyDescent="0.25">
      <c r="A6228">
        <v>323</v>
      </c>
      <c r="B6228">
        <v>20240717</v>
      </c>
      <c r="C6228">
        <v>3</v>
      </c>
      <c r="D6228">
        <v>18</v>
      </c>
      <c r="E6228">
        <v>2700</v>
      </c>
      <c r="F6228">
        <v>0</v>
      </c>
      <c r="G6228">
        <v>1020.6</v>
      </c>
      <c r="H6228">
        <v>78</v>
      </c>
      <c r="I6228" s="101" t="s">
        <v>34</v>
      </c>
      <c r="J6228" s="1">
        <f>DATEVALUE(RIGHT(jaar_zip[[#This Row],[YYYYMMDD]],2)&amp;"-"&amp;MID(jaar_zip[[#This Row],[YYYYMMDD]],5,2)&amp;"-"&amp;LEFT(jaar_zip[[#This Row],[YYYYMMDD]],4))</f>
        <v>45490</v>
      </c>
      <c r="K6228" s="101" t="str">
        <f>IF(AND(VALUE(MONTH(jaar_zip[[#This Row],[Datum]]))=1,VALUE(WEEKNUM(jaar_zip[[#This Row],[Datum]],21))&gt;51),RIGHT(YEAR(jaar_zip[[#This Row],[Datum]])-1,2),RIGHT(YEAR(jaar_zip[[#This Row],[Datum]]),2))&amp;"-"&amp; TEXT(WEEKNUM(jaar_zip[[#This Row],[Datum]],21),"00")</f>
        <v>24-29</v>
      </c>
      <c r="L6228" s="101">
        <f>MONTH(jaar_zip[[#This Row],[Datum]])</f>
        <v>7</v>
      </c>
      <c r="M6228" s="101">
        <f>IF(ISNUMBER(jaar_zip[[#This Row],[etmaaltemperatuur]]),IF(jaar_zip[[#This Row],[etmaaltemperatuur]]&lt;stookgrens,stookgrens-jaar_zip[[#This Row],[etmaaltemperatuur]],0),"")</f>
        <v>0</v>
      </c>
      <c r="N6228" s="101">
        <f>IF(ISNUMBER(jaar_zip[[#This Row],[graaddagen]]),IF(OR(MONTH(jaar_zip[[#This Row],[Datum]])=1,MONTH(jaar_zip[[#This Row],[Datum]])=2,MONTH(jaar_zip[[#This Row],[Datum]])=11,MONTH(jaar_zip[[#This Row],[Datum]])=12),1.1,IF(OR(MONTH(jaar_zip[[#This Row],[Datum]])=3,MONTH(jaar_zip[[#This Row],[Datum]])=10),1,0.8))*jaar_zip[[#This Row],[graaddagen]],"")</f>
        <v>0</v>
      </c>
      <c r="O6228" s="101">
        <f>IF(ISNUMBER(jaar_zip[[#This Row],[etmaaltemperatuur]]),IF(jaar_zip[[#This Row],[etmaaltemperatuur]]&gt;stookgrens,jaar_zip[[#This Row],[etmaaltemperatuur]]-stookgrens,0),"")</f>
        <v>0</v>
      </c>
    </row>
    <row r="6229" spans="1:15" x14ac:dyDescent="0.25">
      <c r="A6229">
        <v>323</v>
      </c>
      <c r="B6229">
        <v>20240718</v>
      </c>
      <c r="C6229">
        <v>2.4</v>
      </c>
      <c r="D6229">
        <v>20.7</v>
      </c>
      <c r="E6229">
        <v>2310</v>
      </c>
      <c r="F6229">
        <v>0</v>
      </c>
      <c r="G6229">
        <v>1021.5</v>
      </c>
      <c r="H6229">
        <v>73</v>
      </c>
      <c r="I6229" s="101" t="s">
        <v>34</v>
      </c>
      <c r="J6229" s="1">
        <f>DATEVALUE(RIGHT(jaar_zip[[#This Row],[YYYYMMDD]],2)&amp;"-"&amp;MID(jaar_zip[[#This Row],[YYYYMMDD]],5,2)&amp;"-"&amp;LEFT(jaar_zip[[#This Row],[YYYYMMDD]],4))</f>
        <v>45491</v>
      </c>
      <c r="K6229" s="101" t="str">
        <f>IF(AND(VALUE(MONTH(jaar_zip[[#This Row],[Datum]]))=1,VALUE(WEEKNUM(jaar_zip[[#This Row],[Datum]],21))&gt;51),RIGHT(YEAR(jaar_zip[[#This Row],[Datum]])-1,2),RIGHT(YEAR(jaar_zip[[#This Row],[Datum]]),2))&amp;"-"&amp; TEXT(WEEKNUM(jaar_zip[[#This Row],[Datum]],21),"00")</f>
        <v>24-29</v>
      </c>
      <c r="L6229" s="101">
        <f>MONTH(jaar_zip[[#This Row],[Datum]])</f>
        <v>7</v>
      </c>
      <c r="M6229" s="101">
        <f>IF(ISNUMBER(jaar_zip[[#This Row],[etmaaltemperatuur]]),IF(jaar_zip[[#This Row],[etmaaltemperatuur]]&lt;stookgrens,stookgrens-jaar_zip[[#This Row],[etmaaltemperatuur]],0),"")</f>
        <v>0</v>
      </c>
      <c r="N6229" s="101">
        <f>IF(ISNUMBER(jaar_zip[[#This Row],[graaddagen]]),IF(OR(MONTH(jaar_zip[[#This Row],[Datum]])=1,MONTH(jaar_zip[[#This Row],[Datum]])=2,MONTH(jaar_zip[[#This Row],[Datum]])=11,MONTH(jaar_zip[[#This Row],[Datum]])=12),1.1,IF(OR(MONTH(jaar_zip[[#This Row],[Datum]])=3,MONTH(jaar_zip[[#This Row],[Datum]])=10),1,0.8))*jaar_zip[[#This Row],[graaddagen]],"")</f>
        <v>0</v>
      </c>
      <c r="O6229" s="101">
        <f>IF(ISNUMBER(jaar_zip[[#This Row],[etmaaltemperatuur]]),IF(jaar_zip[[#This Row],[etmaaltemperatuur]]&gt;stookgrens,jaar_zip[[#This Row],[etmaaltemperatuur]]-stookgrens,0),"")</f>
        <v>2.6999999999999993</v>
      </c>
    </row>
    <row r="6230" spans="1:15" x14ac:dyDescent="0.25">
      <c r="A6230">
        <v>323</v>
      </c>
      <c r="B6230">
        <v>20240719</v>
      </c>
      <c r="C6230">
        <v>2.4</v>
      </c>
      <c r="D6230">
        <v>24.2</v>
      </c>
      <c r="E6230">
        <v>2369</v>
      </c>
      <c r="F6230">
        <v>0</v>
      </c>
      <c r="G6230">
        <v>1016.9</v>
      </c>
      <c r="H6230">
        <v>66</v>
      </c>
      <c r="I6230" s="101" t="s">
        <v>34</v>
      </c>
      <c r="J6230" s="1">
        <f>DATEVALUE(RIGHT(jaar_zip[[#This Row],[YYYYMMDD]],2)&amp;"-"&amp;MID(jaar_zip[[#This Row],[YYYYMMDD]],5,2)&amp;"-"&amp;LEFT(jaar_zip[[#This Row],[YYYYMMDD]],4))</f>
        <v>45492</v>
      </c>
      <c r="K6230" s="101" t="str">
        <f>IF(AND(VALUE(MONTH(jaar_zip[[#This Row],[Datum]]))=1,VALUE(WEEKNUM(jaar_zip[[#This Row],[Datum]],21))&gt;51),RIGHT(YEAR(jaar_zip[[#This Row],[Datum]])-1,2),RIGHT(YEAR(jaar_zip[[#This Row],[Datum]]),2))&amp;"-"&amp; TEXT(WEEKNUM(jaar_zip[[#This Row],[Datum]],21),"00")</f>
        <v>24-29</v>
      </c>
      <c r="L6230" s="101">
        <f>MONTH(jaar_zip[[#This Row],[Datum]])</f>
        <v>7</v>
      </c>
      <c r="M6230" s="101">
        <f>IF(ISNUMBER(jaar_zip[[#This Row],[etmaaltemperatuur]]),IF(jaar_zip[[#This Row],[etmaaltemperatuur]]&lt;stookgrens,stookgrens-jaar_zip[[#This Row],[etmaaltemperatuur]],0),"")</f>
        <v>0</v>
      </c>
      <c r="N6230" s="101">
        <f>IF(ISNUMBER(jaar_zip[[#This Row],[graaddagen]]),IF(OR(MONTH(jaar_zip[[#This Row],[Datum]])=1,MONTH(jaar_zip[[#This Row],[Datum]])=2,MONTH(jaar_zip[[#This Row],[Datum]])=11,MONTH(jaar_zip[[#This Row],[Datum]])=12),1.1,IF(OR(MONTH(jaar_zip[[#This Row],[Datum]])=3,MONTH(jaar_zip[[#This Row],[Datum]])=10),1,0.8))*jaar_zip[[#This Row],[graaddagen]],"")</f>
        <v>0</v>
      </c>
      <c r="O6230" s="101">
        <f>IF(ISNUMBER(jaar_zip[[#This Row],[etmaaltemperatuur]]),IF(jaar_zip[[#This Row],[etmaaltemperatuur]]&gt;stookgrens,jaar_zip[[#This Row],[etmaaltemperatuur]]-stookgrens,0),"")</f>
        <v>6.1999999999999993</v>
      </c>
    </row>
    <row r="6231" spans="1:15" x14ac:dyDescent="0.25">
      <c r="A6231">
        <v>323</v>
      </c>
      <c r="B6231">
        <v>20240720</v>
      </c>
      <c r="C6231">
        <v>2.8</v>
      </c>
      <c r="D6231">
        <v>23.2</v>
      </c>
      <c r="E6231">
        <v>2405</v>
      </c>
      <c r="F6231">
        <v>0</v>
      </c>
      <c r="G6231">
        <v>1008.4</v>
      </c>
      <c r="H6231">
        <v>67</v>
      </c>
      <c r="I6231" s="101" t="s">
        <v>34</v>
      </c>
      <c r="J6231" s="1">
        <f>DATEVALUE(RIGHT(jaar_zip[[#This Row],[YYYYMMDD]],2)&amp;"-"&amp;MID(jaar_zip[[#This Row],[YYYYMMDD]],5,2)&amp;"-"&amp;LEFT(jaar_zip[[#This Row],[YYYYMMDD]],4))</f>
        <v>45493</v>
      </c>
      <c r="K6231" s="101" t="str">
        <f>IF(AND(VALUE(MONTH(jaar_zip[[#This Row],[Datum]]))=1,VALUE(WEEKNUM(jaar_zip[[#This Row],[Datum]],21))&gt;51),RIGHT(YEAR(jaar_zip[[#This Row],[Datum]])-1,2),RIGHT(YEAR(jaar_zip[[#This Row],[Datum]]),2))&amp;"-"&amp; TEXT(WEEKNUM(jaar_zip[[#This Row],[Datum]],21),"00")</f>
        <v>24-29</v>
      </c>
      <c r="L6231" s="101">
        <f>MONTH(jaar_zip[[#This Row],[Datum]])</f>
        <v>7</v>
      </c>
      <c r="M6231" s="101">
        <f>IF(ISNUMBER(jaar_zip[[#This Row],[etmaaltemperatuur]]),IF(jaar_zip[[#This Row],[etmaaltemperatuur]]&lt;stookgrens,stookgrens-jaar_zip[[#This Row],[etmaaltemperatuur]],0),"")</f>
        <v>0</v>
      </c>
      <c r="N6231" s="101">
        <f>IF(ISNUMBER(jaar_zip[[#This Row],[graaddagen]]),IF(OR(MONTH(jaar_zip[[#This Row],[Datum]])=1,MONTH(jaar_zip[[#This Row],[Datum]])=2,MONTH(jaar_zip[[#This Row],[Datum]])=11,MONTH(jaar_zip[[#This Row],[Datum]])=12),1.1,IF(OR(MONTH(jaar_zip[[#This Row],[Datum]])=3,MONTH(jaar_zip[[#This Row],[Datum]])=10),1,0.8))*jaar_zip[[#This Row],[graaddagen]],"")</f>
        <v>0</v>
      </c>
      <c r="O6231" s="101">
        <f>IF(ISNUMBER(jaar_zip[[#This Row],[etmaaltemperatuur]]),IF(jaar_zip[[#This Row],[etmaaltemperatuur]]&gt;stookgrens,jaar_zip[[#This Row],[etmaaltemperatuur]]-stookgrens,0),"")</f>
        <v>5.1999999999999993</v>
      </c>
    </row>
    <row r="6232" spans="1:15" x14ac:dyDescent="0.25">
      <c r="A6232">
        <v>323</v>
      </c>
      <c r="B6232">
        <v>20240721</v>
      </c>
      <c r="C6232">
        <v>3.4</v>
      </c>
      <c r="D6232">
        <v>19.600000000000001</v>
      </c>
      <c r="E6232">
        <v>1694</v>
      </c>
      <c r="F6232">
        <v>0</v>
      </c>
      <c r="G6232">
        <v>1010</v>
      </c>
      <c r="H6232">
        <v>82</v>
      </c>
      <c r="I6232" s="101" t="s">
        <v>34</v>
      </c>
      <c r="J6232" s="1">
        <f>DATEVALUE(RIGHT(jaar_zip[[#This Row],[YYYYMMDD]],2)&amp;"-"&amp;MID(jaar_zip[[#This Row],[YYYYMMDD]],5,2)&amp;"-"&amp;LEFT(jaar_zip[[#This Row],[YYYYMMDD]],4))</f>
        <v>45494</v>
      </c>
      <c r="K6232" s="101" t="str">
        <f>IF(AND(VALUE(MONTH(jaar_zip[[#This Row],[Datum]]))=1,VALUE(WEEKNUM(jaar_zip[[#This Row],[Datum]],21))&gt;51),RIGHT(YEAR(jaar_zip[[#This Row],[Datum]])-1,2),RIGHT(YEAR(jaar_zip[[#This Row],[Datum]]),2))&amp;"-"&amp; TEXT(WEEKNUM(jaar_zip[[#This Row],[Datum]],21),"00")</f>
        <v>24-29</v>
      </c>
      <c r="L6232" s="101">
        <f>MONTH(jaar_zip[[#This Row],[Datum]])</f>
        <v>7</v>
      </c>
      <c r="M6232" s="101">
        <f>IF(ISNUMBER(jaar_zip[[#This Row],[etmaaltemperatuur]]),IF(jaar_zip[[#This Row],[etmaaltemperatuur]]&lt;stookgrens,stookgrens-jaar_zip[[#This Row],[etmaaltemperatuur]],0),"")</f>
        <v>0</v>
      </c>
      <c r="N6232" s="101">
        <f>IF(ISNUMBER(jaar_zip[[#This Row],[graaddagen]]),IF(OR(MONTH(jaar_zip[[#This Row],[Datum]])=1,MONTH(jaar_zip[[#This Row],[Datum]])=2,MONTH(jaar_zip[[#This Row],[Datum]])=11,MONTH(jaar_zip[[#This Row],[Datum]])=12),1.1,IF(OR(MONTH(jaar_zip[[#This Row],[Datum]])=3,MONTH(jaar_zip[[#This Row],[Datum]])=10),1,0.8))*jaar_zip[[#This Row],[graaddagen]],"")</f>
        <v>0</v>
      </c>
      <c r="O6232" s="101">
        <f>IF(ISNUMBER(jaar_zip[[#This Row],[etmaaltemperatuur]]),IF(jaar_zip[[#This Row],[etmaaltemperatuur]]&gt;stookgrens,jaar_zip[[#This Row],[etmaaltemperatuur]]-stookgrens,0),"")</f>
        <v>1.6000000000000014</v>
      </c>
    </row>
    <row r="6233" spans="1:15" x14ac:dyDescent="0.25">
      <c r="A6233">
        <v>323</v>
      </c>
      <c r="B6233">
        <v>20240722</v>
      </c>
      <c r="C6233">
        <v>4.2</v>
      </c>
      <c r="D6233">
        <v>19.5</v>
      </c>
      <c r="E6233">
        <v>2138</v>
      </c>
      <c r="F6233">
        <v>0</v>
      </c>
      <c r="G6233">
        <v>1016.5</v>
      </c>
      <c r="H6233">
        <v>75</v>
      </c>
      <c r="I6233" s="101" t="s">
        <v>34</v>
      </c>
      <c r="J6233" s="1">
        <f>DATEVALUE(RIGHT(jaar_zip[[#This Row],[YYYYMMDD]],2)&amp;"-"&amp;MID(jaar_zip[[#This Row],[YYYYMMDD]],5,2)&amp;"-"&amp;LEFT(jaar_zip[[#This Row],[YYYYMMDD]],4))</f>
        <v>45495</v>
      </c>
      <c r="K6233" s="101" t="str">
        <f>IF(AND(VALUE(MONTH(jaar_zip[[#This Row],[Datum]]))=1,VALUE(WEEKNUM(jaar_zip[[#This Row],[Datum]],21))&gt;51),RIGHT(YEAR(jaar_zip[[#This Row],[Datum]])-1,2),RIGHT(YEAR(jaar_zip[[#This Row],[Datum]]),2))&amp;"-"&amp; TEXT(WEEKNUM(jaar_zip[[#This Row],[Datum]],21),"00")</f>
        <v>24-30</v>
      </c>
      <c r="L6233" s="101">
        <f>MONTH(jaar_zip[[#This Row],[Datum]])</f>
        <v>7</v>
      </c>
      <c r="M6233" s="101">
        <f>IF(ISNUMBER(jaar_zip[[#This Row],[etmaaltemperatuur]]),IF(jaar_zip[[#This Row],[etmaaltemperatuur]]&lt;stookgrens,stookgrens-jaar_zip[[#This Row],[etmaaltemperatuur]],0),"")</f>
        <v>0</v>
      </c>
      <c r="N6233" s="101">
        <f>IF(ISNUMBER(jaar_zip[[#This Row],[graaddagen]]),IF(OR(MONTH(jaar_zip[[#This Row],[Datum]])=1,MONTH(jaar_zip[[#This Row],[Datum]])=2,MONTH(jaar_zip[[#This Row],[Datum]])=11,MONTH(jaar_zip[[#This Row],[Datum]])=12),1.1,IF(OR(MONTH(jaar_zip[[#This Row],[Datum]])=3,MONTH(jaar_zip[[#This Row],[Datum]])=10),1,0.8))*jaar_zip[[#This Row],[graaddagen]],"")</f>
        <v>0</v>
      </c>
      <c r="O6233" s="101">
        <f>IF(ISNUMBER(jaar_zip[[#This Row],[etmaaltemperatuur]]),IF(jaar_zip[[#This Row],[etmaaltemperatuur]]&gt;stookgrens,jaar_zip[[#This Row],[etmaaltemperatuur]]-stookgrens,0),"")</f>
        <v>1.5</v>
      </c>
    </row>
    <row r="6234" spans="1:15" x14ac:dyDescent="0.25">
      <c r="A6234">
        <v>323</v>
      </c>
      <c r="B6234">
        <v>20240723</v>
      </c>
      <c r="C6234">
        <v>5.3</v>
      </c>
      <c r="D6234">
        <v>18.399999999999999</v>
      </c>
      <c r="E6234">
        <v>1358</v>
      </c>
      <c r="F6234">
        <v>2</v>
      </c>
      <c r="G6234">
        <v>1017.6</v>
      </c>
      <c r="H6234">
        <v>85</v>
      </c>
      <c r="I6234" s="101" t="s">
        <v>34</v>
      </c>
      <c r="J6234" s="1">
        <f>DATEVALUE(RIGHT(jaar_zip[[#This Row],[YYYYMMDD]],2)&amp;"-"&amp;MID(jaar_zip[[#This Row],[YYYYMMDD]],5,2)&amp;"-"&amp;LEFT(jaar_zip[[#This Row],[YYYYMMDD]],4))</f>
        <v>45496</v>
      </c>
      <c r="K6234" s="101" t="str">
        <f>IF(AND(VALUE(MONTH(jaar_zip[[#This Row],[Datum]]))=1,VALUE(WEEKNUM(jaar_zip[[#This Row],[Datum]],21))&gt;51),RIGHT(YEAR(jaar_zip[[#This Row],[Datum]])-1,2),RIGHT(YEAR(jaar_zip[[#This Row],[Datum]]),2))&amp;"-"&amp; TEXT(WEEKNUM(jaar_zip[[#This Row],[Datum]],21),"00")</f>
        <v>24-30</v>
      </c>
      <c r="L6234" s="101">
        <f>MONTH(jaar_zip[[#This Row],[Datum]])</f>
        <v>7</v>
      </c>
      <c r="M6234" s="101">
        <f>IF(ISNUMBER(jaar_zip[[#This Row],[etmaaltemperatuur]]),IF(jaar_zip[[#This Row],[etmaaltemperatuur]]&lt;stookgrens,stookgrens-jaar_zip[[#This Row],[etmaaltemperatuur]],0),"")</f>
        <v>0</v>
      </c>
      <c r="N6234" s="101">
        <f>IF(ISNUMBER(jaar_zip[[#This Row],[graaddagen]]),IF(OR(MONTH(jaar_zip[[#This Row],[Datum]])=1,MONTH(jaar_zip[[#This Row],[Datum]])=2,MONTH(jaar_zip[[#This Row],[Datum]])=11,MONTH(jaar_zip[[#This Row],[Datum]])=12),1.1,IF(OR(MONTH(jaar_zip[[#This Row],[Datum]])=3,MONTH(jaar_zip[[#This Row],[Datum]])=10),1,0.8))*jaar_zip[[#This Row],[graaddagen]],"")</f>
        <v>0</v>
      </c>
      <c r="O6234" s="101">
        <f>IF(ISNUMBER(jaar_zip[[#This Row],[etmaaltemperatuur]]),IF(jaar_zip[[#This Row],[etmaaltemperatuur]]&gt;stookgrens,jaar_zip[[#This Row],[etmaaltemperatuur]]-stookgrens,0),"")</f>
        <v>0.39999999999999858</v>
      </c>
    </row>
    <row r="6235" spans="1:15" x14ac:dyDescent="0.25">
      <c r="A6235">
        <v>323</v>
      </c>
      <c r="B6235">
        <v>20240724</v>
      </c>
      <c r="C6235">
        <v>2.8</v>
      </c>
      <c r="D6235">
        <v>18.2</v>
      </c>
      <c r="E6235">
        <v>2385</v>
      </c>
      <c r="F6235">
        <v>0</v>
      </c>
      <c r="G6235">
        <v>1020.9</v>
      </c>
      <c r="H6235">
        <v>70</v>
      </c>
      <c r="I6235" s="101" t="s">
        <v>34</v>
      </c>
      <c r="J6235" s="1">
        <f>DATEVALUE(RIGHT(jaar_zip[[#This Row],[YYYYMMDD]],2)&amp;"-"&amp;MID(jaar_zip[[#This Row],[YYYYMMDD]],5,2)&amp;"-"&amp;LEFT(jaar_zip[[#This Row],[YYYYMMDD]],4))</f>
        <v>45497</v>
      </c>
      <c r="K6235" s="101" t="str">
        <f>IF(AND(VALUE(MONTH(jaar_zip[[#This Row],[Datum]]))=1,VALUE(WEEKNUM(jaar_zip[[#This Row],[Datum]],21))&gt;51),RIGHT(YEAR(jaar_zip[[#This Row],[Datum]])-1,2),RIGHT(YEAR(jaar_zip[[#This Row],[Datum]]),2))&amp;"-"&amp; TEXT(WEEKNUM(jaar_zip[[#This Row],[Datum]],21),"00")</f>
        <v>24-30</v>
      </c>
      <c r="L6235" s="101">
        <f>MONTH(jaar_zip[[#This Row],[Datum]])</f>
        <v>7</v>
      </c>
      <c r="M6235" s="101">
        <f>IF(ISNUMBER(jaar_zip[[#This Row],[etmaaltemperatuur]]),IF(jaar_zip[[#This Row],[etmaaltemperatuur]]&lt;stookgrens,stookgrens-jaar_zip[[#This Row],[etmaaltemperatuur]],0),"")</f>
        <v>0</v>
      </c>
      <c r="N6235" s="101">
        <f>IF(ISNUMBER(jaar_zip[[#This Row],[graaddagen]]),IF(OR(MONTH(jaar_zip[[#This Row],[Datum]])=1,MONTH(jaar_zip[[#This Row],[Datum]])=2,MONTH(jaar_zip[[#This Row],[Datum]])=11,MONTH(jaar_zip[[#This Row],[Datum]])=12),1.1,IF(OR(MONTH(jaar_zip[[#This Row],[Datum]])=3,MONTH(jaar_zip[[#This Row],[Datum]])=10),1,0.8))*jaar_zip[[#This Row],[graaddagen]],"")</f>
        <v>0</v>
      </c>
      <c r="O6235" s="101">
        <f>IF(ISNUMBER(jaar_zip[[#This Row],[etmaaltemperatuur]]),IF(jaar_zip[[#This Row],[etmaaltemperatuur]]&gt;stookgrens,jaar_zip[[#This Row],[etmaaltemperatuur]]-stookgrens,0),"")</f>
        <v>0.19999999999999929</v>
      </c>
    </row>
    <row r="6236" spans="1:15" x14ac:dyDescent="0.25">
      <c r="A6236">
        <v>323</v>
      </c>
      <c r="B6236">
        <v>20240725</v>
      </c>
      <c r="C6236">
        <v>3</v>
      </c>
      <c r="D6236">
        <v>18.899999999999999</v>
      </c>
      <c r="E6236">
        <v>999</v>
      </c>
      <c r="F6236">
        <v>2</v>
      </c>
      <c r="G6236">
        <v>1012.9</v>
      </c>
      <c r="H6236">
        <v>80</v>
      </c>
      <c r="I6236" s="101" t="s">
        <v>34</v>
      </c>
      <c r="J6236" s="1">
        <f>DATEVALUE(RIGHT(jaar_zip[[#This Row],[YYYYMMDD]],2)&amp;"-"&amp;MID(jaar_zip[[#This Row],[YYYYMMDD]],5,2)&amp;"-"&amp;LEFT(jaar_zip[[#This Row],[YYYYMMDD]],4))</f>
        <v>45498</v>
      </c>
      <c r="K6236" s="101" t="str">
        <f>IF(AND(VALUE(MONTH(jaar_zip[[#This Row],[Datum]]))=1,VALUE(WEEKNUM(jaar_zip[[#This Row],[Datum]],21))&gt;51),RIGHT(YEAR(jaar_zip[[#This Row],[Datum]])-1,2),RIGHT(YEAR(jaar_zip[[#This Row],[Datum]]),2))&amp;"-"&amp; TEXT(WEEKNUM(jaar_zip[[#This Row],[Datum]],21),"00")</f>
        <v>24-30</v>
      </c>
      <c r="L6236" s="101">
        <f>MONTH(jaar_zip[[#This Row],[Datum]])</f>
        <v>7</v>
      </c>
      <c r="M6236" s="101">
        <f>IF(ISNUMBER(jaar_zip[[#This Row],[etmaaltemperatuur]]),IF(jaar_zip[[#This Row],[etmaaltemperatuur]]&lt;stookgrens,stookgrens-jaar_zip[[#This Row],[etmaaltemperatuur]],0),"")</f>
        <v>0</v>
      </c>
      <c r="N6236" s="101">
        <f>IF(ISNUMBER(jaar_zip[[#This Row],[graaddagen]]),IF(OR(MONTH(jaar_zip[[#This Row],[Datum]])=1,MONTH(jaar_zip[[#This Row],[Datum]])=2,MONTH(jaar_zip[[#This Row],[Datum]])=11,MONTH(jaar_zip[[#This Row],[Datum]])=12),1.1,IF(OR(MONTH(jaar_zip[[#This Row],[Datum]])=3,MONTH(jaar_zip[[#This Row],[Datum]])=10),1,0.8))*jaar_zip[[#This Row],[graaddagen]],"")</f>
        <v>0</v>
      </c>
      <c r="O6236" s="101">
        <f>IF(ISNUMBER(jaar_zip[[#This Row],[etmaaltemperatuur]]),IF(jaar_zip[[#This Row],[etmaaltemperatuur]]&gt;stookgrens,jaar_zip[[#This Row],[etmaaltemperatuur]]-stookgrens,0),"")</f>
        <v>0.89999999999999858</v>
      </c>
    </row>
    <row r="6237" spans="1:15" x14ac:dyDescent="0.25">
      <c r="A6237">
        <v>323</v>
      </c>
      <c r="B6237">
        <v>20240726</v>
      </c>
      <c r="C6237">
        <v>4</v>
      </c>
      <c r="D6237">
        <v>18.5</v>
      </c>
      <c r="E6237">
        <v>2138</v>
      </c>
      <c r="F6237">
        <v>0.8</v>
      </c>
      <c r="G6237">
        <v>1011.3</v>
      </c>
      <c r="H6237">
        <v>79</v>
      </c>
      <c r="I6237" s="101" t="s">
        <v>34</v>
      </c>
      <c r="J6237" s="1">
        <f>DATEVALUE(RIGHT(jaar_zip[[#This Row],[YYYYMMDD]],2)&amp;"-"&amp;MID(jaar_zip[[#This Row],[YYYYMMDD]],5,2)&amp;"-"&amp;LEFT(jaar_zip[[#This Row],[YYYYMMDD]],4))</f>
        <v>45499</v>
      </c>
      <c r="K6237" s="101" t="str">
        <f>IF(AND(VALUE(MONTH(jaar_zip[[#This Row],[Datum]]))=1,VALUE(WEEKNUM(jaar_zip[[#This Row],[Datum]],21))&gt;51),RIGHT(YEAR(jaar_zip[[#This Row],[Datum]])-1,2),RIGHT(YEAR(jaar_zip[[#This Row],[Datum]]),2))&amp;"-"&amp; TEXT(WEEKNUM(jaar_zip[[#This Row],[Datum]],21),"00")</f>
        <v>24-30</v>
      </c>
      <c r="L6237" s="101">
        <f>MONTH(jaar_zip[[#This Row],[Datum]])</f>
        <v>7</v>
      </c>
      <c r="M6237" s="101">
        <f>IF(ISNUMBER(jaar_zip[[#This Row],[etmaaltemperatuur]]),IF(jaar_zip[[#This Row],[etmaaltemperatuur]]&lt;stookgrens,stookgrens-jaar_zip[[#This Row],[etmaaltemperatuur]],0),"")</f>
        <v>0</v>
      </c>
      <c r="N6237" s="101">
        <f>IF(ISNUMBER(jaar_zip[[#This Row],[graaddagen]]),IF(OR(MONTH(jaar_zip[[#This Row],[Datum]])=1,MONTH(jaar_zip[[#This Row],[Datum]])=2,MONTH(jaar_zip[[#This Row],[Datum]])=11,MONTH(jaar_zip[[#This Row],[Datum]])=12),1.1,IF(OR(MONTH(jaar_zip[[#This Row],[Datum]])=3,MONTH(jaar_zip[[#This Row],[Datum]])=10),1,0.8))*jaar_zip[[#This Row],[graaddagen]],"")</f>
        <v>0</v>
      </c>
      <c r="O6237" s="101">
        <f>IF(ISNUMBER(jaar_zip[[#This Row],[etmaaltemperatuur]]),IF(jaar_zip[[#This Row],[etmaaltemperatuur]]&gt;stookgrens,jaar_zip[[#This Row],[etmaaltemperatuur]]-stookgrens,0),"")</f>
        <v>0.5</v>
      </c>
    </row>
    <row r="6238" spans="1:15" x14ac:dyDescent="0.25">
      <c r="A6238">
        <v>323</v>
      </c>
      <c r="B6238">
        <v>20240727</v>
      </c>
      <c r="C6238">
        <v>3</v>
      </c>
      <c r="D6238">
        <v>17.3</v>
      </c>
      <c r="E6238">
        <v>2156</v>
      </c>
      <c r="F6238">
        <v>0</v>
      </c>
      <c r="G6238">
        <v>1015</v>
      </c>
      <c r="H6238">
        <v>77</v>
      </c>
      <c r="I6238" s="101" t="s">
        <v>34</v>
      </c>
      <c r="J6238" s="1">
        <f>DATEVALUE(RIGHT(jaar_zip[[#This Row],[YYYYMMDD]],2)&amp;"-"&amp;MID(jaar_zip[[#This Row],[YYYYMMDD]],5,2)&amp;"-"&amp;LEFT(jaar_zip[[#This Row],[YYYYMMDD]],4))</f>
        <v>45500</v>
      </c>
      <c r="K6238" s="101" t="str">
        <f>IF(AND(VALUE(MONTH(jaar_zip[[#This Row],[Datum]]))=1,VALUE(WEEKNUM(jaar_zip[[#This Row],[Datum]],21))&gt;51),RIGHT(YEAR(jaar_zip[[#This Row],[Datum]])-1,2),RIGHT(YEAR(jaar_zip[[#This Row],[Datum]]),2))&amp;"-"&amp; TEXT(WEEKNUM(jaar_zip[[#This Row],[Datum]],21),"00")</f>
        <v>24-30</v>
      </c>
      <c r="L6238" s="101">
        <f>MONTH(jaar_zip[[#This Row],[Datum]])</f>
        <v>7</v>
      </c>
      <c r="M6238" s="101">
        <f>IF(ISNUMBER(jaar_zip[[#This Row],[etmaaltemperatuur]]),IF(jaar_zip[[#This Row],[etmaaltemperatuur]]&lt;stookgrens,stookgrens-jaar_zip[[#This Row],[etmaaltemperatuur]],0),"")</f>
        <v>0.69999999999999929</v>
      </c>
      <c r="N6238" s="101">
        <f>IF(ISNUMBER(jaar_zip[[#This Row],[graaddagen]]),IF(OR(MONTH(jaar_zip[[#This Row],[Datum]])=1,MONTH(jaar_zip[[#This Row],[Datum]])=2,MONTH(jaar_zip[[#This Row],[Datum]])=11,MONTH(jaar_zip[[#This Row],[Datum]])=12),1.1,IF(OR(MONTH(jaar_zip[[#This Row],[Datum]])=3,MONTH(jaar_zip[[#This Row],[Datum]])=10),1,0.8))*jaar_zip[[#This Row],[graaddagen]],"")</f>
        <v>0.5599999999999995</v>
      </c>
      <c r="O6238" s="101">
        <f>IF(ISNUMBER(jaar_zip[[#This Row],[etmaaltemperatuur]]),IF(jaar_zip[[#This Row],[etmaaltemperatuur]]&gt;stookgrens,jaar_zip[[#This Row],[etmaaltemperatuur]]-stookgrens,0),"")</f>
        <v>0</v>
      </c>
    </row>
    <row r="6239" spans="1:15" x14ac:dyDescent="0.25">
      <c r="A6239">
        <v>323</v>
      </c>
      <c r="B6239">
        <v>20240728</v>
      </c>
      <c r="C6239">
        <v>2.8</v>
      </c>
      <c r="D6239">
        <v>18.5</v>
      </c>
      <c r="E6239">
        <v>2696</v>
      </c>
      <c r="F6239">
        <v>0</v>
      </c>
      <c r="G6239">
        <v>1025.0999999999999</v>
      </c>
      <c r="H6239">
        <v>69</v>
      </c>
      <c r="I6239" s="101" t="s">
        <v>34</v>
      </c>
      <c r="J6239" s="1">
        <f>DATEVALUE(RIGHT(jaar_zip[[#This Row],[YYYYMMDD]],2)&amp;"-"&amp;MID(jaar_zip[[#This Row],[YYYYMMDD]],5,2)&amp;"-"&amp;LEFT(jaar_zip[[#This Row],[YYYYMMDD]],4))</f>
        <v>45501</v>
      </c>
      <c r="K6239" s="101" t="str">
        <f>IF(AND(VALUE(MONTH(jaar_zip[[#This Row],[Datum]]))=1,VALUE(WEEKNUM(jaar_zip[[#This Row],[Datum]],21))&gt;51),RIGHT(YEAR(jaar_zip[[#This Row],[Datum]])-1,2),RIGHT(YEAR(jaar_zip[[#This Row],[Datum]]),2))&amp;"-"&amp; TEXT(WEEKNUM(jaar_zip[[#This Row],[Datum]],21),"00")</f>
        <v>24-30</v>
      </c>
      <c r="L6239" s="101">
        <f>MONTH(jaar_zip[[#This Row],[Datum]])</f>
        <v>7</v>
      </c>
      <c r="M6239" s="101">
        <f>IF(ISNUMBER(jaar_zip[[#This Row],[etmaaltemperatuur]]),IF(jaar_zip[[#This Row],[etmaaltemperatuur]]&lt;stookgrens,stookgrens-jaar_zip[[#This Row],[etmaaltemperatuur]],0),"")</f>
        <v>0</v>
      </c>
      <c r="N6239" s="101">
        <f>IF(ISNUMBER(jaar_zip[[#This Row],[graaddagen]]),IF(OR(MONTH(jaar_zip[[#This Row],[Datum]])=1,MONTH(jaar_zip[[#This Row],[Datum]])=2,MONTH(jaar_zip[[#This Row],[Datum]])=11,MONTH(jaar_zip[[#This Row],[Datum]])=12),1.1,IF(OR(MONTH(jaar_zip[[#This Row],[Datum]])=3,MONTH(jaar_zip[[#This Row],[Datum]])=10),1,0.8))*jaar_zip[[#This Row],[graaddagen]],"")</f>
        <v>0</v>
      </c>
      <c r="O6239" s="101">
        <f>IF(ISNUMBER(jaar_zip[[#This Row],[etmaaltemperatuur]]),IF(jaar_zip[[#This Row],[etmaaltemperatuur]]&gt;stookgrens,jaar_zip[[#This Row],[etmaaltemperatuur]]-stookgrens,0),"")</f>
        <v>0.5</v>
      </c>
    </row>
    <row r="6240" spans="1:15" x14ac:dyDescent="0.25">
      <c r="A6240">
        <v>323</v>
      </c>
      <c r="B6240">
        <v>20240729</v>
      </c>
      <c r="C6240">
        <v>3.3</v>
      </c>
      <c r="D6240">
        <v>21.8</v>
      </c>
      <c r="E6240">
        <v>2691</v>
      </c>
      <c r="F6240">
        <v>0</v>
      </c>
      <c r="G6240">
        <v>1021.7</v>
      </c>
      <c r="H6240">
        <v>59</v>
      </c>
      <c r="I6240" s="101" t="s">
        <v>34</v>
      </c>
      <c r="J6240" s="1">
        <f>DATEVALUE(RIGHT(jaar_zip[[#This Row],[YYYYMMDD]],2)&amp;"-"&amp;MID(jaar_zip[[#This Row],[YYYYMMDD]],5,2)&amp;"-"&amp;LEFT(jaar_zip[[#This Row],[YYYYMMDD]],4))</f>
        <v>45502</v>
      </c>
      <c r="K6240" s="101" t="str">
        <f>IF(AND(VALUE(MONTH(jaar_zip[[#This Row],[Datum]]))=1,VALUE(WEEKNUM(jaar_zip[[#This Row],[Datum]],21))&gt;51),RIGHT(YEAR(jaar_zip[[#This Row],[Datum]])-1,2),RIGHT(YEAR(jaar_zip[[#This Row],[Datum]]),2))&amp;"-"&amp; TEXT(WEEKNUM(jaar_zip[[#This Row],[Datum]],21),"00")</f>
        <v>24-31</v>
      </c>
      <c r="L6240" s="101">
        <f>MONTH(jaar_zip[[#This Row],[Datum]])</f>
        <v>7</v>
      </c>
      <c r="M6240" s="101">
        <f>IF(ISNUMBER(jaar_zip[[#This Row],[etmaaltemperatuur]]),IF(jaar_zip[[#This Row],[etmaaltemperatuur]]&lt;stookgrens,stookgrens-jaar_zip[[#This Row],[etmaaltemperatuur]],0),"")</f>
        <v>0</v>
      </c>
      <c r="N6240" s="101">
        <f>IF(ISNUMBER(jaar_zip[[#This Row],[graaddagen]]),IF(OR(MONTH(jaar_zip[[#This Row],[Datum]])=1,MONTH(jaar_zip[[#This Row],[Datum]])=2,MONTH(jaar_zip[[#This Row],[Datum]])=11,MONTH(jaar_zip[[#This Row],[Datum]])=12),1.1,IF(OR(MONTH(jaar_zip[[#This Row],[Datum]])=3,MONTH(jaar_zip[[#This Row],[Datum]])=10),1,0.8))*jaar_zip[[#This Row],[graaddagen]],"")</f>
        <v>0</v>
      </c>
      <c r="O6240" s="101">
        <f>IF(ISNUMBER(jaar_zip[[#This Row],[etmaaltemperatuur]]),IF(jaar_zip[[#This Row],[etmaaltemperatuur]]&gt;stookgrens,jaar_zip[[#This Row],[etmaaltemperatuur]]-stookgrens,0),"")</f>
        <v>3.8000000000000007</v>
      </c>
    </row>
    <row r="6241" spans="1:15" x14ac:dyDescent="0.25">
      <c r="A6241">
        <v>323</v>
      </c>
      <c r="B6241">
        <v>20240730</v>
      </c>
      <c r="C6241">
        <v>2.5</v>
      </c>
      <c r="D6241">
        <v>23.5</v>
      </c>
      <c r="E6241">
        <v>2604</v>
      </c>
      <c r="F6241">
        <v>0</v>
      </c>
      <c r="G6241">
        <v>1016.4</v>
      </c>
      <c r="H6241">
        <v>65</v>
      </c>
      <c r="I6241" s="101" t="s">
        <v>34</v>
      </c>
      <c r="J6241" s="1">
        <f>DATEVALUE(RIGHT(jaar_zip[[#This Row],[YYYYMMDD]],2)&amp;"-"&amp;MID(jaar_zip[[#This Row],[YYYYMMDD]],5,2)&amp;"-"&amp;LEFT(jaar_zip[[#This Row],[YYYYMMDD]],4))</f>
        <v>45503</v>
      </c>
      <c r="K6241" s="101" t="str">
        <f>IF(AND(VALUE(MONTH(jaar_zip[[#This Row],[Datum]]))=1,VALUE(WEEKNUM(jaar_zip[[#This Row],[Datum]],21))&gt;51),RIGHT(YEAR(jaar_zip[[#This Row],[Datum]])-1,2),RIGHT(YEAR(jaar_zip[[#This Row],[Datum]]),2))&amp;"-"&amp; TEXT(WEEKNUM(jaar_zip[[#This Row],[Datum]],21),"00")</f>
        <v>24-31</v>
      </c>
      <c r="L6241" s="101">
        <f>MONTH(jaar_zip[[#This Row],[Datum]])</f>
        <v>7</v>
      </c>
      <c r="M6241" s="101">
        <f>IF(ISNUMBER(jaar_zip[[#This Row],[etmaaltemperatuur]]),IF(jaar_zip[[#This Row],[etmaaltemperatuur]]&lt;stookgrens,stookgrens-jaar_zip[[#This Row],[etmaaltemperatuur]],0),"")</f>
        <v>0</v>
      </c>
      <c r="N6241" s="101">
        <f>IF(ISNUMBER(jaar_zip[[#This Row],[graaddagen]]),IF(OR(MONTH(jaar_zip[[#This Row],[Datum]])=1,MONTH(jaar_zip[[#This Row],[Datum]])=2,MONTH(jaar_zip[[#This Row],[Datum]])=11,MONTH(jaar_zip[[#This Row],[Datum]])=12),1.1,IF(OR(MONTH(jaar_zip[[#This Row],[Datum]])=3,MONTH(jaar_zip[[#This Row],[Datum]])=10),1,0.8))*jaar_zip[[#This Row],[graaddagen]],"")</f>
        <v>0</v>
      </c>
      <c r="O6241" s="101">
        <f>IF(ISNUMBER(jaar_zip[[#This Row],[etmaaltemperatuur]]),IF(jaar_zip[[#This Row],[etmaaltemperatuur]]&gt;stookgrens,jaar_zip[[#This Row],[etmaaltemperatuur]]-stookgrens,0),"")</f>
        <v>5.5</v>
      </c>
    </row>
    <row r="6242" spans="1:15" x14ac:dyDescent="0.25">
      <c r="A6242">
        <v>323</v>
      </c>
      <c r="B6242">
        <v>20240731</v>
      </c>
      <c r="C6242">
        <v>3.6</v>
      </c>
      <c r="D6242">
        <v>22.4</v>
      </c>
      <c r="E6242">
        <v>1597</v>
      </c>
      <c r="F6242">
        <v>0</v>
      </c>
      <c r="G6242">
        <v>1014.4</v>
      </c>
      <c r="H6242">
        <v>68</v>
      </c>
      <c r="I6242" s="101" t="s">
        <v>34</v>
      </c>
      <c r="J6242" s="1">
        <f>DATEVALUE(RIGHT(jaar_zip[[#This Row],[YYYYMMDD]],2)&amp;"-"&amp;MID(jaar_zip[[#This Row],[YYYYMMDD]],5,2)&amp;"-"&amp;LEFT(jaar_zip[[#This Row],[YYYYMMDD]],4))</f>
        <v>45504</v>
      </c>
      <c r="K6242" s="101" t="str">
        <f>IF(AND(VALUE(MONTH(jaar_zip[[#This Row],[Datum]]))=1,VALUE(WEEKNUM(jaar_zip[[#This Row],[Datum]],21))&gt;51),RIGHT(YEAR(jaar_zip[[#This Row],[Datum]])-1,2),RIGHT(YEAR(jaar_zip[[#This Row],[Datum]]),2))&amp;"-"&amp; TEXT(WEEKNUM(jaar_zip[[#This Row],[Datum]],21),"00")</f>
        <v>24-31</v>
      </c>
      <c r="L6242" s="101">
        <f>MONTH(jaar_zip[[#This Row],[Datum]])</f>
        <v>7</v>
      </c>
      <c r="M6242" s="101">
        <f>IF(ISNUMBER(jaar_zip[[#This Row],[etmaaltemperatuur]]),IF(jaar_zip[[#This Row],[etmaaltemperatuur]]&lt;stookgrens,stookgrens-jaar_zip[[#This Row],[etmaaltemperatuur]],0),"")</f>
        <v>0</v>
      </c>
      <c r="N6242" s="101">
        <f>IF(ISNUMBER(jaar_zip[[#This Row],[graaddagen]]),IF(OR(MONTH(jaar_zip[[#This Row],[Datum]])=1,MONTH(jaar_zip[[#This Row],[Datum]])=2,MONTH(jaar_zip[[#This Row],[Datum]])=11,MONTH(jaar_zip[[#This Row],[Datum]])=12),1.1,IF(OR(MONTH(jaar_zip[[#This Row],[Datum]])=3,MONTH(jaar_zip[[#This Row],[Datum]])=10),1,0.8))*jaar_zip[[#This Row],[graaddagen]],"")</f>
        <v>0</v>
      </c>
      <c r="O6242" s="101">
        <f>IF(ISNUMBER(jaar_zip[[#This Row],[etmaaltemperatuur]]),IF(jaar_zip[[#This Row],[etmaaltemperatuur]]&gt;stookgrens,jaar_zip[[#This Row],[etmaaltemperatuur]]-stookgrens,0),"")</f>
        <v>4.3999999999999986</v>
      </c>
    </row>
    <row r="6243" spans="1:15" x14ac:dyDescent="0.25">
      <c r="A6243">
        <v>323</v>
      </c>
      <c r="B6243">
        <v>20240801</v>
      </c>
      <c r="C6243">
        <v>2.2000000000000002</v>
      </c>
      <c r="D6243">
        <v>19.600000000000001</v>
      </c>
      <c r="E6243">
        <v>955</v>
      </c>
      <c r="F6243">
        <v>9.6</v>
      </c>
      <c r="G6243">
        <v>1012.5</v>
      </c>
      <c r="H6243">
        <v>89</v>
      </c>
      <c r="I6243" s="101" t="s">
        <v>34</v>
      </c>
      <c r="J6243" s="1">
        <f>DATEVALUE(RIGHT(jaar_zip[[#This Row],[YYYYMMDD]],2)&amp;"-"&amp;MID(jaar_zip[[#This Row],[YYYYMMDD]],5,2)&amp;"-"&amp;LEFT(jaar_zip[[#This Row],[YYYYMMDD]],4))</f>
        <v>45505</v>
      </c>
      <c r="K6243" s="101" t="str">
        <f>IF(AND(VALUE(MONTH(jaar_zip[[#This Row],[Datum]]))=1,VALUE(WEEKNUM(jaar_zip[[#This Row],[Datum]],21))&gt;51),RIGHT(YEAR(jaar_zip[[#This Row],[Datum]])-1,2),RIGHT(YEAR(jaar_zip[[#This Row],[Datum]]),2))&amp;"-"&amp; TEXT(WEEKNUM(jaar_zip[[#This Row],[Datum]],21),"00")</f>
        <v>24-31</v>
      </c>
      <c r="L6243" s="101">
        <f>MONTH(jaar_zip[[#This Row],[Datum]])</f>
        <v>8</v>
      </c>
      <c r="M6243" s="101">
        <f>IF(ISNUMBER(jaar_zip[[#This Row],[etmaaltemperatuur]]),IF(jaar_zip[[#This Row],[etmaaltemperatuur]]&lt;stookgrens,stookgrens-jaar_zip[[#This Row],[etmaaltemperatuur]],0),"")</f>
        <v>0</v>
      </c>
      <c r="N6243" s="101">
        <f>IF(ISNUMBER(jaar_zip[[#This Row],[graaddagen]]),IF(OR(MONTH(jaar_zip[[#This Row],[Datum]])=1,MONTH(jaar_zip[[#This Row],[Datum]])=2,MONTH(jaar_zip[[#This Row],[Datum]])=11,MONTH(jaar_zip[[#This Row],[Datum]])=12),1.1,IF(OR(MONTH(jaar_zip[[#This Row],[Datum]])=3,MONTH(jaar_zip[[#This Row],[Datum]])=10),1,0.8))*jaar_zip[[#This Row],[graaddagen]],"")</f>
        <v>0</v>
      </c>
      <c r="O6243" s="101">
        <f>IF(ISNUMBER(jaar_zip[[#This Row],[etmaaltemperatuur]]),IF(jaar_zip[[#This Row],[etmaaltemperatuur]]&gt;stookgrens,jaar_zip[[#This Row],[etmaaltemperatuur]]-stookgrens,0),"")</f>
        <v>1.6000000000000014</v>
      </c>
    </row>
    <row r="6244" spans="1:15" x14ac:dyDescent="0.25">
      <c r="A6244">
        <v>323</v>
      </c>
      <c r="B6244">
        <v>20240802</v>
      </c>
      <c r="C6244">
        <v>2.2999999999999998</v>
      </c>
      <c r="D6244">
        <v>20.9</v>
      </c>
      <c r="E6244">
        <v>1667</v>
      </c>
      <c r="F6244">
        <v>0</v>
      </c>
      <c r="G6244">
        <v>1012.1</v>
      </c>
      <c r="H6244">
        <v>85</v>
      </c>
      <c r="I6244" s="101" t="s">
        <v>34</v>
      </c>
      <c r="J6244" s="1">
        <f>DATEVALUE(RIGHT(jaar_zip[[#This Row],[YYYYMMDD]],2)&amp;"-"&amp;MID(jaar_zip[[#This Row],[YYYYMMDD]],5,2)&amp;"-"&amp;LEFT(jaar_zip[[#This Row],[YYYYMMDD]],4))</f>
        <v>45506</v>
      </c>
      <c r="K6244" s="101" t="str">
        <f>IF(AND(VALUE(MONTH(jaar_zip[[#This Row],[Datum]]))=1,VALUE(WEEKNUM(jaar_zip[[#This Row],[Datum]],21))&gt;51),RIGHT(YEAR(jaar_zip[[#This Row],[Datum]])-1,2),RIGHT(YEAR(jaar_zip[[#This Row],[Datum]]),2))&amp;"-"&amp; TEXT(WEEKNUM(jaar_zip[[#This Row],[Datum]],21),"00")</f>
        <v>24-31</v>
      </c>
      <c r="L6244" s="101">
        <f>MONTH(jaar_zip[[#This Row],[Datum]])</f>
        <v>8</v>
      </c>
      <c r="M6244" s="101">
        <f>IF(ISNUMBER(jaar_zip[[#This Row],[etmaaltemperatuur]]),IF(jaar_zip[[#This Row],[etmaaltemperatuur]]&lt;stookgrens,stookgrens-jaar_zip[[#This Row],[etmaaltemperatuur]],0),"")</f>
        <v>0</v>
      </c>
      <c r="N6244" s="101">
        <f>IF(ISNUMBER(jaar_zip[[#This Row],[graaddagen]]),IF(OR(MONTH(jaar_zip[[#This Row],[Datum]])=1,MONTH(jaar_zip[[#This Row],[Datum]])=2,MONTH(jaar_zip[[#This Row],[Datum]])=11,MONTH(jaar_zip[[#This Row],[Datum]])=12),1.1,IF(OR(MONTH(jaar_zip[[#This Row],[Datum]])=3,MONTH(jaar_zip[[#This Row],[Datum]])=10),1,0.8))*jaar_zip[[#This Row],[graaddagen]],"")</f>
        <v>0</v>
      </c>
      <c r="O6244" s="101">
        <f>IF(ISNUMBER(jaar_zip[[#This Row],[etmaaltemperatuur]]),IF(jaar_zip[[#This Row],[etmaaltemperatuur]]&gt;stookgrens,jaar_zip[[#This Row],[etmaaltemperatuur]]-stookgrens,0),"")</f>
        <v>2.8999999999999986</v>
      </c>
    </row>
    <row r="6245" spans="1:15" x14ac:dyDescent="0.25">
      <c r="A6245">
        <v>323</v>
      </c>
      <c r="B6245">
        <v>20240803</v>
      </c>
      <c r="C6245">
        <v>4.5999999999999996</v>
      </c>
      <c r="D6245">
        <v>19.8</v>
      </c>
      <c r="E6245">
        <v>1548</v>
      </c>
      <c r="F6245">
        <v>4.7</v>
      </c>
      <c r="G6245">
        <v>1012.1</v>
      </c>
      <c r="H6245">
        <v>83</v>
      </c>
      <c r="I6245" s="101" t="s">
        <v>34</v>
      </c>
      <c r="J6245" s="1">
        <f>DATEVALUE(RIGHT(jaar_zip[[#This Row],[YYYYMMDD]],2)&amp;"-"&amp;MID(jaar_zip[[#This Row],[YYYYMMDD]],5,2)&amp;"-"&amp;LEFT(jaar_zip[[#This Row],[YYYYMMDD]],4))</f>
        <v>45507</v>
      </c>
      <c r="K6245" s="101" t="str">
        <f>IF(AND(VALUE(MONTH(jaar_zip[[#This Row],[Datum]]))=1,VALUE(WEEKNUM(jaar_zip[[#This Row],[Datum]],21))&gt;51),RIGHT(YEAR(jaar_zip[[#This Row],[Datum]])-1,2),RIGHT(YEAR(jaar_zip[[#This Row],[Datum]]),2))&amp;"-"&amp; TEXT(WEEKNUM(jaar_zip[[#This Row],[Datum]],21),"00")</f>
        <v>24-31</v>
      </c>
      <c r="L6245" s="101">
        <f>MONTH(jaar_zip[[#This Row],[Datum]])</f>
        <v>8</v>
      </c>
      <c r="M6245" s="101">
        <f>IF(ISNUMBER(jaar_zip[[#This Row],[etmaaltemperatuur]]),IF(jaar_zip[[#This Row],[etmaaltemperatuur]]&lt;stookgrens,stookgrens-jaar_zip[[#This Row],[etmaaltemperatuur]],0),"")</f>
        <v>0</v>
      </c>
      <c r="N6245" s="101">
        <f>IF(ISNUMBER(jaar_zip[[#This Row],[graaddagen]]),IF(OR(MONTH(jaar_zip[[#This Row],[Datum]])=1,MONTH(jaar_zip[[#This Row],[Datum]])=2,MONTH(jaar_zip[[#This Row],[Datum]])=11,MONTH(jaar_zip[[#This Row],[Datum]])=12),1.1,IF(OR(MONTH(jaar_zip[[#This Row],[Datum]])=3,MONTH(jaar_zip[[#This Row],[Datum]])=10),1,0.8))*jaar_zip[[#This Row],[graaddagen]],"")</f>
        <v>0</v>
      </c>
      <c r="O6245" s="101">
        <f>IF(ISNUMBER(jaar_zip[[#This Row],[etmaaltemperatuur]]),IF(jaar_zip[[#This Row],[etmaaltemperatuur]]&gt;stookgrens,jaar_zip[[#This Row],[etmaaltemperatuur]]-stookgrens,0),"")</f>
        <v>1.8000000000000007</v>
      </c>
    </row>
    <row r="6246" spans="1:15" x14ac:dyDescent="0.25">
      <c r="A6246">
        <v>323</v>
      </c>
      <c r="B6246">
        <v>20240804</v>
      </c>
      <c r="C6246">
        <v>1.6</v>
      </c>
      <c r="D6246">
        <v>18.600000000000001</v>
      </c>
      <c r="E6246">
        <v>1405</v>
      </c>
      <c r="F6246">
        <v>0</v>
      </c>
      <c r="G6246">
        <v>1015.2</v>
      </c>
      <c r="H6246">
        <v>73</v>
      </c>
      <c r="I6246" s="101" t="s">
        <v>34</v>
      </c>
      <c r="J6246" s="1">
        <f>DATEVALUE(RIGHT(jaar_zip[[#This Row],[YYYYMMDD]],2)&amp;"-"&amp;MID(jaar_zip[[#This Row],[YYYYMMDD]],5,2)&amp;"-"&amp;LEFT(jaar_zip[[#This Row],[YYYYMMDD]],4))</f>
        <v>45508</v>
      </c>
      <c r="K6246" s="101" t="str">
        <f>IF(AND(VALUE(MONTH(jaar_zip[[#This Row],[Datum]]))=1,VALUE(WEEKNUM(jaar_zip[[#This Row],[Datum]],21))&gt;51),RIGHT(YEAR(jaar_zip[[#This Row],[Datum]])-1,2),RIGHT(YEAR(jaar_zip[[#This Row],[Datum]]),2))&amp;"-"&amp; TEXT(WEEKNUM(jaar_zip[[#This Row],[Datum]],21),"00")</f>
        <v>24-31</v>
      </c>
      <c r="L6246" s="101">
        <f>MONTH(jaar_zip[[#This Row],[Datum]])</f>
        <v>8</v>
      </c>
      <c r="M6246" s="101">
        <f>IF(ISNUMBER(jaar_zip[[#This Row],[etmaaltemperatuur]]),IF(jaar_zip[[#This Row],[etmaaltemperatuur]]&lt;stookgrens,stookgrens-jaar_zip[[#This Row],[etmaaltemperatuur]],0),"")</f>
        <v>0</v>
      </c>
      <c r="N6246" s="101">
        <f>IF(ISNUMBER(jaar_zip[[#This Row],[graaddagen]]),IF(OR(MONTH(jaar_zip[[#This Row],[Datum]])=1,MONTH(jaar_zip[[#This Row],[Datum]])=2,MONTH(jaar_zip[[#This Row],[Datum]])=11,MONTH(jaar_zip[[#This Row],[Datum]])=12),1.1,IF(OR(MONTH(jaar_zip[[#This Row],[Datum]])=3,MONTH(jaar_zip[[#This Row],[Datum]])=10),1,0.8))*jaar_zip[[#This Row],[graaddagen]],"")</f>
        <v>0</v>
      </c>
      <c r="O6246" s="101">
        <f>IF(ISNUMBER(jaar_zip[[#This Row],[etmaaltemperatuur]]),IF(jaar_zip[[#This Row],[etmaaltemperatuur]]&gt;stookgrens,jaar_zip[[#This Row],[etmaaltemperatuur]]-stookgrens,0),"")</f>
        <v>0.60000000000000142</v>
      </c>
    </row>
    <row r="6247" spans="1:15" x14ac:dyDescent="0.25">
      <c r="A6247">
        <v>323</v>
      </c>
      <c r="B6247">
        <v>20240805</v>
      </c>
      <c r="C6247">
        <v>2.5</v>
      </c>
      <c r="D6247">
        <v>19.600000000000001</v>
      </c>
      <c r="E6247">
        <v>2356</v>
      </c>
      <c r="F6247">
        <v>0</v>
      </c>
      <c r="G6247">
        <v>1013.9</v>
      </c>
      <c r="H6247">
        <v>75</v>
      </c>
      <c r="I6247" s="101" t="s">
        <v>34</v>
      </c>
      <c r="J6247" s="1">
        <f>DATEVALUE(RIGHT(jaar_zip[[#This Row],[YYYYMMDD]],2)&amp;"-"&amp;MID(jaar_zip[[#This Row],[YYYYMMDD]],5,2)&amp;"-"&amp;LEFT(jaar_zip[[#This Row],[YYYYMMDD]],4))</f>
        <v>45509</v>
      </c>
      <c r="K6247" s="101" t="str">
        <f>IF(AND(VALUE(MONTH(jaar_zip[[#This Row],[Datum]]))=1,VALUE(WEEKNUM(jaar_zip[[#This Row],[Datum]],21))&gt;51),RIGHT(YEAR(jaar_zip[[#This Row],[Datum]])-1,2),RIGHT(YEAR(jaar_zip[[#This Row],[Datum]]),2))&amp;"-"&amp; TEXT(WEEKNUM(jaar_zip[[#This Row],[Datum]],21),"00")</f>
        <v>24-32</v>
      </c>
      <c r="L6247" s="101">
        <f>MONTH(jaar_zip[[#This Row],[Datum]])</f>
        <v>8</v>
      </c>
      <c r="M6247" s="101">
        <f>IF(ISNUMBER(jaar_zip[[#This Row],[etmaaltemperatuur]]),IF(jaar_zip[[#This Row],[etmaaltemperatuur]]&lt;stookgrens,stookgrens-jaar_zip[[#This Row],[etmaaltemperatuur]],0),"")</f>
        <v>0</v>
      </c>
      <c r="N6247" s="101">
        <f>IF(ISNUMBER(jaar_zip[[#This Row],[graaddagen]]),IF(OR(MONTH(jaar_zip[[#This Row],[Datum]])=1,MONTH(jaar_zip[[#This Row],[Datum]])=2,MONTH(jaar_zip[[#This Row],[Datum]])=11,MONTH(jaar_zip[[#This Row],[Datum]])=12),1.1,IF(OR(MONTH(jaar_zip[[#This Row],[Datum]])=3,MONTH(jaar_zip[[#This Row],[Datum]])=10),1,0.8))*jaar_zip[[#This Row],[graaddagen]],"")</f>
        <v>0</v>
      </c>
      <c r="O6247" s="101">
        <f>IF(ISNUMBER(jaar_zip[[#This Row],[etmaaltemperatuur]]),IF(jaar_zip[[#This Row],[etmaaltemperatuur]]&gt;stookgrens,jaar_zip[[#This Row],[etmaaltemperatuur]]-stookgrens,0),"")</f>
        <v>1.6000000000000014</v>
      </c>
    </row>
    <row r="6248" spans="1:15" x14ac:dyDescent="0.25">
      <c r="A6248">
        <v>323</v>
      </c>
      <c r="B6248">
        <v>20240806</v>
      </c>
      <c r="C6248">
        <v>3</v>
      </c>
      <c r="D6248">
        <v>21.8</v>
      </c>
      <c r="E6248">
        <v>2379</v>
      </c>
      <c r="F6248">
        <v>0</v>
      </c>
      <c r="G6248">
        <v>1010.4</v>
      </c>
      <c r="H6248">
        <v>72</v>
      </c>
      <c r="I6248" s="101" t="s">
        <v>34</v>
      </c>
      <c r="J6248" s="1">
        <f>DATEVALUE(RIGHT(jaar_zip[[#This Row],[YYYYMMDD]],2)&amp;"-"&amp;MID(jaar_zip[[#This Row],[YYYYMMDD]],5,2)&amp;"-"&amp;LEFT(jaar_zip[[#This Row],[YYYYMMDD]],4))</f>
        <v>45510</v>
      </c>
      <c r="K6248" s="101" t="str">
        <f>IF(AND(VALUE(MONTH(jaar_zip[[#This Row],[Datum]]))=1,VALUE(WEEKNUM(jaar_zip[[#This Row],[Datum]],21))&gt;51),RIGHT(YEAR(jaar_zip[[#This Row],[Datum]])-1,2),RIGHT(YEAR(jaar_zip[[#This Row],[Datum]]),2))&amp;"-"&amp; TEXT(WEEKNUM(jaar_zip[[#This Row],[Datum]],21),"00")</f>
        <v>24-32</v>
      </c>
      <c r="L6248" s="101">
        <f>MONTH(jaar_zip[[#This Row],[Datum]])</f>
        <v>8</v>
      </c>
      <c r="M6248" s="101">
        <f>IF(ISNUMBER(jaar_zip[[#This Row],[etmaaltemperatuur]]),IF(jaar_zip[[#This Row],[etmaaltemperatuur]]&lt;stookgrens,stookgrens-jaar_zip[[#This Row],[etmaaltemperatuur]],0),"")</f>
        <v>0</v>
      </c>
      <c r="N6248" s="101">
        <f>IF(ISNUMBER(jaar_zip[[#This Row],[graaddagen]]),IF(OR(MONTH(jaar_zip[[#This Row],[Datum]])=1,MONTH(jaar_zip[[#This Row],[Datum]])=2,MONTH(jaar_zip[[#This Row],[Datum]])=11,MONTH(jaar_zip[[#This Row],[Datum]])=12),1.1,IF(OR(MONTH(jaar_zip[[#This Row],[Datum]])=3,MONTH(jaar_zip[[#This Row],[Datum]])=10),1,0.8))*jaar_zip[[#This Row],[graaddagen]],"")</f>
        <v>0</v>
      </c>
      <c r="O6248" s="101">
        <f>IF(ISNUMBER(jaar_zip[[#This Row],[etmaaltemperatuur]]),IF(jaar_zip[[#This Row],[etmaaltemperatuur]]&gt;stookgrens,jaar_zip[[#This Row],[etmaaltemperatuur]]-stookgrens,0),"")</f>
        <v>3.8000000000000007</v>
      </c>
    </row>
    <row r="6249" spans="1:15" x14ac:dyDescent="0.25">
      <c r="A6249">
        <v>323</v>
      </c>
      <c r="B6249">
        <v>20240807</v>
      </c>
      <c r="C6249">
        <v>4.3</v>
      </c>
      <c r="D6249">
        <v>19.5</v>
      </c>
      <c r="E6249">
        <v>2093</v>
      </c>
      <c r="F6249">
        <v>-0.1</v>
      </c>
      <c r="G6249">
        <v>1013</v>
      </c>
      <c r="H6249">
        <v>69</v>
      </c>
      <c r="I6249" s="101" t="s">
        <v>34</v>
      </c>
      <c r="J6249" s="1">
        <f>DATEVALUE(RIGHT(jaar_zip[[#This Row],[YYYYMMDD]],2)&amp;"-"&amp;MID(jaar_zip[[#This Row],[YYYYMMDD]],5,2)&amp;"-"&amp;LEFT(jaar_zip[[#This Row],[YYYYMMDD]],4))</f>
        <v>45511</v>
      </c>
      <c r="K6249" s="101" t="str">
        <f>IF(AND(VALUE(MONTH(jaar_zip[[#This Row],[Datum]]))=1,VALUE(WEEKNUM(jaar_zip[[#This Row],[Datum]],21))&gt;51),RIGHT(YEAR(jaar_zip[[#This Row],[Datum]])-1,2),RIGHT(YEAR(jaar_zip[[#This Row],[Datum]]),2))&amp;"-"&amp; TEXT(WEEKNUM(jaar_zip[[#This Row],[Datum]],21),"00")</f>
        <v>24-32</v>
      </c>
      <c r="L6249" s="101">
        <f>MONTH(jaar_zip[[#This Row],[Datum]])</f>
        <v>8</v>
      </c>
      <c r="M6249" s="101">
        <f>IF(ISNUMBER(jaar_zip[[#This Row],[etmaaltemperatuur]]),IF(jaar_zip[[#This Row],[etmaaltemperatuur]]&lt;stookgrens,stookgrens-jaar_zip[[#This Row],[etmaaltemperatuur]],0),"")</f>
        <v>0</v>
      </c>
      <c r="N6249" s="101">
        <f>IF(ISNUMBER(jaar_zip[[#This Row],[graaddagen]]),IF(OR(MONTH(jaar_zip[[#This Row],[Datum]])=1,MONTH(jaar_zip[[#This Row],[Datum]])=2,MONTH(jaar_zip[[#This Row],[Datum]])=11,MONTH(jaar_zip[[#This Row],[Datum]])=12),1.1,IF(OR(MONTH(jaar_zip[[#This Row],[Datum]])=3,MONTH(jaar_zip[[#This Row],[Datum]])=10),1,0.8))*jaar_zip[[#This Row],[graaddagen]],"")</f>
        <v>0</v>
      </c>
      <c r="O6249" s="101">
        <f>IF(ISNUMBER(jaar_zip[[#This Row],[etmaaltemperatuur]]),IF(jaar_zip[[#This Row],[etmaaltemperatuur]]&gt;stookgrens,jaar_zip[[#This Row],[etmaaltemperatuur]]-stookgrens,0),"")</f>
        <v>1.5</v>
      </c>
    </row>
    <row r="6250" spans="1:15" x14ac:dyDescent="0.25">
      <c r="A6250">
        <v>323</v>
      </c>
      <c r="B6250">
        <v>20240808</v>
      </c>
      <c r="C6250">
        <v>4</v>
      </c>
      <c r="D6250">
        <v>20.3</v>
      </c>
      <c r="E6250">
        <v>2293</v>
      </c>
      <c r="F6250">
        <v>-0.1</v>
      </c>
      <c r="G6250">
        <v>1015.4</v>
      </c>
      <c r="H6250">
        <v>68</v>
      </c>
      <c r="I6250" s="101" t="s">
        <v>34</v>
      </c>
      <c r="J6250" s="1">
        <f>DATEVALUE(RIGHT(jaar_zip[[#This Row],[YYYYMMDD]],2)&amp;"-"&amp;MID(jaar_zip[[#This Row],[YYYYMMDD]],5,2)&amp;"-"&amp;LEFT(jaar_zip[[#This Row],[YYYYMMDD]],4))</f>
        <v>45512</v>
      </c>
      <c r="K6250" s="101" t="str">
        <f>IF(AND(VALUE(MONTH(jaar_zip[[#This Row],[Datum]]))=1,VALUE(WEEKNUM(jaar_zip[[#This Row],[Datum]],21))&gt;51),RIGHT(YEAR(jaar_zip[[#This Row],[Datum]])-1,2),RIGHT(YEAR(jaar_zip[[#This Row],[Datum]]),2))&amp;"-"&amp; TEXT(WEEKNUM(jaar_zip[[#This Row],[Datum]],21),"00")</f>
        <v>24-32</v>
      </c>
      <c r="L6250" s="101">
        <f>MONTH(jaar_zip[[#This Row],[Datum]])</f>
        <v>8</v>
      </c>
      <c r="M6250" s="101">
        <f>IF(ISNUMBER(jaar_zip[[#This Row],[etmaaltemperatuur]]),IF(jaar_zip[[#This Row],[etmaaltemperatuur]]&lt;stookgrens,stookgrens-jaar_zip[[#This Row],[etmaaltemperatuur]],0),"")</f>
        <v>0</v>
      </c>
      <c r="N6250" s="101">
        <f>IF(ISNUMBER(jaar_zip[[#This Row],[graaddagen]]),IF(OR(MONTH(jaar_zip[[#This Row],[Datum]])=1,MONTH(jaar_zip[[#This Row],[Datum]])=2,MONTH(jaar_zip[[#This Row],[Datum]])=11,MONTH(jaar_zip[[#This Row],[Datum]])=12),1.1,IF(OR(MONTH(jaar_zip[[#This Row],[Datum]])=3,MONTH(jaar_zip[[#This Row],[Datum]])=10),1,0.8))*jaar_zip[[#This Row],[graaddagen]],"")</f>
        <v>0</v>
      </c>
      <c r="O6250" s="101">
        <f>IF(ISNUMBER(jaar_zip[[#This Row],[etmaaltemperatuur]]),IF(jaar_zip[[#This Row],[etmaaltemperatuur]]&gt;stookgrens,jaar_zip[[#This Row],[etmaaltemperatuur]]-stookgrens,0),"")</f>
        <v>2.3000000000000007</v>
      </c>
    </row>
    <row r="6251" spans="1:15" x14ac:dyDescent="0.25">
      <c r="A6251">
        <v>323</v>
      </c>
      <c r="B6251">
        <v>20240809</v>
      </c>
      <c r="C6251">
        <v>6.6</v>
      </c>
      <c r="D6251">
        <v>20.100000000000001</v>
      </c>
      <c r="E6251">
        <v>1415</v>
      </c>
      <c r="F6251">
        <v>1.1000000000000001</v>
      </c>
      <c r="G6251">
        <v>1014.8</v>
      </c>
      <c r="H6251">
        <v>79</v>
      </c>
      <c r="I6251" s="101" t="s">
        <v>34</v>
      </c>
      <c r="J6251" s="1">
        <f>DATEVALUE(RIGHT(jaar_zip[[#This Row],[YYYYMMDD]],2)&amp;"-"&amp;MID(jaar_zip[[#This Row],[YYYYMMDD]],5,2)&amp;"-"&amp;LEFT(jaar_zip[[#This Row],[YYYYMMDD]],4))</f>
        <v>45513</v>
      </c>
      <c r="K6251" s="101" t="str">
        <f>IF(AND(VALUE(MONTH(jaar_zip[[#This Row],[Datum]]))=1,VALUE(WEEKNUM(jaar_zip[[#This Row],[Datum]],21))&gt;51),RIGHT(YEAR(jaar_zip[[#This Row],[Datum]])-1,2),RIGHT(YEAR(jaar_zip[[#This Row],[Datum]]),2))&amp;"-"&amp; TEXT(WEEKNUM(jaar_zip[[#This Row],[Datum]],21),"00")</f>
        <v>24-32</v>
      </c>
      <c r="L6251" s="101">
        <f>MONTH(jaar_zip[[#This Row],[Datum]])</f>
        <v>8</v>
      </c>
      <c r="M6251" s="101">
        <f>IF(ISNUMBER(jaar_zip[[#This Row],[etmaaltemperatuur]]),IF(jaar_zip[[#This Row],[etmaaltemperatuur]]&lt;stookgrens,stookgrens-jaar_zip[[#This Row],[etmaaltemperatuur]],0),"")</f>
        <v>0</v>
      </c>
      <c r="N6251" s="101">
        <f>IF(ISNUMBER(jaar_zip[[#This Row],[graaddagen]]),IF(OR(MONTH(jaar_zip[[#This Row],[Datum]])=1,MONTH(jaar_zip[[#This Row],[Datum]])=2,MONTH(jaar_zip[[#This Row],[Datum]])=11,MONTH(jaar_zip[[#This Row],[Datum]])=12),1.1,IF(OR(MONTH(jaar_zip[[#This Row],[Datum]])=3,MONTH(jaar_zip[[#This Row],[Datum]])=10),1,0.8))*jaar_zip[[#This Row],[graaddagen]],"")</f>
        <v>0</v>
      </c>
      <c r="O6251" s="101">
        <f>IF(ISNUMBER(jaar_zip[[#This Row],[etmaaltemperatuur]]),IF(jaar_zip[[#This Row],[etmaaltemperatuur]]&gt;stookgrens,jaar_zip[[#This Row],[etmaaltemperatuur]]-stookgrens,0),"")</f>
        <v>2.1000000000000014</v>
      </c>
    </row>
    <row r="6252" spans="1:15" x14ac:dyDescent="0.25">
      <c r="A6252">
        <v>323</v>
      </c>
      <c r="B6252">
        <v>20240810</v>
      </c>
      <c r="C6252">
        <v>4</v>
      </c>
      <c r="D6252">
        <v>19.600000000000001</v>
      </c>
      <c r="E6252">
        <v>2362</v>
      </c>
      <c r="F6252">
        <v>0</v>
      </c>
      <c r="G6252">
        <v>1020.3</v>
      </c>
      <c r="H6252">
        <v>74</v>
      </c>
      <c r="I6252" s="101" t="s">
        <v>34</v>
      </c>
      <c r="J6252" s="1">
        <f>DATEVALUE(RIGHT(jaar_zip[[#This Row],[YYYYMMDD]],2)&amp;"-"&amp;MID(jaar_zip[[#This Row],[YYYYMMDD]],5,2)&amp;"-"&amp;LEFT(jaar_zip[[#This Row],[YYYYMMDD]],4))</f>
        <v>45514</v>
      </c>
      <c r="K6252" s="101" t="str">
        <f>IF(AND(VALUE(MONTH(jaar_zip[[#This Row],[Datum]]))=1,VALUE(WEEKNUM(jaar_zip[[#This Row],[Datum]],21))&gt;51),RIGHT(YEAR(jaar_zip[[#This Row],[Datum]])-1,2),RIGHT(YEAR(jaar_zip[[#This Row],[Datum]]),2))&amp;"-"&amp; TEXT(WEEKNUM(jaar_zip[[#This Row],[Datum]],21),"00")</f>
        <v>24-32</v>
      </c>
      <c r="L6252" s="101">
        <f>MONTH(jaar_zip[[#This Row],[Datum]])</f>
        <v>8</v>
      </c>
      <c r="M6252" s="101">
        <f>IF(ISNUMBER(jaar_zip[[#This Row],[etmaaltemperatuur]]),IF(jaar_zip[[#This Row],[etmaaltemperatuur]]&lt;stookgrens,stookgrens-jaar_zip[[#This Row],[etmaaltemperatuur]],0),"")</f>
        <v>0</v>
      </c>
      <c r="N6252" s="101">
        <f>IF(ISNUMBER(jaar_zip[[#This Row],[graaddagen]]),IF(OR(MONTH(jaar_zip[[#This Row],[Datum]])=1,MONTH(jaar_zip[[#This Row],[Datum]])=2,MONTH(jaar_zip[[#This Row],[Datum]])=11,MONTH(jaar_zip[[#This Row],[Datum]])=12),1.1,IF(OR(MONTH(jaar_zip[[#This Row],[Datum]])=3,MONTH(jaar_zip[[#This Row],[Datum]])=10),1,0.8))*jaar_zip[[#This Row],[graaddagen]],"")</f>
        <v>0</v>
      </c>
      <c r="O6252" s="101">
        <f>IF(ISNUMBER(jaar_zip[[#This Row],[etmaaltemperatuur]]),IF(jaar_zip[[#This Row],[etmaaltemperatuur]]&gt;stookgrens,jaar_zip[[#This Row],[etmaaltemperatuur]]-stookgrens,0),"")</f>
        <v>1.6000000000000014</v>
      </c>
    </row>
    <row r="6253" spans="1:15" x14ac:dyDescent="0.25">
      <c r="A6253">
        <v>323</v>
      </c>
      <c r="B6253">
        <v>20240811</v>
      </c>
      <c r="C6253">
        <v>2.8</v>
      </c>
      <c r="D6253">
        <v>22.1</v>
      </c>
      <c r="E6253">
        <v>2416</v>
      </c>
      <c r="F6253">
        <v>0</v>
      </c>
      <c r="G6253">
        <v>1020.2</v>
      </c>
      <c r="H6253">
        <v>70</v>
      </c>
      <c r="I6253" s="101" t="s">
        <v>34</v>
      </c>
      <c r="J6253" s="1">
        <f>DATEVALUE(RIGHT(jaar_zip[[#This Row],[YYYYMMDD]],2)&amp;"-"&amp;MID(jaar_zip[[#This Row],[YYYYMMDD]],5,2)&amp;"-"&amp;LEFT(jaar_zip[[#This Row],[YYYYMMDD]],4))</f>
        <v>45515</v>
      </c>
      <c r="K6253" s="101" t="str">
        <f>IF(AND(VALUE(MONTH(jaar_zip[[#This Row],[Datum]]))=1,VALUE(WEEKNUM(jaar_zip[[#This Row],[Datum]],21))&gt;51),RIGHT(YEAR(jaar_zip[[#This Row],[Datum]])-1,2),RIGHT(YEAR(jaar_zip[[#This Row],[Datum]]),2))&amp;"-"&amp; TEXT(WEEKNUM(jaar_zip[[#This Row],[Datum]],21),"00")</f>
        <v>24-32</v>
      </c>
      <c r="L6253" s="101">
        <f>MONTH(jaar_zip[[#This Row],[Datum]])</f>
        <v>8</v>
      </c>
      <c r="M6253" s="101">
        <f>IF(ISNUMBER(jaar_zip[[#This Row],[etmaaltemperatuur]]),IF(jaar_zip[[#This Row],[etmaaltemperatuur]]&lt;stookgrens,stookgrens-jaar_zip[[#This Row],[etmaaltemperatuur]],0),"")</f>
        <v>0</v>
      </c>
      <c r="N6253" s="101">
        <f>IF(ISNUMBER(jaar_zip[[#This Row],[graaddagen]]),IF(OR(MONTH(jaar_zip[[#This Row],[Datum]])=1,MONTH(jaar_zip[[#This Row],[Datum]])=2,MONTH(jaar_zip[[#This Row],[Datum]])=11,MONTH(jaar_zip[[#This Row],[Datum]])=12),1.1,IF(OR(MONTH(jaar_zip[[#This Row],[Datum]])=3,MONTH(jaar_zip[[#This Row],[Datum]])=10),1,0.8))*jaar_zip[[#This Row],[graaddagen]],"")</f>
        <v>0</v>
      </c>
      <c r="O6253" s="101">
        <f>IF(ISNUMBER(jaar_zip[[#This Row],[etmaaltemperatuur]]),IF(jaar_zip[[#This Row],[etmaaltemperatuur]]&gt;stookgrens,jaar_zip[[#This Row],[etmaaltemperatuur]]-stookgrens,0),"")</f>
        <v>4.1000000000000014</v>
      </c>
    </row>
    <row r="6254" spans="1:15" x14ac:dyDescent="0.25">
      <c r="A6254">
        <v>323</v>
      </c>
      <c r="B6254">
        <v>20240812</v>
      </c>
      <c r="C6254">
        <v>3.9</v>
      </c>
      <c r="D6254">
        <v>25.5</v>
      </c>
      <c r="E6254">
        <v>2381</v>
      </c>
      <c r="F6254">
        <v>0</v>
      </c>
      <c r="G6254">
        <v>1010.4</v>
      </c>
      <c r="H6254">
        <v>63</v>
      </c>
      <c r="I6254" s="101" t="s">
        <v>34</v>
      </c>
      <c r="J6254" s="1">
        <f>DATEVALUE(RIGHT(jaar_zip[[#This Row],[YYYYMMDD]],2)&amp;"-"&amp;MID(jaar_zip[[#This Row],[YYYYMMDD]],5,2)&amp;"-"&amp;LEFT(jaar_zip[[#This Row],[YYYYMMDD]],4))</f>
        <v>45516</v>
      </c>
      <c r="K6254" s="101" t="str">
        <f>IF(AND(VALUE(MONTH(jaar_zip[[#This Row],[Datum]]))=1,VALUE(WEEKNUM(jaar_zip[[#This Row],[Datum]],21))&gt;51),RIGHT(YEAR(jaar_zip[[#This Row],[Datum]])-1,2),RIGHT(YEAR(jaar_zip[[#This Row],[Datum]]),2))&amp;"-"&amp; TEXT(WEEKNUM(jaar_zip[[#This Row],[Datum]],21),"00")</f>
        <v>24-33</v>
      </c>
      <c r="L6254" s="101">
        <f>MONTH(jaar_zip[[#This Row],[Datum]])</f>
        <v>8</v>
      </c>
      <c r="M6254" s="101">
        <f>IF(ISNUMBER(jaar_zip[[#This Row],[etmaaltemperatuur]]),IF(jaar_zip[[#This Row],[etmaaltemperatuur]]&lt;stookgrens,stookgrens-jaar_zip[[#This Row],[etmaaltemperatuur]],0),"")</f>
        <v>0</v>
      </c>
      <c r="N6254" s="101">
        <f>IF(ISNUMBER(jaar_zip[[#This Row],[graaddagen]]),IF(OR(MONTH(jaar_zip[[#This Row],[Datum]])=1,MONTH(jaar_zip[[#This Row],[Datum]])=2,MONTH(jaar_zip[[#This Row],[Datum]])=11,MONTH(jaar_zip[[#This Row],[Datum]])=12),1.1,IF(OR(MONTH(jaar_zip[[#This Row],[Datum]])=3,MONTH(jaar_zip[[#This Row],[Datum]])=10),1,0.8))*jaar_zip[[#This Row],[graaddagen]],"")</f>
        <v>0</v>
      </c>
      <c r="O6254" s="101">
        <f>IF(ISNUMBER(jaar_zip[[#This Row],[etmaaltemperatuur]]),IF(jaar_zip[[#This Row],[etmaaltemperatuur]]&gt;stookgrens,jaar_zip[[#This Row],[etmaaltemperatuur]]-stookgrens,0),"")</f>
        <v>7.5</v>
      </c>
    </row>
    <row r="6255" spans="1:15" x14ac:dyDescent="0.25">
      <c r="A6255">
        <v>323</v>
      </c>
      <c r="B6255">
        <v>20240813</v>
      </c>
      <c r="C6255">
        <v>2.9</v>
      </c>
      <c r="D6255">
        <v>21.7</v>
      </c>
      <c r="E6255">
        <v>1393</v>
      </c>
      <c r="F6255">
        <v>0</v>
      </c>
      <c r="G6255">
        <v>1009.7</v>
      </c>
      <c r="H6255">
        <v>78</v>
      </c>
      <c r="I6255" s="101" t="s">
        <v>34</v>
      </c>
      <c r="J6255" s="1">
        <f>DATEVALUE(RIGHT(jaar_zip[[#This Row],[YYYYMMDD]],2)&amp;"-"&amp;MID(jaar_zip[[#This Row],[YYYYMMDD]],5,2)&amp;"-"&amp;LEFT(jaar_zip[[#This Row],[YYYYMMDD]],4))</f>
        <v>45517</v>
      </c>
      <c r="K6255" s="101" t="str">
        <f>IF(AND(VALUE(MONTH(jaar_zip[[#This Row],[Datum]]))=1,VALUE(WEEKNUM(jaar_zip[[#This Row],[Datum]],21))&gt;51),RIGHT(YEAR(jaar_zip[[#This Row],[Datum]])-1,2),RIGHT(YEAR(jaar_zip[[#This Row],[Datum]]),2))&amp;"-"&amp; TEXT(WEEKNUM(jaar_zip[[#This Row],[Datum]],21),"00")</f>
        <v>24-33</v>
      </c>
      <c r="L6255" s="101">
        <f>MONTH(jaar_zip[[#This Row],[Datum]])</f>
        <v>8</v>
      </c>
      <c r="M6255" s="101">
        <f>IF(ISNUMBER(jaar_zip[[#This Row],[etmaaltemperatuur]]),IF(jaar_zip[[#This Row],[etmaaltemperatuur]]&lt;stookgrens,stookgrens-jaar_zip[[#This Row],[etmaaltemperatuur]],0),"")</f>
        <v>0</v>
      </c>
      <c r="N6255" s="101">
        <f>IF(ISNUMBER(jaar_zip[[#This Row],[graaddagen]]),IF(OR(MONTH(jaar_zip[[#This Row],[Datum]])=1,MONTH(jaar_zip[[#This Row],[Datum]])=2,MONTH(jaar_zip[[#This Row],[Datum]])=11,MONTH(jaar_zip[[#This Row],[Datum]])=12),1.1,IF(OR(MONTH(jaar_zip[[#This Row],[Datum]])=3,MONTH(jaar_zip[[#This Row],[Datum]])=10),1,0.8))*jaar_zip[[#This Row],[graaddagen]],"")</f>
        <v>0</v>
      </c>
      <c r="O6255" s="101">
        <f>IF(ISNUMBER(jaar_zip[[#This Row],[etmaaltemperatuur]]),IF(jaar_zip[[#This Row],[etmaaltemperatuur]]&gt;stookgrens,jaar_zip[[#This Row],[etmaaltemperatuur]]-stookgrens,0),"")</f>
        <v>3.6999999999999993</v>
      </c>
    </row>
    <row r="6256" spans="1:15" x14ac:dyDescent="0.25">
      <c r="A6256">
        <v>323</v>
      </c>
      <c r="B6256">
        <v>20240814</v>
      </c>
      <c r="C6256">
        <v>3.4</v>
      </c>
      <c r="D6256">
        <v>20.399999999999999</v>
      </c>
      <c r="E6256">
        <v>1659</v>
      </c>
      <c r="F6256">
        <v>0.6</v>
      </c>
      <c r="G6256">
        <v>1012.8</v>
      </c>
      <c r="H6256">
        <v>79</v>
      </c>
      <c r="I6256" s="101" t="s">
        <v>34</v>
      </c>
      <c r="J6256" s="1">
        <f>DATEVALUE(RIGHT(jaar_zip[[#This Row],[YYYYMMDD]],2)&amp;"-"&amp;MID(jaar_zip[[#This Row],[YYYYMMDD]],5,2)&amp;"-"&amp;LEFT(jaar_zip[[#This Row],[YYYYMMDD]],4))</f>
        <v>45518</v>
      </c>
      <c r="K6256" s="101" t="str">
        <f>IF(AND(VALUE(MONTH(jaar_zip[[#This Row],[Datum]]))=1,VALUE(WEEKNUM(jaar_zip[[#This Row],[Datum]],21))&gt;51),RIGHT(YEAR(jaar_zip[[#This Row],[Datum]])-1,2),RIGHT(YEAR(jaar_zip[[#This Row],[Datum]]),2))&amp;"-"&amp; TEXT(WEEKNUM(jaar_zip[[#This Row],[Datum]],21),"00")</f>
        <v>24-33</v>
      </c>
      <c r="L6256" s="101">
        <f>MONTH(jaar_zip[[#This Row],[Datum]])</f>
        <v>8</v>
      </c>
      <c r="M6256" s="101">
        <f>IF(ISNUMBER(jaar_zip[[#This Row],[etmaaltemperatuur]]),IF(jaar_zip[[#This Row],[etmaaltemperatuur]]&lt;stookgrens,stookgrens-jaar_zip[[#This Row],[etmaaltemperatuur]],0),"")</f>
        <v>0</v>
      </c>
      <c r="N6256" s="101">
        <f>IF(ISNUMBER(jaar_zip[[#This Row],[graaddagen]]),IF(OR(MONTH(jaar_zip[[#This Row],[Datum]])=1,MONTH(jaar_zip[[#This Row],[Datum]])=2,MONTH(jaar_zip[[#This Row],[Datum]])=11,MONTH(jaar_zip[[#This Row],[Datum]])=12),1.1,IF(OR(MONTH(jaar_zip[[#This Row],[Datum]])=3,MONTH(jaar_zip[[#This Row],[Datum]])=10),1,0.8))*jaar_zip[[#This Row],[graaddagen]],"")</f>
        <v>0</v>
      </c>
      <c r="O6256" s="101">
        <f>IF(ISNUMBER(jaar_zip[[#This Row],[etmaaltemperatuur]]),IF(jaar_zip[[#This Row],[etmaaltemperatuur]]&gt;stookgrens,jaar_zip[[#This Row],[etmaaltemperatuur]]-stookgrens,0),"")</f>
        <v>2.3999999999999986</v>
      </c>
    </row>
    <row r="6257" spans="1:15" x14ac:dyDescent="0.25">
      <c r="A6257">
        <v>323</v>
      </c>
      <c r="B6257">
        <v>20240815</v>
      </c>
      <c r="C6257">
        <v>4.5999999999999996</v>
      </c>
      <c r="D6257">
        <v>20.5</v>
      </c>
      <c r="E6257">
        <v>1962</v>
      </c>
      <c r="F6257">
        <v>0</v>
      </c>
      <c r="G6257">
        <v>1015.9</v>
      </c>
      <c r="H6257">
        <v>72</v>
      </c>
      <c r="I6257" s="101" t="s">
        <v>34</v>
      </c>
      <c r="J6257" s="1">
        <f>DATEVALUE(RIGHT(jaar_zip[[#This Row],[YYYYMMDD]],2)&amp;"-"&amp;MID(jaar_zip[[#This Row],[YYYYMMDD]],5,2)&amp;"-"&amp;LEFT(jaar_zip[[#This Row],[YYYYMMDD]],4))</f>
        <v>45519</v>
      </c>
      <c r="K6257" s="101" t="str">
        <f>IF(AND(VALUE(MONTH(jaar_zip[[#This Row],[Datum]]))=1,VALUE(WEEKNUM(jaar_zip[[#This Row],[Datum]],21))&gt;51),RIGHT(YEAR(jaar_zip[[#This Row],[Datum]])-1,2),RIGHT(YEAR(jaar_zip[[#This Row],[Datum]]),2))&amp;"-"&amp; TEXT(WEEKNUM(jaar_zip[[#This Row],[Datum]],21),"00")</f>
        <v>24-33</v>
      </c>
      <c r="L6257" s="101">
        <f>MONTH(jaar_zip[[#This Row],[Datum]])</f>
        <v>8</v>
      </c>
      <c r="M6257" s="101">
        <f>IF(ISNUMBER(jaar_zip[[#This Row],[etmaaltemperatuur]]),IF(jaar_zip[[#This Row],[etmaaltemperatuur]]&lt;stookgrens,stookgrens-jaar_zip[[#This Row],[etmaaltemperatuur]],0),"")</f>
        <v>0</v>
      </c>
      <c r="N6257" s="101">
        <f>IF(ISNUMBER(jaar_zip[[#This Row],[graaddagen]]),IF(OR(MONTH(jaar_zip[[#This Row],[Datum]])=1,MONTH(jaar_zip[[#This Row],[Datum]])=2,MONTH(jaar_zip[[#This Row],[Datum]])=11,MONTH(jaar_zip[[#This Row],[Datum]])=12),1.1,IF(OR(MONTH(jaar_zip[[#This Row],[Datum]])=3,MONTH(jaar_zip[[#This Row],[Datum]])=10),1,0.8))*jaar_zip[[#This Row],[graaddagen]],"")</f>
        <v>0</v>
      </c>
      <c r="O6257" s="101">
        <f>IF(ISNUMBER(jaar_zip[[#This Row],[etmaaltemperatuur]]),IF(jaar_zip[[#This Row],[etmaaltemperatuur]]&gt;stookgrens,jaar_zip[[#This Row],[etmaaltemperatuur]]-stookgrens,0),"")</f>
        <v>2.5</v>
      </c>
    </row>
    <row r="6258" spans="1:15" x14ac:dyDescent="0.25">
      <c r="A6258">
        <v>323</v>
      </c>
      <c r="B6258">
        <v>20240816</v>
      </c>
      <c r="C6258">
        <v>3.5</v>
      </c>
      <c r="D6258">
        <v>20</v>
      </c>
      <c r="E6258">
        <v>736</v>
      </c>
      <c r="F6258">
        <v>7.2</v>
      </c>
      <c r="G6258">
        <v>1014.5</v>
      </c>
      <c r="H6258">
        <v>86</v>
      </c>
      <c r="I6258" s="101" t="s">
        <v>34</v>
      </c>
      <c r="J6258" s="1">
        <f>DATEVALUE(RIGHT(jaar_zip[[#This Row],[YYYYMMDD]],2)&amp;"-"&amp;MID(jaar_zip[[#This Row],[YYYYMMDD]],5,2)&amp;"-"&amp;LEFT(jaar_zip[[#This Row],[YYYYMMDD]],4))</f>
        <v>45520</v>
      </c>
      <c r="K6258" s="101" t="str">
        <f>IF(AND(VALUE(MONTH(jaar_zip[[#This Row],[Datum]]))=1,VALUE(WEEKNUM(jaar_zip[[#This Row],[Datum]],21))&gt;51),RIGHT(YEAR(jaar_zip[[#This Row],[Datum]])-1,2),RIGHT(YEAR(jaar_zip[[#This Row],[Datum]]),2))&amp;"-"&amp; TEXT(WEEKNUM(jaar_zip[[#This Row],[Datum]],21),"00")</f>
        <v>24-33</v>
      </c>
      <c r="L6258" s="101">
        <f>MONTH(jaar_zip[[#This Row],[Datum]])</f>
        <v>8</v>
      </c>
      <c r="M6258" s="101">
        <f>IF(ISNUMBER(jaar_zip[[#This Row],[etmaaltemperatuur]]),IF(jaar_zip[[#This Row],[etmaaltemperatuur]]&lt;stookgrens,stookgrens-jaar_zip[[#This Row],[etmaaltemperatuur]],0),"")</f>
        <v>0</v>
      </c>
      <c r="N6258" s="101">
        <f>IF(ISNUMBER(jaar_zip[[#This Row],[graaddagen]]),IF(OR(MONTH(jaar_zip[[#This Row],[Datum]])=1,MONTH(jaar_zip[[#This Row],[Datum]])=2,MONTH(jaar_zip[[#This Row],[Datum]])=11,MONTH(jaar_zip[[#This Row],[Datum]])=12),1.1,IF(OR(MONTH(jaar_zip[[#This Row],[Datum]])=3,MONTH(jaar_zip[[#This Row],[Datum]])=10),1,0.8))*jaar_zip[[#This Row],[graaddagen]],"")</f>
        <v>0</v>
      </c>
      <c r="O6258" s="101">
        <f>IF(ISNUMBER(jaar_zip[[#This Row],[etmaaltemperatuur]]),IF(jaar_zip[[#This Row],[etmaaltemperatuur]]&gt;stookgrens,jaar_zip[[#This Row],[etmaaltemperatuur]]-stookgrens,0),"")</f>
        <v>2</v>
      </c>
    </row>
    <row r="6259" spans="1:15" x14ac:dyDescent="0.25">
      <c r="A6259">
        <v>323</v>
      </c>
      <c r="B6259">
        <v>20240817</v>
      </c>
      <c r="C6259">
        <v>2.6</v>
      </c>
      <c r="D6259">
        <v>20.6</v>
      </c>
      <c r="E6259">
        <v>2307</v>
      </c>
      <c r="F6259">
        <v>0</v>
      </c>
      <c r="G6259">
        <v>1012.8</v>
      </c>
      <c r="H6259">
        <v>67</v>
      </c>
      <c r="I6259" s="101" t="s">
        <v>34</v>
      </c>
      <c r="J6259" s="1">
        <f>DATEVALUE(RIGHT(jaar_zip[[#This Row],[YYYYMMDD]],2)&amp;"-"&amp;MID(jaar_zip[[#This Row],[YYYYMMDD]],5,2)&amp;"-"&amp;LEFT(jaar_zip[[#This Row],[YYYYMMDD]],4))</f>
        <v>45521</v>
      </c>
      <c r="K6259" s="101" t="str">
        <f>IF(AND(VALUE(MONTH(jaar_zip[[#This Row],[Datum]]))=1,VALUE(WEEKNUM(jaar_zip[[#This Row],[Datum]],21))&gt;51),RIGHT(YEAR(jaar_zip[[#This Row],[Datum]])-1,2),RIGHT(YEAR(jaar_zip[[#This Row],[Datum]]),2))&amp;"-"&amp; TEXT(WEEKNUM(jaar_zip[[#This Row],[Datum]],21),"00")</f>
        <v>24-33</v>
      </c>
      <c r="L6259" s="101">
        <f>MONTH(jaar_zip[[#This Row],[Datum]])</f>
        <v>8</v>
      </c>
      <c r="M6259" s="101">
        <f>IF(ISNUMBER(jaar_zip[[#This Row],[etmaaltemperatuur]]),IF(jaar_zip[[#This Row],[etmaaltemperatuur]]&lt;stookgrens,stookgrens-jaar_zip[[#This Row],[etmaaltemperatuur]],0),"")</f>
        <v>0</v>
      </c>
      <c r="N6259" s="101">
        <f>IF(ISNUMBER(jaar_zip[[#This Row],[graaddagen]]),IF(OR(MONTH(jaar_zip[[#This Row],[Datum]])=1,MONTH(jaar_zip[[#This Row],[Datum]])=2,MONTH(jaar_zip[[#This Row],[Datum]])=11,MONTH(jaar_zip[[#This Row],[Datum]])=12),1.1,IF(OR(MONTH(jaar_zip[[#This Row],[Datum]])=3,MONTH(jaar_zip[[#This Row],[Datum]])=10),1,0.8))*jaar_zip[[#This Row],[graaddagen]],"")</f>
        <v>0</v>
      </c>
      <c r="O6259" s="101">
        <f>IF(ISNUMBER(jaar_zip[[#This Row],[etmaaltemperatuur]]),IF(jaar_zip[[#This Row],[etmaaltemperatuur]]&gt;stookgrens,jaar_zip[[#This Row],[etmaaltemperatuur]]-stookgrens,0),"")</f>
        <v>2.6000000000000014</v>
      </c>
    </row>
    <row r="6260" spans="1:15" x14ac:dyDescent="0.25">
      <c r="A6260">
        <v>323</v>
      </c>
      <c r="B6260">
        <v>20240818</v>
      </c>
      <c r="C6260">
        <v>3.1</v>
      </c>
      <c r="D6260">
        <v>18.399999999999999</v>
      </c>
      <c r="E6260">
        <v>1782</v>
      </c>
      <c r="F6260">
        <v>0</v>
      </c>
      <c r="G6260">
        <v>1013.8</v>
      </c>
      <c r="H6260">
        <v>70</v>
      </c>
      <c r="I6260" s="101" t="s">
        <v>34</v>
      </c>
      <c r="J6260" s="1">
        <f>DATEVALUE(RIGHT(jaar_zip[[#This Row],[YYYYMMDD]],2)&amp;"-"&amp;MID(jaar_zip[[#This Row],[YYYYMMDD]],5,2)&amp;"-"&amp;LEFT(jaar_zip[[#This Row],[YYYYMMDD]],4))</f>
        <v>45522</v>
      </c>
      <c r="K6260" s="101" t="str">
        <f>IF(AND(VALUE(MONTH(jaar_zip[[#This Row],[Datum]]))=1,VALUE(WEEKNUM(jaar_zip[[#This Row],[Datum]],21))&gt;51),RIGHT(YEAR(jaar_zip[[#This Row],[Datum]])-1,2),RIGHT(YEAR(jaar_zip[[#This Row],[Datum]]),2))&amp;"-"&amp; TEXT(WEEKNUM(jaar_zip[[#This Row],[Datum]],21),"00")</f>
        <v>24-33</v>
      </c>
      <c r="L6260" s="101">
        <f>MONTH(jaar_zip[[#This Row],[Datum]])</f>
        <v>8</v>
      </c>
      <c r="M6260" s="101">
        <f>IF(ISNUMBER(jaar_zip[[#This Row],[etmaaltemperatuur]]),IF(jaar_zip[[#This Row],[etmaaltemperatuur]]&lt;stookgrens,stookgrens-jaar_zip[[#This Row],[etmaaltemperatuur]],0),"")</f>
        <v>0</v>
      </c>
      <c r="N6260" s="101">
        <f>IF(ISNUMBER(jaar_zip[[#This Row],[graaddagen]]),IF(OR(MONTH(jaar_zip[[#This Row],[Datum]])=1,MONTH(jaar_zip[[#This Row],[Datum]])=2,MONTH(jaar_zip[[#This Row],[Datum]])=11,MONTH(jaar_zip[[#This Row],[Datum]])=12),1.1,IF(OR(MONTH(jaar_zip[[#This Row],[Datum]])=3,MONTH(jaar_zip[[#This Row],[Datum]])=10),1,0.8))*jaar_zip[[#This Row],[graaddagen]],"")</f>
        <v>0</v>
      </c>
      <c r="O6260" s="101">
        <f>IF(ISNUMBER(jaar_zip[[#This Row],[etmaaltemperatuur]]),IF(jaar_zip[[#This Row],[etmaaltemperatuur]]&gt;stookgrens,jaar_zip[[#This Row],[etmaaltemperatuur]]-stookgrens,0),"")</f>
        <v>0.39999999999999858</v>
      </c>
    </row>
    <row r="6261" spans="1:15" x14ac:dyDescent="0.25">
      <c r="A6261">
        <v>323</v>
      </c>
      <c r="B6261">
        <v>20240819</v>
      </c>
      <c r="C6261">
        <v>3.4</v>
      </c>
      <c r="D6261">
        <v>19.3</v>
      </c>
      <c r="E6261">
        <v>2013</v>
      </c>
      <c r="F6261">
        <v>0</v>
      </c>
      <c r="G6261">
        <v>1016.8</v>
      </c>
      <c r="H6261">
        <v>67</v>
      </c>
      <c r="I6261" s="101" t="s">
        <v>34</v>
      </c>
      <c r="J6261" s="1">
        <f>DATEVALUE(RIGHT(jaar_zip[[#This Row],[YYYYMMDD]],2)&amp;"-"&amp;MID(jaar_zip[[#This Row],[YYYYMMDD]],5,2)&amp;"-"&amp;LEFT(jaar_zip[[#This Row],[YYYYMMDD]],4))</f>
        <v>45523</v>
      </c>
      <c r="K6261" s="101" t="str">
        <f>IF(AND(VALUE(MONTH(jaar_zip[[#This Row],[Datum]]))=1,VALUE(WEEKNUM(jaar_zip[[#This Row],[Datum]],21))&gt;51),RIGHT(YEAR(jaar_zip[[#This Row],[Datum]])-1,2),RIGHT(YEAR(jaar_zip[[#This Row],[Datum]]),2))&amp;"-"&amp; TEXT(WEEKNUM(jaar_zip[[#This Row],[Datum]],21),"00")</f>
        <v>24-34</v>
      </c>
      <c r="L6261" s="101">
        <f>MONTH(jaar_zip[[#This Row],[Datum]])</f>
        <v>8</v>
      </c>
      <c r="M6261" s="101">
        <f>IF(ISNUMBER(jaar_zip[[#This Row],[etmaaltemperatuur]]),IF(jaar_zip[[#This Row],[etmaaltemperatuur]]&lt;stookgrens,stookgrens-jaar_zip[[#This Row],[etmaaltemperatuur]],0),"")</f>
        <v>0</v>
      </c>
      <c r="N6261" s="101">
        <f>IF(ISNUMBER(jaar_zip[[#This Row],[graaddagen]]),IF(OR(MONTH(jaar_zip[[#This Row],[Datum]])=1,MONTH(jaar_zip[[#This Row],[Datum]])=2,MONTH(jaar_zip[[#This Row],[Datum]])=11,MONTH(jaar_zip[[#This Row],[Datum]])=12),1.1,IF(OR(MONTH(jaar_zip[[#This Row],[Datum]])=3,MONTH(jaar_zip[[#This Row],[Datum]])=10),1,0.8))*jaar_zip[[#This Row],[graaddagen]],"")</f>
        <v>0</v>
      </c>
      <c r="O6261" s="101">
        <f>IF(ISNUMBER(jaar_zip[[#This Row],[etmaaltemperatuur]]),IF(jaar_zip[[#This Row],[etmaaltemperatuur]]&gt;stookgrens,jaar_zip[[#This Row],[etmaaltemperatuur]]-stookgrens,0),"")</f>
        <v>1.3000000000000007</v>
      </c>
    </row>
    <row r="6262" spans="1:15" x14ac:dyDescent="0.25">
      <c r="A6262">
        <v>323</v>
      </c>
      <c r="B6262">
        <v>20240820</v>
      </c>
      <c r="C6262">
        <v>3.8</v>
      </c>
      <c r="D6262">
        <v>18.100000000000001</v>
      </c>
      <c r="E6262">
        <v>603</v>
      </c>
      <c r="F6262">
        <v>18.100000000000001</v>
      </c>
      <c r="G6262">
        <v>1011</v>
      </c>
      <c r="H6262">
        <v>82</v>
      </c>
      <c r="I6262" s="101" t="s">
        <v>34</v>
      </c>
      <c r="J6262" s="1">
        <f>DATEVALUE(RIGHT(jaar_zip[[#This Row],[YYYYMMDD]],2)&amp;"-"&amp;MID(jaar_zip[[#This Row],[YYYYMMDD]],5,2)&amp;"-"&amp;LEFT(jaar_zip[[#This Row],[YYYYMMDD]],4))</f>
        <v>45524</v>
      </c>
      <c r="K6262" s="101" t="str">
        <f>IF(AND(VALUE(MONTH(jaar_zip[[#This Row],[Datum]]))=1,VALUE(WEEKNUM(jaar_zip[[#This Row],[Datum]],21))&gt;51),RIGHT(YEAR(jaar_zip[[#This Row],[Datum]])-1,2),RIGHT(YEAR(jaar_zip[[#This Row],[Datum]]),2))&amp;"-"&amp; TEXT(WEEKNUM(jaar_zip[[#This Row],[Datum]],21),"00")</f>
        <v>24-34</v>
      </c>
      <c r="L6262" s="101">
        <f>MONTH(jaar_zip[[#This Row],[Datum]])</f>
        <v>8</v>
      </c>
      <c r="M6262" s="101">
        <f>IF(ISNUMBER(jaar_zip[[#This Row],[etmaaltemperatuur]]),IF(jaar_zip[[#This Row],[etmaaltemperatuur]]&lt;stookgrens,stookgrens-jaar_zip[[#This Row],[etmaaltemperatuur]],0),"")</f>
        <v>0</v>
      </c>
      <c r="N6262" s="101">
        <f>IF(ISNUMBER(jaar_zip[[#This Row],[graaddagen]]),IF(OR(MONTH(jaar_zip[[#This Row],[Datum]])=1,MONTH(jaar_zip[[#This Row],[Datum]])=2,MONTH(jaar_zip[[#This Row],[Datum]])=11,MONTH(jaar_zip[[#This Row],[Datum]])=12),1.1,IF(OR(MONTH(jaar_zip[[#This Row],[Datum]])=3,MONTH(jaar_zip[[#This Row],[Datum]])=10),1,0.8))*jaar_zip[[#This Row],[graaddagen]],"")</f>
        <v>0</v>
      </c>
      <c r="O6262" s="101">
        <f>IF(ISNUMBER(jaar_zip[[#This Row],[etmaaltemperatuur]]),IF(jaar_zip[[#This Row],[etmaaltemperatuur]]&gt;stookgrens,jaar_zip[[#This Row],[etmaaltemperatuur]]-stookgrens,0),"")</f>
        <v>0.10000000000000142</v>
      </c>
    </row>
    <row r="6263" spans="1:15" x14ac:dyDescent="0.25">
      <c r="A6263">
        <v>323</v>
      </c>
      <c r="B6263">
        <v>20240821</v>
      </c>
      <c r="C6263">
        <v>5.5</v>
      </c>
      <c r="D6263">
        <v>16.5</v>
      </c>
      <c r="E6263">
        <v>2094</v>
      </c>
      <c r="F6263">
        <v>0</v>
      </c>
      <c r="G6263">
        <v>1016.7</v>
      </c>
      <c r="H6263">
        <v>65</v>
      </c>
      <c r="I6263" s="101" t="s">
        <v>34</v>
      </c>
      <c r="J6263" s="1">
        <f>DATEVALUE(RIGHT(jaar_zip[[#This Row],[YYYYMMDD]],2)&amp;"-"&amp;MID(jaar_zip[[#This Row],[YYYYMMDD]],5,2)&amp;"-"&amp;LEFT(jaar_zip[[#This Row],[YYYYMMDD]],4))</f>
        <v>45525</v>
      </c>
      <c r="K6263" s="101" t="str">
        <f>IF(AND(VALUE(MONTH(jaar_zip[[#This Row],[Datum]]))=1,VALUE(WEEKNUM(jaar_zip[[#This Row],[Datum]],21))&gt;51),RIGHT(YEAR(jaar_zip[[#This Row],[Datum]])-1,2),RIGHT(YEAR(jaar_zip[[#This Row],[Datum]]),2))&amp;"-"&amp; TEXT(WEEKNUM(jaar_zip[[#This Row],[Datum]],21),"00")</f>
        <v>24-34</v>
      </c>
      <c r="L6263" s="101">
        <f>MONTH(jaar_zip[[#This Row],[Datum]])</f>
        <v>8</v>
      </c>
      <c r="M6263" s="101">
        <f>IF(ISNUMBER(jaar_zip[[#This Row],[etmaaltemperatuur]]),IF(jaar_zip[[#This Row],[etmaaltemperatuur]]&lt;stookgrens,stookgrens-jaar_zip[[#This Row],[etmaaltemperatuur]],0),"")</f>
        <v>1.5</v>
      </c>
      <c r="N6263" s="101">
        <f>IF(ISNUMBER(jaar_zip[[#This Row],[graaddagen]]),IF(OR(MONTH(jaar_zip[[#This Row],[Datum]])=1,MONTH(jaar_zip[[#This Row],[Datum]])=2,MONTH(jaar_zip[[#This Row],[Datum]])=11,MONTH(jaar_zip[[#This Row],[Datum]])=12),1.1,IF(OR(MONTH(jaar_zip[[#This Row],[Datum]])=3,MONTH(jaar_zip[[#This Row],[Datum]])=10),1,0.8))*jaar_zip[[#This Row],[graaddagen]],"")</f>
        <v>1.2000000000000002</v>
      </c>
      <c r="O6263" s="101">
        <f>IF(ISNUMBER(jaar_zip[[#This Row],[etmaaltemperatuur]]),IF(jaar_zip[[#This Row],[etmaaltemperatuur]]&gt;stookgrens,jaar_zip[[#This Row],[etmaaltemperatuur]]-stookgrens,0),"")</f>
        <v>0</v>
      </c>
    </row>
    <row r="6264" spans="1:15" x14ac:dyDescent="0.25">
      <c r="A6264">
        <v>323</v>
      </c>
      <c r="B6264">
        <v>20240822</v>
      </c>
      <c r="C6264">
        <v>5.0999999999999996</v>
      </c>
      <c r="D6264">
        <v>18.899999999999999</v>
      </c>
      <c r="E6264">
        <v>1535</v>
      </c>
      <c r="F6264">
        <v>0</v>
      </c>
      <c r="G6264">
        <v>1009.7</v>
      </c>
      <c r="H6264">
        <v>61</v>
      </c>
      <c r="I6264" s="101" t="s">
        <v>34</v>
      </c>
      <c r="J6264" s="1">
        <f>DATEVALUE(RIGHT(jaar_zip[[#This Row],[YYYYMMDD]],2)&amp;"-"&amp;MID(jaar_zip[[#This Row],[YYYYMMDD]],5,2)&amp;"-"&amp;LEFT(jaar_zip[[#This Row],[YYYYMMDD]],4))</f>
        <v>45526</v>
      </c>
      <c r="K6264" s="101" t="str">
        <f>IF(AND(VALUE(MONTH(jaar_zip[[#This Row],[Datum]]))=1,VALUE(WEEKNUM(jaar_zip[[#This Row],[Datum]],21))&gt;51),RIGHT(YEAR(jaar_zip[[#This Row],[Datum]])-1,2),RIGHT(YEAR(jaar_zip[[#This Row],[Datum]]),2))&amp;"-"&amp; TEXT(WEEKNUM(jaar_zip[[#This Row],[Datum]],21),"00")</f>
        <v>24-34</v>
      </c>
      <c r="L6264" s="101">
        <f>MONTH(jaar_zip[[#This Row],[Datum]])</f>
        <v>8</v>
      </c>
      <c r="M6264" s="101">
        <f>IF(ISNUMBER(jaar_zip[[#This Row],[etmaaltemperatuur]]),IF(jaar_zip[[#This Row],[etmaaltemperatuur]]&lt;stookgrens,stookgrens-jaar_zip[[#This Row],[etmaaltemperatuur]],0),"")</f>
        <v>0</v>
      </c>
      <c r="N6264" s="101">
        <f>IF(ISNUMBER(jaar_zip[[#This Row],[graaddagen]]),IF(OR(MONTH(jaar_zip[[#This Row],[Datum]])=1,MONTH(jaar_zip[[#This Row],[Datum]])=2,MONTH(jaar_zip[[#This Row],[Datum]])=11,MONTH(jaar_zip[[#This Row],[Datum]])=12),1.1,IF(OR(MONTH(jaar_zip[[#This Row],[Datum]])=3,MONTH(jaar_zip[[#This Row],[Datum]])=10),1,0.8))*jaar_zip[[#This Row],[graaddagen]],"")</f>
        <v>0</v>
      </c>
      <c r="O6264" s="101">
        <f>IF(ISNUMBER(jaar_zip[[#This Row],[etmaaltemperatuur]]),IF(jaar_zip[[#This Row],[etmaaltemperatuur]]&gt;stookgrens,jaar_zip[[#This Row],[etmaaltemperatuur]]-stookgrens,0),"")</f>
        <v>0.89999999999999858</v>
      </c>
    </row>
    <row r="6265" spans="1:15" x14ac:dyDescent="0.25">
      <c r="A6265">
        <v>323</v>
      </c>
      <c r="B6265">
        <v>20240823</v>
      </c>
      <c r="C6265">
        <v>6.2</v>
      </c>
      <c r="D6265">
        <v>19.3</v>
      </c>
      <c r="E6265">
        <v>1374</v>
      </c>
      <c r="F6265">
        <v>0.1</v>
      </c>
      <c r="G6265">
        <v>1006.7</v>
      </c>
      <c r="H6265">
        <v>71</v>
      </c>
      <c r="I6265" s="101" t="s">
        <v>34</v>
      </c>
      <c r="J6265" s="1">
        <f>DATEVALUE(RIGHT(jaar_zip[[#This Row],[YYYYMMDD]],2)&amp;"-"&amp;MID(jaar_zip[[#This Row],[YYYYMMDD]],5,2)&amp;"-"&amp;LEFT(jaar_zip[[#This Row],[YYYYMMDD]],4))</f>
        <v>45527</v>
      </c>
      <c r="K6265" s="101" t="str">
        <f>IF(AND(VALUE(MONTH(jaar_zip[[#This Row],[Datum]]))=1,VALUE(WEEKNUM(jaar_zip[[#This Row],[Datum]],21))&gt;51),RIGHT(YEAR(jaar_zip[[#This Row],[Datum]])-1,2),RIGHT(YEAR(jaar_zip[[#This Row],[Datum]]),2))&amp;"-"&amp; TEXT(WEEKNUM(jaar_zip[[#This Row],[Datum]],21),"00")</f>
        <v>24-34</v>
      </c>
      <c r="L6265" s="101">
        <f>MONTH(jaar_zip[[#This Row],[Datum]])</f>
        <v>8</v>
      </c>
      <c r="M6265" s="101">
        <f>IF(ISNUMBER(jaar_zip[[#This Row],[etmaaltemperatuur]]),IF(jaar_zip[[#This Row],[etmaaltemperatuur]]&lt;stookgrens,stookgrens-jaar_zip[[#This Row],[etmaaltemperatuur]],0),"")</f>
        <v>0</v>
      </c>
      <c r="N6265" s="101">
        <f>IF(ISNUMBER(jaar_zip[[#This Row],[graaddagen]]),IF(OR(MONTH(jaar_zip[[#This Row],[Datum]])=1,MONTH(jaar_zip[[#This Row],[Datum]])=2,MONTH(jaar_zip[[#This Row],[Datum]])=11,MONTH(jaar_zip[[#This Row],[Datum]])=12),1.1,IF(OR(MONTH(jaar_zip[[#This Row],[Datum]])=3,MONTH(jaar_zip[[#This Row],[Datum]])=10),1,0.8))*jaar_zip[[#This Row],[graaddagen]],"")</f>
        <v>0</v>
      </c>
      <c r="O6265" s="101">
        <f>IF(ISNUMBER(jaar_zip[[#This Row],[etmaaltemperatuur]]),IF(jaar_zip[[#This Row],[etmaaltemperatuur]]&gt;stookgrens,jaar_zip[[#This Row],[etmaaltemperatuur]]-stookgrens,0),"")</f>
        <v>1.3000000000000007</v>
      </c>
    </row>
    <row r="6266" spans="1:15" x14ac:dyDescent="0.25">
      <c r="A6266">
        <v>323</v>
      </c>
      <c r="B6266">
        <v>20240824</v>
      </c>
      <c r="C6266">
        <v>5.0999999999999996</v>
      </c>
      <c r="D6266">
        <v>18.7</v>
      </c>
      <c r="E6266">
        <v>755</v>
      </c>
      <c r="F6266">
        <v>19.899999999999999</v>
      </c>
      <c r="G6266">
        <v>1006.4</v>
      </c>
      <c r="H6266">
        <v>85</v>
      </c>
      <c r="I6266" s="101" t="s">
        <v>34</v>
      </c>
      <c r="J6266" s="1">
        <f>DATEVALUE(RIGHT(jaar_zip[[#This Row],[YYYYMMDD]],2)&amp;"-"&amp;MID(jaar_zip[[#This Row],[YYYYMMDD]],5,2)&amp;"-"&amp;LEFT(jaar_zip[[#This Row],[YYYYMMDD]],4))</f>
        <v>45528</v>
      </c>
      <c r="K6266" s="101" t="str">
        <f>IF(AND(VALUE(MONTH(jaar_zip[[#This Row],[Datum]]))=1,VALUE(WEEKNUM(jaar_zip[[#This Row],[Datum]],21))&gt;51),RIGHT(YEAR(jaar_zip[[#This Row],[Datum]])-1,2),RIGHT(YEAR(jaar_zip[[#This Row],[Datum]]),2))&amp;"-"&amp; TEXT(WEEKNUM(jaar_zip[[#This Row],[Datum]],21),"00")</f>
        <v>24-34</v>
      </c>
      <c r="L6266" s="101">
        <f>MONTH(jaar_zip[[#This Row],[Datum]])</f>
        <v>8</v>
      </c>
      <c r="M6266" s="101">
        <f>IF(ISNUMBER(jaar_zip[[#This Row],[etmaaltemperatuur]]),IF(jaar_zip[[#This Row],[etmaaltemperatuur]]&lt;stookgrens,stookgrens-jaar_zip[[#This Row],[etmaaltemperatuur]],0),"")</f>
        <v>0</v>
      </c>
      <c r="N6266" s="101">
        <f>IF(ISNUMBER(jaar_zip[[#This Row],[graaddagen]]),IF(OR(MONTH(jaar_zip[[#This Row],[Datum]])=1,MONTH(jaar_zip[[#This Row],[Datum]])=2,MONTH(jaar_zip[[#This Row],[Datum]])=11,MONTH(jaar_zip[[#This Row],[Datum]])=12),1.1,IF(OR(MONTH(jaar_zip[[#This Row],[Datum]])=3,MONTH(jaar_zip[[#This Row],[Datum]])=10),1,0.8))*jaar_zip[[#This Row],[graaddagen]],"")</f>
        <v>0</v>
      </c>
      <c r="O6266" s="101">
        <f>IF(ISNUMBER(jaar_zip[[#This Row],[etmaaltemperatuur]]),IF(jaar_zip[[#This Row],[etmaaltemperatuur]]&gt;stookgrens,jaar_zip[[#This Row],[etmaaltemperatuur]]-stookgrens,0),"")</f>
        <v>0.69999999999999929</v>
      </c>
    </row>
    <row r="6267" spans="1:15" x14ac:dyDescent="0.25">
      <c r="A6267">
        <v>323</v>
      </c>
      <c r="B6267">
        <v>20240825</v>
      </c>
      <c r="C6267">
        <v>4</v>
      </c>
      <c r="D6267">
        <v>15.9</v>
      </c>
      <c r="E6267">
        <v>1485</v>
      </c>
      <c r="F6267">
        <v>0.7</v>
      </c>
      <c r="G6267">
        <v>1019.5</v>
      </c>
      <c r="H6267">
        <v>74</v>
      </c>
      <c r="I6267" s="101" t="s">
        <v>34</v>
      </c>
      <c r="J6267" s="1">
        <f>DATEVALUE(RIGHT(jaar_zip[[#This Row],[YYYYMMDD]],2)&amp;"-"&amp;MID(jaar_zip[[#This Row],[YYYYMMDD]],5,2)&amp;"-"&amp;LEFT(jaar_zip[[#This Row],[YYYYMMDD]],4))</f>
        <v>45529</v>
      </c>
      <c r="K6267" s="101" t="str">
        <f>IF(AND(VALUE(MONTH(jaar_zip[[#This Row],[Datum]]))=1,VALUE(WEEKNUM(jaar_zip[[#This Row],[Datum]],21))&gt;51),RIGHT(YEAR(jaar_zip[[#This Row],[Datum]])-1,2),RIGHT(YEAR(jaar_zip[[#This Row],[Datum]]),2))&amp;"-"&amp; TEXT(WEEKNUM(jaar_zip[[#This Row],[Datum]],21),"00")</f>
        <v>24-34</v>
      </c>
      <c r="L6267" s="101">
        <f>MONTH(jaar_zip[[#This Row],[Datum]])</f>
        <v>8</v>
      </c>
      <c r="M6267" s="101">
        <f>IF(ISNUMBER(jaar_zip[[#This Row],[etmaaltemperatuur]]),IF(jaar_zip[[#This Row],[etmaaltemperatuur]]&lt;stookgrens,stookgrens-jaar_zip[[#This Row],[etmaaltemperatuur]],0),"")</f>
        <v>2.0999999999999996</v>
      </c>
      <c r="N6267" s="101">
        <f>IF(ISNUMBER(jaar_zip[[#This Row],[graaddagen]]),IF(OR(MONTH(jaar_zip[[#This Row],[Datum]])=1,MONTH(jaar_zip[[#This Row],[Datum]])=2,MONTH(jaar_zip[[#This Row],[Datum]])=11,MONTH(jaar_zip[[#This Row],[Datum]])=12),1.1,IF(OR(MONTH(jaar_zip[[#This Row],[Datum]])=3,MONTH(jaar_zip[[#This Row],[Datum]])=10),1,0.8))*jaar_zip[[#This Row],[graaddagen]],"")</f>
        <v>1.6799999999999997</v>
      </c>
      <c r="O6267" s="101">
        <f>IF(ISNUMBER(jaar_zip[[#This Row],[etmaaltemperatuur]]),IF(jaar_zip[[#This Row],[etmaaltemperatuur]]&gt;stookgrens,jaar_zip[[#This Row],[etmaaltemperatuur]]-stookgrens,0),"")</f>
        <v>0</v>
      </c>
    </row>
    <row r="6268" spans="1:15" x14ac:dyDescent="0.25">
      <c r="A6268">
        <v>323</v>
      </c>
      <c r="B6268">
        <v>20240826</v>
      </c>
      <c r="C6268">
        <v>3.6</v>
      </c>
      <c r="D6268">
        <v>17</v>
      </c>
      <c r="E6268">
        <v>1499</v>
      </c>
      <c r="F6268">
        <v>0</v>
      </c>
      <c r="G6268">
        <v>1021.4</v>
      </c>
      <c r="H6268">
        <v>77</v>
      </c>
      <c r="I6268" s="101" t="s">
        <v>34</v>
      </c>
      <c r="J6268" s="1">
        <f>DATEVALUE(RIGHT(jaar_zip[[#This Row],[YYYYMMDD]],2)&amp;"-"&amp;MID(jaar_zip[[#This Row],[YYYYMMDD]],5,2)&amp;"-"&amp;LEFT(jaar_zip[[#This Row],[YYYYMMDD]],4))</f>
        <v>45530</v>
      </c>
      <c r="K6268" s="101" t="str">
        <f>IF(AND(VALUE(MONTH(jaar_zip[[#This Row],[Datum]]))=1,VALUE(WEEKNUM(jaar_zip[[#This Row],[Datum]],21))&gt;51),RIGHT(YEAR(jaar_zip[[#This Row],[Datum]])-1,2),RIGHT(YEAR(jaar_zip[[#This Row],[Datum]]),2))&amp;"-"&amp; TEXT(WEEKNUM(jaar_zip[[#This Row],[Datum]],21),"00")</f>
        <v>24-35</v>
      </c>
      <c r="L6268" s="101">
        <f>MONTH(jaar_zip[[#This Row],[Datum]])</f>
        <v>8</v>
      </c>
      <c r="M6268" s="101">
        <f>IF(ISNUMBER(jaar_zip[[#This Row],[etmaaltemperatuur]]),IF(jaar_zip[[#This Row],[etmaaltemperatuur]]&lt;stookgrens,stookgrens-jaar_zip[[#This Row],[etmaaltemperatuur]],0),"")</f>
        <v>1</v>
      </c>
      <c r="N6268" s="101">
        <f>IF(ISNUMBER(jaar_zip[[#This Row],[graaddagen]]),IF(OR(MONTH(jaar_zip[[#This Row],[Datum]])=1,MONTH(jaar_zip[[#This Row],[Datum]])=2,MONTH(jaar_zip[[#This Row],[Datum]])=11,MONTH(jaar_zip[[#This Row],[Datum]])=12),1.1,IF(OR(MONTH(jaar_zip[[#This Row],[Datum]])=3,MONTH(jaar_zip[[#This Row],[Datum]])=10),1,0.8))*jaar_zip[[#This Row],[graaddagen]],"")</f>
        <v>0.8</v>
      </c>
      <c r="O6268" s="101">
        <f>IF(ISNUMBER(jaar_zip[[#This Row],[etmaaltemperatuur]]),IF(jaar_zip[[#This Row],[etmaaltemperatuur]]&gt;stookgrens,jaar_zip[[#This Row],[etmaaltemperatuur]]-stookgrens,0),"")</f>
        <v>0</v>
      </c>
    </row>
    <row r="6269" spans="1:15" x14ac:dyDescent="0.25">
      <c r="A6269">
        <v>323</v>
      </c>
      <c r="B6269">
        <v>20240827</v>
      </c>
      <c r="C6269">
        <v>2.4</v>
      </c>
      <c r="D6269">
        <v>19.2</v>
      </c>
      <c r="E6269">
        <v>2157</v>
      </c>
      <c r="F6269">
        <v>0</v>
      </c>
      <c r="G6269">
        <v>1020</v>
      </c>
      <c r="H6269">
        <v>69</v>
      </c>
      <c r="I6269" s="101" t="s">
        <v>34</v>
      </c>
      <c r="J6269" s="1">
        <f>DATEVALUE(RIGHT(jaar_zip[[#This Row],[YYYYMMDD]],2)&amp;"-"&amp;MID(jaar_zip[[#This Row],[YYYYMMDD]],5,2)&amp;"-"&amp;LEFT(jaar_zip[[#This Row],[YYYYMMDD]],4))</f>
        <v>45531</v>
      </c>
      <c r="K6269" s="101" t="str">
        <f>IF(AND(VALUE(MONTH(jaar_zip[[#This Row],[Datum]]))=1,VALUE(WEEKNUM(jaar_zip[[#This Row],[Datum]],21))&gt;51),RIGHT(YEAR(jaar_zip[[#This Row],[Datum]])-1,2),RIGHT(YEAR(jaar_zip[[#This Row],[Datum]]),2))&amp;"-"&amp; TEXT(WEEKNUM(jaar_zip[[#This Row],[Datum]],21),"00")</f>
        <v>24-35</v>
      </c>
      <c r="L6269" s="101">
        <f>MONTH(jaar_zip[[#This Row],[Datum]])</f>
        <v>8</v>
      </c>
      <c r="M6269" s="101">
        <f>IF(ISNUMBER(jaar_zip[[#This Row],[etmaaltemperatuur]]),IF(jaar_zip[[#This Row],[etmaaltemperatuur]]&lt;stookgrens,stookgrens-jaar_zip[[#This Row],[etmaaltemperatuur]],0),"")</f>
        <v>0</v>
      </c>
      <c r="N6269" s="101">
        <f>IF(ISNUMBER(jaar_zip[[#This Row],[graaddagen]]),IF(OR(MONTH(jaar_zip[[#This Row],[Datum]])=1,MONTH(jaar_zip[[#This Row],[Datum]])=2,MONTH(jaar_zip[[#This Row],[Datum]])=11,MONTH(jaar_zip[[#This Row],[Datum]])=12),1.1,IF(OR(MONTH(jaar_zip[[#This Row],[Datum]])=3,MONTH(jaar_zip[[#This Row],[Datum]])=10),1,0.8))*jaar_zip[[#This Row],[graaddagen]],"")</f>
        <v>0</v>
      </c>
      <c r="O6269" s="101">
        <f>IF(ISNUMBER(jaar_zip[[#This Row],[etmaaltemperatuur]]),IF(jaar_zip[[#This Row],[etmaaltemperatuur]]&gt;stookgrens,jaar_zip[[#This Row],[etmaaltemperatuur]]-stookgrens,0),"")</f>
        <v>1.1999999999999993</v>
      </c>
    </row>
    <row r="6270" spans="1:15" x14ac:dyDescent="0.25">
      <c r="A6270">
        <v>323</v>
      </c>
      <c r="B6270">
        <v>20240828</v>
      </c>
      <c r="C6270">
        <v>2.2000000000000002</v>
      </c>
      <c r="D6270">
        <v>21.8</v>
      </c>
      <c r="E6270">
        <v>2117</v>
      </c>
      <c r="F6270">
        <v>0</v>
      </c>
      <c r="G6270">
        <v>1014.2</v>
      </c>
      <c r="H6270">
        <v>71</v>
      </c>
      <c r="I6270" s="101" t="s">
        <v>34</v>
      </c>
      <c r="J6270" s="1">
        <f>DATEVALUE(RIGHT(jaar_zip[[#This Row],[YYYYMMDD]],2)&amp;"-"&amp;MID(jaar_zip[[#This Row],[YYYYMMDD]],5,2)&amp;"-"&amp;LEFT(jaar_zip[[#This Row],[YYYYMMDD]],4))</f>
        <v>45532</v>
      </c>
      <c r="K6270" s="101" t="str">
        <f>IF(AND(VALUE(MONTH(jaar_zip[[#This Row],[Datum]]))=1,VALUE(WEEKNUM(jaar_zip[[#This Row],[Datum]],21))&gt;51),RIGHT(YEAR(jaar_zip[[#This Row],[Datum]])-1,2),RIGHT(YEAR(jaar_zip[[#This Row],[Datum]]),2))&amp;"-"&amp; TEXT(WEEKNUM(jaar_zip[[#This Row],[Datum]],21),"00")</f>
        <v>24-35</v>
      </c>
      <c r="L6270" s="101">
        <f>MONTH(jaar_zip[[#This Row],[Datum]])</f>
        <v>8</v>
      </c>
      <c r="M6270" s="101">
        <f>IF(ISNUMBER(jaar_zip[[#This Row],[etmaaltemperatuur]]),IF(jaar_zip[[#This Row],[etmaaltemperatuur]]&lt;stookgrens,stookgrens-jaar_zip[[#This Row],[etmaaltemperatuur]],0),"")</f>
        <v>0</v>
      </c>
      <c r="N6270" s="101">
        <f>IF(ISNUMBER(jaar_zip[[#This Row],[graaddagen]]),IF(OR(MONTH(jaar_zip[[#This Row],[Datum]])=1,MONTH(jaar_zip[[#This Row],[Datum]])=2,MONTH(jaar_zip[[#This Row],[Datum]])=11,MONTH(jaar_zip[[#This Row],[Datum]])=12),1.1,IF(OR(MONTH(jaar_zip[[#This Row],[Datum]])=3,MONTH(jaar_zip[[#This Row],[Datum]])=10),1,0.8))*jaar_zip[[#This Row],[graaddagen]],"")</f>
        <v>0</v>
      </c>
      <c r="O6270" s="101">
        <f>IF(ISNUMBER(jaar_zip[[#This Row],[etmaaltemperatuur]]),IF(jaar_zip[[#This Row],[etmaaltemperatuur]]&gt;stookgrens,jaar_zip[[#This Row],[etmaaltemperatuur]]-stookgrens,0),"")</f>
        <v>3.8000000000000007</v>
      </c>
    </row>
    <row r="6271" spans="1:15" x14ac:dyDescent="0.25">
      <c r="A6271">
        <v>323</v>
      </c>
      <c r="B6271">
        <v>20240829</v>
      </c>
      <c r="C6271">
        <v>3.2</v>
      </c>
      <c r="D6271">
        <v>18.899999999999999</v>
      </c>
      <c r="E6271">
        <v>1736</v>
      </c>
      <c r="F6271">
        <v>0</v>
      </c>
      <c r="G6271">
        <v>1017.7</v>
      </c>
      <c r="H6271">
        <v>79</v>
      </c>
      <c r="I6271" s="101" t="s">
        <v>34</v>
      </c>
      <c r="J6271" s="1">
        <f>DATEVALUE(RIGHT(jaar_zip[[#This Row],[YYYYMMDD]],2)&amp;"-"&amp;MID(jaar_zip[[#This Row],[YYYYMMDD]],5,2)&amp;"-"&amp;LEFT(jaar_zip[[#This Row],[YYYYMMDD]],4))</f>
        <v>45533</v>
      </c>
      <c r="K6271" s="101" t="str">
        <f>IF(AND(VALUE(MONTH(jaar_zip[[#This Row],[Datum]]))=1,VALUE(WEEKNUM(jaar_zip[[#This Row],[Datum]],21))&gt;51),RIGHT(YEAR(jaar_zip[[#This Row],[Datum]])-1,2),RIGHT(YEAR(jaar_zip[[#This Row],[Datum]]),2))&amp;"-"&amp; TEXT(WEEKNUM(jaar_zip[[#This Row],[Datum]],21),"00")</f>
        <v>24-35</v>
      </c>
      <c r="L6271" s="101">
        <f>MONTH(jaar_zip[[#This Row],[Datum]])</f>
        <v>8</v>
      </c>
      <c r="M6271" s="101">
        <f>IF(ISNUMBER(jaar_zip[[#This Row],[etmaaltemperatuur]]),IF(jaar_zip[[#This Row],[etmaaltemperatuur]]&lt;stookgrens,stookgrens-jaar_zip[[#This Row],[etmaaltemperatuur]],0),"")</f>
        <v>0</v>
      </c>
      <c r="N6271" s="101">
        <f>IF(ISNUMBER(jaar_zip[[#This Row],[graaddagen]]),IF(OR(MONTH(jaar_zip[[#This Row],[Datum]])=1,MONTH(jaar_zip[[#This Row],[Datum]])=2,MONTH(jaar_zip[[#This Row],[Datum]])=11,MONTH(jaar_zip[[#This Row],[Datum]])=12),1.1,IF(OR(MONTH(jaar_zip[[#This Row],[Datum]])=3,MONTH(jaar_zip[[#This Row],[Datum]])=10),1,0.8))*jaar_zip[[#This Row],[graaddagen]],"")</f>
        <v>0</v>
      </c>
      <c r="O6271" s="101">
        <f>IF(ISNUMBER(jaar_zip[[#This Row],[etmaaltemperatuur]]),IF(jaar_zip[[#This Row],[etmaaltemperatuur]]&gt;stookgrens,jaar_zip[[#This Row],[etmaaltemperatuur]]-stookgrens,0),"")</f>
        <v>0.89999999999999858</v>
      </c>
    </row>
    <row r="6272" spans="1:15" x14ac:dyDescent="0.25">
      <c r="A6272">
        <v>323</v>
      </c>
      <c r="B6272">
        <v>20240830</v>
      </c>
      <c r="C6272">
        <v>3.8</v>
      </c>
      <c r="D6272">
        <v>19.100000000000001</v>
      </c>
      <c r="E6272">
        <v>1724</v>
      </c>
      <c r="F6272">
        <v>0</v>
      </c>
      <c r="G6272">
        <v>1022.4</v>
      </c>
      <c r="H6272">
        <v>68</v>
      </c>
      <c r="I6272" s="101" t="s">
        <v>34</v>
      </c>
      <c r="J6272" s="1">
        <f>DATEVALUE(RIGHT(jaar_zip[[#This Row],[YYYYMMDD]],2)&amp;"-"&amp;MID(jaar_zip[[#This Row],[YYYYMMDD]],5,2)&amp;"-"&amp;LEFT(jaar_zip[[#This Row],[YYYYMMDD]],4))</f>
        <v>45534</v>
      </c>
      <c r="K6272" s="101" t="str">
        <f>IF(AND(VALUE(MONTH(jaar_zip[[#This Row],[Datum]]))=1,VALUE(WEEKNUM(jaar_zip[[#This Row],[Datum]],21))&gt;51),RIGHT(YEAR(jaar_zip[[#This Row],[Datum]])-1,2),RIGHT(YEAR(jaar_zip[[#This Row],[Datum]]),2))&amp;"-"&amp; TEXT(WEEKNUM(jaar_zip[[#This Row],[Datum]],21),"00")</f>
        <v>24-35</v>
      </c>
      <c r="L6272" s="101">
        <f>MONTH(jaar_zip[[#This Row],[Datum]])</f>
        <v>8</v>
      </c>
      <c r="M6272" s="101">
        <f>IF(ISNUMBER(jaar_zip[[#This Row],[etmaaltemperatuur]]),IF(jaar_zip[[#This Row],[etmaaltemperatuur]]&lt;stookgrens,stookgrens-jaar_zip[[#This Row],[etmaaltemperatuur]],0),"")</f>
        <v>0</v>
      </c>
      <c r="N6272" s="101">
        <f>IF(ISNUMBER(jaar_zip[[#This Row],[graaddagen]]),IF(OR(MONTH(jaar_zip[[#This Row],[Datum]])=1,MONTH(jaar_zip[[#This Row],[Datum]])=2,MONTH(jaar_zip[[#This Row],[Datum]])=11,MONTH(jaar_zip[[#This Row],[Datum]])=12),1.1,IF(OR(MONTH(jaar_zip[[#This Row],[Datum]])=3,MONTH(jaar_zip[[#This Row],[Datum]])=10),1,0.8))*jaar_zip[[#This Row],[graaddagen]],"")</f>
        <v>0</v>
      </c>
      <c r="O6272" s="101">
        <f>IF(ISNUMBER(jaar_zip[[#This Row],[etmaaltemperatuur]]),IF(jaar_zip[[#This Row],[etmaaltemperatuur]]&gt;stookgrens,jaar_zip[[#This Row],[etmaaltemperatuur]]-stookgrens,0),"")</f>
        <v>1.1000000000000014</v>
      </c>
    </row>
    <row r="6273" spans="1:15" x14ac:dyDescent="0.25">
      <c r="A6273">
        <v>323</v>
      </c>
      <c r="B6273">
        <v>20240831</v>
      </c>
      <c r="C6273">
        <v>5.7</v>
      </c>
      <c r="D6273">
        <v>19.899999999999999</v>
      </c>
      <c r="E6273">
        <v>1850</v>
      </c>
      <c r="F6273">
        <v>0</v>
      </c>
      <c r="G6273">
        <v>1021.4</v>
      </c>
      <c r="H6273">
        <v>68</v>
      </c>
      <c r="I6273" s="101" t="s">
        <v>34</v>
      </c>
      <c r="J6273" s="1">
        <f>DATEVALUE(RIGHT(jaar_zip[[#This Row],[YYYYMMDD]],2)&amp;"-"&amp;MID(jaar_zip[[#This Row],[YYYYMMDD]],5,2)&amp;"-"&amp;LEFT(jaar_zip[[#This Row],[YYYYMMDD]],4))</f>
        <v>45535</v>
      </c>
      <c r="K6273" s="101" t="str">
        <f>IF(AND(VALUE(MONTH(jaar_zip[[#This Row],[Datum]]))=1,VALUE(WEEKNUM(jaar_zip[[#This Row],[Datum]],21))&gt;51),RIGHT(YEAR(jaar_zip[[#This Row],[Datum]])-1,2),RIGHT(YEAR(jaar_zip[[#This Row],[Datum]]),2))&amp;"-"&amp; TEXT(WEEKNUM(jaar_zip[[#This Row],[Datum]],21),"00")</f>
        <v>24-35</v>
      </c>
      <c r="L6273" s="101">
        <f>MONTH(jaar_zip[[#This Row],[Datum]])</f>
        <v>8</v>
      </c>
      <c r="M6273" s="101">
        <f>IF(ISNUMBER(jaar_zip[[#This Row],[etmaaltemperatuur]]),IF(jaar_zip[[#This Row],[etmaaltemperatuur]]&lt;stookgrens,stookgrens-jaar_zip[[#This Row],[etmaaltemperatuur]],0),"")</f>
        <v>0</v>
      </c>
      <c r="N6273" s="101">
        <f>IF(ISNUMBER(jaar_zip[[#This Row],[graaddagen]]),IF(OR(MONTH(jaar_zip[[#This Row],[Datum]])=1,MONTH(jaar_zip[[#This Row],[Datum]])=2,MONTH(jaar_zip[[#This Row],[Datum]])=11,MONTH(jaar_zip[[#This Row],[Datum]])=12),1.1,IF(OR(MONTH(jaar_zip[[#This Row],[Datum]])=3,MONTH(jaar_zip[[#This Row],[Datum]])=10),1,0.8))*jaar_zip[[#This Row],[graaddagen]],"")</f>
        <v>0</v>
      </c>
      <c r="O6273" s="101">
        <f>IF(ISNUMBER(jaar_zip[[#This Row],[etmaaltemperatuur]]),IF(jaar_zip[[#This Row],[etmaaltemperatuur]]&gt;stookgrens,jaar_zip[[#This Row],[etmaaltemperatuur]]-stookgrens,0),"")</f>
        <v>1.8999999999999986</v>
      </c>
    </row>
    <row r="6274" spans="1:15" x14ac:dyDescent="0.25">
      <c r="A6274">
        <v>323</v>
      </c>
      <c r="B6274">
        <v>20240901</v>
      </c>
      <c r="C6274">
        <v>4.2</v>
      </c>
      <c r="D6274">
        <v>23.6</v>
      </c>
      <c r="E6274">
        <v>1789</v>
      </c>
      <c r="F6274">
        <v>0</v>
      </c>
      <c r="G6274">
        <v>1014</v>
      </c>
      <c r="H6274">
        <v>69</v>
      </c>
      <c r="I6274" s="101" t="s">
        <v>34</v>
      </c>
      <c r="J6274" s="1">
        <f>DATEVALUE(RIGHT(jaar_zip[[#This Row],[YYYYMMDD]],2)&amp;"-"&amp;MID(jaar_zip[[#This Row],[YYYYMMDD]],5,2)&amp;"-"&amp;LEFT(jaar_zip[[#This Row],[YYYYMMDD]],4))</f>
        <v>45536</v>
      </c>
      <c r="K6274" s="101" t="str">
        <f>IF(AND(VALUE(MONTH(jaar_zip[[#This Row],[Datum]]))=1,VALUE(WEEKNUM(jaar_zip[[#This Row],[Datum]],21))&gt;51),RIGHT(YEAR(jaar_zip[[#This Row],[Datum]])-1,2),RIGHT(YEAR(jaar_zip[[#This Row],[Datum]]),2))&amp;"-"&amp; TEXT(WEEKNUM(jaar_zip[[#This Row],[Datum]],21),"00")</f>
        <v>24-35</v>
      </c>
      <c r="L6274" s="101">
        <f>MONTH(jaar_zip[[#This Row],[Datum]])</f>
        <v>9</v>
      </c>
      <c r="M6274" s="101">
        <f>IF(ISNUMBER(jaar_zip[[#This Row],[etmaaltemperatuur]]),IF(jaar_zip[[#This Row],[etmaaltemperatuur]]&lt;stookgrens,stookgrens-jaar_zip[[#This Row],[etmaaltemperatuur]],0),"")</f>
        <v>0</v>
      </c>
      <c r="N6274" s="101">
        <f>IF(ISNUMBER(jaar_zip[[#This Row],[graaddagen]]),IF(OR(MONTH(jaar_zip[[#This Row],[Datum]])=1,MONTH(jaar_zip[[#This Row],[Datum]])=2,MONTH(jaar_zip[[#This Row],[Datum]])=11,MONTH(jaar_zip[[#This Row],[Datum]])=12),1.1,IF(OR(MONTH(jaar_zip[[#This Row],[Datum]])=3,MONTH(jaar_zip[[#This Row],[Datum]])=10),1,0.8))*jaar_zip[[#This Row],[graaddagen]],"")</f>
        <v>0</v>
      </c>
      <c r="O6274" s="101">
        <f>IF(ISNUMBER(jaar_zip[[#This Row],[etmaaltemperatuur]]),IF(jaar_zip[[#This Row],[etmaaltemperatuur]]&gt;stookgrens,jaar_zip[[#This Row],[etmaaltemperatuur]]-stookgrens,0),"")</f>
        <v>5.6000000000000014</v>
      </c>
    </row>
    <row r="6275" spans="1:15" x14ac:dyDescent="0.25">
      <c r="A6275">
        <v>323</v>
      </c>
      <c r="B6275">
        <v>20240902</v>
      </c>
      <c r="C6275">
        <v>2.6</v>
      </c>
      <c r="D6275">
        <v>22.3</v>
      </c>
      <c r="E6275">
        <v>1793</v>
      </c>
      <c r="F6275">
        <v>0</v>
      </c>
      <c r="G6275">
        <v>1012.2</v>
      </c>
      <c r="H6275">
        <v>76</v>
      </c>
      <c r="I6275" s="101" t="s">
        <v>34</v>
      </c>
      <c r="J6275" s="1">
        <f>DATEVALUE(RIGHT(jaar_zip[[#This Row],[YYYYMMDD]],2)&amp;"-"&amp;MID(jaar_zip[[#This Row],[YYYYMMDD]],5,2)&amp;"-"&amp;LEFT(jaar_zip[[#This Row],[YYYYMMDD]],4))</f>
        <v>45537</v>
      </c>
      <c r="K6275" s="101" t="str">
        <f>IF(AND(VALUE(MONTH(jaar_zip[[#This Row],[Datum]]))=1,VALUE(WEEKNUM(jaar_zip[[#This Row],[Datum]],21))&gt;51),RIGHT(YEAR(jaar_zip[[#This Row],[Datum]])-1,2),RIGHT(YEAR(jaar_zip[[#This Row],[Datum]]),2))&amp;"-"&amp; TEXT(WEEKNUM(jaar_zip[[#This Row],[Datum]],21),"00")</f>
        <v>24-36</v>
      </c>
      <c r="L6275" s="101">
        <f>MONTH(jaar_zip[[#This Row],[Datum]])</f>
        <v>9</v>
      </c>
      <c r="M6275" s="101">
        <f>IF(ISNUMBER(jaar_zip[[#This Row],[etmaaltemperatuur]]),IF(jaar_zip[[#This Row],[etmaaltemperatuur]]&lt;stookgrens,stookgrens-jaar_zip[[#This Row],[etmaaltemperatuur]],0),"")</f>
        <v>0</v>
      </c>
      <c r="N6275" s="101">
        <f>IF(ISNUMBER(jaar_zip[[#This Row],[graaddagen]]),IF(OR(MONTH(jaar_zip[[#This Row],[Datum]])=1,MONTH(jaar_zip[[#This Row],[Datum]])=2,MONTH(jaar_zip[[#This Row],[Datum]])=11,MONTH(jaar_zip[[#This Row],[Datum]])=12),1.1,IF(OR(MONTH(jaar_zip[[#This Row],[Datum]])=3,MONTH(jaar_zip[[#This Row],[Datum]])=10),1,0.8))*jaar_zip[[#This Row],[graaddagen]],"")</f>
        <v>0</v>
      </c>
      <c r="O6275" s="101">
        <f>IF(ISNUMBER(jaar_zip[[#This Row],[etmaaltemperatuur]]),IF(jaar_zip[[#This Row],[etmaaltemperatuur]]&gt;stookgrens,jaar_zip[[#This Row],[etmaaltemperatuur]]-stookgrens,0),"")</f>
        <v>4.3000000000000007</v>
      </c>
    </row>
    <row r="6276" spans="1:15" x14ac:dyDescent="0.25">
      <c r="A6276">
        <v>323</v>
      </c>
      <c r="B6276">
        <v>20240903</v>
      </c>
      <c r="C6276">
        <v>2.2000000000000002</v>
      </c>
      <c r="D6276">
        <v>19.2</v>
      </c>
      <c r="E6276">
        <v>597</v>
      </c>
      <c r="F6276">
        <v>0.3</v>
      </c>
      <c r="G6276">
        <v>1014</v>
      </c>
      <c r="H6276">
        <v>89</v>
      </c>
      <c r="I6276" s="101" t="s">
        <v>34</v>
      </c>
      <c r="J6276" s="1">
        <f>DATEVALUE(RIGHT(jaar_zip[[#This Row],[YYYYMMDD]],2)&amp;"-"&amp;MID(jaar_zip[[#This Row],[YYYYMMDD]],5,2)&amp;"-"&amp;LEFT(jaar_zip[[#This Row],[YYYYMMDD]],4))</f>
        <v>45538</v>
      </c>
      <c r="K6276" s="101" t="str">
        <f>IF(AND(VALUE(MONTH(jaar_zip[[#This Row],[Datum]]))=1,VALUE(WEEKNUM(jaar_zip[[#This Row],[Datum]],21))&gt;51),RIGHT(YEAR(jaar_zip[[#This Row],[Datum]])-1,2),RIGHT(YEAR(jaar_zip[[#This Row],[Datum]]),2))&amp;"-"&amp; TEXT(WEEKNUM(jaar_zip[[#This Row],[Datum]],21),"00")</f>
        <v>24-36</v>
      </c>
      <c r="L6276" s="101">
        <f>MONTH(jaar_zip[[#This Row],[Datum]])</f>
        <v>9</v>
      </c>
      <c r="M6276" s="101">
        <f>IF(ISNUMBER(jaar_zip[[#This Row],[etmaaltemperatuur]]),IF(jaar_zip[[#This Row],[etmaaltemperatuur]]&lt;stookgrens,stookgrens-jaar_zip[[#This Row],[etmaaltemperatuur]],0),"")</f>
        <v>0</v>
      </c>
      <c r="N6276" s="101">
        <f>IF(ISNUMBER(jaar_zip[[#This Row],[graaddagen]]),IF(OR(MONTH(jaar_zip[[#This Row],[Datum]])=1,MONTH(jaar_zip[[#This Row],[Datum]])=2,MONTH(jaar_zip[[#This Row],[Datum]])=11,MONTH(jaar_zip[[#This Row],[Datum]])=12),1.1,IF(OR(MONTH(jaar_zip[[#This Row],[Datum]])=3,MONTH(jaar_zip[[#This Row],[Datum]])=10),1,0.8))*jaar_zip[[#This Row],[graaddagen]],"")</f>
        <v>0</v>
      </c>
      <c r="O6276" s="101">
        <f>IF(ISNUMBER(jaar_zip[[#This Row],[etmaaltemperatuur]]),IF(jaar_zip[[#This Row],[etmaaltemperatuur]]&gt;stookgrens,jaar_zip[[#This Row],[etmaaltemperatuur]]-stookgrens,0),"")</f>
        <v>1.1999999999999993</v>
      </c>
    </row>
    <row r="6277" spans="1:15" x14ac:dyDescent="0.25">
      <c r="A6277">
        <v>323</v>
      </c>
      <c r="B6277">
        <v>20240904</v>
      </c>
      <c r="C6277">
        <v>3</v>
      </c>
      <c r="D6277">
        <v>18.2</v>
      </c>
      <c r="E6277">
        <v>1093</v>
      </c>
      <c r="F6277">
        <v>0</v>
      </c>
      <c r="G6277">
        <v>1016</v>
      </c>
      <c r="H6277">
        <v>82</v>
      </c>
      <c r="I6277" s="101" t="s">
        <v>34</v>
      </c>
      <c r="J6277" s="1">
        <f>DATEVALUE(RIGHT(jaar_zip[[#This Row],[YYYYMMDD]],2)&amp;"-"&amp;MID(jaar_zip[[#This Row],[YYYYMMDD]],5,2)&amp;"-"&amp;LEFT(jaar_zip[[#This Row],[YYYYMMDD]],4))</f>
        <v>45539</v>
      </c>
      <c r="K6277" s="101" t="str">
        <f>IF(AND(VALUE(MONTH(jaar_zip[[#This Row],[Datum]]))=1,VALUE(WEEKNUM(jaar_zip[[#This Row],[Datum]],21))&gt;51),RIGHT(YEAR(jaar_zip[[#This Row],[Datum]])-1,2),RIGHT(YEAR(jaar_zip[[#This Row],[Datum]]),2))&amp;"-"&amp; TEXT(WEEKNUM(jaar_zip[[#This Row],[Datum]],21),"00")</f>
        <v>24-36</v>
      </c>
      <c r="L6277" s="101">
        <f>MONTH(jaar_zip[[#This Row],[Datum]])</f>
        <v>9</v>
      </c>
      <c r="M6277" s="101">
        <f>IF(ISNUMBER(jaar_zip[[#This Row],[etmaaltemperatuur]]),IF(jaar_zip[[#This Row],[etmaaltemperatuur]]&lt;stookgrens,stookgrens-jaar_zip[[#This Row],[etmaaltemperatuur]],0),"")</f>
        <v>0</v>
      </c>
      <c r="N6277" s="101">
        <f>IF(ISNUMBER(jaar_zip[[#This Row],[graaddagen]]),IF(OR(MONTH(jaar_zip[[#This Row],[Datum]])=1,MONTH(jaar_zip[[#This Row],[Datum]])=2,MONTH(jaar_zip[[#This Row],[Datum]])=11,MONTH(jaar_zip[[#This Row],[Datum]])=12),1.1,IF(OR(MONTH(jaar_zip[[#This Row],[Datum]])=3,MONTH(jaar_zip[[#This Row],[Datum]])=10),1,0.8))*jaar_zip[[#This Row],[graaddagen]],"")</f>
        <v>0</v>
      </c>
      <c r="O6277" s="101">
        <f>IF(ISNUMBER(jaar_zip[[#This Row],[etmaaltemperatuur]]),IF(jaar_zip[[#This Row],[etmaaltemperatuur]]&gt;stookgrens,jaar_zip[[#This Row],[etmaaltemperatuur]]-stookgrens,0),"")</f>
        <v>0.19999999999999929</v>
      </c>
    </row>
    <row r="6278" spans="1:15" x14ac:dyDescent="0.25">
      <c r="A6278">
        <v>323</v>
      </c>
      <c r="B6278">
        <v>20240905</v>
      </c>
      <c r="C6278">
        <v>4.8</v>
      </c>
      <c r="D6278">
        <v>20.3</v>
      </c>
      <c r="E6278">
        <v>1085</v>
      </c>
      <c r="F6278">
        <v>0</v>
      </c>
      <c r="G6278">
        <v>1010.5</v>
      </c>
      <c r="H6278">
        <v>83</v>
      </c>
      <c r="I6278" s="101" t="s">
        <v>34</v>
      </c>
      <c r="J6278" s="1">
        <f>DATEVALUE(RIGHT(jaar_zip[[#This Row],[YYYYMMDD]],2)&amp;"-"&amp;MID(jaar_zip[[#This Row],[YYYYMMDD]],5,2)&amp;"-"&amp;LEFT(jaar_zip[[#This Row],[YYYYMMDD]],4))</f>
        <v>45540</v>
      </c>
      <c r="K6278" s="101" t="str">
        <f>IF(AND(VALUE(MONTH(jaar_zip[[#This Row],[Datum]]))=1,VALUE(WEEKNUM(jaar_zip[[#This Row],[Datum]],21))&gt;51),RIGHT(YEAR(jaar_zip[[#This Row],[Datum]])-1,2),RIGHT(YEAR(jaar_zip[[#This Row],[Datum]]),2))&amp;"-"&amp; TEXT(WEEKNUM(jaar_zip[[#This Row],[Datum]],21),"00")</f>
        <v>24-36</v>
      </c>
      <c r="L6278" s="101">
        <f>MONTH(jaar_zip[[#This Row],[Datum]])</f>
        <v>9</v>
      </c>
      <c r="M6278" s="101">
        <f>IF(ISNUMBER(jaar_zip[[#This Row],[etmaaltemperatuur]]),IF(jaar_zip[[#This Row],[etmaaltemperatuur]]&lt;stookgrens,stookgrens-jaar_zip[[#This Row],[etmaaltemperatuur]],0),"")</f>
        <v>0</v>
      </c>
      <c r="N6278" s="101">
        <f>IF(ISNUMBER(jaar_zip[[#This Row],[graaddagen]]),IF(OR(MONTH(jaar_zip[[#This Row],[Datum]])=1,MONTH(jaar_zip[[#This Row],[Datum]])=2,MONTH(jaar_zip[[#This Row],[Datum]])=11,MONTH(jaar_zip[[#This Row],[Datum]])=12),1.1,IF(OR(MONTH(jaar_zip[[#This Row],[Datum]])=3,MONTH(jaar_zip[[#This Row],[Datum]])=10),1,0.8))*jaar_zip[[#This Row],[graaddagen]],"")</f>
        <v>0</v>
      </c>
      <c r="O6278" s="101">
        <f>IF(ISNUMBER(jaar_zip[[#This Row],[etmaaltemperatuur]]),IF(jaar_zip[[#This Row],[etmaaltemperatuur]]&gt;stookgrens,jaar_zip[[#This Row],[etmaaltemperatuur]]-stookgrens,0),"")</f>
        <v>2.3000000000000007</v>
      </c>
    </row>
    <row r="6279" spans="1:15" x14ac:dyDescent="0.25">
      <c r="A6279">
        <v>323</v>
      </c>
      <c r="B6279">
        <v>20240906</v>
      </c>
      <c r="C6279">
        <v>2.4</v>
      </c>
      <c r="D6279">
        <v>19.100000000000001</v>
      </c>
      <c r="E6279">
        <v>636</v>
      </c>
      <c r="F6279">
        <v>1.1000000000000001</v>
      </c>
      <c r="G6279">
        <v>1010.2</v>
      </c>
      <c r="H6279">
        <v>92</v>
      </c>
      <c r="I6279" s="101" t="s">
        <v>34</v>
      </c>
      <c r="J6279" s="1">
        <f>DATEVALUE(RIGHT(jaar_zip[[#This Row],[YYYYMMDD]],2)&amp;"-"&amp;MID(jaar_zip[[#This Row],[YYYYMMDD]],5,2)&amp;"-"&amp;LEFT(jaar_zip[[#This Row],[YYYYMMDD]],4))</f>
        <v>45541</v>
      </c>
      <c r="K6279" s="101" t="str">
        <f>IF(AND(VALUE(MONTH(jaar_zip[[#This Row],[Datum]]))=1,VALUE(WEEKNUM(jaar_zip[[#This Row],[Datum]],21))&gt;51),RIGHT(YEAR(jaar_zip[[#This Row],[Datum]])-1,2),RIGHT(YEAR(jaar_zip[[#This Row],[Datum]]),2))&amp;"-"&amp; TEXT(WEEKNUM(jaar_zip[[#This Row],[Datum]],21),"00")</f>
        <v>24-36</v>
      </c>
      <c r="L6279" s="101">
        <f>MONTH(jaar_zip[[#This Row],[Datum]])</f>
        <v>9</v>
      </c>
      <c r="M6279" s="101">
        <f>IF(ISNUMBER(jaar_zip[[#This Row],[etmaaltemperatuur]]),IF(jaar_zip[[#This Row],[etmaaltemperatuur]]&lt;stookgrens,stookgrens-jaar_zip[[#This Row],[etmaaltemperatuur]],0),"")</f>
        <v>0</v>
      </c>
      <c r="N6279" s="101">
        <f>IF(ISNUMBER(jaar_zip[[#This Row],[graaddagen]]),IF(OR(MONTH(jaar_zip[[#This Row],[Datum]])=1,MONTH(jaar_zip[[#This Row],[Datum]])=2,MONTH(jaar_zip[[#This Row],[Datum]])=11,MONTH(jaar_zip[[#This Row],[Datum]])=12),1.1,IF(OR(MONTH(jaar_zip[[#This Row],[Datum]])=3,MONTH(jaar_zip[[#This Row],[Datum]])=10),1,0.8))*jaar_zip[[#This Row],[graaddagen]],"")</f>
        <v>0</v>
      </c>
      <c r="O6279" s="101">
        <f>IF(ISNUMBER(jaar_zip[[#This Row],[etmaaltemperatuur]]),IF(jaar_zip[[#This Row],[etmaaltemperatuur]]&gt;stookgrens,jaar_zip[[#This Row],[etmaaltemperatuur]]-stookgrens,0),"")</f>
        <v>1.1000000000000014</v>
      </c>
    </row>
    <row r="6280" spans="1:15" x14ac:dyDescent="0.25">
      <c r="A6280">
        <v>323</v>
      </c>
      <c r="B6280">
        <v>20240907</v>
      </c>
      <c r="C6280">
        <v>2.6</v>
      </c>
      <c r="D6280">
        <v>20.6</v>
      </c>
      <c r="E6280">
        <v>1502</v>
      </c>
      <c r="F6280">
        <v>2.2999999999999998</v>
      </c>
      <c r="G6280">
        <v>1010.1</v>
      </c>
      <c r="H6280">
        <v>79</v>
      </c>
      <c r="I6280" s="101" t="s">
        <v>34</v>
      </c>
      <c r="J6280" s="1">
        <f>DATEVALUE(RIGHT(jaar_zip[[#This Row],[YYYYMMDD]],2)&amp;"-"&amp;MID(jaar_zip[[#This Row],[YYYYMMDD]],5,2)&amp;"-"&amp;LEFT(jaar_zip[[#This Row],[YYYYMMDD]],4))</f>
        <v>45542</v>
      </c>
      <c r="K6280" s="101" t="str">
        <f>IF(AND(VALUE(MONTH(jaar_zip[[#This Row],[Datum]]))=1,VALUE(WEEKNUM(jaar_zip[[#This Row],[Datum]],21))&gt;51),RIGHT(YEAR(jaar_zip[[#This Row],[Datum]])-1,2),RIGHT(YEAR(jaar_zip[[#This Row],[Datum]]),2))&amp;"-"&amp; TEXT(WEEKNUM(jaar_zip[[#This Row],[Datum]],21),"00")</f>
        <v>24-36</v>
      </c>
      <c r="L6280" s="101">
        <f>MONTH(jaar_zip[[#This Row],[Datum]])</f>
        <v>9</v>
      </c>
      <c r="M6280" s="101">
        <f>IF(ISNUMBER(jaar_zip[[#This Row],[etmaaltemperatuur]]),IF(jaar_zip[[#This Row],[etmaaltemperatuur]]&lt;stookgrens,stookgrens-jaar_zip[[#This Row],[etmaaltemperatuur]],0),"")</f>
        <v>0</v>
      </c>
      <c r="N6280" s="101">
        <f>IF(ISNUMBER(jaar_zip[[#This Row],[graaddagen]]),IF(OR(MONTH(jaar_zip[[#This Row],[Datum]])=1,MONTH(jaar_zip[[#This Row],[Datum]])=2,MONTH(jaar_zip[[#This Row],[Datum]])=11,MONTH(jaar_zip[[#This Row],[Datum]])=12),1.1,IF(OR(MONTH(jaar_zip[[#This Row],[Datum]])=3,MONTH(jaar_zip[[#This Row],[Datum]])=10),1,0.8))*jaar_zip[[#This Row],[graaddagen]],"")</f>
        <v>0</v>
      </c>
      <c r="O6280" s="101">
        <f>IF(ISNUMBER(jaar_zip[[#This Row],[etmaaltemperatuur]]),IF(jaar_zip[[#This Row],[etmaaltemperatuur]]&gt;stookgrens,jaar_zip[[#This Row],[etmaaltemperatuur]]-stookgrens,0),"")</f>
        <v>2.6000000000000014</v>
      </c>
    </row>
    <row r="6281" spans="1:15" x14ac:dyDescent="0.25">
      <c r="A6281">
        <v>323</v>
      </c>
      <c r="B6281">
        <v>20240908</v>
      </c>
      <c r="C6281">
        <v>4.0999999999999996</v>
      </c>
      <c r="D6281">
        <v>18.3</v>
      </c>
      <c r="E6281">
        <v>1640</v>
      </c>
      <c r="F6281">
        <v>0.3</v>
      </c>
      <c r="G6281">
        <v>1006.7</v>
      </c>
      <c r="H6281">
        <v>74</v>
      </c>
      <c r="I6281" s="101" t="s">
        <v>34</v>
      </c>
      <c r="J6281" s="1">
        <f>DATEVALUE(RIGHT(jaar_zip[[#This Row],[YYYYMMDD]],2)&amp;"-"&amp;MID(jaar_zip[[#This Row],[YYYYMMDD]],5,2)&amp;"-"&amp;LEFT(jaar_zip[[#This Row],[YYYYMMDD]],4))</f>
        <v>45543</v>
      </c>
      <c r="K6281" s="101" t="str">
        <f>IF(AND(VALUE(MONTH(jaar_zip[[#This Row],[Datum]]))=1,VALUE(WEEKNUM(jaar_zip[[#This Row],[Datum]],21))&gt;51),RIGHT(YEAR(jaar_zip[[#This Row],[Datum]])-1,2),RIGHT(YEAR(jaar_zip[[#This Row],[Datum]]),2))&amp;"-"&amp; TEXT(WEEKNUM(jaar_zip[[#This Row],[Datum]],21),"00")</f>
        <v>24-36</v>
      </c>
      <c r="L6281" s="101">
        <f>MONTH(jaar_zip[[#This Row],[Datum]])</f>
        <v>9</v>
      </c>
      <c r="M6281" s="101">
        <f>IF(ISNUMBER(jaar_zip[[#This Row],[etmaaltemperatuur]]),IF(jaar_zip[[#This Row],[etmaaltemperatuur]]&lt;stookgrens,stookgrens-jaar_zip[[#This Row],[etmaaltemperatuur]],0),"")</f>
        <v>0</v>
      </c>
      <c r="N6281" s="101">
        <f>IF(ISNUMBER(jaar_zip[[#This Row],[graaddagen]]),IF(OR(MONTH(jaar_zip[[#This Row],[Datum]])=1,MONTH(jaar_zip[[#This Row],[Datum]])=2,MONTH(jaar_zip[[#This Row],[Datum]])=11,MONTH(jaar_zip[[#This Row],[Datum]])=12),1.1,IF(OR(MONTH(jaar_zip[[#This Row],[Datum]])=3,MONTH(jaar_zip[[#This Row],[Datum]])=10),1,0.8))*jaar_zip[[#This Row],[graaddagen]],"")</f>
        <v>0</v>
      </c>
      <c r="O6281" s="101">
        <f>IF(ISNUMBER(jaar_zip[[#This Row],[etmaaltemperatuur]]),IF(jaar_zip[[#This Row],[etmaaltemperatuur]]&gt;stookgrens,jaar_zip[[#This Row],[etmaaltemperatuur]]-stookgrens,0),"")</f>
        <v>0.30000000000000071</v>
      </c>
    </row>
    <row r="6282" spans="1:15" x14ac:dyDescent="0.25">
      <c r="A6282">
        <v>323</v>
      </c>
      <c r="B6282">
        <v>20240909</v>
      </c>
      <c r="C6282">
        <v>5.0999999999999996</v>
      </c>
      <c r="D6282">
        <v>16.7</v>
      </c>
      <c r="E6282">
        <v>974</v>
      </c>
      <c r="F6282">
        <v>11.6</v>
      </c>
      <c r="G6282">
        <v>1006.8</v>
      </c>
      <c r="H6282">
        <v>86</v>
      </c>
      <c r="I6282" s="101" t="s">
        <v>34</v>
      </c>
      <c r="J6282" s="1">
        <f>DATEVALUE(RIGHT(jaar_zip[[#This Row],[YYYYMMDD]],2)&amp;"-"&amp;MID(jaar_zip[[#This Row],[YYYYMMDD]],5,2)&amp;"-"&amp;LEFT(jaar_zip[[#This Row],[YYYYMMDD]],4))</f>
        <v>45544</v>
      </c>
      <c r="K6282" s="101" t="str">
        <f>IF(AND(VALUE(MONTH(jaar_zip[[#This Row],[Datum]]))=1,VALUE(WEEKNUM(jaar_zip[[#This Row],[Datum]],21))&gt;51),RIGHT(YEAR(jaar_zip[[#This Row],[Datum]])-1,2),RIGHT(YEAR(jaar_zip[[#This Row],[Datum]]),2))&amp;"-"&amp; TEXT(WEEKNUM(jaar_zip[[#This Row],[Datum]],21),"00")</f>
        <v>24-37</v>
      </c>
      <c r="L6282" s="101">
        <f>MONTH(jaar_zip[[#This Row],[Datum]])</f>
        <v>9</v>
      </c>
      <c r="M6282" s="101">
        <f>IF(ISNUMBER(jaar_zip[[#This Row],[etmaaltemperatuur]]),IF(jaar_zip[[#This Row],[etmaaltemperatuur]]&lt;stookgrens,stookgrens-jaar_zip[[#This Row],[etmaaltemperatuur]],0),"")</f>
        <v>1.3000000000000007</v>
      </c>
      <c r="N6282" s="101">
        <f>IF(ISNUMBER(jaar_zip[[#This Row],[graaddagen]]),IF(OR(MONTH(jaar_zip[[#This Row],[Datum]])=1,MONTH(jaar_zip[[#This Row],[Datum]])=2,MONTH(jaar_zip[[#This Row],[Datum]])=11,MONTH(jaar_zip[[#This Row],[Datum]])=12),1.1,IF(OR(MONTH(jaar_zip[[#This Row],[Datum]])=3,MONTH(jaar_zip[[#This Row],[Datum]])=10),1,0.8))*jaar_zip[[#This Row],[graaddagen]],"")</f>
        <v>1.0400000000000007</v>
      </c>
      <c r="O6282" s="101">
        <f>IF(ISNUMBER(jaar_zip[[#This Row],[etmaaltemperatuur]]),IF(jaar_zip[[#This Row],[etmaaltemperatuur]]&gt;stookgrens,jaar_zip[[#This Row],[etmaaltemperatuur]]-stookgrens,0),"")</f>
        <v>0</v>
      </c>
    </row>
    <row r="6283" spans="1:15" x14ac:dyDescent="0.25">
      <c r="A6283">
        <v>323</v>
      </c>
      <c r="B6283">
        <v>20240910</v>
      </c>
      <c r="C6283">
        <v>6</v>
      </c>
      <c r="D6283">
        <v>14.4</v>
      </c>
      <c r="E6283">
        <v>552</v>
      </c>
      <c r="F6283">
        <v>18.3</v>
      </c>
      <c r="G6283">
        <v>1007.9</v>
      </c>
      <c r="H6283">
        <v>86</v>
      </c>
      <c r="I6283" s="101" t="s">
        <v>34</v>
      </c>
      <c r="J6283" s="1">
        <f>DATEVALUE(RIGHT(jaar_zip[[#This Row],[YYYYMMDD]],2)&amp;"-"&amp;MID(jaar_zip[[#This Row],[YYYYMMDD]],5,2)&amp;"-"&amp;LEFT(jaar_zip[[#This Row],[YYYYMMDD]],4))</f>
        <v>45545</v>
      </c>
      <c r="K6283" s="101" t="str">
        <f>IF(AND(VALUE(MONTH(jaar_zip[[#This Row],[Datum]]))=1,VALUE(WEEKNUM(jaar_zip[[#This Row],[Datum]],21))&gt;51),RIGHT(YEAR(jaar_zip[[#This Row],[Datum]])-1,2),RIGHT(YEAR(jaar_zip[[#This Row],[Datum]]),2))&amp;"-"&amp; TEXT(WEEKNUM(jaar_zip[[#This Row],[Datum]],21),"00")</f>
        <v>24-37</v>
      </c>
      <c r="L6283" s="101">
        <f>MONTH(jaar_zip[[#This Row],[Datum]])</f>
        <v>9</v>
      </c>
      <c r="M6283" s="101">
        <f>IF(ISNUMBER(jaar_zip[[#This Row],[etmaaltemperatuur]]),IF(jaar_zip[[#This Row],[etmaaltemperatuur]]&lt;stookgrens,stookgrens-jaar_zip[[#This Row],[etmaaltemperatuur]],0),"")</f>
        <v>3.5999999999999996</v>
      </c>
      <c r="N6283" s="101">
        <f>IF(ISNUMBER(jaar_zip[[#This Row],[graaddagen]]),IF(OR(MONTH(jaar_zip[[#This Row],[Datum]])=1,MONTH(jaar_zip[[#This Row],[Datum]])=2,MONTH(jaar_zip[[#This Row],[Datum]])=11,MONTH(jaar_zip[[#This Row],[Datum]])=12),1.1,IF(OR(MONTH(jaar_zip[[#This Row],[Datum]])=3,MONTH(jaar_zip[[#This Row],[Datum]])=10),1,0.8))*jaar_zip[[#This Row],[graaddagen]],"")</f>
        <v>2.88</v>
      </c>
      <c r="O6283" s="101">
        <f>IF(ISNUMBER(jaar_zip[[#This Row],[etmaaltemperatuur]]),IF(jaar_zip[[#This Row],[etmaaltemperatuur]]&gt;stookgrens,jaar_zip[[#This Row],[etmaaltemperatuur]]-stookgrens,0),"")</f>
        <v>0</v>
      </c>
    </row>
    <row r="6284" spans="1:15" x14ac:dyDescent="0.25">
      <c r="A6284">
        <v>323</v>
      </c>
      <c r="B6284">
        <v>20240911</v>
      </c>
      <c r="C6284">
        <v>5.4</v>
      </c>
      <c r="D6284">
        <v>11.9</v>
      </c>
      <c r="E6284">
        <v>1316</v>
      </c>
      <c r="F6284">
        <v>16.100000000000001</v>
      </c>
      <c r="G6284">
        <v>1006.9</v>
      </c>
      <c r="H6284">
        <v>75</v>
      </c>
      <c r="I6284" s="101" t="s">
        <v>34</v>
      </c>
      <c r="J6284" s="1">
        <f>DATEVALUE(RIGHT(jaar_zip[[#This Row],[YYYYMMDD]],2)&amp;"-"&amp;MID(jaar_zip[[#This Row],[YYYYMMDD]],5,2)&amp;"-"&amp;LEFT(jaar_zip[[#This Row],[YYYYMMDD]],4))</f>
        <v>45546</v>
      </c>
      <c r="K6284" s="101" t="str">
        <f>IF(AND(VALUE(MONTH(jaar_zip[[#This Row],[Datum]]))=1,VALUE(WEEKNUM(jaar_zip[[#This Row],[Datum]],21))&gt;51),RIGHT(YEAR(jaar_zip[[#This Row],[Datum]])-1,2),RIGHT(YEAR(jaar_zip[[#This Row],[Datum]]),2))&amp;"-"&amp; TEXT(WEEKNUM(jaar_zip[[#This Row],[Datum]],21),"00")</f>
        <v>24-37</v>
      </c>
      <c r="L6284" s="101">
        <f>MONTH(jaar_zip[[#This Row],[Datum]])</f>
        <v>9</v>
      </c>
      <c r="M6284" s="101">
        <f>IF(ISNUMBER(jaar_zip[[#This Row],[etmaaltemperatuur]]),IF(jaar_zip[[#This Row],[etmaaltemperatuur]]&lt;stookgrens,stookgrens-jaar_zip[[#This Row],[etmaaltemperatuur]],0),"")</f>
        <v>6.1</v>
      </c>
      <c r="N6284" s="101">
        <f>IF(ISNUMBER(jaar_zip[[#This Row],[graaddagen]]),IF(OR(MONTH(jaar_zip[[#This Row],[Datum]])=1,MONTH(jaar_zip[[#This Row],[Datum]])=2,MONTH(jaar_zip[[#This Row],[Datum]])=11,MONTH(jaar_zip[[#This Row],[Datum]])=12),1.1,IF(OR(MONTH(jaar_zip[[#This Row],[Datum]])=3,MONTH(jaar_zip[[#This Row],[Datum]])=10),1,0.8))*jaar_zip[[#This Row],[graaddagen]],"")</f>
        <v>4.88</v>
      </c>
      <c r="O6284" s="101">
        <f>IF(ISNUMBER(jaar_zip[[#This Row],[etmaaltemperatuur]]),IF(jaar_zip[[#This Row],[etmaaltemperatuur]]&gt;stookgrens,jaar_zip[[#This Row],[etmaaltemperatuur]]-stookgrens,0),"")</f>
        <v>0</v>
      </c>
    </row>
    <row r="6285" spans="1:15" x14ac:dyDescent="0.25">
      <c r="A6285">
        <v>323</v>
      </c>
      <c r="B6285">
        <v>20240912</v>
      </c>
      <c r="C6285">
        <v>2.9</v>
      </c>
      <c r="D6285">
        <v>10.8</v>
      </c>
      <c r="E6285">
        <v>1283</v>
      </c>
      <c r="F6285">
        <v>7.1</v>
      </c>
      <c r="G6285">
        <v>1014.1</v>
      </c>
      <c r="H6285">
        <v>82</v>
      </c>
      <c r="I6285" s="101" t="s">
        <v>34</v>
      </c>
      <c r="J6285" s="1">
        <f>DATEVALUE(RIGHT(jaar_zip[[#This Row],[YYYYMMDD]],2)&amp;"-"&amp;MID(jaar_zip[[#This Row],[YYYYMMDD]],5,2)&amp;"-"&amp;LEFT(jaar_zip[[#This Row],[YYYYMMDD]],4))</f>
        <v>45547</v>
      </c>
      <c r="K6285" s="101" t="str">
        <f>IF(AND(VALUE(MONTH(jaar_zip[[#This Row],[Datum]]))=1,VALUE(WEEKNUM(jaar_zip[[#This Row],[Datum]],21))&gt;51),RIGHT(YEAR(jaar_zip[[#This Row],[Datum]])-1,2),RIGHT(YEAR(jaar_zip[[#This Row],[Datum]]),2))&amp;"-"&amp; TEXT(WEEKNUM(jaar_zip[[#This Row],[Datum]],21),"00")</f>
        <v>24-37</v>
      </c>
      <c r="L6285" s="101">
        <f>MONTH(jaar_zip[[#This Row],[Datum]])</f>
        <v>9</v>
      </c>
      <c r="M6285" s="101">
        <f>IF(ISNUMBER(jaar_zip[[#This Row],[etmaaltemperatuur]]),IF(jaar_zip[[#This Row],[etmaaltemperatuur]]&lt;stookgrens,stookgrens-jaar_zip[[#This Row],[etmaaltemperatuur]],0),"")</f>
        <v>7.1999999999999993</v>
      </c>
      <c r="N6285" s="101">
        <f>IF(ISNUMBER(jaar_zip[[#This Row],[graaddagen]]),IF(OR(MONTH(jaar_zip[[#This Row],[Datum]])=1,MONTH(jaar_zip[[#This Row],[Datum]])=2,MONTH(jaar_zip[[#This Row],[Datum]])=11,MONTH(jaar_zip[[#This Row],[Datum]])=12),1.1,IF(OR(MONTH(jaar_zip[[#This Row],[Datum]])=3,MONTH(jaar_zip[[#This Row],[Datum]])=10),1,0.8))*jaar_zip[[#This Row],[graaddagen]],"")</f>
        <v>5.76</v>
      </c>
      <c r="O6285" s="101">
        <f>IF(ISNUMBER(jaar_zip[[#This Row],[etmaaltemperatuur]]),IF(jaar_zip[[#This Row],[etmaaltemperatuur]]&gt;stookgrens,jaar_zip[[#This Row],[etmaaltemperatuur]]-stookgrens,0),"")</f>
        <v>0</v>
      </c>
    </row>
    <row r="6286" spans="1:15" x14ac:dyDescent="0.25">
      <c r="A6286">
        <v>323</v>
      </c>
      <c r="B6286">
        <v>20240913</v>
      </c>
      <c r="C6286">
        <v>3.5</v>
      </c>
      <c r="D6286">
        <v>12.6</v>
      </c>
      <c r="E6286">
        <v>1260</v>
      </c>
      <c r="F6286">
        <v>1.3</v>
      </c>
      <c r="G6286">
        <v>1026</v>
      </c>
      <c r="H6286">
        <v>76</v>
      </c>
      <c r="I6286" s="101" t="s">
        <v>34</v>
      </c>
      <c r="J6286" s="1">
        <f>DATEVALUE(RIGHT(jaar_zip[[#This Row],[YYYYMMDD]],2)&amp;"-"&amp;MID(jaar_zip[[#This Row],[YYYYMMDD]],5,2)&amp;"-"&amp;LEFT(jaar_zip[[#This Row],[YYYYMMDD]],4))</f>
        <v>45548</v>
      </c>
      <c r="K6286" s="101" t="str">
        <f>IF(AND(VALUE(MONTH(jaar_zip[[#This Row],[Datum]]))=1,VALUE(WEEKNUM(jaar_zip[[#This Row],[Datum]],21))&gt;51),RIGHT(YEAR(jaar_zip[[#This Row],[Datum]])-1,2),RIGHT(YEAR(jaar_zip[[#This Row],[Datum]]),2))&amp;"-"&amp; TEXT(WEEKNUM(jaar_zip[[#This Row],[Datum]],21),"00")</f>
        <v>24-37</v>
      </c>
      <c r="L6286" s="101">
        <f>MONTH(jaar_zip[[#This Row],[Datum]])</f>
        <v>9</v>
      </c>
      <c r="M6286" s="101">
        <f>IF(ISNUMBER(jaar_zip[[#This Row],[etmaaltemperatuur]]),IF(jaar_zip[[#This Row],[etmaaltemperatuur]]&lt;stookgrens,stookgrens-jaar_zip[[#This Row],[etmaaltemperatuur]],0),"")</f>
        <v>5.4</v>
      </c>
      <c r="N6286" s="101">
        <f>IF(ISNUMBER(jaar_zip[[#This Row],[graaddagen]]),IF(OR(MONTH(jaar_zip[[#This Row],[Datum]])=1,MONTH(jaar_zip[[#This Row],[Datum]])=2,MONTH(jaar_zip[[#This Row],[Datum]])=11,MONTH(jaar_zip[[#This Row],[Datum]])=12),1.1,IF(OR(MONTH(jaar_zip[[#This Row],[Datum]])=3,MONTH(jaar_zip[[#This Row],[Datum]])=10),1,0.8))*jaar_zip[[#This Row],[graaddagen]],"")</f>
        <v>4.32</v>
      </c>
      <c r="O6286" s="101">
        <f>IF(ISNUMBER(jaar_zip[[#This Row],[etmaaltemperatuur]]),IF(jaar_zip[[#This Row],[etmaaltemperatuur]]&gt;stookgrens,jaar_zip[[#This Row],[etmaaltemperatuur]]-stookgrens,0),"")</f>
        <v>0</v>
      </c>
    </row>
    <row r="6287" spans="1:15" x14ac:dyDescent="0.25">
      <c r="A6287">
        <v>323</v>
      </c>
      <c r="B6287">
        <v>20240914</v>
      </c>
      <c r="C6287">
        <v>2</v>
      </c>
      <c r="D6287">
        <v>12.6</v>
      </c>
      <c r="E6287">
        <v>1567</v>
      </c>
      <c r="F6287">
        <v>0</v>
      </c>
      <c r="G6287">
        <v>1030.7</v>
      </c>
      <c r="H6287">
        <v>74</v>
      </c>
      <c r="I6287" s="101" t="s">
        <v>34</v>
      </c>
      <c r="J6287" s="1">
        <f>DATEVALUE(RIGHT(jaar_zip[[#This Row],[YYYYMMDD]],2)&amp;"-"&amp;MID(jaar_zip[[#This Row],[YYYYMMDD]],5,2)&amp;"-"&amp;LEFT(jaar_zip[[#This Row],[YYYYMMDD]],4))</f>
        <v>45549</v>
      </c>
      <c r="K6287" s="101" t="str">
        <f>IF(AND(VALUE(MONTH(jaar_zip[[#This Row],[Datum]]))=1,VALUE(WEEKNUM(jaar_zip[[#This Row],[Datum]],21))&gt;51),RIGHT(YEAR(jaar_zip[[#This Row],[Datum]])-1,2),RIGHT(YEAR(jaar_zip[[#This Row],[Datum]]),2))&amp;"-"&amp; TEXT(WEEKNUM(jaar_zip[[#This Row],[Datum]],21),"00")</f>
        <v>24-37</v>
      </c>
      <c r="L6287" s="101">
        <f>MONTH(jaar_zip[[#This Row],[Datum]])</f>
        <v>9</v>
      </c>
      <c r="M6287" s="101">
        <f>IF(ISNUMBER(jaar_zip[[#This Row],[etmaaltemperatuur]]),IF(jaar_zip[[#This Row],[etmaaltemperatuur]]&lt;stookgrens,stookgrens-jaar_zip[[#This Row],[etmaaltemperatuur]],0),"")</f>
        <v>5.4</v>
      </c>
      <c r="N6287" s="101">
        <f>IF(ISNUMBER(jaar_zip[[#This Row],[graaddagen]]),IF(OR(MONTH(jaar_zip[[#This Row],[Datum]])=1,MONTH(jaar_zip[[#This Row],[Datum]])=2,MONTH(jaar_zip[[#This Row],[Datum]])=11,MONTH(jaar_zip[[#This Row],[Datum]])=12),1.1,IF(OR(MONTH(jaar_zip[[#This Row],[Datum]])=3,MONTH(jaar_zip[[#This Row],[Datum]])=10),1,0.8))*jaar_zip[[#This Row],[graaddagen]],"")</f>
        <v>4.32</v>
      </c>
      <c r="O6287" s="101">
        <f>IF(ISNUMBER(jaar_zip[[#This Row],[etmaaltemperatuur]]),IF(jaar_zip[[#This Row],[etmaaltemperatuur]]&gt;stookgrens,jaar_zip[[#This Row],[etmaaltemperatuur]]-stookgrens,0),"")</f>
        <v>0</v>
      </c>
    </row>
    <row r="6288" spans="1:15" x14ac:dyDescent="0.25">
      <c r="A6288">
        <v>323</v>
      </c>
      <c r="B6288">
        <v>20240915</v>
      </c>
      <c r="C6288">
        <v>3.2</v>
      </c>
      <c r="D6288">
        <v>14.5</v>
      </c>
      <c r="E6288">
        <v>1543</v>
      </c>
      <c r="F6288">
        <v>0</v>
      </c>
      <c r="G6288">
        <v>1027</v>
      </c>
      <c r="H6288">
        <v>78</v>
      </c>
      <c r="I6288" s="101" t="s">
        <v>34</v>
      </c>
      <c r="J6288" s="1">
        <f>DATEVALUE(RIGHT(jaar_zip[[#This Row],[YYYYMMDD]],2)&amp;"-"&amp;MID(jaar_zip[[#This Row],[YYYYMMDD]],5,2)&amp;"-"&amp;LEFT(jaar_zip[[#This Row],[YYYYMMDD]],4))</f>
        <v>45550</v>
      </c>
      <c r="K6288" s="101" t="str">
        <f>IF(AND(VALUE(MONTH(jaar_zip[[#This Row],[Datum]]))=1,VALUE(WEEKNUM(jaar_zip[[#This Row],[Datum]],21))&gt;51),RIGHT(YEAR(jaar_zip[[#This Row],[Datum]])-1,2),RIGHT(YEAR(jaar_zip[[#This Row],[Datum]]),2))&amp;"-"&amp; TEXT(WEEKNUM(jaar_zip[[#This Row],[Datum]],21),"00")</f>
        <v>24-37</v>
      </c>
      <c r="L6288" s="101">
        <f>MONTH(jaar_zip[[#This Row],[Datum]])</f>
        <v>9</v>
      </c>
      <c r="M6288" s="101">
        <f>IF(ISNUMBER(jaar_zip[[#This Row],[etmaaltemperatuur]]),IF(jaar_zip[[#This Row],[etmaaltemperatuur]]&lt;stookgrens,stookgrens-jaar_zip[[#This Row],[etmaaltemperatuur]],0),"")</f>
        <v>3.5</v>
      </c>
      <c r="N6288" s="101">
        <f>IF(ISNUMBER(jaar_zip[[#This Row],[graaddagen]]),IF(OR(MONTH(jaar_zip[[#This Row],[Datum]])=1,MONTH(jaar_zip[[#This Row],[Datum]])=2,MONTH(jaar_zip[[#This Row],[Datum]])=11,MONTH(jaar_zip[[#This Row],[Datum]])=12),1.1,IF(OR(MONTH(jaar_zip[[#This Row],[Datum]])=3,MONTH(jaar_zip[[#This Row],[Datum]])=10),1,0.8))*jaar_zip[[#This Row],[graaddagen]],"")</f>
        <v>2.8000000000000003</v>
      </c>
      <c r="O6288" s="101">
        <f>IF(ISNUMBER(jaar_zip[[#This Row],[etmaaltemperatuur]]),IF(jaar_zip[[#This Row],[etmaaltemperatuur]]&gt;stookgrens,jaar_zip[[#This Row],[etmaaltemperatuur]]-stookgrens,0),"")</f>
        <v>0</v>
      </c>
    </row>
    <row r="6289" spans="1:15" x14ac:dyDescent="0.25">
      <c r="A6289">
        <v>323</v>
      </c>
      <c r="B6289">
        <v>20240916</v>
      </c>
      <c r="C6289">
        <v>3.8</v>
      </c>
      <c r="D6289">
        <v>16</v>
      </c>
      <c r="E6289">
        <v>1362</v>
      </c>
      <c r="F6289">
        <v>0</v>
      </c>
      <c r="G6289">
        <v>1026.8</v>
      </c>
      <c r="H6289">
        <v>80</v>
      </c>
      <c r="I6289" s="101" t="s">
        <v>34</v>
      </c>
      <c r="J6289" s="1">
        <f>DATEVALUE(RIGHT(jaar_zip[[#This Row],[YYYYMMDD]],2)&amp;"-"&amp;MID(jaar_zip[[#This Row],[YYYYMMDD]],5,2)&amp;"-"&amp;LEFT(jaar_zip[[#This Row],[YYYYMMDD]],4))</f>
        <v>45551</v>
      </c>
      <c r="K6289" s="101" t="str">
        <f>IF(AND(VALUE(MONTH(jaar_zip[[#This Row],[Datum]]))=1,VALUE(WEEKNUM(jaar_zip[[#This Row],[Datum]],21))&gt;51),RIGHT(YEAR(jaar_zip[[#This Row],[Datum]])-1,2),RIGHT(YEAR(jaar_zip[[#This Row],[Datum]]),2))&amp;"-"&amp; TEXT(WEEKNUM(jaar_zip[[#This Row],[Datum]],21),"00")</f>
        <v>24-38</v>
      </c>
      <c r="L6289" s="101">
        <f>MONTH(jaar_zip[[#This Row],[Datum]])</f>
        <v>9</v>
      </c>
      <c r="M6289" s="101">
        <f>IF(ISNUMBER(jaar_zip[[#This Row],[etmaaltemperatuur]]),IF(jaar_zip[[#This Row],[etmaaltemperatuur]]&lt;stookgrens,stookgrens-jaar_zip[[#This Row],[etmaaltemperatuur]],0),"")</f>
        <v>2</v>
      </c>
      <c r="N6289" s="101">
        <f>IF(ISNUMBER(jaar_zip[[#This Row],[graaddagen]]),IF(OR(MONTH(jaar_zip[[#This Row],[Datum]])=1,MONTH(jaar_zip[[#This Row],[Datum]])=2,MONTH(jaar_zip[[#This Row],[Datum]])=11,MONTH(jaar_zip[[#This Row],[Datum]])=12),1.1,IF(OR(MONTH(jaar_zip[[#This Row],[Datum]])=3,MONTH(jaar_zip[[#This Row],[Datum]])=10),1,0.8))*jaar_zip[[#This Row],[graaddagen]],"")</f>
        <v>1.6</v>
      </c>
      <c r="O6289" s="101">
        <f>IF(ISNUMBER(jaar_zip[[#This Row],[etmaaltemperatuur]]),IF(jaar_zip[[#This Row],[etmaaltemperatuur]]&gt;stookgrens,jaar_zip[[#This Row],[etmaaltemperatuur]]-stookgrens,0),"")</f>
        <v>0</v>
      </c>
    </row>
    <row r="6290" spans="1:15" x14ac:dyDescent="0.25">
      <c r="A6290">
        <v>323</v>
      </c>
      <c r="B6290">
        <v>20240917</v>
      </c>
      <c r="C6290">
        <v>5.9</v>
      </c>
      <c r="D6290">
        <v>17.100000000000001</v>
      </c>
      <c r="E6290">
        <v>1263</v>
      </c>
      <c r="F6290">
        <v>0</v>
      </c>
      <c r="G6290">
        <v>1028.9000000000001</v>
      </c>
      <c r="H6290">
        <v>79</v>
      </c>
      <c r="I6290" s="101" t="s">
        <v>34</v>
      </c>
      <c r="J6290" s="1">
        <f>DATEVALUE(RIGHT(jaar_zip[[#This Row],[YYYYMMDD]],2)&amp;"-"&amp;MID(jaar_zip[[#This Row],[YYYYMMDD]],5,2)&amp;"-"&amp;LEFT(jaar_zip[[#This Row],[YYYYMMDD]],4))</f>
        <v>45552</v>
      </c>
      <c r="K6290" s="101" t="str">
        <f>IF(AND(VALUE(MONTH(jaar_zip[[#This Row],[Datum]]))=1,VALUE(WEEKNUM(jaar_zip[[#This Row],[Datum]],21))&gt;51),RIGHT(YEAR(jaar_zip[[#This Row],[Datum]])-1,2),RIGHT(YEAR(jaar_zip[[#This Row],[Datum]]),2))&amp;"-"&amp; TEXT(WEEKNUM(jaar_zip[[#This Row],[Datum]],21),"00")</f>
        <v>24-38</v>
      </c>
      <c r="L6290" s="101">
        <f>MONTH(jaar_zip[[#This Row],[Datum]])</f>
        <v>9</v>
      </c>
      <c r="M6290" s="101">
        <f>IF(ISNUMBER(jaar_zip[[#This Row],[etmaaltemperatuur]]),IF(jaar_zip[[#This Row],[etmaaltemperatuur]]&lt;stookgrens,stookgrens-jaar_zip[[#This Row],[etmaaltemperatuur]],0),"")</f>
        <v>0.89999999999999858</v>
      </c>
      <c r="N6290" s="101">
        <f>IF(ISNUMBER(jaar_zip[[#This Row],[graaddagen]]),IF(OR(MONTH(jaar_zip[[#This Row],[Datum]])=1,MONTH(jaar_zip[[#This Row],[Datum]])=2,MONTH(jaar_zip[[#This Row],[Datum]])=11,MONTH(jaar_zip[[#This Row],[Datum]])=12),1.1,IF(OR(MONTH(jaar_zip[[#This Row],[Datum]])=3,MONTH(jaar_zip[[#This Row],[Datum]])=10),1,0.8))*jaar_zip[[#This Row],[graaddagen]],"")</f>
        <v>0.71999999999999886</v>
      </c>
      <c r="O6290" s="101">
        <f>IF(ISNUMBER(jaar_zip[[#This Row],[etmaaltemperatuur]]),IF(jaar_zip[[#This Row],[etmaaltemperatuur]]&gt;stookgrens,jaar_zip[[#This Row],[etmaaltemperatuur]]-stookgrens,0),"")</f>
        <v>0</v>
      </c>
    </row>
    <row r="6291" spans="1:15" x14ac:dyDescent="0.25">
      <c r="A6291">
        <v>323</v>
      </c>
      <c r="B6291">
        <v>20240918</v>
      </c>
      <c r="C6291">
        <v>5.0999999999999996</v>
      </c>
      <c r="D6291">
        <v>17.3</v>
      </c>
      <c r="E6291">
        <v>1279</v>
      </c>
      <c r="F6291">
        <v>0</v>
      </c>
      <c r="G6291">
        <v>1026.7</v>
      </c>
      <c r="H6291">
        <v>82</v>
      </c>
      <c r="I6291" s="101" t="s">
        <v>34</v>
      </c>
      <c r="J6291" s="1">
        <f>DATEVALUE(RIGHT(jaar_zip[[#This Row],[YYYYMMDD]],2)&amp;"-"&amp;MID(jaar_zip[[#This Row],[YYYYMMDD]],5,2)&amp;"-"&amp;LEFT(jaar_zip[[#This Row],[YYYYMMDD]],4))</f>
        <v>45553</v>
      </c>
      <c r="K6291" s="101" t="str">
        <f>IF(AND(VALUE(MONTH(jaar_zip[[#This Row],[Datum]]))=1,VALUE(WEEKNUM(jaar_zip[[#This Row],[Datum]],21))&gt;51),RIGHT(YEAR(jaar_zip[[#This Row],[Datum]])-1,2),RIGHT(YEAR(jaar_zip[[#This Row],[Datum]]),2))&amp;"-"&amp; TEXT(WEEKNUM(jaar_zip[[#This Row],[Datum]],21),"00")</f>
        <v>24-38</v>
      </c>
      <c r="L6291" s="101">
        <f>MONTH(jaar_zip[[#This Row],[Datum]])</f>
        <v>9</v>
      </c>
      <c r="M6291" s="101">
        <f>IF(ISNUMBER(jaar_zip[[#This Row],[etmaaltemperatuur]]),IF(jaar_zip[[#This Row],[etmaaltemperatuur]]&lt;stookgrens,stookgrens-jaar_zip[[#This Row],[etmaaltemperatuur]],0),"")</f>
        <v>0.69999999999999929</v>
      </c>
      <c r="N6291" s="101">
        <f>IF(ISNUMBER(jaar_zip[[#This Row],[graaddagen]]),IF(OR(MONTH(jaar_zip[[#This Row],[Datum]])=1,MONTH(jaar_zip[[#This Row],[Datum]])=2,MONTH(jaar_zip[[#This Row],[Datum]])=11,MONTH(jaar_zip[[#This Row],[Datum]])=12),1.1,IF(OR(MONTH(jaar_zip[[#This Row],[Datum]])=3,MONTH(jaar_zip[[#This Row],[Datum]])=10),1,0.8))*jaar_zip[[#This Row],[graaddagen]],"")</f>
        <v>0.5599999999999995</v>
      </c>
      <c r="O6291" s="101">
        <f>IF(ISNUMBER(jaar_zip[[#This Row],[etmaaltemperatuur]]),IF(jaar_zip[[#This Row],[etmaaltemperatuur]]&gt;stookgrens,jaar_zip[[#This Row],[etmaaltemperatuur]]-stookgrens,0),"")</f>
        <v>0</v>
      </c>
    </row>
    <row r="6292" spans="1:15" x14ac:dyDescent="0.25">
      <c r="A6292">
        <v>323</v>
      </c>
      <c r="B6292">
        <v>20240919</v>
      </c>
      <c r="C6292">
        <v>4.9000000000000004</v>
      </c>
      <c r="D6292">
        <v>18.600000000000001</v>
      </c>
      <c r="E6292">
        <v>1587</v>
      </c>
      <c r="F6292">
        <v>0</v>
      </c>
      <c r="G6292">
        <v>1023.5</v>
      </c>
      <c r="H6292">
        <v>81</v>
      </c>
      <c r="I6292" s="101" t="s">
        <v>34</v>
      </c>
      <c r="J6292" s="1">
        <f>DATEVALUE(RIGHT(jaar_zip[[#This Row],[YYYYMMDD]],2)&amp;"-"&amp;MID(jaar_zip[[#This Row],[YYYYMMDD]],5,2)&amp;"-"&amp;LEFT(jaar_zip[[#This Row],[YYYYMMDD]],4))</f>
        <v>45554</v>
      </c>
      <c r="K6292" s="101" t="str">
        <f>IF(AND(VALUE(MONTH(jaar_zip[[#This Row],[Datum]]))=1,VALUE(WEEKNUM(jaar_zip[[#This Row],[Datum]],21))&gt;51),RIGHT(YEAR(jaar_zip[[#This Row],[Datum]])-1,2),RIGHT(YEAR(jaar_zip[[#This Row],[Datum]]),2))&amp;"-"&amp; TEXT(WEEKNUM(jaar_zip[[#This Row],[Datum]],21),"00")</f>
        <v>24-38</v>
      </c>
      <c r="L6292" s="101">
        <f>MONTH(jaar_zip[[#This Row],[Datum]])</f>
        <v>9</v>
      </c>
      <c r="M6292" s="101">
        <f>IF(ISNUMBER(jaar_zip[[#This Row],[etmaaltemperatuur]]),IF(jaar_zip[[#This Row],[etmaaltemperatuur]]&lt;stookgrens,stookgrens-jaar_zip[[#This Row],[etmaaltemperatuur]],0),"")</f>
        <v>0</v>
      </c>
      <c r="N6292" s="101">
        <f>IF(ISNUMBER(jaar_zip[[#This Row],[graaddagen]]),IF(OR(MONTH(jaar_zip[[#This Row],[Datum]])=1,MONTH(jaar_zip[[#This Row],[Datum]])=2,MONTH(jaar_zip[[#This Row],[Datum]])=11,MONTH(jaar_zip[[#This Row],[Datum]])=12),1.1,IF(OR(MONTH(jaar_zip[[#This Row],[Datum]])=3,MONTH(jaar_zip[[#This Row],[Datum]])=10),1,0.8))*jaar_zip[[#This Row],[graaddagen]],"")</f>
        <v>0</v>
      </c>
      <c r="O6292" s="101">
        <f>IF(ISNUMBER(jaar_zip[[#This Row],[etmaaltemperatuur]]),IF(jaar_zip[[#This Row],[etmaaltemperatuur]]&gt;stookgrens,jaar_zip[[#This Row],[etmaaltemperatuur]]-stookgrens,0),"")</f>
        <v>0.60000000000000142</v>
      </c>
    </row>
    <row r="6293" spans="1:15" x14ac:dyDescent="0.25">
      <c r="A6293">
        <v>323</v>
      </c>
      <c r="B6293">
        <v>20240920</v>
      </c>
      <c r="C6293">
        <v>4.5</v>
      </c>
      <c r="D6293">
        <v>18.2</v>
      </c>
      <c r="E6293">
        <v>1590</v>
      </c>
      <c r="F6293">
        <v>0</v>
      </c>
      <c r="G6293">
        <v>1020.5</v>
      </c>
      <c r="H6293">
        <v>75</v>
      </c>
      <c r="I6293" s="101" t="s">
        <v>34</v>
      </c>
      <c r="J6293" s="1">
        <f>DATEVALUE(RIGHT(jaar_zip[[#This Row],[YYYYMMDD]],2)&amp;"-"&amp;MID(jaar_zip[[#This Row],[YYYYMMDD]],5,2)&amp;"-"&amp;LEFT(jaar_zip[[#This Row],[YYYYMMDD]],4))</f>
        <v>45555</v>
      </c>
      <c r="K6293" s="101" t="str">
        <f>IF(AND(VALUE(MONTH(jaar_zip[[#This Row],[Datum]]))=1,VALUE(WEEKNUM(jaar_zip[[#This Row],[Datum]],21))&gt;51),RIGHT(YEAR(jaar_zip[[#This Row],[Datum]])-1,2),RIGHT(YEAR(jaar_zip[[#This Row],[Datum]]),2))&amp;"-"&amp; TEXT(WEEKNUM(jaar_zip[[#This Row],[Datum]],21),"00")</f>
        <v>24-38</v>
      </c>
      <c r="L6293" s="101">
        <f>MONTH(jaar_zip[[#This Row],[Datum]])</f>
        <v>9</v>
      </c>
      <c r="M6293" s="101">
        <f>IF(ISNUMBER(jaar_zip[[#This Row],[etmaaltemperatuur]]),IF(jaar_zip[[#This Row],[etmaaltemperatuur]]&lt;stookgrens,stookgrens-jaar_zip[[#This Row],[etmaaltemperatuur]],0),"")</f>
        <v>0</v>
      </c>
      <c r="N6293" s="101">
        <f>IF(ISNUMBER(jaar_zip[[#This Row],[graaddagen]]),IF(OR(MONTH(jaar_zip[[#This Row],[Datum]])=1,MONTH(jaar_zip[[#This Row],[Datum]])=2,MONTH(jaar_zip[[#This Row],[Datum]])=11,MONTH(jaar_zip[[#This Row],[Datum]])=12),1.1,IF(OR(MONTH(jaar_zip[[#This Row],[Datum]])=3,MONTH(jaar_zip[[#This Row],[Datum]])=10),1,0.8))*jaar_zip[[#This Row],[graaddagen]],"")</f>
        <v>0</v>
      </c>
      <c r="O6293" s="101">
        <f>IF(ISNUMBER(jaar_zip[[#This Row],[etmaaltemperatuur]]),IF(jaar_zip[[#This Row],[etmaaltemperatuur]]&gt;stookgrens,jaar_zip[[#This Row],[etmaaltemperatuur]]-stookgrens,0),"")</f>
        <v>0.19999999999999929</v>
      </c>
    </row>
    <row r="6294" spans="1:15" x14ac:dyDescent="0.25">
      <c r="A6294">
        <v>323</v>
      </c>
      <c r="B6294">
        <v>20240921</v>
      </c>
      <c r="C6294">
        <v>2.5</v>
      </c>
      <c r="D6294">
        <v>18.600000000000001</v>
      </c>
      <c r="E6294">
        <v>1494</v>
      </c>
      <c r="F6294">
        <v>0</v>
      </c>
      <c r="G6294">
        <v>1018.6</v>
      </c>
      <c r="H6294">
        <v>76</v>
      </c>
      <c r="I6294" s="101" t="s">
        <v>34</v>
      </c>
      <c r="J6294" s="1">
        <f>DATEVALUE(RIGHT(jaar_zip[[#This Row],[YYYYMMDD]],2)&amp;"-"&amp;MID(jaar_zip[[#This Row],[YYYYMMDD]],5,2)&amp;"-"&amp;LEFT(jaar_zip[[#This Row],[YYYYMMDD]],4))</f>
        <v>45556</v>
      </c>
      <c r="K6294" s="101" t="str">
        <f>IF(AND(VALUE(MONTH(jaar_zip[[#This Row],[Datum]]))=1,VALUE(WEEKNUM(jaar_zip[[#This Row],[Datum]],21))&gt;51),RIGHT(YEAR(jaar_zip[[#This Row],[Datum]])-1,2),RIGHT(YEAR(jaar_zip[[#This Row],[Datum]]),2))&amp;"-"&amp; TEXT(WEEKNUM(jaar_zip[[#This Row],[Datum]],21),"00")</f>
        <v>24-38</v>
      </c>
      <c r="L6294" s="101">
        <f>MONTH(jaar_zip[[#This Row],[Datum]])</f>
        <v>9</v>
      </c>
      <c r="M6294" s="101">
        <f>IF(ISNUMBER(jaar_zip[[#This Row],[etmaaltemperatuur]]),IF(jaar_zip[[#This Row],[etmaaltemperatuur]]&lt;stookgrens,stookgrens-jaar_zip[[#This Row],[etmaaltemperatuur]],0),"")</f>
        <v>0</v>
      </c>
      <c r="N6294" s="101">
        <f>IF(ISNUMBER(jaar_zip[[#This Row],[graaddagen]]),IF(OR(MONTH(jaar_zip[[#This Row],[Datum]])=1,MONTH(jaar_zip[[#This Row],[Datum]])=2,MONTH(jaar_zip[[#This Row],[Datum]])=11,MONTH(jaar_zip[[#This Row],[Datum]])=12),1.1,IF(OR(MONTH(jaar_zip[[#This Row],[Datum]])=3,MONTH(jaar_zip[[#This Row],[Datum]])=10),1,0.8))*jaar_zip[[#This Row],[graaddagen]],"")</f>
        <v>0</v>
      </c>
      <c r="O6294" s="101">
        <f>IF(ISNUMBER(jaar_zip[[#This Row],[etmaaltemperatuur]]),IF(jaar_zip[[#This Row],[etmaaltemperatuur]]&gt;stookgrens,jaar_zip[[#This Row],[etmaaltemperatuur]]-stookgrens,0),"")</f>
        <v>0.60000000000000142</v>
      </c>
    </row>
    <row r="6295" spans="1:15" x14ac:dyDescent="0.25">
      <c r="A6295">
        <v>323</v>
      </c>
      <c r="B6295">
        <v>20240922</v>
      </c>
      <c r="C6295">
        <v>3.1</v>
      </c>
      <c r="D6295">
        <v>18.399999999999999</v>
      </c>
      <c r="E6295">
        <v>671</v>
      </c>
      <c r="F6295">
        <v>0.7</v>
      </c>
      <c r="G6295">
        <v>1013</v>
      </c>
      <c r="H6295">
        <v>79</v>
      </c>
      <c r="I6295" s="101" t="s">
        <v>34</v>
      </c>
      <c r="J6295" s="1">
        <f>DATEVALUE(RIGHT(jaar_zip[[#This Row],[YYYYMMDD]],2)&amp;"-"&amp;MID(jaar_zip[[#This Row],[YYYYMMDD]],5,2)&amp;"-"&amp;LEFT(jaar_zip[[#This Row],[YYYYMMDD]],4))</f>
        <v>45557</v>
      </c>
      <c r="K6295" s="101" t="str">
        <f>IF(AND(VALUE(MONTH(jaar_zip[[#This Row],[Datum]]))=1,VALUE(WEEKNUM(jaar_zip[[#This Row],[Datum]],21))&gt;51),RIGHT(YEAR(jaar_zip[[#This Row],[Datum]])-1,2),RIGHT(YEAR(jaar_zip[[#This Row],[Datum]]),2))&amp;"-"&amp; TEXT(WEEKNUM(jaar_zip[[#This Row],[Datum]],21),"00")</f>
        <v>24-38</v>
      </c>
      <c r="L6295" s="101">
        <f>MONTH(jaar_zip[[#This Row],[Datum]])</f>
        <v>9</v>
      </c>
      <c r="M6295" s="101">
        <f>IF(ISNUMBER(jaar_zip[[#This Row],[etmaaltemperatuur]]),IF(jaar_zip[[#This Row],[etmaaltemperatuur]]&lt;stookgrens,stookgrens-jaar_zip[[#This Row],[etmaaltemperatuur]],0),"")</f>
        <v>0</v>
      </c>
      <c r="N6295" s="101">
        <f>IF(ISNUMBER(jaar_zip[[#This Row],[graaddagen]]),IF(OR(MONTH(jaar_zip[[#This Row],[Datum]])=1,MONTH(jaar_zip[[#This Row],[Datum]])=2,MONTH(jaar_zip[[#This Row],[Datum]])=11,MONTH(jaar_zip[[#This Row],[Datum]])=12),1.1,IF(OR(MONTH(jaar_zip[[#This Row],[Datum]])=3,MONTH(jaar_zip[[#This Row],[Datum]])=10),1,0.8))*jaar_zip[[#This Row],[graaddagen]],"")</f>
        <v>0</v>
      </c>
      <c r="O6295" s="101">
        <f>IF(ISNUMBER(jaar_zip[[#This Row],[etmaaltemperatuur]]),IF(jaar_zip[[#This Row],[etmaaltemperatuur]]&gt;stookgrens,jaar_zip[[#This Row],[etmaaltemperatuur]]-stookgrens,0),"")</f>
        <v>0.39999999999999858</v>
      </c>
    </row>
    <row r="6296" spans="1:15" x14ac:dyDescent="0.25">
      <c r="A6296">
        <v>323</v>
      </c>
      <c r="B6296">
        <v>20240923</v>
      </c>
      <c r="C6296">
        <v>3.5</v>
      </c>
      <c r="D6296">
        <v>16.8</v>
      </c>
      <c r="E6296">
        <v>887</v>
      </c>
      <c r="F6296">
        <v>1.5</v>
      </c>
      <c r="G6296">
        <v>1006.5</v>
      </c>
      <c r="H6296">
        <v>84</v>
      </c>
      <c r="I6296" s="101" t="s">
        <v>34</v>
      </c>
      <c r="J6296" s="1">
        <f>DATEVALUE(RIGHT(jaar_zip[[#This Row],[YYYYMMDD]],2)&amp;"-"&amp;MID(jaar_zip[[#This Row],[YYYYMMDD]],5,2)&amp;"-"&amp;LEFT(jaar_zip[[#This Row],[YYYYMMDD]],4))</f>
        <v>45558</v>
      </c>
      <c r="K6296" s="101" t="str">
        <f>IF(AND(VALUE(MONTH(jaar_zip[[#This Row],[Datum]]))=1,VALUE(WEEKNUM(jaar_zip[[#This Row],[Datum]],21))&gt;51),RIGHT(YEAR(jaar_zip[[#This Row],[Datum]])-1,2),RIGHT(YEAR(jaar_zip[[#This Row],[Datum]]),2))&amp;"-"&amp; TEXT(WEEKNUM(jaar_zip[[#This Row],[Datum]],21),"00")</f>
        <v>24-39</v>
      </c>
      <c r="L6296" s="101">
        <f>MONTH(jaar_zip[[#This Row],[Datum]])</f>
        <v>9</v>
      </c>
      <c r="M6296" s="101">
        <f>IF(ISNUMBER(jaar_zip[[#This Row],[etmaaltemperatuur]]),IF(jaar_zip[[#This Row],[etmaaltemperatuur]]&lt;stookgrens,stookgrens-jaar_zip[[#This Row],[etmaaltemperatuur]],0),"")</f>
        <v>1.1999999999999993</v>
      </c>
      <c r="N6296" s="101">
        <f>IF(ISNUMBER(jaar_zip[[#This Row],[graaddagen]]),IF(OR(MONTH(jaar_zip[[#This Row],[Datum]])=1,MONTH(jaar_zip[[#This Row],[Datum]])=2,MONTH(jaar_zip[[#This Row],[Datum]])=11,MONTH(jaar_zip[[#This Row],[Datum]])=12),1.1,IF(OR(MONTH(jaar_zip[[#This Row],[Datum]])=3,MONTH(jaar_zip[[#This Row],[Datum]])=10),1,0.8))*jaar_zip[[#This Row],[graaddagen]],"")</f>
        <v>0.95999999999999952</v>
      </c>
      <c r="O6296" s="101">
        <f>IF(ISNUMBER(jaar_zip[[#This Row],[etmaaltemperatuur]]),IF(jaar_zip[[#This Row],[etmaaltemperatuur]]&gt;stookgrens,jaar_zip[[#This Row],[etmaaltemperatuur]]-stookgrens,0),"")</f>
        <v>0</v>
      </c>
    </row>
    <row r="6297" spans="1:15" x14ac:dyDescent="0.25">
      <c r="A6297">
        <v>323</v>
      </c>
      <c r="B6297">
        <v>20240924</v>
      </c>
      <c r="C6297">
        <v>4</v>
      </c>
      <c r="D6297">
        <v>15.1</v>
      </c>
      <c r="E6297">
        <v>617</v>
      </c>
      <c r="F6297">
        <v>0.4</v>
      </c>
      <c r="G6297">
        <v>1003</v>
      </c>
      <c r="H6297">
        <v>85</v>
      </c>
      <c r="I6297" s="101" t="s">
        <v>34</v>
      </c>
      <c r="J6297" s="1">
        <f>DATEVALUE(RIGHT(jaar_zip[[#This Row],[YYYYMMDD]],2)&amp;"-"&amp;MID(jaar_zip[[#This Row],[YYYYMMDD]],5,2)&amp;"-"&amp;LEFT(jaar_zip[[#This Row],[YYYYMMDD]],4))</f>
        <v>45559</v>
      </c>
      <c r="K6297" s="101" t="str">
        <f>IF(AND(VALUE(MONTH(jaar_zip[[#This Row],[Datum]]))=1,VALUE(WEEKNUM(jaar_zip[[#This Row],[Datum]],21))&gt;51),RIGHT(YEAR(jaar_zip[[#This Row],[Datum]])-1,2),RIGHT(YEAR(jaar_zip[[#This Row],[Datum]]),2))&amp;"-"&amp; TEXT(WEEKNUM(jaar_zip[[#This Row],[Datum]],21),"00")</f>
        <v>24-39</v>
      </c>
      <c r="L6297" s="101">
        <f>MONTH(jaar_zip[[#This Row],[Datum]])</f>
        <v>9</v>
      </c>
      <c r="M6297" s="101">
        <f>IF(ISNUMBER(jaar_zip[[#This Row],[etmaaltemperatuur]]),IF(jaar_zip[[#This Row],[etmaaltemperatuur]]&lt;stookgrens,stookgrens-jaar_zip[[#This Row],[etmaaltemperatuur]],0),"")</f>
        <v>2.9000000000000004</v>
      </c>
      <c r="N6297" s="101">
        <f>IF(ISNUMBER(jaar_zip[[#This Row],[graaddagen]]),IF(OR(MONTH(jaar_zip[[#This Row],[Datum]])=1,MONTH(jaar_zip[[#This Row],[Datum]])=2,MONTH(jaar_zip[[#This Row],[Datum]])=11,MONTH(jaar_zip[[#This Row],[Datum]])=12),1.1,IF(OR(MONTH(jaar_zip[[#This Row],[Datum]])=3,MONTH(jaar_zip[[#This Row],[Datum]])=10),1,0.8))*jaar_zip[[#This Row],[graaddagen]],"")</f>
        <v>2.3200000000000003</v>
      </c>
      <c r="O6297" s="101">
        <f>IF(ISNUMBER(jaar_zip[[#This Row],[etmaaltemperatuur]]),IF(jaar_zip[[#This Row],[etmaaltemperatuur]]&gt;stookgrens,jaar_zip[[#This Row],[etmaaltemperatuur]]-stookgrens,0),"")</f>
        <v>0</v>
      </c>
    </row>
    <row r="6298" spans="1:15" x14ac:dyDescent="0.25">
      <c r="A6298">
        <v>323</v>
      </c>
      <c r="B6298">
        <v>20240925</v>
      </c>
      <c r="C6298">
        <v>4.4000000000000004</v>
      </c>
      <c r="D6298">
        <v>15.6</v>
      </c>
      <c r="E6298">
        <v>995</v>
      </c>
      <c r="F6298">
        <v>7.4</v>
      </c>
      <c r="G6298">
        <v>1000.2</v>
      </c>
      <c r="H6298">
        <v>79</v>
      </c>
      <c r="I6298" s="101" t="s">
        <v>34</v>
      </c>
      <c r="J6298" s="1">
        <f>DATEVALUE(RIGHT(jaar_zip[[#This Row],[YYYYMMDD]],2)&amp;"-"&amp;MID(jaar_zip[[#This Row],[YYYYMMDD]],5,2)&amp;"-"&amp;LEFT(jaar_zip[[#This Row],[YYYYMMDD]],4))</f>
        <v>45560</v>
      </c>
      <c r="K6298" s="101" t="str">
        <f>IF(AND(VALUE(MONTH(jaar_zip[[#This Row],[Datum]]))=1,VALUE(WEEKNUM(jaar_zip[[#This Row],[Datum]],21))&gt;51),RIGHT(YEAR(jaar_zip[[#This Row],[Datum]])-1,2),RIGHT(YEAR(jaar_zip[[#This Row],[Datum]]),2))&amp;"-"&amp; TEXT(WEEKNUM(jaar_zip[[#This Row],[Datum]],21),"00")</f>
        <v>24-39</v>
      </c>
      <c r="L6298" s="101">
        <f>MONTH(jaar_zip[[#This Row],[Datum]])</f>
        <v>9</v>
      </c>
      <c r="M6298" s="101">
        <f>IF(ISNUMBER(jaar_zip[[#This Row],[etmaaltemperatuur]]),IF(jaar_zip[[#This Row],[etmaaltemperatuur]]&lt;stookgrens,stookgrens-jaar_zip[[#This Row],[etmaaltemperatuur]],0),"")</f>
        <v>2.4000000000000004</v>
      </c>
      <c r="N6298" s="101">
        <f>IF(ISNUMBER(jaar_zip[[#This Row],[graaddagen]]),IF(OR(MONTH(jaar_zip[[#This Row],[Datum]])=1,MONTH(jaar_zip[[#This Row],[Datum]])=2,MONTH(jaar_zip[[#This Row],[Datum]])=11,MONTH(jaar_zip[[#This Row],[Datum]])=12),1.1,IF(OR(MONTH(jaar_zip[[#This Row],[Datum]])=3,MONTH(jaar_zip[[#This Row],[Datum]])=10),1,0.8))*jaar_zip[[#This Row],[graaddagen]],"")</f>
        <v>1.9200000000000004</v>
      </c>
      <c r="O6298" s="101">
        <f>IF(ISNUMBER(jaar_zip[[#This Row],[etmaaltemperatuur]]),IF(jaar_zip[[#This Row],[etmaaltemperatuur]]&gt;stookgrens,jaar_zip[[#This Row],[etmaaltemperatuur]]-stookgrens,0),"")</f>
        <v>0</v>
      </c>
    </row>
    <row r="6299" spans="1:15" x14ac:dyDescent="0.25">
      <c r="A6299">
        <v>323</v>
      </c>
      <c r="B6299">
        <v>20240926</v>
      </c>
      <c r="C6299">
        <v>6.4</v>
      </c>
      <c r="D6299">
        <v>16.399999999999999</v>
      </c>
      <c r="E6299">
        <v>1197</v>
      </c>
      <c r="F6299">
        <v>3.6</v>
      </c>
      <c r="G6299">
        <v>989.5</v>
      </c>
      <c r="H6299">
        <v>80</v>
      </c>
      <c r="I6299" s="101" t="s">
        <v>34</v>
      </c>
      <c r="J6299" s="1">
        <f>DATEVALUE(RIGHT(jaar_zip[[#This Row],[YYYYMMDD]],2)&amp;"-"&amp;MID(jaar_zip[[#This Row],[YYYYMMDD]],5,2)&amp;"-"&amp;LEFT(jaar_zip[[#This Row],[YYYYMMDD]],4))</f>
        <v>45561</v>
      </c>
      <c r="K6299" s="101" t="str">
        <f>IF(AND(VALUE(MONTH(jaar_zip[[#This Row],[Datum]]))=1,VALUE(WEEKNUM(jaar_zip[[#This Row],[Datum]],21))&gt;51),RIGHT(YEAR(jaar_zip[[#This Row],[Datum]])-1,2),RIGHT(YEAR(jaar_zip[[#This Row],[Datum]]),2))&amp;"-"&amp; TEXT(WEEKNUM(jaar_zip[[#This Row],[Datum]],21),"00")</f>
        <v>24-39</v>
      </c>
      <c r="L6299" s="101">
        <f>MONTH(jaar_zip[[#This Row],[Datum]])</f>
        <v>9</v>
      </c>
      <c r="M6299" s="101">
        <f>IF(ISNUMBER(jaar_zip[[#This Row],[etmaaltemperatuur]]),IF(jaar_zip[[#This Row],[etmaaltemperatuur]]&lt;stookgrens,stookgrens-jaar_zip[[#This Row],[etmaaltemperatuur]],0),"")</f>
        <v>1.6000000000000014</v>
      </c>
      <c r="N6299" s="101">
        <f>IF(ISNUMBER(jaar_zip[[#This Row],[graaddagen]]),IF(OR(MONTH(jaar_zip[[#This Row],[Datum]])=1,MONTH(jaar_zip[[#This Row],[Datum]])=2,MONTH(jaar_zip[[#This Row],[Datum]])=11,MONTH(jaar_zip[[#This Row],[Datum]])=12),1.1,IF(OR(MONTH(jaar_zip[[#This Row],[Datum]])=3,MONTH(jaar_zip[[#This Row],[Datum]])=10),1,0.8))*jaar_zip[[#This Row],[graaddagen]],"")</f>
        <v>1.2800000000000011</v>
      </c>
      <c r="O6299" s="101">
        <f>IF(ISNUMBER(jaar_zip[[#This Row],[etmaaltemperatuur]]),IF(jaar_zip[[#This Row],[etmaaltemperatuur]]&gt;stookgrens,jaar_zip[[#This Row],[etmaaltemperatuur]]-stookgrens,0),"")</f>
        <v>0</v>
      </c>
    </row>
    <row r="6300" spans="1:15" x14ac:dyDescent="0.25">
      <c r="A6300">
        <v>323</v>
      </c>
      <c r="B6300">
        <v>20240927</v>
      </c>
      <c r="C6300">
        <v>8.1999999999999993</v>
      </c>
      <c r="D6300">
        <v>12.7</v>
      </c>
      <c r="E6300">
        <v>355</v>
      </c>
      <c r="F6300">
        <v>13.7</v>
      </c>
      <c r="G6300">
        <v>999.2</v>
      </c>
      <c r="H6300">
        <v>76</v>
      </c>
      <c r="I6300" s="101" t="s">
        <v>34</v>
      </c>
      <c r="J6300" s="1">
        <f>DATEVALUE(RIGHT(jaar_zip[[#This Row],[YYYYMMDD]],2)&amp;"-"&amp;MID(jaar_zip[[#This Row],[YYYYMMDD]],5,2)&amp;"-"&amp;LEFT(jaar_zip[[#This Row],[YYYYMMDD]],4))</f>
        <v>45562</v>
      </c>
      <c r="K6300" s="101" t="str">
        <f>IF(AND(VALUE(MONTH(jaar_zip[[#This Row],[Datum]]))=1,VALUE(WEEKNUM(jaar_zip[[#This Row],[Datum]],21))&gt;51),RIGHT(YEAR(jaar_zip[[#This Row],[Datum]])-1,2),RIGHT(YEAR(jaar_zip[[#This Row],[Datum]]),2))&amp;"-"&amp; TEXT(WEEKNUM(jaar_zip[[#This Row],[Datum]],21),"00")</f>
        <v>24-39</v>
      </c>
      <c r="L6300" s="101">
        <f>MONTH(jaar_zip[[#This Row],[Datum]])</f>
        <v>9</v>
      </c>
      <c r="M6300" s="101">
        <f>IF(ISNUMBER(jaar_zip[[#This Row],[etmaaltemperatuur]]),IF(jaar_zip[[#This Row],[etmaaltemperatuur]]&lt;stookgrens,stookgrens-jaar_zip[[#This Row],[etmaaltemperatuur]],0),"")</f>
        <v>5.3000000000000007</v>
      </c>
      <c r="N6300" s="101">
        <f>IF(ISNUMBER(jaar_zip[[#This Row],[graaddagen]]),IF(OR(MONTH(jaar_zip[[#This Row],[Datum]])=1,MONTH(jaar_zip[[#This Row],[Datum]])=2,MONTH(jaar_zip[[#This Row],[Datum]])=11,MONTH(jaar_zip[[#This Row],[Datum]])=12),1.1,IF(OR(MONTH(jaar_zip[[#This Row],[Datum]])=3,MONTH(jaar_zip[[#This Row],[Datum]])=10),1,0.8))*jaar_zip[[#This Row],[graaddagen]],"")</f>
        <v>4.2400000000000011</v>
      </c>
      <c r="O6300" s="101">
        <f>IF(ISNUMBER(jaar_zip[[#This Row],[etmaaltemperatuur]]),IF(jaar_zip[[#This Row],[etmaaltemperatuur]]&gt;stookgrens,jaar_zip[[#This Row],[etmaaltemperatuur]]-stookgrens,0),"")</f>
        <v>0</v>
      </c>
    </row>
    <row r="6301" spans="1:15" x14ac:dyDescent="0.25">
      <c r="A6301">
        <v>323</v>
      </c>
      <c r="B6301">
        <v>20240928</v>
      </c>
      <c r="C6301">
        <v>4.9000000000000004</v>
      </c>
      <c r="D6301">
        <v>11.1</v>
      </c>
      <c r="E6301">
        <v>1155</v>
      </c>
      <c r="F6301">
        <v>3.1</v>
      </c>
      <c r="G6301">
        <v>1021.9</v>
      </c>
      <c r="H6301">
        <v>74</v>
      </c>
      <c r="I6301" s="101" t="s">
        <v>34</v>
      </c>
      <c r="J6301" s="1">
        <f>DATEVALUE(RIGHT(jaar_zip[[#This Row],[YYYYMMDD]],2)&amp;"-"&amp;MID(jaar_zip[[#This Row],[YYYYMMDD]],5,2)&amp;"-"&amp;LEFT(jaar_zip[[#This Row],[YYYYMMDD]],4))</f>
        <v>45563</v>
      </c>
      <c r="K6301" s="101" t="str">
        <f>IF(AND(VALUE(MONTH(jaar_zip[[#This Row],[Datum]]))=1,VALUE(WEEKNUM(jaar_zip[[#This Row],[Datum]],21))&gt;51),RIGHT(YEAR(jaar_zip[[#This Row],[Datum]])-1,2),RIGHT(YEAR(jaar_zip[[#This Row],[Datum]]),2))&amp;"-"&amp; TEXT(WEEKNUM(jaar_zip[[#This Row],[Datum]],21),"00")</f>
        <v>24-39</v>
      </c>
      <c r="L6301" s="101">
        <f>MONTH(jaar_zip[[#This Row],[Datum]])</f>
        <v>9</v>
      </c>
      <c r="M6301" s="101">
        <f>IF(ISNUMBER(jaar_zip[[#This Row],[etmaaltemperatuur]]),IF(jaar_zip[[#This Row],[etmaaltemperatuur]]&lt;stookgrens,stookgrens-jaar_zip[[#This Row],[etmaaltemperatuur]],0),"")</f>
        <v>6.9</v>
      </c>
      <c r="N6301" s="101">
        <f>IF(ISNUMBER(jaar_zip[[#This Row],[graaddagen]]),IF(OR(MONTH(jaar_zip[[#This Row],[Datum]])=1,MONTH(jaar_zip[[#This Row],[Datum]])=2,MONTH(jaar_zip[[#This Row],[Datum]])=11,MONTH(jaar_zip[[#This Row],[Datum]])=12),1.1,IF(OR(MONTH(jaar_zip[[#This Row],[Datum]])=3,MONTH(jaar_zip[[#This Row],[Datum]])=10),1,0.8))*jaar_zip[[#This Row],[graaddagen]],"")</f>
        <v>5.5200000000000005</v>
      </c>
      <c r="O6301" s="101">
        <f>IF(ISNUMBER(jaar_zip[[#This Row],[etmaaltemperatuur]]),IF(jaar_zip[[#This Row],[etmaaltemperatuur]]&gt;stookgrens,jaar_zip[[#This Row],[etmaaltemperatuur]]-stookgrens,0),"")</f>
        <v>0</v>
      </c>
    </row>
    <row r="6302" spans="1:15" x14ac:dyDescent="0.25">
      <c r="A6302">
        <v>323</v>
      </c>
      <c r="B6302">
        <v>20240929</v>
      </c>
      <c r="C6302">
        <v>3.9</v>
      </c>
      <c r="D6302">
        <v>11</v>
      </c>
      <c r="E6302">
        <v>978</v>
      </c>
      <c r="F6302">
        <v>0</v>
      </c>
      <c r="G6302">
        <v>1023.5</v>
      </c>
      <c r="H6302">
        <v>72</v>
      </c>
      <c r="I6302" s="101" t="s">
        <v>34</v>
      </c>
      <c r="J6302" s="1">
        <f>DATEVALUE(RIGHT(jaar_zip[[#This Row],[YYYYMMDD]],2)&amp;"-"&amp;MID(jaar_zip[[#This Row],[YYYYMMDD]],5,2)&amp;"-"&amp;LEFT(jaar_zip[[#This Row],[YYYYMMDD]],4))</f>
        <v>45564</v>
      </c>
      <c r="K6302" s="101" t="str">
        <f>IF(AND(VALUE(MONTH(jaar_zip[[#This Row],[Datum]]))=1,VALUE(WEEKNUM(jaar_zip[[#This Row],[Datum]],21))&gt;51),RIGHT(YEAR(jaar_zip[[#This Row],[Datum]])-1,2),RIGHT(YEAR(jaar_zip[[#This Row],[Datum]]),2))&amp;"-"&amp; TEXT(WEEKNUM(jaar_zip[[#This Row],[Datum]],21),"00")</f>
        <v>24-39</v>
      </c>
      <c r="L6302" s="101">
        <f>MONTH(jaar_zip[[#This Row],[Datum]])</f>
        <v>9</v>
      </c>
      <c r="M6302" s="101">
        <f>IF(ISNUMBER(jaar_zip[[#This Row],[etmaaltemperatuur]]),IF(jaar_zip[[#This Row],[etmaaltemperatuur]]&lt;stookgrens,stookgrens-jaar_zip[[#This Row],[etmaaltemperatuur]],0),"")</f>
        <v>7</v>
      </c>
      <c r="N6302" s="101">
        <f>IF(ISNUMBER(jaar_zip[[#This Row],[graaddagen]]),IF(OR(MONTH(jaar_zip[[#This Row],[Datum]])=1,MONTH(jaar_zip[[#This Row],[Datum]])=2,MONTH(jaar_zip[[#This Row],[Datum]])=11,MONTH(jaar_zip[[#This Row],[Datum]])=12),1.1,IF(OR(MONTH(jaar_zip[[#This Row],[Datum]])=3,MONTH(jaar_zip[[#This Row],[Datum]])=10),1,0.8))*jaar_zip[[#This Row],[graaddagen]],"")</f>
        <v>5.6000000000000005</v>
      </c>
      <c r="O6302" s="101">
        <f>IF(ISNUMBER(jaar_zip[[#This Row],[etmaaltemperatuur]]),IF(jaar_zip[[#This Row],[etmaaltemperatuur]]&gt;stookgrens,jaar_zip[[#This Row],[etmaaltemperatuur]]-stookgrens,0),"")</f>
        <v>0</v>
      </c>
    </row>
    <row r="6303" spans="1:15" x14ac:dyDescent="0.25">
      <c r="A6303">
        <v>323</v>
      </c>
      <c r="B6303">
        <v>20240930</v>
      </c>
      <c r="C6303">
        <v>6.8</v>
      </c>
      <c r="D6303">
        <v>13.4</v>
      </c>
      <c r="E6303">
        <v>317</v>
      </c>
      <c r="F6303">
        <v>3.8</v>
      </c>
      <c r="G6303">
        <v>1006.7</v>
      </c>
      <c r="H6303">
        <v>85</v>
      </c>
      <c r="I6303" s="101" t="s">
        <v>34</v>
      </c>
      <c r="J6303" s="1">
        <f>DATEVALUE(RIGHT(jaar_zip[[#This Row],[YYYYMMDD]],2)&amp;"-"&amp;MID(jaar_zip[[#This Row],[YYYYMMDD]],5,2)&amp;"-"&amp;LEFT(jaar_zip[[#This Row],[YYYYMMDD]],4))</f>
        <v>45565</v>
      </c>
      <c r="K6303" s="101" t="str">
        <f>IF(AND(VALUE(MONTH(jaar_zip[[#This Row],[Datum]]))=1,VALUE(WEEKNUM(jaar_zip[[#This Row],[Datum]],21))&gt;51),RIGHT(YEAR(jaar_zip[[#This Row],[Datum]])-1,2),RIGHT(YEAR(jaar_zip[[#This Row],[Datum]]),2))&amp;"-"&amp; TEXT(WEEKNUM(jaar_zip[[#This Row],[Datum]],21),"00")</f>
        <v>24-40</v>
      </c>
      <c r="L6303" s="101">
        <f>MONTH(jaar_zip[[#This Row],[Datum]])</f>
        <v>9</v>
      </c>
      <c r="M6303" s="101">
        <f>IF(ISNUMBER(jaar_zip[[#This Row],[etmaaltemperatuur]]),IF(jaar_zip[[#This Row],[etmaaltemperatuur]]&lt;stookgrens,stookgrens-jaar_zip[[#This Row],[etmaaltemperatuur]],0),"")</f>
        <v>4.5999999999999996</v>
      </c>
      <c r="N6303" s="101">
        <f>IF(ISNUMBER(jaar_zip[[#This Row],[graaddagen]]),IF(OR(MONTH(jaar_zip[[#This Row],[Datum]])=1,MONTH(jaar_zip[[#This Row],[Datum]])=2,MONTH(jaar_zip[[#This Row],[Datum]])=11,MONTH(jaar_zip[[#This Row],[Datum]])=12),1.1,IF(OR(MONTH(jaar_zip[[#This Row],[Datum]])=3,MONTH(jaar_zip[[#This Row],[Datum]])=10),1,0.8))*jaar_zip[[#This Row],[graaddagen]],"")</f>
        <v>3.6799999999999997</v>
      </c>
      <c r="O6303" s="101">
        <f>IF(ISNUMBER(jaar_zip[[#This Row],[etmaaltemperatuur]]),IF(jaar_zip[[#This Row],[etmaaltemperatuur]]&gt;stookgrens,jaar_zip[[#This Row],[etmaaltemperatuur]]-stookgrens,0),"")</f>
        <v>0</v>
      </c>
    </row>
    <row r="6304" spans="1:15" x14ac:dyDescent="0.25">
      <c r="A6304">
        <v>330</v>
      </c>
      <c r="B6304">
        <v>20240101</v>
      </c>
      <c r="C6304">
        <v>10.3</v>
      </c>
      <c r="D6304">
        <v>8.5</v>
      </c>
      <c r="E6304">
        <v>197</v>
      </c>
      <c r="F6304">
        <v>4.4000000000000004</v>
      </c>
      <c r="G6304">
        <v>1000.8</v>
      </c>
      <c r="H6304">
        <v>79</v>
      </c>
      <c r="I6304" s="101" t="s">
        <v>35</v>
      </c>
      <c r="J6304" s="1">
        <f>DATEVALUE(RIGHT(jaar_zip[[#This Row],[YYYYMMDD]],2)&amp;"-"&amp;MID(jaar_zip[[#This Row],[YYYYMMDD]],5,2)&amp;"-"&amp;LEFT(jaar_zip[[#This Row],[YYYYMMDD]],4))</f>
        <v>45292</v>
      </c>
      <c r="K6304" s="101" t="str">
        <f>IF(AND(VALUE(MONTH(jaar_zip[[#This Row],[Datum]]))=1,VALUE(WEEKNUM(jaar_zip[[#This Row],[Datum]],21))&gt;51),RIGHT(YEAR(jaar_zip[[#This Row],[Datum]])-1,2),RIGHT(YEAR(jaar_zip[[#This Row],[Datum]]),2))&amp;"-"&amp; TEXT(WEEKNUM(jaar_zip[[#This Row],[Datum]],21),"00")</f>
        <v>24-01</v>
      </c>
      <c r="L6304" s="101">
        <f>MONTH(jaar_zip[[#This Row],[Datum]])</f>
        <v>1</v>
      </c>
      <c r="M6304" s="101">
        <f>IF(ISNUMBER(jaar_zip[[#This Row],[etmaaltemperatuur]]),IF(jaar_zip[[#This Row],[etmaaltemperatuur]]&lt;stookgrens,stookgrens-jaar_zip[[#This Row],[etmaaltemperatuur]],0),"")</f>
        <v>9.5</v>
      </c>
      <c r="N6304" s="101">
        <f>IF(ISNUMBER(jaar_zip[[#This Row],[graaddagen]]),IF(OR(MONTH(jaar_zip[[#This Row],[Datum]])=1,MONTH(jaar_zip[[#This Row],[Datum]])=2,MONTH(jaar_zip[[#This Row],[Datum]])=11,MONTH(jaar_zip[[#This Row],[Datum]])=12),1.1,IF(OR(MONTH(jaar_zip[[#This Row],[Datum]])=3,MONTH(jaar_zip[[#This Row],[Datum]])=10),1,0.8))*jaar_zip[[#This Row],[graaddagen]],"")</f>
        <v>10.450000000000001</v>
      </c>
      <c r="O6304" s="101">
        <f>IF(ISNUMBER(jaar_zip[[#This Row],[etmaaltemperatuur]]),IF(jaar_zip[[#This Row],[etmaaltemperatuur]]&gt;stookgrens,jaar_zip[[#This Row],[etmaaltemperatuur]]-stookgrens,0),"")</f>
        <v>0</v>
      </c>
    </row>
    <row r="6305" spans="1:15" x14ac:dyDescent="0.25">
      <c r="A6305">
        <v>330</v>
      </c>
      <c r="B6305">
        <v>20240102</v>
      </c>
      <c r="C6305">
        <v>12.8</v>
      </c>
      <c r="D6305">
        <v>10.8</v>
      </c>
      <c r="E6305">
        <v>57</v>
      </c>
      <c r="F6305">
        <v>20.3</v>
      </c>
      <c r="G6305">
        <v>986.8</v>
      </c>
      <c r="H6305">
        <v>89</v>
      </c>
      <c r="I6305" s="101" t="s">
        <v>35</v>
      </c>
      <c r="J6305" s="1">
        <f>DATEVALUE(RIGHT(jaar_zip[[#This Row],[YYYYMMDD]],2)&amp;"-"&amp;MID(jaar_zip[[#This Row],[YYYYMMDD]],5,2)&amp;"-"&amp;LEFT(jaar_zip[[#This Row],[YYYYMMDD]],4))</f>
        <v>45293</v>
      </c>
      <c r="K6305" s="101" t="str">
        <f>IF(AND(VALUE(MONTH(jaar_zip[[#This Row],[Datum]]))=1,VALUE(WEEKNUM(jaar_zip[[#This Row],[Datum]],21))&gt;51),RIGHT(YEAR(jaar_zip[[#This Row],[Datum]])-1,2),RIGHT(YEAR(jaar_zip[[#This Row],[Datum]]),2))&amp;"-"&amp; TEXT(WEEKNUM(jaar_zip[[#This Row],[Datum]],21),"00")</f>
        <v>24-01</v>
      </c>
      <c r="L6305" s="101">
        <f>MONTH(jaar_zip[[#This Row],[Datum]])</f>
        <v>1</v>
      </c>
      <c r="M6305" s="101">
        <f>IF(ISNUMBER(jaar_zip[[#This Row],[etmaaltemperatuur]]),IF(jaar_zip[[#This Row],[etmaaltemperatuur]]&lt;stookgrens,stookgrens-jaar_zip[[#This Row],[etmaaltemperatuur]],0),"")</f>
        <v>7.1999999999999993</v>
      </c>
      <c r="N6305" s="101">
        <f>IF(ISNUMBER(jaar_zip[[#This Row],[graaddagen]]),IF(OR(MONTH(jaar_zip[[#This Row],[Datum]])=1,MONTH(jaar_zip[[#This Row],[Datum]])=2,MONTH(jaar_zip[[#This Row],[Datum]])=11,MONTH(jaar_zip[[#This Row],[Datum]])=12),1.1,IF(OR(MONTH(jaar_zip[[#This Row],[Datum]])=3,MONTH(jaar_zip[[#This Row],[Datum]])=10),1,0.8))*jaar_zip[[#This Row],[graaddagen]],"")</f>
        <v>7.92</v>
      </c>
      <c r="O6305" s="101">
        <f>IF(ISNUMBER(jaar_zip[[#This Row],[etmaaltemperatuur]]),IF(jaar_zip[[#This Row],[etmaaltemperatuur]]&gt;stookgrens,jaar_zip[[#This Row],[etmaaltemperatuur]]-stookgrens,0),"")</f>
        <v>0</v>
      </c>
    </row>
    <row r="6306" spans="1:15" x14ac:dyDescent="0.25">
      <c r="A6306">
        <v>330</v>
      </c>
      <c r="B6306">
        <v>20240103</v>
      </c>
      <c r="C6306">
        <v>10.3</v>
      </c>
      <c r="D6306">
        <v>9.8000000000000007</v>
      </c>
      <c r="E6306">
        <v>162</v>
      </c>
      <c r="F6306">
        <v>7.1</v>
      </c>
      <c r="G6306">
        <v>989.7</v>
      </c>
      <c r="H6306">
        <v>86</v>
      </c>
      <c r="I6306" s="101" t="s">
        <v>35</v>
      </c>
      <c r="J6306" s="1">
        <f>DATEVALUE(RIGHT(jaar_zip[[#This Row],[YYYYMMDD]],2)&amp;"-"&amp;MID(jaar_zip[[#This Row],[YYYYMMDD]],5,2)&amp;"-"&amp;LEFT(jaar_zip[[#This Row],[YYYYMMDD]],4))</f>
        <v>45294</v>
      </c>
      <c r="K6306" s="101" t="str">
        <f>IF(AND(VALUE(MONTH(jaar_zip[[#This Row],[Datum]]))=1,VALUE(WEEKNUM(jaar_zip[[#This Row],[Datum]],21))&gt;51),RIGHT(YEAR(jaar_zip[[#This Row],[Datum]])-1,2),RIGHT(YEAR(jaar_zip[[#This Row],[Datum]]),2))&amp;"-"&amp; TEXT(WEEKNUM(jaar_zip[[#This Row],[Datum]],21),"00")</f>
        <v>24-01</v>
      </c>
      <c r="L6306" s="101">
        <f>MONTH(jaar_zip[[#This Row],[Datum]])</f>
        <v>1</v>
      </c>
      <c r="M6306" s="101">
        <f>IF(ISNUMBER(jaar_zip[[#This Row],[etmaaltemperatuur]]),IF(jaar_zip[[#This Row],[etmaaltemperatuur]]&lt;stookgrens,stookgrens-jaar_zip[[#This Row],[etmaaltemperatuur]],0),"")</f>
        <v>8.1999999999999993</v>
      </c>
      <c r="N6306" s="101">
        <f>IF(ISNUMBER(jaar_zip[[#This Row],[graaddagen]]),IF(OR(MONTH(jaar_zip[[#This Row],[Datum]])=1,MONTH(jaar_zip[[#This Row],[Datum]])=2,MONTH(jaar_zip[[#This Row],[Datum]])=11,MONTH(jaar_zip[[#This Row],[Datum]])=12),1.1,IF(OR(MONTH(jaar_zip[[#This Row],[Datum]])=3,MONTH(jaar_zip[[#This Row],[Datum]])=10),1,0.8))*jaar_zip[[#This Row],[graaddagen]],"")</f>
        <v>9.02</v>
      </c>
      <c r="O6306" s="101">
        <f>IF(ISNUMBER(jaar_zip[[#This Row],[etmaaltemperatuur]]),IF(jaar_zip[[#This Row],[etmaaltemperatuur]]&gt;stookgrens,jaar_zip[[#This Row],[etmaaltemperatuur]]-stookgrens,0),"")</f>
        <v>0</v>
      </c>
    </row>
    <row r="6307" spans="1:15" x14ac:dyDescent="0.25">
      <c r="A6307">
        <v>330</v>
      </c>
      <c r="B6307">
        <v>20240104</v>
      </c>
      <c r="C6307">
        <v>7.3</v>
      </c>
      <c r="D6307">
        <v>8.6</v>
      </c>
      <c r="E6307">
        <v>180</v>
      </c>
      <c r="F6307">
        <v>7.9</v>
      </c>
      <c r="G6307">
        <v>1000.7</v>
      </c>
      <c r="H6307">
        <v>89</v>
      </c>
      <c r="I6307" s="101" t="s">
        <v>35</v>
      </c>
      <c r="J6307" s="1">
        <f>DATEVALUE(RIGHT(jaar_zip[[#This Row],[YYYYMMDD]],2)&amp;"-"&amp;MID(jaar_zip[[#This Row],[YYYYMMDD]],5,2)&amp;"-"&amp;LEFT(jaar_zip[[#This Row],[YYYYMMDD]],4))</f>
        <v>45295</v>
      </c>
      <c r="K6307" s="101" t="str">
        <f>IF(AND(VALUE(MONTH(jaar_zip[[#This Row],[Datum]]))=1,VALUE(WEEKNUM(jaar_zip[[#This Row],[Datum]],21))&gt;51),RIGHT(YEAR(jaar_zip[[#This Row],[Datum]])-1,2),RIGHT(YEAR(jaar_zip[[#This Row],[Datum]]),2))&amp;"-"&amp; TEXT(WEEKNUM(jaar_zip[[#This Row],[Datum]],21),"00")</f>
        <v>24-01</v>
      </c>
      <c r="L6307" s="101">
        <f>MONTH(jaar_zip[[#This Row],[Datum]])</f>
        <v>1</v>
      </c>
      <c r="M6307" s="101">
        <f>IF(ISNUMBER(jaar_zip[[#This Row],[etmaaltemperatuur]]),IF(jaar_zip[[#This Row],[etmaaltemperatuur]]&lt;stookgrens,stookgrens-jaar_zip[[#This Row],[etmaaltemperatuur]],0),"")</f>
        <v>9.4</v>
      </c>
      <c r="N6307" s="101">
        <f>IF(ISNUMBER(jaar_zip[[#This Row],[graaddagen]]),IF(OR(MONTH(jaar_zip[[#This Row],[Datum]])=1,MONTH(jaar_zip[[#This Row],[Datum]])=2,MONTH(jaar_zip[[#This Row],[Datum]])=11,MONTH(jaar_zip[[#This Row],[Datum]])=12),1.1,IF(OR(MONTH(jaar_zip[[#This Row],[Datum]])=3,MONTH(jaar_zip[[#This Row],[Datum]])=10),1,0.8))*jaar_zip[[#This Row],[graaddagen]],"")</f>
        <v>10.340000000000002</v>
      </c>
      <c r="O6307" s="101">
        <f>IF(ISNUMBER(jaar_zip[[#This Row],[etmaaltemperatuur]]),IF(jaar_zip[[#This Row],[etmaaltemperatuur]]&gt;stookgrens,jaar_zip[[#This Row],[etmaaltemperatuur]]-stookgrens,0),"")</f>
        <v>0</v>
      </c>
    </row>
    <row r="6308" spans="1:15" x14ac:dyDescent="0.25">
      <c r="A6308">
        <v>330</v>
      </c>
      <c r="B6308">
        <v>20240105</v>
      </c>
      <c r="C6308">
        <v>8.1</v>
      </c>
      <c r="D6308">
        <v>8</v>
      </c>
      <c r="E6308">
        <v>94</v>
      </c>
      <c r="F6308">
        <v>3.1</v>
      </c>
      <c r="G6308">
        <v>996.5</v>
      </c>
      <c r="H6308">
        <v>87</v>
      </c>
      <c r="I6308" s="101" t="s">
        <v>35</v>
      </c>
      <c r="J6308" s="1">
        <f>DATEVALUE(RIGHT(jaar_zip[[#This Row],[YYYYMMDD]],2)&amp;"-"&amp;MID(jaar_zip[[#This Row],[YYYYMMDD]],5,2)&amp;"-"&amp;LEFT(jaar_zip[[#This Row],[YYYYMMDD]],4))</f>
        <v>45296</v>
      </c>
      <c r="K6308" s="101" t="str">
        <f>IF(AND(VALUE(MONTH(jaar_zip[[#This Row],[Datum]]))=1,VALUE(WEEKNUM(jaar_zip[[#This Row],[Datum]],21))&gt;51),RIGHT(YEAR(jaar_zip[[#This Row],[Datum]])-1,2),RIGHT(YEAR(jaar_zip[[#This Row],[Datum]]),2))&amp;"-"&amp; TEXT(WEEKNUM(jaar_zip[[#This Row],[Datum]],21),"00")</f>
        <v>24-01</v>
      </c>
      <c r="L6308" s="101">
        <f>MONTH(jaar_zip[[#This Row],[Datum]])</f>
        <v>1</v>
      </c>
      <c r="M6308" s="101">
        <f>IF(ISNUMBER(jaar_zip[[#This Row],[etmaaltemperatuur]]),IF(jaar_zip[[#This Row],[etmaaltemperatuur]]&lt;stookgrens,stookgrens-jaar_zip[[#This Row],[etmaaltemperatuur]],0),"")</f>
        <v>10</v>
      </c>
      <c r="N6308" s="101">
        <f>IF(ISNUMBER(jaar_zip[[#This Row],[graaddagen]]),IF(OR(MONTH(jaar_zip[[#This Row],[Datum]])=1,MONTH(jaar_zip[[#This Row],[Datum]])=2,MONTH(jaar_zip[[#This Row],[Datum]])=11,MONTH(jaar_zip[[#This Row],[Datum]])=12),1.1,IF(OR(MONTH(jaar_zip[[#This Row],[Datum]])=3,MONTH(jaar_zip[[#This Row],[Datum]])=10),1,0.8))*jaar_zip[[#This Row],[graaddagen]],"")</f>
        <v>11</v>
      </c>
      <c r="O6308" s="101">
        <f>IF(ISNUMBER(jaar_zip[[#This Row],[etmaaltemperatuur]]),IF(jaar_zip[[#This Row],[etmaaltemperatuur]]&gt;stookgrens,jaar_zip[[#This Row],[etmaaltemperatuur]]-stookgrens,0),"")</f>
        <v>0</v>
      </c>
    </row>
    <row r="6309" spans="1:15" x14ac:dyDescent="0.25">
      <c r="A6309">
        <v>330</v>
      </c>
      <c r="B6309">
        <v>20240106</v>
      </c>
      <c r="C6309">
        <v>9.8000000000000007</v>
      </c>
      <c r="D6309">
        <v>4.7</v>
      </c>
      <c r="E6309">
        <v>87</v>
      </c>
      <c r="F6309">
        <v>-0.1</v>
      </c>
      <c r="G6309">
        <v>1012.6</v>
      </c>
      <c r="H6309">
        <v>81</v>
      </c>
      <c r="I6309" s="101" t="s">
        <v>35</v>
      </c>
      <c r="J6309" s="1">
        <f>DATEVALUE(RIGHT(jaar_zip[[#This Row],[YYYYMMDD]],2)&amp;"-"&amp;MID(jaar_zip[[#This Row],[YYYYMMDD]],5,2)&amp;"-"&amp;LEFT(jaar_zip[[#This Row],[YYYYMMDD]],4))</f>
        <v>45297</v>
      </c>
      <c r="K6309" s="101" t="str">
        <f>IF(AND(VALUE(MONTH(jaar_zip[[#This Row],[Datum]]))=1,VALUE(WEEKNUM(jaar_zip[[#This Row],[Datum]],21))&gt;51),RIGHT(YEAR(jaar_zip[[#This Row],[Datum]])-1,2),RIGHT(YEAR(jaar_zip[[#This Row],[Datum]]),2))&amp;"-"&amp; TEXT(WEEKNUM(jaar_zip[[#This Row],[Datum]],21),"00")</f>
        <v>24-01</v>
      </c>
      <c r="L6309" s="101">
        <f>MONTH(jaar_zip[[#This Row],[Datum]])</f>
        <v>1</v>
      </c>
      <c r="M6309" s="101">
        <f>IF(ISNUMBER(jaar_zip[[#This Row],[etmaaltemperatuur]]),IF(jaar_zip[[#This Row],[etmaaltemperatuur]]&lt;stookgrens,stookgrens-jaar_zip[[#This Row],[etmaaltemperatuur]],0),"")</f>
        <v>13.3</v>
      </c>
      <c r="N6309" s="101">
        <f>IF(ISNUMBER(jaar_zip[[#This Row],[graaddagen]]),IF(OR(MONTH(jaar_zip[[#This Row],[Datum]])=1,MONTH(jaar_zip[[#This Row],[Datum]])=2,MONTH(jaar_zip[[#This Row],[Datum]])=11,MONTH(jaar_zip[[#This Row],[Datum]])=12),1.1,IF(OR(MONTH(jaar_zip[[#This Row],[Datum]])=3,MONTH(jaar_zip[[#This Row],[Datum]])=10),1,0.8))*jaar_zip[[#This Row],[graaddagen]],"")</f>
        <v>14.630000000000003</v>
      </c>
      <c r="O6309" s="101">
        <f>IF(ISNUMBER(jaar_zip[[#This Row],[etmaaltemperatuur]]),IF(jaar_zip[[#This Row],[etmaaltemperatuur]]&gt;stookgrens,jaar_zip[[#This Row],[etmaaltemperatuur]]-stookgrens,0),"")</f>
        <v>0</v>
      </c>
    </row>
    <row r="6310" spans="1:15" x14ac:dyDescent="0.25">
      <c r="A6310">
        <v>330</v>
      </c>
      <c r="B6310">
        <v>20240107</v>
      </c>
      <c r="C6310">
        <v>8.8000000000000007</v>
      </c>
      <c r="D6310">
        <v>0.4</v>
      </c>
      <c r="E6310">
        <v>282</v>
      </c>
      <c r="F6310">
        <v>0</v>
      </c>
      <c r="G6310">
        <v>1025.7</v>
      </c>
      <c r="H6310">
        <v>77</v>
      </c>
      <c r="I6310" s="101" t="s">
        <v>35</v>
      </c>
      <c r="J6310" s="1">
        <f>DATEVALUE(RIGHT(jaar_zip[[#This Row],[YYYYMMDD]],2)&amp;"-"&amp;MID(jaar_zip[[#This Row],[YYYYMMDD]],5,2)&amp;"-"&amp;LEFT(jaar_zip[[#This Row],[YYYYMMDD]],4))</f>
        <v>45298</v>
      </c>
      <c r="K6310" s="101" t="str">
        <f>IF(AND(VALUE(MONTH(jaar_zip[[#This Row],[Datum]]))=1,VALUE(WEEKNUM(jaar_zip[[#This Row],[Datum]],21))&gt;51),RIGHT(YEAR(jaar_zip[[#This Row],[Datum]])-1,2),RIGHT(YEAR(jaar_zip[[#This Row],[Datum]]),2))&amp;"-"&amp; TEXT(WEEKNUM(jaar_zip[[#This Row],[Datum]],21),"00")</f>
        <v>24-01</v>
      </c>
      <c r="L6310" s="101">
        <f>MONTH(jaar_zip[[#This Row],[Datum]])</f>
        <v>1</v>
      </c>
      <c r="M6310" s="101">
        <f>IF(ISNUMBER(jaar_zip[[#This Row],[etmaaltemperatuur]]),IF(jaar_zip[[#This Row],[etmaaltemperatuur]]&lt;stookgrens,stookgrens-jaar_zip[[#This Row],[etmaaltemperatuur]],0),"")</f>
        <v>17.600000000000001</v>
      </c>
      <c r="N6310" s="101">
        <f>IF(ISNUMBER(jaar_zip[[#This Row],[graaddagen]]),IF(OR(MONTH(jaar_zip[[#This Row],[Datum]])=1,MONTH(jaar_zip[[#This Row],[Datum]])=2,MONTH(jaar_zip[[#This Row],[Datum]])=11,MONTH(jaar_zip[[#This Row],[Datum]])=12),1.1,IF(OR(MONTH(jaar_zip[[#This Row],[Datum]])=3,MONTH(jaar_zip[[#This Row],[Datum]])=10),1,0.8))*jaar_zip[[#This Row],[graaddagen]],"")</f>
        <v>19.360000000000003</v>
      </c>
      <c r="O6310" s="101">
        <f>IF(ISNUMBER(jaar_zip[[#This Row],[etmaaltemperatuur]]),IF(jaar_zip[[#This Row],[etmaaltemperatuur]]&gt;stookgrens,jaar_zip[[#This Row],[etmaaltemperatuur]]-stookgrens,0),"")</f>
        <v>0</v>
      </c>
    </row>
    <row r="6311" spans="1:15" x14ac:dyDescent="0.25">
      <c r="A6311">
        <v>330</v>
      </c>
      <c r="B6311">
        <v>20240108</v>
      </c>
      <c r="C6311">
        <v>9.1999999999999993</v>
      </c>
      <c r="D6311">
        <v>-1.3</v>
      </c>
      <c r="E6311">
        <v>187</v>
      </c>
      <c r="F6311">
        <v>0</v>
      </c>
      <c r="G6311">
        <v>1032.5</v>
      </c>
      <c r="H6311">
        <v>68</v>
      </c>
      <c r="I6311" s="101" t="s">
        <v>35</v>
      </c>
      <c r="J6311" s="1">
        <f>DATEVALUE(RIGHT(jaar_zip[[#This Row],[YYYYMMDD]],2)&amp;"-"&amp;MID(jaar_zip[[#This Row],[YYYYMMDD]],5,2)&amp;"-"&amp;LEFT(jaar_zip[[#This Row],[YYYYMMDD]],4))</f>
        <v>45299</v>
      </c>
      <c r="K6311" s="101" t="str">
        <f>IF(AND(VALUE(MONTH(jaar_zip[[#This Row],[Datum]]))=1,VALUE(WEEKNUM(jaar_zip[[#This Row],[Datum]],21))&gt;51),RIGHT(YEAR(jaar_zip[[#This Row],[Datum]])-1,2),RIGHT(YEAR(jaar_zip[[#This Row],[Datum]]),2))&amp;"-"&amp; TEXT(WEEKNUM(jaar_zip[[#This Row],[Datum]],21),"00")</f>
        <v>24-02</v>
      </c>
      <c r="L6311" s="101">
        <f>MONTH(jaar_zip[[#This Row],[Datum]])</f>
        <v>1</v>
      </c>
      <c r="M6311" s="101">
        <f>IF(ISNUMBER(jaar_zip[[#This Row],[etmaaltemperatuur]]),IF(jaar_zip[[#This Row],[etmaaltemperatuur]]&lt;stookgrens,stookgrens-jaar_zip[[#This Row],[etmaaltemperatuur]],0),"")</f>
        <v>19.3</v>
      </c>
      <c r="N6311" s="101">
        <f>IF(ISNUMBER(jaar_zip[[#This Row],[graaddagen]]),IF(OR(MONTH(jaar_zip[[#This Row],[Datum]])=1,MONTH(jaar_zip[[#This Row],[Datum]])=2,MONTH(jaar_zip[[#This Row],[Datum]])=11,MONTH(jaar_zip[[#This Row],[Datum]])=12),1.1,IF(OR(MONTH(jaar_zip[[#This Row],[Datum]])=3,MONTH(jaar_zip[[#This Row],[Datum]])=10),1,0.8))*jaar_zip[[#This Row],[graaddagen]],"")</f>
        <v>21.230000000000004</v>
      </c>
      <c r="O6311" s="101">
        <f>IF(ISNUMBER(jaar_zip[[#This Row],[etmaaltemperatuur]]),IF(jaar_zip[[#This Row],[etmaaltemperatuur]]&gt;stookgrens,jaar_zip[[#This Row],[etmaaltemperatuur]]-stookgrens,0),"")</f>
        <v>0</v>
      </c>
    </row>
    <row r="6312" spans="1:15" x14ac:dyDescent="0.25">
      <c r="A6312">
        <v>330</v>
      </c>
      <c r="B6312">
        <v>20240109</v>
      </c>
      <c r="C6312">
        <v>8.5</v>
      </c>
      <c r="D6312">
        <v>-2.4</v>
      </c>
      <c r="E6312">
        <v>458</v>
      </c>
      <c r="F6312">
        <v>0</v>
      </c>
      <c r="G6312">
        <v>1032.8</v>
      </c>
      <c r="H6312">
        <v>56</v>
      </c>
      <c r="I6312" s="101" t="s">
        <v>35</v>
      </c>
      <c r="J6312" s="1">
        <f>DATEVALUE(RIGHT(jaar_zip[[#This Row],[YYYYMMDD]],2)&amp;"-"&amp;MID(jaar_zip[[#This Row],[YYYYMMDD]],5,2)&amp;"-"&amp;LEFT(jaar_zip[[#This Row],[YYYYMMDD]],4))</f>
        <v>45300</v>
      </c>
      <c r="K6312" s="101" t="str">
        <f>IF(AND(VALUE(MONTH(jaar_zip[[#This Row],[Datum]]))=1,VALUE(WEEKNUM(jaar_zip[[#This Row],[Datum]],21))&gt;51),RIGHT(YEAR(jaar_zip[[#This Row],[Datum]])-1,2),RIGHT(YEAR(jaar_zip[[#This Row],[Datum]]),2))&amp;"-"&amp; TEXT(WEEKNUM(jaar_zip[[#This Row],[Datum]],21),"00")</f>
        <v>24-02</v>
      </c>
      <c r="L6312" s="101">
        <f>MONTH(jaar_zip[[#This Row],[Datum]])</f>
        <v>1</v>
      </c>
      <c r="M6312" s="101">
        <f>IF(ISNUMBER(jaar_zip[[#This Row],[etmaaltemperatuur]]),IF(jaar_zip[[#This Row],[etmaaltemperatuur]]&lt;stookgrens,stookgrens-jaar_zip[[#This Row],[etmaaltemperatuur]],0),"")</f>
        <v>20.399999999999999</v>
      </c>
      <c r="N6312" s="101">
        <f>IF(ISNUMBER(jaar_zip[[#This Row],[graaddagen]]),IF(OR(MONTH(jaar_zip[[#This Row],[Datum]])=1,MONTH(jaar_zip[[#This Row],[Datum]])=2,MONTH(jaar_zip[[#This Row],[Datum]])=11,MONTH(jaar_zip[[#This Row],[Datum]])=12),1.1,IF(OR(MONTH(jaar_zip[[#This Row],[Datum]])=3,MONTH(jaar_zip[[#This Row],[Datum]])=10),1,0.8))*jaar_zip[[#This Row],[graaddagen]],"")</f>
        <v>22.44</v>
      </c>
      <c r="O6312" s="101">
        <f>IF(ISNUMBER(jaar_zip[[#This Row],[etmaaltemperatuur]]),IF(jaar_zip[[#This Row],[etmaaltemperatuur]]&gt;stookgrens,jaar_zip[[#This Row],[etmaaltemperatuur]]-stookgrens,0),"")</f>
        <v>0</v>
      </c>
    </row>
    <row r="6313" spans="1:15" x14ac:dyDescent="0.25">
      <c r="A6313">
        <v>330</v>
      </c>
      <c r="B6313">
        <v>20240110</v>
      </c>
      <c r="C6313">
        <v>5.8</v>
      </c>
      <c r="D6313">
        <v>-2.2999999999999998</v>
      </c>
      <c r="E6313">
        <v>440</v>
      </c>
      <c r="F6313">
        <v>0</v>
      </c>
      <c r="G6313">
        <v>1030.5999999999999</v>
      </c>
      <c r="H6313">
        <v>58</v>
      </c>
      <c r="I6313" s="101" t="s">
        <v>35</v>
      </c>
      <c r="J6313" s="1">
        <f>DATEVALUE(RIGHT(jaar_zip[[#This Row],[YYYYMMDD]],2)&amp;"-"&amp;MID(jaar_zip[[#This Row],[YYYYMMDD]],5,2)&amp;"-"&amp;LEFT(jaar_zip[[#This Row],[YYYYMMDD]],4))</f>
        <v>45301</v>
      </c>
      <c r="K6313" s="101" t="str">
        <f>IF(AND(VALUE(MONTH(jaar_zip[[#This Row],[Datum]]))=1,VALUE(WEEKNUM(jaar_zip[[#This Row],[Datum]],21))&gt;51),RIGHT(YEAR(jaar_zip[[#This Row],[Datum]])-1,2),RIGHT(YEAR(jaar_zip[[#This Row],[Datum]]),2))&amp;"-"&amp; TEXT(WEEKNUM(jaar_zip[[#This Row],[Datum]],21),"00")</f>
        <v>24-02</v>
      </c>
      <c r="L6313" s="101">
        <f>MONTH(jaar_zip[[#This Row],[Datum]])</f>
        <v>1</v>
      </c>
      <c r="M6313" s="101">
        <f>IF(ISNUMBER(jaar_zip[[#This Row],[etmaaltemperatuur]]),IF(jaar_zip[[#This Row],[etmaaltemperatuur]]&lt;stookgrens,stookgrens-jaar_zip[[#This Row],[etmaaltemperatuur]],0),"")</f>
        <v>20.3</v>
      </c>
      <c r="N6313" s="101">
        <f>IF(ISNUMBER(jaar_zip[[#This Row],[graaddagen]]),IF(OR(MONTH(jaar_zip[[#This Row],[Datum]])=1,MONTH(jaar_zip[[#This Row],[Datum]])=2,MONTH(jaar_zip[[#This Row],[Datum]])=11,MONTH(jaar_zip[[#This Row],[Datum]])=12),1.1,IF(OR(MONTH(jaar_zip[[#This Row],[Datum]])=3,MONTH(jaar_zip[[#This Row],[Datum]])=10),1,0.8))*jaar_zip[[#This Row],[graaddagen]],"")</f>
        <v>22.330000000000002</v>
      </c>
      <c r="O6313" s="101">
        <f>IF(ISNUMBER(jaar_zip[[#This Row],[etmaaltemperatuur]]),IF(jaar_zip[[#This Row],[etmaaltemperatuur]]&gt;stookgrens,jaar_zip[[#This Row],[etmaaltemperatuur]]-stookgrens,0),"")</f>
        <v>0</v>
      </c>
    </row>
    <row r="6314" spans="1:15" x14ac:dyDescent="0.25">
      <c r="A6314">
        <v>330</v>
      </c>
      <c r="B6314">
        <v>20240111</v>
      </c>
      <c r="C6314">
        <v>5.0999999999999996</v>
      </c>
      <c r="D6314">
        <v>0.9</v>
      </c>
      <c r="E6314">
        <v>210</v>
      </c>
      <c r="F6314">
        <v>0</v>
      </c>
      <c r="G6314">
        <v>1034.7</v>
      </c>
      <c r="H6314">
        <v>80</v>
      </c>
      <c r="I6314" s="101" t="s">
        <v>35</v>
      </c>
      <c r="J6314" s="1">
        <f>DATEVALUE(RIGHT(jaar_zip[[#This Row],[YYYYMMDD]],2)&amp;"-"&amp;MID(jaar_zip[[#This Row],[YYYYMMDD]],5,2)&amp;"-"&amp;LEFT(jaar_zip[[#This Row],[YYYYMMDD]],4))</f>
        <v>45302</v>
      </c>
      <c r="K6314" s="101" t="str">
        <f>IF(AND(VALUE(MONTH(jaar_zip[[#This Row],[Datum]]))=1,VALUE(WEEKNUM(jaar_zip[[#This Row],[Datum]],21))&gt;51),RIGHT(YEAR(jaar_zip[[#This Row],[Datum]])-1,2),RIGHT(YEAR(jaar_zip[[#This Row],[Datum]]),2))&amp;"-"&amp; TEXT(WEEKNUM(jaar_zip[[#This Row],[Datum]],21),"00")</f>
        <v>24-02</v>
      </c>
      <c r="L6314" s="101">
        <f>MONTH(jaar_zip[[#This Row],[Datum]])</f>
        <v>1</v>
      </c>
      <c r="M6314" s="101">
        <f>IF(ISNUMBER(jaar_zip[[#This Row],[etmaaltemperatuur]]),IF(jaar_zip[[#This Row],[etmaaltemperatuur]]&lt;stookgrens,stookgrens-jaar_zip[[#This Row],[etmaaltemperatuur]],0),"")</f>
        <v>17.100000000000001</v>
      </c>
      <c r="N6314" s="101">
        <f>IF(ISNUMBER(jaar_zip[[#This Row],[graaddagen]]),IF(OR(MONTH(jaar_zip[[#This Row],[Datum]])=1,MONTH(jaar_zip[[#This Row],[Datum]])=2,MONTH(jaar_zip[[#This Row],[Datum]])=11,MONTH(jaar_zip[[#This Row],[Datum]])=12),1.1,IF(OR(MONTH(jaar_zip[[#This Row],[Datum]])=3,MONTH(jaar_zip[[#This Row],[Datum]])=10),1,0.8))*jaar_zip[[#This Row],[graaddagen]],"")</f>
        <v>18.810000000000002</v>
      </c>
      <c r="O6314" s="101">
        <f>IF(ISNUMBER(jaar_zip[[#This Row],[etmaaltemperatuur]]),IF(jaar_zip[[#This Row],[etmaaltemperatuur]]&gt;stookgrens,jaar_zip[[#This Row],[etmaaltemperatuur]]-stookgrens,0),"")</f>
        <v>0</v>
      </c>
    </row>
    <row r="6315" spans="1:15" x14ac:dyDescent="0.25">
      <c r="A6315">
        <v>330</v>
      </c>
      <c r="B6315">
        <v>20240112</v>
      </c>
      <c r="C6315">
        <v>4.5</v>
      </c>
      <c r="D6315">
        <v>5.0999999999999996</v>
      </c>
      <c r="E6315">
        <v>154</v>
      </c>
      <c r="F6315">
        <v>0.1</v>
      </c>
      <c r="G6315">
        <v>1033</v>
      </c>
      <c r="H6315">
        <v>85</v>
      </c>
      <c r="I6315" s="101" t="s">
        <v>35</v>
      </c>
      <c r="J6315" s="1">
        <f>DATEVALUE(RIGHT(jaar_zip[[#This Row],[YYYYMMDD]],2)&amp;"-"&amp;MID(jaar_zip[[#This Row],[YYYYMMDD]],5,2)&amp;"-"&amp;LEFT(jaar_zip[[#This Row],[YYYYMMDD]],4))</f>
        <v>45303</v>
      </c>
      <c r="K6315" s="101" t="str">
        <f>IF(AND(VALUE(MONTH(jaar_zip[[#This Row],[Datum]]))=1,VALUE(WEEKNUM(jaar_zip[[#This Row],[Datum]],21))&gt;51),RIGHT(YEAR(jaar_zip[[#This Row],[Datum]])-1,2),RIGHT(YEAR(jaar_zip[[#This Row],[Datum]]),2))&amp;"-"&amp; TEXT(WEEKNUM(jaar_zip[[#This Row],[Datum]],21),"00")</f>
        <v>24-02</v>
      </c>
      <c r="L6315" s="101">
        <f>MONTH(jaar_zip[[#This Row],[Datum]])</f>
        <v>1</v>
      </c>
      <c r="M6315" s="101">
        <f>IF(ISNUMBER(jaar_zip[[#This Row],[etmaaltemperatuur]]),IF(jaar_zip[[#This Row],[etmaaltemperatuur]]&lt;stookgrens,stookgrens-jaar_zip[[#This Row],[etmaaltemperatuur]],0),"")</f>
        <v>12.9</v>
      </c>
      <c r="N6315" s="101">
        <f>IF(ISNUMBER(jaar_zip[[#This Row],[graaddagen]]),IF(OR(MONTH(jaar_zip[[#This Row],[Datum]])=1,MONTH(jaar_zip[[#This Row],[Datum]])=2,MONTH(jaar_zip[[#This Row],[Datum]])=11,MONTH(jaar_zip[[#This Row],[Datum]])=12),1.1,IF(OR(MONTH(jaar_zip[[#This Row],[Datum]])=3,MONTH(jaar_zip[[#This Row],[Datum]])=10),1,0.8))*jaar_zip[[#This Row],[graaddagen]],"")</f>
        <v>14.190000000000001</v>
      </c>
      <c r="O6315" s="101">
        <f>IF(ISNUMBER(jaar_zip[[#This Row],[etmaaltemperatuur]]),IF(jaar_zip[[#This Row],[etmaaltemperatuur]]&gt;stookgrens,jaar_zip[[#This Row],[etmaaltemperatuur]]-stookgrens,0),"")</f>
        <v>0</v>
      </c>
    </row>
    <row r="6316" spans="1:15" x14ac:dyDescent="0.25">
      <c r="A6316">
        <v>330</v>
      </c>
      <c r="B6316">
        <v>20240113</v>
      </c>
      <c r="C6316">
        <v>7</v>
      </c>
      <c r="D6316">
        <v>5</v>
      </c>
      <c r="E6316">
        <v>49</v>
      </c>
      <c r="F6316">
        <v>1.2</v>
      </c>
      <c r="G6316">
        <v>1022.4</v>
      </c>
      <c r="H6316">
        <v>88</v>
      </c>
      <c r="I6316" s="101" t="s">
        <v>35</v>
      </c>
      <c r="J6316" s="1">
        <f>DATEVALUE(RIGHT(jaar_zip[[#This Row],[YYYYMMDD]],2)&amp;"-"&amp;MID(jaar_zip[[#This Row],[YYYYMMDD]],5,2)&amp;"-"&amp;LEFT(jaar_zip[[#This Row],[YYYYMMDD]],4))</f>
        <v>45304</v>
      </c>
      <c r="K6316" s="101" t="str">
        <f>IF(AND(VALUE(MONTH(jaar_zip[[#This Row],[Datum]]))=1,VALUE(WEEKNUM(jaar_zip[[#This Row],[Datum]],21))&gt;51),RIGHT(YEAR(jaar_zip[[#This Row],[Datum]])-1,2),RIGHT(YEAR(jaar_zip[[#This Row],[Datum]]),2))&amp;"-"&amp; TEXT(WEEKNUM(jaar_zip[[#This Row],[Datum]],21),"00")</f>
        <v>24-02</v>
      </c>
      <c r="L6316" s="101">
        <f>MONTH(jaar_zip[[#This Row],[Datum]])</f>
        <v>1</v>
      </c>
      <c r="M6316" s="101">
        <f>IF(ISNUMBER(jaar_zip[[#This Row],[etmaaltemperatuur]]),IF(jaar_zip[[#This Row],[etmaaltemperatuur]]&lt;stookgrens,stookgrens-jaar_zip[[#This Row],[etmaaltemperatuur]],0),"")</f>
        <v>13</v>
      </c>
      <c r="N6316" s="101">
        <f>IF(ISNUMBER(jaar_zip[[#This Row],[graaddagen]]),IF(OR(MONTH(jaar_zip[[#This Row],[Datum]])=1,MONTH(jaar_zip[[#This Row],[Datum]])=2,MONTH(jaar_zip[[#This Row],[Datum]])=11,MONTH(jaar_zip[[#This Row],[Datum]])=12),1.1,IF(OR(MONTH(jaar_zip[[#This Row],[Datum]])=3,MONTH(jaar_zip[[#This Row],[Datum]])=10),1,0.8))*jaar_zip[[#This Row],[graaddagen]],"")</f>
        <v>14.3</v>
      </c>
      <c r="O6316" s="101">
        <f>IF(ISNUMBER(jaar_zip[[#This Row],[etmaaltemperatuur]]),IF(jaar_zip[[#This Row],[etmaaltemperatuur]]&gt;stookgrens,jaar_zip[[#This Row],[etmaaltemperatuur]]-stookgrens,0),"")</f>
        <v>0</v>
      </c>
    </row>
    <row r="6317" spans="1:15" x14ac:dyDescent="0.25">
      <c r="A6317">
        <v>330</v>
      </c>
      <c r="B6317">
        <v>20240114</v>
      </c>
      <c r="C6317">
        <v>8.6</v>
      </c>
      <c r="D6317">
        <v>5.2</v>
      </c>
      <c r="E6317">
        <v>152</v>
      </c>
      <c r="F6317">
        <v>5.2</v>
      </c>
      <c r="G6317">
        <v>1009.2</v>
      </c>
      <c r="H6317">
        <v>83</v>
      </c>
      <c r="I6317" s="101" t="s">
        <v>35</v>
      </c>
      <c r="J6317" s="1">
        <f>DATEVALUE(RIGHT(jaar_zip[[#This Row],[YYYYMMDD]],2)&amp;"-"&amp;MID(jaar_zip[[#This Row],[YYYYMMDD]],5,2)&amp;"-"&amp;LEFT(jaar_zip[[#This Row],[YYYYMMDD]],4))</f>
        <v>45305</v>
      </c>
      <c r="K6317" s="101" t="str">
        <f>IF(AND(VALUE(MONTH(jaar_zip[[#This Row],[Datum]]))=1,VALUE(WEEKNUM(jaar_zip[[#This Row],[Datum]],21))&gt;51),RIGHT(YEAR(jaar_zip[[#This Row],[Datum]])-1,2),RIGHT(YEAR(jaar_zip[[#This Row],[Datum]]),2))&amp;"-"&amp; TEXT(WEEKNUM(jaar_zip[[#This Row],[Datum]],21),"00")</f>
        <v>24-02</v>
      </c>
      <c r="L6317" s="101">
        <f>MONTH(jaar_zip[[#This Row],[Datum]])</f>
        <v>1</v>
      </c>
      <c r="M6317" s="101">
        <f>IF(ISNUMBER(jaar_zip[[#This Row],[etmaaltemperatuur]]),IF(jaar_zip[[#This Row],[etmaaltemperatuur]]&lt;stookgrens,stookgrens-jaar_zip[[#This Row],[etmaaltemperatuur]],0),"")</f>
        <v>12.8</v>
      </c>
      <c r="N6317" s="101">
        <f>IF(ISNUMBER(jaar_zip[[#This Row],[graaddagen]]),IF(OR(MONTH(jaar_zip[[#This Row],[Datum]])=1,MONTH(jaar_zip[[#This Row],[Datum]])=2,MONTH(jaar_zip[[#This Row],[Datum]])=11,MONTH(jaar_zip[[#This Row],[Datum]])=12),1.1,IF(OR(MONTH(jaar_zip[[#This Row],[Datum]])=3,MONTH(jaar_zip[[#This Row],[Datum]])=10),1,0.8))*jaar_zip[[#This Row],[graaddagen]],"")</f>
        <v>14.080000000000002</v>
      </c>
      <c r="O6317" s="101">
        <f>IF(ISNUMBER(jaar_zip[[#This Row],[etmaaltemperatuur]]),IF(jaar_zip[[#This Row],[etmaaltemperatuur]]&gt;stookgrens,jaar_zip[[#This Row],[etmaaltemperatuur]]-stookgrens,0),"")</f>
        <v>0</v>
      </c>
    </row>
    <row r="6318" spans="1:15" x14ac:dyDescent="0.25">
      <c r="A6318">
        <v>330</v>
      </c>
      <c r="B6318">
        <v>20240115</v>
      </c>
      <c r="C6318">
        <v>12.2</v>
      </c>
      <c r="D6318">
        <v>3.3</v>
      </c>
      <c r="E6318">
        <v>226</v>
      </c>
      <c r="F6318">
        <v>6.2</v>
      </c>
      <c r="G6318">
        <v>1005</v>
      </c>
      <c r="H6318">
        <v>80</v>
      </c>
      <c r="I6318" s="101" t="s">
        <v>35</v>
      </c>
      <c r="J6318" s="1">
        <f>DATEVALUE(RIGHT(jaar_zip[[#This Row],[YYYYMMDD]],2)&amp;"-"&amp;MID(jaar_zip[[#This Row],[YYYYMMDD]],5,2)&amp;"-"&amp;LEFT(jaar_zip[[#This Row],[YYYYMMDD]],4))</f>
        <v>45306</v>
      </c>
      <c r="K6318" s="101" t="str">
        <f>IF(AND(VALUE(MONTH(jaar_zip[[#This Row],[Datum]]))=1,VALUE(WEEKNUM(jaar_zip[[#This Row],[Datum]],21))&gt;51),RIGHT(YEAR(jaar_zip[[#This Row],[Datum]])-1,2),RIGHT(YEAR(jaar_zip[[#This Row],[Datum]]),2))&amp;"-"&amp; TEXT(WEEKNUM(jaar_zip[[#This Row],[Datum]],21),"00")</f>
        <v>24-03</v>
      </c>
      <c r="L6318" s="101">
        <f>MONTH(jaar_zip[[#This Row],[Datum]])</f>
        <v>1</v>
      </c>
      <c r="M6318" s="101">
        <f>IF(ISNUMBER(jaar_zip[[#This Row],[etmaaltemperatuur]]),IF(jaar_zip[[#This Row],[etmaaltemperatuur]]&lt;stookgrens,stookgrens-jaar_zip[[#This Row],[etmaaltemperatuur]],0),"")</f>
        <v>14.7</v>
      </c>
      <c r="N6318" s="101">
        <f>IF(ISNUMBER(jaar_zip[[#This Row],[graaddagen]]),IF(OR(MONTH(jaar_zip[[#This Row],[Datum]])=1,MONTH(jaar_zip[[#This Row],[Datum]])=2,MONTH(jaar_zip[[#This Row],[Datum]])=11,MONTH(jaar_zip[[#This Row],[Datum]])=12),1.1,IF(OR(MONTH(jaar_zip[[#This Row],[Datum]])=3,MONTH(jaar_zip[[#This Row],[Datum]])=10),1,0.8))*jaar_zip[[#This Row],[graaddagen]],"")</f>
        <v>16.170000000000002</v>
      </c>
      <c r="O6318" s="101">
        <f>IF(ISNUMBER(jaar_zip[[#This Row],[etmaaltemperatuur]]),IF(jaar_zip[[#This Row],[etmaaltemperatuur]]&gt;stookgrens,jaar_zip[[#This Row],[etmaaltemperatuur]]-stookgrens,0),"")</f>
        <v>0</v>
      </c>
    </row>
    <row r="6319" spans="1:15" x14ac:dyDescent="0.25">
      <c r="A6319">
        <v>330</v>
      </c>
      <c r="B6319">
        <v>20240116</v>
      </c>
      <c r="C6319">
        <v>7.5</v>
      </c>
      <c r="D6319">
        <v>2.6</v>
      </c>
      <c r="E6319">
        <v>400</v>
      </c>
      <c r="F6319">
        <v>0.2</v>
      </c>
      <c r="G6319">
        <v>1006.6</v>
      </c>
      <c r="H6319">
        <v>68</v>
      </c>
      <c r="I6319" s="101" t="s">
        <v>35</v>
      </c>
      <c r="J6319" s="1">
        <f>DATEVALUE(RIGHT(jaar_zip[[#This Row],[YYYYMMDD]],2)&amp;"-"&amp;MID(jaar_zip[[#This Row],[YYYYMMDD]],5,2)&amp;"-"&amp;LEFT(jaar_zip[[#This Row],[YYYYMMDD]],4))</f>
        <v>45307</v>
      </c>
      <c r="K6319" s="101" t="str">
        <f>IF(AND(VALUE(MONTH(jaar_zip[[#This Row],[Datum]]))=1,VALUE(WEEKNUM(jaar_zip[[#This Row],[Datum]],21))&gt;51),RIGHT(YEAR(jaar_zip[[#This Row],[Datum]])-1,2),RIGHT(YEAR(jaar_zip[[#This Row],[Datum]]),2))&amp;"-"&amp; TEXT(WEEKNUM(jaar_zip[[#This Row],[Datum]],21),"00")</f>
        <v>24-03</v>
      </c>
      <c r="L6319" s="101">
        <f>MONTH(jaar_zip[[#This Row],[Datum]])</f>
        <v>1</v>
      </c>
      <c r="M6319" s="101">
        <f>IF(ISNUMBER(jaar_zip[[#This Row],[etmaaltemperatuur]]),IF(jaar_zip[[#This Row],[etmaaltemperatuur]]&lt;stookgrens,stookgrens-jaar_zip[[#This Row],[etmaaltemperatuur]],0),"")</f>
        <v>15.4</v>
      </c>
      <c r="N6319" s="101">
        <f>IF(ISNUMBER(jaar_zip[[#This Row],[graaddagen]]),IF(OR(MONTH(jaar_zip[[#This Row],[Datum]])=1,MONTH(jaar_zip[[#This Row],[Datum]])=2,MONTH(jaar_zip[[#This Row],[Datum]])=11,MONTH(jaar_zip[[#This Row],[Datum]])=12),1.1,IF(OR(MONTH(jaar_zip[[#This Row],[Datum]])=3,MONTH(jaar_zip[[#This Row],[Datum]])=10),1,0.8))*jaar_zip[[#This Row],[graaddagen]],"")</f>
        <v>16.940000000000001</v>
      </c>
      <c r="O6319" s="101">
        <f>IF(ISNUMBER(jaar_zip[[#This Row],[etmaaltemperatuur]]),IF(jaar_zip[[#This Row],[etmaaltemperatuur]]&gt;stookgrens,jaar_zip[[#This Row],[etmaaltemperatuur]]-stookgrens,0),"")</f>
        <v>0</v>
      </c>
    </row>
    <row r="6320" spans="1:15" x14ac:dyDescent="0.25">
      <c r="A6320">
        <v>330</v>
      </c>
      <c r="B6320">
        <v>20240117</v>
      </c>
      <c r="C6320">
        <v>4.2</v>
      </c>
      <c r="D6320">
        <v>0.8</v>
      </c>
      <c r="E6320">
        <v>181</v>
      </c>
      <c r="F6320">
        <v>0</v>
      </c>
      <c r="G6320">
        <v>992.9</v>
      </c>
      <c r="H6320">
        <v>76</v>
      </c>
      <c r="I6320" s="101" t="s">
        <v>35</v>
      </c>
      <c r="J6320" s="1">
        <f>DATEVALUE(RIGHT(jaar_zip[[#This Row],[YYYYMMDD]],2)&amp;"-"&amp;MID(jaar_zip[[#This Row],[YYYYMMDD]],5,2)&amp;"-"&amp;LEFT(jaar_zip[[#This Row],[YYYYMMDD]],4))</f>
        <v>45308</v>
      </c>
      <c r="K6320" s="101" t="str">
        <f>IF(AND(VALUE(MONTH(jaar_zip[[#This Row],[Datum]]))=1,VALUE(WEEKNUM(jaar_zip[[#This Row],[Datum]],21))&gt;51),RIGHT(YEAR(jaar_zip[[#This Row],[Datum]])-1,2),RIGHT(YEAR(jaar_zip[[#This Row],[Datum]]),2))&amp;"-"&amp; TEXT(WEEKNUM(jaar_zip[[#This Row],[Datum]],21),"00")</f>
        <v>24-03</v>
      </c>
      <c r="L6320" s="101">
        <f>MONTH(jaar_zip[[#This Row],[Datum]])</f>
        <v>1</v>
      </c>
      <c r="M6320" s="101">
        <f>IF(ISNUMBER(jaar_zip[[#This Row],[etmaaltemperatuur]]),IF(jaar_zip[[#This Row],[etmaaltemperatuur]]&lt;stookgrens,stookgrens-jaar_zip[[#This Row],[etmaaltemperatuur]],0),"")</f>
        <v>17.2</v>
      </c>
      <c r="N6320" s="101">
        <f>IF(ISNUMBER(jaar_zip[[#This Row],[graaddagen]]),IF(OR(MONTH(jaar_zip[[#This Row],[Datum]])=1,MONTH(jaar_zip[[#This Row],[Datum]])=2,MONTH(jaar_zip[[#This Row],[Datum]])=11,MONTH(jaar_zip[[#This Row],[Datum]])=12),1.1,IF(OR(MONTH(jaar_zip[[#This Row],[Datum]])=3,MONTH(jaar_zip[[#This Row],[Datum]])=10),1,0.8))*jaar_zip[[#This Row],[graaddagen]],"")</f>
        <v>18.920000000000002</v>
      </c>
      <c r="O6320" s="101">
        <f>IF(ISNUMBER(jaar_zip[[#This Row],[etmaaltemperatuur]]),IF(jaar_zip[[#This Row],[etmaaltemperatuur]]&gt;stookgrens,jaar_zip[[#This Row],[etmaaltemperatuur]]-stookgrens,0),"")</f>
        <v>0</v>
      </c>
    </row>
    <row r="6321" spans="1:15" x14ac:dyDescent="0.25">
      <c r="A6321">
        <v>330</v>
      </c>
      <c r="B6321">
        <v>20240118</v>
      </c>
      <c r="C6321">
        <v>5.5</v>
      </c>
      <c r="D6321">
        <v>2.9</v>
      </c>
      <c r="E6321">
        <v>435</v>
      </c>
      <c r="F6321">
        <v>0.3</v>
      </c>
      <c r="G6321">
        <v>1003.6</v>
      </c>
      <c r="H6321">
        <v>69</v>
      </c>
      <c r="I6321" s="101" t="s">
        <v>35</v>
      </c>
      <c r="J6321" s="1">
        <f>DATEVALUE(RIGHT(jaar_zip[[#This Row],[YYYYMMDD]],2)&amp;"-"&amp;MID(jaar_zip[[#This Row],[YYYYMMDD]],5,2)&amp;"-"&amp;LEFT(jaar_zip[[#This Row],[YYYYMMDD]],4))</f>
        <v>45309</v>
      </c>
      <c r="K6321" s="101" t="str">
        <f>IF(AND(VALUE(MONTH(jaar_zip[[#This Row],[Datum]]))=1,VALUE(WEEKNUM(jaar_zip[[#This Row],[Datum]],21))&gt;51),RIGHT(YEAR(jaar_zip[[#This Row],[Datum]])-1,2),RIGHT(YEAR(jaar_zip[[#This Row],[Datum]]),2))&amp;"-"&amp; TEXT(WEEKNUM(jaar_zip[[#This Row],[Datum]],21),"00")</f>
        <v>24-03</v>
      </c>
      <c r="L6321" s="101">
        <f>MONTH(jaar_zip[[#This Row],[Datum]])</f>
        <v>1</v>
      </c>
      <c r="M6321" s="101">
        <f>IF(ISNUMBER(jaar_zip[[#This Row],[etmaaltemperatuur]]),IF(jaar_zip[[#This Row],[etmaaltemperatuur]]&lt;stookgrens,stookgrens-jaar_zip[[#This Row],[etmaaltemperatuur]],0),"")</f>
        <v>15.1</v>
      </c>
      <c r="N6321" s="101">
        <f>IF(ISNUMBER(jaar_zip[[#This Row],[graaddagen]]),IF(OR(MONTH(jaar_zip[[#This Row],[Datum]])=1,MONTH(jaar_zip[[#This Row],[Datum]])=2,MONTH(jaar_zip[[#This Row],[Datum]])=11,MONTH(jaar_zip[[#This Row],[Datum]])=12),1.1,IF(OR(MONTH(jaar_zip[[#This Row],[Datum]])=3,MONTH(jaar_zip[[#This Row],[Datum]])=10),1,0.8))*jaar_zip[[#This Row],[graaddagen]],"")</f>
        <v>16.61</v>
      </c>
      <c r="O6321" s="101">
        <f>IF(ISNUMBER(jaar_zip[[#This Row],[etmaaltemperatuur]]),IF(jaar_zip[[#This Row],[etmaaltemperatuur]]&gt;stookgrens,jaar_zip[[#This Row],[etmaaltemperatuur]]-stookgrens,0),"")</f>
        <v>0</v>
      </c>
    </row>
    <row r="6322" spans="1:15" x14ac:dyDescent="0.25">
      <c r="A6322">
        <v>330</v>
      </c>
      <c r="B6322">
        <v>20240119</v>
      </c>
      <c r="C6322">
        <v>7.5</v>
      </c>
      <c r="D6322">
        <v>4</v>
      </c>
      <c r="E6322">
        <v>487</v>
      </c>
      <c r="F6322">
        <v>0.6</v>
      </c>
      <c r="G6322">
        <v>1020.3</v>
      </c>
      <c r="H6322">
        <v>74</v>
      </c>
      <c r="I6322" s="101" t="s">
        <v>35</v>
      </c>
      <c r="J6322" s="1">
        <f>DATEVALUE(RIGHT(jaar_zip[[#This Row],[YYYYMMDD]],2)&amp;"-"&amp;MID(jaar_zip[[#This Row],[YYYYMMDD]],5,2)&amp;"-"&amp;LEFT(jaar_zip[[#This Row],[YYYYMMDD]],4))</f>
        <v>45310</v>
      </c>
      <c r="K6322" s="101" t="str">
        <f>IF(AND(VALUE(MONTH(jaar_zip[[#This Row],[Datum]]))=1,VALUE(WEEKNUM(jaar_zip[[#This Row],[Datum]],21))&gt;51),RIGHT(YEAR(jaar_zip[[#This Row],[Datum]])-1,2),RIGHT(YEAR(jaar_zip[[#This Row],[Datum]]),2))&amp;"-"&amp; TEXT(WEEKNUM(jaar_zip[[#This Row],[Datum]],21),"00")</f>
        <v>24-03</v>
      </c>
      <c r="L6322" s="101">
        <f>MONTH(jaar_zip[[#This Row],[Datum]])</f>
        <v>1</v>
      </c>
      <c r="M6322" s="101">
        <f>IF(ISNUMBER(jaar_zip[[#This Row],[etmaaltemperatuur]]),IF(jaar_zip[[#This Row],[etmaaltemperatuur]]&lt;stookgrens,stookgrens-jaar_zip[[#This Row],[etmaaltemperatuur]],0),"")</f>
        <v>14</v>
      </c>
      <c r="N6322" s="101">
        <f>IF(ISNUMBER(jaar_zip[[#This Row],[graaddagen]]),IF(OR(MONTH(jaar_zip[[#This Row],[Datum]])=1,MONTH(jaar_zip[[#This Row],[Datum]])=2,MONTH(jaar_zip[[#This Row],[Datum]])=11,MONTH(jaar_zip[[#This Row],[Datum]])=12),1.1,IF(OR(MONTH(jaar_zip[[#This Row],[Datum]])=3,MONTH(jaar_zip[[#This Row],[Datum]])=10),1,0.8))*jaar_zip[[#This Row],[graaddagen]],"")</f>
        <v>15.400000000000002</v>
      </c>
      <c r="O6322" s="101">
        <f>IF(ISNUMBER(jaar_zip[[#This Row],[etmaaltemperatuur]]),IF(jaar_zip[[#This Row],[etmaaltemperatuur]]&gt;stookgrens,jaar_zip[[#This Row],[etmaaltemperatuur]]-stookgrens,0),"")</f>
        <v>0</v>
      </c>
    </row>
    <row r="6323" spans="1:15" x14ac:dyDescent="0.25">
      <c r="A6323">
        <v>330</v>
      </c>
      <c r="B6323">
        <v>20240120</v>
      </c>
      <c r="C6323">
        <v>8.5</v>
      </c>
      <c r="D6323">
        <v>0.9</v>
      </c>
      <c r="E6323">
        <v>431</v>
      </c>
      <c r="F6323">
        <v>0</v>
      </c>
      <c r="G6323">
        <v>1025.8</v>
      </c>
      <c r="H6323">
        <v>75</v>
      </c>
      <c r="I6323" s="101" t="s">
        <v>35</v>
      </c>
      <c r="J6323" s="1">
        <f>DATEVALUE(RIGHT(jaar_zip[[#This Row],[YYYYMMDD]],2)&amp;"-"&amp;MID(jaar_zip[[#This Row],[YYYYMMDD]],5,2)&amp;"-"&amp;LEFT(jaar_zip[[#This Row],[YYYYMMDD]],4))</f>
        <v>45311</v>
      </c>
      <c r="K6323" s="101" t="str">
        <f>IF(AND(VALUE(MONTH(jaar_zip[[#This Row],[Datum]]))=1,VALUE(WEEKNUM(jaar_zip[[#This Row],[Datum]],21))&gt;51),RIGHT(YEAR(jaar_zip[[#This Row],[Datum]])-1,2),RIGHT(YEAR(jaar_zip[[#This Row],[Datum]]),2))&amp;"-"&amp; TEXT(WEEKNUM(jaar_zip[[#This Row],[Datum]],21),"00")</f>
        <v>24-03</v>
      </c>
      <c r="L6323" s="101">
        <f>MONTH(jaar_zip[[#This Row],[Datum]])</f>
        <v>1</v>
      </c>
      <c r="M6323" s="101">
        <f>IF(ISNUMBER(jaar_zip[[#This Row],[etmaaltemperatuur]]),IF(jaar_zip[[#This Row],[etmaaltemperatuur]]&lt;stookgrens,stookgrens-jaar_zip[[#This Row],[etmaaltemperatuur]],0),"")</f>
        <v>17.100000000000001</v>
      </c>
      <c r="N6323" s="101">
        <f>IF(ISNUMBER(jaar_zip[[#This Row],[graaddagen]]),IF(OR(MONTH(jaar_zip[[#This Row],[Datum]])=1,MONTH(jaar_zip[[#This Row],[Datum]])=2,MONTH(jaar_zip[[#This Row],[Datum]])=11,MONTH(jaar_zip[[#This Row],[Datum]])=12),1.1,IF(OR(MONTH(jaar_zip[[#This Row],[Datum]])=3,MONTH(jaar_zip[[#This Row],[Datum]])=10),1,0.8))*jaar_zip[[#This Row],[graaddagen]],"")</f>
        <v>18.810000000000002</v>
      </c>
      <c r="O6323" s="101">
        <f>IF(ISNUMBER(jaar_zip[[#This Row],[etmaaltemperatuur]]),IF(jaar_zip[[#This Row],[etmaaltemperatuur]]&gt;stookgrens,jaar_zip[[#This Row],[etmaaltemperatuur]]-stookgrens,0),"")</f>
        <v>0</v>
      </c>
    </row>
    <row r="6324" spans="1:15" x14ac:dyDescent="0.25">
      <c r="A6324">
        <v>330</v>
      </c>
      <c r="B6324">
        <v>20240121</v>
      </c>
      <c r="C6324">
        <v>13</v>
      </c>
      <c r="D6324">
        <v>4.5999999999999996</v>
      </c>
      <c r="E6324">
        <v>134</v>
      </c>
      <c r="F6324">
        <v>0.2</v>
      </c>
      <c r="G6324">
        <v>1014.8</v>
      </c>
      <c r="H6324">
        <v>76</v>
      </c>
      <c r="I6324" s="101" t="s">
        <v>35</v>
      </c>
      <c r="J6324" s="1">
        <f>DATEVALUE(RIGHT(jaar_zip[[#This Row],[YYYYMMDD]],2)&amp;"-"&amp;MID(jaar_zip[[#This Row],[YYYYMMDD]],5,2)&amp;"-"&amp;LEFT(jaar_zip[[#This Row],[YYYYMMDD]],4))</f>
        <v>45312</v>
      </c>
      <c r="K6324" s="101" t="str">
        <f>IF(AND(VALUE(MONTH(jaar_zip[[#This Row],[Datum]]))=1,VALUE(WEEKNUM(jaar_zip[[#This Row],[Datum]],21))&gt;51),RIGHT(YEAR(jaar_zip[[#This Row],[Datum]])-1,2),RIGHT(YEAR(jaar_zip[[#This Row],[Datum]]),2))&amp;"-"&amp; TEXT(WEEKNUM(jaar_zip[[#This Row],[Datum]],21),"00")</f>
        <v>24-03</v>
      </c>
      <c r="L6324" s="101">
        <f>MONTH(jaar_zip[[#This Row],[Datum]])</f>
        <v>1</v>
      </c>
      <c r="M6324" s="101">
        <f>IF(ISNUMBER(jaar_zip[[#This Row],[etmaaltemperatuur]]),IF(jaar_zip[[#This Row],[etmaaltemperatuur]]&lt;stookgrens,stookgrens-jaar_zip[[#This Row],[etmaaltemperatuur]],0),"")</f>
        <v>13.4</v>
      </c>
      <c r="N6324" s="101">
        <f>IF(ISNUMBER(jaar_zip[[#This Row],[graaddagen]]),IF(OR(MONTH(jaar_zip[[#This Row],[Datum]])=1,MONTH(jaar_zip[[#This Row],[Datum]])=2,MONTH(jaar_zip[[#This Row],[Datum]])=11,MONTH(jaar_zip[[#This Row],[Datum]])=12),1.1,IF(OR(MONTH(jaar_zip[[#This Row],[Datum]])=3,MONTH(jaar_zip[[#This Row],[Datum]])=10),1,0.8))*jaar_zip[[#This Row],[graaddagen]],"")</f>
        <v>14.740000000000002</v>
      </c>
      <c r="O6324" s="101">
        <f>IF(ISNUMBER(jaar_zip[[#This Row],[etmaaltemperatuur]]),IF(jaar_zip[[#This Row],[etmaaltemperatuur]]&gt;stookgrens,jaar_zip[[#This Row],[etmaaltemperatuur]]-stookgrens,0),"")</f>
        <v>0</v>
      </c>
    </row>
    <row r="6325" spans="1:15" x14ac:dyDescent="0.25">
      <c r="A6325">
        <v>330</v>
      </c>
      <c r="B6325">
        <v>20240122</v>
      </c>
      <c r="C6325">
        <v>12.5</v>
      </c>
      <c r="D6325">
        <v>9</v>
      </c>
      <c r="E6325">
        <v>433</v>
      </c>
      <c r="F6325">
        <v>1.7</v>
      </c>
      <c r="G6325">
        <v>1007.6</v>
      </c>
      <c r="H6325">
        <v>82</v>
      </c>
      <c r="I6325" s="101" t="s">
        <v>35</v>
      </c>
      <c r="J6325" s="1">
        <f>DATEVALUE(RIGHT(jaar_zip[[#This Row],[YYYYMMDD]],2)&amp;"-"&amp;MID(jaar_zip[[#This Row],[YYYYMMDD]],5,2)&amp;"-"&amp;LEFT(jaar_zip[[#This Row],[YYYYMMDD]],4))</f>
        <v>45313</v>
      </c>
      <c r="K6325" s="101" t="str">
        <f>IF(AND(VALUE(MONTH(jaar_zip[[#This Row],[Datum]]))=1,VALUE(WEEKNUM(jaar_zip[[#This Row],[Datum]],21))&gt;51),RIGHT(YEAR(jaar_zip[[#This Row],[Datum]])-1,2),RIGHT(YEAR(jaar_zip[[#This Row],[Datum]]),2))&amp;"-"&amp; TEXT(WEEKNUM(jaar_zip[[#This Row],[Datum]],21),"00")</f>
        <v>24-04</v>
      </c>
      <c r="L6325" s="101">
        <f>MONTH(jaar_zip[[#This Row],[Datum]])</f>
        <v>1</v>
      </c>
      <c r="M6325" s="101">
        <f>IF(ISNUMBER(jaar_zip[[#This Row],[etmaaltemperatuur]]),IF(jaar_zip[[#This Row],[etmaaltemperatuur]]&lt;stookgrens,stookgrens-jaar_zip[[#This Row],[etmaaltemperatuur]],0),"")</f>
        <v>9</v>
      </c>
      <c r="N6325" s="101">
        <f>IF(ISNUMBER(jaar_zip[[#This Row],[graaddagen]]),IF(OR(MONTH(jaar_zip[[#This Row],[Datum]])=1,MONTH(jaar_zip[[#This Row],[Datum]])=2,MONTH(jaar_zip[[#This Row],[Datum]])=11,MONTH(jaar_zip[[#This Row],[Datum]])=12),1.1,IF(OR(MONTH(jaar_zip[[#This Row],[Datum]])=3,MONTH(jaar_zip[[#This Row],[Datum]])=10),1,0.8))*jaar_zip[[#This Row],[graaddagen]],"")</f>
        <v>9.9</v>
      </c>
      <c r="O6325" s="101">
        <f>IF(ISNUMBER(jaar_zip[[#This Row],[etmaaltemperatuur]]),IF(jaar_zip[[#This Row],[etmaaltemperatuur]]&gt;stookgrens,jaar_zip[[#This Row],[etmaaltemperatuur]]-stookgrens,0),"")</f>
        <v>0</v>
      </c>
    </row>
    <row r="6326" spans="1:15" x14ac:dyDescent="0.25">
      <c r="A6326">
        <v>330</v>
      </c>
      <c r="B6326">
        <v>20240123</v>
      </c>
      <c r="C6326">
        <v>11.8</v>
      </c>
      <c r="D6326">
        <v>8.3000000000000007</v>
      </c>
      <c r="E6326">
        <v>281</v>
      </c>
      <c r="F6326">
        <v>5.4</v>
      </c>
      <c r="G6326">
        <v>1019</v>
      </c>
      <c r="H6326">
        <v>84</v>
      </c>
      <c r="I6326" s="101" t="s">
        <v>35</v>
      </c>
      <c r="J6326" s="1">
        <f>DATEVALUE(RIGHT(jaar_zip[[#This Row],[YYYYMMDD]],2)&amp;"-"&amp;MID(jaar_zip[[#This Row],[YYYYMMDD]],5,2)&amp;"-"&amp;LEFT(jaar_zip[[#This Row],[YYYYMMDD]],4))</f>
        <v>45314</v>
      </c>
      <c r="K6326" s="101" t="str">
        <f>IF(AND(VALUE(MONTH(jaar_zip[[#This Row],[Datum]]))=1,VALUE(WEEKNUM(jaar_zip[[#This Row],[Datum]],21))&gt;51),RIGHT(YEAR(jaar_zip[[#This Row],[Datum]])-1,2),RIGHT(YEAR(jaar_zip[[#This Row],[Datum]]),2))&amp;"-"&amp; TEXT(WEEKNUM(jaar_zip[[#This Row],[Datum]],21),"00")</f>
        <v>24-04</v>
      </c>
      <c r="L6326" s="101">
        <f>MONTH(jaar_zip[[#This Row],[Datum]])</f>
        <v>1</v>
      </c>
      <c r="M6326" s="101">
        <f>IF(ISNUMBER(jaar_zip[[#This Row],[etmaaltemperatuur]]),IF(jaar_zip[[#This Row],[etmaaltemperatuur]]&lt;stookgrens,stookgrens-jaar_zip[[#This Row],[etmaaltemperatuur]],0),"")</f>
        <v>9.6999999999999993</v>
      </c>
      <c r="N6326" s="101">
        <f>IF(ISNUMBER(jaar_zip[[#This Row],[graaddagen]]),IF(OR(MONTH(jaar_zip[[#This Row],[Datum]])=1,MONTH(jaar_zip[[#This Row],[Datum]])=2,MONTH(jaar_zip[[#This Row],[Datum]])=11,MONTH(jaar_zip[[#This Row],[Datum]])=12),1.1,IF(OR(MONTH(jaar_zip[[#This Row],[Datum]])=3,MONTH(jaar_zip[[#This Row],[Datum]])=10),1,0.8))*jaar_zip[[#This Row],[graaddagen]],"")</f>
        <v>10.67</v>
      </c>
      <c r="O6326" s="101">
        <f>IF(ISNUMBER(jaar_zip[[#This Row],[etmaaltemperatuur]]),IF(jaar_zip[[#This Row],[etmaaltemperatuur]]&gt;stookgrens,jaar_zip[[#This Row],[etmaaltemperatuur]]-stookgrens,0),"")</f>
        <v>0</v>
      </c>
    </row>
    <row r="6327" spans="1:15" x14ac:dyDescent="0.25">
      <c r="A6327">
        <v>330</v>
      </c>
      <c r="B6327">
        <v>20240124</v>
      </c>
      <c r="C6327">
        <v>12.3</v>
      </c>
      <c r="D6327">
        <v>9.5</v>
      </c>
      <c r="E6327">
        <v>301</v>
      </c>
      <c r="F6327">
        <v>0</v>
      </c>
      <c r="G6327">
        <v>1021</v>
      </c>
      <c r="H6327">
        <v>77</v>
      </c>
      <c r="I6327" s="101" t="s">
        <v>35</v>
      </c>
      <c r="J6327" s="1">
        <f>DATEVALUE(RIGHT(jaar_zip[[#This Row],[YYYYMMDD]],2)&amp;"-"&amp;MID(jaar_zip[[#This Row],[YYYYMMDD]],5,2)&amp;"-"&amp;LEFT(jaar_zip[[#This Row],[YYYYMMDD]],4))</f>
        <v>45315</v>
      </c>
      <c r="K6327" s="101" t="str">
        <f>IF(AND(VALUE(MONTH(jaar_zip[[#This Row],[Datum]]))=1,VALUE(WEEKNUM(jaar_zip[[#This Row],[Datum]],21))&gt;51),RIGHT(YEAR(jaar_zip[[#This Row],[Datum]])-1,2),RIGHT(YEAR(jaar_zip[[#This Row],[Datum]]),2))&amp;"-"&amp; TEXT(WEEKNUM(jaar_zip[[#This Row],[Datum]],21),"00")</f>
        <v>24-04</v>
      </c>
      <c r="L6327" s="101">
        <f>MONTH(jaar_zip[[#This Row],[Datum]])</f>
        <v>1</v>
      </c>
      <c r="M6327" s="101">
        <f>IF(ISNUMBER(jaar_zip[[#This Row],[etmaaltemperatuur]]),IF(jaar_zip[[#This Row],[etmaaltemperatuur]]&lt;stookgrens,stookgrens-jaar_zip[[#This Row],[etmaaltemperatuur]],0),"")</f>
        <v>8.5</v>
      </c>
      <c r="N6327" s="101">
        <f>IF(ISNUMBER(jaar_zip[[#This Row],[graaddagen]]),IF(OR(MONTH(jaar_zip[[#This Row],[Datum]])=1,MONTH(jaar_zip[[#This Row],[Datum]])=2,MONTH(jaar_zip[[#This Row],[Datum]])=11,MONTH(jaar_zip[[#This Row],[Datum]])=12),1.1,IF(OR(MONTH(jaar_zip[[#This Row],[Datum]])=3,MONTH(jaar_zip[[#This Row],[Datum]])=10),1,0.8))*jaar_zip[[#This Row],[graaddagen]],"")</f>
        <v>9.3500000000000014</v>
      </c>
      <c r="O6327" s="101">
        <f>IF(ISNUMBER(jaar_zip[[#This Row],[etmaaltemperatuur]]),IF(jaar_zip[[#This Row],[etmaaltemperatuur]]&gt;stookgrens,jaar_zip[[#This Row],[etmaaltemperatuur]]-stookgrens,0),"")</f>
        <v>0</v>
      </c>
    </row>
    <row r="6328" spans="1:15" x14ac:dyDescent="0.25">
      <c r="A6328">
        <v>330</v>
      </c>
      <c r="B6328">
        <v>20240125</v>
      </c>
      <c r="C6328">
        <v>5.9</v>
      </c>
      <c r="D6328">
        <v>7.6</v>
      </c>
      <c r="E6328">
        <v>195</v>
      </c>
      <c r="F6328">
        <v>0.4</v>
      </c>
      <c r="G6328">
        <v>1026.4000000000001</v>
      </c>
      <c r="H6328">
        <v>92</v>
      </c>
      <c r="I6328" s="101" t="s">
        <v>35</v>
      </c>
      <c r="J6328" s="1">
        <f>DATEVALUE(RIGHT(jaar_zip[[#This Row],[YYYYMMDD]],2)&amp;"-"&amp;MID(jaar_zip[[#This Row],[YYYYMMDD]],5,2)&amp;"-"&amp;LEFT(jaar_zip[[#This Row],[YYYYMMDD]],4))</f>
        <v>45316</v>
      </c>
      <c r="K6328" s="101" t="str">
        <f>IF(AND(VALUE(MONTH(jaar_zip[[#This Row],[Datum]]))=1,VALUE(WEEKNUM(jaar_zip[[#This Row],[Datum]],21))&gt;51),RIGHT(YEAR(jaar_zip[[#This Row],[Datum]])-1,2),RIGHT(YEAR(jaar_zip[[#This Row],[Datum]]),2))&amp;"-"&amp; TEXT(WEEKNUM(jaar_zip[[#This Row],[Datum]],21),"00")</f>
        <v>24-04</v>
      </c>
      <c r="L6328" s="101">
        <f>MONTH(jaar_zip[[#This Row],[Datum]])</f>
        <v>1</v>
      </c>
      <c r="M6328" s="101">
        <f>IF(ISNUMBER(jaar_zip[[#This Row],[etmaaltemperatuur]]),IF(jaar_zip[[#This Row],[etmaaltemperatuur]]&lt;stookgrens,stookgrens-jaar_zip[[#This Row],[etmaaltemperatuur]],0),"")</f>
        <v>10.4</v>
      </c>
      <c r="N6328" s="101">
        <f>IF(ISNUMBER(jaar_zip[[#This Row],[graaddagen]]),IF(OR(MONTH(jaar_zip[[#This Row],[Datum]])=1,MONTH(jaar_zip[[#This Row],[Datum]])=2,MONTH(jaar_zip[[#This Row],[Datum]])=11,MONTH(jaar_zip[[#This Row],[Datum]])=12),1.1,IF(OR(MONTH(jaar_zip[[#This Row],[Datum]])=3,MONTH(jaar_zip[[#This Row],[Datum]])=10),1,0.8))*jaar_zip[[#This Row],[graaddagen]],"")</f>
        <v>11.440000000000001</v>
      </c>
      <c r="O6328" s="101">
        <f>IF(ISNUMBER(jaar_zip[[#This Row],[etmaaltemperatuur]]),IF(jaar_zip[[#This Row],[etmaaltemperatuur]]&gt;stookgrens,jaar_zip[[#This Row],[etmaaltemperatuur]]-stookgrens,0),"")</f>
        <v>0</v>
      </c>
    </row>
    <row r="6329" spans="1:15" x14ac:dyDescent="0.25">
      <c r="A6329">
        <v>330</v>
      </c>
      <c r="B6329">
        <v>20240126</v>
      </c>
      <c r="C6329">
        <v>9.6</v>
      </c>
      <c r="D6329">
        <v>8.1999999999999993</v>
      </c>
      <c r="E6329">
        <v>541</v>
      </c>
      <c r="F6329">
        <v>3.6</v>
      </c>
      <c r="G6329">
        <v>1026</v>
      </c>
      <c r="H6329">
        <v>82</v>
      </c>
      <c r="I6329" s="101" t="s">
        <v>35</v>
      </c>
      <c r="J6329" s="1">
        <f>DATEVALUE(RIGHT(jaar_zip[[#This Row],[YYYYMMDD]],2)&amp;"-"&amp;MID(jaar_zip[[#This Row],[YYYYMMDD]],5,2)&amp;"-"&amp;LEFT(jaar_zip[[#This Row],[YYYYMMDD]],4))</f>
        <v>45317</v>
      </c>
      <c r="K6329" s="101" t="str">
        <f>IF(AND(VALUE(MONTH(jaar_zip[[#This Row],[Datum]]))=1,VALUE(WEEKNUM(jaar_zip[[#This Row],[Datum]],21))&gt;51),RIGHT(YEAR(jaar_zip[[#This Row],[Datum]])-1,2),RIGHT(YEAR(jaar_zip[[#This Row],[Datum]]),2))&amp;"-"&amp; TEXT(WEEKNUM(jaar_zip[[#This Row],[Datum]],21),"00")</f>
        <v>24-04</v>
      </c>
      <c r="L6329" s="101">
        <f>MONTH(jaar_zip[[#This Row],[Datum]])</f>
        <v>1</v>
      </c>
      <c r="M6329" s="101">
        <f>IF(ISNUMBER(jaar_zip[[#This Row],[etmaaltemperatuur]]),IF(jaar_zip[[#This Row],[etmaaltemperatuur]]&lt;stookgrens,stookgrens-jaar_zip[[#This Row],[etmaaltemperatuur]],0),"")</f>
        <v>9.8000000000000007</v>
      </c>
      <c r="N6329" s="101">
        <f>IF(ISNUMBER(jaar_zip[[#This Row],[graaddagen]]),IF(OR(MONTH(jaar_zip[[#This Row],[Datum]])=1,MONTH(jaar_zip[[#This Row],[Datum]])=2,MONTH(jaar_zip[[#This Row],[Datum]])=11,MONTH(jaar_zip[[#This Row],[Datum]])=12),1.1,IF(OR(MONTH(jaar_zip[[#This Row],[Datum]])=3,MONTH(jaar_zip[[#This Row],[Datum]])=10),1,0.8))*jaar_zip[[#This Row],[graaddagen]],"")</f>
        <v>10.780000000000001</v>
      </c>
      <c r="O6329" s="101">
        <f>IF(ISNUMBER(jaar_zip[[#This Row],[etmaaltemperatuur]]),IF(jaar_zip[[#This Row],[etmaaltemperatuur]]&gt;stookgrens,jaar_zip[[#This Row],[etmaaltemperatuur]]-stookgrens,0),"")</f>
        <v>0</v>
      </c>
    </row>
    <row r="6330" spans="1:15" x14ac:dyDescent="0.25">
      <c r="A6330">
        <v>330</v>
      </c>
      <c r="B6330">
        <v>20240127</v>
      </c>
      <c r="C6330">
        <v>4.7</v>
      </c>
      <c r="D6330">
        <v>5.0999999999999996</v>
      </c>
      <c r="E6330">
        <v>496</v>
      </c>
      <c r="F6330">
        <v>0</v>
      </c>
      <c r="G6330">
        <v>1034.4000000000001</v>
      </c>
      <c r="H6330">
        <v>85</v>
      </c>
      <c r="I6330" s="101" t="s">
        <v>35</v>
      </c>
      <c r="J6330" s="1">
        <f>DATEVALUE(RIGHT(jaar_zip[[#This Row],[YYYYMMDD]],2)&amp;"-"&amp;MID(jaar_zip[[#This Row],[YYYYMMDD]],5,2)&amp;"-"&amp;LEFT(jaar_zip[[#This Row],[YYYYMMDD]],4))</f>
        <v>45318</v>
      </c>
      <c r="K6330" s="101" t="str">
        <f>IF(AND(VALUE(MONTH(jaar_zip[[#This Row],[Datum]]))=1,VALUE(WEEKNUM(jaar_zip[[#This Row],[Datum]],21))&gt;51),RIGHT(YEAR(jaar_zip[[#This Row],[Datum]])-1,2),RIGHT(YEAR(jaar_zip[[#This Row],[Datum]]),2))&amp;"-"&amp; TEXT(WEEKNUM(jaar_zip[[#This Row],[Datum]],21),"00")</f>
        <v>24-04</v>
      </c>
      <c r="L6330" s="101">
        <f>MONTH(jaar_zip[[#This Row],[Datum]])</f>
        <v>1</v>
      </c>
      <c r="M6330" s="101">
        <f>IF(ISNUMBER(jaar_zip[[#This Row],[etmaaltemperatuur]]),IF(jaar_zip[[#This Row],[etmaaltemperatuur]]&lt;stookgrens,stookgrens-jaar_zip[[#This Row],[etmaaltemperatuur]],0),"")</f>
        <v>12.9</v>
      </c>
      <c r="N6330" s="101">
        <f>IF(ISNUMBER(jaar_zip[[#This Row],[graaddagen]]),IF(OR(MONTH(jaar_zip[[#This Row],[Datum]])=1,MONTH(jaar_zip[[#This Row],[Datum]])=2,MONTH(jaar_zip[[#This Row],[Datum]])=11,MONTH(jaar_zip[[#This Row],[Datum]])=12),1.1,IF(OR(MONTH(jaar_zip[[#This Row],[Datum]])=3,MONTH(jaar_zip[[#This Row],[Datum]])=10),1,0.8))*jaar_zip[[#This Row],[graaddagen]],"")</f>
        <v>14.190000000000001</v>
      </c>
      <c r="O6330" s="101">
        <f>IF(ISNUMBER(jaar_zip[[#This Row],[etmaaltemperatuur]]),IF(jaar_zip[[#This Row],[etmaaltemperatuur]]&gt;stookgrens,jaar_zip[[#This Row],[etmaaltemperatuur]]-stookgrens,0),"")</f>
        <v>0</v>
      </c>
    </row>
    <row r="6331" spans="1:15" x14ac:dyDescent="0.25">
      <c r="A6331">
        <v>330</v>
      </c>
      <c r="B6331">
        <v>20240128</v>
      </c>
      <c r="C6331">
        <v>6.5</v>
      </c>
      <c r="D6331">
        <v>6.2</v>
      </c>
      <c r="E6331">
        <v>487</v>
      </c>
      <c r="F6331">
        <v>0</v>
      </c>
      <c r="G6331">
        <v>1026.3</v>
      </c>
      <c r="H6331">
        <v>66</v>
      </c>
      <c r="I6331" s="101" t="s">
        <v>35</v>
      </c>
      <c r="J6331" s="1">
        <f>DATEVALUE(RIGHT(jaar_zip[[#This Row],[YYYYMMDD]],2)&amp;"-"&amp;MID(jaar_zip[[#This Row],[YYYYMMDD]],5,2)&amp;"-"&amp;LEFT(jaar_zip[[#This Row],[YYYYMMDD]],4))</f>
        <v>45319</v>
      </c>
      <c r="K6331" s="101" t="str">
        <f>IF(AND(VALUE(MONTH(jaar_zip[[#This Row],[Datum]]))=1,VALUE(WEEKNUM(jaar_zip[[#This Row],[Datum]],21))&gt;51),RIGHT(YEAR(jaar_zip[[#This Row],[Datum]])-1,2),RIGHT(YEAR(jaar_zip[[#This Row],[Datum]]),2))&amp;"-"&amp; TEXT(WEEKNUM(jaar_zip[[#This Row],[Datum]],21),"00")</f>
        <v>24-04</v>
      </c>
      <c r="L6331" s="101">
        <f>MONTH(jaar_zip[[#This Row],[Datum]])</f>
        <v>1</v>
      </c>
      <c r="M6331" s="101">
        <f>IF(ISNUMBER(jaar_zip[[#This Row],[etmaaltemperatuur]]),IF(jaar_zip[[#This Row],[etmaaltemperatuur]]&lt;stookgrens,stookgrens-jaar_zip[[#This Row],[etmaaltemperatuur]],0),"")</f>
        <v>11.8</v>
      </c>
      <c r="N6331" s="101">
        <f>IF(ISNUMBER(jaar_zip[[#This Row],[graaddagen]]),IF(OR(MONTH(jaar_zip[[#This Row],[Datum]])=1,MONTH(jaar_zip[[#This Row],[Datum]])=2,MONTH(jaar_zip[[#This Row],[Datum]])=11,MONTH(jaar_zip[[#This Row],[Datum]])=12),1.1,IF(OR(MONTH(jaar_zip[[#This Row],[Datum]])=3,MONTH(jaar_zip[[#This Row],[Datum]])=10),1,0.8))*jaar_zip[[#This Row],[graaddagen]],"")</f>
        <v>12.980000000000002</v>
      </c>
      <c r="O6331" s="101">
        <f>IF(ISNUMBER(jaar_zip[[#This Row],[etmaaltemperatuur]]),IF(jaar_zip[[#This Row],[etmaaltemperatuur]]&gt;stookgrens,jaar_zip[[#This Row],[etmaaltemperatuur]]-stookgrens,0),"")</f>
        <v>0</v>
      </c>
    </row>
    <row r="6332" spans="1:15" x14ac:dyDescent="0.25">
      <c r="A6332">
        <v>330</v>
      </c>
      <c r="B6332">
        <v>20240129</v>
      </c>
      <c r="C6332">
        <v>6</v>
      </c>
      <c r="D6332">
        <v>8.1999999999999993</v>
      </c>
      <c r="E6332">
        <v>470</v>
      </c>
      <c r="F6332">
        <v>0</v>
      </c>
      <c r="G6332">
        <v>1025.0999999999999</v>
      </c>
      <c r="H6332">
        <v>82</v>
      </c>
      <c r="I6332" s="101" t="s">
        <v>35</v>
      </c>
      <c r="J6332" s="1">
        <f>DATEVALUE(RIGHT(jaar_zip[[#This Row],[YYYYMMDD]],2)&amp;"-"&amp;MID(jaar_zip[[#This Row],[YYYYMMDD]],5,2)&amp;"-"&amp;LEFT(jaar_zip[[#This Row],[YYYYMMDD]],4))</f>
        <v>45320</v>
      </c>
      <c r="K6332" s="101" t="str">
        <f>IF(AND(VALUE(MONTH(jaar_zip[[#This Row],[Datum]]))=1,VALUE(WEEKNUM(jaar_zip[[#This Row],[Datum]],21))&gt;51),RIGHT(YEAR(jaar_zip[[#This Row],[Datum]])-1,2),RIGHT(YEAR(jaar_zip[[#This Row],[Datum]]),2))&amp;"-"&amp; TEXT(WEEKNUM(jaar_zip[[#This Row],[Datum]],21),"00")</f>
        <v>24-05</v>
      </c>
      <c r="L6332" s="101">
        <f>MONTH(jaar_zip[[#This Row],[Datum]])</f>
        <v>1</v>
      </c>
      <c r="M6332" s="101">
        <f>IF(ISNUMBER(jaar_zip[[#This Row],[etmaaltemperatuur]]),IF(jaar_zip[[#This Row],[etmaaltemperatuur]]&lt;stookgrens,stookgrens-jaar_zip[[#This Row],[etmaaltemperatuur]],0),"")</f>
        <v>9.8000000000000007</v>
      </c>
      <c r="N6332" s="101">
        <f>IF(ISNUMBER(jaar_zip[[#This Row],[graaddagen]]),IF(OR(MONTH(jaar_zip[[#This Row],[Datum]])=1,MONTH(jaar_zip[[#This Row],[Datum]])=2,MONTH(jaar_zip[[#This Row],[Datum]])=11,MONTH(jaar_zip[[#This Row],[Datum]])=12),1.1,IF(OR(MONTH(jaar_zip[[#This Row],[Datum]])=3,MONTH(jaar_zip[[#This Row],[Datum]])=10),1,0.8))*jaar_zip[[#This Row],[graaddagen]],"")</f>
        <v>10.780000000000001</v>
      </c>
      <c r="O6332" s="101">
        <f>IF(ISNUMBER(jaar_zip[[#This Row],[etmaaltemperatuur]]),IF(jaar_zip[[#This Row],[etmaaltemperatuur]]&gt;stookgrens,jaar_zip[[#This Row],[etmaaltemperatuur]]-stookgrens,0),"")</f>
        <v>0</v>
      </c>
    </row>
    <row r="6333" spans="1:15" x14ac:dyDescent="0.25">
      <c r="A6333">
        <v>330</v>
      </c>
      <c r="B6333">
        <v>20240130</v>
      </c>
      <c r="C6333">
        <v>7.3</v>
      </c>
      <c r="D6333">
        <v>8.1999999999999993</v>
      </c>
      <c r="E6333">
        <v>151</v>
      </c>
      <c r="F6333">
        <v>0.8</v>
      </c>
      <c r="G6333">
        <v>1027.9000000000001</v>
      </c>
      <c r="H6333">
        <v>89</v>
      </c>
      <c r="I6333" s="101" t="s">
        <v>35</v>
      </c>
      <c r="J6333" s="1">
        <f>DATEVALUE(RIGHT(jaar_zip[[#This Row],[YYYYMMDD]],2)&amp;"-"&amp;MID(jaar_zip[[#This Row],[YYYYMMDD]],5,2)&amp;"-"&amp;LEFT(jaar_zip[[#This Row],[YYYYMMDD]],4))</f>
        <v>45321</v>
      </c>
      <c r="K6333" s="101" t="str">
        <f>IF(AND(VALUE(MONTH(jaar_zip[[#This Row],[Datum]]))=1,VALUE(WEEKNUM(jaar_zip[[#This Row],[Datum]],21))&gt;51),RIGHT(YEAR(jaar_zip[[#This Row],[Datum]])-1,2),RIGHT(YEAR(jaar_zip[[#This Row],[Datum]]),2))&amp;"-"&amp; TEXT(WEEKNUM(jaar_zip[[#This Row],[Datum]],21),"00")</f>
        <v>24-05</v>
      </c>
      <c r="L6333" s="101">
        <f>MONTH(jaar_zip[[#This Row],[Datum]])</f>
        <v>1</v>
      </c>
      <c r="M6333" s="101">
        <f>IF(ISNUMBER(jaar_zip[[#This Row],[etmaaltemperatuur]]),IF(jaar_zip[[#This Row],[etmaaltemperatuur]]&lt;stookgrens,stookgrens-jaar_zip[[#This Row],[etmaaltemperatuur]],0),"")</f>
        <v>9.8000000000000007</v>
      </c>
      <c r="N6333" s="101">
        <f>IF(ISNUMBER(jaar_zip[[#This Row],[graaddagen]]),IF(OR(MONTH(jaar_zip[[#This Row],[Datum]])=1,MONTH(jaar_zip[[#This Row],[Datum]])=2,MONTH(jaar_zip[[#This Row],[Datum]])=11,MONTH(jaar_zip[[#This Row],[Datum]])=12),1.1,IF(OR(MONTH(jaar_zip[[#This Row],[Datum]])=3,MONTH(jaar_zip[[#This Row],[Datum]])=10),1,0.8))*jaar_zip[[#This Row],[graaddagen]],"")</f>
        <v>10.780000000000001</v>
      </c>
      <c r="O6333" s="101">
        <f>IF(ISNUMBER(jaar_zip[[#This Row],[etmaaltemperatuur]]),IF(jaar_zip[[#This Row],[etmaaltemperatuur]]&gt;stookgrens,jaar_zip[[#This Row],[etmaaltemperatuur]]-stookgrens,0),"")</f>
        <v>0</v>
      </c>
    </row>
    <row r="6334" spans="1:15" x14ac:dyDescent="0.25">
      <c r="A6334">
        <v>330</v>
      </c>
      <c r="B6334">
        <v>20240131</v>
      </c>
      <c r="C6334">
        <v>7.3</v>
      </c>
      <c r="D6334">
        <v>7</v>
      </c>
      <c r="E6334">
        <v>237</v>
      </c>
      <c r="F6334">
        <v>3.6</v>
      </c>
      <c r="G6334">
        <v>1029.9000000000001</v>
      </c>
      <c r="H6334">
        <v>80</v>
      </c>
      <c r="I6334" s="101" t="s">
        <v>35</v>
      </c>
      <c r="J6334" s="1">
        <f>DATEVALUE(RIGHT(jaar_zip[[#This Row],[YYYYMMDD]],2)&amp;"-"&amp;MID(jaar_zip[[#This Row],[YYYYMMDD]],5,2)&amp;"-"&amp;LEFT(jaar_zip[[#This Row],[YYYYMMDD]],4))</f>
        <v>45322</v>
      </c>
      <c r="K6334" s="101" t="str">
        <f>IF(AND(VALUE(MONTH(jaar_zip[[#This Row],[Datum]]))=1,VALUE(WEEKNUM(jaar_zip[[#This Row],[Datum]],21))&gt;51),RIGHT(YEAR(jaar_zip[[#This Row],[Datum]])-1,2),RIGHT(YEAR(jaar_zip[[#This Row],[Datum]]),2))&amp;"-"&amp; TEXT(WEEKNUM(jaar_zip[[#This Row],[Datum]],21),"00")</f>
        <v>24-05</v>
      </c>
      <c r="L6334" s="101">
        <f>MONTH(jaar_zip[[#This Row],[Datum]])</f>
        <v>1</v>
      </c>
      <c r="M6334" s="101">
        <f>IF(ISNUMBER(jaar_zip[[#This Row],[etmaaltemperatuur]]),IF(jaar_zip[[#This Row],[etmaaltemperatuur]]&lt;stookgrens,stookgrens-jaar_zip[[#This Row],[etmaaltemperatuur]],0),"")</f>
        <v>11</v>
      </c>
      <c r="N6334" s="101">
        <f>IF(ISNUMBER(jaar_zip[[#This Row],[graaddagen]]),IF(OR(MONTH(jaar_zip[[#This Row],[Datum]])=1,MONTH(jaar_zip[[#This Row],[Datum]])=2,MONTH(jaar_zip[[#This Row],[Datum]])=11,MONTH(jaar_zip[[#This Row],[Datum]])=12),1.1,IF(OR(MONTH(jaar_zip[[#This Row],[Datum]])=3,MONTH(jaar_zip[[#This Row],[Datum]])=10),1,0.8))*jaar_zip[[#This Row],[graaddagen]],"")</f>
        <v>12.100000000000001</v>
      </c>
      <c r="O6334" s="101">
        <f>IF(ISNUMBER(jaar_zip[[#This Row],[etmaaltemperatuur]]),IF(jaar_zip[[#This Row],[etmaaltemperatuur]]&gt;stookgrens,jaar_zip[[#This Row],[etmaaltemperatuur]]-stookgrens,0),"")</f>
        <v>0</v>
      </c>
    </row>
    <row r="6335" spans="1:15" x14ac:dyDescent="0.25">
      <c r="A6335">
        <v>330</v>
      </c>
      <c r="B6335">
        <v>20240201</v>
      </c>
      <c r="C6335">
        <v>6.3</v>
      </c>
      <c r="D6335">
        <v>7</v>
      </c>
      <c r="E6335">
        <v>627</v>
      </c>
      <c r="F6335">
        <v>0.4</v>
      </c>
      <c r="G6335">
        <v>1030.5999999999999</v>
      </c>
      <c r="H6335">
        <v>85</v>
      </c>
      <c r="I6335" s="101" t="s">
        <v>35</v>
      </c>
      <c r="J6335" s="1">
        <f>DATEVALUE(RIGHT(jaar_zip[[#This Row],[YYYYMMDD]],2)&amp;"-"&amp;MID(jaar_zip[[#This Row],[YYYYMMDD]],5,2)&amp;"-"&amp;LEFT(jaar_zip[[#This Row],[YYYYMMDD]],4))</f>
        <v>45323</v>
      </c>
      <c r="K6335" s="101" t="str">
        <f>IF(AND(VALUE(MONTH(jaar_zip[[#This Row],[Datum]]))=1,VALUE(WEEKNUM(jaar_zip[[#This Row],[Datum]],21))&gt;51),RIGHT(YEAR(jaar_zip[[#This Row],[Datum]])-1,2),RIGHT(YEAR(jaar_zip[[#This Row],[Datum]]),2))&amp;"-"&amp; TEXT(WEEKNUM(jaar_zip[[#This Row],[Datum]],21),"00")</f>
        <v>24-05</v>
      </c>
      <c r="L6335" s="101">
        <f>MONTH(jaar_zip[[#This Row],[Datum]])</f>
        <v>2</v>
      </c>
      <c r="M6335" s="101">
        <f>IF(ISNUMBER(jaar_zip[[#This Row],[etmaaltemperatuur]]),IF(jaar_zip[[#This Row],[etmaaltemperatuur]]&lt;stookgrens,stookgrens-jaar_zip[[#This Row],[etmaaltemperatuur]],0),"")</f>
        <v>11</v>
      </c>
      <c r="N6335" s="101">
        <f>IF(ISNUMBER(jaar_zip[[#This Row],[graaddagen]]),IF(OR(MONTH(jaar_zip[[#This Row],[Datum]])=1,MONTH(jaar_zip[[#This Row],[Datum]])=2,MONTH(jaar_zip[[#This Row],[Datum]])=11,MONTH(jaar_zip[[#This Row],[Datum]])=12),1.1,IF(OR(MONTH(jaar_zip[[#This Row],[Datum]])=3,MONTH(jaar_zip[[#This Row],[Datum]])=10),1,0.8))*jaar_zip[[#This Row],[graaddagen]],"")</f>
        <v>12.100000000000001</v>
      </c>
      <c r="O6335" s="101">
        <f>IF(ISNUMBER(jaar_zip[[#This Row],[etmaaltemperatuur]]),IF(jaar_zip[[#This Row],[etmaaltemperatuur]]&gt;stookgrens,jaar_zip[[#This Row],[etmaaltemperatuur]]-stookgrens,0),"")</f>
        <v>0</v>
      </c>
    </row>
    <row r="6336" spans="1:15" x14ac:dyDescent="0.25">
      <c r="A6336">
        <v>330</v>
      </c>
      <c r="B6336">
        <v>20240202</v>
      </c>
      <c r="C6336">
        <v>9.6</v>
      </c>
      <c r="D6336">
        <v>7.6</v>
      </c>
      <c r="E6336">
        <v>266</v>
      </c>
      <c r="F6336">
        <v>0</v>
      </c>
      <c r="G6336">
        <v>1027.4000000000001</v>
      </c>
      <c r="H6336">
        <v>91</v>
      </c>
      <c r="I6336" s="101" t="s">
        <v>35</v>
      </c>
      <c r="J6336" s="1">
        <f>DATEVALUE(RIGHT(jaar_zip[[#This Row],[YYYYMMDD]],2)&amp;"-"&amp;MID(jaar_zip[[#This Row],[YYYYMMDD]],5,2)&amp;"-"&amp;LEFT(jaar_zip[[#This Row],[YYYYMMDD]],4))</f>
        <v>45324</v>
      </c>
      <c r="K6336" s="101" t="str">
        <f>IF(AND(VALUE(MONTH(jaar_zip[[#This Row],[Datum]]))=1,VALUE(WEEKNUM(jaar_zip[[#This Row],[Datum]],21))&gt;51),RIGHT(YEAR(jaar_zip[[#This Row],[Datum]])-1,2),RIGHT(YEAR(jaar_zip[[#This Row],[Datum]]),2))&amp;"-"&amp; TEXT(WEEKNUM(jaar_zip[[#This Row],[Datum]],21),"00")</f>
        <v>24-05</v>
      </c>
      <c r="L6336" s="101">
        <f>MONTH(jaar_zip[[#This Row],[Datum]])</f>
        <v>2</v>
      </c>
      <c r="M6336" s="101">
        <f>IF(ISNUMBER(jaar_zip[[#This Row],[etmaaltemperatuur]]),IF(jaar_zip[[#This Row],[etmaaltemperatuur]]&lt;stookgrens,stookgrens-jaar_zip[[#This Row],[etmaaltemperatuur]],0),"")</f>
        <v>10.4</v>
      </c>
      <c r="N6336" s="101">
        <f>IF(ISNUMBER(jaar_zip[[#This Row],[graaddagen]]),IF(OR(MONTH(jaar_zip[[#This Row],[Datum]])=1,MONTH(jaar_zip[[#This Row],[Datum]])=2,MONTH(jaar_zip[[#This Row],[Datum]])=11,MONTH(jaar_zip[[#This Row],[Datum]])=12),1.1,IF(OR(MONTH(jaar_zip[[#This Row],[Datum]])=3,MONTH(jaar_zip[[#This Row],[Datum]])=10),1,0.8))*jaar_zip[[#This Row],[graaddagen]],"")</f>
        <v>11.440000000000001</v>
      </c>
      <c r="O6336" s="101">
        <f>IF(ISNUMBER(jaar_zip[[#This Row],[etmaaltemperatuur]]),IF(jaar_zip[[#This Row],[etmaaltemperatuur]]&gt;stookgrens,jaar_zip[[#This Row],[etmaaltemperatuur]]-stookgrens,0),"")</f>
        <v>0</v>
      </c>
    </row>
    <row r="6337" spans="1:15" x14ac:dyDescent="0.25">
      <c r="A6337">
        <v>330</v>
      </c>
      <c r="B6337">
        <v>20240203</v>
      </c>
      <c r="C6337">
        <v>9.3000000000000007</v>
      </c>
      <c r="D6337">
        <v>9.6</v>
      </c>
      <c r="E6337">
        <v>309</v>
      </c>
      <c r="F6337">
        <v>0.1</v>
      </c>
      <c r="G6337">
        <v>1025.2</v>
      </c>
      <c r="H6337">
        <v>90</v>
      </c>
      <c r="I6337" s="101" t="s">
        <v>35</v>
      </c>
      <c r="J6337" s="1">
        <f>DATEVALUE(RIGHT(jaar_zip[[#This Row],[YYYYMMDD]],2)&amp;"-"&amp;MID(jaar_zip[[#This Row],[YYYYMMDD]],5,2)&amp;"-"&amp;LEFT(jaar_zip[[#This Row],[YYYYMMDD]],4))</f>
        <v>45325</v>
      </c>
      <c r="K6337" s="101" t="str">
        <f>IF(AND(VALUE(MONTH(jaar_zip[[#This Row],[Datum]]))=1,VALUE(WEEKNUM(jaar_zip[[#This Row],[Datum]],21))&gt;51),RIGHT(YEAR(jaar_zip[[#This Row],[Datum]])-1,2),RIGHT(YEAR(jaar_zip[[#This Row],[Datum]]),2))&amp;"-"&amp; TEXT(WEEKNUM(jaar_zip[[#This Row],[Datum]],21),"00")</f>
        <v>24-05</v>
      </c>
      <c r="L6337" s="101">
        <f>MONTH(jaar_zip[[#This Row],[Datum]])</f>
        <v>2</v>
      </c>
      <c r="M6337" s="101">
        <f>IF(ISNUMBER(jaar_zip[[#This Row],[etmaaltemperatuur]]),IF(jaar_zip[[#This Row],[etmaaltemperatuur]]&lt;stookgrens,stookgrens-jaar_zip[[#This Row],[etmaaltemperatuur]],0),"")</f>
        <v>8.4</v>
      </c>
      <c r="N6337" s="101">
        <f>IF(ISNUMBER(jaar_zip[[#This Row],[graaddagen]]),IF(OR(MONTH(jaar_zip[[#This Row],[Datum]])=1,MONTH(jaar_zip[[#This Row],[Datum]])=2,MONTH(jaar_zip[[#This Row],[Datum]])=11,MONTH(jaar_zip[[#This Row],[Datum]])=12),1.1,IF(OR(MONTH(jaar_zip[[#This Row],[Datum]])=3,MONTH(jaar_zip[[#This Row],[Datum]])=10),1,0.8))*jaar_zip[[#This Row],[graaddagen]],"")</f>
        <v>9.240000000000002</v>
      </c>
      <c r="O6337" s="101">
        <f>IF(ISNUMBER(jaar_zip[[#This Row],[etmaaltemperatuur]]),IF(jaar_zip[[#This Row],[etmaaltemperatuur]]&gt;stookgrens,jaar_zip[[#This Row],[etmaaltemperatuur]]-stookgrens,0),"")</f>
        <v>0</v>
      </c>
    </row>
    <row r="6338" spans="1:15" x14ac:dyDescent="0.25">
      <c r="A6338">
        <v>330</v>
      </c>
      <c r="B6338">
        <v>20240204</v>
      </c>
      <c r="C6338">
        <v>10.3</v>
      </c>
      <c r="D6338">
        <v>9.5</v>
      </c>
      <c r="E6338">
        <v>240</v>
      </c>
      <c r="F6338">
        <v>-0.1</v>
      </c>
      <c r="G6338">
        <v>1021.5</v>
      </c>
      <c r="H6338">
        <v>91</v>
      </c>
      <c r="I6338" s="101" t="s">
        <v>35</v>
      </c>
      <c r="J6338" s="1">
        <f>DATEVALUE(RIGHT(jaar_zip[[#This Row],[YYYYMMDD]],2)&amp;"-"&amp;MID(jaar_zip[[#This Row],[YYYYMMDD]],5,2)&amp;"-"&amp;LEFT(jaar_zip[[#This Row],[YYYYMMDD]],4))</f>
        <v>45326</v>
      </c>
      <c r="K6338" s="101" t="str">
        <f>IF(AND(VALUE(MONTH(jaar_zip[[#This Row],[Datum]]))=1,VALUE(WEEKNUM(jaar_zip[[#This Row],[Datum]],21))&gt;51),RIGHT(YEAR(jaar_zip[[#This Row],[Datum]])-1,2),RIGHT(YEAR(jaar_zip[[#This Row],[Datum]]),2))&amp;"-"&amp; TEXT(WEEKNUM(jaar_zip[[#This Row],[Datum]],21),"00")</f>
        <v>24-05</v>
      </c>
      <c r="L6338" s="101">
        <f>MONTH(jaar_zip[[#This Row],[Datum]])</f>
        <v>2</v>
      </c>
      <c r="M6338" s="101">
        <f>IF(ISNUMBER(jaar_zip[[#This Row],[etmaaltemperatuur]]),IF(jaar_zip[[#This Row],[etmaaltemperatuur]]&lt;stookgrens,stookgrens-jaar_zip[[#This Row],[etmaaltemperatuur]],0),"")</f>
        <v>8.5</v>
      </c>
      <c r="N6338" s="101">
        <f>IF(ISNUMBER(jaar_zip[[#This Row],[graaddagen]]),IF(OR(MONTH(jaar_zip[[#This Row],[Datum]])=1,MONTH(jaar_zip[[#This Row],[Datum]])=2,MONTH(jaar_zip[[#This Row],[Datum]])=11,MONTH(jaar_zip[[#This Row],[Datum]])=12),1.1,IF(OR(MONTH(jaar_zip[[#This Row],[Datum]])=3,MONTH(jaar_zip[[#This Row],[Datum]])=10),1,0.8))*jaar_zip[[#This Row],[graaddagen]],"")</f>
        <v>9.3500000000000014</v>
      </c>
      <c r="O6338" s="101">
        <f>IF(ISNUMBER(jaar_zip[[#This Row],[etmaaltemperatuur]]),IF(jaar_zip[[#This Row],[etmaaltemperatuur]]&gt;stookgrens,jaar_zip[[#This Row],[etmaaltemperatuur]]-stookgrens,0),"")</f>
        <v>0</v>
      </c>
    </row>
    <row r="6339" spans="1:15" x14ac:dyDescent="0.25">
      <c r="A6339">
        <v>330</v>
      </c>
      <c r="B6339">
        <v>20240205</v>
      </c>
      <c r="C6339">
        <v>12.4</v>
      </c>
      <c r="D6339">
        <v>8.8000000000000007</v>
      </c>
      <c r="E6339">
        <v>303</v>
      </c>
      <c r="F6339">
        <v>0</v>
      </c>
      <c r="G6339">
        <v>1017.8</v>
      </c>
      <c r="H6339">
        <v>88</v>
      </c>
      <c r="I6339" s="101" t="s">
        <v>35</v>
      </c>
      <c r="J6339" s="1">
        <f>DATEVALUE(RIGHT(jaar_zip[[#This Row],[YYYYMMDD]],2)&amp;"-"&amp;MID(jaar_zip[[#This Row],[YYYYMMDD]],5,2)&amp;"-"&amp;LEFT(jaar_zip[[#This Row],[YYYYMMDD]],4))</f>
        <v>45327</v>
      </c>
      <c r="K6339" s="101" t="str">
        <f>IF(AND(VALUE(MONTH(jaar_zip[[#This Row],[Datum]]))=1,VALUE(WEEKNUM(jaar_zip[[#This Row],[Datum]],21))&gt;51),RIGHT(YEAR(jaar_zip[[#This Row],[Datum]])-1,2),RIGHT(YEAR(jaar_zip[[#This Row],[Datum]]),2))&amp;"-"&amp; TEXT(WEEKNUM(jaar_zip[[#This Row],[Datum]],21),"00")</f>
        <v>24-06</v>
      </c>
      <c r="L6339" s="101">
        <f>MONTH(jaar_zip[[#This Row],[Datum]])</f>
        <v>2</v>
      </c>
      <c r="M6339" s="101">
        <f>IF(ISNUMBER(jaar_zip[[#This Row],[etmaaltemperatuur]]),IF(jaar_zip[[#This Row],[etmaaltemperatuur]]&lt;stookgrens,stookgrens-jaar_zip[[#This Row],[etmaaltemperatuur]],0),"")</f>
        <v>9.1999999999999993</v>
      </c>
      <c r="N6339" s="101">
        <f>IF(ISNUMBER(jaar_zip[[#This Row],[graaddagen]]),IF(OR(MONTH(jaar_zip[[#This Row],[Datum]])=1,MONTH(jaar_zip[[#This Row],[Datum]])=2,MONTH(jaar_zip[[#This Row],[Datum]])=11,MONTH(jaar_zip[[#This Row],[Datum]])=12),1.1,IF(OR(MONTH(jaar_zip[[#This Row],[Datum]])=3,MONTH(jaar_zip[[#This Row],[Datum]])=10),1,0.8))*jaar_zip[[#This Row],[graaddagen]],"")</f>
        <v>10.119999999999999</v>
      </c>
      <c r="O6339" s="101">
        <f>IF(ISNUMBER(jaar_zip[[#This Row],[etmaaltemperatuur]]),IF(jaar_zip[[#This Row],[etmaaltemperatuur]]&gt;stookgrens,jaar_zip[[#This Row],[etmaaltemperatuur]]-stookgrens,0),"")</f>
        <v>0</v>
      </c>
    </row>
    <row r="6340" spans="1:15" x14ac:dyDescent="0.25">
      <c r="A6340">
        <v>330</v>
      </c>
      <c r="B6340">
        <v>20240206</v>
      </c>
      <c r="C6340">
        <v>13.6</v>
      </c>
      <c r="D6340">
        <v>9.4</v>
      </c>
      <c r="E6340">
        <v>295</v>
      </c>
      <c r="F6340">
        <v>13</v>
      </c>
      <c r="G6340">
        <v>1007.9</v>
      </c>
      <c r="H6340">
        <v>89</v>
      </c>
      <c r="I6340" s="101" t="s">
        <v>35</v>
      </c>
      <c r="J6340" s="1">
        <f>DATEVALUE(RIGHT(jaar_zip[[#This Row],[YYYYMMDD]],2)&amp;"-"&amp;MID(jaar_zip[[#This Row],[YYYYMMDD]],5,2)&amp;"-"&amp;LEFT(jaar_zip[[#This Row],[YYYYMMDD]],4))</f>
        <v>45328</v>
      </c>
      <c r="K6340" s="101" t="str">
        <f>IF(AND(VALUE(MONTH(jaar_zip[[#This Row],[Datum]]))=1,VALUE(WEEKNUM(jaar_zip[[#This Row],[Datum]],21))&gt;51),RIGHT(YEAR(jaar_zip[[#This Row],[Datum]])-1,2),RIGHT(YEAR(jaar_zip[[#This Row],[Datum]]),2))&amp;"-"&amp; TEXT(WEEKNUM(jaar_zip[[#This Row],[Datum]],21),"00")</f>
        <v>24-06</v>
      </c>
      <c r="L6340" s="101">
        <f>MONTH(jaar_zip[[#This Row],[Datum]])</f>
        <v>2</v>
      </c>
      <c r="M6340" s="101">
        <f>IF(ISNUMBER(jaar_zip[[#This Row],[etmaaltemperatuur]]),IF(jaar_zip[[#This Row],[etmaaltemperatuur]]&lt;stookgrens,stookgrens-jaar_zip[[#This Row],[etmaaltemperatuur]],0),"")</f>
        <v>8.6</v>
      </c>
      <c r="N6340" s="101">
        <f>IF(ISNUMBER(jaar_zip[[#This Row],[graaddagen]]),IF(OR(MONTH(jaar_zip[[#This Row],[Datum]])=1,MONTH(jaar_zip[[#This Row],[Datum]])=2,MONTH(jaar_zip[[#This Row],[Datum]])=11,MONTH(jaar_zip[[#This Row],[Datum]])=12),1.1,IF(OR(MONTH(jaar_zip[[#This Row],[Datum]])=3,MONTH(jaar_zip[[#This Row],[Datum]])=10),1,0.8))*jaar_zip[[#This Row],[graaddagen]],"")</f>
        <v>9.4600000000000009</v>
      </c>
      <c r="O6340" s="101">
        <f>IF(ISNUMBER(jaar_zip[[#This Row],[etmaaltemperatuur]]),IF(jaar_zip[[#This Row],[etmaaltemperatuur]]&gt;stookgrens,jaar_zip[[#This Row],[etmaaltemperatuur]]-stookgrens,0),"")</f>
        <v>0</v>
      </c>
    </row>
    <row r="6341" spans="1:15" x14ac:dyDescent="0.25">
      <c r="A6341">
        <v>330</v>
      </c>
      <c r="B6341">
        <v>20240207</v>
      </c>
      <c r="C6341">
        <v>3.9</v>
      </c>
      <c r="D6341">
        <v>5.0999999999999996</v>
      </c>
      <c r="E6341">
        <v>497</v>
      </c>
      <c r="F6341">
        <v>3.3</v>
      </c>
      <c r="G6341">
        <v>1005.4</v>
      </c>
      <c r="H6341">
        <v>78</v>
      </c>
      <c r="I6341" s="101" t="s">
        <v>35</v>
      </c>
      <c r="J6341" s="1">
        <f>DATEVALUE(RIGHT(jaar_zip[[#This Row],[YYYYMMDD]],2)&amp;"-"&amp;MID(jaar_zip[[#This Row],[YYYYMMDD]],5,2)&amp;"-"&amp;LEFT(jaar_zip[[#This Row],[YYYYMMDD]],4))</f>
        <v>45329</v>
      </c>
      <c r="K6341" s="101" t="str">
        <f>IF(AND(VALUE(MONTH(jaar_zip[[#This Row],[Datum]]))=1,VALUE(WEEKNUM(jaar_zip[[#This Row],[Datum]],21))&gt;51),RIGHT(YEAR(jaar_zip[[#This Row],[Datum]])-1,2),RIGHT(YEAR(jaar_zip[[#This Row],[Datum]]),2))&amp;"-"&amp; TEXT(WEEKNUM(jaar_zip[[#This Row],[Datum]],21),"00")</f>
        <v>24-06</v>
      </c>
      <c r="L6341" s="101">
        <f>MONTH(jaar_zip[[#This Row],[Datum]])</f>
        <v>2</v>
      </c>
      <c r="M6341" s="101">
        <f>IF(ISNUMBER(jaar_zip[[#This Row],[etmaaltemperatuur]]),IF(jaar_zip[[#This Row],[etmaaltemperatuur]]&lt;stookgrens,stookgrens-jaar_zip[[#This Row],[etmaaltemperatuur]],0),"")</f>
        <v>12.9</v>
      </c>
      <c r="N6341" s="101">
        <f>IF(ISNUMBER(jaar_zip[[#This Row],[graaddagen]]),IF(OR(MONTH(jaar_zip[[#This Row],[Datum]])=1,MONTH(jaar_zip[[#This Row],[Datum]])=2,MONTH(jaar_zip[[#This Row],[Datum]])=11,MONTH(jaar_zip[[#This Row],[Datum]])=12),1.1,IF(OR(MONTH(jaar_zip[[#This Row],[Datum]])=3,MONTH(jaar_zip[[#This Row],[Datum]])=10),1,0.8))*jaar_zip[[#This Row],[graaddagen]],"")</f>
        <v>14.190000000000001</v>
      </c>
      <c r="O6341" s="101">
        <f>IF(ISNUMBER(jaar_zip[[#This Row],[etmaaltemperatuur]]),IF(jaar_zip[[#This Row],[etmaaltemperatuur]]&gt;stookgrens,jaar_zip[[#This Row],[etmaaltemperatuur]]-stookgrens,0),"")</f>
        <v>0</v>
      </c>
    </row>
    <row r="6342" spans="1:15" x14ac:dyDescent="0.25">
      <c r="A6342">
        <v>330</v>
      </c>
      <c r="B6342">
        <v>20240208</v>
      </c>
      <c r="C6342">
        <v>5.7</v>
      </c>
      <c r="D6342">
        <v>4.3</v>
      </c>
      <c r="E6342">
        <v>134</v>
      </c>
      <c r="F6342">
        <v>20.5</v>
      </c>
      <c r="G6342">
        <v>995.3</v>
      </c>
      <c r="H6342">
        <v>93</v>
      </c>
      <c r="I6342" s="101" t="s">
        <v>35</v>
      </c>
      <c r="J6342" s="1">
        <f>DATEVALUE(RIGHT(jaar_zip[[#This Row],[YYYYMMDD]],2)&amp;"-"&amp;MID(jaar_zip[[#This Row],[YYYYMMDD]],5,2)&amp;"-"&amp;LEFT(jaar_zip[[#This Row],[YYYYMMDD]],4))</f>
        <v>45330</v>
      </c>
      <c r="K6342" s="101" t="str">
        <f>IF(AND(VALUE(MONTH(jaar_zip[[#This Row],[Datum]]))=1,VALUE(WEEKNUM(jaar_zip[[#This Row],[Datum]],21))&gt;51),RIGHT(YEAR(jaar_zip[[#This Row],[Datum]])-1,2),RIGHT(YEAR(jaar_zip[[#This Row],[Datum]]),2))&amp;"-"&amp; TEXT(WEEKNUM(jaar_zip[[#This Row],[Datum]],21),"00")</f>
        <v>24-06</v>
      </c>
      <c r="L6342" s="101">
        <f>MONTH(jaar_zip[[#This Row],[Datum]])</f>
        <v>2</v>
      </c>
      <c r="M6342" s="101">
        <f>IF(ISNUMBER(jaar_zip[[#This Row],[etmaaltemperatuur]]),IF(jaar_zip[[#This Row],[etmaaltemperatuur]]&lt;stookgrens,stookgrens-jaar_zip[[#This Row],[etmaaltemperatuur]],0),"")</f>
        <v>13.7</v>
      </c>
      <c r="N6342" s="101">
        <f>IF(ISNUMBER(jaar_zip[[#This Row],[graaddagen]]),IF(OR(MONTH(jaar_zip[[#This Row],[Datum]])=1,MONTH(jaar_zip[[#This Row],[Datum]])=2,MONTH(jaar_zip[[#This Row],[Datum]])=11,MONTH(jaar_zip[[#This Row],[Datum]])=12),1.1,IF(OR(MONTH(jaar_zip[[#This Row],[Datum]])=3,MONTH(jaar_zip[[#This Row],[Datum]])=10),1,0.8))*jaar_zip[[#This Row],[graaddagen]],"")</f>
        <v>15.07</v>
      </c>
      <c r="O6342" s="101">
        <f>IF(ISNUMBER(jaar_zip[[#This Row],[etmaaltemperatuur]]),IF(jaar_zip[[#This Row],[etmaaltemperatuur]]&gt;stookgrens,jaar_zip[[#This Row],[etmaaltemperatuur]]-stookgrens,0),"")</f>
        <v>0</v>
      </c>
    </row>
    <row r="6343" spans="1:15" x14ac:dyDescent="0.25">
      <c r="A6343">
        <v>330</v>
      </c>
      <c r="B6343">
        <v>20240209</v>
      </c>
      <c r="C6343">
        <v>8.3000000000000007</v>
      </c>
      <c r="D6343">
        <v>11.1</v>
      </c>
      <c r="E6343">
        <v>380</v>
      </c>
      <c r="F6343">
        <v>4.5</v>
      </c>
      <c r="G6343">
        <v>982.7</v>
      </c>
      <c r="H6343">
        <v>85</v>
      </c>
      <c r="I6343" s="101" t="s">
        <v>35</v>
      </c>
      <c r="J6343" s="1">
        <f>DATEVALUE(RIGHT(jaar_zip[[#This Row],[YYYYMMDD]],2)&amp;"-"&amp;MID(jaar_zip[[#This Row],[YYYYMMDD]],5,2)&amp;"-"&amp;LEFT(jaar_zip[[#This Row],[YYYYMMDD]],4))</f>
        <v>45331</v>
      </c>
      <c r="K6343" s="101" t="str">
        <f>IF(AND(VALUE(MONTH(jaar_zip[[#This Row],[Datum]]))=1,VALUE(WEEKNUM(jaar_zip[[#This Row],[Datum]],21))&gt;51),RIGHT(YEAR(jaar_zip[[#This Row],[Datum]])-1,2),RIGHT(YEAR(jaar_zip[[#This Row],[Datum]]),2))&amp;"-"&amp; TEXT(WEEKNUM(jaar_zip[[#This Row],[Datum]],21),"00")</f>
        <v>24-06</v>
      </c>
      <c r="L6343" s="101">
        <f>MONTH(jaar_zip[[#This Row],[Datum]])</f>
        <v>2</v>
      </c>
      <c r="M6343" s="101">
        <f>IF(ISNUMBER(jaar_zip[[#This Row],[etmaaltemperatuur]]),IF(jaar_zip[[#This Row],[etmaaltemperatuur]]&lt;stookgrens,stookgrens-jaar_zip[[#This Row],[etmaaltemperatuur]],0),"")</f>
        <v>6.9</v>
      </c>
      <c r="N6343" s="101">
        <f>IF(ISNUMBER(jaar_zip[[#This Row],[graaddagen]]),IF(OR(MONTH(jaar_zip[[#This Row],[Datum]])=1,MONTH(jaar_zip[[#This Row],[Datum]])=2,MONTH(jaar_zip[[#This Row],[Datum]])=11,MONTH(jaar_zip[[#This Row],[Datum]])=12),1.1,IF(OR(MONTH(jaar_zip[[#This Row],[Datum]])=3,MONTH(jaar_zip[[#This Row],[Datum]])=10),1,0.8))*jaar_zip[[#This Row],[graaddagen]],"")</f>
        <v>7.5900000000000007</v>
      </c>
      <c r="O6343" s="101">
        <f>IF(ISNUMBER(jaar_zip[[#This Row],[etmaaltemperatuur]]),IF(jaar_zip[[#This Row],[etmaaltemperatuur]]&gt;stookgrens,jaar_zip[[#This Row],[etmaaltemperatuur]]-stookgrens,0),"")</f>
        <v>0</v>
      </c>
    </row>
    <row r="6344" spans="1:15" x14ac:dyDescent="0.25">
      <c r="A6344">
        <v>330</v>
      </c>
      <c r="B6344">
        <v>20240210</v>
      </c>
      <c r="C6344">
        <v>4.5</v>
      </c>
      <c r="D6344">
        <v>10.8</v>
      </c>
      <c r="E6344">
        <v>342</v>
      </c>
      <c r="F6344">
        <v>0.1</v>
      </c>
      <c r="G6344">
        <v>985.6</v>
      </c>
      <c r="H6344">
        <v>87</v>
      </c>
      <c r="I6344" s="101" t="s">
        <v>35</v>
      </c>
      <c r="J6344" s="1">
        <f>DATEVALUE(RIGHT(jaar_zip[[#This Row],[YYYYMMDD]],2)&amp;"-"&amp;MID(jaar_zip[[#This Row],[YYYYMMDD]],5,2)&amp;"-"&amp;LEFT(jaar_zip[[#This Row],[YYYYMMDD]],4))</f>
        <v>45332</v>
      </c>
      <c r="K6344" s="101" t="str">
        <f>IF(AND(VALUE(MONTH(jaar_zip[[#This Row],[Datum]]))=1,VALUE(WEEKNUM(jaar_zip[[#This Row],[Datum]],21))&gt;51),RIGHT(YEAR(jaar_zip[[#This Row],[Datum]])-1,2),RIGHT(YEAR(jaar_zip[[#This Row],[Datum]]),2))&amp;"-"&amp; TEXT(WEEKNUM(jaar_zip[[#This Row],[Datum]],21),"00")</f>
        <v>24-06</v>
      </c>
      <c r="L6344" s="101">
        <f>MONTH(jaar_zip[[#This Row],[Datum]])</f>
        <v>2</v>
      </c>
      <c r="M6344" s="101">
        <f>IF(ISNUMBER(jaar_zip[[#This Row],[etmaaltemperatuur]]),IF(jaar_zip[[#This Row],[etmaaltemperatuur]]&lt;stookgrens,stookgrens-jaar_zip[[#This Row],[etmaaltemperatuur]],0),"")</f>
        <v>7.1999999999999993</v>
      </c>
      <c r="N6344" s="101">
        <f>IF(ISNUMBER(jaar_zip[[#This Row],[graaddagen]]),IF(OR(MONTH(jaar_zip[[#This Row],[Datum]])=1,MONTH(jaar_zip[[#This Row],[Datum]])=2,MONTH(jaar_zip[[#This Row],[Datum]])=11,MONTH(jaar_zip[[#This Row],[Datum]])=12),1.1,IF(OR(MONTH(jaar_zip[[#This Row],[Datum]])=3,MONTH(jaar_zip[[#This Row],[Datum]])=10),1,0.8))*jaar_zip[[#This Row],[graaddagen]],"")</f>
        <v>7.92</v>
      </c>
      <c r="O6344" s="101">
        <f>IF(ISNUMBER(jaar_zip[[#This Row],[etmaaltemperatuur]]),IF(jaar_zip[[#This Row],[etmaaltemperatuur]]&gt;stookgrens,jaar_zip[[#This Row],[etmaaltemperatuur]]-stookgrens,0),"")</f>
        <v>0</v>
      </c>
    </row>
    <row r="6345" spans="1:15" x14ac:dyDescent="0.25">
      <c r="A6345">
        <v>330</v>
      </c>
      <c r="B6345">
        <v>20240211</v>
      </c>
      <c r="C6345">
        <v>4.9000000000000004</v>
      </c>
      <c r="D6345">
        <v>8.4</v>
      </c>
      <c r="E6345">
        <v>306</v>
      </c>
      <c r="F6345">
        <v>1</v>
      </c>
      <c r="G6345">
        <v>990.8</v>
      </c>
      <c r="H6345">
        <v>92</v>
      </c>
      <c r="I6345" s="101" t="s">
        <v>35</v>
      </c>
      <c r="J6345" s="1">
        <f>DATEVALUE(RIGHT(jaar_zip[[#This Row],[YYYYMMDD]],2)&amp;"-"&amp;MID(jaar_zip[[#This Row],[YYYYMMDD]],5,2)&amp;"-"&amp;LEFT(jaar_zip[[#This Row],[YYYYMMDD]],4))</f>
        <v>45333</v>
      </c>
      <c r="K6345" s="101" t="str">
        <f>IF(AND(VALUE(MONTH(jaar_zip[[#This Row],[Datum]]))=1,VALUE(WEEKNUM(jaar_zip[[#This Row],[Datum]],21))&gt;51),RIGHT(YEAR(jaar_zip[[#This Row],[Datum]])-1,2),RIGHT(YEAR(jaar_zip[[#This Row],[Datum]]),2))&amp;"-"&amp; TEXT(WEEKNUM(jaar_zip[[#This Row],[Datum]],21),"00")</f>
        <v>24-06</v>
      </c>
      <c r="L6345" s="101">
        <f>MONTH(jaar_zip[[#This Row],[Datum]])</f>
        <v>2</v>
      </c>
      <c r="M6345" s="101">
        <f>IF(ISNUMBER(jaar_zip[[#This Row],[etmaaltemperatuur]]),IF(jaar_zip[[#This Row],[etmaaltemperatuur]]&lt;stookgrens,stookgrens-jaar_zip[[#This Row],[etmaaltemperatuur]],0),"")</f>
        <v>9.6</v>
      </c>
      <c r="N6345" s="101">
        <f>IF(ISNUMBER(jaar_zip[[#This Row],[graaddagen]]),IF(OR(MONTH(jaar_zip[[#This Row],[Datum]])=1,MONTH(jaar_zip[[#This Row],[Datum]])=2,MONTH(jaar_zip[[#This Row],[Datum]])=11,MONTH(jaar_zip[[#This Row],[Datum]])=12),1.1,IF(OR(MONTH(jaar_zip[[#This Row],[Datum]])=3,MONTH(jaar_zip[[#This Row],[Datum]])=10),1,0.8))*jaar_zip[[#This Row],[graaddagen]],"")</f>
        <v>10.56</v>
      </c>
      <c r="O6345" s="101">
        <f>IF(ISNUMBER(jaar_zip[[#This Row],[etmaaltemperatuur]]),IF(jaar_zip[[#This Row],[etmaaltemperatuur]]&gt;stookgrens,jaar_zip[[#This Row],[etmaaltemperatuur]]-stookgrens,0),"")</f>
        <v>0</v>
      </c>
    </row>
    <row r="6346" spans="1:15" x14ac:dyDescent="0.25">
      <c r="A6346">
        <v>330</v>
      </c>
      <c r="B6346">
        <v>20240212</v>
      </c>
      <c r="C6346">
        <v>5.2</v>
      </c>
      <c r="D6346">
        <v>7.2</v>
      </c>
      <c r="E6346">
        <v>505</v>
      </c>
      <c r="F6346">
        <v>0</v>
      </c>
      <c r="G6346">
        <v>1005.2</v>
      </c>
      <c r="H6346">
        <v>85</v>
      </c>
      <c r="I6346" s="101" t="s">
        <v>35</v>
      </c>
      <c r="J6346" s="1">
        <f>DATEVALUE(RIGHT(jaar_zip[[#This Row],[YYYYMMDD]],2)&amp;"-"&amp;MID(jaar_zip[[#This Row],[YYYYMMDD]],5,2)&amp;"-"&amp;LEFT(jaar_zip[[#This Row],[YYYYMMDD]],4))</f>
        <v>45334</v>
      </c>
      <c r="K6346" s="101" t="str">
        <f>IF(AND(VALUE(MONTH(jaar_zip[[#This Row],[Datum]]))=1,VALUE(WEEKNUM(jaar_zip[[#This Row],[Datum]],21))&gt;51),RIGHT(YEAR(jaar_zip[[#This Row],[Datum]])-1,2),RIGHT(YEAR(jaar_zip[[#This Row],[Datum]]),2))&amp;"-"&amp; TEXT(WEEKNUM(jaar_zip[[#This Row],[Datum]],21),"00")</f>
        <v>24-07</v>
      </c>
      <c r="L6346" s="101">
        <f>MONTH(jaar_zip[[#This Row],[Datum]])</f>
        <v>2</v>
      </c>
      <c r="M6346" s="101">
        <f>IF(ISNUMBER(jaar_zip[[#This Row],[etmaaltemperatuur]]),IF(jaar_zip[[#This Row],[etmaaltemperatuur]]&lt;stookgrens,stookgrens-jaar_zip[[#This Row],[etmaaltemperatuur]],0),"")</f>
        <v>10.8</v>
      </c>
      <c r="N6346" s="101">
        <f>IF(ISNUMBER(jaar_zip[[#This Row],[graaddagen]]),IF(OR(MONTH(jaar_zip[[#This Row],[Datum]])=1,MONTH(jaar_zip[[#This Row],[Datum]])=2,MONTH(jaar_zip[[#This Row],[Datum]])=11,MONTH(jaar_zip[[#This Row],[Datum]])=12),1.1,IF(OR(MONTH(jaar_zip[[#This Row],[Datum]])=3,MONTH(jaar_zip[[#This Row],[Datum]])=10),1,0.8))*jaar_zip[[#This Row],[graaddagen]],"")</f>
        <v>11.880000000000003</v>
      </c>
      <c r="O6346" s="101">
        <f>IF(ISNUMBER(jaar_zip[[#This Row],[etmaaltemperatuur]]),IF(jaar_zip[[#This Row],[etmaaltemperatuur]]&gt;stookgrens,jaar_zip[[#This Row],[etmaaltemperatuur]]-stookgrens,0),"")</f>
        <v>0</v>
      </c>
    </row>
    <row r="6347" spans="1:15" x14ac:dyDescent="0.25">
      <c r="A6347">
        <v>330</v>
      </c>
      <c r="B6347">
        <v>20240213</v>
      </c>
      <c r="C6347">
        <v>7.5</v>
      </c>
      <c r="D6347">
        <v>7.6</v>
      </c>
      <c r="E6347">
        <v>545</v>
      </c>
      <c r="F6347">
        <v>2.8</v>
      </c>
      <c r="G6347">
        <v>1014.2</v>
      </c>
      <c r="H6347">
        <v>84</v>
      </c>
      <c r="I6347" s="101" t="s">
        <v>35</v>
      </c>
      <c r="J6347" s="1">
        <f>DATEVALUE(RIGHT(jaar_zip[[#This Row],[YYYYMMDD]],2)&amp;"-"&amp;MID(jaar_zip[[#This Row],[YYYYMMDD]],5,2)&amp;"-"&amp;LEFT(jaar_zip[[#This Row],[YYYYMMDD]],4))</f>
        <v>45335</v>
      </c>
      <c r="K6347" s="101" t="str">
        <f>IF(AND(VALUE(MONTH(jaar_zip[[#This Row],[Datum]]))=1,VALUE(WEEKNUM(jaar_zip[[#This Row],[Datum]],21))&gt;51),RIGHT(YEAR(jaar_zip[[#This Row],[Datum]])-1,2),RIGHT(YEAR(jaar_zip[[#This Row],[Datum]]),2))&amp;"-"&amp; TEXT(WEEKNUM(jaar_zip[[#This Row],[Datum]],21),"00")</f>
        <v>24-07</v>
      </c>
      <c r="L6347" s="101">
        <f>MONTH(jaar_zip[[#This Row],[Datum]])</f>
        <v>2</v>
      </c>
      <c r="M6347" s="101">
        <f>IF(ISNUMBER(jaar_zip[[#This Row],[etmaaltemperatuur]]),IF(jaar_zip[[#This Row],[etmaaltemperatuur]]&lt;stookgrens,stookgrens-jaar_zip[[#This Row],[etmaaltemperatuur]],0),"")</f>
        <v>10.4</v>
      </c>
      <c r="N6347" s="101">
        <f>IF(ISNUMBER(jaar_zip[[#This Row],[graaddagen]]),IF(OR(MONTH(jaar_zip[[#This Row],[Datum]])=1,MONTH(jaar_zip[[#This Row],[Datum]])=2,MONTH(jaar_zip[[#This Row],[Datum]])=11,MONTH(jaar_zip[[#This Row],[Datum]])=12),1.1,IF(OR(MONTH(jaar_zip[[#This Row],[Datum]])=3,MONTH(jaar_zip[[#This Row],[Datum]])=10),1,0.8))*jaar_zip[[#This Row],[graaddagen]],"")</f>
        <v>11.440000000000001</v>
      </c>
      <c r="O6347" s="101">
        <f>IF(ISNUMBER(jaar_zip[[#This Row],[etmaaltemperatuur]]),IF(jaar_zip[[#This Row],[etmaaltemperatuur]]&gt;stookgrens,jaar_zip[[#This Row],[etmaaltemperatuur]]-stookgrens,0),"")</f>
        <v>0</v>
      </c>
    </row>
    <row r="6348" spans="1:15" x14ac:dyDescent="0.25">
      <c r="A6348">
        <v>330</v>
      </c>
      <c r="B6348">
        <v>20240214</v>
      </c>
      <c r="C6348">
        <v>9.4</v>
      </c>
      <c r="D6348">
        <v>10.6</v>
      </c>
      <c r="E6348">
        <v>121</v>
      </c>
      <c r="F6348">
        <v>3</v>
      </c>
      <c r="G6348">
        <v>1014.1</v>
      </c>
      <c r="H6348">
        <v>96</v>
      </c>
      <c r="I6348" s="101" t="s">
        <v>35</v>
      </c>
      <c r="J6348" s="1">
        <f>DATEVALUE(RIGHT(jaar_zip[[#This Row],[YYYYMMDD]],2)&amp;"-"&amp;MID(jaar_zip[[#This Row],[YYYYMMDD]],5,2)&amp;"-"&amp;LEFT(jaar_zip[[#This Row],[YYYYMMDD]],4))</f>
        <v>45336</v>
      </c>
      <c r="K6348" s="101" t="str">
        <f>IF(AND(VALUE(MONTH(jaar_zip[[#This Row],[Datum]]))=1,VALUE(WEEKNUM(jaar_zip[[#This Row],[Datum]],21))&gt;51),RIGHT(YEAR(jaar_zip[[#This Row],[Datum]])-1,2),RIGHT(YEAR(jaar_zip[[#This Row],[Datum]]),2))&amp;"-"&amp; TEXT(WEEKNUM(jaar_zip[[#This Row],[Datum]],21),"00")</f>
        <v>24-07</v>
      </c>
      <c r="L6348" s="101">
        <f>MONTH(jaar_zip[[#This Row],[Datum]])</f>
        <v>2</v>
      </c>
      <c r="M6348" s="101">
        <f>IF(ISNUMBER(jaar_zip[[#This Row],[etmaaltemperatuur]]),IF(jaar_zip[[#This Row],[etmaaltemperatuur]]&lt;stookgrens,stookgrens-jaar_zip[[#This Row],[etmaaltemperatuur]],0),"")</f>
        <v>7.4</v>
      </c>
      <c r="N6348" s="101">
        <f>IF(ISNUMBER(jaar_zip[[#This Row],[graaddagen]]),IF(OR(MONTH(jaar_zip[[#This Row],[Datum]])=1,MONTH(jaar_zip[[#This Row],[Datum]])=2,MONTH(jaar_zip[[#This Row],[Datum]])=11,MONTH(jaar_zip[[#This Row],[Datum]])=12),1.1,IF(OR(MONTH(jaar_zip[[#This Row],[Datum]])=3,MONTH(jaar_zip[[#This Row],[Datum]])=10),1,0.8))*jaar_zip[[#This Row],[graaddagen]],"")</f>
        <v>8.14</v>
      </c>
      <c r="O6348" s="101">
        <f>IF(ISNUMBER(jaar_zip[[#This Row],[etmaaltemperatuur]]),IF(jaar_zip[[#This Row],[etmaaltemperatuur]]&gt;stookgrens,jaar_zip[[#This Row],[etmaaltemperatuur]]-stookgrens,0),"")</f>
        <v>0</v>
      </c>
    </row>
    <row r="6349" spans="1:15" x14ac:dyDescent="0.25">
      <c r="A6349">
        <v>330</v>
      </c>
      <c r="B6349">
        <v>20240215</v>
      </c>
      <c r="C6349">
        <v>7</v>
      </c>
      <c r="D6349">
        <v>13.4</v>
      </c>
      <c r="E6349">
        <v>492</v>
      </c>
      <c r="F6349">
        <v>8</v>
      </c>
      <c r="G6349">
        <v>1011.6</v>
      </c>
      <c r="H6349">
        <v>83</v>
      </c>
      <c r="I6349" s="101" t="s">
        <v>35</v>
      </c>
      <c r="J6349" s="1">
        <f>DATEVALUE(RIGHT(jaar_zip[[#This Row],[YYYYMMDD]],2)&amp;"-"&amp;MID(jaar_zip[[#This Row],[YYYYMMDD]],5,2)&amp;"-"&amp;LEFT(jaar_zip[[#This Row],[YYYYMMDD]],4))</f>
        <v>45337</v>
      </c>
      <c r="K6349" s="101" t="str">
        <f>IF(AND(VALUE(MONTH(jaar_zip[[#This Row],[Datum]]))=1,VALUE(WEEKNUM(jaar_zip[[#This Row],[Datum]],21))&gt;51),RIGHT(YEAR(jaar_zip[[#This Row],[Datum]])-1,2),RIGHT(YEAR(jaar_zip[[#This Row],[Datum]]),2))&amp;"-"&amp; TEXT(WEEKNUM(jaar_zip[[#This Row],[Datum]],21),"00")</f>
        <v>24-07</v>
      </c>
      <c r="L6349" s="101">
        <f>MONTH(jaar_zip[[#This Row],[Datum]])</f>
        <v>2</v>
      </c>
      <c r="M6349" s="101">
        <f>IF(ISNUMBER(jaar_zip[[#This Row],[etmaaltemperatuur]]),IF(jaar_zip[[#This Row],[etmaaltemperatuur]]&lt;stookgrens,stookgrens-jaar_zip[[#This Row],[etmaaltemperatuur]],0),"")</f>
        <v>4.5999999999999996</v>
      </c>
      <c r="N6349" s="101">
        <f>IF(ISNUMBER(jaar_zip[[#This Row],[graaddagen]]),IF(OR(MONTH(jaar_zip[[#This Row],[Datum]])=1,MONTH(jaar_zip[[#This Row],[Datum]])=2,MONTH(jaar_zip[[#This Row],[Datum]])=11,MONTH(jaar_zip[[#This Row],[Datum]])=12),1.1,IF(OR(MONTH(jaar_zip[[#This Row],[Datum]])=3,MONTH(jaar_zip[[#This Row],[Datum]])=10),1,0.8))*jaar_zip[[#This Row],[graaddagen]],"")</f>
        <v>5.0599999999999996</v>
      </c>
      <c r="O6349" s="101">
        <f>IF(ISNUMBER(jaar_zip[[#This Row],[etmaaltemperatuur]]),IF(jaar_zip[[#This Row],[etmaaltemperatuur]]&gt;stookgrens,jaar_zip[[#This Row],[etmaaltemperatuur]]-stookgrens,0),"")</f>
        <v>0</v>
      </c>
    </row>
    <row r="6350" spans="1:15" x14ac:dyDescent="0.25">
      <c r="A6350">
        <v>330</v>
      </c>
      <c r="B6350">
        <v>20240216</v>
      </c>
      <c r="C6350">
        <v>6.4</v>
      </c>
      <c r="D6350">
        <v>11.2</v>
      </c>
      <c r="E6350">
        <v>409</v>
      </c>
      <c r="F6350">
        <v>1</v>
      </c>
      <c r="G6350">
        <v>1014.5</v>
      </c>
      <c r="H6350">
        <v>83</v>
      </c>
      <c r="I6350" s="101" t="s">
        <v>35</v>
      </c>
      <c r="J6350" s="1">
        <f>DATEVALUE(RIGHT(jaar_zip[[#This Row],[YYYYMMDD]],2)&amp;"-"&amp;MID(jaar_zip[[#This Row],[YYYYMMDD]],5,2)&amp;"-"&amp;LEFT(jaar_zip[[#This Row],[YYYYMMDD]],4))</f>
        <v>45338</v>
      </c>
      <c r="K6350" s="101" t="str">
        <f>IF(AND(VALUE(MONTH(jaar_zip[[#This Row],[Datum]]))=1,VALUE(WEEKNUM(jaar_zip[[#This Row],[Datum]],21))&gt;51),RIGHT(YEAR(jaar_zip[[#This Row],[Datum]])-1,2),RIGHT(YEAR(jaar_zip[[#This Row],[Datum]]),2))&amp;"-"&amp; TEXT(WEEKNUM(jaar_zip[[#This Row],[Datum]],21),"00")</f>
        <v>24-07</v>
      </c>
      <c r="L6350" s="101">
        <f>MONTH(jaar_zip[[#This Row],[Datum]])</f>
        <v>2</v>
      </c>
      <c r="M6350" s="101">
        <f>IF(ISNUMBER(jaar_zip[[#This Row],[etmaaltemperatuur]]),IF(jaar_zip[[#This Row],[etmaaltemperatuur]]&lt;stookgrens,stookgrens-jaar_zip[[#This Row],[etmaaltemperatuur]],0),"")</f>
        <v>6.8000000000000007</v>
      </c>
      <c r="N6350" s="101">
        <f>IF(ISNUMBER(jaar_zip[[#This Row],[graaddagen]]),IF(OR(MONTH(jaar_zip[[#This Row],[Datum]])=1,MONTH(jaar_zip[[#This Row],[Datum]])=2,MONTH(jaar_zip[[#This Row],[Datum]])=11,MONTH(jaar_zip[[#This Row],[Datum]])=12),1.1,IF(OR(MONTH(jaar_zip[[#This Row],[Datum]])=3,MONTH(jaar_zip[[#This Row],[Datum]])=10),1,0.8))*jaar_zip[[#This Row],[graaddagen]],"")</f>
        <v>7.4800000000000013</v>
      </c>
      <c r="O6350" s="101">
        <f>IF(ISNUMBER(jaar_zip[[#This Row],[etmaaltemperatuur]]),IF(jaar_zip[[#This Row],[etmaaltemperatuur]]&gt;stookgrens,jaar_zip[[#This Row],[etmaaltemperatuur]]-stookgrens,0),"")</f>
        <v>0</v>
      </c>
    </row>
    <row r="6351" spans="1:15" x14ac:dyDescent="0.25">
      <c r="A6351">
        <v>330</v>
      </c>
      <c r="B6351">
        <v>20240217</v>
      </c>
      <c r="C6351">
        <v>5</v>
      </c>
      <c r="D6351">
        <v>10.3</v>
      </c>
      <c r="E6351">
        <v>346</v>
      </c>
      <c r="F6351">
        <v>0</v>
      </c>
      <c r="G6351">
        <v>1030</v>
      </c>
      <c r="H6351">
        <v>86</v>
      </c>
      <c r="I6351" s="101" t="s">
        <v>35</v>
      </c>
      <c r="J6351" s="1">
        <f>DATEVALUE(RIGHT(jaar_zip[[#This Row],[YYYYMMDD]],2)&amp;"-"&amp;MID(jaar_zip[[#This Row],[YYYYMMDD]],5,2)&amp;"-"&amp;LEFT(jaar_zip[[#This Row],[YYYYMMDD]],4))</f>
        <v>45339</v>
      </c>
      <c r="K6351" s="101" t="str">
        <f>IF(AND(VALUE(MONTH(jaar_zip[[#This Row],[Datum]]))=1,VALUE(WEEKNUM(jaar_zip[[#This Row],[Datum]],21))&gt;51),RIGHT(YEAR(jaar_zip[[#This Row],[Datum]])-1,2),RIGHT(YEAR(jaar_zip[[#This Row],[Datum]]),2))&amp;"-"&amp; TEXT(WEEKNUM(jaar_zip[[#This Row],[Datum]],21),"00")</f>
        <v>24-07</v>
      </c>
      <c r="L6351" s="101">
        <f>MONTH(jaar_zip[[#This Row],[Datum]])</f>
        <v>2</v>
      </c>
      <c r="M6351" s="101">
        <f>IF(ISNUMBER(jaar_zip[[#This Row],[etmaaltemperatuur]]),IF(jaar_zip[[#This Row],[etmaaltemperatuur]]&lt;stookgrens,stookgrens-jaar_zip[[#This Row],[etmaaltemperatuur]],0),"")</f>
        <v>7.6999999999999993</v>
      </c>
      <c r="N6351" s="101">
        <f>IF(ISNUMBER(jaar_zip[[#This Row],[graaddagen]]),IF(OR(MONTH(jaar_zip[[#This Row],[Datum]])=1,MONTH(jaar_zip[[#This Row],[Datum]])=2,MONTH(jaar_zip[[#This Row],[Datum]])=11,MONTH(jaar_zip[[#This Row],[Datum]])=12),1.1,IF(OR(MONTH(jaar_zip[[#This Row],[Datum]])=3,MONTH(jaar_zip[[#This Row],[Datum]])=10),1,0.8))*jaar_zip[[#This Row],[graaddagen]],"")</f>
        <v>8.4700000000000006</v>
      </c>
      <c r="O6351" s="101">
        <f>IF(ISNUMBER(jaar_zip[[#This Row],[etmaaltemperatuur]]),IF(jaar_zip[[#This Row],[etmaaltemperatuur]]&gt;stookgrens,jaar_zip[[#This Row],[etmaaltemperatuur]]-stookgrens,0),"")</f>
        <v>0</v>
      </c>
    </row>
    <row r="6352" spans="1:15" x14ac:dyDescent="0.25">
      <c r="A6352">
        <v>330</v>
      </c>
      <c r="B6352">
        <v>20240218</v>
      </c>
      <c r="C6352">
        <v>9.6999999999999993</v>
      </c>
      <c r="D6352">
        <v>9.1999999999999993</v>
      </c>
      <c r="E6352">
        <v>158</v>
      </c>
      <c r="F6352">
        <v>14.8</v>
      </c>
      <c r="G6352">
        <v>1024.0999999999999</v>
      </c>
      <c r="H6352">
        <v>93</v>
      </c>
      <c r="I6352" s="101" t="s">
        <v>35</v>
      </c>
      <c r="J6352" s="1">
        <f>DATEVALUE(RIGHT(jaar_zip[[#This Row],[YYYYMMDD]],2)&amp;"-"&amp;MID(jaar_zip[[#This Row],[YYYYMMDD]],5,2)&amp;"-"&amp;LEFT(jaar_zip[[#This Row],[YYYYMMDD]],4))</f>
        <v>45340</v>
      </c>
      <c r="K6352" s="101" t="str">
        <f>IF(AND(VALUE(MONTH(jaar_zip[[#This Row],[Datum]]))=1,VALUE(WEEKNUM(jaar_zip[[#This Row],[Datum]],21))&gt;51),RIGHT(YEAR(jaar_zip[[#This Row],[Datum]])-1,2),RIGHT(YEAR(jaar_zip[[#This Row],[Datum]]),2))&amp;"-"&amp; TEXT(WEEKNUM(jaar_zip[[#This Row],[Datum]],21),"00")</f>
        <v>24-07</v>
      </c>
      <c r="L6352" s="101">
        <f>MONTH(jaar_zip[[#This Row],[Datum]])</f>
        <v>2</v>
      </c>
      <c r="M6352" s="101">
        <f>IF(ISNUMBER(jaar_zip[[#This Row],[etmaaltemperatuur]]),IF(jaar_zip[[#This Row],[etmaaltemperatuur]]&lt;stookgrens,stookgrens-jaar_zip[[#This Row],[etmaaltemperatuur]],0),"")</f>
        <v>8.8000000000000007</v>
      </c>
      <c r="N6352" s="101">
        <f>IF(ISNUMBER(jaar_zip[[#This Row],[graaddagen]]),IF(OR(MONTH(jaar_zip[[#This Row],[Datum]])=1,MONTH(jaar_zip[[#This Row],[Datum]])=2,MONTH(jaar_zip[[#This Row],[Datum]])=11,MONTH(jaar_zip[[#This Row],[Datum]])=12),1.1,IF(OR(MONTH(jaar_zip[[#This Row],[Datum]])=3,MONTH(jaar_zip[[#This Row],[Datum]])=10),1,0.8))*jaar_zip[[#This Row],[graaddagen]],"")</f>
        <v>9.6800000000000015</v>
      </c>
      <c r="O6352" s="101">
        <f>IF(ISNUMBER(jaar_zip[[#This Row],[etmaaltemperatuur]]),IF(jaar_zip[[#This Row],[etmaaltemperatuur]]&gt;stookgrens,jaar_zip[[#This Row],[etmaaltemperatuur]]-stookgrens,0),"")</f>
        <v>0</v>
      </c>
    </row>
    <row r="6353" spans="1:15" x14ac:dyDescent="0.25">
      <c r="A6353">
        <v>330</v>
      </c>
      <c r="B6353">
        <v>20240219</v>
      </c>
      <c r="C6353">
        <v>7.3</v>
      </c>
      <c r="D6353">
        <v>9</v>
      </c>
      <c r="E6353">
        <v>290</v>
      </c>
      <c r="F6353">
        <v>1.2</v>
      </c>
      <c r="G6353">
        <v>1027.0999999999999</v>
      </c>
      <c r="H6353">
        <v>89</v>
      </c>
      <c r="I6353" s="101" t="s">
        <v>35</v>
      </c>
      <c r="J6353" s="1">
        <f>DATEVALUE(RIGHT(jaar_zip[[#This Row],[YYYYMMDD]],2)&amp;"-"&amp;MID(jaar_zip[[#This Row],[YYYYMMDD]],5,2)&amp;"-"&amp;LEFT(jaar_zip[[#This Row],[YYYYMMDD]],4))</f>
        <v>45341</v>
      </c>
      <c r="K6353" s="101" t="str">
        <f>IF(AND(VALUE(MONTH(jaar_zip[[#This Row],[Datum]]))=1,VALUE(WEEKNUM(jaar_zip[[#This Row],[Datum]],21))&gt;51),RIGHT(YEAR(jaar_zip[[#This Row],[Datum]])-1,2),RIGHT(YEAR(jaar_zip[[#This Row],[Datum]]),2))&amp;"-"&amp; TEXT(WEEKNUM(jaar_zip[[#This Row],[Datum]],21),"00")</f>
        <v>24-08</v>
      </c>
      <c r="L6353" s="101">
        <f>MONTH(jaar_zip[[#This Row],[Datum]])</f>
        <v>2</v>
      </c>
      <c r="M6353" s="101">
        <f>IF(ISNUMBER(jaar_zip[[#This Row],[etmaaltemperatuur]]),IF(jaar_zip[[#This Row],[etmaaltemperatuur]]&lt;stookgrens,stookgrens-jaar_zip[[#This Row],[etmaaltemperatuur]],0),"")</f>
        <v>9</v>
      </c>
      <c r="N6353" s="101">
        <f>IF(ISNUMBER(jaar_zip[[#This Row],[graaddagen]]),IF(OR(MONTH(jaar_zip[[#This Row],[Datum]])=1,MONTH(jaar_zip[[#This Row],[Datum]])=2,MONTH(jaar_zip[[#This Row],[Datum]])=11,MONTH(jaar_zip[[#This Row],[Datum]])=12),1.1,IF(OR(MONTH(jaar_zip[[#This Row],[Datum]])=3,MONTH(jaar_zip[[#This Row],[Datum]])=10),1,0.8))*jaar_zip[[#This Row],[graaddagen]],"")</f>
        <v>9.9</v>
      </c>
      <c r="O6353" s="101">
        <f>IF(ISNUMBER(jaar_zip[[#This Row],[etmaaltemperatuur]]),IF(jaar_zip[[#This Row],[etmaaltemperatuur]]&gt;stookgrens,jaar_zip[[#This Row],[etmaaltemperatuur]]-stookgrens,0),"")</f>
        <v>0</v>
      </c>
    </row>
    <row r="6354" spans="1:15" x14ac:dyDescent="0.25">
      <c r="A6354">
        <v>330</v>
      </c>
      <c r="B6354">
        <v>20240220</v>
      </c>
      <c r="C6354">
        <v>8.1</v>
      </c>
      <c r="D6354">
        <v>9</v>
      </c>
      <c r="E6354">
        <v>468</v>
      </c>
      <c r="F6354">
        <v>0</v>
      </c>
      <c r="G6354">
        <v>1025.5999999999999</v>
      </c>
      <c r="H6354">
        <v>88</v>
      </c>
      <c r="I6354" s="101" t="s">
        <v>35</v>
      </c>
      <c r="J6354" s="1">
        <f>DATEVALUE(RIGHT(jaar_zip[[#This Row],[YYYYMMDD]],2)&amp;"-"&amp;MID(jaar_zip[[#This Row],[YYYYMMDD]],5,2)&amp;"-"&amp;LEFT(jaar_zip[[#This Row],[YYYYMMDD]],4))</f>
        <v>45342</v>
      </c>
      <c r="K6354" s="101" t="str">
        <f>IF(AND(VALUE(MONTH(jaar_zip[[#This Row],[Datum]]))=1,VALUE(WEEKNUM(jaar_zip[[#This Row],[Datum]],21))&gt;51),RIGHT(YEAR(jaar_zip[[#This Row],[Datum]])-1,2),RIGHT(YEAR(jaar_zip[[#This Row],[Datum]]),2))&amp;"-"&amp; TEXT(WEEKNUM(jaar_zip[[#This Row],[Datum]],21),"00")</f>
        <v>24-08</v>
      </c>
      <c r="L6354" s="101">
        <f>MONTH(jaar_zip[[#This Row],[Datum]])</f>
        <v>2</v>
      </c>
      <c r="M6354" s="101">
        <f>IF(ISNUMBER(jaar_zip[[#This Row],[etmaaltemperatuur]]),IF(jaar_zip[[#This Row],[etmaaltemperatuur]]&lt;stookgrens,stookgrens-jaar_zip[[#This Row],[etmaaltemperatuur]],0),"")</f>
        <v>9</v>
      </c>
      <c r="N6354" s="101">
        <f>IF(ISNUMBER(jaar_zip[[#This Row],[graaddagen]]),IF(OR(MONTH(jaar_zip[[#This Row],[Datum]])=1,MONTH(jaar_zip[[#This Row],[Datum]])=2,MONTH(jaar_zip[[#This Row],[Datum]])=11,MONTH(jaar_zip[[#This Row],[Datum]])=12),1.1,IF(OR(MONTH(jaar_zip[[#This Row],[Datum]])=3,MONTH(jaar_zip[[#This Row],[Datum]])=10),1,0.8))*jaar_zip[[#This Row],[graaddagen]],"")</f>
        <v>9.9</v>
      </c>
      <c r="O6354" s="101">
        <f>IF(ISNUMBER(jaar_zip[[#This Row],[etmaaltemperatuur]]),IF(jaar_zip[[#This Row],[etmaaltemperatuur]]&gt;stookgrens,jaar_zip[[#This Row],[etmaaltemperatuur]]-stookgrens,0),"")</f>
        <v>0</v>
      </c>
    </row>
    <row r="6355" spans="1:15" x14ac:dyDescent="0.25">
      <c r="A6355">
        <v>330</v>
      </c>
      <c r="B6355">
        <v>20240221</v>
      </c>
      <c r="C6355">
        <v>9.8000000000000007</v>
      </c>
      <c r="D6355">
        <v>9.3000000000000007</v>
      </c>
      <c r="E6355">
        <v>294</v>
      </c>
      <c r="F6355">
        <v>6.7</v>
      </c>
      <c r="G6355">
        <v>1009.2</v>
      </c>
      <c r="H6355">
        <v>90</v>
      </c>
      <c r="I6355" s="101" t="s">
        <v>35</v>
      </c>
      <c r="J6355" s="1">
        <f>DATEVALUE(RIGHT(jaar_zip[[#This Row],[YYYYMMDD]],2)&amp;"-"&amp;MID(jaar_zip[[#This Row],[YYYYMMDD]],5,2)&amp;"-"&amp;LEFT(jaar_zip[[#This Row],[YYYYMMDD]],4))</f>
        <v>45343</v>
      </c>
      <c r="K6355" s="101" t="str">
        <f>IF(AND(VALUE(MONTH(jaar_zip[[#This Row],[Datum]]))=1,VALUE(WEEKNUM(jaar_zip[[#This Row],[Datum]],21))&gt;51),RIGHT(YEAR(jaar_zip[[#This Row],[Datum]])-1,2),RIGHT(YEAR(jaar_zip[[#This Row],[Datum]]),2))&amp;"-"&amp; TEXT(WEEKNUM(jaar_zip[[#This Row],[Datum]],21),"00")</f>
        <v>24-08</v>
      </c>
      <c r="L6355" s="101">
        <f>MONTH(jaar_zip[[#This Row],[Datum]])</f>
        <v>2</v>
      </c>
      <c r="M6355" s="101">
        <f>IF(ISNUMBER(jaar_zip[[#This Row],[etmaaltemperatuur]]),IF(jaar_zip[[#This Row],[etmaaltemperatuur]]&lt;stookgrens,stookgrens-jaar_zip[[#This Row],[etmaaltemperatuur]],0),"")</f>
        <v>8.6999999999999993</v>
      </c>
      <c r="N6355" s="101">
        <f>IF(ISNUMBER(jaar_zip[[#This Row],[graaddagen]]),IF(OR(MONTH(jaar_zip[[#This Row],[Datum]])=1,MONTH(jaar_zip[[#This Row],[Datum]])=2,MONTH(jaar_zip[[#This Row],[Datum]])=11,MONTH(jaar_zip[[#This Row],[Datum]])=12),1.1,IF(OR(MONTH(jaar_zip[[#This Row],[Datum]])=3,MONTH(jaar_zip[[#This Row],[Datum]])=10),1,0.8))*jaar_zip[[#This Row],[graaddagen]],"")</f>
        <v>9.57</v>
      </c>
      <c r="O6355" s="101">
        <f>IF(ISNUMBER(jaar_zip[[#This Row],[etmaaltemperatuur]]),IF(jaar_zip[[#This Row],[etmaaltemperatuur]]&gt;stookgrens,jaar_zip[[#This Row],[etmaaltemperatuur]]-stookgrens,0),"")</f>
        <v>0</v>
      </c>
    </row>
    <row r="6356" spans="1:15" x14ac:dyDescent="0.25">
      <c r="A6356">
        <v>330</v>
      </c>
      <c r="B6356">
        <v>20240222</v>
      </c>
      <c r="C6356">
        <v>10.5</v>
      </c>
      <c r="D6356">
        <v>9.4</v>
      </c>
      <c r="E6356">
        <v>297</v>
      </c>
      <c r="F6356">
        <v>11.4</v>
      </c>
      <c r="G6356">
        <v>985.5</v>
      </c>
      <c r="H6356">
        <v>90</v>
      </c>
      <c r="I6356" s="101" t="s">
        <v>35</v>
      </c>
      <c r="J6356" s="1">
        <f>DATEVALUE(RIGHT(jaar_zip[[#This Row],[YYYYMMDD]],2)&amp;"-"&amp;MID(jaar_zip[[#This Row],[YYYYMMDD]],5,2)&amp;"-"&amp;LEFT(jaar_zip[[#This Row],[YYYYMMDD]],4))</f>
        <v>45344</v>
      </c>
      <c r="K6356" s="101" t="str">
        <f>IF(AND(VALUE(MONTH(jaar_zip[[#This Row],[Datum]]))=1,VALUE(WEEKNUM(jaar_zip[[#This Row],[Datum]],21))&gt;51),RIGHT(YEAR(jaar_zip[[#This Row],[Datum]])-1,2),RIGHT(YEAR(jaar_zip[[#This Row],[Datum]]),2))&amp;"-"&amp; TEXT(WEEKNUM(jaar_zip[[#This Row],[Datum]],21),"00")</f>
        <v>24-08</v>
      </c>
      <c r="L6356" s="101">
        <f>MONTH(jaar_zip[[#This Row],[Datum]])</f>
        <v>2</v>
      </c>
      <c r="M6356" s="101">
        <f>IF(ISNUMBER(jaar_zip[[#This Row],[etmaaltemperatuur]]),IF(jaar_zip[[#This Row],[etmaaltemperatuur]]&lt;stookgrens,stookgrens-jaar_zip[[#This Row],[etmaaltemperatuur]],0),"")</f>
        <v>8.6</v>
      </c>
      <c r="N6356" s="101">
        <f>IF(ISNUMBER(jaar_zip[[#This Row],[graaddagen]]),IF(OR(MONTH(jaar_zip[[#This Row],[Datum]])=1,MONTH(jaar_zip[[#This Row],[Datum]])=2,MONTH(jaar_zip[[#This Row],[Datum]])=11,MONTH(jaar_zip[[#This Row],[Datum]])=12),1.1,IF(OR(MONTH(jaar_zip[[#This Row],[Datum]])=3,MONTH(jaar_zip[[#This Row],[Datum]])=10),1,0.8))*jaar_zip[[#This Row],[graaddagen]],"")</f>
        <v>9.4600000000000009</v>
      </c>
      <c r="O6356" s="101">
        <f>IF(ISNUMBER(jaar_zip[[#This Row],[etmaaltemperatuur]]),IF(jaar_zip[[#This Row],[etmaaltemperatuur]]&gt;stookgrens,jaar_zip[[#This Row],[etmaaltemperatuur]]-stookgrens,0),"")</f>
        <v>0</v>
      </c>
    </row>
    <row r="6357" spans="1:15" x14ac:dyDescent="0.25">
      <c r="A6357">
        <v>330</v>
      </c>
      <c r="B6357">
        <v>20240223</v>
      </c>
      <c r="C6357">
        <v>10</v>
      </c>
      <c r="D6357">
        <v>6.3</v>
      </c>
      <c r="E6357">
        <v>462</v>
      </c>
      <c r="F6357">
        <v>3</v>
      </c>
      <c r="G6357">
        <v>989.3</v>
      </c>
      <c r="H6357">
        <v>81</v>
      </c>
      <c r="I6357" s="101" t="s">
        <v>35</v>
      </c>
      <c r="J6357" s="1">
        <f>DATEVALUE(RIGHT(jaar_zip[[#This Row],[YYYYMMDD]],2)&amp;"-"&amp;MID(jaar_zip[[#This Row],[YYYYMMDD]],5,2)&amp;"-"&amp;LEFT(jaar_zip[[#This Row],[YYYYMMDD]],4))</f>
        <v>45345</v>
      </c>
      <c r="K6357" s="101" t="str">
        <f>IF(AND(VALUE(MONTH(jaar_zip[[#This Row],[Datum]]))=1,VALUE(WEEKNUM(jaar_zip[[#This Row],[Datum]],21))&gt;51),RIGHT(YEAR(jaar_zip[[#This Row],[Datum]])-1,2),RIGHT(YEAR(jaar_zip[[#This Row],[Datum]]),2))&amp;"-"&amp; TEXT(WEEKNUM(jaar_zip[[#This Row],[Datum]],21),"00")</f>
        <v>24-08</v>
      </c>
      <c r="L6357" s="101">
        <f>MONTH(jaar_zip[[#This Row],[Datum]])</f>
        <v>2</v>
      </c>
      <c r="M6357" s="101">
        <f>IF(ISNUMBER(jaar_zip[[#This Row],[etmaaltemperatuur]]),IF(jaar_zip[[#This Row],[etmaaltemperatuur]]&lt;stookgrens,stookgrens-jaar_zip[[#This Row],[etmaaltemperatuur]],0),"")</f>
        <v>11.7</v>
      </c>
      <c r="N6357" s="101">
        <f>IF(ISNUMBER(jaar_zip[[#This Row],[graaddagen]]),IF(OR(MONTH(jaar_zip[[#This Row],[Datum]])=1,MONTH(jaar_zip[[#This Row],[Datum]])=2,MONTH(jaar_zip[[#This Row],[Datum]])=11,MONTH(jaar_zip[[#This Row],[Datum]])=12),1.1,IF(OR(MONTH(jaar_zip[[#This Row],[Datum]])=3,MONTH(jaar_zip[[#This Row],[Datum]])=10),1,0.8))*jaar_zip[[#This Row],[graaddagen]],"")</f>
        <v>12.870000000000001</v>
      </c>
      <c r="O6357" s="101">
        <f>IF(ISNUMBER(jaar_zip[[#This Row],[etmaaltemperatuur]]),IF(jaar_zip[[#This Row],[etmaaltemperatuur]]&gt;stookgrens,jaar_zip[[#This Row],[etmaaltemperatuur]]-stookgrens,0),"")</f>
        <v>0</v>
      </c>
    </row>
    <row r="6358" spans="1:15" x14ac:dyDescent="0.25">
      <c r="A6358">
        <v>330</v>
      </c>
      <c r="B6358">
        <v>20240224</v>
      </c>
      <c r="C6358">
        <v>6.9</v>
      </c>
      <c r="D6358">
        <v>5.5</v>
      </c>
      <c r="E6358">
        <v>350</v>
      </c>
      <c r="F6358">
        <v>7.5</v>
      </c>
      <c r="G6358">
        <v>997</v>
      </c>
      <c r="H6358">
        <v>85</v>
      </c>
      <c r="I6358" s="101" t="s">
        <v>35</v>
      </c>
      <c r="J6358" s="1">
        <f>DATEVALUE(RIGHT(jaar_zip[[#This Row],[YYYYMMDD]],2)&amp;"-"&amp;MID(jaar_zip[[#This Row],[YYYYMMDD]],5,2)&amp;"-"&amp;LEFT(jaar_zip[[#This Row],[YYYYMMDD]],4))</f>
        <v>45346</v>
      </c>
      <c r="K6358" s="101" t="str">
        <f>IF(AND(VALUE(MONTH(jaar_zip[[#This Row],[Datum]]))=1,VALUE(WEEKNUM(jaar_zip[[#This Row],[Datum]],21))&gt;51),RIGHT(YEAR(jaar_zip[[#This Row],[Datum]])-1,2),RIGHT(YEAR(jaar_zip[[#This Row],[Datum]]),2))&amp;"-"&amp; TEXT(WEEKNUM(jaar_zip[[#This Row],[Datum]],21),"00")</f>
        <v>24-08</v>
      </c>
      <c r="L6358" s="101">
        <f>MONTH(jaar_zip[[#This Row],[Datum]])</f>
        <v>2</v>
      </c>
      <c r="M6358" s="101">
        <f>IF(ISNUMBER(jaar_zip[[#This Row],[etmaaltemperatuur]]),IF(jaar_zip[[#This Row],[etmaaltemperatuur]]&lt;stookgrens,stookgrens-jaar_zip[[#This Row],[etmaaltemperatuur]],0),"")</f>
        <v>12.5</v>
      </c>
      <c r="N6358" s="101">
        <f>IF(ISNUMBER(jaar_zip[[#This Row],[graaddagen]]),IF(OR(MONTH(jaar_zip[[#This Row],[Datum]])=1,MONTH(jaar_zip[[#This Row],[Datum]])=2,MONTH(jaar_zip[[#This Row],[Datum]])=11,MONTH(jaar_zip[[#This Row],[Datum]])=12),1.1,IF(OR(MONTH(jaar_zip[[#This Row],[Datum]])=3,MONTH(jaar_zip[[#This Row],[Datum]])=10),1,0.8))*jaar_zip[[#This Row],[graaddagen]],"")</f>
        <v>13.750000000000002</v>
      </c>
      <c r="O6358" s="101">
        <f>IF(ISNUMBER(jaar_zip[[#This Row],[etmaaltemperatuur]]),IF(jaar_zip[[#This Row],[etmaaltemperatuur]]&gt;stookgrens,jaar_zip[[#This Row],[etmaaltemperatuur]]-stookgrens,0),"")</f>
        <v>0</v>
      </c>
    </row>
    <row r="6359" spans="1:15" x14ac:dyDescent="0.25">
      <c r="A6359">
        <v>330</v>
      </c>
      <c r="B6359">
        <v>20240225</v>
      </c>
      <c r="C6359">
        <v>5.6</v>
      </c>
      <c r="D6359">
        <v>6.7</v>
      </c>
      <c r="E6359">
        <v>449</v>
      </c>
      <c r="F6359">
        <v>0.2</v>
      </c>
      <c r="G6359">
        <v>999</v>
      </c>
      <c r="H6359">
        <v>83</v>
      </c>
      <c r="I6359" s="101" t="s">
        <v>35</v>
      </c>
      <c r="J6359" s="1">
        <f>DATEVALUE(RIGHT(jaar_zip[[#This Row],[YYYYMMDD]],2)&amp;"-"&amp;MID(jaar_zip[[#This Row],[YYYYMMDD]],5,2)&amp;"-"&amp;LEFT(jaar_zip[[#This Row],[YYYYMMDD]],4))</f>
        <v>45347</v>
      </c>
      <c r="K6359" s="101" t="str">
        <f>IF(AND(VALUE(MONTH(jaar_zip[[#This Row],[Datum]]))=1,VALUE(WEEKNUM(jaar_zip[[#This Row],[Datum]],21))&gt;51),RIGHT(YEAR(jaar_zip[[#This Row],[Datum]])-1,2),RIGHT(YEAR(jaar_zip[[#This Row],[Datum]]),2))&amp;"-"&amp; TEXT(WEEKNUM(jaar_zip[[#This Row],[Datum]],21),"00")</f>
        <v>24-08</v>
      </c>
      <c r="L6359" s="101">
        <f>MONTH(jaar_zip[[#This Row],[Datum]])</f>
        <v>2</v>
      </c>
      <c r="M6359" s="101">
        <f>IF(ISNUMBER(jaar_zip[[#This Row],[etmaaltemperatuur]]),IF(jaar_zip[[#This Row],[etmaaltemperatuur]]&lt;stookgrens,stookgrens-jaar_zip[[#This Row],[etmaaltemperatuur]],0),"")</f>
        <v>11.3</v>
      </c>
      <c r="N6359" s="101">
        <f>IF(ISNUMBER(jaar_zip[[#This Row],[graaddagen]]),IF(OR(MONTH(jaar_zip[[#This Row],[Datum]])=1,MONTH(jaar_zip[[#This Row],[Datum]])=2,MONTH(jaar_zip[[#This Row],[Datum]])=11,MONTH(jaar_zip[[#This Row],[Datum]])=12),1.1,IF(OR(MONTH(jaar_zip[[#This Row],[Datum]])=3,MONTH(jaar_zip[[#This Row],[Datum]])=10),1,0.8))*jaar_zip[[#This Row],[graaddagen]],"")</f>
        <v>12.430000000000001</v>
      </c>
      <c r="O6359" s="101">
        <f>IF(ISNUMBER(jaar_zip[[#This Row],[etmaaltemperatuur]]),IF(jaar_zip[[#This Row],[etmaaltemperatuur]]&gt;stookgrens,jaar_zip[[#This Row],[etmaaltemperatuur]]-stookgrens,0),"")</f>
        <v>0</v>
      </c>
    </row>
    <row r="6360" spans="1:15" x14ac:dyDescent="0.25">
      <c r="A6360">
        <v>330</v>
      </c>
      <c r="B6360">
        <v>20240226</v>
      </c>
      <c r="C6360">
        <v>12.9</v>
      </c>
      <c r="D6360">
        <v>5.9</v>
      </c>
      <c r="E6360">
        <v>363</v>
      </c>
      <c r="F6360">
        <v>0.1</v>
      </c>
      <c r="G6360">
        <v>1007.4</v>
      </c>
      <c r="H6360">
        <v>78</v>
      </c>
      <c r="I6360" s="101" t="s">
        <v>35</v>
      </c>
      <c r="J6360" s="1">
        <f>DATEVALUE(RIGHT(jaar_zip[[#This Row],[YYYYMMDD]],2)&amp;"-"&amp;MID(jaar_zip[[#This Row],[YYYYMMDD]],5,2)&amp;"-"&amp;LEFT(jaar_zip[[#This Row],[YYYYMMDD]],4))</f>
        <v>45348</v>
      </c>
      <c r="K6360" s="101" t="str">
        <f>IF(AND(VALUE(MONTH(jaar_zip[[#This Row],[Datum]]))=1,VALUE(WEEKNUM(jaar_zip[[#This Row],[Datum]],21))&gt;51),RIGHT(YEAR(jaar_zip[[#This Row],[Datum]])-1,2),RIGHT(YEAR(jaar_zip[[#This Row],[Datum]]),2))&amp;"-"&amp; TEXT(WEEKNUM(jaar_zip[[#This Row],[Datum]],21),"00")</f>
        <v>24-09</v>
      </c>
      <c r="L6360" s="101">
        <f>MONTH(jaar_zip[[#This Row],[Datum]])</f>
        <v>2</v>
      </c>
      <c r="M6360" s="101">
        <f>IF(ISNUMBER(jaar_zip[[#This Row],[etmaaltemperatuur]]),IF(jaar_zip[[#This Row],[etmaaltemperatuur]]&lt;stookgrens,stookgrens-jaar_zip[[#This Row],[etmaaltemperatuur]],0),"")</f>
        <v>12.1</v>
      </c>
      <c r="N6360" s="101">
        <f>IF(ISNUMBER(jaar_zip[[#This Row],[graaddagen]]),IF(OR(MONTH(jaar_zip[[#This Row],[Datum]])=1,MONTH(jaar_zip[[#This Row],[Datum]])=2,MONTH(jaar_zip[[#This Row],[Datum]])=11,MONTH(jaar_zip[[#This Row],[Datum]])=12),1.1,IF(OR(MONTH(jaar_zip[[#This Row],[Datum]])=3,MONTH(jaar_zip[[#This Row],[Datum]])=10),1,0.8))*jaar_zip[[#This Row],[graaddagen]],"")</f>
        <v>13.31</v>
      </c>
      <c r="O6360" s="101">
        <f>IF(ISNUMBER(jaar_zip[[#This Row],[etmaaltemperatuur]]),IF(jaar_zip[[#This Row],[etmaaltemperatuur]]&gt;stookgrens,jaar_zip[[#This Row],[etmaaltemperatuur]]-stookgrens,0),"")</f>
        <v>0</v>
      </c>
    </row>
    <row r="6361" spans="1:15" x14ac:dyDescent="0.25">
      <c r="A6361">
        <v>330</v>
      </c>
      <c r="B6361">
        <v>20240227</v>
      </c>
      <c r="C6361">
        <v>6.1</v>
      </c>
      <c r="D6361">
        <v>5.9</v>
      </c>
      <c r="E6361">
        <v>1098</v>
      </c>
      <c r="F6361">
        <v>0</v>
      </c>
      <c r="G6361">
        <v>1019.2</v>
      </c>
      <c r="H6361">
        <v>74</v>
      </c>
      <c r="I6361" s="101" t="s">
        <v>35</v>
      </c>
      <c r="J6361" s="1">
        <f>DATEVALUE(RIGHT(jaar_zip[[#This Row],[YYYYMMDD]],2)&amp;"-"&amp;MID(jaar_zip[[#This Row],[YYYYMMDD]],5,2)&amp;"-"&amp;LEFT(jaar_zip[[#This Row],[YYYYMMDD]],4))</f>
        <v>45349</v>
      </c>
      <c r="K6361" s="101" t="str">
        <f>IF(AND(VALUE(MONTH(jaar_zip[[#This Row],[Datum]]))=1,VALUE(WEEKNUM(jaar_zip[[#This Row],[Datum]],21))&gt;51),RIGHT(YEAR(jaar_zip[[#This Row],[Datum]])-1,2),RIGHT(YEAR(jaar_zip[[#This Row],[Datum]]),2))&amp;"-"&amp; TEXT(WEEKNUM(jaar_zip[[#This Row],[Datum]],21),"00")</f>
        <v>24-09</v>
      </c>
      <c r="L6361" s="101">
        <f>MONTH(jaar_zip[[#This Row],[Datum]])</f>
        <v>2</v>
      </c>
      <c r="M6361" s="101">
        <f>IF(ISNUMBER(jaar_zip[[#This Row],[etmaaltemperatuur]]),IF(jaar_zip[[#This Row],[etmaaltemperatuur]]&lt;stookgrens,stookgrens-jaar_zip[[#This Row],[etmaaltemperatuur]],0),"")</f>
        <v>12.1</v>
      </c>
      <c r="N6361" s="101">
        <f>IF(ISNUMBER(jaar_zip[[#This Row],[graaddagen]]),IF(OR(MONTH(jaar_zip[[#This Row],[Datum]])=1,MONTH(jaar_zip[[#This Row],[Datum]])=2,MONTH(jaar_zip[[#This Row],[Datum]])=11,MONTH(jaar_zip[[#This Row],[Datum]])=12),1.1,IF(OR(MONTH(jaar_zip[[#This Row],[Datum]])=3,MONTH(jaar_zip[[#This Row],[Datum]])=10),1,0.8))*jaar_zip[[#This Row],[graaddagen]],"")</f>
        <v>13.31</v>
      </c>
      <c r="O6361" s="101">
        <f>IF(ISNUMBER(jaar_zip[[#This Row],[etmaaltemperatuur]]),IF(jaar_zip[[#This Row],[etmaaltemperatuur]]&gt;stookgrens,jaar_zip[[#This Row],[etmaaltemperatuur]]-stookgrens,0),"")</f>
        <v>0</v>
      </c>
    </row>
    <row r="6362" spans="1:15" x14ac:dyDescent="0.25">
      <c r="A6362">
        <v>330</v>
      </c>
      <c r="B6362">
        <v>20240228</v>
      </c>
      <c r="C6362">
        <v>6.3</v>
      </c>
      <c r="D6362">
        <v>7.9</v>
      </c>
      <c r="E6362">
        <v>295</v>
      </c>
      <c r="F6362">
        <v>0</v>
      </c>
      <c r="G6362">
        <v>1018.7</v>
      </c>
      <c r="H6362">
        <v>88</v>
      </c>
      <c r="I6362" s="101" t="s">
        <v>35</v>
      </c>
      <c r="J6362" s="1">
        <f>DATEVALUE(RIGHT(jaar_zip[[#This Row],[YYYYMMDD]],2)&amp;"-"&amp;MID(jaar_zip[[#This Row],[YYYYMMDD]],5,2)&amp;"-"&amp;LEFT(jaar_zip[[#This Row],[YYYYMMDD]],4))</f>
        <v>45350</v>
      </c>
      <c r="K6362" s="101" t="str">
        <f>IF(AND(VALUE(MONTH(jaar_zip[[#This Row],[Datum]]))=1,VALUE(WEEKNUM(jaar_zip[[#This Row],[Datum]],21))&gt;51),RIGHT(YEAR(jaar_zip[[#This Row],[Datum]])-1,2),RIGHT(YEAR(jaar_zip[[#This Row],[Datum]]),2))&amp;"-"&amp; TEXT(WEEKNUM(jaar_zip[[#This Row],[Datum]],21),"00")</f>
        <v>24-09</v>
      </c>
      <c r="L6362" s="101">
        <f>MONTH(jaar_zip[[#This Row],[Datum]])</f>
        <v>2</v>
      </c>
      <c r="M6362" s="101">
        <f>IF(ISNUMBER(jaar_zip[[#This Row],[etmaaltemperatuur]]),IF(jaar_zip[[#This Row],[etmaaltemperatuur]]&lt;stookgrens,stookgrens-jaar_zip[[#This Row],[etmaaltemperatuur]],0),"")</f>
        <v>10.1</v>
      </c>
      <c r="N6362" s="101">
        <f>IF(ISNUMBER(jaar_zip[[#This Row],[graaddagen]]),IF(OR(MONTH(jaar_zip[[#This Row],[Datum]])=1,MONTH(jaar_zip[[#This Row],[Datum]])=2,MONTH(jaar_zip[[#This Row],[Datum]])=11,MONTH(jaar_zip[[#This Row],[Datum]])=12),1.1,IF(OR(MONTH(jaar_zip[[#This Row],[Datum]])=3,MONTH(jaar_zip[[#This Row],[Datum]])=10),1,0.8))*jaar_zip[[#This Row],[graaddagen]],"")</f>
        <v>11.110000000000001</v>
      </c>
      <c r="O6362" s="101">
        <f>IF(ISNUMBER(jaar_zip[[#This Row],[etmaaltemperatuur]]),IF(jaar_zip[[#This Row],[etmaaltemperatuur]]&gt;stookgrens,jaar_zip[[#This Row],[etmaaltemperatuur]]-stookgrens,0),"")</f>
        <v>0</v>
      </c>
    </row>
    <row r="6363" spans="1:15" x14ac:dyDescent="0.25">
      <c r="A6363">
        <v>330</v>
      </c>
      <c r="B6363">
        <v>20240229</v>
      </c>
      <c r="C6363">
        <v>9.3000000000000007</v>
      </c>
      <c r="D6363">
        <v>8.6</v>
      </c>
      <c r="E6363">
        <v>186</v>
      </c>
      <c r="F6363">
        <v>3.2</v>
      </c>
      <c r="G6363">
        <v>1006.3</v>
      </c>
      <c r="H6363">
        <v>94</v>
      </c>
      <c r="I6363" s="101" t="s">
        <v>35</v>
      </c>
      <c r="J6363" s="1">
        <f>DATEVALUE(RIGHT(jaar_zip[[#This Row],[YYYYMMDD]],2)&amp;"-"&amp;MID(jaar_zip[[#This Row],[YYYYMMDD]],5,2)&amp;"-"&amp;LEFT(jaar_zip[[#This Row],[YYYYMMDD]],4))</f>
        <v>45351</v>
      </c>
      <c r="K6363" s="101" t="str">
        <f>IF(AND(VALUE(MONTH(jaar_zip[[#This Row],[Datum]]))=1,VALUE(WEEKNUM(jaar_zip[[#This Row],[Datum]],21))&gt;51),RIGHT(YEAR(jaar_zip[[#This Row],[Datum]])-1,2),RIGHT(YEAR(jaar_zip[[#This Row],[Datum]]),2))&amp;"-"&amp; TEXT(WEEKNUM(jaar_zip[[#This Row],[Datum]],21),"00")</f>
        <v>24-09</v>
      </c>
      <c r="L6363" s="101">
        <f>MONTH(jaar_zip[[#This Row],[Datum]])</f>
        <v>2</v>
      </c>
      <c r="M6363" s="101">
        <f>IF(ISNUMBER(jaar_zip[[#This Row],[etmaaltemperatuur]]),IF(jaar_zip[[#This Row],[etmaaltemperatuur]]&lt;stookgrens,stookgrens-jaar_zip[[#This Row],[etmaaltemperatuur]],0),"")</f>
        <v>9.4</v>
      </c>
      <c r="N6363" s="101">
        <f>IF(ISNUMBER(jaar_zip[[#This Row],[graaddagen]]),IF(OR(MONTH(jaar_zip[[#This Row],[Datum]])=1,MONTH(jaar_zip[[#This Row],[Datum]])=2,MONTH(jaar_zip[[#This Row],[Datum]])=11,MONTH(jaar_zip[[#This Row],[Datum]])=12),1.1,IF(OR(MONTH(jaar_zip[[#This Row],[Datum]])=3,MONTH(jaar_zip[[#This Row],[Datum]])=10),1,0.8))*jaar_zip[[#This Row],[graaddagen]],"")</f>
        <v>10.340000000000002</v>
      </c>
      <c r="O6363" s="101">
        <f>IF(ISNUMBER(jaar_zip[[#This Row],[etmaaltemperatuur]]),IF(jaar_zip[[#This Row],[etmaaltemperatuur]]&gt;stookgrens,jaar_zip[[#This Row],[etmaaltemperatuur]]-stookgrens,0),"")</f>
        <v>0</v>
      </c>
    </row>
    <row r="6364" spans="1:15" x14ac:dyDescent="0.25">
      <c r="A6364">
        <v>330</v>
      </c>
      <c r="B6364">
        <v>20240301</v>
      </c>
      <c r="C6364">
        <v>9.3000000000000007</v>
      </c>
      <c r="D6364">
        <v>6.8</v>
      </c>
      <c r="E6364">
        <v>509</v>
      </c>
      <c r="F6364">
        <v>6.3</v>
      </c>
      <c r="G6364">
        <v>999</v>
      </c>
      <c r="H6364">
        <v>86</v>
      </c>
      <c r="I6364" s="101" t="s">
        <v>35</v>
      </c>
      <c r="J6364" s="1">
        <f>DATEVALUE(RIGHT(jaar_zip[[#This Row],[YYYYMMDD]],2)&amp;"-"&amp;MID(jaar_zip[[#This Row],[YYYYMMDD]],5,2)&amp;"-"&amp;LEFT(jaar_zip[[#This Row],[YYYYMMDD]],4))</f>
        <v>45352</v>
      </c>
      <c r="K6364" s="101" t="str">
        <f>IF(AND(VALUE(MONTH(jaar_zip[[#This Row],[Datum]]))=1,VALUE(WEEKNUM(jaar_zip[[#This Row],[Datum]],21))&gt;51),RIGHT(YEAR(jaar_zip[[#This Row],[Datum]])-1,2),RIGHT(YEAR(jaar_zip[[#This Row],[Datum]]),2))&amp;"-"&amp; TEXT(WEEKNUM(jaar_zip[[#This Row],[Datum]],21),"00")</f>
        <v>24-09</v>
      </c>
      <c r="L6364" s="101">
        <f>MONTH(jaar_zip[[#This Row],[Datum]])</f>
        <v>3</v>
      </c>
      <c r="M6364" s="101">
        <f>IF(ISNUMBER(jaar_zip[[#This Row],[etmaaltemperatuur]]),IF(jaar_zip[[#This Row],[etmaaltemperatuur]]&lt;stookgrens,stookgrens-jaar_zip[[#This Row],[etmaaltemperatuur]],0),"")</f>
        <v>11.2</v>
      </c>
      <c r="N6364" s="101">
        <f>IF(ISNUMBER(jaar_zip[[#This Row],[graaddagen]]),IF(OR(MONTH(jaar_zip[[#This Row],[Datum]])=1,MONTH(jaar_zip[[#This Row],[Datum]])=2,MONTH(jaar_zip[[#This Row],[Datum]])=11,MONTH(jaar_zip[[#This Row],[Datum]])=12),1.1,IF(OR(MONTH(jaar_zip[[#This Row],[Datum]])=3,MONTH(jaar_zip[[#This Row],[Datum]])=10),1,0.8))*jaar_zip[[#This Row],[graaddagen]],"")</f>
        <v>11.2</v>
      </c>
      <c r="O6364" s="101">
        <f>IF(ISNUMBER(jaar_zip[[#This Row],[etmaaltemperatuur]]),IF(jaar_zip[[#This Row],[etmaaltemperatuur]]&gt;stookgrens,jaar_zip[[#This Row],[etmaaltemperatuur]]-stookgrens,0),"")</f>
        <v>0</v>
      </c>
    </row>
    <row r="6365" spans="1:15" x14ac:dyDescent="0.25">
      <c r="A6365">
        <v>330</v>
      </c>
      <c r="B6365">
        <v>20240302</v>
      </c>
      <c r="C6365">
        <v>8.5</v>
      </c>
      <c r="D6365">
        <v>8.9</v>
      </c>
      <c r="E6365">
        <v>856</v>
      </c>
      <c r="F6365">
        <v>0.3</v>
      </c>
      <c r="G6365">
        <v>997.7</v>
      </c>
      <c r="H6365">
        <v>74</v>
      </c>
      <c r="I6365" s="101" t="s">
        <v>35</v>
      </c>
      <c r="J6365" s="1">
        <f>DATEVALUE(RIGHT(jaar_zip[[#This Row],[YYYYMMDD]],2)&amp;"-"&amp;MID(jaar_zip[[#This Row],[YYYYMMDD]],5,2)&amp;"-"&amp;LEFT(jaar_zip[[#This Row],[YYYYMMDD]],4))</f>
        <v>45353</v>
      </c>
      <c r="K6365" s="101" t="str">
        <f>IF(AND(VALUE(MONTH(jaar_zip[[#This Row],[Datum]]))=1,VALUE(WEEKNUM(jaar_zip[[#This Row],[Datum]],21))&gt;51),RIGHT(YEAR(jaar_zip[[#This Row],[Datum]])-1,2),RIGHT(YEAR(jaar_zip[[#This Row],[Datum]]),2))&amp;"-"&amp; TEXT(WEEKNUM(jaar_zip[[#This Row],[Datum]],21),"00")</f>
        <v>24-09</v>
      </c>
      <c r="L6365" s="101">
        <f>MONTH(jaar_zip[[#This Row],[Datum]])</f>
        <v>3</v>
      </c>
      <c r="M6365" s="101">
        <f>IF(ISNUMBER(jaar_zip[[#This Row],[etmaaltemperatuur]]),IF(jaar_zip[[#This Row],[etmaaltemperatuur]]&lt;stookgrens,stookgrens-jaar_zip[[#This Row],[etmaaltemperatuur]],0),"")</f>
        <v>9.1</v>
      </c>
      <c r="N6365" s="101">
        <f>IF(ISNUMBER(jaar_zip[[#This Row],[graaddagen]]),IF(OR(MONTH(jaar_zip[[#This Row],[Datum]])=1,MONTH(jaar_zip[[#This Row],[Datum]])=2,MONTH(jaar_zip[[#This Row],[Datum]])=11,MONTH(jaar_zip[[#This Row],[Datum]])=12),1.1,IF(OR(MONTH(jaar_zip[[#This Row],[Datum]])=3,MONTH(jaar_zip[[#This Row],[Datum]])=10),1,0.8))*jaar_zip[[#This Row],[graaddagen]],"")</f>
        <v>9.1</v>
      </c>
      <c r="O6365" s="101">
        <f>IF(ISNUMBER(jaar_zip[[#This Row],[etmaaltemperatuur]]),IF(jaar_zip[[#This Row],[etmaaltemperatuur]]&gt;stookgrens,jaar_zip[[#This Row],[etmaaltemperatuur]]-stookgrens,0),"")</f>
        <v>0</v>
      </c>
    </row>
    <row r="6366" spans="1:15" x14ac:dyDescent="0.25">
      <c r="A6366">
        <v>330</v>
      </c>
      <c r="B6366">
        <v>20240303</v>
      </c>
      <c r="C6366">
        <v>5.2</v>
      </c>
      <c r="D6366">
        <v>7.9</v>
      </c>
      <c r="E6366">
        <v>578</v>
      </c>
      <c r="F6366">
        <v>-0.1</v>
      </c>
      <c r="G6366">
        <v>1002.2</v>
      </c>
      <c r="H6366">
        <v>92</v>
      </c>
      <c r="I6366" s="101" t="s">
        <v>35</v>
      </c>
      <c r="J6366" s="1">
        <f>DATEVALUE(RIGHT(jaar_zip[[#This Row],[YYYYMMDD]],2)&amp;"-"&amp;MID(jaar_zip[[#This Row],[YYYYMMDD]],5,2)&amp;"-"&amp;LEFT(jaar_zip[[#This Row],[YYYYMMDD]],4))</f>
        <v>45354</v>
      </c>
      <c r="K6366" s="101" t="str">
        <f>IF(AND(VALUE(MONTH(jaar_zip[[#This Row],[Datum]]))=1,VALUE(WEEKNUM(jaar_zip[[#This Row],[Datum]],21))&gt;51),RIGHT(YEAR(jaar_zip[[#This Row],[Datum]])-1,2),RIGHT(YEAR(jaar_zip[[#This Row],[Datum]]),2))&amp;"-"&amp; TEXT(WEEKNUM(jaar_zip[[#This Row],[Datum]],21),"00")</f>
        <v>24-09</v>
      </c>
      <c r="L6366" s="101">
        <f>MONTH(jaar_zip[[#This Row],[Datum]])</f>
        <v>3</v>
      </c>
      <c r="M6366" s="101">
        <f>IF(ISNUMBER(jaar_zip[[#This Row],[etmaaltemperatuur]]),IF(jaar_zip[[#This Row],[etmaaltemperatuur]]&lt;stookgrens,stookgrens-jaar_zip[[#This Row],[etmaaltemperatuur]],0),"")</f>
        <v>10.1</v>
      </c>
      <c r="N6366" s="101">
        <f>IF(ISNUMBER(jaar_zip[[#This Row],[graaddagen]]),IF(OR(MONTH(jaar_zip[[#This Row],[Datum]])=1,MONTH(jaar_zip[[#This Row],[Datum]])=2,MONTH(jaar_zip[[#This Row],[Datum]])=11,MONTH(jaar_zip[[#This Row],[Datum]])=12),1.1,IF(OR(MONTH(jaar_zip[[#This Row],[Datum]])=3,MONTH(jaar_zip[[#This Row],[Datum]])=10),1,0.8))*jaar_zip[[#This Row],[graaddagen]],"")</f>
        <v>10.1</v>
      </c>
      <c r="O6366" s="101">
        <f>IF(ISNUMBER(jaar_zip[[#This Row],[etmaaltemperatuur]]),IF(jaar_zip[[#This Row],[etmaaltemperatuur]]&gt;stookgrens,jaar_zip[[#This Row],[etmaaltemperatuur]]-stookgrens,0),"")</f>
        <v>0</v>
      </c>
    </row>
    <row r="6367" spans="1:15" x14ac:dyDescent="0.25">
      <c r="A6367">
        <v>330</v>
      </c>
      <c r="B6367">
        <v>20240304</v>
      </c>
      <c r="C6367">
        <v>3.3</v>
      </c>
      <c r="D6367">
        <v>7.3</v>
      </c>
      <c r="E6367">
        <v>1078</v>
      </c>
      <c r="F6367">
        <v>0</v>
      </c>
      <c r="G6367">
        <v>1011.6</v>
      </c>
      <c r="H6367">
        <v>77</v>
      </c>
      <c r="I6367" s="101" t="s">
        <v>35</v>
      </c>
      <c r="J6367" s="1">
        <f>DATEVALUE(RIGHT(jaar_zip[[#This Row],[YYYYMMDD]],2)&amp;"-"&amp;MID(jaar_zip[[#This Row],[YYYYMMDD]],5,2)&amp;"-"&amp;LEFT(jaar_zip[[#This Row],[YYYYMMDD]],4))</f>
        <v>45355</v>
      </c>
      <c r="K6367" s="101" t="str">
        <f>IF(AND(VALUE(MONTH(jaar_zip[[#This Row],[Datum]]))=1,VALUE(WEEKNUM(jaar_zip[[#This Row],[Datum]],21))&gt;51),RIGHT(YEAR(jaar_zip[[#This Row],[Datum]])-1,2),RIGHT(YEAR(jaar_zip[[#This Row],[Datum]]),2))&amp;"-"&amp; TEXT(WEEKNUM(jaar_zip[[#This Row],[Datum]],21),"00")</f>
        <v>24-10</v>
      </c>
      <c r="L6367" s="101">
        <f>MONTH(jaar_zip[[#This Row],[Datum]])</f>
        <v>3</v>
      </c>
      <c r="M6367" s="101">
        <f>IF(ISNUMBER(jaar_zip[[#This Row],[etmaaltemperatuur]]),IF(jaar_zip[[#This Row],[etmaaltemperatuur]]&lt;stookgrens,stookgrens-jaar_zip[[#This Row],[etmaaltemperatuur]],0),"")</f>
        <v>10.7</v>
      </c>
      <c r="N6367" s="101">
        <f>IF(ISNUMBER(jaar_zip[[#This Row],[graaddagen]]),IF(OR(MONTH(jaar_zip[[#This Row],[Datum]])=1,MONTH(jaar_zip[[#This Row],[Datum]])=2,MONTH(jaar_zip[[#This Row],[Datum]])=11,MONTH(jaar_zip[[#This Row],[Datum]])=12),1.1,IF(OR(MONTH(jaar_zip[[#This Row],[Datum]])=3,MONTH(jaar_zip[[#This Row],[Datum]])=10),1,0.8))*jaar_zip[[#This Row],[graaddagen]],"")</f>
        <v>10.7</v>
      </c>
      <c r="O6367" s="101">
        <f>IF(ISNUMBER(jaar_zip[[#This Row],[etmaaltemperatuur]]),IF(jaar_zip[[#This Row],[etmaaltemperatuur]]&gt;stookgrens,jaar_zip[[#This Row],[etmaaltemperatuur]]-stookgrens,0),"")</f>
        <v>0</v>
      </c>
    </row>
    <row r="6368" spans="1:15" x14ac:dyDescent="0.25">
      <c r="A6368">
        <v>330</v>
      </c>
      <c r="B6368">
        <v>20240305</v>
      </c>
      <c r="C6368">
        <v>2.4</v>
      </c>
      <c r="D6368">
        <v>6.3</v>
      </c>
      <c r="E6368">
        <v>308</v>
      </c>
      <c r="F6368">
        <v>0.3</v>
      </c>
      <c r="G6368">
        <v>1014.4</v>
      </c>
      <c r="H6368">
        <v>92</v>
      </c>
      <c r="I6368" s="101" t="s">
        <v>35</v>
      </c>
      <c r="J6368" s="1">
        <f>DATEVALUE(RIGHT(jaar_zip[[#This Row],[YYYYMMDD]],2)&amp;"-"&amp;MID(jaar_zip[[#This Row],[YYYYMMDD]],5,2)&amp;"-"&amp;LEFT(jaar_zip[[#This Row],[YYYYMMDD]],4))</f>
        <v>45356</v>
      </c>
      <c r="K6368" s="101" t="str">
        <f>IF(AND(VALUE(MONTH(jaar_zip[[#This Row],[Datum]]))=1,VALUE(WEEKNUM(jaar_zip[[#This Row],[Datum]],21))&gt;51),RIGHT(YEAR(jaar_zip[[#This Row],[Datum]])-1,2),RIGHT(YEAR(jaar_zip[[#This Row],[Datum]]),2))&amp;"-"&amp; TEXT(WEEKNUM(jaar_zip[[#This Row],[Datum]],21),"00")</f>
        <v>24-10</v>
      </c>
      <c r="L6368" s="101">
        <f>MONTH(jaar_zip[[#This Row],[Datum]])</f>
        <v>3</v>
      </c>
      <c r="M6368" s="101">
        <f>IF(ISNUMBER(jaar_zip[[#This Row],[etmaaltemperatuur]]),IF(jaar_zip[[#This Row],[etmaaltemperatuur]]&lt;stookgrens,stookgrens-jaar_zip[[#This Row],[etmaaltemperatuur]],0),"")</f>
        <v>11.7</v>
      </c>
      <c r="N6368" s="101">
        <f>IF(ISNUMBER(jaar_zip[[#This Row],[graaddagen]]),IF(OR(MONTH(jaar_zip[[#This Row],[Datum]])=1,MONTH(jaar_zip[[#This Row],[Datum]])=2,MONTH(jaar_zip[[#This Row],[Datum]])=11,MONTH(jaar_zip[[#This Row],[Datum]])=12),1.1,IF(OR(MONTH(jaar_zip[[#This Row],[Datum]])=3,MONTH(jaar_zip[[#This Row],[Datum]])=10),1,0.8))*jaar_zip[[#This Row],[graaddagen]],"")</f>
        <v>11.7</v>
      </c>
      <c r="O6368" s="101">
        <f>IF(ISNUMBER(jaar_zip[[#This Row],[etmaaltemperatuur]]),IF(jaar_zip[[#This Row],[etmaaltemperatuur]]&gt;stookgrens,jaar_zip[[#This Row],[etmaaltemperatuur]]-stookgrens,0),"")</f>
        <v>0</v>
      </c>
    </row>
    <row r="6369" spans="1:15" x14ac:dyDescent="0.25">
      <c r="A6369">
        <v>330</v>
      </c>
      <c r="B6369">
        <v>20240306</v>
      </c>
      <c r="C6369">
        <v>2.4</v>
      </c>
      <c r="D6369">
        <v>6.6</v>
      </c>
      <c r="E6369">
        <v>1019</v>
      </c>
      <c r="F6369">
        <v>0</v>
      </c>
      <c r="G6369">
        <v>1022.6</v>
      </c>
      <c r="H6369">
        <v>93</v>
      </c>
      <c r="I6369" s="101" t="s">
        <v>35</v>
      </c>
      <c r="J6369" s="1">
        <f>DATEVALUE(RIGHT(jaar_zip[[#This Row],[YYYYMMDD]],2)&amp;"-"&amp;MID(jaar_zip[[#This Row],[YYYYMMDD]],5,2)&amp;"-"&amp;LEFT(jaar_zip[[#This Row],[YYYYMMDD]],4))</f>
        <v>45357</v>
      </c>
      <c r="K6369" s="101" t="str">
        <f>IF(AND(VALUE(MONTH(jaar_zip[[#This Row],[Datum]]))=1,VALUE(WEEKNUM(jaar_zip[[#This Row],[Datum]],21))&gt;51),RIGHT(YEAR(jaar_zip[[#This Row],[Datum]])-1,2),RIGHT(YEAR(jaar_zip[[#This Row],[Datum]]),2))&amp;"-"&amp; TEXT(WEEKNUM(jaar_zip[[#This Row],[Datum]],21),"00")</f>
        <v>24-10</v>
      </c>
      <c r="L6369" s="101">
        <f>MONTH(jaar_zip[[#This Row],[Datum]])</f>
        <v>3</v>
      </c>
      <c r="M6369" s="101">
        <f>IF(ISNUMBER(jaar_zip[[#This Row],[etmaaltemperatuur]]),IF(jaar_zip[[#This Row],[etmaaltemperatuur]]&lt;stookgrens,stookgrens-jaar_zip[[#This Row],[etmaaltemperatuur]],0),"")</f>
        <v>11.4</v>
      </c>
      <c r="N6369" s="101">
        <f>IF(ISNUMBER(jaar_zip[[#This Row],[graaddagen]]),IF(OR(MONTH(jaar_zip[[#This Row],[Datum]])=1,MONTH(jaar_zip[[#This Row],[Datum]])=2,MONTH(jaar_zip[[#This Row],[Datum]])=11,MONTH(jaar_zip[[#This Row],[Datum]])=12),1.1,IF(OR(MONTH(jaar_zip[[#This Row],[Datum]])=3,MONTH(jaar_zip[[#This Row],[Datum]])=10),1,0.8))*jaar_zip[[#This Row],[graaddagen]],"")</f>
        <v>11.4</v>
      </c>
      <c r="O6369" s="101">
        <f>IF(ISNUMBER(jaar_zip[[#This Row],[etmaaltemperatuur]]),IF(jaar_zip[[#This Row],[etmaaltemperatuur]]&gt;stookgrens,jaar_zip[[#This Row],[etmaaltemperatuur]]-stookgrens,0),"")</f>
        <v>0</v>
      </c>
    </row>
    <row r="6370" spans="1:15" x14ac:dyDescent="0.25">
      <c r="A6370">
        <v>330</v>
      </c>
      <c r="B6370">
        <v>20240307</v>
      </c>
      <c r="C6370">
        <v>6.1</v>
      </c>
      <c r="D6370">
        <v>6.2</v>
      </c>
      <c r="E6370">
        <v>1211</v>
      </c>
      <c r="F6370">
        <v>0</v>
      </c>
      <c r="G6370">
        <v>1022.3</v>
      </c>
      <c r="H6370">
        <v>78</v>
      </c>
      <c r="I6370" s="101" t="s">
        <v>35</v>
      </c>
      <c r="J6370" s="1">
        <f>DATEVALUE(RIGHT(jaar_zip[[#This Row],[YYYYMMDD]],2)&amp;"-"&amp;MID(jaar_zip[[#This Row],[YYYYMMDD]],5,2)&amp;"-"&amp;LEFT(jaar_zip[[#This Row],[YYYYMMDD]],4))</f>
        <v>45358</v>
      </c>
      <c r="K6370" s="101" t="str">
        <f>IF(AND(VALUE(MONTH(jaar_zip[[#This Row],[Datum]]))=1,VALUE(WEEKNUM(jaar_zip[[#This Row],[Datum]],21))&gt;51),RIGHT(YEAR(jaar_zip[[#This Row],[Datum]])-1,2),RIGHT(YEAR(jaar_zip[[#This Row],[Datum]]),2))&amp;"-"&amp; TEXT(WEEKNUM(jaar_zip[[#This Row],[Datum]],21),"00")</f>
        <v>24-10</v>
      </c>
      <c r="L6370" s="101">
        <f>MONTH(jaar_zip[[#This Row],[Datum]])</f>
        <v>3</v>
      </c>
      <c r="M6370" s="101">
        <f>IF(ISNUMBER(jaar_zip[[#This Row],[etmaaltemperatuur]]),IF(jaar_zip[[#This Row],[etmaaltemperatuur]]&lt;stookgrens,stookgrens-jaar_zip[[#This Row],[etmaaltemperatuur]],0),"")</f>
        <v>11.8</v>
      </c>
      <c r="N6370" s="101">
        <f>IF(ISNUMBER(jaar_zip[[#This Row],[graaddagen]]),IF(OR(MONTH(jaar_zip[[#This Row],[Datum]])=1,MONTH(jaar_zip[[#This Row],[Datum]])=2,MONTH(jaar_zip[[#This Row],[Datum]])=11,MONTH(jaar_zip[[#This Row],[Datum]])=12),1.1,IF(OR(MONTH(jaar_zip[[#This Row],[Datum]])=3,MONTH(jaar_zip[[#This Row],[Datum]])=10),1,0.8))*jaar_zip[[#This Row],[graaddagen]],"")</f>
        <v>11.8</v>
      </c>
      <c r="O6370" s="101">
        <f>IF(ISNUMBER(jaar_zip[[#This Row],[etmaaltemperatuur]]),IF(jaar_zip[[#This Row],[etmaaltemperatuur]]&gt;stookgrens,jaar_zip[[#This Row],[etmaaltemperatuur]]-stookgrens,0),"")</f>
        <v>0</v>
      </c>
    </row>
    <row r="6371" spans="1:15" x14ac:dyDescent="0.25">
      <c r="A6371">
        <v>330</v>
      </c>
      <c r="B6371">
        <v>20240308</v>
      </c>
      <c r="C6371">
        <v>8.4</v>
      </c>
      <c r="D6371">
        <v>6.1</v>
      </c>
      <c r="E6371">
        <v>1317</v>
      </c>
      <c r="F6371">
        <v>0</v>
      </c>
      <c r="G6371">
        <v>1010.2</v>
      </c>
      <c r="H6371">
        <v>67</v>
      </c>
      <c r="I6371" s="101" t="s">
        <v>35</v>
      </c>
      <c r="J6371" s="1">
        <f>DATEVALUE(RIGHT(jaar_zip[[#This Row],[YYYYMMDD]],2)&amp;"-"&amp;MID(jaar_zip[[#This Row],[YYYYMMDD]],5,2)&amp;"-"&amp;LEFT(jaar_zip[[#This Row],[YYYYMMDD]],4))</f>
        <v>45359</v>
      </c>
      <c r="K6371" s="101" t="str">
        <f>IF(AND(VALUE(MONTH(jaar_zip[[#This Row],[Datum]]))=1,VALUE(WEEKNUM(jaar_zip[[#This Row],[Datum]],21))&gt;51),RIGHT(YEAR(jaar_zip[[#This Row],[Datum]])-1,2),RIGHT(YEAR(jaar_zip[[#This Row],[Datum]]),2))&amp;"-"&amp; TEXT(WEEKNUM(jaar_zip[[#This Row],[Datum]],21),"00")</f>
        <v>24-10</v>
      </c>
      <c r="L6371" s="101">
        <f>MONTH(jaar_zip[[#This Row],[Datum]])</f>
        <v>3</v>
      </c>
      <c r="M6371" s="101">
        <f>IF(ISNUMBER(jaar_zip[[#This Row],[etmaaltemperatuur]]),IF(jaar_zip[[#This Row],[etmaaltemperatuur]]&lt;stookgrens,stookgrens-jaar_zip[[#This Row],[etmaaltemperatuur]],0),"")</f>
        <v>11.9</v>
      </c>
      <c r="N6371" s="101">
        <f>IF(ISNUMBER(jaar_zip[[#This Row],[graaddagen]]),IF(OR(MONTH(jaar_zip[[#This Row],[Datum]])=1,MONTH(jaar_zip[[#This Row],[Datum]])=2,MONTH(jaar_zip[[#This Row],[Datum]])=11,MONTH(jaar_zip[[#This Row],[Datum]])=12),1.1,IF(OR(MONTH(jaar_zip[[#This Row],[Datum]])=3,MONTH(jaar_zip[[#This Row],[Datum]])=10),1,0.8))*jaar_zip[[#This Row],[graaddagen]],"")</f>
        <v>11.9</v>
      </c>
      <c r="O6371" s="101">
        <f>IF(ISNUMBER(jaar_zip[[#This Row],[etmaaltemperatuur]]),IF(jaar_zip[[#This Row],[etmaaltemperatuur]]&gt;stookgrens,jaar_zip[[#This Row],[etmaaltemperatuur]]-stookgrens,0),"")</f>
        <v>0</v>
      </c>
    </row>
    <row r="6372" spans="1:15" x14ac:dyDescent="0.25">
      <c r="A6372">
        <v>330</v>
      </c>
      <c r="B6372">
        <v>20240309</v>
      </c>
      <c r="C6372">
        <v>6.9</v>
      </c>
      <c r="D6372">
        <v>9.4</v>
      </c>
      <c r="E6372">
        <v>1098</v>
      </c>
      <c r="F6372">
        <v>0</v>
      </c>
      <c r="G6372">
        <v>999.6</v>
      </c>
      <c r="H6372">
        <v>66</v>
      </c>
      <c r="I6372" s="101" t="s">
        <v>35</v>
      </c>
      <c r="J6372" s="1">
        <f>DATEVALUE(RIGHT(jaar_zip[[#This Row],[YYYYMMDD]],2)&amp;"-"&amp;MID(jaar_zip[[#This Row],[YYYYMMDD]],5,2)&amp;"-"&amp;LEFT(jaar_zip[[#This Row],[YYYYMMDD]],4))</f>
        <v>45360</v>
      </c>
      <c r="K6372" s="101" t="str">
        <f>IF(AND(VALUE(MONTH(jaar_zip[[#This Row],[Datum]]))=1,VALUE(WEEKNUM(jaar_zip[[#This Row],[Datum]],21))&gt;51),RIGHT(YEAR(jaar_zip[[#This Row],[Datum]])-1,2),RIGHT(YEAR(jaar_zip[[#This Row],[Datum]]),2))&amp;"-"&amp; TEXT(WEEKNUM(jaar_zip[[#This Row],[Datum]],21),"00")</f>
        <v>24-10</v>
      </c>
      <c r="L6372" s="101">
        <f>MONTH(jaar_zip[[#This Row],[Datum]])</f>
        <v>3</v>
      </c>
      <c r="M6372" s="101">
        <f>IF(ISNUMBER(jaar_zip[[#This Row],[etmaaltemperatuur]]),IF(jaar_zip[[#This Row],[etmaaltemperatuur]]&lt;stookgrens,stookgrens-jaar_zip[[#This Row],[etmaaltemperatuur]],0),"")</f>
        <v>8.6</v>
      </c>
      <c r="N6372" s="101">
        <f>IF(ISNUMBER(jaar_zip[[#This Row],[graaddagen]]),IF(OR(MONTH(jaar_zip[[#This Row],[Datum]])=1,MONTH(jaar_zip[[#This Row],[Datum]])=2,MONTH(jaar_zip[[#This Row],[Datum]])=11,MONTH(jaar_zip[[#This Row],[Datum]])=12),1.1,IF(OR(MONTH(jaar_zip[[#This Row],[Datum]])=3,MONTH(jaar_zip[[#This Row],[Datum]])=10),1,0.8))*jaar_zip[[#This Row],[graaddagen]],"")</f>
        <v>8.6</v>
      </c>
      <c r="O6372" s="101">
        <f>IF(ISNUMBER(jaar_zip[[#This Row],[etmaaltemperatuur]]),IF(jaar_zip[[#This Row],[etmaaltemperatuur]]&gt;stookgrens,jaar_zip[[#This Row],[etmaaltemperatuur]]-stookgrens,0),"")</f>
        <v>0</v>
      </c>
    </row>
    <row r="6373" spans="1:15" x14ac:dyDescent="0.25">
      <c r="A6373">
        <v>330</v>
      </c>
      <c r="B6373">
        <v>20240310</v>
      </c>
      <c r="C6373">
        <v>5.3</v>
      </c>
      <c r="D6373">
        <v>9.4</v>
      </c>
      <c r="E6373">
        <v>422</v>
      </c>
      <c r="F6373">
        <v>0</v>
      </c>
      <c r="G6373">
        <v>996.6</v>
      </c>
      <c r="H6373">
        <v>70</v>
      </c>
      <c r="I6373" s="101" t="s">
        <v>35</v>
      </c>
      <c r="J6373" s="1">
        <f>DATEVALUE(RIGHT(jaar_zip[[#This Row],[YYYYMMDD]],2)&amp;"-"&amp;MID(jaar_zip[[#This Row],[YYYYMMDD]],5,2)&amp;"-"&amp;LEFT(jaar_zip[[#This Row],[YYYYMMDD]],4))</f>
        <v>45361</v>
      </c>
      <c r="K6373" s="101" t="str">
        <f>IF(AND(VALUE(MONTH(jaar_zip[[#This Row],[Datum]]))=1,VALUE(WEEKNUM(jaar_zip[[#This Row],[Datum]],21))&gt;51),RIGHT(YEAR(jaar_zip[[#This Row],[Datum]])-1,2),RIGHT(YEAR(jaar_zip[[#This Row],[Datum]]),2))&amp;"-"&amp; TEXT(WEEKNUM(jaar_zip[[#This Row],[Datum]],21),"00")</f>
        <v>24-10</v>
      </c>
      <c r="L6373" s="101">
        <f>MONTH(jaar_zip[[#This Row],[Datum]])</f>
        <v>3</v>
      </c>
      <c r="M6373" s="101">
        <f>IF(ISNUMBER(jaar_zip[[#This Row],[etmaaltemperatuur]]),IF(jaar_zip[[#This Row],[etmaaltemperatuur]]&lt;stookgrens,stookgrens-jaar_zip[[#This Row],[etmaaltemperatuur]],0),"")</f>
        <v>8.6</v>
      </c>
      <c r="N6373" s="101">
        <f>IF(ISNUMBER(jaar_zip[[#This Row],[graaddagen]]),IF(OR(MONTH(jaar_zip[[#This Row],[Datum]])=1,MONTH(jaar_zip[[#This Row],[Datum]])=2,MONTH(jaar_zip[[#This Row],[Datum]])=11,MONTH(jaar_zip[[#This Row],[Datum]])=12),1.1,IF(OR(MONTH(jaar_zip[[#This Row],[Datum]])=3,MONTH(jaar_zip[[#This Row],[Datum]])=10),1,0.8))*jaar_zip[[#This Row],[graaddagen]],"")</f>
        <v>8.6</v>
      </c>
      <c r="O6373" s="101">
        <f>IF(ISNUMBER(jaar_zip[[#This Row],[etmaaltemperatuur]]),IF(jaar_zip[[#This Row],[etmaaltemperatuur]]&gt;stookgrens,jaar_zip[[#This Row],[etmaaltemperatuur]]-stookgrens,0),"")</f>
        <v>0</v>
      </c>
    </row>
    <row r="6374" spans="1:15" x14ac:dyDescent="0.25">
      <c r="A6374">
        <v>330</v>
      </c>
      <c r="B6374">
        <v>20240311</v>
      </c>
      <c r="C6374">
        <v>4.2</v>
      </c>
      <c r="D6374">
        <v>7.4</v>
      </c>
      <c r="E6374">
        <v>305</v>
      </c>
      <c r="F6374">
        <v>0.8</v>
      </c>
      <c r="G6374">
        <v>1003.3</v>
      </c>
      <c r="H6374">
        <v>92</v>
      </c>
      <c r="I6374" s="101" t="s">
        <v>35</v>
      </c>
      <c r="J6374" s="1">
        <f>DATEVALUE(RIGHT(jaar_zip[[#This Row],[YYYYMMDD]],2)&amp;"-"&amp;MID(jaar_zip[[#This Row],[YYYYMMDD]],5,2)&amp;"-"&amp;LEFT(jaar_zip[[#This Row],[YYYYMMDD]],4))</f>
        <v>45362</v>
      </c>
      <c r="K6374" s="101" t="str">
        <f>IF(AND(VALUE(MONTH(jaar_zip[[#This Row],[Datum]]))=1,VALUE(WEEKNUM(jaar_zip[[#This Row],[Datum]],21))&gt;51),RIGHT(YEAR(jaar_zip[[#This Row],[Datum]])-1,2),RIGHT(YEAR(jaar_zip[[#This Row],[Datum]]),2))&amp;"-"&amp; TEXT(WEEKNUM(jaar_zip[[#This Row],[Datum]],21),"00")</f>
        <v>24-11</v>
      </c>
      <c r="L6374" s="101">
        <f>MONTH(jaar_zip[[#This Row],[Datum]])</f>
        <v>3</v>
      </c>
      <c r="M6374" s="101">
        <f>IF(ISNUMBER(jaar_zip[[#This Row],[etmaaltemperatuur]]),IF(jaar_zip[[#This Row],[etmaaltemperatuur]]&lt;stookgrens,stookgrens-jaar_zip[[#This Row],[etmaaltemperatuur]],0),"")</f>
        <v>10.6</v>
      </c>
      <c r="N6374" s="101">
        <f>IF(ISNUMBER(jaar_zip[[#This Row],[graaddagen]]),IF(OR(MONTH(jaar_zip[[#This Row],[Datum]])=1,MONTH(jaar_zip[[#This Row],[Datum]])=2,MONTH(jaar_zip[[#This Row],[Datum]])=11,MONTH(jaar_zip[[#This Row],[Datum]])=12),1.1,IF(OR(MONTH(jaar_zip[[#This Row],[Datum]])=3,MONTH(jaar_zip[[#This Row],[Datum]])=10),1,0.8))*jaar_zip[[#This Row],[graaddagen]],"")</f>
        <v>10.6</v>
      </c>
      <c r="O6374" s="101">
        <f>IF(ISNUMBER(jaar_zip[[#This Row],[etmaaltemperatuur]]),IF(jaar_zip[[#This Row],[etmaaltemperatuur]]&gt;stookgrens,jaar_zip[[#This Row],[etmaaltemperatuur]]-stookgrens,0),"")</f>
        <v>0</v>
      </c>
    </row>
    <row r="6375" spans="1:15" x14ac:dyDescent="0.25">
      <c r="A6375">
        <v>330</v>
      </c>
      <c r="B6375">
        <v>20240312</v>
      </c>
      <c r="C6375">
        <v>6.5</v>
      </c>
      <c r="D6375">
        <v>8.8000000000000007</v>
      </c>
      <c r="E6375">
        <v>525</v>
      </c>
      <c r="F6375">
        <v>4</v>
      </c>
      <c r="G6375">
        <v>1012.2</v>
      </c>
      <c r="H6375">
        <v>89</v>
      </c>
      <c r="I6375" s="101" t="s">
        <v>35</v>
      </c>
      <c r="J6375" s="1">
        <f>DATEVALUE(RIGHT(jaar_zip[[#This Row],[YYYYMMDD]],2)&amp;"-"&amp;MID(jaar_zip[[#This Row],[YYYYMMDD]],5,2)&amp;"-"&amp;LEFT(jaar_zip[[#This Row],[YYYYMMDD]],4))</f>
        <v>45363</v>
      </c>
      <c r="K6375" s="101" t="str">
        <f>IF(AND(VALUE(MONTH(jaar_zip[[#This Row],[Datum]]))=1,VALUE(WEEKNUM(jaar_zip[[#This Row],[Datum]],21))&gt;51),RIGHT(YEAR(jaar_zip[[#This Row],[Datum]])-1,2),RIGHT(YEAR(jaar_zip[[#This Row],[Datum]]),2))&amp;"-"&amp; TEXT(WEEKNUM(jaar_zip[[#This Row],[Datum]],21),"00")</f>
        <v>24-11</v>
      </c>
      <c r="L6375" s="101">
        <f>MONTH(jaar_zip[[#This Row],[Datum]])</f>
        <v>3</v>
      </c>
      <c r="M6375" s="101">
        <f>IF(ISNUMBER(jaar_zip[[#This Row],[etmaaltemperatuur]]),IF(jaar_zip[[#This Row],[etmaaltemperatuur]]&lt;stookgrens,stookgrens-jaar_zip[[#This Row],[etmaaltemperatuur]],0),"")</f>
        <v>9.1999999999999993</v>
      </c>
      <c r="N6375" s="101">
        <f>IF(ISNUMBER(jaar_zip[[#This Row],[graaddagen]]),IF(OR(MONTH(jaar_zip[[#This Row],[Datum]])=1,MONTH(jaar_zip[[#This Row],[Datum]])=2,MONTH(jaar_zip[[#This Row],[Datum]])=11,MONTH(jaar_zip[[#This Row],[Datum]])=12),1.1,IF(OR(MONTH(jaar_zip[[#This Row],[Datum]])=3,MONTH(jaar_zip[[#This Row],[Datum]])=10),1,0.8))*jaar_zip[[#This Row],[graaddagen]],"")</f>
        <v>9.1999999999999993</v>
      </c>
      <c r="O6375" s="101">
        <f>IF(ISNUMBER(jaar_zip[[#This Row],[etmaaltemperatuur]]),IF(jaar_zip[[#This Row],[etmaaltemperatuur]]&gt;stookgrens,jaar_zip[[#This Row],[etmaaltemperatuur]]-stookgrens,0),"")</f>
        <v>0</v>
      </c>
    </row>
    <row r="6376" spans="1:15" x14ac:dyDescent="0.25">
      <c r="A6376">
        <v>330</v>
      </c>
      <c r="B6376">
        <v>20240313</v>
      </c>
      <c r="C6376">
        <v>7.8</v>
      </c>
      <c r="D6376">
        <v>10.8</v>
      </c>
      <c r="E6376">
        <v>592</v>
      </c>
      <c r="F6376">
        <v>-0.1</v>
      </c>
      <c r="G6376">
        <v>1013.7</v>
      </c>
      <c r="H6376">
        <v>87</v>
      </c>
      <c r="I6376" s="101" t="s">
        <v>35</v>
      </c>
      <c r="J6376" s="1">
        <f>DATEVALUE(RIGHT(jaar_zip[[#This Row],[YYYYMMDD]],2)&amp;"-"&amp;MID(jaar_zip[[#This Row],[YYYYMMDD]],5,2)&amp;"-"&amp;LEFT(jaar_zip[[#This Row],[YYYYMMDD]],4))</f>
        <v>45364</v>
      </c>
      <c r="K6376" s="101" t="str">
        <f>IF(AND(VALUE(MONTH(jaar_zip[[#This Row],[Datum]]))=1,VALUE(WEEKNUM(jaar_zip[[#This Row],[Datum]],21))&gt;51),RIGHT(YEAR(jaar_zip[[#This Row],[Datum]])-1,2),RIGHT(YEAR(jaar_zip[[#This Row],[Datum]]),2))&amp;"-"&amp; TEXT(WEEKNUM(jaar_zip[[#This Row],[Datum]],21),"00")</f>
        <v>24-11</v>
      </c>
      <c r="L6376" s="101">
        <f>MONTH(jaar_zip[[#This Row],[Datum]])</f>
        <v>3</v>
      </c>
      <c r="M6376" s="101">
        <f>IF(ISNUMBER(jaar_zip[[#This Row],[etmaaltemperatuur]]),IF(jaar_zip[[#This Row],[etmaaltemperatuur]]&lt;stookgrens,stookgrens-jaar_zip[[#This Row],[etmaaltemperatuur]],0),"")</f>
        <v>7.1999999999999993</v>
      </c>
      <c r="N6376" s="101">
        <f>IF(ISNUMBER(jaar_zip[[#This Row],[graaddagen]]),IF(OR(MONTH(jaar_zip[[#This Row],[Datum]])=1,MONTH(jaar_zip[[#This Row],[Datum]])=2,MONTH(jaar_zip[[#This Row],[Datum]])=11,MONTH(jaar_zip[[#This Row],[Datum]])=12),1.1,IF(OR(MONTH(jaar_zip[[#This Row],[Datum]])=3,MONTH(jaar_zip[[#This Row],[Datum]])=10),1,0.8))*jaar_zip[[#This Row],[graaddagen]],"")</f>
        <v>7.1999999999999993</v>
      </c>
      <c r="O6376" s="101">
        <f>IF(ISNUMBER(jaar_zip[[#This Row],[etmaaltemperatuur]]),IF(jaar_zip[[#This Row],[etmaaltemperatuur]]&gt;stookgrens,jaar_zip[[#This Row],[etmaaltemperatuur]]-stookgrens,0),"")</f>
        <v>0</v>
      </c>
    </row>
    <row r="6377" spans="1:15" x14ac:dyDescent="0.25">
      <c r="A6377">
        <v>330</v>
      </c>
      <c r="B6377">
        <v>20240314</v>
      </c>
      <c r="C6377">
        <v>7</v>
      </c>
      <c r="D6377">
        <v>13.2</v>
      </c>
      <c r="E6377">
        <v>1291</v>
      </c>
      <c r="F6377">
        <v>0</v>
      </c>
      <c r="G6377">
        <v>1009.6</v>
      </c>
      <c r="H6377">
        <v>74</v>
      </c>
      <c r="I6377" s="101" t="s">
        <v>35</v>
      </c>
      <c r="J6377" s="1">
        <f>DATEVALUE(RIGHT(jaar_zip[[#This Row],[YYYYMMDD]],2)&amp;"-"&amp;MID(jaar_zip[[#This Row],[YYYYMMDD]],5,2)&amp;"-"&amp;LEFT(jaar_zip[[#This Row],[YYYYMMDD]],4))</f>
        <v>45365</v>
      </c>
      <c r="K6377" s="101" t="str">
        <f>IF(AND(VALUE(MONTH(jaar_zip[[#This Row],[Datum]]))=1,VALUE(WEEKNUM(jaar_zip[[#This Row],[Datum]],21))&gt;51),RIGHT(YEAR(jaar_zip[[#This Row],[Datum]])-1,2),RIGHT(YEAR(jaar_zip[[#This Row],[Datum]]),2))&amp;"-"&amp; TEXT(WEEKNUM(jaar_zip[[#This Row],[Datum]],21),"00")</f>
        <v>24-11</v>
      </c>
      <c r="L6377" s="101">
        <f>MONTH(jaar_zip[[#This Row],[Datum]])</f>
        <v>3</v>
      </c>
      <c r="M6377" s="101">
        <f>IF(ISNUMBER(jaar_zip[[#This Row],[etmaaltemperatuur]]),IF(jaar_zip[[#This Row],[etmaaltemperatuur]]&lt;stookgrens,stookgrens-jaar_zip[[#This Row],[etmaaltemperatuur]],0),"")</f>
        <v>4.8000000000000007</v>
      </c>
      <c r="N6377" s="101">
        <f>IF(ISNUMBER(jaar_zip[[#This Row],[graaddagen]]),IF(OR(MONTH(jaar_zip[[#This Row],[Datum]])=1,MONTH(jaar_zip[[#This Row],[Datum]])=2,MONTH(jaar_zip[[#This Row],[Datum]])=11,MONTH(jaar_zip[[#This Row],[Datum]])=12),1.1,IF(OR(MONTH(jaar_zip[[#This Row],[Datum]])=3,MONTH(jaar_zip[[#This Row],[Datum]])=10),1,0.8))*jaar_zip[[#This Row],[graaddagen]],"")</f>
        <v>4.8000000000000007</v>
      </c>
      <c r="O6377" s="101">
        <f>IF(ISNUMBER(jaar_zip[[#This Row],[etmaaltemperatuur]]),IF(jaar_zip[[#This Row],[etmaaltemperatuur]]&gt;stookgrens,jaar_zip[[#This Row],[etmaaltemperatuur]]-stookgrens,0),"")</f>
        <v>0</v>
      </c>
    </row>
    <row r="6378" spans="1:15" x14ac:dyDescent="0.25">
      <c r="A6378">
        <v>330</v>
      </c>
      <c r="B6378">
        <v>20240315</v>
      </c>
      <c r="C6378">
        <v>10.3</v>
      </c>
      <c r="D6378">
        <v>11.7</v>
      </c>
      <c r="E6378">
        <v>970</v>
      </c>
      <c r="F6378">
        <v>0.9</v>
      </c>
      <c r="G6378">
        <v>1006.8</v>
      </c>
      <c r="H6378">
        <v>86</v>
      </c>
      <c r="I6378" s="101" t="s">
        <v>35</v>
      </c>
      <c r="J6378" s="1">
        <f>DATEVALUE(RIGHT(jaar_zip[[#This Row],[YYYYMMDD]],2)&amp;"-"&amp;MID(jaar_zip[[#This Row],[YYYYMMDD]],5,2)&amp;"-"&amp;LEFT(jaar_zip[[#This Row],[YYYYMMDD]],4))</f>
        <v>45366</v>
      </c>
      <c r="K6378" s="101" t="str">
        <f>IF(AND(VALUE(MONTH(jaar_zip[[#This Row],[Datum]]))=1,VALUE(WEEKNUM(jaar_zip[[#This Row],[Datum]],21))&gt;51),RIGHT(YEAR(jaar_zip[[#This Row],[Datum]])-1,2),RIGHT(YEAR(jaar_zip[[#This Row],[Datum]]),2))&amp;"-"&amp; TEXT(WEEKNUM(jaar_zip[[#This Row],[Datum]],21),"00")</f>
        <v>24-11</v>
      </c>
      <c r="L6378" s="101">
        <f>MONTH(jaar_zip[[#This Row],[Datum]])</f>
        <v>3</v>
      </c>
      <c r="M6378" s="101">
        <f>IF(ISNUMBER(jaar_zip[[#This Row],[etmaaltemperatuur]]),IF(jaar_zip[[#This Row],[etmaaltemperatuur]]&lt;stookgrens,stookgrens-jaar_zip[[#This Row],[etmaaltemperatuur]],0),"")</f>
        <v>6.3000000000000007</v>
      </c>
      <c r="N6378" s="101">
        <f>IF(ISNUMBER(jaar_zip[[#This Row],[graaddagen]]),IF(OR(MONTH(jaar_zip[[#This Row],[Datum]])=1,MONTH(jaar_zip[[#This Row],[Datum]])=2,MONTH(jaar_zip[[#This Row],[Datum]])=11,MONTH(jaar_zip[[#This Row],[Datum]])=12),1.1,IF(OR(MONTH(jaar_zip[[#This Row],[Datum]])=3,MONTH(jaar_zip[[#This Row],[Datum]])=10),1,0.8))*jaar_zip[[#This Row],[graaddagen]],"")</f>
        <v>6.3000000000000007</v>
      </c>
      <c r="O6378" s="101">
        <f>IF(ISNUMBER(jaar_zip[[#This Row],[etmaaltemperatuur]]),IF(jaar_zip[[#This Row],[etmaaltemperatuur]]&gt;stookgrens,jaar_zip[[#This Row],[etmaaltemperatuur]]-stookgrens,0),"")</f>
        <v>0</v>
      </c>
    </row>
    <row r="6379" spans="1:15" x14ac:dyDescent="0.25">
      <c r="A6379">
        <v>330</v>
      </c>
      <c r="B6379">
        <v>20240316</v>
      </c>
      <c r="C6379">
        <v>5.2</v>
      </c>
      <c r="D6379">
        <v>8.1</v>
      </c>
      <c r="E6379">
        <v>900</v>
      </c>
      <c r="F6379">
        <v>0.2</v>
      </c>
      <c r="G6379">
        <v>1019.9</v>
      </c>
      <c r="H6379">
        <v>75</v>
      </c>
      <c r="I6379" s="101" t="s">
        <v>35</v>
      </c>
      <c r="J6379" s="1">
        <f>DATEVALUE(RIGHT(jaar_zip[[#This Row],[YYYYMMDD]],2)&amp;"-"&amp;MID(jaar_zip[[#This Row],[YYYYMMDD]],5,2)&amp;"-"&amp;LEFT(jaar_zip[[#This Row],[YYYYMMDD]],4))</f>
        <v>45367</v>
      </c>
      <c r="K6379" s="101" t="str">
        <f>IF(AND(VALUE(MONTH(jaar_zip[[#This Row],[Datum]]))=1,VALUE(WEEKNUM(jaar_zip[[#This Row],[Datum]],21))&gt;51),RIGHT(YEAR(jaar_zip[[#This Row],[Datum]])-1,2),RIGHT(YEAR(jaar_zip[[#This Row],[Datum]]),2))&amp;"-"&amp; TEXT(WEEKNUM(jaar_zip[[#This Row],[Datum]],21),"00")</f>
        <v>24-11</v>
      </c>
      <c r="L6379" s="101">
        <f>MONTH(jaar_zip[[#This Row],[Datum]])</f>
        <v>3</v>
      </c>
      <c r="M6379" s="101">
        <f>IF(ISNUMBER(jaar_zip[[#This Row],[etmaaltemperatuur]]),IF(jaar_zip[[#This Row],[etmaaltemperatuur]]&lt;stookgrens,stookgrens-jaar_zip[[#This Row],[etmaaltemperatuur]],0),"")</f>
        <v>9.9</v>
      </c>
      <c r="N6379" s="101">
        <f>IF(ISNUMBER(jaar_zip[[#This Row],[graaddagen]]),IF(OR(MONTH(jaar_zip[[#This Row],[Datum]])=1,MONTH(jaar_zip[[#This Row],[Datum]])=2,MONTH(jaar_zip[[#This Row],[Datum]])=11,MONTH(jaar_zip[[#This Row],[Datum]])=12),1.1,IF(OR(MONTH(jaar_zip[[#This Row],[Datum]])=3,MONTH(jaar_zip[[#This Row],[Datum]])=10),1,0.8))*jaar_zip[[#This Row],[graaddagen]],"")</f>
        <v>9.9</v>
      </c>
      <c r="O6379" s="101">
        <f>IF(ISNUMBER(jaar_zip[[#This Row],[etmaaltemperatuur]]),IF(jaar_zip[[#This Row],[etmaaltemperatuur]]&gt;stookgrens,jaar_zip[[#This Row],[etmaaltemperatuur]]-stookgrens,0),"")</f>
        <v>0</v>
      </c>
    </row>
    <row r="6380" spans="1:15" x14ac:dyDescent="0.25">
      <c r="A6380">
        <v>330</v>
      </c>
      <c r="B6380">
        <v>20240317</v>
      </c>
      <c r="C6380">
        <v>6.4</v>
      </c>
      <c r="D6380">
        <v>10.3</v>
      </c>
      <c r="E6380">
        <v>495</v>
      </c>
      <c r="F6380">
        <v>5.6</v>
      </c>
      <c r="G6380">
        <v>1017.8</v>
      </c>
      <c r="H6380">
        <v>85</v>
      </c>
      <c r="I6380" s="101" t="s">
        <v>35</v>
      </c>
      <c r="J6380" s="1">
        <f>DATEVALUE(RIGHT(jaar_zip[[#This Row],[YYYYMMDD]],2)&amp;"-"&amp;MID(jaar_zip[[#This Row],[YYYYMMDD]],5,2)&amp;"-"&amp;LEFT(jaar_zip[[#This Row],[YYYYMMDD]],4))</f>
        <v>45368</v>
      </c>
      <c r="K6380" s="101" t="str">
        <f>IF(AND(VALUE(MONTH(jaar_zip[[#This Row],[Datum]]))=1,VALUE(WEEKNUM(jaar_zip[[#This Row],[Datum]],21))&gt;51),RIGHT(YEAR(jaar_zip[[#This Row],[Datum]])-1,2),RIGHT(YEAR(jaar_zip[[#This Row],[Datum]]),2))&amp;"-"&amp; TEXT(WEEKNUM(jaar_zip[[#This Row],[Datum]],21),"00")</f>
        <v>24-11</v>
      </c>
      <c r="L6380" s="101">
        <f>MONTH(jaar_zip[[#This Row],[Datum]])</f>
        <v>3</v>
      </c>
      <c r="M6380" s="101">
        <f>IF(ISNUMBER(jaar_zip[[#This Row],[etmaaltemperatuur]]),IF(jaar_zip[[#This Row],[etmaaltemperatuur]]&lt;stookgrens,stookgrens-jaar_zip[[#This Row],[etmaaltemperatuur]],0),"")</f>
        <v>7.6999999999999993</v>
      </c>
      <c r="N6380" s="101">
        <f>IF(ISNUMBER(jaar_zip[[#This Row],[graaddagen]]),IF(OR(MONTH(jaar_zip[[#This Row],[Datum]])=1,MONTH(jaar_zip[[#This Row],[Datum]])=2,MONTH(jaar_zip[[#This Row],[Datum]])=11,MONTH(jaar_zip[[#This Row],[Datum]])=12),1.1,IF(OR(MONTH(jaar_zip[[#This Row],[Datum]])=3,MONTH(jaar_zip[[#This Row],[Datum]])=10),1,0.8))*jaar_zip[[#This Row],[graaddagen]],"")</f>
        <v>7.6999999999999993</v>
      </c>
      <c r="O6380" s="101">
        <f>IF(ISNUMBER(jaar_zip[[#This Row],[etmaaltemperatuur]]),IF(jaar_zip[[#This Row],[etmaaltemperatuur]]&gt;stookgrens,jaar_zip[[#This Row],[etmaaltemperatuur]]-stookgrens,0),"")</f>
        <v>0</v>
      </c>
    </row>
    <row r="6381" spans="1:15" x14ac:dyDescent="0.25">
      <c r="A6381">
        <v>330</v>
      </c>
      <c r="B6381">
        <v>20240318</v>
      </c>
      <c r="C6381">
        <v>4</v>
      </c>
      <c r="D6381">
        <v>10.7</v>
      </c>
      <c r="E6381">
        <v>1259</v>
      </c>
      <c r="F6381">
        <v>0</v>
      </c>
      <c r="G6381">
        <v>1015.8</v>
      </c>
      <c r="H6381">
        <v>87</v>
      </c>
      <c r="I6381" s="101" t="s">
        <v>35</v>
      </c>
      <c r="J6381" s="1">
        <f>DATEVALUE(RIGHT(jaar_zip[[#This Row],[YYYYMMDD]],2)&amp;"-"&amp;MID(jaar_zip[[#This Row],[YYYYMMDD]],5,2)&amp;"-"&amp;LEFT(jaar_zip[[#This Row],[YYYYMMDD]],4))</f>
        <v>45369</v>
      </c>
      <c r="K6381" s="101" t="str">
        <f>IF(AND(VALUE(MONTH(jaar_zip[[#This Row],[Datum]]))=1,VALUE(WEEKNUM(jaar_zip[[#This Row],[Datum]],21))&gt;51),RIGHT(YEAR(jaar_zip[[#This Row],[Datum]])-1,2),RIGHT(YEAR(jaar_zip[[#This Row],[Datum]]),2))&amp;"-"&amp; TEXT(WEEKNUM(jaar_zip[[#This Row],[Datum]],21),"00")</f>
        <v>24-12</v>
      </c>
      <c r="L6381" s="101">
        <f>MONTH(jaar_zip[[#This Row],[Datum]])</f>
        <v>3</v>
      </c>
      <c r="M6381" s="101">
        <f>IF(ISNUMBER(jaar_zip[[#This Row],[etmaaltemperatuur]]),IF(jaar_zip[[#This Row],[etmaaltemperatuur]]&lt;stookgrens,stookgrens-jaar_zip[[#This Row],[etmaaltemperatuur]],0),"")</f>
        <v>7.3000000000000007</v>
      </c>
      <c r="N6381" s="101">
        <f>IF(ISNUMBER(jaar_zip[[#This Row],[graaddagen]]),IF(OR(MONTH(jaar_zip[[#This Row],[Datum]])=1,MONTH(jaar_zip[[#This Row],[Datum]])=2,MONTH(jaar_zip[[#This Row],[Datum]])=11,MONTH(jaar_zip[[#This Row],[Datum]])=12),1.1,IF(OR(MONTH(jaar_zip[[#This Row],[Datum]])=3,MONTH(jaar_zip[[#This Row],[Datum]])=10),1,0.8))*jaar_zip[[#This Row],[graaddagen]],"")</f>
        <v>7.3000000000000007</v>
      </c>
      <c r="O6381" s="101">
        <f>IF(ISNUMBER(jaar_zip[[#This Row],[etmaaltemperatuur]]),IF(jaar_zip[[#This Row],[etmaaltemperatuur]]&gt;stookgrens,jaar_zip[[#This Row],[etmaaltemperatuur]]-stookgrens,0),"")</f>
        <v>0</v>
      </c>
    </row>
    <row r="6382" spans="1:15" x14ac:dyDescent="0.25">
      <c r="A6382">
        <v>330</v>
      </c>
      <c r="B6382">
        <v>20240319</v>
      </c>
      <c r="C6382">
        <v>5</v>
      </c>
      <c r="D6382">
        <v>11.7</v>
      </c>
      <c r="E6382">
        <v>1203</v>
      </c>
      <c r="F6382">
        <v>0</v>
      </c>
      <c r="G6382">
        <v>1017.7</v>
      </c>
      <c r="H6382">
        <v>78</v>
      </c>
      <c r="I6382" s="101" t="s">
        <v>35</v>
      </c>
      <c r="J6382" s="1">
        <f>DATEVALUE(RIGHT(jaar_zip[[#This Row],[YYYYMMDD]],2)&amp;"-"&amp;MID(jaar_zip[[#This Row],[YYYYMMDD]],5,2)&amp;"-"&amp;LEFT(jaar_zip[[#This Row],[YYYYMMDD]],4))</f>
        <v>45370</v>
      </c>
      <c r="K6382" s="101" t="str">
        <f>IF(AND(VALUE(MONTH(jaar_zip[[#This Row],[Datum]]))=1,VALUE(WEEKNUM(jaar_zip[[#This Row],[Datum]],21))&gt;51),RIGHT(YEAR(jaar_zip[[#This Row],[Datum]])-1,2),RIGHT(YEAR(jaar_zip[[#This Row],[Datum]]),2))&amp;"-"&amp; TEXT(WEEKNUM(jaar_zip[[#This Row],[Datum]],21),"00")</f>
        <v>24-12</v>
      </c>
      <c r="L6382" s="101">
        <f>MONTH(jaar_zip[[#This Row],[Datum]])</f>
        <v>3</v>
      </c>
      <c r="M6382" s="101">
        <f>IF(ISNUMBER(jaar_zip[[#This Row],[etmaaltemperatuur]]),IF(jaar_zip[[#This Row],[etmaaltemperatuur]]&lt;stookgrens,stookgrens-jaar_zip[[#This Row],[etmaaltemperatuur]],0),"")</f>
        <v>6.3000000000000007</v>
      </c>
      <c r="N6382" s="101">
        <f>IF(ISNUMBER(jaar_zip[[#This Row],[graaddagen]]),IF(OR(MONTH(jaar_zip[[#This Row],[Datum]])=1,MONTH(jaar_zip[[#This Row],[Datum]])=2,MONTH(jaar_zip[[#This Row],[Datum]])=11,MONTH(jaar_zip[[#This Row],[Datum]])=12),1.1,IF(OR(MONTH(jaar_zip[[#This Row],[Datum]])=3,MONTH(jaar_zip[[#This Row],[Datum]])=10),1,0.8))*jaar_zip[[#This Row],[graaddagen]],"")</f>
        <v>6.3000000000000007</v>
      </c>
      <c r="O6382" s="101">
        <f>IF(ISNUMBER(jaar_zip[[#This Row],[etmaaltemperatuur]]),IF(jaar_zip[[#This Row],[etmaaltemperatuur]]&gt;stookgrens,jaar_zip[[#This Row],[etmaaltemperatuur]]-stookgrens,0),"")</f>
        <v>0</v>
      </c>
    </row>
    <row r="6383" spans="1:15" x14ac:dyDescent="0.25">
      <c r="A6383">
        <v>330</v>
      </c>
      <c r="B6383">
        <v>20240320</v>
      </c>
      <c r="C6383">
        <v>2.5</v>
      </c>
      <c r="D6383">
        <v>11.1</v>
      </c>
      <c r="E6383">
        <v>1163</v>
      </c>
      <c r="F6383">
        <v>0</v>
      </c>
      <c r="G6383">
        <v>1019.2</v>
      </c>
      <c r="H6383">
        <v>83</v>
      </c>
      <c r="I6383" s="101" t="s">
        <v>35</v>
      </c>
      <c r="J6383" s="1">
        <f>DATEVALUE(RIGHT(jaar_zip[[#This Row],[YYYYMMDD]],2)&amp;"-"&amp;MID(jaar_zip[[#This Row],[YYYYMMDD]],5,2)&amp;"-"&amp;LEFT(jaar_zip[[#This Row],[YYYYMMDD]],4))</f>
        <v>45371</v>
      </c>
      <c r="K6383" s="101" t="str">
        <f>IF(AND(VALUE(MONTH(jaar_zip[[#This Row],[Datum]]))=1,VALUE(WEEKNUM(jaar_zip[[#This Row],[Datum]],21))&gt;51),RIGHT(YEAR(jaar_zip[[#This Row],[Datum]])-1,2),RIGHT(YEAR(jaar_zip[[#This Row],[Datum]]),2))&amp;"-"&amp; TEXT(WEEKNUM(jaar_zip[[#This Row],[Datum]],21),"00")</f>
        <v>24-12</v>
      </c>
      <c r="L6383" s="101">
        <f>MONTH(jaar_zip[[#This Row],[Datum]])</f>
        <v>3</v>
      </c>
      <c r="M6383" s="101">
        <f>IF(ISNUMBER(jaar_zip[[#This Row],[etmaaltemperatuur]]),IF(jaar_zip[[#This Row],[etmaaltemperatuur]]&lt;stookgrens,stookgrens-jaar_zip[[#This Row],[etmaaltemperatuur]],0),"")</f>
        <v>6.9</v>
      </c>
      <c r="N6383" s="101">
        <f>IF(ISNUMBER(jaar_zip[[#This Row],[graaddagen]]),IF(OR(MONTH(jaar_zip[[#This Row],[Datum]])=1,MONTH(jaar_zip[[#This Row],[Datum]])=2,MONTH(jaar_zip[[#This Row],[Datum]])=11,MONTH(jaar_zip[[#This Row],[Datum]])=12),1.1,IF(OR(MONTH(jaar_zip[[#This Row],[Datum]])=3,MONTH(jaar_zip[[#This Row],[Datum]])=10),1,0.8))*jaar_zip[[#This Row],[graaddagen]],"")</f>
        <v>6.9</v>
      </c>
      <c r="O6383" s="101">
        <f>IF(ISNUMBER(jaar_zip[[#This Row],[etmaaltemperatuur]]),IF(jaar_zip[[#This Row],[etmaaltemperatuur]]&gt;stookgrens,jaar_zip[[#This Row],[etmaaltemperatuur]]-stookgrens,0),"")</f>
        <v>0</v>
      </c>
    </row>
    <row r="6384" spans="1:15" x14ac:dyDescent="0.25">
      <c r="A6384">
        <v>330</v>
      </c>
      <c r="B6384">
        <v>20240321</v>
      </c>
      <c r="C6384">
        <v>5.8</v>
      </c>
      <c r="D6384">
        <v>9.3000000000000007</v>
      </c>
      <c r="E6384">
        <v>577</v>
      </c>
      <c r="F6384">
        <v>0</v>
      </c>
      <c r="G6384">
        <v>1023.9</v>
      </c>
      <c r="H6384">
        <v>87</v>
      </c>
      <c r="I6384" s="101" t="s">
        <v>35</v>
      </c>
      <c r="J6384" s="1">
        <f>DATEVALUE(RIGHT(jaar_zip[[#This Row],[YYYYMMDD]],2)&amp;"-"&amp;MID(jaar_zip[[#This Row],[YYYYMMDD]],5,2)&amp;"-"&amp;LEFT(jaar_zip[[#This Row],[YYYYMMDD]],4))</f>
        <v>45372</v>
      </c>
      <c r="K6384" s="101" t="str">
        <f>IF(AND(VALUE(MONTH(jaar_zip[[#This Row],[Datum]]))=1,VALUE(WEEKNUM(jaar_zip[[#This Row],[Datum]],21))&gt;51),RIGHT(YEAR(jaar_zip[[#This Row],[Datum]])-1,2),RIGHT(YEAR(jaar_zip[[#This Row],[Datum]]),2))&amp;"-"&amp; TEXT(WEEKNUM(jaar_zip[[#This Row],[Datum]],21),"00")</f>
        <v>24-12</v>
      </c>
      <c r="L6384" s="101">
        <f>MONTH(jaar_zip[[#This Row],[Datum]])</f>
        <v>3</v>
      </c>
      <c r="M6384" s="101">
        <f>IF(ISNUMBER(jaar_zip[[#This Row],[etmaaltemperatuur]]),IF(jaar_zip[[#This Row],[etmaaltemperatuur]]&lt;stookgrens,stookgrens-jaar_zip[[#This Row],[etmaaltemperatuur]],0),"")</f>
        <v>8.6999999999999993</v>
      </c>
      <c r="N6384" s="101">
        <f>IF(ISNUMBER(jaar_zip[[#This Row],[graaddagen]]),IF(OR(MONTH(jaar_zip[[#This Row],[Datum]])=1,MONTH(jaar_zip[[#This Row],[Datum]])=2,MONTH(jaar_zip[[#This Row],[Datum]])=11,MONTH(jaar_zip[[#This Row],[Datum]])=12),1.1,IF(OR(MONTH(jaar_zip[[#This Row],[Datum]])=3,MONTH(jaar_zip[[#This Row],[Datum]])=10),1,0.8))*jaar_zip[[#This Row],[graaddagen]],"")</f>
        <v>8.6999999999999993</v>
      </c>
      <c r="O6384" s="101">
        <f>IF(ISNUMBER(jaar_zip[[#This Row],[etmaaltemperatuur]]),IF(jaar_zip[[#This Row],[etmaaltemperatuur]]&gt;stookgrens,jaar_zip[[#This Row],[etmaaltemperatuur]]-stookgrens,0),"")</f>
        <v>0</v>
      </c>
    </row>
    <row r="6385" spans="1:15" x14ac:dyDescent="0.25">
      <c r="A6385">
        <v>330</v>
      </c>
      <c r="B6385">
        <v>20240322</v>
      </c>
      <c r="C6385">
        <v>6.1</v>
      </c>
      <c r="D6385">
        <v>9.1</v>
      </c>
      <c r="E6385">
        <v>301</v>
      </c>
      <c r="F6385">
        <v>1.8</v>
      </c>
      <c r="G6385">
        <v>1015.9</v>
      </c>
      <c r="H6385">
        <v>91</v>
      </c>
      <c r="I6385" s="101" t="s">
        <v>35</v>
      </c>
      <c r="J6385" s="1">
        <f>DATEVALUE(RIGHT(jaar_zip[[#This Row],[YYYYMMDD]],2)&amp;"-"&amp;MID(jaar_zip[[#This Row],[YYYYMMDD]],5,2)&amp;"-"&amp;LEFT(jaar_zip[[#This Row],[YYYYMMDD]],4))</f>
        <v>45373</v>
      </c>
      <c r="K6385" s="101" t="str">
        <f>IF(AND(VALUE(MONTH(jaar_zip[[#This Row],[Datum]]))=1,VALUE(WEEKNUM(jaar_zip[[#This Row],[Datum]],21))&gt;51),RIGHT(YEAR(jaar_zip[[#This Row],[Datum]])-1,2),RIGHT(YEAR(jaar_zip[[#This Row],[Datum]]),2))&amp;"-"&amp; TEXT(WEEKNUM(jaar_zip[[#This Row],[Datum]],21),"00")</f>
        <v>24-12</v>
      </c>
      <c r="L6385" s="101">
        <f>MONTH(jaar_zip[[#This Row],[Datum]])</f>
        <v>3</v>
      </c>
      <c r="M6385" s="101">
        <f>IF(ISNUMBER(jaar_zip[[#This Row],[etmaaltemperatuur]]),IF(jaar_zip[[#This Row],[etmaaltemperatuur]]&lt;stookgrens,stookgrens-jaar_zip[[#This Row],[etmaaltemperatuur]],0),"")</f>
        <v>8.9</v>
      </c>
      <c r="N6385" s="101">
        <f>IF(ISNUMBER(jaar_zip[[#This Row],[graaddagen]]),IF(OR(MONTH(jaar_zip[[#This Row],[Datum]])=1,MONTH(jaar_zip[[#This Row],[Datum]])=2,MONTH(jaar_zip[[#This Row],[Datum]])=11,MONTH(jaar_zip[[#This Row],[Datum]])=12),1.1,IF(OR(MONTH(jaar_zip[[#This Row],[Datum]])=3,MONTH(jaar_zip[[#This Row],[Datum]])=10),1,0.8))*jaar_zip[[#This Row],[graaddagen]],"")</f>
        <v>8.9</v>
      </c>
      <c r="O6385" s="101">
        <f>IF(ISNUMBER(jaar_zip[[#This Row],[etmaaltemperatuur]]),IF(jaar_zip[[#This Row],[etmaaltemperatuur]]&gt;stookgrens,jaar_zip[[#This Row],[etmaaltemperatuur]]-stookgrens,0),"")</f>
        <v>0</v>
      </c>
    </row>
    <row r="6386" spans="1:15" x14ac:dyDescent="0.25">
      <c r="A6386">
        <v>330</v>
      </c>
      <c r="B6386">
        <v>20240323</v>
      </c>
      <c r="C6386">
        <v>10.199999999999999</v>
      </c>
      <c r="D6386">
        <v>8</v>
      </c>
      <c r="E6386">
        <v>1400</v>
      </c>
      <c r="F6386">
        <v>1.1000000000000001</v>
      </c>
      <c r="G6386">
        <v>1008.3</v>
      </c>
      <c r="H6386">
        <v>70</v>
      </c>
      <c r="I6386" s="101" t="s">
        <v>35</v>
      </c>
      <c r="J6386" s="1">
        <f>DATEVALUE(RIGHT(jaar_zip[[#This Row],[YYYYMMDD]],2)&amp;"-"&amp;MID(jaar_zip[[#This Row],[YYYYMMDD]],5,2)&amp;"-"&amp;LEFT(jaar_zip[[#This Row],[YYYYMMDD]],4))</f>
        <v>45374</v>
      </c>
      <c r="K6386" s="101" t="str">
        <f>IF(AND(VALUE(MONTH(jaar_zip[[#This Row],[Datum]]))=1,VALUE(WEEKNUM(jaar_zip[[#This Row],[Datum]],21))&gt;51),RIGHT(YEAR(jaar_zip[[#This Row],[Datum]])-1,2),RIGHT(YEAR(jaar_zip[[#This Row],[Datum]]),2))&amp;"-"&amp; TEXT(WEEKNUM(jaar_zip[[#This Row],[Datum]],21),"00")</f>
        <v>24-12</v>
      </c>
      <c r="L6386" s="101">
        <f>MONTH(jaar_zip[[#This Row],[Datum]])</f>
        <v>3</v>
      </c>
      <c r="M6386" s="101">
        <f>IF(ISNUMBER(jaar_zip[[#This Row],[etmaaltemperatuur]]),IF(jaar_zip[[#This Row],[etmaaltemperatuur]]&lt;stookgrens,stookgrens-jaar_zip[[#This Row],[etmaaltemperatuur]],0),"")</f>
        <v>10</v>
      </c>
      <c r="N6386" s="101">
        <f>IF(ISNUMBER(jaar_zip[[#This Row],[graaddagen]]),IF(OR(MONTH(jaar_zip[[#This Row],[Datum]])=1,MONTH(jaar_zip[[#This Row],[Datum]])=2,MONTH(jaar_zip[[#This Row],[Datum]])=11,MONTH(jaar_zip[[#This Row],[Datum]])=12),1.1,IF(OR(MONTH(jaar_zip[[#This Row],[Datum]])=3,MONTH(jaar_zip[[#This Row],[Datum]])=10),1,0.8))*jaar_zip[[#This Row],[graaddagen]],"")</f>
        <v>10</v>
      </c>
      <c r="O6386" s="101">
        <f>IF(ISNUMBER(jaar_zip[[#This Row],[etmaaltemperatuur]]),IF(jaar_zip[[#This Row],[etmaaltemperatuur]]&gt;stookgrens,jaar_zip[[#This Row],[etmaaltemperatuur]]-stookgrens,0),"")</f>
        <v>0</v>
      </c>
    </row>
    <row r="6387" spans="1:15" x14ac:dyDescent="0.25">
      <c r="A6387">
        <v>330</v>
      </c>
      <c r="B6387">
        <v>20240324</v>
      </c>
      <c r="C6387">
        <v>12.6</v>
      </c>
      <c r="D6387">
        <v>7.6</v>
      </c>
      <c r="E6387">
        <v>527</v>
      </c>
      <c r="F6387">
        <v>2.2000000000000002</v>
      </c>
      <c r="G6387">
        <v>1005.8</v>
      </c>
      <c r="H6387">
        <v>78</v>
      </c>
      <c r="I6387" s="101" t="s">
        <v>35</v>
      </c>
      <c r="J6387" s="1">
        <f>DATEVALUE(RIGHT(jaar_zip[[#This Row],[YYYYMMDD]],2)&amp;"-"&amp;MID(jaar_zip[[#This Row],[YYYYMMDD]],5,2)&amp;"-"&amp;LEFT(jaar_zip[[#This Row],[YYYYMMDD]],4))</f>
        <v>45375</v>
      </c>
      <c r="K6387" s="101" t="str">
        <f>IF(AND(VALUE(MONTH(jaar_zip[[#This Row],[Datum]]))=1,VALUE(WEEKNUM(jaar_zip[[#This Row],[Datum]],21))&gt;51),RIGHT(YEAR(jaar_zip[[#This Row],[Datum]])-1,2),RIGHT(YEAR(jaar_zip[[#This Row],[Datum]]),2))&amp;"-"&amp; TEXT(WEEKNUM(jaar_zip[[#This Row],[Datum]],21),"00")</f>
        <v>24-12</v>
      </c>
      <c r="L6387" s="101">
        <f>MONTH(jaar_zip[[#This Row],[Datum]])</f>
        <v>3</v>
      </c>
      <c r="M6387" s="101">
        <f>IF(ISNUMBER(jaar_zip[[#This Row],[etmaaltemperatuur]]),IF(jaar_zip[[#This Row],[etmaaltemperatuur]]&lt;stookgrens,stookgrens-jaar_zip[[#This Row],[etmaaltemperatuur]],0),"")</f>
        <v>10.4</v>
      </c>
      <c r="N6387" s="101">
        <f>IF(ISNUMBER(jaar_zip[[#This Row],[graaddagen]]),IF(OR(MONTH(jaar_zip[[#This Row],[Datum]])=1,MONTH(jaar_zip[[#This Row],[Datum]])=2,MONTH(jaar_zip[[#This Row],[Datum]])=11,MONTH(jaar_zip[[#This Row],[Datum]])=12),1.1,IF(OR(MONTH(jaar_zip[[#This Row],[Datum]])=3,MONTH(jaar_zip[[#This Row],[Datum]])=10),1,0.8))*jaar_zip[[#This Row],[graaddagen]],"")</f>
        <v>10.4</v>
      </c>
      <c r="O6387" s="101">
        <f>IF(ISNUMBER(jaar_zip[[#This Row],[etmaaltemperatuur]]),IF(jaar_zip[[#This Row],[etmaaltemperatuur]]&gt;stookgrens,jaar_zip[[#This Row],[etmaaltemperatuur]]-stookgrens,0),"")</f>
        <v>0</v>
      </c>
    </row>
    <row r="6388" spans="1:15" x14ac:dyDescent="0.25">
      <c r="A6388">
        <v>330</v>
      </c>
      <c r="B6388">
        <v>20240325</v>
      </c>
      <c r="C6388">
        <v>5</v>
      </c>
      <c r="D6388">
        <v>8.8000000000000007</v>
      </c>
      <c r="E6388">
        <v>1628</v>
      </c>
      <c r="F6388">
        <v>0</v>
      </c>
      <c r="G6388">
        <v>1003.5</v>
      </c>
      <c r="H6388">
        <v>66</v>
      </c>
      <c r="I6388" s="101" t="s">
        <v>35</v>
      </c>
      <c r="J6388" s="1">
        <f>DATEVALUE(RIGHT(jaar_zip[[#This Row],[YYYYMMDD]],2)&amp;"-"&amp;MID(jaar_zip[[#This Row],[YYYYMMDD]],5,2)&amp;"-"&amp;LEFT(jaar_zip[[#This Row],[YYYYMMDD]],4))</f>
        <v>45376</v>
      </c>
      <c r="K6388" s="101" t="str">
        <f>IF(AND(VALUE(MONTH(jaar_zip[[#This Row],[Datum]]))=1,VALUE(WEEKNUM(jaar_zip[[#This Row],[Datum]],21))&gt;51),RIGHT(YEAR(jaar_zip[[#This Row],[Datum]])-1,2),RIGHT(YEAR(jaar_zip[[#This Row],[Datum]]),2))&amp;"-"&amp; TEXT(WEEKNUM(jaar_zip[[#This Row],[Datum]],21),"00")</f>
        <v>24-13</v>
      </c>
      <c r="L6388" s="101">
        <f>MONTH(jaar_zip[[#This Row],[Datum]])</f>
        <v>3</v>
      </c>
      <c r="M6388" s="101">
        <f>IF(ISNUMBER(jaar_zip[[#This Row],[etmaaltemperatuur]]),IF(jaar_zip[[#This Row],[etmaaltemperatuur]]&lt;stookgrens,stookgrens-jaar_zip[[#This Row],[etmaaltemperatuur]],0),"")</f>
        <v>9.1999999999999993</v>
      </c>
      <c r="N6388" s="101">
        <f>IF(ISNUMBER(jaar_zip[[#This Row],[graaddagen]]),IF(OR(MONTH(jaar_zip[[#This Row],[Datum]])=1,MONTH(jaar_zip[[#This Row],[Datum]])=2,MONTH(jaar_zip[[#This Row],[Datum]])=11,MONTH(jaar_zip[[#This Row],[Datum]])=12),1.1,IF(OR(MONTH(jaar_zip[[#This Row],[Datum]])=3,MONTH(jaar_zip[[#This Row],[Datum]])=10),1,0.8))*jaar_zip[[#This Row],[graaddagen]],"")</f>
        <v>9.1999999999999993</v>
      </c>
      <c r="O6388" s="101">
        <f>IF(ISNUMBER(jaar_zip[[#This Row],[etmaaltemperatuur]]),IF(jaar_zip[[#This Row],[etmaaltemperatuur]]&gt;stookgrens,jaar_zip[[#This Row],[etmaaltemperatuur]]-stookgrens,0),"")</f>
        <v>0</v>
      </c>
    </row>
    <row r="6389" spans="1:15" x14ac:dyDescent="0.25">
      <c r="A6389">
        <v>330</v>
      </c>
      <c r="B6389">
        <v>20240326</v>
      </c>
      <c r="C6389">
        <v>5.7</v>
      </c>
      <c r="D6389">
        <v>9.6</v>
      </c>
      <c r="E6389">
        <v>1076</v>
      </c>
      <c r="F6389">
        <v>-0.1</v>
      </c>
      <c r="G6389">
        <v>989.8</v>
      </c>
      <c r="H6389">
        <v>67</v>
      </c>
      <c r="I6389" s="101" t="s">
        <v>35</v>
      </c>
      <c r="J6389" s="1">
        <f>DATEVALUE(RIGHT(jaar_zip[[#This Row],[YYYYMMDD]],2)&amp;"-"&amp;MID(jaar_zip[[#This Row],[YYYYMMDD]],5,2)&amp;"-"&amp;LEFT(jaar_zip[[#This Row],[YYYYMMDD]],4))</f>
        <v>45377</v>
      </c>
      <c r="K6389" s="101" t="str">
        <f>IF(AND(VALUE(MONTH(jaar_zip[[#This Row],[Datum]]))=1,VALUE(WEEKNUM(jaar_zip[[#This Row],[Datum]],21))&gt;51),RIGHT(YEAR(jaar_zip[[#This Row],[Datum]])-1,2),RIGHT(YEAR(jaar_zip[[#This Row],[Datum]]),2))&amp;"-"&amp; TEXT(WEEKNUM(jaar_zip[[#This Row],[Datum]],21),"00")</f>
        <v>24-13</v>
      </c>
      <c r="L6389" s="101">
        <f>MONTH(jaar_zip[[#This Row],[Datum]])</f>
        <v>3</v>
      </c>
      <c r="M6389" s="101">
        <f>IF(ISNUMBER(jaar_zip[[#This Row],[etmaaltemperatuur]]),IF(jaar_zip[[#This Row],[etmaaltemperatuur]]&lt;stookgrens,stookgrens-jaar_zip[[#This Row],[etmaaltemperatuur]],0),"")</f>
        <v>8.4</v>
      </c>
      <c r="N6389" s="101">
        <f>IF(ISNUMBER(jaar_zip[[#This Row],[graaddagen]]),IF(OR(MONTH(jaar_zip[[#This Row],[Datum]])=1,MONTH(jaar_zip[[#This Row],[Datum]])=2,MONTH(jaar_zip[[#This Row],[Datum]])=11,MONTH(jaar_zip[[#This Row],[Datum]])=12),1.1,IF(OR(MONTH(jaar_zip[[#This Row],[Datum]])=3,MONTH(jaar_zip[[#This Row],[Datum]])=10),1,0.8))*jaar_zip[[#This Row],[graaddagen]],"")</f>
        <v>8.4</v>
      </c>
      <c r="O6389" s="101">
        <f>IF(ISNUMBER(jaar_zip[[#This Row],[etmaaltemperatuur]]),IF(jaar_zip[[#This Row],[etmaaltemperatuur]]&gt;stookgrens,jaar_zip[[#This Row],[etmaaltemperatuur]]-stookgrens,0),"")</f>
        <v>0</v>
      </c>
    </row>
    <row r="6390" spans="1:15" x14ac:dyDescent="0.25">
      <c r="A6390">
        <v>330</v>
      </c>
      <c r="B6390">
        <v>20240327</v>
      </c>
      <c r="C6390">
        <v>7.8</v>
      </c>
      <c r="D6390">
        <v>9.6</v>
      </c>
      <c r="E6390">
        <v>891</v>
      </c>
      <c r="F6390">
        <v>0.5</v>
      </c>
      <c r="G6390">
        <v>985.4</v>
      </c>
      <c r="H6390">
        <v>74</v>
      </c>
      <c r="I6390" s="101" t="s">
        <v>35</v>
      </c>
      <c r="J6390" s="1">
        <f>DATEVALUE(RIGHT(jaar_zip[[#This Row],[YYYYMMDD]],2)&amp;"-"&amp;MID(jaar_zip[[#This Row],[YYYYMMDD]],5,2)&amp;"-"&amp;LEFT(jaar_zip[[#This Row],[YYYYMMDD]],4))</f>
        <v>45378</v>
      </c>
      <c r="K6390" s="101" t="str">
        <f>IF(AND(VALUE(MONTH(jaar_zip[[#This Row],[Datum]]))=1,VALUE(WEEKNUM(jaar_zip[[#This Row],[Datum]],21))&gt;51),RIGHT(YEAR(jaar_zip[[#This Row],[Datum]])-1,2),RIGHT(YEAR(jaar_zip[[#This Row],[Datum]]),2))&amp;"-"&amp; TEXT(WEEKNUM(jaar_zip[[#This Row],[Datum]],21),"00")</f>
        <v>24-13</v>
      </c>
      <c r="L6390" s="101">
        <f>MONTH(jaar_zip[[#This Row],[Datum]])</f>
        <v>3</v>
      </c>
      <c r="M6390" s="101">
        <f>IF(ISNUMBER(jaar_zip[[#This Row],[etmaaltemperatuur]]),IF(jaar_zip[[#This Row],[etmaaltemperatuur]]&lt;stookgrens,stookgrens-jaar_zip[[#This Row],[etmaaltemperatuur]],0),"")</f>
        <v>8.4</v>
      </c>
      <c r="N6390" s="101">
        <f>IF(ISNUMBER(jaar_zip[[#This Row],[graaddagen]]),IF(OR(MONTH(jaar_zip[[#This Row],[Datum]])=1,MONTH(jaar_zip[[#This Row],[Datum]])=2,MONTH(jaar_zip[[#This Row],[Datum]])=11,MONTH(jaar_zip[[#This Row],[Datum]])=12),1.1,IF(OR(MONTH(jaar_zip[[#This Row],[Datum]])=3,MONTH(jaar_zip[[#This Row],[Datum]])=10),1,0.8))*jaar_zip[[#This Row],[graaddagen]],"")</f>
        <v>8.4</v>
      </c>
      <c r="O6390" s="101">
        <f>IF(ISNUMBER(jaar_zip[[#This Row],[etmaaltemperatuur]]),IF(jaar_zip[[#This Row],[etmaaltemperatuur]]&gt;stookgrens,jaar_zip[[#This Row],[etmaaltemperatuur]]-stookgrens,0),"")</f>
        <v>0</v>
      </c>
    </row>
    <row r="6391" spans="1:15" x14ac:dyDescent="0.25">
      <c r="A6391">
        <v>330</v>
      </c>
      <c r="B6391">
        <v>20240328</v>
      </c>
      <c r="C6391">
        <v>10.199999999999999</v>
      </c>
      <c r="D6391">
        <v>9.6</v>
      </c>
      <c r="E6391">
        <v>1084</v>
      </c>
      <c r="F6391">
        <v>1.9</v>
      </c>
      <c r="G6391">
        <v>984.7</v>
      </c>
      <c r="H6391">
        <v>69</v>
      </c>
      <c r="I6391" s="101" t="s">
        <v>35</v>
      </c>
      <c r="J6391" s="1">
        <f>DATEVALUE(RIGHT(jaar_zip[[#This Row],[YYYYMMDD]],2)&amp;"-"&amp;MID(jaar_zip[[#This Row],[YYYYMMDD]],5,2)&amp;"-"&amp;LEFT(jaar_zip[[#This Row],[YYYYMMDD]],4))</f>
        <v>45379</v>
      </c>
      <c r="K6391" s="101" t="str">
        <f>IF(AND(VALUE(MONTH(jaar_zip[[#This Row],[Datum]]))=1,VALUE(WEEKNUM(jaar_zip[[#This Row],[Datum]],21))&gt;51),RIGHT(YEAR(jaar_zip[[#This Row],[Datum]])-1,2),RIGHT(YEAR(jaar_zip[[#This Row],[Datum]]),2))&amp;"-"&amp; TEXT(WEEKNUM(jaar_zip[[#This Row],[Datum]],21),"00")</f>
        <v>24-13</v>
      </c>
      <c r="L6391" s="101">
        <f>MONTH(jaar_zip[[#This Row],[Datum]])</f>
        <v>3</v>
      </c>
      <c r="M6391" s="101">
        <f>IF(ISNUMBER(jaar_zip[[#This Row],[etmaaltemperatuur]]),IF(jaar_zip[[#This Row],[etmaaltemperatuur]]&lt;stookgrens,stookgrens-jaar_zip[[#This Row],[etmaaltemperatuur]],0),"")</f>
        <v>8.4</v>
      </c>
      <c r="N6391" s="101">
        <f>IF(ISNUMBER(jaar_zip[[#This Row],[graaddagen]]),IF(OR(MONTH(jaar_zip[[#This Row],[Datum]])=1,MONTH(jaar_zip[[#This Row],[Datum]])=2,MONTH(jaar_zip[[#This Row],[Datum]])=11,MONTH(jaar_zip[[#This Row],[Datum]])=12),1.1,IF(OR(MONTH(jaar_zip[[#This Row],[Datum]])=3,MONTH(jaar_zip[[#This Row],[Datum]])=10),1,0.8))*jaar_zip[[#This Row],[graaddagen]],"")</f>
        <v>8.4</v>
      </c>
      <c r="O6391" s="101">
        <f>IF(ISNUMBER(jaar_zip[[#This Row],[etmaaltemperatuur]]),IF(jaar_zip[[#This Row],[etmaaltemperatuur]]&gt;stookgrens,jaar_zip[[#This Row],[etmaaltemperatuur]]-stookgrens,0),"")</f>
        <v>0</v>
      </c>
    </row>
    <row r="6392" spans="1:15" x14ac:dyDescent="0.25">
      <c r="A6392">
        <v>330</v>
      </c>
      <c r="B6392">
        <v>20240329</v>
      </c>
      <c r="C6392">
        <v>8.8000000000000007</v>
      </c>
      <c r="D6392">
        <v>11.5</v>
      </c>
      <c r="E6392">
        <v>1316</v>
      </c>
      <c r="F6392">
        <v>0</v>
      </c>
      <c r="G6392">
        <v>992.1</v>
      </c>
      <c r="H6392">
        <v>68</v>
      </c>
      <c r="I6392" s="101" t="s">
        <v>35</v>
      </c>
      <c r="J6392" s="1">
        <f>DATEVALUE(RIGHT(jaar_zip[[#This Row],[YYYYMMDD]],2)&amp;"-"&amp;MID(jaar_zip[[#This Row],[YYYYMMDD]],5,2)&amp;"-"&amp;LEFT(jaar_zip[[#This Row],[YYYYMMDD]],4))</f>
        <v>45380</v>
      </c>
      <c r="K6392" s="101" t="str">
        <f>IF(AND(VALUE(MONTH(jaar_zip[[#This Row],[Datum]]))=1,VALUE(WEEKNUM(jaar_zip[[#This Row],[Datum]],21))&gt;51),RIGHT(YEAR(jaar_zip[[#This Row],[Datum]])-1,2),RIGHT(YEAR(jaar_zip[[#This Row],[Datum]]),2))&amp;"-"&amp; TEXT(WEEKNUM(jaar_zip[[#This Row],[Datum]],21),"00")</f>
        <v>24-13</v>
      </c>
      <c r="L6392" s="101">
        <f>MONTH(jaar_zip[[#This Row],[Datum]])</f>
        <v>3</v>
      </c>
      <c r="M6392" s="101">
        <f>IF(ISNUMBER(jaar_zip[[#This Row],[etmaaltemperatuur]]),IF(jaar_zip[[#This Row],[etmaaltemperatuur]]&lt;stookgrens,stookgrens-jaar_zip[[#This Row],[etmaaltemperatuur]],0),"")</f>
        <v>6.5</v>
      </c>
      <c r="N6392" s="101">
        <f>IF(ISNUMBER(jaar_zip[[#This Row],[graaddagen]]),IF(OR(MONTH(jaar_zip[[#This Row],[Datum]])=1,MONTH(jaar_zip[[#This Row],[Datum]])=2,MONTH(jaar_zip[[#This Row],[Datum]])=11,MONTH(jaar_zip[[#This Row],[Datum]])=12),1.1,IF(OR(MONTH(jaar_zip[[#This Row],[Datum]])=3,MONTH(jaar_zip[[#This Row],[Datum]])=10),1,0.8))*jaar_zip[[#This Row],[graaddagen]],"")</f>
        <v>6.5</v>
      </c>
      <c r="O6392" s="101">
        <f>IF(ISNUMBER(jaar_zip[[#This Row],[etmaaltemperatuur]]),IF(jaar_zip[[#This Row],[etmaaltemperatuur]]&gt;stookgrens,jaar_zip[[#This Row],[etmaaltemperatuur]]-stookgrens,0),"")</f>
        <v>0</v>
      </c>
    </row>
    <row r="6393" spans="1:15" x14ac:dyDescent="0.25">
      <c r="A6393">
        <v>330</v>
      </c>
      <c r="B6393">
        <v>20240330</v>
      </c>
      <c r="C6393">
        <v>3.5</v>
      </c>
      <c r="D6393">
        <v>8.4</v>
      </c>
      <c r="E6393">
        <v>370</v>
      </c>
      <c r="F6393">
        <v>5.7</v>
      </c>
      <c r="G6393">
        <v>997.1</v>
      </c>
      <c r="H6393">
        <v>95</v>
      </c>
      <c r="I6393" s="101" t="s">
        <v>35</v>
      </c>
      <c r="J6393" s="1">
        <f>DATEVALUE(RIGHT(jaar_zip[[#This Row],[YYYYMMDD]],2)&amp;"-"&amp;MID(jaar_zip[[#This Row],[YYYYMMDD]],5,2)&amp;"-"&amp;LEFT(jaar_zip[[#This Row],[YYYYMMDD]],4))</f>
        <v>45381</v>
      </c>
      <c r="K6393" s="101" t="str">
        <f>IF(AND(VALUE(MONTH(jaar_zip[[#This Row],[Datum]]))=1,VALUE(WEEKNUM(jaar_zip[[#This Row],[Datum]],21))&gt;51),RIGHT(YEAR(jaar_zip[[#This Row],[Datum]])-1,2),RIGHT(YEAR(jaar_zip[[#This Row],[Datum]]),2))&amp;"-"&amp; TEXT(WEEKNUM(jaar_zip[[#This Row],[Datum]],21),"00")</f>
        <v>24-13</v>
      </c>
      <c r="L6393" s="101">
        <f>MONTH(jaar_zip[[#This Row],[Datum]])</f>
        <v>3</v>
      </c>
      <c r="M6393" s="101">
        <f>IF(ISNUMBER(jaar_zip[[#This Row],[etmaaltemperatuur]]),IF(jaar_zip[[#This Row],[etmaaltemperatuur]]&lt;stookgrens,stookgrens-jaar_zip[[#This Row],[etmaaltemperatuur]],0),"")</f>
        <v>9.6</v>
      </c>
      <c r="N6393" s="101">
        <f>IF(ISNUMBER(jaar_zip[[#This Row],[graaddagen]]),IF(OR(MONTH(jaar_zip[[#This Row],[Datum]])=1,MONTH(jaar_zip[[#This Row],[Datum]])=2,MONTH(jaar_zip[[#This Row],[Datum]])=11,MONTH(jaar_zip[[#This Row],[Datum]])=12),1.1,IF(OR(MONTH(jaar_zip[[#This Row],[Datum]])=3,MONTH(jaar_zip[[#This Row],[Datum]])=10),1,0.8))*jaar_zip[[#This Row],[graaddagen]],"")</f>
        <v>9.6</v>
      </c>
      <c r="O6393" s="101">
        <f>IF(ISNUMBER(jaar_zip[[#This Row],[etmaaltemperatuur]]),IF(jaar_zip[[#This Row],[etmaaltemperatuur]]&gt;stookgrens,jaar_zip[[#This Row],[etmaaltemperatuur]]-stookgrens,0),"")</f>
        <v>0</v>
      </c>
    </row>
    <row r="6394" spans="1:15" x14ac:dyDescent="0.25">
      <c r="A6394">
        <v>330</v>
      </c>
      <c r="B6394">
        <v>20240331</v>
      </c>
      <c r="C6394">
        <v>5.5</v>
      </c>
      <c r="D6394">
        <v>10.1</v>
      </c>
      <c r="E6394">
        <v>931</v>
      </c>
      <c r="F6394">
        <v>4.8</v>
      </c>
      <c r="G6394">
        <v>995.6</v>
      </c>
      <c r="H6394">
        <v>89</v>
      </c>
      <c r="I6394" s="101" t="s">
        <v>35</v>
      </c>
      <c r="J6394" s="1">
        <f>DATEVALUE(RIGHT(jaar_zip[[#This Row],[YYYYMMDD]],2)&amp;"-"&amp;MID(jaar_zip[[#This Row],[YYYYMMDD]],5,2)&amp;"-"&amp;LEFT(jaar_zip[[#This Row],[YYYYMMDD]],4))</f>
        <v>45382</v>
      </c>
      <c r="K6394" s="101" t="str">
        <f>IF(AND(VALUE(MONTH(jaar_zip[[#This Row],[Datum]]))=1,VALUE(WEEKNUM(jaar_zip[[#This Row],[Datum]],21))&gt;51),RIGHT(YEAR(jaar_zip[[#This Row],[Datum]])-1,2),RIGHT(YEAR(jaar_zip[[#This Row],[Datum]]),2))&amp;"-"&amp; TEXT(WEEKNUM(jaar_zip[[#This Row],[Datum]],21),"00")</f>
        <v>24-13</v>
      </c>
      <c r="L6394" s="101">
        <f>MONTH(jaar_zip[[#This Row],[Datum]])</f>
        <v>3</v>
      </c>
      <c r="M6394" s="101">
        <f>IF(ISNUMBER(jaar_zip[[#This Row],[etmaaltemperatuur]]),IF(jaar_zip[[#This Row],[etmaaltemperatuur]]&lt;stookgrens,stookgrens-jaar_zip[[#This Row],[etmaaltemperatuur]],0),"")</f>
        <v>7.9</v>
      </c>
      <c r="N6394" s="101">
        <f>IF(ISNUMBER(jaar_zip[[#This Row],[graaddagen]]),IF(OR(MONTH(jaar_zip[[#This Row],[Datum]])=1,MONTH(jaar_zip[[#This Row],[Datum]])=2,MONTH(jaar_zip[[#This Row],[Datum]])=11,MONTH(jaar_zip[[#This Row],[Datum]])=12),1.1,IF(OR(MONTH(jaar_zip[[#This Row],[Datum]])=3,MONTH(jaar_zip[[#This Row],[Datum]])=10),1,0.8))*jaar_zip[[#This Row],[graaddagen]],"")</f>
        <v>7.9</v>
      </c>
      <c r="O6394" s="101">
        <f>IF(ISNUMBER(jaar_zip[[#This Row],[etmaaltemperatuur]]),IF(jaar_zip[[#This Row],[etmaaltemperatuur]]&gt;stookgrens,jaar_zip[[#This Row],[etmaaltemperatuur]]-stookgrens,0),"")</f>
        <v>0</v>
      </c>
    </row>
    <row r="6395" spans="1:15" x14ac:dyDescent="0.25">
      <c r="A6395">
        <v>330</v>
      </c>
      <c r="B6395">
        <v>20240401</v>
      </c>
      <c r="C6395">
        <v>5.9</v>
      </c>
      <c r="D6395">
        <v>10.4</v>
      </c>
      <c r="E6395">
        <v>1227</v>
      </c>
      <c r="F6395">
        <v>0</v>
      </c>
      <c r="G6395">
        <v>996.4</v>
      </c>
      <c r="H6395">
        <v>82</v>
      </c>
      <c r="I6395" s="101" t="s">
        <v>35</v>
      </c>
      <c r="J6395" s="1">
        <f>DATEVALUE(RIGHT(jaar_zip[[#This Row],[YYYYMMDD]],2)&amp;"-"&amp;MID(jaar_zip[[#This Row],[YYYYMMDD]],5,2)&amp;"-"&amp;LEFT(jaar_zip[[#This Row],[YYYYMMDD]],4))</f>
        <v>45383</v>
      </c>
      <c r="K6395" s="101" t="str">
        <f>IF(AND(VALUE(MONTH(jaar_zip[[#This Row],[Datum]]))=1,VALUE(WEEKNUM(jaar_zip[[#This Row],[Datum]],21))&gt;51),RIGHT(YEAR(jaar_zip[[#This Row],[Datum]])-1,2),RIGHT(YEAR(jaar_zip[[#This Row],[Datum]]),2))&amp;"-"&amp; TEXT(WEEKNUM(jaar_zip[[#This Row],[Datum]],21),"00")</f>
        <v>24-14</v>
      </c>
      <c r="L6395" s="101">
        <f>MONTH(jaar_zip[[#This Row],[Datum]])</f>
        <v>4</v>
      </c>
      <c r="M6395" s="101">
        <f>IF(ISNUMBER(jaar_zip[[#This Row],[etmaaltemperatuur]]),IF(jaar_zip[[#This Row],[etmaaltemperatuur]]&lt;stookgrens,stookgrens-jaar_zip[[#This Row],[etmaaltemperatuur]],0),"")</f>
        <v>7.6</v>
      </c>
      <c r="N6395" s="101">
        <f>IF(ISNUMBER(jaar_zip[[#This Row],[graaddagen]]),IF(OR(MONTH(jaar_zip[[#This Row],[Datum]])=1,MONTH(jaar_zip[[#This Row],[Datum]])=2,MONTH(jaar_zip[[#This Row],[Datum]])=11,MONTH(jaar_zip[[#This Row],[Datum]])=12),1.1,IF(OR(MONTH(jaar_zip[[#This Row],[Datum]])=3,MONTH(jaar_zip[[#This Row],[Datum]])=10),1,0.8))*jaar_zip[[#This Row],[graaddagen]],"")</f>
        <v>6.08</v>
      </c>
      <c r="O6395" s="101">
        <f>IF(ISNUMBER(jaar_zip[[#This Row],[etmaaltemperatuur]]),IF(jaar_zip[[#This Row],[etmaaltemperatuur]]&gt;stookgrens,jaar_zip[[#This Row],[etmaaltemperatuur]]-stookgrens,0),"")</f>
        <v>0</v>
      </c>
    </row>
    <row r="6396" spans="1:15" x14ac:dyDescent="0.25">
      <c r="A6396">
        <v>330</v>
      </c>
      <c r="B6396">
        <v>20240402</v>
      </c>
      <c r="C6396">
        <v>7.6</v>
      </c>
      <c r="D6396">
        <v>10.1</v>
      </c>
      <c r="E6396">
        <v>955</v>
      </c>
      <c r="F6396">
        <v>1.9</v>
      </c>
      <c r="G6396">
        <v>1004.7</v>
      </c>
      <c r="H6396">
        <v>83</v>
      </c>
      <c r="I6396" s="101" t="s">
        <v>35</v>
      </c>
      <c r="J6396" s="1">
        <f>DATEVALUE(RIGHT(jaar_zip[[#This Row],[YYYYMMDD]],2)&amp;"-"&amp;MID(jaar_zip[[#This Row],[YYYYMMDD]],5,2)&amp;"-"&amp;LEFT(jaar_zip[[#This Row],[YYYYMMDD]],4))</f>
        <v>45384</v>
      </c>
      <c r="K6396" s="101" t="str">
        <f>IF(AND(VALUE(MONTH(jaar_zip[[#This Row],[Datum]]))=1,VALUE(WEEKNUM(jaar_zip[[#This Row],[Datum]],21))&gt;51),RIGHT(YEAR(jaar_zip[[#This Row],[Datum]])-1,2),RIGHT(YEAR(jaar_zip[[#This Row],[Datum]]),2))&amp;"-"&amp; TEXT(WEEKNUM(jaar_zip[[#This Row],[Datum]],21),"00")</f>
        <v>24-14</v>
      </c>
      <c r="L6396" s="101">
        <f>MONTH(jaar_zip[[#This Row],[Datum]])</f>
        <v>4</v>
      </c>
      <c r="M6396" s="101">
        <f>IF(ISNUMBER(jaar_zip[[#This Row],[etmaaltemperatuur]]),IF(jaar_zip[[#This Row],[etmaaltemperatuur]]&lt;stookgrens,stookgrens-jaar_zip[[#This Row],[etmaaltemperatuur]],0),"")</f>
        <v>7.9</v>
      </c>
      <c r="N6396" s="101">
        <f>IF(ISNUMBER(jaar_zip[[#This Row],[graaddagen]]),IF(OR(MONTH(jaar_zip[[#This Row],[Datum]])=1,MONTH(jaar_zip[[#This Row],[Datum]])=2,MONTH(jaar_zip[[#This Row],[Datum]])=11,MONTH(jaar_zip[[#This Row],[Datum]])=12),1.1,IF(OR(MONTH(jaar_zip[[#This Row],[Datum]])=3,MONTH(jaar_zip[[#This Row],[Datum]])=10),1,0.8))*jaar_zip[[#This Row],[graaddagen]],"")</f>
        <v>6.32</v>
      </c>
      <c r="O6396" s="101">
        <f>IF(ISNUMBER(jaar_zip[[#This Row],[etmaaltemperatuur]]),IF(jaar_zip[[#This Row],[etmaaltemperatuur]]&gt;stookgrens,jaar_zip[[#This Row],[etmaaltemperatuur]]-stookgrens,0),"")</f>
        <v>0</v>
      </c>
    </row>
    <row r="6397" spans="1:15" x14ac:dyDescent="0.25">
      <c r="A6397">
        <v>330</v>
      </c>
      <c r="B6397">
        <v>20240403</v>
      </c>
      <c r="C6397">
        <v>8.9</v>
      </c>
      <c r="D6397">
        <v>11</v>
      </c>
      <c r="E6397">
        <v>866</v>
      </c>
      <c r="F6397">
        <v>2.6</v>
      </c>
      <c r="G6397">
        <v>1003.1</v>
      </c>
      <c r="H6397">
        <v>87</v>
      </c>
      <c r="I6397" s="101" t="s">
        <v>35</v>
      </c>
      <c r="J6397" s="1">
        <f>DATEVALUE(RIGHT(jaar_zip[[#This Row],[YYYYMMDD]],2)&amp;"-"&amp;MID(jaar_zip[[#This Row],[YYYYMMDD]],5,2)&amp;"-"&amp;LEFT(jaar_zip[[#This Row],[YYYYMMDD]],4))</f>
        <v>45385</v>
      </c>
      <c r="K6397" s="101" t="str">
        <f>IF(AND(VALUE(MONTH(jaar_zip[[#This Row],[Datum]]))=1,VALUE(WEEKNUM(jaar_zip[[#This Row],[Datum]],21))&gt;51),RIGHT(YEAR(jaar_zip[[#This Row],[Datum]])-1,2),RIGHT(YEAR(jaar_zip[[#This Row],[Datum]]),2))&amp;"-"&amp; TEXT(WEEKNUM(jaar_zip[[#This Row],[Datum]],21),"00")</f>
        <v>24-14</v>
      </c>
      <c r="L6397" s="101">
        <f>MONTH(jaar_zip[[#This Row],[Datum]])</f>
        <v>4</v>
      </c>
      <c r="M6397" s="101">
        <f>IF(ISNUMBER(jaar_zip[[#This Row],[etmaaltemperatuur]]),IF(jaar_zip[[#This Row],[etmaaltemperatuur]]&lt;stookgrens,stookgrens-jaar_zip[[#This Row],[etmaaltemperatuur]],0),"")</f>
        <v>7</v>
      </c>
      <c r="N6397" s="101">
        <f>IF(ISNUMBER(jaar_zip[[#This Row],[graaddagen]]),IF(OR(MONTH(jaar_zip[[#This Row],[Datum]])=1,MONTH(jaar_zip[[#This Row],[Datum]])=2,MONTH(jaar_zip[[#This Row],[Datum]])=11,MONTH(jaar_zip[[#This Row],[Datum]])=12),1.1,IF(OR(MONTH(jaar_zip[[#This Row],[Datum]])=3,MONTH(jaar_zip[[#This Row],[Datum]])=10),1,0.8))*jaar_zip[[#This Row],[graaddagen]],"")</f>
        <v>5.6000000000000005</v>
      </c>
      <c r="O6397" s="101">
        <f>IF(ISNUMBER(jaar_zip[[#This Row],[etmaaltemperatuur]]),IF(jaar_zip[[#This Row],[etmaaltemperatuur]]&gt;stookgrens,jaar_zip[[#This Row],[etmaaltemperatuur]]-stookgrens,0),"")</f>
        <v>0</v>
      </c>
    </row>
    <row r="6398" spans="1:15" x14ac:dyDescent="0.25">
      <c r="A6398">
        <v>330</v>
      </c>
      <c r="B6398">
        <v>20240404</v>
      </c>
      <c r="C6398">
        <v>10</v>
      </c>
      <c r="D6398">
        <v>11.8</v>
      </c>
      <c r="E6398">
        <v>1504</v>
      </c>
      <c r="F6398">
        <v>7.6</v>
      </c>
      <c r="G6398">
        <v>1004.8</v>
      </c>
      <c r="H6398">
        <v>85</v>
      </c>
      <c r="I6398" s="101" t="s">
        <v>35</v>
      </c>
      <c r="J6398" s="1">
        <f>DATEVALUE(RIGHT(jaar_zip[[#This Row],[YYYYMMDD]],2)&amp;"-"&amp;MID(jaar_zip[[#This Row],[YYYYMMDD]],5,2)&amp;"-"&amp;LEFT(jaar_zip[[#This Row],[YYYYMMDD]],4))</f>
        <v>45386</v>
      </c>
      <c r="K6398" s="101" t="str">
        <f>IF(AND(VALUE(MONTH(jaar_zip[[#This Row],[Datum]]))=1,VALUE(WEEKNUM(jaar_zip[[#This Row],[Datum]],21))&gt;51),RIGHT(YEAR(jaar_zip[[#This Row],[Datum]])-1,2),RIGHT(YEAR(jaar_zip[[#This Row],[Datum]]),2))&amp;"-"&amp; TEXT(WEEKNUM(jaar_zip[[#This Row],[Datum]],21),"00")</f>
        <v>24-14</v>
      </c>
      <c r="L6398" s="101">
        <f>MONTH(jaar_zip[[#This Row],[Datum]])</f>
        <v>4</v>
      </c>
      <c r="M6398" s="101">
        <f>IF(ISNUMBER(jaar_zip[[#This Row],[etmaaltemperatuur]]),IF(jaar_zip[[#This Row],[etmaaltemperatuur]]&lt;stookgrens,stookgrens-jaar_zip[[#This Row],[etmaaltemperatuur]],0),"")</f>
        <v>6.1999999999999993</v>
      </c>
      <c r="N6398" s="101">
        <f>IF(ISNUMBER(jaar_zip[[#This Row],[graaddagen]]),IF(OR(MONTH(jaar_zip[[#This Row],[Datum]])=1,MONTH(jaar_zip[[#This Row],[Datum]])=2,MONTH(jaar_zip[[#This Row],[Datum]])=11,MONTH(jaar_zip[[#This Row],[Datum]])=12),1.1,IF(OR(MONTH(jaar_zip[[#This Row],[Datum]])=3,MONTH(jaar_zip[[#This Row],[Datum]])=10),1,0.8))*jaar_zip[[#This Row],[graaddagen]],"")</f>
        <v>4.96</v>
      </c>
      <c r="O6398" s="101">
        <f>IF(ISNUMBER(jaar_zip[[#This Row],[etmaaltemperatuur]]),IF(jaar_zip[[#This Row],[etmaaltemperatuur]]&gt;stookgrens,jaar_zip[[#This Row],[etmaaltemperatuur]]-stookgrens,0),"")</f>
        <v>0</v>
      </c>
    </row>
    <row r="6399" spans="1:15" x14ac:dyDescent="0.25">
      <c r="A6399">
        <v>330</v>
      </c>
      <c r="B6399">
        <v>20240405</v>
      </c>
      <c r="C6399">
        <v>9</v>
      </c>
      <c r="D6399">
        <v>13.7</v>
      </c>
      <c r="E6399">
        <v>1203</v>
      </c>
      <c r="F6399">
        <v>1.4</v>
      </c>
      <c r="G6399">
        <v>1007.5</v>
      </c>
      <c r="H6399">
        <v>81</v>
      </c>
      <c r="I6399" s="101" t="s">
        <v>35</v>
      </c>
      <c r="J6399" s="1">
        <f>DATEVALUE(RIGHT(jaar_zip[[#This Row],[YYYYMMDD]],2)&amp;"-"&amp;MID(jaar_zip[[#This Row],[YYYYMMDD]],5,2)&amp;"-"&amp;LEFT(jaar_zip[[#This Row],[YYYYMMDD]],4))</f>
        <v>45387</v>
      </c>
      <c r="K6399" s="101" t="str">
        <f>IF(AND(VALUE(MONTH(jaar_zip[[#This Row],[Datum]]))=1,VALUE(WEEKNUM(jaar_zip[[#This Row],[Datum]],21))&gt;51),RIGHT(YEAR(jaar_zip[[#This Row],[Datum]])-1,2),RIGHT(YEAR(jaar_zip[[#This Row],[Datum]]),2))&amp;"-"&amp; TEXT(WEEKNUM(jaar_zip[[#This Row],[Datum]],21),"00")</f>
        <v>24-14</v>
      </c>
      <c r="L6399" s="101">
        <f>MONTH(jaar_zip[[#This Row],[Datum]])</f>
        <v>4</v>
      </c>
      <c r="M6399" s="101">
        <f>IF(ISNUMBER(jaar_zip[[#This Row],[etmaaltemperatuur]]),IF(jaar_zip[[#This Row],[etmaaltemperatuur]]&lt;stookgrens,stookgrens-jaar_zip[[#This Row],[etmaaltemperatuur]],0),"")</f>
        <v>4.3000000000000007</v>
      </c>
      <c r="N6399" s="101">
        <f>IF(ISNUMBER(jaar_zip[[#This Row],[graaddagen]]),IF(OR(MONTH(jaar_zip[[#This Row],[Datum]])=1,MONTH(jaar_zip[[#This Row],[Datum]])=2,MONTH(jaar_zip[[#This Row],[Datum]])=11,MONTH(jaar_zip[[#This Row],[Datum]])=12),1.1,IF(OR(MONTH(jaar_zip[[#This Row],[Datum]])=3,MONTH(jaar_zip[[#This Row],[Datum]])=10),1,0.8))*jaar_zip[[#This Row],[graaddagen]],"")</f>
        <v>3.4400000000000008</v>
      </c>
      <c r="O6399" s="101">
        <f>IF(ISNUMBER(jaar_zip[[#This Row],[etmaaltemperatuur]]),IF(jaar_zip[[#This Row],[etmaaltemperatuur]]&gt;stookgrens,jaar_zip[[#This Row],[etmaaltemperatuur]]-stookgrens,0),"")</f>
        <v>0</v>
      </c>
    </row>
    <row r="6400" spans="1:15" x14ac:dyDescent="0.25">
      <c r="A6400">
        <v>330</v>
      </c>
      <c r="B6400">
        <v>20240406</v>
      </c>
      <c r="C6400">
        <v>7.9</v>
      </c>
      <c r="D6400">
        <v>17.8</v>
      </c>
      <c r="E6400">
        <v>1425</v>
      </c>
      <c r="F6400">
        <v>0.1</v>
      </c>
      <c r="G6400">
        <v>1007.6</v>
      </c>
      <c r="H6400">
        <v>65</v>
      </c>
      <c r="I6400" s="101" t="s">
        <v>35</v>
      </c>
      <c r="J6400" s="1">
        <f>DATEVALUE(RIGHT(jaar_zip[[#This Row],[YYYYMMDD]],2)&amp;"-"&amp;MID(jaar_zip[[#This Row],[YYYYMMDD]],5,2)&amp;"-"&amp;LEFT(jaar_zip[[#This Row],[YYYYMMDD]],4))</f>
        <v>45388</v>
      </c>
      <c r="K6400" s="101" t="str">
        <f>IF(AND(VALUE(MONTH(jaar_zip[[#This Row],[Datum]]))=1,VALUE(WEEKNUM(jaar_zip[[#This Row],[Datum]],21))&gt;51),RIGHT(YEAR(jaar_zip[[#This Row],[Datum]])-1,2),RIGHT(YEAR(jaar_zip[[#This Row],[Datum]]),2))&amp;"-"&amp; TEXT(WEEKNUM(jaar_zip[[#This Row],[Datum]],21),"00")</f>
        <v>24-14</v>
      </c>
      <c r="L6400" s="101">
        <f>MONTH(jaar_zip[[#This Row],[Datum]])</f>
        <v>4</v>
      </c>
      <c r="M6400" s="101">
        <f>IF(ISNUMBER(jaar_zip[[#This Row],[etmaaltemperatuur]]),IF(jaar_zip[[#This Row],[etmaaltemperatuur]]&lt;stookgrens,stookgrens-jaar_zip[[#This Row],[etmaaltemperatuur]],0),"")</f>
        <v>0.19999999999999929</v>
      </c>
      <c r="N6400" s="101">
        <f>IF(ISNUMBER(jaar_zip[[#This Row],[graaddagen]]),IF(OR(MONTH(jaar_zip[[#This Row],[Datum]])=1,MONTH(jaar_zip[[#This Row],[Datum]])=2,MONTH(jaar_zip[[#This Row],[Datum]])=11,MONTH(jaar_zip[[#This Row],[Datum]])=12),1.1,IF(OR(MONTH(jaar_zip[[#This Row],[Datum]])=3,MONTH(jaar_zip[[#This Row],[Datum]])=10),1,0.8))*jaar_zip[[#This Row],[graaddagen]],"")</f>
        <v>0.15999999999999945</v>
      </c>
      <c r="O6400" s="101">
        <f>IF(ISNUMBER(jaar_zip[[#This Row],[etmaaltemperatuur]]),IF(jaar_zip[[#This Row],[etmaaltemperatuur]]&gt;stookgrens,jaar_zip[[#This Row],[etmaaltemperatuur]]-stookgrens,0),"")</f>
        <v>0</v>
      </c>
    </row>
    <row r="6401" spans="1:15" x14ac:dyDescent="0.25">
      <c r="A6401">
        <v>330</v>
      </c>
      <c r="B6401">
        <v>20240407</v>
      </c>
      <c r="C6401">
        <v>6.7</v>
      </c>
      <c r="D6401">
        <v>14.7</v>
      </c>
      <c r="E6401">
        <v>1883</v>
      </c>
      <c r="F6401">
        <v>1.4</v>
      </c>
      <c r="G6401">
        <v>1011.6</v>
      </c>
      <c r="H6401">
        <v>70</v>
      </c>
      <c r="I6401" s="101" t="s">
        <v>35</v>
      </c>
      <c r="J6401" s="1">
        <f>DATEVALUE(RIGHT(jaar_zip[[#This Row],[YYYYMMDD]],2)&amp;"-"&amp;MID(jaar_zip[[#This Row],[YYYYMMDD]],5,2)&amp;"-"&amp;LEFT(jaar_zip[[#This Row],[YYYYMMDD]],4))</f>
        <v>45389</v>
      </c>
      <c r="K6401" s="101" t="str">
        <f>IF(AND(VALUE(MONTH(jaar_zip[[#This Row],[Datum]]))=1,VALUE(WEEKNUM(jaar_zip[[#This Row],[Datum]],21))&gt;51),RIGHT(YEAR(jaar_zip[[#This Row],[Datum]])-1,2),RIGHT(YEAR(jaar_zip[[#This Row],[Datum]]),2))&amp;"-"&amp; TEXT(WEEKNUM(jaar_zip[[#This Row],[Datum]],21),"00")</f>
        <v>24-14</v>
      </c>
      <c r="L6401" s="101">
        <f>MONTH(jaar_zip[[#This Row],[Datum]])</f>
        <v>4</v>
      </c>
      <c r="M6401" s="101">
        <f>IF(ISNUMBER(jaar_zip[[#This Row],[etmaaltemperatuur]]),IF(jaar_zip[[#This Row],[etmaaltemperatuur]]&lt;stookgrens,stookgrens-jaar_zip[[#This Row],[etmaaltemperatuur]],0),"")</f>
        <v>3.3000000000000007</v>
      </c>
      <c r="N6401" s="101">
        <f>IF(ISNUMBER(jaar_zip[[#This Row],[graaddagen]]),IF(OR(MONTH(jaar_zip[[#This Row],[Datum]])=1,MONTH(jaar_zip[[#This Row],[Datum]])=2,MONTH(jaar_zip[[#This Row],[Datum]])=11,MONTH(jaar_zip[[#This Row],[Datum]])=12),1.1,IF(OR(MONTH(jaar_zip[[#This Row],[Datum]])=3,MONTH(jaar_zip[[#This Row],[Datum]])=10),1,0.8))*jaar_zip[[#This Row],[graaddagen]],"")</f>
        <v>2.6400000000000006</v>
      </c>
      <c r="O6401" s="101">
        <f>IF(ISNUMBER(jaar_zip[[#This Row],[etmaaltemperatuur]]),IF(jaar_zip[[#This Row],[etmaaltemperatuur]]&gt;stookgrens,jaar_zip[[#This Row],[etmaaltemperatuur]]-stookgrens,0),"")</f>
        <v>0</v>
      </c>
    </row>
    <row r="6402" spans="1:15" x14ac:dyDescent="0.25">
      <c r="A6402">
        <v>330</v>
      </c>
      <c r="B6402">
        <v>20240408</v>
      </c>
      <c r="C6402">
        <v>3.9</v>
      </c>
      <c r="D6402">
        <v>14.8</v>
      </c>
      <c r="E6402">
        <v>1251</v>
      </c>
      <c r="F6402">
        <v>3.6</v>
      </c>
      <c r="G6402">
        <v>1006.8</v>
      </c>
      <c r="H6402">
        <v>78</v>
      </c>
      <c r="I6402" s="101" t="s">
        <v>35</v>
      </c>
      <c r="J6402" s="1">
        <f>DATEVALUE(RIGHT(jaar_zip[[#This Row],[YYYYMMDD]],2)&amp;"-"&amp;MID(jaar_zip[[#This Row],[YYYYMMDD]],5,2)&amp;"-"&amp;LEFT(jaar_zip[[#This Row],[YYYYMMDD]],4))</f>
        <v>45390</v>
      </c>
      <c r="K6402" s="101" t="str">
        <f>IF(AND(VALUE(MONTH(jaar_zip[[#This Row],[Datum]]))=1,VALUE(WEEKNUM(jaar_zip[[#This Row],[Datum]],21))&gt;51),RIGHT(YEAR(jaar_zip[[#This Row],[Datum]])-1,2),RIGHT(YEAR(jaar_zip[[#This Row],[Datum]]),2))&amp;"-"&amp; TEXT(WEEKNUM(jaar_zip[[#This Row],[Datum]],21),"00")</f>
        <v>24-15</v>
      </c>
      <c r="L6402" s="101">
        <f>MONTH(jaar_zip[[#This Row],[Datum]])</f>
        <v>4</v>
      </c>
      <c r="M6402" s="101">
        <f>IF(ISNUMBER(jaar_zip[[#This Row],[etmaaltemperatuur]]),IF(jaar_zip[[#This Row],[etmaaltemperatuur]]&lt;stookgrens,stookgrens-jaar_zip[[#This Row],[etmaaltemperatuur]],0),"")</f>
        <v>3.1999999999999993</v>
      </c>
      <c r="N6402" s="101">
        <f>IF(ISNUMBER(jaar_zip[[#This Row],[graaddagen]]),IF(OR(MONTH(jaar_zip[[#This Row],[Datum]])=1,MONTH(jaar_zip[[#This Row],[Datum]])=2,MONTH(jaar_zip[[#This Row],[Datum]])=11,MONTH(jaar_zip[[#This Row],[Datum]])=12),1.1,IF(OR(MONTH(jaar_zip[[#This Row],[Datum]])=3,MONTH(jaar_zip[[#This Row],[Datum]])=10),1,0.8))*jaar_zip[[#This Row],[graaddagen]],"")</f>
        <v>2.5599999999999996</v>
      </c>
      <c r="O6402" s="101">
        <f>IF(ISNUMBER(jaar_zip[[#This Row],[etmaaltemperatuur]]),IF(jaar_zip[[#This Row],[etmaaltemperatuur]]&gt;stookgrens,jaar_zip[[#This Row],[etmaaltemperatuur]]-stookgrens,0),"")</f>
        <v>0</v>
      </c>
    </row>
    <row r="6403" spans="1:15" x14ac:dyDescent="0.25">
      <c r="A6403">
        <v>330</v>
      </c>
      <c r="B6403">
        <v>20240409</v>
      </c>
      <c r="C6403">
        <v>11.6</v>
      </c>
      <c r="D6403">
        <v>10.9</v>
      </c>
      <c r="E6403">
        <v>643</v>
      </c>
      <c r="F6403">
        <v>1.1000000000000001</v>
      </c>
      <c r="G6403">
        <v>1009.6</v>
      </c>
      <c r="H6403">
        <v>74</v>
      </c>
      <c r="I6403" s="101" t="s">
        <v>35</v>
      </c>
      <c r="J6403" s="1">
        <f>DATEVALUE(RIGHT(jaar_zip[[#This Row],[YYYYMMDD]],2)&amp;"-"&amp;MID(jaar_zip[[#This Row],[YYYYMMDD]],5,2)&amp;"-"&amp;LEFT(jaar_zip[[#This Row],[YYYYMMDD]],4))</f>
        <v>45391</v>
      </c>
      <c r="K6403" s="101" t="str">
        <f>IF(AND(VALUE(MONTH(jaar_zip[[#This Row],[Datum]]))=1,VALUE(WEEKNUM(jaar_zip[[#This Row],[Datum]],21))&gt;51),RIGHT(YEAR(jaar_zip[[#This Row],[Datum]])-1,2),RIGHT(YEAR(jaar_zip[[#This Row],[Datum]]),2))&amp;"-"&amp; TEXT(WEEKNUM(jaar_zip[[#This Row],[Datum]],21),"00")</f>
        <v>24-15</v>
      </c>
      <c r="L6403" s="101">
        <f>MONTH(jaar_zip[[#This Row],[Datum]])</f>
        <v>4</v>
      </c>
      <c r="M6403" s="101">
        <f>IF(ISNUMBER(jaar_zip[[#This Row],[etmaaltemperatuur]]),IF(jaar_zip[[#This Row],[etmaaltemperatuur]]&lt;stookgrens,stookgrens-jaar_zip[[#This Row],[etmaaltemperatuur]],0),"")</f>
        <v>7.1</v>
      </c>
      <c r="N6403" s="101">
        <f>IF(ISNUMBER(jaar_zip[[#This Row],[graaddagen]]),IF(OR(MONTH(jaar_zip[[#This Row],[Datum]])=1,MONTH(jaar_zip[[#This Row],[Datum]])=2,MONTH(jaar_zip[[#This Row],[Datum]])=11,MONTH(jaar_zip[[#This Row],[Datum]])=12),1.1,IF(OR(MONTH(jaar_zip[[#This Row],[Datum]])=3,MONTH(jaar_zip[[#This Row],[Datum]])=10),1,0.8))*jaar_zip[[#This Row],[graaddagen]],"")</f>
        <v>5.68</v>
      </c>
      <c r="O6403" s="101">
        <f>IF(ISNUMBER(jaar_zip[[#This Row],[etmaaltemperatuur]]),IF(jaar_zip[[#This Row],[etmaaltemperatuur]]&gt;stookgrens,jaar_zip[[#This Row],[etmaaltemperatuur]]-stookgrens,0),"")</f>
        <v>0</v>
      </c>
    </row>
    <row r="6404" spans="1:15" x14ac:dyDescent="0.25">
      <c r="A6404">
        <v>330</v>
      </c>
      <c r="B6404">
        <v>20240410</v>
      </c>
      <c r="C6404">
        <v>7.7</v>
      </c>
      <c r="D6404">
        <v>11.7</v>
      </c>
      <c r="E6404">
        <v>2062</v>
      </c>
      <c r="F6404">
        <v>0</v>
      </c>
      <c r="G6404">
        <v>1026.7</v>
      </c>
      <c r="H6404">
        <v>62</v>
      </c>
      <c r="I6404" s="101" t="s">
        <v>35</v>
      </c>
      <c r="J6404" s="1">
        <f>DATEVALUE(RIGHT(jaar_zip[[#This Row],[YYYYMMDD]],2)&amp;"-"&amp;MID(jaar_zip[[#This Row],[YYYYMMDD]],5,2)&amp;"-"&amp;LEFT(jaar_zip[[#This Row],[YYYYMMDD]],4))</f>
        <v>45392</v>
      </c>
      <c r="K6404" s="101" t="str">
        <f>IF(AND(VALUE(MONTH(jaar_zip[[#This Row],[Datum]]))=1,VALUE(WEEKNUM(jaar_zip[[#This Row],[Datum]],21))&gt;51),RIGHT(YEAR(jaar_zip[[#This Row],[Datum]])-1,2),RIGHT(YEAR(jaar_zip[[#This Row],[Datum]]),2))&amp;"-"&amp; TEXT(WEEKNUM(jaar_zip[[#This Row],[Datum]],21),"00")</f>
        <v>24-15</v>
      </c>
      <c r="L6404" s="101">
        <f>MONTH(jaar_zip[[#This Row],[Datum]])</f>
        <v>4</v>
      </c>
      <c r="M6404" s="101">
        <f>IF(ISNUMBER(jaar_zip[[#This Row],[etmaaltemperatuur]]),IF(jaar_zip[[#This Row],[etmaaltemperatuur]]&lt;stookgrens,stookgrens-jaar_zip[[#This Row],[etmaaltemperatuur]],0),"")</f>
        <v>6.3000000000000007</v>
      </c>
      <c r="N6404" s="101">
        <f>IF(ISNUMBER(jaar_zip[[#This Row],[graaddagen]]),IF(OR(MONTH(jaar_zip[[#This Row],[Datum]])=1,MONTH(jaar_zip[[#This Row],[Datum]])=2,MONTH(jaar_zip[[#This Row],[Datum]])=11,MONTH(jaar_zip[[#This Row],[Datum]])=12),1.1,IF(OR(MONTH(jaar_zip[[#This Row],[Datum]])=3,MONTH(jaar_zip[[#This Row],[Datum]])=10),1,0.8))*jaar_zip[[#This Row],[graaddagen]],"")</f>
        <v>5.0400000000000009</v>
      </c>
      <c r="O6404" s="101">
        <f>IF(ISNUMBER(jaar_zip[[#This Row],[etmaaltemperatuur]]),IF(jaar_zip[[#This Row],[etmaaltemperatuur]]&gt;stookgrens,jaar_zip[[#This Row],[etmaaltemperatuur]]-stookgrens,0),"")</f>
        <v>0</v>
      </c>
    </row>
    <row r="6405" spans="1:15" x14ac:dyDescent="0.25">
      <c r="A6405">
        <v>330</v>
      </c>
      <c r="B6405">
        <v>20240411</v>
      </c>
      <c r="C6405">
        <v>7.1</v>
      </c>
      <c r="D6405">
        <v>12.7</v>
      </c>
      <c r="E6405">
        <v>629</v>
      </c>
      <c r="F6405">
        <v>0.3</v>
      </c>
      <c r="G6405">
        <v>1030</v>
      </c>
      <c r="H6405">
        <v>89</v>
      </c>
      <c r="I6405" s="101" t="s">
        <v>35</v>
      </c>
      <c r="J6405" s="1">
        <f>DATEVALUE(RIGHT(jaar_zip[[#This Row],[YYYYMMDD]],2)&amp;"-"&amp;MID(jaar_zip[[#This Row],[YYYYMMDD]],5,2)&amp;"-"&amp;LEFT(jaar_zip[[#This Row],[YYYYMMDD]],4))</f>
        <v>45393</v>
      </c>
      <c r="K6405" s="101" t="str">
        <f>IF(AND(VALUE(MONTH(jaar_zip[[#This Row],[Datum]]))=1,VALUE(WEEKNUM(jaar_zip[[#This Row],[Datum]],21))&gt;51),RIGHT(YEAR(jaar_zip[[#This Row],[Datum]])-1,2),RIGHT(YEAR(jaar_zip[[#This Row],[Datum]]),2))&amp;"-"&amp; TEXT(WEEKNUM(jaar_zip[[#This Row],[Datum]],21),"00")</f>
        <v>24-15</v>
      </c>
      <c r="L6405" s="101">
        <f>MONTH(jaar_zip[[#This Row],[Datum]])</f>
        <v>4</v>
      </c>
      <c r="M6405" s="101">
        <f>IF(ISNUMBER(jaar_zip[[#This Row],[etmaaltemperatuur]]),IF(jaar_zip[[#This Row],[etmaaltemperatuur]]&lt;stookgrens,stookgrens-jaar_zip[[#This Row],[etmaaltemperatuur]],0),"")</f>
        <v>5.3000000000000007</v>
      </c>
      <c r="N6405" s="101">
        <f>IF(ISNUMBER(jaar_zip[[#This Row],[graaddagen]]),IF(OR(MONTH(jaar_zip[[#This Row],[Datum]])=1,MONTH(jaar_zip[[#This Row],[Datum]])=2,MONTH(jaar_zip[[#This Row],[Datum]])=11,MONTH(jaar_zip[[#This Row],[Datum]])=12),1.1,IF(OR(MONTH(jaar_zip[[#This Row],[Datum]])=3,MONTH(jaar_zip[[#This Row],[Datum]])=10),1,0.8))*jaar_zip[[#This Row],[graaddagen]],"")</f>
        <v>4.2400000000000011</v>
      </c>
      <c r="O6405" s="101">
        <f>IF(ISNUMBER(jaar_zip[[#This Row],[etmaaltemperatuur]]),IF(jaar_zip[[#This Row],[etmaaltemperatuur]]&gt;stookgrens,jaar_zip[[#This Row],[etmaaltemperatuur]]-stookgrens,0),"")</f>
        <v>0</v>
      </c>
    </row>
    <row r="6406" spans="1:15" x14ac:dyDescent="0.25">
      <c r="A6406">
        <v>330</v>
      </c>
      <c r="B6406">
        <v>20240412</v>
      </c>
      <c r="C6406">
        <v>9.1999999999999993</v>
      </c>
      <c r="D6406">
        <v>14.8</v>
      </c>
      <c r="E6406">
        <v>1815</v>
      </c>
      <c r="F6406">
        <v>0</v>
      </c>
      <c r="G6406">
        <v>1028.9000000000001</v>
      </c>
      <c r="H6406">
        <v>76</v>
      </c>
      <c r="I6406" s="101" t="s">
        <v>35</v>
      </c>
      <c r="J6406" s="1">
        <f>DATEVALUE(RIGHT(jaar_zip[[#This Row],[YYYYMMDD]],2)&amp;"-"&amp;MID(jaar_zip[[#This Row],[YYYYMMDD]],5,2)&amp;"-"&amp;LEFT(jaar_zip[[#This Row],[YYYYMMDD]],4))</f>
        <v>45394</v>
      </c>
      <c r="K6406" s="101" t="str">
        <f>IF(AND(VALUE(MONTH(jaar_zip[[#This Row],[Datum]]))=1,VALUE(WEEKNUM(jaar_zip[[#This Row],[Datum]],21))&gt;51),RIGHT(YEAR(jaar_zip[[#This Row],[Datum]])-1,2),RIGHT(YEAR(jaar_zip[[#This Row],[Datum]]),2))&amp;"-"&amp; TEXT(WEEKNUM(jaar_zip[[#This Row],[Datum]],21),"00")</f>
        <v>24-15</v>
      </c>
      <c r="L6406" s="101">
        <f>MONTH(jaar_zip[[#This Row],[Datum]])</f>
        <v>4</v>
      </c>
      <c r="M6406" s="101">
        <f>IF(ISNUMBER(jaar_zip[[#This Row],[etmaaltemperatuur]]),IF(jaar_zip[[#This Row],[etmaaltemperatuur]]&lt;stookgrens,stookgrens-jaar_zip[[#This Row],[etmaaltemperatuur]],0),"")</f>
        <v>3.1999999999999993</v>
      </c>
      <c r="N6406" s="101">
        <f>IF(ISNUMBER(jaar_zip[[#This Row],[graaddagen]]),IF(OR(MONTH(jaar_zip[[#This Row],[Datum]])=1,MONTH(jaar_zip[[#This Row],[Datum]])=2,MONTH(jaar_zip[[#This Row],[Datum]])=11,MONTH(jaar_zip[[#This Row],[Datum]])=12),1.1,IF(OR(MONTH(jaar_zip[[#This Row],[Datum]])=3,MONTH(jaar_zip[[#This Row],[Datum]])=10),1,0.8))*jaar_zip[[#This Row],[graaddagen]],"")</f>
        <v>2.5599999999999996</v>
      </c>
      <c r="O6406" s="101">
        <f>IF(ISNUMBER(jaar_zip[[#This Row],[etmaaltemperatuur]]),IF(jaar_zip[[#This Row],[etmaaltemperatuur]]&gt;stookgrens,jaar_zip[[#This Row],[etmaaltemperatuur]]-stookgrens,0),"")</f>
        <v>0</v>
      </c>
    </row>
    <row r="6407" spans="1:15" x14ac:dyDescent="0.25">
      <c r="A6407">
        <v>330</v>
      </c>
      <c r="B6407">
        <v>20240413</v>
      </c>
      <c r="C6407">
        <v>8.1999999999999993</v>
      </c>
      <c r="D6407">
        <v>15.7</v>
      </c>
      <c r="E6407">
        <v>1739</v>
      </c>
      <c r="F6407">
        <v>0</v>
      </c>
      <c r="G6407">
        <v>1022.2</v>
      </c>
      <c r="H6407">
        <v>73</v>
      </c>
      <c r="I6407" s="101" t="s">
        <v>35</v>
      </c>
      <c r="J6407" s="1">
        <f>DATEVALUE(RIGHT(jaar_zip[[#This Row],[YYYYMMDD]],2)&amp;"-"&amp;MID(jaar_zip[[#This Row],[YYYYMMDD]],5,2)&amp;"-"&amp;LEFT(jaar_zip[[#This Row],[YYYYMMDD]],4))</f>
        <v>45395</v>
      </c>
      <c r="K6407" s="101" t="str">
        <f>IF(AND(VALUE(MONTH(jaar_zip[[#This Row],[Datum]]))=1,VALUE(WEEKNUM(jaar_zip[[#This Row],[Datum]],21))&gt;51),RIGHT(YEAR(jaar_zip[[#This Row],[Datum]])-1,2),RIGHT(YEAR(jaar_zip[[#This Row],[Datum]]),2))&amp;"-"&amp; TEXT(WEEKNUM(jaar_zip[[#This Row],[Datum]],21),"00")</f>
        <v>24-15</v>
      </c>
      <c r="L6407" s="101">
        <f>MONTH(jaar_zip[[#This Row],[Datum]])</f>
        <v>4</v>
      </c>
      <c r="M6407" s="101">
        <f>IF(ISNUMBER(jaar_zip[[#This Row],[etmaaltemperatuur]]),IF(jaar_zip[[#This Row],[etmaaltemperatuur]]&lt;stookgrens,stookgrens-jaar_zip[[#This Row],[etmaaltemperatuur]],0),"")</f>
        <v>2.3000000000000007</v>
      </c>
      <c r="N6407" s="101">
        <f>IF(ISNUMBER(jaar_zip[[#This Row],[graaddagen]]),IF(OR(MONTH(jaar_zip[[#This Row],[Datum]])=1,MONTH(jaar_zip[[#This Row],[Datum]])=2,MONTH(jaar_zip[[#This Row],[Datum]])=11,MONTH(jaar_zip[[#This Row],[Datum]])=12),1.1,IF(OR(MONTH(jaar_zip[[#This Row],[Datum]])=3,MONTH(jaar_zip[[#This Row],[Datum]])=10),1,0.8))*jaar_zip[[#This Row],[graaddagen]],"")</f>
        <v>1.8400000000000007</v>
      </c>
      <c r="O6407" s="101">
        <f>IF(ISNUMBER(jaar_zip[[#This Row],[etmaaltemperatuur]]),IF(jaar_zip[[#This Row],[etmaaltemperatuur]]&gt;stookgrens,jaar_zip[[#This Row],[etmaaltemperatuur]]-stookgrens,0),"")</f>
        <v>0</v>
      </c>
    </row>
    <row r="6408" spans="1:15" x14ac:dyDescent="0.25">
      <c r="A6408">
        <v>330</v>
      </c>
      <c r="B6408">
        <v>20240414</v>
      </c>
      <c r="C6408">
        <v>5</v>
      </c>
      <c r="D6408">
        <v>11.2</v>
      </c>
      <c r="E6408">
        <v>1730</v>
      </c>
      <c r="F6408">
        <v>0</v>
      </c>
      <c r="G6408">
        <v>1021.1</v>
      </c>
      <c r="H6408">
        <v>68</v>
      </c>
      <c r="I6408" s="101" t="s">
        <v>35</v>
      </c>
      <c r="J6408" s="1">
        <f>DATEVALUE(RIGHT(jaar_zip[[#This Row],[YYYYMMDD]],2)&amp;"-"&amp;MID(jaar_zip[[#This Row],[YYYYMMDD]],5,2)&amp;"-"&amp;LEFT(jaar_zip[[#This Row],[YYYYMMDD]],4))</f>
        <v>45396</v>
      </c>
      <c r="K6408" s="101" t="str">
        <f>IF(AND(VALUE(MONTH(jaar_zip[[#This Row],[Datum]]))=1,VALUE(WEEKNUM(jaar_zip[[#This Row],[Datum]],21))&gt;51),RIGHT(YEAR(jaar_zip[[#This Row],[Datum]])-1,2),RIGHT(YEAR(jaar_zip[[#This Row],[Datum]]),2))&amp;"-"&amp; TEXT(WEEKNUM(jaar_zip[[#This Row],[Datum]],21),"00")</f>
        <v>24-15</v>
      </c>
      <c r="L6408" s="101">
        <f>MONTH(jaar_zip[[#This Row],[Datum]])</f>
        <v>4</v>
      </c>
      <c r="M6408" s="101">
        <f>IF(ISNUMBER(jaar_zip[[#This Row],[etmaaltemperatuur]]),IF(jaar_zip[[#This Row],[etmaaltemperatuur]]&lt;stookgrens,stookgrens-jaar_zip[[#This Row],[etmaaltemperatuur]],0),"")</f>
        <v>6.8000000000000007</v>
      </c>
      <c r="N6408" s="101">
        <f>IF(ISNUMBER(jaar_zip[[#This Row],[graaddagen]]),IF(OR(MONTH(jaar_zip[[#This Row],[Datum]])=1,MONTH(jaar_zip[[#This Row],[Datum]])=2,MONTH(jaar_zip[[#This Row],[Datum]])=11,MONTH(jaar_zip[[#This Row],[Datum]])=12),1.1,IF(OR(MONTH(jaar_zip[[#This Row],[Datum]])=3,MONTH(jaar_zip[[#This Row],[Datum]])=10),1,0.8))*jaar_zip[[#This Row],[graaddagen]],"")</f>
        <v>5.4400000000000013</v>
      </c>
      <c r="O6408" s="101">
        <f>IF(ISNUMBER(jaar_zip[[#This Row],[etmaaltemperatuur]]),IF(jaar_zip[[#This Row],[etmaaltemperatuur]]&gt;stookgrens,jaar_zip[[#This Row],[etmaaltemperatuur]]-stookgrens,0),"")</f>
        <v>0</v>
      </c>
    </row>
    <row r="6409" spans="1:15" x14ac:dyDescent="0.25">
      <c r="A6409">
        <v>330</v>
      </c>
      <c r="B6409">
        <v>20240415</v>
      </c>
      <c r="C6409">
        <v>12.4</v>
      </c>
      <c r="D6409">
        <v>9.3000000000000007</v>
      </c>
      <c r="E6409">
        <v>909</v>
      </c>
      <c r="F6409">
        <v>5.9</v>
      </c>
      <c r="G6409">
        <v>1005.1</v>
      </c>
      <c r="H6409">
        <v>72</v>
      </c>
      <c r="I6409" s="101" t="s">
        <v>35</v>
      </c>
      <c r="J6409" s="1">
        <f>DATEVALUE(RIGHT(jaar_zip[[#This Row],[YYYYMMDD]],2)&amp;"-"&amp;MID(jaar_zip[[#This Row],[YYYYMMDD]],5,2)&amp;"-"&amp;LEFT(jaar_zip[[#This Row],[YYYYMMDD]],4))</f>
        <v>45397</v>
      </c>
      <c r="K6409" s="101" t="str">
        <f>IF(AND(VALUE(MONTH(jaar_zip[[#This Row],[Datum]]))=1,VALUE(WEEKNUM(jaar_zip[[#This Row],[Datum]],21))&gt;51),RIGHT(YEAR(jaar_zip[[#This Row],[Datum]])-1,2),RIGHT(YEAR(jaar_zip[[#This Row],[Datum]]),2))&amp;"-"&amp; TEXT(WEEKNUM(jaar_zip[[#This Row],[Datum]],21),"00")</f>
        <v>24-16</v>
      </c>
      <c r="L6409" s="101">
        <f>MONTH(jaar_zip[[#This Row],[Datum]])</f>
        <v>4</v>
      </c>
      <c r="M6409" s="101">
        <f>IF(ISNUMBER(jaar_zip[[#This Row],[etmaaltemperatuur]]),IF(jaar_zip[[#This Row],[etmaaltemperatuur]]&lt;stookgrens,stookgrens-jaar_zip[[#This Row],[etmaaltemperatuur]],0),"")</f>
        <v>8.6999999999999993</v>
      </c>
      <c r="N6409" s="101">
        <f>IF(ISNUMBER(jaar_zip[[#This Row],[graaddagen]]),IF(OR(MONTH(jaar_zip[[#This Row],[Datum]])=1,MONTH(jaar_zip[[#This Row],[Datum]])=2,MONTH(jaar_zip[[#This Row],[Datum]])=11,MONTH(jaar_zip[[#This Row],[Datum]])=12),1.1,IF(OR(MONTH(jaar_zip[[#This Row],[Datum]])=3,MONTH(jaar_zip[[#This Row],[Datum]])=10),1,0.8))*jaar_zip[[#This Row],[graaddagen]],"")</f>
        <v>6.96</v>
      </c>
      <c r="O6409" s="101">
        <f>IF(ISNUMBER(jaar_zip[[#This Row],[etmaaltemperatuur]]),IF(jaar_zip[[#This Row],[etmaaltemperatuur]]&gt;stookgrens,jaar_zip[[#This Row],[etmaaltemperatuur]]-stookgrens,0),"")</f>
        <v>0</v>
      </c>
    </row>
    <row r="6410" spans="1:15" x14ac:dyDescent="0.25">
      <c r="A6410">
        <v>330</v>
      </c>
      <c r="B6410">
        <v>20240416</v>
      </c>
      <c r="C6410">
        <v>12.9</v>
      </c>
      <c r="D6410">
        <v>8.8000000000000007</v>
      </c>
      <c r="E6410">
        <v>731</v>
      </c>
      <c r="F6410">
        <v>6.7</v>
      </c>
      <c r="G6410">
        <v>1006.2</v>
      </c>
      <c r="H6410">
        <v>79</v>
      </c>
      <c r="I6410" s="101" t="s">
        <v>35</v>
      </c>
      <c r="J6410" s="1">
        <f>DATEVALUE(RIGHT(jaar_zip[[#This Row],[YYYYMMDD]],2)&amp;"-"&amp;MID(jaar_zip[[#This Row],[YYYYMMDD]],5,2)&amp;"-"&amp;LEFT(jaar_zip[[#This Row],[YYYYMMDD]],4))</f>
        <v>45398</v>
      </c>
      <c r="K6410" s="101" t="str">
        <f>IF(AND(VALUE(MONTH(jaar_zip[[#This Row],[Datum]]))=1,VALUE(WEEKNUM(jaar_zip[[#This Row],[Datum]],21))&gt;51),RIGHT(YEAR(jaar_zip[[#This Row],[Datum]])-1,2),RIGHT(YEAR(jaar_zip[[#This Row],[Datum]]),2))&amp;"-"&amp; TEXT(WEEKNUM(jaar_zip[[#This Row],[Datum]],21),"00")</f>
        <v>24-16</v>
      </c>
      <c r="L6410" s="101">
        <f>MONTH(jaar_zip[[#This Row],[Datum]])</f>
        <v>4</v>
      </c>
      <c r="M6410" s="101">
        <f>IF(ISNUMBER(jaar_zip[[#This Row],[etmaaltemperatuur]]),IF(jaar_zip[[#This Row],[etmaaltemperatuur]]&lt;stookgrens,stookgrens-jaar_zip[[#This Row],[etmaaltemperatuur]],0),"")</f>
        <v>9.1999999999999993</v>
      </c>
      <c r="N6410" s="101">
        <f>IF(ISNUMBER(jaar_zip[[#This Row],[graaddagen]]),IF(OR(MONTH(jaar_zip[[#This Row],[Datum]])=1,MONTH(jaar_zip[[#This Row],[Datum]])=2,MONTH(jaar_zip[[#This Row],[Datum]])=11,MONTH(jaar_zip[[#This Row],[Datum]])=12),1.1,IF(OR(MONTH(jaar_zip[[#This Row],[Datum]])=3,MONTH(jaar_zip[[#This Row],[Datum]])=10),1,0.8))*jaar_zip[[#This Row],[graaddagen]],"")</f>
        <v>7.3599999999999994</v>
      </c>
      <c r="O6410" s="101">
        <f>IF(ISNUMBER(jaar_zip[[#This Row],[etmaaltemperatuur]]),IF(jaar_zip[[#This Row],[etmaaltemperatuur]]&gt;stookgrens,jaar_zip[[#This Row],[etmaaltemperatuur]]-stookgrens,0),"")</f>
        <v>0</v>
      </c>
    </row>
    <row r="6411" spans="1:15" x14ac:dyDescent="0.25">
      <c r="A6411">
        <v>330</v>
      </c>
      <c r="B6411">
        <v>20240417</v>
      </c>
      <c r="C6411">
        <v>7.4</v>
      </c>
      <c r="D6411">
        <v>6.7</v>
      </c>
      <c r="E6411">
        <v>1665</v>
      </c>
      <c r="F6411">
        <v>5.3</v>
      </c>
      <c r="G6411">
        <v>1012.8</v>
      </c>
      <c r="H6411">
        <v>77</v>
      </c>
      <c r="I6411" s="101" t="s">
        <v>35</v>
      </c>
      <c r="J6411" s="1">
        <f>DATEVALUE(RIGHT(jaar_zip[[#This Row],[YYYYMMDD]],2)&amp;"-"&amp;MID(jaar_zip[[#This Row],[YYYYMMDD]],5,2)&amp;"-"&amp;LEFT(jaar_zip[[#This Row],[YYYYMMDD]],4))</f>
        <v>45399</v>
      </c>
      <c r="K6411" s="101" t="str">
        <f>IF(AND(VALUE(MONTH(jaar_zip[[#This Row],[Datum]]))=1,VALUE(WEEKNUM(jaar_zip[[#This Row],[Datum]],21))&gt;51),RIGHT(YEAR(jaar_zip[[#This Row],[Datum]])-1,2),RIGHT(YEAR(jaar_zip[[#This Row],[Datum]]),2))&amp;"-"&amp; TEXT(WEEKNUM(jaar_zip[[#This Row],[Datum]],21),"00")</f>
        <v>24-16</v>
      </c>
      <c r="L6411" s="101">
        <f>MONTH(jaar_zip[[#This Row],[Datum]])</f>
        <v>4</v>
      </c>
      <c r="M6411" s="101">
        <f>IF(ISNUMBER(jaar_zip[[#This Row],[etmaaltemperatuur]]),IF(jaar_zip[[#This Row],[etmaaltemperatuur]]&lt;stookgrens,stookgrens-jaar_zip[[#This Row],[etmaaltemperatuur]],0),"")</f>
        <v>11.3</v>
      </c>
      <c r="N6411" s="101">
        <f>IF(ISNUMBER(jaar_zip[[#This Row],[graaddagen]]),IF(OR(MONTH(jaar_zip[[#This Row],[Datum]])=1,MONTH(jaar_zip[[#This Row],[Datum]])=2,MONTH(jaar_zip[[#This Row],[Datum]])=11,MONTH(jaar_zip[[#This Row],[Datum]])=12),1.1,IF(OR(MONTH(jaar_zip[[#This Row],[Datum]])=3,MONTH(jaar_zip[[#This Row],[Datum]])=10),1,0.8))*jaar_zip[[#This Row],[graaddagen]],"")</f>
        <v>9.0400000000000009</v>
      </c>
      <c r="O6411" s="101">
        <f>IF(ISNUMBER(jaar_zip[[#This Row],[etmaaltemperatuur]]),IF(jaar_zip[[#This Row],[etmaaltemperatuur]]&gt;stookgrens,jaar_zip[[#This Row],[etmaaltemperatuur]]-stookgrens,0),"")</f>
        <v>0</v>
      </c>
    </row>
    <row r="6412" spans="1:15" x14ac:dyDescent="0.25">
      <c r="A6412">
        <v>330</v>
      </c>
      <c r="B6412">
        <v>20240418</v>
      </c>
      <c r="C6412">
        <v>5.9</v>
      </c>
      <c r="D6412">
        <v>8.1999999999999993</v>
      </c>
      <c r="E6412">
        <v>1931</v>
      </c>
      <c r="F6412">
        <v>1.9</v>
      </c>
      <c r="G6412">
        <v>1019.1</v>
      </c>
      <c r="H6412">
        <v>75</v>
      </c>
      <c r="I6412" s="101" t="s">
        <v>35</v>
      </c>
      <c r="J6412" s="1">
        <f>DATEVALUE(RIGHT(jaar_zip[[#This Row],[YYYYMMDD]],2)&amp;"-"&amp;MID(jaar_zip[[#This Row],[YYYYMMDD]],5,2)&amp;"-"&amp;LEFT(jaar_zip[[#This Row],[YYYYMMDD]],4))</f>
        <v>45400</v>
      </c>
      <c r="K6412" s="101" t="str">
        <f>IF(AND(VALUE(MONTH(jaar_zip[[#This Row],[Datum]]))=1,VALUE(WEEKNUM(jaar_zip[[#This Row],[Datum]],21))&gt;51),RIGHT(YEAR(jaar_zip[[#This Row],[Datum]])-1,2),RIGHT(YEAR(jaar_zip[[#This Row],[Datum]]),2))&amp;"-"&amp; TEXT(WEEKNUM(jaar_zip[[#This Row],[Datum]],21),"00")</f>
        <v>24-16</v>
      </c>
      <c r="L6412" s="101">
        <f>MONTH(jaar_zip[[#This Row],[Datum]])</f>
        <v>4</v>
      </c>
      <c r="M6412" s="101">
        <f>IF(ISNUMBER(jaar_zip[[#This Row],[etmaaltemperatuur]]),IF(jaar_zip[[#This Row],[etmaaltemperatuur]]&lt;stookgrens,stookgrens-jaar_zip[[#This Row],[etmaaltemperatuur]],0),"")</f>
        <v>9.8000000000000007</v>
      </c>
      <c r="N6412" s="101">
        <f>IF(ISNUMBER(jaar_zip[[#This Row],[graaddagen]]),IF(OR(MONTH(jaar_zip[[#This Row],[Datum]])=1,MONTH(jaar_zip[[#This Row],[Datum]])=2,MONTH(jaar_zip[[#This Row],[Datum]])=11,MONTH(jaar_zip[[#This Row],[Datum]])=12),1.1,IF(OR(MONTH(jaar_zip[[#This Row],[Datum]])=3,MONTH(jaar_zip[[#This Row],[Datum]])=10),1,0.8))*jaar_zip[[#This Row],[graaddagen]],"")</f>
        <v>7.8400000000000007</v>
      </c>
      <c r="O6412" s="101">
        <f>IF(ISNUMBER(jaar_zip[[#This Row],[etmaaltemperatuur]]),IF(jaar_zip[[#This Row],[etmaaltemperatuur]]&gt;stookgrens,jaar_zip[[#This Row],[etmaaltemperatuur]]-stookgrens,0),"")</f>
        <v>0</v>
      </c>
    </row>
    <row r="6413" spans="1:15" x14ac:dyDescent="0.25">
      <c r="A6413">
        <v>330</v>
      </c>
      <c r="B6413">
        <v>20240419</v>
      </c>
      <c r="C6413">
        <v>14.2</v>
      </c>
      <c r="D6413">
        <v>9.1</v>
      </c>
      <c r="E6413">
        <v>1270</v>
      </c>
      <c r="F6413">
        <v>3.8</v>
      </c>
      <c r="G6413">
        <v>1012.6</v>
      </c>
      <c r="H6413">
        <v>79</v>
      </c>
      <c r="I6413" s="101" t="s">
        <v>35</v>
      </c>
      <c r="J6413" s="1">
        <f>DATEVALUE(RIGHT(jaar_zip[[#This Row],[YYYYMMDD]],2)&amp;"-"&amp;MID(jaar_zip[[#This Row],[YYYYMMDD]],5,2)&amp;"-"&amp;LEFT(jaar_zip[[#This Row],[YYYYMMDD]],4))</f>
        <v>45401</v>
      </c>
      <c r="K6413" s="101" t="str">
        <f>IF(AND(VALUE(MONTH(jaar_zip[[#This Row],[Datum]]))=1,VALUE(WEEKNUM(jaar_zip[[#This Row],[Datum]],21))&gt;51),RIGHT(YEAR(jaar_zip[[#This Row],[Datum]])-1,2),RIGHT(YEAR(jaar_zip[[#This Row],[Datum]]),2))&amp;"-"&amp; TEXT(WEEKNUM(jaar_zip[[#This Row],[Datum]],21),"00")</f>
        <v>24-16</v>
      </c>
      <c r="L6413" s="101">
        <f>MONTH(jaar_zip[[#This Row],[Datum]])</f>
        <v>4</v>
      </c>
      <c r="M6413" s="101">
        <f>IF(ISNUMBER(jaar_zip[[#This Row],[etmaaltemperatuur]]),IF(jaar_zip[[#This Row],[etmaaltemperatuur]]&lt;stookgrens,stookgrens-jaar_zip[[#This Row],[etmaaltemperatuur]],0),"")</f>
        <v>8.9</v>
      </c>
      <c r="N6413" s="101">
        <f>IF(ISNUMBER(jaar_zip[[#This Row],[graaddagen]]),IF(OR(MONTH(jaar_zip[[#This Row],[Datum]])=1,MONTH(jaar_zip[[#This Row],[Datum]])=2,MONTH(jaar_zip[[#This Row],[Datum]])=11,MONTH(jaar_zip[[#This Row],[Datum]])=12),1.1,IF(OR(MONTH(jaar_zip[[#This Row],[Datum]])=3,MONTH(jaar_zip[[#This Row],[Datum]])=10),1,0.8))*jaar_zip[[#This Row],[graaddagen]],"")</f>
        <v>7.120000000000001</v>
      </c>
      <c r="O6413" s="101">
        <f>IF(ISNUMBER(jaar_zip[[#This Row],[etmaaltemperatuur]]),IF(jaar_zip[[#This Row],[etmaaltemperatuur]]&gt;stookgrens,jaar_zip[[#This Row],[etmaaltemperatuur]]-stookgrens,0),"")</f>
        <v>0</v>
      </c>
    </row>
    <row r="6414" spans="1:15" x14ac:dyDescent="0.25">
      <c r="A6414">
        <v>330</v>
      </c>
      <c r="B6414">
        <v>20240420</v>
      </c>
      <c r="C6414">
        <v>12.3</v>
      </c>
      <c r="D6414">
        <v>7.7</v>
      </c>
      <c r="E6414">
        <v>1506</v>
      </c>
      <c r="F6414">
        <v>1.1000000000000001</v>
      </c>
      <c r="G6414">
        <v>1023.1</v>
      </c>
      <c r="H6414">
        <v>71</v>
      </c>
      <c r="I6414" s="101" t="s">
        <v>35</v>
      </c>
      <c r="J6414" s="1">
        <f>DATEVALUE(RIGHT(jaar_zip[[#This Row],[YYYYMMDD]],2)&amp;"-"&amp;MID(jaar_zip[[#This Row],[YYYYMMDD]],5,2)&amp;"-"&amp;LEFT(jaar_zip[[#This Row],[YYYYMMDD]],4))</f>
        <v>45402</v>
      </c>
      <c r="K6414" s="101" t="str">
        <f>IF(AND(VALUE(MONTH(jaar_zip[[#This Row],[Datum]]))=1,VALUE(WEEKNUM(jaar_zip[[#This Row],[Datum]],21))&gt;51),RIGHT(YEAR(jaar_zip[[#This Row],[Datum]])-1,2),RIGHT(YEAR(jaar_zip[[#This Row],[Datum]]),2))&amp;"-"&amp; TEXT(WEEKNUM(jaar_zip[[#This Row],[Datum]],21),"00")</f>
        <v>24-16</v>
      </c>
      <c r="L6414" s="101">
        <f>MONTH(jaar_zip[[#This Row],[Datum]])</f>
        <v>4</v>
      </c>
      <c r="M6414" s="101">
        <f>IF(ISNUMBER(jaar_zip[[#This Row],[etmaaltemperatuur]]),IF(jaar_zip[[#This Row],[etmaaltemperatuur]]&lt;stookgrens,stookgrens-jaar_zip[[#This Row],[etmaaltemperatuur]],0),"")</f>
        <v>10.3</v>
      </c>
      <c r="N6414" s="101">
        <f>IF(ISNUMBER(jaar_zip[[#This Row],[graaddagen]]),IF(OR(MONTH(jaar_zip[[#This Row],[Datum]])=1,MONTH(jaar_zip[[#This Row],[Datum]])=2,MONTH(jaar_zip[[#This Row],[Datum]])=11,MONTH(jaar_zip[[#This Row],[Datum]])=12),1.1,IF(OR(MONTH(jaar_zip[[#This Row],[Datum]])=3,MONTH(jaar_zip[[#This Row],[Datum]])=10),1,0.8))*jaar_zip[[#This Row],[graaddagen]],"")</f>
        <v>8.24</v>
      </c>
      <c r="O6414" s="101">
        <f>IF(ISNUMBER(jaar_zip[[#This Row],[etmaaltemperatuur]]),IF(jaar_zip[[#This Row],[etmaaltemperatuur]]&gt;stookgrens,jaar_zip[[#This Row],[etmaaltemperatuur]]-stookgrens,0),"")</f>
        <v>0</v>
      </c>
    </row>
    <row r="6415" spans="1:15" x14ac:dyDescent="0.25">
      <c r="A6415">
        <v>330</v>
      </c>
      <c r="B6415">
        <v>20240421</v>
      </c>
      <c r="C6415">
        <v>10.4</v>
      </c>
      <c r="D6415">
        <v>7.5</v>
      </c>
      <c r="E6415">
        <v>2027</v>
      </c>
      <c r="F6415">
        <v>5.7</v>
      </c>
      <c r="G6415">
        <v>1026</v>
      </c>
      <c r="H6415">
        <v>70</v>
      </c>
      <c r="I6415" s="101" t="s">
        <v>35</v>
      </c>
      <c r="J6415" s="1">
        <f>DATEVALUE(RIGHT(jaar_zip[[#This Row],[YYYYMMDD]],2)&amp;"-"&amp;MID(jaar_zip[[#This Row],[YYYYMMDD]],5,2)&amp;"-"&amp;LEFT(jaar_zip[[#This Row],[YYYYMMDD]],4))</f>
        <v>45403</v>
      </c>
      <c r="K6415" s="101" t="str">
        <f>IF(AND(VALUE(MONTH(jaar_zip[[#This Row],[Datum]]))=1,VALUE(WEEKNUM(jaar_zip[[#This Row],[Datum]],21))&gt;51),RIGHT(YEAR(jaar_zip[[#This Row],[Datum]])-1,2),RIGHT(YEAR(jaar_zip[[#This Row],[Datum]]),2))&amp;"-"&amp; TEXT(WEEKNUM(jaar_zip[[#This Row],[Datum]],21),"00")</f>
        <v>24-16</v>
      </c>
      <c r="L6415" s="101">
        <f>MONTH(jaar_zip[[#This Row],[Datum]])</f>
        <v>4</v>
      </c>
      <c r="M6415" s="101">
        <f>IF(ISNUMBER(jaar_zip[[#This Row],[etmaaltemperatuur]]),IF(jaar_zip[[#This Row],[etmaaltemperatuur]]&lt;stookgrens,stookgrens-jaar_zip[[#This Row],[etmaaltemperatuur]],0),"")</f>
        <v>10.5</v>
      </c>
      <c r="N6415" s="101">
        <f>IF(ISNUMBER(jaar_zip[[#This Row],[graaddagen]]),IF(OR(MONTH(jaar_zip[[#This Row],[Datum]])=1,MONTH(jaar_zip[[#This Row],[Datum]])=2,MONTH(jaar_zip[[#This Row],[Datum]])=11,MONTH(jaar_zip[[#This Row],[Datum]])=12),1.1,IF(OR(MONTH(jaar_zip[[#This Row],[Datum]])=3,MONTH(jaar_zip[[#This Row],[Datum]])=10),1,0.8))*jaar_zip[[#This Row],[graaddagen]],"")</f>
        <v>8.4</v>
      </c>
      <c r="O6415" s="101">
        <f>IF(ISNUMBER(jaar_zip[[#This Row],[etmaaltemperatuur]]),IF(jaar_zip[[#This Row],[etmaaltemperatuur]]&gt;stookgrens,jaar_zip[[#This Row],[etmaaltemperatuur]]-stookgrens,0),"")</f>
        <v>0</v>
      </c>
    </row>
    <row r="6416" spans="1:15" x14ac:dyDescent="0.25">
      <c r="A6416">
        <v>330</v>
      </c>
      <c r="B6416">
        <v>20240422</v>
      </c>
      <c r="C6416">
        <v>7.1</v>
      </c>
      <c r="D6416">
        <v>7.2</v>
      </c>
      <c r="E6416">
        <v>1883</v>
      </c>
      <c r="F6416">
        <v>0</v>
      </c>
      <c r="G6416">
        <v>1025.7</v>
      </c>
      <c r="H6416">
        <v>60</v>
      </c>
      <c r="I6416" s="101" t="s">
        <v>35</v>
      </c>
      <c r="J6416" s="1">
        <f>DATEVALUE(RIGHT(jaar_zip[[#This Row],[YYYYMMDD]],2)&amp;"-"&amp;MID(jaar_zip[[#This Row],[YYYYMMDD]],5,2)&amp;"-"&amp;LEFT(jaar_zip[[#This Row],[YYYYMMDD]],4))</f>
        <v>45404</v>
      </c>
      <c r="K6416" s="101" t="str">
        <f>IF(AND(VALUE(MONTH(jaar_zip[[#This Row],[Datum]]))=1,VALUE(WEEKNUM(jaar_zip[[#This Row],[Datum]],21))&gt;51),RIGHT(YEAR(jaar_zip[[#This Row],[Datum]])-1,2),RIGHT(YEAR(jaar_zip[[#This Row],[Datum]]),2))&amp;"-"&amp; TEXT(WEEKNUM(jaar_zip[[#This Row],[Datum]],21),"00")</f>
        <v>24-17</v>
      </c>
      <c r="L6416" s="101">
        <f>MONTH(jaar_zip[[#This Row],[Datum]])</f>
        <v>4</v>
      </c>
      <c r="M6416" s="101">
        <f>IF(ISNUMBER(jaar_zip[[#This Row],[etmaaltemperatuur]]),IF(jaar_zip[[#This Row],[etmaaltemperatuur]]&lt;stookgrens,stookgrens-jaar_zip[[#This Row],[etmaaltemperatuur]],0),"")</f>
        <v>10.8</v>
      </c>
      <c r="N6416" s="101">
        <f>IF(ISNUMBER(jaar_zip[[#This Row],[graaddagen]]),IF(OR(MONTH(jaar_zip[[#This Row],[Datum]])=1,MONTH(jaar_zip[[#This Row],[Datum]])=2,MONTH(jaar_zip[[#This Row],[Datum]])=11,MONTH(jaar_zip[[#This Row],[Datum]])=12),1.1,IF(OR(MONTH(jaar_zip[[#This Row],[Datum]])=3,MONTH(jaar_zip[[#This Row],[Datum]])=10),1,0.8))*jaar_zip[[#This Row],[graaddagen]],"")</f>
        <v>8.64</v>
      </c>
      <c r="O6416" s="101">
        <f>IF(ISNUMBER(jaar_zip[[#This Row],[etmaaltemperatuur]]),IF(jaar_zip[[#This Row],[etmaaltemperatuur]]&gt;stookgrens,jaar_zip[[#This Row],[etmaaltemperatuur]]-stookgrens,0),"")</f>
        <v>0</v>
      </c>
    </row>
    <row r="6417" spans="1:15" x14ac:dyDescent="0.25">
      <c r="A6417">
        <v>330</v>
      </c>
      <c r="B6417">
        <v>20240423</v>
      </c>
      <c r="C6417">
        <v>5.8</v>
      </c>
      <c r="D6417">
        <v>6.6</v>
      </c>
      <c r="E6417">
        <v>1939</v>
      </c>
      <c r="F6417">
        <v>0.9</v>
      </c>
      <c r="G6417">
        <v>1020</v>
      </c>
      <c r="H6417">
        <v>67</v>
      </c>
      <c r="I6417" s="101" t="s">
        <v>35</v>
      </c>
      <c r="J6417" s="1">
        <f>DATEVALUE(RIGHT(jaar_zip[[#This Row],[YYYYMMDD]],2)&amp;"-"&amp;MID(jaar_zip[[#This Row],[YYYYMMDD]],5,2)&amp;"-"&amp;LEFT(jaar_zip[[#This Row],[YYYYMMDD]],4))</f>
        <v>45405</v>
      </c>
      <c r="K6417" s="101" t="str">
        <f>IF(AND(VALUE(MONTH(jaar_zip[[#This Row],[Datum]]))=1,VALUE(WEEKNUM(jaar_zip[[#This Row],[Datum]],21))&gt;51),RIGHT(YEAR(jaar_zip[[#This Row],[Datum]])-1,2),RIGHT(YEAR(jaar_zip[[#This Row],[Datum]]),2))&amp;"-"&amp; TEXT(WEEKNUM(jaar_zip[[#This Row],[Datum]],21),"00")</f>
        <v>24-17</v>
      </c>
      <c r="L6417" s="101">
        <f>MONTH(jaar_zip[[#This Row],[Datum]])</f>
        <v>4</v>
      </c>
      <c r="M6417" s="101">
        <f>IF(ISNUMBER(jaar_zip[[#This Row],[etmaaltemperatuur]]),IF(jaar_zip[[#This Row],[etmaaltemperatuur]]&lt;stookgrens,stookgrens-jaar_zip[[#This Row],[etmaaltemperatuur]],0),"")</f>
        <v>11.4</v>
      </c>
      <c r="N6417" s="101">
        <f>IF(ISNUMBER(jaar_zip[[#This Row],[graaddagen]]),IF(OR(MONTH(jaar_zip[[#This Row],[Datum]])=1,MONTH(jaar_zip[[#This Row],[Datum]])=2,MONTH(jaar_zip[[#This Row],[Datum]])=11,MONTH(jaar_zip[[#This Row],[Datum]])=12),1.1,IF(OR(MONTH(jaar_zip[[#This Row],[Datum]])=3,MONTH(jaar_zip[[#This Row],[Datum]])=10),1,0.8))*jaar_zip[[#This Row],[graaddagen]],"")</f>
        <v>9.120000000000001</v>
      </c>
      <c r="O6417" s="101">
        <f>IF(ISNUMBER(jaar_zip[[#This Row],[etmaaltemperatuur]]),IF(jaar_zip[[#This Row],[etmaaltemperatuur]]&gt;stookgrens,jaar_zip[[#This Row],[etmaaltemperatuur]]-stookgrens,0),"")</f>
        <v>0</v>
      </c>
    </row>
    <row r="6418" spans="1:15" x14ac:dyDescent="0.25">
      <c r="A6418">
        <v>330</v>
      </c>
      <c r="B6418">
        <v>20240424</v>
      </c>
      <c r="C6418">
        <v>10.8</v>
      </c>
      <c r="D6418">
        <v>7.5</v>
      </c>
      <c r="E6418">
        <v>1995</v>
      </c>
      <c r="F6418">
        <v>0.9</v>
      </c>
      <c r="G6418">
        <v>1010.9</v>
      </c>
      <c r="H6418">
        <v>70</v>
      </c>
      <c r="I6418" s="101" t="s">
        <v>35</v>
      </c>
      <c r="J6418" s="1">
        <f>DATEVALUE(RIGHT(jaar_zip[[#This Row],[YYYYMMDD]],2)&amp;"-"&amp;MID(jaar_zip[[#This Row],[YYYYMMDD]],5,2)&amp;"-"&amp;LEFT(jaar_zip[[#This Row],[YYYYMMDD]],4))</f>
        <v>45406</v>
      </c>
      <c r="K6418" s="101" t="str">
        <f>IF(AND(VALUE(MONTH(jaar_zip[[#This Row],[Datum]]))=1,VALUE(WEEKNUM(jaar_zip[[#This Row],[Datum]],21))&gt;51),RIGHT(YEAR(jaar_zip[[#This Row],[Datum]])-1,2),RIGHT(YEAR(jaar_zip[[#This Row],[Datum]]),2))&amp;"-"&amp; TEXT(WEEKNUM(jaar_zip[[#This Row],[Datum]],21),"00")</f>
        <v>24-17</v>
      </c>
      <c r="L6418" s="101">
        <f>MONTH(jaar_zip[[#This Row],[Datum]])</f>
        <v>4</v>
      </c>
      <c r="M6418" s="101">
        <f>IF(ISNUMBER(jaar_zip[[#This Row],[etmaaltemperatuur]]),IF(jaar_zip[[#This Row],[etmaaltemperatuur]]&lt;stookgrens,stookgrens-jaar_zip[[#This Row],[etmaaltemperatuur]],0),"")</f>
        <v>10.5</v>
      </c>
      <c r="N6418" s="101">
        <f>IF(ISNUMBER(jaar_zip[[#This Row],[graaddagen]]),IF(OR(MONTH(jaar_zip[[#This Row],[Datum]])=1,MONTH(jaar_zip[[#This Row],[Datum]])=2,MONTH(jaar_zip[[#This Row],[Datum]])=11,MONTH(jaar_zip[[#This Row],[Datum]])=12),1.1,IF(OR(MONTH(jaar_zip[[#This Row],[Datum]])=3,MONTH(jaar_zip[[#This Row],[Datum]])=10),1,0.8))*jaar_zip[[#This Row],[graaddagen]],"")</f>
        <v>8.4</v>
      </c>
      <c r="O6418" s="101">
        <f>IF(ISNUMBER(jaar_zip[[#This Row],[etmaaltemperatuur]]),IF(jaar_zip[[#This Row],[etmaaltemperatuur]]&gt;stookgrens,jaar_zip[[#This Row],[etmaaltemperatuur]]-stookgrens,0),"")</f>
        <v>0</v>
      </c>
    </row>
    <row r="6419" spans="1:15" x14ac:dyDescent="0.25">
      <c r="A6419">
        <v>330</v>
      </c>
      <c r="B6419">
        <v>20240425</v>
      </c>
      <c r="C6419">
        <v>6.3</v>
      </c>
      <c r="D6419">
        <v>7.3</v>
      </c>
      <c r="E6419">
        <v>844</v>
      </c>
      <c r="F6419">
        <v>3</v>
      </c>
      <c r="G6419">
        <v>1004.1</v>
      </c>
      <c r="H6419">
        <v>74</v>
      </c>
      <c r="I6419" s="101" t="s">
        <v>35</v>
      </c>
      <c r="J6419" s="1">
        <f>DATEVALUE(RIGHT(jaar_zip[[#This Row],[YYYYMMDD]],2)&amp;"-"&amp;MID(jaar_zip[[#This Row],[YYYYMMDD]],5,2)&amp;"-"&amp;LEFT(jaar_zip[[#This Row],[YYYYMMDD]],4))</f>
        <v>45407</v>
      </c>
      <c r="K6419" s="101" t="str">
        <f>IF(AND(VALUE(MONTH(jaar_zip[[#This Row],[Datum]]))=1,VALUE(WEEKNUM(jaar_zip[[#This Row],[Datum]],21))&gt;51),RIGHT(YEAR(jaar_zip[[#This Row],[Datum]])-1,2),RIGHT(YEAR(jaar_zip[[#This Row],[Datum]]),2))&amp;"-"&amp; TEXT(WEEKNUM(jaar_zip[[#This Row],[Datum]],21),"00")</f>
        <v>24-17</v>
      </c>
      <c r="L6419" s="101">
        <f>MONTH(jaar_zip[[#This Row],[Datum]])</f>
        <v>4</v>
      </c>
      <c r="M6419" s="101">
        <f>IF(ISNUMBER(jaar_zip[[#This Row],[etmaaltemperatuur]]),IF(jaar_zip[[#This Row],[etmaaltemperatuur]]&lt;stookgrens,stookgrens-jaar_zip[[#This Row],[etmaaltemperatuur]],0),"")</f>
        <v>10.7</v>
      </c>
      <c r="N6419" s="101">
        <f>IF(ISNUMBER(jaar_zip[[#This Row],[graaddagen]]),IF(OR(MONTH(jaar_zip[[#This Row],[Datum]])=1,MONTH(jaar_zip[[#This Row],[Datum]])=2,MONTH(jaar_zip[[#This Row],[Datum]])=11,MONTH(jaar_zip[[#This Row],[Datum]])=12),1.1,IF(OR(MONTH(jaar_zip[[#This Row],[Datum]])=3,MONTH(jaar_zip[[#This Row],[Datum]])=10),1,0.8))*jaar_zip[[#This Row],[graaddagen]],"")</f>
        <v>8.56</v>
      </c>
      <c r="O6419" s="101">
        <f>IF(ISNUMBER(jaar_zip[[#This Row],[etmaaltemperatuur]]),IF(jaar_zip[[#This Row],[etmaaltemperatuur]]&gt;stookgrens,jaar_zip[[#This Row],[etmaaltemperatuur]]-stookgrens,0),"")</f>
        <v>0</v>
      </c>
    </row>
    <row r="6420" spans="1:15" x14ac:dyDescent="0.25">
      <c r="A6420">
        <v>330</v>
      </c>
      <c r="B6420">
        <v>20240426</v>
      </c>
      <c r="C6420">
        <v>4.0999999999999996</v>
      </c>
      <c r="D6420">
        <v>8.6</v>
      </c>
      <c r="E6420">
        <v>2288</v>
      </c>
      <c r="F6420">
        <v>0.3</v>
      </c>
      <c r="G6420">
        <v>1004</v>
      </c>
      <c r="H6420">
        <v>70</v>
      </c>
      <c r="I6420" s="101" t="s">
        <v>35</v>
      </c>
      <c r="J6420" s="1">
        <f>DATEVALUE(RIGHT(jaar_zip[[#This Row],[YYYYMMDD]],2)&amp;"-"&amp;MID(jaar_zip[[#This Row],[YYYYMMDD]],5,2)&amp;"-"&amp;LEFT(jaar_zip[[#This Row],[YYYYMMDD]],4))</f>
        <v>45408</v>
      </c>
      <c r="K6420" s="101" t="str">
        <f>IF(AND(VALUE(MONTH(jaar_zip[[#This Row],[Datum]]))=1,VALUE(WEEKNUM(jaar_zip[[#This Row],[Datum]],21))&gt;51),RIGHT(YEAR(jaar_zip[[#This Row],[Datum]])-1,2),RIGHT(YEAR(jaar_zip[[#This Row],[Datum]]),2))&amp;"-"&amp; TEXT(WEEKNUM(jaar_zip[[#This Row],[Datum]],21),"00")</f>
        <v>24-17</v>
      </c>
      <c r="L6420" s="101">
        <f>MONTH(jaar_zip[[#This Row],[Datum]])</f>
        <v>4</v>
      </c>
      <c r="M6420" s="101">
        <f>IF(ISNUMBER(jaar_zip[[#This Row],[etmaaltemperatuur]]),IF(jaar_zip[[#This Row],[etmaaltemperatuur]]&lt;stookgrens,stookgrens-jaar_zip[[#This Row],[etmaaltemperatuur]],0),"")</f>
        <v>9.4</v>
      </c>
      <c r="N6420" s="101">
        <f>IF(ISNUMBER(jaar_zip[[#This Row],[graaddagen]]),IF(OR(MONTH(jaar_zip[[#This Row],[Datum]])=1,MONTH(jaar_zip[[#This Row],[Datum]])=2,MONTH(jaar_zip[[#This Row],[Datum]])=11,MONTH(jaar_zip[[#This Row],[Datum]])=12),1.1,IF(OR(MONTH(jaar_zip[[#This Row],[Datum]])=3,MONTH(jaar_zip[[#This Row],[Datum]])=10),1,0.8))*jaar_zip[[#This Row],[graaddagen]],"")</f>
        <v>7.5200000000000005</v>
      </c>
      <c r="O6420" s="101">
        <f>IF(ISNUMBER(jaar_zip[[#This Row],[etmaaltemperatuur]]),IF(jaar_zip[[#This Row],[etmaaltemperatuur]]&gt;stookgrens,jaar_zip[[#This Row],[etmaaltemperatuur]]-stookgrens,0),"")</f>
        <v>0</v>
      </c>
    </row>
    <row r="6421" spans="1:15" x14ac:dyDescent="0.25">
      <c r="A6421">
        <v>330</v>
      </c>
      <c r="B6421">
        <v>20240427</v>
      </c>
      <c r="C6421">
        <v>4.5999999999999996</v>
      </c>
      <c r="D6421">
        <v>11.7</v>
      </c>
      <c r="E6421">
        <v>1015</v>
      </c>
      <c r="F6421">
        <v>4.8</v>
      </c>
      <c r="G6421">
        <v>1003.9</v>
      </c>
      <c r="H6421">
        <v>80</v>
      </c>
      <c r="I6421" s="101" t="s">
        <v>35</v>
      </c>
      <c r="J6421" s="1">
        <f>DATEVALUE(RIGHT(jaar_zip[[#This Row],[YYYYMMDD]],2)&amp;"-"&amp;MID(jaar_zip[[#This Row],[YYYYMMDD]],5,2)&amp;"-"&amp;LEFT(jaar_zip[[#This Row],[YYYYMMDD]],4))</f>
        <v>45409</v>
      </c>
      <c r="K6421" s="101" t="str">
        <f>IF(AND(VALUE(MONTH(jaar_zip[[#This Row],[Datum]]))=1,VALUE(WEEKNUM(jaar_zip[[#This Row],[Datum]],21))&gt;51),RIGHT(YEAR(jaar_zip[[#This Row],[Datum]])-1,2),RIGHT(YEAR(jaar_zip[[#This Row],[Datum]]),2))&amp;"-"&amp; TEXT(WEEKNUM(jaar_zip[[#This Row],[Datum]],21),"00")</f>
        <v>24-17</v>
      </c>
      <c r="L6421" s="101">
        <f>MONTH(jaar_zip[[#This Row],[Datum]])</f>
        <v>4</v>
      </c>
      <c r="M6421" s="101">
        <f>IF(ISNUMBER(jaar_zip[[#This Row],[etmaaltemperatuur]]),IF(jaar_zip[[#This Row],[etmaaltemperatuur]]&lt;stookgrens,stookgrens-jaar_zip[[#This Row],[etmaaltemperatuur]],0),"")</f>
        <v>6.3000000000000007</v>
      </c>
      <c r="N6421" s="101">
        <f>IF(ISNUMBER(jaar_zip[[#This Row],[graaddagen]]),IF(OR(MONTH(jaar_zip[[#This Row],[Datum]])=1,MONTH(jaar_zip[[#This Row],[Datum]])=2,MONTH(jaar_zip[[#This Row],[Datum]])=11,MONTH(jaar_zip[[#This Row],[Datum]])=12),1.1,IF(OR(MONTH(jaar_zip[[#This Row],[Datum]])=3,MONTH(jaar_zip[[#This Row],[Datum]])=10),1,0.8))*jaar_zip[[#This Row],[graaddagen]],"")</f>
        <v>5.0400000000000009</v>
      </c>
      <c r="O6421" s="101">
        <f>IF(ISNUMBER(jaar_zip[[#This Row],[etmaaltemperatuur]]),IF(jaar_zip[[#This Row],[etmaaltemperatuur]]&gt;stookgrens,jaar_zip[[#This Row],[etmaaltemperatuur]]-stookgrens,0),"")</f>
        <v>0</v>
      </c>
    </row>
    <row r="6422" spans="1:15" x14ac:dyDescent="0.25">
      <c r="A6422">
        <v>330</v>
      </c>
      <c r="B6422">
        <v>20240428</v>
      </c>
      <c r="C6422">
        <v>10.1</v>
      </c>
      <c r="D6422">
        <v>12.2</v>
      </c>
      <c r="E6422">
        <v>1172</v>
      </c>
      <c r="F6422">
        <v>0.1</v>
      </c>
      <c r="G6422">
        <v>1007.4</v>
      </c>
      <c r="H6422">
        <v>73</v>
      </c>
      <c r="I6422" s="101" t="s">
        <v>35</v>
      </c>
      <c r="J6422" s="1">
        <f>DATEVALUE(RIGHT(jaar_zip[[#This Row],[YYYYMMDD]],2)&amp;"-"&amp;MID(jaar_zip[[#This Row],[YYYYMMDD]],5,2)&amp;"-"&amp;LEFT(jaar_zip[[#This Row],[YYYYMMDD]],4))</f>
        <v>45410</v>
      </c>
      <c r="K6422" s="101" t="str">
        <f>IF(AND(VALUE(MONTH(jaar_zip[[#This Row],[Datum]]))=1,VALUE(WEEKNUM(jaar_zip[[#This Row],[Datum]],21))&gt;51),RIGHT(YEAR(jaar_zip[[#This Row],[Datum]])-1,2),RIGHT(YEAR(jaar_zip[[#This Row],[Datum]]),2))&amp;"-"&amp; TEXT(WEEKNUM(jaar_zip[[#This Row],[Datum]],21),"00")</f>
        <v>24-17</v>
      </c>
      <c r="L6422" s="101">
        <f>MONTH(jaar_zip[[#This Row],[Datum]])</f>
        <v>4</v>
      </c>
      <c r="M6422" s="101">
        <f>IF(ISNUMBER(jaar_zip[[#This Row],[etmaaltemperatuur]]),IF(jaar_zip[[#This Row],[etmaaltemperatuur]]&lt;stookgrens,stookgrens-jaar_zip[[#This Row],[etmaaltemperatuur]],0),"")</f>
        <v>5.8000000000000007</v>
      </c>
      <c r="N6422" s="101">
        <f>IF(ISNUMBER(jaar_zip[[#This Row],[graaddagen]]),IF(OR(MONTH(jaar_zip[[#This Row],[Datum]])=1,MONTH(jaar_zip[[#This Row],[Datum]])=2,MONTH(jaar_zip[[#This Row],[Datum]])=11,MONTH(jaar_zip[[#This Row],[Datum]])=12),1.1,IF(OR(MONTH(jaar_zip[[#This Row],[Datum]])=3,MONTH(jaar_zip[[#This Row],[Datum]])=10),1,0.8))*jaar_zip[[#This Row],[graaddagen]],"")</f>
        <v>4.6400000000000006</v>
      </c>
      <c r="O6422" s="101">
        <f>IF(ISNUMBER(jaar_zip[[#This Row],[etmaaltemperatuur]]),IF(jaar_zip[[#This Row],[etmaaltemperatuur]]&gt;stookgrens,jaar_zip[[#This Row],[etmaaltemperatuur]]-stookgrens,0),"")</f>
        <v>0</v>
      </c>
    </row>
    <row r="6423" spans="1:15" x14ac:dyDescent="0.25">
      <c r="A6423">
        <v>330</v>
      </c>
      <c r="B6423">
        <v>20240429</v>
      </c>
      <c r="C6423">
        <v>5</v>
      </c>
      <c r="D6423">
        <v>14.1</v>
      </c>
      <c r="E6423">
        <v>2267</v>
      </c>
      <c r="F6423">
        <v>0</v>
      </c>
      <c r="G6423">
        <v>1018.1</v>
      </c>
      <c r="H6423">
        <v>65</v>
      </c>
      <c r="I6423" s="101" t="s">
        <v>35</v>
      </c>
      <c r="J6423" s="1">
        <f>DATEVALUE(RIGHT(jaar_zip[[#This Row],[YYYYMMDD]],2)&amp;"-"&amp;MID(jaar_zip[[#This Row],[YYYYMMDD]],5,2)&amp;"-"&amp;LEFT(jaar_zip[[#This Row],[YYYYMMDD]],4))</f>
        <v>45411</v>
      </c>
      <c r="K6423" s="101" t="str">
        <f>IF(AND(VALUE(MONTH(jaar_zip[[#This Row],[Datum]]))=1,VALUE(WEEKNUM(jaar_zip[[#This Row],[Datum]],21))&gt;51),RIGHT(YEAR(jaar_zip[[#This Row],[Datum]])-1,2),RIGHT(YEAR(jaar_zip[[#This Row],[Datum]]),2))&amp;"-"&amp; TEXT(WEEKNUM(jaar_zip[[#This Row],[Datum]],21),"00")</f>
        <v>24-18</v>
      </c>
      <c r="L6423" s="101">
        <f>MONTH(jaar_zip[[#This Row],[Datum]])</f>
        <v>4</v>
      </c>
      <c r="M6423" s="101">
        <f>IF(ISNUMBER(jaar_zip[[#This Row],[etmaaltemperatuur]]),IF(jaar_zip[[#This Row],[etmaaltemperatuur]]&lt;stookgrens,stookgrens-jaar_zip[[#This Row],[etmaaltemperatuur]],0),"")</f>
        <v>3.9000000000000004</v>
      </c>
      <c r="N6423" s="101">
        <f>IF(ISNUMBER(jaar_zip[[#This Row],[graaddagen]]),IF(OR(MONTH(jaar_zip[[#This Row],[Datum]])=1,MONTH(jaar_zip[[#This Row],[Datum]])=2,MONTH(jaar_zip[[#This Row],[Datum]])=11,MONTH(jaar_zip[[#This Row],[Datum]])=12),1.1,IF(OR(MONTH(jaar_zip[[#This Row],[Datum]])=3,MONTH(jaar_zip[[#This Row],[Datum]])=10),1,0.8))*jaar_zip[[#This Row],[graaddagen]],"")</f>
        <v>3.1200000000000006</v>
      </c>
      <c r="O6423" s="101">
        <f>IF(ISNUMBER(jaar_zip[[#This Row],[etmaaltemperatuur]]),IF(jaar_zip[[#This Row],[etmaaltemperatuur]]&gt;stookgrens,jaar_zip[[#This Row],[etmaaltemperatuur]]-stookgrens,0),"")</f>
        <v>0</v>
      </c>
    </row>
    <row r="6424" spans="1:15" x14ac:dyDescent="0.25">
      <c r="A6424">
        <v>330</v>
      </c>
      <c r="B6424">
        <v>20240430</v>
      </c>
      <c r="C6424">
        <v>3.6</v>
      </c>
      <c r="D6424">
        <v>15.5</v>
      </c>
      <c r="E6424">
        <v>1627</v>
      </c>
      <c r="F6424">
        <v>0.1</v>
      </c>
      <c r="G6424">
        <v>1014.4</v>
      </c>
      <c r="H6424">
        <v>77</v>
      </c>
      <c r="I6424" s="101" t="s">
        <v>35</v>
      </c>
      <c r="J6424" s="1">
        <f>DATEVALUE(RIGHT(jaar_zip[[#This Row],[YYYYMMDD]],2)&amp;"-"&amp;MID(jaar_zip[[#This Row],[YYYYMMDD]],5,2)&amp;"-"&amp;LEFT(jaar_zip[[#This Row],[YYYYMMDD]],4))</f>
        <v>45412</v>
      </c>
      <c r="K6424" s="101" t="str">
        <f>IF(AND(VALUE(MONTH(jaar_zip[[#This Row],[Datum]]))=1,VALUE(WEEKNUM(jaar_zip[[#This Row],[Datum]],21))&gt;51),RIGHT(YEAR(jaar_zip[[#This Row],[Datum]])-1,2),RIGHT(YEAR(jaar_zip[[#This Row],[Datum]]),2))&amp;"-"&amp; TEXT(WEEKNUM(jaar_zip[[#This Row],[Datum]],21),"00")</f>
        <v>24-18</v>
      </c>
      <c r="L6424" s="101">
        <f>MONTH(jaar_zip[[#This Row],[Datum]])</f>
        <v>4</v>
      </c>
      <c r="M6424" s="101">
        <f>IF(ISNUMBER(jaar_zip[[#This Row],[etmaaltemperatuur]]),IF(jaar_zip[[#This Row],[etmaaltemperatuur]]&lt;stookgrens,stookgrens-jaar_zip[[#This Row],[etmaaltemperatuur]],0),"")</f>
        <v>2.5</v>
      </c>
      <c r="N6424" s="101">
        <f>IF(ISNUMBER(jaar_zip[[#This Row],[graaddagen]]),IF(OR(MONTH(jaar_zip[[#This Row],[Datum]])=1,MONTH(jaar_zip[[#This Row],[Datum]])=2,MONTH(jaar_zip[[#This Row],[Datum]])=11,MONTH(jaar_zip[[#This Row],[Datum]])=12),1.1,IF(OR(MONTH(jaar_zip[[#This Row],[Datum]])=3,MONTH(jaar_zip[[#This Row],[Datum]])=10),1,0.8))*jaar_zip[[#This Row],[graaddagen]],"")</f>
        <v>2</v>
      </c>
      <c r="O6424" s="101">
        <f>IF(ISNUMBER(jaar_zip[[#This Row],[etmaaltemperatuur]]),IF(jaar_zip[[#This Row],[etmaaltemperatuur]]&gt;stookgrens,jaar_zip[[#This Row],[etmaaltemperatuur]]-stookgrens,0),"")</f>
        <v>0</v>
      </c>
    </row>
    <row r="6425" spans="1:15" x14ac:dyDescent="0.25">
      <c r="A6425">
        <v>330</v>
      </c>
      <c r="B6425">
        <v>20240501</v>
      </c>
      <c r="C6425">
        <v>5</v>
      </c>
      <c r="D6425">
        <v>14.5</v>
      </c>
      <c r="E6425">
        <v>2283</v>
      </c>
      <c r="F6425">
        <v>2.6</v>
      </c>
      <c r="G6425">
        <v>1006.5</v>
      </c>
      <c r="H6425">
        <v>87</v>
      </c>
      <c r="I6425" s="101" t="s">
        <v>35</v>
      </c>
      <c r="J6425" s="1">
        <f>DATEVALUE(RIGHT(jaar_zip[[#This Row],[YYYYMMDD]],2)&amp;"-"&amp;MID(jaar_zip[[#This Row],[YYYYMMDD]],5,2)&amp;"-"&amp;LEFT(jaar_zip[[#This Row],[YYYYMMDD]],4))</f>
        <v>45413</v>
      </c>
      <c r="K6425" s="101" t="str">
        <f>IF(AND(VALUE(MONTH(jaar_zip[[#This Row],[Datum]]))=1,VALUE(WEEKNUM(jaar_zip[[#This Row],[Datum]],21))&gt;51),RIGHT(YEAR(jaar_zip[[#This Row],[Datum]])-1,2),RIGHT(YEAR(jaar_zip[[#This Row],[Datum]]),2))&amp;"-"&amp; TEXT(WEEKNUM(jaar_zip[[#This Row],[Datum]],21),"00")</f>
        <v>24-18</v>
      </c>
      <c r="L6425" s="101">
        <f>MONTH(jaar_zip[[#This Row],[Datum]])</f>
        <v>5</v>
      </c>
      <c r="M6425" s="101">
        <f>IF(ISNUMBER(jaar_zip[[#This Row],[etmaaltemperatuur]]),IF(jaar_zip[[#This Row],[etmaaltemperatuur]]&lt;stookgrens,stookgrens-jaar_zip[[#This Row],[etmaaltemperatuur]],0),"")</f>
        <v>3.5</v>
      </c>
      <c r="N6425" s="101">
        <f>IF(ISNUMBER(jaar_zip[[#This Row],[graaddagen]]),IF(OR(MONTH(jaar_zip[[#This Row],[Datum]])=1,MONTH(jaar_zip[[#This Row],[Datum]])=2,MONTH(jaar_zip[[#This Row],[Datum]])=11,MONTH(jaar_zip[[#This Row],[Datum]])=12),1.1,IF(OR(MONTH(jaar_zip[[#This Row],[Datum]])=3,MONTH(jaar_zip[[#This Row],[Datum]])=10),1,0.8))*jaar_zip[[#This Row],[graaddagen]],"")</f>
        <v>2.8000000000000003</v>
      </c>
      <c r="O6425" s="101">
        <f>IF(ISNUMBER(jaar_zip[[#This Row],[etmaaltemperatuur]]),IF(jaar_zip[[#This Row],[etmaaltemperatuur]]&gt;stookgrens,jaar_zip[[#This Row],[etmaaltemperatuur]]-stookgrens,0),"")</f>
        <v>0</v>
      </c>
    </row>
    <row r="6426" spans="1:15" x14ac:dyDescent="0.25">
      <c r="A6426">
        <v>330</v>
      </c>
      <c r="B6426">
        <v>20240502</v>
      </c>
      <c r="C6426">
        <v>5.4</v>
      </c>
      <c r="D6426">
        <v>15.8</v>
      </c>
      <c r="E6426">
        <v>2227</v>
      </c>
      <c r="F6426">
        <v>4.7</v>
      </c>
      <c r="G6426">
        <v>1000.6</v>
      </c>
      <c r="H6426">
        <v>80</v>
      </c>
      <c r="I6426" s="101" t="s">
        <v>35</v>
      </c>
      <c r="J6426" s="1">
        <f>DATEVALUE(RIGHT(jaar_zip[[#This Row],[YYYYMMDD]],2)&amp;"-"&amp;MID(jaar_zip[[#This Row],[YYYYMMDD]],5,2)&amp;"-"&amp;LEFT(jaar_zip[[#This Row],[YYYYMMDD]],4))</f>
        <v>45414</v>
      </c>
      <c r="K6426" s="101" t="str">
        <f>IF(AND(VALUE(MONTH(jaar_zip[[#This Row],[Datum]]))=1,VALUE(WEEKNUM(jaar_zip[[#This Row],[Datum]],21))&gt;51),RIGHT(YEAR(jaar_zip[[#This Row],[Datum]])-1,2),RIGHT(YEAR(jaar_zip[[#This Row],[Datum]]),2))&amp;"-"&amp; TEXT(WEEKNUM(jaar_zip[[#This Row],[Datum]],21),"00")</f>
        <v>24-18</v>
      </c>
      <c r="L6426" s="101">
        <f>MONTH(jaar_zip[[#This Row],[Datum]])</f>
        <v>5</v>
      </c>
      <c r="M6426" s="101">
        <f>IF(ISNUMBER(jaar_zip[[#This Row],[etmaaltemperatuur]]),IF(jaar_zip[[#This Row],[etmaaltemperatuur]]&lt;stookgrens,stookgrens-jaar_zip[[#This Row],[etmaaltemperatuur]],0),"")</f>
        <v>2.1999999999999993</v>
      </c>
      <c r="N6426" s="101">
        <f>IF(ISNUMBER(jaar_zip[[#This Row],[graaddagen]]),IF(OR(MONTH(jaar_zip[[#This Row],[Datum]])=1,MONTH(jaar_zip[[#This Row],[Datum]])=2,MONTH(jaar_zip[[#This Row],[Datum]])=11,MONTH(jaar_zip[[#This Row],[Datum]])=12),1.1,IF(OR(MONTH(jaar_zip[[#This Row],[Datum]])=3,MONTH(jaar_zip[[#This Row],[Datum]])=10),1,0.8))*jaar_zip[[#This Row],[graaddagen]],"")</f>
        <v>1.7599999999999996</v>
      </c>
      <c r="O6426" s="101">
        <f>IF(ISNUMBER(jaar_zip[[#This Row],[etmaaltemperatuur]]),IF(jaar_zip[[#This Row],[etmaaltemperatuur]]&gt;stookgrens,jaar_zip[[#This Row],[etmaaltemperatuur]]-stookgrens,0),"")</f>
        <v>0</v>
      </c>
    </row>
    <row r="6427" spans="1:15" x14ac:dyDescent="0.25">
      <c r="A6427">
        <v>330</v>
      </c>
      <c r="B6427">
        <v>20240503</v>
      </c>
      <c r="D6427">
        <v>11.2</v>
      </c>
      <c r="E6427">
        <v>438</v>
      </c>
      <c r="F6427">
        <v>7.5</v>
      </c>
      <c r="H6427">
        <v>89</v>
      </c>
      <c r="I6427" s="101" t="s">
        <v>35</v>
      </c>
      <c r="J6427" s="1">
        <f>DATEVALUE(RIGHT(jaar_zip[[#This Row],[YYYYMMDD]],2)&amp;"-"&amp;MID(jaar_zip[[#This Row],[YYYYMMDD]],5,2)&amp;"-"&amp;LEFT(jaar_zip[[#This Row],[YYYYMMDD]],4))</f>
        <v>45415</v>
      </c>
      <c r="K6427" s="101" t="str">
        <f>IF(AND(VALUE(MONTH(jaar_zip[[#This Row],[Datum]]))=1,VALUE(WEEKNUM(jaar_zip[[#This Row],[Datum]],21))&gt;51),RIGHT(YEAR(jaar_zip[[#This Row],[Datum]])-1,2),RIGHT(YEAR(jaar_zip[[#This Row],[Datum]]),2))&amp;"-"&amp; TEXT(WEEKNUM(jaar_zip[[#This Row],[Datum]],21),"00")</f>
        <v>24-18</v>
      </c>
      <c r="L6427" s="101">
        <f>MONTH(jaar_zip[[#This Row],[Datum]])</f>
        <v>5</v>
      </c>
      <c r="M6427" s="101">
        <f>IF(ISNUMBER(jaar_zip[[#This Row],[etmaaltemperatuur]]),IF(jaar_zip[[#This Row],[etmaaltemperatuur]]&lt;stookgrens,stookgrens-jaar_zip[[#This Row],[etmaaltemperatuur]],0),"")</f>
        <v>6.8000000000000007</v>
      </c>
      <c r="N6427" s="101">
        <f>IF(ISNUMBER(jaar_zip[[#This Row],[graaddagen]]),IF(OR(MONTH(jaar_zip[[#This Row],[Datum]])=1,MONTH(jaar_zip[[#This Row],[Datum]])=2,MONTH(jaar_zip[[#This Row],[Datum]])=11,MONTH(jaar_zip[[#This Row],[Datum]])=12),1.1,IF(OR(MONTH(jaar_zip[[#This Row],[Datum]])=3,MONTH(jaar_zip[[#This Row],[Datum]])=10),1,0.8))*jaar_zip[[#This Row],[graaddagen]],"")</f>
        <v>5.4400000000000013</v>
      </c>
      <c r="O6427" s="101">
        <f>IF(ISNUMBER(jaar_zip[[#This Row],[etmaaltemperatuur]]),IF(jaar_zip[[#This Row],[etmaaltemperatuur]]&gt;stookgrens,jaar_zip[[#This Row],[etmaaltemperatuur]]-stookgrens,0),"")</f>
        <v>0</v>
      </c>
    </row>
    <row r="6428" spans="1:15" x14ac:dyDescent="0.25">
      <c r="A6428">
        <v>330</v>
      </c>
      <c r="B6428">
        <v>20240504</v>
      </c>
      <c r="D6428">
        <v>12</v>
      </c>
      <c r="E6428">
        <v>1567</v>
      </c>
      <c r="F6428">
        <v>12.8</v>
      </c>
      <c r="H6428">
        <v>79</v>
      </c>
      <c r="I6428" s="101" t="s">
        <v>35</v>
      </c>
      <c r="J6428" s="1">
        <f>DATEVALUE(RIGHT(jaar_zip[[#This Row],[YYYYMMDD]],2)&amp;"-"&amp;MID(jaar_zip[[#This Row],[YYYYMMDD]],5,2)&amp;"-"&amp;LEFT(jaar_zip[[#This Row],[YYYYMMDD]],4))</f>
        <v>45416</v>
      </c>
      <c r="K6428" s="101" t="str">
        <f>IF(AND(VALUE(MONTH(jaar_zip[[#This Row],[Datum]]))=1,VALUE(WEEKNUM(jaar_zip[[#This Row],[Datum]],21))&gt;51),RIGHT(YEAR(jaar_zip[[#This Row],[Datum]])-1,2),RIGHT(YEAR(jaar_zip[[#This Row],[Datum]]),2))&amp;"-"&amp; TEXT(WEEKNUM(jaar_zip[[#This Row],[Datum]],21),"00")</f>
        <v>24-18</v>
      </c>
      <c r="L6428" s="101">
        <f>MONTH(jaar_zip[[#This Row],[Datum]])</f>
        <v>5</v>
      </c>
      <c r="M6428" s="101">
        <f>IF(ISNUMBER(jaar_zip[[#This Row],[etmaaltemperatuur]]),IF(jaar_zip[[#This Row],[etmaaltemperatuur]]&lt;stookgrens,stookgrens-jaar_zip[[#This Row],[etmaaltemperatuur]],0),"")</f>
        <v>6</v>
      </c>
      <c r="N6428" s="101">
        <f>IF(ISNUMBER(jaar_zip[[#This Row],[graaddagen]]),IF(OR(MONTH(jaar_zip[[#This Row],[Datum]])=1,MONTH(jaar_zip[[#This Row],[Datum]])=2,MONTH(jaar_zip[[#This Row],[Datum]])=11,MONTH(jaar_zip[[#This Row],[Datum]])=12),1.1,IF(OR(MONTH(jaar_zip[[#This Row],[Datum]])=3,MONTH(jaar_zip[[#This Row],[Datum]])=10),1,0.8))*jaar_zip[[#This Row],[graaddagen]],"")</f>
        <v>4.8000000000000007</v>
      </c>
      <c r="O6428" s="101">
        <f>IF(ISNUMBER(jaar_zip[[#This Row],[etmaaltemperatuur]]),IF(jaar_zip[[#This Row],[etmaaltemperatuur]]&gt;stookgrens,jaar_zip[[#This Row],[etmaaltemperatuur]]-stookgrens,0),"")</f>
        <v>0</v>
      </c>
    </row>
    <row r="6429" spans="1:15" x14ac:dyDescent="0.25">
      <c r="A6429">
        <v>330</v>
      </c>
      <c r="B6429">
        <v>20240505</v>
      </c>
      <c r="C6429">
        <v>3.4</v>
      </c>
      <c r="D6429">
        <v>12.9</v>
      </c>
      <c r="E6429">
        <v>2643</v>
      </c>
      <c r="F6429">
        <v>1.5</v>
      </c>
      <c r="H6429">
        <v>79</v>
      </c>
      <c r="I6429" s="101" t="s">
        <v>35</v>
      </c>
      <c r="J6429" s="1">
        <f>DATEVALUE(RIGHT(jaar_zip[[#This Row],[YYYYMMDD]],2)&amp;"-"&amp;MID(jaar_zip[[#This Row],[YYYYMMDD]],5,2)&amp;"-"&amp;LEFT(jaar_zip[[#This Row],[YYYYMMDD]],4))</f>
        <v>45417</v>
      </c>
      <c r="K6429" s="101" t="str">
        <f>IF(AND(VALUE(MONTH(jaar_zip[[#This Row],[Datum]]))=1,VALUE(WEEKNUM(jaar_zip[[#This Row],[Datum]],21))&gt;51),RIGHT(YEAR(jaar_zip[[#This Row],[Datum]])-1,2),RIGHT(YEAR(jaar_zip[[#This Row],[Datum]]),2))&amp;"-"&amp; TEXT(WEEKNUM(jaar_zip[[#This Row],[Datum]],21),"00")</f>
        <v>24-18</v>
      </c>
      <c r="L6429" s="101">
        <f>MONTH(jaar_zip[[#This Row],[Datum]])</f>
        <v>5</v>
      </c>
      <c r="M6429" s="101">
        <f>IF(ISNUMBER(jaar_zip[[#This Row],[etmaaltemperatuur]]),IF(jaar_zip[[#This Row],[etmaaltemperatuur]]&lt;stookgrens,stookgrens-jaar_zip[[#This Row],[etmaaltemperatuur]],0),"")</f>
        <v>5.0999999999999996</v>
      </c>
      <c r="N6429" s="101">
        <f>IF(ISNUMBER(jaar_zip[[#This Row],[graaddagen]]),IF(OR(MONTH(jaar_zip[[#This Row],[Datum]])=1,MONTH(jaar_zip[[#This Row],[Datum]])=2,MONTH(jaar_zip[[#This Row],[Datum]])=11,MONTH(jaar_zip[[#This Row],[Datum]])=12),1.1,IF(OR(MONTH(jaar_zip[[#This Row],[Datum]])=3,MONTH(jaar_zip[[#This Row],[Datum]])=10),1,0.8))*jaar_zip[[#This Row],[graaddagen]],"")</f>
        <v>4.08</v>
      </c>
      <c r="O6429" s="101">
        <f>IF(ISNUMBER(jaar_zip[[#This Row],[etmaaltemperatuur]]),IF(jaar_zip[[#This Row],[etmaaltemperatuur]]&gt;stookgrens,jaar_zip[[#This Row],[etmaaltemperatuur]]-stookgrens,0),"")</f>
        <v>0</v>
      </c>
    </row>
    <row r="6430" spans="1:15" x14ac:dyDescent="0.25">
      <c r="A6430">
        <v>330</v>
      </c>
      <c r="B6430">
        <v>20240506</v>
      </c>
      <c r="C6430">
        <v>4</v>
      </c>
      <c r="D6430">
        <v>15.1</v>
      </c>
      <c r="E6430">
        <v>1739</v>
      </c>
      <c r="F6430">
        <v>0.2</v>
      </c>
      <c r="H6430">
        <v>71</v>
      </c>
      <c r="I6430" s="101" t="s">
        <v>35</v>
      </c>
      <c r="J6430" s="1">
        <f>DATEVALUE(RIGHT(jaar_zip[[#This Row],[YYYYMMDD]],2)&amp;"-"&amp;MID(jaar_zip[[#This Row],[YYYYMMDD]],5,2)&amp;"-"&amp;LEFT(jaar_zip[[#This Row],[YYYYMMDD]],4))</f>
        <v>45418</v>
      </c>
      <c r="K6430" s="101" t="str">
        <f>IF(AND(VALUE(MONTH(jaar_zip[[#This Row],[Datum]]))=1,VALUE(WEEKNUM(jaar_zip[[#This Row],[Datum]],21))&gt;51),RIGHT(YEAR(jaar_zip[[#This Row],[Datum]])-1,2),RIGHT(YEAR(jaar_zip[[#This Row],[Datum]]),2))&amp;"-"&amp; TEXT(WEEKNUM(jaar_zip[[#This Row],[Datum]],21),"00")</f>
        <v>24-19</v>
      </c>
      <c r="L6430" s="101">
        <f>MONTH(jaar_zip[[#This Row],[Datum]])</f>
        <v>5</v>
      </c>
      <c r="M6430" s="101">
        <f>IF(ISNUMBER(jaar_zip[[#This Row],[etmaaltemperatuur]]),IF(jaar_zip[[#This Row],[etmaaltemperatuur]]&lt;stookgrens,stookgrens-jaar_zip[[#This Row],[etmaaltemperatuur]],0),"")</f>
        <v>2.9000000000000004</v>
      </c>
      <c r="N6430" s="101">
        <f>IF(ISNUMBER(jaar_zip[[#This Row],[graaddagen]]),IF(OR(MONTH(jaar_zip[[#This Row],[Datum]])=1,MONTH(jaar_zip[[#This Row],[Datum]])=2,MONTH(jaar_zip[[#This Row],[Datum]])=11,MONTH(jaar_zip[[#This Row],[Datum]])=12),1.1,IF(OR(MONTH(jaar_zip[[#This Row],[Datum]])=3,MONTH(jaar_zip[[#This Row],[Datum]])=10),1,0.8))*jaar_zip[[#This Row],[graaddagen]],"")</f>
        <v>2.3200000000000003</v>
      </c>
      <c r="O6430" s="101">
        <f>IF(ISNUMBER(jaar_zip[[#This Row],[etmaaltemperatuur]]),IF(jaar_zip[[#This Row],[etmaaltemperatuur]]&gt;stookgrens,jaar_zip[[#This Row],[etmaaltemperatuur]]-stookgrens,0),"")</f>
        <v>0</v>
      </c>
    </row>
    <row r="6431" spans="1:15" x14ac:dyDescent="0.25">
      <c r="A6431">
        <v>330</v>
      </c>
      <c r="B6431">
        <v>20240507</v>
      </c>
      <c r="C6431">
        <v>6.6</v>
      </c>
      <c r="D6431">
        <v>13.6</v>
      </c>
      <c r="E6431">
        <v>2622</v>
      </c>
      <c r="F6431">
        <v>0</v>
      </c>
      <c r="H6431">
        <v>77</v>
      </c>
      <c r="I6431" s="101" t="s">
        <v>35</v>
      </c>
      <c r="J6431" s="1">
        <f>DATEVALUE(RIGHT(jaar_zip[[#This Row],[YYYYMMDD]],2)&amp;"-"&amp;MID(jaar_zip[[#This Row],[YYYYMMDD]],5,2)&amp;"-"&amp;LEFT(jaar_zip[[#This Row],[YYYYMMDD]],4))</f>
        <v>45419</v>
      </c>
      <c r="K6431" s="101" t="str">
        <f>IF(AND(VALUE(MONTH(jaar_zip[[#This Row],[Datum]]))=1,VALUE(WEEKNUM(jaar_zip[[#This Row],[Datum]],21))&gt;51),RIGHT(YEAR(jaar_zip[[#This Row],[Datum]])-1,2),RIGHT(YEAR(jaar_zip[[#This Row],[Datum]]),2))&amp;"-"&amp; TEXT(WEEKNUM(jaar_zip[[#This Row],[Datum]],21),"00")</f>
        <v>24-19</v>
      </c>
      <c r="L6431" s="101">
        <f>MONTH(jaar_zip[[#This Row],[Datum]])</f>
        <v>5</v>
      </c>
      <c r="M6431" s="101">
        <f>IF(ISNUMBER(jaar_zip[[#This Row],[etmaaltemperatuur]]),IF(jaar_zip[[#This Row],[etmaaltemperatuur]]&lt;stookgrens,stookgrens-jaar_zip[[#This Row],[etmaaltemperatuur]],0),"")</f>
        <v>4.4000000000000004</v>
      </c>
      <c r="N6431" s="101">
        <f>IF(ISNUMBER(jaar_zip[[#This Row],[graaddagen]]),IF(OR(MONTH(jaar_zip[[#This Row],[Datum]])=1,MONTH(jaar_zip[[#This Row],[Datum]])=2,MONTH(jaar_zip[[#This Row],[Datum]])=11,MONTH(jaar_zip[[#This Row],[Datum]])=12),1.1,IF(OR(MONTH(jaar_zip[[#This Row],[Datum]])=3,MONTH(jaar_zip[[#This Row],[Datum]])=10),1,0.8))*jaar_zip[[#This Row],[graaddagen]],"")</f>
        <v>3.5200000000000005</v>
      </c>
      <c r="O6431" s="101">
        <f>IF(ISNUMBER(jaar_zip[[#This Row],[etmaaltemperatuur]]),IF(jaar_zip[[#This Row],[etmaaltemperatuur]]&gt;stookgrens,jaar_zip[[#This Row],[etmaaltemperatuur]]-stookgrens,0),"")</f>
        <v>0</v>
      </c>
    </row>
    <row r="6432" spans="1:15" x14ac:dyDescent="0.25">
      <c r="A6432">
        <v>330</v>
      </c>
      <c r="B6432">
        <v>20240508</v>
      </c>
      <c r="C6432">
        <v>6.2</v>
      </c>
      <c r="D6432">
        <v>11.8</v>
      </c>
      <c r="E6432">
        <v>1101</v>
      </c>
      <c r="F6432">
        <v>0</v>
      </c>
      <c r="G6432">
        <v>1028.3</v>
      </c>
      <c r="H6432">
        <v>87</v>
      </c>
      <c r="I6432" s="101" t="s">
        <v>35</v>
      </c>
      <c r="J6432" s="1">
        <f>DATEVALUE(RIGHT(jaar_zip[[#This Row],[YYYYMMDD]],2)&amp;"-"&amp;MID(jaar_zip[[#This Row],[YYYYMMDD]],5,2)&amp;"-"&amp;LEFT(jaar_zip[[#This Row],[YYYYMMDD]],4))</f>
        <v>45420</v>
      </c>
      <c r="K6432" s="101" t="str">
        <f>IF(AND(VALUE(MONTH(jaar_zip[[#This Row],[Datum]]))=1,VALUE(WEEKNUM(jaar_zip[[#This Row],[Datum]],21))&gt;51),RIGHT(YEAR(jaar_zip[[#This Row],[Datum]])-1,2),RIGHT(YEAR(jaar_zip[[#This Row],[Datum]]),2))&amp;"-"&amp; TEXT(WEEKNUM(jaar_zip[[#This Row],[Datum]],21),"00")</f>
        <v>24-19</v>
      </c>
      <c r="L6432" s="101">
        <f>MONTH(jaar_zip[[#This Row],[Datum]])</f>
        <v>5</v>
      </c>
      <c r="M6432" s="101">
        <f>IF(ISNUMBER(jaar_zip[[#This Row],[etmaaltemperatuur]]),IF(jaar_zip[[#This Row],[etmaaltemperatuur]]&lt;stookgrens,stookgrens-jaar_zip[[#This Row],[etmaaltemperatuur]],0),"")</f>
        <v>6.1999999999999993</v>
      </c>
      <c r="N6432" s="101">
        <f>IF(ISNUMBER(jaar_zip[[#This Row],[graaddagen]]),IF(OR(MONTH(jaar_zip[[#This Row],[Datum]])=1,MONTH(jaar_zip[[#This Row],[Datum]])=2,MONTH(jaar_zip[[#This Row],[Datum]])=11,MONTH(jaar_zip[[#This Row],[Datum]])=12),1.1,IF(OR(MONTH(jaar_zip[[#This Row],[Datum]])=3,MONTH(jaar_zip[[#This Row],[Datum]])=10),1,0.8))*jaar_zip[[#This Row],[graaddagen]],"")</f>
        <v>4.96</v>
      </c>
      <c r="O6432" s="101">
        <f>IF(ISNUMBER(jaar_zip[[#This Row],[etmaaltemperatuur]]),IF(jaar_zip[[#This Row],[etmaaltemperatuur]]&gt;stookgrens,jaar_zip[[#This Row],[etmaaltemperatuur]]-stookgrens,0),"")</f>
        <v>0</v>
      </c>
    </row>
    <row r="6433" spans="1:15" x14ac:dyDescent="0.25">
      <c r="A6433">
        <v>330</v>
      </c>
      <c r="B6433">
        <v>20240509</v>
      </c>
      <c r="C6433">
        <v>2.6</v>
      </c>
      <c r="D6433">
        <v>12</v>
      </c>
      <c r="E6433">
        <v>2275</v>
      </c>
      <c r="F6433">
        <v>0</v>
      </c>
      <c r="G6433">
        <v>1027.3</v>
      </c>
      <c r="H6433">
        <v>86</v>
      </c>
      <c r="I6433" s="101" t="s">
        <v>35</v>
      </c>
      <c r="J6433" s="1">
        <f>DATEVALUE(RIGHT(jaar_zip[[#This Row],[YYYYMMDD]],2)&amp;"-"&amp;MID(jaar_zip[[#This Row],[YYYYMMDD]],5,2)&amp;"-"&amp;LEFT(jaar_zip[[#This Row],[YYYYMMDD]],4))</f>
        <v>45421</v>
      </c>
      <c r="K6433" s="101" t="str">
        <f>IF(AND(VALUE(MONTH(jaar_zip[[#This Row],[Datum]]))=1,VALUE(WEEKNUM(jaar_zip[[#This Row],[Datum]],21))&gt;51),RIGHT(YEAR(jaar_zip[[#This Row],[Datum]])-1,2),RIGHT(YEAR(jaar_zip[[#This Row],[Datum]]),2))&amp;"-"&amp; TEXT(WEEKNUM(jaar_zip[[#This Row],[Datum]],21),"00")</f>
        <v>24-19</v>
      </c>
      <c r="L6433" s="101">
        <f>MONTH(jaar_zip[[#This Row],[Datum]])</f>
        <v>5</v>
      </c>
      <c r="M6433" s="101">
        <f>IF(ISNUMBER(jaar_zip[[#This Row],[etmaaltemperatuur]]),IF(jaar_zip[[#This Row],[etmaaltemperatuur]]&lt;stookgrens,stookgrens-jaar_zip[[#This Row],[etmaaltemperatuur]],0),"")</f>
        <v>6</v>
      </c>
      <c r="N6433" s="101">
        <f>IF(ISNUMBER(jaar_zip[[#This Row],[graaddagen]]),IF(OR(MONTH(jaar_zip[[#This Row],[Datum]])=1,MONTH(jaar_zip[[#This Row],[Datum]])=2,MONTH(jaar_zip[[#This Row],[Datum]])=11,MONTH(jaar_zip[[#This Row],[Datum]])=12),1.1,IF(OR(MONTH(jaar_zip[[#This Row],[Datum]])=3,MONTH(jaar_zip[[#This Row],[Datum]])=10),1,0.8))*jaar_zip[[#This Row],[graaddagen]],"")</f>
        <v>4.8000000000000007</v>
      </c>
      <c r="O6433" s="101">
        <f>IF(ISNUMBER(jaar_zip[[#This Row],[etmaaltemperatuur]]),IF(jaar_zip[[#This Row],[etmaaltemperatuur]]&gt;stookgrens,jaar_zip[[#This Row],[etmaaltemperatuur]]-stookgrens,0),"")</f>
        <v>0</v>
      </c>
    </row>
    <row r="6434" spans="1:15" x14ac:dyDescent="0.25">
      <c r="A6434">
        <v>330</v>
      </c>
      <c r="B6434">
        <v>20240510</v>
      </c>
      <c r="C6434">
        <v>5</v>
      </c>
      <c r="D6434">
        <v>13.6</v>
      </c>
      <c r="E6434">
        <v>2530</v>
      </c>
      <c r="F6434">
        <v>0</v>
      </c>
      <c r="G6434">
        <v>1024.2</v>
      </c>
      <c r="H6434">
        <v>83</v>
      </c>
      <c r="I6434" s="101" t="s">
        <v>35</v>
      </c>
      <c r="J6434" s="1">
        <f>DATEVALUE(RIGHT(jaar_zip[[#This Row],[YYYYMMDD]],2)&amp;"-"&amp;MID(jaar_zip[[#This Row],[YYYYMMDD]],5,2)&amp;"-"&amp;LEFT(jaar_zip[[#This Row],[YYYYMMDD]],4))</f>
        <v>45422</v>
      </c>
      <c r="K6434" s="101" t="str">
        <f>IF(AND(VALUE(MONTH(jaar_zip[[#This Row],[Datum]]))=1,VALUE(WEEKNUM(jaar_zip[[#This Row],[Datum]],21))&gt;51),RIGHT(YEAR(jaar_zip[[#This Row],[Datum]])-1,2),RIGHT(YEAR(jaar_zip[[#This Row],[Datum]]),2))&amp;"-"&amp; TEXT(WEEKNUM(jaar_zip[[#This Row],[Datum]],21),"00")</f>
        <v>24-19</v>
      </c>
      <c r="L6434" s="101">
        <f>MONTH(jaar_zip[[#This Row],[Datum]])</f>
        <v>5</v>
      </c>
      <c r="M6434" s="101">
        <f>IF(ISNUMBER(jaar_zip[[#This Row],[etmaaltemperatuur]]),IF(jaar_zip[[#This Row],[etmaaltemperatuur]]&lt;stookgrens,stookgrens-jaar_zip[[#This Row],[etmaaltemperatuur]],0),"")</f>
        <v>4.4000000000000004</v>
      </c>
      <c r="N6434" s="101">
        <f>IF(ISNUMBER(jaar_zip[[#This Row],[graaddagen]]),IF(OR(MONTH(jaar_zip[[#This Row],[Datum]])=1,MONTH(jaar_zip[[#This Row],[Datum]])=2,MONTH(jaar_zip[[#This Row],[Datum]])=11,MONTH(jaar_zip[[#This Row],[Datum]])=12),1.1,IF(OR(MONTH(jaar_zip[[#This Row],[Datum]])=3,MONTH(jaar_zip[[#This Row],[Datum]])=10),1,0.8))*jaar_zip[[#This Row],[graaddagen]],"")</f>
        <v>3.5200000000000005</v>
      </c>
      <c r="O6434" s="101">
        <f>IF(ISNUMBER(jaar_zip[[#This Row],[etmaaltemperatuur]]),IF(jaar_zip[[#This Row],[etmaaltemperatuur]]&gt;stookgrens,jaar_zip[[#This Row],[etmaaltemperatuur]]-stookgrens,0),"")</f>
        <v>0</v>
      </c>
    </row>
    <row r="6435" spans="1:15" x14ac:dyDescent="0.25">
      <c r="A6435">
        <v>330</v>
      </c>
      <c r="B6435">
        <v>20240511</v>
      </c>
      <c r="C6435">
        <v>5.2</v>
      </c>
      <c r="D6435">
        <v>17.3</v>
      </c>
      <c r="E6435">
        <v>2474</v>
      </c>
      <c r="F6435">
        <v>0</v>
      </c>
      <c r="G6435">
        <v>1021.6</v>
      </c>
      <c r="H6435">
        <v>69</v>
      </c>
      <c r="I6435" s="101" t="s">
        <v>35</v>
      </c>
      <c r="J6435" s="1">
        <f>DATEVALUE(RIGHT(jaar_zip[[#This Row],[YYYYMMDD]],2)&amp;"-"&amp;MID(jaar_zip[[#This Row],[YYYYMMDD]],5,2)&amp;"-"&amp;LEFT(jaar_zip[[#This Row],[YYYYMMDD]],4))</f>
        <v>45423</v>
      </c>
      <c r="K6435" s="101" t="str">
        <f>IF(AND(VALUE(MONTH(jaar_zip[[#This Row],[Datum]]))=1,VALUE(WEEKNUM(jaar_zip[[#This Row],[Datum]],21))&gt;51),RIGHT(YEAR(jaar_zip[[#This Row],[Datum]])-1,2),RIGHT(YEAR(jaar_zip[[#This Row],[Datum]]),2))&amp;"-"&amp; TEXT(WEEKNUM(jaar_zip[[#This Row],[Datum]],21),"00")</f>
        <v>24-19</v>
      </c>
      <c r="L6435" s="101">
        <f>MONTH(jaar_zip[[#This Row],[Datum]])</f>
        <v>5</v>
      </c>
      <c r="M6435" s="101">
        <f>IF(ISNUMBER(jaar_zip[[#This Row],[etmaaltemperatuur]]),IF(jaar_zip[[#This Row],[etmaaltemperatuur]]&lt;stookgrens,stookgrens-jaar_zip[[#This Row],[etmaaltemperatuur]],0),"")</f>
        <v>0.69999999999999929</v>
      </c>
      <c r="N6435" s="101">
        <f>IF(ISNUMBER(jaar_zip[[#This Row],[graaddagen]]),IF(OR(MONTH(jaar_zip[[#This Row],[Datum]])=1,MONTH(jaar_zip[[#This Row],[Datum]])=2,MONTH(jaar_zip[[#This Row],[Datum]])=11,MONTH(jaar_zip[[#This Row],[Datum]])=12),1.1,IF(OR(MONTH(jaar_zip[[#This Row],[Datum]])=3,MONTH(jaar_zip[[#This Row],[Datum]])=10),1,0.8))*jaar_zip[[#This Row],[graaddagen]],"")</f>
        <v>0.5599999999999995</v>
      </c>
      <c r="O6435" s="101">
        <f>IF(ISNUMBER(jaar_zip[[#This Row],[etmaaltemperatuur]]),IF(jaar_zip[[#This Row],[etmaaltemperatuur]]&gt;stookgrens,jaar_zip[[#This Row],[etmaaltemperatuur]]-stookgrens,0),"")</f>
        <v>0</v>
      </c>
    </row>
    <row r="6436" spans="1:15" x14ac:dyDescent="0.25">
      <c r="A6436">
        <v>330</v>
      </c>
      <c r="B6436">
        <v>20240512</v>
      </c>
      <c r="C6436">
        <v>6.4</v>
      </c>
      <c r="D6436">
        <v>20.7</v>
      </c>
      <c r="E6436">
        <v>2513</v>
      </c>
      <c r="F6436">
        <v>0</v>
      </c>
      <c r="G6436">
        <v>1014.2</v>
      </c>
      <c r="H6436">
        <v>54</v>
      </c>
      <c r="I6436" s="101" t="s">
        <v>35</v>
      </c>
      <c r="J6436" s="1">
        <f>DATEVALUE(RIGHT(jaar_zip[[#This Row],[YYYYMMDD]],2)&amp;"-"&amp;MID(jaar_zip[[#This Row],[YYYYMMDD]],5,2)&amp;"-"&amp;LEFT(jaar_zip[[#This Row],[YYYYMMDD]],4))</f>
        <v>45424</v>
      </c>
      <c r="K6436" s="101" t="str">
        <f>IF(AND(VALUE(MONTH(jaar_zip[[#This Row],[Datum]]))=1,VALUE(WEEKNUM(jaar_zip[[#This Row],[Datum]],21))&gt;51),RIGHT(YEAR(jaar_zip[[#This Row],[Datum]])-1,2),RIGHT(YEAR(jaar_zip[[#This Row],[Datum]]),2))&amp;"-"&amp; TEXT(WEEKNUM(jaar_zip[[#This Row],[Datum]],21),"00")</f>
        <v>24-19</v>
      </c>
      <c r="L6436" s="101">
        <f>MONTH(jaar_zip[[#This Row],[Datum]])</f>
        <v>5</v>
      </c>
      <c r="M6436" s="101">
        <f>IF(ISNUMBER(jaar_zip[[#This Row],[etmaaltemperatuur]]),IF(jaar_zip[[#This Row],[etmaaltemperatuur]]&lt;stookgrens,stookgrens-jaar_zip[[#This Row],[etmaaltemperatuur]],0),"")</f>
        <v>0</v>
      </c>
      <c r="N6436" s="101">
        <f>IF(ISNUMBER(jaar_zip[[#This Row],[graaddagen]]),IF(OR(MONTH(jaar_zip[[#This Row],[Datum]])=1,MONTH(jaar_zip[[#This Row],[Datum]])=2,MONTH(jaar_zip[[#This Row],[Datum]])=11,MONTH(jaar_zip[[#This Row],[Datum]])=12),1.1,IF(OR(MONTH(jaar_zip[[#This Row],[Datum]])=3,MONTH(jaar_zip[[#This Row],[Datum]])=10),1,0.8))*jaar_zip[[#This Row],[graaddagen]],"")</f>
        <v>0</v>
      </c>
      <c r="O6436" s="101">
        <f>IF(ISNUMBER(jaar_zip[[#This Row],[etmaaltemperatuur]]),IF(jaar_zip[[#This Row],[etmaaltemperatuur]]&gt;stookgrens,jaar_zip[[#This Row],[etmaaltemperatuur]]-stookgrens,0),"")</f>
        <v>2.6999999999999993</v>
      </c>
    </row>
    <row r="6437" spans="1:15" x14ac:dyDescent="0.25">
      <c r="A6437">
        <v>330</v>
      </c>
      <c r="B6437">
        <v>20240513</v>
      </c>
      <c r="C6437">
        <v>4.3</v>
      </c>
      <c r="D6437">
        <v>18.3</v>
      </c>
      <c r="E6437">
        <v>2141</v>
      </c>
      <c r="F6437">
        <v>0.5</v>
      </c>
      <c r="G6437">
        <v>1009.3</v>
      </c>
      <c r="H6437">
        <v>77</v>
      </c>
      <c r="I6437" s="101" t="s">
        <v>35</v>
      </c>
      <c r="J6437" s="1">
        <f>DATEVALUE(RIGHT(jaar_zip[[#This Row],[YYYYMMDD]],2)&amp;"-"&amp;MID(jaar_zip[[#This Row],[YYYYMMDD]],5,2)&amp;"-"&amp;LEFT(jaar_zip[[#This Row],[YYYYMMDD]],4))</f>
        <v>45425</v>
      </c>
      <c r="K6437" s="101" t="str">
        <f>IF(AND(VALUE(MONTH(jaar_zip[[#This Row],[Datum]]))=1,VALUE(WEEKNUM(jaar_zip[[#This Row],[Datum]],21))&gt;51),RIGHT(YEAR(jaar_zip[[#This Row],[Datum]])-1,2),RIGHT(YEAR(jaar_zip[[#This Row],[Datum]]),2))&amp;"-"&amp; TEXT(WEEKNUM(jaar_zip[[#This Row],[Datum]],21),"00")</f>
        <v>24-20</v>
      </c>
      <c r="L6437" s="101">
        <f>MONTH(jaar_zip[[#This Row],[Datum]])</f>
        <v>5</v>
      </c>
      <c r="M6437" s="101">
        <f>IF(ISNUMBER(jaar_zip[[#This Row],[etmaaltemperatuur]]),IF(jaar_zip[[#This Row],[etmaaltemperatuur]]&lt;stookgrens,stookgrens-jaar_zip[[#This Row],[etmaaltemperatuur]],0),"")</f>
        <v>0</v>
      </c>
      <c r="N6437" s="101">
        <f>IF(ISNUMBER(jaar_zip[[#This Row],[graaddagen]]),IF(OR(MONTH(jaar_zip[[#This Row],[Datum]])=1,MONTH(jaar_zip[[#This Row],[Datum]])=2,MONTH(jaar_zip[[#This Row],[Datum]])=11,MONTH(jaar_zip[[#This Row],[Datum]])=12),1.1,IF(OR(MONTH(jaar_zip[[#This Row],[Datum]])=3,MONTH(jaar_zip[[#This Row],[Datum]])=10),1,0.8))*jaar_zip[[#This Row],[graaddagen]],"")</f>
        <v>0</v>
      </c>
      <c r="O6437" s="101">
        <f>IF(ISNUMBER(jaar_zip[[#This Row],[etmaaltemperatuur]]),IF(jaar_zip[[#This Row],[etmaaltemperatuur]]&gt;stookgrens,jaar_zip[[#This Row],[etmaaltemperatuur]]-stookgrens,0),"")</f>
        <v>0.30000000000000071</v>
      </c>
    </row>
    <row r="6438" spans="1:15" x14ac:dyDescent="0.25">
      <c r="A6438">
        <v>330</v>
      </c>
      <c r="B6438">
        <v>20240514</v>
      </c>
      <c r="C6438">
        <v>5.7</v>
      </c>
      <c r="D6438">
        <v>18.600000000000001</v>
      </c>
      <c r="E6438">
        <v>2543</v>
      </c>
      <c r="F6438">
        <v>0</v>
      </c>
      <c r="G6438">
        <v>1004.4</v>
      </c>
      <c r="H6438">
        <v>75</v>
      </c>
      <c r="I6438" s="101" t="s">
        <v>35</v>
      </c>
      <c r="J6438" s="1">
        <f>DATEVALUE(RIGHT(jaar_zip[[#This Row],[YYYYMMDD]],2)&amp;"-"&amp;MID(jaar_zip[[#This Row],[YYYYMMDD]],5,2)&amp;"-"&amp;LEFT(jaar_zip[[#This Row],[YYYYMMDD]],4))</f>
        <v>45426</v>
      </c>
      <c r="K6438" s="101" t="str">
        <f>IF(AND(VALUE(MONTH(jaar_zip[[#This Row],[Datum]]))=1,VALUE(WEEKNUM(jaar_zip[[#This Row],[Datum]],21))&gt;51),RIGHT(YEAR(jaar_zip[[#This Row],[Datum]])-1,2),RIGHT(YEAR(jaar_zip[[#This Row],[Datum]]),2))&amp;"-"&amp; TEXT(WEEKNUM(jaar_zip[[#This Row],[Datum]],21),"00")</f>
        <v>24-20</v>
      </c>
      <c r="L6438" s="101">
        <f>MONTH(jaar_zip[[#This Row],[Datum]])</f>
        <v>5</v>
      </c>
      <c r="M6438" s="101">
        <f>IF(ISNUMBER(jaar_zip[[#This Row],[etmaaltemperatuur]]),IF(jaar_zip[[#This Row],[etmaaltemperatuur]]&lt;stookgrens,stookgrens-jaar_zip[[#This Row],[etmaaltemperatuur]],0),"")</f>
        <v>0</v>
      </c>
      <c r="N6438" s="101">
        <f>IF(ISNUMBER(jaar_zip[[#This Row],[graaddagen]]),IF(OR(MONTH(jaar_zip[[#This Row],[Datum]])=1,MONTH(jaar_zip[[#This Row],[Datum]])=2,MONTH(jaar_zip[[#This Row],[Datum]])=11,MONTH(jaar_zip[[#This Row],[Datum]])=12),1.1,IF(OR(MONTH(jaar_zip[[#This Row],[Datum]])=3,MONTH(jaar_zip[[#This Row],[Datum]])=10),1,0.8))*jaar_zip[[#This Row],[graaddagen]],"")</f>
        <v>0</v>
      </c>
      <c r="O6438" s="101">
        <f>IF(ISNUMBER(jaar_zip[[#This Row],[etmaaltemperatuur]]),IF(jaar_zip[[#This Row],[etmaaltemperatuur]]&gt;stookgrens,jaar_zip[[#This Row],[etmaaltemperatuur]]-stookgrens,0),"")</f>
        <v>0.60000000000000142</v>
      </c>
    </row>
    <row r="6439" spans="1:15" x14ac:dyDescent="0.25">
      <c r="A6439">
        <v>330</v>
      </c>
      <c r="B6439">
        <v>20240515</v>
      </c>
      <c r="C6439">
        <v>2.7</v>
      </c>
      <c r="D6439">
        <v>15.3</v>
      </c>
      <c r="E6439">
        <v>568</v>
      </c>
      <c r="F6439">
        <v>4.8</v>
      </c>
      <c r="G6439">
        <v>1006.4</v>
      </c>
      <c r="H6439">
        <v>92</v>
      </c>
      <c r="I6439" s="101" t="s">
        <v>35</v>
      </c>
      <c r="J6439" s="1">
        <f>DATEVALUE(RIGHT(jaar_zip[[#This Row],[YYYYMMDD]],2)&amp;"-"&amp;MID(jaar_zip[[#This Row],[YYYYMMDD]],5,2)&amp;"-"&amp;LEFT(jaar_zip[[#This Row],[YYYYMMDD]],4))</f>
        <v>45427</v>
      </c>
      <c r="K6439" s="101" t="str">
        <f>IF(AND(VALUE(MONTH(jaar_zip[[#This Row],[Datum]]))=1,VALUE(WEEKNUM(jaar_zip[[#This Row],[Datum]],21))&gt;51),RIGHT(YEAR(jaar_zip[[#This Row],[Datum]])-1,2),RIGHT(YEAR(jaar_zip[[#This Row],[Datum]]),2))&amp;"-"&amp; TEXT(WEEKNUM(jaar_zip[[#This Row],[Datum]],21),"00")</f>
        <v>24-20</v>
      </c>
      <c r="L6439" s="101">
        <f>MONTH(jaar_zip[[#This Row],[Datum]])</f>
        <v>5</v>
      </c>
      <c r="M6439" s="101">
        <f>IF(ISNUMBER(jaar_zip[[#This Row],[etmaaltemperatuur]]),IF(jaar_zip[[#This Row],[etmaaltemperatuur]]&lt;stookgrens,stookgrens-jaar_zip[[#This Row],[etmaaltemperatuur]],0),"")</f>
        <v>2.6999999999999993</v>
      </c>
      <c r="N6439" s="101">
        <f>IF(ISNUMBER(jaar_zip[[#This Row],[graaddagen]]),IF(OR(MONTH(jaar_zip[[#This Row],[Datum]])=1,MONTH(jaar_zip[[#This Row],[Datum]])=2,MONTH(jaar_zip[[#This Row],[Datum]])=11,MONTH(jaar_zip[[#This Row],[Datum]])=12),1.1,IF(OR(MONTH(jaar_zip[[#This Row],[Datum]])=3,MONTH(jaar_zip[[#This Row],[Datum]])=10),1,0.8))*jaar_zip[[#This Row],[graaddagen]],"")</f>
        <v>2.1599999999999997</v>
      </c>
      <c r="O6439" s="101">
        <f>IF(ISNUMBER(jaar_zip[[#This Row],[etmaaltemperatuur]]),IF(jaar_zip[[#This Row],[etmaaltemperatuur]]&gt;stookgrens,jaar_zip[[#This Row],[etmaaltemperatuur]]-stookgrens,0),"")</f>
        <v>0</v>
      </c>
    </row>
    <row r="6440" spans="1:15" x14ac:dyDescent="0.25">
      <c r="A6440">
        <v>330</v>
      </c>
      <c r="B6440">
        <v>20240516</v>
      </c>
      <c r="C6440">
        <v>3.4</v>
      </c>
      <c r="D6440">
        <v>14.4</v>
      </c>
      <c r="E6440">
        <v>1210</v>
      </c>
      <c r="F6440">
        <v>7.1</v>
      </c>
      <c r="G6440">
        <v>1005.2</v>
      </c>
      <c r="H6440">
        <v>93</v>
      </c>
      <c r="I6440" s="101" t="s">
        <v>35</v>
      </c>
      <c r="J6440" s="1">
        <f>DATEVALUE(RIGHT(jaar_zip[[#This Row],[YYYYMMDD]],2)&amp;"-"&amp;MID(jaar_zip[[#This Row],[YYYYMMDD]],5,2)&amp;"-"&amp;LEFT(jaar_zip[[#This Row],[YYYYMMDD]],4))</f>
        <v>45428</v>
      </c>
      <c r="K6440" s="101" t="str">
        <f>IF(AND(VALUE(MONTH(jaar_zip[[#This Row],[Datum]]))=1,VALUE(WEEKNUM(jaar_zip[[#This Row],[Datum]],21))&gt;51),RIGHT(YEAR(jaar_zip[[#This Row],[Datum]])-1,2),RIGHT(YEAR(jaar_zip[[#This Row],[Datum]]),2))&amp;"-"&amp; TEXT(WEEKNUM(jaar_zip[[#This Row],[Datum]],21),"00")</f>
        <v>24-20</v>
      </c>
      <c r="L6440" s="101">
        <f>MONTH(jaar_zip[[#This Row],[Datum]])</f>
        <v>5</v>
      </c>
      <c r="M6440" s="101">
        <f>IF(ISNUMBER(jaar_zip[[#This Row],[etmaaltemperatuur]]),IF(jaar_zip[[#This Row],[etmaaltemperatuur]]&lt;stookgrens,stookgrens-jaar_zip[[#This Row],[etmaaltemperatuur]],0),"")</f>
        <v>3.5999999999999996</v>
      </c>
      <c r="N6440" s="101">
        <f>IF(ISNUMBER(jaar_zip[[#This Row],[graaddagen]]),IF(OR(MONTH(jaar_zip[[#This Row],[Datum]])=1,MONTH(jaar_zip[[#This Row],[Datum]])=2,MONTH(jaar_zip[[#This Row],[Datum]])=11,MONTH(jaar_zip[[#This Row],[Datum]])=12),1.1,IF(OR(MONTH(jaar_zip[[#This Row],[Datum]])=3,MONTH(jaar_zip[[#This Row],[Datum]])=10),1,0.8))*jaar_zip[[#This Row],[graaddagen]],"")</f>
        <v>2.88</v>
      </c>
      <c r="O6440" s="101">
        <f>IF(ISNUMBER(jaar_zip[[#This Row],[etmaaltemperatuur]]),IF(jaar_zip[[#This Row],[etmaaltemperatuur]]&gt;stookgrens,jaar_zip[[#This Row],[etmaaltemperatuur]]-stookgrens,0),"")</f>
        <v>0</v>
      </c>
    </row>
    <row r="6441" spans="1:15" x14ac:dyDescent="0.25">
      <c r="A6441">
        <v>330</v>
      </c>
      <c r="B6441">
        <v>20240517</v>
      </c>
      <c r="C6441">
        <v>5.2</v>
      </c>
      <c r="D6441">
        <v>13.6</v>
      </c>
      <c r="E6441">
        <v>1248</v>
      </c>
      <c r="F6441">
        <v>1</v>
      </c>
      <c r="G6441">
        <v>1009.4</v>
      </c>
      <c r="H6441">
        <v>92</v>
      </c>
      <c r="I6441" s="101" t="s">
        <v>35</v>
      </c>
      <c r="J6441" s="1">
        <f>DATEVALUE(RIGHT(jaar_zip[[#This Row],[YYYYMMDD]],2)&amp;"-"&amp;MID(jaar_zip[[#This Row],[YYYYMMDD]],5,2)&amp;"-"&amp;LEFT(jaar_zip[[#This Row],[YYYYMMDD]],4))</f>
        <v>45429</v>
      </c>
      <c r="K6441" s="101" t="str">
        <f>IF(AND(VALUE(MONTH(jaar_zip[[#This Row],[Datum]]))=1,VALUE(WEEKNUM(jaar_zip[[#This Row],[Datum]],21))&gt;51),RIGHT(YEAR(jaar_zip[[#This Row],[Datum]])-1,2),RIGHT(YEAR(jaar_zip[[#This Row],[Datum]]),2))&amp;"-"&amp; TEXT(WEEKNUM(jaar_zip[[#This Row],[Datum]],21),"00")</f>
        <v>24-20</v>
      </c>
      <c r="L6441" s="101">
        <f>MONTH(jaar_zip[[#This Row],[Datum]])</f>
        <v>5</v>
      </c>
      <c r="M6441" s="101">
        <f>IF(ISNUMBER(jaar_zip[[#This Row],[etmaaltemperatuur]]),IF(jaar_zip[[#This Row],[etmaaltemperatuur]]&lt;stookgrens,stookgrens-jaar_zip[[#This Row],[etmaaltemperatuur]],0),"")</f>
        <v>4.4000000000000004</v>
      </c>
      <c r="N6441" s="101">
        <f>IF(ISNUMBER(jaar_zip[[#This Row],[graaddagen]]),IF(OR(MONTH(jaar_zip[[#This Row],[Datum]])=1,MONTH(jaar_zip[[#This Row],[Datum]])=2,MONTH(jaar_zip[[#This Row],[Datum]])=11,MONTH(jaar_zip[[#This Row],[Datum]])=12),1.1,IF(OR(MONTH(jaar_zip[[#This Row],[Datum]])=3,MONTH(jaar_zip[[#This Row],[Datum]])=10),1,0.8))*jaar_zip[[#This Row],[graaddagen]],"")</f>
        <v>3.5200000000000005</v>
      </c>
      <c r="O6441" s="101">
        <f>IF(ISNUMBER(jaar_zip[[#This Row],[etmaaltemperatuur]]),IF(jaar_zip[[#This Row],[etmaaltemperatuur]]&gt;stookgrens,jaar_zip[[#This Row],[etmaaltemperatuur]]-stookgrens,0),"")</f>
        <v>0</v>
      </c>
    </row>
    <row r="6442" spans="1:15" x14ac:dyDescent="0.25">
      <c r="A6442">
        <v>330</v>
      </c>
      <c r="B6442">
        <v>20240518</v>
      </c>
      <c r="C6442">
        <v>4.4000000000000004</v>
      </c>
      <c r="D6442">
        <v>14.6</v>
      </c>
      <c r="E6442">
        <v>2313</v>
      </c>
      <c r="F6442">
        <v>0</v>
      </c>
      <c r="G6442">
        <v>1011.2</v>
      </c>
      <c r="H6442">
        <v>90</v>
      </c>
      <c r="I6442" s="101" t="s">
        <v>35</v>
      </c>
      <c r="J6442" s="1">
        <f>DATEVALUE(RIGHT(jaar_zip[[#This Row],[YYYYMMDD]],2)&amp;"-"&amp;MID(jaar_zip[[#This Row],[YYYYMMDD]],5,2)&amp;"-"&amp;LEFT(jaar_zip[[#This Row],[YYYYMMDD]],4))</f>
        <v>45430</v>
      </c>
      <c r="K6442" s="101" t="str">
        <f>IF(AND(VALUE(MONTH(jaar_zip[[#This Row],[Datum]]))=1,VALUE(WEEKNUM(jaar_zip[[#This Row],[Datum]],21))&gt;51),RIGHT(YEAR(jaar_zip[[#This Row],[Datum]])-1,2),RIGHT(YEAR(jaar_zip[[#This Row],[Datum]]),2))&amp;"-"&amp; TEXT(WEEKNUM(jaar_zip[[#This Row],[Datum]],21),"00")</f>
        <v>24-20</v>
      </c>
      <c r="L6442" s="101">
        <f>MONTH(jaar_zip[[#This Row],[Datum]])</f>
        <v>5</v>
      </c>
      <c r="M6442" s="101">
        <f>IF(ISNUMBER(jaar_zip[[#This Row],[etmaaltemperatuur]]),IF(jaar_zip[[#This Row],[etmaaltemperatuur]]&lt;stookgrens,stookgrens-jaar_zip[[#This Row],[etmaaltemperatuur]],0),"")</f>
        <v>3.4000000000000004</v>
      </c>
      <c r="N6442" s="101">
        <f>IF(ISNUMBER(jaar_zip[[#This Row],[graaddagen]]),IF(OR(MONTH(jaar_zip[[#This Row],[Datum]])=1,MONTH(jaar_zip[[#This Row],[Datum]])=2,MONTH(jaar_zip[[#This Row],[Datum]])=11,MONTH(jaar_zip[[#This Row],[Datum]])=12),1.1,IF(OR(MONTH(jaar_zip[[#This Row],[Datum]])=3,MONTH(jaar_zip[[#This Row],[Datum]])=10),1,0.8))*jaar_zip[[#This Row],[graaddagen]],"")</f>
        <v>2.7200000000000006</v>
      </c>
      <c r="O6442" s="101">
        <f>IF(ISNUMBER(jaar_zip[[#This Row],[etmaaltemperatuur]]),IF(jaar_zip[[#This Row],[etmaaltemperatuur]]&gt;stookgrens,jaar_zip[[#This Row],[etmaaltemperatuur]]-stookgrens,0),"")</f>
        <v>0</v>
      </c>
    </row>
    <row r="6443" spans="1:15" x14ac:dyDescent="0.25">
      <c r="A6443">
        <v>330</v>
      </c>
      <c r="B6443">
        <v>20240519</v>
      </c>
      <c r="C6443">
        <v>5.5</v>
      </c>
      <c r="D6443">
        <v>15.5</v>
      </c>
      <c r="E6443">
        <v>2353</v>
      </c>
      <c r="F6443">
        <v>0</v>
      </c>
      <c r="G6443">
        <v>1012.1</v>
      </c>
      <c r="H6443">
        <v>85</v>
      </c>
      <c r="I6443" s="101" t="s">
        <v>35</v>
      </c>
      <c r="J6443" s="1">
        <f>DATEVALUE(RIGHT(jaar_zip[[#This Row],[YYYYMMDD]],2)&amp;"-"&amp;MID(jaar_zip[[#This Row],[YYYYMMDD]],5,2)&amp;"-"&amp;LEFT(jaar_zip[[#This Row],[YYYYMMDD]],4))</f>
        <v>45431</v>
      </c>
      <c r="K6443" s="101" t="str">
        <f>IF(AND(VALUE(MONTH(jaar_zip[[#This Row],[Datum]]))=1,VALUE(WEEKNUM(jaar_zip[[#This Row],[Datum]],21))&gt;51),RIGHT(YEAR(jaar_zip[[#This Row],[Datum]])-1,2),RIGHT(YEAR(jaar_zip[[#This Row],[Datum]]),2))&amp;"-"&amp; TEXT(WEEKNUM(jaar_zip[[#This Row],[Datum]],21),"00")</f>
        <v>24-20</v>
      </c>
      <c r="L6443" s="101">
        <f>MONTH(jaar_zip[[#This Row],[Datum]])</f>
        <v>5</v>
      </c>
      <c r="M6443" s="101">
        <f>IF(ISNUMBER(jaar_zip[[#This Row],[etmaaltemperatuur]]),IF(jaar_zip[[#This Row],[etmaaltemperatuur]]&lt;stookgrens,stookgrens-jaar_zip[[#This Row],[etmaaltemperatuur]],0),"")</f>
        <v>2.5</v>
      </c>
      <c r="N6443" s="101">
        <f>IF(ISNUMBER(jaar_zip[[#This Row],[graaddagen]]),IF(OR(MONTH(jaar_zip[[#This Row],[Datum]])=1,MONTH(jaar_zip[[#This Row],[Datum]])=2,MONTH(jaar_zip[[#This Row],[Datum]])=11,MONTH(jaar_zip[[#This Row],[Datum]])=12),1.1,IF(OR(MONTH(jaar_zip[[#This Row],[Datum]])=3,MONTH(jaar_zip[[#This Row],[Datum]])=10),1,0.8))*jaar_zip[[#This Row],[graaddagen]],"")</f>
        <v>2</v>
      </c>
      <c r="O6443" s="101">
        <f>IF(ISNUMBER(jaar_zip[[#This Row],[etmaaltemperatuur]]),IF(jaar_zip[[#This Row],[etmaaltemperatuur]]&gt;stookgrens,jaar_zip[[#This Row],[etmaaltemperatuur]]-stookgrens,0),"")</f>
        <v>0</v>
      </c>
    </row>
    <row r="6444" spans="1:15" x14ac:dyDescent="0.25">
      <c r="A6444">
        <v>330</v>
      </c>
      <c r="B6444">
        <v>20240520</v>
      </c>
      <c r="C6444">
        <v>5.8</v>
      </c>
      <c r="D6444">
        <v>14.2</v>
      </c>
      <c r="E6444">
        <v>1070</v>
      </c>
      <c r="F6444">
        <v>2.9</v>
      </c>
      <c r="G6444">
        <v>1011.8</v>
      </c>
      <c r="H6444">
        <v>92</v>
      </c>
      <c r="I6444" s="101" t="s">
        <v>35</v>
      </c>
      <c r="J6444" s="1">
        <f>DATEVALUE(RIGHT(jaar_zip[[#This Row],[YYYYMMDD]],2)&amp;"-"&amp;MID(jaar_zip[[#This Row],[YYYYMMDD]],5,2)&amp;"-"&amp;LEFT(jaar_zip[[#This Row],[YYYYMMDD]],4))</f>
        <v>45432</v>
      </c>
      <c r="K6444" s="101" t="str">
        <f>IF(AND(VALUE(MONTH(jaar_zip[[#This Row],[Datum]]))=1,VALUE(WEEKNUM(jaar_zip[[#This Row],[Datum]],21))&gt;51),RIGHT(YEAR(jaar_zip[[#This Row],[Datum]])-1,2),RIGHT(YEAR(jaar_zip[[#This Row],[Datum]]),2))&amp;"-"&amp; TEXT(WEEKNUM(jaar_zip[[#This Row],[Datum]],21),"00")</f>
        <v>24-21</v>
      </c>
      <c r="L6444" s="101">
        <f>MONTH(jaar_zip[[#This Row],[Datum]])</f>
        <v>5</v>
      </c>
      <c r="M6444" s="101">
        <f>IF(ISNUMBER(jaar_zip[[#This Row],[etmaaltemperatuur]]),IF(jaar_zip[[#This Row],[etmaaltemperatuur]]&lt;stookgrens,stookgrens-jaar_zip[[#This Row],[etmaaltemperatuur]],0),"")</f>
        <v>3.8000000000000007</v>
      </c>
      <c r="N6444" s="101">
        <f>IF(ISNUMBER(jaar_zip[[#This Row],[graaddagen]]),IF(OR(MONTH(jaar_zip[[#This Row],[Datum]])=1,MONTH(jaar_zip[[#This Row],[Datum]])=2,MONTH(jaar_zip[[#This Row],[Datum]])=11,MONTH(jaar_zip[[#This Row],[Datum]])=12),1.1,IF(OR(MONTH(jaar_zip[[#This Row],[Datum]])=3,MONTH(jaar_zip[[#This Row],[Datum]])=10),1,0.8))*jaar_zip[[#This Row],[graaddagen]],"")</f>
        <v>3.0400000000000009</v>
      </c>
      <c r="O6444" s="101">
        <f>IF(ISNUMBER(jaar_zip[[#This Row],[etmaaltemperatuur]]),IF(jaar_zip[[#This Row],[etmaaltemperatuur]]&gt;stookgrens,jaar_zip[[#This Row],[etmaaltemperatuur]]-stookgrens,0),"")</f>
        <v>0</v>
      </c>
    </row>
    <row r="6445" spans="1:15" x14ac:dyDescent="0.25">
      <c r="A6445">
        <v>330</v>
      </c>
      <c r="B6445">
        <v>20240521</v>
      </c>
      <c r="C6445">
        <v>3.8</v>
      </c>
      <c r="D6445">
        <v>16.3</v>
      </c>
      <c r="E6445">
        <v>1640</v>
      </c>
      <c r="F6445">
        <v>17.8</v>
      </c>
      <c r="G6445">
        <v>1007.6</v>
      </c>
      <c r="H6445">
        <v>87</v>
      </c>
      <c r="I6445" s="101" t="s">
        <v>35</v>
      </c>
      <c r="J6445" s="1">
        <f>DATEVALUE(RIGHT(jaar_zip[[#This Row],[YYYYMMDD]],2)&amp;"-"&amp;MID(jaar_zip[[#This Row],[YYYYMMDD]],5,2)&amp;"-"&amp;LEFT(jaar_zip[[#This Row],[YYYYMMDD]],4))</f>
        <v>45433</v>
      </c>
      <c r="K6445" s="101" t="str">
        <f>IF(AND(VALUE(MONTH(jaar_zip[[#This Row],[Datum]]))=1,VALUE(WEEKNUM(jaar_zip[[#This Row],[Datum]],21))&gt;51),RIGHT(YEAR(jaar_zip[[#This Row],[Datum]])-1,2),RIGHT(YEAR(jaar_zip[[#This Row],[Datum]]),2))&amp;"-"&amp; TEXT(WEEKNUM(jaar_zip[[#This Row],[Datum]],21),"00")</f>
        <v>24-21</v>
      </c>
      <c r="L6445" s="101">
        <f>MONTH(jaar_zip[[#This Row],[Datum]])</f>
        <v>5</v>
      </c>
      <c r="M6445" s="101">
        <f>IF(ISNUMBER(jaar_zip[[#This Row],[etmaaltemperatuur]]),IF(jaar_zip[[#This Row],[etmaaltemperatuur]]&lt;stookgrens,stookgrens-jaar_zip[[#This Row],[etmaaltemperatuur]],0),"")</f>
        <v>1.6999999999999993</v>
      </c>
      <c r="N6445" s="101">
        <f>IF(ISNUMBER(jaar_zip[[#This Row],[graaddagen]]),IF(OR(MONTH(jaar_zip[[#This Row],[Datum]])=1,MONTH(jaar_zip[[#This Row],[Datum]])=2,MONTH(jaar_zip[[#This Row],[Datum]])=11,MONTH(jaar_zip[[#This Row],[Datum]])=12),1.1,IF(OR(MONTH(jaar_zip[[#This Row],[Datum]])=3,MONTH(jaar_zip[[#This Row],[Datum]])=10),1,0.8))*jaar_zip[[#This Row],[graaddagen]],"")</f>
        <v>1.3599999999999994</v>
      </c>
      <c r="O6445" s="101">
        <f>IF(ISNUMBER(jaar_zip[[#This Row],[etmaaltemperatuur]]),IF(jaar_zip[[#This Row],[etmaaltemperatuur]]&gt;stookgrens,jaar_zip[[#This Row],[etmaaltemperatuur]]-stookgrens,0),"")</f>
        <v>0</v>
      </c>
    </row>
    <row r="6446" spans="1:15" x14ac:dyDescent="0.25">
      <c r="A6446">
        <v>330</v>
      </c>
      <c r="B6446">
        <v>20240522</v>
      </c>
      <c r="C6446">
        <v>8</v>
      </c>
      <c r="D6446">
        <v>15.3</v>
      </c>
      <c r="E6446">
        <v>1418</v>
      </c>
      <c r="F6446">
        <v>1.5</v>
      </c>
      <c r="G6446">
        <v>1007.6</v>
      </c>
      <c r="H6446">
        <v>83</v>
      </c>
      <c r="I6446" s="101" t="s">
        <v>35</v>
      </c>
      <c r="J6446" s="1">
        <f>DATEVALUE(RIGHT(jaar_zip[[#This Row],[YYYYMMDD]],2)&amp;"-"&amp;MID(jaar_zip[[#This Row],[YYYYMMDD]],5,2)&amp;"-"&amp;LEFT(jaar_zip[[#This Row],[YYYYMMDD]],4))</f>
        <v>45434</v>
      </c>
      <c r="K6446" s="101" t="str">
        <f>IF(AND(VALUE(MONTH(jaar_zip[[#This Row],[Datum]]))=1,VALUE(WEEKNUM(jaar_zip[[#This Row],[Datum]],21))&gt;51),RIGHT(YEAR(jaar_zip[[#This Row],[Datum]])-1,2),RIGHT(YEAR(jaar_zip[[#This Row],[Datum]]),2))&amp;"-"&amp; TEXT(WEEKNUM(jaar_zip[[#This Row],[Datum]],21),"00")</f>
        <v>24-21</v>
      </c>
      <c r="L6446" s="101">
        <f>MONTH(jaar_zip[[#This Row],[Datum]])</f>
        <v>5</v>
      </c>
      <c r="M6446" s="101">
        <f>IF(ISNUMBER(jaar_zip[[#This Row],[etmaaltemperatuur]]),IF(jaar_zip[[#This Row],[etmaaltemperatuur]]&lt;stookgrens,stookgrens-jaar_zip[[#This Row],[etmaaltemperatuur]],0),"")</f>
        <v>2.6999999999999993</v>
      </c>
      <c r="N6446" s="101">
        <f>IF(ISNUMBER(jaar_zip[[#This Row],[graaddagen]]),IF(OR(MONTH(jaar_zip[[#This Row],[Datum]])=1,MONTH(jaar_zip[[#This Row],[Datum]])=2,MONTH(jaar_zip[[#This Row],[Datum]])=11,MONTH(jaar_zip[[#This Row],[Datum]])=12),1.1,IF(OR(MONTH(jaar_zip[[#This Row],[Datum]])=3,MONTH(jaar_zip[[#This Row],[Datum]])=10),1,0.8))*jaar_zip[[#This Row],[graaddagen]],"")</f>
        <v>2.1599999999999997</v>
      </c>
      <c r="O6446" s="101">
        <f>IF(ISNUMBER(jaar_zip[[#This Row],[etmaaltemperatuur]]),IF(jaar_zip[[#This Row],[etmaaltemperatuur]]&gt;stookgrens,jaar_zip[[#This Row],[etmaaltemperatuur]]-stookgrens,0),"")</f>
        <v>0</v>
      </c>
    </row>
    <row r="6447" spans="1:15" x14ac:dyDescent="0.25">
      <c r="A6447">
        <v>330</v>
      </c>
      <c r="B6447">
        <v>20240523</v>
      </c>
      <c r="C6447">
        <v>6.3</v>
      </c>
      <c r="D6447">
        <v>15.8</v>
      </c>
      <c r="E6447">
        <v>2395</v>
      </c>
      <c r="F6447">
        <v>0</v>
      </c>
      <c r="G6447">
        <v>1014.3</v>
      </c>
      <c r="H6447">
        <v>74</v>
      </c>
      <c r="I6447" s="101" t="s">
        <v>35</v>
      </c>
      <c r="J6447" s="1">
        <f>DATEVALUE(RIGHT(jaar_zip[[#This Row],[YYYYMMDD]],2)&amp;"-"&amp;MID(jaar_zip[[#This Row],[YYYYMMDD]],5,2)&amp;"-"&amp;LEFT(jaar_zip[[#This Row],[YYYYMMDD]],4))</f>
        <v>45435</v>
      </c>
      <c r="K6447" s="101" t="str">
        <f>IF(AND(VALUE(MONTH(jaar_zip[[#This Row],[Datum]]))=1,VALUE(WEEKNUM(jaar_zip[[#This Row],[Datum]],21))&gt;51),RIGHT(YEAR(jaar_zip[[#This Row],[Datum]])-1,2),RIGHT(YEAR(jaar_zip[[#This Row],[Datum]]),2))&amp;"-"&amp; TEXT(WEEKNUM(jaar_zip[[#This Row],[Datum]],21),"00")</f>
        <v>24-21</v>
      </c>
      <c r="L6447" s="101">
        <f>MONTH(jaar_zip[[#This Row],[Datum]])</f>
        <v>5</v>
      </c>
      <c r="M6447" s="101">
        <f>IF(ISNUMBER(jaar_zip[[#This Row],[etmaaltemperatuur]]),IF(jaar_zip[[#This Row],[etmaaltemperatuur]]&lt;stookgrens,stookgrens-jaar_zip[[#This Row],[etmaaltemperatuur]],0),"")</f>
        <v>2.1999999999999993</v>
      </c>
      <c r="N6447" s="101">
        <f>IF(ISNUMBER(jaar_zip[[#This Row],[graaddagen]]),IF(OR(MONTH(jaar_zip[[#This Row],[Datum]])=1,MONTH(jaar_zip[[#This Row],[Datum]])=2,MONTH(jaar_zip[[#This Row],[Datum]])=11,MONTH(jaar_zip[[#This Row],[Datum]])=12),1.1,IF(OR(MONTH(jaar_zip[[#This Row],[Datum]])=3,MONTH(jaar_zip[[#This Row],[Datum]])=10),1,0.8))*jaar_zip[[#This Row],[graaddagen]],"")</f>
        <v>1.7599999999999996</v>
      </c>
      <c r="O6447" s="101">
        <f>IF(ISNUMBER(jaar_zip[[#This Row],[etmaaltemperatuur]]),IF(jaar_zip[[#This Row],[etmaaltemperatuur]]&gt;stookgrens,jaar_zip[[#This Row],[etmaaltemperatuur]]-stookgrens,0),"")</f>
        <v>0</v>
      </c>
    </row>
    <row r="6448" spans="1:15" x14ac:dyDescent="0.25">
      <c r="A6448">
        <v>330</v>
      </c>
      <c r="B6448">
        <v>20240524</v>
      </c>
      <c r="C6448">
        <v>3.9</v>
      </c>
      <c r="D6448">
        <v>13.7</v>
      </c>
      <c r="E6448">
        <v>843</v>
      </c>
      <c r="F6448">
        <v>13</v>
      </c>
      <c r="G6448">
        <v>1018.7</v>
      </c>
      <c r="H6448">
        <v>91</v>
      </c>
      <c r="I6448" s="101" t="s">
        <v>35</v>
      </c>
      <c r="J6448" s="1">
        <f>DATEVALUE(RIGHT(jaar_zip[[#This Row],[YYYYMMDD]],2)&amp;"-"&amp;MID(jaar_zip[[#This Row],[YYYYMMDD]],5,2)&amp;"-"&amp;LEFT(jaar_zip[[#This Row],[YYYYMMDD]],4))</f>
        <v>45436</v>
      </c>
      <c r="K6448" s="101" t="str">
        <f>IF(AND(VALUE(MONTH(jaar_zip[[#This Row],[Datum]]))=1,VALUE(WEEKNUM(jaar_zip[[#This Row],[Datum]],21))&gt;51),RIGHT(YEAR(jaar_zip[[#This Row],[Datum]])-1,2),RIGHT(YEAR(jaar_zip[[#This Row],[Datum]]),2))&amp;"-"&amp; TEXT(WEEKNUM(jaar_zip[[#This Row],[Datum]],21),"00")</f>
        <v>24-21</v>
      </c>
      <c r="L6448" s="101">
        <f>MONTH(jaar_zip[[#This Row],[Datum]])</f>
        <v>5</v>
      </c>
      <c r="M6448" s="101">
        <f>IF(ISNUMBER(jaar_zip[[#This Row],[etmaaltemperatuur]]),IF(jaar_zip[[#This Row],[etmaaltemperatuur]]&lt;stookgrens,stookgrens-jaar_zip[[#This Row],[etmaaltemperatuur]],0),"")</f>
        <v>4.3000000000000007</v>
      </c>
      <c r="N6448" s="101">
        <f>IF(ISNUMBER(jaar_zip[[#This Row],[graaddagen]]),IF(OR(MONTH(jaar_zip[[#This Row],[Datum]])=1,MONTH(jaar_zip[[#This Row],[Datum]])=2,MONTH(jaar_zip[[#This Row],[Datum]])=11,MONTH(jaar_zip[[#This Row],[Datum]])=12),1.1,IF(OR(MONTH(jaar_zip[[#This Row],[Datum]])=3,MONTH(jaar_zip[[#This Row],[Datum]])=10),1,0.8))*jaar_zip[[#This Row],[graaddagen]],"")</f>
        <v>3.4400000000000008</v>
      </c>
      <c r="O6448" s="101">
        <f>IF(ISNUMBER(jaar_zip[[#This Row],[etmaaltemperatuur]]),IF(jaar_zip[[#This Row],[etmaaltemperatuur]]&gt;stookgrens,jaar_zip[[#This Row],[etmaaltemperatuur]]-stookgrens,0),"")</f>
        <v>0</v>
      </c>
    </row>
    <row r="6449" spans="1:15" x14ac:dyDescent="0.25">
      <c r="A6449">
        <v>330</v>
      </c>
      <c r="B6449">
        <v>20240525</v>
      </c>
      <c r="C6449">
        <v>5.3</v>
      </c>
      <c r="D6449">
        <v>13.9</v>
      </c>
      <c r="E6449">
        <v>1083</v>
      </c>
      <c r="F6449">
        <v>37.5</v>
      </c>
      <c r="G6449">
        <v>1016.3</v>
      </c>
      <c r="H6449">
        <v>92</v>
      </c>
      <c r="I6449" s="101" t="s">
        <v>35</v>
      </c>
      <c r="J6449" s="1">
        <f>DATEVALUE(RIGHT(jaar_zip[[#This Row],[YYYYMMDD]],2)&amp;"-"&amp;MID(jaar_zip[[#This Row],[YYYYMMDD]],5,2)&amp;"-"&amp;LEFT(jaar_zip[[#This Row],[YYYYMMDD]],4))</f>
        <v>45437</v>
      </c>
      <c r="K6449" s="101" t="str">
        <f>IF(AND(VALUE(MONTH(jaar_zip[[#This Row],[Datum]]))=1,VALUE(WEEKNUM(jaar_zip[[#This Row],[Datum]],21))&gt;51),RIGHT(YEAR(jaar_zip[[#This Row],[Datum]])-1,2),RIGHT(YEAR(jaar_zip[[#This Row],[Datum]]),2))&amp;"-"&amp; TEXT(WEEKNUM(jaar_zip[[#This Row],[Datum]],21),"00")</f>
        <v>24-21</v>
      </c>
      <c r="L6449" s="101">
        <f>MONTH(jaar_zip[[#This Row],[Datum]])</f>
        <v>5</v>
      </c>
      <c r="M6449" s="101">
        <f>IF(ISNUMBER(jaar_zip[[#This Row],[etmaaltemperatuur]]),IF(jaar_zip[[#This Row],[etmaaltemperatuur]]&lt;stookgrens,stookgrens-jaar_zip[[#This Row],[etmaaltemperatuur]],0),"")</f>
        <v>4.0999999999999996</v>
      </c>
      <c r="N6449" s="101">
        <f>IF(ISNUMBER(jaar_zip[[#This Row],[graaddagen]]),IF(OR(MONTH(jaar_zip[[#This Row],[Datum]])=1,MONTH(jaar_zip[[#This Row],[Datum]])=2,MONTH(jaar_zip[[#This Row],[Datum]])=11,MONTH(jaar_zip[[#This Row],[Datum]])=12),1.1,IF(OR(MONTH(jaar_zip[[#This Row],[Datum]])=3,MONTH(jaar_zip[[#This Row],[Datum]])=10),1,0.8))*jaar_zip[[#This Row],[graaddagen]],"")</f>
        <v>3.28</v>
      </c>
      <c r="O6449" s="101">
        <f>IF(ISNUMBER(jaar_zip[[#This Row],[etmaaltemperatuur]]),IF(jaar_zip[[#This Row],[etmaaltemperatuur]]&gt;stookgrens,jaar_zip[[#This Row],[etmaaltemperatuur]]-stookgrens,0),"")</f>
        <v>0</v>
      </c>
    </row>
    <row r="6450" spans="1:15" x14ac:dyDescent="0.25">
      <c r="A6450">
        <v>330</v>
      </c>
      <c r="B6450">
        <v>20240526</v>
      </c>
      <c r="C6450">
        <v>6.2</v>
      </c>
      <c r="D6450">
        <v>15.5</v>
      </c>
      <c r="E6450">
        <v>1181</v>
      </c>
      <c r="F6450">
        <v>9.6</v>
      </c>
      <c r="G6450">
        <v>1014.2</v>
      </c>
      <c r="H6450">
        <v>81</v>
      </c>
      <c r="I6450" s="101" t="s">
        <v>35</v>
      </c>
      <c r="J6450" s="1">
        <f>DATEVALUE(RIGHT(jaar_zip[[#This Row],[YYYYMMDD]],2)&amp;"-"&amp;MID(jaar_zip[[#This Row],[YYYYMMDD]],5,2)&amp;"-"&amp;LEFT(jaar_zip[[#This Row],[YYYYMMDD]],4))</f>
        <v>45438</v>
      </c>
      <c r="K6450" s="101" t="str">
        <f>IF(AND(VALUE(MONTH(jaar_zip[[#This Row],[Datum]]))=1,VALUE(WEEKNUM(jaar_zip[[#This Row],[Datum]],21))&gt;51),RIGHT(YEAR(jaar_zip[[#This Row],[Datum]])-1,2),RIGHT(YEAR(jaar_zip[[#This Row],[Datum]]),2))&amp;"-"&amp; TEXT(WEEKNUM(jaar_zip[[#This Row],[Datum]],21),"00")</f>
        <v>24-21</v>
      </c>
      <c r="L6450" s="101">
        <f>MONTH(jaar_zip[[#This Row],[Datum]])</f>
        <v>5</v>
      </c>
      <c r="M6450" s="101">
        <f>IF(ISNUMBER(jaar_zip[[#This Row],[etmaaltemperatuur]]),IF(jaar_zip[[#This Row],[etmaaltemperatuur]]&lt;stookgrens,stookgrens-jaar_zip[[#This Row],[etmaaltemperatuur]],0),"")</f>
        <v>2.5</v>
      </c>
      <c r="N6450" s="101">
        <f>IF(ISNUMBER(jaar_zip[[#This Row],[graaddagen]]),IF(OR(MONTH(jaar_zip[[#This Row],[Datum]])=1,MONTH(jaar_zip[[#This Row],[Datum]])=2,MONTH(jaar_zip[[#This Row],[Datum]])=11,MONTH(jaar_zip[[#This Row],[Datum]])=12),1.1,IF(OR(MONTH(jaar_zip[[#This Row],[Datum]])=3,MONTH(jaar_zip[[#This Row],[Datum]])=10),1,0.8))*jaar_zip[[#This Row],[graaddagen]],"")</f>
        <v>2</v>
      </c>
      <c r="O6450" s="101">
        <f>IF(ISNUMBER(jaar_zip[[#This Row],[etmaaltemperatuur]]),IF(jaar_zip[[#This Row],[etmaaltemperatuur]]&gt;stookgrens,jaar_zip[[#This Row],[etmaaltemperatuur]]-stookgrens,0),"")</f>
        <v>0</v>
      </c>
    </row>
    <row r="6451" spans="1:15" x14ac:dyDescent="0.25">
      <c r="A6451">
        <v>330</v>
      </c>
      <c r="B6451">
        <v>20240527</v>
      </c>
      <c r="C6451">
        <v>7</v>
      </c>
      <c r="D6451">
        <v>14.9</v>
      </c>
      <c r="E6451">
        <v>2164</v>
      </c>
      <c r="F6451">
        <v>0</v>
      </c>
      <c r="G6451">
        <v>1016.5</v>
      </c>
      <c r="H6451">
        <v>71</v>
      </c>
      <c r="I6451" s="101" t="s">
        <v>35</v>
      </c>
      <c r="J6451" s="1">
        <f>DATEVALUE(RIGHT(jaar_zip[[#This Row],[YYYYMMDD]],2)&amp;"-"&amp;MID(jaar_zip[[#This Row],[YYYYMMDD]],5,2)&amp;"-"&amp;LEFT(jaar_zip[[#This Row],[YYYYMMDD]],4))</f>
        <v>45439</v>
      </c>
      <c r="K6451" s="101" t="str">
        <f>IF(AND(VALUE(MONTH(jaar_zip[[#This Row],[Datum]]))=1,VALUE(WEEKNUM(jaar_zip[[#This Row],[Datum]],21))&gt;51),RIGHT(YEAR(jaar_zip[[#This Row],[Datum]])-1,2),RIGHT(YEAR(jaar_zip[[#This Row],[Datum]]),2))&amp;"-"&amp; TEXT(WEEKNUM(jaar_zip[[#This Row],[Datum]],21),"00")</f>
        <v>24-22</v>
      </c>
      <c r="L6451" s="101">
        <f>MONTH(jaar_zip[[#This Row],[Datum]])</f>
        <v>5</v>
      </c>
      <c r="M6451" s="101">
        <f>IF(ISNUMBER(jaar_zip[[#This Row],[etmaaltemperatuur]]),IF(jaar_zip[[#This Row],[etmaaltemperatuur]]&lt;stookgrens,stookgrens-jaar_zip[[#This Row],[etmaaltemperatuur]],0),"")</f>
        <v>3.0999999999999996</v>
      </c>
      <c r="N6451" s="101">
        <f>IF(ISNUMBER(jaar_zip[[#This Row],[graaddagen]]),IF(OR(MONTH(jaar_zip[[#This Row],[Datum]])=1,MONTH(jaar_zip[[#This Row],[Datum]])=2,MONTH(jaar_zip[[#This Row],[Datum]])=11,MONTH(jaar_zip[[#This Row],[Datum]])=12),1.1,IF(OR(MONTH(jaar_zip[[#This Row],[Datum]])=3,MONTH(jaar_zip[[#This Row],[Datum]])=10),1,0.8))*jaar_zip[[#This Row],[graaddagen]],"")</f>
        <v>2.48</v>
      </c>
      <c r="O6451" s="101">
        <f>IF(ISNUMBER(jaar_zip[[#This Row],[etmaaltemperatuur]]),IF(jaar_zip[[#This Row],[etmaaltemperatuur]]&gt;stookgrens,jaar_zip[[#This Row],[etmaaltemperatuur]]-stookgrens,0),"")</f>
        <v>0</v>
      </c>
    </row>
    <row r="6452" spans="1:15" x14ac:dyDescent="0.25">
      <c r="A6452">
        <v>330</v>
      </c>
      <c r="B6452">
        <v>20240528</v>
      </c>
      <c r="C6452">
        <v>7.8</v>
      </c>
      <c r="D6452">
        <v>14.7</v>
      </c>
      <c r="E6452">
        <v>1604</v>
      </c>
      <c r="F6452">
        <v>14.1</v>
      </c>
      <c r="G6452">
        <v>1014.6</v>
      </c>
      <c r="H6452">
        <v>83</v>
      </c>
      <c r="I6452" s="101" t="s">
        <v>35</v>
      </c>
      <c r="J6452" s="1">
        <f>DATEVALUE(RIGHT(jaar_zip[[#This Row],[YYYYMMDD]],2)&amp;"-"&amp;MID(jaar_zip[[#This Row],[YYYYMMDD]],5,2)&amp;"-"&amp;LEFT(jaar_zip[[#This Row],[YYYYMMDD]],4))</f>
        <v>45440</v>
      </c>
      <c r="K6452" s="101" t="str">
        <f>IF(AND(VALUE(MONTH(jaar_zip[[#This Row],[Datum]]))=1,VALUE(WEEKNUM(jaar_zip[[#This Row],[Datum]],21))&gt;51),RIGHT(YEAR(jaar_zip[[#This Row],[Datum]])-1,2),RIGHT(YEAR(jaar_zip[[#This Row],[Datum]]),2))&amp;"-"&amp; TEXT(WEEKNUM(jaar_zip[[#This Row],[Datum]],21),"00")</f>
        <v>24-22</v>
      </c>
      <c r="L6452" s="101">
        <f>MONTH(jaar_zip[[#This Row],[Datum]])</f>
        <v>5</v>
      </c>
      <c r="M6452" s="101">
        <f>IF(ISNUMBER(jaar_zip[[#This Row],[etmaaltemperatuur]]),IF(jaar_zip[[#This Row],[etmaaltemperatuur]]&lt;stookgrens,stookgrens-jaar_zip[[#This Row],[etmaaltemperatuur]],0),"")</f>
        <v>3.3000000000000007</v>
      </c>
      <c r="N6452" s="101">
        <f>IF(ISNUMBER(jaar_zip[[#This Row],[graaddagen]]),IF(OR(MONTH(jaar_zip[[#This Row],[Datum]])=1,MONTH(jaar_zip[[#This Row],[Datum]])=2,MONTH(jaar_zip[[#This Row],[Datum]])=11,MONTH(jaar_zip[[#This Row],[Datum]])=12),1.1,IF(OR(MONTH(jaar_zip[[#This Row],[Datum]])=3,MONTH(jaar_zip[[#This Row],[Datum]])=10),1,0.8))*jaar_zip[[#This Row],[graaddagen]],"")</f>
        <v>2.6400000000000006</v>
      </c>
      <c r="O6452" s="101">
        <f>IF(ISNUMBER(jaar_zip[[#This Row],[etmaaltemperatuur]]),IF(jaar_zip[[#This Row],[etmaaltemperatuur]]&gt;stookgrens,jaar_zip[[#This Row],[etmaaltemperatuur]]-stookgrens,0),"")</f>
        <v>0</v>
      </c>
    </row>
    <row r="6453" spans="1:15" x14ac:dyDescent="0.25">
      <c r="A6453">
        <v>330</v>
      </c>
      <c r="B6453">
        <v>20240529</v>
      </c>
      <c r="C6453">
        <v>7.4</v>
      </c>
      <c r="D6453">
        <v>15.2</v>
      </c>
      <c r="E6453">
        <v>1782</v>
      </c>
      <c r="F6453">
        <v>10.3</v>
      </c>
      <c r="G6453">
        <v>1008</v>
      </c>
      <c r="H6453">
        <v>84</v>
      </c>
      <c r="I6453" s="101" t="s">
        <v>35</v>
      </c>
      <c r="J6453" s="1">
        <f>DATEVALUE(RIGHT(jaar_zip[[#This Row],[YYYYMMDD]],2)&amp;"-"&amp;MID(jaar_zip[[#This Row],[YYYYMMDD]],5,2)&amp;"-"&amp;LEFT(jaar_zip[[#This Row],[YYYYMMDD]],4))</f>
        <v>45441</v>
      </c>
      <c r="K6453" s="101" t="str">
        <f>IF(AND(VALUE(MONTH(jaar_zip[[#This Row],[Datum]]))=1,VALUE(WEEKNUM(jaar_zip[[#This Row],[Datum]],21))&gt;51),RIGHT(YEAR(jaar_zip[[#This Row],[Datum]])-1,2),RIGHT(YEAR(jaar_zip[[#This Row],[Datum]]),2))&amp;"-"&amp; TEXT(WEEKNUM(jaar_zip[[#This Row],[Datum]],21),"00")</f>
        <v>24-22</v>
      </c>
      <c r="L6453" s="101">
        <f>MONTH(jaar_zip[[#This Row],[Datum]])</f>
        <v>5</v>
      </c>
      <c r="M6453" s="101">
        <f>IF(ISNUMBER(jaar_zip[[#This Row],[etmaaltemperatuur]]),IF(jaar_zip[[#This Row],[etmaaltemperatuur]]&lt;stookgrens,stookgrens-jaar_zip[[#This Row],[etmaaltemperatuur]],0),"")</f>
        <v>2.8000000000000007</v>
      </c>
      <c r="N6453" s="101">
        <f>IF(ISNUMBER(jaar_zip[[#This Row],[graaddagen]]),IF(OR(MONTH(jaar_zip[[#This Row],[Datum]])=1,MONTH(jaar_zip[[#This Row],[Datum]])=2,MONTH(jaar_zip[[#This Row],[Datum]])=11,MONTH(jaar_zip[[#This Row],[Datum]])=12),1.1,IF(OR(MONTH(jaar_zip[[#This Row],[Datum]])=3,MONTH(jaar_zip[[#This Row],[Datum]])=10),1,0.8))*jaar_zip[[#This Row],[graaddagen]],"")</f>
        <v>2.2400000000000007</v>
      </c>
      <c r="O6453" s="101">
        <f>IF(ISNUMBER(jaar_zip[[#This Row],[etmaaltemperatuur]]),IF(jaar_zip[[#This Row],[etmaaltemperatuur]]&gt;stookgrens,jaar_zip[[#This Row],[etmaaltemperatuur]]-stookgrens,0),"")</f>
        <v>0</v>
      </c>
    </row>
    <row r="6454" spans="1:15" x14ac:dyDescent="0.25">
      <c r="A6454">
        <v>330</v>
      </c>
      <c r="B6454">
        <v>20240530</v>
      </c>
      <c r="C6454">
        <v>6.9</v>
      </c>
      <c r="D6454">
        <v>14</v>
      </c>
      <c r="E6454">
        <v>1419</v>
      </c>
      <c r="F6454">
        <v>0.5</v>
      </c>
      <c r="G6454">
        <v>1007.6</v>
      </c>
      <c r="H6454">
        <v>86</v>
      </c>
      <c r="I6454" s="101" t="s">
        <v>35</v>
      </c>
      <c r="J6454" s="1">
        <f>DATEVALUE(RIGHT(jaar_zip[[#This Row],[YYYYMMDD]],2)&amp;"-"&amp;MID(jaar_zip[[#This Row],[YYYYMMDD]],5,2)&amp;"-"&amp;LEFT(jaar_zip[[#This Row],[YYYYMMDD]],4))</f>
        <v>45442</v>
      </c>
      <c r="K6454" s="101" t="str">
        <f>IF(AND(VALUE(MONTH(jaar_zip[[#This Row],[Datum]]))=1,VALUE(WEEKNUM(jaar_zip[[#This Row],[Datum]],21))&gt;51),RIGHT(YEAR(jaar_zip[[#This Row],[Datum]])-1,2),RIGHT(YEAR(jaar_zip[[#This Row],[Datum]]),2))&amp;"-"&amp; TEXT(WEEKNUM(jaar_zip[[#This Row],[Datum]],21),"00")</f>
        <v>24-22</v>
      </c>
      <c r="L6454" s="101">
        <f>MONTH(jaar_zip[[#This Row],[Datum]])</f>
        <v>5</v>
      </c>
      <c r="M6454" s="101">
        <f>IF(ISNUMBER(jaar_zip[[#This Row],[etmaaltemperatuur]]),IF(jaar_zip[[#This Row],[etmaaltemperatuur]]&lt;stookgrens,stookgrens-jaar_zip[[#This Row],[etmaaltemperatuur]],0),"")</f>
        <v>4</v>
      </c>
      <c r="N6454" s="101">
        <f>IF(ISNUMBER(jaar_zip[[#This Row],[graaddagen]]),IF(OR(MONTH(jaar_zip[[#This Row],[Datum]])=1,MONTH(jaar_zip[[#This Row],[Datum]])=2,MONTH(jaar_zip[[#This Row],[Datum]])=11,MONTH(jaar_zip[[#This Row],[Datum]])=12),1.1,IF(OR(MONTH(jaar_zip[[#This Row],[Datum]])=3,MONTH(jaar_zip[[#This Row],[Datum]])=10),1,0.8))*jaar_zip[[#This Row],[graaddagen]],"")</f>
        <v>3.2</v>
      </c>
      <c r="O6454" s="101">
        <f>IF(ISNUMBER(jaar_zip[[#This Row],[etmaaltemperatuur]]),IF(jaar_zip[[#This Row],[etmaaltemperatuur]]&gt;stookgrens,jaar_zip[[#This Row],[etmaaltemperatuur]]-stookgrens,0),"")</f>
        <v>0</v>
      </c>
    </row>
    <row r="6455" spans="1:15" x14ac:dyDescent="0.25">
      <c r="A6455">
        <v>330</v>
      </c>
      <c r="B6455">
        <v>20240531</v>
      </c>
      <c r="C6455">
        <v>9.1</v>
      </c>
      <c r="D6455">
        <v>14.7</v>
      </c>
      <c r="E6455">
        <v>1423</v>
      </c>
      <c r="F6455">
        <v>0.4</v>
      </c>
      <c r="G6455">
        <v>1013</v>
      </c>
      <c r="H6455">
        <v>88</v>
      </c>
      <c r="I6455" s="101" t="s">
        <v>35</v>
      </c>
      <c r="J6455" s="1">
        <f>DATEVALUE(RIGHT(jaar_zip[[#This Row],[YYYYMMDD]],2)&amp;"-"&amp;MID(jaar_zip[[#This Row],[YYYYMMDD]],5,2)&amp;"-"&amp;LEFT(jaar_zip[[#This Row],[YYYYMMDD]],4))</f>
        <v>45443</v>
      </c>
      <c r="K6455" s="101" t="str">
        <f>IF(AND(VALUE(MONTH(jaar_zip[[#This Row],[Datum]]))=1,VALUE(WEEKNUM(jaar_zip[[#This Row],[Datum]],21))&gt;51),RIGHT(YEAR(jaar_zip[[#This Row],[Datum]])-1,2),RIGHT(YEAR(jaar_zip[[#This Row],[Datum]]),2))&amp;"-"&amp; TEXT(WEEKNUM(jaar_zip[[#This Row],[Datum]],21),"00")</f>
        <v>24-22</v>
      </c>
      <c r="L6455" s="101">
        <f>MONTH(jaar_zip[[#This Row],[Datum]])</f>
        <v>5</v>
      </c>
      <c r="M6455" s="101">
        <f>IF(ISNUMBER(jaar_zip[[#This Row],[etmaaltemperatuur]]),IF(jaar_zip[[#This Row],[etmaaltemperatuur]]&lt;stookgrens,stookgrens-jaar_zip[[#This Row],[etmaaltemperatuur]],0),"")</f>
        <v>3.3000000000000007</v>
      </c>
      <c r="N6455" s="101">
        <f>IF(ISNUMBER(jaar_zip[[#This Row],[graaddagen]]),IF(OR(MONTH(jaar_zip[[#This Row],[Datum]])=1,MONTH(jaar_zip[[#This Row],[Datum]])=2,MONTH(jaar_zip[[#This Row],[Datum]])=11,MONTH(jaar_zip[[#This Row],[Datum]])=12),1.1,IF(OR(MONTH(jaar_zip[[#This Row],[Datum]])=3,MONTH(jaar_zip[[#This Row],[Datum]])=10),1,0.8))*jaar_zip[[#This Row],[graaddagen]],"")</f>
        <v>2.6400000000000006</v>
      </c>
      <c r="O6455" s="101">
        <f>IF(ISNUMBER(jaar_zip[[#This Row],[etmaaltemperatuur]]),IF(jaar_zip[[#This Row],[etmaaltemperatuur]]&gt;stookgrens,jaar_zip[[#This Row],[etmaaltemperatuur]]-stookgrens,0),"")</f>
        <v>0</v>
      </c>
    </row>
    <row r="6456" spans="1:15" x14ac:dyDescent="0.25">
      <c r="A6456">
        <v>330</v>
      </c>
      <c r="B6456">
        <v>20240601</v>
      </c>
      <c r="C6456">
        <v>11.6</v>
      </c>
      <c r="D6456">
        <v>14</v>
      </c>
      <c r="E6456">
        <v>467</v>
      </c>
      <c r="F6456">
        <v>0.9</v>
      </c>
      <c r="G6456">
        <v>1019.9</v>
      </c>
      <c r="H6456">
        <v>89</v>
      </c>
      <c r="I6456" s="101" t="s">
        <v>35</v>
      </c>
      <c r="J6456" s="1">
        <f>DATEVALUE(RIGHT(jaar_zip[[#This Row],[YYYYMMDD]],2)&amp;"-"&amp;MID(jaar_zip[[#This Row],[YYYYMMDD]],5,2)&amp;"-"&amp;LEFT(jaar_zip[[#This Row],[YYYYMMDD]],4))</f>
        <v>45444</v>
      </c>
      <c r="K6456" s="101" t="str">
        <f>IF(AND(VALUE(MONTH(jaar_zip[[#This Row],[Datum]]))=1,VALUE(WEEKNUM(jaar_zip[[#This Row],[Datum]],21))&gt;51),RIGHT(YEAR(jaar_zip[[#This Row],[Datum]])-1,2),RIGHT(YEAR(jaar_zip[[#This Row],[Datum]]),2))&amp;"-"&amp; TEXT(WEEKNUM(jaar_zip[[#This Row],[Datum]],21),"00")</f>
        <v>24-22</v>
      </c>
      <c r="L6456" s="101">
        <f>MONTH(jaar_zip[[#This Row],[Datum]])</f>
        <v>6</v>
      </c>
      <c r="M6456" s="101">
        <f>IF(ISNUMBER(jaar_zip[[#This Row],[etmaaltemperatuur]]),IF(jaar_zip[[#This Row],[etmaaltemperatuur]]&lt;stookgrens,stookgrens-jaar_zip[[#This Row],[etmaaltemperatuur]],0),"")</f>
        <v>4</v>
      </c>
      <c r="N6456" s="101">
        <f>IF(ISNUMBER(jaar_zip[[#This Row],[graaddagen]]),IF(OR(MONTH(jaar_zip[[#This Row],[Datum]])=1,MONTH(jaar_zip[[#This Row],[Datum]])=2,MONTH(jaar_zip[[#This Row],[Datum]])=11,MONTH(jaar_zip[[#This Row],[Datum]])=12),1.1,IF(OR(MONTH(jaar_zip[[#This Row],[Datum]])=3,MONTH(jaar_zip[[#This Row],[Datum]])=10),1,0.8))*jaar_zip[[#This Row],[graaddagen]],"")</f>
        <v>3.2</v>
      </c>
      <c r="O6456" s="101">
        <f>IF(ISNUMBER(jaar_zip[[#This Row],[etmaaltemperatuur]]),IF(jaar_zip[[#This Row],[etmaaltemperatuur]]&gt;stookgrens,jaar_zip[[#This Row],[etmaaltemperatuur]]-stookgrens,0),"")</f>
        <v>0</v>
      </c>
    </row>
    <row r="6457" spans="1:15" x14ac:dyDescent="0.25">
      <c r="A6457">
        <v>330</v>
      </c>
      <c r="B6457">
        <v>20240602</v>
      </c>
      <c r="C6457">
        <v>8.3000000000000007</v>
      </c>
      <c r="D6457">
        <v>13.5</v>
      </c>
      <c r="E6457">
        <v>1689</v>
      </c>
      <c r="F6457">
        <v>0</v>
      </c>
      <c r="G6457">
        <v>1024.3</v>
      </c>
      <c r="H6457">
        <v>73</v>
      </c>
      <c r="I6457" s="101" t="s">
        <v>35</v>
      </c>
      <c r="J6457" s="1">
        <f>DATEVALUE(RIGHT(jaar_zip[[#This Row],[YYYYMMDD]],2)&amp;"-"&amp;MID(jaar_zip[[#This Row],[YYYYMMDD]],5,2)&amp;"-"&amp;LEFT(jaar_zip[[#This Row],[YYYYMMDD]],4))</f>
        <v>45445</v>
      </c>
      <c r="K6457" s="101" t="str">
        <f>IF(AND(VALUE(MONTH(jaar_zip[[#This Row],[Datum]]))=1,VALUE(WEEKNUM(jaar_zip[[#This Row],[Datum]],21))&gt;51),RIGHT(YEAR(jaar_zip[[#This Row],[Datum]])-1,2),RIGHT(YEAR(jaar_zip[[#This Row],[Datum]]),2))&amp;"-"&amp; TEXT(WEEKNUM(jaar_zip[[#This Row],[Datum]],21),"00")</f>
        <v>24-22</v>
      </c>
      <c r="L6457" s="101">
        <f>MONTH(jaar_zip[[#This Row],[Datum]])</f>
        <v>6</v>
      </c>
      <c r="M6457" s="101">
        <f>IF(ISNUMBER(jaar_zip[[#This Row],[etmaaltemperatuur]]),IF(jaar_zip[[#This Row],[etmaaltemperatuur]]&lt;stookgrens,stookgrens-jaar_zip[[#This Row],[etmaaltemperatuur]],0),"")</f>
        <v>4.5</v>
      </c>
      <c r="N6457" s="101">
        <f>IF(ISNUMBER(jaar_zip[[#This Row],[graaddagen]]),IF(OR(MONTH(jaar_zip[[#This Row],[Datum]])=1,MONTH(jaar_zip[[#This Row],[Datum]])=2,MONTH(jaar_zip[[#This Row],[Datum]])=11,MONTH(jaar_zip[[#This Row],[Datum]])=12),1.1,IF(OR(MONTH(jaar_zip[[#This Row],[Datum]])=3,MONTH(jaar_zip[[#This Row],[Datum]])=10),1,0.8))*jaar_zip[[#This Row],[graaddagen]],"")</f>
        <v>3.6</v>
      </c>
      <c r="O6457" s="101">
        <f>IF(ISNUMBER(jaar_zip[[#This Row],[etmaaltemperatuur]]),IF(jaar_zip[[#This Row],[etmaaltemperatuur]]&gt;stookgrens,jaar_zip[[#This Row],[etmaaltemperatuur]]-stookgrens,0),"")</f>
        <v>0</v>
      </c>
    </row>
    <row r="6458" spans="1:15" x14ac:dyDescent="0.25">
      <c r="A6458">
        <v>330</v>
      </c>
      <c r="B6458">
        <v>20240603</v>
      </c>
      <c r="C6458">
        <v>3.5</v>
      </c>
      <c r="D6458">
        <v>14.5</v>
      </c>
      <c r="E6458">
        <v>2085</v>
      </c>
      <c r="F6458">
        <v>0</v>
      </c>
      <c r="G6458">
        <v>1020.4</v>
      </c>
      <c r="H6458">
        <v>80</v>
      </c>
      <c r="I6458" s="101" t="s">
        <v>35</v>
      </c>
      <c r="J6458" s="1">
        <f>DATEVALUE(RIGHT(jaar_zip[[#This Row],[YYYYMMDD]],2)&amp;"-"&amp;MID(jaar_zip[[#This Row],[YYYYMMDD]],5,2)&amp;"-"&amp;LEFT(jaar_zip[[#This Row],[YYYYMMDD]],4))</f>
        <v>45446</v>
      </c>
      <c r="K6458" s="101" t="str">
        <f>IF(AND(VALUE(MONTH(jaar_zip[[#This Row],[Datum]]))=1,VALUE(WEEKNUM(jaar_zip[[#This Row],[Datum]],21))&gt;51),RIGHT(YEAR(jaar_zip[[#This Row],[Datum]])-1,2),RIGHT(YEAR(jaar_zip[[#This Row],[Datum]]),2))&amp;"-"&amp; TEXT(WEEKNUM(jaar_zip[[#This Row],[Datum]],21),"00")</f>
        <v>24-23</v>
      </c>
      <c r="L6458" s="101">
        <f>MONTH(jaar_zip[[#This Row],[Datum]])</f>
        <v>6</v>
      </c>
      <c r="M6458" s="101">
        <f>IF(ISNUMBER(jaar_zip[[#This Row],[etmaaltemperatuur]]),IF(jaar_zip[[#This Row],[etmaaltemperatuur]]&lt;stookgrens,stookgrens-jaar_zip[[#This Row],[etmaaltemperatuur]],0),"")</f>
        <v>3.5</v>
      </c>
      <c r="N6458" s="101">
        <f>IF(ISNUMBER(jaar_zip[[#This Row],[graaddagen]]),IF(OR(MONTH(jaar_zip[[#This Row],[Datum]])=1,MONTH(jaar_zip[[#This Row],[Datum]])=2,MONTH(jaar_zip[[#This Row],[Datum]])=11,MONTH(jaar_zip[[#This Row],[Datum]])=12),1.1,IF(OR(MONTH(jaar_zip[[#This Row],[Datum]])=3,MONTH(jaar_zip[[#This Row],[Datum]])=10),1,0.8))*jaar_zip[[#This Row],[graaddagen]],"")</f>
        <v>2.8000000000000003</v>
      </c>
      <c r="O6458" s="101">
        <f>IF(ISNUMBER(jaar_zip[[#This Row],[etmaaltemperatuur]]),IF(jaar_zip[[#This Row],[etmaaltemperatuur]]&gt;stookgrens,jaar_zip[[#This Row],[etmaaltemperatuur]]-stookgrens,0),"")</f>
        <v>0</v>
      </c>
    </row>
    <row r="6459" spans="1:15" x14ac:dyDescent="0.25">
      <c r="A6459">
        <v>330</v>
      </c>
      <c r="B6459">
        <v>20240604</v>
      </c>
      <c r="C6459">
        <v>6.4</v>
      </c>
      <c r="D6459">
        <v>16.399999999999999</v>
      </c>
      <c r="E6459">
        <v>1684</v>
      </c>
      <c r="F6459">
        <v>2.2999999999999998</v>
      </c>
      <c r="G6459">
        <v>1011.5</v>
      </c>
      <c r="H6459">
        <v>81</v>
      </c>
      <c r="I6459" s="101" t="s">
        <v>35</v>
      </c>
      <c r="J6459" s="1">
        <f>DATEVALUE(RIGHT(jaar_zip[[#This Row],[YYYYMMDD]],2)&amp;"-"&amp;MID(jaar_zip[[#This Row],[YYYYMMDD]],5,2)&amp;"-"&amp;LEFT(jaar_zip[[#This Row],[YYYYMMDD]],4))</f>
        <v>45447</v>
      </c>
      <c r="K6459" s="101" t="str">
        <f>IF(AND(VALUE(MONTH(jaar_zip[[#This Row],[Datum]]))=1,VALUE(WEEKNUM(jaar_zip[[#This Row],[Datum]],21))&gt;51),RIGHT(YEAR(jaar_zip[[#This Row],[Datum]])-1,2),RIGHT(YEAR(jaar_zip[[#This Row],[Datum]]),2))&amp;"-"&amp; TEXT(WEEKNUM(jaar_zip[[#This Row],[Datum]],21),"00")</f>
        <v>24-23</v>
      </c>
      <c r="L6459" s="101">
        <f>MONTH(jaar_zip[[#This Row],[Datum]])</f>
        <v>6</v>
      </c>
      <c r="M6459" s="101">
        <f>IF(ISNUMBER(jaar_zip[[#This Row],[etmaaltemperatuur]]),IF(jaar_zip[[#This Row],[etmaaltemperatuur]]&lt;stookgrens,stookgrens-jaar_zip[[#This Row],[etmaaltemperatuur]],0),"")</f>
        <v>1.6000000000000014</v>
      </c>
      <c r="N6459" s="101">
        <f>IF(ISNUMBER(jaar_zip[[#This Row],[graaddagen]]),IF(OR(MONTH(jaar_zip[[#This Row],[Datum]])=1,MONTH(jaar_zip[[#This Row],[Datum]])=2,MONTH(jaar_zip[[#This Row],[Datum]])=11,MONTH(jaar_zip[[#This Row],[Datum]])=12),1.1,IF(OR(MONTH(jaar_zip[[#This Row],[Datum]])=3,MONTH(jaar_zip[[#This Row],[Datum]])=10),1,0.8))*jaar_zip[[#This Row],[graaddagen]],"")</f>
        <v>1.2800000000000011</v>
      </c>
      <c r="O6459" s="101">
        <f>IF(ISNUMBER(jaar_zip[[#This Row],[etmaaltemperatuur]]),IF(jaar_zip[[#This Row],[etmaaltemperatuur]]&gt;stookgrens,jaar_zip[[#This Row],[etmaaltemperatuur]]-stookgrens,0),"")</f>
        <v>0</v>
      </c>
    </row>
    <row r="6460" spans="1:15" x14ac:dyDescent="0.25">
      <c r="A6460">
        <v>330</v>
      </c>
      <c r="B6460">
        <v>20240605</v>
      </c>
      <c r="C6460">
        <v>5.6</v>
      </c>
      <c r="D6460">
        <v>13.3</v>
      </c>
      <c r="E6460">
        <v>2971</v>
      </c>
      <c r="F6460">
        <v>-0.1</v>
      </c>
      <c r="G6460">
        <v>1013.5</v>
      </c>
      <c r="H6460">
        <v>64</v>
      </c>
      <c r="I6460" s="101" t="s">
        <v>35</v>
      </c>
      <c r="J6460" s="1">
        <f>DATEVALUE(RIGHT(jaar_zip[[#This Row],[YYYYMMDD]],2)&amp;"-"&amp;MID(jaar_zip[[#This Row],[YYYYMMDD]],5,2)&amp;"-"&amp;LEFT(jaar_zip[[#This Row],[YYYYMMDD]],4))</f>
        <v>45448</v>
      </c>
      <c r="K6460" s="101" t="str">
        <f>IF(AND(VALUE(MONTH(jaar_zip[[#This Row],[Datum]]))=1,VALUE(WEEKNUM(jaar_zip[[#This Row],[Datum]],21))&gt;51),RIGHT(YEAR(jaar_zip[[#This Row],[Datum]])-1,2),RIGHT(YEAR(jaar_zip[[#This Row],[Datum]]),2))&amp;"-"&amp; TEXT(WEEKNUM(jaar_zip[[#This Row],[Datum]],21),"00")</f>
        <v>24-23</v>
      </c>
      <c r="L6460" s="101">
        <f>MONTH(jaar_zip[[#This Row],[Datum]])</f>
        <v>6</v>
      </c>
      <c r="M6460" s="101">
        <f>IF(ISNUMBER(jaar_zip[[#This Row],[etmaaltemperatuur]]),IF(jaar_zip[[#This Row],[etmaaltemperatuur]]&lt;stookgrens,stookgrens-jaar_zip[[#This Row],[etmaaltemperatuur]],0),"")</f>
        <v>4.6999999999999993</v>
      </c>
      <c r="N6460" s="101">
        <f>IF(ISNUMBER(jaar_zip[[#This Row],[graaddagen]]),IF(OR(MONTH(jaar_zip[[#This Row],[Datum]])=1,MONTH(jaar_zip[[#This Row],[Datum]])=2,MONTH(jaar_zip[[#This Row],[Datum]])=11,MONTH(jaar_zip[[#This Row],[Datum]])=12),1.1,IF(OR(MONTH(jaar_zip[[#This Row],[Datum]])=3,MONTH(jaar_zip[[#This Row],[Datum]])=10),1,0.8))*jaar_zip[[#This Row],[graaddagen]],"")</f>
        <v>3.76</v>
      </c>
      <c r="O6460" s="101">
        <f>IF(ISNUMBER(jaar_zip[[#This Row],[etmaaltemperatuur]]),IF(jaar_zip[[#This Row],[etmaaltemperatuur]]&gt;stookgrens,jaar_zip[[#This Row],[etmaaltemperatuur]]-stookgrens,0),"")</f>
        <v>0</v>
      </c>
    </row>
    <row r="6461" spans="1:15" x14ac:dyDescent="0.25">
      <c r="A6461">
        <v>330</v>
      </c>
      <c r="B6461">
        <v>20240606</v>
      </c>
      <c r="C6461">
        <v>4</v>
      </c>
      <c r="D6461">
        <v>14.1</v>
      </c>
      <c r="E6461">
        <v>2364</v>
      </c>
      <c r="F6461">
        <v>0</v>
      </c>
      <c r="G6461">
        <v>1017.3</v>
      </c>
      <c r="H6461">
        <v>68</v>
      </c>
      <c r="I6461" s="101" t="s">
        <v>35</v>
      </c>
      <c r="J6461" s="1">
        <f>DATEVALUE(RIGHT(jaar_zip[[#This Row],[YYYYMMDD]],2)&amp;"-"&amp;MID(jaar_zip[[#This Row],[YYYYMMDD]],5,2)&amp;"-"&amp;LEFT(jaar_zip[[#This Row],[YYYYMMDD]],4))</f>
        <v>45449</v>
      </c>
      <c r="K6461" s="101" t="str">
        <f>IF(AND(VALUE(MONTH(jaar_zip[[#This Row],[Datum]]))=1,VALUE(WEEKNUM(jaar_zip[[#This Row],[Datum]],21))&gt;51),RIGHT(YEAR(jaar_zip[[#This Row],[Datum]])-1,2),RIGHT(YEAR(jaar_zip[[#This Row],[Datum]]),2))&amp;"-"&amp; TEXT(WEEKNUM(jaar_zip[[#This Row],[Datum]],21),"00")</f>
        <v>24-23</v>
      </c>
      <c r="L6461" s="101">
        <f>MONTH(jaar_zip[[#This Row],[Datum]])</f>
        <v>6</v>
      </c>
      <c r="M6461" s="101">
        <f>IF(ISNUMBER(jaar_zip[[#This Row],[etmaaltemperatuur]]),IF(jaar_zip[[#This Row],[etmaaltemperatuur]]&lt;stookgrens,stookgrens-jaar_zip[[#This Row],[etmaaltemperatuur]],0),"")</f>
        <v>3.9000000000000004</v>
      </c>
      <c r="N6461" s="101">
        <f>IF(ISNUMBER(jaar_zip[[#This Row],[graaddagen]]),IF(OR(MONTH(jaar_zip[[#This Row],[Datum]])=1,MONTH(jaar_zip[[#This Row],[Datum]])=2,MONTH(jaar_zip[[#This Row],[Datum]])=11,MONTH(jaar_zip[[#This Row],[Datum]])=12),1.1,IF(OR(MONTH(jaar_zip[[#This Row],[Datum]])=3,MONTH(jaar_zip[[#This Row],[Datum]])=10),1,0.8))*jaar_zip[[#This Row],[graaddagen]],"")</f>
        <v>3.1200000000000006</v>
      </c>
      <c r="O6461" s="101">
        <f>IF(ISNUMBER(jaar_zip[[#This Row],[etmaaltemperatuur]]),IF(jaar_zip[[#This Row],[etmaaltemperatuur]]&gt;stookgrens,jaar_zip[[#This Row],[etmaaltemperatuur]]-stookgrens,0),"")</f>
        <v>0</v>
      </c>
    </row>
    <row r="6462" spans="1:15" x14ac:dyDescent="0.25">
      <c r="A6462">
        <v>330</v>
      </c>
      <c r="B6462">
        <v>20240607</v>
      </c>
      <c r="C6462">
        <v>5.5</v>
      </c>
      <c r="D6462">
        <v>15.3</v>
      </c>
      <c r="E6462">
        <v>2717</v>
      </c>
      <c r="F6462">
        <v>0</v>
      </c>
      <c r="G6462">
        <v>1017.8</v>
      </c>
      <c r="H6462">
        <v>69</v>
      </c>
      <c r="I6462" s="101" t="s">
        <v>35</v>
      </c>
      <c r="J6462" s="1">
        <f>DATEVALUE(RIGHT(jaar_zip[[#This Row],[YYYYMMDD]],2)&amp;"-"&amp;MID(jaar_zip[[#This Row],[YYYYMMDD]],5,2)&amp;"-"&amp;LEFT(jaar_zip[[#This Row],[YYYYMMDD]],4))</f>
        <v>45450</v>
      </c>
      <c r="K6462" s="101" t="str">
        <f>IF(AND(VALUE(MONTH(jaar_zip[[#This Row],[Datum]]))=1,VALUE(WEEKNUM(jaar_zip[[#This Row],[Datum]],21))&gt;51),RIGHT(YEAR(jaar_zip[[#This Row],[Datum]])-1,2),RIGHT(YEAR(jaar_zip[[#This Row],[Datum]]),2))&amp;"-"&amp; TEXT(WEEKNUM(jaar_zip[[#This Row],[Datum]],21),"00")</f>
        <v>24-23</v>
      </c>
      <c r="L6462" s="101">
        <f>MONTH(jaar_zip[[#This Row],[Datum]])</f>
        <v>6</v>
      </c>
      <c r="M6462" s="101">
        <f>IF(ISNUMBER(jaar_zip[[#This Row],[etmaaltemperatuur]]),IF(jaar_zip[[#This Row],[etmaaltemperatuur]]&lt;stookgrens,stookgrens-jaar_zip[[#This Row],[etmaaltemperatuur]],0),"")</f>
        <v>2.6999999999999993</v>
      </c>
      <c r="N6462" s="101">
        <f>IF(ISNUMBER(jaar_zip[[#This Row],[graaddagen]]),IF(OR(MONTH(jaar_zip[[#This Row],[Datum]])=1,MONTH(jaar_zip[[#This Row],[Datum]])=2,MONTH(jaar_zip[[#This Row],[Datum]])=11,MONTH(jaar_zip[[#This Row],[Datum]])=12),1.1,IF(OR(MONTH(jaar_zip[[#This Row],[Datum]])=3,MONTH(jaar_zip[[#This Row],[Datum]])=10),1,0.8))*jaar_zip[[#This Row],[graaddagen]],"")</f>
        <v>2.1599999999999997</v>
      </c>
      <c r="O6462" s="101">
        <f>IF(ISNUMBER(jaar_zip[[#This Row],[etmaaltemperatuur]]),IF(jaar_zip[[#This Row],[etmaaltemperatuur]]&gt;stookgrens,jaar_zip[[#This Row],[etmaaltemperatuur]]-stookgrens,0),"")</f>
        <v>0</v>
      </c>
    </row>
    <row r="6463" spans="1:15" x14ac:dyDescent="0.25">
      <c r="A6463">
        <v>330</v>
      </c>
      <c r="B6463">
        <v>20240608</v>
      </c>
      <c r="C6463">
        <v>5.8</v>
      </c>
      <c r="D6463">
        <v>13.7</v>
      </c>
      <c r="E6463">
        <v>1838</v>
      </c>
      <c r="F6463">
        <v>0.9</v>
      </c>
      <c r="G6463">
        <v>1012.6</v>
      </c>
      <c r="H6463">
        <v>80</v>
      </c>
      <c r="I6463" s="101" t="s">
        <v>35</v>
      </c>
      <c r="J6463" s="1">
        <f>DATEVALUE(RIGHT(jaar_zip[[#This Row],[YYYYMMDD]],2)&amp;"-"&amp;MID(jaar_zip[[#This Row],[YYYYMMDD]],5,2)&amp;"-"&amp;LEFT(jaar_zip[[#This Row],[YYYYMMDD]],4))</f>
        <v>45451</v>
      </c>
      <c r="K6463" s="101" t="str">
        <f>IF(AND(VALUE(MONTH(jaar_zip[[#This Row],[Datum]]))=1,VALUE(WEEKNUM(jaar_zip[[#This Row],[Datum]],21))&gt;51),RIGHT(YEAR(jaar_zip[[#This Row],[Datum]])-1,2),RIGHT(YEAR(jaar_zip[[#This Row],[Datum]]),2))&amp;"-"&amp; TEXT(WEEKNUM(jaar_zip[[#This Row],[Datum]],21),"00")</f>
        <v>24-23</v>
      </c>
      <c r="L6463" s="101">
        <f>MONTH(jaar_zip[[#This Row],[Datum]])</f>
        <v>6</v>
      </c>
      <c r="M6463" s="101">
        <f>IF(ISNUMBER(jaar_zip[[#This Row],[etmaaltemperatuur]]),IF(jaar_zip[[#This Row],[etmaaltemperatuur]]&lt;stookgrens,stookgrens-jaar_zip[[#This Row],[etmaaltemperatuur]],0),"")</f>
        <v>4.3000000000000007</v>
      </c>
      <c r="N6463" s="101">
        <f>IF(ISNUMBER(jaar_zip[[#This Row],[graaddagen]]),IF(OR(MONTH(jaar_zip[[#This Row],[Datum]])=1,MONTH(jaar_zip[[#This Row],[Datum]])=2,MONTH(jaar_zip[[#This Row],[Datum]])=11,MONTH(jaar_zip[[#This Row],[Datum]])=12),1.1,IF(OR(MONTH(jaar_zip[[#This Row],[Datum]])=3,MONTH(jaar_zip[[#This Row],[Datum]])=10),1,0.8))*jaar_zip[[#This Row],[graaddagen]],"")</f>
        <v>3.4400000000000008</v>
      </c>
      <c r="O6463" s="101">
        <f>IF(ISNUMBER(jaar_zip[[#This Row],[etmaaltemperatuur]]),IF(jaar_zip[[#This Row],[etmaaltemperatuur]]&gt;stookgrens,jaar_zip[[#This Row],[etmaaltemperatuur]]-stookgrens,0),"")</f>
        <v>0</v>
      </c>
    </row>
    <row r="6464" spans="1:15" x14ac:dyDescent="0.25">
      <c r="A6464">
        <v>330</v>
      </c>
      <c r="B6464">
        <v>20240609</v>
      </c>
      <c r="C6464">
        <v>6.8</v>
      </c>
      <c r="D6464">
        <v>14.2</v>
      </c>
      <c r="E6464">
        <v>2503</v>
      </c>
      <c r="F6464">
        <v>0</v>
      </c>
      <c r="G6464">
        <v>1011</v>
      </c>
      <c r="H6464">
        <v>66</v>
      </c>
      <c r="I6464" s="101" t="s">
        <v>35</v>
      </c>
      <c r="J6464" s="1">
        <f>DATEVALUE(RIGHT(jaar_zip[[#This Row],[YYYYMMDD]],2)&amp;"-"&amp;MID(jaar_zip[[#This Row],[YYYYMMDD]],5,2)&amp;"-"&amp;LEFT(jaar_zip[[#This Row],[YYYYMMDD]],4))</f>
        <v>45452</v>
      </c>
      <c r="K6464" s="101" t="str">
        <f>IF(AND(VALUE(MONTH(jaar_zip[[#This Row],[Datum]]))=1,VALUE(WEEKNUM(jaar_zip[[#This Row],[Datum]],21))&gt;51),RIGHT(YEAR(jaar_zip[[#This Row],[Datum]])-1,2),RIGHT(YEAR(jaar_zip[[#This Row],[Datum]]),2))&amp;"-"&amp; TEXT(WEEKNUM(jaar_zip[[#This Row],[Datum]],21),"00")</f>
        <v>24-23</v>
      </c>
      <c r="L6464" s="101">
        <f>MONTH(jaar_zip[[#This Row],[Datum]])</f>
        <v>6</v>
      </c>
      <c r="M6464" s="101">
        <f>IF(ISNUMBER(jaar_zip[[#This Row],[etmaaltemperatuur]]),IF(jaar_zip[[#This Row],[etmaaltemperatuur]]&lt;stookgrens,stookgrens-jaar_zip[[#This Row],[etmaaltemperatuur]],0),"")</f>
        <v>3.8000000000000007</v>
      </c>
      <c r="N6464" s="101">
        <f>IF(ISNUMBER(jaar_zip[[#This Row],[graaddagen]]),IF(OR(MONTH(jaar_zip[[#This Row],[Datum]])=1,MONTH(jaar_zip[[#This Row],[Datum]])=2,MONTH(jaar_zip[[#This Row],[Datum]])=11,MONTH(jaar_zip[[#This Row],[Datum]])=12),1.1,IF(OR(MONTH(jaar_zip[[#This Row],[Datum]])=3,MONTH(jaar_zip[[#This Row],[Datum]])=10),1,0.8))*jaar_zip[[#This Row],[graaddagen]],"")</f>
        <v>3.0400000000000009</v>
      </c>
      <c r="O6464" s="101">
        <f>IF(ISNUMBER(jaar_zip[[#This Row],[etmaaltemperatuur]]),IF(jaar_zip[[#This Row],[etmaaltemperatuur]]&gt;stookgrens,jaar_zip[[#This Row],[etmaaltemperatuur]]-stookgrens,0),"")</f>
        <v>0</v>
      </c>
    </row>
    <row r="6465" spans="1:15" x14ac:dyDescent="0.25">
      <c r="A6465">
        <v>330</v>
      </c>
      <c r="B6465">
        <v>20240610</v>
      </c>
      <c r="C6465">
        <v>9.1</v>
      </c>
      <c r="D6465">
        <v>12.2</v>
      </c>
      <c r="E6465">
        <v>1063</v>
      </c>
      <c r="F6465">
        <v>22.7</v>
      </c>
      <c r="G6465">
        <v>1006.8</v>
      </c>
      <c r="H6465">
        <v>83</v>
      </c>
      <c r="I6465" s="101" t="s">
        <v>35</v>
      </c>
      <c r="J6465" s="1">
        <f>DATEVALUE(RIGHT(jaar_zip[[#This Row],[YYYYMMDD]],2)&amp;"-"&amp;MID(jaar_zip[[#This Row],[YYYYMMDD]],5,2)&amp;"-"&amp;LEFT(jaar_zip[[#This Row],[YYYYMMDD]],4))</f>
        <v>45453</v>
      </c>
      <c r="K6465" s="101" t="str">
        <f>IF(AND(VALUE(MONTH(jaar_zip[[#This Row],[Datum]]))=1,VALUE(WEEKNUM(jaar_zip[[#This Row],[Datum]],21))&gt;51),RIGHT(YEAR(jaar_zip[[#This Row],[Datum]])-1,2),RIGHT(YEAR(jaar_zip[[#This Row],[Datum]]),2))&amp;"-"&amp; TEXT(WEEKNUM(jaar_zip[[#This Row],[Datum]],21),"00")</f>
        <v>24-24</v>
      </c>
      <c r="L6465" s="101">
        <f>MONTH(jaar_zip[[#This Row],[Datum]])</f>
        <v>6</v>
      </c>
      <c r="M6465" s="101">
        <f>IF(ISNUMBER(jaar_zip[[#This Row],[etmaaltemperatuur]]),IF(jaar_zip[[#This Row],[etmaaltemperatuur]]&lt;stookgrens,stookgrens-jaar_zip[[#This Row],[etmaaltemperatuur]],0),"")</f>
        <v>5.8000000000000007</v>
      </c>
      <c r="N6465" s="101">
        <f>IF(ISNUMBER(jaar_zip[[#This Row],[graaddagen]]),IF(OR(MONTH(jaar_zip[[#This Row],[Datum]])=1,MONTH(jaar_zip[[#This Row],[Datum]])=2,MONTH(jaar_zip[[#This Row],[Datum]])=11,MONTH(jaar_zip[[#This Row],[Datum]])=12),1.1,IF(OR(MONTH(jaar_zip[[#This Row],[Datum]])=3,MONTH(jaar_zip[[#This Row],[Datum]])=10),1,0.8))*jaar_zip[[#This Row],[graaddagen]],"")</f>
        <v>4.6400000000000006</v>
      </c>
      <c r="O6465" s="101">
        <f>IF(ISNUMBER(jaar_zip[[#This Row],[etmaaltemperatuur]]),IF(jaar_zip[[#This Row],[etmaaltemperatuur]]&gt;stookgrens,jaar_zip[[#This Row],[etmaaltemperatuur]]-stookgrens,0),"")</f>
        <v>0</v>
      </c>
    </row>
    <row r="6466" spans="1:15" x14ac:dyDescent="0.25">
      <c r="A6466">
        <v>330</v>
      </c>
      <c r="B6466">
        <v>20240611</v>
      </c>
      <c r="C6466">
        <v>8.4</v>
      </c>
      <c r="D6466">
        <v>12.8</v>
      </c>
      <c r="E6466">
        <v>2605</v>
      </c>
      <c r="F6466">
        <v>0</v>
      </c>
      <c r="G6466">
        <v>1016.4</v>
      </c>
      <c r="H6466">
        <v>71</v>
      </c>
      <c r="I6466" s="101" t="s">
        <v>35</v>
      </c>
      <c r="J6466" s="1">
        <f>DATEVALUE(RIGHT(jaar_zip[[#This Row],[YYYYMMDD]],2)&amp;"-"&amp;MID(jaar_zip[[#This Row],[YYYYMMDD]],5,2)&amp;"-"&amp;LEFT(jaar_zip[[#This Row],[YYYYMMDD]],4))</f>
        <v>45454</v>
      </c>
      <c r="K6466" s="101" t="str">
        <f>IF(AND(VALUE(MONTH(jaar_zip[[#This Row],[Datum]]))=1,VALUE(WEEKNUM(jaar_zip[[#This Row],[Datum]],21))&gt;51),RIGHT(YEAR(jaar_zip[[#This Row],[Datum]])-1,2),RIGHT(YEAR(jaar_zip[[#This Row],[Datum]]),2))&amp;"-"&amp; TEXT(WEEKNUM(jaar_zip[[#This Row],[Datum]],21),"00")</f>
        <v>24-24</v>
      </c>
      <c r="L6466" s="101">
        <f>MONTH(jaar_zip[[#This Row],[Datum]])</f>
        <v>6</v>
      </c>
      <c r="M6466" s="101">
        <f>IF(ISNUMBER(jaar_zip[[#This Row],[etmaaltemperatuur]]),IF(jaar_zip[[#This Row],[etmaaltemperatuur]]&lt;stookgrens,stookgrens-jaar_zip[[#This Row],[etmaaltemperatuur]],0),"")</f>
        <v>5.1999999999999993</v>
      </c>
      <c r="N6466" s="101">
        <f>IF(ISNUMBER(jaar_zip[[#This Row],[graaddagen]]),IF(OR(MONTH(jaar_zip[[#This Row],[Datum]])=1,MONTH(jaar_zip[[#This Row],[Datum]])=2,MONTH(jaar_zip[[#This Row],[Datum]])=11,MONTH(jaar_zip[[#This Row],[Datum]])=12),1.1,IF(OR(MONTH(jaar_zip[[#This Row],[Datum]])=3,MONTH(jaar_zip[[#This Row],[Datum]])=10),1,0.8))*jaar_zip[[#This Row],[graaddagen]],"")</f>
        <v>4.1599999999999993</v>
      </c>
      <c r="O6466" s="101">
        <f>IF(ISNUMBER(jaar_zip[[#This Row],[etmaaltemperatuur]]),IF(jaar_zip[[#This Row],[etmaaltemperatuur]]&gt;stookgrens,jaar_zip[[#This Row],[etmaaltemperatuur]]-stookgrens,0),"")</f>
        <v>0</v>
      </c>
    </row>
    <row r="6467" spans="1:15" x14ac:dyDescent="0.25">
      <c r="A6467">
        <v>330</v>
      </c>
      <c r="B6467">
        <v>20240612</v>
      </c>
      <c r="C6467">
        <v>6.5</v>
      </c>
      <c r="D6467">
        <v>12.1</v>
      </c>
      <c r="E6467">
        <v>1914</v>
      </c>
      <c r="F6467">
        <v>1.4</v>
      </c>
      <c r="G6467">
        <v>1020.1</v>
      </c>
      <c r="H6467">
        <v>71</v>
      </c>
      <c r="I6467" s="101" t="s">
        <v>35</v>
      </c>
      <c r="J6467" s="1">
        <f>DATEVALUE(RIGHT(jaar_zip[[#This Row],[YYYYMMDD]],2)&amp;"-"&amp;MID(jaar_zip[[#This Row],[YYYYMMDD]],5,2)&amp;"-"&amp;LEFT(jaar_zip[[#This Row],[YYYYMMDD]],4))</f>
        <v>45455</v>
      </c>
      <c r="K6467" s="101" t="str">
        <f>IF(AND(VALUE(MONTH(jaar_zip[[#This Row],[Datum]]))=1,VALUE(WEEKNUM(jaar_zip[[#This Row],[Datum]],21))&gt;51),RIGHT(YEAR(jaar_zip[[#This Row],[Datum]])-1,2),RIGHT(YEAR(jaar_zip[[#This Row],[Datum]]),2))&amp;"-"&amp; TEXT(WEEKNUM(jaar_zip[[#This Row],[Datum]],21),"00")</f>
        <v>24-24</v>
      </c>
      <c r="L6467" s="101">
        <f>MONTH(jaar_zip[[#This Row],[Datum]])</f>
        <v>6</v>
      </c>
      <c r="M6467" s="101">
        <f>IF(ISNUMBER(jaar_zip[[#This Row],[etmaaltemperatuur]]),IF(jaar_zip[[#This Row],[etmaaltemperatuur]]&lt;stookgrens,stookgrens-jaar_zip[[#This Row],[etmaaltemperatuur]],0),"")</f>
        <v>5.9</v>
      </c>
      <c r="N6467" s="101">
        <f>IF(ISNUMBER(jaar_zip[[#This Row],[graaddagen]]),IF(OR(MONTH(jaar_zip[[#This Row],[Datum]])=1,MONTH(jaar_zip[[#This Row],[Datum]])=2,MONTH(jaar_zip[[#This Row],[Datum]])=11,MONTH(jaar_zip[[#This Row],[Datum]])=12),1.1,IF(OR(MONTH(jaar_zip[[#This Row],[Datum]])=3,MONTH(jaar_zip[[#This Row],[Datum]])=10),1,0.8))*jaar_zip[[#This Row],[graaddagen]],"")</f>
        <v>4.7200000000000006</v>
      </c>
      <c r="O6467" s="101">
        <f>IF(ISNUMBER(jaar_zip[[#This Row],[etmaaltemperatuur]]),IF(jaar_zip[[#This Row],[etmaaltemperatuur]]&gt;stookgrens,jaar_zip[[#This Row],[etmaaltemperatuur]]-stookgrens,0),"")</f>
        <v>0</v>
      </c>
    </row>
    <row r="6468" spans="1:15" x14ac:dyDescent="0.25">
      <c r="A6468">
        <v>330</v>
      </c>
      <c r="B6468">
        <v>20240613</v>
      </c>
      <c r="C6468">
        <v>5</v>
      </c>
      <c r="D6468">
        <v>14.5</v>
      </c>
      <c r="E6468">
        <v>2338</v>
      </c>
      <c r="F6468">
        <v>-0.1</v>
      </c>
      <c r="G6468">
        <v>1014.6</v>
      </c>
      <c r="H6468">
        <v>68</v>
      </c>
      <c r="I6468" s="101" t="s">
        <v>35</v>
      </c>
      <c r="J6468" s="1">
        <f>DATEVALUE(RIGHT(jaar_zip[[#This Row],[YYYYMMDD]],2)&amp;"-"&amp;MID(jaar_zip[[#This Row],[YYYYMMDD]],5,2)&amp;"-"&amp;LEFT(jaar_zip[[#This Row],[YYYYMMDD]],4))</f>
        <v>45456</v>
      </c>
      <c r="K6468" s="101" t="str">
        <f>IF(AND(VALUE(MONTH(jaar_zip[[#This Row],[Datum]]))=1,VALUE(WEEKNUM(jaar_zip[[#This Row],[Datum]],21))&gt;51),RIGHT(YEAR(jaar_zip[[#This Row],[Datum]])-1,2),RIGHT(YEAR(jaar_zip[[#This Row],[Datum]]),2))&amp;"-"&amp; TEXT(WEEKNUM(jaar_zip[[#This Row],[Datum]],21),"00")</f>
        <v>24-24</v>
      </c>
      <c r="L6468" s="101">
        <f>MONTH(jaar_zip[[#This Row],[Datum]])</f>
        <v>6</v>
      </c>
      <c r="M6468" s="101">
        <f>IF(ISNUMBER(jaar_zip[[#This Row],[etmaaltemperatuur]]),IF(jaar_zip[[#This Row],[etmaaltemperatuur]]&lt;stookgrens,stookgrens-jaar_zip[[#This Row],[etmaaltemperatuur]],0),"")</f>
        <v>3.5</v>
      </c>
      <c r="N6468" s="101">
        <f>IF(ISNUMBER(jaar_zip[[#This Row],[graaddagen]]),IF(OR(MONTH(jaar_zip[[#This Row],[Datum]])=1,MONTH(jaar_zip[[#This Row],[Datum]])=2,MONTH(jaar_zip[[#This Row],[Datum]])=11,MONTH(jaar_zip[[#This Row],[Datum]])=12),1.1,IF(OR(MONTH(jaar_zip[[#This Row],[Datum]])=3,MONTH(jaar_zip[[#This Row],[Datum]])=10),1,0.8))*jaar_zip[[#This Row],[graaddagen]],"")</f>
        <v>2.8000000000000003</v>
      </c>
      <c r="O6468" s="101">
        <f>IF(ISNUMBER(jaar_zip[[#This Row],[etmaaltemperatuur]]),IF(jaar_zip[[#This Row],[etmaaltemperatuur]]&gt;stookgrens,jaar_zip[[#This Row],[etmaaltemperatuur]]-stookgrens,0),"")</f>
        <v>0</v>
      </c>
    </row>
    <row r="6469" spans="1:15" x14ac:dyDescent="0.25">
      <c r="A6469">
        <v>330</v>
      </c>
      <c r="B6469">
        <v>20240614</v>
      </c>
      <c r="C6469">
        <v>7.4</v>
      </c>
      <c r="D6469">
        <v>15</v>
      </c>
      <c r="E6469">
        <v>1296</v>
      </c>
      <c r="F6469">
        <v>3.8</v>
      </c>
      <c r="G6469">
        <v>1004.3</v>
      </c>
      <c r="H6469">
        <v>82</v>
      </c>
      <c r="I6469" s="101" t="s">
        <v>35</v>
      </c>
      <c r="J6469" s="1">
        <f>DATEVALUE(RIGHT(jaar_zip[[#This Row],[YYYYMMDD]],2)&amp;"-"&amp;MID(jaar_zip[[#This Row],[YYYYMMDD]],5,2)&amp;"-"&amp;LEFT(jaar_zip[[#This Row],[YYYYMMDD]],4))</f>
        <v>45457</v>
      </c>
      <c r="K6469" s="101" t="str">
        <f>IF(AND(VALUE(MONTH(jaar_zip[[#This Row],[Datum]]))=1,VALUE(WEEKNUM(jaar_zip[[#This Row],[Datum]],21))&gt;51),RIGHT(YEAR(jaar_zip[[#This Row],[Datum]])-1,2),RIGHT(YEAR(jaar_zip[[#This Row],[Datum]]),2))&amp;"-"&amp; TEXT(WEEKNUM(jaar_zip[[#This Row],[Datum]],21),"00")</f>
        <v>24-24</v>
      </c>
      <c r="L6469" s="101">
        <f>MONTH(jaar_zip[[#This Row],[Datum]])</f>
        <v>6</v>
      </c>
      <c r="M6469" s="101">
        <f>IF(ISNUMBER(jaar_zip[[#This Row],[etmaaltemperatuur]]),IF(jaar_zip[[#This Row],[etmaaltemperatuur]]&lt;stookgrens,stookgrens-jaar_zip[[#This Row],[etmaaltemperatuur]],0),"")</f>
        <v>3</v>
      </c>
      <c r="N6469" s="101">
        <f>IF(ISNUMBER(jaar_zip[[#This Row],[graaddagen]]),IF(OR(MONTH(jaar_zip[[#This Row],[Datum]])=1,MONTH(jaar_zip[[#This Row],[Datum]])=2,MONTH(jaar_zip[[#This Row],[Datum]])=11,MONTH(jaar_zip[[#This Row],[Datum]])=12),1.1,IF(OR(MONTH(jaar_zip[[#This Row],[Datum]])=3,MONTH(jaar_zip[[#This Row],[Datum]])=10),1,0.8))*jaar_zip[[#This Row],[graaddagen]],"")</f>
        <v>2.4000000000000004</v>
      </c>
      <c r="O6469" s="101">
        <f>IF(ISNUMBER(jaar_zip[[#This Row],[etmaaltemperatuur]]),IF(jaar_zip[[#This Row],[etmaaltemperatuur]]&gt;stookgrens,jaar_zip[[#This Row],[etmaaltemperatuur]]-stookgrens,0),"")</f>
        <v>0</v>
      </c>
    </row>
    <row r="6470" spans="1:15" x14ac:dyDescent="0.25">
      <c r="A6470">
        <v>330</v>
      </c>
      <c r="B6470">
        <v>20240615</v>
      </c>
      <c r="C6470">
        <v>10</v>
      </c>
      <c r="D6470">
        <v>14.1</v>
      </c>
      <c r="E6470">
        <v>1528</v>
      </c>
      <c r="F6470">
        <v>5.0999999999999996</v>
      </c>
      <c r="G6470">
        <v>1001.9</v>
      </c>
      <c r="H6470">
        <v>80</v>
      </c>
      <c r="I6470" s="101" t="s">
        <v>35</v>
      </c>
      <c r="J6470" s="1">
        <f>DATEVALUE(RIGHT(jaar_zip[[#This Row],[YYYYMMDD]],2)&amp;"-"&amp;MID(jaar_zip[[#This Row],[YYYYMMDD]],5,2)&amp;"-"&amp;LEFT(jaar_zip[[#This Row],[YYYYMMDD]],4))</f>
        <v>45458</v>
      </c>
      <c r="K6470" s="101" t="str">
        <f>IF(AND(VALUE(MONTH(jaar_zip[[#This Row],[Datum]]))=1,VALUE(WEEKNUM(jaar_zip[[#This Row],[Datum]],21))&gt;51),RIGHT(YEAR(jaar_zip[[#This Row],[Datum]])-1,2),RIGHT(YEAR(jaar_zip[[#This Row],[Datum]]),2))&amp;"-"&amp; TEXT(WEEKNUM(jaar_zip[[#This Row],[Datum]],21),"00")</f>
        <v>24-24</v>
      </c>
      <c r="L6470" s="101">
        <f>MONTH(jaar_zip[[#This Row],[Datum]])</f>
        <v>6</v>
      </c>
      <c r="M6470" s="101">
        <f>IF(ISNUMBER(jaar_zip[[#This Row],[etmaaltemperatuur]]),IF(jaar_zip[[#This Row],[etmaaltemperatuur]]&lt;stookgrens,stookgrens-jaar_zip[[#This Row],[etmaaltemperatuur]],0),"")</f>
        <v>3.9000000000000004</v>
      </c>
      <c r="N6470" s="101">
        <f>IF(ISNUMBER(jaar_zip[[#This Row],[graaddagen]]),IF(OR(MONTH(jaar_zip[[#This Row],[Datum]])=1,MONTH(jaar_zip[[#This Row],[Datum]])=2,MONTH(jaar_zip[[#This Row],[Datum]])=11,MONTH(jaar_zip[[#This Row],[Datum]])=12),1.1,IF(OR(MONTH(jaar_zip[[#This Row],[Datum]])=3,MONTH(jaar_zip[[#This Row],[Datum]])=10),1,0.8))*jaar_zip[[#This Row],[graaddagen]],"")</f>
        <v>3.1200000000000006</v>
      </c>
      <c r="O6470" s="101">
        <f>IF(ISNUMBER(jaar_zip[[#This Row],[etmaaltemperatuur]]),IF(jaar_zip[[#This Row],[etmaaltemperatuur]]&gt;stookgrens,jaar_zip[[#This Row],[etmaaltemperatuur]]-stookgrens,0),"")</f>
        <v>0</v>
      </c>
    </row>
    <row r="6471" spans="1:15" x14ac:dyDescent="0.25">
      <c r="A6471">
        <v>330</v>
      </c>
      <c r="B6471">
        <v>20240616</v>
      </c>
      <c r="C6471">
        <v>8.5</v>
      </c>
      <c r="D6471">
        <v>15.4</v>
      </c>
      <c r="E6471">
        <v>2029</v>
      </c>
      <c r="F6471">
        <v>1.1000000000000001</v>
      </c>
      <c r="G6471">
        <v>1004.9</v>
      </c>
      <c r="H6471">
        <v>76</v>
      </c>
      <c r="I6471" s="101" t="s">
        <v>35</v>
      </c>
      <c r="J6471" s="1">
        <f>DATEVALUE(RIGHT(jaar_zip[[#This Row],[YYYYMMDD]],2)&amp;"-"&amp;MID(jaar_zip[[#This Row],[YYYYMMDD]],5,2)&amp;"-"&amp;LEFT(jaar_zip[[#This Row],[YYYYMMDD]],4))</f>
        <v>45459</v>
      </c>
      <c r="K6471" s="101" t="str">
        <f>IF(AND(VALUE(MONTH(jaar_zip[[#This Row],[Datum]]))=1,VALUE(WEEKNUM(jaar_zip[[#This Row],[Datum]],21))&gt;51),RIGHT(YEAR(jaar_zip[[#This Row],[Datum]])-1,2),RIGHT(YEAR(jaar_zip[[#This Row],[Datum]]),2))&amp;"-"&amp; TEXT(WEEKNUM(jaar_zip[[#This Row],[Datum]],21),"00")</f>
        <v>24-24</v>
      </c>
      <c r="L6471" s="101">
        <f>MONTH(jaar_zip[[#This Row],[Datum]])</f>
        <v>6</v>
      </c>
      <c r="M6471" s="101">
        <f>IF(ISNUMBER(jaar_zip[[#This Row],[etmaaltemperatuur]]),IF(jaar_zip[[#This Row],[etmaaltemperatuur]]&lt;stookgrens,stookgrens-jaar_zip[[#This Row],[etmaaltemperatuur]],0),"")</f>
        <v>2.5999999999999996</v>
      </c>
      <c r="N6471" s="101">
        <f>IF(ISNUMBER(jaar_zip[[#This Row],[graaddagen]]),IF(OR(MONTH(jaar_zip[[#This Row],[Datum]])=1,MONTH(jaar_zip[[#This Row],[Datum]])=2,MONTH(jaar_zip[[#This Row],[Datum]])=11,MONTH(jaar_zip[[#This Row],[Datum]])=12),1.1,IF(OR(MONTH(jaar_zip[[#This Row],[Datum]])=3,MONTH(jaar_zip[[#This Row],[Datum]])=10),1,0.8))*jaar_zip[[#This Row],[graaddagen]],"")</f>
        <v>2.0799999999999996</v>
      </c>
      <c r="O6471" s="101">
        <f>IF(ISNUMBER(jaar_zip[[#This Row],[etmaaltemperatuur]]),IF(jaar_zip[[#This Row],[etmaaltemperatuur]]&gt;stookgrens,jaar_zip[[#This Row],[etmaaltemperatuur]]-stookgrens,0),"")</f>
        <v>0</v>
      </c>
    </row>
    <row r="6472" spans="1:15" x14ac:dyDescent="0.25">
      <c r="A6472">
        <v>330</v>
      </c>
      <c r="B6472">
        <v>20240617</v>
      </c>
      <c r="C6472">
        <v>5.0999999999999996</v>
      </c>
      <c r="D6472">
        <v>16.2</v>
      </c>
      <c r="E6472">
        <v>2912</v>
      </c>
      <c r="F6472">
        <v>0</v>
      </c>
      <c r="G6472">
        <v>1011.3</v>
      </c>
      <c r="H6472">
        <v>70</v>
      </c>
      <c r="I6472" s="101" t="s">
        <v>35</v>
      </c>
      <c r="J6472" s="1">
        <f>DATEVALUE(RIGHT(jaar_zip[[#This Row],[YYYYMMDD]],2)&amp;"-"&amp;MID(jaar_zip[[#This Row],[YYYYMMDD]],5,2)&amp;"-"&amp;LEFT(jaar_zip[[#This Row],[YYYYMMDD]],4))</f>
        <v>45460</v>
      </c>
      <c r="K6472" s="101" t="str">
        <f>IF(AND(VALUE(MONTH(jaar_zip[[#This Row],[Datum]]))=1,VALUE(WEEKNUM(jaar_zip[[#This Row],[Datum]],21))&gt;51),RIGHT(YEAR(jaar_zip[[#This Row],[Datum]])-1,2),RIGHT(YEAR(jaar_zip[[#This Row],[Datum]]),2))&amp;"-"&amp; TEXT(WEEKNUM(jaar_zip[[#This Row],[Datum]],21),"00")</f>
        <v>24-25</v>
      </c>
      <c r="L6472" s="101">
        <f>MONTH(jaar_zip[[#This Row],[Datum]])</f>
        <v>6</v>
      </c>
      <c r="M6472" s="101">
        <f>IF(ISNUMBER(jaar_zip[[#This Row],[etmaaltemperatuur]]),IF(jaar_zip[[#This Row],[etmaaltemperatuur]]&lt;stookgrens,stookgrens-jaar_zip[[#This Row],[etmaaltemperatuur]],0),"")</f>
        <v>1.8000000000000007</v>
      </c>
      <c r="N6472" s="101">
        <f>IF(ISNUMBER(jaar_zip[[#This Row],[graaddagen]]),IF(OR(MONTH(jaar_zip[[#This Row],[Datum]])=1,MONTH(jaar_zip[[#This Row],[Datum]])=2,MONTH(jaar_zip[[#This Row],[Datum]])=11,MONTH(jaar_zip[[#This Row],[Datum]])=12),1.1,IF(OR(MONTH(jaar_zip[[#This Row],[Datum]])=3,MONTH(jaar_zip[[#This Row],[Datum]])=10),1,0.8))*jaar_zip[[#This Row],[graaddagen]],"")</f>
        <v>1.4400000000000006</v>
      </c>
      <c r="O6472" s="101">
        <f>IF(ISNUMBER(jaar_zip[[#This Row],[etmaaltemperatuur]]),IF(jaar_zip[[#This Row],[etmaaltemperatuur]]&gt;stookgrens,jaar_zip[[#This Row],[etmaaltemperatuur]]-stookgrens,0),"")</f>
        <v>0</v>
      </c>
    </row>
    <row r="6473" spans="1:15" x14ac:dyDescent="0.25">
      <c r="A6473">
        <v>330</v>
      </c>
      <c r="B6473">
        <v>20240618</v>
      </c>
      <c r="C6473">
        <v>3.6</v>
      </c>
      <c r="D6473">
        <v>16</v>
      </c>
      <c r="E6473">
        <v>812</v>
      </c>
      <c r="F6473">
        <v>0.5</v>
      </c>
      <c r="G6473">
        <v>1014</v>
      </c>
      <c r="H6473">
        <v>83</v>
      </c>
      <c r="I6473" s="101" t="s">
        <v>35</v>
      </c>
      <c r="J6473" s="1">
        <f>DATEVALUE(RIGHT(jaar_zip[[#This Row],[YYYYMMDD]],2)&amp;"-"&amp;MID(jaar_zip[[#This Row],[YYYYMMDD]],5,2)&amp;"-"&amp;LEFT(jaar_zip[[#This Row],[YYYYMMDD]],4))</f>
        <v>45461</v>
      </c>
      <c r="K6473" s="101" t="str">
        <f>IF(AND(VALUE(MONTH(jaar_zip[[#This Row],[Datum]]))=1,VALUE(WEEKNUM(jaar_zip[[#This Row],[Datum]],21))&gt;51),RIGHT(YEAR(jaar_zip[[#This Row],[Datum]])-1,2),RIGHT(YEAR(jaar_zip[[#This Row],[Datum]]),2))&amp;"-"&amp; TEXT(WEEKNUM(jaar_zip[[#This Row],[Datum]],21),"00")</f>
        <v>24-25</v>
      </c>
      <c r="L6473" s="101">
        <f>MONTH(jaar_zip[[#This Row],[Datum]])</f>
        <v>6</v>
      </c>
      <c r="M6473" s="101">
        <f>IF(ISNUMBER(jaar_zip[[#This Row],[etmaaltemperatuur]]),IF(jaar_zip[[#This Row],[etmaaltemperatuur]]&lt;stookgrens,stookgrens-jaar_zip[[#This Row],[etmaaltemperatuur]],0),"")</f>
        <v>2</v>
      </c>
      <c r="N6473" s="101">
        <f>IF(ISNUMBER(jaar_zip[[#This Row],[graaddagen]]),IF(OR(MONTH(jaar_zip[[#This Row],[Datum]])=1,MONTH(jaar_zip[[#This Row],[Datum]])=2,MONTH(jaar_zip[[#This Row],[Datum]])=11,MONTH(jaar_zip[[#This Row],[Datum]])=12),1.1,IF(OR(MONTH(jaar_zip[[#This Row],[Datum]])=3,MONTH(jaar_zip[[#This Row],[Datum]])=10),1,0.8))*jaar_zip[[#This Row],[graaddagen]],"")</f>
        <v>1.6</v>
      </c>
      <c r="O6473" s="101">
        <f>IF(ISNUMBER(jaar_zip[[#This Row],[etmaaltemperatuur]]),IF(jaar_zip[[#This Row],[etmaaltemperatuur]]&gt;stookgrens,jaar_zip[[#This Row],[etmaaltemperatuur]]-stookgrens,0),"")</f>
        <v>0</v>
      </c>
    </row>
    <row r="6474" spans="1:15" x14ac:dyDescent="0.25">
      <c r="A6474">
        <v>330</v>
      </c>
      <c r="B6474">
        <v>20240619</v>
      </c>
      <c r="C6474">
        <v>7.9</v>
      </c>
      <c r="D6474">
        <v>15.4</v>
      </c>
      <c r="E6474">
        <v>3130</v>
      </c>
      <c r="F6474">
        <v>0</v>
      </c>
      <c r="G6474">
        <v>1020.2</v>
      </c>
      <c r="H6474">
        <v>77</v>
      </c>
      <c r="I6474" s="101" t="s">
        <v>35</v>
      </c>
      <c r="J6474" s="1">
        <f>DATEVALUE(RIGHT(jaar_zip[[#This Row],[YYYYMMDD]],2)&amp;"-"&amp;MID(jaar_zip[[#This Row],[YYYYMMDD]],5,2)&amp;"-"&amp;LEFT(jaar_zip[[#This Row],[YYYYMMDD]],4))</f>
        <v>45462</v>
      </c>
      <c r="K6474" s="101" t="str">
        <f>IF(AND(VALUE(MONTH(jaar_zip[[#This Row],[Datum]]))=1,VALUE(WEEKNUM(jaar_zip[[#This Row],[Datum]],21))&gt;51),RIGHT(YEAR(jaar_zip[[#This Row],[Datum]])-1,2),RIGHT(YEAR(jaar_zip[[#This Row],[Datum]]),2))&amp;"-"&amp; TEXT(WEEKNUM(jaar_zip[[#This Row],[Datum]],21),"00")</f>
        <v>24-25</v>
      </c>
      <c r="L6474" s="101">
        <f>MONTH(jaar_zip[[#This Row],[Datum]])</f>
        <v>6</v>
      </c>
      <c r="M6474" s="101">
        <f>IF(ISNUMBER(jaar_zip[[#This Row],[etmaaltemperatuur]]),IF(jaar_zip[[#This Row],[etmaaltemperatuur]]&lt;stookgrens,stookgrens-jaar_zip[[#This Row],[etmaaltemperatuur]],0),"")</f>
        <v>2.5999999999999996</v>
      </c>
      <c r="N6474" s="101">
        <f>IF(ISNUMBER(jaar_zip[[#This Row],[graaddagen]]),IF(OR(MONTH(jaar_zip[[#This Row],[Datum]])=1,MONTH(jaar_zip[[#This Row],[Datum]])=2,MONTH(jaar_zip[[#This Row],[Datum]])=11,MONTH(jaar_zip[[#This Row],[Datum]])=12),1.1,IF(OR(MONTH(jaar_zip[[#This Row],[Datum]])=3,MONTH(jaar_zip[[#This Row],[Datum]])=10),1,0.8))*jaar_zip[[#This Row],[graaddagen]],"")</f>
        <v>2.0799999999999996</v>
      </c>
      <c r="O6474" s="101">
        <f>IF(ISNUMBER(jaar_zip[[#This Row],[etmaaltemperatuur]]),IF(jaar_zip[[#This Row],[etmaaltemperatuur]]&gt;stookgrens,jaar_zip[[#This Row],[etmaaltemperatuur]]-stookgrens,0),"")</f>
        <v>0</v>
      </c>
    </row>
    <row r="6475" spans="1:15" x14ac:dyDescent="0.25">
      <c r="A6475">
        <v>330</v>
      </c>
      <c r="B6475">
        <v>20240620</v>
      </c>
      <c r="C6475">
        <v>5.9</v>
      </c>
      <c r="D6475">
        <v>15.5</v>
      </c>
      <c r="E6475">
        <v>2070</v>
      </c>
      <c r="F6475">
        <v>0</v>
      </c>
      <c r="G6475">
        <v>1019.5</v>
      </c>
      <c r="H6475">
        <v>81</v>
      </c>
      <c r="I6475" s="101" t="s">
        <v>35</v>
      </c>
      <c r="J6475" s="1">
        <f>DATEVALUE(RIGHT(jaar_zip[[#This Row],[YYYYMMDD]],2)&amp;"-"&amp;MID(jaar_zip[[#This Row],[YYYYMMDD]],5,2)&amp;"-"&amp;LEFT(jaar_zip[[#This Row],[YYYYMMDD]],4))</f>
        <v>45463</v>
      </c>
      <c r="K6475" s="101" t="str">
        <f>IF(AND(VALUE(MONTH(jaar_zip[[#This Row],[Datum]]))=1,VALUE(WEEKNUM(jaar_zip[[#This Row],[Datum]],21))&gt;51),RIGHT(YEAR(jaar_zip[[#This Row],[Datum]])-1,2),RIGHT(YEAR(jaar_zip[[#This Row],[Datum]]),2))&amp;"-"&amp; TEXT(WEEKNUM(jaar_zip[[#This Row],[Datum]],21),"00")</f>
        <v>24-25</v>
      </c>
      <c r="L6475" s="101">
        <f>MONTH(jaar_zip[[#This Row],[Datum]])</f>
        <v>6</v>
      </c>
      <c r="M6475" s="101">
        <f>IF(ISNUMBER(jaar_zip[[#This Row],[etmaaltemperatuur]]),IF(jaar_zip[[#This Row],[etmaaltemperatuur]]&lt;stookgrens,stookgrens-jaar_zip[[#This Row],[etmaaltemperatuur]],0),"")</f>
        <v>2.5</v>
      </c>
      <c r="N6475" s="101">
        <f>IF(ISNUMBER(jaar_zip[[#This Row],[graaddagen]]),IF(OR(MONTH(jaar_zip[[#This Row],[Datum]])=1,MONTH(jaar_zip[[#This Row],[Datum]])=2,MONTH(jaar_zip[[#This Row],[Datum]])=11,MONTH(jaar_zip[[#This Row],[Datum]])=12),1.1,IF(OR(MONTH(jaar_zip[[#This Row],[Datum]])=3,MONTH(jaar_zip[[#This Row],[Datum]])=10),1,0.8))*jaar_zip[[#This Row],[graaddagen]],"")</f>
        <v>2</v>
      </c>
      <c r="O6475" s="101">
        <f>IF(ISNUMBER(jaar_zip[[#This Row],[etmaaltemperatuur]]),IF(jaar_zip[[#This Row],[etmaaltemperatuur]]&gt;stookgrens,jaar_zip[[#This Row],[etmaaltemperatuur]]-stookgrens,0),"")</f>
        <v>0</v>
      </c>
    </row>
    <row r="6476" spans="1:15" x14ac:dyDescent="0.25">
      <c r="A6476">
        <v>330</v>
      </c>
      <c r="B6476">
        <v>20240621</v>
      </c>
      <c r="C6476">
        <v>4.2</v>
      </c>
      <c r="D6476">
        <v>15.3</v>
      </c>
      <c r="E6476">
        <v>698</v>
      </c>
      <c r="F6476">
        <v>3.3</v>
      </c>
      <c r="G6476">
        <v>1013</v>
      </c>
      <c r="H6476">
        <v>90</v>
      </c>
      <c r="I6476" s="101" t="s">
        <v>35</v>
      </c>
      <c r="J6476" s="1">
        <f>DATEVALUE(RIGHT(jaar_zip[[#This Row],[YYYYMMDD]],2)&amp;"-"&amp;MID(jaar_zip[[#This Row],[YYYYMMDD]],5,2)&amp;"-"&amp;LEFT(jaar_zip[[#This Row],[YYYYMMDD]],4))</f>
        <v>45464</v>
      </c>
      <c r="K6476" s="101" t="str">
        <f>IF(AND(VALUE(MONTH(jaar_zip[[#This Row],[Datum]]))=1,VALUE(WEEKNUM(jaar_zip[[#This Row],[Datum]],21))&gt;51),RIGHT(YEAR(jaar_zip[[#This Row],[Datum]])-1,2),RIGHT(YEAR(jaar_zip[[#This Row],[Datum]]),2))&amp;"-"&amp; TEXT(WEEKNUM(jaar_zip[[#This Row],[Datum]],21),"00")</f>
        <v>24-25</v>
      </c>
      <c r="L6476" s="101">
        <f>MONTH(jaar_zip[[#This Row],[Datum]])</f>
        <v>6</v>
      </c>
      <c r="M6476" s="101">
        <f>IF(ISNUMBER(jaar_zip[[#This Row],[etmaaltemperatuur]]),IF(jaar_zip[[#This Row],[etmaaltemperatuur]]&lt;stookgrens,stookgrens-jaar_zip[[#This Row],[etmaaltemperatuur]],0),"")</f>
        <v>2.6999999999999993</v>
      </c>
      <c r="N6476" s="101">
        <f>IF(ISNUMBER(jaar_zip[[#This Row],[graaddagen]]),IF(OR(MONTH(jaar_zip[[#This Row],[Datum]])=1,MONTH(jaar_zip[[#This Row],[Datum]])=2,MONTH(jaar_zip[[#This Row],[Datum]])=11,MONTH(jaar_zip[[#This Row],[Datum]])=12),1.1,IF(OR(MONTH(jaar_zip[[#This Row],[Datum]])=3,MONTH(jaar_zip[[#This Row],[Datum]])=10),1,0.8))*jaar_zip[[#This Row],[graaddagen]],"")</f>
        <v>2.1599999999999997</v>
      </c>
      <c r="O6476" s="101">
        <f>IF(ISNUMBER(jaar_zip[[#This Row],[etmaaltemperatuur]]),IF(jaar_zip[[#This Row],[etmaaltemperatuur]]&gt;stookgrens,jaar_zip[[#This Row],[etmaaltemperatuur]]-stookgrens,0),"")</f>
        <v>0</v>
      </c>
    </row>
    <row r="6477" spans="1:15" x14ac:dyDescent="0.25">
      <c r="A6477">
        <v>330</v>
      </c>
      <c r="B6477">
        <v>20240622</v>
      </c>
      <c r="C6477">
        <v>5.6</v>
      </c>
      <c r="D6477">
        <v>16.7</v>
      </c>
      <c r="E6477">
        <v>2551</v>
      </c>
      <c r="F6477">
        <v>0</v>
      </c>
      <c r="G6477">
        <v>1013.6</v>
      </c>
      <c r="H6477">
        <v>80</v>
      </c>
      <c r="I6477" s="101" t="s">
        <v>35</v>
      </c>
      <c r="J6477" s="1">
        <f>DATEVALUE(RIGHT(jaar_zip[[#This Row],[YYYYMMDD]],2)&amp;"-"&amp;MID(jaar_zip[[#This Row],[YYYYMMDD]],5,2)&amp;"-"&amp;LEFT(jaar_zip[[#This Row],[YYYYMMDD]],4))</f>
        <v>45465</v>
      </c>
      <c r="K6477" s="101" t="str">
        <f>IF(AND(VALUE(MONTH(jaar_zip[[#This Row],[Datum]]))=1,VALUE(WEEKNUM(jaar_zip[[#This Row],[Datum]],21))&gt;51),RIGHT(YEAR(jaar_zip[[#This Row],[Datum]])-1,2),RIGHT(YEAR(jaar_zip[[#This Row],[Datum]]),2))&amp;"-"&amp; TEXT(WEEKNUM(jaar_zip[[#This Row],[Datum]],21),"00")</f>
        <v>24-25</v>
      </c>
      <c r="L6477" s="101">
        <f>MONTH(jaar_zip[[#This Row],[Datum]])</f>
        <v>6</v>
      </c>
      <c r="M6477" s="101">
        <f>IF(ISNUMBER(jaar_zip[[#This Row],[etmaaltemperatuur]]),IF(jaar_zip[[#This Row],[etmaaltemperatuur]]&lt;stookgrens,stookgrens-jaar_zip[[#This Row],[etmaaltemperatuur]],0),"")</f>
        <v>1.3000000000000007</v>
      </c>
      <c r="N6477" s="101">
        <f>IF(ISNUMBER(jaar_zip[[#This Row],[graaddagen]]),IF(OR(MONTH(jaar_zip[[#This Row],[Datum]])=1,MONTH(jaar_zip[[#This Row],[Datum]])=2,MONTH(jaar_zip[[#This Row],[Datum]])=11,MONTH(jaar_zip[[#This Row],[Datum]])=12),1.1,IF(OR(MONTH(jaar_zip[[#This Row],[Datum]])=3,MONTH(jaar_zip[[#This Row],[Datum]])=10),1,0.8))*jaar_zip[[#This Row],[graaddagen]],"")</f>
        <v>1.0400000000000007</v>
      </c>
      <c r="O6477" s="101">
        <f>IF(ISNUMBER(jaar_zip[[#This Row],[etmaaltemperatuur]]),IF(jaar_zip[[#This Row],[etmaaltemperatuur]]&gt;stookgrens,jaar_zip[[#This Row],[etmaaltemperatuur]]-stookgrens,0),"")</f>
        <v>0</v>
      </c>
    </row>
    <row r="6478" spans="1:15" x14ac:dyDescent="0.25">
      <c r="A6478">
        <v>330</v>
      </c>
      <c r="B6478">
        <v>20240623</v>
      </c>
      <c r="C6478">
        <v>3.6</v>
      </c>
      <c r="D6478">
        <v>17.3</v>
      </c>
      <c r="E6478">
        <v>3044</v>
      </c>
      <c r="F6478">
        <v>0</v>
      </c>
      <c r="G6478">
        <v>1019.9</v>
      </c>
      <c r="H6478">
        <v>82</v>
      </c>
      <c r="I6478" s="101" t="s">
        <v>35</v>
      </c>
      <c r="J6478" s="1">
        <f>DATEVALUE(RIGHT(jaar_zip[[#This Row],[YYYYMMDD]],2)&amp;"-"&amp;MID(jaar_zip[[#This Row],[YYYYMMDD]],5,2)&amp;"-"&amp;LEFT(jaar_zip[[#This Row],[YYYYMMDD]],4))</f>
        <v>45466</v>
      </c>
      <c r="K6478" s="101" t="str">
        <f>IF(AND(VALUE(MONTH(jaar_zip[[#This Row],[Datum]]))=1,VALUE(WEEKNUM(jaar_zip[[#This Row],[Datum]],21))&gt;51),RIGHT(YEAR(jaar_zip[[#This Row],[Datum]])-1,2),RIGHT(YEAR(jaar_zip[[#This Row],[Datum]]),2))&amp;"-"&amp; TEXT(WEEKNUM(jaar_zip[[#This Row],[Datum]],21),"00")</f>
        <v>24-25</v>
      </c>
      <c r="L6478" s="101">
        <f>MONTH(jaar_zip[[#This Row],[Datum]])</f>
        <v>6</v>
      </c>
      <c r="M6478" s="101">
        <f>IF(ISNUMBER(jaar_zip[[#This Row],[etmaaltemperatuur]]),IF(jaar_zip[[#This Row],[etmaaltemperatuur]]&lt;stookgrens,stookgrens-jaar_zip[[#This Row],[etmaaltemperatuur]],0),"")</f>
        <v>0.69999999999999929</v>
      </c>
      <c r="N6478" s="101">
        <f>IF(ISNUMBER(jaar_zip[[#This Row],[graaddagen]]),IF(OR(MONTH(jaar_zip[[#This Row],[Datum]])=1,MONTH(jaar_zip[[#This Row],[Datum]])=2,MONTH(jaar_zip[[#This Row],[Datum]])=11,MONTH(jaar_zip[[#This Row],[Datum]])=12),1.1,IF(OR(MONTH(jaar_zip[[#This Row],[Datum]])=3,MONTH(jaar_zip[[#This Row],[Datum]])=10),1,0.8))*jaar_zip[[#This Row],[graaddagen]],"")</f>
        <v>0.5599999999999995</v>
      </c>
      <c r="O6478" s="101">
        <f>IF(ISNUMBER(jaar_zip[[#This Row],[etmaaltemperatuur]]),IF(jaar_zip[[#This Row],[etmaaltemperatuur]]&gt;stookgrens,jaar_zip[[#This Row],[etmaaltemperatuur]]-stookgrens,0),"")</f>
        <v>0</v>
      </c>
    </row>
    <row r="6479" spans="1:15" x14ac:dyDescent="0.25">
      <c r="A6479">
        <v>330</v>
      </c>
      <c r="B6479">
        <v>20240624</v>
      </c>
      <c r="C6479">
        <v>2.5</v>
      </c>
      <c r="D6479">
        <v>17.600000000000001</v>
      </c>
      <c r="E6479">
        <v>2995</v>
      </c>
      <c r="F6479">
        <v>0</v>
      </c>
      <c r="G6479">
        <v>1020.1</v>
      </c>
      <c r="H6479">
        <v>81</v>
      </c>
      <c r="I6479" s="101" t="s">
        <v>35</v>
      </c>
      <c r="J6479" s="1">
        <f>DATEVALUE(RIGHT(jaar_zip[[#This Row],[YYYYMMDD]],2)&amp;"-"&amp;MID(jaar_zip[[#This Row],[YYYYMMDD]],5,2)&amp;"-"&amp;LEFT(jaar_zip[[#This Row],[YYYYMMDD]],4))</f>
        <v>45467</v>
      </c>
      <c r="K6479" s="101" t="str">
        <f>IF(AND(VALUE(MONTH(jaar_zip[[#This Row],[Datum]]))=1,VALUE(WEEKNUM(jaar_zip[[#This Row],[Datum]],21))&gt;51),RIGHT(YEAR(jaar_zip[[#This Row],[Datum]])-1,2),RIGHT(YEAR(jaar_zip[[#This Row],[Datum]]),2))&amp;"-"&amp; TEXT(WEEKNUM(jaar_zip[[#This Row],[Datum]],21),"00")</f>
        <v>24-26</v>
      </c>
      <c r="L6479" s="101">
        <f>MONTH(jaar_zip[[#This Row],[Datum]])</f>
        <v>6</v>
      </c>
      <c r="M6479" s="101">
        <f>IF(ISNUMBER(jaar_zip[[#This Row],[etmaaltemperatuur]]),IF(jaar_zip[[#This Row],[etmaaltemperatuur]]&lt;stookgrens,stookgrens-jaar_zip[[#This Row],[etmaaltemperatuur]],0),"")</f>
        <v>0.39999999999999858</v>
      </c>
      <c r="N6479" s="101">
        <f>IF(ISNUMBER(jaar_zip[[#This Row],[graaddagen]]),IF(OR(MONTH(jaar_zip[[#This Row],[Datum]])=1,MONTH(jaar_zip[[#This Row],[Datum]])=2,MONTH(jaar_zip[[#This Row],[Datum]])=11,MONTH(jaar_zip[[#This Row],[Datum]])=12),1.1,IF(OR(MONTH(jaar_zip[[#This Row],[Datum]])=3,MONTH(jaar_zip[[#This Row],[Datum]])=10),1,0.8))*jaar_zip[[#This Row],[graaddagen]],"")</f>
        <v>0.3199999999999989</v>
      </c>
      <c r="O6479" s="101">
        <f>IF(ISNUMBER(jaar_zip[[#This Row],[etmaaltemperatuur]]),IF(jaar_zip[[#This Row],[etmaaltemperatuur]]&gt;stookgrens,jaar_zip[[#This Row],[etmaaltemperatuur]]-stookgrens,0),"")</f>
        <v>0</v>
      </c>
    </row>
    <row r="6480" spans="1:15" x14ac:dyDescent="0.25">
      <c r="A6480">
        <v>330</v>
      </c>
      <c r="B6480">
        <v>20240625</v>
      </c>
      <c r="C6480">
        <v>5.5</v>
      </c>
      <c r="D6480">
        <v>20.100000000000001</v>
      </c>
      <c r="E6480">
        <v>2940</v>
      </c>
      <c r="F6480">
        <v>0</v>
      </c>
      <c r="G6480">
        <v>1015.6</v>
      </c>
      <c r="H6480">
        <v>80</v>
      </c>
      <c r="I6480" s="101" t="s">
        <v>35</v>
      </c>
      <c r="J6480" s="1">
        <f>DATEVALUE(RIGHT(jaar_zip[[#This Row],[YYYYMMDD]],2)&amp;"-"&amp;MID(jaar_zip[[#This Row],[YYYYMMDD]],5,2)&amp;"-"&amp;LEFT(jaar_zip[[#This Row],[YYYYMMDD]],4))</f>
        <v>45468</v>
      </c>
      <c r="K6480" s="101" t="str">
        <f>IF(AND(VALUE(MONTH(jaar_zip[[#This Row],[Datum]]))=1,VALUE(WEEKNUM(jaar_zip[[#This Row],[Datum]],21))&gt;51),RIGHT(YEAR(jaar_zip[[#This Row],[Datum]])-1,2),RIGHT(YEAR(jaar_zip[[#This Row],[Datum]]),2))&amp;"-"&amp; TEXT(WEEKNUM(jaar_zip[[#This Row],[Datum]],21),"00")</f>
        <v>24-26</v>
      </c>
      <c r="L6480" s="101">
        <f>MONTH(jaar_zip[[#This Row],[Datum]])</f>
        <v>6</v>
      </c>
      <c r="M6480" s="101">
        <f>IF(ISNUMBER(jaar_zip[[#This Row],[etmaaltemperatuur]]),IF(jaar_zip[[#This Row],[etmaaltemperatuur]]&lt;stookgrens,stookgrens-jaar_zip[[#This Row],[etmaaltemperatuur]],0),"")</f>
        <v>0</v>
      </c>
      <c r="N6480" s="101">
        <f>IF(ISNUMBER(jaar_zip[[#This Row],[graaddagen]]),IF(OR(MONTH(jaar_zip[[#This Row],[Datum]])=1,MONTH(jaar_zip[[#This Row],[Datum]])=2,MONTH(jaar_zip[[#This Row],[Datum]])=11,MONTH(jaar_zip[[#This Row],[Datum]])=12),1.1,IF(OR(MONTH(jaar_zip[[#This Row],[Datum]])=3,MONTH(jaar_zip[[#This Row],[Datum]])=10),1,0.8))*jaar_zip[[#This Row],[graaddagen]],"")</f>
        <v>0</v>
      </c>
      <c r="O6480" s="101">
        <f>IF(ISNUMBER(jaar_zip[[#This Row],[etmaaltemperatuur]]),IF(jaar_zip[[#This Row],[etmaaltemperatuur]]&gt;stookgrens,jaar_zip[[#This Row],[etmaaltemperatuur]]-stookgrens,0),"")</f>
        <v>2.1000000000000014</v>
      </c>
    </row>
    <row r="6481" spans="1:15" x14ac:dyDescent="0.25">
      <c r="A6481">
        <v>330</v>
      </c>
      <c r="B6481">
        <v>20240626</v>
      </c>
      <c r="C6481">
        <v>3.2</v>
      </c>
      <c r="D6481">
        <v>21.1</v>
      </c>
      <c r="E6481">
        <v>2953</v>
      </c>
      <c r="F6481">
        <v>0</v>
      </c>
      <c r="G6481">
        <v>1011</v>
      </c>
      <c r="H6481">
        <v>81</v>
      </c>
      <c r="I6481" s="101" t="s">
        <v>35</v>
      </c>
      <c r="J6481" s="1">
        <f>DATEVALUE(RIGHT(jaar_zip[[#This Row],[YYYYMMDD]],2)&amp;"-"&amp;MID(jaar_zip[[#This Row],[YYYYMMDD]],5,2)&amp;"-"&amp;LEFT(jaar_zip[[#This Row],[YYYYMMDD]],4))</f>
        <v>45469</v>
      </c>
      <c r="K6481" s="101" t="str">
        <f>IF(AND(VALUE(MONTH(jaar_zip[[#This Row],[Datum]]))=1,VALUE(WEEKNUM(jaar_zip[[#This Row],[Datum]],21))&gt;51),RIGHT(YEAR(jaar_zip[[#This Row],[Datum]])-1,2),RIGHT(YEAR(jaar_zip[[#This Row],[Datum]]),2))&amp;"-"&amp; TEXT(WEEKNUM(jaar_zip[[#This Row],[Datum]],21),"00")</f>
        <v>24-26</v>
      </c>
      <c r="L6481" s="101">
        <f>MONTH(jaar_zip[[#This Row],[Datum]])</f>
        <v>6</v>
      </c>
      <c r="M6481" s="101">
        <f>IF(ISNUMBER(jaar_zip[[#This Row],[etmaaltemperatuur]]),IF(jaar_zip[[#This Row],[etmaaltemperatuur]]&lt;stookgrens,stookgrens-jaar_zip[[#This Row],[etmaaltemperatuur]],0),"")</f>
        <v>0</v>
      </c>
      <c r="N6481" s="101">
        <f>IF(ISNUMBER(jaar_zip[[#This Row],[graaddagen]]),IF(OR(MONTH(jaar_zip[[#This Row],[Datum]])=1,MONTH(jaar_zip[[#This Row],[Datum]])=2,MONTH(jaar_zip[[#This Row],[Datum]])=11,MONTH(jaar_zip[[#This Row],[Datum]])=12),1.1,IF(OR(MONTH(jaar_zip[[#This Row],[Datum]])=3,MONTH(jaar_zip[[#This Row],[Datum]])=10),1,0.8))*jaar_zip[[#This Row],[graaddagen]],"")</f>
        <v>0</v>
      </c>
      <c r="O6481" s="101">
        <f>IF(ISNUMBER(jaar_zip[[#This Row],[etmaaltemperatuur]]),IF(jaar_zip[[#This Row],[etmaaltemperatuur]]&gt;stookgrens,jaar_zip[[#This Row],[etmaaltemperatuur]]-stookgrens,0),"")</f>
        <v>3.1000000000000014</v>
      </c>
    </row>
    <row r="6482" spans="1:15" x14ac:dyDescent="0.25">
      <c r="A6482">
        <v>330</v>
      </c>
      <c r="B6482">
        <v>20240627</v>
      </c>
      <c r="C6482">
        <v>6</v>
      </c>
      <c r="D6482">
        <v>20.7</v>
      </c>
      <c r="E6482">
        <v>2661</v>
      </c>
      <c r="F6482">
        <v>0</v>
      </c>
      <c r="G6482">
        <v>1009</v>
      </c>
      <c r="H6482">
        <v>72</v>
      </c>
      <c r="I6482" s="101" t="s">
        <v>35</v>
      </c>
      <c r="J6482" s="1">
        <f>DATEVALUE(RIGHT(jaar_zip[[#This Row],[YYYYMMDD]],2)&amp;"-"&amp;MID(jaar_zip[[#This Row],[YYYYMMDD]],5,2)&amp;"-"&amp;LEFT(jaar_zip[[#This Row],[YYYYMMDD]],4))</f>
        <v>45470</v>
      </c>
      <c r="K6482" s="101" t="str">
        <f>IF(AND(VALUE(MONTH(jaar_zip[[#This Row],[Datum]]))=1,VALUE(WEEKNUM(jaar_zip[[#This Row],[Datum]],21))&gt;51),RIGHT(YEAR(jaar_zip[[#This Row],[Datum]])-1,2),RIGHT(YEAR(jaar_zip[[#This Row],[Datum]]),2))&amp;"-"&amp; TEXT(WEEKNUM(jaar_zip[[#This Row],[Datum]],21),"00")</f>
        <v>24-26</v>
      </c>
      <c r="L6482" s="101">
        <f>MONTH(jaar_zip[[#This Row],[Datum]])</f>
        <v>6</v>
      </c>
      <c r="M6482" s="101">
        <f>IF(ISNUMBER(jaar_zip[[#This Row],[etmaaltemperatuur]]),IF(jaar_zip[[#This Row],[etmaaltemperatuur]]&lt;stookgrens,stookgrens-jaar_zip[[#This Row],[etmaaltemperatuur]],0),"")</f>
        <v>0</v>
      </c>
      <c r="N6482" s="101">
        <f>IF(ISNUMBER(jaar_zip[[#This Row],[graaddagen]]),IF(OR(MONTH(jaar_zip[[#This Row],[Datum]])=1,MONTH(jaar_zip[[#This Row],[Datum]])=2,MONTH(jaar_zip[[#This Row],[Datum]])=11,MONTH(jaar_zip[[#This Row],[Datum]])=12),1.1,IF(OR(MONTH(jaar_zip[[#This Row],[Datum]])=3,MONTH(jaar_zip[[#This Row],[Datum]])=10),1,0.8))*jaar_zip[[#This Row],[graaddagen]],"")</f>
        <v>0</v>
      </c>
      <c r="O6482" s="101">
        <f>IF(ISNUMBER(jaar_zip[[#This Row],[etmaaltemperatuur]]),IF(jaar_zip[[#This Row],[etmaaltemperatuur]]&gt;stookgrens,jaar_zip[[#This Row],[etmaaltemperatuur]]-stookgrens,0),"")</f>
        <v>2.6999999999999993</v>
      </c>
    </row>
    <row r="6483" spans="1:15" x14ac:dyDescent="0.25">
      <c r="A6483">
        <v>330</v>
      </c>
      <c r="B6483">
        <v>20240628</v>
      </c>
      <c r="C6483">
        <v>6.5</v>
      </c>
      <c r="D6483">
        <v>17</v>
      </c>
      <c r="E6483">
        <v>2515</v>
      </c>
      <c r="F6483">
        <v>0</v>
      </c>
      <c r="G6483">
        <v>1015.9</v>
      </c>
      <c r="H6483">
        <v>70</v>
      </c>
      <c r="I6483" s="101" t="s">
        <v>35</v>
      </c>
      <c r="J6483" s="1">
        <f>DATEVALUE(RIGHT(jaar_zip[[#This Row],[YYYYMMDD]],2)&amp;"-"&amp;MID(jaar_zip[[#This Row],[YYYYMMDD]],5,2)&amp;"-"&amp;LEFT(jaar_zip[[#This Row],[YYYYMMDD]],4))</f>
        <v>45471</v>
      </c>
      <c r="K6483" s="101" t="str">
        <f>IF(AND(VALUE(MONTH(jaar_zip[[#This Row],[Datum]]))=1,VALUE(WEEKNUM(jaar_zip[[#This Row],[Datum]],21))&gt;51),RIGHT(YEAR(jaar_zip[[#This Row],[Datum]])-1,2),RIGHT(YEAR(jaar_zip[[#This Row],[Datum]]),2))&amp;"-"&amp; TEXT(WEEKNUM(jaar_zip[[#This Row],[Datum]],21),"00")</f>
        <v>24-26</v>
      </c>
      <c r="L6483" s="101">
        <f>MONTH(jaar_zip[[#This Row],[Datum]])</f>
        <v>6</v>
      </c>
      <c r="M6483" s="101">
        <f>IF(ISNUMBER(jaar_zip[[#This Row],[etmaaltemperatuur]]),IF(jaar_zip[[#This Row],[etmaaltemperatuur]]&lt;stookgrens,stookgrens-jaar_zip[[#This Row],[etmaaltemperatuur]],0),"")</f>
        <v>1</v>
      </c>
      <c r="N6483" s="101">
        <f>IF(ISNUMBER(jaar_zip[[#This Row],[graaddagen]]),IF(OR(MONTH(jaar_zip[[#This Row],[Datum]])=1,MONTH(jaar_zip[[#This Row],[Datum]])=2,MONTH(jaar_zip[[#This Row],[Datum]])=11,MONTH(jaar_zip[[#This Row],[Datum]])=12),1.1,IF(OR(MONTH(jaar_zip[[#This Row],[Datum]])=3,MONTH(jaar_zip[[#This Row],[Datum]])=10),1,0.8))*jaar_zip[[#This Row],[graaddagen]],"")</f>
        <v>0.8</v>
      </c>
      <c r="O6483" s="101">
        <f>IF(ISNUMBER(jaar_zip[[#This Row],[etmaaltemperatuur]]),IF(jaar_zip[[#This Row],[etmaaltemperatuur]]&gt;stookgrens,jaar_zip[[#This Row],[etmaaltemperatuur]]-stookgrens,0),"")</f>
        <v>0</v>
      </c>
    </row>
    <row r="6484" spans="1:15" x14ac:dyDescent="0.25">
      <c r="A6484">
        <v>330</v>
      </c>
      <c r="B6484">
        <v>20240629</v>
      </c>
      <c r="C6484">
        <v>4.5</v>
      </c>
      <c r="D6484">
        <v>17.399999999999999</v>
      </c>
      <c r="E6484">
        <v>2627</v>
      </c>
      <c r="F6484">
        <v>0</v>
      </c>
      <c r="G6484">
        <v>1013.7</v>
      </c>
      <c r="H6484">
        <v>74</v>
      </c>
      <c r="I6484" s="101" t="s">
        <v>35</v>
      </c>
      <c r="J6484" s="1">
        <f>DATEVALUE(RIGHT(jaar_zip[[#This Row],[YYYYMMDD]],2)&amp;"-"&amp;MID(jaar_zip[[#This Row],[YYYYMMDD]],5,2)&amp;"-"&amp;LEFT(jaar_zip[[#This Row],[YYYYMMDD]],4))</f>
        <v>45472</v>
      </c>
      <c r="K6484" s="101" t="str">
        <f>IF(AND(VALUE(MONTH(jaar_zip[[#This Row],[Datum]]))=1,VALUE(WEEKNUM(jaar_zip[[#This Row],[Datum]],21))&gt;51),RIGHT(YEAR(jaar_zip[[#This Row],[Datum]])-1,2),RIGHT(YEAR(jaar_zip[[#This Row],[Datum]]),2))&amp;"-"&amp; TEXT(WEEKNUM(jaar_zip[[#This Row],[Datum]],21),"00")</f>
        <v>24-26</v>
      </c>
      <c r="L6484" s="101">
        <f>MONTH(jaar_zip[[#This Row],[Datum]])</f>
        <v>6</v>
      </c>
      <c r="M6484" s="101">
        <f>IF(ISNUMBER(jaar_zip[[#This Row],[etmaaltemperatuur]]),IF(jaar_zip[[#This Row],[etmaaltemperatuur]]&lt;stookgrens,stookgrens-jaar_zip[[#This Row],[etmaaltemperatuur]],0),"")</f>
        <v>0.60000000000000142</v>
      </c>
      <c r="N6484" s="101">
        <f>IF(ISNUMBER(jaar_zip[[#This Row],[graaddagen]]),IF(OR(MONTH(jaar_zip[[#This Row],[Datum]])=1,MONTH(jaar_zip[[#This Row],[Datum]])=2,MONTH(jaar_zip[[#This Row],[Datum]])=11,MONTH(jaar_zip[[#This Row],[Datum]])=12),1.1,IF(OR(MONTH(jaar_zip[[#This Row],[Datum]])=3,MONTH(jaar_zip[[#This Row],[Datum]])=10),1,0.8))*jaar_zip[[#This Row],[graaddagen]],"")</f>
        <v>0.48000000000000115</v>
      </c>
      <c r="O6484" s="101">
        <f>IF(ISNUMBER(jaar_zip[[#This Row],[etmaaltemperatuur]]),IF(jaar_zip[[#This Row],[etmaaltemperatuur]]&gt;stookgrens,jaar_zip[[#This Row],[etmaaltemperatuur]]-stookgrens,0),"")</f>
        <v>0</v>
      </c>
    </row>
    <row r="6485" spans="1:15" x14ac:dyDescent="0.25">
      <c r="A6485">
        <v>330</v>
      </c>
      <c r="B6485">
        <v>20240630</v>
      </c>
      <c r="C6485">
        <v>6.8</v>
      </c>
      <c r="D6485">
        <v>16.899999999999999</v>
      </c>
      <c r="E6485">
        <v>1822</v>
      </c>
      <c r="F6485">
        <v>0</v>
      </c>
      <c r="G6485">
        <v>1011.2</v>
      </c>
      <c r="H6485">
        <v>77</v>
      </c>
      <c r="I6485" s="101" t="s">
        <v>35</v>
      </c>
      <c r="J6485" s="1">
        <f>DATEVALUE(RIGHT(jaar_zip[[#This Row],[YYYYMMDD]],2)&amp;"-"&amp;MID(jaar_zip[[#This Row],[YYYYMMDD]],5,2)&amp;"-"&amp;LEFT(jaar_zip[[#This Row],[YYYYMMDD]],4))</f>
        <v>45473</v>
      </c>
      <c r="K6485" s="101" t="str">
        <f>IF(AND(VALUE(MONTH(jaar_zip[[#This Row],[Datum]]))=1,VALUE(WEEKNUM(jaar_zip[[#This Row],[Datum]],21))&gt;51),RIGHT(YEAR(jaar_zip[[#This Row],[Datum]])-1,2),RIGHT(YEAR(jaar_zip[[#This Row],[Datum]]),2))&amp;"-"&amp; TEXT(WEEKNUM(jaar_zip[[#This Row],[Datum]],21),"00")</f>
        <v>24-26</v>
      </c>
      <c r="L6485" s="101">
        <f>MONTH(jaar_zip[[#This Row],[Datum]])</f>
        <v>6</v>
      </c>
      <c r="M6485" s="101">
        <f>IF(ISNUMBER(jaar_zip[[#This Row],[etmaaltemperatuur]]),IF(jaar_zip[[#This Row],[etmaaltemperatuur]]&lt;stookgrens,stookgrens-jaar_zip[[#This Row],[etmaaltemperatuur]],0),"")</f>
        <v>1.1000000000000014</v>
      </c>
      <c r="N6485" s="101">
        <f>IF(ISNUMBER(jaar_zip[[#This Row],[graaddagen]]),IF(OR(MONTH(jaar_zip[[#This Row],[Datum]])=1,MONTH(jaar_zip[[#This Row],[Datum]])=2,MONTH(jaar_zip[[#This Row],[Datum]])=11,MONTH(jaar_zip[[#This Row],[Datum]])=12),1.1,IF(OR(MONTH(jaar_zip[[#This Row],[Datum]])=3,MONTH(jaar_zip[[#This Row],[Datum]])=10),1,0.8))*jaar_zip[[#This Row],[graaddagen]],"")</f>
        <v>0.88000000000000123</v>
      </c>
      <c r="O6485" s="101">
        <f>IF(ISNUMBER(jaar_zip[[#This Row],[etmaaltemperatuur]]),IF(jaar_zip[[#This Row],[etmaaltemperatuur]]&gt;stookgrens,jaar_zip[[#This Row],[etmaaltemperatuur]]-stookgrens,0),"")</f>
        <v>0</v>
      </c>
    </row>
    <row r="6486" spans="1:15" x14ac:dyDescent="0.25">
      <c r="A6486">
        <v>330</v>
      </c>
      <c r="B6486">
        <v>20240701</v>
      </c>
      <c r="C6486">
        <v>6.7</v>
      </c>
      <c r="D6486">
        <v>16.7</v>
      </c>
      <c r="E6486">
        <v>2611</v>
      </c>
      <c r="F6486">
        <v>0.4</v>
      </c>
      <c r="G6486">
        <v>1016.1</v>
      </c>
      <c r="H6486">
        <v>70</v>
      </c>
      <c r="I6486" s="101" t="s">
        <v>35</v>
      </c>
      <c r="J6486" s="1">
        <f>DATEVALUE(RIGHT(jaar_zip[[#This Row],[YYYYMMDD]],2)&amp;"-"&amp;MID(jaar_zip[[#This Row],[YYYYMMDD]],5,2)&amp;"-"&amp;LEFT(jaar_zip[[#This Row],[YYYYMMDD]],4))</f>
        <v>45474</v>
      </c>
      <c r="K6486" s="101" t="str">
        <f>IF(AND(VALUE(MONTH(jaar_zip[[#This Row],[Datum]]))=1,VALUE(WEEKNUM(jaar_zip[[#This Row],[Datum]],21))&gt;51),RIGHT(YEAR(jaar_zip[[#This Row],[Datum]])-1,2),RIGHT(YEAR(jaar_zip[[#This Row],[Datum]]),2))&amp;"-"&amp; TEXT(WEEKNUM(jaar_zip[[#This Row],[Datum]],21),"00")</f>
        <v>24-27</v>
      </c>
      <c r="L6486" s="101">
        <f>MONTH(jaar_zip[[#This Row],[Datum]])</f>
        <v>7</v>
      </c>
      <c r="M6486" s="101">
        <f>IF(ISNUMBER(jaar_zip[[#This Row],[etmaaltemperatuur]]),IF(jaar_zip[[#This Row],[etmaaltemperatuur]]&lt;stookgrens,stookgrens-jaar_zip[[#This Row],[etmaaltemperatuur]],0),"")</f>
        <v>1.3000000000000007</v>
      </c>
      <c r="N6486" s="101">
        <f>IF(ISNUMBER(jaar_zip[[#This Row],[graaddagen]]),IF(OR(MONTH(jaar_zip[[#This Row],[Datum]])=1,MONTH(jaar_zip[[#This Row],[Datum]])=2,MONTH(jaar_zip[[#This Row],[Datum]])=11,MONTH(jaar_zip[[#This Row],[Datum]])=12),1.1,IF(OR(MONTH(jaar_zip[[#This Row],[Datum]])=3,MONTH(jaar_zip[[#This Row],[Datum]])=10),1,0.8))*jaar_zip[[#This Row],[graaddagen]],"")</f>
        <v>1.0400000000000007</v>
      </c>
      <c r="O6486" s="101">
        <f>IF(ISNUMBER(jaar_zip[[#This Row],[etmaaltemperatuur]]),IF(jaar_zip[[#This Row],[etmaaltemperatuur]]&gt;stookgrens,jaar_zip[[#This Row],[etmaaltemperatuur]]-stookgrens,0),"")</f>
        <v>0</v>
      </c>
    </row>
    <row r="6487" spans="1:15" x14ac:dyDescent="0.25">
      <c r="A6487">
        <v>330</v>
      </c>
      <c r="B6487">
        <v>20240702</v>
      </c>
      <c r="C6487">
        <v>7.2</v>
      </c>
      <c r="D6487">
        <v>15</v>
      </c>
      <c r="E6487">
        <v>1576</v>
      </c>
      <c r="F6487">
        <v>4.5</v>
      </c>
      <c r="G6487">
        <v>1015.4</v>
      </c>
      <c r="H6487">
        <v>78</v>
      </c>
      <c r="I6487" s="101" t="s">
        <v>35</v>
      </c>
      <c r="J6487" s="1">
        <f>DATEVALUE(RIGHT(jaar_zip[[#This Row],[YYYYMMDD]],2)&amp;"-"&amp;MID(jaar_zip[[#This Row],[YYYYMMDD]],5,2)&amp;"-"&amp;LEFT(jaar_zip[[#This Row],[YYYYMMDD]],4))</f>
        <v>45475</v>
      </c>
      <c r="K6487" s="101" t="str">
        <f>IF(AND(VALUE(MONTH(jaar_zip[[#This Row],[Datum]]))=1,VALUE(WEEKNUM(jaar_zip[[#This Row],[Datum]],21))&gt;51),RIGHT(YEAR(jaar_zip[[#This Row],[Datum]])-1,2),RIGHT(YEAR(jaar_zip[[#This Row],[Datum]]),2))&amp;"-"&amp; TEXT(WEEKNUM(jaar_zip[[#This Row],[Datum]],21),"00")</f>
        <v>24-27</v>
      </c>
      <c r="L6487" s="101">
        <f>MONTH(jaar_zip[[#This Row],[Datum]])</f>
        <v>7</v>
      </c>
      <c r="M6487" s="101">
        <f>IF(ISNUMBER(jaar_zip[[#This Row],[etmaaltemperatuur]]),IF(jaar_zip[[#This Row],[etmaaltemperatuur]]&lt;stookgrens,stookgrens-jaar_zip[[#This Row],[etmaaltemperatuur]],0),"")</f>
        <v>3</v>
      </c>
      <c r="N6487" s="101">
        <f>IF(ISNUMBER(jaar_zip[[#This Row],[graaddagen]]),IF(OR(MONTH(jaar_zip[[#This Row],[Datum]])=1,MONTH(jaar_zip[[#This Row],[Datum]])=2,MONTH(jaar_zip[[#This Row],[Datum]])=11,MONTH(jaar_zip[[#This Row],[Datum]])=12),1.1,IF(OR(MONTH(jaar_zip[[#This Row],[Datum]])=3,MONTH(jaar_zip[[#This Row],[Datum]])=10),1,0.8))*jaar_zip[[#This Row],[graaddagen]],"")</f>
        <v>2.4000000000000004</v>
      </c>
      <c r="O6487" s="101">
        <f>IF(ISNUMBER(jaar_zip[[#This Row],[etmaaltemperatuur]]),IF(jaar_zip[[#This Row],[etmaaltemperatuur]]&gt;stookgrens,jaar_zip[[#This Row],[etmaaltemperatuur]]-stookgrens,0),"")</f>
        <v>0</v>
      </c>
    </row>
    <row r="6488" spans="1:15" x14ac:dyDescent="0.25">
      <c r="A6488">
        <v>330</v>
      </c>
      <c r="B6488">
        <v>20240703</v>
      </c>
      <c r="C6488">
        <v>6.6</v>
      </c>
      <c r="D6488">
        <v>14.6</v>
      </c>
      <c r="E6488">
        <v>975</v>
      </c>
      <c r="F6488">
        <v>9.1999999999999993</v>
      </c>
      <c r="G6488">
        <v>1008.8</v>
      </c>
      <c r="H6488">
        <v>82</v>
      </c>
      <c r="I6488" s="101" t="s">
        <v>35</v>
      </c>
      <c r="J6488" s="1">
        <f>DATEVALUE(RIGHT(jaar_zip[[#This Row],[YYYYMMDD]],2)&amp;"-"&amp;MID(jaar_zip[[#This Row],[YYYYMMDD]],5,2)&amp;"-"&amp;LEFT(jaar_zip[[#This Row],[YYYYMMDD]],4))</f>
        <v>45476</v>
      </c>
      <c r="K6488" s="101" t="str">
        <f>IF(AND(VALUE(MONTH(jaar_zip[[#This Row],[Datum]]))=1,VALUE(WEEKNUM(jaar_zip[[#This Row],[Datum]],21))&gt;51),RIGHT(YEAR(jaar_zip[[#This Row],[Datum]])-1,2),RIGHT(YEAR(jaar_zip[[#This Row],[Datum]]),2))&amp;"-"&amp; TEXT(WEEKNUM(jaar_zip[[#This Row],[Datum]],21),"00")</f>
        <v>24-27</v>
      </c>
      <c r="L6488" s="101">
        <f>MONTH(jaar_zip[[#This Row],[Datum]])</f>
        <v>7</v>
      </c>
      <c r="M6488" s="101">
        <f>IF(ISNUMBER(jaar_zip[[#This Row],[etmaaltemperatuur]]),IF(jaar_zip[[#This Row],[etmaaltemperatuur]]&lt;stookgrens,stookgrens-jaar_zip[[#This Row],[etmaaltemperatuur]],0),"")</f>
        <v>3.4000000000000004</v>
      </c>
      <c r="N6488" s="101">
        <f>IF(ISNUMBER(jaar_zip[[#This Row],[graaddagen]]),IF(OR(MONTH(jaar_zip[[#This Row],[Datum]])=1,MONTH(jaar_zip[[#This Row],[Datum]])=2,MONTH(jaar_zip[[#This Row],[Datum]])=11,MONTH(jaar_zip[[#This Row],[Datum]])=12),1.1,IF(OR(MONTH(jaar_zip[[#This Row],[Datum]])=3,MONTH(jaar_zip[[#This Row],[Datum]])=10),1,0.8))*jaar_zip[[#This Row],[graaddagen]],"")</f>
        <v>2.7200000000000006</v>
      </c>
      <c r="O6488" s="101">
        <f>IF(ISNUMBER(jaar_zip[[#This Row],[etmaaltemperatuur]]),IF(jaar_zip[[#This Row],[etmaaltemperatuur]]&gt;stookgrens,jaar_zip[[#This Row],[etmaaltemperatuur]]-stookgrens,0),"")</f>
        <v>0</v>
      </c>
    </row>
    <row r="6489" spans="1:15" x14ac:dyDescent="0.25">
      <c r="A6489">
        <v>330</v>
      </c>
      <c r="B6489">
        <v>20240704</v>
      </c>
      <c r="C6489">
        <v>9.6</v>
      </c>
      <c r="D6489">
        <v>16.399999999999999</v>
      </c>
      <c r="E6489">
        <v>2677</v>
      </c>
      <c r="F6489">
        <v>0.7</v>
      </c>
      <c r="G6489">
        <v>1007.8</v>
      </c>
      <c r="H6489">
        <v>69</v>
      </c>
      <c r="I6489" s="101" t="s">
        <v>35</v>
      </c>
      <c r="J6489" s="1">
        <f>DATEVALUE(RIGHT(jaar_zip[[#This Row],[YYYYMMDD]],2)&amp;"-"&amp;MID(jaar_zip[[#This Row],[YYYYMMDD]],5,2)&amp;"-"&amp;LEFT(jaar_zip[[#This Row],[YYYYMMDD]],4))</f>
        <v>45477</v>
      </c>
      <c r="K6489" s="101" t="str">
        <f>IF(AND(VALUE(MONTH(jaar_zip[[#This Row],[Datum]]))=1,VALUE(WEEKNUM(jaar_zip[[#This Row],[Datum]],21))&gt;51),RIGHT(YEAR(jaar_zip[[#This Row],[Datum]])-1,2),RIGHT(YEAR(jaar_zip[[#This Row],[Datum]]),2))&amp;"-"&amp; TEXT(WEEKNUM(jaar_zip[[#This Row],[Datum]],21),"00")</f>
        <v>24-27</v>
      </c>
      <c r="L6489" s="101">
        <f>MONTH(jaar_zip[[#This Row],[Datum]])</f>
        <v>7</v>
      </c>
      <c r="M6489" s="101">
        <f>IF(ISNUMBER(jaar_zip[[#This Row],[etmaaltemperatuur]]),IF(jaar_zip[[#This Row],[etmaaltemperatuur]]&lt;stookgrens,stookgrens-jaar_zip[[#This Row],[etmaaltemperatuur]],0),"")</f>
        <v>1.6000000000000014</v>
      </c>
      <c r="N6489" s="101">
        <f>IF(ISNUMBER(jaar_zip[[#This Row],[graaddagen]]),IF(OR(MONTH(jaar_zip[[#This Row],[Datum]])=1,MONTH(jaar_zip[[#This Row],[Datum]])=2,MONTH(jaar_zip[[#This Row],[Datum]])=11,MONTH(jaar_zip[[#This Row],[Datum]])=12),1.1,IF(OR(MONTH(jaar_zip[[#This Row],[Datum]])=3,MONTH(jaar_zip[[#This Row],[Datum]])=10),1,0.8))*jaar_zip[[#This Row],[graaddagen]],"")</f>
        <v>1.2800000000000011</v>
      </c>
      <c r="O6489" s="101">
        <f>IF(ISNUMBER(jaar_zip[[#This Row],[etmaaltemperatuur]]),IF(jaar_zip[[#This Row],[etmaaltemperatuur]]&gt;stookgrens,jaar_zip[[#This Row],[etmaaltemperatuur]]-stookgrens,0),"")</f>
        <v>0</v>
      </c>
    </row>
    <row r="6490" spans="1:15" x14ac:dyDescent="0.25">
      <c r="A6490">
        <v>330</v>
      </c>
      <c r="B6490">
        <v>20240705</v>
      </c>
      <c r="C6490">
        <v>8.1999999999999993</v>
      </c>
      <c r="D6490">
        <v>16.3</v>
      </c>
      <c r="E6490">
        <v>705</v>
      </c>
      <c r="F6490">
        <v>6.4</v>
      </c>
      <c r="G6490">
        <v>1007.4</v>
      </c>
      <c r="H6490">
        <v>83</v>
      </c>
      <c r="I6490" s="101" t="s">
        <v>35</v>
      </c>
      <c r="J6490" s="1">
        <f>DATEVALUE(RIGHT(jaar_zip[[#This Row],[YYYYMMDD]],2)&amp;"-"&amp;MID(jaar_zip[[#This Row],[YYYYMMDD]],5,2)&amp;"-"&amp;LEFT(jaar_zip[[#This Row],[YYYYMMDD]],4))</f>
        <v>45478</v>
      </c>
      <c r="K6490" s="101" t="str">
        <f>IF(AND(VALUE(MONTH(jaar_zip[[#This Row],[Datum]]))=1,VALUE(WEEKNUM(jaar_zip[[#This Row],[Datum]],21))&gt;51),RIGHT(YEAR(jaar_zip[[#This Row],[Datum]])-1,2),RIGHT(YEAR(jaar_zip[[#This Row],[Datum]]),2))&amp;"-"&amp; TEXT(WEEKNUM(jaar_zip[[#This Row],[Datum]],21),"00")</f>
        <v>24-27</v>
      </c>
      <c r="L6490" s="101">
        <f>MONTH(jaar_zip[[#This Row],[Datum]])</f>
        <v>7</v>
      </c>
      <c r="M6490" s="101">
        <f>IF(ISNUMBER(jaar_zip[[#This Row],[etmaaltemperatuur]]),IF(jaar_zip[[#This Row],[etmaaltemperatuur]]&lt;stookgrens,stookgrens-jaar_zip[[#This Row],[etmaaltemperatuur]],0),"")</f>
        <v>1.6999999999999993</v>
      </c>
      <c r="N6490" s="101">
        <f>IF(ISNUMBER(jaar_zip[[#This Row],[graaddagen]]),IF(OR(MONTH(jaar_zip[[#This Row],[Datum]])=1,MONTH(jaar_zip[[#This Row],[Datum]])=2,MONTH(jaar_zip[[#This Row],[Datum]])=11,MONTH(jaar_zip[[#This Row],[Datum]])=12),1.1,IF(OR(MONTH(jaar_zip[[#This Row],[Datum]])=3,MONTH(jaar_zip[[#This Row],[Datum]])=10),1,0.8))*jaar_zip[[#This Row],[graaddagen]],"")</f>
        <v>1.3599999999999994</v>
      </c>
      <c r="O6490" s="101">
        <f>IF(ISNUMBER(jaar_zip[[#This Row],[etmaaltemperatuur]]),IF(jaar_zip[[#This Row],[etmaaltemperatuur]]&gt;stookgrens,jaar_zip[[#This Row],[etmaaltemperatuur]]-stookgrens,0),"")</f>
        <v>0</v>
      </c>
    </row>
    <row r="6491" spans="1:15" x14ac:dyDescent="0.25">
      <c r="A6491">
        <v>330</v>
      </c>
      <c r="B6491">
        <v>20240706</v>
      </c>
      <c r="C6491">
        <v>10.4</v>
      </c>
      <c r="D6491">
        <v>16.100000000000001</v>
      </c>
      <c r="E6491">
        <v>1976</v>
      </c>
      <c r="F6491">
        <v>18.899999999999999</v>
      </c>
      <c r="G6491">
        <v>1002.3</v>
      </c>
      <c r="H6491">
        <v>80</v>
      </c>
      <c r="I6491" s="101" t="s">
        <v>35</v>
      </c>
      <c r="J6491" s="1">
        <f>DATEVALUE(RIGHT(jaar_zip[[#This Row],[YYYYMMDD]],2)&amp;"-"&amp;MID(jaar_zip[[#This Row],[YYYYMMDD]],5,2)&amp;"-"&amp;LEFT(jaar_zip[[#This Row],[YYYYMMDD]],4))</f>
        <v>45479</v>
      </c>
      <c r="K6491" s="101" t="str">
        <f>IF(AND(VALUE(MONTH(jaar_zip[[#This Row],[Datum]]))=1,VALUE(WEEKNUM(jaar_zip[[#This Row],[Datum]],21))&gt;51),RIGHT(YEAR(jaar_zip[[#This Row],[Datum]])-1,2),RIGHT(YEAR(jaar_zip[[#This Row],[Datum]]),2))&amp;"-"&amp; TEXT(WEEKNUM(jaar_zip[[#This Row],[Datum]],21),"00")</f>
        <v>24-27</v>
      </c>
      <c r="L6491" s="101">
        <f>MONTH(jaar_zip[[#This Row],[Datum]])</f>
        <v>7</v>
      </c>
      <c r="M6491" s="101">
        <f>IF(ISNUMBER(jaar_zip[[#This Row],[etmaaltemperatuur]]),IF(jaar_zip[[#This Row],[etmaaltemperatuur]]&lt;stookgrens,stookgrens-jaar_zip[[#This Row],[etmaaltemperatuur]],0),"")</f>
        <v>1.8999999999999986</v>
      </c>
      <c r="N6491" s="101">
        <f>IF(ISNUMBER(jaar_zip[[#This Row],[graaddagen]]),IF(OR(MONTH(jaar_zip[[#This Row],[Datum]])=1,MONTH(jaar_zip[[#This Row],[Datum]])=2,MONTH(jaar_zip[[#This Row],[Datum]])=11,MONTH(jaar_zip[[#This Row],[Datum]])=12),1.1,IF(OR(MONTH(jaar_zip[[#This Row],[Datum]])=3,MONTH(jaar_zip[[#This Row],[Datum]])=10),1,0.8))*jaar_zip[[#This Row],[graaddagen]],"")</f>
        <v>1.5199999999999989</v>
      </c>
      <c r="O6491" s="101">
        <f>IF(ISNUMBER(jaar_zip[[#This Row],[etmaaltemperatuur]]),IF(jaar_zip[[#This Row],[etmaaltemperatuur]]&gt;stookgrens,jaar_zip[[#This Row],[etmaaltemperatuur]]-stookgrens,0),"")</f>
        <v>0</v>
      </c>
    </row>
    <row r="6492" spans="1:15" x14ac:dyDescent="0.25">
      <c r="A6492">
        <v>330</v>
      </c>
      <c r="B6492">
        <v>20240707</v>
      </c>
      <c r="C6492">
        <v>7.3</v>
      </c>
      <c r="D6492">
        <v>14.9</v>
      </c>
      <c r="E6492">
        <v>1529</v>
      </c>
      <c r="F6492">
        <v>5.9</v>
      </c>
      <c r="G6492">
        <v>1011.8</v>
      </c>
      <c r="H6492">
        <v>80</v>
      </c>
      <c r="I6492" s="101" t="s">
        <v>35</v>
      </c>
      <c r="J6492" s="1">
        <f>DATEVALUE(RIGHT(jaar_zip[[#This Row],[YYYYMMDD]],2)&amp;"-"&amp;MID(jaar_zip[[#This Row],[YYYYMMDD]],5,2)&amp;"-"&amp;LEFT(jaar_zip[[#This Row],[YYYYMMDD]],4))</f>
        <v>45480</v>
      </c>
      <c r="K6492" s="101" t="str">
        <f>IF(AND(VALUE(MONTH(jaar_zip[[#This Row],[Datum]]))=1,VALUE(WEEKNUM(jaar_zip[[#This Row],[Datum]],21))&gt;51),RIGHT(YEAR(jaar_zip[[#This Row],[Datum]])-1,2),RIGHT(YEAR(jaar_zip[[#This Row],[Datum]]),2))&amp;"-"&amp; TEXT(WEEKNUM(jaar_zip[[#This Row],[Datum]],21),"00")</f>
        <v>24-27</v>
      </c>
      <c r="L6492" s="101">
        <f>MONTH(jaar_zip[[#This Row],[Datum]])</f>
        <v>7</v>
      </c>
      <c r="M6492" s="101">
        <f>IF(ISNUMBER(jaar_zip[[#This Row],[etmaaltemperatuur]]),IF(jaar_zip[[#This Row],[etmaaltemperatuur]]&lt;stookgrens,stookgrens-jaar_zip[[#This Row],[etmaaltemperatuur]],0),"")</f>
        <v>3.0999999999999996</v>
      </c>
      <c r="N6492" s="101">
        <f>IF(ISNUMBER(jaar_zip[[#This Row],[graaddagen]]),IF(OR(MONTH(jaar_zip[[#This Row],[Datum]])=1,MONTH(jaar_zip[[#This Row],[Datum]])=2,MONTH(jaar_zip[[#This Row],[Datum]])=11,MONTH(jaar_zip[[#This Row],[Datum]])=12),1.1,IF(OR(MONTH(jaar_zip[[#This Row],[Datum]])=3,MONTH(jaar_zip[[#This Row],[Datum]])=10),1,0.8))*jaar_zip[[#This Row],[graaddagen]],"")</f>
        <v>2.48</v>
      </c>
      <c r="O6492" s="101">
        <f>IF(ISNUMBER(jaar_zip[[#This Row],[etmaaltemperatuur]]),IF(jaar_zip[[#This Row],[etmaaltemperatuur]]&gt;stookgrens,jaar_zip[[#This Row],[etmaaltemperatuur]]-stookgrens,0),"")</f>
        <v>0</v>
      </c>
    </row>
    <row r="6493" spans="1:15" x14ac:dyDescent="0.25">
      <c r="A6493">
        <v>330</v>
      </c>
      <c r="B6493">
        <v>20240708</v>
      </c>
      <c r="C6493">
        <v>4.3</v>
      </c>
      <c r="D6493">
        <v>17.2</v>
      </c>
      <c r="E6493">
        <v>2019</v>
      </c>
      <c r="F6493">
        <v>0</v>
      </c>
      <c r="G6493">
        <v>1016.8</v>
      </c>
      <c r="H6493">
        <v>74</v>
      </c>
      <c r="I6493" s="101" t="s">
        <v>35</v>
      </c>
      <c r="J6493" s="1">
        <f>DATEVALUE(RIGHT(jaar_zip[[#This Row],[YYYYMMDD]],2)&amp;"-"&amp;MID(jaar_zip[[#This Row],[YYYYMMDD]],5,2)&amp;"-"&amp;LEFT(jaar_zip[[#This Row],[YYYYMMDD]],4))</f>
        <v>45481</v>
      </c>
      <c r="K6493" s="101" t="str">
        <f>IF(AND(VALUE(MONTH(jaar_zip[[#This Row],[Datum]]))=1,VALUE(WEEKNUM(jaar_zip[[#This Row],[Datum]],21))&gt;51),RIGHT(YEAR(jaar_zip[[#This Row],[Datum]])-1,2),RIGHT(YEAR(jaar_zip[[#This Row],[Datum]]),2))&amp;"-"&amp; TEXT(WEEKNUM(jaar_zip[[#This Row],[Datum]],21),"00")</f>
        <v>24-28</v>
      </c>
      <c r="L6493" s="101">
        <f>MONTH(jaar_zip[[#This Row],[Datum]])</f>
        <v>7</v>
      </c>
      <c r="M6493" s="101">
        <f>IF(ISNUMBER(jaar_zip[[#This Row],[etmaaltemperatuur]]),IF(jaar_zip[[#This Row],[etmaaltemperatuur]]&lt;stookgrens,stookgrens-jaar_zip[[#This Row],[etmaaltemperatuur]],0),"")</f>
        <v>0.80000000000000071</v>
      </c>
      <c r="N6493" s="101">
        <f>IF(ISNUMBER(jaar_zip[[#This Row],[graaddagen]]),IF(OR(MONTH(jaar_zip[[#This Row],[Datum]])=1,MONTH(jaar_zip[[#This Row],[Datum]])=2,MONTH(jaar_zip[[#This Row],[Datum]])=11,MONTH(jaar_zip[[#This Row],[Datum]])=12),1.1,IF(OR(MONTH(jaar_zip[[#This Row],[Datum]])=3,MONTH(jaar_zip[[#This Row],[Datum]])=10),1,0.8))*jaar_zip[[#This Row],[graaddagen]],"")</f>
        <v>0.64000000000000057</v>
      </c>
      <c r="O6493" s="101">
        <f>IF(ISNUMBER(jaar_zip[[#This Row],[etmaaltemperatuur]]),IF(jaar_zip[[#This Row],[etmaaltemperatuur]]&gt;stookgrens,jaar_zip[[#This Row],[etmaaltemperatuur]]-stookgrens,0),"")</f>
        <v>0</v>
      </c>
    </row>
    <row r="6494" spans="1:15" x14ac:dyDescent="0.25">
      <c r="A6494">
        <v>330</v>
      </c>
      <c r="B6494">
        <v>20240709</v>
      </c>
      <c r="C6494">
        <v>4.5999999999999996</v>
      </c>
      <c r="D6494">
        <v>19.600000000000001</v>
      </c>
      <c r="E6494">
        <v>1490</v>
      </c>
      <c r="F6494">
        <v>9.5</v>
      </c>
      <c r="G6494">
        <v>1012.8</v>
      </c>
      <c r="H6494">
        <v>78</v>
      </c>
      <c r="I6494" s="101" t="s">
        <v>35</v>
      </c>
      <c r="J6494" s="1">
        <f>DATEVALUE(RIGHT(jaar_zip[[#This Row],[YYYYMMDD]],2)&amp;"-"&amp;MID(jaar_zip[[#This Row],[YYYYMMDD]],5,2)&amp;"-"&amp;LEFT(jaar_zip[[#This Row],[YYYYMMDD]],4))</f>
        <v>45482</v>
      </c>
      <c r="K6494" s="101" t="str">
        <f>IF(AND(VALUE(MONTH(jaar_zip[[#This Row],[Datum]]))=1,VALUE(WEEKNUM(jaar_zip[[#This Row],[Datum]],21))&gt;51),RIGHT(YEAR(jaar_zip[[#This Row],[Datum]])-1,2),RIGHT(YEAR(jaar_zip[[#This Row],[Datum]]),2))&amp;"-"&amp; TEXT(WEEKNUM(jaar_zip[[#This Row],[Datum]],21),"00")</f>
        <v>24-28</v>
      </c>
      <c r="L6494" s="101">
        <f>MONTH(jaar_zip[[#This Row],[Datum]])</f>
        <v>7</v>
      </c>
      <c r="M6494" s="101">
        <f>IF(ISNUMBER(jaar_zip[[#This Row],[etmaaltemperatuur]]),IF(jaar_zip[[#This Row],[etmaaltemperatuur]]&lt;stookgrens,stookgrens-jaar_zip[[#This Row],[etmaaltemperatuur]],0),"")</f>
        <v>0</v>
      </c>
      <c r="N6494" s="101">
        <f>IF(ISNUMBER(jaar_zip[[#This Row],[graaddagen]]),IF(OR(MONTH(jaar_zip[[#This Row],[Datum]])=1,MONTH(jaar_zip[[#This Row],[Datum]])=2,MONTH(jaar_zip[[#This Row],[Datum]])=11,MONTH(jaar_zip[[#This Row],[Datum]])=12),1.1,IF(OR(MONTH(jaar_zip[[#This Row],[Datum]])=3,MONTH(jaar_zip[[#This Row],[Datum]])=10),1,0.8))*jaar_zip[[#This Row],[graaddagen]],"")</f>
        <v>0</v>
      </c>
      <c r="O6494" s="101">
        <f>IF(ISNUMBER(jaar_zip[[#This Row],[etmaaltemperatuur]]),IF(jaar_zip[[#This Row],[etmaaltemperatuur]]&gt;stookgrens,jaar_zip[[#This Row],[etmaaltemperatuur]]-stookgrens,0),"")</f>
        <v>1.6000000000000014</v>
      </c>
    </row>
    <row r="6495" spans="1:15" x14ac:dyDescent="0.25">
      <c r="A6495">
        <v>330</v>
      </c>
      <c r="B6495">
        <v>20240710</v>
      </c>
      <c r="C6495">
        <v>7.2</v>
      </c>
      <c r="D6495">
        <v>18.399999999999999</v>
      </c>
      <c r="E6495">
        <v>2013</v>
      </c>
      <c r="F6495">
        <v>-0.1</v>
      </c>
      <c r="G6495">
        <v>1014.3</v>
      </c>
      <c r="H6495">
        <v>81</v>
      </c>
      <c r="I6495" s="101" t="s">
        <v>35</v>
      </c>
      <c r="J6495" s="1">
        <f>DATEVALUE(RIGHT(jaar_zip[[#This Row],[YYYYMMDD]],2)&amp;"-"&amp;MID(jaar_zip[[#This Row],[YYYYMMDD]],5,2)&amp;"-"&amp;LEFT(jaar_zip[[#This Row],[YYYYMMDD]],4))</f>
        <v>45483</v>
      </c>
      <c r="K6495" s="101" t="str">
        <f>IF(AND(VALUE(MONTH(jaar_zip[[#This Row],[Datum]]))=1,VALUE(WEEKNUM(jaar_zip[[#This Row],[Datum]],21))&gt;51),RIGHT(YEAR(jaar_zip[[#This Row],[Datum]])-1,2),RIGHT(YEAR(jaar_zip[[#This Row],[Datum]]),2))&amp;"-"&amp; TEXT(WEEKNUM(jaar_zip[[#This Row],[Datum]],21),"00")</f>
        <v>24-28</v>
      </c>
      <c r="L6495" s="101">
        <f>MONTH(jaar_zip[[#This Row],[Datum]])</f>
        <v>7</v>
      </c>
      <c r="M6495" s="101">
        <f>IF(ISNUMBER(jaar_zip[[#This Row],[etmaaltemperatuur]]),IF(jaar_zip[[#This Row],[etmaaltemperatuur]]&lt;stookgrens,stookgrens-jaar_zip[[#This Row],[etmaaltemperatuur]],0),"")</f>
        <v>0</v>
      </c>
      <c r="N6495" s="101">
        <f>IF(ISNUMBER(jaar_zip[[#This Row],[graaddagen]]),IF(OR(MONTH(jaar_zip[[#This Row],[Datum]])=1,MONTH(jaar_zip[[#This Row],[Datum]])=2,MONTH(jaar_zip[[#This Row],[Datum]])=11,MONTH(jaar_zip[[#This Row],[Datum]])=12),1.1,IF(OR(MONTH(jaar_zip[[#This Row],[Datum]])=3,MONTH(jaar_zip[[#This Row],[Datum]])=10),1,0.8))*jaar_zip[[#This Row],[graaddagen]],"")</f>
        <v>0</v>
      </c>
      <c r="O6495" s="101">
        <f>IF(ISNUMBER(jaar_zip[[#This Row],[etmaaltemperatuur]]),IF(jaar_zip[[#This Row],[etmaaltemperatuur]]&gt;stookgrens,jaar_zip[[#This Row],[etmaaltemperatuur]]-stookgrens,0),"")</f>
        <v>0.39999999999999858</v>
      </c>
    </row>
    <row r="6496" spans="1:15" x14ac:dyDescent="0.25">
      <c r="A6496">
        <v>330</v>
      </c>
      <c r="B6496">
        <v>20240711</v>
      </c>
      <c r="C6496">
        <v>4.9000000000000004</v>
      </c>
      <c r="D6496">
        <v>17</v>
      </c>
      <c r="E6496">
        <v>1813</v>
      </c>
      <c r="F6496">
        <v>0</v>
      </c>
      <c r="G6496">
        <v>1017.3</v>
      </c>
      <c r="H6496">
        <v>78</v>
      </c>
      <c r="I6496" s="101" t="s">
        <v>35</v>
      </c>
      <c r="J6496" s="1">
        <f>DATEVALUE(RIGHT(jaar_zip[[#This Row],[YYYYMMDD]],2)&amp;"-"&amp;MID(jaar_zip[[#This Row],[YYYYMMDD]],5,2)&amp;"-"&amp;LEFT(jaar_zip[[#This Row],[YYYYMMDD]],4))</f>
        <v>45484</v>
      </c>
      <c r="K6496" s="101" t="str">
        <f>IF(AND(VALUE(MONTH(jaar_zip[[#This Row],[Datum]]))=1,VALUE(WEEKNUM(jaar_zip[[#This Row],[Datum]],21))&gt;51),RIGHT(YEAR(jaar_zip[[#This Row],[Datum]])-1,2),RIGHT(YEAR(jaar_zip[[#This Row],[Datum]]),2))&amp;"-"&amp; TEXT(WEEKNUM(jaar_zip[[#This Row],[Datum]],21),"00")</f>
        <v>24-28</v>
      </c>
      <c r="L6496" s="101">
        <f>MONTH(jaar_zip[[#This Row],[Datum]])</f>
        <v>7</v>
      </c>
      <c r="M6496" s="101">
        <f>IF(ISNUMBER(jaar_zip[[#This Row],[etmaaltemperatuur]]),IF(jaar_zip[[#This Row],[etmaaltemperatuur]]&lt;stookgrens,stookgrens-jaar_zip[[#This Row],[etmaaltemperatuur]],0),"")</f>
        <v>1</v>
      </c>
      <c r="N6496" s="101">
        <f>IF(ISNUMBER(jaar_zip[[#This Row],[graaddagen]]),IF(OR(MONTH(jaar_zip[[#This Row],[Datum]])=1,MONTH(jaar_zip[[#This Row],[Datum]])=2,MONTH(jaar_zip[[#This Row],[Datum]])=11,MONTH(jaar_zip[[#This Row],[Datum]])=12),1.1,IF(OR(MONTH(jaar_zip[[#This Row],[Datum]])=3,MONTH(jaar_zip[[#This Row],[Datum]])=10),1,0.8))*jaar_zip[[#This Row],[graaddagen]],"")</f>
        <v>0.8</v>
      </c>
      <c r="O6496" s="101">
        <f>IF(ISNUMBER(jaar_zip[[#This Row],[etmaaltemperatuur]]),IF(jaar_zip[[#This Row],[etmaaltemperatuur]]&gt;stookgrens,jaar_zip[[#This Row],[etmaaltemperatuur]]-stookgrens,0),"")</f>
        <v>0</v>
      </c>
    </row>
    <row r="6497" spans="1:15" x14ac:dyDescent="0.25">
      <c r="A6497">
        <v>330</v>
      </c>
      <c r="B6497">
        <v>20240712</v>
      </c>
      <c r="C6497">
        <v>8.8000000000000007</v>
      </c>
      <c r="D6497">
        <v>14.7</v>
      </c>
      <c r="E6497">
        <v>567</v>
      </c>
      <c r="F6497">
        <v>13.2</v>
      </c>
      <c r="G6497">
        <v>1013.6</v>
      </c>
      <c r="H6497">
        <v>88</v>
      </c>
      <c r="I6497" s="101" t="s">
        <v>35</v>
      </c>
      <c r="J6497" s="1">
        <f>DATEVALUE(RIGHT(jaar_zip[[#This Row],[YYYYMMDD]],2)&amp;"-"&amp;MID(jaar_zip[[#This Row],[YYYYMMDD]],5,2)&amp;"-"&amp;LEFT(jaar_zip[[#This Row],[YYYYMMDD]],4))</f>
        <v>45485</v>
      </c>
      <c r="K6497" s="101" t="str">
        <f>IF(AND(VALUE(MONTH(jaar_zip[[#This Row],[Datum]]))=1,VALUE(WEEKNUM(jaar_zip[[#This Row],[Datum]],21))&gt;51),RIGHT(YEAR(jaar_zip[[#This Row],[Datum]])-1,2),RIGHT(YEAR(jaar_zip[[#This Row],[Datum]]),2))&amp;"-"&amp; TEXT(WEEKNUM(jaar_zip[[#This Row],[Datum]],21),"00")</f>
        <v>24-28</v>
      </c>
      <c r="L6497" s="101">
        <f>MONTH(jaar_zip[[#This Row],[Datum]])</f>
        <v>7</v>
      </c>
      <c r="M6497" s="101">
        <f>IF(ISNUMBER(jaar_zip[[#This Row],[etmaaltemperatuur]]),IF(jaar_zip[[#This Row],[etmaaltemperatuur]]&lt;stookgrens,stookgrens-jaar_zip[[#This Row],[etmaaltemperatuur]],0),"")</f>
        <v>3.3000000000000007</v>
      </c>
      <c r="N6497" s="101">
        <f>IF(ISNUMBER(jaar_zip[[#This Row],[graaddagen]]),IF(OR(MONTH(jaar_zip[[#This Row],[Datum]])=1,MONTH(jaar_zip[[#This Row],[Datum]])=2,MONTH(jaar_zip[[#This Row],[Datum]])=11,MONTH(jaar_zip[[#This Row],[Datum]])=12),1.1,IF(OR(MONTH(jaar_zip[[#This Row],[Datum]])=3,MONTH(jaar_zip[[#This Row],[Datum]])=10),1,0.8))*jaar_zip[[#This Row],[graaddagen]],"")</f>
        <v>2.6400000000000006</v>
      </c>
      <c r="O6497" s="101">
        <f>IF(ISNUMBER(jaar_zip[[#This Row],[etmaaltemperatuur]]),IF(jaar_zip[[#This Row],[etmaaltemperatuur]]&gt;stookgrens,jaar_zip[[#This Row],[etmaaltemperatuur]]-stookgrens,0),"")</f>
        <v>0</v>
      </c>
    </row>
    <row r="6498" spans="1:15" x14ac:dyDescent="0.25">
      <c r="A6498">
        <v>330</v>
      </c>
      <c r="B6498">
        <v>20240713</v>
      </c>
      <c r="C6498">
        <v>7.9</v>
      </c>
      <c r="D6498">
        <v>15</v>
      </c>
      <c r="E6498">
        <v>1235</v>
      </c>
      <c r="F6498">
        <v>5.5</v>
      </c>
      <c r="G6498">
        <v>1011.8</v>
      </c>
      <c r="H6498">
        <v>84</v>
      </c>
      <c r="I6498" s="101" t="s">
        <v>35</v>
      </c>
      <c r="J6498" s="1">
        <f>DATEVALUE(RIGHT(jaar_zip[[#This Row],[YYYYMMDD]],2)&amp;"-"&amp;MID(jaar_zip[[#This Row],[YYYYMMDD]],5,2)&amp;"-"&amp;LEFT(jaar_zip[[#This Row],[YYYYMMDD]],4))</f>
        <v>45486</v>
      </c>
      <c r="K6498" s="101" t="str">
        <f>IF(AND(VALUE(MONTH(jaar_zip[[#This Row],[Datum]]))=1,VALUE(WEEKNUM(jaar_zip[[#This Row],[Datum]],21))&gt;51),RIGHT(YEAR(jaar_zip[[#This Row],[Datum]])-1,2),RIGHT(YEAR(jaar_zip[[#This Row],[Datum]]),2))&amp;"-"&amp; TEXT(WEEKNUM(jaar_zip[[#This Row],[Datum]],21),"00")</f>
        <v>24-28</v>
      </c>
      <c r="L6498" s="101">
        <f>MONTH(jaar_zip[[#This Row],[Datum]])</f>
        <v>7</v>
      </c>
      <c r="M6498" s="101">
        <f>IF(ISNUMBER(jaar_zip[[#This Row],[etmaaltemperatuur]]),IF(jaar_zip[[#This Row],[etmaaltemperatuur]]&lt;stookgrens,stookgrens-jaar_zip[[#This Row],[etmaaltemperatuur]],0),"")</f>
        <v>3</v>
      </c>
      <c r="N6498" s="101">
        <f>IF(ISNUMBER(jaar_zip[[#This Row],[graaddagen]]),IF(OR(MONTH(jaar_zip[[#This Row],[Datum]])=1,MONTH(jaar_zip[[#This Row],[Datum]])=2,MONTH(jaar_zip[[#This Row],[Datum]])=11,MONTH(jaar_zip[[#This Row],[Datum]])=12),1.1,IF(OR(MONTH(jaar_zip[[#This Row],[Datum]])=3,MONTH(jaar_zip[[#This Row],[Datum]])=10),1,0.8))*jaar_zip[[#This Row],[graaddagen]],"")</f>
        <v>2.4000000000000004</v>
      </c>
      <c r="O6498" s="101">
        <f>IF(ISNUMBER(jaar_zip[[#This Row],[etmaaltemperatuur]]),IF(jaar_zip[[#This Row],[etmaaltemperatuur]]&gt;stookgrens,jaar_zip[[#This Row],[etmaaltemperatuur]]-stookgrens,0),"")</f>
        <v>0</v>
      </c>
    </row>
    <row r="6499" spans="1:15" x14ac:dyDescent="0.25">
      <c r="A6499">
        <v>330</v>
      </c>
      <c r="B6499">
        <v>20240714</v>
      </c>
      <c r="C6499">
        <v>6.4</v>
      </c>
      <c r="D6499">
        <v>17.100000000000001</v>
      </c>
      <c r="E6499">
        <v>2353</v>
      </c>
      <c r="F6499">
        <v>0</v>
      </c>
      <c r="G6499">
        <v>1012.1</v>
      </c>
      <c r="H6499">
        <v>76</v>
      </c>
      <c r="I6499" s="101" t="s">
        <v>35</v>
      </c>
      <c r="J6499" s="1">
        <f>DATEVALUE(RIGHT(jaar_zip[[#This Row],[YYYYMMDD]],2)&amp;"-"&amp;MID(jaar_zip[[#This Row],[YYYYMMDD]],5,2)&amp;"-"&amp;LEFT(jaar_zip[[#This Row],[YYYYMMDD]],4))</f>
        <v>45487</v>
      </c>
      <c r="K6499" s="101" t="str">
        <f>IF(AND(VALUE(MONTH(jaar_zip[[#This Row],[Datum]]))=1,VALUE(WEEKNUM(jaar_zip[[#This Row],[Datum]],21))&gt;51),RIGHT(YEAR(jaar_zip[[#This Row],[Datum]])-1,2),RIGHT(YEAR(jaar_zip[[#This Row],[Datum]]),2))&amp;"-"&amp; TEXT(WEEKNUM(jaar_zip[[#This Row],[Datum]],21),"00")</f>
        <v>24-28</v>
      </c>
      <c r="L6499" s="101">
        <f>MONTH(jaar_zip[[#This Row],[Datum]])</f>
        <v>7</v>
      </c>
      <c r="M6499" s="101">
        <f>IF(ISNUMBER(jaar_zip[[#This Row],[etmaaltemperatuur]]),IF(jaar_zip[[#This Row],[etmaaltemperatuur]]&lt;stookgrens,stookgrens-jaar_zip[[#This Row],[etmaaltemperatuur]],0),"")</f>
        <v>0.89999999999999858</v>
      </c>
      <c r="N6499" s="101">
        <f>IF(ISNUMBER(jaar_zip[[#This Row],[graaddagen]]),IF(OR(MONTH(jaar_zip[[#This Row],[Datum]])=1,MONTH(jaar_zip[[#This Row],[Datum]])=2,MONTH(jaar_zip[[#This Row],[Datum]])=11,MONTH(jaar_zip[[#This Row],[Datum]])=12),1.1,IF(OR(MONTH(jaar_zip[[#This Row],[Datum]])=3,MONTH(jaar_zip[[#This Row],[Datum]])=10),1,0.8))*jaar_zip[[#This Row],[graaddagen]],"")</f>
        <v>0.71999999999999886</v>
      </c>
      <c r="O6499" s="101">
        <f>IF(ISNUMBER(jaar_zip[[#This Row],[etmaaltemperatuur]]),IF(jaar_zip[[#This Row],[etmaaltemperatuur]]&gt;stookgrens,jaar_zip[[#This Row],[etmaaltemperatuur]]-stookgrens,0),"")</f>
        <v>0</v>
      </c>
    </row>
    <row r="6500" spans="1:15" x14ac:dyDescent="0.25">
      <c r="A6500">
        <v>330</v>
      </c>
      <c r="B6500">
        <v>20240715</v>
      </c>
      <c r="C6500">
        <v>3.9</v>
      </c>
      <c r="D6500">
        <v>19.3</v>
      </c>
      <c r="E6500">
        <v>2058</v>
      </c>
      <c r="F6500">
        <v>0.8</v>
      </c>
      <c r="G6500">
        <v>1009.9</v>
      </c>
      <c r="H6500">
        <v>75</v>
      </c>
      <c r="I6500" s="101" t="s">
        <v>35</v>
      </c>
      <c r="J6500" s="1">
        <f>DATEVALUE(RIGHT(jaar_zip[[#This Row],[YYYYMMDD]],2)&amp;"-"&amp;MID(jaar_zip[[#This Row],[YYYYMMDD]],5,2)&amp;"-"&amp;LEFT(jaar_zip[[#This Row],[YYYYMMDD]],4))</f>
        <v>45488</v>
      </c>
      <c r="K6500" s="101" t="str">
        <f>IF(AND(VALUE(MONTH(jaar_zip[[#This Row],[Datum]]))=1,VALUE(WEEKNUM(jaar_zip[[#This Row],[Datum]],21))&gt;51),RIGHT(YEAR(jaar_zip[[#This Row],[Datum]])-1,2),RIGHT(YEAR(jaar_zip[[#This Row],[Datum]]),2))&amp;"-"&amp; TEXT(WEEKNUM(jaar_zip[[#This Row],[Datum]],21),"00")</f>
        <v>24-29</v>
      </c>
      <c r="L6500" s="101">
        <f>MONTH(jaar_zip[[#This Row],[Datum]])</f>
        <v>7</v>
      </c>
      <c r="M6500" s="101">
        <f>IF(ISNUMBER(jaar_zip[[#This Row],[etmaaltemperatuur]]),IF(jaar_zip[[#This Row],[etmaaltemperatuur]]&lt;stookgrens,stookgrens-jaar_zip[[#This Row],[etmaaltemperatuur]],0),"")</f>
        <v>0</v>
      </c>
      <c r="N6500" s="101">
        <f>IF(ISNUMBER(jaar_zip[[#This Row],[graaddagen]]),IF(OR(MONTH(jaar_zip[[#This Row],[Datum]])=1,MONTH(jaar_zip[[#This Row],[Datum]])=2,MONTH(jaar_zip[[#This Row],[Datum]])=11,MONTH(jaar_zip[[#This Row],[Datum]])=12),1.1,IF(OR(MONTH(jaar_zip[[#This Row],[Datum]])=3,MONTH(jaar_zip[[#This Row],[Datum]])=10),1,0.8))*jaar_zip[[#This Row],[graaddagen]],"")</f>
        <v>0</v>
      </c>
      <c r="O6500" s="101">
        <f>IF(ISNUMBER(jaar_zip[[#This Row],[etmaaltemperatuur]]),IF(jaar_zip[[#This Row],[etmaaltemperatuur]]&gt;stookgrens,jaar_zip[[#This Row],[etmaaltemperatuur]]-stookgrens,0),"")</f>
        <v>1.3000000000000007</v>
      </c>
    </row>
    <row r="6501" spans="1:15" x14ac:dyDescent="0.25">
      <c r="A6501">
        <v>330</v>
      </c>
      <c r="B6501">
        <v>20240716</v>
      </c>
      <c r="C6501">
        <v>8.6</v>
      </c>
      <c r="D6501">
        <v>17.8</v>
      </c>
      <c r="E6501">
        <v>1774</v>
      </c>
      <c r="F6501">
        <v>0.9</v>
      </c>
      <c r="G6501">
        <v>1010.1</v>
      </c>
      <c r="H6501">
        <v>82</v>
      </c>
      <c r="I6501" s="101" t="s">
        <v>35</v>
      </c>
      <c r="J6501" s="1">
        <f>DATEVALUE(RIGHT(jaar_zip[[#This Row],[YYYYMMDD]],2)&amp;"-"&amp;MID(jaar_zip[[#This Row],[YYYYMMDD]],5,2)&amp;"-"&amp;LEFT(jaar_zip[[#This Row],[YYYYMMDD]],4))</f>
        <v>45489</v>
      </c>
      <c r="K6501" s="101" t="str">
        <f>IF(AND(VALUE(MONTH(jaar_zip[[#This Row],[Datum]]))=1,VALUE(WEEKNUM(jaar_zip[[#This Row],[Datum]],21))&gt;51),RIGHT(YEAR(jaar_zip[[#This Row],[Datum]])-1,2),RIGHT(YEAR(jaar_zip[[#This Row],[Datum]]),2))&amp;"-"&amp; TEXT(WEEKNUM(jaar_zip[[#This Row],[Datum]],21),"00")</f>
        <v>24-29</v>
      </c>
      <c r="L6501" s="101">
        <f>MONTH(jaar_zip[[#This Row],[Datum]])</f>
        <v>7</v>
      </c>
      <c r="M6501" s="101">
        <f>IF(ISNUMBER(jaar_zip[[#This Row],[etmaaltemperatuur]]),IF(jaar_zip[[#This Row],[etmaaltemperatuur]]&lt;stookgrens,stookgrens-jaar_zip[[#This Row],[etmaaltemperatuur]],0),"")</f>
        <v>0.19999999999999929</v>
      </c>
      <c r="N6501" s="101">
        <f>IF(ISNUMBER(jaar_zip[[#This Row],[graaddagen]]),IF(OR(MONTH(jaar_zip[[#This Row],[Datum]])=1,MONTH(jaar_zip[[#This Row],[Datum]])=2,MONTH(jaar_zip[[#This Row],[Datum]])=11,MONTH(jaar_zip[[#This Row],[Datum]])=12),1.1,IF(OR(MONTH(jaar_zip[[#This Row],[Datum]])=3,MONTH(jaar_zip[[#This Row],[Datum]])=10),1,0.8))*jaar_zip[[#This Row],[graaddagen]],"")</f>
        <v>0.15999999999999945</v>
      </c>
      <c r="O6501" s="101">
        <f>IF(ISNUMBER(jaar_zip[[#This Row],[etmaaltemperatuur]]),IF(jaar_zip[[#This Row],[etmaaltemperatuur]]&gt;stookgrens,jaar_zip[[#This Row],[etmaaltemperatuur]]-stookgrens,0),"")</f>
        <v>0</v>
      </c>
    </row>
    <row r="6502" spans="1:15" x14ac:dyDescent="0.25">
      <c r="A6502">
        <v>330</v>
      </c>
      <c r="B6502">
        <v>20240717</v>
      </c>
      <c r="C6502">
        <v>4</v>
      </c>
      <c r="D6502">
        <v>17.600000000000001</v>
      </c>
      <c r="E6502">
        <v>2542</v>
      </c>
      <c r="F6502">
        <v>0</v>
      </c>
      <c r="G6502">
        <v>1020.6</v>
      </c>
      <c r="H6502">
        <v>81</v>
      </c>
      <c r="I6502" s="101" t="s">
        <v>35</v>
      </c>
      <c r="J6502" s="1">
        <f>DATEVALUE(RIGHT(jaar_zip[[#This Row],[YYYYMMDD]],2)&amp;"-"&amp;MID(jaar_zip[[#This Row],[YYYYMMDD]],5,2)&amp;"-"&amp;LEFT(jaar_zip[[#This Row],[YYYYMMDD]],4))</f>
        <v>45490</v>
      </c>
      <c r="K6502" s="101" t="str">
        <f>IF(AND(VALUE(MONTH(jaar_zip[[#This Row],[Datum]]))=1,VALUE(WEEKNUM(jaar_zip[[#This Row],[Datum]],21))&gt;51),RIGHT(YEAR(jaar_zip[[#This Row],[Datum]])-1,2),RIGHT(YEAR(jaar_zip[[#This Row],[Datum]]),2))&amp;"-"&amp; TEXT(WEEKNUM(jaar_zip[[#This Row],[Datum]],21),"00")</f>
        <v>24-29</v>
      </c>
      <c r="L6502" s="101">
        <f>MONTH(jaar_zip[[#This Row],[Datum]])</f>
        <v>7</v>
      </c>
      <c r="M6502" s="101">
        <f>IF(ISNUMBER(jaar_zip[[#This Row],[etmaaltemperatuur]]),IF(jaar_zip[[#This Row],[etmaaltemperatuur]]&lt;stookgrens,stookgrens-jaar_zip[[#This Row],[etmaaltemperatuur]],0),"")</f>
        <v>0.39999999999999858</v>
      </c>
      <c r="N6502" s="101">
        <f>IF(ISNUMBER(jaar_zip[[#This Row],[graaddagen]]),IF(OR(MONTH(jaar_zip[[#This Row],[Datum]])=1,MONTH(jaar_zip[[#This Row],[Datum]])=2,MONTH(jaar_zip[[#This Row],[Datum]])=11,MONTH(jaar_zip[[#This Row],[Datum]])=12),1.1,IF(OR(MONTH(jaar_zip[[#This Row],[Datum]])=3,MONTH(jaar_zip[[#This Row],[Datum]])=10),1,0.8))*jaar_zip[[#This Row],[graaddagen]],"")</f>
        <v>0.3199999999999989</v>
      </c>
      <c r="O6502" s="101">
        <f>IF(ISNUMBER(jaar_zip[[#This Row],[etmaaltemperatuur]]),IF(jaar_zip[[#This Row],[etmaaltemperatuur]]&gt;stookgrens,jaar_zip[[#This Row],[etmaaltemperatuur]]-stookgrens,0),"")</f>
        <v>0</v>
      </c>
    </row>
    <row r="6503" spans="1:15" x14ac:dyDescent="0.25">
      <c r="A6503">
        <v>330</v>
      </c>
      <c r="B6503">
        <v>20240718</v>
      </c>
      <c r="C6503">
        <v>3.6</v>
      </c>
      <c r="D6503">
        <v>19.899999999999999</v>
      </c>
      <c r="E6503">
        <v>2689</v>
      </c>
      <c r="F6503">
        <v>0</v>
      </c>
      <c r="G6503">
        <v>1022</v>
      </c>
      <c r="H6503">
        <v>73</v>
      </c>
      <c r="I6503" s="101" t="s">
        <v>35</v>
      </c>
      <c r="J6503" s="1">
        <f>DATEVALUE(RIGHT(jaar_zip[[#This Row],[YYYYMMDD]],2)&amp;"-"&amp;MID(jaar_zip[[#This Row],[YYYYMMDD]],5,2)&amp;"-"&amp;LEFT(jaar_zip[[#This Row],[YYYYMMDD]],4))</f>
        <v>45491</v>
      </c>
      <c r="K6503" s="101" t="str">
        <f>IF(AND(VALUE(MONTH(jaar_zip[[#This Row],[Datum]]))=1,VALUE(WEEKNUM(jaar_zip[[#This Row],[Datum]],21))&gt;51),RIGHT(YEAR(jaar_zip[[#This Row],[Datum]])-1,2),RIGHT(YEAR(jaar_zip[[#This Row],[Datum]]),2))&amp;"-"&amp; TEXT(WEEKNUM(jaar_zip[[#This Row],[Datum]],21),"00")</f>
        <v>24-29</v>
      </c>
      <c r="L6503" s="101">
        <f>MONTH(jaar_zip[[#This Row],[Datum]])</f>
        <v>7</v>
      </c>
      <c r="M6503" s="101">
        <f>IF(ISNUMBER(jaar_zip[[#This Row],[etmaaltemperatuur]]),IF(jaar_zip[[#This Row],[etmaaltemperatuur]]&lt;stookgrens,stookgrens-jaar_zip[[#This Row],[etmaaltemperatuur]],0),"")</f>
        <v>0</v>
      </c>
      <c r="N6503" s="101">
        <f>IF(ISNUMBER(jaar_zip[[#This Row],[graaddagen]]),IF(OR(MONTH(jaar_zip[[#This Row],[Datum]])=1,MONTH(jaar_zip[[#This Row],[Datum]])=2,MONTH(jaar_zip[[#This Row],[Datum]])=11,MONTH(jaar_zip[[#This Row],[Datum]])=12),1.1,IF(OR(MONTH(jaar_zip[[#This Row],[Datum]])=3,MONTH(jaar_zip[[#This Row],[Datum]])=10),1,0.8))*jaar_zip[[#This Row],[graaddagen]],"")</f>
        <v>0</v>
      </c>
      <c r="O6503" s="101">
        <f>IF(ISNUMBER(jaar_zip[[#This Row],[etmaaltemperatuur]]),IF(jaar_zip[[#This Row],[etmaaltemperatuur]]&gt;stookgrens,jaar_zip[[#This Row],[etmaaltemperatuur]]-stookgrens,0),"")</f>
        <v>1.8999999999999986</v>
      </c>
    </row>
    <row r="6504" spans="1:15" x14ac:dyDescent="0.25">
      <c r="A6504">
        <v>330</v>
      </c>
      <c r="B6504">
        <v>20240719</v>
      </c>
      <c r="C6504">
        <v>3.3</v>
      </c>
      <c r="D6504">
        <v>23.9</v>
      </c>
      <c r="E6504">
        <v>1977</v>
      </c>
      <c r="F6504">
        <v>0</v>
      </c>
      <c r="G6504">
        <v>1017.2</v>
      </c>
      <c r="H6504">
        <v>66</v>
      </c>
      <c r="I6504" s="101" t="s">
        <v>35</v>
      </c>
      <c r="J6504" s="1">
        <f>DATEVALUE(RIGHT(jaar_zip[[#This Row],[YYYYMMDD]],2)&amp;"-"&amp;MID(jaar_zip[[#This Row],[YYYYMMDD]],5,2)&amp;"-"&amp;LEFT(jaar_zip[[#This Row],[YYYYMMDD]],4))</f>
        <v>45492</v>
      </c>
      <c r="K6504" s="101" t="str">
        <f>IF(AND(VALUE(MONTH(jaar_zip[[#This Row],[Datum]]))=1,VALUE(WEEKNUM(jaar_zip[[#This Row],[Datum]],21))&gt;51),RIGHT(YEAR(jaar_zip[[#This Row],[Datum]])-1,2),RIGHT(YEAR(jaar_zip[[#This Row],[Datum]]),2))&amp;"-"&amp; TEXT(WEEKNUM(jaar_zip[[#This Row],[Datum]],21),"00")</f>
        <v>24-29</v>
      </c>
      <c r="L6504" s="101">
        <f>MONTH(jaar_zip[[#This Row],[Datum]])</f>
        <v>7</v>
      </c>
      <c r="M6504" s="101">
        <f>IF(ISNUMBER(jaar_zip[[#This Row],[etmaaltemperatuur]]),IF(jaar_zip[[#This Row],[etmaaltemperatuur]]&lt;stookgrens,stookgrens-jaar_zip[[#This Row],[etmaaltemperatuur]],0),"")</f>
        <v>0</v>
      </c>
      <c r="N6504" s="101">
        <f>IF(ISNUMBER(jaar_zip[[#This Row],[graaddagen]]),IF(OR(MONTH(jaar_zip[[#This Row],[Datum]])=1,MONTH(jaar_zip[[#This Row],[Datum]])=2,MONTH(jaar_zip[[#This Row],[Datum]])=11,MONTH(jaar_zip[[#This Row],[Datum]])=12),1.1,IF(OR(MONTH(jaar_zip[[#This Row],[Datum]])=3,MONTH(jaar_zip[[#This Row],[Datum]])=10),1,0.8))*jaar_zip[[#This Row],[graaddagen]],"")</f>
        <v>0</v>
      </c>
      <c r="O6504" s="101">
        <f>IF(ISNUMBER(jaar_zip[[#This Row],[etmaaltemperatuur]]),IF(jaar_zip[[#This Row],[etmaaltemperatuur]]&gt;stookgrens,jaar_zip[[#This Row],[etmaaltemperatuur]]-stookgrens,0),"")</f>
        <v>5.8999999999999986</v>
      </c>
    </row>
    <row r="6505" spans="1:15" x14ac:dyDescent="0.25">
      <c r="A6505">
        <v>330</v>
      </c>
      <c r="B6505">
        <v>20240720</v>
      </c>
      <c r="C6505">
        <v>3.9</v>
      </c>
      <c r="D6505">
        <v>22.4</v>
      </c>
      <c r="E6505">
        <v>2426</v>
      </c>
      <c r="F6505">
        <v>0</v>
      </c>
      <c r="G6505">
        <v>1008.6</v>
      </c>
      <c r="H6505">
        <v>69</v>
      </c>
      <c r="I6505" s="101" t="s">
        <v>35</v>
      </c>
      <c r="J6505" s="1">
        <f>DATEVALUE(RIGHT(jaar_zip[[#This Row],[YYYYMMDD]],2)&amp;"-"&amp;MID(jaar_zip[[#This Row],[YYYYMMDD]],5,2)&amp;"-"&amp;LEFT(jaar_zip[[#This Row],[YYYYMMDD]],4))</f>
        <v>45493</v>
      </c>
      <c r="K6505" s="101" t="str">
        <f>IF(AND(VALUE(MONTH(jaar_zip[[#This Row],[Datum]]))=1,VALUE(WEEKNUM(jaar_zip[[#This Row],[Datum]],21))&gt;51),RIGHT(YEAR(jaar_zip[[#This Row],[Datum]])-1,2),RIGHT(YEAR(jaar_zip[[#This Row],[Datum]]),2))&amp;"-"&amp; TEXT(WEEKNUM(jaar_zip[[#This Row],[Datum]],21),"00")</f>
        <v>24-29</v>
      </c>
      <c r="L6505" s="101">
        <f>MONTH(jaar_zip[[#This Row],[Datum]])</f>
        <v>7</v>
      </c>
      <c r="M6505" s="101">
        <f>IF(ISNUMBER(jaar_zip[[#This Row],[etmaaltemperatuur]]),IF(jaar_zip[[#This Row],[etmaaltemperatuur]]&lt;stookgrens,stookgrens-jaar_zip[[#This Row],[etmaaltemperatuur]],0),"")</f>
        <v>0</v>
      </c>
      <c r="N6505" s="101">
        <f>IF(ISNUMBER(jaar_zip[[#This Row],[graaddagen]]),IF(OR(MONTH(jaar_zip[[#This Row],[Datum]])=1,MONTH(jaar_zip[[#This Row],[Datum]])=2,MONTH(jaar_zip[[#This Row],[Datum]])=11,MONTH(jaar_zip[[#This Row],[Datum]])=12),1.1,IF(OR(MONTH(jaar_zip[[#This Row],[Datum]])=3,MONTH(jaar_zip[[#This Row],[Datum]])=10),1,0.8))*jaar_zip[[#This Row],[graaddagen]],"")</f>
        <v>0</v>
      </c>
      <c r="O6505" s="101">
        <f>IF(ISNUMBER(jaar_zip[[#This Row],[etmaaltemperatuur]]),IF(jaar_zip[[#This Row],[etmaaltemperatuur]]&gt;stookgrens,jaar_zip[[#This Row],[etmaaltemperatuur]]-stookgrens,0),"")</f>
        <v>4.3999999999999986</v>
      </c>
    </row>
    <row r="6506" spans="1:15" x14ac:dyDescent="0.25">
      <c r="A6506">
        <v>330</v>
      </c>
      <c r="B6506">
        <v>20240721</v>
      </c>
      <c r="C6506">
        <v>4.5999999999999996</v>
      </c>
      <c r="D6506">
        <v>18.8</v>
      </c>
      <c r="E6506">
        <v>1642</v>
      </c>
      <c r="F6506">
        <v>4.3</v>
      </c>
      <c r="G6506">
        <v>1009.8</v>
      </c>
      <c r="H6506">
        <v>85</v>
      </c>
      <c r="I6506" s="101" t="s">
        <v>35</v>
      </c>
      <c r="J6506" s="1">
        <f>DATEVALUE(RIGHT(jaar_zip[[#This Row],[YYYYMMDD]],2)&amp;"-"&amp;MID(jaar_zip[[#This Row],[YYYYMMDD]],5,2)&amp;"-"&amp;LEFT(jaar_zip[[#This Row],[YYYYMMDD]],4))</f>
        <v>45494</v>
      </c>
      <c r="K6506" s="101" t="str">
        <f>IF(AND(VALUE(MONTH(jaar_zip[[#This Row],[Datum]]))=1,VALUE(WEEKNUM(jaar_zip[[#This Row],[Datum]],21))&gt;51),RIGHT(YEAR(jaar_zip[[#This Row],[Datum]])-1,2),RIGHT(YEAR(jaar_zip[[#This Row],[Datum]]),2))&amp;"-"&amp; TEXT(WEEKNUM(jaar_zip[[#This Row],[Datum]],21),"00")</f>
        <v>24-29</v>
      </c>
      <c r="L6506" s="101">
        <f>MONTH(jaar_zip[[#This Row],[Datum]])</f>
        <v>7</v>
      </c>
      <c r="M6506" s="101">
        <f>IF(ISNUMBER(jaar_zip[[#This Row],[etmaaltemperatuur]]),IF(jaar_zip[[#This Row],[etmaaltemperatuur]]&lt;stookgrens,stookgrens-jaar_zip[[#This Row],[etmaaltemperatuur]],0),"")</f>
        <v>0</v>
      </c>
      <c r="N6506" s="101">
        <f>IF(ISNUMBER(jaar_zip[[#This Row],[graaddagen]]),IF(OR(MONTH(jaar_zip[[#This Row],[Datum]])=1,MONTH(jaar_zip[[#This Row],[Datum]])=2,MONTH(jaar_zip[[#This Row],[Datum]])=11,MONTH(jaar_zip[[#This Row],[Datum]])=12),1.1,IF(OR(MONTH(jaar_zip[[#This Row],[Datum]])=3,MONTH(jaar_zip[[#This Row],[Datum]])=10),1,0.8))*jaar_zip[[#This Row],[graaddagen]],"")</f>
        <v>0</v>
      </c>
      <c r="O6506" s="101">
        <f>IF(ISNUMBER(jaar_zip[[#This Row],[etmaaltemperatuur]]),IF(jaar_zip[[#This Row],[etmaaltemperatuur]]&gt;stookgrens,jaar_zip[[#This Row],[etmaaltemperatuur]]-stookgrens,0),"")</f>
        <v>0.80000000000000071</v>
      </c>
    </row>
    <row r="6507" spans="1:15" x14ac:dyDescent="0.25">
      <c r="A6507">
        <v>330</v>
      </c>
      <c r="B6507">
        <v>20240722</v>
      </c>
      <c r="C6507">
        <v>6.3</v>
      </c>
      <c r="D6507">
        <v>19</v>
      </c>
      <c r="E6507">
        <v>1922</v>
      </c>
      <c r="F6507">
        <v>0.1</v>
      </c>
      <c r="G6507">
        <v>1016.2</v>
      </c>
      <c r="H6507">
        <v>77</v>
      </c>
      <c r="I6507" s="101" t="s">
        <v>35</v>
      </c>
      <c r="J6507" s="1">
        <f>DATEVALUE(RIGHT(jaar_zip[[#This Row],[YYYYMMDD]],2)&amp;"-"&amp;MID(jaar_zip[[#This Row],[YYYYMMDD]],5,2)&amp;"-"&amp;LEFT(jaar_zip[[#This Row],[YYYYMMDD]],4))</f>
        <v>45495</v>
      </c>
      <c r="K6507" s="101" t="str">
        <f>IF(AND(VALUE(MONTH(jaar_zip[[#This Row],[Datum]]))=1,VALUE(WEEKNUM(jaar_zip[[#This Row],[Datum]],21))&gt;51),RIGHT(YEAR(jaar_zip[[#This Row],[Datum]])-1,2),RIGHT(YEAR(jaar_zip[[#This Row],[Datum]]),2))&amp;"-"&amp; TEXT(WEEKNUM(jaar_zip[[#This Row],[Datum]],21),"00")</f>
        <v>24-30</v>
      </c>
      <c r="L6507" s="101">
        <f>MONTH(jaar_zip[[#This Row],[Datum]])</f>
        <v>7</v>
      </c>
      <c r="M6507" s="101">
        <f>IF(ISNUMBER(jaar_zip[[#This Row],[etmaaltemperatuur]]),IF(jaar_zip[[#This Row],[etmaaltemperatuur]]&lt;stookgrens,stookgrens-jaar_zip[[#This Row],[etmaaltemperatuur]],0),"")</f>
        <v>0</v>
      </c>
      <c r="N6507" s="101">
        <f>IF(ISNUMBER(jaar_zip[[#This Row],[graaddagen]]),IF(OR(MONTH(jaar_zip[[#This Row],[Datum]])=1,MONTH(jaar_zip[[#This Row],[Datum]])=2,MONTH(jaar_zip[[#This Row],[Datum]])=11,MONTH(jaar_zip[[#This Row],[Datum]])=12),1.1,IF(OR(MONTH(jaar_zip[[#This Row],[Datum]])=3,MONTH(jaar_zip[[#This Row],[Datum]])=10),1,0.8))*jaar_zip[[#This Row],[graaddagen]],"")</f>
        <v>0</v>
      </c>
      <c r="O6507" s="101">
        <f>IF(ISNUMBER(jaar_zip[[#This Row],[etmaaltemperatuur]]),IF(jaar_zip[[#This Row],[etmaaltemperatuur]]&gt;stookgrens,jaar_zip[[#This Row],[etmaaltemperatuur]]-stookgrens,0),"")</f>
        <v>1</v>
      </c>
    </row>
    <row r="6508" spans="1:15" x14ac:dyDescent="0.25">
      <c r="A6508">
        <v>330</v>
      </c>
      <c r="B6508">
        <v>20240723</v>
      </c>
      <c r="C6508">
        <v>7.1</v>
      </c>
      <c r="D6508">
        <v>18.3</v>
      </c>
      <c r="E6508">
        <v>1396</v>
      </c>
      <c r="F6508">
        <v>0</v>
      </c>
      <c r="G6508">
        <v>1017.2</v>
      </c>
      <c r="H6508">
        <v>85</v>
      </c>
      <c r="I6508" s="101" t="s">
        <v>35</v>
      </c>
      <c r="J6508" s="1">
        <f>DATEVALUE(RIGHT(jaar_zip[[#This Row],[YYYYMMDD]],2)&amp;"-"&amp;MID(jaar_zip[[#This Row],[YYYYMMDD]],5,2)&amp;"-"&amp;LEFT(jaar_zip[[#This Row],[YYYYMMDD]],4))</f>
        <v>45496</v>
      </c>
      <c r="K6508" s="101" t="str">
        <f>IF(AND(VALUE(MONTH(jaar_zip[[#This Row],[Datum]]))=1,VALUE(WEEKNUM(jaar_zip[[#This Row],[Datum]],21))&gt;51),RIGHT(YEAR(jaar_zip[[#This Row],[Datum]])-1,2),RIGHT(YEAR(jaar_zip[[#This Row],[Datum]]),2))&amp;"-"&amp; TEXT(WEEKNUM(jaar_zip[[#This Row],[Datum]],21),"00")</f>
        <v>24-30</v>
      </c>
      <c r="L6508" s="101">
        <f>MONTH(jaar_zip[[#This Row],[Datum]])</f>
        <v>7</v>
      </c>
      <c r="M6508" s="101">
        <f>IF(ISNUMBER(jaar_zip[[#This Row],[etmaaltemperatuur]]),IF(jaar_zip[[#This Row],[etmaaltemperatuur]]&lt;stookgrens,stookgrens-jaar_zip[[#This Row],[etmaaltemperatuur]],0),"")</f>
        <v>0</v>
      </c>
      <c r="N6508" s="101">
        <f>IF(ISNUMBER(jaar_zip[[#This Row],[graaddagen]]),IF(OR(MONTH(jaar_zip[[#This Row],[Datum]])=1,MONTH(jaar_zip[[#This Row],[Datum]])=2,MONTH(jaar_zip[[#This Row],[Datum]])=11,MONTH(jaar_zip[[#This Row],[Datum]])=12),1.1,IF(OR(MONTH(jaar_zip[[#This Row],[Datum]])=3,MONTH(jaar_zip[[#This Row],[Datum]])=10),1,0.8))*jaar_zip[[#This Row],[graaddagen]],"")</f>
        <v>0</v>
      </c>
      <c r="O6508" s="101">
        <f>IF(ISNUMBER(jaar_zip[[#This Row],[etmaaltemperatuur]]),IF(jaar_zip[[#This Row],[etmaaltemperatuur]]&gt;stookgrens,jaar_zip[[#This Row],[etmaaltemperatuur]]-stookgrens,0),"")</f>
        <v>0.30000000000000071</v>
      </c>
    </row>
    <row r="6509" spans="1:15" x14ac:dyDescent="0.25">
      <c r="A6509">
        <v>330</v>
      </c>
      <c r="B6509">
        <v>20240724</v>
      </c>
      <c r="C6509">
        <v>4.2</v>
      </c>
      <c r="D6509">
        <v>17.600000000000001</v>
      </c>
      <c r="E6509">
        <v>2594</v>
      </c>
      <c r="F6509">
        <v>0</v>
      </c>
      <c r="G6509">
        <v>1020.9</v>
      </c>
      <c r="H6509">
        <v>74</v>
      </c>
      <c r="I6509" s="101" t="s">
        <v>35</v>
      </c>
      <c r="J6509" s="1">
        <f>DATEVALUE(RIGHT(jaar_zip[[#This Row],[YYYYMMDD]],2)&amp;"-"&amp;MID(jaar_zip[[#This Row],[YYYYMMDD]],5,2)&amp;"-"&amp;LEFT(jaar_zip[[#This Row],[YYYYMMDD]],4))</f>
        <v>45497</v>
      </c>
      <c r="K6509" s="101" t="str">
        <f>IF(AND(VALUE(MONTH(jaar_zip[[#This Row],[Datum]]))=1,VALUE(WEEKNUM(jaar_zip[[#This Row],[Datum]],21))&gt;51),RIGHT(YEAR(jaar_zip[[#This Row],[Datum]])-1,2),RIGHT(YEAR(jaar_zip[[#This Row],[Datum]]),2))&amp;"-"&amp; TEXT(WEEKNUM(jaar_zip[[#This Row],[Datum]],21),"00")</f>
        <v>24-30</v>
      </c>
      <c r="L6509" s="101">
        <f>MONTH(jaar_zip[[#This Row],[Datum]])</f>
        <v>7</v>
      </c>
      <c r="M6509" s="101">
        <f>IF(ISNUMBER(jaar_zip[[#This Row],[etmaaltemperatuur]]),IF(jaar_zip[[#This Row],[etmaaltemperatuur]]&lt;stookgrens,stookgrens-jaar_zip[[#This Row],[etmaaltemperatuur]],0),"")</f>
        <v>0.39999999999999858</v>
      </c>
      <c r="N6509" s="101">
        <f>IF(ISNUMBER(jaar_zip[[#This Row],[graaddagen]]),IF(OR(MONTH(jaar_zip[[#This Row],[Datum]])=1,MONTH(jaar_zip[[#This Row],[Datum]])=2,MONTH(jaar_zip[[#This Row],[Datum]])=11,MONTH(jaar_zip[[#This Row],[Datum]])=12),1.1,IF(OR(MONTH(jaar_zip[[#This Row],[Datum]])=3,MONTH(jaar_zip[[#This Row],[Datum]])=10),1,0.8))*jaar_zip[[#This Row],[graaddagen]],"")</f>
        <v>0.3199999999999989</v>
      </c>
      <c r="O6509" s="101">
        <f>IF(ISNUMBER(jaar_zip[[#This Row],[etmaaltemperatuur]]),IF(jaar_zip[[#This Row],[etmaaltemperatuur]]&gt;stookgrens,jaar_zip[[#This Row],[etmaaltemperatuur]]-stookgrens,0),"")</f>
        <v>0</v>
      </c>
    </row>
    <row r="6510" spans="1:15" x14ac:dyDescent="0.25">
      <c r="A6510">
        <v>330</v>
      </c>
      <c r="B6510">
        <v>20240725</v>
      </c>
      <c r="C6510">
        <v>6.3</v>
      </c>
      <c r="D6510">
        <v>19.100000000000001</v>
      </c>
      <c r="E6510">
        <v>1068</v>
      </c>
      <c r="F6510">
        <v>2.9</v>
      </c>
      <c r="G6510">
        <v>1012.6</v>
      </c>
      <c r="H6510">
        <v>80</v>
      </c>
      <c r="I6510" s="101" t="s">
        <v>35</v>
      </c>
      <c r="J6510" s="1">
        <f>DATEVALUE(RIGHT(jaar_zip[[#This Row],[YYYYMMDD]],2)&amp;"-"&amp;MID(jaar_zip[[#This Row],[YYYYMMDD]],5,2)&amp;"-"&amp;LEFT(jaar_zip[[#This Row],[YYYYMMDD]],4))</f>
        <v>45498</v>
      </c>
      <c r="K6510" s="101" t="str">
        <f>IF(AND(VALUE(MONTH(jaar_zip[[#This Row],[Datum]]))=1,VALUE(WEEKNUM(jaar_zip[[#This Row],[Datum]],21))&gt;51),RIGHT(YEAR(jaar_zip[[#This Row],[Datum]])-1,2),RIGHT(YEAR(jaar_zip[[#This Row],[Datum]]),2))&amp;"-"&amp; TEXT(WEEKNUM(jaar_zip[[#This Row],[Datum]],21),"00")</f>
        <v>24-30</v>
      </c>
      <c r="L6510" s="101">
        <f>MONTH(jaar_zip[[#This Row],[Datum]])</f>
        <v>7</v>
      </c>
      <c r="M6510" s="101">
        <f>IF(ISNUMBER(jaar_zip[[#This Row],[etmaaltemperatuur]]),IF(jaar_zip[[#This Row],[etmaaltemperatuur]]&lt;stookgrens,stookgrens-jaar_zip[[#This Row],[etmaaltemperatuur]],0),"")</f>
        <v>0</v>
      </c>
      <c r="N6510" s="101">
        <f>IF(ISNUMBER(jaar_zip[[#This Row],[graaddagen]]),IF(OR(MONTH(jaar_zip[[#This Row],[Datum]])=1,MONTH(jaar_zip[[#This Row],[Datum]])=2,MONTH(jaar_zip[[#This Row],[Datum]])=11,MONTH(jaar_zip[[#This Row],[Datum]])=12),1.1,IF(OR(MONTH(jaar_zip[[#This Row],[Datum]])=3,MONTH(jaar_zip[[#This Row],[Datum]])=10),1,0.8))*jaar_zip[[#This Row],[graaddagen]],"")</f>
        <v>0</v>
      </c>
      <c r="O6510" s="101">
        <f>IF(ISNUMBER(jaar_zip[[#This Row],[etmaaltemperatuur]]),IF(jaar_zip[[#This Row],[etmaaltemperatuur]]&gt;stookgrens,jaar_zip[[#This Row],[etmaaltemperatuur]]-stookgrens,0),"")</f>
        <v>1.1000000000000014</v>
      </c>
    </row>
    <row r="6511" spans="1:15" x14ac:dyDescent="0.25">
      <c r="A6511">
        <v>330</v>
      </c>
      <c r="B6511">
        <v>20240726</v>
      </c>
      <c r="C6511">
        <v>5.5</v>
      </c>
      <c r="D6511">
        <v>18.3</v>
      </c>
      <c r="E6511">
        <v>2117</v>
      </c>
      <c r="F6511">
        <v>4.5999999999999996</v>
      </c>
      <c r="G6511">
        <v>1011</v>
      </c>
      <c r="H6511">
        <v>82</v>
      </c>
      <c r="I6511" s="101" t="s">
        <v>35</v>
      </c>
      <c r="J6511" s="1">
        <f>DATEVALUE(RIGHT(jaar_zip[[#This Row],[YYYYMMDD]],2)&amp;"-"&amp;MID(jaar_zip[[#This Row],[YYYYMMDD]],5,2)&amp;"-"&amp;LEFT(jaar_zip[[#This Row],[YYYYMMDD]],4))</f>
        <v>45499</v>
      </c>
      <c r="K6511" s="101" t="str">
        <f>IF(AND(VALUE(MONTH(jaar_zip[[#This Row],[Datum]]))=1,VALUE(WEEKNUM(jaar_zip[[#This Row],[Datum]],21))&gt;51),RIGHT(YEAR(jaar_zip[[#This Row],[Datum]])-1,2),RIGHT(YEAR(jaar_zip[[#This Row],[Datum]]),2))&amp;"-"&amp; TEXT(WEEKNUM(jaar_zip[[#This Row],[Datum]],21),"00")</f>
        <v>24-30</v>
      </c>
      <c r="L6511" s="101">
        <f>MONTH(jaar_zip[[#This Row],[Datum]])</f>
        <v>7</v>
      </c>
      <c r="M6511" s="101">
        <f>IF(ISNUMBER(jaar_zip[[#This Row],[etmaaltemperatuur]]),IF(jaar_zip[[#This Row],[etmaaltemperatuur]]&lt;stookgrens,stookgrens-jaar_zip[[#This Row],[etmaaltemperatuur]],0),"")</f>
        <v>0</v>
      </c>
      <c r="N6511" s="101">
        <f>IF(ISNUMBER(jaar_zip[[#This Row],[graaddagen]]),IF(OR(MONTH(jaar_zip[[#This Row],[Datum]])=1,MONTH(jaar_zip[[#This Row],[Datum]])=2,MONTH(jaar_zip[[#This Row],[Datum]])=11,MONTH(jaar_zip[[#This Row],[Datum]])=12),1.1,IF(OR(MONTH(jaar_zip[[#This Row],[Datum]])=3,MONTH(jaar_zip[[#This Row],[Datum]])=10),1,0.8))*jaar_zip[[#This Row],[graaddagen]],"")</f>
        <v>0</v>
      </c>
      <c r="O6511" s="101">
        <f>IF(ISNUMBER(jaar_zip[[#This Row],[etmaaltemperatuur]]),IF(jaar_zip[[#This Row],[etmaaltemperatuur]]&gt;stookgrens,jaar_zip[[#This Row],[etmaaltemperatuur]]-stookgrens,0),"")</f>
        <v>0.30000000000000071</v>
      </c>
    </row>
    <row r="6512" spans="1:15" x14ac:dyDescent="0.25">
      <c r="A6512">
        <v>330</v>
      </c>
      <c r="B6512">
        <v>20240727</v>
      </c>
      <c r="C6512">
        <v>4.0999999999999996</v>
      </c>
      <c r="D6512">
        <v>18.399999999999999</v>
      </c>
      <c r="E6512">
        <v>2250</v>
      </c>
      <c r="F6512">
        <v>0</v>
      </c>
      <c r="G6512">
        <v>1014.9</v>
      </c>
      <c r="H6512">
        <v>78</v>
      </c>
      <c r="I6512" s="101" t="s">
        <v>35</v>
      </c>
      <c r="J6512" s="1">
        <f>DATEVALUE(RIGHT(jaar_zip[[#This Row],[YYYYMMDD]],2)&amp;"-"&amp;MID(jaar_zip[[#This Row],[YYYYMMDD]],5,2)&amp;"-"&amp;LEFT(jaar_zip[[#This Row],[YYYYMMDD]],4))</f>
        <v>45500</v>
      </c>
      <c r="K6512" s="101" t="str">
        <f>IF(AND(VALUE(MONTH(jaar_zip[[#This Row],[Datum]]))=1,VALUE(WEEKNUM(jaar_zip[[#This Row],[Datum]],21))&gt;51),RIGHT(YEAR(jaar_zip[[#This Row],[Datum]])-1,2),RIGHT(YEAR(jaar_zip[[#This Row],[Datum]]),2))&amp;"-"&amp; TEXT(WEEKNUM(jaar_zip[[#This Row],[Datum]],21),"00")</f>
        <v>24-30</v>
      </c>
      <c r="L6512" s="101">
        <f>MONTH(jaar_zip[[#This Row],[Datum]])</f>
        <v>7</v>
      </c>
      <c r="M6512" s="101">
        <f>IF(ISNUMBER(jaar_zip[[#This Row],[etmaaltemperatuur]]),IF(jaar_zip[[#This Row],[etmaaltemperatuur]]&lt;stookgrens,stookgrens-jaar_zip[[#This Row],[etmaaltemperatuur]],0),"")</f>
        <v>0</v>
      </c>
      <c r="N6512" s="101">
        <f>IF(ISNUMBER(jaar_zip[[#This Row],[graaddagen]]),IF(OR(MONTH(jaar_zip[[#This Row],[Datum]])=1,MONTH(jaar_zip[[#This Row],[Datum]])=2,MONTH(jaar_zip[[#This Row],[Datum]])=11,MONTH(jaar_zip[[#This Row],[Datum]])=12),1.1,IF(OR(MONTH(jaar_zip[[#This Row],[Datum]])=3,MONTH(jaar_zip[[#This Row],[Datum]])=10),1,0.8))*jaar_zip[[#This Row],[graaddagen]],"")</f>
        <v>0</v>
      </c>
      <c r="O6512" s="101">
        <f>IF(ISNUMBER(jaar_zip[[#This Row],[etmaaltemperatuur]]),IF(jaar_zip[[#This Row],[etmaaltemperatuur]]&gt;stookgrens,jaar_zip[[#This Row],[etmaaltemperatuur]]-stookgrens,0),"")</f>
        <v>0.39999999999999858</v>
      </c>
    </row>
    <row r="6513" spans="1:15" x14ac:dyDescent="0.25">
      <c r="A6513">
        <v>330</v>
      </c>
      <c r="B6513">
        <v>20240728</v>
      </c>
      <c r="C6513">
        <v>4.3</v>
      </c>
      <c r="D6513">
        <v>18.5</v>
      </c>
      <c r="E6513">
        <v>2710</v>
      </c>
      <c r="F6513">
        <v>0</v>
      </c>
      <c r="G6513">
        <v>1025.2</v>
      </c>
      <c r="H6513">
        <v>72</v>
      </c>
      <c r="I6513" s="101" t="s">
        <v>35</v>
      </c>
      <c r="J6513" s="1">
        <f>DATEVALUE(RIGHT(jaar_zip[[#This Row],[YYYYMMDD]],2)&amp;"-"&amp;MID(jaar_zip[[#This Row],[YYYYMMDD]],5,2)&amp;"-"&amp;LEFT(jaar_zip[[#This Row],[YYYYMMDD]],4))</f>
        <v>45501</v>
      </c>
      <c r="K6513" s="101" t="str">
        <f>IF(AND(VALUE(MONTH(jaar_zip[[#This Row],[Datum]]))=1,VALUE(WEEKNUM(jaar_zip[[#This Row],[Datum]],21))&gt;51),RIGHT(YEAR(jaar_zip[[#This Row],[Datum]])-1,2),RIGHT(YEAR(jaar_zip[[#This Row],[Datum]]),2))&amp;"-"&amp; TEXT(WEEKNUM(jaar_zip[[#This Row],[Datum]],21),"00")</f>
        <v>24-30</v>
      </c>
      <c r="L6513" s="101">
        <f>MONTH(jaar_zip[[#This Row],[Datum]])</f>
        <v>7</v>
      </c>
      <c r="M6513" s="101">
        <f>IF(ISNUMBER(jaar_zip[[#This Row],[etmaaltemperatuur]]),IF(jaar_zip[[#This Row],[etmaaltemperatuur]]&lt;stookgrens,stookgrens-jaar_zip[[#This Row],[etmaaltemperatuur]],0),"")</f>
        <v>0</v>
      </c>
      <c r="N6513" s="101">
        <f>IF(ISNUMBER(jaar_zip[[#This Row],[graaddagen]]),IF(OR(MONTH(jaar_zip[[#This Row],[Datum]])=1,MONTH(jaar_zip[[#This Row],[Datum]])=2,MONTH(jaar_zip[[#This Row],[Datum]])=11,MONTH(jaar_zip[[#This Row],[Datum]])=12),1.1,IF(OR(MONTH(jaar_zip[[#This Row],[Datum]])=3,MONTH(jaar_zip[[#This Row],[Datum]])=10),1,0.8))*jaar_zip[[#This Row],[graaddagen]],"")</f>
        <v>0</v>
      </c>
      <c r="O6513" s="101">
        <f>IF(ISNUMBER(jaar_zip[[#This Row],[etmaaltemperatuur]]),IF(jaar_zip[[#This Row],[etmaaltemperatuur]]&gt;stookgrens,jaar_zip[[#This Row],[etmaaltemperatuur]]-stookgrens,0),"")</f>
        <v>0.5</v>
      </c>
    </row>
    <row r="6514" spans="1:15" x14ac:dyDescent="0.25">
      <c r="A6514">
        <v>330</v>
      </c>
      <c r="B6514">
        <v>20240729</v>
      </c>
      <c r="C6514">
        <v>4.2</v>
      </c>
      <c r="D6514">
        <v>21.2</v>
      </c>
      <c r="E6514">
        <v>2679</v>
      </c>
      <c r="F6514">
        <v>0</v>
      </c>
      <c r="G6514">
        <v>1022.1</v>
      </c>
      <c r="H6514">
        <v>66</v>
      </c>
      <c r="I6514" s="101" t="s">
        <v>35</v>
      </c>
      <c r="J6514" s="1">
        <f>DATEVALUE(RIGHT(jaar_zip[[#This Row],[YYYYMMDD]],2)&amp;"-"&amp;MID(jaar_zip[[#This Row],[YYYYMMDD]],5,2)&amp;"-"&amp;LEFT(jaar_zip[[#This Row],[YYYYMMDD]],4))</f>
        <v>45502</v>
      </c>
      <c r="K6514" s="101" t="str">
        <f>IF(AND(VALUE(MONTH(jaar_zip[[#This Row],[Datum]]))=1,VALUE(WEEKNUM(jaar_zip[[#This Row],[Datum]],21))&gt;51),RIGHT(YEAR(jaar_zip[[#This Row],[Datum]])-1,2),RIGHT(YEAR(jaar_zip[[#This Row],[Datum]]),2))&amp;"-"&amp; TEXT(WEEKNUM(jaar_zip[[#This Row],[Datum]],21),"00")</f>
        <v>24-31</v>
      </c>
      <c r="L6514" s="101">
        <f>MONTH(jaar_zip[[#This Row],[Datum]])</f>
        <v>7</v>
      </c>
      <c r="M6514" s="101">
        <f>IF(ISNUMBER(jaar_zip[[#This Row],[etmaaltemperatuur]]),IF(jaar_zip[[#This Row],[etmaaltemperatuur]]&lt;stookgrens,stookgrens-jaar_zip[[#This Row],[etmaaltemperatuur]],0),"")</f>
        <v>0</v>
      </c>
      <c r="N6514" s="101">
        <f>IF(ISNUMBER(jaar_zip[[#This Row],[graaddagen]]),IF(OR(MONTH(jaar_zip[[#This Row],[Datum]])=1,MONTH(jaar_zip[[#This Row],[Datum]])=2,MONTH(jaar_zip[[#This Row],[Datum]])=11,MONTH(jaar_zip[[#This Row],[Datum]])=12),1.1,IF(OR(MONTH(jaar_zip[[#This Row],[Datum]])=3,MONTH(jaar_zip[[#This Row],[Datum]])=10),1,0.8))*jaar_zip[[#This Row],[graaddagen]],"")</f>
        <v>0</v>
      </c>
      <c r="O6514" s="101">
        <f>IF(ISNUMBER(jaar_zip[[#This Row],[etmaaltemperatuur]]),IF(jaar_zip[[#This Row],[etmaaltemperatuur]]&gt;stookgrens,jaar_zip[[#This Row],[etmaaltemperatuur]]-stookgrens,0),"")</f>
        <v>3.1999999999999993</v>
      </c>
    </row>
    <row r="6515" spans="1:15" x14ac:dyDescent="0.25">
      <c r="A6515">
        <v>330</v>
      </c>
      <c r="B6515">
        <v>20240730</v>
      </c>
      <c r="C6515">
        <v>3.8</v>
      </c>
      <c r="D6515">
        <v>21.8</v>
      </c>
      <c r="E6515">
        <v>2581</v>
      </c>
      <c r="F6515">
        <v>0</v>
      </c>
      <c r="G6515">
        <v>1016.8</v>
      </c>
      <c r="H6515">
        <v>73</v>
      </c>
      <c r="I6515" s="101" t="s">
        <v>35</v>
      </c>
      <c r="J6515" s="1">
        <f>DATEVALUE(RIGHT(jaar_zip[[#This Row],[YYYYMMDD]],2)&amp;"-"&amp;MID(jaar_zip[[#This Row],[YYYYMMDD]],5,2)&amp;"-"&amp;LEFT(jaar_zip[[#This Row],[YYYYMMDD]],4))</f>
        <v>45503</v>
      </c>
      <c r="K6515" s="101" t="str">
        <f>IF(AND(VALUE(MONTH(jaar_zip[[#This Row],[Datum]]))=1,VALUE(WEEKNUM(jaar_zip[[#This Row],[Datum]],21))&gt;51),RIGHT(YEAR(jaar_zip[[#This Row],[Datum]])-1,2),RIGHT(YEAR(jaar_zip[[#This Row],[Datum]]),2))&amp;"-"&amp; TEXT(WEEKNUM(jaar_zip[[#This Row],[Datum]],21),"00")</f>
        <v>24-31</v>
      </c>
      <c r="L6515" s="101">
        <f>MONTH(jaar_zip[[#This Row],[Datum]])</f>
        <v>7</v>
      </c>
      <c r="M6515" s="101">
        <f>IF(ISNUMBER(jaar_zip[[#This Row],[etmaaltemperatuur]]),IF(jaar_zip[[#This Row],[etmaaltemperatuur]]&lt;stookgrens,stookgrens-jaar_zip[[#This Row],[etmaaltemperatuur]],0),"")</f>
        <v>0</v>
      </c>
      <c r="N6515" s="101">
        <f>IF(ISNUMBER(jaar_zip[[#This Row],[graaddagen]]),IF(OR(MONTH(jaar_zip[[#This Row],[Datum]])=1,MONTH(jaar_zip[[#This Row],[Datum]])=2,MONTH(jaar_zip[[#This Row],[Datum]])=11,MONTH(jaar_zip[[#This Row],[Datum]])=12),1.1,IF(OR(MONTH(jaar_zip[[#This Row],[Datum]])=3,MONTH(jaar_zip[[#This Row],[Datum]])=10),1,0.8))*jaar_zip[[#This Row],[graaddagen]],"")</f>
        <v>0</v>
      </c>
      <c r="O6515" s="101">
        <f>IF(ISNUMBER(jaar_zip[[#This Row],[etmaaltemperatuur]]),IF(jaar_zip[[#This Row],[etmaaltemperatuur]]&gt;stookgrens,jaar_zip[[#This Row],[etmaaltemperatuur]]-stookgrens,0),"")</f>
        <v>3.8000000000000007</v>
      </c>
    </row>
    <row r="6516" spans="1:15" x14ac:dyDescent="0.25">
      <c r="A6516">
        <v>330</v>
      </c>
      <c r="B6516">
        <v>20240731</v>
      </c>
      <c r="C6516">
        <v>6.8</v>
      </c>
      <c r="D6516">
        <v>20.9</v>
      </c>
      <c r="E6516">
        <v>2011</v>
      </c>
      <c r="F6516">
        <v>0</v>
      </c>
      <c r="G6516">
        <v>1015</v>
      </c>
      <c r="H6516">
        <v>74</v>
      </c>
      <c r="I6516" s="101" t="s">
        <v>35</v>
      </c>
      <c r="J6516" s="1">
        <f>DATEVALUE(RIGHT(jaar_zip[[#This Row],[YYYYMMDD]],2)&amp;"-"&amp;MID(jaar_zip[[#This Row],[YYYYMMDD]],5,2)&amp;"-"&amp;LEFT(jaar_zip[[#This Row],[YYYYMMDD]],4))</f>
        <v>45504</v>
      </c>
      <c r="K6516" s="101" t="str">
        <f>IF(AND(VALUE(MONTH(jaar_zip[[#This Row],[Datum]]))=1,VALUE(WEEKNUM(jaar_zip[[#This Row],[Datum]],21))&gt;51),RIGHT(YEAR(jaar_zip[[#This Row],[Datum]])-1,2),RIGHT(YEAR(jaar_zip[[#This Row],[Datum]]),2))&amp;"-"&amp; TEXT(WEEKNUM(jaar_zip[[#This Row],[Datum]],21),"00")</f>
        <v>24-31</v>
      </c>
      <c r="L6516" s="101">
        <f>MONTH(jaar_zip[[#This Row],[Datum]])</f>
        <v>7</v>
      </c>
      <c r="M6516" s="101">
        <f>IF(ISNUMBER(jaar_zip[[#This Row],[etmaaltemperatuur]]),IF(jaar_zip[[#This Row],[etmaaltemperatuur]]&lt;stookgrens,stookgrens-jaar_zip[[#This Row],[etmaaltemperatuur]],0),"")</f>
        <v>0</v>
      </c>
      <c r="N6516" s="101">
        <f>IF(ISNUMBER(jaar_zip[[#This Row],[graaddagen]]),IF(OR(MONTH(jaar_zip[[#This Row],[Datum]])=1,MONTH(jaar_zip[[#This Row],[Datum]])=2,MONTH(jaar_zip[[#This Row],[Datum]])=11,MONTH(jaar_zip[[#This Row],[Datum]])=12),1.1,IF(OR(MONTH(jaar_zip[[#This Row],[Datum]])=3,MONTH(jaar_zip[[#This Row],[Datum]])=10),1,0.8))*jaar_zip[[#This Row],[graaddagen]],"")</f>
        <v>0</v>
      </c>
      <c r="O6516" s="101">
        <f>IF(ISNUMBER(jaar_zip[[#This Row],[etmaaltemperatuur]]),IF(jaar_zip[[#This Row],[etmaaltemperatuur]]&gt;stookgrens,jaar_zip[[#This Row],[etmaaltemperatuur]]-stookgrens,0),"")</f>
        <v>2.8999999999999986</v>
      </c>
    </row>
    <row r="6517" spans="1:15" x14ac:dyDescent="0.25">
      <c r="A6517">
        <v>330</v>
      </c>
      <c r="B6517">
        <v>20240801</v>
      </c>
      <c r="C6517">
        <v>4.4000000000000004</v>
      </c>
      <c r="D6517">
        <v>19.5</v>
      </c>
      <c r="E6517">
        <v>1192</v>
      </c>
      <c r="F6517">
        <v>0</v>
      </c>
      <c r="G6517">
        <v>1012.8</v>
      </c>
      <c r="H6517">
        <v>83</v>
      </c>
      <c r="I6517" s="101" t="s">
        <v>35</v>
      </c>
      <c r="J6517" s="1">
        <f>DATEVALUE(RIGHT(jaar_zip[[#This Row],[YYYYMMDD]],2)&amp;"-"&amp;MID(jaar_zip[[#This Row],[YYYYMMDD]],5,2)&amp;"-"&amp;LEFT(jaar_zip[[#This Row],[YYYYMMDD]],4))</f>
        <v>45505</v>
      </c>
      <c r="K6517" s="101" t="str">
        <f>IF(AND(VALUE(MONTH(jaar_zip[[#This Row],[Datum]]))=1,VALUE(WEEKNUM(jaar_zip[[#This Row],[Datum]],21))&gt;51),RIGHT(YEAR(jaar_zip[[#This Row],[Datum]])-1,2),RIGHT(YEAR(jaar_zip[[#This Row],[Datum]]),2))&amp;"-"&amp; TEXT(WEEKNUM(jaar_zip[[#This Row],[Datum]],21),"00")</f>
        <v>24-31</v>
      </c>
      <c r="L6517" s="101">
        <f>MONTH(jaar_zip[[#This Row],[Datum]])</f>
        <v>8</v>
      </c>
      <c r="M6517" s="101">
        <f>IF(ISNUMBER(jaar_zip[[#This Row],[etmaaltemperatuur]]),IF(jaar_zip[[#This Row],[etmaaltemperatuur]]&lt;stookgrens,stookgrens-jaar_zip[[#This Row],[etmaaltemperatuur]],0),"")</f>
        <v>0</v>
      </c>
      <c r="N6517" s="101">
        <f>IF(ISNUMBER(jaar_zip[[#This Row],[graaddagen]]),IF(OR(MONTH(jaar_zip[[#This Row],[Datum]])=1,MONTH(jaar_zip[[#This Row],[Datum]])=2,MONTH(jaar_zip[[#This Row],[Datum]])=11,MONTH(jaar_zip[[#This Row],[Datum]])=12),1.1,IF(OR(MONTH(jaar_zip[[#This Row],[Datum]])=3,MONTH(jaar_zip[[#This Row],[Datum]])=10),1,0.8))*jaar_zip[[#This Row],[graaddagen]],"")</f>
        <v>0</v>
      </c>
      <c r="O6517" s="101">
        <f>IF(ISNUMBER(jaar_zip[[#This Row],[etmaaltemperatuur]]),IF(jaar_zip[[#This Row],[etmaaltemperatuur]]&gt;stookgrens,jaar_zip[[#This Row],[etmaaltemperatuur]]-stookgrens,0),"")</f>
        <v>1.5</v>
      </c>
    </row>
    <row r="6518" spans="1:15" x14ac:dyDescent="0.25">
      <c r="A6518">
        <v>330</v>
      </c>
      <c r="B6518">
        <v>20240802</v>
      </c>
      <c r="C6518">
        <v>3</v>
      </c>
      <c r="D6518">
        <v>20.6</v>
      </c>
      <c r="E6518">
        <v>2247</v>
      </c>
      <c r="F6518">
        <v>0</v>
      </c>
      <c r="G6518">
        <v>1012.3</v>
      </c>
      <c r="H6518">
        <v>81</v>
      </c>
      <c r="I6518" s="101" t="s">
        <v>35</v>
      </c>
      <c r="J6518" s="1">
        <f>DATEVALUE(RIGHT(jaar_zip[[#This Row],[YYYYMMDD]],2)&amp;"-"&amp;MID(jaar_zip[[#This Row],[YYYYMMDD]],5,2)&amp;"-"&amp;LEFT(jaar_zip[[#This Row],[YYYYMMDD]],4))</f>
        <v>45506</v>
      </c>
      <c r="K6518" s="101" t="str">
        <f>IF(AND(VALUE(MONTH(jaar_zip[[#This Row],[Datum]]))=1,VALUE(WEEKNUM(jaar_zip[[#This Row],[Datum]],21))&gt;51),RIGHT(YEAR(jaar_zip[[#This Row],[Datum]])-1,2),RIGHT(YEAR(jaar_zip[[#This Row],[Datum]]),2))&amp;"-"&amp; TEXT(WEEKNUM(jaar_zip[[#This Row],[Datum]],21),"00")</f>
        <v>24-31</v>
      </c>
      <c r="L6518" s="101">
        <f>MONTH(jaar_zip[[#This Row],[Datum]])</f>
        <v>8</v>
      </c>
      <c r="M6518" s="101">
        <f>IF(ISNUMBER(jaar_zip[[#This Row],[etmaaltemperatuur]]),IF(jaar_zip[[#This Row],[etmaaltemperatuur]]&lt;stookgrens,stookgrens-jaar_zip[[#This Row],[etmaaltemperatuur]],0),"")</f>
        <v>0</v>
      </c>
      <c r="N6518" s="101">
        <f>IF(ISNUMBER(jaar_zip[[#This Row],[graaddagen]]),IF(OR(MONTH(jaar_zip[[#This Row],[Datum]])=1,MONTH(jaar_zip[[#This Row],[Datum]])=2,MONTH(jaar_zip[[#This Row],[Datum]])=11,MONTH(jaar_zip[[#This Row],[Datum]])=12),1.1,IF(OR(MONTH(jaar_zip[[#This Row],[Datum]])=3,MONTH(jaar_zip[[#This Row],[Datum]])=10),1,0.8))*jaar_zip[[#This Row],[graaddagen]],"")</f>
        <v>0</v>
      </c>
      <c r="O6518" s="101">
        <f>IF(ISNUMBER(jaar_zip[[#This Row],[etmaaltemperatuur]]),IF(jaar_zip[[#This Row],[etmaaltemperatuur]]&gt;stookgrens,jaar_zip[[#This Row],[etmaaltemperatuur]]-stookgrens,0),"")</f>
        <v>2.6000000000000014</v>
      </c>
    </row>
    <row r="6519" spans="1:15" x14ac:dyDescent="0.25">
      <c r="A6519">
        <v>330</v>
      </c>
      <c r="B6519">
        <v>20240803</v>
      </c>
      <c r="C6519">
        <v>6.6</v>
      </c>
      <c r="D6519">
        <v>20.399999999999999</v>
      </c>
      <c r="E6519">
        <v>1738</v>
      </c>
      <c r="F6519">
        <v>0</v>
      </c>
      <c r="G6519">
        <v>1011.6</v>
      </c>
      <c r="H6519">
        <v>80</v>
      </c>
      <c r="I6519" s="101" t="s">
        <v>35</v>
      </c>
      <c r="J6519" s="1">
        <f>DATEVALUE(RIGHT(jaar_zip[[#This Row],[YYYYMMDD]],2)&amp;"-"&amp;MID(jaar_zip[[#This Row],[YYYYMMDD]],5,2)&amp;"-"&amp;LEFT(jaar_zip[[#This Row],[YYYYMMDD]],4))</f>
        <v>45507</v>
      </c>
      <c r="K6519" s="101" t="str">
        <f>IF(AND(VALUE(MONTH(jaar_zip[[#This Row],[Datum]]))=1,VALUE(WEEKNUM(jaar_zip[[#This Row],[Datum]],21))&gt;51),RIGHT(YEAR(jaar_zip[[#This Row],[Datum]])-1,2),RIGHT(YEAR(jaar_zip[[#This Row],[Datum]]),2))&amp;"-"&amp; TEXT(WEEKNUM(jaar_zip[[#This Row],[Datum]],21),"00")</f>
        <v>24-31</v>
      </c>
      <c r="L6519" s="101">
        <f>MONTH(jaar_zip[[#This Row],[Datum]])</f>
        <v>8</v>
      </c>
      <c r="M6519" s="101">
        <f>IF(ISNUMBER(jaar_zip[[#This Row],[etmaaltemperatuur]]),IF(jaar_zip[[#This Row],[etmaaltemperatuur]]&lt;stookgrens,stookgrens-jaar_zip[[#This Row],[etmaaltemperatuur]],0),"")</f>
        <v>0</v>
      </c>
      <c r="N6519" s="101">
        <f>IF(ISNUMBER(jaar_zip[[#This Row],[graaddagen]]),IF(OR(MONTH(jaar_zip[[#This Row],[Datum]])=1,MONTH(jaar_zip[[#This Row],[Datum]])=2,MONTH(jaar_zip[[#This Row],[Datum]])=11,MONTH(jaar_zip[[#This Row],[Datum]])=12),1.1,IF(OR(MONTH(jaar_zip[[#This Row],[Datum]])=3,MONTH(jaar_zip[[#This Row],[Datum]])=10),1,0.8))*jaar_zip[[#This Row],[graaddagen]],"")</f>
        <v>0</v>
      </c>
      <c r="O6519" s="101">
        <f>IF(ISNUMBER(jaar_zip[[#This Row],[etmaaltemperatuur]]),IF(jaar_zip[[#This Row],[etmaaltemperatuur]]&gt;stookgrens,jaar_zip[[#This Row],[etmaaltemperatuur]]-stookgrens,0),"")</f>
        <v>2.3999999999999986</v>
      </c>
    </row>
    <row r="6520" spans="1:15" x14ac:dyDescent="0.25">
      <c r="A6520">
        <v>330</v>
      </c>
      <c r="B6520">
        <v>20240804</v>
      </c>
      <c r="C6520">
        <v>3</v>
      </c>
      <c r="D6520">
        <v>18.3</v>
      </c>
      <c r="E6520">
        <v>1410</v>
      </c>
      <c r="F6520">
        <v>0</v>
      </c>
      <c r="G6520">
        <v>1015.2</v>
      </c>
      <c r="H6520">
        <v>68</v>
      </c>
      <c r="I6520" s="101" t="s">
        <v>35</v>
      </c>
      <c r="J6520" s="1">
        <f>DATEVALUE(RIGHT(jaar_zip[[#This Row],[YYYYMMDD]],2)&amp;"-"&amp;MID(jaar_zip[[#This Row],[YYYYMMDD]],5,2)&amp;"-"&amp;LEFT(jaar_zip[[#This Row],[YYYYMMDD]],4))</f>
        <v>45508</v>
      </c>
      <c r="K6520" s="101" t="str">
        <f>IF(AND(VALUE(MONTH(jaar_zip[[#This Row],[Datum]]))=1,VALUE(WEEKNUM(jaar_zip[[#This Row],[Datum]],21))&gt;51),RIGHT(YEAR(jaar_zip[[#This Row],[Datum]])-1,2),RIGHT(YEAR(jaar_zip[[#This Row],[Datum]]),2))&amp;"-"&amp; TEXT(WEEKNUM(jaar_zip[[#This Row],[Datum]],21),"00")</f>
        <v>24-31</v>
      </c>
      <c r="L6520" s="101">
        <f>MONTH(jaar_zip[[#This Row],[Datum]])</f>
        <v>8</v>
      </c>
      <c r="M6520" s="101">
        <f>IF(ISNUMBER(jaar_zip[[#This Row],[etmaaltemperatuur]]),IF(jaar_zip[[#This Row],[etmaaltemperatuur]]&lt;stookgrens,stookgrens-jaar_zip[[#This Row],[etmaaltemperatuur]],0),"")</f>
        <v>0</v>
      </c>
      <c r="N6520" s="101">
        <f>IF(ISNUMBER(jaar_zip[[#This Row],[graaddagen]]),IF(OR(MONTH(jaar_zip[[#This Row],[Datum]])=1,MONTH(jaar_zip[[#This Row],[Datum]])=2,MONTH(jaar_zip[[#This Row],[Datum]])=11,MONTH(jaar_zip[[#This Row],[Datum]])=12),1.1,IF(OR(MONTH(jaar_zip[[#This Row],[Datum]])=3,MONTH(jaar_zip[[#This Row],[Datum]])=10),1,0.8))*jaar_zip[[#This Row],[graaddagen]],"")</f>
        <v>0</v>
      </c>
      <c r="O6520" s="101">
        <f>IF(ISNUMBER(jaar_zip[[#This Row],[etmaaltemperatuur]]),IF(jaar_zip[[#This Row],[etmaaltemperatuur]]&gt;stookgrens,jaar_zip[[#This Row],[etmaaltemperatuur]]-stookgrens,0),"")</f>
        <v>0.30000000000000071</v>
      </c>
    </row>
    <row r="6521" spans="1:15" x14ac:dyDescent="0.25">
      <c r="A6521">
        <v>330</v>
      </c>
      <c r="B6521">
        <v>20240805</v>
      </c>
      <c r="C6521">
        <v>3.9</v>
      </c>
      <c r="D6521">
        <v>19.8</v>
      </c>
      <c r="E6521">
        <v>2435</v>
      </c>
      <c r="F6521">
        <v>0</v>
      </c>
      <c r="G6521">
        <v>1013.9</v>
      </c>
      <c r="H6521">
        <v>71</v>
      </c>
      <c r="I6521" s="101" t="s">
        <v>35</v>
      </c>
      <c r="J6521" s="1">
        <f>DATEVALUE(RIGHT(jaar_zip[[#This Row],[YYYYMMDD]],2)&amp;"-"&amp;MID(jaar_zip[[#This Row],[YYYYMMDD]],5,2)&amp;"-"&amp;LEFT(jaar_zip[[#This Row],[YYYYMMDD]],4))</f>
        <v>45509</v>
      </c>
      <c r="K6521" s="101" t="str">
        <f>IF(AND(VALUE(MONTH(jaar_zip[[#This Row],[Datum]]))=1,VALUE(WEEKNUM(jaar_zip[[#This Row],[Datum]],21))&gt;51),RIGHT(YEAR(jaar_zip[[#This Row],[Datum]])-1,2),RIGHT(YEAR(jaar_zip[[#This Row],[Datum]]),2))&amp;"-"&amp; TEXT(WEEKNUM(jaar_zip[[#This Row],[Datum]],21),"00")</f>
        <v>24-32</v>
      </c>
      <c r="L6521" s="101">
        <f>MONTH(jaar_zip[[#This Row],[Datum]])</f>
        <v>8</v>
      </c>
      <c r="M6521" s="101">
        <f>IF(ISNUMBER(jaar_zip[[#This Row],[etmaaltemperatuur]]),IF(jaar_zip[[#This Row],[etmaaltemperatuur]]&lt;stookgrens,stookgrens-jaar_zip[[#This Row],[etmaaltemperatuur]],0),"")</f>
        <v>0</v>
      </c>
      <c r="N6521" s="101">
        <f>IF(ISNUMBER(jaar_zip[[#This Row],[graaddagen]]),IF(OR(MONTH(jaar_zip[[#This Row],[Datum]])=1,MONTH(jaar_zip[[#This Row],[Datum]])=2,MONTH(jaar_zip[[#This Row],[Datum]])=11,MONTH(jaar_zip[[#This Row],[Datum]])=12),1.1,IF(OR(MONTH(jaar_zip[[#This Row],[Datum]])=3,MONTH(jaar_zip[[#This Row],[Datum]])=10),1,0.8))*jaar_zip[[#This Row],[graaddagen]],"")</f>
        <v>0</v>
      </c>
      <c r="O6521" s="101">
        <f>IF(ISNUMBER(jaar_zip[[#This Row],[etmaaltemperatuur]]),IF(jaar_zip[[#This Row],[etmaaltemperatuur]]&gt;stookgrens,jaar_zip[[#This Row],[etmaaltemperatuur]]-stookgrens,0),"")</f>
        <v>1.8000000000000007</v>
      </c>
    </row>
    <row r="6522" spans="1:15" x14ac:dyDescent="0.25">
      <c r="A6522">
        <v>330</v>
      </c>
      <c r="B6522">
        <v>20240806</v>
      </c>
      <c r="C6522">
        <v>4.3</v>
      </c>
      <c r="D6522">
        <v>21.7</v>
      </c>
      <c r="E6522">
        <v>2362</v>
      </c>
      <c r="F6522">
        <v>0</v>
      </c>
      <c r="G6522">
        <v>1010.4</v>
      </c>
      <c r="H6522">
        <v>72</v>
      </c>
      <c r="I6522" s="101" t="s">
        <v>35</v>
      </c>
      <c r="J6522" s="1">
        <f>DATEVALUE(RIGHT(jaar_zip[[#This Row],[YYYYMMDD]],2)&amp;"-"&amp;MID(jaar_zip[[#This Row],[YYYYMMDD]],5,2)&amp;"-"&amp;LEFT(jaar_zip[[#This Row],[YYYYMMDD]],4))</f>
        <v>45510</v>
      </c>
      <c r="K6522" s="101" t="str">
        <f>IF(AND(VALUE(MONTH(jaar_zip[[#This Row],[Datum]]))=1,VALUE(WEEKNUM(jaar_zip[[#This Row],[Datum]],21))&gt;51),RIGHT(YEAR(jaar_zip[[#This Row],[Datum]])-1,2),RIGHT(YEAR(jaar_zip[[#This Row],[Datum]]),2))&amp;"-"&amp; TEXT(WEEKNUM(jaar_zip[[#This Row],[Datum]],21),"00")</f>
        <v>24-32</v>
      </c>
      <c r="L6522" s="101">
        <f>MONTH(jaar_zip[[#This Row],[Datum]])</f>
        <v>8</v>
      </c>
      <c r="M6522" s="101">
        <f>IF(ISNUMBER(jaar_zip[[#This Row],[etmaaltemperatuur]]),IF(jaar_zip[[#This Row],[etmaaltemperatuur]]&lt;stookgrens,stookgrens-jaar_zip[[#This Row],[etmaaltemperatuur]],0),"")</f>
        <v>0</v>
      </c>
      <c r="N6522" s="101">
        <f>IF(ISNUMBER(jaar_zip[[#This Row],[graaddagen]]),IF(OR(MONTH(jaar_zip[[#This Row],[Datum]])=1,MONTH(jaar_zip[[#This Row],[Datum]])=2,MONTH(jaar_zip[[#This Row],[Datum]])=11,MONTH(jaar_zip[[#This Row],[Datum]])=12),1.1,IF(OR(MONTH(jaar_zip[[#This Row],[Datum]])=3,MONTH(jaar_zip[[#This Row],[Datum]])=10),1,0.8))*jaar_zip[[#This Row],[graaddagen]],"")</f>
        <v>0</v>
      </c>
      <c r="O6522" s="101">
        <f>IF(ISNUMBER(jaar_zip[[#This Row],[etmaaltemperatuur]]),IF(jaar_zip[[#This Row],[etmaaltemperatuur]]&gt;stookgrens,jaar_zip[[#This Row],[etmaaltemperatuur]]-stookgrens,0),"")</f>
        <v>3.6999999999999993</v>
      </c>
    </row>
    <row r="6523" spans="1:15" x14ac:dyDescent="0.25">
      <c r="A6523">
        <v>330</v>
      </c>
      <c r="B6523">
        <v>20240807</v>
      </c>
      <c r="C6523">
        <v>5.5</v>
      </c>
      <c r="D6523">
        <v>19.8</v>
      </c>
      <c r="E6523">
        <v>2482</v>
      </c>
      <c r="F6523">
        <v>0.8</v>
      </c>
      <c r="G6523">
        <v>1012.7</v>
      </c>
      <c r="H6523">
        <v>71</v>
      </c>
      <c r="I6523" s="101" t="s">
        <v>35</v>
      </c>
      <c r="J6523" s="1">
        <f>DATEVALUE(RIGHT(jaar_zip[[#This Row],[YYYYMMDD]],2)&amp;"-"&amp;MID(jaar_zip[[#This Row],[YYYYMMDD]],5,2)&amp;"-"&amp;LEFT(jaar_zip[[#This Row],[YYYYMMDD]],4))</f>
        <v>45511</v>
      </c>
      <c r="K6523" s="101" t="str">
        <f>IF(AND(VALUE(MONTH(jaar_zip[[#This Row],[Datum]]))=1,VALUE(WEEKNUM(jaar_zip[[#This Row],[Datum]],21))&gt;51),RIGHT(YEAR(jaar_zip[[#This Row],[Datum]])-1,2),RIGHT(YEAR(jaar_zip[[#This Row],[Datum]]),2))&amp;"-"&amp; TEXT(WEEKNUM(jaar_zip[[#This Row],[Datum]],21),"00")</f>
        <v>24-32</v>
      </c>
      <c r="L6523" s="101">
        <f>MONTH(jaar_zip[[#This Row],[Datum]])</f>
        <v>8</v>
      </c>
      <c r="M6523" s="101">
        <f>IF(ISNUMBER(jaar_zip[[#This Row],[etmaaltemperatuur]]),IF(jaar_zip[[#This Row],[etmaaltemperatuur]]&lt;stookgrens,stookgrens-jaar_zip[[#This Row],[etmaaltemperatuur]],0),"")</f>
        <v>0</v>
      </c>
      <c r="N6523" s="101">
        <f>IF(ISNUMBER(jaar_zip[[#This Row],[graaddagen]]),IF(OR(MONTH(jaar_zip[[#This Row],[Datum]])=1,MONTH(jaar_zip[[#This Row],[Datum]])=2,MONTH(jaar_zip[[#This Row],[Datum]])=11,MONTH(jaar_zip[[#This Row],[Datum]])=12),1.1,IF(OR(MONTH(jaar_zip[[#This Row],[Datum]])=3,MONTH(jaar_zip[[#This Row],[Datum]])=10),1,0.8))*jaar_zip[[#This Row],[graaddagen]],"")</f>
        <v>0</v>
      </c>
      <c r="O6523" s="101">
        <f>IF(ISNUMBER(jaar_zip[[#This Row],[etmaaltemperatuur]]),IF(jaar_zip[[#This Row],[etmaaltemperatuur]]&gt;stookgrens,jaar_zip[[#This Row],[etmaaltemperatuur]]-stookgrens,0),"")</f>
        <v>1.8000000000000007</v>
      </c>
    </row>
    <row r="6524" spans="1:15" x14ac:dyDescent="0.25">
      <c r="A6524">
        <v>330</v>
      </c>
      <c r="B6524">
        <v>20240808</v>
      </c>
      <c r="C6524">
        <v>6.2</v>
      </c>
      <c r="D6524">
        <v>20.5</v>
      </c>
      <c r="E6524">
        <v>2397</v>
      </c>
      <c r="F6524">
        <v>0.1</v>
      </c>
      <c r="G6524">
        <v>1015</v>
      </c>
      <c r="H6524">
        <v>69</v>
      </c>
      <c r="I6524" s="101" t="s">
        <v>35</v>
      </c>
      <c r="J6524" s="1">
        <f>DATEVALUE(RIGHT(jaar_zip[[#This Row],[YYYYMMDD]],2)&amp;"-"&amp;MID(jaar_zip[[#This Row],[YYYYMMDD]],5,2)&amp;"-"&amp;LEFT(jaar_zip[[#This Row],[YYYYMMDD]],4))</f>
        <v>45512</v>
      </c>
      <c r="K6524" s="101" t="str">
        <f>IF(AND(VALUE(MONTH(jaar_zip[[#This Row],[Datum]]))=1,VALUE(WEEKNUM(jaar_zip[[#This Row],[Datum]],21))&gt;51),RIGHT(YEAR(jaar_zip[[#This Row],[Datum]])-1,2),RIGHT(YEAR(jaar_zip[[#This Row],[Datum]]),2))&amp;"-"&amp; TEXT(WEEKNUM(jaar_zip[[#This Row],[Datum]],21),"00")</f>
        <v>24-32</v>
      </c>
      <c r="L6524" s="101">
        <f>MONTH(jaar_zip[[#This Row],[Datum]])</f>
        <v>8</v>
      </c>
      <c r="M6524" s="101">
        <f>IF(ISNUMBER(jaar_zip[[#This Row],[etmaaltemperatuur]]),IF(jaar_zip[[#This Row],[etmaaltemperatuur]]&lt;stookgrens,stookgrens-jaar_zip[[#This Row],[etmaaltemperatuur]],0),"")</f>
        <v>0</v>
      </c>
      <c r="N6524" s="101">
        <f>IF(ISNUMBER(jaar_zip[[#This Row],[graaddagen]]),IF(OR(MONTH(jaar_zip[[#This Row],[Datum]])=1,MONTH(jaar_zip[[#This Row],[Datum]])=2,MONTH(jaar_zip[[#This Row],[Datum]])=11,MONTH(jaar_zip[[#This Row],[Datum]])=12),1.1,IF(OR(MONTH(jaar_zip[[#This Row],[Datum]])=3,MONTH(jaar_zip[[#This Row],[Datum]])=10),1,0.8))*jaar_zip[[#This Row],[graaddagen]],"")</f>
        <v>0</v>
      </c>
      <c r="O6524" s="101">
        <f>IF(ISNUMBER(jaar_zip[[#This Row],[etmaaltemperatuur]]),IF(jaar_zip[[#This Row],[etmaaltemperatuur]]&gt;stookgrens,jaar_zip[[#This Row],[etmaaltemperatuur]]-stookgrens,0),"")</f>
        <v>2.5</v>
      </c>
    </row>
    <row r="6525" spans="1:15" x14ac:dyDescent="0.25">
      <c r="A6525">
        <v>330</v>
      </c>
      <c r="B6525">
        <v>20240809</v>
      </c>
      <c r="C6525">
        <v>9.1999999999999993</v>
      </c>
      <c r="D6525">
        <v>20.7</v>
      </c>
      <c r="E6525">
        <v>1534</v>
      </c>
      <c r="F6525">
        <v>0</v>
      </c>
      <c r="G6525">
        <v>1014.1</v>
      </c>
      <c r="H6525">
        <v>80</v>
      </c>
      <c r="I6525" s="101" t="s">
        <v>35</v>
      </c>
      <c r="J6525" s="1">
        <f>DATEVALUE(RIGHT(jaar_zip[[#This Row],[YYYYMMDD]],2)&amp;"-"&amp;MID(jaar_zip[[#This Row],[YYYYMMDD]],5,2)&amp;"-"&amp;LEFT(jaar_zip[[#This Row],[YYYYMMDD]],4))</f>
        <v>45513</v>
      </c>
      <c r="K6525" s="101" t="str">
        <f>IF(AND(VALUE(MONTH(jaar_zip[[#This Row],[Datum]]))=1,VALUE(WEEKNUM(jaar_zip[[#This Row],[Datum]],21))&gt;51),RIGHT(YEAR(jaar_zip[[#This Row],[Datum]])-1,2),RIGHT(YEAR(jaar_zip[[#This Row],[Datum]]),2))&amp;"-"&amp; TEXT(WEEKNUM(jaar_zip[[#This Row],[Datum]],21),"00")</f>
        <v>24-32</v>
      </c>
      <c r="L6525" s="101">
        <f>MONTH(jaar_zip[[#This Row],[Datum]])</f>
        <v>8</v>
      </c>
      <c r="M6525" s="101">
        <f>IF(ISNUMBER(jaar_zip[[#This Row],[etmaaltemperatuur]]),IF(jaar_zip[[#This Row],[etmaaltemperatuur]]&lt;stookgrens,stookgrens-jaar_zip[[#This Row],[etmaaltemperatuur]],0),"")</f>
        <v>0</v>
      </c>
      <c r="N6525" s="101">
        <f>IF(ISNUMBER(jaar_zip[[#This Row],[graaddagen]]),IF(OR(MONTH(jaar_zip[[#This Row],[Datum]])=1,MONTH(jaar_zip[[#This Row],[Datum]])=2,MONTH(jaar_zip[[#This Row],[Datum]])=11,MONTH(jaar_zip[[#This Row],[Datum]])=12),1.1,IF(OR(MONTH(jaar_zip[[#This Row],[Datum]])=3,MONTH(jaar_zip[[#This Row],[Datum]])=10),1,0.8))*jaar_zip[[#This Row],[graaddagen]],"")</f>
        <v>0</v>
      </c>
      <c r="O6525" s="101">
        <f>IF(ISNUMBER(jaar_zip[[#This Row],[etmaaltemperatuur]]),IF(jaar_zip[[#This Row],[etmaaltemperatuur]]&gt;stookgrens,jaar_zip[[#This Row],[etmaaltemperatuur]]-stookgrens,0),"")</f>
        <v>2.6999999999999993</v>
      </c>
    </row>
    <row r="6526" spans="1:15" x14ac:dyDescent="0.25">
      <c r="A6526">
        <v>330</v>
      </c>
      <c r="B6526">
        <v>20240810</v>
      </c>
      <c r="C6526">
        <v>6</v>
      </c>
      <c r="D6526">
        <v>20.399999999999999</v>
      </c>
      <c r="E6526">
        <v>2126</v>
      </c>
      <c r="F6526">
        <v>0</v>
      </c>
      <c r="G6526">
        <v>1019.9</v>
      </c>
      <c r="H6526">
        <v>72</v>
      </c>
      <c r="I6526" s="101" t="s">
        <v>35</v>
      </c>
      <c r="J6526" s="1">
        <f>DATEVALUE(RIGHT(jaar_zip[[#This Row],[YYYYMMDD]],2)&amp;"-"&amp;MID(jaar_zip[[#This Row],[YYYYMMDD]],5,2)&amp;"-"&amp;LEFT(jaar_zip[[#This Row],[YYYYMMDD]],4))</f>
        <v>45514</v>
      </c>
      <c r="K6526" s="101" t="str">
        <f>IF(AND(VALUE(MONTH(jaar_zip[[#This Row],[Datum]]))=1,VALUE(WEEKNUM(jaar_zip[[#This Row],[Datum]],21))&gt;51),RIGHT(YEAR(jaar_zip[[#This Row],[Datum]])-1,2),RIGHT(YEAR(jaar_zip[[#This Row],[Datum]]),2))&amp;"-"&amp; TEXT(WEEKNUM(jaar_zip[[#This Row],[Datum]],21),"00")</f>
        <v>24-32</v>
      </c>
      <c r="L6526" s="101">
        <f>MONTH(jaar_zip[[#This Row],[Datum]])</f>
        <v>8</v>
      </c>
      <c r="M6526" s="101">
        <f>IF(ISNUMBER(jaar_zip[[#This Row],[etmaaltemperatuur]]),IF(jaar_zip[[#This Row],[etmaaltemperatuur]]&lt;stookgrens,stookgrens-jaar_zip[[#This Row],[etmaaltemperatuur]],0),"")</f>
        <v>0</v>
      </c>
      <c r="N6526" s="101">
        <f>IF(ISNUMBER(jaar_zip[[#This Row],[graaddagen]]),IF(OR(MONTH(jaar_zip[[#This Row],[Datum]])=1,MONTH(jaar_zip[[#This Row],[Datum]])=2,MONTH(jaar_zip[[#This Row],[Datum]])=11,MONTH(jaar_zip[[#This Row],[Datum]])=12),1.1,IF(OR(MONTH(jaar_zip[[#This Row],[Datum]])=3,MONTH(jaar_zip[[#This Row],[Datum]])=10),1,0.8))*jaar_zip[[#This Row],[graaddagen]],"")</f>
        <v>0</v>
      </c>
      <c r="O6526" s="101">
        <f>IF(ISNUMBER(jaar_zip[[#This Row],[etmaaltemperatuur]]),IF(jaar_zip[[#This Row],[etmaaltemperatuur]]&gt;stookgrens,jaar_zip[[#This Row],[etmaaltemperatuur]]-stookgrens,0),"")</f>
        <v>2.3999999999999986</v>
      </c>
    </row>
    <row r="6527" spans="1:15" x14ac:dyDescent="0.25">
      <c r="A6527">
        <v>330</v>
      </c>
      <c r="B6527">
        <v>20240811</v>
      </c>
      <c r="C6527">
        <v>4.4000000000000004</v>
      </c>
      <c r="D6527">
        <v>21.3</v>
      </c>
      <c r="E6527">
        <v>2436</v>
      </c>
      <c r="F6527">
        <v>0</v>
      </c>
      <c r="G6527">
        <v>1020.6</v>
      </c>
      <c r="H6527">
        <v>77</v>
      </c>
      <c r="I6527" s="101" t="s">
        <v>35</v>
      </c>
      <c r="J6527" s="1">
        <f>DATEVALUE(RIGHT(jaar_zip[[#This Row],[YYYYMMDD]],2)&amp;"-"&amp;MID(jaar_zip[[#This Row],[YYYYMMDD]],5,2)&amp;"-"&amp;LEFT(jaar_zip[[#This Row],[YYYYMMDD]],4))</f>
        <v>45515</v>
      </c>
      <c r="K6527" s="101" t="str">
        <f>IF(AND(VALUE(MONTH(jaar_zip[[#This Row],[Datum]]))=1,VALUE(WEEKNUM(jaar_zip[[#This Row],[Datum]],21))&gt;51),RIGHT(YEAR(jaar_zip[[#This Row],[Datum]])-1,2),RIGHT(YEAR(jaar_zip[[#This Row],[Datum]]),2))&amp;"-"&amp; TEXT(WEEKNUM(jaar_zip[[#This Row],[Datum]],21),"00")</f>
        <v>24-32</v>
      </c>
      <c r="L6527" s="101">
        <f>MONTH(jaar_zip[[#This Row],[Datum]])</f>
        <v>8</v>
      </c>
      <c r="M6527" s="101">
        <f>IF(ISNUMBER(jaar_zip[[#This Row],[etmaaltemperatuur]]),IF(jaar_zip[[#This Row],[etmaaltemperatuur]]&lt;stookgrens,stookgrens-jaar_zip[[#This Row],[etmaaltemperatuur]],0),"")</f>
        <v>0</v>
      </c>
      <c r="N6527" s="101">
        <f>IF(ISNUMBER(jaar_zip[[#This Row],[graaddagen]]),IF(OR(MONTH(jaar_zip[[#This Row],[Datum]])=1,MONTH(jaar_zip[[#This Row],[Datum]])=2,MONTH(jaar_zip[[#This Row],[Datum]])=11,MONTH(jaar_zip[[#This Row],[Datum]])=12),1.1,IF(OR(MONTH(jaar_zip[[#This Row],[Datum]])=3,MONTH(jaar_zip[[#This Row],[Datum]])=10),1,0.8))*jaar_zip[[#This Row],[graaddagen]],"")</f>
        <v>0</v>
      </c>
      <c r="O6527" s="101">
        <f>IF(ISNUMBER(jaar_zip[[#This Row],[etmaaltemperatuur]]),IF(jaar_zip[[#This Row],[etmaaltemperatuur]]&gt;stookgrens,jaar_zip[[#This Row],[etmaaltemperatuur]]-stookgrens,0),"")</f>
        <v>3.3000000000000007</v>
      </c>
    </row>
    <row r="6528" spans="1:15" x14ac:dyDescent="0.25">
      <c r="A6528">
        <v>330</v>
      </c>
      <c r="B6528">
        <v>20240812</v>
      </c>
      <c r="C6528">
        <v>5.3</v>
      </c>
      <c r="D6528">
        <v>25.7</v>
      </c>
      <c r="E6528">
        <v>2386</v>
      </c>
      <c r="F6528">
        <v>0</v>
      </c>
      <c r="G6528">
        <v>1010.6</v>
      </c>
      <c r="H6528">
        <v>62</v>
      </c>
      <c r="I6528" s="101" t="s">
        <v>35</v>
      </c>
      <c r="J6528" s="1">
        <f>DATEVALUE(RIGHT(jaar_zip[[#This Row],[YYYYMMDD]],2)&amp;"-"&amp;MID(jaar_zip[[#This Row],[YYYYMMDD]],5,2)&amp;"-"&amp;LEFT(jaar_zip[[#This Row],[YYYYMMDD]],4))</f>
        <v>45516</v>
      </c>
      <c r="K6528" s="101" t="str">
        <f>IF(AND(VALUE(MONTH(jaar_zip[[#This Row],[Datum]]))=1,VALUE(WEEKNUM(jaar_zip[[#This Row],[Datum]],21))&gt;51),RIGHT(YEAR(jaar_zip[[#This Row],[Datum]])-1,2),RIGHT(YEAR(jaar_zip[[#This Row],[Datum]]),2))&amp;"-"&amp; TEXT(WEEKNUM(jaar_zip[[#This Row],[Datum]],21),"00")</f>
        <v>24-33</v>
      </c>
      <c r="L6528" s="101">
        <f>MONTH(jaar_zip[[#This Row],[Datum]])</f>
        <v>8</v>
      </c>
      <c r="M6528" s="101">
        <f>IF(ISNUMBER(jaar_zip[[#This Row],[etmaaltemperatuur]]),IF(jaar_zip[[#This Row],[etmaaltemperatuur]]&lt;stookgrens,stookgrens-jaar_zip[[#This Row],[etmaaltemperatuur]],0),"")</f>
        <v>0</v>
      </c>
      <c r="N6528" s="101">
        <f>IF(ISNUMBER(jaar_zip[[#This Row],[graaddagen]]),IF(OR(MONTH(jaar_zip[[#This Row],[Datum]])=1,MONTH(jaar_zip[[#This Row],[Datum]])=2,MONTH(jaar_zip[[#This Row],[Datum]])=11,MONTH(jaar_zip[[#This Row],[Datum]])=12),1.1,IF(OR(MONTH(jaar_zip[[#This Row],[Datum]])=3,MONTH(jaar_zip[[#This Row],[Datum]])=10),1,0.8))*jaar_zip[[#This Row],[graaddagen]],"")</f>
        <v>0</v>
      </c>
      <c r="O6528" s="101">
        <f>IF(ISNUMBER(jaar_zip[[#This Row],[etmaaltemperatuur]]),IF(jaar_zip[[#This Row],[etmaaltemperatuur]]&gt;stookgrens,jaar_zip[[#This Row],[etmaaltemperatuur]]-stookgrens,0),"")</f>
        <v>7.6999999999999993</v>
      </c>
    </row>
    <row r="6529" spans="1:15" x14ac:dyDescent="0.25">
      <c r="A6529">
        <v>330</v>
      </c>
      <c r="B6529">
        <v>20240813</v>
      </c>
      <c r="C6529">
        <v>3.8</v>
      </c>
      <c r="D6529">
        <v>21.7</v>
      </c>
      <c r="E6529">
        <v>1369</v>
      </c>
      <c r="F6529">
        <v>0.1</v>
      </c>
      <c r="G6529">
        <v>1009.5</v>
      </c>
      <c r="H6529">
        <v>81</v>
      </c>
      <c r="I6529" s="101" t="s">
        <v>35</v>
      </c>
      <c r="J6529" s="1">
        <f>DATEVALUE(RIGHT(jaar_zip[[#This Row],[YYYYMMDD]],2)&amp;"-"&amp;MID(jaar_zip[[#This Row],[YYYYMMDD]],5,2)&amp;"-"&amp;LEFT(jaar_zip[[#This Row],[YYYYMMDD]],4))</f>
        <v>45517</v>
      </c>
      <c r="K6529" s="101" t="str">
        <f>IF(AND(VALUE(MONTH(jaar_zip[[#This Row],[Datum]]))=1,VALUE(WEEKNUM(jaar_zip[[#This Row],[Datum]],21))&gt;51),RIGHT(YEAR(jaar_zip[[#This Row],[Datum]])-1,2),RIGHT(YEAR(jaar_zip[[#This Row],[Datum]]),2))&amp;"-"&amp; TEXT(WEEKNUM(jaar_zip[[#This Row],[Datum]],21),"00")</f>
        <v>24-33</v>
      </c>
      <c r="L6529" s="101">
        <f>MONTH(jaar_zip[[#This Row],[Datum]])</f>
        <v>8</v>
      </c>
      <c r="M6529" s="101">
        <f>IF(ISNUMBER(jaar_zip[[#This Row],[etmaaltemperatuur]]),IF(jaar_zip[[#This Row],[etmaaltemperatuur]]&lt;stookgrens,stookgrens-jaar_zip[[#This Row],[etmaaltemperatuur]],0),"")</f>
        <v>0</v>
      </c>
      <c r="N6529" s="101">
        <f>IF(ISNUMBER(jaar_zip[[#This Row],[graaddagen]]),IF(OR(MONTH(jaar_zip[[#This Row],[Datum]])=1,MONTH(jaar_zip[[#This Row],[Datum]])=2,MONTH(jaar_zip[[#This Row],[Datum]])=11,MONTH(jaar_zip[[#This Row],[Datum]])=12),1.1,IF(OR(MONTH(jaar_zip[[#This Row],[Datum]])=3,MONTH(jaar_zip[[#This Row],[Datum]])=10),1,0.8))*jaar_zip[[#This Row],[graaddagen]],"")</f>
        <v>0</v>
      </c>
      <c r="O6529" s="101">
        <f>IF(ISNUMBER(jaar_zip[[#This Row],[etmaaltemperatuur]]),IF(jaar_zip[[#This Row],[etmaaltemperatuur]]&gt;stookgrens,jaar_zip[[#This Row],[etmaaltemperatuur]]-stookgrens,0),"")</f>
        <v>3.6999999999999993</v>
      </c>
    </row>
    <row r="6530" spans="1:15" x14ac:dyDescent="0.25">
      <c r="A6530">
        <v>330</v>
      </c>
      <c r="B6530">
        <v>20240814</v>
      </c>
      <c r="C6530">
        <v>3.3</v>
      </c>
      <c r="D6530">
        <v>20.6</v>
      </c>
      <c r="E6530">
        <v>1225</v>
      </c>
      <c r="F6530">
        <v>1.1000000000000001</v>
      </c>
      <c r="G6530">
        <v>1012.5</v>
      </c>
      <c r="H6530">
        <v>84</v>
      </c>
      <c r="I6530" s="101" t="s">
        <v>35</v>
      </c>
      <c r="J6530" s="1">
        <f>DATEVALUE(RIGHT(jaar_zip[[#This Row],[YYYYMMDD]],2)&amp;"-"&amp;MID(jaar_zip[[#This Row],[YYYYMMDD]],5,2)&amp;"-"&amp;LEFT(jaar_zip[[#This Row],[YYYYMMDD]],4))</f>
        <v>45518</v>
      </c>
      <c r="K6530" s="101" t="str">
        <f>IF(AND(VALUE(MONTH(jaar_zip[[#This Row],[Datum]]))=1,VALUE(WEEKNUM(jaar_zip[[#This Row],[Datum]],21))&gt;51),RIGHT(YEAR(jaar_zip[[#This Row],[Datum]])-1,2),RIGHT(YEAR(jaar_zip[[#This Row],[Datum]]),2))&amp;"-"&amp; TEXT(WEEKNUM(jaar_zip[[#This Row],[Datum]],21),"00")</f>
        <v>24-33</v>
      </c>
      <c r="L6530" s="101">
        <f>MONTH(jaar_zip[[#This Row],[Datum]])</f>
        <v>8</v>
      </c>
      <c r="M6530" s="101">
        <f>IF(ISNUMBER(jaar_zip[[#This Row],[etmaaltemperatuur]]),IF(jaar_zip[[#This Row],[etmaaltemperatuur]]&lt;stookgrens,stookgrens-jaar_zip[[#This Row],[etmaaltemperatuur]],0),"")</f>
        <v>0</v>
      </c>
      <c r="N6530" s="101">
        <f>IF(ISNUMBER(jaar_zip[[#This Row],[graaddagen]]),IF(OR(MONTH(jaar_zip[[#This Row],[Datum]])=1,MONTH(jaar_zip[[#This Row],[Datum]])=2,MONTH(jaar_zip[[#This Row],[Datum]])=11,MONTH(jaar_zip[[#This Row],[Datum]])=12),1.1,IF(OR(MONTH(jaar_zip[[#This Row],[Datum]])=3,MONTH(jaar_zip[[#This Row],[Datum]])=10),1,0.8))*jaar_zip[[#This Row],[graaddagen]],"")</f>
        <v>0</v>
      </c>
      <c r="O6530" s="101">
        <f>IF(ISNUMBER(jaar_zip[[#This Row],[etmaaltemperatuur]]),IF(jaar_zip[[#This Row],[etmaaltemperatuur]]&gt;stookgrens,jaar_zip[[#This Row],[etmaaltemperatuur]]-stookgrens,0),"")</f>
        <v>2.6000000000000014</v>
      </c>
    </row>
    <row r="6531" spans="1:15" x14ac:dyDescent="0.25">
      <c r="A6531">
        <v>330</v>
      </c>
      <c r="B6531">
        <v>20240815</v>
      </c>
      <c r="C6531">
        <v>7.5</v>
      </c>
      <c r="D6531">
        <v>21</v>
      </c>
      <c r="E6531">
        <v>1950</v>
      </c>
      <c r="F6531">
        <v>0</v>
      </c>
      <c r="G6531">
        <v>1015.4</v>
      </c>
      <c r="H6531">
        <v>76</v>
      </c>
      <c r="I6531" s="101" t="s">
        <v>35</v>
      </c>
      <c r="J6531" s="1">
        <f>DATEVALUE(RIGHT(jaar_zip[[#This Row],[YYYYMMDD]],2)&amp;"-"&amp;MID(jaar_zip[[#This Row],[YYYYMMDD]],5,2)&amp;"-"&amp;LEFT(jaar_zip[[#This Row],[YYYYMMDD]],4))</f>
        <v>45519</v>
      </c>
      <c r="K6531" s="101" t="str">
        <f>IF(AND(VALUE(MONTH(jaar_zip[[#This Row],[Datum]]))=1,VALUE(WEEKNUM(jaar_zip[[#This Row],[Datum]],21))&gt;51),RIGHT(YEAR(jaar_zip[[#This Row],[Datum]])-1,2),RIGHT(YEAR(jaar_zip[[#This Row],[Datum]]),2))&amp;"-"&amp; TEXT(WEEKNUM(jaar_zip[[#This Row],[Datum]],21),"00")</f>
        <v>24-33</v>
      </c>
      <c r="L6531" s="101">
        <f>MONTH(jaar_zip[[#This Row],[Datum]])</f>
        <v>8</v>
      </c>
      <c r="M6531" s="101">
        <f>IF(ISNUMBER(jaar_zip[[#This Row],[etmaaltemperatuur]]),IF(jaar_zip[[#This Row],[etmaaltemperatuur]]&lt;stookgrens,stookgrens-jaar_zip[[#This Row],[etmaaltemperatuur]],0),"")</f>
        <v>0</v>
      </c>
      <c r="N6531" s="101">
        <f>IF(ISNUMBER(jaar_zip[[#This Row],[graaddagen]]),IF(OR(MONTH(jaar_zip[[#This Row],[Datum]])=1,MONTH(jaar_zip[[#This Row],[Datum]])=2,MONTH(jaar_zip[[#This Row],[Datum]])=11,MONTH(jaar_zip[[#This Row],[Datum]])=12),1.1,IF(OR(MONTH(jaar_zip[[#This Row],[Datum]])=3,MONTH(jaar_zip[[#This Row],[Datum]])=10),1,0.8))*jaar_zip[[#This Row],[graaddagen]],"")</f>
        <v>0</v>
      </c>
      <c r="O6531" s="101">
        <f>IF(ISNUMBER(jaar_zip[[#This Row],[etmaaltemperatuur]]),IF(jaar_zip[[#This Row],[etmaaltemperatuur]]&gt;stookgrens,jaar_zip[[#This Row],[etmaaltemperatuur]]-stookgrens,0),"")</f>
        <v>3</v>
      </c>
    </row>
    <row r="6532" spans="1:15" x14ac:dyDescent="0.25">
      <c r="A6532">
        <v>330</v>
      </c>
      <c r="B6532">
        <v>20240816</v>
      </c>
      <c r="C6532">
        <v>5.2</v>
      </c>
      <c r="D6532">
        <v>19.5</v>
      </c>
      <c r="E6532">
        <v>1449</v>
      </c>
      <c r="F6532">
        <v>9</v>
      </c>
      <c r="G6532">
        <v>1014.4</v>
      </c>
      <c r="H6532">
        <v>86</v>
      </c>
      <c r="I6532" s="101" t="s">
        <v>35</v>
      </c>
      <c r="J6532" s="1">
        <f>DATEVALUE(RIGHT(jaar_zip[[#This Row],[YYYYMMDD]],2)&amp;"-"&amp;MID(jaar_zip[[#This Row],[YYYYMMDD]],5,2)&amp;"-"&amp;LEFT(jaar_zip[[#This Row],[YYYYMMDD]],4))</f>
        <v>45520</v>
      </c>
      <c r="K6532" s="101" t="str">
        <f>IF(AND(VALUE(MONTH(jaar_zip[[#This Row],[Datum]]))=1,VALUE(WEEKNUM(jaar_zip[[#This Row],[Datum]],21))&gt;51),RIGHT(YEAR(jaar_zip[[#This Row],[Datum]])-1,2),RIGHT(YEAR(jaar_zip[[#This Row],[Datum]]),2))&amp;"-"&amp; TEXT(WEEKNUM(jaar_zip[[#This Row],[Datum]],21),"00")</f>
        <v>24-33</v>
      </c>
      <c r="L6532" s="101">
        <f>MONTH(jaar_zip[[#This Row],[Datum]])</f>
        <v>8</v>
      </c>
      <c r="M6532" s="101">
        <f>IF(ISNUMBER(jaar_zip[[#This Row],[etmaaltemperatuur]]),IF(jaar_zip[[#This Row],[etmaaltemperatuur]]&lt;stookgrens,stookgrens-jaar_zip[[#This Row],[etmaaltemperatuur]],0),"")</f>
        <v>0</v>
      </c>
      <c r="N6532" s="101">
        <f>IF(ISNUMBER(jaar_zip[[#This Row],[graaddagen]]),IF(OR(MONTH(jaar_zip[[#This Row],[Datum]])=1,MONTH(jaar_zip[[#This Row],[Datum]])=2,MONTH(jaar_zip[[#This Row],[Datum]])=11,MONTH(jaar_zip[[#This Row],[Datum]])=12),1.1,IF(OR(MONTH(jaar_zip[[#This Row],[Datum]])=3,MONTH(jaar_zip[[#This Row],[Datum]])=10),1,0.8))*jaar_zip[[#This Row],[graaddagen]],"")</f>
        <v>0</v>
      </c>
      <c r="O6532" s="101">
        <f>IF(ISNUMBER(jaar_zip[[#This Row],[etmaaltemperatuur]]),IF(jaar_zip[[#This Row],[etmaaltemperatuur]]&gt;stookgrens,jaar_zip[[#This Row],[etmaaltemperatuur]]-stookgrens,0),"")</f>
        <v>1.5</v>
      </c>
    </row>
    <row r="6533" spans="1:15" x14ac:dyDescent="0.25">
      <c r="A6533">
        <v>330</v>
      </c>
      <c r="B6533">
        <v>20240817</v>
      </c>
      <c r="C6533">
        <v>3.5</v>
      </c>
      <c r="D6533">
        <v>19.100000000000001</v>
      </c>
      <c r="E6533">
        <v>2311</v>
      </c>
      <c r="F6533">
        <v>0</v>
      </c>
      <c r="G6533">
        <v>1013.1</v>
      </c>
      <c r="H6533">
        <v>69</v>
      </c>
      <c r="I6533" s="101" t="s">
        <v>35</v>
      </c>
      <c r="J6533" s="1">
        <f>DATEVALUE(RIGHT(jaar_zip[[#This Row],[YYYYMMDD]],2)&amp;"-"&amp;MID(jaar_zip[[#This Row],[YYYYMMDD]],5,2)&amp;"-"&amp;LEFT(jaar_zip[[#This Row],[YYYYMMDD]],4))</f>
        <v>45521</v>
      </c>
      <c r="K6533" s="101" t="str">
        <f>IF(AND(VALUE(MONTH(jaar_zip[[#This Row],[Datum]]))=1,VALUE(WEEKNUM(jaar_zip[[#This Row],[Datum]],21))&gt;51),RIGHT(YEAR(jaar_zip[[#This Row],[Datum]])-1,2),RIGHT(YEAR(jaar_zip[[#This Row],[Datum]]),2))&amp;"-"&amp; TEXT(WEEKNUM(jaar_zip[[#This Row],[Datum]],21),"00")</f>
        <v>24-33</v>
      </c>
      <c r="L6533" s="101">
        <f>MONTH(jaar_zip[[#This Row],[Datum]])</f>
        <v>8</v>
      </c>
      <c r="M6533" s="101">
        <f>IF(ISNUMBER(jaar_zip[[#This Row],[etmaaltemperatuur]]),IF(jaar_zip[[#This Row],[etmaaltemperatuur]]&lt;stookgrens,stookgrens-jaar_zip[[#This Row],[etmaaltemperatuur]],0),"")</f>
        <v>0</v>
      </c>
      <c r="N6533" s="101">
        <f>IF(ISNUMBER(jaar_zip[[#This Row],[graaddagen]]),IF(OR(MONTH(jaar_zip[[#This Row],[Datum]])=1,MONTH(jaar_zip[[#This Row],[Datum]])=2,MONTH(jaar_zip[[#This Row],[Datum]])=11,MONTH(jaar_zip[[#This Row],[Datum]])=12),1.1,IF(OR(MONTH(jaar_zip[[#This Row],[Datum]])=3,MONTH(jaar_zip[[#This Row],[Datum]])=10),1,0.8))*jaar_zip[[#This Row],[graaddagen]],"")</f>
        <v>0</v>
      </c>
      <c r="O6533" s="101">
        <f>IF(ISNUMBER(jaar_zip[[#This Row],[etmaaltemperatuur]]),IF(jaar_zip[[#This Row],[etmaaltemperatuur]]&gt;stookgrens,jaar_zip[[#This Row],[etmaaltemperatuur]]-stookgrens,0),"")</f>
        <v>1.1000000000000014</v>
      </c>
    </row>
    <row r="6534" spans="1:15" x14ac:dyDescent="0.25">
      <c r="A6534">
        <v>330</v>
      </c>
      <c r="B6534">
        <v>20240818</v>
      </c>
      <c r="C6534">
        <v>3.6</v>
      </c>
      <c r="D6534">
        <v>18.3</v>
      </c>
      <c r="E6534">
        <v>1831</v>
      </c>
      <c r="F6534">
        <v>0</v>
      </c>
      <c r="G6534">
        <v>1013.7</v>
      </c>
      <c r="H6534">
        <v>69</v>
      </c>
      <c r="I6534" s="101" t="s">
        <v>35</v>
      </c>
      <c r="J6534" s="1">
        <f>DATEVALUE(RIGHT(jaar_zip[[#This Row],[YYYYMMDD]],2)&amp;"-"&amp;MID(jaar_zip[[#This Row],[YYYYMMDD]],5,2)&amp;"-"&amp;LEFT(jaar_zip[[#This Row],[YYYYMMDD]],4))</f>
        <v>45522</v>
      </c>
      <c r="K6534" s="101" t="str">
        <f>IF(AND(VALUE(MONTH(jaar_zip[[#This Row],[Datum]]))=1,VALUE(WEEKNUM(jaar_zip[[#This Row],[Datum]],21))&gt;51),RIGHT(YEAR(jaar_zip[[#This Row],[Datum]])-1,2),RIGHT(YEAR(jaar_zip[[#This Row],[Datum]]),2))&amp;"-"&amp; TEXT(WEEKNUM(jaar_zip[[#This Row],[Datum]],21),"00")</f>
        <v>24-33</v>
      </c>
      <c r="L6534" s="101">
        <f>MONTH(jaar_zip[[#This Row],[Datum]])</f>
        <v>8</v>
      </c>
      <c r="M6534" s="101">
        <f>IF(ISNUMBER(jaar_zip[[#This Row],[etmaaltemperatuur]]),IF(jaar_zip[[#This Row],[etmaaltemperatuur]]&lt;stookgrens,stookgrens-jaar_zip[[#This Row],[etmaaltemperatuur]],0),"")</f>
        <v>0</v>
      </c>
      <c r="N6534" s="101">
        <f>IF(ISNUMBER(jaar_zip[[#This Row],[graaddagen]]),IF(OR(MONTH(jaar_zip[[#This Row],[Datum]])=1,MONTH(jaar_zip[[#This Row],[Datum]])=2,MONTH(jaar_zip[[#This Row],[Datum]])=11,MONTH(jaar_zip[[#This Row],[Datum]])=12),1.1,IF(OR(MONTH(jaar_zip[[#This Row],[Datum]])=3,MONTH(jaar_zip[[#This Row],[Datum]])=10),1,0.8))*jaar_zip[[#This Row],[graaddagen]],"")</f>
        <v>0</v>
      </c>
      <c r="O6534" s="101">
        <f>IF(ISNUMBER(jaar_zip[[#This Row],[etmaaltemperatuur]]),IF(jaar_zip[[#This Row],[etmaaltemperatuur]]&gt;stookgrens,jaar_zip[[#This Row],[etmaaltemperatuur]]-stookgrens,0),"")</f>
        <v>0.30000000000000071</v>
      </c>
    </row>
    <row r="6535" spans="1:15" x14ac:dyDescent="0.25">
      <c r="A6535">
        <v>330</v>
      </c>
      <c r="B6535">
        <v>20240819</v>
      </c>
      <c r="C6535">
        <v>5.5</v>
      </c>
      <c r="D6535">
        <v>19.7</v>
      </c>
      <c r="E6535">
        <v>1897</v>
      </c>
      <c r="F6535">
        <v>0</v>
      </c>
      <c r="G6535">
        <v>1016.7</v>
      </c>
      <c r="H6535">
        <v>67</v>
      </c>
      <c r="I6535" s="101" t="s">
        <v>35</v>
      </c>
      <c r="J6535" s="1">
        <f>DATEVALUE(RIGHT(jaar_zip[[#This Row],[YYYYMMDD]],2)&amp;"-"&amp;MID(jaar_zip[[#This Row],[YYYYMMDD]],5,2)&amp;"-"&amp;LEFT(jaar_zip[[#This Row],[YYYYMMDD]],4))</f>
        <v>45523</v>
      </c>
      <c r="K6535" s="101" t="str">
        <f>IF(AND(VALUE(MONTH(jaar_zip[[#This Row],[Datum]]))=1,VALUE(WEEKNUM(jaar_zip[[#This Row],[Datum]],21))&gt;51),RIGHT(YEAR(jaar_zip[[#This Row],[Datum]])-1,2),RIGHT(YEAR(jaar_zip[[#This Row],[Datum]]),2))&amp;"-"&amp; TEXT(WEEKNUM(jaar_zip[[#This Row],[Datum]],21),"00")</f>
        <v>24-34</v>
      </c>
      <c r="L6535" s="101">
        <f>MONTH(jaar_zip[[#This Row],[Datum]])</f>
        <v>8</v>
      </c>
      <c r="M6535" s="101">
        <f>IF(ISNUMBER(jaar_zip[[#This Row],[etmaaltemperatuur]]),IF(jaar_zip[[#This Row],[etmaaltemperatuur]]&lt;stookgrens,stookgrens-jaar_zip[[#This Row],[etmaaltemperatuur]],0),"")</f>
        <v>0</v>
      </c>
      <c r="N6535" s="101">
        <f>IF(ISNUMBER(jaar_zip[[#This Row],[graaddagen]]),IF(OR(MONTH(jaar_zip[[#This Row],[Datum]])=1,MONTH(jaar_zip[[#This Row],[Datum]])=2,MONTH(jaar_zip[[#This Row],[Datum]])=11,MONTH(jaar_zip[[#This Row],[Datum]])=12),1.1,IF(OR(MONTH(jaar_zip[[#This Row],[Datum]])=3,MONTH(jaar_zip[[#This Row],[Datum]])=10),1,0.8))*jaar_zip[[#This Row],[graaddagen]],"")</f>
        <v>0</v>
      </c>
      <c r="O6535" s="101">
        <f>IF(ISNUMBER(jaar_zip[[#This Row],[etmaaltemperatuur]]),IF(jaar_zip[[#This Row],[etmaaltemperatuur]]&gt;stookgrens,jaar_zip[[#This Row],[etmaaltemperatuur]]-stookgrens,0),"")</f>
        <v>1.6999999999999993</v>
      </c>
    </row>
    <row r="6536" spans="1:15" x14ac:dyDescent="0.25">
      <c r="A6536">
        <v>330</v>
      </c>
      <c r="B6536">
        <v>20240820</v>
      </c>
      <c r="C6536">
        <v>7.2</v>
      </c>
      <c r="D6536">
        <v>18.7</v>
      </c>
      <c r="E6536">
        <v>669</v>
      </c>
      <c r="F6536">
        <v>5.2</v>
      </c>
      <c r="G6536">
        <v>1010.5</v>
      </c>
      <c r="H6536">
        <v>78</v>
      </c>
      <c r="I6536" s="101" t="s">
        <v>35</v>
      </c>
      <c r="J6536" s="1">
        <f>DATEVALUE(RIGHT(jaar_zip[[#This Row],[YYYYMMDD]],2)&amp;"-"&amp;MID(jaar_zip[[#This Row],[YYYYMMDD]],5,2)&amp;"-"&amp;LEFT(jaar_zip[[#This Row],[YYYYMMDD]],4))</f>
        <v>45524</v>
      </c>
      <c r="K6536" s="101" t="str">
        <f>IF(AND(VALUE(MONTH(jaar_zip[[#This Row],[Datum]]))=1,VALUE(WEEKNUM(jaar_zip[[#This Row],[Datum]],21))&gt;51),RIGHT(YEAR(jaar_zip[[#This Row],[Datum]])-1,2),RIGHT(YEAR(jaar_zip[[#This Row],[Datum]]),2))&amp;"-"&amp; TEXT(WEEKNUM(jaar_zip[[#This Row],[Datum]],21),"00")</f>
        <v>24-34</v>
      </c>
      <c r="L6536" s="101">
        <f>MONTH(jaar_zip[[#This Row],[Datum]])</f>
        <v>8</v>
      </c>
      <c r="M6536" s="101">
        <f>IF(ISNUMBER(jaar_zip[[#This Row],[etmaaltemperatuur]]),IF(jaar_zip[[#This Row],[etmaaltemperatuur]]&lt;stookgrens,stookgrens-jaar_zip[[#This Row],[etmaaltemperatuur]],0),"")</f>
        <v>0</v>
      </c>
      <c r="N6536" s="101">
        <f>IF(ISNUMBER(jaar_zip[[#This Row],[graaddagen]]),IF(OR(MONTH(jaar_zip[[#This Row],[Datum]])=1,MONTH(jaar_zip[[#This Row],[Datum]])=2,MONTH(jaar_zip[[#This Row],[Datum]])=11,MONTH(jaar_zip[[#This Row],[Datum]])=12),1.1,IF(OR(MONTH(jaar_zip[[#This Row],[Datum]])=3,MONTH(jaar_zip[[#This Row],[Datum]])=10),1,0.8))*jaar_zip[[#This Row],[graaddagen]],"")</f>
        <v>0</v>
      </c>
      <c r="O6536" s="101">
        <f>IF(ISNUMBER(jaar_zip[[#This Row],[etmaaltemperatuur]]),IF(jaar_zip[[#This Row],[etmaaltemperatuur]]&gt;stookgrens,jaar_zip[[#This Row],[etmaaltemperatuur]]-stookgrens,0),"")</f>
        <v>0.69999999999999929</v>
      </c>
    </row>
    <row r="6537" spans="1:15" x14ac:dyDescent="0.25">
      <c r="A6537">
        <v>330</v>
      </c>
      <c r="B6537">
        <v>20240821</v>
      </c>
      <c r="C6537">
        <v>9.1999999999999993</v>
      </c>
      <c r="D6537">
        <v>17.7</v>
      </c>
      <c r="E6537">
        <v>1795</v>
      </c>
      <c r="F6537">
        <v>0</v>
      </c>
      <c r="G6537">
        <v>1015.9</v>
      </c>
      <c r="H6537">
        <v>62</v>
      </c>
      <c r="I6537" s="101" t="s">
        <v>35</v>
      </c>
      <c r="J6537" s="1">
        <f>DATEVALUE(RIGHT(jaar_zip[[#This Row],[YYYYMMDD]],2)&amp;"-"&amp;MID(jaar_zip[[#This Row],[YYYYMMDD]],5,2)&amp;"-"&amp;LEFT(jaar_zip[[#This Row],[YYYYMMDD]],4))</f>
        <v>45525</v>
      </c>
      <c r="K6537" s="101" t="str">
        <f>IF(AND(VALUE(MONTH(jaar_zip[[#This Row],[Datum]]))=1,VALUE(WEEKNUM(jaar_zip[[#This Row],[Datum]],21))&gt;51),RIGHT(YEAR(jaar_zip[[#This Row],[Datum]])-1,2),RIGHT(YEAR(jaar_zip[[#This Row],[Datum]]),2))&amp;"-"&amp; TEXT(WEEKNUM(jaar_zip[[#This Row],[Datum]],21),"00")</f>
        <v>24-34</v>
      </c>
      <c r="L6537" s="101">
        <f>MONTH(jaar_zip[[#This Row],[Datum]])</f>
        <v>8</v>
      </c>
      <c r="M6537" s="101">
        <f>IF(ISNUMBER(jaar_zip[[#This Row],[etmaaltemperatuur]]),IF(jaar_zip[[#This Row],[etmaaltemperatuur]]&lt;stookgrens,stookgrens-jaar_zip[[#This Row],[etmaaltemperatuur]],0),"")</f>
        <v>0.30000000000000071</v>
      </c>
      <c r="N6537" s="101">
        <f>IF(ISNUMBER(jaar_zip[[#This Row],[graaddagen]]),IF(OR(MONTH(jaar_zip[[#This Row],[Datum]])=1,MONTH(jaar_zip[[#This Row],[Datum]])=2,MONTH(jaar_zip[[#This Row],[Datum]])=11,MONTH(jaar_zip[[#This Row],[Datum]])=12),1.1,IF(OR(MONTH(jaar_zip[[#This Row],[Datum]])=3,MONTH(jaar_zip[[#This Row],[Datum]])=10),1,0.8))*jaar_zip[[#This Row],[graaddagen]],"")</f>
        <v>0.24000000000000057</v>
      </c>
      <c r="O6537" s="101">
        <f>IF(ISNUMBER(jaar_zip[[#This Row],[etmaaltemperatuur]]),IF(jaar_zip[[#This Row],[etmaaltemperatuur]]&gt;stookgrens,jaar_zip[[#This Row],[etmaaltemperatuur]]-stookgrens,0),"")</f>
        <v>0</v>
      </c>
    </row>
    <row r="6538" spans="1:15" x14ac:dyDescent="0.25">
      <c r="A6538">
        <v>330</v>
      </c>
      <c r="B6538">
        <v>20240822</v>
      </c>
      <c r="C6538">
        <v>9.6999999999999993</v>
      </c>
      <c r="D6538">
        <v>19.2</v>
      </c>
      <c r="E6538">
        <v>1193</v>
      </c>
      <c r="F6538">
        <v>0</v>
      </c>
      <c r="G6538">
        <v>1008.9</v>
      </c>
      <c r="H6538">
        <v>66</v>
      </c>
      <c r="I6538" s="101" t="s">
        <v>35</v>
      </c>
      <c r="J6538" s="1">
        <f>DATEVALUE(RIGHT(jaar_zip[[#This Row],[YYYYMMDD]],2)&amp;"-"&amp;MID(jaar_zip[[#This Row],[YYYYMMDD]],5,2)&amp;"-"&amp;LEFT(jaar_zip[[#This Row],[YYYYMMDD]],4))</f>
        <v>45526</v>
      </c>
      <c r="K6538" s="101" t="str">
        <f>IF(AND(VALUE(MONTH(jaar_zip[[#This Row],[Datum]]))=1,VALUE(WEEKNUM(jaar_zip[[#This Row],[Datum]],21))&gt;51),RIGHT(YEAR(jaar_zip[[#This Row],[Datum]])-1,2),RIGHT(YEAR(jaar_zip[[#This Row],[Datum]]),2))&amp;"-"&amp; TEXT(WEEKNUM(jaar_zip[[#This Row],[Datum]],21),"00")</f>
        <v>24-34</v>
      </c>
      <c r="L6538" s="101">
        <f>MONTH(jaar_zip[[#This Row],[Datum]])</f>
        <v>8</v>
      </c>
      <c r="M6538" s="101">
        <f>IF(ISNUMBER(jaar_zip[[#This Row],[etmaaltemperatuur]]),IF(jaar_zip[[#This Row],[etmaaltemperatuur]]&lt;stookgrens,stookgrens-jaar_zip[[#This Row],[etmaaltemperatuur]],0),"")</f>
        <v>0</v>
      </c>
      <c r="N6538" s="101">
        <f>IF(ISNUMBER(jaar_zip[[#This Row],[graaddagen]]),IF(OR(MONTH(jaar_zip[[#This Row],[Datum]])=1,MONTH(jaar_zip[[#This Row],[Datum]])=2,MONTH(jaar_zip[[#This Row],[Datum]])=11,MONTH(jaar_zip[[#This Row],[Datum]])=12),1.1,IF(OR(MONTH(jaar_zip[[#This Row],[Datum]])=3,MONTH(jaar_zip[[#This Row],[Datum]])=10),1,0.8))*jaar_zip[[#This Row],[graaddagen]],"")</f>
        <v>0</v>
      </c>
      <c r="O6538" s="101">
        <f>IF(ISNUMBER(jaar_zip[[#This Row],[etmaaltemperatuur]]),IF(jaar_zip[[#This Row],[etmaaltemperatuur]]&gt;stookgrens,jaar_zip[[#This Row],[etmaaltemperatuur]]-stookgrens,0),"")</f>
        <v>1.1999999999999993</v>
      </c>
    </row>
    <row r="6539" spans="1:15" x14ac:dyDescent="0.25">
      <c r="A6539">
        <v>330</v>
      </c>
      <c r="B6539">
        <v>20240823</v>
      </c>
      <c r="C6539">
        <v>9.1999999999999993</v>
      </c>
      <c r="D6539">
        <v>19.600000000000001</v>
      </c>
      <c r="E6539">
        <v>1317</v>
      </c>
      <c r="F6539">
        <v>1.3</v>
      </c>
      <c r="G6539">
        <v>1005.9</v>
      </c>
      <c r="H6539">
        <v>73</v>
      </c>
      <c r="I6539" s="101" t="s">
        <v>35</v>
      </c>
      <c r="J6539" s="1">
        <f>DATEVALUE(RIGHT(jaar_zip[[#This Row],[YYYYMMDD]],2)&amp;"-"&amp;MID(jaar_zip[[#This Row],[YYYYMMDD]],5,2)&amp;"-"&amp;LEFT(jaar_zip[[#This Row],[YYYYMMDD]],4))</f>
        <v>45527</v>
      </c>
      <c r="K6539" s="101" t="str">
        <f>IF(AND(VALUE(MONTH(jaar_zip[[#This Row],[Datum]]))=1,VALUE(WEEKNUM(jaar_zip[[#This Row],[Datum]],21))&gt;51),RIGHT(YEAR(jaar_zip[[#This Row],[Datum]])-1,2),RIGHT(YEAR(jaar_zip[[#This Row],[Datum]]),2))&amp;"-"&amp; TEXT(WEEKNUM(jaar_zip[[#This Row],[Datum]],21),"00")</f>
        <v>24-34</v>
      </c>
      <c r="L6539" s="101">
        <f>MONTH(jaar_zip[[#This Row],[Datum]])</f>
        <v>8</v>
      </c>
      <c r="M6539" s="101">
        <f>IF(ISNUMBER(jaar_zip[[#This Row],[etmaaltemperatuur]]),IF(jaar_zip[[#This Row],[etmaaltemperatuur]]&lt;stookgrens,stookgrens-jaar_zip[[#This Row],[etmaaltemperatuur]],0),"")</f>
        <v>0</v>
      </c>
      <c r="N6539" s="101">
        <f>IF(ISNUMBER(jaar_zip[[#This Row],[graaddagen]]),IF(OR(MONTH(jaar_zip[[#This Row],[Datum]])=1,MONTH(jaar_zip[[#This Row],[Datum]])=2,MONTH(jaar_zip[[#This Row],[Datum]])=11,MONTH(jaar_zip[[#This Row],[Datum]])=12),1.1,IF(OR(MONTH(jaar_zip[[#This Row],[Datum]])=3,MONTH(jaar_zip[[#This Row],[Datum]])=10),1,0.8))*jaar_zip[[#This Row],[graaddagen]],"")</f>
        <v>0</v>
      </c>
      <c r="O6539" s="101">
        <f>IF(ISNUMBER(jaar_zip[[#This Row],[etmaaltemperatuur]]),IF(jaar_zip[[#This Row],[etmaaltemperatuur]]&gt;stookgrens,jaar_zip[[#This Row],[etmaaltemperatuur]]-stookgrens,0),"")</f>
        <v>1.6000000000000014</v>
      </c>
    </row>
    <row r="6540" spans="1:15" x14ac:dyDescent="0.25">
      <c r="A6540">
        <v>330</v>
      </c>
      <c r="B6540">
        <v>20240824</v>
      </c>
      <c r="C6540">
        <v>7.4</v>
      </c>
      <c r="D6540">
        <v>18.3</v>
      </c>
      <c r="E6540">
        <v>805</v>
      </c>
      <c r="F6540">
        <v>13.2</v>
      </c>
      <c r="G6540">
        <v>1005.9</v>
      </c>
      <c r="H6540">
        <v>87</v>
      </c>
      <c r="I6540" s="101" t="s">
        <v>35</v>
      </c>
      <c r="J6540" s="1">
        <f>DATEVALUE(RIGHT(jaar_zip[[#This Row],[YYYYMMDD]],2)&amp;"-"&amp;MID(jaar_zip[[#This Row],[YYYYMMDD]],5,2)&amp;"-"&amp;LEFT(jaar_zip[[#This Row],[YYYYMMDD]],4))</f>
        <v>45528</v>
      </c>
      <c r="K6540" s="101" t="str">
        <f>IF(AND(VALUE(MONTH(jaar_zip[[#This Row],[Datum]]))=1,VALUE(WEEKNUM(jaar_zip[[#This Row],[Datum]],21))&gt;51),RIGHT(YEAR(jaar_zip[[#This Row],[Datum]])-1,2),RIGHT(YEAR(jaar_zip[[#This Row],[Datum]]),2))&amp;"-"&amp; TEXT(WEEKNUM(jaar_zip[[#This Row],[Datum]],21),"00")</f>
        <v>24-34</v>
      </c>
      <c r="L6540" s="101">
        <f>MONTH(jaar_zip[[#This Row],[Datum]])</f>
        <v>8</v>
      </c>
      <c r="M6540" s="101">
        <f>IF(ISNUMBER(jaar_zip[[#This Row],[etmaaltemperatuur]]),IF(jaar_zip[[#This Row],[etmaaltemperatuur]]&lt;stookgrens,stookgrens-jaar_zip[[#This Row],[etmaaltemperatuur]],0),"")</f>
        <v>0</v>
      </c>
      <c r="N6540" s="101">
        <f>IF(ISNUMBER(jaar_zip[[#This Row],[graaddagen]]),IF(OR(MONTH(jaar_zip[[#This Row],[Datum]])=1,MONTH(jaar_zip[[#This Row],[Datum]])=2,MONTH(jaar_zip[[#This Row],[Datum]])=11,MONTH(jaar_zip[[#This Row],[Datum]])=12),1.1,IF(OR(MONTH(jaar_zip[[#This Row],[Datum]])=3,MONTH(jaar_zip[[#This Row],[Datum]])=10),1,0.8))*jaar_zip[[#This Row],[graaddagen]],"")</f>
        <v>0</v>
      </c>
      <c r="O6540" s="101">
        <f>IF(ISNUMBER(jaar_zip[[#This Row],[etmaaltemperatuur]]),IF(jaar_zip[[#This Row],[etmaaltemperatuur]]&gt;stookgrens,jaar_zip[[#This Row],[etmaaltemperatuur]]-stookgrens,0),"")</f>
        <v>0.30000000000000071</v>
      </c>
    </row>
    <row r="6541" spans="1:15" x14ac:dyDescent="0.25">
      <c r="A6541">
        <v>330</v>
      </c>
      <c r="B6541">
        <v>20240825</v>
      </c>
      <c r="C6541">
        <v>8.8000000000000007</v>
      </c>
      <c r="D6541">
        <v>17.600000000000001</v>
      </c>
      <c r="E6541">
        <v>1947</v>
      </c>
      <c r="F6541">
        <v>-0.1</v>
      </c>
      <c r="G6541">
        <v>1018.7</v>
      </c>
      <c r="H6541">
        <v>65</v>
      </c>
      <c r="I6541" s="101" t="s">
        <v>35</v>
      </c>
      <c r="J6541" s="1">
        <f>DATEVALUE(RIGHT(jaar_zip[[#This Row],[YYYYMMDD]],2)&amp;"-"&amp;MID(jaar_zip[[#This Row],[YYYYMMDD]],5,2)&amp;"-"&amp;LEFT(jaar_zip[[#This Row],[YYYYMMDD]],4))</f>
        <v>45529</v>
      </c>
      <c r="K6541" s="101" t="str">
        <f>IF(AND(VALUE(MONTH(jaar_zip[[#This Row],[Datum]]))=1,VALUE(WEEKNUM(jaar_zip[[#This Row],[Datum]],21))&gt;51),RIGHT(YEAR(jaar_zip[[#This Row],[Datum]])-1,2),RIGHT(YEAR(jaar_zip[[#This Row],[Datum]]),2))&amp;"-"&amp; TEXT(WEEKNUM(jaar_zip[[#This Row],[Datum]],21),"00")</f>
        <v>24-34</v>
      </c>
      <c r="L6541" s="101">
        <f>MONTH(jaar_zip[[#This Row],[Datum]])</f>
        <v>8</v>
      </c>
      <c r="M6541" s="101">
        <f>IF(ISNUMBER(jaar_zip[[#This Row],[etmaaltemperatuur]]),IF(jaar_zip[[#This Row],[etmaaltemperatuur]]&lt;stookgrens,stookgrens-jaar_zip[[#This Row],[etmaaltemperatuur]],0),"")</f>
        <v>0.39999999999999858</v>
      </c>
      <c r="N6541" s="101">
        <f>IF(ISNUMBER(jaar_zip[[#This Row],[graaddagen]]),IF(OR(MONTH(jaar_zip[[#This Row],[Datum]])=1,MONTH(jaar_zip[[#This Row],[Datum]])=2,MONTH(jaar_zip[[#This Row],[Datum]])=11,MONTH(jaar_zip[[#This Row],[Datum]])=12),1.1,IF(OR(MONTH(jaar_zip[[#This Row],[Datum]])=3,MONTH(jaar_zip[[#This Row],[Datum]])=10),1,0.8))*jaar_zip[[#This Row],[graaddagen]],"")</f>
        <v>0.3199999999999989</v>
      </c>
      <c r="O6541" s="101">
        <f>IF(ISNUMBER(jaar_zip[[#This Row],[etmaaltemperatuur]]),IF(jaar_zip[[#This Row],[etmaaltemperatuur]]&gt;stookgrens,jaar_zip[[#This Row],[etmaaltemperatuur]]-stookgrens,0),"")</f>
        <v>0</v>
      </c>
    </row>
    <row r="6542" spans="1:15" x14ac:dyDescent="0.25">
      <c r="A6542">
        <v>330</v>
      </c>
      <c r="B6542">
        <v>20240826</v>
      </c>
      <c r="C6542">
        <v>6.8</v>
      </c>
      <c r="D6542">
        <v>17.899999999999999</v>
      </c>
      <c r="E6542">
        <v>1670</v>
      </c>
      <c r="F6542">
        <v>0.8</v>
      </c>
      <c r="G6542">
        <v>1021</v>
      </c>
      <c r="H6542">
        <v>78</v>
      </c>
      <c r="I6542" s="101" t="s">
        <v>35</v>
      </c>
      <c r="J6542" s="1">
        <f>DATEVALUE(RIGHT(jaar_zip[[#This Row],[YYYYMMDD]],2)&amp;"-"&amp;MID(jaar_zip[[#This Row],[YYYYMMDD]],5,2)&amp;"-"&amp;LEFT(jaar_zip[[#This Row],[YYYYMMDD]],4))</f>
        <v>45530</v>
      </c>
      <c r="K6542" s="101" t="str">
        <f>IF(AND(VALUE(MONTH(jaar_zip[[#This Row],[Datum]]))=1,VALUE(WEEKNUM(jaar_zip[[#This Row],[Datum]],21))&gt;51),RIGHT(YEAR(jaar_zip[[#This Row],[Datum]])-1,2),RIGHT(YEAR(jaar_zip[[#This Row],[Datum]]),2))&amp;"-"&amp; TEXT(WEEKNUM(jaar_zip[[#This Row],[Datum]],21),"00")</f>
        <v>24-35</v>
      </c>
      <c r="L6542" s="101">
        <f>MONTH(jaar_zip[[#This Row],[Datum]])</f>
        <v>8</v>
      </c>
      <c r="M6542" s="101">
        <f>IF(ISNUMBER(jaar_zip[[#This Row],[etmaaltemperatuur]]),IF(jaar_zip[[#This Row],[etmaaltemperatuur]]&lt;stookgrens,stookgrens-jaar_zip[[#This Row],[etmaaltemperatuur]],0),"")</f>
        <v>0.10000000000000142</v>
      </c>
      <c r="N6542" s="101">
        <f>IF(ISNUMBER(jaar_zip[[#This Row],[graaddagen]]),IF(OR(MONTH(jaar_zip[[#This Row],[Datum]])=1,MONTH(jaar_zip[[#This Row],[Datum]])=2,MONTH(jaar_zip[[#This Row],[Datum]])=11,MONTH(jaar_zip[[#This Row],[Datum]])=12),1.1,IF(OR(MONTH(jaar_zip[[#This Row],[Datum]])=3,MONTH(jaar_zip[[#This Row],[Datum]])=10),1,0.8))*jaar_zip[[#This Row],[graaddagen]],"")</f>
        <v>8.000000000000114E-2</v>
      </c>
      <c r="O6542" s="101">
        <f>IF(ISNUMBER(jaar_zip[[#This Row],[etmaaltemperatuur]]),IF(jaar_zip[[#This Row],[etmaaltemperatuur]]&gt;stookgrens,jaar_zip[[#This Row],[etmaaltemperatuur]]-stookgrens,0),"")</f>
        <v>0</v>
      </c>
    </row>
    <row r="6543" spans="1:15" x14ac:dyDescent="0.25">
      <c r="A6543">
        <v>330</v>
      </c>
      <c r="B6543">
        <v>20240827</v>
      </c>
      <c r="C6543">
        <v>4.0999999999999996</v>
      </c>
      <c r="D6543">
        <v>19.600000000000001</v>
      </c>
      <c r="E6543">
        <v>2107</v>
      </c>
      <c r="F6543">
        <v>0</v>
      </c>
      <c r="G6543">
        <v>1020.1</v>
      </c>
      <c r="H6543">
        <v>68</v>
      </c>
      <c r="I6543" s="101" t="s">
        <v>35</v>
      </c>
      <c r="J6543" s="1">
        <f>DATEVALUE(RIGHT(jaar_zip[[#This Row],[YYYYMMDD]],2)&amp;"-"&amp;MID(jaar_zip[[#This Row],[YYYYMMDD]],5,2)&amp;"-"&amp;LEFT(jaar_zip[[#This Row],[YYYYMMDD]],4))</f>
        <v>45531</v>
      </c>
      <c r="K6543" s="101" t="str">
        <f>IF(AND(VALUE(MONTH(jaar_zip[[#This Row],[Datum]]))=1,VALUE(WEEKNUM(jaar_zip[[#This Row],[Datum]],21))&gt;51),RIGHT(YEAR(jaar_zip[[#This Row],[Datum]])-1,2),RIGHT(YEAR(jaar_zip[[#This Row],[Datum]]),2))&amp;"-"&amp; TEXT(WEEKNUM(jaar_zip[[#This Row],[Datum]],21),"00")</f>
        <v>24-35</v>
      </c>
      <c r="L6543" s="101">
        <f>MONTH(jaar_zip[[#This Row],[Datum]])</f>
        <v>8</v>
      </c>
      <c r="M6543" s="101">
        <f>IF(ISNUMBER(jaar_zip[[#This Row],[etmaaltemperatuur]]),IF(jaar_zip[[#This Row],[etmaaltemperatuur]]&lt;stookgrens,stookgrens-jaar_zip[[#This Row],[etmaaltemperatuur]],0),"")</f>
        <v>0</v>
      </c>
      <c r="N6543" s="101">
        <f>IF(ISNUMBER(jaar_zip[[#This Row],[graaddagen]]),IF(OR(MONTH(jaar_zip[[#This Row],[Datum]])=1,MONTH(jaar_zip[[#This Row],[Datum]])=2,MONTH(jaar_zip[[#This Row],[Datum]])=11,MONTH(jaar_zip[[#This Row],[Datum]])=12),1.1,IF(OR(MONTH(jaar_zip[[#This Row],[Datum]])=3,MONTH(jaar_zip[[#This Row],[Datum]])=10),1,0.8))*jaar_zip[[#This Row],[graaddagen]],"")</f>
        <v>0</v>
      </c>
      <c r="O6543" s="101">
        <f>IF(ISNUMBER(jaar_zip[[#This Row],[etmaaltemperatuur]]),IF(jaar_zip[[#This Row],[etmaaltemperatuur]]&gt;stookgrens,jaar_zip[[#This Row],[etmaaltemperatuur]]-stookgrens,0),"")</f>
        <v>1.6000000000000014</v>
      </c>
    </row>
    <row r="6544" spans="1:15" x14ac:dyDescent="0.25">
      <c r="A6544">
        <v>330</v>
      </c>
      <c r="B6544">
        <v>20240828</v>
      </c>
      <c r="C6544">
        <v>3.1</v>
      </c>
      <c r="D6544">
        <v>22.5</v>
      </c>
      <c r="E6544">
        <v>1985</v>
      </c>
      <c r="F6544">
        <v>0</v>
      </c>
      <c r="G6544">
        <v>1014.3</v>
      </c>
      <c r="H6544">
        <v>67</v>
      </c>
      <c r="I6544" s="101" t="s">
        <v>35</v>
      </c>
      <c r="J6544" s="1">
        <f>DATEVALUE(RIGHT(jaar_zip[[#This Row],[YYYYMMDD]],2)&amp;"-"&amp;MID(jaar_zip[[#This Row],[YYYYMMDD]],5,2)&amp;"-"&amp;LEFT(jaar_zip[[#This Row],[YYYYMMDD]],4))</f>
        <v>45532</v>
      </c>
      <c r="K6544" s="101" t="str">
        <f>IF(AND(VALUE(MONTH(jaar_zip[[#This Row],[Datum]]))=1,VALUE(WEEKNUM(jaar_zip[[#This Row],[Datum]],21))&gt;51),RIGHT(YEAR(jaar_zip[[#This Row],[Datum]])-1,2),RIGHT(YEAR(jaar_zip[[#This Row],[Datum]]),2))&amp;"-"&amp; TEXT(WEEKNUM(jaar_zip[[#This Row],[Datum]],21),"00")</f>
        <v>24-35</v>
      </c>
      <c r="L6544" s="101">
        <f>MONTH(jaar_zip[[#This Row],[Datum]])</f>
        <v>8</v>
      </c>
      <c r="M6544" s="101">
        <f>IF(ISNUMBER(jaar_zip[[#This Row],[etmaaltemperatuur]]),IF(jaar_zip[[#This Row],[etmaaltemperatuur]]&lt;stookgrens,stookgrens-jaar_zip[[#This Row],[etmaaltemperatuur]],0),"")</f>
        <v>0</v>
      </c>
      <c r="N6544" s="101">
        <f>IF(ISNUMBER(jaar_zip[[#This Row],[graaddagen]]),IF(OR(MONTH(jaar_zip[[#This Row],[Datum]])=1,MONTH(jaar_zip[[#This Row],[Datum]])=2,MONTH(jaar_zip[[#This Row],[Datum]])=11,MONTH(jaar_zip[[#This Row],[Datum]])=12),1.1,IF(OR(MONTH(jaar_zip[[#This Row],[Datum]])=3,MONTH(jaar_zip[[#This Row],[Datum]])=10),1,0.8))*jaar_zip[[#This Row],[graaddagen]],"")</f>
        <v>0</v>
      </c>
      <c r="O6544" s="101">
        <f>IF(ISNUMBER(jaar_zip[[#This Row],[etmaaltemperatuur]]),IF(jaar_zip[[#This Row],[etmaaltemperatuur]]&gt;stookgrens,jaar_zip[[#This Row],[etmaaltemperatuur]]-stookgrens,0),"")</f>
        <v>4.5</v>
      </c>
    </row>
    <row r="6545" spans="1:15" x14ac:dyDescent="0.25">
      <c r="A6545">
        <v>330</v>
      </c>
      <c r="B6545">
        <v>20240829</v>
      </c>
      <c r="C6545">
        <v>4</v>
      </c>
      <c r="D6545">
        <v>19.2</v>
      </c>
      <c r="E6545">
        <v>1647</v>
      </c>
      <c r="F6545">
        <v>0</v>
      </c>
      <c r="G6545">
        <v>1017.6</v>
      </c>
      <c r="H6545">
        <v>80</v>
      </c>
      <c r="I6545" s="101" t="s">
        <v>35</v>
      </c>
      <c r="J6545" s="1">
        <f>DATEVALUE(RIGHT(jaar_zip[[#This Row],[YYYYMMDD]],2)&amp;"-"&amp;MID(jaar_zip[[#This Row],[YYYYMMDD]],5,2)&amp;"-"&amp;LEFT(jaar_zip[[#This Row],[YYYYMMDD]],4))</f>
        <v>45533</v>
      </c>
      <c r="K6545" s="101" t="str">
        <f>IF(AND(VALUE(MONTH(jaar_zip[[#This Row],[Datum]]))=1,VALUE(WEEKNUM(jaar_zip[[#This Row],[Datum]],21))&gt;51),RIGHT(YEAR(jaar_zip[[#This Row],[Datum]])-1,2),RIGHT(YEAR(jaar_zip[[#This Row],[Datum]]),2))&amp;"-"&amp; TEXT(WEEKNUM(jaar_zip[[#This Row],[Datum]],21),"00")</f>
        <v>24-35</v>
      </c>
      <c r="L6545" s="101">
        <f>MONTH(jaar_zip[[#This Row],[Datum]])</f>
        <v>8</v>
      </c>
      <c r="M6545" s="101">
        <f>IF(ISNUMBER(jaar_zip[[#This Row],[etmaaltemperatuur]]),IF(jaar_zip[[#This Row],[etmaaltemperatuur]]&lt;stookgrens,stookgrens-jaar_zip[[#This Row],[etmaaltemperatuur]],0),"")</f>
        <v>0</v>
      </c>
      <c r="N6545" s="101">
        <f>IF(ISNUMBER(jaar_zip[[#This Row],[graaddagen]]),IF(OR(MONTH(jaar_zip[[#This Row],[Datum]])=1,MONTH(jaar_zip[[#This Row],[Datum]])=2,MONTH(jaar_zip[[#This Row],[Datum]])=11,MONTH(jaar_zip[[#This Row],[Datum]])=12),1.1,IF(OR(MONTH(jaar_zip[[#This Row],[Datum]])=3,MONTH(jaar_zip[[#This Row],[Datum]])=10),1,0.8))*jaar_zip[[#This Row],[graaddagen]],"")</f>
        <v>0</v>
      </c>
      <c r="O6545" s="101">
        <f>IF(ISNUMBER(jaar_zip[[#This Row],[etmaaltemperatuur]]),IF(jaar_zip[[#This Row],[etmaaltemperatuur]]&gt;stookgrens,jaar_zip[[#This Row],[etmaaltemperatuur]]-stookgrens,0),"")</f>
        <v>1.1999999999999993</v>
      </c>
    </row>
    <row r="6546" spans="1:15" x14ac:dyDescent="0.25">
      <c r="A6546">
        <v>330</v>
      </c>
      <c r="B6546">
        <v>20240830</v>
      </c>
      <c r="C6546">
        <v>5.8</v>
      </c>
      <c r="D6546">
        <v>18.2</v>
      </c>
      <c r="E6546">
        <v>1894</v>
      </c>
      <c r="F6546">
        <v>0</v>
      </c>
      <c r="G6546">
        <v>1022.9</v>
      </c>
      <c r="H6546">
        <v>72</v>
      </c>
      <c r="I6546" s="101" t="s">
        <v>35</v>
      </c>
      <c r="J6546" s="1">
        <f>DATEVALUE(RIGHT(jaar_zip[[#This Row],[YYYYMMDD]],2)&amp;"-"&amp;MID(jaar_zip[[#This Row],[YYYYMMDD]],5,2)&amp;"-"&amp;LEFT(jaar_zip[[#This Row],[YYYYMMDD]],4))</f>
        <v>45534</v>
      </c>
      <c r="K6546" s="101" t="str">
        <f>IF(AND(VALUE(MONTH(jaar_zip[[#This Row],[Datum]]))=1,VALUE(WEEKNUM(jaar_zip[[#This Row],[Datum]],21))&gt;51),RIGHT(YEAR(jaar_zip[[#This Row],[Datum]])-1,2),RIGHT(YEAR(jaar_zip[[#This Row],[Datum]]),2))&amp;"-"&amp; TEXT(WEEKNUM(jaar_zip[[#This Row],[Datum]],21),"00")</f>
        <v>24-35</v>
      </c>
      <c r="L6546" s="101">
        <f>MONTH(jaar_zip[[#This Row],[Datum]])</f>
        <v>8</v>
      </c>
      <c r="M6546" s="101">
        <f>IF(ISNUMBER(jaar_zip[[#This Row],[etmaaltemperatuur]]),IF(jaar_zip[[#This Row],[etmaaltemperatuur]]&lt;stookgrens,stookgrens-jaar_zip[[#This Row],[etmaaltemperatuur]],0),"")</f>
        <v>0</v>
      </c>
      <c r="N6546" s="101">
        <f>IF(ISNUMBER(jaar_zip[[#This Row],[graaddagen]]),IF(OR(MONTH(jaar_zip[[#This Row],[Datum]])=1,MONTH(jaar_zip[[#This Row],[Datum]])=2,MONTH(jaar_zip[[#This Row],[Datum]])=11,MONTH(jaar_zip[[#This Row],[Datum]])=12),1.1,IF(OR(MONTH(jaar_zip[[#This Row],[Datum]])=3,MONTH(jaar_zip[[#This Row],[Datum]])=10),1,0.8))*jaar_zip[[#This Row],[graaddagen]],"")</f>
        <v>0</v>
      </c>
      <c r="O6546" s="101">
        <f>IF(ISNUMBER(jaar_zip[[#This Row],[etmaaltemperatuur]]),IF(jaar_zip[[#This Row],[etmaaltemperatuur]]&gt;stookgrens,jaar_zip[[#This Row],[etmaaltemperatuur]]-stookgrens,0),"")</f>
        <v>0.19999999999999929</v>
      </c>
    </row>
    <row r="6547" spans="1:15" x14ac:dyDescent="0.25">
      <c r="A6547">
        <v>330</v>
      </c>
      <c r="B6547">
        <v>20240831</v>
      </c>
      <c r="C6547">
        <v>8.1999999999999993</v>
      </c>
      <c r="D6547">
        <v>19.399999999999999</v>
      </c>
      <c r="E6547">
        <v>1789</v>
      </c>
      <c r="F6547">
        <v>0</v>
      </c>
      <c r="G6547">
        <v>1022.3</v>
      </c>
      <c r="H6547">
        <v>66</v>
      </c>
      <c r="I6547" s="101" t="s">
        <v>35</v>
      </c>
      <c r="J6547" s="1">
        <f>DATEVALUE(RIGHT(jaar_zip[[#This Row],[YYYYMMDD]],2)&amp;"-"&amp;MID(jaar_zip[[#This Row],[YYYYMMDD]],5,2)&amp;"-"&amp;LEFT(jaar_zip[[#This Row],[YYYYMMDD]],4))</f>
        <v>45535</v>
      </c>
      <c r="K6547" s="101" t="str">
        <f>IF(AND(VALUE(MONTH(jaar_zip[[#This Row],[Datum]]))=1,VALUE(WEEKNUM(jaar_zip[[#This Row],[Datum]],21))&gt;51),RIGHT(YEAR(jaar_zip[[#This Row],[Datum]])-1,2),RIGHT(YEAR(jaar_zip[[#This Row],[Datum]]),2))&amp;"-"&amp; TEXT(WEEKNUM(jaar_zip[[#This Row],[Datum]],21),"00")</f>
        <v>24-35</v>
      </c>
      <c r="L6547" s="101">
        <f>MONTH(jaar_zip[[#This Row],[Datum]])</f>
        <v>8</v>
      </c>
      <c r="M6547" s="101">
        <f>IF(ISNUMBER(jaar_zip[[#This Row],[etmaaltemperatuur]]),IF(jaar_zip[[#This Row],[etmaaltemperatuur]]&lt;stookgrens,stookgrens-jaar_zip[[#This Row],[etmaaltemperatuur]],0),"")</f>
        <v>0</v>
      </c>
      <c r="N6547" s="101">
        <f>IF(ISNUMBER(jaar_zip[[#This Row],[graaddagen]]),IF(OR(MONTH(jaar_zip[[#This Row],[Datum]])=1,MONTH(jaar_zip[[#This Row],[Datum]])=2,MONTH(jaar_zip[[#This Row],[Datum]])=11,MONTH(jaar_zip[[#This Row],[Datum]])=12),1.1,IF(OR(MONTH(jaar_zip[[#This Row],[Datum]])=3,MONTH(jaar_zip[[#This Row],[Datum]])=10),1,0.8))*jaar_zip[[#This Row],[graaddagen]],"")</f>
        <v>0</v>
      </c>
      <c r="O6547" s="101">
        <f>IF(ISNUMBER(jaar_zip[[#This Row],[etmaaltemperatuur]]),IF(jaar_zip[[#This Row],[etmaaltemperatuur]]&gt;stookgrens,jaar_zip[[#This Row],[etmaaltemperatuur]]-stookgrens,0),"")</f>
        <v>1.3999999999999986</v>
      </c>
    </row>
    <row r="6548" spans="1:15" x14ac:dyDescent="0.25">
      <c r="A6548">
        <v>330</v>
      </c>
      <c r="B6548">
        <v>20240901</v>
      </c>
      <c r="C6548">
        <v>5.7</v>
      </c>
      <c r="D6548">
        <v>23.1</v>
      </c>
      <c r="E6548">
        <v>1716</v>
      </c>
      <c r="F6548">
        <v>0</v>
      </c>
      <c r="G6548">
        <v>1014.5</v>
      </c>
      <c r="H6548">
        <v>69</v>
      </c>
      <c r="I6548" s="101" t="s">
        <v>35</v>
      </c>
      <c r="J6548" s="1">
        <f>DATEVALUE(RIGHT(jaar_zip[[#This Row],[YYYYMMDD]],2)&amp;"-"&amp;MID(jaar_zip[[#This Row],[YYYYMMDD]],5,2)&amp;"-"&amp;LEFT(jaar_zip[[#This Row],[YYYYMMDD]],4))</f>
        <v>45536</v>
      </c>
      <c r="K6548" s="101" t="str">
        <f>IF(AND(VALUE(MONTH(jaar_zip[[#This Row],[Datum]]))=1,VALUE(WEEKNUM(jaar_zip[[#This Row],[Datum]],21))&gt;51),RIGHT(YEAR(jaar_zip[[#This Row],[Datum]])-1,2),RIGHT(YEAR(jaar_zip[[#This Row],[Datum]]),2))&amp;"-"&amp; TEXT(WEEKNUM(jaar_zip[[#This Row],[Datum]],21),"00")</f>
        <v>24-35</v>
      </c>
      <c r="L6548" s="101">
        <f>MONTH(jaar_zip[[#This Row],[Datum]])</f>
        <v>9</v>
      </c>
      <c r="M6548" s="101">
        <f>IF(ISNUMBER(jaar_zip[[#This Row],[etmaaltemperatuur]]),IF(jaar_zip[[#This Row],[etmaaltemperatuur]]&lt;stookgrens,stookgrens-jaar_zip[[#This Row],[etmaaltemperatuur]],0),"")</f>
        <v>0</v>
      </c>
      <c r="N6548" s="101">
        <f>IF(ISNUMBER(jaar_zip[[#This Row],[graaddagen]]),IF(OR(MONTH(jaar_zip[[#This Row],[Datum]])=1,MONTH(jaar_zip[[#This Row],[Datum]])=2,MONTH(jaar_zip[[#This Row],[Datum]])=11,MONTH(jaar_zip[[#This Row],[Datum]])=12),1.1,IF(OR(MONTH(jaar_zip[[#This Row],[Datum]])=3,MONTH(jaar_zip[[#This Row],[Datum]])=10),1,0.8))*jaar_zip[[#This Row],[graaddagen]],"")</f>
        <v>0</v>
      </c>
      <c r="O6548" s="101">
        <f>IF(ISNUMBER(jaar_zip[[#This Row],[etmaaltemperatuur]]),IF(jaar_zip[[#This Row],[etmaaltemperatuur]]&gt;stookgrens,jaar_zip[[#This Row],[etmaaltemperatuur]]-stookgrens,0),"")</f>
        <v>5.1000000000000014</v>
      </c>
    </row>
    <row r="6549" spans="1:15" x14ac:dyDescent="0.25">
      <c r="A6549">
        <v>330</v>
      </c>
      <c r="B6549">
        <v>20240902</v>
      </c>
      <c r="C6549">
        <v>3.5</v>
      </c>
      <c r="D6549">
        <v>21.8</v>
      </c>
      <c r="E6549">
        <v>1583</v>
      </c>
      <c r="F6549">
        <v>0</v>
      </c>
      <c r="G6549">
        <v>1012.1</v>
      </c>
      <c r="H6549">
        <v>82</v>
      </c>
      <c r="I6549" s="101" t="s">
        <v>35</v>
      </c>
      <c r="J6549" s="1">
        <f>DATEVALUE(RIGHT(jaar_zip[[#This Row],[YYYYMMDD]],2)&amp;"-"&amp;MID(jaar_zip[[#This Row],[YYYYMMDD]],5,2)&amp;"-"&amp;LEFT(jaar_zip[[#This Row],[YYYYMMDD]],4))</f>
        <v>45537</v>
      </c>
      <c r="K6549" s="101" t="str">
        <f>IF(AND(VALUE(MONTH(jaar_zip[[#This Row],[Datum]]))=1,VALUE(WEEKNUM(jaar_zip[[#This Row],[Datum]],21))&gt;51),RIGHT(YEAR(jaar_zip[[#This Row],[Datum]])-1,2),RIGHT(YEAR(jaar_zip[[#This Row],[Datum]]),2))&amp;"-"&amp; TEXT(WEEKNUM(jaar_zip[[#This Row],[Datum]],21),"00")</f>
        <v>24-36</v>
      </c>
      <c r="L6549" s="101">
        <f>MONTH(jaar_zip[[#This Row],[Datum]])</f>
        <v>9</v>
      </c>
      <c r="M6549" s="101">
        <f>IF(ISNUMBER(jaar_zip[[#This Row],[etmaaltemperatuur]]),IF(jaar_zip[[#This Row],[etmaaltemperatuur]]&lt;stookgrens,stookgrens-jaar_zip[[#This Row],[etmaaltemperatuur]],0),"")</f>
        <v>0</v>
      </c>
      <c r="N6549" s="101">
        <f>IF(ISNUMBER(jaar_zip[[#This Row],[graaddagen]]),IF(OR(MONTH(jaar_zip[[#This Row],[Datum]])=1,MONTH(jaar_zip[[#This Row],[Datum]])=2,MONTH(jaar_zip[[#This Row],[Datum]])=11,MONTH(jaar_zip[[#This Row],[Datum]])=12),1.1,IF(OR(MONTH(jaar_zip[[#This Row],[Datum]])=3,MONTH(jaar_zip[[#This Row],[Datum]])=10),1,0.8))*jaar_zip[[#This Row],[graaddagen]],"")</f>
        <v>0</v>
      </c>
      <c r="O6549" s="101">
        <f>IF(ISNUMBER(jaar_zip[[#This Row],[etmaaltemperatuur]]),IF(jaar_zip[[#This Row],[etmaaltemperatuur]]&gt;stookgrens,jaar_zip[[#This Row],[etmaaltemperatuur]]-stookgrens,0),"")</f>
        <v>3.8000000000000007</v>
      </c>
    </row>
    <row r="6550" spans="1:15" x14ac:dyDescent="0.25">
      <c r="A6550">
        <v>330</v>
      </c>
      <c r="B6550">
        <v>20240903</v>
      </c>
      <c r="C6550">
        <v>3.8</v>
      </c>
      <c r="D6550">
        <v>19.5</v>
      </c>
      <c r="E6550">
        <v>664</v>
      </c>
      <c r="F6550">
        <v>0.5</v>
      </c>
      <c r="G6550">
        <v>1013.9</v>
      </c>
      <c r="H6550">
        <v>88</v>
      </c>
      <c r="I6550" s="101" t="s">
        <v>35</v>
      </c>
      <c r="J6550" s="1">
        <f>DATEVALUE(RIGHT(jaar_zip[[#This Row],[YYYYMMDD]],2)&amp;"-"&amp;MID(jaar_zip[[#This Row],[YYYYMMDD]],5,2)&amp;"-"&amp;LEFT(jaar_zip[[#This Row],[YYYYMMDD]],4))</f>
        <v>45538</v>
      </c>
      <c r="K6550" s="101" t="str">
        <f>IF(AND(VALUE(MONTH(jaar_zip[[#This Row],[Datum]]))=1,VALUE(WEEKNUM(jaar_zip[[#This Row],[Datum]],21))&gt;51),RIGHT(YEAR(jaar_zip[[#This Row],[Datum]])-1,2),RIGHT(YEAR(jaar_zip[[#This Row],[Datum]]),2))&amp;"-"&amp; TEXT(WEEKNUM(jaar_zip[[#This Row],[Datum]],21),"00")</f>
        <v>24-36</v>
      </c>
      <c r="L6550" s="101">
        <f>MONTH(jaar_zip[[#This Row],[Datum]])</f>
        <v>9</v>
      </c>
      <c r="M6550" s="101">
        <f>IF(ISNUMBER(jaar_zip[[#This Row],[etmaaltemperatuur]]),IF(jaar_zip[[#This Row],[etmaaltemperatuur]]&lt;stookgrens,stookgrens-jaar_zip[[#This Row],[etmaaltemperatuur]],0),"")</f>
        <v>0</v>
      </c>
      <c r="N6550" s="101">
        <f>IF(ISNUMBER(jaar_zip[[#This Row],[graaddagen]]),IF(OR(MONTH(jaar_zip[[#This Row],[Datum]])=1,MONTH(jaar_zip[[#This Row],[Datum]])=2,MONTH(jaar_zip[[#This Row],[Datum]])=11,MONTH(jaar_zip[[#This Row],[Datum]])=12),1.1,IF(OR(MONTH(jaar_zip[[#This Row],[Datum]])=3,MONTH(jaar_zip[[#This Row],[Datum]])=10),1,0.8))*jaar_zip[[#This Row],[graaddagen]],"")</f>
        <v>0</v>
      </c>
      <c r="O6550" s="101">
        <f>IF(ISNUMBER(jaar_zip[[#This Row],[etmaaltemperatuur]]),IF(jaar_zip[[#This Row],[etmaaltemperatuur]]&gt;stookgrens,jaar_zip[[#This Row],[etmaaltemperatuur]]-stookgrens,0),"")</f>
        <v>1.5</v>
      </c>
    </row>
    <row r="6551" spans="1:15" x14ac:dyDescent="0.25">
      <c r="A6551">
        <v>330</v>
      </c>
      <c r="B6551">
        <v>20240904</v>
      </c>
      <c r="C6551">
        <v>4.4000000000000004</v>
      </c>
      <c r="D6551">
        <v>18.5</v>
      </c>
      <c r="E6551">
        <v>1114</v>
      </c>
      <c r="F6551">
        <v>0</v>
      </c>
      <c r="G6551">
        <v>1015.9</v>
      </c>
      <c r="H6551">
        <v>85</v>
      </c>
      <c r="I6551" s="101" t="s">
        <v>35</v>
      </c>
      <c r="J6551" s="1">
        <f>DATEVALUE(RIGHT(jaar_zip[[#This Row],[YYYYMMDD]],2)&amp;"-"&amp;MID(jaar_zip[[#This Row],[YYYYMMDD]],5,2)&amp;"-"&amp;LEFT(jaar_zip[[#This Row],[YYYYMMDD]],4))</f>
        <v>45539</v>
      </c>
      <c r="K6551" s="101" t="str">
        <f>IF(AND(VALUE(MONTH(jaar_zip[[#This Row],[Datum]]))=1,VALUE(WEEKNUM(jaar_zip[[#This Row],[Datum]],21))&gt;51),RIGHT(YEAR(jaar_zip[[#This Row],[Datum]])-1,2),RIGHT(YEAR(jaar_zip[[#This Row],[Datum]]),2))&amp;"-"&amp; TEXT(WEEKNUM(jaar_zip[[#This Row],[Datum]],21),"00")</f>
        <v>24-36</v>
      </c>
      <c r="L6551" s="101">
        <f>MONTH(jaar_zip[[#This Row],[Datum]])</f>
        <v>9</v>
      </c>
      <c r="M6551" s="101">
        <f>IF(ISNUMBER(jaar_zip[[#This Row],[etmaaltemperatuur]]),IF(jaar_zip[[#This Row],[etmaaltemperatuur]]&lt;stookgrens,stookgrens-jaar_zip[[#This Row],[etmaaltemperatuur]],0),"")</f>
        <v>0</v>
      </c>
      <c r="N6551" s="101">
        <f>IF(ISNUMBER(jaar_zip[[#This Row],[graaddagen]]),IF(OR(MONTH(jaar_zip[[#This Row],[Datum]])=1,MONTH(jaar_zip[[#This Row],[Datum]])=2,MONTH(jaar_zip[[#This Row],[Datum]])=11,MONTH(jaar_zip[[#This Row],[Datum]])=12),1.1,IF(OR(MONTH(jaar_zip[[#This Row],[Datum]])=3,MONTH(jaar_zip[[#This Row],[Datum]])=10),1,0.8))*jaar_zip[[#This Row],[graaddagen]],"")</f>
        <v>0</v>
      </c>
      <c r="O6551" s="101">
        <f>IF(ISNUMBER(jaar_zip[[#This Row],[etmaaltemperatuur]]),IF(jaar_zip[[#This Row],[etmaaltemperatuur]]&gt;stookgrens,jaar_zip[[#This Row],[etmaaltemperatuur]]-stookgrens,0),"")</f>
        <v>0.5</v>
      </c>
    </row>
    <row r="6552" spans="1:15" x14ac:dyDescent="0.25">
      <c r="A6552">
        <v>330</v>
      </c>
      <c r="B6552">
        <v>20240905</v>
      </c>
      <c r="C6552">
        <v>6.7</v>
      </c>
      <c r="D6552">
        <v>21.7</v>
      </c>
      <c r="E6552">
        <v>1473</v>
      </c>
      <c r="F6552">
        <v>0</v>
      </c>
      <c r="G6552">
        <v>1010.8</v>
      </c>
      <c r="H6552">
        <v>80</v>
      </c>
      <c r="I6552" s="101" t="s">
        <v>35</v>
      </c>
      <c r="J6552" s="1">
        <f>DATEVALUE(RIGHT(jaar_zip[[#This Row],[YYYYMMDD]],2)&amp;"-"&amp;MID(jaar_zip[[#This Row],[YYYYMMDD]],5,2)&amp;"-"&amp;LEFT(jaar_zip[[#This Row],[YYYYMMDD]],4))</f>
        <v>45540</v>
      </c>
      <c r="K6552" s="101" t="str">
        <f>IF(AND(VALUE(MONTH(jaar_zip[[#This Row],[Datum]]))=1,VALUE(WEEKNUM(jaar_zip[[#This Row],[Datum]],21))&gt;51),RIGHT(YEAR(jaar_zip[[#This Row],[Datum]])-1,2),RIGHT(YEAR(jaar_zip[[#This Row],[Datum]]),2))&amp;"-"&amp; TEXT(WEEKNUM(jaar_zip[[#This Row],[Datum]],21),"00")</f>
        <v>24-36</v>
      </c>
      <c r="L6552" s="101">
        <f>MONTH(jaar_zip[[#This Row],[Datum]])</f>
        <v>9</v>
      </c>
      <c r="M6552" s="101">
        <f>IF(ISNUMBER(jaar_zip[[#This Row],[etmaaltemperatuur]]),IF(jaar_zip[[#This Row],[etmaaltemperatuur]]&lt;stookgrens,stookgrens-jaar_zip[[#This Row],[etmaaltemperatuur]],0),"")</f>
        <v>0</v>
      </c>
      <c r="N6552" s="101">
        <f>IF(ISNUMBER(jaar_zip[[#This Row],[graaddagen]]),IF(OR(MONTH(jaar_zip[[#This Row],[Datum]])=1,MONTH(jaar_zip[[#This Row],[Datum]])=2,MONTH(jaar_zip[[#This Row],[Datum]])=11,MONTH(jaar_zip[[#This Row],[Datum]])=12),1.1,IF(OR(MONTH(jaar_zip[[#This Row],[Datum]])=3,MONTH(jaar_zip[[#This Row],[Datum]])=10),1,0.8))*jaar_zip[[#This Row],[graaddagen]],"")</f>
        <v>0</v>
      </c>
      <c r="O6552" s="101">
        <f>IF(ISNUMBER(jaar_zip[[#This Row],[etmaaltemperatuur]]),IF(jaar_zip[[#This Row],[etmaaltemperatuur]]&gt;stookgrens,jaar_zip[[#This Row],[etmaaltemperatuur]]-stookgrens,0),"")</f>
        <v>3.6999999999999993</v>
      </c>
    </row>
    <row r="6553" spans="1:15" x14ac:dyDescent="0.25">
      <c r="A6553">
        <v>330</v>
      </c>
      <c r="B6553">
        <v>20240906</v>
      </c>
      <c r="C6553">
        <v>4.0999999999999996</v>
      </c>
      <c r="D6553">
        <v>20.6</v>
      </c>
      <c r="E6553">
        <v>1176</v>
      </c>
      <c r="F6553">
        <v>2.1</v>
      </c>
      <c r="G6553">
        <v>1010.2</v>
      </c>
      <c r="H6553">
        <v>78</v>
      </c>
      <c r="I6553" s="101" t="s">
        <v>35</v>
      </c>
      <c r="J6553" s="1">
        <f>DATEVALUE(RIGHT(jaar_zip[[#This Row],[YYYYMMDD]],2)&amp;"-"&amp;MID(jaar_zip[[#This Row],[YYYYMMDD]],5,2)&amp;"-"&amp;LEFT(jaar_zip[[#This Row],[YYYYMMDD]],4))</f>
        <v>45541</v>
      </c>
      <c r="K6553" s="101" t="str">
        <f>IF(AND(VALUE(MONTH(jaar_zip[[#This Row],[Datum]]))=1,VALUE(WEEKNUM(jaar_zip[[#This Row],[Datum]],21))&gt;51),RIGHT(YEAR(jaar_zip[[#This Row],[Datum]])-1,2),RIGHT(YEAR(jaar_zip[[#This Row],[Datum]]),2))&amp;"-"&amp; TEXT(WEEKNUM(jaar_zip[[#This Row],[Datum]],21),"00")</f>
        <v>24-36</v>
      </c>
      <c r="L6553" s="101">
        <f>MONTH(jaar_zip[[#This Row],[Datum]])</f>
        <v>9</v>
      </c>
      <c r="M6553" s="101">
        <f>IF(ISNUMBER(jaar_zip[[#This Row],[etmaaltemperatuur]]),IF(jaar_zip[[#This Row],[etmaaltemperatuur]]&lt;stookgrens,stookgrens-jaar_zip[[#This Row],[etmaaltemperatuur]],0),"")</f>
        <v>0</v>
      </c>
      <c r="N6553" s="101">
        <f>IF(ISNUMBER(jaar_zip[[#This Row],[graaddagen]]),IF(OR(MONTH(jaar_zip[[#This Row],[Datum]])=1,MONTH(jaar_zip[[#This Row],[Datum]])=2,MONTH(jaar_zip[[#This Row],[Datum]])=11,MONTH(jaar_zip[[#This Row],[Datum]])=12),1.1,IF(OR(MONTH(jaar_zip[[#This Row],[Datum]])=3,MONTH(jaar_zip[[#This Row],[Datum]])=10),1,0.8))*jaar_zip[[#This Row],[graaddagen]],"")</f>
        <v>0</v>
      </c>
      <c r="O6553" s="101">
        <f>IF(ISNUMBER(jaar_zip[[#This Row],[etmaaltemperatuur]]),IF(jaar_zip[[#This Row],[etmaaltemperatuur]]&gt;stookgrens,jaar_zip[[#This Row],[etmaaltemperatuur]]-stookgrens,0),"")</f>
        <v>2.6000000000000014</v>
      </c>
    </row>
    <row r="6554" spans="1:15" x14ac:dyDescent="0.25">
      <c r="A6554">
        <v>330</v>
      </c>
      <c r="B6554">
        <v>20240907</v>
      </c>
      <c r="C6554">
        <v>3.9</v>
      </c>
      <c r="D6554">
        <v>21.8</v>
      </c>
      <c r="E6554">
        <v>1635</v>
      </c>
      <c r="F6554">
        <v>1.7</v>
      </c>
      <c r="G6554">
        <v>1010.3</v>
      </c>
      <c r="H6554">
        <v>75</v>
      </c>
      <c r="I6554" s="101" t="s">
        <v>35</v>
      </c>
      <c r="J6554" s="1">
        <f>DATEVALUE(RIGHT(jaar_zip[[#This Row],[YYYYMMDD]],2)&amp;"-"&amp;MID(jaar_zip[[#This Row],[YYYYMMDD]],5,2)&amp;"-"&amp;LEFT(jaar_zip[[#This Row],[YYYYMMDD]],4))</f>
        <v>45542</v>
      </c>
      <c r="K6554" s="101" t="str">
        <f>IF(AND(VALUE(MONTH(jaar_zip[[#This Row],[Datum]]))=1,VALUE(WEEKNUM(jaar_zip[[#This Row],[Datum]],21))&gt;51),RIGHT(YEAR(jaar_zip[[#This Row],[Datum]])-1,2),RIGHT(YEAR(jaar_zip[[#This Row],[Datum]]),2))&amp;"-"&amp; TEXT(WEEKNUM(jaar_zip[[#This Row],[Datum]],21),"00")</f>
        <v>24-36</v>
      </c>
      <c r="L6554" s="101">
        <f>MONTH(jaar_zip[[#This Row],[Datum]])</f>
        <v>9</v>
      </c>
      <c r="M6554" s="101">
        <f>IF(ISNUMBER(jaar_zip[[#This Row],[etmaaltemperatuur]]),IF(jaar_zip[[#This Row],[etmaaltemperatuur]]&lt;stookgrens,stookgrens-jaar_zip[[#This Row],[etmaaltemperatuur]],0),"")</f>
        <v>0</v>
      </c>
      <c r="N6554" s="101">
        <f>IF(ISNUMBER(jaar_zip[[#This Row],[graaddagen]]),IF(OR(MONTH(jaar_zip[[#This Row],[Datum]])=1,MONTH(jaar_zip[[#This Row],[Datum]])=2,MONTH(jaar_zip[[#This Row],[Datum]])=11,MONTH(jaar_zip[[#This Row],[Datum]])=12),1.1,IF(OR(MONTH(jaar_zip[[#This Row],[Datum]])=3,MONTH(jaar_zip[[#This Row],[Datum]])=10),1,0.8))*jaar_zip[[#This Row],[graaddagen]],"")</f>
        <v>0</v>
      </c>
      <c r="O6554" s="101">
        <f>IF(ISNUMBER(jaar_zip[[#This Row],[etmaaltemperatuur]]),IF(jaar_zip[[#This Row],[etmaaltemperatuur]]&gt;stookgrens,jaar_zip[[#This Row],[etmaaltemperatuur]]-stookgrens,0),"")</f>
        <v>3.8000000000000007</v>
      </c>
    </row>
    <row r="6555" spans="1:15" x14ac:dyDescent="0.25">
      <c r="A6555">
        <v>330</v>
      </c>
      <c r="B6555">
        <v>20240908</v>
      </c>
      <c r="C6555">
        <v>6.5</v>
      </c>
      <c r="D6555">
        <v>18.899999999999999</v>
      </c>
      <c r="E6555">
        <v>1134</v>
      </c>
      <c r="F6555">
        <v>0.2</v>
      </c>
      <c r="G6555">
        <v>1006.7</v>
      </c>
      <c r="H6555">
        <v>74</v>
      </c>
      <c r="I6555" s="101" t="s">
        <v>35</v>
      </c>
      <c r="J6555" s="1">
        <f>DATEVALUE(RIGHT(jaar_zip[[#This Row],[YYYYMMDD]],2)&amp;"-"&amp;MID(jaar_zip[[#This Row],[YYYYMMDD]],5,2)&amp;"-"&amp;LEFT(jaar_zip[[#This Row],[YYYYMMDD]],4))</f>
        <v>45543</v>
      </c>
      <c r="K6555" s="101" t="str">
        <f>IF(AND(VALUE(MONTH(jaar_zip[[#This Row],[Datum]]))=1,VALUE(WEEKNUM(jaar_zip[[#This Row],[Datum]],21))&gt;51),RIGHT(YEAR(jaar_zip[[#This Row],[Datum]])-1,2),RIGHT(YEAR(jaar_zip[[#This Row],[Datum]]),2))&amp;"-"&amp; TEXT(WEEKNUM(jaar_zip[[#This Row],[Datum]],21),"00")</f>
        <v>24-36</v>
      </c>
      <c r="L6555" s="101">
        <f>MONTH(jaar_zip[[#This Row],[Datum]])</f>
        <v>9</v>
      </c>
      <c r="M6555" s="101">
        <f>IF(ISNUMBER(jaar_zip[[#This Row],[etmaaltemperatuur]]),IF(jaar_zip[[#This Row],[etmaaltemperatuur]]&lt;stookgrens,stookgrens-jaar_zip[[#This Row],[etmaaltemperatuur]],0),"")</f>
        <v>0</v>
      </c>
      <c r="N6555" s="101">
        <f>IF(ISNUMBER(jaar_zip[[#This Row],[graaddagen]]),IF(OR(MONTH(jaar_zip[[#This Row],[Datum]])=1,MONTH(jaar_zip[[#This Row],[Datum]])=2,MONTH(jaar_zip[[#This Row],[Datum]])=11,MONTH(jaar_zip[[#This Row],[Datum]])=12),1.1,IF(OR(MONTH(jaar_zip[[#This Row],[Datum]])=3,MONTH(jaar_zip[[#This Row],[Datum]])=10),1,0.8))*jaar_zip[[#This Row],[graaddagen]],"")</f>
        <v>0</v>
      </c>
      <c r="O6555" s="101">
        <f>IF(ISNUMBER(jaar_zip[[#This Row],[etmaaltemperatuur]]),IF(jaar_zip[[#This Row],[etmaaltemperatuur]]&gt;stookgrens,jaar_zip[[#This Row],[etmaaltemperatuur]]-stookgrens,0),"")</f>
        <v>0.89999999999999858</v>
      </c>
    </row>
    <row r="6556" spans="1:15" x14ac:dyDescent="0.25">
      <c r="A6556">
        <v>330</v>
      </c>
      <c r="B6556">
        <v>20240909</v>
      </c>
      <c r="C6556">
        <v>7.5</v>
      </c>
      <c r="D6556">
        <v>17.399999999999999</v>
      </c>
      <c r="E6556">
        <v>1305</v>
      </c>
      <c r="F6556">
        <v>4</v>
      </c>
      <c r="G6556">
        <v>1006.5</v>
      </c>
      <c r="H6556">
        <v>78</v>
      </c>
      <c r="I6556" s="101" t="s">
        <v>35</v>
      </c>
      <c r="J6556" s="1">
        <f>DATEVALUE(RIGHT(jaar_zip[[#This Row],[YYYYMMDD]],2)&amp;"-"&amp;MID(jaar_zip[[#This Row],[YYYYMMDD]],5,2)&amp;"-"&amp;LEFT(jaar_zip[[#This Row],[YYYYMMDD]],4))</f>
        <v>45544</v>
      </c>
      <c r="K6556" s="101" t="str">
        <f>IF(AND(VALUE(MONTH(jaar_zip[[#This Row],[Datum]]))=1,VALUE(WEEKNUM(jaar_zip[[#This Row],[Datum]],21))&gt;51),RIGHT(YEAR(jaar_zip[[#This Row],[Datum]])-1,2),RIGHT(YEAR(jaar_zip[[#This Row],[Datum]]),2))&amp;"-"&amp; TEXT(WEEKNUM(jaar_zip[[#This Row],[Datum]],21),"00")</f>
        <v>24-37</v>
      </c>
      <c r="L6556" s="101">
        <f>MONTH(jaar_zip[[#This Row],[Datum]])</f>
        <v>9</v>
      </c>
      <c r="M6556" s="101">
        <f>IF(ISNUMBER(jaar_zip[[#This Row],[etmaaltemperatuur]]),IF(jaar_zip[[#This Row],[etmaaltemperatuur]]&lt;stookgrens,stookgrens-jaar_zip[[#This Row],[etmaaltemperatuur]],0),"")</f>
        <v>0.60000000000000142</v>
      </c>
      <c r="N6556" s="101">
        <f>IF(ISNUMBER(jaar_zip[[#This Row],[graaddagen]]),IF(OR(MONTH(jaar_zip[[#This Row],[Datum]])=1,MONTH(jaar_zip[[#This Row],[Datum]])=2,MONTH(jaar_zip[[#This Row],[Datum]])=11,MONTH(jaar_zip[[#This Row],[Datum]])=12),1.1,IF(OR(MONTH(jaar_zip[[#This Row],[Datum]])=3,MONTH(jaar_zip[[#This Row],[Datum]])=10),1,0.8))*jaar_zip[[#This Row],[graaddagen]],"")</f>
        <v>0.48000000000000115</v>
      </c>
      <c r="O6556" s="101">
        <f>IF(ISNUMBER(jaar_zip[[#This Row],[etmaaltemperatuur]]),IF(jaar_zip[[#This Row],[etmaaltemperatuur]]&gt;stookgrens,jaar_zip[[#This Row],[etmaaltemperatuur]]-stookgrens,0),"")</f>
        <v>0</v>
      </c>
    </row>
    <row r="6557" spans="1:15" x14ac:dyDescent="0.25">
      <c r="A6557">
        <v>330</v>
      </c>
      <c r="B6557">
        <v>20240910</v>
      </c>
      <c r="C6557">
        <v>10</v>
      </c>
      <c r="D6557">
        <v>15.5</v>
      </c>
      <c r="E6557">
        <v>386</v>
      </c>
      <c r="F6557">
        <v>44.7</v>
      </c>
      <c r="G6557">
        <v>1006.8</v>
      </c>
      <c r="H6557">
        <v>80</v>
      </c>
      <c r="I6557" s="101" t="s">
        <v>35</v>
      </c>
      <c r="J6557" s="1">
        <f>DATEVALUE(RIGHT(jaar_zip[[#This Row],[YYYYMMDD]],2)&amp;"-"&amp;MID(jaar_zip[[#This Row],[YYYYMMDD]],5,2)&amp;"-"&amp;LEFT(jaar_zip[[#This Row],[YYYYMMDD]],4))</f>
        <v>45545</v>
      </c>
      <c r="K6557" s="101" t="str">
        <f>IF(AND(VALUE(MONTH(jaar_zip[[#This Row],[Datum]]))=1,VALUE(WEEKNUM(jaar_zip[[#This Row],[Datum]],21))&gt;51),RIGHT(YEAR(jaar_zip[[#This Row],[Datum]])-1,2),RIGHT(YEAR(jaar_zip[[#This Row],[Datum]]),2))&amp;"-"&amp; TEXT(WEEKNUM(jaar_zip[[#This Row],[Datum]],21),"00")</f>
        <v>24-37</v>
      </c>
      <c r="L6557" s="101">
        <f>MONTH(jaar_zip[[#This Row],[Datum]])</f>
        <v>9</v>
      </c>
      <c r="M6557" s="101">
        <f>IF(ISNUMBER(jaar_zip[[#This Row],[etmaaltemperatuur]]),IF(jaar_zip[[#This Row],[etmaaltemperatuur]]&lt;stookgrens,stookgrens-jaar_zip[[#This Row],[etmaaltemperatuur]],0),"")</f>
        <v>2.5</v>
      </c>
      <c r="N6557" s="101">
        <f>IF(ISNUMBER(jaar_zip[[#This Row],[graaddagen]]),IF(OR(MONTH(jaar_zip[[#This Row],[Datum]])=1,MONTH(jaar_zip[[#This Row],[Datum]])=2,MONTH(jaar_zip[[#This Row],[Datum]])=11,MONTH(jaar_zip[[#This Row],[Datum]])=12),1.1,IF(OR(MONTH(jaar_zip[[#This Row],[Datum]])=3,MONTH(jaar_zip[[#This Row],[Datum]])=10),1,0.8))*jaar_zip[[#This Row],[graaddagen]],"")</f>
        <v>2</v>
      </c>
      <c r="O6557" s="101">
        <f>IF(ISNUMBER(jaar_zip[[#This Row],[etmaaltemperatuur]]),IF(jaar_zip[[#This Row],[etmaaltemperatuur]]&gt;stookgrens,jaar_zip[[#This Row],[etmaaltemperatuur]]-stookgrens,0),"")</f>
        <v>0</v>
      </c>
    </row>
    <row r="6558" spans="1:15" x14ac:dyDescent="0.25">
      <c r="A6558">
        <v>330</v>
      </c>
      <c r="B6558">
        <v>20240911</v>
      </c>
      <c r="C6558">
        <v>9.9</v>
      </c>
      <c r="D6558">
        <v>12.8</v>
      </c>
      <c r="E6558">
        <v>1085</v>
      </c>
      <c r="F6558">
        <v>7.9</v>
      </c>
      <c r="G6558">
        <v>1005.8</v>
      </c>
      <c r="H6558">
        <v>71</v>
      </c>
      <c r="I6558" s="101" t="s">
        <v>35</v>
      </c>
      <c r="J6558" s="1">
        <f>DATEVALUE(RIGHT(jaar_zip[[#This Row],[YYYYMMDD]],2)&amp;"-"&amp;MID(jaar_zip[[#This Row],[YYYYMMDD]],5,2)&amp;"-"&amp;LEFT(jaar_zip[[#This Row],[YYYYMMDD]],4))</f>
        <v>45546</v>
      </c>
      <c r="K6558" s="101" t="str">
        <f>IF(AND(VALUE(MONTH(jaar_zip[[#This Row],[Datum]]))=1,VALUE(WEEKNUM(jaar_zip[[#This Row],[Datum]],21))&gt;51),RIGHT(YEAR(jaar_zip[[#This Row],[Datum]])-1,2),RIGHT(YEAR(jaar_zip[[#This Row],[Datum]]),2))&amp;"-"&amp; TEXT(WEEKNUM(jaar_zip[[#This Row],[Datum]],21),"00")</f>
        <v>24-37</v>
      </c>
      <c r="L6558" s="101">
        <f>MONTH(jaar_zip[[#This Row],[Datum]])</f>
        <v>9</v>
      </c>
      <c r="M6558" s="101">
        <f>IF(ISNUMBER(jaar_zip[[#This Row],[etmaaltemperatuur]]),IF(jaar_zip[[#This Row],[etmaaltemperatuur]]&lt;stookgrens,stookgrens-jaar_zip[[#This Row],[etmaaltemperatuur]],0),"")</f>
        <v>5.1999999999999993</v>
      </c>
      <c r="N6558" s="101">
        <f>IF(ISNUMBER(jaar_zip[[#This Row],[graaddagen]]),IF(OR(MONTH(jaar_zip[[#This Row],[Datum]])=1,MONTH(jaar_zip[[#This Row],[Datum]])=2,MONTH(jaar_zip[[#This Row],[Datum]])=11,MONTH(jaar_zip[[#This Row],[Datum]])=12),1.1,IF(OR(MONTH(jaar_zip[[#This Row],[Datum]])=3,MONTH(jaar_zip[[#This Row],[Datum]])=10),1,0.8))*jaar_zip[[#This Row],[graaddagen]],"")</f>
        <v>4.1599999999999993</v>
      </c>
      <c r="O6558" s="101">
        <f>IF(ISNUMBER(jaar_zip[[#This Row],[etmaaltemperatuur]]),IF(jaar_zip[[#This Row],[etmaaltemperatuur]]&gt;stookgrens,jaar_zip[[#This Row],[etmaaltemperatuur]]-stookgrens,0),"")</f>
        <v>0</v>
      </c>
    </row>
    <row r="6559" spans="1:15" x14ac:dyDescent="0.25">
      <c r="A6559">
        <v>330</v>
      </c>
      <c r="B6559">
        <v>20240912</v>
      </c>
      <c r="C6559">
        <v>4.8</v>
      </c>
      <c r="D6559">
        <v>11.1</v>
      </c>
      <c r="E6559">
        <v>899</v>
      </c>
      <c r="F6559">
        <v>30.1</v>
      </c>
      <c r="G6559">
        <v>1013.7</v>
      </c>
      <c r="H6559">
        <v>82</v>
      </c>
      <c r="I6559" s="101" t="s">
        <v>35</v>
      </c>
      <c r="J6559" s="1">
        <f>DATEVALUE(RIGHT(jaar_zip[[#This Row],[YYYYMMDD]],2)&amp;"-"&amp;MID(jaar_zip[[#This Row],[YYYYMMDD]],5,2)&amp;"-"&amp;LEFT(jaar_zip[[#This Row],[YYYYMMDD]],4))</f>
        <v>45547</v>
      </c>
      <c r="K6559" s="101" t="str">
        <f>IF(AND(VALUE(MONTH(jaar_zip[[#This Row],[Datum]]))=1,VALUE(WEEKNUM(jaar_zip[[#This Row],[Datum]],21))&gt;51),RIGHT(YEAR(jaar_zip[[#This Row],[Datum]])-1,2),RIGHT(YEAR(jaar_zip[[#This Row],[Datum]]),2))&amp;"-"&amp; TEXT(WEEKNUM(jaar_zip[[#This Row],[Datum]],21),"00")</f>
        <v>24-37</v>
      </c>
      <c r="L6559" s="101">
        <f>MONTH(jaar_zip[[#This Row],[Datum]])</f>
        <v>9</v>
      </c>
      <c r="M6559" s="101">
        <f>IF(ISNUMBER(jaar_zip[[#This Row],[etmaaltemperatuur]]),IF(jaar_zip[[#This Row],[etmaaltemperatuur]]&lt;stookgrens,stookgrens-jaar_zip[[#This Row],[etmaaltemperatuur]],0),"")</f>
        <v>6.9</v>
      </c>
      <c r="N6559" s="101">
        <f>IF(ISNUMBER(jaar_zip[[#This Row],[graaddagen]]),IF(OR(MONTH(jaar_zip[[#This Row],[Datum]])=1,MONTH(jaar_zip[[#This Row],[Datum]])=2,MONTH(jaar_zip[[#This Row],[Datum]])=11,MONTH(jaar_zip[[#This Row],[Datum]])=12),1.1,IF(OR(MONTH(jaar_zip[[#This Row],[Datum]])=3,MONTH(jaar_zip[[#This Row],[Datum]])=10),1,0.8))*jaar_zip[[#This Row],[graaddagen]],"")</f>
        <v>5.5200000000000005</v>
      </c>
      <c r="O6559" s="101">
        <f>IF(ISNUMBER(jaar_zip[[#This Row],[etmaaltemperatuur]]),IF(jaar_zip[[#This Row],[etmaaltemperatuur]]&gt;stookgrens,jaar_zip[[#This Row],[etmaaltemperatuur]]-stookgrens,0),"")</f>
        <v>0</v>
      </c>
    </row>
    <row r="6560" spans="1:15" x14ac:dyDescent="0.25">
      <c r="A6560">
        <v>330</v>
      </c>
      <c r="B6560">
        <v>20240913</v>
      </c>
      <c r="C6560">
        <v>7</v>
      </c>
      <c r="D6560">
        <v>13.3</v>
      </c>
      <c r="E6560">
        <v>1167</v>
      </c>
      <c r="F6560">
        <v>11</v>
      </c>
      <c r="G6560">
        <v>1025.9000000000001</v>
      </c>
      <c r="H6560">
        <v>73</v>
      </c>
      <c r="I6560" s="101" t="s">
        <v>35</v>
      </c>
      <c r="J6560" s="1">
        <f>DATEVALUE(RIGHT(jaar_zip[[#This Row],[YYYYMMDD]],2)&amp;"-"&amp;MID(jaar_zip[[#This Row],[YYYYMMDD]],5,2)&amp;"-"&amp;LEFT(jaar_zip[[#This Row],[YYYYMMDD]],4))</f>
        <v>45548</v>
      </c>
      <c r="K6560" s="101" t="str">
        <f>IF(AND(VALUE(MONTH(jaar_zip[[#This Row],[Datum]]))=1,VALUE(WEEKNUM(jaar_zip[[#This Row],[Datum]],21))&gt;51),RIGHT(YEAR(jaar_zip[[#This Row],[Datum]])-1,2),RIGHT(YEAR(jaar_zip[[#This Row],[Datum]]),2))&amp;"-"&amp; TEXT(WEEKNUM(jaar_zip[[#This Row],[Datum]],21),"00")</f>
        <v>24-37</v>
      </c>
      <c r="L6560" s="101">
        <f>MONTH(jaar_zip[[#This Row],[Datum]])</f>
        <v>9</v>
      </c>
      <c r="M6560" s="101">
        <f>IF(ISNUMBER(jaar_zip[[#This Row],[etmaaltemperatuur]]),IF(jaar_zip[[#This Row],[etmaaltemperatuur]]&lt;stookgrens,stookgrens-jaar_zip[[#This Row],[etmaaltemperatuur]],0),"")</f>
        <v>4.6999999999999993</v>
      </c>
      <c r="N6560" s="101">
        <f>IF(ISNUMBER(jaar_zip[[#This Row],[graaddagen]]),IF(OR(MONTH(jaar_zip[[#This Row],[Datum]])=1,MONTH(jaar_zip[[#This Row],[Datum]])=2,MONTH(jaar_zip[[#This Row],[Datum]])=11,MONTH(jaar_zip[[#This Row],[Datum]])=12),1.1,IF(OR(MONTH(jaar_zip[[#This Row],[Datum]])=3,MONTH(jaar_zip[[#This Row],[Datum]])=10),1,0.8))*jaar_zip[[#This Row],[graaddagen]],"")</f>
        <v>3.76</v>
      </c>
      <c r="O6560" s="101">
        <f>IF(ISNUMBER(jaar_zip[[#This Row],[etmaaltemperatuur]]),IF(jaar_zip[[#This Row],[etmaaltemperatuur]]&gt;stookgrens,jaar_zip[[#This Row],[etmaaltemperatuur]]-stookgrens,0),"")</f>
        <v>0</v>
      </c>
    </row>
    <row r="6561" spans="1:15" x14ac:dyDescent="0.25">
      <c r="A6561">
        <v>330</v>
      </c>
      <c r="B6561">
        <v>20240914</v>
      </c>
      <c r="C6561">
        <v>3.8</v>
      </c>
      <c r="D6561">
        <v>14.1</v>
      </c>
      <c r="E6561">
        <v>1383</v>
      </c>
      <c r="F6561">
        <v>0</v>
      </c>
      <c r="G6561">
        <v>1030.4000000000001</v>
      </c>
      <c r="H6561">
        <v>66</v>
      </c>
      <c r="I6561" s="101" t="s">
        <v>35</v>
      </c>
      <c r="J6561" s="1">
        <f>DATEVALUE(RIGHT(jaar_zip[[#This Row],[YYYYMMDD]],2)&amp;"-"&amp;MID(jaar_zip[[#This Row],[YYYYMMDD]],5,2)&amp;"-"&amp;LEFT(jaar_zip[[#This Row],[YYYYMMDD]],4))</f>
        <v>45549</v>
      </c>
      <c r="K6561" s="101" t="str">
        <f>IF(AND(VALUE(MONTH(jaar_zip[[#This Row],[Datum]]))=1,VALUE(WEEKNUM(jaar_zip[[#This Row],[Datum]],21))&gt;51),RIGHT(YEAR(jaar_zip[[#This Row],[Datum]])-1,2),RIGHT(YEAR(jaar_zip[[#This Row],[Datum]]),2))&amp;"-"&amp; TEXT(WEEKNUM(jaar_zip[[#This Row],[Datum]],21),"00")</f>
        <v>24-37</v>
      </c>
      <c r="L6561" s="101">
        <f>MONTH(jaar_zip[[#This Row],[Datum]])</f>
        <v>9</v>
      </c>
      <c r="M6561" s="101">
        <f>IF(ISNUMBER(jaar_zip[[#This Row],[etmaaltemperatuur]]),IF(jaar_zip[[#This Row],[etmaaltemperatuur]]&lt;stookgrens,stookgrens-jaar_zip[[#This Row],[etmaaltemperatuur]],0),"")</f>
        <v>3.9000000000000004</v>
      </c>
      <c r="N6561" s="101">
        <f>IF(ISNUMBER(jaar_zip[[#This Row],[graaddagen]]),IF(OR(MONTH(jaar_zip[[#This Row],[Datum]])=1,MONTH(jaar_zip[[#This Row],[Datum]])=2,MONTH(jaar_zip[[#This Row],[Datum]])=11,MONTH(jaar_zip[[#This Row],[Datum]])=12),1.1,IF(OR(MONTH(jaar_zip[[#This Row],[Datum]])=3,MONTH(jaar_zip[[#This Row],[Datum]])=10),1,0.8))*jaar_zip[[#This Row],[graaddagen]],"")</f>
        <v>3.1200000000000006</v>
      </c>
      <c r="O6561" s="101">
        <f>IF(ISNUMBER(jaar_zip[[#This Row],[etmaaltemperatuur]]),IF(jaar_zip[[#This Row],[etmaaltemperatuur]]&gt;stookgrens,jaar_zip[[#This Row],[etmaaltemperatuur]]-stookgrens,0),"")</f>
        <v>0</v>
      </c>
    </row>
    <row r="6562" spans="1:15" x14ac:dyDescent="0.25">
      <c r="A6562">
        <v>330</v>
      </c>
      <c r="B6562">
        <v>20240915</v>
      </c>
      <c r="C6562">
        <v>4.9000000000000004</v>
      </c>
      <c r="D6562">
        <v>16.3</v>
      </c>
      <c r="E6562">
        <v>1547</v>
      </c>
      <c r="F6562">
        <v>0</v>
      </c>
      <c r="G6562">
        <v>1026.5999999999999</v>
      </c>
      <c r="H6562">
        <v>74</v>
      </c>
      <c r="I6562" s="101" t="s">
        <v>35</v>
      </c>
      <c r="J6562" s="1">
        <f>DATEVALUE(RIGHT(jaar_zip[[#This Row],[YYYYMMDD]],2)&amp;"-"&amp;MID(jaar_zip[[#This Row],[YYYYMMDD]],5,2)&amp;"-"&amp;LEFT(jaar_zip[[#This Row],[YYYYMMDD]],4))</f>
        <v>45550</v>
      </c>
      <c r="K6562" s="101" t="str">
        <f>IF(AND(VALUE(MONTH(jaar_zip[[#This Row],[Datum]]))=1,VALUE(WEEKNUM(jaar_zip[[#This Row],[Datum]],21))&gt;51),RIGHT(YEAR(jaar_zip[[#This Row],[Datum]])-1,2),RIGHT(YEAR(jaar_zip[[#This Row],[Datum]]),2))&amp;"-"&amp; TEXT(WEEKNUM(jaar_zip[[#This Row],[Datum]],21),"00")</f>
        <v>24-37</v>
      </c>
      <c r="L6562" s="101">
        <f>MONTH(jaar_zip[[#This Row],[Datum]])</f>
        <v>9</v>
      </c>
      <c r="M6562" s="101">
        <f>IF(ISNUMBER(jaar_zip[[#This Row],[etmaaltemperatuur]]),IF(jaar_zip[[#This Row],[etmaaltemperatuur]]&lt;stookgrens,stookgrens-jaar_zip[[#This Row],[etmaaltemperatuur]],0),"")</f>
        <v>1.6999999999999993</v>
      </c>
      <c r="N6562" s="101">
        <f>IF(ISNUMBER(jaar_zip[[#This Row],[graaddagen]]),IF(OR(MONTH(jaar_zip[[#This Row],[Datum]])=1,MONTH(jaar_zip[[#This Row],[Datum]])=2,MONTH(jaar_zip[[#This Row],[Datum]])=11,MONTH(jaar_zip[[#This Row],[Datum]])=12),1.1,IF(OR(MONTH(jaar_zip[[#This Row],[Datum]])=3,MONTH(jaar_zip[[#This Row],[Datum]])=10),1,0.8))*jaar_zip[[#This Row],[graaddagen]],"")</f>
        <v>1.3599999999999994</v>
      </c>
      <c r="O6562" s="101">
        <f>IF(ISNUMBER(jaar_zip[[#This Row],[etmaaltemperatuur]]),IF(jaar_zip[[#This Row],[etmaaltemperatuur]]&gt;stookgrens,jaar_zip[[#This Row],[etmaaltemperatuur]]-stookgrens,0),"")</f>
        <v>0</v>
      </c>
    </row>
    <row r="6563" spans="1:15" x14ac:dyDescent="0.25">
      <c r="A6563">
        <v>330</v>
      </c>
      <c r="B6563">
        <v>20240916</v>
      </c>
      <c r="C6563">
        <v>8</v>
      </c>
      <c r="D6563">
        <v>17</v>
      </c>
      <c r="E6563">
        <v>1406</v>
      </c>
      <c r="F6563">
        <v>-0.1</v>
      </c>
      <c r="G6563">
        <v>1026.9000000000001</v>
      </c>
      <c r="H6563">
        <v>76</v>
      </c>
      <c r="I6563" s="101" t="s">
        <v>35</v>
      </c>
      <c r="J6563" s="1">
        <f>DATEVALUE(RIGHT(jaar_zip[[#This Row],[YYYYMMDD]],2)&amp;"-"&amp;MID(jaar_zip[[#This Row],[YYYYMMDD]],5,2)&amp;"-"&amp;LEFT(jaar_zip[[#This Row],[YYYYMMDD]],4))</f>
        <v>45551</v>
      </c>
      <c r="K6563" s="101" t="str">
        <f>IF(AND(VALUE(MONTH(jaar_zip[[#This Row],[Datum]]))=1,VALUE(WEEKNUM(jaar_zip[[#This Row],[Datum]],21))&gt;51),RIGHT(YEAR(jaar_zip[[#This Row],[Datum]])-1,2),RIGHT(YEAR(jaar_zip[[#This Row],[Datum]]),2))&amp;"-"&amp; TEXT(WEEKNUM(jaar_zip[[#This Row],[Datum]],21),"00")</f>
        <v>24-38</v>
      </c>
      <c r="L6563" s="101">
        <f>MONTH(jaar_zip[[#This Row],[Datum]])</f>
        <v>9</v>
      </c>
      <c r="M6563" s="101">
        <f>IF(ISNUMBER(jaar_zip[[#This Row],[etmaaltemperatuur]]),IF(jaar_zip[[#This Row],[etmaaltemperatuur]]&lt;stookgrens,stookgrens-jaar_zip[[#This Row],[etmaaltemperatuur]],0),"")</f>
        <v>1</v>
      </c>
      <c r="N6563" s="101">
        <f>IF(ISNUMBER(jaar_zip[[#This Row],[graaddagen]]),IF(OR(MONTH(jaar_zip[[#This Row],[Datum]])=1,MONTH(jaar_zip[[#This Row],[Datum]])=2,MONTH(jaar_zip[[#This Row],[Datum]])=11,MONTH(jaar_zip[[#This Row],[Datum]])=12),1.1,IF(OR(MONTH(jaar_zip[[#This Row],[Datum]])=3,MONTH(jaar_zip[[#This Row],[Datum]])=10),1,0.8))*jaar_zip[[#This Row],[graaddagen]],"")</f>
        <v>0.8</v>
      </c>
      <c r="O6563" s="101">
        <f>IF(ISNUMBER(jaar_zip[[#This Row],[etmaaltemperatuur]]),IF(jaar_zip[[#This Row],[etmaaltemperatuur]]&gt;stookgrens,jaar_zip[[#This Row],[etmaaltemperatuur]]-stookgrens,0),"")</f>
        <v>0</v>
      </c>
    </row>
    <row r="6564" spans="1:15" x14ac:dyDescent="0.25">
      <c r="A6564">
        <v>330</v>
      </c>
      <c r="B6564">
        <v>20240917</v>
      </c>
      <c r="C6564">
        <v>9.3000000000000007</v>
      </c>
      <c r="D6564">
        <v>16.899999999999999</v>
      </c>
      <c r="E6564">
        <v>954</v>
      </c>
      <c r="F6564">
        <v>0</v>
      </c>
      <c r="G6564">
        <v>1029.5999999999999</v>
      </c>
      <c r="H6564">
        <v>79</v>
      </c>
      <c r="I6564" s="101" t="s">
        <v>35</v>
      </c>
      <c r="J6564" s="1">
        <f>DATEVALUE(RIGHT(jaar_zip[[#This Row],[YYYYMMDD]],2)&amp;"-"&amp;MID(jaar_zip[[#This Row],[YYYYMMDD]],5,2)&amp;"-"&amp;LEFT(jaar_zip[[#This Row],[YYYYMMDD]],4))</f>
        <v>45552</v>
      </c>
      <c r="K6564" s="101" t="str">
        <f>IF(AND(VALUE(MONTH(jaar_zip[[#This Row],[Datum]]))=1,VALUE(WEEKNUM(jaar_zip[[#This Row],[Datum]],21))&gt;51),RIGHT(YEAR(jaar_zip[[#This Row],[Datum]])-1,2),RIGHT(YEAR(jaar_zip[[#This Row],[Datum]]),2))&amp;"-"&amp; TEXT(WEEKNUM(jaar_zip[[#This Row],[Datum]],21),"00")</f>
        <v>24-38</v>
      </c>
      <c r="L6564" s="101">
        <f>MONTH(jaar_zip[[#This Row],[Datum]])</f>
        <v>9</v>
      </c>
      <c r="M6564" s="101">
        <f>IF(ISNUMBER(jaar_zip[[#This Row],[etmaaltemperatuur]]),IF(jaar_zip[[#This Row],[etmaaltemperatuur]]&lt;stookgrens,stookgrens-jaar_zip[[#This Row],[etmaaltemperatuur]],0),"")</f>
        <v>1.1000000000000014</v>
      </c>
      <c r="N6564" s="101">
        <f>IF(ISNUMBER(jaar_zip[[#This Row],[graaddagen]]),IF(OR(MONTH(jaar_zip[[#This Row],[Datum]])=1,MONTH(jaar_zip[[#This Row],[Datum]])=2,MONTH(jaar_zip[[#This Row],[Datum]])=11,MONTH(jaar_zip[[#This Row],[Datum]])=12),1.1,IF(OR(MONTH(jaar_zip[[#This Row],[Datum]])=3,MONTH(jaar_zip[[#This Row],[Datum]])=10),1,0.8))*jaar_zip[[#This Row],[graaddagen]],"")</f>
        <v>0.88000000000000123</v>
      </c>
      <c r="O6564" s="101">
        <f>IF(ISNUMBER(jaar_zip[[#This Row],[etmaaltemperatuur]]),IF(jaar_zip[[#This Row],[etmaaltemperatuur]]&gt;stookgrens,jaar_zip[[#This Row],[etmaaltemperatuur]]-stookgrens,0),"")</f>
        <v>0</v>
      </c>
    </row>
    <row r="6565" spans="1:15" x14ac:dyDescent="0.25">
      <c r="A6565">
        <v>330</v>
      </c>
      <c r="B6565">
        <v>20240918</v>
      </c>
      <c r="C6565">
        <v>6.9</v>
      </c>
      <c r="D6565">
        <v>18.100000000000001</v>
      </c>
      <c r="E6565">
        <v>1525</v>
      </c>
      <c r="F6565">
        <v>0</v>
      </c>
      <c r="G6565">
        <v>1027.5999999999999</v>
      </c>
      <c r="H6565">
        <v>80</v>
      </c>
      <c r="I6565" s="101" t="s">
        <v>35</v>
      </c>
      <c r="J6565" s="1">
        <f>DATEVALUE(RIGHT(jaar_zip[[#This Row],[YYYYMMDD]],2)&amp;"-"&amp;MID(jaar_zip[[#This Row],[YYYYMMDD]],5,2)&amp;"-"&amp;LEFT(jaar_zip[[#This Row],[YYYYMMDD]],4))</f>
        <v>45553</v>
      </c>
      <c r="K6565" s="101" t="str">
        <f>IF(AND(VALUE(MONTH(jaar_zip[[#This Row],[Datum]]))=1,VALUE(WEEKNUM(jaar_zip[[#This Row],[Datum]],21))&gt;51),RIGHT(YEAR(jaar_zip[[#This Row],[Datum]])-1,2),RIGHT(YEAR(jaar_zip[[#This Row],[Datum]]),2))&amp;"-"&amp; TEXT(WEEKNUM(jaar_zip[[#This Row],[Datum]],21),"00")</f>
        <v>24-38</v>
      </c>
      <c r="L6565" s="101">
        <f>MONTH(jaar_zip[[#This Row],[Datum]])</f>
        <v>9</v>
      </c>
      <c r="M6565" s="101">
        <f>IF(ISNUMBER(jaar_zip[[#This Row],[etmaaltemperatuur]]),IF(jaar_zip[[#This Row],[etmaaltemperatuur]]&lt;stookgrens,stookgrens-jaar_zip[[#This Row],[etmaaltemperatuur]],0),"")</f>
        <v>0</v>
      </c>
      <c r="N6565" s="101">
        <f>IF(ISNUMBER(jaar_zip[[#This Row],[graaddagen]]),IF(OR(MONTH(jaar_zip[[#This Row],[Datum]])=1,MONTH(jaar_zip[[#This Row],[Datum]])=2,MONTH(jaar_zip[[#This Row],[Datum]])=11,MONTH(jaar_zip[[#This Row],[Datum]])=12),1.1,IF(OR(MONTH(jaar_zip[[#This Row],[Datum]])=3,MONTH(jaar_zip[[#This Row],[Datum]])=10),1,0.8))*jaar_zip[[#This Row],[graaddagen]],"")</f>
        <v>0</v>
      </c>
      <c r="O6565" s="101">
        <f>IF(ISNUMBER(jaar_zip[[#This Row],[etmaaltemperatuur]]),IF(jaar_zip[[#This Row],[etmaaltemperatuur]]&gt;stookgrens,jaar_zip[[#This Row],[etmaaltemperatuur]]-stookgrens,0),"")</f>
        <v>0.10000000000000142</v>
      </c>
    </row>
    <row r="6566" spans="1:15" x14ac:dyDescent="0.25">
      <c r="A6566">
        <v>330</v>
      </c>
      <c r="B6566">
        <v>20240919</v>
      </c>
      <c r="C6566">
        <v>6.6</v>
      </c>
      <c r="D6566">
        <v>18.7</v>
      </c>
      <c r="E6566">
        <v>1557</v>
      </c>
      <c r="F6566">
        <v>0</v>
      </c>
      <c r="G6566">
        <v>1024.4000000000001</v>
      </c>
      <c r="H6566">
        <v>80</v>
      </c>
      <c r="I6566" s="101" t="s">
        <v>35</v>
      </c>
      <c r="J6566" s="1">
        <f>DATEVALUE(RIGHT(jaar_zip[[#This Row],[YYYYMMDD]],2)&amp;"-"&amp;MID(jaar_zip[[#This Row],[YYYYMMDD]],5,2)&amp;"-"&amp;LEFT(jaar_zip[[#This Row],[YYYYMMDD]],4))</f>
        <v>45554</v>
      </c>
      <c r="K6566" s="101" t="str">
        <f>IF(AND(VALUE(MONTH(jaar_zip[[#This Row],[Datum]]))=1,VALUE(WEEKNUM(jaar_zip[[#This Row],[Datum]],21))&gt;51),RIGHT(YEAR(jaar_zip[[#This Row],[Datum]])-1,2),RIGHT(YEAR(jaar_zip[[#This Row],[Datum]]),2))&amp;"-"&amp; TEXT(WEEKNUM(jaar_zip[[#This Row],[Datum]],21),"00")</f>
        <v>24-38</v>
      </c>
      <c r="L6566" s="101">
        <f>MONTH(jaar_zip[[#This Row],[Datum]])</f>
        <v>9</v>
      </c>
      <c r="M6566" s="101">
        <f>IF(ISNUMBER(jaar_zip[[#This Row],[etmaaltemperatuur]]),IF(jaar_zip[[#This Row],[etmaaltemperatuur]]&lt;stookgrens,stookgrens-jaar_zip[[#This Row],[etmaaltemperatuur]],0),"")</f>
        <v>0</v>
      </c>
      <c r="N6566" s="101">
        <f>IF(ISNUMBER(jaar_zip[[#This Row],[graaddagen]]),IF(OR(MONTH(jaar_zip[[#This Row],[Datum]])=1,MONTH(jaar_zip[[#This Row],[Datum]])=2,MONTH(jaar_zip[[#This Row],[Datum]])=11,MONTH(jaar_zip[[#This Row],[Datum]])=12),1.1,IF(OR(MONTH(jaar_zip[[#This Row],[Datum]])=3,MONTH(jaar_zip[[#This Row],[Datum]])=10),1,0.8))*jaar_zip[[#This Row],[graaddagen]],"")</f>
        <v>0</v>
      </c>
      <c r="O6566" s="101">
        <f>IF(ISNUMBER(jaar_zip[[#This Row],[etmaaltemperatuur]]),IF(jaar_zip[[#This Row],[etmaaltemperatuur]]&gt;stookgrens,jaar_zip[[#This Row],[etmaaltemperatuur]]-stookgrens,0),"")</f>
        <v>0.69999999999999929</v>
      </c>
    </row>
    <row r="6567" spans="1:15" x14ac:dyDescent="0.25">
      <c r="A6567">
        <v>330</v>
      </c>
      <c r="B6567">
        <v>20240920</v>
      </c>
      <c r="C6567">
        <v>6.5</v>
      </c>
      <c r="D6567">
        <v>18.600000000000001</v>
      </c>
      <c r="E6567">
        <v>1571</v>
      </c>
      <c r="F6567">
        <v>0</v>
      </c>
      <c r="G6567">
        <v>1021.3</v>
      </c>
      <c r="H6567">
        <v>71</v>
      </c>
      <c r="I6567" s="101" t="s">
        <v>35</v>
      </c>
      <c r="J6567" s="1">
        <f>DATEVALUE(RIGHT(jaar_zip[[#This Row],[YYYYMMDD]],2)&amp;"-"&amp;MID(jaar_zip[[#This Row],[YYYYMMDD]],5,2)&amp;"-"&amp;LEFT(jaar_zip[[#This Row],[YYYYMMDD]],4))</f>
        <v>45555</v>
      </c>
      <c r="K6567" s="101" t="str">
        <f>IF(AND(VALUE(MONTH(jaar_zip[[#This Row],[Datum]]))=1,VALUE(WEEKNUM(jaar_zip[[#This Row],[Datum]],21))&gt;51),RIGHT(YEAR(jaar_zip[[#This Row],[Datum]])-1,2),RIGHT(YEAR(jaar_zip[[#This Row],[Datum]]),2))&amp;"-"&amp; TEXT(WEEKNUM(jaar_zip[[#This Row],[Datum]],21),"00")</f>
        <v>24-38</v>
      </c>
      <c r="L6567" s="101">
        <f>MONTH(jaar_zip[[#This Row],[Datum]])</f>
        <v>9</v>
      </c>
      <c r="M6567" s="101">
        <f>IF(ISNUMBER(jaar_zip[[#This Row],[etmaaltemperatuur]]),IF(jaar_zip[[#This Row],[etmaaltemperatuur]]&lt;stookgrens,stookgrens-jaar_zip[[#This Row],[etmaaltemperatuur]],0),"")</f>
        <v>0</v>
      </c>
      <c r="N6567" s="101">
        <f>IF(ISNUMBER(jaar_zip[[#This Row],[graaddagen]]),IF(OR(MONTH(jaar_zip[[#This Row],[Datum]])=1,MONTH(jaar_zip[[#This Row],[Datum]])=2,MONTH(jaar_zip[[#This Row],[Datum]])=11,MONTH(jaar_zip[[#This Row],[Datum]])=12),1.1,IF(OR(MONTH(jaar_zip[[#This Row],[Datum]])=3,MONTH(jaar_zip[[#This Row],[Datum]])=10),1,0.8))*jaar_zip[[#This Row],[graaddagen]],"")</f>
        <v>0</v>
      </c>
      <c r="O6567" s="101">
        <f>IF(ISNUMBER(jaar_zip[[#This Row],[etmaaltemperatuur]]),IF(jaar_zip[[#This Row],[etmaaltemperatuur]]&gt;stookgrens,jaar_zip[[#This Row],[etmaaltemperatuur]]-stookgrens,0),"")</f>
        <v>0.60000000000000142</v>
      </c>
    </row>
    <row r="6568" spans="1:15" x14ac:dyDescent="0.25">
      <c r="A6568">
        <v>330</v>
      </c>
      <c r="B6568">
        <v>20240921</v>
      </c>
      <c r="C6568">
        <v>3.8</v>
      </c>
      <c r="D6568">
        <v>18.7</v>
      </c>
      <c r="E6568">
        <v>1524</v>
      </c>
      <c r="F6568">
        <v>0</v>
      </c>
      <c r="G6568">
        <v>1019</v>
      </c>
      <c r="H6568">
        <v>73</v>
      </c>
      <c r="I6568" s="101" t="s">
        <v>35</v>
      </c>
      <c r="J6568" s="1">
        <f>DATEVALUE(RIGHT(jaar_zip[[#This Row],[YYYYMMDD]],2)&amp;"-"&amp;MID(jaar_zip[[#This Row],[YYYYMMDD]],5,2)&amp;"-"&amp;LEFT(jaar_zip[[#This Row],[YYYYMMDD]],4))</f>
        <v>45556</v>
      </c>
      <c r="K6568" s="101" t="str">
        <f>IF(AND(VALUE(MONTH(jaar_zip[[#This Row],[Datum]]))=1,VALUE(WEEKNUM(jaar_zip[[#This Row],[Datum]],21))&gt;51),RIGHT(YEAR(jaar_zip[[#This Row],[Datum]])-1,2),RIGHT(YEAR(jaar_zip[[#This Row],[Datum]]),2))&amp;"-"&amp; TEXT(WEEKNUM(jaar_zip[[#This Row],[Datum]],21),"00")</f>
        <v>24-38</v>
      </c>
      <c r="L6568" s="101">
        <f>MONTH(jaar_zip[[#This Row],[Datum]])</f>
        <v>9</v>
      </c>
      <c r="M6568" s="101">
        <f>IF(ISNUMBER(jaar_zip[[#This Row],[etmaaltemperatuur]]),IF(jaar_zip[[#This Row],[etmaaltemperatuur]]&lt;stookgrens,stookgrens-jaar_zip[[#This Row],[etmaaltemperatuur]],0),"")</f>
        <v>0</v>
      </c>
      <c r="N6568" s="101">
        <f>IF(ISNUMBER(jaar_zip[[#This Row],[graaddagen]]),IF(OR(MONTH(jaar_zip[[#This Row],[Datum]])=1,MONTH(jaar_zip[[#This Row],[Datum]])=2,MONTH(jaar_zip[[#This Row],[Datum]])=11,MONTH(jaar_zip[[#This Row],[Datum]])=12),1.1,IF(OR(MONTH(jaar_zip[[#This Row],[Datum]])=3,MONTH(jaar_zip[[#This Row],[Datum]])=10),1,0.8))*jaar_zip[[#This Row],[graaddagen]],"")</f>
        <v>0</v>
      </c>
      <c r="O6568" s="101">
        <f>IF(ISNUMBER(jaar_zip[[#This Row],[etmaaltemperatuur]]),IF(jaar_zip[[#This Row],[etmaaltemperatuur]]&gt;stookgrens,jaar_zip[[#This Row],[etmaaltemperatuur]]-stookgrens,0),"")</f>
        <v>0.69999999999999929</v>
      </c>
    </row>
    <row r="6569" spans="1:15" x14ac:dyDescent="0.25">
      <c r="A6569">
        <v>330</v>
      </c>
      <c r="B6569">
        <v>20240922</v>
      </c>
      <c r="C6569">
        <v>4.5</v>
      </c>
      <c r="D6569">
        <v>18.7</v>
      </c>
      <c r="E6569">
        <v>696</v>
      </c>
      <c r="F6569">
        <v>0</v>
      </c>
      <c r="G6569">
        <v>1013.5</v>
      </c>
      <c r="H6569">
        <v>75</v>
      </c>
      <c r="I6569" s="101" t="s">
        <v>35</v>
      </c>
      <c r="J6569" s="1">
        <f>DATEVALUE(RIGHT(jaar_zip[[#This Row],[YYYYMMDD]],2)&amp;"-"&amp;MID(jaar_zip[[#This Row],[YYYYMMDD]],5,2)&amp;"-"&amp;LEFT(jaar_zip[[#This Row],[YYYYMMDD]],4))</f>
        <v>45557</v>
      </c>
      <c r="K6569" s="101" t="str">
        <f>IF(AND(VALUE(MONTH(jaar_zip[[#This Row],[Datum]]))=1,VALUE(WEEKNUM(jaar_zip[[#This Row],[Datum]],21))&gt;51),RIGHT(YEAR(jaar_zip[[#This Row],[Datum]])-1,2),RIGHT(YEAR(jaar_zip[[#This Row],[Datum]]),2))&amp;"-"&amp; TEXT(WEEKNUM(jaar_zip[[#This Row],[Datum]],21),"00")</f>
        <v>24-38</v>
      </c>
      <c r="L6569" s="101">
        <f>MONTH(jaar_zip[[#This Row],[Datum]])</f>
        <v>9</v>
      </c>
      <c r="M6569" s="101">
        <f>IF(ISNUMBER(jaar_zip[[#This Row],[etmaaltemperatuur]]),IF(jaar_zip[[#This Row],[etmaaltemperatuur]]&lt;stookgrens,stookgrens-jaar_zip[[#This Row],[etmaaltemperatuur]],0),"")</f>
        <v>0</v>
      </c>
      <c r="N6569" s="101">
        <f>IF(ISNUMBER(jaar_zip[[#This Row],[graaddagen]]),IF(OR(MONTH(jaar_zip[[#This Row],[Datum]])=1,MONTH(jaar_zip[[#This Row],[Datum]])=2,MONTH(jaar_zip[[#This Row],[Datum]])=11,MONTH(jaar_zip[[#This Row],[Datum]])=12),1.1,IF(OR(MONTH(jaar_zip[[#This Row],[Datum]])=3,MONTH(jaar_zip[[#This Row],[Datum]])=10),1,0.8))*jaar_zip[[#This Row],[graaddagen]],"")</f>
        <v>0</v>
      </c>
      <c r="O6569" s="101">
        <f>IF(ISNUMBER(jaar_zip[[#This Row],[etmaaltemperatuur]]),IF(jaar_zip[[#This Row],[etmaaltemperatuur]]&gt;stookgrens,jaar_zip[[#This Row],[etmaaltemperatuur]]-stookgrens,0),"")</f>
        <v>0.69999999999999929</v>
      </c>
    </row>
    <row r="6570" spans="1:15" x14ac:dyDescent="0.25">
      <c r="A6570">
        <v>330</v>
      </c>
      <c r="B6570">
        <v>20240923</v>
      </c>
      <c r="C6570">
        <v>5.8</v>
      </c>
      <c r="D6570">
        <v>17.3</v>
      </c>
      <c r="E6570">
        <v>841</v>
      </c>
      <c r="F6570">
        <v>0.4</v>
      </c>
      <c r="G6570">
        <v>1006.4</v>
      </c>
      <c r="H6570">
        <v>83</v>
      </c>
      <c r="I6570" s="101" t="s">
        <v>35</v>
      </c>
      <c r="J6570" s="1">
        <f>DATEVALUE(RIGHT(jaar_zip[[#This Row],[YYYYMMDD]],2)&amp;"-"&amp;MID(jaar_zip[[#This Row],[YYYYMMDD]],5,2)&amp;"-"&amp;LEFT(jaar_zip[[#This Row],[YYYYMMDD]],4))</f>
        <v>45558</v>
      </c>
      <c r="K6570" s="101" t="str">
        <f>IF(AND(VALUE(MONTH(jaar_zip[[#This Row],[Datum]]))=1,VALUE(WEEKNUM(jaar_zip[[#This Row],[Datum]],21))&gt;51),RIGHT(YEAR(jaar_zip[[#This Row],[Datum]])-1,2),RIGHT(YEAR(jaar_zip[[#This Row],[Datum]]),2))&amp;"-"&amp; TEXT(WEEKNUM(jaar_zip[[#This Row],[Datum]],21),"00")</f>
        <v>24-39</v>
      </c>
      <c r="L6570" s="101">
        <f>MONTH(jaar_zip[[#This Row],[Datum]])</f>
        <v>9</v>
      </c>
      <c r="M6570" s="101">
        <f>IF(ISNUMBER(jaar_zip[[#This Row],[etmaaltemperatuur]]),IF(jaar_zip[[#This Row],[etmaaltemperatuur]]&lt;stookgrens,stookgrens-jaar_zip[[#This Row],[etmaaltemperatuur]],0),"")</f>
        <v>0.69999999999999929</v>
      </c>
      <c r="N6570" s="101">
        <f>IF(ISNUMBER(jaar_zip[[#This Row],[graaddagen]]),IF(OR(MONTH(jaar_zip[[#This Row],[Datum]])=1,MONTH(jaar_zip[[#This Row],[Datum]])=2,MONTH(jaar_zip[[#This Row],[Datum]])=11,MONTH(jaar_zip[[#This Row],[Datum]])=12),1.1,IF(OR(MONTH(jaar_zip[[#This Row],[Datum]])=3,MONTH(jaar_zip[[#This Row],[Datum]])=10),1,0.8))*jaar_zip[[#This Row],[graaddagen]],"")</f>
        <v>0.5599999999999995</v>
      </c>
      <c r="O6570" s="101">
        <f>IF(ISNUMBER(jaar_zip[[#This Row],[etmaaltemperatuur]]),IF(jaar_zip[[#This Row],[etmaaltemperatuur]]&gt;stookgrens,jaar_zip[[#This Row],[etmaaltemperatuur]]-stookgrens,0),"")</f>
        <v>0</v>
      </c>
    </row>
    <row r="6571" spans="1:15" x14ac:dyDescent="0.25">
      <c r="A6571">
        <v>330</v>
      </c>
      <c r="B6571">
        <v>20240924</v>
      </c>
      <c r="C6571">
        <v>7.5</v>
      </c>
      <c r="D6571">
        <v>15.3</v>
      </c>
      <c r="E6571">
        <v>535</v>
      </c>
      <c r="F6571">
        <v>0.8</v>
      </c>
      <c r="G6571">
        <v>1002.5</v>
      </c>
      <c r="H6571">
        <v>82</v>
      </c>
      <c r="I6571" s="101" t="s">
        <v>35</v>
      </c>
      <c r="J6571" s="1">
        <f>DATEVALUE(RIGHT(jaar_zip[[#This Row],[YYYYMMDD]],2)&amp;"-"&amp;MID(jaar_zip[[#This Row],[YYYYMMDD]],5,2)&amp;"-"&amp;LEFT(jaar_zip[[#This Row],[YYYYMMDD]],4))</f>
        <v>45559</v>
      </c>
      <c r="K6571" s="101" t="str">
        <f>IF(AND(VALUE(MONTH(jaar_zip[[#This Row],[Datum]]))=1,VALUE(WEEKNUM(jaar_zip[[#This Row],[Datum]],21))&gt;51),RIGHT(YEAR(jaar_zip[[#This Row],[Datum]])-1,2),RIGHT(YEAR(jaar_zip[[#This Row],[Datum]]),2))&amp;"-"&amp; TEXT(WEEKNUM(jaar_zip[[#This Row],[Datum]],21),"00")</f>
        <v>24-39</v>
      </c>
      <c r="L6571" s="101">
        <f>MONTH(jaar_zip[[#This Row],[Datum]])</f>
        <v>9</v>
      </c>
      <c r="M6571" s="101">
        <f>IF(ISNUMBER(jaar_zip[[#This Row],[etmaaltemperatuur]]),IF(jaar_zip[[#This Row],[etmaaltemperatuur]]&lt;stookgrens,stookgrens-jaar_zip[[#This Row],[etmaaltemperatuur]],0),"")</f>
        <v>2.6999999999999993</v>
      </c>
      <c r="N6571" s="101">
        <f>IF(ISNUMBER(jaar_zip[[#This Row],[graaddagen]]),IF(OR(MONTH(jaar_zip[[#This Row],[Datum]])=1,MONTH(jaar_zip[[#This Row],[Datum]])=2,MONTH(jaar_zip[[#This Row],[Datum]])=11,MONTH(jaar_zip[[#This Row],[Datum]])=12),1.1,IF(OR(MONTH(jaar_zip[[#This Row],[Datum]])=3,MONTH(jaar_zip[[#This Row],[Datum]])=10),1,0.8))*jaar_zip[[#This Row],[graaddagen]],"")</f>
        <v>2.1599999999999997</v>
      </c>
      <c r="O6571" s="101">
        <f>IF(ISNUMBER(jaar_zip[[#This Row],[etmaaltemperatuur]]),IF(jaar_zip[[#This Row],[etmaaltemperatuur]]&gt;stookgrens,jaar_zip[[#This Row],[etmaaltemperatuur]]-stookgrens,0),"")</f>
        <v>0</v>
      </c>
    </row>
    <row r="6572" spans="1:15" x14ac:dyDescent="0.25">
      <c r="A6572">
        <v>330</v>
      </c>
      <c r="B6572">
        <v>20240925</v>
      </c>
      <c r="C6572">
        <v>6</v>
      </c>
      <c r="D6572">
        <v>15.2</v>
      </c>
      <c r="E6572">
        <v>566</v>
      </c>
      <c r="F6572">
        <v>8</v>
      </c>
      <c r="G6572">
        <v>1000</v>
      </c>
      <c r="H6572">
        <v>81</v>
      </c>
      <c r="I6572" s="101" t="s">
        <v>35</v>
      </c>
      <c r="J6572" s="1">
        <f>DATEVALUE(RIGHT(jaar_zip[[#This Row],[YYYYMMDD]],2)&amp;"-"&amp;MID(jaar_zip[[#This Row],[YYYYMMDD]],5,2)&amp;"-"&amp;LEFT(jaar_zip[[#This Row],[YYYYMMDD]],4))</f>
        <v>45560</v>
      </c>
      <c r="K6572" s="101" t="str">
        <f>IF(AND(VALUE(MONTH(jaar_zip[[#This Row],[Datum]]))=1,VALUE(WEEKNUM(jaar_zip[[#This Row],[Datum]],21))&gt;51),RIGHT(YEAR(jaar_zip[[#This Row],[Datum]])-1,2),RIGHT(YEAR(jaar_zip[[#This Row],[Datum]]),2))&amp;"-"&amp; TEXT(WEEKNUM(jaar_zip[[#This Row],[Datum]],21),"00")</f>
        <v>24-39</v>
      </c>
      <c r="L6572" s="101">
        <f>MONTH(jaar_zip[[#This Row],[Datum]])</f>
        <v>9</v>
      </c>
      <c r="M6572" s="101">
        <f>IF(ISNUMBER(jaar_zip[[#This Row],[etmaaltemperatuur]]),IF(jaar_zip[[#This Row],[etmaaltemperatuur]]&lt;stookgrens,stookgrens-jaar_zip[[#This Row],[etmaaltemperatuur]],0),"")</f>
        <v>2.8000000000000007</v>
      </c>
      <c r="N6572" s="101">
        <f>IF(ISNUMBER(jaar_zip[[#This Row],[graaddagen]]),IF(OR(MONTH(jaar_zip[[#This Row],[Datum]])=1,MONTH(jaar_zip[[#This Row],[Datum]])=2,MONTH(jaar_zip[[#This Row],[Datum]])=11,MONTH(jaar_zip[[#This Row],[Datum]])=12),1.1,IF(OR(MONTH(jaar_zip[[#This Row],[Datum]])=3,MONTH(jaar_zip[[#This Row],[Datum]])=10),1,0.8))*jaar_zip[[#This Row],[graaddagen]],"")</f>
        <v>2.2400000000000007</v>
      </c>
      <c r="O6572" s="101">
        <f>IF(ISNUMBER(jaar_zip[[#This Row],[etmaaltemperatuur]]),IF(jaar_zip[[#This Row],[etmaaltemperatuur]]&gt;stookgrens,jaar_zip[[#This Row],[etmaaltemperatuur]]-stookgrens,0),"")</f>
        <v>0</v>
      </c>
    </row>
    <row r="6573" spans="1:15" x14ac:dyDescent="0.25">
      <c r="A6573">
        <v>330</v>
      </c>
      <c r="B6573">
        <v>20240926</v>
      </c>
      <c r="C6573">
        <v>9.1</v>
      </c>
      <c r="D6573">
        <v>16</v>
      </c>
      <c r="E6573">
        <v>819</v>
      </c>
      <c r="F6573">
        <v>18.399999999999999</v>
      </c>
      <c r="G6573">
        <v>988.7</v>
      </c>
      <c r="H6573">
        <v>87</v>
      </c>
      <c r="I6573" s="101" t="s">
        <v>35</v>
      </c>
      <c r="J6573" s="1">
        <f>DATEVALUE(RIGHT(jaar_zip[[#This Row],[YYYYMMDD]],2)&amp;"-"&amp;MID(jaar_zip[[#This Row],[YYYYMMDD]],5,2)&amp;"-"&amp;LEFT(jaar_zip[[#This Row],[YYYYMMDD]],4))</f>
        <v>45561</v>
      </c>
      <c r="K6573" s="101" t="str">
        <f>IF(AND(VALUE(MONTH(jaar_zip[[#This Row],[Datum]]))=1,VALUE(WEEKNUM(jaar_zip[[#This Row],[Datum]],21))&gt;51),RIGHT(YEAR(jaar_zip[[#This Row],[Datum]])-1,2),RIGHT(YEAR(jaar_zip[[#This Row],[Datum]]),2))&amp;"-"&amp; TEXT(WEEKNUM(jaar_zip[[#This Row],[Datum]],21),"00")</f>
        <v>24-39</v>
      </c>
      <c r="L6573" s="101">
        <f>MONTH(jaar_zip[[#This Row],[Datum]])</f>
        <v>9</v>
      </c>
      <c r="M6573" s="101">
        <f>IF(ISNUMBER(jaar_zip[[#This Row],[etmaaltemperatuur]]),IF(jaar_zip[[#This Row],[etmaaltemperatuur]]&lt;stookgrens,stookgrens-jaar_zip[[#This Row],[etmaaltemperatuur]],0),"")</f>
        <v>2</v>
      </c>
      <c r="N6573" s="101">
        <f>IF(ISNUMBER(jaar_zip[[#This Row],[graaddagen]]),IF(OR(MONTH(jaar_zip[[#This Row],[Datum]])=1,MONTH(jaar_zip[[#This Row],[Datum]])=2,MONTH(jaar_zip[[#This Row],[Datum]])=11,MONTH(jaar_zip[[#This Row],[Datum]])=12),1.1,IF(OR(MONTH(jaar_zip[[#This Row],[Datum]])=3,MONTH(jaar_zip[[#This Row],[Datum]])=10),1,0.8))*jaar_zip[[#This Row],[graaddagen]],"")</f>
        <v>1.6</v>
      </c>
      <c r="O6573" s="101">
        <f>IF(ISNUMBER(jaar_zip[[#This Row],[etmaaltemperatuur]]),IF(jaar_zip[[#This Row],[etmaaltemperatuur]]&gt;stookgrens,jaar_zip[[#This Row],[etmaaltemperatuur]]-stookgrens,0),"")</f>
        <v>0</v>
      </c>
    </row>
    <row r="6574" spans="1:15" x14ac:dyDescent="0.25">
      <c r="A6574">
        <v>330</v>
      </c>
      <c r="B6574">
        <v>20240927</v>
      </c>
      <c r="C6574">
        <v>13.9</v>
      </c>
      <c r="D6574">
        <v>12.8</v>
      </c>
      <c r="E6574">
        <v>260</v>
      </c>
      <c r="F6574">
        <v>32.9</v>
      </c>
      <c r="G6574">
        <v>997.9</v>
      </c>
      <c r="H6574">
        <v>82</v>
      </c>
      <c r="I6574" s="101" t="s">
        <v>35</v>
      </c>
      <c r="J6574" s="1">
        <f>DATEVALUE(RIGHT(jaar_zip[[#This Row],[YYYYMMDD]],2)&amp;"-"&amp;MID(jaar_zip[[#This Row],[YYYYMMDD]],5,2)&amp;"-"&amp;LEFT(jaar_zip[[#This Row],[YYYYMMDD]],4))</f>
        <v>45562</v>
      </c>
      <c r="K6574" s="101" t="str">
        <f>IF(AND(VALUE(MONTH(jaar_zip[[#This Row],[Datum]]))=1,VALUE(WEEKNUM(jaar_zip[[#This Row],[Datum]],21))&gt;51),RIGHT(YEAR(jaar_zip[[#This Row],[Datum]])-1,2),RIGHT(YEAR(jaar_zip[[#This Row],[Datum]]),2))&amp;"-"&amp; TEXT(WEEKNUM(jaar_zip[[#This Row],[Datum]],21),"00")</f>
        <v>24-39</v>
      </c>
      <c r="L6574" s="101">
        <f>MONTH(jaar_zip[[#This Row],[Datum]])</f>
        <v>9</v>
      </c>
      <c r="M6574" s="101">
        <f>IF(ISNUMBER(jaar_zip[[#This Row],[etmaaltemperatuur]]),IF(jaar_zip[[#This Row],[etmaaltemperatuur]]&lt;stookgrens,stookgrens-jaar_zip[[#This Row],[etmaaltemperatuur]],0),"")</f>
        <v>5.1999999999999993</v>
      </c>
      <c r="N6574" s="101">
        <f>IF(ISNUMBER(jaar_zip[[#This Row],[graaddagen]]),IF(OR(MONTH(jaar_zip[[#This Row],[Datum]])=1,MONTH(jaar_zip[[#This Row],[Datum]])=2,MONTH(jaar_zip[[#This Row],[Datum]])=11,MONTH(jaar_zip[[#This Row],[Datum]])=12),1.1,IF(OR(MONTH(jaar_zip[[#This Row],[Datum]])=3,MONTH(jaar_zip[[#This Row],[Datum]])=10),1,0.8))*jaar_zip[[#This Row],[graaddagen]],"")</f>
        <v>4.1599999999999993</v>
      </c>
      <c r="O6574" s="101">
        <f>IF(ISNUMBER(jaar_zip[[#This Row],[etmaaltemperatuur]]),IF(jaar_zip[[#This Row],[etmaaltemperatuur]]&gt;stookgrens,jaar_zip[[#This Row],[etmaaltemperatuur]]-stookgrens,0),"")</f>
        <v>0</v>
      </c>
    </row>
    <row r="6575" spans="1:15" x14ac:dyDescent="0.25">
      <c r="A6575">
        <v>330</v>
      </c>
      <c r="B6575">
        <v>20240928</v>
      </c>
      <c r="C6575">
        <v>8.6999999999999993</v>
      </c>
      <c r="D6575">
        <v>12.1</v>
      </c>
      <c r="E6575">
        <v>907</v>
      </c>
      <c r="F6575">
        <v>4.0999999999999996</v>
      </c>
      <c r="G6575">
        <v>1021.2</v>
      </c>
      <c r="H6575">
        <v>72</v>
      </c>
      <c r="I6575" s="101" t="s">
        <v>35</v>
      </c>
      <c r="J6575" s="1">
        <f>DATEVALUE(RIGHT(jaar_zip[[#This Row],[YYYYMMDD]],2)&amp;"-"&amp;MID(jaar_zip[[#This Row],[YYYYMMDD]],5,2)&amp;"-"&amp;LEFT(jaar_zip[[#This Row],[YYYYMMDD]],4))</f>
        <v>45563</v>
      </c>
      <c r="K6575" s="101" t="str">
        <f>IF(AND(VALUE(MONTH(jaar_zip[[#This Row],[Datum]]))=1,VALUE(WEEKNUM(jaar_zip[[#This Row],[Datum]],21))&gt;51),RIGHT(YEAR(jaar_zip[[#This Row],[Datum]])-1,2),RIGHT(YEAR(jaar_zip[[#This Row],[Datum]]),2))&amp;"-"&amp; TEXT(WEEKNUM(jaar_zip[[#This Row],[Datum]],21),"00")</f>
        <v>24-39</v>
      </c>
      <c r="L6575" s="101">
        <f>MONTH(jaar_zip[[#This Row],[Datum]])</f>
        <v>9</v>
      </c>
      <c r="M6575" s="101">
        <f>IF(ISNUMBER(jaar_zip[[#This Row],[etmaaltemperatuur]]),IF(jaar_zip[[#This Row],[etmaaltemperatuur]]&lt;stookgrens,stookgrens-jaar_zip[[#This Row],[etmaaltemperatuur]],0),"")</f>
        <v>5.9</v>
      </c>
      <c r="N6575" s="101">
        <f>IF(ISNUMBER(jaar_zip[[#This Row],[graaddagen]]),IF(OR(MONTH(jaar_zip[[#This Row],[Datum]])=1,MONTH(jaar_zip[[#This Row],[Datum]])=2,MONTH(jaar_zip[[#This Row],[Datum]])=11,MONTH(jaar_zip[[#This Row],[Datum]])=12),1.1,IF(OR(MONTH(jaar_zip[[#This Row],[Datum]])=3,MONTH(jaar_zip[[#This Row],[Datum]])=10),1,0.8))*jaar_zip[[#This Row],[graaddagen]],"")</f>
        <v>4.7200000000000006</v>
      </c>
      <c r="O6575" s="101">
        <f>IF(ISNUMBER(jaar_zip[[#This Row],[etmaaltemperatuur]]),IF(jaar_zip[[#This Row],[etmaaltemperatuur]]&gt;stookgrens,jaar_zip[[#This Row],[etmaaltemperatuur]]-stookgrens,0),"")</f>
        <v>0</v>
      </c>
    </row>
    <row r="6576" spans="1:15" x14ac:dyDescent="0.25">
      <c r="A6576">
        <v>330</v>
      </c>
      <c r="B6576">
        <v>20240929</v>
      </c>
      <c r="C6576">
        <v>6.7</v>
      </c>
      <c r="D6576">
        <v>11.3</v>
      </c>
      <c r="E6576">
        <v>874</v>
      </c>
      <c r="F6576">
        <v>0</v>
      </c>
      <c r="G6576">
        <v>1023.7</v>
      </c>
      <c r="H6576">
        <v>74</v>
      </c>
      <c r="I6576" s="101" t="s">
        <v>35</v>
      </c>
      <c r="J6576" s="1">
        <f>DATEVALUE(RIGHT(jaar_zip[[#This Row],[YYYYMMDD]],2)&amp;"-"&amp;MID(jaar_zip[[#This Row],[YYYYMMDD]],5,2)&amp;"-"&amp;LEFT(jaar_zip[[#This Row],[YYYYMMDD]],4))</f>
        <v>45564</v>
      </c>
      <c r="K6576" s="101" t="str">
        <f>IF(AND(VALUE(MONTH(jaar_zip[[#This Row],[Datum]]))=1,VALUE(WEEKNUM(jaar_zip[[#This Row],[Datum]],21))&gt;51),RIGHT(YEAR(jaar_zip[[#This Row],[Datum]])-1,2),RIGHT(YEAR(jaar_zip[[#This Row],[Datum]]),2))&amp;"-"&amp; TEXT(WEEKNUM(jaar_zip[[#This Row],[Datum]],21),"00")</f>
        <v>24-39</v>
      </c>
      <c r="L6576" s="101">
        <f>MONTH(jaar_zip[[#This Row],[Datum]])</f>
        <v>9</v>
      </c>
      <c r="M6576" s="101">
        <f>IF(ISNUMBER(jaar_zip[[#This Row],[etmaaltemperatuur]]),IF(jaar_zip[[#This Row],[etmaaltemperatuur]]&lt;stookgrens,stookgrens-jaar_zip[[#This Row],[etmaaltemperatuur]],0),"")</f>
        <v>6.6999999999999993</v>
      </c>
      <c r="N6576" s="101">
        <f>IF(ISNUMBER(jaar_zip[[#This Row],[graaddagen]]),IF(OR(MONTH(jaar_zip[[#This Row],[Datum]])=1,MONTH(jaar_zip[[#This Row],[Datum]])=2,MONTH(jaar_zip[[#This Row],[Datum]])=11,MONTH(jaar_zip[[#This Row],[Datum]])=12),1.1,IF(OR(MONTH(jaar_zip[[#This Row],[Datum]])=3,MONTH(jaar_zip[[#This Row],[Datum]])=10),1,0.8))*jaar_zip[[#This Row],[graaddagen]],"")</f>
        <v>5.3599999999999994</v>
      </c>
      <c r="O6576" s="101">
        <f>IF(ISNUMBER(jaar_zip[[#This Row],[etmaaltemperatuur]]),IF(jaar_zip[[#This Row],[etmaaltemperatuur]]&gt;stookgrens,jaar_zip[[#This Row],[etmaaltemperatuur]]-stookgrens,0),"")</f>
        <v>0</v>
      </c>
    </row>
    <row r="6577" spans="1:15" x14ac:dyDescent="0.25">
      <c r="A6577">
        <v>330</v>
      </c>
      <c r="B6577">
        <v>20240930</v>
      </c>
      <c r="C6577">
        <v>10.6</v>
      </c>
      <c r="D6577">
        <v>12.6</v>
      </c>
      <c r="E6577">
        <v>216</v>
      </c>
      <c r="F6577">
        <v>13.6</v>
      </c>
      <c r="G6577">
        <v>1006.5</v>
      </c>
      <c r="H6577">
        <v>88</v>
      </c>
      <c r="I6577" s="101" t="s">
        <v>35</v>
      </c>
      <c r="J6577" s="1">
        <f>DATEVALUE(RIGHT(jaar_zip[[#This Row],[YYYYMMDD]],2)&amp;"-"&amp;MID(jaar_zip[[#This Row],[YYYYMMDD]],5,2)&amp;"-"&amp;LEFT(jaar_zip[[#This Row],[YYYYMMDD]],4))</f>
        <v>45565</v>
      </c>
      <c r="K6577" s="101" t="str">
        <f>IF(AND(VALUE(MONTH(jaar_zip[[#This Row],[Datum]]))=1,VALUE(WEEKNUM(jaar_zip[[#This Row],[Datum]],21))&gt;51),RIGHT(YEAR(jaar_zip[[#This Row],[Datum]])-1,2),RIGHT(YEAR(jaar_zip[[#This Row],[Datum]]),2))&amp;"-"&amp; TEXT(WEEKNUM(jaar_zip[[#This Row],[Datum]],21),"00")</f>
        <v>24-40</v>
      </c>
      <c r="L6577" s="101">
        <f>MONTH(jaar_zip[[#This Row],[Datum]])</f>
        <v>9</v>
      </c>
      <c r="M6577" s="101">
        <f>IF(ISNUMBER(jaar_zip[[#This Row],[etmaaltemperatuur]]),IF(jaar_zip[[#This Row],[etmaaltemperatuur]]&lt;stookgrens,stookgrens-jaar_zip[[#This Row],[etmaaltemperatuur]],0),"")</f>
        <v>5.4</v>
      </c>
      <c r="N6577" s="101">
        <f>IF(ISNUMBER(jaar_zip[[#This Row],[graaddagen]]),IF(OR(MONTH(jaar_zip[[#This Row],[Datum]])=1,MONTH(jaar_zip[[#This Row],[Datum]])=2,MONTH(jaar_zip[[#This Row],[Datum]])=11,MONTH(jaar_zip[[#This Row],[Datum]])=12),1.1,IF(OR(MONTH(jaar_zip[[#This Row],[Datum]])=3,MONTH(jaar_zip[[#This Row],[Datum]])=10),1,0.8))*jaar_zip[[#This Row],[graaddagen]],"")</f>
        <v>4.32</v>
      </c>
      <c r="O6577" s="101">
        <f>IF(ISNUMBER(jaar_zip[[#This Row],[etmaaltemperatuur]]),IF(jaar_zip[[#This Row],[etmaaltemperatuur]]&gt;stookgrens,jaar_zip[[#This Row],[etmaaltemperatuur]]-stookgrens,0),"")</f>
        <v>0</v>
      </c>
    </row>
    <row r="6578" spans="1:15" x14ac:dyDescent="0.25">
      <c r="A6578">
        <v>340</v>
      </c>
      <c r="B6578">
        <v>20240101</v>
      </c>
      <c r="C6578">
        <v>5.5</v>
      </c>
      <c r="D6578">
        <v>7.6</v>
      </c>
      <c r="F6578">
        <v>7.7</v>
      </c>
      <c r="G6578">
        <v>1002.6</v>
      </c>
      <c r="H6578">
        <v>84</v>
      </c>
      <c r="I6578" s="101" t="s">
        <v>36</v>
      </c>
      <c r="J6578" s="1">
        <f>DATEVALUE(RIGHT(jaar_zip[[#This Row],[YYYYMMDD]],2)&amp;"-"&amp;MID(jaar_zip[[#This Row],[YYYYMMDD]],5,2)&amp;"-"&amp;LEFT(jaar_zip[[#This Row],[YYYYMMDD]],4))</f>
        <v>45292</v>
      </c>
      <c r="K6578" s="101" t="str">
        <f>IF(AND(VALUE(MONTH(jaar_zip[[#This Row],[Datum]]))=1,VALUE(WEEKNUM(jaar_zip[[#This Row],[Datum]],21))&gt;51),RIGHT(YEAR(jaar_zip[[#This Row],[Datum]])-1,2),RIGHT(YEAR(jaar_zip[[#This Row],[Datum]]),2))&amp;"-"&amp; TEXT(WEEKNUM(jaar_zip[[#This Row],[Datum]],21),"00")</f>
        <v>24-01</v>
      </c>
      <c r="L6578" s="101">
        <f>MONTH(jaar_zip[[#This Row],[Datum]])</f>
        <v>1</v>
      </c>
      <c r="M6578" s="101">
        <f>IF(ISNUMBER(jaar_zip[[#This Row],[etmaaltemperatuur]]),IF(jaar_zip[[#This Row],[etmaaltemperatuur]]&lt;stookgrens,stookgrens-jaar_zip[[#This Row],[etmaaltemperatuur]],0),"")</f>
        <v>10.4</v>
      </c>
      <c r="N6578" s="101">
        <f>IF(ISNUMBER(jaar_zip[[#This Row],[graaddagen]]),IF(OR(MONTH(jaar_zip[[#This Row],[Datum]])=1,MONTH(jaar_zip[[#This Row],[Datum]])=2,MONTH(jaar_zip[[#This Row],[Datum]])=11,MONTH(jaar_zip[[#This Row],[Datum]])=12),1.1,IF(OR(MONTH(jaar_zip[[#This Row],[Datum]])=3,MONTH(jaar_zip[[#This Row],[Datum]])=10),1,0.8))*jaar_zip[[#This Row],[graaddagen]],"")</f>
        <v>11.440000000000001</v>
      </c>
      <c r="O6578" s="101">
        <f>IF(ISNUMBER(jaar_zip[[#This Row],[etmaaltemperatuur]]),IF(jaar_zip[[#This Row],[etmaaltemperatuur]]&gt;stookgrens,jaar_zip[[#This Row],[etmaaltemperatuur]]-stookgrens,0),"")</f>
        <v>0</v>
      </c>
    </row>
    <row r="6579" spans="1:15" x14ac:dyDescent="0.25">
      <c r="A6579">
        <v>340</v>
      </c>
      <c r="B6579">
        <v>20240102</v>
      </c>
      <c r="C6579">
        <v>7.8</v>
      </c>
      <c r="D6579">
        <v>11.3</v>
      </c>
      <c r="F6579">
        <v>18.7</v>
      </c>
      <c r="G6579">
        <v>989</v>
      </c>
      <c r="H6579">
        <v>85</v>
      </c>
      <c r="I6579" s="101" t="s">
        <v>36</v>
      </c>
      <c r="J6579" s="1">
        <f>DATEVALUE(RIGHT(jaar_zip[[#This Row],[YYYYMMDD]],2)&amp;"-"&amp;MID(jaar_zip[[#This Row],[YYYYMMDD]],5,2)&amp;"-"&amp;LEFT(jaar_zip[[#This Row],[YYYYMMDD]],4))</f>
        <v>45293</v>
      </c>
      <c r="K6579" s="101" t="str">
        <f>IF(AND(VALUE(MONTH(jaar_zip[[#This Row],[Datum]]))=1,VALUE(WEEKNUM(jaar_zip[[#This Row],[Datum]],21))&gt;51),RIGHT(YEAR(jaar_zip[[#This Row],[Datum]])-1,2),RIGHT(YEAR(jaar_zip[[#This Row],[Datum]]),2))&amp;"-"&amp; TEXT(WEEKNUM(jaar_zip[[#This Row],[Datum]],21),"00")</f>
        <v>24-01</v>
      </c>
      <c r="L6579" s="101">
        <f>MONTH(jaar_zip[[#This Row],[Datum]])</f>
        <v>1</v>
      </c>
      <c r="M6579" s="101">
        <f>IF(ISNUMBER(jaar_zip[[#This Row],[etmaaltemperatuur]]),IF(jaar_zip[[#This Row],[etmaaltemperatuur]]&lt;stookgrens,stookgrens-jaar_zip[[#This Row],[etmaaltemperatuur]],0),"")</f>
        <v>6.6999999999999993</v>
      </c>
      <c r="N6579" s="101">
        <f>IF(ISNUMBER(jaar_zip[[#This Row],[graaddagen]]),IF(OR(MONTH(jaar_zip[[#This Row],[Datum]])=1,MONTH(jaar_zip[[#This Row],[Datum]])=2,MONTH(jaar_zip[[#This Row],[Datum]])=11,MONTH(jaar_zip[[#This Row],[Datum]])=12),1.1,IF(OR(MONTH(jaar_zip[[#This Row],[Datum]])=3,MONTH(jaar_zip[[#This Row],[Datum]])=10),1,0.8))*jaar_zip[[#This Row],[graaddagen]],"")</f>
        <v>7.37</v>
      </c>
      <c r="O6579" s="101">
        <f>IF(ISNUMBER(jaar_zip[[#This Row],[etmaaltemperatuur]]),IF(jaar_zip[[#This Row],[etmaaltemperatuur]]&gt;stookgrens,jaar_zip[[#This Row],[etmaaltemperatuur]]-stookgrens,0),"")</f>
        <v>0</v>
      </c>
    </row>
    <row r="6580" spans="1:15" x14ac:dyDescent="0.25">
      <c r="A6580">
        <v>340</v>
      </c>
      <c r="B6580">
        <v>20240103</v>
      </c>
      <c r="C6580">
        <v>7.6</v>
      </c>
      <c r="D6580">
        <v>9.5</v>
      </c>
      <c r="F6580">
        <v>14.6</v>
      </c>
      <c r="G6580">
        <v>991.4</v>
      </c>
      <c r="H6580">
        <v>85</v>
      </c>
      <c r="I6580" s="101" t="s">
        <v>36</v>
      </c>
      <c r="J6580" s="1">
        <f>DATEVALUE(RIGHT(jaar_zip[[#This Row],[YYYYMMDD]],2)&amp;"-"&amp;MID(jaar_zip[[#This Row],[YYYYMMDD]],5,2)&amp;"-"&amp;LEFT(jaar_zip[[#This Row],[YYYYMMDD]],4))</f>
        <v>45294</v>
      </c>
      <c r="K6580" s="101" t="str">
        <f>IF(AND(VALUE(MONTH(jaar_zip[[#This Row],[Datum]]))=1,VALUE(WEEKNUM(jaar_zip[[#This Row],[Datum]],21))&gt;51),RIGHT(YEAR(jaar_zip[[#This Row],[Datum]])-1,2),RIGHT(YEAR(jaar_zip[[#This Row],[Datum]]),2))&amp;"-"&amp; TEXT(WEEKNUM(jaar_zip[[#This Row],[Datum]],21),"00")</f>
        <v>24-01</v>
      </c>
      <c r="L6580" s="101">
        <f>MONTH(jaar_zip[[#This Row],[Datum]])</f>
        <v>1</v>
      </c>
      <c r="M6580" s="101">
        <f>IF(ISNUMBER(jaar_zip[[#This Row],[etmaaltemperatuur]]),IF(jaar_zip[[#This Row],[etmaaltemperatuur]]&lt;stookgrens,stookgrens-jaar_zip[[#This Row],[etmaaltemperatuur]],0),"")</f>
        <v>8.5</v>
      </c>
      <c r="N6580" s="101">
        <f>IF(ISNUMBER(jaar_zip[[#This Row],[graaddagen]]),IF(OR(MONTH(jaar_zip[[#This Row],[Datum]])=1,MONTH(jaar_zip[[#This Row],[Datum]])=2,MONTH(jaar_zip[[#This Row],[Datum]])=11,MONTH(jaar_zip[[#This Row],[Datum]])=12),1.1,IF(OR(MONTH(jaar_zip[[#This Row],[Datum]])=3,MONTH(jaar_zip[[#This Row],[Datum]])=10),1,0.8))*jaar_zip[[#This Row],[graaddagen]],"")</f>
        <v>9.3500000000000014</v>
      </c>
      <c r="O6580" s="101">
        <f>IF(ISNUMBER(jaar_zip[[#This Row],[etmaaltemperatuur]]),IF(jaar_zip[[#This Row],[etmaaltemperatuur]]&gt;stookgrens,jaar_zip[[#This Row],[etmaaltemperatuur]]-stookgrens,0),"")</f>
        <v>0</v>
      </c>
    </row>
    <row r="6581" spans="1:15" x14ac:dyDescent="0.25">
      <c r="A6581">
        <v>340</v>
      </c>
      <c r="B6581">
        <v>20240104</v>
      </c>
      <c r="C6581">
        <v>4.0999999999999996</v>
      </c>
      <c r="D6581">
        <v>8.5</v>
      </c>
      <c r="F6581">
        <v>10.8</v>
      </c>
      <c r="G6581">
        <v>1001.6</v>
      </c>
      <c r="H6581">
        <v>88</v>
      </c>
      <c r="I6581" s="101" t="s">
        <v>36</v>
      </c>
      <c r="J6581" s="1">
        <f>DATEVALUE(RIGHT(jaar_zip[[#This Row],[YYYYMMDD]],2)&amp;"-"&amp;MID(jaar_zip[[#This Row],[YYYYMMDD]],5,2)&amp;"-"&amp;LEFT(jaar_zip[[#This Row],[YYYYMMDD]],4))</f>
        <v>45295</v>
      </c>
      <c r="K6581" s="101" t="str">
        <f>IF(AND(VALUE(MONTH(jaar_zip[[#This Row],[Datum]]))=1,VALUE(WEEKNUM(jaar_zip[[#This Row],[Datum]],21))&gt;51),RIGHT(YEAR(jaar_zip[[#This Row],[Datum]])-1,2),RIGHT(YEAR(jaar_zip[[#This Row],[Datum]]),2))&amp;"-"&amp; TEXT(WEEKNUM(jaar_zip[[#This Row],[Datum]],21),"00")</f>
        <v>24-01</v>
      </c>
      <c r="L6581" s="101">
        <f>MONTH(jaar_zip[[#This Row],[Datum]])</f>
        <v>1</v>
      </c>
      <c r="M6581" s="101">
        <f>IF(ISNUMBER(jaar_zip[[#This Row],[etmaaltemperatuur]]),IF(jaar_zip[[#This Row],[etmaaltemperatuur]]&lt;stookgrens,stookgrens-jaar_zip[[#This Row],[etmaaltemperatuur]],0),"")</f>
        <v>9.5</v>
      </c>
      <c r="N6581" s="101">
        <f>IF(ISNUMBER(jaar_zip[[#This Row],[graaddagen]]),IF(OR(MONTH(jaar_zip[[#This Row],[Datum]])=1,MONTH(jaar_zip[[#This Row],[Datum]])=2,MONTH(jaar_zip[[#This Row],[Datum]])=11,MONTH(jaar_zip[[#This Row],[Datum]])=12),1.1,IF(OR(MONTH(jaar_zip[[#This Row],[Datum]])=3,MONTH(jaar_zip[[#This Row],[Datum]])=10),1,0.8))*jaar_zip[[#This Row],[graaddagen]],"")</f>
        <v>10.450000000000001</v>
      </c>
      <c r="O6581" s="101">
        <f>IF(ISNUMBER(jaar_zip[[#This Row],[etmaaltemperatuur]]),IF(jaar_zip[[#This Row],[etmaaltemperatuur]]&gt;stookgrens,jaar_zip[[#This Row],[etmaaltemperatuur]]-stookgrens,0),"")</f>
        <v>0</v>
      </c>
    </row>
    <row r="6582" spans="1:15" x14ac:dyDescent="0.25">
      <c r="A6582">
        <v>340</v>
      </c>
      <c r="B6582">
        <v>20240105</v>
      </c>
      <c r="C6582">
        <v>4.8</v>
      </c>
      <c r="D6582">
        <v>7.5</v>
      </c>
      <c r="F6582">
        <v>4.8</v>
      </c>
      <c r="G6582">
        <v>997.5</v>
      </c>
      <c r="H6582">
        <v>89</v>
      </c>
      <c r="I6582" s="101" t="s">
        <v>36</v>
      </c>
      <c r="J6582" s="1">
        <f>DATEVALUE(RIGHT(jaar_zip[[#This Row],[YYYYMMDD]],2)&amp;"-"&amp;MID(jaar_zip[[#This Row],[YYYYMMDD]],5,2)&amp;"-"&amp;LEFT(jaar_zip[[#This Row],[YYYYMMDD]],4))</f>
        <v>45296</v>
      </c>
      <c r="K6582" s="101" t="str">
        <f>IF(AND(VALUE(MONTH(jaar_zip[[#This Row],[Datum]]))=1,VALUE(WEEKNUM(jaar_zip[[#This Row],[Datum]],21))&gt;51),RIGHT(YEAR(jaar_zip[[#This Row],[Datum]])-1,2),RIGHT(YEAR(jaar_zip[[#This Row],[Datum]]),2))&amp;"-"&amp; TEXT(WEEKNUM(jaar_zip[[#This Row],[Datum]],21),"00")</f>
        <v>24-01</v>
      </c>
      <c r="L6582" s="101">
        <f>MONTH(jaar_zip[[#This Row],[Datum]])</f>
        <v>1</v>
      </c>
      <c r="M6582" s="101">
        <f>IF(ISNUMBER(jaar_zip[[#This Row],[etmaaltemperatuur]]),IF(jaar_zip[[#This Row],[etmaaltemperatuur]]&lt;stookgrens,stookgrens-jaar_zip[[#This Row],[etmaaltemperatuur]],0),"")</f>
        <v>10.5</v>
      </c>
      <c r="N6582" s="101">
        <f>IF(ISNUMBER(jaar_zip[[#This Row],[graaddagen]]),IF(OR(MONTH(jaar_zip[[#This Row],[Datum]])=1,MONTH(jaar_zip[[#This Row],[Datum]])=2,MONTH(jaar_zip[[#This Row],[Datum]])=11,MONTH(jaar_zip[[#This Row],[Datum]])=12),1.1,IF(OR(MONTH(jaar_zip[[#This Row],[Datum]])=3,MONTH(jaar_zip[[#This Row],[Datum]])=10),1,0.8))*jaar_zip[[#This Row],[graaddagen]],"")</f>
        <v>11.55</v>
      </c>
      <c r="O6582" s="101">
        <f>IF(ISNUMBER(jaar_zip[[#This Row],[etmaaltemperatuur]]),IF(jaar_zip[[#This Row],[etmaaltemperatuur]]&gt;stookgrens,jaar_zip[[#This Row],[etmaaltemperatuur]]-stookgrens,0),"")</f>
        <v>0</v>
      </c>
    </row>
    <row r="6583" spans="1:15" x14ac:dyDescent="0.25">
      <c r="A6583">
        <v>340</v>
      </c>
      <c r="B6583">
        <v>20240106</v>
      </c>
      <c r="C6583">
        <v>2.5</v>
      </c>
      <c r="D6583">
        <v>3.9</v>
      </c>
      <c r="F6583">
        <v>0.2</v>
      </c>
      <c r="G6583">
        <v>1012.2</v>
      </c>
      <c r="H6583">
        <v>87</v>
      </c>
      <c r="I6583" s="101" t="s">
        <v>36</v>
      </c>
      <c r="J6583" s="1">
        <f>DATEVALUE(RIGHT(jaar_zip[[#This Row],[YYYYMMDD]],2)&amp;"-"&amp;MID(jaar_zip[[#This Row],[YYYYMMDD]],5,2)&amp;"-"&amp;LEFT(jaar_zip[[#This Row],[YYYYMMDD]],4))</f>
        <v>45297</v>
      </c>
      <c r="K6583" s="101" t="str">
        <f>IF(AND(VALUE(MONTH(jaar_zip[[#This Row],[Datum]]))=1,VALUE(WEEKNUM(jaar_zip[[#This Row],[Datum]],21))&gt;51),RIGHT(YEAR(jaar_zip[[#This Row],[Datum]])-1,2),RIGHT(YEAR(jaar_zip[[#This Row],[Datum]]),2))&amp;"-"&amp; TEXT(WEEKNUM(jaar_zip[[#This Row],[Datum]],21),"00")</f>
        <v>24-01</v>
      </c>
      <c r="L6583" s="101">
        <f>MONTH(jaar_zip[[#This Row],[Datum]])</f>
        <v>1</v>
      </c>
      <c r="M6583" s="101">
        <f>IF(ISNUMBER(jaar_zip[[#This Row],[etmaaltemperatuur]]),IF(jaar_zip[[#This Row],[etmaaltemperatuur]]&lt;stookgrens,stookgrens-jaar_zip[[#This Row],[etmaaltemperatuur]],0),"")</f>
        <v>14.1</v>
      </c>
      <c r="N6583" s="101">
        <f>IF(ISNUMBER(jaar_zip[[#This Row],[graaddagen]]),IF(OR(MONTH(jaar_zip[[#This Row],[Datum]])=1,MONTH(jaar_zip[[#This Row],[Datum]])=2,MONTH(jaar_zip[[#This Row],[Datum]])=11,MONTH(jaar_zip[[#This Row],[Datum]])=12),1.1,IF(OR(MONTH(jaar_zip[[#This Row],[Datum]])=3,MONTH(jaar_zip[[#This Row],[Datum]])=10),1,0.8))*jaar_zip[[#This Row],[graaddagen]],"")</f>
        <v>15.510000000000002</v>
      </c>
      <c r="O6583" s="101">
        <f>IF(ISNUMBER(jaar_zip[[#This Row],[etmaaltemperatuur]]),IF(jaar_zip[[#This Row],[etmaaltemperatuur]]&gt;stookgrens,jaar_zip[[#This Row],[etmaaltemperatuur]]-stookgrens,0),"")</f>
        <v>0</v>
      </c>
    </row>
    <row r="6584" spans="1:15" x14ac:dyDescent="0.25">
      <c r="A6584">
        <v>340</v>
      </c>
      <c r="B6584">
        <v>20240107</v>
      </c>
      <c r="C6584">
        <v>5.0999999999999996</v>
      </c>
      <c r="D6584">
        <v>0.2</v>
      </c>
      <c r="F6584">
        <v>-0.1</v>
      </c>
      <c r="G6584">
        <v>1024.5999999999999</v>
      </c>
      <c r="H6584">
        <v>80</v>
      </c>
      <c r="I6584" s="101" t="s">
        <v>36</v>
      </c>
      <c r="J6584" s="1">
        <f>DATEVALUE(RIGHT(jaar_zip[[#This Row],[YYYYMMDD]],2)&amp;"-"&amp;MID(jaar_zip[[#This Row],[YYYYMMDD]],5,2)&amp;"-"&amp;LEFT(jaar_zip[[#This Row],[YYYYMMDD]],4))</f>
        <v>45298</v>
      </c>
      <c r="K6584" s="101" t="str">
        <f>IF(AND(VALUE(MONTH(jaar_zip[[#This Row],[Datum]]))=1,VALUE(WEEKNUM(jaar_zip[[#This Row],[Datum]],21))&gt;51),RIGHT(YEAR(jaar_zip[[#This Row],[Datum]])-1,2),RIGHT(YEAR(jaar_zip[[#This Row],[Datum]]),2))&amp;"-"&amp; TEXT(WEEKNUM(jaar_zip[[#This Row],[Datum]],21),"00")</f>
        <v>24-01</v>
      </c>
      <c r="L6584" s="101">
        <f>MONTH(jaar_zip[[#This Row],[Datum]])</f>
        <v>1</v>
      </c>
      <c r="M6584" s="101">
        <f>IF(ISNUMBER(jaar_zip[[#This Row],[etmaaltemperatuur]]),IF(jaar_zip[[#This Row],[etmaaltemperatuur]]&lt;stookgrens,stookgrens-jaar_zip[[#This Row],[etmaaltemperatuur]],0),"")</f>
        <v>17.8</v>
      </c>
      <c r="N6584" s="101">
        <f>IF(ISNUMBER(jaar_zip[[#This Row],[graaddagen]]),IF(OR(MONTH(jaar_zip[[#This Row],[Datum]])=1,MONTH(jaar_zip[[#This Row],[Datum]])=2,MONTH(jaar_zip[[#This Row],[Datum]])=11,MONTH(jaar_zip[[#This Row],[Datum]])=12),1.1,IF(OR(MONTH(jaar_zip[[#This Row],[Datum]])=3,MONTH(jaar_zip[[#This Row],[Datum]])=10),1,0.8))*jaar_zip[[#This Row],[graaddagen]],"")</f>
        <v>19.580000000000002</v>
      </c>
      <c r="O6584" s="101">
        <f>IF(ISNUMBER(jaar_zip[[#This Row],[etmaaltemperatuur]]),IF(jaar_zip[[#This Row],[etmaaltemperatuur]]&gt;stookgrens,jaar_zip[[#This Row],[etmaaltemperatuur]]-stookgrens,0),"")</f>
        <v>0</v>
      </c>
    </row>
    <row r="6585" spans="1:15" x14ac:dyDescent="0.25">
      <c r="A6585">
        <v>340</v>
      </c>
      <c r="B6585">
        <v>20240108</v>
      </c>
      <c r="C6585">
        <v>6.5</v>
      </c>
      <c r="D6585">
        <v>-2.1</v>
      </c>
      <c r="F6585">
        <v>-0.1</v>
      </c>
      <c r="G6585">
        <v>1031.3</v>
      </c>
      <c r="H6585">
        <v>66</v>
      </c>
      <c r="I6585" s="101" t="s">
        <v>36</v>
      </c>
      <c r="J6585" s="1">
        <f>DATEVALUE(RIGHT(jaar_zip[[#This Row],[YYYYMMDD]],2)&amp;"-"&amp;MID(jaar_zip[[#This Row],[YYYYMMDD]],5,2)&amp;"-"&amp;LEFT(jaar_zip[[#This Row],[YYYYMMDD]],4))</f>
        <v>45299</v>
      </c>
      <c r="K6585" s="101" t="str">
        <f>IF(AND(VALUE(MONTH(jaar_zip[[#This Row],[Datum]]))=1,VALUE(WEEKNUM(jaar_zip[[#This Row],[Datum]],21))&gt;51),RIGHT(YEAR(jaar_zip[[#This Row],[Datum]])-1,2),RIGHT(YEAR(jaar_zip[[#This Row],[Datum]]),2))&amp;"-"&amp; TEXT(WEEKNUM(jaar_zip[[#This Row],[Datum]],21),"00")</f>
        <v>24-02</v>
      </c>
      <c r="L6585" s="101">
        <f>MONTH(jaar_zip[[#This Row],[Datum]])</f>
        <v>1</v>
      </c>
      <c r="M6585" s="101">
        <f>IF(ISNUMBER(jaar_zip[[#This Row],[etmaaltemperatuur]]),IF(jaar_zip[[#This Row],[etmaaltemperatuur]]&lt;stookgrens,stookgrens-jaar_zip[[#This Row],[etmaaltemperatuur]],0),"")</f>
        <v>20.100000000000001</v>
      </c>
      <c r="N6585" s="101">
        <f>IF(ISNUMBER(jaar_zip[[#This Row],[graaddagen]]),IF(OR(MONTH(jaar_zip[[#This Row],[Datum]])=1,MONTH(jaar_zip[[#This Row],[Datum]])=2,MONTH(jaar_zip[[#This Row],[Datum]])=11,MONTH(jaar_zip[[#This Row],[Datum]])=12),1.1,IF(OR(MONTH(jaar_zip[[#This Row],[Datum]])=3,MONTH(jaar_zip[[#This Row],[Datum]])=10),1,0.8))*jaar_zip[[#This Row],[graaddagen]],"")</f>
        <v>22.110000000000003</v>
      </c>
      <c r="O6585" s="101">
        <f>IF(ISNUMBER(jaar_zip[[#This Row],[etmaaltemperatuur]]),IF(jaar_zip[[#This Row],[etmaaltemperatuur]]&gt;stookgrens,jaar_zip[[#This Row],[etmaaltemperatuur]]-stookgrens,0),"")</f>
        <v>0</v>
      </c>
    </row>
    <row r="6586" spans="1:15" x14ac:dyDescent="0.25">
      <c r="A6586">
        <v>340</v>
      </c>
      <c r="B6586">
        <v>20240109</v>
      </c>
      <c r="C6586">
        <v>6.5</v>
      </c>
      <c r="D6586">
        <v>-3.5</v>
      </c>
      <c r="F6586">
        <v>0</v>
      </c>
      <c r="G6586">
        <v>1031.5999999999999</v>
      </c>
      <c r="H6586">
        <v>58</v>
      </c>
      <c r="I6586" s="101" t="s">
        <v>36</v>
      </c>
      <c r="J6586" s="1">
        <f>DATEVALUE(RIGHT(jaar_zip[[#This Row],[YYYYMMDD]],2)&amp;"-"&amp;MID(jaar_zip[[#This Row],[YYYYMMDD]],5,2)&amp;"-"&amp;LEFT(jaar_zip[[#This Row],[YYYYMMDD]],4))</f>
        <v>45300</v>
      </c>
      <c r="K6586" s="101" t="str">
        <f>IF(AND(VALUE(MONTH(jaar_zip[[#This Row],[Datum]]))=1,VALUE(WEEKNUM(jaar_zip[[#This Row],[Datum]],21))&gt;51),RIGHT(YEAR(jaar_zip[[#This Row],[Datum]])-1,2),RIGHT(YEAR(jaar_zip[[#This Row],[Datum]]),2))&amp;"-"&amp; TEXT(WEEKNUM(jaar_zip[[#This Row],[Datum]],21),"00")</f>
        <v>24-02</v>
      </c>
      <c r="L6586" s="101">
        <f>MONTH(jaar_zip[[#This Row],[Datum]])</f>
        <v>1</v>
      </c>
      <c r="M6586" s="101">
        <f>IF(ISNUMBER(jaar_zip[[#This Row],[etmaaltemperatuur]]),IF(jaar_zip[[#This Row],[etmaaltemperatuur]]&lt;stookgrens,stookgrens-jaar_zip[[#This Row],[etmaaltemperatuur]],0),"")</f>
        <v>21.5</v>
      </c>
      <c r="N6586" s="101">
        <f>IF(ISNUMBER(jaar_zip[[#This Row],[graaddagen]]),IF(OR(MONTH(jaar_zip[[#This Row],[Datum]])=1,MONTH(jaar_zip[[#This Row],[Datum]])=2,MONTH(jaar_zip[[#This Row],[Datum]])=11,MONTH(jaar_zip[[#This Row],[Datum]])=12),1.1,IF(OR(MONTH(jaar_zip[[#This Row],[Datum]])=3,MONTH(jaar_zip[[#This Row],[Datum]])=10),1,0.8))*jaar_zip[[#This Row],[graaddagen]],"")</f>
        <v>23.650000000000002</v>
      </c>
      <c r="O6586" s="101">
        <f>IF(ISNUMBER(jaar_zip[[#This Row],[etmaaltemperatuur]]),IF(jaar_zip[[#This Row],[etmaaltemperatuur]]&gt;stookgrens,jaar_zip[[#This Row],[etmaaltemperatuur]]-stookgrens,0),"")</f>
        <v>0</v>
      </c>
    </row>
    <row r="6587" spans="1:15" x14ac:dyDescent="0.25">
      <c r="A6587">
        <v>340</v>
      </c>
      <c r="B6587">
        <v>20240110</v>
      </c>
      <c r="C6587">
        <v>4</v>
      </c>
      <c r="D6587">
        <v>-4.5999999999999996</v>
      </c>
      <c r="F6587">
        <v>0</v>
      </c>
      <c r="G6587">
        <v>1029.8</v>
      </c>
      <c r="H6587">
        <v>66</v>
      </c>
      <c r="I6587" s="101" t="s">
        <v>36</v>
      </c>
      <c r="J6587" s="1">
        <f>DATEVALUE(RIGHT(jaar_zip[[#This Row],[YYYYMMDD]],2)&amp;"-"&amp;MID(jaar_zip[[#This Row],[YYYYMMDD]],5,2)&amp;"-"&amp;LEFT(jaar_zip[[#This Row],[YYYYMMDD]],4))</f>
        <v>45301</v>
      </c>
      <c r="K6587" s="101" t="str">
        <f>IF(AND(VALUE(MONTH(jaar_zip[[#This Row],[Datum]]))=1,VALUE(WEEKNUM(jaar_zip[[#This Row],[Datum]],21))&gt;51),RIGHT(YEAR(jaar_zip[[#This Row],[Datum]])-1,2),RIGHT(YEAR(jaar_zip[[#This Row],[Datum]]),2))&amp;"-"&amp; TEXT(WEEKNUM(jaar_zip[[#This Row],[Datum]],21),"00")</f>
        <v>24-02</v>
      </c>
      <c r="L6587" s="101">
        <f>MONTH(jaar_zip[[#This Row],[Datum]])</f>
        <v>1</v>
      </c>
      <c r="M6587" s="101">
        <f>IF(ISNUMBER(jaar_zip[[#This Row],[etmaaltemperatuur]]),IF(jaar_zip[[#This Row],[etmaaltemperatuur]]&lt;stookgrens,stookgrens-jaar_zip[[#This Row],[etmaaltemperatuur]],0),"")</f>
        <v>22.6</v>
      </c>
      <c r="N6587" s="101">
        <f>IF(ISNUMBER(jaar_zip[[#This Row],[graaddagen]]),IF(OR(MONTH(jaar_zip[[#This Row],[Datum]])=1,MONTH(jaar_zip[[#This Row],[Datum]])=2,MONTH(jaar_zip[[#This Row],[Datum]])=11,MONTH(jaar_zip[[#This Row],[Datum]])=12),1.1,IF(OR(MONTH(jaar_zip[[#This Row],[Datum]])=3,MONTH(jaar_zip[[#This Row],[Datum]])=10),1,0.8))*jaar_zip[[#This Row],[graaddagen]],"")</f>
        <v>24.860000000000003</v>
      </c>
      <c r="O6587" s="101">
        <f>IF(ISNUMBER(jaar_zip[[#This Row],[etmaaltemperatuur]]),IF(jaar_zip[[#This Row],[etmaaltemperatuur]]&gt;stookgrens,jaar_zip[[#This Row],[etmaaltemperatuur]]-stookgrens,0),"")</f>
        <v>0</v>
      </c>
    </row>
    <row r="6588" spans="1:15" x14ac:dyDescent="0.25">
      <c r="A6588">
        <v>340</v>
      </c>
      <c r="B6588">
        <v>20240111</v>
      </c>
      <c r="C6588">
        <v>1.9</v>
      </c>
      <c r="D6588">
        <v>-2.6</v>
      </c>
      <c r="F6588">
        <v>-0.1</v>
      </c>
      <c r="G6588">
        <v>1034.5</v>
      </c>
      <c r="H6588">
        <v>86</v>
      </c>
      <c r="I6588" s="101" t="s">
        <v>36</v>
      </c>
      <c r="J6588" s="1">
        <f>DATEVALUE(RIGHT(jaar_zip[[#This Row],[YYYYMMDD]],2)&amp;"-"&amp;MID(jaar_zip[[#This Row],[YYYYMMDD]],5,2)&amp;"-"&amp;LEFT(jaar_zip[[#This Row],[YYYYMMDD]],4))</f>
        <v>45302</v>
      </c>
      <c r="K6588" s="101" t="str">
        <f>IF(AND(VALUE(MONTH(jaar_zip[[#This Row],[Datum]]))=1,VALUE(WEEKNUM(jaar_zip[[#This Row],[Datum]],21))&gt;51),RIGHT(YEAR(jaar_zip[[#This Row],[Datum]])-1,2),RIGHT(YEAR(jaar_zip[[#This Row],[Datum]]),2))&amp;"-"&amp; TEXT(WEEKNUM(jaar_zip[[#This Row],[Datum]],21),"00")</f>
        <v>24-02</v>
      </c>
      <c r="L6588" s="101">
        <f>MONTH(jaar_zip[[#This Row],[Datum]])</f>
        <v>1</v>
      </c>
      <c r="M6588" s="101">
        <f>IF(ISNUMBER(jaar_zip[[#This Row],[etmaaltemperatuur]]),IF(jaar_zip[[#This Row],[etmaaltemperatuur]]&lt;stookgrens,stookgrens-jaar_zip[[#This Row],[etmaaltemperatuur]],0),"")</f>
        <v>20.6</v>
      </c>
      <c r="N6588" s="101">
        <f>IF(ISNUMBER(jaar_zip[[#This Row],[graaddagen]]),IF(OR(MONTH(jaar_zip[[#This Row],[Datum]])=1,MONTH(jaar_zip[[#This Row],[Datum]])=2,MONTH(jaar_zip[[#This Row],[Datum]])=11,MONTH(jaar_zip[[#This Row],[Datum]])=12),1.1,IF(OR(MONTH(jaar_zip[[#This Row],[Datum]])=3,MONTH(jaar_zip[[#This Row],[Datum]])=10),1,0.8))*jaar_zip[[#This Row],[graaddagen]],"")</f>
        <v>22.660000000000004</v>
      </c>
      <c r="O6588" s="101">
        <f>IF(ISNUMBER(jaar_zip[[#This Row],[etmaaltemperatuur]]),IF(jaar_zip[[#This Row],[etmaaltemperatuur]]&gt;stookgrens,jaar_zip[[#This Row],[etmaaltemperatuur]]-stookgrens,0),"")</f>
        <v>0</v>
      </c>
    </row>
    <row r="6589" spans="1:15" x14ac:dyDescent="0.25">
      <c r="A6589">
        <v>340</v>
      </c>
      <c r="B6589">
        <v>20240112</v>
      </c>
      <c r="C6589">
        <v>1.2</v>
      </c>
      <c r="D6589">
        <v>2.6</v>
      </c>
      <c r="F6589">
        <v>0</v>
      </c>
      <c r="G6589">
        <v>1033.2</v>
      </c>
      <c r="H6589">
        <v>91</v>
      </c>
      <c r="I6589" s="101" t="s">
        <v>36</v>
      </c>
      <c r="J6589" s="1">
        <f>DATEVALUE(RIGHT(jaar_zip[[#This Row],[YYYYMMDD]],2)&amp;"-"&amp;MID(jaar_zip[[#This Row],[YYYYMMDD]],5,2)&amp;"-"&amp;LEFT(jaar_zip[[#This Row],[YYYYMMDD]],4))</f>
        <v>45303</v>
      </c>
      <c r="K6589" s="101" t="str">
        <f>IF(AND(VALUE(MONTH(jaar_zip[[#This Row],[Datum]]))=1,VALUE(WEEKNUM(jaar_zip[[#This Row],[Datum]],21))&gt;51),RIGHT(YEAR(jaar_zip[[#This Row],[Datum]])-1,2),RIGHT(YEAR(jaar_zip[[#This Row],[Datum]]),2))&amp;"-"&amp; TEXT(WEEKNUM(jaar_zip[[#This Row],[Datum]],21),"00")</f>
        <v>24-02</v>
      </c>
      <c r="L6589" s="101">
        <f>MONTH(jaar_zip[[#This Row],[Datum]])</f>
        <v>1</v>
      </c>
      <c r="M6589" s="101">
        <f>IF(ISNUMBER(jaar_zip[[#This Row],[etmaaltemperatuur]]),IF(jaar_zip[[#This Row],[etmaaltemperatuur]]&lt;stookgrens,stookgrens-jaar_zip[[#This Row],[etmaaltemperatuur]],0),"")</f>
        <v>15.4</v>
      </c>
      <c r="N6589" s="101">
        <f>IF(ISNUMBER(jaar_zip[[#This Row],[graaddagen]]),IF(OR(MONTH(jaar_zip[[#This Row],[Datum]])=1,MONTH(jaar_zip[[#This Row],[Datum]])=2,MONTH(jaar_zip[[#This Row],[Datum]])=11,MONTH(jaar_zip[[#This Row],[Datum]])=12),1.1,IF(OR(MONTH(jaar_zip[[#This Row],[Datum]])=3,MONTH(jaar_zip[[#This Row],[Datum]])=10),1,0.8))*jaar_zip[[#This Row],[graaddagen]],"")</f>
        <v>16.940000000000001</v>
      </c>
      <c r="O6589" s="101">
        <f>IF(ISNUMBER(jaar_zip[[#This Row],[etmaaltemperatuur]]),IF(jaar_zip[[#This Row],[etmaaltemperatuur]]&gt;stookgrens,jaar_zip[[#This Row],[etmaaltemperatuur]]-stookgrens,0),"")</f>
        <v>0</v>
      </c>
    </row>
    <row r="6590" spans="1:15" x14ac:dyDescent="0.25">
      <c r="A6590">
        <v>340</v>
      </c>
      <c r="B6590">
        <v>20240113</v>
      </c>
      <c r="C6590">
        <v>3.8</v>
      </c>
      <c r="D6590">
        <v>2.8</v>
      </c>
      <c r="F6590">
        <v>0.3</v>
      </c>
      <c r="G6590">
        <v>1023.4</v>
      </c>
      <c r="H6590">
        <v>92</v>
      </c>
      <c r="I6590" s="101" t="s">
        <v>36</v>
      </c>
      <c r="J6590" s="1">
        <f>DATEVALUE(RIGHT(jaar_zip[[#This Row],[YYYYMMDD]],2)&amp;"-"&amp;MID(jaar_zip[[#This Row],[YYYYMMDD]],5,2)&amp;"-"&amp;LEFT(jaar_zip[[#This Row],[YYYYMMDD]],4))</f>
        <v>45304</v>
      </c>
      <c r="K6590" s="101" t="str">
        <f>IF(AND(VALUE(MONTH(jaar_zip[[#This Row],[Datum]]))=1,VALUE(WEEKNUM(jaar_zip[[#This Row],[Datum]],21))&gt;51),RIGHT(YEAR(jaar_zip[[#This Row],[Datum]])-1,2),RIGHT(YEAR(jaar_zip[[#This Row],[Datum]]),2))&amp;"-"&amp; TEXT(WEEKNUM(jaar_zip[[#This Row],[Datum]],21),"00")</f>
        <v>24-02</v>
      </c>
      <c r="L6590" s="101">
        <f>MONTH(jaar_zip[[#This Row],[Datum]])</f>
        <v>1</v>
      </c>
      <c r="M6590" s="101">
        <f>IF(ISNUMBER(jaar_zip[[#This Row],[etmaaltemperatuur]]),IF(jaar_zip[[#This Row],[etmaaltemperatuur]]&lt;stookgrens,stookgrens-jaar_zip[[#This Row],[etmaaltemperatuur]],0),"")</f>
        <v>15.2</v>
      </c>
      <c r="N6590" s="101">
        <f>IF(ISNUMBER(jaar_zip[[#This Row],[graaddagen]]),IF(OR(MONTH(jaar_zip[[#This Row],[Datum]])=1,MONTH(jaar_zip[[#This Row],[Datum]])=2,MONTH(jaar_zip[[#This Row],[Datum]])=11,MONTH(jaar_zip[[#This Row],[Datum]])=12),1.1,IF(OR(MONTH(jaar_zip[[#This Row],[Datum]])=3,MONTH(jaar_zip[[#This Row],[Datum]])=10),1,0.8))*jaar_zip[[#This Row],[graaddagen]],"")</f>
        <v>16.72</v>
      </c>
      <c r="O6590" s="101">
        <f>IF(ISNUMBER(jaar_zip[[#This Row],[etmaaltemperatuur]]),IF(jaar_zip[[#This Row],[etmaaltemperatuur]]&gt;stookgrens,jaar_zip[[#This Row],[etmaaltemperatuur]]-stookgrens,0),"")</f>
        <v>0</v>
      </c>
    </row>
    <row r="6591" spans="1:15" x14ac:dyDescent="0.25">
      <c r="A6591">
        <v>340</v>
      </c>
      <c r="B6591">
        <v>20240114</v>
      </c>
      <c r="C6591">
        <v>4.2</v>
      </c>
      <c r="D6591">
        <v>1.7</v>
      </c>
      <c r="F6591">
        <v>4.5</v>
      </c>
      <c r="G6591">
        <v>1010.6</v>
      </c>
      <c r="H6591">
        <v>91</v>
      </c>
      <c r="I6591" s="101" t="s">
        <v>36</v>
      </c>
      <c r="J6591" s="1">
        <f>DATEVALUE(RIGHT(jaar_zip[[#This Row],[YYYYMMDD]],2)&amp;"-"&amp;MID(jaar_zip[[#This Row],[YYYYMMDD]],5,2)&amp;"-"&amp;LEFT(jaar_zip[[#This Row],[YYYYMMDD]],4))</f>
        <v>45305</v>
      </c>
      <c r="K6591" s="101" t="str">
        <f>IF(AND(VALUE(MONTH(jaar_zip[[#This Row],[Datum]]))=1,VALUE(WEEKNUM(jaar_zip[[#This Row],[Datum]],21))&gt;51),RIGHT(YEAR(jaar_zip[[#This Row],[Datum]])-1,2),RIGHT(YEAR(jaar_zip[[#This Row],[Datum]]),2))&amp;"-"&amp; TEXT(WEEKNUM(jaar_zip[[#This Row],[Datum]],21),"00")</f>
        <v>24-02</v>
      </c>
      <c r="L6591" s="101">
        <f>MONTH(jaar_zip[[#This Row],[Datum]])</f>
        <v>1</v>
      </c>
      <c r="M6591" s="101">
        <f>IF(ISNUMBER(jaar_zip[[#This Row],[etmaaltemperatuur]]),IF(jaar_zip[[#This Row],[etmaaltemperatuur]]&lt;stookgrens,stookgrens-jaar_zip[[#This Row],[etmaaltemperatuur]],0),"")</f>
        <v>16.3</v>
      </c>
      <c r="N6591" s="101">
        <f>IF(ISNUMBER(jaar_zip[[#This Row],[graaddagen]]),IF(OR(MONTH(jaar_zip[[#This Row],[Datum]])=1,MONTH(jaar_zip[[#This Row],[Datum]])=2,MONTH(jaar_zip[[#This Row],[Datum]])=11,MONTH(jaar_zip[[#This Row],[Datum]])=12),1.1,IF(OR(MONTH(jaar_zip[[#This Row],[Datum]])=3,MONTH(jaar_zip[[#This Row],[Datum]])=10),1,0.8))*jaar_zip[[#This Row],[graaddagen]],"")</f>
        <v>17.930000000000003</v>
      </c>
      <c r="O6591" s="101">
        <f>IF(ISNUMBER(jaar_zip[[#This Row],[etmaaltemperatuur]]),IF(jaar_zip[[#This Row],[etmaaltemperatuur]]&gt;stookgrens,jaar_zip[[#This Row],[etmaaltemperatuur]]-stookgrens,0),"")</f>
        <v>0</v>
      </c>
    </row>
    <row r="6592" spans="1:15" x14ac:dyDescent="0.25">
      <c r="A6592">
        <v>340</v>
      </c>
      <c r="B6592">
        <v>20240115</v>
      </c>
      <c r="C6592">
        <v>4.5</v>
      </c>
      <c r="D6592">
        <v>1.3</v>
      </c>
      <c r="F6592">
        <v>8.1999999999999993</v>
      </c>
      <c r="G6592">
        <v>1006.3</v>
      </c>
      <c r="H6592">
        <v>89</v>
      </c>
      <c r="I6592" s="101" t="s">
        <v>36</v>
      </c>
      <c r="J6592" s="1">
        <f>DATEVALUE(RIGHT(jaar_zip[[#This Row],[YYYYMMDD]],2)&amp;"-"&amp;MID(jaar_zip[[#This Row],[YYYYMMDD]],5,2)&amp;"-"&amp;LEFT(jaar_zip[[#This Row],[YYYYMMDD]],4))</f>
        <v>45306</v>
      </c>
      <c r="K6592" s="101" t="str">
        <f>IF(AND(VALUE(MONTH(jaar_zip[[#This Row],[Datum]]))=1,VALUE(WEEKNUM(jaar_zip[[#This Row],[Datum]],21))&gt;51),RIGHT(YEAR(jaar_zip[[#This Row],[Datum]])-1,2),RIGHT(YEAR(jaar_zip[[#This Row],[Datum]]),2))&amp;"-"&amp; TEXT(WEEKNUM(jaar_zip[[#This Row],[Datum]],21),"00")</f>
        <v>24-03</v>
      </c>
      <c r="L6592" s="101">
        <f>MONTH(jaar_zip[[#This Row],[Datum]])</f>
        <v>1</v>
      </c>
      <c r="M6592" s="101">
        <f>IF(ISNUMBER(jaar_zip[[#This Row],[etmaaltemperatuur]]),IF(jaar_zip[[#This Row],[etmaaltemperatuur]]&lt;stookgrens,stookgrens-jaar_zip[[#This Row],[etmaaltemperatuur]],0),"")</f>
        <v>16.7</v>
      </c>
      <c r="N6592" s="101">
        <f>IF(ISNUMBER(jaar_zip[[#This Row],[graaddagen]]),IF(OR(MONTH(jaar_zip[[#This Row],[Datum]])=1,MONTH(jaar_zip[[#This Row],[Datum]])=2,MONTH(jaar_zip[[#This Row],[Datum]])=11,MONTH(jaar_zip[[#This Row],[Datum]])=12),1.1,IF(OR(MONTH(jaar_zip[[#This Row],[Datum]])=3,MONTH(jaar_zip[[#This Row],[Datum]])=10),1,0.8))*jaar_zip[[#This Row],[graaddagen]],"")</f>
        <v>18.37</v>
      </c>
      <c r="O6592" s="101">
        <f>IF(ISNUMBER(jaar_zip[[#This Row],[etmaaltemperatuur]]),IF(jaar_zip[[#This Row],[etmaaltemperatuur]]&gt;stookgrens,jaar_zip[[#This Row],[etmaaltemperatuur]]-stookgrens,0),"")</f>
        <v>0</v>
      </c>
    </row>
    <row r="6593" spans="1:15" x14ac:dyDescent="0.25">
      <c r="A6593">
        <v>340</v>
      </c>
      <c r="B6593">
        <v>20240116</v>
      </c>
      <c r="C6593">
        <v>3.4</v>
      </c>
      <c r="D6593">
        <v>0.7</v>
      </c>
      <c r="F6593">
        <v>0.3</v>
      </c>
      <c r="G6593">
        <v>1007.8</v>
      </c>
      <c r="H6593">
        <v>75</v>
      </c>
      <c r="I6593" s="101" t="s">
        <v>36</v>
      </c>
      <c r="J6593" s="1">
        <f>DATEVALUE(RIGHT(jaar_zip[[#This Row],[YYYYMMDD]],2)&amp;"-"&amp;MID(jaar_zip[[#This Row],[YYYYMMDD]],5,2)&amp;"-"&amp;LEFT(jaar_zip[[#This Row],[YYYYMMDD]],4))</f>
        <v>45307</v>
      </c>
      <c r="K6593" s="101" t="str">
        <f>IF(AND(VALUE(MONTH(jaar_zip[[#This Row],[Datum]]))=1,VALUE(WEEKNUM(jaar_zip[[#This Row],[Datum]],21))&gt;51),RIGHT(YEAR(jaar_zip[[#This Row],[Datum]])-1,2),RIGHT(YEAR(jaar_zip[[#This Row],[Datum]]),2))&amp;"-"&amp; TEXT(WEEKNUM(jaar_zip[[#This Row],[Datum]],21),"00")</f>
        <v>24-03</v>
      </c>
      <c r="L6593" s="101">
        <f>MONTH(jaar_zip[[#This Row],[Datum]])</f>
        <v>1</v>
      </c>
      <c r="M6593" s="101">
        <f>IF(ISNUMBER(jaar_zip[[#This Row],[etmaaltemperatuur]]),IF(jaar_zip[[#This Row],[etmaaltemperatuur]]&lt;stookgrens,stookgrens-jaar_zip[[#This Row],[etmaaltemperatuur]],0),"")</f>
        <v>17.3</v>
      </c>
      <c r="N6593" s="101">
        <f>IF(ISNUMBER(jaar_zip[[#This Row],[graaddagen]]),IF(OR(MONTH(jaar_zip[[#This Row],[Datum]])=1,MONTH(jaar_zip[[#This Row],[Datum]])=2,MONTH(jaar_zip[[#This Row],[Datum]])=11,MONTH(jaar_zip[[#This Row],[Datum]])=12),1.1,IF(OR(MONTH(jaar_zip[[#This Row],[Datum]])=3,MONTH(jaar_zip[[#This Row],[Datum]])=10),1,0.8))*jaar_zip[[#This Row],[graaddagen]],"")</f>
        <v>19.03</v>
      </c>
      <c r="O6593" s="101">
        <f>IF(ISNUMBER(jaar_zip[[#This Row],[etmaaltemperatuur]]),IF(jaar_zip[[#This Row],[etmaaltemperatuur]]&gt;stookgrens,jaar_zip[[#This Row],[etmaaltemperatuur]]-stookgrens,0),"")</f>
        <v>0</v>
      </c>
    </row>
    <row r="6594" spans="1:15" x14ac:dyDescent="0.25">
      <c r="A6594">
        <v>340</v>
      </c>
      <c r="B6594">
        <v>20240117</v>
      </c>
      <c r="C6594">
        <v>1.5</v>
      </c>
      <c r="D6594">
        <v>-1.8</v>
      </c>
      <c r="F6594">
        <v>0</v>
      </c>
      <c r="G6594">
        <v>993</v>
      </c>
      <c r="H6594">
        <v>83</v>
      </c>
      <c r="I6594" s="101" t="s">
        <v>36</v>
      </c>
      <c r="J6594" s="1">
        <f>DATEVALUE(RIGHT(jaar_zip[[#This Row],[YYYYMMDD]],2)&amp;"-"&amp;MID(jaar_zip[[#This Row],[YYYYMMDD]],5,2)&amp;"-"&amp;LEFT(jaar_zip[[#This Row],[YYYYMMDD]],4))</f>
        <v>45308</v>
      </c>
      <c r="K6594" s="101" t="str">
        <f>IF(AND(VALUE(MONTH(jaar_zip[[#This Row],[Datum]]))=1,VALUE(WEEKNUM(jaar_zip[[#This Row],[Datum]],21))&gt;51),RIGHT(YEAR(jaar_zip[[#This Row],[Datum]])-1,2),RIGHT(YEAR(jaar_zip[[#This Row],[Datum]]),2))&amp;"-"&amp; TEXT(WEEKNUM(jaar_zip[[#This Row],[Datum]],21),"00")</f>
        <v>24-03</v>
      </c>
      <c r="L6594" s="101">
        <f>MONTH(jaar_zip[[#This Row],[Datum]])</f>
        <v>1</v>
      </c>
      <c r="M6594" s="101">
        <f>IF(ISNUMBER(jaar_zip[[#This Row],[etmaaltemperatuur]]),IF(jaar_zip[[#This Row],[etmaaltemperatuur]]&lt;stookgrens,stookgrens-jaar_zip[[#This Row],[etmaaltemperatuur]],0),"")</f>
        <v>19.8</v>
      </c>
      <c r="N6594" s="101">
        <f>IF(ISNUMBER(jaar_zip[[#This Row],[graaddagen]]),IF(OR(MONTH(jaar_zip[[#This Row],[Datum]])=1,MONTH(jaar_zip[[#This Row],[Datum]])=2,MONTH(jaar_zip[[#This Row],[Datum]])=11,MONTH(jaar_zip[[#This Row],[Datum]])=12),1.1,IF(OR(MONTH(jaar_zip[[#This Row],[Datum]])=3,MONTH(jaar_zip[[#This Row],[Datum]])=10),1,0.8))*jaar_zip[[#This Row],[graaddagen]],"")</f>
        <v>21.78</v>
      </c>
      <c r="O6594" s="101">
        <f>IF(ISNUMBER(jaar_zip[[#This Row],[etmaaltemperatuur]]),IF(jaar_zip[[#This Row],[etmaaltemperatuur]]&gt;stookgrens,jaar_zip[[#This Row],[etmaaltemperatuur]]-stookgrens,0),"")</f>
        <v>0</v>
      </c>
    </row>
    <row r="6595" spans="1:15" x14ac:dyDescent="0.25">
      <c r="A6595">
        <v>340</v>
      </c>
      <c r="B6595">
        <v>20240118</v>
      </c>
      <c r="C6595">
        <v>1.1000000000000001</v>
      </c>
      <c r="D6595">
        <v>-1.7</v>
      </c>
      <c r="F6595">
        <v>1.3</v>
      </c>
      <c r="G6595">
        <v>1003.9</v>
      </c>
      <c r="H6595">
        <v>93</v>
      </c>
      <c r="I6595" s="101" t="s">
        <v>36</v>
      </c>
      <c r="J6595" s="1">
        <f>DATEVALUE(RIGHT(jaar_zip[[#This Row],[YYYYMMDD]],2)&amp;"-"&amp;MID(jaar_zip[[#This Row],[YYYYMMDD]],5,2)&amp;"-"&amp;LEFT(jaar_zip[[#This Row],[YYYYMMDD]],4))</f>
        <v>45309</v>
      </c>
      <c r="K6595" s="101" t="str">
        <f>IF(AND(VALUE(MONTH(jaar_zip[[#This Row],[Datum]]))=1,VALUE(WEEKNUM(jaar_zip[[#This Row],[Datum]],21))&gt;51),RIGHT(YEAR(jaar_zip[[#This Row],[Datum]])-1,2),RIGHT(YEAR(jaar_zip[[#This Row],[Datum]]),2))&amp;"-"&amp; TEXT(WEEKNUM(jaar_zip[[#This Row],[Datum]],21),"00")</f>
        <v>24-03</v>
      </c>
      <c r="L6595" s="101">
        <f>MONTH(jaar_zip[[#This Row],[Datum]])</f>
        <v>1</v>
      </c>
      <c r="M6595" s="101">
        <f>IF(ISNUMBER(jaar_zip[[#This Row],[etmaaltemperatuur]]),IF(jaar_zip[[#This Row],[etmaaltemperatuur]]&lt;stookgrens,stookgrens-jaar_zip[[#This Row],[etmaaltemperatuur]],0),"")</f>
        <v>19.7</v>
      </c>
      <c r="N6595" s="101">
        <f>IF(ISNUMBER(jaar_zip[[#This Row],[graaddagen]]),IF(OR(MONTH(jaar_zip[[#This Row],[Datum]])=1,MONTH(jaar_zip[[#This Row],[Datum]])=2,MONTH(jaar_zip[[#This Row],[Datum]])=11,MONTH(jaar_zip[[#This Row],[Datum]])=12),1.1,IF(OR(MONTH(jaar_zip[[#This Row],[Datum]])=3,MONTH(jaar_zip[[#This Row],[Datum]])=10),1,0.8))*jaar_zip[[#This Row],[graaddagen]],"")</f>
        <v>21.67</v>
      </c>
      <c r="O6595" s="101">
        <f>IF(ISNUMBER(jaar_zip[[#This Row],[etmaaltemperatuur]]),IF(jaar_zip[[#This Row],[etmaaltemperatuur]]&gt;stookgrens,jaar_zip[[#This Row],[etmaaltemperatuur]]-stookgrens,0),"")</f>
        <v>0</v>
      </c>
    </row>
    <row r="6596" spans="1:15" x14ac:dyDescent="0.25">
      <c r="A6596">
        <v>340</v>
      </c>
      <c r="B6596">
        <v>20240119</v>
      </c>
      <c r="C6596">
        <v>2.6</v>
      </c>
      <c r="D6596">
        <v>0.1</v>
      </c>
      <c r="F6596">
        <v>0.1</v>
      </c>
      <c r="G6596">
        <v>1021.5</v>
      </c>
      <c r="H6596">
        <v>87</v>
      </c>
      <c r="I6596" s="101" t="s">
        <v>36</v>
      </c>
      <c r="J6596" s="1">
        <f>DATEVALUE(RIGHT(jaar_zip[[#This Row],[YYYYMMDD]],2)&amp;"-"&amp;MID(jaar_zip[[#This Row],[YYYYMMDD]],5,2)&amp;"-"&amp;LEFT(jaar_zip[[#This Row],[YYYYMMDD]],4))</f>
        <v>45310</v>
      </c>
      <c r="K6596" s="101" t="str">
        <f>IF(AND(VALUE(MONTH(jaar_zip[[#This Row],[Datum]]))=1,VALUE(WEEKNUM(jaar_zip[[#This Row],[Datum]],21))&gt;51),RIGHT(YEAR(jaar_zip[[#This Row],[Datum]])-1,2),RIGHT(YEAR(jaar_zip[[#This Row],[Datum]]),2))&amp;"-"&amp; TEXT(WEEKNUM(jaar_zip[[#This Row],[Datum]],21),"00")</f>
        <v>24-03</v>
      </c>
      <c r="L6596" s="101">
        <f>MONTH(jaar_zip[[#This Row],[Datum]])</f>
        <v>1</v>
      </c>
      <c r="M6596" s="101">
        <f>IF(ISNUMBER(jaar_zip[[#This Row],[etmaaltemperatuur]]),IF(jaar_zip[[#This Row],[etmaaltemperatuur]]&lt;stookgrens,stookgrens-jaar_zip[[#This Row],[etmaaltemperatuur]],0),"")</f>
        <v>17.899999999999999</v>
      </c>
      <c r="N6596" s="101">
        <f>IF(ISNUMBER(jaar_zip[[#This Row],[graaddagen]]),IF(OR(MONTH(jaar_zip[[#This Row],[Datum]])=1,MONTH(jaar_zip[[#This Row],[Datum]])=2,MONTH(jaar_zip[[#This Row],[Datum]])=11,MONTH(jaar_zip[[#This Row],[Datum]])=12),1.1,IF(OR(MONTH(jaar_zip[[#This Row],[Datum]])=3,MONTH(jaar_zip[[#This Row],[Datum]])=10),1,0.8))*jaar_zip[[#This Row],[graaddagen]],"")</f>
        <v>19.690000000000001</v>
      </c>
      <c r="O6596" s="101">
        <f>IF(ISNUMBER(jaar_zip[[#This Row],[etmaaltemperatuur]]),IF(jaar_zip[[#This Row],[etmaaltemperatuur]]&gt;stookgrens,jaar_zip[[#This Row],[etmaaltemperatuur]]-stookgrens,0),"")</f>
        <v>0</v>
      </c>
    </row>
    <row r="6597" spans="1:15" x14ac:dyDescent="0.25">
      <c r="A6597">
        <v>340</v>
      </c>
      <c r="B6597">
        <v>20240120</v>
      </c>
      <c r="C6597">
        <v>3.1</v>
      </c>
      <c r="D6597">
        <v>-0.6</v>
      </c>
      <c r="F6597">
        <v>-0.1</v>
      </c>
      <c r="G6597">
        <v>1027.3</v>
      </c>
      <c r="H6597">
        <v>78</v>
      </c>
      <c r="I6597" s="101" t="s">
        <v>36</v>
      </c>
      <c r="J6597" s="1">
        <f>DATEVALUE(RIGHT(jaar_zip[[#This Row],[YYYYMMDD]],2)&amp;"-"&amp;MID(jaar_zip[[#This Row],[YYYYMMDD]],5,2)&amp;"-"&amp;LEFT(jaar_zip[[#This Row],[YYYYMMDD]],4))</f>
        <v>45311</v>
      </c>
      <c r="K6597" s="101" t="str">
        <f>IF(AND(VALUE(MONTH(jaar_zip[[#This Row],[Datum]]))=1,VALUE(WEEKNUM(jaar_zip[[#This Row],[Datum]],21))&gt;51),RIGHT(YEAR(jaar_zip[[#This Row],[Datum]])-1,2),RIGHT(YEAR(jaar_zip[[#This Row],[Datum]]),2))&amp;"-"&amp; TEXT(WEEKNUM(jaar_zip[[#This Row],[Datum]],21),"00")</f>
        <v>24-03</v>
      </c>
      <c r="L6597" s="101">
        <f>MONTH(jaar_zip[[#This Row],[Datum]])</f>
        <v>1</v>
      </c>
      <c r="M6597" s="101">
        <f>IF(ISNUMBER(jaar_zip[[#This Row],[etmaaltemperatuur]]),IF(jaar_zip[[#This Row],[etmaaltemperatuur]]&lt;stookgrens,stookgrens-jaar_zip[[#This Row],[etmaaltemperatuur]],0),"")</f>
        <v>18.600000000000001</v>
      </c>
      <c r="N6597" s="101">
        <f>IF(ISNUMBER(jaar_zip[[#This Row],[graaddagen]]),IF(OR(MONTH(jaar_zip[[#This Row],[Datum]])=1,MONTH(jaar_zip[[#This Row],[Datum]])=2,MONTH(jaar_zip[[#This Row],[Datum]])=11,MONTH(jaar_zip[[#This Row],[Datum]])=12),1.1,IF(OR(MONTH(jaar_zip[[#This Row],[Datum]])=3,MONTH(jaar_zip[[#This Row],[Datum]])=10),1,0.8))*jaar_zip[[#This Row],[graaddagen]],"")</f>
        <v>20.460000000000004</v>
      </c>
      <c r="O6597" s="101">
        <f>IF(ISNUMBER(jaar_zip[[#This Row],[etmaaltemperatuur]]),IF(jaar_zip[[#This Row],[etmaaltemperatuur]]&gt;stookgrens,jaar_zip[[#This Row],[etmaaltemperatuur]]-stookgrens,0),"")</f>
        <v>0</v>
      </c>
    </row>
    <row r="6598" spans="1:15" x14ac:dyDescent="0.25">
      <c r="A6598">
        <v>340</v>
      </c>
      <c r="B6598">
        <v>20240121</v>
      </c>
      <c r="C6598">
        <v>5.8</v>
      </c>
      <c r="D6598">
        <v>4.5999999999999996</v>
      </c>
      <c r="F6598">
        <v>0.1</v>
      </c>
      <c r="G6598">
        <v>1017.1</v>
      </c>
      <c r="H6598">
        <v>73</v>
      </c>
      <c r="I6598" s="101" t="s">
        <v>36</v>
      </c>
      <c r="J6598" s="1">
        <f>DATEVALUE(RIGHT(jaar_zip[[#This Row],[YYYYMMDD]],2)&amp;"-"&amp;MID(jaar_zip[[#This Row],[YYYYMMDD]],5,2)&amp;"-"&amp;LEFT(jaar_zip[[#This Row],[YYYYMMDD]],4))</f>
        <v>45312</v>
      </c>
      <c r="K6598" s="101" t="str">
        <f>IF(AND(VALUE(MONTH(jaar_zip[[#This Row],[Datum]]))=1,VALUE(WEEKNUM(jaar_zip[[#This Row],[Datum]],21))&gt;51),RIGHT(YEAR(jaar_zip[[#This Row],[Datum]])-1,2),RIGHT(YEAR(jaar_zip[[#This Row],[Datum]]),2))&amp;"-"&amp; TEXT(WEEKNUM(jaar_zip[[#This Row],[Datum]],21),"00")</f>
        <v>24-03</v>
      </c>
      <c r="L6598" s="101">
        <f>MONTH(jaar_zip[[#This Row],[Datum]])</f>
        <v>1</v>
      </c>
      <c r="M6598" s="101">
        <f>IF(ISNUMBER(jaar_zip[[#This Row],[etmaaltemperatuur]]),IF(jaar_zip[[#This Row],[etmaaltemperatuur]]&lt;stookgrens,stookgrens-jaar_zip[[#This Row],[etmaaltemperatuur]],0),"")</f>
        <v>13.4</v>
      </c>
      <c r="N6598" s="101">
        <f>IF(ISNUMBER(jaar_zip[[#This Row],[graaddagen]]),IF(OR(MONTH(jaar_zip[[#This Row],[Datum]])=1,MONTH(jaar_zip[[#This Row],[Datum]])=2,MONTH(jaar_zip[[#This Row],[Datum]])=11,MONTH(jaar_zip[[#This Row],[Datum]])=12),1.1,IF(OR(MONTH(jaar_zip[[#This Row],[Datum]])=3,MONTH(jaar_zip[[#This Row],[Datum]])=10),1,0.8))*jaar_zip[[#This Row],[graaddagen]],"")</f>
        <v>14.740000000000002</v>
      </c>
      <c r="O6598" s="101">
        <f>IF(ISNUMBER(jaar_zip[[#This Row],[etmaaltemperatuur]]),IF(jaar_zip[[#This Row],[etmaaltemperatuur]]&gt;stookgrens,jaar_zip[[#This Row],[etmaaltemperatuur]]-stookgrens,0),"")</f>
        <v>0</v>
      </c>
    </row>
    <row r="6599" spans="1:15" x14ac:dyDescent="0.25">
      <c r="A6599">
        <v>340</v>
      </c>
      <c r="B6599">
        <v>20240122</v>
      </c>
      <c r="C6599">
        <v>8.9</v>
      </c>
      <c r="D6599">
        <v>9.9</v>
      </c>
      <c r="F6599">
        <v>3.7</v>
      </c>
      <c r="G6599">
        <v>1009.6</v>
      </c>
      <c r="H6599">
        <v>79</v>
      </c>
      <c r="I6599" s="101" t="s">
        <v>36</v>
      </c>
      <c r="J6599" s="1">
        <f>DATEVALUE(RIGHT(jaar_zip[[#This Row],[YYYYMMDD]],2)&amp;"-"&amp;MID(jaar_zip[[#This Row],[YYYYMMDD]],5,2)&amp;"-"&amp;LEFT(jaar_zip[[#This Row],[YYYYMMDD]],4))</f>
        <v>45313</v>
      </c>
      <c r="K6599" s="101" t="str">
        <f>IF(AND(VALUE(MONTH(jaar_zip[[#This Row],[Datum]]))=1,VALUE(WEEKNUM(jaar_zip[[#This Row],[Datum]],21))&gt;51),RIGHT(YEAR(jaar_zip[[#This Row],[Datum]])-1,2),RIGHT(YEAR(jaar_zip[[#This Row],[Datum]]),2))&amp;"-"&amp; TEXT(WEEKNUM(jaar_zip[[#This Row],[Datum]],21),"00")</f>
        <v>24-04</v>
      </c>
      <c r="L6599" s="101">
        <f>MONTH(jaar_zip[[#This Row],[Datum]])</f>
        <v>1</v>
      </c>
      <c r="M6599" s="101">
        <f>IF(ISNUMBER(jaar_zip[[#This Row],[etmaaltemperatuur]]),IF(jaar_zip[[#This Row],[etmaaltemperatuur]]&lt;stookgrens,stookgrens-jaar_zip[[#This Row],[etmaaltemperatuur]],0),"")</f>
        <v>8.1</v>
      </c>
      <c r="N6599" s="101">
        <f>IF(ISNUMBER(jaar_zip[[#This Row],[graaddagen]]),IF(OR(MONTH(jaar_zip[[#This Row],[Datum]])=1,MONTH(jaar_zip[[#This Row],[Datum]])=2,MONTH(jaar_zip[[#This Row],[Datum]])=11,MONTH(jaar_zip[[#This Row],[Datum]])=12),1.1,IF(OR(MONTH(jaar_zip[[#This Row],[Datum]])=3,MONTH(jaar_zip[[#This Row],[Datum]])=10),1,0.8))*jaar_zip[[#This Row],[graaddagen]],"")</f>
        <v>8.91</v>
      </c>
      <c r="O6599" s="101">
        <f>IF(ISNUMBER(jaar_zip[[#This Row],[etmaaltemperatuur]]),IF(jaar_zip[[#This Row],[etmaaltemperatuur]]&gt;stookgrens,jaar_zip[[#This Row],[etmaaltemperatuur]]-stookgrens,0),"")</f>
        <v>0</v>
      </c>
    </row>
    <row r="6600" spans="1:15" x14ac:dyDescent="0.25">
      <c r="A6600">
        <v>340</v>
      </c>
      <c r="B6600">
        <v>20240123</v>
      </c>
      <c r="C6600">
        <v>6.6</v>
      </c>
      <c r="D6600">
        <v>8.1999999999999993</v>
      </c>
      <c r="F6600">
        <v>3.2</v>
      </c>
      <c r="G6600">
        <v>1021</v>
      </c>
      <c r="H6600">
        <v>85</v>
      </c>
      <c r="I6600" s="101" t="s">
        <v>36</v>
      </c>
      <c r="J6600" s="1">
        <f>DATEVALUE(RIGHT(jaar_zip[[#This Row],[YYYYMMDD]],2)&amp;"-"&amp;MID(jaar_zip[[#This Row],[YYYYMMDD]],5,2)&amp;"-"&amp;LEFT(jaar_zip[[#This Row],[YYYYMMDD]],4))</f>
        <v>45314</v>
      </c>
      <c r="K6600" s="101" t="str">
        <f>IF(AND(VALUE(MONTH(jaar_zip[[#This Row],[Datum]]))=1,VALUE(WEEKNUM(jaar_zip[[#This Row],[Datum]],21))&gt;51),RIGHT(YEAR(jaar_zip[[#This Row],[Datum]])-1,2),RIGHT(YEAR(jaar_zip[[#This Row],[Datum]]),2))&amp;"-"&amp; TEXT(WEEKNUM(jaar_zip[[#This Row],[Datum]],21),"00")</f>
        <v>24-04</v>
      </c>
      <c r="L6600" s="101">
        <f>MONTH(jaar_zip[[#This Row],[Datum]])</f>
        <v>1</v>
      </c>
      <c r="M6600" s="101">
        <f>IF(ISNUMBER(jaar_zip[[#This Row],[etmaaltemperatuur]]),IF(jaar_zip[[#This Row],[etmaaltemperatuur]]&lt;stookgrens,stookgrens-jaar_zip[[#This Row],[etmaaltemperatuur]],0),"")</f>
        <v>9.8000000000000007</v>
      </c>
      <c r="N6600" s="101">
        <f>IF(ISNUMBER(jaar_zip[[#This Row],[graaddagen]]),IF(OR(MONTH(jaar_zip[[#This Row],[Datum]])=1,MONTH(jaar_zip[[#This Row],[Datum]])=2,MONTH(jaar_zip[[#This Row],[Datum]])=11,MONTH(jaar_zip[[#This Row],[Datum]])=12),1.1,IF(OR(MONTH(jaar_zip[[#This Row],[Datum]])=3,MONTH(jaar_zip[[#This Row],[Datum]])=10),1,0.8))*jaar_zip[[#This Row],[graaddagen]],"")</f>
        <v>10.780000000000001</v>
      </c>
      <c r="O6600" s="101">
        <f>IF(ISNUMBER(jaar_zip[[#This Row],[etmaaltemperatuur]]),IF(jaar_zip[[#This Row],[etmaaltemperatuur]]&gt;stookgrens,jaar_zip[[#This Row],[etmaaltemperatuur]]-stookgrens,0),"")</f>
        <v>0</v>
      </c>
    </row>
    <row r="6601" spans="1:15" x14ac:dyDescent="0.25">
      <c r="A6601">
        <v>340</v>
      </c>
      <c r="B6601">
        <v>20240124</v>
      </c>
      <c r="C6601">
        <v>8.6999999999999993</v>
      </c>
      <c r="D6601">
        <v>10</v>
      </c>
      <c r="F6601">
        <v>0.6</v>
      </c>
      <c r="G6601">
        <v>1022.6</v>
      </c>
      <c r="H6601">
        <v>80</v>
      </c>
      <c r="I6601" s="101" t="s">
        <v>36</v>
      </c>
      <c r="J6601" s="1">
        <f>DATEVALUE(RIGHT(jaar_zip[[#This Row],[YYYYMMDD]],2)&amp;"-"&amp;MID(jaar_zip[[#This Row],[YYYYMMDD]],5,2)&amp;"-"&amp;LEFT(jaar_zip[[#This Row],[YYYYMMDD]],4))</f>
        <v>45315</v>
      </c>
      <c r="K6601" s="101" t="str">
        <f>IF(AND(VALUE(MONTH(jaar_zip[[#This Row],[Datum]]))=1,VALUE(WEEKNUM(jaar_zip[[#This Row],[Datum]],21))&gt;51),RIGHT(YEAR(jaar_zip[[#This Row],[Datum]])-1,2),RIGHT(YEAR(jaar_zip[[#This Row],[Datum]]),2))&amp;"-"&amp; TEXT(WEEKNUM(jaar_zip[[#This Row],[Datum]],21),"00")</f>
        <v>24-04</v>
      </c>
      <c r="L6601" s="101">
        <f>MONTH(jaar_zip[[#This Row],[Datum]])</f>
        <v>1</v>
      </c>
      <c r="M6601" s="101">
        <f>IF(ISNUMBER(jaar_zip[[#This Row],[etmaaltemperatuur]]),IF(jaar_zip[[#This Row],[etmaaltemperatuur]]&lt;stookgrens,stookgrens-jaar_zip[[#This Row],[etmaaltemperatuur]],0),"")</f>
        <v>8</v>
      </c>
      <c r="N6601" s="101">
        <f>IF(ISNUMBER(jaar_zip[[#This Row],[graaddagen]]),IF(OR(MONTH(jaar_zip[[#This Row],[Datum]])=1,MONTH(jaar_zip[[#This Row],[Datum]])=2,MONTH(jaar_zip[[#This Row],[Datum]])=11,MONTH(jaar_zip[[#This Row],[Datum]])=12),1.1,IF(OR(MONTH(jaar_zip[[#This Row],[Datum]])=3,MONTH(jaar_zip[[#This Row],[Datum]])=10),1,0.8))*jaar_zip[[#This Row],[graaddagen]],"")</f>
        <v>8.8000000000000007</v>
      </c>
      <c r="O6601" s="101">
        <f>IF(ISNUMBER(jaar_zip[[#This Row],[etmaaltemperatuur]]),IF(jaar_zip[[#This Row],[etmaaltemperatuur]]&gt;stookgrens,jaar_zip[[#This Row],[etmaaltemperatuur]]-stookgrens,0),"")</f>
        <v>0</v>
      </c>
    </row>
    <row r="6602" spans="1:15" x14ac:dyDescent="0.25">
      <c r="A6602">
        <v>340</v>
      </c>
      <c r="B6602">
        <v>20240125</v>
      </c>
      <c r="C6602">
        <v>2.5</v>
      </c>
      <c r="D6602">
        <v>7</v>
      </c>
      <c r="F6602">
        <v>0.7</v>
      </c>
      <c r="G6602">
        <v>1027.3</v>
      </c>
      <c r="H6602">
        <v>94</v>
      </c>
      <c r="I6602" s="101" t="s">
        <v>36</v>
      </c>
      <c r="J6602" s="1">
        <f>DATEVALUE(RIGHT(jaar_zip[[#This Row],[YYYYMMDD]],2)&amp;"-"&amp;MID(jaar_zip[[#This Row],[YYYYMMDD]],5,2)&amp;"-"&amp;LEFT(jaar_zip[[#This Row],[YYYYMMDD]],4))</f>
        <v>45316</v>
      </c>
      <c r="K6602" s="101" t="str">
        <f>IF(AND(VALUE(MONTH(jaar_zip[[#This Row],[Datum]]))=1,VALUE(WEEKNUM(jaar_zip[[#This Row],[Datum]],21))&gt;51),RIGHT(YEAR(jaar_zip[[#This Row],[Datum]])-1,2),RIGHT(YEAR(jaar_zip[[#This Row],[Datum]]),2))&amp;"-"&amp; TEXT(WEEKNUM(jaar_zip[[#This Row],[Datum]],21),"00")</f>
        <v>24-04</v>
      </c>
      <c r="L6602" s="101">
        <f>MONTH(jaar_zip[[#This Row],[Datum]])</f>
        <v>1</v>
      </c>
      <c r="M6602" s="101">
        <f>IF(ISNUMBER(jaar_zip[[#This Row],[etmaaltemperatuur]]),IF(jaar_zip[[#This Row],[etmaaltemperatuur]]&lt;stookgrens,stookgrens-jaar_zip[[#This Row],[etmaaltemperatuur]],0),"")</f>
        <v>11</v>
      </c>
      <c r="N6602" s="101">
        <f>IF(ISNUMBER(jaar_zip[[#This Row],[graaddagen]]),IF(OR(MONTH(jaar_zip[[#This Row],[Datum]])=1,MONTH(jaar_zip[[#This Row],[Datum]])=2,MONTH(jaar_zip[[#This Row],[Datum]])=11,MONTH(jaar_zip[[#This Row],[Datum]])=12),1.1,IF(OR(MONTH(jaar_zip[[#This Row],[Datum]])=3,MONTH(jaar_zip[[#This Row],[Datum]])=10),1,0.8))*jaar_zip[[#This Row],[graaddagen]],"")</f>
        <v>12.100000000000001</v>
      </c>
      <c r="O6602" s="101">
        <f>IF(ISNUMBER(jaar_zip[[#This Row],[etmaaltemperatuur]]),IF(jaar_zip[[#This Row],[etmaaltemperatuur]]&gt;stookgrens,jaar_zip[[#This Row],[etmaaltemperatuur]]-stookgrens,0),"")</f>
        <v>0</v>
      </c>
    </row>
    <row r="6603" spans="1:15" x14ac:dyDescent="0.25">
      <c r="A6603">
        <v>340</v>
      </c>
      <c r="B6603">
        <v>20240126</v>
      </c>
      <c r="C6603">
        <v>5.2</v>
      </c>
      <c r="D6603">
        <v>7.6</v>
      </c>
      <c r="F6603">
        <v>4.2</v>
      </c>
      <c r="G6603">
        <v>1027.3</v>
      </c>
      <c r="H6603">
        <v>81</v>
      </c>
      <c r="I6603" s="101" t="s">
        <v>36</v>
      </c>
      <c r="J6603" s="1">
        <f>DATEVALUE(RIGHT(jaar_zip[[#This Row],[YYYYMMDD]],2)&amp;"-"&amp;MID(jaar_zip[[#This Row],[YYYYMMDD]],5,2)&amp;"-"&amp;LEFT(jaar_zip[[#This Row],[YYYYMMDD]],4))</f>
        <v>45317</v>
      </c>
      <c r="K6603" s="101" t="str">
        <f>IF(AND(VALUE(MONTH(jaar_zip[[#This Row],[Datum]]))=1,VALUE(WEEKNUM(jaar_zip[[#This Row],[Datum]],21))&gt;51),RIGHT(YEAR(jaar_zip[[#This Row],[Datum]])-1,2),RIGHT(YEAR(jaar_zip[[#This Row],[Datum]]),2))&amp;"-"&amp; TEXT(WEEKNUM(jaar_zip[[#This Row],[Datum]],21),"00")</f>
        <v>24-04</v>
      </c>
      <c r="L6603" s="101">
        <f>MONTH(jaar_zip[[#This Row],[Datum]])</f>
        <v>1</v>
      </c>
      <c r="M6603" s="101">
        <f>IF(ISNUMBER(jaar_zip[[#This Row],[etmaaltemperatuur]]),IF(jaar_zip[[#This Row],[etmaaltemperatuur]]&lt;stookgrens,stookgrens-jaar_zip[[#This Row],[etmaaltemperatuur]],0),"")</f>
        <v>10.4</v>
      </c>
      <c r="N6603" s="101">
        <f>IF(ISNUMBER(jaar_zip[[#This Row],[graaddagen]]),IF(OR(MONTH(jaar_zip[[#This Row],[Datum]])=1,MONTH(jaar_zip[[#This Row],[Datum]])=2,MONTH(jaar_zip[[#This Row],[Datum]])=11,MONTH(jaar_zip[[#This Row],[Datum]])=12),1.1,IF(OR(MONTH(jaar_zip[[#This Row],[Datum]])=3,MONTH(jaar_zip[[#This Row],[Datum]])=10),1,0.8))*jaar_zip[[#This Row],[graaddagen]],"")</f>
        <v>11.440000000000001</v>
      </c>
      <c r="O6603" s="101">
        <f>IF(ISNUMBER(jaar_zip[[#This Row],[etmaaltemperatuur]]),IF(jaar_zip[[#This Row],[etmaaltemperatuur]]&gt;stookgrens,jaar_zip[[#This Row],[etmaaltemperatuur]]-stookgrens,0),"")</f>
        <v>0</v>
      </c>
    </row>
    <row r="6604" spans="1:15" x14ac:dyDescent="0.25">
      <c r="A6604">
        <v>340</v>
      </c>
      <c r="B6604">
        <v>20240127</v>
      </c>
      <c r="C6604">
        <v>1.5</v>
      </c>
      <c r="D6604">
        <v>2.5</v>
      </c>
      <c r="F6604">
        <v>0</v>
      </c>
      <c r="G6604">
        <v>1035.0999999999999</v>
      </c>
      <c r="H6604">
        <v>88</v>
      </c>
      <c r="I6604" s="101" t="s">
        <v>36</v>
      </c>
      <c r="J6604" s="1">
        <f>DATEVALUE(RIGHT(jaar_zip[[#This Row],[YYYYMMDD]],2)&amp;"-"&amp;MID(jaar_zip[[#This Row],[YYYYMMDD]],5,2)&amp;"-"&amp;LEFT(jaar_zip[[#This Row],[YYYYMMDD]],4))</f>
        <v>45318</v>
      </c>
      <c r="K6604" s="101" t="str">
        <f>IF(AND(VALUE(MONTH(jaar_zip[[#This Row],[Datum]]))=1,VALUE(WEEKNUM(jaar_zip[[#This Row],[Datum]],21))&gt;51),RIGHT(YEAR(jaar_zip[[#This Row],[Datum]])-1,2),RIGHT(YEAR(jaar_zip[[#This Row],[Datum]]),2))&amp;"-"&amp; TEXT(WEEKNUM(jaar_zip[[#This Row],[Datum]],21),"00")</f>
        <v>24-04</v>
      </c>
      <c r="L6604" s="101">
        <f>MONTH(jaar_zip[[#This Row],[Datum]])</f>
        <v>1</v>
      </c>
      <c r="M6604" s="101">
        <f>IF(ISNUMBER(jaar_zip[[#This Row],[etmaaltemperatuur]]),IF(jaar_zip[[#This Row],[etmaaltemperatuur]]&lt;stookgrens,stookgrens-jaar_zip[[#This Row],[etmaaltemperatuur]],0),"")</f>
        <v>15.5</v>
      </c>
      <c r="N6604" s="101">
        <f>IF(ISNUMBER(jaar_zip[[#This Row],[graaddagen]]),IF(OR(MONTH(jaar_zip[[#This Row],[Datum]])=1,MONTH(jaar_zip[[#This Row],[Datum]])=2,MONTH(jaar_zip[[#This Row],[Datum]])=11,MONTH(jaar_zip[[#This Row],[Datum]])=12),1.1,IF(OR(MONTH(jaar_zip[[#This Row],[Datum]])=3,MONTH(jaar_zip[[#This Row],[Datum]])=10),1,0.8))*jaar_zip[[#This Row],[graaddagen]],"")</f>
        <v>17.05</v>
      </c>
      <c r="O6604" s="101">
        <f>IF(ISNUMBER(jaar_zip[[#This Row],[etmaaltemperatuur]]),IF(jaar_zip[[#This Row],[etmaaltemperatuur]]&gt;stookgrens,jaar_zip[[#This Row],[etmaaltemperatuur]]-stookgrens,0),"")</f>
        <v>0</v>
      </c>
    </row>
    <row r="6605" spans="1:15" x14ac:dyDescent="0.25">
      <c r="A6605">
        <v>340</v>
      </c>
      <c r="B6605">
        <v>20240128</v>
      </c>
      <c r="C6605">
        <v>1.9</v>
      </c>
      <c r="D6605">
        <v>5.0999999999999996</v>
      </c>
      <c r="F6605">
        <v>0</v>
      </c>
      <c r="G6605">
        <v>1026.9000000000001</v>
      </c>
      <c r="H6605">
        <v>68</v>
      </c>
      <c r="I6605" s="101" t="s">
        <v>36</v>
      </c>
      <c r="J6605" s="1">
        <f>DATEVALUE(RIGHT(jaar_zip[[#This Row],[YYYYMMDD]],2)&amp;"-"&amp;MID(jaar_zip[[#This Row],[YYYYMMDD]],5,2)&amp;"-"&amp;LEFT(jaar_zip[[#This Row],[YYYYMMDD]],4))</f>
        <v>45319</v>
      </c>
      <c r="K6605" s="101" t="str">
        <f>IF(AND(VALUE(MONTH(jaar_zip[[#This Row],[Datum]]))=1,VALUE(WEEKNUM(jaar_zip[[#This Row],[Datum]],21))&gt;51),RIGHT(YEAR(jaar_zip[[#This Row],[Datum]])-1,2),RIGHT(YEAR(jaar_zip[[#This Row],[Datum]]),2))&amp;"-"&amp; TEXT(WEEKNUM(jaar_zip[[#This Row],[Datum]],21),"00")</f>
        <v>24-04</v>
      </c>
      <c r="L6605" s="101">
        <f>MONTH(jaar_zip[[#This Row],[Datum]])</f>
        <v>1</v>
      </c>
      <c r="M6605" s="101">
        <f>IF(ISNUMBER(jaar_zip[[#This Row],[etmaaltemperatuur]]),IF(jaar_zip[[#This Row],[etmaaltemperatuur]]&lt;stookgrens,stookgrens-jaar_zip[[#This Row],[etmaaltemperatuur]],0),"")</f>
        <v>12.9</v>
      </c>
      <c r="N6605" s="101">
        <f>IF(ISNUMBER(jaar_zip[[#This Row],[graaddagen]]),IF(OR(MONTH(jaar_zip[[#This Row],[Datum]])=1,MONTH(jaar_zip[[#This Row],[Datum]])=2,MONTH(jaar_zip[[#This Row],[Datum]])=11,MONTH(jaar_zip[[#This Row],[Datum]])=12),1.1,IF(OR(MONTH(jaar_zip[[#This Row],[Datum]])=3,MONTH(jaar_zip[[#This Row],[Datum]])=10),1,0.8))*jaar_zip[[#This Row],[graaddagen]],"")</f>
        <v>14.190000000000001</v>
      </c>
      <c r="O6605" s="101">
        <f>IF(ISNUMBER(jaar_zip[[#This Row],[etmaaltemperatuur]]),IF(jaar_zip[[#This Row],[etmaaltemperatuur]]&gt;stookgrens,jaar_zip[[#This Row],[etmaaltemperatuur]]-stookgrens,0),"")</f>
        <v>0</v>
      </c>
    </row>
    <row r="6606" spans="1:15" x14ac:dyDescent="0.25">
      <c r="A6606">
        <v>340</v>
      </c>
      <c r="B6606">
        <v>20240129</v>
      </c>
      <c r="C6606">
        <v>2.5</v>
      </c>
      <c r="D6606">
        <v>9.1</v>
      </c>
      <c r="F6606">
        <v>0</v>
      </c>
      <c r="G6606">
        <v>1025.7</v>
      </c>
      <c r="H6606">
        <v>77</v>
      </c>
      <c r="I6606" s="101" t="s">
        <v>36</v>
      </c>
      <c r="J6606" s="1">
        <f>DATEVALUE(RIGHT(jaar_zip[[#This Row],[YYYYMMDD]],2)&amp;"-"&amp;MID(jaar_zip[[#This Row],[YYYYMMDD]],5,2)&amp;"-"&amp;LEFT(jaar_zip[[#This Row],[YYYYMMDD]],4))</f>
        <v>45320</v>
      </c>
      <c r="K6606" s="101" t="str">
        <f>IF(AND(VALUE(MONTH(jaar_zip[[#This Row],[Datum]]))=1,VALUE(WEEKNUM(jaar_zip[[#This Row],[Datum]],21))&gt;51),RIGHT(YEAR(jaar_zip[[#This Row],[Datum]])-1,2),RIGHT(YEAR(jaar_zip[[#This Row],[Datum]]),2))&amp;"-"&amp; TEXT(WEEKNUM(jaar_zip[[#This Row],[Datum]],21),"00")</f>
        <v>24-05</v>
      </c>
      <c r="L6606" s="101">
        <f>MONTH(jaar_zip[[#This Row],[Datum]])</f>
        <v>1</v>
      </c>
      <c r="M6606" s="101">
        <f>IF(ISNUMBER(jaar_zip[[#This Row],[etmaaltemperatuur]]),IF(jaar_zip[[#This Row],[etmaaltemperatuur]]&lt;stookgrens,stookgrens-jaar_zip[[#This Row],[etmaaltemperatuur]],0),"")</f>
        <v>8.9</v>
      </c>
      <c r="N6606" s="101">
        <f>IF(ISNUMBER(jaar_zip[[#This Row],[graaddagen]]),IF(OR(MONTH(jaar_zip[[#This Row],[Datum]])=1,MONTH(jaar_zip[[#This Row],[Datum]])=2,MONTH(jaar_zip[[#This Row],[Datum]])=11,MONTH(jaar_zip[[#This Row],[Datum]])=12),1.1,IF(OR(MONTH(jaar_zip[[#This Row],[Datum]])=3,MONTH(jaar_zip[[#This Row],[Datum]])=10),1,0.8))*jaar_zip[[#This Row],[graaddagen]],"")</f>
        <v>9.7900000000000009</v>
      </c>
      <c r="O6606" s="101">
        <f>IF(ISNUMBER(jaar_zip[[#This Row],[etmaaltemperatuur]]),IF(jaar_zip[[#This Row],[etmaaltemperatuur]]&gt;stookgrens,jaar_zip[[#This Row],[etmaaltemperatuur]]-stookgrens,0),"")</f>
        <v>0</v>
      </c>
    </row>
    <row r="6607" spans="1:15" x14ac:dyDescent="0.25">
      <c r="A6607">
        <v>340</v>
      </c>
      <c r="B6607">
        <v>20240130</v>
      </c>
      <c r="C6607">
        <v>4.4000000000000004</v>
      </c>
      <c r="D6607">
        <v>9</v>
      </c>
      <c r="F6607">
        <v>0.6</v>
      </c>
      <c r="G6607">
        <v>1028.7</v>
      </c>
      <c r="H6607">
        <v>85</v>
      </c>
      <c r="I6607" s="101" t="s">
        <v>36</v>
      </c>
      <c r="J6607" s="1">
        <f>DATEVALUE(RIGHT(jaar_zip[[#This Row],[YYYYMMDD]],2)&amp;"-"&amp;MID(jaar_zip[[#This Row],[YYYYMMDD]],5,2)&amp;"-"&amp;LEFT(jaar_zip[[#This Row],[YYYYMMDD]],4))</f>
        <v>45321</v>
      </c>
      <c r="K6607" s="101" t="str">
        <f>IF(AND(VALUE(MONTH(jaar_zip[[#This Row],[Datum]]))=1,VALUE(WEEKNUM(jaar_zip[[#This Row],[Datum]],21))&gt;51),RIGHT(YEAR(jaar_zip[[#This Row],[Datum]])-1,2),RIGHT(YEAR(jaar_zip[[#This Row],[Datum]]),2))&amp;"-"&amp; TEXT(WEEKNUM(jaar_zip[[#This Row],[Datum]],21),"00")</f>
        <v>24-05</v>
      </c>
      <c r="L6607" s="101">
        <f>MONTH(jaar_zip[[#This Row],[Datum]])</f>
        <v>1</v>
      </c>
      <c r="M6607" s="101">
        <f>IF(ISNUMBER(jaar_zip[[#This Row],[etmaaltemperatuur]]),IF(jaar_zip[[#This Row],[etmaaltemperatuur]]&lt;stookgrens,stookgrens-jaar_zip[[#This Row],[etmaaltemperatuur]],0),"")</f>
        <v>9</v>
      </c>
      <c r="N6607" s="101">
        <f>IF(ISNUMBER(jaar_zip[[#This Row],[graaddagen]]),IF(OR(MONTH(jaar_zip[[#This Row],[Datum]])=1,MONTH(jaar_zip[[#This Row],[Datum]])=2,MONTH(jaar_zip[[#This Row],[Datum]])=11,MONTH(jaar_zip[[#This Row],[Datum]])=12),1.1,IF(OR(MONTH(jaar_zip[[#This Row],[Datum]])=3,MONTH(jaar_zip[[#This Row],[Datum]])=10),1,0.8))*jaar_zip[[#This Row],[graaddagen]],"")</f>
        <v>9.9</v>
      </c>
      <c r="O6607" s="101">
        <f>IF(ISNUMBER(jaar_zip[[#This Row],[etmaaltemperatuur]]),IF(jaar_zip[[#This Row],[etmaaltemperatuur]]&gt;stookgrens,jaar_zip[[#This Row],[etmaaltemperatuur]]-stookgrens,0),"")</f>
        <v>0</v>
      </c>
    </row>
    <row r="6608" spans="1:15" x14ac:dyDescent="0.25">
      <c r="A6608">
        <v>340</v>
      </c>
      <c r="B6608">
        <v>20240131</v>
      </c>
      <c r="C6608">
        <v>3.9</v>
      </c>
      <c r="D6608">
        <v>6.9</v>
      </c>
      <c r="F6608">
        <v>1</v>
      </c>
      <c r="G6608">
        <v>1031</v>
      </c>
      <c r="H6608">
        <v>81</v>
      </c>
      <c r="I6608" s="101" t="s">
        <v>36</v>
      </c>
      <c r="J6608" s="1">
        <f>DATEVALUE(RIGHT(jaar_zip[[#This Row],[YYYYMMDD]],2)&amp;"-"&amp;MID(jaar_zip[[#This Row],[YYYYMMDD]],5,2)&amp;"-"&amp;LEFT(jaar_zip[[#This Row],[YYYYMMDD]],4))</f>
        <v>45322</v>
      </c>
      <c r="K6608" s="101" t="str">
        <f>IF(AND(VALUE(MONTH(jaar_zip[[#This Row],[Datum]]))=1,VALUE(WEEKNUM(jaar_zip[[#This Row],[Datum]],21))&gt;51),RIGHT(YEAR(jaar_zip[[#This Row],[Datum]])-1,2),RIGHT(YEAR(jaar_zip[[#This Row],[Datum]]),2))&amp;"-"&amp; TEXT(WEEKNUM(jaar_zip[[#This Row],[Datum]],21),"00")</f>
        <v>24-05</v>
      </c>
      <c r="L6608" s="101">
        <f>MONTH(jaar_zip[[#This Row],[Datum]])</f>
        <v>1</v>
      </c>
      <c r="M6608" s="101">
        <f>IF(ISNUMBER(jaar_zip[[#This Row],[etmaaltemperatuur]]),IF(jaar_zip[[#This Row],[etmaaltemperatuur]]&lt;stookgrens,stookgrens-jaar_zip[[#This Row],[etmaaltemperatuur]],0),"")</f>
        <v>11.1</v>
      </c>
      <c r="N6608" s="101">
        <f>IF(ISNUMBER(jaar_zip[[#This Row],[graaddagen]]),IF(OR(MONTH(jaar_zip[[#This Row],[Datum]])=1,MONTH(jaar_zip[[#This Row],[Datum]])=2,MONTH(jaar_zip[[#This Row],[Datum]])=11,MONTH(jaar_zip[[#This Row],[Datum]])=12),1.1,IF(OR(MONTH(jaar_zip[[#This Row],[Datum]])=3,MONTH(jaar_zip[[#This Row],[Datum]])=10),1,0.8))*jaar_zip[[#This Row],[graaddagen]],"")</f>
        <v>12.21</v>
      </c>
      <c r="O6608" s="101">
        <f>IF(ISNUMBER(jaar_zip[[#This Row],[etmaaltemperatuur]]),IF(jaar_zip[[#This Row],[etmaaltemperatuur]]&gt;stookgrens,jaar_zip[[#This Row],[etmaaltemperatuur]]-stookgrens,0),"")</f>
        <v>0</v>
      </c>
    </row>
    <row r="6609" spans="1:15" x14ac:dyDescent="0.25">
      <c r="A6609">
        <v>340</v>
      </c>
      <c r="B6609">
        <v>20240201</v>
      </c>
      <c r="C6609">
        <v>3.5</v>
      </c>
      <c r="D6609">
        <v>6</v>
      </c>
      <c r="F6609">
        <v>3.7</v>
      </c>
      <c r="G6609">
        <v>1031.3</v>
      </c>
      <c r="H6609">
        <v>88</v>
      </c>
      <c r="I6609" s="101" t="s">
        <v>36</v>
      </c>
      <c r="J6609" s="1">
        <f>DATEVALUE(RIGHT(jaar_zip[[#This Row],[YYYYMMDD]],2)&amp;"-"&amp;MID(jaar_zip[[#This Row],[YYYYMMDD]],5,2)&amp;"-"&amp;LEFT(jaar_zip[[#This Row],[YYYYMMDD]],4))</f>
        <v>45323</v>
      </c>
      <c r="K6609" s="101" t="str">
        <f>IF(AND(VALUE(MONTH(jaar_zip[[#This Row],[Datum]]))=1,VALUE(WEEKNUM(jaar_zip[[#This Row],[Datum]],21))&gt;51),RIGHT(YEAR(jaar_zip[[#This Row],[Datum]])-1,2),RIGHT(YEAR(jaar_zip[[#This Row],[Datum]]),2))&amp;"-"&amp; TEXT(WEEKNUM(jaar_zip[[#This Row],[Datum]],21),"00")</f>
        <v>24-05</v>
      </c>
      <c r="L6609" s="101">
        <f>MONTH(jaar_zip[[#This Row],[Datum]])</f>
        <v>2</v>
      </c>
      <c r="M6609" s="101">
        <f>IF(ISNUMBER(jaar_zip[[#This Row],[etmaaltemperatuur]]),IF(jaar_zip[[#This Row],[etmaaltemperatuur]]&lt;stookgrens,stookgrens-jaar_zip[[#This Row],[etmaaltemperatuur]],0),"")</f>
        <v>12</v>
      </c>
      <c r="N6609" s="101">
        <f>IF(ISNUMBER(jaar_zip[[#This Row],[graaddagen]]),IF(OR(MONTH(jaar_zip[[#This Row],[Datum]])=1,MONTH(jaar_zip[[#This Row],[Datum]])=2,MONTH(jaar_zip[[#This Row],[Datum]])=11,MONTH(jaar_zip[[#This Row],[Datum]])=12),1.1,IF(OR(MONTH(jaar_zip[[#This Row],[Datum]])=3,MONTH(jaar_zip[[#This Row],[Datum]])=10),1,0.8))*jaar_zip[[#This Row],[graaddagen]],"")</f>
        <v>13.200000000000001</v>
      </c>
      <c r="O6609" s="101">
        <f>IF(ISNUMBER(jaar_zip[[#This Row],[etmaaltemperatuur]]),IF(jaar_zip[[#This Row],[etmaaltemperatuur]]&gt;stookgrens,jaar_zip[[#This Row],[etmaaltemperatuur]]-stookgrens,0),"")</f>
        <v>0</v>
      </c>
    </row>
    <row r="6610" spans="1:15" x14ac:dyDescent="0.25">
      <c r="A6610">
        <v>340</v>
      </c>
      <c r="B6610">
        <v>20240202</v>
      </c>
      <c r="C6610">
        <v>6.1</v>
      </c>
      <c r="D6610">
        <v>8</v>
      </c>
      <c r="F6610">
        <v>0</v>
      </c>
      <c r="G6610">
        <v>1028.8</v>
      </c>
      <c r="H6610">
        <v>88</v>
      </c>
      <c r="I6610" s="101" t="s">
        <v>36</v>
      </c>
      <c r="J6610" s="1">
        <f>DATEVALUE(RIGHT(jaar_zip[[#This Row],[YYYYMMDD]],2)&amp;"-"&amp;MID(jaar_zip[[#This Row],[YYYYMMDD]],5,2)&amp;"-"&amp;LEFT(jaar_zip[[#This Row],[YYYYMMDD]],4))</f>
        <v>45324</v>
      </c>
      <c r="K6610" s="101" t="str">
        <f>IF(AND(VALUE(MONTH(jaar_zip[[#This Row],[Datum]]))=1,VALUE(WEEKNUM(jaar_zip[[#This Row],[Datum]],21))&gt;51),RIGHT(YEAR(jaar_zip[[#This Row],[Datum]])-1,2),RIGHT(YEAR(jaar_zip[[#This Row],[Datum]]),2))&amp;"-"&amp; TEXT(WEEKNUM(jaar_zip[[#This Row],[Datum]],21),"00")</f>
        <v>24-05</v>
      </c>
      <c r="L6610" s="101">
        <f>MONTH(jaar_zip[[#This Row],[Datum]])</f>
        <v>2</v>
      </c>
      <c r="M6610" s="101">
        <f>IF(ISNUMBER(jaar_zip[[#This Row],[etmaaltemperatuur]]),IF(jaar_zip[[#This Row],[etmaaltemperatuur]]&lt;stookgrens,stookgrens-jaar_zip[[#This Row],[etmaaltemperatuur]],0),"")</f>
        <v>10</v>
      </c>
      <c r="N6610" s="101">
        <f>IF(ISNUMBER(jaar_zip[[#This Row],[graaddagen]]),IF(OR(MONTH(jaar_zip[[#This Row],[Datum]])=1,MONTH(jaar_zip[[#This Row],[Datum]])=2,MONTH(jaar_zip[[#This Row],[Datum]])=11,MONTH(jaar_zip[[#This Row],[Datum]])=12),1.1,IF(OR(MONTH(jaar_zip[[#This Row],[Datum]])=3,MONTH(jaar_zip[[#This Row],[Datum]])=10),1,0.8))*jaar_zip[[#This Row],[graaddagen]],"")</f>
        <v>11</v>
      </c>
      <c r="O6610" s="101">
        <f>IF(ISNUMBER(jaar_zip[[#This Row],[etmaaltemperatuur]]),IF(jaar_zip[[#This Row],[etmaaltemperatuur]]&gt;stookgrens,jaar_zip[[#This Row],[etmaaltemperatuur]]-stookgrens,0),"")</f>
        <v>0</v>
      </c>
    </row>
    <row r="6611" spans="1:15" x14ac:dyDescent="0.25">
      <c r="A6611">
        <v>340</v>
      </c>
      <c r="B6611">
        <v>20240203</v>
      </c>
      <c r="C6611">
        <v>6.3</v>
      </c>
      <c r="D6611">
        <v>10.3</v>
      </c>
      <c r="F6611">
        <v>1.3</v>
      </c>
      <c r="G6611">
        <v>1026.4000000000001</v>
      </c>
      <c r="H6611">
        <v>90</v>
      </c>
      <c r="I6611" s="101" t="s">
        <v>36</v>
      </c>
      <c r="J6611" s="1">
        <f>DATEVALUE(RIGHT(jaar_zip[[#This Row],[YYYYMMDD]],2)&amp;"-"&amp;MID(jaar_zip[[#This Row],[YYYYMMDD]],5,2)&amp;"-"&amp;LEFT(jaar_zip[[#This Row],[YYYYMMDD]],4))</f>
        <v>45325</v>
      </c>
      <c r="K6611" s="101" t="str">
        <f>IF(AND(VALUE(MONTH(jaar_zip[[#This Row],[Datum]]))=1,VALUE(WEEKNUM(jaar_zip[[#This Row],[Datum]],21))&gt;51),RIGHT(YEAR(jaar_zip[[#This Row],[Datum]])-1,2),RIGHT(YEAR(jaar_zip[[#This Row],[Datum]]),2))&amp;"-"&amp; TEXT(WEEKNUM(jaar_zip[[#This Row],[Datum]],21),"00")</f>
        <v>24-05</v>
      </c>
      <c r="L6611" s="101">
        <f>MONTH(jaar_zip[[#This Row],[Datum]])</f>
        <v>2</v>
      </c>
      <c r="M6611" s="101">
        <f>IF(ISNUMBER(jaar_zip[[#This Row],[etmaaltemperatuur]]),IF(jaar_zip[[#This Row],[etmaaltemperatuur]]&lt;stookgrens,stookgrens-jaar_zip[[#This Row],[etmaaltemperatuur]],0),"")</f>
        <v>7.6999999999999993</v>
      </c>
      <c r="N6611" s="101">
        <f>IF(ISNUMBER(jaar_zip[[#This Row],[graaddagen]]),IF(OR(MONTH(jaar_zip[[#This Row],[Datum]])=1,MONTH(jaar_zip[[#This Row],[Datum]])=2,MONTH(jaar_zip[[#This Row],[Datum]])=11,MONTH(jaar_zip[[#This Row],[Datum]])=12),1.1,IF(OR(MONTH(jaar_zip[[#This Row],[Datum]])=3,MONTH(jaar_zip[[#This Row],[Datum]])=10),1,0.8))*jaar_zip[[#This Row],[graaddagen]],"")</f>
        <v>8.4700000000000006</v>
      </c>
      <c r="O6611" s="101">
        <f>IF(ISNUMBER(jaar_zip[[#This Row],[etmaaltemperatuur]]),IF(jaar_zip[[#This Row],[etmaaltemperatuur]]&gt;stookgrens,jaar_zip[[#This Row],[etmaaltemperatuur]]-stookgrens,0),"")</f>
        <v>0</v>
      </c>
    </row>
    <row r="6612" spans="1:15" x14ac:dyDescent="0.25">
      <c r="A6612">
        <v>340</v>
      </c>
      <c r="B6612">
        <v>20240204</v>
      </c>
      <c r="C6612">
        <v>7.9</v>
      </c>
      <c r="D6612">
        <v>10.9</v>
      </c>
      <c r="F6612">
        <v>0.4</v>
      </c>
      <c r="G6612">
        <v>1022.9</v>
      </c>
      <c r="H6612">
        <v>88</v>
      </c>
      <c r="I6612" s="101" t="s">
        <v>36</v>
      </c>
      <c r="J6612" s="1">
        <f>DATEVALUE(RIGHT(jaar_zip[[#This Row],[YYYYMMDD]],2)&amp;"-"&amp;MID(jaar_zip[[#This Row],[YYYYMMDD]],5,2)&amp;"-"&amp;LEFT(jaar_zip[[#This Row],[YYYYMMDD]],4))</f>
        <v>45326</v>
      </c>
      <c r="K6612" s="101" t="str">
        <f>IF(AND(VALUE(MONTH(jaar_zip[[#This Row],[Datum]]))=1,VALUE(WEEKNUM(jaar_zip[[#This Row],[Datum]],21))&gt;51),RIGHT(YEAR(jaar_zip[[#This Row],[Datum]])-1,2),RIGHT(YEAR(jaar_zip[[#This Row],[Datum]]),2))&amp;"-"&amp; TEXT(WEEKNUM(jaar_zip[[#This Row],[Datum]],21),"00")</f>
        <v>24-05</v>
      </c>
      <c r="L6612" s="101">
        <f>MONTH(jaar_zip[[#This Row],[Datum]])</f>
        <v>2</v>
      </c>
      <c r="M6612" s="101">
        <f>IF(ISNUMBER(jaar_zip[[#This Row],[etmaaltemperatuur]]),IF(jaar_zip[[#This Row],[etmaaltemperatuur]]&lt;stookgrens,stookgrens-jaar_zip[[#This Row],[etmaaltemperatuur]],0),"")</f>
        <v>7.1</v>
      </c>
      <c r="N6612" s="101">
        <f>IF(ISNUMBER(jaar_zip[[#This Row],[graaddagen]]),IF(OR(MONTH(jaar_zip[[#This Row],[Datum]])=1,MONTH(jaar_zip[[#This Row],[Datum]])=2,MONTH(jaar_zip[[#This Row],[Datum]])=11,MONTH(jaar_zip[[#This Row],[Datum]])=12),1.1,IF(OR(MONTH(jaar_zip[[#This Row],[Datum]])=3,MONTH(jaar_zip[[#This Row],[Datum]])=10),1,0.8))*jaar_zip[[#This Row],[graaddagen]],"")</f>
        <v>7.8100000000000005</v>
      </c>
      <c r="O6612" s="101">
        <f>IF(ISNUMBER(jaar_zip[[#This Row],[etmaaltemperatuur]]),IF(jaar_zip[[#This Row],[etmaaltemperatuur]]&gt;stookgrens,jaar_zip[[#This Row],[etmaaltemperatuur]]-stookgrens,0),"")</f>
        <v>0</v>
      </c>
    </row>
    <row r="6613" spans="1:15" x14ac:dyDescent="0.25">
      <c r="A6613">
        <v>340</v>
      </c>
      <c r="B6613">
        <v>20240205</v>
      </c>
      <c r="C6613">
        <v>7.5</v>
      </c>
      <c r="D6613">
        <v>9.5</v>
      </c>
      <c r="F6613">
        <v>0.1</v>
      </c>
      <c r="G6613">
        <v>1019.8</v>
      </c>
      <c r="H6613">
        <v>83</v>
      </c>
      <c r="I6613" s="101" t="s">
        <v>36</v>
      </c>
      <c r="J6613" s="1">
        <f>DATEVALUE(RIGHT(jaar_zip[[#This Row],[YYYYMMDD]],2)&amp;"-"&amp;MID(jaar_zip[[#This Row],[YYYYMMDD]],5,2)&amp;"-"&amp;LEFT(jaar_zip[[#This Row],[YYYYMMDD]],4))</f>
        <v>45327</v>
      </c>
      <c r="K6613" s="101" t="str">
        <f>IF(AND(VALUE(MONTH(jaar_zip[[#This Row],[Datum]]))=1,VALUE(WEEKNUM(jaar_zip[[#This Row],[Datum]],21))&gt;51),RIGHT(YEAR(jaar_zip[[#This Row],[Datum]])-1,2),RIGHT(YEAR(jaar_zip[[#This Row],[Datum]]),2))&amp;"-"&amp; TEXT(WEEKNUM(jaar_zip[[#This Row],[Datum]],21),"00")</f>
        <v>24-06</v>
      </c>
      <c r="L6613" s="101">
        <f>MONTH(jaar_zip[[#This Row],[Datum]])</f>
        <v>2</v>
      </c>
      <c r="M6613" s="101">
        <f>IF(ISNUMBER(jaar_zip[[#This Row],[etmaaltemperatuur]]),IF(jaar_zip[[#This Row],[etmaaltemperatuur]]&lt;stookgrens,stookgrens-jaar_zip[[#This Row],[etmaaltemperatuur]],0),"")</f>
        <v>8.5</v>
      </c>
      <c r="N6613" s="101">
        <f>IF(ISNUMBER(jaar_zip[[#This Row],[graaddagen]]),IF(OR(MONTH(jaar_zip[[#This Row],[Datum]])=1,MONTH(jaar_zip[[#This Row],[Datum]])=2,MONTH(jaar_zip[[#This Row],[Datum]])=11,MONTH(jaar_zip[[#This Row],[Datum]])=12),1.1,IF(OR(MONTH(jaar_zip[[#This Row],[Datum]])=3,MONTH(jaar_zip[[#This Row],[Datum]])=10),1,0.8))*jaar_zip[[#This Row],[graaddagen]],"")</f>
        <v>9.3500000000000014</v>
      </c>
      <c r="O6613" s="101">
        <f>IF(ISNUMBER(jaar_zip[[#This Row],[etmaaltemperatuur]]),IF(jaar_zip[[#This Row],[etmaaltemperatuur]]&gt;stookgrens,jaar_zip[[#This Row],[etmaaltemperatuur]]-stookgrens,0),"")</f>
        <v>0</v>
      </c>
    </row>
    <row r="6614" spans="1:15" x14ac:dyDescent="0.25">
      <c r="A6614">
        <v>340</v>
      </c>
      <c r="B6614">
        <v>20240206</v>
      </c>
      <c r="C6614">
        <v>8.9</v>
      </c>
      <c r="D6614">
        <v>11</v>
      </c>
      <c r="F6614">
        <v>6.7</v>
      </c>
      <c r="G6614">
        <v>1010.1</v>
      </c>
      <c r="H6614">
        <v>82</v>
      </c>
      <c r="I6614" s="101" t="s">
        <v>36</v>
      </c>
      <c r="J6614" s="1">
        <f>DATEVALUE(RIGHT(jaar_zip[[#This Row],[YYYYMMDD]],2)&amp;"-"&amp;MID(jaar_zip[[#This Row],[YYYYMMDD]],5,2)&amp;"-"&amp;LEFT(jaar_zip[[#This Row],[YYYYMMDD]],4))</f>
        <v>45328</v>
      </c>
      <c r="K6614" s="101" t="str">
        <f>IF(AND(VALUE(MONTH(jaar_zip[[#This Row],[Datum]]))=1,VALUE(WEEKNUM(jaar_zip[[#This Row],[Datum]],21))&gt;51),RIGHT(YEAR(jaar_zip[[#This Row],[Datum]])-1,2),RIGHT(YEAR(jaar_zip[[#This Row],[Datum]]),2))&amp;"-"&amp; TEXT(WEEKNUM(jaar_zip[[#This Row],[Datum]],21),"00")</f>
        <v>24-06</v>
      </c>
      <c r="L6614" s="101">
        <f>MONTH(jaar_zip[[#This Row],[Datum]])</f>
        <v>2</v>
      </c>
      <c r="M6614" s="101">
        <f>IF(ISNUMBER(jaar_zip[[#This Row],[etmaaltemperatuur]]),IF(jaar_zip[[#This Row],[etmaaltemperatuur]]&lt;stookgrens,stookgrens-jaar_zip[[#This Row],[etmaaltemperatuur]],0),"")</f>
        <v>7</v>
      </c>
      <c r="N6614" s="101">
        <f>IF(ISNUMBER(jaar_zip[[#This Row],[graaddagen]]),IF(OR(MONTH(jaar_zip[[#This Row],[Datum]])=1,MONTH(jaar_zip[[#This Row],[Datum]])=2,MONTH(jaar_zip[[#This Row],[Datum]])=11,MONTH(jaar_zip[[#This Row],[Datum]])=12),1.1,IF(OR(MONTH(jaar_zip[[#This Row],[Datum]])=3,MONTH(jaar_zip[[#This Row],[Datum]])=10),1,0.8))*jaar_zip[[#This Row],[graaddagen]],"")</f>
        <v>7.7000000000000011</v>
      </c>
      <c r="O6614" s="101">
        <f>IF(ISNUMBER(jaar_zip[[#This Row],[etmaaltemperatuur]]),IF(jaar_zip[[#This Row],[etmaaltemperatuur]]&gt;stookgrens,jaar_zip[[#This Row],[etmaaltemperatuur]]-stookgrens,0),"")</f>
        <v>0</v>
      </c>
    </row>
    <row r="6615" spans="1:15" x14ac:dyDescent="0.25">
      <c r="A6615">
        <v>340</v>
      </c>
      <c r="B6615">
        <v>20240207</v>
      </c>
      <c r="C6615">
        <v>2</v>
      </c>
      <c r="D6615">
        <v>4.0999999999999996</v>
      </c>
      <c r="F6615">
        <v>16.600000000000001</v>
      </c>
      <c r="G6615">
        <v>1005.2</v>
      </c>
      <c r="H6615">
        <v>92</v>
      </c>
      <c r="I6615" s="101" t="s">
        <v>36</v>
      </c>
      <c r="J6615" s="1">
        <f>DATEVALUE(RIGHT(jaar_zip[[#This Row],[YYYYMMDD]],2)&amp;"-"&amp;MID(jaar_zip[[#This Row],[YYYYMMDD]],5,2)&amp;"-"&amp;LEFT(jaar_zip[[#This Row],[YYYYMMDD]],4))</f>
        <v>45329</v>
      </c>
      <c r="K6615" s="101" t="str">
        <f>IF(AND(VALUE(MONTH(jaar_zip[[#This Row],[Datum]]))=1,VALUE(WEEKNUM(jaar_zip[[#This Row],[Datum]],21))&gt;51),RIGHT(YEAR(jaar_zip[[#This Row],[Datum]])-1,2),RIGHT(YEAR(jaar_zip[[#This Row],[Datum]]),2))&amp;"-"&amp; TEXT(WEEKNUM(jaar_zip[[#This Row],[Datum]],21),"00")</f>
        <v>24-06</v>
      </c>
      <c r="L6615" s="101">
        <f>MONTH(jaar_zip[[#This Row],[Datum]])</f>
        <v>2</v>
      </c>
      <c r="M6615" s="101">
        <f>IF(ISNUMBER(jaar_zip[[#This Row],[etmaaltemperatuur]]),IF(jaar_zip[[#This Row],[etmaaltemperatuur]]&lt;stookgrens,stookgrens-jaar_zip[[#This Row],[etmaaltemperatuur]],0),"")</f>
        <v>13.9</v>
      </c>
      <c r="N6615" s="101">
        <f>IF(ISNUMBER(jaar_zip[[#This Row],[graaddagen]]),IF(OR(MONTH(jaar_zip[[#This Row],[Datum]])=1,MONTH(jaar_zip[[#This Row],[Datum]])=2,MONTH(jaar_zip[[#This Row],[Datum]])=11,MONTH(jaar_zip[[#This Row],[Datum]])=12),1.1,IF(OR(MONTH(jaar_zip[[#This Row],[Datum]])=3,MONTH(jaar_zip[[#This Row],[Datum]])=10),1,0.8))*jaar_zip[[#This Row],[graaddagen]],"")</f>
        <v>15.290000000000001</v>
      </c>
      <c r="O6615" s="101">
        <f>IF(ISNUMBER(jaar_zip[[#This Row],[etmaaltemperatuur]]),IF(jaar_zip[[#This Row],[etmaaltemperatuur]]&gt;stookgrens,jaar_zip[[#This Row],[etmaaltemperatuur]]-stookgrens,0),"")</f>
        <v>0</v>
      </c>
    </row>
    <row r="6616" spans="1:15" x14ac:dyDescent="0.25">
      <c r="A6616">
        <v>340</v>
      </c>
      <c r="B6616">
        <v>20240208</v>
      </c>
      <c r="C6616">
        <v>3.1</v>
      </c>
      <c r="D6616">
        <v>5.8</v>
      </c>
      <c r="F6616">
        <v>18.399999999999999</v>
      </c>
      <c r="G6616">
        <v>995.4</v>
      </c>
      <c r="H6616">
        <v>95</v>
      </c>
      <c r="I6616" s="101" t="s">
        <v>36</v>
      </c>
      <c r="J6616" s="1">
        <f>DATEVALUE(RIGHT(jaar_zip[[#This Row],[YYYYMMDD]],2)&amp;"-"&amp;MID(jaar_zip[[#This Row],[YYYYMMDD]],5,2)&amp;"-"&amp;LEFT(jaar_zip[[#This Row],[YYYYMMDD]],4))</f>
        <v>45330</v>
      </c>
      <c r="K6616" s="101" t="str">
        <f>IF(AND(VALUE(MONTH(jaar_zip[[#This Row],[Datum]]))=1,VALUE(WEEKNUM(jaar_zip[[#This Row],[Datum]],21))&gt;51),RIGHT(YEAR(jaar_zip[[#This Row],[Datum]])-1,2),RIGHT(YEAR(jaar_zip[[#This Row],[Datum]]),2))&amp;"-"&amp; TEXT(WEEKNUM(jaar_zip[[#This Row],[Datum]],21),"00")</f>
        <v>24-06</v>
      </c>
      <c r="L6616" s="101">
        <f>MONTH(jaar_zip[[#This Row],[Datum]])</f>
        <v>2</v>
      </c>
      <c r="M6616" s="101">
        <f>IF(ISNUMBER(jaar_zip[[#This Row],[etmaaltemperatuur]]),IF(jaar_zip[[#This Row],[etmaaltemperatuur]]&lt;stookgrens,stookgrens-jaar_zip[[#This Row],[etmaaltemperatuur]],0),"")</f>
        <v>12.2</v>
      </c>
      <c r="N6616" s="101">
        <f>IF(ISNUMBER(jaar_zip[[#This Row],[graaddagen]]),IF(OR(MONTH(jaar_zip[[#This Row],[Datum]])=1,MONTH(jaar_zip[[#This Row],[Datum]])=2,MONTH(jaar_zip[[#This Row],[Datum]])=11,MONTH(jaar_zip[[#This Row],[Datum]])=12),1.1,IF(OR(MONTH(jaar_zip[[#This Row],[Datum]])=3,MONTH(jaar_zip[[#This Row],[Datum]])=10),1,0.8))*jaar_zip[[#This Row],[graaddagen]],"")</f>
        <v>13.42</v>
      </c>
      <c r="O6616" s="101">
        <f>IF(ISNUMBER(jaar_zip[[#This Row],[etmaaltemperatuur]]),IF(jaar_zip[[#This Row],[etmaaltemperatuur]]&gt;stookgrens,jaar_zip[[#This Row],[etmaaltemperatuur]]-stookgrens,0),"")</f>
        <v>0</v>
      </c>
    </row>
    <row r="6617" spans="1:15" x14ac:dyDescent="0.25">
      <c r="A6617">
        <v>340</v>
      </c>
      <c r="B6617">
        <v>20240209</v>
      </c>
      <c r="C6617">
        <v>4.3</v>
      </c>
      <c r="D6617">
        <v>11.6</v>
      </c>
      <c r="F6617">
        <v>2.7</v>
      </c>
      <c r="G6617">
        <v>983.6</v>
      </c>
      <c r="H6617">
        <v>82</v>
      </c>
      <c r="I6617" s="101" t="s">
        <v>36</v>
      </c>
      <c r="J6617" s="1">
        <f>DATEVALUE(RIGHT(jaar_zip[[#This Row],[YYYYMMDD]],2)&amp;"-"&amp;MID(jaar_zip[[#This Row],[YYYYMMDD]],5,2)&amp;"-"&amp;LEFT(jaar_zip[[#This Row],[YYYYMMDD]],4))</f>
        <v>45331</v>
      </c>
      <c r="K6617" s="101" t="str">
        <f>IF(AND(VALUE(MONTH(jaar_zip[[#This Row],[Datum]]))=1,VALUE(WEEKNUM(jaar_zip[[#This Row],[Datum]],21))&gt;51),RIGHT(YEAR(jaar_zip[[#This Row],[Datum]])-1,2),RIGHT(YEAR(jaar_zip[[#This Row],[Datum]]),2))&amp;"-"&amp; TEXT(WEEKNUM(jaar_zip[[#This Row],[Datum]],21),"00")</f>
        <v>24-06</v>
      </c>
      <c r="L6617" s="101">
        <f>MONTH(jaar_zip[[#This Row],[Datum]])</f>
        <v>2</v>
      </c>
      <c r="M6617" s="101">
        <f>IF(ISNUMBER(jaar_zip[[#This Row],[etmaaltemperatuur]]),IF(jaar_zip[[#This Row],[etmaaltemperatuur]]&lt;stookgrens,stookgrens-jaar_zip[[#This Row],[etmaaltemperatuur]],0),"")</f>
        <v>6.4</v>
      </c>
      <c r="N6617" s="101">
        <f>IF(ISNUMBER(jaar_zip[[#This Row],[graaddagen]]),IF(OR(MONTH(jaar_zip[[#This Row],[Datum]])=1,MONTH(jaar_zip[[#This Row],[Datum]])=2,MONTH(jaar_zip[[#This Row],[Datum]])=11,MONTH(jaar_zip[[#This Row],[Datum]])=12),1.1,IF(OR(MONTH(jaar_zip[[#This Row],[Datum]])=3,MONTH(jaar_zip[[#This Row],[Datum]])=10),1,0.8))*jaar_zip[[#This Row],[graaddagen]],"")</f>
        <v>7.0400000000000009</v>
      </c>
      <c r="O6617" s="101">
        <f>IF(ISNUMBER(jaar_zip[[#This Row],[etmaaltemperatuur]]),IF(jaar_zip[[#This Row],[etmaaltemperatuur]]&gt;stookgrens,jaar_zip[[#This Row],[etmaaltemperatuur]]-stookgrens,0),"")</f>
        <v>0</v>
      </c>
    </row>
    <row r="6618" spans="1:15" x14ac:dyDescent="0.25">
      <c r="A6618">
        <v>340</v>
      </c>
      <c r="B6618">
        <v>20240210</v>
      </c>
      <c r="C6618">
        <v>2.2000000000000002</v>
      </c>
      <c r="D6618">
        <v>11</v>
      </c>
      <c r="F6618">
        <v>1.3</v>
      </c>
      <c r="G6618">
        <v>985.7</v>
      </c>
      <c r="H6618">
        <v>86</v>
      </c>
      <c r="I6618" s="101" t="s">
        <v>36</v>
      </c>
      <c r="J6618" s="1">
        <f>DATEVALUE(RIGHT(jaar_zip[[#This Row],[YYYYMMDD]],2)&amp;"-"&amp;MID(jaar_zip[[#This Row],[YYYYMMDD]],5,2)&amp;"-"&amp;LEFT(jaar_zip[[#This Row],[YYYYMMDD]],4))</f>
        <v>45332</v>
      </c>
      <c r="K6618" s="101" t="str">
        <f>IF(AND(VALUE(MONTH(jaar_zip[[#This Row],[Datum]]))=1,VALUE(WEEKNUM(jaar_zip[[#This Row],[Datum]],21))&gt;51),RIGHT(YEAR(jaar_zip[[#This Row],[Datum]])-1,2),RIGHT(YEAR(jaar_zip[[#This Row],[Datum]]),2))&amp;"-"&amp; TEXT(WEEKNUM(jaar_zip[[#This Row],[Datum]],21),"00")</f>
        <v>24-06</v>
      </c>
      <c r="L6618" s="101">
        <f>MONTH(jaar_zip[[#This Row],[Datum]])</f>
        <v>2</v>
      </c>
      <c r="M6618" s="101">
        <f>IF(ISNUMBER(jaar_zip[[#This Row],[etmaaltemperatuur]]),IF(jaar_zip[[#This Row],[etmaaltemperatuur]]&lt;stookgrens,stookgrens-jaar_zip[[#This Row],[etmaaltemperatuur]],0),"")</f>
        <v>7</v>
      </c>
      <c r="N6618" s="101">
        <f>IF(ISNUMBER(jaar_zip[[#This Row],[graaddagen]]),IF(OR(MONTH(jaar_zip[[#This Row],[Datum]])=1,MONTH(jaar_zip[[#This Row],[Datum]])=2,MONTH(jaar_zip[[#This Row],[Datum]])=11,MONTH(jaar_zip[[#This Row],[Datum]])=12),1.1,IF(OR(MONTH(jaar_zip[[#This Row],[Datum]])=3,MONTH(jaar_zip[[#This Row],[Datum]])=10),1,0.8))*jaar_zip[[#This Row],[graaddagen]],"")</f>
        <v>7.7000000000000011</v>
      </c>
      <c r="O6618" s="101">
        <f>IF(ISNUMBER(jaar_zip[[#This Row],[etmaaltemperatuur]]),IF(jaar_zip[[#This Row],[etmaaltemperatuur]]&gt;stookgrens,jaar_zip[[#This Row],[etmaaltemperatuur]]-stookgrens,0),"")</f>
        <v>0</v>
      </c>
    </row>
    <row r="6619" spans="1:15" x14ac:dyDescent="0.25">
      <c r="A6619">
        <v>340</v>
      </c>
      <c r="B6619">
        <v>20240211</v>
      </c>
      <c r="C6619">
        <v>2.9</v>
      </c>
      <c r="D6619">
        <v>8.5</v>
      </c>
      <c r="F6619">
        <v>5.9</v>
      </c>
      <c r="G6619">
        <v>991.2</v>
      </c>
      <c r="H6619">
        <v>91</v>
      </c>
      <c r="I6619" s="101" t="s">
        <v>36</v>
      </c>
      <c r="J6619" s="1">
        <f>DATEVALUE(RIGHT(jaar_zip[[#This Row],[YYYYMMDD]],2)&amp;"-"&amp;MID(jaar_zip[[#This Row],[YYYYMMDD]],5,2)&amp;"-"&amp;LEFT(jaar_zip[[#This Row],[YYYYMMDD]],4))</f>
        <v>45333</v>
      </c>
      <c r="K6619" s="101" t="str">
        <f>IF(AND(VALUE(MONTH(jaar_zip[[#This Row],[Datum]]))=1,VALUE(WEEKNUM(jaar_zip[[#This Row],[Datum]],21))&gt;51),RIGHT(YEAR(jaar_zip[[#This Row],[Datum]])-1,2),RIGHT(YEAR(jaar_zip[[#This Row],[Datum]]),2))&amp;"-"&amp; TEXT(WEEKNUM(jaar_zip[[#This Row],[Datum]],21),"00")</f>
        <v>24-06</v>
      </c>
      <c r="L6619" s="101">
        <f>MONTH(jaar_zip[[#This Row],[Datum]])</f>
        <v>2</v>
      </c>
      <c r="M6619" s="101">
        <f>IF(ISNUMBER(jaar_zip[[#This Row],[etmaaltemperatuur]]),IF(jaar_zip[[#This Row],[etmaaltemperatuur]]&lt;stookgrens,stookgrens-jaar_zip[[#This Row],[etmaaltemperatuur]],0),"")</f>
        <v>9.5</v>
      </c>
      <c r="N6619" s="101">
        <f>IF(ISNUMBER(jaar_zip[[#This Row],[graaddagen]]),IF(OR(MONTH(jaar_zip[[#This Row],[Datum]])=1,MONTH(jaar_zip[[#This Row],[Datum]])=2,MONTH(jaar_zip[[#This Row],[Datum]])=11,MONTH(jaar_zip[[#This Row],[Datum]])=12),1.1,IF(OR(MONTH(jaar_zip[[#This Row],[Datum]])=3,MONTH(jaar_zip[[#This Row],[Datum]])=10),1,0.8))*jaar_zip[[#This Row],[graaddagen]],"")</f>
        <v>10.450000000000001</v>
      </c>
      <c r="O6619" s="101">
        <f>IF(ISNUMBER(jaar_zip[[#This Row],[etmaaltemperatuur]]),IF(jaar_zip[[#This Row],[etmaaltemperatuur]]&gt;stookgrens,jaar_zip[[#This Row],[etmaaltemperatuur]]-stookgrens,0),"")</f>
        <v>0</v>
      </c>
    </row>
    <row r="6620" spans="1:15" x14ac:dyDescent="0.25">
      <c r="A6620">
        <v>340</v>
      </c>
      <c r="B6620">
        <v>20240212</v>
      </c>
      <c r="C6620">
        <v>3.7</v>
      </c>
      <c r="D6620">
        <v>6.5</v>
      </c>
      <c r="F6620">
        <v>0.2</v>
      </c>
      <c r="G6620">
        <v>1005.9</v>
      </c>
      <c r="H6620">
        <v>88</v>
      </c>
      <c r="I6620" s="101" t="s">
        <v>36</v>
      </c>
      <c r="J6620" s="1">
        <f>DATEVALUE(RIGHT(jaar_zip[[#This Row],[YYYYMMDD]],2)&amp;"-"&amp;MID(jaar_zip[[#This Row],[YYYYMMDD]],5,2)&amp;"-"&amp;LEFT(jaar_zip[[#This Row],[YYYYMMDD]],4))</f>
        <v>45334</v>
      </c>
      <c r="K6620" s="101" t="str">
        <f>IF(AND(VALUE(MONTH(jaar_zip[[#This Row],[Datum]]))=1,VALUE(WEEKNUM(jaar_zip[[#This Row],[Datum]],21))&gt;51),RIGHT(YEAR(jaar_zip[[#This Row],[Datum]])-1,2),RIGHT(YEAR(jaar_zip[[#This Row],[Datum]]),2))&amp;"-"&amp; TEXT(WEEKNUM(jaar_zip[[#This Row],[Datum]],21),"00")</f>
        <v>24-07</v>
      </c>
      <c r="L6620" s="101">
        <f>MONTH(jaar_zip[[#This Row],[Datum]])</f>
        <v>2</v>
      </c>
      <c r="M6620" s="101">
        <f>IF(ISNUMBER(jaar_zip[[#This Row],[etmaaltemperatuur]]),IF(jaar_zip[[#This Row],[etmaaltemperatuur]]&lt;stookgrens,stookgrens-jaar_zip[[#This Row],[etmaaltemperatuur]],0),"")</f>
        <v>11.5</v>
      </c>
      <c r="N6620" s="101">
        <f>IF(ISNUMBER(jaar_zip[[#This Row],[graaddagen]]),IF(OR(MONTH(jaar_zip[[#This Row],[Datum]])=1,MONTH(jaar_zip[[#This Row],[Datum]])=2,MONTH(jaar_zip[[#This Row],[Datum]])=11,MONTH(jaar_zip[[#This Row],[Datum]])=12),1.1,IF(OR(MONTH(jaar_zip[[#This Row],[Datum]])=3,MONTH(jaar_zip[[#This Row],[Datum]])=10),1,0.8))*jaar_zip[[#This Row],[graaddagen]],"")</f>
        <v>12.65</v>
      </c>
      <c r="O6620" s="101">
        <f>IF(ISNUMBER(jaar_zip[[#This Row],[etmaaltemperatuur]]),IF(jaar_zip[[#This Row],[etmaaltemperatuur]]&gt;stookgrens,jaar_zip[[#This Row],[etmaaltemperatuur]]-stookgrens,0),"")</f>
        <v>0</v>
      </c>
    </row>
    <row r="6621" spans="1:15" x14ac:dyDescent="0.25">
      <c r="A6621">
        <v>340</v>
      </c>
      <c r="B6621">
        <v>20240213</v>
      </c>
      <c r="C6621">
        <v>4</v>
      </c>
      <c r="D6621">
        <v>7.3</v>
      </c>
      <c r="F6621">
        <v>0.8</v>
      </c>
      <c r="G6621">
        <v>1015.5</v>
      </c>
      <c r="H6621">
        <v>80</v>
      </c>
      <c r="I6621" s="101" t="s">
        <v>36</v>
      </c>
      <c r="J6621" s="1">
        <f>DATEVALUE(RIGHT(jaar_zip[[#This Row],[YYYYMMDD]],2)&amp;"-"&amp;MID(jaar_zip[[#This Row],[YYYYMMDD]],5,2)&amp;"-"&amp;LEFT(jaar_zip[[#This Row],[YYYYMMDD]],4))</f>
        <v>45335</v>
      </c>
      <c r="K6621" s="101" t="str">
        <f>IF(AND(VALUE(MONTH(jaar_zip[[#This Row],[Datum]]))=1,VALUE(WEEKNUM(jaar_zip[[#This Row],[Datum]],21))&gt;51),RIGHT(YEAR(jaar_zip[[#This Row],[Datum]])-1,2),RIGHT(YEAR(jaar_zip[[#This Row],[Datum]]),2))&amp;"-"&amp; TEXT(WEEKNUM(jaar_zip[[#This Row],[Datum]],21),"00")</f>
        <v>24-07</v>
      </c>
      <c r="L6621" s="101">
        <f>MONTH(jaar_zip[[#This Row],[Datum]])</f>
        <v>2</v>
      </c>
      <c r="M6621" s="101">
        <f>IF(ISNUMBER(jaar_zip[[#This Row],[etmaaltemperatuur]]),IF(jaar_zip[[#This Row],[etmaaltemperatuur]]&lt;stookgrens,stookgrens-jaar_zip[[#This Row],[etmaaltemperatuur]],0),"")</f>
        <v>10.7</v>
      </c>
      <c r="N6621" s="101">
        <f>IF(ISNUMBER(jaar_zip[[#This Row],[graaddagen]]),IF(OR(MONTH(jaar_zip[[#This Row],[Datum]])=1,MONTH(jaar_zip[[#This Row],[Datum]])=2,MONTH(jaar_zip[[#This Row],[Datum]])=11,MONTH(jaar_zip[[#This Row],[Datum]])=12),1.1,IF(OR(MONTH(jaar_zip[[#This Row],[Datum]])=3,MONTH(jaar_zip[[#This Row],[Datum]])=10),1,0.8))*jaar_zip[[#This Row],[graaddagen]],"")</f>
        <v>11.77</v>
      </c>
      <c r="O6621" s="101">
        <f>IF(ISNUMBER(jaar_zip[[#This Row],[etmaaltemperatuur]]),IF(jaar_zip[[#This Row],[etmaaltemperatuur]]&gt;stookgrens,jaar_zip[[#This Row],[etmaaltemperatuur]]-stookgrens,0),"")</f>
        <v>0</v>
      </c>
    </row>
    <row r="6622" spans="1:15" x14ac:dyDescent="0.25">
      <c r="A6622">
        <v>340</v>
      </c>
      <c r="B6622">
        <v>20240214</v>
      </c>
      <c r="C6622">
        <v>5.4</v>
      </c>
      <c r="D6622">
        <v>11.6</v>
      </c>
      <c r="F6622">
        <v>2.7</v>
      </c>
      <c r="G6622">
        <v>1015.4</v>
      </c>
      <c r="H6622">
        <v>91</v>
      </c>
      <c r="I6622" s="101" t="s">
        <v>36</v>
      </c>
      <c r="J6622" s="1">
        <f>DATEVALUE(RIGHT(jaar_zip[[#This Row],[YYYYMMDD]],2)&amp;"-"&amp;MID(jaar_zip[[#This Row],[YYYYMMDD]],5,2)&amp;"-"&amp;LEFT(jaar_zip[[#This Row],[YYYYMMDD]],4))</f>
        <v>45336</v>
      </c>
      <c r="K6622" s="101" t="str">
        <f>IF(AND(VALUE(MONTH(jaar_zip[[#This Row],[Datum]]))=1,VALUE(WEEKNUM(jaar_zip[[#This Row],[Datum]],21))&gt;51),RIGHT(YEAR(jaar_zip[[#This Row],[Datum]])-1,2),RIGHT(YEAR(jaar_zip[[#This Row],[Datum]]),2))&amp;"-"&amp; TEXT(WEEKNUM(jaar_zip[[#This Row],[Datum]],21),"00")</f>
        <v>24-07</v>
      </c>
      <c r="L6622" s="101">
        <f>MONTH(jaar_zip[[#This Row],[Datum]])</f>
        <v>2</v>
      </c>
      <c r="M6622" s="101">
        <f>IF(ISNUMBER(jaar_zip[[#This Row],[etmaaltemperatuur]]),IF(jaar_zip[[#This Row],[etmaaltemperatuur]]&lt;stookgrens,stookgrens-jaar_zip[[#This Row],[etmaaltemperatuur]],0),"")</f>
        <v>6.4</v>
      </c>
      <c r="N6622" s="101">
        <f>IF(ISNUMBER(jaar_zip[[#This Row],[graaddagen]]),IF(OR(MONTH(jaar_zip[[#This Row],[Datum]])=1,MONTH(jaar_zip[[#This Row],[Datum]])=2,MONTH(jaar_zip[[#This Row],[Datum]])=11,MONTH(jaar_zip[[#This Row],[Datum]])=12),1.1,IF(OR(MONTH(jaar_zip[[#This Row],[Datum]])=3,MONTH(jaar_zip[[#This Row],[Datum]])=10),1,0.8))*jaar_zip[[#This Row],[graaddagen]],"")</f>
        <v>7.0400000000000009</v>
      </c>
      <c r="O6622" s="101">
        <f>IF(ISNUMBER(jaar_zip[[#This Row],[etmaaltemperatuur]]),IF(jaar_zip[[#This Row],[etmaaltemperatuur]]&gt;stookgrens,jaar_zip[[#This Row],[etmaaltemperatuur]]-stookgrens,0),"")</f>
        <v>0</v>
      </c>
    </row>
    <row r="6623" spans="1:15" x14ac:dyDescent="0.25">
      <c r="A6623">
        <v>340</v>
      </c>
      <c r="B6623">
        <v>20240215</v>
      </c>
      <c r="C6623">
        <v>2.8</v>
      </c>
      <c r="D6623">
        <v>13.9</v>
      </c>
      <c r="F6623">
        <v>6.4</v>
      </c>
      <c r="G6623">
        <v>1012.4</v>
      </c>
      <c r="H6623">
        <v>78</v>
      </c>
      <c r="I6623" s="101" t="s">
        <v>36</v>
      </c>
      <c r="J6623" s="1">
        <f>DATEVALUE(RIGHT(jaar_zip[[#This Row],[YYYYMMDD]],2)&amp;"-"&amp;MID(jaar_zip[[#This Row],[YYYYMMDD]],5,2)&amp;"-"&amp;LEFT(jaar_zip[[#This Row],[YYYYMMDD]],4))</f>
        <v>45337</v>
      </c>
      <c r="K6623" s="101" t="str">
        <f>IF(AND(VALUE(MONTH(jaar_zip[[#This Row],[Datum]]))=1,VALUE(WEEKNUM(jaar_zip[[#This Row],[Datum]],21))&gt;51),RIGHT(YEAR(jaar_zip[[#This Row],[Datum]])-1,2),RIGHT(YEAR(jaar_zip[[#This Row],[Datum]]),2))&amp;"-"&amp; TEXT(WEEKNUM(jaar_zip[[#This Row],[Datum]],21),"00")</f>
        <v>24-07</v>
      </c>
      <c r="L6623" s="101">
        <f>MONTH(jaar_zip[[#This Row],[Datum]])</f>
        <v>2</v>
      </c>
      <c r="M6623" s="101">
        <f>IF(ISNUMBER(jaar_zip[[#This Row],[etmaaltemperatuur]]),IF(jaar_zip[[#This Row],[etmaaltemperatuur]]&lt;stookgrens,stookgrens-jaar_zip[[#This Row],[etmaaltemperatuur]],0),"")</f>
        <v>4.0999999999999996</v>
      </c>
      <c r="N6623" s="101">
        <f>IF(ISNUMBER(jaar_zip[[#This Row],[graaddagen]]),IF(OR(MONTH(jaar_zip[[#This Row],[Datum]])=1,MONTH(jaar_zip[[#This Row],[Datum]])=2,MONTH(jaar_zip[[#This Row],[Datum]])=11,MONTH(jaar_zip[[#This Row],[Datum]])=12),1.1,IF(OR(MONTH(jaar_zip[[#This Row],[Datum]])=3,MONTH(jaar_zip[[#This Row],[Datum]])=10),1,0.8))*jaar_zip[[#This Row],[graaddagen]],"")</f>
        <v>4.51</v>
      </c>
      <c r="O6623" s="101">
        <f>IF(ISNUMBER(jaar_zip[[#This Row],[etmaaltemperatuur]]),IF(jaar_zip[[#This Row],[etmaaltemperatuur]]&gt;stookgrens,jaar_zip[[#This Row],[etmaaltemperatuur]]-stookgrens,0),"")</f>
        <v>0</v>
      </c>
    </row>
    <row r="6624" spans="1:15" x14ac:dyDescent="0.25">
      <c r="A6624">
        <v>340</v>
      </c>
      <c r="B6624">
        <v>20240216</v>
      </c>
      <c r="C6624">
        <v>4</v>
      </c>
      <c r="D6624">
        <v>11.7</v>
      </c>
      <c r="F6624">
        <v>2.4</v>
      </c>
      <c r="G6624">
        <v>1015.3</v>
      </c>
      <c r="H6624">
        <v>83</v>
      </c>
      <c r="I6624" s="101" t="s">
        <v>36</v>
      </c>
      <c r="J6624" s="1">
        <f>DATEVALUE(RIGHT(jaar_zip[[#This Row],[YYYYMMDD]],2)&amp;"-"&amp;MID(jaar_zip[[#This Row],[YYYYMMDD]],5,2)&amp;"-"&amp;LEFT(jaar_zip[[#This Row],[YYYYMMDD]],4))</f>
        <v>45338</v>
      </c>
      <c r="K6624" s="101" t="str">
        <f>IF(AND(VALUE(MONTH(jaar_zip[[#This Row],[Datum]]))=1,VALUE(WEEKNUM(jaar_zip[[#This Row],[Datum]],21))&gt;51),RIGHT(YEAR(jaar_zip[[#This Row],[Datum]])-1,2),RIGHT(YEAR(jaar_zip[[#This Row],[Datum]]),2))&amp;"-"&amp; TEXT(WEEKNUM(jaar_zip[[#This Row],[Datum]],21),"00")</f>
        <v>24-07</v>
      </c>
      <c r="L6624" s="101">
        <f>MONTH(jaar_zip[[#This Row],[Datum]])</f>
        <v>2</v>
      </c>
      <c r="M6624" s="101">
        <f>IF(ISNUMBER(jaar_zip[[#This Row],[etmaaltemperatuur]]),IF(jaar_zip[[#This Row],[etmaaltemperatuur]]&lt;stookgrens,stookgrens-jaar_zip[[#This Row],[etmaaltemperatuur]],0),"")</f>
        <v>6.3000000000000007</v>
      </c>
      <c r="N6624" s="101">
        <f>IF(ISNUMBER(jaar_zip[[#This Row],[graaddagen]]),IF(OR(MONTH(jaar_zip[[#This Row],[Datum]])=1,MONTH(jaar_zip[[#This Row],[Datum]])=2,MONTH(jaar_zip[[#This Row],[Datum]])=11,MONTH(jaar_zip[[#This Row],[Datum]])=12),1.1,IF(OR(MONTH(jaar_zip[[#This Row],[Datum]])=3,MONTH(jaar_zip[[#This Row],[Datum]])=10),1,0.8))*jaar_zip[[#This Row],[graaddagen]],"")</f>
        <v>6.9300000000000015</v>
      </c>
      <c r="O6624" s="101">
        <f>IF(ISNUMBER(jaar_zip[[#This Row],[etmaaltemperatuur]]),IF(jaar_zip[[#This Row],[etmaaltemperatuur]]&gt;stookgrens,jaar_zip[[#This Row],[etmaaltemperatuur]]-stookgrens,0),"")</f>
        <v>0</v>
      </c>
    </row>
    <row r="6625" spans="1:15" x14ac:dyDescent="0.25">
      <c r="A6625">
        <v>340</v>
      </c>
      <c r="B6625">
        <v>20240217</v>
      </c>
      <c r="C6625">
        <v>3.1</v>
      </c>
      <c r="D6625">
        <v>11</v>
      </c>
      <c r="F6625">
        <v>-0.1</v>
      </c>
      <c r="G6625">
        <v>1030.7</v>
      </c>
      <c r="H6625">
        <v>81</v>
      </c>
      <c r="I6625" s="101" t="s">
        <v>36</v>
      </c>
      <c r="J6625" s="1">
        <f>DATEVALUE(RIGHT(jaar_zip[[#This Row],[YYYYMMDD]],2)&amp;"-"&amp;MID(jaar_zip[[#This Row],[YYYYMMDD]],5,2)&amp;"-"&amp;LEFT(jaar_zip[[#This Row],[YYYYMMDD]],4))</f>
        <v>45339</v>
      </c>
      <c r="K6625" s="101" t="str">
        <f>IF(AND(VALUE(MONTH(jaar_zip[[#This Row],[Datum]]))=1,VALUE(WEEKNUM(jaar_zip[[#This Row],[Datum]],21))&gt;51),RIGHT(YEAR(jaar_zip[[#This Row],[Datum]])-1,2),RIGHT(YEAR(jaar_zip[[#This Row],[Datum]]),2))&amp;"-"&amp; TEXT(WEEKNUM(jaar_zip[[#This Row],[Datum]],21),"00")</f>
        <v>24-07</v>
      </c>
      <c r="L6625" s="101">
        <f>MONTH(jaar_zip[[#This Row],[Datum]])</f>
        <v>2</v>
      </c>
      <c r="M6625" s="101">
        <f>IF(ISNUMBER(jaar_zip[[#This Row],[etmaaltemperatuur]]),IF(jaar_zip[[#This Row],[etmaaltemperatuur]]&lt;stookgrens,stookgrens-jaar_zip[[#This Row],[etmaaltemperatuur]],0),"")</f>
        <v>7</v>
      </c>
      <c r="N6625" s="101">
        <f>IF(ISNUMBER(jaar_zip[[#This Row],[graaddagen]]),IF(OR(MONTH(jaar_zip[[#This Row],[Datum]])=1,MONTH(jaar_zip[[#This Row],[Datum]])=2,MONTH(jaar_zip[[#This Row],[Datum]])=11,MONTH(jaar_zip[[#This Row],[Datum]])=12),1.1,IF(OR(MONTH(jaar_zip[[#This Row],[Datum]])=3,MONTH(jaar_zip[[#This Row],[Datum]])=10),1,0.8))*jaar_zip[[#This Row],[graaddagen]],"")</f>
        <v>7.7000000000000011</v>
      </c>
      <c r="O6625" s="101">
        <f>IF(ISNUMBER(jaar_zip[[#This Row],[etmaaltemperatuur]]),IF(jaar_zip[[#This Row],[etmaaltemperatuur]]&gt;stookgrens,jaar_zip[[#This Row],[etmaaltemperatuur]]-stookgrens,0),"")</f>
        <v>0</v>
      </c>
    </row>
    <row r="6626" spans="1:15" x14ac:dyDescent="0.25">
      <c r="A6626">
        <v>340</v>
      </c>
      <c r="B6626">
        <v>20240218</v>
      </c>
      <c r="C6626">
        <v>5.3</v>
      </c>
      <c r="D6626">
        <v>9.9</v>
      </c>
      <c r="F6626">
        <v>6.8</v>
      </c>
      <c r="G6626">
        <v>1025.4000000000001</v>
      </c>
      <c r="H6626">
        <v>87</v>
      </c>
      <c r="I6626" s="101" t="s">
        <v>36</v>
      </c>
      <c r="J6626" s="1">
        <f>DATEVALUE(RIGHT(jaar_zip[[#This Row],[YYYYMMDD]],2)&amp;"-"&amp;MID(jaar_zip[[#This Row],[YYYYMMDD]],5,2)&amp;"-"&amp;LEFT(jaar_zip[[#This Row],[YYYYMMDD]],4))</f>
        <v>45340</v>
      </c>
      <c r="K6626" s="101" t="str">
        <f>IF(AND(VALUE(MONTH(jaar_zip[[#This Row],[Datum]]))=1,VALUE(WEEKNUM(jaar_zip[[#This Row],[Datum]],21))&gt;51),RIGHT(YEAR(jaar_zip[[#This Row],[Datum]])-1,2),RIGHT(YEAR(jaar_zip[[#This Row],[Datum]]),2))&amp;"-"&amp; TEXT(WEEKNUM(jaar_zip[[#This Row],[Datum]],21),"00")</f>
        <v>24-07</v>
      </c>
      <c r="L6626" s="101">
        <f>MONTH(jaar_zip[[#This Row],[Datum]])</f>
        <v>2</v>
      </c>
      <c r="M6626" s="101">
        <f>IF(ISNUMBER(jaar_zip[[#This Row],[etmaaltemperatuur]]),IF(jaar_zip[[#This Row],[etmaaltemperatuur]]&lt;stookgrens,stookgrens-jaar_zip[[#This Row],[etmaaltemperatuur]],0),"")</f>
        <v>8.1</v>
      </c>
      <c r="N6626" s="101">
        <f>IF(ISNUMBER(jaar_zip[[#This Row],[graaddagen]]),IF(OR(MONTH(jaar_zip[[#This Row],[Datum]])=1,MONTH(jaar_zip[[#This Row],[Datum]])=2,MONTH(jaar_zip[[#This Row],[Datum]])=11,MONTH(jaar_zip[[#This Row],[Datum]])=12),1.1,IF(OR(MONTH(jaar_zip[[#This Row],[Datum]])=3,MONTH(jaar_zip[[#This Row],[Datum]])=10),1,0.8))*jaar_zip[[#This Row],[graaddagen]],"")</f>
        <v>8.91</v>
      </c>
      <c r="O6626" s="101">
        <f>IF(ISNUMBER(jaar_zip[[#This Row],[etmaaltemperatuur]]),IF(jaar_zip[[#This Row],[etmaaltemperatuur]]&gt;stookgrens,jaar_zip[[#This Row],[etmaaltemperatuur]]-stookgrens,0),"")</f>
        <v>0</v>
      </c>
    </row>
    <row r="6627" spans="1:15" x14ac:dyDescent="0.25">
      <c r="A6627">
        <v>340</v>
      </c>
      <c r="B6627">
        <v>20240219</v>
      </c>
      <c r="C6627">
        <v>4.2</v>
      </c>
      <c r="D6627">
        <v>8.9</v>
      </c>
      <c r="F6627">
        <v>0.3</v>
      </c>
      <c r="G6627">
        <v>1027.8</v>
      </c>
      <c r="H6627">
        <v>89</v>
      </c>
      <c r="I6627" s="101" t="s">
        <v>36</v>
      </c>
      <c r="J6627" s="1">
        <f>DATEVALUE(RIGHT(jaar_zip[[#This Row],[YYYYMMDD]],2)&amp;"-"&amp;MID(jaar_zip[[#This Row],[YYYYMMDD]],5,2)&amp;"-"&amp;LEFT(jaar_zip[[#This Row],[YYYYMMDD]],4))</f>
        <v>45341</v>
      </c>
      <c r="K6627" s="101" t="str">
        <f>IF(AND(VALUE(MONTH(jaar_zip[[#This Row],[Datum]]))=1,VALUE(WEEKNUM(jaar_zip[[#This Row],[Datum]],21))&gt;51),RIGHT(YEAR(jaar_zip[[#This Row],[Datum]])-1,2),RIGHT(YEAR(jaar_zip[[#This Row],[Datum]]),2))&amp;"-"&amp; TEXT(WEEKNUM(jaar_zip[[#This Row],[Datum]],21),"00")</f>
        <v>24-08</v>
      </c>
      <c r="L6627" s="101">
        <f>MONTH(jaar_zip[[#This Row],[Datum]])</f>
        <v>2</v>
      </c>
      <c r="M6627" s="101">
        <f>IF(ISNUMBER(jaar_zip[[#This Row],[etmaaltemperatuur]]),IF(jaar_zip[[#This Row],[etmaaltemperatuur]]&lt;stookgrens,stookgrens-jaar_zip[[#This Row],[etmaaltemperatuur]],0),"")</f>
        <v>9.1</v>
      </c>
      <c r="N6627" s="101">
        <f>IF(ISNUMBER(jaar_zip[[#This Row],[graaddagen]]),IF(OR(MONTH(jaar_zip[[#This Row],[Datum]])=1,MONTH(jaar_zip[[#This Row],[Datum]])=2,MONTH(jaar_zip[[#This Row],[Datum]])=11,MONTH(jaar_zip[[#This Row],[Datum]])=12),1.1,IF(OR(MONTH(jaar_zip[[#This Row],[Datum]])=3,MONTH(jaar_zip[[#This Row],[Datum]])=10),1,0.8))*jaar_zip[[#This Row],[graaddagen]],"")</f>
        <v>10.01</v>
      </c>
      <c r="O6627" s="101">
        <f>IF(ISNUMBER(jaar_zip[[#This Row],[etmaaltemperatuur]]),IF(jaar_zip[[#This Row],[etmaaltemperatuur]]&gt;stookgrens,jaar_zip[[#This Row],[etmaaltemperatuur]]-stookgrens,0),"")</f>
        <v>0</v>
      </c>
    </row>
    <row r="6628" spans="1:15" x14ac:dyDescent="0.25">
      <c r="A6628">
        <v>340</v>
      </c>
      <c r="B6628">
        <v>20240220</v>
      </c>
      <c r="C6628">
        <v>4.3</v>
      </c>
      <c r="D6628">
        <v>8.5</v>
      </c>
      <c r="F6628">
        <v>0</v>
      </c>
      <c r="G6628">
        <v>1026.7</v>
      </c>
      <c r="H6628">
        <v>86</v>
      </c>
      <c r="I6628" s="101" t="s">
        <v>36</v>
      </c>
      <c r="J6628" s="1">
        <f>DATEVALUE(RIGHT(jaar_zip[[#This Row],[YYYYMMDD]],2)&amp;"-"&amp;MID(jaar_zip[[#This Row],[YYYYMMDD]],5,2)&amp;"-"&amp;LEFT(jaar_zip[[#This Row],[YYYYMMDD]],4))</f>
        <v>45342</v>
      </c>
      <c r="K6628" s="101" t="str">
        <f>IF(AND(VALUE(MONTH(jaar_zip[[#This Row],[Datum]]))=1,VALUE(WEEKNUM(jaar_zip[[#This Row],[Datum]],21))&gt;51),RIGHT(YEAR(jaar_zip[[#This Row],[Datum]])-1,2),RIGHT(YEAR(jaar_zip[[#This Row],[Datum]]),2))&amp;"-"&amp; TEXT(WEEKNUM(jaar_zip[[#This Row],[Datum]],21),"00")</f>
        <v>24-08</v>
      </c>
      <c r="L6628" s="101">
        <f>MONTH(jaar_zip[[#This Row],[Datum]])</f>
        <v>2</v>
      </c>
      <c r="M6628" s="101">
        <f>IF(ISNUMBER(jaar_zip[[#This Row],[etmaaltemperatuur]]),IF(jaar_zip[[#This Row],[etmaaltemperatuur]]&lt;stookgrens,stookgrens-jaar_zip[[#This Row],[etmaaltemperatuur]],0),"")</f>
        <v>9.5</v>
      </c>
      <c r="N6628" s="101">
        <f>IF(ISNUMBER(jaar_zip[[#This Row],[graaddagen]]),IF(OR(MONTH(jaar_zip[[#This Row],[Datum]])=1,MONTH(jaar_zip[[#This Row],[Datum]])=2,MONTH(jaar_zip[[#This Row],[Datum]])=11,MONTH(jaar_zip[[#This Row],[Datum]])=12),1.1,IF(OR(MONTH(jaar_zip[[#This Row],[Datum]])=3,MONTH(jaar_zip[[#This Row],[Datum]])=10),1,0.8))*jaar_zip[[#This Row],[graaddagen]],"")</f>
        <v>10.450000000000001</v>
      </c>
      <c r="O6628" s="101">
        <f>IF(ISNUMBER(jaar_zip[[#This Row],[etmaaltemperatuur]]),IF(jaar_zip[[#This Row],[etmaaltemperatuur]]&gt;stookgrens,jaar_zip[[#This Row],[etmaaltemperatuur]]-stookgrens,0),"")</f>
        <v>0</v>
      </c>
    </row>
    <row r="6629" spans="1:15" x14ac:dyDescent="0.25">
      <c r="A6629">
        <v>340</v>
      </c>
      <c r="B6629">
        <v>20240221</v>
      </c>
      <c r="C6629">
        <v>5.2</v>
      </c>
      <c r="D6629">
        <v>9.3000000000000007</v>
      </c>
      <c r="F6629">
        <v>5.9</v>
      </c>
      <c r="G6629">
        <v>1010.7</v>
      </c>
      <c r="H6629">
        <v>87</v>
      </c>
      <c r="I6629" s="101" t="s">
        <v>36</v>
      </c>
      <c r="J6629" s="1">
        <f>DATEVALUE(RIGHT(jaar_zip[[#This Row],[YYYYMMDD]],2)&amp;"-"&amp;MID(jaar_zip[[#This Row],[YYYYMMDD]],5,2)&amp;"-"&amp;LEFT(jaar_zip[[#This Row],[YYYYMMDD]],4))</f>
        <v>45343</v>
      </c>
      <c r="K6629" s="101" t="str">
        <f>IF(AND(VALUE(MONTH(jaar_zip[[#This Row],[Datum]]))=1,VALUE(WEEKNUM(jaar_zip[[#This Row],[Datum]],21))&gt;51),RIGHT(YEAR(jaar_zip[[#This Row],[Datum]])-1,2),RIGHT(YEAR(jaar_zip[[#This Row],[Datum]]),2))&amp;"-"&amp; TEXT(WEEKNUM(jaar_zip[[#This Row],[Datum]],21),"00")</f>
        <v>24-08</v>
      </c>
      <c r="L6629" s="101">
        <f>MONTH(jaar_zip[[#This Row],[Datum]])</f>
        <v>2</v>
      </c>
      <c r="M6629" s="101">
        <f>IF(ISNUMBER(jaar_zip[[#This Row],[etmaaltemperatuur]]),IF(jaar_zip[[#This Row],[etmaaltemperatuur]]&lt;stookgrens,stookgrens-jaar_zip[[#This Row],[etmaaltemperatuur]],0),"")</f>
        <v>8.6999999999999993</v>
      </c>
      <c r="N6629" s="101">
        <f>IF(ISNUMBER(jaar_zip[[#This Row],[graaddagen]]),IF(OR(MONTH(jaar_zip[[#This Row],[Datum]])=1,MONTH(jaar_zip[[#This Row],[Datum]])=2,MONTH(jaar_zip[[#This Row],[Datum]])=11,MONTH(jaar_zip[[#This Row],[Datum]])=12),1.1,IF(OR(MONTH(jaar_zip[[#This Row],[Datum]])=3,MONTH(jaar_zip[[#This Row],[Datum]])=10),1,0.8))*jaar_zip[[#This Row],[graaddagen]],"")</f>
        <v>9.57</v>
      </c>
      <c r="O6629" s="101">
        <f>IF(ISNUMBER(jaar_zip[[#This Row],[etmaaltemperatuur]]),IF(jaar_zip[[#This Row],[etmaaltemperatuur]]&gt;stookgrens,jaar_zip[[#This Row],[etmaaltemperatuur]]-stookgrens,0),"")</f>
        <v>0</v>
      </c>
    </row>
    <row r="6630" spans="1:15" x14ac:dyDescent="0.25">
      <c r="A6630">
        <v>340</v>
      </c>
      <c r="B6630">
        <v>20240222</v>
      </c>
      <c r="C6630">
        <v>6.2</v>
      </c>
      <c r="D6630">
        <v>9.9</v>
      </c>
      <c r="F6630">
        <v>5.4</v>
      </c>
      <c r="G6630">
        <v>987</v>
      </c>
      <c r="H6630">
        <v>87</v>
      </c>
      <c r="I6630" s="101" t="s">
        <v>36</v>
      </c>
      <c r="J6630" s="1">
        <f>DATEVALUE(RIGHT(jaar_zip[[#This Row],[YYYYMMDD]],2)&amp;"-"&amp;MID(jaar_zip[[#This Row],[YYYYMMDD]],5,2)&amp;"-"&amp;LEFT(jaar_zip[[#This Row],[YYYYMMDD]],4))</f>
        <v>45344</v>
      </c>
      <c r="K6630" s="101" t="str">
        <f>IF(AND(VALUE(MONTH(jaar_zip[[#This Row],[Datum]]))=1,VALUE(WEEKNUM(jaar_zip[[#This Row],[Datum]],21))&gt;51),RIGHT(YEAR(jaar_zip[[#This Row],[Datum]])-1,2),RIGHT(YEAR(jaar_zip[[#This Row],[Datum]]),2))&amp;"-"&amp; TEXT(WEEKNUM(jaar_zip[[#This Row],[Datum]],21),"00")</f>
        <v>24-08</v>
      </c>
      <c r="L6630" s="101">
        <f>MONTH(jaar_zip[[#This Row],[Datum]])</f>
        <v>2</v>
      </c>
      <c r="M6630" s="101">
        <f>IF(ISNUMBER(jaar_zip[[#This Row],[etmaaltemperatuur]]),IF(jaar_zip[[#This Row],[etmaaltemperatuur]]&lt;stookgrens,stookgrens-jaar_zip[[#This Row],[etmaaltemperatuur]],0),"")</f>
        <v>8.1</v>
      </c>
      <c r="N6630" s="101">
        <f>IF(ISNUMBER(jaar_zip[[#This Row],[graaddagen]]),IF(OR(MONTH(jaar_zip[[#This Row],[Datum]])=1,MONTH(jaar_zip[[#This Row],[Datum]])=2,MONTH(jaar_zip[[#This Row],[Datum]])=11,MONTH(jaar_zip[[#This Row],[Datum]])=12),1.1,IF(OR(MONTH(jaar_zip[[#This Row],[Datum]])=3,MONTH(jaar_zip[[#This Row],[Datum]])=10),1,0.8))*jaar_zip[[#This Row],[graaddagen]],"")</f>
        <v>8.91</v>
      </c>
      <c r="O6630" s="101">
        <f>IF(ISNUMBER(jaar_zip[[#This Row],[etmaaltemperatuur]]),IF(jaar_zip[[#This Row],[etmaaltemperatuur]]&gt;stookgrens,jaar_zip[[#This Row],[etmaaltemperatuur]]-stookgrens,0),"")</f>
        <v>0</v>
      </c>
    </row>
    <row r="6631" spans="1:15" x14ac:dyDescent="0.25">
      <c r="A6631">
        <v>340</v>
      </c>
      <c r="B6631">
        <v>20240223</v>
      </c>
      <c r="C6631">
        <v>4.9000000000000004</v>
      </c>
      <c r="D6631">
        <v>5.8</v>
      </c>
      <c r="F6631">
        <v>5.4</v>
      </c>
      <c r="G6631">
        <v>990.8</v>
      </c>
      <c r="H6631">
        <v>82</v>
      </c>
      <c r="I6631" s="101" t="s">
        <v>36</v>
      </c>
      <c r="J6631" s="1">
        <f>DATEVALUE(RIGHT(jaar_zip[[#This Row],[YYYYMMDD]],2)&amp;"-"&amp;MID(jaar_zip[[#This Row],[YYYYMMDD]],5,2)&amp;"-"&amp;LEFT(jaar_zip[[#This Row],[YYYYMMDD]],4))</f>
        <v>45345</v>
      </c>
      <c r="K6631" s="101" t="str">
        <f>IF(AND(VALUE(MONTH(jaar_zip[[#This Row],[Datum]]))=1,VALUE(WEEKNUM(jaar_zip[[#This Row],[Datum]],21))&gt;51),RIGHT(YEAR(jaar_zip[[#This Row],[Datum]])-1,2),RIGHT(YEAR(jaar_zip[[#This Row],[Datum]]),2))&amp;"-"&amp; TEXT(WEEKNUM(jaar_zip[[#This Row],[Datum]],21),"00")</f>
        <v>24-08</v>
      </c>
      <c r="L6631" s="101">
        <f>MONTH(jaar_zip[[#This Row],[Datum]])</f>
        <v>2</v>
      </c>
      <c r="M6631" s="101">
        <f>IF(ISNUMBER(jaar_zip[[#This Row],[etmaaltemperatuur]]),IF(jaar_zip[[#This Row],[etmaaltemperatuur]]&lt;stookgrens,stookgrens-jaar_zip[[#This Row],[etmaaltemperatuur]],0),"")</f>
        <v>12.2</v>
      </c>
      <c r="N6631" s="101">
        <f>IF(ISNUMBER(jaar_zip[[#This Row],[graaddagen]]),IF(OR(MONTH(jaar_zip[[#This Row],[Datum]])=1,MONTH(jaar_zip[[#This Row],[Datum]])=2,MONTH(jaar_zip[[#This Row],[Datum]])=11,MONTH(jaar_zip[[#This Row],[Datum]])=12),1.1,IF(OR(MONTH(jaar_zip[[#This Row],[Datum]])=3,MONTH(jaar_zip[[#This Row],[Datum]])=10),1,0.8))*jaar_zip[[#This Row],[graaddagen]],"")</f>
        <v>13.42</v>
      </c>
      <c r="O6631" s="101">
        <f>IF(ISNUMBER(jaar_zip[[#This Row],[etmaaltemperatuur]]),IF(jaar_zip[[#This Row],[etmaaltemperatuur]]&gt;stookgrens,jaar_zip[[#This Row],[etmaaltemperatuur]]-stookgrens,0),"")</f>
        <v>0</v>
      </c>
    </row>
    <row r="6632" spans="1:15" x14ac:dyDescent="0.25">
      <c r="A6632">
        <v>340</v>
      </c>
      <c r="B6632">
        <v>20240224</v>
      </c>
      <c r="C6632">
        <v>3.8</v>
      </c>
      <c r="D6632">
        <v>5.7</v>
      </c>
      <c r="F6632">
        <v>0.8</v>
      </c>
      <c r="G6632">
        <v>997.7</v>
      </c>
      <c r="H6632">
        <v>79</v>
      </c>
      <c r="I6632" s="101" t="s">
        <v>36</v>
      </c>
      <c r="J6632" s="1">
        <f>DATEVALUE(RIGHT(jaar_zip[[#This Row],[YYYYMMDD]],2)&amp;"-"&amp;MID(jaar_zip[[#This Row],[YYYYMMDD]],5,2)&amp;"-"&amp;LEFT(jaar_zip[[#This Row],[YYYYMMDD]],4))</f>
        <v>45346</v>
      </c>
      <c r="K6632" s="101" t="str">
        <f>IF(AND(VALUE(MONTH(jaar_zip[[#This Row],[Datum]]))=1,VALUE(WEEKNUM(jaar_zip[[#This Row],[Datum]],21))&gt;51),RIGHT(YEAR(jaar_zip[[#This Row],[Datum]])-1,2),RIGHT(YEAR(jaar_zip[[#This Row],[Datum]]),2))&amp;"-"&amp; TEXT(WEEKNUM(jaar_zip[[#This Row],[Datum]],21),"00")</f>
        <v>24-08</v>
      </c>
      <c r="L6632" s="101">
        <f>MONTH(jaar_zip[[#This Row],[Datum]])</f>
        <v>2</v>
      </c>
      <c r="M6632" s="101">
        <f>IF(ISNUMBER(jaar_zip[[#This Row],[etmaaltemperatuur]]),IF(jaar_zip[[#This Row],[etmaaltemperatuur]]&lt;stookgrens,stookgrens-jaar_zip[[#This Row],[etmaaltemperatuur]],0),"")</f>
        <v>12.3</v>
      </c>
      <c r="N6632" s="101">
        <f>IF(ISNUMBER(jaar_zip[[#This Row],[graaddagen]]),IF(OR(MONTH(jaar_zip[[#This Row],[Datum]])=1,MONTH(jaar_zip[[#This Row],[Datum]])=2,MONTH(jaar_zip[[#This Row],[Datum]])=11,MONTH(jaar_zip[[#This Row],[Datum]])=12),1.1,IF(OR(MONTH(jaar_zip[[#This Row],[Datum]])=3,MONTH(jaar_zip[[#This Row],[Datum]])=10),1,0.8))*jaar_zip[[#This Row],[graaddagen]],"")</f>
        <v>13.530000000000001</v>
      </c>
      <c r="O6632" s="101">
        <f>IF(ISNUMBER(jaar_zip[[#This Row],[etmaaltemperatuur]]),IF(jaar_zip[[#This Row],[etmaaltemperatuur]]&gt;stookgrens,jaar_zip[[#This Row],[etmaaltemperatuur]]-stookgrens,0),"")</f>
        <v>0</v>
      </c>
    </row>
    <row r="6633" spans="1:15" x14ac:dyDescent="0.25">
      <c r="A6633">
        <v>340</v>
      </c>
      <c r="B6633">
        <v>20240225</v>
      </c>
      <c r="C6633">
        <v>3.6</v>
      </c>
      <c r="D6633">
        <v>7.1</v>
      </c>
      <c r="F6633">
        <v>0.5</v>
      </c>
      <c r="G6633">
        <v>998.9</v>
      </c>
      <c r="H6633">
        <v>79</v>
      </c>
      <c r="I6633" s="101" t="s">
        <v>36</v>
      </c>
      <c r="J6633" s="1">
        <f>DATEVALUE(RIGHT(jaar_zip[[#This Row],[YYYYMMDD]],2)&amp;"-"&amp;MID(jaar_zip[[#This Row],[YYYYMMDD]],5,2)&amp;"-"&amp;LEFT(jaar_zip[[#This Row],[YYYYMMDD]],4))</f>
        <v>45347</v>
      </c>
      <c r="K6633" s="101" t="str">
        <f>IF(AND(VALUE(MONTH(jaar_zip[[#This Row],[Datum]]))=1,VALUE(WEEKNUM(jaar_zip[[#This Row],[Datum]],21))&gt;51),RIGHT(YEAR(jaar_zip[[#This Row],[Datum]])-1,2),RIGHT(YEAR(jaar_zip[[#This Row],[Datum]]),2))&amp;"-"&amp; TEXT(WEEKNUM(jaar_zip[[#This Row],[Datum]],21),"00")</f>
        <v>24-08</v>
      </c>
      <c r="L6633" s="101">
        <f>MONTH(jaar_zip[[#This Row],[Datum]])</f>
        <v>2</v>
      </c>
      <c r="M6633" s="101">
        <f>IF(ISNUMBER(jaar_zip[[#This Row],[etmaaltemperatuur]]),IF(jaar_zip[[#This Row],[etmaaltemperatuur]]&lt;stookgrens,stookgrens-jaar_zip[[#This Row],[etmaaltemperatuur]],0),"")</f>
        <v>10.9</v>
      </c>
      <c r="N6633" s="101">
        <f>IF(ISNUMBER(jaar_zip[[#This Row],[graaddagen]]),IF(OR(MONTH(jaar_zip[[#This Row],[Datum]])=1,MONTH(jaar_zip[[#This Row],[Datum]])=2,MONTH(jaar_zip[[#This Row],[Datum]])=11,MONTH(jaar_zip[[#This Row],[Datum]])=12),1.1,IF(OR(MONTH(jaar_zip[[#This Row],[Datum]])=3,MONTH(jaar_zip[[#This Row],[Datum]])=10),1,0.8))*jaar_zip[[#This Row],[graaddagen]],"")</f>
        <v>11.990000000000002</v>
      </c>
      <c r="O6633" s="101">
        <f>IF(ISNUMBER(jaar_zip[[#This Row],[etmaaltemperatuur]]),IF(jaar_zip[[#This Row],[etmaaltemperatuur]]&gt;stookgrens,jaar_zip[[#This Row],[etmaaltemperatuur]]-stookgrens,0),"")</f>
        <v>0</v>
      </c>
    </row>
    <row r="6634" spans="1:15" x14ac:dyDescent="0.25">
      <c r="A6634">
        <v>340</v>
      </c>
      <c r="B6634">
        <v>20240226</v>
      </c>
      <c r="C6634">
        <v>7.1</v>
      </c>
      <c r="D6634">
        <v>5.3</v>
      </c>
      <c r="F6634">
        <v>11.9</v>
      </c>
      <c r="G6634">
        <v>1005.4</v>
      </c>
      <c r="H6634">
        <v>88</v>
      </c>
      <c r="I6634" s="101" t="s">
        <v>36</v>
      </c>
      <c r="J6634" s="1">
        <f>DATEVALUE(RIGHT(jaar_zip[[#This Row],[YYYYMMDD]],2)&amp;"-"&amp;MID(jaar_zip[[#This Row],[YYYYMMDD]],5,2)&amp;"-"&amp;LEFT(jaar_zip[[#This Row],[YYYYMMDD]],4))</f>
        <v>45348</v>
      </c>
      <c r="K6634" s="101" t="str">
        <f>IF(AND(VALUE(MONTH(jaar_zip[[#This Row],[Datum]]))=1,VALUE(WEEKNUM(jaar_zip[[#This Row],[Datum]],21))&gt;51),RIGHT(YEAR(jaar_zip[[#This Row],[Datum]])-1,2),RIGHT(YEAR(jaar_zip[[#This Row],[Datum]]),2))&amp;"-"&amp; TEXT(WEEKNUM(jaar_zip[[#This Row],[Datum]],21),"00")</f>
        <v>24-09</v>
      </c>
      <c r="L6634" s="101">
        <f>MONTH(jaar_zip[[#This Row],[Datum]])</f>
        <v>2</v>
      </c>
      <c r="M6634" s="101">
        <f>IF(ISNUMBER(jaar_zip[[#This Row],[etmaaltemperatuur]]),IF(jaar_zip[[#This Row],[etmaaltemperatuur]]&lt;stookgrens,stookgrens-jaar_zip[[#This Row],[etmaaltemperatuur]],0),"")</f>
        <v>12.7</v>
      </c>
      <c r="N6634" s="101">
        <f>IF(ISNUMBER(jaar_zip[[#This Row],[graaddagen]]),IF(OR(MONTH(jaar_zip[[#This Row],[Datum]])=1,MONTH(jaar_zip[[#This Row],[Datum]])=2,MONTH(jaar_zip[[#This Row],[Datum]])=11,MONTH(jaar_zip[[#This Row],[Datum]])=12),1.1,IF(OR(MONTH(jaar_zip[[#This Row],[Datum]])=3,MONTH(jaar_zip[[#This Row],[Datum]])=10),1,0.8))*jaar_zip[[#This Row],[graaddagen]],"")</f>
        <v>13.97</v>
      </c>
      <c r="O6634" s="101">
        <f>IF(ISNUMBER(jaar_zip[[#This Row],[etmaaltemperatuur]]),IF(jaar_zip[[#This Row],[etmaaltemperatuur]]&gt;stookgrens,jaar_zip[[#This Row],[etmaaltemperatuur]]-stookgrens,0),"")</f>
        <v>0</v>
      </c>
    </row>
    <row r="6635" spans="1:15" x14ac:dyDescent="0.25">
      <c r="A6635">
        <v>340</v>
      </c>
      <c r="B6635">
        <v>20240227</v>
      </c>
      <c r="C6635">
        <v>3</v>
      </c>
      <c r="D6635">
        <v>4.9000000000000004</v>
      </c>
      <c r="F6635">
        <v>0</v>
      </c>
      <c r="G6635">
        <v>1018.7</v>
      </c>
      <c r="H6635">
        <v>82</v>
      </c>
      <c r="I6635" s="101" t="s">
        <v>36</v>
      </c>
      <c r="J6635" s="1">
        <f>DATEVALUE(RIGHT(jaar_zip[[#This Row],[YYYYMMDD]],2)&amp;"-"&amp;MID(jaar_zip[[#This Row],[YYYYMMDD]],5,2)&amp;"-"&amp;LEFT(jaar_zip[[#This Row],[YYYYMMDD]],4))</f>
        <v>45349</v>
      </c>
      <c r="K6635" s="101" t="str">
        <f>IF(AND(VALUE(MONTH(jaar_zip[[#This Row],[Datum]]))=1,VALUE(WEEKNUM(jaar_zip[[#This Row],[Datum]],21))&gt;51),RIGHT(YEAR(jaar_zip[[#This Row],[Datum]])-1,2),RIGHT(YEAR(jaar_zip[[#This Row],[Datum]]),2))&amp;"-"&amp; TEXT(WEEKNUM(jaar_zip[[#This Row],[Datum]],21),"00")</f>
        <v>24-09</v>
      </c>
      <c r="L6635" s="101">
        <f>MONTH(jaar_zip[[#This Row],[Datum]])</f>
        <v>2</v>
      </c>
      <c r="M6635" s="101">
        <f>IF(ISNUMBER(jaar_zip[[#This Row],[etmaaltemperatuur]]),IF(jaar_zip[[#This Row],[etmaaltemperatuur]]&lt;stookgrens,stookgrens-jaar_zip[[#This Row],[etmaaltemperatuur]],0),"")</f>
        <v>13.1</v>
      </c>
      <c r="N6635" s="101">
        <f>IF(ISNUMBER(jaar_zip[[#This Row],[graaddagen]]),IF(OR(MONTH(jaar_zip[[#This Row],[Datum]])=1,MONTH(jaar_zip[[#This Row],[Datum]])=2,MONTH(jaar_zip[[#This Row],[Datum]])=11,MONTH(jaar_zip[[#This Row],[Datum]])=12),1.1,IF(OR(MONTH(jaar_zip[[#This Row],[Datum]])=3,MONTH(jaar_zip[[#This Row],[Datum]])=10),1,0.8))*jaar_zip[[#This Row],[graaddagen]],"")</f>
        <v>14.41</v>
      </c>
      <c r="O6635" s="101">
        <f>IF(ISNUMBER(jaar_zip[[#This Row],[etmaaltemperatuur]]),IF(jaar_zip[[#This Row],[etmaaltemperatuur]]&gt;stookgrens,jaar_zip[[#This Row],[etmaaltemperatuur]]-stookgrens,0),"")</f>
        <v>0</v>
      </c>
    </row>
    <row r="6636" spans="1:15" x14ac:dyDescent="0.25">
      <c r="A6636">
        <v>340</v>
      </c>
      <c r="B6636">
        <v>20240228</v>
      </c>
      <c r="C6636">
        <v>2.8</v>
      </c>
      <c r="D6636">
        <v>6.9</v>
      </c>
      <c r="F6636">
        <v>-0.1</v>
      </c>
      <c r="G6636">
        <v>1019.7</v>
      </c>
      <c r="H6636">
        <v>84</v>
      </c>
      <c r="I6636" s="101" t="s">
        <v>36</v>
      </c>
      <c r="J6636" s="1">
        <f>DATEVALUE(RIGHT(jaar_zip[[#This Row],[YYYYMMDD]],2)&amp;"-"&amp;MID(jaar_zip[[#This Row],[YYYYMMDD]],5,2)&amp;"-"&amp;LEFT(jaar_zip[[#This Row],[YYYYMMDD]],4))</f>
        <v>45350</v>
      </c>
      <c r="K6636" s="101" t="str">
        <f>IF(AND(VALUE(MONTH(jaar_zip[[#This Row],[Datum]]))=1,VALUE(WEEKNUM(jaar_zip[[#This Row],[Datum]],21))&gt;51),RIGHT(YEAR(jaar_zip[[#This Row],[Datum]])-1,2),RIGHT(YEAR(jaar_zip[[#This Row],[Datum]]),2))&amp;"-"&amp; TEXT(WEEKNUM(jaar_zip[[#This Row],[Datum]],21),"00")</f>
        <v>24-09</v>
      </c>
      <c r="L6636" s="101">
        <f>MONTH(jaar_zip[[#This Row],[Datum]])</f>
        <v>2</v>
      </c>
      <c r="M6636" s="101">
        <f>IF(ISNUMBER(jaar_zip[[#This Row],[etmaaltemperatuur]]),IF(jaar_zip[[#This Row],[etmaaltemperatuur]]&lt;stookgrens,stookgrens-jaar_zip[[#This Row],[etmaaltemperatuur]],0),"")</f>
        <v>11.1</v>
      </c>
      <c r="N6636" s="101">
        <f>IF(ISNUMBER(jaar_zip[[#This Row],[graaddagen]]),IF(OR(MONTH(jaar_zip[[#This Row],[Datum]])=1,MONTH(jaar_zip[[#This Row],[Datum]])=2,MONTH(jaar_zip[[#This Row],[Datum]])=11,MONTH(jaar_zip[[#This Row],[Datum]])=12),1.1,IF(OR(MONTH(jaar_zip[[#This Row],[Datum]])=3,MONTH(jaar_zip[[#This Row],[Datum]])=10),1,0.8))*jaar_zip[[#This Row],[graaddagen]],"")</f>
        <v>12.21</v>
      </c>
      <c r="O6636" s="101">
        <f>IF(ISNUMBER(jaar_zip[[#This Row],[etmaaltemperatuur]]),IF(jaar_zip[[#This Row],[etmaaltemperatuur]]&gt;stookgrens,jaar_zip[[#This Row],[etmaaltemperatuur]]-stookgrens,0),"")</f>
        <v>0</v>
      </c>
    </row>
    <row r="6637" spans="1:15" x14ac:dyDescent="0.25">
      <c r="A6637">
        <v>340</v>
      </c>
      <c r="B6637">
        <v>20240229</v>
      </c>
      <c r="C6637">
        <v>3.7</v>
      </c>
      <c r="D6637">
        <v>8.5</v>
      </c>
      <c r="F6637">
        <v>4.5</v>
      </c>
      <c r="G6637">
        <v>1007.4</v>
      </c>
      <c r="H6637">
        <v>92</v>
      </c>
      <c r="I6637" s="101" t="s">
        <v>36</v>
      </c>
      <c r="J6637" s="1">
        <f>DATEVALUE(RIGHT(jaar_zip[[#This Row],[YYYYMMDD]],2)&amp;"-"&amp;MID(jaar_zip[[#This Row],[YYYYMMDD]],5,2)&amp;"-"&amp;LEFT(jaar_zip[[#This Row],[YYYYMMDD]],4))</f>
        <v>45351</v>
      </c>
      <c r="K6637" s="101" t="str">
        <f>IF(AND(VALUE(MONTH(jaar_zip[[#This Row],[Datum]]))=1,VALUE(WEEKNUM(jaar_zip[[#This Row],[Datum]],21))&gt;51),RIGHT(YEAR(jaar_zip[[#This Row],[Datum]])-1,2),RIGHT(YEAR(jaar_zip[[#This Row],[Datum]]),2))&amp;"-"&amp; TEXT(WEEKNUM(jaar_zip[[#This Row],[Datum]],21),"00")</f>
        <v>24-09</v>
      </c>
      <c r="L6637" s="101">
        <f>MONTH(jaar_zip[[#This Row],[Datum]])</f>
        <v>2</v>
      </c>
      <c r="M6637" s="101">
        <f>IF(ISNUMBER(jaar_zip[[#This Row],[etmaaltemperatuur]]),IF(jaar_zip[[#This Row],[etmaaltemperatuur]]&lt;stookgrens,stookgrens-jaar_zip[[#This Row],[etmaaltemperatuur]],0),"")</f>
        <v>9.5</v>
      </c>
      <c r="N6637" s="101">
        <f>IF(ISNUMBER(jaar_zip[[#This Row],[graaddagen]]),IF(OR(MONTH(jaar_zip[[#This Row],[Datum]])=1,MONTH(jaar_zip[[#This Row],[Datum]])=2,MONTH(jaar_zip[[#This Row],[Datum]])=11,MONTH(jaar_zip[[#This Row],[Datum]])=12),1.1,IF(OR(MONTH(jaar_zip[[#This Row],[Datum]])=3,MONTH(jaar_zip[[#This Row],[Datum]])=10),1,0.8))*jaar_zip[[#This Row],[graaddagen]],"")</f>
        <v>10.450000000000001</v>
      </c>
      <c r="O6637" s="101">
        <f>IF(ISNUMBER(jaar_zip[[#This Row],[etmaaltemperatuur]]),IF(jaar_zip[[#This Row],[etmaaltemperatuur]]&gt;stookgrens,jaar_zip[[#This Row],[etmaaltemperatuur]]-stookgrens,0),"")</f>
        <v>0</v>
      </c>
    </row>
    <row r="6638" spans="1:15" x14ac:dyDescent="0.25">
      <c r="A6638">
        <v>340</v>
      </c>
      <c r="B6638">
        <v>20240301</v>
      </c>
      <c r="C6638">
        <v>4.3</v>
      </c>
      <c r="D6638">
        <v>7.2</v>
      </c>
      <c r="F6638">
        <v>6</v>
      </c>
      <c r="G6638">
        <v>999.9</v>
      </c>
      <c r="H6638">
        <v>84</v>
      </c>
      <c r="I6638" s="101" t="s">
        <v>36</v>
      </c>
      <c r="J6638" s="1">
        <f>DATEVALUE(RIGHT(jaar_zip[[#This Row],[YYYYMMDD]],2)&amp;"-"&amp;MID(jaar_zip[[#This Row],[YYYYMMDD]],5,2)&amp;"-"&amp;LEFT(jaar_zip[[#This Row],[YYYYMMDD]],4))</f>
        <v>45352</v>
      </c>
      <c r="K6638" s="101" t="str">
        <f>IF(AND(VALUE(MONTH(jaar_zip[[#This Row],[Datum]]))=1,VALUE(WEEKNUM(jaar_zip[[#This Row],[Datum]],21))&gt;51),RIGHT(YEAR(jaar_zip[[#This Row],[Datum]])-1,2),RIGHT(YEAR(jaar_zip[[#This Row],[Datum]]),2))&amp;"-"&amp; TEXT(WEEKNUM(jaar_zip[[#This Row],[Datum]],21),"00")</f>
        <v>24-09</v>
      </c>
      <c r="L6638" s="101">
        <f>MONTH(jaar_zip[[#This Row],[Datum]])</f>
        <v>3</v>
      </c>
      <c r="M6638" s="101">
        <f>IF(ISNUMBER(jaar_zip[[#This Row],[etmaaltemperatuur]]),IF(jaar_zip[[#This Row],[etmaaltemperatuur]]&lt;stookgrens,stookgrens-jaar_zip[[#This Row],[etmaaltemperatuur]],0),"")</f>
        <v>10.8</v>
      </c>
      <c r="N6638" s="101">
        <f>IF(ISNUMBER(jaar_zip[[#This Row],[graaddagen]]),IF(OR(MONTH(jaar_zip[[#This Row],[Datum]])=1,MONTH(jaar_zip[[#This Row],[Datum]])=2,MONTH(jaar_zip[[#This Row],[Datum]])=11,MONTH(jaar_zip[[#This Row],[Datum]])=12),1.1,IF(OR(MONTH(jaar_zip[[#This Row],[Datum]])=3,MONTH(jaar_zip[[#This Row],[Datum]])=10),1,0.8))*jaar_zip[[#This Row],[graaddagen]],"")</f>
        <v>10.8</v>
      </c>
      <c r="O6638" s="101">
        <f>IF(ISNUMBER(jaar_zip[[#This Row],[etmaaltemperatuur]]),IF(jaar_zip[[#This Row],[etmaaltemperatuur]]&gt;stookgrens,jaar_zip[[#This Row],[etmaaltemperatuur]]-stookgrens,0),"")</f>
        <v>0</v>
      </c>
    </row>
    <row r="6639" spans="1:15" x14ac:dyDescent="0.25">
      <c r="A6639">
        <v>340</v>
      </c>
      <c r="B6639">
        <v>20240302</v>
      </c>
      <c r="C6639">
        <v>3.3</v>
      </c>
      <c r="D6639">
        <v>9</v>
      </c>
      <c r="F6639">
        <v>0.4</v>
      </c>
      <c r="G6639">
        <v>998.1</v>
      </c>
      <c r="H6639">
        <v>73</v>
      </c>
      <c r="I6639" s="101" t="s">
        <v>36</v>
      </c>
      <c r="J6639" s="1">
        <f>DATEVALUE(RIGHT(jaar_zip[[#This Row],[YYYYMMDD]],2)&amp;"-"&amp;MID(jaar_zip[[#This Row],[YYYYMMDD]],5,2)&amp;"-"&amp;LEFT(jaar_zip[[#This Row],[YYYYMMDD]],4))</f>
        <v>45353</v>
      </c>
      <c r="K6639" s="101" t="str">
        <f>IF(AND(VALUE(MONTH(jaar_zip[[#This Row],[Datum]]))=1,VALUE(WEEKNUM(jaar_zip[[#This Row],[Datum]],21))&gt;51),RIGHT(YEAR(jaar_zip[[#This Row],[Datum]])-1,2),RIGHT(YEAR(jaar_zip[[#This Row],[Datum]]),2))&amp;"-"&amp; TEXT(WEEKNUM(jaar_zip[[#This Row],[Datum]],21),"00")</f>
        <v>24-09</v>
      </c>
      <c r="L6639" s="101">
        <f>MONTH(jaar_zip[[#This Row],[Datum]])</f>
        <v>3</v>
      </c>
      <c r="M6639" s="101">
        <f>IF(ISNUMBER(jaar_zip[[#This Row],[etmaaltemperatuur]]),IF(jaar_zip[[#This Row],[etmaaltemperatuur]]&lt;stookgrens,stookgrens-jaar_zip[[#This Row],[etmaaltemperatuur]],0),"")</f>
        <v>9</v>
      </c>
      <c r="N6639" s="101">
        <f>IF(ISNUMBER(jaar_zip[[#This Row],[graaddagen]]),IF(OR(MONTH(jaar_zip[[#This Row],[Datum]])=1,MONTH(jaar_zip[[#This Row],[Datum]])=2,MONTH(jaar_zip[[#This Row],[Datum]])=11,MONTH(jaar_zip[[#This Row],[Datum]])=12),1.1,IF(OR(MONTH(jaar_zip[[#This Row],[Datum]])=3,MONTH(jaar_zip[[#This Row],[Datum]])=10),1,0.8))*jaar_zip[[#This Row],[graaddagen]],"")</f>
        <v>9</v>
      </c>
      <c r="O6639" s="101">
        <f>IF(ISNUMBER(jaar_zip[[#This Row],[etmaaltemperatuur]]),IF(jaar_zip[[#This Row],[etmaaltemperatuur]]&gt;stookgrens,jaar_zip[[#This Row],[etmaaltemperatuur]]-stookgrens,0),"")</f>
        <v>0</v>
      </c>
    </row>
    <row r="6640" spans="1:15" x14ac:dyDescent="0.25">
      <c r="A6640">
        <v>340</v>
      </c>
      <c r="B6640">
        <v>20240303</v>
      </c>
      <c r="C6640">
        <v>2.8</v>
      </c>
      <c r="D6640">
        <v>7.9</v>
      </c>
      <c r="F6640">
        <v>0.4</v>
      </c>
      <c r="G6640">
        <v>1002.2</v>
      </c>
      <c r="H6640">
        <v>90</v>
      </c>
      <c r="I6640" s="101" t="s">
        <v>36</v>
      </c>
      <c r="J6640" s="1">
        <f>DATEVALUE(RIGHT(jaar_zip[[#This Row],[YYYYMMDD]],2)&amp;"-"&amp;MID(jaar_zip[[#This Row],[YYYYMMDD]],5,2)&amp;"-"&amp;LEFT(jaar_zip[[#This Row],[YYYYMMDD]],4))</f>
        <v>45354</v>
      </c>
      <c r="K6640" s="101" t="str">
        <f>IF(AND(VALUE(MONTH(jaar_zip[[#This Row],[Datum]]))=1,VALUE(WEEKNUM(jaar_zip[[#This Row],[Datum]],21))&gt;51),RIGHT(YEAR(jaar_zip[[#This Row],[Datum]])-1,2),RIGHT(YEAR(jaar_zip[[#This Row],[Datum]]),2))&amp;"-"&amp; TEXT(WEEKNUM(jaar_zip[[#This Row],[Datum]],21),"00")</f>
        <v>24-09</v>
      </c>
      <c r="L6640" s="101">
        <f>MONTH(jaar_zip[[#This Row],[Datum]])</f>
        <v>3</v>
      </c>
      <c r="M6640" s="101">
        <f>IF(ISNUMBER(jaar_zip[[#This Row],[etmaaltemperatuur]]),IF(jaar_zip[[#This Row],[etmaaltemperatuur]]&lt;stookgrens,stookgrens-jaar_zip[[#This Row],[etmaaltemperatuur]],0),"")</f>
        <v>10.1</v>
      </c>
      <c r="N6640" s="101">
        <f>IF(ISNUMBER(jaar_zip[[#This Row],[graaddagen]]),IF(OR(MONTH(jaar_zip[[#This Row],[Datum]])=1,MONTH(jaar_zip[[#This Row],[Datum]])=2,MONTH(jaar_zip[[#This Row],[Datum]])=11,MONTH(jaar_zip[[#This Row],[Datum]])=12),1.1,IF(OR(MONTH(jaar_zip[[#This Row],[Datum]])=3,MONTH(jaar_zip[[#This Row],[Datum]])=10),1,0.8))*jaar_zip[[#This Row],[graaddagen]],"")</f>
        <v>10.1</v>
      </c>
      <c r="O6640" s="101">
        <f>IF(ISNUMBER(jaar_zip[[#This Row],[etmaaltemperatuur]]),IF(jaar_zip[[#This Row],[etmaaltemperatuur]]&gt;stookgrens,jaar_zip[[#This Row],[etmaaltemperatuur]]-stookgrens,0),"")</f>
        <v>0</v>
      </c>
    </row>
    <row r="6641" spans="1:15" x14ac:dyDescent="0.25">
      <c r="A6641">
        <v>340</v>
      </c>
      <c r="B6641">
        <v>20240304</v>
      </c>
      <c r="C6641">
        <v>1.5</v>
      </c>
      <c r="D6641">
        <v>6.2</v>
      </c>
      <c r="F6641">
        <v>0</v>
      </c>
      <c r="G6641">
        <v>1011.7</v>
      </c>
      <c r="H6641">
        <v>81</v>
      </c>
      <c r="I6641" s="101" t="s">
        <v>36</v>
      </c>
      <c r="J6641" s="1">
        <f>DATEVALUE(RIGHT(jaar_zip[[#This Row],[YYYYMMDD]],2)&amp;"-"&amp;MID(jaar_zip[[#This Row],[YYYYMMDD]],5,2)&amp;"-"&amp;LEFT(jaar_zip[[#This Row],[YYYYMMDD]],4))</f>
        <v>45355</v>
      </c>
      <c r="K6641" s="101" t="str">
        <f>IF(AND(VALUE(MONTH(jaar_zip[[#This Row],[Datum]]))=1,VALUE(WEEKNUM(jaar_zip[[#This Row],[Datum]],21))&gt;51),RIGHT(YEAR(jaar_zip[[#This Row],[Datum]])-1,2),RIGHT(YEAR(jaar_zip[[#This Row],[Datum]]),2))&amp;"-"&amp; TEXT(WEEKNUM(jaar_zip[[#This Row],[Datum]],21),"00")</f>
        <v>24-10</v>
      </c>
      <c r="L6641" s="101">
        <f>MONTH(jaar_zip[[#This Row],[Datum]])</f>
        <v>3</v>
      </c>
      <c r="M6641" s="101">
        <f>IF(ISNUMBER(jaar_zip[[#This Row],[etmaaltemperatuur]]),IF(jaar_zip[[#This Row],[etmaaltemperatuur]]&lt;stookgrens,stookgrens-jaar_zip[[#This Row],[etmaaltemperatuur]],0),"")</f>
        <v>11.8</v>
      </c>
      <c r="N6641" s="101">
        <f>IF(ISNUMBER(jaar_zip[[#This Row],[graaddagen]]),IF(OR(MONTH(jaar_zip[[#This Row],[Datum]])=1,MONTH(jaar_zip[[#This Row],[Datum]])=2,MONTH(jaar_zip[[#This Row],[Datum]])=11,MONTH(jaar_zip[[#This Row],[Datum]])=12),1.1,IF(OR(MONTH(jaar_zip[[#This Row],[Datum]])=3,MONTH(jaar_zip[[#This Row],[Datum]])=10),1,0.8))*jaar_zip[[#This Row],[graaddagen]],"")</f>
        <v>11.8</v>
      </c>
      <c r="O6641" s="101">
        <f>IF(ISNUMBER(jaar_zip[[#This Row],[etmaaltemperatuur]]),IF(jaar_zip[[#This Row],[etmaaltemperatuur]]&gt;stookgrens,jaar_zip[[#This Row],[etmaaltemperatuur]]-stookgrens,0),"")</f>
        <v>0</v>
      </c>
    </row>
    <row r="6642" spans="1:15" x14ac:dyDescent="0.25">
      <c r="A6642">
        <v>340</v>
      </c>
      <c r="B6642">
        <v>20240305</v>
      </c>
      <c r="C6642">
        <v>1.3</v>
      </c>
      <c r="D6642">
        <v>5.2</v>
      </c>
      <c r="F6642">
        <v>0.5</v>
      </c>
      <c r="G6642">
        <v>1014.4</v>
      </c>
      <c r="H6642">
        <v>90</v>
      </c>
      <c r="I6642" s="101" t="s">
        <v>36</v>
      </c>
      <c r="J6642" s="1">
        <f>DATEVALUE(RIGHT(jaar_zip[[#This Row],[YYYYMMDD]],2)&amp;"-"&amp;MID(jaar_zip[[#This Row],[YYYYMMDD]],5,2)&amp;"-"&amp;LEFT(jaar_zip[[#This Row],[YYYYMMDD]],4))</f>
        <v>45356</v>
      </c>
      <c r="K6642" s="101" t="str">
        <f>IF(AND(VALUE(MONTH(jaar_zip[[#This Row],[Datum]]))=1,VALUE(WEEKNUM(jaar_zip[[#This Row],[Datum]],21))&gt;51),RIGHT(YEAR(jaar_zip[[#This Row],[Datum]])-1,2),RIGHT(YEAR(jaar_zip[[#This Row],[Datum]]),2))&amp;"-"&amp; TEXT(WEEKNUM(jaar_zip[[#This Row],[Datum]],21),"00")</f>
        <v>24-10</v>
      </c>
      <c r="L6642" s="101">
        <f>MONTH(jaar_zip[[#This Row],[Datum]])</f>
        <v>3</v>
      </c>
      <c r="M6642" s="101">
        <f>IF(ISNUMBER(jaar_zip[[#This Row],[etmaaltemperatuur]]),IF(jaar_zip[[#This Row],[etmaaltemperatuur]]&lt;stookgrens,stookgrens-jaar_zip[[#This Row],[etmaaltemperatuur]],0),"")</f>
        <v>12.8</v>
      </c>
      <c r="N6642" s="101">
        <f>IF(ISNUMBER(jaar_zip[[#This Row],[graaddagen]]),IF(OR(MONTH(jaar_zip[[#This Row],[Datum]])=1,MONTH(jaar_zip[[#This Row],[Datum]])=2,MONTH(jaar_zip[[#This Row],[Datum]])=11,MONTH(jaar_zip[[#This Row],[Datum]])=12),1.1,IF(OR(MONTH(jaar_zip[[#This Row],[Datum]])=3,MONTH(jaar_zip[[#This Row],[Datum]])=10),1,0.8))*jaar_zip[[#This Row],[graaddagen]],"")</f>
        <v>12.8</v>
      </c>
      <c r="O6642" s="101">
        <f>IF(ISNUMBER(jaar_zip[[#This Row],[etmaaltemperatuur]]),IF(jaar_zip[[#This Row],[etmaaltemperatuur]]&gt;stookgrens,jaar_zip[[#This Row],[etmaaltemperatuur]]-stookgrens,0),"")</f>
        <v>0</v>
      </c>
    </row>
    <row r="6643" spans="1:15" x14ac:dyDescent="0.25">
      <c r="A6643">
        <v>340</v>
      </c>
      <c r="B6643">
        <v>20240306</v>
      </c>
      <c r="C6643">
        <v>1.3</v>
      </c>
      <c r="D6643">
        <v>5.4</v>
      </c>
      <c r="F6643">
        <v>0</v>
      </c>
      <c r="G6643">
        <v>1022.4</v>
      </c>
      <c r="H6643">
        <v>89</v>
      </c>
      <c r="I6643" s="101" t="s">
        <v>36</v>
      </c>
      <c r="J6643" s="1">
        <f>DATEVALUE(RIGHT(jaar_zip[[#This Row],[YYYYMMDD]],2)&amp;"-"&amp;MID(jaar_zip[[#This Row],[YYYYMMDD]],5,2)&amp;"-"&amp;LEFT(jaar_zip[[#This Row],[YYYYMMDD]],4))</f>
        <v>45357</v>
      </c>
      <c r="K6643" s="101" t="str">
        <f>IF(AND(VALUE(MONTH(jaar_zip[[#This Row],[Datum]]))=1,VALUE(WEEKNUM(jaar_zip[[#This Row],[Datum]],21))&gt;51),RIGHT(YEAR(jaar_zip[[#This Row],[Datum]])-1,2),RIGHT(YEAR(jaar_zip[[#This Row],[Datum]]),2))&amp;"-"&amp; TEXT(WEEKNUM(jaar_zip[[#This Row],[Datum]],21),"00")</f>
        <v>24-10</v>
      </c>
      <c r="L6643" s="101">
        <f>MONTH(jaar_zip[[#This Row],[Datum]])</f>
        <v>3</v>
      </c>
      <c r="M6643" s="101">
        <f>IF(ISNUMBER(jaar_zip[[#This Row],[etmaaltemperatuur]]),IF(jaar_zip[[#This Row],[etmaaltemperatuur]]&lt;stookgrens,stookgrens-jaar_zip[[#This Row],[etmaaltemperatuur]],0),"")</f>
        <v>12.6</v>
      </c>
      <c r="N6643" s="101">
        <f>IF(ISNUMBER(jaar_zip[[#This Row],[graaddagen]]),IF(OR(MONTH(jaar_zip[[#This Row],[Datum]])=1,MONTH(jaar_zip[[#This Row],[Datum]])=2,MONTH(jaar_zip[[#This Row],[Datum]])=11,MONTH(jaar_zip[[#This Row],[Datum]])=12),1.1,IF(OR(MONTH(jaar_zip[[#This Row],[Datum]])=3,MONTH(jaar_zip[[#This Row],[Datum]])=10),1,0.8))*jaar_zip[[#This Row],[graaddagen]],"")</f>
        <v>12.6</v>
      </c>
      <c r="O6643" s="101">
        <f>IF(ISNUMBER(jaar_zip[[#This Row],[etmaaltemperatuur]]),IF(jaar_zip[[#This Row],[etmaaltemperatuur]]&gt;stookgrens,jaar_zip[[#This Row],[etmaaltemperatuur]]-stookgrens,0),"")</f>
        <v>0</v>
      </c>
    </row>
    <row r="6644" spans="1:15" x14ac:dyDescent="0.25">
      <c r="A6644">
        <v>340</v>
      </c>
      <c r="B6644">
        <v>20240307</v>
      </c>
      <c r="C6644">
        <v>4.4000000000000004</v>
      </c>
      <c r="D6644">
        <v>5.3</v>
      </c>
      <c r="F6644">
        <v>0</v>
      </c>
      <c r="G6644">
        <v>1021.4</v>
      </c>
      <c r="H6644">
        <v>80</v>
      </c>
      <c r="I6644" s="101" t="s">
        <v>36</v>
      </c>
      <c r="J6644" s="1">
        <f>DATEVALUE(RIGHT(jaar_zip[[#This Row],[YYYYMMDD]],2)&amp;"-"&amp;MID(jaar_zip[[#This Row],[YYYYMMDD]],5,2)&amp;"-"&amp;LEFT(jaar_zip[[#This Row],[YYYYMMDD]],4))</f>
        <v>45358</v>
      </c>
      <c r="K6644" s="101" t="str">
        <f>IF(AND(VALUE(MONTH(jaar_zip[[#This Row],[Datum]]))=1,VALUE(WEEKNUM(jaar_zip[[#This Row],[Datum]],21))&gt;51),RIGHT(YEAR(jaar_zip[[#This Row],[Datum]])-1,2),RIGHT(YEAR(jaar_zip[[#This Row],[Datum]]),2))&amp;"-"&amp; TEXT(WEEKNUM(jaar_zip[[#This Row],[Datum]],21),"00")</f>
        <v>24-10</v>
      </c>
      <c r="L6644" s="101">
        <f>MONTH(jaar_zip[[#This Row],[Datum]])</f>
        <v>3</v>
      </c>
      <c r="M6644" s="101">
        <f>IF(ISNUMBER(jaar_zip[[#This Row],[etmaaltemperatuur]]),IF(jaar_zip[[#This Row],[etmaaltemperatuur]]&lt;stookgrens,stookgrens-jaar_zip[[#This Row],[etmaaltemperatuur]],0),"")</f>
        <v>12.7</v>
      </c>
      <c r="N6644" s="101">
        <f>IF(ISNUMBER(jaar_zip[[#This Row],[graaddagen]]),IF(OR(MONTH(jaar_zip[[#This Row],[Datum]])=1,MONTH(jaar_zip[[#This Row],[Datum]])=2,MONTH(jaar_zip[[#This Row],[Datum]])=11,MONTH(jaar_zip[[#This Row],[Datum]])=12),1.1,IF(OR(MONTH(jaar_zip[[#This Row],[Datum]])=3,MONTH(jaar_zip[[#This Row],[Datum]])=10),1,0.8))*jaar_zip[[#This Row],[graaddagen]],"")</f>
        <v>12.7</v>
      </c>
      <c r="O6644" s="101">
        <f>IF(ISNUMBER(jaar_zip[[#This Row],[etmaaltemperatuur]]),IF(jaar_zip[[#This Row],[etmaaltemperatuur]]&gt;stookgrens,jaar_zip[[#This Row],[etmaaltemperatuur]]-stookgrens,0),"")</f>
        <v>0</v>
      </c>
    </row>
    <row r="6645" spans="1:15" x14ac:dyDescent="0.25">
      <c r="A6645">
        <v>340</v>
      </c>
      <c r="B6645">
        <v>20240308</v>
      </c>
      <c r="C6645">
        <v>5.3</v>
      </c>
      <c r="D6645">
        <v>6.2</v>
      </c>
      <c r="F6645">
        <v>0</v>
      </c>
      <c r="G6645">
        <v>1009.3</v>
      </c>
      <c r="H6645">
        <v>65</v>
      </c>
      <c r="I6645" s="101" t="s">
        <v>36</v>
      </c>
      <c r="J6645" s="1">
        <f>DATEVALUE(RIGHT(jaar_zip[[#This Row],[YYYYMMDD]],2)&amp;"-"&amp;MID(jaar_zip[[#This Row],[YYYYMMDD]],5,2)&amp;"-"&amp;LEFT(jaar_zip[[#This Row],[YYYYMMDD]],4))</f>
        <v>45359</v>
      </c>
      <c r="K6645" s="101" t="str">
        <f>IF(AND(VALUE(MONTH(jaar_zip[[#This Row],[Datum]]))=1,VALUE(WEEKNUM(jaar_zip[[#This Row],[Datum]],21))&gt;51),RIGHT(YEAR(jaar_zip[[#This Row],[Datum]])-1,2),RIGHT(YEAR(jaar_zip[[#This Row],[Datum]]),2))&amp;"-"&amp; TEXT(WEEKNUM(jaar_zip[[#This Row],[Datum]],21),"00")</f>
        <v>24-10</v>
      </c>
      <c r="L6645" s="101">
        <f>MONTH(jaar_zip[[#This Row],[Datum]])</f>
        <v>3</v>
      </c>
      <c r="M6645" s="101">
        <f>IF(ISNUMBER(jaar_zip[[#This Row],[etmaaltemperatuur]]),IF(jaar_zip[[#This Row],[etmaaltemperatuur]]&lt;stookgrens,stookgrens-jaar_zip[[#This Row],[etmaaltemperatuur]],0),"")</f>
        <v>11.8</v>
      </c>
      <c r="N6645" s="101">
        <f>IF(ISNUMBER(jaar_zip[[#This Row],[graaddagen]]),IF(OR(MONTH(jaar_zip[[#This Row],[Datum]])=1,MONTH(jaar_zip[[#This Row],[Datum]])=2,MONTH(jaar_zip[[#This Row],[Datum]])=11,MONTH(jaar_zip[[#This Row],[Datum]])=12),1.1,IF(OR(MONTH(jaar_zip[[#This Row],[Datum]])=3,MONTH(jaar_zip[[#This Row],[Datum]])=10),1,0.8))*jaar_zip[[#This Row],[graaddagen]],"")</f>
        <v>11.8</v>
      </c>
      <c r="O6645" s="101">
        <f>IF(ISNUMBER(jaar_zip[[#This Row],[etmaaltemperatuur]]),IF(jaar_zip[[#This Row],[etmaaltemperatuur]]&gt;stookgrens,jaar_zip[[#This Row],[etmaaltemperatuur]]-stookgrens,0),"")</f>
        <v>0</v>
      </c>
    </row>
    <row r="6646" spans="1:15" x14ac:dyDescent="0.25">
      <c r="A6646">
        <v>340</v>
      </c>
      <c r="B6646">
        <v>20240309</v>
      </c>
      <c r="C6646">
        <v>3.5</v>
      </c>
      <c r="D6646">
        <v>9.6999999999999993</v>
      </c>
      <c r="F6646">
        <v>-0.1</v>
      </c>
      <c r="G6646">
        <v>999.2</v>
      </c>
      <c r="H6646">
        <v>65</v>
      </c>
      <c r="I6646" s="101" t="s">
        <v>36</v>
      </c>
      <c r="J6646" s="1">
        <f>DATEVALUE(RIGHT(jaar_zip[[#This Row],[YYYYMMDD]],2)&amp;"-"&amp;MID(jaar_zip[[#This Row],[YYYYMMDD]],5,2)&amp;"-"&amp;LEFT(jaar_zip[[#This Row],[YYYYMMDD]],4))</f>
        <v>45360</v>
      </c>
      <c r="K6646" s="101" t="str">
        <f>IF(AND(VALUE(MONTH(jaar_zip[[#This Row],[Datum]]))=1,VALUE(WEEKNUM(jaar_zip[[#This Row],[Datum]],21))&gt;51),RIGHT(YEAR(jaar_zip[[#This Row],[Datum]])-1,2),RIGHT(YEAR(jaar_zip[[#This Row],[Datum]]),2))&amp;"-"&amp; TEXT(WEEKNUM(jaar_zip[[#This Row],[Datum]],21),"00")</f>
        <v>24-10</v>
      </c>
      <c r="L6646" s="101">
        <f>MONTH(jaar_zip[[#This Row],[Datum]])</f>
        <v>3</v>
      </c>
      <c r="M6646" s="101">
        <f>IF(ISNUMBER(jaar_zip[[#This Row],[etmaaltemperatuur]]),IF(jaar_zip[[#This Row],[etmaaltemperatuur]]&lt;stookgrens,stookgrens-jaar_zip[[#This Row],[etmaaltemperatuur]],0),"")</f>
        <v>8.3000000000000007</v>
      </c>
      <c r="N6646" s="101">
        <f>IF(ISNUMBER(jaar_zip[[#This Row],[graaddagen]]),IF(OR(MONTH(jaar_zip[[#This Row],[Datum]])=1,MONTH(jaar_zip[[#This Row],[Datum]])=2,MONTH(jaar_zip[[#This Row],[Datum]])=11,MONTH(jaar_zip[[#This Row],[Datum]])=12),1.1,IF(OR(MONTH(jaar_zip[[#This Row],[Datum]])=3,MONTH(jaar_zip[[#This Row],[Datum]])=10),1,0.8))*jaar_zip[[#This Row],[graaddagen]],"")</f>
        <v>8.3000000000000007</v>
      </c>
      <c r="O6646" s="101">
        <f>IF(ISNUMBER(jaar_zip[[#This Row],[etmaaltemperatuur]]),IF(jaar_zip[[#This Row],[etmaaltemperatuur]]&gt;stookgrens,jaar_zip[[#This Row],[etmaaltemperatuur]]-stookgrens,0),"")</f>
        <v>0</v>
      </c>
    </row>
    <row r="6647" spans="1:15" x14ac:dyDescent="0.25">
      <c r="A6647">
        <v>340</v>
      </c>
      <c r="B6647">
        <v>20240310</v>
      </c>
      <c r="C6647">
        <v>3.1</v>
      </c>
      <c r="D6647">
        <v>9.3000000000000007</v>
      </c>
      <c r="F6647">
        <v>-0.1</v>
      </c>
      <c r="G6647">
        <v>996.1</v>
      </c>
      <c r="H6647">
        <v>72</v>
      </c>
      <c r="I6647" s="101" t="s">
        <v>36</v>
      </c>
      <c r="J6647" s="1">
        <f>DATEVALUE(RIGHT(jaar_zip[[#This Row],[YYYYMMDD]],2)&amp;"-"&amp;MID(jaar_zip[[#This Row],[YYYYMMDD]],5,2)&amp;"-"&amp;LEFT(jaar_zip[[#This Row],[YYYYMMDD]],4))</f>
        <v>45361</v>
      </c>
      <c r="K6647" s="101" t="str">
        <f>IF(AND(VALUE(MONTH(jaar_zip[[#This Row],[Datum]]))=1,VALUE(WEEKNUM(jaar_zip[[#This Row],[Datum]],21))&gt;51),RIGHT(YEAR(jaar_zip[[#This Row],[Datum]])-1,2),RIGHT(YEAR(jaar_zip[[#This Row],[Datum]]),2))&amp;"-"&amp; TEXT(WEEKNUM(jaar_zip[[#This Row],[Datum]],21),"00")</f>
        <v>24-10</v>
      </c>
      <c r="L6647" s="101">
        <f>MONTH(jaar_zip[[#This Row],[Datum]])</f>
        <v>3</v>
      </c>
      <c r="M6647" s="101">
        <f>IF(ISNUMBER(jaar_zip[[#This Row],[etmaaltemperatuur]]),IF(jaar_zip[[#This Row],[etmaaltemperatuur]]&lt;stookgrens,stookgrens-jaar_zip[[#This Row],[etmaaltemperatuur]],0),"")</f>
        <v>8.6999999999999993</v>
      </c>
      <c r="N6647" s="101">
        <f>IF(ISNUMBER(jaar_zip[[#This Row],[graaddagen]]),IF(OR(MONTH(jaar_zip[[#This Row],[Datum]])=1,MONTH(jaar_zip[[#This Row],[Datum]])=2,MONTH(jaar_zip[[#This Row],[Datum]])=11,MONTH(jaar_zip[[#This Row],[Datum]])=12),1.1,IF(OR(MONTH(jaar_zip[[#This Row],[Datum]])=3,MONTH(jaar_zip[[#This Row],[Datum]])=10),1,0.8))*jaar_zip[[#This Row],[graaddagen]],"")</f>
        <v>8.6999999999999993</v>
      </c>
      <c r="O6647" s="101">
        <f>IF(ISNUMBER(jaar_zip[[#This Row],[etmaaltemperatuur]]),IF(jaar_zip[[#This Row],[etmaaltemperatuur]]&gt;stookgrens,jaar_zip[[#This Row],[etmaaltemperatuur]]-stookgrens,0),"")</f>
        <v>0</v>
      </c>
    </row>
    <row r="6648" spans="1:15" x14ac:dyDescent="0.25">
      <c r="A6648">
        <v>340</v>
      </c>
      <c r="B6648">
        <v>20240311</v>
      </c>
      <c r="C6648">
        <v>2.9</v>
      </c>
      <c r="D6648">
        <v>7.8</v>
      </c>
      <c r="F6648">
        <v>10.5</v>
      </c>
      <c r="G6648">
        <v>1003.4</v>
      </c>
      <c r="H6648">
        <v>95</v>
      </c>
      <c r="I6648" s="101" t="s">
        <v>36</v>
      </c>
      <c r="J6648" s="1">
        <f>DATEVALUE(RIGHT(jaar_zip[[#This Row],[YYYYMMDD]],2)&amp;"-"&amp;MID(jaar_zip[[#This Row],[YYYYMMDD]],5,2)&amp;"-"&amp;LEFT(jaar_zip[[#This Row],[YYYYMMDD]],4))</f>
        <v>45362</v>
      </c>
      <c r="K6648" s="101" t="str">
        <f>IF(AND(VALUE(MONTH(jaar_zip[[#This Row],[Datum]]))=1,VALUE(WEEKNUM(jaar_zip[[#This Row],[Datum]],21))&gt;51),RIGHT(YEAR(jaar_zip[[#This Row],[Datum]])-1,2),RIGHT(YEAR(jaar_zip[[#This Row],[Datum]]),2))&amp;"-"&amp; TEXT(WEEKNUM(jaar_zip[[#This Row],[Datum]],21),"00")</f>
        <v>24-11</v>
      </c>
      <c r="L6648" s="101">
        <f>MONTH(jaar_zip[[#This Row],[Datum]])</f>
        <v>3</v>
      </c>
      <c r="M6648" s="101">
        <f>IF(ISNUMBER(jaar_zip[[#This Row],[etmaaltemperatuur]]),IF(jaar_zip[[#This Row],[etmaaltemperatuur]]&lt;stookgrens,stookgrens-jaar_zip[[#This Row],[etmaaltemperatuur]],0),"")</f>
        <v>10.199999999999999</v>
      </c>
      <c r="N6648" s="101">
        <f>IF(ISNUMBER(jaar_zip[[#This Row],[graaddagen]]),IF(OR(MONTH(jaar_zip[[#This Row],[Datum]])=1,MONTH(jaar_zip[[#This Row],[Datum]])=2,MONTH(jaar_zip[[#This Row],[Datum]])=11,MONTH(jaar_zip[[#This Row],[Datum]])=12),1.1,IF(OR(MONTH(jaar_zip[[#This Row],[Datum]])=3,MONTH(jaar_zip[[#This Row],[Datum]])=10),1,0.8))*jaar_zip[[#This Row],[graaddagen]],"")</f>
        <v>10.199999999999999</v>
      </c>
      <c r="O6648" s="101">
        <f>IF(ISNUMBER(jaar_zip[[#This Row],[etmaaltemperatuur]]),IF(jaar_zip[[#This Row],[etmaaltemperatuur]]&gt;stookgrens,jaar_zip[[#This Row],[etmaaltemperatuur]]-stookgrens,0),"")</f>
        <v>0</v>
      </c>
    </row>
    <row r="6649" spans="1:15" x14ac:dyDescent="0.25">
      <c r="A6649">
        <v>340</v>
      </c>
      <c r="B6649">
        <v>20240312</v>
      </c>
      <c r="C6649">
        <v>3.3</v>
      </c>
      <c r="D6649">
        <v>8.6</v>
      </c>
      <c r="F6649">
        <v>9.6</v>
      </c>
      <c r="G6649">
        <v>1013.1</v>
      </c>
      <c r="H6649">
        <v>91</v>
      </c>
      <c r="I6649" s="101" t="s">
        <v>36</v>
      </c>
      <c r="J6649" s="1">
        <f>DATEVALUE(RIGHT(jaar_zip[[#This Row],[YYYYMMDD]],2)&amp;"-"&amp;MID(jaar_zip[[#This Row],[YYYYMMDD]],5,2)&amp;"-"&amp;LEFT(jaar_zip[[#This Row],[YYYYMMDD]],4))</f>
        <v>45363</v>
      </c>
      <c r="K6649" s="101" t="str">
        <f>IF(AND(VALUE(MONTH(jaar_zip[[#This Row],[Datum]]))=1,VALUE(WEEKNUM(jaar_zip[[#This Row],[Datum]],21))&gt;51),RIGHT(YEAR(jaar_zip[[#This Row],[Datum]])-1,2),RIGHT(YEAR(jaar_zip[[#This Row],[Datum]]),2))&amp;"-"&amp; TEXT(WEEKNUM(jaar_zip[[#This Row],[Datum]],21),"00")</f>
        <v>24-11</v>
      </c>
      <c r="L6649" s="101">
        <f>MONTH(jaar_zip[[#This Row],[Datum]])</f>
        <v>3</v>
      </c>
      <c r="M6649" s="101">
        <f>IF(ISNUMBER(jaar_zip[[#This Row],[etmaaltemperatuur]]),IF(jaar_zip[[#This Row],[etmaaltemperatuur]]&lt;stookgrens,stookgrens-jaar_zip[[#This Row],[etmaaltemperatuur]],0),"")</f>
        <v>9.4</v>
      </c>
      <c r="N6649" s="101">
        <f>IF(ISNUMBER(jaar_zip[[#This Row],[graaddagen]]),IF(OR(MONTH(jaar_zip[[#This Row],[Datum]])=1,MONTH(jaar_zip[[#This Row],[Datum]])=2,MONTH(jaar_zip[[#This Row],[Datum]])=11,MONTH(jaar_zip[[#This Row],[Datum]])=12),1.1,IF(OR(MONTH(jaar_zip[[#This Row],[Datum]])=3,MONTH(jaar_zip[[#This Row],[Datum]])=10),1,0.8))*jaar_zip[[#This Row],[graaddagen]],"")</f>
        <v>9.4</v>
      </c>
      <c r="O6649" s="101">
        <f>IF(ISNUMBER(jaar_zip[[#This Row],[etmaaltemperatuur]]),IF(jaar_zip[[#This Row],[etmaaltemperatuur]]&gt;stookgrens,jaar_zip[[#This Row],[etmaaltemperatuur]]-stookgrens,0),"")</f>
        <v>0</v>
      </c>
    </row>
    <row r="6650" spans="1:15" x14ac:dyDescent="0.25">
      <c r="A6650">
        <v>340</v>
      </c>
      <c r="B6650">
        <v>20240313</v>
      </c>
      <c r="C6650">
        <v>4.5</v>
      </c>
      <c r="D6650">
        <v>11.6</v>
      </c>
      <c r="F6650">
        <v>0.6</v>
      </c>
      <c r="G6650">
        <v>1014.7</v>
      </c>
      <c r="H6650">
        <v>85</v>
      </c>
      <c r="I6650" s="101" t="s">
        <v>36</v>
      </c>
      <c r="J6650" s="1">
        <f>DATEVALUE(RIGHT(jaar_zip[[#This Row],[YYYYMMDD]],2)&amp;"-"&amp;MID(jaar_zip[[#This Row],[YYYYMMDD]],5,2)&amp;"-"&amp;LEFT(jaar_zip[[#This Row],[YYYYMMDD]],4))</f>
        <v>45364</v>
      </c>
      <c r="K6650" s="101" t="str">
        <f>IF(AND(VALUE(MONTH(jaar_zip[[#This Row],[Datum]]))=1,VALUE(WEEKNUM(jaar_zip[[#This Row],[Datum]],21))&gt;51),RIGHT(YEAR(jaar_zip[[#This Row],[Datum]])-1,2),RIGHT(YEAR(jaar_zip[[#This Row],[Datum]]),2))&amp;"-"&amp; TEXT(WEEKNUM(jaar_zip[[#This Row],[Datum]],21),"00")</f>
        <v>24-11</v>
      </c>
      <c r="L6650" s="101">
        <f>MONTH(jaar_zip[[#This Row],[Datum]])</f>
        <v>3</v>
      </c>
      <c r="M6650" s="101">
        <f>IF(ISNUMBER(jaar_zip[[#This Row],[etmaaltemperatuur]]),IF(jaar_zip[[#This Row],[etmaaltemperatuur]]&lt;stookgrens,stookgrens-jaar_zip[[#This Row],[etmaaltemperatuur]],0),"")</f>
        <v>6.4</v>
      </c>
      <c r="N6650" s="101">
        <f>IF(ISNUMBER(jaar_zip[[#This Row],[graaddagen]]),IF(OR(MONTH(jaar_zip[[#This Row],[Datum]])=1,MONTH(jaar_zip[[#This Row],[Datum]])=2,MONTH(jaar_zip[[#This Row],[Datum]])=11,MONTH(jaar_zip[[#This Row],[Datum]])=12),1.1,IF(OR(MONTH(jaar_zip[[#This Row],[Datum]])=3,MONTH(jaar_zip[[#This Row],[Datum]])=10),1,0.8))*jaar_zip[[#This Row],[graaddagen]],"")</f>
        <v>6.4</v>
      </c>
      <c r="O6650" s="101">
        <f>IF(ISNUMBER(jaar_zip[[#This Row],[etmaaltemperatuur]]),IF(jaar_zip[[#This Row],[etmaaltemperatuur]]&gt;stookgrens,jaar_zip[[#This Row],[etmaaltemperatuur]]-stookgrens,0),"")</f>
        <v>0</v>
      </c>
    </row>
    <row r="6651" spans="1:15" x14ac:dyDescent="0.25">
      <c r="A6651">
        <v>340</v>
      </c>
      <c r="B6651">
        <v>20240314</v>
      </c>
      <c r="C6651">
        <v>3.5</v>
      </c>
      <c r="D6651">
        <v>13.6</v>
      </c>
      <c r="F6651">
        <v>0</v>
      </c>
      <c r="G6651">
        <v>1010.5</v>
      </c>
      <c r="H6651">
        <v>70</v>
      </c>
      <c r="I6651" s="101" t="s">
        <v>36</v>
      </c>
      <c r="J6651" s="1">
        <f>DATEVALUE(RIGHT(jaar_zip[[#This Row],[YYYYMMDD]],2)&amp;"-"&amp;MID(jaar_zip[[#This Row],[YYYYMMDD]],5,2)&amp;"-"&amp;LEFT(jaar_zip[[#This Row],[YYYYMMDD]],4))</f>
        <v>45365</v>
      </c>
      <c r="K6651" s="101" t="str">
        <f>IF(AND(VALUE(MONTH(jaar_zip[[#This Row],[Datum]]))=1,VALUE(WEEKNUM(jaar_zip[[#This Row],[Datum]],21))&gt;51),RIGHT(YEAR(jaar_zip[[#This Row],[Datum]])-1,2),RIGHT(YEAR(jaar_zip[[#This Row],[Datum]]),2))&amp;"-"&amp; TEXT(WEEKNUM(jaar_zip[[#This Row],[Datum]],21),"00")</f>
        <v>24-11</v>
      </c>
      <c r="L6651" s="101">
        <f>MONTH(jaar_zip[[#This Row],[Datum]])</f>
        <v>3</v>
      </c>
      <c r="M6651" s="101">
        <f>IF(ISNUMBER(jaar_zip[[#This Row],[etmaaltemperatuur]]),IF(jaar_zip[[#This Row],[etmaaltemperatuur]]&lt;stookgrens,stookgrens-jaar_zip[[#This Row],[etmaaltemperatuur]],0),"")</f>
        <v>4.4000000000000004</v>
      </c>
      <c r="N6651" s="101">
        <f>IF(ISNUMBER(jaar_zip[[#This Row],[graaddagen]]),IF(OR(MONTH(jaar_zip[[#This Row],[Datum]])=1,MONTH(jaar_zip[[#This Row],[Datum]])=2,MONTH(jaar_zip[[#This Row],[Datum]])=11,MONTH(jaar_zip[[#This Row],[Datum]])=12),1.1,IF(OR(MONTH(jaar_zip[[#This Row],[Datum]])=3,MONTH(jaar_zip[[#This Row],[Datum]])=10),1,0.8))*jaar_zip[[#This Row],[graaddagen]],"")</f>
        <v>4.4000000000000004</v>
      </c>
      <c r="O6651" s="101">
        <f>IF(ISNUMBER(jaar_zip[[#This Row],[etmaaltemperatuur]]),IF(jaar_zip[[#This Row],[etmaaltemperatuur]]&gt;stookgrens,jaar_zip[[#This Row],[etmaaltemperatuur]]-stookgrens,0),"")</f>
        <v>0</v>
      </c>
    </row>
    <row r="6652" spans="1:15" x14ac:dyDescent="0.25">
      <c r="A6652">
        <v>340</v>
      </c>
      <c r="B6652">
        <v>20240315</v>
      </c>
      <c r="C6652">
        <v>5.4</v>
      </c>
      <c r="D6652">
        <v>13</v>
      </c>
      <c r="F6652">
        <v>0.9</v>
      </c>
      <c r="G6652">
        <v>1008</v>
      </c>
      <c r="H6652">
        <v>78</v>
      </c>
      <c r="I6652" s="101" t="s">
        <v>36</v>
      </c>
      <c r="J6652" s="1">
        <f>DATEVALUE(RIGHT(jaar_zip[[#This Row],[YYYYMMDD]],2)&amp;"-"&amp;MID(jaar_zip[[#This Row],[YYYYMMDD]],5,2)&amp;"-"&amp;LEFT(jaar_zip[[#This Row],[YYYYMMDD]],4))</f>
        <v>45366</v>
      </c>
      <c r="K6652" s="101" t="str">
        <f>IF(AND(VALUE(MONTH(jaar_zip[[#This Row],[Datum]]))=1,VALUE(WEEKNUM(jaar_zip[[#This Row],[Datum]],21))&gt;51),RIGHT(YEAR(jaar_zip[[#This Row],[Datum]])-1,2),RIGHT(YEAR(jaar_zip[[#This Row],[Datum]]),2))&amp;"-"&amp; TEXT(WEEKNUM(jaar_zip[[#This Row],[Datum]],21),"00")</f>
        <v>24-11</v>
      </c>
      <c r="L6652" s="101">
        <f>MONTH(jaar_zip[[#This Row],[Datum]])</f>
        <v>3</v>
      </c>
      <c r="M6652" s="101">
        <f>IF(ISNUMBER(jaar_zip[[#This Row],[etmaaltemperatuur]]),IF(jaar_zip[[#This Row],[etmaaltemperatuur]]&lt;stookgrens,stookgrens-jaar_zip[[#This Row],[etmaaltemperatuur]],0),"")</f>
        <v>5</v>
      </c>
      <c r="N6652" s="101">
        <f>IF(ISNUMBER(jaar_zip[[#This Row],[graaddagen]]),IF(OR(MONTH(jaar_zip[[#This Row],[Datum]])=1,MONTH(jaar_zip[[#This Row],[Datum]])=2,MONTH(jaar_zip[[#This Row],[Datum]])=11,MONTH(jaar_zip[[#This Row],[Datum]])=12),1.1,IF(OR(MONTH(jaar_zip[[#This Row],[Datum]])=3,MONTH(jaar_zip[[#This Row],[Datum]])=10),1,0.8))*jaar_zip[[#This Row],[graaddagen]],"")</f>
        <v>5</v>
      </c>
      <c r="O6652" s="101">
        <f>IF(ISNUMBER(jaar_zip[[#This Row],[etmaaltemperatuur]]),IF(jaar_zip[[#This Row],[etmaaltemperatuur]]&gt;stookgrens,jaar_zip[[#This Row],[etmaaltemperatuur]]-stookgrens,0),"")</f>
        <v>0</v>
      </c>
    </row>
    <row r="6653" spans="1:15" x14ac:dyDescent="0.25">
      <c r="A6653">
        <v>340</v>
      </c>
      <c r="B6653">
        <v>20240316</v>
      </c>
      <c r="C6653">
        <v>2.8</v>
      </c>
      <c r="D6653">
        <v>7.9</v>
      </c>
      <c r="F6653">
        <v>1.4</v>
      </c>
      <c r="G6653">
        <v>1020.2</v>
      </c>
      <c r="H6653">
        <v>77</v>
      </c>
      <c r="I6653" s="101" t="s">
        <v>36</v>
      </c>
      <c r="J6653" s="1">
        <f>DATEVALUE(RIGHT(jaar_zip[[#This Row],[YYYYMMDD]],2)&amp;"-"&amp;MID(jaar_zip[[#This Row],[YYYYMMDD]],5,2)&amp;"-"&amp;LEFT(jaar_zip[[#This Row],[YYYYMMDD]],4))</f>
        <v>45367</v>
      </c>
      <c r="K6653" s="101" t="str">
        <f>IF(AND(VALUE(MONTH(jaar_zip[[#This Row],[Datum]]))=1,VALUE(WEEKNUM(jaar_zip[[#This Row],[Datum]],21))&gt;51),RIGHT(YEAR(jaar_zip[[#This Row],[Datum]])-1,2),RIGHT(YEAR(jaar_zip[[#This Row],[Datum]]),2))&amp;"-"&amp; TEXT(WEEKNUM(jaar_zip[[#This Row],[Datum]],21),"00")</f>
        <v>24-11</v>
      </c>
      <c r="L6653" s="101">
        <f>MONTH(jaar_zip[[#This Row],[Datum]])</f>
        <v>3</v>
      </c>
      <c r="M6653" s="101">
        <f>IF(ISNUMBER(jaar_zip[[#This Row],[etmaaltemperatuur]]),IF(jaar_zip[[#This Row],[etmaaltemperatuur]]&lt;stookgrens,stookgrens-jaar_zip[[#This Row],[etmaaltemperatuur]],0),"")</f>
        <v>10.1</v>
      </c>
      <c r="N6653" s="101">
        <f>IF(ISNUMBER(jaar_zip[[#This Row],[graaddagen]]),IF(OR(MONTH(jaar_zip[[#This Row],[Datum]])=1,MONTH(jaar_zip[[#This Row],[Datum]])=2,MONTH(jaar_zip[[#This Row],[Datum]])=11,MONTH(jaar_zip[[#This Row],[Datum]])=12),1.1,IF(OR(MONTH(jaar_zip[[#This Row],[Datum]])=3,MONTH(jaar_zip[[#This Row],[Datum]])=10),1,0.8))*jaar_zip[[#This Row],[graaddagen]],"")</f>
        <v>10.1</v>
      </c>
      <c r="O6653" s="101">
        <f>IF(ISNUMBER(jaar_zip[[#This Row],[etmaaltemperatuur]]),IF(jaar_zip[[#This Row],[etmaaltemperatuur]]&gt;stookgrens,jaar_zip[[#This Row],[etmaaltemperatuur]]-stookgrens,0),"")</f>
        <v>0</v>
      </c>
    </row>
    <row r="6654" spans="1:15" x14ac:dyDescent="0.25">
      <c r="A6654">
        <v>340</v>
      </c>
      <c r="B6654">
        <v>20240317</v>
      </c>
      <c r="C6654">
        <v>2.5</v>
      </c>
      <c r="D6654">
        <v>10.6</v>
      </c>
      <c r="F6654">
        <v>2.4</v>
      </c>
      <c r="G6654">
        <v>1018.5</v>
      </c>
      <c r="H6654">
        <v>83</v>
      </c>
      <c r="I6654" s="101" t="s">
        <v>36</v>
      </c>
      <c r="J6654" s="1">
        <f>DATEVALUE(RIGHT(jaar_zip[[#This Row],[YYYYMMDD]],2)&amp;"-"&amp;MID(jaar_zip[[#This Row],[YYYYMMDD]],5,2)&amp;"-"&amp;LEFT(jaar_zip[[#This Row],[YYYYMMDD]],4))</f>
        <v>45368</v>
      </c>
      <c r="K6654" s="101" t="str">
        <f>IF(AND(VALUE(MONTH(jaar_zip[[#This Row],[Datum]]))=1,VALUE(WEEKNUM(jaar_zip[[#This Row],[Datum]],21))&gt;51),RIGHT(YEAR(jaar_zip[[#This Row],[Datum]])-1,2),RIGHT(YEAR(jaar_zip[[#This Row],[Datum]]),2))&amp;"-"&amp; TEXT(WEEKNUM(jaar_zip[[#This Row],[Datum]],21),"00")</f>
        <v>24-11</v>
      </c>
      <c r="L6654" s="101">
        <f>MONTH(jaar_zip[[#This Row],[Datum]])</f>
        <v>3</v>
      </c>
      <c r="M6654" s="101">
        <f>IF(ISNUMBER(jaar_zip[[#This Row],[etmaaltemperatuur]]),IF(jaar_zip[[#This Row],[etmaaltemperatuur]]&lt;stookgrens,stookgrens-jaar_zip[[#This Row],[etmaaltemperatuur]],0),"")</f>
        <v>7.4</v>
      </c>
      <c r="N6654" s="101">
        <f>IF(ISNUMBER(jaar_zip[[#This Row],[graaddagen]]),IF(OR(MONTH(jaar_zip[[#This Row],[Datum]])=1,MONTH(jaar_zip[[#This Row],[Datum]])=2,MONTH(jaar_zip[[#This Row],[Datum]])=11,MONTH(jaar_zip[[#This Row],[Datum]])=12),1.1,IF(OR(MONTH(jaar_zip[[#This Row],[Datum]])=3,MONTH(jaar_zip[[#This Row],[Datum]])=10),1,0.8))*jaar_zip[[#This Row],[graaddagen]],"")</f>
        <v>7.4</v>
      </c>
      <c r="O6654" s="101">
        <f>IF(ISNUMBER(jaar_zip[[#This Row],[etmaaltemperatuur]]),IF(jaar_zip[[#This Row],[etmaaltemperatuur]]&gt;stookgrens,jaar_zip[[#This Row],[etmaaltemperatuur]]-stookgrens,0),"")</f>
        <v>0</v>
      </c>
    </row>
    <row r="6655" spans="1:15" x14ac:dyDescent="0.25">
      <c r="A6655">
        <v>340</v>
      </c>
      <c r="B6655">
        <v>20240318</v>
      </c>
      <c r="C6655">
        <v>2.8</v>
      </c>
      <c r="D6655">
        <v>10.6</v>
      </c>
      <c r="F6655">
        <v>0</v>
      </c>
      <c r="G6655">
        <v>1016.3</v>
      </c>
      <c r="H6655">
        <v>86</v>
      </c>
      <c r="I6655" s="101" t="s">
        <v>36</v>
      </c>
      <c r="J6655" s="1">
        <f>DATEVALUE(RIGHT(jaar_zip[[#This Row],[YYYYMMDD]],2)&amp;"-"&amp;MID(jaar_zip[[#This Row],[YYYYMMDD]],5,2)&amp;"-"&amp;LEFT(jaar_zip[[#This Row],[YYYYMMDD]],4))</f>
        <v>45369</v>
      </c>
      <c r="K6655" s="101" t="str">
        <f>IF(AND(VALUE(MONTH(jaar_zip[[#This Row],[Datum]]))=1,VALUE(WEEKNUM(jaar_zip[[#This Row],[Datum]],21))&gt;51),RIGHT(YEAR(jaar_zip[[#This Row],[Datum]])-1,2),RIGHT(YEAR(jaar_zip[[#This Row],[Datum]]),2))&amp;"-"&amp; TEXT(WEEKNUM(jaar_zip[[#This Row],[Datum]],21),"00")</f>
        <v>24-12</v>
      </c>
      <c r="L6655" s="101">
        <f>MONTH(jaar_zip[[#This Row],[Datum]])</f>
        <v>3</v>
      </c>
      <c r="M6655" s="101">
        <f>IF(ISNUMBER(jaar_zip[[#This Row],[etmaaltemperatuur]]),IF(jaar_zip[[#This Row],[etmaaltemperatuur]]&lt;stookgrens,stookgrens-jaar_zip[[#This Row],[etmaaltemperatuur]],0),"")</f>
        <v>7.4</v>
      </c>
      <c r="N6655" s="101">
        <f>IF(ISNUMBER(jaar_zip[[#This Row],[graaddagen]]),IF(OR(MONTH(jaar_zip[[#This Row],[Datum]])=1,MONTH(jaar_zip[[#This Row],[Datum]])=2,MONTH(jaar_zip[[#This Row],[Datum]])=11,MONTH(jaar_zip[[#This Row],[Datum]])=12),1.1,IF(OR(MONTH(jaar_zip[[#This Row],[Datum]])=3,MONTH(jaar_zip[[#This Row],[Datum]])=10),1,0.8))*jaar_zip[[#This Row],[graaddagen]],"")</f>
        <v>7.4</v>
      </c>
      <c r="O6655" s="101">
        <f>IF(ISNUMBER(jaar_zip[[#This Row],[etmaaltemperatuur]]),IF(jaar_zip[[#This Row],[etmaaltemperatuur]]&gt;stookgrens,jaar_zip[[#This Row],[etmaaltemperatuur]]-stookgrens,0),"")</f>
        <v>0</v>
      </c>
    </row>
    <row r="6656" spans="1:15" x14ac:dyDescent="0.25">
      <c r="A6656">
        <v>340</v>
      </c>
      <c r="B6656">
        <v>20240319</v>
      </c>
      <c r="C6656">
        <v>2.5</v>
      </c>
      <c r="D6656">
        <v>11.5</v>
      </c>
      <c r="F6656">
        <v>0</v>
      </c>
      <c r="G6656">
        <v>1018.1</v>
      </c>
      <c r="H6656">
        <v>78</v>
      </c>
      <c r="I6656" s="101" t="s">
        <v>36</v>
      </c>
      <c r="J6656" s="1">
        <f>DATEVALUE(RIGHT(jaar_zip[[#This Row],[YYYYMMDD]],2)&amp;"-"&amp;MID(jaar_zip[[#This Row],[YYYYMMDD]],5,2)&amp;"-"&amp;LEFT(jaar_zip[[#This Row],[YYYYMMDD]],4))</f>
        <v>45370</v>
      </c>
      <c r="K6656" s="101" t="str">
        <f>IF(AND(VALUE(MONTH(jaar_zip[[#This Row],[Datum]]))=1,VALUE(WEEKNUM(jaar_zip[[#This Row],[Datum]],21))&gt;51),RIGHT(YEAR(jaar_zip[[#This Row],[Datum]])-1,2),RIGHT(YEAR(jaar_zip[[#This Row],[Datum]]),2))&amp;"-"&amp; TEXT(WEEKNUM(jaar_zip[[#This Row],[Datum]],21),"00")</f>
        <v>24-12</v>
      </c>
      <c r="L6656" s="101">
        <f>MONTH(jaar_zip[[#This Row],[Datum]])</f>
        <v>3</v>
      </c>
      <c r="M6656" s="101">
        <f>IF(ISNUMBER(jaar_zip[[#This Row],[etmaaltemperatuur]]),IF(jaar_zip[[#This Row],[etmaaltemperatuur]]&lt;stookgrens,stookgrens-jaar_zip[[#This Row],[etmaaltemperatuur]],0),"")</f>
        <v>6.5</v>
      </c>
      <c r="N6656" s="101">
        <f>IF(ISNUMBER(jaar_zip[[#This Row],[graaddagen]]),IF(OR(MONTH(jaar_zip[[#This Row],[Datum]])=1,MONTH(jaar_zip[[#This Row],[Datum]])=2,MONTH(jaar_zip[[#This Row],[Datum]])=11,MONTH(jaar_zip[[#This Row],[Datum]])=12),1.1,IF(OR(MONTH(jaar_zip[[#This Row],[Datum]])=3,MONTH(jaar_zip[[#This Row],[Datum]])=10),1,0.8))*jaar_zip[[#This Row],[graaddagen]],"")</f>
        <v>6.5</v>
      </c>
      <c r="O6656" s="101">
        <f>IF(ISNUMBER(jaar_zip[[#This Row],[etmaaltemperatuur]]),IF(jaar_zip[[#This Row],[etmaaltemperatuur]]&gt;stookgrens,jaar_zip[[#This Row],[etmaaltemperatuur]]-stookgrens,0),"")</f>
        <v>0</v>
      </c>
    </row>
    <row r="6657" spans="1:15" x14ac:dyDescent="0.25">
      <c r="A6657">
        <v>340</v>
      </c>
      <c r="B6657">
        <v>20240320</v>
      </c>
      <c r="C6657">
        <v>1.1000000000000001</v>
      </c>
      <c r="D6657">
        <v>10.9</v>
      </c>
      <c r="F6657">
        <v>-0.1</v>
      </c>
      <c r="G6657">
        <v>1019.1</v>
      </c>
      <c r="H6657">
        <v>82</v>
      </c>
      <c r="I6657" s="101" t="s">
        <v>36</v>
      </c>
      <c r="J6657" s="1">
        <f>DATEVALUE(RIGHT(jaar_zip[[#This Row],[YYYYMMDD]],2)&amp;"-"&amp;MID(jaar_zip[[#This Row],[YYYYMMDD]],5,2)&amp;"-"&amp;LEFT(jaar_zip[[#This Row],[YYYYMMDD]],4))</f>
        <v>45371</v>
      </c>
      <c r="K6657" s="101" t="str">
        <f>IF(AND(VALUE(MONTH(jaar_zip[[#This Row],[Datum]]))=1,VALUE(WEEKNUM(jaar_zip[[#This Row],[Datum]],21))&gt;51),RIGHT(YEAR(jaar_zip[[#This Row],[Datum]])-1,2),RIGHT(YEAR(jaar_zip[[#This Row],[Datum]]),2))&amp;"-"&amp; TEXT(WEEKNUM(jaar_zip[[#This Row],[Datum]],21),"00")</f>
        <v>24-12</v>
      </c>
      <c r="L6657" s="101">
        <f>MONTH(jaar_zip[[#This Row],[Datum]])</f>
        <v>3</v>
      </c>
      <c r="M6657" s="101">
        <f>IF(ISNUMBER(jaar_zip[[#This Row],[etmaaltemperatuur]]),IF(jaar_zip[[#This Row],[etmaaltemperatuur]]&lt;stookgrens,stookgrens-jaar_zip[[#This Row],[etmaaltemperatuur]],0),"")</f>
        <v>7.1</v>
      </c>
      <c r="N6657" s="101">
        <f>IF(ISNUMBER(jaar_zip[[#This Row],[graaddagen]]),IF(OR(MONTH(jaar_zip[[#This Row],[Datum]])=1,MONTH(jaar_zip[[#This Row],[Datum]])=2,MONTH(jaar_zip[[#This Row],[Datum]])=11,MONTH(jaar_zip[[#This Row],[Datum]])=12),1.1,IF(OR(MONTH(jaar_zip[[#This Row],[Datum]])=3,MONTH(jaar_zip[[#This Row],[Datum]])=10),1,0.8))*jaar_zip[[#This Row],[graaddagen]],"")</f>
        <v>7.1</v>
      </c>
      <c r="O6657" s="101">
        <f>IF(ISNUMBER(jaar_zip[[#This Row],[etmaaltemperatuur]]),IF(jaar_zip[[#This Row],[etmaaltemperatuur]]&gt;stookgrens,jaar_zip[[#This Row],[etmaaltemperatuur]]-stookgrens,0),"")</f>
        <v>0</v>
      </c>
    </row>
    <row r="6658" spans="1:15" x14ac:dyDescent="0.25">
      <c r="A6658">
        <v>340</v>
      </c>
      <c r="B6658">
        <v>20240321</v>
      </c>
      <c r="C6658">
        <v>2.8</v>
      </c>
      <c r="D6658">
        <v>10</v>
      </c>
      <c r="F6658">
        <v>0</v>
      </c>
      <c r="G6658">
        <v>1024.2</v>
      </c>
      <c r="H6658">
        <v>85</v>
      </c>
      <c r="I6658" s="101" t="s">
        <v>36</v>
      </c>
      <c r="J6658" s="1">
        <f>DATEVALUE(RIGHT(jaar_zip[[#This Row],[YYYYMMDD]],2)&amp;"-"&amp;MID(jaar_zip[[#This Row],[YYYYMMDD]],5,2)&amp;"-"&amp;LEFT(jaar_zip[[#This Row],[YYYYMMDD]],4))</f>
        <v>45372</v>
      </c>
      <c r="K6658" s="101" t="str">
        <f>IF(AND(VALUE(MONTH(jaar_zip[[#This Row],[Datum]]))=1,VALUE(WEEKNUM(jaar_zip[[#This Row],[Datum]],21))&gt;51),RIGHT(YEAR(jaar_zip[[#This Row],[Datum]])-1,2),RIGHT(YEAR(jaar_zip[[#This Row],[Datum]]),2))&amp;"-"&amp; TEXT(WEEKNUM(jaar_zip[[#This Row],[Datum]],21),"00")</f>
        <v>24-12</v>
      </c>
      <c r="L6658" s="101">
        <f>MONTH(jaar_zip[[#This Row],[Datum]])</f>
        <v>3</v>
      </c>
      <c r="M6658" s="101">
        <f>IF(ISNUMBER(jaar_zip[[#This Row],[etmaaltemperatuur]]),IF(jaar_zip[[#This Row],[etmaaltemperatuur]]&lt;stookgrens,stookgrens-jaar_zip[[#This Row],[etmaaltemperatuur]],0),"")</f>
        <v>8</v>
      </c>
      <c r="N6658" s="101">
        <f>IF(ISNUMBER(jaar_zip[[#This Row],[graaddagen]]),IF(OR(MONTH(jaar_zip[[#This Row],[Datum]])=1,MONTH(jaar_zip[[#This Row],[Datum]])=2,MONTH(jaar_zip[[#This Row],[Datum]])=11,MONTH(jaar_zip[[#This Row],[Datum]])=12),1.1,IF(OR(MONTH(jaar_zip[[#This Row],[Datum]])=3,MONTH(jaar_zip[[#This Row],[Datum]])=10),1,0.8))*jaar_zip[[#This Row],[graaddagen]],"")</f>
        <v>8</v>
      </c>
      <c r="O6658" s="101">
        <f>IF(ISNUMBER(jaar_zip[[#This Row],[etmaaltemperatuur]]),IF(jaar_zip[[#This Row],[etmaaltemperatuur]]&gt;stookgrens,jaar_zip[[#This Row],[etmaaltemperatuur]]-stookgrens,0),"")</f>
        <v>0</v>
      </c>
    </row>
    <row r="6659" spans="1:15" x14ac:dyDescent="0.25">
      <c r="A6659">
        <v>340</v>
      </c>
      <c r="B6659">
        <v>20240322</v>
      </c>
      <c r="C6659">
        <v>3.8</v>
      </c>
      <c r="D6659">
        <v>9.3000000000000007</v>
      </c>
      <c r="F6659">
        <v>12.2</v>
      </c>
      <c r="G6659">
        <v>1016.6</v>
      </c>
      <c r="H6659">
        <v>92</v>
      </c>
      <c r="I6659" s="101" t="s">
        <v>36</v>
      </c>
      <c r="J6659" s="1">
        <f>DATEVALUE(RIGHT(jaar_zip[[#This Row],[YYYYMMDD]],2)&amp;"-"&amp;MID(jaar_zip[[#This Row],[YYYYMMDD]],5,2)&amp;"-"&amp;LEFT(jaar_zip[[#This Row],[YYYYMMDD]],4))</f>
        <v>45373</v>
      </c>
      <c r="K6659" s="101" t="str">
        <f>IF(AND(VALUE(MONTH(jaar_zip[[#This Row],[Datum]]))=1,VALUE(WEEKNUM(jaar_zip[[#This Row],[Datum]],21))&gt;51),RIGHT(YEAR(jaar_zip[[#This Row],[Datum]])-1,2),RIGHT(YEAR(jaar_zip[[#This Row],[Datum]]),2))&amp;"-"&amp; TEXT(WEEKNUM(jaar_zip[[#This Row],[Datum]],21),"00")</f>
        <v>24-12</v>
      </c>
      <c r="L6659" s="101">
        <f>MONTH(jaar_zip[[#This Row],[Datum]])</f>
        <v>3</v>
      </c>
      <c r="M6659" s="101">
        <f>IF(ISNUMBER(jaar_zip[[#This Row],[etmaaltemperatuur]]),IF(jaar_zip[[#This Row],[etmaaltemperatuur]]&lt;stookgrens,stookgrens-jaar_zip[[#This Row],[etmaaltemperatuur]],0),"")</f>
        <v>8.6999999999999993</v>
      </c>
      <c r="N6659" s="101">
        <f>IF(ISNUMBER(jaar_zip[[#This Row],[graaddagen]]),IF(OR(MONTH(jaar_zip[[#This Row],[Datum]])=1,MONTH(jaar_zip[[#This Row],[Datum]])=2,MONTH(jaar_zip[[#This Row],[Datum]])=11,MONTH(jaar_zip[[#This Row],[Datum]])=12),1.1,IF(OR(MONTH(jaar_zip[[#This Row],[Datum]])=3,MONTH(jaar_zip[[#This Row],[Datum]])=10),1,0.8))*jaar_zip[[#This Row],[graaddagen]],"")</f>
        <v>8.6999999999999993</v>
      </c>
      <c r="O6659" s="101">
        <f>IF(ISNUMBER(jaar_zip[[#This Row],[etmaaltemperatuur]]),IF(jaar_zip[[#This Row],[etmaaltemperatuur]]&gt;stookgrens,jaar_zip[[#This Row],[etmaaltemperatuur]]-stookgrens,0),"")</f>
        <v>0</v>
      </c>
    </row>
    <row r="6660" spans="1:15" x14ac:dyDescent="0.25">
      <c r="A6660">
        <v>340</v>
      </c>
      <c r="B6660">
        <v>20240323</v>
      </c>
      <c r="C6660">
        <v>5.9</v>
      </c>
      <c r="D6660">
        <v>6.6</v>
      </c>
      <c r="F6660">
        <v>0.7</v>
      </c>
      <c r="G6660">
        <v>1009.5</v>
      </c>
      <c r="H6660">
        <v>77</v>
      </c>
      <c r="I6660" s="101" t="s">
        <v>36</v>
      </c>
      <c r="J6660" s="1">
        <f>DATEVALUE(RIGHT(jaar_zip[[#This Row],[YYYYMMDD]],2)&amp;"-"&amp;MID(jaar_zip[[#This Row],[YYYYMMDD]],5,2)&amp;"-"&amp;LEFT(jaar_zip[[#This Row],[YYYYMMDD]],4))</f>
        <v>45374</v>
      </c>
      <c r="K6660" s="101" t="str">
        <f>IF(AND(VALUE(MONTH(jaar_zip[[#This Row],[Datum]]))=1,VALUE(WEEKNUM(jaar_zip[[#This Row],[Datum]],21))&gt;51),RIGHT(YEAR(jaar_zip[[#This Row],[Datum]])-1,2),RIGHT(YEAR(jaar_zip[[#This Row],[Datum]]),2))&amp;"-"&amp; TEXT(WEEKNUM(jaar_zip[[#This Row],[Datum]],21),"00")</f>
        <v>24-12</v>
      </c>
      <c r="L6660" s="101">
        <f>MONTH(jaar_zip[[#This Row],[Datum]])</f>
        <v>3</v>
      </c>
      <c r="M6660" s="101">
        <f>IF(ISNUMBER(jaar_zip[[#This Row],[etmaaltemperatuur]]),IF(jaar_zip[[#This Row],[etmaaltemperatuur]]&lt;stookgrens,stookgrens-jaar_zip[[#This Row],[etmaaltemperatuur]],0),"")</f>
        <v>11.4</v>
      </c>
      <c r="N6660" s="101">
        <f>IF(ISNUMBER(jaar_zip[[#This Row],[graaddagen]]),IF(OR(MONTH(jaar_zip[[#This Row],[Datum]])=1,MONTH(jaar_zip[[#This Row],[Datum]])=2,MONTH(jaar_zip[[#This Row],[Datum]])=11,MONTH(jaar_zip[[#This Row],[Datum]])=12),1.1,IF(OR(MONTH(jaar_zip[[#This Row],[Datum]])=3,MONTH(jaar_zip[[#This Row],[Datum]])=10),1,0.8))*jaar_zip[[#This Row],[graaddagen]],"")</f>
        <v>11.4</v>
      </c>
      <c r="O6660" s="101">
        <f>IF(ISNUMBER(jaar_zip[[#This Row],[etmaaltemperatuur]]),IF(jaar_zip[[#This Row],[etmaaltemperatuur]]&gt;stookgrens,jaar_zip[[#This Row],[etmaaltemperatuur]]-stookgrens,0),"")</f>
        <v>0</v>
      </c>
    </row>
    <row r="6661" spans="1:15" x14ac:dyDescent="0.25">
      <c r="A6661">
        <v>340</v>
      </c>
      <c r="B6661">
        <v>20240324</v>
      </c>
      <c r="C6661">
        <v>6.8</v>
      </c>
      <c r="D6661">
        <v>7</v>
      </c>
      <c r="F6661">
        <v>1.8</v>
      </c>
      <c r="G6661">
        <v>1007</v>
      </c>
      <c r="H6661">
        <v>77</v>
      </c>
      <c r="I6661" s="101" t="s">
        <v>36</v>
      </c>
      <c r="J6661" s="1">
        <f>DATEVALUE(RIGHT(jaar_zip[[#This Row],[YYYYMMDD]],2)&amp;"-"&amp;MID(jaar_zip[[#This Row],[YYYYMMDD]],5,2)&amp;"-"&amp;LEFT(jaar_zip[[#This Row],[YYYYMMDD]],4))</f>
        <v>45375</v>
      </c>
      <c r="K6661" s="101" t="str">
        <f>IF(AND(VALUE(MONTH(jaar_zip[[#This Row],[Datum]]))=1,VALUE(WEEKNUM(jaar_zip[[#This Row],[Datum]],21))&gt;51),RIGHT(YEAR(jaar_zip[[#This Row],[Datum]])-1,2),RIGHT(YEAR(jaar_zip[[#This Row],[Datum]]),2))&amp;"-"&amp; TEXT(WEEKNUM(jaar_zip[[#This Row],[Datum]],21),"00")</f>
        <v>24-12</v>
      </c>
      <c r="L6661" s="101">
        <f>MONTH(jaar_zip[[#This Row],[Datum]])</f>
        <v>3</v>
      </c>
      <c r="M6661" s="101">
        <f>IF(ISNUMBER(jaar_zip[[#This Row],[etmaaltemperatuur]]),IF(jaar_zip[[#This Row],[etmaaltemperatuur]]&lt;stookgrens,stookgrens-jaar_zip[[#This Row],[etmaaltemperatuur]],0),"")</f>
        <v>11</v>
      </c>
      <c r="N6661" s="101">
        <f>IF(ISNUMBER(jaar_zip[[#This Row],[graaddagen]]),IF(OR(MONTH(jaar_zip[[#This Row],[Datum]])=1,MONTH(jaar_zip[[#This Row],[Datum]])=2,MONTH(jaar_zip[[#This Row],[Datum]])=11,MONTH(jaar_zip[[#This Row],[Datum]])=12),1.1,IF(OR(MONTH(jaar_zip[[#This Row],[Datum]])=3,MONTH(jaar_zip[[#This Row],[Datum]])=10),1,0.8))*jaar_zip[[#This Row],[graaddagen]],"")</f>
        <v>11</v>
      </c>
      <c r="O6661" s="101">
        <f>IF(ISNUMBER(jaar_zip[[#This Row],[etmaaltemperatuur]]),IF(jaar_zip[[#This Row],[etmaaltemperatuur]]&gt;stookgrens,jaar_zip[[#This Row],[etmaaltemperatuur]]-stookgrens,0),"")</f>
        <v>0</v>
      </c>
    </row>
    <row r="6662" spans="1:15" x14ac:dyDescent="0.25">
      <c r="A6662">
        <v>340</v>
      </c>
      <c r="B6662">
        <v>20240325</v>
      </c>
      <c r="C6662">
        <v>2.2999999999999998</v>
      </c>
      <c r="D6662">
        <v>6.9</v>
      </c>
      <c r="F6662">
        <v>0</v>
      </c>
      <c r="G6662">
        <v>1003.6</v>
      </c>
      <c r="H6662">
        <v>70</v>
      </c>
      <c r="I6662" s="101" t="s">
        <v>36</v>
      </c>
      <c r="J6662" s="1">
        <f>DATEVALUE(RIGHT(jaar_zip[[#This Row],[YYYYMMDD]],2)&amp;"-"&amp;MID(jaar_zip[[#This Row],[YYYYMMDD]],5,2)&amp;"-"&amp;LEFT(jaar_zip[[#This Row],[YYYYMMDD]],4))</f>
        <v>45376</v>
      </c>
      <c r="K6662" s="101" t="str">
        <f>IF(AND(VALUE(MONTH(jaar_zip[[#This Row],[Datum]]))=1,VALUE(WEEKNUM(jaar_zip[[#This Row],[Datum]],21))&gt;51),RIGHT(YEAR(jaar_zip[[#This Row],[Datum]])-1,2),RIGHT(YEAR(jaar_zip[[#This Row],[Datum]]),2))&amp;"-"&amp; TEXT(WEEKNUM(jaar_zip[[#This Row],[Datum]],21),"00")</f>
        <v>24-13</v>
      </c>
      <c r="L6662" s="101">
        <f>MONTH(jaar_zip[[#This Row],[Datum]])</f>
        <v>3</v>
      </c>
      <c r="M6662" s="101">
        <f>IF(ISNUMBER(jaar_zip[[#This Row],[etmaaltemperatuur]]),IF(jaar_zip[[#This Row],[etmaaltemperatuur]]&lt;stookgrens,stookgrens-jaar_zip[[#This Row],[etmaaltemperatuur]],0),"")</f>
        <v>11.1</v>
      </c>
      <c r="N6662" s="101">
        <f>IF(ISNUMBER(jaar_zip[[#This Row],[graaddagen]]),IF(OR(MONTH(jaar_zip[[#This Row],[Datum]])=1,MONTH(jaar_zip[[#This Row],[Datum]])=2,MONTH(jaar_zip[[#This Row],[Datum]])=11,MONTH(jaar_zip[[#This Row],[Datum]])=12),1.1,IF(OR(MONTH(jaar_zip[[#This Row],[Datum]])=3,MONTH(jaar_zip[[#This Row],[Datum]])=10),1,0.8))*jaar_zip[[#This Row],[graaddagen]],"")</f>
        <v>11.1</v>
      </c>
      <c r="O6662" s="101">
        <f>IF(ISNUMBER(jaar_zip[[#This Row],[etmaaltemperatuur]]),IF(jaar_zip[[#This Row],[etmaaltemperatuur]]&gt;stookgrens,jaar_zip[[#This Row],[etmaaltemperatuur]]-stookgrens,0),"")</f>
        <v>0</v>
      </c>
    </row>
    <row r="6663" spans="1:15" x14ac:dyDescent="0.25">
      <c r="A6663">
        <v>340</v>
      </c>
      <c r="B6663">
        <v>20240326</v>
      </c>
      <c r="C6663">
        <v>2.7</v>
      </c>
      <c r="D6663">
        <v>9.1999999999999993</v>
      </c>
      <c r="F6663">
        <v>0.4</v>
      </c>
      <c r="G6663">
        <v>989.8</v>
      </c>
      <c r="H6663">
        <v>71</v>
      </c>
      <c r="I6663" s="101" t="s">
        <v>36</v>
      </c>
      <c r="J6663" s="1">
        <f>DATEVALUE(RIGHT(jaar_zip[[#This Row],[YYYYMMDD]],2)&amp;"-"&amp;MID(jaar_zip[[#This Row],[YYYYMMDD]],5,2)&amp;"-"&amp;LEFT(jaar_zip[[#This Row],[YYYYMMDD]],4))</f>
        <v>45377</v>
      </c>
      <c r="K6663" s="101" t="str">
        <f>IF(AND(VALUE(MONTH(jaar_zip[[#This Row],[Datum]]))=1,VALUE(WEEKNUM(jaar_zip[[#This Row],[Datum]],21))&gt;51),RIGHT(YEAR(jaar_zip[[#This Row],[Datum]])-1,2),RIGHT(YEAR(jaar_zip[[#This Row],[Datum]]),2))&amp;"-"&amp; TEXT(WEEKNUM(jaar_zip[[#This Row],[Datum]],21),"00")</f>
        <v>24-13</v>
      </c>
      <c r="L6663" s="101">
        <f>MONTH(jaar_zip[[#This Row],[Datum]])</f>
        <v>3</v>
      </c>
      <c r="M6663" s="101">
        <f>IF(ISNUMBER(jaar_zip[[#This Row],[etmaaltemperatuur]]),IF(jaar_zip[[#This Row],[etmaaltemperatuur]]&lt;stookgrens,stookgrens-jaar_zip[[#This Row],[etmaaltemperatuur]],0),"")</f>
        <v>8.8000000000000007</v>
      </c>
      <c r="N6663" s="101">
        <f>IF(ISNUMBER(jaar_zip[[#This Row],[graaddagen]]),IF(OR(MONTH(jaar_zip[[#This Row],[Datum]])=1,MONTH(jaar_zip[[#This Row],[Datum]])=2,MONTH(jaar_zip[[#This Row],[Datum]])=11,MONTH(jaar_zip[[#This Row],[Datum]])=12),1.1,IF(OR(MONTH(jaar_zip[[#This Row],[Datum]])=3,MONTH(jaar_zip[[#This Row],[Datum]])=10),1,0.8))*jaar_zip[[#This Row],[graaddagen]],"")</f>
        <v>8.8000000000000007</v>
      </c>
      <c r="O6663" s="101">
        <f>IF(ISNUMBER(jaar_zip[[#This Row],[etmaaltemperatuur]]),IF(jaar_zip[[#This Row],[etmaaltemperatuur]]&gt;stookgrens,jaar_zip[[#This Row],[etmaaltemperatuur]]-stookgrens,0),"")</f>
        <v>0</v>
      </c>
    </row>
    <row r="6664" spans="1:15" x14ac:dyDescent="0.25">
      <c r="A6664">
        <v>340</v>
      </c>
      <c r="B6664">
        <v>20240327</v>
      </c>
      <c r="C6664">
        <v>3.6</v>
      </c>
      <c r="D6664">
        <v>9.5</v>
      </c>
      <c r="F6664">
        <v>0.1</v>
      </c>
      <c r="G6664">
        <v>986</v>
      </c>
      <c r="H6664">
        <v>71</v>
      </c>
      <c r="I6664" s="101" t="s">
        <v>36</v>
      </c>
      <c r="J6664" s="1">
        <f>DATEVALUE(RIGHT(jaar_zip[[#This Row],[YYYYMMDD]],2)&amp;"-"&amp;MID(jaar_zip[[#This Row],[YYYYMMDD]],5,2)&amp;"-"&amp;LEFT(jaar_zip[[#This Row],[YYYYMMDD]],4))</f>
        <v>45378</v>
      </c>
      <c r="K6664" s="101" t="str">
        <f>IF(AND(VALUE(MONTH(jaar_zip[[#This Row],[Datum]]))=1,VALUE(WEEKNUM(jaar_zip[[#This Row],[Datum]],21))&gt;51),RIGHT(YEAR(jaar_zip[[#This Row],[Datum]])-1,2),RIGHT(YEAR(jaar_zip[[#This Row],[Datum]]),2))&amp;"-"&amp; TEXT(WEEKNUM(jaar_zip[[#This Row],[Datum]],21),"00")</f>
        <v>24-13</v>
      </c>
      <c r="L6664" s="101">
        <f>MONTH(jaar_zip[[#This Row],[Datum]])</f>
        <v>3</v>
      </c>
      <c r="M6664" s="101">
        <f>IF(ISNUMBER(jaar_zip[[#This Row],[etmaaltemperatuur]]),IF(jaar_zip[[#This Row],[etmaaltemperatuur]]&lt;stookgrens,stookgrens-jaar_zip[[#This Row],[etmaaltemperatuur]],0),"")</f>
        <v>8.5</v>
      </c>
      <c r="N6664" s="101">
        <f>IF(ISNUMBER(jaar_zip[[#This Row],[graaddagen]]),IF(OR(MONTH(jaar_zip[[#This Row],[Datum]])=1,MONTH(jaar_zip[[#This Row],[Datum]])=2,MONTH(jaar_zip[[#This Row],[Datum]])=11,MONTH(jaar_zip[[#This Row],[Datum]])=12),1.1,IF(OR(MONTH(jaar_zip[[#This Row],[Datum]])=3,MONTH(jaar_zip[[#This Row],[Datum]])=10),1,0.8))*jaar_zip[[#This Row],[graaddagen]],"")</f>
        <v>8.5</v>
      </c>
      <c r="O6664" s="101">
        <f>IF(ISNUMBER(jaar_zip[[#This Row],[etmaaltemperatuur]]),IF(jaar_zip[[#This Row],[etmaaltemperatuur]]&gt;stookgrens,jaar_zip[[#This Row],[etmaaltemperatuur]]-stookgrens,0),"")</f>
        <v>0</v>
      </c>
    </row>
    <row r="6665" spans="1:15" x14ac:dyDescent="0.25">
      <c r="A6665">
        <v>340</v>
      </c>
      <c r="B6665">
        <v>20240328</v>
      </c>
      <c r="C6665">
        <v>5.3</v>
      </c>
      <c r="D6665">
        <v>9.6999999999999993</v>
      </c>
      <c r="F6665">
        <v>3.7</v>
      </c>
      <c r="G6665">
        <v>985.8</v>
      </c>
      <c r="H6665">
        <v>65</v>
      </c>
      <c r="I6665" s="101" t="s">
        <v>36</v>
      </c>
      <c r="J6665" s="1">
        <f>DATEVALUE(RIGHT(jaar_zip[[#This Row],[YYYYMMDD]],2)&amp;"-"&amp;MID(jaar_zip[[#This Row],[YYYYMMDD]],5,2)&amp;"-"&amp;LEFT(jaar_zip[[#This Row],[YYYYMMDD]],4))</f>
        <v>45379</v>
      </c>
      <c r="K6665" s="101" t="str">
        <f>IF(AND(VALUE(MONTH(jaar_zip[[#This Row],[Datum]]))=1,VALUE(WEEKNUM(jaar_zip[[#This Row],[Datum]],21))&gt;51),RIGHT(YEAR(jaar_zip[[#This Row],[Datum]])-1,2),RIGHT(YEAR(jaar_zip[[#This Row],[Datum]]),2))&amp;"-"&amp; TEXT(WEEKNUM(jaar_zip[[#This Row],[Datum]],21),"00")</f>
        <v>24-13</v>
      </c>
      <c r="L6665" s="101">
        <f>MONTH(jaar_zip[[#This Row],[Datum]])</f>
        <v>3</v>
      </c>
      <c r="M6665" s="101">
        <f>IF(ISNUMBER(jaar_zip[[#This Row],[etmaaltemperatuur]]),IF(jaar_zip[[#This Row],[etmaaltemperatuur]]&lt;stookgrens,stookgrens-jaar_zip[[#This Row],[etmaaltemperatuur]],0),"")</f>
        <v>8.3000000000000007</v>
      </c>
      <c r="N6665" s="101">
        <f>IF(ISNUMBER(jaar_zip[[#This Row],[graaddagen]]),IF(OR(MONTH(jaar_zip[[#This Row],[Datum]])=1,MONTH(jaar_zip[[#This Row],[Datum]])=2,MONTH(jaar_zip[[#This Row],[Datum]])=11,MONTH(jaar_zip[[#This Row],[Datum]])=12),1.1,IF(OR(MONTH(jaar_zip[[#This Row],[Datum]])=3,MONTH(jaar_zip[[#This Row],[Datum]])=10),1,0.8))*jaar_zip[[#This Row],[graaddagen]],"")</f>
        <v>8.3000000000000007</v>
      </c>
      <c r="O6665" s="101">
        <f>IF(ISNUMBER(jaar_zip[[#This Row],[etmaaltemperatuur]]),IF(jaar_zip[[#This Row],[etmaaltemperatuur]]&gt;stookgrens,jaar_zip[[#This Row],[etmaaltemperatuur]]-stookgrens,0),"")</f>
        <v>0</v>
      </c>
    </row>
    <row r="6666" spans="1:15" x14ac:dyDescent="0.25">
      <c r="A6666">
        <v>340</v>
      </c>
      <c r="B6666">
        <v>20240329</v>
      </c>
      <c r="C6666">
        <v>3.6</v>
      </c>
      <c r="D6666">
        <v>11.3</v>
      </c>
      <c r="F6666">
        <v>0.7</v>
      </c>
      <c r="G6666">
        <v>993.1</v>
      </c>
      <c r="H6666">
        <v>68</v>
      </c>
      <c r="I6666" s="101" t="s">
        <v>36</v>
      </c>
      <c r="J6666" s="1">
        <f>DATEVALUE(RIGHT(jaar_zip[[#This Row],[YYYYMMDD]],2)&amp;"-"&amp;MID(jaar_zip[[#This Row],[YYYYMMDD]],5,2)&amp;"-"&amp;LEFT(jaar_zip[[#This Row],[YYYYMMDD]],4))</f>
        <v>45380</v>
      </c>
      <c r="K6666" s="101" t="str">
        <f>IF(AND(VALUE(MONTH(jaar_zip[[#This Row],[Datum]]))=1,VALUE(WEEKNUM(jaar_zip[[#This Row],[Datum]],21))&gt;51),RIGHT(YEAR(jaar_zip[[#This Row],[Datum]])-1,2),RIGHT(YEAR(jaar_zip[[#This Row],[Datum]]),2))&amp;"-"&amp; TEXT(WEEKNUM(jaar_zip[[#This Row],[Datum]],21),"00")</f>
        <v>24-13</v>
      </c>
      <c r="L6666" s="101">
        <f>MONTH(jaar_zip[[#This Row],[Datum]])</f>
        <v>3</v>
      </c>
      <c r="M6666" s="101">
        <f>IF(ISNUMBER(jaar_zip[[#This Row],[etmaaltemperatuur]]),IF(jaar_zip[[#This Row],[etmaaltemperatuur]]&lt;stookgrens,stookgrens-jaar_zip[[#This Row],[etmaaltemperatuur]],0),"")</f>
        <v>6.6999999999999993</v>
      </c>
      <c r="N6666" s="101">
        <f>IF(ISNUMBER(jaar_zip[[#This Row],[graaddagen]]),IF(OR(MONTH(jaar_zip[[#This Row],[Datum]])=1,MONTH(jaar_zip[[#This Row],[Datum]])=2,MONTH(jaar_zip[[#This Row],[Datum]])=11,MONTH(jaar_zip[[#This Row],[Datum]])=12),1.1,IF(OR(MONTH(jaar_zip[[#This Row],[Datum]])=3,MONTH(jaar_zip[[#This Row],[Datum]])=10),1,0.8))*jaar_zip[[#This Row],[graaddagen]],"")</f>
        <v>6.6999999999999993</v>
      </c>
      <c r="O6666" s="101">
        <f>IF(ISNUMBER(jaar_zip[[#This Row],[etmaaltemperatuur]]),IF(jaar_zip[[#This Row],[etmaaltemperatuur]]&gt;stookgrens,jaar_zip[[#This Row],[etmaaltemperatuur]]-stookgrens,0),"")</f>
        <v>0</v>
      </c>
    </row>
    <row r="6667" spans="1:15" x14ac:dyDescent="0.25">
      <c r="A6667">
        <v>340</v>
      </c>
      <c r="B6667">
        <v>20240330</v>
      </c>
      <c r="C6667">
        <v>1.8</v>
      </c>
      <c r="D6667">
        <v>7.8</v>
      </c>
      <c r="F6667">
        <v>6.8</v>
      </c>
      <c r="G6667">
        <v>997.1</v>
      </c>
      <c r="H6667">
        <v>93</v>
      </c>
      <c r="I6667" s="101" t="s">
        <v>36</v>
      </c>
      <c r="J6667" s="1">
        <f>DATEVALUE(RIGHT(jaar_zip[[#This Row],[YYYYMMDD]],2)&amp;"-"&amp;MID(jaar_zip[[#This Row],[YYYYMMDD]],5,2)&amp;"-"&amp;LEFT(jaar_zip[[#This Row],[YYYYMMDD]],4))</f>
        <v>45381</v>
      </c>
      <c r="K6667" s="101" t="str">
        <f>IF(AND(VALUE(MONTH(jaar_zip[[#This Row],[Datum]]))=1,VALUE(WEEKNUM(jaar_zip[[#This Row],[Datum]],21))&gt;51),RIGHT(YEAR(jaar_zip[[#This Row],[Datum]])-1,2),RIGHT(YEAR(jaar_zip[[#This Row],[Datum]]),2))&amp;"-"&amp; TEXT(WEEKNUM(jaar_zip[[#This Row],[Datum]],21),"00")</f>
        <v>24-13</v>
      </c>
      <c r="L6667" s="101">
        <f>MONTH(jaar_zip[[#This Row],[Datum]])</f>
        <v>3</v>
      </c>
      <c r="M6667" s="101">
        <f>IF(ISNUMBER(jaar_zip[[#This Row],[etmaaltemperatuur]]),IF(jaar_zip[[#This Row],[etmaaltemperatuur]]&lt;stookgrens,stookgrens-jaar_zip[[#This Row],[etmaaltemperatuur]],0),"")</f>
        <v>10.199999999999999</v>
      </c>
      <c r="N6667" s="101">
        <f>IF(ISNUMBER(jaar_zip[[#This Row],[graaddagen]]),IF(OR(MONTH(jaar_zip[[#This Row],[Datum]])=1,MONTH(jaar_zip[[#This Row],[Datum]])=2,MONTH(jaar_zip[[#This Row],[Datum]])=11,MONTH(jaar_zip[[#This Row],[Datum]])=12),1.1,IF(OR(MONTH(jaar_zip[[#This Row],[Datum]])=3,MONTH(jaar_zip[[#This Row],[Datum]])=10),1,0.8))*jaar_zip[[#This Row],[graaddagen]],"")</f>
        <v>10.199999999999999</v>
      </c>
      <c r="O6667" s="101">
        <f>IF(ISNUMBER(jaar_zip[[#This Row],[etmaaltemperatuur]]),IF(jaar_zip[[#This Row],[etmaaltemperatuur]]&gt;stookgrens,jaar_zip[[#This Row],[etmaaltemperatuur]]-stookgrens,0),"")</f>
        <v>0</v>
      </c>
    </row>
    <row r="6668" spans="1:15" x14ac:dyDescent="0.25">
      <c r="A6668">
        <v>340</v>
      </c>
      <c r="B6668">
        <v>20240331</v>
      </c>
      <c r="C6668">
        <v>3</v>
      </c>
      <c r="D6668">
        <v>10.1</v>
      </c>
      <c r="F6668">
        <v>2.6</v>
      </c>
      <c r="G6668">
        <v>995.4</v>
      </c>
      <c r="H6668">
        <v>89</v>
      </c>
      <c r="I6668" s="101" t="s">
        <v>36</v>
      </c>
      <c r="J6668" s="1">
        <f>DATEVALUE(RIGHT(jaar_zip[[#This Row],[YYYYMMDD]],2)&amp;"-"&amp;MID(jaar_zip[[#This Row],[YYYYMMDD]],5,2)&amp;"-"&amp;LEFT(jaar_zip[[#This Row],[YYYYMMDD]],4))</f>
        <v>45382</v>
      </c>
      <c r="K6668" s="101" t="str">
        <f>IF(AND(VALUE(MONTH(jaar_zip[[#This Row],[Datum]]))=1,VALUE(WEEKNUM(jaar_zip[[#This Row],[Datum]],21))&gt;51),RIGHT(YEAR(jaar_zip[[#This Row],[Datum]])-1,2),RIGHT(YEAR(jaar_zip[[#This Row],[Datum]]),2))&amp;"-"&amp; TEXT(WEEKNUM(jaar_zip[[#This Row],[Datum]],21),"00")</f>
        <v>24-13</v>
      </c>
      <c r="L6668" s="101">
        <f>MONTH(jaar_zip[[#This Row],[Datum]])</f>
        <v>3</v>
      </c>
      <c r="M6668" s="101">
        <f>IF(ISNUMBER(jaar_zip[[#This Row],[etmaaltemperatuur]]),IF(jaar_zip[[#This Row],[etmaaltemperatuur]]&lt;stookgrens,stookgrens-jaar_zip[[#This Row],[etmaaltemperatuur]],0),"")</f>
        <v>7.9</v>
      </c>
      <c r="N6668" s="101">
        <f>IF(ISNUMBER(jaar_zip[[#This Row],[graaddagen]]),IF(OR(MONTH(jaar_zip[[#This Row],[Datum]])=1,MONTH(jaar_zip[[#This Row],[Datum]])=2,MONTH(jaar_zip[[#This Row],[Datum]])=11,MONTH(jaar_zip[[#This Row],[Datum]])=12),1.1,IF(OR(MONTH(jaar_zip[[#This Row],[Datum]])=3,MONTH(jaar_zip[[#This Row],[Datum]])=10),1,0.8))*jaar_zip[[#This Row],[graaddagen]],"")</f>
        <v>7.9</v>
      </c>
      <c r="O6668" s="101">
        <f>IF(ISNUMBER(jaar_zip[[#This Row],[etmaaltemperatuur]]),IF(jaar_zip[[#This Row],[etmaaltemperatuur]]&gt;stookgrens,jaar_zip[[#This Row],[etmaaltemperatuur]]-stookgrens,0),"")</f>
        <v>0</v>
      </c>
    </row>
    <row r="6669" spans="1:15" x14ac:dyDescent="0.25">
      <c r="A6669">
        <v>340</v>
      </c>
      <c r="B6669">
        <v>20240401</v>
      </c>
      <c r="C6669">
        <v>3.9</v>
      </c>
      <c r="D6669">
        <v>10.7</v>
      </c>
      <c r="F6669">
        <v>-0.1</v>
      </c>
      <c r="G6669">
        <v>997.1</v>
      </c>
      <c r="H6669">
        <v>78</v>
      </c>
      <c r="I6669" s="101" t="s">
        <v>36</v>
      </c>
      <c r="J6669" s="1">
        <f>DATEVALUE(RIGHT(jaar_zip[[#This Row],[YYYYMMDD]],2)&amp;"-"&amp;MID(jaar_zip[[#This Row],[YYYYMMDD]],5,2)&amp;"-"&amp;LEFT(jaar_zip[[#This Row],[YYYYMMDD]],4))</f>
        <v>45383</v>
      </c>
      <c r="K6669" s="101" t="str">
        <f>IF(AND(VALUE(MONTH(jaar_zip[[#This Row],[Datum]]))=1,VALUE(WEEKNUM(jaar_zip[[#This Row],[Datum]],21))&gt;51),RIGHT(YEAR(jaar_zip[[#This Row],[Datum]])-1,2),RIGHT(YEAR(jaar_zip[[#This Row],[Datum]]),2))&amp;"-"&amp; TEXT(WEEKNUM(jaar_zip[[#This Row],[Datum]],21),"00")</f>
        <v>24-14</v>
      </c>
      <c r="L6669" s="101">
        <f>MONTH(jaar_zip[[#This Row],[Datum]])</f>
        <v>4</v>
      </c>
      <c r="M6669" s="101">
        <f>IF(ISNUMBER(jaar_zip[[#This Row],[etmaaltemperatuur]]),IF(jaar_zip[[#This Row],[etmaaltemperatuur]]&lt;stookgrens,stookgrens-jaar_zip[[#This Row],[etmaaltemperatuur]],0),"")</f>
        <v>7.3000000000000007</v>
      </c>
      <c r="N6669" s="101">
        <f>IF(ISNUMBER(jaar_zip[[#This Row],[graaddagen]]),IF(OR(MONTH(jaar_zip[[#This Row],[Datum]])=1,MONTH(jaar_zip[[#This Row],[Datum]])=2,MONTH(jaar_zip[[#This Row],[Datum]])=11,MONTH(jaar_zip[[#This Row],[Datum]])=12),1.1,IF(OR(MONTH(jaar_zip[[#This Row],[Datum]])=3,MONTH(jaar_zip[[#This Row],[Datum]])=10),1,0.8))*jaar_zip[[#This Row],[graaddagen]],"")</f>
        <v>5.8400000000000007</v>
      </c>
      <c r="O6669" s="101">
        <f>IF(ISNUMBER(jaar_zip[[#This Row],[etmaaltemperatuur]]),IF(jaar_zip[[#This Row],[etmaaltemperatuur]]&gt;stookgrens,jaar_zip[[#This Row],[etmaaltemperatuur]]-stookgrens,0),"")</f>
        <v>0</v>
      </c>
    </row>
    <row r="6670" spans="1:15" x14ac:dyDescent="0.25">
      <c r="A6670">
        <v>340</v>
      </c>
      <c r="B6670">
        <v>20240402</v>
      </c>
      <c r="C6670">
        <v>5.3</v>
      </c>
      <c r="D6670">
        <v>10.4</v>
      </c>
      <c r="F6670">
        <v>2.1</v>
      </c>
      <c r="G6670">
        <v>1005.7</v>
      </c>
      <c r="H6670">
        <v>81</v>
      </c>
      <c r="I6670" s="101" t="s">
        <v>36</v>
      </c>
      <c r="J6670" s="1">
        <f>DATEVALUE(RIGHT(jaar_zip[[#This Row],[YYYYMMDD]],2)&amp;"-"&amp;MID(jaar_zip[[#This Row],[YYYYMMDD]],5,2)&amp;"-"&amp;LEFT(jaar_zip[[#This Row],[YYYYMMDD]],4))</f>
        <v>45384</v>
      </c>
      <c r="K6670" s="101" t="str">
        <f>IF(AND(VALUE(MONTH(jaar_zip[[#This Row],[Datum]]))=1,VALUE(WEEKNUM(jaar_zip[[#This Row],[Datum]],21))&gt;51),RIGHT(YEAR(jaar_zip[[#This Row],[Datum]])-1,2),RIGHT(YEAR(jaar_zip[[#This Row],[Datum]]),2))&amp;"-"&amp; TEXT(WEEKNUM(jaar_zip[[#This Row],[Datum]],21),"00")</f>
        <v>24-14</v>
      </c>
      <c r="L6670" s="101">
        <f>MONTH(jaar_zip[[#This Row],[Datum]])</f>
        <v>4</v>
      </c>
      <c r="M6670" s="101">
        <f>IF(ISNUMBER(jaar_zip[[#This Row],[etmaaltemperatuur]]),IF(jaar_zip[[#This Row],[etmaaltemperatuur]]&lt;stookgrens,stookgrens-jaar_zip[[#This Row],[etmaaltemperatuur]],0),"")</f>
        <v>7.6</v>
      </c>
      <c r="N6670" s="101">
        <f>IF(ISNUMBER(jaar_zip[[#This Row],[graaddagen]]),IF(OR(MONTH(jaar_zip[[#This Row],[Datum]])=1,MONTH(jaar_zip[[#This Row],[Datum]])=2,MONTH(jaar_zip[[#This Row],[Datum]])=11,MONTH(jaar_zip[[#This Row],[Datum]])=12),1.1,IF(OR(MONTH(jaar_zip[[#This Row],[Datum]])=3,MONTH(jaar_zip[[#This Row],[Datum]])=10),1,0.8))*jaar_zip[[#This Row],[graaddagen]],"")</f>
        <v>6.08</v>
      </c>
      <c r="O6670" s="101">
        <f>IF(ISNUMBER(jaar_zip[[#This Row],[etmaaltemperatuur]]),IF(jaar_zip[[#This Row],[etmaaltemperatuur]]&gt;stookgrens,jaar_zip[[#This Row],[etmaaltemperatuur]]-stookgrens,0),"")</f>
        <v>0</v>
      </c>
    </row>
    <row r="6671" spans="1:15" x14ac:dyDescent="0.25">
      <c r="A6671">
        <v>340</v>
      </c>
      <c r="B6671">
        <v>20240403</v>
      </c>
      <c r="C6671">
        <v>4.9000000000000004</v>
      </c>
      <c r="D6671">
        <v>11.4</v>
      </c>
      <c r="F6671">
        <v>2.8</v>
      </c>
      <c r="G6671">
        <v>1004.3</v>
      </c>
      <c r="H6671">
        <v>82</v>
      </c>
      <c r="I6671" s="101" t="s">
        <v>36</v>
      </c>
      <c r="J6671" s="1">
        <f>DATEVALUE(RIGHT(jaar_zip[[#This Row],[YYYYMMDD]],2)&amp;"-"&amp;MID(jaar_zip[[#This Row],[YYYYMMDD]],5,2)&amp;"-"&amp;LEFT(jaar_zip[[#This Row],[YYYYMMDD]],4))</f>
        <v>45385</v>
      </c>
      <c r="K6671" s="101" t="str">
        <f>IF(AND(VALUE(MONTH(jaar_zip[[#This Row],[Datum]]))=1,VALUE(WEEKNUM(jaar_zip[[#This Row],[Datum]],21))&gt;51),RIGHT(YEAR(jaar_zip[[#This Row],[Datum]])-1,2),RIGHT(YEAR(jaar_zip[[#This Row],[Datum]]),2))&amp;"-"&amp; TEXT(WEEKNUM(jaar_zip[[#This Row],[Datum]],21),"00")</f>
        <v>24-14</v>
      </c>
      <c r="L6671" s="101">
        <f>MONTH(jaar_zip[[#This Row],[Datum]])</f>
        <v>4</v>
      </c>
      <c r="M6671" s="101">
        <f>IF(ISNUMBER(jaar_zip[[#This Row],[etmaaltemperatuur]]),IF(jaar_zip[[#This Row],[etmaaltemperatuur]]&lt;stookgrens,stookgrens-jaar_zip[[#This Row],[etmaaltemperatuur]],0),"")</f>
        <v>6.6</v>
      </c>
      <c r="N6671" s="101">
        <f>IF(ISNUMBER(jaar_zip[[#This Row],[graaddagen]]),IF(OR(MONTH(jaar_zip[[#This Row],[Datum]])=1,MONTH(jaar_zip[[#This Row],[Datum]])=2,MONTH(jaar_zip[[#This Row],[Datum]])=11,MONTH(jaar_zip[[#This Row],[Datum]])=12),1.1,IF(OR(MONTH(jaar_zip[[#This Row],[Datum]])=3,MONTH(jaar_zip[[#This Row],[Datum]])=10),1,0.8))*jaar_zip[[#This Row],[graaddagen]],"")</f>
        <v>5.28</v>
      </c>
      <c r="O6671" s="101">
        <f>IF(ISNUMBER(jaar_zip[[#This Row],[etmaaltemperatuur]]),IF(jaar_zip[[#This Row],[etmaaltemperatuur]]&gt;stookgrens,jaar_zip[[#This Row],[etmaaltemperatuur]]-stookgrens,0),"")</f>
        <v>0</v>
      </c>
    </row>
    <row r="6672" spans="1:15" x14ac:dyDescent="0.25">
      <c r="A6672">
        <v>340</v>
      </c>
      <c r="B6672">
        <v>20240404</v>
      </c>
      <c r="C6672">
        <v>6.3</v>
      </c>
      <c r="D6672">
        <v>12.7</v>
      </c>
      <c r="F6672">
        <v>9.3000000000000007</v>
      </c>
      <c r="G6672">
        <v>1006.1</v>
      </c>
      <c r="H6672">
        <v>80</v>
      </c>
      <c r="I6672" s="101" t="s">
        <v>36</v>
      </c>
      <c r="J6672" s="1">
        <f>DATEVALUE(RIGHT(jaar_zip[[#This Row],[YYYYMMDD]],2)&amp;"-"&amp;MID(jaar_zip[[#This Row],[YYYYMMDD]],5,2)&amp;"-"&amp;LEFT(jaar_zip[[#This Row],[YYYYMMDD]],4))</f>
        <v>45386</v>
      </c>
      <c r="K6672" s="101" t="str">
        <f>IF(AND(VALUE(MONTH(jaar_zip[[#This Row],[Datum]]))=1,VALUE(WEEKNUM(jaar_zip[[#This Row],[Datum]],21))&gt;51),RIGHT(YEAR(jaar_zip[[#This Row],[Datum]])-1,2),RIGHT(YEAR(jaar_zip[[#This Row],[Datum]]),2))&amp;"-"&amp; TEXT(WEEKNUM(jaar_zip[[#This Row],[Datum]],21),"00")</f>
        <v>24-14</v>
      </c>
      <c r="L6672" s="101">
        <f>MONTH(jaar_zip[[#This Row],[Datum]])</f>
        <v>4</v>
      </c>
      <c r="M6672" s="101">
        <f>IF(ISNUMBER(jaar_zip[[#This Row],[etmaaltemperatuur]]),IF(jaar_zip[[#This Row],[etmaaltemperatuur]]&lt;stookgrens,stookgrens-jaar_zip[[#This Row],[etmaaltemperatuur]],0),"")</f>
        <v>5.3000000000000007</v>
      </c>
      <c r="N6672" s="101">
        <f>IF(ISNUMBER(jaar_zip[[#This Row],[graaddagen]]),IF(OR(MONTH(jaar_zip[[#This Row],[Datum]])=1,MONTH(jaar_zip[[#This Row],[Datum]])=2,MONTH(jaar_zip[[#This Row],[Datum]])=11,MONTH(jaar_zip[[#This Row],[Datum]])=12),1.1,IF(OR(MONTH(jaar_zip[[#This Row],[Datum]])=3,MONTH(jaar_zip[[#This Row],[Datum]])=10),1,0.8))*jaar_zip[[#This Row],[graaddagen]],"")</f>
        <v>4.2400000000000011</v>
      </c>
      <c r="O6672" s="101">
        <f>IF(ISNUMBER(jaar_zip[[#This Row],[etmaaltemperatuur]]),IF(jaar_zip[[#This Row],[etmaaltemperatuur]]&gt;stookgrens,jaar_zip[[#This Row],[etmaaltemperatuur]]-stookgrens,0),"")</f>
        <v>0</v>
      </c>
    </row>
    <row r="6673" spans="1:15" x14ac:dyDescent="0.25">
      <c r="A6673">
        <v>340</v>
      </c>
      <c r="B6673">
        <v>20240405</v>
      </c>
      <c r="C6673">
        <v>4</v>
      </c>
      <c r="D6673">
        <v>14.7</v>
      </c>
      <c r="F6673">
        <v>0.9</v>
      </c>
      <c r="G6673">
        <v>1008.5</v>
      </c>
      <c r="H6673">
        <v>79</v>
      </c>
      <c r="I6673" s="101" t="s">
        <v>36</v>
      </c>
      <c r="J6673" s="1">
        <f>DATEVALUE(RIGHT(jaar_zip[[#This Row],[YYYYMMDD]],2)&amp;"-"&amp;MID(jaar_zip[[#This Row],[YYYYMMDD]],5,2)&amp;"-"&amp;LEFT(jaar_zip[[#This Row],[YYYYMMDD]],4))</f>
        <v>45387</v>
      </c>
      <c r="K6673" s="101" t="str">
        <f>IF(AND(VALUE(MONTH(jaar_zip[[#This Row],[Datum]]))=1,VALUE(WEEKNUM(jaar_zip[[#This Row],[Datum]],21))&gt;51),RIGHT(YEAR(jaar_zip[[#This Row],[Datum]])-1,2),RIGHT(YEAR(jaar_zip[[#This Row],[Datum]]),2))&amp;"-"&amp; TEXT(WEEKNUM(jaar_zip[[#This Row],[Datum]],21),"00")</f>
        <v>24-14</v>
      </c>
      <c r="L6673" s="101">
        <f>MONTH(jaar_zip[[#This Row],[Datum]])</f>
        <v>4</v>
      </c>
      <c r="M6673" s="101">
        <f>IF(ISNUMBER(jaar_zip[[#This Row],[etmaaltemperatuur]]),IF(jaar_zip[[#This Row],[etmaaltemperatuur]]&lt;stookgrens,stookgrens-jaar_zip[[#This Row],[etmaaltemperatuur]],0),"")</f>
        <v>3.3000000000000007</v>
      </c>
      <c r="N6673" s="101">
        <f>IF(ISNUMBER(jaar_zip[[#This Row],[graaddagen]]),IF(OR(MONTH(jaar_zip[[#This Row],[Datum]])=1,MONTH(jaar_zip[[#This Row],[Datum]])=2,MONTH(jaar_zip[[#This Row],[Datum]])=11,MONTH(jaar_zip[[#This Row],[Datum]])=12),1.1,IF(OR(MONTH(jaar_zip[[#This Row],[Datum]])=3,MONTH(jaar_zip[[#This Row],[Datum]])=10),1,0.8))*jaar_zip[[#This Row],[graaddagen]],"")</f>
        <v>2.6400000000000006</v>
      </c>
      <c r="O6673" s="101">
        <f>IF(ISNUMBER(jaar_zip[[#This Row],[etmaaltemperatuur]]),IF(jaar_zip[[#This Row],[etmaaltemperatuur]]&gt;stookgrens,jaar_zip[[#This Row],[etmaaltemperatuur]]-stookgrens,0),"")</f>
        <v>0</v>
      </c>
    </row>
    <row r="6674" spans="1:15" x14ac:dyDescent="0.25">
      <c r="A6674">
        <v>340</v>
      </c>
      <c r="B6674">
        <v>20240406</v>
      </c>
      <c r="C6674">
        <v>3.5</v>
      </c>
      <c r="D6674">
        <v>18.5</v>
      </c>
      <c r="F6674">
        <v>0</v>
      </c>
      <c r="G6674">
        <v>1008.4</v>
      </c>
      <c r="H6674">
        <v>60</v>
      </c>
      <c r="I6674" s="101" t="s">
        <v>36</v>
      </c>
      <c r="J6674" s="1">
        <f>DATEVALUE(RIGHT(jaar_zip[[#This Row],[YYYYMMDD]],2)&amp;"-"&amp;MID(jaar_zip[[#This Row],[YYYYMMDD]],5,2)&amp;"-"&amp;LEFT(jaar_zip[[#This Row],[YYYYMMDD]],4))</f>
        <v>45388</v>
      </c>
      <c r="K6674" s="101" t="str">
        <f>IF(AND(VALUE(MONTH(jaar_zip[[#This Row],[Datum]]))=1,VALUE(WEEKNUM(jaar_zip[[#This Row],[Datum]],21))&gt;51),RIGHT(YEAR(jaar_zip[[#This Row],[Datum]])-1,2),RIGHT(YEAR(jaar_zip[[#This Row],[Datum]]),2))&amp;"-"&amp; TEXT(WEEKNUM(jaar_zip[[#This Row],[Datum]],21),"00")</f>
        <v>24-14</v>
      </c>
      <c r="L6674" s="101">
        <f>MONTH(jaar_zip[[#This Row],[Datum]])</f>
        <v>4</v>
      </c>
      <c r="M6674" s="101">
        <f>IF(ISNUMBER(jaar_zip[[#This Row],[etmaaltemperatuur]]),IF(jaar_zip[[#This Row],[etmaaltemperatuur]]&lt;stookgrens,stookgrens-jaar_zip[[#This Row],[etmaaltemperatuur]],0),"")</f>
        <v>0</v>
      </c>
      <c r="N6674" s="101">
        <f>IF(ISNUMBER(jaar_zip[[#This Row],[graaddagen]]),IF(OR(MONTH(jaar_zip[[#This Row],[Datum]])=1,MONTH(jaar_zip[[#This Row],[Datum]])=2,MONTH(jaar_zip[[#This Row],[Datum]])=11,MONTH(jaar_zip[[#This Row],[Datum]])=12),1.1,IF(OR(MONTH(jaar_zip[[#This Row],[Datum]])=3,MONTH(jaar_zip[[#This Row],[Datum]])=10),1,0.8))*jaar_zip[[#This Row],[graaddagen]],"")</f>
        <v>0</v>
      </c>
      <c r="O6674" s="101">
        <f>IF(ISNUMBER(jaar_zip[[#This Row],[etmaaltemperatuur]]),IF(jaar_zip[[#This Row],[etmaaltemperatuur]]&gt;stookgrens,jaar_zip[[#This Row],[etmaaltemperatuur]]-stookgrens,0),"")</f>
        <v>0.5</v>
      </c>
    </row>
    <row r="6675" spans="1:15" x14ac:dyDescent="0.25">
      <c r="A6675">
        <v>340</v>
      </c>
      <c r="B6675">
        <v>20240407</v>
      </c>
      <c r="C6675">
        <v>5.2</v>
      </c>
      <c r="D6675">
        <v>16.8</v>
      </c>
      <c r="F6675">
        <v>0.8</v>
      </c>
      <c r="G6675">
        <v>1012.3</v>
      </c>
      <c r="H6675">
        <v>61</v>
      </c>
      <c r="I6675" s="101" t="s">
        <v>36</v>
      </c>
      <c r="J6675" s="1">
        <f>DATEVALUE(RIGHT(jaar_zip[[#This Row],[YYYYMMDD]],2)&amp;"-"&amp;MID(jaar_zip[[#This Row],[YYYYMMDD]],5,2)&amp;"-"&amp;LEFT(jaar_zip[[#This Row],[YYYYMMDD]],4))</f>
        <v>45389</v>
      </c>
      <c r="K6675" s="101" t="str">
        <f>IF(AND(VALUE(MONTH(jaar_zip[[#This Row],[Datum]]))=1,VALUE(WEEKNUM(jaar_zip[[#This Row],[Datum]],21))&gt;51),RIGHT(YEAR(jaar_zip[[#This Row],[Datum]])-1,2),RIGHT(YEAR(jaar_zip[[#This Row],[Datum]]),2))&amp;"-"&amp; TEXT(WEEKNUM(jaar_zip[[#This Row],[Datum]],21),"00")</f>
        <v>24-14</v>
      </c>
      <c r="L6675" s="101">
        <f>MONTH(jaar_zip[[#This Row],[Datum]])</f>
        <v>4</v>
      </c>
      <c r="M6675" s="101">
        <f>IF(ISNUMBER(jaar_zip[[#This Row],[etmaaltemperatuur]]),IF(jaar_zip[[#This Row],[etmaaltemperatuur]]&lt;stookgrens,stookgrens-jaar_zip[[#This Row],[etmaaltemperatuur]],0),"")</f>
        <v>1.1999999999999993</v>
      </c>
      <c r="N6675" s="101">
        <f>IF(ISNUMBER(jaar_zip[[#This Row],[graaddagen]]),IF(OR(MONTH(jaar_zip[[#This Row],[Datum]])=1,MONTH(jaar_zip[[#This Row],[Datum]])=2,MONTH(jaar_zip[[#This Row],[Datum]])=11,MONTH(jaar_zip[[#This Row],[Datum]])=12),1.1,IF(OR(MONTH(jaar_zip[[#This Row],[Datum]])=3,MONTH(jaar_zip[[#This Row],[Datum]])=10),1,0.8))*jaar_zip[[#This Row],[graaddagen]],"")</f>
        <v>0.95999999999999952</v>
      </c>
      <c r="O6675" s="101">
        <f>IF(ISNUMBER(jaar_zip[[#This Row],[etmaaltemperatuur]]),IF(jaar_zip[[#This Row],[etmaaltemperatuur]]&gt;stookgrens,jaar_zip[[#This Row],[etmaaltemperatuur]]-stookgrens,0),"")</f>
        <v>0</v>
      </c>
    </row>
    <row r="6676" spans="1:15" x14ac:dyDescent="0.25">
      <c r="A6676">
        <v>340</v>
      </c>
      <c r="B6676">
        <v>20240408</v>
      </c>
      <c r="C6676">
        <v>2.1</v>
      </c>
      <c r="D6676">
        <v>15.3</v>
      </c>
      <c r="F6676">
        <v>3.2</v>
      </c>
      <c r="G6676">
        <v>1007</v>
      </c>
      <c r="H6676">
        <v>79</v>
      </c>
      <c r="I6676" s="101" t="s">
        <v>36</v>
      </c>
      <c r="J6676" s="1">
        <f>DATEVALUE(RIGHT(jaar_zip[[#This Row],[YYYYMMDD]],2)&amp;"-"&amp;MID(jaar_zip[[#This Row],[YYYYMMDD]],5,2)&amp;"-"&amp;LEFT(jaar_zip[[#This Row],[YYYYMMDD]],4))</f>
        <v>45390</v>
      </c>
      <c r="K6676" s="101" t="str">
        <f>IF(AND(VALUE(MONTH(jaar_zip[[#This Row],[Datum]]))=1,VALUE(WEEKNUM(jaar_zip[[#This Row],[Datum]],21))&gt;51),RIGHT(YEAR(jaar_zip[[#This Row],[Datum]])-1,2),RIGHT(YEAR(jaar_zip[[#This Row],[Datum]]),2))&amp;"-"&amp; TEXT(WEEKNUM(jaar_zip[[#This Row],[Datum]],21),"00")</f>
        <v>24-15</v>
      </c>
      <c r="L6676" s="101">
        <f>MONTH(jaar_zip[[#This Row],[Datum]])</f>
        <v>4</v>
      </c>
      <c r="M6676" s="101">
        <f>IF(ISNUMBER(jaar_zip[[#This Row],[etmaaltemperatuur]]),IF(jaar_zip[[#This Row],[etmaaltemperatuur]]&lt;stookgrens,stookgrens-jaar_zip[[#This Row],[etmaaltemperatuur]],0),"")</f>
        <v>2.6999999999999993</v>
      </c>
      <c r="N6676" s="101">
        <f>IF(ISNUMBER(jaar_zip[[#This Row],[graaddagen]]),IF(OR(MONTH(jaar_zip[[#This Row],[Datum]])=1,MONTH(jaar_zip[[#This Row],[Datum]])=2,MONTH(jaar_zip[[#This Row],[Datum]])=11,MONTH(jaar_zip[[#This Row],[Datum]])=12),1.1,IF(OR(MONTH(jaar_zip[[#This Row],[Datum]])=3,MONTH(jaar_zip[[#This Row],[Datum]])=10),1,0.8))*jaar_zip[[#This Row],[graaddagen]],"")</f>
        <v>2.1599999999999997</v>
      </c>
      <c r="O6676" s="101">
        <f>IF(ISNUMBER(jaar_zip[[#This Row],[etmaaltemperatuur]]),IF(jaar_zip[[#This Row],[etmaaltemperatuur]]&gt;stookgrens,jaar_zip[[#This Row],[etmaaltemperatuur]]-stookgrens,0),"")</f>
        <v>0</v>
      </c>
    </row>
    <row r="6677" spans="1:15" x14ac:dyDescent="0.25">
      <c r="A6677">
        <v>340</v>
      </c>
      <c r="B6677">
        <v>20240409</v>
      </c>
      <c r="C6677">
        <v>6.4</v>
      </c>
      <c r="D6677">
        <v>10.9</v>
      </c>
      <c r="F6677">
        <v>1.9</v>
      </c>
      <c r="G6677">
        <v>1011.2</v>
      </c>
      <c r="H6677">
        <v>74</v>
      </c>
      <c r="I6677" s="101" t="s">
        <v>36</v>
      </c>
      <c r="J6677" s="1">
        <f>DATEVALUE(RIGHT(jaar_zip[[#This Row],[YYYYMMDD]],2)&amp;"-"&amp;MID(jaar_zip[[#This Row],[YYYYMMDD]],5,2)&amp;"-"&amp;LEFT(jaar_zip[[#This Row],[YYYYMMDD]],4))</f>
        <v>45391</v>
      </c>
      <c r="K6677" s="101" t="str">
        <f>IF(AND(VALUE(MONTH(jaar_zip[[#This Row],[Datum]]))=1,VALUE(WEEKNUM(jaar_zip[[#This Row],[Datum]],21))&gt;51),RIGHT(YEAR(jaar_zip[[#This Row],[Datum]])-1,2),RIGHT(YEAR(jaar_zip[[#This Row],[Datum]]),2))&amp;"-"&amp; TEXT(WEEKNUM(jaar_zip[[#This Row],[Datum]],21),"00")</f>
        <v>24-15</v>
      </c>
      <c r="L6677" s="101">
        <f>MONTH(jaar_zip[[#This Row],[Datum]])</f>
        <v>4</v>
      </c>
      <c r="M6677" s="101">
        <f>IF(ISNUMBER(jaar_zip[[#This Row],[etmaaltemperatuur]]),IF(jaar_zip[[#This Row],[etmaaltemperatuur]]&lt;stookgrens,stookgrens-jaar_zip[[#This Row],[etmaaltemperatuur]],0),"")</f>
        <v>7.1</v>
      </c>
      <c r="N6677" s="101">
        <f>IF(ISNUMBER(jaar_zip[[#This Row],[graaddagen]]),IF(OR(MONTH(jaar_zip[[#This Row],[Datum]])=1,MONTH(jaar_zip[[#This Row],[Datum]])=2,MONTH(jaar_zip[[#This Row],[Datum]])=11,MONTH(jaar_zip[[#This Row],[Datum]])=12),1.1,IF(OR(MONTH(jaar_zip[[#This Row],[Datum]])=3,MONTH(jaar_zip[[#This Row],[Datum]])=10),1,0.8))*jaar_zip[[#This Row],[graaddagen]],"")</f>
        <v>5.68</v>
      </c>
      <c r="O6677" s="101">
        <f>IF(ISNUMBER(jaar_zip[[#This Row],[etmaaltemperatuur]]),IF(jaar_zip[[#This Row],[etmaaltemperatuur]]&gt;stookgrens,jaar_zip[[#This Row],[etmaaltemperatuur]]-stookgrens,0),"")</f>
        <v>0</v>
      </c>
    </row>
    <row r="6678" spans="1:15" x14ac:dyDescent="0.25">
      <c r="A6678">
        <v>340</v>
      </c>
      <c r="B6678">
        <v>20240410</v>
      </c>
      <c r="C6678">
        <v>4.4000000000000004</v>
      </c>
      <c r="D6678">
        <v>11.9</v>
      </c>
      <c r="F6678">
        <v>0.8</v>
      </c>
      <c r="G6678">
        <v>1027.5</v>
      </c>
      <c r="H6678">
        <v>60</v>
      </c>
      <c r="I6678" s="101" t="s">
        <v>36</v>
      </c>
      <c r="J6678" s="1">
        <f>DATEVALUE(RIGHT(jaar_zip[[#This Row],[YYYYMMDD]],2)&amp;"-"&amp;MID(jaar_zip[[#This Row],[YYYYMMDD]],5,2)&amp;"-"&amp;LEFT(jaar_zip[[#This Row],[YYYYMMDD]],4))</f>
        <v>45392</v>
      </c>
      <c r="K6678" s="101" t="str">
        <f>IF(AND(VALUE(MONTH(jaar_zip[[#This Row],[Datum]]))=1,VALUE(WEEKNUM(jaar_zip[[#This Row],[Datum]],21))&gt;51),RIGHT(YEAR(jaar_zip[[#This Row],[Datum]])-1,2),RIGHT(YEAR(jaar_zip[[#This Row],[Datum]]),2))&amp;"-"&amp; TEXT(WEEKNUM(jaar_zip[[#This Row],[Datum]],21),"00")</f>
        <v>24-15</v>
      </c>
      <c r="L6678" s="101">
        <f>MONTH(jaar_zip[[#This Row],[Datum]])</f>
        <v>4</v>
      </c>
      <c r="M6678" s="101">
        <f>IF(ISNUMBER(jaar_zip[[#This Row],[etmaaltemperatuur]]),IF(jaar_zip[[#This Row],[etmaaltemperatuur]]&lt;stookgrens,stookgrens-jaar_zip[[#This Row],[etmaaltemperatuur]],0),"")</f>
        <v>6.1</v>
      </c>
      <c r="N6678" s="101">
        <f>IF(ISNUMBER(jaar_zip[[#This Row],[graaddagen]]),IF(OR(MONTH(jaar_zip[[#This Row],[Datum]])=1,MONTH(jaar_zip[[#This Row],[Datum]])=2,MONTH(jaar_zip[[#This Row],[Datum]])=11,MONTH(jaar_zip[[#This Row],[Datum]])=12),1.1,IF(OR(MONTH(jaar_zip[[#This Row],[Datum]])=3,MONTH(jaar_zip[[#This Row],[Datum]])=10),1,0.8))*jaar_zip[[#This Row],[graaddagen]],"")</f>
        <v>4.88</v>
      </c>
      <c r="O6678" s="101">
        <f>IF(ISNUMBER(jaar_zip[[#This Row],[etmaaltemperatuur]]),IF(jaar_zip[[#This Row],[etmaaltemperatuur]]&gt;stookgrens,jaar_zip[[#This Row],[etmaaltemperatuur]]-stookgrens,0),"")</f>
        <v>0</v>
      </c>
    </row>
    <row r="6679" spans="1:15" x14ac:dyDescent="0.25">
      <c r="A6679">
        <v>340</v>
      </c>
      <c r="B6679">
        <v>20240411</v>
      </c>
      <c r="C6679">
        <v>4</v>
      </c>
      <c r="D6679">
        <v>13.1</v>
      </c>
      <c r="F6679">
        <v>0.7</v>
      </c>
      <c r="G6679">
        <v>1030.9000000000001</v>
      </c>
      <c r="H6679">
        <v>86</v>
      </c>
      <c r="I6679" s="101" t="s">
        <v>36</v>
      </c>
      <c r="J6679" s="1">
        <f>DATEVALUE(RIGHT(jaar_zip[[#This Row],[YYYYMMDD]],2)&amp;"-"&amp;MID(jaar_zip[[#This Row],[YYYYMMDD]],5,2)&amp;"-"&amp;LEFT(jaar_zip[[#This Row],[YYYYMMDD]],4))</f>
        <v>45393</v>
      </c>
      <c r="K6679" s="101" t="str">
        <f>IF(AND(VALUE(MONTH(jaar_zip[[#This Row],[Datum]]))=1,VALUE(WEEKNUM(jaar_zip[[#This Row],[Datum]],21))&gt;51),RIGHT(YEAR(jaar_zip[[#This Row],[Datum]])-1,2),RIGHT(YEAR(jaar_zip[[#This Row],[Datum]]),2))&amp;"-"&amp; TEXT(WEEKNUM(jaar_zip[[#This Row],[Datum]],21),"00")</f>
        <v>24-15</v>
      </c>
      <c r="L6679" s="101">
        <f>MONTH(jaar_zip[[#This Row],[Datum]])</f>
        <v>4</v>
      </c>
      <c r="M6679" s="101">
        <f>IF(ISNUMBER(jaar_zip[[#This Row],[etmaaltemperatuur]]),IF(jaar_zip[[#This Row],[etmaaltemperatuur]]&lt;stookgrens,stookgrens-jaar_zip[[#This Row],[etmaaltemperatuur]],0),"")</f>
        <v>4.9000000000000004</v>
      </c>
      <c r="N6679" s="101">
        <f>IF(ISNUMBER(jaar_zip[[#This Row],[graaddagen]]),IF(OR(MONTH(jaar_zip[[#This Row],[Datum]])=1,MONTH(jaar_zip[[#This Row],[Datum]])=2,MONTH(jaar_zip[[#This Row],[Datum]])=11,MONTH(jaar_zip[[#This Row],[Datum]])=12),1.1,IF(OR(MONTH(jaar_zip[[#This Row],[Datum]])=3,MONTH(jaar_zip[[#This Row],[Datum]])=10),1,0.8))*jaar_zip[[#This Row],[graaddagen]],"")</f>
        <v>3.9200000000000004</v>
      </c>
      <c r="O6679" s="101">
        <f>IF(ISNUMBER(jaar_zip[[#This Row],[etmaaltemperatuur]]),IF(jaar_zip[[#This Row],[etmaaltemperatuur]]&gt;stookgrens,jaar_zip[[#This Row],[etmaaltemperatuur]]-stookgrens,0),"")</f>
        <v>0</v>
      </c>
    </row>
    <row r="6680" spans="1:15" x14ac:dyDescent="0.25">
      <c r="A6680">
        <v>340</v>
      </c>
      <c r="B6680">
        <v>20240412</v>
      </c>
      <c r="C6680">
        <v>4.7</v>
      </c>
      <c r="D6680">
        <v>16.399999999999999</v>
      </c>
      <c r="F6680">
        <v>0</v>
      </c>
      <c r="G6680">
        <v>1029.8</v>
      </c>
      <c r="H6680">
        <v>76</v>
      </c>
      <c r="I6680" s="101" t="s">
        <v>36</v>
      </c>
      <c r="J6680" s="1">
        <f>DATEVALUE(RIGHT(jaar_zip[[#This Row],[YYYYMMDD]],2)&amp;"-"&amp;MID(jaar_zip[[#This Row],[YYYYMMDD]],5,2)&amp;"-"&amp;LEFT(jaar_zip[[#This Row],[YYYYMMDD]],4))</f>
        <v>45394</v>
      </c>
      <c r="K6680" s="101" t="str">
        <f>IF(AND(VALUE(MONTH(jaar_zip[[#This Row],[Datum]]))=1,VALUE(WEEKNUM(jaar_zip[[#This Row],[Datum]],21))&gt;51),RIGHT(YEAR(jaar_zip[[#This Row],[Datum]])-1,2),RIGHT(YEAR(jaar_zip[[#This Row],[Datum]]),2))&amp;"-"&amp; TEXT(WEEKNUM(jaar_zip[[#This Row],[Datum]],21),"00")</f>
        <v>24-15</v>
      </c>
      <c r="L6680" s="101">
        <f>MONTH(jaar_zip[[#This Row],[Datum]])</f>
        <v>4</v>
      </c>
      <c r="M6680" s="101">
        <f>IF(ISNUMBER(jaar_zip[[#This Row],[etmaaltemperatuur]]),IF(jaar_zip[[#This Row],[etmaaltemperatuur]]&lt;stookgrens,stookgrens-jaar_zip[[#This Row],[etmaaltemperatuur]],0),"")</f>
        <v>1.6000000000000014</v>
      </c>
      <c r="N6680" s="101">
        <f>IF(ISNUMBER(jaar_zip[[#This Row],[graaddagen]]),IF(OR(MONTH(jaar_zip[[#This Row],[Datum]])=1,MONTH(jaar_zip[[#This Row],[Datum]])=2,MONTH(jaar_zip[[#This Row],[Datum]])=11,MONTH(jaar_zip[[#This Row],[Datum]])=12),1.1,IF(OR(MONTH(jaar_zip[[#This Row],[Datum]])=3,MONTH(jaar_zip[[#This Row],[Datum]])=10),1,0.8))*jaar_zip[[#This Row],[graaddagen]],"")</f>
        <v>1.2800000000000011</v>
      </c>
      <c r="O6680" s="101">
        <f>IF(ISNUMBER(jaar_zip[[#This Row],[etmaaltemperatuur]]),IF(jaar_zip[[#This Row],[etmaaltemperatuur]]&gt;stookgrens,jaar_zip[[#This Row],[etmaaltemperatuur]]-stookgrens,0),"")</f>
        <v>0</v>
      </c>
    </row>
    <row r="6681" spans="1:15" x14ac:dyDescent="0.25">
      <c r="A6681">
        <v>340</v>
      </c>
      <c r="B6681">
        <v>20240413</v>
      </c>
      <c r="C6681">
        <v>4</v>
      </c>
      <c r="D6681">
        <v>16.8</v>
      </c>
      <c r="F6681">
        <v>0</v>
      </c>
      <c r="G6681">
        <v>1023.1</v>
      </c>
      <c r="H6681">
        <v>69</v>
      </c>
      <c r="I6681" s="101" t="s">
        <v>36</v>
      </c>
      <c r="J6681" s="1">
        <f>DATEVALUE(RIGHT(jaar_zip[[#This Row],[YYYYMMDD]],2)&amp;"-"&amp;MID(jaar_zip[[#This Row],[YYYYMMDD]],5,2)&amp;"-"&amp;LEFT(jaar_zip[[#This Row],[YYYYMMDD]],4))</f>
        <v>45395</v>
      </c>
      <c r="K6681" s="101" t="str">
        <f>IF(AND(VALUE(MONTH(jaar_zip[[#This Row],[Datum]]))=1,VALUE(WEEKNUM(jaar_zip[[#This Row],[Datum]],21))&gt;51),RIGHT(YEAR(jaar_zip[[#This Row],[Datum]])-1,2),RIGHT(YEAR(jaar_zip[[#This Row],[Datum]]),2))&amp;"-"&amp; TEXT(WEEKNUM(jaar_zip[[#This Row],[Datum]],21),"00")</f>
        <v>24-15</v>
      </c>
      <c r="L6681" s="101">
        <f>MONTH(jaar_zip[[#This Row],[Datum]])</f>
        <v>4</v>
      </c>
      <c r="M6681" s="101">
        <f>IF(ISNUMBER(jaar_zip[[#This Row],[etmaaltemperatuur]]),IF(jaar_zip[[#This Row],[etmaaltemperatuur]]&lt;stookgrens,stookgrens-jaar_zip[[#This Row],[etmaaltemperatuur]],0),"")</f>
        <v>1.1999999999999993</v>
      </c>
      <c r="N6681" s="101">
        <f>IF(ISNUMBER(jaar_zip[[#This Row],[graaddagen]]),IF(OR(MONTH(jaar_zip[[#This Row],[Datum]])=1,MONTH(jaar_zip[[#This Row],[Datum]])=2,MONTH(jaar_zip[[#This Row],[Datum]])=11,MONTH(jaar_zip[[#This Row],[Datum]])=12),1.1,IF(OR(MONTH(jaar_zip[[#This Row],[Datum]])=3,MONTH(jaar_zip[[#This Row],[Datum]])=10),1,0.8))*jaar_zip[[#This Row],[graaddagen]],"")</f>
        <v>0.95999999999999952</v>
      </c>
      <c r="O6681" s="101">
        <f>IF(ISNUMBER(jaar_zip[[#This Row],[etmaaltemperatuur]]),IF(jaar_zip[[#This Row],[etmaaltemperatuur]]&gt;stookgrens,jaar_zip[[#This Row],[etmaaltemperatuur]]-stookgrens,0),"")</f>
        <v>0</v>
      </c>
    </row>
    <row r="6682" spans="1:15" x14ac:dyDescent="0.25">
      <c r="A6682">
        <v>340</v>
      </c>
      <c r="B6682">
        <v>20240414</v>
      </c>
      <c r="C6682">
        <v>2.9</v>
      </c>
      <c r="D6682">
        <v>11.8</v>
      </c>
      <c r="F6682">
        <v>-0.1</v>
      </c>
      <c r="G6682">
        <v>1021.5</v>
      </c>
      <c r="H6682">
        <v>64</v>
      </c>
      <c r="I6682" s="101" t="s">
        <v>36</v>
      </c>
      <c r="J6682" s="1">
        <f>DATEVALUE(RIGHT(jaar_zip[[#This Row],[YYYYMMDD]],2)&amp;"-"&amp;MID(jaar_zip[[#This Row],[YYYYMMDD]],5,2)&amp;"-"&amp;LEFT(jaar_zip[[#This Row],[YYYYMMDD]],4))</f>
        <v>45396</v>
      </c>
      <c r="K6682" s="101" t="str">
        <f>IF(AND(VALUE(MONTH(jaar_zip[[#This Row],[Datum]]))=1,VALUE(WEEKNUM(jaar_zip[[#This Row],[Datum]],21))&gt;51),RIGHT(YEAR(jaar_zip[[#This Row],[Datum]])-1,2),RIGHT(YEAR(jaar_zip[[#This Row],[Datum]]),2))&amp;"-"&amp; TEXT(WEEKNUM(jaar_zip[[#This Row],[Datum]],21),"00")</f>
        <v>24-15</v>
      </c>
      <c r="L6682" s="101">
        <f>MONTH(jaar_zip[[#This Row],[Datum]])</f>
        <v>4</v>
      </c>
      <c r="M6682" s="101">
        <f>IF(ISNUMBER(jaar_zip[[#This Row],[etmaaltemperatuur]]),IF(jaar_zip[[#This Row],[etmaaltemperatuur]]&lt;stookgrens,stookgrens-jaar_zip[[#This Row],[etmaaltemperatuur]],0),"")</f>
        <v>6.1999999999999993</v>
      </c>
      <c r="N6682" s="101">
        <f>IF(ISNUMBER(jaar_zip[[#This Row],[graaddagen]]),IF(OR(MONTH(jaar_zip[[#This Row],[Datum]])=1,MONTH(jaar_zip[[#This Row],[Datum]])=2,MONTH(jaar_zip[[#This Row],[Datum]])=11,MONTH(jaar_zip[[#This Row],[Datum]])=12),1.1,IF(OR(MONTH(jaar_zip[[#This Row],[Datum]])=3,MONTH(jaar_zip[[#This Row],[Datum]])=10),1,0.8))*jaar_zip[[#This Row],[graaddagen]],"")</f>
        <v>4.96</v>
      </c>
      <c r="O6682" s="101">
        <f>IF(ISNUMBER(jaar_zip[[#This Row],[etmaaltemperatuur]]),IF(jaar_zip[[#This Row],[etmaaltemperatuur]]&gt;stookgrens,jaar_zip[[#This Row],[etmaaltemperatuur]]-stookgrens,0),"")</f>
        <v>0</v>
      </c>
    </row>
    <row r="6683" spans="1:15" x14ac:dyDescent="0.25">
      <c r="A6683">
        <v>340</v>
      </c>
      <c r="B6683">
        <v>20240415</v>
      </c>
      <c r="C6683">
        <v>7.3</v>
      </c>
      <c r="D6683">
        <v>8.5</v>
      </c>
      <c r="F6683">
        <v>4.5999999999999996</v>
      </c>
      <c r="G6683">
        <v>1006.9</v>
      </c>
      <c r="H6683">
        <v>74</v>
      </c>
      <c r="I6683" s="101" t="s">
        <v>36</v>
      </c>
      <c r="J6683" s="1">
        <f>DATEVALUE(RIGHT(jaar_zip[[#This Row],[YYYYMMDD]],2)&amp;"-"&amp;MID(jaar_zip[[#This Row],[YYYYMMDD]],5,2)&amp;"-"&amp;LEFT(jaar_zip[[#This Row],[YYYYMMDD]],4))</f>
        <v>45397</v>
      </c>
      <c r="K6683" s="101" t="str">
        <f>IF(AND(VALUE(MONTH(jaar_zip[[#This Row],[Datum]]))=1,VALUE(WEEKNUM(jaar_zip[[#This Row],[Datum]],21))&gt;51),RIGHT(YEAR(jaar_zip[[#This Row],[Datum]])-1,2),RIGHT(YEAR(jaar_zip[[#This Row],[Datum]]),2))&amp;"-"&amp; TEXT(WEEKNUM(jaar_zip[[#This Row],[Datum]],21),"00")</f>
        <v>24-16</v>
      </c>
      <c r="L6683" s="101">
        <f>MONTH(jaar_zip[[#This Row],[Datum]])</f>
        <v>4</v>
      </c>
      <c r="M6683" s="101">
        <f>IF(ISNUMBER(jaar_zip[[#This Row],[etmaaltemperatuur]]),IF(jaar_zip[[#This Row],[etmaaltemperatuur]]&lt;stookgrens,stookgrens-jaar_zip[[#This Row],[etmaaltemperatuur]],0),"")</f>
        <v>9.5</v>
      </c>
      <c r="N6683" s="101">
        <f>IF(ISNUMBER(jaar_zip[[#This Row],[graaddagen]]),IF(OR(MONTH(jaar_zip[[#This Row],[Datum]])=1,MONTH(jaar_zip[[#This Row],[Datum]])=2,MONTH(jaar_zip[[#This Row],[Datum]])=11,MONTH(jaar_zip[[#This Row],[Datum]])=12),1.1,IF(OR(MONTH(jaar_zip[[#This Row],[Datum]])=3,MONTH(jaar_zip[[#This Row],[Datum]])=10),1,0.8))*jaar_zip[[#This Row],[graaddagen]],"")</f>
        <v>7.6000000000000005</v>
      </c>
      <c r="O6683" s="101">
        <f>IF(ISNUMBER(jaar_zip[[#This Row],[etmaaltemperatuur]]),IF(jaar_zip[[#This Row],[etmaaltemperatuur]]&gt;stookgrens,jaar_zip[[#This Row],[etmaaltemperatuur]]-stookgrens,0),"")</f>
        <v>0</v>
      </c>
    </row>
    <row r="6684" spans="1:15" x14ac:dyDescent="0.25">
      <c r="A6684">
        <v>340</v>
      </c>
      <c r="B6684">
        <v>20240416</v>
      </c>
      <c r="C6684">
        <v>6</v>
      </c>
      <c r="D6684">
        <v>7.5</v>
      </c>
      <c r="F6684">
        <v>8.1999999999999993</v>
      </c>
      <c r="G6684">
        <v>1006.9</v>
      </c>
      <c r="H6684">
        <v>83</v>
      </c>
      <c r="I6684" s="101" t="s">
        <v>36</v>
      </c>
      <c r="J6684" s="1">
        <f>DATEVALUE(RIGHT(jaar_zip[[#This Row],[YYYYMMDD]],2)&amp;"-"&amp;MID(jaar_zip[[#This Row],[YYYYMMDD]],5,2)&amp;"-"&amp;LEFT(jaar_zip[[#This Row],[YYYYMMDD]],4))</f>
        <v>45398</v>
      </c>
      <c r="K6684" s="101" t="str">
        <f>IF(AND(VALUE(MONTH(jaar_zip[[#This Row],[Datum]]))=1,VALUE(WEEKNUM(jaar_zip[[#This Row],[Datum]],21))&gt;51),RIGHT(YEAR(jaar_zip[[#This Row],[Datum]])-1,2),RIGHT(YEAR(jaar_zip[[#This Row],[Datum]]),2))&amp;"-"&amp; TEXT(WEEKNUM(jaar_zip[[#This Row],[Datum]],21),"00")</f>
        <v>24-16</v>
      </c>
      <c r="L6684" s="101">
        <f>MONTH(jaar_zip[[#This Row],[Datum]])</f>
        <v>4</v>
      </c>
      <c r="M6684" s="101">
        <f>IF(ISNUMBER(jaar_zip[[#This Row],[etmaaltemperatuur]]),IF(jaar_zip[[#This Row],[etmaaltemperatuur]]&lt;stookgrens,stookgrens-jaar_zip[[#This Row],[etmaaltemperatuur]],0),"")</f>
        <v>10.5</v>
      </c>
      <c r="N6684" s="101">
        <f>IF(ISNUMBER(jaar_zip[[#This Row],[graaddagen]]),IF(OR(MONTH(jaar_zip[[#This Row],[Datum]])=1,MONTH(jaar_zip[[#This Row],[Datum]])=2,MONTH(jaar_zip[[#This Row],[Datum]])=11,MONTH(jaar_zip[[#This Row],[Datum]])=12),1.1,IF(OR(MONTH(jaar_zip[[#This Row],[Datum]])=3,MONTH(jaar_zip[[#This Row],[Datum]])=10),1,0.8))*jaar_zip[[#This Row],[graaddagen]],"")</f>
        <v>8.4</v>
      </c>
      <c r="O6684" s="101">
        <f>IF(ISNUMBER(jaar_zip[[#This Row],[etmaaltemperatuur]]),IF(jaar_zip[[#This Row],[etmaaltemperatuur]]&gt;stookgrens,jaar_zip[[#This Row],[etmaaltemperatuur]]-stookgrens,0),"")</f>
        <v>0</v>
      </c>
    </row>
    <row r="6685" spans="1:15" x14ac:dyDescent="0.25">
      <c r="A6685">
        <v>340</v>
      </c>
      <c r="B6685">
        <v>20240417</v>
      </c>
      <c r="C6685">
        <v>2.6</v>
      </c>
      <c r="D6685">
        <v>5.8</v>
      </c>
      <c r="F6685">
        <v>2.8</v>
      </c>
      <c r="G6685">
        <v>1013</v>
      </c>
      <c r="H6685">
        <v>82</v>
      </c>
      <c r="I6685" s="101" t="s">
        <v>36</v>
      </c>
      <c r="J6685" s="1">
        <f>DATEVALUE(RIGHT(jaar_zip[[#This Row],[YYYYMMDD]],2)&amp;"-"&amp;MID(jaar_zip[[#This Row],[YYYYMMDD]],5,2)&amp;"-"&amp;LEFT(jaar_zip[[#This Row],[YYYYMMDD]],4))</f>
        <v>45399</v>
      </c>
      <c r="K6685" s="101" t="str">
        <f>IF(AND(VALUE(MONTH(jaar_zip[[#This Row],[Datum]]))=1,VALUE(WEEKNUM(jaar_zip[[#This Row],[Datum]],21))&gt;51),RIGHT(YEAR(jaar_zip[[#This Row],[Datum]])-1,2),RIGHT(YEAR(jaar_zip[[#This Row],[Datum]]),2))&amp;"-"&amp; TEXT(WEEKNUM(jaar_zip[[#This Row],[Datum]],21),"00")</f>
        <v>24-16</v>
      </c>
      <c r="L6685" s="101">
        <f>MONTH(jaar_zip[[#This Row],[Datum]])</f>
        <v>4</v>
      </c>
      <c r="M6685" s="101">
        <f>IF(ISNUMBER(jaar_zip[[#This Row],[etmaaltemperatuur]]),IF(jaar_zip[[#This Row],[etmaaltemperatuur]]&lt;stookgrens,stookgrens-jaar_zip[[#This Row],[etmaaltemperatuur]],0),"")</f>
        <v>12.2</v>
      </c>
      <c r="N6685" s="101">
        <f>IF(ISNUMBER(jaar_zip[[#This Row],[graaddagen]]),IF(OR(MONTH(jaar_zip[[#This Row],[Datum]])=1,MONTH(jaar_zip[[#This Row],[Datum]])=2,MONTH(jaar_zip[[#This Row],[Datum]])=11,MONTH(jaar_zip[[#This Row],[Datum]])=12),1.1,IF(OR(MONTH(jaar_zip[[#This Row],[Datum]])=3,MONTH(jaar_zip[[#This Row],[Datum]])=10),1,0.8))*jaar_zip[[#This Row],[graaddagen]],"")</f>
        <v>9.76</v>
      </c>
      <c r="O6685" s="101">
        <f>IF(ISNUMBER(jaar_zip[[#This Row],[etmaaltemperatuur]]),IF(jaar_zip[[#This Row],[etmaaltemperatuur]]&gt;stookgrens,jaar_zip[[#This Row],[etmaaltemperatuur]]-stookgrens,0),"")</f>
        <v>0</v>
      </c>
    </row>
    <row r="6686" spans="1:15" x14ac:dyDescent="0.25">
      <c r="A6686">
        <v>340</v>
      </c>
      <c r="B6686">
        <v>20240418</v>
      </c>
      <c r="C6686">
        <v>3.5</v>
      </c>
      <c r="D6686">
        <v>7.4</v>
      </c>
      <c r="F6686">
        <v>2.2999999999999998</v>
      </c>
      <c r="G6686">
        <v>1019.5</v>
      </c>
      <c r="H6686">
        <v>74</v>
      </c>
      <c r="I6686" s="101" t="s">
        <v>36</v>
      </c>
      <c r="J6686" s="1">
        <f>DATEVALUE(RIGHT(jaar_zip[[#This Row],[YYYYMMDD]],2)&amp;"-"&amp;MID(jaar_zip[[#This Row],[YYYYMMDD]],5,2)&amp;"-"&amp;LEFT(jaar_zip[[#This Row],[YYYYMMDD]],4))</f>
        <v>45400</v>
      </c>
      <c r="K6686" s="101" t="str">
        <f>IF(AND(VALUE(MONTH(jaar_zip[[#This Row],[Datum]]))=1,VALUE(WEEKNUM(jaar_zip[[#This Row],[Datum]],21))&gt;51),RIGHT(YEAR(jaar_zip[[#This Row],[Datum]])-1,2),RIGHT(YEAR(jaar_zip[[#This Row],[Datum]]),2))&amp;"-"&amp; TEXT(WEEKNUM(jaar_zip[[#This Row],[Datum]],21),"00")</f>
        <v>24-16</v>
      </c>
      <c r="L6686" s="101">
        <f>MONTH(jaar_zip[[#This Row],[Datum]])</f>
        <v>4</v>
      </c>
      <c r="M6686" s="101">
        <f>IF(ISNUMBER(jaar_zip[[#This Row],[etmaaltemperatuur]]),IF(jaar_zip[[#This Row],[etmaaltemperatuur]]&lt;stookgrens,stookgrens-jaar_zip[[#This Row],[etmaaltemperatuur]],0),"")</f>
        <v>10.6</v>
      </c>
      <c r="N6686" s="101">
        <f>IF(ISNUMBER(jaar_zip[[#This Row],[graaddagen]]),IF(OR(MONTH(jaar_zip[[#This Row],[Datum]])=1,MONTH(jaar_zip[[#This Row],[Datum]])=2,MONTH(jaar_zip[[#This Row],[Datum]])=11,MONTH(jaar_zip[[#This Row],[Datum]])=12),1.1,IF(OR(MONTH(jaar_zip[[#This Row],[Datum]])=3,MONTH(jaar_zip[[#This Row],[Datum]])=10),1,0.8))*jaar_zip[[#This Row],[graaddagen]],"")</f>
        <v>8.48</v>
      </c>
      <c r="O6686" s="101">
        <f>IF(ISNUMBER(jaar_zip[[#This Row],[etmaaltemperatuur]]),IF(jaar_zip[[#This Row],[etmaaltemperatuur]]&gt;stookgrens,jaar_zip[[#This Row],[etmaaltemperatuur]]-stookgrens,0),"")</f>
        <v>0</v>
      </c>
    </row>
    <row r="6687" spans="1:15" x14ac:dyDescent="0.25">
      <c r="A6687">
        <v>340</v>
      </c>
      <c r="B6687">
        <v>20240419</v>
      </c>
      <c r="C6687">
        <v>6.7</v>
      </c>
      <c r="D6687">
        <v>8.6</v>
      </c>
      <c r="F6687">
        <v>12.1</v>
      </c>
      <c r="G6687">
        <v>1013.3</v>
      </c>
      <c r="H6687">
        <v>79</v>
      </c>
      <c r="I6687" s="101" t="s">
        <v>36</v>
      </c>
      <c r="J6687" s="1">
        <f>DATEVALUE(RIGHT(jaar_zip[[#This Row],[YYYYMMDD]],2)&amp;"-"&amp;MID(jaar_zip[[#This Row],[YYYYMMDD]],5,2)&amp;"-"&amp;LEFT(jaar_zip[[#This Row],[YYYYMMDD]],4))</f>
        <v>45401</v>
      </c>
      <c r="K6687" s="101" t="str">
        <f>IF(AND(VALUE(MONTH(jaar_zip[[#This Row],[Datum]]))=1,VALUE(WEEKNUM(jaar_zip[[#This Row],[Datum]],21))&gt;51),RIGHT(YEAR(jaar_zip[[#This Row],[Datum]])-1,2),RIGHT(YEAR(jaar_zip[[#This Row],[Datum]]),2))&amp;"-"&amp; TEXT(WEEKNUM(jaar_zip[[#This Row],[Datum]],21),"00")</f>
        <v>24-16</v>
      </c>
      <c r="L6687" s="101">
        <f>MONTH(jaar_zip[[#This Row],[Datum]])</f>
        <v>4</v>
      </c>
      <c r="M6687" s="101">
        <f>IF(ISNUMBER(jaar_zip[[#This Row],[etmaaltemperatuur]]),IF(jaar_zip[[#This Row],[etmaaltemperatuur]]&lt;stookgrens,stookgrens-jaar_zip[[#This Row],[etmaaltemperatuur]],0),"")</f>
        <v>9.4</v>
      </c>
      <c r="N6687" s="101">
        <f>IF(ISNUMBER(jaar_zip[[#This Row],[graaddagen]]),IF(OR(MONTH(jaar_zip[[#This Row],[Datum]])=1,MONTH(jaar_zip[[#This Row],[Datum]])=2,MONTH(jaar_zip[[#This Row],[Datum]])=11,MONTH(jaar_zip[[#This Row],[Datum]])=12),1.1,IF(OR(MONTH(jaar_zip[[#This Row],[Datum]])=3,MONTH(jaar_zip[[#This Row],[Datum]])=10),1,0.8))*jaar_zip[[#This Row],[graaddagen]],"")</f>
        <v>7.5200000000000005</v>
      </c>
      <c r="O6687" s="101">
        <f>IF(ISNUMBER(jaar_zip[[#This Row],[etmaaltemperatuur]]),IF(jaar_zip[[#This Row],[etmaaltemperatuur]]&gt;stookgrens,jaar_zip[[#This Row],[etmaaltemperatuur]]-stookgrens,0),"")</f>
        <v>0</v>
      </c>
    </row>
    <row r="6688" spans="1:15" x14ac:dyDescent="0.25">
      <c r="A6688">
        <v>340</v>
      </c>
      <c r="B6688">
        <v>20240420</v>
      </c>
      <c r="C6688">
        <v>4.0999999999999996</v>
      </c>
      <c r="D6688">
        <v>7.1</v>
      </c>
      <c r="F6688">
        <v>1.4</v>
      </c>
      <c r="G6688">
        <v>1023.1</v>
      </c>
      <c r="H6688">
        <v>75</v>
      </c>
      <c r="I6688" s="101" t="s">
        <v>36</v>
      </c>
      <c r="J6688" s="1">
        <f>DATEVALUE(RIGHT(jaar_zip[[#This Row],[YYYYMMDD]],2)&amp;"-"&amp;MID(jaar_zip[[#This Row],[YYYYMMDD]],5,2)&amp;"-"&amp;LEFT(jaar_zip[[#This Row],[YYYYMMDD]],4))</f>
        <v>45402</v>
      </c>
      <c r="K6688" s="101" t="str">
        <f>IF(AND(VALUE(MONTH(jaar_zip[[#This Row],[Datum]]))=1,VALUE(WEEKNUM(jaar_zip[[#This Row],[Datum]],21))&gt;51),RIGHT(YEAR(jaar_zip[[#This Row],[Datum]])-1,2),RIGHT(YEAR(jaar_zip[[#This Row],[Datum]]),2))&amp;"-"&amp; TEXT(WEEKNUM(jaar_zip[[#This Row],[Datum]],21),"00")</f>
        <v>24-16</v>
      </c>
      <c r="L6688" s="101">
        <f>MONTH(jaar_zip[[#This Row],[Datum]])</f>
        <v>4</v>
      </c>
      <c r="M6688" s="101">
        <f>IF(ISNUMBER(jaar_zip[[#This Row],[etmaaltemperatuur]]),IF(jaar_zip[[#This Row],[etmaaltemperatuur]]&lt;stookgrens,stookgrens-jaar_zip[[#This Row],[etmaaltemperatuur]],0),"")</f>
        <v>10.9</v>
      </c>
      <c r="N6688" s="101">
        <f>IF(ISNUMBER(jaar_zip[[#This Row],[graaddagen]]),IF(OR(MONTH(jaar_zip[[#This Row],[Datum]])=1,MONTH(jaar_zip[[#This Row],[Datum]])=2,MONTH(jaar_zip[[#This Row],[Datum]])=11,MONTH(jaar_zip[[#This Row],[Datum]])=12),1.1,IF(OR(MONTH(jaar_zip[[#This Row],[Datum]])=3,MONTH(jaar_zip[[#This Row],[Datum]])=10),1,0.8))*jaar_zip[[#This Row],[graaddagen]],"")</f>
        <v>8.7200000000000006</v>
      </c>
      <c r="O6688" s="101">
        <f>IF(ISNUMBER(jaar_zip[[#This Row],[etmaaltemperatuur]]),IF(jaar_zip[[#This Row],[etmaaltemperatuur]]&gt;stookgrens,jaar_zip[[#This Row],[etmaaltemperatuur]]-stookgrens,0),"")</f>
        <v>0</v>
      </c>
    </row>
    <row r="6689" spans="1:15" x14ac:dyDescent="0.25">
      <c r="A6689">
        <v>340</v>
      </c>
      <c r="B6689">
        <v>20240421</v>
      </c>
      <c r="C6689">
        <v>4.0999999999999996</v>
      </c>
      <c r="D6689">
        <v>5.7</v>
      </c>
      <c r="F6689">
        <v>5.3</v>
      </c>
      <c r="G6689">
        <v>1025.4000000000001</v>
      </c>
      <c r="H6689">
        <v>76</v>
      </c>
      <c r="I6689" s="101" t="s">
        <v>36</v>
      </c>
      <c r="J6689" s="1">
        <f>DATEVALUE(RIGHT(jaar_zip[[#This Row],[YYYYMMDD]],2)&amp;"-"&amp;MID(jaar_zip[[#This Row],[YYYYMMDD]],5,2)&amp;"-"&amp;LEFT(jaar_zip[[#This Row],[YYYYMMDD]],4))</f>
        <v>45403</v>
      </c>
      <c r="K6689" s="101" t="str">
        <f>IF(AND(VALUE(MONTH(jaar_zip[[#This Row],[Datum]]))=1,VALUE(WEEKNUM(jaar_zip[[#This Row],[Datum]],21))&gt;51),RIGHT(YEAR(jaar_zip[[#This Row],[Datum]])-1,2),RIGHT(YEAR(jaar_zip[[#This Row],[Datum]]),2))&amp;"-"&amp; TEXT(WEEKNUM(jaar_zip[[#This Row],[Datum]],21),"00")</f>
        <v>24-16</v>
      </c>
      <c r="L6689" s="101">
        <f>MONTH(jaar_zip[[#This Row],[Datum]])</f>
        <v>4</v>
      </c>
      <c r="M6689" s="101">
        <f>IF(ISNUMBER(jaar_zip[[#This Row],[etmaaltemperatuur]]),IF(jaar_zip[[#This Row],[etmaaltemperatuur]]&lt;stookgrens,stookgrens-jaar_zip[[#This Row],[etmaaltemperatuur]],0),"")</f>
        <v>12.3</v>
      </c>
      <c r="N6689" s="101">
        <f>IF(ISNUMBER(jaar_zip[[#This Row],[graaddagen]]),IF(OR(MONTH(jaar_zip[[#This Row],[Datum]])=1,MONTH(jaar_zip[[#This Row],[Datum]])=2,MONTH(jaar_zip[[#This Row],[Datum]])=11,MONTH(jaar_zip[[#This Row],[Datum]])=12),1.1,IF(OR(MONTH(jaar_zip[[#This Row],[Datum]])=3,MONTH(jaar_zip[[#This Row],[Datum]])=10),1,0.8))*jaar_zip[[#This Row],[graaddagen]],"")</f>
        <v>9.8400000000000016</v>
      </c>
      <c r="O6689" s="101">
        <f>IF(ISNUMBER(jaar_zip[[#This Row],[etmaaltemperatuur]]),IF(jaar_zip[[#This Row],[etmaaltemperatuur]]&gt;stookgrens,jaar_zip[[#This Row],[etmaaltemperatuur]]-stookgrens,0),"")</f>
        <v>0</v>
      </c>
    </row>
    <row r="6690" spans="1:15" x14ac:dyDescent="0.25">
      <c r="A6690">
        <v>340</v>
      </c>
      <c r="B6690">
        <v>20240422</v>
      </c>
      <c r="C6690">
        <v>2.2999999999999998</v>
      </c>
      <c r="D6690">
        <v>4.8</v>
      </c>
      <c r="F6690">
        <v>0.1</v>
      </c>
      <c r="G6690">
        <v>1025.3</v>
      </c>
      <c r="H6690">
        <v>72</v>
      </c>
      <c r="I6690" s="101" t="s">
        <v>36</v>
      </c>
      <c r="J6690" s="1">
        <f>DATEVALUE(RIGHT(jaar_zip[[#This Row],[YYYYMMDD]],2)&amp;"-"&amp;MID(jaar_zip[[#This Row],[YYYYMMDD]],5,2)&amp;"-"&amp;LEFT(jaar_zip[[#This Row],[YYYYMMDD]],4))</f>
        <v>45404</v>
      </c>
      <c r="K6690" s="101" t="str">
        <f>IF(AND(VALUE(MONTH(jaar_zip[[#This Row],[Datum]]))=1,VALUE(WEEKNUM(jaar_zip[[#This Row],[Datum]],21))&gt;51),RIGHT(YEAR(jaar_zip[[#This Row],[Datum]])-1,2),RIGHT(YEAR(jaar_zip[[#This Row],[Datum]]),2))&amp;"-"&amp; TEXT(WEEKNUM(jaar_zip[[#This Row],[Datum]],21),"00")</f>
        <v>24-17</v>
      </c>
      <c r="L6690" s="101">
        <f>MONTH(jaar_zip[[#This Row],[Datum]])</f>
        <v>4</v>
      </c>
      <c r="M6690" s="101">
        <f>IF(ISNUMBER(jaar_zip[[#This Row],[etmaaltemperatuur]]),IF(jaar_zip[[#This Row],[etmaaltemperatuur]]&lt;stookgrens,stookgrens-jaar_zip[[#This Row],[etmaaltemperatuur]],0),"")</f>
        <v>13.2</v>
      </c>
      <c r="N6690" s="101">
        <f>IF(ISNUMBER(jaar_zip[[#This Row],[graaddagen]]),IF(OR(MONTH(jaar_zip[[#This Row],[Datum]])=1,MONTH(jaar_zip[[#This Row],[Datum]])=2,MONTH(jaar_zip[[#This Row],[Datum]])=11,MONTH(jaar_zip[[#This Row],[Datum]])=12),1.1,IF(OR(MONTH(jaar_zip[[#This Row],[Datum]])=3,MONTH(jaar_zip[[#This Row],[Datum]])=10),1,0.8))*jaar_zip[[#This Row],[graaddagen]],"")</f>
        <v>10.56</v>
      </c>
      <c r="O6690" s="101">
        <f>IF(ISNUMBER(jaar_zip[[#This Row],[etmaaltemperatuur]]),IF(jaar_zip[[#This Row],[etmaaltemperatuur]]&gt;stookgrens,jaar_zip[[#This Row],[etmaaltemperatuur]]-stookgrens,0),"")</f>
        <v>0</v>
      </c>
    </row>
    <row r="6691" spans="1:15" x14ac:dyDescent="0.25">
      <c r="A6691">
        <v>340</v>
      </c>
      <c r="B6691">
        <v>20240423</v>
      </c>
      <c r="C6691">
        <v>2.8</v>
      </c>
      <c r="D6691">
        <v>5.4</v>
      </c>
      <c r="F6691">
        <v>2.4</v>
      </c>
      <c r="G6691">
        <v>1019.9</v>
      </c>
      <c r="H6691">
        <v>72</v>
      </c>
      <c r="I6691" s="101" t="s">
        <v>36</v>
      </c>
      <c r="J6691" s="1">
        <f>DATEVALUE(RIGHT(jaar_zip[[#This Row],[YYYYMMDD]],2)&amp;"-"&amp;MID(jaar_zip[[#This Row],[YYYYMMDD]],5,2)&amp;"-"&amp;LEFT(jaar_zip[[#This Row],[YYYYMMDD]],4))</f>
        <v>45405</v>
      </c>
      <c r="K6691" s="101" t="str">
        <f>IF(AND(VALUE(MONTH(jaar_zip[[#This Row],[Datum]]))=1,VALUE(WEEKNUM(jaar_zip[[#This Row],[Datum]],21))&gt;51),RIGHT(YEAR(jaar_zip[[#This Row],[Datum]])-1,2),RIGHT(YEAR(jaar_zip[[#This Row],[Datum]]),2))&amp;"-"&amp; TEXT(WEEKNUM(jaar_zip[[#This Row],[Datum]],21),"00")</f>
        <v>24-17</v>
      </c>
      <c r="L6691" s="101">
        <f>MONTH(jaar_zip[[#This Row],[Datum]])</f>
        <v>4</v>
      </c>
      <c r="M6691" s="101">
        <f>IF(ISNUMBER(jaar_zip[[#This Row],[etmaaltemperatuur]]),IF(jaar_zip[[#This Row],[etmaaltemperatuur]]&lt;stookgrens,stookgrens-jaar_zip[[#This Row],[etmaaltemperatuur]],0),"")</f>
        <v>12.6</v>
      </c>
      <c r="N6691" s="101">
        <f>IF(ISNUMBER(jaar_zip[[#This Row],[graaddagen]]),IF(OR(MONTH(jaar_zip[[#This Row],[Datum]])=1,MONTH(jaar_zip[[#This Row],[Datum]])=2,MONTH(jaar_zip[[#This Row],[Datum]])=11,MONTH(jaar_zip[[#This Row],[Datum]])=12),1.1,IF(OR(MONTH(jaar_zip[[#This Row],[Datum]])=3,MONTH(jaar_zip[[#This Row],[Datum]])=10),1,0.8))*jaar_zip[[#This Row],[graaddagen]],"")</f>
        <v>10.08</v>
      </c>
      <c r="O6691" s="101">
        <f>IF(ISNUMBER(jaar_zip[[#This Row],[etmaaltemperatuur]]),IF(jaar_zip[[#This Row],[etmaaltemperatuur]]&gt;stookgrens,jaar_zip[[#This Row],[etmaaltemperatuur]]-stookgrens,0),"")</f>
        <v>0</v>
      </c>
    </row>
    <row r="6692" spans="1:15" x14ac:dyDescent="0.25">
      <c r="A6692">
        <v>340</v>
      </c>
      <c r="B6692">
        <v>20240424</v>
      </c>
      <c r="C6692">
        <v>4.3</v>
      </c>
      <c r="D6692">
        <v>6.6</v>
      </c>
      <c r="F6692">
        <v>0.5</v>
      </c>
      <c r="G6692">
        <v>1011.3</v>
      </c>
      <c r="H6692">
        <v>71</v>
      </c>
      <c r="I6692" s="101" t="s">
        <v>36</v>
      </c>
      <c r="J6692" s="1">
        <f>DATEVALUE(RIGHT(jaar_zip[[#This Row],[YYYYMMDD]],2)&amp;"-"&amp;MID(jaar_zip[[#This Row],[YYYYMMDD]],5,2)&amp;"-"&amp;LEFT(jaar_zip[[#This Row],[YYYYMMDD]],4))</f>
        <v>45406</v>
      </c>
      <c r="K6692" s="101" t="str">
        <f>IF(AND(VALUE(MONTH(jaar_zip[[#This Row],[Datum]]))=1,VALUE(WEEKNUM(jaar_zip[[#This Row],[Datum]],21))&gt;51),RIGHT(YEAR(jaar_zip[[#This Row],[Datum]])-1,2),RIGHT(YEAR(jaar_zip[[#This Row],[Datum]]),2))&amp;"-"&amp; TEXT(WEEKNUM(jaar_zip[[#This Row],[Datum]],21),"00")</f>
        <v>24-17</v>
      </c>
      <c r="L6692" s="101">
        <f>MONTH(jaar_zip[[#This Row],[Datum]])</f>
        <v>4</v>
      </c>
      <c r="M6692" s="101">
        <f>IF(ISNUMBER(jaar_zip[[#This Row],[etmaaltemperatuur]]),IF(jaar_zip[[#This Row],[etmaaltemperatuur]]&lt;stookgrens,stookgrens-jaar_zip[[#This Row],[etmaaltemperatuur]],0),"")</f>
        <v>11.4</v>
      </c>
      <c r="N6692" s="101">
        <f>IF(ISNUMBER(jaar_zip[[#This Row],[graaddagen]]),IF(OR(MONTH(jaar_zip[[#This Row],[Datum]])=1,MONTH(jaar_zip[[#This Row],[Datum]])=2,MONTH(jaar_zip[[#This Row],[Datum]])=11,MONTH(jaar_zip[[#This Row],[Datum]])=12),1.1,IF(OR(MONTH(jaar_zip[[#This Row],[Datum]])=3,MONTH(jaar_zip[[#This Row],[Datum]])=10),1,0.8))*jaar_zip[[#This Row],[graaddagen]],"")</f>
        <v>9.120000000000001</v>
      </c>
      <c r="O6692" s="101">
        <f>IF(ISNUMBER(jaar_zip[[#This Row],[etmaaltemperatuur]]),IF(jaar_zip[[#This Row],[etmaaltemperatuur]]&gt;stookgrens,jaar_zip[[#This Row],[etmaaltemperatuur]]-stookgrens,0),"")</f>
        <v>0</v>
      </c>
    </row>
    <row r="6693" spans="1:15" x14ac:dyDescent="0.25">
      <c r="A6693">
        <v>340</v>
      </c>
      <c r="B6693">
        <v>20240425</v>
      </c>
      <c r="C6693">
        <v>3.5</v>
      </c>
      <c r="D6693">
        <v>7</v>
      </c>
      <c r="F6693">
        <v>3.1</v>
      </c>
      <c r="G6693">
        <v>1004.9</v>
      </c>
      <c r="H6693">
        <v>75</v>
      </c>
      <c r="I6693" s="101" t="s">
        <v>36</v>
      </c>
      <c r="J6693" s="1">
        <f>DATEVALUE(RIGHT(jaar_zip[[#This Row],[YYYYMMDD]],2)&amp;"-"&amp;MID(jaar_zip[[#This Row],[YYYYMMDD]],5,2)&amp;"-"&amp;LEFT(jaar_zip[[#This Row],[YYYYMMDD]],4))</f>
        <v>45407</v>
      </c>
      <c r="K6693" s="101" t="str">
        <f>IF(AND(VALUE(MONTH(jaar_zip[[#This Row],[Datum]]))=1,VALUE(WEEKNUM(jaar_zip[[#This Row],[Datum]],21))&gt;51),RIGHT(YEAR(jaar_zip[[#This Row],[Datum]])-1,2),RIGHT(YEAR(jaar_zip[[#This Row],[Datum]]),2))&amp;"-"&amp; TEXT(WEEKNUM(jaar_zip[[#This Row],[Datum]],21),"00")</f>
        <v>24-17</v>
      </c>
      <c r="L6693" s="101">
        <f>MONTH(jaar_zip[[#This Row],[Datum]])</f>
        <v>4</v>
      </c>
      <c r="M6693" s="101">
        <f>IF(ISNUMBER(jaar_zip[[#This Row],[etmaaltemperatuur]]),IF(jaar_zip[[#This Row],[etmaaltemperatuur]]&lt;stookgrens,stookgrens-jaar_zip[[#This Row],[etmaaltemperatuur]],0),"")</f>
        <v>11</v>
      </c>
      <c r="N6693" s="101">
        <f>IF(ISNUMBER(jaar_zip[[#This Row],[graaddagen]]),IF(OR(MONTH(jaar_zip[[#This Row],[Datum]])=1,MONTH(jaar_zip[[#This Row],[Datum]])=2,MONTH(jaar_zip[[#This Row],[Datum]])=11,MONTH(jaar_zip[[#This Row],[Datum]])=12),1.1,IF(OR(MONTH(jaar_zip[[#This Row],[Datum]])=3,MONTH(jaar_zip[[#This Row],[Datum]])=10),1,0.8))*jaar_zip[[#This Row],[graaddagen]],"")</f>
        <v>8.8000000000000007</v>
      </c>
      <c r="O6693" s="101">
        <f>IF(ISNUMBER(jaar_zip[[#This Row],[etmaaltemperatuur]]),IF(jaar_zip[[#This Row],[etmaaltemperatuur]]&gt;stookgrens,jaar_zip[[#This Row],[etmaaltemperatuur]]-stookgrens,0),"")</f>
        <v>0</v>
      </c>
    </row>
    <row r="6694" spans="1:15" x14ac:dyDescent="0.25">
      <c r="A6694">
        <v>340</v>
      </c>
      <c r="B6694">
        <v>20240426</v>
      </c>
      <c r="C6694">
        <v>1.8</v>
      </c>
      <c r="D6694">
        <v>8.3000000000000007</v>
      </c>
      <c r="F6694">
        <v>3.4</v>
      </c>
      <c r="G6694">
        <v>1004.1</v>
      </c>
      <c r="H6694">
        <v>79</v>
      </c>
      <c r="I6694" s="101" t="s">
        <v>36</v>
      </c>
      <c r="J6694" s="1">
        <f>DATEVALUE(RIGHT(jaar_zip[[#This Row],[YYYYMMDD]],2)&amp;"-"&amp;MID(jaar_zip[[#This Row],[YYYYMMDD]],5,2)&amp;"-"&amp;LEFT(jaar_zip[[#This Row],[YYYYMMDD]],4))</f>
        <v>45408</v>
      </c>
      <c r="K6694" s="101" t="str">
        <f>IF(AND(VALUE(MONTH(jaar_zip[[#This Row],[Datum]]))=1,VALUE(WEEKNUM(jaar_zip[[#This Row],[Datum]],21))&gt;51),RIGHT(YEAR(jaar_zip[[#This Row],[Datum]])-1,2),RIGHT(YEAR(jaar_zip[[#This Row],[Datum]]),2))&amp;"-"&amp; TEXT(WEEKNUM(jaar_zip[[#This Row],[Datum]],21),"00")</f>
        <v>24-17</v>
      </c>
      <c r="L6694" s="101">
        <f>MONTH(jaar_zip[[#This Row],[Datum]])</f>
        <v>4</v>
      </c>
      <c r="M6694" s="101">
        <f>IF(ISNUMBER(jaar_zip[[#This Row],[etmaaltemperatuur]]),IF(jaar_zip[[#This Row],[etmaaltemperatuur]]&lt;stookgrens,stookgrens-jaar_zip[[#This Row],[etmaaltemperatuur]],0),"")</f>
        <v>9.6999999999999993</v>
      </c>
      <c r="N6694" s="101">
        <f>IF(ISNUMBER(jaar_zip[[#This Row],[graaddagen]]),IF(OR(MONTH(jaar_zip[[#This Row],[Datum]])=1,MONTH(jaar_zip[[#This Row],[Datum]])=2,MONTH(jaar_zip[[#This Row],[Datum]])=11,MONTH(jaar_zip[[#This Row],[Datum]])=12),1.1,IF(OR(MONTH(jaar_zip[[#This Row],[Datum]])=3,MONTH(jaar_zip[[#This Row],[Datum]])=10),1,0.8))*jaar_zip[[#This Row],[graaddagen]],"")</f>
        <v>7.76</v>
      </c>
      <c r="O6694" s="101">
        <f>IF(ISNUMBER(jaar_zip[[#This Row],[etmaaltemperatuur]]),IF(jaar_zip[[#This Row],[etmaaltemperatuur]]&gt;stookgrens,jaar_zip[[#This Row],[etmaaltemperatuur]]-stookgrens,0),"")</f>
        <v>0</v>
      </c>
    </row>
    <row r="6695" spans="1:15" x14ac:dyDescent="0.25">
      <c r="A6695">
        <v>340</v>
      </c>
      <c r="B6695">
        <v>20240427</v>
      </c>
      <c r="C6695">
        <v>2.6</v>
      </c>
      <c r="D6695">
        <v>12.2</v>
      </c>
      <c r="F6695">
        <v>4.2</v>
      </c>
      <c r="G6695">
        <v>1003.8</v>
      </c>
      <c r="H6695">
        <v>77</v>
      </c>
      <c r="I6695" s="101" t="s">
        <v>36</v>
      </c>
      <c r="J6695" s="1">
        <f>DATEVALUE(RIGHT(jaar_zip[[#This Row],[YYYYMMDD]],2)&amp;"-"&amp;MID(jaar_zip[[#This Row],[YYYYMMDD]],5,2)&amp;"-"&amp;LEFT(jaar_zip[[#This Row],[YYYYMMDD]],4))</f>
        <v>45409</v>
      </c>
      <c r="K6695" s="101" t="str">
        <f>IF(AND(VALUE(MONTH(jaar_zip[[#This Row],[Datum]]))=1,VALUE(WEEKNUM(jaar_zip[[#This Row],[Datum]],21))&gt;51),RIGHT(YEAR(jaar_zip[[#This Row],[Datum]])-1,2),RIGHT(YEAR(jaar_zip[[#This Row],[Datum]]),2))&amp;"-"&amp; TEXT(WEEKNUM(jaar_zip[[#This Row],[Datum]],21),"00")</f>
        <v>24-17</v>
      </c>
      <c r="L6695" s="101">
        <f>MONTH(jaar_zip[[#This Row],[Datum]])</f>
        <v>4</v>
      </c>
      <c r="M6695" s="101">
        <f>IF(ISNUMBER(jaar_zip[[#This Row],[etmaaltemperatuur]]),IF(jaar_zip[[#This Row],[etmaaltemperatuur]]&lt;stookgrens,stookgrens-jaar_zip[[#This Row],[etmaaltemperatuur]],0),"")</f>
        <v>5.8000000000000007</v>
      </c>
      <c r="N6695" s="101">
        <f>IF(ISNUMBER(jaar_zip[[#This Row],[graaddagen]]),IF(OR(MONTH(jaar_zip[[#This Row],[Datum]])=1,MONTH(jaar_zip[[#This Row],[Datum]])=2,MONTH(jaar_zip[[#This Row],[Datum]])=11,MONTH(jaar_zip[[#This Row],[Datum]])=12),1.1,IF(OR(MONTH(jaar_zip[[#This Row],[Datum]])=3,MONTH(jaar_zip[[#This Row],[Datum]])=10),1,0.8))*jaar_zip[[#This Row],[graaddagen]],"")</f>
        <v>4.6400000000000006</v>
      </c>
      <c r="O6695" s="101">
        <f>IF(ISNUMBER(jaar_zip[[#This Row],[etmaaltemperatuur]]),IF(jaar_zip[[#This Row],[etmaaltemperatuur]]&gt;stookgrens,jaar_zip[[#This Row],[etmaaltemperatuur]]-stookgrens,0),"")</f>
        <v>0</v>
      </c>
    </row>
    <row r="6696" spans="1:15" x14ac:dyDescent="0.25">
      <c r="A6696">
        <v>340</v>
      </c>
      <c r="B6696">
        <v>20240428</v>
      </c>
      <c r="C6696">
        <v>5.0999999999999996</v>
      </c>
      <c r="D6696">
        <v>13</v>
      </c>
      <c r="F6696">
        <v>0.1</v>
      </c>
      <c r="G6696">
        <v>1008.4</v>
      </c>
      <c r="H6696">
        <v>64</v>
      </c>
      <c r="I6696" s="101" t="s">
        <v>36</v>
      </c>
      <c r="J6696" s="1">
        <f>DATEVALUE(RIGHT(jaar_zip[[#This Row],[YYYYMMDD]],2)&amp;"-"&amp;MID(jaar_zip[[#This Row],[YYYYMMDD]],5,2)&amp;"-"&amp;LEFT(jaar_zip[[#This Row],[YYYYMMDD]],4))</f>
        <v>45410</v>
      </c>
      <c r="K6696" s="101" t="str">
        <f>IF(AND(VALUE(MONTH(jaar_zip[[#This Row],[Datum]]))=1,VALUE(WEEKNUM(jaar_zip[[#This Row],[Datum]],21))&gt;51),RIGHT(YEAR(jaar_zip[[#This Row],[Datum]])-1,2),RIGHT(YEAR(jaar_zip[[#This Row],[Datum]]),2))&amp;"-"&amp; TEXT(WEEKNUM(jaar_zip[[#This Row],[Datum]],21),"00")</f>
        <v>24-17</v>
      </c>
      <c r="L6696" s="101">
        <f>MONTH(jaar_zip[[#This Row],[Datum]])</f>
        <v>4</v>
      </c>
      <c r="M6696" s="101">
        <f>IF(ISNUMBER(jaar_zip[[#This Row],[etmaaltemperatuur]]),IF(jaar_zip[[#This Row],[etmaaltemperatuur]]&lt;stookgrens,stookgrens-jaar_zip[[#This Row],[etmaaltemperatuur]],0),"")</f>
        <v>5</v>
      </c>
      <c r="N6696" s="101">
        <f>IF(ISNUMBER(jaar_zip[[#This Row],[graaddagen]]),IF(OR(MONTH(jaar_zip[[#This Row],[Datum]])=1,MONTH(jaar_zip[[#This Row],[Datum]])=2,MONTH(jaar_zip[[#This Row],[Datum]])=11,MONTH(jaar_zip[[#This Row],[Datum]])=12),1.1,IF(OR(MONTH(jaar_zip[[#This Row],[Datum]])=3,MONTH(jaar_zip[[#This Row],[Datum]])=10),1,0.8))*jaar_zip[[#This Row],[graaddagen]],"")</f>
        <v>4</v>
      </c>
      <c r="O6696" s="101">
        <f>IF(ISNUMBER(jaar_zip[[#This Row],[etmaaltemperatuur]]),IF(jaar_zip[[#This Row],[etmaaltemperatuur]]&gt;stookgrens,jaar_zip[[#This Row],[etmaaltemperatuur]]-stookgrens,0),"")</f>
        <v>0</v>
      </c>
    </row>
    <row r="6697" spans="1:15" x14ac:dyDescent="0.25">
      <c r="A6697">
        <v>340</v>
      </c>
      <c r="B6697">
        <v>20240429</v>
      </c>
      <c r="C6697">
        <v>2</v>
      </c>
      <c r="D6697">
        <v>12.6</v>
      </c>
      <c r="F6697">
        <v>0</v>
      </c>
      <c r="G6697">
        <v>1018.4</v>
      </c>
      <c r="H6697">
        <v>71</v>
      </c>
      <c r="I6697" s="101" t="s">
        <v>36</v>
      </c>
      <c r="J6697" s="1">
        <f>DATEVALUE(RIGHT(jaar_zip[[#This Row],[YYYYMMDD]],2)&amp;"-"&amp;MID(jaar_zip[[#This Row],[YYYYMMDD]],5,2)&amp;"-"&amp;LEFT(jaar_zip[[#This Row],[YYYYMMDD]],4))</f>
        <v>45411</v>
      </c>
      <c r="K6697" s="101" t="str">
        <f>IF(AND(VALUE(MONTH(jaar_zip[[#This Row],[Datum]]))=1,VALUE(WEEKNUM(jaar_zip[[#This Row],[Datum]],21))&gt;51),RIGHT(YEAR(jaar_zip[[#This Row],[Datum]])-1,2),RIGHT(YEAR(jaar_zip[[#This Row],[Datum]]),2))&amp;"-"&amp; TEXT(WEEKNUM(jaar_zip[[#This Row],[Datum]],21),"00")</f>
        <v>24-18</v>
      </c>
      <c r="L6697" s="101">
        <f>MONTH(jaar_zip[[#This Row],[Datum]])</f>
        <v>4</v>
      </c>
      <c r="M6697" s="101">
        <f>IF(ISNUMBER(jaar_zip[[#This Row],[etmaaltemperatuur]]),IF(jaar_zip[[#This Row],[etmaaltemperatuur]]&lt;stookgrens,stookgrens-jaar_zip[[#This Row],[etmaaltemperatuur]],0),"")</f>
        <v>5.4</v>
      </c>
      <c r="N6697" s="101">
        <f>IF(ISNUMBER(jaar_zip[[#This Row],[graaddagen]]),IF(OR(MONTH(jaar_zip[[#This Row],[Datum]])=1,MONTH(jaar_zip[[#This Row],[Datum]])=2,MONTH(jaar_zip[[#This Row],[Datum]])=11,MONTH(jaar_zip[[#This Row],[Datum]])=12),1.1,IF(OR(MONTH(jaar_zip[[#This Row],[Datum]])=3,MONTH(jaar_zip[[#This Row],[Datum]])=10),1,0.8))*jaar_zip[[#This Row],[graaddagen]],"")</f>
        <v>4.32</v>
      </c>
      <c r="O6697" s="101">
        <f>IF(ISNUMBER(jaar_zip[[#This Row],[etmaaltemperatuur]]),IF(jaar_zip[[#This Row],[etmaaltemperatuur]]&gt;stookgrens,jaar_zip[[#This Row],[etmaaltemperatuur]]-stookgrens,0),"")</f>
        <v>0</v>
      </c>
    </row>
    <row r="6698" spans="1:15" x14ac:dyDescent="0.25">
      <c r="A6698">
        <v>340</v>
      </c>
      <c r="B6698">
        <v>20240430</v>
      </c>
      <c r="C6698">
        <v>2</v>
      </c>
      <c r="D6698">
        <v>16.2</v>
      </c>
      <c r="F6698">
        <v>0.4</v>
      </c>
      <c r="G6698">
        <v>1014.5</v>
      </c>
      <c r="H6698">
        <v>74</v>
      </c>
      <c r="I6698" s="101" t="s">
        <v>36</v>
      </c>
      <c r="J6698" s="1">
        <f>DATEVALUE(RIGHT(jaar_zip[[#This Row],[YYYYMMDD]],2)&amp;"-"&amp;MID(jaar_zip[[#This Row],[YYYYMMDD]],5,2)&amp;"-"&amp;LEFT(jaar_zip[[#This Row],[YYYYMMDD]],4))</f>
        <v>45412</v>
      </c>
      <c r="K6698" s="101" t="str">
        <f>IF(AND(VALUE(MONTH(jaar_zip[[#This Row],[Datum]]))=1,VALUE(WEEKNUM(jaar_zip[[#This Row],[Datum]],21))&gt;51),RIGHT(YEAR(jaar_zip[[#This Row],[Datum]])-1,2),RIGHT(YEAR(jaar_zip[[#This Row],[Datum]]),2))&amp;"-"&amp; TEXT(WEEKNUM(jaar_zip[[#This Row],[Datum]],21),"00")</f>
        <v>24-18</v>
      </c>
      <c r="L6698" s="101">
        <f>MONTH(jaar_zip[[#This Row],[Datum]])</f>
        <v>4</v>
      </c>
      <c r="M6698" s="101">
        <f>IF(ISNUMBER(jaar_zip[[#This Row],[etmaaltemperatuur]]),IF(jaar_zip[[#This Row],[etmaaltemperatuur]]&lt;stookgrens,stookgrens-jaar_zip[[#This Row],[etmaaltemperatuur]],0),"")</f>
        <v>1.8000000000000007</v>
      </c>
      <c r="N6698" s="101">
        <f>IF(ISNUMBER(jaar_zip[[#This Row],[graaddagen]]),IF(OR(MONTH(jaar_zip[[#This Row],[Datum]])=1,MONTH(jaar_zip[[#This Row],[Datum]])=2,MONTH(jaar_zip[[#This Row],[Datum]])=11,MONTH(jaar_zip[[#This Row],[Datum]])=12),1.1,IF(OR(MONTH(jaar_zip[[#This Row],[Datum]])=3,MONTH(jaar_zip[[#This Row],[Datum]])=10),1,0.8))*jaar_zip[[#This Row],[graaddagen]],"")</f>
        <v>1.4400000000000006</v>
      </c>
      <c r="O6698" s="101">
        <f>IF(ISNUMBER(jaar_zip[[#This Row],[etmaaltemperatuur]]),IF(jaar_zip[[#This Row],[etmaaltemperatuur]]&gt;stookgrens,jaar_zip[[#This Row],[etmaaltemperatuur]]-stookgrens,0),"")</f>
        <v>0</v>
      </c>
    </row>
    <row r="6699" spans="1:15" x14ac:dyDescent="0.25">
      <c r="A6699">
        <v>340</v>
      </c>
      <c r="B6699">
        <v>20240501</v>
      </c>
      <c r="C6699">
        <v>3.1</v>
      </c>
      <c r="D6699">
        <v>18.600000000000001</v>
      </c>
      <c r="F6699">
        <v>2.2000000000000002</v>
      </c>
      <c r="G6699">
        <v>1005.7</v>
      </c>
      <c r="H6699">
        <v>77</v>
      </c>
      <c r="I6699" s="101" t="s">
        <v>36</v>
      </c>
      <c r="J6699" s="1">
        <f>DATEVALUE(RIGHT(jaar_zip[[#This Row],[YYYYMMDD]],2)&amp;"-"&amp;MID(jaar_zip[[#This Row],[YYYYMMDD]],5,2)&amp;"-"&amp;LEFT(jaar_zip[[#This Row],[YYYYMMDD]],4))</f>
        <v>45413</v>
      </c>
      <c r="K6699" s="101" t="str">
        <f>IF(AND(VALUE(MONTH(jaar_zip[[#This Row],[Datum]]))=1,VALUE(WEEKNUM(jaar_zip[[#This Row],[Datum]],21))&gt;51),RIGHT(YEAR(jaar_zip[[#This Row],[Datum]])-1,2),RIGHT(YEAR(jaar_zip[[#This Row],[Datum]]),2))&amp;"-"&amp; TEXT(WEEKNUM(jaar_zip[[#This Row],[Datum]],21),"00")</f>
        <v>24-18</v>
      </c>
      <c r="L6699" s="101">
        <f>MONTH(jaar_zip[[#This Row],[Datum]])</f>
        <v>5</v>
      </c>
      <c r="M6699" s="101">
        <f>IF(ISNUMBER(jaar_zip[[#This Row],[etmaaltemperatuur]]),IF(jaar_zip[[#This Row],[etmaaltemperatuur]]&lt;stookgrens,stookgrens-jaar_zip[[#This Row],[etmaaltemperatuur]],0),"")</f>
        <v>0</v>
      </c>
      <c r="N6699" s="101">
        <f>IF(ISNUMBER(jaar_zip[[#This Row],[graaddagen]]),IF(OR(MONTH(jaar_zip[[#This Row],[Datum]])=1,MONTH(jaar_zip[[#This Row],[Datum]])=2,MONTH(jaar_zip[[#This Row],[Datum]])=11,MONTH(jaar_zip[[#This Row],[Datum]])=12),1.1,IF(OR(MONTH(jaar_zip[[#This Row],[Datum]])=3,MONTH(jaar_zip[[#This Row],[Datum]])=10),1,0.8))*jaar_zip[[#This Row],[graaddagen]],"")</f>
        <v>0</v>
      </c>
      <c r="O6699" s="101">
        <f>IF(ISNUMBER(jaar_zip[[#This Row],[etmaaltemperatuur]]),IF(jaar_zip[[#This Row],[etmaaltemperatuur]]&gt;stookgrens,jaar_zip[[#This Row],[etmaaltemperatuur]]-stookgrens,0),"")</f>
        <v>0.60000000000000142</v>
      </c>
    </row>
    <row r="6700" spans="1:15" x14ac:dyDescent="0.25">
      <c r="A6700">
        <v>340</v>
      </c>
      <c r="B6700">
        <v>20240502</v>
      </c>
      <c r="C6700">
        <v>4.4000000000000004</v>
      </c>
      <c r="D6700">
        <v>15.6</v>
      </c>
      <c r="F6700">
        <v>3.2</v>
      </c>
      <c r="G6700">
        <v>1000.8</v>
      </c>
      <c r="H6700">
        <v>85</v>
      </c>
      <c r="I6700" s="101" t="s">
        <v>36</v>
      </c>
      <c r="J6700" s="1">
        <f>DATEVALUE(RIGHT(jaar_zip[[#This Row],[YYYYMMDD]],2)&amp;"-"&amp;MID(jaar_zip[[#This Row],[YYYYMMDD]],5,2)&amp;"-"&amp;LEFT(jaar_zip[[#This Row],[YYYYMMDD]],4))</f>
        <v>45414</v>
      </c>
      <c r="K6700" s="101" t="str">
        <f>IF(AND(VALUE(MONTH(jaar_zip[[#This Row],[Datum]]))=1,VALUE(WEEKNUM(jaar_zip[[#This Row],[Datum]],21))&gt;51),RIGHT(YEAR(jaar_zip[[#This Row],[Datum]])-1,2),RIGHT(YEAR(jaar_zip[[#This Row],[Datum]]),2))&amp;"-"&amp; TEXT(WEEKNUM(jaar_zip[[#This Row],[Datum]],21),"00")</f>
        <v>24-18</v>
      </c>
      <c r="L6700" s="101">
        <f>MONTH(jaar_zip[[#This Row],[Datum]])</f>
        <v>5</v>
      </c>
      <c r="M6700" s="101">
        <f>IF(ISNUMBER(jaar_zip[[#This Row],[etmaaltemperatuur]]),IF(jaar_zip[[#This Row],[etmaaltemperatuur]]&lt;stookgrens,stookgrens-jaar_zip[[#This Row],[etmaaltemperatuur]],0),"")</f>
        <v>2.4000000000000004</v>
      </c>
      <c r="N6700" s="101">
        <f>IF(ISNUMBER(jaar_zip[[#This Row],[graaddagen]]),IF(OR(MONTH(jaar_zip[[#This Row],[Datum]])=1,MONTH(jaar_zip[[#This Row],[Datum]])=2,MONTH(jaar_zip[[#This Row],[Datum]])=11,MONTH(jaar_zip[[#This Row],[Datum]])=12),1.1,IF(OR(MONTH(jaar_zip[[#This Row],[Datum]])=3,MONTH(jaar_zip[[#This Row],[Datum]])=10),1,0.8))*jaar_zip[[#This Row],[graaddagen]],"")</f>
        <v>1.9200000000000004</v>
      </c>
      <c r="O6700" s="101">
        <f>IF(ISNUMBER(jaar_zip[[#This Row],[etmaaltemperatuur]]),IF(jaar_zip[[#This Row],[etmaaltemperatuur]]&gt;stookgrens,jaar_zip[[#This Row],[etmaaltemperatuur]]-stookgrens,0),"")</f>
        <v>0</v>
      </c>
    </row>
    <row r="6701" spans="1:15" x14ac:dyDescent="0.25">
      <c r="A6701">
        <v>340</v>
      </c>
      <c r="B6701">
        <v>20240503</v>
      </c>
      <c r="C6701">
        <v>4.5999999999999996</v>
      </c>
      <c r="D6701">
        <v>10.4</v>
      </c>
      <c r="F6701">
        <v>13.3</v>
      </c>
      <c r="G6701">
        <v>1009.9</v>
      </c>
      <c r="H6701">
        <v>88</v>
      </c>
      <c r="I6701" s="101" t="s">
        <v>36</v>
      </c>
      <c r="J6701" s="1">
        <f>DATEVALUE(RIGHT(jaar_zip[[#This Row],[YYYYMMDD]],2)&amp;"-"&amp;MID(jaar_zip[[#This Row],[YYYYMMDD]],5,2)&amp;"-"&amp;LEFT(jaar_zip[[#This Row],[YYYYMMDD]],4))</f>
        <v>45415</v>
      </c>
      <c r="K6701" s="101" t="str">
        <f>IF(AND(VALUE(MONTH(jaar_zip[[#This Row],[Datum]]))=1,VALUE(WEEKNUM(jaar_zip[[#This Row],[Datum]],21))&gt;51),RIGHT(YEAR(jaar_zip[[#This Row],[Datum]])-1,2),RIGHT(YEAR(jaar_zip[[#This Row],[Datum]]),2))&amp;"-"&amp; TEXT(WEEKNUM(jaar_zip[[#This Row],[Datum]],21),"00")</f>
        <v>24-18</v>
      </c>
      <c r="L6701" s="101">
        <f>MONTH(jaar_zip[[#This Row],[Datum]])</f>
        <v>5</v>
      </c>
      <c r="M6701" s="101">
        <f>IF(ISNUMBER(jaar_zip[[#This Row],[etmaaltemperatuur]]),IF(jaar_zip[[#This Row],[etmaaltemperatuur]]&lt;stookgrens,stookgrens-jaar_zip[[#This Row],[etmaaltemperatuur]],0),"")</f>
        <v>7.6</v>
      </c>
      <c r="N6701" s="101">
        <f>IF(ISNUMBER(jaar_zip[[#This Row],[graaddagen]]),IF(OR(MONTH(jaar_zip[[#This Row],[Datum]])=1,MONTH(jaar_zip[[#This Row],[Datum]])=2,MONTH(jaar_zip[[#This Row],[Datum]])=11,MONTH(jaar_zip[[#This Row],[Datum]])=12),1.1,IF(OR(MONTH(jaar_zip[[#This Row],[Datum]])=3,MONTH(jaar_zip[[#This Row],[Datum]])=10),1,0.8))*jaar_zip[[#This Row],[graaddagen]],"")</f>
        <v>6.08</v>
      </c>
      <c r="O6701" s="101">
        <f>IF(ISNUMBER(jaar_zip[[#This Row],[etmaaltemperatuur]]),IF(jaar_zip[[#This Row],[etmaaltemperatuur]]&gt;stookgrens,jaar_zip[[#This Row],[etmaaltemperatuur]]-stookgrens,0),"")</f>
        <v>0</v>
      </c>
    </row>
    <row r="6702" spans="1:15" x14ac:dyDescent="0.25">
      <c r="A6702">
        <v>340</v>
      </c>
      <c r="B6702">
        <v>20240504</v>
      </c>
      <c r="C6702">
        <v>1.8</v>
      </c>
      <c r="D6702">
        <v>10.3</v>
      </c>
      <c r="F6702">
        <v>8.1999999999999993</v>
      </c>
      <c r="G6702">
        <v>1012.3</v>
      </c>
      <c r="H6702">
        <v>87</v>
      </c>
      <c r="I6702" s="101" t="s">
        <v>36</v>
      </c>
      <c r="J6702" s="1">
        <f>DATEVALUE(RIGHT(jaar_zip[[#This Row],[YYYYMMDD]],2)&amp;"-"&amp;MID(jaar_zip[[#This Row],[YYYYMMDD]],5,2)&amp;"-"&amp;LEFT(jaar_zip[[#This Row],[YYYYMMDD]],4))</f>
        <v>45416</v>
      </c>
      <c r="K6702" s="101" t="str">
        <f>IF(AND(VALUE(MONTH(jaar_zip[[#This Row],[Datum]]))=1,VALUE(WEEKNUM(jaar_zip[[#This Row],[Datum]],21))&gt;51),RIGHT(YEAR(jaar_zip[[#This Row],[Datum]])-1,2),RIGHT(YEAR(jaar_zip[[#This Row],[Datum]]),2))&amp;"-"&amp; TEXT(WEEKNUM(jaar_zip[[#This Row],[Datum]],21),"00")</f>
        <v>24-18</v>
      </c>
      <c r="L6702" s="101">
        <f>MONTH(jaar_zip[[#This Row],[Datum]])</f>
        <v>5</v>
      </c>
      <c r="M6702" s="101">
        <f>IF(ISNUMBER(jaar_zip[[#This Row],[etmaaltemperatuur]]),IF(jaar_zip[[#This Row],[etmaaltemperatuur]]&lt;stookgrens,stookgrens-jaar_zip[[#This Row],[etmaaltemperatuur]],0),"")</f>
        <v>7.6999999999999993</v>
      </c>
      <c r="N6702" s="101">
        <f>IF(ISNUMBER(jaar_zip[[#This Row],[graaddagen]]),IF(OR(MONTH(jaar_zip[[#This Row],[Datum]])=1,MONTH(jaar_zip[[#This Row],[Datum]])=2,MONTH(jaar_zip[[#This Row],[Datum]])=11,MONTH(jaar_zip[[#This Row],[Datum]])=12),1.1,IF(OR(MONTH(jaar_zip[[#This Row],[Datum]])=3,MONTH(jaar_zip[[#This Row],[Datum]])=10),1,0.8))*jaar_zip[[#This Row],[graaddagen]],"")</f>
        <v>6.16</v>
      </c>
      <c r="O6702" s="101">
        <f>IF(ISNUMBER(jaar_zip[[#This Row],[etmaaltemperatuur]]),IF(jaar_zip[[#This Row],[etmaaltemperatuur]]&gt;stookgrens,jaar_zip[[#This Row],[etmaaltemperatuur]]-stookgrens,0),"")</f>
        <v>0</v>
      </c>
    </row>
    <row r="6703" spans="1:15" x14ac:dyDescent="0.25">
      <c r="A6703">
        <v>340</v>
      </c>
      <c r="B6703">
        <v>20240505</v>
      </c>
      <c r="C6703">
        <v>1.9</v>
      </c>
      <c r="D6703">
        <v>13.1</v>
      </c>
      <c r="F6703">
        <v>0.1</v>
      </c>
      <c r="G6703">
        <v>1009</v>
      </c>
      <c r="H6703">
        <v>79</v>
      </c>
      <c r="I6703" s="101" t="s">
        <v>36</v>
      </c>
      <c r="J6703" s="1">
        <f>DATEVALUE(RIGHT(jaar_zip[[#This Row],[YYYYMMDD]],2)&amp;"-"&amp;MID(jaar_zip[[#This Row],[YYYYMMDD]],5,2)&amp;"-"&amp;LEFT(jaar_zip[[#This Row],[YYYYMMDD]],4))</f>
        <v>45417</v>
      </c>
      <c r="K6703" s="101" t="str">
        <f>IF(AND(VALUE(MONTH(jaar_zip[[#This Row],[Datum]]))=1,VALUE(WEEKNUM(jaar_zip[[#This Row],[Datum]],21))&gt;51),RIGHT(YEAR(jaar_zip[[#This Row],[Datum]])-1,2),RIGHT(YEAR(jaar_zip[[#This Row],[Datum]]),2))&amp;"-"&amp; TEXT(WEEKNUM(jaar_zip[[#This Row],[Datum]],21),"00")</f>
        <v>24-18</v>
      </c>
      <c r="L6703" s="101">
        <f>MONTH(jaar_zip[[#This Row],[Datum]])</f>
        <v>5</v>
      </c>
      <c r="M6703" s="101">
        <f>IF(ISNUMBER(jaar_zip[[#This Row],[etmaaltemperatuur]]),IF(jaar_zip[[#This Row],[etmaaltemperatuur]]&lt;stookgrens,stookgrens-jaar_zip[[#This Row],[etmaaltemperatuur]],0),"")</f>
        <v>4.9000000000000004</v>
      </c>
      <c r="N6703" s="101">
        <f>IF(ISNUMBER(jaar_zip[[#This Row],[graaddagen]]),IF(OR(MONTH(jaar_zip[[#This Row],[Datum]])=1,MONTH(jaar_zip[[#This Row],[Datum]])=2,MONTH(jaar_zip[[#This Row],[Datum]])=11,MONTH(jaar_zip[[#This Row],[Datum]])=12),1.1,IF(OR(MONTH(jaar_zip[[#This Row],[Datum]])=3,MONTH(jaar_zip[[#This Row],[Datum]])=10),1,0.8))*jaar_zip[[#This Row],[graaddagen]],"")</f>
        <v>3.9200000000000004</v>
      </c>
      <c r="O6703" s="101">
        <f>IF(ISNUMBER(jaar_zip[[#This Row],[etmaaltemperatuur]]),IF(jaar_zip[[#This Row],[etmaaltemperatuur]]&gt;stookgrens,jaar_zip[[#This Row],[etmaaltemperatuur]]-stookgrens,0),"")</f>
        <v>0</v>
      </c>
    </row>
    <row r="6704" spans="1:15" x14ac:dyDescent="0.25">
      <c r="A6704">
        <v>340</v>
      </c>
      <c r="B6704">
        <v>20240506</v>
      </c>
      <c r="C6704">
        <v>2.5</v>
      </c>
      <c r="D6704">
        <v>14.2</v>
      </c>
      <c r="F6704">
        <v>4.5</v>
      </c>
      <c r="G6704">
        <v>1008.7</v>
      </c>
      <c r="H6704">
        <v>83</v>
      </c>
      <c r="I6704" s="101" t="s">
        <v>36</v>
      </c>
      <c r="J6704" s="1">
        <f>DATEVALUE(RIGHT(jaar_zip[[#This Row],[YYYYMMDD]],2)&amp;"-"&amp;MID(jaar_zip[[#This Row],[YYYYMMDD]],5,2)&amp;"-"&amp;LEFT(jaar_zip[[#This Row],[YYYYMMDD]],4))</f>
        <v>45418</v>
      </c>
      <c r="K6704" s="101" t="str">
        <f>IF(AND(VALUE(MONTH(jaar_zip[[#This Row],[Datum]]))=1,VALUE(WEEKNUM(jaar_zip[[#This Row],[Datum]],21))&gt;51),RIGHT(YEAR(jaar_zip[[#This Row],[Datum]])-1,2),RIGHT(YEAR(jaar_zip[[#This Row],[Datum]]),2))&amp;"-"&amp; TEXT(WEEKNUM(jaar_zip[[#This Row],[Datum]],21),"00")</f>
        <v>24-19</v>
      </c>
      <c r="L6704" s="101">
        <f>MONTH(jaar_zip[[#This Row],[Datum]])</f>
        <v>5</v>
      </c>
      <c r="M6704" s="101">
        <f>IF(ISNUMBER(jaar_zip[[#This Row],[etmaaltemperatuur]]),IF(jaar_zip[[#This Row],[etmaaltemperatuur]]&lt;stookgrens,stookgrens-jaar_zip[[#This Row],[etmaaltemperatuur]],0),"")</f>
        <v>3.8000000000000007</v>
      </c>
      <c r="N6704" s="101">
        <f>IF(ISNUMBER(jaar_zip[[#This Row],[graaddagen]]),IF(OR(MONTH(jaar_zip[[#This Row],[Datum]])=1,MONTH(jaar_zip[[#This Row],[Datum]])=2,MONTH(jaar_zip[[#This Row],[Datum]])=11,MONTH(jaar_zip[[#This Row],[Datum]])=12),1.1,IF(OR(MONTH(jaar_zip[[#This Row],[Datum]])=3,MONTH(jaar_zip[[#This Row],[Datum]])=10),1,0.8))*jaar_zip[[#This Row],[graaddagen]],"")</f>
        <v>3.0400000000000009</v>
      </c>
      <c r="O6704" s="101">
        <f>IF(ISNUMBER(jaar_zip[[#This Row],[etmaaltemperatuur]]),IF(jaar_zip[[#This Row],[etmaaltemperatuur]]&gt;stookgrens,jaar_zip[[#This Row],[etmaaltemperatuur]]-stookgrens,0),"")</f>
        <v>0</v>
      </c>
    </row>
    <row r="6705" spans="1:15" x14ac:dyDescent="0.25">
      <c r="A6705">
        <v>340</v>
      </c>
      <c r="B6705">
        <v>20240507</v>
      </c>
      <c r="C6705">
        <v>3.1</v>
      </c>
      <c r="D6705">
        <v>14.7</v>
      </c>
      <c r="F6705">
        <v>3.8</v>
      </c>
      <c r="G6705">
        <v>1020</v>
      </c>
      <c r="H6705">
        <v>77</v>
      </c>
      <c r="I6705" s="101" t="s">
        <v>36</v>
      </c>
      <c r="J6705" s="1">
        <f>DATEVALUE(RIGHT(jaar_zip[[#This Row],[YYYYMMDD]],2)&amp;"-"&amp;MID(jaar_zip[[#This Row],[YYYYMMDD]],5,2)&amp;"-"&amp;LEFT(jaar_zip[[#This Row],[YYYYMMDD]],4))</f>
        <v>45419</v>
      </c>
      <c r="K6705" s="101" t="str">
        <f>IF(AND(VALUE(MONTH(jaar_zip[[#This Row],[Datum]]))=1,VALUE(WEEKNUM(jaar_zip[[#This Row],[Datum]],21))&gt;51),RIGHT(YEAR(jaar_zip[[#This Row],[Datum]])-1,2),RIGHT(YEAR(jaar_zip[[#This Row],[Datum]]),2))&amp;"-"&amp; TEXT(WEEKNUM(jaar_zip[[#This Row],[Datum]],21),"00")</f>
        <v>24-19</v>
      </c>
      <c r="L6705" s="101">
        <f>MONTH(jaar_zip[[#This Row],[Datum]])</f>
        <v>5</v>
      </c>
      <c r="M6705" s="101">
        <f>IF(ISNUMBER(jaar_zip[[#This Row],[etmaaltemperatuur]]),IF(jaar_zip[[#This Row],[etmaaltemperatuur]]&lt;stookgrens,stookgrens-jaar_zip[[#This Row],[etmaaltemperatuur]],0),"")</f>
        <v>3.3000000000000007</v>
      </c>
      <c r="N6705" s="101">
        <f>IF(ISNUMBER(jaar_zip[[#This Row],[graaddagen]]),IF(OR(MONTH(jaar_zip[[#This Row],[Datum]])=1,MONTH(jaar_zip[[#This Row],[Datum]])=2,MONTH(jaar_zip[[#This Row],[Datum]])=11,MONTH(jaar_zip[[#This Row],[Datum]])=12),1.1,IF(OR(MONTH(jaar_zip[[#This Row],[Datum]])=3,MONTH(jaar_zip[[#This Row],[Datum]])=10),1,0.8))*jaar_zip[[#This Row],[graaddagen]],"")</f>
        <v>2.6400000000000006</v>
      </c>
      <c r="O6705" s="101">
        <f>IF(ISNUMBER(jaar_zip[[#This Row],[etmaaltemperatuur]]),IF(jaar_zip[[#This Row],[etmaaltemperatuur]]&gt;stookgrens,jaar_zip[[#This Row],[etmaaltemperatuur]]-stookgrens,0),"")</f>
        <v>0</v>
      </c>
    </row>
    <row r="6706" spans="1:15" x14ac:dyDescent="0.25">
      <c r="A6706">
        <v>340</v>
      </c>
      <c r="B6706">
        <v>20240508</v>
      </c>
      <c r="C6706">
        <v>2.1</v>
      </c>
      <c r="D6706">
        <v>11.9</v>
      </c>
      <c r="F6706">
        <v>-0.1</v>
      </c>
      <c r="G6706">
        <v>1028</v>
      </c>
      <c r="H6706">
        <v>85</v>
      </c>
      <c r="I6706" s="101" t="s">
        <v>36</v>
      </c>
      <c r="J6706" s="1">
        <f>DATEVALUE(RIGHT(jaar_zip[[#This Row],[YYYYMMDD]],2)&amp;"-"&amp;MID(jaar_zip[[#This Row],[YYYYMMDD]],5,2)&amp;"-"&amp;LEFT(jaar_zip[[#This Row],[YYYYMMDD]],4))</f>
        <v>45420</v>
      </c>
      <c r="K6706" s="101" t="str">
        <f>IF(AND(VALUE(MONTH(jaar_zip[[#This Row],[Datum]]))=1,VALUE(WEEKNUM(jaar_zip[[#This Row],[Datum]],21))&gt;51),RIGHT(YEAR(jaar_zip[[#This Row],[Datum]])-1,2),RIGHT(YEAR(jaar_zip[[#This Row],[Datum]]),2))&amp;"-"&amp; TEXT(WEEKNUM(jaar_zip[[#This Row],[Datum]],21),"00")</f>
        <v>24-19</v>
      </c>
      <c r="L6706" s="101">
        <f>MONTH(jaar_zip[[#This Row],[Datum]])</f>
        <v>5</v>
      </c>
      <c r="M6706" s="101">
        <f>IF(ISNUMBER(jaar_zip[[#This Row],[etmaaltemperatuur]]),IF(jaar_zip[[#This Row],[etmaaltemperatuur]]&lt;stookgrens,stookgrens-jaar_zip[[#This Row],[etmaaltemperatuur]],0),"")</f>
        <v>6.1</v>
      </c>
      <c r="N6706" s="101">
        <f>IF(ISNUMBER(jaar_zip[[#This Row],[graaddagen]]),IF(OR(MONTH(jaar_zip[[#This Row],[Datum]])=1,MONTH(jaar_zip[[#This Row],[Datum]])=2,MONTH(jaar_zip[[#This Row],[Datum]])=11,MONTH(jaar_zip[[#This Row],[Datum]])=12),1.1,IF(OR(MONTH(jaar_zip[[#This Row],[Datum]])=3,MONTH(jaar_zip[[#This Row],[Datum]])=10),1,0.8))*jaar_zip[[#This Row],[graaddagen]],"")</f>
        <v>4.88</v>
      </c>
      <c r="O6706" s="101">
        <f>IF(ISNUMBER(jaar_zip[[#This Row],[etmaaltemperatuur]]),IF(jaar_zip[[#This Row],[etmaaltemperatuur]]&gt;stookgrens,jaar_zip[[#This Row],[etmaaltemperatuur]]-stookgrens,0),"")</f>
        <v>0</v>
      </c>
    </row>
    <row r="6707" spans="1:15" x14ac:dyDescent="0.25">
      <c r="A6707">
        <v>340</v>
      </c>
      <c r="B6707">
        <v>20240509</v>
      </c>
      <c r="C6707">
        <v>1.4</v>
      </c>
      <c r="D6707">
        <v>12.6</v>
      </c>
      <c r="F6707">
        <v>0</v>
      </c>
      <c r="G6707">
        <v>1027</v>
      </c>
      <c r="H6707">
        <v>82</v>
      </c>
      <c r="I6707" s="101" t="s">
        <v>36</v>
      </c>
      <c r="J6707" s="1">
        <f>DATEVALUE(RIGHT(jaar_zip[[#This Row],[YYYYMMDD]],2)&amp;"-"&amp;MID(jaar_zip[[#This Row],[YYYYMMDD]],5,2)&amp;"-"&amp;LEFT(jaar_zip[[#This Row],[YYYYMMDD]],4))</f>
        <v>45421</v>
      </c>
      <c r="K6707" s="101" t="str">
        <f>IF(AND(VALUE(MONTH(jaar_zip[[#This Row],[Datum]]))=1,VALUE(WEEKNUM(jaar_zip[[#This Row],[Datum]],21))&gt;51),RIGHT(YEAR(jaar_zip[[#This Row],[Datum]])-1,2),RIGHT(YEAR(jaar_zip[[#This Row],[Datum]]),2))&amp;"-"&amp; TEXT(WEEKNUM(jaar_zip[[#This Row],[Datum]],21),"00")</f>
        <v>24-19</v>
      </c>
      <c r="L6707" s="101">
        <f>MONTH(jaar_zip[[#This Row],[Datum]])</f>
        <v>5</v>
      </c>
      <c r="M6707" s="101">
        <f>IF(ISNUMBER(jaar_zip[[#This Row],[etmaaltemperatuur]]),IF(jaar_zip[[#This Row],[etmaaltemperatuur]]&lt;stookgrens,stookgrens-jaar_zip[[#This Row],[etmaaltemperatuur]],0),"")</f>
        <v>5.4</v>
      </c>
      <c r="N6707" s="101">
        <f>IF(ISNUMBER(jaar_zip[[#This Row],[graaddagen]]),IF(OR(MONTH(jaar_zip[[#This Row],[Datum]])=1,MONTH(jaar_zip[[#This Row],[Datum]])=2,MONTH(jaar_zip[[#This Row],[Datum]])=11,MONTH(jaar_zip[[#This Row],[Datum]])=12),1.1,IF(OR(MONTH(jaar_zip[[#This Row],[Datum]])=3,MONTH(jaar_zip[[#This Row],[Datum]])=10),1,0.8))*jaar_zip[[#This Row],[graaddagen]],"")</f>
        <v>4.32</v>
      </c>
      <c r="O6707" s="101">
        <f>IF(ISNUMBER(jaar_zip[[#This Row],[etmaaltemperatuur]]),IF(jaar_zip[[#This Row],[etmaaltemperatuur]]&gt;stookgrens,jaar_zip[[#This Row],[etmaaltemperatuur]]-stookgrens,0),"")</f>
        <v>0</v>
      </c>
    </row>
    <row r="6708" spans="1:15" x14ac:dyDescent="0.25">
      <c r="A6708">
        <v>340</v>
      </c>
      <c r="B6708">
        <v>20240510</v>
      </c>
      <c r="C6708">
        <v>2.2999999999999998</v>
      </c>
      <c r="D6708">
        <v>15.4</v>
      </c>
      <c r="F6708">
        <v>0</v>
      </c>
      <c r="G6708">
        <v>1023.6</v>
      </c>
      <c r="H6708">
        <v>75</v>
      </c>
      <c r="I6708" s="101" t="s">
        <v>36</v>
      </c>
      <c r="J6708" s="1">
        <f>DATEVALUE(RIGHT(jaar_zip[[#This Row],[YYYYMMDD]],2)&amp;"-"&amp;MID(jaar_zip[[#This Row],[YYYYMMDD]],5,2)&amp;"-"&amp;LEFT(jaar_zip[[#This Row],[YYYYMMDD]],4))</f>
        <v>45422</v>
      </c>
      <c r="K6708" s="101" t="str">
        <f>IF(AND(VALUE(MONTH(jaar_zip[[#This Row],[Datum]]))=1,VALUE(WEEKNUM(jaar_zip[[#This Row],[Datum]],21))&gt;51),RIGHT(YEAR(jaar_zip[[#This Row],[Datum]])-1,2),RIGHT(YEAR(jaar_zip[[#This Row],[Datum]]),2))&amp;"-"&amp; TEXT(WEEKNUM(jaar_zip[[#This Row],[Datum]],21),"00")</f>
        <v>24-19</v>
      </c>
      <c r="L6708" s="101">
        <f>MONTH(jaar_zip[[#This Row],[Datum]])</f>
        <v>5</v>
      </c>
      <c r="M6708" s="101">
        <f>IF(ISNUMBER(jaar_zip[[#This Row],[etmaaltemperatuur]]),IF(jaar_zip[[#This Row],[etmaaltemperatuur]]&lt;stookgrens,stookgrens-jaar_zip[[#This Row],[etmaaltemperatuur]],0),"")</f>
        <v>2.5999999999999996</v>
      </c>
      <c r="N6708" s="101">
        <f>IF(ISNUMBER(jaar_zip[[#This Row],[graaddagen]]),IF(OR(MONTH(jaar_zip[[#This Row],[Datum]])=1,MONTH(jaar_zip[[#This Row],[Datum]])=2,MONTH(jaar_zip[[#This Row],[Datum]])=11,MONTH(jaar_zip[[#This Row],[Datum]])=12),1.1,IF(OR(MONTH(jaar_zip[[#This Row],[Datum]])=3,MONTH(jaar_zip[[#This Row],[Datum]])=10),1,0.8))*jaar_zip[[#This Row],[graaddagen]],"")</f>
        <v>2.0799999999999996</v>
      </c>
      <c r="O6708" s="101">
        <f>IF(ISNUMBER(jaar_zip[[#This Row],[etmaaltemperatuur]]),IF(jaar_zip[[#This Row],[etmaaltemperatuur]]&gt;stookgrens,jaar_zip[[#This Row],[etmaaltemperatuur]]-stookgrens,0),"")</f>
        <v>0</v>
      </c>
    </row>
    <row r="6709" spans="1:15" x14ac:dyDescent="0.25">
      <c r="A6709">
        <v>340</v>
      </c>
      <c r="B6709">
        <v>20240511</v>
      </c>
      <c r="C6709">
        <v>4.2</v>
      </c>
      <c r="D6709">
        <v>17.5</v>
      </c>
      <c r="F6709">
        <v>0</v>
      </c>
      <c r="G6709">
        <v>1020.8</v>
      </c>
      <c r="H6709">
        <v>71</v>
      </c>
      <c r="I6709" s="101" t="s">
        <v>36</v>
      </c>
      <c r="J6709" s="1">
        <f>DATEVALUE(RIGHT(jaar_zip[[#This Row],[YYYYMMDD]],2)&amp;"-"&amp;MID(jaar_zip[[#This Row],[YYYYMMDD]],5,2)&amp;"-"&amp;LEFT(jaar_zip[[#This Row],[YYYYMMDD]],4))</f>
        <v>45423</v>
      </c>
      <c r="K6709" s="101" t="str">
        <f>IF(AND(VALUE(MONTH(jaar_zip[[#This Row],[Datum]]))=1,VALUE(WEEKNUM(jaar_zip[[#This Row],[Datum]],21))&gt;51),RIGHT(YEAR(jaar_zip[[#This Row],[Datum]])-1,2),RIGHT(YEAR(jaar_zip[[#This Row],[Datum]]),2))&amp;"-"&amp; TEXT(WEEKNUM(jaar_zip[[#This Row],[Datum]],21),"00")</f>
        <v>24-19</v>
      </c>
      <c r="L6709" s="101">
        <f>MONTH(jaar_zip[[#This Row],[Datum]])</f>
        <v>5</v>
      </c>
      <c r="M6709" s="101">
        <f>IF(ISNUMBER(jaar_zip[[#This Row],[etmaaltemperatuur]]),IF(jaar_zip[[#This Row],[etmaaltemperatuur]]&lt;stookgrens,stookgrens-jaar_zip[[#This Row],[etmaaltemperatuur]],0),"")</f>
        <v>0.5</v>
      </c>
      <c r="N6709" s="101">
        <f>IF(ISNUMBER(jaar_zip[[#This Row],[graaddagen]]),IF(OR(MONTH(jaar_zip[[#This Row],[Datum]])=1,MONTH(jaar_zip[[#This Row],[Datum]])=2,MONTH(jaar_zip[[#This Row],[Datum]])=11,MONTH(jaar_zip[[#This Row],[Datum]])=12),1.1,IF(OR(MONTH(jaar_zip[[#This Row],[Datum]])=3,MONTH(jaar_zip[[#This Row],[Datum]])=10),1,0.8))*jaar_zip[[#This Row],[graaddagen]],"")</f>
        <v>0.4</v>
      </c>
      <c r="O6709" s="101">
        <f>IF(ISNUMBER(jaar_zip[[#This Row],[etmaaltemperatuur]]),IF(jaar_zip[[#This Row],[etmaaltemperatuur]]&gt;stookgrens,jaar_zip[[#This Row],[etmaaltemperatuur]]-stookgrens,0),"")</f>
        <v>0</v>
      </c>
    </row>
    <row r="6710" spans="1:15" x14ac:dyDescent="0.25">
      <c r="A6710">
        <v>340</v>
      </c>
      <c r="B6710">
        <v>20240512</v>
      </c>
      <c r="C6710">
        <v>3.4</v>
      </c>
      <c r="D6710">
        <v>19.8</v>
      </c>
      <c r="F6710">
        <v>0.2</v>
      </c>
      <c r="G6710">
        <v>1014</v>
      </c>
      <c r="H6710">
        <v>66</v>
      </c>
      <c r="I6710" s="101" t="s">
        <v>36</v>
      </c>
      <c r="J6710" s="1">
        <f>DATEVALUE(RIGHT(jaar_zip[[#This Row],[YYYYMMDD]],2)&amp;"-"&amp;MID(jaar_zip[[#This Row],[YYYYMMDD]],5,2)&amp;"-"&amp;LEFT(jaar_zip[[#This Row],[YYYYMMDD]],4))</f>
        <v>45424</v>
      </c>
      <c r="K6710" s="101" t="str">
        <f>IF(AND(VALUE(MONTH(jaar_zip[[#This Row],[Datum]]))=1,VALUE(WEEKNUM(jaar_zip[[#This Row],[Datum]],21))&gt;51),RIGHT(YEAR(jaar_zip[[#This Row],[Datum]])-1,2),RIGHT(YEAR(jaar_zip[[#This Row],[Datum]]),2))&amp;"-"&amp; TEXT(WEEKNUM(jaar_zip[[#This Row],[Datum]],21),"00")</f>
        <v>24-19</v>
      </c>
      <c r="L6710" s="101">
        <f>MONTH(jaar_zip[[#This Row],[Datum]])</f>
        <v>5</v>
      </c>
      <c r="M6710" s="101">
        <f>IF(ISNUMBER(jaar_zip[[#This Row],[etmaaltemperatuur]]),IF(jaar_zip[[#This Row],[etmaaltemperatuur]]&lt;stookgrens,stookgrens-jaar_zip[[#This Row],[etmaaltemperatuur]],0),"")</f>
        <v>0</v>
      </c>
      <c r="N6710" s="101">
        <f>IF(ISNUMBER(jaar_zip[[#This Row],[graaddagen]]),IF(OR(MONTH(jaar_zip[[#This Row],[Datum]])=1,MONTH(jaar_zip[[#This Row],[Datum]])=2,MONTH(jaar_zip[[#This Row],[Datum]])=11,MONTH(jaar_zip[[#This Row],[Datum]])=12),1.1,IF(OR(MONTH(jaar_zip[[#This Row],[Datum]])=3,MONTH(jaar_zip[[#This Row],[Datum]])=10),1,0.8))*jaar_zip[[#This Row],[graaddagen]],"")</f>
        <v>0</v>
      </c>
      <c r="O6710" s="101">
        <f>IF(ISNUMBER(jaar_zip[[#This Row],[etmaaltemperatuur]]),IF(jaar_zip[[#This Row],[etmaaltemperatuur]]&gt;stookgrens,jaar_zip[[#This Row],[etmaaltemperatuur]]-stookgrens,0),"")</f>
        <v>1.8000000000000007</v>
      </c>
    </row>
    <row r="6711" spans="1:15" x14ac:dyDescent="0.25">
      <c r="A6711">
        <v>340</v>
      </c>
      <c r="B6711">
        <v>20240513</v>
      </c>
      <c r="C6711">
        <v>2.7</v>
      </c>
      <c r="D6711">
        <v>19.399999999999999</v>
      </c>
      <c r="F6711">
        <v>-0.1</v>
      </c>
      <c r="G6711">
        <v>1009.3</v>
      </c>
      <c r="H6711">
        <v>73</v>
      </c>
      <c r="I6711" s="101" t="s">
        <v>36</v>
      </c>
      <c r="J6711" s="1">
        <f>DATEVALUE(RIGHT(jaar_zip[[#This Row],[YYYYMMDD]],2)&amp;"-"&amp;MID(jaar_zip[[#This Row],[YYYYMMDD]],5,2)&amp;"-"&amp;LEFT(jaar_zip[[#This Row],[YYYYMMDD]],4))</f>
        <v>45425</v>
      </c>
      <c r="K6711" s="101" t="str">
        <f>IF(AND(VALUE(MONTH(jaar_zip[[#This Row],[Datum]]))=1,VALUE(WEEKNUM(jaar_zip[[#This Row],[Datum]],21))&gt;51),RIGHT(YEAR(jaar_zip[[#This Row],[Datum]])-1,2),RIGHT(YEAR(jaar_zip[[#This Row],[Datum]]),2))&amp;"-"&amp; TEXT(WEEKNUM(jaar_zip[[#This Row],[Datum]],21),"00")</f>
        <v>24-20</v>
      </c>
      <c r="L6711" s="101">
        <f>MONTH(jaar_zip[[#This Row],[Datum]])</f>
        <v>5</v>
      </c>
      <c r="M6711" s="101">
        <f>IF(ISNUMBER(jaar_zip[[#This Row],[etmaaltemperatuur]]),IF(jaar_zip[[#This Row],[etmaaltemperatuur]]&lt;stookgrens,stookgrens-jaar_zip[[#This Row],[etmaaltemperatuur]],0),"")</f>
        <v>0</v>
      </c>
      <c r="N6711" s="101">
        <f>IF(ISNUMBER(jaar_zip[[#This Row],[graaddagen]]),IF(OR(MONTH(jaar_zip[[#This Row],[Datum]])=1,MONTH(jaar_zip[[#This Row],[Datum]])=2,MONTH(jaar_zip[[#This Row],[Datum]])=11,MONTH(jaar_zip[[#This Row],[Datum]])=12),1.1,IF(OR(MONTH(jaar_zip[[#This Row],[Datum]])=3,MONTH(jaar_zip[[#This Row],[Datum]])=10),1,0.8))*jaar_zip[[#This Row],[graaddagen]],"")</f>
        <v>0</v>
      </c>
      <c r="O6711" s="101">
        <f>IF(ISNUMBER(jaar_zip[[#This Row],[etmaaltemperatuur]]),IF(jaar_zip[[#This Row],[etmaaltemperatuur]]&gt;stookgrens,jaar_zip[[#This Row],[etmaaltemperatuur]]-stookgrens,0),"")</f>
        <v>1.3999999999999986</v>
      </c>
    </row>
    <row r="6712" spans="1:15" x14ac:dyDescent="0.25">
      <c r="A6712">
        <v>340</v>
      </c>
      <c r="B6712">
        <v>20240514</v>
      </c>
      <c r="C6712">
        <v>3.4</v>
      </c>
      <c r="D6712">
        <v>19.3</v>
      </c>
      <c r="F6712">
        <v>-0.1</v>
      </c>
      <c r="G6712">
        <v>1004.3</v>
      </c>
      <c r="H6712">
        <v>72</v>
      </c>
      <c r="I6712" s="101" t="s">
        <v>36</v>
      </c>
      <c r="J6712" s="1">
        <f>DATEVALUE(RIGHT(jaar_zip[[#This Row],[YYYYMMDD]],2)&amp;"-"&amp;MID(jaar_zip[[#This Row],[YYYYMMDD]],5,2)&amp;"-"&amp;LEFT(jaar_zip[[#This Row],[YYYYMMDD]],4))</f>
        <v>45426</v>
      </c>
      <c r="K6712" s="101" t="str">
        <f>IF(AND(VALUE(MONTH(jaar_zip[[#This Row],[Datum]]))=1,VALUE(WEEKNUM(jaar_zip[[#This Row],[Datum]],21))&gt;51),RIGHT(YEAR(jaar_zip[[#This Row],[Datum]])-1,2),RIGHT(YEAR(jaar_zip[[#This Row],[Datum]]),2))&amp;"-"&amp; TEXT(WEEKNUM(jaar_zip[[#This Row],[Datum]],21),"00")</f>
        <v>24-20</v>
      </c>
      <c r="L6712" s="101">
        <f>MONTH(jaar_zip[[#This Row],[Datum]])</f>
        <v>5</v>
      </c>
      <c r="M6712" s="101">
        <f>IF(ISNUMBER(jaar_zip[[#This Row],[etmaaltemperatuur]]),IF(jaar_zip[[#This Row],[etmaaltemperatuur]]&lt;stookgrens,stookgrens-jaar_zip[[#This Row],[etmaaltemperatuur]],0),"")</f>
        <v>0</v>
      </c>
      <c r="N6712" s="101">
        <f>IF(ISNUMBER(jaar_zip[[#This Row],[graaddagen]]),IF(OR(MONTH(jaar_zip[[#This Row],[Datum]])=1,MONTH(jaar_zip[[#This Row],[Datum]])=2,MONTH(jaar_zip[[#This Row],[Datum]])=11,MONTH(jaar_zip[[#This Row],[Datum]])=12),1.1,IF(OR(MONTH(jaar_zip[[#This Row],[Datum]])=3,MONTH(jaar_zip[[#This Row],[Datum]])=10),1,0.8))*jaar_zip[[#This Row],[graaddagen]],"")</f>
        <v>0</v>
      </c>
      <c r="O6712" s="101">
        <f>IF(ISNUMBER(jaar_zip[[#This Row],[etmaaltemperatuur]]),IF(jaar_zip[[#This Row],[etmaaltemperatuur]]&gt;stookgrens,jaar_zip[[#This Row],[etmaaltemperatuur]]-stookgrens,0),"")</f>
        <v>1.3000000000000007</v>
      </c>
    </row>
    <row r="6713" spans="1:15" x14ac:dyDescent="0.25">
      <c r="A6713">
        <v>340</v>
      </c>
      <c r="B6713">
        <v>20240515</v>
      </c>
      <c r="C6713">
        <v>1.4</v>
      </c>
      <c r="D6713">
        <v>15.3</v>
      </c>
      <c r="F6713">
        <v>6.8</v>
      </c>
      <c r="G6713">
        <v>1006.3</v>
      </c>
      <c r="H6713">
        <v>94</v>
      </c>
      <c r="I6713" s="101" t="s">
        <v>36</v>
      </c>
      <c r="J6713" s="1">
        <f>DATEVALUE(RIGHT(jaar_zip[[#This Row],[YYYYMMDD]],2)&amp;"-"&amp;MID(jaar_zip[[#This Row],[YYYYMMDD]],5,2)&amp;"-"&amp;LEFT(jaar_zip[[#This Row],[YYYYMMDD]],4))</f>
        <v>45427</v>
      </c>
      <c r="K6713" s="101" t="str">
        <f>IF(AND(VALUE(MONTH(jaar_zip[[#This Row],[Datum]]))=1,VALUE(WEEKNUM(jaar_zip[[#This Row],[Datum]],21))&gt;51),RIGHT(YEAR(jaar_zip[[#This Row],[Datum]])-1,2),RIGHT(YEAR(jaar_zip[[#This Row],[Datum]]),2))&amp;"-"&amp; TEXT(WEEKNUM(jaar_zip[[#This Row],[Datum]],21),"00")</f>
        <v>24-20</v>
      </c>
      <c r="L6713" s="101">
        <f>MONTH(jaar_zip[[#This Row],[Datum]])</f>
        <v>5</v>
      </c>
      <c r="M6713" s="101">
        <f>IF(ISNUMBER(jaar_zip[[#This Row],[etmaaltemperatuur]]),IF(jaar_zip[[#This Row],[etmaaltemperatuur]]&lt;stookgrens,stookgrens-jaar_zip[[#This Row],[etmaaltemperatuur]],0),"")</f>
        <v>2.6999999999999993</v>
      </c>
      <c r="N6713" s="101">
        <f>IF(ISNUMBER(jaar_zip[[#This Row],[graaddagen]]),IF(OR(MONTH(jaar_zip[[#This Row],[Datum]])=1,MONTH(jaar_zip[[#This Row],[Datum]])=2,MONTH(jaar_zip[[#This Row],[Datum]])=11,MONTH(jaar_zip[[#This Row],[Datum]])=12),1.1,IF(OR(MONTH(jaar_zip[[#This Row],[Datum]])=3,MONTH(jaar_zip[[#This Row],[Datum]])=10),1,0.8))*jaar_zip[[#This Row],[graaddagen]],"")</f>
        <v>2.1599999999999997</v>
      </c>
      <c r="O6713" s="101">
        <f>IF(ISNUMBER(jaar_zip[[#This Row],[etmaaltemperatuur]]),IF(jaar_zip[[#This Row],[etmaaltemperatuur]]&gt;stookgrens,jaar_zip[[#This Row],[etmaaltemperatuur]]-stookgrens,0),"")</f>
        <v>0</v>
      </c>
    </row>
    <row r="6714" spans="1:15" x14ac:dyDescent="0.25">
      <c r="A6714">
        <v>340</v>
      </c>
      <c r="B6714">
        <v>20240516</v>
      </c>
      <c r="C6714">
        <v>2.2000000000000002</v>
      </c>
      <c r="D6714">
        <v>14.8</v>
      </c>
      <c r="F6714">
        <v>16.3</v>
      </c>
      <c r="G6714">
        <v>1005.1</v>
      </c>
      <c r="H6714">
        <v>92</v>
      </c>
      <c r="I6714" s="101" t="s">
        <v>36</v>
      </c>
      <c r="J6714" s="1">
        <f>DATEVALUE(RIGHT(jaar_zip[[#This Row],[YYYYMMDD]],2)&amp;"-"&amp;MID(jaar_zip[[#This Row],[YYYYMMDD]],5,2)&amp;"-"&amp;LEFT(jaar_zip[[#This Row],[YYYYMMDD]],4))</f>
        <v>45428</v>
      </c>
      <c r="K6714" s="101" t="str">
        <f>IF(AND(VALUE(MONTH(jaar_zip[[#This Row],[Datum]]))=1,VALUE(WEEKNUM(jaar_zip[[#This Row],[Datum]],21))&gt;51),RIGHT(YEAR(jaar_zip[[#This Row],[Datum]])-1,2),RIGHT(YEAR(jaar_zip[[#This Row],[Datum]]),2))&amp;"-"&amp; TEXT(WEEKNUM(jaar_zip[[#This Row],[Datum]],21),"00")</f>
        <v>24-20</v>
      </c>
      <c r="L6714" s="101">
        <f>MONTH(jaar_zip[[#This Row],[Datum]])</f>
        <v>5</v>
      </c>
      <c r="M6714" s="101">
        <f>IF(ISNUMBER(jaar_zip[[#This Row],[etmaaltemperatuur]]),IF(jaar_zip[[#This Row],[etmaaltemperatuur]]&lt;stookgrens,stookgrens-jaar_zip[[#This Row],[etmaaltemperatuur]],0),"")</f>
        <v>3.1999999999999993</v>
      </c>
      <c r="N6714" s="101">
        <f>IF(ISNUMBER(jaar_zip[[#This Row],[graaddagen]]),IF(OR(MONTH(jaar_zip[[#This Row],[Datum]])=1,MONTH(jaar_zip[[#This Row],[Datum]])=2,MONTH(jaar_zip[[#This Row],[Datum]])=11,MONTH(jaar_zip[[#This Row],[Datum]])=12),1.1,IF(OR(MONTH(jaar_zip[[#This Row],[Datum]])=3,MONTH(jaar_zip[[#This Row],[Datum]])=10),1,0.8))*jaar_zip[[#This Row],[graaddagen]],"")</f>
        <v>2.5599999999999996</v>
      </c>
      <c r="O6714" s="101">
        <f>IF(ISNUMBER(jaar_zip[[#This Row],[etmaaltemperatuur]]),IF(jaar_zip[[#This Row],[etmaaltemperatuur]]&gt;stookgrens,jaar_zip[[#This Row],[etmaaltemperatuur]]-stookgrens,0),"")</f>
        <v>0</v>
      </c>
    </row>
    <row r="6715" spans="1:15" x14ac:dyDescent="0.25">
      <c r="A6715">
        <v>340</v>
      </c>
      <c r="B6715">
        <v>20240517</v>
      </c>
      <c r="C6715">
        <v>2.8</v>
      </c>
      <c r="D6715">
        <v>14.2</v>
      </c>
      <c r="F6715">
        <v>1.7</v>
      </c>
      <c r="G6715">
        <v>1009</v>
      </c>
      <c r="H6715">
        <v>90</v>
      </c>
      <c r="I6715" s="101" t="s">
        <v>36</v>
      </c>
      <c r="J6715" s="1">
        <f>DATEVALUE(RIGHT(jaar_zip[[#This Row],[YYYYMMDD]],2)&amp;"-"&amp;MID(jaar_zip[[#This Row],[YYYYMMDD]],5,2)&amp;"-"&amp;LEFT(jaar_zip[[#This Row],[YYYYMMDD]],4))</f>
        <v>45429</v>
      </c>
      <c r="K6715" s="101" t="str">
        <f>IF(AND(VALUE(MONTH(jaar_zip[[#This Row],[Datum]]))=1,VALUE(WEEKNUM(jaar_zip[[#This Row],[Datum]],21))&gt;51),RIGHT(YEAR(jaar_zip[[#This Row],[Datum]])-1,2),RIGHT(YEAR(jaar_zip[[#This Row],[Datum]]),2))&amp;"-"&amp; TEXT(WEEKNUM(jaar_zip[[#This Row],[Datum]],21),"00")</f>
        <v>24-20</v>
      </c>
      <c r="L6715" s="101">
        <f>MONTH(jaar_zip[[#This Row],[Datum]])</f>
        <v>5</v>
      </c>
      <c r="M6715" s="101">
        <f>IF(ISNUMBER(jaar_zip[[#This Row],[etmaaltemperatuur]]),IF(jaar_zip[[#This Row],[etmaaltemperatuur]]&lt;stookgrens,stookgrens-jaar_zip[[#This Row],[etmaaltemperatuur]],0),"")</f>
        <v>3.8000000000000007</v>
      </c>
      <c r="N6715" s="101">
        <f>IF(ISNUMBER(jaar_zip[[#This Row],[graaddagen]]),IF(OR(MONTH(jaar_zip[[#This Row],[Datum]])=1,MONTH(jaar_zip[[#This Row],[Datum]])=2,MONTH(jaar_zip[[#This Row],[Datum]])=11,MONTH(jaar_zip[[#This Row],[Datum]])=12),1.1,IF(OR(MONTH(jaar_zip[[#This Row],[Datum]])=3,MONTH(jaar_zip[[#This Row],[Datum]])=10),1,0.8))*jaar_zip[[#This Row],[graaddagen]],"")</f>
        <v>3.0400000000000009</v>
      </c>
      <c r="O6715" s="101">
        <f>IF(ISNUMBER(jaar_zip[[#This Row],[etmaaltemperatuur]]),IF(jaar_zip[[#This Row],[etmaaltemperatuur]]&gt;stookgrens,jaar_zip[[#This Row],[etmaaltemperatuur]]-stookgrens,0),"")</f>
        <v>0</v>
      </c>
    </row>
    <row r="6716" spans="1:15" x14ac:dyDescent="0.25">
      <c r="A6716">
        <v>340</v>
      </c>
      <c r="B6716">
        <v>20240518</v>
      </c>
      <c r="C6716">
        <v>2.7</v>
      </c>
      <c r="D6716">
        <v>14.5</v>
      </c>
      <c r="F6716">
        <v>1.9</v>
      </c>
      <c r="G6716">
        <v>1011.3</v>
      </c>
      <c r="H6716">
        <v>93</v>
      </c>
      <c r="I6716" s="101" t="s">
        <v>36</v>
      </c>
      <c r="J6716" s="1">
        <f>DATEVALUE(RIGHT(jaar_zip[[#This Row],[YYYYMMDD]],2)&amp;"-"&amp;MID(jaar_zip[[#This Row],[YYYYMMDD]],5,2)&amp;"-"&amp;LEFT(jaar_zip[[#This Row],[YYYYMMDD]],4))</f>
        <v>45430</v>
      </c>
      <c r="K6716" s="101" t="str">
        <f>IF(AND(VALUE(MONTH(jaar_zip[[#This Row],[Datum]]))=1,VALUE(WEEKNUM(jaar_zip[[#This Row],[Datum]],21))&gt;51),RIGHT(YEAR(jaar_zip[[#This Row],[Datum]])-1,2),RIGHT(YEAR(jaar_zip[[#This Row],[Datum]]),2))&amp;"-"&amp; TEXT(WEEKNUM(jaar_zip[[#This Row],[Datum]],21),"00")</f>
        <v>24-20</v>
      </c>
      <c r="L6716" s="101">
        <f>MONTH(jaar_zip[[#This Row],[Datum]])</f>
        <v>5</v>
      </c>
      <c r="M6716" s="101">
        <f>IF(ISNUMBER(jaar_zip[[#This Row],[etmaaltemperatuur]]),IF(jaar_zip[[#This Row],[etmaaltemperatuur]]&lt;stookgrens,stookgrens-jaar_zip[[#This Row],[etmaaltemperatuur]],0),"")</f>
        <v>3.5</v>
      </c>
      <c r="N6716" s="101">
        <f>IF(ISNUMBER(jaar_zip[[#This Row],[graaddagen]]),IF(OR(MONTH(jaar_zip[[#This Row],[Datum]])=1,MONTH(jaar_zip[[#This Row],[Datum]])=2,MONTH(jaar_zip[[#This Row],[Datum]])=11,MONTH(jaar_zip[[#This Row],[Datum]])=12),1.1,IF(OR(MONTH(jaar_zip[[#This Row],[Datum]])=3,MONTH(jaar_zip[[#This Row],[Datum]])=10),1,0.8))*jaar_zip[[#This Row],[graaddagen]],"")</f>
        <v>2.8000000000000003</v>
      </c>
      <c r="O6716" s="101">
        <f>IF(ISNUMBER(jaar_zip[[#This Row],[etmaaltemperatuur]]),IF(jaar_zip[[#This Row],[etmaaltemperatuur]]&gt;stookgrens,jaar_zip[[#This Row],[etmaaltemperatuur]]-stookgrens,0),"")</f>
        <v>0</v>
      </c>
    </row>
    <row r="6717" spans="1:15" x14ac:dyDescent="0.25">
      <c r="A6717">
        <v>340</v>
      </c>
      <c r="B6717">
        <v>20240519</v>
      </c>
      <c r="C6717">
        <v>2.4</v>
      </c>
      <c r="D6717">
        <v>14.3</v>
      </c>
      <c r="F6717">
        <v>10.8</v>
      </c>
      <c r="G6717">
        <v>1012</v>
      </c>
      <c r="H6717">
        <v>91</v>
      </c>
      <c r="I6717" s="101" t="s">
        <v>36</v>
      </c>
      <c r="J6717" s="1">
        <f>DATEVALUE(RIGHT(jaar_zip[[#This Row],[YYYYMMDD]],2)&amp;"-"&amp;MID(jaar_zip[[#This Row],[YYYYMMDD]],5,2)&amp;"-"&amp;LEFT(jaar_zip[[#This Row],[YYYYMMDD]],4))</f>
        <v>45431</v>
      </c>
      <c r="K6717" s="101" t="str">
        <f>IF(AND(VALUE(MONTH(jaar_zip[[#This Row],[Datum]]))=1,VALUE(WEEKNUM(jaar_zip[[#This Row],[Datum]],21))&gt;51),RIGHT(YEAR(jaar_zip[[#This Row],[Datum]])-1,2),RIGHT(YEAR(jaar_zip[[#This Row],[Datum]]),2))&amp;"-"&amp; TEXT(WEEKNUM(jaar_zip[[#This Row],[Datum]],21),"00")</f>
        <v>24-20</v>
      </c>
      <c r="L6717" s="101">
        <f>MONTH(jaar_zip[[#This Row],[Datum]])</f>
        <v>5</v>
      </c>
      <c r="M6717" s="101">
        <f>IF(ISNUMBER(jaar_zip[[#This Row],[etmaaltemperatuur]]),IF(jaar_zip[[#This Row],[etmaaltemperatuur]]&lt;stookgrens,stookgrens-jaar_zip[[#This Row],[etmaaltemperatuur]],0),"")</f>
        <v>3.6999999999999993</v>
      </c>
      <c r="N6717" s="101">
        <f>IF(ISNUMBER(jaar_zip[[#This Row],[graaddagen]]),IF(OR(MONTH(jaar_zip[[#This Row],[Datum]])=1,MONTH(jaar_zip[[#This Row],[Datum]])=2,MONTH(jaar_zip[[#This Row],[Datum]])=11,MONTH(jaar_zip[[#This Row],[Datum]])=12),1.1,IF(OR(MONTH(jaar_zip[[#This Row],[Datum]])=3,MONTH(jaar_zip[[#This Row],[Datum]])=10),1,0.8))*jaar_zip[[#This Row],[graaddagen]],"")</f>
        <v>2.9599999999999995</v>
      </c>
      <c r="O6717" s="101">
        <f>IF(ISNUMBER(jaar_zip[[#This Row],[etmaaltemperatuur]]),IF(jaar_zip[[#This Row],[etmaaltemperatuur]]&gt;stookgrens,jaar_zip[[#This Row],[etmaaltemperatuur]]-stookgrens,0),"")</f>
        <v>0</v>
      </c>
    </row>
    <row r="6718" spans="1:15" x14ac:dyDescent="0.25">
      <c r="A6718">
        <v>340</v>
      </c>
      <c r="B6718">
        <v>20240520</v>
      </c>
      <c r="C6718">
        <v>1.6</v>
      </c>
      <c r="D6718">
        <v>14.3</v>
      </c>
      <c r="F6718">
        <v>6.5</v>
      </c>
      <c r="G6718">
        <v>1011.3</v>
      </c>
      <c r="H6718">
        <v>93</v>
      </c>
      <c r="I6718" s="101" t="s">
        <v>36</v>
      </c>
      <c r="J6718" s="1">
        <f>DATEVALUE(RIGHT(jaar_zip[[#This Row],[YYYYMMDD]],2)&amp;"-"&amp;MID(jaar_zip[[#This Row],[YYYYMMDD]],5,2)&amp;"-"&amp;LEFT(jaar_zip[[#This Row],[YYYYMMDD]],4))</f>
        <v>45432</v>
      </c>
      <c r="K6718" s="101" t="str">
        <f>IF(AND(VALUE(MONTH(jaar_zip[[#This Row],[Datum]]))=1,VALUE(WEEKNUM(jaar_zip[[#This Row],[Datum]],21))&gt;51),RIGHT(YEAR(jaar_zip[[#This Row],[Datum]])-1,2),RIGHT(YEAR(jaar_zip[[#This Row],[Datum]]),2))&amp;"-"&amp; TEXT(WEEKNUM(jaar_zip[[#This Row],[Datum]],21),"00")</f>
        <v>24-21</v>
      </c>
      <c r="L6718" s="101">
        <f>MONTH(jaar_zip[[#This Row],[Datum]])</f>
        <v>5</v>
      </c>
      <c r="M6718" s="101">
        <f>IF(ISNUMBER(jaar_zip[[#This Row],[etmaaltemperatuur]]),IF(jaar_zip[[#This Row],[etmaaltemperatuur]]&lt;stookgrens,stookgrens-jaar_zip[[#This Row],[etmaaltemperatuur]],0),"")</f>
        <v>3.6999999999999993</v>
      </c>
      <c r="N6718" s="101">
        <f>IF(ISNUMBER(jaar_zip[[#This Row],[graaddagen]]),IF(OR(MONTH(jaar_zip[[#This Row],[Datum]])=1,MONTH(jaar_zip[[#This Row],[Datum]])=2,MONTH(jaar_zip[[#This Row],[Datum]])=11,MONTH(jaar_zip[[#This Row],[Datum]])=12),1.1,IF(OR(MONTH(jaar_zip[[#This Row],[Datum]])=3,MONTH(jaar_zip[[#This Row],[Datum]])=10),1,0.8))*jaar_zip[[#This Row],[graaddagen]],"")</f>
        <v>2.9599999999999995</v>
      </c>
      <c r="O6718" s="101">
        <f>IF(ISNUMBER(jaar_zip[[#This Row],[etmaaltemperatuur]]),IF(jaar_zip[[#This Row],[etmaaltemperatuur]]&gt;stookgrens,jaar_zip[[#This Row],[etmaaltemperatuur]]-stookgrens,0),"")</f>
        <v>0</v>
      </c>
    </row>
    <row r="6719" spans="1:15" x14ac:dyDescent="0.25">
      <c r="A6719">
        <v>340</v>
      </c>
      <c r="B6719">
        <v>20240521</v>
      </c>
      <c r="C6719">
        <v>2.9</v>
      </c>
      <c r="D6719">
        <v>15.9</v>
      </c>
      <c r="F6719">
        <v>8.3000000000000007</v>
      </c>
      <c r="G6719">
        <v>1007.5</v>
      </c>
      <c r="H6719">
        <v>90</v>
      </c>
      <c r="I6719" s="101" t="s">
        <v>36</v>
      </c>
      <c r="J6719" s="1">
        <f>DATEVALUE(RIGHT(jaar_zip[[#This Row],[YYYYMMDD]],2)&amp;"-"&amp;MID(jaar_zip[[#This Row],[YYYYMMDD]],5,2)&amp;"-"&amp;LEFT(jaar_zip[[#This Row],[YYYYMMDD]],4))</f>
        <v>45433</v>
      </c>
      <c r="K6719" s="101" t="str">
        <f>IF(AND(VALUE(MONTH(jaar_zip[[#This Row],[Datum]]))=1,VALUE(WEEKNUM(jaar_zip[[#This Row],[Datum]],21))&gt;51),RIGHT(YEAR(jaar_zip[[#This Row],[Datum]])-1,2),RIGHT(YEAR(jaar_zip[[#This Row],[Datum]]),2))&amp;"-"&amp; TEXT(WEEKNUM(jaar_zip[[#This Row],[Datum]],21),"00")</f>
        <v>24-21</v>
      </c>
      <c r="L6719" s="101">
        <f>MONTH(jaar_zip[[#This Row],[Datum]])</f>
        <v>5</v>
      </c>
      <c r="M6719" s="101">
        <f>IF(ISNUMBER(jaar_zip[[#This Row],[etmaaltemperatuur]]),IF(jaar_zip[[#This Row],[etmaaltemperatuur]]&lt;stookgrens,stookgrens-jaar_zip[[#This Row],[etmaaltemperatuur]],0),"")</f>
        <v>2.0999999999999996</v>
      </c>
      <c r="N6719" s="101">
        <f>IF(ISNUMBER(jaar_zip[[#This Row],[graaddagen]]),IF(OR(MONTH(jaar_zip[[#This Row],[Datum]])=1,MONTH(jaar_zip[[#This Row],[Datum]])=2,MONTH(jaar_zip[[#This Row],[Datum]])=11,MONTH(jaar_zip[[#This Row],[Datum]])=12),1.1,IF(OR(MONTH(jaar_zip[[#This Row],[Datum]])=3,MONTH(jaar_zip[[#This Row],[Datum]])=10),1,0.8))*jaar_zip[[#This Row],[graaddagen]],"")</f>
        <v>1.6799999999999997</v>
      </c>
      <c r="O6719" s="101">
        <f>IF(ISNUMBER(jaar_zip[[#This Row],[etmaaltemperatuur]]),IF(jaar_zip[[#This Row],[etmaaltemperatuur]]&gt;stookgrens,jaar_zip[[#This Row],[etmaaltemperatuur]]-stookgrens,0),"")</f>
        <v>0</v>
      </c>
    </row>
    <row r="6720" spans="1:15" x14ac:dyDescent="0.25">
      <c r="A6720">
        <v>340</v>
      </c>
      <c r="B6720">
        <v>20240522</v>
      </c>
      <c r="C6720">
        <v>4.5</v>
      </c>
      <c r="D6720">
        <v>15.6</v>
      </c>
      <c r="F6720">
        <v>-0.1</v>
      </c>
      <c r="G6720">
        <v>1008.6</v>
      </c>
      <c r="H6720">
        <v>79</v>
      </c>
      <c r="I6720" s="101" t="s">
        <v>36</v>
      </c>
      <c r="J6720" s="1">
        <f>DATEVALUE(RIGHT(jaar_zip[[#This Row],[YYYYMMDD]],2)&amp;"-"&amp;MID(jaar_zip[[#This Row],[YYYYMMDD]],5,2)&amp;"-"&amp;LEFT(jaar_zip[[#This Row],[YYYYMMDD]],4))</f>
        <v>45434</v>
      </c>
      <c r="K6720" s="101" t="str">
        <f>IF(AND(VALUE(MONTH(jaar_zip[[#This Row],[Datum]]))=1,VALUE(WEEKNUM(jaar_zip[[#This Row],[Datum]],21))&gt;51),RIGHT(YEAR(jaar_zip[[#This Row],[Datum]])-1,2),RIGHT(YEAR(jaar_zip[[#This Row],[Datum]]),2))&amp;"-"&amp; TEXT(WEEKNUM(jaar_zip[[#This Row],[Datum]],21),"00")</f>
        <v>24-21</v>
      </c>
      <c r="L6720" s="101">
        <f>MONTH(jaar_zip[[#This Row],[Datum]])</f>
        <v>5</v>
      </c>
      <c r="M6720" s="101">
        <f>IF(ISNUMBER(jaar_zip[[#This Row],[etmaaltemperatuur]]),IF(jaar_zip[[#This Row],[etmaaltemperatuur]]&lt;stookgrens,stookgrens-jaar_zip[[#This Row],[etmaaltemperatuur]],0),"")</f>
        <v>2.4000000000000004</v>
      </c>
      <c r="N6720" s="101">
        <f>IF(ISNUMBER(jaar_zip[[#This Row],[graaddagen]]),IF(OR(MONTH(jaar_zip[[#This Row],[Datum]])=1,MONTH(jaar_zip[[#This Row],[Datum]])=2,MONTH(jaar_zip[[#This Row],[Datum]])=11,MONTH(jaar_zip[[#This Row],[Datum]])=12),1.1,IF(OR(MONTH(jaar_zip[[#This Row],[Datum]])=3,MONTH(jaar_zip[[#This Row],[Datum]])=10),1,0.8))*jaar_zip[[#This Row],[graaddagen]],"")</f>
        <v>1.9200000000000004</v>
      </c>
      <c r="O6720" s="101">
        <f>IF(ISNUMBER(jaar_zip[[#This Row],[etmaaltemperatuur]]),IF(jaar_zip[[#This Row],[etmaaltemperatuur]]&gt;stookgrens,jaar_zip[[#This Row],[etmaaltemperatuur]]-stookgrens,0),"")</f>
        <v>0</v>
      </c>
    </row>
    <row r="6721" spans="1:15" x14ac:dyDescent="0.25">
      <c r="A6721">
        <v>340</v>
      </c>
      <c r="B6721">
        <v>20240523</v>
      </c>
      <c r="C6721">
        <v>2.9</v>
      </c>
      <c r="D6721">
        <v>14.9</v>
      </c>
      <c r="F6721">
        <v>4.2</v>
      </c>
      <c r="G6721">
        <v>1014.9</v>
      </c>
      <c r="H6721">
        <v>82</v>
      </c>
      <c r="I6721" s="101" t="s">
        <v>36</v>
      </c>
      <c r="J6721" s="1">
        <f>DATEVALUE(RIGHT(jaar_zip[[#This Row],[YYYYMMDD]],2)&amp;"-"&amp;MID(jaar_zip[[#This Row],[YYYYMMDD]],5,2)&amp;"-"&amp;LEFT(jaar_zip[[#This Row],[YYYYMMDD]],4))</f>
        <v>45435</v>
      </c>
      <c r="K6721" s="101" t="str">
        <f>IF(AND(VALUE(MONTH(jaar_zip[[#This Row],[Datum]]))=1,VALUE(WEEKNUM(jaar_zip[[#This Row],[Datum]],21))&gt;51),RIGHT(YEAR(jaar_zip[[#This Row],[Datum]])-1,2),RIGHT(YEAR(jaar_zip[[#This Row],[Datum]]),2))&amp;"-"&amp; TEXT(WEEKNUM(jaar_zip[[#This Row],[Datum]],21),"00")</f>
        <v>24-21</v>
      </c>
      <c r="L6721" s="101">
        <f>MONTH(jaar_zip[[#This Row],[Datum]])</f>
        <v>5</v>
      </c>
      <c r="M6721" s="101">
        <f>IF(ISNUMBER(jaar_zip[[#This Row],[etmaaltemperatuur]]),IF(jaar_zip[[#This Row],[etmaaltemperatuur]]&lt;stookgrens,stookgrens-jaar_zip[[#This Row],[etmaaltemperatuur]],0),"")</f>
        <v>3.0999999999999996</v>
      </c>
      <c r="N6721" s="101">
        <f>IF(ISNUMBER(jaar_zip[[#This Row],[graaddagen]]),IF(OR(MONTH(jaar_zip[[#This Row],[Datum]])=1,MONTH(jaar_zip[[#This Row],[Datum]])=2,MONTH(jaar_zip[[#This Row],[Datum]])=11,MONTH(jaar_zip[[#This Row],[Datum]])=12),1.1,IF(OR(MONTH(jaar_zip[[#This Row],[Datum]])=3,MONTH(jaar_zip[[#This Row],[Datum]])=10),1,0.8))*jaar_zip[[#This Row],[graaddagen]],"")</f>
        <v>2.48</v>
      </c>
      <c r="O6721" s="101">
        <f>IF(ISNUMBER(jaar_zip[[#This Row],[etmaaltemperatuur]]),IF(jaar_zip[[#This Row],[etmaaltemperatuur]]&gt;stookgrens,jaar_zip[[#This Row],[etmaaltemperatuur]]-stookgrens,0),"")</f>
        <v>0</v>
      </c>
    </row>
    <row r="6722" spans="1:15" x14ac:dyDescent="0.25">
      <c r="A6722">
        <v>340</v>
      </c>
      <c r="B6722">
        <v>20240524</v>
      </c>
      <c r="C6722">
        <v>1.5</v>
      </c>
      <c r="D6722">
        <v>13.2</v>
      </c>
      <c r="F6722">
        <v>30.1</v>
      </c>
      <c r="G6722">
        <v>1018.5</v>
      </c>
      <c r="H6722">
        <v>94</v>
      </c>
      <c r="I6722" s="101" t="s">
        <v>36</v>
      </c>
      <c r="J6722" s="1">
        <f>DATEVALUE(RIGHT(jaar_zip[[#This Row],[YYYYMMDD]],2)&amp;"-"&amp;MID(jaar_zip[[#This Row],[YYYYMMDD]],5,2)&amp;"-"&amp;LEFT(jaar_zip[[#This Row],[YYYYMMDD]],4))</f>
        <v>45436</v>
      </c>
      <c r="K6722" s="101" t="str">
        <f>IF(AND(VALUE(MONTH(jaar_zip[[#This Row],[Datum]]))=1,VALUE(WEEKNUM(jaar_zip[[#This Row],[Datum]],21))&gt;51),RIGHT(YEAR(jaar_zip[[#This Row],[Datum]])-1,2),RIGHT(YEAR(jaar_zip[[#This Row],[Datum]]),2))&amp;"-"&amp; TEXT(WEEKNUM(jaar_zip[[#This Row],[Datum]],21),"00")</f>
        <v>24-21</v>
      </c>
      <c r="L6722" s="101">
        <f>MONTH(jaar_zip[[#This Row],[Datum]])</f>
        <v>5</v>
      </c>
      <c r="M6722" s="101">
        <f>IF(ISNUMBER(jaar_zip[[#This Row],[etmaaltemperatuur]]),IF(jaar_zip[[#This Row],[etmaaltemperatuur]]&lt;stookgrens,stookgrens-jaar_zip[[#This Row],[etmaaltemperatuur]],0),"")</f>
        <v>4.8000000000000007</v>
      </c>
      <c r="N6722" s="101">
        <f>IF(ISNUMBER(jaar_zip[[#This Row],[graaddagen]]),IF(OR(MONTH(jaar_zip[[#This Row],[Datum]])=1,MONTH(jaar_zip[[#This Row],[Datum]])=2,MONTH(jaar_zip[[#This Row],[Datum]])=11,MONTH(jaar_zip[[#This Row],[Datum]])=12),1.1,IF(OR(MONTH(jaar_zip[[#This Row],[Datum]])=3,MONTH(jaar_zip[[#This Row],[Datum]])=10),1,0.8))*jaar_zip[[#This Row],[graaddagen]],"")</f>
        <v>3.8400000000000007</v>
      </c>
      <c r="O6722" s="101">
        <f>IF(ISNUMBER(jaar_zip[[#This Row],[etmaaltemperatuur]]),IF(jaar_zip[[#This Row],[etmaaltemperatuur]]&gt;stookgrens,jaar_zip[[#This Row],[etmaaltemperatuur]]-stookgrens,0),"")</f>
        <v>0</v>
      </c>
    </row>
    <row r="6723" spans="1:15" x14ac:dyDescent="0.25">
      <c r="A6723">
        <v>340</v>
      </c>
      <c r="B6723">
        <v>20240525</v>
      </c>
      <c r="C6723">
        <v>2.6</v>
      </c>
      <c r="D6723">
        <v>14.3</v>
      </c>
      <c r="F6723">
        <v>17.399999999999999</v>
      </c>
      <c r="G6723">
        <v>1016.5</v>
      </c>
      <c r="H6723">
        <v>89</v>
      </c>
      <c r="I6723" s="101" t="s">
        <v>36</v>
      </c>
      <c r="J6723" s="1">
        <f>DATEVALUE(RIGHT(jaar_zip[[#This Row],[YYYYMMDD]],2)&amp;"-"&amp;MID(jaar_zip[[#This Row],[YYYYMMDD]],5,2)&amp;"-"&amp;LEFT(jaar_zip[[#This Row],[YYYYMMDD]],4))</f>
        <v>45437</v>
      </c>
      <c r="K6723" s="101" t="str">
        <f>IF(AND(VALUE(MONTH(jaar_zip[[#This Row],[Datum]]))=1,VALUE(WEEKNUM(jaar_zip[[#This Row],[Datum]],21))&gt;51),RIGHT(YEAR(jaar_zip[[#This Row],[Datum]])-1,2),RIGHT(YEAR(jaar_zip[[#This Row],[Datum]]),2))&amp;"-"&amp; TEXT(WEEKNUM(jaar_zip[[#This Row],[Datum]],21),"00")</f>
        <v>24-21</v>
      </c>
      <c r="L6723" s="101">
        <f>MONTH(jaar_zip[[#This Row],[Datum]])</f>
        <v>5</v>
      </c>
      <c r="M6723" s="101">
        <f>IF(ISNUMBER(jaar_zip[[#This Row],[etmaaltemperatuur]]),IF(jaar_zip[[#This Row],[etmaaltemperatuur]]&lt;stookgrens,stookgrens-jaar_zip[[#This Row],[etmaaltemperatuur]],0),"")</f>
        <v>3.6999999999999993</v>
      </c>
      <c r="N6723" s="101">
        <f>IF(ISNUMBER(jaar_zip[[#This Row],[graaddagen]]),IF(OR(MONTH(jaar_zip[[#This Row],[Datum]])=1,MONTH(jaar_zip[[#This Row],[Datum]])=2,MONTH(jaar_zip[[#This Row],[Datum]])=11,MONTH(jaar_zip[[#This Row],[Datum]])=12),1.1,IF(OR(MONTH(jaar_zip[[#This Row],[Datum]])=3,MONTH(jaar_zip[[#This Row],[Datum]])=10),1,0.8))*jaar_zip[[#This Row],[graaddagen]],"")</f>
        <v>2.9599999999999995</v>
      </c>
      <c r="O6723" s="101">
        <f>IF(ISNUMBER(jaar_zip[[#This Row],[etmaaltemperatuur]]),IF(jaar_zip[[#This Row],[etmaaltemperatuur]]&gt;stookgrens,jaar_zip[[#This Row],[etmaaltemperatuur]]-stookgrens,0),"")</f>
        <v>0</v>
      </c>
    </row>
    <row r="6724" spans="1:15" x14ac:dyDescent="0.25">
      <c r="A6724">
        <v>340</v>
      </c>
      <c r="B6724">
        <v>20240526</v>
      </c>
      <c r="C6724">
        <v>2.6</v>
      </c>
      <c r="D6724">
        <v>14.9</v>
      </c>
      <c r="F6724">
        <v>3.5</v>
      </c>
      <c r="G6724">
        <v>1014.6</v>
      </c>
      <c r="H6724">
        <v>86</v>
      </c>
      <c r="I6724" s="101" t="s">
        <v>36</v>
      </c>
      <c r="J6724" s="1">
        <f>DATEVALUE(RIGHT(jaar_zip[[#This Row],[YYYYMMDD]],2)&amp;"-"&amp;MID(jaar_zip[[#This Row],[YYYYMMDD]],5,2)&amp;"-"&amp;LEFT(jaar_zip[[#This Row],[YYYYMMDD]],4))</f>
        <v>45438</v>
      </c>
      <c r="K6724" s="101" t="str">
        <f>IF(AND(VALUE(MONTH(jaar_zip[[#This Row],[Datum]]))=1,VALUE(WEEKNUM(jaar_zip[[#This Row],[Datum]],21))&gt;51),RIGHT(YEAR(jaar_zip[[#This Row],[Datum]])-1,2),RIGHT(YEAR(jaar_zip[[#This Row],[Datum]]),2))&amp;"-"&amp; TEXT(WEEKNUM(jaar_zip[[#This Row],[Datum]],21),"00")</f>
        <v>24-21</v>
      </c>
      <c r="L6724" s="101">
        <f>MONTH(jaar_zip[[#This Row],[Datum]])</f>
        <v>5</v>
      </c>
      <c r="M6724" s="101">
        <f>IF(ISNUMBER(jaar_zip[[#This Row],[etmaaltemperatuur]]),IF(jaar_zip[[#This Row],[etmaaltemperatuur]]&lt;stookgrens,stookgrens-jaar_zip[[#This Row],[etmaaltemperatuur]],0),"")</f>
        <v>3.0999999999999996</v>
      </c>
      <c r="N6724" s="101">
        <f>IF(ISNUMBER(jaar_zip[[#This Row],[graaddagen]]),IF(OR(MONTH(jaar_zip[[#This Row],[Datum]])=1,MONTH(jaar_zip[[#This Row],[Datum]])=2,MONTH(jaar_zip[[#This Row],[Datum]])=11,MONTH(jaar_zip[[#This Row],[Datum]])=12),1.1,IF(OR(MONTH(jaar_zip[[#This Row],[Datum]])=3,MONTH(jaar_zip[[#This Row],[Datum]])=10),1,0.8))*jaar_zip[[#This Row],[graaddagen]],"")</f>
        <v>2.48</v>
      </c>
      <c r="O6724" s="101">
        <f>IF(ISNUMBER(jaar_zip[[#This Row],[etmaaltemperatuur]]),IF(jaar_zip[[#This Row],[etmaaltemperatuur]]&gt;stookgrens,jaar_zip[[#This Row],[etmaaltemperatuur]]-stookgrens,0),"")</f>
        <v>0</v>
      </c>
    </row>
    <row r="6725" spans="1:15" x14ac:dyDescent="0.25">
      <c r="A6725">
        <v>340</v>
      </c>
      <c r="B6725">
        <v>20240527</v>
      </c>
      <c r="C6725">
        <v>3.3</v>
      </c>
      <c r="D6725">
        <v>14</v>
      </c>
      <c r="F6725">
        <v>3.7</v>
      </c>
      <c r="G6725">
        <v>1017.1</v>
      </c>
      <c r="H6725">
        <v>76</v>
      </c>
      <c r="I6725" s="101" t="s">
        <v>36</v>
      </c>
      <c r="J6725" s="1">
        <f>DATEVALUE(RIGHT(jaar_zip[[#This Row],[YYYYMMDD]],2)&amp;"-"&amp;MID(jaar_zip[[#This Row],[YYYYMMDD]],5,2)&amp;"-"&amp;LEFT(jaar_zip[[#This Row],[YYYYMMDD]],4))</f>
        <v>45439</v>
      </c>
      <c r="K6725" s="101" t="str">
        <f>IF(AND(VALUE(MONTH(jaar_zip[[#This Row],[Datum]]))=1,VALUE(WEEKNUM(jaar_zip[[#This Row],[Datum]],21))&gt;51),RIGHT(YEAR(jaar_zip[[#This Row],[Datum]])-1,2),RIGHT(YEAR(jaar_zip[[#This Row],[Datum]]),2))&amp;"-"&amp; TEXT(WEEKNUM(jaar_zip[[#This Row],[Datum]],21),"00")</f>
        <v>24-22</v>
      </c>
      <c r="L6725" s="101">
        <f>MONTH(jaar_zip[[#This Row],[Datum]])</f>
        <v>5</v>
      </c>
      <c r="M6725" s="101">
        <f>IF(ISNUMBER(jaar_zip[[#This Row],[etmaaltemperatuur]]),IF(jaar_zip[[#This Row],[etmaaltemperatuur]]&lt;stookgrens,stookgrens-jaar_zip[[#This Row],[etmaaltemperatuur]],0),"")</f>
        <v>4</v>
      </c>
      <c r="N6725" s="101">
        <f>IF(ISNUMBER(jaar_zip[[#This Row],[graaddagen]]),IF(OR(MONTH(jaar_zip[[#This Row],[Datum]])=1,MONTH(jaar_zip[[#This Row],[Datum]])=2,MONTH(jaar_zip[[#This Row],[Datum]])=11,MONTH(jaar_zip[[#This Row],[Datum]])=12),1.1,IF(OR(MONTH(jaar_zip[[#This Row],[Datum]])=3,MONTH(jaar_zip[[#This Row],[Datum]])=10),1,0.8))*jaar_zip[[#This Row],[graaddagen]],"")</f>
        <v>3.2</v>
      </c>
      <c r="O6725" s="101">
        <f>IF(ISNUMBER(jaar_zip[[#This Row],[etmaaltemperatuur]]),IF(jaar_zip[[#This Row],[etmaaltemperatuur]]&gt;stookgrens,jaar_zip[[#This Row],[etmaaltemperatuur]]-stookgrens,0),"")</f>
        <v>0</v>
      </c>
    </row>
    <row r="6726" spans="1:15" x14ac:dyDescent="0.25">
      <c r="A6726">
        <v>340</v>
      </c>
      <c r="B6726">
        <v>20240528</v>
      </c>
      <c r="C6726">
        <v>3.5</v>
      </c>
      <c r="D6726">
        <v>14.2</v>
      </c>
      <c r="F6726">
        <v>10.1</v>
      </c>
      <c r="G6726">
        <v>1015.6</v>
      </c>
      <c r="H6726">
        <v>84</v>
      </c>
      <c r="I6726" s="101" t="s">
        <v>36</v>
      </c>
      <c r="J6726" s="1">
        <f>DATEVALUE(RIGHT(jaar_zip[[#This Row],[YYYYMMDD]],2)&amp;"-"&amp;MID(jaar_zip[[#This Row],[YYYYMMDD]],5,2)&amp;"-"&amp;LEFT(jaar_zip[[#This Row],[YYYYMMDD]],4))</f>
        <v>45440</v>
      </c>
      <c r="K6726" s="101" t="str">
        <f>IF(AND(VALUE(MONTH(jaar_zip[[#This Row],[Datum]]))=1,VALUE(WEEKNUM(jaar_zip[[#This Row],[Datum]],21))&gt;51),RIGHT(YEAR(jaar_zip[[#This Row],[Datum]])-1,2),RIGHT(YEAR(jaar_zip[[#This Row],[Datum]]),2))&amp;"-"&amp; TEXT(WEEKNUM(jaar_zip[[#This Row],[Datum]],21),"00")</f>
        <v>24-22</v>
      </c>
      <c r="L6726" s="101">
        <f>MONTH(jaar_zip[[#This Row],[Datum]])</f>
        <v>5</v>
      </c>
      <c r="M6726" s="101">
        <f>IF(ISNUMBER(jaar_zip[[#This Row],[etmaaltemperatuur]]),IF(jaar_zip[[#This Row],[etmaaltemperatuur]]&lt;stookgrens,stookgrens-jaar_zip[[#This Row],[etmaaltemperatuur]],0),"")</f>
        <v>3.8000000000000007</v>
      </c>
      <c r="N6726" s="101">
        <f>IF(ISNUMBER(jaar_zip[[#This Row],[graaddagen]]),IF(OR(MONTH(jaar_zip[[#This Row],[Datum]])=1,MONTH(jaar_zip[[#This Row],[Datum]])=2,MONTH(jaar_zip[[#This Row],[Datum]])=11,MONTH(jaar_zip[[#This Row],[Datum]])=12),1.1,IF(OR(MONTH(jaar_zip[[#This Row],[Datum]])=3,MONTH(jaar_zip[[#This Row],[Datum]])=10),1,0.8))*jaar_zip[[#This Row],[graaddagen]],"")</f>
        <v>3.0400000000000009</v>
      </c>
      <c r="O6726" s="101">
        <f>IF(ISNUMBER(jaar_zip[[#This Row],[etmaaltemperatuur]]),IF(jaar_zip[[#This Row],[etmaaltemperatuur]]&gt;stookgrens,jaar_zip[[#This Row],[etmaaltemperatuur]]-stookgrens,0),"")</f>
        <v>0</v>
      </c>
    </row>
    <row r="6727" spans="1:15" x14ac:dyDescent="0.25">
      <c r="A6727">
        <v>340</v>
      </c>
      <c r="B6727">
        <v>20240529</v>
      </c>
      <c r="C6727">
        <v>4.5</v>
      </c>
      <c r="D6727">
        <v>15.2</v>
      </c>
      <c r="F6727">
        <v>1.9</v>
      </c>
      <c r="G6727">
        <v>1008.8</v>
      </c>
      <c r="H6727">
        <v>81</v>
      </c>
      <c r="I6727" s="101" t="s">
        <v>36</v>
      </c>
      <c r="J6727" s="1">
        <f>DATEVALUE(RIGHT(jaar_zip[[#This Row],[YYYYMMDD]],2)&amp;"-"&amp;MID(jaar_zip[[#This Row],[YYYYMMDD]],5,2)&amp;"-"&amp;LEFT(jaar_zip[[#This Row],[YYYYMMDD]],4))</f>
        <v>45441</v>
      </c>
      <c r="K6727" s="101" t="str">
        <f>IF(AND(VALUE(MONTH(jaar_zip[[#This Row],[Datum]]))=1,VALUE(WEEKNUM(jaar_zip[[#This Row],[Datum]],21))&gt;51),RIGHT(YEAR(jaar_zip[[#This Row],[Datum]])-1,2),RIGHT(YEAR(jaar_zip[[#This Row],[Datum]]),2))&amp;"-"&amp; TEXT(WEEKNUM(jaar_zip[[#This Row],[Datum]],21),"00")</f>
        <v>24-22</v>
      </c>
      <c r="L6727" s="101">
        <f>MONTH(jaar_zip[[#This Row],[Datum]])</f>
        <v>5</v>
      </c>
      <c r="M6727" s="101">
        <f>IF(ISNUMBER(jaar_zip[[#This Row],[etmaaltemperatuur]]),IF(jaar_zip[[#This Row],[etmaaltemperatuur]]&lt;stookgrens,stookgrens-jaar_zip[[#This Row],[etmaaltemperatuur]],0),"")</f>
        <v>2.8000000000000007</v>
      </c>
      <c r="N6727" s="101">
        <f>IF(ISNUMBER(jaar_zip[[#This Row],[graaddagen]]),IF(OR(MONTH(jaar_zip[[#This Row],[Datum]])=1,MONTH(jaar_zip[[#This Row],[Datum]])=2,MONTH(jaar_zip[[#This Row],[Datum]])=11,MONTH(jaar_zip[[#This Row],[Datum]])=12),1.1,IF(OR(MONTH(jaar_zip[[#This Row],[Datum]])=3,MONTH(jaar_zip[[#This Row],[Datum]])=10),1,0.8))*jaar_zip[[#This Row],[graaddagen]],"")</f>
        <v>2.2400000000000007</v>
      </c>
      <c r="O6727" s="101">
        <f>IF(ISNUMBER(jaar_zip[[#This Row],[etmaaltemperatuur]]),IF(jaar_zip[[#This Row],[etmaaltemperatuur]]&gt;stookgrens,jaar_zip[[#This Row],[etmaaltemperatuur]]-stookgrens,0),"")</f>
        <v>0</v>
      </c>
    </row>
    <row r="6728" spans="1:15" x14ac:dyDescent="0.25">
      <c r="A6728">
        <v>340</v>
      </c>
      <c r="B6728">
        <v>20240530</v>
      </c>
      <c r="C6728">
        <v>3.7</v>
      </c>
      <c r="D6728">
        <v>13.8</v>
      </c>
      <c r="F6728">
        <v>3</v>
      </c>
      <c r="G6728">
        <v>1007.9</v>
      </c>
      <c r="H6728">
        <v>85</v>
      </c>
      <c r="I6728" s="101" t="s">
        <v>36</v>
      </c>
      <c r="J6728" s="1">
        <f>DATEVALUE(RIGHT(jaar_zip[[#This Row],[YYYYMMDD]],2)&amp;"-"&amp;MID(jaar_zip[[#This Row],[YYYYMMDD]],5,2)&amp;"-"&amp;LEFT(jaar_zip[[#This Row],[YYYYMMDD]],4))</f>
        <v>45442</v>
      </c>
      <c r="K6728" s="101" t="str">
        <f>IF(AND(VALUE(MONTH(jaar_zip[[#This Row],[Datum]]))=1,VALUE(WEEKNUM(jaar_zip[[#This Row],[Datum]],21))&gt;51),RIGHT(YEAR(jaar_zip[[#This Row],[Datum]])-1,2),RIGHT(YEAR(jaar_zip[[#This Row],[Datum]]),2))&amp;"-"&amp; TEXT(WEEKNUM(jaar_zip[[#This Row],[Datum]],21),"00")</f>
        <v>24-22</v>
      </c>
      <c r="L6728" s="101">
        <f>MONTH(jaar_zip[[#This Row],[Datum]])</f>
        <v>5</v>
      </c>
      <c r="M6728" s="101">
        <f>IF(ISNUMBER(jaar_zip[[#This Row],[etmaaltemperatuur]]),IF(jaar_zip[[#This Row],[etmaaltemperatuur]]&lt;stookgrens,stookgrens-jaar_zip[[#This Row],[etmaaltemperatuur]],0),"")</f>
        <v>4.1999999999999993</v>
      </c>
      <c r="N6728" s="101">
        <f>IF(ISNUMBER(jaar_zip[[#This Row],[graaddagen]]),IF(OR(MONTH(jaar_zip[[#This Row],[Datum]])=1,MONTH(jaar_zip[[#This Row],[Datum]])=2,MONTH(jaar_zip[[#This Row],[Datum]])=11,MONTH(jaar_zip[[#This Row],[Datum]])=12),1.1,IF(OR(MONTH(jaar_zip[[#This Row],[Datum]])=3,MONTH(jaar_zip[[#This Row],[Datum]])=10),1,0.8))*jaar_zip[[#This Row],[graaddagen]],"")</f>
        <v>3.3599999999999994</v>
      </c>
      <c r="O6728" s="101">
        <f>IF(ISNUMBER(jaar_zip[[#This Row],[etmaaltemperatuur]]),IF(jaar_zip[[#This Row],[etmaaltemperatuur]]&gt;stookgrens,jaar_zip[[#This Row],[etmaaltemperatuur]]-stookgrens,0),"")</f>
        <v>0</v>
      </c>
    </row>
    <row r="6729" spans="1:15" x14ac:dyDescent="0.25">
      <c r="A6729">
        <v>340</v>
      </c>
      <c r="B6729">
        <v>20240531</v>
      </c>
      <c r="C6729">
        <v>3.5</v>
      </c>
      <c r="D6729">
        <v>14.6</v>
      </c>
      <c r="F6729">
        <v>11.8</v>
      </c>
      <c r="G6729">
        <v>1012.9</v>
      </c>
      <c r="H6729">
        <v>86</v>
      </c>
      <c r="I6729" s="101" t="s">
        <v>36</v>
      </c>
      <c r="J6729" s="1">
        <f>DATEVALUE(RIGHT(jaar_zip[[#This Row],[YYYYMMDD]],2)&amp;"-"&amp;MID(jaar_zip[[#This Row],[YYYYMMDD]],5,2)&amp;"-"&amp;LEFT(jaar_zip[[#This Row],[YYYYMMDD]],4))</f>
        <v>45443</v>
      </c>
      <c r="K6729" s="101" t="str">
        <f>IF(AND(VALUE(MONTH(jaar_zip[[#This Row],[Datum]]))=1,VALUE(WEEKNUM(jaar_zip[[#This Row],[Datum]],21))&gt;51),RIGHT(YEAR(jaar_zip[[#This Row],[Datum]])-1,2),RIGHT(YEAR(jaar_zip[[#This Row],[Datum]]),2))&amp;"-"&amp; TEXT(WEEKNUM(jaar_zip[[#This Row],[Datum]],21),"00")</f>
        <v>24-22</v>
      </c>
      <c r="L6729" s="101">
        <f>MONTH(jaar_zip[[#This Row],[Datum]])</f>
        <v>5</v>
      </c>
      <c r="M6729" s="101">
        <f>IF(ISNUMBER(jaar_zip[[#This Row],[etmaaltemperatuur]]),IF(jaar_zip[[#This Row],[etmaaltemperatuur]]&lt;stookgrens,stookgrens-jaar_zip[[#This Row],[etmaaltemperatuur]],0),"")</f>
        <v>3.4000000000000004</v>
      </c>
      <c r="N6729" s="101">
        <f>IF(ISNUMBER(jaar_zip[[#This Row],[graaddagen]]),IF(OR(MONTH(jaar_zip[[#This Row],[Datum]])=1,MONTH(jaar_zip[[#This Row],[Datum]])=2,MONTH(jaar_zip[[#This Row],[Datum]])=11,MONTH(jaar_zip[[#This Row],[Datum]])=12),1.1,IF(OR(MONTH(jaar_zip[[#This Row],[Datum]])=3,MONTH(jaar_zip[[#This Row],[Datum]])=10),1,0.8))*jaar_zip[[#This Row],[graaddagen]],"")</f>
        <v>2.7200000000000006</v>
      </c>
      <c r="O6729" s="101">
        <f>IF(ISNUMBER(jaar_zip[[#This Row],[etmaaltemperatuur]]),IF(jaar_zip[[#This Row],[etmaaltemperatuur]]&gt;stookgrens,jaar_zip[[#This Row],[etmaaltemperatuur]]-stookgrens,0),"")</f>
        <v>0</v>
      </c>
    </row>
    <row r="6730" spans="1:15" x14ac:dyDescent="0.25">
      <c r="A6730">
        <v>340</v>
      </c>
      <c r="B6730">
        <v>20240601</v>
      </c>
      <c r="C6730">
        <v>4.3</v>
      </c>
      <c r="D6730">
        <v>14.4</v>
      </c>
      <c r="F6730">
        <v>6.7</v>
      </c>
      <c r="G6730">
        <v>1019.2</v>
      </c>
      <c r="H6730">
        <v>90</v>
      </c>
      <c r="I6730" s="101" t="s">
        <v>36</v>
      </c>
      <c r="J6730" s="1">
        <f>DATEVALUE(RIGHT(jaar_zip[[#This Row],[YYYYMMDD]],2)&amp;"-"&amp;MID(jaar_zip[[#This Row],[YYYYMMDD]],5,2)&amp;"-"&amp;LEFT(jaar_zip[[#This Row],[YYYYMMDD]],4))</f>
        <v>45444</v>
      </c>
      <c r="K6730" s="101" t="str">
        <f>IF(AND(VALUE(MONTH(jaar_zip[[#This Row],[Datum]]))=1,VALUE(WEEKNUM(jaar_zip[[#This Row],[Datum]],21))&gt;51),RIGHT(YEAR(jaar_zip[[#This Row],[Datum]])-1,2),RIGHT(YEAR(jaar_zip[[#This Row],[Datum]]),2))&amp;"-"&amp; TEXT(WEEKNUM(jaar_zip[[#This Row],[Datum]],21),"00")</f>
        <v>24-22</v>
      </c>
      <c r="L6730" s="101">
        <f>MONTH(jaar_zip[[#This Row],[Datum]])</f>
        <v>6</v>
      </c>
      <c r="M6730" s="101">
        <f>IF(ISNUMBER(jaar_zip[[#This Row],[etmaaltemperatuur]]),IF(jaar_zip[[#This Row],[etmaaltemperatuur]]&lt;stookgrens,stookgrens-jaar_zip[[#This Row],[etmaaltemperatuur]],0),"")</f>
        <v>3.5999999999999996</v>
      </c>
      <c r="N6730" s="101">
        <f>IF(ISNUMBER(jaar_zip[[#This Row],[graaddagen]]),IF(OR(MONTH(jaar_zip[[#This Row],[Datum]])=1,MONTH(jaar_zip[[#This Row],[Datum]])=2,MONTH(jaar_zip[[#This Row],[Datum]])=11,MONTH(jaar_zip[[#This Row],[Datum]])=12),1.1,IF(OR(MONTH(jaar_zip[[#This Row],[Datum]])=3,MONTH(jaar_zip[[#This Row],[Datum]])=10),1,0.8))*jaar_zip[[#This Row],[graaddagen]],"")</f>
        <v>2.88</v>
      </c>
      <c r="O6730" s="101">
        <f>IF(ISNUMBER(jaar_zip[[#This Row],[etmaaltemperatuur]]),IF(jaar_zip[[#This Row],[etmaaltemperatuur]]&gt;stookgrens,jaar_zip[[#This Row],[etmaaltemperatuur]]-stookgrens,0),"")</f>
        <v>0</v>
      </c>
    </row>
    <row r="6731" spans="1:15" x14ac:dyDescent="0.25">
      <c r="A6731">
        <v>340</v>
      </c>
      <c r="B6731">
        <v>20240602</v>
      </c>
      <c r="C6731">
        <v>3.4</v>
      </c>
      <c r="D6731">
        <v>13.8</v>
      </c>
      <c r="F6731">
        <v>0</v>
      </c>
      <c r="G6731">
        <v>1023.8</v>
      </c>
      <c r="H6731">
        <v>74</v>
      </c>
      <c r="I6731" s="101" t="s">
        <v>36</v>
      </c>
      <c r="J6731" s="1">
        <f>DATEVALUE(RIGHT(jaar_zip[[#This Row],[YYYYMMDD]],2)&amp;"-"&amp;MID(jaar_zip[[#This Row],[YYYYMMDD]],5,2)&amp;"-"&amp;LEFT(jaar_zip[[#This Row],[YYYYMMDD]],4))</f>
        <v>45445</v>
      </c>
      <c r="K6731" s="101" t="str">
        <f>IF(AND(VALUE(MONTH(jaar_zip[[#This Row],[Datum]]))=1,VALUE(WEEKNUM(jaar_zip[[#This Row],[Datum]],21))&gt;51),RIGHT(YEAR(jaar_zip[[#This Row],[Datum]])-1,2),RIGHT(YEAR(jaar_zip[[#This Row],[Datum]]),2))&amp;"-"&amp; TEXT(WEEKNUM(jaar_zip[[#This Row],[Datum]],21),"00")</f>
        <v>24-22</v>
      </c>
      <c r="L6731" s="101">
        <f>MONTH(jaar_zip[[#This Row],[Datum]])</f>
        <v>6</v>
      </c>
      <c r="M6731" s="101">
        <f>IF(ISNUMBER(jaar_zip[[#This Row],[etmaaltemperatuur]]),IF(jaar_zip[[#This Row],[etmaaltemperatuur]]&lt;stookgrens,stookgrens-jaar_zip[[#This Row],[etmaaltemperatuur]],0),"")</f>
        <v>4.1999999999999993</v>
      </c>
      <c r="N6731" s="101">
        <f>IF(ISNUMBER(jaar_zip[[#This Row],[graaddagen]]),IF(OR(MONTH(jaar_zip[[#This Row],[Datum]])=1,MONTH(jaar_zip[[#This Row],[Datum]])=2,MONTH(jaar_zip[[#This Row],[Datum]])=11,MONTH(jaar_zip[[#This Row],[Datum]])=12),1.1,IF(OR(MONTH(jaar_zip[[#This Row],[Datum]])=3,MONTH(jaar_zip[[#This Row],[Datum]])=10),1,0.8))*jaar_zip[[#This Row],[graaddagen]],"")</f>
        <v>3.3599999999999994</v>
      </c>
      <c r="O6731" s="101">
        <f>IF(ISNUMBER(jaar_zip[[#This Row],[etmaaltemperatuur]]),IF(jaar_zip[[#This Row],[etmaaltemperatuur]]&gt;stookgrens,jaar_zip[[#This Row],[etmaaltemperatuur]]-stookgrens,0),"")</f>
        <v>0</v>
      </c>
    </row>
    <row r="6732" spans="1:15" x14ac:dyDescent="0.25">
      <c r="A6732">
        <v>340</v>
      </c>
      <c r="B6732">
        <v>20240603</v>
      </c>
      <c r="C6732">
        <v>1.3</v>
      </c>
      <c r="D6732">
        <v>13.5</v>
      </c>
      <c r="F6732">
        <v>0</v>
      </c>
      <c r="G6732">
        <v>1020.5</v>
      </c>
      <c r="H6732">
        <v>82</v>
      </c>
      <c r="I6732" s="101" t="s">
        <v>36</v>
      </c>
      <c r="J6732" s="1">
        <f>DATEVALUE(RIGHT(jaar_zip[[#This Row],[YYYYMMDD]],2)&amp;"-"&amp;MID(jaar_zip[[#This Row],[YYYYMMDD]],5,2)&amp;"-"&amp;LEFT(jaar_zip[[#This Row],[YYYYMMDD]],4))</f>
        <v>45446</v>
      </c>
      <c r="K6732" s="101" t="str">
        <f>IF(AND(VALUE(MONTH(jaar_zip[[#This Row],[Datum]]))=1,VALUE(WEEKNUM(jaar_zip[[#This Row],[Datum]],21))&gt;51),RIGHT(YEAR(jaar_zip[[#This Row],[Datum]])-1,2),RIGHT(YEAR(jaar_zip[[#This Row],[Datum]]),2))&amp;"-"&amp; TEXT(WEEKNUM(jaar_zip[[#This Row],[Datum]],21),"00")</f>
        <v>24-23</v>
      </c>
      <c r="L6732" s="101">
        <f>MONTH(jaar_zip[[#This Row],[Datum]])</f>
        <v>6</v>
      </c>
      <c r="M6732" s="101">
        <f>IF(ISNUMBER(jaar_zip[[#This Row],[etmaaltemperatuur]]),IF(jaar_zip[[#This Row],[etmaaltemperatuur]]&lt;stookgrens,stookgrens-jaar_zip[[#This Row],[etmaaltemperatuur]],0),"")</f>
        <v>4.5</v>
      </c>
      <c r="N6732" s="101">
        <f>IF(ISNUMBER(jaar_zip[[#This Row],[graaddagen]]),IF(OR(MONTH(jaar_zip[[#This Row],[Datum]])=1,MONTH(jaar_zip[[#This Row],[Datum]])=2,MONTH(jaar_zip[[#This Row],[Datum]])=11,MONTH(jaar_zip[[#This Row],[Datum]])=12),1.1,IF(OR(MONTH(jaar_zip[[#This Row],[Datum]])=3,MONTH(jaar_zip[[#This Row],[Datum]])=10),1,0.8))*jaar_zip[[#This Row],[graaddagen]],"")</f>
        <v>3.6</v>
      </c>
      <c r="O6732" s="101">
        <f>IF(ISNUMBER(jaar_zip[[#This Row],[etmaaltemperatuur]]),IF(jaar_zip[[#This Row],[etmaaltemperatuur]]&gt;stookgrens,jaar_zip[[#This Row],[etmaaltemperatuur]]-stookgrens,0),"")</f>
        <v>0</v>
      </c>
    </row>
    <row r="6733" spans="1:15" x14ac:dyDescent="0.25">
      <c r="A6733">
        <v>340</v>
      </c>
      <c r="B6733">
        <v>20240604</v>
      </c>
      <c r="C6733">
        <v>3.4</v>
      </c>
      <c r="D6733">
        <v>17</v>
      </c>
      <c r="F6733">
        <v>0.1</v>
      </c>
      <c r="G6733">
        <v>1012.1</v>
      </c>
      <c r="H6733">
        <v>75</v>
      </c>
      <c r="I6733" s="101" t="s">
        <v>36</v>
      </c>
      <c r="J6733" s="1">
        <f>DATEVALUE(RIGHT(jaar_zip[[#This Row],[YYYYMMDD]],2)&amp;"-"&amp;MID(jaar_zip[[#This Row],[YYYYMMDD]],5,2)&amp;"-"&amp;LEFT(jaar_zip[[#This Row],[YYYYMMDD]],4))</f>
        <v>45447</v>
      </c>
      <c r="K6733" s="101" t="str">
        <f>IF(AND(VALUE(MONTH(jaar_zip[[#This Row],[Datum]]))=1,VALUE(WEEKNUM(jaar_zip[[#This Row],[Datum]],21))&gt;51),RIGHT(YEAR(jaar_zip[[#This Row],[Datum]])-1,2),RIGHT(YEAR(jaar_zip[[#This Row],[Datum]]),2))&amp;"-"&amp; TEXT(WEEKNUM(jaar_zip[[#This Row],[Datum]],21),"00")</f>
        <v>24-23</v>
      </c>
      <c r="L6733" s="101">
        <f>MONTH(jaar_zip[[#This Row],[Datum]])</f>
        <v>6</v>
      </c>
      <c r="M6733" s="101">
        <f>IF(ISNUMBER(jaar_zip[[#This Row],[etmaaltemperatuur]]),IF(jaar_zip[[#This Row],[etmaaltemperatuur]]&lt;stookgrens,stookgrens-jaar_zip[[#This Row],[etmaaltemperatuur]],0),"")</f>
        <v>1</v>
      </c>
      <c r="N6733" s="101">
        <f>IF(ISNUMBER(jaar_zip[[#This Row],[graaddagen]]),IF(OR(MONTH(jaar_zip[[#This Row],[Datum]])=1,MONTH(jaar_zip[[#This Row],[Datum]])=2,MONTH(jaar_zip[[#This Row],[Datum]])=11,MONTH(jaar_zip[[#This Row],[Datum]])=12),1.1,IF(OR(MONTH(jaar_zip[[#This Row],[Datum]])=3,MONTH(jaar_zip[[#This Row],[Datum]])=10),1,0.8))*jaar_zip[[#This Row],[graaddagen]],"")</f>
        <v>0.8</v>
      </c>
      <c r="O6733" s="101">
        <f>IF(ISNUMBER(jaar_zip[[#This Row],[etmaaltemperatuur]]),IF(jaar_zip[[#This Row],[etmaaltemperatuur]]&gt;stookgrens,jaar_zip[[#This Row],[etmaaltemperatuur]]-stookgrens,0),"")</f>
        <v>0</v>
      </c>
    </row>
    <row r="6734" spans="1:15" x14ac:dyDescent="0.25">
      <c r="A6734">
        <v>340</v>
      </c>
      <c r="B6734">
        <v>20240605</v>
      </c>
      <c r="C6734">
        <v>3.6</v>
      </c>
      <c r="D6734">
        <v>13</v>
      </c>
      <c r="F6734">
        <v>1.3</v>
      </c>
      <c r="G6734">
        <v>1013.9</v>
      </c>
      <c r="H6734">
        <v>66</v>
      </c>
      <c r="I6734" s="101" t="s">
        <v>36</v>
      </c>
      <c r="J6734" s="1">
        <f>DATEVALUE(RIGHT(jaar_zip[[#This Row],[YYYYMMDD]],2)&amp;"-"&amp;MID(jaar_zip[[#This Row],[YYYYMMDD]],5,2)&amp;"-"&amp;LEFT(jaar_zip[[#This Row],[YYYYMMDD]],4))</f>
        <v>45448</v>
      </c>
      <c r="K6734" s="101" t="str">
        <f>IF(AND(VALUE(MONTH(jaar_zip[[#This Row],[Datum]]))=1,VALUE(WEEKNUM(jaar_zip[[#This Row],[Datum]],21))&gt;51),RIGHT(YEAR(jaar_zip[[#This Row],[Datum]])-1,2),RIGHT(YEAR(jaar_zip[[#This Row],[Datum]]),2))&amp;"-"&amp; TEXT(WEEKNUM(jaar_zip[[#This Row],[Datum]],21),"00")</f>
        <v>24-23</v>
      </c>
      <c r="L6734" s="101">
        <f>MONTH(jaar_zip[[#This Row],[Datum]])</f>
        <v>6</v>
      </c>
      <c r="M6734" s="101">
        <f>IF(ISNUMBER(jaar_zip[[#This Row],[etmaaltemperatuur]]),IF(jaar_zip[[#This Row],[etmaaltemperatuur]]&lt;stookgrens,stookgrens-jaar_zip[[#This Row],[etmaaltemperatuur]],0),"")</f>
        <v>5</v>
      </c>
      <c r="N6734" s="101">
        <f>IF(ISNUMBER(jaar_zip[[#This Row],[graaddagen]]),IF(OR(MONTH(jaar_zip[[#This Row],[Datum]])=1,MONTH(jaar_zip[[#This Row],[Datum]])=2,MONTH(jaar_zip[[#This Row],[Datum]])=11,MONTH(jaar_zip[[#This Row],[Datum]])=12),1.1,IF(OR(MONTH(jaar_zip[[#This Row],[Datum]])=3,MONTH(jaar_zip[[#This Row],[Datum]])=10),1,0.8))*jaar_zip[[#This Row],[graaddagen]],"")</f>
        <v>4</v>
      </c>
      <c r="O6734" s="101">
        <f>IF(ISNUMBER(jaar_zip[[#This Row],[etmaaltemperatuur]]),IF(jaar_zip[[#This Row],[etmaaltemperatuur]]&gt;stookgrens,jaar_zip[[#This Row],[etmaaltemperatuur]]-stookgrens,0),"")</f>
        <v>0</v>
      </c>
    </row>
    <row r="6735" spans="1:15" x14ac:dyDescent="0.25">
      <c r="A6735">
        <v>340</v>
      </c>
      <c r="B6735">
        <v>20240606</v>
      </c>
      <c r="C6735">
        <v>2</v>
      </c>
      <c r="D6735">
        <v>12.6</v>
      </c>
      <c r="F6735">
        <v>0</v>
      </c>
      <c r="G6735">
        <v>1017.5</v>
      </c>
      <c r="H6735">
        <v>69</v>
      </c>
      <c r="I6735" s="101" t="s">
        <v>36</v>
      </c>
      <c r="J6735" s="1">
        <f>DATEVALUE(RIGHT(jaar_zip[[#This Row],[YYYYMMDD]],2)&amp;"-"&amp;MID(jaar_zip[[#This Row],[YYYYMMDD]],5,2)&amp;"-"&amp;LEFT(jaar_zip[[#This Row],[YYYYMMDD]],4))</f>
        <v>45449</v>
      </c>
      <c r="K6735" s="101" t="str">
        <f>IF(AND(VALUE(MONTH(jaar_zip[[#This Row],[Datum]]))=1,VALUE(WEEKNUM(jaar_zip[[#This Row],[Datum]],21))&gt;51),RIGHT(YEAR(jaar_zip[[#This Row],[Datum]])-1,2),RIGHT(YEAR(jaar_zip[[#This Row],[Datum]]),2))&amp;"-"&amp; TEXT(WEEKNUM(jaar_zip[[#This Row],[Datum]],21),"00")</f>
        <v>24-23</v>
      </c>
      <c r="L6735" s="101">
        <f>MONTH(jaar_zip[[#This Row],[Datum]])</f>
        <v>6</v>
      </c>
      <c r="M6735" s="101">
        <f>IF(ISNUMBER(jaar_zip[[#This Row],[etmaaltemperatuur]]),IF(jaar_zip[[#This Row],[etmaaltemperatuur]]&lt;stookgrens,stookgrens-jaar_zip[[#This Row],[etmaaltemperatuur]],0),"")</f>
        <v>5.4</v>
      </c>
      <c r="N6735" s="101">
        <f>IF(ISNUMBER(jaar_zip[[#This Row],[graaddagen]]),IF(OR(MONTH(jaar_zip[[#This Row],[Datum]])=1,MONTH(jaar_zip[[#This Row],[Datum]])=2,MONTH(jaar_zip[[#This Row],[Datum]])=11,MONTH(jaar_zip[[#This Row],[Datum]])=12),1.1,IF(OR(MONTH(jaar_zip[[#This Row],[Datum]])=3,MONTH(jaar_zip[[#This Row],[Datum]])=10),1,0.8))*jaar_zip[[#This Row],[graaddagen]],"")</f>
        <v>4.32</v>
      </c>
      <c r="O6735" s="101">
        <f>IF(ISNUMBER(jaar_zip[[#This Row],[etmaaltemperatuur]]),IF(jaar_zip[[#This Row],[etmaaltemperatuur]]&gt;stookgrens,jaar_zip[[#This Row],[etmaaltemperatuur]]-stookgrens,0),"")</f>
        <v>0</v>
      </c>
    </row>
    <row r="6736" spans="1:15" x14ac:dyDescent="0.25">
      <c r="A6736">
        <v>340</v>
      </c>
      <c r="B6736">
        <v>20240607</v>
      </c>
      <c r="C6736">
        <v>3</v>
      </c>
      <c r="D6736">
        <v>13.9</v>
      </c>
      <c r="F6736">
        <v>0</v>
      </c>
      <c r="G6736">
        <v>1018.3</v>
      </c>
      <c r="H6736">
        <v>69</v>
      </c>
      <c r="I6736" s="101" t="s">
        <v>36</v>
      </c>
      <c r="J6736" s="1">
        <f>DATEVALUE(RIGHT(jaar_zip[[#This Row],[YYYYMMDD]],2)&amp;"-"&amp;MID(jaar_zip[[#This Row],[YYYYMMDD]],5,2)&amp;"-"&amp;LEFT(jaar_zip[[#This Row],[YYYYMMDD]],4))</f>
        <v>45450</v>
      </c>
      <c r="K6736" s="101" t="str">
        <f>IF(AND(VALUE(MONTH(jaar_zip[[#This Row],[Datum]]))=1,VALUE(WEEKNUM(jaar_zip[[#This Row],[Datum]],21))&gt;51),RIGHT(YEAR(jaar_zip[[#This Row],[Datum]])-1,2),RIGHT(YEAR(jaar_zip[[#This Row],[Datum]]),2))&amp;"-"&amp; TEXT(WEEKNUM(jaar_zip[[#This Row],[Datum]],21),"00")</f>
        <v>24-23</v>
      </c>
      <c r="L6736" s="101">
        <f>MONTH(jaar_zip[[#This Row],[Datum]])</f>
        <v>6</v>
      </c>
      <c r="M6736" s="101">
        <f>IF(ISNUMBER(jaar_zip[[#This Row],[etmaaltemperatuur]]),IF(jaar_zip[[#This Row],[etmaaltemperatuur]]&lt;stookgrens,stookgrens-jaar_zip[[#This Row],[etmaaltemperatuur]],0),"")</f>
        <v>4.0999999999999996</v>
      </c>
      <c r="N6736" s="101">
        <f>IF(ISNUMBER(jaar_zip[[#This Row],[graaddagen]]),IF(OR(MONTH(jaar_zip[[#This Row],[Datum]])=1,MONTH(jaar_zip[[#This Row],[Datum]])=2,MONTH(jaar_zip[[#This Row],[Datum]])=11,MONTH(jaar_zip[[#This Row],[Datum]])=12),1.1,IF(OR(MONTH(jaar_zip[[#This Row],[Datum]])=3,MONTH(jaar_zip[[#This Row],[Datum]])=10),1,0.8))*jaar_zip[[#This Row],[graaddagen]],"")</f>
        <v>3.28</v>
      </c>
      <c r="O6736" s="101">
        <f>IF(ISNUMBER(jaar_zip[[#This Row],[etmaaltemperatuur]]),IF(jaar_zip[[#This Row],[etmaaltemperatuur]]&gt;stookgrens,jaar_zip[[#This Row],[etmaaltemperatuur]]-stookgrens,0),"")</f>
        <v>0</v>
      </c>
    </row>
    <row r="6737" spans="1:15" x14ac:dyDescent="0.25">
      <c r="A6737">
        <v>340</v>
      </c>
      <c r="B6737">
        <v>20240608</v>
      </c>
      <c r="C6737">
        <v>3.8</v>
      </c>
      <c r="D6737">
        <v>13.3</v>
      </c>
      <c r="F6737">
        <v>-0.1</v>
      </c>
      <c r="G6737">
        <v>1013.2</v>
      </c>
      <c r="H6737">
        <v>77</v>
      </c>
      <c r="I6737" s="101" t="s">
        <v>36</v>
      </c>
      <c r="J6737" s="1">
        <f>DATEVALUE(RIGHT(jaar_zip[[#This Row],[YYYYMMDD]],2)&amp;"-"&amp;MID(jaar_zip[[#This Row],[YYYYMMDD]],5,2)&amp;"-"&amp;LEFT(jaar_zip[[#This Row],[YYYYMMDD]],4))</f>
        <v>45451</v>
      </c>
      <c r="K6737" s="101" t="str">
        <f>IF(AND(VALUE(MONTH(jaar_zip[[#This Row],[Datum]]))=1,VALUE(WEEKNUM(jaar_zip[[#This Row],[Datum]],21))&gt;51),RIGHT(YEAR(jaar_zip[[#This Row],[Datum]])-1,2),RIGHT(YEAR(jaar_zip[[#This Row],[Datum]]),2))&amp;"-"&amp; TEXT(WEEKNUM(jaar_zip[[#This Row],[Datum]],21),"00")</f>
        <v>24-23</v>
      </c>
      <c r="L6737" s="101">
        <f>MONTH(jaar_zip[[#This Row],[Datum]])</f>
        <v>6</v>
      </c>
      <c r="M6737" s="101">
        <f>IF(ISNUMBER(jaar_zip[[#This Row],[etmaaltemperatuur]]),IF(jaar_zip[[#This Row],[etmaaltemperatuur]]&lt;stookgrens,stookgrens-jaar_zip[[#This Row],[etmaaltemperatuur]],0),"")</f>
        <v>4.6999999999999993</v>
      </c>
      <c r="N6737" s="101">
        <f>IF(ISNUMBER(jaar_zip[[#This Row],[graaddagen]]),IF(OR(MONTH(jaar_zip[[#This Row],[Datum]])=1,MONTH(jaar_zip[[#This Row],[Datum]])=2,MONTH(jaar_zip[[#This Row],[Datum]])=11,MONTH(jaar_zip[[#This Row],[Datum]])=12),1.1,IF(OR(MONTH(jaar_zip[[#This Row],[Datum]])=3,MONTH(jaar_zip[[#This Row],[Datum]])=10),1,0.8))*jaar_zip[[#This Row],[graaddagen]],"")</f>
        <v>3.76</v>
      </c>
      <c r="O6737" s="101">
        <f>IF(ISNUMBER(jaar_zip[[#This Row],[etmaaltemperatuur]]),IF(jaar_zip[[#This Row],[etmaaltemperatuur]]&gt;stookgrens,jaar_zip[[#This Row],[etmaaltemperatuur]]-stookgrens,0),"")</f>
        <v>0</v>
      </c>
    </row>
    <row r="6738" spans="1:15" x14ac:dyDescent="0.25">
      <c r="A6738">
        <v>340</v>
      </c>
      <c r="B6738">
        <v>20240609</v>
      </c>
      <c r="C6738">
        <v>3.7</v>
      </c>
      <c r="D6738">
        <v>13.2</v>
      </c>
      <c r="F6738">
        <v>0</v>
      </c>
      <c r="G6738">
        <v>1011.4</v>
      </c>
      <c r="H6738">
        <v>68</v>
      </c>
      <c r="I6738" s="101" t="s">
        <v>36</v>
      </c>
      <c r="J6738" s="1">
        <f>DATEVALUE(RIGHT(jaar_zip[[#This Row],[YYYYMMDD]],2)&amp;"-"&amp;MID(jaar_zip[[#This Row],[YYYYMMDD]],5,2)&amp;"-"&amp;LEFT(jaar_zip[[#This Row],[YYYYMMDD]],4))</f>
        <v>45452</v>
      </c>
      <c r="K6738" s="101" t="str">
        <f>IF(AND(VALUE(MONTH(jaar_zip[[#This Row],[Datum]]))=1,VALUE(WEEKNUM(jaar_zip[[#This Row],[Datum]],21))&gt;51),RIGHT(YEAR(jaar_zip[[#This Row],[Datum]])-1,2),RIGHT(YEAR(jaar_zip[[#This Row],[Datum]]),2))&amp;"-"&amp; TEXT(WEEKNUM(jaar_zip[[#This Row],[Datum]],21),"00")</f>
        <v>24-23</v>
      </c>
      <c r="L6738" s="101">
        <f>MONTH(jaar_zip[[#This Row],[Datum]])</f>
        <v>6</v>
      </c>
      <c r="M6738" s="101">
        <f>IF(ISNUMBER(jaar_zip[[#This Row],[etmaaltemperatuur]]),IF(jaar_zip[[#This Row],[etmaaltemperatuur]]&lt;stookgrens,stookgrens-jaar_zip[[#This Row],[etmaaltemperatuur]],0),"")</f>
        <v>4.8000000000000007</v>
      </c>
      <c r="N6738" s="101">
        <f>IF(ISNUMBER(jaar_zip[[#This Row],[graaddagen]]),IF(OR(MONTH(jaar_zip[[#This Row],[Datum]])=1,MONTH(jaar_zip[[#This Row],[Datum]])=2,MONTH(jaar_zip[[#This Row],[Datum]])=11,MONTH(jaar_zip[[#This Row],[Datum]])=12),1.1,IF(OR(MONTH(jaar_zip[[#This Row],[Datum]])=3,MONTH(jaar_zip[[#This Row],[Datum]])=10),1,0.8))*jaar_zip[[#This Row],[graaddagen]],"")</f>
        <v>3.8400000000000007</v>
      </c>
      <c r="O6738" s="101">
        <f>IF(ISNUMBER(jaar_zip[[#This Row],[etmaaltemperatuur]]),IF(jaar_zip[[#This Row],[etmaaltemperatuur]]&gt;stookgrens,jaar_zip[[#This Row],[etmaaltemperatuur]]-stookgrens,0),"")</f>
        <v>0</v>
      </c>
    </row>
    <row r="6739" spans="1:15" x14ac:dyDescent="0.25">
      <c r="A6739">
        <v>340</v>
      </c>
      <c r="B6739">
        <v>20240610</v>
      </c>
      <c r="C6739">
        <v>5.5</v>
      </c>
      <c r="D6739">
        <v>11.6</v>
      </c>
      <c r="F6739">
        <v>15.2</v>
      </c>
      <c r="G6739">
        <v>1007.8</v>
      </c>
      <c r="H6739">
        <v>85</v>
      </c>
      <c r="I6739" s="101" t="s">
        <v>36</v>
      </c>
      <c r="J6739" s="1">
        <f>DATEVALUE(RIGHT(jaar_zip[[#This Row],[YYYYMMDD]],2)&amp;"-"&amp;MID(jaar_zip[[#This Row],[YYYYMMDD]],5,2)&amp;"-"&amp;LEFT(jaar_zip[[#This Row],[YYYYMMDD]],4))</f>
        <v>45453</v>
      </c>
      <c r="K6739" s="101" t="str">
        <f>IF(AND(VALUE(MONTH(jaar_zip[[#This Row],[Datum]]))=1,VALUE(WEEKNUM(jaar_zip[[#This Row],[Datum]],21))&gt;51),RIGHT(YEAR(jaar_zip[[#This Row],[Datum]])-1,2),RIGHT(YEAR(jaar_zip[[#This Row],[Datum]]),2))&amp;"-"&amp; TEXT(WEEKNUM(jaar_zip[[#This Row],[Datum]],21),"00")</f>
        <v>24-24</v>
      </c>
      <c r="L6739" s="101">
        <f>MONTH(jaar_zip[[#This Row],[Datum]])</f>
        <v>6</v>
      </c>
      <c r="M6739" s="101">
        <f>IF(ISNUMBER(jaar_zip[[#This Row],[etmaaltemperatuur]]),IF(jaar_zip[[#This Row],[etmaaltemperatuur]]&lt;stookgrens,stookgrens-jaar_zip[[#This Row],[etmaaltemperatuur]],0),"")</f>
        <v>6.4</v>
      </c>
      <c r="N6739" s="101">
        <f>IF(ISNUMBER(jaar_zip[[#This Row],[graaddagen]]),IF(OR(MONTH(jaar_zip[[#This Row],[Datum]])=1,MONTH(jaar_zip[[#This Row],[Datum]])=2,MONTH(jaar_zip[[#This Row],[Datum]])=11,MONTH(jaar_zip[[#This Row],[Datum]])=12),1.1,IF(OR(MONTH(jaar_zip[[#This Row],[Datum]])=3,MONTH(jaar_zip[[#This Row],[Datum]])=10),1,0.8))*jaar_zip[[#This Row],[graaddagen]],"")</f>
        <v>5.120000000000001</v>
      </c>
      <c r="O6739" s="101">
        <f>IF(ISNUMBER(jaar_zip[[#This Row],[etmaaltemperatuur]]),IF(jaar_zip[[#This Row],[etmaaltemperatuur]]&gt;stookgrens,jaar_zip[[#This Row],[etmaaltemperatuur]]-stookgrens,0),"")</f>
        <v>0</v>
      </c>
    </row>
    <row r="6740" spans="1:15" x14ac:dyDescent="0.25">
      <c r="A6740">
        <v>340</v>
      </c>
      <c r="B6740">
        <v>20240611</v>
      </c>
      <c r="C6740">
        <v>3.7</v>
      </c>
      <c r="D6740">
        <v>11.4</v>
      </c>
      <c r="F6740">
        <v>5.4</v>
      </c>
      <c r="G6740">
        <v>1016.9</v>
      </c>
      <c r="H6740">
        <v>78</v>
      </c>
      <c r="I6740" s="101" t="s">
        <v>36</v>
      </c>
      <c r="J6740" s="1">
        <f>DATEVALUE(RIGHT(jaar_zip[[#This Row],[YYYYMMDD]],2)&amp;"-"&amp;MID(jaar_zip[[#This Row],[YYYYMMDD]],5,2)&amp;"-"&amp;LEFT(jaar_zip[[#This Row],[YYYYMMDD]],4))</f>
        <v>45454</v>
      </c>
      <c r="K6740" s="101" t="str">
        <f>IF(AND(VALUE(MONTH(jaar_zip[[#This Row],[Datum]]))=1,VALUE(WEEKNUM(jaar_zip[[#This Row],[Datum]],21))&gt;51),RIGHT(YEAR(jaar_zip[[#This Row],[Datum]])-1,2),RIGHT(YEAR(jaar_zip[[#This Row],[Datum]]),2))&amp;"-"&amp; TEXT(WEEKNUM(jaar_zip[[#This Row],[Datum]],21),"00")</f>
        <v>24-24</v>
      </c>
      <c r="L6740" s="101">
        <f>MONTH(jaar_zip[[#This Row],[Datum]])</f>
        <v>6</v>
      </c>
      <c r="M6740" s="101">
        <f>IF(ISNUMBER(jaar_zip[[#This Row],[etmaaltemperatuur]]),IF(jaar_zip[[#This Row],[etmaaltemperatuur]]&lt;stookgrens,stookgrens-jaar_zip[[#This Row],[etmaaltemperatuur]],0),"")</f>
        <v>6.6</v>
      </c>
      <c r="N6740" s="101">
        <f>IF(ISNUMBER(jaar_zip[[#This Row],[graaddagen]]),IF(OR(MONTH(jaar_zip[[#This Row],[Datum]])=1,MONTH(jaar_zip[[#This Row],[Datum]])=2,MONTH(jaar_zip[[#This Row],[Datum]])=11,MONTH(jaar_zip[[#This Row],[Datum]])=12),1.1,IF(OR(MONTH(jaar_zip[[#This Row],[Datum]])=3,MONTH(jaar_zip[[#This Row],[Datum]])=10),1,0.8))*jaar_zip[[#This Row],[graaddagen]],"")</f>
        <v>5.28</v>
      </c>
      <c r="O6740" s="101">
        <f>IF(ISNUMBER(jaar_zip[[#This Row],[etmaaltemperatuur]]),IF(jaar_zip[[#This Row],[etmaaltemperatuur]]&gt;stookgrens,jaar_zip[[#This Row],[etmaaltemperatuur]]-stookgrens,0),"")</f>
        <v>0</v>
      </c>
    </row>
    <row r="6741" spans="1:15" x14ac:dyDescent="0.25">
      <c r="A6741">
        <v>340</v>
      </c>
      <c r="B6741">
        <v>20240612</v>
      </c>
      <c r="C6741">
        <v>2.9</v>
      </c>
      <c r="D6741">
        <v>11.6</v>
      </c>
      <c r="F6741">
        <v>0.5</v>
      </c>
      <c r="G6741">
        <v>1020.4</v>
      </c>
      <c r="H6741">
        <v>74</v>
      </c>
      <c r="I6741" s="101" t="s">
        <v>36</v>
      </c>
      <c r="J6741" s="1">
        <f>DATEVALUE(RIGHT(jaar_zip[[#This Row],[YYYYMMDD]],2)&amp;"-"&amp;MID(jaar_zip[[#This Row],[YYYYMMDD]],5,2)&amp;"-"&amp;LEFT(jaar_zip[[#This Row],[YYYYMMDD]],4))</f>
        <v>45455</v>
      </c>
      <c r="K6741" s="101" t="str">
        <f>IF(AND(VALUE(MONTH(jaar_zip[[#This Row],[Datum]]))=1,VALUE(WEEKNUM(jaar_zip[[#This Row],[Datum]],21))&gt;51),RIGHT(YEAR(jaar_zip[[#This Row],[Datum]])-1,2),RIGHT(YEAR(jaar_zip[[#This Row],[Datum]]),2))&amp;"-"&amp; TEXT(WEEKNUM(jaar_zip[[#This Row],[Datum]],21),"00")</f>
        <v>24-24</v>
      </c>
      <c r="L6741" s="101">
        <f>MONTH(jaar_zip[[#This Row],[Datum]])</f>
        <v>6</v>
      </c>
      <c r="M6741" s="101">
        <f>IF(ISNUMBER(jaar_zip[[#This Row],[etmaaltemperatuur]]),IF(jaar_zip[[#This Row],[etmaaltemperatuur]]&lt;stookgrens,stookgrens-jaar_zip[[#This Row],[etmaaltemperatuur]],0),"")</f>
        <v>6.4</v>
      </c>
      <c r="N6741" s="101">
        <f>IF(ISNUMBER(jaar_zip[[#This Row],[graaddagen]]),IF(OR(MONTH(jaar_zip[[#This Row],[Datum]])=1,MONTH(jaar_zip[[#This Row],[Datum]])=2,MONTH(jaar_zip[[#This Row],[Datum]])=11,MONTH(jaar_zip[[#This Row],[Datum]])=12),1.1,IF(OR(MONTH(jaar_zip[[#This Row],[Datum]])=3,MONTH(jaar_zip[[#This Row],[Datum]])=10),1,0.8))*jaar_zip[[#This Row],[graaddagen]],"")</f>
        <v>5.120000000000001</v>
      </c>
      <c r="O6741" s="101">
        <f>IF(ISNUMBER(jaar_zip[[#This Row],[etmaaltemperatuur]]),IF(jaar_zip[[#This Row],[etmaaltemperatuur]]&gt;stookgrens,jaar_zip[[#This Row],[etmaaltemperatuur]]-stookgrens,0),"")</f>
        <v>0</v>
      </c>
    </row>
    <row r="6742" spans="1:15" x14ac:dyDescent="0.25">
      <c r="A6742">
        <v>340</v>
      </c>
      <c r="B6742">
        <v>20240613</v>
      </c>
      <c r="C6742">
        <v>3.2</v>
      </c>
      <c r="D6742">
        <v>14.7</v>
      </c>
      <c r="F6742">
        <v>-0.1</v>
      </c>
      <c r="G6742">
        <v>1015</v>
      </c>
      <c r="H6742">
        <v>66</v>
      </c>
      <c r="I6742" s="101" t="s">
        <v>36</v>
      </c>
      <c r="J6742" s="1">
        <f>DATEVALUE(RIGHT(jaar_zip[[#This Row],[YYYYMMDD]],2)&amp;"-"&amp;MID(jaar_zip[[#This Row],[YYYYMMDD]],5,2)&amp;"-"&amp;LEFT(jaar_zip[[#This Row],[YYYYMMDD]],4))</f>
        <v>45456</v>
      </c>
      <c r="K6742" s="101" t="str">
        <f>IF(AND(VALUE(MONTH(jaar_zip[[#This Row],[Datum]]))=1,VALUE(WEEKNUM(jaar_zip[[#This Row],[Datum]],21))&gt;51),RIGHT(YEAR(jaar_zip[[#This Row],[Datum]])-1,2),RIGHT(YEAR(jaar_zip[[#This Row],[Datum]]),2))&amp;"-"&amp; TEXT(WEEKNUM(jaar_zip[[#This Row],[Datum]],21),"00")</f>
        <v>24-24</v>
      </c>
      <c r="L6742" s="101">
        <f>MONTH(jaar_zip[[#This Row],[Datum]])</f>
        <v>6</v>
      </c>
      <c r="M6742" s="101">
        <f>IF(ISNUMBER(jaar_zip[[#This Row],[etmaaltemperatuur]]),IF(jaar_zip[[#This Row],[etmaaltemperatuur]]&lt;stookgrens,stookgrens-jaar_zip[[#This Row],[etmaaltemperatuur]],0),"")</f>
        <v>3.3000000000000007</v>
      </c>
      <c r="N6742" s="101">
        <f>IF(ISNUMBER(jaar_zip[[#This Row],[graaddagen]]),IF(OR(MONTH(jaar_zip[[#This Row],[Datum]])=1,MONTH(jaar_zip[[#This Row],[Datum]])=2,MONTH(jaar_zip[[#This Row],[Datum]])=11,MONTH(jaar_zip[[#This Row],[Datum]])=12),1.1,IF(OR(MONTH(jaar_zip[[#This Row],[Datum]])=3,MONTH(jaar_zip[[#This Row],[Datum]])=10),1,0.8))*jaar_zip[[#This Row],[graaddagen]],"")</f>
        <v>2.6400000000000006</v>
      </c>
      <c r="O6742" s="101">
        <f>IF(ISNUMBER(jaar_zip[[#This Row],[etmaaltemperatuur]]),IF(jaar_zip[[#This Row],[etmaaltemperatuur]]&gt;stookgrens,jaar_zip[[#This Row],[etmaaltemperatuur]]-stookgrens,0),"")</f>
        <v>0</v>
      </c>
    </row>
    <row r="6743" spans="1:15" x14ac:dyDescent="0.25">
      <c r="A6743">
        <v>340</v>
      </c>
      <c r="B6743">
        <v>20240614</v>
      </c>
      <c r="C6743">
        <v>3</v>
      </c>
      <c r="D6743">
        <v>14.7</v>
      </c>
      <c r="F6743">
        <v>14.9</v>
      </c>
      <c r="G6743">
        <v>1005.1</v>
      </c>
      <c r="H6743">
        <v>83</v>
      </c>
      <c r="I6743" s="101" t="s">
        <v>36</v>
      </c>
      <c r="J6743" s="1">
        <f>DATEVALUE(RIGHT(jaar_zip[[#This Row],[YYYYMMDD]],2)&amp;"-"&amp;MID(jaar_zip[[#This Row],[YYYYMMDD]],5,2)&amp;"-"&amp;LEFT(jaar_zip[[#This Row],[YYYYMMDD]],4))</f>
        <v>45457</v>
      </c>
      <c r="K6743" s="101" t="str">
        <f>IF(AND(VALUE(MONTH(jaar_zip[[#This Row],[Datum]]))=1,VALUE(WEEKNUM(jaar_zip[[#This Row],[Datum]],21))&gt;51),RIGHT(YEAR(jaar_zip[[#This Row],[Datum]])-1,2),RIGHT(YEAR(jaar_zip[[#This Row],[Datum]]),2))&amp;"-"&amp; TEXT(WEEKNUM(jaar_zip[[#This Row],[Datum]],21),"00")</f>
        <v>24-24</v>
      </c>
      <c r="L6743" s="101">
        <f>MONTH(jaar_zip[[#This Row],[Datum]])</f>
        <v>6</v>
      </c>
      <c r="M6743" s="101">
        <f>IF(ISNUMBER(jaar_zip[[#This Row],[etmaaltemperatuur]]),IF(jaar_zip[[#This Row],[etmaaltemperatuur]]&lt;stookgrens,stookgrens-jaar_zip[[#This Row],[etmaaltemperatuur]],0),"")</f>
        <v>3.3000000000000007</v>
      </c>
      <c r="N6743" s="101">
        <f>IF(ISNUMBER(jaar_zip[[#This Row],[graaddagen]]),IF(OR(MONTH(jaar_zip[[#This Row],[Datum]])=1,MONTH(jaar_zip[[#This Row],[Datum]])=2,MONTH(jaar_zip[[#This Row],[Datum]])=11,MONTH(jaar_zip[[#This Row],[Datum]])=12),1.1,IF(OR(MONTH(jaar_zip[[#This Row],[Datum]])=3,MONTH(jaar_zip[[#This Row],[Datum]])=10),1,0.8))*jaar_zip[[#This Row],[graaddagen]],"")</f>
        <v>2.6400000000000006</v>
      </c>
      <c r="O6743" s="101">
        <f>IF(ISNUMBER(jaar_zip[[#This Row],[etmaaltemperatuur]]),IF(jaar_zip[[#This Row],[etmaaltemperatuur]]&gt;stookgrens,jaar_zip[[#This Row],[etmaaltemperatuur]]-stookgrens,0),"")</f>
        <v>0</v>
      </c>
    </row>
    <row r="6744" spans="1:15" x14ac:dyDescent="0.25">
      <c r="A6744">
        <v>340</v>
      </c>
      <c r="B6744">
        <v>20240615</v>
      </c>
      <c r="C6744">
        <v>5.6</v>
      </c>
      <c r="D6744">
        <v>14.4</v>
      </c>
      <c r="F6744">
        <v>2.1</v>
      </c>
      <c r="G6744">
        <v>1003.4</v>
      </c>
      <c r="H6744">
        <v>76</v>
      </c>
      <c r="I6744" s="101" t="s">
        <v>36</v>
      </c>
      <c r="J6744" s="1">
        <f>DATEVALUE(RIGHT(jaar_zip[[#This Row],[YYYYMMDD]],2)&amp;"-"&amp;MID(jaar_zip[[#This Row],[YYYYMMDD]],5,2)&amp;"-"&amp;LEFT(jaar_zip[[#This Row],[YYYYMMDD]],4))</f>
        <v>45458</v>
      </c>
      <c r="K6744" s="101" t="str">
        <f>IF(AND(VALUE(MONTH(jaar_zip[[#This Row],[Datum]]))=1,VALUE(WEEKNUM(jaar_zip[[#This Row],[Datum]],21))&gt;51),RIGHT(YEAR(jaar_zip[[#This Row],[Datum]])-1,2),RIGHT(YEAR(jaar_zip[[#This Row],[Datum]]),2))&amp;"-"&amp; TEXT(WEEKNUM(jaar_zip[[#This Row],[Datum]],21),"00")</f>
        <v>24-24</v>
      </c>
      <c r="L6744" s="101">
        <f>MONTH(jaar_zip[[#This Row],[Datum]])</f>
        <v>6</v>
      </c>
      <c r="M6744" s="101">
        <f>IF(ISNUMBER(jaar_zip[[#This Row],[etmaaltemperatuur]]),IF(jaar_zip[[#This Row],[etmaaltemperatuur]]&lt;stookgrens,stookgrens-jaar_zip[[#This Row],[etmaaltemperatuur]],0),"")</f>
        <v>3.5999999999999996</v>
      </c>
      <c r="N6744" s="101">
        <f>IF(ISNUMBER(jaar_zip[[#This Row],[graaddagen]]),IF(OR(MONTH(jaar_zip[[#This Row],[Datum]])=1,MONTH(jaar_zip[[#This Row],[Datum]])=2,MONTH(jaar_zip[[#This Row],[Datum]])=11,MONTH(jaar_zip[[#This Row],[Datum]])=12),1.1,IF(OR(MONTH(jaar_zip[[#This Row],[Datum]])=3,MONTH(jaar_zip[[#This Row],[Datum]])=10),1,0.8))*jaar_zip[[#This Row],[graaddagen]],"")</f>
        <v>2.88</v>
      </c>
      <c r="O6744" s="101">
        <f>IF(ISNUMBER(jaar_zip[[#This Row],[etmaaltemperatuur]]),IF(jaar_zip[[#This Row],[etmaaltemperatuur]]&gt;stookgrens,jaar_zip[[#This Row],[etmaaltemperatuur]]-stookgrens,0),"")</f>
        <v>0</v>
      </c>
    </row>
    <row r="6745" spans="1:15" x14ac:dyDescent="0.25">
      <c r="A6745">
        <v>340</v>
      </c>
      <c r="B6745">
        <v>20240616</v>
      </c>
      <c r="C6745">
        <v>3.8</v>
      </c>
      <c r="D6745">
        <v>14.9</v>
      </c>
      <c r="F6745">
        <v>1.3</v>
      </c>
      <c r="G6745">
        <v>1005.7</v>
      </c>
      <c r="H6745">
        <v>80</v>
      </c>
      <c r="I6745" s="101" t="s">
        <v>36</v>
      </c>
      <c r="J6745" s="1">
        <f>DATEVALUE(RIGHT(jaar_zip[[#This Row],[YYYYMMDD]],2)&amp;"-"&amp;MID(jaar_zip[[#This Row],[YYYYMMDD]],5,2)&amp;"-"&amp;LEFT(jaar_zip[[#This Row],[YYYYMMDD]],4))</f>
        <v>45459</v>
      </c>
      <c r="K6745" s="101" t="str">
        <f>IF(AND(VALUE(MONTH(jaar_zip[[#This Row],[Datum]]))=1,VALUE(WEEKNUM(jaar_zip[[#This Row],[Datum]],21))&gt;51),RIGHT(YEAR(jaar_zip[[#This Row],[Datum]])-1,2),RIGHT(YEAR(jaar_zip[[#This Row],[Datum]]),2))&amp;"-"&amp; TEXT(WEEKNUM(jaar_zip[[#This Row],[Datum]],21),"00")</f>
        <v>24-24</v>
      </c>
      <c r="L6745" s="101">
        <f>MONTH(jaar_zip[[#This Row],[Datum]])</f>
        <v>6</v>
      </c>
      <c r="M6745" s="101">
        <f>IF(ISNUMBER(jaar_zip[[#This Row],[etmaaltemperatuur]]),IF(jaar_zip[[#This Row],[etmaaltemperatuur]]&lt;stookgrens,stookgrens-jaar_zip[[#This Row],[etmaaltemperatuur]],0),"")</f>
        <v>3.0999999999999996</v>
      </c>
      <c r="N6745" s="101">
        <f>IF(ISNUMBER(jaar_zip[[#This Row],[graaddagen]]),IF(OR(MONTH(jaar_zip[[#This Row],[Datum]])=1,MONTH(jaar_zip[[#This Row],[Datum]])=2,MONTH(jaar_zip[[#This Row],[Datum]])=11,MONTH(jaar_zip[[#This Row],[Datum]])=12),1.1,IF(OR(MONTH(jaar_zip[[#This Row],[Datum]])=3,MONTH(jaar_zip[[#This Row],[Datum]])=10),1,0.8))*jaar_zip[[#This Row],[graaddagen]],"")</f>
        <v>2.48</v>
      </c>
      <c r="O6745" s="101">
        <f>IF(ISNUMBER(jaar_zip[[#This Row],[etmaaltemperatuur]]),IF(jaar_zip[[#This Row],[etmaaltemperatuur]]&gt;stookgrens,jaar_zip[[#This Row],[etmaaltemperatuur]]-stookgrens,0),"")</f>
        <v>0</v>
      </c>
    </row>
    <row r="6746" spans="1:15" x14ac:dyDescent="0.25">
      <c r="A6746">
        <v>340</v>
      </c>
      <c r="B6746">
        <v>20240617</v>
      </c>
      <c r="C6746">
        <v>2.8</v>
      </c>
      <c r="D6746">
        <v>16.2</v>
      </c>
      <c r="F6746">
        <v>0.4</v>
      </c>
      <c r="G6746">
        <v>1011.7</v>
      </c>
      <c r="H6746">
        <v>73</v>
      </c>
      <c r="I6746" s="101" t="s">
        <v>36</v>
      </c>
      <c r="J6746" s="1">
        <f>DATEVALUE(RIGHT(jaar_zip[[#This Row],[YYYYMMDD]],2)&amp;"-"&amp;MID(jaar_zip[[#This Row],[YYYYMMDD]],5,2)&amp;"-"&amp;LEFT(jaar_zip[[#This Row],[YYYYMMDD]],4))</f>
        <v>45460</v>
      </c>
      <c r="K6746" s="101" t="str">
        <f>IF(AND(VALUE(MONTH(jaar_zip[[#This Row],[Datum]]))=1,VALUE(WEEKNUM(jaar_zip[[#This Row],[Datum]],21))&gt;51),RIGHT(YEAR(jaar_zip[[#This Row],[Datum]])-1,2),RIGHT(YEAR(jaar_zip[[#This Row],[Datum]]),2))&amp;"-"&amp; TEXT(WEEKNUM(jaar_zip[[#This Row],[Datum]],21),"00")</f>
        <v>24-25</v>
      </c>
      <c r="L6746" s="101">
        <f>MONTH(jaar_zip[[#This Row],[Datum]])</f>
        <v>6</v>
      </c>
      <c r="M6746" s="101">
        <f>IF(ISNUMBER(jaar_zip[[#This Row],[etmaaltemperatuur]]),IF(jaar_zip[[#This Row],[etmaaltemperatuur]]&lt;stookgrens,stookgrens-jaar_zip[[#This Row],[etmaaltemperatuur]],0),"")</f>
        <v>1.8000000000000007</v>
      </c>
      <c r="N6746" s="101">
        <f>IF(ISNUMBER(jaar_zip[[#This Row],[graaddagen]]),IF(OR(MONTH(jaar_zip[[#This Row],[Datum]])=1,MONTH(jaar_zip[[#This Row],[Datum]])=2,MONTH(jaar_zip[[#This Row],[Datum]])=11,MONTH(jaar_zip[[#This Row],[Datum]])=12),1.1,IF(OR(MONTH(jaar_zip[[#This Row],[Datum]])=3,MONTH(jaar_zip[[#This Row],[Datum]])=10),1,0.8))*jaar_zip[[#This Row],[graaddagen]],"")</f>
        <v>1.4400000000000006</v>
      </c>
      <c r="O6746" s="101">
        <f>IF(ISNUMBER(jaar_zip[[#This Row],[etmaaltemperatuur]]),IF(jaar_zip[[#This Row],[etmaaltemperatuur]]&gt;stookgrens,jaar_zip[[#This Row],[etmaaltemperatuur]]-stookgrens,0),"")</f>
        <v>0</v>
      </c>
    </row>
    <row r="6747" spans="1:15" x14ac:dyDescent="0.25">
      <c r="A6747">
        <v>340</v>
      </c>
      <c r="B6747">
        <v>20240618</v>
      </c>
      <c r="C6747">
        <v>2</v>
      </c>
      <c r="D6747">
        <v>15.6</v>
      </c>
      <c r="F6747">
        <v>7.2</v>
      </c>
      <c r="G6747">
        <v>1013.7</v>
      </c>
      <c r="H6747">
        <v>94</v>
      </c>
      <c r="I6747" s="101" t="s">
        <v>36</v>
      </c>
      <c r="J6747" s="1">
        <f>DATEVALUE(RIGHT(jaar_zip[[#This Row],[YYYYMMDD]],2)&amp;"-"&amp;MID(jaar_zip[[#This Row],[YYYYMMDD]],5,2)&amp;"-"&amp;LEFT(jaar_zip[[#This Row],[YYYYMMDD]],4))</f>
        <v>45461</v>
      </c>
      <c r="K6747" s="101" t="str">
        <f>IF(AND(VALUE(MONTH(jaar_zip[[#This Row],[Datum]]))=1,VALUE(WEEKNUM(jaar_zip[[#This Row],[Datum]],21))&gt;51),RIGHT(YEAR(jaar_zip[[#This Row],[Datum]])-1,2),RIGHT(YEAR(jaar_zip[[#This Row],[Datum]]),2))&amp;"-"&amp; TEXT(WEEKNUM(jaar_zip[[#This Row],[Datum]],21),"00")</f>
        <v>24-25</v>
      </c>
      <c r="L6747" s="101">
        <f>MONTH(jaar_zip[[#This Row],[Datum]])</f>
        <v>6</v>
      </c>
      <c r="M6747" s="101">
        <f>IF(ISNUMBER(jaar_zip[[#This Row],[etmaaltemperatuur]]),IF(jaar_zip[[#This Row],[etmaaltemperatuur]]&lt;stookgrens,stookgrens-jaar_zip[[#This Row],[etmaaltemperatuur]],0),"")</f>
        <v>2.4000000000000004</v>
      </c>
      <c r="N6747" s="101">
        <f>IF(ISNUMBER(jaar_zip[[#This Row],[graaddagen]]),IF(OR(MONTH(jaar_zip[[#This Row],[Datum]])=1,MONTH(jaar_zip[[#This Row],[Datum]])=2,MONTH(jaar_zip[[#This Row],[Datum]])=11,MONTH(jaar_zip[[#This Row],[Datum]])=12),1.1,IF(OR(MONTH(jaar_zip[[#This Row],[Datum]])=3,MONTH(jaar_zip[[#This Row],[Datum]])=10),1,0.8))*jaar_zip[[#This Row],[graaddagen]],"")</f>
        <v>1.9200000000000004</v>
      </c>
      <c r="O6747" s="101">
        <f>IF(ISNUMBER(jaar_zip[[#This Row],[etmaaltemperatuur]]),IF(jaar_zip[[#This Row],[etmaaltemperatuur]]&gt;stookgrens,jaar_zip[[#This Row],[etmaaltemperatuur]]-stookgrens,0),"")</f>
        <v>0</v>
      </c>
    </row>
    <row r="6748" spans="1:15" x14ac:dyDescent="0.25">
      <c r="A6748">
        <v>340</v>
      </c>
      <c r="B6748">
        <v>20240619</v>
      </c>
      <c r="C6748">
        <v>3.5</v>
      </c>
      <c r="D6748">
        <v>16</v>
      </c>
      <c r="F6748">
        <v>0</v>
      </c>
      <c r="G6748">
        <v>1019.4</v>
      </c>
      <c r="H6748">
        <v>78</v>
      </c>
      <c r="I6748" s="101" t="s">
        <v>36</v>
      </c>
      <c r="J6748" s="1">
        <f>DATEVALUE(RIGHT(jaar_zip[[#This Row],[YYYYMMDD]],2)&amp;"-"&amp;MID(jaar_zip[[#This Row],[YYYYMMDD]],5,2)&amp;"-"&amp;LEFT(jaar_zip[[#This Row],[YYYYMMDD]],4))</f>
        <v>45462</v>
      </c>
      <c r="K6748" s="101" t="str">
        <f>IF(AND(VALUE(MONTH(jaar_zip[[#This Row],[Datum]]))=1,VALUE(WEEKNUM(jaar_zip[[#This Row],[Datum]],21))&gt;51),RIGHT(YEAR(jaar_zip[[#This Row],[Datum]])-1,2),RIGHT(YEAR(jaar_zip[[#This Row],[Datum]]),2))&amp;"-"&amp; TEXT(WEEKNUM(jaar_zip[[#This Row],[Datum]],21),"00")</f>
        <v>24-25</v>
      </c>
      <c r="L6748" s="101">
        <f>MONTH(jaar_zip[[#This Row],[Datum]])</f>
        <v>6</v>
      </c>
      <c r="M6748" s="101">
        <f>IF(ISNUMBER(jaar_zip[[#This Row],[etmaaltemperatuur]]),IF(jaar_zip[[#This Row],[etmaaltemperatuur]]&lt;stookgrens,stookgrens-jaar_zip[[#This Row],[etmaaltemperatuur]],0),"")</f>
        <v>2</v>
      </c>
      <c r="N6748" s="101">
        <f>IF(ISNUMBER(jaar_zip[[#This Row],[graaddagen]]),IF(OR(MONTH(jaar_zip[[#This Row],[Datum]])=1,MONTH(jaar_zip[[#This Row],[Datum]])=2,MONTH(jaar_zip[[#This Row],[Datum]])=11,MONTH(jaar_zip[[#This Row],[Datum]])=12),1.1,IF(OR(MONTH(jaar_zip[[#This Row],[Datum]])=3,MONTH(jaar_zip[[#This Row],[Datum]])=10),1,0.8))*jaar_zip[[#This Row],[graaddagen]],"")</f>
        <v>1.6</v>
      </c>
      <c r="O6748" s="101">
        <f>IF(ISNUMBER(jaar_zip[[#This Row],[etmaaltemperatuur]]),IF(jaar_zip[[#This Row],[etmaaltemperatuur]]&gt;stookgrens,jaar_zip[[#This Row],[etmaaltemperatuur]]-stookgrens,0),"")</f>
        <v>0</v>
      </c>
    </row>
    <row r="6749" spans="1:15" x14ac:dyDescent="0.25">
      <c r="A6749">
        <v>340</v>
      </c>
      <c r="B6749">
        <v>20240620</v>
      </c>
      <c r="C6749">
        <v>3.2</v>
      </c>
      <c r="D6749">
        <v>16.600000000000001</v>
      </c>
      <c r="F6749">
        <v>-0.1</v>
      </c>
      <c r="G6749">
        <v>1018.8</v>
      </c>
      <c r="H6749">
        <v>77</v>
      </c>
      <c r="I6749" s="101" t="s">
        <v>36</v>
      </c>
      <c r="J6749" s="1">
        <f>DATEVALUE(RIGHT(jaar_zip[[#This Row],[YYYYMMDD]],2)&amp;"-"&amp;MID(jaar_zip[[#This Row],[YYYYMMDD]],5,2)&amp;"-"&amp;LEFT(jaar_zip[[#This Row],[YYYYMMDD]],4))</f>
        <v>45463</v>
      </c>
      <c r="K6749" s="101" t="str">
        <f>IF(AND(VALUE(MONTH(jaar_zip[[#This Row],[Datum]]))=1,VALUE(WEEKNUM(jaar_zip[[#This Row],[Datum]],21))&gt;51),RIGHT(YEAR(jaar_zip[[#This Row],[Datum]])-1,2),RIGHT(YEAR(jaar_zip[[#This Row],[Datum]]),2))&amp;"-"&amp; TEXT(WEEKNUM(jaar_zip[[#This Row],[Datum]],21),"00")</f>
        <v>24-25</v>
      </c>
      <c r="L6749" s="101">
        <f>MONTH(jaar_zip[[#This Row],[Datum]])</f>
        <v>6</v>
      </c>
      <c r="M6749" s="101">
        <f>IF(ISNUMBER(jaar_zip[[#This Row],[etmaaltemperatuur]]),IF(jaar_zip[[#This Row],[etmaaltemperatuur]]&lt;stookgrens,stookgrens-jaar_zip[[#This Row],[etmaaltemperatuur]],0),"")</f>
        <v>1.3999999999999986</v>
      </c>
      <c r="N6749" s="101">
        <f>IF(ISNUMBER(jaar_zip[[#This Row],[graaddagen]]),IF(OR(MONTH(jaar_zip[[#This Row],[Datum]])=1,MONTH(jaar_zip[[#This Row],[Datum]])=2,MONTH(jaar_zip[[#This Row],[Datum]])=11,MONTH(jaar_zip[[#This Row],[Datum]])=12),1.1,IF(OR(MONTH(jaar_zip[[#This Row],[Datum]])=3,MONTH(jaar_zip[[#This Row],[Datum]])=10),1,0.8))*jaar_zip[[#This Row],[graaddagen]],"")</f>
        <v>1.119999999999999</v>
      </c>
      <c r="O6749" s="101">
        <f>IF(ISNUMBER(jaar_zip[[#This Row],[etmaaltemperatuur]]),IF(jaar_zip[[#This Row],[etmaaltemperatuur]]&gt;stookgrens,jaar_zip[[#This Row],[etmaaltemperatuur]]-stookgrens,0),"")</f>
        <v>0</v>
      </c>
    </row>
    <row r="6750" spans="1:15" x14ac:dyDescent="0.25">
      <c r="A6750">
        <v>340</v>
      </c>
      <c r="B6750">
        <v>20240621</v>
      </c>
      <c r="C6750">
        <v>2.5</v>
      </c>
      <c r="D6750">
        <v>16</v>
      </c>
      <c r="F6750">
        <v>6.7</v>
      </c>
      <c r="G6750">
        <v>1013.1</v>
      </c>
      <c r="H6750">
        <v>88</v>
      </c>
      <c r="I6750" s="101" t="s">
        <v>36</v>
      </c>
      <c r="J6750" s="1">
        <f>DATEVALUE(RIGHT(jaar_zip[[#This Row],[YYYYMMDD]],2)&amp;"-"&amp;MID(jaar_zip[[#This Row],[YYYYMMDD]],5,2)&amp;"-"&amp;LEFT(jaar_zip[[#This Row],[YYYYMMDD]],4))</f>
        <v>45464</v>
      </c>
      <c r="K6750" s="101" t="str">
        <f>IF(AND(VALUE(MONTH(jaar_zip[[#This Row],[Datum]]))=1,VALUE(WEEKNUM(jaar_zip[[#This Row],[Datum]],21))&gt;51),RIGHT(YEAR(jaar_zip[[#This Row],[Datum]])-1,2),RIGHT(YEAR(jaar_zip[[#This Row],[Datum]]),2))&amp;"-"&amp; TEXT(WEEKNUM(jaar_zip[[#This Row],[Datum]],21),"00")</f>
        <v>24-25</v>
      </c>
      <c r="L6750" s="101">
        <f>MONTH(jaar_zip[[#This Row],[Datum]])</f>
        <v>6</v>
      </c>
      <c r="M6750" s="101">
        <f>IF(ISNUMBER(jaar_zip[[#This Row],[etmaaltemperatuur]]),IF(jaar_zip[[#This Row],[etmaaltemperatuur]]&lt;stookgrens,stookgrens-jaar_zip[[#This Row],[etmaaltemperatuur]],0),"")</f>
        <v>2</v>
      </c>
      <c r="N6750" s="101">
        <f>IF(ISNUMBER(jaar_zip[[#This Row],[graaddagen]]),IF(OR(MONTH(jaar_zip[[#This Row],[Datum]])=1,MONTH(jaar_zip[[#This Row],[Datum]])=2,MONTH(jaar_zip[[#This Row],[Datum]])=11,MONTH(jaar_zip[[#This Row],[Datum]])=12),1.1,IF(OR(MONTH(jaar_zip[[#This Row],[Datum]])=3,MONTH(jaar_zip[[#This Row],[Datum]])=10),1,0.8))*jaar_zip[[#This Row],[graaddagen]],"")</f>
        <v>1.6</v>
      </c>
      <c r="O6750" s="101">
        <f>IF(ISNUMBER(jaar_zip[[#This Row],[etmaaltemperatuur]]),IF(jaar_zip[[#This Row],[etmaaltemperatuur]]&gt;stookgrens,jaar_zip[[#This Row],[etmaaltemperatuur]]-stookgrens,0),"")</f>
        <v>0</v>
      </c>
    </row>
    <row r="6751" spans="1:15" x14ac:dyDescent="0.25">
      <c r="A6751">
        <v>340</v>
      </c>
      <c r="B6751">
        <v>20240622</v>
      </c>
      <c r="C6751">
        <v>3.2</v>
      </c>
      <c r="D6751">
        <v>15.9</v>
      </c>
      <c r="F6751">
        <v>0.2</v>
      </c>
      <c r="G6751">
        <v>1014.1</v>
      </c>
      <c r="H6751">
        <v>81</v>
      </c>
      <c r="I6751" s="101" t="s">
        <v>36</v>
      </c>
      <c r="J6751" s="1">
        <f>DATEVALUE(RIGHT(jaar_zip[[#This Row],[YYYYMMDD]],2)&amp;"-"&amp;MID(jaar_zip[[#This Row],[YYYYMMDD]],5,2)&amp;"-"&amp;LEFT(jaar_zip[[#This Row],[YYYYMMDD]],4))</f>
        <v>45465</v>
      </c>
      <c r="K6751" s="101" t="str">
        <f>IF(AND(VALUE(MONTH(jaar_zip[[#This Row],[Datum]]))=1,VALUE(WEEKNUM(jaar_zip[[#This Row],[Datum]],21))&gt;51),RIGHT(YEAR(jaar_zip[[#This Row],[Datum]])-1,2),RIGHT(YEAR(jaar_zip[[#This Row],[Datum]]),2))&amp;"-"&amp; TEXT(WEEKNUM(jaar_zip[[#This Row],[Datum]],21),"00")</f>
        <v>24-25</v>
      </c>
      <c r="L6751" s="101">
        <f>MONTH(jaar_zip[[#This Row],[Datum]])</f>
        <v>6</v>
      </c>
      <c r="M6751" s="101">
        <f>IF(ISNUMBER(jaar_zip[[#This Row],[etmaaltemperatuur]]),IF(jaar_zip[[#This Row],[etmaaltemperatuur]]&lt;stookgrens,stookgrens-jaar_zip[[#This Row],[etmaaltemperatuur]],0),"")</f>
        <v>2.0999999999999996</v>
      </c>
      <c r="N6751" s="101">
        <f>IF(ISNUMBER(jaar_zip[[#This Row],[graaddagen]]),IF(OR(MONTH(jaar_zip[[#This Row],[Datum]])=1,MONTH(jaar_zip[[#This Row],[Datum]])=2,MONTH(jaar_zip[[#This Row],[Datum]])=11,MONTH(jaar_zip[[#This Row],[Datum]])=12),1.1,IF(OR(MONTH(jaar_zip[[#This Row],[Datum]])=3,MONTH(jaar_zip[[#This Row],[Datum]])=10),1,0.8))*jaar_zip[[#This Row],[graaddagen]],"")</f>
        <v>1.6799999999999997</v>
      </c>
      <c r="O6751" s="101">
        <f>IF(ISNUMBER(jaar_zip[[#This Row],[etmaaltemperatuur]]),IF(jaar_zip[[#This Row],[etmaaltemperatuur]]&gt;stookgrens,jaar_zip[[#This Row],[etmaaltemperatuur]]-stookgrens,0),"")</f>
        <v>0</v>
      </c>
    </row>
    <row r="6752" spans="1:15" x14ac:dyDescent="0.25">
      <c r="A6752">
        <v>340</v>
      </c>
      <c r="B6752">
        <v>20240623</v>
      </c>
      <c r="C6752">
        <v>2.2000000000000002</v>
      </c>
      <c r="D6752">
        <v>17.399999999999999</v>
      </c>
      <c r="F6752">
        <v>0</v>
      </c>
      <c r="G6752">
        <v>1019.9</v>
      </c>
      <c r="H6752">
        <v>76</v>
      </c>
      <c r="I6752" s="101" t="s">
        <v>36</v>
      </c>
      <c r="J6752" s="1">
        <f>DATEVALUE(RIGHT(jaar_zip[[#This Row],[YYYYMMDD]],2)&amp;"-"&amp;MID(jaar_zip[[#This Row],[YYYYMMDD]],5,2)&amp;"-"&amp;LEFT(jaar_zip[[#This Row],[YYYYMMDD]],4))</f>
        <v>45466</v>
      </c>
      <c r="K6752" s="101" t="str">
        <f>IF(AND(VALUE(MONTH(jaar_zip[[#This Row],[Datum]]))=1,VALUE(WEEKNUM(jaar_zip[[#This Row],[Datum]],21))&gt;51),RIGHT(YEAR(jaar_zip[[#This Row],[Datum]])-1,2),RIGHT(YEAR(jaar_zip[[#This Row],[Datum]]),2))&amp;"-"&amp; TEXT(WEEKNUM(jaar_zip[[#This Row],[Datum]],21),"00")</f>
        <v>24-25</v>
      </c>
      <c r="L6752" s="101">
        <f>MONTH(jaar_zip[[#This Row],[Datum]])</f>
        <v>6</v>
      </c>
      <c r="M6752" s="101">
        <f>IF(ISNUMBER(jaar_zip[[#This Row],[etmaaltemperatuur]]),IF(jaar_zip[[#This Row],[etmaaltemperatuur]]&lt;stookgrens,stookgrens-jaar_zip[[#This Row],[etmaaltemperatuur]],0),"")</f>
        <v>0.60000000000000142</v>
      </c>
      <c r="N6752" s="101">
        <f>IF(ISNUMBER(jaar_zip[[#This Row],[graaddagen]]),IF(OR(MONTH(jaar_zip[[#This Row],[Datum]])=1,MONTH(jaar_zip[[#This Row],[Datum]])=2,MONTH(jaar_zip[[#This Row],[Datum]])=11,MONTH(jaar_zip[[#This Row],[Datum]])=12),1.1,IF(OR(MONTH(jaar_zip[[#This Row],[Datum]])=3,MONTH(jaar_zip[[#This Row],[Datum]])=10),1,0.8))*jaar_zip[[#This Row],[graaddagen]],"")</f>
        <v>0.48000000000000115</v>
      </c>
      <c r="O6752" s="101">
        <f>IF(ISNUMBER(jaar_zip[[#This Row],[etmaaltemperatuur]]),IF(jaar_zip[[#This Row],[etmaaltemperatuur]]&gt;stookgrens,jaar_zip[[#This Row],[etmaaltemperatuur]]-stookgrens,0),"")</f>
        <v>0</v>
      </c>
    </row>
    <row r="6753" spans="1:15" x14ac:dyDescent="0.25">
      <c r="A6753">
        <v>340</v>
      </c>
      <c r="B6753">
        <v>20240624</v>
      </c>
      <c r="C6753">
        <v>2</v>
      </c>
      <c r="D6753">
        <v>19.399999999999999</v>
      </c>
      <c r="F6753">
        <v>0</v>
      </c>
      <c r="G6753">
        <v>1019.7</v>
      </c>
      <c r="H6753">
        <v>71</v>
      </c>
      <c r="I6753" s="101" t="s">
        <v>36</v>
      </c>
      <c r="J6753" s="1">
        <f>DATEVALUE(RIGHT(jaar_zip[[#This Row],[YYYYMMDD]],2)&amp;"-"&amp;MID(jaar_zip[[#This Row],[YYYYMMDD]],5,2)&amp;"-"&amp;LEFT(jaar_zip[[#This Row],[YYYYMMDD]],4))</f>
        <v>45467</v>
      </c>
      <c r="K6753" s="101" t="str">
        <f>IF(AND(VALUE(MONTH(jaar_zip[[#This Row],[Datum]]))=1,VALUE(WEEKNUM(jaar_zip[[#This Row],[Datum]],21))&gt;51),RIGHT(YEAR(jaar_zip[[#This Row],[Datum]])-1,2),RIGHT(YEAR(jaar_zip[[#This Row],[Datum]]),2))&amp;"-"&amp; TEXT(WEEKNUM(jaar_zip[[#This Row],[Datum]],21),"00")</f>
        <v>24-26</v>
      </c>
      <c r="L6753" s="101">
        <f>MONTH(jaar_zip[[#This Row],[Datum]])</f>
        <v>6</v>
      </c>
      <c r="M6753" s="101">
        <f>IF(ISNUMBER(jaar_zip[[#This Row],[etmaaltemperatuur]]),IF(jaar_zip[[#This Row],[etmaaltemperatuur]]&lt;stookgrens,stookgrens-jaar_zip[[#This Row],[etmaaltemperatuur]],0),"")</f>
        <v>0</v>
      </c>
      <c r="N6753" s="101">
        <f>IF(ISNUMBER(jaar_zip[[#This Row],[graaddagen]]),IF(OR(MONTH(jaar_zip[[#This Row],[Datum]])=1,MONTH(jaar_zip[[#This Row],[Datum]])=2,MONTH(jaar_zip[[#This Row],[Datum]])=11,MONTH(jaar_zip[[#This Row],[Datum]])=12),1.1,IF(OR(MONTH(jaar_zip[[#This Row],[Datum]])=3,MONTH(jaar_zip[[#This Row],[Datum]])=10),1,0.8))*jaar_zip[[#This Row],[graaddagen]],"")</f>
        <v>0</v>
      </c>
      <c r="O6753" s="101">
        <f>IF(ISNUMBER(jaar_zip[[#This Row],[etmaaltemperatuur]]),IF(jaar_zip[[#This Row],[etmaaltemperatuur]]&gt;stookgrens,jaar_zip[[#This Row],[etmaaltemperatuur]]-stookgrens,0),"")</f>
        <v>1.3999999999999986</v>
      </c>
    </row>
    <row r="6754" spans="1:15" x14ac:dyDescent="0.25">
      <c r="A6754">
        <v>340</v>
      </c>
      <c r="B6754">
        <v>20240625</v>
      </c>
      <c r="C6754">
        <v>3.2</v>
      </c>
      <c r="D6754">
        <v>22.2</v>
      </c>
      <c r="F6754">
        <v>0</v>
      </c>
      <c r="G6754">
        <v>1014.8</v>
      </c>
      <c r="H6754">
        <v>68</v>
      </c>
      <c r="I6754" s="101" t="s">
        <v>36</v>
      </c>
      <c r="J6754" s="1">
        <f>DATEVALUE(RIGHT(jaar_zip[[#This Row],[YYYYMMDD]],2)&amp;"-"&amp;MID(jaar_zip[[#This Row],[YYYYMMDD]],5,2)&amp;"-"&amp;LEFT(jaar_zip[[#This Row],[YYYYMMDD]],4))</f>
        <v>45468</v>
      </c>
      <c r="K6754" s="101" t="str">
        <f>IF(AND(VALUE(MONTH(jaar_zip[[#This Row],[Datum]]))=1,VALUE(WEEKNUM(jaar_zip[[#This Row],[Datum]],21))&gt;51),RIGHT(YEAR(jaar_zip[[#This Row],[Datum]])-1,2),RIGHT(YEAR(jaar_zip[[#This Row],[Datum]]),2))&amp;"-"&amp; TEXT(WEEKNUM(jaar_zip[[#This Row],[Datum]],21),"00")</f>
        <v>24-26</v>
      </c>
      <c r="L6754" s="101">
        <f>MONTH(jaar_zip[[#This Row],[Datum]])</f>
        <v>6</v>
      </c>
      <c r="M6754" s="101">
        <f>IF(ISNUMBER(jaar_zip[[#This Row],[etmaaltemperatuur]]),IF(jaar_zip[[#This Row],[etmaaltemperatuur]]&lt;stookgrens,stookgrens-jaar_zip[[#This Row],[etmaaltemperatuur]],0),"")</f>
        <v>0</v>
      </c>
      <c r="N6754" s="101">
        <f>IF(ISNUMBER(jaar_zip[[#This Row],[graaddagen]]),IF(OR(MONTH(jaar_zip[[#This Row],[Datum]])=1,MONTH(jaar_zip[[#This Row],[Datum]])=2,MONTH(jaar_zip[[#This Row],[Datum]])=11,MONTH(jaar_zip[[#This Row],[Datum]])=12),1.1,IF(OR(MONTH(jaar_zip[[#This Row],[Datum]])=3,MONTH(jaar_zip[[#This Row],[Datum]])=10),1,0.8))*jaar_zip[[#This Row],[graaddagen]],"")</f>
        <v>0</v>
      </c>
      <c r="O6754" s="101">
        <f>IF(ISNUMBER(jaar_zip[[#This Row],[etmaaltemperatuur]]),IF(jaar_zip[[#This Row],[etmaaltemperatuur]]&gt;stookgrens,jaar_zip[[#This Row],[etmaaltemperatuur]]-stookgrens,0),"")</f>
        <v>4.1999999999999993</v>
      </c>
    </row>
    <row r="6755" spans="1:15" x14ac:dyDescent="0.25">
      <c r="A6755">
        <v>340</v>
      </c>
      <c r="B6755">
        <v>20240626</v>
      </c>
      <c r="C6755">
        <v>2.4</v>
      </c>
      <c r="D6755">
        <v>23.5</v>
      </c>
      <c r="F6755">
        <v>0</v>
      </c>
      <c r="G6755">
        <v>1010.5</v>
      </c>
      <c r="H6755">
        <v>65</v>
      </c>
      <c r="I6755" s="101" t="s">
        <v>36</v>
      </c>
      <c r="J6755" s="1">
        <f>DATEVALUE(RIGHT(jaar_zip[[#This Row],[YYYYMMDD]],2)&amp;"-"&amp;MID(jaar_zip[[#This Row],[YYYYMMDD]],5,2)&amp;"-"&amp;LEFT(jaar_zip[[#This Row],[YYYYMMDD]],4))</f>
        <v>45469</v>
      </c>
      <c r="K6755" s="101" t="str">
        <f>IF(AND(VALUE(MONTH(jaar_zip[[#This Row],[Datum]]))=1,VALUE(WEEKNUM(jaar_zip[[#This Row],[Datum]],21))&gt;51),RIGHT(YEAR(jaar_zip[[#This Row],[Datum]])-1,2),RIGHT(YEAR(jaar_zip[[#This Row],[Datum]]),2))&amp;"-"&amp; TEXT(WEEKNUM(jaar_zip[[#This Row],[Datum]],21),"00")</f>
        <v>24-26</v>
      </c>
      <c r="L6755" s="101">
        <f>MONTH(jaar_zip[[#This Row],[Datum]])</f>
        <v>6</v>
      </c>
      <c r="M6755" s="101">
        <f>IF(ISNUMBER(jaar_zip[[#This Row],[etmaaltemperatuur]]),IF(jaar_zip[[#This Row],[etmaaltemperatuur]]&lt;stookgrens,stookgrens-jaar_zip[[#This Row],[etmaaltemperatuur]],0),"")</f>
        <v>0</v>
      </c>
      <c r="N6755" s="101">
        <f>IF(ISNUMBER(jaar_zip[[#This Row],[graaddagen]]),IF(OR(MONTH(jaar_zip[[#This Row],[Datum]])=1,MONTH(jaar_zip[[#This Row],[Datum]])=2,MONTH(jaar_zip[[#This Row],[Datum]])=11,MONTH(jaar_zip[[#This Row],[Datum]])=12),1.1,IF(OR(MONTH(jaar_zip[[#This Row],[Datum]])=3,MONTH(jaar_zip[[#This Row],[Datum]])=10),1,0.8))*jaar_zip[[#This Row],[graaddagen]],"")</f>
        <v>0</v>
      </c>
      <c r="O6755" s="101">
        <f>IF(ISNUMBER(jaar_zip[[#This Row],[etmaaltemperatuur]]),IF(jaar_zip[[#This Row],[etmaaltemperatuur]]&gt;stookgrens,jaar_zip[[#This Row],[etmaaltemperatuur]]-stookgrens,0),"")</f>
        <v>5.5</v>
      </c>
    </row>
    <row r="6756" spans="1:15" x14ac:dyDescent="0.25">
      <c r="A6756">
        <v>340</v>
      </c>
      <c r="B6756">
        <v>20240627</v>
      </c>
      <c r="C6756">
        <v>3.8</v>
      </c>
      <c r="D6756">
        <v>21.9</v>
      </c>
      <c r="F6756">
        <v>0</v>
      </c>
      <c r="G6756">
        <v>1009.3</v>
      </c>
      <c r="H6756">
        <v>68</v>
      </c>
      <c r="I6756" s="101" t="s">
        <v>36</v>
      </c>
      <c r="J6756" s="1">
        <f>DATEVALUE(RIGHT(jaar_zip[[#This Row],[YYYYMMDD]],2)&amp;"-"&amp;MID(jaar_zip[[#This Row],[YYYYMMDD]],5,2)&amp;"-"&amp;LEFT(jaar_zip[[#This Row],[YYYYMMDD]],4))</f>
        <v>45470</v>
      </c>
      <c r="K6756" s="101" t="str">
        <f>IF(AND(VALUE(MONTH(jaar_zip[[#This Row],[Datum]]))=1,VALUE(WEEKNUM(jaar_zip[[#This Row],[Datum]],21))&gt;51),RIGHT(YEAR(jaar_zip[[#This Row],[Datum]])-1,2),RIGHT(YEAR(jaar_zip[[#This Row],[Datum]]),2))&amp;"-"&amp; TEXT(WEEKNUM(jaar_zip[[#This Row],[Datum]],21),"00")</f>
        <v>24-26</v>
      </c>
      <c r="L6756" s="101">
        <f>MONTH(jaar_zip[[#This Row],[Datum]])</f>
        <v>6</v>
      </c>
      <c r="M6756" s="101">
        <f>IF(ISNUMBER(jaar_zip[[#This Row],[etmaaltemperatuur]]),IF(jaar_zip[[#This Row],[etmaaltemperatuur]]&lt;stookgrens,stookgrens-jaar_zip[[#This Row],[etmaaltemperatuur]],0),"")</f>
        <v>0</v>
      </c>
      <c r="N6756" s="101">
        <f>IF(ISNUMBER(jaar_zip[[#This Row],[graaddagen]]),IF(OR(MONTH(jaar_zip[[#This Row],[Datum]])=1,MONTH(jaar_zip[[#This Row],[Datum]])=2,MONTH(jaar_zip[[#This Row],[Datum]])=11,MONTH(jaar_zip[[#This Row],[Datum]])=12),1.1,IF(OR(MONTH(jaar_zip[[#This Row],[Datum]])=3,MONTH(jaar_zip[[#This Row],[Datum]])=10),1,0.8))*jaar_zip[[#This Row],[graaddagen]],"")</f>
        <v>0</v>
      </c>
      <c r="O6756" s="101">
        <f>IF(ISNUMBER(jaar_zip[[#This Row],[etmaaltemperatuur]]),IF(jaar_zip[[#This Row],[etmaaltemperatuur]]&gt;stookgrens,jaar_zip[[#This Row],[etmaaltemperatuur]]-stookgrens,0),"")</f>
        <v>3.8999999999999986</v>
      </c>
    </row>
    <row r="6757" spans="1:15" x14ac:dyDescent="0.25">
      <c r="A6757">
        <v>340</v>
      </c>
      <c r="B6757">
        <v>20240628</v>
      </c>
      <c r="C6757">
        <v>3.9</v>
      </c>
      <c r="D6757">
        <v>16.7</v>
      </c>
      <c r="F6757">
        <v>0</v>
      </c>
      <c r="G6757">
        <v>1016.3</v>
      </c>
      <c r="H6757">
        <v>72</v>
      </c>
      <c r="I6757" s="101" t="s">
        <v>36</v>
      </c>
      <c r="J6757" s="1">
        <f>DATEVALUE(RIGHT(jaar_zip[[#This Row],[YYYYMMDD]],2)&amp;"-"&amp;MID(jaar_zip[[#This Row],[YYYYMMDD]],5,2)&amp;"-"&amp;LEFT(jaar_zip[[#This Row],[YYYYMMDD]],4))</f>
        <v>45471</v>
      </c>
      <c r="K6757" s="101" t="str">
        <f>IF(AND(VALUE(MONTH(jaar_zip[[#This Row],[Datum]]))=1,VALUE(WEEKNUM(jaar_zip[[#This Row],[Datum]],21))&gt;51),RIGHT(YEAR(jaar_zip[[#This Row],[Datum]])-1,2),RIGHT(YEAR(jaar_zip[[#This Row],[Datum]]),2))&amp;"-"&amp; TEXT(WEEKNUM(jaar_zip[[#This Row],[Datum]],21),"00")</f>
        <v>24-26</v>
      </c>
      <c r="L6757" s="101">
        <f>MONTH(jaar_zip[[#This Row],[Datum]])</f>
        <v>6</v>
      </c>
      <c r="M6757" s="101">
        <f>IF(ISNUMBER(jaar_zip[[#This Row],[etmaaltemperatuur]]),IF(jaar_zip[[#This Row],[etmaaltemperatuur]]&lt;stookgrens,stookgrens-jaar_zip[[#This Row],[etmaaltemperatuur]],0),"")</f>
        <v>1.3000000000000007</v>
      </c>
      <c r="N6757" s="101">
        <f>IF(ISNUMBER(jaar_zip[[#This Row],[graaddagen]]),IF(OR(MONTH(jaar_zip[[#This Row],[Datum]])=1,MONTH(jaar_zip[[#This Row],[Datum]])=2,MONTH(jaar_zip[[#This Row],[Datum]])=11,MONTH(jaar_zip[[#This Row],[Datum]])=12),1.1,IF(OR(MONTH(jaar_zip[[#This Row],[Datum]])=3,MONTH(jaar_zip[[#This Row],[Datum]])=10),1,0.8))*jaar_zip[[#This Row],[graaddagen]],"")</f>
        <v>1.0400000000000007</v>
      </c>
      <c r="O6757" s="101">
        <f>IF(ISNUMBER(jaar_zip[[#This Row],[etmaaltemperatuur]]),IF(jaar_zip[[#This Row],[etmaaltemperatuur]]&gt;stookgrens,jaar_zip[[#This Row],[etmaaltemperatuur]]-stookgrens,0),"")</f>
        <v>0</v>
      </c>
    </row>
    <row r="6758" spans="1:15" x14ac:dyDescent="0.25">
      <c r="A6758">
        <v>340</v>
      </c>
      <c r="B6758">
        <v>20240629</v>
      </c>
      <c r="C6758">
        <v>1.9</v>
      </c>
      <c r="D6758">
        <v>17.600000000000001</v>
      </c>
      <c r="F6758">
        <v>2.5</v>
      </c>
      <c r="G6758">
        <v>1013.2</v>
      </c>
      <c r="H6758">
        <v>75</v>
      </c>
      <c r="I6758" s="101" t="s">
        <v>36</v>
      </c>
      <c r="J6758" s="1">
        <f>DATEVALUE(RIGHT(jaar_zip[[#This Row],[YYYYMMDD]],2)&amp;"-"&amp;MID(jaar_zip[[#This Row],[YYYYMMDD]],5,2)&amp;"-"&amp;LEFT(jaar_zip[[#This Row],[YYYYMMDD]],4))</f>
        <v>45472</v>
      </c>
      <c r="K6758" s="101" t="str">
        <f>IF(AND(VALUE(MONTH(jaar_zip[[#This Row],[Datum]]))=1,VALUE(WEEKNUM(jaar_zip[[#This Row],[Datum]],21))&gt;51),RIGHT(YEAR(jaar_zip[[#This Row],[Datum]])-1,2),RIGHT(YEAR(jaar_zip[[#This Row],[Datum]]),2))&amp;"-"&amp; TEXT(WEEKNUM(jaar_zip[[#This Row],[Datum]],21),"00")</f>
        <v>24-26</v>
      </c>
      <c r="L6758" s="101">
        <f>MONTH(jaar_zip[[#This Row],[Datum]])</f>
        <v>6</v>
      </c>
      <c r="M6758" s="101">
        <f>IF(ISNUMBER(jaar_zip[[#This Row],[etmaaltemperatuur]]),IF(jaar_zip[[#This Row],[etmaaltemperatuur]]&lt;stookgrens,stookgrens-jaar_zip[[#This Row],[etmaaltemperatuur]],0),"")</f>
        <v>0.39999999999999858</v>
      </c>
      <c r="N6758" s="101">
        <f>IF(ISNUMBER(jaar_zip[[#This Row],[graaddagen]]),IF(OR(MONTH(jaar_zip[[#This Row],[Datum]])=1,MONTH(jaar_zip[[#This Row],[Datum]])=2,MONTH(jaar_zip[[#This Row],[Datum]])=11,MONTH(jaar_zip[[#This Row],[Datum]])=12),1.1,IF(OR(MONTH(jaar_zip[[#This Row],[Datum]])=3,MONTH(jaar_zip[[#This Row],[Datum]])=10),1,0.8))*jaar_zip[[#This Row],[graaddagen]],"")</f>
        <v>0.3199999999999989</v>
      </c>
      <c r="O6758" s="101">
        <f>IF(ISNUMBER(jaar_zip[[#This Row],[etmaaltemperatuur]]),IF(jaar_zip[[#This Row],[etmaaltemperatuur]]&gt;stookgrens,jaar_zip[[#This Row],[etmaaltemperatuur]]-stookgrens,0),"")</f>
        <v>0</v>
      </c>
    </row>
    <row r="6759" spans="1:15" x14ac:dyDescent="0.25">
      <c r="A6759">
        <v>340</v>
      </c>
      <c r="B6759">
        <v>20240630</v>
      </c>
      <c r="C6759">
        <v>3.3</v>
      </c>
      <c r="D6759">
        <v>17</v>
      </c>
      <c r="F6759">
        <v>3</v>
      </c>
      <c r="G6759">
        <v>1011.2</v>
      </c>
      <c r="H6759">
        <v>80</v>
      </c>
      <c r="I6759" s="101" t="s">
        <v>36</v>
      </c>
      <c r="J6759" s="1">
        <f>DATEVALUE(RIGHT(jaar_zip[[#This Row],[YYYYMMDD]],2)&amp;"-"&amp;MID(jaar_zip[[#This Row],[YYYYMMDD]],5,2)&amp;"-"&amp;LEFT(jaar_zip[[#This Row],[YYYYMMDD]],4))</f>
        <v>45473</v>
      </c>
      <c r="K6759" s="101" t="str">
        <f>IF(AND(VALUE(MONTH(jaar_zip[[#This Row],[Datum]]))=1,VALUE(WEEKNUM(jaar_zip[[#This Row],[Datum]],21))&gt;51),RIGHT(YEAR(jaar_zip[[#This Row],[Datum]])-1,2),RIGHT(YEAR(jaar_zip[[#This Row],[Datum]]),2))&amp;"-"&amp; TEXT(WEEKNUM(jaar_zip[[#This Row],[Datum]],21),"00")</f>
        <v>24-26</v>
      </c>
      <c r="L6759" s="101">
        <f>MONTH(jaar_zip[[#This Row],[Datum]])</f>
        <v>6</v>
      </c>
      <c r="M6759" s="101">
        <f>IF(ISNUMBER(jaar_zip[[#This Row],[etmaaltemperatuur]]),IF(jaar_zip[[#This Row],[etmaaltemperatuur]]&lt;stookgrens,stookgrens-jaar_zip[[#This Row],[etmaaltemperatuur]],0),"")</f>
        <v>1</v>
      </c>
      <c r="N6759" s="101">
        <f>IF(ISNUMBER(jaar_zip[[#This Row],[graaddagen]]),IF(OR(MONTH(jaar_zip[[#This Row],[Datum]])=1,MONTH(jaar_zip[[#This Row],[Datum]])=2,MONTH(jaar_zip[[#This Row],[Datum]])=11,MONTH(jaar_zip[[#This Row],[Datum]])=12),1.1,IF(OR(MONTH(jaar_zip[[#This Row],[Datum]])=3,MONTH(jaar_zip[[#This Row],[Datum]])=10),1,0.8))*jaar_zip[[#This Row],[graaddagen]],"")</f>
        <v>0.8</v>
      </c>
      <c r="O6759" s="101">
        <f>IF(ISNUMBER(jaar_zip[[#This Row],[etmaaltemperatuur]]),IF(jaar_zip[[#This Row],[etmaaltemperatuur]]&gt;stookgrens,jaar_zip[[#This Row],[etmaaltemperatuur]]-stookgrens,0),"")</f>
        <v>0</v>
      </c>
    </row>
    <row r="6760" spans="1:15" x14ac:dyDescent="0.25">
      <c r="A6760">
        <v>340</v>
      </c>
      <c r="B6760">
        <v>20240701</v>
      </c>
      <c r="C6760">
        <v>3.8</v>
      </c>
      <c r="D6760">
        <v>16.100000000000001</v>
      </c>
      <c r="F6760">
        <v>0.2</v>
      </c>
      <c r="G6760">
        <v>1016.4</v>
      </c>
      <c r="H6760">
        <v>72</v>
      </c>
      <c r="I6760" s="101" t="s">
        <v>36</v>
      </c>
      <c r="J6760" s="1">
        <f>DATEVALUE(RIGHT(jaar_zip[[#This Row],[YYYYMMDD]],2)&amp;"-"&amp;MID(jaar_zip[[#This Row],[YYYYMMDD]],5,2)&amp;"-"&amp;LEFT(jaar_zip[[#This Row],[YYYYMMDD]],4))</f>
        <v>45474</v>
      </c>
      <c r="K6760" s="101" t="str">
        <f>IF(AND(VALUE(MONTH(jaar_zip[[#This Row],[Datum]]))=1,VALUE(WEEKNUM(jaar_zip[[#This Row],[Datum]],21))&gt;51),RIGHT(YEAR(jaar_zip[[#This Row],[Datum]])-1,2),RIGHT(YEAR(jaar_zip[[#This Row],[Datum]]),2))&amp;"-"&amp; TEXT(WEEKNUM(jaar_zip[[#This Row],[Datum]],21),"00")</f>
        <v>24-27</v>
      </c>
      <c r="L6760" s="101">
        <f>MONTH(jaar_zip[[#This Row],[Datum]])</f>
        <v>7</v>
      </c>
      <c r="M6760" s="101">
        <f>IF(ISNUMBER(jaar_zip[[#This Row],[etmaaltemperatuur]]),IF(jaar_zip[[#This Row],[etmaaltemperatuur]]&lt;stookgrens,stookgrens-jaar_zip[[#This Row],[etmaaltemperatuur]],0),"")</f>
        <v>1.8999999999999986</v>
      </c>
      <c r="N6760" s="101">
        <f>IF(ISNUMBER(jaar_zip[[#This Row],[graaddagen]]),IF(OR(MONTH(jaar_zip[[#This Row],[Datum]])=1,MONTH(jaar_zip[[#This Row],[Datum]])=2,MONTH(jaar_zip[[#This Row],[Datum]])=11,MONTH(jaar_zip[[#This Row],[Datum]])=12),1.1,IF(OR(MONTH(jaar_zip[[#This Row],[Datum]])=3,MONTH(jaar_zip[[#This Row],[Datum]])=10),1,0.8))*jaar_zip[[#This Row],[graaddagen]],"")</f>
        <v>1.5199999999999989</v>
      </c>
      <c r="O6760" s="101">
        <f>IF(ISNUMBER(jaar_zip[[#This Row],[etmaaltemperatuur]]),IF(jaar_zip[[#This Row],[etmaaltemperatuur]]&gt;stookgrens,jaar_zip[[#This Row],[etmaaltemperatuur]]-stookgrens,0),"")</f>
        <v>0</v>
      </c>
    </row>
    <row r="6761" spans="1:15" x14ac:dyDescent="0.25">
      <c r="A6761">
        <v>340</v>
      </c>
      <c r="B6761">
        <v>20240702</v>
      </c>
      <c r="C6761">
        <v>3.3</v>
      </c>
      <c r="D6761">
        <v>15</v>
      </c>
      <c r="F6761">
        <v>9.1</v>
      </c>
      <c r="G6761">
        <v>1015.5</v>
      </c>
      <c r="H6761">
        <v>83</v>
      </c>
      <c r="I6761" s="101" t="s">
        <v>36</v>
      </c>
      <c r="J6761" s="1">
        <f>DATEVALUE(RIGHT(jaar_zip[[#This Row],[YYYYMMDD]],2)&amp;"-"&amp;MID(jaar_zip[[#This Row],[YYYYMMDD]],5,2)&amp;"-"&amp;LEFT(jaar_zip[[#This Row],[YYYYMMDD]],4))</f>
        <v>45475</v>
      </c>
      <c r="K6761" s="101" t="str">
        <f>IF(AND(VALUE(MONTH(jaar_zip[[#This Row],[Datum]]))=1,VALUE(WEEKNUM(jaar_zip[[#This Row],[Datum]],21))&gt;51),RIGHT(YEAR(jaar_zip[[#This Row],[Datum]])-1,2),RIGHT(YEAR(jaar_zip[[#This Row],[Datum]]),2))&amp;"-"&amp; TEXT(WEEKNUM(jaar_zip[[#This Row],[Datum]],21),"00")</f>
        <v>24-27</v>
      </c>
      <c r="L6761" s="101">
        <f>MONTH(jaar_zip[[#This Row],[Datum]])</f>
        <v>7</v>
      </c>
      <c r="M6761" s="101">
        <f>IF(ISNUMBER(jaar_zip[[#This Row],[etmaaltemperatuur]]),IF(jaar_zip[[#This Row],[etmaaltemperatuur]]&lt;stookgrens,stookgrens-jaar_zip[[#This Row],[etmaaltemperatuur]],0),"")</f>
        <v>3</v>
      </c>
      <c r="N6761" s="101">
        <f>IF(ISNUMBER(jaar_zip[[#This Row],[graaddagen]]),IF(OR(MONTH(jaar_zip[[#This Row],[Datum]])=1,MONTH(jaar_zip[[#This Row],[Datum]])=2,MONTH(jaar_zip[[#This Row],[Datum]])=11,MONTH(jaar_zip[[#This Row],[Datum]])=12),1.1,IF(OR(MONTH(jaar_zip[[#This Row],[Datum]])=3,MONTH(jaar_zip[[#This Row],[Datum]])=10),1,0.8))*jaar_zip[[#This Row],[graaddagen]],"")</f>
        <v>2.4000000000000004</v>
      </c>
      <c r="O6761" s="101">
        <f>IF(ISNUMBER(jaar_zip[[#This Row],[etmaaltemperatuur]]),IF(jaar_zip[[#This Row],[etmaaltemperatuur]]&gt;stookgrens,jaar_zip[[#This Row],[etmaaltemperatuur]]-stookgrens,0),"")</f>
        <v>0</v>
      </c>
    </row>
    <row r="6762" spans="1:15" x14ac:dyDescent="0.25">
      <c r="A6762">
        <v>340</v>
      </c>
      <c r="B6762">
        <v>20240703</v>
      </c>
      <c r="C6762">
        <v>3.3</v>
      </c>
      <c r="D6762">
        <v>14.7</v>
      </c>
      <c r="F6762">
        <v>8.1</v>
      </c>
      <c r="G6762">
        <v>1009.7</v>
      </c>
      <c r="H6762">
        <v>81</v>
      </c>
      <c r="I6762" s="101" t="s">
        <v>36</v>
      </c>
      <c r="J6762" s="1">
        <f>DATEVALUE(RIGHT(jaar_zip[[#This Row],[YYYYMMDD]],2)&amp;"-"&amp;MID(jaar_zip[[#This Row],[YYYYMMDD]],5,2)&amp;"-"&amp;LEFT(jaar_zip[[#This Row],[YYYYMMDD]],4))</f>
        <v>45476</v>
      </c>
      <c r="K6762" s="101" t="str">
        <f>IF(AND(VALUE(MONTH(jaar_zip[[#This Row],[Datum]]))=1,VALUE(WEEKNUM(jaar_zip[[#This Row],[Datum]],21))&gt;51),RIGHT(YEAR(jaar_zip[[#This Row],[Datum]])-1,2),RIGHT(YEAR(jaar_zip[[#This Row],[Datum]]),2))&amp;"-"&amp; TEXT(WEEKNUM(jaar_zip[[#This Row],[Datum]],21),"00")</f>
        <v>24-27</v>
      </c>
      <c r="L6762" s="101">
        <f>MONTH(jaar_zip[[#This Row],[Datum]])</f>
        <v>7</v>
      </c>
      <c r="M6762" s="101">
        <f>IF(ISNUMBER(jaar_zip[[#This Row],[etmaaltemperatuur]]),IF(jaar_zip[[#This Row],[etmaaltemperatuur]]&lt;stookgrens,stookgrens-jaar_zip[[#This Row],[etmaaltemperatuur]],0),"")</f>
        <v>3.3000000000000007</v>
      </c>
      <c r="N6762" s="101">
        <f>IF(ISNUMBER(jaar_zip[[#This Row],[graaddagen]]),IF(OR(MONTH(jaar_zip[[#This Row],[Datum]])=1,MONTH(jaar_zip[[#This Row],[Datum]])=2,MONTH(jaar_zip[[#This Row],[Datum]])=11,MONTH(jaar_zip[[#This Row],[Datum]])=12),1.1,IF(OR(MONTH(jaar_zip[[#This Row],[Datum]])=3,MONTH(jaar_zip[[#This Row],[Datum]])=10),1,0.8))*jaar_zip[[#This Row],[graaddagen]],"")</f>
        <v>2.6400000000000006</v>
      </c>
      <c r="O6762" s="101">
        <f>IF(ISNUMBER(jaar_zip[[#This Row],[etmaaltemperatuur]]),IF(jaar_zip[[#This Row],[etmaaltemperatuur]]&gt;stookgrens,jaar_zip[[#This Row],[etmaaltemperatuur]]-stookgrens,0),"")</f>
        <v>0</v>
      </c>
    </row>
    <row r="6763" spans="1:15" x14ac:dyDescent="0.25">
      <c r="A6763">
        <v>340</v>
      </c>
      <c r="B6763">
        <v>20240704</v>
      </c>
      <c r="C6763">
        <v>5.6</v>
      </c>
      <c r="D6763">
        <v>16.399999999999999</v>
      </c>
      <c r="F6763">
        <v>8.1999999999999993</v>
      </c>
      <c r="G6763">
        <v>1008.7</v>
      </c>
      <c r="H6763">
        <v>68</v>
      </c>
      <c r="I6763" s="101" t="s">
        <v>36</v>
      </c>
      <c r="J6763" s="1">
        <f>DATEVALUE(RIGHT(jaar_zip[[#This Row],[YYYYMMDD]],2)&amp;"-"&amp;MID(jaar_zip[[#This Row],[YYYYMMDD]],5,2)&amp;"-"&amp;LEFT(jaar_zip[[#This Row],[YYYYMMDD]],4))</f>
        <v>45477</v>
      </c>
      <c r="K6763" s="101" t="str">
        <f>IF(AND(VALUE(MONTH(jaar_zip[[#This Row],[Datum]]))=1,VALUE(WEEKNUM(jaar_zip[[#This Row],[Datum]],21))&gt;51),RIGHT(YEAR(jaar_zip[[#This Row],[Datum]])-1,2),RIGHT(YEAR(jaar_zip[[#This Row],[Datum]]),2))&amp;"-"&amp; TEXT(WEEKNUM(jaar_zip[[#This Row],[Datum]],21),"00")</f>
        <v>24-27</v>
      </c>
      <c r="L6763" s="101">
        <f>MONTH(jaar_zip[[#This Row],[Datum]])</f>
        <v>7</v>
      </c>
      <c r="M6763" s="101">
        <f>IF(ISNUMBER(jaar_zip[[#This Row],[etmaaltemperatuur]]),IF(jaar_zip[[#This Row],[etmaaltemperatuur]]&lt;stookgrens,stookgrens-jaar_zip[[#This Row],[etmaaltemperatuur]],0),"")</f>
        <v>1.6000000000000014</v>
      </c>
      <c r="N6763" s="101">
        <f>IF(ISNUMBER(jaar_zip[[#This Row],[graaddagen]]),IF(OR(MONTH(jaar_zip[[#This Row],[Datum]])=1,MONTH(jaar_zip[[#This Row],[Datum]])=2,MONTH(jaar_zip[[#This Row],[Datum]])=11,MONTH(jaar_zip[[#This Row],[Datum]])=12),1.1,IF(OR(MONTH(jaar_zip[[#This Row],[Datum]])=3,MONTH(jaar_zip[[#This Row],[Datum]])=10),1,0.8))*jaar_zip[[#This Row],[graaddagen]],"")</f>
        <v>1.2800000000000011</v>
      </c>
      <c r="O6763" s="101">
        <f>IF(ISNUMBER(jaar_zip[[#This Row],[etmaaltemperatuur]]),IF(jaar_zip[[#This Row],[etmaaltemperatuur]]&gt;stookgrens,jaar_zip[[#This Row],[etmaaltemperatuur]]-stookgrens,0),"")</f>
        <v>0</v>
      </c>
    </row>
    <row r="6764" spans="1:15" x14ac:dyDescent="0.25">
      <c r="A6764">
        <v>340</v>
      </c>
      <c r="B6764">
        <v>20240705</v>
      </c>
      <c r="C6764">
        <v>4.3</v>
      </c>
      <c r="D6764">
        <v>16.3</v>
      </c>
      <c r="F6764">
        <v>1.4</v>
      </c>
      <c r="G6764">
        <v>1008.5</v>
      </c>
      <c r="H6764">
        <v>82</v>
      </c>
      <c r="I6764" s="101" t="s">
        <v>36</v>
      </c>
      <c r="J6764" s="1">
        <f>DATEVALUE(RIGHT(jaar_zip[[#This Row],[YYYYMMDD]],2)&amp;"-"&amp;MID(jaar_zip[[#This Row],[YYYYMMDD]],5,2)&amp;"-"&amp;LEFT(jaar_zip[[#This Row],[YYYYMMDD]],4))</f>
        <v>45478</v>
      </c>
      <c r="K6764" s="101" t="str">
        <f>IF(AND(VALUE(MONTH(jaar_zip[[#This Row],[Datum]]))=1,VALUE(WEEKNUM(jaar_zip[[#This Row],[Datum]],21))&gt;51),RIGHT(YEAR(jaar_zip[[#This Row],[Datum]])-1,2),RIGHT(YEAR(jaar_zip[[#This Row],[Datum]]),2))&amp;"-"&amp; TEXT(WEEKNUM(jaar_zip[[#This Row],[Datum]],21),"00")</f>
        <v>24-27</v>
      </c>
      <c r="L6764" s="101">
        <f>MONTH(jaar_zip[[#This Row],[Datum]])</f>
        <v>7</v>
      </c>
      <c r="M6764" s="101">
        <f>IF(ISNUMBER(jaar_zip[[#This Row],[etmaaltemperatuur]]),IF(jaar_zip[[#This Row],[etmaaltemperatuur]]&lt;stookgrens,stookgrens-jaar_zip[[#This Row],[etmaaltemperatuur]],0),"")</f>
        <v>1.6999999999999993</v>
      </c>
      <c r="N6764" s="101">
        <f>IF(ISNUMBER(jaar_zip[[#This Row],[graaddagen]]),IF(OR(MONTH(jaar_zip[[#This Row],[Datum]])=1,MONTH(jaar_zip[[#This Row],[Datum]])=2,MONTH(jaar_zip[[#This Row],[Datum]])=11,MONTH(jaar_zip[[#This Row],[Datum]])=12),1.1,IF(OR(MONTH(jaar_zip[[#This Row],[Datum]])=3,MONTH(jaar_zip[[#This Row],[Datum]])=10),1,0.8))*jaar_zip[[#This Row],[graaddagen]],"")</f>
        <v>1.3599999999999994</v>
      </c>
      <c r="O6764" s="101">
        <f>IF(ISNUMBER(jaar_zip[[#This Row],[etmaaltemperatuur]]),IF(jaar_zip[[#This Row],[etmaaltemperatuur]]&gt;stookgrens,jaar_zip[[#This Row],[etmaaltemperatuur]]-stookgrens,0),"")</f>
        <v>0</v>
      </c>
    </row>
    <row r="6765" spans="1:15" x14ac:dyDescent="0.25">
      <c r="A6765">
        <v>340</v>
      </c>
      <c r="B6765">
        <v>20240706</v>
      </c>
      <c r="C6765">
        <v>5.9</v>
      </c>
      <c r="D6765">
        <v>15.9</v>
      </c>
      <c r="F6765">
        <v>9.8000000000000007</v>
      </c>
      <c r="G6765">
        <v>1003.7</v>
      </c>
      <c r="H6765">
        <v>76</v>
      </c>
      <c r="I6765" s="101" t="s">
        <v>36</v>
      </c>
      <c r="J6765" s="1">
        <f>DATEVALUE(RIGHT(jaar_zip[[#This Row],[YYYYMMDD]],2)&amp;"-"&amp;MID(jaar_zip[[#This Row],[YYYYMMDD]],5,2)&amp;"-"&amp;LEFT(jaar_zip[[#This Row],[YYYYMMDD]],4))</f>
        <v>45479</v>
      </c>
      <c r="K6765" s="101" t="str">
        <f>IF(AND(VALUE(MONTH(jaar_zip[[#This Row],[Datum]]))=1,VALUE(WEEKNUM(jaar_zip[[#This Row],[Datum]],21))&gt;51),RIGHT(YEAR(jaar_zip[[#This Row],[Datum]])-1,2),RIGHT(YEAR(jaar_zip[[#This Row],[Datum]]),2))&amp;"-"&amp; TEXT(WEEKNUM(jaar_zip[[#This Row],[Datum]],21),"00")</f>
        <v>24-27</v>
      </c>
      <c r="L6765" s="101">
        <f>MONTH(jaar_zip[[#This Row],[Datum]])</f>
        <v>7</v>
      </c>
      <c r="M6765" s="101">
        <f>IF(ISNUMBER(jaar_zip[[#This Row],[etmaaltemperatuur]]),IF(jaar_zip[[#This Row],[etmaaltemperatuur]]&lt;stookgrens,stookgrens-jaar_zip[[#This Row],[etmaaltemperatuur]],0),"")</f>
        <v>2.0999999999999996</v>
      </c>
      <c r="N6765" s="101">
        <f>IF(ISNUMBER(jaar_zip[[#This Row],[graaddagen]]),IF(OR(MONTH(jaar_zip[[#This Row],[Datum]])=1,MONTH(jaar_zip[[#This Row],[Datum]])=2,MONTH(jaar_zip[[#This Row],[Datum]])=11,MONTH(jaar_zip[[#This Row],[Datum]])=12),1.1,IF(OR(MONTH(jaar_zip[[#This Row],[Datum]])=3,MONTH(jaar_zip[[#This Row],[Datum]])=10),1,0.8))*jaar_zip[[#This Row],[graaddagen]],"")</f>
        <v>1.6799999999999997</v>
      </c>
      <c r="O6765" s="101">
        <f>IF(ISNUMBER(jaar_zip[[#This Row],[etmaaltemperatuur]]),IF(jaar_zip[[#This Row],[etmaaltemperatuur]]&gt;stookgrens,jaar_zip[[#This Row],[etmaaltemperatuur]]-stookgrens,0),"")</f>
        <v>0</v>
      </c>
    </row>
    <row r="6766" spans="1:15" x14ac:dyDescent="0.25">
      <c r="A6766">
        <v>340</v>
      </c>
      <c r="B6766">
        <v>20240707</v>
      </c>
      <c r="C6766">
        <v>3.4</v>
      </c>
      <c r="D6766">
        <v>14.9</v>
      </c>
      <c r="F6766">
        <v>0.4</v>
      </c>
      <c r="G6766">
        <v>1012.7</v>
      </c>
      <c r="H6766">
        <v>77</v>
      </c>
      <c r="I6766" s="101" t="s">
        <v>36</v>
      </c>
      <c r="J6766" s="1">
        <f>DATEVALUE(RIGHT(jaar_zip[[#This Row],[YYYYMMDD]],2)&amp;"-"&amp;MID(jaar_zip[[#This Row],[YYYYMMDD]],5,2)&amp;"-"&amp;LEFT(jaar_zip[[#This Row],[YYYYMMDD]],4))</f>
        <v>45480</v>
      </c>
      <c r="K6766" s="101" t="str">
        <f>IF(AND(VALUE(MONTH(jaar_zip[[#This Row],[Datum]]))=1,VALUE(WEEKNUM(jaar_zip[[#This Row],[Datum]],21))&gt;51),RIGHT(YEAR(jaar_zip[[#This Row],[Datum]])-1,2),RIGHT(YEAR(jaar_zip[[#This Row],[Datum]]),2))&amp;"-"&amp; TEXT(WEEKNUM(jaar_zip[[#This Row],[Datum]],21),"00")</f>
        <v>24-27</v>
      </c>
      <c r="L6766" s="101">
        <f>MONTH(jaar_zip[[#This Row],[Datum]])</f>
        <v>7</v>
      </c>
      <c r="M6766" s="101">
        <f>IF(ISNUMBER(jaar_zip[[#This Row],[etmaaltemperatuur]]),IF(jaar_zip[[#This Row],[etmaaltemperatuur]]&lt;stookgrens,stookgrens-jaar_zip[[#This Row],[etmaaltemperatuur]],0),"")</f>
        <v>3.0999999999999996</v>
      </c>
      <c r="N6766" s="101">
        <f>IF(ISNUMBER(jaar_zip[[#This Row],[graaddagen]]),IF(OR(MONTH(jaar_zip[[#This Row],[Datum]])=1,MONTH(jaar_zip[[#This Row],[Datum]])=2,MONTH(jaar_zip[[#This Row],[Datum]])=11,MONTH(jaar_zip[[#This Row],[Datum]])=12),1.1,IF(OR(MONTH(jaar_zip[[#This Row],[Datum]])=3,MONTH(jaar_zip[[#This Row],[Datum]])=10),1,0.8))*jaar_zip[[#This Row],[graaddagen]],"")</f>
        <v>2.48</v>
      </c>
      <c r="O6766" s="101">
        <f>IF(ISNUMBER(jaar_zip[[#This Row],[etmaaltemperatuur]]),IF(jaar_zip[[#This Row],[etmaaltemperatuur]]&gt;stookgrens,jaar_zip[[#This Row],[etmaaltemperatuur]]-stookgrens,0),"")</f>
        <v>0</v>
      </c>
    </row>
    <row r="6767" spans="1:15" x14ac:dyDescent="0.25">
      <c r="A6767">
        <v>340</v>
      </c>
      <c r="B6767">
        <v>20240708</v>
      </c>
      <c r="C6767">
        <v>2.1</v>
      </c>
      <c r="D6767">
        <v>17</v>
      </c>
      <c r="F6767">
        <v>-0.1</v>
      </c>
      <c r="G6767">
        <v>1016.9</v>
      </c>
      <c r="H6767">
        <v>74</v>
      </c>
      <c r="I6767" s="101" t="s">
        <v>36</v>
      </c>
      <c r="J6767" s="1">
        <f>DATEVALUE(RIGHT(jaar_zip[[#This Row],[YYYYMMDD]],2)&amp;"-"&amp;MID(jaar_zip[[#This Row],[YYYYMMDD]],5,2)&amp;"-"&amp;LEFT(jaar_zip[[#This Row],[YYYYMMDD]],4))</f>
        <v>45481</v>
      </c>
      <c r="K6767" s="101" t="str">
        <f>IF(AND(VALUE(MONTH(jaar_zip[[#This Row],[Datum]]))=1,VALUE(WEEKNUM(jaar_zip[[#This Row],[Datum]],21))&gt;51),RIGHT(YEAR(jaar_zip[[#This Row],[Datum]])-1,2),RIGHT(YEAR(jaar_zip[[#This Row],[Datum]]),2))&amp;"-"&amp; TEXT(WEEKNUM(jaar_zip[[#This Row],[Datum]],21),"00")</f>
        <v>24-28</v>
      </c>
      <c r="L6767" s="101">
        <f>MONTH(jaar_zip[[#This Row],[Datum]])</f>
        <v>7</v>
      </c>
      <c r="M6767" s="101">
        <f>IF(ISNUMBER(jaar_zip[[#This Row],[etmaaltemperatuur]]),IF(jaar_zip[[#This Row],[etmaaltemperatuur]]&lt;stookgrens,stookgrens-jaar_zip[[#This Row],[etmaaltemperatuur]],0),"")</f>
        <v>1</v>
      </c>
      <c r="N6767" s="101">
        <f>IF(ISNUMBER(jaar_zip[[#This Row],[graaddagen]]),IF(OR(MONTH(jaar_zip[[#This Row],[Datum]])=1,MONTH(jaar_zip[[#This Row],[Datum]])=2,MONTH(jaar_zip[[#This Row],[Datum]])=11,MONTH(jaar_zip[[#This Row],[Datum]])=12),1.1,IF(OR(MONTH(jaar_zip[[#This Row],[Datum]])=3,MONTH(jaar_zip[[#This Row],[Datum]])=10),1,0.8))*jaar_zip[[#This Row],[graaddagen]],"")</f>
        <v>0.8</v>
      </c>
      <c r="O6767" s="101">
        <f>IF(ISNUMBER(jaar_zip[[#This Row],[etmaaltemperatuur]]),IF(jaar_zip[[#This Row],[etmaaltemperatuur]]&gt;stookgrens,jaar_zip[[#This Row],[etmaaltemperatuur]]-stookgrens,0),"")</f>
        <v>0</v>
      </c>
    </row>
    <row r="6768" spans="1:15" x14ac:dyDescent="0.25">
      <c r="A6768">
        <v>340</v>
      </c>
      <c r="B6768">
        <v>20240709</v>
      </c>
      <c r="C6768">
        <v>2.7</v>
      </c>
      <c r="D6768">
        <v>20</v>
      </c>
      <c r="F6768">
        <v>6</v>
      </c>
      <c r="G6768">
        <v>1012.7</v>
      </c>
      <c r="H6768">
        <v>76</v>
      </c>
      <c r="I6768" s="101" t="s">
        <v>36</v>
      </c>
      <c r="J6768" s="1">
        <f>DATEVALUE(RIGHT(jaar_zip[[#This Row],[YYYYMMDD]],2)&amp;"-"&amp;MID(jaar_zip[[#This Row],[YYYYMMDD]],5,2)&amp;"-"&amp;LEFT(jaar_zip[[#This Row],[YYYYMMDD]],4))</f>
        <v>45482</v>
      </c>
      <c r="K6768" s="101" t="str">
        <f>IF(AND(VALUE(MONTH(jaar_zip[[#This Row],[Datum]]))=1,VALUE(WEEKNUM(jaar_zip[[#This Row],[Datum]],21))&gt;51),RIGHT(YEAR(jaar_zip[[#This Row],[Datum]])-1,2),RIGHT(YEAR(jaar_zip[[#This Row],[Datum]]),2))&amp;"-"&amp; TEXT(WEEKNUM(jaar_zip[[#This Row],[Datum]],21),"00")</f>
        <v>24-28</v>
      </c>
      <c r="L6768" s="101">
        <f>MONTH(jaar_zip[[#This Row],[Datum]])</f>
        <v>7</v>
      </c>
      <c r="M6768" s="101">
        <f>IF(ISNUMBER(jaar_zip[[#This Row],[etmaaltemperatuur]]),IF(jaar_zip[[#This Row],[etmaaltemperatuur]]&lt;stookgrens,stookgrens-jaar_zip[[#This Row],[etmaaltemperatuur]],0),"")</f>
        <v>0</v>
      </c>
      <c r="N6768" s="101">
        <f>IF(ISNUMBER(jaar_zip[[#This Row],[graaddagen]]),IF(OR(MONTH(jaar_zip[[#This Row],[Datum]])=1,MONTH(jaar_zip[[#This Row],[Datum]])=2,MONTH(jaar_zip[[#This Row],[Datum]])=11,MONTH(jaar_zip[[#This Row],[Datum]])=12),1.1,IF(OR(MONTH(jaar_zip[[#This Row],[Datum]])=3,MONTH(jaar_zip[[#This Row],[Datum]])=10),1,0.8))*jaar_zip[[#This Row],[graaddagen]],"")</f>
        <v>0</v>
      </c>
      <c r="O6768" s="101">
        <f>IF(ISNUMBER(jaar_zip[[#This Row],[etmaaltemperatuur]]),IF(jaar_zip[[#This Row],[etmaaltemperatuur]]&gt;stookgrens,jaar_zip[[#This Row],[etmaaltemperatuur]]-stookgrens,0),"")</f>
        <v>2</v>
      </c>
    </row>
    <row r="6769" spans="1:15" x14ac:dyDescent="0.25">
      <c r="A6769">
        <v>340</v>
      </c>
      <c r="B6769">
        <v>20240710</v>
      </c>
      <c r="C6769">
        <v>3</v>
      </c>
      <c r="D6769">
        <v>18.8</v>
      </c>
      <c r="F6769">
        <v>0.1</v>
      </c>
      <c r="G6769">
        <v>1014.9</v>
      </c>
      <c r="H6769">
        <v>82</v>
      </c>
      <c r="I6769" s="101" t="s">
        <v>36</v>
      </c>
      <c r="J6769" s="1">
        <f>DATEVALUE(RIGHT(jaar_zip[[#This Row],[YYYYMMDD]],2)&amp;"-"&amp;MID(jaar_zip[[#This Row],[YYYYMMDD]],5,2)&amp;"-"&amp;LEFT(jaar_zip[[#This Row],[YYYYMMDD]],4))</f>
        <v>45483</v>
      </c>
      <c r="K6769" s="101" t="str">
        <f>IF(AND(VALUE(MONTH(jaar_zip[[#This Row],[Datum]]))=1,VALUE(WEEKNUM(jaar_zip[[#This Row],[Datum]],21))&gt;51),RIGHT(YEAR(jaar_zip[[#This Row],[Datum]])-1,2),RIGHT(YEAR(jaar_zip[[#This Row],[Datum]]),2))&amp;"-"&amp; TEXT(WEEKNUM(jaar_zip[[#This Row],[Datum]],21),"00")</f>
        <v>24-28</v>
      </c>
      <c r="L6769" s="101">
        <f>MONTH(jaar_zip[[#This Row],[Datum]])</f>
        <v>7</v>
      </c>
      <c r="M6769" s="101">
        <f>IF(ISNUMBER(jaar_zip[[#This Row],[etmaaltemperatuur]]),IF(jaar_zip[[#This Row],[etmaaltemperatuur]]&lt;stookgrens,stookgrens-jaar_zip[[#This Row],[etmaaltemperatuur]],0),"")</f>
        <v>0</v>
      </c>
      <c r="N6769" s="101">
        <f>IF(ISNUMBER(jaar_zip[[#This Row],[graaddagen]]),IF(OR(MONTH(jaar_zip[[#This Row],[Datum]])=1,MONTH(jaar_zip[[#This Row],[Datum]])=2,MONTH(jaar_zip[[#This Row],[Datum]])=11,MONTH(jaar_zip[[#This Row],[Datum]])=12),1.1,IF(OR(MONTH(jaar_zip[[#This Row],[Datum]])=3,MONTH(jaar_zip[[#This Row],[Datum]])=10),1,0.8))*jaar_zip[[#This Row],[graaddagen]],"")</f>
        <v>0</v>
      </c>
      <c r="O6769" s="101">
        <f>IF(ISNUMBER(jaar_zip[[#This Row],[etmaaltemperatuur]]),IF(jaar_zip[[#This Row],[etmaaltemperatuur]]&gt;stookgrens,jaar_zip[[#This Row],[etmaaltemperatuur]]-stookgrens,0),"")</f>
        <v>0.80000000000000071</v>
      </c>
    </row>
    <row r="6770" spans="1:15" x14ac:dyDescent="0.25">
      <c r="A6770">
        <v>340</v>
      </c>
      <c r="B6770">
        <v>20240711</v>
      </c>
      <c r="C6770">
        <v>3.4</v>
      </c>
      <c r="D6770">
        <v>17.2</v>
      </c>
      <c r="F6770">
        <v>0</v>
      </c>
      <c r="G6770">
        <v>1017.6</v>
      </c>
      <c r="H6770">
        <v>73</v>
      </c>
      <c r="I6770" s="101" t="s">
        <v>36</v>
      </c>
      <c r="J6770" s="1">
        <f>DATEVALUE(RIGHT(jaar_zip[[#This Row],[YYYYMMDD]],2)&amp;"-"&amp;MID(jaar_zip[[#This Row],[YYYYMMDD]],5,2)&amp;"-"&amp;LEFT(jaar_zip[[#This Row],[YYYYMMDD]],4))</f>
        <v>45484</v>
      </c>
      <c r="K6770" s="101" t="str">
        <f>IF(AND(VALUE(MONTH(jaar_zip[[#This Row],[Datum]]))=1,VALUE(WEEKNUM(jaar_zip[[#This Row],[Datum]],21))&gt;51),RIGHT(YEAR(jaar_zip[[#This Row],[Datum]])-1,2),RIGHT(YEAR(jaar_zip[[#This Row],[Datum]]),2))&amp;"-"&amp; TEXT(WEEKNUM(jaar_zip[[#This Row],[Datum]],21),"00")</f>
        <v>24-28</v>
      </c>
      <c r="L6770" s="101">
        <f>MONTH(jaar_zip[[#This Row],[Datum]])</f>
        <v>7</v>
      </c>
      <c r="M6770" s="101">
        <f>IF(ISNUMBER(jaar_zip[[#This Row],[etmaaltemperatuur]]),IF(jaar_zip[[#This Row],[etmaaltemperatuur]]&lt;stookgrens,stookgrens-jaar_zip[[#This Row],[etmaaltemperatuur]],0),"")</f>
        <v>0.80000000000000071</v>
      </c>
      <c r="N6770" s="101">
        <f>IF(ISNUMBER(jaar_zip[[#This Row],[graaddagen]]),IF(OR(MONTH(jaar_zip[[#This Row],[Datum]])=1,MONTH(jaar_zip[[#This Row],[Datum]])=2,MONTH(jaar_zip[[#This Row],[Datum]])=11,MONTH(jaar_zip[[#This Row],[Datum]])=12),1.1,IF(OR(MONTH(jaar_zip[[#This Row],[Datum]])=3,MONTH(jaar_zip[[#This Row],[Datum]])=10),1,0.8))*jaar_zip[[#This Row],[graaddagen]],"")</f>
        <v>0.64000000000000057</v>
      </c>
      <c r="O6770" s="101">
        <f>IF(ISNUMBER(jaar_zip[[#This Row],[etmaaltemperatuur]]),IF(jaar_zip[[#This Row],[etmaaltemperatuur]]&gt;stookgrens,jaar_zip[[#This Row],[etmaaltemperatuur]]-stookgrens,0),"")</f>
        <v>0</v>
      </c>
    </row>
    <row r="6771" spans="1:15" x14ac:dyDescent="0.25">
      <c r="A6771">
        <v>340</v>
      </c>
      <c r="B6771">
        <v>20240712</v>
      </c>
      <c r="C6771">
        <v>3.8</v>
      </c>
      <c r="D6771">
        <v>14.6</v>
      </c>
      <c r="F6771">
        <v>17.899999999999999</v>
      </c>
      <c r="G6771">
        <v>1013.5</v>
      </c>
      <c r="H6771">
        <v>90</v>
      </c>
      <c r="I6771" s="101" t="s">
        <v>36</v>
      </c>
      <c r="J6771" s="1">
        <f>DATEVALUE(RIGHT(jaar_zip[[#This Row],[YYYYMMDD]],2)&amp;"-"&amp;MID(jaar_zip[[#This Row],[YYYYMMDD]],5,2)&amp;"-"&amp;LEFT(jaar_zip[[#This Row],[YYYYMMDD]],4))</f>
        <v>45485</v>
      </c>
      <c r="K6771" s="101" t="str">
        <f>IF(AND(VALUE(MONTH(jaar_zip[[#This Row],[Datum]]))=1,VALUE(WEEKNUM(jaar_zip[[#This Row],[Datum]],21))&gt;51),RIGHT(YEAR(jaar_zip[[#This Row],[Datum]])-1,2),RIGHT(YEAR(jaar_zip[[#This Row],[Datum]]),2))&amp;"-"&amp; TEXT(WEEKNUM(jaar_zip[[#This Row],[Datum]],21),"00")</f>
        <v>24-28</v>
      </c>
      <c r="L6771" s="101">
        <f>MONTH(jaar_zip[[#This Row],[Datum]])</f>
        <v>7</v>
      </c>
      <c r="M6771" s="101">
        <f>IF(ISNUMBER(jaar_zip[[#This Row],[etmaaltemperatuur]]),IF(jaar_zip[[#This Row],[etmaaltemperatuur]]&lt;stookgrens,stookgrens-jaar_zip[[#This Row],[etmaaltemperatuur]],0),"")</f>
        <v>3.4000000000000004</v>
      </c>
      <c r="N6771" s="101">
        <f>IF(ISNUMBER(jaar_zip[[#This Row],[graaddagen]]),IF(OR(MONTH(jaar_zip[[#This Row],[Datum]])=1,MONTH(jaar_zip[[#This Row],[Datum]])=2,MONTH(jaar_zip[[#This Row],[Datum]])=11,MONTH(jaar_zip[[#This Row],[Datum]])=12),1.1,IF(OR(MONTH(jaar_zip[[#This Row],[Datum]])=3,MONTH(jaar_zip[[#This Row],[Datum]])=10),1,0.8))*jaar_zip[[#This Row],[graaddagen]],"")</f>
        <v>2.7200000000000006</v>
      </c>
      <c r="O6771" s="101">
        <f>IF(ISNUMBER(jaar_zip[[#This Row],[etmaaltemperatuur]]),IF(jaar_zip[[#This Row],[etmaaltemperatuur]]&gt;stookgrens,jaar_zip[[#This Row],[etmaaltemperatuur]]-stookgrens,0),"")</f>
        <v>0</v>
      </c>
    </row>
    <row r="6772" spans="1:15" x14ac:dyDescent="0.25">
      <c r="A6772">
        <v>340</v>
      </c>
      <c r="B6772">
        <v>20240713</v>
      </c>
      <c r="C6772">
        <v>4.7</v>
      </c>
      <c r="D6772">
        <v>14</v>
      </c>
      <c r="F6772">
        <v>0.9</v>
      </c>
      <c r="G6772">
        <v>1012.8</v>
      </c>
      <c r="H6772">
        <v>87</v>
      </c>
      <c r="I6772" s="101" t="s">
        <v>36</v>
      </c>
      <c r="J6772" s="1">
        <f>DATEVALUE(RIGHT(jaar_zip[[#This Row],[YYYYMMDD]],2)&amp;"-"&amp;MID(jaar_zip[[#This Row],[YYYYMMDD]],5,2)&amp;"-"&amp;LEFT(jaar_zip[[#This Row],[YYYYMMDD]],4))</f>
        <v>45486</v>
      </c>
      <c r="K6772" s="101" t="str">
        <f>IF(AND(VALUE(MONTH(jaar_zip[[#This Row],[Datum]]))=1,VALUE(WEEKNUM(jaar_zip[[#This Row],[Datum]],21))&gt;51),RIGHT(YEAR(jaar_zip[[#This Row],[Datum]])-1,2),RIGHT(YEAR(jaar_zip[[#This Row],[Datum]]),2))&amp;"-"&amp; TEXT(WEEKNUM(jaar_zip[[#This Row],[Datum]],21),"00")</f>
        <v>24-28</v>
      </c>
      <c r="L6772" s="101">
        <f>MONTH(jaar_zip[[#This Row],[Datum]])</f>
        <v>7</v>
      </c>
      <c r="M6772" s="101">
        <f>IF(ISNUMBER(jaar_zip[[#This Row],[etmaaltemperatuur]]),IF(jaar_zip[[#This Row],[etmaaltemperatuur]]&lt;stookgrens,stookgrens-jaar_zip[[#This Row],[etmaaltemperatuur]],0),"")</f>
        <v>4</v>
      </c>
      <c r="N6772" s="101">
        <f>IF(ISNUMBER(jaar_zip[[#This Row],[graaddagen]]),IF(OR(MONTH(jaar_zip[[#This Row],[Datum]])=1,MONTH(jaar_zip[[#This Row],[Datum]])=2,MONTH(jaar_zip[[#This Row],[Datum]])=11,MONTH(jaar_zip[[#This Row],[Datum]])=12),1.1,IF(OR(MONTH(jaar_zip[[#This Row],[Datum]])=3,MONTH(jaar_zip[[#This Row],[Datum]])=10),1,0.8))*jaar_zip[[#This Row],[graaddagen]],"")</f>
        <v>3.2</v>
      </c>
      <c r="O6772" s="101">
        <f>IF(ISNUMBER(jaar_zip[[#This Row],[etmaaltemperatuur]]),IF(jaar_zip[[#This Row],[etmaaltemperatuur]]&gt;stookgrens,jaar_zip[[#This Row],[etmaaltemperatuur]]-stookgrens,0),"")</f>
        <v>0</v>
      </c>
    </row>
    <row r="6773" spans="1:15" x14ac:dyDescent="0.25">
      <c r="A6773">
        <v>340</v>
      </c>
      <c r="B6773">
        <v>20240714</v>
      </c>
      <c r="C6773">
        <v>2.8</v>
      </c>
      <c r="D6773">
        <v>16</v>
      </c>
      <c r="F6773">
        <v>0</v>
      </c>
      <c r="G6773">
        <v>1012.8</v>
      </c>
      <c r="H6773">
        <v>77</v>
      </c>
      <c r="I6773" s="101" t="s">
        <v>36</v>
      </c>
      <c r="J6773" s="1">
        <f>DATEVALUE(RIGHT(jaar_zip[[#This Row],[YYYYMMDD]],2)&amp;"-"&amp;MID(jaar_zip[[#This Row],[YYYYMMDD]],5,2)&amp;"-"&amp;LEFT(jaar_zip[[#This Row],[YYYYMMDD]],4))</f>
        <v>45487</v>
      </c>
      <c r="K6773" s="101" t="str">
        <f>IF(AND(VALUE(MONTH(jaar_zip[[#This Row],[Datum]]))=1,VALUE(WEEKNUM(jaar_zip[[#This Row],[Datum]],21))&gt;51),RIGHT(YEAR(jaar_zip[[#This Row],[Datum]])-1,2),RIGHT(YEAR(jaar_zip[[#This Row],[Datum]]),2))&amp;"-"&amp; TEXT(WEEKNUM(jaar_zip[[#This Row],[Datum]],21),"00")</f>
        <v>24-28</v>
      </c>
      <c r="L6773" s="101">
        <f>MONTH(jaar_zip[[#This Row],[Datum]])</f>
        <v>7</v>
      </c>
      <c r="M6773" s="101">
        <f>IF(ISNUMBER(jaar_zip[[#This Row],[etmaaltemperatuur]]),IF(jaar_zip[[#This Row],[etmaaltemperatuur]]&lt;stookgrens,stookgrens-jaar_zip[[#This Row],[etmaaltemperatuur]],0),"")</f>
        <v>2</v>
      </c>
      <c r="N6773" s="101">
        <f>IF(ISNUMBER(jaar_zip[[#This Row],[graaddagen]]),IF(OR(MONTH(jaar_zip[[#This Row],[Datum]])=1,MONTH(jaar_zip[[#This Row],[Datum]])=2,MONTH(jaar_zip[[#This Row],[Datum]])=11,MONTH(jaar_zip[[#This Row],[Datum]])=12),1.1,IF(OR(MONTH(jaar_zip[[#This Row],[Datum]])=3,MONTH(jaar_zip[[#This Row],[Datum]])=10),1,0.8))*jaar_zip[[#This Row],[graaddagen]],"")</f>
        <v>1.6</v>
      </c>
      <c r="O6773" s="101">
        <f>IF(ISNUMBER(jaar_zip[[#This Row],[etmaaltemperatuur]]),IF(jaar_zip[[#This Row],[etmaaltemperatuur]]&gt;stookgrens,jaar_zip[[#This Row],[etmaaltemperatuur]]-stookgrens,0),"")</f>
        <v>0</v>
      </c>
    </row>
    <row r="6774" spans="1:15" x14ac:dyDescent="0.25">
      <c r="A6774">
        <v>340</v>
      </c>
      <c r="B6774">
        <v>20240715</v>
      </c>
      <c r="C6774">
        <v>1.8</v>
      </c>
      <c r="D6774">
        <v>18.600000000000001</v>
      </c>
      <c r="F6774">
        <v>6.9</v>
      </c>
      <c r="G6774">
        <v>1009.9</v>
      </c>
      <c r="H6774">
        <v>76</v>
      </c>
      <c r="I6774" s="101" t="s">
        <v>36</v>
      </c>
      <c r="J6774" s="1">
        <f>DATEVALUE(RIGHT(jaar_zip[[#This Row],[YYYYMMDD]],2)&amp;"-"&amp;MID(jaar_zip[[#This Row],[YYYYMMDD]],5,2)&amp;"-"&amp;LEFT(jaar_zip[[#This Row],[YYYYMMDD]],4))</f>
        <v>45488</v>
      </c>
      <c r="K6774" s="101" t="str">
        <f>IF(AND(VALUE(MONTH(jaar_zip[[#This Row],[Datum]]))=1,VALUE(WEEKNUM(jaar_zip[[#This Row],[Datum]],21))&gt;51),RIGHT(YEAR(jaar_zip[[#This Row],[Datum]])-1,2),RIGHT(YEAR(jaar_zip[[#This Row],[Datum]]),2))&amp;"-"&amp; TEXT(WEEKNUM(jaar_zip[[#This Row],[Datum]],21),"00")</f>
        <v>24-29</v>
      </c>
      <c r="L6774" s="101">
        <f>MONTH(jaar_zip[[#This Row],[Datum]])</f>
        <v>7</v>
      </c>
      <c r="M6774" s="101">
        <f>IF(ISNUMBER(jaar_zip[[#This Row],[etmaaltemperatuur]]),IF(jaar_zip[[#This Row],[etmaaltemperatuur]]&lt;stookgrens,stookgrens-jaar_zip[[#This Row],[etmaaltemperatuur]],0),"")</f>
        <v>0</v>
      </c>
      <c r="N6774" s="101">
        <f>IF(ISNUMBER(jaar_zip[[#This Row],[graaddagen]]),IF(OR(MONTH(jaar_zip[[#This Row],[Datum]])=1,MONTH(jaar_zip[[#This Row],[Datum]])=2,MONTH(jaar_zip[[#This Row],[Datum]])=11,MONTH(jaar_zip[[#This Row],[Datum]])=12),1.1,IF(OR(MONTH(jaar_zip[[#This Row],[Datum]])=3,MONTH(jaar_zip[[#This Row],[Datum]])=10),1,0.8))*jaar_zip[[#This Row],[graaddagen]],"")</f>
        <v>0</v>
      </c>
      <c r="O6774" s="101">
        <f>IF(ISNUMBER(jaar_zip[[#This Row],[etmaaltemperatuur]]),IF(jaar_zip[[#This Row],[etmaaltemperatuur]]&gt;stookgrens,jaar_zip[[#This Row],[etmaaltemperatuur]]-stookgrens,0),"")</f>
        <v>0.60000000000000142</v>
      </c>
    </row>
    <row r="6775" spans="1:15" x14ac:dyDescent="0.25">
      <c r="A6775">
        <v>340</v>
      </c>
      <c r="B6775">
        <v>20240716</v>
      </c>
      <c r="C6775">
        <v>5</v>
      </c>
      <c r="D6775">
        <v>17.7</v>
      </c>
      <c r="F6775">
        <v>4.2</v>
      </c>
      <c r="G6775">
        <v>1011.1</v>
      </c>
      <c r="H6775">
        <v>80</v>
      </c>
      <c r="I6775" s="101" t="s">
        <v>36</v>
      </c>
      <c r="J6775" s="1">
        <f>DATEVALUE(RIGHT(jaar_zip[[#This Row],[YYYYMMDD]],2)&amp;"-"&amp;MID(jaar_zip[[#This Row],[YYYYMMDD]],5,2)&amp;"-"&amp;LEFT(jaar_zip[[#This Row],[YYYYMMDD]],4))</f>
        <v>45489</v>
      </c>
      <c r="K6775" s="101" t="str">
        <f>IF(AND(VALUE(MONTH(jaar_zip[[#This Row],[Datum]]))=1,VALUE(WEEKNUM(jaar_zip[[#This Row],[Datum]],21))&gt;51),RIGHT(YEAR(jaar_zip[[#This Row],[Datum]])-1,2),RIGHT(YEAR(jaar_zip[[#This Row],[Datum]]),2))&amp;"-"&amp; TEXT(WEEKNUM(jaar_zip[[#This Row],[Datum]],21),"00")</f>
        <v>24-29</v>
      </c>
      <c r="L6775" s="101">
        <f>MONTH(jaar_zip[[#This Row],[Datum]])</f>
        <v>7</v>
      </c>
      <c r="M6775" s="101">
        <f>IF(ISNUMBER(jaar_zip[[#This Row],[etmaaltemperatuur]]),IF(jaar_zip[[#This Row],[etmaaltemperatuur]]&lt;stookgrens,stookgrens-jaar_zip[[#This Row],[etmaaltemperatuur]],0),"")</f>
        <v>0.30000000000000071</v>
      </c>
      <c r="N6775" s="101">
        <f>IF(ISNUMBER(jaar_zip[[#This Row],[graaddagen]]),IF(OR(MONTH(jaar_zip[[#This Row],[Datum]])=1,MONTH(jaar_zip[[#This Row],[Datum]])=2,MONTH(jaar_zip[[#This Row],[Datum]])=11,MONTH(jaar_zip[[#This Row],[Datum]])=12),1.1,IF(OR(MONTH(jaar_zip[[#This Row],[Datum]])=3,MONTH(jaar_zip[[#This Row],[Datum]])=10),1,0.8))*jaar_zip[[#This Row],[graaddagen]],"")</f>
        <v>0.24000000000000057</v>
      </c>
      <c r="O6775" s="101">
        <f>IF(ISNUMBER(jaar_zip[[#This Row],[etmaaltemperatuur]]),IF(jaar_zip[[#This Row],[etmaaltemperatuur]]&gt;stookgrens,jaar_zip[[#This Row],[etmaaltemperatuur]]-stookgrens,0),"")</f>
        <v>0</v>
      </c>
    </row>
    <row r="6776" spans="1:15" x14ac:dyDescent="0.25">
      <c r="A6776">
        <v>340</v>
      </c>
      <c r="B6776">
        <v>20240717</v>
      </c>
      <c r="C6776">
        <v>3</v>
      </c>
      <c r="D6776">
        <v>18</v>
      </c>
      <c r="F6776">
        <v>0</v>
      </c>
      <c r="G6776">
        <v>1020.7</v>
      </c>
      <c r="H6776">
        <v>81</v>
      </c>
      <c r="I6776" s="101" t="s">
        <v>36</v>
      </c>
      <c r="J6776" s="1">
        <f>DATEVALUE(RIGHT(jaar_zip[[#This Row],[YYYYMMDD]],2)&amp;"-"&amp;MID(jaar_zip[[#This Row],[YYYYMMDD]],5,2)&amp;"-"&amp;LEFT(jaar_zip[[#This Row],[YYYYMMDD]],4))</f>
        <v>45490</v>
      </c>
      <c r="K6776" s="101" t="str">
        <f>IF(AND(VALUE(MONTH(jaar_zip[[#This Row],[Datum]]))=1,VALUE(WEEKNUM(jaar_zip[[#This Row],[Datum]],21))&gt;51),RIGHT(YEAR(jaar_zip[[#This Row],[Datum]])-1,2),RIGHT(YEAR(jaar_zip[[#This Row],[Datum]]),2))&amp;"-"&amp; TEXT(WEEKNUM(jaar_zip[[#This Row],[Datum]],21),"00")</f>
        <v>24-29</v>
      </c>
      <c r="L6776" s="101">
        <f>MONTH(jaar_zip[[#This Row],[Datum]])</f>
        <v>7</v>
      </c>
      <c r="M6776" s="101">
        <f>IF(ISNUMBER(jaar_zip[[#This Row],[etmaaltemperatuur]]),IF(jaar_zip[[#This Row],[etmaaltemperatuur]]&lt;stookgrens,stookgrens-jaar_zip[[#This Row],[etmaaltemperatuur]],0),"")</f>
        <v>0</v>
      </c>
      <c r="N6776" s="101">
        <f>IF(ISNUMBER(jaar_zip[[#This Row],[graaddagen]]),IF(OR(MONTH(jaar_zip[[#This Row],[Datum]])=1,MONTH(jaar_zip[[#This Row],[Datum]])=2,MONTH(jaar_zip[[#This Row],[Datum]])=11,MONTH(jaar_zip[[#This Row],[Datum]])=12),1.1,IF(OR(MONTH(jaar_zip[[#This Row],[Datum]])=3,MONTH(jaar_zip[[#This Row],[Datum]])=10),1,0.8))*jaar_zip[[#This Row],[graaddagen]],"")</f>
        <v>0</v>
      </c>
      <c r="O6776" s="101">
        <f>IF(ISNUMBER(jaar_zip[[#This Row],[etmaaltemperatuur]]),IF(jaar_zip[[#This Row],[etmaaltemperatuur]]&gt;stookgrens,jaar_zip[[#This Row],[etmaaltemperatuur]]-stookgrens,0),"")</f>
        <v>0</v>
      </c>
    </row>
    <row r="6777" spans="1:15" x14ac:dyDescent="0.25">
      <c r="A6777">
        <v>340</v>
      </c>
      <c r="B6777">
        <v>20240718</v>
      </c>
      <c r="C6777">
        <v>1.5</v>
      </c>
      <c r="D6777">
        <v>20.6</v>
      </c>
      <c r="F6777">
        <v>0</v>
      </c>
      <c r="G6777">
        <v>1021.5</v>
      </c>
      <c r="H6777">
        <v>71</v>
      </c>
      <c r="I6777" s="101" t="s">
        <v>36</v>
      </c>
      <c r="J6777" s="1">
        <f>DATEVALUE(RIGHT(jaar_zip[[#This Row],[YYYYMMDD]],2)&amp;"-"&amp;MID(jaar_zip[[#This Row],[YYYYMMDD]],5,2)&amp;"-"&amp;LEFT(jaar_zip[[#This Row],[YYYYMMDD]],4))</f>
        <v>45491</v>
      </c>
      <c r="K6777" s="101" t="str">
        <f>IF(AND(VALUE(MONTH(jaar_zip[[#This Row],[Datum]]))=1,VALUE(WEEKNUM(jaar_zip[[#This Row],[Datum]],21))&gt;51),RIGHT(YEAR(jaar_zip[[#This Row],[Datum]])-1,2),RIGHT(YEAR(jaar_zip[[#This Row],[Datum]]),2))&amp;"-"&amp; TEXT(WEEKNUM(jaar_zip[[#This Row],[Datum]],21),"00")</f>
        <v>24-29</v>
      </c>
      <c r="L6777" s="101">
        <f>MONTH(jaar_zip[[#This Row],[Datum]])</f>
        <v>7</v>
      </c>
      <c r="M6777" s="101">
        <f>IF(ISNUMBER(jaar_zip[[#This Row],[etmaaltemperatuur]]),IF(jaar_zip[[#This Row],[etmaaltemperatuur]]&lt;stookgrens,stookgrens-jaar_zip[[#This Row],[etmaaltemperatuur]],0),"")</f>
        <v>0</v>
      </c>
      <c r="N6777" s="101">
        <f>IF(ISNUMBER(jaar_zip[[#This Row],[graaddagen]]),IF(OR(MONTH(jaar_zip[[#This Row],[Datum]])=1,MONTH(jaar_zip[[#This Row],[Datum]])=2,MONTH(jaar_zip[[#This Row],[Datum]])=11,MONTH(jaar_zip[[#This Row],[Datum]])=12),1.1,IF(OR(MONTH(jaar_zip[[#This Row],[Datum]])=3,MONTH(jaar_zip[[#This Row],[Datum]])=10),1,0.8))*jaar_zip[[#This Row],[graaddagen]],"")</f>
        <v>0</v>
      </c>
      <c r="O6777" s="101">
        <f>IF(ISNUMBER(jaar_zip[[#This Row],[etmaaltemperatuur]]),IF(jaar_zip[[#This Row],[etmaaltemperatuur]]&gt;stookgrens,jaar_zip[[#This Row],[etmaaltemperatuur]]-stookgrens,0),"")</f>
        <v>2.6000000000000014</v>
      </c>
    </row>
    <row r="6778" spans="1:15" x14ac:dyDescent="0.25">
      <c r="A6778">
        <v>340</v>
      </c>
      <c r="B6778">
        <v>20240719</v>
      </c>
      <c r="C6778">
        <v>1.9</v>
      </c>
      <c r="D6778">
        <v>23.5</v>
      </c>
      <c r="F6778">
        <v>0</v>
      </c>
      <c r="G6778">
        <v>1017.1</v>
      </c>
      <c r="H6778">
        <v>67</v>
      </c>
      <c r="I6778" s="101" t="s">
        <v>36</v>
      </c>
      <c r="J6778" s="1">
        <f>DATEVALUE(RIGHT(jaar_zip[[#This Row],[YYYYMMDD]],2)&amp;"-"&amp;MID(jaar_zip[[#This Row],[YYYYMMDD]],5,2)&amp;"-"&amp;LEFT(jaar_zip[[#This Row],[YYYYMMDD]],4))</f>
        <v>45492</v>
      </c>
      <c r="K6778" s="101" t="str">
        <f>IF(AND(VALUE(MONTH(jaar_zip[[#This Row],[Datum]]))=1,VALUE(WEEKNUM(jaar_zip[[#This Row],[Datum]],21))&gt;51),RIGHT(YEAR(jaar_zip[[#This Row],[Datum]])-1,2),RIGHT(YEAR(jaar_zip[[#This Row],[Datum]]),2))&amp;"-"&amp; TEXT(WEEKNUM(jaar_zip[[#This Row],[Datum]],21),"00")</f>
        <v>24-29</v>
      </c>
      <c r="L6778" s="101">
        <f>MONTH(jaar_zip[[#This Row],[Datum]])</f>
        <v>7</v>
      </c>
      <c r="M6778" s="101">
        <f>IF(ISNUMBER(jaar_zip[[#This Row],[etmaaltemperatuur]]),IF(jaar_zip[[#This Row],[etmaaltemperatuur]]&lt;stookgrens,stookgrens-jaar_zip[[#This Row],[etmaaltemperatuur]],0),"")</f>
        <v>0</v>
      </c>
      <c r="N6778" s="101">
        <f>IF(ISNUMBER(jaar_zip[[#This Row],[graaddagen]]),IF(OR(MONTH(jaar_zip[[#This Row],[Datum]])=1,MONTH(jaar_zip[[#This Row],[Datum]])=2,MONTH(jaar_zip[[#This Row],[Datum]])=11,MONTH(jaar_zip[[#This Row],[Datum]])=12),1.1,IF(OR(MONTH(jaar_zip[[#This Row],[Datum]])=3,MONTH(jaar_zip[[#This Row],[Datum]])=10),1,0.8))*jaar_zip[[#This Row],[graaddagen]],"")</f>
        <v>0</v>
      </c>
      <c r="O6778" s="101">
        <f>IF(ISNUMBER(jaar_zip[[#This Row],[etmaaltemperatuur]]),IF(jaar_zip[[#This Row],[etmaaltemperatuur]]&gt;stookgrens,jaar_zip[[#This Row],[etmaaltemperatuur]]-stookgrens,0),"")</f>
        <v>5.5</v>
      </c>
    </row>
    <row r="6779" spans="1:15" x14ac:dyDescent="0.25">
      <c r="A6779">
        <v>340</v>
      </c>
      <c r="B6779">
        <v>20240720</v>
      </c>
      <c r="C6779">
        <v>2.4</v>
      </c>
      <c r="D6779">
        <v>23.7</v>
      </c>
      <c r="F6779">
        <v>0</v>
      </c>
      <c r="G6779">
        <v>1008.5</v>
      </c>
      <c r="H6779">
        <v>65</v>
      </c>
      <c r="I6779" s="101" t="s">
        <v>36</v>
      </c>
      <c r="J6779" s="1">
        <f>DATEVALUE(RIGHT(jaar_zip[[#This Row],[YYYYMMDD]],2)&amp;"-"&amp;MID(jaar_zip[[#This Row],[YYYYMMDD]],5,2)&amp;"-"&amp;LEFT(jaar_zip[[#This Row],[YYYYMMDD]],4))</f>
        <v>45493</v>
      </c>
      <c r="K6779" s="101" t="str">
        <f>IF(AND(VALUE(MONTH(jaar_zip[[#This Row],[Datum]]))=1,VALUE(WEEKNUM(jaar_zip[[#This Row],[Datum]],21))&gt;51),RIGHT(YEAR(jaar_zip[[#This Row],[Datum]])-1,2),RIGHT(YEAR(jaar_zip[[#This Row],[Datum]]),2))&amp;"-"&amp; TEXT(WEEKNUM(jaar_zip[[#This Row],[Datum]],21),"00")</f>
        <v>24-29</v>
      </c>
      <c r="L6779" s="101">
        <f>MONTH(jaar_zip[[#This Row],[Datum]])</f>
        <v>7</v>
      </c>
      <c r="M6779" s="101">
        <f>IF(ISNUMBER(jaar_zip[[#This Row],[etmaaltemperatuur]]),IF(jaar_zip[[#This Row],[etmaaltemperatuur]]&lt;stookgrens,stookgrens-jaar_zip[[#This Row],[etmaaltemperatuur]],0),"")</f>
        <v>0</v>
      </c>
      <c r="N6779" s="101">
        <f>IF(ISNUMBER(jaar_zip[[#This Row],[graaddagen]]),IF(OR(MONTH(jaar_zip[[#This Row],[Datum]])=1,MONTH(jaar_zip[[#This Row],[Datum]])=2,MONTH(jaar_zip[[#This Row],[Datum]])=11,MONTH(jaar_zip[[#This Row],[Datum]])=12),1.1,IF(OR(MONTH(jaar_zip[[#This Row],[Datum]])=3,MONTH(jaar_zip[[#This Row],[Datum]])=10),1,0.8))*jaar_zip[[#This Row],[graaddagen]],"")</f>
        <v>0</v>
      </c>
      <c r="O6779" s="101">
        <f>IF(ISNUMBER(jaar_zip[[#This Row],[etmaaltemperatuur]]),IF(jaar_zip[[#This Row],[etmaaltemperatuur]]&gt;stookgrens,jaar_zip[[#This Row],[etmaaltemperatuur]]-stookgrens,0),"")</f>
        <v>5.6999999999999993</v>
      </c>
    </row>
    <row r="6780" spans="1:15" x14ac:dyDescent="0.25">
      <c r="A6780">
        <v>340</v>
      </c>
      <c r="B6780">
        <v>20240721</v>
      </c>
      <c r="C6780">
        <v>3</v>
      </c>
      <c r="D6780">
        <v>19.8</v>
      </c>
      <c r="F6780">
        <v>0.5</v>
      </c>
      <c r="G6780">
        <v>1009.7</v>
      </c>
      <c r="H6780">
        <v>83</v>
      </c>
      <c r="I6780" s="101" t="s">
        <v>36</v>
      </c>
      <c r="J6780" s="1">
        <f>DATEVALUE(RIGHT(jaar_zip[[#This Row],[YYYYMMDD]],2)&amp;"-"&amp;MID(jaar_zip[[#This Row],[YYYYMMDD]],5,2)&amp;"-"&amp;LEFT(jaar_zip[[#This Row],[YYYYMMDD]],4))</f>
        <v>45494</v>
      </c>
      <c r="K6780" s="101" t="str">
        <f>IF(AND(VALUE(MONTH(jaar_zip[[#This Row],[Datum]]))=1,VALUE(WEEKNUM(jaar_zip[[#This Row],[Datum]],21))&gt;51),RIGHT(YEAR(jaar_zip[[#This Row],[Datum]])-1,2),RIGHT(YEAR(jaar_zip[[#This Row],[Datum]]),2))&amp;"-"&amp; TEXT(WEEKNUM(jaar_zip[[#This Row],[Datum]],21),"00")</f>
        <v>24-29</v>
      </c>
      <c r="L6780" s="101">
        <f>MONTH(jaar_zip[[#This Row],[Datum]])</f>
        <v>7</v>
      </c>
      <c r="M6780" s="101">
        <f>IF(ISNUMBER(jaar_zip[[#This Row],[etmaaltemperatuur]]),IF(jaar_zip[[#This Row],[etmaaltemperatuur]]&lt;stookgrens,stookgrens-jaar_zip[[#This Row],[etmaaltemperatuur]],0),"")</f>
        <v>0</v>
      </c>
      <c r="N6780" s="101">
        <f>IF(ISNUMBER(jaar_zip[[#This Row],[graaddagen]]),IF(OR(MONTH(jaar_zip[[#This Row],[Datum]])=1,MONTH(jaar_zip[[#This Row],[Datum]])=2,MONTH(jaar_zip[[#This Row],[Datum]])=11,MONTH(jaar_zip[[#This Row],[Datum]])=12),1.1,IF(OR(MONTH(jaar_zip[[#This Row],[Datum]])=3,MONTH(jaar_zip[[#This Row],[Datum]])=10),1,0.8))*jaar_zip[[#This Row],[graaddagen]],"")</f>
        <v>0</v>
      </c>
      <c r="O6780" s="101">
        <f>IF(ISNUMBER(jaar_zip[[#This Row],[etmaaltemperatuur]]),IF(jaar_zip[[#This Row],[etmaaltemperatuur]]&gt;stookgrens,jaar_zip[[#This Row],[etmaaltemperatuur]]-stookgrens,0),"")</f>
        <v>1.8000000000000007</v>
      </c>
    </row>
    <row r="6781" spans="1:15" x14ac:dyDescent="0.25">
      <c r="A6781">
        <v>340</v>
      </c>
      <c r="B6781">
        <v>20240722</v>
      </c>
      <c r="C6781">
        <v>3.7</v>
      </c>
      <c r="D6781">
        <v>19.5</v>
      </c>
      <c r="F6781">
        <v>-0.1</v>
      </c>
      <c r="G6781">
        <v>1016.7</v>
      </c>
      <c r="H6781">
        <v>75</v>
      </c>
      <c r="I6781" s="101" t="s">
        <v>36</v>
      </c>
      <c r="J6781" s="1">
        <f>DATEVALUE(RIGHT(jaar_zip[[#This Row],[YYYYMMDD]],2)&amp;"-"&amp;MID(jaar_zip[[#This Row],[YYYYMMDD]],5,2)&amp;"-"&amp;LEFT(jaar_zip[[#This Row],[YYYYMMDD]],4))</f>
        <v>45495</v>
      </c>
      <c r="K6781" s="101" t="str">
        <f>IF(AND(VALUE(MONTH(jaar_zip[[#This Row],[Datum]]))=1,VALUE(WEEKNUM(jaar_zip[[#This Row],[Datum]],21))&gt;51),RIGHT(YEAR(jaar_zip[[#This Row],[Datum]])-1,2),RIGHT(YEAR(jaar_zip[[#This Row],[Datum]]),2))&amp;"-"&amp; TEXT(WEEKNUM(jaar_zip[[#This Row],[Datum]],21),"00")</f>
        <v>24-30</v>
      </c>
      <c r="L6781" s="101">
        <f>MONTH(jaar_zip[[#This Row],[Datum]])</f>
        <v>7</v>
      </c>
      <c r="M6781" s="101">
        <f>IF(ISNUMBER(jaar_zip[[#This Row],[etmaaltemperatuur]]),IF(jaar_zip[[#This Row],[etmaaltemperatuur]]&lt;stookgrens,stookgrens-jaar_zip[[#This Row],[etmaaltemperatuur]],0),"")</f>
        <v>0</v>
      </c>
      <c r="N6781" s="101">
        <f>IF(ISNUMBER(jaar_zip[[#This Row],[graaddagen]]),IF(OR(MONTH(jaar_zip[[#This Row],[Datum]])=1,MONTH(jaar_zip[[#This Row],[Datum]])=2,MONTH(jaar_zip[[#This Row],[Datum]])=11,MONTH(jaar_zip[[#This Row],[Datum]])=12),1.1,IF(OR(MONTH(jaar_zip[[#This Row],[Datum]])=3,MONTH(jaar_zip[[#This Row],[Datum]])=10),1,0.8))*jaar_zip[[#This Row],[graaddagen]],"")</f>
        <v>0</v>
      </c>
      <c r="O6781" s="101">
        <f>IF(ISNUMBER(jaar_zip[[#This Row],[etmaaltemperatuur]]),IF(jaar_zip[[#This Row],[etmaaltemperatuur]]&gt;stookgrens,jaar_zip[[#This Row],[etmaaltemperatuur]]-stookgrens,0),"")</f>
        <v>1.5</v>
      </c>
    </row>
    <row r="6782" spans="1:15" x14ac:dyDescent="0.25">
      <c r="A6782">
        <v>340</v>
      </c>
      <c r="B6782">
        <v>20240723</v>
      </c>
      <c r="C6782">
        <v>4.3</v>
      </c>
      <c r="D6782">
        <v>18.7</v>
      </c>
      <c r="F6782">
        <v>12.4</v>
      </c>
      <c r="G6782">
        <v>1017.5</v>
      </c>
      <c r="H6782">
        <v>85</v>
      </c>
      <c r="I6782" s="101" t="s">
        <v>36</v>
      </c>
      <c r="J6782" s="1">
        <f>DATEVALUE(RIGHT(jaar_zip[[#This Row],[YYYYMMDD]],2)&amp;"-"&amp;MID(jaar_zip[[#This Row],[YYYYMMDD]],5,2)&amp;"-"&amp;LEFT(jaar_zip[[#This Row],[YYYYMMDD]],4))</f>
        <v>45496</v>
      </c>
      <c r="K6782" s="101" t="str">
        <f>IF(AND(VALUE(MONTH(jaar_zip[[#This Row],[Datum]]))=1,VALUE(WEEKNUM(jaar_zip[[#This Row],[Datum]],21))&gt;51),RIGHT(YEAR(jaar_zip[[#This Row],[Datum]])-1,2),RIGHT(YEAR(jaar_zip[[#This Row],[Datum]]),2))&amp;"-"&amp; TEXT(WEEKNUM(jaar_zip[[#This Row],[Datum]],21),"00")</f>
        <v>24-30</v>
      </c>
      <c r="L6782" s="101">
        <f>MONTH(jaar_zip[[#This Row],[Datum]])</f>
        <v>7</v>
      </c>
      <c r="M6782" s="101">
        <f>IF(ISNUMBER(jaar_zip[[#This Row],[etmaaltemperatuur]]),IF(jaar_zip[[#This Row],[etmaaltemperatuur]]&lt;stookgrens,stookgrens-jaar_zip[[#This Row],[etmaaltemperatuur]],0),"")</f>
        <v>0</v>
      </c>
      <c r="N6782" s="101">
        <f>IF(ISNUMBER(jaar_zip[[#This Row],[graaddagen]]),IF(OR(MONTH(jaar_zip[[#This Row],[Datum]])=1,MONTH(jaar_zip[[#This Row],[Datum]])=2,MONTH(jaar_zip[[#This Row],[Datum]])=11,MONTH(jaar_zip[[#This Row],[Datum]])=12),1.1,IF(OR(MONTH(jaar_zip[[#This Row],[Datum]])=3,MONTH(jaar_zip[[#This Row],[Datum]])=10),1,0.8))*jaar_zip[[#This Row],[graaddagen]],"")</f>
        <v>0</v>
      </c>
      <c r="O6782" s="101">
        <f>IF(ISNUMBER(jaar_zip[[#This Row],[etmaaltemperatuur]]),IF(jaar_zip[[#This Row],[etmaaltemperatuur]]&gt;stookgrens,jaar_zip[[#This Row],[etmaaltemperatuur]]-stookgrens,0),"")</f>
        <v>0.69999999999999929</v>
      </c>
    </row>
    <row r="6783" spans="1:15" x14ac:dyDescent="0.25">
      <c r="A6783">
        <v>340</v>
      </c>
      <c r="B6783">
        <v>20240724</v>
      </c>
      <c r="C6783">
        <v>2.2000000000000002</v>
      </c>
      <c r="D6783">
        <v>17.7</v>
      </c>
      <c r="F6783">
        <v>0</v>
      </c>
      <c r="G6783">
        <v>1020.9</v>
      </c>
      <c r="H6783">
        <v>76</v>
      </c>
      <c r="I6783" s="101" t="s">
        <v>36</v>
      </c>
      <c r="J6783" s="1">
        <f>DATEVALUE(RIGHT(jaar_zip[[#This Row],[YYYYMMDD]],2)&amp;"-"&amp;MID(jaar_zip[[#This Row],[YYYYMMDD]],5,2)&amp;"-"&amp;LEFT(jaar_zip[[#This Row],[YYYYMMDD]],4))</f>
        <v>45497</v>
      </c>
      <c r="K6783" s="101" t="str">
        <f>IF(AND(VALUE(MONTH(jaar_zip[[#This Row],[Datum]]))=1,VALUE(WEEKNUM(jaar_zip[[#This Row],[Datum]],21))&gt;51),RIGHT(YEAR(jaar_zip[[#This Row],[Datum]])-1,2),RIGHT(YEAR(jaar_zip[[#This Row],[Datum]]),2))&amp;"-"&amp; TEXT(WEEKNUM(jaar_zip[[#This Row],[Datum]],21),"00")</f>
        <v>24-30</v>
      </c>
      <c r="L6783" s="101">
        <f>MONTH(jaar_zip[[#This Row],[Datum]])</f>
        <v>7</v>
      </c>
      <c r="M6783" s="101">
        <f>IF(ISNUMBER(jaar_zip[[#This Row],[etmaaltemperatuur]]),IF(jaar_zip[[#This Row],[etmaaltemperatuur]]&lt;stookgrens,stookgrens-jaar_zip[[#This Row],[etmaaltemperatuur]],0),"")</f>
        <v>0.30000000000000071</v>
      </c>
      <c r="N6783" s="101">
        <f>IF(ISNUMBER(jaar_zip[[#This Row],[graaddagen]]),IF(OR(MONTH(jaar_zip[[#This Row],[Datum]])=1,MONTH(jaar_zip[[#This Row],[Datum]])=2,MONTH(jaar_zip[[#This Row],[Datum]])=11,MONTH(jaar_zip[[#This Row],[Datum]])=12),1.1,IF(OR(MONTH(jaar_zip[[#This Row],[Datum]])=3,MONTH(jaar_zip[[#This Row],[Datum]])=10),1,0.8))*jaar_zip[[#This Row],[graaddagen]],"")</f>
        <v>0.24000000000000057</v>
      </c>
      <c r="O6783" s="101">
        <f>IF(ISNUMBER(jaar_zip[[#This Row],[etmaaltemperatuur]]),IF(jaar_zip[[#This Row],[etmaaltemperatuur]]&gt;stookgrens,jaar_zip[[#This Row],[etmaaltemperatuur]]-stookgrens,0),"")</f>
        <v>0</v>
      </c>
    </row>
    <row r="6784" spans="1:15" x14ac:dyDescent="0.25">
      <c r="A6784">
        <v>340</v>
      </c>
      <c r="B6784">
        <v>20240725</v>
      </c>
      <c r="C6784">
        <v>2.2999999999999998</v>
      </c>
      <c r="D6784">
        <v>19.2</v>
      </c>
      <c r="F6784">
        <v>1.5</v>
      </c>
      <c r="G6784">
        <v>1013.2</v>
      </c>
      <c r="H6784">
        <v>79</v>
      </c>
      <c r="I6784" s="101" t="s">
        <v>36</v>
      </c>
      <c r="J6784" s="1">
        <f>DATEVALUE(RIGHT(jaar_zip[[#This Row],[YYYYMMDD]],2)&amp;"-"&amp;MID(jaar_zip[[#This Row],[YYYYMMDD]],5,2)&amp;"-"&amp;LEFT(jaar_zip[[#This Row],[YYYYMMDD]],4))</f>
        <v>45498</v>
      </c>
      <c r="K6784" s="101" t="str">
        <f>IF(AND(VALUE(MONTH(jaar_zip[[#This Row],[Datum]]))=1,VALUE(WEEKNUM(jaar_zip[[#This Row],[Datum]],21))&gt;51),RIGHT(YEAR(jaar_zip[[#This Row],[Datum]])-1,2),RIGHT(YEAR(jaar_zip[[#This Row],[Datum]]),2))&amp;"-"&amp; TEXT(WEEKNUM(jaar_zip[[#This Row],[Datum]],21),"00")</f>
        <v>24-30</v>
      </c>
      <c r="L6784" s="101">
        <f>MONTH(jaar_zip[[#This Row],[Datum]])</f>
        <v>7</v>
      </c>
      <c r="M6784" s="101">
        <f>IF(ISNUMBER(jaar_zip[[#This Row],[etmaaltemperatuur]]),IF(jaar_zip[[#This Row],[etmaaltemperatuur]]&lt;stookgrens,stookgrens-jaar_zip[[#This Row],[etmaaltemperatuur]],0),"")</f>
        <v>0</v>
      </c>
      <c r="N6784" s="101">
        <f>IF(ISNUMBER(jaar_zip[[#This Row],[graaddagen]]),IF(OR(MONTH(jaar_zip[[#This Row],[Datum]])=1,MONTH(jaar_zip[[#This Row],[Datum]])=2,MONTH(jaar_zip[[#This Row],[Datum]])=11,MONTH(jaar_zip[[#This Row],[Datum]])=12),1.1,IF(OR(MONTH(jaar_zip[[#This Row],[Datum]])=3,MONTH(jaar_zip[[#This Row],[Datum]])=10),1,0.8))*jaar_zip[[#This Row],[graaddagen]],"")</f>
        <v>0</v>
      </c>
      <c r="O6784" s="101">
        <f>IF(ISNUMBER(jaar_zip[[#This Row],[etmaaltemperatuur]]),IF(jaar_zip[[#This Row],[etmaaltemperatuur]]&gt;stookgrens,jaar_zip[[#This Row],[etmaaltemperatuur]]-stookgrens,0),"")</f>
        <v>1.1999999999999993</v>
      </c>
    </row>
    <row r="6785" spans="1:15" x14ac:dyDescent="0.25">
      <c r="A6785">
        <v>340</v>
      </c>
      <c r="B6785">
        <v>20240726</v>
      </c>
      <c r="C6785">
        <v>3.5</v>
      </c>
      <c r="D6785">
        <v>18.899999999999999</v>
      </c>
      <c r="F6785">
        <v>1.6</v>
      </c>
      <c r="G6785">
        <v>1011.3</v>
      </c>
      <c r="H6785">
        <v>79</v>
      </c>
      <c r="I6785" s="101" t="s">
        <v>36</v>
      </c>
      <c r="J6785" s="1">
        <f>DATEVALUE(RIGHT(jaar_zip[[#This Row],[YYYYMMDD]],2)&amp;"-"&amp;MID(jaar_zip[[#This Row],[YYYYMMDD]],5,2)&amp;"-"&amp;LEFT(jaar_zip[[#This Row],[YYYYMMDD]],4))</f>
        <v>45499</v>
      </c>
      <c r="K6785" s="101" t="str">
        <f>IF(AND(VALUE(MONTH(jaar_zip[[#This Row],[Datum]]))=1,VALUE(WEEKNUM(jaar_zip[[#This Row],[Datum]],21))&gt;51),RIGHT(YEAR(jaar_zip[[#This Row],[Datum]])-1,2),RIGHT(YEAR(jaar_zip[[#This Row],[Datum]]),2))&amp;"-"&amp; TEXT(WEEKNUM(jaar_zip[[#This Row],[Datum]],21),"00")</f>
        <v>24-30</v>
      </c>
      <c r="L6785" s="101">
        <f>MONTH(jaar_zip[[#This Row],[Datum]])</f>
        <v>7</v>
      </c>
      <c r="M6785" s="101">
        <f>IF(ISNUMBER(jaar_zip[[#This Row],[etmaaltemperatuur]]),IF(jaar_zip[[#This Row],[etmaaltemperatuur]]&lt;stookgrens,stookgrens-jaar_zip[[#This Row],[etmaaltemperatuur]],0),"")</f>
        <v>0</v>
      </c>
      <c r="N6785" s="101">
        <f>IF(ISNUMBER(jaar_zip[[#This Row],[graaddagen]]),IF(OR(MONTH(jaar_zip[[#This Row],[Datum]])=1,MONTH(jaar_zip[[#This Row],[Datum]])=2,MONTH(jaar_zip[[#This Row],[Datum]])=11,MONTH(jaar_zip[[#This Row],[Datum]])=12),1.1,IF(OR(MONTH(jaar_zip[[#This Row],[Datum]])=3,MONTH(jaar_zip[[#This Row],[Datum]])=10),1,0.8))*jaar_zip[[#This Row],[graaddagen]],"")</f>
        <v>0</v>
      </c>
      <c r="O6785" s="101">
        <f>IF(ISNUMBER(jaar_zip[[#This Row],[etmaaltemperatuur]]),IF(jaar_zip[[#This Row],[etmaaltemperatuur]]&gt;stookgrens,jaar_zip[[#This Row],[etmaaltemperatuur]]-stookgrens,0),"")</f>
        <v>0.89999999999999858</v>
      </c>
    </row>
    <row r="6786" spans="1:15" x14ac:dyDescent="0.25">
      <c r="A6786">
        <v>340</v>
      </c>
      <c r="B6786">
        <v>20240727</v>
      </c>
      <c r="C6786">
        <v>2.4</v>
      </c>
      <c r="D6786">
        <v>17.5</v>
      </c>
      <c r="F6786">
        <v>0</v>
      </c>
      <c r="G6786">
        <v>1015.1</v>
      </c>
      <c r="H6786">
        <v>77</v>
      </c>
      <c r="I6786" s="101" t="s">
        <v>36</v>
      </c>
      <c r="J6786" s="1">
        <f>DATEVALUE(RIGHT(jaar_zip[[#This Row],[YYYYMMDD]],2)&amp;"-"&amp;MID(jaar_zip[[#This Row],[YYYYMMDD]],5,2)&amp;"-"&amp;LEFT(jaar_zip[[#This Row],[YYYYMMDD]],4))</f>
        <v>45500</v>
      </c>
      <c r="K6786" s="101" t="str">
        <f>IF(AND(VALUE(MONTH(jaar_zip[[#This Row],[Datum]]))=1,VALUE(WEEKNUM(jaar_zip[[#This Row],[Datum]],21))&gt;51),RIGHT(YEAR(jaar_zip[[#This Row],[Datum]])-1,2),RIGHT(YEAR(jaar_zip[[#This Row],[Datum]]),2))&amp;"-"&amp; TEXT(WEEKNUM(jaar_zip[[#This Row],[Datum]],21),"00")</f>
        <v>24-30</v>
      </c>
      <c r="L6786" s="101">
        <f>MONTH(jaar_zip[[#This Row],[Datum]])</f>
        <v>7</v>
      </c>
      <c r="M6786" s="101">
        <f>IF(ISNUMBER(jaar_zip[[#This Row],[etmaaltemperatuur]]),IF(jaar_zip[[#This Row],[etmaaltemperatuur]]&lt;stookgrens,stookgrens-jaar_zip[[#This Row],[etmaaltemperatuur]],0),"")</f>
        <v>0.5</v>
      </c>
      <c r="N6786" s="101">
        <f>IF(ISNUMBER(jaar_zip[[#This Row],[graaddagen]]),IF(OR(MONTH(jaar_zip[[#This Row],[Datum]])=1,MONTH(jaar_zip[[#This Row],[Datum]])=2,MONTH(jaar_zip[[#This Row],[Datum]])=11,MONTH(jaar_zip[[#This Row],[Datum]])=12),1.1,IF(OR(MONTH(jaar_zip[[#This Row],[Datum]])=3,MONTH(jaar_zip[[#This Row],[Datum]])=10),1,0.8))*jaar_zip[[#This Row],[graaddagen]],"")</f>
        <v>0.4</v>
      </c>
      <c r="O6786" s="101">
        <f>IF(ISNUMBER(jaar_zip[[#This Row],[etmaaltemperatuur]]),IF(jaar_zip[[#This Row],[etmaaltemperatuur]]&gt;stookgrens,jaar_zip[[#This Row],[etmaaltemperatuur]]-stookgrens,0),"")</f>
        <v>0</v>
      </c>
    </row>
    <row r="6787" spans="1:15" x14ac:dyDescent="0.25">
      <c r="A6787">
        <v>340</v>
      </c>
      <c r="B6787">
        <v>20240728</v>
      </c>
      <c r="C6787">
        <v>2.2999999999999998</v>
      </c>
      <c r="D6787">
        <v>18.7</v>
      </c>
      <c r="F6787">
        <v>0</v>
      </c>
      <c r="G6787">
        <v>1025</v>
      </c>
      <c r="H6787">
        <v>72</v>
      </c>
      <c r="I6787" s="101" t="s">
        <v>36</v>
      </c>
      <c r="J6787" s="1">
        <f>DATEVALUE(RIGHT(jaar_zip[[#This Row],[YYYYMMDD]],2)&amp;"-"&amp;MID(jaar_zip[[#This Row],[YYYYMMDD]],5,2)&amp;"-"&amp;LEFT(jaar_zip[[#This Row],[YYYYMMDD]],4))</f>
        <v>45501</v>
      </c>
      <c r="K6787" s="101" t="str">
        <f>IF(AND(VALUE(MONTH(jaar_zip[[#This Row],[Datum]]))=1,VALUE(WEEKNUM(jaar_zip[[#This Row],[Datum]],21))&gt;51),RIGHT(YEAR(jaar_zip[[#This Row],[Datum]])-1,2),RIGHT(YEAR(jaar_zip[[#This Row],[Datum]]),2))&amp;"-"&amp; TEXT(WEEKNUM(jaar_zip[[#This Row],[Datum]],21),"00")</f>
        <v>24-30</v>
      </c>
      <c r="L6787" s="101">
        <f>MONTH(jaar_zip[[#This Row],[Datum]])</f>
        <v>7</v>
      </c>
      <c r="M6787" s="101">
        <f>IF(ISNUMBER(jaar_zip[[#This Row],[etmaaltemperatuur]]),IF(jaar_zip[[#This Row],[etmaaltemperatuur]]&lt;stookgrens,stookgrens-jaar_zip[[#This Row],[etmaaltemperatuur]],0),"")</f>
        <v>0</v>
      </c>
      <c r="N6787" s="101">
        <f>IF(ISNUMBER(jaar_zip[[#This Row],[graaddagen]]),IF(OR(MONTH(jaar_zip[[#This Row],[Datum]])=1,MONTH(jaar_zip[[#This Row],[Datum]])=2,MONTH(jaar_zip[[#This Row],[Datum]])=11,MONTH(jaar_zip[[#This Row],[Datum]])=12),1.1,IF(OR(MONTH(jaar_zip[[#This Row],[Datum]])=3,MONTH(jaar_zip[[#This Row],[Datum]])=10),1,0.8))*jaar_zip[[#This Row],[graaddagen]],"")</f>
        <v>0</v>
      </c>
      <c r="O6787" s="101">
        <f>IF(ISNUMBER(jaar_zip[[#This Row],[etmaaltemperatuur]]),IF(jaar_zip[[#This Row],[etmaaltemperatuur]]&gt;stookgrens,jaar_zip[[#This Row],[etmaaltemperatuur]]-stookgrens,0),"")</f>
        <v>0.69999999999999929</v>
      </c>
    </row>
    <row r="6788" spans="1:15" x14ac:dyDescent="0.25">
      <c r="A6788">
        <v>340</v>
      </c>
      <c r="B6788">
        <v>20240729</v>
      </c>
      <c r="C6788">
        <v>2.8</v>
      </c>
      <c r="D6788">
        <v>20.5</v>
      </c>
      <c r="F6788">
        <v>0</v>
      </c>
      <c r="G6788">
        <v>1021.8</v>
      </c>
      <c r="H6788">
        <v>67</v>
      </c>
      <c r="I6788" s="101" t="s">
        <v>36</v>
      </c>
      <c r="J6788" s="1">
        <f>DATEVALUE(RIGHT(jaar_zip[[#This Row],[YYYYMMDD]],2)&amp;"-"&amp;MID(jaar_zip[[#This Row],[YYYYMMDD]],5,2)&amp;"-"&amp;LEFT(jaar_zip[[#This Row],[YYYYMMDD]],4))</f>
        <v>45502</v>
      </c>
      <c r="K6788" s="101" t="str">
        <f>IF(AND(VALUE(MONTH(jaar_zip[[#This Row],[Datum]]))=1,VALUE(WEEKNUM(jaar_zip[[#This Row],[Datum]],21))&gt;51),RIGHT(YEAR(jaar_zip[[#This Row],[Datum]])-1,2),RIGHT(YEAR(jaar_zip[[#This Row],[Datum]]),2))&amp;"-"&amp; TEXT(WEEKNUM(jaar_zip[[#This Row],[Datum]],21),"00")</f>
        <v>24-31</v>
      </c>
      <c r="L6788" s="101">
        <f>MONTH(jaar_zip[[#This Row],[Datum]])</f>
        <v>7</v>
      </c>
      <c r="M6788" s="101">
        <f>IF(ISNUMBER(jaar_zip[[#This Row],[etmaaltemperatuur]]),IF(jaar_zip[[#This Row],[etmaaltemperatuur]]&lt;stookgrens,stookgrens-jaar_zip[[#This Row],[etmaaltemperatuur]],0),"")</f>
        <v>0</v>
      </c>
      <c r="N6788" s="101">
        <f>IF(ISNUMBER(jaar_zip[[#This Row],[graaddagen]]),IF(OR(MONTH(jaar_zip[[#This Row],[Datum]])=1,MONTH(jaar_zip[[#This Row],[Datum]])=2,MONTH(jaar_zip[[#This Row],[Datum]])=11,MONTH(jaar_zip[[#This Row],[Datum]])=12),1.1,IF(OR(MONTH(jaar_zip[[#This Row],[Datum]])=3,MONTH(jaar_zip[[#This Row],[Datum]])=10),1,0.8))*jaar_zip[[#This Row],[graaddagen]],"")</f>
        <v>0</v>
      </c>
      <c r="O6788" s="101">
        <f>IF(ISNUMBER(jaar_zip[[#This Row],[etmaaltemperatuur]]),IF(jaar_zip[[#This Row],[etmaaltemperatuur]]&gt;stookgrens,jaar_zip[[#This Row],[etmaaltemperatuur]]-stookgrens,0),"")</f>
        <v>2.5</v>
      </c>
    </row>
    <row r="6789" spans="1:15" x14ac:dyDescent="0.25">
      <c r="A6789">
        <v>340</v>
      </c>
      <c r="B6789">
        <v>20240730</v>
      </c>
      <c r="C6789">
        <v>1.9</v>
      </c>
      <c r="D6789">
        <v>23.4</v>
      </c>
      <c r="F6789">
        <v>0</v>
      </c>
      <c r="G6789">
        <v>1016.2</v>
      </c>
      <c r="H6789">
        <v>64</v>
      </c>
      <c r="I6789" s="101" t="s">
        <v>36</v>
      </c>
      <c r="J6789" s="1">
        <f>DATEVALUE(RIGHT(jaar_zip[[#This Row],[YYYYMMDD]],2)&amp;"-"&amp;MID(jaar_zip[[#This Row],[YYYYMMDD]],5,2)&amp;"-"&amp;LEFT(jaar_zip[[#This Row],[YYYYMMDD]],4))</f>
        <v>45503</v>
      </c>
      <c r="K6789" s="101" t="str">
        <f>IF(AND(VALUE(MONTH(jaar_zip[[#This Row],[Datum]]))=1,VALUE(WEEKNUM(jaar_zip[[#This Row],[Datum]],21))&gt;51),RIGHT(YEAR(jaar_zip[[#This Row],[Datum]])-1,2),RIGHT(YEAR(jaar_zip[[#This Row],[Datum]]),2))&amp;"-"&amp; TEXT(WEEKNUM(jaar_zip[[#This Row],[Datum]],21),"00")</f>
        <v>24-31</v>
      </c>
      <c r="L6789" s="101">
        <f>MONTH(jaar_zip[[#This Row],[Datum]])</f>
        <v>7</v>
      </c>
      <c r="M6789" s="101">
        <f>IF(ISNUMBER(jaar_zip[[#This Row],[etmaaltemperatuur]]),IF(jaar_zip[[#This Row],[etmaaltemperatuur]]&lt;stookgrens,stookgrens-jaar_zip[[#This Row],[etmaaltemperatuur]],0),"")</f>
        <v>0</v>
      </c>
      <c r="N6789" s="101">
        <f>IF(ISNUMBER(jaar_zip[[#This Row],[graaddagen]]),IF(OR(MONTH(jaar_zip[[#This Row],[Datum]])=1,MONTH(jaar_zip[[#This Row],[Datum]])=2,MONTH(jaar_zip[[#This Row],[Datum]])=11,MONTH(jaar_zip[[#This Row],[Datum]])=12),1.1,IF(OR(MONTH(jaar_zip[[#This Row],[Datum]])=3,MONTH(jaar_zip[[#This Row],[Datum]])=10),1,0.8))*jaar_zip[[#This Row],[graaddagen]],"")</f>
        <v>0</v>
      </c>
      <c r="O6789" s="101">
        <f>IF(ISNUMBER(jaar_zip[[#This Row],[etmaaltemperatuur]]),IF(jaar_zip[[#This Row],[etmaaltemperatuur]]&gt;stookgrens,jaar_zip[[#This Row],[etmaaltemperatuur]]-stookgrens,0),"")</f>
        <v>5.3999999999999986</v>
      </c>
    </row>
    <row r="6790" spans="1:15" x14ac:dyDescent="0.25">
      <c r="A6790">
        <v>340</v>
      </c>
      <c r="B6790">
        <v>20240731</v>
      </c>
      <c r="C6790">
        <v>2.9</v>
      </c>
      <c r="D6790">
        <v>21.8</v>
      </c>
      <c r="F6790">
        <v>0</v>
      </c>
      <c r="G6790">
        <v>1014.3</v>
      </c>
      <c r="H6790">
        <v>74</v>
      </c>
      <c r="I6790" s="101" t="s">
        <v>36</v>
      </c>
      <c r="J6790" s="1">
        <f>DATEVALUE(RIGHT(jaar_zip[[#This Row],[YYYYMMDD]],2)&amp;"-"&amp;MID(jaar_zip[[#This Row],[YYYYMMDD]],5,2)&amp;"-"&amp;LEFT(jaar_zip[[#This Row],[YYYYMMDD]],4))</f>
        <v>45504</v>
      </c>
      <c r="K6790" s="101" t="str">
        <f>IF(AND(VALUE(MONTH(jaar_zip[[#This Row],[Datum]]))=1,VALUE(WEEKNUM(jaar_zip[[#This Row],[Datum]],21))&gt;51),RIGHT(YEAR(jaar_zip[[#This Row],[Datum]])-1,2),RIGHT(YEAR(jaar_zip[[#This Row],[Datum]]),2))&amp;"-"&amp; TEXT(WEEKNUM(jaar_zip[[#This Row],[Datum]],21),"00")</f>
        <v>24-31</v>
      </c>
      <c r="L6790" s="101">
        <f>MONTH(jaar_zip[[#This Row],[Datum]])</f>
        <v>7</v>
      </c>
      <c r="M6790" s="101">
        <f>IF(ISNUMBER(jaar_zip[[#This Row],[etmaaltemperatuur]]),IF(jaar_zip[[#This Row],[etmaaltemperatuur]]&lt;stookgrens,stookgrens-jaar_zip[[#This Row],[etmaaltemperatuur]],0),"")</f>
        <v>0</v>
      </c>
      <c r="N6790" s="101">
        <f>IF(ISNUMBER(jaar_zip[[#This Row],[graaddagen]]),IF(OR(MONTH(jaar_zip[[#This Row],[Datum]])=1,MONTH(jaar_zip[[#This Row],[Datum]])=2,MONTH(jaar_zip[[#This Row],[Datum]])=11,MONTH(jaar_zip[[#This Row],[Datum]])=12),1.1,IF(OR(MONTH(jaar_zip[[#This Row],[Datum]])=3,MONTH(jaar_zip[[#This Row],[Datum]])=10),1,0.8))*jaar_zip[[#This Row],[graaddagen]],"")</f>
        <v>0</v>
      </c>
      <c r="O6790" s="101">
        <f>IF(ISNUMBER(jaar_zip[[#This Row],[etmaaltemperatuur]]),IF(jaar_zip[[#This Row],[etmaaltemperatuur]]&gt;stookgrens,jaar_zip[[#This Row],[etmaaltemperatuur]]-stookgrens,0),"")</f>
        <v>3.8000000000000007</v>
      </c>
    </row>
    <row r="6791" spans="1:15" x14ac:dyDescent="0.25">
      <c r="A6791">
        <v>340</v>
      </c>
      <c r="B6791">
        <v>20240801</v>
      </c>
      <c r="C6791">
        <v>1.6</v>
      </c>
      <c r="D6791">
        <v>19.399999999999999</v>
      </c>
      <c r="F6791">
        <v>2.7</v>
      </c>
      <c r="G6791">
        <v>1012.3</v>
      </c>
      <c r="H6791">
        <v>90</v>
      </c>
      <c r="I6791" s="101" t="s">
        <v>36</v>
      </c>
      <c r="J6791" s="1">
        <f>DATEVALUE(RIGHT(jaar_zip[[#This Row],[YYYYMMDD]],2)&amp;"-"&amp;MID(jaar_zip[[#This Row],[YYYYMMDD]],5,2)&amp;"-"&amp;LEFT(jaar_zip[[#This Row],[YYYYMMDD]],4))</f>
        <v>45505</v>
      </c>
      <c r="K6791" s="101" t="str">
        <f>IF(AND(VALUE(MONTH(jaar_zip[[#This Row],[Datum]]))=1,VALUE(WEEKNUM(jaar_zip[[#This Row],[Datum]],21))&gt;51),RIGHT(YEAR(jaar_zip[[#This Row],[Datum]])-1,2),RIGHT(YEAR(jaar_zip[[#This Row],[Datum]]),2))&amp;"-"&amp; TEXT(WEEKNUM(jaar_zip[[#This Row],[Datum]],21),"00")</f>
        <v>24-31</v>
      </c>
      <c r="L6791" s="101">
        <f>MONTH(jaar_zip[[#This Row],[Datum]])</f>
        <v>8</v>
      </c>
      <c r="M6791" s="101">
        <f>IF(ISNUMBER(jaar_zip[[#This Row],[etmaaltemperatuur]]),IF(jaar_zip[[#This Row],[etmaaltemperatuur]]&lt;stookgrens,stookgrens-jaar_zip[[#This Row],[etmaaltemperatuur]],0),"")</f>
        <v>0</v>
      </c>
      <c r="N6791" s="101">
        <f>IF(ISNUMBER(jaar_zip[[#This Row],[graaddagen]]),IF(OR(MONTH(jaar_zip[[#This Row],[Datum]])=1,MONTH(jaar_zip[[#This Row],[Datum]])=2,MONTH(jaar_zip[[#This Row],[Datum]])=11,MONTH(jaar_zip[[#This Row],[Datum]])=12),1.1,IF(OR(MONTH(jaar_zip[[#This Row],[Datum]])=3,MONTH(jaar_zip[[#This Row],[Datum]])=10),1,0.8))*jaar_zip[[#This Row],[graaddagen]],"")</f>
        <v>0</v>
      </c>
      <c r="O6791" s="101">
        <f>IF(ISNUMBER(jaar_zip[[#This Row],[etmaaltemperatuur]]),IF(jaar_zip[[#This Row],[etmaaltemperatuur]]&gt;stookgrens,jaar_zip[[#This Row],[etmaaltemperatuur]]-stookgrens,0),"")</f>
        <v>1.3999999999999986</v>
      </c>
    </row>
    <row r="6792" spans="1:15" x14ac:dyDescent="0.25">
      <c r="A6792">
        <v>340</v>
      </c>
      <c r="B6792">
        <v>20240802</v>
      </c>
      <c r="C6792">
        <v>1.5</v>
      </c>
      <c r="D6792">
        <v>20.8</v>
      </c>
      <c r="F6792">
        <v>0</v>
      </c>
      <c r="G6792">
        <v>1012.1</v>
      </c>
      <c r="H6792">
        <v>83</v>
      </c>
      <c r="I6792" s="101" t="s">
        <v>36</v>
      </c>
      <c r="J6792" s="1">
        <f>DATEVALUE(RIGHT(jaar_zip[[#This Row],[YYYYMMDD]],2)&amp;"-"&amp;MID(jaar_zip[[#This Row],[YYYYMMDD]],5,2)&amp;"-"&amp;LEFT(jaar_zip[[#This Row],[YYYYMMDD]],4))</f>
        <v>45506</v>
      </c>
      <c r="K6792" s="101" t="str">
        <f>IF(AND(VALUE(MONTH(jaar_zip[[#This Row],[Datum]]))=1,VALUE(WEEKNUM(jaar_zip[[#This Row],[Datum]],21))&gt;51),RIGHT(YEAR(jaar_zip[[#This Row],[Datum]])-1,2),RIGHT(YEAR(jaar_zip[[#This Row],[Datum]]),2))&amp;"-"&amp; TEXT(WEEKNUM(jaar_zip[[#This Row],[Datum]],21),"00")</f>
        <v>24-31</v>
      </c>
      <c r="L6792" s="101">
        <f>MONTH(jaar_zip[[#This Row],[Datum]])</f>
        <v>8</v>
      </c>
      <c r="M6792" s="101">
        <f>IF(ISNUMBER(jaar_zip[[#This Row],[etmaaltemperatuur]]),IF(jaar_zip[[#This Row],[etmaaltemperatuur]]&lt;stookgrens,stookgrens-jaar_zip[[#This Row],[etmaaltemperatuur]],0),"")</f>
        <v>0</v>
      </c>
      <c r="N6792" s="101">
        <f>IF(ISNUMBER(jaar_zip[[#This Row],[graaddagen]]),IF(OR(MONTH(jaar_zip[[#This Row],[Datum]])=1,MONTH(jaar_zip[[#This Row],[Datum]])=2,MONTH(jaar_zip[[#This Row],[Datum]])=11,MONTH(jaar_zip[[#This Row],[Datum]])=12),1.1,IF(OR(MONTH(jaar_zip[[#This Row],[Datum]])=3,MONTH(jaar_zip[[#This Row],[Datum]])=10),1,0.8))*jaar_zip[[#This Row],[graaddagen]],"")</f>
        <v>0</v>
      </c>
      <c r="O6792" s="101">
        <f>IF(ISNUMBER(jaar_zip[[#This Row],[etmaaltemperatuur]]),IF(jaar_zip[[#This Row],[etmaaltemperatuur]]&gt;stookgrens,jaar_zip[[#This Row],[etmaaltemperatuur]]-stookgrens,0),"")</f>
        <v>2.8000000000000007</v>
      </c>
    </row>
    <row r="6793" spans="1:15" x14ac:dyDescent="0.25">
      <c r="A6793">
        <v>340</v>
      </c>
      <c r="B6793">
        <v>20240803</v>
      </c>
      <c r="C6793">
        <v>4.3</v>
      </c>
      <c r="D6793">
        <v>19.899999999999999</v>
      </c>
      <c r="F6793">
        <v>2.2999999999999998</v>
      </c>
      <c r="G6793">
        <v>1012.2</v>
      </c>
      <c r="H6793">
        <v>82</v>
      </c>
      <c r="I6793" s="101" t="s">
        <v>36</v>
      </c>
      <c r="J6793" s="1">
        <f>DATEVALUE(RIGHT(jaar_zip[[#This Row],[YYYYMMDD]],2)&amp;"-"&amp;MID(jaar_zip[[#This Row],[YYYYMMDD]],5,2)&amp;"-"&amp;LEFT(jaar_zip[[#This Row],[YYYYMMDD]],4))</f>
        <v>45507</v>
      </c>
      <c r="K6793" s="101" t="str">
        <f>IF(AND(VALUE(MONTH(jaar_zip[[#This Row],[Datum]]))=1,VALUE(WEEKNUM(jaar_zip[[#This Row],[Datum]],21))&gt;51),RIGHT(YEAR(jaar_zip[[#This Row],[Datum]])-1,2),RIGHT(YEAR(jaar_zip[[#This Row],[Datum]]),2))&amp;"-"&amp; TEXT(WEEKNUM(jaar_zip[[#This Row],[Datum]],21),"00")</f>
        <v>24-31</v>
      </c>
      <c r="L6793" s="101">
        <f>MONTH(jaar_zip[[#This Row],[Datum]])</f>
        <v>8</v>
      </c>
      <c r="M6793" s="101">
        <f>IF(ISNUMBER(jaar_zip[[#This Row],[etmaaltemperatuur]]),IF(jaar_zip[[#This Row],[etmaaltemperatuur]]&lt;stookgrens,stookgrens-jaar_zip[[#This Row],[etmaaltemperatuur]],0),"")</f>
        <v>0</v>
      </c>
      <c r="N6793" s="101">
        <f>IF(ISNUMBER(jaar_zip[[#This Row],[graaddagen]]),IF(OR(MONTH(jaar_zip[[#This Row],[Datum]])=1,MONTH(jaar_zip[[#This Row],[Datum]])=2,MONTH(jaar_zip[[#This Row],[Datum]])=11,MONTH(jaar_zip[[#This Row],[Datum]])=12),1.1,IF(OR(MONTH(jaar_zip[[#This Row],[Datum]])=3,MONTH(jaar_zip[[#This Row],[Datum]])=10),1,0.8))*jaar_zip[[#This Row],[graaddagen]],"")</f>
        <v>0</v>
      </c>
      <c r="O6793" s="101">
        <f>IF(ISNUMBER(jaar_zip[[#This Row],[etmaaltemperatuur]]),IF(jaar_zip[[#This Row],[etmaaltemperatuur]]&gt;stookgrens,jaar_zip[[#This Row],[etmaaltemperatuur]]-stookgrens,0),"")</f>
        <v>1.8999999999999986</v>
      </c>
    </row>
    <row r="6794" spans="1:15" x14ac:dyDescent="0.25">
      <c r="A6794">
        <v>340</v>
      </c>
      <c r="B6794">
        <v>20240804</v>
      </c>
      <c r="C6794">
        <v>1.5</v>
      </c>
      <c r="D6794">
        <v>18.399999999999999</v>
      </c>
      <c r="F6794">
        <v>-0.1</v>
      </c>
      <c r="G6794">
        <v>1015.2</v>
      </c>
      <c r="H6794">
        <v>78</v>
      </c>
      <c r="I6794" s="101" t="s">
        <v>36</v>
      </c>
      <c r="J6794" s="1">
        <f>DATEVALUE(RIGHT(jaar_zip[[#This Row],[YYYYMMDD]],2)&amp;"-"&amp;MID(jaar_zip[[#This Row],[YYYYMMDD]],5,2)&amp;"-"&amp;LEFT(jaar_zip[[#This Row],[YYYYMMDD]],4))</f>
        <v>45508</v>
      </c>
      <c r="K6794" s="101" t="str">
        <f>IF(AND(VALUE(MONTH(jaar_zip[[#This Row],[Datum]]))=1,VALUE(WEEKNUM(jaar_zip[[#This Row],[Datum]],21))&gt;51),RIGHT(YEAR(jaar_zip[[#This Row],[Datum]])-1,2),RIGHT(YEAR(jaar_zip[[#This Row],[Datum]]),2))&amp;"-"&amp; TEXT(WEEKNUM(jaar_zip[[#This Row],[Datum]],21),"00")</f>
        <v>24-31</v>
      </c>
      <c r="L6794" s="101">
        <f>MONTH(jaar_zip[[#This Row],[Datum]])</f>
        <v>8</v>
      </c>
      <c r="M6794" s="101">
        <f>IF(ISNUMBER(jaar_zip[[#This Row],[etmaaltemperatuur]]),IF(jaar_zip[[#This Row],[etmaaltemperatuur]]&lt;stookgrens,stookgrens-jaar_zip[[#This Row],[etmaaltemperatuur]],0),"")</f>
        <v>0</v>
      </c>
      <c r="N6794" s="101">
        <f>IF(ISNUMBER(jaar_zip[[#This Row],[graaddagen]]),IF(OR(MONTH(jaar_zip[[#This Row],[Datum]])=1,MONTH(jaar_zip[[#This Row],[Datum]])=2,MONTH(jaar_zip[[#This Row],[Datum]])=11,MONTH(jaar_zip[[#This Row],[Datum]])=12),1.1,IF(OR(MONTH(jaar_zip[[#This Row],[Datum]])=3,MONTH(jaar_zip[[#This Row],[Datum]])=10),1,0.8))*jaar_zip[[#This Row],[graaddagen]],"")</f>
        <v>0</v>
      </c>
      <c r="O6794" s="101">
        <f>IF(ISNUMBER(jaar_zip[[#This Row],[etmaaltemperatuur]]),IF(jaar_zip[[#This Row],[etmaaltemperatuur]]&gt;stookgrens,jaar_zip[[#This Row],[etmaaltemperatuur]]-stookgrens,0),"")</f>
        <v>0.39999999999999858</v>
      </c>
    </row>
    <row r="6795" spans="1:15" x14ac:dyDescent="0.25">
      <c r="A6795">
        <v>340</v>
      </c>
      <c r="B6795">
        <v>20240805</v>
      </c>
      <c r="C6795">
        <v>2.2999999999999998</v>
      </c>
      <c r="D6795">
        <v>19.3</v>
      </c>
      <c r="F6795">
        <v>0</v>
      </c>
      <c r="G6795">
        <v>1014.1</v>
      </c>
      <c r="H6795">
        <v>74</v>
      </c>
      <c r="I6795" s="101" t="s">
        <v>36</v>
      </c>
      <c r="J6795" s="1">
        <f>DATEVALUE(RIGHT(jaar_zip[[#This Row],[YYYYMMDD]],2)&amp;"-"&amp;MID(jaar_zip[[#This Row],[YYYYMMDD]],5,2)&amp;"-"&amp;LEFT(jaar_zip[[#This Row],[YYYYMMDD]],4))</f>
        <v>45509</v>
      </c>
      <c r="K6795" s="101" t="str">
        <f>IF(AND(VALUE(MONTH(jaar_zip[[#This Row],[Datum]]))=1,VALUE(WEEKNUM(jaar_zip[[#This Row],[Datum]],21))&gt;51),RIGHT(YEAR(jaar_zip[[#This Row],[Datum]])-1,2),RIGHT(YEAR(jaar_zip[[#This Row],[Datum]]),2))&amp;"-"&amp; TEXT(WEEKNUM(jaar_zip[[#This Row],[Datum]],21),"00")</f>
        <v>24-32</v>
      </c>
      <c r="L6795" s="101">
        <f>MONTH(jaar_zip[[#This Row],[Datum]])</f>
        <v>8</v>
      </c>
      <c r="M6795" s="101">
        <f>IF(ISNUMBER(jaar_zip[[#This Row],[etmaaltemperatuur]]),IF(jaar_zip[[#This Row],[etmaaltemperatuur]]&lt;stookgrens,stookgrens-jaar_zip[[#This Row],[etmaaltemperatuur]],0),"")</f>
        <v>0</v>
      </c>
      <c r="N6795" s="101">
        <f>IF(ISNUMBER(jaar_zip[[#This Row],[graaddagen]]),IF(OR(MONTH(jaar_zip[[#This Row],[Datum]])=1,MONTH(jaar_zip[[#This Row],[Datum]])=2,MONTH(jaar_zip[[#This Row],[Datum]])=11,MONTH(jaar_zip[[#This Row],[Datum]])=12),1.1,IF(OR(MONTH(jaar_zip[[#This Row],[Datum]])=3,MONTH(jaar_zip[[#This Row],[Datum]])=10),1,0.8))*jaar_zip[[#This Row],[graaddagen]],"")</f>
        <v>0</v>
      </c>
      <c r="O6795" s="101">
        <f>IF(ISNUMBER(jaar_zip[[#This Row],[etmaaltemperatuur]]),IF(jaar_zip[[#This Row],[etmaaltemperatuur]]&gt;stookgrens,jaar_zip[[#This Row],[etmaaltemperatuur]]-stookgrens,0),"")</f>
        <v>1.3000000000000007</v>
      </c>
    </row>
    <row r="6796" spans="1:15" x14ac:dyDescent="0.25">
      <c r="A6796">
        <v>340</v>
      </c>
      <c r="B6796">
        <v>20240806</v>
      </c>
      <c r="C6796">
        <v>2.4</v>
      </c>
      <c r="D6796">
        <v>22.4</v>
      </c>
      <c r="F6796">
        <v>0</v>
      </c>
      <c r="G6796">
        <v>1010.4</v>
      </c>
      <c r="H6796">
        <v>69</v>
      </c>
      <c r="I6796" s="101" t="s">
        <v>36</v>
      </c>
      <c r="J6796" s="1">
        <f>DATEVALUE(RIGHT(jaar_zip[[#This Row],[YYYYMMDD]],2)&amp;"-"&amp;MID(jaar_zip[[#This Row],[YYYYMMDD]],5,2)&amp;"-"&amp;LEFT(jaar_zip[[#This Row],[YYYYMMDD]],4))</f>
        <v>45510</v>
      </c>
      <c r="K6796" s="101" t="str">
        <f>IF(AND(VALUE(MONTH(jaar_zip[[#This Row],[Datum]]))=1,VALUE(WEEKNUM(jaar_zip[[#This Row],[Datum]],21))&gt;51),RIGHT(YEAR(jaar_zip[[#This Row],[Datum]])-1,2),RIGHT(YEAR(jaar_zip[[#This Row],[Datum]]),2))&amp;"-"&amp; TEXT(WEEKNUM(jaar_zip[[#This Row],[Datum]],21),"00")</f>
        <v>24-32</v>
      </c>
      <c r="L6796" s="101">
        <f>MONTH(jaar_zip[[#This Row],[Datum]])</f>
        <v>8</v>
      </c>
      <c r="M6796" s="101">
        <f>IF(ISNUMBER(jaar_zip[[#This Row],[etmaaltemperatuur]]),IF(jaar_zip[[#This Row],[etmaaltemperatuur]]&lt;stookgrens,stookgrens-jaar_zip[[#This Row],[etmaaltemperatuur]],0),"")</f>
        <v>0</v>
      </c>
      <c r="N6796" s="101">
        <f>IF(ISNUMBER(jaar_zip[[#This Row],[graaddagen]]),IF(OR(MONTH(jaar_zip[[#This Row],[Datum]])=1,MONTH(jaar_zip[[#This Row],[Datum]])=2,MONTH(jaar_zip[[#This Row],[Datum]])=11,MONTH(jaar_zip[[#This Row],[Datum]])=12),1.1,IF(OR(MONTH(jaar_zip[[#This Row],[Datum]])=3,MONTH(jaar_zip[[#This Row],[Datum]])=10),1,0.8))*jaar_zip[[#This Row],[graaddagen]],"")</f>
        <v>0</v>
      </c>
      <c r="O6796" s="101">
        <f>IF(ISNUMBER(jaar_zip[[#This Row],[etmaaltemperatuur]]),IF(jaar_zip[[#This Row],[etmaaltemperatuur]]&gt;stookgrens,jaar_zip[[#This Row],[etmaaltemperatuur]]-stookgrens,0),"")</f>
        <v>4.3999999999999986</v>
      </c>
    </row>
    <row r="6797" spans="1:15" x14ac:dyDescent="0.25">
      <c r="A6797">
        <v>340</v>
      </c>
      <c r="B6797">
        <v>20240807</v>
      </c>
      <c r="C6797">
        <v>3.5</v>
      </c>
      <c r="D6797">
        <v>19.3</v>
      </c>
      <c r="F6797">
        <v>6.7</v>
      </c>
      <c r="G6797">
        <v>1013.1</v>
      </c>
      <c r="H6797">
        <v>74</v>
      </c>
      <c r="I6797" s="101" t="s">
        <v>36</v>
      </c>
      <c r="J6797" s="1">
        <f>DATEVALUE(RIGHT(jaar_zip[[#This Row],[YYYYMMDD]],2)&amp;"-"&amp;MID(jaar_zip[[#This Row],[YYYYMMDD]],5,2)&amp;"-"&amp;LEFT(jaar_zip[[#This Row],[YYYYMMDD]],4))</f>
        <v>45511</v>
      </c>
      <c r="K6797" s="101" t="str">
        <f>IF(AND(VALUE(MONTH(jaar_zip[[#This Row],[Datum]]))=1,VALUE(WEEKNUM(jaar_zip[[#This Row],[Datum]],21))&gt;51),RIGHT(YEAR(jaar_zip[[#This Row],[Datum]])-1,2),RIGHT(YEAR(jaar_zip[[#This Row],[Datum]]),2))&amp;"-"&amp; TEXT(WEEKNUM(jaar_zip[[#This Row],[Datum]],21),"00")</f>
        <v>24-32</v>
      </c>
      <c r="L6797" s="101">
        <f>MONTH(jaar_zip[[#This Row],[Datum]])</f>
        <v>8</v>
      </c>
      <c r="M6797" s="101">
        <f>IF(ISNUMBER(jaar_zip[[#This Row],[etmaaltemperatuur]]),IF(jaar_zip[[#This Row],[etmaaltemperatuur]]&lt;stookgrens,stookgrens-jaar_zip[[#This Row],[etmaaltemperatuur]],0),"")</f>
        <v>0</v>
      </c>
      <c r="N6797" s="101">
        <f>IF(ISNUMBER(jaar_zip[[#This Row],[graaddagen]]),IF(OR(MONTH(jaar_zip[[#This Row],[Datum]])=1,MONTH(jaar_zip[[#This Row],[Datum]])=2,MONTH(jaar_zip[[#This Row],[Datum]])=11,MONTH(jaar_zip[[#This Row],[Datum]])=12),1.1,IF(OR(MONTH(jaar_zip[[#This Row],[Datum]])=3,MONTH(jaar_zip[[#This Row],[Datum]])=10),1,0.8))*jaar_zip[[#This Row],[graaddagen]],"")</f>
        <v>0</v>
      </c>
      <c r="O6797" s="101">
        <f>IF(ISNUMBER(jaar_zip[[#This Row],[etmaaltemperatuur]]),IF(jaar_zip[[#This Row],[etmaaltemperatuur]]&gt;stookgrens,jaar_zip[[#This Row],[etmaaltemperatuur]]-stookgrens,0),"")</f>
        <v>1.3000000000000007</v>
      </c>
    </row>
    <row r="6798" spans="1:15" x14ac:dyDescent="0.25">
      <c r="A6798">
        <v>340</v>
      </c>
      <c r="B6798">
        <v>20240808</v>
      </c>
      <c r="C6798">
        <v>3.6</v>
      </c>
      <c r="D6798">
        <v>20.399999999999999</v>
      </c>
      <c r="F6798">
        <v>-0.1</v>
      </c>
      <c r="G6798">
        <v>1015.7</v>
      </c>
      <c r="H6798">
        <v>67</v>
      </c>
      <c r="I6798" s="101" t="s">
        <v>36</v>
      </c>
      <c r="J6798" s="1">
        <f>DATEVALUE(RIGHT(jaar_zip[[#This Row],[YYYYMMDD]],2)&amp;"-"&amp;MID(jaar_zip[[#This Row],[YYYYMMDD]],5,2)&amp;"-"&amp;LEFT(jaar_zip[[#This Row],[YYYYMMDD]],4))</f>
        <v>45512</v>
      </c>
      <c r="K6798" s="101" t="str">
        <f>IF(AND(VALUE(MONTH(jaar_zip[[#This Row],[Datum]]))=1,VALUE(WEEKNUM(jaar_zip[[#This Row],[Datum]],21))&gt;51),RIGHT(YEAR(jaar_zip[[#This Row],[Datum]])-1,2),RIGHT(YEAR(jaar_zip[[#This Row],[Datum]]),2))&amp;"-"&amp; TEXT(WEEKNUM(jaar_zip[[#This Row],[Datum]],21),"00")</f>
        <v>24-32</v>
      </c>
      <c r="L6798" s="101">
        <f>MONTH(jaar_zip[[#This Row],[Datum]])</f>
        <v>8</v>
      </c>
      <c r="M6798" s="101">
        <f>IF(ISNUMBER(jaar_zip[[#This Row],[etmaaltemperatuur]]),IF(jaar_zip[[#This Row],[etmaaltemperatuur]]&lt;stookgrens,stookgrens-jaar_zip[[#This Row],[etmaaltemperatuur]],0),"")</f>
        <v>0</v>
      </c>
      <c r="N6798" s="101">
        <f>IF(ISNUMBER(jaar_zip[[#This Row],[graaddagen]]),IF(OR(MONTH(jaar_zip[[#This Row],[Datum]])=1,MONTH(jaar_zip[[#This Row],[Datum]])=2,MONTH(jaar_zip[[#This Row],[Datum]])=11,MONTH(jaar_zip[[#This Row],[Datum]])=12),1.1,IF(OR(MONTH(jaar_zip[[#This Row],[Datum]])=3,MONTH(jaar_zip[[#This Row],[Datum]])=10),1,0.8))*jaar_zip[[#This Row],[graaddagen]],"")</f>
        <v>0</v>
      </c>
      <c r="O6798" s="101">
        <f>IF(ISNUMBER(jaar_zip[[#This Row],[etmaaltemperatuur]]),IF(jaar_zip[[#This Row],[etmaaltemperatuur]]&gt;stookgrens,jaar_zip[[#This Row],[etmaaltemperatuur]]-stookgrens,0),"")</f>
        <v>2.3999999999999986</v>
      </c>
    </row>
    <row r="6799" spans="1:15" x14ac:dyDescent="0.25">
      <c r="A6799">
        <v>340</v>
      </c>
      <c r="B6799">
        <v>20240809</v>
      </c>
      <c r="C6799">
        <v>5</v>
      </c>
      <c r="D6799">
        <v>20.399999999999999</v>
      </c>
      <c r="F6799">
        <v>1.6</v>
      </c>
      <c r="G6799">
        <v>1015</v>
      </c>
      <c r="H6799">
        <v>79</v>
      </c>
      <c r="I6799" s="101" t="s">
        <v>36</v>
      </c>
      <c r="J6799" s="1">
        <f>DATEVALUE(RIGHT(jaar_zip[[#This Row],[YYYYMMDD]],2)&amp;"-"&amp;MID(jaar_zip[[#This Row],[YYYYMMDD]],5,2)&amp;"-"&amp;LEFT(jaar_zip[[#This Row],[YYYYMMDD]],4))</f>
        <v>45513</v>
      </c>
      <c r="K6799" s="101" t="str">
        <f>IF(AND(VALUE(MONTH(jaar_zip[[#This Row],[Datum]]))=1,VALUE(WEEKNUM(jaar_zip[[#This Row],[Datum]],21))&gt;51),RIGHT(YEAR(jaar_zip[[#This Row],[Datum]])-1,2),RIGHT(YEAR(jaar_zip[[#This Row],[Datum]]),2))&amp;"-"&amp; TEXT(WEEKNUM(jaar_zip[[#This Row],[Datum]],21),"00")</f>
        <v>24-32</v>
      </c>
      <c r="L6799" s="101">
        <f>MONTH(jaar_zip[[#This Row],[Datum]])</f>
        <v>8</v>
      </c>
      <c r="M6799" s="101">
        <f>IF(ISNUMBER(jaar_zip[[#This Row],[etmaaltemperatuur]]),IF(jaar_zip[[#This Row],[etmaaltemperatuur]]&lt;stookgrens,stookgrens-jaar_zip[[#This Row],[etmaaltemperatuur]],0),"")</f>
        <v>0</v>
      </c>
      <c r="N6799" s="101">
        <f>IF(ISNUMBER(jaar_zip[[#This Row],[graaddagen]]),IF(OR(MONTH(jaar_zip[[#This Row],[Datum]])=1,MONTH(jaar_zip[[#This Row],[Datum]])=2,MONTH(jaar_zip[[#This Row],[Datum]])=11,MONTH(jaar_zip[[#This Row],[Datum]])=12),1.1,IF(OR(MONTH(jaar_zip[[#This Row],[Datum]])=3,MONTH(jaar_zip[[#This Row],[Datum]])=10),1,0.8))*jaar_zip[[#This Row],[graaddagen]],"")</f>
        <v>0</v>
      </c>
      <c r="O6799" s="101">
        <f>IF(ISNUMBER(jaar_zip[[#This Row],[etmaaltemperatuur]]),IF(jaar_zip[[#This Row],[etmaaltemperatuur]]&gt;stookgrens,jaar_zip[[#This Row],[etmaaltemperatuur]]-stookgrens,0),"")</f>
        <v>2.3999999999999986</v>
      </c>
    </row>
    <row r="6800" spans="1:15" x14ac:dyDescent="0.25">
      <c r="A6800">
        <v>340</v>
      </c>
      <c r="B6800">
        <v>20240810</v>
      </c>
      <c r="C6800">
        <v>3.6</v>
      </c>
      <c r="D6800">
        <v>19.8</v>
      </c>
      <c r="F6800">
        <v>0</v>
      </c>
      <c r="G6800">
        <v>1020.4</v>
      </c>
      <c r="H6800">
        <v>75</v>
      </c>
      <c r="I6800" s="101" t="s">
        <v>36</v>
      </c>
      <c r="J6800" s="1">
        <f>DATEVALUE(RIGHT(jaar_zip[[#This Row],[YYYYMMDD]],2)&amp;"-"&amp;MID(jaar_zip[[#This Row],[YYYYMMDD]],5,2)&amp;"-"&amp;LEFT(jaar_zip[[#This Row],[YYYYMMDD]],4))</f>
        <v>45514</v>
      </c>
      <c r="K6800" s="101" t="str">
        <f>IF(AND(VALUE(MONTH(jaar_zip[[#This Row],[Datum]]))=1,VALUE(WEEKNUM(jaar_zip[[#This Row],[Datum]],21))&gt;51),RIGHT(YEAR(jaar_zip[[#This Row],[Datum]])-1,2),RIGHT(YEAR(jaar_zip[[#This Row],[Datum]]),2))&amp;"-"&amp; TEXT(WEEKNUM(jaar_zip[[#This Row],[Datum]],21),"00")</f>
        <v>24-32</v>
      </c>
      <c r="L6800" s="101">
        <f>MONTH(jaar_zip[[#This Row],[Datum]])</f>
        <v>8</v>
      </c>
      <c r="M6800" s="101">
        <f>IF(ISNUMBER(jaar_zip[[#This Row],[etmaaltemperatuur]]),IF(jaar_zip[[#This Row],[etmaaltemperatuur]]&lt;stookgrens,stookgrens-jaar_zip[[#This Row],[etmaaltemperatuur]],0),"")</f>
        <v>0</v>
      </c>
      <c r="N6800" s="101">
        <f>IF(ISNUMBER(jaar_zip[[#This Row],[graaddagen]]),IF(OR(MONTH(jaar_zip[[#This Row],[Datum]])=1,MONTH(jaar_zip[[#This Row],[Datum]])=2,MONTH(jaar_zip[[#This Row],[Datum]])=11,MONTH(jaar_zip[[#This Row],[Datum]])=12),1.1,IF(OR(MONTH(jaar_zip[[#This Row],[Datum]])=3,MONTH(jaar_zip[[#This Row],[Datum]])=10),1,0.8))*jaar_zip[[#This Row],[graaddagen]],"")</f>
        <v>0</v>
      </c>
      <c r="O6800" s="101">
        <f>IF(ISNUMBER(jaar_zip[[#This Row],[etmaaltemperatuur]]),IF(jaar_zip[[#This Row],[etmaaltemperatuur]]&gt;stookgrens,jaar_zip[[#This Row],[etmaaltemperatuur]]-stookgrens,0),"")</f>
        <v>1.8000000000000007</v>
      </c>
    </row>
    <row r="6801" spans="1:15" x14ac:dyDescent="0.25">
      <c r="A6801">
        <v>340</v>
      </c>
      <c r="B6801">
        <v>20240811</v>
      </c>
      <c r="C6801">
        <v>2.1</v>
      </c>
      <c r="D6801">
        <v>21.1</v>
      </c>
      <c r="F6801">
        <v>0</v>
      </c>
      <c r="G6801">
        <v>1020.2</v>
      </c>
      <c r="H6801">
        <v>72</v>
      </c>
      <c r="I6801" s="101" t="s">
        <v>36</v>
      </c>
      <c r="J6801" s="1">
        <f>DATEVALUE(RIGHT(jaar_zip[[#This Row],[YYYYMMDD]],2)&amp;"-"&amp;MID(jaar_zip[[#This Row],[YYYYMMDD]],5,2)&amp;"-"&amp;LEFT(jaar_zip[[#This Row],[YYYYMMDD]],4))</f>
        <v>45515</v>
      </c>
      <c r="K6801" s="101" t="str">
        <f>IF(AND(VALUE(MONTH(jaar_zip[[#This Row],[Datum]]))=1,VALUE(WEEKNUM(jaar_zip[[#This Row],[Datum]],21))&gt;51),RIGHT(YEAR(jaar_zip[[#This Row],[Datum]])-1,2),RIGHT(YEAR(jaar_zip[[#This Row],[Datum]]),2))&amp;"-"&amp; TEXT(WEEKNUM(jaar_zip[[#This Row],[Datum]],21),"00")</f>
        <v>24-32</v>
      </c>
      <c r="L6801" s="101">
        <f>MONTH(jaar_zip[[#This Row],[Datum]])</f>
        <v>8</v>
      </c>
      <c r="M6801" s="101">
        <f>IF(ISNUMBER(jaar_zip[[#This Row],[etmaaltemperatuur]]),IF(jaar_zip[[#This Row],[etmaaltemperatuur]]&lt;stookgrens,stookgrens-jaar_zip[[#This Row],[etmaaltemperatuur]],0),"")</f>
        <v>0</v>
      </c>
      <c r="N6801" s="101">
        <f>IF(ISNUMBER(jaar_zip[[#This Row],[graaddagen]]),IF(OR(MONTH(jaar_zip[[#This Row],[Datum]])=1,MONTH(jaar_zip[[#This Row],[Datum]])=2,MONTH(jaar_zip[[#This Row],[Datum]])=11,MONTH(jaar_zip[[#This Row],[Datum]])=12),1.1,IF(OR(MONTH(jaar_zip[[#This Row],[Datum]])=3,MONTH(jaar_zip[[#This Row],[Datum]])=10),1,0.8))*jaar_zip[[#This Row],[graaddagen]],"")</f>
        <v>0</v>
      </c>
      <c r="O6801" s="101">
        <f>IF(ISNUMBER(jaar_zip[[#This Row],[etmaaltemperatuur]]),IF(jaar_zip[[#This Row],[etmaaltemperatuur]]&gt;stookgrens,jaar_zip[[#This Row],[etmaaltemperatuur]]-stookgrens,0),"")</f>
        <v>3.1000000000000014</v>
      </c>
    </row>
    <row r="6802" spans="1:15" x14ac:dyDescent="0.25">
      <c r="A6802">
        <v>340</v>
      </c>
      <c r="B6802">
        <v>20240812</v>
      </c>
      <c r="C6802">
        <v>3</v>
      </c>
      <c r="D6802">
        <v>25.4</v>
      </c>
      <c r="F6802">
        <v>-0.1</v>
      </c>
      <c r="G6802">
        <v>1010.6</v>
      </c>
      <c r="H6802">
        <v>66</v>
      </c>
      <c r="I6802" s="101" t="s">
        <v>36</v>
      </c>
      <c r="J6802" s="1">
        <f>DATEVALUE(RIGHT(jaar_zip[[#This Row],[YYYYMMDD]],2)&amp;"-"&amp;MID(jaar_zip[[#This Row],[YYYYMMDD]],5,2)&amp;"-"&amp;LEFT(jaar_zip[[#This Row],[YYYYMMDD]],4))</f>
        <v>45516</v>
      </c>
      <c r="K6802" s="101" t="str">
        <f>IF(AND(VALUE(MONTH(jaar_zip[[#This Row],[Datum]]))=1,VALUE(WEEKNUM(jaar_zip[[#This Row],[Datum]],21))&gt;51),RIGHT(YEAR(jaar_zip[[#This Row],[Datum]])-1,2),RIGHT(YEAR(jaar_zip[[#This Row],[Datum]]),2))&amp;"-"&amp; TEXT(WEEKNUM(jaar_zip[[#This Row],[Datum]],21),"00")</f>
        <v>24-33</v>
      </c>
      <c r="L6802" s="101">
        <f>MONTH(jaar_zip[[#This Row],[Datum]])</f>
        <v>8</v>
      </c>
      <c r="M6802" s="101">
        <f>IF(ISNUMBER(jaar_zip[[#This Row],[etmaaltemperatuur]]),IF(jaar_zip[[#This Row],[etmaaltemperatuur]]&lt;stookgrens,stookgrens-jaar_zip[[#This Row],[etmaaltemperatuur]],0),"")</f>
        <v>0</v>
      </c>
      <c r="N6802" s="101">
        <f>IF(ISNUMBER(jaar_zip[[#This Row],[graaddagen]]),IF(OR(MONTH(jaar_zip[[#This Row],[Datum]])=1,MONTH(jaar_zip[[#This Row],[Datum]])=2,MONTH(jaar_zip[[#This Row],[Datum]])=11,MONTH(jaar_zip[[#This Row],[Datum]])=12),1.1,IF(OR(MONTH(jaar_zip[[#This Row],[Datum]])=3,MONTH(jaar_zip[[#This Row],[Datum]])=10),1,0.8))*jaar_zip[[#This Row],[graaddagen]],"")</f>
        <v>0</v>
      </c>
      <c r="O6802" s="101">
        <f>IF(ISNUMBER(jaar_zip[[#This Row],[etmaaltemperatuur]]),IF(jaar_zip[[#This Row],[etmaaltemperatuur]]&gt;stookgrens,jaar_zip[[#This Row],[etmaaltemperatuur]]-stookgrens,0),"")</f>
        <v>7.3999999999999986</v>
      </c>
    </row>
    <row r="6803" spans="1:15" x14ac:dyDescent="0.25">
      <c r="A6803">
        <v>340</v>
      </c>
      <c r="B6803">
        <v>20240813</v>
      </c>
      <c r="C6803">
        <v>2.8</v>
      </c>
      <c r="D6803">
        <v>22.6</v>
      </c>
      <c r="F6803">
        <v>-0.1</v>
      </c>
      <c r="G6803">
        <v>1009.6</v>
      </c>
      <c r="H6803">
        <v>79</v>
      </c>
      <c r="I6803" s="101" t="s">
        <v>36</v>
      </c>
      <c r="J6803" s="1">
        <f>DATEVALUE(RIGHT(jaar_zip[[#This Row],[YYYYMMDD]],2)&amp;"-"&amp;MID(jaar_zip[[#This Row],[YYYYMMDD]],5,2)&amp;"-"&amp;LEFT(jaar_zip[[#This Row],[YYYYMMDD]],4))</f>
        <v>45517</v>
      </c>
      <c r="K6803" s="101" t="str">
        <f>IF(AND(VALUE(MONTH(jaar_zip[[#This Row],[Datum]]))=1,VALUE(WEEKNUM(jaar_zip[[#This Row],[Datum]],21))&gt;51),RIGHT(YEAR(jaar_zip[[#This Row],[Datum]])-1,2),RIGHT(YEAR(jaar_zip[[#This Row],[Datum]]),2))&amp;"-"&amp; TEXT(WEEKNUM(jaar_zip[[#This Row],[Datum]],21),"00")</f>
        <v>24-33</v>
      </c>
      <c r="L6803" s="101">
        <f>MONTH(jaar_zip[[#This Row],[Datum]])</f>
        <v>8</v>
      </c>
      <c r="M6803" s="101">
        <f>IF(ISNUMBER(jaar_zip[[#This Row],[etmaaltemperatuur]]),IF(jaar_zip[[#This Row],[etmaaltemperatuur]]&lt;stookgrens,stookgrens-jaar_zip[[#This Row],[etmaaltemperatuur]],0),"")</f>
        <v>0</v>
      </c>
      <c r="N6803" s="101">
        <f>IF(ISNUMBER(jaar_zip[[#This Row],[graaddagen]]),IF(OR(MONTH(jaar_zip[[#This Row],[Datum]])=1,MONTH(jaar_zip[[#This Row],[Datum]])=2,MONTH(jaar_zip[[#This Row],[Datum]])=11,MONTH(jaar_zip[[#This Row],[Datum]])=12),1.1,IF(OR(MONTH(jaar_zip[[#This Row],[Datum]])=3,MONTH(jaar_zip[[#This Row],[Datum]])=10),1,0.8))*jaar_zip[[#This Row],[graaddagen]],"")</f>
        <v>0</v>
      </c>
      <c r="O6803" s="101">
        <f>IF(ISNUMBER(jaar_zip[[#This Row],[etmaaltemperatuur]]),IF(jaar_zip[[#This Row],[etmaaltemperatuur]]&gt;stookgrens,jaar_zip[[#This Row],[etmaaltemperatuur]]-stookgrens,0),"")</f>
        <v>4.6000000000000014</v>
      </c>
    </row>
    <row r="6804" spans="1:15" x14ac:dyDescent="0.25">
      <c r="A6804">
        <v>340</v>
      </c>
      <c r="B6804">
        <v>20240814</v>
      </c>
      <c r="C6804">
        <v>2.6</v>
      </c>
      <c r="D6804">
        <v>20.100000000000001</v>
      </c>
      <c r="F6804">
        <v>5</v>
      </c>
      <c r="G6804">
        <v>1012.8</v>
      </c>
      <c r="H6804">
        <v>84</v>
      </c>
      <c r="I6804" s="101" t="s">
        <v>36</v>
      </c>
      <c r="J6804" s="1">
        <f>DATEVALUE(RIGHT(jaar_zip[[#This Row],[YYYYMMDD]],2)&amp;"-"&amp;MID(jaar_zip[[#This Row],[YYYYMMDD]],5,2)&amp;"-"&amp;LEFT(jaar_zip[[#This Row],[YYYYMMDD]],4))</f>
        <v>45518</v>
      </c>
      <c r="K6804" s="101" t="str">
        <f>IF(AND(VALUE(MONTH(jaar_zip[[#This Row],[Datum]]))=1,VALUE(WEEKNUM(jaar_zip[[#This Row],[Datum]],21))&gt;51),RIGHT(YEAR(jaar_zip[[#This Row],[Datum]])-1,2),RIGHT(YEAR(jaar_zip[[#This Row],[Datum]]),2))&amp;"-"&amp; TEXT(WEEKNUM(jaar_zip[[#This Row],[Datum]],21),"00")</f>
        <v>24-33</v>
      </c>
      <c r="L6804" s="101">
        <f>MONTH(jaar_zip[[#This Row],[Datum]])</f>
        <v>8</v>
      </c>
      <c r="M6804" s="101">
        <f>IF(ISNUMBER(jaar_zip[[#This Row],[etmaaltemperatuur]]),IF(jaar_zip[[#This Row],[etmaaltemperatuur]]&lt;stookgrens,stookgrens-jaar_zip[[#This Row],[etmaaltemperatuur]],0),"")</f>
        <v>0</v>
      </c>
      <c r="N6804" s="101">
        <f>IF(ISNUMBER(jaar_zip[[#This Row],[graaddagen]]),IF(OR(MONTH(jaar_zip[[#This Row],[Datum]])=1,MONTH(jaar_zip[[#This Row],[Datum]])=2,MONTH(jaar_zip[[#This Row],[Datum]])=11,MONTH(jaar_zip[[#This Row],[Datum]])=12),1.1,IF(OR(MONTH(jaar_zip[[#This Row],[Datum]])=3,MONTH(jaar_zip[[#This Row],[Datum]])=10),1,0.8))*jaar_zip[[#This Row],[graaddagen]],"")</f>
        <v>0</v>
      </c>
      <c r="O6804" s="101">
        <f>IF(ISNUMBER(jaar_zip[[#This Row],[etmaaltemperatuur]]),IF(jaar_zip[[#This Row],[etmaaltemperatuur]]&gt;stookgrens,jaar_zip[[#This Row],[etmaaltemperatuur]]-stookgrens,0),"")</f>
        <v>2.1000000000000014</v>
      </c>
    </row>
    <row r="6805" spans="1:15" x14ac:dyDescent="0.25">
      <c r="A6805">
        <v>340</v>
      </c>
      <c r="B6805">
        <v>20240815</v>
      </c>
      <c r="C6805">
        <v>4.0999999999999996</v>
      </c>
      <c r="D6805">
        <v>20.9</v>
      </c>
      <c r="F6805">
        <v>0</v>
      </c>
      <c r="G6805">
        <v>1016.1</v>
      </c>
      <c r="H6805">
        <v>73</v>
      </c>
      <c r="I6805" s="101" t="s">
        <v>36</v>
      </c>
      <c r="J6805" s="1">
        <f>DATEVALUE(RIGHT(jaar_zip[[#This Row],[YYYYMMDD]],2)&amp;"-"&amp;MID(jaar_zip[[#This Row],[YYYYMMDD]],5,2)&amp;"-"&amp;LEFT(jaar_zip[[#This Row],[YYYYMMDD]],4))</f>
        <v>45519</v>
      </c>
      <c r="K6805" s="101" t="str">
        <f>IF(AND(VALUE(MONTH(jaar_zip[[#This Row],[Datum]]))=1,VALUE(WEEKNUM(jaar_zip[[#This Row],[Datum]],21))&gt;51),RIGHT(YEAR(jaar_zip[[#This Row],[Datum]])-1,2),RIGHT(YEAR(jaar_zip[[#This Row],[Datum]]),2))&amp;"-"&amp; TEXT(WEEKNUM(jaar_zip[[#This Row],[Datum]],21),"00")</f>
        <v>24-33</v>
      </c>
      <c r="L6805" s="101">
        <f>MONTH(jaar_zip[[#This Row],[Datum]])</f>
        <v>8</v>
      </c>
      <c r="M6805" s="101">
        <f>IF(ISNUMBER(jaar_zip[[#This Row],[etmaaltemperatuur]]),IF(jaar_zip[[#This Row],[etmaaltemperatuur]]&lt;stookgrens,stookgrens-jaar_zip[[#This Row],[etmaaltemperatuur]],0),"")</f>
        <v>0</v>
      </c>
      <c r="N6805" s="101">
        <f>IF(ISNUMBER(jaar_zip[[#This Row],[graaddagen]]),IF(OR(MONTH(jaar_zip[[#This Row],[Datum]])=1,MONTH(jaar_zip[[#This Row],[Datum]])=2,MONTH(jaar_zip[[#This Row],[Datum]])=11,MONTH(jaar_zip[[#This Row],[Datum]])=12),1.1,IF(OR(MONTH(jaar_zip[[#This Row],[Datum]])=3,MONTH(jaar_zip[[#This Row],[Datum]])=10),1,0.8))*jaar_zip[[#This Row],[graaddagen]],"")</f>
        <v>0</v>
      </c>
      <c r="O6805" s="101">
        <f>IF(ISNUMBER(jaar_zip[[#This Row],[etmaaltemperatuur]]),IF(jaar_zip[[#This Row],[etmaaltemperatuur]]&gt;stookgrens,jaar_zip[[#This Row],[etmaaltemperatuur]]-stookgrens,0),"")</f>
        <v>2.8999999999999986</v>
      </c>
    </row>
    <row r="6806" spans="1:15" x14ac:dyDescent="0.25">
      <c r="A6806">
        <v>340</v>
      </c>
      <c r="B6806">
        <v>20240816</v>
      </c>
      <c r="C6806">
        <v>2.5</v>
      </c>
      <c r="D6806">
        <v>19.600000000000001</v>
      </c>
      <c r="F6806">
        <v>16</v>
      </c>
      <c r="G6806">
        <v>1014.7</v>
      </c>
      <c r="H6806">
        <v>89</v>
      </c>
      <c r="I6806" s="101" t="s">
        <v>36</v>
      </c>
      <c r="J6806" s="1">
        <f>DATEVALUE(RIGHT(jaar_zip[[#This Row],[YYYYMMDD]],2)&amp;"-"&amp;MID(jaar_zip[[#This Row],[YYYYMMDD]],5,2)&amp;"-"&amp;LEFT(jaar_zip[[#This Row],[YYYYMMDD]],4))</f>
        <v>45520</v>
      </c>
      <c r="K6806" s="101" t="str">
        <f>IF(AND(VALUE(MONTH(jaar_zip[[#This Row],[Datum]]))=1,VALUE(WEEKNUM(jaar_zip[[#This Row],[Datum]],21))&gt;51),RIGHT(YEAR(jaar_zip[[#This Row],[Datum]])-1,2),RIGHT(YEAR(jaar_zip[[#This Row],[Datum]]),2))&amp;"-"&amp; TEXT(WEEKNUM(jaar_zip[[#This Row],[Datum]],21),"00")</f>
        <v>24-33</v>
      </c>
      <c r="L6806" s="101">
        <f>MONTH(jaar_zip[[#This Row],[Datum]])</f>
        <v>8</v>
      </c>
      <c r="M6806" s="101">
        <f>IF(ISNUMBER(jaar_zip[[#This Row],[etmaaltemperatuur]]),IF(jaar_zip[[#This Row],[etmaaltemperatuur]]&lt;stookgrens,stookgrens-jaar_zip[[#This Row],[etmaaltemperatuur]],0),"")</f>
        <v>0</v>
      </c>
      <c r="N6806" s="101">
        <f>IF(ISNUMBER(jaar_zip[[#This Row],[graaddagen]]),IF(OR(MONTH(jaar_zip[[#This Row],[Datum]])=1,MONTH(jaar_zip[[#This Row],[Datum]])=2,MONTH(jaar_zip[[#This Row],[Datum]])=11,MONTH(jaar_zip[[#This Row],[Datum]])=12),1.1,IF(OR(MONTH(jaar_zip[[#This Row],[Datum]])=3,MONTH(jaar_zip[[#This Row],[Datum]])=10),1,0.8))*jaar_zip[[#This Row],[graaddagen]],"")</f>
        <v>0</v>
      </c>
      <c r="O6806" s="101">
        <f>IF(ISNUMBER(jaar_zip[[#This Row],[etmaaltemperatuur]]),IF(jaar_zip[[#This Row],[etmaaltemperatuur]]&gt;stookgrens,jaar_zip[[#This Row],[etmaaltemperatuur]]-stookgrens,0),"")</f>
        <v>1.6000000000000014</v>
      </c>
    </row>
    <row r="6807" spans="1:15" x14ac:dyDescent="0.25">
      <c r="A6807">
        <v>340</v>
      </c>
      <c r="B6807">
        <v>20240817</v>
      </c>
      <c r="C6807">
        <v>1.8</v>
      </c>
      <c r="D6807">
        <v>19.600000000000001</v>
      </c>
      <c r="F6807">
        <v>0.5</v>
      </c>
      <c r="G6807">
        <v>1012.8</v>
      </c>
      <c r="H6807">
        <v>76</v>
      </c>
      <c r="I6807" s="101" t="s">
        <v>36</v>
      </c>
      <c r="J6807" s="1">
        <f>DATEVALUE(RIGHT(jaar_zip[[#This Row],[YYYYMMDD]],2)&amp;"-"&amp;MID(jaar_zip[[#This Row],[YYYYMMDD]],5,2)&amp;"-"&amp;LEFT(jaar_zip[[#This Row],[YYYYMMDD]],4))</f>
        <v>45521</v>
      </c>
      <c r="K6807" s="101" t="str">
        <f>IF(AND(VALUE(MONTH(jaar_zip[[#This Row],[Datum]]))=1,VALUE(WEEKNUM(jaar_zip[[#This Row],[Datum]],21))&gt;51),RIGHT(YEAR(jaar_zip[[#This Row],[Datum]])-1,2),RIGHT(YEAR(jaar_zip[[#This Row],[Datum]]),2))&amp;"-"&amp; TEXT(WEEKNUM(jaar_zip[[#This Row],[Datum]],21),"00")</f>
        <v>24-33</v>
      </c>
      <c r="L6807" s="101">
        <f>MONTH(jaar_zip[[#This Row],[Datum]])</f>
        <v>8</v>
      </c>
      <c r="M6807" s="101">
        <f>IF(ISNUMBER(jaar_zip[[#This Row],[etmaaltemperatuur]]),IF(jaar_zip[[#This Row],[etmaaltemperatuur]]&lt;stookgrens,stookgrens-jaar_zip[[#This Row],[etmaaltemperatuur]],0),"")</f>
        <v>0</v>
      </c>
      <c r="N6807" s="101">
        <f>IF(ISNUMBER(jaar_zip[[#This Row],[graaddagen]]),IF(OR(MONTH(jaar_zip[[#This Row],[Datum]])=1,MONTH(jaar_zip[[#This Row],[Datum]])=2,MONTH(jaar_zip[[#This Row],[Datum]])=11,MONTH(jaar_zip[[#This Row],[Datum]])=12),1.1,IF(OR(MONTH(jaar_zip[[#This Row],[Datum]])=3,MONTH(jaar_zip[[#This Row],[Datum]])=10),1,0.8))*jaar_zip[[#This Row],[graaddagen]],"")</f>
        <v>0</v>
      </c>
      <c r="O6807" s="101">
        <f>IF(ISNUMBER(jaar_zip[[#This Row],[etmaaltemperatuur]]),IF(jaar_zip[[#This Row],[etmaaltemperatuur]]&gt;stookgrens,jaar_zip[[#This Row],[etmaaltemperatuur]]-stookgrens,0),"")</f>
        <v>1.6000000000000014</v>
      </c>
    </row>
    <row r="6808" spans="1:15" x14ac:dyDescent="0.25">
      <c r="A6808">
        <v>340</v>
      </c>
      <c r="B6808">
        <v>20240818</v>
      </c>
      <c r="C6808">
        <v>2.1</v>
      </c>
      <c r="D6808">
        <v>17.399999999999999</v>
      </c>
      <c r="F6808">
        <v>0</v>
      </c>
      <c r="G6808">
        <v>1013.6</v>
      </c>
      <c r="H6808">
        <v>77</v>
      </c>
      <c r="I6808" s="101" t="s">
        <v>36</v>
      </c>
      <c r="J6808" s="1">
        <f>DATEVALUE(RIGHT(jaar_zip[[#This Row],[YYYYMMDD]],2)&amp;"-"&amp;MID(jaar_zip[[#This Row],[YYYYMMDD]],5,2)&amp;"-"&amp;LEFT(jaar_zip[[#This Row],[YYYYMMDD]],4))</f>
        <v>45522</v>
      </c>
      <c r="K6808" s="101" t="str">
        <f>IF(AND(VALUE(MONTH(jaar_zip[[#This Row],[Datum]]))=1,VALUE(WEEKNUM(jaar_zip[[#This Row],[Datum]],21))&gt;51),RIGHT(YEAR(jaar_zip[[#This Row],[Datum]])-1,2),RIGHT(YEAR(jaar_zip[[#This Row],[Datum]]),2))&amp;"-"&amp; TEXT(WEEKNUM(jaar_zip[[#This Row],[Datum]],21),"00")</f>
        <v>24-33</v>
      </c>
      <c r="L6808" s="101">
        <f>MONTH(jaar_zip[[#This Row],[Datum]])</f>
        <v>8</v>
      </c>
      <c r="M6808" s="101">
        <f>IF(ISNUMBER(jaar_zip[[#This Row],[etmaaltemperatuur]]),IF(jaar_zip[[#This Row],[etmaaltemperatuur]]&lt;stookgrens,stookgrens-jaar_zip[[#This Row],[etmaaltemperatuur]],0),"")</f>
        <v>0.60000000000000142</v>
      </c>
      <c r="N6808" s="101">
        <f>IF(ISNUMBER(jaar_zip[[#This Row],[graaddagen]]),IF(OR(MONTH(jaar_zip[[#This Row],[Datum]])=1,MONTH(jaar_zip[[#This Row],[Datum]])=2,MONTH(jaar_zip[[#This Row],[Datum]])=11,MONTH(jaar_zip[[#This Row],[Datum]])=12),1.1,IF(OR(MONTH(jaar_zip[[#This Row],[Datum]])=3,MONTH(jaar_zip[[#This Row],[Datum]])=10),1,0.8))*jaar_zip[[#This Row],[graaddagen]],"")</f>
        <v>0.48000000000000115</v>
      </c>
      <c r="O6808" s="101">
        <f>IF(ISNUMBER(jaar_zip[[#This Row],[etmaaltemperatuur]]),IF(jaar_zip[[#This Row],[etmaaltemperatuur]]&gt;stookgrens,jaar_zip[[#This Row],[etmaaltemperatuur]]-stookgrens,0),"")</f>
        <v>0</v>
      </c>
    </row>
    <row r="6809" spans="1:15" x14ac:dyDescent="0.25">
      <c r="A6809">
        <v>340</v>
      </c>
      <c r="B6809">
        <v>20240819</v>
      </c>
      <c r="C6809">
        <v>1.7</v>
      </c>
      <c r="D6809">
        <v>17.3</v>
      </c>
      <c r="F6809">
        <v>0</v>
      </c>
      <c r="G6809">
        <v>1017.2</v>
      </c>
      <c r="H6809">
        <v>76</v>
      </c>
      <c r="I6809" s="101" t="s">
        <v>36</v>
      </c>
      <c r="J6809" s="1">
        <f>DATEVALUE(RIGHT(jaar_zip[[#This Row],[YYYYMMDD]],2)&amp;"-"&amp;MID(jaar_zip[[#This Row],[YYYYMMDD]],5,2)&amp;"-"&amp;LEFT(jaar_zip[[#This Row],[YYYYMMDD]],4))</f>
        <v>45523</v>
      </c>
      <c r="K6809" s="101" t="str">
        <f>IF(AND(VALUE(MONTH(jaar_zip[[#This Row],[Datum]]))=1,VALUE(WEEKNUM(jaar_zip[[#This Row],[Datum]],21))&gt;51),RIGHT(YEAR(jaar_zip[[#This Row],[Datum]])-1,2),RIGHT(YEAR(jaar_zip[[#This Row],[Datum]]),2))&amp;"-"&amp; TEXT(WEEKNUM(jaar_zip[[#This Row],[Datum]],21),"00")</f>
        <v>24-34</v>
      </c>
      <c r="L6809" s="101">
        <f>MONTH(jaar_zip[[#This Row],[Datum]])</f>
        <v>8</v>
      </c>
      <c r="M6809" s="101">
        <f>IF(ISNUMBER(jaar_zip[[#This Row],[etmaaltemperatuur]]),IF(jaar_zip[[#This Row],[etmaaltemperatuur]]&lt;stookgrens,stookgrens-jaar_zip[[#This Row],[etmaaltemperatuur]],0),"")</f>
        <v>0.69999999999999929</v>
      </c>
      <c r="N6809" s="101">
        <f>IF(ISNUMBER(jaar_zip[[#This Row],[graaddagen]]),IF(OR(MONTH(jaar_zip[[#This Row],[Datum]])=1,MONTH(jaar_zip[[#This Row],[Datum]])=2,MONTH(jaar_zip[[#This Row],[Datum]])=11,MONTH(jaar_zip[[#This Row],[Datum]])=12),1.1,IF(OR(MONTH(jaar_zip[[#This Row],[Datum]])=3,MONTH(jaar_zip[[#This Row],[Datum]])=10),1,0.8))*jaar_zip[[#This Row],[graaddagen]],"")</f>
        <v>0.5599999999999995</v>
      </c>
      <c r="O6809" s="101">
        <f>IF(ISNUMBER(jaar_zip[[#This Row],[etmaaltemperatuur]]),IF(jaar_zip[[#This Row],[etmaaltemperatuur]]&gt;stookgrens,jaar_zip[[#This Row],[etmaaltemperatuur]]-stookgrens,0),"")</f>
        <v>0</v>
      </c>
    </row>
    <row r="6810" spans="1:15" x14ac:dyDescent="0.25">
      <c r="A6810">
        <v>340</v>
      </c>
      <c r="B6810">
        <v>20240820</v>
      </c>
      <c r="C6810">
        <v>2.8</v>
      </c>
      <c r="D6810">
        <v>17.600000000000001</v>
      </c>
      <c r="F6810">
        <v>16.899999999999999</v>
      </c>
      <c r="G6810">
        <v>1011.3</v>
      </c>
      <c r="H6810">
        <v>85</v>
      </c>
      <c r="I6810" s="101" t="s">
        <v>36</v>
      </c>
      <c r="J6810" s="1">
        <f>DATEVALUE(RIGHT(jaar_zip[[#This Row],[YYYYMMDD]],2)&amp;"-"&amp;MID(jaar_zip[[#This Row],[YYYYMMDD]],5,2)&amp;"-"&amp;LEFT(jaar_zip[[#This Row],[YYYYMMDD]],4))</f>
        <v>45524</v>
      </c>
      <c r="K6810" s="101" t="str">
        <f>IF(AND(VALUE(MONTH(jaar_zip[[#This Row],[Datum]]))=1,VALUE(WEEKNUM(jaar_zip[[#This Row],[Datum]],21))&gt;51),RIGHT(YEAR(jaar_zip[[#This Row],[Datum]])-1,2),RIGHT(YEAR(jaar_zip[[#This Row],[Datum]]),2))&amp;"-"&amp; TEXT(WEEKNUM(jaar_zip[[#This Row],[Datum]],21),"00")</f>
        <v>24-34</v>
      </c>
      <c r="L6810" s="101">
        <f>MONTH(jaar_zip[[#This Row],[Datum]])</f>
        <v>8</v>
      </c>
      <c r="M6810" s="101">
        <f>IF(ISNUMBER(jaar_zip[[#This Row],[etmaaltemperatuur]]),IF(jaar_zip[[#This Row],[etmaaltemperatuur]]&lt;stookgrens,stookgrens-jaar_zip[[#This Row],[etmaaltemperatuur]],0),"")</f>
        <v>0.39999999999999858</v>
      </c>
      <c r="N6810" s="101">
        <f>IF(ISNUMBER(jaar_zip[[#This Row],[graaddagen]]),IF(OR(MONTH(jaar_zip[[#This Row],[Datum]])=1,MONTH(jaar_zip[[#This Row],[Datum]])=2,MONTH(jaar_zip[[#This Row],[Datum]])=11,MONTH(jaar_zip[[#This Row],[Datum]])=12),1.1,IF(OR(MONTH(jaar_zip[[#This Row],[Datum]])=3,MONTH(jaar_zip[[#This Row],[Datum]])=10),1,0.8))*jaar_zip[[#This Row],[graaddagen]],"")</f>
        <v>0.3199999999999989</v>
      </c>
      <c r="O6810" s="101">
        <f>IF(ISNUMBER(jaar_zip[[#This Row],[etmaaltemperatuur]]),IF(jaar_zip[[#This Row],[etmaaltemperatuur]]&gt;stookgrens,jaar_zip[[#This Row],[etmaaltemperatuur]]-stookgrens,0),"")</f>
        <v>0</v>
      </c>
    </row>
    <row r="6811" spans="1:15" x14ac:dyDescent="0.25">
      <c r="A6811">
        <v>340</v>
      </c>
      <c r="B6811">
        <v>20240821</v>
      </c>
      <c r="C6811">
        <v>4.5999999999999996</v>
      </c>
      <c r="D6811">
        <v>16.8</v>
      </c>
      <c r="F6811">
        <v>-0.1</v>
      </c>
      <c r="G6811">
        <v>1016.9</v>
      </c>
      <c r="H6811">
        <v>66</v>
      </c>
      <c r="I6811" s="101" t="s">
        <v>36</v>
      </c>
      <c r="J6811" s="1">
        <f>DATEVALUE(RIGHT(jaar_zip[[#This Row],[YYYYMMDD]],2)&amp;"-"&amp;MID(jaar_zip[[#This Row],[YYYYMMDD]],5,2)&amp;"-"&amp;LEFT(jaar_zip[[#This Row],[YYYYMMDD]],4))</f>
        <v>45525</v>
      </c>
      <c r="K6811" s="101" t="str">
        <f>IF(AND(VALUE(MONTH(jaar_zip[[#This Row],[Datum]]))=1,VALUE(WEEKNUM(jaar_zip[[#This Row],[Datum]],21))&gt;51),RIGHT(YEAR(jaar_zip[[#This Row],[Datum]])-1,2),RIGHT(YEAR(jaar_zip[[#This Row],[Datum]]),2))&amp;"-"&amp; TEXT(WEEKNUM(jaar_zip[[#This Row],[Datum]],21),"00")</f>
        <v>24-34</v>
      </c>
      <c r="L6811" s="101">
        <f>MONTH(jaar_zip[[#This Row],[Datum]])</f>
        <v>8</v>
      </c>
      <c r="M6811" s="101">
        <f>IF(ISNUMBER(jaar_zip[[#This Row],[etmaaltemperatuur]]),IF(jaar_zip[[#This Row],[etmaaltemperatuur]]&lt;stookgrens,stookgrens-jaar_zip[[#This Row],[etmaaltemperatuur]],0),"")</f>
        <v>1.1999999999999993</v>
      </c>
      <c r="N6811" s="101">
        <f>IF(ISNUMBER(jaar_zip[[#This Row],[graaddagen]]),IF(OR(MONTH(jaar_zip[[#This Row],[Datum]])=1,MONTH(jaar_zip[[#This Row],[Datum]])=2,MONTH(jaar_zip[[#This Row],[Datum]])=11,MONTH(jaar_zip[[#This Row],[Datum]])=12),1.1,IF(OR(MONTH(jaar_zip[[#This Row],[Datum]])=3,MONTH(jaar_zip[[#This Row],[Datum]])=10),1,0.8))*jaar_zip[[#This Row],[graaddagen]],"")</f>
        <v>0.95999999999999952</v>
      </c>
      <c r="O6811" s="101">
        <f>IF(ISNUMBER(jaar_zip[[#This Row],[etmaaltemperatuur]]),IF(jaar_zip[[#This Row],[etmaaltemperatuur]]&gt;stookgrens,jaar_zip[[#This Row],[etmaaltemperatuur]]-stookgrens,0),"")</f>
        <v>0</v>
      </c>
    </row>
    <row r="6812" spans="1:15" x14ac:dyDescent="0.25">
      <c r="A6812">
        <v>340</v>
      </c>
      <c r="B6812">
        <v>20240822</v>
      </c>
      <c r="C6812">
        <v>4.5999999999999996</v>
      </c>
      <c r="D6812">
        <v>19.600000000000001</v>
      </c>
      <c r="F6812">
        <v>0</v>
      </c>
      <c r="G6812">
        <v>1010.1</v>
      </c>
      <c r="H6812">
        <v>59</v>
      </c>
      <c r="I6812" s="101" t="s">
        <v>36</v>
      </c>
      <c r="J6812" s="1">
        <f>DATEVALUE(RIGHT(jaar_zip[[#This Row],[YYYYMMDD]],2)&amp;"-"&amp;MID(jaar_zip[[#This Row],[YYYYMMDD]],5,2)&amp;"-"&amp;LEFT(jaar_zip[[#This Row],[YYYYMMDD]],4))</f>
        <v>45526</v>
      </c>
      <c r="K6812" s="101" t="str">
        <f>IF(AND(VALUE(MONTH(jaar_zip[[#This Row],[Datum]]))=1,VALUE(WEEKNUM(jaar_zip[[#This Row],[Datum]],21))&gt;51),RIGHT(YEAR(jaar_zip[[#This Row],[Datum]])-1,2),RIGHT(YEAR(jaar_zip[[#This Row],[Datum]]),2))&amp;"-"&amp; TEXT(WEEKNUM(jaar_zip[[#This Row],[Datum]],21),"00")</f>
        <v>24-34</v>
      </c>
      <c r="L6812" s="101">
        <f>MONTH(jaar_zip[[#This Row],[Datum]])</f>
        <v>8</v>
      </c>
      <c r="M6812" s="101">
        <f>IF(ISNUMBER(jaar_zip[[#This Row],[etmaaltemperatuur]]),IF(jaar_zip[[#This Row],[etmaaltemperatuur]]&lt;stookgrens,stookgrens-jaar_zip[[#This Row],[etmaaltemperatuur]],0),"")</f>
        <v>0</v>
      </c>
      <c r="N6812" s="101">
        <f>IF(ISNUMBER(jaar_zip[[#This Row],[graaddagen]]),IF(OR(MONTH(jaar_zip[[#This Row],[Datum]])=1,MONTH(jaar_zip[[#This Row],[Datum]])=2,MONTH(jaar_zip[[#This Row],[Datum]])=11,MONTH(jaar_zip[[#This Row],[Datum]])=12),1.1,IF(OR(MONTH(jaar_zip[[#This Row],[Datum]])=3,MONTH(jaar_zip[[#This Row],[Datum]])=10),1,0.8))*jaar_zip[[#This Row],[graaddagen]],"")</f>
        <v>0</v>
      </c>
      <c r="O6812" s="101">
        <f>IF(ISNUMBER(jaar_zip[[#This Row],[etmaaltemperatuur]]),IF(jaar_zip[[#This Row],[etmaaltemperatuur]]&gt;stookgrens,jaar_zip[[#This Row],[etmaaltemperatuur]]-stookgrens,0),"")</f>
        <v>1.6000000000000014</v>
      </c>
    </row>
    <row r="6813" spans="1:15" x14ac:dyDescent="0.25">
      <c r="A6813">
        <v>340</v>
      </c>
      <c r="B6813">
        <v>20240823</v>
      </c>
      <c r="C6813">
        <v>5.4</v>
      </c>
      <c r="D6813">
        <v>20.2</v>
      </c>
      <c r="F6813">
        <v>-0.1</v>
      </c>
      <c r="G6813">
        <v>1007</v>
      </c>
      <c r="H6813">
        <v>70</v>
      </c>
      <c r="I6813" s="101" t="s">
        <v>36</v>
      </c>
      <c r="J6813" s="1">
        <f>DATEVALUE(RIGHT(jaar_zip[[#This Row],[YYYYMMDD]],2)&amp;"-"&amp;MID(jaar_zip[[#This Row],[YYYYMMDD]],5,2)&amp;"-"&amp;LEFT(jaar_zip[[#This Row],[YYYYMMDD]],4))</f>
        <v>45527</v>
      </c>
      <c r="K6813" s="101" t="str">
        <f>IF(AND(VALUE(MONTH(jaar_zip[[#This Row],[Datum]]))=1,VALUE(WEEKNUM(jaar_zip[[#This Row],[Datum]],21))&gt;51),RIGHT(YEAR(jaar_zip[[#This Row],[Datum]])-1,2),RIGHT(YEAR(jaar_zip[[#This Row],[Datum]]),2))&amp;"-"&amp; TEXT(WEEKNUM(jaar_zip[[#This Row],[Datum]],21),"00")</f>
        <v>24-34</v>
      </c>
      <c r="L6813" s="101">
        <f>MONTH(jaar_zip[[#This Row],[Datum]])</f>
        <v>8</v>
      </c>
      <c r="M6813" s="101">
        <f>IF(ISNUMBER(jaar_zip[[#This Row],[etmaaltemperatuur]]),IF(jaar_zip[[#This Row],[etmaaltemperatuur]]&lt;stookgrens,stookgrens-jaar_zip[[#This Row],[etmaaltemperatuur]],0),"")</f>
        <v>0</v>
      </c>
      <c r="N6813" s="101">
        <f>IF(ISNUMBER(jaar_zip[[#This Row],[graaddagen]]),IF(OR(MONTH(jaar_zip[[#This Row],[Datum]])=1,MONTH(jaar_zip[[#This Row],[Datum]])=2,MONTH(jaar_zip[[#This Row],[Datum]])=11,MONTH(jaar_zip[[#This Row],[Datum]])=12),1.1,IF(OR(MONTH(jaar_zip[[#This Row],[Datum]])=3,MONTH(jaar_zip[[#This Row],[Datum]])=10),1,0.8))*jaar_zip[[#This Row],[graaddagen]],"")</f>
        <v>0</v>
      </c>
      <c r="O6813" s="101">
        <f>IF(ISNUMBER(jaar_zip[[#This Row],[etmaaltemperatuur]]),IF(jaar_zip[[#This Row],[etmaaltemperatuur]]&gt;stookgrens,jaar_zip[[#This Row],[etmaaltemperatuur]]-stookgrens,0),"")</f>
        <v>2.1999999999999993</v>
      </c>
    </row>
    <row r="6814" spans="1:15" x14ac:dyDescent="0.25">
      <c r="A6814">
        <v>340</v>
      </c>
      <c r="B6814">
        <v>20240824</v>
      </c>
      <c r="C6814">
        <v>4.3</v>
      </c>
      <c r="D6814">
        <v>19.2</v>
      </c>
      <c r="F6814">
        <v>4.4000000000000004</v>
      </c>
      <c r="G6814">
        <v>1006.7</v>
      </c>
      <c r="H6814">
        <v>84</v>
      </c>
      <c r="I6814" s="101" t="s">
        <v>36</v>
      </c>
      <c r="J6814" s="1">
        <f>DATEVALUE(RIGHT(jaar_zip[[#This Row],[YYYYMMDD]],2)&amp;"-"&amp;MID(jaar_zip[[#This Row],[YYYYMMDD]],5,2)&amp;"-"&amp;LEFT(jaar_zip[[#This Row],[YYYYMMDD]],4))</f>
        <v>45528</v>
      </c>
      <c r="K6814" s="101" t="str">
        <f>IF(AND(VALUE(MONTH(jaar_zip[[#This Row],[Datum]]))=1,VALUE(WEEKNUM(jaar_zip[[#This Row],[Datum]],21))&gt;51),RIGHT(YEAR(jaar_zip[[#This Row],[Datum]])-1,2),RIGHT(YEAR(jaar_zip[[#This Row],[Datum]]),2))&amp;"-"&amp; TEXT(WEEKNUM(jaar_zip[[#This Row],[Datum]],21),"00")</f>
        <v>24-34</v>
      </c>
      <c r="L6814" s="101">
        <f>MONTH(jaar_zip[[#This Row],[Datum]])</f>
        <v>8</v>
      </c>
      <c r="M6814" s="101">
        <f>IF(ISNUMBER(jaar_zip[[#This Row],[etmaaltemperatuur]]),IF(jaar_zip[[#This Row],[etmaaltemperatuur]]&lt;stookgrens,stookgrens-jaar_zip[[#This Row],[etmaaltemperatuur]],0),"")</f>
        <v>0</v>
      </c>
      <c r="N6814" s="101">
        <f>IF(ISNUMBER(jaar_zip[[#This Row],[graaddagen]]),IF(OR(MONTH(jaar_zip[[#This Row],[Datum]])=1,MONTH(jaar_zip[[#This Row],[Datum]])=2,MONTH(jaar_zip[[#This Row],[Datum]])=11,MONTH(jaar_zip[[#This Row],[Datum]])=12),1.1,IF(OR(MONTH(jaar_zip[[#This Row],[Datum]])=3,MONTH(jaar_zip[[#This Row],[Datum]])=10),1,0.8))*jaar_zip[[#This Row],[graaddagen]],"")</f>
        <v>0</v>
      </c>
      <c r="O6814" s="101">
        <f>IF(ISNUMBER(jaar_zip[[#This Row],[etmaaltemperatuur]]),IF(jaar_zip[[#This Row],[etmaaltemperatuur]]&gt;stookgrens,jaar_zip[[#This Row],[etmaaltemperatuur]]-stookgrens,0),"")</f>
        <v>1.1999999999999993</v>
      </c>
    </row>
    <row r="6815" spans="1:15" x14ac:dyDescent="0.25">
      <c r="A6815">
        <v>340</v>
      </c>
      <c r="B6815">
        <v>20240825</v>
      </c>
      <c r="C6815">
        <v>4.2</v>
      </c>
      <c r="D6815">
        <v>16.600000000000001</v>
      </c>
      <c r="F6815">
        <v>0.1</v>
      </c>
      <c r="G6815">
        <v>1019.7</v>
      </c>
      <c r="H6815">
        <v>71</v>
      </c>
      <c r="I6815" s="101" t="s">
        <v>36</v>
      </c>
      <c r="J6815" s="1">
        <f>DATEVALUE(RIGHT(jaar_zip[[#This Row],[YYYYMMDD]],2)&amp;"-"&amp;MID(jaar_zip[[#This Row],[YYYYMMDD]],5,2)&amp;"-"&amp;LEFT(jaar_zip[[#This Row],[YYYYMMDD]],4))</f>
        <v>45529</v>
      </c>
      <c r="K6815" s="101" t="str">
        <f>IF(AND(VALUE(MONTH(jaar_zip[[#This Row],[Datum]]))=1,VALUE(WEEKNUM(jaar_zip[[#This Row],[Datum]],21))&gt;51),RIGHT(YEAR(jaar_zip[[#This Row],[Datum]])-1,2),RIGHT(YEAR(jaar_zip[[#This Row],[Datum]]),2))&amp;"-"&amp; TEXT(WEEKNUM(jaar_zip[[#This Row],[Datum]],21),"00")</f>
        <v>24-34</v>
      </c>
      <c r="L6815" s="101">
        <f>MONTH(jaar_zip[[#This Row],[Datum]])</f>
        <v>8</v>
      </c>
      <c r="M6815" s="101">
        <f>IF(ISNUMBER(jaar_zip[[#This Row],[etmaaltemperatuur]]),IF(jaar_zip[[#This Row],[etmaaltemperatuur]]&lt;stookgrens,stookgrens-jaar_zip[[#This Row],[etmaaltemperatuur]],0),"")</f>
        <v>1.3999999999999986</v>
      </c>
      <c r="N6815" s="101">
        <f>IF(ISNUMBER(jaar_zip[[#This Row],[graaddagen]]),IF(OR(MONTH(jaar_zip[[#This Row],[Datum]])=1,MONTH(jaar_zip[[#This Row],[Datum]])=2,MONTH(jaar_zip[[#This Row],[Datum]])=11,MONTH(jaar_zip[[#This Row],[Datum]])=12),1.1,IF(OR(MONTH(jaar_zip[[#This Row],[Datum]])=3,MONTH(jaar_zip[[#This Row],[Datum]])=10),1,0.8))*jaar_zip[[#This Row],[graaddagen]],"")</f>
        <v>1.119999999999999</v>
      </c>
      <c r="O6815" s="101">
        <f>IF(ISNUMBER(jaar_zip[[#This Row],[etmaaltemperatuur]]),IF(jaar_zip[[#This Row],[etmaaltemperatuur]]&gt;stookgrens,jaar_zip[[#This Row],[etmaaltemperatuur]]-stookgrens,0),"")</f>
        <v>0</v>
      </c>
    </row>
    <row r="6816" spans="1:15" x14ac:dyDescent="0.25">
      <c r="A6816">
        <v>340</v>
      </c>
      <c r="B6816">
        <v>20240826</v>
      </c>
      <c r="C6816">
        <v>3.2</v>
      </c>
      <c r="D6816">
        <v>17.2</v>
      </c>
      <c r="F6816">
        <v>0</v>
      </c>
      <c r="G6816">
        <v>1021.7</v>
      </c>
      <c r="H6816">
        <v>73</v>
      </c>
      <c r="I6816" s="101" t="s">
        <v>36</v>
      </c>
      <c r="J6816" s="1">
        <f>DATEVALUE(RIGHT(jaar_zip[[#This Row],[YYYYMMDD]],2)&amp;"-"&amp;MID(jaar_zip[[#This Row],[YYYYMMDD]],5,2)&amp;"-"&amp;LEFT(jaar_zip[[#This Row],[YYYYMMDD]],4))</f>
        <v>45530</v>
      </c>
      <c r="K6816" s="101" t="str">
        <f>IF(AND(VALUE(MONTH(jaar_zip[[#This Row],[Datum]]))=1,VALUE(WEEKNUM(jaar_zip[[#This Row],[Datum]],21))&gt;51),RIGHT(YEAR(jaar_zip[[#This Row],[Datum]])-1,2),RIGHT(YEAR(jaar_zip[[#This Row],[Datum]]),2))&amp;"-"&amp; TEXT(WEEKNUM(jaar_zip[[#This Row],[Datum]],21),"00")</f>
        <v>24-35</v>
      </c>
      <c r="L6816" s="101">
        <f>MONTH(jaar_zip[[#This Row],[Datum]])</f>
        <v>8</v>
      </c>
      <c r="M6816" s="101">
        <f>IF(ISNUMBER(jaar_zip[[#This Row],[etmaaltemperatuur]]),IF(jaar_zip[[#This Row],[etmaaltemperatuur]]&lt;stookgrens,stookgrens-jaar_zip[[#This Row],[etmaaltemperatuur]],0),"")</f>
        <v>0.80000000000000071</v>
      </c>
      <c r="N6816" s="101">
        <f>IF(ISNUMBER(jaar_zip[[#This Row],[graaddagen]]),IF(OR(MONTH(jaar_zip[[#This Row],[Datum]])=1,MONTH(jaar_zip[[#This Row],[Datum]])=2,MONTH(jaar_zip[[#This Row],[Datum]])=11,MONTH(jaar_zip[[#This Row],[Datum]])=12),1.1,IF(OR(MONTH(jaar_zip[[#This Row],[Datum]])=3,MONTH(jaar_zip[[#This Row],[Datum]])=10),1,0.8))*jaar_zip[[#This Row],[graaddagen]],"")</f>
        <v>0.64000000000000057</v>
      </c>
      <c r="O6816" s="101">
        <f>IF(ISNUMBER(jaar_zip[[#This Row],[etmaaltemperatuur]]),IF(jaar_zip[[#This Row],[etmaaltemperatuur]]&gt;stookgrens,jaar_zip[[#This Row],[etmaaltemperatuur]]-stookgrens,0),"")</f>
        <v>0</v>
      </c>
    </row>
    <row r="6817" spans="1:15" x14ac:dyDescent="0.25">
      <c r="A6817">
        <v>340</v>
      </c>
      <c r="B6817">
        <v>20240827</v>
      </c>
      <c r="C6817">
        <v>1.4</v>
      </c>
      <c r="D6817">
        <v>17.5</v>
      </c>
      <c r="F6817">
        <v>0</v>
      </c>
      <c r="G6817">
        <v>1020.1</v>
      </c>
      <c r="H6817">
        <v>74</v>
      </c>
      <c r="I6817" s="101" t="s">
        <v>36</v>
      </c>
      <c r="J6817" s="1">
        <f>DATEVALUE(RIGHT(jaar_zip[[#This Row],[YYYYMMDD]],2)&amp;"-"&amp;MID(jaar_zip[[#This Row],[YYYYMMDD]],5,2)&amp;"-"&amp;LEFT(jaar_zip[[#This Row],[YYYYMMDD]],4))</f>
        <v>45531</v>
      </c>
      <c r="K6817" s="101" t="str">
        <f>IF(AND(VALUE(MONTH(jaar_zip[[#This Row],[Datum]]))=1,VALUE(WEEKNUM(jaar_zip[[#This Row],[Datum]],21))&gt;51),RIGHT(YEAR(jaar_zip[[#This Row],[Datum]])-1,2),RIGHT(YEAR(jaar_zip[[#This Row],[Datum]]),2))&amp;"-"&amp; TEXT(WEEKNUM(jaar_zip[[#This Row],[Datum]],21),"00")</f>
        <v>24-35</v>
      </c>
      <c r="L6817" s="101">
        <f>MONTH(jaar_zip[[#This Row],[Datum]])</f>
        <v>8</v>
      </c>
      <c r="M6817" s="101">
        <f>IF(ISNUMBER(jaar_zip[[#This Row],[etmaaltemperatuur]]),IF(jaar_zip[[#This Row],[etmaaltemperatuur]]&lt;stookgrens,stookgrens-jaar_zip[[#This Row],[etmaaltemperatuur]],0),"")</f>
        <v>0.5</v>
      </c>
      <c r="N6817" s="101">
        <f>IF(ISNUMBER(jaar_zip[[#This Row],[graaddagen]]),IF(OR(MONTH(jaar_zip[[#This Row],[Datum]])=1,MONTH(jaar_zip[[#This Row],[Datum]])=2,MONTH(jaar_zip[[#This Row],[Datum]])=11,MONTH(jaar_zip[[#This Row],[Datum]])=12),1.1,IF(OR(MONTH(jaar_zip[[#This Row],[Datum]])=3,MONTH(jaar_zip[[#This Row],[Datum]])=10),1,0.8))*jaar_zip[[#This Row],[graaddagen]],"")</f>
        <v>0.4</v>
      </c>
      <c r="O6817" s="101">
        <f>IF(ISNUMBER(jaar_zip[[#This Row],[etmaaltemperatuur]]),IF(jaar_zip[[#This Row],[etmaaltemperatuur]]&gt;stookgrens,jaar_zip[[#This Row],[etmaaltemperatuur]]-stookgrens,0),"")</f>
        <v>0</v>
      </c>
    </row>
    <row r="6818" spans="1:15" x14ac:dyDescent="0.25">
      <c r="A6818">
        <v>340</v>
      </c>
      <c r="B6818">
        <v>20240828</v>
      </c>
      <c r="C6818">
        <v>1.9</v>
      </c>
      <c r="D6818">
        <v>20.8</v>
      </c>
      <c r="F6818">
        <v>0</v>
      </c>
      <c r="G6818">
        <v>1014.3</v>
      </c>
      <c r="H6818">
        <v>74</v>
      </c>
      <c r="I6818" s="101" t="s">
        <v>36</v>
      </c>
      <c r="J6818" s="1">
        <f>DATEVALUE(RIGHT(jaar_zip[[#This Row],[YYYYMMDD]],2)&amp;"-"&amp;MID(jaar_zip[[#This Row],[YYYYMMDD]],5,2)&amp;"-"&amp;LEFT(jaar_zip[[#This Row],[YYYYMMDD]],4))</f>
        <v>45532</v>
      </c>
      <c r="K6818" s="101" t="str">
        <f>IF(AND(VALUE(MONTH(jaar_zip[[#This Row],[Datum]]))=1,VALUE(WEEKNUM(jaar_zip[[#This Row],[Datum]],21))&gt;51),RIGHT(YEAR(jaar_zip[[#This Row],[Datum]])-1,2),RIGHT(YEAR(jaar_zip[[#This Row],[Datum]]),2))&amp;"-"&amp; TEXT(WEEKNUM(jaar_zip[[#This Row],[Datum]],21),"00")</f>
        <v>24-35</v>
      </c>
      <c r="L6818" s="101">
        <f>MONTH(jaar_zip[[#This Row],[Datum]])</f>
        <v>8</v>
      </c>
      <c r="M6818" s="101">
        <f>IF(ISNUMBER(jaar_zip[[#This Row],[etmaaltemperatuur]]),IF(jaar_zip[[#This Row],[etmaaltemperatuur]]&lt;stookgrens,stookgrens-jaar_zip[[#This Row],[etmaaltemperatuur]],0),"")</f>
        <v>0</v>
      </c>
      <c r="N6818" s="101">
        <f>IF(ISNUMBER(jaar_zip[[#This Row],[graaddagen]]),IF(OR(MONTH(jaar_zip[[#This Row],[Datum]])=1,MONTH(jaar_zip[[#This Row],[Datum]])=2,MONTH(jaar_zip[[#This Row],[Datum]])=11,MONTH(jaar_zip[[#This Row],[Datum]])=12),1.1,IF(OR(MONTH(jaar_zip[[#This Row],[Datum]])=3,MONTH(jaar_zip[[#This Row],[Datum]])=10),1,0.8))*jaar_zip[[#This Row],[graaddagen]],"")</f>
        <v>0</v>
      </c>
      <c r="O6818" s="101">
        <f>IF(ISNUMBER(jaar_zip[[#This Row],[etmaaltemperatuur]]),IF(jaar_zip[[#This Row],[etmaaltemperatuur]]&gt;stookgrens,jaar_zip[[#This Row],[etmaaltemperatuur]]-stookgrens,0),"")</f>
        <v>2.8000000000000007</v>
      </c>
    </row>
    <row r="6819" spans="1:15" x14ac:dyDescent="0.25">
      <c r="A6819">
        <v>340</v>
      </c>
      <c r="B6819">
        <v>20240829</v>
      </c>
      <c r="C6819">
        <v>2.4</v>
      </c>
      <c r="D6819">
        <v>18.8</v>
      </c>
      <c r="F6819">
        <v>-0.1</v>
      </c>
      <c r="G6819">
        <v>1017.6</v>
      </c>
      <c r="H6819">
        <v>84</v>
      </c>
      <c r="I6819" s="101" t="s">
        <v>36</v>
      </c>
      <c r="J6819" s="1">
        <f>DATEVALUE(RIGHT(jaar_zip[[#This Row],[YYYYMMDD]],2)&amp;"-"&amp;MID(jaar_zip[[#This Row],[YYYYMMDD]],5,2)&amp;"-"&amp;LEFT(jaar_zip[[#This Row],[YYYYMMDD]],4))</f>
        <v>45533</v>
      </c>
      <c r="K6819" s="101" t="str">
        <f>IF(AND(VALUE(MONTH(jaar_zip[[#This Row],[Datum]]))=1,VALUE(WEEKNUM(jaar_zip[[#This Row],[Datum]],21))&gt;51),RIGHT(YEAR(jaar_zip[[#This Row],[Datum]])-1,2),RIGHT(YEAR(jaar_zip[[#This Row],[Datum]]),2))&amp;"-"&amp; TEXT(WEEKNUM(jaar_zip[[#This Row],[Datum]],21),"00")</f>
        <v>24-35</v>
      </c>
      <c r="L6819" s="101">
        <f>MONTH(jaar_zip[[#This Row],[Datum]])</f>
        <v>8</v>
      </c>
      <c r="M6819" s="101">
        <f>IF(ISNUMBER(jaar_zip[[#This Row],[etmaaltemperatuur]]),IF(jaar_zip[[#This Row],[etmaaltemperatuur]]&lt;stookgrens,stookgrens-jaar_zip[[#This Row],[etmaaltemperatuur]],0),"")</f>
        <v>0</v>
      </c>
      <c r="N6819" s="101">
        <f>IF(ISNUMBER(jaar_zip[[#This Row],[graaddagen]]),IF(OR(MONTH(jaar_zip[[#This Row],[Datum]])=1,MONTH(jaar_zip[[#This Row],[Datum]])=2,MONTH(jaar_zip[[#This Row],[Datum]])=11,MONTH(jaar_zip[[#This Row],[Datum]])=12),1.1,IF(OR(MONTH(jaar_zip[[#This Row],[Datum]])=3,MONTH(jaar_zip[[#This Row],[Datum]])=10),1,0.8))*jaar_zip[[#This Row],[graaddagen]],"")</f>
        <v>0</v>
      </c>
      <c r="O6819" s="101">
        <f>IF(ISNUMBER(jaar_zip[[#This Row],[etmaaltemperatuur]]),IF(jaar_zip[[#This Row],[etmaaltemperatuur]]&gt;stookgrens,jaar_zip[[#This Row],[etmaaltemperatuur]]-stookgrens,0),"")</f>
        <v>0.80000000000000071</v>
      </c>
    </row>
    <row r="6820" spans="1:15" x14ac:dyDescent="0.25">
      <c r="A6820">
        <v>340</v>
      </c>
      <c r="B6820">
        <v>20240830</v>
      </c>
      <c r="C6820">
        <v>2.8</v>
      </c>
      <c r="D6820">
        <v>18</v>
      </c>
      <c r="F6820">
        <v>0.5</v>
      </c>
      <c r="G6820">
        <v>1022.4</v>
      </c>
      <c r="H6820">
        <v>77</v>
      </c>
      <c r="I6820" s="101" t="s">
        <v>36</v>
      </c>
      <c r="J6820" s="1">
        <f>DATEVALUE(RIGHT(jaar_zip[[#This Row],[YYYYMMDD]],2)&amp;"-"&amp;MID(jaar_zip[[#This Row],[YYYYMMDD]],5,2)&amp;"-"&amp;LEFT(jaar_zip[[#This Row],[YYYYMMDD]],4))</f>
        <v>45534</v>
      </c>
      <c r="K6820" s="101" t="str">
        <f>IF(AND(VALUE(MONTH(jaar_zip[[#This Row],[Datum]]))=1,VALUE(WEEKNUM(jaar_zip[[#This Row],[Datum]],21))&gt;51),RIGHT(YEAR(jaar_zip[[#This Row],[Datum]])-1,2),RIGHT(YEAR(jaar_zip[[#This Row],[Datum]]),2))&amp;"-"&amp; TEXT(WEEKNUM(jaar_zip[[#This Row],[Datum]],21),"00")</f>
        <v>24-35</v>
      </c>
      <c r="L6820" s="101">
        <f>MONTH(jaar_zip[[#This Row],[Datum]])</f>
        <v>8</v>
      </c>
      <c r="M6820" s="101">
        <f>IF(ISNUMBER(jaar_zip[[#This Row],[etmaaltemperatuur]]),IF(jaar_zip[[#This Row],[etmaaltemperatuur]]&lt;stookgrens,stookgrens-jaar_zip[[#This Row],[etmaaltemperatuur]],0),"")</f>
        <v>0</v>
      </c>
      <c r="N6820" s="101">
        <f>IF(ISNUMBER(jaar_zip[[#This Row],[graaddagen]]),IF(OR(MONTH(jaar_zip[[#This Row],[Datum]])=1,MONTH(jaar_zip[[#This Row],[Datum]])=2,MONTH(jaar_zip[[#This Row],[Datum]])=11,MONTH(jaar_zip[[#This Row],[Datum]])=12),1.1,IF(OR(MONTH(jaar_zip[[#This Row],[Datum]])=3,MONTH(jaar_zip[[#This Row],[Datum]])=10),1,0.8))*jaar_zip[[#This Row],[graaddagen]],"")</f>
        <v>0</v>
      </c>
      <c r="O6820" s="101">
        <f>IF(ISNUMBER(jaar_zip[[#This Row],[etmaaltemperatuur]]),IF(jaar_zip[[#This Row],[etmaaltemperatuur]]&gt;stookgrens,jaar_zip[[#This Row],[etmaaltemperatuur]]-stookgrens,0),"")</f>
        <v>0</v>
      </c>
    </row>
    <row r="6821" spans="1:15" x14ac:dyDescent="0.25">
      <c r="A6821">
        <v>340</v>
      </c>
      <c r="B6821">
        <v>20240831</v>
      </c>
      <c r="C6821">
        <v>5.7</v>
      </c>
      <c r="D6821">
        <v>19.100000000000001</v>
      </c>
      <c r="F6821">
        <v>-0.1</v>
      </c>
      <c r="G6821">
        <v>1021.3</v>
      </c>
      <c r="H6821">
        <v>74</v>
      </c>
      <c r="I6821" s="101" t="s">
        <v>36</v>
      </c>
      <c r="J6821" s="1">
        <f>DATEVALUE(RIGHT(jaar_zip[[#This Row],[YYYYMMDD]],2)&amp;"-"&amp;MID(jaar_zip[[#This Row],[YYYYMMDD]],5,2)&amp;"-"&amp;LEFT(jaar_zip[[#This Row],[YYYYMMDD]],4))</f>
        <v>45535</v>
      </c>
      <c r="K6821" s="101" t="str">
        <f>IF(AND(VALUE(MONTH(jaar_zip[[#This Row],[Datum]]))=1,VALUE(WEEKNUM(jaar_zip[[#This Row],[Datum]],21))&gt;51),RIGHT(YEAR(jaar_zip[[#This Row],[Datum]])-1,2),RIGHT(YEAR(jaar_zip[[#This Row],[Datum]]),2))&amp;"-"&amp; TEXT(WEEKNUM(jaar_zip[[#This Row],[Datum]],21),"00")</f>
        <v>24-35</v>
      </c>
      <c r="L6821" s="101">
        <f>MONTH(jaar_zip[[#This Row],[Datum]])</f>
        <v>8</v>
      </c>
      <c r="M6821" s="101">
        <f>IF(ISNUMBER(jaar_zip[[#This Row],[etmaaltemperatuur]]),IF(jaar_zip[[#This Row],[etmaaltemperatuur]]&lt;stookgrens,stookgrens-jaar_zip[[#This Row],[etmaaltemperatuur]],0),"")</f>
        <v>0</v>
      </c>
      <c r="N6821" s="101">
        <f>IF(ISNUMBER(jaar_zip[[#This Row],[graaddagen]]),IF(OR(MONTH(jaar_zip[[#This Row],[Datum]])=1,MONTH(jaar_zip[[#This Row],[Datum]])=2,MONTH(jaar_zip[[#This Row],[Datum]])=11,MONTH(jaar_zip[[#This Row],[Datum]])=12),1.1,IF(OR(MONTH(jaar_zip[[#This Row],[Datum]])=3,MONTH(jaar_zip[[#This Row],[Datum]])=10),1,0.8))*jaar_zip[[#This Row],[graaddagen]],"")</f>
        <v>0</v>
      </c>
      <c r="O6821" s="101">
        <f>IF(ISNUMBER(jaar_zip[[#This Row],[etmaaltemperatuur]]),IF(jaar_zip[[#This Row],[etmaaltemperatuur]]&gt;stookgrens,jaar_zip[[#This Row],[etmaaltemperatuur]]-stookgrens,0),"")</f>
        <v>1.1000000000000014</v>
      </c>
    </row>
    <row r="6822" spans="1:15" x14ac:dyDescent="0.25">
      <c r="A6822">
        <v>340</v>
      </c>
      <c r="B6822">
        <v>20240901</v>
      </c>
      <c r="C6822">
        <v>3.6</v>
      </c>
      <c r="D6822">
        <v>22.9</v>
      </c>
      <c r="F6822">
        <v>-0.1</v>
      </c>
      <c r="G6822">
        <v>1014.1</v>
      </c>
      <c r="H6822">
        <v>75</v>
      </c>
      <c r="I6822" s="101" t="s">
        <v>36</v>
      </c>
      <c r="J6822" s="1">
        <f>DATEVALUE(RIGHT(jaar_zip[[#This Row],[YYYYMMDD]],2)&amp;"-"&amp;MID(jaar_zip[[#This Row],[YYYYMMDD]],5,2)&amp;"-"&amp;LEFT(jaar_zip[[#This Row],[YYYYMMDD]],4))</f>
        <v>45536</v>
      </c>
      <c r="K6822" s="101" t="str">
        <f>IF(AND(VALUE(MONTH(jaar_zip[[#This Row],[Datum]]))=1,VALUE(WEEKNUM(jaar_zip[[#This Row],[Datum]],21))&gt;51),RIGHT(YEAR(jaar_zip[[#This Row],[Datum]])-1,2),RIGHT(YEAR(jaar_zip[[#This Row],[Datum]]),2))&amp;"-"&amp; TEXT(WEEKNUM(jaar_zip[[#This Row],[Datum]],21),"00")</f>
        <v>24-35</v>
      </c>
      <c r="L6822" s="101">
        <f>MONTH(jaar_zip[[#This Row],[Datum]])</f>
        <v>9</v>
      </c>
      <c r="M6822" s="101">
        <f>IF(ISNUMBER(jaar_zip[[#This Row],[etmaaltemperatuur]]),IF(jaar_zip[[#This Row],[etmaaltemperatuur]]&lt;stookgrens,stookgrens-jaar_zip[[#This Row],[etmaaltemperatuur]],0),"")</f>
        <v>0</v>
      </c>
      <c r="N6822" s="101">
        <f>IF(ISNUMBER(jaar_zip[[#This Row],[graaddagen]]),IF(OR(MONTH(jaar_zip[[#This Row],[Datum]])=1,MONTH(jaar_zip[[#This Row],[Datum]])=2,MONTH(jaar_zip[[#This Row],[Datum]])=11,MONTH(jaar_zip[[#This Row],[Datum]])=12),1.1,IF(OR(MONTH(jaar_zip[[#This Row],[Datum]])=3,MONTH(jaar_zip[[#This Row],[Datum]])=10),1,0.8))*jaar_zip[[#This Row],[graaddagen]],"")</f>
        <v>0</v>
      </c>
      <c r="O6822" s="101">
        <f>IF(ISNUMBER(jaar_zip[[#This Row],[etmaaltemperatuur]]),IF(jaar_zip[[#This Row],[etmaaltemperatuur]]&gt;stookgrens,jaar_zip[[#This Row],[etmaaltemperatuur]]-stookgrens,0),"")</f>
        <v>4.8999999999999986</v>
      </c>
    </row>
    <row r="6823" spans="1:15" x14ac:dyDescent="0.25">
      <c r="A6823">
        <v>340</v>
      </c>
      <c r="B6823">
        <v>20240902</v>
      </c>
      <c r="C6823">
        <v>1.9</v>
      </c>
      <c r="D6823">
        <v>22.2</v>
      </c>
      <c r="F6823">
        <v>0</v>
      </c>
      <c r="G6823">
        <v>1012.3</v>
      </c>
      <c r="H6823">
        <v>78</v>
      </c>
      <c r="I6823" s="101" t="s">
        <v>36</v>
      </c>
      <c r="J6823" s="1">
        <f>DATEVALUE(RIGHT(jaar_zip[[#This Row],[YYYYMMDD]],2)&amp;"-"&amp;MID(jaar_zip[[#This Row],[YYYYMMDD]],5,2)&amp;"-"&amp;LEFT(jaar_zip[[#This Row],[YYYYMMDD]],4))</f>
        <v>45537</v>
      </c>
      <c r="K6823" s="101" t="str">
        <f>IF(AND(VALUE(MONTH(jaar_zip[[#This Row],[Datum]]))=1,VALUE(WEEKNUM(jaar_zip[[#This Row],[Datum]],21))&gt;51),RIGHT(YEAR(jaar_zip[[#This Row],[Datum]])-1,2),RIGHT(YEAR(jaar_zip[[#This Row],[Datum]]),2))&amp;"-"&amp; TEXT(WEEKNUM(jaar_zip[[#This Row],[Datum]],21),"00")</f>
        <v>24-36</v>
      </c>
      <c r="L6823" s="101">
        <f>MONTH(jaar_zip[[#This Row],[Datum]])</f>
        <v>9</v>
      </c>
      <c r="M6823" s="101">
        <f>IF(ISNUMBER(jaar_zip[[#This Row],[etmaaltemperatuur]]),IF(jaar_zip[[#This Row],[etmaaltemperatuur]]&lt;stookgrens,stookgrens-jaar_zip[[#This Row],[etmaaltemperatuur]],0),"")</f>
        <v>0</v>
      </c>
      <c r="N6823" s="101">
        <f>IF(ISNUMBER(jaar_zip[[#This Row],[graaddagen]]),IF(OR(MONTH(jaar_zip[[#This Row],[Datum]])=1,MONTH(jaar_zip[[#This Row],[Datum]])=2,MONTH(jaar_zip[[#This Row],[Datum]])=11,MONTH(jaar_zip[[#This Row],[Datum]])=12),1.1,IF(OR(MONTH(jaar_zip[[#This Row],[Datum]])=3,MONTH(jaar_zip[[#This Row],[Datum]])=10),1,0.8))*jaar_zip[[#This Row],[graaddagen]],"")</f>
        <v>0</v>
      </c>
      <c r="O6823" s="101">
        <f>IF(ISNUMBER(jaar_zip[[#This Row],[etmaaltemperatuur]]),IF(jaar_zip[[#This Row],[etmaaltemperatuur]]&gt;stookgrens,jaar_zip[[#This Row],[etmaaltemperatuur]]-stookgrens,0),"")</f>
        <v>4.1999999999999993</v>
      </c>
    </row>
    <row r="6824" spans="1:15" x14ac:dyDescent="0.25">
      <c r="A6824">
        <v>340</v>
      </c>
      <c r="B6824">
        <v>20240903</v>
      </c>
      <c r="C6824">
        <v>1.7</v>
      </c>
      <c r="D6824">
        <v>19</v>
      </c>
      <c r="F6824">
        <v>9.5</v>
      </c>
      <c r="G6824">
        <v>1014.1</v>
      </c>
      <c r="H6824">
        <v>92</v>
      </c>
      <c r="I6824" s="101" t="s">
        <v>36</v>
      </c>
      <c r="J6824" s="1">
        <f>DATEVALUE(RIGHT(jaar_zip[[#This Row],[YYYYMMDD]],2)&amp;"-"&amp;MID(jaar_zip[[#This Row],[YYYYMMDD]],5,2)&amp;"-"&amp;LEFT(jaar_zip[[#This Row],[YYYYMMDD]],4))</f>
        <v>45538</v>
      </c>
      <c r="K6824" s="101" t="str">
        <f>IF(AND(VALUE(MONTH(jaar_zip[[#This Row],[Datum]]))=1,VALUE(WEEKNUM(jaar_zip[[#This Row],[Datum]],21))&gt;51),RIGHT(YEAR(jaar_zip[[#This Row],[Datum]])-1,2),RIGHT(YEAR(jaar_zip[[#This Row],[Datum]]),2))&amp;"-"&amp; TEXT(WEEKNUM(jaar_zip[[#This Row],[Datum]],21),"00")</f>
        <v>24-36</v>
      </c>
      <c r="L6824" s="101">
        <f>MONTH(jaar_zip[[#This Row],[Datum]])</f>
        <v>9</v>
      </c>
      <c r="M6824" s="101">
        <f>IF(ISNUMBER(jaar_zip[[#This Row],[etmaaltemperatuur]]),IF(jaar_zip[[#This Row],[etmaaltemperatuur]]&lt;stookgrens,stookgrens-jaar_zip[[#This Row],[etmaaltemperatuur]],0),"")</f>
        <v>0</v>
      </c>
      <c r="N6824" s="101">
        <f>IF(ISNUMBER(jaar_zip[[#This Row],[graaddagen]]),IF(OR(MONTH(jaar_zip[[#This Row],[Datum]])=1,MONTH(jaar_zip[[#This Row],[Datum]])=2,MONTH(jaar_zip[[#This Row],[Datum]])=11,MONTH(jaar_zip[[#This Row],[Datum]])=12),1.1,IF(OR(MONTH(jaar_zip[[#This Row],[Datum]])=3,MONTH(jaar_zip[[#This Row],[Datum]])=10),1,0.8))*jaar_zip[[#This Row],[graaddagen]],"")</f>
        <v>0</v>
      </c>
      <c r="O6824" s="101">
        <f>IF(ISNUMBER(jaar_zip[[#This Row],[etmaaltemperatuur]]),IF(jaar_zip[[#This Row],[etmaaltemperatuur]]&gt;stookgrens,jaar_zip[[#This Row],[etmaaltemperatuur]]-stookgrens,0),"")</f>
        <v>1</v>
      </c>
    </row>
    <row r="6825" spans="1:15" x14ac:dyDescent="0.25">
      <c r="A6825">
        <v>340</v>
      </c>
      <c r="B6825">
        <v>20240904</v>
      </c>
      <c r="C6825">
        <v>2.1</v>
      </c>
      <c r="D6825">
        <v>18.100000000000001</v>
      </c>
      <c r="F6825">
        <v>-0.1</v>
      </c>
      <c r="G6825">
        <v>1016</v>
      </c>
      <c r="H6825">
        <v>87</v>
      </c>
      <c r="I6825" s="101" t="s">
        <v>36</v>
      </c>
      <c r="J6825" s="1">
        <f>DATEVALUE(RIGHT(jaar_zip[[#This Row],[YYYYMMDD]],2)&amp;"-"&amp;MID(jaar_zip[[#This Row],[YYYYMMDD]],5,2)&amp;"-"&amp;LEFT(jaar_zip[[#This Row],[YYYYMMDD]],4))</f>
        <v>45539</v>
      </c>
      <c r="K6825" s="101" t="str">
        <f>IF(AND(VALUE(MONTH(jaar_zip[[#This Row],[Datum]]))=1,VALUE(WEEKNUM(jaar_zip[[#This Row],[Datum]],21))&gt;51),RIGHT(YEAR(jaar_zip[[#This Row],[Datum]])-1,2),RIGHT(YEAR(jaar_zip[[#This Row],[Datum]]),2))&amp;"-"&amp; TEXT(WEEKNUM(jaar_zip[[#This Row],[Datum]],21),"00")</f>
        <v>24-36</v>
      </c>
      <c r="L6825" s="101">
        <f>MONTH(jaar_zip[[#This Row],[Datum]])</f>
        <v>9</v>
      </c>
      <c r="M6825" s="101">
        <f>IF(ISNUMBER(jaar_zip[[#This Row],[etmaaltemperatuur]]),IF(jaar_zip[[#This Row],[etmaaltemperatuur]]&lt;stookgrens,stookgrens-jaar_zip[[#This Row],[etmaaltemperatuur]],0),"")</f>
        <v>0</v>
      </c>
      <c r="N6825" s="101">
        <f>IF(ISNUMBER(jaar_zip[[#This Row],[graaddagen]]),IF(OR(MONTH(jaar_zip[[#This Row],[Datum]])=1,MONTH(jaar_zip[[#This Row],[Datum]])=2,MONTH(jaar_zip[[#This Row],[Datum]])=11,MONTH(jaar_zip[[#This Row],[Datum]])=12),1.1,IF(OR(MONTH(jaar_zip[[#This Row],[Datum]])=3,MONTH(jaar_zip[[#This Row],[Datum]])=10),1,0.8))*jaar_zip[[#This Row],[graaddagen]],"")</f>
        <v>0</v>
      </c>
      <c r="O6825" s="101">
        <f>IF(ISNUMBER(jaar_zip[[#This Row],[etmaaltemperatuur]]),IF(jaar_zip[[#This Row],[etmaaltemperatuur]]&gt;stookgrens,jaar_zip[[#This Row],[etmaaltemperatuur]]-stookgrens,0),"")</f>
        <v>0.10000000000000142</v>
      </c>
    </row>
    <row r="6826" spans="1:15" x14ac:dyDescent="0.25">
      <c r="A6826">
        <v>340</v>
      </c>
      <c r="B6826">
        <v>20240905</v>
      </c>
      <c r="C6826">
        <v>3.8</v>
      </c>
      <c r="D6826">
        <v>19.8</v>
      </c>
      <c r="F6826">
        <v>0</v>
      </c>
      <c r="G6826">
        <v>1010.4</v>
      </c>
      <c r="H6826">
        <v>88</v>
      </c>
      <c r="I6826" s="101" t="s">
        <v>36</v>
      </c>
      <c r="J6826" s="1">
        <f>DATEVALUE(RIGHT(jaar_zip[[#This Row],[YYYYMMDD]],2)&amp;"-"&amp;MID(jaar_zip[[#This Row],[YYYYMMDD]],5,2)&amp;"-"&amp;LEFT(jaar_zip[[#This Row],[YYYYMMDD]],4))</f>
        <v>45540</v>
      </c>
      <c r="K6826" s="101" t="str">
        <f>IF(AND(VALUE(MONTH(jaar_zip[[#This Row],[Datum]]))=1,VALUE(WEEKNUM(jaar_zip[[#This Row],[Datum]],21))&gt;51),RIGHT(YEAR(jaar_zip[[#This Row],[Datum]])-1,2),RIGHT(YEAR(jaar_zip[[#This Row],[Datum]]),2))&amp;"-"&amp; TEXT(WEEKNUM(jaar_zip[[#This Row],[Datum]],21),"00")</f>
        <v>24-36</v>
      </c>
      <c r="L6826" s="101">
        <f>MONTH(jaar_zip[[#This Row],[Datum]])</f>
        <v>9</v>
      </c>
      <c r="M6826" s="101">
        <f>IF(ISNUMBER(jaar_zip[[#This Row],[etmaaltemperatuur]]),IF(jaar_zip[[#This Row],[etmaaltemperatuur]]&lt;stookgrens,stookgrens-jaar_zip[[#This Row],[etmaaltemperatuur]],0),"")</f>
        <v>0</v>
      </c>
      <c r="N6826" s="101">
        <f>IF(ISNUMBER(jaar_zip[[#This Row],[graaddagen]]),IF(OR(MONTH(jaar_zip[[#This Row],[Datum]])=1,MONTH(jaar_zip[[#This Row],[Datum]])=2,MONTH(jaar_zip[[#This Row],[Datum]])=11,MONTH(jaar_zip[[#This Row],[Datum]])=12),1.1,IF(OR(MONTH(jaar_zip[[#This Row],[Datum]])=3,MONTH(jaar_zip[[#This Row],[Datum]])=10),1,0.8))*jaar_zip[[#This Row],[graaddagen]],"")</f>
        <v>0</v>
      </c>
      <c r="O6826" s="101">
        <f>IF(ISNUMBER(jaar_zip[[#This Row],[etmaaltemperatuur]]),IF(jaar_zip[[#This Row],[etmaaltemperatuur]]&gt;stookgrens,jaar_zip[[#This Row],[etmaaltemperatuur]]-stookgrens,0),"")</f>
        <v>1.8000000000000007</v>
      </c>
    </row>
    <row r="6827" spans="1:15" x14ac:dyDescent="0.25">
      <c r="A6827">
        <v>340</v>
      </c>
      <c r="B6827">
        <v>20240906</v>
      </c>
      <c r="C6827">
        <v>1.5</v>
      </c>
      <c r="D6827">
        <v>18.600000000000001</v>
      </c>
      <c r="F6827">
        <v>0.9</v>
      </c>
      <c r="G6827">
        <v>1010.3</v>
      </c>
      <c r="H6827">
        <v>95</v>
      </c>
      <c r="I6827" s="101" t="s">
        <v>36</v>
      </c>
      <c r="J6827" s="1">
        <f>DATEVALUE(RIGHT(jaar_zip[[#This Row],[YYYYMMDD]],2)&amp;"-"&amp;MID(jaar_zip[[#This Row],[YYYYMMDD]],5,2)&amp;"-"&amp;LEFT(jaar_zip[[#This Row],[YYYYMMDD]],4))</f>
        <v>45541</v>
      </c>
      <c r="K6827" s="101" t="str">
        <f>IF(AND(VALUE(MONTH(jaar_zip[[#This Row],[Datum]]))=1,VALUE(WEEKNUM(jaar_zip[[#This Row],[Datum]],21))&gt;51),RIGHT(YEAR(jaar_zip[[#This Row],[Datum]])-1,2),RIGHT(YEAR(jaar_zip[[#This Row],[Datum]]),2))&amp;"-"&amp; TEXT(WEEKNUM(jaar_zip[[#This Row],[Datum]],21),"00")</f>
        <v>24-36</v>
      </c>
      <c r="L6827" s="101">
        <f>MONTH(jaar_zip[[#This Row],[Datum]])</f>
        <v>9</v>
      </c>
      <c r="M6827" s="101">
        <f>IF(ISNUMBER(jaar_zip[[#This Row],[etmaaltemperatuur]]),IF(jaar_zip[[#This Row],[etmaaltemperatuur]]&lt;stookgrens,stookgrens-jaar_zip[[#This Row],[etmaaltemperatuur]],0),"")</f>
        <v>0</v>
      </c>
      <c r="N6827" s="101">
        <f>IF(ISNUMBER(jaar_zip[[#This Row],[graaddagen]]),IF(OR(MONTH(jaar_zip[[#This Row],[Datum]])=1,MONTH(jaar_zip[[#This Row],[Datum]])=2,MONTH(jaar_zip[[#This Row],[Datum]])=11,MONTH(jaar_zip[[#This Row],[Datum]])=12),1.1,IF(OR(MONTH(jaar_zip[[#This Row],[Datum]])=3,MONTH(jaar_zip[[#This Row],[Datum]])=10),1,0.8))*jaar_zip[[#This Row],[graaddagen]],"")</f>
        <v>0</v>
      </c>
      <c r="O6827" s="101">
        <f>IF(ISNUMBER(jaar_zip[[#This Row],[etmaaltemperatuur]]),IF(jaar_zip[[#This Row],[etmaaltemperatuur]]&gt;stookgrens,jaar_zip[[#This Row],[etmaaltemperatuur]]-stookgrens,0),"")</f>
        <v>0.60000000000000142</v>
      </c>
    </row>
    <row r="6828" spans="1:15" x14ac:dyDescent="0.25">
      <c r="A6828">
        <v>340</v>
      </c>
      <c r="B6828">
        <v>20240907</v>
      </c>
      <c r="C6828">
        <v>1.9</v>
      </c>
      <c r="D6828">
        <v>20.399999999999999</v>
      </c>
      <c r="F6828">
        <v>8.5</v>
      </c>
      <c r="G6828">
        <v>1010.2</v>
      </c>
      <c r="H6828">
        <v>83</v>
      </c>
      <c r="I6828" s="101" t="s">
        <v>36</v>
      </c>
      <c r="J6828" s="1">
        <f>DATEVALUE(RIGHT(jaar_zip[[#This Row],[YYYYMMDD]],2)&amp;"-"&amp;MID(jaar_zip[[#This Row],[YYYYMMDD]],5,2)&amp;"-"&amp;LEFT(jaar_zip[[#This Row],[YYYYMMDD]],4))</f>
        <v>45542</v>
      </c>
      <c r="K6828" s="101" t="str">
        <f>IF(AND(VALUE(MONTH(jaar_zip[[#This Row],[Datum]]))=1,VALUE(WEEKNUM(jaar_zip[[#This Row],[Datum]],21))&gt;51),RIGHT(YEAR(jaar_zip[[#This Row],[Datum]])-1,2),RIGHT(YEAR(jaar_zip[[#This Row],[Datum]]),2))&amp;"-"&amp; TEXT(WEEKNUM(jaar_zip[[#This Row],[Datum]],21),"00")</f>
        <v>24-36</v>
      </c>
      <c r="L6828" s="101">
        <f>MONTH(jaar_zip[[#This Row],[Datum]])</f>
        <v>9</v>
      </c>
      <c r="M6828" s="101">
        <f>IF(ISNUMBER(jaar_zip[[#This Row],[etmaaltemperatuur]]),IF(jaar_zip[[#This Row],[etmaaltemperatuur]]&lt;stookgrens,stookgrens-jaar_zip[[#This Row],[etmaaltemperatuur]],0),"")</f>
        <v>0</v>
      </c>
      <c r="N6828" s="101">
        <f>IF(ISNUMBER(jaar_zip[[#This Row],[graaddagen]]),IF(OR(MONTH(jaar_zip[[#This Row],[Datum]])=1,MONTH(jaar_zip[[#This Row],[Datum]])=2,MONTH(jaar_zip[[#This Row],[Datum]])=11,MONTH(jaar_zip[[#This Row],[Datum]])=12),1.1,IF(OR(MONTH(jaar_zip[[#This Row],[Datum]])=3,MONTH(jaar_zip[[#This Row],[Datum]])=10),1,0.8))*jaar_zip[[#This Row],[graaddagen]],"")</f>
        <v>0</v>
      </c>
      <c r="O6828" s="101">
        <f>IF(ISNUMBER(jaar_zip[[#This Row],[etmaaltemperatuur]]),IF(jaar_zip[[#This Row],[etmaaltemperatuur]]&gt;stookgrens,jaar_zip[[#This Row],[etmaaltemperatuur]]-stookgrens,0),"")</f>
        <v>2.3999999999999986</v>
      </c>
    </row>
    <row r="6829" spans="1:15" x14ac:dyDescent="0.25">
      <c r="A6829">
        <v>340</v>
      </c>
      <c r="B6829">
        <v>20240908</v>
      </c>
      <c r="C6829">
        <v>3</v>
      </c>
      <c r="D6829">
        <v>18.3</v>
      </c>
      <c r="F6829">
        <v>-0.1</v>
      </c>
      <c r="G6829">
        <v>1007.1</v>
      </c>
      <c r="H6829">
        <v>74</v>
      </c>
      <c r="I6829" s="101" t="s">
        <v>36</v>
      </c>
      <c r="J6829" s="1">
        <f>DATEVALUE(RIGHT(jaar_zip[[#This Row],[YYYYMMDD]],2)&amp;"-"&amp;MID(jaar_zip[[#This Row],[YYYYMMDD]],5,2)&amp;"-"&amp;LEFT(jaar_zip[[#This Row],[YYYYMMDD]],4))</f>
        <v>45543</v>
      </c>
      <c r="K6829" s="101" t="str">
        <f>IF(AND(VALUE(MONTH(jaar_zip[[#This Row],[Datum]]))=1,VALUE(WEEKNUM(jaar_zip[[#This Row],[Datum]],21))&gt;51),RIGHT(YEAR(jaar_zip[[#This Row],[Datum]])-1,2),RIGHT(YEAR(jaar_zip[[#This Row],[Datum]]),2))&amp;"-"&amp; TEXT(WEEKNUM(jaar_zip[[#This Row],[Datum]],21),"00")</f>
        <v>24-36</v>
      </c>
      <c r="L6829" s="101">
        <f>MONTH(jaar_zip[[#This Row],[Datum]])</f>
        <v>9</v>
      </c>
      <c r="M6829" s="101">
        <f>IF(ISNUMBER(jaar_zip[[#This Row],[etmaaltemperatuur]]),IF(jaar_zip[[#This Row],[etmaaltemperatuur]]&lt;stookgrens,stookgrens-jaar_zip[[#This Row],[etmaaltemperatuur]],0),"")</f>
        <v>0</v>
      </c>
      <c r="N6829" s="101">
        <f>IF(ISNUMBER(jaar_zip[[#This Row],[graaddagen]]),IF(OR(MONTH(jaar_zip[[#This Row],[Datum]])=1,MONTH(jaar_zip[[#This Row],[Datum]])=2,MONTH(jaar_zip[[#This Row],[Datum]])=11,MONTH(jaar_zip[[#This Row],[Datum]])=12),1.1,IF(OR(MONTH(jaar_zip[[#This Row],[Datum]])=3,MONTH(jaar_zip[[#This Row],[Datum]])=10),1,0.8))*jaar_zip[[#This Row],[graaddagen]],"")</f>
        <v>0</v>
      </c>
      <c r="O6829" s="101">
        <f>IF(ISNUMBER(jaar_zip[[#This Row],[etmaaltemperatuur]]),IF(jaar_zip[[#This Row],[etmaaltemperatuur]]&gt;stookgrens,jaar_zip[[#This Row],[etmaaltemperatuur]]-stookgrens,0),"")</f>
        <v>0.30000000000000071</v>
      </c>
    </row>
    <row r="6830" spans="1:15" x14ac:dyDescent="0.25">
      <c r="A6830">
        <v>340</v>
      </c>
      <c r="B6830">
        <v>20240909</v>
      </c>
      <c r="C6830">
        <v>3.5</v>
      </c>
      <c r="D6830">
        <v>17</v>
      </c>
      <c r="F6830">
        <v>0.4</v>
      </c>
      <c r="G6830">
        <v>1006.6</v>
      </c>
      <c r="H6830">
        <v>83</v>
      </c>
      <c r="I6830" s="101" t="s">
        <v>36</v>
      </c>
      <c r="J6830" s="1">
        <f>DATEVALUE(RIGHT(jaar_zip[[#This Row],[YYYYMMDD]],2)&amp;"-"&amp;MID(jaar_zip[[#This Row],[YYYYMMDD]],5,2)&amp;"-"&amp;LEFT(jaar_zip[[#This Row],[YYYYMMDD]],4))</f>
        <v>45544</v>
      </c>
      <c r="K6830" s="101" t="str">
        <f>IF(AND(VALUE(MONTH(jaar_zip[[#This Row],[Datum]]))=1,VALUE(WEEKNUM(jaar_zip[[#This Row],[Datum]],21))&gt;51),RIGHT(YEAR(jaar_zip[[#This Row],[Datum]])-1,2),RIGHT(YEAR(jaar_zip[[#This Row],[Datum]]),2))&amp;"-"&amp; TEXT(WEEKNUM(jaar_zip[[#This Row],[Datum]],21),"00")</f>
        <v>24-37</v>
      </c>
      <c r="L6830" s="101">
        <f>MONTH(jaar_zip[[#This Row],[Datum]])</f>
        <v>9</v>
      </c>
      <c r="M6830" s="101">
        <f>IF(ISNUMBER(jaar_zip[[#This Row],[etmaaltemperatuur]]),IF(jaar_zip[[#This Row],[etmaaltemperatuur]]&lt;stookgrens,stookgrens-jaar_zip[[#This Row],[etmaaltemperatuur]],0),"")</f>
        <v>1</v>
      </c>
      <c r="N6830" s="101">
        <f>IF(ISNUMBER(jaar_zip[[#This Row],[graaddagen]]),IF(OR(MONTH(jaar_zip[[#This Row],[Datum]])=1,MONTH(jaar_zip[[#This Row],[Datum]])=2,MONTH(jaar_zip[[#This Row],[Datum]])=11,MONTH(jaar_zip[[#This Row],[Datum]])=12),1.1,IF(OR(MONTH(jaar_zip[[#This Row],[Datum]])=3,MONTH(jaar_zip[[#This Row],[Datum]])=10),1,0.8))*jaar_zip[[#This Row],[graaddagen]],"")</f>
        <v>0.8</v>
      </c>
      <c r="O6830" s="101">
        <f>IF(ISNUMBER(jaar_zip[[#This Row],[etmaaltemperatuur]]),IF(jaar_zip[[#This Row],[etmaaltemperatuur]]&gt;stookgrens,jaar_zip[[#This Row],[etmaaltemperatuur]]-stookgrens,0),"")</f>
        <v>0</v>
      </c>
    </row>
    <row r="6831" spans="1:15" x14ac:dyDescent="0.25">
      <c r="A6831">
        <v>340</v>
      </c>
      <c r="B6831">
        <v>20240910</v>
      </c>
      <c r="C6831">
        <v>5.5</v>
      </c>
      <c r="D6831">
        <v>14.6</v>
      </c>
      <c r="F6831">
        <v>9.5</v>
      </c>
      <c r="G6831">
        <v>1008.3</v>
      </c>
      <c r="H6831">
        <v>87</v>
      </c>
      <c r="I6831" s="101" t="s">
        <v>36</v>
      </c>
      <c r="J6831" s="1">
        <f>DATEVALUE(RIGHT(jaar_zip[[#This Row],[YYYYMMDD]],2)&amp;"-"&amp;MID(jaar_zip[[#This Row],[YYYYMMDD]],5,2)&amp;"-"&amp;LEFT(jaar_zip[[#This Row],[YYYYMMDD]],4))</f>
        <v>45545</v>
      </c>
      <c r="K6831" s="101" t="str">
        <f>IF(AND(VALUE(MONTH(jaar_zip[[#This Row],[Datum]]))=1,VALUE(WEEKNUM(jaar_zip[[#This Row],[Datum]],21))&gt;51),RIGHT(YEAR(jaar_zip[[#This Row],[Datum]])-1,2),RIGHT(YEAR(jaar_zip[[#This Row],[Datum]]),2))&amp;"-"&amp; TEXT(WEEKNUM(jaar_zip[[#This Row],[Datum]],21),"00")</f>
        <v>24-37</v>
      </c>
      <c r="L6831" s="101">
        <f>MONTH(jaar_zip[[#This Row],[Datum]])</f>
        <v>9</v>
      </c>
      <c r="M6831" s="101">
        <f>IF(ISNUMBER(jaar_zip[[#This Row],[etmaaltemperatuur]]),IF(jaar_zip[[#This Row],[etmaaltemperatuur]]&lt;stookgrens,stookgrens-jaar_zip[[#This Row],[etmaaltemperatuur]],0),"")</f>
        <v>3.4000000000000004</v>
      </c>
      <c r="N6831" s="101">
        <f>IF(ISNUMBER(jaar_zip[[#This Row],[graaddagen]]),IF(OR(MONTH(jaar_zip[[#This Row],[Datum]])=1,MONTH(jaar_zip[[#This Row],[Datum]])=2,MONTH(jaar_zip[[#This Row],[Datum]])=11,MONTH(jaar_zip[[#This Row],[Datum]])=12),1.1,IF(OR(MONTH(jaar_zip[[#This Row],[Datum]])=3,MONTH(jaar_zip[[#This Row],[Datum]])=10),1,0.8))*jaar_zip[[#This Row],[graaddagen]],"")</f>
        <v>2.7200000000000006</v>
      </c>
      <c r="O6831" s="101">
        <f>IF(ISNUMBER(jaar_zip[[#This Row],[etmaaltemperatuur]]),IF(jaar_zip[[#This Row],[etmaaltemperatuur]]&gt;stookgrens,jaar_zip[[#This Row],[etmaaltemperatuur]]-stookgrens,0),"")</f>
        <v>0</v>
      </c>
    </row>
    <row r="6832" spans="1:15" x14ac:dyDescent="0.25">
      <c r="A6832">
        <v>340</v>
      </c>
      <c r="B6832">
        <v>20240911</v>
      </c>
      <c r="C6832">
        <v>4.5999999999999996</v>
      </c>
      <c r="D6832">
        <v>11.5</v>
      </c>
      <c r="F6832">
        <v>11.1</v>
      </c>
      <c r="G6832">
        <v>1007</v>
      </c>
      <c r="H6832">
        <v>80</v>
      </c>
      <c r="I6832" s="101" t="s">
        <v>36</v>
      </c>
      <c r="J6832" s="1">
        <f>DATEVALUE(RIGHT(jaar_zip[[#This Row],[YYYYMMDD]],2)&amp;"-"&amp;MID(jaar_zip[[#This Row],[YYYYMMDD]],5,2)&amp;"-"&amp;LEFT(jaar_zip[[#This Row],[YYYYMMDD]],4))</f>
        <v>45546</v>
      </c>
      <c r="K6832" s="101" t="str">
        <f>IF(AND(VALUE(MONTH(jaar_zip[[#This Row],[Datum]]))=1,VALUE(WEEKNUM(jaar_zip[[#This Row],[Datum]],21))&gt;51),RIGHT(YEAR(jaar_zip[[#This Row],[Datum]])-1,2),RIGHT(YEAR(jaar_zip[[#This Row],[Datum]]),2))&amp;"-"&amp; TEXT(WEEKNUM(jaar_zip[[#This Row],[Datum]],21),"00")</f>
        <v>24-37</v>
      </c>
      <c r="L6832" s="101">
        <f>MONTH(jaar_zip[[#This Row],[Datum]])</f>
        <v>9</v>
      </c>
      <c r="M6832" s="101">
        <f>IF(ISNUMBER(jaar_zip[[#This Row],[etmaaltemperatuur]]),IF(jaar_zip[[#This Row],[etmaaltemperatuur]]&lt;stookgrens,stookgrens-jaar_zip[[#This Row],[etmaaltemperatuur]],0),"")</f>
        <v>6.5</v>
      </c>
      <c r="N6832" s="101">
        <f>IF(ISNUMBER(jaar_zip[[#This Row],[graaddagen]]),IF(OR(MONTH(jaar_zip[[#This Row],[Datum]])=1,MONTH(jaar_zip[[#This Row],[Datum]])=2,MONTH(jaar_zip[[#This Row],[Datum]])=11,MONTH(jaar_zip[[#This Row],[Datum]])=12),1.1,IF(OR(MONTH(jaar_zip[[#This Row],[Datum]])=3,MONTH(jaar_zip[[#This Row],[Datum]])=10),1,0.8))*jaar_zip[[#This Row],[graaddagen]],"")</f>
        <v>5.2</v>
      </c>
      <c r="O6832" s="101">
        <f>IF(ISNUMBER(jaar_zip[[#This Row],[etmaaltemperatuur]]),IF(jaar_zip[[#This Row],[etmaaltemperatuur]]&gt;stookgrens,jaar_zip[[#This Row],[etmaaltemperatuur]]-stookgrens,0),"")</f>
        <v>0</v>
      </c>
    </row>
    <row r="6833" spans="1:15" x14ac:dyDescent="0.25">
      <c r="A6833">
        <v>340</v>
      </c>
      <c r="B6833">
        <v>20240912</v>
      </c>
      <c r="C6833">
        <v>2.1</v>
      </c>
      <c r="D6833">
        <v>9.4</v>
      </c>
      <c r="F6833">
        <v>5</v>
      </c>
      <c r="G6833">
        <v>1014.1</v>
      </c>
      <c r="H6833">
        <v>88</v>
      </c>
      <c r="I6833" s="101" t="s">
        <v>36</v>
      </c>
      <c r="J6833" s="1">
        <f>DATEVALUE(RIGHT(jaar_zip[[#This Row],[YYYYMMDD]],2)&amp;"-"&amp;MID(jaar_zip[[#This Row],[YYYYMMDD]],5,2)&amp;"-"&amp;LEFT(jaar_zip[[#This Row],[YYYYMMDD]],4))</f>
        <v>45547</v>
      </c>
      <c r="K6833" s="101" t="str">
        <f>IF(AND(VALUE(MONTH(jaar_zip[[#This Row],[Datum]]))=1,VALUE(WEEKNUM(jaar_zip[[#This Row],[Datum]],21))&gt;51),RIGHT(YEAR(jaar_zip[[#This Row],[Datum]])-1,2),RIGHT(YEAR(jaar_zip[[#This Row],[Datum]]),2))&amp;"-"&amp; TEXT(WEEKNUM(jaar_zip[[#This Row],[Datum]],21),"00")</f>
        <v>24-37</v>
      </c>
      <c r="L6833" s="101">
        <f>MONTH(jaar_zip[[#This Row],[Datum]])</f>
        <v>9</v>
      </c>
      <c r="M6833" s="101">
        <f>IF(ISNUMBER(jaar_zip[[#This Row],[etmaaltemperatuur]]),IF(jaar_zip[[#This Row],[etmaaltemperatuur]]&lt;stookgrens,stookgrens-jaar_zip[[#This Row],[etmaaltemperatuur]],0),"")</f>
        <v>8.6</v>
      </c>
      <c r="N6833" s="101">
        <f>IF(ISNUMBER(jaar_zip[[#This Row],[graaddagen]]),IF(OR(MONTH(jaar_zip[[#This Row],[Datum]])=1,MONTH(jaar_zip[[#This Row],[Datum]])=2,MONTH(jaar_zip[[#This Row],[Datum]])=11,MONTH(jaar_zip[[#This Row],[Datum]])=12),1.1,IF(OR(MONTH(jaar_zip[[#This Row],[Datum]])=3,MONTH(jaar_zip[[#This Row],[Datum]])=10),1,0.8))*jaar_zip[[#This Row],[graaddagen]],"")</f>
        <v>6.88</v>
      </c>
      <c r="O6833" s="101">
        <f>IF(ISNUMBER(jaar_zip[[#This Row],[etmaaltemperatuur]]),IF(jaar_zip[[#This Row],[etmaaltemperatuur]]&gt;stookgrens,jaar_zip[[#This Row],[etmaaltemperatuur]]-stookgrens,0),"")</f>
        <v>0</v>
      </c>
    </row>
    <row r="6834" spans="1:15" x14ac:dyDescent="0.25">
      <c r="A6834">
        <v>340</v>
      </c>
      <c r="B6834">
        <v>20240913</v>
      </c>
      <c r="C6834">
        <v>1.6</v>
      </c>
      <c r="D6834">
        <v>10.1</v>
      </c>
      <c r="F6834">
        <v>-0.1</v>
      </c>
      <c r="G6834">
        <v>1025.7</v>
      </c>
      <c r="H6834">
        <v>84</v>
      </c>
      <c r="I6834" s="101" t="s">
        <v>36</v>
      </c>
      <c r="J6834" s="1">
        <f>DATEVALUE(RIGHT(jaar_zip[[#This Row],[YYYYMMDD]],2)&amp;"-"&amp;MID(jaar_zip[[#This Row],[YYYYMMDD]],5,2)&amp;"-"&amp;LEFT(jaar_zip[[#This Row],[YYYYMMDD]],4))</f>
        <v>45548</v>
      </c>
      <c r="K6834" s="101" t="str">
        <f>IF(AND(VALUE(MONTH(jaar_zip[[#This Row],[Datum]]))=1,VALUE(WEEKNUM(jaar_zip[[#This Row],[Datum]],21))&gt;51),RIGHT(YEAR(jaar_zip[[#This Row],[Datum]])-1,2),RIGHT(YEAR(jaar_zip[[#This Row],[Datum]]),2))&amp;"-"&amp; TEXT(WEEKNUM(jaar_zip[[#This Row],[Datum]],21),"00")</f>
        <v>24-37</v>
      </c>
      <c r="L6834" s="101">
        <f>MONTH(jaar_zip[[#This Row],[Datum]])</f>
        <v>9</v>
      </c>
      <c r="M6834" s="101">
        <f>IF(ISNUMBER(jaar_zip[[#This Row],[etmaaltemperatuur]]),IF(jaar_zip[[#This Row],[etmaaltemperatuur]]&lt;stookgrens,stookgrens-jaar_zip[[#This Row],[etmaaltemperatuur]],0),"")</f>
        <v>7.9</v>
      </c>
      <c r="N6834" s="101">
        <f>IF(ISNUMBER(jaar_zip[[#This Row],[graaddagen]]),IF(OR(MONTH(jaar_zip[[#This Row],[Datum]])=1,MONTH(jaar_zip[[#This Row],[Datum]])=2,MONTH(jaar_zip[[#This Row],[Datum]])=11,MONTH(jaar_zip[[#This Row],[Datum]])=12),1.1,IF(OR(MONTH(jaar_zip[[#This Row],[Datum]])=3,MONTH(jaar_zip[[#This Row],[Datum]])=10),1,0.8))*jaar_zip[[#This Row],[graaddagen]],"")</f>
        <v>6.32</v>
      </c>
      <c r="O6834" s="101">
        <f>IF(ISNUMBER(jaar_zip[[#This Row],[etmaaltemperatuur]]),IF(jaar_zip[[#This Row],[etmaaltemperatuur]]&gt;stookgrens,jaar_zip[[#This Row],[etmaaltemperatuur]]-stookgrens,0),"")</f>
        <v>0</v>
      </c>
    </row>
    <row r="6835" spans="1:15" x14ac:dyDescent="0.25">
      <c r="A6835">
        <v>340</v>
      </c>
      <c r="B6835">
        <v>20240914</v>
      </c>
      <c r="C6835">
        <v>1.1000000000000001</v>
      </c>
      <c r="D6835">
        <v>11.4</v>
      </c>
      <c r="F6835">
        <v>0</v>
      </c>
      <c r="G6835">
        <v>1030.8</v>
      </c>
      <c r="H6835">
        <v>79</v>
      </c>
      <c r="I6835" s="101" t="s">
        <v>36</v>
      </c>
      <c r="J6835" s="1">
        <f>DATEVALUE(RIGHT(jaar_zip[[#This Row],[YYYYMMDD]],2)&amp;"-"&amp;MID(jaar_zip[[#This Row],[YYYYMMDD]],5,2)&amp;"-"&amp;LEFT(jaar_zip[[#This Row],[YYYYMMDD]],4))</f>
        <v>45549</v>
      </c>
      <c r="K6835" s="101" t="str">
        <f>IF(AND(VALUE(MONTH(jaar_zip[[#This Row],[Datum]]))=1,VALUE(WEEKNUM(jaar_zip[[#This Row],[Datum]],21))&gt;51),RIGHT(YEAR(jaar_zip[[#This Row],[Datum]])-1,2),RIGHT(YEAR(jaar_zip[[#This Row],[Datum]]),2))&amp;"-"&amp; TEXT(WEEKNUM(jaar_zip[[#This Row],[Datum]],21),"00")</f>
        <v>24-37</v>
      </c>
      <c r="L6835" s="101">
        <f>MONTH(jaar_zip[[#This Row],[Datum]])</f>
        <v>9</v>
      </c>
      <c r="M6835" s="101">
        <f>IF(ISNUMBER(jaar_zip[[#This Row],[etmaaltemperatuur]]),IF(jaar_zip[[#This Row],[etmaaltemperatuur]]&lt;stookgrens,stookgrens-jaar_zip[[#This Row],[etmaaltemperatuur]],0),"")</f>
        <v>6.6</v>
      </c>
      <c r="N6835" s="101">
        <f>IF(ISNUMBER(jaar_zip[[#This Row],[graaddagen]]),IF(OR(MONTH(jaar_zip[[#This Row],[Datum]])=1,MONTH(jaar_zip[[#This Row],[Datum]])=2,MONTH(jaar_zip[[#This Row],[Datum]])=11,MONTH(jaar_zip[[#This Row],[Datum]])=12),1.1,IF(OR(MONTH(jaar_zip[[#This Row],[Datum]])=3,MONTH(jaar_zip[[#This Row],[Datum]])=10),1,0.8))*jaar_zip[[#This Row],[graaddagen]],"")</f>
        <v>5.28</v>
      </c>
      <c r="O6835" s="101">
        <f>IF(ISNUMBER(jaar_zip[[#This Row],[etmaaltemperatuur]]),IF(jaar_zip[[#This Row],[etmaaltemperatuur]]&gt;stookgrens,jaar_zip[[#This Row],[etmaaltemperatuur]]-stookgrens,0),"")</f>
        <v>0</v>
      </c>
    </row>
    <row r="6836" spans="1:15" x14ac:dyDescent="0.25">
      <c r="A6836">
        <v>340</v>
      </c>
      <c r="B6836">
        <v>20240915</v>
      </c>
      <c r="C6836">
        <v>1.9</v>
      </c>
      <c r="D6836">
        <v>13.3</v>
      </c>
      <c r="F6836">
        <v>0</v>
      </c>
      <c r="G6836">
        <v>1027.2</v>
      </c>
      <c r="H6836">
        <v>83</v>
      </c>
      <c r="I6836" s="101" t="s">
        <v>36</v>
      </c>
      <c r="J6836" s="1">
        <f>DATEVALUE(RIGHT(jaar_zip[[#This Row],[YYYYMMDD]],2)&amp;"-"&amp;MID(jaar_zip[[#This Row],[YYYYMMDD]],5,2)&amp;"-"&amp;LEFT(jaar_zip[[#This Row],[YYYYMMDD]],4))</f>
        <v>45550</v>
      </c>
      <c r="K6836" s="101" t="str">
        <f>IF(AND(VALUE(MONTH(jaar_zip[[#This Row],[Datum]]))=1,VALUE(WEEKNUM(jaar_zip[[#This Row],[Datum]],21))&gt;51),RIGHT(YEAR(jaar_zip[[#This Row],[Datum]])-1,2),RIGHT(YEAR(jaar_zip[[#This Row],[Datum]]),2))&amp;"-"&amp; TEXT(WEEKNUM(jaar_zip[[#This Row],[Datum]],21),"00")</f>
        <v>24-37</v>
      </c>
      <c r="L6836" s="101">
        <f>MONTH(jaar_zip[[#This Row],[Datum]])</f>
        <v>9</v>
      </c>
      <c r="M6836" s="101">
        <f>IF(ISNUMBER(jaar_zip[[#This Row],[etmaaltemperatuur]]),IF(jaar_zip[[#This Row],[etmaaltemperatuur]]&lt;stookgrens,stookgrens-jaar_zip[[#This Row],[etmaaltemperatuur]],0),"")</f>
        <v>4.6999999999999993</v>
      </c>
      <c r="N6836" s="101">
        <f>IF(ISNUMBER(jaar_zip[[#This Row],[graaddagen]]),IF(OR(MONTH(jaar_zip[[#This Row],[Datum]])=1,MONTH(jaar_zip[[#This Row],[Datum]])=2,MONTH(jaar_zip[[#This Row],[Datum]])=11,MONTH(jaar_zip[[#This Row],[Datum]])=12),1.1,IF(OR(MONTH(jaar_zip[[#This Row],[Datum]])=3,MONTH(jaar_zip[[#This Row],[Datum]])=10),1,0.8))*jaar_zip[[#This Row],[graaddagen]],"")</f>
        <v>3.76</v>
      </c>
      <c r="O6836" s="101">
        <f>IF(ISNUMBER(jaar_zip[[#This Row],[etmaaltemperatuur]]),IF(jaar_zip[[#This Row],[etmaaltemperatuur]]&gt;stookgrens,jaar_zip[[#This Row],[etmaaltemperatuur]]-stookgrens,0),"")</f>
        <v>0</v>
      </c>
    </row>
    <row r="6837" spans="1:15" x14ac:dyDescent="0.25">
      <c r="A6837">
        <v>340</v>
      </c>
      <c r="B6837">
        <v>20240916</v>
      </c>
      <c r="C6837">
        <v>2.6</v>
      </c>
      <c r="D6837">
        <v>15.2</v>
      </c>
      <c r="F6837">
        <v>-0.1</v>
      </c>
      <c r="G6837">
        <v>1026.4000000000001</v>
      </c>
      <c r="H6837">
        <v>84</v>
      </c>
      <c r="I6837" s="101" t="s">
        <v>36</v>
      </c>
      <c r="J6837" s="1">
        <f>DATEVALUE(RIGHT(jaar_zip[[#This Row],[YYYYMMDD]],2)&amp;"-"&amp;MID(jaar_zip[[#This Row],[YYYYMMDD]],5,2)&amp;"-"&amp;LEFT(jaar_zip[[#This Row],[YYYYMMDD]],4))</f>
        <v>45551</v>
      </c>
      <c r="K6837" s="101" t="str">
        <f>IF(AND(VALUE(MONTH(jaar_zip[[#This Row],[Datum]]))=1,VALUE(WEEKNUM(jaar_zip[[#This Row],[Datum]],21))&gt;51),RIGHT(YEAR(jaar_zip[[#This Row],[Datum]])-1,2),RIGHT(YEAR(jaar_zip[[#This Row],[Datum]]),2))&amp;"-"&amp; TEXT(WEEKNUM(jaar_zip[[#This Row],[Datum]],21),"00")</f>
        <v>24-38</v>
      </c>
      <c r="L6837" s="101">
        <f>MONTH(jaar_zip[[#This Row],[Datum]])</f>
        <v>9</v>
      </c>
      <c r="M6837" s="101">
        <f>IF(ISNUMBER(jaar_zip[[#This Row],[etmaaltemperatuur]]),IF(jaar_zip[[#This Row],[etmaaltemperatuur]]&lt;stookgrens,stookgrens-jaar_zip[[#This Row],[etmaaltemperatuur]],0),"")</f>
        <v>2.8000000000000007</v>
      </c>
      <c r="N6837" s="101">
        <f>IF(ISNUMBER(jaar_zip[[#This Row],[graaddagen]]),IF(OR(MONTH(jaar_zip[[#This Row],[Datum]])=1,MONTH(jaar_zip[[#This Row],[Datum]])=2,MONTH(jaar_zip[[#This Row],[Datum]])=11,MONTH(jaar_zip[[#This Row],[Datum]])=12),1.1,IF(OR(MONTH(jaar_zip[[#This Row],[Datum]])=3,MONTH(jaar_zip[[#This Row],[Datum]])=10),1,0.8))*jaar_zip[[#This Row],[graaddagen]],"")</f>
        <v>2.2400000000000007</v>
      </c>
      <c r="O6837" s="101">
        <f>IF(ISNUMBER(jaar_zip[[#This Row],[etmaaltemperatuur]]),IF(jaar_zip[[#This Row],[etmaaltemperatuur]]&gt;stookgrens,jaar_zip[[#This Row],[etmaaltemperatuur]]-stookgrens,0),"")</f>
        <v>0</v>
      </c>
    </row>
    <row r="6838" spans="1:15" x14ac:dyDescent="0.25">
      <c r="A6838">
        <v>340</v>
      </c>
      <c r="B6838">
        <v>20240917</v>
      </c>
      <c r="C6838">
        <v>4.9000000000000004</v>
      </c>
      <c r="D6838">
        <v>16.3</v>
      </c>
      <c r="F6838">
        <v>0</v>
      </c>
      <c r="G6838">
        <v>1028.5999999999999</v>
      </c>
      <c r="H6838">
        <v>83</v>
      </c>
      <c r="I6838" s="101" t="s">
        <v>36</v>
      </c>
      <c r="J6838" s="1">
        <f>DATEVALUE(RIGHT(jaar_zip[[#This Row],[YYYYMMDD]],2)&amp;"-"&amp;MID(jaar_zip[[#This Row],[YYYYMMDD]],5,2)&amp;"-"&amp;LEFT(jaar_zip[[#This Row],[YYYYMMDD]],4))</f>
        <v>45552</v>
      </c>
      <c r="K6838" s="101" t="str">
        <f>IF(AND(VALUE(MONTH(jaar_zip[[#This Row],[Datum]]))=1,VALUE(WEEKNUM(jaar_zip[[#This Row],[Datum]],21))&gt;51),RIGHT(YEAR(jaar_zip[[#This Row],[Datum]])-1,2),RIGHT(YEAR(jaar_zip[[#This Row],[Datum]]),2))&amp;"-"&amp; TEXT(WEEKNUM(jaar_zip[[#This Row],[Datum]],21),"00")</f>
        <v>24-38</v>
      </c>
      <c r="L6838" s="101">
        <f>MONTH(jaar_zip[[#This Row],[Datum]])</f>
        <v>9</v>
      </c>
      <c r="M6838" s="101">
        <f>IF(ISNUMBER(jaar_zip[[#This Row],[etmaaltemperatuur]]),IF(jaar_zip[[#This Row],[etmaaltemperatuur]]&lt;stookgrens,stookgrens-jaar_zip[[#This Row],[etmaaltemperatuur]],0),"")</f>
        <v>1.6999999999999993</v>
      </c>
      <c r="N6838" s="101">
        <f>IF(ISNUMBER(jaar_zip[[#This Row],[graaddagen]]),IF(OR(MONTH(jaar_zip[[#This Row],[Datum]])=1,MONTH(jaar_zip[[#This Row],[Datum]])=2,MONTH(jaar_zip[[#This Row],[Datum]])=11,MONTH(jaar_zip[[#This Row],[Datum]])=12),1.1,IF(OR(MONTH(jaar_zip[[#This Row],[Datum]])=3,MONTH(jaar_zip[[#This Row],[Datum]])=10),1,0.8))*jaar_zip[[#This Row],[graaddagen]],"")</f>
        <v>1.3599999999999994</v>
      </c>
      <c r="O6838" s="101">
        <f>IF(ISNUMBER(jaar_zip[[#This Row],[etmaaltemperatuur]]),IF(jaar_zip[[#This Row],[etmaaltemperatuur]]&gt;stookgrens,jaar_zip[[#This Row],[etmaaltemperatuur]]-stookgrens,0),"")</f>
        <v>0</v>
      </c>
    </row>
    <row r="6839" spans="1:15" x14ac:dyDescent="0.25">
      <c r="A6839">
        <v>340</v>
      </c>
      <c r="B6839">
        <v>20240918</v>
      </c>
      <c r="C6839">
        <v>5</v>
      </c>
      <c r="D6839">
        <v>16.399999999999999</v>
      </c>
      <c r="F6839">
        <v>0</v>
      </c>
      <c r="G6839">
        <v>1026.5999999999999</v>
      </c>
      <c r="H6839">
        <v>86</v>
      </c>
      <c r="I6839" s="101" t="s">
        <v>36</v>
      </c>
      <c r="J6839" s="1">
        <f>DATEVALUE(RIGHT(jaar_zip[[#This Row],[YYYYMMDD]],2)&amp;"-"&amp;MID(jaar_zip[[#This Row],[YYYYMMDD]],5,2)&amp;"-"&amp;LEFT(jaar_zip[[#This Row],[YYYYMMDD]],4))</f>
        <v>45553</v>
      </c>
      <c r="K6839" s="101" t="str">
        <f>IF(AND(VALUE(MONTH(jaar_zip[[#This Row],[Datum]]))=1,VALUE(WEEKNUM(jaar_zip[[#This Row],[Datum]],21))&gt;51),RIGHT(YEAR(jaar_zip[[#This Row],[Datum]])-1,2),RIGHT(YEAR(jaar_zip[[#This Row],[Datum]]),2))&amp;"-"&amp; TEXT(WEEKNUM(jaar_zip[[#This Row],[Datum]],21),"00")</f>
        <v>24-38</v>
      </c>
      <c r="L6839" s="101">
        <f>MONTH(jaar_zip[[#This Row],[Datum]])</f>
        <v>9</v>
      </c>
      <c r="M6839" s="101">
        <f>IF(ISNUMBER(jaar_zip[[#This Row],[etmaaltemperatuur]]),IF(jaar_zip[[#This Row],[etmaaltemperatuur]]&lt;stookgrens,stookgrens-jaar_zip[[#This Row],[etmaaltemperatuur]],0),"")</f>
        <v>1.6000000000000014</v>
      </c>
      <c r="N6839" s="101">
        <f>IF(ISNUMBER(jaar_zip[[#This Row],[graaddagen]]),IF(OR(MONTH(jaar_zip[[#This Row],[Datum]])=1,MONTH(jaar_zip[[#This Row],[Datum]])=2,MONTH(jaar_zip[[#This Row],[Datum]])=11,MONTH(jaar_zip[[#This Row],[Datum]])=12),1.1,IF(OR(MONTH(jaar_zip[[#This Row],[Datum]])=3,MONTH(jaar_zip[[#This Row],[Datum]])=10),1,0.8))*jaar_zip[[#This Row],[graaddagen]],"")</f>
        <v>1.2800000000000011</v>
      </c>
      <c r="O6839" s="101">
        <f>IF(ISNUMBER(jaar_zip[[#This Row],[etmaaltemperatuur]]),IF(jaar_zip[[#This Row],[etmaaltemperatuur]]&gt;stookgrens,jaar_zip[[#This Row],[etmaaltemperatuur]]-stookgrens,0),"")</f>
        <v>0</v>
      </c>
    </row>
    <row r="6840" spans="1:15" x14ac:dyDescent="0.25">
      <c r="A6840">
        <v>340</v>
      </c>
      <c r="B6840">
        <v>20240919</v>
      </c>
      <c r="C6840">
        <v>4.9000000000000004</v>
      </c>
      <c r="D6840">
        <v>17.899999999999999</v>
      </c>
      <c r="F6840">
        <v>0</v>
      </c>
      <c r="G6840">
        <v>1023.4</v>
      </c>
      <c r="H6840">
        <v>81</v>
      </c>
      <c r="I6840" s="101" t="s">
        <v>36</v>
      </c>
      <c r="J6840" s="1">
        <f>DATEVALUE(RIGHT(jaar_zip[[#This Row],[YYYYMMDD]],2)&amp;"-"&amp;MID(jaar_zip[[#This Row],[YYYYMMDD]],5,2)&amp;"-"&amp;LEFT(jaar_zip[[#This Row],[YYYYMMDD]],4))</f>
        <v>45554</v>
      </c>
      <c r="K6840" s="101" t="str">
        <f>IF(AND(VALUE(MONTH(jaar_zip[[#This Row],[Datum]]))=1,VALUE(WEEKNUM(jaar_zip[[#This Row],[Datum]],21))&gt;51),RIGHT(YEAR(jaar_zip[[#This Row],[Datum]])-1,2),RIGHT(YEAR(jaar_zip[[#This Row],[Datum]]),2))&amp;"-"&amp; TEXT(WEEKNUM(jaar_zip[[#This Row],[Datum]],21),"00")</f>
        <v>24-38</v>
      </c>
      <c r="L6840" s="101">
        <f>MONTH(jaar_zip[[#This Row],[Datum]])</f>
        <v>9</v>
      </c>
      <c r="M6840" s="101">
        <f>IF(ISNUMBER(jaar_zip[[#This Row],[etmaaltemperatuur]]),IF(jaar_zip[[#This Row],[etmaaltemperatuur]]&lt;stookgrens,stookgrens-jaar_zip[[#This Row],[etmaaltemperatuur]],0),"")</f>
        <v>0.10000000000000142</v>
      </c>
      <c r="N6840" s="101">
        <f>IF(ISNUMBER(jaar_zip[[#This Row],[graaddagen]]),IF(OR(MONTH(jaar_zip[[#This Row],[Datum]])=1,MONTH(jaar_zip[[#This Row],[Datum]])=2,MONTH(jaar_zip[[#This Row],[Datum]])=11,MONTH(jaar_zip[[#This Row],[Datum]])=12),1.1,IF(OR(MONTH(jaar_zip[[#This Row],[Datum]])=3,MONTH(jaar_zip[[#This Row],[Datum]])=10),1,0.8))*jaar_zip[[#This Row],[graaddagen]],"")</f>
        <v>8.000000000000114E-2</v>
      </c>
      <c r="O6840" s="101">
        <f>IF(ISNUMBER(jaar_zip[[#This Row],[etmaaltemperatuur]]),IF(jaar_zip[[#This Row],[etmaaltemperatuur]]&gt;stookgrens,jaar_zip[[#This Row],[etmaaltemperatuur]]-stookgrens,0),"")</f>
        <v>0</v>
      </c>
    </row>
    <row r="6841" spans="1:15" x14ac:dyDescent="0.25">
      <c r="A6841">
        <v>340</v>
      </c>
      <c r="B6841">
        <v>20240920</v>
      </c>
      <c r="C6841">
        <v>4.5</v>
      </c>
      <c r="D6841">
        <v>16.899999999999999</v>
      </c>
      <c r="F6841">
        <v>0</v>
      </c>
      <c r="G6841">
        <v>1020.5</v>
      </c>
      <c r="H6841">
        <v>79</v>
      </c>
      <c r="I6841" s="101" t="s">
        <v>36</v>
      </c>
      <c r="J6841" s="1">
        <f>DATEVALUE(RIGHT(jaar_zip[[#This Row],[YYYYMMDD]],2)&amp;"-"&amp;MID(jaar_zip[[#This Row],[YYYYMMDD]],5,2)&amp;"-"&amp;LEFT(jaar_zip[[#This Row],[YYYYMMDD]],4))</f>
        <v>45555</v>
      </c>
      <c r="K6841" s="101" t="str">
        <f>IF(AND(VALUE(MONTH(jaar_zip[[#This Row],[Datum]]))=1,VALUE(WEEKNUM(jaar_zip[[#This Row],[Datum]],21))&gt;51),RIGHT(YEAR(jaar_zip[[#This Row],[Datum]])-1,2),RIGHT(YEAR(jaar_zip[[#This Row],[Datum]]),2))&amp;"-"&amp; TEXT(WEEKNUM(jaar_zip[[#This Row],[Datum]],21),"00")</f>
        <v>24-38</v>
      </c>
      <c r="L6841" s="101">
        <f>MONTH(jaar_zip[[#This Row],[Datum]])</f>
        <v>9</v>
      </c>
      <c r="M6841" s="101">
        <f>IF(ISNUMBER(jaar_zip[[#This Row],[etmaaltemperatuur]]),IF(jaar_zip[[#This Row],[etmaaltemperatuur]]&lt;stookgrens,stookgrens-jaar_zip[[#This Row],[etmaaltemperatuur]],0),"")</f>
        <v>1.1000000000000014</v>
      </c>
      <c r="N6841" s="101">
        <f>IF(ISNUMBER(jaar_zip[[#This Row],[graaddagen]]),IF(OR(MONTH(jaar_zip[[#This Row],[Datum]])=1,MONTH(jaar_zip[[#This Row],[Datum]])=2,MONTH(jaar_zip[[#This Row],[Datum]])=11,MONTH(jaar_zip[[#This Row],[Datum]])=12),1.1,IF(OR(MONTH(jaar_zip[[#This Row],[Datum]])=3,MONTH(jaar_zip[[#This Row],[Datum]])=10),1,0.8))*jaar_zip[[#This Row],[graaddagen]],"")</f>
        <v>0.88000000000000123</v>
      </c>
      <c r="O6841" s="101">
        <f>IF(ISNUMBER(jaar_zip[[#This Row],[etmaaltemperatuur]]),IF(jaar_zip[[#This Row],[etmaaltemperatuur]]&gt;stookgrens,jaar_zip[[#This Row],[etmaaltemperatuur]]-stookgrens,0),"")</f>
        <v>0</v>
      </c>
    </row>
    <row r="6842" spans="1:15" x14ac:dyDescent="0.25">
      <c r="A6842">
        <v>340</v>
      </c>
      <c r="B6842">
        <v>20240921</v>
      </c>
      <c r="C6842">
        <v>1.8</v>
      </c>
      <c r="D6842">
        <v>17.5</v>
      </c>
      <c r="F6842">
        <v>0</v>
      </c>
      <c r="G6842">
        <v>1018.7</v>
      </c>
      <c r="H6842">
        <v>78</v>
      </c>
      <c r="I6842" s="101" t="s">
        <v>36</v>
      </c>
      <c r="J6842" s="1">
        <f>DATEVALUE(RIGHT(jaar_zip[[#This Row],[YYYYMMDD]],2)&amp;"-"&amp;MID(jaar_zip[[#This Row],[YYYYMMDD]],5,2)&amp;"-"&amp;LEFT(jaar_zip[[#This Row],[YYYYMMDD]],4))</f>
        <v>45556</v>
      </c>
      <c r="K6842" s="101" t="str">
        <f>IF(AND(VALUE(MONTH(jaar_zip[[#This Row],[Datum]]))=1,VALUE(WEEKNUM(jaar_zip[[#This Row],[Datum]],21))&gt;51),RIGHT(YEAR(jaar_zip[[#This Row],[Datum]])-1,2),RIGHT(YEAR(jaar_zip[[#This Row],[Datum]]),2))&amp;"-"&amp; TEXT(WEEKNUM(jaar_zip[[#This Row],[Datum]],21),"00")</f>
        <v>24-38</v>
      </c>
      <c r="L6842" s="101">
        <f>MONTH(jaar_zip[[#This Row],[Datum]])</f>
        <v>9</v>
      </c>
      <c r="M6842" s="101">
        <f>IF(ISNUMBER(jaar_zip[[#This Row],[etmaaltemperatuur]]),IF(jaar_zip[[#This Row],[etmaaltemperatuur]]&lt;stookgrens,stookgrens-jaar_zip[[#This Row],[etmaaltemperatuur]],0),"")</f>
        <v>0.5</v>
      </c>
      <c r="N6842" s="101">
        <f>IF(ISNUMBER(jaar_zip[[#This Row],[graaddagen]]),IF(OR(MONTH(jaar_zip[[#This Row],[Datum]])=1,MONTH(jaar_zip[[#This Row],[Datum]])=2,MONTH(jaar_zip[[#This Row],[Datum]])=11,MONTH(jaar_zip[[#This Row],[Datum]])=12),1.1,IF(OR(MONTH(jaar_zip[[#This Row],[Datum]])=3,MONTH(jaar_zip[[#This Row],[Datum]])=10),1,0.8))*jaar_zip[[#This Row],[graaddagen]],"")</f>
        <v>0.4</v>
      </c>
      <c r="O6842" s="101">
        <f>IF(ISNUMBER(jaar_zip[[#This Row],[etmaaltemperatuur]]),IF(jaar_zip[[#This Row],[etmaaltemperatuur]]&gt;stookgrens,jaar_zip[[#This Row],[etmaaltemperatuur]]-stookgrens,0),"")</f>
        <v>0</v>
      </c>
    </row>
    <row r="6843" spans="1:15" x14ac:dyDescent="0.25">
      <c r="A6843">
        <v>340</v>
      </c>
      <c r="B6843">
        <v>20240922</v>
      </c>
      <c r="C6843">
        <v>2.1</v>
      </c>
      <c r="D6843">
        <v>17.399999999999999</v>
      </c>
      <c r="F6843">
        <v>2.6</v>
      </c>
      <c r="G6843">
        <v>1013.4</v>
      </c>
      <c r="H6843">
        <v>83</v>
      </c>
      <c r="I6843" s="101" t="s">
        <v>36</v>
      </c>
      <c r="J6843" s="1">
        <f>DATEVALUE(RIGHT(jaar_zip[[#This Row],[YYYYMMDD]],2)&amp;"-"&amp;MID(jaar_zip[[#This Row],[YYYYMMDD]],5,2)&amp;"-"&amp;LEFT(jaar_zip[[#This Row],[YYYYMMDD]],4))</f>
        <v>45557</v>
      </c>
      <c r="K6843" s="101" t="str">
        <f>IF(AND(VALUE(MONTH(jaar_zip[[#This Row],[Datum]]))=1,VALUE(WEEKNUM(jaar_zip[[#This Row],[Datum]],21))&gt;51),RIGHT(YEAR(jaar_zip[[#This Row],[Datum]])-1,2),RIGHT(YEAR(jaar_zip[[#This Row],[Datum]]),2))&amp;"-"&amp; TEXT(WEEKNUM(jaar_zip[[#This Row],[Datum]],21),"00")</f>
        <v>24-38</v>
      </c>
      <c r="L6843" s="101">
        <f>MONTH(jaar_zip[[#This Row],[Datum]])</f>
        <v>9</v>
      </c>
      <c r="M6843" s="101">
        <f>IF(ISNUMBER(jaar_zip[[#This Row],[etmaaltemperatuur]]),IF(jaar_zip[[#This Row],[etmaaltemperatuur]]&lt;stookgrens,stookgrens-jaar_zip[[#This Row],[etmaaltemperatuur]],0),"")</f>
        <v>0.60000000000000142</v>
      </c>
      <c r="N6843" s="101">
        <f>IF(ISNUMBER(jaar_zip[[#This Row],[graaddagen]]),IF(OR(MONTH(jaar_zip[[#This Row],[Datum]])=1,MONTH(jaar_zip[[#This Row],[Datum]])=2,MONTH(jaar_zip[[#This Row],[Datum]])=11,MONTH(jaar_zip[[#This Row],[Datum]])=12),1.1,IF(OR(MONTH(jaar_zip[[#This Row],[Datum]])=3,MONTH(jaar_zip[[#This Row],[Datum]])=10),1,0.8))*jaar_zip[[#This Row],[graaddagen]],"")</f>
        <v>0.48000000000000115</v>
      </c>
      <c r="O6843" s="101">
        <f>IF(ISNUMBER(jaar_zip[[#This Row],[etmaaltemperatuur]]),IF(jaar_zip[[#This Row],[etmaaltemperatuur]]&gt;stookgrens,jaar_zip[[#This Row],[etmaaltemperatuur]]-stookgrens,0),"")</f>
        <v>0</v>
      </c>
    </row>
    <row r="6844" spans="1:15" x14ac:dyDescent="0.25">
      <c r="A6844">
        <v>340</v>
      </c>
      <c r="B6844">
        <v>20240923</v>
      </c>
      <c r="C6844">
        <v>2.7</v>
      </c>
      <c r="D6844">
        <v>16.7</v>
      </c>
      <c r="F6844">
        <v>0.6</v>
      </c>
      <c r="G6844">
        <v>1006.9</v>
      </c>
      <c r="H6844">
        <v>84</v>
      </c>
      <c r="I6844" s="101" t="s">
        <v>36</v>
      </c>
      <c r="J6844" s="1">
        <f>DATEVALUE(RIGHT(jaar_zip[[#This Row],[YYYYMMDD]],2)&amp;"-"&amp;MID(jaar_zip[[#This Row],[YYYYMMDD]],5,2)&amp;"-"&amp;LEFT(jaar_zip[[#This Row],[YYYYMMDD]],4))</f>
        <v>45558</v>
      </c>
      <c r="K6844" s="101" t="str">
        <f>IF(AND(VALUE(MONTH(jaar_zip[[#This Row],[Datum]]))=1,VALUE(WEEKNUM(jaar_zip[[#This Row],[Datum]],21))&gt;51),RIGHT(YEAR(jaar_zip[[#This Row],[Datum]])-1,2),RIGHT(YEAR(jaar_zip[[#This Row],[Datum]]),2))&amp;"-"&amp; TEXT(WEEKNUM(jaar_zip[[#This Row],[Datum]],21),"00")</f>
        <v>24-39</v>
      </c>
      <c r="L6844" s="101">
        <f>MONTH(jaar_zip[[#This Row],[Datum]])</f>
        <v>9</v>
      </c>
      <c r="M6844" s="101">
        <f>IF(ISNUMBER(jaar_zip[[#This Row],[etmaaltemperatuur]]),IF(jaar_zip[[#This Row],[etmaaltemperatuur]]&lt;stookgrens,stookgrens-jaar_zip[[#This Row],[etmaaltemperatuur]],0),"")</f>
        <v>1.3000000000000007</v>
      </c>
      <c r="N6844" s="101">
        <f>IF(ISNUMBER(jaar_zip[[#This Row],[graaddagen]]),IF(OR(MONTH(jaar_zip[[#This Row],[Datum]])=1,MONTH(jaar_zip[[#This Row],[Datum]])=2,MONTH(jaar_zip[[#This Row],[Datum]])=11,MONTH(jaar_zip[[#This Row],[Datum]])=12),1.1,IF(OR(MONTH(jaar_zip[[#This Row],[Datum]])=3,MONTH(jaar_zip[[#This Row],[Datum]])=10),1,0.8))*jaar_zip[[#This Row],[graaddagen]],"")</f>
        <v>1.0400000000000007</v>
      </c>
      <c r="O6844" s="101">
        <f>IF(ISNUMBER(jaar_zip[[#This Row],[etmaaltemperatuur]]),IF(jaar_zip[[#This Row],[etmaaltemperatuur]]&gt;stookgrens,jaar_zip[[#This Row],[etmaaltemperatuur]]-stookgrens,0),"")</f>
        <v>0</v>
      </c>
    </row>
    <row r="6845" spans="1:15" x14ac:dyDescent="0.25">
      <c r="A6845">
        <v>340</v>
      </c>
      <c r="B6845">
        <v>20240924</v>
      </c>
      <c r="C6845">
        <v>3.4</v>
      </c>
      <c r="D6845">
        <v>15</v>
      </c>
      <c r="F6845">
        <v>2.4</v>
      </c>
      <c r="G6845">
        <v>1003.3</v>
      </c>
      <c r="H6845">
        <v>87</v>
      </c>
      <c r="I6845" s="101" t="s">
        <v>36</v>
      </c>
      <c r="J6845" s="1">
        <f>DATEVALUE(RIGHT(jaar_zip[[#This Row],[YYYYMMDD]],2)&amp;"-"&amp;MID(jaar_zip[[#This Row],[YYYYMMDD]],5,2)&amp;"-"&amp;LEFT(jaar_zip[[#This Row],[YYYYMMDD]],4))</f>
        <v>45559</v>
      </c>
      <c r="K6845" s="101" t="str">
        <f>IF(AND(VALUE(MONTH(jaar_zip[[#This Row],[Datum]]))=1,VALUE(WEEKNUM(jaar_zip[[#This Row],[Datum]],21))&gt;51),RIGHT(YEAR(jaar_zip[[#This Row],[Datum]])-1,2),RIGHT(YEAR(jaar_zip[[#This Row],[Datum]]),2))&amp;"-"&amp; TEXT(WEEKNUM(jaar_zip[[#This Row],[Datum]],21),"00")</f>
        <v>24-39</v>
      </c>
      <c r="L6845" s="101">
        <f>MONTH(jaar_zip[[#This Row],[Datum]])</f>
        <v>9</v>
      </c>
      <c r="M6845" s="101">
        <f>IF(ISNUMBER(jaar_zip[[#This Row],[etmaaltemperatuur]]),IF(jaar_zip[[#This Row],[etmaaltemperatuur]]&lt;stookgrens,stookgrens-jaar_zip[[#This Row],[etmaaltemperatuur]],0),"")</f>
        <v>3</v>
      </c>
      <c r="N6845" s="101">
        <f>IF(ISNUMBER(jaar_zip[[#This Row],[graaddagen]]),IF(OR(MONTH(jaar_zip[[#This Row],[Datum]])=1,MONTH(jaar_zip[[#This Row],[Datum]])=2,MONTH(jaar_zip[[#This Row],[Datum]])=11,MONTH(jaar_zip[[#This Row],[Datum]])=12),1.1,IF(OR(MONTH(jaar_zip[[#This Row],[Datum]])=3,MONTH(jaar_zip[[#This Row],[Datum]])=10),1,0.8))*jaar_zip[[#This Row],[graaddagen]],"")</f>
        <v>2.4000000000000004</v>
      </c>
      <c r="O6845" s="101">
        <f>IF(ISNUMBER(jaar_zip[[#This Row],[etmaaltemperatuur]]),IF(jaar_zip[[#This Row],[etmaaltemperatuur]]&gt;stookgrens,jaar_zip[[#This Row],[etmaaltemperatuur]]-stookgrens,0),"")</f>
        <v>0</v>
      </c>
    </row>
    <row r="6846" spans="1:15" x14ac:dyDescent="0.25">
      <c r="A6846">
        <v>340</v>
      </c>
      <c r="B6846">
        <v>20240925</v>
      </c>
      <c r="C6846">
        <v>3.1</v>
      </c>
      <c r="D6846">
        <v>15.2</v>
      </c>
      <c r="F6846">
        <v>10.1</v>
      </c>
      <c r="G6846">
        <v>1000.7</v>
      </c>
      <c r="H6846">
        <v>84</v>
      </c>
      <c r="I6846" s="101" t="s">
        <v>36</v>
      </c>
      <c r="J6846" s="1">
        <f>DATEVALUE(RIGHT(jaar_zip[[#This Row],[YYYYMMDD]],2)&amp;"-"&amp;MID(jaar_zip[[#This Row],[YYYYMMDD]],5,2)&amp;"-"&amp;LEFT(jaar_zip[[#This Row],[YYYYMMDD]],4))</f>
        <v>45560</v>
      </c>
      <c r="K6846" s="101" t="str">
        <f>IF(AND(VALUE(MONTH(jaar_zip[[#This Row],[Datum]]))=1,VALUE(WEEKNUM(jaar_zip[[#This Row],[Datum]],21))&gt;51),RIGHT(YEAR(jaar_zip[[#This Row],[Datum]])-1,2),RIGHT(YEAR(jaar_zip[[#This Row],[Datum]]),2))&amp;"-"&amp; TEXT(WEEKNUM(jaar_zip[[#This Row],[Datum]],21),"00")</f>
        <v>24-39</v>
      </c>
      <c r="L6846" s="101">
        <f>MONTH(jaar_zip[[#This Row],[Datum]])</f>
        <v>9</v>
      </c>
      <c r="M6846" s="101">
        <f>IF(ISNUMBER(jaar_zip[[#This Row],[etmaaltemperatuur]]),IF(jaar_zip[[#This Row],[etmaaltemperatuur]]&lt;stookgrens,stookgrens-jaar_zip[[#This Row],[etmaaltemperatuur]],0),"")</f>
        <v>2.8000000000000007</v>
      </c>
      <c r="N6846" s="101">
        <f>IF(ISNUMBER(jaar_zip[[#This Row],[graaddagen]]),IF(OR(MONTH(jaar_zip[[#This Row],[Datum]])=1,MONTH(jaar_zip[[#This Row],[Datum]])=2,MONTH(jaar_zip[[#This Row],[Datum]])=11,MONTH(jaar_zip[[#This Row],[Datum]])=12),1.1,IF(OR(MONTH(jaar_zip[[#This Row],[Datum]])=3,MONTH(jaar_zip[[#This Row],[Datum]])=10),1,0.8))*jaar_zip[[#This Row],[graaddagen]],"")</f>
        <v>2.2400000000000007</v>
      </c>
      <c r="O6846" s="101">
        <f>IF(ISNUMBER(jaar_zip[[#This Row],[etmaaltemperatuur]]),IF(jaar_zip[[#This Row],[etmaaltemperatuur]]&gt;stookgrens,jaar_zip[[#This Row],[etmaaltemperatuur]]-stookgrens,0),"")</f>
        <v>0</v>
      </c>
    </row>
    <row r="6847" spans="1:15" x14ac:dyDescent="0.25">
      <c r="A6847">
        <v>340</v>
      </c>
      <c r="B6847">
        <v>20240926</v>
      </c>
      <c r="C6847">
        <v>5.2</v>
      </c>
      <c r="D6847">
        <v>16</v>
      </c>
      <c r="F6847">
        <v>8.1</v>
      </c>
      <c r="G6847">
        <v>990.1</v>
      </c>
      <c r="H6847">
        <v>84</v>
      </c>
      <c r="I6847" s="101" t="s">
        <v>36</v>
      </c>
      <c r="J6847" s="1">
        <f>DATEVALUE(RIGHT(jaar_zip[[#This Row],[YYYYMMDD]],2)&amp;"-"&amp;MID(jaar_zip[[#This Row],[YYYYMMDD]],5,2)&amp;"-"&amp;LEFT(jaar_zip[[#This Row],[YYYYMMDD]],4))</f>
        <v>45561</v>
      </c>
      <c r="K6847" s="101" t="str">
        <f>IF(AND(VALUE(MONTH(jaar_zip[[#This Row],[Datum]]))=1,VALUE(WEEKNUM(jaar_zip[[#This Row],[Datum]],21))&gt;51),RIGHT(YEAR(jaar_zip[[#This Row],[Datum]])-1,2),RIGHT(YEAR(jaar_zip[[#This Row],[Datum]]),2))&amp;"-"&amp; TEXT(WEEKNUM(jaar_zip[[#This Row],[Datum]],21),"00")</f>
        <v>24-39</v>
      </c>
      <c r="L6847" s="101">
        <f>MONTH(jaar_zip[[#This Row],[Datum]])</f>
        <v>9</v>
      </c>
      <c r="M6847" s="101">
        <f>IF(ISNUMBER(jaar_zip[[#This Row],[etmaaltemperatuur]]),IF(jaar_zip[[#This Row],[etmaaltemperatuur]]&lt;stookgrens,stookgrens-jaar_zip[[#This Row],[etmaaltemperatuur]],0),"")</f>
        <v>2</v>
      </c>
      <c r="N6847" s="101">
        <f>IF(ISNUMBER(jaar_zip[[#This Row],[graaddagen]]),IF(OR(MONTH(jaar_zip[[#This Row],[Datum]])=1,MONTH(jaar_zip[[#This Row],[Datum]])=2,MONTH(jaar_zip[[#This Row],[Datum]])=11,MONTH(jaar_zip[[#This Row],[Datum]])=12),1.1,IF(OR(MONTH(jaar_zip[[#This Row],[Datum]])=3,MONTH(jaar_zip[[#This Row],[Datum]])=10),1,0.8))*jaar_zip[[#This Row],[graaddagen]],"")</f>
        <v>1.6</v>
      </c>
      <c r="O6847" s="101">
        <f>IF(ISNUMBER(jaar_zip[[#This Row],[etmaaltemperatuur]]),IF(jaar_zip[[#This Row],[etmaaltemperatuur]]&gt;stookgrens,jaar_zip[[#This Row],[etmaaltemperatuur]]-stookgrens,0),"")</f>
        <v>0</v>
      </c>
    </row>
    <row r="6848" spans="1:15" x14ac:dyDescent="0.25">
      <c r="A6848">
        <v>340</v>
      </c>
      <c r="B6848">
        <v>20240927</v>
      </c>
      <c r="C6848">
        <v>5.5</v>
      </c>
      <c r="D6848">
        <v>12.3</v>
      </c>
      <c r="F6848">
        <v>7.1</v>
      </c>
      <c r="G6848">
        <v>999.4</v>
      </c>
      <c r="H6848">
        <v>81</v>
      </c>
      <c r="I6848" s="101" t="s">
        <v>36</v>
      </c>
      <c r="J6848" s="1">
        <f>DATEVALUE(RIGHT(jaar_zip[[#This Row],[YYYYMMDD]],2)&amp;"-"&amp;MID(jaar_zip[[#This Row],[YYYYMMDD]],5,2)&amp;"-"&amp;LEFT(jaar_zip[[#This Row],[YYYYMMDD]],4))</f>
        <v>45562</v>
      </c>
      <c r="K6848" s="101" t="str">
        <f>IF(AND(VALUE(MONTH(jaar_zip[[#This Row],[Datum]]))=1,VALUE(WEEKNUM(jaar_zip[[#This Row],[Datum]],21))&gt;51),RIGHT(YEAR(jaar_zip[[#This Row],[Datum]])-1,2),RIGHT(YEAR(jaar_zip[[#This Row],[Datum]]),2))&amp;"-"&amp; TEXT(WEEKNUM(jaar_zip[[#This Row],[Datum]],21),"00")</f>
        <v>24-39</v>
      </c>
      <c r="L6848" s="101">
        <f>MONTH(jaar_zip[[#This Row],[Datum]])</f>
        <v>9</v>
      </c>
      <c r="M6848" s="101">
        <f>IF(ISNUMBER(jaar_zip[[#This Row],[etmaaltemperatuur]]),IF(jaar_zip[[#This Row],[etmaaltemperatuur]]&lt;stookgrens,stookgrens-jaar_zip[[#This Row],[etmaaltemperatuur]],0),"")</f>
        <v>5.6999999999999993</v>
      </c>
      <c r="N6848" s="101">
        <f>IF(ISNUMBER(jaar_zip[[#This Row],[graaddagen]]),IF(OR(MONTH(jaar_zip[[#This Row],[Datum]])=1,MONTH(jaar_zip[[#This Row],[Datum]])=2,MONTH(jaar_zip[[#This Row],[Datum]])=11,MONTH(jaar_zip[[#This Row],[Datum]])=12),1.1,IF(OR(MONTH(jaar_zip[[#This Row],[Datum]])=3,MONTH(jaar_zip[[#This Row],[Datum]])=10),1,0.8))*jaar_zip[[#This Row],[graaddagen]],"")</f>
        <v>4.5599999999999996</v>
      </c>
      <c r="O6848" s="101">
        <f>IF(ISNUMBER(jaar_zip[[#This Row],[etmaaltemperatuur]]),IF(jaar_zip[[#This Row],[etmaaltemperatuur]]&gt;stookgrens,jaar_zip[[#This Row],[etmaaltemperatuur]]-stookgrens,0),"")</f>
        <v>0</v>
      </c>
    </row>
    <row r="6849" spans="1:15" x14ac:dyDescent="0.25">
      <c r="A6849">
        <v>340</v>
      </c>
      <c r="B6849">
        <v>20240928</v>
      </c>
      <c r="C6849">
        <v>2.5</v>
      </c>
      <c r="D6849">
        <v>9.4</v>
      </c>
      <c r="F6849">
        <v>5.9</v>
      </c>
      <c r="G6849">
        <v>1021.8</v>
      </c>
      <c r="H6849">
        <v>85</v>
      </c>
      <c r="I6849" s="101" t="s">
        <v>36</v>
      </c>
      <c r="J6849" s="1">
        <f>DATEVALUE(RIGHT(jaar_zip[[#This Row],[YYYYMMDD]],2)&amp;"-"&amp;MID(jaar_zip[[#This Row],[YYYYMMDD]],5,2)&amp;"-"&amp;LEFT(jaar_zip[[#This Row],[YYYYMMDD]],4))</f>
        <v>45563</v>
      </c>
      <c r="K6849" s="101" t="str">
        <f>IF(AND(VALUE(MONTH(jaar_zip[[#This Row],[Datum]]))=1,VALUE(WEEKNUM(jaar_zip[[#This Row],[Datum]],21))&gt;51),RIGHT(YEAR(jaar_zip[[#This Row],[Datum]])-1,2),RIGHT(YEAR(jaar_zip[[#This Row],[Datum]]),2))&amp;"-"&amp; TEXT(WEEKNUM(jaar_zip[[#This Row],[Datum]],21),"00")</f>
        <v>24-39</v>
      </c>
      <c r="L6849" s="101">
        <f>MONTH(jaar_zip[[#This Row],[Datum]])</f>
        <v>9</v>
      </c>
      <c r="M6849" s="101">
        <f>IF(ISNUMBER(jaar_zip[[#This Row],[etmaaltemperatuur]]),IF(jaar_zip[[#This Row],[etmaaltemperatuur]]&lt;stookgrens,stookgrens-jaar_zip[[#This Row],[etmaaltemperatuur]],0),"")</f>
        <v>8.6</v>
      </c>
      <c r="N6849" s="101">
        <f>IF(ISNUMBER(jaar_zip[[#This Row],[graaddagen]]),IF(OR(MONTH(jaar_zip[[#This Row],[Datum]])=1,MONTH(jaar_zip[[#This Row],[Datum]])=2,MONTH(jaar_zip[[#This Row],[Datum]])=11,MONTH(jaar_zip[[#This Row],[Datum]])=12),1.1,IF(OR(MONTH(jaar_zip[[#This Row],[Datum]])=3,MONTH(jaar_zip[[#This Row],[Datum]])=10),1,0.8))*jaar_zip[[#This Row],[graaddagen]],"")</f>
        <v>6.88</v>
      </c>
      <c r="O6849" s="101">
        <f>IF(ISNUMBER(jaar_zip[[#This Row],[etmaaltemperatuur]]),IF(jaar_zip[[#This Row],[etmaaltemperatuur]]&gt;stookgrens,jaar_zip[[#This Row],[etmaaltemperatuur]]-stookgrens,0),"")</f>
        <v>0</v>
      </c>
    </row>
    <row r="6850" spans="1:15" x14ac:dyDescent="0.25">
      <c r="A6850">
        <v>340</v>
      </c>
      <c r="B6850">
        <v>20240929</v>
      </c>
      <c r="C6850">
        <v>1.9</v>
      </c>
      <c r="D6850">
        <v>8.8000000000000007</v>
      </c>
      <c r="F6850">
        <v>0</v>
      </c>
      <c r="G6850">
        <v>1023.9</v>
      </c>
      <c r="H6850">
        <v>80</v>
      </c>
      <c r="I6850" s="101" t="s">
        <v>36</v>
      </c>
      <c r="J6850" s="1">
        <f>DATEVALUE(RIGHT(jaar_zip[[#This Row],[YYYYMMDD]],2)&amp;"-"&amp;MID(jaar_zip[[#This Row],[YYYYMMDD]],5,2)&amp;"-"&amp;LEFT(jaar_zip[[#This Row],[YYYYMMDD]],4))</f>
        <v>45564</v>
      </c>
      <c r="K6850" s="101" t="str">
        <f>IF(AND(VALUE(MONTH(jaar_zip[[#This Row],[Datum]]))=1,VALUE(WEEKNUM(jaar_zip[[#This Row],[Datum]],21))&gt;51),RIGHT(YEAR(jaar_zip[[#This Row],[Datum]])-1,2),RIGHT(YEAR(jaar_zip[[#This Row],[Datum]]),2))&amp;"-"&amp; TEXT(WEEKNUM(jaar_zip[[#This Row],[Datum]],21),"00")</f>
        <v>24-39</v>
      </c>
      <c r="L6850" s="101">
        <f>MONTH(jaar_zip[[#This Row],[Datum]])</f>
        <v>9</v>
      </c>
      <c r="M6850" s="101">
        <f>IF(ISNUMBER(jaar_zip[[#This Row],[etmaaltemperatuur]]),IF(jaar_zip[[#This Row],[etmaaltemperatuur]]&lt;stookgrens,stookgrens-jaar_zip[[#This Row],[etmaaltemperatuur]],0),"")</f>
        <v>9.1999999999999993</v>
      </c>
      <c r="N6850" s="101">
        <f>IF(ISNUMBER(jaar_zip[[#This Row],[graaddagen]]),IF(OR(MONTH(jaar_zip[[#This Row],[Datum]])=1,MONTH(jaar_zip[[#This Row],[Datum]])=2,MONTH(jaar_zip[[#This Row],[Datum]])=11,MONTH(jaar_zip[[#This Row],[Datum]])=12),1.1,IF(OR(MONTH(jaar_zip[[#This Row],[Datum]])=3,MONTH(jaar_zip[[#This Row],[Datum]])=10),1,0.8))*jaar_zip[[#This Row],[graaddagen]],"")</f>
        <v>7.3599999999999994</v>
      </c>
      <c r="O6850" s="101">
        <f>IF(ISNUMBER(jaar_zip[[#This Row],[etmaaltemperatuur]]),IF(jaar_zip[[#This Row],[etmaaltemperatuur]]&gt;stookgrens,jaar_zip[[#This Row],[etmaaltemperatuur]]-stookgrens,0),"")</f>
        <v>0</v>
      </c>
    </row>
    <row r="6851" spans="1:15" x14ac:dyDescent="0.25">
      <c r="A6851">
        <v>340</v>
      </c>
      <c r="B6851">
        <v>20240930</v>
      </c>
      <c r="C6851">
        <v>4.2</v>
      </c>
      <c r="D6851">
        <v>12.8</v>
      </c>
      <c r="F6851">
        <v>7.1</v>
      </c>
      <c r="G6851">
        <v>1007.6</v>
      </c>
      <c r="H6851">
        <v>89</v>
      </c>
      <c r="I6851" s="101" t="s">
        <v>36</v>
      </c>
      <c r="J6851" s="1">
        <f>DATEVALUE(RIGHT(jaar_zip[[#This Row],[YYYYMMDD]],2)&amp;"-"&amp;MID(jaar_zip[[#This Row],[YYYYMMDD]],5,2)&amp;"-"&amp;LEFT(jaar_zip[[#This Row],[YYYYMMDD]],4))</f>
        <v>45565</v>
      </c>
      <c r="K6851" s="101" t="str">
        <f>IF(AND(VALUE(MONTH(jaar_zip[[#This Row],[Datum]]))=1,VALUE(WEEKNUM(jaar_zip[[#This Row],[Datum]],21))&gt;51),RIGHT(YEAR(jaar_zip[[#This Row],[Datum]])-1,2),RIGHT(YEAR(jaar_zip[[#This Row],[Datum]]),2))&amp;"-"&amp; TEXT(WEEKNUM(jaar_zip[[#This Row],[Datum]],21),"00")</f>
        <v>24-40</v>
      </c>
      <c r="L6851" s="101">
        <f>MONTH(jaar_zip[[#This Row],[Datum]])</f>
        <v>9</v>
      </c>
      <c r="M6851" s="101">
        <f>IF(ISNUMBER(jaar_zip[[#This Row],[etmaaltemperatuur]]),IF(jaar_zip[[#This Row],[etmaaltemperatuur]]&lt;stookgrens,stookgrens-jaar_zip[[#This Row],[etmaaltemperatuur]],0),"")</f>
        <v>5.1999999999999993</v>
      </c>
      <c r="N6851" s="101">
        <f>IF(ISNUMBER(jaar_zip[[#This Row],[graaddagen]]),IF(OR(MONTH(jaar_zip[[#This Row],[Datum]])=1,MONTH(jaar_zip[[#This Row],[Datum]])=2,MONTH(jaar_zip[[#This Row],[Datum]])=11,MONTH(jaar_zip[[#This Row],[Datum]])=12),1.1,IF(OR(MONTH(jaar_zip[[#This Row],[Datum]])=3,MONTH(jaar_zip[[#This Row],[Datum]])=10),1,0.8))*jaar_zip[[#This Row],[graaddagen]],"")</f>
        <v>4.1599999999999993</v>
      </c>
      <c r="O6851" s="101">
        <f>IF(ISNUMBER(jaar_zip[[#This Row],[etmaaltemperatuur]]),IF(jaar_zip[[#This Row],[etmaaltemperatuur]]&gt;stookgrens,jaar_zip[[#This Row],[etmaaltemperatuur]]-stookgrens,0),"")</f>
        <v>0</v>
      </c>
    </row>
    <row r="6852" spans="1:15" x14ac:dyDescent="0.25">
      <c r="A6852">
        <v>344</v>
      </c>
      <c r="B6852">
        <v>20240101</v>
      </c>
      <c r="C6852">
        <v>7</v>
      </c>
      <c r="D6852">
        <v>8</v>
      </c>
      <c r="E6852">
        <v>173</v>
      </c>
      <c r="F6852">
        <v>8.1</v>
      </c>
      <c r="G6852">
        <v>1001.1</v>
      </c>
      <c r="H6852">
        <v>81</v>
      </c>
      <c r="I6852" s="101" t="s">
        <v>37</v>
      </c>
      <c r="J6852" s="1">
        <f>DATEVALUE(RIGHT(jaar_zip[[#This Row],[YYYYMMDD]],2)&amp;"-"&amp;MID(jaar_zip[[#This Row],[YYYYMMDD]],5,2)&amp;"-"&amp;LEFT(jaar_zip[[#This Row],[YYYYMMDD]],4))</f>
        <v>45292</v>
      </c>
      <c r="K6852" s="101" t="str">
        <f>IF(AND(VALUE(MONTH(jaar_zip[[#This Row],[Datum]]))=1,VALUE(WEEKNUM(jaar_zip[[#This Row],[Datum]],21))&gt;51),RIGHT(YEAR(jaar_zip[[#This Row],[Datum]])-1,2),RIGHT(YEAR(jaar_zip[[#This Row],[Datum]]),2))&amp;"-"&amp; TEXT(WEEKNUM(jaar_zip[[#This Row],[Datum]],21),"00")</f>
        <v>24-01</v>
      </c>
      <c r="L6852" s="101">
        <f>MONTH(jaar_zip[[#This Row],[Datum]])</f>
        <v>1</v>
      </c>
      <c r="M6852" s="101">
        <f>IF(ISNUMBER(jaar_zip[[#This Row],[etmaaltemperatuur]]),IF(jaar_zip[[#This Row],[etmaaltemperatuur]]&lt;stookgrens,stookgrens-jaar_zip[[#This Row],[etmaaltemperatuur]],0),"")</f>
        <v>10</v>
      </c>
      <c r="N6852" s="101">
        <f>IF(ISNUMBER(jaar_zip[[#This Row],[graaddagen]]),IF(OR(MONTH(jaar_zip[[#This Row],[Datum]])=1,MONTH(jaar_zip[[#This Row],[Datum]])=2,MONTH(jaar_zip[[#This Row],[Datum]])=11,MONTH(jaar_zip[[#This Row],[Datum]])=12),1.1,IF(OR(MONTH(jaar_zip[[#This Row],[Datum]])=3,MONTH(jaar_zip[[#This Row],[Datum]])=10),1,0.8))*jaar_zip[[#This Row],[graaddagen]],"")</f>
        <v>11</v>
      </c>
      <c r="O6852" s="101">
        <f>IF(ISNUMBER(jaar_zip[[#This Row],[etmaaltemperatuur]]),IF(jaar_zip[[#This Row],[etmaaltemperatuur]]&gt;stookgrens,jaar_zip[[#This Row],[etmaaltemperatuur]]-stookgrens,0),"")</f>
        <v>0</v>
      </c>
    </row>
    <row r="6853" spans="1:15" x14ac:dyDescent="0.25">
      <c r="A6853">
        <v>344</v>
      </c>
      <c r="B6853">
        <v>20240102</v>
      </c>
      <c r="C6853">
        <v>9.8000000000000007</v>
      </c>
      <c r="D6853">
        <v>10.9</v>
      </c>
      <c r="E6853">
        <v>60</v>
      </c>
      <c r="F6853">
        <v>24.1</v>
      </c>
      <c r="G6853">
        <v>987.1</v>
      </c>
      <c r="H6853">
        <v>88</v>
      </c>
      <c r="I6853" s="101" t="s">
        <v>37</v>
      </c>
      <c r="J6853" s="1">
        <f>DATEVALUE(RIGHT(jaar_zip[[#This Row],[YYYYMMDD]],2)&amp;"-"&amp;MID(jaar_zip[[#This Row],[YYYYMMDD]],5,2)&amp;"-"&amp;LEFT(jaar_zip[[#This Row],[YYYYMMDD]],4))</f>
        <v>45293</v>
      </c>
      <c r="K6853" s="101" t="str">
        <f>IF(AND(VALUE(MONTH(jaar_zip[[#This Row],[Datum]]))=1,VALUE(WEEKNUM(jaar_zip[[#This Row],[Datum]],21))&gt;51),RIGHT(YEAR(jaar_zip[[#This Row],[Datum]])-1,2),RIGHT(YEAR(jaar_zip[[#This Row],[Datum]]),2))&amp;"-"&amp; TEXT(WEEKNUM(jaar_zip[[#This Row],[Datum]],21),"00")</f>
        <v>24-01</v>
      </c>
      <c r="L6853" s="101">
        <f>MONTH(jaar_zip[[#This Row],[Datum]])</f>
        <v>1</v>
      </c>
      <c r="M6853" s="101">
        <f>IF(ISNUMBER(jaar_zip[[#This Row],[etmaaltemperatuur]]),IF(jaar_zip[[#This Row],[etmaaltemperatuur]]&lt;stookgrens,stookgrens-jaar_zip[[#This Row],[etmaaltemperatuur]],0),"")</f>
        <v>7.1</v>
      </c>
      <c r="N6853" s="101">
        <f>IF(ISNUMBER(jaar_zip[[#This Row],[graaddagen]]),IF(OR(MONTH(jaar_zip[[#This Row],[Datum]])=1,MONTH(jaar_zip[[#This Row],[Datum]])=2,MONTH(jaar_zip[[#This Row],[Datum]])=11,MONTH(jaar_zip[[#This Row],[Datum]])=12),1.1,IF(OR(MONTH(jaar_zip[[#This Row],[Datum]])=3,MONTH(jaar_zip[[#This Row],[Datum]])=10),1,0.8))*jaar_zip[[#This Row],[graaddagen]],"")</f>
        <v>7.8100000000000005</v>
      </c>
      <c r="O6853" s="101">
        <f>IF(ISNUMBER(jaar_zip[[#This Row],[etmaaltemperatuur]]),IF(jaar_zip[[#This Row],[etmaaltemperatuur]]&gt;stookgrens,jaar_zip[[#This Row],[etmaaltemperatuur]]-stookgrens,0),"")</f>
        <v>0</v>
      </c>
    </row>
    <row r="6854" spans="1:15" x14ac:dyDescent="0.25">
      <c r="A6854">
        <v>344</v>
      </c>
      <c r="B6854">
        <v>20240103</v>
      </c>
      <c r="C6854">
        <v>8</v>
      </c>
      <c r="D6854">
        <v>9.8000000000000007</v>
      </c>
      <c r="E6854">
        <v>138</v>
      </c>
      <c r="F6854">
        <v>14.5</v>
      </c>
      <c r="G6854">
        <v>989.6</v>
      </c>
      <c r="H6854">
        <v>85</v>
      </c>
      <c r="I6854" s="101" t="s">
        <v>37</v>
      </c>
      <c r="J6854" s="1">
        <f>DATEVALUE(RIGHT(jaar_zip[[#This Row],[YYYYMMDD]],2)&amp;"-"&amp;MID(jaar_zip[[#This Row],[YYYYMMDD]],5,2)&amp;"-"&amp;LEFT(jaar_zip[[#This Row],[YYYYMMDD]],4))</f>
        <v>45294</v>
      </c>
      <c r="K6854" s="101" t="str">
        <f>IF(AND(VALUE(MONTH(jaar_zip[[#This Row],[Datum]]))=1,VALUE(WEEKNUM(jaar_zip[[#This Row],[Datum]],21))&gt;51),RIGHT(YEAR(jaar_zip[[#This Row],[Datum]])-1,2),RIGHT(YEAR(jaar_zip[[#This Row],[Datum]]),2))&amp;"-"&amp; TEXT(WEEKNUM(jaar_zip[[#This Row],[Datum]],21),"00")</f>
        <v>24-01</v>
      </c>
      <c r="L6854" s="101">
        <f>MONTH(jaar_zip[[#This Row],[Datum]])</f>
        <v>1</v>
      </c>
      <c r="M6854" s="101">
        <f>IF(ISNUMBER(jaar_zip[[#This Row],[etmaaltemperatuur]]),IF(jaar_zip[[#This Row],[etmaaltemperatuur]]&lt;stookgrens,stookgrens-jaar_zip[[#This Row],[etmaaltemperatuur]],0),"")</f>
        <v>8.1999999999999993</v>
      </c>
      <c r="N6854" s="101">
        <f>IF(ISNUMBER(jaar_zip[[#This Row],[graaddagen]]),IF(OR(MONTH(jaar_zip[[#This Row],[Datum]])=1,MONTH(jaar_zip[[#This Row],[Datum]])=2,MONTH(jaar_zip[[#This Row],[Datum]])=11,MONTH(jaar_zip[[#This Row],[Datum]])=12),1.1,IF(OR(MONTH(jaar_zip[[#This Row],[Datum]])=3,MONTH(jaar_zip[[#This Row],[Datum]])=10),1,0.8))*jaar_zip[[#This Row],[graaddagen]],"")</f>
        <v>9.02</v>
      </c>
      <c r="O6854" s="101">
        <f>IF(ISNUMBER(jaar_zip[[#This Row],[etmaaltemperatuur]]),IF(jaar_zip[[#This Row],[etmaaltemperatuur]]&gt;stookgrens,jaar_zip[[#This Row],[etmaaltemperatuur]]-stookgrens,0),"")</f>
        <v>0</v>
      </c>
    </row>
    <row r="6855" spans="1:15" x14ac:dyDescent="0.25">
      <c r="A6855">
        <v>344</v>
      </c>
      <c r="B6855">
        <v>20240104</v>
      </c>
      <c r="C6855">
        <v>4.0999999999999996</v>
      </c>
      <c r="D6855">
        <v>8.5</v>
      </c>
      <c r="E6855">
        <v>180</v>
      </c>
      <c r="F6855">
        <v>9.8000000000000007</v>
      </c>
      <c r="G6855">
        <v>1001</v>
      </c>
      <c r="H6855">
        <v>88</v>
      </c>
      <c r="I6855" s="101" t="s">
        <v>37</v>
      </c>
      <c r="J6855" s="1">
        <f>DATEVALUE(RIGHT(jaar_zip[[#This Row],[YYYYMMDD]],2)&amp;"-"&amp;MID(jaar_zip[[#This Row],[YYYYMMDD]],5,2)&amp;"-"&amp;LEFT(jaar_zip[[#This Row],[YYYYMMDD]],4))</f>
        <v>45295</v>
      </c>
      <c r="K6855" s="101" t="str">
        <f>IF(AND(VALUE(MONTH(jaar_zip[[#This Row],[Datum]]))=1,VALUE(WEEKNUM(jaar_zip[[#This Row],[Datum]],21))&gt;51),RIGHT(YEAR(jaar_zip[[#This Row],[Datum]])-1,2),RIGHT(YEAR(jaar_zip[[#This Row],[Datum]]),2))&amp;"-"&amp; TEXT(WEEKNUM(jaar_zip[[#This Row],[Datum]],21),"00")</f>
        <v>24-01</v>
      </c>
      <c r="L6855" s="101">
        <f>MONTH(jaar_zip[[#This Row],[Datum]])</f>
        <v>1</v>
      </c>
      <c r="M6855" s="101">
        <f>IF(ISNUMBER(jaar_zip[[#This Row],[etmaaltemperatuur]]),IF(jaar_zip[[#This Row],[etmaaltemperatuur]]&lt;stookgrens,stookgrens-jaar_zip[[#This Row],[etmaaltemperatuur]],0),"")</f>
        <v>9.5</v>
      </c>
      <c r="N6855" s="101">
        <f>IF(ISNUMBER(jaar_zip[[#This Row],[graaddagen]]),IF(OR(MONTH(jaar_zip[[#This Row],[Datum]])=1,MONTH(jaar_zip[[#This Row],[Datum]])=2,MONTH(jaar_zip[[#This Row],[Datum]])=11,MONTH(jaar_zip[[#This Row],[Datum]])=12),1.1,IF(OR(MONTH(jaar_zip[[#This Row],[Datum]])=3,MONTH(jaar_zip[[#This Row],[Datum]])=10),1,0.8))*jaar_zip[[#This Row],[graaddagen]],"")</f>
        <v>10.450000000000001</v>
      </c>
      <c r="O6855" s="101">
        <f>IF(ISNUMBER(jaar_zip[[#This Row],[etmaaltemperatuur]]),IF(jaar_zip[[#This Row],[etmaaltemperatuur]]&gt;stookgrens,jaar_zip[[#This Row],[etmaaltemperatuur]]-stookgrens,0),"")</f>
        <v>0</v>
      </c>
    </row>
    <row r="6856" spans="1:15" x14ac:dyDescent="0.25">
      <c r="A6856">
        <v>344</v>
      </c>
      <c r="B6856">
        <v>20240105</v>
      </c>
      <c r="C6856">
        <v>4.8</v>
      </c>
      <c r="D6856">
        <v>7.7</v>
      </c>
      <c r="E6856">
        <v>87</v>
      </c>
      <c r="F6856">
        <v>3.5</v>
      </c>
      <c r="G6856">
        <v>996.7</v>
      </c>
      <c r="H6856">
        <v>89</v>
      </c>
      <c r="I6856" s="101" t="s">
        <v>37</v>
      </c>
      <c r="J6856" s="1">
        <f>DATEVALUE(RIGHT(jaar_zip[[#This Row],[YYYYMMDD]],2)&amp;"-"&amp;MID(jaar_zip[[#This Row],[YYYYMMDD]],5,2)&amp;"-"&amp;LEFT(jaar_zip[[#This Row],[YYYYMMDD]],4))</f>
        <v>45296</v>
      </c>
      <c r="K6856" s="101" t="str">
        <f>IF(AND(VALUE(MONTH(jaar_zip[[#This Row],[Datum]]))=1,VALUE(WEEKNUM(jaar_zip[[#This Row],[Datum]],21))&gt;51),RIGHT(YEAR(jaar_zip[[#This Row],[Datum]])-1,2),RIGHT(YEAR(jaar_zip[[#This Row],[Datum]]),2))&amp;"-"&amp; TEXT(WEEKNUM(jaar_zip[[#This Row],[Datum]],21),"00")</f>
        <v>24-01</v>
      </c>
      <c r="L6856" s="101">
        <f>MONTH(jaar_zip[[#This Row],[Datum]])</f>
        <v>1</v>
      </c>
      <c r="M6856" s="101">
        <f>IF(ISNUMBER(jaar_zip[[#This Row],[etmaaltemperatuur]]),IF(jaar_zip[[#This Row],[etmaaltemperatuur]]&lt;stookgrens,stookgrens-jaar_zip[[#This Row],[etmaaltemperatuur]],0),"")</f>
        <v>10.3</v>
      </c>
      <c r="N6856" s="101">
        <f>IF(ISNUMBER(jaar_zip[[#This Row],[graaddagen]]),IF(OR(MONTH(jaar_zip[[#This Row],[Datum]])=1,MONTH(jaar_zip[[#This Row],[Datum]])=2,MONTH(jaar_zip[[#This Row],[Datum]])=11,MONTH(jaar_zip[[#This Row],[Datum]])=12),1.1,IF(OR(MONTH(jaar_zip[[#This Row],[Datum]])=3,MONTH(jaar_zip[[#This Row],[Datum]])=10),1,0.8))*jaar_zip[[#This Row],[graaddagen]],"")</f>
        <v>11.330000000000002</v>
      </c>
      <c r="O6856" s="101">
        <f>IF(ISNUMBER(jaar_zip[[#This Row],[etmaaltemperatuur]]),IF(jaar_zip[[#This Row],[etmaaltemperatuur]]&gt;stookgrens,jaar_zip[[#This Row],[etmaaltemperatuur]]-stookgrens,0),"")</f>
        <v>0</v>
      </c>
    </row>
    <row r="6857" spans="1:15" x14ac:dyDescent="0.25">
      <c r="A6857">
        <v>344</v>
      </c>
      <c r="B6857">
        <v>20240106</v>
      </c>
      <c r="C6857">
        <v>4.2</v>
      </c>
      <c r="D6857">
        <v>4</v>
      </c>
      <c r="E6857">
        <v>134</v>
      </c>
      <c r="F6857">
        <v>0</v>
      </c>
      <c r="G6857">
        <v>1012.4</v>
      </c>
      <c r="H6857">
        <v>82</v>
      </c>
      <c r="I6857" s="101" t="s">
        <v>37</v>
      </c>
      <c r="J6857" s="1">
        <f>DATEVALUE(RIGHT(jaar_zip[[#This Row],[YYYYMMDD]],2)&amp;"-"&amp;MID(jaar_zip[[#This Row],[YYYYMMDD]],5,2)&amp;"-"&amp;LEFT(jaar_zip[[#This Row],[YYYYMMDD]],4))</f>
        <v>45297</v>
      </c>
      <c r="K6857" s="101" t="str">
        <f>IF(AND(VALUE(MONTH(jaar_zip[[#This Row],[Datum]]))=1,VALUE(WEEKNUM(jaar_zip[[#This Row],[Datum]],21))&gt;51),RIGHT(YEAR(jaar_zip[[#This Row],[Datum]])-1,2),RIGHT(YEAR(jaar_zip[[#This Row],[Datum]]),2))&amp;"-"&amp; TEXT(WEEKNUM(jaar_zip[[#This Row],[Datum]],21),"00")</f>
        <v>24-01</v>
      </c>
      <c r="L6857" s="101">
        <f>MONTH(jaar_zip[[#This Row],[Datum]])</f>
        <v>1</v>
      </c>
      <c r="M6857" s="101">
        <f>IF(ISNUMBER(jaar_zip[[#This Row],[etmaaltemperatuur]]),IF(jaar_zip[[#This Row],[etmaaltemperatuur]]&lt;stookgrens,stookgrens-jaar_zip[[#This Row],[etmaaltemperatuur]],0),"")</f>
        <v>14</v>
      </c>
      <c r="N6857" s="101">
        <f>IF(ISNUMBER(jaar_zip[[#This Row],[graaddagen]]),IF(OR(MONTH(jaar_zip[[#This Row],[Datum]])=1,MONTH(jaar_zip[[#This Row],[Datum]])=2,MONTH(jaar_zip[[#This Row],[Datum]])=11,MONTH(jaar_zip[[#This Row],[Datum]])=12),1.1,IF(OR(MONTH(jaar_zip[[#This Row],[Datum]])=3,MONTH(jaar_zip[[#This Row],[Datum]])=10),1,0.8))*jaar_zip[[#This Row],[graaddagen]],"")</f>
        <v>15.400000000000002</v>
      </c>
      <c r="O6857" s="101">
        <f>IF(ISNUMBER(jaar_zip[[#This Row],[etmaaltemperatuur]]),IF(jaar_zip[[#This Row],[etmaaltemperatuur]]&gt;stookgrens,jaar_zip[[#This Row],[etmaaltemperatuur]]-stookgrens,0),"")</f>
        <v>0</v>
      </c>
    </row>
    <row r="6858" spans="1:15" x14ac:dyDescent="0.25">
      <c r="A6858">
        <v>344</v>
      </c>
      <c r="B6858">
        <v>20240107</v>
      </c>
      <c r="C6858">
        <v>5.6</v>
      </c>
      <c r="D6858">
        <v>0.2</v>
      </c>
      <c r="E6858">
        <v>203</v>
      </c>
      <c r="F6858">
        <v>0</v>
      </c>
      <c r="G6858">
        <v>1025.5999999999999</v>
      </c>
      <c r="H6858">
        <v>79</v>
      </c>
      <c r="I6858" s="101" t="s">
        <v>37</v>
      </c>
      <c r="J6858" s="1">
        <f>DATEVALUE(RIGHT(jaar_zip[[#This Row],[YYYYMMDD]],2)&amp;"-"&amp;MID(jaar_zip[[#This Row],[YYYYMMDD]],5,2)&amp;"-"&amp;LEFT(jaar_zip[[#This Row],[YYYYMMDD]],4))</f>
        <v>45298</v>
      </c>
      <c r="K6858" s="101" t="str">
        <f>IF(AND(VALUE(MONTH(jaar_zip[[#This Row],[Datum]]))=1,VALUE(WEEKNUM(jaar_zip[[#This Row],[Datum]],21))&gt;51),RIGHT(YEAR(jaar_zip[[#This Row],[Datum]])-1,2),RIGHT(YEAR(jaar_zip[[#This Row],[Datum]]),2))&amp;"-"&amp; TEXT(WEEKNUM(jaar_zip[[#This Row],[Datum]],21),"00")</f>
        <v>24-01</v>
      </c>
      <c r="L6858" s="101">
        <f>MONTH(jaar_zip[[#This Row],[Datum]])</f>
        <v>1</v>
      </c>
      <c r="M6858" s="101">
        <f>IF(ISNUMBER(jaar_zip[[#This Row],[etmaaltemperatuur]]),IF(jaar_zip[[#This Row],[etmaaltemperatuur]]&lt;stookgrens,stookgrens-jaar_zip[[#This Row],[etmaaltemperatuur]],0),"")</f>
        <v>17.8</v>
      </c>
      <c r="N6858" s="101">
        <f>IF(ISNUMBER(jaar_zip[[#This Row],[graaddagen]]),IF(OR(MONTH(jaar_zip[[#This Row],[Datum]])=1,MONTH(jaar_zip[[#This Row],[Datum]])=2,MONTH(jaar_zip[[#This Row],[Datum]])=11,MONTH(jaar_zip[[#This Row],[Datum]])=12),1.1,IF(OR(MONTH(jaar_zip[[#This Row],[Datum]])=3,MONTH(jaar_zip[[#This Row],[Datum]])=10),1,0.8))*jaar_zip[[#This Row],[graaddagen]],"")</f>
        <v>19.580000000000002</v>
      </c>
      <c r="O6858" s="101">
        <f>IF(ISNUMBER(jaar_zip[[#This Row],[etmaaltemperatuur]]),IF(jaar_zip[[#This Row],[etmaaltemperatuur]]&gt;stookgrens,jaar_zip[[#This Row],[etmaaltemperatuur]]-stookgrens,0),"")</f>
        <v>0</v>
      </c>
    </row>
    <row r="6859" spans="1:15" x14ac:dyDescent="0.25">
      <c r="A6859">
        <v>344</v>
      </c>
      <c r="B6859">
        <v>20240108</v>
      </c>
      <c r="C6859">
        <v>6.9</v>
      </c>
      <c r="D6859">
        <v>-1.6</v>
      </c>
      <c r="E6859">
        <v>211</v>
      </c>
      <c r="F6859">
        <v>-0.1</v>
      </c>
      <c r="G6859">
        <v>1032.4000000000001</v>
      </c>
      <c r="H6859">
        <v>69</v>
      </c>
      <c r="I6859" s="101" t="s">
        <v>37</v>
      </c>
      <c r="J6859" s="1">
        <f>DATEVALUE(RIGHT(jaar_zip[[#This Row],[YYYYMMDD]],2)&amp;"-"&amp;MID(jaar_zip[[#This Row],[YYYYMMDD]],5,2)&amp;"-"&amp;LEFT(jaar_zip[[#This Row],[YYYYMMDD]],4))</f>
        <v>45299</v>
      </c>
      <c r="K6859" s="101" t="str">
        <f>IF(AND(VALUE(MONTH(jaar_zip[[#This Row],[Datum]]))=1,VALUE(WEEKNUM(jaar_zip[[#This Row],[Datum]],21))&gt;51),RIGHT(YEAR(jaar_zip[[#This Row],[Datum]])-1,2),RIGHT(YEAR(jaar_zip[[#This Row],[Datum]]),2))&amp;"-"&amp; TEXT(WEEKNUM(jaar_zip[[#This Row],[Datum]],21),"00")</f>
        <v>24-02</v>
      </c>
      <c r="L6859" s="101">
        <f>MONTH(jaar_zip[[#This Row],[Datum]])</f>
        <v>1</v>
      </c>
      <c r="M6859" s="101">
        <f>IF(ISNUMBER(jaar_zip[[#This Row],[etmaaltemperatuur]]),IF(jaar_zip[[#This Row],[etmaaltemperatuur]]&lt;stookgrens,stookgrens-jaar_zip[[#This Row],[etmaaltemperatuur]],0),"")</f>
        <v>19.600000000000001</v>
      </c>
      <c r="N6859" s="101">
        <f>IF(ISNUMBER(jaar_zip[[#This Row],[graaddagen]]),IF(OR(MONTH(jaar_zip[[#This Row],[Datum]])=1,MONTH(jaar_zip[[#This Row],[Datum]])=2,MONTH(jaar_zip[[#This Row],[Datum]])=11,MONTH(jaar_zip[[#This Row],[Datum]])=12),1.1,IF(OR(MONTH(jaar_zip[[#This Row],[Datum]])=3,MONTH(jaar_zip[[#This Row],[Datum]])=10),1,0.8))*jaar_zip[[#This Row],[graaddagen]],"")</f>
        <v>21.560000000000002</v>
      </c>
      <c r="O6859" s="101">
        <f>IF(ISNUMBER(jaar_zip[[#This Row],[etmaaltemperatuur]]),IF(jaar_zip[[#This Row],[etmaaltemperatuur]]&gt;stookgrens,jaar_zip[[#This Row],[etmaaltemperatuur]]-stookgrens,0),"")</f>
        <v>0</v>
      </c>
    </row>
    <row r="6860" spans="1:15" x14ac:dyDescent="0.25">
      <c r="A6860">
        <v>344</v>
      </c>
      <c r="B6860">
        <v>20240109</v>
      </c>
      <c r="C6860">
        <v>6.5</v>
      </c>
      <c r="D6860">
        <v>-3</v>
      </c>
      <c r="E6860">
        <v>474</v>
      </c>
      <c r="F6860">
        <v>0</v>
      </c>
      <c r="G6860">
        <v>1033</v>
      </c>
      <c r="H6860">
        <v>60</v>
      </c>
      <c r="I6860" s="101" t="s">
        <v>37</v>
      </c>
      <c r="J6860" s="1">
        <f>DATEVALUE(RIGHT(jaar_zip[[#This Row],[YYYYMMDD]],2)&amp;"-"&amp;MID(jaar_zip[[#This Row],[YYYYMMDD]],5,2)&amp;"-"&amp;LEFT(jaar_zip[[#This Row],[YYYYMMDD]],4))</f>
        <v>45300</v>
      </c>
      <c r="K6860" s="101" t="str">
        <f>IF(AND(VALUE(MONTH(jaar_zip[[#This Row],[Datum]]))=1,VALUE(WEEKNUM(jaar_zip[[#This Row],[Datum]],21))&gt;51),RIGHT(YEAR(jaar_zip[[#This Row],[Datum]])-1,2),RIGHT(YEAR(jaar_zip[[#This Row],[Datum]]),2))&amp;"-"&amp; TEXT(WEEKNUM(jaar_zip[[#This Row],[Datum]],21),"00")</f>
        <v>24-02</v>
      </c>
      <c r="L6860" s="101">
        <f>MONTH(jaar_zip[[#This Row],[Datum]])</f>
        <v>1</v>
      </c>
      <c r="M6860" s="101">
        <f>IF(ISNUMBER(jaar_zip[[#This Row],[etmaaltemperatuur]]),IF(jaar_zip[[#This Row],[etmaaltemperatuur]]&lt;stookgrens,stookgrens-jaar_zip[[#This Row],[etmaaltemperatuur]],0),"")</f>
        <v>21</v>
      </c>
      <c r="N6860" s="101">
        <f>IF(ISNUMBER(jaar_zip[[#This Row],[graaddagen]]),IF(OR(MONTH(jaar_zip[[#This Row],[Datum]])=1,MONTH(jaar_zip[[#This Row],[Datum]])=2,MONTH(jaar_zip[[#This Row],[Datum]])=11,MONTH(jaar_zip[[#This Row],[Datum]])=12),1.1,IF(OR(MONTH(jaar_zip[[#This Row],[Datum]])=3,MONTH(jaar_zip[[#This Row],[Datum]])=10),1,0.8))*jaar_zip[[#This Row],[graaddagen]],"")</f>
        <v>23.1</v>
      </c>
      <c r="O6860" s="101">
        <f>IF(ISNUMBER(jaar_zip[[#This Row],[etmaaltemperatuur]]),IF(jaar_zip[[#This Row],[etmaaltemperatuur]]&gt;stookgrens,jaar_zip[[#This Row],[etmaaltemperatuur]]-stookgrens,0),"")</f>
        <v>0</v>
      </c>
    </row>
    <row r="6861" spans="1:15" x14ac:dyDescent="0.25">
      <c r="A6861">
        <v>344</v>
      </c>
      <c r="B6861">
        <v>20240110</v>
      </c>
      <c r="C6861">
        <v>3.6</v>
      </c>
      <c r="D6861">
        <v>-3.4</v>
      </c>
      <c r="E6861">
        <v>449</v>
      </c>
      <c r="F6861">
        <v>0</v>
      </c>
      <c r="G6861">
        <v>1030.7</v>
      </c>
      <c r="H6861">
        <v>66</v>
      </c>
      <c r="I6861" s="101" t="s">
        <v>37</v>
      </c>
      <c r="J6861" s="1">
        <f>DATEVALUE(RIGHT(jaar_zip[[#This Row],[YYYYMMDD]],2)&amp;"-"&amp;MID(jaar_zip[[#This Row],[YYYYMMDD]],5,2)&amp;"-"&amp;LEFT(jaar_zip[[#This Row],[YYYYMMDD]],4))</f>
        <v>45301</v>
      </c>
      <c r="K6861" s="101" t="str">
        <f>IF(AND(VALUE(MONTH(jaar_zip[[#This Row],[Datum]]))=1,VALUE(WEEKNUM(jaar_zip[[#This Row],[Datum]],21))&gt;51),RIGHT(YEAR(jaar_zip[[#This Row],[Datum]])-1,2),RIGHT(YEAR(jaar_zip[[#This Row],[Datum]]),2))&amp;"-"&amp; TEXT(WEEKNUM(jaar_zip[[#This Row],[Datum]],21),"00")</f>
        <v>24-02</v>
      </c>
      <c r="L6861" s="101">
        <f>MONTH(jaar_zip[[#This Row],[Datum]])</f>
        <v>1</v>
      </c>
      <c r="M6861" s="101">
        <f>IF(ISNUMBER(jaar_zip[[#This Row],[etmaaltemperatuur]]),IF(jaar_zip[[#This Row],[etmaaltemperatuur]]&lt;stookgrens,stookgrens-jaar_zip[[#This Row],[etmaaltemperatuur]],0),"")</f>
        <v>21.4</v>
      </c>
      <c r="N6861" s="101">
        <f>IF(ISNUMBER(jaar_zip[[#This Row],[graaddagen]]),IF(OR(MONTH(jaar_zip[[#This Row],[Datum]])=1,MONTH(jaar_zip[[#This Row],[Datum]])=2,MONTH(jaar_zip[[#This Row],[Datum]])=11,MONTH(jaar_zip[[#This Row],[Datum]])=12),1.1,IF(OR(MONTH(jaar_zip[[#This Row],[Datum]])=3,MONTH(jaar_zip[[#This Row],[Datum]])=10),1,0.8))*jaar_zip[[#This Row],[graaddagen]],"")</f>
        <v>23.54</v>
      </c>
      <c r="O6861" s="101">
        <f>IF(ISNUMBER(jaar_zip[[#This Row],[etmaaltemperatuur]]),IF(jaar_zip[[#This Row],[etmaaltemperatuur]]&gt;stookgrens,jaar_zip[[#This Row],[etmaaltemperatuur]]-stookgrens,0),"")</f>
        <v>0</v>
      </c>
    </row>
    <row r="6862" spans="1:15" x14ac:dyDescent="0.25">
      <c r="A6862">
        <v>344</v>
      </c>
      <c r="B6862">
        <v>20240111</v>
      </c>
      <c r="C6862">
        <v>1.9</v>
      </c>
      <c r="D6862">
        <v>-0.7</v>
      </c>
      <c r="E6862">
        <v>228</v>
      </c>
      <c r="F6862">
        <v>0</v>
      </c>
      <c r="G6862">
        <v>1034.5999999999999</v>
      </c>
      <c r="H6862">
        <v>86</v>
      </c>
      <c r="I6862" s="101" t="s">
        <v>37</v>
      </c>
      <c r="J6862" s="1">
        <f>DATEVALUE(RIGHT(jaar_zip[[#This Row],[YYYYMMDD]],2)&amp;"-"&amp;MID(jaar_zip[[#This Row],[YYYYMMDD]],5,2)&amp;"-"&amp;LEFT(jaar_zip[[#This Row],[YYYYMMDD]],4))</f>
        <v>45302</v>
      </c>
      <c r="K6862" s="101" t="str">
        <f>IF(AND(VALUE(MONTH(jaar_zip[[#This Row],[Datum]]))=1,VALUE(WEEKNUM(jaar_zip[[#This Row],[Datum]],21))&gt;51),RIGHT(YEAR(jaar_zip[[#This Row],[Datum]])-1,2),RIGHT(YEAR(jaar_zip[[#This Row],[Datum]]),2))&amp;"-"&amp; TEXT(WEEKNUM(jaar_zip[[#This Row],[Datum]],21),"00")</f>
        <v>24-02</v>
      </c>
      <c r="L6862" s="101">
        <f>MONTH(jaar_zip[[#This Row],[Datum]])</f>
        <v>1</v>
      </c>
      <c r="M6862" s="101">
        <f>IF(ISNUMBER(jaar_zip[[#This Row],[etmaaltemperatuur]]),IF(jaar_zip[[#This Row],[etmaaltemperatuur]]&lt;stookgrens,stookgrens-jaar_zip[[#This Row],[etmaaltemperatuur]],0),"")</f>
        <v>18.7</v>
      </c>
      <c r="N6862" s="101">
        <f>IF(ISNUMBER(jaar_zip[[#This Row],[graaddagen]]),IF(OR(MONTH(jaar_zip[[#This Row],[Datum]])=1,MONTH(jaar_zip[[#This Row],[Datum]])=2,MONTH(jaar_zip[[#This Row],[Datum]])=11,MONTH(jaar_zip[[#This Row],[Datum]])=12),1.1,IF(OR(MONTH(jaar_zip[[#This Row],[Datum]])=3,MONTH(jaar_zip[[#This Row],[Datum]])=10),1,0.8))*jaar_zip[[#This Row],[graaddagen]],"")</f>
        <v>20.57</v>
      </c>
      <c r="O6862" s="101">
        <f>IF(ISNUMBER(jaar_zip[[#This Row],[etmaaltemperatuur]]),IF(jaar_zip[[#This Row],[etmaaltemperatuur]]&gt;stookgrens,jaar_zip[[#This Row],[etmaaltemperatuur]]-stookgrens,0),"")</f>
        <v>0</v>
      </c>
    </row>
    <row r="6863" spans="1:15" x14ac:dyDescent="0.25">
      <c r="A6863">
        <v>344</v>
      </c>
      <c r="B6863">
        <v>20240112</v>
      </c>
      <c r="C6863">
        <v>1.5</v>
      </c>
      <c r="D6863">
        <v>3.5</v>
      </c>
      <c r="E6863">
        <v>142</v>
      </c>
      <c r="F6863">
        <v>-0.1</v>
      </c>
      <c r="G6863">
        <v>1032.9000000000001</v>
      </c>
      <c r="H6863">
        <v>90</v>
      </c>
      <c r="I6863" s="101" t="s">
        <v>37</v>
      </c>
      <c r="J6863" s="1">
        <f>DATEVALUE(RIGHT(jaar_zip[[#This Row],[YYYYMMDD]],2)&amp;"-"&amp;MID(jaar_zip[[#This Row],[YYYYMMDD]],5,2)&amp;"-"&amp;LEFT(jaar_zip[[#This Row],[YYYYMMDD]],4))</f>
        <v>45303</v>
      </c>
      <c r="K6863" s="101" t="str">
        <f>IF(AND(VALUE(MONTH(jaar_zip[[#This Row],[Datum]]))=1,VALUE(WEEKNUM(jaar_zip[[#This Row],[Datum]],21))&gt;51),RIGHT(YEAR(jaar_zip[[#This Row],[Datum]])-1,2),RIGHT(YEAR(jaar_zip[[#This Row],[Datum]]),2))&amp;"-"&amp; TEXT(WEEKNUM(jaar_zip[[#This Row],[Datum]],21),"00")</f>
        <v>24-02</v>
      </c>
      <c r="L6863" s="101">
        <f>MONTH(jaar_zip[[#This Row],[Datum]])</f>
        <v>1</v>
      </c>
      <c r="M6863" s="101">
        <f>IF(ISNUMBER(jaar_zip[[#This Row],[etmaaltemperatuur]]),IF(jaar_zip[[#This Row],[etmaaltemperatuur]]&lt;stookgrens,stookgrens-jaar_zip[[#This Row],[etmaaltemperatuur]],0),"")</f>
        <v>14.5</v>
      </c>
      <c r="N6863" s="101">
        <f>IF(ISNUMBER(jaar_zip[[#This Row],[graaddagen]]),IF(OR(MONTH(jaar_zip[[#This Row],[Datum]])=1,MONTH(jaar_zip[[#This Row],[Datum]])=2,MONTH(jaar_zip[[#This Row],[Datum]])=11,MONTH(jaar_zip[[#This Row],[Datum]])=12),1.1,IF(OR(MONTH(jaar_zip[[#This Row],[Datum]])=3,MONTH(jaar_zip[[#This Row],[Datum]])=10),1,0.8))*jaar_zip[[#This Row],[graaddagen]],"")</f>
        <v>15.950000000000001</v>
      </c>
      <c r="O6863" s="101">
        <f>IF(ISNUMBER(jaar_zip[[#This Row],[etmaaltemperatuur]]),IF(jaar_zip[[#This Row],[etmaaltemperatuur]]&gt;stookgrens,jaar_zip[[#This Row],[etmaaltemperatuur]]-stookgrens,0),"")</f>
        <v>0</v>
      </c>
    </row>
    <row r="6864" spans="1:15" x14ac:dyDescent="0.25">
      <c r="A6864">
        <v>344</v>
      </c>
      <c r="B6864">
        <v>20240113</v>
      </c>
      <c r="C6864">
        <v>3.8</v>
      </c>
      <c r="D6864">
        <v>4.0999999999999996</v>
      </c>
      <c r="E6864">
        <v>53</v>
      </c>
      <c r="F6864">
        <v>1</v>
      </c>
      <c r="G6864">
        <v>1022.3</v>
      </c>
      <c r="H6864">
        <v>90</v>
      </c>
      <c r="I6864" s="101" t="s">
        <v>37</v>
      </c>
      <c r="J6864" s="1">
        <f>DATEVALUE(RIGHT(jaar_zip[[#This Row],[YYYYMMDD]],2)&amp;"-"&amp;MID(jaar_zip[[#This Row],[YYYYMMDD]],5,2)&amp;"-"&amp;LEFT(jaar_zip[[#This Row],[YYYYMMDD]],4))</f>
        <v>45304</v>
      </c>
      <c r="K6864" s="101" t="str">
        <f>IF(AND(VALUE(MONTH(jaar_zip[[#This Row],[Datum]]))=1,VALUE(WEEKNUM(jaar_zip[[#This Row],[Datum]],21))&gt;51),RIGHT(YEAR(jaar_zip[[#This Row],[Datum]])-1,2),RIGHT(YEAR(jaar_zip[[#This Row],[Datum]]),2))&amp;"-"&amp; TEXT(WEEKNUM(jaar_zip[[#This Row],[Datum]],21),"00")</f>
        <v>24-02</v>
      </c>
      <c r="L6864" s="101">
        <f>MONTH(jaar_zip[[#This Row],[Datum]])</f>
        <v>1</v>
      </c>
      <c r="M6864" s="101">
        <f>IF(ISNUMBER(jaar_zip[[#This Row],[etmaaltemperatuur]]),IF(jaar_zip[[#This Row],[etmaaltemperatuur]]&lt;stookgrens,stookgrens-jaar_zip[[#This Row],[etmaaltemperatuur]],0),"")</f>
        <v>13.9</v>
      </c>
      <c r="N6864" s="101">
        <f>IF(ISNUMBER(jaar_zip[[#This Row],[graaddagen]]),IF(OR(MONTH(jaar_zip[[#This Row],[Datum]])=1,MONTH(jaar_zip[[#This Row],[Datum]])=2,MONTH(jaar_zip[[#This Row],[Datum]])=11,MONTH(jaar_zip[[#This Row],[Datum]])=12),1.1,IF(OR(MONTH(jaar_zip[[#This Row],[Datum]])=3,MONTH(jaar_zip[[#This Row],[Datum]])=10),1,0.8))*jaar_zip[[#This Row],[graaddagen]],"")</f>
        <v>15.290000000000001</v>
      </c>
      <c r="O6864" s="101">
        <f>IF(ISNUMBER(jaar_zip[[#This Row],[etmaaltemperatuur]]),IF(jaar_zip[[#This Row],[etmaaltemperatuur]]&gt;stookgrens,jaar_zip[[#This Row],[etmaaltemperatuur]]-stookgrens,0),"")</f>
        <v>0</v>
      </c>
    </row>
    <row r="6865" spans="1:15" x14ac:dyDescent="0.25">
      <c r="A6865">
        <v>344</v>
      </c>
      <c r="B6865">
        <v>20240114</v>
      </c>
      <c r="C6865">
        <v>4.5999999999999996</v>
      </c>
      <c r="D6865">
        <v>3.5</v>
      </c>
      <c r="E6865">
        <v>166</v>
      </c>
      <c r="F6865">
        <v>5.2</v>
      </c>
      <c r="G6865">
        <v>1009.1</v>
      </c>
      <c r="H6865">
        <v>91</v>
      </c>
      <c r="I6865" s="101" t="s">
        <v>37</v>
      </c>
      <c r="J6865" s="1">
        <f>DATEVALUE(RIGHT(jaar_zip[[#This Row],[YYYYMMDD]],2)&amp;"-"&amp;MID(jaar_zip[[#This Row],[YYYYMMDD]],5,2)&amp;"-"&amp;LEFT(jaar_zip[[#This Row],[YYYYMMDD]],4))</f>
        <v>45305</v>
      </c>
      <c r="K6865" s="101" t="str">
        <f>IF(AND(VALUE(MONTH(jaar_zip[[#This Row],[Datum]]))=1,VALUE(WEEKNUM(jaar_zip[[#This Row],[Datum]],21))&gt;51),RIGHT(YEAR(jaar_zip[[#This Row],[Datum]])-1,2),RIGHT(YEAR(jaar_zip[[#This Row],[Datum]]),2))&amp;"-"&amp; TEXT(WEEKNUM(jaar_zip[[#This Row],[Datum]],21),"00")</f>
        <v>24-02</v>
      </c>
      <c r="L6865" s="101">
        <f>MONTH(jaar_zip[[#This Row],[Datum]])</f>
        <v>1</v>
      </c>
      <c r="M6865" s="101">
        <f>IF(ISNUMBER(jaar_zip[[#This Row],[etmaaltemperatuur]]),IF(jaar_zip[[#This Row],[etmaaltemperatuur]]&lt;stookgrens,stookgrens-jaar_zip[[#This Row],[etmaaltemperatuur]],0),"")</f>
        <v>14.5</v>
      </c>
      <c r="N6865" s="101">
        <f>IF(ISNUMBER(jaar_zip[[#This Row],[graaddagen]]),IF(OR(MONTH(jaar_zip[[#This Row],[Datum]])=1,MONTH(jaar_zip[[#This Row],[Datum]])=2,MONTH(jaar_zip[[#This Row],[Datum]])=11,MONTH(jaar_zip[[#This Row],[Datum]])=12),1.1,IF(OR(MONTH(jaar_zip[[#This Row],[Datum]])=3,MONTH(jaar_zip[[#This Row],[Datum]])=10),1,0.8))*jaar_zip[[#This Row],[graaddagen]],"")</f>
        <v>15.950000000000001</v>
      </c>
      <c r="O6865" s="101">
        <f>IF(ISNUMBER(jaar_zip[[#This Row],[etmaaltemperatuur]]),IF(jaar_zip[[#This Row],[etmaaltemperatuur]]&gt;stookgrens,jaar_zip[[#This Row],[etmaaltemperatuur]]-stookgrens,0),"")</f>
        <v>0</v>
      </c>
    </row>
    <row r="6866" spans="1:15" x14ac:dyDescent="0.25">
      <c r="A6866">
        <v>344</v>
      </c>
      <c r="B6866">
        <v>20240115</v>
      </c>
      <c r="C6866">
        <v>4.8</v>
      </c>
      <c r="D6866">
        <v>1.7</v>
      </c>
      <c r="E6866">
        <v>253</v>
      </c>
      <c r="F6866">
        <v>6.7</v>
      </c>
      <c r="G6866">
        <v>1004.8</v>
      </c>
      <c r="H6866">
        <v>84</v>
      </c>
      <c r="I6866" s="101" t="s">
        <v>37</v>
      </c>
      <c r="J6866" s="1">
        <f>DATEVALUE(RIGHT(jaar_zip[[#This Row],[YYYYMMDD]],2)&amp;"-"&amp;MID(jaar_zip[[#This Row],[YYYYMMDD]],5,2)&amp;"-"&amp;LEFT(jaar_zip[[#This Row],[YYYYMMDD]],4))</f>
        <v>45306</v>
      </c>
      <c r="K6866" s="101" t="str">
        <f>IF(AND(VALUE(MONTH(jaar_zip[[#This Row],[Datum]]))=1,VALUE(WEEKNUM(jaar_zip[[#This Row],[Datum]],21))&gt;51),RIGHT(YEAR(jaar_zip[[#This Row],[Datum]])-1,2),RIGHT(YEAR(jaar_zip[[#This Row],[Datum]]),2))&amp;"-"&amp; TEXT(WEEKNUM(jaar_zip[[#This Row],[Datum]],21),"00")</f>
        <v>24-03</v>
      </c>
      <c r="L6866" s="101">
        <f>MONTH(jaar_zip[[#This Row],[Datum]])</f>
        <v>1</v>
      </c>
      <c r="M6866" s="101">
        <f>IF(ISNUMBER(jaar_zip[[#This Row],[etmaaltemperatuur]]),IF(jaar_zip[[#This Row],[etmaaltemperatuur]]&lt;stookgrens,stookgrens-jaar_zip[[#This Row],[etmaaltemperatuur]],0),"")</f>
        <v>16.3</v>
      </c>
      <c r="N6866" s="101">
        <f>IF(ISNUMBER(jaar_zip[[#This Row],[graaddagen]]),IF(OR(MONTH(jaar_zip[[#This Row],[Datum]])=1,MONTH(jaar_zip[[#This Row],[Datum]])=2,MONTH(jaar_zip[[#This Row],[Datum]])=11,MONTH(jaar_zip[[#This Row],[Datum]])=12),1.1,IF(OR(MONTH(jaar_zip[[#This Row],[Datum]])=3,MONTH(jaar_zip[[#This Row],[Datum]])=10),1,0.8))*jaar_zip[[#This Row],[graaddagen]],"")</f>
        <v>17.930000000000003</v>
      </c>
      <c r="O6866" s="101">
        <f>IF(ISNUMBER(jaar_zip[[#This Row],[etmaaltemperatuur]]),IF(jaar_zip[[#This Row],[etmaaltemperatuur]]&gt;stookgrens,jaar_zip[[#This Row],[etmaaltemperatuur]]-stookgrens,0),"")</f>
        <v>0</v>
      </c>
    </row>
    <row r="6867" spans="1:15" x14ac:dyDescent="0.25">
      <c r="A6867">
        <v>344</v>
      </c>
      <c r="B6867">
        <v>20240116</v>
      </c>
      <c r="C6867">
        <v>4.0999999999999996</v>
      </c>
      <c r="D6867">
        <v>1.3</v>
      </c>
      <c r="E6867">
        <v>455</v>
      </c>
      <c r="F6867">
        <v>1.2</v>
      </c>
      <c r="G6867">
        <v>1006.7</v>
      </c>
      <c r="H6867">
        <v>75</v>
      </c>
      <c r="I6867" s="101" t="s">
        <v>37</v>
      </c>
      <c r="J6867" s="1">
        <f>DATEVALUE(RIGHT(jaar_zip[[#This Row],[YYYYMMDD]],2)&amp;"-"&amp;MID(jaar_zip[[#This Row],[YYYYMMDD]],5,2)&amp;"-"&amp;LEFT(jaar_zip[[#This Row],[YYYYMMDD]],4))</f>
        <v>45307</v>
      </c>
      <c r="K6867" s="101" t="str">
        <f>IF(AND(VALUE(MONTH(jaar_zip[[#This Row],[Datum]]))=1,VALUE(WEEKNUM(jaar_zip[[#This Row],[Datum]],21))&gt;51),RIGHT(YEAR(jaar_zip[[#This Row],[Datum]])-1,2),RIGHT(YEAR(jaar_zip[[#This Row],[Datum]]),2))&amp;"-"&amp; TEXT(WEEKNUM(jaar_zip[[#This Row],[Datum]],21),"00")</f>
        <v>24-03</v>
      </c>
      <c r="L6867" s="101">
        <f>MONTH(jaar_zip[[#This Row],[Datum]])</f>
        <v>1</v>
      </c>
      <c r="M6867" s="101">
        <f>IF(ISNUMBER(jaar_zip[[#This Row],[etmaaltemperatuur]]),IF(jaar_zip[[#This Row],[etmaaltemperatuur]]&lt;stookgrens,stookgrens-jaar_zip[[#This Row],[etmaaltemperatuur]],0),"")</f>
        <v>16.7</v>
      </c>
      <c r="N6867" s="101">
        <f>IF(ISNUMBER(jaar_zip[[#This Row],[graaddagen]]),IF(OR(MONTH(jaar_zip[[#This Row],[Datum]])=1,MONTH(jaar_zip[[#This Row],[Datum]])=2,MONTH(jaar_zip[[#This Row],[Datum]])=11,MONTH(jaar_zip[[#This Row],[Datum]])=12),1.1,IF(OR(MONTH(jaar_zip[[#This Row],[Datum]])=3,MONTH(jaar_zip[[#This Row],[Datum]])=10),1,0.8))*jaar_zip[[#This Row],[graaddagen]],"")</f>
        <v>18.37</v>
      </c>
      <c r="O6867" s="101">
        <f>IF(ISNUMBER(jaar_zip[[#This Row],[etmaaltemperatuur]]),IF(jaar_zip[[#This Row],[etmaaltemperatuur]]&gt;stookgrens,jaar_zip[[#This Row],[etmaaltemperatuur]]-stookgrens,0),"")</f>
        <v>0</v>
      </c>
    </row>
    <row r="6868" spans="1:15" x14ac:dyDescent="0.25">
      <c r="A6868">
        <v>344</v>
      </c>
      <c r="B6868">
        <v>20240117</v>
      </c>
      <c r="C6868">
        <v>2.1</v>
      </c>
      <c r="D6868">
        <v>-0.7</v>
      </c>
      <c r="E6868">
        <v>183</v>
      </c>
      <c r="F6868">
        <v>0</v>
      </c>
      <c r="G6868">
        <v>992.9</v>
      </c>
      <c r="H6868">
        <v>83</v>
      </c>
      <c r="I6868" s="101" t="s">
        <v>37</v>
      </c>
      <c r="J6868" s="1">
        <f>DATEVALUE(RIGHT(jaar_zip[[#This Row],[YYYYMMDD]],2)&amp;"-"&amp;MID(jaar_zip[[#This Row],[YYYYMMDD]],5,2)&amp;"-"&amp;LEFT(jaar_zip[[#This Row],[YYYYMMDD]],4))</f>
        <v>45308</v>
      </c>
      <c r="K6868" s="101" t="str">
        <f>IF(AND(VALUE(MONTH(jaar_zip[[#This Row],[Datum]]))=1,VALUE(WEEKNUM(jaar_zip[[#This Row],[Datum]],21))&gt;51),RIGHT(YEAR(jaar_zip[[#This Row],[Datum]])-1,2),RIGHT(YEAR(jaar_zip[[#This Row],[Datum]]),2))&amp;"-"&amp; TEXT(WEEKNUM(jaar_zip[[#This Row],[Datum]],21),"00")</f>
        <v>24-03</v>
      </c>
      <c r="L6868" s="101">
        <f>MONTH(jaar_zip[[#This Row],[Datum]])</f>
        <v>1</v>
      </c>
      <c r="M6868" s="101">
        <f>IF(ISNUMBER(jaar_zip[[#This Row],[etmaaltemperatuur]]),IF(jaar_zip[[#This Row],[etmaaltemperatuur]]&lt;stookgrens,stookgrens-jaar_zip[[#This Row],[etmaaltemperatuur]],0),"")</f>
        <v>18.7</v>
      </c>
      <c r="N6868" s="101">
        <f>IF(ISNUMBER(jaar_zip[[#This Row],[graaddagen]]),IF(OR(MONTH(jaar_zip[[#This Row],[Datum]])=1,MONTH(jaar_zip[[#This Row],[Datum]])=2,MONTH(jaar_zip[[#This Row],[Datum]])=11,MONTH(jaar_zip[[#This Row],[Datum]])=12),1.1,IF(OR(MONTH(jaar_zip[[#This Row],[Datum]])=3,MONTH(jaar_zip[[#This Row],[Datum]])=10),1,0.8))*jaar_zip[[#This Row],[graaddagen]],"")</f>
        <v>20.57</v>
      </c>
      <c r="O6868" s="101">
        <f>IF(ISNUMBER(jaar_zip[[#This Row],[etmaaltemperatuur]]),IF(jaar_zip[[#This Row],[etmaaltemperatuur]]&gt;stookgrens,jaar_zip[[#This Row],[etmaaltemperatuur]]-stookgrens,0),"")</f>
        <v>0</v>
      </c>
    </row>
    <row r="6869" spans="1:15" x14ac:dyDescent="0.25">
      <c r="A6869">
        <v>344</v>
      </c>
      <c r="B6869">
        <v>20240118</v>
      </c>
      <c r="C6869">
        <v>1.6</v>
      </c>
      <c r="D6869">
        <v>-0.7</v>
      </c>
      <c r="E6869">
        <v>464</v>
      </c>
      <c r="F6869">
        <v>0.6</v>
      </c>
      <c r="G6869">
        <v>1003.5</v>
      </c>
      <c r="H6869">
        <v>87</v>
      </c>
      <c r="I6869" s="101" t="s">
        <v>37</v>
      </c>
      <c r="J6869" s="1">
        <f>DATEVALUE(RIGHT(jaar_zip[[#This Row],[YYYYMMDD]],2)&amp;"-"&amp;MID(jaar_zip[[#This Row],[YYYYMMDD]],5,2)&amp;"-"&amp;LEFT(jaar_zip[[#This Row],[YYYYMMDD]],4))</f>
        <v>45309</v>
      </c>
      <c r="K6869" s="101" t="str">
        <f>IF(AND(VALUE(MONTH(jaar_zip[[#This Row],[Datum]]))=1,VALUE(WEEKNUM(jaar_zip[[#This Row],[Datum]],21))&gt;51),RIGHT(YEAR(jaar_zip[[#This Row],[Datum]])-1,2),RIGHT(YEAR(jaar_zip[[#This Row],[Datum]]),2))&amp;"-"&amp; TEXT(WEEKNUM(jaar_zip[[#This Row],[Datum]],21),"00")</f>
        <v>24-03</v>
      </c>
      <c r="L6869" s="101">
        <f>MONTH(jaar_zip[[#This Row],[Datum]])</f>
        <v>1</v>
      </c>
      <c r="M6869" s="101">
        <f>IF(ISNUMBER(jaar_zip[[#This Row],[etmaaltemperatuur]]),IF(jaar_zip[[#This Row],[etmaaltemperatuur]]&lt;stookgrens,stookgrens-jaar_zip[[#This Row],[etmaaltemperatuur]],0),"")</f>
        <v>18.7</v>
      </c>
      <c r="N6869" s="101">
        <f>IF(ISNUMBER(jaar_zip[[#This Row],[graaddagen]]),IF(OR(MONTH(jaar_zip[[#This Row],[Datum]])=1,MONTH(jaar_zip[[#This Row],[Datum]])=2,MONTH(jaar_zip[[#This Row],[Datum]])=11,MONTH(jaar_zip[[#This Row],[Datum]])=12),1.1,IF(OR(MONTH(jaar_zip[[#This Row],[Datum]])=3,MONTH(jaar_zip[[#This Row],[Datum]])=10),1,0.8))*jaar_zip[[#This Row],[graaddagen]],"")</f>
        <v>20.57</v>
      </c>
      <c r="O6869" s="101">
        <f>IF(ISNUMBER(jaar_zip[[#This Row],[etmaaltemperatuur]]),IF(jaar_zip[[#This Row],[etmaaltemperatuur]]&gt;stookgrens,jaar_zip[[#This Row],[etmaaltemperatuur]]-stookgrens,0),"")</f>
        <v>0</v>
      </c>
    </row>
    <row r="6870" spans="1:15" x14ac:dyDescent="0.25">
      <c r="A6870">
        <v>344</v>
      </c>
      <c r="B6870">
        <v>20240119</v>
      </c>
      <c r="C6870">
        <v>4.3</v>
      </c>
      <c r="D6870">
        <v>1.9</v>
      </c>
      <c r="E6870">
        <v>498</v>
      </c>
      <c r="F6870">
        <v>0.2</v>
      </c>
      <c r="G6870">
        <v>1020.3</v>
      </c>
      <c r="H6870">
        <v>80</v>
      </c>
      <c r="I6870" s="101" t="s">
        <v>37</v>
      </c>
      <c r="J6870" s="1">
        <f>DATEVALUE(RIGHT(jaar_zip[[#This Row],[YYYYMMDD]],2)&amp;"-"&amp;MID(jaar_zip[[#This Row],[YYYYMMDD]],5,2)&amp;"-"&amp;LEFT(jaar_zip[[#This Row],[YYYYMMDD]],4))</f>
        <v>45310</v>
      </c>
      <c r="K6870" s="101" t="str">
        <f>IF(AND(VALUE(MONTH(jaar_zip[[#This Row],[Datum]]))=1,VALUE(WEEKNUM(jaar_zip[[#This Row],[Datum]],21))&gt;51),RIGHT(YEAR(jaar_zip[[#This Row],[Datum]])-1,2),RIGHT(YEAR(jaar_zip[[#This Row],[Datum]]),2))&amp;"-"&amp; TEXT(WEEKNUM(jaar_zip[[#This Row],[Datum]],21),"00")</f>
        <v>24-03</v>
      </c>
      <c r="L6870" s="101">
        <f>MONTH(jaar_zip[[#This Row],[Datum]])</f>
        <v>1</v>
      </c>
      <c r="M6870" s="101">
        <f>IF(ISNUMBER(jaar_zip[[#This Row],[etmaaltemperatuur]]),IF(jaar_zip[[#This Row],[etmaaltemperatuur]]&lt;stookgrens,stookgrens-jaar_zip[[#This Row],[etmaaltemperatuur]],0),"")</f>
        <v>16.100000000000001</v>
      </c>
      <c r="N6870" s="101">
        <f>IF(ISNUMBER(jaar_zip[[#This Row],[graaddagen]]),IF(OR(MONTH(jaar_zip[[#This Row],[Datum]])=1,MONTH(jaar_zip[[#This Row],[Datum]])=2,MONTH(jaar_zip[[#This Row],[Datum]])=11,MONTH(jaar_zip[[#This Row],[Datum]])=12),1.1,IF(OR(MONTH(jaar_zip[[#This Row],[Datum]])=3,MONTH(jaar_zip[[#This Row],[Datum]])=10),1,0.8))*jaar_zip[[#This Row],[graaddagen]],"")</f>
        <v>17.710000000000004</v>
      </c>
      <c r="O6870" s="101">
        <f>IF(ISNUMBER(jaar_zip[[#This Row],[etmaaltemperatuur]]),IF(jaar_zip[[#This Row],[etmaaltemperatuur]]&gt;stookgrens,jaar_zip[[#This Row],[etmaaltemperatuur]]-stookgrens,0),"")</f>
        <v>0</v>
      </c>
    </row>
    <row r="6871" spans="1:15" x14ac:dyDescent="0.25">
      <c r="A6871">
        <v>344</v>
      </c>
      <c r="B6871">
        <v>20240120</v>
      </c>
      <c r="C6871">
        <v>6</v>
      </c>
      <c r="D6871">
        <v>0.1</v>
      </c>
      <c r="E6871">
        <v>423</v>
      </c>
      <c r="F6871">
        <v>0</v>
      </c>
      <c r="G6871">
        <v>1026.0999999999999</v>
      </c>
      <c r="H6871">
        <v>78</v>
      </c>
      <c r="I6871" s="101" t="s">
        <v>37</v>
      </c>
      <c r="J6871" s="1">
        <f>DATEVALUE(RIGHT(jaar_zip[[#This Row],[YYYYMMDD]],2)&amp;"-"&amp;MID(jaar_zip[[#This Row],[YYYYMMDD]],5,2)&amp;"-"&amp;LEFT(jaar_zip[[#This Row],[YYYYMMDD]],4))</f>
        <v>45311</v>
      </c>
      <c r="K6871" s="101" t="str">
        <f>IF(AND(VALUE(MONTH(jaar_zip[[#This Row],[Datum]]))=1,VALUE(WEEKNUM(jaar_zip[[#This Row],[Datum]],21))&gt;51),RIGHT(YEAR(jaar_zip[[#This Row],[Datum]])-1,2),RIGHT(YEAR(jaar_zip[[#This Row],[Datum]]),2))&amp;"-"&amp; TEXT(WEEKNUM(jaar_zip[[#This Row],[Datum]],21),"00")</f>
        <v>24-03</v>
      </c>
      <c r="L6871" s="101">
        <f>MONTH(jaar_zip[[#This Row],[Datum]])</f>
        <v>1</v>
      </c>
      <c r="M6871" s="101">
        <f>IF(ISNUMBER(jaar_zip[[#This Row],[etmaaltemperatuur]]),IF(jaar_zip[[#This Row],[etmaaltemperatuur]]&lt;stookgrens,stookgrens-jaar_zip[[#This Row],[etmaaltemperatuur]],0),"")</f>
        <v>17.899999999999999</v>
      </c>
      <c r="N6871" s="101">
        <f>IF(ISNUMBER(jaar_zip[[#This Row],[graaddagen]]),IF(OR(MONTH(jaar_zip[[#This Row],[Datum]])=1,MONTH(jaar_zip[[#This Row],[Datum]])=2,MONTH(jaar_zip[[#This Row],[Datum]])=11,MONTH(jaar_zip[[#This Row],[Datum]])=12),1.1,IF(OR(MONTH(jaar_zip[[#This Row],[Datum]])=3,MONTH(jaar_zip[[#This Row],[Datum]])=10),1,0.8))*jaar_zip[[#This Row],[graaddagen]],"")</f>
        <v>19.690000000000001</v>
      </c>
      <c r="O6871" s="101">
        <f>IF(ISNUMBER(jaar_zip[[#This Row],[etmaaltemperatuur]]),IF(jaar_zip[[#This Row],[etmaaltemperatuur]]&gt;stookgrens,jaar_zip[[#This Row],[etmaaltemperatuur]]-stookgrens,0),"")</f>
        <v>0</v>
      </c>
    </row>
    <row r="6872" spans="1:15" x14ac:dyDescent="0.25">
      <c r="A6872">
        <v>344</v>
      </c>
      <c r="B6872">
        <v>20240121</v>
      </c>
      <c r="C6872">
        <v>9</v>
      </c>
      <c r="D6872">
        <v>4.0999999999999996</v>
      </c>
      <c r="E6872">
        <v>140</v>
      </c>
      <c r="F6872">
        <v>0.2</v>
      </c>
      <c r="G6872">
        <v>1015.3</v>
      </c>
      <c r="H6872">
        <v>75</v>
      </c>
      <c r="I6872" s="101" t="s">
        <v>37</v>
      </c>
      <c r="J6872" s="1">
        <f>DATEVALUE(RIGHT(jaar_zip[[#This Row],[YYYYMMDD]],2)&amp;"-"&amp;MID(jaar_zip[[#This Row],[YYYYMMDD]],5,2)&amp;"-"&amp;LEFT(jaar_zip[[#This Row],[YYYYMMDD]],4))</f>
        <v>45312</v>
      </c>
      <c r="K6872" s="101" t="str">
        <f>IF(AND(VALUE(MONTH(jaar_zip[[#This Row],[Datum]]))=1,VALUE(WEEKNUM(jaar_zip[[#This Row],[Datum]],21))&gt;51),RIGHT(YEAR(jaar_zip[[#This Row],[Datum]])-1,2),RIGHT(YEAR(jaar_zip[[#This Row],[Datum]]),2))&amp;"-"&amp; TEXT(WEEKNUM(jaar_zip[[#This Row],[Datum]],21),"00")</f>
        <v>24-03</v>
      </c>
      <c r="L6872" s="101">
        <f>MONTH(jaar_zip[[#This Row],[Datum]])</f>
        <v>1</v>
      </c>
      <c r="M6872" s="101">
        <f>IF(ISNUMBER(jaar_zip[[#This Row],[etmaaltemperatuur]]),IF(jaar_zip[[#This Row],[etmaaltemperatuur]]&lt;stookgrens,stookgrens-jaar_zip[[#This Row],[etmaaltemperatuur]],0),"")</f>
        <v>13.9</v>
      </c>
      <c r="N6872" s="101">
        <f>IF(ISNUMBER(jaar_zip[[#This Row],[graaddagen]]),IF(OR(MONTH(jaar_zip[[#This Row],[Datum]])=1,MONTH(jaar_zip[[#This Row],[Datum]])=2,MONTH(jaar_zip[[#This Row],[Datum]])=11,MONTH(jaar_zip[[#This Row],[Datum]])=12),1.1,IF(OR(MONTH(jaar_zip[[#This Row],[Datum]])=3,MONTH(jaar_zip[[#This Row],[Datum]])=10),1,0.8))*jaar_zip[[#This Row],[graaddagen]],"")</f>
        <v>15.290000000000001</v>
      </c>
      <c r="O6872" s="101">
        <f>IF(ISNUMBER(jaar_zip[[#This Row],[etmaaltemperatuur]]),IF(jaar_zip[[#This Row],[etmaaltemperatuur]]&gt;stookgrens,jaar_zip[[#This Row],[etmaaltemperatuur]]-stookgrens,0),"")</f>
        <v>0</v>
      </c>
    </row>
    <row r="6873" spans="1:15" x14ac:dyDescent="0.25">
      <c r="A6873">
        <v>344</v>
      </c>
      <c r="B6873">
        <v>20240122</v>
      </c>
      <c r="C6873">
        <v>10.8</v>
      </c>
      <c r="D6873">
        <v>9.6999999999999993</v>
      </c>
      <c r="E6873">
        <v>437</v>
      </c>
      <c r="F6873">
        <v>1.6</v>
      </c>
      <c r="G6873">
        <v>1007.7</v>
      </c>
      <c r="H6873">
        <v>79</v>
      </c>
      <c r="I6873" s="101" t="s">
        <v>37</v>
      </c>
      <c r="J6873" s="1">
        <f>DATEVALUE(RIGHT(jaar_zip[[#This Row],[YYYYMMDD]],2)&amp;"-"&amp;MID(jaar_zip[[#This Row],[YYYYMMDD]],5,2)&amp;"-"&amp;LEFT(jaar_zip[[#This Row],[YYYYMMDD]],4))</f>
        <v>45313</v>
      </c>
      <c r="K6873" s="101" t="str">
        <f>IF(AND(VALUE(MONTH(jaar_zip[[#This Row],[Datum]]))=1,VALUE(WEEKNUM(jaar_zip[[#This Row],[Datum]],21))&gt;51),RIGHT(YEAR(jaar_zip[[#This Row],[Datum]])-1,2),RIGHT(YEAR(jaar_zip[[#This Row],[Datum]]),2))&amp;"-"&amp; TEXT(WEEKNUM(jaar_zip[[#This Row],[Datum]],21),"00")</f>
        <v>24-04</v>
      </c>
      <c r="L6873" s="101">
        <f>MONTH(jaar_zip[[#This Row],[Datum]])</f>
        <v>1</v>
      </c>
      <c r="M6873" s="101">
        <f>IF(ISNUMBER(jaar_zip[[#This Row],[etmaaltemperatuur]]),IF(jaar_zip[[#This Row],[etmaaltemperatuur]]&lt;stookgrens,stookgrens-jaar_zip[[#This Row],[etmaaltemperatuur]],0),"")</f>
        <v>8.3000000000000007</v>
      </c>
      <c r="N6873" s="101">
        <f>IF(ISNUMBER(jaar_zip[[#This Row],[graaddagen]]),IF(OR(MONTH(jaar_zip[[#This Row],[Datum]])=1,MONTH(jaar_zip[[#This Row],[Datum]])=2,MONTH(jaar_zip[[#This Row],[Datum]])=11,MONTH(jaar_zip[[#This Row],[Datum]])=12),1.1,IF(OR(MONTH(jaar_zip[[#This Row],[Datum]])=3,MONTH(jaar_zip[[#This Row],[Datum]])=10),1,0.8))*jaar_zip[[#This Row],[graaddagen]],"")</f>
        <v>9.1300000000000008</v>
      </c>
      <c r="O6873" s="101">
        <f>IF(ISNUMBER(jaar_zip[[#This Row],[etmaaltemperatuur]]),IF(jaar_zip[[#This Row],[etmaaltemperatuur]]&gt;stookgrens,jaar_zip[[#This Row],[etmaaltemperatuur]]-stookgrens,0),"")</f>
        <v>0</v>
      </c>
    </row>
    <row r="6874" spans="1:15" x14ac:dyDescent="0.25">
      <c r="A6874">
        <v>344</v>
      </c>
      <c r="B6874">
        <v>20240123</v>
      </c>
      <c r="C6874">
        <v>8.6999999999999993</v>
      </c>
      <c r="D6874">
        <v>8.5</v>
      </c>
      <c r="E6874">
        <v>300</v>
      </c>
      <c r="F6874">
        <v>5</v>
      </c>
      <c r="G6874">
        <v>1019.1</v>
      </c>
      <c r="H6874">
        <v>82</v>
      </c>
      <c r="I6874" s="101" t="s">
        <v>37</v>
      </c>
      <c r="J6874" s="1">
        <f>DATEVALUE(RIGHT(jaar_zip[[#This Row],[YYYYMMDD]],2)&amp;"-"&amp;MID(jaar_zip[[#This Row],[YYYYMMDD]],5,2)&amp;"-"&amp;LEFT(jaar_zip[[#This Row],[YYYYMMDD]],4))</f>
        <v>45314</v>
      </c>
      <c r="K6874" s="101" t="str">
        <f>IF(AND(VALUE(MONTH(jaar_zip[[#This Row],[Datum]]))=1,VALUE(WEEKNUM(jaar_zip[[#This Row],[Datum]],21))&gt;51),RIGHT(YEAR(jaar_zip[[#This Row],[Datum]])-1,2),RIGHT(YEAR(jaar_zip[[#This Row],[Datum]]),2))&amp;"-"&amp; TEXT(WEEKNUM(jaar_zip[[#This Row],[Datum]],21),"00")</f>
        <v>24-04</v>
      </c>
      <c r="L6874" s="101">
        <f>MONTH(jaar_zip[[#This Row],[Datum]])</f>
        <v>1</v>
      </c>
      <c r="M6874" s="101">
        <f>IF(ISNUMBER(jaar_zip[[#This Row],[etmaaltemperatuur]]),IF(jaar_zip[[#This Row],[etmaaltemperatuur]]&lt;stookgrens,stookgrens-jaar_zip[[#This Row],[etmaaltemperatuur]],0),"")</f>
        <v>9.5</v>
      </c>
      <c r="N6874" s="101">
        <f>IF(ISNUMBER(jaar_zip[[#This Row],[graaddagen]]),IF(OR(MONTH(jaar_zip[[#This Row],[Datum]])=1,MONTH(jaar_zip[[#This Row],[Datum]])=2,MONTH(jaar_zip[[#This Row],[Datum]])=11,MONTH(jaar_zip[[#This Row],[Datum]])=12),1.1,IF(OR(MONTH(jaar_zip[[#This Row],[Datum]])=3,MONTH(jaar_zip[[#This Row],[Datum]])=10),1,0.8))*jaar_zip[[#This Row],[graaddagen]],"")</f>
        <v>10.450000000000001</v>
      </c>
      <c r="O6874" s="101">
        <f>IF(ISNUMBER(jaar_zip[[#This Row],[etmaaltemperatuur]]),IF(jaar_zip[[#This Row],[etmaaltemperatuur]]&gt;stookgrens,jaar_zip[[#This Row],[etmaaltemperatuur]]-stookgrens,0),"")</f>
        <v>0</v>
      </c>
    </row>
    <row r="6875" spans="1:15" x14ac:dyDescent="0.25">
      <c r="A6875">
        <v>344</v>
      </c>
      <c r="B6875">
        <v>20240124</v>
      </c>
      <c r="C6875">
        <v>9.5</v>
      </c>
      <c r="D6875">
        <v>10</v>
      </c>
      <c r="E6875">
        <v>299</v>
      </c>
      <c r="F6875">
        <v>0</v>
      </c>
      <c r="G6875">
        <v>1021</v>
      </c>
      <c r="H6875">
        <v>74</v>
      </c>
      <c r="I6875" s="101" t="s">
        <v>37</v>
      </c>
      <c r="J6875" s="1">
        <f>DATEVALUE(RIGHT(jaar_zip[[#This Row],[YYYYMMDD]],2)&amp;"-"&amp;MID(jaar_zip[[#This Row],[YYYYMMDD]],5,2)&amp;"-"&amp;LEFT(jaar_zip[[#This Row],[YYYYMMDD]],4))</f>
        <v>45315</v>
      </c>
      <c r="K6875" s="101" t="str">
        <f>IF(AND(VALUE(MONTH(jaar_zip[[#This Row],[Datum]]))=1,VALUE(WEEKNUM(jaar_zip[[#This Row],[Datum]],21))&gt;51),RIGHT(YEAR(jaar_zip[[#This Row],[Datum]])-1,2),RIGHT(YEAR(jaar_zip[[#This Row],[Datum]]),2))&amp;"-"&amp; TEXT(WEEKNUM(jaar_zip[[#This Row],[Datum]],21),"00")</f>
        <v>24-04</v>
      </c>
      <c r="L6875" s="101">
        <f>MONTH(jaar_zip[[#This Row],[Datum]])</f>
        <v>1</v>
      </c>
      <c r="M6875" s="101">
        <f>IF(ISNUMBER(jaar_zip[[#This Row],[etmaaltemperatuur]]),IF(jaar_zip[[#This Row],[etmaaltemperatuur]]&lt;stookgrens,stookgrens-jaar_zip[[#This Row],[etmaaltemperatuur]],0),"")</f>
        <v>8</v>
      </c>
      <c r="N6875" s="101">
        <f>IF(ISNUMBER(jaar_zip[[#This Row],[graaddagen]]),IF(OR(MONTH(jaar_zip[[#This Row],[Datum]])=1,MONTH(jaar_zip[[#This Row],[Datum]])=2,MONTH(jaar_zip[[#This Row],[Datum]])=11,MONTH(jaar_zip[[#This Row],[Datum]])=12),1.1,IF(OR(MONTH(jaar_zip[[#This Row],[Datum]])=3,MONTH(jaar_zip[[#This Row],[Datum]])=10),1,0.8))*jaar_zip[[#This Row],[graaddagen]],"")</f>
        <v>8.8000000000000007</v>
      </c>
      <c r="O6875" s="101">
        <f>IF(ISNUMBER(jaar_zip[[#This Row],[etmaaltemperatuur]]),IF(jaar_zip[[#This Row],[etmaaltemperatuur]]&gt;stookgrens,jaar_zip[[#This Row],[etmaaltemperatuur]]-stookgrens,0),"")</f>
        <v>0</v>
      </c>
    </row>
    <row r="6876" spans="1:15" x14ac:dyDescent="0.25">
      <c r="A6876">
        <v>344</v>
      </c>
      <c r="B6876">
        <v>20240125</v>
      </c>
      <c r="C6876">
        <v>3.7</v>
      </c>
      <c r="D6876">
        <v>6.9</v>
      </c>
      <c r="E6876">
        <v>197</v>
      </c>
      <c r="F6876">
        <v>0.6</v>
      </c>
      <c r="G6876">
        <v>1026.5</v>
      </c>
      <c r="H6876">
        <v>93</v>
      </c>
      <c r="I6876" s="101" t="s">
        <v>37</v>
      </c>
      <c r="J6876" s="1">
        <f>DATEVALUE(RIGHT(jaar_zip[[#This Row],[YYYYMMDD]],2)&amp;"-"&amp;MID(jaar_zip[[#This Row],[YYYYMMDD]],5,2)&amp;"-"&amp;LEFT(jaar_zip[[#This Row],[YYYYMMDD]],4))</f>
        <v>45316</v>
      </c>
      <c r="K6876" s="101" t="str">
        <f>IF(AND(VALUE(MONTH(jaar_zip[[#This Row],[Datum]]))=1,VALUE(WEEKNUM(jaar_zip[[#This Row],[Datum]],21))&gt;51),RIGHT(YEAR(jaar_zip[[#This Row],[Datum]])-1,2),RIGHT(YEAR(jaar_zip[[#This Row],[Datum]]),2))&amp;"-"&amp; TEXT(WEEKNUM(jaar_zip[[#This Row],[Datum]],21),"00")</f>
        <v>24-04</v>
      </c>
      <c r="L6876" s="101">
        <f>MONTH(jaar_zip[[#This Row],[Datum]])</f>
        <v>1</v>
      </c>
      <c r="M6876" s="101">
        <f>IF(ISNUMBER(jaar_zip[[#This Row],[etmaaltemperatuur]]),IF(jaar_zip[[#This Row],[etmaaltemperatuur]]&lt;stookgrens,stookgrens-jaar_zip[[#This Row],[etmaaltemperatuur]],0),"")</f>
        <v>11.1</v>
      </c>
      <c r="N6876" s="101">
        <f>IF(ISNUMBER(jaar_zip[[#This Row],[graaddagen]]),IF(OR(MONTH(jaar_zip[[#This Row],[Datum]])=1,MONTH(jaar_zip[[#This Row],[Datum]])=2,MONTH(jaar_zip[[#This Row],[Datum]])=11,MONTH(jaar_zip[[#This Row],[Datum]])=12),1.1,IF(OR(MONTH(jaar_zip[[#This Row],[Datum]])=3,MONTH(jaar_zip[[#This Row],[Datum]])=10),1,0.8))*jaar_zip[[#This Row],[graaddagen]],"")</f>
        <v>12.21</v>
      </c>
      <c r="O6876" s="101">
        <f>IF(ISNUMBER(jaar_zip[[#This Row],[etmaaltemperatuur]]),IF(jaar_zip[[#This Row],[etmaaltemperatuur]]&gt;stookgrens,jaar_zip[[#This Row],[etmaaltemperatuur]]-stookgrens,0),"")</f>
        <v>0</v>
      </c>
    </row>
    <row r="6877" spans="1:15" x14ac:dyDescent="0.25">
      <c r="A6877">
        <v>344</v>
      </c>
      <c r="B6877">
        <v>20240126</v>
      </c>
      <c r="C6877">
        <v>6.7</v>
      </c>
      <c r="D6877">
        <v>7.8</v>
      </c>
      <c r="E6877">
        <v>524</v>
      </c>
      <c r="F6877">
        <v>3.5</v>
      </c>
      <c r="G6877">
        <v>1026</v>
      </c>
      <c r="H6877">
        <v>81</v>
      </c>
      <c r="I6877" s="101" t="s">
        <v>37</v>
      </c>
      <c r="J6877" s="1">
        <f>DATEVALUE(RIGHT(jaar_zip[[#This Row],[YYYYMMDD]],2)&amp;"-"&amp;MID(jaar_zip[[#This Row],[YYYYMMDD]],5,2)&amp;"-"&amp;LEFT(jaar_zip[[#This Row],[YYYYMMDD]],4))</f>
        <v>45317</v>
      </c>
      <c r="K6877" s="101" t="str">
        <f>IF(AND(VALUE(MONTH(jaar_zip[[#This Row],[Datum]]))=1,VALUE(WEEKNUM(jaar_zip[[#This Row],[Datum]],21))&gt;51),RIGHT(YEAR(jaar_zip[[#This Row],[Datum]])-1,2),RIGHT(YEAR(jaar_zip[[#This Row],[Datum]]),2))&amp;"-"&amp; TEXT(WEEKNUM(jaar_zip[[#This Row],[Datum]],21),"00")</f>
        <v>24-04</v>
      </c>
      <c r="L6877" s="101">
        <f>MONTH(jaar_zip[[#This Row],[Datum]])</f>
        <v>1</v>
      </c>
      <c r="M6877" s="101">
        <f>IF(ISNUMBER(jaar_zip[[#This Row],[etmaaltemperatuur]]),IF(jaar_zip[[#This Row],[etmaaltemperatuur]]&lt;stookgrens,stookgrens-jaar_zip[[#This Row],[etmaaltemperatuur]],0),"")</f>
        <v>10.199999999999999</v>
      </c>
      <c r="N6877" s="101">
        <f>IF(ISNUMBER(jaar_zip[[#This Row],[graaddagen]]),IF(OR(MONTH(jaar_zip[[#This Row],[Datum]])=1,MONTH(jaar_zip[[#This Row],[Datum]])=2,MONTH(jaar_zip[[#This Row],[Datum]])=11,MONTH(jaar_zip[[#This Row],[Datum]])=12),1.1,IF(OR(MONTH(jaar_zip[[#This Row],[Datum]])=3,MONTH(jaar_zip[[#This Row],[Datum]])=10),1,0.8))*jaar_zip[[#This Row],[graaddagen]],"")</f>
        <v>11.22</v>
      </c>
      <c r="O6877" s="101">
        <f>IF(ISNUMBER(jaar_zip[[#This Row],[etmaaltemperatuur]]),IF(jaar_zip[[#This Row],[etmaaltemperatuur]]&gt;stookgrens,jaar_zip[[#This Row],[etmaaltemperatuur]]-stookgrens,0),"")</f>
        <v>0</v>
      </c>
    </row>
    <row r="6878" spans="1:15" x14ac:dyDescent="0.25">
      <c r="A6878">
        <v>344</v>
      </c>
      <c r="B6878">
        <v>20240127</v>
      </c>
      <c r="C6878">
        <v>3</v>
      </c>
      <c r="D6878">
        <v>4</v>
      </c>
      <c r="E6878">
        <v>524</v>
      </c>
      <c r="F6878">
        <v>0</v>
      </c>
      <c r="G6878">
        <v>1034.5999999999999</v>
      </c>
      <c r="H6878">
        <v>85</v>
      </c>
      <c r="I6878" s="101" t="s">
        <v>37</v>
      </c>
      <c r="J6878" s="1">
        <f>DATEVALUE(RIGHT(jaar_zip[[#This Row],[YYYYMMDD]],2)&amp;"-"&amp;MID(jaar_zip[[#This Row],[YYYYMMDD]],5,2)&amp;"-"&amp;LEFT(jaar_zip[[#This Row],[YYYYMMDD]],4))</f>
        <v>45318</v>
      </c>
      <c r="K6878" s="101" t="str">
        <f>IF(AND(VALUE(MONTH(jaar_zip[[#This Row],[Datum]]))=1,VALUE(WEEKNUM(jaar_zip[[#This Row],[Datum]],21))&gt;51),RIGHT(YEAR(jaar_zip[[#This Row],[Datum]])-1,2),RIGHT(YEAR(jaar_zip[[#This Row],[Datum]]),2))&amp;"-"&amp; TEXT(WEEKNUM(jaar_zip[[#This Row],[Datum]],21),"00")</f>
        <v>24-04</v>
      </c>
      <c r="L6878" s="101">
        <f>MONTH(jaar_zip[[#This Row],[Datum]])</f>
        <v>1</v>
      </c>
      <c r="M6878" s="101">
        <f>IF(ISNUMBER(jaar_zip[[#This Row],[etmaaltemperatuur]]),IF(jaar_zip[[#This Row],[etmaaltemperatuur]]&lt;stookgrens,stookgrens-jaar_zip[[#This Row],[etmaaltemperatuur]],0),"")</f>
        <v>14</v>
      </c>
      <c r="N6878" s="101">
        <f>IF(ISNUMBER(jaar_zip[[#This Row],[graaddagen]]),IF(OR(MONTH(jaar_zip[[#This Row],[Datum]])=1,MONTH(jaar_zip[[#This Row],[Datum]])=2,MONTH(jaar_zip[[#This Row],[Datum]])=11,MONTH(jaar_zip[[#This Row],[Datum]])=12),1.1,IF(OR(MONTH(jaar_zip[[#This Row],[Datum]])=3,MONTH(jaar_zip[[#This Row],[Datum]])=10),1,0.8))*jaar_zip[[#This Row],[graaddagen]],"")</f>
        <v>15.400000000000002</v>
      </c>
      <c r="O6878" s="101">
        <f>IF(ISNUMBER(jaar_zip[[#This Row],[etmaaltemperatuur]]),IF(jaar_zip[[#This Row],[etmaaltemperatuur]]&gt;stookgrens,jaar_zip[[#This Row],[etmaaltemperatuur]]-stookgrens,0),"")</f>
        <v>0</v>
      </c>
    </row>
    <row r="6879" spans="1:15" x14ac:dyDescent="0.25">
      <c r="A6879">
        <v>344</v>
      </c>
      <c r="B6879">
        <v>20240128</v>
      </c>
      <c r="C6879">
        <v>3.5</v>
      </c>
      <c r="D6879">
        <v>5.2</v>
      </c>
      <c r="E6879">
        <v>539</v>
      </c>
      <c r="F6879">
        <v>0</v>
      </c>
      <c r="G6879">
        <v>1026.5999999999999</v>
      </c>
      <c r="H6879">
        <v>68</v>
      </c>
      <c r="I6879" s="101" t="s">
        <v>37</v>
      </c>
      <c r="J6879" s="1">
        <f>DATEVALUE(RIGHT(jaar_zip[[#This Row],[YYYYMMDD]],2)&amp;"-"&amp;MID(jaar_zip[[#This Row],[YYYYMMDD]],5,2)&amp;"-"&amp;LEFT(jaar_zip[[#This Row],[YYYYMMDD]],4))</f>
        <v>45319</v>
      </c>
      <c r="K6879" s="101" t="str">
        <f>IF(AND(VALUE(MONTH(jaar_zip[[#This Row],[Datum]]))=1,VALUE(WEEKNUM(jaar_zip[[#This Row],[Datum]],21))&gt;51),RIGHT(YEAR(jaar_zip[[#This Row],[Datum]])-1,2),RIGHT(YEAR(jaar_zip[[#This Row],[Datum]]),2))&amp;"-"&amp; TEXT(WEEKNUM(jaar_zip[[#This Row],[Datum]],21),"00")</f>
        <v>24-04</v>
      </c>
      <c r="L6879" s="101">
        <f>MONTH(jaar_zip[[#This Row],[Datum]])</f>
        <v>1</v>
      </c>
      <c r="M6879" s="101">
        <f>IF(ISNUMBER(jaar_zip[[#This Row],[etmaaltemperatuur]]),IF(jaar_zip[[#This Row],[etmaaltemperatuur]]&lt;stookgrens,stookgrens-jaar_zip[[#This Row],[etmaaltemperatuur]],0),"")</f>
        <v>12.8</v>
      </c>
      <c r="N6879" s="101">
        <f>IF(ISNUMBER(jaar_zip[[#This Row],[graaddagen]]),IF(OR(MONTH(jaar_zip[[#This Row],[Datum]])=1,MONTH(jaar_zip[[#This Row],[Datum]])=2,MONTH(jaar_zip[[#This Row],[Datum]])=11,MONTH(jaar_zip[[#This Row],[Datum]])=12),1.1,IF(OR(MONTH(jaar_zip[[#This Row],[Datum]])=3,MONTH(jaar_zip[[#This Row],[Datum]])=10),1,0.8))*jaar_zip[[#This Row],[graaddagen]],"")</f>
        <v>14.080000000000002</v>
      </c>
      <c r="O6879" s="101">
        <f>IF(ISNUMBER(jaar_zip[[#This Row],[etmaaltemperatuur]]),IF(jaar_zip[[#This Row],[etmaaltemperatuur]]&gt;stookgrens,jaar_zip[[#This Row],[etmaaltemperatuur]]-stookgrens,0),"")</f>
        <v>0</v>
      </c>
    </row>
    <row r="6880" spans="1:15" x14ac:dyDescent="0.25">
      <c r="A6880">
        <v>344</v>
      </c>
      <c r="B6880">
        <v>20240129</v>
      </c>
      <c r="C6880">
        <v>3.5</v>
      </c>
      <c r="D6880">
        <v>7.7</v>
      </c>
      <c r="E6880">
        <v>512</v>
      </c>
      <c r="F6880">
        <v>0</v>
      </c>
      <c r="G6880">
        <v>1025.3</v>
      </c>
      <c r="H6880">
        <v>82</v>
      </c>
      <c r="I6880" s="101" t="s">
        <v>37</v>
      </c>
      <c r="J6880" s="1">
        <f>DATEVALUE(RIGHT(jaar_zip[[#This Row],[YYYYMMDD]],2)&amp;"-"&amp;MID(jaar_zip[[#This Row],[YYYYMMDD]],5,2)&amp;"-"&amp;LEFT(jaar_zip[[#This Row],[YYYYMMDD]],4))</f>
        <v>45320</v>
      </c>
      <c r="K6880" s="101" t="str">
        <f>IF(AND(VALUE(MONTH(jaar_zip[[#This Row],[Datum]]))=1,VALUE(WEEKNUM(jaar_zip[[#This Row],[Datum]],21))&gt;51),RIGHT(YEAR(jaar_zip[[#This Row],[Datum]])-1,2),RIGHT(YEAR(jaar_zip[[#This Row],[Datum]]),2))&amp;"-"&amp; TEXT(WEEKNUM(jaar_zip[[#This Row],[Datum]],21),"00")</f>
        <v>24-05</v>
      </c>
      <c r="L6880" s="101">
        <f>MONTH(jaar_zip[[#This Row],[Datum]])</f>
        <v>1</v>
      </c>
      <c r="M6880" s="101">
        <f>IF(ISNUMBER(jaar_zip[[#This Row],[etmaaltemperatuur]]),IF(jaar_zip[[#This Row],[etmaaltemperatuur]]&lt;stookgrens,stookgrens-jaar_zip[[#This Row],[etmaaltemperatuur]],0),"")</f>
        <v>10.3</v>
      </c>
      <c r="N6880" s="101">
        <f>IF(ISNUMBER(jaar_zip[[#This Row],[graaddagen]]),IF(OR(MONTH(jaar_zip[[#This Row],[Datum]])=1,MONTH(jaar_zip[[#This Row],[Datum]])=2,MONTH(jaar_zip[[#This Row],[Datum]])=11,MONTH(jaar_zip[[#This Row],[Datum]])=12),1.1,IF(OR(MONTH(jaar_zip[[#This Row],[Datum]])=3,MONTH(jaar_zip[[#This Row],[Datum]])=10),1,0.8))*jaar_zip[[#This Row],[graaddagen]],"")</f>
        <v>11.330000000000002</v>
      </c>
      <c r="O6880" s="101">
        <f>IF(ISNUMBER(jaar_zip[[#This Row],[etmaaltemperatuur]]),IF(jaar_zip[[#This Row],[etmaaltemperatuur]]&gt;stookgrens,jaar_zip[[#This Row],[etmaaltemperatuur]]-stookgrens,0),"")</f>
        <v>0</v>
      </c>
    </row>
    <row r="6881" spans="1:15" x14ac:dyDescent="0.25">
      <c r="A6881">
        <v>344</v>
      </c>
      <c r="B6881">
        <v>20240130</v>
      </c>
      <c r="C6881">
        <v>5.0999999999999996</v>
      </c>
      <c r="D6881">
        <v>8.3000000000000007</v>
      </c>
      <c r="E6881">
        <v>145</v>
      </c>
      <c r="F6881">
        <v>0.6</v>
      </c>
      <c r="G6881">
        <v>1027.9000000000001</v>
      </c>
      <c r="H6881">
        <v>87</v>
      </c>
      <c r="I6881" s="101" t="s">
        <v>37</v>
      </c>
      <c r="J6881" s="1">
        <f>DATEVALUE(RIGHT(jaar_zip[[#This Row],[YYYYMMDD]],2)&amp;"-"&amp;MID(jaar_zip[[#This Row],[YYYYMMDD]],5,2)&amp;"-"&amp;LEFT(jaar_zip[[#This Row],[YYYYMMDD]],4))</f>
        <v>45321</v>
      </c>
      <c r="K6881" s="101" t="str">
        <f>IF(AND(VALUE(MONTH(jaar_zip[[#This Row],[Datum]]))=1,VALUE(WEEKNUM(jaar_zip[[#This Row],[Datum]],21))&gt;51),RIGHT(YEAR(jaar_zip[[#This Row],[Datum]])-1,2),RIGHT(YEAR(jaar_zip[[#This Row],[Datum]]),2))&amp;"-"&amp; TEXT(WEEKNUM(jaar_zip[[#This Row],[Datum]],21),"00")</f>
        <v>24-05</v>
      </c>
      <c r="L6881" s="101">
        <f>MONTH(jaar_zip[[#This Row],[Datum]])</f>
        <v>1</v>
      </c>
      <c r="M6881" s="101">
        <f>IF(ISNUMBER(jaar_zip[[#This Row],[etmaaltemperatuur]]),IF(jaar_zip[[#This Row],[etmaaltemperatuur]]&lt;stookgrens,stookgrens-jaar_zip[[#This Row],[etmaaltemperatuur]],0),"")</f>
        <v>9.6999999999999993</v>
      </c>
      <c r="N6881" s="101">
        <f>IF(ISNUMBER(jaar_zip[[#This Row],[graaddagen]]),IF(OR(MONTH(jaar_zip[[#This Row],[Datum]])=1,MONTH(jaar_zip[[#This Row],[Datum]])=2,MONTH(jaar_zip[[#This Row],[Datum]])=11,MONTH(jaar_zip[[#This Row],[Datum]])=12),1.1,IF(OR(MONTH(jaar_zip[[#This Row],[Datum]])=3,MONTH(jaar_zip[[#This Row],[Datum]])=10),1,0.8))*jaar_zip[[#This Row],[graaddagen]],"")</f>
        <v>10.67</v>
      </c>
      <c r="O6881" s="101">
        <f>IF(ISNUMBER(jaar_zip[[#This Row],[etmaaltemperatuur]]),IF(jaar_zip[[#This Row],[etmaaltemperatuur]]&gt;stookgrens,jaar_zip[[#This Row],[etmaaltemperatuur]]-stookgrens,0),"")</f>
        <v>0</v>
      </c>
    </row>
    <row r="6882" spans="1:15" x14ac:dyDescent="0.25">
      <c r="A6882">
        <v>344</v>
      </c>
      <c r="B6882">
        <v>20240131</v>
      </c>
      <c r="C6882">
        <v>5.8</v>
      </c>
      <c r="D6882">
        <v>7</v>
      </c>
      <c r="E6882">
        <v>205</v>
      </c>
      <c r="F6882">
        <v>3.7</v>
      </c>
      <c r="G6882">
        <v>1029.8</v>
      </c>
      <c r="H6882">
        <v>79</v>
      </c>
      <c r="I6882" s="101" t="s">
        <v>37</v>
      </c>
      <c r="J6882" s="1">
        <f>DATEVALUE(RIGHT(jaar_zip[[#This Row],[YYYYMMDD]],2)&amp;"-"&amp;MID(jaar_zip[[#This Row],[YYYYMMDD]],5,2)&amp;"-"&amp;LEFT(jaar_zip[[#This Row],[YYYYMMDD]],4))</f>
        <v>45322</v>
      </c>
      <c r="K6882" s="101" t="str">
        <f>IF(AND(VALUE(MONTH(jaar_zip[[#This Row],[Datum]]))=1,VALUE(WEEKNUM(jaar_zip[[#This Row],[Datum]],21))&gt;51),RIGHT(YEAR(jaar_zip[[#This Row],[Datum]])-1,2),RIGHT(YEAR(jaar_zip[[#This Row],[Datum]]),2))&amp;"-"&amp; TEXT(WEEKNUM(jaar_zip[[#This Row],[Datum]],21),"00")</f>
        <v>24-05</v>
      </c>
      <c r="L6882" s="101">
        <f>MONTH(jaar_zip[[#This Row],[Datum]])</f>
        <v>1</v>
      </c>
      <c r="M6882" s="101">
        <f>IF(ISNUMBER(jaar_zip[[#This Row],[etmaaltemperatuur]]),IF(jaar_zip[[#This Row],[etmaaltemperatuur]]&lt;stookgrens,stookgrens-jaar_zip[[#This Row],[etmaaltemperatuur]],0),"")</f>
        <v>11</v>
      </c>
      <c r="N6882" s="101">
        <f>IF(ISNUMBER(jaar_zip[[#This Row],[graaddagen]]),IF(OR(MONTH(jaar_zip[[#This Row],[Datum]])=1,MONTH(jaar_zip[[#This Row],[Datum]])=2,MONTH(jaar_zip[[#This Row],[Datum]])=11,MONTH(jaar_zip[[#This Row],[Datum]])=12),1.1,IF(OR(MONTH(jaar_zip[[#This Row],[Datum]])=3,MONTH(jaar_zip[[#This Row],[Datum]])=10),1,0.8))*jaar_zip[[#This Row],[graaddagen]],"")</f>
        <v>12.100000000000001</v>
      </c>
      <c r="O6882" s="101">
        <f>IF(ISNUMBER(jaar_zip[[#This Row],[etmaaltemperatuur]]),IF(jaar_zip[[#This Row],[etmaaltemperatuur]]&gt;stookgrens,jaar_zip[[#This Row],[etmaaltemperatuur]]-stookgrens,0),"")</f>
        <v>0</v>
      </c>
    </row>
    <row r="6883" spans="1:15" x14ac:dyDescent="0.25">
      <c r="A6883">
        <v>344</v>
      </c>
      <c r="B6883">
        <v>20240201</v>
      </c>
      <c r="C6883">
        <v>4.0999999999999996</v>
      </c>
      <c r="D6883">
        <v>6.3</v>
      </c>
      <c r="E6883">
        <v>595</v>
      </c>
      <c r="F6883">
        <v>0.9</v>
      </c>
      <c r="G6883">
        <v>1030.5</v>
      </c>
      <c r="H6883">
        <v>84</v>
      </c>
      <c r="I6883" s="101" t="s">
        <v>37</v>
      </c>
      <c r="J6883" s="1">
        <f>DATEVALUE(RIGHT(jaar_zip[[#This Row],[YYYYMMDD]],2)&amp;"-"&amp;MID(jaar_zip[[#This Row],[YYYYMMDD]],5,2)&amp;"-"&amp;LEFT(jaar_zip[[#This Row],[YYYYMMDD]],4))</f>
        <v>45323</v>
      </c>
      <c r="K6883" s="101" t="str">
        <f>IF(AND(VALUE(MONTH(jaar_zip[[#This Row],[Datum]]))=1,VALUE(WEEKNUM(jaar_zip[[#This Row],[Datum]],21))&gt;51),RIGHT(YEAR(jaar_zip[[#This Row],[Datum]])-1,2),RIGHT(YEAR(jaar_zip[[#This Row],[Datum]]),2))&amp;"-"&amp; TEXT(WEEKNUM(jaar_zip[[#This Row],[Datum]],21),"00")</f>
        <v>24-05</v>
      </c>
      <c r="L6883" s="101">
        <f>MONTH(jaar_zip[[#This Row],[Datum]])</f>
        <v>2</v>
      </c>
      <c r="M6883" s="101">
        <f>IF(ISNUMBER(jaar_zip[[#This Row],[etmaaltemperatuur]]),IF(jaar_zip[[#This Row],[etmaaltemperatuur]]&lt;stookgrens,stookgrens-jaar_zip[[#This Row],[etmaaltemperatuur]],0),"")</f>
        <v>11.7</v>
      </c>
      <c r="N6883" s="101">
        <f>IF(ISNUMBER(jaar_zip[[#This Row],[graaddagen]]),IF(OR(MONTH(jaar_zip[[#This Row],[Datum]])=1,MONTH(jaar_zip[[#This Row],[Datum]])=2,MONTH(jaar_zip[[#This Row],[Datum]])=11,MONTH(jaar_zip[[#This Row],[Datum]])=12),1.1,IF(OR(MONTH(jaar_zip[[#This Row],[Datum]])=3,MONTH(jaar_zip[[#This Row],[Datum]])=10),1,0.8))*jaar_zip[[#This Row],[graaddagen]],"")</f>
        <v>12.870000000000001</v>
      </c>
      <c r="O6883" s="101">
        <f>IF(ISNUMBER(jaar_zip[[#This Row],[etmaaltemperatuur]]),IF(jaar_zip[[#This Row],[etmaaltemperatuur]]&gt;stookgrens,jaar_zip[[#This Row],[etmaaltemperatuur]]-stookgrens,0),"")</f>
        <v>0</v>
      </c>
    </row>
    <row r="6884" spans="1:15" x14ac:dyDescent="0.25">
      <c r="A6884">
        <v>344</v>
      </c>
      <c r="B6884">
        <v>20240202</v>
      </c>
      <c r="C6884">
        <v>7.6</v>
      </c>
      <c r="D6884">
        <v>7.8</v>
      </c>
      <c r="E6884">
        <v>269</v>
      </c>
      <c r="F6884">
        <v>0</v>
      </c>
      <c r="G6884">
        <v>1027.3</v>
      </c>
      <c r="H6884">
        <v>89</v>
      </c>
      <c r="I6884" s="101" t="s">
        <v>37</v>
      </c>
      <c r="J6884" s="1">
        <f>DATEVALUE(RIGHT(jaar_zip[[#This Row],[YYYYMMDD]],2)&amp;"-"&amp;MID(jaar_zip[[#This Row],[YYYYMMDD]],5,2)&amp;"-"&amp;LEFT(jaar_zip[[#This Row],[YYYYMMDD]],4))</f>
        <v>45324</v>
      </c>
      <c r="K6884" s="101" t="str">
        <f>IF(AND(VALUE(MONTH(jaar_zip[[#This Row],[Datum]]))=1,VALUE(WEEKNUM(jaar_zip[[#This Row],[Datum]],21))&gt;51),RIGHT(YEAR(jaar_zip[[#This Row],[Datum]])-1,2),RIGHT(YEAR(jaar_zip[[#This Row],[Datum]]),2))&amp;"-"&amp; TEXT(WEEKNUM(jaar_zip[[#This Row],[Datum]],21),"00")</f>
        <v>24-05</v>
      </c>
      <c r="L6884" s="101">
        <f>MONTH(jaar_zip[[#This Row],[Datum]])</f>
        <v>2</v>
      </c>
      <c r="M6884" s="101">
        <f>IF(ISNUMBER(jaar_zip[[#This Row],[etmaaltemperatuur]]),IF(jaar_zip[[#This Row],[etmaaltemperatuur]]&lt;stookgrens,stookgrens-jaar_zip[[#This Row],[etmaaltemperatuur]],0),"")</f>
        <v>10.199999999999999</v>
      </c>
      <c r="N6884" s="101">
        <f>IF(ISNUMBER(jaar_zip[[#This Row],[graaddagen]]),IF(OR(MONTH(jaar_zip[[#This Row],[Datum]])=1,MONTH(jaar_zip[[#This Row],[Datum]])=2,MONTH(jaar_zip[[#This Row],[Datum]])=11,MONTH(jaar_zip[[#This Row],[Datum]])=12),1.1,IF(OR(MONTH(jaar_zip[[#This Row],[Datum]])=3,MONTH(jaar_zip[[#This Row],[Datum]])=10),1,0.8))*jaar_zip[[#This Row],[graaddagen]],"")</f>
        <v>11.22</v>
      </c>
      <c r="O6884" s="101">
        <f>IF(ISNUMBER(jaar_zip[[#This Row],[etmaaltemperatuur]]),IF(jaar_zip[[#This Row],[etmaaltemperatuur]]&gt;stookgrens,jaar_zip[[#This Row],[etmaaltemperatuur]]-stookgrens,0),"")</f>
        <v>0</v>
      </c>
    </row>
    <row r="6885" spans="1:15" x14ac:dyDescent="0.25">
      <c r="A6885">
        <v>344</v>
      </c>
      <c r="B6885">
        <v>20240203</v>
      </c>
      <c r="C6885">
        <v>6.7</v>
      </c>
      <c r="D6885">
        <v>10.199999999999999</v>
      </c>
      <c r="E6885">
        <v>272</v>
      </c>
      <c r="F6885">
        <v>0.2</v>
      </c>
      <c r="G6885">
        <v>1025.0999999999999</v>
      </c>
      <c r="H6885">
        <v>88</v>
      </c>
      <c r="I6885" s="101" t="s">
        <v>37</v>
      </c>
      <c r="J6885" s="1">
        <f>DATEVALUE(RIGHT(jaar_zip[[#This Row],[YYYYMMDD]],2)&amp;"-"&amp;MID(jaar_zip[[#This Row],[YYYYMMDD]],5,2)&amp;"-"&amp;LEFT(jaar_zip[[#This Row],[YYYYMMDD]],4))</f>
        <v>45325</v>
      </c>
      <c r="K6885" s="101" t="str">
        <f>IF(AND(VALUE(MONTH(jaar_zip[[#This Row],[Datum]]))=1,VALUE(WEEKNUM(jaar_zip[[#This Row],[Datum]],21))&gt;51),RIGHT(YEAR(jaar_zip[[#This Row],[Datum]])-1,2),RIGHT(YEAR(jaar_zip[[#This Row],[Datum]]),2))&amp;"-"&amp; TEXT(WEEKNUM(jaar_zip[[#This Row],[Datum]],21),"00")</f>
        <v>24-05</v>
      </c>
      <c r="L6885" s="101">
        <f>MONTH(jaar_zip[[#This Row],[Datum]])</f>
        <v>2</v>
      </c>
      <c r="M6885" s="101">
        <f>IF(ISNUMBER(jaar_zip[[#This Row],[etmaaltemperatuur]]),IF(jaar_zip[[#This Row],[etmaaltemperatuur]]&lt;stookgrens,stookgrens-jaar_zip[[#This Row],[etmaaltemperatuur]],0),"")</f>
        <v>7.8000000000000007</v>
      </c>
      <c r="N6885" s="101">
        <f>IF(ISNUMBER(jaar_zip[[#This Row],[graaddagen]]),IF(OR(MONTH(jaar_zip[[#This Row],[Datum]])=1,MONTH(jaar_zip[[#This Row],[Datum]])=2,MONTH(jaar_zip[[#This Row],[Datum]])=11,MONTH(jaar_zip[[#This Row],[Datum]])=12),1.1,IF(OR(MONTH(jaar_zip[[#This Row],[Datum]])=3,MONTH(jaar_zip[[#This Row],[Datum]])=10),1,0.8))*jaar_zip[[#This Row],[graaddagen]],"")</f>
        <v>8.5800000000000018</v>
      </c>
      <c r="O6885" s="101">
        <f>IF(ISNUMBER(jaar_zip[[#This Row],[etmaaltemperatuur]]),IF(jaar_zip[[#This Row],[etmaaltemperatuur]]&gt;stookgrens,jaar_zip[[#This Row],[etmaaltemperatuur]]-stookgrens,0),"")</f>
        <v>0</v>
      </c>
    </row>
    <row r="6886" spans="1:15" x14ac:dyDescent="0.25">
      <c r="A6886">
        <v>344</v>
      </c>
      <c r="B6886">
        <v>20240204</v>
      </c>
      <c r="C6886">
        <v>8.1</v>
      </c>
      <c r="D6886">
        <v>10.4</v>
      </c>
      <c r="E6886">
        <v>198</v>
      </c>
      <c r="F6886">
        <v>0.4</v>
      </c>
      <c r="G6886">
        <v>1021.3</v>
      </c>
      <c r="H6886">
        <v>88</v>
      </c>
      <c r="I6886" s="101" t="s">
        <v>37</v>
      </c>
      <c r="J6886" s="1">
        <f>DATEVALUE(RIGHT(jaar_zip[[#This Row],[YYYYMMDD]],2)&amp;"-"&amp;MID(jaar_zip[[#This Row],[YYYYMMDD]],5,2)&amp;"-"&amp;LEFT(jaar_zip[[#This Row],[YYYYMMDD]],4))</f>
        <v>45326</v>
      </c>
      <c r="K6886" s="101" t="str">
        <f>IF(AND(VALUE(MONTH(jaar_zip[[#This Row],[Datum]]))=1,VALUE(WEEKNUM(jaar_zip[[#This Row],[Datum]],21))&gt;51),RIGHT(YEAR(jaar_zip[[#This Row],[Datum]])-1,2),RIGHT(YEAR(jaar_zip[[#This Row],[Datum]]),2))&amp;"-"&amp; TEXT(WEEKNUM(jaar_zip[[#This Row],[Datum]],21),"00")</f>
        <v>24-05</v>
      </c>
      <c r="L6886" s="101">
        <f>MONTH(jaar_zip[[#This Row],[Datum]])</f>
        <v>2</v>
      </c>
      <c r="M6886" s="101">
        <f>IF(ISNUMBER(jaar_zip[[#This Row],[etmaaltemperatuur]]),IF(jaar_zip[[#This Row],[etmaaltemperatuur]]&lt;stookgrens,stookgrens-jaar_zip[[#This Row],[etmaaltemperatuur]],0),"")</f>
        <v>7.6</v>
      </c>
      <c r="N6886" s="101">
        <f>IF(ISNUMBER(jaar_zip[[#This Row],[graaddagen]]),IF(OR(MONTH(jaar_zip[[#This Row],[Datum]])=1,MONTH(jaar_zip[[#This Row],[Datum]])=2,MONTH(jaar_zip[[#This Row],[Datum]])=11,MONTH(jaar_zip[[#This Row],[Datum]])=12),1.1,IF(OR(MONTH(jaar_zip[[#This Row],[Datum]])=3,MONTH(jaar_zip[[#This Row],[Datum]])=10),1,0.8))*jaar_zip[[#This Row],[graaddagen]],"")</f>
        <v>8.36</v>
      </c>
      <c r="O6886" s="101">
        <f>IF(ISNUMBER(jaar_zip[[#This Row],[etmaaltemperatuur]]),IF(jaar_zip[[#This Row],[etmaaltemperatuur]]&gt;stookgrens,jaar_zip[[#This Row],[etmaaltemperatuur]]-stookgrens,0),"")</f>
        <v>0</v>
      </c>
    </row>
    <row r="6887" spans="1:15" x14ac:dyDescent="0.25">
      <c r="A6887">
        <v>344</v>
      </c>
      <c r="B6887">
        <v>20240205</v>
      </c>
      <c r="C6887">
        <v>10</v>
      </c>
      <c r="D6887">
        <v>9.4</v>
      </c>
      <c r="E6887">
        <v>265</v>
      </c>
      <c r="F6887">
        <v>0</v>
      </c>
      <c r="G6887">
        <v>1017.9</v>
      </c>
      <c r="H6887">
        <v>85</v>
      </c>
      <c r="I6887" s="101" t="s">
        <v>37</v>
      </c>
      <c r="J6887" s="1">
        <f>DATEVALUE(RIGHT(jaar_zip[[#This Row],[YYYYMMDD]],2)&amp;"-"&amp;MID(jaar_zip[[#This Row],[YYYYMMDD]],5,2)&amp;"-"&amp;LEFT(jaar_zip[[#This Row],[YYYYMMDD]],4))</f>
        <v>45327</v>
      </c>
      <c r="K6887" s="101" t="str">
        <f>IF(AND(VALUE(MONTH(jaar_zip[[#This Row],[Datum]]))=1,VALUE(WEEKNUM(jaar_zip[[#This Row],[Datum]],21))&gt;51),RIGHT(YEAR(jaar_zip[[#This Row],[Datum]])-1,2),RIGHT(YEAR(jaar_zip[[#This Row],[Datum]]),2))&amp;"-"&amp; TEXT(WEEKNUM(jaar_zip[[#This Row],[Datum]],21),"00")</f>
        <v>24-06</v>
      </c>
      <c r="L6887" s="101">
        <f>MONTH(jaar_zip[[#This Row],[Datum]])</f>
        <v>2</v>
      </c>
      <c r="M6887" s="101">
        <f>IF(ISNUMBER(jaar_zip[[#This Row],[etmaaltemperatuur]]),IF(jaar_zip[[#This Row],[etmaaltemperatuur]]&lt;stookgrens,stookgrens-jaar_zip[[#This Row],[etmaaltemperatuur]],0),"")</f>
        <v>8.6</v>
      </c>
      <c r="N6887" s="101">
        <f>IF(ISNUMBER(jaar_zip[[#This Row],[graaddagen]]),IF(OR(MONTH(jaar_zip[[#This Row],[Datum]])=1,MONTH(jaar_zip[[#This Row],[Datum]])=2,MONTH(jaar_zip[[#This Row],[Datum]])=11,MONTH(jaar_zip[[#This Row],[Datum]])=12),1.1,IF(OR(MONTH(jaar_zip[[#This Row],[Datum]])=3,MONTH(jaar_zip[[#This Row],[Datum]])=10),1,0.8))*jaar_zip[[#This Row],[graaddagen]],"")</f>
        <v>9.4600000000000009</v>
      </c>
      <c r="O6887" s="101">
        <f>IF(ISNUMBER(jaar_zip[[#This Row],[etmaaltemperatuur]]),IF(jaar_zip[[#This Row],[etmaaltemperatuur]]&gt;stookgrens,jaar_zip[[#This Row],[etmaaltemperatuur]]-stookgrens,0),"")</f>
        <v>0</v>
      </c>
    </row>
    <row r="6888" spans="1:15" x14ac:dyDescent="0.25">
      <c r="A6888">
        <v>344</v>
      </c>
      <c r="B6888">
        <v>20240206</v>
      </c>
      <c r="C6888">
        <v>11.7</v>
      </c>
      <c r="D6888">
        <v>10.4</v>
      </c>
      <c r="E6888">
        <v>268</v>
      </c>
      <c r="F6888">
        <v>12.7</v>
      </c>
      <c r="G6888">
        <v>1008</v>
      </c>
      <c r="H6888">
        <v>85</v>
      </c>
      <c r="I6888" s="101" t="s">
        <v>37</v>
      </c>
      <c r="J6888" s="1">
        <f>DATEVALUE(RIGHT(jaar_zip[[#This Row],[YYYYMMDD]],2)&amp;"-"&amp;MID(jaar_zip[[#This Row],[YYYYMMDD]],5,2)&amp;"-"&amp;LEFT(jaar_zip[[#This Row],[YYYYMMDD]],4))</f>
        <v>45328</v>
      </c>
      <c r="K6888" s="101" t="str">
        <f>IF(AND(VALUE(MONTH(jaar_zip[[#This Row],[Datum]]))=1,VALUE(WEEKNUM(jaar_zip[[#This Row],[Datum]],21))&gt;51),RIGHT(YEAR(jaar_zip[[#This Row],[Datum]])-1,2),RIGHT(YEAR(jaar_zip[[#This Row],[Datum]]),2))&amp;"-"&amp; TEXT(WEEKNUM(jaar_zip[[#This Row],[Datum]],21),"00")</f>
        <v>24-06</v>
      </c>
      <c r="L6888" s="101">
        <f>MONTH(jaar_zip[[#This Row],[Datum]])</f>
        <v>2</v>
      </c>
      <c r="M6888" s="101">
        <f>IF(ISNUMBER(jaar_zip[[#This Row],[etmaaltemperatuur]]),IF(jaar_zip[[#This Row],[etmaaltemperatuur]]&lt;stookgrens,stookgrens-jaar_zip[[#This Row],[etmaaltemperatuur]],0),"")</f>
        <v>7.6</v>
      </c>
      <c r="N6888" s="101">
        <f>IF(ISNUMBER(jaar_zip[[#This Row],[graaddagen]]),IF(OR(MONTH(jaar_zip[[#This Row],[Datum]])=1,MONTH(jaar_zip[[#This Row],[Datum]])=2,MONTH(jaar_zip[[#This Row],[Datum]])=11,MONTH(jaar_zip[[#This Row],[Datum]])=12),1.1,IF(OR(MONTH(jaar_zip[[#This Row],[Datum]])=3,MONTH(jaar_zip[[#This Row],[Datum]])=10),1,0.8))*jaar_zip[[#This Row],[graaddagen]],"")</f>
        <v>8.36</v>
      </c>
      <c r="O6888" s="101">
        <f>IF(ISNUMBER(jaar_zip[[#This Row],[etmaaltemperatuur]]),IF(jaar_zip[[#This Row],[etmaaltemperatuur]]&gt;stookgrens,jaar_zip[[#This Row],[etmaaltemperatuur]]-stookgrens,0),"")</f>
        <v>0</v>
      </c>
    </row>
    <row r="6889" spans="1:15" x14ac:dyDescent="0.25">
      <c r="A6889">
        <v>344</v>
      </c>
      <c r="B6889">
        <v>20240207</v>
      </c>
      <c r="C6889">
        <v>1.9</v>
      </c>
      <c r="D6889">
        <v>4.5999999999999996</v>
      </c>
      <c r="E6889">
        <v>483</v>
      </c>
      <c r="F6889">
        <v>2.8</v>
      </c>
      <c r="G6889">
        <v>1005.3</v>
      </c>
      <c r="H6889">
        <v>84</v>
      </c>
      <c r="I6889" s="101" t="s">
        <v>37</v>
      </c>
      <c r="J6889" s="1">
        <f>DATEVALUE(RIGHT(jaar_zip[[#This Row],[YYYYMMDD]],2)&amp;"-"&amp;MID(jaar_zip[[#This Row],[YYYYMMDD]],5,2)&amp;"-"&amp;LEFT(jaar_zip[[#This Row],[YYYYMMDD]],4))</f>
        <v>45329</v>
      </c>
      <c r="K6889" s="101" t="str">
        <f>IF(AND(VALUE(MONTH(jaar_zip[[#This Row],[Datum]]))=1,VALUE(WEEKNUM(jaar_zip[[#This Row],[Datum]],21))&gt;51),RIGHT(YEAR(jaar_zip[[#This Row],[Datum]])-1,2),RIGHT(YEAR(jaar_zip[[#This Row],[Datum]]),2))&amp;"-"&amp; TEXT(WEEKNUM(jaar_zip[[#This Row],[Datum]],21),"00")</f>
        <v>24-06</v>
      </c>
      <c r="L6889" s="101">
        <f>MONTH(jaar_zip[[#This Row],[Datum]])</f>
        <v>2</v>
      </c>
      <c r="M6889" s="101">
        <f>IF(ISNUMBER(jaar_zip[[#This Row],[etmaaltemperatuur]]),IF(jaar_zip[[#This Row],[etmaaltemperatuur]]&lt;stookgrens,stookgrens-jaar_zip[[#This Row],[etmaaltemperatuur]],0),"")</f>
        <v>13.4</v>
      </c>
      <c r="N6889" s="101">
        <f>IF(ISNUMBER(jaar_zip[[#This Row],[graaddagen]]),IF(OR(MONTH(jaar_zip[[#This Row],[Datum]])=1,MONTH(jaar_zip[[#This Row],[Datum]])=2,MONTH(jaar_zip[[#This Row],[Datum]])=11,MONTH(jaar_zip[[#This Row],[Datum]])=12),1.1,IF(OR(MONTH(jaar_zip[[#This Row],[Datum]])=3,MONTH(jaar_zip[[#This Row],[Datum]])=10),1,0.8))*jaar_zip[[#This Row],[graaddagen]],"")</f>
        <v>14.740000000000002</v>
      </c>
      <c r="O6889" s="101">
        <f>IF(ISNUMBER(jaar_zip[[#This Row],[etmaaltemperatuur]]),IF(jaar_zip[[#This Row],[etmaaltemperatuur]]&gt;stookgrens,jaar_zip[[#This Row],[etmaaltemperatuur]]-stookgrens,0),"")</f>
        <v>0</v>
      </c>
    </row>
    <row r="6890" spans="1:15" x14ac:dyDescent="0.25">
      <c r="A6890">
        <v>344</v>
      </c>
      <c r="B6890">
        <v>20240208</v>
      </c>
      <c r="C6890">
        <v>3.5</v>
      </c>
      <c r="D6890">
        <v>3.9</v>
      </c>
      <c r="E6890">
        <v>130</v>
      </c>
      <c r="F6890">
        <v>16.2</v>
      </c>
      <c r="G6890">
        <v>995.6</v>
      </c>
      <c r="H6890">
        <v>93</v>
      </c>
      <c r="I6890" s="101" t="s">
        <v>37</v>
      </c>
      <c r="J6890" s="1">
        <f>DATEVALUE(RIGHT(jaar_zip[[#This Row],[YYYYMMDD]],2)&amp;"-"&amp;MID(jaar_zip[[#This Row],[YYYYMMDD]],5,2)&amp;"-"&amp;LEFT(jaar_zip[[#This Row],[YYYYMMDD]],4))</f>
        <v>45330</v>
      </c>
      <c r="K6890" s="101" t="str">
        <f>IF(AND(VALUE(MONTH(jaar_zip[[#This Row],[Datum]]))=1,VALUE(WEEKNUM(jaar_zip[[#This Row],[Datum]],21))&gt;51),RIGHT(YEAR(jaar_zip[[#This Row],[Datum]])-1,2),RIGHT(YEAR(jaar_zip[[#This Row],[Datum]]),2))&amp;"-"&amp; TEXT(WEEKNUM(jaar_zip[[#This Row],[Datum]],21),"00")</f>
        <v>24-06</v>
      </c>
      <c r="L6890" s="101">
        <f>MONTH(jaar_zip[[#This Row],[Datum]])</f>
        <v>2</v>
      </c>
      <c r="M6890" s="101">
        <f>IF(ISNUMBER(jaar_zip[[#This Row],[etmaaltemperatuur]]),IF(jaar_zip[[#This Row],[etmaaltemperatuur]]&lt;stookgrens,stookgrens-jaar_zip[[#This Row],[etmaaltemperatuur]],0),"")</f>
        <v>14.1</v>
      </c>
      <c r="N6890" s="101">
        <f>IF(ISNUMBER(jaar_zip[[#This Row],[graaddagen]]),IF(OR(MONTH(jaar_zip[[#This Row],[Datum]])=1,MONTH(jaar_zip[[#This Row],[Datum]])=2,MONTH(jaar_zip[[#This Row],[Datum]])=11,MONTH(jaar_zip[[#This Row],[Datum]])=12),1.1,IF(OR(MONTH(jaar_zip[[#This Row],[Datum]])=3,MONTH(jaar_zip[[#This Row],[Datum]])=10),1,0.8))*jaar_zip[[#This Row],[graaddagen]],"")</f>
        <v>15.510000000000002</v>
      </c>
      <c r="O6890" s="101">
        <f>IF(ISNUMBER(jaar_zip[[#This Row],[etmaaltemperatuur]]),IF(jaar_zip[[#This Row],[etmaaltemperatuur]]&gt;stookgrens,jaar_zip[[#This Row],[etmaaltemperatuur]]-stookgrens,0),"")</f>
        <v>0</v>
      </c>
    </row>
    <row r="6891" spans="1:15" x14ac:dyDescent="0.25">
      <c r="A6891">
        <v>344</v>
      </c>
      <c r="B6891">
        <v>20240209</v>
      </c>
      <c r="C6891">
        <v>5.8</v>
      </c>
      <c r="D6891">
        <v>11.1</v>
      </c>
      <c r="E6891">
        <v>378</v>
      </c>
      <c r="F6891">
        <v>4.0999999999999996</v>
      </c>
      <c r="G6891">
        <v>983</v>
      </c>
      <c r="H6891">
        <v>85</v>
      </c>
      <c r="I6891" s="101" t="s">
        <v>37</v>
      </c>
      <c r="J6891" s="1">
        <f>DATEVALUE(RIGHT(jaar_zip[[#This Row],[YYYYMMDD]],2)&amp;"-"&amp;MID(jaar_zip[[#This Row],[YYYYMMDD]],5,2)&amp;"-"&amp;LEFT(jaar_zip[[#This Row],[YYYYMMDD]],4))</f>
        <v>45331</v>
      </c>
      <c r="K6891" s="101" t="str">
        <f>IF(AND(VALUE(MONTH(jaar_zip[[#This Row],[Datum]]))=1,VALUE(WEEKNUM(jaar_zip[[#This Row],[Datum]],21))&gt;51),RIGHT(YEAR(jaar_zip[[#This Row],[Datum]])-1,2),RIGHT(YEAR(jaar_zip[[#This Row],[Datum]]),2))&amp;"-"&amp; TEXT(WEEKNUM(jaar_zip[[#This Row],[Datum]],21),"00")</f>
        <v>24-06</v>
      </c>
      <c r="L6891" s="101">
        <f>MONTH(jaar_zip[[#This Row],[Datum]])</f>
        <v>2</v>
      </c>
      <c r="M6891" s="101">
        <f>IF(ISNUMBER(jaar_zip[[#This Row],[etmaaltemperatuur]]),IF(jaar_zip[[#This Row],[etmaaltemperatuur]]&lt;stookgrens,stookgrens-jaar_zip[[#This Row],[etmaaltemperatuur]],0),"")</f>
        <v>6.9</v>
      </c>
      <c r="N6891" s="101">
        <f>IF(ISNUMBER(jaar_zip[[#This Row],[graaddagen]]),IF(OR(MONTH(jaar_zip[[#This Row],[Datum]])=1,MONTH(jaar_zip[[#This Row],[Datum]])=2,MONTH(jaar_zip[[#This Row],[Datum]])=11,MONTH(jaar_zip[[#This Row],[Datum]])=12),1.1,IF(OR(MONTH(jaar_zip[[#This Row],[Datum]])=3,MONTH(jaar_zip[[#This Row],[Datum]])=10),1,0.8))*jaar_zip[[#This Row],[graaddagen]],"")</f>
        <v>7.5900000000000007</v>
      </c>
      <c r="O6891" s="101">
        <f>IF(ISNUMBER(jaar_zip[[#This Row],[etmaaltemperatuur]]),IF(jaar_zip[[#This Row],[etmaaltemperatuur]]&gt;stookgrens,jaar_zip[[#This Row],[etmaaltemperatuur]]-stookgrens,0),"")</f>
        <v>0</v>
      </c>
    </row>
    <row r="6892" spans="1:15" x14ac:dyDescent="0.25">
      <c r="A6892">
        <v>344</v>
      </c>
      <c r="B6892">
        <v>20240210</v>
      </c>
      <c r="C6892">
        <v>2.9</v>
      </c>
      <c r="D6892">
        <v>10.6</v>
      </c>
      <c r="E6892">
        <v>397</v>
      </c>
      <c r="F6892">
        <v>0.6</v>
      </c>
      <c r="G6892">
        <v>985.8</v>
      </c>
      <c r="H6892">
        <v>88</v>
      </c>
      <c r="I6892" s="101" t="s">
        <v>37</v>
      </c>
      <c r="J6892" s="1">
        <f>DATEVALUE(RIGHT(jaar_zip[[#This Row],[YYYYMMDD]],2)&amp;"-"&amp;MID(jaar_zip[[#This Row],[YYYYMMDD]],5,2)&amp;"-"&amp;LEFT(jaar_zip[[#This Row],[YYYYMMDD]],4))</f>
        <v>45332</v>
      </c>
      <c r="K6892" s="101" t="str">
        <f>IF(AND(VALUE(MONTH(jaar_zip[[#This Row],[Datum]]))=1,VALUE(WEEKNUM(jaar_zip[[#This Row],[Datum]],21))&gt;51),RIGHT(YEAR(jaar_zip[[#This Row],[Datum]])-1,2),RIGHT(YEAR(jaar_zip[[#This Row],[Datum]]),2))&amp;"-"&amp; TEXT(WEEKNUM(jaar_zip[[#This Row],[Datum]],21),"00")</f>
        <v>24-06</v>
      </c>
      <c r="L6892" s="101">
        <f>MONTH(jaar_zip[[#This Row],[Datum]])</f>
        <v>2</v>
      </c>
      <c r="M6892" s="101">
        <f>IF(ISNUMBER(jaar_zip[[#This Row],[etmaaltemperatuur]]),IF(jaar_zip[[#This Row],[etmaaltemperatuur]]&lt;stookgrens,stookgrens-jaar_zip[[#This Row],[etmaaltemperatuur]],0),"")</f>
        <v>7.4</v>
      </c>
      <c r="N6892" s="101">
        <f>IF(ISNUMBER(jaar_zip[[#This Row],[graaddagen]]),IF(OR(MONTH(jaar_zip[[#This Row],[Datum]])=1,MONTH(jaar_zip[[#This Row],[Datum]])=2,MONTH(jaar_zip[[#This Row],[Datum]])=11,MONTH(jaar_zip[[#This Row],[Datum]])=12),1.1,IF(OR(MONTH(jaar_zip[[#This Row],[Datum]])=3,MONTH(jaar_zip[[#This Row],[Datum]])=10),1,0.8))*jaar_zip[[#This Row],[graaddagen]],"")</f>
        <v>8.14</v>
      </c>
      <c r="O6892" s="101">
        <f>IF(ISNUMBER(jaar_zip[[#This Row],[etmaaltemperatuur]]),IF(jaar_zip[[#This Row],[etmaaltemperatuur]]&gt;stookgrens,jaar_zip[[#This Row],[etmaaltemperatuur]]-stookgrens,0),"")</f>
        <v>0</v>
      </c>
    </row>
    <row r="6893" spans="1:15" x14ac:dyDescent="0.25">
      <c r="A6893">
        <v>344</v>
      </c>
      <c r="B6893">
        <v>20240211</v>
      </c>
      <c r="C6893">
        <v>3</v>
      </c>
      <c r="D6893">
        <v>8.4</v>
      </c>
      <c r="E6893">
        <v>224</v>
      </c>
      <c r="F6893">
        <v>3.4</v>
      </c>
      <c r="G6893">
        <v>990.8</v>
      </c>
      <c r="H6893">
        <v>92</v>
      </c>
      <c r="I6893" s="101" t="s">
        <v>37</v>
      </c>
      <c r="J6893" s="1">
        <f>DATEVALUE(RIGHT(jaar_zip[[#This Row],[YYYYMMDD]],2)&amp;"-"&amp;MID(jaar_zip[[#This Row],[YYYYMMDD]],5,2)&amp;"-"&amp;LEFT(jaar_zip[[#This Row],[YYYYMMDD]],4))</f>
        <v>45333</v>
      </c>
      <c r="K6893" s="101" t="str">
        <f>IF(AND(VALUE(MONTH(jaar_zip[[#This Row],[Datum]]))=1,VALUE(WEEKNUM(jaar_zip[[#This Row],[Datum]],21))&gt;51),RIGHT(YEAR(jaar_zip[[#This Row],[Datum]])-1,2),RIGHT(YEAR(jaar_zip[[#This Row],[Datum]]),2))&amp;"-"&amp; TEXT(WEEKNUM(jaar_zip[[#This Row],[Datum]],21),"00")</f>
        <v>24-06</v>
      </c>
      <c r="L6893" s="101">
        <f>MONTH(jaar_zip[[#This Row],[Datum]])</f>
        <v>2</v>
      </c>
      <c r="M6893" s="101">
        <f>IF(ISNUMBER(jaar_zip[[#This Row],[etmaaltemperatuur]]),IF(jaar_zip[[#This Row],[etmaaltemperatuur]]&lt;stookgrens,stookgrens-jaar_zip[[#This Row],[etmaaltemperatuur]],0),"")</f>
        <v>9.6</v>
      </c>
      <c r="N6893" s="101">
        <f>IF(ISNUMBER(jaar_zip[[#This Row],[graaddagen]]),IF(OR(MONTH(jaar_zip[[#This Row],[Datum]])=1,MONTH(jaar_zip[[#This Row],[Datum]])=2,MONTH(jaar_zip[[#This Row],[Datum]])=11,MONTH(jaar_zip[[#This Row],[Datum]])=12),1.1,IF(OR(MONTH(jaar_zip[[#This Row],[Datum]])=3,MONTH(jaar_zip[[#This Row],[Datum]])=10),1,0.8))*jaar_zip[[#This Row],[graaddagen]],"")</f>
        <v>10.56</v>
      </c>
      <c r="O6893" s="101">
        <f>IF(ISNUMBER(jaar_zip[[#This Row],[etmaaltemperatuur]]),IF(jaar_zip[[#This Row],[etmaaltemperatuur]]&gt;stookgrens,jaar_zip[[#This Row],[etmaaltemperatuur]]-stookgrens,0),"")</f>
        <v>0</v>
      </c>
    </row>
    <row r="6894" spans="1:15" x14ac:dyDescent="0.25">
      <c r="A6894">
        <v>344</v>
      </c>
      <c r="B6894">
        <v>20240212</v>
      </c>
      <c r="C6894">
        <v>4</v>
      </c>
      <c r="D6894">
        <v>6.9</v>
      </c>
      <c r="E6894">
        <v>584</v>
      </c>
      <c r="F6894">
        <v>0</v>
      </c>
      <c r="G6894">
        <v>1005.2</v>
      </c>
      <c r="H6894">
        <v>85</v>
      </c>
      <c r="I6894" s="101" t="s">
        <v>37</v>
      </c>
      <c r="J6894" s="1">
        <f>DATEVALUE(RIGHT(jaar_zip[[#This Row],[YYYYMMDD]],2)&amp;"-"&amp;MID(jaar_zip[[#This Row],[YYYYMMDD]],5,2)&amp;"-"&amp;LEFT(jaar_zip[[#This Row],[YYYYMMDD]],4))</f>
        <v>45334</v>
      </c>
      <c r="K6894" s="101" t="str">
        <f>IF(AND(VALUE(MONTH(jaar_zip[[#This Row],[Datum]]))=1,VALUE(WEEKNUM(jaar_zip[[#This Row],[Datum]],21))&gt;51),RIGHT(YEAR(jaar_zip[[#This Row],[Datum]])-1,2),RIGHT(YEAR(jaar_zip[[#This Row],[Datum]]),2))&amp;"-"&amp; TEXT(WEEKNUM(jaar_zip[[#This Row],[Datum]],21),"00")</f>
        <v>24-07</v>
      </c>
      <c r="L6894" s="101">
        <f>MONTH(jaar_zip[[#This Row],[Datum]])</f>
        <v>2</v>
      </c>
      <c r="M6894" s="101">
        <f>IF(ISNUMBER(jaar_zip[[#This Row],[etmaaltemperatuur]]),IF(jaar_zip[[#This Row],[etmaaltemperatuur]]&lt;stookgrens,stookgrens-jaar_zip[[#This Row],[etmaaltemperatuur]],0),"")</f>
        <v>11.1</v>
      </c>
      <c r="N6894" s="101">
        <f>IF(ISNUMBER(jaar_zip[[#This Row],[graaddagen]]),IF(OR(MONTH(jaar_zip[[#This Row],[Datum]])=1,MONTH(jaar_zip[[#This Row],[Datum]])=2,MONTH(jaar_zip[[#This Row],[Datum]])=11,MONTH(jaar_zip[[#This Row],[Datum]])=12),1.1,IF(OR(MONTH(jaar_zip[[#This Row],[Datum]])=3,MONTH(jaar_zip[[#This Row],[Datum]])=10),1,0.8))*jaar_zip[[#This Row],[graaddagen]],"")</f>
        <v>12.21</v>
      </c>
      <c r="O6894" s="101">
        <f>IF(ISNUMBER(jaar_zip[[#This Row],[etmaaltemperatuur]]),IF(jaar_zip[[#This Row],[etmaaltemperatuur]]&gt;stookgrens,jaar_zip[[#This Row],[etmaaltemperatuur]]-stookgrens,0),"")</f>
        <v>0</v>
      </c>
    </row>
    <row r="6895" spans="1:15" x14ac:dyDescent="0.25">
      <c r="A6895">
        <v>344</v>
      </c>
      <c r="B6895">
        <v>20240213</v>
      </c>
      <c r="C6895">
        <v>5.6</v>
      </c>
      <c r="D6895">
        <v>7.2</v>
      </c>
      <c r="E6895">
        <v>546</v>
      </c>
      <c r="F6895">
        <v>2.5</v>
      </c>
      <c r="G6895">
        <v>1014.5</v>
      </c>
      <c r="H6895">
        <v>83</v>
      </c>
      <c r="I6895" s="101" t="s">
        <v>37</v>
      </c>
      <c r="J6895" s="1">
        <f>DATEVALUE(RIGHT(jaar_zip[[#This Row],[YYYYMMDD]],2)&amp;"-"&amp;MID(jaar_zip[[#This Row],[YYYYMMDD]],5,2)&amp;"-"&amp;LEFT(jaar_zip[[#This Row],[YYYYMMDD]],4))</f>
        <v>45335</v>
      </c>
      <c r="K6895" s="101" t="str">
        <f>IF(AND(VALUE(MONTH(jaar_zip[[#This Row],[Datum]]))=1,VALUE(WEEKNUM(jaar_zip[[#This Row],[Datum]],21))&gt;51),RIGHT(YEAR(jaar_zip[[#This Row],[Datum]])-1,2),RIGHT(YEAR(jaar_zip[[#This Row],[Datum]]),2))&amp;"-"&amp; TEXT(WEEKNUM(jaar_zip[[#This Row],[Datum]],21),"00")</f>
        <v>24-07</v>
      </c>
      <c r="L6895" s="101">
        <f>MONTH(jaar_zip[[#This Row],[Datum]])</f>
        <v>2</v>
      </c>
      <c r="M6895" s="101">
        <f>IF(ISNUMBER(jaar_zip[[#This Row],[etmaaltemperatuur]]),IF(jaar_zip[[#This Row],[etmaaltemperatuur]]&lt;stookgrens,stookgrens-jaar_zip[[#This Row],[etmaaltemperatuur]],0),"")</f>
        <v>10.8</v>
      </c>
      <c r="N6895" s="101">
        <f>IF(ISNUMBER(jaar_zip[[#This Row],[graaddagen]]),IF(OR(MONTH(jaar_zip[[#This Row],[Datum]])=1,MONTH(jaar_zip[[#This Row],[Datum]])=2,MONTH(jaar_zip[[#This Row],[Datum]])=11,MONTH(jaar_zip[[#This Row],[Datum]])=12),1.1,IF(OR(MONTH(jaar_zip[[#This Row],[Datum]])=3,MONTH(jaar_zip[[#This Row],[Datum]])=10),1,0.8))*jaar_zip[[#This Row],[graaddagen]],"")</f>
        <v>11.880000000000003</v>
      </c>
      <c r="O6895" s="101">
        <f>IF(ISNUMBER(jaar_zip[[#This Row],[etmaaltemperatuur]]),IF(jaar_zip[[#This Row],[etmaaltemperatuur]]&gt;stookgrens,jaar_zip[[#This Row],[etmaaltemperatuur]]-stookgrens,0),"")</f>
        <v>0</v>
      </c>
    </row>
    <row r="6896" spans="1:15" x14ac:dyDescent="0.25">
      <c r="A6896">
        <v>344</v>
      </c>
      <c r="B6896">
        <v>20240214</v>
      </c>
      <c r="C6896">
        <v>7.7</v>
      </c>
      <c r="D6896">
        <v>11.4</v>
      </c>
      <c r="E6896">
        <v>140</v>
      </c>
      <c r="F6896">
        <v>5.5</v>
      </c>
      <c r="G6896">
        <v>1014.3</v>
      </c>
      <c r="H6896">
        <v>93</v>
      </c>
      <c r="I6896" s="101" t="s">
        <v>37</v>
      </c>
      <c r="J6896" s="1">
        <f>DATEVALUE(RIGHT(jaar_zip[[#This Row],[YYYYMMDD]],2)&amp;"-"&amp;MID(jaar_zip[[#This Row],[YYYYMMDD]],5,2)&amp;"-"&amp;LEFT(jaar_zip[[#This Row],[YYYYMMDD]],4))</f>
        <v>45336</v>
      </c>
      <c r="K6896" s="101" t="str">
        <f>IF(AND(VALUE(MONTH(jaar_zip[[#This Row],[Datum]]))=1,VALUE(WEEKNUM(jaar_zip[[#This Row],[Datum]],21))&gt;51),RIGHT(YEAR(jaar_zip[[#This Row],[Datum]])-1,2),RIGHT(YEAR(jaar_zip[[#This Row],[Datum]]),2))&amp;"-"&amp; TEXT(WEEKNUM(jaar_zip[[#This Row],[Datum]],21),"00")</f>
        <v>24-07</v>
      </c>
      <c r="L6896" s="101">
        <f>MONTH(jaar_zip[[#This Row],[Datum]])</f>
        <v>2</v>
      </c>
      <c r="M6896" s="101">
        <f>IF(ISNUMBER(jaar_zip[[#This Row],[etmaaltemperatuur]]),IF(jaar_zip[[#This Row],[etmaaltemperatuur]]&lt;stookgrens,stookgrens-jaar_zip[[#This Row],[etmaaltemperatuur]],0),"")</f>
        <v>6.6</v>
      </c>
      <c r="N6896" s="101">
        <f>IF(ISNUMBER(jaar_zip[[#This Row],[graaddagen]]),IF(OR(MONTH(jaar_zip[[#This Row],[Datum]])=1,MONTH(jaar_zip[[#This Row],[Datum]])=2,MONTH(jaar_zip[[#This Row],[Datum]])=11,MONTH(jaar_zip[[#This Row],[Datum]])=12),1.1,IF(OR(MONTH(jaar_zip[[#This Row],[Datum]])=3,MONTH(jaar_zip[[#This Row],[Datum]])=10),1,0.8))*jaar_zip[[#This Row],[graaddagen]],"")</f>
        <v>7.26</v>
      </c>
      <c r="O6896" s="101">
        <f>IF(ISNUMBER(jaar_zip[[#This Row],[etmaaltemperatuur]]),IF(jaar_zip[[#This Row],[etmaaltemperatuur]]&gt;stookgrens,jaar_zip[[#This Row],[etmaaltemperatuur]]-stookgrens,0),"")</f>
        <v>0</v>
      </c>
    </row>
    <row r="6897" spans="1:15" x14ac:dyDescent="0.25">
      <c r="A6897">
        <v>344</v>
      </c>
      <c r="B6897">
        <v>20240215</v>
      </c>
      <c r="C6897">
        <v>4.7</v>
      </c>
      <c r="D6897">
        <v>13.3</v>
      </c>
      <c r="E6897">
        <v>497</v>
      </c>
      <c r="F6897">
        <v>8.1999999999999993</v>
      </c>
      <c r="G6897">
        <v>1012</v>
      </c>
      <c r="H6897">
        <v>83</v>
      </c>
      <c r="I6897" s="101" t="s">
        <v>37</v>
      </c>
      <c r="J6897" s="1">
        <f>DATEVALUE(RIGHT(jaar_zip[[#This Row],[YYYYMMDD]],2)&amp;"-"&amp;MID(jaar_zip[[#This Row],[YYYYMMDD]],5,2)&amp;"-"&amp;LEFT(jaar_zip[[#This Row],[YYYYMMDD]],4))</f>
        <v>45337</v>
      </c>
      <c r="K6897" s="101" t="str">
        <f>IF(AND(VALUE(MONTH(jaar_zip[[#This Row],[Datum]]))=1,VALUE(WEEKNUM(jaar_zip[[#This Row],[Datum]],21))&gt;51),RIGHT(YEAR(jaar_zip[[#This Row],[Datum]])-1,2),RIGHT(YEAR(jaar_zip[[#This Row],[Datum]]),2))&amp;"-"&amp; TEXT(WEEKNUM(jaar_zip[[#This Row],[Datum]],21),"00")</f>
        <v>24-07</v>
      </c>
      <c r="L6897" s="101">
        <f>MONTH(jaar_zip[[#This Row],[Datum]])</f>
        <v>2</v>
      </c>
      <c r="M6897" s="101">
        <f>IF(ISNUMBER(jaar_zip[[#This Row],[etmaaltemperatuur]]),IF(jaar_zip[[#This Row],[etmaaltemperatuur]]&lt;stookgrens,stookgrens-jaar_zip[[#This Row],[etmaaltemperatuur]],0),"")</f>
        <v>4.6999999999999993</v>
      </c>
      <c r="N6897" s="101">
        <f>IF(ISNUMBER(jaar_zip[[#This Row],[graaddagen]]),IF(OR(MONTH(jaar_zip[[#This Row],[Datum]])=1,MONTH(jaar_zip[[#This Row],[Datum]])=2,MONTH(jaar_zip[[#This Row],[Datum]])=11,MONTH(jaar_zip[[#This Row],[Datum]])=12),1.1,IF(OR(MONTH(jaar_zip[[#This Row],[Datum]])=3,MONTH(jaar_zip[[#This Row],[Datum]])=10),1,0.8))*jaar_zip[[#This Row],[graaddagen]],"")</f>
        <v>5.17</v>
      </c>
      <c r="O6897" s="101">
        <f>IF(ISNUMBER(jaar_zip[[#This Row],[etmaaltemperatuur]]),IF(jaar_zip[[#This Row],[etmaaltemperatuur]]&gt;stookgrens,jaar_zip[[#This Row],[etmaaltemperatuur]]-stookgrens,0),"")</f>
        <v>0</v>
      </c>
    </row>
    <row r="6898" spans="1:15" x14ac:dyDescent="0.25">
      <c r="A6898">
        <v>344</v>
      </c>
      <c r="B6898">
        <v>20240216</v>
      </c>
      <c r="C6898">
        <v>3.9</v>
      </c>
      <c r="D6898">
        <v>11.2</v>
      </c>
      <c r="E6898">
        <v>288</v>
      </c>
      <c r="F6898">
        <v>2.2999999999999998</v>
      </c>
      <c r="G6898">
        <v>1014.6</v>
      </c>
      <c r="H6898">
        <v>85</v>
      </c>
      <c r="I6898" s="101" t="s">
        <v>37</v>
      </c>
      <c r="J6898" s="1">
        <f>DATEVALUE(RIGHT(jaar_zip[[#This Row],[YYYYMMDD]],2)&amp;"-"&amp;MID(jaar_zip[[#This Row],[YYYYMMDD]],5,2)&amp;"-"&amp;LEFT(jaar_zip[[#This Row],[YYYYMMDD]],4))</f>
        <v>45338</v>
      </c>
      <c r="K6898" s="101" t="str">
        <f>IF(AND(VALUE(MONTH(jaar_zip[[#This Row],[Datum]]))=1,VALUE(WEEKNUM(jaar_zip[[#This Row],[Datum]],21))&gt;51),RIGHT(YEAR(jaar_zip[[#This Row],[Datum]])-1,2),RIGHT(YEAR(jaar_zip[[#This Row],[Datum]]),2))&amp;"-"&amp; TEXT(WEEKNUM(jaar_zip[[#This Row],[Datum]],21),"00")</f>
        <v>24-07</v>
      </c>
      <c r="L6898" s="101">
        <f>MONTH(jaar_zip[[#This Row],[Datum]])</f>
        <v>2</v>
      </c>
      <c r="M6898" s="101">
        <f>IF(ISNUMBER(jaar_zip[[#This Row],[etmaaltemperatuur]]),IF(jaar_zip[[#This Row],[etmaaltemperatuur]]&lt;stookgrens,stookgrens-jaar_zip[[#This Row],[etmaaltemperatuur]],0),"")</f>
        <v>6.8000000000000007</v>
      </c>
      <c r="N6898" s="101">
        <f>IF(ISNUMBER(jaar_zip[[#This Row],[graaddagen]]),IF(OR(MONTH(jaar_zip[[#This Row],[Datum]])=1,MONTH(jaar_zip[[#This Row],[Datum]])=2,MONTH(jaar_zip[[#This Row],[Datum]])=11,MONTH(jaar_zip[[#This Row],[Datum]])=12),1.1,IF(OR(MONTH(jaar_zip[[#This Row],[Datum]])=3,MONTH(jaar_zip[[#This Row],[Datum]])=10),1,0.8))*jaar_zip[[#This Row],[graaddagen]],"")</f>
        <v>7.4800000000000013</v>
      </c>
      <c r="O6898" s="101">
        <f>IF(ISNUMBER(jaar_zip[[#This Row],[etmaaltemperatuur]]),IF(jaar_zip[[#This Row],[etmaaltemperatuur]]&gt;stookgrens,jaar_zip[[#This Row],[etmaaltemperatuur]]-stookgrens,0),"")</f>
        <v>0</v>
      </c>
    </row>
    <row r="6899" spans="1:15" x14ac:dyDescent="0.25">
      <c r="A6899">
        <v>344</v>
      </c>
      <c r="B6899">
        <v>20240217</v>
      </c>
      <c r="C6899">
        <v>3</v>
      </c>
      <c r="D6899">
        <v>10.6</v>
      </c>
      <c r="E6899">
        <v>396</v>
      </c>
      <c r="F6899">
        <v>0.1</v>
      </c>
      <c r="G6899">
        <v>1030</v>
      </c>
      <c r="H6899">
        <v>85</v>
      </c>
      <c r="I6899" s="101" t="s">
        <v>37</v>
      </c>
      <c r="J6899" s="1">
        <f>DATEVALUE(RIGHT(jaar_zip[[#This Row],[YYYYMMDD]],2)&amp;"-"&amp;MID(jaar_zip[[#This Row],[YYYYMMDD]],5,2)&amp;"-"&amp;LEFT(jaar_zip[[#This Row],[YYYYMMDD]],4))</f>
        <v>45339</v>
      </c>
      <c r="K6899" s="101" t="str">
        <f>IF(AND(VALUE(MONTH(jaar_zip[[#This Row],[Datum]]))=1,VALUE(WEEKNUM(jaar_zip[[#This Row],[Datum]],21))&gt;51),RIGHT(YEAR(jaar_zip[[#This Row],[Datum]])-1,2),RIGHT(YEAR(jaar_zip[[#This Row],[Datum]]),2))&amp;"-"&amp; TEXT(WEEKNUM(jaar_zip[[#This Row],[Datum]],21),"00")</f>
        <v>24-07</v>
      </c>
      <c r="L6899" s="101">
        <f>MONTH(jaar_zip[[#This Row],[Datum]])</f>
        <v>2</v>
      </c>
      <c r="M6899" s="101">
        <f>IF(ISNUMBER(jaar_zip[[#This Row],[etmaaltemperatuur]]),IF(jaar_zip[[#This Row],[etmaaltemperatuur]]&lt;stookgrens,stookgrens-jaar_zip[[#This Row],[etmaaltemperatuur]],0),"")</f>
        <v>7.4</v>
      </c>
      <c r="N6899" s="101">
        <f>IF(ISNUMBER(jaar_zip[[#This Row],[graaddagen]]),IF(OR(MONTH(jaar_zip[[#This Row],[Datum]])=1,MONTH(jaar_zip[[#This Row],[Datum]])=2,MONTH(jaar_zip[[#This Row],[Datum]])=11,MONTH(jaar_zip[[#This Row],[Datum]])=12),1.1,IF(OR(MONTH(jaar_zip[[#This Row],[Datum]])=3,MONTH(jaar_zip[[#This Row],[Datum]])=10),1,0.8))*jaar_zip[[#This Row],[graaddagen]],"")</f>
        <v>8.14</v>
      </c>
      <c r="O6899" s="101">
        <f>IF(ISNUMBER(jaar_zip[[#This Row],[etmaaltemperatuur]]),IF(jaar_zip[[#This Row],[etmaaltemperatuur]]&gt;stookgrens,jaar_zip[[#This Row],[etmaaltemperatuur]]-stookgrens,0),"")</f>
        <v>0</v>
      </c>
    </row>
    <row r="6900" spans="1:15" x14ac:dyDescent="0.25">
      <c r="A6900">
        <v>344</v>
      </c>
      <c r="B6900">
        <v>20240218</v>
      </c>
      <c r="C6900">
        <v>6.8</v>
      </c>
      <c r="D6900">
        <v>9.5</v>
      </c>
      <c r="E6900">
        <v>139</v>
      </c>
      <c r="F6900">
        <v>16</v>
      </c>
      <c r="G6900">
        <v>1023.9</v>
      </c>
      <c r="H6900">
        <v>91</v>
      </c>
      <c r="I6900" s="101" t="s">
        <v>37</v>
      </c>
      <c r="J6900" s="1">
        <f>DATEVALUE(RIGHT(jaar_zip[[#This Row],[YYYYMMDD]],2)&amp;"-"&amp;MID(jaar_zip[[#This Row],[YYYYMMDD]],5,2)&amp;"-"&amp;LEFT(jaar_zip[[#This Row],[YYYYMMDD]],4))</f>
        <v>45340</v>
      </c>
      <c r="K6900" s="101" t="str">
        <f>IF(AND(VALUE(MONTH(jaar_zip[[#This Row],[Datum]]))=1,VALUE(WEEKNUM(jaar_zip[[#This Row],[Datum]],21))&gt;51),RIGHT(YEAR(jaar_zip[[#This Row],[Datum]])-1,2),RIGHT(YEAR(jaar_zip[[#This Row],[Datum]]),2))&amp;"-"&amp; TEXT(WEEKNUM(jaar_zip[[#This Row],[Datum]],21),"00")</f>
        <v>24-07</v>
      </c>
      <c r="L6900" s="101">
        <f>MONTH(jaar_zip[[#This Row],[Datum]])</f>
        <v>2</v>
      </c>
      <c r="M6900" s="101">
        <f>IF(ISNUMBER(jaar_zip[[#This Row],[etmaaltemperatuur]]),IF(jaar_zip[[#This Row],[etmaaltemperatuur]]&lt;stookgrens,stookgrens-jaar_zip[[#This Row],[etmaaltemperatuur]],0),"")</f>
        <v>8.5</v>
      </c>
      <c r="N6900" s="101">
        <f>IF(ISNUMBER(jaar_zip[[#This Row],[graaddagen]]),IF(OR(MONTH(jaar_zip[[#This Row],[Datum]])=1,MONTH(jaar_zip[[#This Row],[Datum]])=2,MONTH(jaar_zip[[#This Row],[Datum]])=11,MONTH(jaar_zip[[#This Row],[Datum]])=12),1.1,IF(OR(MONTH(jaar_zip[[#This Row],[Datum]])=3,MONTH(jaar_zip[[#This Row],[Datum]])=10),1,0.8))*jaar_zip[[#This Row],[graaddagen]],"")</f>
        <v>9.3500000000000014</v>
      </c>
      <c r="O6900" s="101">
        <f>IF(ISNUMBER(jaar_zip[[#This Row],[etmaaltemperatuur]]),IF(jaar_zip[[#This Row],[etmaaltemperatuur]]&gt;stookgrens,jaar_zip[[#This Row],[etmaaltemperatuur]]-stookgrens,0),"")</f>
        <v>0</v>
      </c>
    </row>
    <row r="6901" spans="1:15" x14ac:dyDescent="0.25">
      <c r="A6901">
        <v>344</v>
      </c>
      <c r="B6901">
        <v>20240219</v>
      </c>
      <c r="C6901">
        <v>4.4000000000000004</v>
      </c>
      <c r="D6901">
        <v>8.8000000000000007</v>
      </c>
      <c r="E6901">
        <v>254</v>
      </c>
      <c r="F6901">
        <v>0.9</v>
      </c>
      <c r="G6901">
        <v>1026.9000000000001</v>
      </c>
      <c r="H6901">
        <v>88</v>
      </c>
      <c r="I6901" s="101" t="s">
        <v>37</v>
      </c>
      <c r="J6901" s="1">
        <f>DATEVALUE(RIGHT(jaar_zip[[#This Row],[YYYYMMDD]],2)&amp;"-"&amp;MID(jaar_zip[[#This Row],[YYYYMMDD]],5,2)&amp;"-"&amp;LEFT(jaar_zip[[#This Row],[YYYYMMDD]],4))</f>
        <v>45341</v>
      </c>
      <c r="K6901" s="101" t="str">
        <f>IF(AND(VALUE(MONTH(jaar_zip[[#This Row],[Datum]]))=1,VALUE(WEEKNUM(jaar_zip[[#This Row],[Datum]],21))&gt;51),RIGHT(YEAR(jaar_zip[[#This Row],[Datum]])-1,2),RIGHT(YEAR(jaar_zip[[#This Row],[Datum]]),2))&amp;"-"&amp; TEXT(WEEKNUM(jaar_zip[[#This Row],[Datum]],21),"00")</f>
        <v>24-08</v>
      </c>
      <c r="L6901" s="101">
        <f>MONTH(jaar_zip[[#This Row],[Datum]])</f>
        <v>2</v>
      </c>
      <c r="M6901" s="101">
        <f>IF(ISNUMBER(jaar_zip[[#This Row],[etmaaltemperatuur]]),IF(jaar_zip[[#This Row],[etmaaltemperatuur]]&lt;stookgrens,stookgrens-jaar_zip[[#This Row],[etmaaltemperatuur]],0),"")</f>
        <v>9.1999999999999993</v>
      </c>
      <c r="N6901" s="101">
        <f>IF(ISNUMBER(jaar_zip[[#This Row],[graaddagen]]),IF(OR(MONTH(jaar_zip[[#This Row],[Datum]])=1,MONTH(jaar_zip[[#This Row],[Datum]])=2,MONTH(jaar_zip[[#This Row],[Datum]])=11,MONTH(jaar_zip[[#This Row],[Datum]])=12),1.1,IF(OR(MONTH(jaar_zip[[#This Row],[Datum]])=3,MONTH(jaar_zip[[#This Row],[Datum]])=10),1,0.8))*jaar_zip[[#This Row],[graaddagen]],"")</f>
        <v>10.119999999999999</v>
      </c>
      <c r="O6901" s="101">
        <f>IF(ISNUMBER(jaar_zip[[#This Row],[etmaaltemperatuur]]),IF(jaar_zip[[#This Row],[etmaaltemperatuur]]&gt;stookgrens,jaar_zip[[#This Row],[etmaaltemperatuur]]-stookgrens,0),"")</f>
        <v>0</v>
      </c>
    </row>
    <row r="6902" spans="1:15" x14ac:dyDescent="0.25">
      <c r="A6902">
        <v>344</v>
      </c>
      <c r="B6902">
        <v>20240220</v>
      </c>
      <c r="C6902">
        <v>6.1</v>
      </c>
      <c r="D6902">
        <v>8.9</v>
      </c>
      <c r="E6902">
        <v>549</v>
      </c>
      <c r="F6902">
        <v>-0.1</v>
      </c>
      <c r="G6902">
        <v>1025.5999999999999</v>
      </c>
      <c r="H6902">
        <v>85</v>
      </c>
      <c r="I6902" s="101" t="s">
        <v>37</v>
      </c>
      <c r="J6902" s="1">
        <f>DATEVALUE(RIGHT(jaar_zip[[#This Row],[YYYYMMDD]],2)&amp;"-"&amp;MID(jaar_zip[[#This Row],[YYYYMMDD]],5,2)&amp;"-"&amp;LEFT(jaar_zip[[#This Row],[YYYYMMDD]],4))</f>
        <v>45342</v>
      </c>
      <c r="K6902" s="101" t="str">
        <f>IF(AND(VALUE(MONTH(jaar_zip[[#This Row],[Datum]]))=1,VALUE(WEEKNUM(jaar_zip[[#This Row],[Datum]],21))&gt;51),RIGHT(YEAR(jaar_zip[[#This Row],[Datum]])-1,2),RIGHT(YEAR(jaar_zip[[#This Row],[Datum]]),2))&amp;"-"&amp; TEXT(WEEKNUM(jaar_zip[[#This Row],[Datum]],21),"00")</f>
        <v>24-08</v>
      </c>
      <c r="L6902" s="101">
        <f>MONTH(jaar_zip[[#This Row],[Datum]])</f>
        <v>2</v>
      </c>
      <c r="M6902" s="101">
        <f>IF(ISNUMBER(jaar_zip[[#This Row],[etmaaltemperatuur]]),IF(jaar_zip[[#This Row],[etmaaltemperatuur]]&lt;stookgrens,stookgrens-jaar_zip[[#This Row],[etmaaltemperatuur]],0),"")</f>
        <v>9.1</v>
      </c>
      <c r="N6902" s="101">
        <f>IF(ISNUMBER(jaar_zip[[#This Row],[graaddagen]]),IF(OR(MONTH(jaar_zip[[#This Row],[Datum]])=1,MONTH(jaar_zip[[#This Row],[Datum]])=2,MONTH(jaar_zip[[#This Row],[Datum]])=11,MONTH(jaar_zip[[#This Row],[Datum]])=12),1.1,IF(OR(MONTH(jaar_zip[[#This Row],[Datum]])=3,MONTH(jaar_zip[[#This Row],[Datum]])=10),1,0.8))*jaar_zip[[#This Row],[graaddagen]],"")</f>
        <v>10.01</v>
      </c>
      <c r="O6902" s="101">
        <f>IF(ISNUMBER(jaar_zip[[#This Row],[etmaaltemperatuur]]),IF(jaar_zip[[#This Row],[etmaaltemperatuur]]&gt;stookgrens,jaar_zip[[#This Row],[etmaaltemperatuur]]-stookgrens,0),"")</f>
        <v>0</v>
      </c>
    </row>
    <row r="6903" spans="1:15" x14ac:dyDescent="0.25">
      <c r="A6903">
        <v>344</v>
      </c>
      <c r="B6903">
        <v>20240221</v>
      </c>
      <c r="C6903">
        <v>7.3</v>
      </c>
      <c r="D6903">
        <v>9.4</v>
      </c>
      <c r="E6903">
        <v>251</v>
      </c>
      <c r="F6903">
        <v>7.8</v>
      </c>
      <c r="G6903">
        <v>1009.6</v>
      </c>
      <c r="H6903">
        <v>88</v>
      </c>
      <c r="I6903" s="101" t="s">
        <v>37</v>
      </c>
      <c r="J6903" s="1">
        <f>DATEVALUE(RIGHT(jaar_zip[[#This Row],[YYYYMMDD]],2)&amp;"-"&amp;MID(jaar_zip[[#This Row],[YYYYMMDD]],5,2)&amp;"-"&amp;LEFT(jaar_zip[[#This Row],[YYYYMMDD]],4))</f>
        <v>45343</v>
      </c>
      <c r="K6903" s="101" t="str">
        <f>IF(AND(VALUE(MONTH(jaar_zip[[#This Row],[Datum]]))=1,VALUE(WEEKNUM(jaar_zip[[#This Row],[Datum]],21))&gt;51),RIGHT(YEAR(jaar_zip[[#This Row],[Datum]])-1,2),RIGHT(YEAR(jaar_zip[[#This Row],[Datum]]),2))&amp;"-"&amp; TEXT(WEEKNUM(jaar_zip[[#This Row],[Datum]],21),"00")</f>
        <v>24-08</v>
      </c>
      <c r="L6903" s="101">
        <f>MONTH(jaar_zip[[#This Row],[Datum]])</f>
        <v>2</v>
      </c>
      <c r="M6903" s="101">
        <f>IF(ISNUMBER(jaar_zip[[#This Row],[etmaaltemperatuur]]),IF(jaar_zip[[#This Row],[etmaaltemperatuur]]&lt;stookgrens,stookgrens-jaar_zip[[#This Row],[etmaaltemperatuur]],0),"")</f>
        <v>8.6</v>
      </c>
      <c r="N6903" s="101">
        <f>IF(ISNUMBER(jaar_zip[[#This Row],[graaddagen]]),IF(OR(MONTH(jaar_zip[[#This Row],[Datum]])=1,MONTH(jaar_zip[[#This Row],[Datum]])=2,MONTH(jaar_zip[[#This Row],[Datum]])=11,MONTH(jaar_zip[[#This Row],[Datum]])=12),1.1,IF(OR(MONTH(jaar_zip[[#This Row],[Datum]])=3,MONTH(jaar_zip[[#This Row],[Datum]])=10),1,0.8))*jaar_zip[[#This Row],[graaddagen]],"")</f>
        <v>9.4600000000000009</v>
      </c>
      <c r="O6903" s="101">
        <f>IF(ISNUMBER(jaar_zip[[#This Row],[etmaaltemperatuur]]),IF(jaar_zip[[#This Row],[etmaaltemperatuur]]&gt;stookgrens,jaar_zip[[#This Row],[etmaaltemperatuur]]-stookgrens,0),"")</f>
        <v>0</v>
      </c>
    </row>
    <row r="6904" spans="1:15" x14ac:dyDescent="0.25">
      <c r="A6904">
        <v>344</v>
      </c>
      <c r="B6904">
        <v>20240222</v>
      </c>
      <c r="C6904">
        <v>7.5</v>
      </c>
      <c r="D6904">
        <v>9.8000000000000007</v>
      </c>
      <c r="E6904">
        <v>308</v>
      </c>
      <c r="F6904">
        <v>7.2</v>
      </c>
      <c r="G6904">
        <v>985.7</v>
      </c>
      <c r="H6904">
        <v>88</v>
      </c>
      <c r="I6904" s="101" t="s">
        <v>37</v>
      </c>
      <c r="J6904" s="1">
        <f>DATEVALUE(RIGHT(jaar_zip[[#This Row],[YYYYMMDD]],2)&amp;"-"&amp;MID(jaar_zip[[#This Row],[YYYYMMDD]],5,2)&amp;"-"&amp;LEFT(jaar_zip[[#This Row],[YYYYMMDD]],4))</f>
        <v>45344</v>
      </c>
      <c r="K6904" s="101" t="str">
        <f>IF(AND(VALUE(MONTH(jaar_zip[[#This Row],[Datum]]))=1,VALUE(WEEKNUM(jaar_zip[[#This Row],[Datum]],21))&gt;51),RIGHT(YEAR(jaar_zip[[#This Row],[Datum]])-1,2),RIGHT(YEAR(jaar_zip[[#This Row],[Datum]]),2))&amp;"-"&amp; TEXT(WEEKNUM(jaar_zip[[#This Row],[Datum]],21),"00")</f>
        <v>24-08</v>
      </c>
      <c r="L6904" s="101">
        <f>MONTH(jaar_zip[[#This Row],[Datum]])</f>
        <v>2</v>
      </c>
      <c r="M6904" s="101">
        <f>IF(ISNUMBER(jaar_zip[[#This Row],[etmaaltemperatuur]]),IF(jaar_zip[[#This Row],[etmaaltemperatuur]]&lt;stookgrens,stookgrens-jaar_zip[[#This Row],[etmaaltemperatuur]],0),"")</f>
        <v>8.1999999999999993</v>
      </c>
      <c r="N6904" s="101">
        <f>IF(ISNUMBER(jaar_zip[[#This Row],[graaddagen]]),IF(OR(MONTH(jaar_zip[[#This Row],[Datum]])=1,MONTH(jaar_zip[[#This Row],[Datum]])=2,MONTH(jaar_zip[[#This Row],[Datum]])=11,MONTH(jaar_zip[[#This Row],[Datum]])=12),1.1,IF(OR(MONTH(jaar_zip[[#This Row],[Datum]])=3,MONTH(jaar_zip[[#This Row],[Datum]])=10),1,0.8))*jaar_zip[[#This Row],[graaddagen]],"")</f>
        <v>9.02</v>
      </c>
      <c r="O6904" s="101">
        <f>IF(ISNUMBER(jaar_zip[[#This Row],[etmaaltemperatuur]]),IF(jaar_zip[[#This Row],[etmaaltemperatuur]]&gt;stookgrens,jaar_zip[[#This Row],[etmaaltemperatuur]]-stookgrens,0),"")</f>
        <v>0</v>
      </c>
    </row>
    <row r="6905" spans="1:15" x14ac:dyDescent="0.25">
      <c r="A6905">
        <v>344</v>
      </c>
      <c r="B6905">
        <v>20240223</v>
      </c>
      <c r="C6905">
        <v>7.5</v>
      </c>
      <c r="D6905">
        <v>6.2</v>
      </c>
      <c r="E6905">
        <v>494</v>
      </c>
      <c r="F6905">
        <v>3.2</v>
      </c>
      <c r="G6905">
        <v>989.7</v>
      </c>
      <c r="H6905">
        <v>81</v>
      </c>
      <c r="I6905" s="101" t="s">
        <v>37</v>
      </c>
      <c r="J6905" s="1">
        <f>DATEVALUE(RIGHT(jaar_zip[[#This Row],[YYYYMMDD]],2)&amp;"-"&amp;MID(jaar_zip[[#This Row],[YYYYMMDD]],5,2)&amp;"-"&amp;LEFT(jaar_zip[[#This Row],[YYYYMMDD]],4))</f>
        <v>45345</v>
      </c>
      <c r="K6905" s="101" t="str">
        <f>IF(AND(VALUE(MONTH(jaar_zip[[#This Row],[Datum]]))=1,VALUE(WEEKNUM(jaar_zip[[#This Row],[Datum]],21))&gt;51),RIGHT(YEAR(jaar_zip[[#This Row],[Datum]])-1,2),RIGHT(YEAR(jaar_zip[[#This Row],[Datum]]),2))&amp;"-"&amp; TEXT(WEEKNUM(jaar_zip[[#This Row],[Datum]],21),"00")</f>
        <v>24-08</v>
      </c>
      <c r="L6905" s="101">
        <f>MONTH(jaar_zip[[#This Row],[Datum]])</f>
        <v>2</v>
      </c>
      <c r="M6905" s="101">
        <f>IF(ISNUMBER(jaar_zip[[#This Row],[etmaaltemperatuur]]),IF(jaar_zip[[#This Row],[etmaaltemperatuur]]&lt;stookgrens,stookgrens-jaar_zip[[#This Row],[etmaaltemperatuur]],0),"")</f>
        <v>11.8</v>
      </c>
      <c r="N6905" s="101">
        <f>IF(ISNUMBER(jaar_zip[[#This Row],[graaddagen]]),IF(OR(MONTH(jaar_zip[[#This Row],[Datum]])=1,MONTH(jaar_zip[[#This Row],[Datum]])=2,MONTH(jaar_zip[[#This Row],[Datum]])=11,MONTH(jaar_zip[[#This Row],[Datum]])=12),1.1,IF(OR(MONTH(jaar_zip[[#This Row],[Datum]])=3,MONTH(jaar_zip[[#This Row],[Datum]])=10),1,0.8))*jaar_zip[[#This Row],[graaddagen]],"")</f>
        <v>12.980000000000002</v>
      </c>
      <c r="O6905" s="101">
        <f>IF(ISNUMBER(jaar_zip[[#This Row],[etmaaltemperatuur]]),IF(jaar_zip[[#This Row],[etmaaltemperatuur]]&gt;stookgrens,jaar_zip[[#This Row],[etmaaltemperatuur]]-stookgrens,0),"")</f>
        <v>0</v>
      </c>
    </row>
    <row r="6906" spans="1:15" x14ac:dyDescent="0.25">
      <c r="A6906">
        <v>344</v>
      </c>
      <c r="B6906">
        <v>20240224</v>
      </c>
      <c r="C6906">
        <v>4.5999999999999996</v>
      </c>
      <c r="D6906">
        <v>5.2</v>
      </c>
      <c r="E6906">
        <v>300</v>
      </c>
      <c r="F6906">
        <v>7.5</v>
      </c>
      <c r="G6906">
        <v>997.2</v>
      </c>
      <c r="H6906">
        <v>86</v>
      </c>
      <c r="I6906" s="101" t="s">
        <v>37</v>
      </c>
      <c r="J6906" s="1">
        <f>DATEVALUE(RIGHT(jaar_zip[[#This Row],[YYYYMMDD]],2)&amp;"-"&amp;MID(jaar_zip[[#This Row],[YYYYMMDD]],5,2)&amp;"-"&amp;LEFT(jaar_zip[[#This Row],[YYYYMMDD]],4))</f>
        <v>45346</v>
      </c>
      <c r="K6906" s="101" t="str">
        <f>IF(AND(VALUE(MONTH(jaar_zip[[#This Row],[Datum]]))=1,VALUE(WEEKNUM(jaar_zip[[#This Row],[Datum]],21))&gt;51),RIGHT(YEAR(jaar_zip[[#This Row],[Datum]])-1,2),RIGHT(YEAR(jaar_zip[[#This Row],[Datum]]),2))&amp;"-"&amp; TEXT(WEEKNUM(jaar_zip[[#This Row],[Datum]],21),"00")</f>
        <v>24-08</v>
      </c>
      <c r="L6906" s="101">
        <f>MONTH(jaar_zip[[#This Row],[Datum]])</f>
        <v>2</v>
      </c>
      <c r="M6906" s="101">
        <f>IF(ISNUMBER(jaar_zip[[#This Row],[etmaaltemperatuur]]),IF(jaar_zip[[#This Row],[etmaaltemperatuur]]&lt;stookgrens,stookgrens-jaar_zip[[#This Row],[etmaaltemperatuur]],0),"")</f>
        <v>12.8</v>
      </c>
      <c r="N6906" s="101">
        <f>IF(ISNUMBER(jaar_zip[[#This Row],[graaddagen]]),IF(OR(MONTH(jaar_zip[[#This Row],[Datum]])=1,MONTH(jaar_zip[[#This Row],[Datum]])=2,MONTH(jaar_zip[[#This Row],[Datum]])=11,MONTH(jaar_zip[[#This Row],[Datum]])=12),1.1,IF(OR(MONTH(jaar_zip[[#This Row],[Datum]])=3,MONTH(jaar_zip[[#This Row],[Datum]])=10),1,0.8))*jaar_zip[[#This Row],[graaddagen]],"")</f>
        <v>14.080000000000002</v>
      </c>
      <c r="O6906" s="101">
        <f>IF(ISNUMBER(jaar_zip[[#This Row],[etmaaltemperatuur]]),IF(jaar_zip[[#This Row],[etmaaltemperatuur]]&gt;stookgrens,jaar_zip[[#This Row],[etmaaltemperatuur]]-stookgrens,0),"")</f>
        <v>0</v>
      </c>
    </row>
    <row r="6907" spans="1:15" x14ac:dyDescent="0.25">
      <c r="A6907">
        <v>344</v>
      </c>
      <c r="B6907">
        <v>20240225</v>
      </c>
      <c r="C6907">
        <v>4.2</v>
      </c>
      <c r="D6907">
        <v>6.7</v>
      </c>
      <c r="E6907">
        <v>841</v>
      </c>
      <c r="F6907">
        <v>0.9</v>
      </c>
      <c r="G6907">
        <v>999.2</v>
      </c>
      <c r="H6907">
        <v>83</v>
      </c>
      <c r="I6907" s="101" t="s">
        <v>37</v>
      </c>
      <c r="J6907" s="1">
        <f>DATEVALUE(RIGHT(jaar_zip[[#This Row],[YYYYMMDD]],2)&amp;"-"&amp;MID(jaar_zip[[#This Row],[YYYYMMDD]],5,2)&amp;"-"&amp;LEFT(jaar_zip[[#This Row],[YYYYMMDD]],4))</f>
        <v>45347</v>
      </c>
      <c r="K6907" s="101" t="str">
        <f>IF(AND(VALUE(MONTH(jaar_zip[[#This Row],[Datum]]))=1,VALUE(WEEKNUM(jaar_zip[[#This Row],[Datum]],21))&gt;51),RIGHT(YEAR(jaar_zip[[#This Row],[Datum]])-1,2),RIGHT(YEAR(jaar_zip[[#This Row],[Datum]]),2))&amp;"-"&amp; TEXT(WEEKNUM(jaar_zip[[#This Row],[Datum]],21),"00")</f>
        <v>24-08</v>
      </c>
      <c r="L6907" s="101">
        <f>MONTH(jaar_zip[[#This Row],[Datum]])</f>
        <v>2</v>
      </c>
      <c r="M6907" s="101">
        <f>IF(ISNUMBER(jaar_zip[[#This Row],[etmaaltemperatuur]]),IF(jaar_zip[[#This Row],[etmaaltemperatuur]]&lt;stookgrens,stookgrens-jaar_zip[[#This Row],[etmaaltemperatuur]],0),"")</f>
        <v>11.3</v>
      </c>
      <c r="N6907" s="101">
        <f>IF(ISNUMBER(jaar_zip[[#This Row],[graaddagen]]),IF(OR(MONTH(jaar_zip[[#This Row],[Datum]])=1,MONTH(jaar_zip[[#This Row],[Datum]])=2,MONTH(jaar_zip[[#This Row],[Datum]])=11,MONTH(jaar_zip[[#This Row],[Datum]])=12),1.1,IF(OR(MONTH(jaar_zip[[#This Row],[Datum]])=3,MONTH(jaar_zip[[#This Row],[Datum]])=10),1,0.8))*jaar_zip[[#This Row],[graaddagen]],"")</f>
        <v>12.430000000000001</v>
      </c>
      <c r="O6907" s="101">
        <f>IF(ISNUMBER(jaar_zip[[#This Row],[etmaaltemperatuur]]),IF(jaar_zip[[#This Row],[etmaaltemperatuur]]&gt;stookgrens,jaar_zip[[#This Row],[etmaaltemperatuur]]-stookgrens,0),"")</f>
        <v>0</v>
      </c>
    </row>
    <row r="6908" spans="1:15" x14ac:dyDescent="0.25">
      <c r="A6908">
        <v>344</v>
      </c>
      <c r="B6908">
        <v>20240226</v>
      </c>
      <c r="C6908">
        <v>7</v>
      </c>
      <c r="D6908">
        <v>5.5</v>
      </c>
      <c r="E6908">
        <v>325</v>
      </c>
      <c r="F6908">
        <v>1.6</v>
      </c>
      <c r="G6908">
        <v>1007.1</v>
      </c>
      <c r="H6908">
        <v>81</v>
      </c>
      <c r="I6908" s="101" t="s">
        <v>37</v>
      </c>
      <c r="J6908" s="1">
        <f>DATEVALUE(RIGHT(jaar_zip[[#This Row],[YYYYMMDD]],2)&amp;"-"&amp;MID(jaar_zip[[#This Row],[YYYYMMDD]],5,2)&amp;"-"&amp;LEFT(jaar_zip[[#This Row],[YYYYMMDD]],4))</f>
        <v>45348</v>
      </c>
      <c r="K6908" s="101" t="str">
        <f>IF(AND(VALUE(MONTH(jaar_zip[[#This Row],[Datum]]))=1,VALUE(WEEKNUM(jaar_zip[[#This Row],[Datum]],21))&gt;51),RIGHT(YEAR(jaar_zip[[#This Row],[Datum]])-1,2),RIGHT(YEAR(jaar_zip[[#This Row],[Datum]]),2))&amp;"-"&amp; TEXT(WEEKNUM(jaar_zip[[#This Row],[Datum]],21),"00")</f>
        <v>24-09</v>
      </c>
      <c r="L6908" s="101">
        <f>MONTH(jaar_zip[[#This Row],[Datum]])</f>
        <v>2</v>
      </c>
      <c r="M6908" s="101">
        <f>IF(ISNUMBER(jaar_zip[[#This Row],[etmaaltemperatuur]]),IF(jaar_zip[[#This Row],[etmaaltemperatuur]]&lt;stookgrens,stookgrens-jaar_zip[[#This Row],[etmaaltemperatuur]],0),"")</f>
        <v>12.5</v>
      </c>
      <c r="N6908" s="101">
        <f>IF(ISNUMBER(jaar_zip[[#This Row],[graaddagen]]),IF(OR(MONTH(jaar_zip[[#This Row],[Datum]])=1,MONTH(jaar_zip[[#This Row],[Datum]])=2,MONTH(jaar_zip[[#This Row],[Datum]])=11,MONTH(jaar_zip[[#This Row],[Datum]])=12),1.1,IF(OR(MONTH(jaar_zip[[#This Row],[Datum]])=3,MONTH(jaar_zip[[#This Row],[Datum]])=10),1,0.8))*jaar_zip[[#This Row],[graaddagen]],"")</f>
        <v>13.750000000000002</v>
      </c>
      <c r="O6908" s="101">
        <f>IF(ISNUMBER(jaar_zip[[#This Row],[etmaaltemperatuur]]),IF(jaar_zip[[#This Row],[etmaaltemperatuur]]&gt;stookgrens,jaar_zip[[#This Row],[etmaaltemperatuur]]-stookgrens,0),"")</f>
        <v>0</v>
      </c>
    </row>
    <row r="6909" spans="1:15" x14ac:dyDescent="0.25">
      <c r="A6909">
        <v>344</v>
      </c>
      <c r="B6909">
        <v>20240227</v>
      </c>
      <c r="C6909">
        <v>2.7</v>
      </c>
      <c r="D6909">
        <v>5</v>
      </c>
      <c r="E6909">
        <v>1073</v>
      </c>
      <c r="F6909">
        <v>0</v>
      </c>
      <c r="G6909">
        <v>1018.9</v>
      </c>
      <c r="H6909">
        <v>80</v>
      </c>
      <c r="I6909" s="101" t="s">
        <v>37</v>
      </c>
      <c r="J6909" s="1">
        <f>DATEVALUE(RIGHT(jaar_zip[[#This Row],[YYYYMMDD]],2)&amp;"-"&amp;MID(jaar_zip[[#This Row],[YYYYMMDD]],5,2)&amp;"-"&amp;LEFT(jaar_zip[[#This Row],[YYYYMMDD]],4))</f>
        <v>45349</v>
      </c>
      <c r="K6909" s="101" t="str">
        <f>IF(AND(VALUE(MONTH(jaar_zip[[#This Row],[Datum]]))=1,VALUE(WEEKNUM(jaar_zip[[#This Row],[Datum]],21))&gt;51),RIGHT(YEAR(jaar_zip[[#This Row],[Datum]])-1,2),RIGHT(YEAR(jaar_zip[[#This Row],[Datum]]),2))&amp;"-"&amp; TEXT(WEEKNUM(jaar_zip[[#This Row],[Datum]],21),"00")</f>
        <v>24-09</v>
      </c>
      <c r="L6909" s="101">
        <f>MONTH(jaar_zip[[#This Row],[Datum]])</f>
        <v>2</v>
      </c>
      <c r="M6909" s="101">
        <f>IF(ISNUMBER(jaar_zip[[#This Row],[etmaaltemperatuur]]),IF(jaar_zip[[#This Row],[etmaaltemperatuur]]&lt;stookgrens,stookgrens-jaar_zip[[#This Row],[etmaaltemperatuur]],0),"")</f>
        <v>13</v>
      </c>
      <c r="N6909" s="101">
        <f>IF(ISNUMBER(jaar_zip[[#This Row],[graaddagen]]),IF(OR(MONTH(jaar_zip[[#This Row],[Datum]])=1,MONTH(jaar_zip[[#This Row],[Datum]])=2,MONTH(jaar_zip[[#This Row],[Datum]])=11,MONTH(jaar_zip[[#This Row],[Datum]])=12),1.1,IF(OR(MONTH(jaar_zip[[#This Row],[Datum]])=3,MONTH(jaar_zip[[#This Row],[Datum]])=10),1,0.8))*jaar_zip[[#This Row],[graaddagen]],"")</f>
        <v>14.3</v>
      </c>
      <c r="O6909" s="101">
        <f>IF(ISNUMBER(jaar_zip[[#This Row],[etmaaltemperatuur]]),IF(jaar_zip[[#This Row],[etmaaltemperatuur]]&gt;stookgrens,jaar_zip[[#This Row],[etmaaltemperatuur]]-stookgrens,0),"")</f>
        <v>0</v>
      </c>
    </row>
    <row r="6910" spans="1:15" x14ac:dyDescent="0.25">
      <c r="A6910">
        <v>344</v>
      </c>
      <c r="B6910">
        <v>20240228</v>
      </c>
      <c r="C6910">
        <v>4.5</v>
      </c>
      <c r="D6910">
        <v>7.2</v>
      </c>
      <c r="E6910">
        <v>325</v>
      </c>
      <c r="F6910">
        <v>-0.1</v>
      </c>
      <c r="G6910">
        <v>1018.9</v>
      </c>
      <c r="H6910">
        <v>87</v>
      </c>
      <c r="I6910" s="101" t="s">
        <v>37</v>
      </c>
      <c r="J6910" s="1">
        <f>DATEVALUE(RIGHT(jaar_zip[[#This Row],[YYYYMMDD]],2)&amp;"-"&amp;MID(jaar_zip[[#This Row],[YYYYMMDD]],5,2)&amp;"-"&amp;LEFT(jaar_zip[[#This Row],[YYYYMMDD]],4))</f>
        <v>45350</v>
      </c>
      <c r="K6910" s="101" t="str">
        <f>IF(AND(VALUE(MONTH(jaar_zip[[#This Row],[Datum]]))=1,VALUE(WEEKNUM(jaar_zip[[#This Row],[Datum]],21))&gt;51),RIGHT(YEAR(jaar_zip[[#This Row],[Datum]])-1,2),RIGHT(YEAR(jaar_zip[[#This Row],[Datum]]),2))&amp;"-"&amp; TEXT(WEEKNUM(jaar_zip[[#This Row],[Datum]],21),"00")</f>
        <v>24-09</v>
      </c>
      <c r="L6910" s="101">
        <f>MONTH(jaar_zip[[#This Row],[Datum]])</f>
        <v>2</v>
      </c>
      <c r="M6910" s="101">
        <f>IF(ISNUMBER(jaar_zip[[#This Row],[etmaaltemperatuur]]),IF(jaar_zip[[#This Row],[etmaaltemperatuur]]&lt;stookgrens,stookgrens-jaar_zip[[#This Row],[etmaaltemperatuur]],0),"")</f>
        <v>10.8</v>
      </c>
      <c r="N6910" s="101">
        <f>IF(ISNUMBER(jaar_zip[[#This Row],[graaddagen]]),IF(OR(MONTH(jaar_zip[[#This Row],[Datum]])=1,MONTH(jaar_zip[[#This Row],[Datum]])=2,MONTH(jaar_zip[[#This Row],[Datum]])=11,MONTH(jaar_zip[[#This Row],[Datum]])=12),1.1,IF(OR(MONTH(jaar_zip[[#This Row],[Datum]])=3,MONTH(jaar_zip[[#This Row],[Datum]])=10),1,0.8))*jaar_zip[[#This Row],[graaddagen]],"")</f>
        <v>11.880000000000003</v>
      </c>
      <c r="O6910" s="101">
        <f>IF(ISNUMBER(jaar_zip[[#This Row],[etmaaltemperatuur]]),IF(jaar_zip[[#This Row],[etmaaltemperatuur]]&gt;stookgrens,jaar_zip[[#This Row],[etmaaltemperatuur]]-stookgrens,0),"")</f>
        <v>0</v>
      </c>
    </row>
    <row r="6911" spans="1:15" x14ac:dyDescent="0.25">
      <c r="A6911">
        <v>344</v>
      </c>
      <c r="B6911">
        <v>20240229</v>
      </c>
      <c r="C6911">
        <v>6.3</v>
      </c>
      <c r="D6911">
        <v>8.6</v>
      </c>
      <c r="E6911">
        <v>215</v>
      </c>
      <c r="F6911">
        <v>6.5</v>
      </c>
      <c r="G6911">
        <v>1006.8</v>
      </c>
      <c r="H6911">
        <v>93</v>
      </c>
      <c r="I6911" s="101" t="s">
        <v>37</v>
      </c>
      <c r="J6911" s="1">
        <f>DATEVALUE(RIGHT(jaar_zip[[#This Row],[YYYYMMDD]],2)&amp;"-"&amp;MID(jaar_zip[[#This Row],[YYYYMMDD]],5,2)&amp;"-"&amp;LEFT(jaar_zip[[#This Row],[YYYYMMDD]],4))</f>
        <v>45351</v>
      </c>
      <c r="K6911" s="101" t="str">
        <f>IF(AND(VALUE(MONTH(jaar_zip[[#This Row],[Datum]]))=1,VALUE(WEEKNUM(jaar_zip[[#This Row],[Datum]],21))&gt;51),RIGHT(YEAR(jaar_zip[[#This Row],[Datum]])-1,2),RIGHT(YEAR(jaar_zip[[#This Row],[Datum]]),2))&amp;"-"&amp; TEXT(WEEKNUM(jaar_zip[[#This Row],[Datum]],21),"00")</f>
        <v>24-09</v>
      </c>
      <c r="L6911" s="101">
        <f>MONTH(jaar_zip[[#This Row],[Datum]])</f>
        <v>2</v>
      </c>
      <c r="M6911" s="101">
        <f>IF(ISNUMBER(jaar_zip[[#This Row],[etmaaltemperatuur]]),IF(jaar_zip[[#This Row],[etmaaltemperatuur]]&lt;stookgrens,stookgrens-jaar_zip[[#This Row],[etmaaltemperatuur]],0),"")</f>
        <v>9.4</v>
      </c>
      <c r="N6911" s="101">
        <f>IF(ISNUMBER(jaar_zip[[#This Row],[graaddagen]]),IF(OR(MONTH(jaar_zip[[#This Row],[Datum]])=1,MONTH(jaar_zip[[#This Row],[Datum]])=2,MONTH(jaar_zip[[#This Row],[Datum]])=11,MONTH(jaar_zip[[#This Row],[Datum]])=12),1.1,IF(OR(MONTH(jaar_zip[[#This Row],[Datum]])=3,MONTH(jaar_zip[[#This Row],[Datum]])=10),1,0.8))*jaar_zip[[#This Row],[graaddagen]],"")</f>
        <v>10.340000000000002</v>
      </c>
      <c r="O6911" s="101">
        <f>IF(ISNUMBER(jaar_zip[[#This Row],[etmaaltemperatuur]]),IF(jaar_zip[[#This Row],[etmaaltemperatuur]]&gt;stookgrens,jaar_zip[[#This Row],[etmaaltemperatuur]]-stookgrens,0),"")</f>
        <v>0</v>
      </c>
    </row>
    <row r="6912" spans="1:15" x14ac:dyDescent="0.25">
      <c r="A6912">
        <v>344</v>
      </c>
      <c r="B6912">
        <v>20240301</v>
      </c>
      <c r="C6912">
        <v>6.4</v>
      </c>
      <c r="D6912">
        <v>7.5</v>
      </c>
      <c r="E6912">
        <v>573</v>
      </c>
      <c r="F6912">
        <v>3.9</v>
      </c>
      <c r="G6912">
        <v>999.4</v>
      </c>
      <c r="H6912">
        <v>83</v>
      </c>
      <c r="I6912" s="101" t="s">
        <v>37</v>
      </c>
      <c r="J6912" s="1">
        <f>DATEVALUE(RIGHT(jaar_zip[[#This Row],[YYYYMMDD]],2)&amp;"-"&amp;MID(jaar_zip[[#This Row],[YYYYMMDD]],5,2)&amp;"-"&amp;LEFT(jaar_zip[[#This Row],[YYYYMMDD]],4))</f>
        <v>45352</v>
      </c>
      <c r="K6912" s="101" t="str">
        <f>IF(AND(VALUE(MONTH(jaar_zip[[#This Row],[Datum]]))=1,VALUE(WEEKNUM(jaar_zip[[#This Row],[Datum]],21))&gt;51),RIGHT(YEAR(jaar_zip[[#This Row],[Datum]])-1,2),RIGHT(YEAR(jaar_zip[[#This Row],[Datum]]),2))&amp;"-"&amp; TEXT(WEEKNUM(jaar_zip[[#This Row],[Datum]],21),"00")</f>
        <v>24-09</v>
      </c>
      <c r="L6912" s="101">
        <f>MONTH(jaar_zip[[#This Row],[Datum]])</f>
        <v>3</v>
      </c>
      <c r="M6912" s="101">
        <f>IF(ISNUMBER(jaar_zip[[#This Row],[etmaaltemperatuur]]),IF(jaar_zip[[#This Row],[etmaaltemperatuur]]&lt;stookgrens,stookgrens-jaar_zip[[#This Row],[etmaaltemperatuur]],0),"")</f>
        <v>10.5</v>
      </c>
      <c r="N6912" s="101">
        <f>IF(ISNUMBER(jaar_zip[[#This Row],[graaddagen]]),IF(OR(MONTH(jaar_zip[[#This Row],[Datum]])=1,MONTH(jaar_zip[[#This Row],[Datum]])=2,MONTH(jaar_zip[[#This Row],[Datum]])=11,MONTH(jaar_zip[[#This Row],[Datum]])=12),1.1,IF(OR(MONTH(jaar_zip[[#This Row],[Datum]])=3,MONTH(jaar_zip[[#This Row],[Datum]])=10),1,0.8))*jaar_zip[[#This Row],[graaddagen]],"")</f>
        <v>10.5</v>
      </c>
      <c r="O6912" s="101">
        <f>IF(ISNUMBER(jaar_zip[[#This Row],[etmaaltemperatuur]]),IF(jaar_zip[[#This Row],[etmaaltemperatuur]]&gt;stookgrens,jaar_zip[[#This Row],[etmaaltemperatuur]]-stookgrens,0),"")</f>
        <v>0</v>
      </c>
    </row>
    <row r="6913" spans="1:15" x14ac:dyDescent="0.25">
      <c r="A6913">
        <v>344</v>
      </c>
      <c r="B6913">
        <v>20240302</v>
      </c>
      <c r="C6913">
        <v>5.9</v>
      </c>
      <c r="D6913">
        <v>9.1999999999999993</v>
      </c>
      <c r="E6913">
        <v>963</v>
      </c>
      <c r="F6913">
        <v>0.4</v>
      </c>
      <c r="G6913">
        <v>998.1</v>
      </c>
      <c r="H6913">
        <v>71</v>
      </c>
      <c r="I6913" s="101" t="s">
        <v>37</v>
      </c>
      <c r="J6913" s="1">
        <f>DATEVALUE(RIGHT(jaar_zip[[#This Row],[YYYYMMDD]],2)&amp;"-"&amp;MID(jaar_zip[[#This Row],[YYYYMMDD]],5,2)&amp;"-"&amp;LEFT(jaar_zip[[#This Row],[YYYYMMDD]],4))</f>
        <v>45353</v>
      </c>
      <c r="K6913" s="101" t="str">
        <f>IF(AND(VALUE(MONTH(jaar_zip[[#This Row],[Datum]]))=1,VALUE(WEEKNUM(jaar_zip[[#This Row],[Datum]],21))&gt;51),RIGHT(YEAR(jaar_zip[[#This Row],[Datum]])-1,2),RIGHT(YEAR(jaar_zip[[#This Row],[Datum]]),2))&amp;"-"&amp; TEXT(WEEKNUM(jaar_zip[[#This Row],[Datum]],21),"00")</f>
        <v>24-09</v>
      </c>
      <c r="L6913" s="101">
        <f>MONTH(jaar_zip[[#This Row],[Datum]])</f>
        <v>3</v>
      </c>
      <c r="M6913" s="101">
        <f>IF(ISNUMBER(jaar_zip[[#This Row],[etmaaltemperatuur]]),IF(jaar_zip[[#This Row],[etmaaltemperatuur]]&lt;stookgrens,stookgrens-jaar_zip[[#This Row],[etmaaltemperatuur]],0),"")</f>
        <v>8.8000000000000007</v>
      </c>
      <c r="N6913" s="101">
        <f>IF(ISNUMBER(jaar_zip[[#This Row],[graaddagen]]),IF(OR(MONTH(jaar_zip[[#This Row],[Datum]])=1,MONTH(jaar_zip[[#This Row],[Datum]])=2,MONTH(jaar_zip[[#This Row],[Datum]])=11,MONTH(jaar_zip[[#This Row],[Datum]])=12),1.1,IF(OR(MONTH(jaar_zip[[#This Row],[Datum]])=3,MONTH(jaar_zip[[#This Row],[Datum]])=10),1,0.8))*jaar_zip[[#This Row],[graaddagen]],"")</f>
        <v>8.8000000000000007</v>
      </c>
      <c r="O6913" s="101">
        <f>IF(ISNUMBER(jaar_zip[[#This Row],[etmaaltemperatuur]]),IF(jaar_zip[[#This Row],[etmaaltemperatuur]]&gt;stookgrens,jaar_zip[[#This Row],[etmaaltemperatuur]]-stookgrens,0),"")</f>
        <v>0</v>
      </c>
    </row>
    <row r="6914" spans="1:15" x14ac:dyDescent="0.25">
      <c r="A6914">
        <v>344</v>
      </c>
      <c r="B6914">
        <v>20240303</v>
      </c>
      <c r="C6914">
        <v>2.7</v>
      </c>
      <c r="D6914">
        <v>9.1</v>
      </c>
      <c r="E6914">
        <v>592</v>
      </c>
      <c r="F6914">
        <v>-0.1</v>
      </c>
      <c r="G6914">
        <v>1002</v>
      </c>
      <c r="H6914">
        <v>86</v>
      </c>
      <c r="I6914" s="101" t="s">
        <v>37</v>
      </c>
      <c r="J6914" s="1">
        <f>DATEVALUE(RIGHT(jaar_zip[[#This Row],[YYYYMMDD]],2)&amp;"-"&amp;MID(jaar_zip[[#This Row],[YYYYMMDD]],5,2)&amp;"-"&amp;LEFT(jaar_zip[[#This Row],[YYYYMMDD]],4))</f>
        <v>45354</v>
      </c>
      <c r="K6914" s="101" t="str">
        <f>IF(AND(VALUE(MONTH(jaar_zip[[#This Row],[Datum]]))=1,VALUE(WEEKNUM(jaar_zip[[#This Row],[Datum]],21))&gt;51),RIGHT(YEAR(jaar_zip[[#This Row],[Datum]])-1,2),RIGHT(YEAR(jaar_zip[[#This Row],[Datum]]),2))&amp;"-"&amp; TEXT(WEEKNUM(jaar_zip[[#This Row],[Datum]],21),"00")</f>
        <v>24-09</v>
      </c>
      <c r="L6914" s="101">
        <f>MONTH(jaar_zip[[#This Row],[Datum]])</f>
        <v>3</v>
      </c>
      <c r="M6914" s="101">
        <f>IF(ISNUMBER(jaar_zip[[#This Row],[etmaaltemperatuur]]),IF(jaar_zip[[#This Row],[etmaaltemperatuur]]&lt;stookgrens,stookgrens-jaar_zip[[#This Row],[etmaaltemperatuur]],0),"")</f>
        <v>8.9</v>
      </c>
      <c r="N6914" s="101">
        <f>IF(ISNUMBER(jaar_zip[[#This Row],[graaddagen]]),IF(OR(MONTH(jaar_zip[[#This Row],[Datum]])=1,MONTH(jaar_zip[[#This Row],[Datum]])=2,MONTH(jaar_zip[[#This Row],[Datum]])=11,MONTH(jaar_zip[[#This Row],[Datum]])=12),1.1,IF(OR(MONTH(jaar_zip[[#This Row],[Datum]])=3,MONTH(jaar_zip[[#This Row],[Datum]])=10),1,0.8))*jaar_zip[[#This Row],[graaddagen]],"")</f>
        <v>8.9</v>
      </c>
      <c r="O6914" s="101">
        <f>IF(ISNUMBER(jaar_zip[[#This Row],[etmaaltemperatuur]]),IF(jaar_zip[[#This Row],[etmaaltemperatuur]]&gt;stookgrens,jaar_zip[[#This Row],[etmaaltemperatuur]]-stookgrens,0),"")</f>
        <v>0</v>
      </c>
    </row>
    <row r="6915" spans="1:15" x14ac:dyDescent="0.25">
      <c r="A6915">
        <v>344</v>
      </c>
      <c r="B6915">
        <v>20240304</v>
      </c>
      <c r="C6915">
        <v>2</v>
      </c>
      <c r="D6915">
        <v>7.7</v>
      </c>
      <c r="E6915">
        <v>1036</v>
      </c>
      <c r="F6915">
        <v>0</v>
      </c>
      <c r="G6915">
        <v>1011.6</v>
      </c>
      <c r="H6915">
        <v>75</v>
      </c>
      <c r="I6915" s="101" t="s">
        <v>37</v>
      </c>
      <c r="J6915" s="1">
        <f>DATEVALUE(RIGHT(jaar_zip[[#This Row],[YYYYMMDD]],2)&amp;"-"&amp;MID(jaar_zip[[#This Row],[YYYYMMDD]],5,2)&amp;"-"&amp;LEFT(jaar_zip[[#This Row],[YYYYMMDD]],4))</f>
        <v>45355</v>
      </c>
      <c r="K6915" s="101" t="str">
        <f>IF(AND(VALUE(MONTH(jaar_zip[[#This Row],[Datum]]))=1,VALUE(WEEKNUM(jaar_zip[[#This Row],[Datum]],21))&gt;51),RIGHT(YEAR(jaar_zip[[#This Row],[Datum]])-1,2),RIGHT(YEAR(jaar_zip[[#This Row],[Datum]]),2))&amp;"-"&amp; TEXT(WEEKNUM(jaar_zip[[#This Row],[Datum]],21),"00")</f>
        <v>24-10</v>
      </c>
      <c r="L6915" s="101">
        <f>MONTH(jaar_zip[[#This Row],[Datum]])</f>
        <v>3</v>
      </c>
      <c r="M6915" s="101">
        <f>IF(ISNUMBER(jaar_zip[[#This Row],[etmaaltemperatuur]]),IF(jaar_zip[[#This Row],[etmaaltemperatuur]]&lt;stookgrens,stookgrens-jaar_zip[[#This Row],[etmaaltemperatuur]],0),"")</f>
        <v>10.3</v>
      </c>
      <c r="N6915" s="101">
        <f>IF(ISNUMBER(jaar_zip[[#This Row],[graaddagen]]),IF(OR(MONTH(jaar_zip[[#This Row],[Datum]])=1,MONTH(jaar_zip[[#This Row],[Datum]])=2,MONTH(jaar_zip[[#This Row],[Datum]])=11,MONTH(jaar_zip[[#This Row],[Datum]])=12),1.1,IF(OR(MONTH(jaar_zip[[#This Row],[Datum]])=3,MONTH(jaar_zip[[#This Row],[Datum]])=10),1,0.8))*jaar_zip[[#This Row],[graaddagen]],"")</f>
        <v>10.3</v>
      </c>
      <c r="O6915" s="101">
        <f>IF(ISNUMBER(jaar_zip[[#This Row],[etmaaltemperatuur]]),IF(jaar_zip[[#This Row],[etmaaltemperatuur]]&gt;stookgrens,jaar_zip[[#This Row],[etmaaltemperatuur]]-stookgrens,0),"")</f>
        <v>0</v>
      </c>
    </row>
    <row r="6916" spans="1:15" x14ac:dyDescent="0.25">
      <c r="A6916">
        <v>344</v>
      </c>
      <c r="B6916">
        <v>20240305</v>
      </c>
      <c r="C6916">
        <v>1.5</v>
      </c>
      <c r="D6916">
        <v>6.6</v>
      </c>
      <c r="E6916">
        <v>330</v>
      </c>
      <c r="F6916">
        <v>0.8</v>
      </c>
      <c r="G6916">
        <v>1014.4</v>
      </c>
      <c r="H6916">
        <v>90</v>
      </c>
      <c r="I6916" s="101" t="s">
        <v>37</v>
      </c>
      <c r="J6916" s="1">
        <f>DATEVALUE(RIGHT(jaar_zip[[#This Row],[YYYYMMDD]],2)&amp;"-"&amp;MID(jaar_zip[[#This Row],[YYYYMMDD]],5,2)&amp;"-"&amp;LEFT(jaar_zip[[#This Row],[YYYYMMDD]],4))</f>
        <v>45356</v>
      </c>
      <c r="K6916" s="101" t="str">
        <f>IF(AND(VALUE(MONTH(jaar_zip[[#This Row],[Datum]]))=1,VALUE(WEEKNUM(jaar_zip[[#This Row],[Datum]],21))&gt;51),RIGHT(YEAR(jaar_zip[[#This Row],[Datum]])-1,2),RIGHT(YEAR(jaar_zip[[#This Row],[Datum]]),2))&amp;"-"&amp; TEXT(WEEKNUM(jaar_zip[[#This Row],[Datum]],21),"00")</f>
        <v>24-10</v>
      </c>
      <c r="L6916" s="101">
        <f>MONTH(jaar_zip[[#This Row],[Datum]])</f>
        <v>3</v>
      </c>
      <c r="M6916" s="101">
        <f>IF(ISNUMBER(jaar_zip[[#This Row],[etmaaltemperatuur]]),IF(jaar_zip[[#This Row],[etmaaltemperatuur]]&lt;stookgrens,stookgrens-jaar_zip[[#This Row],[etmaaltemperatuur]],0),"")</f>
        <v>11.4</v>
      </c>
      <c r="N6916" s="101">
        <f>IF(ISNUMBER(jaar_zip[[#This Row],[graaddagen]]),IF(OR(MONTH(jaar_zip[[#This Row],[Datum]])=1,MONTH(jaar_zip[[#This Row],[Datum]])=2,MONTH(jaar_zip[[#This Row],[Datum]])=11,MONTH(jaar_zip[[#This Row],[Datum]])=12),1.1,IF(OR(MONTH(jaar_zip[[#This Row],[Datum]])=3,MONTH(jaar_zip[[#This Row],[Datum]])=10),1,0.8))*jaar_zip[[#This Row],[graaddagen]],"")</f>
        <v>11.4</v>
      </c>
      <c r="O6916" s="101">
        <f>IF(ISNUMBER(jaar_zip[[#This Row],[etmaaltemperatuur]]),IF(jaar_zip[[#This Row],[etmaaltemperatuur]]&gt;stookgrens,jaar_zip[[#This Row],[etmaaltemperatuur]]-stookgrens,0),"")</f>
        <v>0</v>
      </c>
    </row>
    <row r="6917" spans="1:15" x14ac:dyDescent="0.25">
      <c r="A6917">
        <v>344</v>
      </c>
      <c r="B6917">
        <v>20240306</v>
      </c>
      <c r="C6917">
        <v>2.1</v>
      </c>
      <c r="D6917">
        <v>7</v>
      </c>
      <c r="E6917">
        <v>1085</v>
      </c>
      <c r="F6917">
        <v>0</v>
      </c>
      <c r="G6917">
        <v>1022.5</v>
      </c>
      <c r="H6917">
        <v>85</v>
      </c>
      <c r="I6917" s="101" t="s">
        <v>37</v>
      </c>
      <c r="J6917" s="1">
        <f>DATEVALUE(RIGHT(jaar_zip[[#This Row],[YYYYMMDD]],2)&amp;"-"&amp;MID(jaar_zip[[#This Row],[YYYYMMDD]],5,2)&amp;"-"&amp;LEFT(jaar_zip[[#This Row],[YYYYMMDD]],4))</f>
        <v>45357</v>
      </c>
      <c r="K6917" s="101" t="str">
        <f>IF(AND(VALUE(MONTH(jaar_zip[[#This Row],[Datum]]))=1,VALUE(WEEKNUM(jaar_zip[[#This Row],[Datum]],21))&gt;51),RIGHT(YEAR(jaar_zip[[#This Row],[Datum]])-1,2),RIGHT(YEAR(jaar_zip[[#This Row],[Datum]]),2))&amp;"-"&amp; TEXT(WEEKNUM(jaar_zip[[#This Row],[Datum]],21),"00")</f>
        <v>24-10</v>
      </c>
      <c r="L6917" s="101">
        <f>MONTH(jaar_zip[[#This Row],[Datum]])</f>
        <v>3</v>
      </c>
      <c r="M6917" s="101">
        <f>IF(ISNUMBER(jaar_zip[[#This Row],[etmaaltemperatuur]]),IF(jaar_zip[[#This Row],[etmaaltemperatuur]]&lt;stookgrens,stookgrens-jaar_zip[[#This Row],[etmaaltemperatuur]],0),"")</f>
        <v>11</v>
      </c>
      <c r="N6917" s="101">
        <f>IF(ISNUMBER(jaar_zip[[#This Row],[graaddagen]]),IF(OR(MONTH(jaar_zip[[#This Row],[Datum]])=1,MONTH(jaar_zip[[#This Row],[Datum]])=2,MONTH(jaar_zip[[#This Row],[Datum]])=11,MONTH(jaar_zip[[#This Row],[Datum]])=12),1.1,IF(OR(MONTH(jaar_zip[[#This Row],[Datum]])=3,MONTH(jaar_zip[[#This Row],[Datum]])=10),1,0.8))*jaar_zip[[#This Row],[graaddagen]],"")</f>
        <v>11</v>
      </c>
      <c r="O6917" s="101">
        <f>IF(ISNUMBER(jaar_zip[[#This Row],[etmaaltemperatuur]]),IF(jaar_zip[[#This Row],[etmaaltemperatuur]]&gt;stookgrens,jaar_zip[[#This Row],[etmaaltemperatuur]]-stookgrens,0),"")</f>
        <v>0</v>
      </c>
    </row>
    <row r="6918" spans="1:15" x14ac:dyDescent="0.25">
      <c r="A6918">
        <v>344</v>
      </c>
      <c r="B6918">
        <v>20240307</v>
      </c>
      <c r="C6918">
        <v>5</v>
      </c>
      <c r="D6918">
        <v>5.4</v>
      </c>
      <c r="E6918">
        <v>1130</v>
      </c>
      <c r="F6918">
        <v>0</v>
      </c>
      <c r="G6918">
        <v>1022.3</v>
      </c>
      <c r="H6918">
        <v>81</v>
      </c>
      <c r="I6918" s="101" t="s">
        <v>37</v>
      </c>
      <c r="J6918" s="1">
        <f>DATEVALUE(RIGHT(jaar_zip[[#This Row],[YYYYMMDD]],2)&amp;"-"&amp;MID(jaar_zip[[#This Row],[YYYYMMDD]],5,2)&amp;"-"&amp;LEFT(jaar_zip[[#This Row],[YYYYMMDD]],4))</f>
        <v>45358</v>
      </c>
      <c r="K6918" s="101" t="str">
        <f>IF(AND(VALUE(MONTH(jaar_zip[[#This Row],[Datum]]))=1,VALUE(WEEKNUM(jaar_zip[[#This Row],[Datum]],21))&gt;51),RIGHT(YEAR(jaar_zip[[#This Row],[Datum]])-1,2),RIGHT(YEAR(jaar_zip[[#This Row],[Datum]]),2))&amp;"-"&amp; TEXT(WEEKNUM(jaar_zip[[#This Row],[Datum]],21),"00")</f>
        <v>24-10</v>
      </c>
      <c r="L6918" s="101">
        <f>MONTH(jaar_zip[[#This Row],[Datum]])</f>
        <v>3</v>
      </c>
      <c r="M6918" s="101">
        <f>IF(ISNUMBER(jaar_zip[[#This Row],[etmaaltemperatuur]]),IF(jaar_zip[[#This Row],[etmaaltemperatuur]]&lt;stookgrens,stookgrens-jaar_zip[[#This Row],[etmaaltemperatuur]],0),"")</f>
        <v>12.6</v>
      </c>
      <c r="N6918" s="101">
        <f>IF(ISNUMBER(jaar_zip[[#This Row],[graaddagen]]),IF(OR(MONTH(jaar_zip[[#This Row],[Datum]])=1,MONTH(jaar_zip[[#This Row],[Datum]])=2,MONTH(jaar_zip[[#This Row],[Datum]])=11,MONTH(jaar_zip[[#This Row],[Datum]])=12),1.1,IF(OR(MONTH(jaar_zip[[#This Row],[Datum]])=3,MONTH(jaar_zip[[#This Row],[Datum]])=10),1,0.8))*jaar_zip[[#This Row],[graaddagen]],"")</f>
        <v>12.6</v>
      </c>
      <c r="O6918" s="101">
        <f>IF(ISNUMBER(jaar_zip[[#This Row],[etmaaltemperatuur]]),IF(jaar_zip[[#This Row],[etmaaltemperatuur]]&gt;stookgrens,jaar_zip[[#This Row],[etmaaltemperatuur]]-stookgrens,0),"")</f>
        <v>0</v>
      </c>
    </row>
    <row r="6919" spans="1:15" x14ac:dyDescent="0.25">
      <c r="A6919">
        <v>344</v>
      </c>
      <c r="B6919">
        <v>20240308</v>
      </c>
      <c r="C6919">
        <v>6.3</v>
      </c>
      <c r="D6919">
        <v>5.6</v>
      </c>
      <c r="E6919">
        <v>1320</v>
      </c>
      <c r="F6919">
        <v>0</v>
      </c>
      <c r="G6919">
        <v>1010.5</v>
      </c>
      <c r="H6919">
        <v>69</v>
      </c>
      <c r="I6919" s="101" t="s">
        <v>37</v>
      </c>
      <c r="J6919" s="1">
        <f>DATEVALUE(RIGHT(jaar_zip[[#This Row],[YYYYMMDD]],2)&amp;"-"&amp;MID(jaar_zip[[#This Row],[YYYYMMDD]],5,2)&amp;"-"&amp;LEFT(jaar_zip[[#This Row],[YYYYMMDD]],4))</f>
        <v>45359</v>
      </c>
      <c r="K6919" s="101" t="str">
        <f>IF(AND(VALUE(MONTH(jaar_zip[[#This Row],[Datum]]))=1,VALUE(WEEKNUM(jaar_zip[[#This Row],[Datum]],21))&gt;51),RIGHT(YEAR(jaar_zip[[#This Row],[Datum]])-1,2),RIGHT(YEAR(jaar_zip[[#This Row],[Datum]]),2))&amp;"-"&amp; TEXT(WEEKNUM(jaar_zip[[#This Row],[Datum]],21),"00")</f>
        <v>24-10</v>
      </c>
      <c r="L6919" s="101">
        <f>MONTH(jaar_zip[[#This Row],[Datum]])</f>
        <v>3</v>
      </c>
      <c r="M6919" s="101">
        <f>IF(ISNUMBER(jaar_zip[[#This Row],[etmaaltemperatuur]]),IF(jaar_zip[[#This Row],[etmaaltemperatuur]]&lt;stookgrens,stookgrens-jaar_zip[[#This Row],[etmaaltemperatuur]],0),"")</f>
        <v>12.4</v>
      </c>
      <c r="N6919" s="101">
        <f>IF(ISNUMBER(jaar_zip[[#This Row],[graaddagen]]),IF(OR(MONTH(jaar_zip[[#This Row],[Datum]])=1,MONTH(jaar_zip[[#This Row],[Datum]])=2,MONTH(jaar_zip[[#This Row],[Datum]])=11,MONTH(jaar_zip[[#This Row],[Datum]])=12),1.1,IF(OR(MONTH(jaar_zip[[#This Row],[Datum]])=3,MONTH(jaar_zip[[#This Row],[Datum]])=10),1,0.8))*jaar_zip[[#This Row],[graaddagen]],"")</f>
        <v>12.4</v>
      </c>
      <c r="O6919" s="101">
        <f>IF(ISNUMBER(jaar_zip[[#This Row],[etmaaltemperatuur]]),IF(jaar_zip[[#This Row],[etmaaltemperatuur]]&gt;stookgrens,jaar_zip[[#This Row],[etmaaltemperatuur]]-stookgrens,0),"")</f>
        <v>0</v>
      </c>
    </row>
    <row r="6920" spans="1:15" x14ac:dyDescent="0.25">
      <c r="A6920">
        <v>344</v>
      </c>
      <c r="B6920">
        <v>20240309</v>
      </c>
      <c r="C6920">
        <v>5.4</v>
      </c>
      <c r="D6920">
        <v>8.6999999999999993</v>
      </c>
      <c r="E6920">
        <v>1124</v>
      </c>
      <c r="F6920">
        <v>-0.1</v>
      </c>
      <c r="G6920">
        <v>1000</v>
      </c>
      <c r="H6920">
        <v>69</v>
      </c>
      <c r="I6920" s="101" t="s">
        <v>37</v>
      </c>
      <c r="J6920" s="1">
        <f>DATEVALUE(RIGHT(jaar_zip[[#This Row],[YYYYMMDD]],2)&amp;"-"&amp;MID(jaar_zip[[#This Row],[YYYYMMDD]],5,2)&amp;"-"&amp;LEFT(jaar_zip[[#This Row],[YYYYMMDD]],4))</f>
        <v>45360</v>
      </c>
      <c r="K6920" s="101" t="str">
        <f>IF(AND(VALUE(MONTH(jaar_zip[[#This Row],[Datum]]))=1,VALUE(WEEKNUM(jaar_zip[[#This Row],[Datum]],21))&gt;51),RIGHT(YEAR(jaar_zip[[#This Row],[Datum]])-1,2),RIGHT(YEAR(jaar_zip[[#This Row],[Datum]]),2))&amp;"-"&amp; TEXT(WEEKNUM(jaar_zip[[#This Row],[Datum]],21),"00")</f>
        <v>24-10</v>
      </c>
      <c r="L6920" s="101">
        <f>MONTH(jaar_zip[[#This Row],[Datum]])</f>
        <v>3</v>
      </c>
      <c r="M6920" s="101">
        <f>IF(ISNUMBER(jaar_zip[[#This Row],[etmaaltemperatuur]]),IF(jaar_zip[[#This Row],[etmaaltemperatuur]]&lt;stookgrens,stookgrens-jaar_zip[[#This Row],[etmaaltemperatuur]],0),"")</f>
        <v>9.3000000000000007</v>
      </c>
      <c r="N6920" s="101">
        <f>IF(ISNUMBER(jaar_zip[[#This Row],[graaddagen]]),IF(OR(MONTH(jaar_zip[[#This Row],[Datum]])=1,MONTH(jaar_zip[[#This Row],[Datum]])=2,MONTH(jaar_zip[[#This Row],[Datum]])=11,MONTH(jaar_zip[[#This Row],[Datum]])=12),1.1,IF(OR(MONTH(jaar_zip[[#This Row],[Datum]])=3,MONTH(jaar_zip[[#This Row],[Datum]])=10),1,0.8))*jaar_zip[[#This Row],[graaddagen]],"")</f>
        <v>9.3000000000000007</v>
      </c>
      <c r="O6920" s="101">
        <f>IF(ISNUMBER(jaar_zip[[#This Row],[etmaaltemperatuur]]),IF(jaar_zip[[#This Row],[etmaaltemperatuur]]&gt;stookgrens,jaar_zip[[#This Row],[etmaaltemperatuur]]-stookgrens,0),"")</f>
        <v>0</v>
      </c>
    </row>
    <row r="6921" spans="1:15" x14ac:dyDescent="0.25">
      <c r="A6921">
        <v>344</v>
      </c>
      <c r="B6921">
        <v>20240310</v>
      </c>
      <c r="C6921">
        <v>3.7</v>
      </c>
      <c r="D6921">
        <v>9</v>
      </c>
      <c r="E6921">
        <v>460</v>
      </c>
      <c r="F6921">
        <v>0</v>
      </c>
      <c r="G6921">
        <v>996.7</v>
      </c>
      <c r="H6921">
        <v>72</v>
      </c>
      <c r="I6921" s="101" t="s">
        <v>37</v>
      </c>
      <c r="J6921" s="1">
        <f>DATEVALUE(RIGHT(jaar_zip[[#This Row],[YYYYMMDD]],2)&amp;"-"&amp;MID(jaar_zip[[#This Row],[YYYYMMDD]],5,2)&amp;"-"&amp;LEFT(jaar_zip[[#This Row],[YYYYMMDD]],4))</f>
        <v>45361</v>
      </c>
      <c r="K6921" s="101" t="str">
        <f>IF(AND(VALUE(MONTH(jaar_zip[[#This Row],[Datum]]))=1,VALUE(WEEKNUM(jaar_zip[[#This Row],[Datum]],21))&gt;51),RIGHT(YEAR(jaar_zip[[#This Row],[Datum]])-1,2),RIGHT(YEAR(jaar_zip[[#This Row],[Datum]]),2))&amp;"-"&amp; TEXT(WEEKNUM(jaar_zip[[#This Row],[Datum]],21),"00")</f>
        <v>24-10</v>
      </c>
      <c r="L6921" s="101">
        <f>MONTH(jaar_zip[[#This Row],[Datum]])</f>
        <v>3</v>
      </c>
      <c r="M6921" s="101">
        <f>IF(ISNUMBER(jaar_zip[[#This Row],[etmaaltemperatuur]]),IF(jaar_zip[[#This Row],[etmaaltemperatuur]]&lt;stookgrens,stookgrens-jaar_zip[[#This Row],[etmaaltemperatuur]],0),"")</f>
        <v>9</v>
      </c>
      <c r="N6921" s="101">
        <f>IF(ISNUMBER(jaar_zip[[#This Row],[graaddagen]]),IF(OR(MONTH(jaar_zip[[#This Row],[Datum]])=1,MONTH(jaar_zip[[#This Row],[Datum]])=2,MONTH(jaar_zip[[#This Row],[Datum]])=11,MONTH(jaar_zip[[#This Row],[Datum]])=12),1.1,IF(OR(MONTH(jaar_zip[[#This Row],[Datum]])=3,MONTH(jaar_zip[[#This Row],[Datum]])=10),1,0.8))*jaar_zip[[#This Row],[graaddagen]],"")</f>
        <v>9</v>
      </c>
      <c r="O6921" s="101">
        <f>IF(ISNUMBER(jaar_zip[[#This Row],[etmaaltemperatuur]]),IF(jaar_zip[[#This Row],[etmaaltemperatuur]]&gt;stookgrens,jaar_zip[[#This Row],[etmaaltemperatuur]]-stookgrens,0),"")</f>
        <v>0</v>
      </c>
    </row>
    <row r="6922" spans="1:15" x14ac:dyDescent="0.25">
      <c r="A6922">
        <v>344</v>
      </c>
      <c r="B6922">
        <v>20240311</v>
      </c>
      <c r="C6922">
        <v>1.8</v>
      </c>
      <c r="D6922">
        <v>7.4</v>
      </c>
      <c r="E6922">
        <v>230</v>
      </c>
      <c r="F6922">
        <v>4.4000000000000004</v>
      </c>
      <c r="G6922">
        <v>1003.1</v>
      </c>
      <c r="H6922">
        <v>92</v>
      </c>
      <c r="I6922" s="101" t="s">
        <v>37</v>
      </c>
      <c r="J6922" s="1">
        <f>DATEVALUE(RIGHT(jaar_zip[[#This Row],[YYYYMMDD]],2)&amp;"-"&amp;MID(jaar_zip[[#This Row],[YYYYMMDD]],5,2)&amp;"-"&amp;LEFT(jaar_zip[[#This Row],[YYYYMMDD]],4))</f>
        <v>45362</v>
      </c>
      <c r="K6922" s="101" t="str">
        <f>IF(AND(VALUE(MONTH(jaar_zip[[#This Row],[Datum]]))=1,VALUE(WEEKNUM(jaar_zip[[#This Row],[Datum]],21))&gt;51),RIGHT(YEAR(jaar_zip[[#This Row],[Datum]])-1,2),RIGHT(YEAR(jaar_zip[[#This Row],[Datum]]),2))&amp;"-"&amp; TEXT(WEEKNUM(jaar_zip[[#This Row],[Datum]],21),"00")</f>
        <v>24-11</v>
      </c>
      <c r="L6922" s="101">
        <f>MONTH(jaar_zip[[#This Row],[Datum]])</f>
        <v>3</v>
      </c>
      <c r="M6922" s="101">
        <f>IF(ISNUMBER(jaar_zip[[#This Row],[etmaaltemperatuur]]),IF(jaar_zip[[#This Row],[etmaaltemperatuur]]&lt;stookgrens,stookgrens-jaar_zip[[#This Row],[etmaaltemperatuur]],0),"")</f>
        <v>10.6</v>
      </c>
      <c r="N6922" s="101">
        <f>IF(ISNUMBER(jaar_zip[[#This Row],[graaddagen]]),IF(OR(MONTH(jaar_zip[[#This Row],[Datum]])=1,MONTH(jaar_zip[[#This Row],[Datum]])=2,MONTH(jaar_zip[[#This Row],[Datum]])=11,MONTH(jaar_zip[[#This Row],[Datum]])=12),1.1,IF(OR(MONTH(jaar_zip[[#This Row],[Datum]])=3,MONTH(jaar_zip[[#This Row],[Datum]])=10),1,0.8))*jaar_zip[[#This Row],[graaddagen]],"")</f>
        <v>10.6</v>
      </c>
      <c r="O6922" s="101">
        <f>IF(ISNUMBER(jaar_zip[[#This Row],[etmaaltemperatuur]]),IF(jaar_zip[[#This Row],[etmaaltemperatuur]]&gt;stookgrens,jaar_zip[[#This Row],[etmaaltemperatuur]]-stookgrens,0),"")</f>
        <v>0</v>
      </c>
    </row>
    <row r="6923" spans="1:15" x14ac:dyDescent="0.25">
      <c r="A6923">
        <v>344</v>
      </c>
      <c r="B6923">
        <v>20240312</v>
      </c>
      <c r="C6923">
        <v>4.3</v>
      </c>
      <c r="D6923">
        <v>8.6</v>
      </c>
      <c r="E6923">
        <v>475</v>
      </c>
      <c r="F6923">
        <v>4.4000000000000004</v>
      </c>
      <c r="G6923">
        <v>1012.4</v>
      </c>
      <c r="H6923">
        <v>89</v>
      </c>
      <c r="I6923" s="101" t="s">
        <v>37</v>
      </c>
      <c r="J6923" s="1">
        <f>DATEVALUE(RIGHT(jaar_zip[[#This Row],[YYYYMMDD]],2)&amp;"-"&amp;MID(jaar_zip[[#This Row],[YYYYMMDD]],5,2)&amp;"-"&amp;LEFT(jaar_zip[[#This Row],[YYYYMMDD]],4))</f>
        <v>45363</v>
      </c>
      <c r="K6923" s="101" t="str">
        <f>IF(AND(VALUE(MONTH(jaar_zip[[#This Row],[Datum]]))=1,VALUE(WEEKNUM(jaar_zip[[#This Row],[Datum]],21))&gt;51),RIGHT(YEAR(jaar_zip[[#This Row],[Datum]])-1,2),RIGHT(YEAR(jaar_zip[[#This Row],[Datum]]),2))&amp;"-"&amp; TEXT(WEEKNUM(jaar_zip[[#This Row],[Datum]],21),"00")</f>
        <v>24-11</v>
      </c>
      <c r="L6923" s="101">
        <f>MONTH(jaar_zip[[#This Row],[Datum]])</f>
        <v>3</v>
      </c>
      <c r="M6923" s="101">
        <f>IF(ISNUMBER(jaar_zip[[#This Row],[etmaaltemperatuur]]),IF(jaar_zip[[#This Row],[etmaaltemperatuur]]&lt;stookgrens,stookgrens-jaar_zip[[#This Row],[etmaaltemperatuur]],0),"")</f>
        <v>9.4</v>
      </c>
      <c r="N6923" s="101">
        <f>IF(ISNUMBER(jaar_zip[[#This Row],[graaddagen]]),IF(OR(MONTH(jaar_zip[[#This Row],[Datum]])=1,MONTH(jaar_zip[[#This Row],[Datum]])=2,MONTH(jaar_zip[[#This Row],[Datum]])=11,MONTH(jaar_zip[[#This Row],[Datum]])=12),1.1,IF(OR(MONTH(jaar_zip[[#This Row],[Datum]])=3,MONTH(jaar_zip[[#This Row],[Datum]])=10),1,0.8))*jaar_zip[[#This Row],[graaddagen]],"")</f>
        <v>9.4</v>
      </c>
      <c r="O6923" s="101">
        <f>IF(ISNUMBER(jaar_zip[[#This Row],[etmaaltemperatuur]]),IF(jaar_zip[[#This Row],[etmaaltemperatuur]]&gt;stookgrens,jaar_zip[[#This Row],[etmaaltemperatuur]]-stookgrens,0),"")</f>
        <v>0</v>
      </c>
    </row>
    <row r="6924" spans="1:15" x14ac:dyDescent="0.25">
      <c r="A6924">
        <v>344</v>
      </c>
      <c r="B6924">
        <v>20240313</v>
      </c>
      <c r="C6924">
        <v>6.1</v>
      </c>
      <c r="D6924">
        <v>11.3</v>
      </c>
      <c r="E6924">
        <v>387</v>
      </c>
      <c r="F6924">
        <v>-0.1</v>
      </c>
      <c r="G6924">
        <v>1013.9</v>
      </c>
      <c r="H6924">
        <v>85</v>
      </c>
      <c r="I6924" s="101" t="s">
        <v>37</v>
      </c>
      <c r="J6924" s="1">
        <f>DATEVALUE(RIGHT(jaar_zip[[#This Row],[YYYYMMDD]],2)&amp;"-"&amp;MID(jaar_zip[[#This Row],[YYYYMMDD]],5,2)&amp;"-"&amp;LEFT(jaar_zip[[#This Row],[YYYYMMDD]],4))</f>
        <v>45364</v>
      </c>
      <c r="K6924" s="101" t="str">
        <f>IF(AND(VALUE(MONTH(jaar_zip[[#This Row],[Datum]]))=1,VALUE(WEEKNUM(jaar_zip[[#This Row],[Datum]],21))&gt;51),RIGHT(YEAR(jaar_zip[[#This Row],[Datum]])-1,2),RIGHT(YEAR(jaar_zip[[#This Row],[Datum]]),2))&amp;"-"&amp; TEXT(WEEKNUM(jaar_zip[[#This Row],[Datum]],21),"00")</f>
        <v>24-11</v>
      </c>
      <c r="L6924" s="101">
        <f>MONTH(jaar_zip[[#This Row],[Datum]])</f>
        <v>3</v>
      </c>
      <c r="M6924" s="101">
        <f>IF(ISNUMBER(jaar_zip[[#This Row],[etmaaltemperatuur]]),IF(jaar_zip[[#This Row],[etmaaltemperatuur]]&lt;stookgrens,stookgrens-jaar_zip[[#This Row],[etmaaltemperatuur]],0),"")</f>
        <v>6.6999999999999993</v>
      </c>
      <c r="N6924" s="101">
        <f>IF(ISNUMBER(jaar_zip[[#This Row],[graaddagen]]),IF(OR(MONTH(jaar_zip[[#This Row],[Datum]])=1,MONTH(jaar_zip[[#This Row],[Datum]])=2,MONTH(jaar_zip[[#This Row],[Datum]])=11,MONTH(jaar_zip[[#This Row],[Datum]])=12),1.1,IF(OR(MONTH(jaar_zip[[#This Row],[Datum]])=3,MONTH(jaar_zip[[#This Row],[Datum]])=10),1,0.8))*jaar_zip[[#This Row],[graaddagen]],"")</f>
        <v>6.6999999999999993</v>
      </c>
      <c r="O6924" s="101">
        <f>IF(ISNUMBER(jaar_zip[[#This Row],[etmaaltemperatuur]]),IF(jaar_zip[[#This Row],[etmaaltemperatuur]]&gt;stookgrens,jaar_zip[[#This Row],[etmaaltemperatuur]]-stookgrens,0),"")</f>
        <v>0</v>
      </c>
    </row>
    <row r="6925" spans="1:15" x14ac:dyDescent="0.25">
      <c r="A6925">
        <v>344</v>
      </c>
      <c r="B6925">
        <v>20240314</v>
      </c>
      <c r="C6925">
        <v>5</v>
      </c>
      <c r="D6925">
        <v>12.9</v>
      </c>
      <c r="E6925">
        <v>1348</v>
      </c>
      <c r="F6925">
        <v>0</v>
      </c>
      <c r="G6925">
        <v>1009.9</v>
      </c>
      <c r="H6925">
        <v>75</v>
      </c>
      <c r="I6925" s="101" t="s">
        <v>37</v>
      </c>
      <c r="J6925" s="1">
        <f>DATEVALUE(RIGHT(jaar_zip[[#This Row],[YYYYMMDD]],2)&amp;"-"&amp;MID(jaar_zip[[#This Row],[YYYYMMDD]],5,2)&amp;"-"&amp;LEFT(jaar_zip[[#This Row],[YYYYMMDD]],4))</f>
        <v>45365</v>
      </c>
      <c r="K6925" s="101" t="str">
        <f>IF(AND(VALUE(MONTH(jaar_zip[[#This Row],[Datum]]))=1,VALUE(WEEKNUM(jaar_zip[[#This Row],[Datum]],21))&gt;51),RIGHT(YEAR(jaar_zip[[#This Row],[Datum]])-1,2),RIGHT(YEAR(jaar_zip[[#This Row],[Datum]]),2))&amp;"-"&amp; TEXT(WEEKNUM(jaar_zip[[#This Row],[Datum]],21),"00")</f>
        <v>24-11</v>
      </c>
      <c r="L6925" s="101">
        <f>MONTH(jaar_zip[[#This Row],[Datum]])</f>
        <v>3</v>
      </c>
      <c r="M6925" s="101">
        <f>IF(ISNUMBER(jaar_zip[[#This Row],[etmaaltemperatuur]]),IF(jaar_zip[[#This Row],[etmaaltemperatuur]]&lt;stookgrens,stookgrens-jaar_zip[[#This Row],[etmaaltemperatuur]],0),"")</f>
        <v>5.0999999999999996</v>
      </c>
      <c r="N6925" s="101">
        <f>IF(ISNUMBER(jaar_zip[[#This Row],[graaddagen]]),IF(OR(MONTH(jaar_zip[[#This Row],[Datum]])=1,MONTH(jaar_zip[[#This Row],[Datum]])=2,MONTH(jaar_zip[[#This Row],[Datum]])=11,MONTH(jaar_zip[[#This Row],[Datum]])=12),1.1,IF(OR(MONTH(jaar_zip[[#This Row],[Datum]])=3,MONTH(jaar_zip[[#This Row],[Datum]])=10),1,0.8))*jaar_zip[[#This Row],[graaddagen]],"")</f>
        <v>5.0999999999999996</v>
      </c>
      <c r="O6925" s="101">
        <f>IF(ISNUMBER(jaar_zip[[#This Row],[etmaaltemperatuur]]),IF(jaar_zip[[#This Row],[etmaaltemperatuur]]&gt;stookgrens,jaar_zip[[#This Row],[etmaaltemperatuur]]-stookgrens,0),"")</f>
        <v>0</v>
      </c>
    </row>
    <row r="6926" spans="1:15" x14ac:dyDescent="0.25">
      <c r="A6926">
        <v>344</v>
      </c>
      <c r="B6926">
        <v>20240315</v>
      </c>
      <c r="C6926">
        <v>8.3000000000000007</v>
      </c>
      <c r="D6926">
        <v>12.6</v>
      </c>
      <c r="E6926">
        <v>866</v>
      </c>
      <c r="F6926">
        <v>1.2</v>
      </c>
      <c r="G6926">
        <v>1006.9</v>
      </c>
      <c r="H6926">
        <v>82</v>
      </c>
      <c r="I6926" s="101" t="s">
        <v>37</v>
      </c>
      <c r="J6926" s="1">
        <f>DATEVALUE(RIGHT(jaar_zip[[#This Row],[YYYYMMDD]],2)&amp;"-"&amp;MID(jaar_zip[[#This Row],[YYYYMMDD]],5,2)&amp;"-"&amp;LEFT(jaar_zip[[#This Row],[YYYYMMDD]],4))</f>
        <v>45366</v>
      </c>
      <c r="K6926" s="101" t="str">
        <f>IF(AND(VALUE(MONTH(jaar_zip[[#This Row],[Datum]]))=1,VALUE(WEEKNUM(jaar_zip[[#This Row],[Datum]],21))&gt;51),RIGHT(YEAR(jaar_zip[[#This Row],[Datum]])-1,2),RIGHT(YEAR(jaar_zip[[#This Row],[Datum]]),2))&amp;"-"&amp; TEXT(WEEKNUM(jaar_zip[[#This Row],[Datum]],21),"00")</f>
        <v>24-11</v>
      </c>
      <c r="L6926" s="101">
        <f>MONTH(jaar_zip[[#This Row],[Datum]])</f>
        <v>3</v>
      </c>
      <c r="M6926" s="101">
        <f>IF(ISNUMBER(jaar_zip[[#This Row],[etmaaltemperatuur]]),IF(jaar_zip[[#This Row],[etmaaltemperatuur]]&lt;stookgrens,stookgrens-jaar_zip[[#This Row],[etmaaltemperatuur]],0),"")</f>
        <v>5.4</v>
      </c>
      <c r="N6926" s="101">
        <f>IF(ISNUMBER(jaar_zip[[#This Row],[graaddagen]]),IF(OR(MONTH(jaar_zip[[#This Row],[Datum]])=1,MONTH(jaar_zip[[#This Row],[Datum]])=2,MONTH(jaar_zip[[#This Row],[Datum]])=11,MONTH(jaar_zip[[#This Row],[Datum]])=12),1.1,IF(OR(MONTH(jaar_zip[[#This Row],[Datum]])=3,MONTH(jaar_zip[[#This Row],[Datum]])=10),1,0.8))*jaar_zip[[#This Row],[graaddagen]],"")</f>
        <v>5.4</v>
      </c>
      <c r="O6926" s="101">
        <f>IF(ISNUMBER(jaar_zip[[#This Row],[etmaaltemperatuur]]),IF(jaar_zip[[#This Row],[etmaaltemperatuur]]&gt;stookgrens,jaar_zip[[#This Row],[etmaaltemperatuur]]-stookgrens,0),"")</f>
        <v>0</v>
      </c>
    </row>
    <row r="6927" spans="1:15" x14ac:dyDescent="0.25">
      <c r="A6927">
        <v>344</v>
      </c>
      <c r="B6927">
        <v>20240316</v>
      </c>
      <c r="C6927">
        <v>3.2</v>
      </c>
      <c r="D6927">
        <v>8</v>
      </c>
      <c r="E6927">
        <v>955</v>
      </c>
      <c r="F6927">
        <v>0.4</v>
      </c>
      <c r="G6927">
        <v>1019.9</v>
      </c>
      <c r="H6927">
        <v>77</v>
      </c>
      <c r="I6927" s="101" t="s">
        <v>37</v>
      </c>
      <c r="J6927" s="1">
        <f>DATEVALUE(RIGHT(jaar_zip[[#This Row],[YYYYMMDD]],2)&amp;"-"&amp;MID(jaar_zip[[#This Row],[YYYYMMDD]],5,2)&amp;"-"&amp;LEFT(jaar_zip[[#This Row],[YYYYMMDD]],4))</f>
        <v>45367</v>
      </c>
      <c r="K6927" s="101" t="str">
        <f>IF(AND(VALUE(MONTH(jaar_zip[[#This Row],[Datum]]))=1,VALUE(WEEKNUM(jaar_zip[[#This Row],[Datum]],21))&gt;51),RIGHT(YEAR(jaar_zip[[#This Row],[Datum]])-1,2),RIGHT(YEAR(jaar_zip[[#This Row],[Datum]]),2))&amp;"-"&amp; TEXT(WEEKNUM(jaar_zip[[#This Row],[Datum]],21),"00")</f>
        <v>24-11</v>
      </c>
      <c r="L6927" s="101">
        <f>MONTH(jaar_zip[[#This Row],[Datum]])</f>
        <v>3</v>
      </c>
      <c r="M6927" s="101">
        <f>IF(ISNUMBER(jaar_zip[[#This Row],[etmaaltemperatuur]]),IF(jaar_zip[[#This Row],[etmaaltemperatuur]]&lt;stookgrens,stookgrens-jaar_zip[[#This Row],[etmaaltemperatuur]],0),"")</f>
        <v>10</v>
      </c>
      <c r="N6927" s="101">
        <f>IF(ISNUMBER(jaar_zip[[#This Row],[graaddagen]]),IF(OR(MONTH(jaar_zip[[#This Row],[Datum]])=1,MONTH(jaar_zip[[#This Row],[Datum]])=2,MONTH(jaar_zip[[#This Row],[Datum]])=11,MONTH(jaar_zip[[#This Row],[Datum]])=12),1.1,IF(OR(MONTH(jaar_zip[[#This Row],[Datum]])=3,MONTH(jaar_zip[[#This Row],[Datum]])=10),1,0.8))*jaar_zip[[#This Row],[graaddagen]],"")</f>
        <v>10</v>
      </c>
      <c r="O6927" s="101">
        <f>IF(ISNUMBER(jaar_zip[[#This Row],[etmaaltemperatuur]]),IF(jaar_zip[[#This Row],[etmaaltemperatuur]]&gt;stookgrens,jaar_zip[[#This Row],[etmaaltemperatuur]]-stookgrens,0),"")</f>
        <v>0</v>
      </c>
    </row>
    <row r="6928" spans="1:15" x14ac:dyDescent="0.25">
      <c r="A6928">
        <v>344</v>
      </c>
      <c r="B6928">
        <v>20240317</v>
      </c>
      <c r="C6928">
        <v>4.0999999999999996</v>
      </c>
      <c r="D6928">
        <v>10.4</v>
      </c>
      <c r="E6928">
        <v>585</v>
      </c>
      <c r="F6928">
        <v>3.8</v>
      </c>
      <c r="G6928">
        <v>1018.2</v>
      </c>
      <c r="H6928">
        <v>83</v>
      </c>
      <c r="I6928" s="101" t="s">
        <v>37</v>
      </c>
      <c r="J6928" s="1">
        <f>DATEVALUE(RIGHT(jaar_zip[[#This Row],[YYYYMMDD]],2)&amp;"-"&amp;MID(jaar_zip[[#This Row],[YYYYMMDD]],5,2)&amp;"-"&amp;LEFT(jaar_zip[[#This Row],[YYYYMMDD]],4))</f>
        <v>45368</v>
      </c>
      <c r="K6928" s="101" t="str">
        <f>IF(AND(VALUE(MONTH(jaar_zip[[#This Row],[Datum]]))=1,VALUE(WEEKNUM(jaar_zip[[#This Row],[Datum]],21))&gt;51),RIGHT(YEAR(jaar_zip[[#This Row],[Datum]])-1,2),RIGHT(YEAR(jaar_zip[[#This Row],[Datum]]),2))&amp;"-"&amp; TEXT(WEEKNUM(jaar_zip[[#This Row],[Datum]],21),"00")</f>
        <v>24-11</v>
      </c>
      <c r="L6928" s="101">
        <f>MONTH(jaar_zip[[#This Row],[Datum]])</f>
        <v>3</v>
      </c>
      <c r="M6928" s="101">
        <f>IF(ISNUMBER(jaar_zip[[#This Row],[etmaaltemperatuur]]),IF(jaar_zip[[#This Row],[etmaaltemperatuur]]&lt;stookgrens,stookgrens-jaar_zip[[#This Row],[etmaaltemperatuur]],0),"")</f>
        <v>7.6</v>
      </c>
      <c r="N6928" s="101">
        <f>IF(ISNUMBER(jaar_zip[[#This Row],[graaddagen]]),IF(OR(MONTH(jaar_zip[[#This Row],[Datum]])=1,MONTH(jaar_zip[[#This Row],[Datum]])=2,MONTH(jaar_zip[[#This Row],[Datum]])=11,MONTH(jaar_zip[[#This Row],[Datum]])=12),1.1,IF(OR(MONTH(jaar_zip[[#This Row],[Datum]])=3,MONTH(jaar_zip[[#This Row],[Datum]])=10),1,0.8))*jaar_zip[[#This Row],[graaddagen]],"")</f>
        <v>7.6</v>
      </c>
      <c r="O6928" s="101">
        <f>IF(ISNUMBER(jaar_zip[[#This Row],[etmaaltemperatuur]]),IF(jaar_zip[[#This Row],[etmaaltemperatuur]]&gt;stookgrens,jaar_zip[[#This Row],[etmaaltemperatuur]]-stookgrens,0),"")</f>
        <v>0</v>
      </c>
    </row>
    <row r="6929" spans="1:15" x14ac:dyDescent="0.25">
      <c r="A6929">
        <v>344</v>
      </c>
      <c r="B6929">
        <v>20240318</v>
      </c>
      <c r="C6929">
        <v>3</v>
      </c>
      <c r="D6929">
        <v>11</v>
      </c>
      <c r="E6929">
        <v>1225</v>
      </c>
      <c r="F6929">
        <v>0</v>
      </c>
      <c r="G6929">
        <v>1015.9</v>
      </c>
      <c r="H6929">
        <v>82</v>
      </c>
      <c r="I6929" s="101" t="s">
        <v>37</v>
      </c>
      <c r="J6929" s="1">
        <f>DATEVALUE(RIGHT(jaar_zip[[#This Row],[YYYYMMDD]],2)&amp;"-"&amp;MID(jaar_zip[[#This Row],[YYYYMMDD]],5,2)&amp;"-"&amp;LEFT(jaar_zip[[#This Row],[YYYYMMDD]],4))</f>
        <v>45369</v>
      </c>
      <c r="K6929" s="101" t="str">
        <f>IF(AND(VALUE(MONTH(jaar_zip[[#This Row],[Datum]]))=1,VALUE(WEEKNUM(jaar_zip[[#This Row],[Datum]],21))&gt;51),RIGHT(YEAR(jaar_zip[[#This Row],[Datum]])-1,2),RIGHT(YEAR(jaar_zip[[#This Row],[Datum]]),2))&amp;"-"&amp; TEXT(WEEKNUM(jaar_zip[[#This Row],[Datum]],21),"00")</f>
        <v>24-12</v>
      </c>
      <c r="L6929" s="101">
        <f>MONTH(jaar_zip[[#This Row],[Datum]])</f>
        <v>3</v>
      </c>
      <c r="M6929" s="101">
        <f>IF(ISNUMBER(jaar_zip[[#This Row],[etmaaltemperatuur]]),IF(jaar_zip[[#This Row],[etmaaltemperatuur]]&lt;stookgrens,stookgrens-jaar_zip[[#This Row],[etmaaltemperatuur]],0),"")</f>
        <v>7</v>
      </c>
      <c r="N6929" s="101">
        <f>IF(ISNUMBER(jaar_zip[[#This Row],[graaddagen]]),IF(OR(MONTH(jaar_zip[[#This Row],[Datum]])=1,MONTH(jaar_zip[[#This Row],[Datum]])=2,MONTH(jaar_zip[[#This Row],[Datum]])=11,MONTH(jaar_zip[[#This Row],[Datum]])=12),1.1,IF(OR(MONTH(jaar_zip[[#This Row],[Datum]])=3,MONTH(jaar_zip[[#This Row],[Datum]])=10),1,0.8))*jaar_zip[[#This Row],[graaddagen]],"")</f>
        <v>7</v>
      </c>
      <c r="O6929" s="101">
        <f>IF(ISNUMBER(jaar_zip[[#This Row],[etmaaltemperatuur]]),IF(jaar_zip[[#This Row],[etmaaltemperatuur]]&gt;stookgrens,jaar_zip[[#This Row],[etmaaltemperatuur]]-stookgrens,0),"")</f>
        <v>0</v>
      </c>
    </row>
    <row r="6930" spans="1:15" x14ac:dyDescent="0.25">
      <c r="A6930">
        <v>344</v>
      </c>
      <c r="B6930">
        <v>20240319</v>
      </c>
      <c r="C6930">
        <v>3.7</v>
      </c>
      <c r="D6930">
        <v>11.6</v>
      </c>
      <c r="E6930">
        <v>993</v>
      </c>
      <c r="F6930">
        <v>-0.1</v>
      </c>
      <c r="G6930">
        <v>1017.8</v>
      </c>
      <c r="H6930">
        <v>78</v>
      </c>
      <c r="I6930" s="101" t="s">
        <v>37</v>
      </c>
      <c r="J6930" s="1">
        <f>DATEVALUE(RIGHT(jaar_zip[[#This Row],[YYYYMMDD]],2)&amp;"-"&amp;MID(jaar_zip[[#This Row],[YYYYMMDD]],5,2)&amp;"-"&amp;LEFT(jaar_zip[[#This Row],[YYYYMMDD]],4))</f>
        <v>45370</v>
      </c>
      <c r="K6930" s="101" t="str">
        <f>IF(AND(VALUE(MONTH(jaar_zip[[#This Row],[Datum]]))=1,VALUE(WEEKNUM(jaar_zip[[#This Row],[Datum]],21))&gt;51),RIGHT(YEAR(jaar_zip[[#This Row],[Datum]])-1,2),RIGHT(YEAR(jaar_zip[[#This Row],[Datum]]),2))&amp;"-"&amp; TEXT(WEEKNUM(jaar_zip[[#This Row],[Datum]],21),"00")</f>
        <v>24-12</v>
      </c>
      <c r="L6930" s="101">
        <f>MONTH(jaar_zip[[#This Row],[Datum]])</f>
        <v>3</v>
      </c>
      <c r="M6930" s="101">
        <f>IF(ISNUMBER(jaar_zip[[#This Row],[etmaaltemperatuur]]),IF(jaar_zip[[#This Row],[etmaaltemperatuur]]&lt;stookgrens,stookgrens-jaar_zip[[#This Row],[etmaaltemperatuur]],0),"")</f>
        <v>6.4</v>
      </c>
      <c r="N6930" s="101">
        <f>IF(ISNUMBER(jaar_zip[[#This Row],[graaddagen]]),IF(OR(MONTH(jaar_zip[[#This Row],[Datum]])=1,MONTH(jaar_zip[[#This Row],[Datum]])=2,MONTH(jaar_zip[[#This Row],[Datum]])=11,MONTH(jaar_zip[[#This Row],[Datum]])=12),1.1,IF(OR(MONTH(jaar_zip[[#This Row],[Datum]])=3,MONTH(jaar_zip[[#This Row],[Datum]])=10),1,0.8))*jaar_zip[[#This Row],[graaddagen]],"")</f>
        <v>6.4</v>
      </c>
      <c r="O6930" s="101">
        <f>IF(ISNUMBER(jaar_zip[[#This Row],[etmaaltemperatuur]]),IF(jaar_zip[[#This Row],[etmaaltemperatuur]]&gt;stookgrens,jaar_zip[[#This Row],[etmaaltemperatuur]]-stookgrens,0),"")</f>
        <v>0</v>
      </c>
    </row>
    <row r="6931" spans="1:15" x14ac:dyDescent="0.25">
      <c r="A6931">
        <v>344</v>
      </c>
      <c r="B6931">
        <v>20240320</v>
      </c>
      <c r="C6931">
        <v>1.4</v>
      </c>
      <c r="D6931">
        <v>11.8</v>
      </c>
      <c r="E6931">
        <v>1111</v>
      </c>
      <c r="F6931">
        <v>0</v>
      </c>
      <c r="G6931">
        <v>1019.1</v>
      </c>
      <c r="H6931">
        <v>81</v>
      </c>
      <c r="I6931" s="101" t="s">
        <v>37</v>
      </c>
      <c r="J6931" s="1">
        <f>DATEVALUE(RIGHT(jaar_zip[[#This Row],[YYYYMMDD]],2)&amp;"-"&amp;MID(jaar_zip[[#This Row],[YYYYMMDD]],5,2)&amp;"-"&amp;LEFT(jaar_zip[[#This Row],[YYYYMMDD]],4))</f>
        <v>45371</v>
      </c>
      <c r="K6931" s="101" t="str">
        <f>IF(AND(VALUE(MONTH(jaar_zip[[#This Row],[Datum]]))=1,VALUE(WEEKNUM(jaar_zip[[#This Row],[Datum]],21))&gt;51),RIGHT(YEAR(jaar_zip[[#This Row],[Datum]])-1,2),RIGHT(YEAR(jaar_zip[[#This Row],[Datum]]),2))&amp;"-"&amp; TEXT(WEEKNUM(jaar_zip[[#This Row],[Datum]],21),"00")</f>
        <v>24-12</v>
      </c>
      <c r="L6931" s="101">
        <f>MONTH(jaar_zip[[#This Row],[Datum]])</f>
        <v>3</v>
      </c>
      <c r="M6931" s="101">
        <f>IF(ISNUMBER(jaar_zip[[#This Row],[etmaaltemperatuur]]),IF(jaar_zip[[#This Row],[etmaaltemperatuur]]&lt;stookgrens,stookgrens-jaar_zip[[#This Row],[etmaaltemperatuur]],0),"")</f>
        <v>6.1999999999999993</v>
      </c>
      <c r="N6931" s="101">
        <f>IF(ISNUMBER(jaar_zip[[#This Row],[graaddagen]]),IF(OR(MONTH(jaar_zip[[#This Row],[Datum]])=1,MONTH(jaar_zip[[#This Row],[Datum]])=2,MONTH(jaar_zip[[#This Row],[Datum]])=11,MONTH(jaar_zip[[#This Row],[Datum]])=12),1.1,IF(OR(MONTH(jaar_zip[[#This Row],[Datum]])=3,MONTH(jaar_zip[[#This Row],[Datum]])=10),1,0.8))*jaar_zip[[#This Row],[graaddagen]],"")</f>
        <v>6.1999999999999993</v>
      </c>
      <c r="O6931" s="101">
        <f>IF(ISNUMBER(jaar_zip[[#This Row],[etmaaltemperatuur]]),IF(jaar_zip[[#This Row],[etmaaltemperatuur]]&gt;stookgrens,jaar_zip[[#This Row],[etmaaltemperatuur]]-stookgrens,0),"")</f>
        <v>0</v>
      </c>
    </row>
    <row r="6932" spans="1:15" x14ac:dyDescent="0.25">
      <c r="A6932">
        <v>344</v>
      </c>
      <c r="B6932">
        <v>20240321</v>
      </c>
      <c r="C6932">
        <v>3.7</v>
      </c>
      <c r="D6932">
        <v>9.6</v>
      </c>
      <c r="E6932">
        <v>522</v>
      </c>
      <c r="F6932">
        <v>0</v>
      </c>
      <c r="G6932">
        <v>1023.7</v>
      </c>
      <c r="H6932">
        <v>85</v>
      </c>
      <c r="I6932" s="101" t="s">
        <v>37</v>
      </c>
      <c r="J6932" s="1">
        <f>DATEVALUE(RIGHT(jaar_zip[[#This Row],[YYYYMMDD]],2)&amp;"-"&amp;MID(jaar_zip[[#This Row],[YYYYMMDD]],5,2)&amp;"-"&amp;LEFT(jaar_zip[[#This Row],[YYYYMMDD]],4))</f>
        <v>45372</v>
      </c>
      <c r="K6932" s="101" t="str">
        <f>IF(AND(VALUE(MONTH(jaar_zip[[#This Row],[Datum]]))=1,VALUE(WEEKNUM(jaar_zip[[#This Row],[Datum]],21))&gt;51),RIGHT(YEAR(jaar_zip[[#This Row],[Datum]])-1,2),RIGHT(YEAR(jaar_zip[[#This Row],[Datum]]),2))&amp;"-"&amp; TEXT(WEEKNUM(jaar_zip[[#This Row],[Datum]],21),"00")</f>
        <v>24-12</v>
      </c>
      <c r="L6932" s="101">
        <f>MONTH(jaar_zip[[#This Row],[Datum]])</f>
        <v>3</v>
      </c>
      <c r="M6932" s="101">
        <f>IF(ISNUMBER(jaar_zip[[#This Row],[etmaaltemperatuur]]),IF(jaar_zip[[#This Row],[etmaaltemperatuur]]&lt;stookgrens,stookgrens-jaar_zip[[#This Row],[etmaaltemperatuur]],0),"")</f>
        <v>8.4</v>
      </c>
      <c r="N6932" s="101">
        <f>IF(ISNUMBER(jaar_zip[[#This Row],[graaddagen]]),IF(OR(MONTH(jaar_zip[[#This Row],[Datum]])=1,MONTH(jaar_zip[[#This Row],[Datum]])=2,MONTH(jaar_zip[[#This Row],[Datum]])=11,MONTH(jaar_zip[[#This Row],[Datum]])=12),1.1,IF(OR(MONTH(jaar_zip[[#This Row],[Datum]])=3,MONTH(jaar_zip[[#This Row],[Datum]])=10),1,0.8))*jaar_zip[[#This Row],[graaddagen]],"")</f>
        <v>8.4</v>
      </c>
      <c r="O6932" s="101">
        <f>IF(ISNUMBER(jaar_zip[[#This Row],[etmaaltemperatuur]]),IF(jaar_zip[[#This Row],[etmaaltemperatuur]]&gt;stookgrens,jaar_zip[[#This Row],[etmaaltemperatuur]]-stookgrens,0),"")</f>
        <v>0</v>
      </c>
    </row>
    <row r="6933" spans="1:15" x14ac:dyDescent="0.25">
      <c r="A6933">
        <v>344</v>
      </c>
      <c r="B6933">
        <v>20240322</v>
      </c>
      <c r="C6933">
        <v>4.5</v>
      </c>
      <c r="D6933">
        <v>9.1999999999999993</v>
      </c>
      <c r="E6933">
        <v>294</v>
      </c>
      <c r="F6933">
        <v>3.2</v>
      </c>
      <c r="G6933">
        <v>1016</v>
      </c>
      <c r="H6933">
        <v>90</v>
      </c>
      <c r="I6933" s="101" t="s">
        <v>37</v>
      </c>
      <c r="J6933" s="1">
        <f>DATEVALUE(RIGHT(jaar_zip[[#This Row],[YYYYMMDD]],2)&amp;"-"&amp;MID(jaar_zip[[#This Row],[YYYYMMDD]],5,2)&amp;"-"&amp;LEFT(jaar_zip[[#This Row],[YYYYMMDD]],4))</f>
        <v>45373</v>
      </c>
      <c r="K6933" s="101" t="str">
        <f>IF(AND(VALUE(MONTH(jaar_zip[[#This Row],[Datum]]))=1,VALUE(WEEKNUM(jaar_zip[[#This Row],[Datum]],21))&gt;51),RIGHT(YEAR(jaar_zip[[#This Row],[Datum]])-1,2),RIGHT(YEAR(jaar_zip[[#This Row],[Datum]]),2))&amp;"-"&amp; TEXT(WEEKNUM(jaar_zip[[#This Row],[Datum]],21),"00")</f>
        <v>24-12</v>
      </c>
      <c r="L6933" s="101">
        <f>MONTH(jaar_zip[[#This Row],[Datum]])</f>
        <v>3</v>
      </c>
      <c r="M6933" s="101">
        <f>IF(ISNUMBER(jaar_zip[[#This Row],[etmaaltemperatuur]]),IF(jaar_zip[[#This Row],[etmaaltemperatuur]]&lt;stookgrens,stookgrens-jaar_zip[[#This Row],[etmaaltemperatuur]],0),"")</f>
        <v>8.8000000000000007</v>
      </c>
      <c r="N6933" s="101">
        <f>IF(ISNUMBER(jaar_zip[[#This Row],[graaddagen]]),IF(OR(MONTH(jaar_zip[[#This Row],[Datum]])=1,MONTH(jaar_zip[[#This Row],[Datum]])=2,MONTH(jaar_zip[[#This Row],[Datum]])=11,MONTH(jaar_zip[[#This Row],[Datum]])=12),1.1,IF(OR(MONTH(jaar_zip[[#This Row],[Datum]])=3,MONTH(jaar_zip[[#This Row],[Datum]])=10),1,0.8))*jaar_zip[[#This Row],[graaddagen]],"")</f>
        <v>8.8000000000000007</v>
      </c>
      <c r="O6933" s="101">
        <f>IF(ISNUMBER(jaar_zip[[#This Row],[etmaaltemperatuur]]),IF(jaar_zip[[#This Row],[etmaaltemperatuur]]&gt;stookgrens,jaar_zip[[#This Row],[etmaaltemperatuur]]-stookgrens,0),"")</f>
        <v>0</v>
      </c>
    </row>
    <row r="6934" spans="1:15" x14ac:dyDescent="0.25">
      <c r="A6934">
        <v>344</v>
      </c>
      <c r="B6934">
        <v>20240323</v>
      </c>
      <c r="C6934">
        <v>5.8</v>
      </c>
      <c r="D6934">
        <v>7</v>
      </c>
      <c r="E6934">
        <v>1209</v>
      </c>
      <c r="F6934">
        <v>1.2</v>
      </c>
      <c r="G6934">
        <v>1008.3</v>
      </c>
      <c r="H6934">
        <v>74</v>
      </c>
      <c r="I6934" s="101" t="s">
        <v>37</v>
      </c>
      <c r="J6934" s="1">
        <f>DATEVALUE(RIGHT(jaar_zip[[#This Row],[YYYYMMDD]],2)&amp;"-"&amp;MID(jaar_zip[[#This Row],[YYYYMMDD]],5,2)&amp;"-"&amp;LEFT(jaar_zip[[#This Row],[YYYYMMDD]],4))</f>
        <v>45374</v>
      </c>
      <c r="K6934" s="101" t="str">
        <f>IF(AND(VALUE(MONTH(jaar_zip[[#This Row],[Datum]]))=1,VALUE(WEEKNUM(jaar_zip[[#This Row],[Datum]],21))&gt;51),RIGHT(YEAR(jaar_zip[[#This Row],[Datum]])-1,2),RIGHT(YEAR(jaar_zip[[#This Row],[Datum]]),2))&amp;"-"&amp; TEXT(WEEKNUM(jaar_zip[[#This Row],[Datum]],21),"00")</f>
        <v>24-12</v>
      </c>
      <c r="L6934" s="101">
        <f>MONTH(jaar_zip[[#This Row],[Datum]])</f>
        <v>3</v>
      </c>
      <c r="M6934" s="101">
        <f>IF(ISNUMBER(jaar_zip[[#This Row],[etmaaltemperatuur]]),IF(jaar_zip[[#This Row],[etmaaltemperatuur]]&lt;stookgrens,stookgrens-jaar_zip[[#This Row],[etmaaltemperatuur]],0),"")</f>
        <v>11</v>
      </c>
      <c r="N6934" s="101">
        <f>IF(ISNUMBER(jaar_zip[[#This Row],[graaddagen]]),IF(OR(MONTH(jaar_zip[[#This Row],[Datum]])=1,MONTH(jaar_zip[[#This Row],[Datum]])=2,MONTH(jaar_zip[[#This Row],[Datum]])=11,MONTH(jaar_zip[[#This Row],[Datum]])=12),1.1,IF(OR(MONTH(jaar_zip[[#This Row],[Datum]])=3,MONTH(jaar_zip[[#This Row],[Datum]])=10),1,0.8))*jaar_zip[[#This Row],[graaddagen]],"")</f>
        <v>11</v>
      </c>
      <c r="O6934" s="101">
        <f>IF(ISNUMBER(jaar_zip[[#This Row],[etmaaltemperatuur]]),IF(jaar_zip[[#This Row],[etmaaltemperatuur]]&gt;stookgrens,jaar_zip[[#This Row],[etmaaltemperatuur]]-stookgrens,0),"")</f>
        <v>0</v>
      </c>
    </row>
    <row r="6935" spans="1:15" x14ac:dyDescent="0.25">
      <c r="A6935">
        <v>344</v>
      </c>
      <c r="B6935">
        <v>20240324</v>
      </c>
      <c r="C6935">
        <v>7.1</v>
      </c>
      <c r="D6935">
        <v>7.1</v>
      </c>
      <c r="E6935">
        <v>751</v>
      </c>
      <c r="F6935">
        <v>3.7</v>
      </c>
      <c r="G6935">
        <v>1005.7</v>
      </c>
      <c r="H6935">
        <v>80</v>
      </c>
      <c r="I6935" s="101" t="s">
        <v>37</v>
      </c>
      <c r="J6935" s="1">
        <f>DATEVALUE(RIGHT(jaar_zip[[#This Row],[YYYYMMDD]],2)&amp;"-"&amp;MID(jaar_zip[[#This Row],[YYYYMMDD]],5,2)&amp;"-"&amp;LEFT(jaar_zip[[#This Row],[YYYYMMDD]],4))</f>
        <v>45375</v>
      </c>
      <c r="K6935" s="101" t="str">
        <f>IF(AND(VALUE(MONTH(jaar_zip[[#This Row],[Datum]]))=1,VALUE(WEEKNUM(jaar_zip[[#This Row],[Datum]],21))&gt;51),RIGHT(YEAR(jaar_zip[[#This Row],[Datum]])-1,2),RIGHT(YEAR(jaar_zip[[#This Row],[Datum]]),2))&amp;"-"&amp; TEXT(WEEKNUM(jaar_zip[[#This Row],[Datum]],21),"00")</f>
        <v>24-12</v>
      </c>
      <c r="L6935" s="101">
        <f>MONTH(jaar_zip[[#This Row],[Datum]])</f>
        <v>3</v>
      </c>
      <c r="M6935" s="101">
        <f>IF(ISNUMBER(jaar_zip[[#This Row],[etmaaltemperatuur]]),IF(jaar_zip[[#This Row],[etmaaltemperatuur]]&lt;stookgrens,stookgrens-jaar_zip[[#This Row],[etmaaltemperatuur]],0),"")</f>
        <v>10.9</v>
      </c>
      <c r="N6935" s="101">
        <f>IF(ISNUMBER(jaar_zip[[#This Row],[graaddagen]]),IF(OR(MONTH(jaar_zip[[#This Row],[Datum]])=1,MONTH(jaar_zip[[#This Row],[Datum]])=2,MONTH(jaar_zip[[#This Row],[Datum]])=11,MONTH(jaar_zip[[#This Row],[Datum]])=12),1.1,IF(OR(MONTH(jaar_zip[[#This Row],[Datum]])=3,MONTH(jaar_zip[[#This Row],[Datum]])=10),1,0.8))*jaar_zip[[#This Row],[graaddagen]],"")</f>
        <v>10.9</v>
      </c>
      <c r="O6935" s="101">
        <f>IF(ISNUMBER(jaar_zip[[#This Row],[etmaaltemperatuur]]),IF(jaar_zip[[#This Row],[etmaaltemperatuur]]&gt;stookgrens,jaar_zip[[#This Row],[etmaaltemperatuur]]-stookgrens,0),"")</f>
        <v>0</v>
      </c>
    </row>
    <row r="6936" spans="1:15" x14ac:dyDescent="0.25">
      <c r="A6936">
        <v>344</v>
      </c>
      <c r="B6936">
        <v>20240325</v>
      </c>
      <c r="C6936">
        <v>3.5</v>
      </c>
      <c r="D6936">
        <v>7.6</v>
      </c>
      <c r="E6936">
        <v>1568</v>
      </c>
      <c r="F6936">
        <v>0</v>
      </c>
      <c r="G6936">
        <v>1003.7</v>
      </c>
      <c r="H6936">
        <v>70</v>
      </c>
      <c r="I6936" s="101" t="s">
        <v>37</v>
      </c>
      <c r="J6936" s="1">
        <f>DATEVALUE(RIGHT(jaar_zip[[#This Row],[YYYYMMDD]],2)&amp;"-"&amp;MID(jaar_zip[[#This Row],[YYYYMMDD]],5,2)&amp;"-"&amp;LEFT(jaar_zip[[#This Row],[YYYYMMDD]],4))</f>
        <v>45376</v>
      </c>
      <c r="K6936" s="101" t="str">
        <f>IF(AND(VALUE(MONTH(jaar_zip[[#This Row],[Datum]]))=1,VALUE(WEEKNUM(jaar_zip[[#This Row],[Datum]],21))&gt;51),RIGHT(YEAR(jaar_zip[[#This Row],[Datum]])-1,2),RIGHT(YEAR(jaar_zip[[#This Row],[Datum]]),2))&amp;"-"&amp; TEXT(WEEKNUM(jaar_zip[[#This Row],[Datum]],21),"00")</f>
        <v>24-13</v>
      </c>
      <c r="L6936" s="101">
        <f>MONTH(jaar_zip[[#This Row],[Datum]])</f>
        <v>3</v>
      </c>
      <c r="M6936" s="101">
        <f>IF(ISNUMBER(jaar_zip[[#This Row],[etmaaltemperatuur]]),IF(jaar_zip[[#This Row],[etmaaltemperatuur]]&lt;stookgrens,stookgrens-jaar_zip[[#This Row],[etmaaltemperatuur]],0),"")</f>
        <v>10.4</v>
      </c>
      <c r="N6936" s="101">
        <f>IF(ISNUMBER(jaar_zip[[#This Row],[graaddagen]]),IF(OR(MONTH(jaar_zip[[#This Row],[Datum]])=1,MONTH(jaar_zip[[#This Row],[Datum]])=2,MONTH(jaar_zip[[#This Row],[Datum]])=11,MONTH(jaar_zip[[#This Row],[Datum]])=12),1.1,IF(OR(MONTH(jaar_zip[[#This Row],[Datum]])=3,MONTH(jaar_zip[[#This Row],[Datum]])=10),1,0.8))*jaar_zip[[#This Row],[graaddagen]],"")</f>
        <v>10.4</v>
      </c>
      <c r="O6936" s="101">
        <f>IF(ISNUMBER(jaar_zip[[#This Row],[etmaaltemperatuur]]),IF(jaar_zip[[#This Row],[etmaaltemperatuur]]&gt;stookgrens,jaar_zip[[#This Row],[etmaaltemperatuur]]-stookgrens,0),"")</f>
        <v>0</v>
      </c>
    </row>
    <row r="6937" spans="1:15" x14ac:dyDescent="0.25">
      <c r="A6937">
        <v>344</v>
      </c>
      <c r="B6937">
        <v>20240326</v>
      </c>
      <c r="C6937">
        <v>3.8</v>
      </c>
      <c r="D6937">
        <v>8.9</v>
      </c>
      <c r="E6937">
        <v>893</v>
      </c>
      <c r="F6937">
        <v>-0.1</v>
      </c>
      <c r="G6937">
        <v>990.1</v>
      </c>
      <c r="H6937">
        <v>71</v>
      </c>
      <c r="I6937" s="101" t="s">
        <v>37</v>
      </c>
      <c r="J6937" s="1">
        <f>DATEVALUE(RIGHT(jaar_zip[[#This Row],[YYYYMMDD]],2)&amp;"-"&amp;MID(jaar_zip[[#This Row],[YYYYMMDD]],5,2)&amp;"-"&amp;LEFT(jaar_zip[[#This Row],[YYYYMMDD]],4))</f>
        <v>45377</v>
      </c>
      <c r="K6937" s="101" t="str">
        <f>IF(AND(VALUE(MONTH(jaar_zip[[#This Row],[Datum]]))=1,VALUE(WEEKNUM(jaar_zip[[#This Row],[Datum]],21))&gt;51),RIGHT(YEAR(jaar_zip[[#This Row],[Datum]])-1,2),RIGHT(YEAR(jaar_zip[[#This Row],[Datum]]),2))&amp;"-"&amp; TEXT(WEEKNUM(jaar_zip[[#This Row],[Datum]],21),"00")</f>
        <v>24-13</v>
      </c>
      <c r="L6937" s="101">
        <f>MONTH(jaar_zip[[#This Row],[Datum]])</f>
        <v>3</v>
      </c>
      <c r="M6937" s="101">
        <f>IF(ISNUMBER(jaar_zip[[#This Row],[etmaaltemperatuur]]),IF(jaar_zip[[#This Row],[etmaaltemperatuur]]&lt;stookgrens,stookgrens-jaar_zip[[#This Row],[etmaaltemperatuur]],0),"")</f>
        <v>9.1</v>
      </c>
      <c r="N6937" s="101">
        <f>IF(ISNUMBER(jaar_zip[[#This Row],[graaddagen]]),IF(OR(MONTH(jaar_zip[[#This Row],[Datum]])=1,MONTH(jaar_zip[[#This Row],[Datum]])=2,MONTH(jaar_zip[[#This Row],[Datum]])=11,MONTH(jaar_zip[[#This Row],[Datum]])=12),1.1,IF(OR(MONTH(jaar_zip[[#This Row],[Datum]])=3,MONTH(jaar_zip[[#This Row],[Datum]])=10),1,0.8))*jaar_zip[[#This Row],[graaddagen]],"")</f>
        <v>9.1</v>
      </c>
      <c r="O6937" s="101">
        <f>IF(ISNUMBER(jaar_zip[[#This Row],[etmaaltemperatuur]]),IF(jaar_zip[[#This Row],[etmaaltemperatuur]]&gt;stookgrens,jaar_zip[[#This Row],[etmaaltemperatuur]]-stookgrens,0),"")</f>
        <v>0</v>
      </c>
    </row>
    <row r="6938" spans="1:15" x14ac:dyDescent="0.25">
      <c r="A6938">
        <v>344</v>
      </c>
      <c r="B6938">
        <v>20240327</v>
      </c>
      <c r="C6938">
        <v>5.5</v>
      </c>
      <c r="D6938">
        <v>9.9</v>
      </c>
      <c r="E6938">
        <v>1045</v>
      </c>
      <c r="F6938">
        <v>0.1</v>
      </c>
      <c r="G6938">
        <v>985.7</v>
      </c>
      <c r="H6938">
        <v>72</v>
      </c>
      <c r="I6938" s="101" t="s">
        <v>37</v>
      </c>
      <c r="J6938" s="1">
        <f>DATEVALUE(RIGHT(jaar_zip[[#This Row],[YYYYMMDD]],2)&amp;"-"&amp;MID(jaar_zip[[#This Row],[YYYYMMDD]],5,2)&amp;"-"&amp;LEFT(jaar_zip[[#This Row],[YYYYMMDD]],4))</f>
        <v>45378</v>
      </c>
      <c r="K6938" s="101" t="str">
        <f>IF(AND(VALUE(MONTH(jaar_zip[[#This Row],[Datum]]))=1,VALUE(WEEKNUM(jaar_zip[[#This Row],[Datum]],21))&gt;51),RIGHT(YEAR(jaar_zip[[#This Row],[Datum]])-1,2),RIGHT(YEAR(jaar_zip[[#This Row],[Datum]]),2))&amp;"-"&amp; TEXT(WEEKNUM(jaar_zip[[#This Row],[Datum]],21),"00")</f>
        <v>24-13</v>
      </c>
      <c r="L6938" s="101">
        <f>MONTH(jaar_zip[[#This Row],[Datum]])</f>
        <v>3</v>
      </c>
      <c r="M6938" s="101">
        <f>IF(ISNUMBER(jaar_zip[[#This Row],[etmaaltemperatuur]]),IF(jaar_zip[[#This Row],[etmaaltemperatuur]]&lt;stookgrens,stookgrens-jaar_zip[[#This Row],[etmaaltemperatuur]],0),"")</f>
        <v>8.1</v>
      </c>
      <c r="N6938" s="101">
        <f>IF(ISNUMBER(jaar_zip[[#This Row],[graaddagen]]),IF(OR(MONTH(jaar_zip[[#This Row],[Datum]])=1,MONTH(jaar_zip[[#This Row],[Datum]])=2,MONTH(jaar_zip[[#This Row],[Datum]])=11,MONTH(jaar_zip[[#This Row],[Datum]])=12),1.1,IF(OR(MONTH(jaar_zip[[#This Row],[Datum]])=3,MONTH(jaar_zip[[#This Row],[Datum]])=10),1,0.8))*jaar_zip[[#This Row],[graaddagen]],"")</f>
        <v>8.1</v>
      </c>
      <c r="O6938" s="101">
        <f>IF(ISNUMBER(jaar_zip[[#This Row],[etmaaltemperatuur]]),IF(jaar_zip[[#This Row],[etmaaltemperatuur]]&gt;stookgrens,jaar_zip[[#This Row],[etmaaltemperatuur]]-stookgrens,0),"")</f>
        <v>0</v>
      </c>
    </row>
    <row r="6939" spans="1:15" x14ac:dyDescent="0.25">
      <c r="A6939">
        <v>344</v>
      </c>
      <c r="B6939">
        <v>20240328</v>
      </c>
      <c r="C6939">
        <v>7</v>
      </c>
      <c r="D6939">
        <v>9.5</v>
      </c>
      <c r="E6939">
        <v>932</v>
      </c>
      <c r="F6939">
        <v>2.7</v>
      </c>
      <c r="G6939">
        <v>985.2</v>
      </c>
      <c r="H6939">
        <v>68</v>
      </c>
      <c r="I6939" s="101" t="s">
        <v>37</v>
      </c>
      <c r="J6939" s="1">
        <f>DATEVALUE(RIGHT(jaar_zip[[#This Row],[YYYYMMDD]],2)&amp;"-"&amp;MID(jaar_zip[[#This Row],[YYYYMMDD]],5,2)&amp;"-"&amp;LEFT(jaar_zip[[#This Row],[YYYYMMDD]],4))</f>
        <v>45379</v>
      </c>
      <c r="K6939" s="101" t="str">
        <f>IF(AND(VALUE(MONTH(jaar_zip[[#This Row],[Datum]]))=1,VALUE(WEEKNUM(jaar_zip[[#This Row],[Datum]],21))&gt;51),RIGHT(YEAR(jaar_zip[[#This Row],[Datum]])-1,2),RIGHT(YEAR(jaar_zip[[#This Row],[Datum]]),2))&amp;"-"&amp; TEXT(WEEKNUM(jaar_zip[[#This Row],[Datum]],21),"00")</f>
        <v>24-13</v>
      </c>
      <c r="L6939" s="101">
        <f>MONTH(jaar_zip[[#This Row],[Datum]])</f>
        <v>3</v>
      </c>
      <c r="M6939" s="101">
        <f>IF(ISNUMBER(jaar_zip[[#This Row],[etmaaltemperatuur]]),IF(jaar_zip[[#This Row],[etmaaltemperatuur]]&lt;stookgrens,stookgrens-jaar_zip[[#This Row],[etmaaltemperatuur]],0),"")</f>
        <v>8.5</v>
      </c>
      <c r="N6939" s="101">
        <f>IF(ISNUMBER(jaar_zip[[#This Row],[graaddagen]]),IF(OR(MONTH(jaar_zip[[#This Row],[Datum]])=1,MONTH(jaar_zip[[#This Row],[Datum]])=2,MONTH(jaar_zip[[#This Row],[Datum]])=11,MONTH(jaar_zip[[#This Row],[Datum]])=12),1.1,IF(OR(MONTH(jaar_zip[[#This Row],[Datum]])=3,MONTH(jaar_zip[[#This Row],[Datum]])=10),1,0.8))*jaar_zip[[#This Row],[graaddagen]],"")</f>
        <v>8.5</v>
      </c>
      <c r="O6939" s="101">
        <f>IF(ISNUMBER(jaar_zip[[#This Row],[etmaaltemperatuur]]),IF(jaar_zip[[#This Row],[etmaaltemperatuur]]&gt;stookgrens,jaar_zip[[#This Row],[etmaaltemperatuur]]-stookgrens,0),"")</f>
        <v>0</v>
      </c>
    </row>
    <row r="6940" spans="1:15" x14ac:dyDescent="0.25">
      <c r="A6940">
        <v>344</v>
      </c>
      <c r="B6940">
        <v>20240329</v>
      </c>
      <c r="C6940">
        <v>6.2</v>
      </c>
      <c r="D6940">
        <v>11.2</v>
      </c>
      <c r="E6940">
        <v>1267</v>
      </c>
      <c r="F6940">
        <v>0.1</v>
      </c>
      <c r="G6940">
        <v>992.5</v>
      </c>
      <c r="H6940">
        <v>69</v>
      </c>
      <c r="I6940" s="101" t="s">
        <v>37</v>
      </c>
      <c r="J6940" s="1">
        <f>DATEVALUE(RIGHT(jaar_zip[[#This Row],[YYYYMMDD]],2)&amp;"-"&amp;MID(jaar_zip[[#This Row],[YYYYMMDD]],5,2)&amp;"-"&amp;LEFT(jaar_zip[[#This Row],[YYYYMMDD]],4))</f>
        <v>45380</v>
      </c>
      <c r="K6940" s="101" t="str">
        <f>IF(AND(VALUE(MONTH(jaar_zip[[#This Row],[Datum]]))=1,VALUE(WEEKNUM(jaar_zip[[#This Row],[Datum]],21))&gt;51),RIGHT(YEAR(jaar_zip[[#This Row],[Datum]])-1,2),RIGHT(YEAR(jaar_zip[[#This Row],[Datum]]),2))&amp;"-"&amp; TEXT(WEEKNUM(jaar_zip[[#This Row],[Datum]],21),"00")</f>
        <v>24-13</v>
      </c>
      <c r="L6940" s="101">
        <f>MONTH(jaar_zip[[#This Row],[Datum]])</f>
        <v>3</v>
      </c>
      <c r="M6940" s="101">
        <f>IF(ISNUMBER(jaar_zip[[#This Row],[etmaaltemperatuur]]),IF(jaar_zip[[#This Row],[etmaaltemperatuur]]&lt;stookgrens,stookgrens-jaar_zip[[#This Row],[etmaaltemperatuur]],0),"")</f>
        <v>6.8000000000000007</v>
      </c>
      <c r="N6940" s="101">
        <f>IF(ISNUMBER(jaar_zip[[#This Row],[graaddagen]]),IF(OR(MONTH(jaar_zip[[#This Row],[Datum]])=1,MONTH(jaar_zip[[#This Row],[Datum]])=2,MONTH(jaar_zip[[#This Row],[Datum]])=11,MONTH(jaar_zip[[#This Row],[Datum]])=12),1.1,IF(OR(MONTH(jaar_zip[[#This Row],[Datum]])=3,MONTH(jaar_zip[[#This Row],[Datum]])=10),1,0.8))*jaar_zip[[#This Row],[graaddagen]],"")</f>
        <v>6.8000000000000007</v>
      </c>
      <c r="O6940" s="101">
        <f>IF(ISNUMBER(jaar_zip[[#This Row],[etmaaltemperatuur]]),IF(jaar_zip[[#This Row],[etmaaltemperatuur]]&gt;stookgrens,jaar_zip[[#This Row],[etmaaltemperatuur]]-stookgrens,0),"")</f>
        <v>0</v>
      </c>
    </row>
    <row r="6941" spans="1:15" x14ac:dyDescent="0.25">
      <c r="A6941">
        <v>344</v>
      </c>
      <c r="B6941">
        <v>20240330</v>
      </c>
      <c r="C6941">
        <v>2.2999999999999998</v>
      </c>
      <c r="D6941">
        <v>8.4</v>
      </c>
      <c r="E6941">
        <v>298</v>
      </c>
      <c r="F6941">
        <v>4.7</v>
      </c>
      <c r="G6941">
        <v>997.1</v>
      </c>
      <c r="H6941">
        <v>92</v>
      </c>
      <c r="I6941" s="101" t="s">
        <v>37</v>
      </c>
      <c r="J6941" s="1">
        <f>DATEVALUE(RIGHT(jaar_zip[[#This Row],[YYYYMMDD]],2)&amp;"-"&amp;MID(jaar_zip[[#This Row],[YYYYMMDD]],5,2)&amp;"-"&amp;LEFT(jaar_zip[[#This Row],[YYYYMMDD]],4))</f>
        <v>45381</v>
      </c>
      <c r="K6941" s="101" t="str">
        <f>IF(AND(VALUE(MONTH(jaar_zip[[#This Row],[Datum]]))=1,VALUE(WEEKNUM(jaar_zip[[#This Row],[Datum]],21))&gt;51),RIGHT(YEAR(jaar_zip[[#This Row],[Datum]])-1,2),RIGHT(YEAR(jaar_zip[[#This Row],[Datum]]),2))&amp;"-"&amp; TEXT(WEEKNUM(jaar_zip[[#This Row],[Datum]],21),"00")</f>
        <v>24-13</v>
      </c>
      <c r="L6941" s="101">
        <f>MONTH(jaar_zip[[#This Row],[Datum]])</f>
        <v>3</v>
      </c>
      <c r="M6941" s="101">
        <f>IF(ISNUMBER(jaar_zip[[#This Row],[etmaaltemperatuur]]),IF(jaar_zip[[#This Row],[etmaaltemperatuur]]&lt;stookgrens,stookgrens-jaar_zip[[#This Row],[etmaaltemperatuur]],0),"")</f>
        <v>9.6</v>
      </c>
      <c r="N6941" s="101">
        <f>IF(ISNUMBER(jaar_zip[[#This Row],[graaddagen]]),IF(OR(MONTH(jaar_zip[[#This Row],[Datum]])=1,MONTH(jaar_zip[[#This Row],[Datum]])=2,MONTH(jaar_zip[[#This Row],[Datum]])=11,MONTH(jaar_zip[[#This Row],[Datum]])=12),1.1,IF(OR(MONTH(jaar_zip[[#This Row],[Datum]])=3,MONTH(jaar_zip[[#This Row],[Datum]])=10),1,0.8))*jaar_zip[[#This Row],[graaddagen]],"")</f>
        <v>9.6</v>
      </c>
      <c r="O6941" s="101">
        <f>IF(ISNUMBER(jaar_zip[[#This Row],[etmaaltemperatuur]]),IF(jaar_zip[[#This Row],[etmaaltemperatuur]]&gt;stookgrens,jaar_zip[[#This Row],[etmaaltemperatuur]]-stookgrens,0),"")</f>
        <v>0</v>
      </c>
    </row>
    <row r="6942" spans="1:15" x14ac:dyDescent="0.25">
      <c r="A6942">
        <v>344</v>
      </c>
      <c r="B6942">
        <v>20240331</v>
      </c>
      <c r="C6942">
        <v>3.6</v>
      </c>
      <c r="D6942">
        <v>10.1</v>
      </c>
      <c r="E6942">
        <v>975</v>
      </c>
      <c r="F6942">
        <v>4.4000000000000004</v>
      </c>
      <c r="G6942">
        <v>995.9</v>
      </c>
      <c r="H6942">
        <v>89</v>
      </c>
      <c r="I6942" s="101" t="s">
        <v>37</v>
      </c>
      <c r="J6942" s="1">
        <f>DATEVALUE(RIGHT(jaar_zip[[#This Row],[YYYYMMDD]],2)&amp;"-"&amp;MID(jaar_zip[[#This Row],[YYYYMMDD]],5,2)&amp;"-"&amp;LEFT(jaar_zip[[#This Row],[YYYYMMDD]],4))</f>
        <v>45382</v>
      </c>
      <c r="K6942" s="101" t="str">
        <f>IF(AND(VALUE(MONTH(jaar_zip[[#This Row],[Datum]]))=1,VALUE(WEEKNUM(jaar_zip[[#This Row],[Datum]],21))&gt;51),RIGHT(YEAR(jaar_zip[[#This Row],[Datum]])-1,2),RIGHT(YEAR(jaar_zip[[#This Row],[Datum]]),2))&amp;"-"&amp; TEXT(WEEKNUM(jaar_zip[[#This Row],[Datum]],21),"00")</f>
        <v>24-13</v>
      </c>
      <c r="L6942" s="101">
        <f>MONTH(jaar_zip[[#This Row],[Datum]])</f>
        <v>3</v>
      </c>
      <c r="M6942" s="101">
        <f>IF(ISNUMBER(jaar_zip[[#This Row],[etmaaltemperatuur]]),IF(jaar_zip[[#This Row],[etmaaltemperatuur]]&lt;stookgrens,stookgrens-jaar_zip[[#This Row],[etmaaltemperatuur]],0),"")</f>
        <v>7.9</v>
      </c>
      <c r="N6942" s="101">
        <f>IF(ISNUMBER(jaar_zip[[#This Row],[graaddagen]]),IF(OR(MONTH(jaar_zip[[#This Row],[Datum]])=1,MONTH(jaar_zip[[#This Row],[Datum]])=2,MONTH(jaar_zip[[#This Row],[Datum]])=11,MONTH(jaar_zip[[#This Row],[Datum]])=12),1.1,IF(OR(MONTH(jaar_zip[[#This Row],[Datum]])=3,MONTH(jaar_zip[[#This Row],[Datum]])=10),1,0.8))*jaar_zip[[#This Row],[graaddagen]],"")</f>
        <v>7.9</v>
      </c>
      <c r="O6942" s="101">
        <f>IF(ISNUMBER(jaar_zip[[#This Row],[etmaaltemperatuur]]),IF(jaar_zip[[#This Row],[etmaaltemperatuur]]&gt;stookgrens,jaar_zip[[#This Row],[etmaaltemperatuur]]-stookgrens,0),"")</f>
        <v>0</v>
      </c>
    </row>
    <row r="6943" spans="1:15" x14ac:dyDescent="0.25">
      <c r="A6943">
        <v>344</v>
      </c>
      <c r="B6943">
        <v>20240401</v>
      </c>
      <c r="C6943">
        <v>4.5999999999999996</v>
      </c>
      <c r="D6943">
        <v>10.5</v>
      </c>
      <c r="E6943">
        <v>1003</v>
      </c>
      <c r="F6943">
        <v>0</v>
      </c>
      <c r="G6943">
        <v>996.6</v>
      </c>
      <c r="H6943">
        <v>81</v>
      </c>
      <c r="I6943" s="101" t="s">
        <v>37</v>
      </c>
      <c r="J6943" s="1">
        <f>DATEVALUE(RIGHT(jaar_zip[[#This Row],[YYYYMMDD]],2)&amp;"-"&amp;MID(jaar_zip[[#This Row],[YYYYMMDD]],5,2)&amp;"-"&amp;LEFT(jaar_zip[[#This Row],[YYYYMMDD]],4))</f>
        <v>45383</v>
      </c>
      <c r="K6943" s="101" t="str">
        <f>IF(AND(VALUE(MONTH(jaar_zip[[#This Row],[Datum]]))=1,VALUE(WEEKNUM(jaar_zip[[#This Row],[Datum]],21))&gt;51),RIGHT(YEAR(jaar_zip[[#This Row],[Datum]])-1,2),RIGHT(YEAR(jaar_zip[[#This Row],[Datum]]),2))&amp;"-"&amp; TEXT(WEEKNUM(jaar_zip[[#This Row],[Datum]],21),"00")</f>
        <v>24-14</v>
      </c>
      <c r="L6943" s="101">
        <f>MONTH(jaar_zip[[#This Row],[Datum]])</f>
        <v>4</v>
      </c>
      <c r="M6943" s="101">
        <f>IF(ISNUMBER(jaar_zip[[#This Row],[etmaaltemperatuur]]),IF(jaar_zip[[#This Row],[etmaaltemperatuur]]&lt;stookgrens,stookgrens-jaar_zip[[#This Row],[etmaaltemperatuur]],0),"")</f>
        <v>7.5</v>
      </c>
      <c r="N6943" s="101">
        <f>IF(ISNUMBER(jaar_zip[[#This Row],[graaddagen]]),IF(OR(MONTH(jaar_zip[[#This Row],[Datum]])=1,MONTH(jaar_zip[[#This Row],[Datum]])=2,MONTH(jaar_zip[[#This Row],[Datum]])=11,MONTH(jaar_zip[[#This Row],[Datum]])=12),1.1,IF(OR(MONTH(jaar_zip[[#This Row],[Datum]])=3,MONTH(jaar_zip[[#This Row],[Datum]])=10),1,0.8))*jaar_zip[[#This Row],[graaddagen]],"")</f>
        <v>6</v>
      </c>
      <c r="O6943" s="101">
        <f>IF(ISNUMBER(jaar_zip[[#This Row],[etmaaltemperatuur]]),IF(jaar_zip[[#This Row],[etmaaltemperatuur]]&gt;stookgrens,jaar_zip[[#This Row],[etmaaltemperatuur]]-stookgrens,0),"")</f>
        <v>0</v>
      </c>
    </row>
    <row r="6944" spans="1:15" x14ac:dyDescent="0.25">
      <c r="A6944">
        <v>344</v>
      </c>
      <c r="B6944">
        <v>20240402</v>
      </c>
      <c r="C6944">
        <v>6.1</v>
      </c>
      <c r="D6944">
        <v>10.1</v>
      </c>
      <c r="E6944">
        <v>788</v>
      </c>
      <c r="F6944">
        <v>2.2999999999999998</v>
      </c>
      <c r="G6944">
        <v>1004.9</v>
      </c>
      <c r="H6944">
        <v>82</v>
      </c>
      <c r="I6944" s="101" t="s">
        <v>37</v>
      </c>
      <c r="J6944" s="1">
        <f>DATEVALUE(RIGHT(jaar_zip[[#This Row],[YYYYMMDD]],2)&amp;"-"&amp;MID(jaar_zip[[#This Row],[YYYYMMDD]],5,2)&amp;"-"&amp;LEFT(jaar_zip[[#This Row],[YYYYMMDD]],4))</f>
        <v>45384</v>
      </c>
      <c r="K6944" s="101" t="str">
        <f>IF(AND(VALUE(MONTH(jaar_zip[[#This Row],[Datum]]))=1,VALUE(WEEKNUM(jaar_zip[[#This Row],[Datum]],21))&gt;51),RIGHT(YEAR(jaar_zip[[#This Row],[Datum]])-1,2),RIGHT(YEAR(jaar_zip[[#This Row],[Datum]]),2))&amp;"-"&amp; TEXT(WEEKNUM(jaar_zip[[#This Row],[Datum]],21),"00")</f>
        <v>24-14</v>
      </c>
      <c r="L6944" s="101">
        <f>MONTH(jaar_zip[[#This Row],[Datum]])</f>
        <v>4</v>
      </c>
      <c r="M6944" s="101">
        <f>IF(ISNUMBER(jaar_zip[[#This Row],[etmaaltemperatuur]]),IF(jaar_zip[[#This Row],[etmaaltemperatuur]]&lt;stookgrens,stookgrens-jaar_zip[[#This Row],[etmaaltemperatuur]],0),"")</f>
        <v>7.9</v>
      </c>
      <c r="N6944" s="101">
        <f>IF(ISNUMBER(jaar_zip[[#This Row],[graaddagen]]),IF(OR(MONTH(jaar_zip[[#This Row],[Datum]])=1,MONTH(jaar_zip[[#This Row],[Datum]])=2,MONTH(jaar_zip[[#This Row],[Datum]])=11,MONTH(jaar_zip[[#This Row],[Datum]])=12),1.1,IF(OR(MONTH(jaar_zip[[#This Row],[Datum]])=3,MONTH(jaar_zip[[#This Row],[Datum]])=10),1,0.8))*jaar_zip[[#This Row],[graaddagen]],"")</f>
        <v>6.32</v>
      </c>
      <c r="O6944" s="101">
        <f>IF(ISNUMBER(jaar_zip[[#This Row],[etmaaltemperatuur]]),IF(jaar_zip[[#This Row],[etmaaltemperatuur]]&gt;stookgrens,jaar_zip[[#This Row],[etmaaltemperatuur]]-stookgrens,0),"")</f>
        <v>0</v>
      </c>
    </row>
    <row r="6945" spans="1:15" x14ac:dyDescent="0.25">
      <c r="A6945">
        <v>344</v>
      </c>
      <c r="B6945">
        <v>20240403</v>
      </c>
      <c r="C6945">
        <v>6.6</v>
      </c>
      <c r="D6945">
        <v>11.1</v>
      </c>
      <c r="E6945">
        <v>648</v>
      </c>
      <c r="F6945">
        <v>8.6</v>
      </c>
      <c r="G6945">
        <v>1003.5</v>
      </c>
      <c r="H6945">
        <v>86</v>
      </c>
      <c r="I6945" s="101" t="s">
        <v>37</v>
      </c>
      <c r="J6945" s="1">
        <f>DATEVALUE(RIGHT(jaar_zip[[#This Row],[YYYYMMDD]],2)&amp;"-"&amp;MID(jaar_zip[[#This Row],[YYYYMMDD]],5,2)&amp;"-"&amp;LEFT(jaar_zip[[#This Row],[YYYYMMDD]],4))</f>
        <v>45385</v>
      </c>
      <c r="K6945" s="101" t="str">
        <f>IF(AND(VALUE(MONTH(jaar_zip[[#This Row],[Datum]]))=1,VALUE(WEEKNUM(jaar_zip[[#This Row],[Datum]],21))&gt;51),RIGHT(YEAR(jaar_zip[[#This Row],[Datum]])-1,2),RIGHT(YEAR(jaar_zip[[#This Row],[Datum]]),2))&amp;"-"&amp; TEXT(WEEKNUM(jaar_zip[[#This Row],[Datum]],21),"00")</f>
        <v>24-14</v>
      </c>
      <c r="L6945" s="101">
        <f>MONTH(jaar_zip[[#This Row],[Datum]])</f>
        <v>4</v>
      </c>
      <c r="M6945" s="101">
        <f>IF(ISNUMBER(jaar_zip[[#This Row],[etmaaltemperatuur]]),IF(jaar_zip[[#This Row],[etmaaltemperatuur]]&lt;stookgrens,stookgrens-jaar_zip[[#This Row],[etmaaltemperatuur]],0),"")</f>
        <v>6.9</v>
      </c>
      <c r="N6945" s="101">
        <f>IF(ISNUMBER(jaar_zip[[#This Row],[graaddagen]]),IF(OR(MONTH(jaar_zip[[#This Row],[Datum]])=1,MONTH(jaar_zip[[#This Row],[Datum]])=2,MONTH(jaar_zip[[#This Row],[Datum]])=11,MONTH(jaar_zip[[#This Row],[Datum]])=12),1.1,IF(OR(MONTH(jaar_zip[[#This Row],[Datum]])=3,MONTH(jaar_zip[[#This Row],[Datum]])=10),1,0.8))*jaar_zip[[#This Row],[graaddagen]],"")</f>
        <v>5.5200000000000005</v>
      </c>
      <c r="O6945" s="101">
        <f>IF(ISNUMBER(jaar_zip[[#This Row],[etmaaltemperatuur]]),IF(jaar_zip[[#This Row],[etmaaltemperatuur]]&gt;stookgrens,jaar_zip[[#This Row],[etmaaltemperatuur]]-stookgrens,0),"")</f>
        <v>0</v>
      </c>
    </row>
    <row r="6946" spans="1:15" x14ac:dyDescent="0.25">
      <c r="A6946">
        <v>344</v>
      </c>
      <c r="B6946">
        <v>20240404</v>
      </c>
      <c r="C6946">
        <v>8</v>
      </c>
      <c r="D6946">
        <v>12.2</v>
      </c>
      <c r="E6946">
        <v>1307</v>
      </c>
      <c r="F6946">
        <v>10.4</v>
      </c>
      <c r="G6946">
        <v>1005</v>
      </c>
      <c r="H6946">
        <v>81</v>
      </c>
      <c r="I6946" s="101" t="s">
        <v>37</v>
      </c>
      <c r="J6946" s="1">
        <f>DATEVALUE(RIGHT(jaar_zip[[#This Row],[YYYYMMDD]],2)&amp;"-"&amp;MID(jaar_zip[[#This Row],[YYYYMMDD]],5,2)&amp;"-"&amp;LEFT(jaar_zip[[#This Row],[YYYYMMDD]],4))</f>
        <v>45386</v>
      </c>
      <c r="K6946" s="101" t="str">
        <f>IF(AND(VALUE(MONTH(jaar_zip[[#This Row],[Datum]]))=1,VALUE(WEEKNUM(jaar_zip[[#This Row],[Datum]],21))&gt;51),RIGHT(YEAR(jaar_zip[[#This Row],[Datum]])-1,2),RIGHT(YEAR(jaar_zip[[#This Row],[Datum]]),2))&amp;"-"&amp; TEXT(WEEKNUM(jaar_zip[[#This Row],[Datum]],21),"00")</f>
        <v>24-14</v>
      </c>
      <c r="L6946" s="101">
        <f>MONTH(jaar_zip[[#This Row],[Datum]])</f>
        <v>4</v>
      </c>
      <c r="M6946" s="101">
        <f>IF(ISNUMBER(jaar_zip[[#This Row],[etmaaltemperatuur]]),IF(jaar_zip[[#This Row],[etmaaltemperatuur]]&lt;stookgrens,stookgrens-jaar_zip[[#This Row],[etmaaltemperatuur]],0),"")</f>
        <v>5.8000000000000007</v>
      </c>
      <c r="N6946" s="101">
        <f>IF(ISNUMBER(jaar_zip[[#This Row],[graaddagen]]),IF(OR(MONTH(jaar_zip[[#This Row],[Datum]])=1,MONTH(jaar_zip[[#This Row],[Datum]])=2,MONTH(jaar_zip[[#This Row],[Datum]])=11,MONTH(jaar_zip[[#This Row],[Datum]])=12),1.1,IF(OR(MONTH(jaar_zip[[#This Row],[Datum]])=3,MONTH(jaar_zip[[#This Row],[Datum]])=10),1,0.8))*jaar_zip[[#This Row],[graaddagen]],"")</f>
        <v>4.6400000000000006</v>
      </c>
      <c r="O6946" s="101">
        <f>IF(ISNUMBER(jaar_zip[[#This Row],[etmaaltemperatuur]]),IF(jaar_zip[[#This Row],[etmaaltemperatuur]]&gt;stookgrens,jaar_zip[[#This Row],[etmaaltemperatuur]]-stookgrens,0),"")</f>
        <v>0</v>
      </c>
    </row>
    <row r="6947" spans="1:15" x14ac:dyDescent="0.25">
      <c r="A6947">
        <v>344</v>
      </c>
      <c r="B6947">
        <v>20240405</v>
      </c>
      <c r="C6947">
        <v>6.3</v>
      </c>
      <c r="D6947">
        <v>13.7</v>
      </c>
      <c r="E6947">
        <v>1054</v>
      </c>
      <c r="F6947">
        <v>4.0999999999999996</v>
      </c>
      <c r="G6947">
        <v>1007.9</v>
      </c>
      <c r="H6947">
        <v>81</v>
      </c>
      <c r="I6947" s="101" t="s">
        <v>37</v>
      </c>
      <c r="J6947" s="1">
        <f>DATEVALUE(RIGHT(jaar_zip[[#This Row],[YYYYMMDD]],2)&amp;"-"&amp;MID(jaar_zip[[#This Row],[YYYYMMDD]],5,2)&amp;"-"&amp;LEFT(jaar_zip[[#This Row],[YYYYMMDD]],4))</f>
        <v>45387</v>
      </c>
      <c r="K6947" s="101" t="str">
        <f>IF(AND(VALUE(MONTH(jaar_zip[[#This Row],[Datum]]))=1,VALUE(WEEKNUM(jaar_zip[[#This Row],[Datum]],21))&gt;51),RIGHT(YEAR(jaar_zip[[#This Row],[Datum]])-1,2),RIGHT(YEAR(jaar_zip[[#This Row],[Datum]]),2))&amp;"-"&amp; TEXT(WEEKNUM(jaar_zip[[#This Row],[Datum]],21),"00")</f>
        <v>24-14</v>
      </c>
      <c r="L6947" s="101">
        <f>MONTH(jaar_zip[[#This Row],[Datum]])</f>
        <v>4</v>
      </c>
      <c r="M6947" s="101">
        <f>IF(ISNUMBER(jaar_zip[[#This Row],[etmaaltemperatuur]]),IF(jaar_zip[[#This Row],[etmaaltemperatuur]]&lt;stookgrens,stookgrens-jaar_zip[[#This Row],[etmaaltemperatuur]],0),"")</f>
        <v>4.3000000000000007</v>
      </c>
      <c r="N6947" s="101">
        <f>IF(ISNUMBER(jaar_zip[[#This Row],[graaddagen]]),IF(OR(MONTH(jaar_zip[[#This Row],[Datum]])=1,MONTH(jaar_zip[[#This Row],[Datum]])=2,MONTH(jaar_zip[[#This Row],[Datum]])=11,MONTH(jaar_zip[[#This Row],[Datum]])=12),1.1,IF(OR(MONTH(jaar_zip[[#This Row],[Datum]])=3,MONTH(jaar_zip[[#This Row],[Datum]])=10),1,0.8))*jaar_zip[[#This Row],[graaddagen]],"")</f>
        <v>3.4400000000000008</v>
      </c>
      <c r="O6947" s="101">
        <f>IF(ISNUMBER(jaar_zip[[#This Row],[etmaaltemperatuur]]),IF(jaar_zip[[#This Row],[etmaaltemperatuur]]&gt;stookgrens,jaar_zip[[#This Row],[etmaaltemperatuur]]-stookgrens,0),"")</f>
        <v>0</v>
      </c>
    </row>
    <row r="6948" spans="1:15" x14ac:dyDescent="0.25">
      <c r="A6948">
        <v>344</v>
      </c>
      <c r="B6948">
        <v>20240406</v>
      </c>
      <c r="C6948">
        <v>5.6</v>
      </c>
      <c r="D6948">
        <v>17.899999999999999</v>
      </c>
      <c r="E6948">
        <v>1487</v>
      </c>
      <c r="F6948">
        <v>-0.1</v>
      </c>
      <c r="G6948">
        <v>1007.9</v>
      </c>
      <c r="H6948">
        <v>65</v>
      </c>
      <c r="I6948" s="101" t="s">
        <v>37</v>
      </c>
      <c r="J6948" s="1">
        <f>DATEVALUE(RIGHT(jaar_zip[[#This Row],[YYYYMMDD]],2)&amp;"-"&amp;MID(jaar_zip[[#This Row],[YYYYMMDD]],5,2)&amp;"-"&amp;LEFT(jaar_zip[[#This Row],[YYYYMMDD]],4))</f>
        <v>45388</v>
      </c>
      <c r="K6948" s="101" t="str">
        <f>IF(AND(VALUE(MONTH(jaar_zip[[#This Row],[Datum]]))=1,VALUE(WEEKNUM(jaar_zip[[#This Row],[Datum]],21))&gt;51),RIGHT(YEAR(jaar_zip[[#This Row],[Datum]])-1,2),RIGHT(YEAR(jaar_zip[[#This Row],[Datum]]),2))&amp;"-"&amp; TEXT(WEEKNUM(jaar_zip[[#This Row],[Datum]],21),"00")</f>
        <v>24-14</v>
      </c>
      <c r="L6948" s="101">
        <f>MONTH(jaar_zip[[#This Row],[Datum]])</f>
        <v>4</v>
      </c>
      <c r="M6948" s="101">
        <f>IF(ISNUMBER(jaar_zip[[#This Row],[etmaaltemperatuur]]),IF(jaar_zip[[#This Row],[etmaaltemperatuur]]&lt;stookgrens,stookgrens-jaar_zip[[#This Row],[etmaaltemperatuur]],0),"")</f>
        <v>0.10000000000000142</v>
      </c>
      <c r="N6948" s="101">
        <f>IF(ISNUMBER(jaar_zip[[#This Row],[graaddagen]]),IF(OR(MONTH(jaar_zip[[#This Row],[Datum]])=1,MONTH(jaar_zip[[#This Row],[Datum]])=2,MONTH(jaar_zip[[#This Row],[Datum]])=11,MONTH(jaar_zip[[#This Row],[Datum]])=12),1.1,IF(OR(MONTH(jaar_zip[[#This Row],[Datum]])=3,MONTH(jaar_zip[[#This Row],[Datum]])=10),1,0.8))*jaar_zip[[#This Row],[graaddagen]],"")</f>
        <v>8.000000000000114E-2</v>
      </c>
      <c r="O6948" s="101">
        <f>IF(ISNUMBER(jaar_zip[[#This Row],[etmaaltemperatuur]]),IF(jaar_zip[[#This Row],[etmaaltemperatuur]]&gt;stookgrens,jaar_zip[[#This Row],[etmaaltemperatuur]]-stookgrens,0),"")</f>
        <v>0</v>
      </c>
    </row>
    <row r="6949" spans="1:15" x14ac:dyDescent="0.25">
      <c r="A6949">
        <v>344</v>
      </c>
      <c r="B6949">
        <v>20240407</v>
      </c>
      <c r="C6949">
        <v>5.8</v>
      </c>
      <c r="D6949">
        <v>15.1</v>
      </c>
      <c r="E6949">
        <v>1672</v>
      </c>
      <c r="F6949">
        <v>0.6</v>
      </c>
      <c r="G6949">
        <v>1011.8</v>
      </c>
      <c r="H6949">
        <v>68</v>
      </c>
      <c r="I6949" s="101" t="s">
        <v>37</v>
      </c>
      <c r="J6949" s="1">
        <f>DATEVALUE(RIGHT(jaar_zip[[#This Row],[YYYYMMDD]],2)&amp;"-"&amp;MID(jaar_zip[[#This Row],[YYYYMMDD]],5,2)&amp;"-"&amp;LEFT(jaar_zip[[#This Row],[YYYYMMDD]],4))</f>
        <v>45389</v>
      </c>
      <c r="K6949" s="101" t="str">
        <f>IF(AND(VALUE(MONTH(jaar_zip[[#This Row],[Datum]]))=1,VALUE(WEEKNUM(jaar_zip[[#This Row],[Datum]],21))&gt;51),RIGHT(YEAR(jaar_zip[[#This Row],[Datum]])-1,2),RIGHT(YEAR(jaar_zip[[#This Row],[Datum]]),2))&amp;"-"&amp; TEXT(WEEKNUM(jaar_zip[[#This Row],[Datum]],21),"00")</f>
        <v>24-14</v>
      </c>
      <c r="L6949" s="101">
        <f>MONTH(jaar_zip[[#This Row],[Datum]])</f>
        <v>4</v>
      </c>
      <c r="M6949" s="101">
        <f>IF(ISNUMBER(jaar_zip[[#This Row],[etmaaltemperatuur]]),IF(jaar_zip[[#This Row],[etmaaltemperatuur]]&lt;stookgrens,stookgrens-jaar_zip[[#This Row],[etmaaltemperatuur]],0),"")</f>
        <v>2.9000000000000004</v>
      </c>
      <c r="N6949" s="101">
        <f>IF(ISNUMBER(jaar_zip[[#This Row],[graaddagen]]),IF(OR(MONTH(jaar_zip[[#This Row],[Datum]])=1,MONTH(jaar_zip[[#This Row],[Datum]])=2,MONTH(jaar_zip[[#This Row],[Datum]])=11,MONTH(jaar_zip[[#This Row],[Datum]])=12),1.1,IF(OR(MONTH(jaar_zip[[#This Row],[Datum]])=3,MONTH(jaar_zip[[#This Row],[Datum]])=10),1,0.8))*jaar_zip[[#This Row],[graaddagen]],"")</f>
        <v>2.3200000000000003</v>
      </c>
      <c r="O6949" s="101">
        <f>IF(ISNUMBER(jaar_zip[[#This Row],[etmaaltemperatuur]]),IF(jaar_zip[[#This Row],[etmaaltemperatuur]]&gt;stookgrens,jaar_zip[[#This Row],[etmaaltemperatuur]]-stookgrens,0),"")</f>
        <v>0</v>
      </c>
    </row>
    <row r="6950" spans="1:15" x14ac:dyDescent="0.25">
      <c r="A6950">
        <v>344</v>
      </c>
      <c r="B6950">
        <v>20240408</v>
      </c>
      <c r="C6950">
        <v>3</v>
      </c>
      <c r="D6950">
        <v>15.1</v>
      </c>
      <c r="E6950">
        <v>1284</v>
      </c>
      <c r="F6950">
        <v>3.5</v>
      </c>
      <c r="G6950">
        <v>1007</v>
      </c>
      <c r="H6950">
        <v>78</v>
      </c>
      <c r="I6950" s="101" t="s">
        <v>37</v>
      </c>
      <c r="J6950" s="1">
        <f>DATEVALUE(RIGHT(jaar_zip[[#This Row],[YYYYMMDD]],2)&amp;"-"&amp;MID(jaar_zip[[#This Row],[YYYYMMDD]],5,2)&amp;"-"&amp;LEFT(jaar_zip[[#This Row],[YYYYMMDD]],4))</f>
        <v>45390</v>
      </c>
      <c r="K6950" s="101" t="str">
        <f>IF(AND(VALUE(MONTH(jaar_zip[[#This Row],[Datum]]))=1,VALUE(WEEKNUM(jaar_zip[[#This Row],[Datum]],21))&gt;51),RIGHT(YEAR(jaar_zip[[#This Row],[Datum]])-1,2),RIGHT(YEAR(jaar_zip[[#This Row],[Datum]]),2))&amp;"-"&amp; TEXT(WEEKNUM(jaar_zip[[#This Row],[Datum]],21),"00")</f>
        <v>24-15</v>
      </c>
      <c r="L6950" s="101">
        <f>MONTH(jaar_zip[[#This Row],[Datum]])</f>
        <v>4</v>
      </c>
      <c r="M6950" s="101">
        <f>IF(ISNUMBER(jaar_zip[[#This Row],[etmaaltemperatuur]]),IF(jaar_zip[[#This Row],[etmaaltemperatuur]]&lt;stookgrens,stookgrens-jaar_zip[[#This Row],[etmaaltemperatuur]],0),"")</f>
        <v>2.9000000000000004</v>
      </c>
      <c r="N6950" s="101">
        <f>IF(ISNUMBER(jaar_zip[[#This Row],[graaddagen]]),IF(OR(MONTH(jaar_zip[[#This Row],[Datum]])=1,MONTH(jaar_zip[[#This Row],[Datum]])=2,MONTH(jaar_zip[[#This Row],[Datum]])=11,MONTH(jaar_zip[[#This Row],[Datum]])=12),1.1,IF(OR(MONTH(jaar_zip[[#This Row],[Datum]])=3,MONTH(jaar_zip[[#This Row],[Datum]])=10),1,0.8))*jaar_zip[[#This Row],[graaddagen]],"")</f>
        <v>2.3200000000000003</v>
      </c>
      <c r="O6950" s="101">
        <f>IF(ISNUMBER(jaar_zip[[#This Row],[etmaaltemperatuur]]),IF(jaar_zip[[#This Row],[etmaaltemperatuur]]&gt;stookgrens,jaar_zip[[#This Row],[etmaaltemperatuur]]-stookgrens,0),"")</f>
        <v>0</v>
      </c>
    </row>
    <row r="6951" spans="1:15" x14ac:dyDescent="0.25">
      <c r="A6951">
        <v>344</v>
      </c>
      <c r="B6951">
        <v>20240409</v>
      </c>
      <c r="C6951">
        <v>8.3000000000000007</v>
      </c>
      <c r="D6951">
        <v>11</v>
      </c>
      <c r="E6951">
        <v>766</v>
      </c>
      <c r="F6951">
        <v>1.9</v>
      </c>
      <c r="G6951">
        <v>1009.9</v>
      </c>
      <c r="H6951">
        <v>74</v>
      </c>
      <c r="I6951" s="101" t="s">
        <v>37</v>
      </c>
      <c r="J6951" s="1">
        <f>DATEVALUE(RIGHT(jaar_zip[[#This Row],[YYYYMMDD]],2)&amp;"-"&amp;MID(jaar_zip[[#This Row],[YYYYMMDD]],5,2)&amp;"-"&amp;LEFT(jaar_zip[[#This Row],[YYYYMMDD]],4))</f>
        <v>45391</v>
      </c>
      <c r="K6951" s="101" t="str">
        <f>IF(AND(VALUE(MONTH(jaar_zip[[#This Row],[Datum]]))=1,VALUE(WEEKNUM(jaar_zip[[#This Row],[Datum]],21))&gt;51),RIGHT(YEAR(jaar_zip[[#This Row],[Datum]])-1,2),RIGHT(YEAR(jaar_zip[[#This Row],[Datum]]),2))&amp;"-"&amp; TEXT(WEEKNUM(jaar_zip[[#This Row],[Datum]],21),"00")</f>
        <v>24-15</v>
      </c>
      <c r="L6951" s="101">
        <f>MONTH(jaar_zip[[#This Row],[Datum]])</f>
        <v>4</v>
      </c>
      <c r="M6951" s="101">
        <f>IF(ISNUMBER(jaar_zip[[#This Row],[etmaaltemperatuur]]),IF(jaar_zip[[#This Row],[etmaaltemperatuur]]&lt;stookgrens,stookgrens-jaar_zip[[#This Row],[etmaaltemperatuur]],0),"")</f>
        <v>7</v>
      </c>
      <c r="N6951" s="101">
        <f>IF(ISNUMBER(jaar_zip[[#This Row],[graaddagen]]),IF(OR(MONTH(jaar_zip[[#This Row],[Datum]])=1,MONTH(jaar_zip[[#This Row],[Datum]])=2,MONTH(jaar_zip[[#This Row],[Datum]])=11,MONTH(jaar_zip[[#This Row],[Datum]])=12),1.1,IF(OR(MONTH(jaar_zip[[#This Row],[Datum]])=3,MONTH(jaar_zip[[#This Row],[Datum]])=10),1,0.8))*jaar_zip[[#This Row],[graaddagen]],"")</f>
        <v>5.6000000000000005</v>
      </c>
      <c r="O6951" s="101">
        <f>IF(ISNUMBER(jaar_zip[[#This Row],[etmaaltemperatuur]]),IF(jaar_zip[[#This Row],[etmaaltemperatuur]]&gt;stookgrens,jaar_zip[[#This Row],[etmaaltemperatuur]]-stookgrens,0),"")</f>
        <v>0</v>
      </c>
    </row>
    <row r="6952" spans="1:15" x14ac:dyDescent="0.25">
      <c r="A6952">
        <v>344</v>
      </c>
      <c r="B6952">
        <v>20240410</v>
      </c>
      <c r="C6952">
        <v>5.0999999999999996</v>
      </c>
      <c r="D6952">
        <v>11.5</v>
      </c>
      <c r="E6952">
        <v>2051</v>
      </c>
      <c r="F6952">
        <v>0.2</v>
      </c>
      <c r="G6952">
        <v>1026.8</v>
      </c>
      <c r="H6952">
        <v>63</v>
      </c>
      <c r="I6952" s="101" t="s">
        <v>37</v>
      </c>
      <c r="J6952" s="1">
        <f>DATEVALUE(RIGHT(jaar_zip[[#This Row],[YYYYMMDD]],2)&amp;"-"&amp;MID(jaar_zip[[#This Row],[YYYYMMDD]],5,2)&amp;"-"&amp;LEFT(jaar_zip[[#This Row],[YYYYMMDD]],4))</f>
        <v>45392</v>
      </c>
      <c r="K6952" s="101" t="str">
        <f>IF(AND(VALUE(MONTH(jaar_zip[[#This Row],[Datum]]))=1,VALUE(WEEKNUM(jaar_zip[[#This Row],[Datum]],21))&gt;51),RIGHT(YEAR(jaar_zip[[#This Row],[Datum]])-1,2),RIGHT(YEAR(jaar_zip[[#This Row],[Datum]]),2))&amp;"-"&amp; TEXT(WEEKNUM(jaar_zip[[#This Row],[Datum]],21),"00")</f>
        <v>24-15</v>
      </c>
      <c r="L6952" s="101">
        <f>MONTH(jaar_zip[[#This Row],[Datum]])</f>
        <v>4</v>
      </c>
      <c r="M6952" s="101">
        <f>IF(ISNUMBER(jaar_zip[[#This Row],[etmaaltemperatuur]]),IF(jaar_zip[[#This Row],[etmaaltemperatuur]]&lt;stookgrens,stookgrens-jaar_zip[[#This Row],[etmaaltemperatuur]],0),"")</f>
        <v>6.5</v>
      </c>
      <c r="N6952" s="101">
        <f>IF(ISNUMBER(jaar_zip[[#This Row],[graaddagen]]),IF(OR(MONTH(jaar_zip[[#This Row],[Datum]])=1,MONTH(jaar_zip[[#This Row],[Datum]])=2,MONTH(jaar_zip[[#This Row],[Datum]])=11,MONTH(jaar_zip[[#This Row],[Datum]])=12),1.1,IF(OR(MONTH(jaar_zip[[#This Row],[Datum]])=3,MONTH(jaar_zip[[#This Row],[Datum]])=10),1,0.8))*jaar_zip[[#This Row],[graaddagen]],"")</f>
        <v>5.2</v>
      </c>
      <c r="O6952" s="101">
        <f>IF(ISNUMBER(jaar_zip[[#This Row],[etmaaltemperatuur]]),IF(jaar_zip[[#This Row],[etmaaltemperatuur]]&gt;stookgrens,jaar_zip[[#This Row],[etmaaltemperatuur]]-stookgrens,0),"")</f>
        <v>0</v>
      </c>
    </row>
    <row r="6953" spans="1:15" x14ac:dyDescent="0.25">
      <c r="A6953">
        <v>344</v>
      </c>
      <c r="B6953">
        <v>20240411</v>
      </c>
      <c r="C6953">
        <v>5.7</v>
      </c>
      <c r="D6953">
        <v>13.1</v>
      </c>
      <c r="E6953">
        <v>496</v>
      </c>
      <c r="F6953">
        <v>0.3</v>
      </c>
      <c r="G6953">
        <v>1030.0999999999999</v>
      </c>
      <c r="H6953">
        <v>86</v>
      </c>
      <c r="I6953" s="101" t="s">
        <v>37</v>
      </c>
      <c r="J6953" s="1">
        <f>DATEVALUE(RIGHT(jaar_zip[[#This Row],[YYYYMMDD]],2)&amp;"-"&amp;MID(jaar_zip[[#This Row],[YYYYMMDD]],5,2)&amp;"-"&amp;LEFT(jaar_zip[[#This Row],[YYYYMMDD]],4))</f>
        <v>45393</v>
      </c>
      <c r="K6953" s="101" t="str">
        <f>IF(AND(VALUE(MONTH(jaar_zip[[#This Row],[Datum]]))=1,VALUE(WEEKNUM(jaar_zip[[#This Row],[Datum]],21))&gt;51),RIGHT(YEAR(jaar_zip[[#This Row],[Datum]])-1,2),RIGHT(YEAR(jaar_zip[[#This Row],[Datum]]),2))&amp;"-"&amp; TEXT(WEEKNUM(jaar_zip[[#This Row],[Datum]],21),"00")</f>
        <v>24-15</v>
      </c>
      <c r="L6953" s="101">
        <f>MONTH(jaar_zip[[#This Row],[Datum]])</f>
        <v>4</v>
      </c>
      <c r="M6953" s="101">
        <f>IF(ISNUMBER(jaar_zip[[#This Row],[etmaaltemperatuur]]),IF(jaar_zip[[#This Row],[etmaaltemperatuur]]&lt;stookgrens,stookgrens-jaar_zip[[#This Row],[etmaaltemperatuur]],0),"")</f>
        <v>4.9000000000000004</v>
      </c>
      <c r="N6953" s="101">
        <f>IF(ISNUMBER(jaar_zip[[#This Row],[graaddagen]]),IF(OR(MONTH(jaar_zip[[#This Row],[Datum]])=1,MONTH(jaar_zip[[#This Row],[Datum]])=2,MONTH(jaar_zip[[#This Row],[Datum]])=11,MONTH(jaar_zip[[#This Row],[Datum]])=12),1.1,IF(OR(MONTH(jaar_zip[[#This Row],[Datum]])=3,MONTH(jaar_zip[[#This Row],[Datum]])=10),1,0.8))*jaar_zip[[#This Row],[graaddagen]],"")</f>
        <v>3.9200000000000004</v>
      </c>
      <c r="O6953" s="101">
        <f>IF(ISNUMBER(jaar_zip[[#This Row],[etmaaltemperatuur]]),IF(jaar_zip[[#This Row],[etmaaltemperatuur]]&gt;stookgrens,jaar_zip[[#This Row],[etmaaltemperatuur]]-stookgrens,0),"")</f>
        <v>0</v>
      </c>
    </row>
    <row r="6954" spans="1:15" x14ac:dyDescent="0.25">
      <c r="A6954">
        <v>344</v>
      </c>
      <c r="B6954">
        <v>20240412</v>
      </c>
      <c r="C6954">
        <v>7.2</v>
      </c>
      <c r="D6954">
        <v>15.8</v>
      </c>
      <c r="E6954">
        <v>1819</v>
      </c>
      <c r="F6954">
        <v>0</v>
      </c>
      <c r="G6954">
        <v>1029</v>
      </c>
      <c r="H6954">
        <v>73</v>
      </c>
      <c r="I6954" s="101" t="s">
        <v>37</v>
      </c>
      <c r="J6954" s="1">
        <f>DATEVALUE(RIGHT(jaar_zip[[#This Row],[YYYYMMDD]],2)&amp;"-"&amp;MID(jaar_zip[[#This Row],[YYYYMMDD]],5,2)&amp;"-"&amp;LEFT(jaar_zip[[#This Row],[YYYYMMDD]],4))</f>
        <v>45394</v>
      </c>
      <c r="K6954" s="101" t="str">
        <f>IF(AND(VALUE(MONTH(jaar_zip[[#This Row],[Datum]]))=1,VALUE(WEEKNUM(jaar_zip[[#This Row],[Datum]],21))&gt;51),RIGHT(YEAR(jaar_zip[[#This Row],[Datum]])-1,2),RIGHT(YEAR(jaar_zip[[#This Row],[Datum]]),2))&amp;"-"&amp; TEXT(WEEKNUM(jaar_zip[[#This Row],[Datum]],21),"00")</f>
        <v>24-15</v>
      </c>
      <c r="L6954" s="101">
        <f>MONTH(jaar_zip[[#This Row],[Datum]])</f>
        <v>4</v>
      </c>
      <c r="M6954" s="101">
        <f>IF(ISNUMBER(jaar_zip[[#This Row],[etmaaltemperatuur]]),IF(jaar_zip[[#This Row],[etmaaltemperatuur]]&lt;stookgrens,stookgrens-jaar_zip[[#This Row],[etmaaltemperatuur]],0),"")</f>
        <v>2.1999999999999993</v>
      </c>
      <c r="N6954" s="101">
        <f>IF(ISNUMBER(jaar_zip[[#This Row],[graaddagen]]),IF(OR(MONTH(jaar_zip[[#This Row],[Datum]])=1,MONTH(jaar_zip[[#This Row],[Datum]])=2,MONTH(jaar_zip[[#This Row],[Datum]])=11,MONTH(jaar_zip[[#This Row],[Datum]])=12),1.1,IF(OR(MONTH(jaar_zip[[#This Row],[Datum]])=3,MONTH(jaar_zip[[#This Row],[Datum]])=10),1,0.8))*jaar_zip[[#This Row],[graaddagen]],"")</f>
        <v>1.7599999999999996</v>
      </c>
      <c r="O6954" s="101">
        <f>IF(ISNUMBER(jaar_zip[[#This Row],[etmaaltemperatuur]]),IF(jaar_zip[[#This Row],[etmaaltemperatuur]]&gt;stookgrens,jaar_zip[[#This Row],[etmaaltemperatuur]]-stookgrens,0),"")</f>
        <v>0</v>
      </c>
    </row>
    <row r="6955" spans="1:15" x14ac:dyDescent="0.25">
      <c r="A6955">
        <v>344</v>
      </c>
      <c r="B6955">
        <v>20240413</v>
      </c>
      <c r="C6955">
        <v>5.9</v>
      </c>
      <c r="D6955">
        <v>16.399999999999999</v>
      </c>
      <c r="E6955">
        <v>1764</v>
      </c>
      <c r="F6955">
        <v>0</v>
      </c>
      <c r="G6955">
        <v>1022.3</v>
      </c>
      <c r="H6955">
        <v>70</v>
      </c>
      <c r="I6955" s="101" t="s">
        <v>37</v>
      </c>
      <c r="J6955" s="1">
        <f>DATEVALUE(RIGHT(jaar_zip[[#This Row],[YYYYMMDD]],2)&amp;"-"&amp;MID(jaar_zip[[#This Row],[YYYYMMDD]],5,2)&amp;"-"&amp;LEFT(jaar_zip[[#This Row],[YYYYMMDD]],4))</f>
        <v>45395</v>
      </c>
      <c r="K6955" s="101" t="str">
        <f>IF(AND(VALUE(MONTH(jaar_zip[[#This Row],[Datum]]))=1,VALUE(WEEKNUM(jaar_zip[[#This Row],[Datum]],21))&gt;51),RIGHT(YEAR(jaar_zip[[#This Row],[Datum]])-1,2),RIGHT(YEAR(jaar_zip[[#This Row],[Datum]]),2))&amp;"-"&amp; TEXT(WEEKNUM(jaar_zip[[#This Row],[Datum]],21),"00")</f>
        <v>24-15</v>
      </c>
      <c r="L6955" s="101">
        <f>MONTH(jaar_zip[[#This Row],[Datum]])</f>
        <v>4</v>
      </c>
      <c r="M6955" s="101">
        <f>IF(ISNUMBER(jaar_zip[[#This Row],[etmaaltemperatuur]]),IF(jaar_zip[[#This Row],[etmaaltemperatuur]]&lt;stookgrens,stookgrens-jaar_zip[[#This Row],[etmaaltemperatuur]],0),"")</f>
        <v>1.6000000000000014</v>
      </c>
      <c r="N6955" s="101">
        <f>IF(ISNUMBER(jaar_zip[[#This Row],[graaddagen]]),IF(OR(MONTH(jaar_zip[[#This Row],[Datum]])=1,MONTH(jaar_zip[[#This Row],[Datum]])=2,MONTH(jaar_zip[[#This Row],[Datum]])=11,MONTH(jaar_zip[[#This Row],[Datum]])=12),1.1,IF(OR(MONTH(jaar_zip[[#This Row],[Datum]])=3,MONTH(jaar_zip[[#This Row],[Datum]])=10),1,0.8))*jaar_zip[[#This Row],[graaddagen]],"")</f>
        <v>1.2800000000000011</v>
      </c>
      <c r="O6955" s="101">
        <f>IF(ISNUMBER(jaar_zip[[#This Row],[etmaaltemperatuur]]),IF(jaar_zip[[#This Row],[etmaaltemperatuur]]&gt;stookgrens,jaar_zip[[#This Row],[etmaaltemperatuur]]-stookgrens,0),"")</f>
        <v>0</v>
      </c>
    </row>
    <row r="6956" spans="1:15" x14ac:dyDescent="0.25">
      <c r="A6956">
        <v>344</v>
      </c>
      <c r="B6956">
        <v>20240414</v>
      </c>
      <c r="C6956">
        <v>3.1</v>
      </c>
      <c r="D6956">
        <v>11.4</v>
      </c>
      <c r="E6956">
        <v>1720</v>
      </c>
      <c r="F6956">
        <v>0</v>
      </c>
      <c r="G6956">
        <v>1021.2</v>
      </c>
      <c r="H6956">
        <v>67</v>
      </c>
      <c r="I6956" s="101" t="s">
        <v>37</v>
      </c>
      <c r="J6956" s="1">
        <f>DATEVALUE(RIGHT(jaar_zip[[#This Row],[YYYYMMDD]],2)&amp;"-"&amp;MID(jaar_zip[[#This Row],[YYYYMMDD]],5,2)&amp;"-"&amp;LEFT(jaar_zip[[#This Row],[YYYYMMDD]],4))</f>
        <v>45396</v>
      </c>
      <c r="K6956" s="101" t="str">
        <f>IF(AND(VALUE(MONTH(jaar_zip[[#This Row],[Datum]]))=1,VALUE(WEEKNUM(jaar_zip[[#This Row],[Datum]],21))&gt;51),RIGHT(YEAR(jaar_zip[[#This Row],[Datum]])-1,2),RIGHT(YEAR(jaar_zip[[#This Row],[Datum]]),2))&amp;"-"&amp; TEXT(WEEKNUM(jaar_zip[[#This Row],[Datum]],21),"00")</f>
        <v>24-15</v>
      </c>
      <c r="L6956" s="101">
        <f>MONTH(jaar_zip[[#This Row],[Datum]])</f>
        <v>4</v>
      </c>
      <c r="M6956" s="101">
        <f>IF(ISNUMBER(jaar_zip[[#This Row],[etmaaltemperatuur]]),IF(jaar_zip[[#This Row],[etmaaltemperatuur]]&lt;stookgrens,stookgrens-jaar_zip[[#This Row],[etmaaltemperatuur]],0),"")</f>
        <v>6.6</v>
      </c>
      <c r="N6956" s="101">
        <f>IF(ISNUMBER(jaar_zip[[#This Row],[graaddagen]]),IF(OR(MONTH(jaar_zip[[#This Row],[Datum]])=1,MONTH(jaar_zip[[#This Row],[Datum]])=2,MONTH(jaar_zip[[#This Row],[Datum]])=11,MONTH(jaar_zip[[#This Row],[Datum]])=12),1.1,IF(OR(MONTH(jaar_zip[[#This Row],[Datum]])=3,MONTH(jaar_zip[[#This Row],[Datum]])=10),1,0.8))*jaar_zip[[#This Row],[graaddagen]],"")</f>
        <v>5.28</v>
      </c>
      <c r="O6956" s="101">
        <f>IF(ISNUMBER(jaar_zip[[#This Row],[etmaaltemperatuur]]),IF(jaar_zip[[#This Row],[etmaaltemperatuur]]&gt;stookgrens,jaar_zip[[#This Row],[etmaaltemperatuur]]-stookgrens,0),"")</f>
        <v>0</v>
      </c>
    </row>
    <row r="6957" spans="1:15" x14ac:dyDescent="0.25">
      <c r="A6957">
        <v>344</v>
      </c>
      <c r="B6957">
        <v>20240415</v>
      </c>
      <c r="C6957">
        <v>7.8</v>
      </c>
      <c r="D6957">
        <v>9.1999999999999993</v>
      </c>
      <c r="E6957">
        <v>826</v>
      </c>
      <c r="F6957">
        <v>5.4</v>
      </c>
      <c r="G6957">
        <v>1005.2</v>
      </c>
      <c r="H6957">
        <v>73</v>
      </c>
      <c r="I6957" s="101" t="s">
        <v>37</v>
      </c>
      <c r="J6957" s="1">
        <f>DATEVALUE(RIGHT(jaar_zip[[#This Row],[YYYYMMDD]],2)&amp;"-"&amp;MID(jaar_zip[[#This Row],[YYYYMMDD]],5,2)&amp;"-"&amp;LEFT(jaar_zip[[#This Row],[YYYYMMDD]],4))</f>
        <v>45397</v>
      </c>
      <c r="K6957" s="101" t="str">
        <f>IF(AND(VALUE(MONTH(jaar_zip[[#This Row],[Datum]]))=1,VALUE(WEEKNUM(jaar_zip[[#This Row],[Datum]],21))&gt;51),RIGHT(YEAR(jaar_zip[[#This Row],[Datum]])-1,2),RIGHT(YEAR(jaar_zip[[#This Row],[Datum]]),2))&amp;"-"&amp; TEXT(WEEKNUM(jaar_zip[[#This Row],[Datum]],21),"00")</f>
        <v>24-16</v>
      </c>
      <c r="L6957" s="101">
        <f>MONTH(jaar_zip[[#This Row],[Datum]])</f>
        <v>4</v>
      </c>
      <c r="M6957" s="101">
        <f>IF(ISNUMBER(jaar_zip[[#This Row],[etmaaltemperatuur]]),IF(jaar_zip[[#This Row],[etmaaltemperatuur]]&lt;stookgrens,stookgrens-jaar_zip[[#This Row],[etmaaltemperatuur]],0),"")</f>
        <v>8.8000000000000007</v>
      </c>
      <c r="N6957" s="101">
        <f>IF(ISNUMBER(jaar_zip[[#This Row],[graaddagen]]),IF(OR(MONTH(jaar_zip[[#This Row],[Datum]])=1,MONTH(jaar_zip[[#This Row],[Datum]])=2,MONTH(jaar_zip[[#This Row],[Datum]])=11,MONTH(jaar_zip[[#This Row],[Datum]])=12),1.1,IF(OR(MONTH(jaar_zip[[#This Row],[Datum]])=3,MONTH(jaar_zip[[#This Row],[Datum]])=10),1,0.8))*jaar_zip[[#This Row],[graaddagen]],"")</f>
        <v>7.0400000000000009</v>
      </c>
      <c r="O6957" s="101">
        <f>IF(ISNUMBER(jaar_zip[[#This Row],[etmaaltemperatuur]]),IF(jaar_zip[[#This Row],[etmaaltemperatuur]]&gt;stookgrens,jaar_zip[[#This Row],[etmaaltemperatuur]]-stookgrens,0),"")</f>
        <v>0</v>
      </c>
    </row>
    <row r="6958" spans="1:15" x14ac:dyDescent="0.25">
      <c r="A6958">
        <v>344</v>
      </c>
      <c r="B6958">
        <v>20240416</v>
      </c>
      <c r="C6958">
        <v>6.3</v>
      </c>
      <c r="D6958">
        <v>8</v>
      </c>
      <c r="E6958">
        <v>690</v>
      </c>
      <c r="F6958">
        <v>10.5</v>
      </c>
      <c r="G6958">
        <v>1005.9</v>
      </c>
      <c r="H6958">
        <v>80</v>
      </c>
      <c r="I6958" s="101" t="s">
        <v>37</v>
      </c>
      <c r="J6958" s="1">
        <f>DATEVALUE(RIGHT(jaar_zip[[#This Row],[YYYYMMDD]],2)&amp;"-"&amp;MID(jaar_zip[[#This Row],[YYYYMMDD]],5,2)&amp;"-"&amp;LEFT(jaar_zip[[#This Row],[YYYYMMDD]],4))</f>
        <v>45398</v>
      </c>
      <c r="K6958" s="101" t="str">
        <f>IF(AND(VALUE(MONTH(jaar_zip[[#This Row],[Datum]]))=1,VALUE(WEEKNUM(jaar_zip[[#This Row],[Datum]],21))&gt;51),RIGHT(YEAR(jaar_zip[[#This Row],[Datum]])-1,2),RIGHT(YEAR(jaar_zip[[#This Row],[Datum]]),2))&amp;"-"&amp; TEXT(WEEKNUM(jaar_zip[[#This Row],[Datum]],21),"00")</f>
        <v>24-16</v>
      </c>
      <c r="L6958" s="101">
        <f>MONTH(jaar_zip[[#This Row],[Datum]])</f>
        <v>4</v>
      </c>
      <c r="M6958" s="101">
        <f>IF(ISNUMBER(jaar_zip[[#This Row],[etmaaltemperatuur]]),IF(jaar_zip[[#This Row],[etmaaltemperatuur]]&lt;stookgrens,stookgrens-jaar_zip[[#This Row],[etmaaltemperatuur]],0),"")</f>
        <v>10</v>
      </c>
      <c r="N6958" s="101">
        <f>IF(ISNUMBER(jaar_zip[[#This Row],[graaddagen]]),IF(OR(MONTH(jaar_zip[[#This Row],[Datum]])=1,MONTH(jaar_zip[[#This Row],[Datum]])=2,MONTH(jaar_zip[[#This Row],[Datum]])=11,MONTH(jaar_zip[[#This Row],[Datum]])=12),1.1,IF(OR(MONTH(jaar_zip[[#This Row],[Datum]])=3,MONTH(jaar_zip[[#This Row],[Datum]])=10),1,0.8))*jaar_zip[[#This Row],[graaddagen]],"")</f>
        <v>8</v>
      </c>
      <c r="O6958" s="101">
        <f>IF(ISNUMBER(jaar_zip[[#This Row],[etmaaltemperatuur]]),IF(jaar_zip[[#This Row],[etmaaltemperatuur]]&gt;stookgrens,jaar_zip[[#This Row],[etmaaltemperatuur]]-stookgrens,0),"")</f>
        <v>0</v>
      </c>
    </row>
    <row r="6959" spans="1:15" x14ac:dyDescent="0.25">
      <c r="A6959">
        <v>344</v>
      </c>
      <c r="B6959">
        <v>20240417</v>
      </c>
      <c r="C6959">
        <v>2.6</v>
      </c>
      <c r="D6959">
        <v>5.8</v>
      </c>
      <c r="E6959">
        <v>1264</v>
      </c>
      <c r="F6959">
        <v>6</v>
      </c>
      <c r="G6959">
        <v>1012.7</v>
      </c>
      <c r="H6959">
        <v>83</v>
      </c>
      <c r="I6959" s="101" t="s">
        <v>37</v>
      </c>
      <c r="J6959" s="1">
        <f>DATEVALUE(RIGHT(jaar_zip[[#This Row],[YYYYMMDD]],2)&amp;"-"&amp;MID(jaar_zip[[#This Row],[YYYYMMDD]],5,2)&amp;"-"&amp;LEFT(jaar_zip[[#This Row],[YYYYMMDD]],4))</f>
        <v>45399</v>
      </c>
      <c r="K6959" s="101" t="str">
        <f>IF(AND(VALUE(MONTH(jaar_zip[[#This Row],[Datum]]))=1,VALUE(WEEKNUM(jaar_zip[[#This Row],[Datum]],21))&gt;51),RIGHT(YEAR(jaar_zip[[#This Row],[Datum]])-1,2),RIGHT(YEAR(jaar_zip[[#This Row],[Datum]]),2))&amp;"-"&amp; TEXT(WEEKNUM(jaar_zip[[#This Row],[Datum]],21),"00")</f>
        <v>24-16</v>
      </c>
      <c r="L6959" s="101">
        <f>MONTH(jaar_zip[[#This Row],[Datum]])</f>
        <v>4</v>
      </c>
      <c r="M6959" s="101">
        <f>IF(ISNUMBER(jaar_zip[[#This Row],[etmaaltemperatuur]]),IF(jaar_zip[[#This Row],[etmaaltemperatuur]]&lt;stookgrens,stookgrens-jaar_zip[[#This Row],[etmaaltemperatuur]],0),"")</f>
        <v>12.2</v>
      </c>
      <c r="N6959" s="101">
        <f>IF(ISNUMBER(jaar_zip[[#This Row],[graaddagen]]),IF(OR(MONTH(jaar_zip[[#This Row],[Datum]])=1,MONTH(jaar_zip[[#This Row],[Datum]])=2,MONTH(jaar_zip[[#This Row],[Datum]])=11,MONTH(jaar_zip[[#This Row],[Datum]])=12),1.1,IF(OR(MONTH(jaar_zip[[#This Row],[Datum]])=3,MONTH(jaar_zip[[#This Row],[Datum]])=10),1,0.8))*jaar_zip[[#This Row],[graaddagen]],"")</f>
        <v>9.76</v>
      </c>
      <c r="O6959" s="101">
        <f>IF(ISNUMBER(jaar_zip[[#This Row],[etmaaltemperatuur]]),IF(jaar_zip[[#This Row],[etmaaltemperatuur]]&gt;stookgrens,jaar_zip[[#This Row],[etmaaltemperatuur]]-stookgrens,0),"")</f>
        <v>0</v>
      </c>
    </row>
    <row r="6960" spans="1:15" x14ac:dyDescent="0.25">
      <c r="A6960">
        <v>344</v>
      </c>
      <c r="B6960">
        <v>20240418</v>
      </c>
      <c r="C6960">
        <v>3.4</v>
      </c>
      <c r="D6960">
        <v>7.4</v>
      </c>
      <c r="E6960">
        <v>1597</v>
      </c>
      <c r="F6960">
        <v>2.2000000000000002</v>
      </c>
      <c r="G6960">
        <v>1018.9</v>
      </c>
      <c r="H6960">
        <v>77</v>
      </c>
      <c r="I6960" s="101" t="s">
        <v>37</v>
      </c>
      <c r="J6960" s="1">
        <f>DATEVALUE(RIGHT(jaar_zip[[#This Row],[YYYYMMDD]],2)&amp;"-"&amp;MID(jaar_zip[[#This Row],[YYYYMMDD]],5,2)&amp;"-"&amp;LEFT(jaar_zip[[#This Row],[YYYYMMDD]],4))</f>
        <v>45400</v>
      </c>
      <c r="K6960" s="101" t="str">
        <f>IF(AND(VALUE(MONTH(jaar_zip[[#This Row],[Datum]]))=1,VALUE(WEEKNUM(jaar_zip[[#This Row],[Datum]],21))&gt;51),RIGHT(YEAR(jaar_zip[[#This Row],[Datum]])-1,2),RIGHT(YEAR(jaar_zip[[#This Row],[Datum]]),2))&amp;"-"&amp; TEXT(WEEKNUM(jaar_zip[[#This Row],[Datum]],21),"00")</f>
        <v>24-16</v>
      </c>
      <c r="L6960" s="101">
        <f>MONTH(jaar_zip[[#This Row],[Datum]])</f>
        <v>4</v>
      </c>
      <c r="M6960" s="101">
        <f>IF(ISNUMBER(jaar_zip[[#This Row],[etmaaltemperatuur]]),IF(jaar_zip[[#This Row],[etmaaltemperatuur]]&lt;stookgrens,stookgrens-jaar_zip[[#This Row],[etmaaltemperatuur]],0),"")</f>
        <v>10.6</v>
      </c>
      <c r="N6960" s="101">
        <f>IF(ISNUMBER(jaar_zip[[#This Row],[graaddagen]]),IF(OR(MONTH(jaar_zip[[#This Row],[Datum]])=1,MONTH(jaar_zip[[#This Row],[Datum]])=2,MONTH(jaar_zip[[#This Row],[Datum]])=11,MONTH(jaar_zip[[#This Row],[Datum]])=12),1.1,IF(OR(MONTH(jaar_zip[[#This Row],[Datum]])=3,MONTH(jaar_zip[[#This Row],[Datum]])=10),1,0.8))*jaar_zip[[#This Row],[graaddagen]],"")</f>
        <v>8.48</v>
      </c>
      <c r="O6960" s="101">
        <f>IF(ISNUMBER(jaar_zip[[#This Row],[etmaaltemperatuur]]),IF(jaar_zip[[#This Row],[etmaaltemperatuur]]&gt;stookgrens,jaar_zip[[#This Row],[etmaaltemperatuur]]-stookgrens,0),"")</f>
        <v>0</v>
      </c>
    </row>
    <row r="6961" spans="1:15" x14ac:dyDescent="0.25">
      <c r="A6961">
        <v>344</v>
      </c>
      <c r="B6961">
        <v>20240419</v>
      </c>
      <c r="C6961">
        <v>7.6</v>
      </c>
      <c r="D6961">
        <v>8.8000000000000007</v>
      </c>
      <c r="E6961">
        <v>1244</v>
      </c>
      <c r="F6961">
        <v>10.1</v>
      </c>
      <c r="G6961">
        <v>1012.4</v>
      </c>
      <c r="H6961">
        <v>80</v>
      </c>
      <c r="I6961" s="101" t="s">
        <v>37</v>
      </c>
      <c r="J6961" s="1">
        <f>DATEVALUE(RIGHT(jaar_zip[[#This Row],[YYYYMMDD]],2)&amp;"-"&amp;MID(jaar_zip[[#This Row],[YYYYMMDD]],5,2)&amp;"-"&amp;LEFT(jaar_zip[[#This Row],[YYYYMMDD]],4))</f>
        <v>45401</v>
      </c>
      <c r="K6961" s="101" t="str">
        <f>IF(AND(VALUE(MONTH(jaar_zip[[#This Row],[Datum]]))=1,VALUE(WEEKNUM(jaar_zip[[#This Row],[Datum]],21))&gt;51),RIGHT(YEAR(jaar_zip[[#This Row],[Datum]])-1,2),RIGHT(YEAR(jaar_zip[[#This Row],[Datum]]),2))&amp;"-"&amp; TEXT(WEEKNUM(jaar_zip[[#This Row],[Datum]],21),"00")</f>
        <v>24-16</v>
      </c>
      <c r="L6961" s="101">
        <f>MONTH(jaar_zip[[#This Row],[Datum]])</f>
        <v>4</v>
      </c>
      <c r="M6961" s="101">
        <f>IF(ISNUMBER(jaar_zip[[#This Row],[etmaaltemperatuur]]),IF(jaar_zip[[#This Row],[etmaaltemperatuur]]&lt;stookgrens,stookgrens-jaar_zip[[#This Row],[etmaaltemperatuur]],0),"")</f>
        <v>9.1999999999999993</v>
      </c>
      <c r="N6961" s="101">
        <f>IF(ISNUMBER(jaar_zip[[#This Row],[graaddagen]]),IF(OR(MONTH(jaar_zip[[#This Row],[Datum]])=1,MONTH(jaar_zip[[#This Row],[Datum]])=2,MONTH(jaar_zip[[#This Row],[Datum]])=11,MONTH(jaar_zip[[#This Row],[Datum]])=12),1.1,IF(OR(MONTH(jaar_zip[[#This Row],[Datum]])=3,MONTH(jaar_zip[[#This Row],[Datum]])=10),1,0.8))*jaar_zip[[#This Row],[graaddagen]],"")</f>
        <v>7.3599999999999994</v>
      </c>
      <c r="O6961" s="101">
        <f>IF(ISNUMBER(jaar_zip[[#This Row],[etmaaltemperatuur]]),IF(jaar_zip[[#This Row],[etmaaltemperatuur]]&gt;stookgrens,jaar_zip[[#This Row],[etmaaltemperatuur]]-stookgrens,0),"")</f>
        <v>0</v>
      </c>
    </row>
    <row r="6962" spans="1:15" x14ac:dyDescent="0.25">
      <c r="A6962">
        <v>344</v>
      </c>
      <c r="B6962">
        <v>20240420</v>
      </c>
      <c r="C6962">
        <v>5.8</v>
      </c>
      <c r="D6962">
        <v>7.7</v>
      </c>
      <c r="E6962">
        <v>1501</v>
      </c>
      <c r="F6962">
        <v>1.5</v>
      </c>
      <c r="G6962">
        <v>1022.6</v>
      </c>
      <c r="H6962">
        <v>70</v>
      </c>
      <c r="I6962" s="101" t="s">
        <v>37</v>
      </c>
      <c r="J6962" s="1">
        <f>DATEVALUE(RIGHT(jaar_zip[[#This Row],[YYYYMMDD]],2)&amp;"-"&amp;MID(jaar_zip[[#This Row],[YYYYMMDD]],5,2)&amp;"-"&amp;LEFT(jaar_zip[[#This Row],[YYYYMMDD]],4))</f>
        <v>45402</v>
      </c>
      <c r="K6962" s="101" t="str">
        <f>IF(AND(VALUE(MONTH(jaar_zip[[#This Row],[Datum]]))=1,VALUE(WEEKNUM(jaar_zip[[#This Row],[Datum]],21))&gt;51),RIGHT(YEAR(jaar_zip[[#This Row],[Datum]])-1,2),RIGHT(YEAR(jaar_zip[[#This Row],[Datum]]),2))&amp;"-"&amp; TEXT(WEEKNUM(jaar_zip[[#This Row],[Datum]],21),"00")</f>
        <v>24-16</v>
      </c>
      <c r="L6962" s="101">
        <f>MONTH(jaar_zip[[#This Row],[Datum]])</f>
        <v>4</v>
      </c>
      <c r="M6962" s="101">
        <f>IF(ISNUMBER(jaar_zip[[#This Row],[etmaaltemperatuur]]),IF(jaar_zip[[#This Row],[etmaaltemperatuur]]&lt;stookgrens,stookgrens-jaar_zip[[#This Row],[etmaaltemperatuur]],0),"")</f>
        <v>10.3</v>
      </c>
      <c r="N6962" s="101">
        <f>IF(ISNUMBER(jaar_zip[[#This Row],[graaddagen]]),IF(OR(MONTH(jaar_zip[[#This Row],[Datum]])=1,MONTH(jaar_zip[[#This Row],[Datum]])=2,MONTH(jaar_zip[[#This Row],[Datum]])=11,MONTH(jaar_zip[[#This Row],[Datum]])=12),1.1,IF(OR(MONTH(jaar_zip[[#This Row],[Datum]])=3,MONTH(jaar_zip[[#This Row],[Datum]])=10),1,0.8))*jaar_zip[[#This Row],[graaddagen]],"")</f>
        <v>8.24</v>
      </c>
      <c r="O6962" s="101">
        <f>IF(ISNUMBER(jaar_zip[[#This Row],[etmaaltemperatuur]]),IF(jaar_zip[[#This Row],[etmaaltemperatuur]]&gt;stookgrens,jaar_zip[[#This Row],[etmaaltemperatuur]]-stookgrens,0),"")</f>
        <v>0</v>
      </c>
    </row>
    <row r="6963" spans="1:15" x14ac:dyDescent="0.25">
      <c r="A6963">
        <v>344</v>
      </c>
      <c r="B6963">
        <v>20240421</v>
      </c>
      <c r="C6963">
        <v>4.8</v>
      </c>
      <c r="D6963">
        <v>6.9</v>
      </c>
      <c r="E6963">
        <v>2231</v>
      </c>
      <c r="F6963">
        <v>1.5</v>
      </c>
      <c r="G6963">
        <v>1025.7</v>
      </c>
      <c r="H6963">
        <v>69</v>
      </c>
      <c r="I6963" s="101" t="s">
        <v>37</v>
      </c>
      <c r="J6963" s="1">
        <f>DATEVALUE(RIGHT(jaar_zip[[#This Row],[YYYYMMDD]],2)&amp;"-"&amp;MID(jaar_zip[[#This Row],[YYYYMMDD]],5,2)&amp;"-"&amp;LEFT(jaar_zip[[#This Row],[YYYYMMDD]],4))</f>
        <v>45403</v>
      </c>
      <c r="K6963" s="101" t="str">
        <f>IF(AND(VALUE(MONTH(jaar_zip[[#This Row],[Datum]]))=1,VALUE(WEEKNUM(jaar_zip[[#This Row],[Datum]],21))&gt;51),RIGHT(YEAR(jaar_zip[[#This Row],[Datum]])-1,2),RIGHT(YEAR(jaar_zip[[#This Row],[Datum]]),2))&amp;"-"&amp; TEXT(WEEKNUM(jaar_zip[[#This Row],[Datum]],21),"00")</f>
        <v>24-16</v>
      </c>
      <c r="L6963" s="101">
        <f>MONTH(jaar_zip[[#This Row],[Datum]])</f>
        <v>4</v>
      </c>
      <c r="M6963" s="101">
        <f>IF(ISNUMBER(jaar_zip[[#This Row],[etmaaltemperatuur]]),IF(jaar_zip[[#This Row],[etmaaltemperatuur]]&lt;stookgrens,stookgrens-jaar_zip[[#This Row],[etmaaltemperatuur]],0),"")</f>
        <v>11.1</v>
      </c>
      <c r="N6963" s="101">
        <f>IF(ISNUMBER(jaar_zip[[#This Row],[graaddagen]]),IF(OR(MONTH(jaar_zip[[#This Row],[Datum]])=1,MONTH(jaar_zip[[#This Row],[Datum]])=2,MONTH(jaar_zip[[#This Row],[Datum]])=11,MONTH(jaar_zip[[#This Row],[Datum]])=12),1.1,IF(OR(MONTH(jaar_zip[[#This Row],[Datum]])=3,MONTH(jaar_zip[[#This Row],[Datum]])=10),1,0.8))*jaar_zip[[#This Row],[graaddagen]],"")</f>
        <v>8.8800000000000008</v>
      </c>
      <c r="O6963" s="101">
        <f>IF(ISNUMBER(jaar_zip[[#This Row],[etmaaltemperatuur]]),IF(jaar_zip[[#This Row],[etmaaltemperatuur]]&gt;stookgrens,jaar_zip[[#This Row],[etmaaltemperatuur]]-stookgrens,0),"")</f>
        <v>0</v>
      </c>
    </row>
    <row r="6964" spans="1:15" x14ac:dyDescent="0.25">
      <c r="A6964">
        <v>344</v>
      </c>
      <c r="B6964">
        <v>20240422</v>
      </c>
      <c r="C6964">
        <v>3.1</v>
      </c>
      <c r="D6964">
        <v>6</v>
      </c>
      <c r="E6964">
        <v>1418</v>
      </c>
      <c r="F6964">
        <v>-0.1</v>
      </c>
      <c r="G6964">
        <v>1025.5</v>
      </c>
      <c r="H6964">
        <v>66</v>
      </c>
      <c r="I6964" s="101" t="s">
        <v>37</v>
      </c>
      <c r="J6964" s="1">
        <f>DATEVALUE(RIGHT(jaar_zip[[#This Row],[YYYYMMDD]],2)&amp;"-"&amp;MID(jaar_zip[[#This Row],[YYYYMMDD]],5,2)&amp;"-"&amp;LEFT(jaar_zip[[#This Row],[YYYYMMDD]],4))</f>
        <v>45404</v>
      </c>
      <c r="K6964" s="101" t="str">
        <f>IF(AND(VALUE(MONTH(jaar_zip[[#This Row],[Datum]]))=1,VALUE(WEEKNUM(jaar_zip[[#This Row],[Datum]],21))&gt;51),RIGHT(YEAR(jaar_zip[[#This Row],[Datum]])-1,2),RIGHT(YEAR(jaar_zip[[#This Row],[Datum]]),2))&amp;"-"&amp; TEXT(WEEKNUM(jaar_zip[[#This Row],[Datum]],21),"00")</f>
        <v>24-17</v>
      </c>
      <c r="L6964" s="101">
        <f>MONTH(jaar_zip[[#This Row],[Datum]])</f>
        <v>4</v>
      </c>
      <c r="M6964" s="101">
        <f>IF(ISNUMBER(jaar_zip[[#This Row],[etmaaltemperatuur]]),IF(jaar_zip[[#This Row],[etmaaltemperatuur]]&lt;stookgrens,stookgrens-jaar_zip[[#This Row],[etmaaltemperatuur]],0),"")</f>
        <v>12</v>
      </c>
      <c r="N6964" s="101">
        <f>IF(ISNUMBER(jaar_zip[[#This Row],[graaddagen]]),IF(OR(MONTH(jaar_zip[[#This Row],[Datum]])=1,MONTH(jaar_zip[[#This Row],[Datum]])=2,MONTH(jaar_zip[[#This Row],[Datum]])=11,MONTH(jaar_zip[[#This Row],[Datum]])=12),1.1,IF(OR(MONTH(jaar_zip[[#This Row],[Datum]])=3,MONTH(jaar_zip[[#This Row],[Datum]])=10),1,0.8))*jaar_zip[[#This Row],[graaddagen]],"")</f>
        <v>9.6000000000000014</v>
      </c>
      <c r="O6964" s="101">
        <f>IF(ISNUMBER(jaar_zip[[#This Row],[etmaaltemperatuur]]),IF(jaar_zip[[#This Row],[etmaaltemperatuur]]&gt;stookgrens,jaar_zip[[#This Row],[etmaaltemperatuur]]-stookgrens,0),"")</f>
        <v>0</v>
      </c>
    </row>
    <row r="6965" spans="1:15" x14ac:dyDescent="0.25">
      <c r="A6965">
        <v>344</v>
      </c>
      <c r="B6965">
        <v>20240423</v>
      </c>
      <c r="C6965">
        <v>2.7</v>
      </c>
      <c r="D6965">
        <v>5.9</v>
      </c>
      <c r="E6965">
        <v>2010</v>
      </c>
      <c r="F6965">
        <v>2.6</v>
      </c>
      <c r="G6965">
        <v>1019.7</v>
      </c>
      <c r="H6965">
        <v>73</v>
      </c>
      <c r="I6965" s="101" t="s">
        <v>37</v>
      </c>
      <c r="J6965" s="1">
        <f>DATEVALUE(RIGHT(jaar_zip[[#This Row],[YYYYMMDD]],2)&amp;"-"&amp;MID(jaar_zip[[#This Row],[YYYYMMDD]],5,2)&amp;"-"&amp;LEFT(jaar_zip[[#This Row],[YYYYMMDD]],4))</f>
        <v>45405</v>
      </c>
      <c r="K6965" s="101" t="str">
        <f>IF(AND(VALUE(MONTH(jaar_zip[[#This Row],[Datum]]))=1,VALUE(WEEKNUM(jaar_zip[[#This Row],[Datum]],21))&gt;51),RIGHT(YEAR(jaar_zip[[#This Row],[Datum]])-1,2),RIGHT(YEAR(jaar_zip[[#This Row],[Datum]]),2))&amp;"-"&amp; TEXT(WEEKNUM(jaar_zip[[#This Row],[Datum]],21),"00")</f>
        <v>24-17</v>
      </c>
      <c r="L6965" s="101">
        <f>MONTH(jaar_zip[[#This Row],[Datum]])</f>
        <v>4</v>
      </c>
      <c r="M6965" s="101">
        <f>IF(ISNUMBER(jaar_zip[[#This Row],[etmaaltemperatuur]]),IF(jaar_zip[[#This Row],[etmaaltemperatuur]]&lt;stookgrens,stookgrens-jaar_zip[[#This Row],[etmaaltemperatuur]],0),"")</f>
        <v>12.1</v>
      </c>
      <c r="N6965" s="101">
        <f>IF(ISNUMBER(jaar_zip[[#This Row],[graaddagen]]),IF(OR(MONTH(jaar_zip[[#This Row],[Datum]])=1,MONTH(jaar_zip[[#This Row],[Datum]])=2,MONTH(jaar_zip[[#This Row],[Datum]])=11,MONTH(jaar_zip[[#This Row],[Datum]])=12),1.1,IF(OR(MONTH(jaar_zip[[#This Row],[Datum]])=3,MONTH(jaar_zip[[#This Row],[Datum]])=10),1,0.8))*jaar_zip[[#This Row],[graaddagen]],"")</f>
        <v>9.68</v>
      </c>
      <c r="O6965" s="101">
        <f>IF(ISNUMBER(jaar_zip[[#This Row],[etmaaltemperatuur]]),IF(jaar_zip[[#This Row],[etmaaltemperatuur]]&gt;stookgrens,jaar_zip[[#This Row],[etmaaltemperatuur]]-stookgrens,0),"")</f>
        <v>0</v>
      </c>
    </row>
    <row r="6966" spans="1:15" x14ac:dyDescent="0.25">
      <c r="A6966">
        <v>344</v>
      </c>
      <c r="B6966">
        <v>20240424</v>
      </c>
      <c r="C6966">
        <v>4.9000000000000004</v>
      </c>
      <c r="D6966">
        <v>6.9</v>
      </c>
      <c r="E6966">
        <v>1634</v>
      </c>
      <c r="F6966">
        <v>2.1</v>
      </c>
      <c r="G6966">
        <v>1010.7</v>
      </c>
      <c r="H6966">
        <v>73</v>
      </c>
      <c r="I6966" s="101" t="s">
        <v>37</v>
      </c>
      <c r="J6966" s="1">
        <f>DATEVALUE(RIGHT(jaar_zip[[#This Row],[YYYYMMDD]],2)&amp;"-"&amp;MID(jaar_zip[[#This Row],[YYYYMMDD]],5,2)&amp;"-"&amp;LEFT(jaar_zip[[#This Row],[YYYYMMDD]],4))</f>
        <v>45406</v>
      </c>
      <c r="K6966" s="101" t="str">
        <f>IF(AND(VALUE(MONTH(jaar_zip[[#This Row],[Datum]]))=1,VALUE(WEEKNUM(jaar_zip[[#This Row],[Datum]],21))&gt;51),RIGHT(YEAR(jaar_zip[[#This Row],[Datum]])-1,2),RIGHT(YEAR(jaar_zip[[#This Row],[Datum]]),2))&amp;"-"&amp; TEXT(WEEKNUM(jaar_zip[[#This Row],[Datum]],21),"00")</f>
        <v>24-17</v>
      </c>
      <c r="L6966" s="101">
        <f>MONTH(jaar_zip[[#This Row],[Datum]])</f>
        <v>4</v>
      </c>
      <c r="M6966" s="101">
        <f>IF(ISNUMBER(jaar_zip[[#This Row],[etmaaltemperatuur]]),IF(jaar_zip[[#This Row],[etmaaltemperatuur]]&lt;stookgrens,stookgrens-jaar_zip[[#This Row],[etmaaltemperatuur]],0),"")</f>
        <v>11.1</v>
      </c>
      <c r="N6966" s="101">
        <f>IF(ISNUMBER(jaar_zip[[#This Row],[graaddagen]]),IF(OR(MONTH(jaar_zip[[#This Row],[Datum]])=1,MONTH(jaar_zip[[#This Row],[Datum]])=2,MONTH(jaar_zip[[#This Row],[Datum]])=11,MONTH(jaar_zip[[#This Row],[Datum]])=12),1.1,IF(OR(MONTH(jaar_zip[[#This Row],[Datum]])=3,MONTH(jaar_zip[[#This Row],[Datum]])=10),1,0.8))*jaar_zip[[#This Row],[graaddagen]],"")</f>
        <v>8.8800000000000008</v>
      </c>
      <c r="O6966" s="101">
        <f>IF(ISNUMBER(jaar_zip[[#This Row],[etmaaltemperatuur]]),IF(jaar_zip[[#This Row],[etmaaltemperatuur]]&gt;stookgrens,jaar_zip[[#This Row],[etmaaltemperatuur]]-stookgrens,0),"")</f>
        <v>0</v>
      </c>
    </row>
    <row r="6967" spans="1:15" x14ac:dyDescent="0.25">
      <c r="A6967">
        <v>344</v>
      </c>
      <c r="B6967">
        <v>20240425</v>
      </c>
      <c r="C6967">
        <v>3.2</v>
      </c>
      <c r="D6967">
        <v>6.4</v>
      </c>
      <c r="E6967">
        <v>746</v>
      </c>
      <c r="F6967">
        <v>4.8</v>
      </c>
      <c r="G6967">
        <v>1004.3</v>
      </c>
      <c r="H6967">
        <v>82</v>
      </c>
      <c r="I6967" s="101" t="s">
        <v>37</v>
      </c>
      <c r="J6967" s="1">
        <f>DATEVALUE(RIGHT(jaar_zip[[#This Row],[YYYYMMDD]],2)&amp;"-"&amp;MID(jaar_zip[[#This Row],[YYYYMMDD]],5,2)&amp;"-"&amp;LEFT(jaar_zip[[#This Row],[YYYYMMDD]],4))</f>
        <v>45407</v>
      </c>
      <c r="K6967" s="101" t="str">
        <f>IF(AND(VALUE(MONTH(jaar_zip[[#This Row],[Datum]]))=1,VALUE(WEEKNUM(jaar_zip[[#This Row],[Datum]],21))&gt;51),RIGHT(YEAR(jaar_zip[[#This Row],[Datum]])-1,2),RIGHT(YEAR(jaar_zip[[#This Row],[Datum]]),2))&amp;"-"&amp; TEXT(WEEKNUM(jaar_zip[[#This Row],[Datum]],21),"00")</f>
        <v>24-17</v>
      </c>
      <c r="L6967" s="101">
        <f>MONTH(jaar_zip[[#This Row],[Datum]])</f>
        <v>4</v>
      </c>
      <c r="M6967" s="101">
        <f>IF(ISNUMBER(jaar_zip[[#This Row],[etmaaltemperatuur]]),IF(jaar_zip[[#This Row],[etmaaltemperatuur]]&lt;stookgrens,stookgrens-jaar_zip[[#This Row],[etmaaltemperatuur]],0),"")</f>
        <v>11.6</v>
      </c>
      <c r="N6967" s="101">
        <f>IF(ISNUMBER(jaar_zip[[#This Row],[graaddagen]]),IF(OR(MONTH(jaar_zip[[#This Row],[Datum]])=1,MONTH(jaar_zip[[#This Row],[Datum]])=2,MONTH(jaar_zip[[#This Row],[Datum]])=11,MONTH(jaar_zip[[#This Row],[Datum]])=12),1.1,IF(OR(MONTH(jaar_zip[[#This Row],[Datum]])=3,MONTH(jaar_zip[[#This Row],[Datum]])=10),1,0.8))*jaar_zip[[#This Row],[graaddagen]],"")</f>
        <v>9.2799999999999994</v>
      </c>
      <c r="O6967" s="101">
        <f>IF(ISNUMBER(jaar_zip[[#This Row],[etmaaltemperatuur]]),IF(jaar_zip[[#This Row],[etmaaltemperatuur]]&gt;stookgrens,jaar_zip[[#This Row],[etmaaltemperatuur]]-stookgrens,0),"")</f>
        <v>0</v>
      </c>
    </row>
    <row r="6968" spans="1:15" x14ac:dyDescent="0.25">
      <c r="A6968">
        <v>344</v>
      </c>
      <c r="B6968">
        <v>20240426</v>
      </c>
      <c r="C6968">
        <v>2.7</v>
      </c>
      <c r="D6968">
        <v>8.6</v>
      </c>
      <c r="E6968">
        <v>2122</v>
      </c>
      <c r="F6968">
        <v>0.2</v>
      </c>
      <c r="G6968">
        <v>1004</v>
      </c>
      <c r="H6968">
        <v>71</v>
      </c>
      <c r="I6968" s="101" t="s">
        <v>37</v>
      </c>
      <c r="J6968" s="1">
        <f>DATEVALUE(RIGHT(jaar_zip[[#This Row],[YYYYMMDD]],2)&amp;"-"&amp;MID(jaar_zip[[#This Row],[YYYYMMDD]],5,2)&amp;"-"&amp;LEFT(jaar_zip[[#This Row],[YYYYMMDD]],4))</f>
        <v>45408</v>
      </c>
      <c r="K6968" s="101" t="str">
        <f>IF(AND(VALUE(MONTH(jaar_zip[[#This Row],[Datum]]))=1,VALUE(WEEKNUM(jaar_zip[[#This Row],[Datum]],21))&gt;51),RIGHT(YEAR(jaar_zip[[#This Row],[Datum]])-1,2),RIGHT(YEAR(jaar_zip[[#This Row],[Datum]]),2))&amp;"-"&amp; TEXT(WEEKNUM(jaar_zip[[#This Row],[Datum]],21),"00")</f>
        <v>24-17</v>
      </c>
      <c r="L6968" s="101">
        <f>MONTH(jaar_zip[[#This Row],[Datum]])</f>
        <v>4</v>
      </c>
      <c r="M6968" s="101">
        <f>IF(ISNUMBER(jaar_zip[[#This Row],[etmaaltemperatuur]]),IF(jaar_zip[[#This Row],[etmaaltemperatuur]]&lt;stookgrens,stookgrens-jaar_zip[[#This Row],[etmaaltemperatuur]],0),"")</f>
        <v>9.4</v>
      </c>
      <c r="N6968" s="101">
        <f>IF(ISNUMBER(jaar_zip[[#This Row],[graaddagen]]),IF(OR(MONTH(jaar_zip[[#This Row],[Datum]])=1,MONTH(jaar_zip[[#This Row],[Datum]])=2,MONTH(jaar_zip[[#This Row],[Datum]])=11,MONTH(jaar_zip[[#This Row],[Datum]])=12),1.1,IF(OR(MONTH(jaar_zip[[#This Row],[Datum]])=3,MONTH(jaar_zip[[#This Row],[Datum]])=10),1,0.8))*jaar_zip[[#This Row],[graaddagen]],"")</f>
        <v>7.5200000000000005</v>
      </c>
      <c r="O6968" s="101">
        <f>IF(ISNUMBER(jaar_zip[[#This Row],[etmaaltemperatuur]]),IF(jaar_zip[[#This Row],[etmaaltemperatuur]]&gt;stookgrens,jaar_zip[[#This Row],[etmaaltemperatuur]]-stookgrens,0),"")</f>
        <v>0</v>
      </c>
    </row>
    <row r="6969" spans="1:15" x14ac:dyDescent="0.25">
      <c r="A6969">
        <v>344</v>
      </c>
      <c r="B6969">
        <v>20240427</v>
      </c>
      <c r="C6969">
        <v>3.4</v>
      </c>
      <c r="D6969">
        <v>11.7</v>
      </c>
      <c r="E6969">
        <v>1189</v>
      </c>
      <c r="F6969">
        <v>3.9</v>
      </c>
      <c r="G6969">
        <v>1004.2</v>
      </c>
      <c r="H6969">
        <v>80</v>
      </c>
      <c r="I6969" s="101" t="s">
        <v>37</v>
      </c>
      <c r="J6969" s="1">
        <f>DATEVALUE(RIGHT(jaar_zip[[#This Row],[YYYYMMDD]],2)&amp;"-"&amp;MID(jaar_zip[[#This Row],[YYYYMMDD]],5,2)&amp;"-"&amp;LEFT(jaar_zip[[#This Row],[YYYYMMDD]],4))</f>
        <v>45409</v>
      </c>
      <c r="K6969" s="101" t="str">
        <f>IF(AND(VALUE(MONTH(jaar_zip[[#This Row],[Datum]]))=1,VALUE(WEEKNUM(jaar_zip[[#This Row],[Datum]],21))&gt;51),RIGHT(YEAR(jaar_zip[[#This Row],[Datum]])-1,2),RIGHT(YEAR(jaar_zip[[#This Row],[Datum]]),2))&amp;"-"&amp; TEXT(WEEKNUM(jaar_zip[[#This Row],[Datum]],21),"00")</f>
        <v>24-17</v>
      </c>
      <c r="L6969" s="101">
        <f>MONTH(jaar_zip[[#This Row],[Datum]])</f>
        <v>4</v>
      </c>
      <c r="M6969" s="101">
        <f>IF(ISNUMBER(jaar_zip[[#This Row],[etmaaltemperatuur]]),IF(jaar_zip[[#This Row],[etmaaltemperatuur]]&lt;stookgrens,stookgrens-jaar_zip[[#This Row],[etmaaltemperatuur]],0),"")</f>
        <v>6.3000000000000007</v>
      </c>
      <c r="N6969" s="101">
        <f>IF(ISNUMBER(jaar_zip[[#This Row],[graaddagen]]),IF(OR(MONTH(jaar_zip[[#This Row],[Datum]])=1,MONTH(jaar_zip[[#This Row],[Datum]])=2,MONTH(jaar_zip[[#This Row],[Datum]])=11,MONTH(jaar_zip[[#This Row],[Datum]])=12),1.1,IF(OR(MONTH(jaar_zip[[#This Row],[Datum]])=3,MONTH(jaar_zip[[#This Row],[Datum]])=10),1,0.8))*jaar_zip[[#This Row],[graaddagen]],"")</f>
        <v>5.0400000000000009</v>
      </c>
      <c r="O6969" s="101">
        <f>IF(ISNUMBER(jaar_zip[[#This Row],[etmaaltemperatuur]]),IF(jaar_zip[[#This Row],[etmaaltemperatuur]]&gt;stookgrens,jaar_zip[[#This Row],[etmaaltemperatuur]]-stookgrens,0),"")</f>
        <v>0</v>
      </c>
    </row>
    <row r="6970" spans="1:15" x14ac:dyDescent="0.25">
      <c r="A6970">
        <v>344</v>
      </c>
      <c r="B6970">
        <v>20240428</v>
      </c>
      <c r="C6970">
        <v>6.8</v>
      </c>
      <c r="D6970">
        <v>12</v>
      </c>
      <c r="E6970">
        <v>975</v>
      </c>
      <c r="F6970">
        <v>-0.1</v>
      </c>
      <c r="G6970">
        <v>1007.8</v>
      </c>
      <c r="H6970">
        <v>72</v>
      </c>
      <c r="I6970" s="101" t="s">
        <v>37</v>
      </c>
      <c r="J6970" s="1">
        <f>DATEVALUE(RIGHT(jaar_zip[[#This Row],[YYYYMMDD]],2)&amp;"-"&amp;MID(jaar_zip[[#This Row],[YYYYMMDD]],5,2)&amp;"-"&amp;LEFT(jaar_zip[[#This Row],[YYYYMMDD]],4))</f>
        <v>45410</v>
      </c>
      <c r="K6970" s="101" t="str">
        <f>IF(AND(VALUE(MONTH(jaar_zip[[#This Row],[Datum]]))=1,VALUE(WEEKNUM(jaar_zip[[#This Row],[Datum]],21))&gt;51),RIGHT(YEAR(jaar_zip[[#This Row],[Datum]])-1,2),RIGHT(YEAR(jaar_zip[[#This Row],[Datum]]),2))&amp;"-"&amp; TEXT(WEEKNUM(jaar_zip[[#This Row],[Datum]],21),"00")</f>
        <v>24-17</v>
      </c>
      <c r="L6970" s="101">
        <f>MONTH(jaar_zip[[#This Row],[Datum]])</f>
        <v>4</v>
      </c>
      <c r="M6970" s="101">
        <f>IF(ISNUMBER(jaar_zip[[#This Row],[etmaaltemperatuur]]),IF(jaar_zip[[#This Row],[etmaaltemperatuur]]&lt;stookgrens,stookgrens-jaar_zip[[#This Row],[etmaaltemperatuur]],0),"")</f>
        <v>6</v>
      </c>
      <c r="N6970" s="101">
        <f>IF(ISNUMBER(jaar_zip[[#This Row],[graaddagen]]),IF(OR(MONTH(jaar_zip[[#This Row],[Datum]])=1,MONTH(jaar_zip[[#This Row],[Datum]])=2,MONTH(jaar_zip[[#This Row],[Datum]])=11,MONTH(jaar_zip[[#This Row],[Datum]])=12),1.1,IF(OR(MONTH(jaar_zip[[#This Row],[Datum]])=3,MONTH(jaar_zip[[#This Row],[Datum]])=10),1,0.8))*jaar_zip[[#This Row],[graaddagen]],"")</f>
        <v>4.8000000000000007</v>
      </c>
      <c r="O6970" s="101">
        <f>IF(ISNUMBER(jaar_zip[[#This Row],[etmaaltemperatuur]]),IF(jaar_zip[[#This Row],[etmaaltemperatuur]]&gt;stookgrens,jaar_zip[[#This Row],[etmaaltemperatuur]]-stookgrens,0),"")</f>
        <v>0</v>
      </c>
    </row>
    <row r="6971" spans="1:15" x14ac:dyDescent="0.25">
      <c r="A6971">
        <v>344</v>
      </c>
      <c r="B6971">
        <v>20240429</v>
      </c>
      <c r="C6971">
        <v>3.3</v>
      </c>
      <c r="D6971">
        <v>13.3</v>
      </c>
      <c r="E6971">
        <v>2230</v>
      </c>
      <c r="F6971">
        <v>0</v>
      </c>
      <c r="G6971">
        <v>1018.3</v>
      </c>
      <c r="H6971">
        <v>71</v>
      </c>
      <c r="I6971" s="101" t="s">
        <v>37</v>
      </c>
      <c r="J6971" s="1">
        <f>DATEVALUE(RIGHT(jaar_zip[[#This Row],[YYYYMMDD]],2)&amp;"-"&amp;MID(jaar_zip[[#This Row],[YYYYMMDD]],5,2)&amp;"-"&amp;LEFT(jaar_zip[[#This Row],[YYYYMMDD]],4))</f>
        <v>45411</v>
      </c>
      <c r="K6971" s="101" t="str">
        <f>IF(AND(VALUE(MONTH(jaar_zip[[#This Row],[Datum]]))=1,VALUE(WEEKNUM(jaar_zip[[#This Row],[Datum]],21))&gt;51),RIGHT(YEAR(jaar_zip[[#This Row],[Datum]])-1,2),RIGHT(YEAR(jaar_zip[[#This Row],[Datum]]),2))&amp;"-"&amp; TEXT(WEEKNUM(jaar_zip[[#This Row],[Datum]],21),"00")</f>
        <v>24-18</v>
      </c>
      <c r="L6971" s="101">
        <f>MONTH(jaar_zip[[#This Row],[Datum]])</f>
        <v>4</v>
      </c>
      <c r="M6971" s="101">
        <f>IF(ISNUMBER(jaar_zip[[#This Row],[etmaaltemperatuur]]),IF(jaar_zip[[#This Row],[etmaaltemperatuur]]&lt;stookgrens,stookgrens-jaar_zip[[#This Row],[etmaaltemperatuur]],0),"")</f>
        <v>4.6999999999999993</v>
      </c>
      <c r="N6971" s="101">
        <f>IF(ISNUMBER(jaar_zip[[#This Row],[graaddagen]]),IF(OR(MONTH(jaar_zip[[#This Row],[Datum]])=1,MONTH(jaar_zip[[#This Row],[Datum]])=2,MONTH(jaar_zip[[#This Row],[Datum]])=11,MONTH(jaar_zip[[#This Row],[Datum]])=12),1.1,IF(OR(MONTH(jaar_zip[[#This Row],[Datum]])=3,MONTH(jaar_zip[[#This Row],[Datum]])=10),1,0.8))*jaar_zip[[#This Row],[graaddagen]],"")</f>
        <v>3.76</v>
      </c>
      <c r="O6971" s="101">
        <f>IF(ISNUMBER(jaar_zip[[#This Row],[etmaaltemperatuur]]),IF(jaar_zip[[#This Row],[etmaaltemperatuur]]&gt;stookgrens,jaar_zip[[#This Row],[etmaaltemperatuur]]-stookgrens,0),"")</f>
        <v>0</v>
      </c>
    </row>
    <row r="6972" spans="1:15" x14ac:dyDescent="0.25">
      <c r="A6972">
        <v>344</v>
      </c>
      <c r="B6972">
        <v>20240430</v>
      </c>
      <c r="C6972">
        <v>2.6</v>
      </c>
      <c r="D6972">
        <v>16.100000000000001</v>
      </c>
      <c r="E6972">
        <v>1560</v>
      </c>
      <c r="F6972">
        <v>0.5</v>
      </c>
      <c r="G6972">
        <v>1014.5</v>
      </c>
      <c r="H6972">
        <v>77</v>
      </c>
      <c r="I6972" s="101" t="s">
        <v>37</v>
      </c>
      <c r="J6972" s="1">
        <f>DATEVALUE(RIGHT(jaar_zip[[#This Row],[YYYYMMDD]],2)&amp;"-"&amp;MID(jaar_zip[[#This Row],[YYYYMMDD]],5,2)&amp;"-"&amp;LEFT(jaar_zip[[#This Row],[YYYYMMDD]],4))</f>
        <v>45412</v>
      </c>
      <c r="K6972" s="101" t="str">
        <f>IF(AND(VALUE(MONTH(jaar_zip[[#This Row],[Datum]]))=1,VALUE(WEEKNUM(jaar_zip[[#This Row],[Datum]],21))&gt;51),RIGHT(YEAR(jaar_zip[[#This Row],[Datum]])-1,2),RIGHT(YEAR(jaar_zip[[#This Row],[Datum]]),2))&amp;"-"&amp; TEXT(WEEKNUM(jaar_zip[[#This Row],[Datum]],21),"00")</f>
        <v>24-18</v>
      </c>
      <c r="L6972" s="101">
        <f>MONTH(jaar_zip[[#This Row],[Datum]])</f>
        <v>4</v>
      </c>
      <c r="M6972" s="101">
        <f>IF(ISNUMBER(jaar_zip[[#This Row],[etmaaltemperatuur]]),IF(jaar_zip[[#This Row],[etmaaltemperatuur]]&lt;stookgrens,stookgrens-jaar_zip[[#This Row],[etmaaltemperatuur]],0),"")</f>
        <v>1.8999999999999986</v>
      </c>
      <c r="N6972" s="101">
        <f>IF(ISNUMBER(jaar_zip[[#This Row],[graaddagen]]),IF(OR(MONTH(jaar_zip[[#This Row],[Datum]])=1,MONTH(jaar_zip[[#This Row],[Datum]])=2,MONTH(jaar_zip[[#This Row],[Datum]])=11,MONTH(jaar_zip[[#This Row],[Datum]])=12),1.1,IF(OR(MONTH(jaar_zip[[#This Row],[Datum]])=3,MONTH(jaar_zip[[#This Row],[Datum]])=10),1,0.8))*jaar_zip[[#This Row],[graaddagen]],"")</f>
        <v>1.5199999999999989</v>
      </c>
      <c r="O6972" s="101">
        <f>IF(ISNUMBER(jaar_zip[[#This Row],[etmaaltemperatuur]]),IF(jaar_zip[[#This Row],[etmaaltemperatuur]]&gt;stookgrens,jaar_zip[[#This Row],[etmaaltemperatuur]]-stookgrens,0),"")</f>
        <v>0</v>
      </c>
    </row>
    <row r="6973" spans="1:15" x14ac:dyDescent="0.25">
      <c r="A6973">
        <v>344</v>
      </c>
      <c r="B6973">
        <v>20240501</v>
      </c>
      <c r="C6973">
        <v>3.3</v>
      </c>
      <c r="D6973">
        <v>17.899999999999999</v>
      </c>
      <c r="E6973">
        <v>2292</v>
      </c>
      <c r="F6973">
        <v>3.7</v>
      </c>
      <c r="G6973">
        <v>1006.2</v>
      </c>
      <c r="H6973">
        <v>79</v>
      </c>
      <c r="I6973" s="101" t="s">
        <v>37</v>
      </c>
      <c r="J6973" s="1">
        <f>DATEVALUE(RIGHT(jaar_zip[[#This Row],[YYYYMMDD]],2)&amp;"-"&amp;MID(jaar_zip[[#This Row],[YYYYMMDD]],5,2)&amp;"-"&amp;LEFT(jaar_zip[[#This Row],[YYYYMMDD]],4))</f>
        <v>45413</v>
      </c>
      <c r="K6973" s="101" t="str">
        <f>IF(AND(VALUE(MONTH(jaar_zip[[#This Row],[Datum]]))=1,VALUE(WEEKNUM(jaar_zip[[#This Row],[Datum]],21))&gt;51),RIGHT(YEAR(jaar_zip[[#This Row],[Datum]])-1,2),RIGHT(YEAR(jaar_zip[[#This Row],[Datum]]),2))&amp;"-"&amp; TEXT(WEEKNUM(jaar_zip[[#This Row],[Datum]],21),"00")</f>
        <v>24-18</v>
      </c>
      <c r="L6973" s="101">
        <f>MONTH(jaar_zip[[#This Row],[Datum]])</f>
        <v>5</v>
      </c>
      <c r="M6973" s="101">
        <f>IF(ISNUMBER(jaar_zip[[#This Row],[etmaaltemperatuur]]),IF(jaar_zip[[#This Row],[etmaaltemperatuur]]&lt;stookgrens,stookgrens-jaar_zip[[#This Row],[etmaaltemperatuur]],0),"")</f>
        <v>0.10000000000000142</v>
      </c>
      <c r="N6973" s="101">
        <f>IF(ISNUMBER(jaar_zip[[#This Row],[graaddagen]]),IF(OR(MONTH(jaar_zip[[#This Row],[Datum]])=1,MONTH(jaar_zip[[#This Row],[Datum]])=2,MONTH(jaar_zip[[#This Row],[Datum]])=11,MONTH(jaar_zip[[#This Row],[Datum]])=12),1.1,IF(OR(MONTH(jaar_zip[[#This Row],[Datum]])=3,MONTH(jaar_zip[[#This Row],[Datum]])=10),1,0.8))*jaar_zip[[#This Row],[graaddagen]],"")</f>
        <v>8.000000000000114E-2</v>
      </c>
      <c r="O6973" s="101">
        <f>IF(ISNUMBER(jaar_zip[[#This Row],[etmaaltemperatuur]]),IF(jaar_zip[[#This Row],[etmaaltemperatuur]]&gt;stookgrens,jaar_zip[[#This Row],[etmaaltemperatuur]]-stookgrens,0),"")</f>
        <v>0</v>
      </c>
    </row>
    <row r="6974" spans="1:15" x14ac:dyDescent="0.25">
      <c r="A6974">
        <v>344</v>
      </c>
      <c r="B6974">
        <v>20240502</v>
      </c>
      <c r="C6974">
        <v>4.0999999999999996</v>
      </c>
      <c r="D6974">
        <v>16.399999999999999</v>
      </c>
      <c r="E6974">
        <v>2251</v>
      </c>
      <c r="F6974">
        <v>6</v>
      </c>
      <c r="G6974">
        <v>1000.5</v>
      </c>
      <c r="H6974">
        <v>81</v>
      </c>
      <c r="I6974" s="101" t="s">
        <v>37</v>
      </c>
      <c r="J6974" s="1">
        <f>DATEVALUE(RIGHT(jaar_zip[[#This Row],[YYYYMMDD]],2)&amp;"-"&amp;MID(jaar_zip[[#This Row],[YYYYMMDD]],5,2)&amp;"-"&amp;LEFT(jaar_zip[[#This Row],[YYYYMMDD]],4))</f>
        <v>45414</v>
      </c>
      <c r="K6974" s="101" t="str">
        <f>IF(AND(VALUE(MONTH(jaar_zip[[#This Row],[Datum]]))=1,VALUE(WEEKNUM(jaar_zip[[#This Row],[Datum]],21))&gt;51),RIGHT(YEAR(jaar_zip[[#This Row],[Datum]])-1,2),RIGHT(YEAR(jaar_zip[[#This Row],[Datum]]),2))&amp;"-"&amp; TEXT(WEEKNUM(jaar_zip[[#This Row],[Datum]],21),"00")</f>
        <v>24-18</v>
      </c>
      <c r="L6974" s="101">
        <f>MONTH(jaar_zip[[#This Row],[Datum]])</f>
        <v>5</v>
      </c>
      <c r="M6974" s="101">
        <f>IF(ISNUMBER(jaar_zip[[#This Row],[etmaaltemperatuur]]),IF(jaar_zip[[#This Row],[etmaaltemperatuur]]&lt;stookgrens,stookgrens-jaar_zip[[#This Row],[etmaaltemperatuur]],0),"")</f>
        <v>1.6000000000000014</v>
      </c>
      <c r="N6974" s="101">
        <f>IF(ISNUMBER(jaar_zip[[#This Row],[graaddagen]]),IF(OR(MONTH(jaar_zip[[#This Row],[Datum]])=1,MONTH(jaar_zip[[#This Row],[Datum]])=2,MONTH(jaar_zip[[#This Row],[Datum]])=11,MONTH(jaar_zip[[#This Row],[Datum]])=12),1.1,IF(OR(MONTH(jaar_zip[[#This Row],[Datum]])=3,MONTH(jaar_zip[[#This Row],[Datum]])=10),1,0.8))*jaar_zip[[#This Row],[graaddagen]],"")</f>
        <v>1.2800000000000011</v>
      </c>
      <c r="O6974" s="101">
        <f>IF(ISNUMBER(jaar_zip[[#This Row],[etmaaltemperatuur]]),IF(jaar_zip[[#This Row],[etmaaltemperatuur]]&gt;stookgrens,jaar_zip[[#This Row],[etmaaltemperatuur]]-stookgrens,0),"")</f>
        <v>0</v>
      </c>
    </row>
    <row r="6975" spans="1:15" x14ac:dyDescent="0.25">
      <c r="A6975">
        <v>344</v>
      </c>
      <c r="B6975">
        <v>20240503</v>
      </c>
      <c r="C6975">
        <v>5.6</v>
      </c>
      <c r="D6975">
        <v>11.1</v>
      </c>
      <c r="E6975">
        <v>462</v>
      </c>
      <c r="F6975">
        <v>8.5</v>
      </c>
      <c r="G6975">
        <v>1009</v>
      </c>
      <c r="H6975">
        <v>89</v>
      </c>
      <c r="I6975" s="101" t="s">
        <v>37</v>
      </c>
      <c r="J6975" s="1">
        <f>DATEVALUE(RIGHT(jaar_zip[[#This Row],[YYYYMMDD]],2)&amp;"-"&amp;MID(jaar_zip[[#This Row],[YYYYMMDD]],5,2)&amp;"-"&amp;LEFT(jaar_zip[[#This Row],[YYYYMMDD]],4))</f>
        <v>45415</v>
      </c>
      <c r="K6975" s="101" t="str">
        <f>IF(AND(VALUE(MONTH(jaar_zip[[#This Row],[Datum]]))=1,VALUE(WEEKNUM(jaar_zip[[#This Row],[Datum]],21))&gt;51),RIGHT(YEAR(jaar_zip[[#This Row],[Datum]])-1,2),RIGHT(YEAR(jaar_zip[[#This Row],[Datum]]),2))&amp;"-"&amp; TEXT(WEEKNUM(jaar_zip[[#This Row],[Datum]],21),"00")</f>
        <v>24-18</v>
      </c>
      <c r="L6975" s="101">
        <f>MONTH(jaar_zip[[#This Row],[Datum]])</f>
        <v>5</v>
      </c>
      <c r="M6975" s="101">
        <f>IF(ISNUMBER(jaar_zip[[#This Row],[etmaaltemperatuur]]),IF(jaar_zip[[#This Row],[etmaaltemperatuur]]&lt;stookgrens,stookgrens-jaar_zip[[#This Row],[etmaaltemperatuur]],0),"")</f>
        <v>6.9</v>
      </c>
      <c r="N6975" s="101">
        <f>IF(ISNUMBER(jaar_zip[[#This Row],[graaddagen]]),IF(OR(MONTH(jaar_zip[[#This Row],[Datum]])=1,MONTH(jaar_zip[[#This Row],[Datum]])=2,MONTH(jaar_zip[[#This Row],[Datum]])=11,MONTH(jaar_zip[[#This Row],[Datum]])=12),1.1,IF(OR(MONTH(jaar_zip[[#This Row],[Datum]])=3,MONTH(jaar_zip[[#This Row],[Datum]])=10),1,0.8))*jaar_zip[[#This Row],[graaddagen]],"")</f>
        <v>5.5200000000000005</v>
      </c>
      <c r="O6975" s="101">
        <f>IF(ISNUMBER(jaar_zip[[#This Row],[etmaaltemperatuur]]),IF(jaar_zip[[#This Row],[etmaaltemperatuur]]&gt;stookgrens,jaar_zip[[#This Row],[etmaaltemperatuur]]-stookgrens,0),"")</f>
        <v>0</v>
      </c>
    </row>
    <row r="6976" spans="1:15" x14ac:dyDescent="0.25">
      <c r="A6976">
        <v>344</v>
      </c>
      <c r="B6976">
        <v>20240504</v>
      </c>
      <c r="C6976">
        <v>2.5</v>
      </c>
      <c r="D6976">
        <v>11.5</v>
      </c>
      <c r="E6976">
        <v>1403</v>
      </c>
      <c r="F6976">
        <v>5.5</v>
      </c>
      <c r="G6976">
        <v>1012.5</v>
      </c>
      <c r="H6976">
        <v>83</v>
      </c>
      <c r="I6976" s="101" t="s">
        <v>37</v>
      </c>
      <c r="J6976" s="1">
        <f>DATEVALUE(RIGHT(jaar_zip[[#This Row],[YYYYMMDD]],2)&amp;"-"&amp;MID(jaar_zip[[#This Row],[YYYYMMDD]],5,2)&amp;"-"&amp;LEFT(jaar_zip[[#This Row],[YYYYMMDD]],4))</f>
        <v>45416</v>
      </c>
      <c r="K6976" s="101" t="str">
        <f>IF(AND(VALUE(MONTH(jaar_zip[[#This Row],[Datum]]))=1,VALUE(WEEKNUM(jaar_zip[[#This Row],[Datum]],21))&gt;51),RIGHT(YEAR(jaar_zip[[#This Row],[Datum]])-1,2),RIGHT(YEAR(jaar_zip[[#This Row],[Datum]]),2))&amp;"-"&amp; TEXT(WEEKNUM(jaar_zip[[#This Row],[Datum]],21),"00")</f>
        <v>24-18</v>
      </c>
      <c r="L6976" s="101">
        <f>MONTH(jaar_zip[[#This Row],[Datum]])</f>
        <v>5</v>
      </c>
      <c r="M6976" s="101">
        <f>IF(ISNUMBER(jaar_zip[[#This Row],[etmaaltemperatuur]]),IF(jaar_zip[[#This Row],[etmaaltemperatuur]]&lt;stookgrens,stookgrens-jaar_zip[[#This Row],[etmaaltemperatuur]],0),"")</f>
        <v>6.5</v>
      </c>
      <c r="N6976" s="101">
        <f>IF(ISNUMBER(jaar_zip[[#This Row],[graaddagen]]),IF(OR(MONTH(jaar_zip[[#This Row],[Datum]])=1,MONTH(jaar_zip[[#This Row],[Datum]])=2,MONTH(jaar_zip[[#This Row],[Datum]])=11,MONTH(jaar_zip[[#This Row],[Datum]])=12),1.1,IF(OR(MONTH(jaar_zip[[#This Row],[Datum]])=3,MONTH(jaar_zip[[#This Row],[Datum]])=10),1,0.8))*jaar_zip[[#This Row],[graaddagen]],"")</f>
        <v>5.2</v>
      </c>
      <c r="O6976" s="101">
        <f>IF(ISNUMBER(jaar_zip[[#This Row],[etmaaltemperatuur]]),IF(jaar_zip[[#This Row],[etmaaltemperatuur]]&gt;stookgrens,jaar_zip[[#This Row],[etmaaltemperatuur]]-stookgrens,0),"")</f>
        <v>0</v>
      </c>
    </row>
    <row r="6977" spans="1:15" x14ac:dyDescent="0.25">
      <c r="A6977">
        <v>344</v>
      </c>
      <c r="B6977">
        <v>20240505</v>
      </c>
      <c r="C6977">
        <v>2.1</v>
      </c>
      <c r="D6977">
        <v>13</v>
      </c>
      <c r="E6977">
        <v>1531</v>
      </c>
      <c r="F6977">
        <v>0.1</v>
      </c>
      <c r="G6977">
        <v>1009</v>
      </c>
      <c r="H6977">
        <v>79</v>
      </c>
      <c r="I6977" s="101" t="s">
        <v>37</v>
      </c>
      <c r="J6977" s="1">
        <f>DATEVALUE(RIGHT(jaar_zip[[#This Row],[YYYYMMDD]],2)&amp;"-"&amp;MID(jaar_zip[[#This Row],[YYYYMMDD]],5,2)&amp;"-"&amp;LEFT(jaar_zip[[#This Row],[YYYYMMDD]],4))</f>
        <v>45417</v>
      </c>
      <c r="K6977" s="101" t="str">
        <f>IF(AND(VALUE(MONTH(jaar_zip[[#This Row],[Datum]]))=1,VALUE(WEEKNUM(jaar_zip[[#This Row],[Datum]],21))&gt;51),RIGHT(YEAR(jaar_zip[[#This Row],[Datum]])-1,2),RIGHT(YEAR(jaar_zip[[#This Row],[Datum]]),2))&amp;"-"&amp; TEXT(WEEKNUM(jaar_zip[[#This Row],[Datum]],21),"00")</f>
        <v>24-18</v>
      </c>
      <c r="L6977" s="101">
        <f>MONTH(jaar_zip[[#This Row],[Datum]])</f>
        <v>5</v>
      </c>
      <c r="M6977" s="101">
        <f>IF(ISNUMBER(jaar_zip[[#This Row],[etmaaltemperatuur]]),IF(jaar_zip[[#This Row],[etmaaltemperatuur]]&lt;stookgrens,stookgrens-jaar_zip[[#This Row],[etmaaltemperatuur]],0),"")</f>
        <v>5</v>
      </c>
      <c r="N6977" s="101">
        <f>IF(ISNUMBER(jaar_zip[[#This Row],[graaddagen]]),IF(OR(MONTH(jaar_zip[[#This Row],[Datum]])=1,MONTH(jaar_zip[[#This Row],[Datum]])=2,MONTH(jaar_zip[[#This Row],[Datum]])=11,MONTH(jaar_zip[[#This Row],[Datum]])=12),1.1,IF(OR(MONTH(jaar_zip[[#This Row],[Datum]])=3,MONTH(jaar_zip[[#This Row],[Datum]])=10),1,0.8))*jaar_zip[[#This Row],[graaddagen]],"")</f>
        <v>4</v>
      </c>
      <c r="O6977" s="101">
        <f>IF(ISNUMBER(jaar_zip[[#This Row],[etmaaltemperatuur]]),IF(jaar_zip[[#This Row],[etmaaltemperatuur]]&gt;stookgrens,jaar_zip[[#This Row],[etmaaltemperatuur]]-stookgrens,0),"")</f>
        <v>0</v>
      </c>
    </row>
    <row r="6978" spans="1:15" x14ac:dyDescent="0.25">
      <c r="A6978">
        <v>344</v>
      </c>
      <c r="B6978">
        <v>20240506</v>
      </c>
      <c r="C6978">
        <v>2.9</v>
      </c>
      <c r="D6978">
        <v>15</v>
      </c>
      <c r="E6978">
        <v>1593</v>
      </c>
      <c r="F6978">
        <v>-0.1</v>
      </c>
      <c r="G6978">
        <v>1009</v>
      </c>
      <c r="H6978">
        <v>72</v>
      </c>
      <c r="I6978" s="101" t="s">
        <v>37</v>
      </c>
      <c r="J6978" s="1">
        <f>DATEVALUE(RIGHT(jaar_zip[[#This Row],[YYYYMMDD]],2)&amp;"-"&amp;MID(jaar_zip[[#This Row],[YYYYMMDD]],5,2)&amp;"-"&amp;LEFT(jaar_zip[[#This Row],[YYYYMMDD]],4))</f>
        <v>45418</v>
      </c>
      <c r="K6978" s="101" t="str">
        <f>IF(AND(VALUE(MONTH(jaar_zip[[#This Row],[Datum]]))=1,VALUE(WEEKNUM(jaar_zip[[#This Row],[Datum]],21))&gt;51),RIGHT(YEAR(jaar_zip[[#This Row],[Datum]])-1,2),RIGHT(YEAR(jaar_zip[[#This Row],[Datum]]),2))&amp;"-"&amp; TEXT(WEEKNUM(jaar_zip[[#This Row],[Datum]],21),"00")</f>
        <v>24-19</v>
      </c>
      <c r="L6978" s="101">
        <f>MONTH(jaar_zip[[#This Row],[Datum]])</f>
        <v>5</v>
      </c>
      <c r="M6978" s="101">
        <f>IF(ISNUMBER(jaar_zip[[#This Row],[etmaaltemperatuur]]),IF(jaar_zip[[#This Row],[etmaaltemperatuur]]&lt;stookgrens,stookgrens-jaar_zip[[#This Row],[etmaaltemperatuur]],0),"")</f>
        <v>3</v>
      </c>
      <c r="N6978" s="101">
        <f>IF(ISNUMBER(jaar_zip[[#This Row],[graaddagen]]),IF(OR(MONTH(jaar_zip[[#This Row],[Datum]])=1,MONTH(jaar_zip[[#This Row],[Datum]])=2,MONTH(jaar_zip[[#This Row],[Datum]])=11,MONTH(jaar_zip[[#This Row],[Datum]])=12),1.1,IF(OR(MONTH(jaar_zip[[#This Row],[Datum]])=3,MONTH(jaar_zip[[#This Row],[Datum]])=10),1,0.8))*jaar_zip[[#This Row],[graaddagen]],"")</f>
        <v>2.4000000000000004</v>
      </c>
      <c r="O6978" s="101">
        <f>IF(ISNUMBER(jaar_zip[[#This Row],[etmaaltemperatuur]]),IF(jaar_zip[[#This Row],[etmaaltemperatuur]]&gt;stookgrens,jaar_zip[[#This Row],[etmaaltemperatuur]]-stookgrens,0),"")</f>
        <v>0</v>
      </c>
    </row>
    <row r="6979" spans="1:15" x14ac:dyDescent="0.25">
      <c r="A6979">
        <v>344</v>
      </c>
      <c r="B6979">
        <v>20240507</v>
      </c>
      <c r="C6979">
        <v>4</v>
      </c>
      <c r="D6979">
        <v>14.5</v>
      </c>
      <c r="E6979">
        <v>2435</v>
      </c>
      <c r="F6979">
        <v>-0.1</v>
      </c>
      <c r="G6979">
        <v>1020.5</v>
      </c>
      <c r="H6979">
        <v>71</v>
      </c>
      <c r="I6979" s="101" t="s">
        <v>37</v>
      </c>
      <c r="J6979" s="1">
        <f>DATEVALUE(RIGHT(jaar_zip[[#This Row],[YYYYMMDD]],2)&amp;"-"&amp;MID(jaar_zip[[#This Row],[YYYYMMDD]],5,2)&amp;"-"&amp;LEFT(jaar_zip[[#This Row],[YYYYMMDD]],4))</f>
        <v>45419</v>
      </c>
      <c r="K6979" s="101" t="str">
        <f>IF(AND(VALUE(MONTH(jaar_zip[[#This Row],[Datum]]))=1,VALUE(WEEKNUM(jaar_zip[[#This Row],[Datum]],21))&gt;51),RIGHT(YEAR(jaar_zip[[#This Row],[Datum]])-1,2),RIGHT(YEAR(jaar_zip[[#This Row],[Datum]]),2))&amp;"-"&amp; TEXT(WEEKNUM(jaar_zip[[#This Row],[Datum]],21),"00")</f>
        <v>24-19</v>
      </c>
      <c r="L6979" s="101">
        <f>MONTH(jaar_zip[[#This Row],[Datum]])</f>
        <v>5</v>
      </c>
      <c r="M6979" s="101">
        <f>IF(ISNUMBER(jaar_zip[[#This Row],[etmaaltemperatuur]]),IF(jaar_zip[[#This Row],[etmaaltemperatuur]]&lt;stookgrens,stookgrens-jaar_zip[[#This Row],[etmaaltemperatuur]],0),"")</f>
        <v>3.5</v>
      </c>
      <c r="N6979" s="101">
        <f>IF(ISNUMBER(jaar_zip[[#This Row],[graaddagen]]),IF(OR(MONTH(jaar_zip[[#This Row],[Datum]])=1,MONTH(jaar_zip[[#This Row],[Datum]])=2,MONTH(jaar_zip[[#This Row],[Datum]])=11,MONTH(jaar_zip[[#This Row],[Datum]])=12),1.1,IF(OR(MONTH(jaar_zip[[#This Row],[Datum]])=3,MONTH(jaar_zip[[#This Row],[Datum]])=10),1,0.8))*jaar_zip[[#This Row],[graaddagen]],"")</f>
        <v>2.8000000000000003</v>
      </c>
      <c r="O6979" s="101">
        <f>IF(ISNUMBER(jaar_zip[[#This Row],[etmaaltemperatuur]]),IF(jaar_zip[[#This Row],[etmaaltemperatuur]]&gt;stookgrens,jaar_zip[[#This Row],[etmaaltemperatuur]]-stookgrens,0),"")</f>
        <v>0</v>
      </c>
    </row>
    <row r="6980" spans="1:15" x14ac:dyDescent="0.25">
      <c r="A6980">
        <v>344</v>
      </c>
      <c r="B6980">
        <v>20240508</v>
      </c>
      <c r="C6980">
        <v>2.6</v>
      </c>
      <c r="D6980">
        <v>11.6</v>
      </c>
      <c r="E6980">
        <v>716</v>
      </c>
      <c r="F6980">
        <v>-0.1</v>
      </c>
      <c r="G6980">
        <v>1028</v>
      </c>
      <c r="H6980">
        <v>86</v>
      </c>
      <c r="I6980" s="101" t="s">
        <v>37</v>
      </c>
      <c r="J6980" s="1">
        <f>DATEVALUE(RIGHT(jaar_zip[[#This Row],[YYYYMMDD]],2)&amp;"-"&amp;MID(jaar_zip[[#This Row],[YYYYMMDD]],5,2)&amp;"-"&amp;LEFT(jaar_zip[[#This Row],[YYYYMMDD]],4))</f>
        <v>45420</v>
      </c>
      <c r="K6980" s="101" t="str">
        <f>IF(AND(VALUE(MONTH(jaar_zip[[#This Row],[Datum]]))=1,VALUE(WEEKNUM(jaar_zip[[#This Row],[Datum]],21))&gt;51),RIGHT(YEAR(jaar_zip[[#This Row],[Datum]])-1,2),RIGHT(YEAR(jaar_zip[[#This Row],[Datum]]),2))&amp;"-"&amp; TEXT(WEEKNUM(jaar_zip[[#This Row],[Datum]],21),"00")</f>
        <v>24-19</v>
      </c>
      <c r="L6980" s="101">
        <f>MONTH(jaar_zip[[#This Row],[Datum]])</f>
        <v>5</v>
      </c>
      <c r="M6980" s="101">
        <f>IF(ISNUMBER(jaar_zip[[#This Row],[etmaaltemperatuur]]),IF(jaar_zip[[#This Row],[etmaaltemperatuur]]&lt;stookgrens,stookgrens-jaar_zip[[#This Row],[etmaaltemperatuur]],0),"")</f>
        <v>6.4</v>
      </c>
      <c r="N6980" s="101">
        <f>IF(ISNUMBER(jaar_zip[[#This Row],[graaddagen]]),IF(OR(MONTH(jaar_zip[[#This Row],[Datum]])=1,MONTH(jaar_zip[[#This Row],[Datum]])=2,MONTH(jaar_zip[[#This Row],[Datum]])=11,MONTH(jaar_zip[[#This Row],[Datum]])=12),1.1,IF(OR(MONTH(jaar_zip[[#This Row],[Datum]])=3,MONTH(jaar_zip[[#This Row],[Datum]])=10),1,0.8))*jaar_zip[[#This Row],[graaddagen]],"")</f>
        <v>5.120000000000001</v>
      </c>
      <c r="O6980" s="101">
        <f>IF(ISNUMBER(jaar_zip[[#This Row],[etmaaltemperatuur]]),IF(jaar_zip[[#This Row],[etmaaltemperatuur]]&gt;stookgrens,jaar_zip[[#This Row],[etmaaltemperatuur]]-stookgrens,0),"")</f>
        <v>0</v>
      </c>
    </row>
    <row r="6981" spans="1:15" x14ac:dyDescent="0.25">
      <c r="A6981">
        <v>344</v>
      </c>
      <c r="B6981">
        <v>20240509</v>
      </c>
      <c r="C6981">
        <v>1.5</v>
      </c>
      <c r="D6981">
        <v>13.1</v>
      </c>
      <c r="E6981">
        <v>2078</v>
      </c>
      <c r="F6981">
        <v>0</v>
      </c>
      <c r="G6981">
        <v>1027.0999999999999</v>
      </c>
      <c r="H6981">
        <v>79</v>
      </c>
      <c r="I6981" s="101" t="s">
        <v>37</v>
      </c>
      <c r="J6981" s="1">
        <f>DATEVALUE(RIGHT(jaar_zip[[#This Row],[YYYYMMDD]],2)&amp;"-"&amp;MID(jaar_zip[[#This Row],[YYYYMMDD]],5,2)&amp;"-"&amp;LEFT(jaar_zip[[#This Row],[YYYYMMDD]],4))</f>
        <v>45421</v>
      </c>
      <c r="K6981" s="101" t="str">
        <f>IF(AND(VALUE(MONTH(jaar_zip[[#This Row],[Datum]]))=1,VALUE(WEEKNUM(jaar_zip[[#This Row],[Datum]],21))&gt;51),RIGHT(YEAR(jaar_zip[[#This Row],[Datum]])-1,2),RIGHT(YEAR(jaar_zip[[#This Row],[Datum]]),2))&amp;"-"&amp; TEXT(WEEKNUM(jaar_zip[[#This Row],[Datum]],21),"00")</f>
        <v>24-19</v>
      </c>
      <c r="L6981" s="101">
        <f>MONTH(jaar_zip[[#This Row],[Datum]])</f>
        <v>5</v>
      </c>
      <c r="M6981" s="101">
        <f>IF(ISNUMBER(jaar_zip[[#This Row],[etmaaltemperatuur]]),IF(jaar_zip[[#This Row],[etmaaltemperatuur]]&lt;stookgrens,stookgrens-jaar_zip[[#This Row],[etmaaltemperatuur]],0),"")</f>
        <v>4.9000000000000004</v>
      </c>
      <c r="N6981" s="101">
        <f>IF(ISNUMBER(jaar_zip[[#This Row],[graaddagen]]),IF(OR(MONTH(jaar_zip[[#This Row],[Datum]])=1,MONTH(jaar_zip[[#This Row],[Datum]])=2,MONTH(jaar_zip[[#This Row],[Datum]])=11,MONTH(jaar_zip[[#This Row],[Datum]])=12),1.1,IF(OR(MONTH(jaar_zip[[#This Row],[Datum]])=3,MONTH(jaar_zip[[#This Row],[Datum]])=10),1,0.8))*jaar_zip[[#This Row],[graaddagen]],"")</f>
        <v>3.9200000000000004</v>
      </c>
      <c r="O6981" s="101">
        <f>IF(ISNUMBER(jaar_zip[[#This Row],[etmaaltemperatuur]]),IF(jaar_zip[[#This Row],[etmaaltemperatuur]]&gt;stookgrens,jaar_zip[[#This Row],[etmaaltemperatuur]]-stookgrens,0),"")</f>
        <v>0</v>
      </c>
    </row>
    <row r="6982" spans="1:15" x14ac:dyDescent="0.25">
      <c r="A6982">
        <v>344</v>
      </c>
      <c r="B6982">
        <v>20240510</v>
      </c>
      <c r="C6982">
        <v>2</v>
      </c>
      <c r="D6982">
        <v>15.6</v>
      </c>
      <c r="E6982">
        <v>2160</v>
      </c>
      <c r="F6982">
        <v>0</v>
      </c>
      <c r="G6982">
        <v>1024.0999999999999</v>
      </c>
      <c r="H6982">
        <v>73</v>
      </c>
      <c r="I6982" s="101" t="s">
        <v>37</v>
      </c>
      <c r="J6982" s="1">
        <f>DATEVALUE(RIGHT(jaar_zip[[#This Row],[YYYYMMDD]],2)&amp;"-"&amp;MID(jaar_zip[[#This Row],[YYYYMMDD]],5,2)&amp;"-"&amp;LEFT(jaar_zip[[#This Row],[YYYYMMDD]],4))</f>
        <v>45422</v>
      </c>
      <c r="K6982" s="101" t="str">
        <f>IF(AND(VALUE(MONTH(jaar_zip[[#This Row],[Datum]]))=1,VALUE(WEEKNUM(jaar_zip[[#This Row],[Datum]],21))&gt;51),RIGHT(YEAR(jaar_zip[[#This Row],[Datum]])-1,2),RIGHT(YEAR(jaar_zip[[#This Row],[Datum]]),2))&amp;"-"&amp; TEXT(WEEKNUM(jaar_zip[[#This Row],[Datum]],21),"00")</f>
        <v>24-19</v>
      </c>
      <c r="L6982" s="101">
        <f>MONTH(jaar_zip[[#This Row],[Datum]])</f>
        <v>5</v>
      </c>
      <c r="M6982" s="101">
        <f>IF(ISNUMBER(jaar_zip[[#This Row],[etmaaltemperatuur]]),IF(jaar_zip[[#This Row],[etmaaltemperatuur]]&lt;stookgrens,stookgrens-jaar_zip[[#This Row],[etmaaltemperatuur]],0),"")</f>
        <v>2.4000000000000004</v>
      </c>
      <c r="N6982" s="101">
        <f>IF(ISNUMBER(jaar_zip[[#This Row],[graaddagen]]),IF(OR(MONTH(jaar_zip[[#This Row],[Datum]])=1,MONTH(jaar_zip[[#This Row],[Datum]])=2,MONTH(jaar_zip[[#This Row],[Datum]])=11,MONTH(jaar_zip[[#This Row],[Datum]])=12),1.1,IF(OR(MONTH(jaar_zip[[#This Row],[Datum]])=3,MONTH(jaar_zip[[#This Row],[Datum]])=10),1,0.8))*jaar_zip[[#This Row],[graaddagen]],"")</f>
        <v>1.9200000000000004</v>
      </c>
      <c r="O6982" s="101">
        <f>IF(ISNUMBER(jaar_zip[[#This Row],[etmaaltemperatuur]]),IF(jaar_zip[[#This Row],[etmaaltemperatuur]]&gt;stookgrens,jaar_zip[[#This Row],[etmaaltemperatuur]]-stookgrens,0),"")</f>
        <v>0</v>
      </c>
    </row>
    <row r="6983" spans="1:15" x14ac:dyDescent="0.25">
      <c r="A6983">
        <v>344</v>
      </c>
      <c r="B6983">
        <v>20240511</v>
      </c>
      <c r="C6983">
        <v>3.8</v>
      </c>
      <c r="D6983">
        <v>16.8</v>
      </c>
      <c r="E6983">
        <v>2460</v>
      </c>
      <c r="F6983">
        <v>0</v>
      </c>
      <c r="G6983">
        <v>1021.6</v>
      </c>
      <c r="H6983">
        <v>73</v>
      </c>
      <c r="I6983" s="101" t="s">
        <v>37</v>
      </c>
      <c r="J6983" s="1">
        <f>DATEVALUE(RIGHT(jaar_zip[[#This Row],[YYYYMMDD]],2)&amp;"-"&amp;MID(jaar_zip[[#This Row],[YYYYMMDD]],5,2)&amp;"-"&amp;LEFT(jaar_zip[[#This Row],[YYYYMMDD]],4))</f>
        <v>45423</v>
      </c>
      <c r="K6983" s="101" t="str">
        <f>IF(AND(VALUE(MONTH(jaar_zip[[#This Row],[Datum]]))=1,VALUE(WEEKNUM(jaar_zip[[#This Row],[Datum]],21))&gt;51),RIGHT(YEAR(jaar_zip[[#This Row],[Datum]])-1,2),RIGHT(YEAR(jaar_zip[[#This Row],[Datum]]),2))&amp;"-"&amp; TEXT(WEEKNUM(jaar_zip[[#This Row],[Datum]],21),"00")</f>
        <v>24-19</v>
      </c>
      <c r="L6983" s="101">
        <f>MONTH(jaar_zip[[#This Row],[Datum]])</f>
        <v>5</v>
      </c>
      <c r="M6983" s="101">
        <f>IF(ISNUMBER(jaar_zip[[#This Row],[etmaaltemperatuur]]),IF(jaar_zip[[#This Row],[etmaaltemperatuur]]&lt;stookgrens,stookgrens-jaar_zip[[#This Row],[etmaaltemperatuur]],0),"")</f>
        <v>1.1999999999999993</v>
      </c>
      <c r="N6983" s="101">
        <f>IF(ISNUMBER(jaar_zip[[#This Row],[graaddagen]]),IF(OR(MONTH(jaar_zip[[#This Row],[Datum]])=1,MONTH(jaar_zip[[#This Row],[Datum]])=2,MONTH(jaar_zip[[#This Row],[Datum]])=11,MONTH(jaar_zip[[#This Row],[Datum]])=12),1.1,IF(OR(MONTH(jaar_zip[[#This Row],[Datum]])=3,MONTH(jaar_zip[[#This Row],[Datum]])=10),1,0.8))*jaar_zip[[#This Row],[graaddagen]],"")</f>
        <v>0.95999999999999952</v>
      </c>
      <c r="O6983" s="101">
        <f>IF(ISNUMBER(jaar_zip[[#This Row],[etmaaltemperatuur]]),IF(jaar_zip[[#This Row],[etmaaltemperatuur]]&gt;stookgrens,jaar_zip[[#This Row],[etmaaltemperatuur]]-stookgrens,0),"")</f>
        <v>0</v>
      </c>
    </row>
    <row r="6984" spans="1:15" x14ac:dyDescent="0.25">
      <c r="A6984">
        <v>344</v>
      </c>
      <c r="B6984">
        <v>20240512</v>
      </c>
      <c r="C6984">
        <v>4.5</v>
      </c>
      <c r="D6984">
        <v>20.100000000000001</v>
      </c>
      <c r="E6984">
        <v>2451</v>
      </c>
      <c r="F6984">
        <v>0</v>
      </c>
      <c r="G6984">
        <v>1014.5</v>
      </c>
      <c r="H6984">
        <v>57</v>
      </c>
      <c r="I6984" s="101" t="s">
        <v>37</v>
      </c>
      <c r="J6984" s="1">
        <f>DATEVALUE(RIGHT(jaar_zip[[#This Row],[YYYYMMDD]],2)&amp;"-"&amp;MID(jaar_zip[[#This Row],[YYYYMMDD]],5,2)&amp;"-"&amp;LEFT(jaar_zip[[#This Row],[YYYYMMDD]],4))</f>
        <v>45424</v>
      </c>
      <c r="K6984" s="101" t="str">
        <f>IF(AND(VALUE(MONTH(jaar_zip[[#This Row],[Datum]]))=1,VALUE(WEEKNUM(jaar_zip[[#This Row],[Datum]],21))&gt;51),RIGHT(YEAR(jaar_zip[[#This Row],[Datum]])-1,2),RIGHT(YEAR(jaar_zip[[#This Row],[Datum]]),2))&amp;"-"&amp; TEXT(WEEKNUM(jaar_zip[[#This Row],[Datum]],21),"00")</f>
        <v>24-19</v>
      </c>
      <c r="L6984" s="101">
        <f>MONTH(jaar_zip[[#This Row],[Datum]])</f>
        <v>5</v>
      </c>
      <c r="M6984" s="101">
        <f>IF(ISNUMBER(jaar_zip[[#This Row],[etmaaltemperatuur]]),IF(jaar_zip[[#This Row],[etmaaltemperatuur]]&lt;stookgrens,stookgrens-jaar_zip[[#This Row],[etmaaltemperatuur]],0),"")</f>
        <v>0</v>
      </c>
      <c r="N6984" s="101">
        <f>IF(ISNUMBER(jaar_zip[[#This Row],[graaddagen]]),IF(OR(MONTH(jaar_zip[[#This Row],[Datum]])=1,MONTH(jaar_zip[[#This Row],[Datum]])=2,MONTH(jaar_zip[[#This Row],[Datum]])=11,MONTH(jaar_zip[[#This Row],[Datum]])=12),1.1,IF(OR(MONTH(jaar_zip[[#This Row],[Datum]])=3,MONTH(jaar_zip[[#This Row],[Datum]])=10),1,0.8))*jaar_zip[[#This Row],[graaddagen]],"")</f>
        <v>0</v>
      </c>
      <c r="O6984" s="101">
        <f>IF(ISNUMBER(jaar_zip[[#This Row],[etmaaltemperatuur]]),IF(jaar_zip[[#This Row],[etmaaltemperatuur]]&gt;stookgrens,jaar_zip[[#This Row],[etmaaltemperatuur]]-stookgrens,0),"")</f>
        <v>2.1000000000000014</v>
      </c>
    </row>
    <row r="6985" spans="1:15" x14ac:dyDescent="0.25">
      <c r="A6985">
        <v>344</v>
      </c>
      <c r="B6985">
        <v>20240513</v>
      </c>
      <c r="C6985">
        <v>3.3</v>
      </c>
      <c r="D6985">
        <v>19.899999999999999</v>
      </c>
      <c r="E6985">
        <v>1968</v>
      </c>
      <c r="F6985">
        <v>0.4</v>
      </c>
      <c r="G6985">
        <v>1009.3</v>
      </c>
      <c r="H6985">
        <v>74</v>
      </c>
      <c r="I6985" s="101" t="s">
        <v>37</v>
      </c>
      <c r="J6985" s="1">
        <f>DATEVALUE(RIGHT(jaar_zip[[#This Row],[YYYYMMDD]],2)&amp;"-"&amp;MID(jaar_zip[[#This Row],[YYYYMMDD]],5,2)&amp;"-"&amp;LEFT(jaar_zip[[#This Row],[YYYYMMDD]],4))</f>
        <v>45425</v>
      </c>
      <c r="K6985" s="101" t="str">
        <f>IF(AND(VALUE(MONTH(jaar_zip[[#This Row],[Datum]]))=1,VALUE(WEEKNUM(jaar_zip[[#This Row],[Datum]],21))&gt;51),RIGHT(YEAR(jaar_zip[[#This Row],[Datum]])-1,2),RIGHT(YEAR(jaar_zip[[#This Row],[Datum]]),2))&amp;"-"&amp; TEXT(WEEKNUM(jaar_zip[[#This Row],[Datum]],21),"00")</f>
        <v>24-20</v>
      </c>
      <c r="L6985" s="101">
        <f>MONTH(jaar_zip[[#This Row],[Datum]])</f>
        <v>5</v>
      </c>
      <c r="M6985" s="101">
        <f>IF(ISNUMBER(jaar_zip[[#This Row],[etmaaltemperatuur]]),IF(jaar_zip[[#This Row],[etmaaltemperatuur]]&lt;stookgrens,stookgrens-jaar_zip[[#This Row],[etmaaltemperatuur]],0),"")</f>
        <v>0</v>
      </c>
      <c r="N6985" s="101">
        <f>IF(ISNUMBER(jaar_zip[[#This Row],[graaddagen]]),IF(OR(MONTH(jaar_zip[[#This Row],[Datum]])=1,MONTH(jaar_zip[[#This Row],[Datum]])=2,MONTH(jaar_zip[[#This Row],[Datum]])=11,MONTH(jaar_zip[[#This Row],[Datum]])=12),1.1,IF(OR(MONTH(jaar_zip[[#This Row],[Datum]])=3,MONTH(jaar_zip[[#This Row],[Datum]])=10),1,0.8))*jaar_zip[[#This Row],[graaddagen]],"")</f>
        <v>0</v>
      </c>
      <c r="O6985" s="101">
        <f>IF(ISNUMBER(jaar_zip[[#This Row],[etmaaltemperatuur]]),IF(jaar_zip[[#This Row],[etmaaltemperatuur]]&gt;stookgrens,jaar_zip[[#This Row],[etmaaltemperatuur]]-stookgrens,0),"")</f>
        <v>1.8999999999999986</v>
      </c>
    </row>
    <row r="6986" spans="1:15" x14ac:dyDescent="0.25">
      <c r="A6986">
        <v>344</v>
      </c>
      <c r="B6986">
        <v>20240514</v>
      </c>
      <c r="C6986">
        <v>4.5</v>
      </c>
      <c r="D6986">
        <v>20</v>
      </c>
      <c r="E6986">
        <v>2477</v>
      </c>
      <c r="F6986">
        <v>1.4</v>
      </c>
      <c r="G6986">
        <v>1004.5</v>
      </c>
      <c r="H6986">
        <v>71</v>
      </c>
      <c r="I6986" s="101" t="s">
        <v>37</v>
      </c>
      <c r="J6986" s="1">
        <f>DATEVALUE(RIGHT(jaar_zip[[#This Row],[YYYYMMDD]],2)&amp;"-"&amp;MID(jaar_zip[[#This Row],[YYYYMMDD]],5,2)&amp;"-"&amp;LEFT(jaar_zip[[#This Row],[YYYYMMDD]],4))</f>
        <v>45426</v>
      </c>
      <c r="K6986" s="101" t="str">
        <f>IF(AND(VALUE(MONTH(jaar_zip[[#This Row],[Datum]]))=1,VALUE(WEEKNUM(jaar_zip[[#This Row],[Datum]],21))&gt;51),RIGHT(YEAR(jaar_zip[[#This Row],[Datum]])-1,2),RIGHT(YEAR(jaar_zip[[#This Row],[Datum]]),2))&amp;"-"&amp; TEXT(WEEKNUM(jaar_zip[[#This Row],[Datum]],21),"00")</f>
        <v>24-20</v>
      </c>
      <c r="L6986" s="101">
        <f>MONTH(jaar_zip[[#This Row],[Datum]])</f>
        <v>5</v>
      </c>
      <c r="M6986" s="101">
        <f>IF(ISNUMBER(jaar_zip[[#This Row],[etmaaltemperatuur]]),IF(jaar_zip[[#This Row],[etmaaltemperatuur]]&lt;stookgrens,stookgrens-jaar_zip[[#This Row],[etmaaltemperatuur]],0),"")</f>
        <v>0</v>
      </c>
      <c r="N6986" s="101">
        <f>IF(ISNUMBER(jaar_zip[[#This Row],[graaddagen]]),IF(OR(MONTH(jaar_zip[[#This Row],[Datum]])=1,MONTH(jaar_zip[[#This Row],[Datum]])=2,MONTH(jaar_zip[[#This Row],[Datum]])=11,MONTH(jaar_zip[[#This Row],[Datum]])=12),1.1,IF(OR(MONTH(jaar_zip[[#This Row],[Datum]])=3,MONTH(jaar_zip[[#This Row],[Datum]])=10),1,0.8))*jaar_zip[[#This Row],[graaddagen]],"")</f>
        <v>0</v>
      </c>
      <c r="O6986" s="101">
        <f>IF(ISNUMBER(jaar_zip[[#This Row],[etmaaltemperatuur]]),IF(jaar_zip[[#This Row],[etmaaltemperatuur]]&gt;stookgrens,jaar_zip[[#This Row],[etmaaltemperatuur]]-stookgrens,0),"")</f>
        <v>2</v>
      </c>
    </row>
    <row r="6987" spans="1:15" x14ac:dyDescent="0.25">
      <c r="A6987">
        <v>344</v>
      </c>
      <c r="B6987">
        <v>20240515</v>
      </c>
      <c r="C6987">
        <v>1.5</v>
      </c>
      <c r="D6987">
        <v>16.100000000000001</v>
      </c>
      <c r="E6987">
        <v>573</v>
      </c>
      <c r="F6987">
        <v>5.0999999999999996</v>
      </c>
      <c r="G6987">
        <v>1006.4</v>
      </c>
      <c r="H6987">
        <v>90</v>
      </c>
      <c r="I6987" s="101" t="s">
        <v>37</v>
      </c>
      <c r="J6987" s="1">
        <f>DATEVALUE(RIGHT(jaar_zip[[#This Row],[YYYYMMDD]],2)&amp;"-"&amp;MID(jaar_zip[[#This Row],[YYYYMMDD]],5,2)&amp;"-"&amp;LEFT(jaar_zip[[#This Row],[YYYYMMDD]],4))</f>
        <v>45427</v>
      </c>
      <c r="K6987" s="101" t="str">
        <f>IF(AND(VALUE(MONTH(jaar_zip[[#This Row],[Datum]]))=1,VALUE(WEEKNUM(jaar_zip[[#This Row],[Datum]],21))&gt;51),RIGHT(YEAR(jaar_zip[[#This Row],[Datum]])-1,2),RIGHT(YEAR(jaar_zip[[#This Row],[Datum]]),2))&amp;"-"&amp; TEXT(WEEKNUM(jaar_zip[[#This Row],[Datum]],21),"00")</f>
        <v>24-20</v>
      </c>
      <c r="L6987" s="101">
        <f>MONTH(jaar_zip[[#This Row],[Datum]])</f>
        <v>5</v>
      </c>
      <c r="M6987" s="101">
        <f>IF(ISNUMBER(jaar_zip[[#This Row],[etmaaltemperatuur]]),IF(jaar_zip[[#This Row],[etmaaltemperatuur]]&lt;stookgrens,stookgrens-jaar_zip[[#This Row],[etmaaltemperatuur]],0),"")</f>
        <v>1.8999999999999986</v>
      </c>
      <c r="N6987" s="101">
        <f>IF(ISNUMBER(jaar_zip[[#This Row],[graaddagen]]),IF(OR(MONTH(jaar_zip[[#This Row],[Datum]])=1,MONTH(jaar_zip[[#This Row],[Datum]])=2,MONTH(jaar_zip[[#This Row],[Datum]])=11,MONTH(jaar_zip[[#This Row],[Datum]])=12),1.1,IF(OR(MONTH(jaar_zip[[#This Row],[Datum]])=3,MONTH(jaar_zip[[#This Row],[Datum]])=10),1,0.8))*jaar_zip[[#This Row],[graaddagen]],"")</f>
        <v>1.5199999999999989</v>
      </c>
      <c r="O6987" s="101">
        <f>IF(ISNUMBER(jaar_zip[[#This Row],[etmaaltemperatuur]]),IF(jaar_zip[[#This Row],[etmaaltemperatuur]]&gt;stookgrens,jaar_zip[[#This Row],[etmaaltemperatuur]]-stookgrens,0),"")</f>
        <v>0</v>
      </c>
    </row>
    <row r="6988" spans="1:15" x14ac:dyDescent="0.25">
      <c r="A6988">
        <v>344</v>
      </c>
      <c r="B6988">
        <v>20240516</v>
      </c>
      <c r="C6988">
        <v>2.4</v>
      </c>
      <c r="D6988">
        <v>15.5</v>
      </c>
      <c r="E6988">
        <v>1256</v>
      </c>
      <c r="F6988">
        <v>5.8</v>
      </c>
      <c r="G6988">
        <v>1005.1</v>
      </c>
      <c r="H6988">
        <v>89</v>
      </c>
      <c r="I6988" s="101" t="s">
        <v>37</v>
      </c>
      <c r="J6988" s="1">
        <f>DATEVALUE(RIGHT(jaar_zip[[#This Row],[YYYYMMDD]],2)&amp;"-"&amp;MID(jaar_zip[[#This Row],[YYYYMMDD]],5,2)&amp;"-"&amp;LEFT(jaar_zip[[#This Row],[YYYYMMDD]],4))</f>
        <v>45428</v>
      </c>
      <c r="K6988" s="101" t="str">
        <f>IF(AND(VALUE(MONTH(jaar_zip[[#This Row],[Datum]]))=1,VALUE(WEEKNUM(jaar_zip[[#This Row],[Datum]],21))&gt;51),RIGHT(YEAR(jaar_zip[[#This Row],[Datum]])-1,2),RIGHT(YEAR(jaar_zip[[#This Row],[Datum]]),2))&amp;"-"&amp; TEXT(WEEKNUM(jaar_zip[[#This Row],[Datum]],21),"00")</f>
        <v>24-20</v>
      </c>
      <c r="L6988" s="101">
        <f>MONTH(jaar_zip[[#This Row],[Datum]])</f>
        <v>5</v>
      </c>
      <c r="M6988" s="101">
        <f>IF(ISNUMBER(jaar_zip[[#This Row],[etmaaltemperatuur]]),IF(jaar_zip[[#This Row],[etmaaltemperatuur]]&lt;stookgrens,stookgrens-jaar_zip[[#This Row],[etmaaltemperatuur]],0),"")</f>
        <v>2.5</v>
      </c>
      <c r="N6988" s="101">
        <f>IF(ISNUMBER(jaar_zip[[#This Row],[graaddagen]]),IF(OR(MONTH(jaar_zip[[#This Row],[Datum]])=1,MONTH(jaar_zip[[#This Row],[Datum]])=2,MONTH(jaar_zip[[#This Row],[Datum]])=11,MONTH(jaar_zip[[#This Row],[Datum]])=12),1.1,IF(OR(MONTH(jaar_zip[[#This Row],[Datum]])=3,MONTH(jaar_zip[[#This Row],[Datum]])=10),1,0.8))*jaar_zip[[#This Row],[graaddagen]],"")</f>
        <v>2</v>
      </c>
      <c r="O6988" s="101">
        <f>IF(ISNUMBER(jaar_zip[[#This Row],[etmaaltemperatuur]]),IF(jaar_zip[[#This Row],[etmaaltemperatuur]]&gt;stookgrens,jaar_zip[[#This Row],[etmaaltemperatuur]]-stookgrens,0),"")</f>
        <v>0</v>
      </c>
    </row>
    <row r="6989" spans="1:15" x14ac:dyDescent="0.25">
      <c r="A6989">
        <v>344</v>
      </c>
      <c r="B6989">
        <v>20240517</v>
      </c>
      <c r="C6989">
        <v>2.9</v>
      </c>
      <c r="D6989">
        <v>14.4</v>
      </c>
      <c r="E6989">
        <v>1402</v>
      </c>
      <c r="F6989">
        <v>3</v>
      </c>
      <c r="G6989">
        <v>1009.1</v>
      </c>
      <c r="H6989">
        <v>89</v>
      </c>
      <c r="I6989" s="101" t="s">
        <v>37</v>
      </c>
      <c r="J6989" s="1">
        <f>DATEVALUE(RIGHT(jaar_zip[[#This Row],[YYYYMMDD]],2)&amp;"-"&amp;MID(jaar_zip[[#This Row],[YYYYMMDD]],5,2)&amp;"-"&amp;LEFT(jaar_zip[[#This Row],[YYYYMMDD]],4))</f>
        <v>45429</v>
      </c>
      <c r="K6989" s="101" t="str">
        <f>IF(AND(VALUE(MONTH(jaar_zip[[#This Row],[Datum]]))=1,VALUE(WEEKNUM(jaar_zip[[#This Row],[Datum]],21))&gt;51),RIGHT(YEAR(jaar_zip[[#This Row],[Datum]])-1,2),RIGHT(YEAR(jaar_zip[[#This Row],[Datum]]),2))&amp;"-"&amp; TEXT(WEEKNUM(jaar_zip[[#This Row],[Datum]],21),"00")</f>
        <v>24-20</v>
      </c>
      <c r="L6989" s="101">
        <f>MONTH(jaar_zip[[#This Row],[Datum]])</f>
        <v>5</v>
      </c>
      <c r="M6989" s="101">
        <f>IF(ISNUMBER(jaar_zip[[#This Row],[etmaaltemperatuur]]),IF(jaar_zip[[#This Row],[etmaaltemperatuur]]&lt;stookgrens,stookgrens-jaar_zip[[#This Row],[etmaaltemperatuur]],0),"")</f>
        <v>3.5999999999999996</v>
      </c>
      <c r="N6989" s="101">
        <f>IF(ISNUMBER(jaar_zip[[#This Row],[graaddagen]]),IF(OR(MONTH(jaar_zip[[#This Row],[Datum]])=1,MONTH(jaar_zip[[#This Row],[Datum]])=2,MONTH(jaar_zip[[#This Row],[Datum]])=11,MONTH(jaar_zip[[#This Row],[Datum]])=12),1.1,IF(OR(MONTH(jaar_zip[[#This Row],[Datum]])=3,MONTH(jaar_zip[[#This Row],[Datum]])=10),1,0.8))*jaar_zip[[#This Row],[graaddagen]],"")</f>
        <v>2.88</v>
      </c>
      <c r="O6989" s="101">
        <f>IF(ISNUMBER(jaar_zip[[#This Row],[etmaaltemperatuur]]),IF(jaar_zip[[#This Row],[etmaaltemperatuur]]&gt;stookgrens,jaar_zip[[#This Row],[etmaaltemperatuur]]-stookgrens,0),"")</f>
        <v>0</v>
      </c>
    </row>
    <row r="6990" spans="1:15" x14ac:dyDescent="0.25">
      <c r="A6990">
        <v>344</v>
      </c>
      <c r="B6990">
        <v>20240518</v>
      </c>
      <c r="C6990">
        <v>2.2999999999999998</v>
      </c>
      <c r="D6990">
        <v>16.399999999999999</v>
      </c>
      <c r="E6990">
        <v>2303</v>
      </c>
      <c r="F6990">
        <v>0</v>
      </c>
      <c r="G6990">
        <v>1010.9</v>
      </c>
      <c r="H6990">
        <v>85</v>
      </c>
      <c r="I6990" s="101" t="s">
        <v>37</v>
      </c>
      <c r="J6990" s="1">
        <f>DATEVALUE(RIGHT(jaar_zip[[#This Row],[YYYYMMDD]],2)&amp;"-"&amp;MID(jaar_zip[[#This Row],[YYYYMMDD]],5,2)&amp;"-"&amp;LEFT(jaar_zip[[#This Row],[YYYYMMDD]],4))</f>
        <v>45430</v>
      </c>
      <c r="K6990" s="101" t="str">
        <f>IF(AND(VALUE(MONTH(jaar_zip[[#This Row],[Datum]]))=1,VALUE(WEEKNUM(jaar_zip[[#This Row],[Datum]],21))&gt;51),RIGHT(YEAR(jaar_zip[[#This Row],[Datum]])-1,2),RIGHT(YEAR(jaar_zip[[#This Row],[Datum]]),2))&amp;"-"&amp; TEXT(WEEKNUM(jaar_zip[[#This Row],[Datum]],21),"00")</f>
        <v>24-20</v>
      </c>
      <c r="L6990" s="101">
        <f>MONTH(jaar_zip[[#This Row],[Datum]])</f>
        <v>5</v>
      </c>
      <c r="M6990" s="101">
        <f>IF(ISNUMBER(jaar_zip[[#This Row],[etmaaltemperatuur]]),IF(jaar_zip[[#This Row],[etmaaltemperatuur]]&lt;stookgrens,stookgrens-jaar_zip[[#This Row],[etmaaltemperatuur]],0),"")</f>
        <v>1.6000000000000014</v>
      </c>
      <c r="N6990" s="101">
        <f>IF(ISNUMBER(jaar_zip[[#This Row],[graaddagen]]),IF(OR(MONTH(jaar_zip[[#This Row],[Datum]])=1,MONTH(jaar_zip[[#This Row],[Datum]])=2,MONTH(jaar_zip[[#This Row],[Datum]])=11,MONTH(jaar_zip[[#This Row],[Datum]])=12),1.1,IF(OR(MONTH(jaar_zip[[#This Row],[Datum]])=3,MONTH(jaar_zip[[#This Row],[Datum]])=10),1,0.8))*jaar_zip[[#This Row],[graaddagen]],"")</f>
        <v>1.2800000000000011</v>
      </c>
      <c r="O6990" s="101">
        <f>IF(ISNUMBER(jaar_zip[[#This Row],[etmaaltemperatuur]]),IF(jaar_zip[[#This Row],[etmaaltemperatuur]]&gt;stookgrens,jaar_zip[[#This Row],[etmaaltemperatuur]]-stookgrens,0),"")</f>
        <v>0</v>
      </c>
    </row>
    <row r="6991" spans="1:15" x14ac:dyDescent="0.25">
      <c r="A6991">
        <v>344</v>
      </c>
      <c r="B6991">
        <v>20240519</v>
      </c>
      <c r="C6991">
        <v>3.1</v>
      </c>
      <c r="D6991">
        <v>16.7</v>
      </c>
      <c r="E6991">
        <v>2062</v>
      </c>
      <c r="F6991">
        <v>-0.1</v>
      </c>
      <c r="G6991">
        <v>1011.7</v>
      </c>
      <c r="H6991">
        <v>78</v>
      </c>
      <c r="I6991" s="101" t="s">
        <v>37</v>
      </c>
      <c r="J6991" s="1">
        <f>DATEVALUE(RIGHT(jaar_zip[[#This Row],[YYYYMMDD]],2)&amp;"-"&amp;MID(jaar_zip[[#This Row],[YYYYMMDD]],5,2)&amp;"-"&amp;LEFT(jaar_zip[[#This Row],[YYYYMMDD]],4))</f>
        <v>45431</v>
      </c>
      <c r="K6991" s="101" t="str">
        <f>IF(AND(VALUE(MONTH(jaar_zip[[#This Row],[Datum]]))=1,VALUE(WEEKNUM(jaar_zip[[#This Row],[Datum]],21))&gt;51),RIGHT(YEAR(jaar_zip[[#This Row],[Datum]])-1,2),RIGHT(YEAR(jaar_zip[[#This Row],[Datum]]),2))&amp;"-"&amp; TEXT(WEEKNUM(jaar_zip[[#This Row],[Datum]],21),"00")</f>
        <v>24-20</v>
      </c>
      <c r="L6991" s="101">
        <f>MONTH(jaar_zip[[#This Row],[Datum]])</f>
        <v>5</v>
      </c>
      <c r="M6991" s="101">
        <f>IF(ISNUMBER(jaar_zip[[#This Row],[etmaaltemperatuur]]),IF(jaar_zip[[#This Row],[etmaaltemperatuur]]&lt;stookgrens,stookgrens-jaar_zip[[#This Row],[etmaaltemperatuur]],0),"")</f>
        <v>1.3000000000000007</v>
      </c>
      <c r="N6991" s="101">
        <f>IF(ISNUMBER(jaar_zip[[#This Row],[graaddagen]]),IF(OR(MONTH(jaar_zip[[#This Row],[Datum]])=1,MONTH(jaar_zip[[#This Row],[Datum]])=2,MONTH(jaar_zip[[#This Row],[Datum]])=11,MONTH(jaar_zip[[#This Row],[Datum]])=12),1.1,IF(OR(MONTH(jaar_zip[[#This Row],[Datum]])=3,MONTH(jaar_zip[[#This Row],[Datum]])=10),1,0.8))*jaar_zip[[#This Row],[graaddagen]],"")</f>
        <v>1.0400000000000007</v>
      </c>
      <c r="O6991" s="101">
        <f>IF(ISNUMBER(jaar_zip[[#This Row],[etmaaltemperatuur]]),IF(jaar_zip[[#This Row],[etmaaltemperatuur]]&gt;stookgrens,jaar_zip[[#This Row],[etmaaltemperatuur]]-stookgrens,0),"")</f>
        <v>0</v>
      </c>
    </row>
    <row r="6992" spans="1:15" x14ac:dyDescent="0.25">
      <c r="A6992">
        <v>344</v>
      </c>
      <c r="B6992">
        <v>20240520</v>
      </c>
      <c r="C6992">
        <v>2.9</v>
      </c>
      <c r="D6992">
        <v>14.9</v>
      </c>
      <c r="E6992">
        <v>1287</v>
      </c>
      <c r="F6992">
        <v>3.8</v>
      </c>
      <c r="G6992">
        <v>1011.5</v>
      </c>
      <c r="H6992">
        <v>89</v>
      </c>
      <c r="I6992" s="101" t="s">
        <v>37</v>
      </c>
      <c r="J6992" s="1">
        <f>DATEVALUE(RIGHT(jaar_zip[[#This Row],[YYYYMMDD]],2)&amp;"-"&amp;MID(jaar_zip[[#This Row],[YYYYMMDD]],5,2)&amp;"-"&amp;LEFT(jaar_zip[[#This Row],[YYYYMMDD]],4))</f>
        <v>45432</v>
      </c>
      <c r="K6992" s="101" t="str">
        <f>IF(AND(VALUE(MONTH(jaar_zip[[#This Row],[Datum]]))=1,VALUE(WEEKNUM(jaar_zip[[#This Row],[Datum]],21))&gt;51),RIGHT(YEAR(jaar_zip[[#This Row],[Datum]])-1,2),RIGHT(YEAR(jaar_zip[[#This Row],[Datum]]),2))&amp;"-"&amp; TEXT(WEEKNUM(jaar_zip[[#This Row],[Datum]],21),"00")</f>
        <v>24-21</v>
      </c>
      <c r="L6992" s="101">
        <f>MONTH(jaar_zip[[#This Row],[Datum]])</f>
        <v>5</v>
      </c>
      <c r="M6992" s="101">
        <f>IF(ISNUMBER(jaar_zip[[#This Row],[etmaaltemperatuur]]),IF(jaar_zip[[#This Row],[etmaaltemperatuur]]&lt;stookgrens,stookgrens-jaar_zip[[#This Row],[etmaaltemperatuur]],0),"")</f>
        <v>3.0999999999999996</v>
      </c>
      <c r="N6992" s="101">
        <f>IF(ISNUMBER(jaar_zip[[#This Row],[graaddagen]]),IF(OR(MONTH(jaar_zip[[#This Row],[Datum]])=1,MONTH(jaar_zip[[#This Row],[Datum]])=2,MONTH(jaar_zip[[#This Row],[Datum]])=11,MONTH(jaar_zip[[#This Row],[Datum]])=12),1.1,IF(OR(MONTH(jaar_zip[[#This Row],[Datum]])=3,MONTH(jaar_zip[[#This Row],[Datum]])=10),1,0.8))*jaar_zip[[#This Row],[graaddagen]],"")</f>
        <v>2.48</v>
      </c>
      <c r="O6992" s="101">
        <f>IF(ISNUMBER(jaar_zip[[#This Row],[etmaaltemperatuur]]),IF(jaar_zip[[#This Row],[etmaaltemperatuur]]&gt;stookgrens,jaar_zip[[#This Row],[etmaaltemperatuur]]-stookgrens,0),"")</f>
        <v>0</v>
      </c>
    </row>
    <row r="6993" spans="1:15" x14ac:dyDescent="0.25">
      <c r="A6993">
        <v>344</v>
      </c>
      <c r="B6993">
        <v>20240521</v>
      </c>
      <c r="C6993">
        <v>2.8</v>
      </c>
      <c r="D6993">
        <v>16.8</v>
      </c>
      <c r="E6993">
        <v>1696</v>
      </c>
      <c r="F6993">
        <v>16.8</v>
      </c>
      <c r="G6993">
        <v>1007.5</v>
      </c>
      <c r="H6993">
        <v>83</v>
      </c>
      <c r="I6993" s="101" t="s">
        <v>37</v>
      </c>
      <c r="J6993" s="1">
        <f>DATEVALUE(RIGHT(jaar_zip[[#This Row],[YYYYMMDD]],2)&amp;"-"&amp;MID(jaar_zip[[#This Row],[YYYYMMDD]],5,2)&amp;"-"&amp;LEFT(jaar_zip[[#This Row],[YYYYMMDD]],4))</f>
        <v>45433</v>
      </c>
      <c r="K6993" s="101" t="str">
        <f>IF(AND(VALUE(MONTH(jaar_zip[[#This Row],[Datum]]))=1,VALUE(WEEKNUM(jaar_zip[[#This Row],[Datum]],21))&gt;51),RIGHT(YEAR(jaar_zip[[#This Row],[Datum]])-1,2),RIGHT(YEAR(jaar_zip[[#This Row],[Datum]]),2))&amp;"-"&amp; TEXT(WEEKNUM(jaar_zip[[#This Row],[Datum]],21),"00")</f>
        <v>24-21</v>
      </c>
      <c r="L6993" s="101">
        <f>MONTH(jaar_zip[[#This Row],[Datum]])</f>
        <v>5</v>
      </c>
      <c r="M6993" s="101">
        <f>IF(ISNUMBER(jaar_zip[[#This Row],[etmaaltemperatuur]]),IF(jaar_zip[[#This Row],[etmaaltemperatuur]]&lt;stookgrens,stookgrens-jaar_zip[[#This Row],[etmaaltemperatuur]],0),"")</f>
        <v>1.1999999999999993</v>
      </c>
      <c r="N6993" s="101">
        <f>IF(ISNUMBER(jaar_zip[[#This Row],[graaddagen]]),IF(OR(MONTH(jaar_zip[[#This Row],[Datum]])=1,MONTH(jaar_zip[[#This Row],[Datum]])=2,MONTH(jaar_zip[[#This Row],[Datum]])=11,MONTH(jaar_zip[[#This Row],[Datum]])=12),1.1,IF(OR(MONTH(jaar_zip[[#This Row],[Datum]])=3,MONTH(jaar_zip[[#This Row],[Datum]])=10),1,0.8))*jaar_zip[[#This Row],[graaddagen]],"")</f>
        <v>0.95999999999999952</v>
      </c>
      <c r="O6993" s="101">
        <f>IF(ISNUMBER(jaar_zip[[#This Row],[etmaaltemperatuur]]),IF(jaar_zip[[#This Row],[etmaaltemperatuur]]&gt;stookgrens,jaar_zip[[#This Row],[etmaaltemperatuur]]-stookgrens,0),"")</f>
        <v>0</v>
      </c>
    </row>
    <row r="6994" spans="1:15" x14ac:dyDescent="0.25">
      <c r="A6994">
        <v>344</v>
      </c>
      <c r="B6994">
        <v>20240522</v>
      </c>
      <c r="C6994">
        <v>5.8</v>
      </c>
      <c r="D6994">
        <v>15.6</v>
      </c>
      <c r="E6994">
        <v>988</v>
      </c>
      <c r="F6994">
        <v>1.9</v>
      </c>
      <c r="G6994">
        <v>1007.8</v>
      </c>
      <c r="H6994">
        <v>80</v>
      </c>
      <c r="I6994" s="101" t="s">
        <v>37</v>
      </c>
      <c r="J6994" s="1">
        <f>DATEVALUE(RIGHT(jaar_zip[[#This Row],[YYYYMMDD]],2)&amp;"-"&amp;MID(jaar_zip[[#This Row],[YYYYMMDD]],5,2)&amp;"-"&amp;LEFT(jaar_zip[[#This Row],[YYYYMMDD]],4))</f>
        <v>45434</v>
      </c>
      <c r="K6994" s="101" t="str">
        <f>IF(AND(VALUE(MONTH(jaar_zip[[#This Row],[Datum]]))=1,VALUE(WEEKNUM(jaar_zip[[#This Row],[Datum]],21))&gt;51),RIGHT(YEAR(jaar_zip[[#This Row],[Datum]])-1,2),RIGHT(YEAR(jaar_zip[[#This Row],[Datum]]),2))&amp;"-"&amp; TEXT(WEEKNUM(jaar_zip[[#This Row],[Datum]],21),"00")</f>
        <v>24-21</v>
      </c>
      <c r="L6994" s="101">
        <f>MONTH(jaar_zip[[#This Row],[Datum]])</f>
        <v>5</v>
      </c>
      <c r="M6994" s="101">
        <f>IF(ISNUMBER(jaar_zip[[#This Row],[etmaaltemperatuur]]),IF(jaar_zip[[#This Row],[etmaaltemperatuur]]&lt;stookgrens,stookgrens-jaar_zip[[#This Row],[etmaaltemperatuur]],0),"")</f>
        <v>2.4000000000000004</v>
      </c>
      <c r="N6994" s="101">
        <f>IF(ISNUMBER(jaar_zip[[#This Row],[graaddagen]]),IF(OR(MONTH(jaar_zip[[#This Row],[Datum]])=1,MONTH(jaar_zip[[#This Row],[Datum]])=2,MONTH(jaar_zip[[#This Row],[Datum]])=11,MONTH(jaar_zip[[#This Row],[Datum]])=12),1.1,IF(OR(MONTH(jaar_zip[[#This Row],[Datum]])=3,MONTH(jaar_zip[[#This Row],[Datum]])=10),1,0.8))*jaar_zip[[#This Row],[graaddagen]],"")</f>
        <v>1.9200000000000004</v>
      </c>
      <c r="O6994" s="101">
        <f>IF(ISNUMBER(jaar_zip[[#This Row],[etmaaltemperatuur]]),IF(jaar_zip[[#This Row],[etmaaltemperatuur]]&gt;stookgrens,jaar_zip[[#This Row],[etmaaltemperatuur]]-stookgrens,0),"")</f>
        <v>0</v>
      </c>
    </row>
    <row r="6995" spans="1:15" x14ac:dyDescent="0.25">
      <c r="A6995">
        <v>344</v>
      </c>
      <c r="B6995">
        <v>20240523</v>
      </c>
      <c r="C6995">
        <v>4.8</v>
      </c>
      <c r="D6995">
        <v>15.8</v>
      </c>
      <c r="E6995">
        <v>1990</v>
      </c>
      <c r="F6995">
        <v>-0.1</v>
      </c>
      <c r="G6995">
        <v>1014.4</v>
      </c>
      <c r="H6995">
        <v>76</v>
      </c>
      <c r="I6995" s="101" t="s">
        <v>37</v>
      </c>
      <c r="J6995" s="1">
        <f>DATEVALUE(RIGHT(jaar_zip[[#This Row],[YYYYMMDD]],2)&amp;"-"&amp;MID(jaar_zip[[#This Row],[YYYYMMDD]],5,2)&amp;"-"&amp;LEFT(jaar_zip[[#This Row],[YYYYMMDD]],4))</f>
        <v>45435</v>
      </c>
      <c r="K6995" s="101" t="str">
        <f>IF(AND(VALUE(MONTH(jaar_zip[[#This Row],[Datum]]))=1,VALUE(WEEKNUM(jaar_zip[[#This Row],[Datum]],21))&gt;51),RIGHT(YEAR(jaar_zip[[#This Row],[Datum]])-1,2),RIGHT(YEAR(jaar_zip[[#This Row],[Datum]]),2))&amp;"-"&amp; TEXT(WEEKNUM(jaar_zip[[#This Row],[Datum]],21),"00")</f>
        <v>24-21</v>
      </c>
      <c r="L6995" s="101">
        <f>MONTH(jaar_zip[[#This Row],[Datum]])</f>
        <v>5</v>
      </c>
      <c r="M6995" s="101">
        <f>IF(ISNUMBER(jaar_zip[[#This Row],[etmaaltemperatuur]]),IF(jaar_zip[[#This Row],[etmaaltemperatuur]]&lt;stookgrens,stookgrens-jaar_zip[[#This Row],[etmaaltemperatuur]],0),"")</f>
        <v>2.1999999999999993</v>
      </c>
      <c r="N6995" s="101">
        <f>IF(ISNUMBER(jaar_zip[[#This Row],[graaddagen]]),IF(OR(MONTH(jaar_zip[[#This Row],[Datum]])=1,MONTH(jaar_zip[[#This Row],[Datum]])=2,MONTH(jaar_zip[[#This Row],[Datum]])=11,MONTH(jaar_zip[[#This Row],[Datum]])=12),1.1,IF(OR(MONTH(jaar_zip[[#This Row],[Datum]])=3,MONTH(jaar_zip[[#This Row],[Datum]])=10),1,0.8))*jaar_zip[[#This Row],[graaddagen]],"")</f>
        <v>1.7599999999999996</v>
      </c>
      <c r="O6995" s="101">
        <f>IF(ISNUMBER(jaar_zip[[#This Row],[etmaaltemperatuur]]),IF(jaar_zip[[#This Row],[etmaaltemperatuur]]&gt;stookgrens,jaar_zip[[#This Row],[etmaaltemperatuur]]-stookgrens,0),"")</f>
        <v>0</v>
      </c>
    </row>
    <row r="6996" spans="1:15" x14ac:dyDescent="0.25">
      <c r="A6996">
        <v>344</v>
      </c>
      <c r="B6996">
        <v>20240524</v>
      </c>
      <c r="C6996">
        <v>2</v>
      </c>
      <c r="D6996">
        <v>14.5</v>
      </c>
      <c r="E6996">
        <v>936</v>
      </c>
      <c r="F6996">
        <v>10</v>
      </c>
      <c r="G6996">
        <v>1018.5</v>
      </c>
      <c r="H6996">
        <v>89</v>
      </c>
      <c r="I6996" s="101" t="s">
        <v>37</v>
      </c>
      <c r="J6996" s="1">
        <f>DATEVALUE(RIGHT(jaar_zip[[#This Row],[YYYYMMDD]],2)&amp;"-"&amp;MID(jaar_zip[[#This Row],[YYYYMMDD]],5,2)&amp;"-"&amp;LEFT(jaar_zip[[#This Row],[YYYYMMDD]],4))</f>
        <v>45436</v>
      </c>
      <c r="K6996" s="101" t="str">
        <f>IF(AND(VALUE(MONTH(jaar_zip[[#This Row],[Datum]]))=1,VALUE(WEEKNUM(jaar_zip[[#This Row],[Datum]],21))&gt;51),RIGHT(YEAR(jaar_zip[[#This Row],[Datum]])-1,2),RIGHT(YEAR(jaar_zip[[#This Row],[Datum]]),2))&amp;"-"&amp; TEXT(WEEKNUM(jaar_zip[[#This Row],[Datum]],21),"00")</f>
        <v>24-21</v>
      </c>
      <c r="L6996" s="101">
        <f>MONTH(jaar_zip[[#This Row],[Datum]])</f>
        <v>5</v>
      </c>
      <c r="M6996" s="101">
        <f>IF(ISNUMBER(jaar_zip[[#This Row],[etmaaltemperatuur]]),IF(jaar_zip[[#This Row],[etmaaltemperatuur]]&lt;stookgrens,stookgrens-jaar_zip[[#This Row],[etmaaltemperatuur]],0),"")</f>
        <v>3.5</v>
      </c>
      <c r="N6996" s="101">
        <f>IF(ISNUMBER(jaar_zip[[#This Row],[graaddagen]]),IF(OR(MONTH(jaar_zip[[#This Row],[Datum]])=1,MONTH(jaar_zip[[#This Row],[Datum]])=2,MONTH(jaar_zip[[#This Row],[Datum]])=11,MONTH(jaar_zip[[#This Row],[Datum]])=12),1.1,IF(OR(MONTH(jaar_zip[[#This Row],[Datum]])=3,MONTH(jaar_zip[[#This Row],[Datum]])=10),1,0.8))*jaar_zip[[#This Row],[graaddagen]],"")</f>
        <v>2.8000000000000003</v>
      </c>
      <c r="O6996" s="101">
        <f>IF(ISNUMBER(jaar_zip[[#This Row],[etmaaltemperatuur]]),IF(jaar_zip[[#This Row],[etmaaltemperatuur]]&gt;stookgrens,jaar_zip[[#This Row],[etmaaltemperatuur]]-stookgrens,0),"")</f>
        <v>0</v>
      </c>
    </row>
    <row r="6997" spans="1:15" x14ac:dyDescent="0.25">
      <c r="A6997">
        <v>344</v>
      </c>
      <c r="B6997">
        <v>20240525</v>
      </c>
      <c r="C6997">
        <v>2.9</v>
      </c>
      <c r="D6997">
        <v>14.9</v>
      </c>
      <c r="E6997">
        <v>1447</v>
      </c>
      <c r="F6997">
        <v>6.4</v>
      </c>
      <c r="G6997">
        <v>1016.3</v>
      </c>
      <c r="H6997">
        <v>88</v>
      </c>
      <c r="I6997" s="101" t="s">
        <v>37</v>
      </c>
      <c r="J6997" s="1">
        <f>DATEVALUE(RIGHT(jaar_zip[[#This Row],[YYYYMMDD]],2)&amp;"-"&amp;MID(jaar_zip[[#This Row],[YYYYMMDD]],5,2)&amp;"-"&amp;LEFT(jaar_zip[[#This Row],[YYYYMMDD]],4))</f>
        <v>45437</v>
      </c>
      <c r="K6997" s="101" t="str">
        <f>IF(AND(VALUE(MONTH(jaar_zip[[#This Row],[Datum]]))=1,VALUE(WEEKNUM(jaar_zip[[#This Row],[Datum]],21))&gt;51),RIGHT(YEAR(jaar_zip[[#This Row],[Datum]])-1,2),RIGHT(YEAR(jaar_zip[[#This Row],[Datum]]),2))&amp;"-"&amp; TEXT(WEEKNUM(jaar_zip[[#This Row],[Datum]],21),"00")</f>
        <v>24-21</v>
      </c>
      <c r="L6997" s="101">
        <f>MONTH(jaar_zip[[#This Row],[Datum]])</f>
        <v>5</v>
      </c>
      <c r="M6997" s="101">
        <f>IF(ISNUMBER(jaar_zip[[#This Row],[etmaaltemperatuur]]),IF(jaar_zip[[#This Row],[etmaaltemperatuur]]&lt;stookgrens,stookgrens-jaar_zip[[#This Row],[etmaaltemperatuur]],0),"")</f>
        <v>3.0999999999999996</v>
      </c>
      <c r="N6997" s="101">
        <f>IF(ISNUMBER(jaar_zip[[#This Row],[graaddagen]]),IF(OR(MONTH(jaar_zip[[#This Row],[Datum]])=1,MONTH(jaar_zip[[#This Row],[Datum]])=2,MONTH(jaar_zip[[#This Row],[Datum]])=11,MONTH(jaar_zip[[#This Row],[Datum]])=12),1.1,IF(OR(MONTH(jaar_zip[[#This Row],[Datum]])=3,MONTH(jaar_zip[[#This Row],[Datum]])=10),1,0.8))*jaar_zip[[#This Row],[graaddagen]],"")</f>
        <v>2.48</v>
      </c>
      <c r="O6997" s="101">
        <f>IF(ISNUMBER(jaar_zip[[#This Row],[etmaaltemperatuur]]),IF(jaar_zip[[#This Row],[etmaaltemperatuur]]&gt;stookgrens,jaar_zip[[#This Row],[etmaaltemperatuur]]-stookgrens,0),"")</f>
        <v>0</v>
      </c>
    </row>
    <row r="6998" spans="1:15" x14ac:dyDescent="0.25">
      <c r="A6998">
        <v>344</v>
      </c>
      <c r="B6998">
        <v>20240526</v>
      </c>
      <c r="C6998">
        <v>3.8</v>
      </c>
      <c r="D6998">
        <v>15.8</v>
      </c>
      <c r="E6998">
        <v>1369</v>
      </c>
      <c r="F6998">
        <v>2.8</v>
      </c>
      <c r="G6998">
        <v>1014.4</v>
      </c>
      <c r="H6998">
        <v>79</v>
      </c>
      <c r="I6998" s="101" t="s">
        <v>37</v>
      </c>
      <c r="J6998" s="1">
        <f>DATEVALUE(RIGHT(jaar_zip[[#This Row],[YYYYMMDD]],2)&amp;"-"&amp;MID(jaar_zip[[#This Row],[YYYYMMDD]],5,2)&amp;"-"&amp;LEFT(jaar_zip[[#This Row],[YYYYMMDD]],4))</f>
        <v>45438</v>
      </c>
      <c r="K6998" s="101" t="str">
        <f>IF(AND(VALUE(MONTH(jaar_zip[[#This Row],[Datum]]))=1,VALUE(WEEKNUM(jaar_zip[[#This Row],[Datum]],21))&gt;51),RIGHT(YEAR(jaar_zip[[#This Row],[Datum]])-1,2),RIGHT(YEAR(jaar_zip[[#This Row],[Datum]]),2))&amp;"-"&amp; TEXT(WEEKNUM(jaar_zip[[#This Row],[Datum]],21),"00")</f>
        <v>24-21</v>
      </c>
      <c r="L6998" s="101">
        <f>MONTH(jaar_zip[[#This Row],[Datum]])</f>
        <v>5</v>
      </c>
      <c r="M6998" s="101">
        <f>IF(ISNUMBER(jaar_zip[[#This Row],[etmaaltemperatuur]]),IF(jaar_zip[[#This Row],[etmaaltemperatuur]]&lt;stookgrens,stookgrens-jaar_zip[[#This Row],[etmaaltemperatuur]],0),"")</f>
        <v>2.1999999999999993</v>
      </c>
      <c r="N6998" s="101">
        <f>IF(ISNUMBER(jaar_zip[[#This Row],[graaddagen]]),IF(OR(MONTH(jaar_zip[[#This Row],[Datum]])=1,MONTH(jaar_zip[[#This Row],[Datum]])=2,MONTH(jaar_zip[[#This Row],[Datum]])=11,MONTH(jaar_zip[[#This Row],[Datum]])=12),1.1,IF(OR(MONTH(jaar_zip[[#This Row],[Datum]])=3,MONTH(jaar_zip[[#This Row],[Datum]])=10),1,0.8))*jaar_zip[[#This Row],[graaddagen]],"")</f>
        <v>1.7599999999999996</v>
      </c>
      <c r="O6998" s="101">
        <f>IF(ISNUMBER(jaar_zip[[#This Row],[etmaaltemperatuur]]),IF(jaar_zip[[#This Row],[etmaaltemperatuur]]&gt;stookgrens,jaar_zip[[#This Row],[etmaaltemperatuur]]-stookgrens,0),"")</f>
        <v>0</v>
      </c>
    </row>
    <row r="6999" spans="1:15" x14ac:dyDescent="0.25">
      <c r="A6999">
        <v>344</v>
      </c>
      <c r="B6999">
        <v>20240527</v>
      </c>
      <c r="C6999">
        <v>4.7</v>
      </c>
      <c r="D6999">
        <v>15</v>
      </c>
      <c r="E6999">
        <v>2001</v>
      </c>
      <c r="F6999">
        <v>0</v>
      </c>
      <c r="G6999">
        <v>1016.6</v>
      </c>
      <c r="H6999">
        <v>70</v>
      </c>
      <c r="I6999" s="101" t="s">
        <v>37</v>
      </c>
      <c r="J6999" s="1">
        <f>DATEVALUE(RIGHT(jaar_zip[[#This Row],[YYYYMMDD]],2)&amp;"-"&amp;MID(jaar_zip[[#This Row],[YYYYMMDD]],5,2)&amp;"-"&amp;LEFT(jaar_zip[[#This Row],[YYYYMMDD]],4))</f>
        <v>45439</v>
      </c>
      <c r="K6999" s="101" t="str">
        <f>IF(AND(VALUE(MONTH(jaar_zip[[#This Row],[Datum]]))=1,VALUE(WEEKNUM(jaar_zip[[#This Row],[Datum]],21))&gt;51),RIGHT(YEAR(jaar_zip[[#This Row],[Datum]])-1,2),RIGHT(YEAR(jaar_zip[[#This Row],[Datum]]),2))&amp;"-"&amp; TEXT(WEEKNUM(jaar_zip[[#This Row],[Datum]],21),"00")</f>
        <v>24-22</v>
      </c>
      <c r="L6999" s="101">
        <f>MONTH(jaar_zip[[#This Row],[Datum]])</f>
        <v>5</v>
      </c>
      <c r="M6999" s="101">
        <f>IF(ISNUMBER(jaar_zip[[#This Row],[etmaaltemperatuur]]),IF(jaar_zip[[#This Row],[etmaaltemperatuur]]&lt;stookgrens,stookgrens-jaar_zip[[#This Row],[etmaaltemperatuur]],0),"")</f>
        <v>3</v>
      </c>
      <c r="N6999" s="101">
        <f>IF(ISNUMBER(jaar_zip[[#This Row],[graaddagen]]),IF(OR(MONTH(jaar_zip[[#This Row],[Datum]])=1,MONTH(jaar_zip[[#This Row],[Datum]])=2,MONTH(jaar_zip[[#This Row],[Datum]])=11,MONTH(jaar_zip[[#This Row],[Datum]])=12),1.1,IF(OR(MONTH(jaar_zip[[#This Row],[Datum]])=3,MONTH(jaar_zip[[#This Row],[Datum]])=10),1,0.8))*jaar_zip[[#This Row],[graaddagen]],"")</f>
        <v>2.4000000000000004</v>
      </c>
      <c r="O6999" s="101">
        <f>IF(ISNUMBER(jaar_zip[[#This Row],[etmaaltemperatuur]]),IF(jaar_zip[[#This Row],[etmaaltemperatuur]]&gt;stookgrens,jaar_zip[[#This Row],[etmaaltemperatuur]]-stookgrens,0),"")</f>
        <v>0</v>
      </c>
    </row>
    <row r="7000" spans="1:15" x14ac:dyDescent="0.25">
      <c r="A7000">
        <v>344</v>
      </c>
      <c r="B7000">
        <v>20240528</v>
      </c>
      <c r="C7000">
        <v>5.5</v>
      </c>
      <c r="D7000">
        <v>14.7</v>
      </c>
      <c r="E7000">
        <v>1601</v>
      </c>
      <c r="F7000">
        <v>11.8</v>
      </c>
      <c r="G7000">
        <v>1014.8</v>
      </c>
      <c r="H7000">
        <v>81</v>
      </c>
      <c r="I7000" s="101" t="s">
        <v>37</v>
      </c>
      <c r="J7000" s="1">
        <f>DATEVALUE(RIGHT(jaar_zip[[#This Row],[YYYYMMDD]],2)&amp;"-"&amp;MID(jaar_zip[[#This Row],[YYYYMMDD]],5,2)&amp;"-"&amp;LEFT(jaar_zip[[#This Row],[YYYYMMDD]],4))</f>
        <v>45440</v>
      </c>
      <c r="K7000" s="101" t="str">
        <f>IF(AND(VALUE(MONTH(jaar_zip[[#This Row],[Datum]]))=1,VALUE(WEEKNUM(jaar_zip[[#This Row],[Datum]],21))&gt;51),RIGHT(YEAR(jaar_zip[[#This Row],[Datum]])-1,2),RIGHT(YEAR(jaar_zip[[#This Row],[Datum]]),2))&amp;"-"&amp; TEXT(WEEKNUM(jaar_zip[[#This Row],[Datum]],21),"00")</f>
        <v>24-22</v>
      </c>
      <c r="L7000" s="101">
        <f>MONTH(jaar_zip[[#This Row],[Datum]])</f>
        <v>5</v>
      </c>
      <c r="M7000" s="101">
        <f>IF(ISNUMBER(jaar_zip[[#This Row],[etmaaltemperatuur]]),IF(jaar_zip[[#This Row],[etmaaltemperatuur]]&lt;stookgrens,stookgrens-jaar_zip[[#This Row],[etmaaltemperatuur]],0),"")</f>
        <v>3.3000000000000007</v>
      </c>
      <c r="N7000" s="101">
        <f>IF(ISNUMBER(jaar_zip[[#This Row],[graaddagen]]),IF(OR(MONTH(jaar_zip[[#This Row],[Datum]])=1,MONTH(jaar_zip[[#This Row],[Datum]])=2,MONTH(jaar_zip[[#This Row],[Datum]])=11,MONTH(jaar_zip[[#This Row],[Datum]])=12),1.1,IF(OR(MONTH(jaar_zip[[#This Row],[Datum]])=3,MONTH(jaar_zip[[#This Row],[Datum]])=10),1,0.8))*jaar_zip[[#This Row],[graaddagen]],"")</f>
        <v>2.6400000000000006</v>
      </c>
      <c r="O7000" s="101">
        <f>IF(ISNUMBER(jaar_zip[[#This Row],[etmaaltemperatuur]]),IF(jaar_zip[[#This Row],[etmaaltemperatuur]]&gt;stookgrens,jaar_zip[[#This Row],[etmaaltemperatuur]]-stookgrens,0),"")</f>
        <v>0</v>
      </c>
    </row>
    <row r="7001" spans="1:15" x14ac:dyDescent="0.25">
      <c r="A7001">
        <v>344</v>
      </c>
      <c r="B7001">
        <v>20240529</v>
      </c>
      <c r="C7001">
        <v>5.3</v>
      </c>
      <c r="D7001">
        <v>15.1</v>
      </c>
      <c r="E7001">
        <v>1704</v>
      </c>
      <c r="F7001">
        <v>7.7</v>
      </c>
      <c r="G7001">
        <v>1008.1</v>
      </c>
      <c r="H7001">
        <v>82</v>
      </c>
      <c r="I7001" s="101" t="s">
        <v>37</v>
      </c>
      <c r="J7001" s="1">
        <f>DATEVALUE(RIGHT(jaar_zip[[#This Row],[YYYYMMDD]],2)&amp;"-"&amp;MID(jaar_zip[[#This Row],[YYYYMMDD]],5,2)&amp;"-"&amp;LEFT(jaar_zip[[#This Row],[YYYYMMDD]],4))</f>
        <v>45441</v>
      </c>
      <c r="K7001" s="101" t="str">
        <f>IF(AND(VALUE(MONTH(jaar_zip[[#This Row],[Datum]]))=1,VALUE(WEEKNUM(jaar_zip[[#This Row],[Datum]],21))&gt;51),RIGHT(YEAR(jaar_zip[[#This Row],[Datum]])-1,2),RIGHT(YEAR(jaar_zip[[#This Row],[Datum]]),2))&amp;"-"&amp; TEXT(WEEKNUM(jaar_zip[[#This Row],[Datum]],21),"00")</f>
        <v>24-22</v>
      </c>
      <c r="L7001" s="101">
        <f>MONTH(jaar_zip[[#This Row],[Datum]])</f>
        <v>5</v>
      </c>
      <c r="M7001" s="101">
        <f>IF(ISNUMBER(jaar_zip[[#This Row],[etmaaltemperatuur]]),IF(jaar_zip[[#This Row],[etmaaltemperatuur]]&lt;stookgrens,stookgrens-jaar_zip[[#This Row],[etmaaltemperatuur]],0),"")</f>
        <v>2.9000000000000004</v>
      </c>
      <c r="N7001" s="101">
        <f>IF(ISNUMBER(jaar_zip[[#This Row],[graaddagen]]),IF(OR(MONTH(jaar_zip[[#This Row],[Datum]])=1,MONTH(jaar_zip[[#This Row],[Datum]])=2,MONTH(jaar_zip[[#This Row],[Datum]])=11,MONTH(jaar_zip[[#This Row],[Datum]])=12),1.1,IF(OR(MONTH(jaar_zip[[#This Row],[Datum]])=3,MONTH(jaar_zip[[#This Row],[Datum]])=10),1,0.8))*jaar_zip[[#This Row],[graaddagen]],"")</f>
        <v>2.3200000000000003</v>
      </c>
      <c r="O7001" s="101">
        <f>IF(ISNUMBER(jaar_zip[[#This Row],[etmaaltemperatuur]]),IF(jaar_zip[[#This Row],[etmaaltemperatuur]]&gt;stookgrens,jaar_zip[[#This Row],[etmaaltemperatuur]]-stookgrens,0),"")</f>
        <v>0</v>
      </c>
    </row>
    <row r="7002" spans="1:15" x14ac:dyDescent="0.25">
      <c r="A7002">
        <v>344</v>
      </c>
      <c r="B7002">
        <v>20240530</v>
      </c>
      <c r="C7002">
        <v>3.4</v>
      </c>
      <c r="D7002">
        <v>14.1</v>
      </c>
      <c r="E7002">
        <v>1485</v>
      </c>
      <c r="F7002">
        <v>0.6</v>
      </c>
      <c r="G7002">
        <v>1007.4</v>
      </c>
      <c r="H7002">
        <v>85</v>
      </c>
      <c r="I7002" s="101" t="s">
        <v>37</v>
      </c>
      <c r="J7002" s="1">
        <f>DATEVALUE(RIGHT(jaar_zip[[#This Row],[YYYYMMDD]],2)&amp;"-"&amp;MID(jaar_zip[[#This Row],[YYYYMMDD]],5,2)&amp;"-"&amp;LEFT(jaar_zip[[#This Row],[YYYYMMDD]],4))</f>
        <v>45442</v>
      </c>
      <c r="K7002" s="101" t="str">
        <f>IF(AND(VALUE(MONTH(jaar_zip[[#This Row],[Datum]]))=1,VALUE(WEEKNUM(jaar_zip[[#This Row],[Datum]],21))&gt;51),RIGHT(YEAR(jaar_zip[[#This Row],[Datum]])-1,2),RIGHT(YEAR(jaar_zip[[#This Row],[Datum]]),2))&amp;"-"&amp; TEXT(WEEKNUM(jaar_zip[[#This Row],[Datum]],21),"00")</f>
        <v>24-22</v>
      </c>
      <c r="L7002" s="101">
        <f>MONTH(jaar_zip[[#This Row],[Datum]])</f>
        <v>5</v>
      </c>
      <c r="M7002" s="101">
        <f>IF(ISNUMBER(jaar_zip[[#This Row],[etmaaltemperatuur]]),IF(jaar_zip[[#This Row],[etmaaltemperatuur]]&lt;stookgrens,stookgrens-jaar_zip[[#This Row],[etmaaltemperatuur]],0),"")</f>
        <v>3.9000000000000004</v>
      </c>
      <c r="N7002" s="101">
        <f>IF(ISNUMBER(jaar_zip[[#This Row],[graaddagen]]),IF(OR(MONTH(jaar_zip[[#This Row],[Datum]])=1,MONTH(jaar_zip[[#This Row],[Datum]])=2,MONTH(jaar_zip[[#This Row],[Datum]])=11,MONTH(jaar_zip[[#This Row],[Datum]])=12),1.1,IF(OR(MONTH(jaar_zip[[#This Row],[Datum]])=3,MONTH(jaar_zip[[#This Row],[Datum]])=10),1,0.8))*jaar_zip[[#This Row],[graaddagen]],"")</f>
        <v>3.1200000000000006</v>
      </c>
      <c r="O7002" s="101">
        <f>IF(ISNUMBER(jaar_zip[[#This Row],[etmaaltemperatuur]]),IF(jaar_zip[[#This Row],[etmaaltemperatuur]]&gt;stookgrens,jaar_zip[[#This Row],[etmaaltemperatuur]]-stookgrens,0),"")</f>
        <v>0</v>
      </c>
    </row>
    <row r="7003" spans="1:15" x14ac:dyDescent="0.25">
      <c r="A7003">
        <v>344</v>
      </c>
      <c r="B7003">
        <v>20240531</v>
      </c>
      <c r="C7003">
        <v>4</v>
      </c>
      <c r="D7003">
        <v>14.9</v>
      </c>
      <c r="E7003">
        <v>1332</v>
      </c>
      <c r="F7003">
        <v>7.8</v>
      </c>
      <c r="G7003">
        <v>1012.8</v>
      </c>
      <c r="H7003">
        <v>86</v>
      </c>
      <c r="I7003" s="101" t="s">
        <v>37</v>
      </c>
      <c r="J7003" s="1">
        <f>DATEVALUE(RIGHT(jaar_zip[[#This Row],[YYYYMMDD]],2)&amp;"-"&amp;MID(jaar_zip[[#This Row],[YYYYMMDD]],5,2)&amp;"-"&amp;LEFT(jaar_zip[[#This Row],[YYYYMMDD]],4))</f>
        <v>45443</v>
      </c>
      <c r="K7003" s="101" t="str">
        <f>IF(AND(VALUE(MONTH(jaar_zip[[#This Row],[Datum]]))=1,VALUE(WEEKNUM(jaar_zip[[#This Row],[Datum]],21))&gt;51),RIGHT(YEAR(jaar_zip[[#This Row],[Datum]])-1,2),RIGHT(YEAR(jaar_zip[[#This Row],[Datum]]),2))&amp;"-"&amp; TEXT(WEEKNUM(jaar_zip[[#This Row],[Datum]],21),"00")</f>
        <v>24-22</v>
      </c>
      <c r="L7003" s="101">
        <f>MONTH(jaar_zip[[#This Row],[Datum]])</f>
        <v>5</v>
      </c>
      <c r="M7003" s="101">
        <f>IF(ISNUMBER(jaar_zip[[#This Row],[etmaaltemperatuur]]),IF(jaar_zip[[#This Row],[etmaaltemperatuur]]&lt;stookgrens,stookgrens-jaar_zip[[#This Row],[etmaaltemperatuur]],0),"")</f>
        <v>3.0999999999999996</v>
      </c>
      <c r="N7003" s="101">
        <f>IF(ISNUMBER(jaar_zip[[#This Row],[graaddagen]]),IF(OR(MONTH(jaar_zip[[#This Row],[Datum]])=1,MONTH(jaar_zip[[#This Row],[Datum]])=2,MONTH(jaar_zip[[#This Row],[Datum]])=11,MONTH(jaar_zip[[#This Row],[Datum]])=12),1.1,IF(OR(MONTH(jaar_zip[[#This Row],[Datum]])=3,MONTH(jaar_zip[[#This Row],[Datum]])=10),1,0.8))*jaar_zip[[#This Row],[graaddagen]],"")</f>
        <v>2.48</v>
      </c>
      <c r="O7003" s="101">
        <f>IF(ISNUMBER(jaar_zip[[#This Row],[etmaaltemperatuur]]),IF(jaar_zip[[#This Row],[etmaaltemperatuur]]&gt;stookgrens,jaar_zip[[#This Row],[etmaaltemperatuur]]-stookgrens,0),"")</f>
        <v>0</v>
      </c>
    </row>
    <row r="7004" spans="1:15" x14ac:dyDescent="0.25">
      <c r="A7004">
        <v>344</v>
      </c>
      <c r="B7004">
        <v>20240601</v>
      </c>
      <c r="C7004">
        <v>5.8</v>
      </c>
      <c r="D7004">
        <v>14.4</v>
      </c>
      <c r="E7004">
        <v>552</v>
      </c>
      <c r="F7004">
        <v>0.9</v>
      </c>
      <c r="G7004">
        <v>1019.4</v>
      </c>
      <c r="H7004">
        <v>89</v>
      </c>
      <c r="I7004" s="101" t="s">
        <v>37</v>
      </c>
      <c r="J7004" s="1">
        <f>DATEVALUE(RIGHT(jaar_zip[[#This Row],[YYYYMMDD]],2)&amp;"-"&amp;MID(jaar_zip[[#This Row],[YYYYMMDD]],5,2)&amp;"-"&amp;LEFT(jaar_zip[[#This Row],[YYYYMMDD]],4))</f>
        <v>45444</v>
      </c>
      <c r="K7004" s="101" t="str">
        <f>IF(AND(VALUE(MONTH(jaar_zip[[#This Row],[Datum]]))=1,VALUE(WEEKNUM(jaar_zip[[#This Row],[Datum]],21))&gt;51),RIGHT(YEAR(jaar_zip[[#This Row],[Datum]])-1,2),RIGHT(YEAR(jaar_zip[[#This Row],[Datum]]),2))&amp;"-"&amp; TEXT(WEEKNUM(jaar_zip[[#This Row],[Datum]],21),"00")</f>
        <v>24-22</v>
      </c>
      <c r="L7004" s="101">
        <f>MONTH(jaar_zip[[#This Row],[Datum]])</f>
        <v>6</v>
      </c>
      <c r="M7004" s="101">
        <f>IF(ISNUMBER(jaar_zip[[#This Row],[etmaaltemperatuur]]),IF(jaar_zip[[#This Row],[etmaaltemperatuur]]&lt;stookgrens,stookgrens-jaar_zip[[#This Row],[etmaaltemperatuur]],0),"")</f>
        <v>3.5999999999999996</v>
      </c>
      <c r="N7004" s="101">
        <f>IF(ISNUMBER(jaar_zip[[#This Row],[graaddagen]]),IF(OR(MONTH(jaar_zip[[#This Row],[Datum]])=1,MONTH(jaar_zip[[#This Row],[Datum]])=2,MONTH(jaar_zip[[#This Row],[Datum]])=11,MONTH(jaar_zip[[#This Row],[Datum]])=12),1.1,IF(OR(MONTH(jaar_zip[[#This Row],[Datum]])=3,MONTH(jaar_zip[[#This Row],[Datum]])=10),1,0.8))*jaar_zip[[#This Row],[graaddagen]],"")</f>
        <v>2.88</v>
      </c>
      <c r="O7004" s="101">
        <f>IF(ISNUMBER(jaar_zip[[#This Row],[etmaaltemperatuur]]),IF(jaar_zip[[#This Row],[etmaaltemperatuur]]&gt;stookgrens,jaar_zip[[#This Row],[etmaaltemperatuur]]-stookgrens,0),"")</f>
        <v>0</v>
      </c>
    </row>
    <row r="7005" spans="1:15" x14ac:dyDescent="0.25">
      <c r="A7005">
        <v>344</v>
      </c>
      <c r="B7005">
        <v>20240602</v>
      </c>
      <c r="C7005">
        <v>4.0999999999999996</v>
      </c>
      <c r="D7005">
        <v>13.6</v>
      </c>
      <c r="E7005">
        <v>1762</v>
      </c>
      <c r="F7005">
        <v>0</v>
      </c>
      <c r="G7005">
        <v>1024</v>
      </c>
      <c r="H7005">
        <v>74</v>
      </c>
      <c r="I7005" s="101" t="s">
        <v>37</v>
      </c>
      <c r="J7005" s="1">
        <f>DATEVALUE(RIGHT(jaar_zip[[#This Row],[YYYYMMDD]],2)&amp;"-"&amp;MID(jaar_zip[[#This Row],[YYYYMMDD]],5,2)&amp;"-"&amp;LEFT(jaar_zip[[#This Row],[YYYYMMDD]],4))</f>
        <v>45445</v>
      </c>
      <c r="K7005" s="101" t="str">
        <f>IF(AND(VALUE(MONTH(jaar_zip[[#This Row],[Datum]]))=1,VALUE(WEEKNUM(jaar_zip[[#This Row],[Datum]],21))&gt;51),RIGHT(YEAR(jaar_zip[[#This Row],[Datum]])-1,2),RIGHT(YEAR(jaar_zip[[#This Row],[Datum]]),2))&amp;"-"&amp; TEXT(WEEKNUM(jaar_zip[[#This Row],[Datum]],21),"00")</f>
        <v>24-22</v>
      </c>
      <c r="L7005" s="101">
        <f>MONTH(jaar_zip[[#This Row],[Datum]])</f>
        <v>6</v>
      </c>
      <c r="M7005" s="101">
        <f>IF(ISNUMBER(jaar_zip[[#This Row],[etmaaltemperatuur]]),IF(jaar_zip[[#This Row],[etmaaltemperatuur]]&lt;stookgrens,stookgrens-jaar_zip[[#This Row],[etmaaltemperatuur]],0),"")</f>
        <v>4.4000000000000004</v>
      </c>
      <c r="N7005" s="101">
        <f>IF(ISNUMBER(jaar_zip[[#This Row],[graaddagen]]),IF(OR(MONTH(jaar_zip[[#This Row],[Datum]])=1,MONTH(jaar_zip[[#This Row],[Datum]])=2,MONTH(jaar_zip[[#This Row],[Datum]])=11,MONTH(jaar_zip[[#This Row],[Datum]])=12),1.1,IF(OR(MONTH(jaar_zip[[#This Row],[Datum]])=3,MONTH(jaar_zip[[#This Row],[Datum]])=10),1,0.8))*jaar_zip[[#This Row],[graaddagen]],"")</f>
        <v>3.5200000000000005</v>
      </c>
      <c r="O7005" s="101">
        <f>IF(ISNUMBER(jaar_zip[[#This Row],[etmaaltemperatuur]]),IF(jaar_zip[[#This Row],[etmaaltemperatuur]]&gt;stookgrens,jaar_zip[[#This Row],[etmaaltemperatuur]]-stookgrens,0),"")</f>
        <v>0</v>
      </c>
    </row>
    <row r="7006" spans="1:15" x14ac:dyDescent="0.25">
      <c r="A7006">
        <v>344</v>
      </c>
      <c r="B7006">
        <v>20240603</v>
      </c>
      <c r="C7006">
        <v>1.8</v>
      </c>
      <c r="D7006">
        <v>14</v>
      </c>
      <c r="E7006">
        <v>1508</v>
      </c>
      <c r="F7006">
        <v>0</v>
      </c>
      <c r="G7006">
        <v>1020.3</v>
      </c>
      <c r="H7006">
        <v>80</v>
      </c>
      <c r="I7006" s="101" t="s">
        <v>37</v>
      </c>
      <c r="J7006" s="1">
        <f>DATEVALUE(RIGHT(jaar_zip[[#This Row],[YYYYMMDD]],2)&amp;"-"&amp;MID(jaar_zip[[#This Row],[YYYYMMDD]],5,2)&amp;"-"&amp;LEFT(jaar_zip[[#This Row],[YYYYMMDD]],4))</f>
        <v>45446</v>
      </c>
      <c r="K7006" s="101" t="str">
        <f>IF(AND(VALUE(MONTH(jaar_zip[[#This Row],[Datum]]))=1,VALUE(WEEKNUM(jaar_zip[[#This Row],[Datum]],21))&gt;51),RIGHT(YEAR(jaar_zip[[#This Row],[Datum]])-1,2),RIGHT(YEAR(jaar_zip[[#This Row],[Datum]]),2))&amp;"-"&amp; TEXT(WEEKNUM(jaar_zip[[#This Row],[Datum]],21),"00")</f>
        <v>24-23</v>
      </c>
      <c r="L7006" s="101">
        <f>MONTH(jaar_zip[[#This Row],[Datum]])</f>
        <v>6</v>
      </c>
      <c r="M7006" s="101">
        <f>IF(ISNUMBER(jaar_zip[[#This Row],[etmaaltemperatuur]]),IF(jaar_zip[[#This Row],[etmaaltemperatuur]]&lt;stookgrens,stookgrens-jaar_zip[[#This Row],[etmaaltemperatuur]],0),"")</f>
        <v>4</v>
      </c>
      <c r="N7006" s="101">
        <f>IF(ISNUMBER(jaar_zip[[#This Row],[graaddagen]]),IF(OR(MONTH(jaar_zip[[#This Row],[Datum]])=1,MONTH(jaar_zip[[#This Row],[Datum]])=2,MONTH(jaar_zip[[#This Row],[Datum]])=11,MONTH(jaar_zip[[#This Row],[Datum]])=12),1.1,IF(OR(MONTH(jaar_zip[[#This Row],[Datum]])=3,MONTH(jaar_zip[[#This Row],[Datum]])=10),1,0.8))*jaar_zip[[#This Row],[graaddagen]],"")</f>
        <v>3.2</v>
      </c>
      <c r="O7006" s="101">
        <f>IF(ISNUMBER(jaar_zip[[#This Row],[etmaaltemperatuur]]),IF(jaar_zip[[#This Row],[etmaaltemperatuur]]&gt;stookgrens,jaar_zip[[#This Row],[etmaaltemperatuur]]-stookgrens,0),"")</f>
        <v>0</v>
      </c>
    </row>
    <row r="7007" spans="1:15" x14ac:dyDescent="0.25">
      <c r="A7007">
        <v>344</v>
      </c>
      <c r="B7007">
        <v>20240604</v>
      </c>
      <c r="C7007">
        <v>4.5999999999999996</v>
      </c>
      <c r="D7007">
        <v>16.600000000000001</v>
      </c>
      <c r="E7007">
        <v>1241</v>
      </c>
      <c r="F7007">
        <v>2.7</v>
      </c>
      <c r="G7007">
        <v>1011.6</v>
      </c>
      <c r="H7007">
        <v>79</v>
      </c>
      <c r="I7007" s="101" t="s">
        <v>37</v>
      </c>
      <c r="J7007" s="1">
        <f>DATEVALUE(RIGHT(jaar_zip[[#This Row],[YYYYMMDD]],2)&amp;"-"&amp;MID(jaar_zip[[#This Row],[YYYYMMDD]],5,2)&amp;"-"&amp;LEFT(jaar_zip[[#This Row],[YYYYMMDD]],4))</f>
        <v>45447</v>
      </c>
      <c r="K7007" s="101" t="str">
        <f>IF(AND(VALUE(MONTH(jaar_zip[[#This Row],[Datum]]))=1,VALUE(WEEKNUM(jaar_zip[[#This Row],[Datum]],21))&gt;51),RIGHT(YEAR(jaar_zip[[#This Row],[Datum]])-1,2),RIGHT(YEAR(jaar_zip[[#This Row],[Datum]]),2))&amp;"-"&amp; TEXT(WEEKNUM(jaar_zip[[#This Row],[Datum]],21),"00")</f>
        <v>24-23</v>
      </c>
      <c r="L7007" s="101">
        <f>MONTH(jaar_zip[[#This Row],[Datum]])</f>
        <v>6</v>
      </c>
      <c r="M7007" s="101">
        <f>IF(ISNUMBER(jaar_zip[[#This Row],[etmaaltemperatuur]]),IF(jaar_zip[[#This Row],[etmaaltemperatuur]]&lt;stookgrens,stookgrens-jaar_zip[[#This Row],[etmaaltemperatuur]],0),"")</f>
        <v>1.3999999999999986</v>
      </c>
      <c r="N7007" s="101">
        <f>IF(ISNUMBER(jaar_zip[[#This Row],[graaddagen]]),IF(OR(MONTH(jaar_zip[[#This Row],[Datum]])=1,MONTH(jaar_zip[[#This Row],[Datum]])=2,MONTH(jaar_zip[[#This Row],[Datum]])=11,MONTH(jaar_zip[[#This Row],[Datum]])=12),1.1,IF(OR(MONTH(jaar_zip[[#This Row],[Datum]])=3,MONTH(jaar_zip[[#This Row],[Datum]])=10),1,0.8))*jaar_zip[[#This Row],[graaddagen]],"")</f>
        <v>1.119999999999999</v>
      </c>
      <c r="O7007" s="101">
        <f>IF(ISNUMBER(jaar_zip[[#This Row],[etmaaltemperatuur]]),IF(jaar_zip[[#This Row],[etmaaltemperatuur]]&gt;stookgrens,jaar_zip[[#This Row],[etmaaltemperatuur]]-stookgrens,0),"")</f>
        <v>0</v>
      </c>
    </row>
    <row r="7008" spans="1:15" x14ac:dyDescent="0.25">
      <c r="A7008">
        <v>344</v>
      </c>
      <c r="B7008">
        <v>20240605</v>
      </c>
      <c r="C7008">
        <v>3.5</v>
      </c>
      <c r="D7008">
        <v>13</v>
      </c>
      <c r="E7008">
        <v>2875</v>
      </c>
      <c r="F7008">
        <v>-0.1</v>
      </c>
      <c r="G7008">
        <v>1013.5</v>
      </c>
      <c r="H7008">
        <v>66</v>
      </c>
      <c r="I7008" s="101" t="s">
        <v>37</v>
      </c>
      <c r="J7008" s="1">
        <f>DATEVALUE(RIGHT(jaar_zip[[#This Row],[YYYYMMDD]],2)&amp;"-"&amp;MID(jaar_zip[[#This Row],[YYYYMMDD]],5,2)&amp;"-"&amp;LEFT(jaar_zip[[#This Row],[YYYYMMDD]],4))</f>
        <v>45448</v>
      </c>
      <c r="K7008" s="101" t="str">
        <f>IF(AND(VALUE(MONTH(jaar_zip[[#This Row],[Datum]]))=1,VALUE(WEEKNUM(jaar_zip[[#This Row],[Datum]],21))&gt;51),RIGHT(YEAR(jaar_zip[[#This Row],[Datum]])-1,2),RIGHT(YEAR(jaar_zip[[#This Row],[Datum]]),2))&amp;"-"&amp; TEXT(WEEKNUM(jaar_zip[[#This Row],[Datum]],21),"00")</f>
        <v>24-23</v>
      </c>
      <c r="L7008" s="101">
        <f>MONTH(jaar_zip[[#This Row],[Datum]])</f>
        <v>6</v>
      </c>
      <c r="M7008" s="101">
        <f>IF(ISNUMBER(jaar_zip[[#This Row],[etmaaltemperatuur]]),IF(jaar_zip[[#This Row],[etmaaltemperatuur]]&lt;stookgrens,stookgrens-jaar_zip[[#This Row],[etmaaltemperatuur]],0),"")</f>
        <v>5</v>
      </c>
      <c r="N7008" s="101">
        <f>IF(ISNUMBER(jaar_zip[[#This Row],[graaddagen]]),IF(OR(MONTH(jaar_zip[[#This Row],[Datum]])=1,MONTH(jaar_zip[[#This Row],[Datum]])=2,MONTH(jaar_zip[[#This Row],[Datum]])=11,MONTH(jaar_zip[[#This Row],[Datum]])=12),1.1,IF(OR(MONTH(jaar_zip[[#This Row],[Datum]])=3,MONTH(jaar_zip[[#This Row],[Datum]])=10),1,0.8))*jaar_zip[[#This Row],[graaddagen]],"")</f>
        <v>4</v>
      </c>
      <c r="O7008" s="101">
        <f>IF(ISNUMBER(jaar_zip[[#This Row],[etmaaltemperatuur]]),IF(jaar_zip[[#This Row],[etmaaltemperatuur]]&gt;stookgrens,jaar_zip[[#This Row],[etmaaltemperatuur]]-stookgrens,0),"")</f>
        <v>0</v>
      </c>
    </row>
    <row r="7009" spans="1:15" x14ac:dyDescent="0.25">
      <c r="A7009">
        <v>344</v>
      </c>
      <c r="B7009">
        <v>20240606</v>
      </c>
      <c r="C7009">
        <v>2.8</v>
      </c>
      <c r="D7009">
        <v>13.7</v>
      </c>
      <c r="E7009">
        <v>2194</v>
      </c>
      <c r="F7009">
        <v>0</v>
      </c>
      <c r="G7009">
        <v>1017.3</v>
      </c>
      <c r="H7009">
        <v>65</v>
      </c>
      <c r="I7009" s="101" t="s">
        <v>37</v>
      </c>
      <c r="J7009" s="1">
        <f>DATEVALUE(RIGHT(jaar_zip[[#This Row],[YYYYMMDD]],2)&amp;"-"&amp;MID(jaar_zip[[#This Row],[YYYYMMDD]],5,2)&amp;"-"&amp;LEFT(jaar_zip[[#This Row],[YYYYMMDD]],4))</f>
        <v>45449</v>
      </c>
      <c r="K7009" s="101" t="str">
        <f>IF(AND(VALUE(MONTH(jaar_zip[[#This Row],[Datum]]))=1,VALUE(WEEKNUM(jaar_zip[[#This Row],[Datum]],21))&gt;51),RIGHT(YEAR(jaar_zip[[#This Row],[Datum]])-1,2),RIGHT(YEAR(jaar_zip[[#This Row],[Datum]]),2))&amp;"-"&amp; TEXT(WEEKNUM(jaar_zip[[#This Row],[Datum]],21),"00")</f>
        <v>24-23</v>
      </c>
      <c r="L7009" s="101">
        <f>MONTH(jaar_zip[[#This Row],[Datum]])</f>
        <v>6</v>
      </c>
      <c r="M7009" s="101">
        <f>IF(ISNUMBER(jaar_zip[[#This Row],[etmaaltemperatuur]]),IF(jaar_zip[[#This Row],[etmaaltemperatuur]]&lt;stookgrens,stookgrens-jaar_zip[[#This Row],[etmaaltemperatuur]],0),"")</f>
        <v>4.3000000000000007</v>
      </c>
      <c r="N7009" s="101">
        <f>IF(ISNUMBER(jaar_zip[[#This Row],[graaddagen]]),IF(OR(MONTH(jaar_zip[[#This Row],[Datum]])=1,MONTH(jaar_zip[[#This Row],[Datum]])=2,MONTH(jaar_zip[[#This Row],[Datum]])=11,MONTH(jaar_zip[[#This Row],[Datum]])=12),1.1,IF(OR(MONTH(jaar_zip[[#This Row],[Datum]])=3,MONTH(jaar_zip[[#This Row],[Datum]])=10),1,0.8))*jaar_zip[[#This Row],[graaddagen]],"")</f>
        <v>3.4400000000000008</v>
      </c>
      <c r="O7009" s="101">
        <f>IF(ISNUMBER(jaar_zip[[#This Row],[etmaaltemperatuur]]),IF(jaar_zip[[#This Row],[etmaaltemperatuur]]&gt;stookgrens,jaar_zip[[#This Row],[etmaaltemperatuur]]-stookgrens,0),"")</f>
        <v>0</v>
      </c>
    </row>
    <row r="7010" spans="1:15" x14ac:dyDescent="0.25">
      <c r="A7010">
        <v>344</v>
      </c>
      <c r="B7010">
        <v>20240607</v>
      </c>
      <c r="C7010">
        <v>4.0999999999999996</v>
      </c>
      <c r="D7010">
        <v>14.7</v>
      </c>
      <c r="E7010">
        <v>2405</v>
      </c>
      <c r="F7010">
        <v>-0.1</v>
      </c>
      <c r="G7010">
        <v>1017.9</v>
      </c>
      <c r="H7010">
        <v>67</v>
      </c>
      <c r="I7010" s="101" t="s">
        <v>37</v>
      </c>
      <c r="J7010" s="1">
        <f>DATEVALUE(RIGHT(jaar_zip[[#This Row],[YYYYMMDD]],2)&amp;"-"&amp;MID(jaar_zip[[#This Row],[YYYYMMDD]],5,2)&amp;"-"&amp;LEFT(jaar_zip[[#This Row],[YYYYMMDD]],4))</f>
        <v>45450</v>
      </c>
      <c r="K7010" s="101" t="str">
        <f>IF(AND(VALUE(MONTH(jaar_zip[[#This Row],[Datum]]))=1,VALUE(WEEKNUM(jaar_zip[[#This Row],[Datum]],21))&gt;51),RIGHT(YEAR(jaar_zip[[#This Row],[Datum]])-1,2),RIGHT(YEAR(jaar_zip[[#This Row],[Datum]]),2))&amp;"-"&amp; TEXT(WEEKNUM(jaar_zip[[#This Row],[Datum]],21),"00")</f>
        <v>24-23</v>
      </c>
      <c r="L7010" s="101">
        <f>MONTH(jaar_zip[[#This Row],[Datum]])</f>
        <v>6</v>
      </c>
      <c r="M7010" s="101">
        <f>IF(ISNUMBER(jaar_zip[[#This Row],[etmaaltemperatuur]]),IF(jaar_zip[[#This Row],[etmaaltemperatuur]]&lt;stookgrens,stookgrens-jaar_zip[[#This Row],[etmaaltemperatuur]],0),"")</f>
        <v>3.3000000000000007</v>
      </c>
      <c r="N7010" s="101">
        <f>IF(ISNUMBER(jaar_zip[[#This Row],[graaddagen]]),IF(OR(MONTH(jaar_zip[[#This Row],[Datum]])=1,MONTH(jaar_zip[[#This Row],[Datum]])=2,MONTH(jaar_zip[[#This Row],[Datum]])=11,MONTH(jaar_zip[[#This Row],[Datum]])=12),1.1,IF(OR(MONTH(jaar_zip[[#This Row],[Datum]])=3,MONTH(jaar_zip[[#This Row],[Datum]])=10),1,0.8))*jaar_zip[[#This Row],[graaddagen]],"")</f>
        <v>2.6400000000000006</v>
      </c>
      <c r="O7010" s="101">
        <f>IF(ISNUMBER(jaar_zip[[#This Row],[etmaaltemperatuur]]),IF(jaar_zip[[#This Row],[etmaaltemperatuur]]&gt;stookgrens,jaar_zip[[#This Row],[etmaaltemperatuur]]-stookgrens,0),"")</f>
        <v>0</v>
      </c>
    </row>
    <row r="7011" spans="1:15" x14ac:dyDescent="0.25">
      <c r="A7011">
        <v>344</v>
      </c>
      <c r="B7011">
        <v>20240608</v>
      </c>
      <c r="C7011">
        <v>4.2</v>
      </c>
      <c r="D7011">
        <v>13.6</v>
      </c>
      <c r="E7011">
        <v>1913</v>
      </c>
      <c r="F7011">
        <v>1.1000000000000001</v>
      </c>
      <c r="G7011">
        <v>1012.6</v>
      </c>
      <c r="H7011">
        <v>80</v>
      </c>
      <c r="I7011" s="101" t="s">
        <v>37</v>
      </c>
      <c r="J7011" s="1">
        <f>DATEVALUE(RIGHT(jaar_zip[[#This Row],[YYYYMMDD]],2)&amp;"-"&amp;MID(jaar_zip[[#This Row],[YYYYMMDD]],5,2)&amp;"-"&amp;LEFT(jaar_zip[[#This Row],[YYYYMMDD]],4))</f>
        <v>45451</v>
      </c>
      <c r="K7011" s="101" t="str">
        <f>IF(AND(VALUE(MONTH(jaar_zip[[#This Row],[Datum]]))=1,VALUE(WEEKNUM(jaar_zip[[#This Row],[Datum]],21))&gt;51),RIGHT(YEAR(jaar_zip[[#This Row],[Datum]])-1,2),RIGHT(YEAR(jaar_zip[[#This Row],[Datum]]),2))&amp;"-"&amp; TEXT(WEEKNUM(jaar_zip[[#This Row],[Datum]],21),"00")</f>
        <v>24-23</v>
      </c>
      <c r="L7011" s="101">
        <f>MONTH(jaar_zip[[#This Row],[Datum]])</f>
        <v>6</v>
      </c>
      <c r="M7011" s="101">
        <f>IF(ISNUMBER(jaar_zip[[#This Row],[etmaaltemperatuur]]),IF(jaar_zip[[#This Row],[etmaaltemperatuur]]&lt;stookgrens,stookgrens-jaar_zip[[#This Row],[etmaaltemperatuur]],0),"")</f>
        <v>4.4000000000000004</v>
      </c>
      <c r="N7011" s="101">
        <f>IF(ISNUMBER(jaar_zip[[#This Row],[graaddagen]]),IF(OR(MONTH(jaar_zip[[#This Row],[Datum]])=1,MONTH(jaar_zip[[#This Row],[Datum]])=2,MONTH(jaar_zip[[#This Row],[Datum]])=11,MONTH(jaar_zip[[#This Row],[Datum]])=12),1.1,IF(OR(MONTH(jaar_zip[[#This Row],[Datum]])=3,MONTH(jaar_zip[[#This Row],[Datum]])=10),1,0.8))*jaar_zip[[#This Row],[graaddagen]],"")</f>
        <v>3.5200000000000005</v>
      </c>
      <c r="O7011" s="101">
        <f>IF(ISNUMBER(jaar_zip[[#This Row],[etmaaltemperatuur]]),IF(jaar_zip[[#This Row],[etmaaltemperatuur]]&gt;stookgrens,jaar_zip[[#This Row],[etmaaltemperatuur]]-stookgrens,0),"")</f>
        <v>0</v>
      </c>
    </row>
    <row r="7012" spans="1:15" x14ac:dyDescent="0.25">
      <c r="A7012">
        <v>344</v>
      </c>
      <c r="B7012">
        <v>20240609</v>
      </c>
      <c r="C7012">
        <v>3.9</v>
      </c>
      <c r="D7012">
        <v>13.3</v>
      </c>
      <c r="E7012">
        <v>2211</v>
      </c>
      <c r="F7012">
        <v>-0.1</v>
      </c>
      <c r="G7012">
        <v>1010.9</v>
      </c>
      <c r="H7012">
        <v>70</v>
      </c>
      <c r="I7012" s="101" t="s">
        <v>37</v>
      </c>
      <c r="J7012" s="1">
        <f>DATEVALUE(RIGHT(jaar_zip[[#This Row],[YYYYMMDD]],2)&amp;"-"&amp;MID(jaar_zip[[#This Row],[YYYYMMDD]],5,2)&amp;"-"&amp;LEFT(jaar_zip[[#This Row],[YYYYMMDD]],4))</f>
        <v>45452</v>
      </c>
      <c r="K7012" s="101" t="str">
        <f>IF(AND(VALUE(MONTH(jaar_zip[[#This Row],[Datum]]))=1,VALUE(WEEKNUM(jaar_zip[[#This Row],[Datum]],21))&gt;51),RIGHT(YEAR(jaar_zip[[#This Row],[Datum]])-1,2),RIGHT(YEAR(jaar_zip[[#This Row],[Datum]]),2))&amp;"-"&amp; TEXT(WEEKNUM(jaar_zip[[#This Row],[Datum]],21),"00")</f>
        <v>24-23</v>
      </c>
      <c r="L7012" s="101">
        <f>MONTH(jaar_zip[[#This Row],[Datum]])</f>
        <v>6</v>
      </c>
      <c r="M7012" s="101">
        <f>IF(ISNUMBER(jaar_zip[[#This Row],[etmaaltemperatuur]]),IF(jaar_zip[[#This Row],[etmaaltemperatuur]]&lt;stookgrens,stookgrens-jaar_zip[[#This Row],[etmaaltemperatuur]],0),"")</f>
        <v>4.6999999999999993</v>
      </c>
      <c r="N7012" s="101">
        <f>IF(ISNUMBER(jaar_zip[[#This Row],[graaddagen]]),IF(OR(MONTH(jaar_zip[[#This Row],[Datum]])=1,MONTH(jaar_zip[[#This Row],[Datum]])=2,MONTH(jaar_zip[[#This Row],[Datum]])=11,MONTH(jaar_zip[[#This Row],[Datum]])=12),1.1,IF(OR(MONTH(jaar_zip[[#This Row],[Datum]])=3,MONTH(jaar_zip[[#This Row],[Datum]])=10),1,0.8))*jaar_zip[[#This Row],[graaddagen]],"")</f>
        <v>3.76</v>
      </c>
      <c r="O7012" s="101">
        <f>IF(ISNUMBER(jaar_zip[[#This Row],[etmaaltemperatuur]]),IF(jaar_zip[[#This Row],[etmaaltemperatuur]]&gt;stookgrens,jaar_zip[[#This Row],[etmaaltemperatuur]]-stookgrens,0),"")</f>
        <v>0</v>
      </c>
    </row>
    <row r="7013" spans="1:15" x14ac:dyDescent="0.25">
      <c r="A7013">
        <v>344</v>
      </c>
      <c r="B7013">
        <v>20240610</v>
      </c>
      <c r="C7013">
        <v>4.5999999999999996</v>
      </c>
      <c r="D7013">
        <v>11.9</v>
      </c>
      <c r="E7013">
        <v>1051</v>
      </c>
      <c r="F7013">
        <v>23.7</v>
      </c>
      <c r="G7013">
        <v>1006.7</v>
      </c>
      <c r="H7013">
        <v>85</v>
      </c>
      <c r="I7013" s="101" t="s">
        <v>37</v>
      </c>
      <c r="J7013" s="1">
        <f>DATEVALUE(RIGHT(jaar_zip[[#This Row],[YYYYMMDD]],2)&amp;"-"&amp;MID(jaar_zip[[#This Row],[YYYYMMDD]],5,2)&amp;"-"&amp;LEFT(jaar_zip[[#This Row],[YYYYMMDD]],4))</f>
        <v>45453</v>
      </c>
      <c r="K7013" s="101" t="str">
        <f>IF(AND(VALUE(MONTH(jaar_zip[[#This Row],[Datum]]))=1,VALUE(WEEKNUM(jaar_zip[[#This Row],[Datum]],21))&gt;51),RIGHT(YEAR(jaar_zip[[#This Row],[Datum]])-1,2),RIGHT(YEAR(jaar_zip[[#This Row],[Datum]]),2))&amp;"-"&amp; TEXT(WEEKNUM(jaar_zip[[#This Row],[Datum]],21),"00")</f>
        <v>24-24</v>
      </c>
      <c r="L7013" s="101">
        <f>MONTH(jaar_zip[[#This Row],[Datum]])</f>
        <v>6</v>
      </c>
      <c r="M7013" s="101">
        <f>IF(ISNUMBER(jaar_zip[[#This Row],[etmaaltemperatuur]]),IF(jaar_zip[[#This Row],[etmaaltemperatuur]]&lt;stookgrens,stookgrens-jaar_zip[[#This Row],[etmaaltemperatuur]],0),"")</f>
        <v>6.1</v>
      </c>
      <c r="N7013" s="101">
        <f>IF(ISNUMBER(jaar_zip[[#This Row],[graaddagen]]),IF(OR(MONTH(jaar_zip[[#This Row],[Datum]])=1,MONTH(jaar_zip[[#This Row],[Datum]])=2,MONTH(jaar_zip[[#This Row],[Datum]])=11,MONTH(jaar_zip[[#This Row],[Datum]])=12),1.1,IF(OR(MONTH(jaar_zip[[#This Row],[Datum]])=3,MONTH(jaar_zip[[#This Row],[Datum]])=10),1,0.8))*jaar_zip[[#This Row],[graaddagen]],"")</f>
        <v>4.88</v>
      </c>
      <c r="O7013" s="101">
        <f>IF(ISNUMBER(jaar_zip[[#This Row],[etmaaltemperatuur]]),IF(jaar_zip[[#This Row],[etmaaltemperatuur]]&gt;stookgrens,jaar_zip[[#This Row],[etmaaltemperatuur]]-stookgrens,0),"")</f>
        <v>0</v>
      </c>
    </row>
    <row r="7014" spans="1:15" x14ac:dyDescent="0.25">
      <c r="A7014">
        <v>344</v>
      </c>
      <c r="B7014">
        <v>20240611</v>
      </c>
      <c r="C7014">
        <v>3.9</v>
      </c>
      <c r="D7014">
        <v>12</v>
      </c>
      <c r="E7014">
        <v>2336</v>
      </c>
      <c r="F7014">
        <v>2.4</v>
      </c>
      <c r="G7014">
        <v>1016.3</v>
      </c>
      <c r="H7014">
        <v>76</v>
      </c>
      <c r="I7014" s="101" t="s">
        <v>37</v>
      </c>
      <c r="J7014" s="1">
        <f>DATEVALUE(RIGHT(jaar_zip[[#This Row],[YYYYMMDD]],2)&amp;"-"&amp;MID(jaar_zip[[#This Row],[YYYYMMDD]],5,2)&amp;"-"&amp;LEFT(jaar_zip[[#This Row],[YYYYMMDD]],4))</f>
        <v>45454</v>
      </c>
      <c r="K7014" s="101" t="str">
        <f>IF(AND(VALUE(MONTH(jaar_zip[[#This Row],[Datum]]))=1,VALUE(WEEKNUM(jaar_zip[[#This Row],[Datum]],21))&gt;51),RIGHT(YEAR(jaar_zip[[#This Row],[Datum]])-1,2),RIGHT(YEAR(jaar_zip[[#This Row],[Datum]]),2))&amp;"-"&amp; TEXT(WEEKNUM(jaar_zip[[#This Row],[Datum]],21),"00")</f>
        <v>24-24</v>
      </c>
      <c r="L7014" s="101">
        <f>MONTH(jaar_zip[[#This Row],[Datum]])</f>
        <v>6</v>
      </c>
      <c r="M7014" s="101">
        <f>IF(ISNUMBER(jaar_zip[[#This Row],[etmaaltemperatuur]]),IF(jaar_zip[[#This Row],[etmaaltemperatuur]]&lt;stookgrens,stookgrens-jaar_zip[[#This Row],[etmaaltemperatuur]],0),"")</f>
        <v>6</v>
      </c>
      <c r="N7014" s="101">
        <f>IF(ISNUMBER(jaar_zip[[#This Row],[graaddagen]]),IF(OR(MONTH(jaar_zip[[#This Row],[Datum]])=1,MONTH(jaar_zip[[#This Row],[Datum]])=2,MONTH(jaar_zip[[#This Row],[Datum]])=11,MONTH(jaar_zip[[#This Row],[Datum]])=12),1.1,IF(OR(MONTH(jaar_zip[[#This Row],[Datum]])=3,MONTH(jaar_zip[[#This Row],[Datum]])=10),1,0.8))*jaar_zip[[#This Row],[graaddagen]],"")</f>
        <v>4.8000000000000007</v>
      </c>
      <c r="O7014" s="101">
        <f>IF(ISNUMBER(jaar_zip[[#This Row],[etmaaltemperatuur]]),IF(jaar_zip[[#This Row],[etmaaltemperatuur]]&gt;stookgrens,jaar_zip[[#This Row],[etmaaltemperatuur]]-stookgrens,0),"")</f>
        <v>0</v>
      </c>
    </row>
    <row r="7015" spans="1:15" x14ac:dyDescent="0.25">
      <c r="A7015">
        <v>344</v>
      </c>
      <c r="B7015">
        <v>20240612</v>
      </c>
      <c r="C7015">
        <v>3</v>
      </c>
      <c r="D7015">
        <v>11.6</v>
      </c>
      <c r="E7015">
        <v>1712</v>
      </c>
      <c r="F7015">
        <v>1.1000000000000001</v>
      </c>
      <c r="G7015">
        <v>1020.1</v>
      </c>
      <c r="H7015">
        <v>76</v>
      </c>
      <c r="I7015" s="101" t="s">
        <v>37</v>
      </c>
      <c r="J7015" s="1">
        <f>DATEVALUE(RIGHT(jaar_zip[[#This Row],[YYYYMMDD]],2)&amp;"-"&amp;MID(jaar_zip[[#This Row],[YYYYMMDD]],5,2)&amp;"-"&amp;LEFT(jaar_zip[[#This Row],[YYYYMMDD]],4))</f>
        <v>45455</v>
      </c>
      <c r="K7015" s="101" t="str">
        <f>IF(AND(VALUE(MONTH(jaar_zip[[#This Row],[Datum]]))=1,VALUE(WEEKNUM(jaar_zip[[#This Row],[Datum]],21))&gt;51),RIGHT(YEAR(jaar_zip[[#This Row],[Datum]])-1,2),RIGHT(YEAR(jaar_zip[[#This Row],[Datum]]),2))&amp;"-"&amp; TEXT(WEEKNUM(jaar_zip[[#This Row],[Datum]],21),"00")</f>
        <v>24-24</v>
      </c>
      <c r="L7015" s="101">
        <f>MONTH(jaar_zip[[#This Row],[Datum]])</f>
        <v>6</v>
      </c>
      <c r="M7015" s="101">
        <f>IF(ISNUMBER(jaar_zip[[#This Row],[etmaaltemperatuur]]),IF(jaar_zip[[#This Row],[etmaaltemperatuur]]&lt;stookgrens,stookgrens-jaar_zip[[#This Row],[etmaaltemperatuur]],0),"")</f>
        <v>6.4</v>
      </c>
      <c r="N7015" s="101">
        <f>IF(ISNUMBER(jaar_zip[[#This Row],[graaddagen]]),IF(OR(MONTH(jaar_zip[[#This Row],[Datum]])=1,MONTH(jaar_zip[[#This Row],[Datum]])=2,MONTH(jaar_zip[[#This Row],[Datum]])=11,MONTH(jaar_zip[[#This Row],[Datum]])=12),1.1,IF(OR(MONTH(jaar_zip[[#This Row],[Datum]])=3,MONTH(jaar_zip[[#This Row],[Datum]])=10),1,0.8))*jaar_zip[[#This Row],[graaddagen]],"")</f>
        <v>5.120000000000001</v>
      </c>
      <c r="O7015" s="101">
        <f>IF(ISNUMBER(jaar_zip[[#This Row],[etmaaltemperatuur]]),IF(jaar_zip[[#This Row],[etmaaltemperatuur]]&gt;stookgrens,jaar_zip[[#This Row],[etmaaltemperatuur]]-stookgrens,0),"")</f>
        <v>0</v>
      </c>
    </row>
    <row r="7016" spans="1:15" x14ac:dyDescent="0.25">
      <c r="A7016">
        <v>344</v>
      </c>
      <c r="B7016">
        <v>20240613</v>
      </c>
      <c r="C7016">
        <v>4</v>
      </c>
      <c r="D7016">
        <v>14.7</v>
      </c>
      <c r="E7016">
        <v>2064</v>
      </c>
      <c r="F7016">
        <v>-0.1</v>
      </c>
      <c r="G7016">
        <v>1014.7</v>
      </c>
      <c r="H7016">
        <v>67</v>
      </c>
      <c r="I7016" s="101" t="s">
        <v>37</v>
      </c>
      <c r="J7016" s="1">
        <f>DATEVALUE(RIGHT(jaar_zip[[#This Row],[YYYYMMDD]],2)&amp;"-"&amp;MID(jaar_zip[[#This Row],[YYYYMMDD]],5,2)&amp;"-"&amp;LEFT(jaar_zip[[#This Row],[YYYYMMDD]],4))</f>
        <v>45456</v>
      </c>
      <c r="K7016" s="101" t="str">
        <f>IF(AND(VALUE(MONTH(jaar_zip[[#This Row],[Datum]]))=1,VALUE(WEEKNUM(jaar_zip[[#This Row],[Datum]],21))&gt;51),RIGHT(YEAR(jaar_zip[[#This Row],[Datum]])-1,2),RIGHT(YEAR(jaar_zip[[#This Row],[Datum]]),2))&amp;"-"&amp; TEXT(WEEKNUM(jaar_zip[[#This Row],[Datum]],21),"00")</f>
        <v>24-24</v>
      </c>
      <c r="L7016" s="101">
        <f>MONTH(jaar_zip[[#This Row],[Datum]])</f>
        <v>6</v>
      </c>
      <c r="M7016" s="101">
        <f>IF(ISNUMBER(jaar_zip[[#This Row],[etmaaltemperatuur]]),IF(jaar_zip[[#This Row],[etmaaltemperatuur]]&lt;stookgrens,stookgrens-jaar_zip[[#This Row],[etmaaltemperatuur]],0),"")</f>
        <v>3.3000000000000007</v>
      </c>
      <c r="N7016" s="101">
        <f>IF(ISNUMBER(jaar_zip[[#This Row],[graaddagen]]),IF(OR(MONTH(jaar_zip[[#This Row],[Datum]])=1,MONTH(jaar_zip[[#This Row],[Datum]])=2,MONTH(jaar_zip[[#This Row],[Datum]])=11,MONTH(jaar_zip[[#This Row],[Datum]])=12),1.1,IF(OR(MONTH(jaar_zip[[#This Row],[Datum]])=3,MONTH(jaar_zip[[#This Row],[Datum]])=10),1,0.8))*jaar_zip[[#This Row],[graaddagen]],"")</f>
        <v>2.6400000000000006</v>
      </c>
      <c r="O7016" s="101">
        <f>IF(ISNUMBER(jaar_zip[[#This Row],[etmaaltemperatuur]]),IF(jaar_zip[[#This Row],[etmaaltemperatuur]]&gt;stookgrens,jaar_zip[[#This Row],[etmaaltemperatuur]]-stookgrens,0),"")</f>
        <v>0</v>
      </c>
    </row>
    <row r="7017" spans="1:15" x14ac:dyDescent="0.25">
      <c r="A7017">
        <v>344</v>
      </c>
      <c r="B7017">
        <v>20240614</v>
      </c>
      <c r="C7017">
        <v>5</v>
      </c>
      <c r="D7017">
        <v>15.1</v>
      </c>
      <c r="E7017">
        <v>1174</v>
      </c>
      <c r="F7017">
        <v>2.7</v>
      </c>
      <c r="G7017">
        <v>1004.7</v>
      </c>
      <c r="H7017">
        <v>80</v>
      </c>
      <c r="I7017" s="101" t="s">
        <v>37</v>
      </c>
      <c r="J7017" s="1">
        <f>DATEVALUE(RIGHT(jaar_zip[[#This Row],[YYYYMMDD]],2)&amp;"-"&amp;MID(jaar_zip[[#This Row],[YYYYMMDD]],5,2)&amp;"-"&amp;LEFT(jaar_zip[[#This Row],[YYYYMMDD]],4))</f>
        <v>45457</v>
      </c>
      <c r="K7017" s="101" t="str">
        <f>IF(AND(VALUE(MONTH(jaar_zip[[#This Row],[Datum]]))=1,VALUE(WEEKNUM(jaar_zip[[#This Row],[Datum]],21))&gt;51),RIGHT(YEAR(jaar_zip[[#This Row],[Datum]])-1,2),RIGHT(YEAR(jaar_zip[[#This Row],[Datum]]),2))&amp;"-"&amp; TEXT(WEEKNUM(jaar_zip[[#This Row],[Datum]],21),"00")</f>
        <v>24-24</v>
      </c>
      <c r="L7017" s="101">
        <f>MONTH(jaar_zip[[#This Row],[Datum]])</f>
        <v>6</v>
      </c>
      <c r="M7017" s="101">
        <f>IF(ISNUMBER(jaar_zip[[#This Row],[etmaaltemperatuur]]),IF(jaar_zip[[#This Row],[etmaaltemperatuur]]&lt;stookgrens,stookgrens-jaar_zip[[#This Row],[etmaaltemperatuur]],0),"")</f>
        <v>2.9000000000000004</v>
      </c>
      <c r="N7017" s="101">
        <f>IF(ISNUMBER(jaar_zip[[#This Row],[graaddagen]]),IF(OR(MONTH(jaar_zip[[#This Row],[Datum]])=1,MONTH(jaar_zip[[#This Row],[Datum]])=2,MONTH(jaar_zip[[#This Row],[Datum]])=11,MONTH(jaar_zip[[#This Row],[Datum]])=12),1.1,IF(OR(MONTH(jaar_zip[[#This Row],[Datum]])=3,MONTH(jaar_zip[[#This Row],[Datum]])=10),1,0.8))*jaar_zip[[#This Row],[graaddagen]],"")</f>
        <v>2.3200000000000003</v>
      </c>
      <c r="O7017" s="101">
        <f>IF(ISNUMBER(jaar_zip[[#This Row],[etmaaltemperatuur]]),IF(jaar_zip[[#This Row],[etmaaltemperatuur]]&gt;stookgrens,jaar_zip[[#This Row],[etmaaltemperatuur]]-stookgrens,0),"")</f>
        <v>0</v>
      </c>
    </row>
    <row r="7018" spans="1:15" x14ac:dyDescent="0.25">
      <c r="A7018">
        <v>344</v>
      </c>
      <c r="B7018">
        <v>20240615</v>
      </c>
      <c r="C7018">
        <v>7.3</v>
      </c>
      <c r="D7018">
        <v>14.2</v>
      </c>
      <c r="E7018">
        <v>1367</v>
      </c>
      <c r="F7018">
        <v>5.4</v>
      </c>
      <c r="G7018">
        <v>1002.2</v>
      </c>
      <c r="H7018">
        <v>80</v>
      </c>
      <c r="I7018" s="101" t="s">
        <v>37</v>
      </c>
      <c r="J7018" s="1">
        <f>DATEVALUE(RIGHT(jaar_zip[[#This Row],[YYYYMMDD]],2)&amp;"-"&amp;MID(jaar_zip[[#This Row],[YYYYMMDD]],5,2)&amp;"-"&amp;LEFT(jaar_zip[[#This Row],[YYYYMMDD]],4))</f>
        <v>45458</v>
      </c>
      <c r="K7018" s="101" t="str">
        <f>IF(AND(VALUE(MONTH(jaar_zip[[#This Row],[Datum]]))=1,VALUE(WEEKNUM(jaar_zip[[#This Row],[Datum]],21))&gt;51),RIGHT(YEAR(jaar_zip[[#This Row],[Datum]])-1,2),RIGHT(YEAR(jaar_zip[[#This Row],[Datum]]),2))&amp;"-"&amp; TEXT(WEEKNUM(jaar_zip[[#This Row],[Datum]],21),"00")</f>
        <v>24-24</v>
      </c>
      <c r="L7018" s="101">
        <f>MONTH(jaar_zip[[#This Row],[Datum]])</f>
        <v>6</v>
      </c>
      <c r="M7018" s="101">
        <f>IF(ISNUMBER(jaar_zip[[#This Row],[etmaaltemperatuur]]),IF(jaar_zip[[#This Row],[etmaaltemperatuur]]&lt;stookgrens,stookgrens-jaar_zip[[#This Row],[etmaaltemperatuur]],0),"")</f>
        <v>3.8000000000000007</v>
      </c>
      <c r="N7018" s="101">
        <f>IF(ISNUMBER(jaar_zip[[#This Row],[graaddagen]]),IF(OR(MONTH(jaar_zip[[#This Row],[Datum]])=1,MONTH(jaar_zip[[#This Row],[Datum]])=2,MONTH(jaar_zip[[#This Row],[Datum]])=11,MONTH(jaar_zip[[#This Row],[Datum]])=12),1.1,IF(OR(MONTH(jaar_zip[[#This Row],[Datum]])=3,MONTH(jaar_zip[[#This Row],[Datum]])=10),1,0.8))*jaar_zip[[#This Row],[graaddagen]],"")</f>
        <v>3.0400000000000009</v>
      </c>
      <c r="O7018" s="101">
        <f>IF(ISNUMBER(jaar_zip[[#This Row],[etmaaltemperatuur]]),IF(jaar_zip[[#This Row],[etmaaltemperatuur]]&gt;stookgrens,jaar_zip[[#This Row],[etmaaltemperatuur]]-stookgrens,0),"")</f>
        <v>0</v>
      </c>
    </row>
    <row r="7019" spans="1:15" x14ac:dyDescent="0.25">
      <c r="A7019">
        <v>344</v>
      </c>
      <c r="B7019">
        <v>20240616</v>
      </c>
      <c r="C7019">
        <v>5.9</v>
      </c>
      <c r="D7019">
        <v>15.4</v>
      </c>
      <c r="E7019">
        <v>2109</v>
      </c>
      <c r="F7019">
        <v>0.2</v>
      </c>
      <c r="G7019">
        <v>1005.1</v>
      </c>
      <c r="H7019">
        <v>76</v>
      </c>
      <c r="I7019" s="101" t="s">
        <v>37</v>
      </c>
      <c r="J7019" s="1">
        <f>DATEVALUE(RIGHT(jaar_zip[[#This Row],[YYYYMMDD]],2)&amp;"-"&amp;MID(jaar_zip[[#This Row],[YYYYMMDD]],5,2)&amp;"-"&amp;LEFT(jaar_zip[[#This Row],[YYYYMMDD]],4))</f>
        <v>45459</v>
      </c>
      <c r="K7019" s="101" t="str">
        <f>IF(AND(VALUE(MONTH(jaar_zip[[#This Row],[Datum]]))=1,VALUE(WEEKNUM(jaar_zip[[#This Row],[Datum]],21))&gt;51),RIGHT(YEAR(jaar_zip[[#This Row],[Datum]])-1,2),RIGHT(YEAR(jaar_zip[[#This Row],[Datum]]),2))&amp;"-"&amp; TEXT(WEEKNUM(jaar_zip[[#This Row],[Datum]],21),"00")</f>
        <v>24-24</v>
      </c>
      <c r="L7019" s="101">
        <f>MONTH(jaar_zip[[#This Row],[Datum]])</f>
        <v>6</v>
      </c>
      <c r="M7019" s="101">
        <f>IF(ISNUMBER(jaar_zip[[#This Row],[etmaaltemperatuur]]),IF(jaar_zip[[#This Row],[etmaaltemperatuur]]&lt;stookgrens,stookgrens-jaar_zip[[#This Row],[etmaaltemperatuur]],0),"")</f>
        <v>2.5999999999999996</v>
      </c>
      <c r="N7019" s="101">
        <f>IF(ISNUMBER(jaar_zip[[#This Row],[graaddagen]]),IF(OR(MONTH(jaar_zip[[#This Row],[Datum]])=1,MONTH(jaar_zip[[#This Row],[Datum]])=2,MONTH(jaar_zip[[#This Row],[Datum]])=11,MONTH(jaar_zip[[#This Row],[Datum]])=12),1.1,IF(OR(MONTH(jaar_zip[[#This Row],[Datum]])=3,MONTH(jaar_zip[[#This Row],[Datum]])=10),1,0.8))*jaar_zip[[#This Row],[graaddagen]],"")</f>
        <v>2.0799999999999996</v>
      </c>
      <c r="O7019" s="101">
        <f>IF(ISNUMBER(jaar_zip[[#This Row],[etmaaltemperatuur]]),IF(jaar_zip[[#This Row],[etmaaltemperatuur]]&gt;stookgrens,jaar_zip[[#This Row],[etmaaltemperatuur]]-stookgrens,0),"")</f>
        <v>0</v>
      </c>
    </row>
    <row r="7020" spans="1:15" x14ac:dyDescent="0.25">
      <c r="A7020">
        <v>344</v>
      </c>
      <c r="B7020">
        <v>20240617</v>
      </c>
      <c r="C7020">
        <v>3.9</v>
      </c>
      <c r="D7020">
        <v>16.5</v>
      </c>
      <c r="E7020">
        <v>2834</v>
      </c>
      <c r="F7020">
        <v>0</v>
      </c>
      <c r="G7020">
        <v>1011.4</v>
      </c>
      <c r="H7020">
        <v>66</v>
      </c>
      <c r="I7020" s="101" t="s">
        <v>37</v>
      </c>
      <c r="J7020" s="1">
        <f>DATEVALUE(RIGHT(jaar_zip[[#This Row],[YYYYMMDD]],2)&amp;"-"&amp;MID(jaar_zip[[#This Row],[YYYYMMDD]],5,2)&amp;"-"&amp;LEFT(jaar_zip[[#This Row],[YYYYMMDD]],4))</f>
        <v>45460</v>
      </c>
      <c r="K7020" s="101" t="str">
        <f>IF(AND(VALUE(MONTH(jaar_zip[[#This Row],[Datum]]))=1,VALUE(WEEKNUM(jaar_zip[[#This Row],[Datum]],21))&gt;51),RIGHT(YEAR(jaar_zip[[#This Row],[Datum]])-1,2),RIGHT(YEAR(jaar_zip[[#This Row],[Datum]]),2))&amp;"-"&amp; TEXT(WEEKNUM(jaar_zip[[#This Row],[Datum]],21),"00")</f>
        <v>24-25</v>
      </c>
      <c r="L7020" s="101">
        <f>MONTH(jaar_zip[[#This Row],[Datum]])</f>
        <v>6</v>
      </c>
      <c r="M7020" s="101">
        <f>IF(ISNUMBER(jaar_zip[[#This Row],[etmaaltemperatuur]]),IF(jaar_zip[[#This Row],[etmaaltemperatuur]]&lt;stookgrens,stookgrens-jaar_zip[[#This Row],[etmaaltemperatuur]],0),"")</f>
        <v>1.5</v>
      </c>
      <c r="N7020" s="101">
        <f>IF(ISNUMBER(jaar_zip[[#This Row],[graaddagen]]),IF(OR(MONTH(jaar_zip[[#This Row],[Datum]])=1,MONTH(jaar_zip[[#This Row],[Datum]])=2,MONTH(jaar_zip[[#This Row],[Datum]])=11,MONTH(jaar_zip[[#This Row],[Datum]])=12),1.1,IF(OR(MONTH(jaar_zip[[#This Row],[Datum]])=3,MONTH(jaar_zip[[#This Row],[Datum]])=10),1,0.8))*jaar_zip[[#This Row],[graaddagen]],"")</f>
        <v>1.2000000000000002</v>
      </c>
      <c r="O7020" s="101">
        <f>IF(ISNUMBER(jaar_zip[[#This Row],[etmaaltemperatuur]]),IF(jaar_zip[[#This Row],[etmaaltemperatuur]]&gt;stookgrens,jaar_zip[[#This Row],[etmaaltemperatuur]]-stookgrens,0),"")</f>
        <v>0</v>
      </c>
    </row>
    <row r="7021" spans="1:15" x14ac:dyDescent="0.25">
      <c r="A7021">
        <v>344</v>
      </c>
      <c r="B7021">
        <v>20240618</v>
      </c>
      <c r="C7021">
        <v>1.7</v>
      </c>
      <c r="D7021">
        <v>15.7</v>
      </c>
      <c r="E7021">
        <v>777</v>
      </c>
      <c r="F7021">
        <v>2.5</v>
      </c>
      <c r="G7021">
        <v>1014</v>
      </c>
      <c r="H7021">
        <v>85</v>
      </c>
      <c r="I7021" s="101" t="s">
        <v>37</v>
      </c>
      <c r="J7021" s="1">
        <f>DATEVALUE(RIGHT(jaar_zip[[#This Row],[YYYYMMDD]],2)&amp;"-"&amp;MID(jaar_zip[[#This Row],[YYYYMMDD]],5,2)&amp;"-"&amp;LEFT(jaar_zip[[#This Row],[YYYYMMDD]],4))</f>
        <v>45461</v>
      </c>
      <c r="K7021" s="101" t="str">
        <f>IF(AND(VALUE(MONTH(jaar_zip[[#This Row],[Datum]]))=1,VALUE(WEEKNUM(jaar_zip[[#This Row],[Datum]],21))&gt;51),RIGHT(YEAR(jaar_zip[[#This Row],[Datum]])-1,2),RIGHT(YEAR(jaar_zip[[#This Row],[Datum]]),2))&amp;"-"&amp; TEXT(WEEKNUM(jaar_zip[[#This Row],[Datum]],21),"00")</f>
        <v>24-25</v>
      </c>
      <c r="L7021" s="101">
        <f>MONTH(jaar_zip[[#This Row],[Datum]])</f>
        <v>6</v>
      </c>
      <c r="M7021" s="101">
        <f>IF(ISNUMBER(jaar_zip[[#This Row],[etmaaltemperatuur]]),IF(jaar_zip[[#This Row],[etmaaltemperatuur]]&lt;stookgrens,stookgrens-jaar_zip[[#This Row],[etmaaltemperatuur]],0),"")</f>
        <v>2.3000000000000007</v>
      </c>
      <c r="N7021" s="101">
        <f>IF(ISNUMBER(jaar_zip[[#This Row],[graaddagen]]),IF(OR(MONTH(jaar_zip[[#This Row],[Datum]])=1,MONTH(jaar_zip[[#This Row],[Datum]])=2,MONTH(jaar_zip[[#This Row],[Datum]])=11,MONTH(jaar_zip[[#This Row],[Datum]])=12),1.1,IF(OR(MONTH(jaar_zip[[#This Row],[Datum]])=3,MONTH(jaar_zip[[#This Row],[Datum]])=10),1,0.8))*jaar_zip[[#This Row],[graaddagen]],"")</f>
        <v>1.8400000000000007</v>
      </c>
      <c r="O7021" s="101">
        <f>IF(ISNUMBER(jaar_zip[[#This Row],[etmaaltemperatuur]]),IF(jaar_zip[[#This Row],[etmaaltemperatuur]]&gt;stookgrens,jaar_zip[[#This Row],[etmaaltemperatuur]]-stookgrens,0),"")</f>
        <v>0</v>
      </c>
    </row>
    <row r="7022" spans="1:15" x14ac:dyDescent="0.25">
      <c r="A7022">
        <v>344</v>
      </c>
      <c r="B7022">
        <v>20240619</v>
      </c>
      <c r="C7022">
        <v>3.4</v>
      </c>
      <c r="D7022">
        <v>15.3</v>
      </c>
      <c r="E7022">
        <v>2724</v>
      </c>
      <c r="F7022">
        <v>0</v>
      </c>
      <c r="G7022">
        <v>1020</v>
      </c>
      <c r="H7022">
        <v>78</v>
      </c>
      <c r="I7022" s="101" t="s">
        <v>37</v>
      </c>
      <c r="J7022" s="1">
        <f>DATEVALUE(RIGHT(jaar_zip[[#This Row],[YYYYMMDD]],2)&amp;"-"&amp;MID(jaar_zip[[#This Row],[YYYYMMDD]],5,2)&amp;"-"&amp;LEFT(jaar_zip[[#This Row],[YYYYMMDD]],4))</f>
        <v>45462</v>
      </c>
      <c r="K7022" s="101" t="str">
        <f>IF(AND(VALUE(MONTH(jaar_zip[[#This Row],[Datum]]))=1,VALUE(WEEKNUM(jaar_zip[[#This Row],[Datum]],21))&gt;51),RIGHT(YEAR(jaar_zip[[#This Row],[Datum]])-1,2),RIGHT(YEAR(jaar_zip[[#This Row],[Datum]]),2))&amp;"-"&amp; TEXT(WEEKNUM(jaar_zip[[#This Row],[Datum]],21),"00")</f>
        <v>24-25</v>
      </c>
      <c r="L7022" s="101">
        <f>MONTH(jaar_zip[[#This Row],[Datum]])</f>
        <v>6</v>
      </c>
      <c r="M7022" s="101">
        <f>IF(ISNUMBER(jaar_zip[[#This Row],[etmaaltemperatuur]]),IF(jaar_zip[[#This Row],[etmaaltemperatuur]]&lt;stookgrens,stookgrens-jaar_zip[[#This Row],[etmaaltemperatuur]],0),"")</f>
        <v>2.6999999999999993</v>
      </c>
      <c r="N7022" s="101">
        <f>IF(ISNUMBER(jaar_zip[[#This Row],[graaddagen]]),IF(OR(MONTH(jaar_zip[[#This Row],[Datum]])=1,MONTH(jaar_zip[[#This Row],[Datum]])=2,MONTH(jaar_zip[[#This Row],[Datum]])=11,MONTH(jaar_zip[[#This Row],[Datum]])=12),1.1,IF(OR(MONTH(jaar_zip[[#This Row],[Datum]])=3,MONTH(jaar_zip[[#This Row],[Datum]])=10),1,0.8))*jaar_zip[[#This Row],[graaddagen]],"")</f>
        <v>2.1599999999999997</v>
      </c>
      <c r="O7022" s="101">
        <f>IF(ISNUMBER(jaar_zip[[#This Row],[etmaaltemperatuur]]),IF(jaar_zip[[#This Row],[etmaaltemperatuur]]&gt;stookgrens,jaar_zip[[#This Row],[etmaaltemperatuur]]-stookgrens,0),"")</f>
        <v>0</v>
      </c>
    </row>
    <row r="7023" spans="1:15" x14ac:dyDescent="0.25">
      <c r="A7023">
        <v>344</v>
      </c>
      <c r="B7023">
        <v>20240620</v>
      </c>
      <c r="C7023">
        <v>2.8</v>
      </c>
      <c r="D7023">
        <v>16</v>
      </c>
      <c r="E7023">
        <v>1850</v>
      </c>
      <c r="F7023">
        <v>-0.1</v>
      </c>
      <c r="G7023">
        <v>1019.4</v>
      </c>
      <c r="H7023">
        <v>77</v>
      </c>
      <c r="I7023" s="101" t="s">
        <v>37</v>
      </c>
      <c r="J7023" s="1">
        <f>DATEVALUE(RIGHT(jaar_zip[[#This Row],[YYYYMMDD]],2)&amp;"-"&amp;MID(jaar_zip[[#This Row],[YYYYMMDD]],5,2)&amp;"-"&amp;LEFT(jaar_zip[[#This Row],[YYYYMMDD]],4))</f>
        <v>45463</v>
      </c>
      <c r="K7023" s="101" t="str">
        <f>IF(AND(VALUE(MONTH(jaar_zip[[#This Row],[Datum]]))=1,VALUE(WEEKNUM(jaar_zip[[#This Row],[Datum]],21))&gt;51),RIGHT(YEAR(jaar_zip[[#This Row],[Datum]])-1,2),RIGHT(YEAR(jaar_zip[[#This Row],[Datum]]),2))&amp;"-"&amp; TEXT(WEEKNUM(jaar_zip[[#This Row],[Datum]],21),"00")</f>
        <v>24-25</v>
      </c>
      <c r="L7023" s="101">
        <f>MONTH(jaar_zip[[#This Row],[Datum]])</f>
        <v>6</v>
      </c>
      <c r="M7023" s="101">
        <f>IF(ISNUMBER(jaar_zip[[#This Row],[etmaaltemperatuur]]),IF(jaar_zip[[#This Row],[etmaaltemperatuur]]&lt;stookgrens,stookgrens-jaar_zip[[#This Row],[etmaaltemperatuur]],0),"")</f>
        <v>2</v>
      </c>
      <c r="N7023" s="101">
        <f>IF(ISNUMBER(jaar_zip[[#This Row],[graaddagen]]),IF(OR(MONTH(jaar_zip[[#This Row],[Datum]])=1,MONTH(jaar_zip[[#This Row],[Datum]])=2,MONTH(jaar_zip[[#This Row],[Datum]])=11,MONTH(jaar_zip[[#This Row],[Datum]])=12),1.1,IF(OR(MONTH(jaar_zip[[#This Row],[Datum]])=3,MONTH(jaar_zip[[#This Row],[Datum]])=10),1,0.8))*jaar_zip[[#This Row],[graaddagen]],"")</f>
        <v>1.6</v>
      </c>
      <c r="O7023" s="101">
        <f>IF(ISNUMBER(jaar_zip[[#This Row],[etmaaltemperatuur]]),IF(jaar_zip[[#This Row],[etmaaltemperatuur]]&gt;stookgrens,jaar_zip[[#This Row],[etmaaltemperatuur]]-stookgrens,0),"")</f>
        <v>0</v>
      </c>
    </row>
    <row r="7024" spans="1:15" x14ac:dyDescent="0.25">
      <c r="A7024">
        <v>344</v>
      </c>
      <c r="B7024">
        <v>20240621</v>
      </c>
      <c r="C7024">
        <v>2.2999999999999998</v>
      </c>
      <c r="D7024">
        <v>15.8</v>
      </c>
      <c r="E7024">
        <v>552</v>
      </c>
      <c r="F7024">
        <v>2</v>
      </c>
      <c r="G7024">
        <v>1012.9</v>
      </c>
      <c r="H7024">
        <v>86</v>
      </c>
      <c r="I7024" s="101" t="s">
        <v>37</v>
      </c>
      <c r="J7024" s="1">
        <f>DATEVALUE(RIGHT(jaar_zip[[#This Row],[YYYYMMDD]],2)&amp;"-"&amp;MID(jaar_zip[[#This Row],[YYYYMMDD]],5,2)&amp;"-"&amp;LEFT(jaar_zip[[#This Row],[YYYYMMDD]],4))</f>
        <v>45464</v>
      </c>
      <c r="K7024" s="101" t="str">
        <f>IF(AND(VALUE(MONTH(jaar_zip[[#This Row],[Datum]]))=1,VALUE(WEEKNUM(jaar_zip[[#This Row],[Datum]],21))&gt;51),RIGHT(YEAR(jaar_zip[[#This Row],[Datum]])-1,2),RIGHT(YEAR(jaar_zip[[#This Row],[Datum]]),2))&amp;"-"&amp; TEXT(WEEKNUM(jaar_zip[[#This Row],[Datum]],21),"00")</f>
        <v>24-25</v>
      </c>
      <c r="L7024" s="101">
        <f>MONTH(jaar_zip[[#This Row],[Datum]])</f>
        <v>6</v>
      </c>
      <c r="M7024" s="101">
        <f>IF(ISNUMBER(jaar_zip[[#This Row],[etmaaltemperatuur]]),IF(jaar_zip[[#This Row],[etmaaltemperatuur]]&lt;stookgrens,stookgrens-jaar_zip[[#This Row],[etmaaltemperatuur]],0),"")</f>
        <v>2.1999999999999993</v>
      </c>
      <c r="N7024" s="101">
        <f>IF(ISNUMBER(jaar_zip[[#This Row],[graaddagen]]),IF(OR(MONTH(jaar_zip[[#This Row],[Datum]])=1,MONTH(jaar_zip[[#This Row],[Datum]])=2,MONTH(jaar_zip[[#This Row],[Datum]])=11,MONTH(jaar_zip[[#This Row],[Datum]])=12),1.1,IF(OR(MONTH(jaar_zip[[#This Row],[Datum]])=3,MONTH(jaar_zip[[#This Row],[Datum]])=10),1,0.8))*jaar_zip[[#This Row],[graaddagen]],"")</f>
        <v>1.7599999999999996</v>
      </c>
      <c r="O7024" s="101">
        <f>IF(ISNUMBER(jaar_zip[[#This Row],[etmaaltemperatuur]]),IF(jaar_zip[[#This Row],[etmaaltemperatuur]]&gt;stookgrens,jaar_zip[[#This Row],[etmaaltemperatuur]]-stookgrens,0),"")</f>
        <v>0</v>
      </c>
    </row>
    <row r="7025" spans="1:15" x14ac:dyDescent="0.25">
      <c r="A7025">
        <v>344</v>
      </c>
      <c r="B7025">
        <v>20240622</v>
      </c>
      <c r="C7025">
        <v>4.2</v>
      </c>
      <c r="D7025">
        <v>16.8</v>
      </c>
      <c r="E7025">
        <v>2191</v>
      </c>
      <c r="F7025">
        <v>0</v>
      </c>
      <c r="G7025">
        <v>1013.6</v>
      </c>
      <c r="H7025">
        <v>77</v>
      </c>
      <c r="I7025" s="101" t="s">
        <v>37</v>
      </c>
      <c r="J7025" s="1">
        <f>DATEVALUE(RIGHT(jaar_zip[[#This Row],[YYYYMMDD]],2)&amp;"-"&amp;MID(jaar_zip[[#This Row],[YYYYMMDD]],5,2)&amp;"-"&amp;LEFT(jaar_zip[[#This Row],[YYYYMMDD]],4))</f>
        <v>45465</v>
      </c>
      <c r="K7025" s="101" t="str">
        <f>IF(AND(VALUE(MONTH(jaar_zip[[#This Row],[Datum]]))=1,VALUE(WEEKNUM(jaar_zip[[#This Row],[Datum]],21))&gt;51),RIGHT(YEAR(jaar_zip[[#This Row],[Datum]])-1,2),RIGHT(YEAR(jaar_zip[[#This Row],[Datum]]),2))&amp;"-"&amp; TEXT(WEEKNUM(jaar_zip[[#This Row],[Datum]],21),"00")</f>
        <v>24-25</v>
      </c>
      <c r="L7025" s="101">
        <f>MONTH(jaar_zip[[#This Row],[Datum]])</f>
        <v>6</v>
      </c>
      <c r="M7025" s="101">
        <f>IF(ISNUMBER(jaar_zip[[#This Row],[etmaaltemperatuur]]),IF(jaar_zip[[#This Row],[etmaaltemperatuur]]&lt;stookgrens,stookgrens-jaar_zip[[#This Row],[etmaaltemperatuur]],0),"")</f>
        <v>1.1999999999999993</v>
      </c>
      <c r="N7025" s="101">
        <f>IF(ISNUMBER(jaar_zip[[#This Row],[graaddagen]]),IF(OR(MONTH(jaar_zip[[#This Row],[Datum]])=1,MONTH(jaar_zip[[#This Row],[Datum]])=2,MONTH(jaar_zip[[#This Row],[Datum]])=11,MONTH(jaar_zip[[#This Row],[Datum]])=12),1.1,IF(OR(MONTH(jaar_zip[[#This Row],[Datum]])=3,MONTH(jaar_zip[[#This Row],[Datum]])=10),1,0.8))*jaar_zip[[#This Row],[graaddagen]],"")</f>
        <v>0.95999999999999952</v>
      </c>
      <c r="O7025" s="101">
        <f>IF(ISNUMBER(jaar_zip[[#This Row],[etmaaltemperatuur]]),IF(jaar_zip[[#This Row],[etmaaltemperatuur]]&gt;stookgrens,jaar_zip[[#This Row],[etmaaltemperatuur]]-stookgrens,0),"")</f>
        <v>0</v>
      </c>
    </row>
    <row r="7026" spans="1:15" x14ac:dyDescent="0.25">
      <c r="A7026">
        <v>344</v>
      </c>
      <c r="B7026">
        <v>20240623</v>
      </c>
      <c r="C7026">
        <v>2.4</v>
      </c>
      <c r="D7026">
        <v>18.3</v>
      </c>
      <c r="E7026">
        <v>2864</v>
      </c>
      <c r="F7026">
        <v>0</v>
      </c>
      <c r="G7026">
        <v>1019.7</v>
      </c>
      <c r="H7026">
        <v>74</v>
      </c>
      <c r="I7026" s="101" t="s">
        <v>37</v>
      </c>
      <c r="J7026" s="1">
        <f>DATEVALUE(RIGHT(jaar_zip[[#This Row],[YYYYMMDD]],2)&amp;"-"&amp;MID(jaar_zip[[#This Row],[YYYYMMDD]],5,2)&amp;"-"&amp;LEFT(jaar_zip[[#This Row],[YYYYMMDD]],4))</f>
        <v>45466</v>
      </c>
      <c r="K7026" s="101" t="str">
        <f>IF(AND(VALUE(MONTH(jaar_zip[[#This Row],[Datum]]))=1,VALUE(WEEKNUM(jaar_zip[[#This Row],[Datum]],21))&gt;51),RIGHT(YEAR(jaar_zip[[#This Row],[Datum]])-1,2),RIGHT(YEAR(jaar_zip[[#This Row],[Datum]]),2))&amp;"-"&amp; TEXT(WEEKNUM(jaar_zip[[#This Row],[Datum]],21),"00")</f>
        <v>24-25</v>
      </c>
      <c r="L7026" s="101">
        <f>MONTH(jaar_zip[[#This Row],[Datum]])</f>
        <v>6</v>
      </c>
      <c r="M7026" s="101">
        <f>IF(ISNUMBER(jaar_zip[[#This Row],[etmaaltemperatuur]]),IF(jaar_zip[[#This Row],[etmaaltemperatuur]]&lt;stookgrens,stookgrens-jaar_zip[[#This Row],[etmaaltemperatuur]],0),"")</f>
        <v>0</v>
      </c>
      <c r="N7026" s="101">
        <f>IF(ISNUMBER(jaar_zip[[#This Row],[graaddagen]]),IF(OR(MONTH(jaar_zip[[#This Row],[Datum]])=1,MONTH(jaar_zip[[#This Row],[Datum]])=2,MONTH(jaar_zip[[#This Row],[Datum]])=11,MONTH(jaar_zip[[#This Row],[Datum]])=12),1.1,IF(OR(MONTH(jaar_zip[[#This Row],[Datum]])=3,MONTH(jaar_zip[[#This Row],[Datum]])=10),1,0.8))*jaar_zip[[#This Row],[graaddagen]],"")</f>
        <v>0</v>
      </c>
      <c r="O7026" s="101">
        <f>IF(ISNUMBER(jaar_zip[[#This Row],[etmaaltemperatuur]]),IF(jaar_zip[[#This Row],[etmaaltemperatuur]]&gt;stookgrens,jaar_zip[[#This Row],[etmaaltemperatuur]]-stookgrens,0),"")</f>
        <v>0.30000000000000071</v>
      </c>
    </row>
    <row r="7027" spans="1:15" x14ac:dyDescent="0.25">
      <c r="A7027">
        <v>344</v>
      </c>
      <c r="B7027">
        <v>20240624</v>
      </c>
      <c r="C7027">
        <v>1.5</v>
      </c>
      <c r="D7027">
        <v>19.399999999999999</v>
      </c>
      <c r="E7027">
        <v>2952</v>
      </c>
      <c r="F7027">
        <v>0</v>
      </c>
      <c r="G7027">
        <v>1019.9</v>
      </c>
      <c r="H7027">
        <v>71</v>
      </c>
      <c r="I7027" s="101" t="s">
        <v>37</v>
      </c>
      <c r="J7027" s="1">
        <f>DATEVALUE(RIGHT(jaar_zip[[#This Row],[YYYYMMDD]],2)&amp;"-"&amp;MID(jaar_zip[[#This Row],[YYYYMMDD]],5,2)&amp;"-"&amp;LEFT(jaar_zip[[#This Row],[YYYYMMDD]],4))</f>
        <v>45467</v>
      </c>
      <c r="K7027" s="101" t="str">
        <f>IF(AND(VALUE(MONTH(jaar_zip[[#This Row],[Datum]]))=1,VALUE(WEEKNUM(jaar_zip[[#This Row],[Datum]],21))&gt;51),RIGHT(YEAR(jaar_zip[[#This Row],[Datum]])-1,2),RIGHT(YEAR(jaar_zip[[#This Row],[Datum]]),2))&amp;"-"&amp; TEXT(WEEKNUM(jaar_zip[[#This Row],[Datum]],21),"00")</f>
        <v>24-26</v>
      </c>
      <c r="L7027" s="101">
        <f>MONTH(jaar_zip[[#This Row],[Datum]])</f>
        <v>6</v>
      </c>
      <c r="M7027" s="101">
        <f>IF(ISNUMBER(jaar_zip[[#This Row],[etmaaltemperatuur]]),IF(jaar_zip[[#This Row],[etmaaltemperatuur]]&lt;stookgrens,stookgrens-jaar_zip[[#This Row],[etmaaltemperatuur]],0),"")</f>
        <v>0</v>
      </c>
      <c r="N7027" s="101">
        <f>IF(ISNUMBER(jaar_zip[[#This Row],[graaddagen]]),IF(OR(MONTH(jaar_zip[[#This Row],[Datum]])=1,MONTH(jaar_zip[[#This Row],[Datum]])=2,MONTH(jaar_zip[[#This Row],[Datum]])=11,MONTH(jaar_zip[[#This Row],[Datum]])=12),1.1,IF(OR(MONTH(jaar_zip[[#This Row],[Datum]])=3,MONTH(jaar_zip[[#This Row],[Datum]])=10),1,0.8))*jaar_zip[[#This Row],[graaddagen]],"")</f>
        <v>0</v>
      </c>
      <c r="O7027" s="101">
        <f>IF(ISNUMBER(jaar_zip[[#This Row],[etmaaltemperatuur]]),IF(jaar_zip[[#This Row],[etmaaltemperatuur]]&gt;stookgrens,jaar_zip[[#This Row],[etmaaltemperatuur]]-stookgrens,0),"")</f>
        <v>1.3999999999999986</v>
      </c>
    </row>
    <row r="7028" spans="1:15" x14ac:dyDescent="0.25">
      <c r="A7028">
        <v>344</v>
      </c>
      <c r="B7028">
        <v>20240625</v>
      </c>
      <c r="C7028">
        <v>2.7</v>
      </c>
      <c r="D7028">
        <v>22.7</v>
      </c>
      <c r="E7028">
        <v>2861</v>
      </c>
      <c r="F7028">
        <v>0</v>
      </c>
      <c r="G7028">
        <v>1015.4</v>
      </c>
      <c r="H7028">
        <v>68</v>
      </c>
      <c r="I7028" s="101" t="s">
        <v>37</v>
      </c>
      <c r="J7028" s="1">
        <f>DATEVALUE(RIGHT(jaar_zip[[#This Row],[YYYYMMDD]],2)&amp;"-"&amp;MID(jaar_zip[[#This Row],[YYYYMMDD]],5,2)&amp;"-"&amp;LEFT(jaar_zip[[#This Row],[YYYYMMDD]],4))</f>
        <v>45468</v>
      </c>
      <c r="K7028" s="101" t="str">
        <f>IF(AND(VALUE(MONTH(jaar_zip[[#This Row],[Datum]]))=1,VALUE(WEEKNUM(jaar_zip[[#This Row],[Datum]],21))&gt;51),RIGHT(YEAR(jaar_zip[[#This Row],[Datum]])-1,2),RIGHT(YEAR(jaar_zip[[#This Row],[Datum]]),2))&amp;"-"&amp; TEXT(WEEKNUM(jaar_zip[[#This Row],[Datum]],21),"00")</f>
        <v>24-26</v>
      </c>
      <c r="L7028" s="101">
        <f>MONTH(jaar_zip[[#This Row],[Datum]])</f>
        <v>6</v>
      </c>
      <c r="M7028" s="101">
        <f>IF(ISNUMBER(jaar_zip[[#This Row],[etmaaltemperatuur]]),IF(jaar_zip[[#This Row],[etmaaltemperatuur]]&lt;stookgrens,stookgrens-jaar_zip[[#This Row],[etmaaltemperatuur]],0),"")</f>
        <v>0</v>
      </c>
      <c r="N7028" s="101">
        <f>IF(ISNUMBER(jaar_zip[[#This Row],[graaddagen]]),IF(OR(MONTH(jaar_zip[[#This Row],[Datum]])=1,MONTH(jaar_zip[[#This Row],[Datum]])=2,MONTH(jaar_zip[[#This Row],[Datum]])=11,MONTH(jaar_zip[[#This Row],[Datum]])=12),1.1,IF(OR(MONTH(jaar_zip[[#This Row],[Datum]])=3,MONTH(jaar_zip[[#This Row],[Datum]])=10),1,0.8))*jaar_zip[[#This Row],[graaddagen]],"")</f>
        <v>0</v>
      </c>
      <c r="O7028" s="101">
        <f>IF(ISNUMBER(jaar_zip[[#This Row],[etmaaltemperatuur]]),IF(jaar_zip[[#This Row],[etmaaltemperatuur]]&gt;stookgrens,jaar_zip[[#This Row],[etmaaltemperatuur]]-stookgrens,0),"")</f>
        <v>4.6999999999999993</v>
      </c>
    </row>
    <row r="7029" spans="1:15" x14ac:dyDescent="0.25">
      <c r="A7029">
        <v>344</v>
      </c>
      <c r="B7029">
        <v>20240626</v>
      </c>
      <c r="C7029">
        <v>2.1</v>
      </c>
      <c r="D7029">
        <v>23.8</v>
      </c>
      <c r="E7029">
        <v>2951</v>
      </c>
      <c r="F7029">
        <v>0</v>
      </c>
      <c r="G7029">
        <v>1010.8</v>
      </c>
      <c r="H7029">
        <v>67</v>
      </c>
      <c r="I7029" s="101" t="s">
        <v>37</v>
      </c>
      <c r="J7029" s="1">
        <f>DATEVALUE(RIGHT(jaar_zip[[#This Row],[YYYYMMDD]],2)&amp;"-"&amp;MID(jaar_zip[[#This Row],[YYYYMMDD]],5,2)&amp;"-"&amp;LEFT(jaar_zip[[#This Row],[YYYYMMDD]],4))</f>
        <v>45469</v>
      </c>
      <c r="K7029" s="101" t="str">
        <f>IF(AND(VALUE(MONTH(jaar_zip[[#This Row],[Datum]]))=1,VALUE(WEEKNUM(jaar_zip[[#This Row],[Datum]],21))&gt;51),RIGHT(YEAR(jaar_zip[[#This Row],[Datum]])-1,2),RIGHT(YEAR(jaar_zip[[#This Row],[Datum]]),2))&amp;"-"&amp; TEXT(WEEKNUM(jaar_zip[[#This Row],[Datum]],21),"00")</f>
        <v>24-26</v>
      </c>
      <c r="L7029" s="101">
        <f>MONTH(jaar_zip[[#This Row],[Datum]])</f>
        <v>6</v>
      </c>
      <c r="M7029" s="101">
        <f>IF(ISNUMBER(jaar_zip[[#This Row],[etmaaltemperatuur]]),IF(jaar_zip[[#This Row],[etmaaltemperatuur]]&lt;stookgrens,stookgrens-jaar_zip[[#This Row],[etmaaltemperatuur]],0),"")</f>
        <v>0</v>
      </c>
      <c r="N7029" s="101">
        <f>IF(ISNUMBER(jaar_zip[[#This Row],[graaddagen]]),IF(OR(MONTH(jaar_zip[[#This Row],[Datum]])=1,MONTH(jaar_zip[[#This Row],[Datum]])=2,MONTH(jaar_zip[[#This Row],[Datum]])=11,MONTH(jaar_zip[[#This Row],[Datum]])=12),1.1,IF(OR(MONTH(jaar_zip[[#This Row],[Datum]])=3,MONTH(jaar_zip[[#This Row],[Datum]])=10),1,0.8))*jaar_zip[[#This Row],[graaddagen]],"")</f>
        <v>0</v>
      </c>
      <c r="O7029" s="101">
        <f>IF(ISNUMBER(jaar_zip[[#This Row],[etmaaltemperatuur]]),IF(jaar_zip[[#This Row],[etmaaltemperatuur]]&gt;stookgrens,jaar_zip[[#This Row],[etmaaltemperatuur]]-stookgrens,0),"")</f>
        <v>5.8000000000000007</v>
      </c>
    </row>
    <row r="7030" spans="1:15" x14ac:dyDescent="0.25">
      <c r="A7030">
        <v>344</v>
      </c>
      <c r="B7030">
        <v>20240627</v>
      </c>
      <c r="C7030">
        <v>4.0999999999999996</v>
      </c>
      <c r="D7030">
        <v>21.5</v>
      </c>
      <c r="E7030">
        <v>2656</v>
      </c>
      <c r="F7030">
        <v>0</v>
      </c>
      <c r="G7030">
        <v>1008.9</v>
      </c>
      <c r="H7030">
        <v>70</v>
      </c>
      <c r="I7030" s="101" t="s">
        <v>37</v>
      </c>
      <c r="J7030" s="1">
        <f>DATEVALUE(RIGHT(jaar_zip[[#This Row],[YYYYMMDD]],2)&amp;"-"&amp;MID(jaar_zip[[#This Row],[YYYYMMDD]],5,2)&amp;"-"&amp;LEFT(jaar_zip[[#This Row],[YYYYMMDD]],4))</f>
        <v>45470</v>
      </c>
      <c r="K7030" s="101" t="str">
        <f>IF(AND(VALUE(MONTH(jaar_zip[[#This Row],[Datum]]))=1,VALUE(WEEKNUM(jaar_zip[[#This Row],[Datum]],21))&gt;51),RIGHT(YEAR(jaar_zip[[#This Row],[Datum]])-1,2),RIGHT(YEAR(jaar_zip[[#This Row],[Datum]]),2))&amp;"-"&amp; TEXT(WEEKNUM(jaar_zip[[#This Row],[Datum]],21),"00")</f>
        <v>24-26</v>
      </c>
      <c r="L7030" s="101">
        <f>MONTH(jaar_zip[[#This Row],[Datum]])</f>
        <v>6</v>
      </c>
      <c r="M7030" s="101">
        <f>IF(ISNUMBER(jaar_zip[[#This Row],[etmaaltemperatuur]]),IF(jaar_zip[[#This Row],[etmaaltemperatuur]]&lt;stookgrens,stookgrens-jaar_zip[[#This Row],[etmaaltemperatuur]],0),"")</f>
        <v>0</v>
      </c>
      <c r="N7030" s="101">
        <f>IF(ISNUMBER(jaar_zip[[#This Row],[graaddagen]]),IF(OR(MONTH(jaar_zip[[#This Row],[Datum]])=1,MONTH(jaar_zip[[#This Row],[Datum]])=2,MONTH(jaar_zip[[#This Row],[Datum]])=11,MONTH(jaar_zip[[#This Row],[Datum]])=12),1.1,IF(OR(MONTH(jaar_zip[[#This Row],[Datum]])=3,MONTH(jaar_zip[[#This Row],[Datum]])=10),1,0.8))*jaar_zip[[#This Row],[graaddagen]],"")</f>
        <v>0</v>
      </c>
      <c r="O7030" s="101">
        <f>IF(ISNUMBER(jaar_zip[[#This Row],[etmaaltemperatuur]]),IF(jaar_zip[[#This Row],[etmaaltemperatuur]]&gt;stookgrens,jaar_zip[[#This Row],[etmaaltemperatuur]]-stookgrens,0),"")</f>
        <v>3.5</v>
      </c>
    </row>
    <row r="7031" spans="1:15" x14ac:dyDescent="0.25">
      <c r="A7031">
        <v>344</v>
      </c>
      <c r="B7031">
        <v>20240628</v>
      </c>
      <c r="C7031">
        <v>4.5999999999999996</v>
      </c>
      <c r="D7031">
        <v>17.100000000000001</v>
      </c>
      <c r="E7031">
        <v>2673</v>
      </c>
      <c r="F7031">
        <v>0</v>
      </c>
      <c r="G7031">
        <v>1015.9</v>
      </c>
      <c r="H7031">
        <v>70</v>
      </c>
      <c r="I7031" s="101" t="s">
        <v>37</v>
      </c>
      <c r="J7031" s="1">
        <f>DATEVALUE(RIGHT(jaar_zip[[#This Row],[YYYYMMDD]],2)&amp;"-"&amp;MID(jaar_zip[[#This Row],[YYYYMMDD]],5,2)&amp;"-"&amp;LEFT(jaar_zip[[#This Row],[YYYYMMDD]],4))</f>
        <v>45471</v>
      </c>
      <c r="K7031" s="101" t="str">
        <f>IF(AND(VALUE(MONTH(jaar_zip[[#This Row],[Datum]]))=1,VALUE(WEEKNUM(jaar_zip[[#This Row],[Datum]],21))&gt;51),RIGHT(YEAR(jaar_zip[[#This Row],[Datum]])-1,2),RIGHT(YEAR(jaar_zip[[#This Row],[Datum]]),2))&amp;"-"&amp; TEXT(WEEKNUM(jaar_zip[[#This Row],[Datum]],21),"00")</f>
        <v>24-26</v>
      </c>
      <c r="L7031" s="101">
        <f>MONTH(jaar_zip[[#This Row],[Datum]])</f>
        <v>6</v>
      </c>
      <c r="M7031" s="101">
        <f>IF(ISNUMBER(jaar_zip[[#This Row],[etmaaltemperatuur]]),IF(jaar_zip[[#This Row],[etmaaltemperatuur]]&lt;stookgrens,stookgrens-jaar_zip[[#This Row],[etmaaltemperatuur]],0),"")</f>
        <v>0.89999999999999858</v>
      </c>
      <c r="N7031" s="101">
        <f>IF(ISNUMBER(jaar_zip[[#This Row],[graaddagen]]),IF(OR(MONTH(jaar_zip[[#This Row],[Datum]])=1,MONTH(jaar_zip[[#This Row],[Datum]])=2,MONTH(jaar_zip[[#This Row],[Datum]])=11,MONTH(jaar_zip[[#This Row],[Datum]])=12),1.1,IF(OR(MONTH(jaar_zip[[#This Row],[Datum]])=3,MONTH(jaar_zip[[#This Row],[Datum]])=10),1,0.8))*jaar_zip[[#This Row],[graaddagen]],"")</f>
        <v>0.71999999999999886</v>
      </c>
      <c r="O7031" s="101">
        <f>IF(ISNUMBER(jaar_zip[[#This Row],[etmaaltemperatuur]]),IF(jaar_zip[[#This Row],[etmaaltemperatuur]]&gt;stookgrens,jaar_zip[[#This Row],[etmaaltemperatuur]]-stookgrens,0),"")</f>
        <v>0</v>
      </c>
    </row>
    <row r="7032" spans="1:15" x14ac:dyDescent="0.25">
      <c r="A7032">
        <v>344</v>
      </c>
      <c r="B7032">
        <v>20240629</v>
      </c>
      <c r="C7032">
        <v>2</v>
      </c>
      <c r="D7032">
        <v>18.2</v>
      </c>
      <c r="E7032">
        <v>2485</v>
      </c>
      <c r="F7032">
        <v>0.1</v>
      </c>
      <c r="G7032">
        <v>1013.5</v>
      </c>
      <c r="H7032">
        <v>73</v>
      </c>
      <c r="I7032" s="101" t="s">
        <v>37</v>
      </c>
      <c r="J7032" s="1">
        <f>DATEVALUE(RIGHT(jaar_zip[[#This Row],[YYYYMMDD]],2)&amp;"-"&amp;MID(jaar_zip[[#This Row],[YYYYMMDD]],5,2)&amp;"-"&amp;LEFT(jaar_zip[[#This Row],[YYYYMMDD]],4))</f>
        <v>45472</v>
      </c>
      <c r="K7032" s="101" t="str">
        <f>IF(AND(VALUE(MONTH(jaar_zip[[#This Row],[Datum]]))=1,VALUE(WEEKNUM(jaar_zip[[#This Row],[Datum]],21))&gt;51),RIGHT(YEAR(jaar_zip[[#This Row],[Datum]])-1,2),RIGHT(YEAR(jaar_zip[[#This Row],[Datum]]),2))&amp;"-"&amp; TEXT(WEEKNUM(jaar_zip[[#This Row],[Datum]],21),"00")</f>
        <v>24-26</v>
      </c>
      <c r="L7032" s="101">
        <f>MONTH(jaar_zip[[#This Row],[Datum]])</f>
        <v>6</v>
      </c>
      <c r="M7032" s="101">
        <f>IF(ISNUMBER(jaar_zip[[#This Row],[etmaaltemperatuur]]),IF(jaar_zip[[#This Row],[etmaaltemperatuur]]&lt;stookgrens,stookgrens-jaar_zip[[#This Row],[etmaaltemperatuur]],0),"")</f>
        <v>0</v>
      </c>
      <c r="N7032" s="101">
        <f>IF(ISNUMBER(jaar_zip[[#This Row],[graaddagen]]),IF(OR(MONTH(jaar_zip[[#This Row],[Datum]])=1,MONTH(jaar_zip[[#This Row],[Datum]])=2,MONTH(jaar_zip[[#This Row],[Datum]])=11,MONTH(jaar_zip[[#This Row],[Datum]])=12),1.1,IF(OR(MONTH(jaar_zip[[#This Row],[Datum]])=3,MONTH(jaar_zip[[#This Row],[Datum]])=10),1,0.8))*jaar_zip[[#This Row],[graaddagen]],"")</f>
        <v>0</v>
      </c>
      <c r="O7032" s="101">
        <f>IF(ISNUMBER(jaar_zip[[#This Row],[etmaaltemperatuur]]),IF(jaar_zip[[#This Row],[etmaaltemperatuur]]&gt;stookgrens,jaar_zip[[#This Row],[etmaaltemperatuur]]-stookgrens,0),"")</f>
        <v>0.19999999999999929</v>
      </c>
    </row>
    <row r="7033" spans="1:15" x14ac:dyDescent="0.25">
      <c r="A7033">
        <v>344</v>
      </c>
      <c r="B7033">
        <v>20240630</v>
      </c>
      <c r="C7033">
        <v>3.2</v>
      </c>
      <c r="D7033">
        <v>17.2</v>
      </c>
      <c r="E7033">
        <v>1810</v>
      </c>
      <c r="F7033">
        <v>0.3</v>
      </c>
      <c r="G7033">
        <v>1011</v>
      </c>
      <c r="H7033">
        <v>76</v>
      </c>
      <c r="I7033" s="101" t="s">
        <v>37</v>
      </c>
      <c r="J7033" s="1">
        <f>DATEVALUE(RIGHT(jaar_zip[[#This Row],[YYYYMMDD]],2)&amp;"-"&amp;MID(jaar_zip[[#This Row],[YYYYMMDD]],5,2)&amp;"-"&amp;LEFT(jaar_zip[[#This Row],[YYYYMMDD]],4))</f>
        <v>45473</v>
      </c>
      <c r="K7033" s="101" t="str">
        <f>IF(AND(VALUE(MONTH(jaar_zip[[#This Row],[Datum]]))=1,VALUE(WEEKNUM(jaar_zip[[#This Row],[Datum]],21))&gt;51),RIGHT(YEAR(jaar_zip[[#This Row],[Datum]])-1,2),RIGHT(YEAR(jaar_zip[[#This Row],[Datum]]),2))&amp;"-"&amp; TEXT(WEEKNUM(jaar_zip[[#This Row],[Datum]],21),"00")</f>
        <v>24-26</v>
      </c>
      <c r="L7033" s="101">
        <f>MONTH(jaar_zip[[#This Row],[Datum]])</f>
        <v>6</v>
      </c>
      <c r="M7033" s="101">
        <f>IF(ISNUMBER(jaar_zip[[#This Row],[etmaaltemperatuur]]),IF(jaar_zip[[#This Row],[etmaaltemperatuur]]&lt;stookgrens,stookgrens-jaar_zip[[#This Row],[etmaaltemperatuur]],0),"")</f>
        <v>0.80000000000000071</v>
      </c>
      <c r="N7033" s="101">
        <f>IF(ISNUMBER(jaar_zip[[#This Row],[graaddagen]]),IF(OR(MONTH(jaar_zip[[#This Row],[Datum]])=1,MONTH(jaar_zip[[#This Row],[Datum]])=2,MONTH(jaar_zip[[#This Row],[Datum]])=11,MONTH(jaar_zip[[#This Row],[Datum]])=12),1.1,IF(OR(MONTH(jaar_zip[[#This Row],[Datum]])=3,MONTH(jaar_zip[[#This Row],[Datum]])=10),1,0.8))*jaar_zip[[#This Row],[graaddagen]],"")</f>
        <v>0.64000000000000057</v>
      </c>
      <c r="O7033" s="101">
        <f>IF(ISNUMBER(jaar_zip[[#This Row],[etmaaltemperatuur]]),IF(jaar_zip[[#This Row],[etmaaltemperatuur]]&gt;stookgrens,jaar_zip[[#This Row],[etmaaltemperatuur]]-stookgrens,0),"")</f>
        <v>0</v>
      </c>
    </row>
    <row r="7034" spans="1:15" x14ac:dyDescent="0.25">
      <c r="A7034">
        <v>344</v>
      </c>
      <c r="B7034">
        <v>20240701</v>
      </c>
      <c r="C7034">
        <v>3.9</v>
      </c>
      <c r="D7034">
        <v>16.399999999999999</v>
      </c>
      <c r="E7034">
        <v>2479</v>
      </c>
      <c r="F7034">
        <v>0.5</v>
      </c>
      <c r="G7034">
        <v>1016</v>
      </c>
      <c r="H7034">
        <v>70</v>
      </c>
      <c r="I7034" s="101" t="s">
        <v>37</v>
      </c>
      <c r="J7034" s="1">
        <f>DATEVALUE(RIGHT(jaar_zip[[#This Row],[YYYYMMDD]],2)&amp;"-"&amp;MID(jaar_zip[[#This Row],[YYYYMMDD]],5,2)&amp;"-"&amp;LEFT(jaar_zip[[#This Row],[YYYYMMDD]],4))</f>
        <v>45474</v>
      </c>
      <c r="K7034" s="101" t="str">
        <f>IF(AND(VALUE(MONTH(jaar_zip[[#This Row],[Datum]]))=1,VALUE(WEEKNUM(jaar_zip[[#This Row],[Datum]],21))&gt;51),RIGHT(YEAR(jaar_zip[[#This Row],[Datum]])-1,2),RIGHT(YEAR(jaar_zip[[#This Row],[Datum]]),2))&amp;"-"&amp; TEXT(WEEKNUM(jaar_zip[[#This Row],[Datum]],21),"00")</f>
        <v>24-27</v>
      </c>
      <c r="L7034" s="101">
        <f>MONTH(jaar_zip[[#This Row],[Datum]])</f>
        <v>7</v>
      </c>
      <c r="M7034" s="101">
        <f>IF(ISNUMBER(jaar_zip[[#This Row],[etmaaltemperatuur]]),IF(jaar_zip[[#This Row],[etmaaltemperatuur]]&lt;stookgrens,stookgrens-jaar_zip[[#This Row],[etmaaltemperatuur]],0),"")</f>
        <v>1.6000000000000014</v>
      </c>
      <c r="N7034" s="101">
        <f>IF(ISNUMBER(jaar_zip[[#This Row],[graaddagen]]),IF(OR(MONTH(jaar_zip[[#This Row],[Datum]])=1,MONTH(jaar_zip[[#This Row],[Datum]])=2,MONTH(jaar_zip[[#This Row],[Datum]])=11,MONTH(jaar_zip[[#This Row],[Datum]])=12),1.1,IF(OR(MONTH(jaar_zip[[#This Row],[Datum]])=3,MONTH(jaar_zip[[#This Row],[Datum]])=10),1,0.8))*jaar_zip[[#This Row],[graaddagen]],"")</f>
        <v>1.2800000000000011</v>
      </c>
      <c r="O7034" s="101">
        <f>IF(ISNUMBER(jaar_zip[[#This Row],[etmaaltemperatuur]]),IF(jaar_zip[[#This Row],[etmaaltemperatuur]]&gt;stookgrens,jaar_zip[[#This Row],[etmaaltemperatuur]]-stookgrens,0),"")</f>
        <v>0</v>
      </c>
    </row>
    <row r="7035" spans="1:15" x14ac:dyDescent="0.25">
      <c r="A7035">
        <v>344</v>
      </c>
      <c r="B7035">
        <v>20240702</v>
      </c>
      <c r="C7035">
        <v>3.5</v>
      </c>
      <c r="D7035">
        <v>14.7</v>
      </c>
      <c r="E7035">
        <v>1289</v>
      </c>
      <c r="F7035">
        <v>4.5</v>
      </c>
      <c r="G7035">
        <v>1015.3</v>
      </c>
      <c r="H7035">
        <v>80</v>
      </c>
      <c r="I7035" s="101" t="s">
        <v>37</v>
      </c>
      <c r="J7035" s="1">
        <f>DATEVALUE(RIGHT(jaar_zip[[#This Row],[YYYYMMDD]],2)&amp;"-"&amp;MID(jaar_zip[[#This Row],[YYYYMMDD]],5,2)&amp;"-"&amp;LEFT(jaar_zip[[#This Row],[YYYYMMDD]],4))</f>
        <v>45475</v>
      </c>
      <c r="K7035" s="101" t="str">
        <f>IF(AND(VALUE(MONTH(jaar_zip[[#This Row],[Datum]]))=1,VALUE(WEEKNUM(jaar_zip[[#This Row],[Datum]],21))&gt;51),RIGHT(YEAR(jaar_zip[[#This Row],[Datum]])-1,2),RIGHT(YEAR(jaar_zip[[#This Row],[Datum]]),2))&amp;"-"&amp; TEXT(WEEKNUM(jaar_zip[[#This Row],[Datum]],21),"00")</f>
        <v>24-27</v>
      </c>
      <c r="L7035" s="101">
        <f>MONTH(jaar_zip[[#This Row],[Datum]])</f>
        <v>7</v>
      </c>
      <c r="M7035" s="101">
        <f>IF(ISNUMBER(jaar_zip[[#This Row],[etmaaltemperatuur]]),IF(jaar_zip[[#This Row],[etmaaltemperatuur]]&lt;stookgrens,stookgrens-jaar_zip[[#This Row],[etmaaltemperatuur]],0),"")</f>
        <v>3.3000000000000007</v>
      </c>
      <c r="N7035" s="101">
        <f>IF(ISNUMBER(jaar_zip[[#This Row],[graaddagen]]),IF(OR(MONTH(jaar_zip[[#This Row],[Datum]])=1,MONTH(jaar_zip[[#This Row],[Datum]])=2,MONTH(jaar_zip[[#This Row],[Datum]])=11,MONTH(jaar_zip[[#This Row],[Datum]])=12),1.1,IF(OR(MONTH(jaar_zip[[#This Row],[Datum]])=3,MONTH(jaar_zip[[#This Row],[Datum]])=10),1,0.8))*jaar_zip[[#This Row],[graaddagen]],"")</f>
        <v>2.6400000000000006</v>
      </c>
      <c r="O7035" s="101">
        <f>IF(ISNUMBER(jaar_zip[[#This Row],[etmaaltemperatuur]]),IF(jaar_zip[[#This Row],[etmaaltemperatuur]]&gt;stookgrens,jaar_zip[[#This Row],[etmaaltemperatuur]]-stookgrens,0),"")</f>
        <v>0</v>
      </c>
    </row>
    <row r="7036" spans="1:15" x14ac:dyDescent="0.25">
      <c r="A7036">
        <v>344</v>
      </c>
      <c r="B7036">
        <v>20240703</v>
      </c>
      <c r="C7036">
        <v>4.0999999999999996</v>
      </c>
      <c r="D7036">
        <v>14</v>
      </c>
      <c r="E7036">
        <v>1069</v>
      </c>
      <c r="F7036">
        <v>13.5</v>
      </c>
      <c r="G7036">
        <v>1009</v>
      </c>
      <c r="H7036">
        <v>83</v>
      </c>
      <c r="I7036" s="101" t="s">
        <v>37</v>
      </c>
      <c r="J7036" s="1">
        <f>DATEVALUE(RIGHT(jaar_zip[[#This Row],[YYYYMMDD]],2)&amp;"-"&amp;MID(jaar_zip[[#This Row],[YYYYMMDD]],5,2)&amp;"-"&amp;LEFT(jaar_zip[[#This Row],[YYYYMMDD]],4))</f>
        <v>45476</v>
      </c>
      <c r="K7036" s="101" t="str">
        <f>IF(AND(VALUE(MONTH(jaar_zip[[#This Row],[Datum]]))=1,VALUE(WEEKNUM(jaar_zip[[#This Row],[Datum]],21))&gt;51),RIGHT(YEAR(jaar_zip[[#This Row],[Datum]])-1,2),RIGHT(YEAR(jaar_zip[[#This Row],[Datum]]),2))&amp;"-"&amp; TEXT(WEEKNUM(jaar_zip[[#This Row],[Datum]],21),"00")</f>
        <v>24-27</v>
      </c>
      <c r="L7036" s="101">
        <f>MONTH(jaar_zip[[#This Row],[Datum]])</f>
        <v>7</v>
      </c>
      <c r="M7036" s="101">
        <f>IF(ISNUMBER(jaar_zip[[#This Row],[etmaaltemperatuur]]),IF(jaar_zip[[#This Row],[etmaaltemperatuur]]&lt;stookgrens,stookgrens-jaar_zip[[#This Row],[etmaaltemperatuur]],0),"")</f>
        <v>4</v>
      </c>
      <c r="N7036" s="101">
        <f>IF(ISNUMBER(jaar_zip[[#This Row],[graaddagen]]),IF(OR(MONTH(jaar_zip[[#This Row],[Datum]])=1,MONTH(jaar_zip[[#This Row],[Datum]])=2,MONTH(jaar_zip[[#This Row],[Datum]])=11,MONTH(jaar_zip[[#This Row],[Datum]])=12),1.1,IF(OR(MONTH(jaar_zip[[#This Row],[Datum]])=3,MONTH(jaar_zip[[#This Row],[Datum]])=10),1,0.8))*jaar_zip[[#This Row],[graaddagen]],"")</f>
        <v>3.2</v>
      </c>
      <c r="O7036" s="101">
        <f>IF(ISNUMBER(jaar_zip[[#This Row],[etmaaltemperatuur]]),IF(jaar_zip[[#This Row],[etmaaltemperatuur]]&gt;stookgrens,jaar_zip[[#This Row],[etmaaltemperatuur]]-stookgrens,0),"")</f>
        <v>0</v>
      </c>
    </row>
    <row r="7037" spans="1:15" x14ac:dyDescent="0.25">
      <c r="A7037">
        <v>344</v>
      </c>
      <c r="B7037">
        <v>20240704</v>
      </c>
      <c r="C7037">
        <v>6.5</v>
      </c>
      <c r="D7037">
        <v>16.2</v>
      </c>
      <c r="E7037">
        <v>2775</v>
      </c>
      <c r="F7037">
        <v>6.3</v>
      </c>
      <c r="G7037">
        <v>1007.8</v>
      </c>
      <c r="H7037">
        <v>69</v>
      </c>
      <c r="I7037" s="101" t="s">
        <v>37</v>
      </c>
      <c r="J7037" s="1">
        <f>DATEVALUE(RIGHT(jaar_zip[[#This Row],[YYYYMMDD]],2)&amp;"-"&amp;MID(jaar_zip[[#This Row],[YYYYMMDD]],5,2)&amp;"-"&amp;LEFT(jaar_zip[[#This Row],[YYYYMMDD]],4))</f>
        <v>45477</v>
      </c>
      <c r="K7037" s="101" t="str">
        <f>IF(AND(VALUE(MONTH(jaar_zip[[#This Row],[Datum]]))=1,VALUE(WEEKNUM(jaar_zip[[#This Row],[Datum]],21))&gt;51),RIGHT(YEAR(jaar_zip[[#This Row],[Datum]])-1,2),RIGHT(YEAR(jaar_zip[[#This Row],[Datum]]),2))&amp;"-"&amp; TEXT(WEEKNUM(jaar_zip[[#This Row],[Datum]],21),"00")</f>
        <v>24-27</v>
      </c>
      <c r="L7037" s="101">
        <f>MONTH(jaar_zip[[#This Row],[Datum]])</f>
        <v>7</v>
      </c>
      <c r="M7037" s="101">
        <f>IF(ISNUMBER(jaar_zip[[#This Row],[etmaaltemperatuur]]),IF(jaar_zip[[#This Row],[etmaaltemperatuur]]&lt;stookgrens,stookgrens-jaar_zip[[#This Row],[etmaaltemperatuur]],0),"")</f>
        <v>1.8000000000000007</v>
      </c>
      <c r="N7037" s="101">
        <f>IF(ISNUMBER(jaar_zip[[#This Row],[graaddagen]]),IF(OR(MONTH(jaar_zip[[#This Row],[Datum]])=1,MONTH(jaar_zip[[#This Row],[Datum]])=2,MONTH(jaar_zip[[#This Row],[Datum]])=11,MONTH(jaar_zip[[#This Row],[Datum]])=12),1.1,IF(OR(MONTH(jaar_zip[[#This Row],[Datum]])=3,MONTH(jaar_zip[[#This Row],[Datum]])=10),1,0.8))*jaar_zip[[#This Row],[graaddagen]],"")</f>
        <v>1.4400000000000006</v>
      </c>
      <c r="O7037" s="101">
        <f>IF(ISNUMBER(jaar_zip[[#This Row],[etmaaltemperatuur]]),IF(jaar_zip[[#This Row],[etmaaltemperatuur]]&gt;stookgrens,jaar_zip[[#This Row],[etmaaltemperatuur]]-stookgrens,0),"")</f>
        <v>0</v>
      </c>
    </row>
    <row r="7038" spans="1:15" x14ac:dyDescent="0.25">
      <c r="A7038">
        <v>344</v>
      </c>
      <c r="B7038">
        <v>20240705</v>
      </c>
      <c r="C7038">
        <v>5.6</v>
      </c>
      <c r="D7038">
        <v>16.3</v>
      </c>
      <c r="E7038">
        <v>574</v>
      </c>
      <c r="F7038">
        <v>7</v>
      </c>
      <c r="G7038">
        <v>1007.6</v>
      </c>
      <c r="H7038">
        <v>83</v>
      </c>
      <c r="I7038" s="101" t="s">
        <v>37</v>
      </c>
      <c r="J7038" s="1">
        <f>DATEVALUE(RIGHT(jaar_zip[[#This Row],[YYYYMMDD]],2)&amp;"-"&amp;MID(jaar_zip[[#This Row],[YYYYMMDD]],5,2)&amp;"-"&amp;LEFT(jaar_zip[[#This Row],[YYYYMMDD]],4))</f>
        <v>45478</v>
      </c>
      <c r="K7038" s="101" t="str">
        <f>IF(AND(VALUE(MONTH(jaar_zip[[#This Row],[Datum]]))=1,VALUE(WEEKNUM(jaar_zip[[#This Row],[Datum]],21))&gt;51),RIGHT(YEAR(jaar_zip[[#This Row],[Datum]])-1,2),RIGHT(YEAR(jaar_zip[[#This Row],[Datum]]),2))&amp;"-"&amp; TEXT(WEEKNUM(jaar_zip[[#This Row],[Datum]],21),"00")</f>
        <v>24-27</v>
      </c>
      <c r="L7038" s="101">
        <f>MONTH(jaar_zip[[#This Row],[Datum]])</f>
        <v>7</v>
      </c>
      <c r="M7038" s="101">
        <f>IF(ISNUMBER(jaar_zip[[#This Row],[etmaaltemperatuur]]),IF(jaar_zip[[#This Row],[etmaaltemperatuur]]&lt;stookgrens,stookgrens-jaar_zip[[#This Row],[etmaaltemperatuur]],0),"")</f>
        <v>1.6999999999999993</v>
      </c>
      <c r="N7038" s="101">
        <f>IF(ISNUMBER(jaar_zip[[#This Row],[graaddagen]]),IF(OR(MONTH(jaar_zip[[#This Row],[Datum]])=1,MONTH(jaar_zip[[#This Row],[Datum]])=2,MONTH(jaar_zip[[#This Row],[Datum]])=11,MONTH(jaar_zip[[#This Row],[Datum]])=12),1.1,IF(OR(MONTH(jaar_zip[[#This Row],[Datum]])=3,MONTH(jaar_zip[[#This Row],[Datum]])=10),1,0.8))*jaar_zip[[#This Row],[graaddagen]],"")</f>
        <v>1.3599999999999994</v>
      </c>
      <c r="O7038" s="101">
        <f>IF(ISNUMBER(jaar_zip[[#This Row],[etmaaltemperatuur]]),IF(jaar_zip[[#This Row],[etmaaltemperatuur]]&gt;stookgrens,jaar_zip[[#This Row],[etmaaltemperatuur]]-stookgrens,0),"")</f>
        <v>0</v>
      </c>
    </row>
    <row r="7039" spans="1:15" x14ac:dyDescent="0.25">
      <c r="A7039">
        <v>344</v>
      </c>
      <c r="B7039">
        <v>20240706</v>
      </c>
      <c r="C7039">
        <v>7.5</v>
      </c>
      <c r="D7039">
        <v>16.3</v>
      </c>
      <c r="E7039">
        <v>1895</v>
      </c>
      <c r="F7039">
        <v>15.6</v>
      </c>
      <c r="G7039">
        <v>1002.5</v>
      </c>
      <c r="H7039">
        <v>77</v>
      </c>
      <c r="I7039" s="101" t="s">
        <v>37</v>
      </c>
      <c r="J7039" s="1">
        <f>DATEVALUE(RIGHT(jaar_zip[[#This Row],[YYYYMMDD]],2)&amp;"-"&amp;MID(jaar_zip[[#This Row],[YYYYMMDD]],5,2)&amp;"-"&amp;LEFT(jaar_zip[[#This Row],[YYYYMMDD]],4))</f>
        <v>45479</v>
      </c>
      <c r="K7039" s="101" t="str">
        <f>IF(AND(VALUE(MONTH(jaar_zip[[#This Row],[Datum]]))=1,VALUE(WEEKNUM(jaar_zip[[#This Row],[Datum]],21))&gt;51),RIGHT(YEAR(jaar_zip[[#This Row],[Datum]])-1,2),RIGHT(YEAR(jaar_zip[[#This Row],[Datum]]),2))&amp;"-"&amp; TEXT(WEEKNUM(jaar_zip[[#This Row],[Datum]],21),"00")</f>
        <v>24-27</v>
      </c>
      <c r="L7039" s="101">
        <f>MONTH(jaar_zip[[#This Row],[Datum]])</f>
        <v>7</v>
      </c>
      <c r="M7039" s="101">
        <f>IF(ISNUMBER(jaar_zip[[#This Row],[etmaaltemperatuur]]),IF(jaar_zip[[#This Row],[etmaaltemperatuur]]&lt;stookgrens,stookgrens-jaar_zip[[#This Row],[etmaaltemperatuur]],0),"")</f>
        <v>1.6999999999999993</v>
      </c>
      <c r="N7039" s="101">
        <f>IF(ISNUMBER(jaar_zip[[#This Row],[graaddagen]]),IF(OR(MONTH(jaar_zip[[#This Row],[Datum]])=1,MONTH(jaar_zip[[#This Row],[Datum]])=2,MONTH(jaar_zip[[#This Row],[Datum]])=11,MONTH(jaar_zip[[#This Row],[Datum]])=12),1.1,IF(OR(MONTH(jaar_zip[[#This Row],[Datum]])=3,MONTH(jaar_zip[[#This Row],[Datum]])=10),1,0.8))*jaar_zip[[#This Row],[graaddagen]],"")</f>
        <v>1.3599999999999994</v>
      </c>
      <c r="O7039" s="101">
        <f>IF(ISNUMBER(jaar_zip[[#This Row],[etmaaltemperatuur]]),IF(jaar_zip[[#This Row],[etmaaltemperatuur]]&gt;stookgrens,jaar_zip[[#This Row],[etmaaltemperatuur]]-stookgrens,0),"")</f>
        <v>0</v>
      </c>
    </row>
    <row r="7040" spans="1:15" x14ac:dyDescent="0.25">
      <c r="A7040">
        <v>344</v>
      </c>
      <c r="B7040">
        <v>20240707</v>
      </c>
      <c r="C7040">
        <v>4.5</v>
      </c>
      <c r="D7040">
        <v>14.7</v>
      </c>
      <c r="E7040">
        <v>1300</v>
      </c>
      <c r="F7040">
        <v>4.2</v>
      </c>
      <c r="G7040">
        <v>1012</v>
      </c>
      <c r="H7040">
        <v>82</v>
      </c>
      <c r="I7040" s="101" t="s">
        <v>37</v>
      </c>
      <c r="J7040" s="1">
        <f>DATEVALUE(RIGHT(jaar_zip[[#This Row],[YYYYMMDD]],2)&amp;"-"&amp;MID(jaar_zip[[#This Row],[YYYYMMDD]],5,2)&amp;"-"&amp;LEFT(jaar_zip[[#This Row],[YYYYMMDD]],4))</f>
        <v>45480</v>
      </c>
      <c r="K7040" s="101" t="str">
        <f>IF(AND(VALUE(MONTH(jaar_zip[[#This Row],[Datum]]))=1,VALUE(WEEKNUM(jaar_zip[[#This Row],[Datum]],21))&gt;51),RIGHT(YEAR(jaar_zip[[#This Row],[Datum]])-1,2),RIGHT(YEAR(jaar_zip[[#This Row],[Datum]]),2))&amp;"-"&amp; TEXT(WEEKNUM(jaar_zip[[#This Row],[Datum]],21),"00")</f>
        <v>24-27</v>
      </c>
      <c r="L7040" s="101">
        <f>MONTH(jaar_zip[[#This Row],[Datum]])</f>
        <v>7</v>
      </c>
      <c r="M7040" s="101">
        <f>IF(ISNUMBER(jaar_zip[[#This Row],[etmaaltemperatuur]]),IF(jaar_zip[[#This Row],[etmaaltemperatuur]]&lt;stookgrens,stookgrens-jaar_zip[[#This Row],[etmaaltemperatuur]],0),"")</f>
        <v>3.3000000000000007</v>
      </c>
      <c r="N7040" s="101">
        <f>IF(ISNUMBER(jaar_zip[[#This Row],[graaddagen]]),IF(OR(MONTH(jaar_zip[[#This Row],[Datum]])=1,MONTH(jaar_zip[[#This Row],[Datum]])=2,MONTH(jaar_zip[[#This Row],[Datum]])=11,MONTH(jaar_zip[[#This Row],[Datum]])=12),1.1,IF(OR(MONTH(jaar_zip[[#This Row],[Datum]])=3,MONTH(jaar_zip[[#This Row],[Datum]])=10),1,0.8))*jaar_zip[[#This Row],[graaddagen]],"")</f>
        <v>2.6400000000000006</v>
      </c>
      <c r="O7040" s="101">
        <f>IF(ISNUMBER(jaar_zip[[#This Row],[etmaaltemperatuur]]),IF(jaar_zip[[#This Row],[etmaaltemperatuur]]&gt;stookgrens,jaar_zip[[#This Row],[etmaaltemperatuur]]-stookgrens,0),"")</f>
        <v>0</v>
      </c>
    </row>
    <row r="7041" spans="1:15" x14ac:dyDescent="0.25">
      <c r="A7041">
        <v>344</v>
      </c>
      <c r="B7041">
        <v>20240708</v>
      </c>
      <c r="C7041">
        <v>3.3</v>
      </c>
      <c r="D7041">
        <v>17.2</v>
      </c>
      <c r="E7041">
        <v>1761</v>
      </c>
      <c r="F7041">
        <v>-0.1</v>
      </c>
      <c r="G7041">
        <v>1016.9</v>
      </c>
      <c r="H7041">
        <v>73</v>
      </c>
      <c r="I7041" s="101" t="s">
        <v>37</v>
      </c>
      <c r="J7041" s="1">
        <f>DATEVALUE(RIGHT(jaar_zip[[#This Row],[YYYYMMDD]],2)&amp;"-"&amp;MID(jaar_zip[[#This Row],[YYYYMMDD]],5,2)&amp;"-"&amp;LEFT(jaar_zip[[#This Row],[YYYYMMDD]],4))</f>
        <v>45481</v>
      </c>
      <c r="K7041" s="101" t="str">
        <f>IF(AND(VALUE(MONTH(jaar_zip[[#This Row],[Datum]]))=1,VALUE(WEEKNUM(jaar_zip[[#This Row],[Datum]],21))&gt;51),RIGHT(YEAR(jaar_zip[[#This Row],[Datum]])-1,2),RIGHT(YEAR(jaar_zip[[#This Row],[Datum]]),2))&amp;"-"&amp; TEXT(WEEKNUM(jaar_zip[[#This Row],[Datum]],21),"00")</f>
        <v>24-28</v>
      </c>
      <c r="L7041" s="101">
        <f>MONTH(jaar_zip[[#This Row],[Datum]])</f>
        <v>7</v>
      </c>
      <c r="M7041" s="101">
        <f>IF(ISNUMBER(jaar_zip[[#This Row],[etmaaltemperatuur]]),IF(jaar_zip[[#This Row],[etmaaltemperatuur]]&lt;stookgrens,stookgrens-jaar_zip[[#This Row],[etmaaltemperatuur]],0),"")</f>
        <v>0.80000000000000071</v>
      </c>
      <c r="N7041" s="101">
        <f>IF(ISNUMBER(jaar_zip[[#This Row],[graaddagen]]),IF(OR(MONTH(jaar_zip[[#This Row],[Datum]])=1,MONTH(jaar_zip[[#This Row],[Datum]])=2,MONTH(jaar_zip[[#This Row],[Datum]])=11,MONTH(jaar_zip[[#This Row],[Datum]])=12),1.1,IF(OR(MONTH(jaar_zip[[#This Row],[Datum]])=3,MONTH(jaar_zip[[#This Row],[Datum]])=10),1,0.8))*jaar_zip[[#This Row],[graaddagen]],"")</f>
        <v>0.64000000000000057</v>
      </c>
      <c r="O7041" s="101">
        <f>IF(ISNUMBER(jaar_zip[[#This Row],[etmaaltemperatuur]]),IF(jaar_zip[[#This Row],[etmaaltemperatuur]]&gt;stookgrens,jaar_zip[[#This Row],[etmaaltemperatuur]]-stookgrens,0),"")</f>
        <v>0</v>
      </c>
    </row>
    <row r="7042" spans="1:15" x14ac:dyDescent="0.25">
      <c r="A7042">
        <v>344</v>
      </c>
      <c r="B7042">
        <v>20240709</v>
      </c>
      <c r="C7042">
        <v>3.1</v>
      </c>
      <c r="D7042">
        <v>20.100000000000001</v>
      </c>
      <c r="E7042">
        <v>1545</v>
      </c>
      <c r="F7042">
        <v>19.3</v>
      </c>
      <c r="G7042">
        <v>1012.9</v>
      </c>
      <c r="H7042">
        <v>75</v>
      </c>
      <c r="I7042" s="101" t="s">
        <v>37</v>
      </c>
      <c r="J7042" s="1">
        <f>DATEVALUE(RIGHT(jaar_zip[[#This Row],[YYYYMMDD]],2)&amp;"-"&amp;MID(jaar_zip[[#This Row],[YYYYMMDD]],5,2)&amp;"-"&amp;LEFT(jaar_zip[[#This Row],[YYYYMMDD]],4))</f>
        <v>45482</v>
      </c>
      <c r="K7042" s="101" t="str">
        <f>IF(AND(VALUE(MONTH(jaar_zip[[#This Row],[Datum]]))=1,VALUE(WEEKNUM(jaar_zip[[#This Row],[Datum]],21))&gt;51),RIGHT(YEAR(jaar_zip[[#This Row],[Datum]])-1,2),RIGHT(YEAR(jaar_zip[[#This Row],[Datum]]),2))&amp;"-"&amp; TEXT(WEEKNUM(jaar_zip[[#This Row],[Datum]],21),"00")</f>
        <v>24-28</v>
      </c>
      <c r="L7042" s="101">
        <f>MONTH(jaar_zip[[#This Row],[Datum]])</f>
        <v>7</v>
      </c>
      <c r="M7042" s="101">
        <f>IF(ISNUMBER(jaar_zip[[#This Row],[etmaaltemperatuur]]),IF(jaar_zip[[#This Row],[etmaaltemperatuur]]&lt;stookgrens,stookgrens-jaar_zip[[#This Row],[etmaaltemperatuur]],0),"")</f>
        <v>0</v>
      </c>
      <c r="N7042" s="101">
        <f>IF(ISNUMBER(jaar_zip[[#This Row],[graaddagen]]),IF(OR(MONTH(jaar_zip[[#This Row],[Datum]])=1,MONTH(jaar_zip[[#This Row],[Datum]])=2,MONTH(jaar_zip[[#This Row],[Datum]])=11,MONTH(jaar_zip[[#This Row],[Datum]])=12),1.1,IF(OR(MONTH(jaar_zip[[#This Row],[Datum]])=3,MONTH(jaar_zip[[#This Row],[Datum]])=10),1,0.8))*jaar_zip[[#This Row],[graaddagen]],"")</f>
        <v>0</v>
      </c>
      <c r="O7042" s="101">
        <f>IF(ISNUMBER(jaar_zip[[#This Row],[etmaaltemperatuur]]),IF(jaar_zip[[#This Row],[etmaaltemperatuur]]&gt;stookgrens,jaar_zip[[#This Row],[etmaaltemperatuur]]-stookgrens,0),"")</f>
        <v>2.1000000000000014</v>
      </c>
    </row>
    <row r="7043" spans="1:15" x14ac:dyDescent="0.25">
      <c r="A7043">
        <v>344</v>
      </c>
      <c r="B7043">
        <v>20240710</v>
      </c>
      <c r="C7043">
        <v>4.9000000000000004</v>
      </c>
      <c r="D7043">
        <v>18.7</v>
      </c>
      <c r="E7043">
        <v>1948</v>
      </c>
      <c r="F7043">
        <v>0.8</v>
      </c>
      <c r="G7043">
        <v>1014.4</v>
      </c>
      <c r="H7043">
        <v>79</v>
      </c>
      <c r="I7043" s="101" t="s">
        <v>37</v>
      </c>
      <c r="J7043" s="1">
        <f>DATEVALUE(RIGHT(jaar_zip[[#This Row],[YYYYMMDD]],2)&amp;"-"&amp;MID(jaar_zip[[#This Row],[YYYYMMDD]],5,2)&amp;"-"&amp;LEFT(jaar_zip[[#This Row],[YYYYMMDD]],4))</f>
        <v>45483</v>
      </c>
      <c r="K7043" s="101" t="str">
        <f>IF(AND(VALUE(MONTH(jaar_zip[[#This Row],[Datum]]))=1,VALUE(WEEKNUM(jaar_zip[[#This Row],[Datum]],21))&gt;51),RIGHT(YEAR(jaar_zip[[#This Row],[Datum]])-1,2),RIGHT(YEAR(jaar_zip[[#This Row],[Datum]]),2))&amp;"-"&amp; TEXT(WEEKNUM(jaar_zip[[#This Row],[Datum]],21),"00")</f>
        <v>24-28</v>
      </c>
      <c r="L7043" s="101">
        <f>MONTH(jaar_zip[[#This Row],[Datum]])</f>
        <v>7</v>
      </c>
      <c r="M7043" s="101">
        <f>IF(ISNUMBER(jaar_zip[[#This Row],[etmaaltemperatuur]]),IF(jaar_zip[[#This Row],[etmaaltemperatuur]]&lt;stookgrens,stookgrens-jaar_zip[[#This Row],[etmaaltemperatuur]],0),"")</f>
        <v>0</v>
      </c>
      <c r="N7043" s="101">
        <f>IF(ISNUMBER(jaar_zip[[#This Row],[graaddagen]]),IF(OR(MONTH(jaar_zip[[#This Row],[Datum]])=1,MONTH(jaar_zip[[#This Row],[Datum]])=2,MONTH(jaar_zip[[#This Row],[Datum]])=11,MONTH(jaar_zip[[#This Row],[Datum]])=12),1.1,IF(OR(MONTH(jaar_zip[[#This Row],[Datum]])=3,MONTH(jaar_zip[[#This Row],[Datum]])=10),1,0.8))*jaar_zip[[#This Row],[graaddagen]],"")</f>
        <v>0</v>
      </c>
      <c r="O7043" s="101">
        <f>IF(ISNUMBER(jaar_zip[[#This Row],[etmaaltemperatuur]]),IF(jaar_zip[[#This Row],[etmaaltemperatuur]]&gt;stookgrens,jaar_zip[[#This Row],[etmaaltemperatuur]]-stookgrens,0),"")</f>
        <v>0.69999999999999929</v>
      </c>
    </row>
    <row r="7044" spans="1:15" x14ac:dyDescent="0.25">
      <c r="A7044">
        <v>344</v>
      </c>
      <c r="B7044">
        <v>20240711</v>
      </c>
      <c r="C7044">
        <v>3.6</v>
      </c>
      <c r="D7044">
        <v>17</v>
      </c>
      <c r="E7044">
        <v>1622</v>
      </c>
      <c r="F7044">
        <v>0</v>
      </c>
      <c r="G7044">
        <v>1017.3</v>
      </c>
      <c r="H7044">
        <v>77</v>
      </c>
      <c r="I7044" s="101" t="s">
        <v>37</v>
      </c>
      <c r="J7044" s="1">
        <f>DATEVALUE(RIGHT(jaar_zip[[#This Row],[YYYYMMDD]],2)&amp;"-"&amp;MID(jaar_zip[[#This Row],[YYYYMMDD]],5,2)&amp;"-"&amp;LEFT(jaar_zip[[#This Row],[YYYYMMDD]],4))</f>
        <v>45484</v>
      </c>
      <c r="K7044" s="101" t="str">
        <f>IF(AND(VALUE(MONTH(jaar_zip[[#This Row],[Datum]]))=1,VALUE(WEEKNUM(jaar_zip[[#This Row],[Datum]],21))&gt;51),RIGHT(YEAR(jaar_zip[[#This Row],[Datum]])-1,2),RIGHT(YEAR(jaar_zip[[#This Row],[Datum]]),2))&amp;"-"&amp; TEXT(WEEKNUM(jaar_zip[[#This Row],[Datum]],21),"00")</f>
        <v>24-28</v>
      </c>
      <c r="L7044" s="101">
        <f>MONTH(jaar_zip[[#This Row],[Datum]])</f>
        <v>7</v>
      </c>
      <c r="M7044" s="101">
        <f>IF(ISNUMBER(jaar_zip[[#This Row],[etmaaltemperatuur]]),IF(jaar_zip[[#This Row],[etmaaltemperatuur]]&lt;stookgrens,stookgrens-jaar_zip[[#This Row],[etmaaltemperatuur]],0),"")</f>
        <v>1</v>
      </c>
      <c r="N7044" s="101">
        <f>IF(ISNUMBER(jaar_zip[[#This Row],[graaddagen]]),IF(OR(MONTH(jaar_zip[[#This Row],[Datum]])=1,MONTH(jaar_zip[[#This Row],[Datum]])=2,MONTH(jaar_zip[[#This Row],[Datum]])=11,MONTH(jaar_zip[[#This Row],[Datum]])=12),1.1,IF(OR(MONTH(jaar_zip[[#This Row],[Datum]])=3,MONTH(jaar_zip[[#This Row],[Datum]])=10),1,0.8))*jaar_zip[[#This Row],[graaddagen]],"")</f>
        <v>0.8</v>
      </c>
      <c r="O7044" s="101">
        <f>IF(ISNUMBER(jaar_zip[[#This Row],[etmaaltemperatuur]]),IF(jaar_zip[[#This Row],[etmaaltemperatuur]]&gt;stookgrens,jaar_zip[[#This Row],[etmaaltemperatuur]]-stookgrens,0),"")</f>
        <v>0</v>
      </c>
    </row>
    <row r="7045" spans="1:15" x14ac:dyDescent="0.25">
      <c r="A7045">
        <v>344</v>
      </c>
      <c r="B7045">
        <v>20240712</v>
      </c>
      <c r="C7045">
        <v>3.7</v>
      </c>
      <c r="D7045">
        <v>14.7</v>
      </c>
      <c r="E7045">
        <v>593</v>
      </c>
      <c r="F7045">
        <v>11.5</v>
      </c>
      <c r="G7045">
        <v>1013.4</v>
      </c>
      <c r="H7045">
        <v>88</v>
      </c>
      <c r="I7045" s="101" t="s">
        <v>37</v>
      </c>
      <c r="J7045" s="1">
        <f>DATEVALUE(RIGHT(jaar_zip[[#This Row],[YYYYMMDD]],2)&amp;"-"&amp;MID(jaar_zip[[#This Row],[YYYYMMDD]],5,2)&amp;"-"&amp;LEFT(jaar_zip[[#This Row],[YYYYMMDD]],4))</f>
        <v>45485</v>
      </c>
      <c r="K7045" s="101" t="str">
        <f>IF(AND(VALUE(MONTH(jaar_zip[[#This Row],[Datum]]))=1,VALUE(WEEKNUM(jaar_zip[[#This Row],[Datum]],21))&gt;51),RIGHT(YEAR(jaar_zip[[#This Row],[Datum]])-1,2),RIGHT(YEAR(jaar_zip[[#This Row],[Datum]]),2))&amp;"-"&amp; TEXT(WEEKNUM(jaar_zip[[#This Row],[Datum]],21),"00")</f>
        <v>24-28</v>
      </c>
      <c r="L7045" s="101">
        <f>MONTH(jaar_zip[[#This Row],[Datum]])</f>
        <v>7</v>
      </c>
      <c r="M7045" s="101">
        <f>IF(ISNUMBER(jaar_zip[[#This Row],[etmaaltemperatuur]]),IF(jaar_zip[[#This Row],[etmaaltemperatuur]]&lt;stookgrens,stookgrens-jaar_zip[[#This Row],[etmaaltemperatuur]],0),"")</f>
        <v>3.3000000000000007</v>
      </c>
      <c r="N7045" s="101">
        <f>IF(ISNUMBER(jaar_zip[[#This Row],[graaddagen]]),IF(OR(MONTH(jaar_zip[[#This Row],[Datum]])=1,MONTH(jaar_zip[[#This Row],[Datum]])=2,MONTH(jaar_zip[[#This Row],[Datum]])=11,MONTH(jaar_zip[[#This Row],[Datum]])=12),1.1,IF(OR(MONTH(jaar_zip[[#This Row],[Datum]])=3,MONTH(jaar_zip[[#This Row],[Datum]])=10),1,0.8))*jaar_zip[[#This Row],[graaddagen]],"")</f>
        <v>2.6400000000000006</v>
      </c>
      <c r="O7045" s="101">
        <f>IF(ISNUMBER(jaar_zip[[#This Row],[etmaaltemperatuur]]),IF(jaar_zip[[#This Row],[etmaaltemperatuur]]&gt;stookgrens,jaar_zip[[#This Row],[etmaaltemperatuur]]-stookgrens,0),"")</f>
        <v>0</v>
      </c>
    </row>
    <row r="7046" spans="1:15" x14ac:dyDescent="0.25">
      <c r="A7046">
        <v>344</v>
      </c>
      <c r="B7046">
        <v>20240713</v>
      </c>
      <c r="C7046">
        <v>4.8</v>
      </c>
      <c r="D7046">
        <v>15</v>
      </c>
      <c r="E7046">
        <v>1213</v>
      </c>
      <c r="F7046">
        <v>5.5</v>
      </c>
      <c r="G7046">
        <v>1011.8</v>
      </c>
      <c r="H7046">
        <v>83</v>
      </c>
      <c r="I7046" s="101" t="s">
        <v>37</v>
      </c>
      <c r="J7046" s="1">
        <f>DATEVALUE(RIGHT(jaar_zip[[#This Row],[YYYYMMDD]],2)&amp;"-"&amp;MID(jaar_zip[[#This Row],[YYYYMMDD]],5,2)&amp;"-"&amp;LEFT(jaar_zip[[#This Row],[YYYYMMDD]],4))</f>
        <v>45486</v>
      </c>
      <c r="K7046" s="101" t="str">
        <f>IF(AND(VALUE(MONTH(jaar_zip[[#This Row],[Datum]]))=1,VALUE(WEEKNUM(jaar_zip[[#This Row],[Datum]],21))&gt;51),RIGHT(YEAR(jaar_zip[[#This Row],[Datum]])-1,2),RIGHT(YEAR(jaar_zip[[#This Row],[Datum]]),2))&amp;"-"&amp; TEXT(WEEKNUM(jaar_zip[[#This Row],[Datum]],21),"00")</f>
        <v>24-28</v>
      </c>
      <c r="L7046" s="101">
        <f>MONTH(jaar_zip[[#This Row],[Datum]])</f>
        <v>7</v>
      </c>
      <c r="M7046" s="101">
        <f>IF(ISNUMBER(jaar_zip[[#This Row],[etmaaltemperatuur]]),IF(jaar_zip[[#This Row],[etmaaltemperatuur]]&lt;stookgrens,stookgrens-jaar_zip[[#This Row],[etmaaltemperatuur]],0),"")</f>
        <v>3</v>
      </c>
      <c r="N7046" s="101">
        <f>IF(ISNUMBER(jaar_zip[[#This Row],[graaddagen]]),IF(OR(MONTH(jaar_zip[[#This Row],[Datum]])=1,MONTH(jaar_zip[[#This Row],[Datum]])=2,MONTH(jaar_zip[[#This Row],[Datum]])=11,MONTH(jaar_zip[[#This Row],[Datum]])=12),1.1,IF(OR(MONTH(jaar_zip[[#This Row],[Datum]])=3,MONTH(jaar_zip[[#This Row],[Datum]])=10),1,0.8))*jaar_zip[[#This Row],[graaddagen]],"")</f>
        <v>2.4000000000000004</v>
      </c>
      <c r="O7046" s="101">
        <f>IF(ISNUMBER(jaar_zip[[#This Row],[etmaaltemperatuur]]),IF(jaar_zip[[#This Row],[etmaaltemperatuur]]&gt;stookgrens,jaar_zip[[#This Row],[etmaaltemperatuur]]-stookgrens,0),"")</f>
        <v>0</v>
      </c>
    </row>
    <row r="7047" spans="1:15" x14ac:dyDescent="0.25">
      <c r="A7047">
        <v>344</v>
      </c>
      <c r="B7047">
        <v>20240714</v>
      </c>
      <c r="C7047">
        <v>5</v>
      </c>
      <c r="D7047">
        <v>17.2</v>
      </c>
      <c r="E7047">
        <v>2482</v>
      </c>
      <c r="F7047">
        <v>0</v>
      </c>
      <c r="G7047">
        <v>1012.2</v>
      </c>
      <c r="H7047">
        <v>71</v>
      </c>
      <c r="I7047" s="101" t="s">
        <v>37</v>
      </c>
      <c r="J7047" s="1">
        <f>DATEVALUE(RIGHT(jaar_zip[[#This Row],[YYYYMMDD]],2)&amp;"-"&amp;MID(jaar_zip[[#This Row],[YYYYMMDD]],5,2)&amp;"-"&amp;LEFT(jaar_zip[[#This Row],[YYYYMMDD]],4))</f>
        <v>45487</v>
      </c>
      <c r="K7047" s="101" t="str">
        <f>IF(AND(VALUE(MONTH(jaar_zip[[#This Row],[Datum]]))=1,VALUE(WEEKNUM(jaar_zip[[#This Row],[Datum]],21))&gt;51),RIGHT(YEAR(jaar_zip[[#This Row],[Datum]])-1,2),RIGHT(YEAR(jaar_zip[[#This Row],[Datum]]),2))&amp;"-"&amp; TEXT(WEEKNUM(jaar_zip[[#This Row],[Datum]],21),"00")</f>
        <v>24-28</v>
      </c>
      <c r="L7047" s="101">
        <f>MONTH(jaar_zip[[#This Row],[Datum]])</f>
        <v>7</v>
      </c>
      <c r="M7047" s="101">
        <f>IF(ISNUMBER(jaar_zip[[#This Row],[etmaaltemperatuur]]),IF(jaar_zip[[#This Row],[etmaaltemperatuur]]&lt;stookgrens,stookgrens-jaar_zip[[#This Row],[etmaaltemperatuur]],0),"")</f>
        <v>0.80000000000000071</v>
      </c>
      <c r="N7047" s="101">
        <f>IF(ISNUMBER(jaar_zip[[#This Row],[graaddagen]]),IF(OR(MONTH(jaar_zip[[#This Row],[Datum]])=1,MONTH(jaar_zip[[#This Row],[Datum]])=2,MONTH(jaar_zip[[#This Row],[Datum]])=11,MONTH(jaar_zip[[#This Row],[Datum]])=12),1.1,IF(OR(MONTH(jaar_zip[[#This Row],[Datum]])=3,MONTH(jaar_zip[[#This Row],[Datum]])=10),1,0.8))*jaar_zip[[#This Row],[graaddagen]],"")</f>
        <v>0.64000000000000057</v>
      </c>
      <c r="O7047" s="101">
        <f>IF(ISNUMBER(jaar_zip[[#This Row],[etmaaltemperatuur]]),IF(jaar_zip[[#This Row],[etmaaltemperatuur]]&gt;stookgrens,jaar_zip[[#This Row],[etmaaltemperatuur]]-stookgrens,0),"")</f>
        <v>0</v>
      </c>
    </row>
    <row r="7048" spans="1:15" x14ac:dyDescent="0.25">
      <c r="A7048">
        <v>344</v>
      </c>
      <c r="B7048">
        <v>20240715</v>
      </c>
      <c r="C7048">
        <v>2.5</v>
      </c>
      <c r="D7048">
        <v>19.399999999999999</v>
      </c>
      <c r="E7048">
        <v>2089</v>
      </c>
      <c r="F7048">
        <v>5.6</v>
      </c>
      <c r="G7048">
        <v>1009.9</v>
      </c>
      <c r="H7048">
        <v>72</v>
      </c>
      <c r="I7048" s="101" t="s">
        <v>37</v>
      </c>
      <c r="J7048" s="1">
        <f>DATEVALUE(RIGHT(jaar_zip[[#This Row],[YYYYMMDD]],2)&amp;"-"&amp;MID(jaar_zip[[#This Row],[YYYYMMDD]],5,2)&amp;"-"&amp;LEFT(jaar_zip[[#This Row],[YYYYMMDD]],4))</f>
        <v>45488</v>
      </c>
      <c r="K7048" s="101" t="str">
        <f>IF(AND(VALUE(MONTH(jaar_zip[[#This Row],[Datum]]))=1,VALUE(WEEKNUM(jaar_zip[[#This Row],[Datum]],21))&gt;51),RIGHT(YEAR(jaar_zip[[#This Row],[Datum]])-1,2),RIGHT(YEAR(jaar_zip[[#This Row],[Datum]]),2))&amp;"-"&amp; TEXT(WEEKNUM(jaar_zip[[#This Row],[Datum]],21),"00")</f>
        <v>24-29</v>
      </c>
      <c r="L7048" s="101">
        <f>MONTH(jaar_zip[[#This Row],[Datum]])</f>
        <v>7</v>
      </c>
      <c r="M7048" s="101">
        <f>IF(ISNUMBER(jaar_zip[[#This Row],[etmaaltemperatuur]]),IF(jaar_zip[[#This Row],[etmaaltemperatuur]]&lt;stookgrens,stookgrens-jaar_zip[[#This Row],[etmaaltemperatuur]],0),"")</f>
        <v>0</v>
      </c>
      <c r="N7048" s="101">
        <f>IF(ISNUMBER(jaar_zip[[#This Row],[graaddagen]]),IF(OR(MONTH(jaar_zip[[#This Row],[Datum]])=1,MONTH(jaar_zip[[#This Row],[Datum]])=2,MONTH(jaar_zip[[#This Row],[Datum]])=11,MONTH(jaar_zip[[#This Row],[Datum]])=12),1.1,IF(OR(MONTH(jaar_zip[[#This Row],[Datum]])=3,MONTH(jaar_zip[[#This Row],[Datum]])=10),1,0.8))*jaar_zip[[#This Row],[graaddagen]],"")</f>
        <v>0</v>
      </c>
      <c r="O7048" s="101">
        <f>IF(ISNUMBER(jaar_zip[[#This Row],[etmaaltemperatuur]]),IF(jaar_zip[[#This Row],[etmaaltemperatuur]]&gt;stookgrens,jaar_zip[[#This Row],[etmaaltemperatuur]]-stookgrens,0),"")</f>
        <v>1.3999999999999986</v>
      </c>
    </row>
    <row r="7049" spans="1:15" x14ac:dyDescent="0.25">
      <c r="A7049">
        <v>344</v>
      </c>
      <c r="B7049">
        <v>20240716</v>
      </c>
      <c r="C7049">
        <v>6.1</v>
      </c>
      <c r="D7049">
        <v>17.8</v>
      </c>
      <c r="E7049">
        <v>1413</v>
      </c>
      <c r="F7049">
        <v>3.5</v>
      </c>
      <c r="G7049">
        <v>1010.2</v>
      </c>
      <c r="H7049">
        <v>81</v>
      </c>
      <c r="I7049" s="101" t="s">
        <v>37</v>
      </c>
      <c r="J7049" s="1">
        <f>DATEVALUE(RIGHT(jaar_zip[[#This Row],[YYYYMMDD]],2)&amp;"-"&amp;MID(jaar_zip[[#This Row],[YYYYMMDD]],5,2)&amp;"-"&amp;LEFT(jaar_zip[[#This Row],[YYYYMMDD]],4))</f>
        <v>45489</v>
      </c>
      <c r="K7049" s="101" t="str">
        <f>IF(AND(VALUE(MONTH(jaar_zip[[#This Row],[Datum]]))=1,VALUE(WEEKNUM(jaar_zip[[#This Row],[Datum]],21))&gt;51),RIGHT(YEAR(jaar_zip[[#This Row],[Datum]])-1,2),RIGHT(YEAR(jaar_zip[[#This Row],[Datum]]),2))&amp;"-"&amp; TEXT(WEEKNUM(jaar_zip[[#This Row],[Datum]],21),"00")</f>
        <v>24-29</v>
      </c>
      <c r="L7049" s="101">
        <f>MONTH(jaar_zip[[#This Row],[Datum]])</f>
        <v>7</v>
      </c>
      <c r="M7049" s="101">
        <f>IF(ISNUMBER(jaar_zip[[#This Row],[etmaaltemperatuur]]),IF(jaar_zip[[#This Row],[etmaaltemperatuur]]&lt;stookgrens,stookgrens-jaar_zip[[#This Row],[etmaaltemperatuur]],0),"")</f>
        <v>0.19999999999999929</v>
      </c>
      <c r="N7049" s="101">
        <f>IF(ISNUMBER(jaar_zip[[#This Row],[graaddagen]]),IF(OR(MONTH(jaar_zip[[#This Row],[Datum]])=1,MONTH(jaar_zip[[#This Row],[Datum]])=2,MONTH(jaar_zip[[#This Row],[Datum]])=11,MONTH(jaar_zip[[#This Row],[Datum]])=12),1.1,IF(OR(MONTH(jaar_zip[[#This Row],[Datum]])=3,MONTH(jaar_zip[[#This Row],[Datum]])=10),1,0.8))*jaar_zip[[#This Row],[graaddagen]],"")</f>
        <v>0.15999999999999945</v>
      </c>
      <c r="O7049" s="101">
        <f>IF(ISNUMBER(jaar_zip[[#This Row],[etmaaltemperatuur]]),IF(jaar_zip[[#This Row],[etmaaltemperatuur]]&gt;stookgrens,jaar_zip[[#This Row],[etmaaltemperatuur]]-stookgrens,0),"")</f>
        <v>0</v>
      </c>
    </row>
    <row r="7050" spans="1:15" x14ac:dyDescent="0.25">
      <c r="A7050">
        <v>344</v>
      </c>
      <c r="B7050">
        <v>20240717</v>
      </c>
      <c r="C7050">
        <v>2.7</v>
      </c>
      <c r="D7050">
        <v>18.100000000000001</v>
      </c>
      <c r="E7050">
        <v>2533</v>
      </c>
      <c r="F7050">
        <v>0</v>
      </c>
      <c r="G7050">
        <v>1020.4</v>
      </c>
      <c r="H7050">
        <v>78</v>
      </c>
      <c r="I7050" s="101" t="s">
        <v>37</v>
      </c>
      <c r="J7050" s="1">
        <f>DATEVALUE(RIGHT(jaar_zip[[#This Row],[YYYYMMDD]],2)&amp;"-"&amp;MID(jaar_zip[[#This Row],[YYYYMMDD]],5,2)&amp;"-"&amp;LEFT(jaar_zip[[#This Row],[YYYYMMDD]],4))</f>
        <v>45490</v>
      </c>
      <c r="K7050" s="101" t="str">
        <f>IF(AND(VALUE(MONTH(jaar_zip[[#This Row],[Datum]]))=1,VALUE(WEEKNUM(jaar_zip[[#This Row],[Datum]],21))&gt;51),RIGHT(YEAR(jaar_zip[[#This Row],[Datum]])-1,2),RIGHT(YEAR(jaar_zip[[#This Row],[Datum]]),2))&amp;"-"&amp; TEXT(WEEKNUM(jaar_zip[[#This Row],[Datum]],21),"00")</f>
        <v>24-29</v>
      </c>
      <c r="L7050" s="101">
        <f>MONTH(jaar_zip[[#This Row],[Datum]])</f>
        <v>7</v>
      </c>
      <c r="M7050" s="101">
        <f>IF(ISNUMBER(jaar_zip[[#This Row],[etmaaltemperatuur]]),IF(jaar_zip[[#This Row],[etmaaltemperatuur]]&lt;stookgrens,stookgrens-jaar_zip[[#This Row],[etmaaltemperatuur]],0),"")</f>
        <v>0</v>
      </c>
      <c r="N7050" s="101">
        <f>IF(ISNUMBER(jaar_zip[[#This Row],[graaddagen]]),IF(OR(MONTH(jaar_zip[[#This Row],[Datum]])=1,MONTH(jaar_zip[[#This Row],[Datum]])=2,MONTH(jaar_zip[[#This Row],[Datum]])=11,MONTH(jaar_zip[[#This Row],[Datum]])=12),1.1,IF(OR(MONTH(jaar_zip[[#This Row],[Datum]])=3,MONTH(jaar_zip[[#This Row],[Datum]])=10),1,0.8))*jaar_zip[[#This Row],[graaddagen]],"")</f>
        <v>0</v>
      </c>
      <c r="O7050" s="101">
        <f>IF(ISNUMBER(jaar_zip[[#This Row],[etmaaltemperatuur]]),IF(jaar_zip[[#This Row],[etmaaltemperatuur]]&gt;stookgrens,jaar_zip[[#This Row],[etmaaltemperatuur]]-stookgrens,0),"")</f>
        <v>0.10000000000000142</v>
      </c>
    </row>
    <row r="7051" spans="1:15" x14ac:dyDescent="0.25">
      <c r="A7051">
        <v>344</v>
      </c>
      <c r="B7051">
        <v>20240718</v>
      </c>
      <c r="C7051">
        <v>1.8</v>
      </c>
      <c r="D7051">
        <v>20.5</v>
      </c>
      <c r="E7051">
        <v>2326</v>
      </c>
      <c r="F7051">
        <v>0</v>
      </c>
      <c r="G7051">
        <v>1021.9</v>
      </c>
      <c r="H7051">
        <v>72</v>
      </c>
      <c r="I7051" s="101" t="s">
        <v>37</v>
      </c>
      <c r="J7051" s="1">
        <f>DATEVALUE(RIGHT(jaar_zip[[#This Row],[YYYYMMDD]],2)&amp;"-"&amp;MID(jaar_zip[[#This Row],[YYYYMMDD]],5,2)&amp;"-"&amp;LEFT(jaar_zip[[#This Row],[YYYYMMDD]],4))</f>
        <v>45491</v>
      </c>
      <c r="K7051" s="101" t="str">
        <f>IF(AND(VALUE(MONTH(jaar_zip[[#This Row],[Datum]]))=1,VALUE(WEEKNUM(jaar_zip[[#This Row],[Datum]],21))&gt;51),RIGHT(YEAR(jaar_zip[[#This Row],[Datum]])-1,2),RIGHT(YEAR(jaar_zip[[#This Row],[Datum]]),2))&amp;"-"&amp; TEXT(WEEKNUM(jaar_zip[[#This Row],[Datum]],21),"00")</f>
        <v>24-29</v>
      </c>
      <c r="L7051" s="101">
        <f>MONTH(jaar_zip[[#This Row],[Datum]])</f>
        <v>7</v>
      </c>
      <c r="M7051" s="101">
        <f>IF(ISNUMBER(jaar_zip[[#This Row],[etmaaltemperatuur]]),IF(jaar_zip[[#This Row],[etmaaltemperatuur]]&lt;stookgrens,stookgrens-jaar_zip[[#This Row],[etmaaltemperatuur]],0),"")</f>
        <v>0</v>
      </c>
      <c r="N7051" s="101">
        <f>IF(ISNUMBER(jaar_zip[[#This Row],[graaddagen]]),IF(OR(MONTH(jaar_zip[[#This Row],[Datum]])=1,MONTH(jaar_zip[[#This Row],[Datum]])=2,MONTH(jaar_zip[[#This Row],[Datum]])=11,MONTH(jaar_zip[[#This Row],[Datum]])=12),1.1,IF(OR(MONTH(jaar_zip[[#This Row],[Datum]])=3,MONTH(jaar_zip[[#This Row],[Datum]])=10),1,0.8))*jaar_zip[[#This Row],[graaddagen]],"")</f>
        <v>0</v>
      </c>
      <c r="O7051" s="101">
        <f>IF(ISNUMBER(jaar_zip[[#This Row],[etmaaltemperatuur]]),IF(jaar_zip[[#This Row],[etmaaltemperatuur]]&gt;stookgrens,jaar_zip[[#This Row],[etmaaltemperatuur]]-stookgrens,0),"")</f>
        <v>2.5</v>
      </c>
    </row>
    <row r="7052" spans="1:15" x14ac:dyDescent="0.25">
      <c r="A7052">
        <v>344</v>
      </c>
      <c r="B7052">
        <v>20240719</v>
      </c>
      <c r="C7052">
        <v>2.4</v>
      </c>
      <c r="D7052">
        <v>23.4</v>
      </c>
      <c r="E7052">
        <v>2056</v>
      </c>
      <c r="F7052">
        <v>-0.1</v>
      </c>
      <c r="G7052">
        <v>1017.4</v>
      </c>
      <c r="H7052">
        <v>68</v>
      </c>
      <c r="I7052" s="101" t="s">
        <v>37</v>
      </c>
      <c r="J7052" s="1">
        <f>DATEVALUE(RIGHT(jaar_zip[[#This Row],[YYYYMMDD]],2)&amp;"-"&amp;MID(jaar_zip[[#This Row],[YYYYMMDD]],5,2)&amp;"-"&amp;LEFT(jaar_zip[[#This Row],[YYYYMMDD]],4))</f>
        <v>45492</v>
      </c>
      <c r="K7052" s="101" t="str">
        <f>IF(AND(VALUE(MONTH(jaar_zip[[#This Row],[Datum]]))=1,VALUE(WEEKNUM(jaar_zip[[#This Row],[Datum]],21))&gt;51),RIGHT(YEAR(jaar_zip[[#This Row],[Datum]])-1,2),RIGHT(YEAR(jaar_zip[[#This Row],[Datum]]),2))&amp;"-"&amp; TEXT(WEEKNUM(jaar_zip[[#This Row],[Datum]],21),"00")</f>
        <v>24-29</v>
      </c>
      <c r="L7052" s="101">
        <f>MONTH(jaar_zip[[#This Row],[Datum]])</f>
        <v>7</v>
      </c>
      <c r="M7052" s="101">
        <f>IF(ISNUMBER(jaar_zip[[#This Row],[etmaaltemperatuur]]),IF(jaar_zip[[#This Row],[etmaaltemperatuur]]&lt;stookgrens,stookgrens-jaar_zip[[#This Row],[etmaaltemperatuur]],0),"")</f>
        <v>0</v>
      </c>
      <c r="N7052" s="101">
        <f>IF(ISNUMBER(jaar_zip[[#This Row],[graaddagen]]),IF(OR(MONTH(jaar_zip[[#This Row],[Datum]])=1,MONTH(jaar_zip[[#This Row],[Datum]])=2,MONTH(jaar_zip[[#This Row],[Datum]])=11,MONTH(jaar_zip[[#This Row],[Datum]])=12),1.1,IF(OR(MONTH(jaar_zip[[#This Row],[Datum]])=3,MONTH(jaar_zip[[#This Row],[Datum]])=10),1,0.8))*jaar_zip[[#This Row],[graaddagen]],"")</f>
        <v>0</v>
      </c>
      <c r="O7052" s="101">
        <f>IF(ISNUMBER(jaar_zip[[#This Row],[etmaaltemperatuur]]),IF(jaar_zip[[#This Row],[etmaaltemperatuur]]&gt;stookgrens,jaar_zip[[#This Row],[etmaaltemperatuur]]-stookgrens,0),"")</f>
        <v>5.3999999999999986</v>
      </c>
    </row>
    <row r="7053" spans="1:15" x14ac:dyDescent="0.25">
      <c r="A7053">
        <v>344</v>
      </c>
      <c r="B7053">
        <v>20240720</v>
      </c>
      <c r="C7053">
        <v>2.8</v>
      </c>
      <c r="D7053">
        <v>23.6</v>
      </c>
      <c r="E7053">
        <v>2476</v>
      </c>
      <c r="F7053">
        <v>0</v>
      </c>
      <c r="G7053">
        <v>1008.7</v>
      </c>
      <c r="H7053">
        <v>64</v>
      </c>
      <c r="I7053" s="101" t="s">
        <v>37</v>
      </c>
      <c r="J7053" s="1">
        <f>DATEVALUE(RIGHT(jaar_zip[[#This Row],[YYYYMMDD]],2)&amp;"-"&amp;MID(jaar_zip[[#This Row],[YYYYMMDD]],5,2)&amp;"-"&amp;LEFT(jaar_zip[[#This Row],[YYYYMMDD]],4))</f>
        <v>45493</v>
      </c>
      <c r="K7053" s="101" t="str">
        <f>IF(AND(VALUE(MONTH(jaar_zip[[#This Row],[Datum]]))=1,VALUE(WEEKNUM(jaar_zip[[#This Row],[Datum]],21))&gt;51),RIGHT(YEAR(jaar_zip[[#This Row],[Datum]])-1,2),RIGHT(YEAR(jaar_zip[[#This Row],[Datum]]),2))&amp;"-"&amp; TEXT(WEEKNUM(jaar_zip[[#This Row],[Datum]],21),"00")</f>
        <v>24-29</v>
      </c>
      <c r="L7053" s="101">
        <f>MONTH(jaar_zip[[#This Row],[Datum]])</f>
        <v>7</v>
      </c>
      <c r="M7053" s="101">
        <f>IF(ISNUMBER(jaar_zip[[#This Row],[etmaaltemperatuur]]),IF(jaar_zip[[#This Row],[etmaaltemperatuur]]&lt;stookgrens,stookgrens-jaar_zip[[#This Row],[etmaaltemperatuur]],0),"")</f>
        <v>0</v>
      </c>
      <c r="N7053" s="101">
        <f>IF(ISNUMBER(jaar_zip[[#This Row],[graaddagen]]),IF(OR(MONTH(jaar_zip[[#This Row],[Datum]])=1,MONTH(jaar_zip[[#This Row],[Datum]])=2,MONTH(jaar_zip[[#This Row],[Datum]])=11,MONTH(jaar_zip[[#This Row],[Datum]])=12),1.1,IF(OR(MONTH(jaar_zip[[#This Row],[Datum]])=3,MONTH(jaar_zip[[#This Row],[Datum]])=10),1,0.8))*jaar_zip[[#This Row],[graaddagen]],"")</f>
        <v>0</v>
      </c>
      <c r="O7053" s="101">
        <f>IF(ISNUMBER(jaar_zip[[#This Row],[etmaaltemperatuur]]),IF(jaar_zip[[#This Row],[etmaaltemperatuur]]&gt;stookgrens,jaar_zip[[#This Row],[etmaaltemperatuur]]-stookgrens,0),"")</f>
        <v>5.6000000000000014</v>
      </c>
    </row>
    <row r="7054" spans="1:15" x14ac:dyDescent="0.25">
      <c r="A7054">
        <v>344</v>
      </c>
      <c r="B7054">
        <v>20240721</v>
      </c>
      <c r="C7054">
        <v>2.5</v>
      </c>
      <c r="D7054">
        <v>19.2</v>
      </c>
      <c r="E7054">
        <v>1209</v>
      </c>
      <c r="F7054">
        <v>7</v>
      </c>
      <c r="G7054">
        <v>1009.5</v>
      </c>
      <c r="H7054">
        <v>84</v>
      </c>
      <c r="I7054" s="101" t="s">
        <v>37</v>
      </c>
      <c r="J7054" s="1">
        <f>DATEVALUE(RIGHT(jaar_zip[[#This Row],[YYYYMMDD]],2)&amp;"-"&amp;MID(jaar_zip[[#This Row],[YYYYMMDD]],5,2)&amp;"-"&amp;LEFT(jaar_zip[[#This Row],[YYYYMMDD]],4))</f>
        <v>45494</v>
      </c>
      <c r="K7054" s="101" t="str">
        <f>IF(AND(VALUE(MONTH(jaar_zip[[#This Row],[Datum]]))=1,VALUE(WEEKNUM(jaar_zip[[#This Row],[Datum]],21))&gt;51),RIGHT(YEAR(jaar_zip[[#This Row],[Datum]])-1,2),RIGHT(YEAR(jaar_zip[[#This Row],[Datum]]),2))&amp;"-"&amp; TEXT(WEEKNUM(jaar_zip[[#This Row],[Datum]],21),"00")</f>
        <v>24-29</v>
      </c>
      <c r="L7054" s="101">
        <f>MONTH(jaar_zip[[#This Row],[Datum]])</f>
        <v>7</v>
      </c>
      <c r="M7054" s="101">
        <f>IF(ISNUMBER(jaar_zip[[#This Row],[etmaaltemperatuur]]),IF(jaar_zip[[#This Row],[etmaaltemperatuur]]&lt;stookgrens,stookgrens-jaar_zip[[#This Row],[etmaaltemperatuur]],0),"")</f>
        <v>0</v>
      </c>
      <c r="N7054" s="101">
        <f>IF(ISNUMBER(jaar_zip[[#This Row],[graaddagen]]),IF(OR(MONTH(jaar_zip[[#This Row],[Datum]])=1,MONTH(jaar_zip[[#This Row],[Datum]])=2,MONTH(jaar_zip[[#This Row],[Datum]])=11,MONTH(jaar_zip[[#This Row],[Datum]])=12),1.1,IF(OR(MONTH(jaar_zip[[#This Row],[Datum]])=3,MONTH(jaar_zip[[#This Row],[Datum]])=10),1,0.8))*jaar_zip[[#This Row],[graaddagen]],"")</f>
        <v>0</v>
      </c>
      <c r="O7054" s="101">
        <f>IF(ISNUMBER(jaar_zip[[#This Row],[etmaaltemperatuur]]),IF(jaar_zip[[#This Row],[etmaaltemperatuur]]&gt;stookgrens,jaar_zip[[#This Row],[etmaaltemperatuur]]-stookgrens,0),"")</f>
        <v>1.1999999999999993</v>
      </c>
    </row>
    <row r="7055" spans="1:15" x14ac:dyDescent="0.25">
      <c r="A7055">
        <v>344</v>
      </c>
      <c r="B7055">
        <v>20240722</v>
      </c>
      <c r="C7055">
        <v>4.3</v>
      </c>
      <c r="D7055">
        <v>19.2</v>
      </c>
      <c r="E7055">
        <v>1732</v>
      </c>
      <c r="F7055">
        <v>0.1</v>
      </c>
      <c r="G7055">
        <v>1016.2</v>
      </c>
      <c r="H7055">
        <v>77</v>
      </c>
      <c r="I7055" s="101" t="s">
        <v>37</v>
      </c>
      <c r="J7055" s="1">
        <f>DATEVALUE(RIGHT(jaar_zip[[#This Row],[YYYYMMDD]],2)&amp;"-"&amp;MID(jaar_zip[[#This Row],[YYYYMMDD]],5,2)&amp;"-"&amp;LEFT(jaar_zip[[#This Row],[YYYYMMDD]],4))</f>
        <v>45495</v>
      </c>
      <c r="K7055" s="101" t="str">
        <f>IF(AND(VALUE(MONTH(jaar_zip[[#This Row],[Datum]]))=1,VALUE(WEEKNUM(jaar_zip[[#This Row],[Datum]],21))&gt;51),RIGHT(YEAR(jaar_zip[[#This Row],[Datum]])-1,2),RIGHT(YEAR(jaar_zip[[#This Row],[Datum]]),2))&amp;"-"&amp; TEXT(WEEKNUM(jaar_zip[[#This Row],[Datum]],21),"00")</f>
        <v>24-30</v>
      </c>
      <c r="L7055" s="101">
        <f>MONTH(jaar_zip[[#This Row],[Datum]])</f>
        <v>7</v>
      </c>
      <c r="M7055" s="101">
        <f>IF(ISNUMBER(jaar_zip[[#This Row],[etmaaltemperatuur]]),IF(jaar_zip[[#This Row],[etmaaltemperatuur]]&lt;stookgrens,stookgrens-jaar_zip[[#This Row],[etmaaltemperatuur]],0),"")</f>
        <v>0</v>
      </c>
      <c r="N7055" s="101">
        <f>IF(ISNUMBER(jaar_zip[[#This Row],[graaddagen]]),IF(OR(MONTH(jaar_zip[[#This Row],[Datum]])=1,MONTH(jaar_zip[[#This Row],[Datum]])=2,MONTH(jaar_zip[[#This Row],[Datum]])=11,MONTH(jaar_zip[[#This Row],[Datum]])=12),1.1,IF(OR(MONTH(jaar_zip[[#This Row],[Datum]])=3,MONTH(jaar_zip[[#This Row],[Datum]])=10),1,0.8))*jaar_zip[[#This Row],[graaddagen]],"")</f>
        <v>0</v>
      </c>
      <c r="O7055" s="101">
        <f>IF(ISNUMBER(jaar_zip[[#This Row],[etmaaltemperatuur]]),IF(jaar_zip[[#This Row],[etmaaltemperatuur]]&gt;stookgrens,jaar_zip[[#This Row],[etmaaltemperatuur]]-stookgrens,0),"")</f>
        <v>1.1999999999999993</v>
      </c>
    </row>
    <row r="7056" spans="1:15" x14ac:dyDescent="0.25">
      <c r="A7056">
        <v>344</v>
      </c>
      <c r="B7056">
        <v>20240723</v>
      </c>
      <c r="C7056">
        <v>3.9</v>
      </c>
      <c r="D7056">
        <v>18.899999999999999</v>
      </c>
      <c r="E7056">
        <v>1214</v>
      </c>
      <c r="F7056">
        <v>0.6</v>
      </c>
      <c r="G7056">
        <v>1017.1</v>
      </c>
      <c r="H7056">
        <v>82</v>
      </c>
      <c r="I7056" s="101" t="s">
        <v>37</v>
      </c>
      <c r="J7056" s="1">
        <f>DATEVALUE(RIGHT(jaar_zip[[#This Row],[YYYYMMDD]],2)&amp;"-"&amp;MID(jaar_zip[[#This Row],[YYYYMMDD]],5,2)&amp;"-"&amp;LEFT(jaar_zip[[#This Row],[YYYYMMDD]],4))</f>
        <v>45496</v>
      </c>
      <c r="K7056" s="101" t="str">
        <f>IF(AND(VALUE(MONTH(jaar_zip[[#This Row],[Datum]]))=1,VALUE(WEEKNUM(jaar_zip[[#This Row],[Datum]],21))&gt;51),RIGHT(YEAR(jaar_zip[[#This Row],[Datum]])-1,2),RIGHT(YEAR(jaar_zip[[#This Row],[Datum]]),2))&amp;"-"&amp; TEXT(WEEKNUM(jaar_zip[[#This Row],[Datum]],21),"00")</f>
        <v>24-30</v>
      </c>
      <c r="L7056" s="101">
        <f>MONTH(jaar_zip[[#This Row],[Datum]])</f>
        <v>7</v>
      </c>
      <c r="M7056" s="101">
        <f>IF(ISNUMBER(jaar_zip[[#This Row],[etmaaltemperatuur]]),IF(jaar_zip[[#This Row],[etmaaltemperatuur]]&lt;stookgrens,stookgrens-jaar_zip[[#This Row],[etmaaltemperatuur]],0),"")</f>
        <v>0</v>
      </c>
      <c r="N7056" s="101">
        <f>IF(ISNUMBER(jaar_zip[[#This Row],[graaddagen]]),IF(OR(MONTH(jaar_zip[[#This Row],[Datum]])=1,MONTH(jaar_zip[[#This Row],[Datum]])=2,MONTH(jaar_zip[[#This Row],[Datum]])=11,MONTH(jaar_zip[[#This Row],[Datum]])=12),1.1,IF(OR(MONTH(jaar_zip[[#This Row],[Datum]])=3,MONTH(jaar_zip[[#This Row],[Datum]])=10),1,0.8))*jaar_zip[[#This Row],[graaddagen]],"")</f>
        <v>0</v>
      </c>
      <c r="O7056" s="101">
        <f>IF(ISNUMBER(jaar_zip[[#This Row],[etmaaltemperatuur]]),IF(jaar_zip[[#This Row],[etmaaltemperatuur]]&gt;stookgrens,jaar_zip[[#This Row],[etmaaltemperatuur]]-stookgrens,0),"")</f>
        <v>0.89999999999999858</v>
      </c>
    </row>
    <row r="7057" spans="1:15" x14ac:dyDescent="0.25">
      <c r="A7057">
        <v>344</v>
      </c>
      <c r="B7057">
        <v>20240724</v>
      </c>
      <c r="C7057">
        <v>2.2999999999999998</v>
      </c>
      <c r="D7057">
        <v>18.3</v>
      </c>
      <c r="E7057">
        <v>2516</v>
      </c>
      <c r="F7057">
        <v>0</v>
      </c>
      <c r="G7057">
        <v>1020.8</v>
      </c>
      <c r="H7057">
        <v>69</v>
      </c>
      <c r="I7057" s="101" t="s">
        <v>37</v>
      </c>
      <c r="J7057" s="1">
        <f>DATEVALUE(RIGHT(jaar_zip[[#This Row],[YYYYMMDD]],2)&amp;"-"&amp;MID(jaar_zip[[#This Row],[YYYYMMDD]],5,2)&amp;"-"&amp;LEFT(jaar_zip[[#This Row],[YYYYMMDD]],4))</f>
        <v>45497</v>
      </c>
      <c r="K7057" s="101" t="str">
        <f>IF(AND(VALUE(MONTH(jaar_zip[[#This Row],[Datum]]))=1,VALUE(WEEKNUM(jaar_zip[[#This Row],[Datum]],21))&gt;51),RIGHT(YEAR(jaar_zip[[#This Row],[Datum]])-1,2),RIGHT(YEAR(jaar_zip[[#This Row],[Datum]]),2))&amp;"-"&amp; TEXT(WEEKNUM(jaar_zip[[#This Row],[Datum]],21),"00")</f>
        <v>24-30</v>
      </c>
      <c r="L7057" s="101">
        <f>MONTH(jaar_zip[[#This Row],[Datum]])</f>
        <v>7</v>
      </c>
      <c r="M7057" s="101">
        <f>IF(ISNUMBER(jaar_zip[[#This Row],[etmaaltemperatuur]]),IF(jaar_zip[[#This Row],[etmaaltemperatuur]]&lt;stookgrens,stookgrens-jaar_zip[[#This Row],[etmaaltemperatuur]],0),"")</f>
        <v>0</v>
      </c>
      <c r="N7057" s="101">
        <f>IF(ISNUMBER(jaar_zip[[#This Row],[graaddagen]]),IF(OR(MONTH(jaar_zip[[#This Row],[Datum]])=1,MONTH(jaar_zip[[#This Row],[Datum]])=2,MONTH(jaar_zip[[#This Row],[Datum]])=11,MONTH(jaar_zip[[#This Row],[Datum]])=12),1.1,IF(OR(MONTH(jaar_zip[[#This Row],[Datum]])=3,MONTH(jaar_zip[[#This Row],[Datum]])=10),1,0.8))*jaar_zip[[#This Row],[graaddagen]],"")</f>
        <v>0</v>
      </c>
      <c r="O7057" s="101">
        <f>IF(ISNUMBER(jaar_zip[[#This Row],[etmaaltemperatuur]]),IF(jaar_zip[[#This Row],[etmaaltemperatuur]]&gt;stookgrens,jaar_zip[[#This Row],[etmaaltemperatuur]]-stookgrens,0),"")</f>
        <v>0.30000000000000071</v>
      </c>
    </row>
    <row r="7058" spans="1:15" x14ac:dyDescent="0.25">
      <c r="A7058">
        <v>344</v>
      </c>
      <c r="B7058">
        <v>20240725</v>
      </c>
      <c r="C7058">
        <v>4.3</v>
      </c>
      <c r="D7058">
        <v>19.5</v>
      </c>
      <c r="E7058">
        <v>1102</v>
      </c>
      <c r="F7058">
        <v>0.6</v>
      </c>
      <c r="G7058">
        <v>1012.8</v>
      </c>
      <c r="H7058">
        <v>75</v>
      </c>
      <c r="I7058" s="101" t="s">
        <v>37</v>
      </c>
      <c r="J7058" s="1">
        <f>DATEVALUE(RIGHT(jaar_zip[[#This Row],[YYYYMMDD]],2)&amp;"-"&amp;MID(jaar_zip[[#This Row],[YYYYMMDD]],5,2)&amp;"-"&amp;LEFT(jaar_zip[[#This Row],[YYYYMMDD]],4))</f>
        <v>45498</v>
      </c>
      <c r="K7058" s="101" t="str">
        <f>IF(AND(VALUE(MONTH(jaar_zip[[#This Row],[Datum]]))=1,VALUE(WEEKNUM(jaar_zip[[#This Row],[Datum]],21))&gt;51),RIGHT(YEAR(jaar_zip[[#This Row],[Datum]])-1,2),RIGHT(YEAR(jaar_zip[[#This Row],[Datum]]),2))&amp;"-"&amp; TEXT(WEEKNUM(jaar_zip[[#This Row],[Datum]],21),"00")</f>
        <v>24-30</v>
      </c>
      <c r="L7058" s="101">
        <f>MONTH(jaar_zip[[#This Row],[Datum]])</f>
        <v>7</v>
      </c>
      <c r="M7058" s="101">
        <f>IF(ISNUMBER(jaar_zip[[#This Row],[etmaaltemperatuur]]),IF(jaar_zip[[#This Row],[etmaaltemperatuur]]&lt;stookgrens,stookgrens-jaar_zip[[#This Row],[etmaaltemperatuur]],0),"")</f>
        <v>0</v>
      </c>
      <c r="N7058" s="101">
        <f>IF(ISNUMBER(jaar_zip[[#This Row],[graaddagen]]),IF(OR(MONTH(jaar_zip[[#This Row],[Datum]])=1,MONTH(jaar_zip[[#This Row],[Datum]])=2,MONTH(jaar_zip[[#This Row],[Datum]])=11,MONTH(jaar_zip[[#This Row],[Datum]])=12),1.1,IF(OR(MONTH(jaar_zip[[#This Row],[Datum]])=3,MONTH(jaar_zip[[#This Row],[Datum]])=10),1,0.8))*jaar_zip[[#This Row],[graaddagen]],"")</f>
        <v>0</v>
      </c>
      <c r="O7058" s="101">
        <f>IF(ISNUMBER(jaar_zip[[#This Row],[etmaaltemperatuur]]),IF(jaar_zip[[#This Row],[etmaaltemperatuur]]&gt;stookgrens,jaar_zip[[#This Row],[etmaaltemperatuur]]-stookgrens,0),"")</f>
        <v>1.5</v>
      </c>
    </row>
    <row r="7059" spans="1:15" x14ac:dyDescent="0.25">
      <c r="A7059">
        <v>344</v>
      </c>
      <c r="B7059">
        <v>20240726</v>
      </c>
      <c r="C7059">
        <v>3.3</v>
      </c>
      <c r="D7059">
        <v>18.399999999999999</v>
      </c>
      <c r="E7059">
        <v>1994</v>
      </c>
      <c r="F7059">
        <v>7.6</v>
      </c>
      <c r="G7059">
        <v>1011</v>
      </c>
      <c r="H7059">
        <v>82</v>
      </c>
      <c r="I7059" s="101" t="s">
        <v>37</v>
      </c>
      <c r="J7059" s="1">
        <f>DATEVALUE(RIGHT(jaar_zip[[#This Row],[YYYYMMDD]],2)&amp;"-"&amp;MID(jaar_zip[[#This Row],[YYYYMMDD]],5,2)&amp;"-"&amp;LEFT(jaar_zip[[#This Row],[YYYYMMDD]],4))</f>
        <v>45499</v>
      </c>
      <c r="K7059" s="101" t="str">
        <f>IF(AND(VALUE(MONTH(jaar_zip[[#This Row],[Datum]]))=1,VALUE(WEEKNUM(jaar_zip[[#This Row],[Datum]],21))&gt;51),RIGHT(YEAR(jaar_zip[[#This Row],[Datum]])-1,2),RIGHT(YEAR(jaar_zip[[#This Row],[Datum]]),2))&amp;"-"&amp; TEXT(WEEKNUM(jaar_zip[[#This Row],[Datum]],21),"00")</f>
        <v>24-30</v>
      </c>
      <c r="L7059" s="101">
        <f>MONTH(jaar_zip[[#This Row],[Datum]])</f>
        <v>7</v>
      </c>
      <c r="M7059" s="101">
        <f>IF(ISNUMBER(jaar_zip[[#This Row],[etmaaltemperatuur]]),IF(jaar_zip[[#This Row],[etmaaltemperatuur]]&lt;stookgrens,stookgrens-jaar_zip[[#This Row],[etmaaltemperatuur]],0),"")</f>
        <v>0</v>
      </c>
      <c r="N7059" s="101">
        <f>IF(ISNUMBER(jaar_zip[[#This Row],[graaddagen]]),IF(OR(MONTH(jaar_zip[[#This Row],[Datum]])=1,MONTH(jaar_zip[[#This Row],[Datum]])=2,MONTH(jaar_zip[[#This Row],[Datum]])=11,MONTH(jaar_zip[[#This Row],[Datum]])=12),1.1,IF(OR(MONTH(jaar_zip[[#This Row],[Datum]])=3,MONTH(jaar_zip[[#This Row],[Datum]])=10),1,0.8))*jaar_zip[[#This Row],[graaddagen]],"")</f>
        <v>0</v>
      </c>
      <c r="O7059" s="101">
        <f>IF(ISNUMBER(jaar_zip[[#This Row],[etmaaltemperatuur]]),IF(jaar_zip[[#This Row],[etmaaltemperatuur]]&gt;stookgrens,jaar_zip[[#This Row],[etmaaltemperatuur]]-stookgrens,0),"")</f>
        <v>0.39999999999999858</v>
      </c>
    </row>
    <row r="7060" spans="1:15" x14ac:dyDescent="0.25">
      <c r="A7060">
        <v>344</v>
      </c>
      <c r="B7060">
        <v>20240727</v>
      </c>
      <c r="C7060">
        <v>2.2999999999999998</v>
      </c>
      <c r="D7060">
        <v>17.8</v>
      </c>
      <c r="E7060">
        <v>2015</v>
      </c>
      <c r="F7060">
        <v>0</v>
      </c>
      <c r="G7060">
        <v>1014.8</v>
      </c>
      <c r="H7060">
        <v>78</v>
      </c>
      <c r="I7060" s="101" t="s">
        <v>37</v>
      </c>
      <c r="J7060" s="1">
        <f>DATEVALUE(RIGHT(jaar_zip[[#This Row],[YYYYMMDD]],2)&amp;"-"&amp;MID(jaar_zip[[#This Row],[YYYYMMDD]],5,2)&amp;"-"&amp;LEFT(jaar_zip[[#This Row],[YYYYMMDD]],4))</f>
        <v>45500</v>
      </c>
      <c r="K7060" s="101" t="str">
        <f>IF(AND(VALUE(MONTH(jaar_zip[[#This Row],[Datum]]))=1,VALUE(WEEKNUM(jaar_zip[[#This Row],[Datum]],21))&gt;51),RIGHT(YEAR(jaar_zip[[#This Row],[Datum]])-1,2),RIGHT(YEAR(jaar_zip[[#This Row],[Datum]]),2))&amp;"-"&amp; TEXT(WEEKNUM(jaar_zip[[#This Row],[Datum]],21),"00")</f>
        <v>24-30</v>
      </c>
      <c r="L7060" s="101">
        <f>MONTH(jaar_zip[[#This Row],[Datum]])</f>
        <v>7</v>
      </c>
      <c r="M7060" s="101">
        <f>IF(ISNUMBER(jaar_zip[[#This Row],[etmaaltemperatuur]]),IF(jaar_zip[[#This Row],[etmaaltemperatuur]]&lt;stookgrens,stookgrens-jaar_zip[[#This Row],[etmaaltemperatuur]],0),"")</f>
        <v>0.19999999999999929</v>
      </c>
      <c r="N7060" s="101">
        <f>IF(ISNUMBER(jaar_zip[[#This Row],[graaddagen]]),IF(OR(MONTH(jaar_zip[[#This Row],[Datum]])=1,MONTH(jaar_zip[[#This Row],[Datum]])=2,MONTH(jaar_zip[[#This Row],[Datum]])=11,MONTH(jaar_zip[[#This Row],[Datum]])=12),1.1,IF(OR(MONTH(jaar_zip[[#This Row],[Datum]])=3,MONTH(jaar_zip[[#This Row],[Datum]])=10),1,0.8))*jaar_zip[[#This Row],[graaddagen]],"")</f>
        <v>0.15999999999999945</v>
      </c>
      <c r="O7060" s="101">
        <f>IF(ISNUMBER(jaar_zip[[#This Row],[etmaaltemperatuur]]),IF(jaar_zip[[#This Row],[etmaaltemperatuur]]&gt;stookgrens,jaar_zip[[#This Row],[etmaaltemperatuur]]-stookgrens,0),"")</f>
        <v>0</v>
      </c>
    </row>
    <row r="7061" spans="1:15" x14ac:dyDescent="0.25">
      <c r="A7061">
        <v>344</v>
      </c>
      <c r="B7061">
        <v>20240728</v>
      </c>
      <c r="C7061">
        <v>2.2000000000000002</v>
      </c>
      <c r="D7061">
        <v>18.5</v>
      </c>
      <c r="E7061">
        <v>2683</v>
      </c>
      <c r="F7061">
        <v>0</v>
      </c>
      <c r="G7061">
        <v>1025.0999999999999</v>
      </c>
      <c r="H7061">
        <v>70</v>
      </c>
      <c r="I7061" s="101" t="s">
        <v>37</v>
      </c>
      <c r="J7061" s="1">
        <f>DATEVALUE(RIGHT(jaar_zip[[#This Row],[YYYYMMDD]],2)&amp;"-"&amp;MID(jaar_zip[[#This Row],[YYYYMMDD]],5,2)&amp;"-"&amp;LEFT(jaar_zip[[#This Row],[YYYYMMDD]],4))</f>
        <v>45501</v>
      </c>
      <c r="K7061" s="101" t="str">
        <f>IF(AND(VALUE(MONTH(jaar_zip[[#This Row],[Datum]]))=1,VALUE(WEEKNUM(jaar_zip[[#This Row],[Datum]],21))&gt;51),RIGHT(YEAR(jaar_zip[[#This Row],[Datum]])-1,2),RIGHT(YEAR(jaar_zip[[#This Row],[Datum]]),2))&amp;"-"&amp; TEXT(WEEKNUM(jaar_zip[[#This Row],[Datum]],21),"00")</f>
        <v>24-30</v>
      </c>
      <c r="L7061" s="101">
        <f>MONTH(jaar_zip[[#This Row],[Datum]])</f>
        <v>7</v>
      </c>
      <c r="M7061" s="101">
        <f>IF(ISNUMBER(jaar_zip[[#This Row],[etmaaltemperatuur]]),IF(jaar_zip[[#This Row],[etmaaltemperatuur]]&lt;stookgrens,stookgrens-jaar_zip[[#This Row],[etmaaltemperatuur]],0),"")</f>
        <v>0</v>
      </c>
      <c r="N7061" s="101">
        <f>IF(ISNUMBER(jaar_zip[[#This Row],[graaddagen]]),IF(OR(MONTH(jaar_zip[[#This Row],[Datum]])=1,MONTH(jaar_zip[[#This Row],[Datum]])=2,MONTH(jaar_zip[[#This Row],[Datum]])=11,MONTH(jaar_zip[[#This Row],[Datum]])=12),1.1,IF(OR(MONTH(jaar_zip[[#This Row],[Datum]])=3,MONTH(jaar_zip[[#This Row],[Datum]])=10),1,0.8))*jaar_zip[[#This Row],[graaddagen]],"")</f>
        <v>0</v>
      </c>
      <c r="O7061" s="101">
        <f>IF(ISNUMBER(jaar_zip[[#This Row],[etmaaltemperatuur]]),IF(jaar_zip[[#This Row],[etmaaltemperatuur]]&gt;stookgrens,jaar_zip[[#This Row],[etmaaltemperatuur]]-stookgrens,0),"")</f>
        <v>0.5</v>
      </c>
    </row>
    <row r="7062" spans="1:15" x14ac:dyDescent="0.25">
      <c r="A7062">
        <v>344</v>
      </c>
      <c r="B7062">
        <v>20240729</v>
      </c>
      <c r="C7062">
        <v>2.8</v>
      </c>
      <c r="D7062">
        <v>20.8</v>
      </c>
      <c r="E7062">
        <v>2678</v>
      </c>
      <c r="F7062">
        <v>0</v>
      </c>
      <c r="G7062">
        <v>1022.3</v>
      </c>
      <c r="H7062">
        <v>66</v>
      </c>
      <c r="I7062" s="101" t="s">
        <v>37</v>
      </c>
      <c r="J7062" s="1">
        <f>DATEVALUE(RIGHT(jaar_zip[[#This Row],[YYYYMMDD]],2)&amp;"-"&amp;MID(jaar_zip[[#This Row],[YYYYMMDD]],5,2)&amp;"-"&amp;LEFT(jaar_zip[[#This Row],[YYYYMMDD]],4))</f>
        <v>45502</v>
      </c>
      <c r="K7062" s="101" t="str">
        <f>IF(AND(VALUE(MONTH(jaar_zip[[#This Row],[Datum]]))=1,VALUE(WEEKNUM(jaar_zip[[#This Row],[Datum]],21))&gt;51),RIGHT(YEAR(jaar_zip[[#This Row],[Datum]])-1,2),RIGHT(YEAR(jaar_zip[[#This Row],[Datum]]),2))&amp;"-"&amp; TEXT(WEEKNUM(jaar_zip[[#This Row],[Datum]],21),"00")</f>
        <v>24-31</v>
      </c>
      <c r="L7062" s="101">
        <f>MONTH(jaar_zip[[#This Row],[Datum]])</f>
        <v>7</v>
      </c>
      <c r="M7062" s="101">
        <f>IF(ISNUMBER(jaar_zip[[#This Row],[etmaaltemperatuur]]),IF(jaar_zip[[#This Row],[etmaaltemperatuur]]&lt;stookgrens,stookgrens-jaar_zip[[#This Row],[etmaaltemperatuur]],0),"")</f>
        <v>0</v>
      </c>
      <c r="N7062" s="101">
        <f>IF(ISNUMBER(jaar_zip[[#This Row],[graaddagen]]),IF(OR(MONTH(jaar_zip[[#This Row],[Datum]])=1,MONTH(jaar_zip[[#This Row],[Datum]])=2,MONTH(jaar_zip[[#This Row],[Datum]])=11,MONTH(jaar_zip[[#This Row],[Datum]])=12),1.1,IF(OR(MONTH(jaar_zip[[#This Row],[Datum]])=3,MONTH(jaar_zip[[#This Row],[Datum]])=10),1,0.8))*jaar_zip[[#This Row],[graaddagen]],"")</f>
        <v>0</v>
      </c>
      <c r="O7062" s="101">
        <f>IF(ISNUMBER(jaar_zip[[#This Row],[etmaaltemperatuur]]),IF(jaar_zip[[#This Row],[etmaaltemperatuur]]&gt;stookgrens,jaar_zip[[#This Row],[etmaaltemperatuur]]-stookgrens,0),"")</f>
        <v>2.8000000000000007</v>
      </c>
    </row>
    <row r="7063" spans="1:15" x14ac:dyDescent="0.25">
      <c r="A7063">
        <v>344</v>
      </c>
      <c r="B7063">
        <v>20240730</v>
      </c>
      <c r="C7063">
        <v>1.8</v>
      </c>
      <c r="D7063">
        <v>23.3</v>
      </c>
      <c r="E7063">
        <v>2531</v>
      </c>
      <c r="F7063">
        <v>0</v>
      </c>
      <c r="G7063">
        <v>1016.6</v>
      </c>
      <c r="H7063">
        <v>64</v>
      </c>
      <c r="I7063" s="101" t="s">
        <v>37</v>
      </c>
      <c r="J7063" s="1">
        <f>DATEVALUE(RIGHT(jaar_zip[[#This Row],[YYYYMMDD]],2)&amp;"-"&amp;MID(jaar_zip[[#This Row],[YYYYMMDD]],5,2)&amp;"-"&amp;LEFT(jaar_zip[[#This Row],[YYYYMMDD]],4))</f>
        <v>45503</v>
      </c>
      <c r="K7063" s="101" t="str">
        <f>IF(AND(VALUE(MONTH(jaar_zip[[#This Row],[Datum]]))=1,VALUE(WEEKNUM(jaar_zip[[#This Row],[Datum]],21))&gt;51),RIGHT(YEAR(jaar_zip[[#This Row],[Datum]])-1,2),RIGHT(YEAR(jaar_zip[[#This Row],[Datum]]),2))&amp;"-"&amp; TEXT(WEEKNUM(jaar_zip[[#This Row],[Datum]],21),"00")</f>
        <v>24-31</v>
      </c>
      <c r="L7063" s="101">
        <f>MONTH(jaar_zip[[#This Row],[Datum]])</f>
        <v>7</v>
      </c>
      <c r="M7063" s="101">
        <f>IF(ISNUMBER(jaar_zip[[#This Row],[etmaaltemperatuur]]),IF(jaar_zip[[#This Row],[etmaaltemperatuur]]&lt;stookgrens,stookgrens-jaar_zip[[#This Row],[etmaaltemperatuur]],0),"")</f>
        <v>0</v>
      </c>
      <c r="N7063" s="101">
        <f>IF(ISNUMBER(jaar_zip[[#This Row],[graaddagen]]),IF(OR(MONTH(jaar_zip[[#This Row],[Datum]])=1,MONTH(jaar_zip[[#This Row],[Datum]])=2,MONTH(jaar_zip[[#This Row],[Datum]])=11,MONTH(jaar_zip[[#This Row],[Datum]])=12),1.1,IF(OR(MONTH(jaar_zip[[#This Row],[Datum]])=3,MONTH(jaar_zip[[#This Row],[Datum]])=10),1,0.8))*jaar_zip[[#This Row],[graaddagen]],"")</f>
        <v>0</v>
      </c>
      <c r="O7063" s="101">
        <f>IF(ISNUMBER(jaar_zip[[#This Row],[etmaaltemperatuur]]),IF(jaar_zip[[#This Row],[etmaaltemperatuur]]&gt;stookgrens,jaar_zip[[#This Row],[etmaaltemperatuur]]-stookgrens,0),"")</f>
        <v>5.3000000000000007</v>
      </c>
    </row>
    <row r="7064" spans="1:15" x14ac:dyDescent="0.25">
      <c r="A7064">
        <v>344</v>
      </c>
      <c r="B7064">
        <v>20240731</v>
      </c>
      <c r="C7064">
        <v>3.5</v>
      </c>
      <c r="D7064">
        <v>21.7</v>
      </c>
      <c r="E7064">
        <v>1811</v>
      </c>
      <c r="F7064">
        <v>0</v>
      </c>
      <c r="G7064">
        <v>1014.9</v>
      </c>
      <c r="H7064">
        <v>67</v>
      </c>
      <c r="I7064" s="101" t="s">
        <v>37</v>
      </c>
      <c r="J7064" s="1">
        <f>DATEVALUE(RIGHT(jaar_zip[[#This Row],[YYYYMMDD]],2)&amp;"-"&amp;MID(jaar_zip[[#This Row],[YYYYMMDD]],5,2)&amp;"-"&amp;LEFT(jaar_zip[[#This Row],[YYYYMMDD]],4))</f>
        <v>45504</v>
      </c>
      <c r="K7064" s="101" t="str">
        <f>IF(AND(VALUE(MONTH(jaar_zip[[#This Row],[Datum]]))=1,VALUE(WEEKNUM(jaar_zip[[#This Row],[Datum]],21))&gt;51),RIGHT(YEAR(jaar_zip[[#This Row],[Datum]])-1,2),RIGHT(YEAR(jaar_zip[[#This Row],[Datum]]),2))&amp;"-"&amp; TEXT(WEEKNUM(jaar_zip[[#This Row],[Datum]],21),"00")</f>
        <v>24-31</v>
      </c>
      <c r="L7064" s="101">
        <f>MONTH(jaar_zip[[#This Row],[Datum]])</f>
        <v>7</v>
      </c>
      <c r="M7064" s="101">
        <f>IF(ISNUMBER(jaar_zip[[#This Row],[etmaaltemperatuur]]),IF(jaar_zip[[#This Row],[etmaaltemperatuur]]&lt;stookgrens,stookgrens-jaar_zip[[#This Row],[etmaaltemperatuur]],0),"")</f>
        <v>0</v>
      </c>
      <c r="N7064" s="101">
        <f>IF(ISNUMBER(jaar_zip[[#This Row],[graaddagen]]),IF(OR(MONTH(jaar_zip[[#This Row],[Datum]])=1,MONTH(jaar_zip[[#This Row],[Datum]])=2,MONTH(jaar_zip[[#This Row],[Datum]])=11,MONTH(jaar_zip[[#This Row],[Datum]])=12),1.1,IF(OR(MONTH(jaar_zip[[#This Row],[Datum]])=3,MONTH(jaar_zip[[#This Row],[Datum]])=10),1,0.8))*jaar_zip[[#This Row],[graaddagen]],"")</f>
        <v>0</v>
      </c>
      <c r="O7064" s="101">
        <f>IF(ISNUMBER(jaar_zip[[#This Row],[etmaaltemperatuur]]),IF(jaar_zip[[#This Row],[etmaaltemperatuur]]&gt;stookgrens,jaar_zip[[#This Row],[etmaaltemperatuur]]-stookgrens,0),"")</f>
        <v>3.6999999999999993</v>
      </c>
    </row>
    <row r="7065" spans="1:15" x14ac:dyDescent="0.25">
      <c r="A7065">
        <v>344</v>
      </c>
      <c r="B7065">
        <v>20240801</v>
      </c>
      <c r="C7065">
        <v>2.6</v>
      </c>
      <c r="D7065">
        <v>19.7</v>
      </c>
      <c r="E7065">
        <v>1030</v>
      </c>
      <c r="F7065">
        <v>0</v>
      </c>
      <c r="G7065">
        <v>1012.7</v>
      </c>
      <c r="H7065">
        <v>81</v>
      </c>
      <c r="I7065" s="101" t="s">
        <v>37</v>
      </c>
      <c r="J7065" s="1">
        <f>DATEVALUE(RIGHT(jaar_zip[[#This Row],[YYYYMMDD]],2)&amp;"-"&amp;MID(jaar_zip[[#This Row],[YYYYMMDD]],5,2)&amp;"-"&amp;LEFT(jaar_zip[[#This Row],[YYYYMMDD]],4))</f>
        <v>45505</v>
      </c>
      <c r="K7065" s="101" t="str">
        <f>IF(AND(VALUE(MONTH(jaar_zip[[#This Row],[Datum]]))=1,VALUE(WEEKNUM(jaar_zip[[#This Row],[Datum]],21))&gt;51),RIGHT(YEAR(jaar_zip[[#This Row],[Datum]])-1,2),RIGHT(YEAR(jaar_zip[[#This Row],[Datum]]),2))&amp;"-"&amp; TEXT(WEEKNUM(jaar_zip[[#This Row],[Datum]],21),"00")</f>
        <v>24-31</v>
      </c>
      <c r="L7065" s="101">
        <f>MONTH(jaar_zip[[#This Row],[Datum]])</f>
        <v>8</v>
      </c>
      <c r="M7065" s="101">
        <f>IF(ISNUMBER(jaar_zip[[#This Row],[etmaaltemperatuur]]),IF(jaar_zip[[#This Row],[etmaaltemperatuur]]&lt;stookgrens,stookgrens-jaar_zip[[#This Row],[etmaaltemperatuur]],0),"")</f>
        <v>0</v>
      </c>
      <c r="N7065" s="101">
        <f>IF(ISNUMBER(jaar_zip[[#This Row],[graaddagen]]),IF(OR(MONTH(jaar_zip[[#This Row],[Datum]])=1,MONTH(jaar_zip[[#This Row],[Datum]])=2,MONTH(jaar_zip[[#This Row],[Datum]])=11,MONTH(jaar_zip[[#This Row],[Datum]])=12),1.1,IF(OR(MONTH(jaar_zip[[#This Row],[Datum]])=3,MONTH(jaar_zip[[#This Row],[Datum]])=10),1,0.8))*jaar_zip[[#This Row],[graaddagen]],"")</f>
        <v>0</v>
      </c>
      <c r="O7065" s="101">
        <f>IF(ISNUMBER(jaar_zip[[#This Row],[etmaaltemperatuur]]),IF(jaar_zip[[#This Row],[etmaaltemperatuur]]&gt;stookgrens,jaar_zip[[#This Row],[etmaaltemperatuur]]-stookgrens,0),"")</f>
        <v>1.6999999999999993</v>
      </c>
    </row>
    <row r="7066" spans="1:15" x14ac:dyDescent="0.25">
      <c r="A7066">
        <v>344</v>
      </c>
      <c r="B7066">
        <v>20240802</v>
      </c>
      <c r="C7066">
        <v>1.6</v>
      </c>
      <c r="D7066">
        <v>20.9</v>
      </c>
      <c r="E7066">
        <v>2047</v>
      </c>
      <c r="F7066">
        <v>0</v>
      </c>
      <c r="G7066">
        <v>1012.2</v>
      </c>
      <c r="H7066">
        <v>77</v>
      </c>
      <c r="I7066" s="101" t="s">
        <v>37</v>
      </c>
      <c r="J7066" s="1">
        <f>DATEVALUE(RIGHT(jaar_zip[[#This Row],[YYYYMMDD]],2)&amp;"-"&amp;MID(jaar_zip[[#This Row],[YYYYMMDD]],5,2)&amp;"-"&amp;LEFT(jaar_zip[[#This Row],[YYYYMMDD]],4))</f>
        <v>45506</v>
      </c>
      <c r="K7066" s="101" t="str">
        <f>IF(AND(VALUE(MONTH(jaar_zip[[#This Row],[Datum]]))=1,VALUE(WEEKNUM(jaar_zip[[#This Row],[Datum]],21))&gt;51),RIGHT(YEAR(jaar_zip[[#This Row],[Datum]])-1,2),RIGHT(YEAR(jaar_zip[[#This Row],[Datum]]),2))&amp;"-"&amp; TEXT(WEEKNUM(jaar_zip[[#This Row],[Datum]],21),"00")</f>
        <v>24-31</v>
      </c>
      <c r="L7066" s="101">
        <f>MONTH(jaar_zip[[#This Row],[Datum]])</f>
        <v>8</v>
      </c>
      <c r="M7066" s="101">
        <f>IF(ISNUMBER(jaar_zip[[#This Row],[etmaaltemperatuur]]),IF(jaar_zip[[#This Row],[etmaaltemperatuur]]&lt;stookgrens,stookgrens-jaar_zip[[#This Row],[etmaaltemperatuur]],0),"")</f>
        <v>0</v>
      </c>
      <c r="N7066" s="101">
        <f>IF(ISNUMBER(jaar_zip[[#This Row],[graaddagen]]),IF(OR(MONTH(jaar_zip[[#This Row],[Datum]])=1,MONTH(jaar_zip[[#This Row],[Datum]])=2,MONTH(jaar_zip[[#This Row],[Datum]])=11,MONTH(jaar_zip[[#This Row],[Datum]])=12),1.1,IF(OR(MONTH(jaar_zip[[#This Row],[Datum]])=3,MONTH(jaar_zip[[#This Row],[Datum]])=10),1,0.8))*jaar_zip[[#This Row],[graaddagen]],"")</f>
        <v>0</v>
      </c>
      <c r="O7066" s="101">
        <f>IF(ISNUMBER(jaar_zip[[#This Row],[etmaaltemperatuur]]),IF(jaar_zip[[#This Row],[etmaaltemperatuur]]&gt;stookgrens,jaar_zip[[#This Row],[etmaaltemperatuur]]-stookgrens,0),"")</f>
        <v>2.8999999999999986</v>
      </c>
    </row>
    <row r="7067" spans="1:15" x14ac:dyDescent="0.25">
      <c r="A7067">
        <v>344</v>
      </c>
      <c r="B7067">
        <v>20240803</v>
      </c>
      <c r="C7067">
        <v>4.5999999999999996</v>
      </c>
      <c r="D7067">
        <v>20.6</v>
      </c>
      <c r="E7067">
        <v>1578</v>
      </c>
      <c r="F7067">
        <v>-0.1</v>
      </c>
      <c r="G7067">
        <v>1011.6</v>
      </c>
      <c r="H7067">
        <v>79</v>
      </c>
      <c r="I7067" s="101" t="s">
        <v>37</v>
      </c>
      <c r="J7067" s="1">
        <f>DATEVALUE(RIGHT(jaar_zip[[#This Row],[YYYYMMDD]],2)&amp;"-"&amp;MID(jaar_zip[[#This Row],[YYYYMMDD]],5,2)&amp;"-"&amp;LEFT(jaar_zip[[#This Row],[YYYYMMDD]],4))</f>
        <v>45507</v>
      </c>
      <c r="K7067" s="101" t="str">
        <f>IF(AND(VALUE(MONTH(jaar_zip[[#This Row],[Datum]]))=1,VALUE(WEEKNUM(jaar_zip[[#This Row],[Datum]],21))&gt;51),RIGHT(YEAR(jaar_zip[[#This Row],[Datum]])-1,2),RIGHT(YEAR(jaar_zip[[#This Row],[Datum]]),2))&amp;"-"&amp; TEXT(WEEKNUM(jaar_zip[[#This Row],[Datum]],21),"00")</f>
        <v>24-31</v>
      </c>
      <c r="L7067" s="101">
        <f>MONTH(jaar_zip[[#This Row],[Datum]])</f>
        <v>8</v>
      </c>
      <c r="M7067" s="101">
        <f>IF(ISNUMBER(jaar_zip[[#This Row],[etmaaltemperatuur]]),IF(jaar_zip[[#This Row],[etmaaltemperatuur]]&lt;stookgrens,stookgrens-jaar_zip[[#This Row],[etmaaltemperatuur]],0),"")</f>
        <v>0</v>
      </c>
      <c r="N7067" s="101">
        <f>IF(ISNUMBER(jaar_zip[[#This Row],[graaddagen]]),IF(OR(MONTH(jaar_zip[[#This Row],[Datum]])=1,MONTH(jaar_zip[[#This Row],[Datum]])=2,MONTH(jaar_zip[[#This Row],[Datum]])=11,MONTH(jaar_zip[[#This Row],[Datum]])=12),1.1,IF(OR(MONTH(jaar_zip[[#This Row],[Datum]])=3,MONTH(jaar_zip[[#This Row],[Datum]])=10),1,0.8))*jaar_zip[[#This Row],[graaddagen]],"")</f>
        <v>0</v>
      </c>
      <c r="O7067" s="101">
        <f>IF(ISNUMBER(jaar_zip[[#This Row],[etmaaltemperatuur]]),IF(jaar_zip[[#This Row],[etmaaltemperatuur]]&gt;stookgrens,jaar_zip[[#This Row],[etmaaltemperatuur]]-stookgrens,0),"")</f>
        <v>2.6000000000000014</v>
      </c>
    </row>
    <row r="7068" spans="1:15" x14ac:dyDescent="0.25">
      <c r="A7068">
        <v>344</v>
      </c>
      <c r="B7068">
        <v>20240804</v>
      </c>
      <c r="C7068">
        <v>1.7</v>
      </c>
      <c r="D7068">
        <v>18.2</v>
      </c>
      <c r="E7068">
        <v>1496</v>
      </c>
      <c r="F7068">
        <v>0</v>
      </c>
      <c r="G7068">
        <v>1015.1</v>
      </c>
      <c r="H7068">
        <v>70</v>
      </c>
      <c r="I7068" s="101" t="s">
        <v>37</v>
      </c>
      <c r="J7068" s="1">
        <f>DATEVALUE(RIGHT(jaar_zip[[#This Row],[YYYYMMDD]],2)&amp;"-"&amp;MID(jaar_zip[[#This Row],[YYYYMMDD]],5,2)&amp;"-"&amp;LEFT(jaar_zip[[#This Row],[YYYYMMDD]],4))</f>
        <v>45508</v>
      </c>
      <c r="K7068" s="101" t="str">
        <f>IF(AND(VALUE(MONTH(jaar_zip[[#This Row],[Datum]]))=1,VALUE(WEEKNUM(jaar_zip[[#This Row],[Datum]],21))&gt;51),RIGHT(YEAR(jaar_zip[[#This Row],[Datum]])-1,2),RIGHT(YEAR(jaar_zip[[#This Row],[Datum]]),2))&amp;"-"&amp; TEXT(WEEKNUM(jaar_zip[[#This Row],[Datum]],21),"00")</f>
        <v>24-31</v>
      </c>
      <c r="L7068" s="101">
        <f>MONTH(jaar_zip[[#This Row],[Datum]])</f>
        <v>8</v>
      </c>
      <c r="M7068" s="101">
        <f>IF(ISNUMBER(jaar_zip[[#This Row],[etmaaltemperatuur]]),IF(jaar_zip[[#This Row],[etmaaltemperatuur]]&lt;stookgrens,stookgrens-jaar_zip[[#This Row],[etmaaltemperatuur]],0),"")</f>
        <v>0</v>
      </c>
      <c r="N7068" s="101">
        <f>IF(ISNUMBER(jaar_zip[[#This Row],[graaddagen]]),IF(OR(MONTH(jaar_zip[[#This Row],[Datum]])=1,MONTH(jaar_zip[[#This Row],[Datum]])=2,MONTH(jaar_zip[[#This Row],[Datum]])=11,MONTH(jaar_zip[[#This Row],[Datum]])=12),1.1,IF(OR(MONTH(jaar_zip[[#This Row],[Datum]])=3,MONTH(jaar_zip[[#This Row],[Datum]])=10),1,0.8))*jaar_zip[[#This Row],[graaddagen]],"")</f>
        <v>0</v>
      </c>
      <c r="O7068" s="101">
        <f>IF(ISNUMBER(jaar_zip[[#This Row],[etmaaltemperatuur]]),IF(jaar_zip[[#This Row],[etmaaltemperatuur]]&gt;stookgrens,jaar_zip[[#This Row],[etmaaltemperatuur]]-stookgrens,0),"")</f>
        <v>0.19999999999999929</v>
      </c>
    </row>
    <row r="7069" spans="1:15" x14ac:dyDescent="0.25">
      <c r="A7069">
        <v>344</v>
      </c>
      <c r="B7069">
        <v>20240805</v>
      </c>
      <c r="C7069">
        <v>3</v>
      </c>
      <c r="D7069">
        <v>19.8</v>
      </c>
      <c r="E7069">
        <v>2391</v>
      </c>
      <c r="F7069">
        <v>0</v>
      </c>
      <c r="G7069">
        <v>1013.9</v>
      </c>
      <c r="H7069">
        <v>69</v>
      </c>
      <c r="I7069" s="101" t="s">
        <v>37</v>
      </c>
      <c r="J7069" s="1">
        <f>DATEVALUE(RIGHT(jaar_zip[[#This Row],[YYYYMMDD]],2)&amp;"-"&amp;MID(jaar_zip[[#This Row],[YYYYMMDD]],5,2)&amp;"-"&amp;LEFT(jaar_zip[[#This Row],[YYYYMMDD]],4))</f>
        <v>45509</v>
      </c>
      <c r="K7069" s="101" t="str">
        <f>IF(AND(VALUE(MONTH(jaar_zip[[#This Row],[Datum]]))=1,VALUE(WEEKNUM(jaar_zip[[#This Row],[Datum]],21))&gt;51),RIGHT(YEAR(jaar_zip[[#This Row],[Datum]])-1,2),RIGHT(YEAR(jaar_zip[[#This Row],[Datum]]),2))&amp;"-"&amp; TEXT(WEEKNUM(jaar_zip[[#This Row],[Datum]],21),"00")</f>
        <v>24-32</v>
      </c>
      <c r="L7069" s="101">
        <f>MONTH(jaar_zip[[#This Row],[Datum]])</f>
        <v>8</v>
      </c>
      <c r="M7069" s="101">
        <f>IF(ISNUMBER(jaar_zip[[#This Row],[etmaaltemperatuur]]),IF(jaar_zip[[#This Row],[etmaaltemperatuur]]&lt;stookgrens,stookgrens-jaar_zip[[#This Row],[etmaaltemperatuur]],0),"")</f>
        <v>0</v>
      </c>
      <c r="N7069" s="101">
        <f>IF(ISNUMBER(jaar_zip[[#This Row],[graaddagen]]),IF(OR(MONTH(jaar_zip[[#This Row],[Datum]])=1,MONTH(jaar_zip[[#This Row],[Datum]])=2,MONTH(jaar_zip[[#This Row],[Datum]])=11,MONTH(jaar_zip[[#This Row],[Datum]])=12),1.1,IF(OR(MONTH(jaar_zip[[#This Row],[Datum]])=3,MONTH(jaar_zip[[#This Row],[Datum]])=10),1,0.8))*jaar_zip[[#This Row],[graaddagen]],"")</f>
        <v>0</v>
      </c>
      <c r="O7069" s="101">
        <f>IF(ISNUMBER(jaar_zip[[#This Row],[etmaaltemperatuur]]),IF(jaar_zip[[#This Row],[etmaaltemperatuur]]&gt;stookgrens,jaar_zip[[#This Row],[etmaaltemperatuur]]-stookgrens,0),"")</f>
        <v>1.8000000000000007</v>
      </c>
    </row>
    <row r="7070" spans="1:15" x14ac:dyDescent="0.25">
      <c r="A7070">
        <v>344</v>
      </c>
      <c r="B7070">
        <v>20240806</v>
      </c>
      <c r="C7070">
        <v>3</v>
      </c>
      <c r="D7070">
        <v>22.3</v>
      </c>
      <c r="E7070">
        <v>2328</v>
      </c>
      <c r="F7070">
        <v>0</v>
      </c>
      <c r="G7070">
        <v>1010.4</v>
      </c>
      <c r="H7070">
        <v>67</v>
      </c>
      <c r="I7070" s="101" t="s">
        <v>37</v>
      </c>
      <c r="J7070" s="1">
        <f>DATEVALUE(RIGHT(jaar_zip[[#This Row],[YYYYMMDD]],2)&amp;"-"&amp;MID(jaar_zip[[#This Row],[YYYYMMDD]],5,2)&amp;"-"&amp;LEFT(jaar_zip[[#This Row],[YYYYMMDD]],4))</f>
        <v>45510</v>
      </c>
      <c r="K7070" s="101" t="str">
        <f>IF(AND(VALUE(MONTH(jaar_zip[[#This Row],[Datum]]))=1,VALUE(WEEKNUM(jaar_zip[[#This Row],[Datum]],21))&gt;51),RIGHT(YEAR(jaar_zip[[#This Row],[Datum]])-1,2),RIGHT(YEAR(jaar_zip[[#This Row],[Datum]]),2))&amp;"-"&amp; TEXT(WEEKNUM(jaar_zip[[#This Row],[Datum]],21),"00")</f>
        <v>24-32</v>
      </c>
      <c r="L7070" s="101">
        <f>MONTH(jaar_zip[[#This Row],[Datum]])</f>
        <v>8</v>
      </c>
      <c r="M7070" s="101">
        <f>IF(ISNUMBER(jaar_zip[[#This Row],[etmaaltemperatuur]]),IF(jaar_zip[[#This Row],[etmaaltemperatuur]]&lt;stookgrens,stookgrens-jaar_zip[[#This Row],[etmaaltemperatuur]],0),"")</f>
        <v>0</v>
      </c>
      <c r="N7070" s="101">
        <f>IF(ISNUMBER(jaar_zip[[#This Row],[graaddagen]]),IF(OR(MONTH(jaar_zip[[#This Row],[Datum]])=1,MONTH(jaar_zip[[#This Row],[Datum]])=2,MONTH(jaar_zip[[#This Row],[Datum]])=11,MONTH(jaar_zip[[#This Row],[Datum]])=12),1.1,IF(OR(MONTH(jaar_zip[[#This Row],[Datum]])=3,MONTH(jaar_zip[[#This Row],[Datum]])=10),1,0.8))*jaar_zip[[#This Row],[graaddagen]],"")</f>
        <v>0</v>
      </c>
      <c r="O7070" s="101">
        <f>IF(ISNUMBER(jaar_zip[[#This Row],[etmaaltemperatuur]]),IF(jaar_zip[[#This Row],[etmaaltemperatuur]]&gt;stookgrens,jaar_zip[[#This Row],[etmaaltemperatuur]]-stookgrens,0),"")</f>
        <v>4.3000000000000007</v>
      </c>
    </row>
    <row r="7071" spans="1:15" x14ac:dyDescent="0.25">
      <c r="A7071">
        <v>344</v>
      </c>
      <c r="B7071">
        <v>20240807</v>
      </c>
      <c r="C7071">
        <v>4</v>
      </c>
      <c r="D7071">
        <v>19.600000000000001</v>
      </c>
      <c r="E7071">
        <v>2219</v>
      </c>
      <c r="F7071">
        <v>0.1</v>
      </c>
      <c r="G7071">
        <v>1012.7</v>
      </c>
      <c r="H7071">
        <v>69</v>
      </c>
      <c r="I7071" s="101" t="s">
        <v>37</v>
      </c>
      <c r="J7071" s="1">
        <f>DATEVALUE(RIGHT(jaar_zip[[#This Row],[YYYYMMDD]],2)&amp;"-"&amp;MID(jaar_zip[[#This Row],[YYYYMMDD]],5,2)&amp;"-"&amp;LEFT(jaar_zip[[#This Row],[YYYYMMDD]],4))</f>
        <v>45511</v>
      </c>
      <c r="K7071" s="101" t="str">
        <f>IF(AND(VALUE(MONTH(jaar_zip[[#This Row],[Datum]]))=1,VALUE(WEEKNUM(jaar_zip[[#This Row],[Datum]],21))&gt;51),RIGHT(YEAR(jaar_zip[[#This Row],[Datum]])-1,2),RIGHT(YEAR(jaar_zip[[#This Row],[Datum]]),2))&amp;"-"&amp; TEXT(WEEKNUM(jaar_zip[[#This Row],[Datum]],21),"00")</f>
        <v>24-32</v>
      </c>
      <c r="L7071" s="101">
        <f>MONTH(jaar_zip[[#This Row],[Datum]])</f>
        <v>8</v>
      </c>
      <c r="M7071" s="101">
        <f>IF(ISNUMBER(jaar_zip[[#This Row],[etmaaltemperatuur]]),IF(jaar_zip[[#This Row],[etmaaltemperatuur]]&lt;stookgrens,stookgrens-jaar_zip[[#This Row],[etmaaltemperatuur]],0),"")</f>
        <v>0</v>
      </c>
      <c r="N7071" s="101">
        <f>IF(ISNUMBER(jaar_zip[[#This Row],[graaddagen]]),IF(OR(MONTH(jaar_zip[[#This Row],[Datum]])=1,MONTH(jaar_zip[[#This Row],[Datum]])=2,MONTH(jaar_zip[[#This Row],[Datum]])=11,MONTH(jaar_zip[[#This Row],[Datum]])=12),1.1,IF(OR(MONTH(jaar_zip[[#This Row],[Datum]])=3,MONTH(jaar_zip[[#This Row],[Datum]])=10),1,0.8))*jaar_zip[[#This Row],[graaddagen]],"")</f>
        <v>0</v>
      </c>
      <c r="O7071" s="101">
        <f>IF(ISNUMBER(jaar_zip[[#This Row],[etmaaltemperatuur]]),IF(jaar_zip[[#This Row],[etmaaltemperatuur]]&gt;stookgrens,jaar_zip[[#This Row],[etmaaltemperatuur]]-stookgrens,0),"")</f>
        <v>1.6000000000000014</v>
      </c>
    </row>
    <row r="7072" spans="1:15" x14ac:dyDescent="0.25">
      <c r="A7072">
        <v>344</v>
      </c>
      <c r="B7072">
        <v>20240808</v>
      </c>
      <c r="C7072">
        <v>4.8</v>
      </c>
      <c r="D7072">
        <v>20.5</v>
      </c>
      <c r="E7072">
        <v>2246</v>
      </c>
      <c r="F7072">
        <v>-0.1</v>
      </c>
      <c r="G7072">
        <v>1015</v>
      </c>
      <c r="H7072">
        <v>67</v>
      </c>
      <c r="I7072" s="101" t="s">
        <v>37</v>
      </c>
      <c r="J7072" s="1">
        <f>DATEVALUE(RIGHT(jaar_zip[[#This Row],[YYYYMMDD]],2)&amp;"-"&amp;MID(jaar_zip[[#This Row],[YYYYMMDD]],5,2)&amp;"-"&amp;LEFT(jaar_zip[[#This Row],[YYYYMMDD]],4))</f>
        <v>45512</v>
      </c>
      <c r="K7072" s="101" t="str">
        <f>IF(AND(VALUE(MONTH(jaar_zip[[#This Row],[Datum]]))=1,VALUE(WEEKNUM(jaar_zip[[#This Row],[Datum]],21))&gt;51),RIGHT(YEAR(jaar_zip[[#This Row],[Datum]])-1,2),RIGHT(YEAR(jaar_zip[[#This Row],[Datum]]),2))&amp;"-"&amp; TEXT(WEEKNUM(jaar_zip[[#This Row],[Datum]],21),"00")</f>
        <v>24-32</v>
      </c>
      <c r="L7072" s="101">
        <f>MONTH(jaar_zip[[#This Row],[Datum]])</f>
        <v>8</v>
      </c>
      <c r="M7072" s="101">
        <f>IF(ISNUMBER(jaar_zip[[#This Row],[etmaaltemperatuur]]),IF(jaar_zip[[#This Row],[etmaaltemperatuur]]&lt;stookgrens,stookgrens-jaar_zip[[#This Row],[etmaaltemperatuur]],0),"")</f>
        <v>0</v>
      </c>
      <c r="N7072" s="101">
        <f>IF(ISNUMBER(jaar_zip[[#This Row],[graaddagen]]),IF(OR(MONTH(jaar_zip[[#This Row],[Datum]])=1,MONTH(jaar_zip[[#This Row],[Datum]])=2,MONTH(jaar_zip[[#This Row],[Datum]])=11,MONTH(jaar_zip[[#This Row],[Datum]])=12),1.1,IF(OR(MONTH(jaar_zip[[#This Row],[Datum]])=3,MONTH(jaar_zip[[#This Row],[Datum]])=10),1,0.8))*jaar_zip[[#This Row],[graaddagen]],"")</f>
        <v>0</v>
      </c>
      <c r="O7072" s="101">
        <f>IF(ISNUMBER(jaar_zip[[#This Row],[etmaaltemperatuur]]),IF(jaar_zip[[#This Row],[etmaaltemperatuur]]&gt;stookgrens,jaar_zip[[#This Row],[etmaaltemperatuur]]-stookgrens,0),"")</f>
        <v>2.5</v>
      </c>
    </row>
    <row r="7073" spans="1:15" x14ac:dyDescent="0.25">
      <c r="A7073">
        <v>344</v>
      </c>
      <c r="B7073">
        <v>20240809</v>
      </c>
      <c r="C7073">
        <v>6.6</v>
      </c>
      <c r="D7073">
        <v>20.399999999999999</v>
      </c>
      <c r="E7073">
        <v>1629</v>
      </c>
      <c r="F7073">
        <v>0.5</v>
      </c>
      <c r="G7073">
        <v>1014.1</v>
      </c>
      <c r="H7073">
        <v>78</v>
      </c>
      <c r="I7073" s="101" t="s">
        <v>37</v>
      </c>
      <c r="J7073" s="1">
        <f>DATEVALUE(RIGHT(jaar_zip[[#This Row],[YYYYMMDD]],2)&amp;"-"&amp;MID(jaar_zip[[#This Row],[YYYYMMDD]],5,2)&amp;"-"&amp;LEFT(jaar_zip[[#This Row],[YYYYMMDD]],4))</f>
        <v>45513</v>
      </c>
      <c r="K7073" s="101" t="str">
        <f>IF(AND(VALUE(MONTH(jaar_zip[[#This Row],[Datum]]))=1,VALUE(WEEKNUM(jaar_zip[[#This Row],[Datum]],21))&gt;51),RIGHT(YEAR(jaar_zip[[#This Row],[Datum]])-1,2),RIGHT(YEAR(jaar_zip[[#This Row],[Datum]]),2))&amp;"-"&amp; TEXT(WEEKNUM(jaar_zip[[#This Row],[Datum]],21),"00")</f>
        <v>24-32</v>
      </c>
      <c r="L7073" s="101">
        <f>MONTH(jaar_zip[[#This Row],[Datum]])</f>
        <v>8</v>
      </c>
      <c r="M7073" s="101">
        <f>IF(ISNUMBER(jaar_zip[[#This Row],[etmaaltemperatuur]]),IF(jaar_zip[[#This Row],[etmaaltemperatuur]]&lt;stookgrens,stookgrens-jaar_zip[[#This Row],[etmaaltemperatuur]],0),"")</f>
        <v>0</v>
      </c>
      <c r="N7073" s="101">
        <f>IF(ISNUMBER(jaar_zip[[#This Row],[graaddagen]]),IF(OR(MONTH(jaar_zip[[#This Row],[Datum]])=1,MONTH(jaar_zip[[#This Row],[Datum]])=2,MONTH(jaar_zip[[#This Row],[Datum]])=11,MONTH(jaar_zip[[#This Row],[Datum]])=12),1.1,IF(OR(MONTH(jaar_zip[[#This Row],[Datum]])=3,MONTH(jaar_zip[[#This Row],[Datum]])=10),1,0.8))*jaar_zip[[#This Row],[graaddagen]],"")</f>
        <v>0</v>
      </c>
      <c r="O7073" s="101">
        <f>IF(ISNUMBER(jaar_zip[[#This Row],[etmaaltemperatuur]]),IF(jaar_zip[[#This Row],[etmaaltemperatuur]]&gt;stookgrens,jaar_zip[[#This Row],[etmaaltemperatuur]]-stookgrens,0),"")</f>
        <v>2.3999999999999986</v>
      </c>
    </row>
    <row r="7074" spans="1:15" x14ac:dyDescent="0.25">
      <c r="A7074">
        <v>344</v>
      </c>
      <c r="B7074">
        <v>20240810</v>
      </c>
      <c r="C7074">
        <v>4.3</v>
      </c>
      <c r="D7074">
        <v>20.100000000000001</v>
      </c>
      <c r="E7074">
        <v>2159</v>
      </c>
      <c r="F7074">
        <v>0</v>
      </c>
      <c r="G7074">
        <v>1019.9</v>
      </c>
      <c r="H7074">
        <v>73</v>
      </c>
      <c r="I7074" s="101" t="s">
        <v>37</v>
      </c>
      <c r="J7074" s="1">
        <f>DATEVALUE(RIGHT(jaar_zip[[#This Row],[YYYYMMDD]],2)&amp;"-"&amp;MID(jaar_zip[[#This Row],[YYYYMMDD]],5,2)&amp;"-"&amp;LEFT(jaar_zip[[#This Row],[YYYYMMDD]],4))</f>
        <v>45514</v>
      </c>
      <c r="K7074" s="101" t="str">
        <f>IF(AND(VALUE(MONTH(jaar_zip[[#This Row],[Datum]]))=1,VALUE(WEEKNUM(jaar_zip[[#This Row],[Datum]],21))&gt;51),RIGHT(YEAR(jaar_zip[[#This Row],[Datum]])-1,2),RIGHT(YEAR(jaar_zip[[#This Row],[Datum]]),2))&amp;"-"&amp; TEXT(WEEKNUM(jaar_zip[[#This Row],[Datum]],21),"00")</f>
        <v>24-32</v>
      </c>
      <c r="L7074" s="101">
        <f>MONTH(jaar_zip[[#This Row],[Datum]])</f>
        <v>8</v>
      </c>
      <c r="M7074" s="101">
        <f>IF(ISNUMBER(jaar_zip[[#This Row],[etmaaltemperatuur]]),IF(jaar_zip[[#This Row],[etmaaltemperatuur]]&lt;stookgrens,stookgrens-jaar_zip[[#This Row],[etmaaltemperatuur]],0),"")</f>
        <v>0</v>
      </c>
      <c r="N7074" s="101">
        <f>IF(ISNUMBER(jaar_zip[[#This Row],[graaddagen]]),IF(OR(MONTH(jaar_zip[[#This Row],[Datum]])=1,MONTH(jaar_zip[[#This Row],[Datum]])=2,MONTH(jaar_zip[[#This Row],[Datum]])=11,MONTH(jaar_zip[[#This Row],[Datum]])=12),1.1,IF(OR(MONTH(jaar_zip[[#This Row],[Datum]])=3,MONTH(jaar_zip[[#This Row],[Datum]])=10),1,0.8))*jaar_zip[[#This Row],[graaddagen]],"")</f>
        <v>0</v>
      </c>
      <c r="O7074" s="101">
        <f>IF(ISNUMBER(jaar_zip[[#This Row],[etmaaltemperatuur]]),IF(jaar_zip[[#This Row],[etmaaltemperatuur]]&gt;stookgrens,jaar_zip[[#This Row],[etmaaltemperatuur]]-stookgrens,0),"")</f>
        <v>2.1000000000000014</v>
      </c>
    </row>
    <row r="7075" spans="1:15" x14ac:dyDescent="0.25">
      <c r="A7075">
        <v>344</v>
      </c>
      <c r="B7075">
        <v>20240811</v>
      </c>
      <c r="C7075">
        <v>2.4</v>
      </c>
      <c r="D7075">
        <v>21.6</v>
      </c>
      <c r="E7075">
        <v>2325</v>
      </c>
      <c r="F7075">
        <v>0</v>
      </c>
      <c r="G7075">
        <v>1020.5</v>
      </c>
      <c r="H7075">
        <v>72</v>
      </c>
      <c r="I7075" s="101" t="s">
        <v>37</v>
      </c>
      <c r="J7075" s="1">
        <f>DATEVALUE(RIGHT(jaar_zip[[#This Row],[YYYYMMDD]],2)&amp;"-"&amp;MID(jaar_zip[[#This Row],[YYYYMMDD]],5,2)&amp;"-"&amp;LEFT(jaar_zip[[#This Row],[YYYYMMDD]],4))</f>
        <v>45515</v>
      </c>
      <c r="K7075" s="101" t="str">
        <f>IF(AND(VALUE(MONTH(jaar_zip[[#This Row],[Datum]]))=1,VALUE(WEEKNUM(jaar_zip[[#This Row],[Datum]],21))&gt;51),RIGHT(YEAR(jaar_zip[[#This Row],[Datum]])-1,2),RIGHT(YEAR(jaar_zip[[#This Row],[Datum]]),2))&amp;"-"&amp; TEXT(WEEKNUM(jaar_zip[[#This Row],[Datum]],21),"00")</f>
        <v>24-32</v>
      </c>
      <c r="L7075" s="101">
        <f>MONTH(jaar_zip[[#This Row],[Datum]])</f>
        <v>8</v>
      </c>
      <c r="M7075" s="101">
        <f>IF(ISNUMBER(jaar_zip[[#This Row],[etmaaltemperatuur]]),IF(jaar_zip[[#This Row],[etmaaltemperatuur]]&lt;stookgrens,stookgrens-jaar_zip[[#This Row],[etmaaltemperatuur]],0),"")</f>
        <v>0</v>
      </c>
      <c r="N7075" s="101">
        <f>IF(ISNUMBER(jaar_zip[[#This Row],[graaddagen]]),IF(OR(MONTH(jaar_zip[[#This Row],[Datum]])=1,MONTH(jaar_zip[[#This Row],[Datum]])=2,MONTH(jaar_zip[[#This Row],[Datum]])=11,MONTH(jaar_zip[[#This Row],[Datum]])=12),1.1,IF(OR(MONTH(jaar_zip[[#This Row],[Datum]])=3,MONTH(jaar_zip[[#This Row],[Datum]])=10),1,0.8))*jaar_zip[[#This Row],[graaddagen]],"")</f>
        <v>0</v>
      </c>
      <c r="O7075" s="101">
        <f>IF(ISNUMBER(jaar_zip[[#This Row],[etmaaltemperatuur]]),IF(jaar_zip[[#This Row],[etmaaltemperatuur]]&gt;stookgrens,jaar_zip[[#This Row],[etmaaltemperatuur]]-stookgrens,0),"")</f>
        <v>3.6000000000000014</v>
      </c>
    </row>
    <row r="7076" spans="1:15" x14ac:dyDescent="0.25">
      <c r="A7076">
        <v>344</v>
      </c>
      <c r="B7076">
        <v>20240812</v>
      </c>
      <c r="C7076">
        <v>3.7</v>
      </c>
      <c r="D7076">
        <v>25.2</v>
      </c>
      <c r="E7076">
        <v>2395</v>
      </c>
      <c r="F7076">
        <v>0</v>
      </c>
      <c r="G7076">
        <v>1010.9</v>
      </c>
      <c r="H7076">
        <v>65</v>
      </c>
      <c r="I7076" s="101" t="s">
        <v>37</v>
      </c>
      <c r="J7076" s="1">
        <f>DATEVALUE(RIGHT(jaar_zip[[#This Row],[YYYYMMDD]],2)&amp;"-"&amp;MID(jaar_zip[[#This Row],[YYYYMMDD]],5,2)&amp;"-"&amp;LEFT(jaar_zip[[#This Row],[YYYYMMDD]],4))</f>
        <v>45516</v>
      </c>
      <c r="K7076" s="101" t="str">
        <f>IF(AND(VALUE(MONTH(jaar_zip[[#This Row],[Datum]]))=1,VALUE(WEEKNUM(jaar_zip[[#This Row],[Datum]],21))&gt;51),RIGHT(YEAR(jaar_zip[[#This Row],[Datum]])-1,2),RIGHT(YEAR(jaar_zip[[#This Row],[Datum]]),2))&amp;"-"&amp; TEXT(WEEKNUM(jaar_zip[[#This Row],[Datum]],21),"00")</f>
        <v>24-33</v>
      </c>
      <c r="L7076" s="101">
        <f>MONTH(jaar_zip[[#This Row],[Datum]])</f>
        <v>8</v>
      </c>
      <c r="M7076" s="101">
        <f>IF(ISNUMBER(jaar_zip[[#This Row],[etmaaltemperatuur]]),IF(jaar_zip[[#This Row],[etmaaltemperatuur]]&lt;stookgrens,stookgrens-jaar_zip[[#This Row],[etmaaltemperatuur]],0),"")</f>
        <v>0</v>
      </c>
      <c r="N7076" s="101">
        <f>IF(ISNUMBER(jaar_zip[[#This Row],[graaddagen]]),IF(OR(MONTH(jaar_zip[[#This Row],[Datum]])=1,MONTH(jaar_zip[[#This Row],[Datum]])=2,MONTH(jaar_zip[[#This Row],[Datum]])=11,MONTH(jaar_zip[[#This Row],[Datum]])=12),1.1,IF(OR(MONTH(jaar_zip[[#This Row],[Datum]])=3,MONTH(jaar_zip[[#This Row],[Datum]])=10),1,0.8))*jaar_zip[[#This Row],[graaddagen]],"")</f>
        <v>0</v>
      </c>
      <c r="O7076" s="101">
        <f>IF(ISNUMBER(jaar_zip[[#This Row],[etmaaltemperatuur]]),IF(jaar_zip[[#This Row],[etmaaltemperatuur]]&gt;stookgrens,jaar_zip[[#This Row],[etmaaltemperatuur]]-stookgrens,0),"")</f>
        <v>7.1999999999999993</v>
      </c>
    </row>
    <row r="7077" spans="1:15" x14ac:dyDescent="0.25">
      <c r="A7077">
        <v>344</v>
      </c>
      <c r="B7077">
        <v>20240813</v>
      </c>
      <c r="C7077">
        <v>2.4</v>
      </c>
      <c r="D7077">
        <v>22.5</v>
      </c>
      <c r="E7077">
        <v>1560</v>
      </c>
      <c r="F7077">
        <v>1.1000000000000001</v>
      </c>
      <c r="G7077">
        <v>1009.4</v>
      </c>
      <c r="H7077">
        <v>78</v>
      </c>
      <c r="I7077" s="101" t="s">
        <v>37</v>
      </c>
      <c r="J7077" s="1">
        <f>DATEVALUE(RIGHT(jaar_zip[[#This Row],[YYYYMMDD]],2)&amp;"-"&amp;MID(jaar_zip[[#This Row],[YYYYMMDD]],5,2)&amp;"-"&amp;LEFT(jaar_zip[[#This Row],[YYYYMMDD]],4))</f>
        <v>45517</v>
      </c>
      <c r="K7077" s="101" t="str">
        <f>IF(AND(VALUE(MONTH(jaar_zip[[#This Row],[Datum]]))=1,VALUE(WEEKNUM(jaar_zip[[#This Row],[Datum]],21))&gt;51),RIGHT(YEAR(jaar_zip[[#This Row],[Datum]])-1,2),RIGHT(YEAR(jaar_zip[[#This Row],[Datum]]),2))&amp;"-"&amp; TEXT(WEEKNUM(jaar_zip[[#This Row],[Datum]],21),"00")</f>
        <v>24-33</v>
      </c>
      <c r="L7077" s="101">
        <f>MONTH(jaar_zip[[#This Row],[Datum]])</f>
        <v>8</v>
      </c>
      <c r="M7077" s="101">
        <f>IF(ISNUMBER(jaar_zip[[#This Row],[etmaaltemperatuur]]),IF(jaar_zip[[#This Row],[etmaaltemperatuur]]&lt;stookgrens,stookgrens-jaar_zip[[#This Row],[etmaaltemperatuur]],0),"")</f>
        <v>0</v>
      </c>
      <c r="N7077" s="101">
        <f>IF(ISNUMBER(jaar_zip[[#This Row],[graaddagen]]),IF(OR(MONTH(jaar_zip[[#This Row],[Datum]])=1,MONTH(jaar_zip[[#This Row],[Datum]])=2,MONTH(jaar_zip[[#This Row],[Datum]])=11,MONTH(jaar_zip[[#This Row],[Datum]])=12),1.1,IF(OR(MONTH(jaar_zip[[#This Row],[Datum]])=3,MONTH(jaar_zip[[#This Row],[Datum]])=10),1,0.8))*jaar_zip[[#This Row],[graaddagen]],"")</f>
        <v>0</v>
      </c>
      <c r="O7077" s="101">
        <f>IF(ISNUMBER(jaar_zip[[#This Row],[etmaaltemperatuur]]),IF(jaar_zip[[#This Row],[etmaaltemperatuur]]&gt;stookgrens,jaar_zip[[#This Row],[etmaaltemperatuur]]-stookgrens,0),"")</f>
        <v>4.5</v>
      </c>
    </row>
    <row r="7078" spans="1:15" x14ac:dyDescent="0.25">
      <c r="A7078">
        <v>344</v>
      </c>
      <c r="B7078">
        <v>20240814</v>
      </c>
      <c r="C7078">
        <v>1.9</v>
      </c>
      <c r="D7078">
        <v>20.5</v>
      </c>
      <c r="E7078">
        <v>876</v>
      </c>
      <c r="F7078">
        <v>1.1000000000000001</v>
      </c>
      <c r="G7078">
        <v>1012.4</v>
      </c>
      <c r="H7078">
        <v>85</v>
      </c>
      <c r="I7078" s="101" t="s">
        <v>37</v>
      </c>
      <c r="J7078" s="1">
        <f>DATEVALUE(RIGHT(jaar_zip[[#This Row],[YYYYMMDD]],2)&amp;"-"&amp;MID(jaar_zip[[#This Row],[YYYYMMDD]],5,2)&amp;"-"&amp;LEFT(jaar_zip[[#This Row],[YYYYMMDD]],4))</f>
        <v>45518</v>
      </c>
      <c r="K7078" s="101" t="str">
        <f>IF(AND(VALUE(MONTH(jaar_zip[[#This Row],[Datum]]))=1,VALUE(WEEKNUM(jaar_zip[[#This Row],[Datum]],21))&gt;51),RIGHT(YEAR(jaar_zip[[#This Row],[Datum]])-1,2),RIGHT(YEAR(jaar_zip[[#This Row],[Datum]]),2))&amp;"-"&amp; TEXT(WEEKNUM(jaar_zip[[#This Row],[Datum]],21),"00")</f>
        <v>24-33</v>
      </c>
      <c r="L7078" s="101">
        <f>MONTH(jaar_zip[[#This Row],[Datum]])</f>
        <v>8</v>
      </c>
      <c r="M7078" s="101">
        <f>IF(ISNUMBER(jaar_zip[[#This Row],[etmaaltemperatuur]]),IF(jaar_zip[[#This Row],[etmaaltemperatuur]]&lt;stookgrens,stookgrens-jaar_zip[[#This Row],[etmaaltemperatuur]],0),"")</f>
        <v>0</v>
      </c>
      <c r="N7078" s="101">
        <f>IF(ISNUMBER(jaar_zip[[#This Row],[graaddagen]]),IF(OR(MONTH(jaar_zip[[#This Row],[Datum]])=1,MONTH(jaar_zip[[#This Row],[Datum]])=2,MONTH(jaar_zip[[#This Row],[Datum]])=11,MONTH(jaar_zip[[#This Row],[Datum]])=12),1.1,IF(OR(MONTH(jaar_zip[[#This Row],[Datum]])=3,MONTH(jaar_zip[[#This Row],[Datum]])=10),1,0.8))*jaar_zip[[#This Row],[graaddagen]],"")</f>
        <v>0</v>
      </c>
      <c r="O7078" s="101">
        <f>IF(ISNUMBER(jaar_zip[[#This Row],[etmaaltemperatuur]]),IF(jaar_zip[[#This Row],[etmaaltemperatuur]]&gt;stookgrens,jaar_zip[[#This Row],[etmaaltemperatuur]]-stookgrens,0),"")</f>
        <v>2.5</v>
      </c>
    </row>
    <row r="7079" spans="1:15" x14ac:dyDescent="0.25">
      <c r="A7079">
        <v>344</v>
      </c>
      <c r="B7079">
        <v>20240815</v>
      </c>
      <c r="C7079">
        <v>4.8</v>
      </c>
      <c r="D7079">
        <v>20.6</v>
      </c>
      <c r="E7079">
        <v>1572</v>
      </c>
      <c r="F7079">
        <v>0</v>
      </c>
      <c r="G7079">
        <v>1015.4</v>
      </c>
      <c r="H7079">
        <v>77</v>
      </c>
      <c r="I7079" s="101" t="s">
        <v>37</v>
      </c>
      <c r="J7079" s="1">
        <f>DATEVALUE(RIGHT(jaar_zip[[#This Row],[YYYYMMDD]],2)&amp;"-"&amp;MID(jaar_zip[[#This Row],[YYYYMMDD]],5,2)&amp;"-"&amp;LEFT(jaar_zip[[#This Row],[YYYYMMDD]],4))</f>
        <v>45519</v>
      </c>
      <c r="K7079" s="101" t="str">
        <f>IF(AND(VALUE(MONTH(jaar_zip[[#This Row],[Datum]]))=1,VALUE(WEEKNUM(jaar_zip[[#This Row],[Datum]],21))&gt;51),RIGHT(YEAR(jaar_zip[[#This Row],[Datum]])-1,2),RIGHT(YEAR(jaar_zip[[#This Row],[Datum]]),2))&amp;"-"&amp; TEXT(WEEKNUM(jaar_zip[[#This Row],[Datum]],21),"00")</f>
        <v>24-33</v>
      </c>
      <c r="L7079" s="101">
        <f>MONTH(jaar_zip[[#This Row],[Datum]])</f>
        <v>8</v>
      </c>
      <c r="M7079" s="101">
        <f>IF(ISNUMBER(jaar_zip[[#This Row],[etmaaltemperatuur]]),IF(jaar_zip[[#This Row],[etmaaltemperatuur]]&lt;stookgrens,stookgrens-jaar_zip[[#This Row],[etmaaltemperatuur]],0),"")</f>
        <v>0</v>
      </c>
      <c r="N7079" s="101">
        <f>IF(ISNUMBER(jaar_zip[[#This Row],[graaddagen]]),IF(OR(MONTH(jaar_zip[[#This Row],[Datum]])=1,MONTH(jaar_zip[[#This Row],[Datum]])=2,MONTH(jaar_zip[[#This Row],[Datum]])=11,MONTH(jaar_zip[[#This Row],[Datum]])=12),1.1,IF(OR(MONTH(jaar_zip[[#This Row],[Datum]])=3,MONTH(jaar_zip[[#This Row],[Datum]])=10),1,0.8))*jaar_zip[[#This Row],[graaddagen]],"")</f>
        <v>0</v>
      </c>
      <c r="O7079" s="101">
        <f>IF(ISNUMBER(jaar_zip[[#This Row],[etmaaltemperatuur]]),IF(jaar_zip[[#This Row],[etmaaltemperatuur]]&gt;stookgrens,jaar_zip[[#This Row],[etmaaltemperatuur]]-stookgrens,0),"")</f>
        <v>2.6000000000000014</v>
      </c>
    </row>
    <row r="7080" spans="1:15" x14ac:dyDescent="0.25">
      <c r="A7080">
        <v>344</v>
      </c>
      <c r="B7080">
        <v>20240816</v>
      </c>
      <c r="C7080">
        <v>3.2</v>
      </c>
      <c r="D7080">
        <v>19.7</v>
      </c>
      <c r="E7080">
        <v>977</v>
      </c>
      <c r="F7080">
        <v>5.3</v>
      </c>
      <c r="G7080">
        <v>1014.3</v>
      </c>
      <c r="H7080">
        <v>85</v>
      </c>
      <c r="I7080" s="101" t="s">
        <v>37</v>
      </c>
      <c r="J7080" s="1">
        <f>DATEVALUE(RIGHT(jaar_zip[[#This Row],[YYYYMMDD]],2)&amp;"-"&amp;MID(jaar_zip[[#This Row],[YYYYMMDD]],5,2)&amp;"-"&amp;LEFT(jaar_zip[[#This Row],[YYYYMMDD]],4))</f>
        <v>45520</v>
      </c>
      <c r="K7080" s="101" t="str">
        <f>IF(AND(VALUE(MONTH(jaar_zip[[#This Row],[Datum]]))=1,VALUE(WEEKNUM(jaar_zip[[#This Row],[Datum]],21))&gt;51),RIGHT(YEAR(jaar_zip[[#This Row],[Datum]])-1,2),RIGHT(YEAR(jaar_zip[[#This Row],[Datum]]),2))&amp;"-"&amp; TEXT(WEEKNUM(jaar_zip[[#This Row],[Datum]],21),"00")</f>
        <v>24-33</v>
      </c>
      <c r="L7080" s="101">
        <f>MONTH(jaar_zip[[#This Row],[Datum]])</f>
        <v>8</v>
      </c>
      <c r="M7080" s="101">
        <f>IF(ISNUMBER(jaar_zip[[#This Row],[etmaaltemperatuur]]),IF(jaar_zip[[#This Row],[etmaaltemperatuur]]&lt;stookgrens,stookgrens-jaar_zip[[#This Row],[etmaaltemperatuur]],0),"")</f>
        <v>0</v>
      </c>
      <c r="N7080" s="101">
        <f>IF(ISNUMBER(jaar_zip[[#This Row],[graaddagen]]),IF(OR(MONTH(jaar_zip[[#This Row],[Datum]])=1,MONTH(jaar_zip[[#This Row],[Datum]])=2,MONTH(jaar_zip[[#This Row],[Datum]])=11,MONTH(jaar_zip[[#This Row],[Datum]])=12),1.1,IF(OR(MONTH(jaar_zip[[#This Row],[Datum]])=3,MONTH(jaar_zip[[#This Row],[Datum]])=10),1,0.8))*jaar_zip[[#This Row],[graaddagen]],"")</f>
        <v>0</v>
      </c>
      <c r="O7080" s="101">
        <f>IF(ISNUMBER(jaar_zip[[#This Row],[etmaaltemperatuur]]),IF(jaar_zip[[#This Row],[etmaaltemperatuur]]&gt;stookgrens,jaar_zip[[#This Row],[etmaaltemperatuur]]-stookgrens,0),"")</f>
        <v>1.6999999999999993</v>
      </c>
    </row>
    <row r="7081" spans="1:15" x14ac:dyDescent="0.25">
      <c r="A7081">
        <v>344</v>
      </c>
      <c r="B7081">
        <v>20240817</v>
      </c>
      <c r="C7081">
        <v>1.8</v>
      </c>
      <c r="D7081">
        <v>18.7</v>
      </c>
      <c r="E7081">
        <v>2284</v>
      </c>
      <c r="F7081">
        <v>0</v>
      </c>
      <c r="G7081">
        <v>1013</v>
      </c>
      <c r="H7081">
        <v>70</v>
      </c>
      <c r="I7081" s="101" t="s">
        <v>37</v>
      </c>
      <c r="J7081" s="1">
        <f>DATEVALUE(RIGHT(jaar_zip[[#This Row],[YYYYMMDD]],2)&amp;"-"&amp;MID(jaar_zip[[#This Row],[YYYYMMDD]],5,2)&amp;"-"&amp;LEFT(jaar_zip[[#This Row],[YYYYMMDD]],4))</f>
        <v>45521</v>
      </c>
      <c r="K7081" s="101" t="str">
        <f>IF(AND(VALUE(MONTH(jaar_zip[[#This Row],[Datum]]))=1,VALUE(WEEKNUM(jaar_zip[[#This Row],[Datum]],21))&gt;51),RIGHT(YEAR(jaar_zip[[#This Row],[Datum]])-1,2),RIGHT(YEAR(jaar_zip[[#This Row],[Datum]]),2))&amp;"-"&amp; TEXT(WEEKNUM(jaar_zip[[#This Row],[Datum]],21),"00")</f>
        <v>24-33</v>
      </c>
      <c r="L7081" s="101">
        <f>MONTH(jaar_zip[[#This Row],[Datum]])</f>
        <v>8</v>
      </c>
      <c r="M7081" s="101">
        <f>IF(ISNUMBER(jaar_zip[[#This Row],[etmaaltemperatuur]]),IF(jaar_zip[[#This Row],[etmaaltemperatuur]]&lt;stookgrens,stookgrens-jaar_zip[[#This Row],[etmaaltemperatuur]],0),"")</f>
        <v>0</v>
      </c>
      <c r="N7081" s="101">
        <f>IF(ISNUMBER(jaar_zip[[#This Row],[graaddagen]]),IF(OR(MONTH(jaar_zip[[#This Row],[Datum]])=1,MONTH(jaar_zip[[#This Row],[Datum]])=2,MONTH(jaar_zip[[#This Row],[Datum]])=11,MONTH(jaar_zip[[#This Row],[Datum]])=12),1.1,IF(OR(MONTH(jaar_zip[[#This Row],[Datum]])=3,MONTH(jaar_zip[[#This Row],[Datum]])=10),1,0.8))*jaar_zip[[#This Row],[graaddagen]],"")</f>
        <v>0</v>
      </c>
      <c r="O7081" s="101">
        <f>IF(ISNUMBER(jaar_zip[[#This Row],[etmaaltemperatuur]]),IF(jaar_zip[[#This Row],[etmaaltemperatuur]]&gt;stookgrens,jaar_zip[[#This Row],[etmaaltemperatuur]]-stookgrens,0),"")</f>
        <v>0.69999999999999929</v>
      </c>
    </row>
    <row r="7082" spans="1:15" x14ac:dyDescent="0.25">
      <c r="A7082">
        <v>344</v>
      </c>
      <c r="B7082">
        <v>20240818</v>
      </c>
      <c r="C7082">
        <v>2</v>
      </c>
      <c r="D7082">
        <v>17.600000000000001</v>
      </c>
      <c r="E7082">
        <v>1783</v>
      </c>
      <c r="F7082">
        <v>0</v>
      </c>
      <c r="G7082">
        <v>1013.6</v>
      </c>
      <c r="H7082">
        <v>75</v>
      </c>
      <c r="I7082" s="101" t="s">
        <v>37</v>
      </c>
      <c r="J7082" s="1">
        <f>DATEVALUE(RIGHT(jaar_zip[[#This Row],[YYYYMMDD]],2)&amp;"-"&amp;MID(jaar_zip[[#This Row],[YYYYMMDD]],5,2)&amp;"-"&amp;LEFT(jaar_zip[[#This Row],[YYYYMMDD]],4))</f>
        <v>45522</v>
      </c>
      <c r="K7082" s="101" t="str">
        <f>IF(AND(VALUE(MONTH(jaar_zip[[#This Row],[Datum]]))=1,VALUE(WEEKNUM(jaar_zip[[#This Row],[Datum]],21))&gt;51),RIGHT(YEAR(jaar_zip[[#This Row],[Datum]])-1,2),RIGHT(YEAR(jaar_zip[[#This Row],[Datum]]),2))&amp;"-"&amp; TEXT(WEEKNUM(jaar_zip[[#This Row],[Datum]],21),"00")</f>
        <v>24-33</v>
      </c>
      <c r="L7082" s="101">
        <f>MONTH(jaar_zip[[#This Row],[Datum]])</f>
        <v>8</v>
      </c>
      <c r="M7082" s="101">
        <f>IF(ISNUMBER(jaar_zip[[#This Row],[etmaaltemperatuur]]),IF(jaar_zip[[#This Row],[etmaaltemperatuur]]&lt;stookgrens,stookgrens-jaar_zip[[#This Row],[etmaaltemperatuur]],0),"")</f>
        <v>0.39999999999999858</v>
      </c>
      <c r="N7082" s="101">
        <f>IF(ISNUMBER(jaar_zip[[#This Row],[graaddagen]]),IF(OR(MONTH(jaar_zip[[#This Row],[Datum]])=1,MONTH(jaar_zip[[#This Row],[Datum]])=2,MONTH(jaar_zip[[#This Row],[Datum]])=11,MONTH(jaar_zip[[#This Row],[Datum]])=12),1.1,IF(OR(MONTH(jaar_zip[[#This Row],[Datum]])=3,MONTH(jaar_zip[[#This Row],[Datum]])=10),1,0.8))*jaar_zip[[#This Row],[graaddagen]],"")</f>
        <v>0.3199999999999989</v>
      </c>
      <c r="O7082" s="101">
        <f>IF(ISNUMBER(jaar_zip[[#This Row],[etmaaltemperatuur]]),IF(jaar_zip[[#This Row],[etmaaltemperatuur]]&gt;stookgrens,jaar_zip[[#This Row],[etmaaltemperatuur]]-stookgrens,0),"")</f>
        <v>0</v>
      </c>
    </row>
    <row r="7083" spans="1:15" x14ac:dyDescent="0.25">
      <c r="A7083">
        <v>344</v>
      </c>
      <c r="B7083">
        <v>20240819</v>
      </c>
      <c r="C7083">
        <v>3.5</v>
      </c>
      <c r="D7083">
        <v>18.899999999999999</v>
      </c>
      <c r="E7083">
        <v>1968</v>
      </c>
      <c r="F7083">
        <v>0</v>
      </c>
      <c r="G7083">
        <v>1016.9</v>
      </c>
      <c r="H7083">
        <v>68</v>
      </c>
      <c r="I7083" s="101" t="s">
        <v>37</v>
      </c>
      <c r="J7083" s="1">
        <f>DATEVALUE(RIGHT(jaar_zip[[#This Row],[YYYYMMDD]],2)&amp;"-"&amp;MID(jaar_zip[[#This Row],[YYYYMMDD]],5,2)&amp;"-"&amp;LEFT(jaar_zip[[#This Row],[YYYYMMDD]],4))</f>
        <v>45523</v>
      </c>
      <c r="K7083" s="101" t="str">
        <f>IF(AND(VALUE(MONTH(jaar_zip[[#This Row],[Datum]]))=1,VALUE(WEEKNUM(jaar_zip[[#This Row],[Datum]],21))&gt;51),RIGHT(YEAR(jaar_zip[[#This Row],[Datum]])-1,2),RIGHT(YEAR(jaar_zip[[#This Row],[Datum]]),2))&amp;"-"&amp; TEXT(WEEKNUM(jaar_zip[[#This Row],[Datum]],21),"00")</f>
        <v>24-34</v>
      </c>
      <c r="L7083" s="101">
        <f>MONTH(jaar_zip[[#This Row],[Datum]])</f>
        <v>8</v>
      </c>
      <c r="M7083" s="101">
        <f>IF(ISNUMBER(jaar_zip[[#This Row],[etmaaltemperatuur]]),IF(jaar_zip[[#This Row],[etmaaltemperatuur]]&lt;stookgrens,stookgrens-jaar_zip[[#This Row],[etmaaltemperatuur]],0),"")</f>
        <v>0</v>
      </c>
      <c r="N7083" s="101">
        <f>IF(ISNUMBER(jaar_zip[[#This Row],[graaddagen]]),IF(OR(MONTH(jaar_zip[[#This Row],[Datum]])=1,MONTH(jaar_zip[[#This Row],[Datum]])=2,MONTH(jaar_zip[[#This Row],[Datum]])=11,MONTH(jaar_zip[[#This Row],[Datum]])=12),1.1,IF(OR(MONTH(jaar_zip[[#This Row],[Datum]])=3,MONTH(jaar_zip[[#This Row],[Datum]])=10),1,0.8))*jaar_zip[[#This Row],[graaddagen]],"")</f>
        <v>0</v>
      </c>
      <c r="O7083" s="101">
        <f>IF(ISNUMBER(jaar_zip[[#This Row],[etmaaltemperatuur]]),IF(jaar_zip[[#This Row],[etmaaltemperatuur]]&gt;stookgrens,jaar_zip[[#This Row],[etmaaltemperatuur]]-stookgrens,0),"")</f>
        <v>0.89999999999999858</v>
      </c>
    </row>
    <row r="7084" spans="1:15" x14ac:dyDescent="0.25">
      <c r="A7084">
        <v>344</v>
      </c>
      <c r="B7084">
        <v>20240820</v>
      </c>
      <c r="C7084">
        <v>4.0999999999999996</v>
      </c>
      <c r="D7084">
        <v>18</v>
      </c>
      <c r="E7084">
        <v>835</v>
      </c>
      <c r="F7084">
        <v>12.4</v>
      </c>
      <c r="G7084">
        <v>1010.7</v>
      </c>
      <c r="H7084">
        <v>82</v>
      </c>
      <c r="I7084" s="101" t="s">
        <v>37</v>
      </c>
      <c r="J7084" s="1">
        <f>DATEVALUE(RIGHT(jaar_zip[[#This Row],[YYYYMMDD]],2)&amp;"-"&amp;MID(jaar_zip[[#This Row],[YYYYMMDD]],5,2)&amp;"-"&amp;LEFT(jaar_zip[[#This Row],[YYYYMMDD]],4))</f>
        <v>45524</v>
      </c>
      <c r="K7084" s="101" t="str">
        <f>IF(AND(VALUE(MONTH(jaar_zip[[#This Row],[Datum]]))=1,VALUE(WEEKNUM(jaar_zip[[#This Row],[Datum]],21))&gt;51),RIGHT(YEAR(jaar_zip[[#This Row],[Datum]])-1,2),RIGHT(YEAR(jaar_zip[[#This Row],[Datum]]),2))&amp;"-"&amp; TEXT(WEEKNUM(jaar_zip[[#This Row],[Datum]],21),"00")</f>
        <v>24-34</v>
      </c>
      <c r="L7084" s="101">
        <f>MONTH(jaar_zip[[#This Row],[Datum]])</f>
        <v>8</v>
      </c>
      <c r="M7084" s="101">
        <f>IF(ISNUMBER(jaar_zip[[#This Row],[etmaaltemperatuur]]),IF(jaar_zip[[#This Row],[etmaaltemperatuur]]&lt;stookgrens,stookgrens-jaar_zip[[#This Row],[etmaaltemperatuur]],0),"")</f>
        <v>0</v>
      </c>
      <c r="N7084" s="101">
        <f>IF(ISNUMBER(jaar_zip[[#This Row],[graaddagen]]),IF(OR(MONTH(jaar_zip[[#This Row],[Datum]])=1,MONTH(jaar_zip[[#This Row],[Datum]])=2,MONTH(jaar_zip[[#This Row],[Datum]])=11,MONTH(jaar_zip[[#This Row],[Datum]])=12),1.1,IF(OR(MONTH(jaar_zip[[#This Row],[Datum]])=3,MONTH(jaar_zip[[#This Row],[Datum]])=10),1,0.8))*jaar_zip[[#This Row],[graaddagen]],"")</f>
        <v>0</v>
      </c>
      <c r="O7084" s="101">
        <f>IF(ISNUMBER(jaar_zip[[#This Row],[etmaaltemperatuur]]),IF(jaar_zip[[#This Row],[etmaaltemperatuur]]&gt;stookgrens,jaar_zip[[#This Row],[etmaaltemperatuur]]-stookgrens,0),"")</f>
        <v>0</v>
      </c>
    </row>
    <row r="7085" spans="1:15" x14ac:dyDescent="0.25">
      <c r="A7085">
        <v>344</v>
      </c>
      <c r="B7085">
        <v>20240821</v>
      </c>
      <c r="C7085">
        <v>5.4</v>
      </c>
      <c r="D7085">
        <v>16.8</v>
      </c>
      <c r="E7085">
        <v>1895</v>
      </c>
      <c r="F7085">
        <v>-0.1</v>
      </c>
      <c r="G7085">
        <v>1016</v>
      </c>
      <c r="H7085">
        <v>64</v>
      </c>
      <c r="I7085" s="101" t="s">
        <v>37</v>
      </c>
      <c r="J7085" s="1">
        <f>DATEVALUE(RIGHT(jaar_zip[[#This Row],[YYYYMMDD]],2)&amp;"-"&amp;MID(jaar_zip[[#This Row],[YYYYMMDD]],5,2)&amp;"-"&amp;LEFT(jaar_zip[[#This Row],[YYYYMMDD]],4))</f>
        <v>45525</v>
      </c>
      <c r="K7085" s="101" t="str">
        <f>IF(AND(VALUE(MONTH(jaar_zip[[#This Row],[Datum]]))=1,VALUE(WEEKNUM(jaar_zip[[#This Row],[Datum]],21))&gt;51),RIGHT(YEAR(jaar_zip[[#This Row],[Datum]])-1,2),RIGHT(YEAR(jaar_zip[[#This Row],[Datum]]),2))&amp;"-"&amp; TEXT(WEEKNUM(jaar_zip[[#This Row],[Datum]],21),"00")</f>
        <v>24-34</v>
      </c>
      <c r="L7085" s="101">
        <f>MONTH(jaar_zip[[#This Row],[Datum]])</f>
        <v>8</v>
      </c>
      <c r="M7085" s="101">
        <f>IF(ISNUMBER(jaar_zip[[#This Row],[etmaaltemperatuur]]),IF(jaar_zip[[#This Row],[etmaaltemperatuur]]&lt;stookgrens,stookgrens-jaar_zip[[#This Row],[etmaaltemperatuur]],0),"")</f>
        <v>1.1999999999999993</v>
      </c>
      <c r="N7085" s="101">
        <f>IF(ISNUMBER(jaar_zip[[#This Row],[graaddagen]]),IF(OR(MONTH(jaar_zip[[#This Row],[Datum]])=1,MONTH(jaar_zip[[#This Row],[Datum]])=2,MONTH(jaar_zip[[#This Row],[Datum]])=11,MONTH(jaar_zip[[#This Row],[Datum]])=12),1.1,IF(OR(MONTH(jaar_zip[[#This Row],[Datum]])=3,MONTH(jaar_zip[[#This Row],[Datum]])=10),1,0.8))*jaar_zip[[#This Row],[graaddagen]],"")</f>
        <v>0.95999999999999952</v>
      </c>
      <c r="O7085" s="101">
        <f>IF(ISNUMBER(jaar_zip[[#This Row],[etmaaltemperatuur]]),IF(jaar_zip[[#This Row],[etmaaltemperatuur]]&gt;stookgrens,jaar_zip[[#This Row],[etmaaltemperatuur]]-stookgrens,0),"")</f>
        <v>0</v>
      </c>
    </row>
    <row r="7086" spans="1:15" x14ac:dyDescent="0.25">
      <c r="A7086">
        <v>344</v>
      </c>
      <c r="B7086">
        <v>20240822</v>
      </c>
      <c r="C7086">
        <v>7.3</v>
      </c>
      <c r="D7086">
        <v>19.5</v>
      </c>
      <c r="E7086">
        <v>1331</v>
      </c>
      <c r="F7086">
        <v>-0.1</v>
      </c>
      <c r="G7086">
        <v>1009.1</v>
      </c>
      <c r="H7086">
        <v>61</v>
      </c>
      <c r="I7086" s="101" t="s">
        <v>37</v>
      </c>
      <c r="J7086" s="1">
        <f>DATEVALUE(RIGHT(jaar_zip[[#This Row],[YYYYMMDD]],2)&amp;"-"&amp;MID(jaar_zip[[#This Row],[YYYYMMDD]],5,2)&amp;"-"&amp;LEFT(jaar_zip[[#This Row],[YYYYMMDD]],4))</f>
        <v>45526</v>
      </c>
      <c r="K7086" s="101" t="str">
        <f>IF(AND(VALUE(MONTH(jaar_zip[[#This Row],[Datum]]))=1,VALUE(WEEKNUM(jaar_zip[[#This Row],[Datum]],21))&gt;51),RIGHT(YEAR(jaar_zip[[#This Row],[Datum]])-1,2),RIGHT(YEAR(jaar_zip[[#This Row],[Datum]]),2))&amp;"-"&amp; TEXT(WEEKNUM(jaar_zip[[#This Row],[Datum]],21),"00")</f>
        <v>24-34</v>
      </c>
      <c r="L7086" s="101">
        <f>MONTH(jaar_zip[[#This Row],[Datum]])</f>
        <v>8</v>
      </c>
      <c r="M7086" s="101">
        <f>IF(ISNUMBER(jaar_zip[[#This Row],[etmaaltemperatuur]]),IF(jaar_zip[[#This Row],[etmaaltemperatuur]]&lt;stookgrens,stookgrens-jaar_zip[[#This Row],[etmaaltemperatuur]],0),"")</f>
        <v>0</v>
      </c>
      <c r="N7086" s="101">
        <f>IF(ISNUMBER(jaar_zip[[#This Row],[graaddagen]]),IF(OR(MONTH(jaar_zip[[#This Row],[Datum]])=1,MONTH(jaar_zip[[#This Row],[Datum]])=2,MONTH(jaar_zip[[#This Row],[Datum]])=11,MONTH(jaar_zip[[#This Row],[Datum]])=12),1.1,IF(OR(MONTH(jaar_zip[[#This Row],[Datum]])=3,MONTH(jaar_zip[[#This Row],[Datum]])=10),1,0.8))*jaar_zip[[#This Row],[graaddagen]],"")</f>
        <v>0</v>
      </c>
      <c r="O7086" s="101">
        <f>IF(ISNUMBER(jaar_zip[[#This Row],[etmaaltemperatuur]]),IF(jaar_zip[[#This Row],[etmaaltemperatuur]]&gt;stookgrens,jaar_zip[[#This Row],[etmaaltemperatuur]]-stookgrens,0),"")</f>
        <v>1.5</v>
      </c>
    </row>
    <row r="7087" spans="1:15" x14ac:dyDescent="0.25">
      <c r="A7087">
        <v>344</v>
      </c>
      <c r="B7087">
        <v>20240823</v>
      </c>
      <c r="C7087">
        <v>6.5</v>
      </c>
      <c r="D7087">
        <v>19.3</v>
      </c>
      <c r="E7087">
        <v>1196</v>
      </c>
      <c r="F7087">
        <v>1.6</v>
      </c>
      <c r="G7087">
        <v>1006.1</v>
      </c>
      <c r="H7087">
        <v>73</v>
      </c>
      <c r="I7087" s="101" t="s">
        <v>37</v>
      </c>
      <c r="J7087" s="1">
        <f>DATEVALUE(RIGHT(jaar_zip[[#This Row],[YYYYMMDD]],2)&amp;"-"&amp;MID(jaar_zip[[#This Row],[YYYYMMDD]],5,2)&amp;"-"&amp;LEFT(jaar_zip[[#This Row],[YYYYMMDD]],4))</f>
        <v>45527</v>
      </c>
      <c r="K7087" s="101" t="str">
        <f>IF(AND(VALUE(MONTH(jaar_zip[[#This Row],[Datum]]))=1,VALUE(WEEKNUM(jaar_zip[[#This Row],[Datum]],21))&gt;51),RIGHT(YEAR(jaar_zip[[#This Row],[Datum]])-1,2),RIGHT(YEAR(jaar_zip[[#This Row],[Datum]]),2))&amp;"-"&amp; TEXT(WEEKNUM(jaar_zip[[#This Row],[Datum]],21),"00")</f>
        <v>24-34</v>
      </c>
      <c r="L7087" s="101">
        <f>MONTH(jaar_zip[[#This Row],[Datum]])</f>
        <v>8</v>
      </c>
      <c r="M7087" s="101">
        <f>IF(ISNUMBER(jaar_zip[[#This Row],[etmaaltemperatuur]]),IF(jaar_zip[[#This Row],[etmaaltemperatuur]]&lt;stookgrens,stookgrens-jaar_zip[[#This Row],[etmaaltemperatuur]],0),"")</f>
        <v>0</v>
      </c>
      <c r="N7087" s="101">
        <f>IF(ISNUMBER(jaar_zip[[#This Row],[graaddagen]]),IF(OR(MONTH(jaar_zip[[#This Row],[Datum]])=1,MONTH(jaar_zip[[#This Row],[Datum]])=2,MONTH(jaar_zip[[#This Row],[Datum]])=11,MONTH(jaar_zip[[#This Row],[Datum]])=12),1.1,IF(OR(MONTH(jaar_zip[[#This Row],[Datum]])=3,MONTH(jaar_zip[[#This Row],[Datum]])=10),1,0.8))*jaar_zip[[#This Row],[graaddagen]],"")</f>
        <v>0</v>
      </c>
      <c r="O7087" s="101">
        <f>IF(ISNUMBER(jaar_zip[[#This Row],[etmaaltemperatuur]]),IF(jaar_zip[[#This Row],[etmaaltemperatuur]]&gt;stookgrens,jaar_zip[[#This Row],[etmaaltemperatuur]]-stookgrens,0),"")</f>
        <v>1.3000000000000007</v>
      </c>
    </row>
    <row r="7088" spans="1:15" x14ac:dyDescent="0.25">
      <c r="A7088">
        <v>344</v>
      </c>
      <c r="B7088">
        <v>20240824</v>
      </c>
      <c r="C7088">
        <v>4.9000000000000004</v>
      </c>
      <c r="D7088">
        <v>18.8</v>
      </c>
      <c r="E7088">
        <v>811</v>
      </c>
      <c r="F7088">
        <v>7.6</v>
      </c>
      <c r="G7088">
        <v>1006</v>
      </c>
      <c r="H7088">
        <v>85</v>
      </c>
      <c r="I7088" s="101" t="s">
        <v>37</v>
      </c>
      <c r="J7088" s="1">
        <f>DATEVALUE(RIGHT(jaar_zip[[#This Row],[YYYYMMDD]],2)&amp;"-"&amp;MID(jaar_zip[[#This Row],[YYYYMMDD]],5,2)&amp;"-"&amp;LEFT(jaar_zip[[#This Row],[YYYYMMDD]],4))</f>
        <v>45528</v>
      </c>
      <c r="K7088" s="101" t="str">
        <f>IF(AND(VALUE(MONTH(jaar_zip[[#This Row],[Datum]]))=1,VALUE(WEEKNUM(jaar_zip[[#This Row],[Datum]],21))&gt;51),RIGHT(YEAR(jaar_zip[[#This Row],[Datum]])-1,2),RIGHT(YEAR(jaar_zip[[#This Row],[Datum]]),2))&amp;"-"&amp; TEXT(WEEKNUM(jaar_zip[[#This Row],[Datum]],21),"00")</f>
        <v>24-34</v>
      </c>
      <c r="L7088" s="101">
        <f>MONTH(jaar_zip[[#This Row],[Datum]])</f>
        <v>8</v>
      </c>
      <c r="M7088" s="101">
        <f>IF(ISNUMBER(jaar_zip[[#This Row],[etmaaltemperatuur]]),IF(jaar_zip[[#This Row],[etmaaltemperatuur]]&lt;stookgrens,stookgrens-jaar_zip[[#This Row],[etmaaltemperatuur]],0),"")</f>
        <v>0</v>
      </c>
      <c r="N7088" s="101">
        <f>IF(ISNUMBER(jaar_zip[[#This Row],[graaddagen]]),IF(OR(MONTH(jaar_zip[[#This Row],[Datum]])=1,MONTH(jaar_zip[[#This Row],[Datum]])=2,MONTH(jaar_zip[[#This Row],[Datum]])=11,MONTH(jaar_zip[[#This Row],[Datum]])=12),1.1,IF(OR(MONTH(jaar_zip[[#This Row],[Datum]])=3,MONTH(jaar_zip[[#This Row],[Datum]])=10),1,0.8))*jaar_zip[[#This Row],[graaddagen]],"")</f>
        <v>0</v>
      </c>
      <c r="O7088" s="101">
        <f>IF(ISNUMBER(jaar_zip[[#This Row],[etmaaltemperatuur]]),IF(jaar_zip[[#This Row],[etmaaltemperatuur]]&gt;stookgrens,jaar_zip[[#This Row],[etmaaltemperatuur]]-stookgrens,0),"")</f>
        <v>0.80000000000000071</v>
      </c>
    </row>
    <row r="7089" spans="1:15" x14ac:dyDescent="0.25">
      <c r="A7089">
        <v>344</v>
      </c>
      <c r="B7089">
        <v>20240825</v>
      </c>
      <c r="C7089">
        <v>5.3</v>
      </c>
      <c r="D7089">
        <v>16.8</v>
      </c>
      <c r="E7089">
        <v>1849</v>
      </c>
      <c r="F7089">
        <v>0.5</v>
      </c>
      <c r="G7089">
        <v>1018.8</v>
      </c>
      <c r="H7089">
        <v>69</v>
      </c>
      <c r="I7089" s="101" t="s">
        <v>37</v>
      </c>
      <c r="J7089" s="1">
        <f>DATEVALUE(RIGHT(jaar_zip[[#This Row],[YYYYMMDD]],2)&amp;"-"&amp;MID(jaar_zip[[#This Row],[YYYYMMDD]],5,2)&amp;"-"&amp;LEFT(jaar_zip[[#This Row],[YYYYMMDD]],4))</f>
        <v>45529</v>
      </c>
      <c r="K7089" s="101" t="str">
        <f>IF(AND(VALUE(MONTH(jaar_zip[[#This Row],[Datum]]))=1,VALUE(WEEKNUM(jaar_zip[[#This Row],[Datum]],21))&gt;51),RIGHT(YEAR(jaar_zip[[#This Row],[Datum]])-1,2),RIGHT(YEAR(jaar_zip[[#This Row],[Datum]]),2))&amp;"-"&amp; TEXT(WEEKNUM(jaar_zip[[#This Row],[Datum]],21),"00")</f>
        <v>24-34</v>
      </c>
      <c r="L7089" s="101">
        <f>MONTH(jaar_zip[[#This Row],[Datum]])</f>
        <v>8</v>
      </c>
      <c r="M7089" s="101">
        <f>IF(ISNUMBER(jaar_zip[[#This Row],[etmaaltemperatuur]]),IF(jaar_zip[[#This Row],[etmaaltemperatuur]]&lt;stookgrens,stookgrens-jaar_zip[[#This Row],[etmaaltemperatuur]],0),"")</f>
        <v>1.1999999999999993</v>
      </c>
      <c r="N7089" s="101">
        <f>IF(ISNUMBER(jaar_zip[[#This Row],[graaddagen]]),IF(OR(MONTH(jaar_zip[[#This Row],[Datum]])=1,MONTH(jaar_zip[[#This Row],[Datum]])=2,MONTH(jaar_zip[[#This Row],[Datum]])=11,MONTH(jaar_zip[[#This Row],[Datum]])=12),1.1,IF(OR(MONTH(jaar_zip[[#This Row],[Datum]])=3,MONTH(jaar_zip[[#This Row],[Datum]])=10),1,0.8))*jaar_zip[[#This Row],[graaddagen]],"")</f>
        <v>0.95999999999999952</v>
      </c>
      <c r="O7089" s="101">
        <f>IF(ISNUMBER(jaar_zip[[#This Row],[etmaaltemperatuur]]),IF(jaar_zip[[#This Row],[etmaaltemperatuur]]&gt;stookgrens,jaar_zip[[#This Row],[etmaaltemperatuur]]-stookgrens,0),"")</f>
        <v>0</v>
      </c>
    </row>
    <row r="7090" spans="1:15" x14ac:dyDescent="0.25">
      <c r="A7090">
        <v>344</v>
      </c>
      <c r="B7090">
        <v>20240826</v>
      </c>
      <c r="C7090">
        <v>4.7</v>
      </c>
      <c r="D7090">
        <v>17.3</v>
      </c>
      <c r="E7090">
        <v>1487</v>
      </c>
      <c r="F7090">
        <v>0.1</v>
      </c>
      <c r="G7090">
        <v>1021.1</v>
      </c>
      <c r="H7090">
        <v>77</v>
      </c>
      <c r="I7090" s="101" t="s">
        <v>37</v>
      </c>
      <c r="J7090" s="1">
        <f>DATEVALUE(RIGHT(jaar_zip[[#This Row],[YYYYMMDD]],2)&amp;"-"&amp;MID(jaar_zip[[#This Row],[YYYYMMDD]],5,2)&amp;"-"&amp;LEFT(jaar_zip[[#This Row],[YYYYMMDD]],4))</f>
        <v>45530</v>
      </c>
      <c r="K7090" s="101" t="str">
        <f>IF(AND(VALUE(MONTH(jaar_zip[[#This Row],[Datum]]))=1,VALUE(WEEKNUM(jaar_zip[[#This Row],[Datum]],21))&gt;51),RIGHT(YEAR(jaar_zip[[#This Row],[Datum]])-1,2),RIGHT(YEAR(jaar_zip[[#This Row],[Datum]]),2))&amp;"-"&amp; TEXT(WEEKNUM(jaar_zip[[#This Row],[Datum]],21),"00")</f>
        <v>24-35</v>
      </c>
      <c r="L7090" s="101">
        <f>MONTH(jaar_zip[[#This Row],[Datum]])</f>
        <v>8</v>
      </c>
      <c r="M7090" s="101">
        <f>IF(ISNUMBER(jaar_zip[[#This Row],[etmaaltemperatuur]]),IF(jaar_zip[[#This Row],[etmaaltemperatuur]]&lt;stookgrens,stookgrens-jaar_zip[[#This Row],[etmaaltemperatuur]],0),"")</f>
        <v>0.69999999999999929</v>
      </c>
      <c r="N7090" s="101">
        <f>IF(ISNUMBER(jaar_zip[[#This Row],[graaddagen]]),IF(OR(MONTH(jaar_zip[[#This Row],[Datum]])=1,MONTH(jaar_zip[[#This Row],[Datum]])=2,MONTH(jaar_zip[[#This Row],[Datum]])=11,MONTH(jaar_zip[[#This Row],[Datum]])=12),1.1,IF(OR(MONTH(jaar_zip[[#This Row],[Datum]])=3,MONTH(jaar_zip[[#This Row],[Datum]])=10),1,0.8))*jaar_zip[[#This Row],[graaddagen]],"")</f>
        <v>0.5599999999999995</v>
      </c>
      <c r="O7090" s="101">
        <f>IF(ISNUMBER(jaar_zip[[#This Row],[etmaaltemperatuur]]),IF(jaar_zip[[#This Row],[etmaaltemperatuur]]&gt;stookgrens,jaar_zip[[#This Row],[etmaaltemperatuur]]-stookgrens,0),"")</f>
        <v>0</v>
      </c>
    </row>
    <row r="7091" spans="1:15" x14ac:dyDescent="0.25">
      <c r="A7091">
        <v>344</v>
      </c>
      <c r="B7091">
        <v>20240827</v>
      </c>
      <c r="C7091">
        <v>2.4</v>
      </c>
      <c r="D7091">
        <v>19.100000000000001</v>
      </c>
      <c r="E7091">
        <v>2070</v>
      </c>
      <c r="F7091">
        <v>0</v>
      </c>
      <c r="G7091">
        <v>1020.2</v>
      </c>
      <c r="H7091">
        <v>70</v>
      </c>
      <c r="I7091" s="101" t="s">
        <v>37</v>
      </c>
      <c r="J7091" s="1">
        <f>DATEVALUE(RIGHT(jaar_zip[[#This Row],[YYYYMMDD]],2)&amp;"-"&amp;MID(jaar_zip[[#This Row],[YYYYMMDD]],5,2)&amp;"-"&amp;LEFT(jaar_zip[[#This Row],[YYYYMMDD]],4))</f>
        <v>45531</v>
      </c>
      <c r="K7091" s="101" t="str">
        <f>IF(AND(VALUE(MONTH(jaar_zip[[#This Row],[Datum]]))=1,VALUE(WEEKNUM(jaar_zip[[#This Row],[Datum]],21))&gt;51),RIGHT(YEAR(jaar_zip[[#This Row],[Datum]])-1,2),RIGHT(YEAR(jaar_zip[[#This Row],[Datum]]),2))&amp;"-"&amp; TEXT(WEEKNUM(jaar_zip[[#This Row],[Datum]],21),"00")</f>
        <v>24-35</v>
      </c>
      <c r="L7091" s="101">
        <f>MONTH(jaar_zip[[#This Row],[Datum]])</f>
        <v>8</v>
      </c>
      <c r="M7091" s="101">
        <f>IF(ISNUMBER(jaar_zip[[#This Row],[etmaaltemperatuur]]),IF(jaar_zip[[#This Row],[etmaaltemperatuur]]&lt;stookgrens,stookgrens-jaar_zip[[#This Row],[etmaaltemperatuur]],0),"")</f>
        <v>0</v>
      </c>
      <c r="N7091" s="101">
        <f>IF(ISNUMBER(jaar_zip[[#This Row],[graaddagen]]),IF(OR(MONTH(jaar_zip[[#This Row],[Datum]])=1,MONTH(jaar_zip[[#This Row],[Datum]])=2,MONTH(jaar_zip[[#This Row],[Datum]])=11,MONTH(jaar_zip[[#This Row],[Datum]])=12),1.1,IF(OR(MONTH(jaar_zip[[#This Row],[Datum]])=3,MONTH(jaar_zip[[#This Row],[Datum]])=10),1,0.8))*jaar_zip[[#This Row],[graaddagen]],"")</f>
        <v>0</v>
      </c>
      <c r="O7091" s="101">
        <f>IF(ISNUMBER(jaar_zip[[#This Row],[etmaaltemperatuur]]),IF(jaar_zip[[#This Row],[etmaaltemperatuur]]&gt;stookgrens,jaar_zip[[#This Row],[etmaaltemperatuur]]-stookgrens,0),"")</f>
        <v>1.1000000000000014</v>
      </c>
    </row>
    <row r="7092" spans="1:15" x14ac:dyDescent="0.25">
      <c r="A7092">
        <v>344</v>
      </c>
      <c r="B7092">
        <v>20240828</v>
      </c>
      <c r="C7092">
        <v>2.1</v>
      </c>
      <c r="D7092">
        <v>21.6</v>
      </c>
      <c r="E7092">
        <v>2081</v>
      </c>
      <c r="F7092">
        <v>0</v>
      </c>
      <c r="G7092">
        <v>1014.4</v>
      </c>
      <c r="H7092">
        <v>72</v>
      </c>
      <c r="I7092" s="101" t="s">
        <v>37</v>
      </c>
      <c r="J7092" s="1">
        <f>DATEVALUE(RIGHT(jaar_zip[[#This Row],[YYYYMMDD]],2)&amp;"-"&amp;MID(jaar_zip[[#This Row],[YYYYMMDD]],5,2)&amp;"-"&amp;LEFT(jaar_zip[[#This Row],[YYYYMMDD]],4))</f>
        <v>45532</v>
      </c>
      <c r="K7092" s="101" t="str">
        <f>IF(AND(VALUE(MONTH(jaar_zip[[#This Row],[Datum]]))=1,VALUE(WEEKNUM(jaar_zip[[#This Row],[Datum]],21))&gt;51),RIGHT(YEAR(jaar_zip[[#This Row],[Datum]])-1,2),RIGHT(YEAR(jaar_zip[[#This Row],[Datum]]),2))&amp;"-"&amp; TEXT(WEEKNUM(jaar_zip[[#This Row],[Datum]],21),"00")</f>
        <v>24-35</v>
      </c>
      <c r="L7092" s="101">
        <f>MONTH(jaar_zip[[#This Row],[Datum]])</f>
        <v>8</v>
      </c>
      <c r="M7092" s="101">
        <f>IF(ISNUMBER(jaar_zip[[#This Row],[etmaaltemperatuur]]),IF(jaar_zip[[#This Row],[etmaaltemperatuur]]&lt;stookgrens,stookgrens-jaar_zip[[#This Row],[etmaaltemperatuur]],0),"")</f>
        <v>0</v>
      </c>
      <c r="N7092" s="101">
        <f>IF(ISNUMBER(jaar_zip[[#This Row],[graaddagen]]),IF(OR(MONTH(jaar_zip[[#This Row],[Datum]])=1,MONTH(jaar_zip[[#This Row],[Datum]])=2,MONTH(jaar_zip[[#This Row],[Datum]])=11,MONTH(jaar_zip[[#This Row],[Datum]])=12),1.1,IF(OR(MONTH(jaar_zip[[#This Row],[Datum]])=3,MONTH(jaar_zip[[#This Row],[Datum]])=10),1,0.8))*jaar_zip[[#This Row],[graaddagen]],"")</f>
        <v>0</v>
      </c>
      <c r="O7092" s="101">
        <f>IF(ISNUMBER(jaar_zip[[#This Row],[etmaaltemperatuur]]),IF(jaar_zip[[#This Row],[etmaaltemperatuur]]&gt;stookgrens,jaar_zip[[#This Row],[etmaaltemperatuur]]-stookgrens,0),"")</f>
        <v>3.6000000000000014</v>
      </c>
    </row>
    <row r="7093" spans="1:15" x14ac:dyDescent="0.25">
      <c r="A7093">
        <v>344</v>
      </c>
      <c r="B7093">
        <v>20240829</v>
      </c>
      <c r="C7093">
        <v>2.1</v>
      </c>
      <c r="D7093">
        <v>18.7</v>
      </c>
      <c r="E7093">
        <v>1598</v>
      </c>
      <c r="F7093">
        <v>0</v>
      </c>
      <c r="G7093">
        <v>1017.4</v>
      </c>
      <c r="H7093">
        <v>84</v>
      </c>
      <c r="I7093" s="101" t="s">
        <v>37</v>
      </c>
      <c r="J7093" s="1">
        <f>DATEVALUE(RIGHT(jaar_zip[[#This Row],[YYYYMMDD]],2)&amp;"-"&amp;MID(jaar_zip[[#This Row],[YYYYMMDD]],5,2)&amp;"-"&amp;LEFT(jaar_zip[[#This Row],[YYYYMMDD]],4))</f>
        <v>45533</v>
      </c>
      <c r="K7093" s="101" t="str">
        <f>IF(AND(VALUE(MONTH(jaar_zip[[#This Row],[Datum]]))=1,VALUE(WEEKNUM(jaar_zip[[#This Row],[Datum]],21))&gt;51),RIGHT(YEAR(jaar_zip[[#This Row],[Datum]])-1,2),RIGHT(YEAR(jaar_zip[[#This Row],[Datum]]),2))&amp;"-"&amp; TEXT(WEEKNUM(jaar_zip[[#This Row],[Datum]],21),"00")</f>
        <v>24-35</v>
      </c>
      <c r="L7093" s="101">
        <f>MONTH(jaar_zip[[#This Row],[Datum]])</f>
        <v>8</v>
      </c>
      <c r="M7093" s="101">
        <f>IF(ISNUMBER(jaar_zip[[#This Row],[etmaaltemperatuur]]),IF(jaar_zip[[#This Row],[etmaaltemperatuur]]&lt;stookgrens,stookgrens-jaar_zip[[#This Row],[etmaaltemperatuur]],0),"")</f>
        <v>0</v>
      </c>
      <c r="N7093" s="101">
        <f>IF(ISNUMBER(jaar_zip[[#This Row],[graaddagen]]),IF(OR(MONTH(jaar_zip[[#This Row],[Datum]])=1,MONTH(jaar_zip[[#This Row],[Datum]])=2,MONTH(jaar_zip[[#This Row],[Datum]])=11,MONTH(jaar_zip[[#This Row],[Datum]])=12),1.1,IF(OR(MONTH(jaar_zip[[#This Row],[Datum]])=3,MONTH(jaar_zip[[#This Row],[Datum]])=10),1,0.8))*jaar_zip[[#This Row],[graaddagen]],"")</f>
        <v>0</v>
      </c>
      <c r="O7093" s="101">
        <f>IF(ISNUMBER(jaar_zip[[#This Row],[etmaaltemperatuur]]),IF(jaar_zip[[#This Row],[etmaaltemperatuur]]&gt;stookgrens,jaar_zip[[#This Row],[etmaaltemperatuur]]-stookgrens,0),"")</f>
        <v>0.69999999999999929</v>
      </c>
    </row>
    <row r="7094" spans="1:15" x14ac:dyDescent="0.25">
      <c r="A7094">
        <v>344</v>
      </c>
      <c r="B7094">
        <v>20240830</v>
      </c>
      <c r="C7094">
        <v>2.9</v>
      </c>
      <c r="D7094">
        <v>18.2</v>
      </c>
      <c r="E7094">
        <v>1613</v>
      </c>
      <c r="F7094">
        <v>0</v>
      </c>
      <c r="G7094">
        <v>1022.9</v>
      </c>
      <c r="H7094">
        <v>71</v>
      </c>
      <c r="I7094" s="101" t="s">
        <v>37</v>
      </c>
      <c r="J7094" s="1">
        <f>DATEVALUE(RIGHT(jaar_zip[[#This Row],[YYYYMMDD]],2)&amp;"-"&amp;MID(jaar_zip[[#This Row],[YYYYMMDD]],5,2)&amp;"-"&amp;LEFT(jaar_zip[[#This Row],[YYYYMMDD]],4))</f>
        <v>45534</v>
      </c>
      <c r="K7094" s="101" t="str">
        <f>IF(AND(VALUE(MONTH(jaar_zip[[#This Row],[Datum]]))=1,VALUE(WEEKNUM(jaar_zip[[#This Row],[Datum]],21))&gt;51),RIGHT(YEAR(jaar_zip[[#This Row],[Datum]])-1,2),RIGHT(YEAR(jaar_zip[[#This Row],[Datum]]),2))&amp;"-"&amp; TEXT(WEEKNUM(jaar_zip[[#This Row],[Datum]],21),"00")</f>
        <v>24-35</v>
      </c>
      <c r="L7094" s="101">
        <f>MONTH(jaar_zip[[#This Row],[Datum]])</f>
        <v>8</v>
      </c>
      <c r="M7094" s="101">
        <f>IF(ISNUMBER(jaar_zip[[#This Row],[etmaaltemperatuur]]),IF(jaar_zip[[#This Row],[etmaaltemperatuur]]&lt;stookgrens,stookgrens-jaar_zip[[#This Row],[etmaaltemperatuur]],0),"")</f>
        <v>0</v>
      </c>
      <c r="N7094" s="101">
        <f>IF(ISNUMBER(jaar_zip[[#This Row],[graaddagen]]),IF(OR(MONTH(jaar_zip[[#This Row],[Datum]])=1,MONTH(jaar_zip[[#This Row],[Datum]])=2,MONTH(jaar_zip[[#This Row],[Datum]])=11,MONTH(jaar_zip[[#This Row],[Datum]])=12),1.1,IF(OR(MONTH(jaar_zip[[#This Row],[Datum]])=3,MONTH(jaar_zip[[#This Row],[Datum]])=10),1,0.8))*jaar_zip[[#This Row],[graaddagen]],"")</f>
        <v>0</v>
      </c>
      <c r="O7094" s="101">
        <f>IF(ISNUMBER(jaar_zip[[#This Row],[etmaaltemperatuur]]),IF(jaar_zip[[#This Row],[etmaaltemperatuur]]&gt;stookgrens,jaar_zip[[#This Row],[etmaaltemperatuur]]-stookgrens,0),"")</f>
        <v>0.19999999999999929</v>
      </c>
    </row>
    <row r="7095" spans="1:15" x14ac:dyDescent="0.25">
      <c r="A7095">
        <v>344</v>
      </c>
      <c r="B7095">
        <v>20240831</v>
      </c>
      <c r="C7095">
        <v>6</v>
      </c>
      <c r="D7095">
        <v>18.8</v>
      </c>
      <c r="E7095">
        <v>1818</v>
      </c>
      <c r="F7095">
        <v>0.1</v>
      </c>
      <c r="G7095">
        <v>1022.4</v>
      </c>
      <c r="H7095">
        <v>71</v>
      </c>
      <c r="I7095" s="101" t="s">
        <v>37</v>
      </c>
      <c r="J7095" s="1">
        <f>DATEVALUE(RIGHT(jaar_zip[[#This Row],[YYYYMMDD]],2)&amp;"-"&amp;MID(jaar_zip[[#This Row],[YYYYMMDD]],5,2)&amp;"-"&amp;LEFT(jaar_zip[[#This Row],[YYYYMMDD]],4))</f>
        <v>45535</v>
      </c>
      <c r="K7095" s="101" t="str">
        <f>IF(AND(VALUE(MONTH(jaar_zip[[#This Row],[Datum]]))=1,VALUE(WEEKNUM(jaar_zip[[#This Row],[Datum]],21))&gt;51),RIGHT(YEAR(jaar_zip[[#This Row],[Datum]])-1,2),RIGHT(YEAR(jaar_zip[[#This Row],[Datum]]),2))&amp;"-"&amp; TEXT(WEEKNUM(jaar_zip[[#This Row],[Datum]],21),"00")</f>
        <v>24-35</v>
      </c>
      <c r="L7095" s="101">
        <f>MONTH(jaar_zip[[#This Row],[Datum]])</f>
        <v>8</v>
      </c>
      <c r="M7095" s="101">
        <f>IF(ISNUMBER(jaar_zip[[#This Row],[etmaaltemperatuur]]),IF(jaar_zip[[#This Row],[etmaaltemperatuur]]&lt;stookgrens,stookgrens-jaar_zip[[#This Row],[etmaaltemperatuur]],0),"")</f>
        <v>0</v>
      </c>
      <c r="N7095" s="101">
        <f>IF(ISNUMBER(jaar_zip[[#This Row],[graaddagen]]),IF(OR(MONTH(jaar_zip[[#This Row],[Datum]])=1,MONTH(jaar_zip[[#This Row],[Datum]])=2,MONTH(jaar_zip[[#This Row],[Datum]])=11,MONTH(jaar_zip[[#This Row],[Datum]])=12),1.1,IF(OR(MONTH(jaar_zip[[#This Row],[Datum]])=3,MONTH(jaar_zip[[#This Row],[Datum]])=10),1,0.8))*jaar_zip[[#This Row],[graaddagen]],"")</f>
        <v>0</v>
      </c>
      <c r="O7095" s="101">
        <f>IF(ISNUMBER(jaar_zip[[#This Row],[etmaaltemperatuur]]),IF(jaar_zip[[#This Row],[etmaaltemperatuur]]&gt;stookgrens,jaar_zip[[#This Row],[etmaaltemperatuur]]-stookgrens,0),"")</f>
        <v>0.80000000000000071</v>
      </c>
    </row>
    <row r="7096" spans="1:15" x14ac:dyDescent="0.25">
      <c r="A7096">
        <v>344</v>
      </c>
      <c r="B7096">
        <v>20240901</v>
      </c>
      <c r="C7096">
        <v>4.0999999999999996</v>
      </c>
      <c r="D7096">
        <v>22.5</v>
      </c>
      <c r="E7096">
        <v>1802</v>
      </c>
      <c r="F7096">
        <v>-0.1</v>
      </c>
      <c r="G7096">
        <v>1014.8</v>
      </c>
      <c r="H7096">
        <v>73</v>
      </c>
      <c r="I7096" s="101" t="s">
        <v>37</v>
      </c>
      <c r="J7096" s="1">
        <f>DATEVALUE(RIGHT(jaar_zip[[#This Row],[YYYYMMDD]],2)&amp;"-"&amp;MID(jaar_zip[[#This Row],[YYYYMMDD]],5,2)&amp;"-"&amp;LEFT(jaar_zip[[#This Row],[YYYYMMDD]],4))</f>
        <v>45536</v>
      </c>
      <c r="K7096" s="101" t="str">
        <f>IF(AND(VALUE(MONTH(jaar_zip[[#This Row],[Datum]]))=1,VALUE(WEEKNUM(jaar_zip[[#This Row],[Datum]],21))&gt;51),RIGHT(YEAR(jaar_zip[[#This Row],[Datum]])-1,2),RIGHT(YEAR(jaar_zip[[#This Row],[Datum]]),2))&amp;"-"&amp; TEXT(WEEKNUM(jaar_zip[[#This Row],[Datum]],21),"00")</f>
        <v>24-35</v>
      </c>
      <c r="L7096" s="101">
        <f>MONTH(jaar_zip[[#This Row],[Datum]])</f>
        <v>9</v>
      </c>
      <c r="M7096" s="101">
        <f>IF(ISNUMBER(jaar_zip[[#This Row],[etmaaltemperatuur]]),IF(jaar_zip[[#This Row],[etmaaltemperatuur]]&lt;stookgrens,stookgrens-jaar_zip[[#This Row],[etmaaltemperatuur]],0),"")</f>
        <v>0</v>
      </c>
      <c r="N7096" s="101">
        <f>IF(ISNUMBER(jaar_zip[[#This Row],[graaddagen]]),IF(OR(MONTH(jaar_zip[[#This Row],[Datum]])=1,MONTH(jaar_zip[[#This Row],[Datum]])=2,MONTH(jaar_zip[[#This Row],[Datum]])=11,MONTH(jaar_zip[[#This Row],[Datum]])=12),1.1,IF(OR(MONTH(jaar_zip[[#This Row],[Datum]])=3,MONTH(jaar_zip[[#This Row],[Datum]])=10),1,0.8))*jaar_zip[[#This Row],[graaddagen]],"")</f>
        <v>0</v>
      </c>
      <c r="O7096" s="101">
        <f>IF(ISNUMBER(jaar_zip[[#This Row],[etmaaltemperatuur]]),IF(jaar_zip[[#This Row],[etmaaltemperatuur]]&gt;stookgrens,jaar_zip[[#This Row],[etmaaltemperatuur]]-stookgrens,0),"")</f>
        <v>4.5</v>
      </c>
    </row>
    <row r="7097" spans="1:15" x14ac:dyDescent="0.25">
      <c r="A7097">
        <v>344</v>
      </c>
      <c r="B7097">
        <v>20240902</v>
      </c>
      <c r="C7097">
        <v>2.5</v>
      </c>
      <c r="D7097">
        <v>22.4</v>
      </c>
      <c r="E7097">
        <v>1631</v>
      </c>
      <c r="F7097">
        <v>0</v>
      </c>
      <c r="G7097">
        <v>1012.1</v>
      </c>
      <c r="H7097">
        <v>79</v>
      </c>
      <c r="I7097" s="101" t="s">
        <v>37</v>
      </c>
      <c r="J7097" s="1">
        <f>DATEVALUE(RIGHT(jaar_zip[[#This Row],[YYYYMMDD]],2)&amp;"-"&amp;MID(jaar_zip[[#This Row],[YYYYMMDD]],5,2)&amp;"-"&amp;LEFT(jaar_zip[[#This Row],[YYYYMMDD]],4))</f>
        <v>45537</v>
      </c>
      <c r="K7097" s="101" t="str">
        <f>IF(AND(VALUE(MONTH(jaar_zip[[#This Row],[Datum]]))=1,VALUE(WEEKNUM(jaar_zip[[#This Row],[Datum]],21))&gt;51),RIGHT(YEAR(jaar_zip[[#This Row],[Datum]])-1,2),RIGHT(YEAR(jaar_zip[[#This Row],[Datum]]),2))&amp;"-"&amp; TEXT(WEEKNUM(jaar_zip[[#This Row],[Datum]],21),"00")</f>
        <v>24-36</v>
      </c>
      <c r="L7097" s="101">
        <f>MONTH(jaar_zip[[#This Row],[Datum]])</f>
        <v>9</v>
      </c>
      <c r="M7097" s="101">
        <f>IF(ISNUMBER(jaar_zip[[#This Row],[etmaaltemperatuur]]),IF(jaar_zip[[#This Row],[etmaaltemperatuur]]&lt;stookgrens,stookgrens-jaar_zip[[#This Row],[etmaaltemperatuur]],0),"")</f>
        <v>0</v>
      </c>
      <c r="N7097" s="101">
        <f>IF(ISNUMBER(jaar_zip[[#This Row],[graaddagen]]),IF(OR(MONTH(jaar_zip[[#This Row],[Datum]])=1,MONTH(jaar_zip[[#This Row],[Datum]])=2,MONTH(jaar_zip[[#This Row],[Datum]])=11,MONTH(jaar_zip[[#This Row],[Datum]])=12),1.1,IF(OR(MONTH(jaar_zip[[#This Row],[Datum]])=3,MONTH(jaar_zip[[#This Row],[Datum]])=10),1,0.8))*jaar_zip[[#This Row],[graaddagen]],"")</f>
        <v>0</v>
      </c>
      <c r="O7097" s="101">
        <f>IF(ISNUMBER(jaar_zip[[#This Row],[etmaaltemperatuur]]),IF(jaar_zip[[#This Row],[etmaaltemperatuur]]&gt;stookgrens,jaar_zip[[#This Row],[etmaaltemperatuur]]-stookgrens,0),"")</f>
        <v>4.3999999999999986</v>
      </c>
    </row>
    <row r="7098" spans="1:15" x14ac:dyDescent="0.25">
      <c r="A7098">
        <v>344</v>
      </c>
      <c r="B7098">
        <v>20240903</v>
      </c>
      <c r="C7098">
        <v>2</v>
      </c>
      <c r="D7098">
        <v>19.600000000000001</v>
      </c>
      <c r="E7098">
        <v>661</v>
      </c>
      <c r="F7098">
        <v>0.9</v>
      </c>
      <c r="G7098">
        <v>1013.9</v>
      </c>
      <c r="H7098">
        <v>87</v>
      </c>
      <c r="I7098" s="101" t="s">
        <v>37</v>
      </c>
      <c r="J7098" s="1">
        <f>DATEVALUE(RIGHT(jaar_zip[[#This Row],[YYYYMMDD]],2)&amp;"-"&amp;MID(jaar_zip[[#This Row],[YYYYMMDD]],5,2)&amp;"-"&amp;LEFT(jaar_zip[[#This Row],[YYYYMMDD]],4))</f>
        <v>45538</v>
      </c>
      <c r="K7098" s="101" t="str">
        <f>IF(AND(VALUE(MONTH(jaar_zip[[#This Row],[Datum]]))=1,VALUE(WEEKNUM(jaar_zip[[#This Row],[Datum]],21))&gt;51),RIGHT(YEAR(jaar_zip[[#This Row],[Datum]])-1,2),RIGHT(YEAR(jaar_zip[[#This Row],[Datum]]),2))&amp;"-"&amp; TEXT(WEEKNUM(jaar_zip[[#This Row],[Datum]],21),"00")</f>
        <v>24-36</v>
      </c>
      <c r="L7098" s="101">
        <f>MONTH(jaar_zip[[#This Row],[Datum]])</f>
        <v>9</v>
      </c>
      <c r="M7098" s="101">
        <f>IF(ISNUMBER(jaar_zip[[#This Row],[etmaaltemperatuur]]),IF(jaar_zip[[#This Row],[etmaaltemperatuur]]&lt;stookgrens,stookgrens-jaar_zip[[#This Row],[etmaaltemperatuur]],0),"")</f>
        <v>0</v>
      </c>
      <c r="N7098" s="101">
        <f>IF(ISNUMBER(jaar_zip[[#This Row],[graaddagen]]),IF(OR(MONTH(jaar_zip[[#This Row],[Datum]])=1,MONTH(jaar_zip[[#This Row],[Datum]])=2,MONTH(jaar_zip[[#This Row],[Datum]])=11,MONTH(jaar_zip[[#This Row],[Datum]])=12),1.1,IF(OR(MONTH(jaar_zip[[#This Row],[Datum]])=3,MONTH(jaar_zip[[#This Row],[Datum]])=10),1,0.8))*jaar_zip[[#This Row],[graaddagen]],"")</f>
        <v>0</v>
      </c>
      <c r="O7098" s="101">
        <f>IF(ISNUMBER(jaar_zip[[#This Row],[etmaaltemperatuur]]),IF(jaar_zip[[#This Row],[etmaaltemperatuur]]&gt;stookgrens,jaar_zip[[#This Row],[etmaaltemperatuur]]-stookgrens,0),"")</f>
        <v>1.6000000000000014</v>
      </c>
    </row>
    <row r="7099" spans="1:15" x14ac:dyDescent="0.25">
      <c r="A7099">
        <v>344</v>
      </c>
      <c r="B7099">
        <v>20240904</v>
      </c>
      <c r="C7099">
        <v>2.2999999999999998</v>
      </c>
      <c r="D7099">
        <v>18.2</v>
      </c>
      <c r="E7099">
        <v>858</v>
      </c>
      <c r="F7099">
        <v>-0.1</v>
      </c>
      <c r="G7099">
        <v>1015.9</v>
      </c>
      <c r="H7099">
        <v>86</v>
      </c>
      <c r="I7099" s="101" t="s">
        <v>37</v>
      </c>
      <c r="J7099" s="1">
        <f>DATEVALUE(RIGHT(jaar_zip[[#This Row],[YYYYMMDD]],2)&amp;"-"&amp;MID(jaar_zip[[#This Row],[YYYYMMDD]],5,2)&amp;"-"&amp;LEFT(jaar_zip[[#This Row],[YYYYMMDD]],4))</f>
        <v>45539</v>
      </c>
      <c r="K7099" s="101" t="str">
        <f>IF(AND(VALUE(MONTH(jaar_zip[[#This Row],[Datum]]))=1,VALUE(WEEKNUM(jaar_zip[[#This Row],[Datum]],21))&gt;51),RIGHT(YEAR(jaar_zip[[#This Row],[Datum]])-1,2),RIGHT(YEAR(jaar_zip[[#This Row],[Datum]]),2))&amp;"-"&amp; TEXT(WEEKNUM(jaar_zip[[#This Row],[Datum]],21),"00")</f>
        <v>24-36</v>
      </c>
      <c r="L7099" s="101">
        <f>MONTH(jaar_zip[[#This Row],[Datum]])</f>
        <v>9</v>
      </c>
      <c r="M7099" s="101">
        <f>IF(ISNUMBER(jaar_zip[[#This Row],[etmaaltemperatuur]]),IF(jaar_zip[[#This Row],[etmaaltemperatuur]]&lt;stookgrens,stookgrens-jaar_zip[[#This Row],[etmaaltemperatuur]],0),"")</f>
        <v>0</v>
      </c>
      <c r="N7099" s="101">
        <f>IF(ISNUMBER(jaar_zip[[#This Row],[graaddagen]]),IF(OR(MONTH(jaar_zip[[#This Row],[Datum]])=1,MONTH(jaar_zip[[#This Row],[Datum]])=2,MONTH(jaar_zip[[#This Row],[Datum]])=11,MONTH(jaar_zip[[#This Row],[Datum]])=12),1.1,IF(OR(MONTH(jaar_zip[[#This Row],[Datum]])=3,MONTH(jaar_zip[[#This Row],[Datum]])=10),1,0.8))*jaar_zip[[#This Row],[graaddagen]],"")</f>
        <v>0</v>
      </c>
      <c r="O7099" s="101">
        <f>IF(ISNUMBER(jaar_zip[[#This Row],[etmaaltemperatuur]]),IF(jaar_zip[[#This Row],[etmaaltemperatuur]]&gt;stookgrens,jaar_zip[[#This Row],[etmaaltemperatuur]]-stookgrens,0),"")</f>
        <v>0.19999999999999929</v>
      </c>
    </row>
    <row r="7100" spans="1:15" x14ac:dyDescent="0.25">
      <c r="A7100">
        <v>344</v>
      </c>
      <c r="B7100">
        <v>20240905</v>
      </c>
      <c r="C7100">
        <v>3.9</v>
      </c>
      <c r="D7100">
        <v>21.2</v>
      </c>
      <c r="E7100">
        <v>1325</v>
      </c>
      <c r="F7100">
        <v>0</v>
      </c>
      <c r="G7100">
        <v>1010.7</v>
      </c>
      <c r="H7100">
        <v>81</v>
      </c>
      <c r="I7100" s="101" t="s">
        <v>37</v>
      </c>
      <c r="J7100" s="1">
        <f>DATEVALUE(RIGHT(jaar_zip[[#This Row],[YYYYMMDD]],2)&amp;"-"&amp;MID(jaar_zip[[#This Row],[YYYYMMDD]],5,2)&amp;"-"&amp;LEFT(jaar_zip[[#This Row],[YYYYMMDD]],4))</f>
        <v>45540</v>
      </c>
      <c r="K7100" s="101" t="str">
        <f>IF(AND(VALUE(MONTH(jaar_zip[[#This Row],[Datum]]))=1,VALUE(WEEKNUM(jaar_zip[[#This Row],[Datum]],21))&gt;51),RIGHT(YEAR(jaar_zip[[#This Row],[Datum]])-1,2),RIGHT(YEAR(jaar_zip[[#This Row],[Datum]]),2))&amp;"-"&amp; TEXT(WEEKNUM(jaar_zip[[#This Row],[Datum]],21),"00")</f>
        <v>24-36</v>
      </c>
      <c r="L7100" s="101">
        <f>MONTH(jaar_zip[[#This Row],[Datum]])</f>
        <v>9</v>
      </c>
      <c r="M7100" s="101">
        <f>IF(ISNUMBER(jaar_zip[[#This Row],[etmaaltemperatuur]]),IF(jaar_zip[[#This Row],[etmaaltemperatuur]]&lt;stookgrens,stookgrens-jaar_zip[[#This Row],[etmaaltemperatuur]],0),"")</f>
        <v>0</v>
      </c>
      <c r="N7100" s="101">
        <f>IF(ISNUMBER(jaar_zip[[#This Row],[graaddagen]]),IF(OR(MONTH(jaar_zip[[#This Row],[Datum]])=1,MONTH(jaar_zip[[#This Row],[Datum]])=2,MONTH(jaar_zip[[#This Row],[Datum]])=11,MONTH(jaar_zip[[#This Row],[Datum]])=12),1.1,IF(OR(MONTH(jaar_zip[[#This Row],[Datum]])=3,MONTH(jaar_zip[[#This Row],[Datum]])=10),1,0.8))*jaar_zip[[#This Row],[graaddagen]],"")</f>
        <v>0</v>
      </c>
      <c r="O7100" s="101">
        <f>IF(ISNUMBER(jaar_zip[[#This Row],[etmaaltemperatuur]]),IF(jaar_zip[[#This Row],[etmaaltemperatuur]]&gt;stookgrens,jaar_zip[[#This Row],[etmaaltemperatuur]]-stookgrens,0),"")</f>
        <v>3.1999999999999993</v>
      </c>
    </row>
    <row r="7101" spans="1:15" x14ac:dyDescent="0.25">
      <c r="A7101">
        <v>344</v>
      </c>
      <c r="B7101">
        <v>20240906</v>
      </c>
      <c r="C7101">
        <v>3.3</v>
      </c>
      <c r="D7101">
        <v>20.399999999999999</v>
      </c>
      <c r="E7101">
        <v>1409</v>
      </c>
      <c r="F7101">
        <v>0.3</v>
      </c>
      <c r="G7101">
        <v>1010.3</v>
      </c>
      <c r="H7101">
        <v>78</v>
      </c>
      <c r="I7101" s="101" t="s">
        <v>37</v>
      </c>
      <c r="J7101" s="1">
        <f>DATEVALUE(RIGHT(jaar_zip[[#This Row],[YYYYMMDD]],2)&amp;"-"&amp;MID(jaar_zip[[#This Row],[YYYYMMDD]],5,2)&amp;"-"&amp;LEFT(jaar_zip[[#This Row],[YYYYMMDD]],4))</f>
        <v>45541</v>
      </c>
      <c r="K7101" s="101" t="str">
        <f>IF(AND(VALUE(MONTH(jaar_zip[[#This Row],[Datum]]))=1,VALUE(WEEKNUM(jaar_zip[[#This Row],[Datum]],21))&gt;51),RIGHT(YEAR(jaar_zip[[#This Row],[Datum]])-1,2),RIGHT(YEAR(jaar_zip[[#This Row],[Datum]]),2))&amp;"-"&amp; TEXT(WEEKNUM(jaar_zip[[#This Row],[Datum]],21),"00")</f>
        <v>24-36</v>
      </c>
      <c r="L7101" s="101">
        <f>MONTH(jaar_zip[[#This Row],[Datum]])</f>
        <v>9</v>
      </c>
      <c r="M7101" s="101">
        <f>IF(ISNUMBER(jaar_zip[[#This Row],[etmaaltemperatuur]]),IF(jaar_zip[[#This Row],[etmaaltemperatuur]]&lt;stookgrens,stookgrens-jaar_zip[[#This Row],[etmaaltemperatuur]],0),"")</f>
        <v>0</v>
      </c>
      <c r="N7101" s="101">
        <f>IF(ISNUMBER(jaar_zip[[#This Row],[graaddagen]]),IF(OR(MONTH(jaar_zip[[#This Row],[Datum]])=1,MONTH(jaar_zip[[#This Row],[Datum]])=2,MONTH(jaar_zip[[#This Row],[Datum]])=11,MONTH(jaar_zip[[#This Row],[Datum]])=12),1.1,IF(OR(MONTH(jaar_zip[[#This Row],[Datum]])=3,MONTH(jaar_zip[[#This Row],[Datum]])=10),1,0.8))*jaar_zip[[#This Row],[graaddagen]],"")</f>
        <v>0</v>
      </c>
      <c r="O7101" s="101">
        <f>IF(ISNUMBER(jaar_zip[[#This Row],[etmaaltemperatuur]]),IF(jaar_zip[[#This Row],[etmaaltemperatuur]]&gt;stookgrens,jaar_zip[[#This Row],[etmaaltemperatuur]]-stookgrens,0),"")</f>
        <v>2.3999999999999986</v>
      </c>
    </row>
    <row r="7102" spans="1:15" x14ac:dyDescent="0.25">
      <c r="A7102">
        <v>344</v>
      </c>
      <c r="B7102">
        <v>20240907</v>
      </c>
      <c r="C7102">
        <v>3</v>
      </c>
      <c r="D7102">
        <v>21.8</v>
      </c>
      <c r="E7102">
        <v>1605</v>
      </c>
      <c r="F7102">
        <v>1.6</v>
      </c>
      <c r="G7102">
        <v>1010.4</v>
      </c>
      <c r="H7102">
        <v>76</v>
      </c>
      <c r="I7102" s="101" t="s">
        <v>37</v>
      </c>
      <c r="J7102" s="1">
        <f>DATEVALUE(RIGHT(jaar_zip[[#This Row],[YYYYMMDD]],2)&amp;"-"&amp;MID(jaar_zip[[#This Row],[YYYYMMDD]],5,2)&amp;"-"&amp;LEFT(jaar_zip[[#This Row],[YYYYMMDD]],4))</f>
        <v>45542</v>
      </c>
      <c r="K7102" s="101" t="str">
        <f>IF(AND(VALUE(MONTH(jaar_zip[[#This Row],[Datum]]))=1,VALUE(WEEKNUM(jaar_zip[[#This Row],[Datum]],21))&gt;51),RIGHT(YEAR(jaar_zip[[#This Row],[Datum]])-1,2),RIGHT(YEAR(jaar_zip[[#This Row],[Datum]]),2))&amp;"-"&amp; TEXT(WEEKNUM(jaar_zip[[#This Row],[Datum]],21),"00")</f>
        <v>24-36</v>
      </c>
      <c r="L7102" s="101">
        <f>MONTH(jaar_zip[[#This Row],[Datum]])</f>
        <v>9</v>
      </c>
      <c r="M7102" s="101">
        <f>IF(ISNUMBER(jaar_zip[[#This Row],[etmaaltemperatuur]]),IF(jaar_zip[[#This Row],[etmaaltemperatuur]]&lt;stookgrens,stookgrens-jaar_zip[[#This Row],[etmaaltemperatuur]],0),"")</f>
        <v>0</v>
      </c>
      <c r="N7102" s="101">
        <f>IF(ISNUMBER(jaar_zip[[#This Row],[graaddagen]]),IF(OR(MONTH(jaar_zip[[#This Row],[Datum]])=1,MONTH(jaar_zip[[#This Row],[Datum]])=2,MONTH(jaar_zip[[#This Row],[Datum]])=11,MONTH(jaar_zip[[#This Row],[Datum]])=12),1.1,IF(OR(MONTH(jaar_zip[[#This Row],[Datum]])=3,MONTH(jaar_zip[[#This Row],[Datum]])=10),1,0.8))*jaar_zip[[#This Row],[graaddagen]],"")</f>
        <v>0</v>
      </c>
      <c r="O7102" s="101">
        <f>IF(ISNUMBER(jaar_zip[[#This Row],[etmaaltemperatuur]]),IF(jaar_zip[[#This Row],[etmaaltemperatuur]]&gt;stookgrens,jaar_zip[[#This Row],[etmaaltemperatuur]]-stookgrens,0),"")</f>
        <v>3.8000000000000007</v>
      </c>
    </row>
    <row r="7103" spans="1:15" x14ac:dyDescent="0.25">
      <c r="A7103">
        <v>344</v>
      </c>
      <c r="B7103">
        <v>20240908</v>
      </c>
      <c r="C7103">
        <v>4.7</v>
      </c>
      <c r="D7103">
        <v>19.100000000000001</v>
      </c>
      <c r="E7103">
        <v>1368</v>
      </c>
      <c r="F7103">
        <v>1.1000000000000001</v>
      </c>
      <c r="G7103">
        <v>1006.9</v>
      </c>
      <c r="H7103">
        <v>72</v>
      </c>
      <c r="I7103" s="101" t="s">
        <v>37</v>
      </c>
      <c r="J7103" s="1">
        <f>DATEVALUE(RIGHT(jaar_zip[[#This Row],[YYYYMMDD]],2)&amp;"-"&amp;MID(jaar_zip[[#This Row],[YYYYMMDD]],5,2)&amp;"-"&amp;LEFT(jaar_zip[[#This Row],[YYYYMMDD]],4))</f>
        <v>45543</v>
      </c>
      <c r="K7103" s="101" t="str">
        <f>IF(AND(VALUE(MONTH(jaar_zip[[#This Row],[Datum]]))=1,VALUE(WEEKNUM(jaar_zip[[#This Row],[Datum]],21))&gt;51),RIGHT(YEAR(jaar_zip[[#This Row],[Datum]])-1,2),RIGHT(YEAR(jaar_zip[[#This Row],[Datum]]),2))&amp;"-"&amp; TEXT(WEEKNUM(jaar_zip[[#This Row],[Datum]],21),"00")</f>
        <v>24-36</v>
      </c>
      <c r="L7103" s="101">
        <f>MONTH(jaar_zip[[#This Row],[Datum]])</f>
        <v>9</v>
      </c>
      <c r="M7103" s="101">
        <f>IF(ISNUMBER(jaar_zip[[#This Row],[etmaaltemperatuur]]),IF(jaar_zip[[#This Row],[etmaaltemperatuur]]&lt;stookgrens,stookgrens-jaar_zip[[#This Row],[etmaaltemperatuur]],0),"")</f>
        <v>0</v>
      </c>
      <c r="N7103" s="101">
        <f>IF(ISNUMBER(jaar_zip[[#This Row],[graaddagen]]),IF(OR(MONTH(jaar_zip[[#This Row],[Datum]])=1,MONTH(jaar_zip[[#This Row],[Datum]])=2,MONTH(jaar_zip[[#This Row],[Datum]])=11,MONTH(jaar_zip[[#This Row],[Datum]])=12),1.1,IF(OR(MONTH(jaar_zip[[#This Row],[Datum]])=3,MONTH(jaar_zip[[#This Row],[Datum]])=10),1,0.8))*jaar_zip[[#This Row],[graaddagen]],"")</f>
        <v>0</v>
      </c>
      <c r="O7103" s="101">
        <f>IF(ISNUMBER(jaar_zip[[#This Row],[etmaaltemperatuur]]),IF(jaar_zip[[#This Row],[etmaaltemperatuur]]&gt;stookgrens,jaar_zip[[#This Row],[etmaaltemperatuur]]-stookgrens,0),"")</f>
        <v>1.1000000000000014</v>
      </c>
    </row>
    <row r="7104" spans="1:15" x14ac:dyDescent="0.25">
      <c r="A7104">
        <v>344</v>
      </c>
      <c r="B7104">
        <v>20240909</v>
      </c>
      <c r="C7104">
        <v>3.5</v>
      </c>
      <c r="D7104">
        <v>17</v>
      </c>
      <c r="E7104">
        <v>1076</v>
      </c>
      <c r="F7104">
        <v>3.5</v>
      </c>
      <c r="G7104">
        <v>1006.3</v>
      </c>
      <c r="H7104">
        <v>79</v>
      </c>
      <c r="I7104" s="101" t="s">
        <v>37</v>
      </c>
      <c r="J7104" s="1">
        <f>DATEVALUE(RIGHT(jaar_zip[[#This Row],[YYYYMMDD]],2)&amp;"-"&amp;MID(jaar_zip[[#This Row],[YYYYMMDD]],5,2)&amp;"-"&amp;LEFT(jaar_zip[[#This Row],[YYYYMMDD]],4))</f>
        <v>45544</v>
      </c>
      <c r="K7104" s="101" t="str">
        <f>IF(AND(VALUE(MONTH(jaar_zip[[#This Row],[Datum]]))=1,VALUE(WEEKNUM(jaar_zip[[#This Row],[Datum]],21))&gt;51),RIGHT(YEAR(jaar_zip[[#This Row],[Datum]])-1,2),RIGHT(YEAR(jaar_zip[[#This Row],[Datum]]),2))&amp;"-"&amp; TEXT(WEEKNUM(jaar_zip[[#This Row],[Datum]],21),"00")</f>
        <v>24-37</v>
      </c>
      <c r="L7104" s="101">
        <f>MONTH(jaar_zip[[#This Row],[Datum]])</f>
        <v>9</v>
      </c>
      <c r="M7104" s="101">
        <f>IF(ISNUMBER(jaar_zip[[#This Row],[etmaaltemperatuur]]),IF(jaar_zip[[#This Row],[etmaaltemperatuur]]&lt;stookgrens,stookgrens-jaar_zip[[#This Row],[etmaaltemperatuur]],0),"")</f>
        <v>1</v>
      </c>
      <c r="N7104" s="101">
        <f>IF(ISNUMBER(jaar_zip[[#This Row],[graaddagen]]),IF(OR(MONTH(jaar_zip[[#This Row],[Datum]])=1,MONTH(jaar_zip[[#This Row],[Datum]])=2,MONTH(jaar_zip[[#This Row],[Datum]])=11,MONTH(jaar_zip[[#This Row],[Datum]])=12),1.1,IF(OR(MONTH(jaar_zip[[#This Row],[Datum]])=3,MONTH(jaar_zip[[#This Row],[Datum]])=10),1,0.8))*jaar_zip[[#This Row],[graaddagen]],"")</f>
        <v>0.8</v>
      </c>
      <c r="O7104" s="101">
        <f>IF(ISNUMBER(jaar_zip[[#This Row],[etmaaltemperatuur]]),IF(jaar_zip[[#This Row],[etmaaltemperatuur]]&gt;stookgrens,jaar_zip[[#This Row],[etmaaltemperatuur]]-stookgrens,0),"")</f>
        <v>0</v>
      </c>
    </row>
    <row r="7105" spans="1:15" x14ac:dyDescent="0.25">
      <c r="A7105">
        <v>344</v>
      </c>
      <c r="B7105">
        <v>20240910</v>
      </c>
      <c r="C7105">
        <v>6.1</v>
      </c>
      <c r="D7105">
        <v>14.8</v>
      </c>
      <c r="E7105">
        <v>444</v>
      </c>
      <c r="F7105">
        <v>42.9</v>
      </c>
      <c r="G7105">
        <v>1006.9</v>
      </c>
      <c r="H7105">
        <v>84</v>
      </c>
      <c r="I7105" s="101" t="s">
        <v>37</v>
      </c>
      <c r="J7105" s="1">
        <f>DATEVALUE(RIGHT(jaar_zip[[#This Row],[YYYYMMDD]],2)&amp;"-"&amp;MID(jaar_zip[[#This Row],[YYYYMMDD]],5,2)&amp;"-"&amp;LEFT(jaar_zip[[#This Row],[YYYYMMDD]],4))</f>
        <v>45545</v>
      </c>
      <c r="K7105" s="101" t="str">
        <f>IF(AND(VALUE(MONTH(jaar_zip[[#This Row],[Datum]]))=1,VALUE(WEEKNUM(jaar_zip[[#This Row],[Datum]],21))&gt;51),RIGHT(YEAR(jaar_zip[[#This Row],[Datum]])-1,2),RIGHT(YEAR(jaar_zip[[#This Row],[Datum]]),2))&amp;"-"&amp; TEXT(WEEKNUM(jaar_zip[[#This Row],[Datum]],21),"00")</f>
        <v>24-37</v>
      </c>
      <c r="L7105" s="101">
        <f>MONTH(jaar_zip[[#This Row],[Datum]])</f>
        <v>9</v>
      </c>
      <c r="M7105" s="101">
        <f>IF(ISNUMBER(jaar_zip[[#This Row],[etmaaltemperatuur]]),IF(jaar_zip[[#This Row],[etmaaltemperatuur]]&lt;stookgrens,stookgrens-jaar_zip[[#This Row],[etmaaltemperatuur]],0),"")</f>
        <v>3.1999999999999993</v>
      </c>
      <c r="N7105" s="101">
        <f>IF(ISNUMBER(jaar_zip[[#This Row],[graaddagen]]),IF(OR(MONTH(jaar_zip[[#This Row],[Datum]])=1,MONTH(jaar_zip[[#This Row],[Datum]])=2,MONTH(jaar_zip[[#This Row],[Datum]])=11,MONTH(jaar_zip[[#This Row],[Datum]])=12),1.1,IF(OR(MONTH(jaar_zip[[#This Row],[Datum]])=3,MONTH(jaar_zip[[#This Row],[Datum]])=10),1,0.8))*jaar_zip[[#This Row],[graaddagen]],"")</f>
        <v>2.5599999999999996</v>
      </c>
      <c r="O7105" s="101">
        <f>IF(ISNUMBER(jaar_zip[[#This Row],[etmaaltemperatuur]]),IF(jaar_zip[[#This Row],[etmaaltemperatuur]]&gt;stookgrens,jaar_zip[[#This Row],[etmaaltemperatuur]]-stookgrens,0),"")</f>
        <v>0</v>
      </c>
    </row>
    <row r="7106" spans="1:15" x14ac:dyDescent="0.25">
      <c r="A7106">
        <v>344</v>
      </c>
      <c r="B7106">
        <v>20240911</v>
      </c>
      <c r="C7106">
        <v>4.3</v>
      </c>
      <c r="D7106">
        <v>11.4</v>
      </c>
      <c r="E7106">
        <v>1126</v>
      </c>
      <c r="F7106">
        <v>17.899999999999999</v>
      </c>
      <c r="G7106">
        <v>1005.9</v>
      </c>
      <c r="H7106">
        <v>80</v>
      </c>
      <c r="I7106" s="101" t="s">
        <v>37</v>
      </c>
      <c r="J7106" s="1">
        <f>DATEVALUE(RIGHT(jaar_zip[[#This Row],[YYYYMMDD]],2)&amp;"-"&amp;MID(jaar_zip[[#This Row],[YYYYMMDD]],5,2)&amp;"-"&amp;LEFT(jaar_zip[[#This Row],[YYYYMMDD]],4))</f>
        <v>45546</v>
      </c>
      <c r="K7106" s="101" t="str">
        <f>IF(AND(VALUE(MONTH(jaar_zip[[#This Row],[Datum]]))=1,VALUE(WEEKNUM(jaar_zip[[#This Row],[Datum]],21))&gt;51),RIGHT(YEAR(jaar_zip[[#This Row],[Datum]])-1,2),RIGHT(YEAR(jaar_zip[[#This Row],[Datum]]),2))&amp;"-"&amp; TEXT(WEEKNUM(jaar_zip[[#This Row],[Datum]],21),"00")</f>
        <v>24-37</v>
      </c>
      <c r="L7106" s="101">
        <f>MONTH(jaar_zip[[#This Row],[Datum]])</f>
        <v>9</v>
      </c>
      <c r="M7106" s="101">
        <f>IF(ISNUMBER(jaar_zip[[#This Row],[etmaaltemperatuur]]),IF(jaar_zip[[#This Row],[etmaaltemperatuur]]&lt;stookgrens,stookgrens-jaar_zip[[#This Row],[etmaaltemperatuur]],0),"")</f>
        <v>6.6</v>
      </c>
      <c r="N7106" s="101">
        <f>IF(ISNUMBER(jaar_zip[[#This Row],[graaddagen]]),IF(OR(MONTH(jaar_zip[[#This Row],[Datum]])=1,MONTH(jaar_zip[[#This Row],[Datum]])=2,MONTH(jaar_zip[[#This Row],[Datum]])=11,MONTH(jaar_zip[[#This Row],[Datum]])=12),1.1,IF(OR(MONTH(jaar_zip[[#This Row],[Datum]])=3,MONTH(jaar_zip[[#This Row],[Datum]])=10),1,0.8))*jaar_zip[[#This Row],[graaddagen]],"")</f>
        <v>5.28</v>
      </c>
      <c r="O7106" s="101">
        <f>IF(ISNUMBER(jaar_zip[[#This Row],[etmaaltemperatuur]]),IF(jaar_zip[[#This Row],[etmaaltemperatuur]]&gt;stookgrens,jaar_zip[[#This Row],[etmaaltemperatuur]]-stookgrens,0),"")</f>
        <v>0</v>
      </c>
    </row>
    <row r="7107" spans="1:15" x14ac:dyDescent="0.25">
      <c r="A7107">
        <v>344</v>
      </c>
      <c r="B7107">
        <v>20240912</v>
      </c>
      <c r="C7107">
        <v>2</v>
      </c>
      <c r="D7107">
        <v>10.6</v>
      </c>
      <c r="E7107">
        <v>1152</v>
      </c>
      <c r="F7107">
        <v>6.8</v>
      </c>
      <c r="G7107">
        <v>1013.7</v>
      </c>
      <c r="H7107">
        <v>84</v>
      </c>
      <c r="I7107" s="101" t="s">
        <v>37</v>
      </c>
      <c r="J7107" s="1">
        <f>DATEVALUE(RIGHT(jaar_zip[[#This Row],[YYYYMMDD]],2)&amp;"-"&amp;MID(jaar_zip[[#This Row],[YYYYMMDD]],5,2)&amp;"-"&amp;LEFT(jaar_zip[[#This Row],[YYYYMMDD]],4))</f>
        <v>45547</v>
      </c>
      <c r="K7107" s="101" t="str">
        <f>IF(AND(VALUE(MONTH(jaar_zip[[#This Row],[Datum]]))=1,VALUE(WEEKNUM(jaar_zip[[#This Row],[Datum]],21))&gt;51),RIGHT(YEAR(jaar_zip[[#This Row],[Datum]])-1,2),RIGHT(YEAR(jaar_zip[[#This Row],[Datum]]),2))&amp;"-"&amp; TEXT(WEEKNUM(jaar_zip[[#This Row],[Datum]],21),"00")</f>
        <v>24-37</v>
      </c>
      <c r="L7107" s="101">
        <f>MONTH(jaar_zip[[#This Row],[Datum]])</f>
        <v>9</v>
      </c>
      <c r="M7107" s="101">
        <f>IF(ISNUMBER(jaar_zip[[#This Row],[etmaaltemperatuur]]),IF(jaar_zip[[#This Row],[etmaaltemperatuur]]&lt;stookgrens,stookgrens-jaar_zip[[#This Row],[etmaaltemperatuur]],0),"")</f>
        <v>7.4</v>
      </c>
      <c r="N7107" s="101">
        <f>IF(ISNUMBER(jaar_zip[[#This Row],[graaddagen]]),IF(OR(MONTH(jaar_zip[[#This Row],[Datum]])=1,MONTH(jaar_zip[[#This Row],[Datum]])=2,MONTH(jaar_zip[[#This Row],[Datum]])=11,MONTH(jaar_zip[[#This Row],[Datum]])=12),1.1,IF(OR(MONTH(jaar_zip[[#This Row],[Datum]])=3,MONTH(jaar_zip[[#This Row],[Datum]])=10),1,0.8))*jaar_zip[[#This Row],[graaddagen]],"")</f>
        <v>5.9200000000000008</v>
      </c>
      <c r="O7107" s="101">
        <f>IF(ISNUMBER(jaar_zip[[#This Row],[etmaaltemperatuur]]),IF(jaar_zip[[#This Row],[etmaaltemperatuur]]&gt;stookgrens,jaar_zip[[#This Row],[etmaaltemperatuur]]-stookgrens,0),"")</f>
        <v>0</v>
      </c>
    </row>
    <row r="7108" spans="1:15" x14ac:dyDescent="0.25">
      <c r="A7108">
        <v>344</v>
      </c>
      <c r="B7108">
        <v>20240913</v>
      </c>
      <c r="C7108">
        <v>2.5</v>
      </c>
      <c r="D7108">
        <v>11.6</v>
      </c>
      <c r="E7108">
        <v>1267</v>
      </c>
      <c r="F7108">
        <v>-0.1</v>
      </c>
      <c r="G7108">
        <v>1025.7</v>
      </c>
      <c r="H7108">
        <v>79</v>
      </c>
      <c r="I7108" s="101" t="s">
        <v>37</v>
      </c>
      <c r="J7108" s="1">
        <f>DATEVALUE(RIGHT(jaar_zip[[#This Row],[YYYYMMDD]],2)&amp;"-"&amp;MID(jaar_zip[[#This Row],[YYYYMMDD]],5,2)&amp;"-"&amp;LEFT(jaar_zip[[#This Row],[YYYYMMDD]],4))</f>
        <v>45548</v>
      </c>
      <c r="K7108" s="101" t="str">
        <f>IF(AND(VALUE(MONTH(jaar_zip[[#This Row],[Datum]]))=1,VALUE(WEEKNUM(jaar_zip[[#This Row],[Datum]],21))&gt;51),RIGHT(YEAR(jaar_zip[[#This Row],[Datum]])-1,2),RIGHT(YEAR(jaar_zip[[#This Row],[Datum]]),2))&amp;"-"&amp; TEXT(WEEKNUM(jaar_zip[[#This Row],[Datum]],21),"00")</f>
        <v>24-37</v>
      </c>
      <c r="L7108" s="101">
        <f>MONTH(jaar_zip[[#This Row],[Datum]])</f>
        <v>9</v>
      </c>
      <c r="M7108" s="101">
        <f>IF(ISNUMBER(jaar_zip[[#This Row],[etmaaltemperatuur]]),IF(jaar_zip[[#This Row],[etmaaltemperatuur]]&lt;stookgrens,stookgrens-jaar_zip[[#This Row],[etmaaltemperatuur]],0),"")</f>
        <v>6.4</v>
      </c>
      <c r="N7108" s="101">
        <f>IF(ISNUMBER(jaar_zip[[#This Row],[graaddagen]]),IF(OR(MONTH(jaar_zip[[#This Row],[Datum]])=1,MONTH(jaar_zip[[#This Row],[Datum]])=2,MONTH(jaar_zip[[#This Row],[Datum]])=11,MONTH(jaar_zip[[#This Row],[Datum]])=12),1.1,IF(OR(MONTH(jaar_zip[[#This Row],[Datum]])=3,MONTH(jaar_zip[[#This Row],[Datum]])=10),1,0.8))*jaar_zip[[#This Row],[graaddagen]],"")</f>
        <v>5.120000000000001</v>
      </c>
      <c r="O7108" s="101">
        <f>IF(ISNUMBER(jaar_zip[[#This Row],[etmaaltemperatuur]]),IF(jaar_zip[[#This Row],[etmaaltemperatuur]]&gt;stookgrens,jaar_zip[[#This Row],[etmaaltemperatuur]]-stookgrens,0),"")</f>
        <v>0</v>
      </c>
    </row>
    <row r="7109" spans="1:15" x14ac:dyDescent="0.25">
      <c r="A7109">
        <v>344</v>
      </c>
      <c r="B7109">
        <v>20240914</v>
      </c>
      <c r="C7109">
        <v>1.4</v>
      </c>
      <c r="D7109">
        <v>12.2</v>
      </c>
      <c r="E7109">
        <v>1233</v>
      </c>
      <c r="F7109">
        <v>-0.1</v>
      </c>
      <c r="G7109">
        <v>1030.4000000000001</v>
      </c>
      <c r="H7109">
        <v>77</v>
      </c>
      <c r="I7109" s="101" t="s">
        <v>37</v>
      </c>
      <c r="J7109" s="1">
        <f>DATEVALUE(RIGHT(jaar_zip[[#This Row],[YYYYMMDD]],2)&amp;"-"&amp;MID(jaar_zip[[#This Row],[YYYYMMDD]],5,2)&amp;"-"&amp;LEFT(jaar_zip[[#This Row],[YYYYMMDD]],4))</f>
        <v>45549</v>
      </c>
      <c r="K7109" s="101" t="str">
        <f>IF(AND(VALUE(MONTH(jaar_zip[[#This Row],[Datum]]))=1,VALUE(WEEKNUM(jaar_zip[[#This Row],[Datum]],21))&gt;51),RIGHT(YEAR(jaar_zip[[#This Row],[Datum]])-1,2),RIGHT(YEAR(jaar_zip[[#This Row],[Datum]]),2))&amp;"-"&amp; TEXT(WEEKNUM(jaar_zip[[#This Row],[Datum]],21),"00")</f>
        <v>24-37</v>
      </c>
      <c r="L7109" s="101">
        <f>MONTH(jaar_zip[[#This Row],[Datum]])</f>
        <v>9</v>
      </c>
      <c r="M7109" s="101">
        <f>IF(ISNUMBER(jaar_zip[[#This Row],[etmaaltemperatuur]]),IF(jaar_zip[[#This Row],[etmaaltemperatuur]]&lt;stookgrens,stookgrens-jaar_zip[[#This Row],[etmaaltemperatuur]],0),"")</f>
        <v>5.8000000000000007</v>
      </c>
      <c r="N7109" s="101">
        <f>IF(ISNUMBER(jaar_zip[[#This Row],[graaddagen]]),IF(OR(MONTH(jaar_zip[[#This Row],[Datum]])=1,MONTH(jaar_zip[[#This Row],[Datum]])=2,MONTH(jaar_zip[[#This Row],[Datum]])=11,MONTH(jaar_zip[[#This Row],[Datum]])=12),1.1,IF(OR(MONTH(jaar_zip[[#This Row],[Datum]])=3,MONTH(jaar_zip[[#This Row],[Datum]])=10),1,0.8))*jaar_zip[[#This Row],[graaddagen]],"")</f>
        <v>4.6400000000000006</v>
      </c>
      <c r="O7109" s="101">
        <f>IF(ISNUMBER(jaar_zip[[#This Row],[etmaaltemperatuur]]),IF(jaar_zip[[#This Row],[etmaaltemperatuur]]&gt;stookgrens,jaar_zip[[#This Row],[etmaaltemperatuur]]-stookgrens,0),"")</f>
        <v>0</v>
      </c>
    </row>
    <row r="7110" spans="1:15" x14ac:dyDescent="0.25">
      <c r="A7110">
        <v>344</v>
      </c>
      <c r="B7110">
        <v>20240915</v>
      </c>
      <c r="C7110">
        <v>2.8</v>
      </c>
      <c r="D7110">
        <v>14.7</v>
      </c>
      <c r="E7110">
        <v>1108</v>
      </c>
      <c r="F7110">
        <v>0</v>
      </c>
      <c r="G7110">
        <v>1026.7</v>
      </c>
      <c r="H7110">
        <v>81</v>
      </c>
      <c r="I7110" s="101" t="s">
        <v>37</v>
      </c>
      <c r="J7110" s="1">
        <f>DATEVALUE(RIGHT(jaar_zip[[#This Row],[YYYYMMDD]],2)&amp;"-"&amp;MID(jaar_zip[[#This Row],[YYYYMMDD]],5,2)&amp;"-"&amp;LEFT(jaar_zip[[#This Row],[YYYYMMDD]],4))</f>
        <v>45550</v>
      </c>
      <c r="K7110" s="101" t="str">
        <f>IF(AND(VALUE(MONTH(jaar_zip[[#This Row],[Datum]]))=1,VALUE(WEEKNUM(jaar_zip[[#This Row],[Datum]],21))&gt;51),RIGHT(YEAR(jaar_zip[[#This Row],[Datum]])-1,2),RIGHT(YEAR(jaar_zip[[#This Row],[Datum]]),2))&amp;"-"&amp; TEXT(WEEKNUM(jaar_zip[[#This Row],[Datum]],21),"00")</f>
        <v>24-37</v>
      </c>
      <c r="L7110" s="101">
        <f>MONTH(jaar_zip[[#This Row],[Datum]])</f>
        <v>9</v>
      </c>
      <c r="M7110" s="101">
        <f>IF(ISNUMBER(jaar_zip[[#This Row],[etmaaltemperatuur]]),IF(jaar_zip[[#This Row],[etmaaltemperatuur]]&lt;stookgrens,stookgrens-jaar_zip[[#This Row],[etmaaltemperatuur]],0),"")</f>
        <v>3.3000000000000007</v>
      </c>
      <c r="N7110" s="101">
        <f>IF(ISNUMBER(jaar_zip[[#This Row],[graaddagen]]),IF(OR(MONTH(jaar_zip[[#This Row],[Datum]])=1,MONTH(jaar_zip[[#This Row],[Datum]])=2,MONTH(jaar_zip[[#This Row],[Datum]])=11,MONTH(jaar_zip[[#This Row],[Datum]])=12),1.1,IF(OR(MONTH(jaar_zip[[#This Row],[Datum]])=3,MONTH(jaar_zip[[#This Row],[Datum]])=10),1,0.8))*jaar_zip[[#This Row],[graaddagen]],"")</f>
        <v>2.6400000000000006</v>
      </c>
      <c r="O7110" s="101">
        <f>IF(ISNUMBER(jaar_zip[[#This Row],[etmaaltemperatuur]]),IF(jaar_zip[[#This Row],[etmaaltemperatuur]]&gt;stookgrens,jaar_zip[[#This Row],[etmaaltemperatuur]]-stookgrens,0),"")</f>
        <v>0</v>
      </c>
    </row>
    <row r="7111" spans="1:15" x14ac:dyDescent="0.25">
      <c r="A7111">
        <v>344</v>
      </c>
      <c r="B7111">
        <v>20240916</v>
      </c>
      <c r="C7111">
        <v>2.8</v>
      </c>
      <c r="D7111">
        <v>15.4</v>
      </c>
      <c r="E7111">
        <v>1237</v>
      </c>
      <c r="F7111">
        <v>0.5</v>
      </c>
      <c r="G7111">
        <v>1026.7</v>
      </c>
      <c r="H7111">
        <v>84</v>
      </c>
      <c r="I7111" s="101" t="s">
        <v>37</v>
      </c>
      <c r="J7111" s="1">
        <f>DATEVALUE(RIGHT(jaar_zip[[#This Row],[YYYYMMDD]],2)&amp;"-"&amp;MID(jaar_zip[[#This Row],[YYYYMMDD]],5,2)&amp;"-"&amp;LEFT(jaar_zip[[#This Row],[YYYYMMDD]],4))</f>
        <v>45551</v>
      </c>
      <c r="K7111" s="101" t="str">
        <f>IF(AND(VALUE(MONTH(jaar_zip[[#This Row],[Datum]]))=1,VALUE(WEEKNUM(jaar_zip[[#This Row],[Datum]],21))&gt;51),RIGHT(YEAR(jaar_zip[[#This Row],[Datum]])-1,2),RIGHT(YEAR(jaar_zip[[#This Row],[Datum]]),2))&amp;"-"&amp; TEXT(WEEKNUM(jaar_zip[[#This Row],[Datum]],21),"00")</f>
        <v>24-38</v>
      </c>
      <c r="L7111" s="101">
        <f>MONTH(jaar_zip[[#This Row],[Datum]])</f>
        <v>9</v>
      </c>
      <c r="M7111" s="101">
        <f>IF(ISNUMBER(jaar_zip[[#This Row],[etmaaltemperatuur]]),IF(jaar_zip[[#This Row],[etmaaltemperatuur]]&lt;stookgrens,stookgrens-jaar_zip[[#This Row],[etmaaltemperatuur]],0),"")</f>
        <v>2.5999999999999996</v>
      </c>
      <c r="N7111" s="101">
        <f>IF(ISNUMBER(jaar_zip[[#This Row],[graaddagen]]),IF(OR(MONTH(jaar_zip[[#This Row],[Datum]])=1,MONTH(jaar_zip[[#This Row],[Datum]])=2,MONTH(jaar_zip[[#This Row],[Datum]])=11,MONTH(jaar_zip[[#This Row],[Datum]])=12),1.1,IF(OR(MONTH(jaar_zip[[#This Row],[Datum]])=3,MONTH(jaar_zip[[#This Row],[Datum]])=10),1,0.8))*jaar_zip[[#This Row],[graaddagen]],"")</f>
        <v>2.0799999999999996</v>
      </c>
      <c r="O7111" s="101">
        <f>IF(ISNUMBER(jaar_zip[[#This Row],[etmaaltemperatuur]]),IF(jaar_zip[[#This Row],[etmaaltemperatuur]]&gt;stookgrens,jaar_zip[[#This Row],[etmaaltemperatuur]]-stookgrens,0),"")</f>
        <v>0</v>
      </c>
    </row>
    <row r="7112" spans="1:15" x14ac:dyDescent="0.25">
      <c r="A7112">
        <v>344</v>
      </c>
      <c r="B7112">
        <v>20240917</v>
      </c>
      <c r="C7112">
        <v>4.3</v>
      </c>
      <c r="D7112">
        <v>16.3</v>
      </c>
      <c r="E7112">
        <v>1057</v>
      </c>
      <c r="F7112">
        <v>0</v>
      </c>
      <c r="G7112">
        <v>1029.5</v>
      </c>
      <c r="H7112">
        <v>83</v>
      </c>
      <c r="I7112" s="101" t="s">
        <v>37</v>
      </c>
      <c r="J7112" s="1">
        <f>DATEVALUE(RIGHT(jaar_zip[[#This Row],[YYYYMMDD]],2)&amp;"-"&amp;MID(jaar_zip[[#This Row],[YYYYMMDD]],5,2)&amp;"-"&amp;LEFT(jaar_zip[[#This Row],[YYYYMMDD]],4))</f>
        <v>45552</v>
      </c>
      <c r="K7112" s="101" t="str">
        <f>IF(AND(VALUE(MONTH(jaar_zip[[#This Row],[Datum]]))=1,VALUE(WEEKNUM(jaar_zip[[#This Row],[Datum]],21))&gt;51),RIGHT(YEAR(jaar_zip[[#This Row],[Datum]])-1,2),RIGHT(YEAR(jaar_zip[[#This Row],[Datum]]),2))&amp;"-"&amp; TEXT(WEEKNUM(jaar_zip[[#This Row],[Datum]],21),"00")</f>
        <v>24-38</v>
      </c>
      <c r="L7112" s="101">
        <f>MONTH(jaar_zip[[#This Row],[Datum]])</f>
        <v>9</v>
      </c>
      <c r="M7112" s="101">
        <f>IF(ISNUMBER(jaar_zip[[#This Row],[etmaaltemperatuur]]),IF(jaar_zip[[#This Row],[etmaaltemperatuur]]&lt;stookgrens,stookgrens-jaar_zip[[#This Row],[etmaaltemperatuur]],0),"")</f>
        <v>1.6999999999999993</v>
      </c>
      <c r="N7112" s="101">
        <f>IF(ISNUMBER(jaar_zip[[#This Row],[graaddagen]]),IF(OR(MONTH(jaar_zip[[#This Row],[Datum]])=1,MONTH(jaar_zip[[#This Row],[Datum]])=2,MONTH(jaar_zip[[#This Row],[Datum]])=11,MONTH(jaar_zip[[#This Row],[Datum]])=12),1.1,IF(OR(MONTH(jaar_zip[[#This Row],[Datum]])=3,MONTH(jaar_zip[[#This Row],[Datum]])=10),1,0.8))*jaar_zip[[#This Row],[graaddagen]],"")</f>
        <v>1.3599999999999994</v>
      </c>
      <c r="O7112" s="101">
        <f>IF(ISNUMBER(jaar_zip[[#This Row],[etmaaltemperatuur]]),IF(jaar_zip[[#This Row],[etmaaltemperatuur]]&gt;stookgrens,jaar_zip[[#This Row],[etmaaltemperatuur]]-stookgrens,0),"")</f>
        <v>0</v>
      </c>
    </row>
    <row r="7113" spans="1:15" x14ac:dyDescent="0.25">
      <c r="A7113">
        <v>344</v>
      </c>
      <c r="B7113">
        <v>20240918</v>
      </c>
      <c r="C7113">
        <v>4.8</v>
      </c>
      <c r="D7113">
        <v>17.2</v>
      </c>
      <c r="E7113">
        <v>1454</v>
      </c>
      <c r="F7113">
        <v>0</v>
      </c>
      <c r="G7113">
        <v>1027.5999999999999</v>
      </c>
      <c r="H7113">
        <v>84</v>
      </c>
      <c r="I7113" s="101" t="s">
        <v>37</v>
      </c>
      <c r="J7113" s="1">
        <f>DATEVALUE(RIGHT(jaar_zip[[#This Row],[YYYYMMDD]],2)&amp;"-"&amp;MID(jaar_zip[[#This Row],[YYYYMMDD]],5,2)&amp;"-"&amp;LEFT(jaar_zip[[#This Row],[YYYYMMDD]],4))</f>
        <v>45553</v>
      </c>
      <c r="K7113" s="101" t="str">
        <f>IF(AND(VALUE(MONTH(jaar_zip[[#This Row],[Datum]]))=1,VALUE(WEEKNUM(jaar_zip[[#This Row],[Datum]],21))&gt;51),RIGHT(YEAR(jaar_zip[[#This Row],[Datum]])-1,2),RIGHT(YEAR(jaar_zip[[#This Row],[Datum]]),2))&amp;"-"&amp; TEXT(WEEKNUM(jaar_zip[[#This Row],[Datum]],21),"00")</f>
        <v>24-38</v>
      </c>
      <c r="L7113" s="101">
        <f>MONTH(jaar_zip[[#This Row],[Datum]])</f>
        <v>9</v>
      </c>
      <c r="M7113" s="101">
        <f>IF(ISNUMBER(jaar_zip[[#This Row],[etmaaltemperatuur]]),IF(jaar_zip[[#This Row],[etmaaltemperatuur]]&lt;stookgrens,stookgrens-jaar_zip[[#This Row],[etmaaltemperatuur]],0),"")</f>
        <v>0.80000000000000071</v>
      </c>
      <c r="N7113" s="101">
        <f>IF(ISNUMBER(jaar_zip[[#This Row],[graaddagen]]),IF(OR(MONTH(jaar_zip[[#This Row],[Datum]])=1,MONTH(jaar_zip[[#This Row],[Datum]])=2,MONTH(jaar_zip[[#This Row],[Datum]])=11,MONTH(jaar_zip[[#This Row],[Datum]])=12),1.1,IF(OR(MONTH(jaar_zip[[#This Row],[Datum]])=3,MONTH(jaar_zip[[#This Row],[Datum]])=10),1,0.8))*jaar_zip[[#This Row],[graaddagen]],"")</f>
        <v>0.64000000000000057</v>
      </c>
      <c r="O7113" s="101">
        <f>IF(ISNUMBER(jaar_zip[[#This Row],[etmaaltemperatuur]]),IF(jaar_zip[[#This Row],[etmaaltemperatuur]]&gt;stookgrens,jaar_zip[[#This Row],[etmaaltemperatuur]]-stookgrens,0),"")</f>
        <v>0</v>
      </c>
    </row>
    <row r="7114" spans="1:15" x14ac:dyDescent="0.25">
      <c r="A7114">
        <v>344</v>
      </c>
      <c r="B7114">
        <v>20240919</v>
      </c>
      <c r="C7114">
        <v>4.5999999999999996</v>
      </c>
      <c r="D7114">
        <v>17.5</v>
      </c>
      <c r="E7114">
        <v>1526</v>
      </c>
      <c r="F7114">
        <v>0</v>
      </c>
      <c r="G7114">
        <v>1024.5</v>
      </c>
      <c r="H7114">
        <v>85</v>
      </c>
      <c r="I7114" s="101" t="s">
        <v>37</v>
      </c>
      <c r="J7114" s="1">
        <f>DATEVALUE(RIGHT(jaar_zip[[#This Row],[YYYYMMDD]],2)&amp;"-"&amp;MID(jaar_zip[[#This Row],[YYYYMMDD]],5,2)&amp;"-"&amp;LEFT(jaar_zip[[#This Row],[YYYYMMDD]],4))</f>
        <v>45554</v>
      </c>
      <c r="K7114" s="101" t="str">
        <f>IF(AND(VALUE(MONTH(jaar_zip[[#This Row],[Datum]]))=1,VALUE(WEEKNUM(jaar_zip[[#This Row],[Datum]],21))&gt;51),RIGHT(YEAR(jaar_zip[[#This Row],[Datum]])-1,2),RIGHT(YEAR(jaar_zip[[#This Row],[Datum]]),2))&amp;"-"&amp; TEXT(WEEKNUM(jaar_zip[[#This Row],[Datum]],21),"00")</f>
        <v>24-38</v>
      </c>
      <c r="L7114" s="101">
        <f>MONTH(jaar_zip[[#This Row],[Datum]])</f>
        <v>9</v>
      </c>
      <c r="M7114" s="101">
        <f>IF(ISNUMBER(jaar_zip[[#This Row],[etmaaltemperatuur]]),IF(jaar_zip[[#This Row],[etmaaltemperatuur]]&lt;stookgrens,stookgrens-jaar_zip[[#This Row],[etmaaltemperatuur]],0),"")</f>
        <v>0.5</v>
      </c>
      <c r="N7114" s="101">
        <f>IF(ISNUMBER(jaar_zip[[#This Row],[graaddagen]]),IF(OR(MONTH(jaar_zip[[#This Row],[Datum]])=1,MONTH(jaar_zip[[#This Row],[Datum]])=2,MONTH(jaar_zip[[#This Row],[Datum]])=11,MONTH(jaar_zip[[#This Row],[Datum]])=12),1.1,IF(OR(MONTH(jaar_zip[[#This Row],[Datum]])=3,MONTH(jaar_zip[[#This Row],[Datum]])=10),1,0.8))*jaar_zip[[#This Row],[graaddagen]],"")</f>
        <v>0.4</v>
      </c>
      <c r="O7114" s="101">
        <f>IF(ISNUMBER(jaar_zip[[#This Row],[etmaaltemperatuur]]),IF(jaar_zip[[#This Row],[etmaaltemperatuur]]&gt;stookgrens,jaar_zip[[#This Row],[etmaaltemperatuur]]-stookgrens,0),"")</f>
        <v>0</v>
      </c>
    </row>
    <row r="7115" spans="1:15" x14ac:dyDescent="0.25">
      <c r="A7115">
        <v>344</v>
      </c>
      <c r="B7115">
        <v>20240920</v>
      </c>
      <c r="C7115">
        <v>4.3</v>
      </c>
      <c r="D7115">
        <v>17.3</v>
      </c>
      <c r="E7115">
        <v>1542</v>
      </c>
      <c r="F7115">
        <v>0</v>
      </c>
      <c r="G7115">
        <v>1021.4</v>
      </c>
      <c r="H7115">
        <v>77</v>
      </c>
      <c r="I7115" s="101" t="s">
        <v>37</v>
      </c>
      <c r="J7115" s="1">
        <f>DATEVALUE(RIGHT(jaar_zip[[#This Row],[YYYYMMDD]],2)&amp;"-"&amp;MID(jaar_zip[[#This Row],[YYYYMMDD]],5,2)&amp;"-"&amp;LEFT(jaar_zip[[#This Row],[YYYYMMDD]],4))</f>
        <v>45555</v>
      </c>
      <c r="K7115" s="101" t="str">
        <f>IF(AND(VALUE(MONTH(jaar_zip[[#This Row],[Datum]]))=1,VALUE(WEEKNUM(jaar_zip[[#This Row],[Datum]],21))&gt;51),RIGHT(YEAR(jaar_zip[[#This Row],[Datum]])-1,2),RIGHT(YEAR(jaar_zip[[#This Row],[Datum]]),2))&amp;"-"&amp; TEXT(WEEKNUM(jaar_zip[[#This Row],[Datum]],21),"00")</f>
        <v>24-38</v>
      </c>
      <c r="L7115" s="101">
        <f>MONTH(jaar_zip[[#This Row],[Datum]])</f>
        <v>9</v>
      </c>
      <c r="M7115" s="101">
        <f>IF(ISNUMBER(jaar_zip[[#This Row],[etmaaltemperatuur]]),IF(jaar_zip[[#This Row],[etmaaltemperatuur]]&lt;stookgrens,stookgrens-jaar_zip[[#This Row],[etmaaltemperatuur]],0),"")</f>
        <v>0.69999999999999929</v>
      </c>
      <c r="N7115" s="101">
        <f>IF(ISNUMBER(jaar_zip[[#This Row],[graaddagen]]),IF(OR(MONTH(jaar_zip[[#This Row],[Datum]])=1,MONTH(jaar_zip[[#This Row],[Datum]])=2,MONTH(jaar_zip[[#This Row],[Datum]])=11,MONTH(jaar_zip[[#This Row],[Datum]])=12),1.1,IF(OR(MONTH(jaar_zip[[#This Row],[Datum]])=3,MONTH(jaar_zip[[#This Row],[Datum]])=10),1,0.8))*jaar_zip[[#This Row],[graaddagen]],"")</f>
        <v>0.5599999999999995</v>
      </c>
      <c r="O7115" s="101">
        <f>IF(ISNUMBER(jaar_zip[[#This Row],[etmaaltemperatuur]]),IF(jaar_zip[[#This Row],[etmaaltemperatuur]]&gt;stookgrens,jaar_zip[[#This Row],[etmaaltemperatuur]]-stookgrens,0),"")</f>
        <v>0</v>
      </c>
    </row>
    <row r="7116" spans="1:15" x14ac:dyDescent="0.25">
      <c r="A7116">
        <v>344</v>
      </c>
      <c r="B7116">
        <v>20240921</v>
      </c>
      <c r="C7116">
        <v>2.2999999999999998</v>
      </c>
      <c r="D7116">
        <v>17.3</v>
      </c>
      <c r="E7116">
        <v>1496</v>
      </c>
      <c r="F7116">
        <v>0</v>
      </c>
      <c r="G7116">
        <v>1019.1</v>
      </c>
      <c r="H7116">
        <v>79</v>
      </c>
      <c r="I7116" s="101" t="s">
        <v>37</v>
      </c>
      <c r="J7116" s="1">
        <f>DATEVALUE(RIGHT(jaar_zip[[#This Row],[YYYYMMDD]],2)&amp;"-"&amp;MID(jaar_zip[[#This Row],[YYYYMMDD]],5,2)&amp;"-"&amp;LEFT(jaar_zip[[#This Row],[YYYYMMDD]],4))</f>
        <v>45556</v>
      </c>
      <c r="K7116" s="101" t="str">
        <f>IF(AND(VALUE(MONTH(jaar_zip[[#This Row],[Datum]]))=1,VALUE(WEEKNUM(jaar_zip[[#This Row],[Datum]],21))&gt;51),RIGHT(YEAR(jaar_zip[[#This Row],[Datum]])-1,2),RIGHT(YEAR(jaar_zip[[#This Row],[Datum]]),2))&amp;"-"&amp; TEXT(WEEKNUM(jaar_zip[[#This Row],[Datum]],21),"00")</f>
        <v>24-38</v>
      </c>
      <c r="L7116" s="101">
        <f>MONTH(jaar_zip[[#This Row],[Datum]])</f>
        <v>9</v>
      </c>
      <c r="M7116" s="101">
        <f>IF(ISNUMBER(jaar_zip[[#This Row],[etmaaltemperatuur]]),IF(jaar_zip[[#This Row],[etmaaltemperatuur]]&lt;stookgrens,stookgrens-jaar_zip[[#This Row],[etmaaltemperatuur]],0),"")</f>
        <v>0.69999999999999929</v>
      </c>
      <c r="N7116" s="101">
        <f>IF(ISNUMBER(jaar_zip[[#This Row],[graaddagen]]),IF(OR(MONTH(jaar_zip[[#This Row],[Datum]])=1,MONTH(jaar_zip[[#This Row],[Datum]])=2,MONTH(jaar_zip[[#This Row],[Datum]])=11,MONTH(jaar_zip[[#This Row],[Datum]])=12),1.1,IF(OR(MONTH(jaar_zip[[#This Row],[Datum]])=3,MONTH(jaar_zip[[#This Row],[Datum]])=10),1,0.8))*jaar_zip[[#This Row],[graaddagen]],"")</f>
        <v>0.5599999999999995</v>
      </c>
      <c r="O7116" s="101">
        <f>IF(ISNUMBER(jaar_zip[[#This Row],[etmaaltemperatuur]]),IF(jaar_zip[[#This Row],[etmaaltemperatuur]]&gt;stookgrens,jaar_zip[[#This Row],[etmaaltemperatuur]]-stookgrens,0),"")</f>
        <v>0</v>
      </c>
    </row>
    <row r="7117" spans="1:15" x14ac:dyDescent="0.25">
      <c r="A7117">
        <v>344</v>
      </c>
      <c r="B7117">
        <v>20240922</v>
      </c>
      <c r="C7117">
        <v>2.2999999999999998</v>
      </c>
      <c r="D7117">
        <v>17.8</v>
      </c>
      <c r="E7117">
        <v>813</v>
      </c>
      <c r="F7117">
        <v>1.5</v>
      </c>
      <c r="G7117">
        <v>1013.7</v>
      </c>
      <c r="H7117">
        <v>80</v>
      </c>
      <c r="I7117" s="101" t="s">
        <v>37</v>
      </c>
      <c r="J7117" s="1">
        <f>DATEVALUE(RIGHT(jaar_zip[[#This Row],[YYYYMMDD]],2)&amp;"-"&amp;MID(jaar_zip[[#This Row],[YYYYMMDD]],5,2)&amp;"-"&amp;LEFT(jaar_zip[[#This Row],[YYYYMMDD]],4))</f>
        <v>45557</v>
      </c>
      <c r="K7117" s="101" t="str">
        <f>IF(AND(VALUE(MONTH(jaar_zip[[#This Row],[Datum]]))=1,VALUE(WEEKNUM(jaar_zip[[#This Row],[Datum]],21))&gt;51),RIGHT(YEAR(jaar_zip[[#This Row],[Datum]])-1,2),RIGHT(YEAR(jaar_zip[[#This Row],[Datum]]),2))&amp;"-"&amp; TEXT(WEEKNUM(jaar_zip[[#This Row],[Datum]],21),"00")</f>
        <v>24-38</v>
      </c>
      <c r="L7117" s="101">
        <f>MONTH(jaar_zip[[#This Row],[Datum]])</f>
        <v>9</v>
      </c>
      <c r="M7117" s="101">
        <f>IF(ISNUMBER(jaar_zip[[#This Row],[etmaaltemperatuur]]),IF(jaar_zip[[#This Row],[etmaaltemperatuur]]&lt;stookgrens,stookgrens-jaar_zip[[#This Row],[etmaaltemperatuur]],0),"")</f>
        <v>0.19999999999999929</v>
      </c>
      <c r="N7117" s="101">
        <f>IF(ISNUMBER(jaar_zip[[#This Row],[graaddagen]]),IF(OR(MONTH(jaar_zip[[#This Row],[Datum]])=1,MONTH(jaar_zip[[#This Row],[Datum]])=2,MONTH(jaar_zip[[#This Row],[Datum]])=11,MONTH(jaar_zip[[#This Row],[Datum]])=12),1.1,IF(OR(MONTH(jaar_zip[[#This Row],[Datum]])=3,MONTH(jaar_zip[[#This Row],[Datum]])=10),1,0.8))*jaar_zip[[#This Row],[graaddagen]],"")</f>
        <v>0.15999999999999945</v>
      </c>
      <c r="O7117" s="101">
        <f>IF(ISNUMBER(jaar_zip[[#This Row],[etmaaltemperatuur]]),IF(jaar_zip[[#This Row],[etmaaltemperatuur]]&gt;stookgrens,jaar_zip[[#This Row],[etmaaltemperatuur]]-stookgrens,0),"")</f>
        <v>0</v>
      </c>
    </row>
    <row r="7118" spans="1:15" x14ac:dyDescent="0.25">
      <c r="A7118">
        <v>344</v>
      </c>
      <c r="B7118">
        <v>20240923</v>
      </c>
      <c r="C7118">
        <v>4.0999999999999996</v>
      </c>
      <c r="D7118">
        <v>17.3</v>
      </c>
      <c r="E7118">
        <v>1045</v>
      </c>
      <c r="F7118">
        <v>0.5</v>
      </c>
      <c r="G7118">
        <v>1006.6</v>
      </c>
      <c r="H7118">
        <v>82</v>
      </c>
      <c r="I7118" s="101" t="s">
        <v>37</v>
      </c>
      <c r="J7118" s="1">
        <f>DATEVALUE(RIGHT(jaar_zip[[#This Row],[YYYYMMDD]],2)&amp;"-"&amp;MID(jaar_zip[[#This Row],[YYYYMMDD]],5,2)&amp;"-"&amp;LEFT(jaar_zip[[#This Row],[YYYYMMDD]],4))</f>
        <v>45558</v>
      </c>
      <c r="K7118" s="101" t="str">
        <f>IF(AND(VALUE(MONTH(jaar_zip[[#This Row],[Datum]]))=1,VALUE(WEEKNUM(jaar_zip[[#This Row],[Datum]],21))&gt;51),RIGHT(YEAR(jaar_zip[[#This Row],[Datum]])-1,2),RIGHT(YEAR(jaar_zip[[#This Row],[Datum]]),2))&amp;"-"&amp; TEXT(WEEKNUM(jaar_zip[[#This Row],[Datum]],21),"00")</f>
        <v>24-39</v>
      </c>
      <c r="L7118" s="101">
        <f>MONTH(jaar_zip[[#This Row],[Datum]])</f>
        <v>9</v>
      </c>
      <c r="M7118" s="101">
        <f>IF(ISNUMBER(jaar_zip[[#This Row],[etmaaltemperatuur]]),IF(jaar_zip[[#This Row],[etmaaltemperatuur]]&lt;stookgrens,stookgrens-jaar_zip[[#This Row],[etmaaltemperatuur]],0),"")</f>
        <v>0.69999999999999929</v>
      </c>
      <c r="N7118" s="101">
        <f>IF(ISNUMBER(jaar_zip[[#This Row],[graaddagen]]),IF(OR(MONTH(jaar_zip[[#This Row],[Datum]])=1,MONTH(jaar_zip[[#This Row],[Datum]])=2,MONTH(jaar_zip[[#This Row],[Datum]])=11,MONTH(jaar_zip[[#This Row],[Datum]])=12),1.1,IF(OR(MONTH(jaar_zip[[#This Row],[Datum]])=3,MONTH(jaar_zip[[#This Row],[Datum]])=10),1,0.8))*jaar_zip[[#This Row],[graaddagen]],"")</f>
        <v>0.5599999999999995</v>
      </c>
      <c r="O7118" s="101">
        <f>IF(ISNUMBER(jaar_zip[[#This Row],[etmaaltemperatuur]]),IF(jaar_zip[[#This Row],[etmaaltemperatuur]]&gt;stookgrens,jaar_zip[[#This Row],[etmaaltemperatuur]]-stookgrens,0),"")</f>
        <v>0</v>
      </c>
    </row>
    <row r="7119" spans="1:15" x14ac:dyDescent="0.25">
      <c r="A7119">
        <v>344</v>
      </c>
      <c r="B7119">
        <v>20240924</v>
      </c>
      <c r="C7119">
        <v>4.0999999999999996</v>
      </c>
      <c r="D7119">
        <v>14.8</v>
      </c>
      <c r="E7119">
        <v>567</v>
      </c>
      <c r="F7119">
        <v>1.1000000000000001</v>
      </c>
      <c r="G7119">
        <v>1002.6</v>
      </c>
      <c r="H7119">
        <v>84</v>
      </c>
      <c r="I7119" s="101" t="s">
        <v>37</v>
      </c>
      <c r="J7119" s="1">
        <f>DATEVALUE(RIGHT(jaar_zip[[#This Row],[YYYYMMDD]],2)&amp;"-"&amp;MID(jaar_zip[[#This Row],[YYYYMMDD]],5,2)&amp;"-"&amp;LEFT(jaar_zip[[#This Row],[YYYYMMDD]],4))</f>
        <v>45559</v>
      </c>
      <c r="K7119" s="101" t="str">
        <f>IF(AND(VALUE(MONTH(jaar_zip[[#This Row],[Datum]]))=1,VALUE(WEEKNUM(jaar_zip[[#This Row],[Datum]],21))&gt;51),RIGHT(YEAR(jaar_zip[[#This Row],[Datum]])-1,2),RIGHT(YEAR(jaar_zip[[#This Row],[Datum]]),2))&amp;"-"&amp; TEXT(WEEKNUM(jaar_zip[[#This Row],[Datum]],21),"00")</f>
        <v>24-39</v>
      </c>
      <c r="L7119" s="101">
        <f>MONTH(jaar_zip[[#This Row],[Datum]])</f>
        <v>9</v>
      </c>
      <c r="M7119" s="101">
        <f>IF(ISNUMBER(jaar_zip[[#This Row],[etmaaltemperatuur]]),IF(jaar_zip[[#This Row],[etmaaltemperatuur]]&lt;stookgrens,stookgrens-jaar_zip[[#This Row],[etmaaltemperatuur]],0),"")</f>
        <v>3.1999999999999993</v>
      </c>
      <c r="N7119" s="101">
        <f>IF(ISNUMBER(jaar_zip[[#This Row],[graaddagen]]),IF(OR(MONTH(jaar_zip[[#This Row],[Datum]])=1,MONTH(jaar_zip[[#This Row],[Datum]])=2,MONTH(jaar_zip[[#This Row],[Datum]])=11,MONTH(jaar_zip[[#This Row],[Datum]])=12),1.1,IF(OR(MONTH(jaar_zip[[#This Row],[Datum]])=3,MONTH(jaar_zip[[#This Row],[Datum]])=10),1,0.8))*jaar_zip[[#This Row],[graaddagen]],"")</f>
        <v>2.5599999999999996</v>
      </c>
      <c r="O7119" s="101">
        <f>IF(ISNUMBER(jaar_zip[[#This Row],[etmaaltemperatuur]]),IF(jaar_zip[[#This Row],[etmaaltemperatuur]]&gt;stookgrens,jaar_zip[[#This Row],[etmaaltemperatuur]]-stookgrens,0),"")</f>
        <v>0</v>
      </c>
    </row>
    <row r="7120" spans="1:15" x14ac:dyDescent="0.25">
      <c r="A7120">
        <v>344</v>
      </c>
      <c r="B7120">
        <v>20240925</v>
      </c>
      <c r="C7120">
        <v>4.5</v>
      </c>
      <c r="D7120">
        <v>15.5</v>
      </c>
      <c r="E7120">
        <v>812</v>
      </c>
      <c r="F7120">
        <v>7</v>
      </c>
      <c r="G7120">
        <v>1000.2</v>
      </c>
      <c r="H7120">
        <v>80</v>
      </c>
      <c r="I7120" s="101" t="s">
        <v>37</v>
      </c>
      <c r="J7120" s="1">
        <f>DATEVALUE(RIGHT(jaar_zip[[#This Row],[YYYYMMDD]],2)&amp;"-"&amp;MID(jaar_zip[[#This Row],[YYYYMMDD]],5,2)&amp;"-"&amp;LEFT(jaar_zip[[#This Row],[YYYYMMDD]],4))</f>
        <v>45560</v>
      </c>
      <c r="K7120" s="101" t="str">
        <f>IF(AND(VALUE(MONTH(jaar_zip[[#This Row],[Datum]]))=1,VALUE(WEEKNUM(jaar_zip[[#This Row],[Datum]],21))&gt;51),RIGHT(YEAR(jaar_zip[[#This Row],[Datum]])-1,2),RIGHT(YEAR(jaar_zip[[#This Row],[Datum]]),2))&amp;"-"&amp; TEXT(WEEKNUM(jaar_zip[[#This Row],[Datum]],21),"00")</f>
        <v>24-39</v>
      </c>
      <c r="L7120" s="101">
        <f>MONTH(jaar_zip[[#This Row],[Datum]])</f>
        <v>9</v>
      </c>
      <c r="M7120" s="101">
        <f>IF(ISNUMBER(jaar_zip[[#This Row],[etmaaltemperatuur]]),IF(jaar_zip[[#This Row],[etmaaltemperatuur]]&lt;stookgrens,stookgrens-jaar_zip[[#This Row],[etmaaltemperatuur]],0),"")</f>
        <v>2.5</v>
      </c>
      <c r="N7120" s="101">
        <f>IF(ISNUMBER(jaar_zip[[#This Row],[graaddagen]]),IF(OR(MONTH(jaar_zip[[#This Row],[Datum]])=1,MONTH(jaar_zip[[#This Row],[Datum]])=2,MONTH(jaar_zip[[#This Row],[Datum]])=11,MONTH(jaar_zip[[#This Row],[Datum]])=12),1.1,IF(OR(MONTH(jaar_zip[[#This Row],[Datum]])=3,MONTH(jaar_zip[[#This Row],[Datum]])=10),1,0.8))*jaar_zip[[#This Row],[graaddagen]],"")</f>
        <v>2</v>
      </c>
      <c r="O7120" s="101">
        <f>IF(ISNUMBER(jaar_zip[[#This Row],[etmaaltemperatuur]]),IF(jaar_zip[[#This Row],[etmaaltemperatuur]]&gt;stookgrens,jaar_zip[[#This Row],[etmaaltemperatuur]]-stookgrens,0),"")</f>
        <v>0</v>
      </c>
    </row>
    <row r="7121" spans="1:15" x14ac:dyDescent="0.25">
      <c r="A7121">
        <v>344</v>
      </c>
      <c r="B7121">
        <v>20240926</v>
      </c>
      <c r="C7121">
        <v>6.5</v>
      </c>
      <c r="D7121">
        <v>15.8</v>
      </c>
      <c r="E7121">
        <v>622</v>
      </c>
      <c r="F7121">
        <v>10.199999999999999</v>
      </c>
      <c r="G7121">
        <v>988.9</v>
      </c>
      <c r="H7121">
        <v>84</v>
      </c>
      <c r="I7121" s="101" t="s">
        <v>37</v>
      </c>
      <c r="J7121" s="1">
        <f>DATEVALUE(RIGHT(jaar_zip[[#This Row],[YYYYMMDD]],2)&amp;"-"&amp;MID(jaar_zip[[#This Row],[YYYYMMDD]],5,2)&amp;"-"&amp;LEFT(jaar_zip[[#This Row],[YYYYMMDD]],4))</f>
        <v>45561</v>
      </c>
      <c r="K7121" s="101" t="str">
        <f>IF(AND(VALUE(MONTH(jaar_zip[[#This Row],[Datum]]))=1,VALUE(WEEKNUM(jaar_zip[[#This Row],[Datum]],21))&gt;51),RIGHT(YEAR(jaar_zip[[#This Row],[Datum]])-1,2),RIGHT(YEAR(jaar_zip[[#This Row],[Datum]]),2))&amp;"-"&amp; TEXT(WEEKNUM(jaar_zip[[#This Row],[Datum]],21),"00")</f>
        <v>24-39</v>
      </c>
      <c r="L7121" s="101">
        <f>MONTH(jaar_zip[[#This Row],[Datum]])</f>
        <v>9</v>
      </c>
      <c r="M7121" s="101">
        <f>IF(ISNUMBER(jaar_zip[[#This Row],[etmaaltemperatuur]]),IF(jaar_zip[[#This Row],[etmaaltemperatuur]]&lt;stookgrens,stookgrens-jaar_zip[[#This Row],[etmaaltemperatuur]],0),"")</f>
        <v>2.1999999999999993</v>
      </c>
      <c r="N7121" s="101">
        <f>IF(ISNUMBER(jaar_zip[[#This Row],[graaddagen]]),IF(OR(MONTH(jaar_zip[[#This Row],[Datum]])=1,MONTH(jaar_zip[[#This Row],[Datum]])=2,MONTH(jaar_zip[[#This Row],[Datum]])=11,MONTH(jaar_zip[[#This Row],[Datum]])=12),1.1,IF(OR(MONTH(jaar_zip[[#This Row],[Datum]])=3,MONTH(jaar_zip[[#This Row],[Datum]])=10),1,0.8))*jaar_zip[[#This Row],[graaddagen]],"")</f>
        <v>1.7599999999999996</v>
      </c>
      <c r="O7121" s="101">
        <f>IF(ISNUMBER(jaar_zip[[#This Row],[etmaaltemperatuur]]),IF(jaar_zip[[#This Row],[etmaaltemperatuur]]&gt;stookgrens,jaar_zip[[#This Row],[etmaaltemperatuur]]-stookgrens,0),"")</f>
        <v>0</v>
      </c>
    </row>
    <row r="7122" spans="1:15" x14ac:dyDescent="0.25">
      <c r="A7122">
        <v>344</v>
      </c>
      <c r="B7122">
        <v>20240927</v>
      </c>
      <c r="C7122">
        <v>7.7</v>
      </c>
      <c r="D7122">
        <v>12.3</v>
      </c>
      <c r="E7122">
        <v>266</v>
      </c>
      <c r="F7122">
        <v>20.5</v>
      </c>
      <c r="G7122">
        <v>997.9</v>
      </c>
      <c r="H7122">
        <v>82</v>
      </c>
      <c r="I7122" s="101" t="s">
        <v>37</v>
      </c>
      <c r="J7122" s="1">
        <f>DATEVALUE(RIGHT(jaar_zip[[#This Row],[YYYYMMDD]],2)&amp;"-"&amp;MID(jaar_zip[[#This Row],[YYYYMMDD]],5,2)&amp;"-"&amp;LEFT(jaar_zip[[#This Row],[YYYYMMDD]],4))</f>
        <v>45562</v>
      </c>
      <c r="K7122" s="101" t="str">
        <f>IF(AND(VALUE(MONTH(jaar_zip[[#This Row],[Datum]]))=1,VALUE(WEEKNUM(jaar_zip[[#This Row],[Datum]],21))&gt;51),RIGHT(YEAR(jaar_zip[[#This Row],[Datum]])-1,2),RIGHT(YEAR(jaar_zip[[#This Row],[Datum]]),2))&amp;"-"&amp; TEXT(WEEKNUM(jaar_zip[[#This Row],[Datum]],21),"00")</f>
        <v>24-39</v>
      </c>
      <c r="L7122" s="101">
        <f>MONTH(jaar_zip[[#This Row],[Datum]])</f>
        <v>9</v>
      </c>
      <c r="M7122" s="101">
        <f>IF(ISNUMBER(jaar_zip[[#This Row],[etmaaltemperatuur]]),IF(jaar_zip[[#This Row],[etmaaltemperatuur]]&lt;stookgrens,stookgrens-jaar_zip[[#This Row],[etmaaltemperatuur]],0),"")</f>
        <v>5.6999999999999993</v>
      </c>
      <c r="N7122" s="101">
        <f>IF(ISNUMBER(jaar_zip[[#This Row],[graaddagen]]),IF(OR(MONTH(jaar_zip[[#This Row],[Datum]])=1,MONTH(jaar_zip[[#This Row],[Datum]])=2,MONTH(jaar_zip[[#This Row],[Datum]])=11,MONTH(jaar_zip[[#This Row],[Datum]])=12),1.1,IF(OR(MONTH(jaar_zip[[#This Row],[Datum]])=3,MONTH(jaar_zip[[#This Row],[Datum]])=10),1,0.8))*jaar_zip[[#This Row],[graaddagen]],"")</f>
        <v>4.5599999999999996</v>
      </c>
      <c r="O7122" s="101">
        <f>IF(ISNUMBER(jaar_zip[[#This Row],[etmaaltemperatuur]]),IF(jaar_zip[[#This Row],[etmaaltemperatuur]]&gt;stookgrens,jaar_zip[[#This Row],[etmaaltemperatuur]]-stookgrens,0),"")</f>
        <v>0</v>
      </c>
    </row>
    <row r="7123" spans="1:15" x14ac:dyDescent="0.25">
      <c r="A7123">
        <v>344</v>
      </c>
      <c r="B7123">
        <v>20240928</v>
      </c>
      <c r="C7123">
        <v>2.8</v>
      </c>
      <c r="D7123">
        <v>10.5</v>
      </c>
      <c r="E7123">
        <v>879</v>
      </c>
      <c r="F7123">
        <v>6.4</v>
      </c>
      <c r="G7123">
        <v>1021.1</v>
      </c>
      <c r="H7123">
        <v>82</v>
      </c>
      <c r="I7123" s="101" t="s">
        <v>37</v>
      </c>
      <c r="J7123" s="1">
        <f>DATEVALUE(RIGHT(jaar_zip[[#This Row],[YYYYMMDD]],2)&amp;"-"&amp;MID(jaar_zip[[#This Row],[YYYYMMDD]],5,2)&amp;"-"&amp;LEFT(jaar_zip[[#This Row],[YYYYMMDD]],4))</f>
        <v>45563</v>
      </c>
      <c r="K7123" s="101" t="str">
        <f>IF(AND(VALUE(MONTH(jaar_zip[[#This Row],[Datum]]))=1,VALUE(WEEKNUM(jaar_zip[[#This Row],[Datum]],21))&gt;51),RIGHT(YEAR(jaar_zip[[#This Row],[Datum]])-1,2),RIGHT(YEAR(jaar_zip[[#This Row],[Datum]]),2))&amp;"-"&amp; TEXT(WEEKNUM(jaar_zip[[#This Row],[Datum]],21),"00")</f>
        <v>24-39</v>
      </c>
      <c r="L7123" s="101">
        <f>MONTH(jaar_zip[[#This Row],[Datum]])</f>
        <v>9</v>
      </c>
      <c r="M7123" s="101">
        <f>IF(ISNUMBER(jaar_zip[[#This Row],[etmaaltemperatuur]]),IF(jaar_zip[[#This Row],[etmaaltemperatuur]]&lt;stookgrens,stookgrens-jaar_zip[[#This Row],[etmaaltemperatuur]],0),"")</f>
        <v>7.5</v>
      </c>
      <c r="N7123" s="101">
        <f>IF(ISNUMBER(jaar_zip[[#This Row],[graaddagen]]),IF(OR(MONTH(jaar_zip[[#This Row],[Datum]])=1,MONTH(jaar_zip[[#This Row],[Datum]])=2,MONTH(jaar_zip[[#This Row],[Datum]])=11,MONTH(jaar_zip[[#This Row],[Datum]])=12),1.1,IF(OR(MONTH(jaar_zip[[#This Row],[Datum]])=3,MONTH(jaar_zip[[#This Row],[Datum]])=10),1,0.8))*jaar_zip[[#This Row],[graaddagen]],"")</f>
        <v>6</v>
      </c>
      <c r="O7123" s="101">
        <f>IF(ISNUMBER(jaar_zip[[#This Row],[etmaaltemperatuur]]),IF(jaar_zip[[#This Row],[etmaaltemperatuur]]&gt;stookgrens,jaar_zip[[#This Row],[etmaaltemperatuur]]-stookgrens,0),"")</f>
        <v>0</v>
      </c>
    </row>
    <row r="7124" spans="1:15" x14ac:dyDescent="0.25">
      <c r="A7124">
        <v>344</v>
      </c>
      <c r="B7124">
        <v>20240929</v>
      </c>
      <c r="C7124">
        <v>3.5</v>
      </c>
      <c r="D7124">
        <v>10.6</v>
      </c>
      <c r="E7124">
        <v>911</v>
      </c>
      <c r="F7124">
        <v>0</v>
      </c>
      <c r="G7124">
        <v>1024</v>
      </c>
      <c r="H7124">
        <v>77</v>
      </c>
      <c r="I7124" s="101" t="s">
        <v>37</v>
      </c>
      <c r="J7124" s="1">
        <f>DATEVALUE(RIGHT(jaar_zip[[#This Row],[YYYYMMDD]],2)&amp;"-"&amp;MID(jaar_zip[[#This Row],[YYYYMMDD]],5,2)&amp;"-"&amp;LEFT(jaar_zip[[#This Row],[YYYYMMDD]],4))</f>
        <v>45564</v>
      </c>
      <c r="K7124" s="101" t="str">
        <f>IF(AND(VALUE(MONTH(jaar_zip[[#This Row],[Datum]]))=1,VALUE(WEEKNUM(jaar_zip[[#This Row],[Datum]],21))&gt;51),RIGHT(YEAR(jaar_zip[[#This Row],[Datum]])-1,2),RIGHT(YEAR(jaar_zip[[#This Row],[Datum]]),2))&amp;"-"&amp; TEXT(WEEKNUM(jaar_zip[[#This Row],[Datum]],21),"00")</f>
        <v>24-39</v>
      </c>
      <c r="L7124" s="101">
        <f>MONTH(jaar_zip[[#This Row],[Datum]])</f>
        <v>9</v>
      </c>
      <c r="M7124" s="101">
        <f>IF(ISNUMBER(jaar_zip[[#This Row],[etmaaltemperatuur]]),IF(jaar_zip[[#This Row],[etmaaltemperatuur]]&lt;stookgrens,stookgrens-jaar_zip[[#This Row],[etmaaltemperatuur]],0),"")</f>
        <v>7.4</v>
      </c>
      <c r="N7124" s="101">
        <f>IF(ISNUMBER(jaar_zip[[#This Row],[graaddagen]]),IF(OR(MONTH(jaar_zip[[#This Row],[Datum]])=1,MONTH(jaar_zip[[#This Row],[Datum]])=2,MONTH(jaar_zip[[#This Row],[Datum]])=11,MONTH(jaar_zip[[#This Row],[Datum]])=12),1.1,IF(OR(MONTH(jaar_zip[[#This Row],[Datum]])=3,MONTH(jaar_zip[[#This Row],[Datum]])=10),1,0.8))*jaar_zip[[#This Row],[graaddagen]],"")</f>
        <v>5.9200000000000008</v>
      </c>
      <c r="O7124" s="101">
        <f>IF(ISNUMBER(jaar_zip[[#This Row],[etmaaltemperatuur]]),IF(jaar_zip[[#This Row],[etmaaltemperatuur]]&gt;stookgrens,jaar_zip[[#This Row],[etmaaltemperatuur]]-stookgrens,0),"")</f>
        <v>0</v>
      </c>
    </row>
    <row r="7125" spans="1:15" x14ac:dyDescent="0.25">
      <c r="A7125">
        <v>344</v>
      </c>
      <c r="B7125">
        <v>20240930</v>
      </c>
      <c r="C7125">
        <v>6.4</v>
      </c>
      <c r="D7125">
        <v>12.5</v>
      </c>
      <c r="E7125">
        <v>295</v>
      </c>
      <c r="F7125">
        <v>12.7</v>
      </c>
      <c r="G7125">
        <v>1007.2</v>
      </c>
      <c r="H7125">
        <v>87</v>
      </c>
      <c r="I7125" s="101" t="s">
        <v>37</v>
      </c>
      <c r="J7125" s="1">
        <f>DATEVALUE(RIGHT(jaar_zip[[#This Row],[YYYYMMDD]],2)&amp;"-"&amp;MID(jaar_zip[[#This Row],[YYYYMMDD]],5,2)&amp;"-"&amp;LEFT(jaar_zip[[#This Row],[YYYYMMDD]],4))</f>
        <v>45565</v>
      </c>
      <c r="K7125" s="101" t="str">
        <f>IF(AND(VALUE(MONTH(jaar_zip[[#This Row],[Datum]]))=1,VALUE(WEEKNUM(jaar_zip[[#This Row],[Datum]],21))&gt;51),RIGHT(YEAR(jaar_zip[[#This Row],[Datum]])-1,2),RIGHT(YEAR(jaar_zip[[#This Row],[Datum]]),2))&amp;"-"&amp; TEXT(WEEKNUM(jaar_zip[[#This Row],[Datum]],21),"00")</f>
        <v>24-40</v>
      </c>
      <c r="L7125" s="101">
        <f>MONTH(jaar_zip[[#This Row],[Datum]])</f>
        <v>9</v>
      </c>
      <c r="M7125" s="101">
        <f>IF(ISNUMBER(jaar_zip[[#This Row],[etmaaltemperatuur]]),IF(jaar_zip[[#This Row],[etmaaltemperatuur]]&lt;stookgrens,stookgrens-jaar_zip[[#This Row],[etmaaltemperatuur]],0),"")</f>
        <v>5.5</v>
      </c>
      <c r="N7125" s="101">
        <f>IF(ISNUMBER(jaar_zip[[#This Row],[graaddagen]]),IF(OR(MONTH(jaar_zip[[#This Row],[Datum]])=1,MONTH(jaar_zip[[#This Row],[Datum]])=2,MONTH(jaar_zip[[#This Row],[Datum]])=11,MONTH(jaar_zip[[#This Row],[Datum]])=12),1.1,IF(OR(MONTH(jaar_zip[[#This Row],[Datum]])=3,MONTH(jaar_zip[[#This Row],[Datum]])=10),1,0.8))*jaar_zip[[#This Row],[graaddagen]],"")</f>
        <v>4.4000000000000004</v>
      </c>
      <c r="O7125" s="101">
        <f>IF(ISNUMBER(jaar_zip[[#This Row],[etmaaltemperatuur]]),IF(jaar_zip[[#This Row],[etmaaltemperatuur]]&gt;stookgrens,jaar_zip[[#This Row],[etmaaltemperatuur]]-stookgrens,0),"")</f>
        <v>0</v>
      </c>
    </row>
    <row r="7126" spans="1:15" x14ac:dyDescent="0.25">
      <c r="A7126">
        <v>348</v>
      </c>
      <c r="B7126">
        <v>20240101</v>
      </c>
      <c r="C7126">
        <v>7.6</v>
      </c>
      <c r="D7126">
        <v>7.2</v>
      </c>
      <c r="E7126">
        <v>130</v>
      </c>
      <c r="F7126">
        <v>5.0999999999999996</v>
      </c>
      <c r="G7126">
        <v>1001.4</v>
      </c>
      <c r="H7126">
        <v>88</v>
      </c>
      <c r="I7126" s="101" t="s">
        <v>38</v>
      </c>
      <c r="J7126" s="1">
        <f>DATEVALUE(RIGHT(jaar_zip[[#This Row],[YYYYMMDD]],2)&amp;"-"&amp;MID(jaar_zip[[#This Row],[YYYYMMDD]],5,2)&amp;"-"&amp;LEFT(jaar_zip[[#This Row],[YYYYMMDD]],4))</f>
        <v>45292</v>
      </c>
      <c r="K7126" s="101" t="str">
        <f>IF(AND(VALUE(MONTH(jaar_zip[[#This Row],[Datum]]))=1,VALUE(WEEKNUM(jaar_zip[[#This Row],[Datum]],21))&gt;51),RIGHT(YEAR(jaar_zip[[#This Row],[Datum]])-1,2),RIGHT(YEAR(jaar_zip[[#This Row],[Datum]]),2))&amp;"-"&amp; TEXT(WEEKNUM(jaar_zip[[#This Row],[Datum]],21),"00")</f>
        <v>24-01</v>
      </c>
      <c r="L7126" s="101">
        <f>MONTH(jaar_zip[[#This Row],[Datum]])</f>
        <v>1</v>
      </c>
      <c r="M7126" s="101">
        <f>IF(ISNUMBER(jaar_zip[[#This Row],[etmaaltemperatuur]]),IF(jaar_zip[[#This Row],[etmaaltemperatuur]]&lt;stookgrens,stookgrens-jaar_zip[[#This Row],[etmaaltemperatuur]],0),"")</f>
        <v>10.8</v>
      </c>
      <c r="N7126" s="101">
        <f>IF(ISNUMBER(jaar_zip[[#This Row],[graaddagen]]),IF(OR(MONTH(jaar_zip[[#This Row],[Datum]])=1,MONTH(jaar_zip[[#This Row],[Datum]])=2,MONTH(jaar_zip[[#This Row],[Datum]])=11,MONTH(jaar_zip[[#This Row],[Datum]])=12),1.1,IF(OR(MONTH(jaar_zip[[#This Row],[Datum]])=3,MONTH(jaar_zip[[#This Row],[Datum]])=10),1,0.8))*jaar_zip[[#This Row],[graaddagen]],"")</f>
        <v>11.880000000000003</v>
      </c>
      <c r="O7126" s="101">
        <f>IF(ISNUMBER(jaar_zip[[#This Row],[etmaaltemperatuur]]),IF(jaar_zip[[#This Row],[etmaaltemperatuur]]&gt;stookgrens,jaar_zip[[#This Row],[etmaaltemperatuur]]-stookgrens,0),"")</f>
        <v>0</v>
      </c>
    </row>
    <row r="7127" spans="1:15" x14ac:dyDescent="0.25">
      <c r="A7127">
        <v>348</v>
      </c>
      <c r="B7127">
        <v>20240102</v>
      </c>
      <c r="C7127">
        <v>9.8000000000000007</v>
      </c>
      <c r="D7127">
        <v>10.6</v>
      </c>
      <c r="E7127">
        <v>72</v>
      </c>
      <c r="F7127">
        <v>19.399999999999999</v>
      </c>
      <c r="G7127">
        <v>987.6</v>
      </c>
      <c r="H7127">
        <v>91</v>
      </c>
      <c r="I7127" s="101" t="s">
        <v>38</v>
      </c>
      <c r="J7127" s="1">
        <f>DATEVALUE(RIGHT(jaar_zip[[#This Row],[YYYYMMDD]],2)&amp;"-"&amp;MID(jaar_zip[[#This Row],[YYYYMMDD]],5,2)&amp;"-"&amp;LEFT(jaar_zip[[#This Row],[YYYYMMDD]],4))</f>
        <v>45293</v>
      </c>
      <c r="K7127" s="101" t="str">
        <f>IF(AND(VALUE(MONTH(jaar_zip[[#This Row],[Datum]]))=1,VALUE(WEEKNUM(jaar_zip[[#This Row],[Datum]],21))&gt;51),RIGHT(YEAR(jaar_zip[[#This Row],[Datum]])-1,2),RIGHT(YEAR(jaar_zip[[#This Row],[Datum]]),2))&amp;"-"&amp; TEXT(WEEKNUM(jaar_zip[[#This Row],[Datum]],21),"00")</f>
        <v>24-01</v>
      </c>
      <c r="L7127" s="101">
        <f>MONTH(jaar_zip[[#This Row],[Datum]])</f>
        <v>1</v>
      </c>
      <c r="M7127" s="101">
        <f>IF(ISNUMBER(jaar_zip[[#This Row],[etmaaltemperatuur]]),IF(jaar_zip[[#This Row],[etmaaltemperatuur]]&lt;stookgrens,stookgrens-jaar_zip[[#This Row],[etmaaltemperatuur]],0),"")</f>
        <v>7.4</v>
      </c>
      <c r="N7127" s="101">
        <f>IF(ISNUMBER(jaar_zip[[#This Row],[graaddagen]]),IF(OR(MONTH(jaar_zip[[#This Row],[Datum]])=1,MONTH(jaar_zip[[#This Row],[Datum]])=2,MONTH(jaar_zip[[#This Row],[Datum]])=11,MONTH(jaar_zip[[#This Row],[Datum]])=12),1.1,IF(OR(MONTH(jaar_zip[[#This Row],[Datum]])=3,MONTH(jaar_zip[[#This Row],[Datum]])=10),1,0.8))*jaar_zip[[#This Row],[graaddagen]],"")</f>
        <v>8.14</v>
      </c>
      <c r="O7127" s="101">
        <f>IF(ISNUMBER(jaar_zip[[#This Row],[etmaaltemperatuur]]),IF(jaar_zip[[#This Row],[etmaaltemperatuur]]&gt;stookgrens,jaar_zip[[#This Row],[etmaaltemperatuur]]-stookgrens,0),"")</f>
        <v>0</v>
      </c>
    </row>
    <row r="7128" spans="1:15" x14ac:dyDescent="0.25">
      <c r="A7128">
        <v>348</v>
      </c>
      <c r="B7128">
        <v>20240103</v>
      </c>
      <c r="C7128">
        <v>8.4</v>
      </c>
      <c r="D7128">
        <v>9.3000000000000007</v>
      </c>
      <c r="E7128">
        <v>122</v>
      </c>
      <c r="F7128">
        <v>14.1</v>
      </c>
      <c r="G7128">
        <v>989.6</v>
      </c>
      <c r="H7128">
        <v>89</v>
      </c>
      <c r="I7128" s="101" t="s">
        <v>38</v>
      </c>
      <c r="J7128" s="1">
        <f>DATEVALUE(RIGHT(jaar_zip[[#This Row],[YYYYMMDD]],2)&amp;"-"&amp;MID(jaar_zip[[#This Row],[YYYYMMDD]],5,2)&amp;"-"&amp;LEFT(jaar_zip[[#This Row],[YYYYMMDD]],4))</f>
        <v>45294</v>
      </c>
      <c r="K7128" s="101" t="str">
        <f>IF(AND(VALUE(MONTH(jaar_zip[[#This Row],[Datum]]))=1,VALUE(WEEKNUM(jaar_zip[[#This Row],[Datum]],21))&gt;51),RIGHT(YEAR(jaar_zip[[#This Row],[Datum]])-1,2),RIGHT(YEAR(jaar_zip[[#This Row],[Datum]]),2))&amp;"-"&amp; TEXT(WEEKNUM(jaar_zip[[#This Row],[Datum]],21),"00")</f>
        <v>24-01</v>
      </c>
      <c r="L7128" s="101">
        <f>MONTH(jaar_zip[[#This Row],[Datum]])</f>
        <v>1</v>
      </c>
      <c r="M7128" s="101">
        <f>IF(ISNUMBER(jaar_zip[[#This Row],[etmaaltemperatuur]]),IF(jaar_zip[[#This Row],[etmaaltemperatuur]]&lt;stookgrens,stookgrens-jaar_zip[[#This Row],[etmaaltemperatuur]],0),"")</f>
        <v>8.6999999999999993</v>
      </c>
      <c r="N7128" s="101">
        <f>IF(ISNUMBER(jaar_zip[[#This Row],[graaddagen]]),IF(OR(MONTH(jaar_zip[[#This Row],[Datum]])=1,MONTH(jaar_zip[[#This Row],[Datum]])=2,MONTH(jaar_zip[[#This Row],[Datum]])=11,MONTH(jaar_zip[[#This Row],[Datum]])=12),1.1,IF(OR(MONTH(jaar_zip[[#This Row],[Datum]])=3,MONTH(jaar_zip[[#This Row],[Datum]])=10),1,0.8))*jaar_zip[[#This Row],[graaddagen]],"")</f>
        <v>9.57</v>
      </c>
      <c r="O7128" s="101">
        <f>IF(ISNUMBER(jaar_zip[[#This Row],[etmaaltemperatuur]]),IF(jaar_zip[[#This Row],[etmaaltemperatuur]]&gt;stookgrens,jaar_zip[[#This Row],[etmaaltemperatuur]]-stookgrens,0),"")</f>
        <v>0</v>
      </c>
    </row>
    <row r="7129" spans="1:15" x14ac:dyDescent="0.25">
      <c r="A7129">
        <v>348</v>
      </c>
      <c r="B7129">
        <v>20240104</v>
      </c>
      <c r="C7129">
        <v>3.9</v>
      </c>
      <c r="D7129">
        <v>7.8</v>
      </c>
      <c r="E7129">
        <v>124</v>
      </c>
      <c r="F7129">
        <v>9.1</v>
      </c>
      <c r="G7129">
        <v>1001.1</v>
      </c>
      <c r="H7129">
        <v>93</v>
      </c>
      <c r="I7129" s="101" t="s">
        <v>38</v>
      </c>
      <c r="J7129" s="1">
        <f>DATEVALUE(RIGHT(jaar_zip[[#This Row],[YYYYMMDD]],2)&amp;"-"&amp;MID(jaar_zip[[#This Row],[YYYYMMDD]],5,2)&amp;"-"&amp;LEFT(jaar_zip[[#This Row],[YYYYMMDD]],4))</f>
        <v>45295</v>
      </c>
      <c r="K7129" s="101" t="str">
        <f>IF(AND(VALUE(MONTH(jaar_zip[[#This Row],[Datum]]))=1,VALUE(WEEKNUM(jaar_zip[[#This Row],[Datum]],21))&gt;51),RIGHT(YEAR(jaar_zip[[#This Row],[Datum]])-1,2),RIGHT(YEAR(jaar_zip[[#This Row],[Datum]]),2))&amp;"-"&amp; TEXT(WEEKNUM(jaar_zip[[#This Row],[Datum]],21),"00")</f>
        <v>24-01</v>
      </c>
      <c r="L7129" s="101">
        <f>MONTH(jaar_zip[[#This Row],[Datum]])</f>
        <v>1</v>
      </c>
      <c r="M7129" s="101">
        <f>IF(ISNUMBER(jaar_zip[[#This Row],[etmaaltemperatuur]]),IF(jaar_zip[[#This Row],[etmaaltemperatuur]]&lt;stookgrens,stookgrens-jaar_zip[[#This Row],[etmaaltemperatuur]],0),"")</f>
        <v>10.199999999999999</v>
      </c>
      <c r="N7129" s="101">
        <f>IF(ISNUMBER(jaar_zip[[#This Row],[graaddagen]]),IF(OR(MONTH(jaar_zip[[#This Row],[Datum]])=1,MONTH(jaar_zip[[#This Row],[Datum]])=2,MONTH(jaar_zip[[#This Row],[Datum]])=11,MONTH(jaar_zip[[#This Row],[Datum]])=12),1.1,IF(OR(MONTH(jaar_zip[[#This Row],[Datum]])=3,MONTH(jaar_zip[[#This Row],[Datum]])=10),1,0.8))*jaar_zip[[#This Row],[graaddagen]],"")</f>
        <v>11.22</v>
      </c>
      <c r="O7129" s="101">
        <f>IF(ISNUMBER(jaar_zip[[#This Row],[etmaaltemperatuur]]),IF(jaar_zip[[#This Row],[etmaaltemperatuur]]&gt;stookgrens,jaar_zip[[#This Row],[etmaaltemperatuur]]-stookgrens,0),"")</f>
        <v>0</v>
      </c>
    </row>
    <row r="7130" spans="1:15" x14ac:dyDescent="0.25">
      <c r="A7130">
        <v>348</v>
      </c>
      <c r="B7130">
        <v>20240105</v>
      </c>
      <c r="C7130">
        <v>5.5</v>
      </c>
      <c r="D7130">
        <v>7.2</v>
      </c>
      <c r="E7130">
        <v>48</v>
      </c>
      <c r="F7130">
        <v>2.6</v>
      </c>
      <c r="G7130">
        <v>996.9</v>
      </c>
      <c r="H7130">
        <v>92</v>
      </c>
      <c r="I7130" s="101" t="s">
        <v>38</v>
      </c>
      <c r="J7130" s="1">
        <f>DATEVALUE(RIGHT(jaar_zip[[#This Row],[YYYYMMDD]],2)&amp;"-"&amp;MID(jaar_zip[[#This Row],[YYYYMMDD]],5,2)&amp;"-"&amp;LEFT(jaar_zip[[#This Row],[YYYYMMDD]],4))</f>
        <v>45296</v>
      </c>
      <c r="K7130" s="101" t="str">
        <f>IF(AND(VALUE(MONTH(jaar_zip[[#This Row],[Datum]]))=1,VALUE(WEEKNUM(jaar_zip[[#This Row],[Datum]],21))&gt;51),RIGHT(YEAR(jaar_zip[[#This Row],[Datum]])-1,2),RIGHT(YEAR(jaar_zip[[#This Row],[Datum]]),2))&amp;"-"&amp; TEXT(WEEKNUM(jaar_zip[[#This Row],[Datum]],21),"00")</f>
        <v>24-01</v>
      </c>
      <c r="L7130" s="101">
        <f>MONTH(jaar_zip[[#This Row],[Datum]])</f>
        <v>1</v>
      </c>
      <c r="M7130" s="101">
        <f>IF(ISNUMBER(jaar_zip[[#This Row],[etmaaltemperatuur]]),IF(jaar_zip[[#This Row],[etmaaltemperatuur]]&lt;stookgrens,stookgrens-jaar_zip[[#This Row],[etmaaltemperatuur]],0),"")</f>
        <v>10.8</v>
      </c>
      <c r="N7130" s="101">
        <f>IF(ISNUMBER(jaar_zip[[#This Row],[graaddagen]]),IF(OR(MONTH(jaar_zip[[#This Row],[Datum]])=1,MONTH(jaar_zip[[#This Row],[Datum]])=2,MONTH(jaar_zip[[#This Row],[Datum]])=11,MONTH(jaar_zip[[#This Row],[Datum]])=12),1.1,IF(OR(MONTH(jaar_zip[[#This Row],[Datum]])=3,MONTH(jaar_zip[[#This Row],[Datum]])=10),1,0.8))*jaar_zip[[#This Row],[graaddagen]],"")</f>
        <v>11.880000000000003</v>
      </c>
      <c r="O7130" s="101">
        <f>IF(ISNUMBER(jaar_zip[[#This Row],[etmaaltemperatuur]]),IF(jaar_zip[[#This Row],[etmaaltemperatuur]]&gt;stookgrens,jaar_zip[[#This Row],[etmaaltemperatuur]]-stookgrens,0),"")</f>
        <v>0</v>
      </c>
    </row>
    <row r="7131" spans="1:15" x14ac:dyDescent="0.25">
      <c r="A7131">
        <v>348</v>
      </c>
      <c r="B7131">
        <v>20240106</v>
      </c>
      <c r="C7131">
        <v>4.5</v>
      </c>
      <c r="D7131">
        <v>3.4</v>
      </c>
      <c r="E7131">
        <v>57</v>
      </c>
      <c r="F7131">
        <v>0.2</v>
      </c>
      <c r="G7131">
        <v>1012</v>
      </c>
      <c r="H7131">
        <v>88</v>
      </c>
      <c r="I7131" s="101" t="s">
        <v>38</v>
      </c>
      <c r="J7131" s="1">
        <f>DATEVALUE(RIGHT(jaar_zip[[#This Row],[YYYYMMDD]],2)&amp;"-"&amp;MID(jaar_zip[[#This Row],[YYYYMMDD]],5,2)&amp;"-"&amp;LEFT(jaar_zip[[#This Row],[YYYYMMDD]],4))</f>
        <v>45297</v>
      </c>
      <c r="K7131" s="101" t="str">
        <f>IF(AND(VALUE(MONTH(jaar_zip[[#This Row],[Datum]]))=1,VALUE(WEEKNUM(jaar_zip[[#This Row],[Datum]],21))&gt;51),RIGHT(YEAR(jaar_zip[[#This Row],[Datum]])-1,2),RIGHT(YEAR(jaar_zip[[#This Row],[Datum]]),2))&amp;"-"&amp; TEXT(WEEKNUM(jaar_zip[[#This Row],[Datum]],21),"00")</f>
        <v>24-01</v>
      </c>
      <c r="L7131" s="101">
        <f>MONTH(jaar_zip[[#This Row],[Datum]])</f>
        <v>1</v>
      </c>
      <c r="M7131" s="101">
        <f>IF(ISNUMBER(jaar_zip[[#This Row],[etmaaltemperatuur]]),IF(jaar_zip[[#This Row],[etmaaltemperatuur]]&lt;stookgrens,stookgrens-jaar_zip[[#This Row],[etmaaltemperatuur]],0),"")</f>
        <v>14.6</v>
      </c>
      <c r="N7131" s="101">
        <f>IF(ISNUMBER(jaar_zip[[#This Row],[graaddagen]]),IF(OR(MONTH(jaar_zip[[#This Row],[Datum]])=1,MONTH(jaar_zip[[#This Row],[Datum]])=2,MONTH(jaar_zip[[#This Row],[Datum]])=11,MONTH(jaar_zip[[#This Row],[Datum]])=12),1.1,IF(OR(MONTH(jaar_zip[[#This Row],[Datum]])=3,MONTH(jaar_zip[[#This Row],[Datum]])=10),1,0.8))*jaar_zip[[#This Row],[graaddagen]],"")</f>
        <v>16.060000000000002</v>
      </c>
      <c r="O7131" s="101">
        <f>IF(ISNUMBER(jaar_zip[[#This Row],[etmaaltemperatuur]]),IF(jaar_zip[[#This Row],[etmaaltemperatuur]]&gt;stookgrens,jaar_zip[[#This Row],[etmaaltemperatuur]]-stookgrens,0),"")</f>
        <v>0</v>
      </c>
    </row>
    <row r="7132" spans="1:15" x14ac:dyDescent="0.25">
      <c r="A7132">
        <v>348</v>
      </c>
      <c r="B7132">
        <v>20240107</v>
      </c>
      <c r="C7132">
        <v>4.8</v>
      </c>
      <c r="D7132">
        <v>-0.2</v>
      </c>
      <c r="E7132">
        <v>245</v>
      </c>
      <c r="F7132">
        <v>-0.1</v>
      </c>
      <c r="G7132">
        <v>1025.5</v>
      </c>
      <c r="H7132">
        <v>81</v>
      </c>
      <c r="I7132" s="101" t="s">
        <v>38</v>
      </c>
      <c r="J7132" s="1">
        <f>DATEVALUE(RIGHT(jaar_zip[[#This Row],[YYYYMMDD]],2)&amp;"-"&amp;MID(jaar_zip[[#This Row],[YYYYMMDD]],5,2)&amp;"-"&amp;LEFT(jaar_zip[[#This Row],[YYYYMMDD]],4))</f>
        <v>45298</v>
      </c>
      <c r="K7132" s="101" t="str">
        <f>IF(AND(VALUE(MONTH(jaar_zip[[#This Row],[Datum]]))=1,VALUE(WEEKNUM(jaar_zip[[#This Row],[Datum]],21))&gt;51),RIGHT(YEAR(jaar_zip[[#This Row],[Datum]])-1,2),RIGHT(YEAR(jaar_zip[[#This Row],[Datum]]),2))&amp;"-"&amp; TEXT(WEEKNUM(jaar_zip[[#This Row],[Datum]],21),"00")</f>
        <v>24-01</v>
      </c>
      <c r="L7132" s="101">
        <f>MONTH(jaar_zip[[#This Row],[Datum]])</f>
        <v>1</v>
      </c>
      <c r="M7132" s="101">
        <f>IF(ISNUMBER(jaar_zip[[#This Row],[etmaaltemperatuur]]),IF(jaar_zip[[#This Row],[etmaaltemperatuur]]&lt;stookgrens,stookgrens-jaar_zip[[#This Row],[etmaaltemperatuur]],0),"")</f>
        <v>18.2</v>
      </c>
      <c r="N7132" s="101">
        <f>IF(ISNUMBER(jaar_zip[[#This Row],[graaddagen]]),IF(OR(MONTH(jaar_zip[[#This Row],[Datum]])=1,MONTH(jaar_zip[[#This Row],[Datum]])=2,MONTH(jaar_zip[[#This Row],[Datum]])=11,MONTH(jaar_zip[[#This Row],[Datum]])=12),1.1,IF(OR(MONTH(jaar_zip[[#This Row],[Datum]])=3,MONTH(jaar_zip[[#This Row],[Datum]])=10),1,0.8))*jaar_zip[[#This Row],[graaddagen]],"")</f>
        <v>20.02</v>
      </c>
      <c r="O7132" s="101">
        <f>IF(ISNUMBER(jaar_zip[[#This Row],[etmaaltemperatuur]]),IF(jaar_zip[[#This Row],[etmaaltemperatuur]]&gt;stookgrens,jaar_zip[[#This Row],[etmaaltemperatuur]]-stookgrens,0),"")</f>
        <v>0</v>
      </c>
    </row>
    <row r="7133" spans="1:15" x14ac:dyDescent="0.25">
      <c r="A7133">
        <v>348</v>
      </c>
      <c r="B7133">
        <v>20240108</v>
      </c>
      <c r="C7133">
        <v>5.7</v>
      </c>
      <c r="D7133">
        <v>-1.7</v>
      </c>
      <c r="E7133">
        <v>266</v>
      </c>
      <c r="F7133">
        <v>-0.1</v>
      </c>
      <c r="G7133">
        <v>1032.5</v>
      </c>
      <c r="H7133">
        <v>70</v>
      </c>
      <c r="I7133" s="101" t="s">
        <v>38</v>
      </c>
      <c r="J7133" s="1">
        <f>DATEVALUE(RIGHT(jaar_zip[[#This Row],[YYYYMMDD]],2)&amp;"-"&amp;MID(jaar_zip[[#This Row],[YYYYMMDD]],5,2)&amp;"-"&amp;LEFT(jaar_zip[[#This Row],[YYYYMMDD]],4))</f>
        <v>45299</v>
      </c>
      <c r="K7133" s="101" t="str">
        <f>IF(AND(VALUE(MONTH(jaar_zip[[#This Row],[Datum]]))=1,VALUE(WEEKNUM(jaar_zip[[#This Row],[Datum]],21))&gt;51),RIGHT(YEAR(jaar_zip[[#This Row],[Datum]])-1,2),RIGHT(YEAR(jaar_zip[[#This Row],[Datum]]),2))&amp;"-"&amp; TEXT(WEEKNUM(jaar_zip[[#This Row],[Datum]],21),"00")</f>
        <v>24-02</v>
      </c>
      <c r="L7133" s="101">
        <f>MONTH(jaar_zip[[#This Row],[Datum]])</f>
        <v>1</v>
      </c>
      <c r="M7133" s="101">
        <f>IF(ISNUMBER(jaar_zip[[#This Row],[etmaaltemperatuur]]),IF(jaar_zip[[#This Row],[etmaaltemperatuur]]&lt;stookgrens,stookgrens-jaar_zip[[#This Row],[etmaaltemperatuur]],0),"")</f>
        <v>19.7</v>
      </c>
      <c r="N7133" s="101">
        <f>IF(ISNUMBER(jaar_zip[[#This Row],[graaddagen]]),IF(OR(MONTH(jaar_zip[[#This Row],[Datum]])=1,MONTH(jaar_zip[[#This Row],[Datum]])=2,MONTH(jaar_zip[[#This Row],[Datum]])=11,MONTH(jaar_zip[[#This Row],[Datum]])=12),1.1,IF(OR(MONTH(jaar_zip[[#This Row],[Datum]])=3,MONTH(jaar_zip[[#This Row],[Datum]])=10),1,0.8))*jaar_zip[[#This Row],[graaddagen]],"")</f>
        <v>21.67</v>
      </c>
      <c r="O7133" s="101">
        <f>IF(ISNUMBER(jaar_zip[[#This Row],[etmaaltemperatuur]]),IF(jaar_zip[[#This Row],[etmaaltemperatuur]]&gt;stookgrens,jaar_zip[[#This Row],[etmaaltemperatuur]]-stookgrens,0),"")</f>
        <v>0</v>
      </c>
    </row>
    <row r="7134" spans="1:15" x14ac:dyDescent="0.25">
      <c r="A7134">
        <v>348</v>
      </c>
      <c r="B7134">
        <v>20240109</v>
      </c>
      <c r="C7134">
        <v>5.3</v>
      </c>
      <c r="D7134">
        <v>-2.9</v>
      </c>
      <c r="E7134">
        <v>489</v>
      </c>
      <c r="F7134">
        <v>0</v>
      </c>
      <c r="G7134">
        <v>1033.0999999999999</v>
      </c>
      <c r="H7134">
        <v>56</v>
      </c>
      <c r="I7134" s="101" t="s">
        <v>38</v>
      </c>
      <c r="J7134" s="1">
        <f>DATEVALUE(RIGHT(jaar_zip[[#This Row],[YYYYMMDD]],2)&amp;"-"&amp;MID(jaar_zip[[#This Row],[YYYYMMDD]],5,2)&amp;"-"&amp;LEFT(jaar_zip[[#This Row],[YYYYMMDD]],4))</f>
        <v>45300</v>
      </c>
      <c r="K7134" s="101" t="str">
        <f>IF(AND(VALUE(MONTH(jaar_zip[[#This Row],[Datum]]))=1,VALUE(WEEKNUM(jaar_zip[[#This Row],[Datum]],21))&gt;51),RIGHT(YEAR(jaar_zip[[#This Row],[Datum]])-1,2),RIGHT(YEAR(jaar_zip[[#This Row],[Datum]]),2))&amp;"-"&amp; TEXT(WEEKNUM(jaar_zip[[#This Row],[Datum]],21),"00")</f>
        <v>24-02</v>
      </c>
      <c r="L7134" s="101">
        <f>MONTH(jaar_zip[[#This Row],[Datum]])</f>
        <v>1</v>
      </c>
      <c r="M7134" s="101">
        <f>IF(ISNUMBER(jaar_zip[[#This Row],[etmaaltemperatuur]]),IF(jaar_zip[[#This Row],[etmaaltemperatuur]]&lt;stookgrens,stookgrens-jaar_zip[[#This Row],[etmaaltemperatuur]],0),"")</f>
        <v>20.9</v>
      </c>
      <c r="N7134" s="101">
        <f>IF(ISNUMBER(jaar_zip[[#This Row],[graaddagen]]),IF(OR(MONTH(jaar_zip[[#This Row],[Datum]])=1,MONTH(jaar_zip[[#This Row],[Datum]])=2,MONTH(jaar_zip[[#This Row],[Datum]])=11,MONTH(jaar_zip[[#This Row],[Datum]])=12),1.1,IF(OR(MONTH(jaar_zip[[#This Row],[Datum]])=3,MONTH(jaar_zip[[#This Row],[Datum]])=10),1,0.8))*jaar_zip[[#This Row],[graaddagen]],"")</f>
        <v>22.990000000000002</v>
      </c>
      <c r="O7134" s="101">
        <f>IF(ISNUMBER(jaar_zip[[#This Row],[etmaaltemperatuur]]),IF(jaar_zip[[#This Row],[etmaaltemperatuur]]&gt;stookgrens,jaar_zip[[#This Row],[etmaaltemperatuur]]-stookgrens,0),"")</f>
        <v>0</v>
      </c>
    </row>
    <row r="7135" spans="1:15" x14ac:dyDescent="0.25">
      <c r="A7135">
        <v>348</v>
      </c>
      <c r="B7135">
        <v>20240110</v>
      </c>
      <c r="C7135">
        <v>3.5</v>
      </c>
      <c r="D7135">
        <v>-3.1</v>
      </c>
      <c r="E7135">
        <v>462</v>
      </c>
      <c r="F7135">
        <v>0</v>
      </c>
      <c r="G7135">
        <v>1030.7</v>
      </c>
      <c r="H7135">
        <v>61</v>
      </c>
      <c r="I7135" s="101" t="s">
        <v>38</v>
      </c>
      <c r="J7135" s="1">
        <f>DATEVALUE(RIGHT(jaar_zip[[#This Row],[YYYYMMDD]],2)&amp;"-"&amp;MID(jaar_zip[[#This Row],[YYYYMMDD]],5,2)&amp;"-"&amp;LEFT(jaar_zip[[#This Row],[YYYYMMDD]],4))</f>
        <v>45301</v>
      </c>
      <c r="K7135" s="101" t="str">
        <f>IF(AND(VALUE(MONTH(jaar_zip[[#This Row],[Datum]]))=1,VALUE(WEEKNUM(jaar_zip[[#This Row],[Datum]],21))&gt;51),RIGHT(YEAR(jaar_zip[[#This Row],[Datum]])-1,2),RIGHT(YEAR(jaar_zip[[#This Row],[Datum]]),2))&amp;"-"&amp; TEXT(WEEKNUM(jaar_zip[[#This Row],[Datum]],21),"00")</f>
        <v>24-02</v>
      </c>
      <c r="L7135" s="101">
        <f>MONTH(jaar_zip[[#This Row],[Datum]])</f>
        <v>1</v>
      </c>
      <c r="M7135" s="101">
        <f>IF(ISNUMBER(jaar_zip[[#This Row],[etmaaltemperatuur]]),IF(jaar_zip[[#This Row],[etmaaltemperatuur]]&lt;stookgrens,stookgrens-jaar_zip[[#This Row],[etmaaltemperatuur]],0),"")</f>
        <v>21.1</v>
      </c>
      <c r="N7135" s="101">
        <f>IF(ISNUMBER(jaar_zip[[#This Row],[graaddagen]]),IF(OR(MONTH(jaar_zip[[#This Row],[Datum]])=1,MONTH(jaar_zip[[#This Row],[Datum]])=2,MONTH(jaar_zip[[#This Row],[Datum]])=11,MONTH(jaar_zip[[#This Row],[Datum]])=12),1.1,IF(OR(MONTH(jaar_zip[[#This Row],[Datum]])=3,MONTH(jaar_zip[[#This Row],[Datum]])=10),1,0.8))*jaar_zip[[#This Row],[graaddagen]],"")</f>
        <v>23.210000000000004</v>
      </c>
      <c r="O7135" s="101">
        <f>IF(ISNUMBER(jaar_zip[[#This Row],[etmaaltemperatuur]]),IF(jaar_zip[[#This Row],[etmaaltemperatuur]]&gt;stookgrens,jaar_zip[[#This Row],[etmaaltemperatuur]]-stookgrens,0),"")</f>
        <v>0</v>
      </c>
    </row>
    <row r="7136" spans="1:15" x14ac:dyDescent="0.25">
      <c r="A7136">
        <v>348</v>
      </c>
      <c r="B7136">
        <v>20240111</v>
      </c>
      <c r="C7136">
        <v>2</v>
      </c>
      <c r="D7136">
        <v>-1.6</v>
      </c>
      <c r="E7136">
        <v>276</v>
      </c>
      <c r="F7136">
        <v>0</v>
      </c>
      <c r="G7136">
        <v>1034.5</v>
      </c>
      <c r="H7136">
        <v>87</v>
      </c>
      <c r="I7136" s="101" t="s">
        <v>38</v>
      </c>
      <c r="J7136" s="1">
        <f>DATEVALUE(RIGHT(jaar_zip[[#This Row],[YYYYMMDD]],2)&amp;"-"&amp;MID(jaar_zip[[#This Row],[YYYYMMDD]],5,2)&amp;"-"&amp;LEFT(jaar_zip[[#This Row],[YYYYMMDD]],4))</f>
        <v>45302</v>
      </c>
      <c r="K7136" s="101" t="str">
        <f>IF(AND(VALUE(MONTH(jaar_zip[[#This Row],[Datum]]))=1,VALUE(WEEKNUM(jaar_zip[[#This Row],[Datum]],21))&gt;51),RIGHT(YEAR(jaar_zip[[#This Row],[Datum]])-1,2),RIGHT(YEAR(jaar_zip[[#This Row],[Datum]]),2))&amp;"-"&amp; TEXT(WEEKNUM(jaar_zip[[#This Row],[Datum]],21),"00")</f>
        <v>24-02</v>
      </c>
      <c r="L7136" s="101">
        <f>MONTH(jaar_zip[[#This Row],[Datum]])</f>
        <v>1</v>
      </c>
      <c r="M7136" s="101">
        <f>IF(ISNUMBER(jaar_zip[[#This Row],[etmaaltemperatuur]]),IF(jaar_zip[[#This Row],[etmaaltemperatuur]]&lt;stookgrens,stookgrens-jaar_zip[[#This Row],[etmaaltemperatuur]],0),"")</f>
        <v>19.600000000000001</v>
      </c>
      <c r="N7136" s="101">
        <f>IF(ISNUMBER(jaar_zip[[#This Row],[graaddagen]]),IF(OR(MONTH(jaar_zip[[#This Row],[Datum]])=1,MONTH(jaar_zip[[#This Row],[Datum]])=2,MONTH(jaar_zip[[#This Row],[Datum]])=11,MONTH(jaar_zip[[#This Row],[Datum]])=12),1.1,IF(OR(MONTH(jaar_zip[[#This Row],[Datum]])=3,MONTH(jaar_zip[[#This Row],[Datum]])=10),1,0.8))*jaar_zip[[#This Row],[graaddagen]],"")</f>
        <v>21.560000000000002</v>
      </c>
      <c r="O7136" s="101">
        <f>IF(ISNUMBER(jaar_zip[[#This Row],[etmaaltemperatuur]]),IF(jaar_zip[[#This Row],[etmaaltemperatuur]]&gt;stookgrens,jaar_zip[[#This Row],[etmaaltemperatuur]]-stookgrens,0),"")</f>
        <v>0</v>
      </c>
    </row>
    <row r="7137" spans="1:15" x14ac:dyDescent="0.25">
      <c r="A7137">
        <v>348</v>
      </c>
      <c r="B7137">
        <v>20240112</v>
      </c>
      <c r="C7137">
        <v>1.6</v>
      </c>
      <c r="D7137">
        <v>2.9</v>
      </c>
      <c r="E7137">
        <v>138</v>
      </c>
      <c r="F7137">
        <v>-0.1</v>
      </c>
      <c r="G7137">
        <v>1032.8</v>
      </c>
      <c r="H7137">
        <v>91</v>
      </c>
      <c r="I7137" s="101" t="s">
        <v>38</v>
      </c>
      <c r="J7137" s="1">
        <f>DATEVALUE(RIGHT(jaar_zip[[#This Row],[YYYYMMDD]],2)&amp;"-"&amp;MID(jaar_zip[[#This Row],[YYYYMMDD]],5,2)&amp;"-"&amp;LEFT(jaar_zip[[#This Row],[YYYYMMDD]],4))</f>
        <v>45303</v>
      </c>
      <c r="K7137" s="101" t="str">
        <f>IF(AND(VALUE(MONTH(jaar_zip[[#This Row],[Datum]]))=1,VALUE(WEEKNUM(jaar_zip[[#This Row],[Datum]],21))&gt;51),RIGHT(YEAR(jaar_zip[[#This Row],[Datum]])-1,2),RIGHT(YEAR(jaar_zip[[#This Row],[Datum]]),2))&amp;"-"&amp; TEXT(WEEKNUM(jaar_zip[[#This Row],[Datum]],21),"00")</f>
        <v>24-02</v>
      </c>
      <c r="L7137" s="101">
        <f>MONTH(jaar_zip[[#This Row],[Datum]])</f>
        <v>1</v>
      </c>
      <c r="M7137" s="101">
        <f>IF(ISNUMBER(jaar_zip[[#This Row],[etmaaltemperatuur]]),IF(jaar_zip[[#This Row],[etmaaltemperatuur]]&lt;stookgrens,stookgrens-jaar_zip[[#This Row],[etmaaltemperatuur]],0),"")</f>
        <v>15.1</v>
      </c>
      <c r="N7137" s="101">
        <f>IF(ISNUMBER(jaar_zip[[#This Row],[graaddagen]]),IF(OR(MONTH(jaar_zip[[#This Row],[Datum]])=1,MONTH(jaar_zip[[#This Row],[Datum]])=2,MONTH(jaar_zip[[#This Row],[Datum]])=11,MONTH(jaar_zip[[#This Row],[Datum]])=12),1.1,IF(OR(MONTH(jaar_zip[[#This Row],[Datum]])=3,MONTH(jaar_zip[[#This Row],[Datum]])=10),1,0.8))*jaar_zip[[#This Row],[graaddagen]],"")</f>
        <v>16.61</v>
      </c>
      <c r="O7137" s="101">
        <f>IF(ISNUMBER(jaar_zip[[#This Row],[etmaaltemperatuur]]),IF(jaar_zip[[#This Row],[etmaaltemperatuur]]&gt;stookgrens,jaar_zip[[#This Row],[etmaaltemperatuur]]-stookgrens,0),"")</f>
        <v>0</v>
      </c>
    </row>
    <row r="7138" spans="1:15" x14ac:dyDescent="0.25">
      <c r="A7138">
        <v>348</v>
      </c>
      <c r="B7138">
        <v>20240113</v>
      </c>
      <c r="C7138">
        <v>4.4000000000000004</v>
      </c>
      <c r="D7138">
        <v>2.9</v>
      </c>
      <c r="E7138">
        <v>58</v>
      </c>
      <c r="F7138">
        <v>0.5</v>
      </c>
      <c r="G7138">
        <v>1022</v>
      </c>
      <c r="H7138">
        <v>95</v>
      </c>
      <c r="I7138" s="101" t="s">
        <v>38</v>
      </c>
      <c r="J7138" s="1">
        <f>DATEVALUE(RIGHT(jaar_zip[[#This Row],[YYYYMMDD]],2)&amp;"-"&amp;MID(jaar_zip[[#This Row],[YYYYMMDD]],5,2)&amp;"-"&amp;LEFT(jaar_zip[[#This Row],[YYYYMMDD]],4))</f>
        <v>45304</v>
      </c>
      <c r="K7138" s="101" t="str">
        <f>IF(AND(VALUE(MONTH(jaar_zip[[#This Row],[Datum]]))=1,VALUE(WEEKNUM(jaar_zip[[#This Row],[Datum]],21))&gt;51),RIGHT(YEAR(jaar_zip[[#This Row],[Datum]])-1,2),RIGHT(YEAR(jaar_zip[[#This Row],[Datum]]),2))&amp;"-"&amp; TEXT(WEEKNUM(jaar_zip[[#This Row],[Datum]],21),"00")</f>
        <v>24-02</v>
      </c>
      <c r="L7138" s="101">
        <f>MONTH(jaar_zip[[#This Row],[Datum]])</f>
        <v>1</v>
      </c>
      <c r="M7138" s="101">
        <f>IF(ISNUMBER(jaar_zip[[#This Row],[etmaaltemperatuur]]),IF(jaar_zip[[#This Row],[etmaaltemperatuur]]&lt;stookgrens,stookgrens-jaar_zip[[#This Row],[etmaaltemperatuur]],0),"")</f>
        <v>15.1</v>
      </c>
      <c r="N7138" s="101">
        <f>IF(ISNUMBER(jaar_zip[[#This Row],[graaddagen]]),IF(OR(MONTH(jaar_zip[[#This Row],[Datum]])=1,MONTH(jaar_zip[[#This Row],[Datum]])=2,MONTH(jaar_zip[[#This Row],[Datum]])=11,MONTH(jaar_zip[[#This Row],[Datum]])=12),1.1,IF(OR(MONTH(jaar_zip[[#This Row],[Datum]])=3,MONTH(jaar_zip[[#This Row],[Datum]])=10),1,0.8))*jaar_zip[[#This Row],[graaddagen]],"")</f>
        <v>16.61</v>
      </c>
      <c r="O7138" s="101">
        <f>IF(ISNUMBER(jaar_zip[[#This Row],[etmaaltemperatuur]]),IF(jaar_zip[[#This Row],[etmaaltemperatuur]]&gt;stookgrens,jaar_zip[[#This Row],[etmaaltemperatuur]]-stookgrens,0),"")</f>
        <v>0</v>
      </c>
    </row>
    <row r="7139" spans="1:15" x14ac:dyDescent="0.25">
      <c r="A7139">
        <v>348</v>
      </c>
      <c r="B7139">
        <v>20240114</v>
      </c>
      <c r="C7139">
        <v>5.7</v>
      </c>
      <c r="D7139">
        <v>2.2999999999999998</v>
      </c>
      <c r="E7139">
        <v>126</v>
      </c>
      <c r="F7139">
        <v>2.7</v>
      </c>
      <c r="G7139">
        <v>1008.9</v>
      </c>
      <c r="H7139">
        <v>95</v>
      </c>
      <c r="I7139" s="101" t="s">
        <v>38</v>
      </c>
      <c r="J7139" s="1">
        <f>DATEVALUE(RIGHT(jaar_zip[[#This Row],[YYYYMMDD]],2)&amp;"-"&amp;MID(jaar_zip[[#This Row],[YYYYMMDD]],5,2)&amp;"-"&amp;LEFT(jaar_zip[[#This Row],[YYYYMMDD]],4))</f>
        <v>45305</v>
      </c>
      <c r="K7139" s="101" t="str">
        <f>IF(AND(VALUE(MONTH(jaar_zip[[#This Row],[Datum]]))=1,VALUE(WEEKNUM(jaar_zip[[#This Row],[Datum]],21))&gt;51),RIGHT(YEAR(jaar_zip[[#This Row],[Datum]])-1,2),RIGHT(YEAR(jaar_zip[[#This Row],[Datum]]),2))&amp;"-"&amp; TEXT(WEEKNUM(jaar_zip[[#This Row],[Datum]],21),"00")</f>
        <v>24-02</v>
      </c>
      <c r="L7139" s="101">
        <f>MONTH(jaar_zip[[#This Row],[Datum]])</f>
        <v>1</v>
      </c>
      <c r="M7139" s="101">
        <f>IF(ISNUMBER(jaar_zip[[#This Row],[etmaaltemperatuur]]),IF(jaar_zip[[#This Row],[etmaaltemperatuur]]&lt;stookgrens,stookgrens-jaar_zip[[#This Row],[etmaaltemperatuur]],0),"")</f>
        <v>15.7</v>
      </c>
      <c r="N7139" s="101">
        <f>IF(ISNUMBER(jaar_zip[[#This Row],[graaddagen]]),IF(OR(MONTH(jaar_zip[[#This Row],[Datum]])=1,MONTH(jaar_zip[[#This Row],[Datum]])=2,MONTH(jaar_zip[[#This Row],[Datum]])=11,MONTH(jaar_zip[[#This Row],[Datum]])=12),1.1,IF(OR(MONTH(jaar_zip[[#This Row],[Datum]])=3,MONTH(jaar_zip[[#This Row],[Datum]])=10),1,0.8))*jaar_zip[[#This Row],[graaddagen]],"")</f>
        <v>17.27</v>
      </c>
      <c r="O7139" s="101">
        <f>IF(ISNUMBER(jaar_zip[[#This Row],[etmaaltemperatuur]]),IF(jaar_zip[[#This Row],[etmaaltemperatuur]]&gt;stookgrens,jaar_zip[[#This Row],[etmaaltemperatuur]]-stookgrens,0),"")</f>
        <v>0</v>
      </c>
    </row>
    <row r="7140" spans="1:15" x14ac:dyDescent="0.25">
      <c r="A7140">
        <v>348</v>
      </c>
      <c r="B7140">
        <v>20240115</v>
      </c>
      <c r="C7140">
        <v>4.5999999999999996</v>
      </c>
      <c r="D7140">
        <v>1.1000000000000001</v>
      </c>
      <c r="E7140">
        <v>260</v>
      </c>
      <c r="F7140">
        <v>4.2</v>
      </c>
      <c r="G7140">
        <v>1004.3</v>
      </c>
      <c r="H7140">
        <v>89</v>
      </c>
      <c r="I7140" s="101" t="s">
        <v>38</v>
      </c>
      <c r="J7140" s="1">
        <f>DATEVALUE(RIGHT(jaar_zip[[#This Row],[YYYYMMDD]],2)&amp;"-"&amp;MID(jaar_zip[[#This Row],[YYYYMMDD]],5,2)&amp;"-"&amp;LEFT(jaar_zip[[#This Row],[YYYYMMDD]],4))</f>
        <v>45306</v>
      </c>
      <c r="K7140" s="101" t="str">
        <f>IF(AND(VALUE(MONTH(jaar_zip[[#This Row],[Datum]]))=1,VALUE(WEEKNUM(jaar_zip[[#This Row],[Datum]],21))&gt;51),RIGHT(YEAR(jaar_zip[[#This Row],[Datum]])-1,2),RIGHT(YEAR(jaar_zip[[#This Row],[Datum]]),2))&amp;"-"&amp; TEXT(WEEKNUM(jaar_zip[[#This Row],[Datum]],21),"00")</f>
        <v>24-03</v>
      </c>
      <c r="L7140" s="101">
        <f>MONTH(jaar_zip[[#This Row],[Datum]])</f>
        <v>1</v>
      </c>
      <c r="M7140" s="101">
        <f>IF(ISNUMBER(jaar_zip[[#This Row],[etmaaltemperatuur]]),IF(jaar_zip[[#This Row],[etmaaltemperatuur]]&lt;stookgrens,stookgrens-jaar_zip[[#This Row],[etmaaltemperatuur]],0),"")</f>
        <v>16.899999999999999</v>
      </c>
      <c r="N7140" s="101">
        <f>IF(ISNUMBER(jaar_zip[[#This Row],[graaddagen]]),IF(OR(MONTH(jaar_zip[[#This Row],[Datum]])=1,MONTH(jaar_zip[[#This Row],[Datum]])=2,MONTH(jaar_zip[[#This Row],[Datum]])=11,MONTH(jaar_zip[[#This Row],[Datum]])=12),1.1,IF(OR(MONTH(jaar_zip[[#This Row],[Datum]])=3,MONTH(jaar_zip[[#This Row],[Datum]])=10),1,0.8))*jaar_zip[[#This Row],[graaddagen]],"")</f>
        <v>18.59</v>
      </c>
      <c r="O7140" s="101">
        <f>IF(ISNUMBER(jaar_zip[[#This Row],[etmaaltemperatuur]]),IF(jaar_zip[[#This Row],[etmaaltemperatuur]]&gt;stookgrens,jaar_zip[[#This Row],[etmaaltemperatuur]]-stookgrens,0),"")</f>
        <v>0</v>
      </c>
    </row>
    <row r="7141" spans="1:15" x14ac:dyDescent="0.25">
      <c r="A7141">
        <v>348</v>
      </c>
      <c r="B7141">
        <v>20240116</v>
      </c>
      <c r="C7141">
        <v>4.4000000000000004</v>
      </c>
      <c r="D7141">
        <v>0.1</v>
      </c>
      <c r="E7141">
        <v>478</v>
      </c>
      <c r="F7141">
        <v>0.1</v>
      </c>
      <c r="G7141">
        <v>1006.8</v>
      </c>
      <c r="H7141">
        <v>85</v>
      </c>
      <c r="I7141" s="101" t="s">
        <v>38</v>
      </c>
      <c r="J7141" s="1">
        <f>DATEVALUE(RIGHT(jaar_zip[[#This Row],[YYYYMMDD]],2)&amp;"-"&amp;MID(jaar_zip[[#This Row],[YYYYMMDD]],5,2)&amp;"-"&amp;LEFT(jaar_zip[[#This Row],[YYYYMMDD]],4))</f>
        <v>45307</v>
      </c>
      <c r="K7141" s="101" t="str">
        <f>IF(AND(VALUE(MONTH(jaar_zip[[#This Row],[Datum]]))=1,VALUE(WEEKNUM(jaar_zip[[#This Row],[Datum]],21))&gt;51),RIGHT(YEAR(jaar_zip[[#This Row],[Datum]])-1,2),RIGHT(YEAR(jaar_zip[[#This Row],[Datum]]),2))&amp;"-"&amp; TEXT(WEEKNUM(jaar_zip[[#This Row],[Datum]],21),"00")</f>
        <v>24-03</v>
      </c>
      <c r="L7141" s="101">
        <f>MONTH(jaar_zip[[#This Row],[Datum]])</f>
        <v>1</v>
      </c>
      <c r="M7141" s="101">
        <f>IF(ISNUMBER(jaar_zip[[#This Row],[etmaaltemperatuur]]),IF(jaar_zip[[#This Row],[etmaaltemperatuur]]&lt;stookgrens,stookgrens-jaar_zip[[#This Row],[etmaaltemperatuur]],0),"")</f>
        <v>17.899999999999999</v>
      </c>
      <c r="N7141" s="101">
        <f>IF(ISNUMBER(jaar_zip[[#This Row],[graaddagen]]),IF(OR(MONTH(jaar_zip[[#This Row],[Datum]])=1,MONTH(jaar_zip[[#This Row],[Datum]])=2,MONTH(jaar_zip[[#This Row],[Datum]])=11,MONTH(jaar_zip[[#This Row],[Datum]])=12),1.1,IF(OR(MONTH(jaar_zip[[#This Row],[Datum]])=3,MONTH(jaar_zip[[#This Row],[Datum]])=10),1,0.8))*jaar_zip[[#This Row],[graaddagen]],"")</f>
        <v>19.690000000000001</v>
      </c>
      <c r="O7141" s="101">
        <f>IF(ISNUMBER(jaar_zip[[#This Row],[etmaaltemperatuur]]),IF(jaar_zip[[#This Row],[etmaaltemperatuur]]&gt;stookgrens,jaar_zip[[#This Row],[etmaaltemperatuur]]-stookgrens,0),"")</f>
        <v>0</v>
      </c>
    </row>
    <row r="7142" spans="1:15" x14ac:dyDescent="0.25">
      <c r="A7142">
        <v>348</v>
      </c>
      <c r="B7142">
        <v>20240117</v>
      </c>
      <c r="C7142">
        <v>2.2999999999999998</v>
      </c>
      <c r="D7142">
        <v>-1.8</v>
      </c>
      <c r="E7142">
        <v>197</v>
      </c>
      <c r="F7142">
        <v>0</v>
      </c>
      <c r="G7142">
        <v>993.1</v>
      </c>
      <c r="H7142">
        <v>86</v>
      </c>
      <c r="I7142" s="101" t="s">
        <v>38</v>
      </c>
      <c r="J7142" s="1">
        <f>DATEVALUE(RIGHT(jaar_zip[[#This Row],[YYYYMMDD]],2)&amp;"-"&amp;MID(jaar_zip[[#This Row],[YYYYMMDD]],5,2)&amp;"-"&amp;LEFT(jaar_zip[[#This Row],[YYYYMMDD]],4))</f>
        <v>45308</v>
      </c>
      <c r="K7142" s="101" t="str">
        <f>IF(AND(VALUE(MONTH(jaar_zip[[#This Row],[Datum]]))=1,VALUE(WEEKNUM(jaar_zip[[#This Row],[Datum]],21))&gt;51),RIGHT(YEAR(jaar_zip[[#This Row],[Datum]])-1,2),RIGHT(YEAR(jaar_zip[[#This Row],[Datum]]),2))&amp;"-"&amp; TEXT(WEEKNUM(jaar_zip[[#This Row],[Datum]],21),"00")</f>
        <v>24-03</v>
      </c>
      <c r="L7142" s="101">
        <f>MONTH(jaar_zip[[#This Row],[Datum]])</f>
        <v>1</v>
      </c>
      <c r="M7142" s="101">
        <f>IF(ISNUMBER(jaar_zip[[#This Row],[etmaaltemperatuur]]),IF(jaar_zip[[#This Row],[etmaaltemperatuur]]&lt;stookgrens,stookgrens-jaar_zip[[#This Row],[etmaaltemperatuur]],0),"")</f>
        <v>19.8</v>
      </c>
      <c r="N7142" s="101">
        <f>IF(ISNUMBER(jaar_zip[[#This Row],[graaddagen]]),IF(OR(MONTH(jaar_zip[[#This Row],[Datum]])=1,MONTH(jaar_zip[[#This Row],[Datum]])=2,MONTH(jaar_zip[[#This Row],[Datum]])=11,MONTH(jaar_zip[[#This Row],[Datum]])=12),1.1,IF(OR(MONTH(jaar_zip[[#This Row],[Datum]])=3,MONTH(jaar_zip[[#This Row],[Datum]])=10),1,0.8))*jaar_zip[[#This Row],[graaddagen]],"")</f>
        <v>21.78</v>
      </c>
      <c r="O7142" s="101">
        <f>IF(ISNUMBER(jaar_zip[[#This Row],[etmaaltemperatuur]]),IF(jaar_zip[[#This Row],[etmaaltemperatuur]]&gt;stookgrens,jaar_zip[[#This Row],[etmaaltemperatuur]]-stookgrens,0),"")</f>
        <v>0</v>
      </c>
    </row>
    <row r="7143" spans="1:15" x14ac:dyDescent="0.25">
      <c r="A7143">
        <v>348</v>
      </c>
      <c r="B7143">
        <v>20240118</v>
      </c>
      <c r="C7143">
        <v>2.2999999999999998</v>
      </c>
      <c r="D7143">
        <v>-1.3</v>
      </c>
      <c r="E7143">
        <v>597</v>
      </c>
      <c r="F7143">
        <v>0.2</v>
      </c>
      <c r="G7143">
        <v>1003.3</v>
      </c>
      <c r="H7143">
        <v>90</v>
      </c>
      <c r="I7143" s="101" t="s">
        <v>38</v>
      </c>
      <c r="J7143" s="1">
        <f>DATEVALUE(RIGHT(jaar_zip[[#This Row],[YYYYMMDD]],2)&amp;"-"&amp;MID(jaar_zip[[#This Row],[YYYYMMDD]],5,2)&amp;"-"&amp;LEFT(jaar_zip[[#This Row],[YYYYMMDD]],4))</f>
        <v>45309</v>
      </c>
      <c r="K7143" s="101" t="str">
        <f>IF(AND(VALUE(MONTH(jaar_zip[[#This Row],[Datum]]))=1,VALUE(WEEKNUM(jaar_zip[[#This Row],[Datum]],21))&gt;51),RIGHT(YEAR(jaar_zip[[#This Row],[Datum]])-1,2),RIGHT(YEAR(jaar_zip[[#This Row],[Datum]]),2))&amp;"-"&amp; TEXT(WEEKNUM(jaar_zip[[#This Row],[Datum]],21),"00")</f>
        <v>24-03</v>
      </c>
      <c r="L7143" s="101">
        <f>MONTH(jaar_zip[[#This Row],[Datum]])</f>
        <v>1</v>
      </c>
      <c r="M7143" s="101">
        <f>IF(ISNUMBER(jaar_zip[[#This Row],[etmaaltemperatuur]]),IF(jaar_zip[[#This Row],[etmaaltemperatuur]]&lt;stookgrens,stookgrens-jaar_zip[[#This Row],[etmaaltemperatuur]],0),"")</f>
        <v>19.3</v>
      </c>
      <c r="N7143" s="101">
        <f>IF(ISNUMBER(jaar_zip[[#This Row],[graaddagen]]),IF(OR(MONTH(jaar_zip[[#This Row],[Datum]])=1,MONTH(jaar_zip[[#This Row],[Datum]])=2,MONTH(jaar_zip[[#This Row],[Datum]])=11,MONTH(jaar_zip[[#This Row],[Datum]])=12),1.1,IF(OR(MONTH(jaar_zip[[#This Row],[Datum]])=3,MONTH(jaar_zip[[#This Row],[Datum]])=10),1,0.8))*jaar_zip[[#This Row],[graaddagen]],"")</f>
        <v>21.230000000000004</v>
      </c>
      <c r="O7143" s="101">
        <f>IF(ISNUMBER(jaar_zip[[#This Row],[etmaaltemperatuur]]),IF(jaar_zip[[#This Row],[etmaaltemperatuur]]&gt;stookgrens,jaar_zip[[#This Row],[etmaaltemperatuur]]-stookgrens,0),"")</f>
        <v>0</v>
      </c>
    </row>
    <row r="7144" spans="1:15" x14ac:dyDescent="0.25">
      <c r="A7144">
        <v>348</v>
      </c>
      <c r="B7144">
        <v>20240119</v>
      </c>
      <c r="C7144">
        <v>4.4000000000000004</v>
      </c>
      <c r="D7144">
        <v>0.1</v>
      </c>
      <c r="E7144">
        <v>534</v>
      </c>
      <c r="F7144">
        <v>0.2</v>
      </c>
      <c r="G7144">
        <v>1020.2</v>
      </c>
      <c r="H7144">
        <v>89</v>
      </c>
      <c r="I7144" s="101" t="s">
        <v>38</v>
      </c>
      <c r="J7144" s="1">
        <f>DATEVALUE(RIGHT(jaar_zip[[#This Row],[YYYYMMDD]],2)&amp;"-"&amp;MID(jaar_zip[[#This Row],[YYYYMMDD]],5,2)&amp;"-"&amp;LEFT(jaar_zip[[#This Row],[YYYYMMDD]],4))</f>
        <v>45310</v>
      </c>
      <c r="K7144" s="101" t="str">
        <f>IF(AND(VALUE(MONTH(jaar_zip[[#This Row],[Datum]]))=1,VALUE(WEEKNUM(jaar_zip[[#This Row],[Datum]],21))&gt;51),RIGHT(YEAR(jaar_zip[[#This Row],[Datum]])-1,2),RIGHT(YEAR(jaar_zip[[#This Row],[Datum]]),2))&amp;"-"&amp; TEXT(WEEKNUM(jaar_zip[[#This Row],[Datum]],21),"00")</f>
        <v>24-03</v>
      </c>
      <c r="L7144" s="101">
        <f>MONTH(jaar_zip[[#This Row],[Datum]])</f>
        <v>1</v>
      </c>
      <c r="M7144" s="101">
        <f>IF(ISNUMBER(jaar_zip[[#This Row],[etmaaltemperatuur]]),IF(jaar_zip[[#This Row],[etmaaltemperatuur]]&lt;stookgrens,stookgrens-jaar_zip[[#This Row],[etmaaltemperatuur]],0),"")</f>
        <v>17.899999999999999</v>
      </c>
      <c r="N7144" s="101">
        <f>IF(ISNUMBER(jaar_zip[[#This Row],[graaddagen]]),IF(OR(MONTH(jaar_zip[[#This Row],[Datum]])=1,MONTH(jaar_zip[[#This Row],[Datum]])=2,MONTH(jaar_zip[[#This Row],[Datum]])=11,MONTH(jaar_zip[[#This Row],[Datum]])=12),1.1,IF(OR(MONTH(jaar_zip[[#This Row],[Datum]])=3,MONTH(jaar_zip[[#This Row],[Datum]])=10),1,0.8))*jaar_zip[[#This Row],[graaddagen]],"")</f>
        <v>19.690000000000001</v>
      </c>
      <c r="O7144" s="101">
        <f>IF(ISNUMBER(jaar_zip[[#This Row],[etmaaltemperatuur]]),IF(jaar_zip[[#This Row],[etmaaltemperatuur]]&gt;stookgrens,jaar_zip[[#This Row],[etmaaltemperatuur]]-stookgrens,0),"")</f>
        <v>0</v>
      </c>
    </row>
    <row r="7145" spans="1:15" x14ac:dyDescent="0.25">
      <c r="A7145">
        <v>348</v>
      </c>
      <c r="B7145">
        <v>20240120</v>
      </c>
      <c r="C7145">
        <v>5.6</v>
      </c>
      <c r="D7145">
        <v>-0.7</v>
      </c>
      <c r="E7145">
        <v>438</v>
      </c>
      <c r="F7145">
        <v>0</v>
      </c>
      <c r="G7145">
        <v>1026.5</v>
      </c>
      <c r="H7145">
        <v>84</v>
      </c>
      <c r="I7145" s="101" t="s">
        <v>38</v>
      </c>
      <c r="J7145" s="1">
        <f>DATEVALUE(RIGHT(jaar_zip[[#This Row],[YYYYMMDD]],2)&amp;"-"&amp;MID(jaar_zip[[#This Row],[YYYYMMDD]],5,2)&amp;"-"&amp;LEFT(jaar_zip[[#This Row],[YYYYMMDD]],4))</f>
        <v>45311</v>
      </c>
      <c r="K7145" s="101" t="str">
        <f>IF(AND(VALUE(MONTH(jaar_zip[[#This Row],[Datum]]))=1,VALUE(WEEKNUM(jaar_zip[[#This Row],[Datum]],21))&gt;51),RIGHT(YEAR(jaar_zip[[#This Row],[Datum]])-1,2),RIGHT(YEAR(jaar_zip[[#This Row],[Datum]]),2))&amp;"-"&amp; TEXT(WEEKNUM(jaar_zip[[#This Row],[Datum]],21),"00")</f>
        <v>24-03</v>
      </c>
      <c r="L7145" s="101">
        <f>MONTH(jaar_zip[[#This Row],[Datum]])</f>
        <v>1</v>
      </c>
      <c r="M7145" s="101">
        <f>IF(ISNUMBER(jaar_zip[[#This Row],[etmaaltemperatuur]]),IF(jaar_zip[[#This Row],[etmaaltemperatuur]]&lt;stookgrens,stookgrens-jaar_zip[[#This Row],[etmaaltemperatuur]],0),"")</f>
        <v>18.7</v>
      </c>
      <c r="N7145" s="101">
        <f>IF(ISNUMBER(jaar_zip[[#This Row],[graaddagen]]),IF(OR(MONTH(jaar_zip[[#This Row],[Datum]])=1,MONTH(jaar_zip[[#This Row],[Datum]])=2,MONTH(jaar_zip[[#This Row],[Datum]])=11,MONTH(jaar_zip[[#This Row],[Datum]])=12),1.1,IF(OR(MONTH(jaar_zip[[#This Row],[Datum]])=3,MONTH(jaar_zip[[#This Row],[Datum]])=10),1,0.8))*jaar_zip[[#This Row],[graaddagen]],"")</f>
        <v>20.57</v>
      </c>
      <c r="O7145" s="101">
        <f>IF(ISNUMBER(jaar_zip[[#This Row],[etmaaltemperatuur]]),IF(jaar_zip[[#This Row],[etmaaltemperatuur]]&gt;stookgrens,jaar_zip[[#This Row],[etmaaltemperatuur]]-stookgrens,0),"")</f>
        <v>0</v>
      </c>
    </row>
    <row r="7146" spans="1:15" x14ac:dyDescent="0.25">
      <c r="A7146">
        <v>348</v>
      </c>
      <c r="B7146">
        <v>20240121</v>
      </c>
      <c r="C7146">
        <v>9</v>
      </c>
      <c r="D7146">
        <v>3.7</v>
      </c>
      <c r="E7146">
        <v>141</v>
      </c>
      <c r="F7146">
        <v>0.3</v>
      </c>
      <c r="G7146">
        <v>1016</v>
      </c>
      <c r="H7146">
        <v>78</v>
      </c>
      <c r="I7146" s="101" t="s">
        <v>38</v>
      </c>
      <c r="J7146" s="1">
        <f>DATEVALUE(RIGHT(jaar_zip[[#This Row],[YYYYMMDD]],2)&amp;"-"&amp;MID(jaar_zip[[#This Row],[YYYYMMDD]],5,2)&amp;"-"&amp;LEFT(jaar_zip[[#This Row],[YYYYMMDD]],4))</f>
        <v>45312</v>
      </c>
      <c r="K7146" s="101" t="str">
        <f>IF(AND(VALUE(MONTH(jaar_zip[[#This Row],[Datum]]))=1,VALUE(WEEKNUM(jaar_zip[[#This Row],[Datum]],21))&gt;51),RIGHT(YEAR(jaar_zip[[#This Row],[Datum]])-1,2),RIGHT(YEAR(jaar_zip[[#This Row],[Datum]]),2))&amp;"-"&amp; TEXT(WEEKNUM(jaar_zip[[#This Row],[Datum]],21),"00")</f>
        <v>24-03</v>
      </c>
      <c r="L7146" s="101">
        <f>MONTH(jaar_zip[[#This Row],[Datum]])</f>
        <v>1</v>
      </c>
      <c r="M7146" s="101">
        <f>IF(ISNUMBER(jaar_zip[[#This Row],[etmaaltemperatuur]]),IF(jaar_zip[[#This Row],[etmaaltemperatuur]]&lt;stookgrens,stookgrens-jaar_zip[[#This Row],[etmaaltemperatuur]],0),"")</f>
        <v>14.3</v>
      </c>
      <c r="N7146" s="101">
        <f>IF(ISNUMBER(jaar_zip[[#This Row],[graaddagen]]),IF(OR(MONTH(jaar_zip[[#This Row],[Datum]])=1,MONTH(jaar_zip[[#This Row],[Datum]])=2,MONTH(jaar_zip[[#This Row],[Datum]])=11,MONTH(jaar_zip[[#This Row],[Datum]])=12),1.1,IF(OR(MONTH(jaar_zip[[#This Row],[Datum]])=3,MONTH(jaar_zip[[#This Row],[Datum]])=10),1,0.8))*jaar_zip[[#This Row],[graaddagen]],"")</f>
        <v>15.730000000000002</v>
      </c>
      <c r="O7146" s="101">
        <f>IF(ISNUMBER(jaar_zip[[#This Row],[etmaaltemperatuur]]),IF(jaar_zip[[#This Row],[etmaaltemperatuur]]&gt;stookgrens,jaar_zip[[#This Row],[etmaaltemperatuur]]-stookgrens,0),"")</f>
        <v>0</v>
      </c>
    </row>
    <row r="7147" spans="1:15" x14ac:dyDescent="0.25">
      <c r="A7147">
        <v>348</v>
      </c>
      <c r="B7147">
        <v>20240122</v>
      </c>
      <c r="C7147">
        <v>10.8</v>
      </c>
      <c r="D7147">
        <v>9.4</v>
      </c>
      <c r="E7147">
        <v>430</v>
      </c>
      <c r="F7147">
        <v>5.3</v>
      </c>
      <c r="G7147">
        <v>1007.7</v>
      </c>
      <c r="H7147">
        <v>83</v>
      </c>
      <c r="I7147" s="101" t="s">
        <v>38</v>
      </c>
      <c r="J7147" s="1">
        <f>DATEVALUE(RIGHT(jaar_zip[[#This Row],[YYYYMMDD]],2)&amp;"-"&amp;MID(jaar_zip[[#This Row],[YYYYMMDD]],5,2)&amp;"-"&amp;LEFT(jaar_zip[[#This Row],[YYYYMMDD]],4))</f>
        <v>45313</v>
      </c>
      <c r="K7147" s="101" t="str">
        <f>IF(AND(VALUE(MONTH(jaar_zip[[#This Row],[Datum]]))=1,VALUE(WEEKNUM(jaar_zip[[#This Row],[Datum]],21))&gt;51),RIGHT(YEAR(jaar_zip[[#This Row],[Datum]])-1,2),RIGHT(YEAR(jaar_zip[[#This Row],[Datum]]),2))&amp;"-"&amp; TEXT(WEEKNUM(jaar_zip[[#This Row],[Datum]],21),"00")</f>
        <v>24-04</v>
      </c>
      <c r="L7147" s="101">
        <f>MONTH(jaar_zip[[#This Row],[Datum]])</f>
        <v>1</v>
      </c>
      <c r="M7147" s="101">
        <f>IF(ISNUMBER(jaar_zip[[#This Row],[etmaaltemperatuur]]),IF(jaar_zip[[#This Row],[etmaaltemperatuur]]&lt;stookgrens,stookgrens-jaar_zip[[#This Row],[etmaaltemperatuur]],0),"")</f>
        <v>8.6</v>
      </c>
      <c r="N7147" s="101">
        <f>IF(ISNUMBER(jaar_zip[[#This Row],[graaddagen]]),IF(OR(MONTH(jaar_zip[[#This Row],[Datum]])=1,MONTH(jaar_zip[[#This Row],[Datum]])=2,MONTH(jaar_zip[[#This Row],[Datum]])=11,MONTH(jaar_zip[[#This Row],[Datum]])=12),1.1,IF(OR(MONTH(jaar_zip[[#This Row],[Datum]])=3,MONTH(jaar_zip[[#This Row],[Datum]])=10),1,0.8))*jaar_zip[[#This Row],[graaddagen]],"")</f>
        <v>9.4600000000000009</v>
      </c>
      <c r="O7147" s="101">
        <f>IF(ISNUMBER(jaar_zip[[#This Row],[etmaaltemperatuur]]),IF(jaar_zip[[#This Row],[etmaaltemperatuur]]&gt;stookgrens,jaar_zip[[#This Row],[etmaaltemperatuur]]-stookgrens,0),"")</f>
        <v>0</v>
      </c>
    </row>
    <row r="7148" spans="1:15" x14ac:dyDescent="0.25">
      <c r="A7148">
        <v>348</v>
      </c>
      <c r="B7148">
        <v>20240123</v>
      </c>
      <c r="C7148">
        <v>8.8000000000000007</v>
      </c>
      <c r="D7148">
        <v>8</v>
      </c>
      <c r="E7148">
        <v>333</v>
      </c>
      <c r="F7148">
        <v>3.7</v>
      </c>
      <c r="G7148">
        <v>1019.3</v>
      </c>
      <c r="H7148">
        <v>86</v>
      </c>
      <c r="I7148" s="101" t="s">
        <v>38</v>
      </c>
      <c r="J7148" s="1">
        <f>DATEVALUE(RIGHT(jaar_zip[[#This Row],[YYYYMMDD]],2)&amp;"-"&amp;MID(jaar_zip[[#This Row],[YYYYMMDD]],5,2)&amp;"-"&amp;LEFT(jaar_zip[[#This Row],[YYYYMMDD]],4))</f>
        <v>45314</v>
      </c>
      <c r="K7148" s="101" t="str">
        <f>IF(AND(VALUE(MONTH(jaar_zip[[#This Row],[Datum]]))=1,VALUE(WEEKNUM(jaar_zip[[#This Row],[Datum]],21))&gt;51),RIGHT(YEAR(jaar_zip[[#This Row],[Datum]])-1,2),RIGHT(YEAR(jaar_zip[[#This Row],[Datum]]),2))&amp;"-"&amp; TEXT(WEEKNUM(jaar_zip[[#This Row],[Datum]],21),"00")</f>
        <v>24-04</v>
      </c>
      <c r="L7148" s="101">
        <f>MONTH(jaar_zip[[#This Row],[Datum]])</f>
        <v>1</v>
      </c>
      <c r="M7148" s="101">
        <f>IF(ISNUMBER(jaar_zip[[#This Row],[etmaaltemperatuur]]),IF(jaar_zip[[#This Row],[etmaaltemperatuur]]&lt;stookgrens,stookgrens-jaar_zip[[#This Row],[etmaaltemperatuur]],0),"")</f>
        <v>10</v>
      </c>
      <c r="N7148" s="101">
        <f>IF(ISNUMBER(jaar_zip[[#This Row],[graaddagen]]),IF(OR(MONTH(jaar_zip[[#This Row],[Datum]])=1,MONTH(jaar_zip[[#This Row],[Datum]])=2,MONTH(jaar_zip[[#This Row],[Datum]])=11,MONTH(jaar_zip[[#This Row],[Datum]])=12),1.1,IF(OR(MONTH(jaar_zip[[#This Row],[Datum]])=3,MONTH(jaar_zip[[#This Row],[Datum]])=10),1,0.8))*jaar_zip[[#This Row],[graaddagen]],"")</f>
        <v>11</v>
      </c>
      <c r="O7148" s="101">
        <f>IF(ISNUMBER(jaar_zip[[#This Row],[etmaaltemperatuur]]),IF(jaar_zip[[#This Row],[etmaaltemperatuur]]&gt;stookgrens,jaar_zip[[#This Row],[etmaaltemperatuur]]-stookgrens,0),"")</f>
        <v>0</v>
      </c>
    </row>
    <row r="7149" spans="1:15" x14ac:dyDescent="0.25">
      <c r="A7149">
        <v>348</v>
      </c>
      <c r="B7149">
        <v>20240124</v>
      </c>
      <c r="C7149">
        <v>9.8000000000000007</v>
      </c>
      <c r="D7149">
        <v>9.6999999999999993</v>
      </c>
      <c r="E7149">
        <v>317</v>
      </c>
      <c r="F7149">
        <v>0.4</v>
      </c>
      <c r="G7149">
        <v>1020.7</v>
      </c>
      <c r="H7149">
        <v>79</v>
      </c>
      <c r="I7149" s="101" t="s">
        <v>38</v>
      </c>
      <c r="J7149" s="1">
        <f>DATEVALUE(RIGHT(jaar_zip[[#This Row],[YYYYMMDD]],2)&amp;"-"&amp;MID(jaar_zip[[#This Row],[YYYYMMDD]],5,2)&amp;"-"&amp;LEFT(jaar_zip[[#This Row],[YYYYMMDD]],4))</f>
        <v>45315</v>
      </c>
      <c r="K7149" s="101" t="str">
        <f>IF(AND(VALUE(MONTH(jaar_zip[[#This Row],[Datum]]))=1,VALUE(WEEKNUM(jaar_zip[[#This Row],[Datum]],21))&gt;51),RIGHT(YEAR(jaar_zip[[#This Row],[Datum]])-1,2),RIGHT(YEAR(jaar_zip[[#This Row],[Datum]]),2))&amp;"-"&amp; TEXT(WEEKNUM(jaar_zip[[#This Row],[Datum]],21),"00")</f>
        <v>24-04</v>
      </c>
      <c r="L7149" s="101">
        <f>MONTH(jaar_zip[[#This Row],[Datum]])</f>
        <v>1</v>
      </c>
      <c r="M7149" s="101">
        <f>IF(ISNUMBER(jaar_zip[[#This Row],[etmaaltemperatuur]]),IF(jaar_zip[[#This Row],[etmaaltemperatuur]]&lt;stookgrens,stookgrens-jaar_zip[[#This Row],[etmaaltemperatuur]],0),"")</f>
        <v>8.3000000000000007</v>
      </c>
      <c r="N7149" s="101">
        <f>IF(ISNUMBER(jaar_zip[[#This Row],[graaddagen]]),IF(OR(MONTH(jaar_zip[[#This Row],[Datum]])=1,MONTH(jaar_zip[[#This Row],[Datum]])=2,MONTH(jaar_zip[[#This Row],[Datum]])=11,MONTH(jaar_zip[[#This Row],[Datum]])=12),1.1,IF(OR(MONTH(jaar_zip[[#This Row],[Datum]])=3,MONTH(jaar_zip[[#This Row],[Datum]])=10),1,0.8))*jaar_zip[[#This Row],[graaddagen]],"")</f>
        <v>9.1300000000000008</v>
      </c>
      <c r="O7149" s="101">
        <f>IF(ISNUMBER(jaar_zip[[#This Row],[etmaaltemperatuur]]),IF(jaar_zip[[#This Row],[etmaaltemperatuur]]&gt;stookgrens,jaar_zip[[#This Row],[etmaaltemperatuur]]-stookgrens,0),"")</f>
        <v>0</v>
      </c>
    </row>
    <row r="7150" spans="1:15" x14ac:dyDescent="0.25">
      <c r="A7150">
        <v>348</v>
      </c>
      <c r="B7150">
        <v>20240125</v>
      </c>
      <c r="C7150">
        <v>3.5</v>
      </c>
      <c r="D7150">
        <v>6.1</v>
      </c>
      <c r="E7150">
        <v>204</v>
      </c>
      <c r="F7150">
        <v>0.5</v>
      </c>
      <c r="G7150">
        <v>1026.7</v>
      </c>
      <c r="H7150">
        <v>96</v>
      </c>
      <c r="I7150" s="101" t="s">
        <v>38</v>
      </c>
      <c r="J7150" s="1">
        <f>DATEVALUE(RIGHT(jaar_zip[[#This Row],[YYYYMMDD]],2)&amp;"-"&amp;MID(jaar_zip[[#This Row],[YYYYMMDD]],5,2)&amp;"-"&amp;LEFT(jaar_zip[[#This Row],[YYYYMMDD]],4))</f>
        <v>45316</v>
      </c>
      <c r="K7150" s="101" t="str">
        <f>IF(AND(VALUE(MONTH(jaar_zip[[#This Row],[Datum]]))=1,VALUE(WEEKNUM(jaar_zip[[#This Row],[Datum]],21))&gt;51),RIGHT(YEAR(jaar_zip[[#This Row],[Datum]])-1,2),RIGHT(YEAR(jaar_zip[[#This Row],[Datum]]),2))&amp;"-"&amp; TEXT(WEEKNUM(jaar_zip[[#This Row],[Datum]],21),"00")</f>
        <v>24-04</v>
      </c>
      <c r="L7150" s="101">
        <f>MONTH(jaar_zip[[#This Row],[Datum]])</f>
        <v>1</v>
      </c>
      <c r="M7150" s="101">
        <f>IF(ISNUMBER(jaar_zip[[#This Row],[etmaaltemperatuur]]),IF(jaar_zip[[#This Row],[etmaaltemperatuur]]&lt;stookgrens,stookgrens-jaar_zip[[#This Row],[etmaaltemperatuur]],0),"")</f>
        <v>11.9</v>
      </c>
      <c r="N7150" s="101">
        <f>IF(ISNUMBER(jaar_zip[[#This Row],[graaddagen]]),IF(OR(MONTH(jaar_zip[[#This Row],[Datum]])=1,MONTH(jaar_zip[[#This Row],[Datum]])=2,MONTH(jaar_zip[[#This Row],[Datum]])=11,MONTH(jaar_zip[[#This Row],[Datum]])=12),1.1,IF(OR(MONTH(jaar_zip[[#This Row],[Datum]])=3,MONTH(jaar_zip[[#This Row],[Datum]])=10),1,0.8))*jaar_zip[[#This Row],[graaddagen]],"")</f>
        <v>13.090000000000002</v>
      </c>
      <c r="O7150" s="101">
        <f>IF(ISNUMBER(jaar_zip[[#This Row],[etmaaltemperatuur]]),IF(jaar_zip[[#This Row],[etmaaltemperatuur]]&gt;stookgrens,jaar_zip[[#This Row],[etmaaltemperatuur]]-stookgrens,0),"")</f>
        <v>0</v>
      </c>
    </row>
    <row r="7151" spans="1:15" x14ac:dyDescent="0.25">
      <c r="A7151">
        <v>348</v>
      </c>
      <c r="B7151">
        <v>20240126</v>
      </c>
      <c r="C7151">
        <v>7.4</v>
      </c>
      <c r="D7151">
        <v>7.4</v>
      </c>
      <c r="E7151">
        <v>491</v>
      </c>
      <c r="F7151">
        <v>3.7</v>
      </c>
      <c r="G7151">
        <v>1025.8</v>
      </c>
      <c r="H7151">
        <v>84</v>
      </c>
      <c r="I7151" s="101" t="s">
        <v>38</v>
      </c>
      <c r="J7151" s="1">
        <f>DATEVALUE(RIGHT(jaar_zip[[#This Row],[YYYYMMDD]],2)&amp;"-"&amp;MID(jaar_zip[[#This Row],[YYYYMMDD]],5,2)&amp;"-"&amp;LEFT(jaar_zip[[#This Row],[YYYYMMDD]],4))</f>
        <v>45317</v>
      </c>
      <c r="K7151" s="101" t="str">
        <f>IF(AND(VALUE(MONTH(jaar_zip[[#This Row],[Datum]]))=1,VALUE(WEEKNUM(jaar_zip[[#This Row],[Datum]],21))&gt;51),RIGHT(YEAR(jaar_zip[[#This Row],[Datum]])-1,2),RIGHT(YEAR(jaar_zip[[#This Row],[Datum]]),2))&amp;"-"&amp; TEXT(WEEKNUM(jaar_zip[[#This Row],[Datum]],21),"00")</f>
        <v>24-04</v>
      </c>
      <c r="L7151" s="101">
        <f>MONTH(jaar_zip[[#This Row],[Datum]])</f>
        <v>1</v>
      </c>
      <c r="M7151" s="101">
        <f>IF(ISNUMBER(jaar_zip[[#This Row],[etmaaltemperatuur]]),IF(jaar_zip[[#This Row],[etmaaltemperatuur]]&lt;stookgrens,stookgrens-jaar_zip[[#This Row],[etmaaltemperatuur]],0),"")</f>
        <v>10.6</v>
      </c>
      <c r="N7151" s="101">
        <f>IF(ISNUMBER(jaar_zip[[#This Row],[graaddagen]]),IF(OR(MONTH(jaar_zip[[#This Row],[Datum]])=1,MONTH(jaar_zip[[#This Row],[Datum]])=2,MONTH(jaar_zip[[#This Row],[Datum]])=11,MONTH(jaar_zip[[#This Row],[Datum]])=12),1.1,IF(OR(MONTH(jaar_zip[[#This Row],[Datum]])=3,MONTH(jaar_zip[[#This Row],[Datum]])=10),1,0.8))*jaar_zip[[#This Row],[graaddagen]],"")</f>
        <v>11.66</v>
      </c>
      <c r="O7151" s="101">
        <f>IF(ISNUMBER(jaar_zip[[#This Row],[etmaaltemperatuur]]),IF(jaar_zip[[#This Row],[etmaaltemperatuur]]&gt;stookgrens,jaar_zip[[#This Row],[etmaaltemperatuur]]-stookgrens,0),"")</f>
        <v>0</v>
      </c>
    </row>
    <row r="7152" spans="1:15" x14ac:dyDescent="0.25">
      <c r="A7152">
        <v>348</v>
      </c>
      <c r="B7152">
        <v>20240127</v>
      </c>
      <c r="C7152">
        <v>3.2</v>
      </c>
      <c r="D7152">
        <v>2.8</v>
      </c>
      <c r="E7152">
        <v>584</v>
      </c>
      <c r="F7152">
        <v>0</v>
      </c>
      <c r="G7152">
        <v>1034.8</v>
      </c>
      <c r="H7152">
        <v>90</v>
      </c>
      <c r="I7152" s="101" t="s">
        <v>38</v>
      </c>
      <c r="J7152" s="1">
        <f>DATEVALUE(RIGHT(jaar_zip[[#This Row],[YYYYMMDD]],2)&amp;"-"&amp;MID(jaar_zip[[#This Row],[YYYYMMDD]],5,2)&amp;"-"&amp;LEFT(jaar_zip[[#This Row],[YYYYMMDD]],4))</f>
        <v>45318</v>
      </c>
      <c r="K7152" s="101" t="str">
        <f>IF(AND(VALUE(MONTH(jaar_zip[[#This Row],[Datum]]))=1,VALUE(WEEKNUM(jaar_zip[[#This Row],[Datum]],21))&gt;51),RIGHT(YEAR(jaar_zip[[#This Row],[Datum]])-1,2),RIGHT(YEAR(jaar_zip[[#This Row],[Datum]]),2))&amp;"-"&amp; TEXT(WEEKNUM(jaar_zip[[#This Row],[Datum]],21),"00")</f>
        <v>24-04</v>
      </c>
      <c r="L7152" s="101">
        <f>MONTH(jaar_zip[[#This Row],[Datum]])</f>
        <v>1</v>
      </c>
      <c r="M7152" s="101">
        <f>IF(ISNUMBER(jaar_zip[[#This Row],[etmaaltemperatuur]]),IF(jaar_zip[[#This Row],[etmaaltemperatuur]]&lt;stookgrens,stookgrens-jaar_zip[[#This Row],[etmaaltemperatuur]],0),"")</f>
        <v>15.2</v>
      </c>
      <c r="N7152" s="101">
        <f>IF(ISNUMBER(jaar_zip[[#This Row],[graaddagen]]),IF(OR(MONTH(jaar_zip[[#This Row],[Datum]])=1,MONTH(jaar_zip[[#This Row],[Datum]])=2,MONTH(jaar_zip[[#This Row],[Datum]])=11,MONTH(jaar_zip[[#This Row],[Datum]])=12),1.1,IF(OR(MONTH(jaar_zip[[#This Row],[Datum]])=3,MONTH(jaar_zip[[#This Row],[Datum]])=10),1,0.8))*jaar_zip[[#This Row],[graaddagen]],"")</f>
        <v>16.72</v>
      </c>
      <c r="O7152" s="101">
        <f>IF(ISNUMBER(jaar_zip[[#This Row],[etmaaltemperatuur]]),IF(jaar_zip[[#This Row],[etmaaltemperatuur]]&gt;stookgrens,jaar_zip[[#This Row],[etmaaltemperatuur]]-stookgrens,0),"")</f>
        <v>0</v>
      </c>
    </row>
    <row r="7153" spans="1:15" x14ac:dyDescent="0.25">
      <c r="A7153">
        <v>348</v>
      </c>
      <c r="B7153">
        <v>20240128</v>
      </c>
      <c r="C7153">
        <v>3.9</v>
      </c>
      <c r="D7153">
        <v>3.8</v>
      </c>
      <c r="E7153">
        <v>596</v>
      </c>
      <c r="F7153">
        <v>0</v>
      </c>
      <c r="G7153">
        <v>1027.0999999999999</v>
      </c>
      <c r="H7153">
        <v>77</v>
      </c>
      <c r="I7153" s="101" t="s">
        <v>38</v>
      </c>
      <c r="J7153" s="1">
        <f>DATEVALUE(RIGHT(jaar_zip[[#This Row],[YYYYMMDD]],2)&amp;"-"&amp;MID(jaar_zip[[#This Row],[YYYYMMDD]],5,2)&amp;"-"&amp;LEFT(jaar_zip[[#This Row],[YYYYMMDD]],4))</f>
        <v>45319</v>
      </c>
      <c r="K7153" s="101" t="str">
        <f>IF(AND(VALUE(MONTH(jaar_zip[[#This Row],[Datum]]))=1,VALUE(WEEKNUM(jaar_zip[[#This Row],[Datum]],21))&gt;51),RIGHT(YEAR(jaar_zip[[#This Row],[Datum]])-1,2),RIGHT(YEAR(jaar_zip[[#This Row],[Datum]]),2))&amp;"-"&amp; TEXT(WEEKNUM(jaar_zip[[#This Row],[Datum]],21),"00")</f>
        <v>24-04</v>
      </c>
      <c r="L7153" s="101">
        <f>MONTH(jaar_zip[[#This Row],[Datum]])</f>
        <v>1</v>
      </c>
      <c r="M7153" s="101">
        <f>IF(ISNUMBER(jaar_zip[[#This Row],[etmaaltemperatuur]]),IF(jaar_zip[[#This Row],[etmaaltemperatuur]]&lt;stookgrens,stookgrens-jaar_zip[[#This Row],[etmaaltemperatuur]],0),"")</f>
        <v>14.2</v>
      </c>
      <c r="N7153" s="101">
        <f>IF(ISNUMBER(jaar_zip[[#This Row],[graaddagen]]),IF(OR(MONTH(jaar_zip[[#This Row],[Datum]])=1,MONTH(jaar_zip[[#This Row],[Datum]])=2,MONTH(jaar_zip[[#This Row],[Datum]])=11,MONTH(jaar_zip[[#This Row],[Datum]])=12),1.1,IF(OR(MONTH(jaar_zip[[#This Row],[Datum]])=3,MONTH(jaar_zip[[#This Row],[Datum]])=10),1,0.8))*jaar_zip[[#This Row],[graaddagen]],"")</f>
        <v>15.620000000000001</v>
      </c>
      <c r="O7153" s="101">
        <f>IF(ISNUMBER(jaar_zip[[#This Row],[etmaaltemperatuur]]),IF(jaar_zip[[#This Row],[etmaaltemperatuur]]&gt;stookgrens,jaar_zip[[#This Row],[etmaaltemperatuur]]-stookgrens,0),"")</f>
        <v>0</v>
      </c>
    </row>
    <row r="7154" spans="1:15" x14ac:dyDescent="0.25">
      <c r="A7154">
        <v>348</v>
      </c>
      <c r="B7154">
        <v>20240129</v>
      </c>
      <c r="C7154">
        <v>3.3</v>
      </c>
      <c r="D7154">
        <v>6.2</v>
      </c>
      <c r="E7154">
        <v>500</v>
      </c>
      <c r="F7154">
        <v>0</v>
      </c>
      <c r="G7154">
        <v>1025.5999999999999</v>
      </c>
      <c r="H7154">
        <v>86</v>
      </c>
      <c r="I7154" s="101" t="s">
        <v>38</v>
      </c>
      <c r="J7154" s="1">
        <f>DATEVALUE(RIGHT(jaar_zip[[#This Row],[YYYYMMDD]],2)&amp;"-"&amp;MID(jaar_zip[[#This Row],[YYYYMMDD]],5,2)&amp;"-"&amp;LEFT(jaar_zip[[#This Row],[YYYYMMDD]],4))</f>
        <v>45320</v>
      </c>
      <c r="K7154" s="101" t="str">
        <f>IF(AND(VALUE(MONTH(jaar_zip[[#This Row],[Datum]]))=1,VALUE(WEEKNUM(jaar_zip[[#This Row],[Datum]],21))&gt;51),RIGHT(YEAR(jaar_zip[[#This Row],[Datum]])-1,2),RIGHT(YEAR(jaar_zip[[#This Row],[Datum]]),2))&amp;"-"&amp; TEXT(WEEKNUM(jaar_zip[[#This Row],[Datum]],21),"00")</f>
        <v>24-05</v>
      </c>
      <c r="L7154" s="101">
        <f>MONTH(jaar_zip[[#This Row],[Datum]])</f>
        <v>1</v>
      </c>
      <c r="M7154" s="101">
        <f>IF(ISNUMBER(jaar_zip[[#This Row],[etmaaltemperatuur]]),IF(jaar_zip[[#This Row],[etmaaltemperatuur]]&lt;stookgrens,stookgrens-jaar_zip[[#This Row],[etmaaltemperatuur]],0),"")</f>
        <v>11.8</v>
      </c>
      <c r="N7154" s="101">
        <f>IF(ISNUMBER(jaar_zip[[#This Row],[graaddagen]]),IF(OR(MONTH(jaar_zip[[#This Row],[Datum]])=1,MONTH(jaar_zip[[#This Row],[Datum]])=2,MONTH(jaar_zip[[#This Row],[Datum]])=11,MONTH(jaar_zip[[#This Row],[Datum]])=12),1.1,IF(OR(MONTH(jaar_zip[[#This Row],[Datum]])=3,MONTH(jaar_zip[[#This Row],[Datum]])=10),1,0.8))*jaar_zip[[#This Row],[graaddagen]],"")</f>
        <v>12.980000000000002</v>
      </c>
      <c r="O7154" s="101">
        <f>IF(ISNUMBER(jaar_zip[[#This Row],[etmaaltemperatuur]]),IF(jaar_zip[[#This Row],[etmaaltemperatuur]]&gt;stookgrens,jaar_zip[[#This Row],[etmaaltemperatuur]]-stookgrens,0),"")</f>
        <v>0</v>
      </c>
    </row>
    <row r="7155" spans="1:15" x14ac:dyDescent="0.25">
      <c r="A7155">
        <v>348</v>
      </c>
      <c r="B7155">
        <v>20240130</v>
      </c>
      <c r="C7155">
        <v>4.8</v>
      </c>
      <c r="D7155">
        <v>7.8</v>
      </c>
      <c r="E7155">
        <v>214</v>
      </c>
      <c r="F7155">
        <v>0.6</v>
      </c>
      <c r="G7155">
        <v>1027.9000000000001</v>
      </c>
      <c r="H7155">
        <v>91</v>
      </c>
      <c r="I7155" s="101" t="s">
        <v>38</v>
      </c>
      <c r="J7155" s="1">
        <f>DATEVALUE(RIGHT(jaar_zip[[#This Row],[YYYYMMDD]],2)&amp;"-"&amp;MID(jaar_zip[[#This Row],[YYYYMMDD]],5,2)&amp;"-"&amp;LEFT(jaar_zip[[#This Row],[YYYYMMDD]],4))</f>
        <v>45321</v>
      </c>
      <c r="K7155" s="101" t="str">
        <f>IF(AND(VALUE(MONTH(jaar_zip[[#This Row],[Datum]]))=1,VALUE(WEEKNUM(jaar_zip[[#This Row],[Datum]],21))&gt;51),RIGHT(YEAR(jaar_zip[[#This Row],[Datum]])-1,2),RIGHT(YEAR(jaar_zip[[#This Row],[Datum]]),2))&amp;"-"&amp; TEXT(WEEKNUM(jaar_zip[[#This Row],[Datum]],21),"00")</f>
        <v>24-05</v>
      </c>
      <c r="L7155" s="101">
        <f>MONTH(jaar_zip[[#This Row],[Datum]])</f>
        <v>1</v>
      </c>
      <c r="M7155" s="101">
        <f>IF(ISNUMBER(jaar_zip[[#This Row],[etmaaltemperatuur]]),IF(jaar_zip[[#This Row],[etmaaltemperatuur]]&lt;stookgrens,stookgrens-jaar_zip[[#This Row],[etmaaltemperatuur]],0),"")</f>
        <v>10.199999999999999</v>
      </c>
      <c r="N7155" s="101">
        <f>IF(ISNUMBER(jaar_zip[[#This Row],[graaddagen]]),IF(OR(MONTH(jaar_zip[[#This Row],[Datum]])=1,MONTH(jaar_zip[[#This Row],[Datum]])=2,MONTH(jaar_zip[[#This Row],[Datum]])=11,MONTH(jaar_zip[[#This Row],[Datum]])=12),1.1,IF(OR(MONTH(jaar_zip[[#This Row],[Datum]])=3,MONTH(jaar_zip[[#This Row],[Datum]])=10),1,0.8))*jaar_zip[[#This Row],[graaddagen]],"")</f>
        <v>11.22</v>
      </c>
      <c r="O7155" s="101">
        <f>IF(ISNUMBER(jaar_zip[[#This Row],[etmaaltemperatuur]]),IF(jaar_zip[[#This Row],[etmaaltemperatuur]]&gt;stookgrens,jaar_zip[[#This Row],[etmaaltemperatuur]]-stookgrens,0),"")</f>
        <v>0</v>
      </c>
    </row>
    <row r="7156" spans="1:15" x14ac:dyDescent="0.25">
      <c r="A7156">
        <v>348</v>
      </c>
      <c r="B7156">
        <v>20240131</v>
      </c>
      <c r="C7156">
        <v>5.3</v>
      </c>
      <c r="D7156">
        <v>6.5</v>
      </c>
      <c r="E7156">
        <v>177</v>
      </c>
      <c r="F7156">
        <v>3.7</v>
      </c>
      <c r="G7156">
        <v>1030.0999999999999</v>
      </c>
      <c r="H7156">
        <v>85</v>
      </c>
      <c r="I7156" s="101" t="s">
        <v>38</v>
      </c>
      <c r="J7156" s="1">
        <f>DATEVALUE(RIGHT(jaar_zip[[#This Row],[YYYYMMDD]],2)&amp;"-"&amp;MID(jaar_zip[[#This Row],[YYYYMMDD]],5,2)&amp;"-"&amp;LEFT(jaar_zip[[#This Row],[YYYYMMDD]],4))</f>
        <v>45322</v>
      </c>
      <c r="K7156" s="101" t="str">
        <f>IF(AND(VALUE(MONTH(jaar_zip[[#This Row],[Datum]]))=1,VALUE(WEEKNUM(jaar_zip[[#This Row],[Datum]],21))&gt;51),RIGHT(YEAR(jaar_zip[[#This Row],[Datum]])-1,2),RIGHT(YEAR(jaar_zip[[#This Row],[Datum]]),2))&amp;"-"&amp; TEXT(WEEKNUM(jaar_zip[[#This Row],[Datum]],21),"00")</f>
        <v>24-05</v>
      </c>
      <c r="L7156" s="101">
        <f>MONTH(jaar_zip[[#This Row],[Datum]])</f>
        <v>1</v>
      </c>
      <c r="M7156" s="101">
        <f>IF(ISNUMBER(jaar_zip[[#This Row],[etmaaltemperatuur]]),IF(jaar_zip[[#This Row],[etmaaltemperatuur]]&lt;stookgrens,stookgrens-jaar_zip[[#This Row],[etmaaltemperatuur]],0),"")</f>
        <v>11.5</v>
      </c>
      <c r="N7156" s="101">
        <f>IF(ISNUMBER(jaar_zip[[#This Row],[graaddagen]]),IF(OR(MONTH(jaar_zip[[#This Row],[Datum]])=1,MONTH(jaar_zip[[#This Row],[Datum]])=2,MONTH(jaar_zip[[#This Row],[Datum]])=11,MONTH(jaar_zip[[#This Row],[Datum]])=12),1.1,IF(OR(MONTH(jaar_zip[[#This Row],[Datum]])=3,MONTH(jaar_zip[[#This Row],[Datum]])=10),1,0.8))*jaar_zip[[#This Row],[graaddagen]],"")</f>
        <v>12.65</v>
      </c>
      <c r="O7156" s="101">
        <f>IF(ISNUMBER(jaar_zip[[#This Row],[etmaaltemperatuur]]),IF(jaar_zip[[#This Row],[etmaaltemperatuur]]&gt;stookgrens,jaar_zip[[#This Row],[etmaaltemperatuur]]-stookgrens,0),"")</f>
        <v>0</v>
      </c>
    </row>
    <row r="7157" spans="1:15" x14ac:dyDescent="0.25">
      <c r="A7157">
        <v>348</v>
      </c>
      <c r="B7157">
        <v>20240201</v>
      </c>
      <c r="C7157">
        <v>4</v>
      </c>
      <c r="D7157">
        <v>5.7</v>
      </c>
      <c r="E7157">
        <v>564</v>
      </c>
      <c r="F7157">
        <v>1.3</v>
      </c>
      <c r="G7157">
        <v>1030.3</v>
      </c>
      <c r="H7157">
        <v>88</v>
      </c>
      <c r="I7157" s="101" t="s">
        <v>38</v>
      </c>
      <c r="J7157" s="1">
        <f>DATEVALUE(RIGHT(jaar_zip[[#This Row],[YYYYMMDD]],2)&amp;"-"&amp;MID(jaar_zip[[#This Row],[YYYYMMDD]],5,2)&amp;"-"&amp;LEFT(jaar_zip[[#This Row],[YYYYMMDD]],4))</f>
        <v>45323</v>
      </c>
      <c r="K7157" s="101" t="str">
        <f>IF(AND(VALUE(MONTH(jaar_zip[[#This Row],[Datum]]))=1,VALUE(WEEKNUM(jaar_zip[[#This Row],[Datum]],21))&gt;51),RIGHT(YEAR(jaar_zip[[#This Row],[Datum]])-1,2),RIGHT(YEAR(jaar_zip[[#This Row],[Datum]]),2))&amp;"-"&amp; TEXT(WEEKNUM(jaar_zip[[#This Row],[Datum]],21),"00")</f>
        <v>24-05</v>
      </c>
      <c r="L7157" s="101">
        <f>MONTH(jaar_zip[[#This Row],[Datum]])</f>
        <v>2</v>
      </c>
      <c r="M7157" s="101">
        <f>IF(ISNUMBER(jaar_zip[[#This Row],[etmaaltemperatuur]]),IF(jaar_zip[[#This Row],[etmaaltemperatuur]]&lt;stookgrens,stookgrens-jaar_zip[[#This Row],[etmaaltemperatuur]],0),"")</f>
        <v>12.3</v>
      </c>
      <c r="N7157" s="101">
        <f>IF(ISNUMBER(jaar_zip[[#This Row],[graaddagen]]),IF(OR(MONTH(jaar_zip[[#This Row],[Datum]])=1,MONTH(jaar_zip[[#This Row],[Datum]])=2,MONTH(jaar_zip[[#This Row],[Datum]])=11,MONTH(jaar_zip[[#This Row],[Datum]])=12),1.1,IF(OR(MONTH(jaar_zip[[#This Row],[Datum]])=3,MONTH(jaar_zip[[#This Row],[Datum]])=10),1,0.8))*jaar_zip[[#This Row],[graaddagen]],"")</f>
        <v>13.530000000000001</v>
      </c>
      <c r="O7157" s="101">
        <f>IF(ISNUMBER(jaar_zip[[#This Row],[etmaaltemperatuur]]),IF(jaar_zip[[#This Row],[etmaaltemperatuur]]&gt;stookgrens,jaar_zip[[#This Row],[etmaaltemperatuur]]-stookgrens,0),"")</f>
        <v>0</v>
      </c>
    </row>
    <row r="7158" spans="1:15" x14ac:dyDescent="0.25">
      <c r="A7158">
        <v>348</v>
      </c>
      <c r="B7158">
        <v>20240202</v>
      </c>
      <c r="C7158">
        <v>8</v>
      </c>
      <c r="D7158">
        <v>7.4</v>
      </c>
      <c r="E7158">
        <v>219</v>
      </c>
      <c r="F7158">
        <v>0</v>
      </c>
      <c r="G7158">
        <v>1027.2</v>
      </c>
      <c r="H7158">
        <v>93</v>
      </c>
      <c r="I7158" s="101" t="s">
        <v>38</v>
      </c>
      <c r="J7158" s="1">
        <f>DATEVALUE(RIGHT(jaar_zip[[#This Row],[YYYYMMDD]],2)&amp;"-"&amp;MID(jaar_zip[[#This Row],[YYYYMMDD]],5,2)&amp;"-"&amp;LEFT(jaar_zip[[#This Row],[YYYYMMDD]],4))</f>
        <v>45324</v>
      </c>
      <c r="K7158" s="101" t="str">
        <f>IF(AND(VALUE(MONTH(jaar_zip[[#This Row],[Datum]]))=1,VALUE(WEEKNUM(jaar_zip[[#This Row],[Datum]],21))&gt;51),RIGHT(YEAR(jaar_zip[[#This Row],[Datum]])-1,2),RIGHT(YEAR(jaar_zip[[#This Row],[Datum]]),2))&amp;"-"&amp; TEXT(WEEKNUM(jaar_zip[[#This Row],[Datum]],21),"00")</f>
        <v>24-05</v>
      </c>
      <c r="L7158" s="101">
        <f>MONTH(jaar_zip[[#This Row],[Datum]])</f>
        <v>2</v>
      </c>
      <c r="M7158" s="101">
        <f>IF(ISNUMBER(jaar_zip[[#This Row],[etmaaltemperatuur]]),IF(jaar_zip[[#This Row],[etmaaltemperatuur]]&lt;stookgrens,stookgrens-jaar_zip[[#This Row],[etmaaltemperatuur]],0),"")</f>
        <v>10.6</v>
      </c>
      <c r="N7158" s="101">
        <f>IF(ISNUMBER(jaar_zip[[#This Row],[graaddagen]]),IF(OR(MONTH(jaar_zip[[#This Row],[Datum]])=1,MONTH(jaar_zip[[#This Row],[Datum]])=2,MONTH(jaar_zip[[#This Row],[Datum]])=11,MONTH(jaar_zip[[#This Row],[Datum]])=12),1.1,IF(OR(MONTH(jaar_zip[[#This Row],[Datum]])=3,MONTH(jaar_zip[[#This Row],[Datum]])=10),1,0.8))*jaar_zip[[#This Row],[graaddagen]],"")</f>
        <v>11.66</v>
      </c>
      <c r="O7158" s="101">
        <f>IF(ISNUMBER(jaar_zip[[#This Row],[etmaaltemperatuur]]),IF(jaar_zip[[#This Row],[etmaaltemperatuur]]&gt;stookgrens,jaar_zip[[#This Row],[etmaaltemperatuur]]-stookgrens,0),"")</f>
        <v>0</v>
      </c>
    </row>
    <row r="7159" spans="1:15" x14ac:dyDescent="0.25">
      <c r="A7159">
        <v>348</v>
      </c>
      <c r="B7159">
        <v>20240203</v>
      </c>
      <c r="C7159">
        <v>6.6</v>
      </c>
      <c r="D7159">
        <v>9.9</v>
      </c>
      <c r="E7159">
        <v>223</v>
      </c>
      <c r="F7159">
        <v>0.3</v>
      </c>
      <c r="G7159">
        <v>1024.9000000000001</v>
      </c>
      <c r="H7159">
        <v>93</v>
      </c>
      <c r="I7159" s="101" t="s">
        <v>38</v>
      </c>
      <c r="J7159" s="1">
        <f>DATEVALUE(RIGHT(jaar_zip[[#This Row],[YYYYMMDD]],2)&amp;"-"&amp;MID(jaar_zip[[#This Row],[YYYYMMDD]],5,2)&amp;"-"&amp;LEFT(jaar_zip[[#This Row],[YYYYMMDD]],4))</f>
        <v>45325</v>
      </c>
      <c r="K7159" s="101" t="str">
        <f>IF(AND(VALUE(MONTH(jaar_zip[[#This Row],[Datum]]))=1,VALUE(WEEKNUM(jaar_zip[[#This Row],[Datum]],21))&gt;51),RIGHT(YEAR(jaar_zip[[#This Row],[Datum]])-1,2),RIGHT(YEAR(jaar_zip[[#This Row],[Datum]]),2))&amp;"-"&amp; TEXT(WEEKNUM(jaar_zip[[#This Row],[Datum]],21),"00")</f>
        <v>24-05</v>
      </c>
      <c r="L7159" s="101">
        <f>MONTH(jaar_zip[[#This Row],[Datum]])</f>
        <v>2</v>
      </c>
      <c r="M7159" s="101">
        <f>IF(ISNUMBER(jaar_zip[[#This Row],[etmaaltemperatuur]]),IF(jaar_zip[[#This Row],[etmaaltemperatuur]]&lt;stookgrens,stookgrens-jaar_zip[[#This Row],[etmaaltemperatuur]],0),"")</f>
        <v>8.1</v>
      </c>
      <c r="N7159" s="101">
        <f>IF(ISNUMBER(jaar_zip[[#This Row],[graaddagen]]),IF(OR(MONTH(jaar_zip[[#This Row],[Datum]])=1,MONTH(jaar_zip[[#This Row],[Datum]])=2,MONTH(jaar_zip[[#This Row],[Datum]])=11,MONTH(jaar_zip[[#This Row],[Datum]])=12),1.1,IF(OR(MONTH(jaar_zip[[#This Row],[Datum]])=3,MONTH(jaar_zip[[#This Row],[Datum]])=10),1,0.8))*jaar_zip[[#This Row],[graaddagen]],"")</f>
        <v>8.91</v>
      </c>
      <c r="O7159" s="101">
        <f>IF(ISNUMBER(jaar_zip[[#This Row],[etmaaltemperatuur]]),IF(jaar_zip[[#This Row],[etmaaltemperatuur]]&gt;stookgrens,jaar_zip[[#This Row],[etmaaltemperatuur]]-stookgrens,0),"")</f>
        <v>0</v>
      </c>
    </row>
    <row r="7160" spans="1:15" x14ac:dyDescent="0.25">
      <c r="A7160">
        <v>348</v>
      </c>
      <c r="B7160">
        <v>20240204</v>
      </c>
      <c r="C7160">
        <v>7.8</v>
      </c>
      <c r="D7160">
        <v>10.5</v>
      </c>
      <c r="E7160">
        <v>139</v>
      </c>
      <c r="F7160">
        <v>0.5</v>
      </c>
      <c r="G7160">
        <v>1021.1</v>
      </c>
      <c r="H7160">
        <v>91</v>
      </c>
      <c r="I7160" s="101" t="s">
        <v>38</v>
      </c>
      <c r="J7160" s="1">
        <f>DATEVALUE(RIGHT(jaar_zip[[#This Row],[YYYYMMDD]],2)&amp;"-"&amp;MID(jaar_zip[[#This Row],[YYYYMMDD]],5,2)&amp;"-"&amp;LEFT(jaar_zip[[#This Row],[YYYYMMDD]],4))</f>
        <v>45326</v>
      </c>
      <c r="K7160" s="101" t="str">
        <f>IF(AND(VALUE(MONTH(jaar_zip[[#This Row],[Datum]]))=1,VALUE(WEEKNUM(jaar_zip[[#This Row],[Datum]],21))&gt;51),RIGHT(YEAR(jaar_zip[[#This Row],[Datum]])-1,2),RIGHT(YEAR(jaar_zip[[#This Row],[Datum]]),2))&amp;"-"&amp; TEXT(WEEKNUM(jaar_zip[[#This Row],[Datum]],21),"00")</f>
        <v>24-05</v>
      </c>
      <c r="L7160" s="101">
        <f>MONTH(jaar_zip[[#This Row],[Datum]])</f>
        <v>2</v>
      </c>
      <c r="M7160" s="101">
        <f>IF(ISNUMBER(jaar_zip[[#This Row],[etmaaltemperatuur]]),IF(jaar_zip[[#This Row],[etmaaltemperatuur]]&lt;stookgrens,stookgrens-jaar_zip[[#This Row],[etmaaltemperatuur]],0),"")</f>
        <v>7.5</v>
      </c>
      <c r="N7160" s="101">
        <f>IF(ISNUMBER(jaar_zip[[#This Row],[graaddagen]]),IF(OR(MONTH(jaar_zip[[#This Row],[Datum]])=1,MONTH(jaar_zip[[#This Row],[Datum]])=2,MONTH(jaar_zip[[#This Row],[Datum]])=11,MONTH(jaar_zip[[#This Row],[Datum]])=12),1.1,IF(OR(MONTH(jaar_zip[[#This Row],[Datum]])=3,MONTH(jaar_zip[[#This Row],[Datum]])=10),1,0.8))*jaar_zip[[#This Row],[graaddagen]],"")</f>
        <v>8.25</v>
      </c>
      <c r="O7160" s="101">
        <f>IF(ISNUMBER(jaar_zip[[#This Row],[etmaaltemperatuur]]),IF(jaar_zip[[#This Row],[etmaaltemperatuur]]&gt;stookgrens,jaar_zip[[#This Row],[etmaaltemperatuur]]-stookgrens,0),"")</f>
        <v>0</v>
      </c>
    </row>
    <row r="7161" spans="1:15" x14ac:dyDescent="0.25">
      <c r="A7161">
        <v>348</v>
      </c>
      <c r="B7161">
        <v>20240205</v>
      </c>
      <c r="C7161">
        <v>9.9</v>
      </c>
      <c r="D7161">
        <v>9.4</v>
      </c>
      <c r="E7161">
        <v>314</v>
      </c>
      <c r="F7161">
        <v>-0.1</v>
      </c>
      <c r="G7161">
        <v>1017.8</v>
      </c>
      <c r="H7161">
        <v>86</v>
      </c>
      <c r="I7161" s="101" t="s">
        <v>38</v>
      </c>
      <c r="J7161" s="1">
        <f>DATEVALUE(RIGHT(jaar_zip[[#This Row],[YYYYMMDD]],2)&amp;"-"&amp;MID(jaar_zip[[#This Row],[YYYYMMDD]],5,2)&amp;"-"&amp;LEFT(jaar_zip[[#This Row],[YYYYMMDD]],4))</f>
        <v>45327</v>
      </c>
      <c r="K7161" s="101" t="str">
        <f>IF(AND(VALUE(MONTH(jaar_zip[[#This Row],[Datum]]))=1,VALUE(WEEKNUM(jaar_zip[[#This Row],[Datum]],21))&gt;51),RIGHT(YEAR(jaar_zip[[#This Row],[Datum]])-1,2),RIGHT(YEAR(jaar_zip[[#This Row],[Datum]]),2))&amp;"-"&amp; TEXT(WEEKNUM(jaar_zip[[#This Row],[Datum]],21),"00")</f>
        <v>24-06</v>
      </c>
      <c r="L7161" s="101">
        <f>MONTH(jaar_zip[[#This Row],[Datum]])</f>
        <v>2</v>
      </c>
      <c r="M7161" s="101">
        <f>IF(ISNUMBER(jaar_zip[[#This Row],[etmaaltemperatuur]]),IF(jaar_zip[[#This Row],[etmaaltemperatuur]]&lt;stookgrens,stookgrens-jaar_zip[[#This Row],[etmaaltemperatuur]],0),"")</f>
        <v>8.6</v>
      </c>
      <c r="N7161" s="101">
        <f>IF(ISNUMBER(jaar_zip[[#This Row],[graaddagen]]),IF(OR(MONTH(jaar_zip[[#This Row],[Datum]])=1,MONTH(jaar_zip[[#This Row],[Datum]])=2,MONTH(jaar_zip[[#This Row],[Datum]])=11,MONTH(jaar_zip[[#This Row],[Datum]])=12),1.1,IF(OR(MONTH(jaar_zip[[#This Row],[Datum]])=3,MONTH(jaar_zip[[#This Row],[Datum]])=10),1,0.8))*jaar_zip[[#This Row],[graaddagen]],"")</f>
        <v>9.4600000000000009</v>
      </c>
      <c r="O7161" s="101">
        <f>IF(ISNUMBER(jaar_zip[[#This Row],[etmaaltemperatuur]]),IF(jaar_zip[[#This Row],[etmaaltemperatuur]]&gt;stookgrens,jaar_zip[[#This Row],[etmaaltemperatuur]]-stookgrens,0),"")</f>
        <v>0</v>
      </c>
    </row>
    <row r="7162" spans="1:15" x14ac:dyDescent="0.25">
      <c r="A7162">
        <v>348</v>
      </c>
      <c r="B7162">
        <v>20240206</v>
      </c>
      <c r="C7162">
        <v>12.3</v>
      </c>
      <c r="D7162">
        <v>10.6</v>
      </c>
      <c r="E7162">
        <v>283</v>
      </c>
      <c r="F7162">
        <v>13.2</v>
      </c>
      <c r="G7162">
        <v>1007.8</v>
      </c>
      <c r="H7162">
        <v>86</v>
      </c>
      <c r="I7162" s="101" t="s">
        <v>38</v>
      </c>
      <c r="J7162" s="1">
        <f>DATEVALUE(RIGHT(jaar_zip[[#This Row],[YYYYMMDD]],2)&amp;"-"&amp;MID(jaar_zip[[#This Row],[YYYYMMDD]],5,2)&amp;"-"&amp;LEFT(jaar_zip[[#This Row],[YYYYMMDD]],4))</f>
        <v>45328</v>
      </c>
      <c r="K7162" s="101" t="str">
        <f>IF(AND(VALUE(MONTH(jaar_zip[[#This Row],[Datum]]))=1,VALUE(WEEKNUM(jaar_zip[[#This Row],[Datum]],21))&gt;51),RIGHT(YEAR(jaar_zip[[#This Row],[Datum]])-1,2),RIGHT(YEAR(jaar_zip[[#This Row],[Datum]]),2))&amp;"-"&amp; TEXT(WEEKNUM(jaar_zip[[#This Row],[Datum]],21),"00")</f>
        <v>24-06</v>
      </c>
      <c r="L7162" s="101">
        <f>MONTH(jaar_zip[[#This Row],[Datum]])</f>
        <v>2</v>
      </c>
      <c r="M7162" s="101">
        <f>IF(ISNUMBER(jaar_zip[[#This Row],[etmaaltemperatuur]]),IF(jaar_zip[[#This Row],[etmaaltemperatuur]]&lt;stookgrens,stookgrens-jaar_zip[[#This Row],[etmaaltemperatuur]],0),"")</f>
        <v>7.4</v>
      </c>
      <c r="N7162" s="101">
        <f>IF(ISNUMBER(jaar_zip[[#This Row],[graaddagen]]),IF(OR(MONTH(jaar_zip[[#This Row],[Datum]])=1,MONTH(jaar_zip[[#This Row],[Datum]])=2,MONTH(jaar_zip[[#This Row],[Datum]])=11,MONTH(jaar_zip[[#This Row],[Datum]])=12),1.1,IF(OR(MONTH(jaar_zip[[#This Row],[Datum]])=3,MONTH(jaar_zip[[#This Row],[Datum]])=10),1,0.8))*jaar_zip[[#This Row],[graaddagen]],"")</f>
        <v>8.14</v>
      </c>
      <c r="O7162" s="101">
        <f>IF(ISNUMBER(jaar_zip[[#This Row],[etmaaltemperatuur]]),IF(jaar_zip[[#This Row],[etmaaltemperatuur]]&gt;stookgrens,jaar_zip[[#This Row],[etmaaltemperatuur]]-stookgrens,0),"")</f>
        <v>0</v>
      </c>
    </row>
    <row r="7163" spans="1:15" x14ac:dyDescent="0.25">
      <c r="A7163">
        <v>348</v>
      </c>
      <c r="B7163">
        <v>20240207</v>
      </c>
      <c r="C7163">
        <v>1.9</v>
      </c>
      <c r="D7163">
        <v>4.5</v>
      </c>
      <c r="E7163">
        <v>479</v>
      </c>
      <c r="F7163">
        <v>2.8</v>
      </c>
      <c r="G7163">
        <v>1005.3</v>
      </c>
      <c r="H7163">
        <v>87</v>
      </c>
      <c r="I7163" s="101" t="s">
        <v>38</v>
      </c>
      <c r="J7163" s="1">
        <f>DATEVALUE(RIGHT(jaar_zip[[#This Row],[YYYYMMDD]],2)&amp;"-"&amp;MID(jaar_zip[[#This Row],[YYYYMMDD]],5,2)&amp;"-"&amp;LEFT(jaar_zip[[#This Row],[YYYYMMDD]],4))</f>
        <v>45329</v>
      </c>
      <c r="K7163" s="101" t="str">
        <f>IF(AND(VALUE(MONTH(jaar_zip[[#This Row],[Datum]]))=1,VALUE(WEEKNUM(jaar_zip[[#This Row],[Datum]],21))&gt;51),RIGHT(YEAR(jaar_zip[[#This Row],[Datum]])-1,2),RIGHT(YEAR(jaar_zip[[#This Row],[Datum]]),2))&amp;"-"&amp; TEXT(WEEKNUM(jaar_zip[[#This Row],[Datum]],21),"00")</f>
        <v>24-06</v>
      </c>
      <c r="L7163" s="101">
        <f>MONTH(jaar_zip[[#This Row],[Datum]])</f>
        <v>2</v>
      </c>
      <c r="M7163" s="101">
        <f>IF(ISNUMBER(jaar_zip[[#This Row],[etmaaltemperatuur]]),IF(jaar_zip[[#This Row],[etmaaltemperatuur]]&lt;stookgrens,stookgrens-jaar_zip[[#This Row],[etmaaltemperatuur]],0),"")</f>
        <v>13.5</v>
      </c>
      <c r="N7163" s="101">
        <f>IF(ISNUMBER(jaar_zip[[#This Row],[graaddagen]]),IF(OR(MONTH(jaar_zip[[#This Row],[Datum]])=1,MONTH(jaar_zip[[#This Row],[Datum]])=2,MONTH(jaar_zip[[#This Row],[Datum]])=11,MONTH(jaar_zip[[#This Row],[Datum]])=12),1.1,IF(OR(MONTH(jaar_zip[[#This Row],[Datum]])=3,MONTH(jaar_zip[[#This Row],[Datum]])=10),1,0.8))*jaar_zip[[#This Row],[graaddagen]],"")</f>
        <v>14.850000000000001</v>
      </c>
      <c r="O7163" s="101">
        <f>IF(ISNUMBER(jaar_zip[[#This Row],[etmaaltemperatuur]]),IF(jaar_zip[[#This Row],[etmaaltemperatuur]]&gt;stookgrens,jaar_zip[[#This Row],[etmaaltemperatuur]]-stookgrens,0),"")</f>
        <v>0</v>
      </c>
    </row>
    <row r="7164" spans="1:15" x14ac:dyDescent="0.25">
      <c r="A7164">
        <v>348</v>
      </c>
      <c r="B7164">
        <v>20240208</v>
      </c>
      <c r="C7164">
        <v>3.5</v>
      </c>
      <c r="D7164">
        <v>3.7</v>
      </c>
      <c r="E7164">
        <v>149</v>
      </c>
      <c r="F7164">
        <v>13.1</v>
      </c>
      <c r="G7164">
        <v>996.1</v>
      </c>
      <c r="H7164">
        <v>95</v>
      </c>
      <c r="I7164" s="101" t="s">
        <v>38</v>
      </c>
      <c r="J7164" s="1">
        <f>DATEVALUE(RIGHT(jaar_zip[[#This Row],[YYYYMMDD]],2)&amp;"-"&amp;MID(jaar_zip[[#This Row],[YYYYMMDD]],5,2)&amp;"-"&amp;LEFT(jaar_zip[[#This Row],[YYYYMMDD]],4))</f>
        <v>45330</v>
      </c>
      <c r="K7164" s="101" t="str">
        <f>IF(AND(VALUE(MONTH(jaar_zip[[#This Row],[Datum]]))=1,VALUE(WEEKNUM(jaar_zip[[#This Row],[Datum]],21))&gt;51),RIGHT(YEAR(jaar_zip[[#This Row],[Datum]])-1,2),RIGHT(YEAR(jaar_zip[[#This Row],[Datum]]),2))&amp;"-"&amp; TEXT(WEEKNUM(jaar_zip[[#This Row],[Datum]],21),"00")</f>
        <v>24-06</v>
      </c>
      <c r="L7164" s="101">
        <f>MONTH(jaar_zip[[#This Row],[Datum]])</f>
        <v>2</v>
      </c>
      <c r="M7164" s="101">
        <f>IF(ISNUMBER(jaar_zip[[#This Row],[etmaaltemperatuur]]),IF(jaar_zip[[#This Row],[etmaaltemperatuur]]&lt;stookgrens,stookgrens-jaar_zip[[#This Row],[etmaaltemperatuur]],0),"")</f>
        <v>14.3</v>
      </c>
      <c r="N7164" s="101">
        <f>IF(ISNUMBER(jaar_zip[[#This Row],[graaddagen]]),IF(OR(MONTH(jaar_zip[[#This Row],[Datum]])=1,MONTH(jaar_zip[[#This Row],[Datum]])=2,MONTH(jaar_zip[[#This Row],[Datum]])=11,MONTH(jaar_zip[[#This Row],[Datum]])=12),1.1,IF(OR(MONTH(jaar_zip[[#This Row],[Datum]])=3,MONTH(jaar_zip[[#This Row],[Datum]])=10),1,0.8))*jaar_zip[[#This Row],[graaddagen]],"")</f>
        <v>15.730000000000002</v>
      </c>
      <c r="O7164" s="101">
        <f>IF(ISNUMBER(jaar_zip[[#This Row],[etmaaltemperatuur]]),IF(jaar_zip[[#This Row],[etmaaltemperatuur]]&gt;stookgrens,jaar_zip[[#This Row],[etmaaltemperatuur]]-stookgrens,0),"")</f>
        <v>0</v>
      </c>
    </row>
    <row r="7165" spans="1:15" x14ac:dyDescent="0.25">
      <c r="A7165">
        <v>348</v>
      </c>
      <c r="B7165">
        <v>20240209</v>
      </c>
      <c r="C7165">
        <v>5.4</v>
      </c>
      <c r="D7165">
        <v>10.7</v>
      </c>
      <c r="E7165">
        <v>278</v>
      </c>
      <c r="F7165">
        <v>4.2</v>
      </c>
      <c r="G7165">
        <v>983.6</v>
      </c>
      <c r="H7165">
        <v>90</v>
      </c>
      <c r="I7165" s="101" t="s">
        <v>38</v>
      </c>
      <c r="J7165" s="1">
        <f>DATEVALUE(RIGHT(jaar_zip[[#This Row],[YYYYMMDD]],2)&amp;"-"&amp;MID(jaar_zip[[#This Row],[YYYYMMDD]],5,2)&amp;"-"&amp;LEFT(jaar_zip[[#This Row],[YYYYMMDD]],4))</f>
        <v>45331</v>
      </c>
      <c r="K7165" s="101" t="str">
        <f>IF(AND(VALUE(MONTH(jaar_zip[[#This Row],[Datum]]))=1,VALUE(WEEKNUM(jaar_zip[[#This Row],[Datum]],21))&gt;51),RIGHT(YEAR(jaar_zip[[#This Row],[Datum]])-1,2),RIGHT(YEAR(jaar_zip[[#This Row],[Datum]]),2))&amp;"-"&amp; TEXT(WEEKNUM(jaar_zip[[#This Row],[Datum]],21),"00")</f>
        <v>24-06</v>
      </c>
      <c r="L7165" s="101">
        <f>MONTH(jaar_zip[[#This Row],[Datum]])</f>
        <v>2</v>
      </c>
      <c r="M7165" s="101">
        <f>IF(ISNUMBER(jaar_zip[[#This Row],[etmaaltemperatuur]]),IF(jaar_zip[[#This Row],[etmaaltemperatuur]]&lt;stookgrens,stookgrens-jaar_zip[[#This Row],[etmaaltemperatuur]],0),"")</f>
        <v>7.3000000000000007</v>
      </c>
      <c r="N7165" s="101">
        <f>IF(ISNUMBER(jaar_zip[[#This Row],[graaddagen]]),IF(OR(MONTH(jaar_zip[[#This Row],[Datum]])=1,MONTH(jaar_zip[[#This Row],[Datum]])=2,MONTH(jaar_zip[[#This Row],[Datum]])=11,MONTH(jaar_zip[[#This Row],[Datum]])=12),1.1,IF(OR(MONTH(jaar_zip[[#This Row],[Datum]])=3,MONTH(jaar_zip[[#This Row],[Datum]])=10),1,0.8))*jaar_zip[[#This Row],[graaddagen]],"")</f>
        <v>8.0300000000000011</v>
      </c>
      <c r="O7165" s="101">
        <f>IF(ISNUMBER(jaar_zip[[#This Row],[etmaaltemperatuur]]),IF(jaar_zip[[#This Row],[etmaaltemperatuur]]&gt;stookgrens,jaar_zip[[#This Row],[etmaaltemperatuur]]-stookgrens,0),"")</f>
        <v>0</v>
      </c>
    </row>
    <row r="7166" spans="1:15" x14ac:dyDescent="0.25">
      <c r="A7166">
        <v>348</v>
      </c>
      <c r="B7166">
        <v>20240210</v>
      </c>
      <c r="C7166">
        <v>2.9</v>
      </c>
      <c r="D7166">
        <v>10.5</v>
      </c>
      <c r="E7166">
        <v>391</v>
      </c>
      <c r="F7166">
        <v>0.9</v>
      </c>
      <c r="G7166">
        <v>986.1</v>
      </c>
      <c r="H7166">
        <v>91</v>
      </c>
      <c r="I7166" s="101" t="s">
        <v>38</v>
      </c>
      <c r="J7166" s="1">
        <f>DATEVALUE(RIGHT(jaar_zip[[#This Row],[YYYYMMDD]],2)&amp;"-"&amp;MID(jaar_zip[[#This Row],[YYYYMMDD]],5,2)&amp;"-"&amp;LEFT(jaar_zip[[#This Row],[YYYYMMDD]],4))</f>
        <v>45332</v>
      </c>
      <c r="K7166" s="101" t="str">
        <f>IF(AND(VALUE(MONTH(jaar_zip[[#This Row],[Datum]]))=1,VALUE(WEEKNUM(jaar_zip[[#This Row],[Datum]],21))&gt;51),RIGHT(YEAR(jaar_zip[[#This Row],[Datum]])-1,2),RIGHT(YEAR(jaar_zip[[#This Row],[Datum]]),2))&amp;"-"&amp; TEXT(WEEKNUM(jaar_zip[[#This Row],[Datum]],21),"00")</f>
        <v>24-06</v>
      </c>
      <c r="L7166" s="101">
        <f>MONTH(jaar_zip[[#This Row],[Datum]])</f>
        <v>2</v>
      </c>
      <c r="M7166" s="101">
        <f>IF(ISNUMBER(jaar_zip[[#This Row],[etmaaltemperatuur]]),IF(jaar_zip[[#This Row],[etmaaltemperatuur]]&lt;stookgrens,stookgrens-jaar_zip[[#This Row],[etmaaltemperatuur]],0),"")</f>
        <v>7.5</v>
      </c>
      <c r="N7166" s="101">
        <f>IF(ISNUMBER(jaar_zip[[#This Row],[graaddagen]]),IF(OR(MONTH(jaar_zip[[#This Row],[Datum]])=1,MONTH(jaar_zip[[#This Row],[Datum]])=2,MONTH(jaar_zip[[#This Row],[Datum]])=11,MONTH(jaar_zip[[#This Row],[Datum]])=12),1.1,IF(OR(MONTH(jaar_zip[[#This Row],[Datum]])=3,MONTH(jaar_zip[[#This Row],[Datum]])=10),1,0.8))*jaar_zip[[#This Row],[graaddagen]],"")</f>
        <v>8.25</v>
      </c>
      <c r="O7166" s="101">
        <f>IF(ISNUMBER(jaar_zip[[#This Row],[etmaaltemperatuur]]),IF(jaar_zip[[#This Row],[etmaaltemperatuur]]&gt;stookgrens,jaar_zip[[#This Row],[etmaaltemperatuur]]-stookgrens,0),"")</f>
        <v>0</v>
      </c>
    </row>
    <row r="7167" spans="1:15" x14ac:dyDescent="0.25">
      <c r="A7167">
        <v>348</v>
      </c>
      <c r="B7167">
        <v>20240211</v>
      </c>
      <c r="C7167">
        <v>3.1</v>
      </c>
      <c r="D7167">
        <v>8.4</v>
      </c>
      <c r="E7167">
        <v>286</v>
      </c>
      <c r="F7167">
        <v>6.3</v>
      </c>
      <c r="G7167">
        <v>990.8</v>
      </c>
      <c r="H7167">
        <v>95</v>
      </c>
      <c r="I7167" s="101" t="s">
        <v>38</v>
      </c>
      <c r="J7167" s="1">
        <f>DATEVALUE(RIGHT(jaar_zip[[#This Row],[YYYYMMDD]],2)&amp;"-"&amp;MID(jaar_zip[[#This Row],[YYYYMMDD]],5,2)&amp;"-"&amp;LEFT(jaar_zip[[#This Row],[YYYYMMDD]],4))</f>
        <v>45333</v>
      </c>
      <c r="K7167" s="101" t="str">
        <f>IF(AND(VALUE(MONTH(jaar_zip[[#This Row],[Datum]]))=1,VALUE(WEEKNUM(jaar_zip[[#This Row],[Datum]],21))&gt;51),RIGHT(YEAR(jaar_zip[[#This Row],[Datum]])-1,2),RIGHT(YEAR(jaar_zip[[#This Row],[Datum]]),2))&amp;"-"&amp; TEXT(WEEKNUM(jaar_zip[[#This Row],[Datum]],21),"00")</f>
        <v>24-06</v>
      </c>
      <c r="L7167" s="101">
        <f>MONTH(jaar_zip[[#This Row],[Datum]])</f>
        <v>2</v>
      </c>
      <c r="M7167" s="101">
        <f>IF(ISNUMBER(jaar_zip[[#This Row],[etmaaltemperatuur]]),IF(jaar_zip[[#This Row],[etmaaltemperatuur]]&lt;stookgrens,stookgrens-jaar_zip[[#This Row],[etmaaltemperatuur]],0),"")</f>
        <v>9.6</v>
      </c>
      <c r="N7167" s="101">
        <f>IF(ISNUMBER(jaar_zip[[#This Row],[graaddagen]]),IF(OR(MONTH(jaar_zip[[#This Row],[Datum]])=1,MONTH(jaar_zip[[#This Row],[Datum]])=2,MONTH(jaar_zip[[#This Row],[Datum]])=11,MONTH(jaar_zip[[#This Row],[Datum]])=12),1.1,IF(OR(MONTH(jaar_zip[[#This Row],[Datum]])=3,MONTH(jaar_zip[[#This Row],[Datum]])=10),1,0.8))*jaar_zip[[#This Row],[graaddagen]],"")</f>
        <v>10.56</v>
      </c>
      <c r="O7167" s="101">
        <f>IF(ISNUMBER(jaar_zip[[#This Row],[etmaaltemperatuur]]),IF(jaar_zip[[#This Row],[etmaaltemperatuur]]&gt;stookgrens,jaar_zip[[#This Row],[etmaaltemperatuur]]-stookgrens,0),"")</f>
        <v>0</v>
      </c>
    </row>
    <row r="7168" spans="1:15" x14ac:dyDescent="0.25">
      <c r="A7168">
        <v>348</v>
      </c>
      <c r="B7168">
        <v>20240212</v>
      </c>
      <c r="C7168">
        <v>3.5</v>
      </c>
      <c r="D7168">
        <v>6</v>
      </c>
      <c r="E7168">
        <v>492</v>
      </c>
      <c r="F7168">
        <v>-0.1</v>
      </c>
      <c r="G7168">
        <v>1005.2</v>
      </c>
      <c r="H7168">
        <v>91</v>
      </c>
      <c r="I7168" s="101" t="s">
        <v>38</v>
      </c>
      <c r="J7168" s="1">
        <f>DATEVALUE(RIGHT(jaar_zip[[#This Row],[YYYYMMDD]],2)&amp;"-"&amp;MID(jaar_zip[[#This Row],[YYYYMMDD]],5,2)&amp;"-"&amp;LEFT(jaar_zip[[#This Row],[YYYYMMDD]],4))</f>
        <v>45334</v>
      </c>
      <c r="K7168" s="101" t="str">
        <f>IF(AND(VALUE(MONTH(jaar_zip[[#This Row],[Datum]]))=1,VALUE(WEEKNUM(jaar_zip[[#This Row],[Datum]],21))&gt;51),RIGHT(YEAR(jaar_zip[[#This Row],[Datum]])-1,2),RIGHT(YEAR(jaar_zip[[#This Row],[Datum]]),2))&amp;"-"&amp; TEXT(WEEKNUM(jaar_zip[[#This Row],[Datum]],21),"00")</f>
        <v>24-07</v>
      </c>
      <c r="L7168" s="101">
        <f>MONTH(jaar_zip[[#This Row],[Datum]])</f>
        <v>2</v>
      </c>
      <c r="M7168" s="101">
        <f>IF(ISNUMBER(jaar_zip[[#This Row],[etmaaltemperatuur]]),IF(jaar_zip[[#This Row],[etmaaltemperatuur]]&lt;stookgrens,stookgrens-jaar_zip[[#This Row],[etmaaltemperatuur]],0),"")</f>
        <v>12</v>
      </c>
      <c r="N7168" s="101">
        <f>IF(ISNUMBER(jaar_zip[[#This Row],[graaddagen]]),IF(OR(MONTH(jaar_zip[[#This Row],[Datum]])=1,MONTH(jaar_zip[[#This Row],[Datum]])=2,MONTH(jaar_zip[[#This Row],[Datum]])=11,MONTH(jaar_zip[[#This Row],[Datum]])=12),1.1,IF(OR(MONTH(jaar_zip[[#This Row],[Datum]])=3,MONTH(jaar_zip[[#This Row],[Datum]])=10),1,0.8))*jaar_zip[[#This Row],[graaddagen]],"")</f>
        <v>13.200000000000001</v>
      </c>
      <c r="O7168" s="101">
        <f>IF(ISNUMBER(jaar_zip[[#This Row],[etmaaltemperatuur]]),IF(jaar_zip[[#This Row],[etmaaltemperatuur]]&gt;stookgrens,jaar_zip[[#This Row],[etmaaltemperatuur]]-stookgrens,0),"")</f>
        <v>0</v>
      </c>
    </row>
    <row r="7169" spans="1:15" x14ac:dyDescent="0.25">
      <c r="A7169">
        <v>348</v>
      </c>
      <c r="B7169">
        <v>20240213</v>
      </c>
      <c r="C7169">
        <v>5.4</v>
      </c>
      <c r="D7169">
        <v>6.4</v>
      </c>
      <c r="E7169">
        <v>567</v>
      </c>
      <c r="F7169">
        <v>1.6</v>
      </c>
      <c r="G7169">
        <v>1014.9</v>
      </c>
      <c r="H7169">
        <v>88</v>
      </c>
      <c r="I7169" s="101" t="s">
        <v>38</v>
      </c>
      <c r="J7169" s="1">
        <f>DATEVALUE(RIGHT(jaar_zip[[#This Row],[YYYYMMDD]],2)&amp;"-"&amp;MID(jaar_zip[[#This Row],[YYYYMMDD]],5,2)&amp;"-"&amp;LEFT(jaar_zip[[#This Row],[YYYYMMDD]],4))</f>
        <v>45335</v>
      </c>
      <c r="K7169" s="101" t="str">
        <f>IF(AND(VALUE(MONTH(jaar_zip[[#This Row],[Datum]]))=1,VALUE(WEEKNUM(jaar_zip[[#This Row],[Datum]],21))&gt;51),RIGHT(YEAR(jaar_zip[[#This Row],[Datum]])-1,2),RIGHT(YEAR(jaar_zip[[#This Row],[Datum]]),2))&amp;"-"&amp; TEXT(WEEKNUM(jaar_zip[[#This Row],[Datum]],21),"00")</f>
        <v>24-07</v>
      </c>
      <c r="L7169" s="101">
        <f>MONTH(jaar_zip[[#This Row],[Datum]])</f>
        <v>2</v>
      </c>
      <c r="M7169" s="101">
        <f>IF(ISNUMBER(jaar_zip[[#This Row],[etmaaltemperatuur]]),IF(jaar_zip[[#This Row],[etmaaltemperatuur]]&lt;stookgrens,stookgrens-jaar_zip[[#This Row],[etmaaltemperatuur]],0),"")</f>
        <v>11.6</v>
      </c>
      <c r="N7169" s="101">
        <f>IF(ISNUMBER(jaar_zip[[#This Row],[graaddagen]]),IF(OR(MONTH(jaar_zip[[#This Row],[Datum]])=1,MONTH(jaar_zip[[#This Row],[Datum]])=2,MONTH(jaar_zip[[#This Row],[Datum]])=11,MONTH(jaar_zip[[#This Row],[Datum]])=12),1.1,IF(OR(MONTH(jaar_zip[[#This Row],[Datum]])=3,MONTH(jaar_zip[[#This Row],[Datum]])=10),1,0.8))*jaar_zip[[#This Row],[graaddagen]],"")</f>
        <v>12.76</v>
      </c>
      <c r="O7169" s="101">
        <f>IF(ISNUMBER(jaar_zip[[#This Row],[etmaaltemperatuur]]),IF(jaar_zip[[#This Row],[etmaaltemperatuur]]&gt;stookgrens,jaar_zip[[#This Row],[etmaaltemperatuur]]-stookgrens,0),"")</f>
        <v>0</v>
      </c>
    </row>
    <row r="7170" spans="1:15" x14ac:dyDescent="0.25">
      <c r="A7170">
        <v>348</v>
      </c>
      <c r="B7170">
        <v>20240214</v>
      </c>
      <c r="C7170">
        <v>7.5</v>
      </c>
      <c r="D7170">
        <v>11.3</v>
      </c>
      <c r="E7170">
        <v>166</v>
      </c>
      <c r="F7170">
        <v>3.4</v>
      </c>
      <c r="G7170">
        <v>1014.4</v>
      </c>
      <c r="H7170">
        <v>96</v>
      </c>
      <c r="I7170" s="101" t="s">
        <v>38</v>
      </c>
      <c r="J7170" s="1">
        <f>DATEVALUE(RIGHT(jaar_zip[[#This Row],[YYYYMMDD]],2)&amp;"-"&amp;MID(jaar_zip[[#This Row],[YYYYMMDD]],5,2)&amp;"-"&amp;LEFT(jaar_zip[[#This Row],[YYYYMMDD]],4))</f>
        <v>45336</v>
      </c>
      <c r="K7170" s="101" t="str">
        <f>IF(AND(VALUE(MONTH(jaar_zip[[#This Row],[Datum]]))=1,VALUE(WEEKNUM(jaar_zip[[#This Row],[Datum]],21))&gt;51),RIGHT(YEAR(jaar_zip[[#This Row],[Datum]])-1,2),RIGHT(YEAR(jaar_zip[[#This Row],[Datum]]),2))&amp;"-"&amp; TEXT(WEEKNUM(jaar_zip[[#This Row],[Datum]],21),"00")</f>
        <v>24-07</v>
      </c>
      <c r="L7170" s="101">
        <f>MONTH(jaar_zip[[#This Row],[Datum]])</f>
        <v>2</v>
      </c>
      <c r="M7170" s="101">
        <f>IF(ISNUMBER(jaar_zip[[#This Row],[etmaaltemperatuur]]),IF(jaar_zip[[#This Row],[etmaaltemperatuur]]&lt;stookgrens,stookgrens-jaar_zip[[#This Row],[etmaaltemperatuur]],0),"")</f>
        <v>6.6999999999999993</v>
      </c>
      <c r="N7170" s="101">
        <f>IF(ISNUMBER(jaar_zip[[#This Row],[graaddagen]]),IF(OR(MONTH(jaar_zip[[#This Row],[Datum]])=1,MONTH(jaar_zip[[#This Row],[Datum]])=2,MONTH(jaar_zip[[#This Row],[Datum]])=11,MONTH(jaar_zip[[#This Row],[Datum]])=12),1.1,IF(OR(MONTH(jaar_zip[[#This Row],[Datum]])=3,MONTH(jaar_zip[[#This Row],[Datum]])=10),1,0.8))*jaar_zip[[#This Row],[graaddagen]],"")</f>
        <v>7.37</v>
      </c>
      <c r="O7170" s="101">
        <f>IF(ISNUMBER(jaar_zip[[#This Row],[etmaaltemperatuur]]),IF(jaar_zip[[#This Row],[etmaaltemperatuur]]&gt;stookgrens,jaar_zip[[#This Row],[etmaaltemperatuur]]-stookgrens,0),"")</f>
        <v>0</v>
      </c>
    </row>
    <row r="7171" spans="1:15" x14ac:dyDescent="0.25">
      <c r="A7171">
        <v>348</v>
      </c>
      <c r="B7171">
        <v>20240215</v>
      </c>
      <c r="C7171">
        <v>4.4000000000000004</v>
      </c>
      <c r="D7171">
        <v>12.7</v>
      </c>
      <c r="E7171">
        <v>425</v>
      </c>
      <c r="F7171">
        <v>8.1999999999999993</v>
      </c>
      <c r="G7171">
        <v>1012.4</v>
      </c>
      <c r="H7171">
        <v>89</v>
      </c>
      <c r="I7171" s="101" t="s">
        <v>38</v>
      </c>
      <c r="J7171" s="1">
        <f>DATEVALUE(RIGHT(jaar_zip[[#This Row],[YYYYMMDD]],2)&amp;"-"&amp;MID(jaar_zip[[#This Row],[YYYYMMDD]],5,2)&amp;"-"&amp;LEFT(jaar_zip[[#This Row],[YYYYMMDD]],4))</f>
        <v>45337</v>
      </c>
      <c r="K7171" s="101" t="str">
        <f>IF(AND(VALUE(MONTH(jaar_zip[[#This Row],[Datum]]))=1,VALUE(WEEKNUM(jaar_zip[[#This Row],[Datum]],21))&gt;51),RIGHT(YEAR(jaar_zip[[#This Row],[Datum]])-1,2),RIGHT(YEAR(jaar_zip[[#This Row],[Datum]]),2))&amp;"-"&amp; TEXT(WEEKNUM(jaar_zip[[#This Row],[Datum]],21),"00")</f>
        <v>24-07</v>
      </c>
      <c r="L7171" s="101">
        <f>MONTH(jaar_zip[[#This Row],[Datum]])</f>
        <v>2</v>
      </c>
      <c r="M7171" s="101">
        <f>IF(ISNUMBER(jaar_zip[[#This Row],[etmaaltemperatuur]]),IF(jaar_zip[[#This Row],[etmaaltemperatuur]]&lt;stookgrens,stookgrens-jaar_zip[[#This Row],[etmaaltemperatuur]],0),"")</f>
        <v>5.3000000000000007</v>
      </c>
      <c r="N7171" s="101">
        <f>IF(ISNUMBER(jaar_zip[[#This Row],[graaddagen]]),IF(OR(MONTH(jaar_zip[[#This Row],[Datum]])=1,MONTH(jaar_zip[[#This Row],[Datum]])=2,MONTH(jaar_zip[[#This Row],[Datum]])=11,MONTH(jaar_zip[[#This Row],[Datum]])=12),1.1,IF(OR(MONTH(jaar_zip[[#This Row],[Datum]])=3,MONTH(jaar_zip[[#This Row],[Datum]])=10),1,0.8))*jaar_zip[[#This Row],[graaddagen]],"")</f>
        <v>5.830000000000001</v>
      </c>
      <c r="O7171" s="101">
        <f>IF(ISNUMBER(jaar_zip[[#This Row],[etmaaltemperatuur]]),IF(jaar_zip[[#This Row],[etmaaltemperatuur]]&gt;stookgrens,jaar_zip[[#This Row],[etmaaltemperatuur]]-stookgrens,0),"")</f>
        <v>0</v>
      </c>
    </row>
    <row r="7172" spans="1:15" x14ac:dyDescent="0.25">
      <c r="A7172">
        <v>348</v>
      </c>
      <c r="B7172">
        <v>20240216</v>
      </c>
      <c r="C7172">
        <v>4.2</v>
      </c>
      <c r="D7172">
        <v>10.8</v>
      </c>
      <c r="E7172">
        <v>236</v>
      </c>
      <c r="F7172">
        <v>2.9</v>
      </c>
      <c r="G7172">
        <v>1014.5</v>
      </c>
      <c r="H7172">
        <v>90</v>
      </c>
      <c r="I7172" s="101" t="s">
        <v>38</v>
      </c>
      <c r="J7172" s="1">
        <f>DATEVALUE(RIGHT(jaar_zip[[#This Row],[YYYYMMDD]],2)&amp;"-"&amp;MID(jaar_zip[[#This Row],[YYYYMMDD]],5,2)&amp;"-"&amp;LEFT(jaar_zip[[#This Row],[YYYYMMDD]],4))</f>
        <v>45338</v>
      </c>
      <c r="K7172" s="101" t="str">
        <f>IF(AND(VALUE(MONTH(jaar_zip[[#This Row],[Datum]]))=1,VALUE(WEEKNUM(jaar_zip[[#This Row],[Datum]],21))&gt;51),RIGHT(YEAR(jaar_zip[[#This Row],[Datum]])-1,2),RIGHT(YEAR(jaar_zip[[#This Row],[Datum]]),2))&amp;"-"&amp; TEXT(WEEKNUM(jaar_zip[[#This Row],[Datum]],21),"00")</f>
        <v>24-07</v>
      </c>
      <c r="L7172" s="101">
        <f>MONTH(jaar_zip[[#This Row],[Datum]])</f>
        <v>2</v>
      </c>
      <c r="M7172" s="101">
        <f>IF(ISNUMBER(jaar_zip[[#This Row],[etmaaltemperatuur]]),IF(jaar_zip[[#This Row],[etmaaltemperatuur]]&lt;stookgrens,stookgrens-jaar_zip[[#This Row],[etmaaltemperatuur]],0),"")</f>
        <v>7.1999999999999993</v>
      </c>
      <c r="N7172" s="101">
        <f>IF(ISNUMBER(jaar_zip[[#This Row],[graaddagen]]),IF(OR(MONTH(jaar_zip[[#This Row],[Datum]])=1,MONTH(jaar_zip[[#This Row],[Datum]])=2,MONTH(jaar_zip[[#This Row],[Datum]])=11,MONTH(jaar_zip[[#This Row],[Datum]])=12),1.1,IF(OR(MONTH(jaar_zip[[#This Row],[Datum]])=3,MONTH(jaar_zip[[#This Row],[Datum]])=10),1,0.8))*jaar_zip[[#This Row],[graaddagen]],"")</f>
        <v>7.92</v>
      </c>
      <c r="O7172" s="101">
        <f>IF(ISNUMBER(jaar_zip[[#This Row],[etmaaltemperatuur]]),IF(jaar_zip[[#This Row],[etmaaltemperatuur]]&gt;stookgrens,jaar_zip[[#This Row],[etmaaltemperatuur]]-stookgrens,0),"")</f>
        <v>0</v>
      </c>
    </row>
    <row r="7173" spans="1:15" x14ac:dyDescent="0.25">
      <c r="A7173">
        <v>348</v>
      </c>
      <c r="B7173">
        <v>20240217</v>
      </c>
      <c r="C7173">
        <v>3</v>
      </c>
      <c r="D7173">
        <v>10.199999999999999</v>
      </c>
      <c r="E7173">
        <v>390</v>
      </c>
      <c r="F7173">
        <v>-0.1</v>
      </c>
      <c r="G7173">
        <v>1030.0999999999999</v>
      </c>
      <c r="H7173">
        <v>91</v>
      </c>
      <c r="I7173" s="101" t="s">
        <v>38</v>
      </c>
      <c r="J7173" s="1">
        <f>DATEVALUE(RIGHT(jaar_zip[[#This Row],[YYYYMMDD]],2)&amp;"-"&amp;MID(jaar_zip[[#This Row],[YYYYMMDD]],5,2)&amp;"-"&amp;LEFT(jaar_zip[[#This Row],[YYYYMMDD]],4))</f>
        <v>45339</v>
      </c>
      <c r="K7173" s="101" t="str">
        <f>IF(AND(VALUE(MONTH(jaar_zip[[#This Row],[Datum]]))=1,VALUE(WEEKNUM(jaar_zip[[#This Row],[Datum]],21))&gt;51),RIGHT(YEAR(jaar_zip[[#This Row],[Datum]])-1,2),RIGHT(YEAR(jaar_zip[[#This Row],[Datum]]),2))&amp;"-"&amp; TEXT(WEEKNUM(jaar_zip[[#This Row],[Datum]],21),"00")</f>
        <v>24-07</v>
      </c>
      <c r="L7173" s="101">
        <f>MONTH(jaar_zip[[#This Row],[Datum]])</f>
        <v>2</v>
      </c>
      <c r="M7173" s="101">
        <f>IF(ISNUMBER(jaar_zip[[#This Row],[etmaaltemperatuur]]),IF(jaar_zip[[#This Row],[etmaaltemperatuur]]&lt;stookgrens,stookgrens-jaar_zip[[#This Row],[etmaaltemperatuur]],0),"")</f>
        <v>7.8000000000000007</v>
      </c>
      <c r="N7173" s="101">
        <f>IF(ISNUMBER(jaar_zip[[#This Row],[graaddagen]]),IF(OR(MONTH(jaar_zip[[#This Row],[Datum]])=1,MONTH(jaar_zip[[#This Row],[Datum]])=2,MONTH(jaar_zip[[#This Row],[Datum]])=11,MONTH(jaar_zip[[#This Row],[Datum]])=12),1.1,IF(OR(MONTH(jaar_zip[[#This Row],[Datum]])=3,MONTH(jaar_zip[[#This Row],[Datum]])=10),1,0.8))*jaar_zip[[#This Row],[graaddagen]],"")</f>
        <v>8.5800000000000018</v>
      </c>
      <c r="O7173" s="101">
        <f>IF(ISNUMBER(jaar_zip[[#This Row],[etmaaltemperatuur]]),IF(jaar_zip[[#This Row],[etmaaltemperatuur]]&gt;stookgrens,jaar_zip[[#This Row],[etmaaltemperatuur]]-stookgrens,0),"")</f>
        <v>0</v>
      </c>
    </row>
    <row r="7174" spans="1:15" x14ac:dyDescent="0.25">
      <c r="A7174">
        <v>348</v>
      </c>
      <c r="B7174">
        <v>20240218</v>
      </c>
      <c r="C7174">
        <v>7.2</v>
      </c>
      <c r="D7174">
        <v>9.5</v>
      </c>
      <c r="E7174">
        <v>160</v>
      </c>
      <c r="F7174">
        <v>8</v>
      </c>
      <c r="G7174">
        <v>1024.0999999999999</v>
      </c>
      <c r="H7174">
        <v>92</v>
      </c>
      <c r="I7174" s="101" t="s">
        <v>38</v>
      </c>
      <c r="J7174" s="1">
        <f>DATEVALUE(RIGHT(jaar_zip[[#This Row],[YYYYMMDD]],2)&amp;"-"&amp;MID(jaar_zip[[#This Row],[YYYYMMDD]],5,2)&amp;"-"&amp;LEFT(jaar_zip[[#This Row],[YYYYMMDD]],4))</f>
        <v>45340</v>
      </c>
      <c r="K7174" s="101" t="str">
        <f>IF(AND(VALUE(MONTH(jaar_zip[[#This Row],[Datum]]))=1,VALUE(WEEKNUM(jaar_zip[[#This Row],[Datum]],21))&gt;51),RIGHT(YEAR(jaar_zip[[#This Row],[Datum]])-1,2),RIGHT(YEAR(jaar_zip[[#This Row],[Datum]]),2))&amp;"-"&amp; TEXT(WEEKNUM(jaar_zip[[#This Row],[Datum]],21),"00")</f>
        <v>24-07</v>
      </c>
      <c r="L7174" s="101">
        <f>MONTH(jaar_zip[[#This Row],[Datum]])</f>
        <v>2</v>
      </c>
      <c r="M7174" s="101">
        <f>IF(ISNUMBER(jaar_zip[[#This Row],[etmaaltemperatuur]]),IF(jaar_zip[[#This Row],[etmaaltemperatuur]]&lt;stookgrens,stookgrens-jaar_zip[[#This Row],[etmaaltemperatuur]],0),"")</f>
        <v>8.5</v>
      </c>
      <c r="N7174" s="101">
        <f>IF(ISNUMBER(jaar_zip[[#This Row],[graaddagen]]),IF(OR(MONTH(jaar_zip[[#This Row],[Datum]])=1,MONTH(jaar_zip[[#This Row],[Datum]])=2,MONTH(jaar_zip[[#This Row],[Datum]])=11,MONTH(jaar_zip[[#This Row],[Datum]])=12),1.1,IF(OR(MONTH(jaar_zip[[#This Row],[Datum]])=3,MONTH(jaar_zip[[#This Row],[Datum]])=10),1,0.8))*jaar_zip[[#This Row],[graaddagen]],"")</f>
        <v>9.3500000000000014</v>
      </c>
      <c r="O7174" s="101">
        <f>IF(ISNUMBER(jaar_zip[[#This Row],[etmaaltemperatuur]]),IF(jaar_zip[[#This Row],[etmaaltemperatuur]]&gt;stookgrens,jaar_zip[[#This Row],[etmaaltemperatuur]]-stookgrens,0),"")</f>
        <v>0</v>
      </c>
    </row>
    <row r="7175" spans="1:15" x14ac:dyDescent="0.25">
      <c r="A7175">
        <v>348</v>
      </c>
      <c r="B7175">
        <v>20240219</v>
      </c>
      <c r="C7175">
        <v>4.5999999999999996</v>
      </c>
      <c r="D7175">
        <v>8.6</v>
      </c>
      <c r="E7175">
        <v>245</v>
      </c>
      <c r="F7175">
        <v>0.9</v>
      </c>
      <c r="G7175">
        <v>1026.5999999999999</v>
      </c>
      <c r="H7175">
        <v>91</v>
      </c>
      <c r="I7175" s="101" t="s">
        <v>38</v>
      </c>
      <c r="J7175" s="1">
        <f>DATEVALUE(RIGHT(jaar_zip[[#This Row],[YYYYMMDD]],2)&amp;"-"&amp;MID(jaar_zip[[#This Row],[YYYYMMDD]],5,2)&amp;"-"&amp;LEFT(jaar_zip[[#This Row],[YYYYMMDD]],4))</f>
        <v>45341</v>
      </c>
      <c r="K7175" s="101" t="str">
        <f>IF(AND(VALUE(MONTH(jaar_zip[[#This Row],[Datum]]))=1,VALUE(WEEKNUM(jaar_zip[[#This Row],[Datum]],21))&gt;51),RIGHT(YEAR(jaar_zip[[#This Row],[Datum]])-1,2),RIGHT(YEAR(jaar_zip[[#This Row],[Datum]]),2))&amp;"-"&amp; TEXT(WEEKNUM(jaar_zip[[#This Row],[Datum]],21),"00")</f>
        <v>24-08</v>
      </c>
      <c r="L7175" s="101">
        <f>MONTH(jaar_zip[[#This Row],[Datum]])</f>
        <v>2</v>
      </c>
      <c r="M7175" s="101">
        <f>IF(ISNUMBER(jaar_zip[[#This Row],[etmaaltemperatuur]]),IF(jaar_zip[[#This Row],[etmaaltemperatuur]]&lt;stookgrens,stookgrens-jaar_zip[[#This Row],[etmaaltemperatuur]],0),"")</f>
        <v>9.4</v>
      </c>
      <c r="N7175" s="101">
        <f>IF(ISNUMBER(jaar_zip[[#This Row],[graaddagen]]),IF(OR(MONTH(jaar_zip[[#This Row],[Datum]])=1,MONTH(jaar_zip[[#This Row],[Datum]])=2,MONTH(jaar_zip[[#This Row],[Datum]])=11,MONTH(jaar_zip[[#This Row],[Datum]])=12),1.1,IF(OR(MONTH(jaar_zip[[#This Row],[Datum]])=3,MONTH(jaar_zip[[#This Row],[Datum]])=10),1,0.8))*jaar_zip[[#This Row],[graaddagen]],"")</f>
        <v>10.340000000000002</v>
      </c>
      <c r="O7175" s="101">
        <f>IF(ISNUMBER(jaar_zip[[#This Row],[etmaaltemperatuur]]),IF(jaar_zip[[#This Row],[etmaaltemperatuur]]&gt;stookgrens,jaar_zip[[#This Row],[etmaaltemperatuur]]-stookgrens,0),"")</f>
        <v>0</v>
      </c>
    </row>
    <row r="7176" spans="1:15" x14ac:dyDescent="0.25">
      <c r="A7176">
        <v>348</v>
      </c>
      <c r="B7176">
        <v>20240220</v>
      </c>
      <c r="C7176">
        <v>5.8</v>
      </c>
      <c r="D7176">
        <v>8.5</v>
      </c>
      <c r="E7176">
        <v>542</v>
      </c>
      <c r="F7176">
        <v>0</v>
      </c>
      <c r="G7176">
        <v>1025.5999999999999</v>
      </c>
      <c r="H7176">
        <v>89</v>
      </c>
      <c r="I7176" s="101" t="s">
        <v>38</v>
      </c>
      <c r="J7176" s="1">
        <f>DATEVALUE(RIGHT(jaar_zip[[#This Row],[YYYYMMDD]],2)&amp;"-"&amp;MID(jaar_zip[[#This Row],[YYYYMMDD]],5,2)&amp;"-"&amp;LEFT(jaar_zip[[#This Row],[YYYYMMDD]],4))</f>
        <v>45342</v>
      </c>
      <c r="K7176" s="101" t="str">
        <f>IF(AND(VALUE(MONTH(jaar_zip[[#This Row],[Datum]]))=1,VALUE(WEEKNUM(jaar_zip[[#This Row],[Datum]],21))&gt;51),RIGHT(YEAR(jaar_zip[[#This Row],[Datum]])-1,2),RIGHT(YEAR(jaar_zip[[#This Row],[Datum]]),2))&amp;"-"&amp; TEXT(WEEKNUM(jaar_zip[[#This Row],[Datum]],21),"00")</f>
        <v>24-08</v>
      </c>
      <c r="L7176" s="101">
        <f>MONTH(jaar_zip[[#This Row],[Datum]])</f>
        <v>2</v>
      </c>
      <c r="M7176" s="101">
        <f>IF(ISNUMBER(jaar_zip[[#This Row],[etmaaltemperatuur]]),IF(jaar_zip[[#This Row],[etmaaltemperatuur]]&lt;stookgrens,stookgrens-jaar_zip[[#This Row],[etmaaltemperatuur]],0),"")</f>
        <v>9.5</v>
      </c>
      <c r="N7176" s="101">
        <f>IF(ISNUMBER(jaar_zip[[#This Row],[graaddagen]]),IF(OR(MONTH(jaar_zip[[#This Row],[Datum]])=1,MONTH(jaar_zip[[#This Row],[Datum]])=2,MONTH(jaar_zip[[#This Row],[Datum]])=11,MONTH(jaar_zip[[#This Row],[Datum]])=12),1.1,IF(OR(MONTH(jaar_zip[[#This Row],[Datum]])=3,MONTH(jaar_zip[[#This Row],[Datum]])=10),1,0.8))*jaar_zip[[#This Row],[graaddagen]],"")</f>
        <v>10.450000000000001</v>
      </c>
      <c r="O7176" s="101">
        <f>IF(ISNUMBER(jaar_zip[[#This Row],[etmaaltemperatuur]]),IF(jaar_zip[[#This Row],[etmaaltemperatuur]]&gt;stookgrens,jaar_zip[[#This Row],[etmaaltemperatuur]]-stookgrens,0),"")</f>
        <v>0</v>
      </c>
    </row>
    <row r="7177" spans="1:15" x14ac:dyDescent="0.25">
      <c r="A7177">
        <v>348</v>
      </c>
      <c r="B7177">
        <v>20240221</v>
      </c>
      <c r="C7177">
        <v>7.4</v>
      </c>
      <c r="D7177">
        <v>9.3000000000000007</v>
      </c>
      <c r="E7177">
        <v>305</v>
      </c>
      <c r="F7177">
        <v>5.4</v>
      </c>
      <c r="G7177">
        <v>1010</v>
      </c>
      <c r="H7177">
        <v>90</v>
      </c>
      <c r="I7177" s="101" t="s">
        <v>38</v>
      </c>
      <c r="J7177" s="1">
        <f>DATEVALUE(RIGHT(jaar_zip[[#This Row],[YYYYMMDD]],2)&amp;"-"&amp;MID(jaar_zip[[#This Row],[YYYYMMDD]],5,2)&amp;"-"&amp;LEFT(jaar_zip[[#This Row],[YYYYMMDD]],4))</f>
        <v>45343</v>
      </c>
      <c r="K7177" s="101" t="str">
        <f>IF(AND(VALUE(MONTH(jaar_zip[[#This Row],[Datum]]))=1,VALUE(WEEKNUM(jaar_zip[[#This Row],[Datum]],21))&gt;51),RIGHT(YEAR(jaar_zip[[#This Row],[Datum]])-1,2),RIGHT(YEAR(jaar_zip[[#This Row],[Datum]]),2))&amp;"-"&amp; TEXT(WEEKNUM(jaar_zip[[#This Row],[Datum]],21),"00")</f>
        <v>24-08</v>
      </c>
      <c r="L7177" s="101">
        <f>MONTH(jaar_zip[[#This Row],[Datum]])</f>
        <v>2</v>
      </c>
      <c r="M7177" s="101">
        <f>IF(ISNUMBER(jaar_zip[[#This Row],[etmaaltemperatuur]]),IF(jaar_zip[[#This Row],[etmaaltemperatuur]]&lt;stookgrens,stookgrens-jaar_zip[[#This Row],[etmaaltemperatuur]],0),"")</f>
        <v>8.6999999999999993</v>
      </c>
      <c r="N7177" s="101">
        <f>IF(ISNUMBER(jaar_zip[[#This Row],[graaddagen]]),IF(OR(MONTH(jaar_zip[[#This Row],[Datum]])=1,MONTH(jaar_zip[[#This Row],[Datum]])=2,MONTH(jaar_zip[[#This Row],[Datum]])=11,MONTH(jaar_zip[[#This Row],[Datum]])=12),1.1,IF(OR(MONTH(jaar_zip[[#This Row],[Datum]])=3,MONTH(jaar_zip[[#This Row],[Datum]])=10),1,0.8))*jaar_zip[[#This Row],[graaddagen]],"")</f>
        <v>9.57</v>
      </c>
      <c r="O7177" s="101">
        <f>IF(ISNUMBER(jaar_zip[[#This Row],[etmaaltemperatuur]]),IF(jaar_zip[[#This Row],[etmaaltemperatuur]]&gt;stookgrens,jaar_zip[[#This Row],[etmaaltemperatuur]]-stookgrens,0),"")</f>
        <v>0</v>
      </c>
    </row>
    <row r="7178" spans="1:15" x14ac:dyDescent="0.25">
      <c r="A7178">
        <v>348</v>
      </c>
      <c r="B7178">
        <v>20240222</v>
      </c>
      <c r="C7178">
        <v>7.9</v>
      </c>
      <c r="D7178">
        <v>9.6999999999999993</v>
      </c>
      <c r="E7178">
        <v>340</v>
      </c>
      <c r="F7178">
        <v>7.3</v>
      </c>
      <c r="G7178">
        <v>986</v>
      </c>
      <c r="H7178">
        <v>92</v>
      </c>
      <c r="I7178" s="101" t="s">
        <v>38</v>
      </c>
      <c r="J7178" s="1">
        <f>DATEVALUE(RIGHT(jaar_zip[[#This Row],[YYYYMMDD]],2)&amp;"-"&amp;MID(jaar_zip[[#This Row],[YYYYMMDD]],5,2)&amp;"-"&amp;LEFT(jaar_zip[[#This Row],[YYYYMMDD]],4))</f>
        <v>45344</v>
      </c>
      <c r="K7178" s="101" t="str">
        <f>IF(AND(VALUE(MONTH(jaar_zip[[#This Row],[Datum]]))=1,VALUE(WEEKNUM(jaar_zip[[#This Row],[Datum]],21))&gt;51),RIGHT(YEAR(jaar_zip[[#This Row],[Datum]])-1,2),RIGHT(YEAR(jaar_zip[[#This Row],[Datum]]),2))&amp;"-"&amp; TEXT(WEEKNUM(jaar_zip[[#This Row],[Datum]],21),"00")</f>
        <v>24-08</v>
      </c>
      <c r="L7178" s="101">
        <f>MONTH(jaar_zip[[#This Row],[Datum]])</f>
        <v>2</v>
      </c>
      <c r="M7178" s="101">
        <f>IF(ISNUMBER(jaar_zip[[#This Row],[etmaaltemperatuur]]),IF(jaar_zip[[#This Row],[etmaaltemperatuur]]&lt;stookgrens,stookgrens-jaar_zip[[#This Row],[etmaaltemperatuur]],0),"")</f>
        <v>8.3000000000000007</v>
      </c>
      <c r="N7178" s="101">
        <f>IF(ISNUMBER(jaar_zip[[#This Row],[graaddagen]]),IF(OR(MONTH(jaar_zip[[#This Row],[Datum]])=1,MONTH(jaar_zip[[#This Row],[Datum]])=2,MONTH(jaar_zip[[#This Row],[Datum]])=11,MONTH(jaar_zip[[#This Row],[Datum]])=12),1.1,IF(OR(MONTH(jaar_zip[[#This Row],[Datum]])=3,MONTH(jaar_zip[[#This Row],[Datum]])=10),1,0.8))*jaar_zip[[#This Row],[graaddagen]],"")</f>
        <v>9.1300000000000008</v>
      </c>
      <c r="O7178" s="101">
        <f>IF(ISNUMBER(jaar_zip[[#This Row],[etmaaltemperatuur]]),IF(jaar_zip[[#This Row],[etmaaltemperatuur]]&gt;stookgrens,jaar_zip[[#This Row],[etmaaltemperatuur]]-stookgrens,0),"")</f>
        <v>0</v>
      </c>
    </row>
    <row r="7179" spans="1:15" x14ac:dyDescent="0.25">
      <c r="A7179">
        <v>348</v>
      </c>
      <c r="B7179">
        <v>20240223</v>
      </c>
      <c r="C7179">
        <v>7.8</v>
      </c>
      <c r="D7179">
        <v>5.8</v>
      </c>
      <c r="E7179">
        <v>498</v>
      </c>
      <c r="F7179">
        <v>7.7</v>
      </c>
      <c r="G7179">
        <v>990.1</v>
      </c>
      <c r="H7179">
        <v>85</v>
      </c>
      <c r="I7179" s="101" t="s">
        <v>38</v>
      </c>
      <c r="J7179" s="1">
        <f>DATEVALUE(RIGHT(jaar_zip[[#This Row],[YYYYMMDD]],2)&amp;"-"&amp;MID(jaar_zip[[#This Row],[YYYYMMDD]],5,2)&amp;"-"&amp;LEFT(jaar_zip[[#This Row],[YYYYMMDD]],4))</f>
        <v>45345</v>
      </c>
      <c r="K7179" s="101" t="str">
        <f>IF(AND(VALUE(MONTH(jaar_zip[[#This Row],[Datum]]))=1,VALUE(WEEKNUM(jaar_zip[[#This Row],[Datum]],21))&gt;51),RIGHT(YEAR(jaar_zip[[#This Row],[Datum]])-1,2),RIGHT(YEAR(jaar_zip[[#This Row],[Datum]]),2))&amp;"-"&amp; TEXT(WEEKNUM(jaar_zip[[#This Row],[Datum]],21),"00")</f>
        <v>24-08</v>
      </c>
      <c r="L7179" s="101">
        <f>MONTH(jaar_zip[[#This Row],[Datum]])</f>
        <v>2</v>
      </c>
      <c r="M7179" s="101">
        <f>IF(ISNUMBER(jaar_zip[[#This Row],[etmaaltemperatuur]]),IF(jaar_zip[[#This Row],[etmaaltemperatuur]]&lt;stookgrens,stookgrens-jaar_zip[[#This Row],[etmaaltemperatuur]],0),"")</f>
        <v>12.2</v>
      </c>
      <c r="N7179" s="101">
        <f>IF(ISNUMBER(jaar_zip[[#This Row],[graaddagen]]),IF(OR(MONTH(jaar_zip[[#This Row],[Datum]])=1,MONTH(jaar_zip[[#This Row],[Datum]])=2,MONTH(jaar_zip[[#This Row],[Datum]])=11,MONTH(jaar_zip[[#This Row],[Datum]])=12),1.1,IF(OR(MONTH(jaar_zip[[#This Row],[Datum]])=3,MONTH(jaar_zip[[#This Row],[Datum]])=10),1,0.8))*jaar_zip[[#This Row],[graaddagen]],"")</f>
        <v>13.42</v>
      </c>
      <c r="O7179" s="101">
        <f>IF(ISNUMBER(jaar_zip[[#This Row],[etmaaltemperatuur]]),IF(jaar_zip[[#This Row],[etmaaltemperatuur]]&gt;stookgrens,jaar_zip[[#This Row],[etmaaltemperatuur]]-stookgrens,0),"")</f>
        <v>0</v>
      </c>
    </row>
    <row r="7180" spans="1:15" x14ac:dyDescent="0.25">
      <c r="A7180">
        <v>348</v>
      </c>
      <c r="B7180">
        <v>20240224</v>
      </c>
      <c r="C7180">
        <v>4.8</v>
      </c>
      <c r="D7180">
        <v>4.9000000000000004</v>
      </c>
      <c r="E7180">
        <v>367</v>
      </c>
      <c r="F7180">
        <v>1.1000000000000001</v>
      </c>
      <c r="G7180">
        <v>997.7</v>
      </c>
      <c r="H7180">
        <v>88</v>
      </c>
      <c r="I7180" s="101" t="s">
        <v>38</v>
      </c>
      <c r="J7180" s="1">
        <f>DATEVALUE(RIGHT(jaar_zip[[#This Row],[YYYYMMDD]],2)&amp;"-"&amp;MID(jaar_zip[[#This Row],[YYYYMMDD]],5,2)&amp;"-"&amp;LEFT(jaar_zip[[#This Row],[YYYYMMDD]],4))</f>
        <v>45346</v>
      </c>
      <c r="K7180" s="101" t="str">
        <f>IF(AND(VALUE(MONTH(jaar_zip[[#This Row],[Datum]]))=1,VALUE(WEEKNUM(jaar_zip[[#This Row],[Datum]],21))&gt;51),RIGHT(YEAR(jaar_zip[[#This Row],[Datum]])-1,2),RIGHT(YEAR(jaar_zip[[#This Row],[Datum]]),2))&amp;"-"&amp; TEXT(WEEKNUM(jaar_zip[[#This Row],[Datum]],21),"00")</f>
        <v>24-08</v>
      </c>
      <c r="L7180" s="101">
        <f>MONTH(jaar_zip[[#This Row],[Datum]])</f>
        <v>2</v>
      </c>
      <c r="M7180" s="101">
        <f>IF(ISNUMBER(jaar_zip[[#This Row],[etmaaltemperatuur]]),IF(jaar_zip[[#This Row],[etmaaltemperatuur]]&lt;stookgrens,stookgrens-jaar_zip[[#This Row],[etmaaltemperatuur]],0),"")</f>
        <v>13.1</v>
      </c>
      <c r="N7180" s="101">
        <f>IF(ISNUMBER(jaar_zip[[#This Row],[graaddagen]]),IF(OR(MONTH(jaar_zip[[#This Row],[Datum]])=1,MONTH(jaar_zip[[#This Row],[Datum]])=2,MONTH(jaar_zip[[#This Row],[Datum]])=11,MONTH(jaar_zip[[#This Row],[Datum]])=12),1.1,IF(OR(MONTH(jaar_zip[[#This Row],[Datum]])=3,MONTH(jaar_zip[[#This Row],[Datum]])=10),1,0.8))*jaar_zip[[#This Row],[graaddagen]],"")</f>
        <v>14.41</v>
      </c>
      <c r="O7180" s="101">
        <f>IF(ISNUMBER(jaar_zip[[#This Row],[etmaaltemperatuur]]),IF(jaar_zip[[#This Row],[etmaaltemperatuur]]&gt;stookgrens,jaar_zip[[#This Row],[etmaaltemperatuur]]-stookgrens,0),"")</f>
        <v>0</v>
      </c>
    </row>
    <row r="7181" spans="1:15" x14ac:dyDescent="0.25">
      <c r="A7181">
        <v>348</v>
      </c>
      <c r="B7181">
        <v>20240225</v>
      </c>
      <c r="C7181">
        <v>4</v>
      </c>
      <c r="D7181">
        <v>6.5</v>
      </c>
      <c r="E7181">
        <v>615</v>
      </c>
      <c r="F7181">
        <v>0.7</v>
      </c>
      <c r="G7181">
        <v>999.6</v>
      </c>
      <c r="H7181">
        <v>86</v>
      </c>
      <c r="I7181" s="101" t="s">
        <v>38</v>
      </c>
      <c r="J7181" s="1">
        <f>DATEVALUE(RIGHT(jaar_zip[[#This Row],[YYYYMMDD]],2)&amp;"-"&amp;MID(jaar_zip[[#This Row],[YYYYMMDD]],5,2)&amp;"-"&amp;LEFT(jaar_zip[[#This Row],[YYYYMMDD]],4))</f>
        <v>45347</v>
      </c>
      <c r="K7181" s="101" t="str">
        <f>IF(AND(VALUE(MONTH(jaar_zip[[#This Row],[Datum]]))=1,VALUE(WEEKNUM(jaar_zip[[#This Row],[Datum]],21))&gt;51),RIGHT(YEAR(jaar_zip[[#This Row],[Datum]])-1,2),RIGHT(YEAR(jaar_zip[[#This Row],[Datum]]),2))&amp;"-"&amp; TEXT(WEEKNUM(jaar_zip[[#This Row],[Datum]],21),"00")</f>
        <v>24-08</v>
      </c>
      <c r="L7181" s="101">
        <f>MONTH(jaar_zip[[#This Row],[Datum]])</f>
        <v>2</v>
      </c>
      <c r="M7181" s="101">
        <f>IF(ISNUMBER(jaar_zip[[#This Row],[etmaaltemperatuur]]),IF(jaar_zip[[#This Row],[etmaaltemperatuur]]&lt;stookgrens,stookgrens-jaar_zip[[#This Row],[etmaaltemperatuur]],0),"")</f>
        <v>11.5</v>
      </c>
      <c r="N7181" s="101">
        <f>IF(ISNUMBER(jaar_zip[[#This Row],[graaddagen]]),IF(OR(MONTH(jaar_zip[[#This Row],[Datum]])=1,MONTH(jaar_zip[[#This Row],[Datum]])=2,MONTH(jaar_zip[[#This Row],[Datum]])=11,MONTH(jaar_zip[[#This Row],[Datum]])=12),1.1,IF(OR(MONTH(jaar_zip[[#This Row],[Datum]])=3,MONTH(jaar_zip[[#This Row],[Datum]])=10),1,0.8))*jaar_zip[[#This Row],[graaddagen]],"")</f>
        <v>12.65</v>
      </c>
      <c r="O7181" s="101">
        <f>IF(ISNUMBER(jaar_zip[[#This Row],[etmaaltemperatuur]]),IF(jaar_zip[[#This Row],[etmaaltemperatuur]]&gt;stookgrens,jaar_zip[[#This Row],[etmaaltemperatuur]]-stookgrens,0),"")</f>
        <v>0</v>
      </c>
    </row>
    <row r="7182" spans="1:15" x14ac:dyDescent="0.25">
      <c r="A7182">
        <v>348</v>
      </c>
      <c r="B7182">
        <v>20240226</v>
      </c>
      <c r="C7182">
        <v>6.4</v>
      </c>
      <c r="D7182">
        <v>5.3</v>
      </c>
      <c r="E7182">
        <v>255</v>
      </c>
      <c r="F7182">
        <v>1.1000000000000001</v>
      </c>
      <c r="G7182">
        <v>1006.9</v>
      </c>
      <c r="H7182">
        <v>84</v>
      </c>
      <c r="I7182" s="101" t="s">
        <v>38</v>
      </c>
      <c r="J7182" s="1">
        <f>DATEVALUE(RIGHT(jaar_zip[[#This Row],[YYYYMMDD]],2)&amp;"-"&amp;MID(jaar_zip[[#This Row],[YYYYMMDD]],5,2)&amp;"-"&amp;LEFT(jaar_zip[[#This Row],[YYYYMMDD]],4))</f>
        <v>45348</v>
      </c>
      <c r="K7182" s="101" t="str">
        <f>IF(AND(VALUE(MONTH(jaar_zip[[#This Row],[Datum]]))=1,VALUE(WEEKNUM(jaar_zip[[#This Row],[Datum]],21))&gt;51),RIGHT(YEAR(jaar_zip[[#This Row],[Datum]])-1,2),RIGHT(YEAR(jaar_zip[[#This Row],[Datum]]),2))&amp;"-"&amp; TEXT(WEEKNUM(jaar_zip[[#This Row],[Datum]],21),"00")</f>
        <v>24-09</v>
      </c>
      <c r="L7182" s="101">
        <f>MONTH(jaar_zip[[#This Row],[Datum]])</f>
        <v>2</v>
      </c>
      <c r="M7182" s="101">
        <f>IF(ISNUMBER(jaar_zip[[#This Row],[etmaaltemperatuur]]),IF(jaar_zip[[#This Row],[etmaaltemperatuur]]&lt;stookgrens,stookgrens-jaar_zip[[#This Row],[etmaaltemperatuur]],0),"")</f>
        <v>12.7</v>
      </c>
      <c r="N7182" s="101">
        <f>IF(ISNUMBER(jaar_zip[[#This Row],[graaddagen]]),IF(OR(MONTH(jaar_zip[[#This Row],[Datum]])=1,MONTH(jaar_zip[[#This Row],[Datum]])=2,MONTH(jaar_zip[[#This Row],[Datum]])=11,MONTH(jaar_zip[[#This Row],[Datum]])=12),1.1,IF(OR(MONTH(jaar_zip[[#This Row],[Datum]])=3,MONTH(jaar_zip[[#This Row],[Datum]])=10),1,0.8))*jaar_zip[[#This Row],[graaddagen]],"")</f>
        <v>13.97</v>
      </c>
      <c r="O7182" s="101">
        <f>IF(ISNUMBER(jaar_zip[[#This Row],[etmaaltemperatuur]]),IF(jaar_zip[[#This Row],[etmaaltemperatuur]]&gt;stookgrens,jaar_zip[[#This Row],[etmaaltemperatuur]]-stookgrens,0),"")</f>
        <v>0</v>
      </c>
    </row>
    <row r="7183" spans="1:15" x14ac:dyDescent="0.25">
      <c r="A7183">
        <v>348</v>
      </c>
      <c r="B7183">
        <v>20240227</v>
      </c>
      <c r="C7183">
        <v>2.8</v>
      </c>
      <c r="D7183">
        <v>4.5999999999999996</v>
      </c>
      <c r="E7183">
        <v>1134</v>
      </c>
      <c r="F7183">
        <v>0</v>
      </c>
      <c r="G7183">
        <v>1018.8</v>
      </c>
      <c r="H7183">
        <v>84</v>
      </c>
      <c r="I7183" s="101" t="s">
        <v>38</v>
      </c>
      <c r="J7183" s="1">
        <f>DATEVALUE(RIGHT(jaar_zip[[#This Row],[YYYYMMDD]],2)&amp;"-"&amp;MID(jaar_zip[[#This Row],[YYYYMMDD]],5,2)&amp;"-"&amp;LEFT(jaar_zip[[#This Row],[YYYYMMDD]],4))</f>
        <v>45349</v>
      </c>
      <c r="K7183" s="101" t="str">
        <f>IF(AND(VALUE(MONTH(jaar_zip[[#This Row],[Datum]]))=1,VALUE(WEEKNUM(jaar_zip[[#This Row],[Datum]],21))&gt;51),RIGHT(YEAR(jaar_zip[[#This Row],[Datum]])-1,2),RIGHT(YEAR(jaar_zip[[#This Row],[Datum]]),2))&amp;"-"&amp; TEXT(WEEKNUM(jaar_zip[[#This Row],[Datum]],21),"00")</f>
        <v>24-09</v>
      </c>
      <c r="L7183" s="101">
        <f>MONTH(jaar_zip[[#This Row],[Datum]])</f>
        <v>2</v>
      </c>
      <c r="M7183" s="101">
        <f>IF(ISNUMBER(jaar_zip[[#This Row],[etmaaltemperatuur]]),IF(jaar_zip[[#This Row],[etmaaltemperatuur]]&lt;stookgrens,stookgrens-jaar_zip[[#This Row],[etmaaltemperatuur]],0),"")</f>
        <v>13.4</v>
      </c>
      <c r="N7183" s="101">
        <f>IF(ISNUMBER(jaar_zip[[#This Row],[graaddagen]]),IF(OR(MONTH(jaar_zip[[#This Row],[Datum]])=1,MONTH(jaar_zip[[#This Row],[Datum]])=2,MONTH(jaar_zip[[#This Row],[Datum]])=11,MONTH(jaar_zip[[#This Row],[Datum]])=12),1.1,IF(OR(MONTH(jaar_zip[[#This Row],[Datum]])=3,MONTH(jaar_zip[[#This Row],[Datum]])=10),1,0.8))*jaar_zip[[#This Row],[graaddagen]],"")</f>
        <v>14.740000000000002</v>
      </c>
      <c r="O7183" s="101">
        <f>IF(ISNUMBER(jaar_zip[[#This Row],[etmaaltemperatuur]]),IF(jaar_zip[[#This Row],[etmaaltemperatuur]]&gt;stookgrens,jaar_zip[[#This Row],[etmaaltemperatuur]]-stookgrens,0),"")</f>
        <v>0</v>
      </c>
    </row>
    <row r="7184" spans="1:15" x14ac:dyDescent="0.25">
      <c r="A7184">
        <v>348</v>
      </c>
      <c r="B7184">
        <v>20240228</v>
      </c>
      <c r="C7184">
        <v>4</v>
      </c>
      <c r="D7184">
        <v>6.3</v>
      </c>
      <c r="E7184">
        <v>544</v>
      </c>
      <c r="F7184">
        <v>0.1</v>
      </c>
      <c r="G7184">
        <v>1019.3</v>
      </c>
      <c r="H7184">
        <v>91</v>
      </c>
      <c r="I7184" s="101" t="s">
        <v>38</v>
      </c>
      <c r="J7184" s="1">
        <f>DATEVALUE(RIGHT(jaar_zip[[#This Row],[YYYYMMDD]],2)&amp;"-"&amp;MID(jaar_zip[[#This Row],[YYYYMMDD]],5,2)&amp;"-"&amp;LEFT(jaar_zip[[#This Row],[YYYYMMDD]],4))</f>
        <v>45350</v>
      </c>
      <c r="K7184" s="101" t="str">
        <f>IF(AND(VALUE(MONTH(jaar_zip[[#This Row],[Datum]]))=1,VALUE(WEEKNUM(jaar_zip[[#This Row],[Datum]],21))&gt;51),RIGHT(YEAR(jaar_zip[[#This Row],[Datum]])-1,2),RIGHT(YEAR(jaar_zip[[#This Row],[Datum]]),2))&amp;"-"&amp; TEXT(WEEKNUM(jaar_zip[[#This Row],[Datum]],21),"00")</f>
        <v>24-09</v>
      </c>
      <c r="L7184" s="101">
        <f>MONTH(jaar_zip[[#This Row],[Datum]])</f>
        <v>2</v>
      </c>
      <c r="M7184" s="101">
        <f>IF(ISNUMBER(jaar_zip[[#This Row],[etmaaltemperatuur]]),IF(jaar_zip[[#This Row],[etmaaltemperatuur]]&lt;stookgrens,stookgrens-jaar_zip[[#This Row],[etmaaltemperatuur]],0),"")</f>
        <v>11.7</v>
      </c>
      <c r="N7184" s="101">
        <f>IF(ISNUMBER(jaar_zip[[#This Row],[graaddagen]]),IF(OR(MONTH(jaar_zip[[#This Row],[Datum]])=1,MONTH(jaar_zip[[#This Row],[Datum]])=2,MONTH(jaar_zip[[#This Row],[Datum]])=11,MONTH(jaar_zip[[#This Row],[Datum]])=12),1.1,IF(OR(MONTH(jaar_zip[[#This Row],[Datum]])=3,MONTH(jaar_zip[[#This Row],[Datum]])=10),1,0.8))*jaar_zip[[#This Row],[graaddagen]],"")</f>
        <v>12.870000000000001</v>
      </c>
      <c r="O7184" s="101">
        <f>IF(ISNUMBER(jaar_zip[[#This Row],[etmaaltemperatuur]]),IF(jaar_zip[[#This Row],[etmaaltemperatuur]]&gt;stookgrens,jaar_zip[[#This Row],[etmaaltemperatuur]]-stookgrens,0),"")</f>
        <v>0</v>
      </c>
    </row>
    <row r="7185" spans="1:15" x14ac:dyDescent="0.25">
      <c r="A7185">
        <v>348</v>
      </c>
      <c r="B7185">
        <v>20240229</v>
      </c>
      <c r="C7185">
        <v>6.1</v>
      </c>
      <c r="D7185">
        <v>8.1</v>
      </c>
      <c r="E7185">
        <v>204</v>
      </c>
      <c r="F7185">
        <v>7.4</v>
      </c>
      <c r="G7185">
        <v>1007.4</v>
      </c>
      <c r="H7185">
        <v>96</v>
      </c>
      <c r="I7185" s="101" t="s">
        <v>38</v>
      </c>
      <c r="J7185" s="1">
        <f>DATEVALUE(RIGHT(jaar_zip[[#This Row],[YYYYMMDD]],2)&amp;"-"&amp;MID(jaar_zip[[#This Row],[YYYYMMDD]],5,2)&amp;"-"&amp;LEFT(jaar_zip[[#This Row],[YYYYMMDD]],4))</f>
        <v>45351</v>
      </c>
      <c r="K7185" s="101" t="str">
        <f>IF(AND(VALUE(MONTH(jaar_zip[[#This Row],[Datum]]))=1,VALUE(WEEKNUM(jaar_zip[[#This Row],[Datum]],21))&gt;51),RIGHT(YEAR(jaar_zip[[#This Row],[Datum]])-1,2),RIGHT(YEAR(jaar_zip[[#This Row],[Datum]]),2))&amp;"-"&amp; TEXT(WEEKNUM(jaar_zip[[#This Row],[Datum]],21),"00")</f>
        <v>24-09</v>
      </c>
      <c r="L7185" s="101">
        <f>MONTH(jaar_zip[[#This Row],[Datum]])</f>
        <v>2</v>
      </c>
      <c r="M7185" s="101">
        <f>IF(ISNUMBER(jaar_zip[[#This Row],[etmaaltemperatuur]]),IF(jaar_zip[[#This Row],[etmaaltemperatuur]]&lt;stookgrens,stookgrens-jaar_zip[[#This Row],[etmaaltemperatuur]],0),"")</f>
        <v>9.9</v>
      </c>
      <c r="N7185" s="101">
        <f>IF(ISNUMBER(jaar_zip[[#This Row],[graaddagen]]),IF(OR(MONTH(jaar_zip[[#This Row],[Datum]])=1,MONTH(jaar_zip[[#This Row],[Datum]])=2,MONTH(jaar_zip[[#This Row],[Datum]])=11,MONTH(jaar_zip[[#This Row],[Datum]])=12),1.1,IF(OR(MONTH(jaar_zip[[#This Row],[Datum]])=3,MONTH(jaar_zip[[#This Row],[Datum]])=10),1,0.8))*jaar_zip[[#This Row],[graaddagen]],"")</f>
        <v>10.89</v>
      </c>
      <c r="O7185" s="101">
        <f>IF(ISNUMBER(jaar_zip[[#This Row],[etmaaltemperatuur]]),IF(jaar_zip[[#This Row],[etmaaltemperatuur]]&gt;stookgrens,jaar_zip[[#This Row],[etmaaltemperatuur]]-stookgrens,0),"")</f>
        <v>0</v>
      </c>
    </row>
    <row r="7186" spans="1:15" x14ac:dyDescent="0.25">
      <c r="A7186">
        <v>348</v>
      </c>
      <c r="B7186">
        <v>20240301</v>
      </c>
      <c r="C7186">
        <v>6.3</v>
      </c>
      <c r="D7186">
        <v>7.7</v>
      </c>
      <c r="E7186">
        <v>705</v>
      </c>
      <c r="F7186">
        <v>0.7</v>
      </c>
      <c r="G7186">
        <v>1000</v>
      </c>
      <c r="H7186">
        <v>83</v>
      </c>
      <c r="I7186" s="101" t="s">
        <v>38</v>
      </c>
      <c r="J7186" s="1">
        <f>DATEVALUE(RIGHT(jaar_zip[[#This Row],[YYYYMMDD]],2)&amp;"-"&amp;MID(jaar_zip[[#This Row],[YYYYMMDD]],5,2)&amp;"-"&amp;LEFT(jaar_zip[[#This Row],[YYYYMMDD]],4))</f>
        <v>45352</v>
      </c>
      <c r="K7186" s="101" t="str">
        <f>IF(AND(VALUE(MONTH(jaar_zip[[#This Row],[Datum]]))=1,VALUE(WEEKNUM(jaar_zip[[#This Row],[Datum]],21))&gt;51),RIGHT(YEAR(jaar_zip[[#This Row],[Datum]])-1,2),RIGHT(YEAR(jaar_zip[[#This Row],[Datum]]),2))&amp;"-"&amp; TEXT(WEEKNUM(jaar_zip[[#This Row],[Datum]],21),"00")</f>
        <v>24-09</v>
      </c>
      <c r="L7186" s="101">
        <f>MONTH(jaar_zip[[#This Row],[Datum]])</f>
        <v>3</v>
      </c>
      <c r="M7186" s="101">
        <f>IF(ISNUMBER(jaar_zip[[#This Row],[etmaaltemperatuur]]),IF(jaar_zip[[#This Row],[etmaaltemperatuur]]&lt;stookgrens,stookgrens-jaar_zip[[#This Row],[etmaaltemperatuur]],0),"")</f>
        <v>10.3</v>
      </c>
      <c r="N7186" s="101">
        <f>IF(ISNUMBER(jaar_zip[[#This Row],[graaddagen]]),IF(OR(MONTH(jaar_zip[[#This Row],[Datum]])=1,MONTH(jaar_zip[[#This Row],[Datum]])=2,MONTH(jaar_zip[[#This Row],[Datum]])=11,MONTH(jaar_zip[[#This Row],[Datum]])=12),1.1,IF(OR(MONTH(jaar_zip[[#This Row],[Datum]])=3,MONTH(jaar_zip[[#This Row],[Datum]])=10),1,0.8))*jaar_zip[[#This Row],[graaddagen]],"")</f>
        <v>10.3</v>
      </c>
      <c r="O7186" s="101">
        <f>IF(ISNUMBER(jaar_zip[[#This Row],[etmaaltemperatuur]]),IF(jaar_zip[[#This Row],[etmaaltemperatuur]]&gt;stookgrens,jaar_zip[[#This Row],[etmaaltemperatuur]]-stookgrens,0),"")</f>
        <v>0</v>
      </c>
    </row>
    <row r="7187" spans="1:15" x14ac:dyDescent="0.25">
      <c r="A7187">
        <v>348</v>
      </c>
      <c r="B7187">
        <v>20240302</v>
      </c>
      <c r="C7187">
        <v>5.5</v>
      </c>
      <c r="D7187">
        <v>9.1999999999999993</v>
      </c>
      <c r="E7187">
        <v>1073</v>
      </c>
      <c r="F7187">
        <v>0.4</v>
      </c>
      <c r="G7187">
        <v>998.8</v>
      </c>
      <c r="H7187">
        <v>74</v>
      </c>
      <c r="I7187" s="101" t="s">
        <v>38</v>
      </c>
      <c r="J7187" s="1">
        <f>DATEVALUE(RIGHT(jaar_zip[[#This Row],[YYYYMMDD]],2)&amp;"-"&amp;MID(jaar_zip[[#This Row],[YYYYMMDD]],5,2)&amp;"-"&amp;LEFT(jaar_zip[[#This Row],[YYYYMMDD]],4))</f>
        <v>45353</v>
      </c>
      <c r="K7187" s="101" t="str">
        <f>IF(AND(VALUE(MONTH(jaar_zip[[#This Row],[Datum]]))=1,VALUE(WEEKNUM(jaar_zip[[#This Row],[Datum]],21))&gt;51),RIGHT(YEAR(jaar_zip[[#This Row],[Datum]])-1,2),RIGHT(YEAR(jaar_zip[[#This Row],[Datum]]),2))&amp;"-"&amp; TEXT(WEEKNUM(jaar_zip[[#This Row],[Datum]],21),"00")</f>
        <v>24-09</v>
      </c>
      <c r="L7187" s="101">
        <f>MONTH(jaar_zip[[#This Row],[Datum]])</f>
        <v>3</v>
      </c>
      <c r="M7187" s="101">
        <f>IF(ISNUMBER(jaar_zip[[#This Row],[etmaaltemperatuur]]),IF(jaar_zip[[#This Row],[etmaaltemperatuur]]&lt;stookgrens,stookgrens-jaar_zip[[#This Row],[etmaaltemperatuur]],0),"")</f>
        <v>8.8000000000000007</v>
      </c>
      <c r="N7187" s="101">
        <f>IF(ISNUMBER(jaar_zip[[#This Row],[graaddagen]]),IF(OR(MONTH(jaar_zip[[#This Row],[Datum]])=1,MONTH(jaar_zip[[#This Row],[Datum]])=2,MONTH(jaar_zip[[#This Row],[Datum]])=11,MONTH(jaar_zip[[#This Row],[Datum]])=12),1.1,IF(OR(MONTH(jaar_zip[[#This Row],[Datum]])=3,MONTH(jaar_zip[[#This Row],[Datum]])=10),1,0.8))*jaar_zip[[#This Row],[graaddagen]],"")</f>
        <v>8.8000000000000007</v>
      </c>
      <c r="O7187" s="101">
        <f>IF(ISNUMBER(jaar_zip[[#This Row],[etmaaltemperatuur]]),IF(jaar_zip[[#This Row],[etmaaltemperatuur]]&gt;stookgrens,jaar_zip[[#This Row],[etmaaltemperatuur]]-stookgrens,0),"")</f>
        <v>0</v>
      </c>
    </row>
    <row r="7188" spans="1:15" x14ac:dyDescent="0.25">
      <c r="A7188">
        <v>348</v>
      </c>
      <c r="B7188">
        <v>20240303</v>
      </c>
      <c r="C7188">
        <v>3.5</v>
      </c>
      <c r="D7188">
        <v>10.5</v>
      </c>
      <c r="E7188">
        <v>864</v>
      </c>
      <c r="F7188">
        <v>-0.1</v>
      </c>
      <c r="G7188">
        <v>1001.8</v>
      </c>
      <c r="H7188">
        <v>79</v>
      </c>
      <c r="I7188" s="101" t="s">
        <v>38</v>
      </c>
      <c r="J7188" s="1">
        <f>DATEVALUE(RIGHT(jaar_zip[[#This Row],[YYYYMMDD]],2)&amp;"-"&amp;MID(jaar_zip[[#This Row],[YYYYMMDD]],5,2)&amp;"-"&amp;LEFT(jaar_zip[[#This Row],[YYYYMMDD]],4))</f>
        <v>45354</v>
      </c>
      <c r="K7188" s="101" t="str">
        <f>IF(AND(VALUE(MONTH(jaar_zip[[#This Row],[Datum]]))=1,VALUE(WEEKNUM(jaar_zip[[#This Row],[Datum]],21))&gt;51),RIGHT(YEAR(jaar_zip[[#This Row],[Datum]])-1,2),RIGHT(YEAR(jaar_zip[[#This Row],[Datum]]),2))&amp;"-"&amp; TEXT(WEEKNUM(jaar_zip[[#This Row],[Datum]],21),"00")</f>
        <v>24-09</v>
      </c>
      <c r="L7188" s="101">
        <f>MONTH(jaar_zip[[#This Row],[Datum]])</f>
        <v>3</v>
      </c>
      <c r="M7188" s="101">
        <f>IF(ISNUMBER(jaar_zip[[#This Row],[etmaaltemperatuur]]),IF(jaar_zip[[#This Row],[etmaaltemperatuur]]&lt;stookgrens,stookgrens-jaar_zip[[#This Row],[etmaaltemperatuur]],0),"")</f>
        <v>7.5</v>
      </c>
      <c r="N7188" s="101">
        <f>IF(ISNUMBER(jaar_zip[[#This Row],[graaddagen]]),IF(OR(MONTH(jaar_zip[[#This Row],[Datum]])=1,MONTH(jaar_zip[[#This Row],[Datum]])=2,MONTH(jaar_zip[[#This Row],[Datum]])=11,MONTH(jaar_zip[[#This Row],[Datum]])=12),1.1,IF(OR(MONTH(jaar_zip[[#This Row],[Datum]])=3,MONTH(jaar_zip[[#This Row],[Datum]])=10),1,0.8))*jaar_zip[[#This Row],[graaddagen]],"")</f>
        <v>7.5</v>
      </c>
      <c r="O7188" s="101">
        <f>IF(ISNUMBER(jaar_zip[[#This Row],[etmaaltemperatuur]]),IF(jaar_zip[[#This Row],[etmaaltemperatuur]]&gt;stookgrens,jaar_zip[[#This Row],[etmaaltemperatuur]]-stookgrens,0),"")</f>
        <v>0</v>
      </c>
    </row>
    <row r="7189" spans="1:15" x14ac:dyDescent="0.25">
      <c r="A7189">
        <v>348</v>
      </c>
      <c r="B7189">
        <v>20240304</v>
      </c>
      <c r="C7189">
        <v>2.5</v>
      </c>
      <c r="D7189">
        <v>7.8</v>
      </c>
      <c r="E7189">
        <v>1147</v>
      </c>
      <c r="F7189">
        <v>0</v>
      </c>
      <c r="G7189">
        <v>1011.6</v>
      </c>
      <c r="H7189">
        <v>80</v>
      </c>
      <c r="I7189" s="101" t="s">
        <v>38</v>
      </c>
      <c r="J7189" s="1">
        <f>DATEVALUE(RIGHT(jaar_zip[[#This Row],[YYYYMMDD]],2)&amp;"-"&amp;MID(jaar_zip[[#This Row],[YYYYMMDD]],5,2)&amp;"-"&amp;LEFT(jaar_zip[[#This Row],[YYYYMMDD]],4))</f>
        <v>45355</v>
      </c>
      <c r="K7189" s="101" t="str">
        <f>IF(AND(VALUE(MONTH(jaar_zip[[#This Row],[Datum]]))=1,VALUE(WEEKNUM(jaar_zip[[#This Row],[Datum]],21))&gt;51),RIGHT(YEAR(jaar_zip[[#This Row],[Datum]])-1,2),RIGHT(YEAR(jaar_zip[[#This Row],[Datum]]),2))&amp;"-"&amp; TEXT(WEEKNUM(jaar_zip[[#This Row],[Datum]],21),"00")</f>
        <v>24-10</v>
      </c>
      <c r="L7189" s="101">
        <f>MONTH(jaar_zip[[#This Row],[Datum]])</f>
        <v>3</v>
      </c>
      <c r="M7189" s="101">
        <f>IF(ISNUMBER(jaar_zip[[#This Row],[etmaaltemperatuur]]),IF(jaar_zip[[#This Row],[etmaaltemperatuur]]&lt;stookgrens,stookgrens-jaar_zip[[#This Row],[etmaaltemperatuur]],0),"")</f>
        <v>10.199999999999999</v>
      </c>
      <c r="N7189" s="101">
        <f>IF(ISNUMBER(jaar_zip[[#This Row],[graaddagen]]),IF(OR(MONTH(jaar_zip[[#This Row],[Datum]])=1,MONTH(jaar_zip[[#This Row],[Datum]])=2,MONTH(jaar_zip[[#This Row],[Datum]])=11,MONTH(jaar_zip[[#This Row],[Datum]])=12),1.1,IF(OR(MONTH(jaar_zip[[#This Row],[Datum]])=3,MONTH(jaar_zip[[#This Row],[Datum]])=10),1,0.8))*jaar_zip[[#This Row],[graaddagen]],"")</f>
        <v>10.199999999999999</v>
      </c>
      <c r="O7189" s="101">
        <f>IF(ISNUMBER(jaar_zip[[#This Row],[etmaaltemperatuur]]),IF(jaar_zip[[#This Row],[etmaaltemperatuur]]&gt;stookgrens,jaar_zip[[#This Row],[etmaaltemperatuur]]-stookgrens,0),"")</f>
        <v>0</v>
      </c>
    </row>
    <row r="7190" spans="1:15" x14ac:dyDescent="0.25">
      <c r="A7190">
        <v>348</v>
      </c>
      <c r="B7190">
        <v>20240305</v>
      </c>
      <c r="C7190">
        <v>1.8</v>
      </c>
      <c r="D7190">
        <v>6.9</v>
      </c>
      <c r="E7190">
        <v>328</v>
      </c>
      <c r="F7190">
        <v>-0.1</v>
      </c>
      <c r="G7190">
        <v>1014.6</v>
      </c>
      <c r="H7190">
        <v>90</v>
      </c>
      <c r="I7190" s="101" t="s">
        <v>38</v>
      </c>
      <c r="J7190" s="1">
        <f>DATEVALUE(RIGHT(jaar_zip[[#This Row],[YYYYMMDD]],2)&amp;"-"&amp;MID(jaar_zip[[#This Row],[YYYYMMDD]],5,2)&amp;"-"&amp;LEFT(jaar_zip[[#This Row],[YYYYMMDD]],4))</f>
        <v>45356</v>
      </c>
      <c r="K7190" s="101" t="str">
        <f>IF(AND(VALUE(MONTH(jaar_zip[[#This Row],[Datum]]))=1,VALUE(WEEKNUM(jaar_zip[[#This Row],[Datum]],21))&gt;51),RIGHT(YEAR(jaar_zip[[#This Row],[Datum]])-1,2),RIGHT(YEAR(jaar_zip[[#This Row],[Datum]]),2))&amp;"-"&amp; TEXT(WEEKNUM(jaar_zip[[#This Row],[Datum]],21),"00")</f>
        <v>24-10</v>
      </c>
      <c r="L7190" s="101">
        <f>MONTH(jaar_zip[[#This Row],[Datum]])</f>
        <v>3</v>
      </c>
      <c r="M7190" s="101">
        <f>IF(ISNUMBER(jaar_zip[[#This Row],[etmaaltemperatuur]]),IF(jaar_zip[[#This Row],[etmaaltemperatuur]]&lt;stookgrens,stookgrens-jaar_zip[[#This Row],[etmaaltemperatuur]],0),"")</f>
        <v>11.1</v>
      </c>
      <c r="N7190" s="101">
        <f>IF(ISNUMBER(jaar_zip[[#This Row],[graaddagen]]),IF(OR(MONTH(jaar_zip[[#This Row],[Datum]])=1,MONTH(jaar_zip[[#This Row],[Datum]])=2,MONTH(jaar_zip[[#This Row],[Datum]])=11,MONTH(jaar_zip[[#This Row],[Datum]])=12),1.1,IF(OR(MONTH(jaar_zip[[#This Row],[Datum]])=3,MONTH(jaar_zip[[#This Row],[Datum]])=10),1,0.8))*jaar_zip[[#This Row],[graaddagen]],"")</f>
        <v>11.1</v>
      </c>
      <c r="O7190" s="101">
        <f>IF(ISNUMBER(jaar_zip[[#This Row],[etmaaltemperatuur]]),IF(jaar_zip[[#This Row],[etmaaltemperatuur]]&gt;stookgrens,jaar_zip[[#This Row],[etmaaltemperatuur]]-stookgrens,0),"")</f>
        <v>0</v>
      </c>
    </row>
    <row r="7191" spans="1:15" x14ac:dyDescent="0.25">
      <c r="A7191">
        <v>348</v>
      </c>
      <c r="B7191">
        <v>20240306</v>
      </c>
      <c r="C7191">
        <v>1.9</v>
      </c>
      <c r="D7191">
        <v>7.1</v>
      </c>
      <c r="E7191">
        <v>1227</v>
      </c>
      <c r="F7191">
        <v>0</v>
      </c>
      <c r="G7191">
        <v>1022.7</v>
      </c>
      <c r="H7191">
        <v>88</v>
      </c>
      <c r="I7191" s="101" t="s">
        <v>38</v>
      </c>
      <c r="J7191" s="1">
        <f>DATEVALUE(RIGHT(jaar_zip[[#This Row],[YYYYMMDD]],2)&amp;"-"&amp;MID(jaar_zip[[#This Row],[YYYYMMDD]],5,2)&amp;"-"&amp;LEFT(jaar_zip[[#This Row],[YYYYMMDD]],4))</f>
        <v>45357</v>
      </c>
      <c r="K7191" s="101" t="str">
        <f>IF(AND(VALUE(MONTH(jaar_zip[[#This Row],[Datum]]))=1,VALUE(WEEKNUM(jaar_zip[[#This Row],[Datum]],21))&gt;51),RIGHT(YEAR(jaar_zip[[#This Row],[Datum]])-1,2),RIGHT(YEAR(jaar_zip[[#This Row],[Datum]]),2))&amp;"-"&amp; TEXT(WEEKNUM(jaar_zip[[#This Row],[Datum]],21),"00")</f>
        <v>24-10</v>
      </c>
      <c r="L7191" s="101">
        <f>MONTH(jaar_zip[[#This Row],[Datum]])</f>
        <v>3</v>
      </c>
      <c r="M7191" s="101">
        <f>IF(ISNUMBER(jaar_zip[[#This Row],[etmaaltemperatuur]]),IF(jaar_zip[[#This Row],[etmaaltemperatuur]]&lt;stookgrens,stookgrens-jaar_zip[[#This Row],[etmaaltemperatuur]],0),"")</f>
        <v>10.9</v>
      </c>
      <c r="N7191" s="101">
        <f>IF(ISNUMBER(jaar_zip[[#This Row],[graaddagen]]),IF(OR(MONTH(jaar_zip[[#This Row],[Datum]])=1,MONTH(jaar_zip[[#This Row],[Datum]])=2,MONTH(jaar_zip[[#This Row],[Datum]])=11,MONTH(jaar_zip[[#This Row],[Datum]])=12),1.1,IF(OR(MONTH(jaar_zip[[#This Row],[Datum]])=3,MONTH(jaar_zip[[#This Row],[Datum]])=10),1,0.8))*jaar_zip[[#This Row],[graaddagen]],"")</f>
        <v>10.9</v>
      </c>
      <c r="O7191" s="101">
        <f>IF(ISNUMBER(jaar_zip[[#This Row],[etmaaltemperatuur]]),IF(jaar_zip[[#This Row],[etmaaltemperatuur]]&gt;stookgrens,jaar_zip[[#This Row],[etmaaltemperatuur]]-stookgrens,0),"")</f>
        <v>0</v>
      </c>
    </row>
    <row r="7192" spans="1:15" x14ac:dyDescent="0.25">
      <c r="A7192">
        <v>348</v>
      </c>
      <c r="B7192">
        <v>20240307</v>
      </c>
      <c r="C7192">
        <v>4.5</v>
      </c>
      <c r="D7192">
        <v>5.5</v>
      </c>
      <c r="E7192">
        <v>1234</v>
      </c>
      <c r="F7192">
        <v>0</v>
      </c>
      <c r="G7192">
        <v>1022.6</v>
      </c>
      <c r="H7192">
        <v>81</v>
      </c>
      <c r="I7192" s="101" t="s">
        <v>38</v>
      </c>
      <c r="J7192" s="1">
        <f>DATEVALUE(RIGHT(jaar_zip[[#This Row],[YYYYMMDD]],2)&amp;"-"&amp;MID(jaar_zip[[#This Row],[YYYYMMDD]],5,2)&amp;"-"&amp;LEFT(jaar_zip[[#This Row],[YYYYMMDD]],4))</f>
        <v>45358</v>
      </c>
      <c r="K7192" s="101" t="str">
        <f>IF(AND(VALUE(MONTH(jaar_zip[[#This Row],[Datum]]))=1,VALUE(WEEKNUM(jaar_zip[[#This Row],[Datum]],21))&gt;51),RIGHT(YEAR(jaar_zip[[#This Row],[Datum]])-1,2),RIGHT(YEAR(jaar_zip[[#This Row],[Datum]]),2))&amp;"-"&amp; TEXT(WEEKNUM(jaar_zip[[#This Row],[Datum]],21),"00")</f>
        <v>24-10</v>
      </c>
      <c r="L7192" s="101">
        <f>MONTH(jaar_zip[[#This Row],[Datum]])</f>
        <v>3</v>
      </c>
      <c r="M7192" s="101">
        <f>IF(ISNUMBER(jaar_zip[[#This Row],[etmaaltemperatuur]]),IF(jaar_zip[[#This Row],[etmaaltemperatuur]]&lt;stookgrens,stookgrens-jaar_zip[[#This Row],[etmaaltemperatuur]],0),"")</f>
        <v>12.5</v>
      </c>
      <c r="N7192" s="101">
        <f>IF(ISNUMBER(jaar_zip[[#This Row],[graaddagen]]),IF(OR(MONTH(jaar_zip[[#This Row],[Datum]])=1,MONTH(jaar_zip[[#This Row],[Datum]])=2,MONTH(jaar_zip[[#This Row],[Datum]])=11,MONTH(jaar_zip[[#This Row],[Datum]])=12),1.1,IF(OR(MONTH(jaar_zip[[#This Row],[Datum]])=3,MONTH(jaar_zip[[#This Row],[Datum]])=10),1,0.8))*jaar_zip[[#This Row],[graaddagen]],"")</f>
        <v>12.5</v>
      </c>
      <c r="O7192" s="101">
        <f>IF(ISNUMBER(jaar_zip[[#This Row],[etmaaltemperatuur]]),IF(jaar_zip[[#This Row],[etmaaltemperatuur]]&gt;stookgrens,jaar_zip[[#This Row],[etmaaltemperatuur]]-stookgrens,0),"")</f>
        <v>0</v>
      </c>
    </row>
    <row r="7193" spans="1:15" x14ac:dyDescent="0.25">
      <c r="A7193">
        <v>348</v>
      </c>
      <c r="B7193">
        <v>20240308</v>
      </c>
      <c r="C7193">
        <v>5.7</v>
      </c>
      <c r="D7193">
        <v>5.5</v>
      </c>
      <c r="E7193">
        <v>1364</v>
      </c>
      <c r="F7193">
        <v>0</v>
      </c>
      <c r="G7193">
        <v>1010.9</v>
      </c>
      <c r="H7193">
        <v>70</v>
      </c>
      <c r="I7193" s="101" t="s">
        <v>38</v>
      </c>
      <c r="J7193" s="1">
        <f>DATEVALUE(RIGHT(jaar_zip[[#This Row],[YYYYMMDD]],2)&amp;"-"&amp;MID(jaar_zip[[#This Row],[YYYYMMDD]],5,2)&amp;"-"&amp;LEFT(jaar_zip[[#This Row],[YYYYMMDD]],4))</f>
        <v>45359</v>
      </c>
      <c r="K7193" s="101" t="str">
        <f>IF(AND(VALUE(MONTH(jaar_zip[[#This Row],[Datum]]))=1,VALUE(WEEKNUM(jaar_zip[[#This Row],[Datum]],21))&gt;51),RIGHT(YEAR(jaar_zip[[#This Row],[Datum]])-1,2),RIGHT(YEAR(jaar_zip[[#This Row],[Datum]]),2))&amp;"-"&amp; TEXT(WEEKNUM(jaar_zip[[#This Row],[Datum]],21),"00")</f>
        <v>24-10</v>
      </c>
      <c r="L7193" s="101">
        <f>MONTH(jaar_zip[[#This Row],[Datum]])</f>
        <v>3</v>
      </c>
      <c r="M7193" s="101">
        <f>IF(ISNUMBER(jaar_zip[[#This Row],[etmaaltemperatuur]]),IF(jaar_zip[[#This Row],[etmaaltemperatuur]]&lt;stookgrens,stookgrens-jaar_zip[[#This Row],[etmaaltemperatuur]],0),"")</f>
        <v>12.5</v>
      </c>
      <c r="N7193" s="101">
        <f>IF(ISNUMBER(jaar_zip[[#This Row],[graaddagen]]),IF(OR(MONTH(jaar_zip[[#This Row],[Datum]])=1,MONTH(jaar_zip[[#This Row],[Datum]])=2,MONTH(jaar_zip[[#This Row],[Datum]])=11,MONTH(jaar_zip[[#This Row],[Datum]])=12),1.1,IF(OR(MONTH(jaar_zip[[#This Row],[Datum]])=3,MONTH(jaar_zip[[#This Row],[Datum]])=10),1,0.8))*jaar_zip[[#This Row],[graaddagen]],"")</f>
        <v>12.5</v>
      </c>
      <c r="O7193" s="101">
        <f>IF(ISNUMBER(jaar_zip[[#This Row],[etmaaltemperatuur]]),IF(jaar_zip[[#This Row],[etmaaltemperatuur]]&gt;stookgrens,jaar_zip[[#This Row],[etmaaltemperatuur]]-stookgrens,0),"")</f>
        <v>0</v>
      </c>
    </row>
    <row r="7194" spans="1:15" x14ac:dyDescent="0.25">
      <c r="A7194">
        <v>348</v>
      </c>
      <c r="B7194">
        <v>20240309</v>
      </c>
      <c r="C7194">
        <v>5.3</v>
      </c>
      <c r="D7194">
        <v>8.3000000000000007</v>
      </c>
      <c r="E7194">
        <v>997</v>
      </c>
      <c r="F7194">
        <v>0</v>
      </c>
      <c r="G7194">
        <v>1000.4</v>
      </c>
      <c r="H7194">
        <v>70</v>
      </c>
      <c r="I7194" s="101" t="s">
        <v>38</v>
      </c>
      <c r="J7194" s="1">
        <f>DATEVALUE(RIGHT(jaar_zip[[#This Row],[YYYYMMDD]],2)&amp;"-"&amp;MID(jaar_zip[[#This Row],[YYYYMMDD]],5,2)&amp;"-"&amp;LEFT(jaar_zip[[#This Row],[YYYYMMDD]],4))</f>
        <v>45360</v>
      </c>
      <c r="K7194" s="101" t="str">
        <f>IF(AND(VALUE(MONTH(jaar_zip[[#This Row],[Datum]]))=1,VALUE(WEEKNUM(jaar_zip[[#This Row],[Datum]],21))&gt;51),RIGHT(YEAR(jaar_zip[[#This Row],[Datum]])-1,2),RIGHT(YEAR(jaar_zip[[#This Row],[Datum]]),2))&amp;"-"&amp; TEXT(WEEKNUM(jaar_zip[[#This Row],[Datum]],21),"00")</f>
        <v>24-10</v>
      </c>
      <c r="L7194" s="101">
        <f>MONTH(jaar_zip[[#This Row],[Datum]])</f>
        <v>3</v>
      </c>
      <c r="M7194" s="101">
        <f>IF(ISNUMBER(jaar_zip[[#This Row],[etmaaltemperatuur]]),IF(jaar_zip[[#This Row],[etmaaltemperatuur]]&lt;stookgrens,stookgrens-jaar_zip[[#This Row],[etmaaltemperatuur]],0),"")</f>
        <v>9.6999999999999993</v>
      </c>
      <c r="N7194" s="101">
        <f>IF(ISNUMBER(jaar_zip[[#This Row],[graaddagen]]),IF(OR(MONTH(jaar_zip[[#This Row],[Datum]])=1,MONTH(jaar_zip[[#This Row],[Datum]])=2,MONTH(jaar_zip[[#This Row],[Datum]])=11,MONTH(jaar_zip[[#This Row],[Datum]])=12),1.1,IF(OR(MONTH(jaar_zip[[#This Row],[Datum]])=3,MONTH(jaar_zip[[#This Row],[Datum]])=10),1,0.8))*jaar_zip[[#This Row],[graaddagen]],"")</f>
        <v>9.6999999999999993</v>
      </c>
      <c r="O7194" s="101">
        <f>IF(ISNUMBER(jaar_zip[[#This Row],[etmaaltemperatuur]]),IF(jaar_zip[[#This Row],[etmaaltemperatuur]]&gt;stookgrens,jaar_zip[[#This Row],[etmaaltemperatuur]]-stookgrens,0),"")</f>
        <v>0</v>
      </c>
    </row>
    <row r="7195" spans="1:15" x14ac:dyDescent="0.25">
      <c r="A7195">
        <v>348</v>
      </c>
      <c r="B7195">
        <v>20240310</v>
      </c>
      <c r="C7195">
        <v>3.6</v>
      </c>
      <c r="D7195">
        <v>9.3000000000000007</v>
      </c>
      <c r="E7195">
        <v>555</v>
      </c>
      <c r="F7195">
        <v>0</v>
      </c>
      <c r="G7195">
        <v>996.7</v>
      </c>
      <c r="H7195">
        <v>72</v>
      </c>
      <c r="I7195" s="101" t="s">
        <v>38</v>
      </c>
      <c r="J7195" s="1">
        <f>DATEVALUE(RIGHT(jaar_zip[[#This Row],[YYYYMMDD]],2)&amp;"-"&amp;MID(jaar_zip[[#This Row],[YYYYMMDD]],5,2)&amp;"-"&amp;LEFT(jaar_zip[[#This Row],[YYYYMMDD]],4))</f>
        <v>45361</v>
      </c>
      <c r="K7195" s="101" t="str">
        <f>IF(AND(VALUE(MONTH(jaar_zip[[#This Row],[Datum]]))=1,VALUE(WEEKNUM(jaar_zip[[#This Row],[Datum]],21))&gt;51),RIGHT(YEAR(jaar_zip[[#This Row],[Datum]])-1,2),RIGHT(YEAR(jaar_zip[[#This Row],[Datum]]),2))&amp;"-"&amp; TEXT(WEEKNUM(jaar_zip[[#This Row],[Datum]],21),"00")</f>
        <v>24-10</v>
      </c>
      <c r="L7195" s="101">
        <f>MONTH(jaar_zip[[#This Row],[Datum]])</f>
        <v>3</v>
      </c>
      <c r="M7195" s="101">
        <f>IF(ISNUMBER(jaar_zip[[#This Row],[etmaaltemperatuur]]),IF(jaar_zip[[#This Row],[etmaaltemperatuur]]&lt;stookgrens,stookgrens-jaar_zip[[#This Row],[etmaaltemperatuur]],0),"")</f>
        <v>8.6999999999999993</v>
      </c>
      <c r="N7195" s="101">
        <f>IF(ISNUMBER(jaar_zip[[#This Row],[graaddagen]]),IF(OR(MONTH(jaar_zip[[#This Row],[Datum]])=1,MONTH(jaar_zip[[#This Row],[Datum]])=2,MONTH(jaar_zip[[#This Row],[Datum]])=11,MONTH(jaar_zip[[#This Row],[Datum]])=12),1.1,IF(OR(MONTH(jaar_zip[[#This Row],[Datum]])=3,MONTH(jaar_zip[[#This Row],[Datum]])=10),1,0.8))*jaar_zip[[#This Row],[graaddagen]],"")</f>
        <v>8.6999999999999993</v>
      </c>
      <c r="O7195" s="101">
        <f>IF(ISNUMBER(jaar_zip[[#This Row],[etmaaltemperatuur]]),IF(jaar_zip[[#This Row],[etmaaltemperatuur]]&gt;stookgrens,jaar_zip[[#This Row],[etmaaltemperatuur]]-stookgrens,0),"")</f>
        <v>0</v>
      </c>
    </row>
    <row r="7196" spans="1:15" x14ac:dyDescent="0.25">
      <c r="A7196">
        <v>348</v>
      </c>
      <c r="B7196">
        <v>20240311</v>
      </c>
      <c r="C7196">
        <v>1.9</v>
      </c>
      <c r="D7196">
        <v>7</v>
      </c>
      <c r="E7196">
        <v>172</v>
      </c>
      <c r="F7196">
        <v>7.4</v>
      </c>
      <c r="G7196">
        <v>1002.9</v>
      </c>
      <c r="H7196">
        <v>96</v>
      </c>
      <c r="I7196" s="101" t="s">
        <v>38</v>
      </c>
      <c r="J7196" s="1">
        <f>DATEVALUE(RIGHT(jaar_zip[[#This Row],[YYYYMMDD]],2)&amp;"-"&amp;MID(jaar_zip[[#This Row],[YYYYMMDD]],5,2)&amp;"-"&amp;LEFT(jaar_zip[[#This Row],[YYYYMMDD]],4))</f>
        <v>45362</v>
      </c>
      <c r="K7196" s="101" t="str">
        <f>IF(AND(VALUE(MONTH(jaar_zip[[#This Row],[Datum]]))=1,VALUE(WEEKNUM(jaar_zip[[#This Row],[Datum]],21))&gt;51),RIGHT(YEAR(jaar_zip[[#This Row],[Datum]])-1,2),RIGHT(YEAR(jaar_zip[[#This Row],[Datum]]),2))&amp;"-"&amp; TEXT(WEEKNUM(jaar_zip[[#This Row],[Datum]],21),"00")</f>
        <v>24-11</v>
      </c>
      <c r="L7196" s="101">
        <f>MONTH(jaar_zip[[#This Row],[Datum]])</f>
        <v>3</v>
      </c>
      <c r="M7196" s="101">
        <f>IF(ISNUMBER(jaar_zip[[#This Row],[etmaaltemperatuur]]),IF(jaar_zip[[#This Row],[etmaaltemperatuur]]&lt;stookgrens,stookgrens-jaar_zip[[#This Row],[etmaaltemperatuur]],0),"")</f>
        <v>11</v>
      </c>
      <c r="N7196" s="101">
        <f>IF(ISNUMBER(jaar_zip[[#This Row],[graaddagen]]),IF(OR(MONTH(jaar_zip[[#This Row],[Datum]])=1,MONTH(jaar_zip[[#This Row],[Datum]])=2,MONTH(jaar_zip[[#This Row],[Datum]])=11,MONTH(jaar_zip[[#This Row],[Datum]])=12),1.1,IF(OR(MONTH(jaar_zip[[#This Row],[Datum]])=3,MONTH(jaar_zip[[#This Row],[Datum]])=10),1,0.8))*jaar_zip[[#This Row],[graaddagen]],"")</f>
        <v>11</v>
      </c>
      <c r="O7196" s="101">
        <f>IF(ISNUMBER(jaar_zip[[#This Row],[etmaaltemperatuur]]),IF(jaar_zip[[#This Row],[etmaaltemperatuur]]&gt;stookgrens,jaar_zip[[#This Row],[etmaaltemperatuur]]-stookgrens,0),"")</f>
        <v>0</v>
      </c>
    </row>
    <row r="7197" spans="1:15" x14ac:dyDescent="0.25">
      <c r="A7197">
        <v>348</v>
      </c>
      <c r="B7197">
        <v>20240312</v>
      </c>
      <c r="C7197">
        <v>4.3</v>
      </c>
      <c r="D7197">
        <v>8.4</v>
      </c>
      <c r="E7197">
        <v>708</v>
      </c>
      <c r="F7197">
        <v>5</v>
      </c>
      <c r="G7197">
        <v>1012.6</v>
      </c>
      <c r="H7197">
        <v>92</v>
      </c>
      <c r="I7197" s="101" t="s">
        <v>38</v>
      </c>
      <c r="J7197" s="1">
        <f>DATEVALUE(RIGHT(jaar_zip[[#This Row],[YYYYMMDD]],2)&amp;"-"&amp;MID(jaar_zip[[#This Row],[YYYYMMDD]],5,2)&amp;"-"&amp;LEFT(jaar_zip[[#This Row],[YYYYMMDD]],4))</f>
        <v>45363</v>
      </c>
      <c r="K7197" s="101" t="str">
        <f>IF(AND(VALUE(MONTH(jaar_zip[[#This Row],[Datum]]))=1,VALUE(WEEKNUM(jaar_zip[[#This Row],[Datum]],21))&gt;51),RIGHT(YEAR(jaar_zip[[#This Row],[Datum]])-1,2),RIGHT(YEAR(jaar_zip[[#This Row],[Datum]]),2))&amp;"-"&amp; TEXT(WEEKNUM(jaar_zip[[#This Row],[Datum]],21),"00")</f>
        <v>24-11</v>
      </c>
      <c r="L7197" s="101">
        <f>MONTH(jaar_zip[[#This Row],[Datum]])</f>
        <v>3</v>
      </c>
      <c r="M7197" s="101">
        <f>IF(ISNUMBER(jaar_zip[[#This Row],[etmaaltemperatuur]]),IF(jaar_zip[[#This Row],[etmaaltemperatuur]]&lt;stookgrens,stookgrens-jaar_zip[[#This Row],[etmaaltemperatuur]],0),"")</f>
        <v>9.6</v>
      </c>
      <c r="N7197" s="101">
        <f>IF(ISNUMBER(jaar_zip[[#This Row],[graaddagen]]),IF(OR(MONTH(jaar_zip[[#This Row],[Datum]])=1,MONTH(jaar_zip[[#This Row],[Datum]])=2,MONTH(jaar_zip[[#This Row],[Datum]])=11,MONTH(jaar_zip[[#This Row],[Datum]])=12),1.1,IF(OR(MONTH(jaar_zip[[#This Row],[Datum]])=3,MONTH(jaar_zip[[#This Row],[Datum]])=10),1,0.8))*jaar_zip[[#This Row],[graaddagen]],"")</f>
        <v>9.6</v>
      </c>
      <c r="O7197" s="101">
        <f>IF(ISNUMBER(jaar_zip[[#This Row],[etmaaltemperatuur]]),IF(jaar_zip[[#This Row],[etmaaltemperatuur]]&gt;stookgrens,jaar_zip[[#This Row],[etmaaltemperatuur]]-stookgrens,0),"")</f>
        <v>0</v>
      </c>
    </row>
    <row r="7198" spans="1:15" x14ac:dyDescent="0.25">
      <c r="A7198">
        <v>348</v>
      </c>
      <c r="B7198">
        <v>20240313</v>
      </c>
      <c r="C7198">
        <v>5.2</v>
      </c>
      <c r="D7198">
        <v>10.9</v>
      </c>
      <c r="E7198">
        <v>307</v>
      </c>
      <c r="F7198">
        <v>0.5</v>
      </c>
      <c r="G7198">
        <v>1014</v>
      </c>
      <c r="H7198">
        <v>91</v>
      </c>
      <c r="I7198" s="101" t="s">
        <v>38</v>
      </c>
      <c r="J7198" s="1">
        <f>DATEVALUE(RIGHT(jaar_zip[[#This Row],[YYYYMMDD]],2)&amp;"-"&amp;MID(jaar_zip[[#This Row],[YYYYMMDD]],5,2)&amp;"-"&amp;LEFT(jaar_zip[[#This Row],[YYYYMMDD]],4))</f>
        <v>45364</v>
      </c>
      <c r="K7198" s="101" t="str">
        <f>IF(AND(VALUE(MONTH(jaar_zip[[#This Row],[Datum]]))=1,VALUE(WEEKNUM(jaar_zip[[#This Row],[Datum]],21))&gt;51),RIGHT(YEAR(jaar_zip[[#This Row],[Datum]])-1,2),RIGHT(YEAR(jaar_zip[[#This Row],[Datum]]),2))&amp;"-"&amp; TEXT(WEEKNUM(jaar_zip[[#This Row],[Datum]],21),"00")</f>
        <v>24-11</v>
      </c>
      <c r="L7198" s="101">
        <f>MONTH(jaar_zip[[#This Row],[Datum]])</f>
        <v>3</v>
      </c>
      <c r="M7198" s="101">
        <f>IF(ISNUMBER(jaar_zip[[#This Row],[etmaaltemperatuur]]),IF(jaar_zip[[#This Row],[etmaaltemperatuur]]&lt;stookgrens,stookgrens-jaar_zip[[#This Row],[etmaaltemperatuur]],0),"")</f>
        <v>7.1</v>
      </c>
      <c r="N7198" s="101">
        <f>IF(ISNUMBER(jaar_zip[[#This Row],[graaddagen]]),IF(OR(MONTH(jaar_zip[[#This Row],[Datum]])=1,MONTH(jaar_zip[[#This Row],[Datum]])=2,MONTH(jaar_zip[[#This Row],[Datum]])=11,MONTH(jaar_zip[[#This Row],[Datum]])=12),1.1,IF(OR(MONTH(jaar_zip[[#This Row],[Datum]])=3,MONTH(jaar_zip[[#This Row],[Datum]])=10),1,0.8))*jaar_zip[[#This Row],[graaddagen]],"")</f>
        <v>7.1</v>
      </c>
      <c r="O7198" s="101">
        <f>IF(ISNUMBER(jaar_zip[[#This Row],[etmaaltemperatuur]]),IF(jaar_zip[[#This Row],[etmaaltemperatuur]]&gt;stookgrens,jaar_zip[[#This Row],[etmaaltemperatuur]]-stookgrens,0),"")</f>
        <v>0</v>
      </c>
    </row>
    <row r="7199" spans="1:15" x14ac:dyDescent="0.25">
      <c r="A7199">
        <v>348</v>
      </c>
      <c r="B7199">
        <v>20240314</v>
      </c>
      <c r="C7199">
        <v>4.5</v>
      </c>
      <c r="D7199">
        <v>12.3</v>
      </c>
      <c r="E7199">
        <v>1407</v>
      </c>
      <c r="F7199">
        <v>0</v>
      </c>
      <c r="G7199">
        <v>1010.2</v>
      </c>
      <c r="H7199">
        <v>81</v>
      </c>
      <c r="I7199" s="101" t="s">
        <v>38</v>
      </c>
      <c r="J7199" s="1">
        <f>DATEVALUE(RIGHT(jaar_zip[[#This Row],[YYYYMMDD]],2)&amp;"-"&amp;MID(jaar_zip[[#This Row],[YYYYMMDD]],5,2)&amp;"-"&amp;LEFT(jaar_zip[[#This Row],[YYYYMMDD]],4))</f>
        <v>45365</v>
      </c>
      <c r="K7199" s="101" t="str">
        <f>IF(AND(VALUE(MONTH(jaar_zip[[#This Row],[Datum]]))=1,VALUE(WEEKNUM(jaar_zip[[#This Row],[Datum]],21))&gt;51),RIGHT(YEAR(jaar_zip[[#This Row],[Datum]])-1,2),RIGHT(YEAR(jaar_zip[[#This Row],[Datum]]),2))&amp;"-"&amp; TEXT(WEEKNUM(jaar_zip[[#This Row],[Datum]],21),"00")</f>
        <v>24-11</v>
      </c>
      <c r="L7199" s="101">
        <f>MONTH(jaar_zip[[#This Row],[Datum]])</f>
        <v>3</v>
      </c>
      <c r="M7199" s="101">
        <f>IF(ISNUMBER(jaar_zip[[#This Row],[etmaaltemperatuur]]),IF(jaar_zip[[#This Row],[etmaaltemperatuur]]&lt;stookgrens,stookgrens-jaar_zip[[#This Row],[etmaaltemperatuur]],0),"")</f>
        <v>5.6999999999999993</v>
      </c>
      <c r="N7199" s="101">
        <f>IF(ISNUMBER(jaar_zip[[#This Row],[graaddagen]]),IF(OR(MONTH(jaar_zip[[#This Row],[Datum]])=1,MONTH(jaar_zip[[#This Row],[Datum]])=2,MONTH(jaar_zip[[#This Row],[Datum]])=11,MONTH(jaar_zip[[#This Row],[Datum]])=12),1.1,IF(OR(MONTH(jaar_zip[[#This Row],[Datum]])=3,MONTH(jaar_zip[[#This Row],[Datum]])=10),1,0.8))*jaar_zip[[#This Row],[graaddagen]],"")</f>
        <v>5.6999999999999993</v>
      </c>
      <c r="O7199" s="101">
        <f>IF(ISNUMBER(jaar_zip[[#This Row],[etmaaltemperatuur]]),IF(jaar_zip[[#This Row],[etmaaltemperatuur]]&gt;stookgrens,jaar_zip[[#This Row],[etmaaltemperatuur]]-stookgrens,0),"")</f>
        <v>0</v>
      </c>
    </row>
    <row r="7200" spans="1:15" x14ac:dyDescent="0.25">
      <c r="A7200">
        <v>348</v>
      </c>
      <c r="B7200">
        <v>20240315</v>
      </c>
      <c r="C7200">
        <v>7.4</v>
      </c>
      <c r="D7200">
        <v>12.6</v>
      </c>
      <c r="E7200">
        <v>782</v>
      </c>
      <c r="F7200">
        <v>0.9</v>
      </c>
      <c r="G7200">
        <v>1007.1</v>
      </c>
      <c r="H7200">
        <v>83</v>
      </c>
      <c r="I7200" s="101" t="s">
        <v>38</v>
      </c>
      <c r="J7200" s="1">
        <f>DATEVALUE(RIGHT(jaar_zip[[#This Row],[YYYYMMDD]],2)&amp;"-"&amp;MID(jaar_zip[[#This Row],[YYYYMMDD]],5,2)&amp;"-"&amp;LEFT(jaar_zip[[#This Row],[YYYYMMDD]],4))</f>
        <v>45366</v>
      </c>
      <c r="K7200" s="101" t="str">
        <f>IF(AND(VALUE(MONTH(jaar_zip[[#This Row],[Datum]]))=1,VALUE(WEEKNUM(jaar_zip[[#This Row],[Datum]],21))&gt;51),RIGHT(YEAR(jaar_zip[[#This Row],[Datum]])-1,2),RIGHT(YEAR(jaar_zip[[#This Row],[Datum]]),2))&amp;"-"&amp; TEXT(WEEKNUM(jaar_zip[[#This Row],[Datum]],21),"00")</f>
        <v>24-11</v>
      </c>
      <c r="L7200" s="101">
        <f>MONTH(jaar_zip[[#This Row],[Datum]])</f>
        <v>3</v>
      </c>
      <c r="M7200" s="101">
        <f>IF(ISNUMBER(jaar_zip[[#This Row],[etmaaltemperatuur]]),IF(jaar_zip[[#This Row],[etmaaltemperatuur]]&lt;stookgrens,stookgrens-jaar_zip[[#This Row],[etmaaltemperatuur]],0),"")</f>
        <v>5.4</v>
      </c>
      <c r="N7200" s="101">
        <f>IF(ISNUMBER(jaar_zip[[#This Row],[graaddagen]]),IF(OR(MONTH(jaar_zip[[#This Row],[Datum]])=1,MONTH(jaar_zip[[#This Row],[Datum]])=2,MONTH(jaar_zip[[#This Row],[Datum]])=11,MONTH(jaar_zip[[#This Row],[Datum]])=12),1.1,IF(OR(MONTH(jaar_zip[[#This Row],[Datum]])=3,MONTH(jaar_zip[[#This Row],[Datum]])=10),1,0.8))*jaar_zip[[#This Row],[graaddagen]],"")</f>
        <v>5.4</v>
      </c>
      <c r="O7200" s="101">
        <f>IF(ISNUMBER(jaar_zip[[#This Row],[etmaaltemperatuur]]),IF(jaar_zip[[#This Row],[etmaaltemperatuur]]&gt;stookgrens,jaar_zip[[#This Row],[etmaaltemperatuur]]-stookgrens,0),"")</f>
        <v>0</v>
      </c>
    </row>
    <row r="7201" spans="1:15" x14ac:dyDescent="0.25">
      <c r="A7201">
        <v>348</v>
      </c>
      <c r="B7201">
        <v>20240316</v>
      </c>
      <c r="C7201">
        <v>3.7</v>
      </c>
      <c r="D7201">
        <v>7.6</v>
      </c>
      <c r="E7201">
        <v>802</v>
      </c>
      <c r="F7201">
        <v>0.8</v>
      </c>
      <c r="G7201">
        <v>1019.7</v>
      </c>
      <c r="H7201">
        <v>82</v>
      </c>
      <c r="I7201" s="101" t="s">
        <v>38</v>
      </c>
      <c r="J7201" s="1">
        <f>DATEVALUE(RIGHT(jaar_zip[[#This Row],[YYYYMMDD]],2)&amp;"-"&amp;MID(jaar_zip[[#This Row],[YYYYMMDD]],5,2)&amp;"-"&amp;LEFT(jaar_zip[[#This Row],[YYYYMMDD]],4))</f>
        <v>45367</v>
      </c>
      <c r="K7201" s="101" t="str">
        <f>IF(AND(VALUE(MONTH(jaar_zip[[#This Row],[Datum]]))=1,VALUE(WEEKNUM(jaar_zip[[#This Row],[Datum]],21))&gt;51),RIGHT(YEAR(jaar_zip[[#This Row],[Datum]])-1,2),RIGHT(YEAR(jaar_zip[[#This Row],[Datum]]),2))&amp;"-"&amp; TEXT(WEEKNUM(jaar_zip[[#This Row],[Datum]],21),"00")</f>
        <v>24-11</v>
      </c>
      <c r="L7201" s="101">
        <f>MONTH(jaar_zip[[#This Row],[Datum]])</f>
        <v>3</v>
      </c>
      <c r="M7201" s="101">
        <f>IF(ISNUMBER(jaar_zip[[#This Row],[etmaaltemperatuur]]),IF(jaar_zip[[#This Row],[etmaaltemperatuur]]&lt;stookgrens,stookgrens-jaar_zip[[#This Row],[etmaaltemperatuur]],0),"")</f>
        <v>10.4</v>
      </c>
      <c r="N7201" s="101">
        <f>IF(ISNUMBER(jaar_zip[[#This Row],[graaddagen]]),IF(OR(MONTH(jaar_zip[[#This Row],[Datum]])=1,MONTH(jaar_zip[[#This Row],[Datum]])=2,MONTH(jaar_zip[[#This Row],[Datum]])=11,MONTH(jaar_zip[[#This Row],[Datum]])=12),1.1,IF(OR(MONTH(jaar_zip[[#This Row],[Datum]])=3,MONTH(jaar_zip[[#This Row],[Datum]])=10),1,0.8))*jaar_zip[[#This Row],[graaddagen]],"")</f>
        <v>10.4</v>
      </c>
      <c r="O7201" s="101">
        <f>IF(ISNUMBER(jaar_zip[[#This Row],[etmaaltemperatuur]]),IF(jaar_zip[[#This Row],[etmaaltemperatuur]]&gt;stookgrens,jaar_zip[[#This Row],[etmaaltemperatuur]]-stookgrens,0),"")</f>
        <v>0</v>
      </c>
    </row>
    <row r="7202" spans="1:15" x14ac:dyDescent="0.25">
      <c r="A7202">
        <v>348</v>
      </c>
      <c r="B7202">
        <v>20240317</v>
      </c>
      <c r="C7202">
        <v>4.3</v>
      </c>
      <c r="D7202">
        <v>9.9</v>
      </c>
      <c r="E7202">
        <v>666</v>
      </c>
      <c r="F7202">
        <v>3.2</v>
      </c>
      <c r="G7202">
        <v>1018.8</v>
      </c>
      <c r="H7202">
        <v>85</v>
      </c>
      <c r="I7202" s="101" t="s">
        <v>38</v>
      </c>
      <c r="J7202" s="1">
        <f>DATEVALUE(RIGHT(jaar_zip[[#This Row],[YYYYMMDD]],2)&amp;"-"&amp;MID(jaar_zip[[#This Row],[YYYYMMDD]],5,2)&amp;"-"&amp;LEFT(jaar_zip[[#This Row],[YYYYMMDD]],4))</f>
        <v>45368</v>
      </c>
      <c r="K7202" s="101" t="str">
        <f>IF(AND(VALUE(MONTH(jaar_zip[[#This Row],[Datum]]))=1,VALUE(WEEKNUM(jaar_zip[[#This Row],[Datum]],21))&gt;51),RIGHT(YEAR(jaar_zip[[#This Row],[Datum]])-1,2),RIGHT(YEAR(jaar_zip[[#This Row],[Datum]]),2))&amp;"-"&amp; TEXT(WEEKNUM(jaar_zip[[#This Row],[Datum]],21),"00")</f>
        <v>24-11</v>
      </c>
      <c r="L7202" s="101">
        <f>MONTH(jaar_zip[[#This Row],[Datum]])</f>
        <v>3</v>
      </c>
      <c r="M7202" s="101">
        <f>IF(ISNUMBER(jaar_zip[[#This Row],[etmaaltemperatuur]]),IF(jaar_zip[[#This Row],[etmaaltemperatuur]]&lt;stookgrens,stookgrens-jaar_zip[[#This Row],[etmaaltemperatuur]],0),"")</f>
        <v>8.1</v>
      </c>
      <c r="N7202" s="101">
        <f>IF(ISNUMBER(jaar_zip[[#This Row],[graaddagen]]),IF(OR(MONTH(jaar_zip[[#This Row],[Datum]])=1,MONTH(jaar_zip[[#This Row],[Datum]])=2,MONTH(jaar_zip[[#This Row],[Datum]])=11,MONTH(jaar_zip[[#This Row],[Datum]])=12),1.1,IF(OR(MONTH(jaar_zip[[#This Row],[Datum]])=3,MONTH(jaar_zip[[#This Row],[Datum]])=10),1,0.8))*jaar_zip[[#This Row],[graaddagen]],"")</f>
        <v>8.1</v>
      </c>
      <c r="O7202" s="101">
        <f>IF(ISNUMBER(jaar_zip[[#This Row],[etmaaltemperatuur]]),IF(jaar_zip[[#This Row],[etmaaltemperatuur]]&gt;stookgrens,jaar_zip[[#This Row],[etmaaltemperatuur]]-stookgrens,0),"")</f>
        <v>0</v>
      </c>
    </row>
    <row r="7203" spans="1:15" x14ac:dyDescent="0.25">
      <c r="A7203">
        <v>348</v>
      </c>
      <c r="B7203">
        <v>20240318</v>
      </c>
      <c r="C7203">
        <v>3.2</v>
      </c>
      <c r="D7203">
        <v>10.7</v>
      </c>
      <c r="E7203">
        <v>1199</v>
      </c>
      <c r="F7203">
        <v>0</v>
      </c>
      <c r="G7203">
        <v>1016</v>
      </c>
      <c r="H7203">
        <v>86</v>
      </c>
      <c r="I7203" s="101" t="s">
        <v>38</v>
      </c>
      <c r="J7203" s="1">
        <f>DATEVALUE(RIGHT(jaar_zip[[#This Row],[YYYYMMDD]],2)&amp;"-"&amp;MID(jaar_zip[[#This Row],[YYYYMMDD]],5,2)&amp;"-"&amp;LEFT(jaar_zip[[#This Row],[YYYYMMDD]],4))</f>
        <v>45369</v>
      </c>
      <c r="K7203" s="101" t="str">
        <f>IF(AND(VALUE(MONTH(jaar_zip[[#This Row],[Datum]]))=1,VALUE(WEEKNUM(jaar_zip[[#This Row],[Datum]],21))&gt;51),RIGHT(YEAR(jaar_zip[[#This Row],[Datum]])-1,2),RIGHT(YEAR(jaar_zip[[#This Row],[Datum]]),2))&amp;"-"&amp; TEXT(WEEKNUM(jaar_zip[[#This Row],[Datum]],21),"00")</f>
        <v>24-12</v>
      </c>
      <c r="L7203" s="101">
        <f>MONTH(jaar_zip[[#This Row],[Datum]])</f>
        <v>3</v>
      </c>
      <c r="M7203" s="101">
        <f>IF(ISNUMBER(jaar_zip[[#This Row],[etmaaltemperatuur]]),IF(jaar_zip[[#This Row],[etmaaltemperatuur]]&lt;stookgrens,stookgrens-jaar_zip[[#This Row],[etmaaltemperatuur]],0),"")</f>
        <v>7.3000000000000007</v>
      </c>
      <c r="N7203" s="101">
        <f>IF(ISNUMBER(jaar_zip[[#This Row],[graaddagen]]),IF(OR(MONTH(jaar_zip[[#This Row],[Datum]])=1,MONTH(jaar_zip[[#This Row],[Datum]])=2,MONTH(jaar_zip[[#This Row],[Datum]])=11,MONTH(jaar_zip[[#This Row],[Datum]])=12),1.1,IF(OR(MONTH(jaar_zip[[#This Row],[Datum]])=3,MONTH(jaar_zip[[#This Row],[Datum]])=10),1,0.8))*jaar_zip[[#This Row],[graaddagen]],"")</f>
        <v>7.3000000000000007</v>
      </c>
      <c r="O7203" s="101">
        <f>IF(ISNUMBER(jaar_zip[[#This Row],[etmaaltemperatuur]]),IF(jaar_zip[[#This Row],[etmaaltemperatuur]]&gt;stookgrens,jaar_zip[[#This Row],[etmaaltemperatuur]]-stookgrens,0),"")</f>
        <v>0</v>
      </c>
    </row>
    <row r="7204" spans="1:15" x14ac:dyDescent="0.25">
      <c r="A7204">
        <v>348</v>
      </c>
      <c r="B7204">
        <v>20240319</v>
      </c>
      <c r="C7204">
        <v>3.5</v>
      </c>
      <c r="D7204">
        <v>11.4</v>
      </c>
      <c r="E7204">
        <v>1019</v>
      </c>
      <c r="F7204">
        <v>0</v>
      </c>
      <c r="G7204">
        <v>1017.9</v>
      </c>
      <c r="H7204">
        <v>83</v>
      </c>
      <c r="I7204" s="101" t="s">
        <v>38</v>
      </c>
      <c r="J7204" s="1">
        <f>DATEVALUE(RIGHT(jaar_zip[[#This Row],[YYYYMMDD]],2)&amp;"-"&amp;MID(jaar_zip[[#This Row],[YYYYMMDD]],5,2)&amp;"-"&amp;LEFT(jaar_zip[[#This Row],[YYYYMMDD]],4))</f>
        <v>45370</v>
      </c>
      <c r="K7204" s="101" t="str">
        <f>IF(AND(VALUE(MONTH(jaar_zip[[#This Row],[Datum]]))=1,VALUE(WEEKNUM(jaar_zip[[#This Row],[Datum]],21))&gt;51),RIGHT(YEAR(jaar_zip[[#This Row],[Datum]])-1,2),RIGHT(YEAR(jaar_zip[[#This Row],[Datum]]),2))&amp;"-"&amp; TEXT(WEEKNUM(jaar_zip[[#This Row],[Datum]],21),"00")</f>
        <v>24-12</v>
      </c>
      <c r="L7204" s="101">
        <f>MONTH(jaar_zip[[#This Row],[Datum]])</f>
        <v>3</v>
      </c>
      <c r="M7204" s="101">
        <f>IF(ISNUMBER(jaar_zip[[#This Row],[etmaaltemperatuur]]),IF(jaar_zip[[#This Row],[etmaaltemperatuur]]&lt;stookgrens,stookgrens-jaar_zip[[#This Row],[etmaaltemperatuur]],0),"")</f>
        <v>6.6</v>
      </c>
      <c r="N7204" s="101">
        <f>IF(ISNUMBER(jaar_zip[[#This Row],[graaddagen]]),IF(OR(MONTH(jaar_zip[[#This Row],[Datum]])=1,MONTH(jaar_zip[[#This Row],[Datum]])=2,MONTH(jaar_zip[[#This Row],[Datum]])=11,MONTH(jaar_zip[[#This Row],[Datum]])=12),1.1,IF(OR(MONTH(jaar_zip[[#This Row],[Datum]])=3,MONTH(jaar_zip[[#This Row],[Datum]])=10),1,0.8))*jaar_zip[[#This Row],[graaddagen]],"")</f>
        <v>6.6</v>
      </c>
      <c r="O7204" s="101">
        <f>IF(ISNUMBER(jaar_zip[[#This Row],[etmaaltemperatuur]]),IF(jaar_zip[[#This Row],[etmaaltemperatuur]]&gt;stookgrens,jaar_zip[[#This Row],[etmaaltemperatuur]]-stookgrens,0),"")</f>
        <v>0</v>
      </c>
    </row>
    <row r="7205" spans="1:15" x14ac:dyDescent="0.25">
      <c r="A7205">
        <v>348</v>
      </c>
      <c r="B7205">
        <v>20240320</v>
      </c>
      <c r="C7205">
        <v>1.3</v>
      </c>
      <c r="D7205">
        <v>11.7</v>
      </c>
      <c r="E7205">
        <v>1203</v>
      </c>
      <c r="F7205">
        <v>0</v>
      </c>
      <c r="G7205">
        <v>1019.1</v>
      </c>
      <c r="H7205">
        <v>85</v>
      </c>
      <c r="I7205" s="101" t="s">
        <v>38</v>
      </c>
      <c r="J7205" s="1">
        <f>DATEVALUE(RIGHT(jaar_zip[[#This Row],[YYYYMMDD]],2)&amp;"-"&amp;MID(jaar_zip[[#This Row],[YYYYMMDD]],5,2)&amp;"-"&amp;LEFT(jaar_zip[[#This Row],[YYYYMMDD]],4))</f>
        <v>45371</v>
      </c>
      <c r="K7205" s="101" t="str">
        <f>IF(AND(VALUE(MONTH(jaar_zip[[#This Row],[Datum]]))=1,VALUE(WEEKNUM(jaar_zip[[#This Row],[Datum]],21))&gt;51),RIGHT(YEAR(jaar_zip[[#This Row],[Datum]])-1,2),RIGHT(YEAR(jaar_zip[[#This Row],[Datum]]),2))&amp;"-"&amp; TEXT(WEEKNUM(jaar_zip[[#This Row],[Datum]],21),"00")</f>
        <v>24-12</v>
      </c>
      <c r="L7205" s="101">
        <f>MONTH(jaar_zip[[#This Row],[Datum]])</f>
        <v>3</v>
      </c>
      <c r="M7205" s="101">
        <f>IF(ISNUMBER(jaar_zip[[#This Row],[etmaaltemperatuur]]),IF(jaar_zip[[#This Row],[etmaaltemperatuur]]&lt;stookgrens,stookgrens-jaar_zip[[#This Row],[etmaaltemperatuur]],0),"")</f>
        <v>6.3000000000000007</v>
      </c>
      <c r="N7205" s="101">
        <f>IF(ISNUMBER(jaar_zip[[#This Row],[graaddagen]]),IF(OR(MONTH(jaar_zip[[#This Row],[Datum]])=1,MONTH(jaar_zip[[#This Row],[Datum]])=2,MONTH(jaar_zip[[#This Row],[Datum]])=11,MONTH(jaar_zip[[#This Row],[Datum]])=12),1.1,IF(OR(MONTH(jaar_zip[[#This Row],[Datum]])=3,MONTH(jaar_zip[[#This Row],[Datum]])=10),1,0.8))*jaar_zip[[#This Row],[graaddagen]],"")</f>
        <v>6.3000000000000007</v>
      </c>
      <c r="O7205" s="101">
        <f>IF(ISNUMBER(jaar_zip[[#This Row],[etmaaltemperatuur]]),IF(jaar_zip[[#This Row],[etmaaltemperatuur]]&gt;stookgrens,jaar_zip[[#This Row],[etmaaltemperatuur]]-stookgrens,0),"")</f>
        <v>0</v>
      </c>
    </row>
    <row r="7206" spans="1:15" x14ac:dyDescent="0.25">
      <c r="A7206">
        <v>348</v>
      </c>
      <c r="B7206">
        <v>20240321</v>
      </c>
      <c r="C7206">
        <v>3.7</v>
      </c>
      <c r="D7206">
        <v>9.4</v>
      </c>
      <c r="E7206">
        <v>587</v>
      </c>
      <c r="F7206">
        <v>-0.1</v>
      </c>
      <c r="G7206">
        <v>1023.6</v>
      </c>
      <c r="H7206">
        <v>88</v>
      </c>
      <c r="I7206" s="101" t="s">
        <v>38</v>
      </c>
      <c r="J7206" s="1">
        <f>DATEVALUE(RIGHT(jaar_zip[[#This Row],[YYYYMMDD]],2)&amp;"-"&amp;MID(jaar_zip[[#This Row],[YYYYMMDD]],5,2)&amp;"-"&amp;LEFT(jaar_zip[[#This Row],[YYYYMMDD]],4))</f>
        <v>45372</v>
      </c>
      <c r="K7206" s="101" t="str">
        <f>IF(AND(VALUE(MONTH(jaar_zip[[#This Row],[Datum]]))=1,VALUE(WEEKNUM(jaar_zip[[#This Row],[Datum]],21))&gt;51),RIGHT(YEAR(jaar_zip[[#This Row],[Datum]])-1,2),RIGHT(YEAR(jaar_zip[[#This Row],[Datum]]),2))&amp;"-"&amp; TEXT(WEEKNUM(jaar_zip[[#This Row],[Datum]],21),"00")</f>
        <v>24-12</v>
      </c>
      <c r="L7206" s="101">
        <f>MONTH(jaar_zip[[#This Row],[Datum]])</f>
        <v>3</v>
      </c>
      <c r="M7206" s="101">
        <f>IF(ISNUMBER(jaar_zip[[#This Row],[etmaaltemperatuur]]),IF(jaar_zip[[#This Row],[etmaaltemperatuur]]&lt;stookgrens,stookgrens-jaar_zip[[#This Row],[etmaaltemperatuur]],0),"")</f>
        <v>8.6</v>
      </c>
      <c r="N7206" s="101">
        <f>IF(ISNUMBER(jaar_zip[[#This Row],[graaddagen]]),IF(OR(MONTH(jaar_zip[[#This Row],[Datum]])=1,MONTH(jaar_zip[[#This Row],[Datum]])=2,MONTH(jaar_zip[[#This Row],[Datum]])=11,MONTH(jaar_zip[[#This Row],[Datum]])=12),1.1,IF(OR(MONTH(jaar_zip[[#This Row],[Datum]])=3,MONTH(jaar_zip[[#This Row],[Datum]])=10),1,0.8))*jaar_zip[[#This Row],[graaddagen]],"")</f>
        <v>8.6</v>
      </c>
      <c r="O7206" s="101">
        <f>IF(ISNUMBER(jaar_zip[[#This Row],[etmaaltemperatuur]]),IF(jaar_zip[[#This Row],[etmaaltemperatuur]]&gt;stookgrens,jaar_zip[[#This Row],[etmaaltemperatuur]]-stookgrens,0),"")</f>
        <v>0</v>
      </c>
    </row>
    <row r="7207" spans="1:15" x14ac:dyDescent="0.25">
      <c r="A7207">
        <v>348</v>
      </c>
      <c r="B7207">
        <v>20240322</v>
      </c>
      <c r="C7207">
        <v>4.5</v>
      </c>
      <c r="D7207">
        <v>9.3000000000000007</v>
      </c>
      <c r="E7207">
        <v>293</v>
      </c>
      <c r="F7207">
        <v>0.9</v>
      </c>
      <c r="G7207">
        <v>1015.9</v>
      </c>
      <c r="H7207">
        <v>93</v>
      </c>
      <c r="I7207" s="101" t="s">
        <v>38</v>
      </c>
      <c r="J7207" s="1">
        <f>DATEVALUE(RIGHT(jaar_zip[[#This Row],[YYYYMMDD]],2)&amp;"-"&amp;MID(jaar_zip[[#This Row],[YYYYMMDD]],5,2)&amp;"-"&amp;LEFT(jaar_zip[[#This Row],[YYYYMMDD]],4))</f>
        <v>45373</v>
      </c>
      <c r="K7207" s="101" t="str">
        <f>IF(AND(VALUE(MONTH(jaar_zip[[#This Row],[Datum]]))=1,VALUE(WEEKNUM(jaar_zip[[#This Row],[Datum]],21))&gt;51),RIGHT(YEAR(jaar_zip[[#This Row],[Datum]])-1,2),RIGHT(YEAR(jaar_zip[[#This Row],[Datum]]),2))&amp;"-"&amp; TEXT(WEEKNUM(jaar_zip[[#This Row],[Datum]],21),"00")</f>
        <v>24-12</v>
      </c>
      <c r="L7207" s="101">
        <f>MONTH(jaar_zip[[#This Row],[Datum]])</f>
        <v>3</v>
      </c>
      <c r="M7207" s="101">
        <f>IF(ISNUMBER(jaar_zip[[#This Row],[etmaaltemperatuur]]),IF(jaar_zip[[#This Row],[etmaaltemperatuur]]&lt;stookgrens,stookgrens-jaar_zip[[#This Row],[etmaaltemperatuur]],0),"")</f>
        <v>8.6999999999999993</v>
      </c>
      <c r="N7207" s="101">
        <f>IF(ISNUMBER(jaar_zip[[#This Row],[graaddagen]]),IF(OR(MONTH(jaar_zip[[#This Row],[Datum]])=1,MONTH(jaar_zip[[#This Row],[Datum]])=2,MONTH(jaar_zip[[#This Row],[Datum]])=11,MONTH(jaar_zip[[#This Row],[Datum]])=12),1.1,IF(OR(MONTH(jaar_zip[[#This Row],[Datum]])=3,MONTH(jaar_zip[[#This Row],[Datum]])=10),1,0.8))*jaar_zip[[#This Row],[graaddagen]],"")</f>
        <v>8.6999999999999993</v>
      </c>
      <c r="O7207" s="101">
        <f>IF(ISNUMBER(jaar_zip[[#This Row],[etmaaltemperatuur]]),IF(jaar_zip[[#This Row],[etmaaltemperatuur]]&gt;stookgrens,jaar_zip[[#This Row],[etmaaltemperatuur]]-stookgrens,0),"")</f>
        <v>0</v>
      </c>
    </row>
    <row r="7208" spans="1:15" x14ac:dyDescent="0.25">
      <c r="A7208">
        <v>348</v>
      </c>
      <c r="B7208">
        <v>20240323</v>
      </c>
      <c r="C7208">
        <v>6.1</v>
      </c>
      <c r="D7208">
        <v>6.6</v>
      </c>
      <c r="E7208">
        <v>1207</v>
      </c>
      <c r="F7208">
        <v>2</v>
      </c>
      <c r="G7208">
        <v>1008.1</v>
      </c>
      <c r="H7208">
        <v>79</v>
      </c>
      <c r="I7208" s="101" t="s">
        <v>38</v>
      </c>
      <c r="J7208" s="1">
        <f>DATEVALUE(RIGHT(jaar_zip[[#This Row],[YYYYMMDD]],2)&amp;"-"&amp;MID(jaar_zip[[#This Row],[YYYYMMDD]],5,2)&amp;"-"&amp;LEFT(jaar_zip[[#This Row],[YYYYMMDD]],4))</f>
        <v>45374</v>
      </c>
      <c r="K7208" s="101" t="str">
        <f>IF(AND(VALUE(MONTH(jaar_zip[[#This Row],[Datum]]))=1,VALUE(WEEKNUM(jaar_zip[[#This Row],[Datum]],21))&gt;51),RIGHT(YEAR(jaar_zip[[#This Row],[Datum]])-1,2),RIGHT(YEAR(jaar_zip[[#This Row],[Datum]]),2))&amp;"-"&amp; TEXT(WEEKNUM(jaar_zip[[#This Row],[Datum]],21),"00")</f>
        <v>24-12</v>
      </c>
      <c r="L7208" s="101">
        <f>MONTH(jaar_zip[[#This Row],[Datum]])</f>
        <v>3</v>
      </c>
      <c r="M7208" s="101">
        <f>IF(ISNUMBER(jaar_zip[[#This Row],[etmaaltemperatuur]]),IF(jaar_zip[[#This Row],[etmaaltemperatuur]]&lt;stookgrens,stookgrens-jaar_zip[[#This Row],[etmaaltemperatuur]],0),"")</f>
        <v>11.4</v>
      </c>
      <c r="N7208" s="101">
        <f>IF(ISNUMBER(jaar_zip[[#This Row],[graaddagen]]),IF(OR(MONTH(jaar_zip[[#This Row],[Datum]])=1,MONTH(jaar_zip[[#This Row],[Datum]])=2,MONTH(jaar_zip[[#This Row],[Datum]])=11,MONTH(jaar_zip[[#This Row],[Datum]])=12),1.1,IF(OR(MONTH(jaar_zip[[#This Row],[Datum]])=3,MONTH(jaar_zip[[#This Row],[Datum]])=10),1,0.8))*jaar_zip[[#This Row],[graaddagen]],"")</f>
        <v>11.4</v>
      </c>
      <c r="O7208" s="101">
        <f>IF(ISNUMBER(jaar_zip[[#This Row],[etmaaltemperatuur]]),IF(jaar_zip[[#This Row],[etmaaltemperatuur]]&gt;stookgrens,jaar_zip[[#This Row],[etmaaltemperatuur]]-stookgrens,0),"")</f>
        <v>0</v>
      </c>
    </row>
    <row r="7209" spans="1:15" x14ac:dyDescent="0.25">
      <c r="A7209">
        <v>348</v>
      </c>
      <c r="B7209">
        <v>20240324</v>
      </c>
      <c r="C7209">
        <v>7.6</v>
      </c>
      <c r="D7209">
        <v>6.4</v>
      </c>
      <c r="E7209">
        <v>815</v>
      </c>
      <c r="F7209">
        <v>6.5</v>
      </c>
      <c r="G7209">
        <v>1005</v>
      </c>
      <c r="H7209">
        <v>86</v>
      </c>
      <c r="I7209" s="101" t="s">
        <v>38</v>
      </c>
      <c r="J7209" s="1">
        <f>DATEVALUE(RIGHT(jaar_zip[[#This Row],[YYYYMMDD]],2)&amp;"-"&amp;MID(jaar_zip[[#This Row],[YYYYMMDD]],5,2)&amp;"-"&amp;LEFT(jaar_zip[[#This Row],[YYYYMMDD]],4))</f>
        <v>45375</v>
      </c>
      <c r="K7209" s="101" t="str">
        <f>IF(AND(VALUE(MONTH(jaar_zip[[#This Row],[Datum]]))=1,VALUE(WEEKNUM(jaar_zip[[#This Row],[Datum]],21))&gt;51),RIGHT(YEAR(jaar_zip[[#This Row],[Datum]])-1,2),RIGHT(YEAR(jaar_zip[[#This Row],[Datum]]),2))&amp;"-"&amp; TEXT(WEEKNUM(jaar_zip[[#This Row],[Datum]],21),"00")</f>
        <v>24-12</v>
      </c>
      <c r="L7209" s="101">
        <f>MONTH(jaar_zip[[#This Row],[Datum]])</f>
        <v>3</v>
      </c>
      <c r="M7209" s="101">
        <f>IF(ISNUMBER(jaar_zip[[#This Row],[etmaaltemperatuur]]),IF(jaar_zip[[#This Row],[etmaaltemperatuur]]&lt;stookgrens,stookgrens-jaar_zip[[#This Row],[etmaaltemperatuur]],0),"")</f>
        <v>11.6</v>
      </c>
      <c r="N7209" s="101">
        <f>IF(ISNUMBER(jaar_zip[[#This Row],[graaddagen]]),IF(OR(MONTH(jaar_zip[[#This Row],[Datum]])=1,MONTH(jaar_zip[[#This Row],[Datum]])=2,MONTH(jaar_zip[[#This Row],[Datum]])=11,MONTH(jaar_zip[[#This Row],[Datum]])=12),1.1,IF(OR(MONTH(jaar_zip[[#This Row],[Datum]])=3,MONTH(jaar_zip[[#This Row],[Datum]])=10),1,0.8))*jaar_zip[[#This Row],[graaddagen]],"")</f>
        <v>11.6</v>
      </c>
      <c r="O7209" s="101">
        <f>IF(ISNUMBER(jaar_zip[[#This Row],[etmaaltemperatuur]]),IF(jaar_zip[[#This Row],[etmaaltemperatuur]]&gt;stookgrens,jaar_zip[[#This Row],[etmaaltemperatuur]]-stookgrens,0),"")</f>
        <v>0</v>
      </c>
    </row>
    <row r="7210" spans="1:15" x14ac:dyDescent="0.25">
      <c r="A7210">
        <v>348</v>
      </c>
      <c r="B7210">
        <v>20240325</v>
      </c>
      <c r="C7210">
        <v>3.4</v>
      </c>
      <c r="D7210">
        <v>7.2</v>
      </c>
      <c r="E7210">
        <v>1643</v>
      </c>
      <c r="F7210">
        <v>0</v>
      </c>
      <c r="G7210">
        <v>1004</v>
      </c>
      <c r="H7210">
        <v>75</v>
      </c>
      <c r="I7210" s="101" t="s">
        <v>38</v>
      </c>
      <c r="J7210" s="1">
        <f>DATEVALUE(RIGHT(jaar_zip[[#This Row],[YYYYMMDD]],2)&amp;"-"&amp;MID(jaar_zip[[#This Row],[YYYYMMDD]],5,2)&amp;"-"&amp;LEFT(jaar_zip[[#This Row],[YYYYMMDD]],4))</f>
        <v>45376</v>
      </c>
      <c r="K7210" s="101" t="str">
        <f>IF(AND(VALUE(MONTH(jaar_zip[[#This Row],[Datum]]))=1,VALUE(WEEKNUM(jaar_zip[[#This Row],[Datum]],21))&gt;51),RIGHT(YEAR(jaar_zip[[#This Row],[Datum]])-1,2),RIGHT(YEAR(jaar_zip[[#This Row],[Datum]]),2))&amp;"-"&amp; TEXT(WEEKNUM(jaar_zip[[#This Row],[Datum]],21),"00")</f>
        <v>24-13</v>
      </c>
      <c r="L7210" s="101">
        <f>MONTH(jaar_zip[[#This Row],[Datum]])</f>
        <v>3</v>
      </c>
      <c r="M7210" s="101">
        <f>IF(ISNUMBER(jaar_zip[[#This Row],[etmaaltemperatuur]]),IF(jaar_zip[[#This Row],[etmaaltemperatuur]]&lt;stookgrens,stookgrens-jaar_zip[[#This Row],[etmaaltemperatuur]],0),"")</f>
        <v>10.8</v>
      </c>
      <c r="N7210" s="101">
        <f>IF(ISNUMBER(jaar_zip[[#This Row],[graaddagen]]),IF(OR(MONTH(jaar_zip[[#This Row],[Datum]])=1,MONTH(jaar_zip[[#This Row],[Datum]])=2,MONTH(jaar_zip[[#This Row],[Datum]])=11,MONTH(jaar_zip[[#This Row],[Datum]])=12),1.1,IF(OR(MONTH(jaar_zip[[#This Row],[Datum]])=3,MONTH(jaar_zip[[#This Row],[Datum]])=10),1,0.8))*jaar_zip[[#This Row],[graaddagen]],"")</f>
        <v>10.8</v>
      </c>
      <c r="O7210" s="101">
        <f>IF(ISNUMBER(jaar_zip[[#This Row],[etmaaltemperatuur]]),IF(jaar_zip[[#This Row],[etmaaltemperatuur]]&gt;stookgrens,jaar_zip[[#This Row],[etmaaltemperatuur]]-stookgrens,0),"")</f>
        <v>0</v>
      </c>
    </row>
    <row r="7211" spans="1:15" x14ac:dyDescent="0.25">
      <c r="A7211">
        <v>348</v>
      </c>
      <c r="B7211">
        <v>20240326</v>
      </c>
      <c r="C7211">
        <v>3.8</v>
      </c>
      <c r="D7211">
        <v>8.6999999999999993</v>
      </c>
      <c r="E7211">
        <v>836</v>
      </c>
      <c r="F7211">
        <v>-0.1</v>
      </c>
      <c r="G7211">
        <v>990.4</v>
      </c>
      <c r="H7211">
        <v>73</v>
      </c>
      <c r="I7211" s="101" t="s">
        <v>38</v>
      </c>
      <c r="J7211" s="1">
        <f>DATEVALUE(RIGHT(jaar_zip[[#This Row],[YYYYMMDD]],2)&amp;"-"&amp;MID(jaar_zip[[#This Row],[YYYYMMDD]],5,2)&amp;"-"&amp;LEFT(jaar_zip[[#This Row],[YYYYMMDD]],4))</f>
        <v>45377</v>
      </c>
      <c r="K7211" s="101" t="str">
        <f>IF(AND(VALUE(MONTH(jaar_zip[[#This Row],[Datum]]))=1,VALUE(WEEKNUM(jaar_zip[[#This Row],[Datum]],21))&gt;51),RIGHT(YEAR(jaar_zip[[#This Row],[Datum]])-1,2),RIGHT(YEAR(jaar_zip[[#This Row],[Datum]]),2))&amp;"-"&amp; TEXT(WEEKNUM(jaar_zip[[#This Row],[Datum]],21),"00")</f>
        <v>24-13</v>
      </c>
      <c r="L7211" s="101">
        <f>MONTH(jaar_zip[[#This Row],[Datum]])</f>
        <v>3</v>
      </c>
      <c r="M7211" s="101">
        <f>IF(ISNUMBER(jaar_zip[[#This Row],[etmaaltemperatuur]]),IF(jaar_zip[[#This Row],[etmaaltemperatuur]]&lt;stookgrens,stookgrens-jaar_zip[[#This Row],[etmaaltemperatuur]],0),"")</f>
        <v>9.3000000000000007</v>
      </c>
      <c r="N7211" s="101">
        <f>IF(ISNUMBER(jaar_zip[[#This Row],[graaddagen]]),IF(OR(MONTH(jaar_zip[[#This Row],[Datum]])=1,MONTH(jaar_zip[[#This Row],[Datum]])=2,MONTH(jaar_zip[[#This Row],[Datum]])=11,MONTH(jaar_zip[[#This Row],[Datum]])=12),1.1,IF(OR(MONTH(jaar_zip[[#This Row],[Datum]])=3,MONTH(jaar_zip[[#This Row],[Datum]])=10),1,0.8))*jaar_zip[[#This Row],[graaddagen]],"")</f>
        <v>9.3000000000000007</v>
      </c>
      <c r="O7211" s="101">
        <f>IF(ISNUMBER(jaar_zip[[#This Row],[etmaaltemperatuur]]),IF(jaar_zip[[#This Row],[etmaaltemperatuur]]&gt;stookgrens,jaar_zip[[#This Row],[etmaaltemperatuur]]-stookgrens,0),"")</f>
        <v>0</v>
      </c>
    </row>
    <row r="7212" spans="1:15" x14ac:dyDescent="0.25">
      <c r="A7212">
        <v>348</v>
      </c>
      <c r="B7212">
        <v>20240327</v>
      </c>
      <c r="C7212">
        <v>4.3</v>
      </c>
      <c r="D7212">
        <v>9.6999999999999993</v>
      </c>
      <c r="E7212">
        <v>1107</v>
      </c>
      <c r="F7212">
        <v>-0.1</v>
      </c>
      <c r="G7212">
        <v>986</v>
      </c>
      <c r="H7212">
        <v>77</v>
      </c>
      <c r="I7212" s="101" t="s">
        <v>38</v>
      </c>
      <c r="J7212" s="1">
        <f>DATEVALUE(RIGHT(jaar_zip[[#This Row],[YYYYMMDD]],2)&amp;"-"&amp;MID(jaar_zip[[#This Row],[YYYYMMDD]],5,2)&amp;"-"&amp;LEFT(jaar_zip[[#This Row],[YYYYMMDD]],4))</f>
        <v>45378</v>
      </c>
      <c r="K7212" s="101" t="str">
        <f>IF(AND(VALUE(MONTH(jaar_zip[[#This Row],[Datum]]))=1,VALUE(WEEKNUM(jaar_zip[[#This Row],[Datum]],21))&gt;51),RIGHT(YEAR(jaar_zip[[#This Row],[Datum]])-1,2),RIGHT(YEAR(jaar_zip[[#This Row],[Datum]]),2))&amp;"-"&amp; TEXT(WEEKNUM(jaar_zip[[#This Row],[Datum]],21),"00")</f>
        <v>24-13</v>
      </c>
      <c r="L7212" s="101">
        <f>MONTH(jaar_zip[[#This Row],[Datum]])</f>
        <v>3</v>
      </c>
      <c r="M7212" s="101">
        <f>IF(ISNUMBER(jaar_zip[[#This Row],[etmaaltemperatuur]]),IF(jaar_zip[[#This Row],[etmaaltemperatuur]]&lt;stookgrens,stookgrens-jaar_zip[[#This Row],[etmaaltemperatuur]],0),"")</f>
        <v>8.3000000000000007</v>
      </c>
      <c r="N7212" s="101">
        <f>IF(ISNUMBER(jaar_zip[[#This Row],[graaddagen]]),IF(OR(MONTH(jaar_zip[[#This Row],[Datum]])=1,MONTH(jaar_zip[[#This Row],[Datum]])=2,MONTH(jaar_zip[[#This Row],[Datum]])=11,MONTH(jaar_zip[[#This Row],[Datum]])=12),1.1,IF(OR(MONTH(jaar_zip[[#This Row],[Datum]])=3,MONTH(jaar_zip[[#This Row],[Datum]])=10),1,0.8))*jaar_zip[[#This Row],[graaddagen]],"")</f>
        <v>8.3000000000000007</v>
      </c>
      <c r="O7212" s="101">
        <f>IF(ISNUMBER(jaar_zip[[#This Row],[etmaaltemperatuur]]),IF(jaar_zip[[#This Row],[etmaaltemperatuur]]&gt;stookgrens,jaar_zip[[#This Row],[etmaaltemperatuur]]-stookgrens,0),"")</f>
        <v>0</v>
      </c>
    </row>
    <row r="7213" spans="1:15" x14ac:dyDescent="0.25">
      <c r="A7213">
        <v>348</v>
      </c>
      <c r="B7213">
        <v>20240328</v>
      </c>
      <c r="C7213">
        <v>6.6</v>
      </c>
      <c r="D7213">
        <v>8.9</v>
      </c>
      <c r="E7213">
        <v>894</v>
      </c>
      <c r="F7213">
        <v>2.6</v>
      </c>
      <c r="G7213">
        <v>985.8</v>
      </c>
      <c r="H7213">
        <v>73</v>
      </c>
      <c r="I7213" s="101" t="s">
        <v>38</v>
      </c>
      <c r="J7213" s="1">
        <f>DATEVALUE(RIGHT(jaar_zip[[#This Row],[YYYYMMDD]],2)&amp;"-"&amp;MID(jaar_zip[[#This Row],[YYYYMMDD]],5,2)&amp;"-"&amp;LEFT(jaar_zip[[#This Row],[YYYYMMDD]],4))</f>
        <v>45379</v>
      </c>
      <c r="K7213" s="101" t="str">
        <f>IF(AND(VALUE(MONTH(jaar_zip[[#This Row],[Datum]]))=1,VALUE(WEEKNUM(jaar_zip[[#This Row],[Datum]],21))&gt;51),RIGHT(YEAR(jaar_zip[[#This Row],[Datum]])-1,2),RIGHT(YEAR(jaar_zip[[#This Row],[Datum]]),2))&amp;"-"&amp; TEXT(WEEKNUM(jaar_zip[[#This Row],[Datum]],21),"00")</f>
        <v>24-13</v>
      </c>
      <c r="L7213" s="101">
        <f>MONTH(jaar_zip[[#This Row],[Datum]])</f>
        <v>3</v>
      </c>
      <c r="M7213" s="101">
        <f>IF(ISNUMBER(jaar_zip[[#This Row],[etmaaltemperatuur]]),IF(jaar_zip[[#This Row],[etmaaltemperatuur]]&lt;stookgrens,stookgrens-jaar_zip[[#This Row],[etmaaltemperatuur]],0),"")</f>
        <v>9.1</v>
      </c>
      <c r="N7213" s="101">
        <f>IF(ISNUMBER(jaar_zip[[#This Row],[graaddagen]]),IF(OR(MONTH(jaar_zip[[#This Row],[Datum]])=1,MONTH(jaar_zip[[#This Row],[Datum]])=2,MONTH(jaar_zip[[#This Row],[Datum]])=11,MONTH(jaar_zip[[#This Row],[Datum]])=12),1.1,IF(OR(MONTH(jaar_zip[[#This Row],[Datum]])=3,MONTH(jaar_zip[[#This Row],[Datum]])=10),1,0.8))*jaar_zip[[#This Row],[graaddagen]],"")</f>
        <v>9.1</v>
      </c>
      <c r="O7213" s="101">
        <f>IF(ISNUMBER(jaar_zip[[#This Row],[etmaaltemperatuur]]),IF(jaar_zip[[#This Row],[etmaaltemperatuur]]&gt;stookgrens,jaar_zip[[#This Row],[etmaaltemperatuur]]-stookgrens,0),"")</f>
        <v>0</v>
      </c>
    </row>
    <row r="7214" spans="1:15" x14ac:dyDescent="0.25">
      <c r="A7214">
        <v>348</v>
      </c>
      <c r="B7214">
        <v>20240329</v>
      </c>
      <c r="C7214">
        <v>5.7</v>
      </c>
      <c r="D7214">
        <v>10.7</v>
      </c>
      <c r="E7214">
        <v>1282</v>
      </c>
      <c r="F7214">
        <v>0.3</v>
      </c>
      <c r="G7214">
        <v>993</v>
      </c>
      <c r="H7214">
        <v>75</v>
      </c>
      <c r="I7214" s="101" t="s">
        <v>38</v>
      </c>
      <c r="J7214" s="1">
        <f>DATEVALUE(RIGHT(jaar_zip[[#This Row],[YYYYMMDD]],2)&amp;"-"&amp;MID(jaar_zip[[#This Row],[YYYYMMDD]],5,2)&amp;"-"&amp;LEFT(jaar_zip[[#This Row],[YYYYMMDD]],4))</f>
        <v>45380</v>
      </c>
      <c r="K7214" s="101" t="str">
        <f>IF(AND(VALUE(MONTH(jaar_zip[[#This Row],[Datum]]))=1,VALUE(WEEKNUM(jaar_zip[[#This Row],[Datum]],21))&gt;51),RIGHT(YEAR(jaar_zip[[#This Row],[Datum]])-1,2),RIGHT(YEAR(jaar_zip[[#This Row],[Datum]]),2))&amp;"-"&amp; TEXT(WEEKNUM(jaar_zip[[#This Row],[Datum]],21),"00")</f>
        <v>24-13</v>
      </c>
      <c r="L7214" s="101">
        <f>MONTH(jaar_zip[[#This Row],[Datum]])</f>
        <v>3</v>
      </c>
      <c r="M7214" s="101">
        <f>IF(ISNUMBER(jaar_zip[[#This Row],[etmaaltemperatuur]]),IF(jaar_zip[[#This Row],[etmaaltemperatuur]]&lt;stookgrens,stookgrens-jaar_zip[[#This Row],[etmaaltemperatuur]],0),"")</f>
        <v>7.3000000000000007</v>
      </c>
      <c r="N7214" s="101">
        <f>IF(ISNUMBER(jaar_zip[[#This Row],[graaddagen]]),IF(OR(MONTH(jaar_zip[[#This Row],[Datum]])=1,MONTH(jaar_zip[[#This Row],[Datum]])=2,MONTH(jaar_zip[[#This Row],[Datum]])=11,MONTH(jaar_zip[[#This Row],[Datum]])=12),1.1,IF(OR(MONTH(jaar_zip[[#This Row],[Datum]])=3,MONTH(jaar_zip[[#This Row],[Datum]])=10),1,0.8))*jaar_zip[[#This Row],[graaddagen]],"")</f>
        <v>7.3000000000000007</v>
      </c>
      <c r="O7214" s="101">
        <f>IF(ISNUMBER(jaar_zip[[#This Row],[etmaaltemperatuur]]),IF(jaar_zip[[#This Row],[etmaaltemperatuur]]&gt;stookgrens,jaar_zip[[#This Row],[etmaaltemperatuur]]-stookgrens,0),"")</f>
        <v>0</v>
      </c>
    </row>
    <row r="7215" spans="1:15" x14ac:dyDescent="0.25">
      <c r="A7215">
        <v>348</v>
      </c>
      <c r="B7215">
        <v>20240330</v>
      </c>
      <c r="C7215">
        <v>2.5</v>
      </c>
      <c r="D7215">
        <v>8.4</v>
      </c>
      <c r="E7215">
        <v>343</v>
      </c>
      <c r="F7215">
        <v>1.1000000000000001</v>
      </c>
      <c r="G7215">
        <v>997.1</v>
      </c>
      <c r="H7215">
        <v>95</v>
      </c>
      <c r="I7215" s="101" t="s">
        <v>38</v>
      </c>
      <c r="J7215" s="1">
        <f>DATEVALUE(RIGHT(jaar_zip[[#This Row],[YYYYMMDD]],2)&amp;"-"&amp;MID(jaar_zip[[#This Row],[YYYYMMDD]],5,2)&amp;"-"&amp;LEFT(jaar_zip[[#This Row],[YYYYMMDD]],4))</f>
        <v>45381</v>
      </c>
      <c r="K7215" s="101" t="str">
        <f>IF(AND(VALUE(MONTH(jaar_zip[[#This Row],[Datum]]))=1,VALUE(WEEKNUM(jaar_zip[[#This Row],[Datum]],21))&gt;51),RIGHT(YEAR(jaar_zip[[#This Row],[Datum]])-1,2),RIGHT(YEAR(jaar_zip[[#This Row],[Datum]]),2))&amp;"-"&amp; TEXT(WEEKNUM(jaar_zip[[#This Row],[Datum]],21),"00")</f>
        <v>24-13</v>
      </c>
      <c r="L7215" s="101">
        <f>MONTH(jaar_zip[[#This Row],[Datum]])</f>
        <v>3</v>
      </c>
      <c r="M7215" s="101">
        <f>IF(ISNUMBER(jaar_zip[[#This Row],[etmaaltemperatuur]]),IF(jaar_zip[[#This Row],[etmaaltemperatuur]]&lt;stookgrens,stookgrens-jaar_zip[[#This Row],[etmaaltemperatuur]],0),"")</f>
        <v>9.6</v>
      </c>
      <c r="N7215" s="101">
        <f>IF(ISNUMBER(jaar_zip[[#This Row],[graaddagen]]),IF(OR(MONTH(jaar_zip[[#This Row],[Datum]])=1,MONTH(jaar_zip[[#This Row],[Datum]])=2,MONTH(jaar_zip[[#This Row],[Datum]])=11,MONTH(jaar_zip[[#This Row],[Datum]])=12),1.1,IF(OR(MONTH(jaar_zip[[#This Row],[Datum]])=3,MONTH(jaar_zip[[#This Row],[Datum]])=10),1,0.8))*jaar_zip[[#This Row],[graaddagen]],"")</f>
        <v>9.6</v>
      </c>
      <c r="O7215" s="101">
        <f>IF(ISNUMBER(jaar_zip[[#This Row],[etmaaltemperatuur]]),IF(jaar_zip[[#This Row],[etmaaltemperatuur]]&gt;stookgrens,jaar_zip[[#This Row],[etmaaltemperatuur]]-stookgrens,0),"")</f>
        <v>0</v>
      </c>
    </row>
    <row r="7216" spans="1:15" x14ac:dyDescent="0.25">
      <c r="A7216">
        <v>348</v>
      </c>
      <c r="B7216">
        <v>20240331</v>
      </c>
      <c r="C7216">
        <v>3.3</v>
      </c>
      <c r="D7216">
        <v>10.6</v>
      </c>
      <c r="E7216">
        <v>998</v>
      </c>
      <c r="F7216">
        <v>6.5</v>
      </c>
      <c r="G7216">
        <v>996.1</v>
      </c>
      <c r="H7216">
        <v>90</v>
      </c>
      <c r="I7216" s="101" t="s">
        <v>38</v>
      </c>
      <c r="J7216" s="1">
        <f>DATEVALUE(RIGHT(jaar_zip[[#This Row],[YYYYMMDD]],2)&amp;"-"&amp;MID(jaar_zip[[#This Row],[YYYYMMDD]],5,2)&amp;"-"&amp;LEFT(jaar_zip[[#This Row],[YYYYMMDD]],4))</f>
        <v>45382</v>
      </c>
      <c r="K7216" s="101" t="str">
        <f>IF(AND(VALUE(MONTH(jaar_zip[[#This Row],[Datum]]))=1,VALUE(WEEKNUM(jaar_zip[[#This Row],[Datum]],21))&gt;51),RIGHT(YEAR(jaar_zip[[#This Row],[Datum]])-1,2),RIGHT(YEAR(jaar_zip[[#This Row],[Datum]]),2))&amp;"-"&amp; TEXT(WEEKNUM(jaar_zip[[#This Row],[Datum]],21),"00")</f>
        <v>24-13</v>
      </c>
      <c r="L7216" s="101">
        <f>MONTH(jaar_zip[[#This Row],[Datum]])</f>
        <v>3</v>
      </c>
      <c r="M7216" s="101">
        <f>IF(ISNUMBER(jaar_zip[[#This Row],[etmaaltemperatuur]]),IF(jaar_zip[[#This Row],[etmaaltemperatuur]]&lt;stookgrens,stookgrens-jaar_zip[[#This Row],[etmaaltemperatuur]],0),"")</f>
        <v>7.4</v>
      </c>
      <c r="N7216" s="101">
        <f>IF(ISNUMBER(jaar_zip[[#This Row],[graaddagen]]),IF(OR(MONTH(jaar_zip[[#This Row],[Datum]])=1,MONTH(jaar_zip[[#This Row],[Datum]])=2,MONTH(jaar_zip[[#This Row],[Datum]])=11,MONTH(jaar_zip[[#This Row],[Datum]])=12),1.1,IF(OR(MONTH(jaar_zip[[#This Row],[Datum]])=3,MONTH(jaar_zip[[#This Row],[Datum]])=10),1,0.8))*jaar_zip[[#This Row],[graaddagen]],"")</f>
        <v>7.4</v>
      </c>
      <c r="O7216" s="101">
        <f>IF(ISNUMBER(jaar_zip[[#This Row],[etmaaltemperatuur]]),IF(jaar_zip[[#This Row],[etmaaltemperatuur]]&gt;stookgrens,jaar_zip[[#This Row],[etmaaltemperatuur]]-stookgrens,0),"")</f>
        <v>0</v>
      </c>
    </row>
    <row r="7217" spans="1:15" x14ac:dyDescent="0.25">
      <c r="A7217">
        <v>348</v>
      </c>
      <c r="B7217">
        <v>20240401</v>
      </c>
      <c r="C7217">
        <v>4</v>
      </c>
      <c r="D7217">
        <v>9.5</v>
      </c>
      <c r="E7217">
        <v>834</v>
      </c>
      <c r="F7217">
        <v>0</v>
      </c>
      <c r="G7217">
        <v>996.6</v>
      </c>
      <c r="H7217">
        <v>87</v>
      </c>
      <c r="I7217" s="101" t="s">
        <v>38</v>
      </c>
      <c r="J7217" s="1">
        <f>DATEVALUE(RIGHT(jaar_zip[[#This Row],[YYYYMMDD]],2)&amp;"-"&amp;MID(jaar_zip[[#This Row],[YYYYMMDD]],5,2)&amp;"-"&amp;LEFT(jaar_zip[[#This Row],[YYYYMMDD]],4))</f>
        <v>45383</v>
      </c>
      <c r="K7217" s="101" t="str">
        <f>IF(AND(VALUE(MONTH(jaar_zip[[#This Row],[Datum]]))=1,VALUE(WEEKNUM(jaar_zip[[#This Row],[Datum]],21))&gt;51),RIGHT(YEAR(jaar_zip[[#This Row],[Datum]])-1,2),RIGHT(YEAR(jaar_zip[[#This Row],[Datum]]),2))&amp;"-"&amp; TEXT(WEEKNUM(jaar_zip[[#This Row],[Datum]],21),"00")</f>
        <v>24-14</v>
      </c>
      <c r="L7217" s="101">
        <f>MONTH(jaar_zip[[#This Row],[Datum]])</f>
        <v>4</v>
      </c>
      <c r="M7217" s="101">
        <f>IF(ISNUMBER(jaar_zip[[#This Row],[etmaaltemperatuur]]),IF(jaar_zip[[#This Row],[etmaaltemperatuur]]&lt;stookgrens,stookgrens-jaar_zip[[#This Row],[etmaaltemperatuur]],0),"")</f>
        <v>8.5</v>
      </c>
      <c r="N7217" s="101">
        <f>IF(ISNUMBER(jaar_zip[[#This Row],[graaddagen]]),IF(OR(MONTH(jaar_zip[[#This Row],[Datum]])=1,MONTH(jaar_zip[[#This Row],[Datum]])=2,MONTH(jaar_zip[[#This Row],[Datum]])=11,MONTH(jaar_zip[[#This Row],[Datum]])=12),1.1,IF(OR(MONTH(jaar_zip[[#This Row],[Datum]])=3,MONTH(jaar_zip[[#This Row],[Datum]])=10),1,0.8))*jaar_zip[[#This Row],[graaddagen]],"")</f>
        <v>6.8000000000000007</v>
      </c>
      <c r="O7217" s="101">
        <f>IF(ISNUMBER(jaar_zip[[#This Row],[etmaaltemperatuur]]),IF(jaar_zip[[#This Row],[etmaaltemperatuur]]&gt;stookgrens,jaar_zip[[#This Row],[etmaaltemperatuur]]-stookgrens,0),"")</f>
        <v>0</v>
      </c>
    </row>
    <row r="7218" spans="1:15" x14ac:dyDescent="0.25">
      <c r="A7218">
        <v>348</v>
      </c>
      <c r="B7218">
        <v>20240402</v>
      </c>
      <c r="C7218">
        <v>5.7</v>
      </c>
      <c r="D7218">
        <v>9.3000000000000007</v>
      </c>
      <c r="E7218">
        <v>811</v>
      </c>
      <c r="F7218">
        <v>1.7</v>
      </c>
      <c r="G7218">
        <v>1005.1</v>
      </c>
      <c r="H7218">
        <v>89</v>
      </c>
      <c r="I7218" s="101" t="s">
        <v>38</v>
      </c>
      <c r="J7218" s="1">
        <f>DATEVALUE(RIGHT(jaar_zip[[#This Row],[YYYYMMDD]],2)&amp;"-"&amp;MID(jaar_zip[[#This Row],[YYYYMMDD]],5,2)&amp;"-"&amp;LEFT(jaar_zip[[#This Row],[YYYYMMDD]],4))</f>
        <v>45384</v>
      </c>
      <c r="K7218" s="101" t="str">
        <f>IF(AND(VALUE(MONTH(jaar_zip[[#This Row],[Datum]]))=1,VALUE(WEEKNUM(jaar_zip[[#This Row],[Datum]],21))&gt;51),RIGHT(YEAR(jaar_zip[[#This Row],[Datum]])-1,2),RIGHT(YEAR(jaar_zip[[#This Row],[Datum]]),2))&amp;"-"&amp; TEXT(WEEKNUM(jaar_zip[[#This Row],[Datum]],21),"00")</f>
        <v>24-14</v>
      </c>
      <c r="L7218" s="101">
        <f>MONTH(jaar_zip[[#This Row],[Datum]])</f>
        <v>4</v>
      </c>
      <c r="M7218" s="101">
        <f>IF(ISNUMBER(jaar_zip[[#This Row],[etmaaltemperatuur]]),IF(jaar_zip[[#This Row],[etmaaltemperatuur]]&lt;stookgrens,stookgrens-jaar_zip[[#This Row],[etmaaltemperatuur]],0),"")</f>
        <v>8.6999999999999993</v>
      </c>
      <c r="N7218" s="101">
        <f>IF(ISNUMBER(jaar_zip[[#This Row],[graaddagen]]),IF(OR(MONTH(jaar_zip[[#This Row],[Datum]])=1,MONTH(jaar_zip[[#This Row],[Datum]])=2,MONTH(jaar_zip[[#This Row],[Datum]])=11,MONTH(jaar_zip[[#This Row],[Datum]])=12),1.1,IF(OR(MONTH(jaar_zip[[#This Row],[Datum]])=3,MONTH(jaar_zip[[#This Row],[Datum]])=10),1,0.8))*jaar_zip[[#This Row],[graaddagen]],"")</f>
        <v>6.96</v>
      </c>
      <c r="O7218" s="101">
        <f>IF(ISNUMBER(jaar_zip[[#This Row],[etmaaltemperatuur]]),IF(jaar_zip[[#This Row],[etmaaltemperatuur]]&gt;stookgrens,jaar_zip[[#This Row],[etmaaltemperatuur]]-stookgrens,0),"")</f>
        <v>0</v>
      </c>
    </row>
    <row r="7219" spans="1:15" x14ac:dyDescent="0.25">
      <c r="A7219">
        <v>348</v>
      </c>
      <c r="B7219">
        <v>20240403</v>
      </c>
      <c r="C7219">
        <v>5.9</v>
      </c>
      <c r="D7219">
        <v>11</v>
      </c>
      <c r="E7219">
        <v>650</v>
      </c>
      <c r="F7219">
        <v>4.7</v>
      </c>
      <c r="G7219">
        <v>1003.8</v>
      </c>
      <c r="H7219">
        <v>89</v>
      </c>
      <c r="I7219" s="101" t="s">
        <v>38</v>
      </c>
      <c r="J7219" s="1">
        <f>DATEVALUE(RIGHT(jaar_zip[[#This Row],[YYYYMMDD]],2)&amp;"-"&amp;MID(jaar_zip[[#This Row],[YYYYMMDD]],5,2)&amp;"-"&amp;LEFT(jaar_zip[[#This Row],[YYYYMMDD]],4))</f>
        <v>45385</v>
      </c>
      <c r="K7219" s="101" t="str">
        <f>IF(AND(VALUE(MONTH(jaar_zip[[#This Row],[Datum]]))=1,VALUE(WEEKNUM(jaar_zip[[#This Row],[Datum]],21))&gt;51),RIGHT(YEAR(jaar_zip[[#This Row],[Datum]])-1,2),RIGHT(YEAR(jaar_zip[[#This Row],[Datum]]),2))&amp;"-"&amp; TEXT(WEEKNUM(jaar_zip[[#This Row],[Datum]],21),"00")</f>
        <v>24-14</v>
      </c>
      <c r="L7219" s="101">
        <f>MONTH(jaar_zip[[#This Row],[Datum]])</f>
        <v>4</v>
      </c>
      <c r="M7219" s="101">
        <f>IF(ISNUMBER(jaar_zip[[#This Row],[etmaaltemperatuur]]),IF(jaar_zip[[#This Row],[etmaaltemperatuur]]&lt;stookgrens,stookgrens-jaar_zip[[#This Row],[etmaaltemperatuur]],0),"")</f>
        <v>7</v>
      </c>
      <c r="N7219" s="101">
        <f>IF(ISNUMBER(jaar_zip[[#This Row],[graaddagen]]),IF(OR(MONTH(jaar_zip[[#This Row],[Datum]])=1,MONTH(jaar_zip[[#This Row],[Datum]])=2,MONTH(jaar_zip[[#This Row],[Datum]])=11,MONTH(jaar_zip[[#This Row],[Datum]])=12),1.1,IF(OR(MONTH(jaar_zip[[#This Row],[Datum]])=3,MONTH(jaar_zip[[#This Row],[Datum]])=10),1,0.8))*jaar_zip[[#This Row],[graaddagen]],"")</f>
        <v>5.6000000000000005</v>
      </c>
      <c r="O7219" s="101">
        <f>IF(ISNUMBER(jaar_zip[[#This Row],[etmaaltemperatuur]]),IF(jaar_zip[[#This Row],[etmaaltemperatuur]]&gt;stookgrens,jaar_zip[[#This Row],[etmaaltemperatuur]]-stookgrens,0),"")</f>
        <v>0</v>
      </c>
    </row>
    <row r="7220" spans="1:15" x14ac:dyDescent="0.25">
      <c r="A7220">
        <v>348</v>
      </c>
      <c r="B7220">
        <v>20240404</v>
      </c>
      <c r="C7220">
        <v>7.6</v>
      </c>
      <c r="D7220">
        <v>11.9</v>
      </c>
      <c r="E7220">
        <v>1058</v>
      </c>
      <c r="F7220">
        <v>16.399999999999999</v>
      </c>
      <c r="G7220">
        <v>1005.1</v>
      </c>
      <c r="H7220">
        <v>84</v>
      </c>
      <c r="I7220" s="101" t="s">
        <v>38</v>
      </c>
      <c r="J7220" s="1">
        <f>DATEVALUE(RIGHT(jaar_zip[[#This Row],[YYYYMMDD]],2)&amp;"-"&amp;MID(jaar_zip[[#This Row],[YYYYMMDD]],5,2)&amp;"-"&amp;LEFT(jaar_zip[[#This Row],[YYYYMMDD]],4))</f>
        <v>45386</v>
      </c>
      <c r="K7220" s="101" t="str">
        <f>IF(AND(VALUE(MONTH(jaar_zip[[#This Row],[Datum]]))=1,VALUE(WEEKNUM(jaar_zip[[#This Row],[Datum]],21))&gt;51),RIGHT(YEAR(jaar_zip[[#This Row],[Datum]])-1,2),RIGHT(YEAR(jaar_zip[[#This Row],[Datum]]),2))&amp;"-"&amp; TEXT(WEEKNUM(jaar_zip[[#This Row],[Datum]],21),"00")</f>
        <v>24-14</v>
      </c>
      <c r="L7220" s="101">
        <f>MONTH(jaar_zip[[#This Row],[Datum]])</f>
        <v>4</v>
      </c>
      <c r="M7220" s="101">
        <f>IF(ISNUMBER(jaar_zip[[#This Row],[etmaaltemperatuur]]),IF(jaar_zip[[#This Row],[etmaaltemperatuur]]&lt;stookgrens,stookgrens-jaar_zip[[#This Row],[etmaaltemperatuur]],0),"")</f>
        <v>6.1</v>
      </c>
      <c r="N7220" s="101">
        <f>IF(ISNUMBER(jaar_zip[[#This Row],[graaddagen]]),IF(OR(MONTH(jaar_zip[[#This Row],[Datum]])=1,MONTH(jaar_zip[[#This Row],[Datum]])=2,MONTH(jaar_zip[[#This Row],[Datum]])=11,MONTH(jaar_zip[[#This Row],[Datum]])=12),1.1,IF(OR(MONTH(jaar_zip[[#This Row],[Datum]])=3,MONTH(jaar_zip[[#This Row],[Datum]])=10),1,0.8))*jaar_zip[[#This Row],[graaddagen]],"")</f>
        <v>4.88</v>
      </c>
      <c r="O7220" s="101">
        <f>IF(ISNUMBER(jaar_zip[[#This Row],[etmaaltemperatuur]]),IF(jaar_zip[[#This Row],[etmaaltemperatuur]]&gt;stookgrens,jaar_zip[[#This Row],[etmaaltemperatuur]]-stookgrens,0),"")</f>
        <v>0</v>
      </c>
    </row>
    <row r="7221" spans="1:15" x14ac:dyDescent="0.25">
      <c r="A7221">
        <v>348</v>
      </c>
      <c r="B7221">
        <v>20240405</v>
      </c>
      <c r="C7221">
        <v>5.3</v>
      </c>
      <c r="D7221">
        <v>13.2</v>
      </c>
      <c r="E7221">
        <v>931</v>
      </c>
      <c r="F7221">
        <v>2.4</v>
      </c>
      <c r="G7221">
        <v>1008.2</v>
      </c>
      <c r="H7221">
        <v>88</v>
      </c>
      <c r="I7221" s="101" t="s">
        <v>38</v>
      </c>
      <c r="J7221" s="1">
        <f>DATEVALUE(RIGHT(jaar_zip[[#This Row],[YYYYMMDD]],2)&amp;"-"&amp;MID(jaar_zip[[#This Row],[YYYYMMDD]],5,2)&amp;"-"&amp;LEFT(jaar_zip[[#This Row],[YYYYMMDD]],4))</f>
        <v>45387</v>
      </c>
      <c r="K7221" s="101" t="str">
        <f>IF(AND(VALUE(MONTH(jaar_zip[[#This Row],[Datum]]))=1,VALUE(WEEKNUM(jaar_zip[[#This Row],[Datum]],21))&gt;51),RIGHT(YEAR(jaar_zip[[#This Row],[Datum]])-1,2),RIGHT(YEAR(jaar_zip[[#This Row],[Datum]]),2))&amp;"-"&amp; TEXT(WEEKNUM(jaar_zip[[#This Row],[Datum]],21),"00")</f>
        <v>24-14</v>
      </c>
      <c r="L7221" s="101">
        <f>MONTH(jaar_zip[[#This Row],[Datum]])</f>
        <v>4</v>
      </c>
      <c r="M7221" s="101">
        <f>IF(ISNUMBER(jaar_zip[[#This Row],[etmaaltemperatuur]]),IF(jaar_zip[[#This Row],[etmaaltemperatuur]]&lt;stookgrens,stookgrens-jaar_zip[[#This Row],[etmaaltemperatuur]],0),"")</f>
        <v>4.8000000000000007</v>
      </c>
      <c r="N7221" s="101">
        <f>IF(ISNUMBER(jaar_zip[[#This Row],[graaddagen]]),IF(OR(MONTH(jaar_zip[[#This Row],[Datum]])=1,MONTH(jaar_zip[[#This Row],[Datum]])=2,MONTH(jaar_zip[[#This Row],[Datum]])=11,MONTH(jaar_zip[[#This Row],[Datum]])=12),1.1,IF(OR(MONTH(jaar_zip[[#This Row],[Datum]])=3,MONTH(jaar_zip[[#This Row],[Datum]])=10),1,0.8))*jaar_zip[[#This Row],[graaddagen]],"")</f>
        <v>3.8400000000000007</v>
      </c>
      <c r="O7221" s="101">
        <f>IF(ISNUMBER(jaar_zip[[#This Row],[etmaaltemperatuur]]),IF(jaar_zip[[#This Row],[etmaaltemperatuur]]&gt;stookgrens,jaar_zip[[#This Row],[etmaaltemperatuur]]-stookgrens,0),"")</f>
        <v>0</v>
      </c>
    </row>
    <row r="7222" spans="1:15" x14ac:dyDescent="0.25">
      <c r="A7222">
        <v>348</v>
      </c>
      <c r="B7222">
        <v>20240406</v>
      </c>
      <c r="C7222">
        <v>4.7</v>
      </c>
      <c r="D7222">
        <v>17</v>
      </c>
      <c r="E7222">
        <v>1514</v>
      </c>
      <c r="F7222">
        <v>-0.1</v>
      </c>
      <c r="G7222">
        <v>1008.4</v>
      </c>
      <c r="H7222">
        <v>74</v>
      </c>
      <c r="I7222" s="101" t="s">
        <v>38</v>
      </c>
      <c r="J7222" s="1">
        <f>DATEVALUE(RIGHT(jaar_zip[[#This Row],[YYYYMMDD]],2)&amp;"-"&amp;MID(jaar_zip[[#This Row],[YYYYMMDD]],5,2)&amp;"-"&amp;LEFT(jaar_zip[[#This Row],[YYYYMMDD]],4))</f>
        <v>45388</v>
      </c>
      <c r="K7222" s="101" t="str">
        <f>IF(AND(VALUE(MONTH(jaar_zip[[#This Row],[Datum]]))=1,VALUE(WEEKNUM(jaar_zip[[#This Row],[Datum]],21))&gt;51),RIGHT(YEAR(jaar_zip[[#This Row],[Datum]])-1,2),RIGHT(YEAR(jaar_zip[[#This Row],[Datum]]),2))&amp;"-"&amp; TEXT(WEEKNUM(jaar_zip[[#This Row],[Datum]],21),"00")</f>
        <v>24-14</v>
      </c>
      <c r="L7222" s="101">
        <f>MONTH(jaar_zip[[#This Row],[Datum]])</f>
        <v>4</v>
      </c>
      <c r="M7222" s="101">
        <f>IF(ISNUMBER(jaar_zip[[#This Row],[etmaaltemperatuur]]),IF(jaar_zip[[#This Row],[etmaaltemperatuur]]&lt;stookgrens,stookgrens-jaar_zip[[#This Row],[etmaaltemperatuur]],0),"")</f>
        <v>1</v>
      </c>
      <c r="N7222" s="101">
        <f>IF(ISNUMBER(jaar_zip[[#This Row],[graaddagen]]),IF(OR(MONTH(jaar_zip[[#This Row],[Datum]])=1,MONTH(jaar_zip[[#This Row],[Datum]])=2,MONTH(jaar_zip[[#This Row],[Datum]])=11,MONTH(jaar_zip[[#This Row],[Datum]])=12),1.1,IF(OR(MONTH(jaar_zip[[#This Row],[Datum]])=3,MONTH(jaar_zip[[#This Row],[Datum]])=10),1,0.8))*jaar_zip[[#This Row],[graaddagen]],"")</f>
        <v>0.8</v>
      </c>
      <c r="O7222" s="101">
        <f>IF(ISNUMBER(jaar_zip[[#This Row],[etmaaltemperatuur]]),IF(jaar_zip[[#This Row],[etmaaltemperatuur]]&gt;stookgrens,jaar_zip[[#This Row],[etmaaltemperatuur]]-stookgrens,0),"")</f>
        <v>0</v>
      </c>
    </row>
    <row r="7223" spans="1:15" x14ac:dyDescent="0.25">
      <c r="A7223">
        <v>348</v>
      </c>
      <c r="B7223">
        <v>20240407</v>
      </c>
      <c r="C7223">
        <v>6</v>
      </c>
      <c r="D7223">
        <v>15.8</v>
      </c>
      <c r="E7223">
        <v>1809</v>
      </c>
      <c r="F7223">
        <v>1</v>
      </c>
      <c r="G7223">
        <v>1011.9</v>
      </c>
      <c r="H7223">
        <v>71</v>
      </c>
      <c r="I7223" s="101" t="s">
        <v>38</v>
      </c>
      <c r="J7223" s="1">
        <f>DATEVALUE(RIGHT(jaar_zip[[#This Row],[YYYYMMDD]],2)&amp;"-"&amp;MID(jaar_zip[[#This Row],[YYYYMMDD]],5,2)&amp;"-"&amp;LEFT(jaar_zip[[#This Row],[YYYYMMDD]],4))</f>
        <v>45389</v>
      </c>
      <c r="K7223" s="101" t="str">
        <f>IF(AND(VALUE(MONTH(jaar_zip[[#This Row],[Datum]]))=1,VALUE(WEEKNUM(jaar_zip[[#This Row],[Datum]],21))&gt;51),RIGHT(YEAR(jaar_zip[[#This Row],[Datum]])-1,2),RIGHT(YEAR(jaar_zip[[#This Row],[Datum]]),2))&amp;"-"&amp; TEXT(WEEKNUM(jaar_zip[[#This Row],[Datum]],21),"00")</f>
        <v>24-14</v>
      </c>
      <c r="L7223" s="101">
        <f>MONTH(jaar_zip[[#This Row],[Datum]])</f>
        <v>4</v>
      </c>
      <c r="M7223" s="101">
        <f>IF(ISNUMBER(jaar_zip[[#This Row],[etmaaltemperatuur]]),IF(jaar_zip[[#This Row],[etmaaltemperatuur]]&lt;stookgrens,stookgrens-jaar_zip[[#This Row],[etmaaltemperatuur]],0),"")</f>
        <v>2.1999999999999993</v>
      </c>
      <c r="N7223" s="101">
        <f>IF(ISNUMBER(jaar_zip[[#This Row],[graaddagen]]),IF(OR(MONTH(jaar_zip[[#This Row],[Datum]])=1,MONTH(jaar_zip[[#This Row],[Datum]])=2,MONTH(jaar_zip[[#This Row],[Datum]])=11,MONTH(jaar_zip[[#This Row],[Datum]])=12),1.1,IF(OR(MONTH(jaar_zip[[#This Row],[Datum]])=3,MONTH(jaar_zip[[#This Row],[Datum]])=10),1,0.8))*jaar_zip[[#This Row],[graaddagen]],"")</f>
        <v>1.7599999999999996</v>
      </c>
      <c r="O7223" s="101">
        <f>IF(ISNUMBER(jaar_zip[[#This Row],[etmaaltemperatuur]]),IF(jaar_zip[[#This Row],[etmaaltemperatuur]]&gt;stookgrens,jaar_zip[[#This Row],[etmaaltemperatuur]]-stookgrens,0),"")</f>
        <v>0</v>
      </c>
    </row>
    <row r="7224" spans="1:15" x14ac:dyDescent="0.25">
      <c r="A7224">
        <v>348</v>
      </c>
      <c r="B7224">
        <v>20240408</v>
      </c>
      <c r="C7224">
        <v>3</v>
      </c>
      <c r="D7224">
        <v>15.2</v>
      </c>
      <c r="E7224">
        <v>1406</v>
      </c>
      <c r="F7224">
        <v>2.7</v>
      </c>
      <c r="G7224">
        <v>1007.2</v>
      </c>
      <c r="H7224">
        <v>84</v>
      </c>
      <c r="I7224" s="101" t="s">
        <v>38</v>
      </c>
      <c r="J7224" s="1">
        <f>DATEVALUE(RIGHT(jaar_zip[[#This Row],[YYYYMMDD]],2)&amp;"-"&amp;MID(jaar_zip[[#This Row],[YYYYMMDD]],5,2)&amp;"-"&amp;LEFT(jaar_zip[[#This Row],[YYYYMMDD]],4))</f>
        <v>45390</v>
      </c>
      <c r="K7224" s="101" t="str">
        <f>IF(AND(VALUE(MONTH(jaar_zip[[#This Row],[Datum]]))=1,VALUE(WEEKNUM(jaar_zip[[#This Row],[Datum]],21))&gt;51),RIGHT(YEAR(jaar_zip[[#This Row],[Datum]])-1,2),RIGHT(YEAR(jaar_zip[[#This Row],[Datum]]),2))&amp;"-"&amp; TEXT(WEEKNUM(jaar_zip[[#This Row],[Datum]],21),"00")</f>
        <v>24-15</v>
      </c>
      <c r="L7224" s="101">
        <f>MONTH(jaar_zip[[#This Row],[Datum]])</f>
        <v>4</v>
      </c>
      <c r="M7224" s="101">
        <f>IF(ISNUMBER(jaar_zip[[#This Row],[etmaaltemperatuur]]),IF(jaar_zip[[#This Row],[etmaaltemperatuur]]&lt;stookgrens,stookgrens-jaar_zip[[#This Row],[etmaaltemperatuur]],0),"")</f>
        <v>2.8000000000000007</v>
      </c>
      <c r="N7224" s="101">
        <f>IF(ISNUMBER(jaar_zip[[#This Row],[graaddagen]]),IF(OR(MONTH(jaar_zip[[#This Row],[Datum]])=1,MONTH(jaar_zip[[#This Row],[Datum]])=2,MONTH(jaar_zip[[#This Row],[Datum]])=11,MONTH(jaar_zip[[#This Row],[Datum]])=12),1.1,IF(OR(MONTH(jaar_zip[[#This Row],[Datum]])=3,MONTH(jaar_zip[[#This Row],[Datum]])=10),1,0.8))*jaar_zip[[#This Row],[graaddagen]],"")</f>
        <v>2.2400000000000007</v>
      </c>
      <c r="O7224" s="101">
        <f>IF(ISNUMBER(jaar_zip[[#This Row],[etmaaltemperatuur]]),IF(jaar_zip[[#This Row],[etmaaltemperatuur]]&gt;stookgrens,jaar_zip[[#This Row],[etmaaltemperatuur]]-stookgrens,0),"")</f>
        <v>0</v>
      </c>
    </row>
    <row r="7225" spans="1:15" x14ac:dyDescent="0.25">
      <c r="A7225">
        <v>348</v>
      </c>
      <c r="B7225">
        <v>20240409</v>
      </c>
      <c r="C7225">
        <v>8.3000000000000007</v>
      </c>
      <c r="D7225">
        <v>11.2</v>
      </c>
      <c r="E7225">
        <v>901</v>
      </c>
      <c r="F7225">
        <v>2.7</v>
      </c>
      <c r="G7225">
        <v>1010.1</v>
      </c>
      <c r="H7225">
        <v>79</v>
      </c>
      <c r="I7225" s="101" t="s">
        <v>38</v>
      </c>
      <c r="J7225" s="1">
        <f>DATEVALUE(RIGHT(jaar_zip[[#This Row],[YYYYMMDD]],2)&amp;"-"&amp;MID(jaar_zip[[#This Row],[YYYYMMDD]],5,2)&amp;"-"&amp;LEFT(jaar_zip[[#This Row],[YYYYMMDD]],4))</f>
        <v>45391</v>
      </c>
      <c r="K7225" s="101" t="str">
        <f>IF(AND(VALUE(MONTH(jaar_zip[[#This Row],[Datum]]))=1,VALUE(WEEKNUM(jaar_zip[[#This Row],[Datum]],21))&gt;51),RIGHT(YEAR(jaar_zip[[#This Row],[Datum]])-1,2),RIGHT(YEAR(jaar_zip[[#This Row],[Datum]]),2))&amp;"-"&amp; TEXT(WEEKNUM(jaar_zip[[#This Row],[Datum]],21),"00")</f>
        <v>24-15</v>
      </c>
      <c r="L7225" s="101">
        <f>MONTH(jaar_zip[[#This Row],[Datum]])</f>
        <v>4</v>
      </c>
      <c r="M7225" s="101">
        <f>IF(ISNUMBER(jaar_zip[[#This Row],[etmaaltemperatuur]]),IF(jaar_zip[[#This Row],[etmaaltemperatuur]]&lt;stookgrens,stookgrens-jaar_zip[[#This Row],[etmaaltemperatuur]],0),"")</f>
        <v>6.8000000000000007</v>
      </c>
      <c r="N7225" s="101">
        <f>IF(ISNUMBER(jaar_zip[[#This Row],[graaddagen]]),IF(OR(MONTH(jaar_zip[[#This Row],[Datum]])=1,MONTH(jaar_zip[[#This Row],[Datum]])=2,MONTH(jaar_zip[[#This Row],[Datum]])=11,MONTH(jaar_zip[[#This Row],[Datum]])=12),1.1,IF(OR(MONTH(jaar_zip[[#This Row],[Datum]])=3,MONTH(jaar_zip[[#This Row],[Datum]])=10),1,0.8))*jaar_zip[[#This Row],[graaddagen]],"")</f>
        <v>5.4400000000000013</v>
      </c>
      <c r="O7225" s="101">
        <f>IF(ISNUMBER(jaar_zip[[#This Row],[etmaaltemperatuur]]),IF(jaar_zip[[#This Row],[etmaaltemperatuur]]&gt;stookgrens,jaar_zip[[#This Row],[etmaaltemperatuur]]-stookgrens,0),"")</f>
        <v>0</v>
      </c>
    </row>
    <row r="7226" spans="1:15" x14ac:dyDescent="0.25">
      <c r="A7226">
        <v>348</v>
      </c>
      <c r="B7226">
        <v>20240410</v>
      </c>
      <c r="C7226">
        <v>5</v>
      </c>
      <c r="D7226">
        <v>11.2</v>
      </c>
      <c r="E7226">
        <v>2121</v>
      </c>
      <c r="F7226">
        <v>0.1</v>
      </c>
      <c r="G7226">
        <v>1026.9000000000001</v>
      </c>
      <c r="H7226">
        <v>69</v>
      </c>
      <c r="I7226" s="101" t="s">
        <v>38</v>
      </c>
      <c r="J7226" s="1">
        <f>DATEVALUE(RIGHT(jaar_zip[[#This Row],[YYYYMMDD]],2)&amp;"-"&amp;MID(jaar_zip[[#This Row],[YYYYMMDD]],5,2)&amp;"-"&amp;LEFT(jaar_zip[[#This Row],[YYYYMMDD]],4))</f>
        <v>45392</v>
      </c>
      <c r="K7226" s="101" t="str">
        <f>IF(AND(VALUE(MONTH(jaar_zip[[#This Row],[Datum]]))=1,VALUE(WEEKNUM(jaar_zip[[#This Row],[Datum]],21))&gt;51),RIGHT(YEAR(jaar_zip[[#This Row],[Datum]])-1,2),RIGHT(YEAR(jaar_zip[[#This Row],[Datum]]),2))&amp;"-"&amp; TEXT(WEEKNUM(jaar_zip[[#This Row],[Datum]],21),"00")</f>
        <v>24-15</v>
      </c>
      <c r="L7226" s="101">
        <f>MONTH(jaar_zip[[#This Row],[Datum]])</f>
        <v>4</v>
      </c>
      <c r="M7226" s="101">
        <f>IF(ISNUMBER(jaar_zip[[#This Row],[etmaaltemperatuur]]),IF(jaar_zip[[#This Row],[etmaaltemperatuur]]&lt;stookgrens,stookgrens-jaar_zip[[#This Row],[etmaaltemperatuur]],0),"")</f>
        <v>6.8000000000000007</v>
      </c>
      <c r="N7226" s="101">
        <f>IF(ISNUMBER(jaar_zip[[#This Row],[graaddagen]]),IF(OR(MONTH(jaar_zip[[#This Row],[Datum]])=1,MONTH(jaar_zip[[#This Row],[Datum]])=2,MONTH(jaar_zip[[#This Row],[Datum]])=11,MONTH(jaar_zip[[#This Row],[Datum]])=12),1.1,IF(OR(MONTH(jaar_zip[[#This Row],[Datum]])=3,MONTH(jaar_zip[[#This Row],[Datum]])=10),1,0.8))*jaar_zip[[#This Row],[graaddagen]],"")</f>
        <v>5.4400000000000013</v>
      </c>
      <c r="O7226" s="101">
        <f>IF(ISNUMBER(jaar_zip[[#This Row],[etmaaltemperatuur]]),IF(jaar_zip[[#This Row],[etmaaltemperatuur]]&gt;stookgrens,jaar_zip[[#This Row],[etmaaltemperatuur]]-stookgrens,0),"")</f>
        <v>0</v>
      </c>
    </row>
    <row r="7227" spans="1:15" x14ac:dyDescent="0.25">
      <c r="A7227">
        <v>348</v>
      </c>
      <c r="B7227">
        <v>20240411</v>
      </c>
      <c r="C7227">
        <v>5.0999999999999996</v>
      </c>
      <c r="D7227">
        <v>13.1</v>
      </c>
      <c r="E7227">
        <v>489</v>
      </c>
      <c r="F7227">
        <v>0.6</v>
      </c>
      <c r="G7227">
        <v>1030.2</v>
      </c>
      <c r="H7227">
        <v>89</v>
      </c>
      <c r="I7227" s="101" t="s">
        <v>38</v>
      </c>
      <c r="J7227" s="1">
        <f>DATEVALUE(RIGHT(jaar_zip[[#This Row],[YYYYMMDD]],2)&amp;"-"&amp;MID(jaar_zip[[#This Row],[YYYYMMDD]],5,2)&amp;"-"&amp;LEFT(jaar_zip[[#This Row],[YYYYMMDD]],4))</f>
        <v>45393</v>
      </c>
      <c r="K7227" s="101" t="str">
        <f>IF(AND(VALUE(MONTH(jaar_zip[[#This Row],[Datum]]))=1,VALUE(WEEKNUM(jaar_zip[[#This Row],[Datum]],21))&gt;51),RIGHT(YEAR(jaar_zip[[#This Row],[Datum]])-1,2),RIGHT(YEAR(jaar_zip[[#This Row],[Datum]]),2))&amp;"-"&amp; TEXT(WEEKNUM(jaar_zip[[#This Row],[Datum]],21),"00")</f>
        <v>24-15</v>
      </c>
      <c r="L7227" s="101">
        <f>MONTH(jaar_zip[[#This Row],[Datum]])</f>
        <v>4</v>
      </c>
      <c r="M7227" s="101">
        <f>IF(ISNUMBER(jaar_zip[[#This Row],[etmaaltemperatuur]]),IF(jaar_zip[[#This Row],[etmaaltemperatuur]]&lt;stookgrens,stookgrens-jaar_zip[[#This Row],[etmaaltemperatuur]],0),"")</f>
        <v>4.9000000000000004</v>
      </c>
      <c r="N7227" s="101">
        <f>IF(ISNUMBER(jaar_zip[[#This Row],[graaddagen]]),IF(OR(MONTH(jaar_zip[[#This Row],[Datum]])=1,MONTH(jaar_zip[[#This Row],[Datum]])=2,MONTH(jaar_zip[[#This Row],[Datum]])=11,MONTH(jaar_zip[[#This Row],[Datum]])=12),1.1,IF(OR(MONTH(jaar_zip[[#This Row],[Datum]])=3,MONTH(jaar_zip[[#This Row],[Datum]])=10),1,0.8))*jaar_zip[[#This Row],[graaddagen]],"")</f>
        <v>3.9200000000000004</v>
      </c>
      <c r="O7227" s="101">
        <f>IF(ISNUMBER(jaar_zip[[#This Row],[etmaaltemperatuur]]),IF(jaar_zip[[#This Row],[etmaaltemperatuur]]&gt;stookgrens,jaar_zip[[#This Row],[etmaaltemperatuur]]-stookgrens,0),"")</f>
        <v>0</v>
      </c>
    </row>
    <row r="7228" spans="1:15" x14ac:dyDescent="0.25">
      <c r="A7228">
        <v>348</v>
      </c>
      <c r="B7228">
        <v>20240412</v>
      </c>
      <c r="C7228">
        <v>6.6</v>
      </c>
      <c r="D7228">
        <v>15.6</v>
      </c>
      <c r="E7228">
        <v>1778</v>
      </c>
      <c r="F7228">
        <v>0</v>
      </c>
      <c r="G7228">
        <v>1029</v>
      </c>
      <c r="H7228">
        <v>80</v>
      </c>
      <c r="I7228" s="101" t="s">
        <v>38</v>
      </c>
      <c r="J7228" s="1">
        <f>DATEVALUE(RIGHT(jaar_zip[[#This Row],[YYYYMMDD]],2)&amp;"-"&amp;MID(jaar_zip[[#This Row],[YYYYMMDD]],5,2)&amp;"-"&amp;LEFT(jaar_zip[[#This Row],[YYYYMMDD]],4))</f>
        <v>45394</v>
      </c>
      <c r="K7228" s="101" t="str">
        <f>IF(AND(VALUE(MONTH(jaar_zip[[#This Row],[Datum]]))=1,VALUE(WEEKNUM(jaar_zip[[#This Row],[Datum]],21))&gt;51),RIGHT(YEAR(jaar_zip[[#This Row],[Datum]])-1,2),RIGHT(YEAR(jaar_zip[[#This Row],[Datum]]),2))&amp;"-"&amp; TEXT(WEEKNUM(jaar_zip[[#This Row],[Datum]],21),"00")</f>
        <v>24-15</v>
      </c>
      <c r="L7228" s="101">
        <f>MONTH(jaar_zip[[#This Row],[Datum]])</f>
        <v>4</v>
      </c>
      <c r="M7228" s="101">
        <f>IF(ISNUMBER(jaar_zip[[#This Row],[etmaaltemperatuur]]),IF(jaar_zip[[#This Row],[etmaaltemperatuur]]&lt;stookgrens,stookgrens-jaar_zip[[#This Row],[etmaaltemperatuur]],0),"")</f>
        <v>2.4000000000000004</v>
      </c>
      <c r="N7228" s="101">
        <f>IF(ISNUMBER(jaar_zip[[#This Row],[graaddagen]]),IF(OR(MONTH(jaar_zip[[#This Row],[Datum]])=1,MONTH(jaar_zip[[#This Row],[Datum]])=2,MONTH(jaar_zip[[#This Row],[Datum]])=11,MONTH(jaar_zip[[#This Row],[Datum]])=12),1.1,IF(OR(MONTH(jaar_zip[[#This Row],[Datum]])=3,MONTH(jaar_zip[[#This Row],[Datum]])=10),1,0.8))*jaar_zip[[#This Row],[graaddagen]],"")</f>
        <v>1.9200000000000004</v>
      </c>
      <c r="O7228" s="101">
        <f>IF(ISNUMBER(jaar_zip[[#This Row],[etmaaltemperatuur]]),IF(jaar_zip[[#This Row],[etmaaltemperatuur]]&gt;stookgrens,jaar_zip[[#This Row],[etmaaltemperatuur]]-stookgrens,0),"")</f>
        <v>0</v>
      </c>
    </row>
    <row r="7229" spans="1:15" x14ac:dyDescent="0.25">
      <c r="A7229">
        <v>348</v>
      </c>
      <c r="B7229">
        <v>20240413</v>
      </c>
      <c r="C7229">
        <v>5.6</v>
      </c>
      <c r="D7229">
        <v>16.100000000000001</v>
      </c>
      <c r="E7229">
        <v>1793</v>
      </c>
      <c r="F7229">
        <v>0</v>
      </c>
      <c r="G7229">
        <v>1022.3</v>
      </c>
      <c r="H7229">
        <v>77</v>
      </c>
      <c r="I7229" s="101" t="s">
        <v>38</v>
      </c>
      <c r="J7229" s="1">
        <f>DATEVALUE(RIGHT(jaar_zip[[#This Row],[YYYYMMDD]],2)&amp;"-"&amp;MID(jaar_zip[[#This Row],[YYYYMMDD]],5,2)&amp;"-"&amp;LEFT(jaar_zip[[#This Row],[YYYYMMDD]],4))</f>
        <v>45395</v>
      </c>
      <c r="K7229" s="101" t="str">
        <f>IF(AND(VALUE(MONTH(jaar_zip[[#This Row],[Datum]]))=1,VALUE(WEEKNUM(jaar_zip[[#This Row],[Datum]],21))&gt;51),RIGHT(YEAR(jaar_zip[[#This Row],[Datum]])-1,2),RIGHT(YEAR(jaar_zip[[#This Row],[Datum]]),2))&amp;"-"&amp; TEXT(WEEKNUM(jaar_zip[[#This Row],[Datum]],21),"00")</f>
        <v>24-15</v>
      </c>
      <c r="L7229" s="101">
        <f>MONTH(jaar_zip[[#This Row],[Datum]])</f>
        <v>4</v>
      </c>
      <c r="M7229" s="101">
        <f>IF(ISNUMBER(jaar_zip[[#This Row],[etmaaltemperatuur]]),IF(jaar_zip[[#This Row],[etmaaltemperatuur]]&lt;stookgrens,stookgrens-jaar_zip[[#This Row],[etmaaltemperatuur]],0),"")</f>
        <v>1.8999999999999986</v>
      </c>
      <c r="N7229" s="101">
        <f>IF(ISNUMBER(jaar_zip[[#This Row],[graaddagen]]),IF(OR(MONTH(jaar_zip[[#This Row],[Datum]])=1,MONTH(jaar_zip[[#This Row],[Datum]])=2,MONTH(jaar_zip[[#This Row],[Datum]])=11,MONTH(jaar_zip[[#This Row],[Datum]])=12),1.1,IF(OR(MONTH(jaar_zip[[#This Row],[Datum]])=3,MONTH(jaar_zip[[#This Row],[Datum]])=10),1,0.8))*jaar_zip[[#This Row],[graaddagen]],"")</f>
        <v>1.5199999999999989</v>
      </c>
      <c r="O7229" s="101">
        <f>IF(ISNUMBER(jaar_zip[[#This Row],[etmaaltemperatuur]]),IF(jaar_zip[[#This Row],[etmaaltemperatuur]]&gt;stookgrens,jaar_zip[[#This Row],[etmaaltemperatuur]]-stookgrens,0),"")</f>
        <v>0</v>
      </c>
    </row>
    <row r="7230" spans="1:15" x14ac:dyDescent="0.25">
      <c r="A7230">
        <v>348</v>
      </c>
      <c r="B7230">
        <v>20240414</v>
      </c>
      <c r="C7230">
        <v>3.3</v>
      </c>
      <c r="D7230">
        <v>11.1</v>
      </c>
      <c r="E7230">
        <v>1707</v>
      </c>
      <c r="F7230">
        <v>0</v>
      </c>
      <c r="G7230">
        <v>1021</v>
      </c>
      <c r="H7230">
        <v>72</v>
      </c>
      <c r="I7230" s="101" t="s">
        <v>38</v>
      </c>
      <c r="J7230" s="1">
        <f>DATEVALUE(RIGHT(jaar_zip[[#This Row],[YYYYMMDD]],2)&amp;"-"&amp;MID(jaar_zip[[#This Row],[YYYYMMDD]],5,2)&amp;"-"&amp;LEFT(jaar_zip[[#This Row],[YYYYMMDD]],4))</f>
        <v>45396</v>
      </c>
      <c r="K7230" s="101" t="str">
        <f>IF(AND(VALUE(MONTH(jaar_zip[[#This Row],[Datum]]))=1,VALUE(WEEKNUM(jaar_zip[[#This Row],[Datum]],21))&gt;51),RIGHT(YEAR(jaar_zip[[#This Row],[Datum]])-1,2),RIGHT(YEAR(jaar_zip[[#This Row],[Datum]]),2))&amp;"-"&amp; TEXT(WEEKNUM(jaar_zip[[#This Row],[Datum]],21),"00")</f>
        <v>24-15</v>
      </c>
      <c r="L7230" s="101">
        <f>MONTH(jaar_zip[[#This Row],[Datum]])</f>
        <v>4</v>
      </c>
      <c r="M7230" s="101">
        <f>IF(ISNUMBER(jaar_zip[[#This Row],[etmaaltemperatuur]]),IF(jaar_zip[[#This Row],[etmaaltemperatuur]]&lt;stookgrens,stookgrens-jaar_zip[[#This Row],[etmaaltemperatuur]],0),"")</f>
        <v>6.9</v>
      </c>
      <c r="N7230" s="101">
        <f>IF(ISNUMBER(jaar_zip[[#This Row],[graaddagen]]),IF(OR(MONTH(jaar_zip[[#This Row],[Datum]])=1,MONTH(jaar_zip[[#This Row],[Datum]])=2,MONTH(jaar_zip[[#This Row],[Datum]])=11,MONTH(jaar_zip[[#This Row],[Datum]])=12),1.1,IF(OR(MONTH(jaar_zip[[#This Row],[Datum]])=3,MONTH(jaar_zip[[#This Row],[Datum]])=10),1,0.8))*jaar_zip[[#This Row],[graaddagen]],"")</f>
        <v>5.5200000000000005</v>
      </c>
      <c r="O7230" s="101">
        <f>IF(ISNUMBER(jaar_zip[[#This Row],[etmaaltemperatuur]]),IF(jaar_zip[[#This Row],[etmaaltemperatuur]]&gt;stookgrens,jaar_zip[[#This Row],[etmaaltemperatuur]]-stookgrens,0),"")</f>
        <v>0</v>
      </c>
    </row>
    <row r="7231" spans="1:15" x14ac:dyDescent="0.25">
      <c r="A7231">
        <v>348</v>
      </c>
      <c r="B7231">
        <v>20240415</v>
      </c>
      <c r="C7231">
        <v>7.3</v>
      </c>
      <c r="D7231">
        <v>8</v>
      </c>
      <c r="E7231">
        <v>889</v>
      </c>
      <c r="F7231">
        <v>13</v>
      </c>
      <c r="G7231">
        <v>1005.2</v>
      </c>
      <c r="H7231">
        <v>82</v>
      </c>
      <c r="I7231" s="101" t="s">
        <v>38</v>
      </c>
      <c r="J7231" s="1">
        <f>DATEVALUE(RIGHT(jaar_zip[[#This Row],[YYYYMMDD]],2)&amp;"-"&amp;MID(jaar_zip[[#This Row],[YYYYMMDD]],5,2)&amp;"-"&amp;LEFT(jaar_zip[[#This Row],[YYYYMMDD]],4))</f>
        <v>45397</v>
      </c>
      <c r="K7231" s="101" t="str">
        <f>IF(AND(VALUE(MONTH(jaar_zip[[#This Row],[Datum]]))=1,VALUE(WEEKNUM(jaar_zip[[#This Row],[Datum]],21))&gt;51),RIGHT(YEAR(jaar_zip[[#This Row],[Datum]])-1,2),RIGHT(YEAR(jaar_zip[[#This Row],[Datum]]),2))&amp;"-"&amp; TEXT(WEEKNUM(jaar_zip[[#This Row],[Datum]],21),"00")</f>
        <v>24-16</v>
      </c>
      <c r="L7231" s="101">
        <f>MONTH(jaar_zip[[#This Row],[Datum]])</f>
        <v>4</v>
      </c>
      <c r="M7231" s="101">
        <f>IF(ISNUMBER(jaar_zip[[#This Row],[etmaaltemperatuur]]),IF(jaar_zip[[#This Row],[etmaaltemperatuur]]&lt;stookgrens,stookgrens-jaar_zip[[#This Row],[etmaaltemperatuur]],0),"")</f>
        <v>10</v>
      </c>
      <c r="N7231" s="101">
        <f>IF(ISNUMBER(jaar_zip[[#This Row],[graaddagen]]),IF(OR(MONTH(jaar_zip[[#This Row],[Datum]])=1,MONTH(jaar_zip[[#This Row],[Datum]])=2,MONTH(jaar_zip[[#This Row],[Datum]])=11,MONTH(jaar_zip[[#This Row],[Datum]])=12),1.1,IF(OR(MONTH(jaar_zip[[#This Row],[Datum]])=3,MONTH(jaar_zip[[#This Row],[Datum]])=10),1,0.8))*jaar_zip[[#This Row],[graaddagen]],"")</f>
        <v>8</v>
      </c>
      <c r="O7231" s="101">
        <f>IF(ISNUMBER(jaar_zip[[#This Row],[etmaaltemperatuur]]),IF(jaar_zip[[#This Row],[etmaaltemperatuur]]&gt;stookgrens,jaar_zip[[#This Row],[etmaaltemperatuur]]-stookgrens,0),"")</f>
        <v>0</v>
      </c>
    </row>
    <row r="7232" spans="1:15" x14ac:dyDescent="0.25">
      <c r="A7232">
        <v>348</v>
      </c>
      <c r="B7232">
        <v>20240416</v>
      </c>
      <c r="C7232">
        <v>7</v>
      </c>
      <c r="D7232">
        <v>7.5</v>
      </c>
      <c r="E7232">
        <v>890</v>
      </c>
      <c r="F7232">
        <v>9.6</v>
      </c>
      <c r="G7232">
        <v>1005.1</v>
      </c>
      <c r="H7232">
        <v>86</v>
      </c>
      <c r="I7232" s="101" t="s">
        <v>38</v>
      </c>
      <c r="J7232" s="1">
        <f>DATEVALUE(RIGHT(jaar_zip[[#This Row],[YYYYMMDD]],2)&amp;"-"&amp;MID(jaar_zip[[#This Row],[YYYYMMDD]],5,2)&amp;"-"&amp;LEFT(jaar_zip[[#This Row],[YYYYMMDD]],4))</f>
        <v>45398</v>
      </c>
      <c r="K7232" s="101" t="str">
        <f>IF(AND(VALUE(MONTH(jaar_zip[[#This Row],[Datum]]))=1,VALUE(WEEKNUM(jaar_zip[[#This Row],[Datum]],21))&gt;51),RIGHT(YEAR(jaar_zip[[#This Row],[Datum]])-1,2),RIGHT(YEAR(jaar_zip[[#This Row],[Datum]]),2))&amp;"-"&amp; TEXT(WEEKNUM(jaar_zip[[#This Row],[Datum]],21),"00")</f>
        <v>24-16</v>
      </c>
      <c r="L7232" s="101">
        <f>MONTH(jaar_zip[[#This Row],[Datum]])</f>
        <v>4</v>
      </c>
      <c r="M7232" s="101">
        <f>IF(ISNUMBER(jaar_zip[[#This Row],[etmaaltemperatuur]]),IF(jaar_zip[[#This Row],[etmaaltemperatuur]]&lt;stookgrens,stookgrens-jaar_zip[[#This Row],[etmaaltemperatuur]],0),"")</f>
        <v>10.5</v>
      </c>
      <c r="N7232" s="101">
        <f>IF(ISNUMBER(jaar_zip[[#This Row],[graaddagen]]),IF(OR(MONTH(jaar_zip[[#This Row],[Datum]])=1,MONTH(jaar_zip[[#This Row],[Datum]])=2,MONTH(jaar_zip[[#This Row],[Datum]])=11,MONTH(jaar_zip[[#This Row],[Datum]])=12),1.1,IF(OR(MONTH(jaar_zip[[#This Row],[Datum]])=3,MONTH(jaar_zip[[#This Row],[Datum]])=10),1,0.8))*jaar_zip[[#This Row],[graaddagen]],"")</f>
        <v>8.4</v>
      </c>
      <c r="O7232" s="101">
        <f>IF(ISNUMBER(jaar_zip[[#This Row],[etmaaltemperatuur]]),IF(jaar_zip[[#This Row],[etmaaltemperatuur]]&gt;stookgrens,jaar_zip[[#This Row],[etmaaltemperatuur]]-stookgrens,0),"")</f>
        <v>0</v>
      </c>
    </row>
    <row r="7233" spans="1:15" x14ac:dyDescent="0.25">
      <c r="A7233">
        <v>348</v>
      </c>
      <c r="B7233">
        <v>20240417</v>
      </c>
      <c r="C7233">
        <v>2.7</v>
      </c>
      <c r="D7233">
        <v>5.4</v>
      </c>
      <c r="E7233">
        <v>1061</v>
      </c>
      <c r="F7233">
        <v>3.5</v>
      </c>
      <c r="G7233">
        <v>1012.5</v>
      </c>
      <c r="H7233">
        <v>86</v>
      </c>
      <c r="I7233" s="101" t="s">
        <v>38</v>
      </c>
      <c r="J7233" s="1">
        <f>DATEVALUE(RIGHT(jaar_zip[[#This Row],[YYYYMMDD]],2)&amp;"-"&amp;MID(jaar_zip[[#This Row],[YYYYMMDD]],5,2)&amp;"-"&amp;LEFT(jaar_zip[[#This Row],[YYYYMMDD]],4))</f>
        <v>45399</v>
      </c>
      <c r="K7233" s="101" t="str">
        <f>IF(AND(VALUE(MONTH(jaar_zip[[#This Row],[Datum]]))=1,VALUE(WEEKNUM(jaar_zip[[#This Row],[Datum]],21))&gt;51),RIGHT(YEAR(jaar_zip[[#This Row],[Datum]])-1,2),RIGHT(YEAR(jaar_zip[[#This Row],[Datum]]),2))&amp;"-"&amp; TEXT(WEEKNUM(jaar_zip[[#This Row],[Datum]],21),"00")</f>
        <v>24-16</v>
      </c>
      <c r="L7233" s="101">
        <f>MONTH(jaar_zip[[#This Row],[Datum]])</f>
        <v>4</v>
      </c>
      <c r="M7233" s="101">
        <f>IF(ISNUMBER(jaar_zip[[#This Row],[etmaaltemperatuur]]),IF(jaar_zip[[#This Row],[etmaaltemperatuur]]&lt;stookgrens,stookgrens-jaar_zip[[#This Row],[etmaaltemperatuur]],0),"")</f>
        <v>12.6</v>
      </c>
      <c r="N7233" s="101">
        <f>IF(ISNUMBER(jaar_zip[[#This Row],[graaddagen]]),IF(OR(MONTH(jaar_zip[[#This Row],[Datum]])=1,MONTH(jaar_zip[[#This Row],[Datum]])=2,MONTH(jaar_zip[[#This Row],[Datum]])=11,MONTH(jaar_zip[[#This Row],[Datum]])=12),1.1,IF(OR(MONTH(jaar_zip[[#This Row],[Datum]])=3,MONTH(jaar_zip[[#This Row],[Datum]])=10),1,0.8))*jaar_zip[[#This Row],[graaddagen]],"")</f>
        <v>10.08</v>
      </c>
      <c r="O7233" s="101">
        <f>IF(ISNUMBER(jaar_zip[[#This Row],[etmaaltemperatuur]]),IF(jaar_zip[[#This Row],[etmaaltemperatuur]]&gt;stookgrens,jaar_zip[[#This Row],[etmaaltemperatuur]]-stookgrens,0),"")</f>
        <v>0</v>
      </c>
    </row>
    <row r="7234" spans="1:15" x14ac:dyDescent="0.25">
      <c r="A7234">
        <v>348</v>
      </c>
      <c r="B7234">
        <v>20240418</v>
      </c>
      <c r="C7234">
        <v>3.8</v>
      </c>
      <c r="D7234">
        <v>7.2</v>
      </c>
      <c r="E7234">
        <v>1759</v>
      </c>
      <c r="F7234">
        <v>2.7</v>
      </c>
      <c r="G7234">
        <v>1018.7</v>
      </c>
      <c r="H7234">
        <v>79</v>
      </c>
      <c r="I7234" s="101" t="s">
        <v>38</v>
      </c>
      <c r="J7234" s="1">
        <f>DATEVALUE(RIGHT(jaar_zip[[#This Row],[YYYYMMDD]],2)&amp;"-"&amp;MID(jaar_zip[[#This Row],[YYYYMMDD]],5,2)&amp;"-"&amp;LEFT(jaar_zip[[#This Row],[YYYYMMDD]],4))</f>
        <v>45400</v>
      </c>
      <c r="K7234" s="101" t="str">
        <f>IF(AND(VALUE(MONTH(jaar_zip[[#This Row],[Datum]]))=1,VALUE(WEEKNUM(jaar_zip[[#This Row],[Datum]],21))&gt;51),RIGHT(YEAR(jaar_zip[[#This Row],[Datum]])-1,2),RIGHT(YEAR(jaar_zip[[#This Row],[Datum]]),2))&amp;"-"&amp; TEXT(WEEKNUM(jaar_zip[[#This Row],[Datum]],21),"00")</f>
        <v>24-16</v>
      </c>
      <c r="L7234" s="101">
        <f>MONTH(jaar_zip[[#This Row],[Datum]])</f>
        <v>4</v>
      </c>
      <c r="M7234" s="101">
        <f>IF(ISNUMBER(jaar_zip[[#This Row],[etmaaltemperatuur]]),IF(jaar_zip[[#This Row],[etmaaltemperatuur]]&lt;stookgrens,stookgrens-jaar_zip[[#This Row],[etmaaltemperatuur]],0),"")</f>
        <v>10.8</v>
      </c>
      <c r="N7234" s="101">
        <f>IF(ISNUMBER(jaar_zip[[#This Row],[graaddagen]]),IF(OR(MONTH(jaar_zip[[#This Row],[Datum]])=1,MONTH(jaar_zip[[#This Row],[Datum]])=2,MONTH(jaar_zip[[#This Row],[Datum]])=11,MONTH(jaar_zip[[#This Row],[Datum]])=12),1.1,IF(OR(MONTH(jaar_zip[[#This Row],[Datum]])=3,MONTH(jaar_zip[[#This Row],[Datum]])=10),1,0.8))*jaar_zip[[#This Row],[graaddagen]],"")</f>
        <v>8.64</v>
      </c>
      <c r="O7234" s="101">
        <f>IF(ISNUMBER(jaar_zip[[#This Row],[etmaaltemperatuur]]),IF(jaar_zip[[#This Row],[etmaaltemperatuur]]&gt;stookgrens,jaar_zip[[#This Row],[etmaaltemperatuur]]-stookgrens,0),"")</f>
        <v>0</v>
      </c>
    </row>
    <row r="7235" spans="1:15" x14ac:dyDescent="0.25">
      <c r="A7235">
        <v>348</v>
      </c>
      <c r="B7235">
        <v>20240419</v>
      </c>
      <c r="C7235">
        <v>8.1</v>
      </c>
      <c r="D7235">
        <v>8.5</v>
      </c>
      <c r="E7235">
        <v>1404</v>
      </c>
      <c r="F7235">
        <v>8.1</v>
      </c>
      <c r="G7235">
        <v>1011.5</v>
      </c>
      <c r="H7235">
        <v>85</v>
      </c>
      <c r="I7235" s="101" t="s">
        <v>38</v>
      </c>
      <c r="J7235" s="1">
        <f>DATEVALUE(RIGHT(jaar_zip[[#This Row],[YYYYMMDD]],2)&amp;"-"&amp;MID(jaar_zip[[#This Row],[YYYYMMDD]],5,2)&amp;"-"&amp;LEFT(jaar_zip[[#This Row],[YYYYMMDD]],4))</f>
        <v>45401</v>
      </c>
      <c r="K7235" s="101" t="str">
        <f>IF(AND(VALUE(MONTH(jaar_zip[[#This Row],[Datum]]))=1,VALUE(WEEKNUM(jaar_zip[[#This Row],[Datum]],21))&gt;51),RIGHT(YEAR(jaar_zip[[#This Row],[Datum]])-1,2),RIGHT(YEAR(jaar_zip[[#This Row],[Datum]]),2))&amp;"-"&amp; TEXT(WEEKNUM(jaar_zip[[#This Row],[Datum]],21),"00")</f>
        <v>24-16</v>
      </c>
      <c r="L7235" s="101">
        <f>MONTH(jaar_zip[[#This Row],[Datum]])</f>
        <v>4</v>
      </c>
      <c r="M7235" s="101">
        <f>IF(ISNUMBER(jaar_zip[[#This Row],[etmaaltemperatuur]]),IF(jaar_zip[[#This Row],[etmaaltemperatuur]]&lt;stookgrens,stookgrens-jaar_zip[[#This Row],[etmaaltemperatuur]],0),"")</f>
        <v>9.5</v>
      </c>
      <c r="N7235" s="101">
        <f>IF(ISNUMBER(jaar_zip[[#This Row],[graaddagen]]),IF(OR(MONTH(jaar_zip[[#This Row],[Datum]])=1,MONTH(jaar_zip[[#This Row],[Datum]])=2,MONTH(jaar_zip[[#This Row],[Datum]])=11,MONTH(jaar_zip[[#This Row],[Datum]])=12),1.1,IF(OR(MONTH(jaar_zip[[#This Row],[Datum]])=3,MONTH(jaar_zip[[#This Row],[Datum]])=10),1,0.8))*jaar_zip[[#This Row],[graaddagen]],"")</f>
        <v>7.6000000000000005</v>
      </c>
      <c r="O7235" s="101">
        <f>IF(ISNUMBER(jaar_zip[[#This Row],[etmaaltemperatuur]]),IF(jaar_zip[[#This Row],[etmaaltemperatuur]]&gt;stookgrens,jaar_zip[[#This Row],[etmaaltemperatuur]]-stookgrens,0),"")</f>
        <v>0</v>
      </c>
    </row>
    <row r="7236" spans="1:15" x14ac:dyDescent="0.25">
      <c r="A7236">
        <v>348</v>
      </c>
      <c r="B7236">
        <v>20240420</v>
      </c>
      <c r="C7236">
        <v>6.3</v>
      </c>
      <c r="D7236">
        <v>7.2</v>
      </c>
      <c r="E7236">
        <v>1769</v>
      </c>
      <c r="F7236">
        <v>0.5</v>
      </c>
      <c r="G7236">
        <v>1022</v>
      </c>
      <c r="H7236">
        <v>77</v>
      </c>
      <c r="I7236" s="101" t="s">
        <v>38</v>
      </c>
      <c r="J7236" s="1">
        <f>DATEVALUE(RIGHT(jaar_zip[[#This Row],[YYYYMMDD]],2)&amp;"-"&amp;MID(jaar_zip[[#This Row],[YYYYMMDD]],5,2)&amp;"-"&amp;LEFT(jaar_zip[[#This Row],[YYYYMMDD]],4))</f>
        <v>45402</v>
      </c>
      <c r="K7236" s="101" t="str">
        <f>IF(AND(VALUE(MONTH(jaar_zip[[#This Row],[Datum]]))=1,VALUE(WEEKNUM(jaar_zip[[#This Row],[Datum]],21))&gt;51),RIGHT(YEAR(jaar_zip[[#This Row],[Datum]])-1,2),RIGHT(YEAR(jaar_zip[[#This Row],[Datum]]),2))&amp;"-"&amp; TEXT(WEEKNUM(jaar_zip[[#This Row],[Datum]],21),"00")</f>
        <v>24-16</v>
      </c>
      <c r="L7236" s="101">
        <f>MONTH(jaar_zip[[#This Row],[Datum]])</f>
        <v>4</v>
      </c>
      <c r="M7236" s="101">
        <f>IF(ISNUMBER(jaar_zip[[#This Row],[etmaaltemperatuur]]),IF(jaar_zip[[#This Row],[etmaaltemperatuur]]&lt;stookgrens,stookgrens-jaar_zip[[#This Row],[etmaaltemperatuur]],0),"")</f>
        <v>10.8</v>
      </c>
      <c r="N7236" s="101">
        <f>IF(ISNUMBER(jaar_zip[[#This Row],[graaddagen]]),IF(OR(MONTH(jaar_zip[[#This Row],[Datum]])=1,MONTH(jaar_zip[[#This Row],[Datum]])=2,MONTH(jaar_zip[[#This Row],[Datum]])=11,MONTH(jaar_zip[[#This Row],[Datum]])=12),1.1,IF(OR(MONTH(jaar_zip[[#This Row],[Datum]])=3,MONTH(jaar_zip[[#This Row],[Datum]])=10),1,0.8))*jaar_zip[[#This Row],[graaddagen]],"")</f>
        <v>8.64</v>
      </c>
      <c r="O7236" s="101">
        <f>IF(ISNUMBER(jaar_zip[[#This Row],[etmaaltemperatuur]]),IF(jaar_zip[[#This Row],[etmaaltemperatuur]]&gt;stookgrens,jaar_zip[[#This Row],[etmaaltemperatuur]]-stookgrens,0),"")</f>
        <v>0</v>
      </c>
    </row>
    <row r="7237" spans="1:15" x14ac:dyDescent="0.25">
      <c r="A7237">
        <v>348</v>
      </c>
      <c r="B7237">
        <v>20240421</v>
      </c>
      <c r="C7237">
        <v>4.7</v>
      </c>
      <c r="D7237">
        <v>6.1</v>
      </c>
      <c r="E7237">
        <v>1972</v>
      </c>
      <c r="F7237">
        <v>0.7</v>
      </c>
      <c r="G7237">
        <v>1025.3</v>
      </c>
      <c r="H7237">
        <v>76</v>
      </c>
      <c r="I7237" s="101" t="s">
        <v>38</v>
      </c>
      <c r="J7237" s="1">
        <f>DATEVALUE(RIGHT(jaar_zip[[#This Row],[YYYYMMDD]],2)&amp;"-"&amp;MID(jaar_zip[[#This Row],[YYYYMMDD]],5,2)&amp;"-"&amp;LEFT(jaar_zip[[#This Row],[YYYYMMDD]],4))</f>
        <v>45403</v>
      </c>
      <c r="K7237" s="101" t="str">
        <f>IF(AND(VALUE(MONTH(jaar_zip[[#This Row],[Datum]]))=1,VALUE(WEEKNUM(jaar_zip[[#This Row],[Datum]],21))&gt;51),RIGHT(YEAR(jaar_zip[[#This Row],[Datum]])-1,2),RIGHT(YEAR(jaar_zip[[#This Row],[Datum]]),2))&amp;"-"&amp; TEXT(WEEKNUM(jaar_zip[[#This Row],[Datum]],21),"00")</f>
        <v>24-16</v>
      </c>
      <c r="L7237" s="101">
        <f>MONTH(jaar_zip[[#This Row],[Datum]])</f>
        <v>4</v>
      </c>
      <c r="M7237" s="101">
        <f>IF(ISNUMBER(jaar_zip[[#This Row],[etmaaltemperatuur]]),IF(jaar_zip[[#This Row],[etmaaltemperatuur]]&lt;stookgrens,stookgrens-jaar_zip[[#This Row],[etmaaltemperatuur]],0),"")</f>
        <v>11.9</v>
      </c>
      <c r="N7237" s="101">
        <f>IF(ISNUMBER(jaar_zip[[#This Row],[graaddagen]]),IF(OR(MONTH(jaar_zip[[#This Row],[Datum]])=1,MONTH(jaar_zip[[#This Row],[Datum]])=2,MONTH(jaar_zip[[#This Row],[Datum]])=11,MONTH(jaar_zip[[#This Row],[Datum]])=12),1.1,IF(OR(MONTH(jaar_zip[[#This Row],[Datum]])=3,MONTH(jaar_zip[[#This Row],[Datum]])=10),1,0.8))*jaar_zip[[#This Row],[graaddagen]],"")</f>
        <v>9.5200000000000014</v>
      </c>
      <c r="O7237" s="101">
        <f>IF(ISNUMBER(jaar_zip[[#This Row],[etmaaltemperatuur]]),IF(jaar_zip[[#This Row],[etmaaltemperatuur]]&gt;stookgrens,jaar_zip[[#This Row],[etmaaltemperatuur]]-stookgrens,0),"")</f>
        <v>0</v>
      </c>
    </row>
    <row r="7238" spans="1:15" x14ac:dyDescent="0.25">
      <c r="A7238">
        <v>348</v>
      </c>
      <c r="B7238">
        <v>20240422</v>
      </c>
      <c r="C7238">
        <v>3.3</v>
      </c>
      <c r="D7238">
        <v>5.5</v>
      </c>
      <c r="E7238">
        <v>1704</v>
      </c>
      <c r="F7238">
        <v>0</v>
      </c>
      <c r="G7238">
        <v>1025.2</v>
      </c>
      <c r="H7238">
        <v>71</v>
      </c>
      <c r="I7238" s="101" t="s">
        <v>38</v>
      </c>
      <c r="J7238" s="1">
        <f>DATEVALUE(RIGHT(jaar_zip[[#This Row],[YYYYMMDD]],2)&amp;"-"&amp;MID(jaar_zip[[#This Row],[YYYYMMDD]],5,2)&amp;"-"&amp;LEFT(jaar_zip[[#This Row],[YYYYMMDD]],4))</f>
        <v>45404</v>
      </c>
      <c r="K7238" s="101" t="str">
        <f>IF(AND(VALUE(MONTH(jaar_zip[[#This Row],[Datum]]))=1,VALUE(WEEKNUM(jaar_zip[[#This Row],[Datum]],21))&gt;51),RIGHT(YEAR(jaar_zip[[#This Row],[Datum]])-1,2),RIGHT(YEAR(jaar_zip[[#This Row],[Datum]]),2))&amp;"-"&amp; TEXT(WEEKNUM(jaar_zip[[#This Row],[Datum]],21),"00")</f>
        <v>24-17</v>
      </c>
      <c r="L7238" s="101">
        <f>MONTH(jaar_zip[[#This Row],[Datum]])</f>
        <v>4</v>
      </c>
      <c r="M7238" s="101">
        <f>IF(ISNUMBER(jaar_zip[[#This Row],[etmaaltemperatuur]]),IF(jaar_zip[[#This Row],[etmaaltemperatuur]]&lt;stookgrens,stookgrens-jaar_zip[[#This Row],[etmaaltemperatuur]],0),"")</f>
        <v>12.5</v>
      </c>
      <c r="N7238" s="101">
        <f>IF(ISNUMBER(jaar_zip[[#This Row],[graaddagen]]),IF(OR(MONTH(jaar_zip[[#This Row],[Datum]])=1,MONTH(jaar_zip[[#This Row],[Datum]])=2,MONTH(jaar_zip[[#This Row],[Datum]])=11,MONTH(jaar_zip[[#This Row],[Datum]])=12),1.1,IF(OR(MONTH(jaar_zip[[#This Row],[Datum]])=3,MONTH(jaar_zip[[#This Row],[Datum]])=10),1,0.8))*jaar_zip[[#This Row],[graaddagen]],"")</f>
        <v>10</v>
      </c>
      <c r="O7238" s="101">
        <f>IF(ISNUMBER(jaar_zip[[#This Row],[etmaaltemperatuur]]),IF(jaar_zip[[#This Row],[etmaaltemperatuur]]&gt;stookgrens,jaar_zip[[#This Row],[etmaaltemperatuur]]-stookgrens,0),"")</f>
        <v>0</v>
      </c>
    </row>
    <row r="7239" spans="1:15" x14ac:dyDescent="0.25">
      <c r="A7239">
        <v>348</v>
      </c>
      <c r="B7239">
        <v>20240423</v>
      </c>
      <c r="C7239">
        <v>3</v>
      </c>
      <c r="D7239">
        <v>5.5</v>
      </c>
      <c r="E7239">
        <v>2016</v>
      </c>
      <c r="F7239">
        <v>2</v>
      </c>
      <c r="G7239">
        <v>1019.4</v>
      </c>
      <c r="H7239">
        <v>75</v>
      </c>
      <c r="I7239" s="101" t="s">
        <v>38</v>
      </c>
      <c r="J7239" s="1">
        <f>DATEVALUE(RIGHT(jaar_zip[[#This Row],[YYYYMMDD]],2)&amp;"-"&amp;MID(jaar_zip[[#This Row],[YYYYMMDD]],5,2)&amp;"-"&amp;LEFT(jaar_zip[[#This Row],[YYYYMMDD]],4))</f>
        <v>45405</v>
      </c>
      <c r="K7239" s="101" t="str">
        <f>IF(AND(VALUE(MONTH(jaar_zip[[#This Row],[Datum]]))=1,VALUE(WEEKNUM(jaar_zip[[#This Row],[Datum]],21))&gt;51),RIGHT(YEAR(jaar_zip[[#This Row],[Datum]])-1,2),RIGHT(YEAR(jaar_zip[[#This Row],[Datum]]),2))&amp;"-"&amp; TEXT(WEEKNUM(jaar_zip[[#This Row],[Datum]],21),"00")</f>
        <v>24-17</v>
      </c>
      <c r="L7239" s="101">
        <f>MONTH(jaar_zip[[#This Row],[Datum]])</f>
        <v>4</v>
      </c>
      <c r="M7239" s="101">
        <f>IF(ISNUMBER(jaar_zip[[#This Row],[etmaaltemperatuur]]),IF(jaar_zip[[#This Row],[etmaaltemperatuur]]&lt;stookgrens,stookgrens-jaar_zip[[#This Row],[etmaaltemperatuur]],0),"")</f>
        <v>12.5</v>
      </c>
      <c r="N7239" s="101">
        <f>IF(ISNUMBER(jaar_zip[[#This Row],[graaddagen]]),IF(OR(MONTH(jaar_zip[[#This Row],[Datum]])=1,MONTH(jaar_zip[[#This Row],[Datum]])=2,MONTH(jaar_zip[[#This Row],[Datum]])=11,MONTH(jaar_zip[[#This Row],[Datum]])=12),1.1,IF(OR(MONTH(jaar_zip[[#This Row],[Datum]])=3,MONTH(jaar_zip[[#This Row],[Datum]])=10),1,0.8))*jaar_zip[[#This Row],[graaddagen]],"")</f>
        <v>10</v>
      </c>
      <c r="O7239" s="101">
        <f>IF(ISNUMBER(jaar_zip[[#This Row],[etmaaltemperatuur]]),IF(jaar_zip[[#This Row],[etmaaltemperatuur]]&gt;stookgrens,jaar_zip[[#This Row],[etmaaltemperatuur]]-stookgrens,0),"")</f>
        <v>0</v>
      </c>
    </row>
    <row r="7240" spans="1:15" x14ac:dyDescent="0.25">
      <c r="A7240">
        <v>348</v>
      </c>
      <c r="B7240">
        <v>20240424</v>
      </c>
      <c r="C7240">
        <v>5</v>
      </c>
      <c r="D7240">
        <v>5.9</v>
      </c>
      <c r="E7240">
        <v>1664</v>
      </c>
      <c r="F7240">
        <v>1.7</v>
      </c>
      <c r="G7240">
        <v>1010.1</v>
      </c>
      <c r="H7240">
        <v>81</v>
      </c>
      <c r="I7240" s="101" t="s">
        <v>38</v>
      </c>
      <c r="J7240" s="1">
        <f>DATEVALUE(RIGHT(jaar_zip[[#This Row],[YYYYMMDD]],2)&amp;"-"&amp;MID(jaar_zip[[#This Row],[YYYYMMDD]],5,2)&amp;"-"&amp;LEFT(jaar_zip[[#This Row],[YYYYMMDD]],4))</f>
        <v>45406</v>
      </c>
      <c r="K7240" s="101" t="str">
        <f>IF(AND(VALUE(MONTH(jaar_zip[[#This Row],[Datum]]))=1,VALUE(WEEKNUM(jaar_zip[[#This Row],[Datum]],21))&gt;51),RIGHT(YEAR(jaar_zip[[#This Row],[Datum]])-1,2),RIGHT(YEAR(jaar_zip[[#This Row],[Datum]]),2))&amp;"-"&amp; TEXT(WEEKNUM(jaar_zip[[#This Row],[Datum]],21),"00")</f>
        <v>24-17</v>
      </c>
      <c r="L7240" s="101">
        <f>MONTH(jaar_zip[[#This Row],[Datum]])</f>
        <v>4</v>
      </c>
      <c r="M7240" s="101">
        <f>IF(ISNUMBER(jaar_zip[[#This Row],[etmaaltemperatuur]]),IF(jaar_zip[[#This Row],[etmaaltemperatuur]]&lt;stookgrens,stookgrens-jaar_zip[[#This Row],[etmaaltemperatuur]],0),"")</f>
        <v>12.1</v>
      </c>
      <c r="N7240" s="101">
        <f>IF(ISNUMBER(jaar_zip[[#This Row],[graaddagen]]),IF(OR(MONTH(jaar_zip[[#This Row],[Datum]])=1,MONTH(jaar_zip[[#This Row],[Datum]])=2,MONTH(jaar_zip[[#This Row],[Datum]])=11,MONTH(jaar_zip[[#This Row],[Datum]])=12),1.1,IF(OR(MONTH(jaar_zip[[#This Row],[Datum]])=3,MONTH(jaar_zip[[#This Row],[Datum]])=10),1,0.8))*jaar_zip[[#This Row],[graaddagen]],"")</f>
        <v>9.68</v>
      </c>
      <c r="O7240" s="101">
        <f>IF(ISNUMBER(jaar_zip[[#This Row],[etmaaltemperatuur]]),IF(jaar_zip[[#This Row],[etmaaltemperatuur]]&gt;stookgrens,jaar_zip[[#This Row],[etmaaltemperatuur]]-stookgrens,0),"")</f>
        <v>0</v>
      </c>
    </row>
    <row r="7241" spans="1:15" x14ac:dyDescent="0.25">
      <c r="A7241">
        <v>348</v>
      </c>
      <c r="B7241">
        <v>20240425</v>
      </c>
      <c r="C7241">
        <v>4</v>
      </c>
      <c r="D7241">
        <v>6.2</v>
      </c>
      <c r="E7241">
        <v>951</v>
      </c>
      <c r="F7241">
        <v>3.4</v>
      </c>
      <c r="G7241">
        <v>1004.3</v>
      </c>
      <c r="H7241">
        <v>85</v>
      </c>
      <c r="I7241" s="101" t="s">
        <v>38</v>
      </c>
      <c r="J7241" s="1">
        <f>DATEVALUE(RIGHT(jaar_zip[[#This Row],[YYYYMMDD]],2)&amp;"-"&amp;MID(jaar_zip[[#This Row],[YYYYMMDD]],5,2)&amp;"-"&amp;LEFT(jaar_zip[[#This Row],[YYYYMMDD]],4))</f>
        <v>45407</v>
      </c>
      <c r="K7241" s="101" t="str">
        <f>IF(AND(VALUE(MONTH(jaar_zip[[#This Row],[Datum]]))=1,VALUE(WEEKNUM(jaar_zip[[#This Row],[Datum]],21))&gt;51),RIGHT(YEAR(jaar_zip[[#This Row],[Datum]])-1,2),RIGHT(YEAR(jaar_zip[[#This Row],[Datum]]),2))&amp;"-"&amp; TEXT(WEEKNUM(jaar_zip[[#This Row],[Datum]],21),"00")</f>
        <v>24-17</v>
      </c>
      <c r="L7241" s="101">
        <f>MONTH(jaar_zip[[#This Row],[Datum]])</f>
        <v>4</v>
      </c>
      <c r="M7241" s="101">
        <f>IF(ISNUMBER(jaar_zip[[#This Row],[etmaaltemperatuur]]),IF(jaar_zip[[#This Row],[etmaaltemperatuur]]&lt;stookgrens,stookgrens-jaar_zip[[#This Row],[etmaaltemperatuur]],0),"")</f>
        <v>11.8</v>
      </c>
      <c r="N7241" s="101">
        <f>IF(ISNUMBER(jaar_zip[[#This Row],[graaddagen]]),IF(OR(MONTH(jaar_zip[[#This Row],[Datum]])=1,MONTH(jaar_zip[[#This Row],[Datum]])=2,MONTH(jaar_zip[[#This Row],[Datum]])=11,MONTH(jaar_zip[[#This Row],[Datum]])=12),1.1,IF(OR(MONTH(jaar_zip[[#This Row],[Datum]])=3,MONTH(jaar_zip[[#This Row],[Datum]])=10),1,0.8))*jaar_zip[[#This Row],[graaddagen]],"")</f>
        <v>9.4400000000000013</v>
      </c>
      <c r="O7241" s="101">
        <f>IF(ISNUMBER(jaar_zip[[#This Row],[etmaaltemperatuur]]),IF(jaar_zip[[#This Row],[etmaaltemperatuur]]&gt;stookgrens,jaar_zip[[#This Row],[etmaaltemperatuur]]-stookgrens,0),"")</f>
        <v>0</v>
      </c>
    </row>
    <row r="7242" spans="1:15" x14ac:dyDescent="0.25">
      <c r="A7242">
        <v>348</v>
      </c>
      <c r="B7242">
        <v>20240426</v>
      </c>
      <c r="C7242">
        <v>2.7</v>
      </c>
      <c r="D7242">
        <v>8.6999999999999993</v>
      </c>
      <c r="E7242">
        <v>1810</v>
      </c>
      <c r="F7242">
        <v>0.6</v>
      </c>
      <c r="G7242">
        <v>1003.9</v>
      </c>
      <c r="H7242">
        <v>77</v>
      </c>
      <c r="I7242" s="101" t="s">
        <v>38</v>
      </c>
      <c r="J7242" s="1">
        <f>DATEVALUE(RIGHT(jaar_zip[[#This Row],[YYYYMMDD]],2)&amp;"-"&amp;MID(jaar_zip[[#This Row],[YYYYMMDD]],5,2)&amp;"-"&amp;LEFT(jaar_zip[[#This Row],[YYYYMMDD]],4))</f>
        <v>45408</v>
      </c>
      <c r="K7242" s="101" t="str">
        <f>IF(AND(VALUE(MONTH(jaar_zip[[#This Row],[Datum]]))=1,VALUE(WEEKNUM(jaar_zip[[#This Row],[Datum]],21))&gt;51),RIGHT(YEAR(jaar_zip[[#This Row],[Datum]])-1,2),RIGHT(YEAR(jaar_zip[[#This Row],[Datum]]),2))&amp;"-"&amp; TEXT(WEEKNUM(jaar_zip[[#This Row],[Datum]],21),"00")</f>
        <v>24-17</v>
      </c>
      <c r="L7242" s="101">
        <f>MONTH(jaar_zip[[#This Row],[Datum]])</f>
        <v>4</v>
      </c>
      <c r="M7242" s="101">
        <f>IF(ISNUMBER(jaar_zip[[#This Row],[etmaaltemperatuur]]),IF(jaar_zip[[#This Row],[etmaaltemperatuur]]&lt;stookgrens,stookgrens-jaar_zip[[#This Row],[etmaaltemperatuur]],0),"")</f>
        <v>9.3000000000000007</v>
      </c>
      <c r="N7242" s="101">
        <f>IF(ISNUMBER(jaar_zip[[#This Row],[graaddagen]]),IF(OR(MONTH(jaar_zip[[#This Row],[Datum]])=1,MONTH(jaar_zip[[#This Row],[Datum]])=2,MONTH(jaar_zip[[#This Row],[Datum]])=11,MONTH(jaar_zip[[#This Row],[Datum]])=12),1.1,IF(OR(MONTH(jaar_zip[[#This Row],[Datum]])=3,MONTH(jaar_zip[[#This Row],[Datum]])=10),1,0.8))*jaar_zip[[#This Row],[graaddagen]],"")</f>
        <v>7.4400000000000013</v>
      </c>
      <c r="O7242" s="101">
        <f>IF(ISNUMBER(jaar_zip[[#This Row],[etmaaltemperatuur]]),IF(jaar_zip[[#This Row],[etmaaltemperatuur]]&gt;stookgrens,jaar_zip[[#This Row],[etmaaltemperatuur]]-stookgrens,0),"")</f>
        <v>0</v>
      </c>
    </row>
    <row r="7243" spans="1:15" x14ac:dyDescent="0.25">
      <c r="A7243">
        <v>348</v>
      </c>
      <c r="B7243">
        <v>20240427</v>
      </c>
      <c r="C7243">
        <v>3.5</v>
      </c>
      <c r="D7243">
        <v>11.9</v>
      </c>
      <c r="E7243">
        <v>1144</v>
      </c>
      <c r="F7243">
        <v>0.9</v>
      </c>
      <c r="G7243">
        <v>1004.5</v>
      </c>
      <c r="H7243">
        <v>81</v>
      </c>
      <c r="I7243" s="101" t="s">
        <v>38</v>
      </c>
      <c r="J7243" s="1">
        <f>DATEVALUE(RIGHT(jaar_zip[[#This Row],[YYYYMMDD]],2)&amp;"-"&amp;MID(jaar_zip[[#This Row],[YYYYMMDD]],5,2)&amp;"-"&amp;LEFT(jaar_zip[[#This Row],[YYYYMMDD]],4))</f>
        <v>45409</v>
      </c>
      <c r="K7243" s="101" t="str">
        <f>IF(AND(VALUE(MONTH(jaar_zip[[#This Row],[Datum]]))=1,VALUE(WEEKNUM(jaar_zip[[#This Row],[Datum]],21))&gt;51),RIGHT(YEAR(jaar_zip[[#This Row],[Datum]])-1,2),RIGHT(YEAR(jaar_zip[[#This Row],[Datum]]),2))&amp;"-"&amp; TEXT(WEEKNUM(jaar_zip[[#This Row],[Datum]],21),"00")</f>
        <v>24-17</v>
      </c>
      <c r="L7243" s="101">
        <f>MONTH(jaar_zip[[#This Row],[Datum]])</f>
        <v>4</v>
      </c>
      <c r="M7243" s="101">
        <f>IF(ISNUMBER(jaar_zip[[#This Row],[etmaaltemperatuur]]),IF(jaar_zip[[#This Row],[etmaaltemperatuur]]&lt;stookgrens,stookgrens-jaar_zip[[#This Row],[etmaaltemperatuur]],0),"")</f>
        <v>6.1</v>
      </c>
      <c r="N7243" s="101">
        <f>IF(ISNUMBER(jaar_zip[[#This Row],[graaddagen]]),IF(OR(MONTH(jaar_zip[[#This Row],[Datum]])=1,MONTH(jaar_zip[[#This Row],[Datum]])=2,MONTH(jaar_zip[[#This Row],[Datum]])=11,MONTH(jaar_zip[[#This Row],[Datum]])=12),1.1,IF(OR(MONTH(jaar_zip[[#This Row],[Datum]])=3,MONTH(jaar_zip[[#This Row],[Datum]])=10),1,0.8))*jaar_zip[[#This Row],[graaddagen]],"")</f>
        <v>4.88</v>
      </c>
      <c r="O7243" s="101">
        <f>IF(ISNUMBER(jaar_zip[[#This Row],[etmaaltemperatuur]]),IF(jaar_zip[[#This Row],[etmaaltemperatuur]]&gt;stookgrens,jaar_zip[[#This Row],[etmaaltemperatuur]]-stookgrens,0),"")</f>
        <v>0</v>
      </c>
    </row>
    <row r="7244" spans="1:15" x14ac:dyDescent="0.25">
      <c r="A7244">
        <v>348</v>
      </c>
      <c r="B7244">
        <v>20240428</v>
      </c>
      <c r="C7244">
        <v>6.7</v>
      </c>
      <c r="D7244">
        <v>11.8</v>
      </c>
      <c r="E7244">
        <v>965</v>
      </c>
      <c r="F7244">
        <v>-0.1</v>
      </c>
      <c r="G7244">
        <v>1008.2</v>
      </c>
      <c r="H7244">
        <v>76</v>
      </c>
      <c r="I7244" s="101" t="s">
        <v>38</v>
      </c>
      <c r="J7244" s="1">
        <f>DATEVALUE(RIGHT(jaar_zip[[#This Row],[YYYYMMDD]],2)&amp;"-"&amp;MID(jaar_zip[[#This Row],[YYYYMMDD]],5,2)&amp;"-"&amp;LEFT(jaar_zip[[#This Row],[YYYYMMDD]],4))</f>
        <v>45410</v>
      </c>
      <c r="K7244" s="101" t="str">
        <f>IF(AND(VALUE(MONTH(jaar_zip[[#This Row],[Datum]]))=1,VALUE(WEEKNUM(jaar_zip[[#This Row],[Datum]],21))&gt;51),RIGHT(YEAR(jaar_zip[[#This Row],[Datum]])-1,2),RIGHT(YEAR(jaar_zip[[#This Row],[Datum]]),2))&amp;"-"&amp; TEXT(WEEKNUM(jaar_zip[[#This Row],[Datum]],21),"00")</f>
        <v>24-17</v>
      </c>
      <c r="L7244" s="101">
        <f>MONTH(jaar_zip[[#This Row],[Datum]])</f>
        <v>4</v>
      </c>
      <c r="M7244" s="101">
        <f>IF(ISNUMBER(jaar_zip[[#This Row],[etmaaltemperatuur]]),IF(jaar_zip[[#This Row],[etmaaltemperatuur]]&lt;stookgrens,stookgrens-jaar_zip[[#This Row],[etmaaltemperatuur]],0),"")</f>
        <v>6.1999999999999993</v>
      </c>
      <c r="N7244" s="101">
        <f>IF(ISNUMBER(jaar_zip[[#This Row],[graaddagen]]),IF(OR(MONTH(jaar_zip[[#This Row],[Datum]])=1,MONTH(jaar_zip[[#This Row],[Datum]])=2,MONTH(jaar_zip[[#This Row],[Datum]])=11,MONTH(jaar_zip[[#This Row],[Datum]])=12),1.1,IF(OR(MONTH(jaar_zip[[#This Row],[Datum]])=3,MONTH(jaar_zip[[#This Row],[Datum]])=10),1,0.8))*jaar_zip[[#This Row],[graaddagen]],"")</f>
        <v>4.96</v>
      </c>
      <c r="O7244" s="101">
        <f>IF(ISNUMBER(jaar_zip[[#This Row],[etmaaltemperatuur]]),IF(jaar_zip[[#This Row],[etmaaltemperatuur]]&gt;stookgrens,jaar_zip[[#This Row],[etmaaltemperatuur]]-stookgrens,0),"")</f>
        <v>0</v>
      </c>
    </row>
    <row r="7245" spans="1:15" x14ac:dyDescent="0.25">
      <c r="A7245">
        <v>348</v>
      </c>
      <c r="B7245">
        <v>20240429</v>
      </c>
      <c r="C7245">
        <v>3.1</v>
      </c>
      <c r="D7245">
        <v>13.2</v>
      </c>
      <c r="E7245">
        <v>2225</v>
      </c>
      <c r="F7245">
        <v>0</v>
      </c>
      <c r="G7245">
        <v>1018.5</v>
      </c>
      <c r="H7245">
        <v>74</v>
      </c>
      <c r="I7245" s="101" t="s">
        <v>38</v>
      </c>
      <c r="J7245" s="1">
        <f>DATEVALUE(RIGHT(jaar_zip[[#This Row],[YYYYMMDD]],2)&amp;"-"&amp;MID(jaar_zip[[#This Row],[YYYYMMDD]],5,2)&amp;"-"&amp;LEFT(jaar_zip[[#This Row],[YYYYMMDD]],4))</f>
        <v>45411</v>
      </c>
      <c r="K7245" s="101" t="str">
        <f>IF(AND(VALUE(MONTH(jaar_zip[[#This Row],[Datum]]))=1,VALUE(WEEKNUM(jaar_zip[[#This Row],[Datum]],21))&gt;51),RIGHT(YEAR(jaar_zip[[#This Row],[Datum]])-1,2),RIGHT(YEAR(jaar_zip[[#This Row],[Datum]]),2))&amp;"-"&amp; TEXT(WEEKNUM(jaar_zip[[#This Row],[Datum]],21),"00")</f>
        <v>24-18</v>
      </c>
      <c r="L7245" s="101">
        <f>MONTH(jaar_zip[[#This Row],[Datum]])</f>
        <v>4</v>
      </c>
      <c r="M7245" s="101">
        <f>IF(ISNUMBER(jaar_zip[[#This Row],[etmaaltemperatuur]]),IF(jaar_zip[[#This Row],[etmaaltemperatuur]]&lt;stookgrens,stookgrens-jaar_zip[[#This Row],[etmaaltemperatuur]],0),"")</f>
        <v>4.8000000000000007</v>
      </c>
      <c r="N7245" s="101">
        <f>IF(ISNUMBER(jaar_zip[[#This Row],[graaddagen]]),IF(OR(MONTH(jaar_zip[[#This Row],[Datum]])=1,MONTH(jaar_zip[[#This Row],[Datum]])=2,MONTH(jaar_zip[[#This Row],[Datum]])=11,MONTH(jaar_zip[[#This Row],[Datum]])=12),1.1,IF(OR(MONTH(jaar_zip[[#This Row],[Datum]])=3,MONTH(jaar_zip[[#This Row],[Datum]])=10),1,0.8))*jaar_zip[[#This Row],[graaddagen]],"")</f>
        <v>3.8400000000000007</v>
      </c>
      <c r="O7245" s="101">
        <f>IF(ISNUMBER(jaar_zip[[#This Row],[etmaaltemperatuur]]),IF(jaar_zip[[#This Row],[etmaaltemperatuur]]&gt;stookgrens,jaar_zip[[#This Row],[etmaaltemperatuur]]-stookgrens,0),"")</f>
        <v>0</v>
      </c>
    </row>
    <row r="7246" spans="1:15" x14ac:dyDescent="0.25">
      <c r="A7246">
        <v>348</v>
      </c>
      <c r="B7246">
        <v>20240430</v>
      </c>
      <c r="C7246">
        <v>2.8</v>
      </c>
      <c r="D7246">
        <v>16.5</v>
      </c>
      <c r="E7246">
        <v>1824</v>
      </c>
      <c r="F7246">
        <v>0.5</v>
      </c>
      <c r="G7246">
        <v>1014.7</v>
      </c>
      <c r="H7246">
        <v>77</v>
      </c>
      <c r="I7246" s="101" t="s">
        <v>38</v>
      </c>
      <c r="J7246" s="1">
        <f>DATEVALUE(RIGHT(jaar_zip[[#This Row],[YYYYMMDD]],2)&amp;"-"&amp;MID(jaar_zip[[#This Row],[YYYYMMDD]],5,2)&amp;"-"&amp;LEFT(jaar_zip[[#This Row],[YYYYMMDD]],4))</f>
        <v>45412</v>
      </c>
      <c r="K7246" s="101" t="str">
        <f>IF(AND(VALUE(MONTH(jaar_zip[[#This Row],[Datum]]))=1,VALUE(WEEKNUM(jaar_zip[[#This Row],[Datum]],21))&gt;51),RIGHT(YEAR(jaar_zip[[#This Row],[Datum]])-1,2),RIGHT(YEAR(jaar_zip[[#This Row],[Datum]]),2))&amp;"-"&amp; TEXT(WEEKNUM(jaar_zip[[#This Row],[Datum]],21),"00")</f>
        <v>24-18</v>
      </c>
      <c r="L7246" s="101">
        <f>MONTH(jaar_zip[[#This Row],[Datum]])</f>
        <v>4</v>
      </c>
      <c r="M7246" s="101">
        <f>IF(ISNUMBER(jaar_zip[[#This Row],[etmaaltemperatuur]]),IF(jaar_zip[[#This Row],[etmaaltemperatuur]]&lt;stookgrens,stookgrens-jaar_zip[[#This Row],[etmaaltemperatuur]],0),"")</f>
        <v>1.5</v>
      </c>
      <c r="N7246" s="101">
        <f>IF(ISNUMBER(jaar_zip[[#This Row],[graaddagen]]),IF(OR(MONTH(jaar_zip[[#This Row],[Datum]])=1,MONTH(jaar_zip[[#This Row],[Datum]])=2,MONTH(jaar_zip[[#This Row],[Datum]])=11,MONTH(jaar_zip[[#This Row],[Datum]])=12),1.1,IF(OR(MONTH(jaar_zip[[#This Row],[Datum]])=3,MONTH(jaar_zip[[#This Row],[Datum]])=10),1,0.8))*jaar_zip[[#This Row],[graaddagen]],"")</f>
        <v>1.2000000000000002</v>
      </c>
      <c r="O7246" s="101">
        <f>IF(ISNUMBER(jaar_zip[[#This Row],[etmaaltemperatuur]]),IF(jaar_zip[[#This Row],[etmaaltemperatuur]]&gt;stookgrens,jaar_zip[[#This Row],[etmaaltemperatuur]]-stookgrens,0),"")</f>
        <v>0</v>
      </c>
    </row>
    <row r="7247" spans="1:15" x14ac:dyDescent="0.25">
      <c r="A7247">
        <v>348</v>
      </c>
      <c r="B7247">
        <v>20240501</v>
      </c>
      <c r="C7247">
        <v>3.7</v>
      </c>
      <c r="D7247">
        <v>18.399999999999999</v>
      </c>
      <c r="E7247">
        <v>2336</v>
      </c>
      <c r="F7247">
        <v>1.3</v>
      </c>
      <c r="G7247">
        <v>1006</v>
      </c>
      <c r="H7247">
        <v>81</v>
      </c>
      <c r="I7247" s="101" t="s">
        <v>38</v>
      </c>
      <c r="J7247" s="1">
        <f>DATEVALUE(RIGHT(jaar_zip[[#This Row],[YYYYMMDD]],2)&amp;"-"&amp;MID(jaar_zip[[#This Row],[YYYYMMDD]],5,2)&amp;"-"&amp;LEFT(jaar_zip[[#This Row],[YYYYMMDD]],4))</f>
        <v>45413</v>
      </c>
      <c r="K7247" s="101" t="str">
        <f>IF(AND(VALUE(MONTH(jaar_zip[[#This Row],[Datum]]))=1,VALUE(WEEKNUM(jaar_zip[[#This Row],[Datum]],21))&gt;51),RIGHT(YEAR(jaar_zip[[#This Row],[Datum]])-1,2),RIGHT(YEAR(jaar_zip[[#This Row],[Datum]]),2))&amp;"-"&amp; TEXT(WEEKNUM(jaar_zip[[#This Row],[Datum]],21),"00")</f>
        <v>24-18</v>
      </c>
      <c r="L7247" s="101">
        <f>MONTH(jaar_zip[[#This Row],[Datum]])</f>
        <v>5</v>
      </c>
      <c r="M7247" s="101">
        <f>IF(ISNUMBER(jaar_zip[[#This Row],[etmaaltemperatuur]]),IF(jaar_zip[[#This Row],[etmaaltemperatuur]]&lt;stookgrens,stookgrens-jaar_zip[[#This Row],[etmaaltemperatuur]],0),"")</f>
        <v>0</v>
      </c>
      <c r="N7247" s="101">
        <f>IF(ISNUMBER(jaar_zip[[#This Row],[graaddagen]]),IF(OR(MONTH(jaar_zip[[#This Row],[Datum]])=1,MONTH(jaar_zip[[#This Row],[Datum]])=2,MONTH(jaar_zip[[#This Row],[Datum]])=11,MONTH(jaar_zip[[#This Row],[Datum]])=12),1.1,IF(OR(MONTH(jaar_zip[[#This Row],[Datum]])=3,MONTH(jaar_zip[[#This Row],[Datum]])=10),1,0.8))*jaar_zip[[#This Row],[graaddagen]],"")</f>
        <v>0</v>
      </c>
      <c r="O7247" s="101">
        <f>IF(ISNUMBER(jaar_zip[[#This Row],[etmaaltemperatuur]]),IF(jaar_zip[[#This Row],[etmaaltemperatuur]]&gt;stookgrens,jaar_zip[[#This Row],[etmaaltemperatuur]]-stookgrens,0),"")</f>
        <v>0.39999999999999858</v>
      </c>
    </row>
    <row r="7248" spans="1:15" x14ac:dyDescent="0.25">
      <c r="A7248">
        <v>348</v>
      </c>
      <c r="B7248">
        <v>20240502</v>
      </c>
      <c r="C7248">
        <v>4.4000000000000004</v>
      </c>
      <c r="D7248">
        <v>17.5</v>
      </c>
      <c r="E7248">
        <v>2356</v>
      </c>
      <c r="F7248">
        <v>8.5</v>
      </c>
      <c r="G7248">
        <v>1000.2</v>
      </c>
      <c r="H7248">
        <v>78</v>
      </c>
      <c r="I7248" s="101" t="s">
        <v>38</v>
      </c>
      <c r="J7248" s="1">
        <f>DATEVALUE(RIGHT(jaar_zip[[#This Row],[YYYYMMDD]],2)&amp;"-"&amp;MID(jaar_zip[[#This Row],[YYYYMMDD]],5,2)&amp;"-"&amp;LEFT(jaar_zip[[#This Row],[YYYYMMDD]],4))</f>
        <v>45414</v>
      </c>
      <c r="K7248" s="101" t="str">
        <f>IF(AND(VALUE(MONTH(jaar_zip[[#This Row],[Datum]]))=1,VALUE(WEEKNUM(jaar_zip[[#This Row],[Datum]],21))&gt;51),RIGHT(YEAR(jaar_zip[[#This Row],[Datum]])-1,2),RIGHT(YEAR(jaar_zip[[#This Row],[Datum]]),2))&amp;"-"&amp; TEXT(WEEKNUM(jaar_zip[[#This Row],[Datum]],21),"00")</f>
        <v>24-18</v>
      </c>
      <c r="L7248" s="101">
        <f>MONTH(jaar_zip[[#This Row],[Datum]])</f>
        <v>5</v>
      </c>
      <c r="M7248" s="101">
        <f>IF(ISNUMBER(jaar_zip[[#This Row],[etmaaltemperatuur]]),IF(jaar_zip[[#This Row],[etmaaltemperatuur]]&lt;stookgrens,stookgrens-jaar_zip[[#This Row],[etmaaltemperatuur]],0),"")</f>
        <v>0.5</v>
      </c>
      <c r="N7248" s="101">
        <f>IF(ISNUMBER(jaar_zip[[#This Row],[graaddagen]]),IF(OR(MONTH(jaar_zip[[#This Row],[Datum]])=1,MONTH(jaar_zip[[#This Row],[Datum]])=2,MONTH(jaar_zip[[#This Row],[Datum]])=11,MONTH(jaar_zip[[#This Row],[Datum]])=12),1.1,IF(OR(MONTH(jaar_zip[[#This Row],[Datum]])=3,MONTH(jaar_zip[[#This Row],[Datum]])=10),1,0.8))*jaar_zip[[#This Row],[graaddagen]],"")</f>
        <v>0.4</v>
      </c>
      <c r="O7248" s="101">
        <f>IF(ISNUMBER(jaar_zip[[#This Row],[etmaaltemperatuur]]),IF(jaar_zip[[#This Row],[etmaaltemperatuur]]&gt;stookgrens,jaar_zip[[#This Row],[etmaaltemperatuur]]-stookgrens,0),"")</f>
        <v>0</v>
      </c>
    </row>
    <row r="7249" spans="1:15" x14ac:dyDescent="0.25">
      <c r="A7249">
        <v>348</v>
      </c>
      <c r="B7249">
        <v>20240503</v>
      </c>
      <c r="C7249">
        <v>5.5</v>
      </c>
      <c r="D7249">
        <v>11.4</v>
      </c>
      <c r="E7249">
        <v>525</v>
      </c>
      <c r="F7249">
        <v>5.4</v>
      </c>
      <c r="G7249">
        <v>1009.1</v>
      </c>
      <c r="H7249">
        <v>91</v>
      </c>
      <c r="I7249" s="101" t="s">
        <v>38</v>
      </c>
      <c r="J7249" s="1">
        <f>DATEVALUE(RIGHT(jaar_zip[[#This Row],[YYYYMMDD]],2)&amp;"-"&amp;MID(jaar_zip[[#This Row],[YYYYMMDD]],5,2)&amp;"-"&amp;LEFT(jaar_zip[[#This Row],[YYYYMMDD]],4))</f>
        <v>45415</v>
      </c>
      <c r="K7249" s="101" t="str">
        <f>IF(AND(VALUE(MONTH(jaar_zip[[#This Row],[Datum]]))=1,VALUE(WEEKNUM(jaar_zip[[#This Row],[Datum]],21))&gt;51),RIGHT(YEAR(jaar_zip[[#This Row],[Datum]])-1,2),RIGHT(YEAR(jaar_zip[[#This Row],[Datum]]),2))&amp;"-"&amp; TEXT(WEEKNUM(jaar_zip[[#This Row],[Datum]],21),"00")</f>
        <v>24-18</v>
      </c>
      <c r="L7249" s="101">
        <f>MONTH(jaar_zip[[#This Row],[Datum]])</f>
        <v>5</v>
      </c>
      <c r="M7249" s="101">
        <f>IF(ISNUMBER(jaar_zip[[#This Row],[etmaaltemperatuur]]),IF(jaar_zip[[#This Row],[etmaaltemperatuur]]&lt;stookgrens,stookgrens-jaar_zip[[#This Row],[etmaaltemperatuur]],0),"")</f>
        <v>6.6</v>
      </c>
      <c r="N7249" s="101">
        <f>IF(ISNUMBER(jaar_zip[[#This Row],[graaddagen]]),IF(OR(MONTH(jaar_zip[[#This Row],[Datum]])=1,MONTH(jaar_zip[[#This Row],[Datum]])=2,MONTH(jaar_zip[[#This Row],[Datum]])=11,MONTH(jaar_zip[[#This Row],[Datum]])=12),1.1,IF(OR(MONTH(jaar_zip[[#This Row],[Datum]])=3,MONTH(jaar_zip[[#This Row],[Datum]])=10),1,0.8))*jaar_zip[[#This Row],[graaddagen]],"")</f>
        <v>5.28</v>
      </c>
      <c r="O7249" s="101">
        <f>IF(ISNUMBER(jaar_zip[[#This Row],[etmaaltemperatuur]]),IF(jaar_zip[[#This Row],[etmaaltemperatuur]]&gt;stookgrens,jaar_zip[[#This Row],[etmaaltemperatuur]]-stookgrens,0),"")</f>
        <v>0</v>
      </c>
    </row>
    <row r="7250" spans="1:15" x14ac:dyDescent="0.25">
      <c r="A7250">
        <v>348</v>
      </c>
      <c r="B7250">
        <v>20240504</v>
      </c>
      <c r="C7250">
        <v>2.8</v>
      </c>
      <c r="D7250">
        <v>11.5</v>
      </c>
      <c r="E7250">
        <v>1643</v>
      </c>
      <c r="F7250">
        <v>9.4</v>
      </c>
      <c r="G7250">
        <v>1012.6</v>
      </c>
      <c r="H7250">
        <v>87</v>
      </c>
      <c r="I7250" s="101" t="s">
        <v>38</v>
      </c>
      <c r="J7250" s="1">
        <f>DATEVALUE(RIGHT(jaar_zip[[#This Row],[YYYYMMDD]],2)&amp;"-"&amp;MID(jaar_zip[[#This Row],[YYYYMMDD]],5,2)&amp;"-"&amp;LEFT(jaar_zip[[#This Row],[YYYYMMDD]],4))</f>
        <v>45416</v>
      </c>
      <c r="K7250" s="101" t="str">
        <f>IF(AND(VALUE(MONTH(jaar_zip[[#This Row],[Datum]]))=1,VALUE(WEEKNUM(jaar_zip[[#This Row],[Datum]],21))&gt;51),RIGHT(YEAR(jaar_zip[[#This Row],[Datum]])-1,2),RIGHT(YEAR(jaar_zip[[#This Row],[Datum]]),2))&amp;"-"&amp; TEXT(WEEKNUM(jaar_zip[[#This Row],[Datum]],21),"00")</f>
        <v>24-18</v>
      </c>
      <c r="L7250" s="101">
        <f>MONTH(jaar_zip[[#This Row],[Datum]])</f>
        <v>5</v>
      </c>
      <c r="M7250" s="101">
        <f>IF(ISNUMBER(jaar_zip[[#This Row],[etmaaltemperatuur]]),IF(jaar_zip[[#This Row],[etmaaltemperatuur]]&lt;stookgrens,stookgrens-jaar_zip[[#This Row],[etmaaltemperatuur]],0),"")</f>
        <v>6.5</v>
      </c>
      <c r="N7250" s="101">
        <f>IF(ISNUMBER(jaar_zip[[#This Row],[graaddagen]]),IF(OR(MONTH(jaar_zip[[#This Row],[Datum]])=1,MONTH(jaar_zip[[#This Row],[Datum]])=2,MONTH(jaar_zip[[#This Row],[Datum]])=11,MONTH(jaar_zip[[#This Row],[Datum]])=12),1.1,IF(OR(MONTH(jaar_zip[[#This Row],[Datum]])=3,MONTH(jaar_zip[[#This Row],[Datum]])=10),1,0.8))*jaar_zip[[#This Row],[graaddagen]],"")</f>
        <v>5.2</v>
      </c>
      <c r="O7250" s="101">
        <f>IF(ISNUMBER(jaar_zip[[#This Row],[etmaaltemperatuur]]),IF(jaar_zip[[#This Row],[etmaaltemperatuur]]&gt;stookgrens,jaar_zip[[#This Row],[etmaaltemperatuur]]-stookgrens,0),"")</f>
        <v>0</v>
      </c>
    </row>
    <row r="7251" spans="1:15" x14ac:dyDescent="0.25">
      <c r="A7251">
        <v>348</v>
      </c>
      <c r="B7251">
        <v>20240505</v>
      </c>
      <c r="C7251">
        <v>2.2999999999999998</v>
      </c>
      <c r="D7251">
        <v>12.9</v>
      </c>
      <c r="E7251">
        <v>1755</v>
      </c>
      <c r="F7251">
        <v>-0.1</v>
      </c>
      <c r="G7251">
        <v>1009</v>
      </c>
      <c r="H7251">
        <v>79</v>
      </c>
      <c r="I7251" s="101" t="s">
        <v>38</v>
      </c>
      <c r="J7251" s="1">
        <f>DATEVALUE(RIGHT(jaar_zip[[#This Row],[YYYYMMDD]],2)&amp;"-"&amp;MID(jaar_zip[[#This Row],[YYYYMMDD]],5,2)&amp;"-"&amp;LEFT(jaar_zip[[#This Row],[YYYYMMDD]],4))</f>
        <v>45417</v>
      </c>
      <c r="K7251" s="101" t="str">
        <f>IF(AND(VALUE(MONTH(jaar_zip[[#This Row],[Datum]]))=1,VALUE(WEEKNUM(jaar_zip[[#This Row],[Datum]],21))&gt;51),RIGHT(YEAR(jaar_zip[[#This Row],[Datum]])-1,2),RIGHT(YEAR(jaar_zip[[#This Row],[Datum]]),2))&amp;"-"&amp; TEXT(WEEKNUM(jaar_zip[[#This Row],[Datum]],21),"00")</f>
        <v>24-18</v>
      </c>
      <c r="L7251" s="101">
        <f>MONTH(jaar_zip[[#This Row],[Datum]])</f>
        <v>5</v>
      </c>
      <c r="M7251" s="101">
        <f>IF(ISNUMBER(jaar_zip[[#This Row],[etmaaltemperatuur]]),IF(jaar_zip[[#This Row],[etmaaltemperatuur]]&lt;stookgrens,stookgrens-jaar_zip[[#This Row],[etmaaltemperatuur]],0),"")</f>
        <v>5.0999999999999996</v>
      </c>
      <c r="N7251" s="101">
        <f>IF(ISNUMBER(jaar_zip[[#This Row],[graaddagen]]),IF(OR(MONTH(jaar_zip[[#This Row],[Datum]])=1,MONTH(jaar_zip[[#This Row],[Datum]])=2,MONTH(jaar_zip[[#This Row],[Datum]])=11,MONTH(jaar_zip[[#This Row],[Datum]])=12),1.1,IF(OR(MONTH(jaar_zip[[#This Row],[Datum]])=3,MONTH(jaar_zip[[#This Row],[Datum]])=10),1,0.8))*jaar_zip[[#This Row],[graaddagen]],"")</f>
        <v>4.08</v>
      </c>
      <c r="O7251" s="101">
        <f>IF(ISNUMBER(jaar_zip[[#This Row],[etmaaltemperatuur]]),IF(jaar_zip[[#This Row],[etmaaltemperatuur]]&gt;stookgrens,jaar_zip[[#This Row],[etmaaltemperatuur]]-stookgrens,0),"")</f>
        <v>0</v>
      </c>
    </row>
    <row r="7252" spans="1:15" x14ac:dyDescent="0.25">
      <c r="A7252">
        <v>348</v>
      </c>
      <c r="B7252">
        <v>20240506</v>
      </c>
      <c r="C7252">
        <v>2.5</v>
      </c>
      <c r="D7252">
        <v>14.9</v>
      </c>
      <c r="E7252">
        <v>1512</v>
      </c>
      <c r="F7252">
        <v>0</v>
      </c>
      <c r="G7252">
        <v>1009</v>
      </c>
      <c r="H7252">
        <v>75</v>
      </c>
      <c r="I7252" s="101" t="s">
        <v>38</v>
      </c>
      <c r="J7252" s="1">
        <f>DATEVALUE(RIGHT(jaar_zip[[#This Row],[YYYYMMDD]],2)&amp;"-"&amp;MID(jaar_zip[[#This Row],[YYYYMMDD]],5,2)&amp;"-"&amp;LEFT(jaar_zip[[#This Row],[YYYYMMDD]],4))</f>
        <v>45418</v>
      </c>
      <c r="K7252" s="101" t="str">
        <f>IF(AND(VALUE(MONTH(jaar_zip[[#This Row],[Datum]]))=1,VALUE(WEEKNUM(jaar_zip[[#This Row],[Datum]],21))&gt;51),RIGHT(YEAR(jaar_zip[[#This Row],[Datum]])-1,2),RIGHT(YEAR(jaar_zip[[#This Row],[Datum]]),2))&amp;"-"&amp; TEXT(WEEKNUM(jaar_zip[[#This Row],[Datum]],21),"00")</f>
        <v>24-19</v>
      </c>
      <c r="L7252" s="101">
        <f>MONTH(jaar_zip[[#This Row],[Datum]])</f>
        <v>5</v>
      </c>
      <c r="M7252" s="101">
        <f>IF(ISNUMBER(jaar_zip[[#This Row],[etmaaltemperatuur]]),IF(jaar_zip[[#This Row],[etmaaltemperatuur]]&lt;stookgrens,stookgrens-jaar_zip[[#This Row],[etmaaltemperatuur]],0),"")</f>
        <v>3.0999999999999996</v>
      </c>
      <c r="N7252" s="101">
        <f>IF(ISNUMBER(jaar_zip[[#This Row],[graaddagen]]),IF(OR(MONTH(jaar_zip[[#This Row],[Datum]])=1,MONTH(jaar_zip[[#This Row],[Datum]])=2,MONTH(jaar_zip[[#This Row],[Datum]])=11,MONTH(jaar_zip[[#This Row],[Datum]])=12),1.1,IF(OR(MONTH(jaar_zip[[#This Row],[Datum]])=3,MONTH(jaar_zip[[#This Row],[Datum]])=10),1,0.8))*jaar_zip[[#This Row],[graaddagen]],"")</f>
        <v>2.48</v>
      </c>
      <c r="O7252" s="101">
        <f>IF(ISNUMBER(jaar_zip[[#This Row],[etmaaltemperatuur]]),IF(jaar_zip[[#This Row],[etmaaltemperatuur]]&gt;stookgrens,jaar_zip[[#This Row],[etmaaltemperatuur]]-stookgrens,0),"")</f>
        <v>0</v>
      </c>
    </row>
    <row r="7253" spans="1:15" x14ac:dyDescent="0.25">
      <c r="A7253">
        <v>348</v>
      </c>
      <c r="B7253">
        <v>20240507</v>
      </c>
      <c r="C7253">
        <v>3.6</v>
      </c>
      <c r="D7253">
        <v>14.3</v>
      </c>
      <c r="E7253">
        <v>2361</v>
      </c>
      <c r="F7253">
        <v>0</v>
      </c>
      <c r="G7253">
        <v>1020.1</v>
      </c>
      <c r="H7253">
        <v>74</v>
      </c>
      <c r="I7253" s="101" t="s">
        <v>38</v>
      </c>
      <c r="J7253" s="1">
        <f>DATEVALUE(RIGHT(jaar_zip[[#This Row],[YYYYMMDD]],2)&amp;"-"&amp;MID(jaar_zip[[#This Row],[YYYYMMDD]],5,2)&amp;"-"&amp;LEFT(jaar_zip[[#This Row],[YYYYMMDD]],4))</f>
        <v>45419</v>
      </c>
      <c r="K7253" s="101" t="str">
        <f>IF(AND(VALUE(MONTH(jaar_zip[[#This Row],[Datum]]))=1,VALUE(WEEKNUM(jaar_zip[[#This Row],[Datum]],21))&gt;51),RIGHT(YEAR(jaar_zip[[#This Row],[Datum]])-1,2),RIGHT(YEAR(jaar_zip[[#This Row],[Datum]]),2))&amp;"-"&amp; TEXT(WEEKNUM(jaar_zip[[#This Row],[Datum]],21),"00")</f>
        <v>24-19</v>
      </c>
      <c r="L7253" s="101">
        <f>MONTH(jaar_zip[[#This Row],[Datum]])</f>
        <v>5</v>
      </c>
      <c r="M7253" s="101">
        <f>IF(ISNUMBER(jaar_zip[[#This Row],[etmaaltemperatuur]]),IF(jaar_zip[[#This Row],[etmaaltemperatuur]]&lt;stookgrens,stookgrens-jaar_zip[[#This Row],[etmaaltemperatuur]],0),"")</f>
        <v>3.6999999999999993</v>
      </c>
      <c r="N7253" s="101">
        <f>IF(ISNUMBER(jaar_zip[[#This Row],[graaddagen]]),IF(OR(MONTH(jaar_zip[[#This Row],[Datum]])=1,MONTH(jaar_zip[[#This Row],[Datum]])=2,MONTH(jaar_zip[[#This Row],[Datum]])=11,MONTH(jaar_zip[[#This Row],[Datum]])=12),1.1,IF(OR(MONTH(jaar_zip[[#This Row],[Datum]])=3,MONTH(jaar_zip[[#This Row],[Datum]])=10),1,0.8))*jaar_zip[[#This Row],[graaddagen]],"")</f>
        <v>2.9599999999999995</v>
      </c>
      <c r="O7253" s="101">
        <f>IF(ISNUMBER(jaar_zip[[#This Row],[etmaaltemperatuur]]),IF(jaar_zip[[#This Row],[etmaaltemperatuur]]&gt;stookgrens,jaar_zip[[#This Row],[etmaaltemperatuur]]-stookgrens,0),"")</f>
        <v>0</v>
      </c>
    </row>
    <row r="7254" spans="1:15" x14ac:dyDescent="0.25">
      <c r="A7254">
        <v>348</v>
      </c>
      <c r="B7254">
        <v>20240508</v>
      </c>
      <c r="C7254">
        <v>2.7</v>
      </c>
      <c r="D7254">
        <v>12.3</v>
      </c>
      <c r="E7254">
        <v>920</v>
      </c>
      <c r="F7254">
        <v>0</v>
      </c>
      <c r="G7254">
        <v>1027.7</v>
      </c>
      <c r="H7254">
        <v>86</v>
      </c>
      <c r="I7254" s="101" t="s">
        <v>38</v>
      </c>
      <c r="J7254" s="1">
        <f>DATEVALUE(RIGHT(jaar_zip[[#This Row],[YYYYMMDD]],2)&amp;"-"&amp;MID(jaar_zip[[#This Row],[YYYYMMDD]],5,2)&amp;"-"&amp;LEFT(jaar_zip[[#This Row],[YYYYMMDD]],4))</f>
        <v>45420</v>
      </c>
      <c r="K7254" s="101" t="str">
        <f>IF(AND(VALUE(MONTH(jaar_zip[[#This Row],[Datum]]))=1,VALUE(WEEKNUM(jaar_zip[[#This Row],[Datum]],21))&gt;51),RIGHT(YEAR(jaar_zip[[#This Row],[Datum]])-1,2),RIGHT(YEAR(jaar_zip[[#This Row],[Datum]]),2))&amp;"-"&amp; TEXT(WEEKNUM(jaar_zip[[#This Row],[Datum]],21),"00")</f>
        <v>24-19</v>
      </c>
      <c r="L7254" s="101">
        <f>MONTH(jaar_zip[[#This Row],[Datum]])</f>
        <v>5</v>
      </c>
      <c r="M7254" s="101">
        <f>IF(ISNUMBER(jaar_zip[[#This Row],[etmaaltemperatuur]]),IF(jaar_zip[[#This Row],[etmaaltemperatuur]]&lt;stookgrens,stookgrens-jaar_zip[[#This Row],[etmaaltemperatuur]],0),"")</f>
        <v>5.6999999999999993</v>
      </c>
      <c r="N7254" s="101">
        <f>IF(ISNUMBER(jaar_zip[[#This Row],[graaddagen]]),IF(OR(MONTH(jaar_zip[[#This Row],[Datum]])=1,MONTH(jaar_zip[[#This Row],[Datum]])=2,MONTH(jaar_zip[[#This Row],[Datum]])=11,MONTH(jaar_zip[[#This Row],[Datum]])=12),1.1,IF(OR(MONTH(jaar_zip[[#This Row],[Datum]])=3,MONTH(jaar_zip[[#This Row],[Datum]])=10),1,0.8))*jaar_zip[[#This Row],[graaddagen]],"")</f>
        <v>4.5599999999999996</v>
      </c>
      <c r="O7254" s="101">
        <f>IF(ISNUMBER(jaar_zip[[#This Row],[etmaaltemperatuur]]),IF(jaar_zip[[#This Row],[etmaaltemperatuur]]&gt;stookgrens,jaar_zip[[#This Row],[etmaaltemperatuur]]-stookgrens,0),"")</f>
        <v>0</v>
      </c>
    </row>
    <row r="7255" spans="1:15" x14ac:dyDescent="0.25">
      <c r="A7255">
        <v>348</v>
      </c>
      <c r="B7255">
        <v>20240509</v>
      </c>
      <c r="C7255">
        <v>1.5</v>
      </c>
      <c r="D7255">
        <v>13.2</v>
      </c>
      <c r="E7255">
        <v>2062</v>
      </c>
      <c r="F7255">
        <v>0</v>
      </c>
      <c r="G7255">
        <v>1027</v>
      </c>
      <c r="H7255">
        <v>82</v>
      </c>
      <c r="I7255" s="101" t="s">
        <v>38</v>
      </c>
      <c r="J7255" s="1">
        <f>DATEVALUE(RIGHT(jaar_zip[[#This Row],[YYYYMMDD]],2)&amp;"-"&amp;MID(jaar_zip[[#This Row],[YYYYMMDD]],5,2)&amp;"-"&amp;LEFT(jaar_zip[[#This Row],[YYYYMMDD]],4))</f>
        <v>45421</v>
      </c>
      <c r="K7255" s="101" t="str">
        <f>IF(AND(VALUE(MONTH(jaar_zip[[#This Row],[Datum]]))=1,VALUE(WEEKNUM(jaar_zip[[#This Row],[Datum]],21))&gt;51),RIGHT(YEAR(jaar_zip[[#This Row],[Datum]])-1,2),RIGHT(YEAR(jaar_zip[[#This Row],[Datum]]),2))&amp;"-"&amp; TEXT(WEEKNUM(jaar_zip[[#This Row],[Datum]],21),"00")</f>
        <v>24-19</v>
      </c>
      <c r="L7255" s="101">
        <f>MONTH(jaar_zip[[#This Row],[Datum]])</f>
        <v>5</v>
      </c>
      <c r="M7255" s="101">
        <f>IF(ISNUMBER(jaar_zip[[#This Row],[etmaaltemperatuur]]),IF(jaar_zip[[#This Row],[etmaaltemperatuur]]&lt;stookgrens,stookgrens-jaar_zip[[#This Row],[etmaaltemperatuur]],0),"")</f>
        <v>4.8000000000000007</v>
      </c>
      <c r="N7255" s="101">
        <f>IF(ISNUMBER(jaar_zip[[#This Row],[graaddagen]]),IF(OR(MONTH(jaar_zip[[#This Row],[Datum]])=1,MONTH(jaar_zip[[#This Row],[Datum]])=2,MONTH(jaar_zip[[#This Row],[Datum]])=11,MONTH(jaar_zip[[#This Row],[Datum]])=12),1.1,IF(OR(MONTH(jaar_zip[[#This Row],[Datum]])=3,MONTH(jaar_zip[[#This Row],[Datum]])=10),1,0.8))*jaar_zip[[#This Row],[graaddagen]],"")</f>
        <v>3.8400000000000007</v>
      </c>
      <c r="O7255" s="101">
        <f>IF(ISNUMBER(jaar_zip[[#This Row],[etmaaltemperatuur]]),IF(jaar_zip[[#This Row],[etmaaltemperatuur]]&gt;stookgrens,jaar_zip[[#This Row],[etmaaltemperatuur]]-stookgrens,0),"")</f>
        <v>0</v>
      </c>
    </row>
    <row r="7256" spans="1:15" x14ac:dyDescent="0.25">
      <c r="A7256">
        <v>348</v>
      </c>
      <c r="B7256">
        <v>20240510</v>
      </c>
      <c r="C7256">
        <v>2.2000000000000002</v>
      </c>
      <c r="D7256">
        <v>15.3</v>
      </c>
      <c r="E7256">
        <v>2288</v>
      </c>
      <c r="F7256">
        <v>0</v>
      </c>
      <c r="G7256">
        <v>1024</v>
      </c>
      <c r="H7256">
        <v>79</v>
      </c>
      <c r="I7256" s="101" t="s">
        <v>38</v>
      </c>
      <c r="J7256" s="1">
        <f>DATEVALUE(RIGHT(jaar_zip[[#This Row],[YYYYMMDD]],2)&amp;"-"&amp;MID(jaar_zip[[#This Row],[YYYYMMDD]],5,2)&amp;"-"&amp;LEFT(jaar_zip[[#This Row],[YYYYMMDD]],4))</f>
        <v>45422</v>
      </c>
      <c r="K7256" s="101" t="str">
        <f>IF(AND(VALUE(MONTH(jaar_zip[[#This Row],[Datum]]))=1,VALUE(WEEKNUM(jaar_zip[[#This Row],[Datum]],21))&gt;51),RIGHT(YEAR(jaar_zip[[#This Row],[Datum]])-1,2),RIGHT(YEAR(jaar_zip[[#This Row],[Datum]]),2))&amp;"-"&amp; TEXT(WEEKNUM(jaar_zip[[#This Row],[Datum]],21),"00")</f>
        <v>24-19</v>
      </c>
      <c r="L7256" s="101">
        <f>MONTH(jaar_zip[[#This Row],[Datum]])</f>
        <v>5</v>
      </c>
      <c r="M7256" s="101">
        <f>IF(ISNUMBER(jaar_zip[[#This Row],[etmaaltemperatuur]]),IF(jaar_zip[[#This Row],[etmaaltemperatuur]]&lt;stookgrens,stookgrens-jaar_zip[[#This Row],[etmaaltemperatuur]],0),"")</f>
        <v>2.6999999999999993</v>
      </c>
      <c r="N7256" s="101">
        <f>IF(ISNUMBER(jaar_zip[[#This Row],[graaddagen]]),IF(OR(MONTH(jaar_zip[[#This Row],[Datum]])=1,MONTH(jaar_zip[[#This Row],[Datum]])=2,MONTH(jaar_zip[[#This Row],[Datum]])=11,MONTH(jaar_zip[[#This Row],[Datum]])=12),1.1,IF(OR(MONTH(jaar_zip[[#This Row],[Datum]])=3,MONTH(jaar_zip[[#This Row],[Datum]])=10),1,0.8))*jaar_zip[[#This Row],[graaddagen]],"")</f>
        <v>2.1599999999999997</v>
      </c>
      <c r="O7256" s="101">
        <f>IF(ISNUMBER(jaar_zip[[#This Row],[etmaaltemperatuur]]),IF(jaar_zip[[#This Row],[etmaaltemperatuur]]&gt;stookgrens,jaar_zip[[#This Row],[etmaaltemperatuur]]-stookgrens,0),"")</f>
        <v>0</v>
      </c>
    </row>
    <row r="7257" spans="1:15" x14ac:dyDescent="0.25">
      <c r="A7257">
        <v>348</v>
      </c>
      <c r="B7257">
        <v>20240511</v>
      </c>
      <c r="C7257">
        <v>3.1</v>
      </c>
      <c r="D7257">
        <v>17.399999999999999</v>
      </c>
      <c r="E7257">
        <v>2516</v>
      </c>
      <c r="F7257">
        <v>0</v>
      </c>
      <c r="G7257">
        <v>1021.7</v>
      </c>
      <c r="H7257">
        <v>70</v>
      </c>
      <c r="I7257" s="101" t="s">
        <v>38</v>
      </c>
      <c r="J7257" s="1">
        <f>DATEVALUE(RIGHT(jaar_zip[[#This Row],[YYYYMMDD]],2)&amp;"-"&amp;MID(jaar_zip[[#This Row],[YYYYMMDD]],5,2)&amp;"-"&amp;LEFT(jaar_zip[[#This Row],[YYYYMMDD]],4))</f>
        <v>45423</v>
      </c>
      <c r="K7257" s="101" t="str">
        <f>IF(AND(VALUE(MONTH(jaar_zip[[#This Row],[Datum]]))=1,VALUE(WEEKNUM(jaar_zip[[#This Row],[Datum]],21))&gt;51),RIGHT(YEAR(jaar_zip[[#This Row],[Datum]])-1,2),RIGHT(YEAR(jaar_zip[[#This Row],[Datum]]),2))&amp;"-"&amp; TEXT(WEEKNUM(jaar_zip[[#This Row],[Datum]],21),"00")</f>
        <v>24-19</v>
      </c>
      <c r="L7257" s="101">
        <f>MONTH(jaar_zip[[#This Row],[Datum]])</f>
        <v>5</v>
      </c>
      <c r="M7257" s="101">
        <f>IF(ISNUMBER(jaar_zip[[#This Row],[etmaaltemperatuur]]),IF(jaar_zip[[#This Row],[etmaaltemperatuur]]&lt;stookgrens,stookgrens-jaar_zip[[#This Row],[etmaaltemperatuur]],0),"")</f>
        <v>0.60000000000000142</v>
      </c>
      <c r="N7257" s="101">
        <f>IF(ISNUMBER(jaar_zip[[#This Row],[graaddagen]]),IF(OR(MONTH(jaar_zip[[#This Row],[Datum]])=1,MONTH(jaar_zip[[#This Row],[Datum]])=2,MONTH(jaar_zip[[#This Row],[Datum]])=11,MONTH(jaar_zip[[#This Row],[Datum]])=12),1.1,IF(OR(MONTH(jaar_zip[[#This Row],[Datum]])=3,MONTH(jaar_zip[[#This Row],[Datum]])=10),1,0.8))*jaar_zip[[#This Row],[graaddagen]],"")</f>
        <v>0.48000000000000115</v>
      </c>
      <c r="O7257" s="101">
        <f>IF(ISNUMBER(jaar_zip[[#This Row],[etmaaltemperatuur]]),IF(jaar_zip[[#This Row],[etmaaltemperatuur]]&gt;stookgrens,jaar_zip[[#This Row],[etmaaltemperatuur]]-stookgrens,0),"")</f>
        <v>0</v>
      </c>
    </row>
    <row r="7258" spans="1:15" x14ac:dyDescent="0.25">
      <c r="A7258">
        <v>348</v>
      </c>
      <c r="B7258">
        <v>20240512</v>
      </c>
      <c r="C7258">
        <v>4.2</v>
      </c>
      <c r="D7258">
        <v>19.8</v>
      </c>
      <c r="E7258">
        <v>2607</v>
      </c>
      <c r="F7258">
        <v>0</v>
      </c>
      <c r="G7258">
        <v>1014.7</v>
      </c>
      <c r="H7258">
        <v>60</v>
      </c>
      <c r="I7258" s="101" t="s">
        <v>38</v>
      </c>
      <c r="J7258" s="1">
        <f>DATEVALUE(RIGHT(jaar_zip[[#This Row],[YYYYMMDD]],2)&amp;"-"&amp;MID(jaar_zip[[#This Row],[YYYYMMDD]],5,2)&amp;"-"&amp;LEFT(jaar_zip[[#This Row],[YYYYMMDD]],4))</f>
        <v>45424</v>
      </c>
      <c r="K7258" s="101" t="str">
        <f>IF(AND(VALUE(MONTH(jaar_zip[[#This Row],[Datum]]))=1,VALUE(WEEKNUM(jaar_zip[[#This Row],[Datum]],21))&gt;51),RIGHT(YEAR(jaar_zip[[#This Row],[Datum]])-1,2),RIGHT(YEAR(jaar_zip[[#This Row],[Datum]]),2))&amp;"-"&amp; TEXT(WEEKNUM(jaar_zip[[#This Row],[Datum]],21),"00")</f>
        <v>24-19</v>
      </c>
      <c r="L7258" s="101">
        <f>MONTH(jaar_zip[[#This Row],[Datum]])</f>
        <v>5</v>
      </c>
      <c r="M7258" s="101">
        <f>IF(ISNUMBER(jaar_zip[[#This Row],[etmaaltemperatuur]]),IF(jaar_zip[[#This Row],[etmaaltemperatuur]]&lt;stookgrens,stookgrens-jaar_zip[[#This Row],[etmaaltemperatuur]],0),"")</f>
        <v>0</v>
      </c>
      <c r="N7258" s="101">
        <f>IF(ISNUMBER(jaar_zip[[#This Row],[graaddagen]]),IF(OR(MONTH(jaar_zip[[#This Row],[Datum]])=1,MONTH(jaar_zip[[#This Row],[Datum]])=2,MONTH(jaar_zip[[#This Row],[Datum]])=11,MONTH(jaar_zip[[#This Row],[Datum]])=12),1.1,IF(OR(MONTH(jaar_zip[[#This Row],[Datum]])=3,MONTH(jaar_zip[[#This Row],[Datum]])=10),1,0.8))*jaar_zip[[#This Row],[graaddagen]],"")</f>
        <v>0</v>
      </c>
      <c r="O7258" s="101">
        <f>IF(ISNUMBER(jaar_zip[[#This Row],[etmaaltemperatuur]]),IF(jaar_zip[[#This Row],[etmaaltemperatuur]]&gt;stookgrens,jaar_zip[[#This Row],[etmaaltemperatuur]]-stookgrens,0),"")</f>
        <v>1.8000000000000007</v>
      </c>
    </row>
    <row r="7259" spans="1:15" x14ac:dyDescent="0.25">
      <c r="A7259">
        <v>348</v>
      </c>
      <c r="B7259">
        <v>20240513</v>
      </c>
      <c r="C7259">
        <v>3.1</v>
      </c>
      <c r="D7259">
        <v>19.3</v>
      </c>
      <c r="E7259">
        <v>2106</v>
      </c>
      <c r="F7259">
        <v>17.7</v>
      </c>
      <c r="G7259">
        <v>1009.6</v>
      </c>
      <c r="H7259">
        <v>79</v>
      </c>
      <c r="I7259" s="101" t="s">
        <v>38</v>
      </c>
      <c r="J7259" s="1">
        <f>DATEVALUE(RIGHT(jaar_zip[[#This Row],[YYYYMMDD]],2)&amp;"-"&amp;MID(jaar_zip[[#This Row],[YYYYMMDD]],5,2)&amp;"-"&amp;LEFT(jaar_zip[[#This Row],[YYYYMMDD]],4))</f>
        <v>45425</v>
      </c>
      <c r="K7259" s="101" t="str">
        <f>IF(AND(VALUE(MONTH(jaar_zip[[#This Row],[Datum]]))=1,VALUE(WEEKNUM(jaar_zip[[#This Row],[Datum]],21))&gt;51),RIGHT(YEAR(jaar_zip[[#This Row],[Datum]])-1,2),RIGHT(YEAR(jaar_zip[[#This Row],[Datum]]),2))&amp;"-"&amp; TEXT(WEEKNUM(jaar_zip[[#This Row],[Datum]],21),"00")</f>
        <v>24-20</v>
      </c>
      <c r="L7259" s="101">
        <f>MONTH(jaar_zip[[#This Row],[Datum]])</f>
        <v>5</v>
      </c>
      <c r="M7259" s="101">
        <f>IF(ISNUMBER(jaar_zip[[#This Row],[etmaaltemperatuur]]),IF(jaar_zip[[#This Row],[etmaaltemperatuur]]&lt;stookgrens,stookgrens-jaar_zip[[#This Row],[etmaaltemperatuur]],0),"")</f>
        <v>0</v>
      </c>
      <c r="N7259" s="101">
        <f>IF(ISNUMBER(jaar_zip[[#This Row],[graaddagen]]),IF(OR(MONTH(jaar_zip[[#This Row],[Datum]])=1,MONTH(jaar_zip[[#This Row],[Datum]])=2,MONTH(jaar_zip[[#This Row],[Datum]])=11,MONTH(jaar_zip[[#This Row],[Datum]])=12),1.1,IF(OR(MONTH(jaar_zip[[#This Row],[Datum]])=3,MONTH(jaar_zip[[#This Row],[Datum]])=10),1,0.8))*jaar_zip[[#This Row],[graaddagen]],"")</f>
        <v>0</v>
      </c>
      <c r="O7259" s="101">
        <f>IF(ISNUMBER(jaar_zip[[#This Row],[etmaaltemperatuur]]),IF(jaar_zip[[#This Row],[etmaaltemperatuur]]&gt;stookgrens,jaar_zip[[#This Row],[etmaaltemperatuur]]-stookgrens,0),"")</f>
        <v>1.3000000000000007</v>
      </c>
    </row>
    <row r="7260" spans="1:15" x14ac:dyDescent="0.25">
      <c r="A7260">
        <v>348</v>
      </c>
      <c r="B7260">
        <v>20240514</v>
      </c>
      <c r="C7260">
        <v>4</v>
      </c>
      <c r="D7260">
        <v>19.5</v>
      </c>
      <c r="E7260">
        <v>2006</v>
      </c>
      <c r="F7260">
        <v>12.1</v>
      </c>
      <c r="G7260">
        <v>1004.7</v>
      </c>
      <c r="H7260">
        <v>77</v>
      </c>
      <c r="I7260" s="101" t="s">
        <v>38</v>
      </c>
      <c r="J7260" s="1">
        <f>DATEVALUE(RIGHT(jaar_zip[[#This Row],[YYYYMMDD]],2)&amp;"-"&amp;MID(jaar_zip[[#This Row],[YYYYMMDD]],5,2)&amp;"-"&amp;LEFT(jaar_zip[[#This Row],[YYYYMMDD]],4))</f>
        <v>45426</v>
      </c>
      <c r="K7260" s="101" t="str">
        <f>IF(AND(VALUE(MONTH(jaar_zip[[#This Row],[Datum]]))=1,VALUE(WEEKNUM(jaar_zip[[#This Row],[Datum]],21))&gt;51),RIGHT(YEAR(jaar_zip[[#This Row],[Datum]])-1,2),RIGHT(YEAR(jaar_zip[[#This Row],[Datum]]),2))&amp;"-"&amp; TEXT(WEEKNUM(jaar_zip[[#This Row],[Datum]],21),"00")</f>
        <v>24-20</v>
      </c>
      <c r="L7260" s="101">
        <f>MONTH(jaar_zip[[#This Row],[Datum]])</f>
        <v>5</v>
      </c>
      <c r="M7260" s="101">
        <f>IF(ISNUMBER(jaar_zip[[#This Row],[etmaaltemperatuur]]),IF(jaar_zip[[#This Row],[etmaaltemperatuur]]&lt;stookgrens,stookgrens-jaar_zip[[#This Row],[etmaaltemperatuur]],0),"")</f>
        <v>0</v>
      </c>
      <c r="N7260" s="101">
        <f>IF(ISNUMBER(jaar_zip[[#This Row],[graaddagen]]),IF(OR(MONTH(jaar_zip[[#This Row],[Datum]])=1,MONTH(jaar_zip[[#This Row],[Datum]])=2,MONTH(jaar_zip[[#This Row],[Datum]])=11,MONTH(jaar_zip[[#This Row],[Datum]])=12),1.1,IF(OR(MONTH(jaar_zip[[#This Row],[Datum]])=3,MONTH(jaar_zip[[#This Row],[Datum]])=10),1,0.8))*jaar_zip[[#This Row],[graaddagen]],"")</f>
        <v>0</v>
      </c>
      <c r="O7260" s="101">
        <f>IF(ISNUMBER(jaar_zip[[#This Row],[etmaaltemperatuur]]),IF(jaar_zip[[#This Row],[etmaaltemperatuur]]&gt;stookgrens,jaar_zip[[#This Row],[etmaaltemperatuur]]-stookgrens,0),"")</f>
        <v>1.5</v>
      </c>
    </row>
    <row r="7261" spans="1:15" x14ac:dyDescent="0.25">
      <c r="A7261">
        <v>348</v>
      </c>
      <c r="B7261">
        <v>20240515</v>
      </c>
      <c r="C7261">
        <v>1.9</v>
      </c>
      <c r="D7261">
        <v>16.399999999999999</v>
      </c>
      <c r="E7261">
        <v>1182</v>
      </c>
      <c r="F7261">
        <v>5.0999999999999996</v>
      </c>
      <c r="G7261">
        <v>1006.2</v>
      </c>
      <c r="H7261">
        <v>92</v>
      </c>
      <c r="I7261" s="101" t="s">
        <v>38</v>
      </c>
      <c r="J7261" s="1">
        <f>DATEVALUE(RIGHT(jaar_zip[[#This Row],[YYYYMMDD]],2)&amp;"-"&amp;MID(jaar_zip[[#This Row],[YYYYMMDD]],5,2)&amp;"-"&amp;LEFT(jaar_zip[[#This Row],[YYYYMMDD]],4))</f>
        <v>45427</v>
      </c>
      <c r="K7261" s="101" t="str">
        <f>IF(AND(VALUE(MONTH(jaar_zip[[#This Row],[Datum]]))=1,VALUE(WEEKNUM(jaar_zip[[#This Row],[Datum]],21))&gt;51),RIGHT(YEAR(jaar_zip[[#This Row],[Datum]])-1,2),RIGHT(YEAR(jaar_zip[[#This Row],[Datum]]),2))&amp;"-"&amp; TEXT(WEEKNUM(jaar_zip[[#This Row],[Datum]],21),"00")</f>
        <v>24-20</v>
      </c>
      <c r="L7261" s="101">
        <f>MONTH(jaar_zip[[#This Row],[Datum]])</f>
        <v>5</v>
      </c>
      <c r="M7261" s="101">
        <f>IF(ISNUMBER(jaar_zip[[#This Row],[etmaaltemperatuur]]),IF(jaar_zip[[#This Row],[etmaaltemperatuur]]&lt;stookgrens,stookgrens-jaar_zip[[#This Row],[etmaaltemperatuur]],0),"")</f>
        <v>1.6000000000000014</v>
      </c>
      <c r="N7261" s="101">
        <f>IF(ISNUMBER(jaar_zip[[#This Row],[graaddagen]]),IF(OR(MONTH(jaar_zip[[#This Row],[Datum]])=1,MONTH(jaar_zip[[#This Row],[Datum]])=2,MONTH(jaar_zip[[#This Row],[Datum]])=11,MONTH(jaar_zip[[#This Row],[Datum]])=12),1.1,IF(OR(MONTH(jaar_zip[[#This Row],[Datum]])=3,MONTH(jaar_zip[[#This Row],[Datum]])=10),1,0.8))*jaar_zip[[#This Row],[graaddagen]],"")</f>
        <v>1.2800000000000011</v>
      </c>
      <c r="O7261" s="101">
        <f>IF(ISNUMBER(jaar_zip[[#This Row],[etmaaltemperatuur]]),IF(jaar_zip[[#This Row],[etmaaltemperatuur]]&gt;stookgrens,jaar_zip[[#This Row],[etmaaltemperatuur]]-stookgrens,0),"")</f>
        <v>0</v>
      </c>
    </row>
    <row r="7262" spans="1:15" x14ac:dyDescent="0.25">
      <c r="A7262">
        <v>348</v>
      </c>
      <c r="B7262">
        <v>20240516</v>
      </c>
      <c r="C7262">
        <v>2.5</v>
      </c>
      <c r="D7262">
        <v>16.2</v>
      </c>
      <c r="E7262">
        <v>1366</v>
      </c>
      <c r="F7262">
        <v>13.1</v>
      </c>
      <c r="G7262">
        <v>1004.9</v>
      </c>
      <c r="H7262">
        <v>90</v>
      </c>
      <c r="I7262" s="101" t="s">
        <v>38</v>
      </c>
      <c r="J7262" s="1">
        <f>DATEVALUE(RIGHT(jaar_zip[[#This Row],[YYYYMMDD]],2)&amp;"-"&amp;MID(jaar_zip[[#This Row],[YYYYMMDD]],5,2)&amp;"-"&amp;LEFT(jaar_zip[[#This Row],[YYYYMMDD]],4))</f>
        <v>45428</v>
      </c>
      <c r="K7262" s="101" t="str">
        <f>IF(AND(VALUE(MONTH(jaar_zip[[#This Row],[Datum]]))=1,VALUE(WEEKNUM(jaar_zip[[#This Row],[Datum]],21))&gt;51),RIGHT(YEAR(jaar_zip[[#This Row],[Datum]])-1,2),RIGHT(YEAR(jaar_zip[[#This Row],[Datum]]),2))&amp;"-"&amp; TEXT(WEEKNUM(jaar_zip[[#This Row],[Datum]],21),"00")</f>
        <v>24-20</v>
      </c>
      <c r="L7262" s="101">
        <f>MONTH(jaar_zip[[#This Row],[Datum]])</f>
        <v>5</v>
      </c>
      <c r="M7262" s="101">
        <f>IF(ISNUMBER(jaar_zip[[#This Row],[etmaaltemperatuur]]),IF(jaar_zip[[#This Row],[etmaaltemperatuur]]&lt;stookgrens,stookgrens-jaar_zip[[#This Row],[etmaaltemperatuur]],0),"")</f>
        <v>1.8000000000000007</v>
      </c>
      <c r="N7262" s="101">
        <f>IF(ISNUMBER(jaar_zip[[#This Row],[graaddagen]]),IF(OR(MONTH(jaar_zip[[#This Row],[Datum]])=1,MONTH(jaar_zip[[#This Row],[Datum]])=2,MONTH(jaar_zip[[#This Row],[Datum]])=11,MONTH(jaar_zip[[#This Row],[Datum]])=12),1.1,IF(OR(MONTH(jaar_zip[[#This Row],[Datum]])=3,MONTH(jaar_zip[[#This Row],[Datum]])=10),1,0.8))*jaar_zip[[#This Row],[graaddagen]],"")</f>
        <v>1.4400000000000006</v>
      </c>
      <c r="O7262" s="101">
        <f>IF(ISNUMBER(jaar_zip[[#This Row],[etmaaltemperatuur]]),IF(jaar_zip[[#This Row],[etmaaltemperatuur]]&gt;stookgrens,jaar_zip[[#This Row],[etmaaltemperatuur]]-stookgrens,0),"")</f>
        <v>0</v>
      </c>
    </row>
    <row r="7263" spans="1:15" x14ac:dyDescent="0.25">
      <c r="A7263">
        <v>348</v>
      </c>
      <c r="B7263">
        <v>20240517</v>
      </c>
      <c r="C7263">
        <v>4.0999999999999996</v>
      </c>
      <c r="D7263">
        <v>14.6</v>
      </c>
      <c r="E7263">
        <v>1002</v>
      </c>
      <c r="F7263">
        <v>4.5</v>
      </c>
      <c r="G7263">
        <v>1008.5</v>
      </c>
      <c r="H7263">
        <v>94</v>
      </c>
      <c r="I7263" s="101" t="s">
        <v>38</v>
      </c>
      <c r="J7263" s="1">
        <f>DATEVALUE(RIGHT(jaar_zip[[#This Row],[YYYYMMDD]],2)&amp;"-"&amp;MID(jaar_zip[[#This Row],[YYYYMMDD]],5,2)&amp;"-"&amp;LEFT(jaar_zip[[#This Row],[YYYYMMDD]],4))</f>
        <v>45429</v>
      </c>
      <c r="K7263" s="101" t="str">
        <f>IF(AND(VALUE(MONTH(jaar_zip[[#This Row],[Datum]]))=1,VALUE(WEEKNUM(jaar_zip[[#This Row],[Datum]],21))&gt;51),RIGHT(YEAR(jaar_zip[[#This Row],[Datum]])-1,2),RIGHT(YEAR(jaar_zip[[#This Row],[Datum]]),2))&amp;"-"&amp; TEXT(WEEKNUM(jaar_zip[[#This Row],[Datum]],21),"00")</f>
        <v>24-20</v>
      </c>
      <c r="L7263" s="101">
        <f>MONTH(jaar_zip[[#This Row],[Datum]])</f>
        <v>5</v>
      </c>
      <c r="M7263" s="101">
        <f>IF(ISNUMBER(jaar_zip[[#This Row],[etmaaltemperatuur]]),IF(jaar_zip[[#This Row],[etmaaltemperatuur]]&lt;stookgrens,stookgrens-jaar_zip[[#This Row],[etmaaltemperatuur]],0),"")</f>
        <v>3.4000000000000004</v>
      </c>
      <c r="N7263" s="101">
        <f>IF(ISNUMBER(jaar_zip[[#This Row],[graaddagen]]),IF(OR(MONTH(jaar_zip[[#This Row],[Datum]])=1,MONTH(jaar_zip[[#This Row],[Datum]])=2,MONTH(jaar_zip[[#This Row],[Datum]])=11,MONTH(jaar_zip[[#This Row],[Datum]])=12),1.1,IF(OR(MONTH(jaar_zip[[#This Row],[Datum]])=3,MONTH(jaar_zip[[#This Row],[Datum]])=10),1,0.8))*jaar_zip[[#This Row],[graaddagen]],"")</f>
        <v>2.7200000000000006</v>
      </c>
      <c r="O7263" s="101">
        <f>IF(ISNUMBER(jaar_zip[[#This Row],[etmaaltemperatuur]]),IF(jaar_zip[[#This Row],[etmaaltemperatuur]]&gt;stookgrens,jaar_zip[[#This Row],[etmaaltemperatuur]]-stookgrens,0),"")</f>
        <v>0</v>
      </c>
    </row>
    <row r="7264" spans="1:15" x14ac:dyDescent="0.25">
      <c r="A7264">
        <v>348</v>
      </c>
      <c r="B7264">
        <v>20240518</v>
      </c>
      <c r="C7264">
        <v>2</v>
      </c>
      <c r="D7264">
        <v>16.5</v>
      </c>
      <c r="E7264">
        <v>2110</v>
      </c>
      <c r="F7264">
        <v>15.7</v>
      </c>
      <c r="G7264">
        <v>1010.6</v>
      </c>
      <c r="H7264">
        <v>83</v>
      </c>
      <c r="I7264" s="101" t="s">
        <v>38</v>
      </c>
      <c r="J7264" s="1">
        <f>DATEVALUE(RIGHT(jaar_zip[[#This Row],[YYYYMMDD]],2)&amp;"-"&amp;MID(jaar_zip[[#This Row],[YYYYMMDD]],5,2)&amp;"-"&amp;LEFT(jaar_zip[[#This Row],[YYYYMMDD]],4))</f>
        <v>45430</v>
      </c>
      <c r="K7264" s="101" t="str">
        <f>IF(AND(VALUE(MONTH(jaar_zip[[#This Row],[Datum]]))=1,VALUE(WEEKNUM(jaar_zip[[#This Row],[Datum]],21))&gt;51),RIGHT(YEAR(jaar_zip[[#This Row],[Datum]])-1,2),RIGHT(YEAR(jaar_zip[[#This Row],[Datum]]),2))&amp;"-"&amp; TEXT(WEEKNUM(jaar_zip[[#This Row],[Datum]],21),"00")</f>
        <v>24-20</v>
      </c>
      <c r="L7264" s="101">
        <f>MONTH(jaar_zip[[#This Row],[Datum]])</f>
        <v>5</v>
      </c>
      <c r="M7264" s="101">
        <f>IF(ISNUMBER(jaar_zip[[#This Row],[etmaaltemperatuur]]),IF(jaar_zip[[#This Row],[etmaaltemperatuur]]&lt;stookgrens,stookgrens-jaar_zip[[#This Row],[etmaaltemperatuur]],0),"")</f>
        <v>1.5</v>
      </c>
      <c r="N7264" s="101">
        <f>IF(ISNUMBER(jaar_zip[[#This Row],[graaddagen]]),IF(OR(MONTH(jaar_zip[[#This Row],[Datum]])=1,MONTH(jaar_zip[[#This Row],[Datum]])=2,MONTH(jaar_zip[[#This Row],[Datum]])=11,MONTH(jaar_zip[[#This Row],[Datum]])=12),1.1,IF(OR(MONTH(jaar_zip[[#This Row],[Datum]])=3,MONTH(jaar_zip[[#This Row],[Datum]])=10),1,0.8))*jaar_zip[[#This Row],[graaddagen]],"")</f>
        <v>1.2000000000000002</v>
      </c>
      <c r="O7264" s="101">
        <f>IF(ISNUMBER(jaar_zip[[#This Row],[etmaaltemperatuur]]),IF(jaar_zip[[#This Row],[etmaaltemperatuur]]&gt;stookgrens,jaar_zip[[#This Row],[etmaaltemperatuur]]-stookgrens,0),"")</f>
        <v>0</v>
      </c>
    </row>
    <row r="7265" spans="1:15" x14ac:dyDescent="0.25">
      <c r="A7265">
        <v>348</v>
      </c>
      <c r="B7265">
        <v>20240519</v>
      </c>
      <c r="C7265">
        <v>3.1</v>
      </c>
      <c r="D7265">
        <v>16.600000000000001</v>
      </c>
      <c r="E7265">
        <v>1814</v>
      </c>
      <c r="F7265">
        <v>0</v>
      </c>
      <c r="G7265">
        <v>1011.2</v>
      </c>
      <c r="H7265">
        <v>80</v>
      </c>
      <c r="I7265" s="101" t="s">
        <v>38</v>
      </c>
      <c r="J7265" s="1">
        <f>DATEVALUE(RIGHT(jaar_zip[[#This Row],[YYYYMMDD]],2)&amp;"-"&amp;MID(jaar_zip[[#This Row],[YYYYMMDD]],5,2)&amp;"-"&amp;LEFT(jaar_zip[[#This Row],[YYYYMMDD]],4))</f>
        <v>45431</v>
      </c>
      <c r="K7265" s="101" t="str">
        <f>IF(AND(VALUE(MONTH(jaar_zip[[#This Row],[Datum]]))=1,VALUE(WEEKNUM(jaar_zip[[#This Row],[Datum]],21))&gt;51),RIGHT(YEAR(jaar_zip[[#This Row],[Datum]])-1,2),RIGHT(YEAR(jaar_zip[[#This Row],[Datum]]),2))&amp;"-"&amp; TEXT(WEEKNUM(jaar_zip[[#This Row],[Datum]],21),"00")</f>
        <v>24-20</v>
      </c>
      <c r="L7265" s="101">
        <f>MONTH(jaar_zip[[#This Row],[Datum]])</f>
        <v>5</v>
      </c>
      <c r="M7265" s="101">
        <f>IF(ISNUMBER(jaar_zip[[#This Row],[etmaaltemperatuur]]),IF(jaar_zip[[#This Row],[etmaaltemperatuur]]&lt;stookgrens,stookgrens-jaar_zip[[#This Row],[etmaaltemperatuur]],0),"")</f>
        <v>1.3999999999999986</v>
      </c>
      <c r="N7265" s="101">
        <f>IF(ISNUMBER(jaar_zip[[#This Row],[graaddagen]]),IF(OR(MONTH(jaar_zip[[#This Row],[Datum]])=1,MONTH(jaar_zip[[#This Row],[Datum]])=2,MONTH(jaar_zip[[#This Row],[Datum]])=11,MONTH(jaar_zip[[#This Row],[Datum]])=12),1.1,IF(OR(MONTH(jaar_zip[[#This Row],[Datum]])=3,MONTH(jaar_zip[[#This Row],[Datum]])=10),1,0.8))*jaar_zip[[#This Row],[graaddagen]],"")</f>
        <v>1.119999999999999</v>
      </c>
      <c r="O7265" s="101">
        <f>IF(ISNUMBER(jaar_zip[[#This Row],[etmaaltemperatuur]]),IF(jaar_zip[[#This Row],[etmaaltemperatuur]]&gt;stookgrens,jaar_zip[[#This Row],[etmaaltemperatuur]]-stookgrens,0),"")</f>
        <v>0</v>
      </c>
    </row>
    <row r="7266" spans="1:15" x14ac:dyDescent="0.25">
      <c r="A7266">
        <v>348</v>
      </c>
      <c r="B7266">
        <v>20240520</v>
      </c>
      <c r="C7266">
        <v>3.2</v>
      </c>
      <c r="D7266">
        <v>15.2</v>
      </c>
      <c r="E7266">
        <v>1018</v>
      </c>
      <c r="F7266">
        <v>3.4</v>
      </c>
      <c r="G7266">
        <v>1011.1</v>
      </c>
      <c r="H7266">
        <v>92</v>
      </c>
      <c r="I7266" s="101" t="s">
        <v>38</v>
      </c>
      <c r="J7266" s="1">
        <f>DATEVALUE(RIGHT(jaar_zip[[#This Row],[YYYYMMDD]],2)&amp;"-"&amp;MID(jaar_zip[[#This Row],[YYYYMMDD]],5,2)&amp;"-"&amp;LEFT(jaar_zip[[#This Row],[YYYYMMDD]],4))</f>
        <v>45432</v>
      </c>
      <c r="K7266" s="101" t="str">
        <f>IF(AND(VALUE(MONTH(jaar_zip[[#This Row],[Datum]]))=1,VALUE(WEEKNUM(jaar_zip[[#This Row],[Datum]],21))&gt;51),RIGHT(YEAR(jaar_zip[[#This Row],[Datum]])-1,2),RIGHT(YEAR(jaar_zip[[#This Row],[Datum]]),2))&amp;"-"&amp; TEXT(WEEKNUM(jaar_zip[[#This Row],[Datum]],21),"00")</f>
        <v>24-21</v>
      </c>
      <c r="L7266" s="101">
        <f>MONTH(jaar_zip[[#This Row],[Datum]])</f>
        <v>5</v>
      </c>
      <c r="M7266" s="101">
        <f>IF(ISNUMBER(jaar_zip[[#This Row],[etmaaltemperatuur]]),IF(jaar_zip[[#This Row],[etmaaltemperatuur]]&lt;stookgrens,stookgrens-jaar_zip[[#This Row],[etmaaltemperatuur]],0),"")</f>
        <v>2.8000000000000007</v>
      </c>
      <c r="N7266" s="101">
        <f>IF(ISNUMBER(jaar_zip[[#This Row],[graaddagen]]),IF(OR(MONTH(jaar_zip[[#This Row],[Datum]])=1,MONTH(jaar_zip[[#This Row],[Datum]])=2,MONTH(jaar_zip[[#This Row],[Datum]])=11,MONTH(jaar_zip[[#This Row],[Datum]])=12),1.1,IF(OR(MONTH(jaar_zip[[#This Row],[Datum]])=3,MONTH(jaar_zip[[#This Row],[Datum]])=10),1,0.8))*jaar_zip[[#This Row],[graaddagen]],"")</f>
        <v>2.2400000000000007</v>
      </c>
      <c r="O7266" s="101">
        <f>IF(ISNUMBER(jaar_zip[[#This Row],[etmaaltemperatuur]]),IF(jaar_zip[[#This Row],[etmaaltemperatuur]]&gt;stookgrens,jaar_zip[[#This Row],[etmaaltemperatuur]]-stookgrens,0),"")</f>
        <v>0</v>
      </c>
    </row>
    <row r="7267" spans="1:15" x14ac:dyDescent="0.25">
      <c r="A7267">
        <v>348</v>
      </c>
      <c r="B7267">
        <v>20240521</v>
      </c>
      <c r="C7267">
        <v>3.4</v>
      </c>
      <c r="D7267">
        <v>17.2</v>
      </c>
      <c r="E7267">
        <v>1790</v>
      </c>
      <c r="F7267">
        <v>37</v>
      </c>
      <c r="G7267">
        <v>1007.3</v>
      </c>
      <c r="H7267">
        <v>85</v>
      </c>
      <c r="I7267" s="101" t="s">
        <v>38</v>
      </c>
      <c r="J7267" s="1">
        <f>DATEVALUE(RIGHT(jaar_zip[[#This Row],[YYYYMMDD]],2)&amp;"-"&amp;MID(jaar_zip[[#This Row],[YYYYMMDD]],5,2)&amp;"-"&amp;LEFT(jaar_zip[[#This Row],[YYYYMMDD]],4))</f>
        <v>45433</v>
      </c>
      <c r="K7267" s="101" t="str">
        <f>IF(AND(VALUE(MONTH(jaar_zip[[#This Row],[Datum]]))=1,VALUE(WEEKNUM(jaar_zip[[#This Row],[Datum]],21))&gt;51),RIGHT(YEAR(jaar_zip[[#This Row],[Datum]])-1,2),RIGHT(YEAR(jaar_zip[[#This Row],[Datum]]),2))&amp;"-"&amp; TEXT(WEEKNUM(jaar_zip[[#This Row],[Datum]],21),"00")</f>
        <v>24-21</v>
      </c>
      <c r="L7267" s="101">
        <f>MONTH(jaar_zip[[#This Row],[Datum]])</f>
        <v>5</v>
      </c>
      <c r="M7267" s="101">
        <f>IF(ISNUMBER(jaar_zip[[#This Row],[etmaaltemperatuur]]),IF(jaar_zip[[#This Row],[etmaaltemperatuur]]&lt;stookgrens,stookgrens-jaar_zip[[#This Row],[etmaaltemperatuur]],0),"")</f>
        <v>0.80000000000000071</v>
      </c>
      <c r="N7267" s="101">
        <f>IF(ISNUMBER(jaar_zip[[#This Row],[graaddagen]]),IF(OR(MONTH(jaar_zip[[#This Row],[Datum]])=1,MONTH(jaar_zip[[#This Row],[Datum]])=2,MONTH(jaar_zip[[#This Row],[Datum]])=11,MONTH(jaar_zip[[#This Row],[Datum]])=12),1.1,IF(OR(MONTH(jaar_zip[[#This Row],[Datum]])=3,MONTH(jaar_zip[[#This Row],[Datum]])=10),1,0.8))*jaar_zip[[#This Row],[graaddagen]],"")</f>
        <v>0.64000000000000057</v>
      </c>
      <c r="O7267" s="101">
        <f>IF(ISNUMBER(jaar_zip[[#This Row],[etmaaltemperatuur]]),IF(jaar_zip[[#This Row],[etmaaltemperatuur]]&gt;stookgrens,jaar_zip[[#This Row],[etmaaltemperatuur]]-stookgrens,0),"")</f>
        <v>0</v>
      </c>
    </row>
    <row r="7268" spans="1:15" x14ac:dyDescent="0.25">
      <c r="A7268">
        <v>348</v>
      </c>
      <c r="B7268">
        <v>20240522</v>
      </c>
      <c r="C7268">
        <v>5</v>
      </c>
      <c r="D7268">
        <v>15.3</v>
      </c>
      <c r="E7268">
        <v>1151</v>
      </c>
      <c r="F7268">
        <v>0.8</v>
      </c>
      <c r="G7268">
        <v>1008</v>
      </c>
      <c r="H7268">
        <v>84</v>
      </c>
      <c r="I7268" s="101" t="s">
        <v>38</v>
      </c>
      <c r="J7268" s="1">
        <f>DATEVALUE(RIGHT(jaar_zip[[#This Row],[YYYYMMDD]],2)&amp;"-"&amp;MID(jaar_zip[[#This Row],[YYYYMMDD]],5,2)&amp;"-"&amp;LEFT(jaar_zip[[#This Row],[YYYYMMDD]],4))</f>
        <v>45434</v>
      </c>
      <c r="K7268" s="101" t="str">
        <f>IF(AND(VALUE(MONTH(jaar_zip[[#This Row],[Datum]]))=1,VALUE(WEEKNUM(jaar_zip[[#This Row],[Datum]],21))&gt;51),RIGHT(YEAR(jaar_zip[[#This Row],[Datum]])-1,2),RIGHT(YEAR(jaar_zip[[#This Row],[Datum]]),2))&amp;"-"&amp; TEXT(WEEKNUM(jaar_zip[[#This Row],[Datum]],21),"00")</f>
        <v>24-21</v>
      </c>
      <c r="L7268" s="101">
        <f>MONTH(jaar_zip[[#This Row],[Datum]])</f>
        <v>5</v>
      </c>
      <c r="M7268" s="101">
        <f>IF(ISNUMBER(jaar_zip[[#This Row],[etmaaltemperatuur]]),IF(jaar_zip[[#This Row],[etmaaltemperatuur]]&lt;stookgrens,stookgrens-jaar_zip[[#This Row],[etmaaltemperatuur]],0),"")</f>
        <v>2.6999999999999993</v>
      </c>
      <c r="N7268" s="101">
        <f>IF(ISNUMBER(jaar_zip[[#This Row],[graaddagen]]),IF(OR(MONTH(jaar_zip[[#This Row],[Datum]])=1,MONTH(jaar_zip[[#This Row],[Datum]])=2,MONTH(jaar_zip[[#This Row],[Datum]])=11,MONTH(jaar_zip[[#This Row],[Datum]])=12),1.1,IF(OR(MONTH(jaar_zip[[#This Row],[Datum]])=3,MONTH(jaar_zip[[#This Row],[Datum]])=10),1,0.8))*jaar_zip[[#This Row],[graaddagen]],"")</f>
        <v>2.1599999999999997</v>
      </c>
      <c r="O7268" s="101">
        <f>IF(ISNUMBER(jaar_zip[[#This Row],[etmaaltemperatuur]]),IF(jaar_zip[[#This Row],[etmaaltemperatuur]]&gt;stookgrens,jaar_zip[[#This Row],[etmaaltemperatuur]]-stookgrens,0),"")</f>
        <v>0</v>
      </c>
    </row>
    <row r="7269" spans="1:15" x14ac:dyDescent="0.25">
      <c r="A7269">
        <v>348</v>
      </c>
      <c r="B7269">
        <v>20240523</v>
      </c>
      <c r="C7269">
        <v>3.9</v>
      </c>
      <c r="D7269">
        <v>15.4</v>
      </c>
      <c r="E7269">
        <v>1421</v>
      </c>
      <c r="F7269">
        <v>0</v>
      </c>
      <c r="G7269">
        <v>1014.5</v>
      </c>
      <c r="H7269">
        <v>83</v>
      </c>
      <c r="I7269" s="101" t="s">
        <v>38</v>
      </c>
      <c r="J7269" s="1">
        <f>DATEVALUE(RIGHT(jaar_zip[[#This Row],[YYYYMMDD]],2)&amp;"-"&amp;MID(jaar_zip[[#This Row],[YYYYMMDD]],5,2)&amp;"-"&amp;LEFT(jaar_zip[[#This Row],[YYYYMMDD]],4))</f>
        <v>45435</v>
      </c>
      <c r="K7269" s="101" t="str">
        <f>IF(AND(VALUE(MONTH(jaar_zip[[#This Row],[Datum]]))=1,VALUE(WEEKNUM(jaar_zip[[#This Row],[Datum]],21))&gt;51),RIGHT(YEAR(jaar_zip[[#This Row],[Datum]])-1,2),RIGHT(YEAR(jaar_zip[[#This Row],[Datum]]),2))&amp;"-"&amp; TEXT(WEEKNUM(jaar_zip[[#This Row],[Datum]],21),"00")</f>
        <v>24-21</v>
      </c>
      <c r="L7269" s="101">
        <f>MONTH(jaar_zip[[#This Row],[Datum]])</f>
        <v>5</v>
      </c>
      <c r="M7269" s="101">
        <f>IF(ISNUMBER(jaar_zip[[#This Row],[etmaaltemperatuur]]),IF(jaar_zip[[#This Row],[etmaaltemperatuur]]&lt;stookgrens,stookgrens-jaar_zip[[#This Row],[etmaaltemperatuur]],0),"")</f>
        <v>2.5999999999999996</v>
      </c>
      <c r="N7269" s="101">
        <f>IF(ISNUMBER(jaar_zip[[#This Row],[graaddagen]]),IF(OR(MONTH(jaar_zip[[#This Row],[Datum]])=1,MONTH(jaar_zip[[#This Row],[Datum]])=2,MONTH(jaar_zip[[#This Row],[Datum]])=11,MONTH(jaar_zip[[#This Row],[Datum]])=12),1.1,IF(OR(MONTH(jaar_zip[[#This Row],[Datum]])=3,MONTH(jaar_zip[[#This Row],[Datum]])=10),1,0.8))*jaar_zip[[#This Row],[graaddagen]],"")</f>
        <v>2.0799999999999996</v>
      </c>
      <c r="O7269" s="101">
        <f>IF(ISNUMBER(jaar_zip[[#This Row],[etmaaltemperatuur]]),IF(jaar_zip[[#This Row],[etmaaltemperatuur]]&gt;stookgrens,jaar_zip[[#This Row],[etmaaltemperatuur]]-stookgrens,0),"")</f>
        <v>0</v>
      </c>
    </row>
    <row r="7270" spans="1:15" x14ac:dyDescent="0.25">
      <c r="A7270">
        <v>348</v>
      </c>
      <c r="B7270">
        <v>20240524</v>
      </c>
      <c r="C7270">
        <v>2.2999999999999998</v>
      </c>
      <c r="D7270">
        <v>14.4</v>
      </c>
      <c r="E7270">
        <v>697</v>
      </c>
      <c r="F7270">
        <v>5.8</v>
      </c>
      <c r="G7270">
        <v>1018.3</v>
      </c>
      <c r="H7270">
        <v>93</v>
      </c>
      <c r="I7270" s="101" t="s">
        <v>38</v>
      </c>
      <c r="J7270" s="1">
        <f>DATEVALUE(RIGHT(jaar_zip[[#This Row],[YYYYMMDD]],2)&amp;"-"&amp;MID(jaar_zip[[#This Row],[YYYYMMDD]],5,2)&amp;"-"&amp;LEFT(jaar_zip[[#This Row],[YYYYMMDD]],4))</f>
        <v>45436</v>
      </c>
      <c r="K7270" s="101" t="str">
        <f>IF(AND(VALUE(MONTH(jaar_zip[[#This Row],[Datum]]))=1,VALUE(WEEKNUM(jaar_zip[[#This Row],[Datum]],21))&gt;51),RIGHT(YEAR(jaar_zip[[#This Row],[Datum]])-1,2),RIGHT(YEAR(jaar_zip[[#This Row],[Datum]]),2))&amp;"-"&amp; TEXT(WEEKNUM(jaar_zip[[#This Row],[Datum]],21),"00")</f>
        <v>24-21</v>
      </c>
      <c r="L7270" s="101">
        <f>MONTH(jaar_zip[[#This Row],[Datum]])</f>
        <v>5</v>
      </c>
      <c r="M7270" s="101">
        <f>IF(ISNUMBER(jaar_zip[[#This Row],[etmaaltemperatuur]]),IF(jaar_zip[[#This Row],[etmaaltemperatuur]]&lt;stookgrens,stookgrens-jaar_zip[[#This Row],[etmaaltemperatuur]],0),"")</f>
        <v>3.5999999999999996</v>
      </c>
      <c r="N7270" s="101">
        <f>IF(ISNUMBER(jaar_zip[[#This Row],[graaddagen]]),IF(OR(MONTH(jaar_zip[[#This Row],[Datum]])=1,MONTH(jaar_zip[[#This Row],[Datum]])=2,MONTH(jaar_zip[[#This Row],[Datum]])=11,MONTH(jaar_zip[[#This Row],[Datum]])=12),1.1,IF(OR(MONTH(jaar_zip[[#This Row],[Datum]])=3,MONTH(jaar_zip[[#This Row],[Datum]])=10),1,0.8))*jaar_zip[[#This Row],[graaddagen]],"")</f>
        <v>2.88</v>
      </c>
      <c r="O7270" s="101">
        <f>IF(ISNUMBER(jaar_zip[[#This Row],[etmaaltemperatuur]]),IF(jaar_zip[[#This Row],[etmaaltemperatuur]]&gt;stookgrens,jaar_zip[[#This Row],[etmaaltemperatuur]]-stookgrens,0),"")</f>
        <v>0</v>
      </c>
    </row>
    <row r="7271" spans="1:15" x14ac:dyDescent="0.25">
      <c r="A7271">
        <v>348</v>
      </c>
      <c r="B7271">
        <v>20240525</v>
      </c>
      <c r="C7271">
        <v>2.6</v>
      </c>
      <c r="D7271">
        <v>15.1</v>
      </c>
      <c r="E7271">
        <v>1397</v>
      </c>
      <c r="F7271">
        <v>7.3</v>
      </c>
      <c r="G7271">
        <v>1016.3</v>
      </c>
      <c r="H7271">
        <v>89</v>
      </c>
      <c r="I7271" s="101" t="s">
        <v>38</v>
      </c>
      <c r="J7271" s="1">
        <f>DATEVALUE(RIGHT(jaar_zip[[#This Row],[YYYYMMDD]],2)&amp;"-"&amp;MID(jaar_zip[[#This Row],[YYYYMMDD]],5,2)&amp;"-"&amp;LEFT(jaar_zip[[#This Row],[YYYYMMDD]],4))</f>
        <v>45437</v>
      </c>
      <c r="K7271" s="101" t="str">
        <f>IF(AND(VALUE(MONTH(jaar_zip[[#This Row],[Datum]]))=1,VALUE(WEEKNUM(jaar_zip[[#This Row],[Datum]],21))&gt;51),RIGHT(YEAR(jaar_zip[[#This Row],[Datum]])-1,2),RIGHT(YEAR(jaar_zip[[#This Row],[Datum]]),2))&amp;"-"&amp; TEXT(WEEKNUM(jaar_zip[[#This Row],[Datum]],21),"00")</f>
        <v>24-21</v>
      </c>
      <c r="L7271" s="101">
        <f>MONTH(jaar_zip[[#This Row],[Datum]])</f>
        <v>5</v>
      </c>
      <c r="M7271" s="101">
        <f>IF(ISNUMBER(jaar_zip[[#This Row],[etmaaltemperatuur]]),IF(jaar_zip[[#This Row],[etmaaltemperatuur]]&lt;stookgrens,stookgrens-jaar_zip[[#This Row],[etmaaltemperatuur]],0),"")</f>
        <v>2.9000000000000004</v>
      </c>
      <c r="N7271" s="101">
        <f>IF(ISNUMBER(jaar_zip[[#This Row],[graaddagen]]),IF(OR(MONTH(jaar_zip[[#This Row],[Datum]])=1,MONTH(jaar_zip[[#This Row],[Datum]])=2,MONTH(jaar_zip[[#This Row],[Datum]])=11,MONTH(jaar_zip[[#This Row],[Datum]])=12),1.1,IF(OR(MONTH(jaar_zip[[#This Row],[Datum]])=3,MONTH(jaar_zip[[#This Row],[Datum]])=10),1,0.8))*jaar_zip[[#This Row],[graaddagen]],"")</f>
        <v>2.3200000000000003</v>
      </c>
      <c r="O7271" s="101">
        <f>IF(ISNUMBER(jaar_zip[[#This Row],[etmaaltemperatuur]]),IF(jaar_zip[[#This Row],[etmaaltemperatuur]]&gt;stookgrens,jaar_zip[[#This Row],[etmaaltemperatuur]]-stookgrens,0),"")</f>
        <v>0</v>
      </c>
    </row>
    <row r="7272" spans="1:15" x14ac:dyDescent="0.25">
      <c r="A7272">
        <v>348</v>
      </c>
      <c r="B7272">
        <v>20240526</v>
      </c>
      <c r="C7272">
        <v>3.5</v>
      </c>
      <c r="D7272">
        <v>15.6</v>
      </c>
      <c r="E7272">
        <v>1500</v>
      </c>
      <c r="F7272">
        <v>4.9000000000000004</v>
      </c>
      <c r="G7272">
        <v>1014.6</v>
      </c>
      <c r="H7272">
        <v>85</v>
      </c>
      <c r="I7272" s="101" t="s">
        <v>38</v>
      </c>
      <c r="J7272" s="1">
        <f>DATEVALUE(RIGHT(jaar_zip[[#This Row],[YYYYMMDD]],2)&amp;"-"&amp;MID(jaar_zip[[#This Row],[YYYYMMDD]],5,2)&amp;"-"&amp;LEFT(jaar_zip[[#This Row],[YYYYMMDD]],4))</f>
        <v>45438</v>
      </c>
      <c r="K7272" s="101" t="str">
        <f>IF(AND(VALUE(MONTH(jaar_zip[[#This Row],[Datum]]))=1,VALUE(WEEKNUM(jaar_zip[[#This Row],[Datum]],21))&gt;51),RIGHT(YEAR(jaar_zip[[#This Row],[Datum]])-1,2),RIGHT(YEAR(jaar_zip[[#This Row],[Datum]]),2))&amp;"-"&amp; TEXT(WEEKNUM(jaar_zip[[#This Row],[Datum]],21),"00")</f>
        <v>24-21</v>
      </c>
      <c r="L7272" s="101">
        <f>MONTH(jaar_zip[[#This Row],[Datum]])</f>
        <v>5</v>
      </c>
      <c r="M7272" s="101">
        <f>IF(ISNUMBER(jaar_zip[[#This Row],[etmaaltemperatuur]]),IF(jaar_zip[[#This Row],[etmaaltemperatuur]]&lt;stookgrens,stookgrens-jaar_zip[[#This Row],[etmaaltemperatuur]],0),"")</f>
        <v>2.4000000000000004</v>
      </c>
      <c r="N7272" s="101">
        <f>IF(ISNUMBER(jaar_zip[[#This Row],[graaddagen]]),IF(OR(MONTH(jaar_zip[[#This Row],[Datum]])=1,MONTH(jaar_zip[[#This Row],[Datum]])=2,MONTH(jaar_zip[[#This Row],[Datum]])=11,MONTH(jaar_zip[[#This Row],[Datum]])=12),1.1,IF(OR(MONTH(jaar_zip[[#This Row],[Datum]])=3,MONTH(jaar_zip[[#This Row],[Datum]])=10),1,0.8))*jaar_zip[[#This Row],[graaddagen]],"")</f>
        <v>1.9200000000000004</v>
      </c>
      <c r="O7272" s="101">
        <f>IF(ISNUMBER(jaar_zip[[#This Row],[etmaaltemperatuur]]),IF(jaar_zip[[#This Row],[etmaaltemperatuur]]&gt;stookgrens,jaar_zip[[#This Row],[etmaaltemperatuur]]-stookgrens,0),"")</f>
        <v>0</v>
      </c>
    </row>
    <row r="7273" spans="1:15" x14ac:dyDescent="0.25">
      <c r="A7273">
        <v>348</v>
      </c>
      <c r="B7273">
        <v>20240527</v>
      </c>
      <c r="C7273">
        <v>3</v>
      </c>
      <c r="D7273">
        <v>14.2</v>
      </c>
      <c r="E7273">
        <v>1461</v>
      </c>
      <c r="F7273">
        <v>1.6</v>
      </c>
      <c r="G7273">
        <v>1016.7</v>
      </c>
      <c r="H7273">
        <v>82</v>
      </c>
      <c r="I7273" s="101" t="s">
        <v>38</v>
      </c>
      <c r="J7273" s="1">
        <f>DATEVALUE(RIGHT(jaar_zip[[#This Row],[YYYYMMDD]],2)&amp;"-"&amp;MID(jaar_zip[[#This Row],[YYYYMMDD]],5,2)&amp;"-"&amp;LEFT(jaar_zip[[#This Row],[YYYYMMDD]],4))</f>
        <v>45439</v>
      </c>
      <c r="K7273" s="101" t="str">
        <f>IF(AND(VALUE(MONTH(jaar_zip[[#This Row],[Datum]]))=1,VALUE(WEEKNUM(jaar_zip[[#This Row],[Datum]],21))&gt;51),RIGHT(YEAR(jaar_zip[[#This Row],[Datum]])-1,2),RIGHT(YEAR(jaar_zip[[#This Row],[Datum]]),2))&amp;"-"&amp; TEXT(WEEKNUM(jaar_zip[[#This Row],[Datum]],21),"00")</f>
        <v>24-22</v>
      </c>
      <c r="L7273" s="101">
        <f>MONTH(jaar_zip[[#This Row],[Datum]])</f>
        <v>5</v>
      </c>
      <c r="M7273" s="101">
        <f>IF(ISNUMBER(jaar_zip[[#This Row],[etmaaltemperatuur]]),IF(jaar_zip[[#This Row],[etmaaltemperatuur]]&lt;stookgrens,stookgrens-jaar_zip[[#This Row],[etmaaltemperatuur]],0),"")</f>
        <v>3.8000000000000007</v>
      </c>
      <c r="N7273" s="101">
        <f>IF(ISNUMBER(jaar_zip[[#This Row],[graaddagen]]),IF(OR(MONTH(jaar_zip[[#This Row],[Datum]])=1,MONTH(jaar_zip[[#This Row],[Datum]])=2,MONTH(jaar_zip[[#This Row],[Datum]])=11,MONTH(jaar_zip[[#This Row],[Datum]])=12),1.1,IF(OR(MONTH(jaar_zip[[#This Row],[Datum]])=3,MONTH(jaar_zip[[#This Row],[Datum]])=10),1,0.8))*jaar_zip[[#This Row],[graaddagen]],"")</f>
        <v>3.0400000000000009</v>
      </c>
      <c r="O7273" s="101">
        <f>IF(ISNUMBER(jaar_zip[[#This Row],[etmaaltemperatuur]]),IF(jaar_zip[[#This Row],[etmaaltemperatuur]]&gt;stookgrens,jaar_zip[[#This Row],[etmaaltemperatuur]]-stookgrens,0),"")</f>
        <v>0</v>
      </c>
    </row>
    <row r="7274" spans="1:15" x14ac:dyDescent="0.25">
      <c r="A7274">
        <v>348</v>
      </c>
      <c r="B7274">
        <v>20240528</v>
      </c>
      <c r="C7274">
        <v>5</v>
      </c>
      <c r="D7274">
        <v>14</v>
      </c>
      <c r="E7274">
        <v>1832</v>
      </c>
      <c r="F7274">
        <v>9.1999999999999993</v>
      </c>
      <c r="G7274">
        <v>1015.1</v>
      </c>
      <c r="H7274">
        <v>87</v>
      </c>
      <c r="I7274" s="101" t="s">
        <v>38</v>
      </c>
      <c r="J7274" s="1">
        <f>DATEVALUE(RIGHT(jaar_zip[[#This Row],[YYYYMMDD]],2)&amp;"-"&amp;MID(jaar_zip[[#This Row],[YYYYMMDD]],5,2)&amp;"-"&amp;LEFT(jaar_zip[[#This Row],[YYYYMMDD]],4))</f>
        <v>45440</v>
      </c>
      <c r="K7274" s="101" t="str">
        <f>IF(AND(VALUE(MONTH(jaar_zip[[#This Row],[Datum]]))=1,VALUE(WEEKNUM(jaar_zip[[#This Row],[Datum]],21))&gt;51),RIGHT(YEAR(jaar_zip[[#This Row],[Datum]])-1,2),RIGHT(YEAR(jaar_zip[[#This Row],[Datum]]),2))&amp;"-"&amp; TEXT(WEEKNUM(jaar_zip[[#This Row],[Datum]],21),"00")</f>
        <v>24-22</v>
      </c>
      <c r="L7274" s="101">
        <f>MONTH(jaar_zip[[#This Row],[Datum]])</f>
        <v>5</v>
      </c>
      <c r="M7274" s="101">
        <f>IF(ISNUMBER(jaar_zip[[#This Row],[etmaaltemperatuur]]),IF(jaar_zip[[#This Row],[etmaaltemperatuur]]&lt;stookgrens,stookgrens-jaar_zip[[#This Row],[etmaaltemperatuur]],0),"")</f>
        <v>4</v>
      </c>
      <c r="N7274" s="101">
        <f>IF(ISNUMBER(jaar_zip[[#This Row],[graaddagen]]),IF(OR(MONTH(jaar_zip[[#This Row],[Datum]])=1,MONTH(jaar_zip[[#This Row],[Datum]])=2,MONTH(jaar_zip[[#This Row],[Datum]])=11,MONTH(jaar_zip[[#This Row],[Datum]])=12),1.1,IF(OR(MONTH(jaar_zip[[#This Row],[Datum]])=3,MONTH(jaar_zip[[#This Row],[Datum]])=10),1,0.8))*jaar_zip[[#This Row],[graaddagen]],"")</f>
        <v>3.2</v>
      </c>
      <c r="O7274" s="101">
        <f>IF(ISNUMBER(jaar_zip[[#This Row],[etmaaltemperatuur]]),IF(jaar_zip[[#This Row],[etmaaltemperatuur]]&gt;stookgrens,jaar_zip[[#This Row],[etmaaltemperatuur]]-stookgrens,0),"")</f>
        <v>0</v>
      </c>
    </row>
    <row r="7275" spans="1:15" x14ac:dyDescent="0.25">
      <c r="A7275">
        <v>348</v>
      </c>
      <c r="B7275">
        <v>20240529</v>
      </c>
      <c r="C7275">
        <v>5</v>
      </c>
      <c r="D7275">
        <v>14.9</v>
      </c>
      <c r="E7275">
        <v>1597</v>
      </c>
      <c r="F7275">
        <v>15.8</v>
      </c>
      <c r="G7275">
        <v>1008.1</v>
      </c>
      <c r="H7275">
        <v>87</v>
      </c>
      <c r="I7275" s="101" t="s">
        <v>38</v>
      </c>
      <c r="J7275" s="1">
        <f>DATEVALUE(RIGHT(jaar_zip[[#This Row],[YYYYMMDD]],2)&amp;"-"&amp;MID(jaar_zip[[#This Row],[YYYYMMDD]],5,2)&amp;"-"&amp;LEFT(jaar_zip[[#This Row],[YYYYMMDD]],4))</f>
        <v>45441</v>
      </c>
      <c r="K7275" s="101" t="str">
        <f>IF(AND(VALUE(MONTH(jaar_zip[[#This Row],[Datum]]))=1,VALUE(WEEKNUM(jaar_zip[[#This Row],[Datum]],21))&gt;51),RIGHT(YEAR(jaar_zip[[#This Row],[Datum]])-1,2),RIGHT(YEAR(jaar_zip[[#This Row],[Datum]]),2))&amp;"-"&amp; TEXT(WEEKNUM(jaar_zip[[#This Row],[Datum]],21),"00")</f>
        <v>24-22</v>
      </c>
      <c r="L7275" s="101">
        <f>MONTH(jaar_zip[[#This Row],[Datum]])</f>
        <v>5</v>
      </c>
      <c r="M7275" s="101">
        <f>IF(ISNUMBER(jaar_zip[[#This Row],[etmaaltemperatuur]]),IF(jaar_zip[[#This Row],[etmaaltemperatuur]]&lt;stookgrens,stookgrens-jaar_zip[[#This Row],[etmaaltemperatuur]],0),"")</f>
        <v>3.0999999999999996</v>
      </c>
      <c r="N7275" s="101">
        <f>IF(ISNUMBER(jaar_zip[[#This Row],[graaddagen]]),IF(OR(MONTH(jaar_zip[[#This Row],[Datum]])=1,MONTH(jaar_zip[[#This Row],[Datum]])=2,MONTH(jaar_zip[[#This Row],[Datum]])=11,MONTH(jaar_zip[[#This Row],[Datum]])=12),1.1,IF(OR(MONTH(jaar_zip[[#This Row],[Datum]])=3,MONTH(jaar_zip[[#This Row],[Datum]])=10),1,0.8))*jaar_zip[[#This Row],[graaddagen]],"")</f>
        <v>2.48</v>
      </c>
      <c r="O7275" s="101">
        <f>IF(ISNUMBER(jaar_zip[[#This Row],[etmaaltemperatuur]]),IF(jaar_zip[[#This Row],[etmaaltemperatuur]]&gt;stookgrens,jaar_zip[[#This Row],[etmaaltemperatuur]]-stookgrens,0),"")</f>
        <v>0</v>
      </c>
    </row>
    <row r="7276" spans="1:15" x14ac:dyDescent="0.25">
      <c r="A7276">
        <v>348</v>
      </c>
      <c r="B7276">
        <v>20240530</v>
      </c>
      <c r="C7276">
        <v>4</v>
      </c>
      <c r="D7276">
        <v>14.4</v>
      </c>
      <c r="E7276">
        <v>1979</v>
      </c>
      <c r="F7276">
        <v>0.1</v>
      </c>
      <c r="G7276">
        <v>1007.1</v>
      </c>
      <c r="H7276">
        <v>86</v>
      </c>
      <c r="I7276" s="101" t="s">
        <v>38</v>
      </c>
      <c r="J7276" s="1">
        <f>DATEVALUE(RIGHT(jaar_zip[[#This Row],[YYYYMMDD]],2)&amp;"-"&amp;MID(jaar_zip[[#This Row],[YYYYMMDD]],5,2)&amp;"-"&amp;LEFT(jaar_zip[[#This Row],[YYYYMMDD]],4))</f>
        <v>45442</v>
      </c>
      <c r="K7276" s="101" t="str">
        <f>IF(AND(VALUE(MONTH(jaar_zip[[#This Row],[Datum]]))=1,VALUE(WEEKNUM(jaar_zip[[#This Row],[Datum]],21))&gt;51),RIGHT(YEAR(jaar_zip[[#This Row],[Datum]])-1,2),RIGHT(YEAR(jaar_zip[[#This Row],[Datum]]),2))&amp;"-"&amp; TEXT(WEEKNUM(jaar_zip[[#This Row],[Datum]],21),"00")</f>
        <v>24-22</v>
      </c>
      <c r="L7276" s="101">
        <f>MONTH(jaar_zip[[#This Row],[Datum]])</f>
        <v>5</v>
      </c>
      <c r="M7276" s="101">
        <f>IF(ISNUMBER(jaar_zip[[#This Row],[etmaaltemperatuur]]),IF(jaar_zip[[#This Row],[etmaaltemperatuur]]&lt;stookgrens,stookgrens-jaar_zip[[#This Row],[etmaaltemperatuur]],0),"")</f>
        <v>3.5999999999999996</v>
      </c>
      <c r="N7276" s="101">
        <f>IF(ISNUMBER(jaar_zip[[#This Row],[graaddagen]]),IF(OR(MONTH(jaar_zip[[#This Row],[Datum]])=1,MONTH(jaar_zip[[#This Row],[Datum]])=2,MONTH(jaar_zip[[#This Row],[Datum]])=11,MONTH(jaar_zip[[#This Row],[Datum]])=12),1.1,IF(OR(MONTH(jaar_zip[[#This Row],[Datum]])=3,MONTH(jaar_zip[[#This Row],[Datum]])=10),1,0.8))*jaar_zip[[#This Row],[graaddagen]],"")</f>
        <v>2.88</v>
      </c>
      <c r="O7276" s="101">
        <f>IF(ISNUMBER(jaar_zip[[#This Row],[etmaaltemperatuur]]),IF(jaar_zip[[#This Row],[etmaaltemperatuur]]&gt;stookgrens,jaar_zip[[#This Row],[etmaaltemperatuur]]-stookgrens,0),"")</f>
        <v>0</v>
      </c>
    </row>
    <row r="7277" spans="1:15" x14ac:dyDescent="0.25">
      <c r="A7277">
        <v>348</v>
      </c>
      <c r="B7277">
        <v>20240531</v>
      </c>
      <c r="C7277">
        <v>3.6</v>
      </c>
      <c r="D7277">
        <v>15.4</v>
      </c>
      <c r="E7277">
        <v>1377</v>
      </c>
      <c r="F7277">
        <v>3.2</v>
      </c>
      <c r="G7277">
        <v>1012.3</v>
      </c>
      <c r="H7277">
        <v>84</v>
      </c>
      <c r="I7277" s="101" t="s">
        <v>38</v>
      </c>
      <c r="J7277" s="1">
        <f>DATEVALUE(RIGHT(jaar_zip[[#This Row],[YYYYMMDD]],2)&amp;"-"&amp;MID(jaar_zip[[#This Row],[YYYYMMDD]],5,2)&amp;"-"&amp;LEFT(jaar_zip[[#This Row],[YYYYMMDD]],4))</f>
        <v>45443</v>
      </c>
      <c r="K7277" s="101" t="str">
        <f>IF(AND(VALUE(MONTH(jaar_zip[[#This Row],[Datum]]))=1,VALUE(WEEKNUM(jaar_zip[[#This Row],[Datum]],21))&gt;51),RIGHT(YEAR(jaar_zip[[#This Row],[Datum]])-1,2),RIGHT(YEAR(jaar_zip[[#This Row],[Datum]]),2))&amp;"-"&amp; TEXT(WEEKNUM(jaar_zip[[#This Row],[Datum]],21),"00")</f>
        <v>24-22</v>
      </c>
      <c r="L7277" s="101">
        <f>MONTH(jaar_zip[[#This Row],[Datum]])</f>
        <v>5</v>
      </c>
      <c r="M7277" s="101">
        <f>IF(ISNUMBER(jaar_zip[[#This Row],[etmaaltemperatuur]]),IF(jaar_zip[[#This Row],[etmaaltemperatuur]]&lt;stookgrens,stookgrens-jaar_zip[[#This Row],[etmaaltemperatuur]],0),"")</f>
        <v>2.5999999999999996</v>
      </c>
      <c r="N7277" s="101">
        <f>IF(ISNUMBER(jaar_zip[[#This Row],[graaddagen]]),IF(OR(MONTH(jaar_zip[[#This Row],[Datum]])=1,MONTH(jaar_zip[[#This Row],[Datum]])=2,MONTH(jaar_zip[[#This Row],[Datum]])=11,MONTH(jaar_zip[[#This Row],[Datum]])=12),1.1,IF(OR(MONTH(jaar_zip[[#This Row],[Datum]])=3,MONTH(jaar_zip[[#This Row],[Datum]])=10),1,0.8))*jaar_zip[[#This Row],[graaddagen]],"")</f>
        <v>2.0799999999999996</v>
      </c>
      <c r="O7277" s="101">
        <f>IF(ISNUMBER(jaar_zip[[#This Row],[etmaaltemperatuur]]),IF(jaar_zip[[#This Row],[etmaaltemperatuur]]&gt;stookgrens,jaar_zip[[#This Row],[etmaaltemperatuur]]-stookgrens,0),"")</f>
        <v>0</v>
      </c>
    </row>
    <row r="7278" spans="1:15" x14ac:dyDescent="0.25">
      <c r="A7278">
        <v>348</v>
      </c>
      <c r="B7278">
        <v>20240601</v>
      </c>
      <c r="C7278">
        <v>5.6</v>
      </c>
      <c r="D7278">
        <v>15</v>
      </c>
      <c r="E7278">
        <v>572</v>
      </c>
      <c r="F7278">
        <v>2.4</v>
      </c>
      <c r="G7278">
        <v>1018.6</v>
      </c>
      <c r="H7278">
        <v>93</v>
      </c>
      <c r="I7278" s="101" t="s">
        <v>38</v>
      </c>
      <c r="J7278" s="1">
        <f>DATEVALUE(RIGHT(jaar_zip[[#This Row],[YYYYMMDD]],2)&amp;"-"&amp;MID(jaar_zip[[#This Row],[YYYYMMDD]],5,2)&amp;"-"&amp;LEFT(jaar_zip[[#This Row],[YYYYMMDD]],4))</f>
        <v>45444</v>
      </c>
      <c r="K7278" s="101" t="str">
        <f>IF(AND(VALUE(MONTH(jaar_zip[[#This Row],[Datum]]))=1,VALUE(WEEKNUM(jaar_zip[[#This Row],[Datum]],21))&gt;51),RIGHT(YEAR(jaar_zip[[#This Row],[Datum]])-1,2),RIGHT(YEAR(jaar_zip[[#This Row],[Datum]]),2))&amp;"-"&amp; TEXT(WEEKNUM(jaar_zip[[#This Row],[Datum]],21),"00")</f>
        <v>24-22</v>
      </c>
      <c r="L7278" s="101">
        <f>MONTH(jaar_zip[[#This Row],[Datum]])</f>
        <v>6</v>
      </c>
      <c r="M7278" s="101">
        <f>IF(ISNUMBER(jaar_zip[[#This Row],[etmaaltemperatuur]]),IF(jaar_zip[[#This Row],[etmaaltemperatuur]]&lt;stookgrens,stookgrens-jaar_zip[[#This Row],[etmaaltemperatuur]],0),"")</f>
        <v>3</v>
      </c>
      <c r="N7278" s="101">
        <f>IF(ISNUMBER(jaar_zip[[#This Row],[graaddagen]]),IF(OR(MONTH(jaar_zip[[#This Row],[Datum]])=1,MONTH(jaar_zip[[#This Row],[Datum]])=2,MONTH(jaar_zip[[#This Row],[Datum]])=11,MONTH(jaar_zip[[#This Row],[Datum]])=12),1.1,IF(OR(MONTH(jaar_zip[[#This Row],[Datum]])=3,MONTH(jaar_zip[[#This Row],[Datum]])=10),1,0.8))*jaar_zip[[#This Row],[graaddagen]],"")</f>
        <v>2.4000000000000004</v>
      </c>
      <c r="O7278" s="101">
        <f>IF(ISNUMBER(jaar_zip[[#This Row],[etmaaltemperatuur]]),IF(jaar_zip[[#This Row],[etmaaltemperatuur]]&gt;stookgrens,jaar_zip[[#This Row],[etmaaltemperatuur]]-stookgrens,0),"")</f>
        <v>0</v>
      </c>
    </row>
    <row r="7279" spans="1:15" x14ac:dyDescent="0.25">
      <c r="A7279">
        <v>348</v>
      </c>
      <c r="B7279">
        <v>20240602</v>
      </c>
      <c r="C7279">
        <v>4.7</v>
      </c>
      <c r="D7279">
        <v>14</v>
      </c>
      <c r="E7279">
        <v>1960</v>
      </c>
      <c r="F7279">
        <v>-0.1</v>
      </c>
      <c r="G7279">
        <v>1023.4</v>
      </c>
      <c r="H7279">
        <v>75</v>
      </c>
      <c r="I7279" s="101" t="s">
        <v>38</v>
      </c>
      <c r="J7279" s="1">
        <f>DATEVALUE(RIGHT(jaar_zip[[#This Row],[YYYYMMDD]],2)&amp;"-"&amp;MID(jaar_zip[[#This Row],[YYYYMMDD]],5,2)&amp;"-"&amp;LEFT(jaar_zip[[#This Row],[YYYYMMDD]],4))</f>
        <v>45445</v>
      </c>
      <c r="K7279" s="101" t="str">
        <f>IF(AND(VALUE(MONTH(jaar_zip[[#This Row],[Datum]]))=1,VALUE(WEEKNUM(jaar_zip[[#This Row],[Datum]],21))&gt;51),RIGHT(YEAR(jaar_zip[[#This Row],[Datum]])-1,2),RIGHT(YEAR(jaar_zip[[#This Row],[Datum]]),2))&amp;"-"&amp; TEXT(WEEKNUM(jaar_zip[[#This Row],[Datum]],21),"00")</f>
        <v>24-22</v>
      </c>
      <c r="L7279" s="101">
        <f>MONTH(jaar_zip[[#This Row],[Datum]])</f>
        <v>6</v>
      </c>
      <c r="M7279" s="101">
        <f>IF(ISNUMBER(jaar_zip[[#This Row],[etmaaltemperatuur]]),IF(jaar_zip[[#This Row],[etmaaltemperatuur]]&lt;stookgrens,stookgrens-jaar_zip[[#This Row],[etmaaltemperatuur]],0),"")</f>
        <v>4</v>
      </c>
      <c r="N7279" s="101">
        <f>IF(ISNUMBER(jaar_zip[[#This Row],[graaddagen]]),IF(OR(MONTH(jaar_zip[[#This Row],[Datum]])=1,MONTH(jaar_zip[[#This Row],[Datum]])=2,MONTH(jaar_zip[[#This Row],[Datum]])=11,MONTH(jaar_zip[[#This Row],[Datum]])=12),1.1,IF(OR(MONTH(jaar_zip[[#This Row],[Datum]])=3,MONTH(jaar_zip[[#This Row],[Datum]])=10),1,0.8))*jaar_zip[[#This Row],[graaddagen]],"")</f>
        <v>3.2</v>
      </c>
      <c r="O7279" s="101">
        <f>IF(ISNUMBER(jaar_zip[[#This Row],[etmaaltemperatuur]]),IF(jaar_zip[[#This Row],[etmaaltemperatuur]]&gt;stookgrens,jaar_zip[[#This Row],[etmaaltemperatuur]]-stookgrens,0),"")</f>
        <v>0</v>
      </c>
    </row>
    <row r="7280" spans="1:15" x14ac:dyDescent="0.25">
      <c r="A7280">
        <v>348</v>
      </c>
      <c r="B7280">
        <v>20240603</v>
      </c>
      <c r="C7280">
        <v>1.8</v>
      </c>
      <c r="D7280">
        <v>13.9</v>
      </c>
      <c r="E7280">
        <v>1396</v>
      </c>
      <c r="F7280">
        <v>0</v>
      </c>
      <c r="G7280">
        <v>1020.2</v>
      </c>
      <c r="H7280">
        <v>83</v>
      </c>
      <c r="I7280" s="101" t="s">
        <v>38</v>
      </c>
      <c r="J7280" s="1">
        <f>DATEVALUE(RIGHT(jaar_zip[[#This Row],[YYYYMMDD]],2)&amp;"-"&amp;MID(jaar_zip[[#This Row],[YYYYMMDD]],5,2)&amp;"-"&amp;LEFT(jaar_zip[[#This Row],[YYYYMMDD]],4))</f>
        <v>45446</v>
      </c>
      <c r="K7280" s="101" t="str">
        <f>IF(AND(VALUE(MONTH(jaar_zip[[#This Row],[Datum]]))=1,VALUE(WEEKNUM(jaar_zip[[#This Row],[Datum]],21))&gt;51),RIGHT(YEAR(jaar_zip[[#This Row],[Datum]])-1,2),RIGHT(YEAR(jaar_zip[[#This Row],[Datum]]),2))&amp;"-"&amp; TEXT(WEEKNUM(jaar_zip[[#This Row],[Datum]],21),"00")</f>
        <v>24-23</v>
      </c>
      <c r="L7280" s="101">
        <f>MONTH(jaar_zip[[#This Row],[Datum]])</f>
        <v>6</v>
      </c>
      <c r="M7280" s="101">
        <f>IF(ISNUMBER(jaar_zip[[#This Row],[etmaaltemperatuur]]),IF(jaar_zip[[#This Row],[etmaaltemperatuur]]&lt;stookgrens,stookgrens-jaar_zip[[#This Row],[etmaaltemperatuur]],0),"")</f>
        <v>4.0999999999999996</v>
      </c>
      <c r="N7280" s="101">
        <f>IF(ISNUMBER(jaar_zip[[#This Row],[graaddagen]]),IF(OR(MONTH(jaar_zip[[#This Row],[Datum]])=1,MONTH(jaar_zip[[#This Row],[Datum]])=2,MONTH(jaar_zip[[#This Row],[Datum]])=11,MONTH(jaar_zip[[#This Row],[Datum]])=12),1.1,IF(OR(MONTH(jaar_zip[[#This Row],[Datum]])=3,MONTH(jaar_zip[[#This Row],[Datum]])=10),1,0.8))*jaar_zip[[#This Row],[graaddagen]],"")</f>
        <v>3.28</v>
      </c>
      <c r="O7280" s="101">
        <f>IF(ISNUMBER(jaar_zip[[#This Row],[etmaaltemperatuur]]),IF(jaar_zip[[#This Row],[etmaaltemperatuur]]&gt;stookgrens,jaar_zip[[#This Row],[etmaaltemperatuur]]-stookgrens,0),"")</f>
        <v>0</v>
      </c>
    </row>
    <row r="7281" spans="1:15" x14ac:dyDescent="0.25">
      <c r="A7281">
        <v>348</v>
      </c>
      <c r="B7281">
        <v>20240604</v>
      </c>
      <c r="C7281">
        <v>4.0999999999999996</v>
      </c>
      <c r="D7281">
        <v>16.7</v>
      </c>
      <c r="E7281">
        <v>1665</v>
      </c>
      <c r="F7281">
        <v>4.4000000000000004</v>
      </c>
      <c r="G7281">
        <v>1011.6</v>
      </c>
      <c r="H7281">
        <v>83</v>
      </c>
      <c r="I7281" s="101" t="s">
        <v>38</v>
      </c>
      <c r="J7281" s="1">
        <f>DATEVALUE(RIGHT(jaar_zip[[#This Row],[YYYYMMDD]],2)&amp;"-"&amp;MID(jaar_zip[[#This Row],[YYYYMMDD]],5,2)&amp;"-"&amp;LEFT(jaar_zip[[#This Row],[YYYYMMDD]],4))</f>
        <v>45447</v>
      </c>
      <c r="K7281" s="101" t="str">
        <f>IF(AND(VALUE(MONTH(jaar_zip[[#This Row],[Datum]]))=1,VALUE(WEEKNUM(jaar_zip[[#This Row],[Datum]],21))&gt;51),RIGHT(YEAR(jaar_zip[[#This Row],[Datum]])-1,2),RIGHT(YEAR(jaar_zip[[#This Row],[Datum]]),2))&amp;"-"&amp; TEXT(WEEKNUM(jaar_zip[[#This Row],[Datum]],21),"00")</f>
        <v>24-23</v>
      </c>
      <c r="L7281" s="101">
        <f>MONTH(jaar_zip[[#This Row],[Datum]])</f>
        <v>6</v>
      </c>
      <c r="M7281" s="101">
        <f>IF(ISNUMBER(jaar_zip[[#This Row],[etmaaltemperatuur]]),IF(jaar_zip[[#This Row],[etmaaltemperatuur]]&lt;stookgrens,stookgrens-jaar_zip[[#This Row],[etmaaltemperatuur]],0),"")</f>
        <v>1.3000000000000007</v>
      </c>
      <c r="N7281" s="101">
        <f>IF(ISNUMBER(jaar_zip[[#This Row],[graaddagen]]),IF(OR(MONTH(jaar_zip[[#This Row],[Datum]])=1,MONTH(jaar_zip[[#This Row],[Datum]])=2,MONTH(jaar_zip[[#This Row],[Datum]])=11,MONTH(jaar_zip[[#This Row],[Datum]])=12),1.1,IF(OR(MONTH(jaar_zip[[#This Row],[Datum]])=3,MONTH(jaar_zip[[#This Row],[Datum]])=10),1,0.8))*jaar_zip[[#This Row],[graaddagen]],"")</f>
        <v>1.0400000000000007</v>
      </c>
      <c r="O7281" s="101">
        <f>IF(ISNUMBER(jaar_zip[[#This Row],[etmaaltemperatuur]]),IF(jaar_zip[[#This Row],[etmaaltemperatuur]]&gt;stookgrens,jaar_zip[[#This Row],[etmaaltemperatuur]]-stookgrens,0),"")</f>
        <v>0</v>
      </c>
    </row>
    <row r="7282" spans="1:15" x14ac:dyDescent="0.25">
      <c r="A7282">
        <v>348</v>
      </c>
      <c r="B7282">
        <v>20240605</v>
      </c>
      <c r="C7282">
        <v>3.9</v>
      </c>
      <c r="D7282">
        <v>12.6</v>
      </c>
      <c r="E7282">
        <v>2814</v>
      </c>
      <c r="F7282">
        <v>2.2999999999999998</v>
      </c>
      <c r="G7282">
        <v>1013.3</v>
      </c>
      <c r="H7282">
        <v>72</v>
      </c>
      <c r="I7282" s="101" t="s">
        <v>38</v>
      </c>
      <c r="J7282" s="1">
        <f>DATEVALUE(RIGHT(jaar_zip[[#This Row],[YYYYMMDD]],2)&amp;"-"&amp;MID(jaar_zip[[#This Row],[YYYYMMDD]],5,2)&amp;"-"&amp;LEFT(jaar_zip[[#This Row],[YYYYMMDD]],4))</f>
        <v>45448</v>
      </c>
      <c r="K7282" s="101" t="str">
        <f>IF(AND(VALUE(MONTH(jaar_zip[[#This Row],[Datum]]))=1,VALUE(WEEKNUM(jaar_zip[[#This Row],[Datum]],21))&gt;51),RIGHT(YEAR(jaar_zip[[#This Row],[Datum]])-1,2),RIGHT(YEAR(jaar_zip[[#This Row],[Datum]]),2))&amp;"-"&amp; TEXT(WEEKNUM(jaar_zip[[#This Row],[Datum]],21),"00")</f>
        <v>24-23</v>
      </c>
      <c r="L7282" s="101">
        <f>MONTH(jaar_zip[[#This Row],[Datum]])</f>
        <v>6</v>
      </c>
      <c r="M7282" s="101">
        <f>IF(ISNUMBER(jaar_zip[[#This Row],[etmaaltemperatuur]]),IF(jaar_zip[[#This Row],[etmaaltemperatuur]]&lt;stookgrens,stookgrens-jaar_zip[[#This Row],[etmaaltemperatuur]],0),"")</f>
        <v>5.4</v>
      </c>
      <c r="N7282" s="101">
        <f>IF(ISNUMBER(jaar_zip[[#This Row],[graaddagen]]),IF(OR(MONTH(jaar_zip[[#This Row],[Datum]])=1,MONTH(jaar_zip[[#This Row],[Datum]])=2,MONTH(jaar_zip[[#This Row],[Datum]])=11,MONTH(jaar_zip[[#This Row],[Datum]])=12),1.1,IF(OR(MONTH(jaar_zip[[#This Row],[Datum]])=3,MONTH(jaar_zip[[#This Row],[Datum]])=10),1,0.8))*jaar_zip[[#This Row],[graaddagen]],"")</f>
        <v>4.32</v>
      </c>
      <c r="O7282" s="101">
        <f>IF(ISNUMBER(jaar_zip[[#This Row],[etmaaltemperatuur]]),IF(jaar_zip[[#This Row],[etmaaltemperatuur]]&gt;stookgrens,jaar_zip[[#This Row],[etmaaltemperatuur]]-stookgrens,0),"")</f>
        <v>0</v>
      </c>
    </row>
    <row r="7283" spans="1:15" x14ac:dyDescent="0.25">
      <c r="A7283">
        <v>348</v>
      </c>
      <c r="B7283">
        <v>20240606</v>
      </c>
      <c r="C7283">
        <v>2.8</v>
      </c>
      <c r="D7283">
        <v>12.7</v>
      </c>
      <c r="E7283">
        <v>2016</v>
      </c>
      <c r="F7283">
        <v>0</v>
      </c>
      <c r="G7283">
        <v>1017.3</v>
      </c>
      <c r="H7283">
        <v>72</v>
      </c>
      <c r="I7283" s="101" t="s">
        <v>38</v>
      </c>
      <c r="J7283" s="1">
        <f>DATEVALUE(RIGHT(jaar_zip[[#This Row],[YYYYMMDD]],2)&amp;"-"&amp;MID(jaar_zip[[#This Row],[YYYYMMDD]],5,2)&amp;"-"&amp;LEFT(jaar_zip[[#This Row],[YYYYMMDD]],4))</f>
        <v>45449</v>
      </c>
      <c r="K7283" s="101" t="str">
        <f>IF(AND(VALUE(MONTH(jaar_zip[[#This Row],[Datum]]))=1,VALUE(WEEKNUM(jaar_zip[[#This Row],[Datum]],21))&gt;51),RIGHT(YEAR(jaar_zip[[#This Row],[Datum]])-1,2),RIGHT(YEAR(jaar_zip[[#This Row],[Datum]]),2))&amp;"-"&amp; TEXT(WEEKNUM(jaar_zip[[#This Row],[Datum]],21),"00")</f>
        <v>24-23</v>
      </c>
      <c r="L7283" s="101">
        <f>MONTH(jaar_zip[[#This Row],[Datum]])</f>
        <v>6</v>
      </c>
      <c r="M7283" s="101">
        <f>IF(ISNUMBER(jaar_zip[[#This Row],[etmaaltemperatuur]]),IF(jaar_zip[[#This Row],[etmaaltemperatuur]]&lt;stookgrens,stookgrens-jaar_zip[[#This Row],[etmaaltemperatuur]],0),"")</f>
        <v>5.3000000000000007</v>
      </c>
      <c r="N7283" s="101">
        <f>IF(ISNUMBER(jaar_zip[[#This Row],[graaddagen]]),IF(OR(MONTH(jaar_zip[[#This Row],[Datum]])=1,MONTH(jaar_zip[[#This Row],[Datum]])=2,MONTH(jaar_zip[[#This Row],[Datum]])=11,MONTH(jaar_zip[[#This Row],[Datum]])=12),1.1,IF(OR(MONTH(jaar_zip[[#This Row],[Datum]])=3,MONTH(jaar_zip[[#This Row],[Datum]])=10),1,0.8))*jaar_zip[[#This Row],[graaddagen]],"")</f>
        <v>4.2400000000000011</v>
      </c>
      <c r="O7283" s="101">
        <f>IF(ISNUMBER(jaar_zip[[#This Row],[etmaaltemperatuur]]),IF(jaar_zip[[#This Row],[etmaaltemperatuur]]&gt;stookgrens,jaar_zip[[#This Row],[etmaaltemperatuur]]-stookgrens,0),"")</f>
        <v>0</v>
      </c>
    </row>
    <row r="7284" spans="1:15" x14ac:dyDescent="0.25">
      <c r="A7284">
        <v>348</v>
      </c>
      <c r="B7284">
        <v>20240607</v>
      </c>
      <c r="C7284">
        <v>3.5</v>
      </c>
      <c r="D7284">
        <v>13.7</v>
      </c>
      <c r="E7284">
        <v>2219</v>
      </c>
      <c r="F7284">
        <v>-0.1</v>
      </c>
      <c r="G7284">
        <v>1017.8</v>
      </c>
      <c r="H7284">
        <v>74</v>
      </c>
      <c r="I7284" s="101" t="s">
        <v>38</v>
      </c>
      <c r="J7284" s="1">
        <f>DATEVALUE(RIGHT(jaar_zip[[#This Row],[YYYYMMDD]],2)&amp;"-"&amp;MID(jaar_zip[[#This Row],[YYYYMMDD]],5,2)&amp;"-"&amp;LEFT(jaar_zip[[#This Row],[YYYYMMDD]],4))</f>
        <v>45450</v>
      </c>
      <c r="K7284" s="101" t="str">
        <f>IF(AND(VALUE(MONTH(jaar_zip[[#This Row],[Datum]]))=1,VALUE(WEEKNUM(jaar_zip[[#This Row],[Datum]],21))&gt;51),RIGHT(YEAR(jaar_zip[[#This Row],[Datum]])-1,2),RIGHT(YEAR(jaar_zip[[#This Row],[Datum]]),2))&amp;"-"&amp; TEXT(WEEKNUM(jaar_zip[[#This Row],[Datum]],21),"00")</f>
        <v>24-23</v>
      </c>
      <c r="L7284" s="101">
        <f>MONTH(jaar_zip[[#This Row],[Datum]])</f>
        <v>6</v>
      </c>
      <c r="M7284" s="101">
        <f>IF(ISNUMBER(jaar_zip[[#This Row],[etmaaltemperatuur]]),IF(jaar_zip[[#This Row],[etmaaltemperatuur]]&lt;stookgrens,stookgrens-jaar_zip[[#This Row],[etmaaltemperatuur]],0),"")</f>
        <v>4.3000000000000007</v>
      </c>
      <c r="N7284" s="101">
        <f>IF(ISNUMBER(jaar_zip[[#This Row],[graaddagen]]),IF(OR(MONTH(jaar_zip[[#This Row],[Datum]])=1,MONTH(jaar_zip[[#This Row],[Datum]])=2,MONTH(jaar_zip[[#This Row],[Datum]])=11,MONTH(jaar_zip[[#This Row],[Datum]])=12),1.1,IF(OR(MONTH(jaar_zip[[#This Row],[Datum]])=3,MONTH(jaar_zip[[#This Row],[Datum]])=10),1,0.8))*jaar_zip[[#This Row],[graaddagen]],"")</f>
        <v>3.4400000000000008</v>
      </c>
      <c r="O7284" s="101">
        <f>IF(ISNUMBER(jaar_zip[[#This Row],[etmaaltemperatuur]]),IF(jaar_zip[[#This Row],[etmaaltemperatuur]]&gt;stookgrens,jaar_zip[[#This Row],[etmaaltemperatuur]]-stookgrens,0),"")</f>
        <v>0</v>
      </c>
    </row>
    <row r="7285" spans="1:15" x14ac:dyDescent="0.25">
      <c r="A7285">
        <v>348</v>
      </c>
      <c r="B7285">
        <v>20240608</v>
      </c>
      <c r="C7285">
        <v>4.4000000000000004</v>
      </c>
      <c r="D7285">
        <v>13.2</v>
      </c>
      <c r="E7285">
        <v>1889</v>
      </c>
      <c r="F7285">
        <v>0.6</v>
      </c>
      <c r="G7285">
        <v>1012.5</v>
      </c>
      <c r="H7285">
        <v>83</v>
      </c>
      <c r="I7285" s="101" t="s">
        <v>38</v>
      </c>
      <c r="J7285" s="1">
        <f>DATEVALUE(RIGHT(jaar_zip[[#This Row],[YYYYMMDD]],2)&amp;"-"&amp;MID(jaar_zip[[#This Row],[YYYYMMDD]],5,2)&amp;"-"&amp;LEFT(jaar_zip[[#This Row],[YYYYMMDD]],4))</f>
        <v>45451</v>
      </c>
      <c r="K7285" s="101" t="str">
        <f>IF(AND(VALUE(MONTH(jaar_zip[[#This Row],[Datum]]))=1,VALUE(WEEKNUM(jaar_zip[[#This Row],[Datum]],21))&gt;51),RIGHT(YEAR(jaar_zip[[#This Row],[Datum]])-1,2),RIGHT(YEAR(jaar_zip[[#This Row],[Datum]]),2))&amp;"-"&amp; TEXT(WEEKNUM(jaar_zip[[#This Row],[Datum]],21),"00")</f>
        <v>24-23</v>
      </c>
      <c r="L7285" s="101">
        <f>MONTH(jaar_zip[[#This Row],[Datum]])</f>
        <v>6</v>
      </c>
      <c r="M7285" s="101">
        <f>IF(ISNUMBER(jaar_zip[[#This Row],[etmaaltemperatuur]]),IF(jaar_zip[[#This Row],[etmaaltemperatuur]]&lt;stookgrens,stookgrens-jaar_zip[[#This Row],[etmaaltemperatuur]],0),"")</f>
        <v>4.8000000000000007</v>
      </c>
      <c r="N7285" s="101">
        <f>IF(ISNUMBER(jaar_zip[[#This Row],[graaddagen]]),IF(OR(MONTH(jaar_zip[[#This Row],[Datum]])=1,MONTH(jaar_zip[[#This Row],[Datum]])=2,MONTH(jaar_zip[[#This Row],[Datum]])=11,MONTH(jaar_zip[[#This Row],[Datum]])=12),1.1,IF(OR(MONTH(jaar_zip[[#This Row],[Datum]])=3,MONTH(jaar_zip[[#This Row],[Datum]])=10),1,0.8))*jaar_zip[[#This Row],[graaddagen]],"")</f>
        <v>3.8400000000000007</v>
      </c>
      <c r="O7285" s="101">
        <f>IF(ISNUMBER(jaar_zip[[#This Row],[etmaaltemperatuur]]),IF(jaar_zip[[#This Row],[etmaaltemperatuur]]&gt;stookgrens,jaar_zip[[#This Row],[etmaaltemperatuur]]-stookgrens,0),"")</f>
        <v>0</v>
      </c>
    </row>
    <row r="7286" spans="1:15" x14ac:dyDescent="0.25">
      <c r="A7286">
        <v>348</v>
      </c>
      <c r="B7286">
        <v>20240609</v>
      </c>
      <c r="C7286">
        <v>4.0999999999999996</v>
      </c>
      <c r="D7286">
        <v>12.8</v>
      </c>
      <c r="E7286">
        <v>2421</v>
      </c>
      <c r="F7286">
        <v>0.2</v>
      </c>
      <c r="G7286">
        <v>1010.7</v>
      </c>
      <c r="H7286">
        <v>74</v>
      </c>
      <c r="I7286" s="101" t="s">
        <v>38</v>
      </c>
      <c r="J7286" s="1">
        <f>DATEVALUE(RIGHT(jaar_zip[[#This Row],[YYYYMMDD]],2)&amp;"-"&amp;MID(jaar_zip[[#This Row],[YYYYMMDD]],5,2)&amp;"-"&amp;LEFT(jaar_zip[[#This Row],[YYYYMMDD]],4))</f>
        <v>45452</v>
      </c>
      <c r="K7286" s="101" t="str">
        <f>IF(AND(VALUE(MONTH(jaar_zip[[#This Row],[Datum]]))=1,VALUE(WEEKNUM(jaar_zip[[#This Row],[Datum]],21))&gt;51),RIGHT(YEAR(jaar_zip[[#This Row],[Datum]])-1,2),RIGHT(YEAR(jaar_zip[[#This Row],[Datum]]),2))&amp;"-"&amp; TEXT(WEEKNUM(jaar_zip[[#This Row],[Datum]],21),"00")</f>
        <v>24-23</v>
      </c>
      <c r="L7286" s="101">
        <f>MONTH(jaar_zip[[#This Row],[Datum]])</f>
        <v>6</v>
      </c>
      <c r="M7286" s="101">
        <f>IF(ISNUMBER(jaar_zip[[#This Row],[etmaaltemperatuur]]),IF(jaar_zip[[#This Row],[etmaaltemperatuur]]&lt;stookgrens,stookgrens-jaar_zip[[#This Row],[etmaaltemperatuur]],0),"")</f>
        <v>5.1999999999999993</v>
      </c>
      <c r="N7286" s="101">
        <f>IF(ISNUMBER(jaar_zip[[#This Row],[graaddagen]]),IF(OR(MONTH(jaar_zip[[#This Row],[Datum]])=1,MONTH(jaar_zip[[#This Row],[Datum]])=2,MONTH(jaar_zip[[#This Row],[Datum]])=11,MONTH(jaar_zip[[#This Row],[Datum]])=12),1.1,IF(OR(MONTH(jaar_zip[[#This Row],[Datum]])=3,MONTH(jaar_zip[[#This Row],[Datum]])=10),1,0.8))*jaar_zip[[#This Row],[graaddagen]],"")</f>
        <v>4.1599999999999993</v>
      </c>
      <c r="O7286" s="101">
        <f>IF(ISNUMBER(jaar_zip[[#This Row],[etmaaltemperatuur]]),IF(jaar_zip[[#This Row],[etmaaltemperatuur]]&gt;stookgrens,jaar_zip[[#This Row],[etmaaltemperatuur]]-stookgrens,0),"")</f>
        <v>0</v>
      </c>
    </row>
    <row r="7287" spans="1:15" x14ac:dyDescent="0.25">
      <c r="A7287">
        <v>348</v>
      </c>
      <c r="B7287">
        <v>20240610</v>
      </c>
      <c r="C7287">
        <v>4.9000000000000004</v>
      </c>
      <c r="D7287">
        <v>11.4</v>
      </c>
      <c r="E7287">
        <v>896</v>
      </c>
      <c r="F7287">
        <v>20.2</v>
      </c>
      <c r="G7287">
        <v>1006.4</v>
      </c>
      <c r="H7287">
        <v>90</v>
      </c>
      <c r="I7287" s="101" t="s">
        <v>38</v>
      </c>
      <c r="J7287" s="1">
        <f>DATEVALUE(RIGHT(jaar_zip[[#This Row],[YYYYMMDD]],2)&amp;"-"&amp;MID(jaar_zip[[#This Row],[YYYYMMDD]],5,2)&amp;"-"&amp;LEFT(jaar_zip[[#This Row],[YYYYMMDD]],4))</f>
        <v>45453</v>
      </c>
      <c r="K7287" s="101" t="str">
        <f>IF(AND(VALUE(MONTH(jaar_zip[[#This Row],[Datum]]))=1,VALUE(WEEKNUM(jaar_zip[[#This Row],[Datum]],21))&gt;51),RIGHT(YEAR(jaar_zip[[#This Row],[Datum]])-1,2),RIGHT(YEAR(jaar_zip[[#This Row],[Datum]]),2))&amp;"-"&amp; TEXT(WEEKNUM(jaar_zip[[#This Row],[Datum]],21),"00")</f>
        <v>24-24</v>
      </c>
      <c r="L7287" s="101">
        <f>MONTH(jaar_zip[[#This Row],[Datum]])</f>
        <v>6</v>
      </c>
      <c r="M7287" s="101">
        <f>IF(ISNUMBER(jaar_zip[[#This Row],[etmaaltemperatuur]]),IF(jaar_zip[[#This Row],[etmaaltemperatuur]]&lt;stookgrens,stookgrens-jaar_zip[[#This Row],[etmaaltemperatuur]],0),"")</f>
        <v>6.6</v>
      </c>
      <c r="N7287" s="101">
        <f>IF(ISNUMBER(jaar_zip[[#This Row],[graaddagen]]),IF(OR(MONTH(jaar_zip[[#This Row],[Datum]])=1,MONTH(jaar_zip[[#This Row],[Datum]])=2,MONTH(jaar_zip[[#This Row],[Datum]])=11,MONTH(jaar_zip[[#This Row],[Datum]])=12),1.1,IF(OR(MONTH(jaar_zip[[#This Row],[Datum]])=3,MONTH(jaar_zip[[#This Row],[Datum]])=10),1,0.8))*jaar_zip[[#This Row],[graaddagen]],"")</f>
        <v>5.28</v>
      </c>
      <c r="O7287" s="101">
        <f>IF(ISNUMBER(jaar_zip[[#This Row],[etmaaltemperatuur]]),IF(jaar_zip[[#This Row],[etmaaltemperatuur]]&gt;stookgrens,jaar_zip[[#This Row],[etmaaltemperatuur]]-stookgrens,0),"")</f>
        <v>0</v>
      </c>
    </row>
    <row r="7288" spans="1:15" x14ac:dyDescent="0.25">
      <c r="A7288">
        <v>348</v>
      </c>
      <c r="B7288">
        <v>20240611</v>
      </c>
      <c r="C7288">
        <v>4.4000000000000004</v>
      </c>
      <c r="D7288">
        <v>11.8</v>
      </c>
      <c r="E7288">
        <v>2039</v>
      </c>
      <c r="F7288">
        <v>1.4</v>
      </c>
      <c r="G7288">
        <v>1015.9</v>
      </c>
      <c r="H7288">
        <v>79</v>
      </c>
      <c r="I7288" s="101" t="s">
        <v>38</v>
      </c>
      <c r="J7288" s="1">
        <f>DATEVALUE(RIGHT(jaar_zip[[#This Row],[YYYYMMDD]],2)&amp;"-"&amp;MID(jaar_zip[[#This Row],[YYYYMMDD]],5,2)&amp;"-"&amp;LEFT(jaar_zip[[#This Row],[YYYYMMDD]],4))</f>
        <v>45454</v>
      </c>
      <c r="K7288" s="101" t="str">
        <f>IF(AND(VALUE(MONTH(jaar_zip[[#This Row],[Datum]]))=1,VALUE(WEEKNUM(jaar_zip[[#This Row],[Datum]],21))&gt;51),RIGHT(YEAR(jaar_zip[[#This Row],[Datum]])-1,2),RIGHT(YEAR(jaar_zip[[#This Row],[Datum]]),2))&amp;"-"&amp; TEXT(WEEKNUM(jaar_zip[[#This Row],[Datum]],21),"00")</f>
        <v>24-24</v>
      </c>
      <c r="L7288" s="101">
        <f>MONTH(jaar_zip[[#This Row],[Datum]])</f>
        <v>6</v>
      </c>
      <c r="M7288" s="101">
        <f>IF(ISNUMBER(jaar_zip[[#This Row],[etmaaltemperatuur]]),IF(jaar_zip[[#This Row],[etmaaltemperatuur]]&lt;stookgrens,stookgrens-jaar_zip[[#This Row],[etmaaltemperatuur]],0),"")</f>
        <v>6.1999999999999993</v>
      </c>
      <c r="N7288" s="101">
        <f>IF(ISNUMBER(jaar_zip[[#This Row],[graaddagen]]),IF(OR(MONTH(jaar_zip[[#This Row],[Datum]])=1,MONTH(jaar_zip[[#This Row],[Datum]])=2,MONTH(jaar_zip[[#This Row],[Datum]])=11,MONTH(jaar_zip[[#This Row],[Datum]])=12),1.1,IF(OR(MONTH(jaar_zip[[#This Row],[Datum]])=3,MONTH(jaar_zip[[#This Row],[Datum]])=10),1,0.8))*jaar_zip[[#This Row],[graaddagen]],"")</f>
        <v>4.96</v>
      </c>
      <c r="O7288" s="101">
        <f>IF(ISNUMBER(jaar_zip[[#This Row],[etmaaltemperatuur]]),IF(jaar_zip[[#This Row],[etmaaltemperatuur]]&gt;stookgrens,jaar_zip[[#This Row],[etmaaltemperatuur]]-stookgrens,0),"")</f>
        <v>0</v>
      </c>
    </row>
    <row r="7289" spans="1:15" x14ac:dyDescent="0.25">
      <c r="A7289">
        <v>348</v>
      </c>
      <c r="B7289">
        <v>20240612</v>
      </c>
      <c r="C7289">
        <v>3.7</v>
      </c>
      <c r="D7289">
        <v>11.5</v>
      </c>
      <c r="E7289">
        <v>1925</v>
      </c>
      <c r="F7289">
        <v>0.5</v>
      </c>
      <c r="G7289">
        <v>1019.8</v>
      </c>
      <c r="H7289">
        <v>80</v>
      </c>
      <c r="I7289" s="101" t="s">
        <v>38</v>
      </c>
      <c r="J7289" s="1">
        <f>DATEVALUE(RIGHT(jaar_zip[[#This Row],[YYYYMMDD]],2)&amp;"-"&amp;MID(jaar_zip[[#This Row],[YYYYMMDD]],5,2)&amp;"-"&amp;LEFT(jaar_zip[[#This Row],[YYYYMMDD]],4))</f>
        <v>45455</v>
      </c>
      <c r="K7289" s="101" t="str">
        <f>IF(AND(VALUE(MONTH(jaar_zip[[#This Row],[Datum]]))=1,VALUE(WEEKNUM(jaar_zip[[#This Row],[Datum]],21))&gt;51),RIGHT(YEAR(jaar_zip[[#This Row],[Datum]])-1,2),RIGHT(YEAR(jaar_zip[[#This Row],[Datum]]),2))&amp;"-"&amp; TEXT(WEEKNUM(jaar_zip[[#This Row],[Datum]],21),"00")</f>
        <v>24-24</v>
      </c>
      <c r="L7289" s="101">
        <f>MONTH(jaar_zip[[#This Row],[Datum]])</f>
        <v>6</v>
      </c>
      <c r="M7289" s="101">
        <f>IF(ISNUMBER(jaar_zip[[#This Row],[etmaaltemperatuur]]),IF(jaar_zip[[#This Row],[etmaaltemperatuur]]&lt;stookgrens,stookgrens-jaar_zip[[#This Row],[etmaaltemperatuur]],0),"")</f>
        <v>6.5</v>
      </c>
      <c r="N7289" s="101">
        <f>IF(ISNUMBER(jaar_zip[[#This Row],[graaddagen]]),IF(OR(MONTH(jaar_zip[[#This Row],[Datum]])=1,MONTH(jaar_zip[[#This Row],[Datum]])=2,MONTH(jaar_zip[[#This Row],[Datum]])=11,MONTH(jaar_zip[[#This Row],[Datum]])=12),1.1,IF(OR(MONTH(jaar_zip[[#This Row],[Datum]])=3,MONTH(jaar_zip[[#This Row],[Datum]])=10),1,0.8))*jaar_zip[[#This Row],[graaddagen]],"")</f>
        <v>5.2</v>
      </c>
      <c r="O7289" s="101">
        <f>IF(ISNUMBER(jaar_zip[[#This Row],[etmaaltemperatuur]]),IF(jaar_zip[[#This Row],[etmaaltemperatuur]]&gt;stookgrens,jaar_zip[[#This Row],[etmaaltemperatuur]]-stookgrens,0),"")</f>
        <v>0</v>
      </c>
    </row>
    <row r="7290" spans="1:15" x14ac:dyDescent="0.25">
      <c r="A7290">
        <v>348</v>
      </c>
      <c r="B7290">
        <v>20240613</v>
      </c>
      <c r="C7290">
        <v>3.5</v>
      </c>
      <c r="D7290">
        <v>14.6</v>
      </c>
      <c r="E7290">
        <v>1964</v>
      </c>
      <c r="F7290">
        <v>0</v>
      </c>
      <c r="G7290">
        <v>1014.8</v>
      </c>
      <c r="H7290">
        <v>72</v>
      </c>
      <c r="I7290" s="101" t="s">
        <v>38</v>
      </c>
      <c r="J7290" s="1">
        <f>DATEVALUE(RIGHT(jaar_zip[[#This Row],[YYYYMMDD]],2)&amp;"-"&amp;MID(jaar_zip[[#This Row],[YYYYMMDD]],5,2)&amp;"-"&amp;LEFT(jaar_zip[[#This Row],[YYYYMMDD]],4))</f>
        <v>45456</v>
      </c>
      <c r="K7290" s="101" t="str">
        <f>IF(AND(VALUE(MONTH(jaar_zip[[#This Row],[Datum]]))=1,VALUE(WEEKNUM(jaar_zip[[#This Row],[Datum]],21))&gt;51),RIGHT(YEAR(jaar_zip[[#This Row],[Datum]])-1,2),RIGHT(YEAR(jaar_zip[[#This Row],[Datum]]),2))&amp;"-"&amp; TEXT(WEEKNUM(jaar_zip[[#This Row],[Datum]],21),"00")</f>
        <v>24-24</v>
      </c>
      <c r="L7290" s="101">
        <f>MONTH(jaar_zip[[#This Row],[Datum]])</f>
        <v>6</v>
      </c>
      <c r="M7290" s="101">
        <f>IF(ISNUMBER(jaar_zip[[#This Row],[etmaaltemperatuur]]),IF(jaar_zip[[#This Row],[etmaaltemperatuur]]&lt;stookgrens,stookgrens-jaar_zip[[#This Row],[etmaaltemperatuur]],0),"")</f>
        <v>3.4000000000000004</v>
      </c>
      <c r="N7290" s="101">
        <f>IF(ISNUMBER(jaar_zip[[#This Row],[graaddagen]]),IF(OR(MONTH(jaar_zip[[#This Row],[Datum]])=1,MONTH(jaar_zip[[#This Row],[Datum]])=2,MONTH(jaar_zip[[#This Row],[Datum]])=11,MONTH(jaar_zip[[#This Row],[Datum]])=12),1.1,IF(OR(MONTH(jaar_zip[[#This Row],[Datum]])=3,MONTH(jaar_zip[[#This Row],[Datum]])=10),1,0.8))*jaar_zip[[#This Row],[graaddagen]],"")</f>
        <v>2.7200000000000006</v>
      </c>
      <c r="O7290" s="101">
        <f>IF(ISNUMBER(jaar_zip[[#This Row],[etmaaltemperatuur]]),IF(jaar_zip[[#This Row],[etmaaltemperatuur]]&gt;stookgrens,jaar_zip[[#This Row],[etmaaltemperatuur]]-stookgrens,0),"")</f>
        <v>0</v>
      </c>
    </row>
    <row r="7291" spans="1:15" x14ac:dyDescent="0.25">
      <c r="A7291">
        <v>348</v>
      </c>
      <c r="B7291">
        <v>20240614</v>
      </c>
      <c r="C7291">
        <v>4.3</v>
      </c>
      <c r="D7291">
        <v>14.9</v>
      </c>
      <c r="E7291">
        <v>1029</v>
      </c>
      <c r="F7291">
        <v>7</v>
      </c>
      <c r="G7291">
        <v>1005</v>
      </c>
      <c r="H7291">
        <v>85</v>
      </c>
      <c r="I7291" s="101" t="s">
        <v>38</v>
      </c>
      <c r="J7291" s="1">
        <f>DATEVALUE(RIGHT(jaar_zip[[#This Row],[YYYYMMDD]],2)&amp;"-"&amp;MID(jaar_zip[[#This Row],[YYYYMMDD]],5,2)&amp;"-"&amp;LEFT(jaar_zip[[#This Row],[YYYYMMDD]],4))</f>
        <v>45457</v>
      </c>
      <c r="K7291" s="101" t="str">
        <f>IF(AND(VALUE(MONTH(jaar_zip[[#This Row],[Datum]]))=1,VALUE(WEEKNUM(jaar_zip[[#This Row],[Datum]],21))&gt;51),RIGHT(YEAR(jaar_zip[[#This Row],[Datum]])-1,2),RIGHT(YEAR(jaar_zip[[#This Row],[Datum]]),2))&amp;"-"&amp; TEXT(WEEKNUM(jaar_zip[[#This Row],[Datum]],21),"00")</f>
        <v>24-24</v>
      </c>
      <c r="L7291" s="101">
        <f>MONTH(jaar_zip[[#This Row],[Datum]])</f>
        <v>6</v>
      </c>
      <c r="M7291" s="101">
        <f>IF(ISNUMBER(jaar_zip[[#This Row],[etmaaltemperatuur]]),IF(jaar_zip[[#This Row],[etmaaltemperatuur]]&lt;stookgrens,stookgrens-jaar_zip[[#This Row],[etmaaltemperatuur]],0),"")</f>
        <v>3.0999999999999996</v>
      </c>
      <c r="N7291" s="101">
        <f>IF(ISNUMBER(jaar_zip[[#This Row],[graaddagen]]),IF(OR(MONTH(jaar_zip[[#This Row],[Datum]])=1,MONTH(jaar_zip[[#This Row],[Datum]])=2,MONTH(jaar_zip[[#This Row],[Datum]])=11,MONTH(jaar_zip[[#This Row],[Datum]])=12),1.1,IF(OR(MONTH(jaar_zip[[#This Row],[Datum]])=3,MONTH(jaar_zip[[#This Row],[Datum]])=10),1,0.8))*jaar_zip[[#This Row],[graaddagen]],"")</f>
        <v>2.48</v>
      </c>
      <c r="O7291" s="101">
        <f>IF(ISNUMBER(jaar_zip[[#This Row],[etmaaltemperatuur]]),IF(jaar_zip[[#This Row],[etmaaltemperatuur]]&gt;stookgrens,jaar_zip[[#This Row],[etmaaltemperatuur]]-stookgrens,0),"")</f>
        <v>0</v>
      </c>
    </row>
    <row r="7292" spans="1:15" x14ac:dyDescent="0.25">
      <c r="A7292">
        <v>348</v>
      </c>
      <c r="B7292">
        <v>20240615</v>
      </c>
      <c r="C7292">
        <v>7.3</v>
      </c>
      <c r="D7292">
        <v>14.3</v>
      </c>
      <c r="E7292">
        <v>1543</v>
      </c>
      <c r="F7292">
        <v>1.5</v>
      </c>
      <c r="G7292">
        <v>1002.6</v>
      </c>
      <c r="H7292">
        <v>81</v>
      </c>
      <c r="I7292" s="101" t="s">
        <v>38</v>
      </c>
      <c r="J7292" s="1">
        <f>DATEVALUE(RIGHT(jaar_zip[[#This Row],[YYYYMMDD]],2)&amp;"-"&amp;MID(jaar_zip[[#This Row],[YYYYMMDD]],5,2)&amp;"-"&amp;LEFT(jaar_zip[[#This Row],[YYYYMMDD]],4))</f>
        <v>45458</v>
      </c>
      <c r="K7292" s="101" t="str">
        <f>IF(AND(VALUE(MONTH(jaar_zip[[#This Row],[Datum]]))=1,VALUE(WEEKNUM(jaar_zip[[#This Row],[Datum]],21))&gt;51),RIGHT(YEAR(jaar_zip[[#This Row],[Datum]])-1,2),RIGHT(YEAR(jaar_zip[[#This Row],[Datum]]),2))&amp;"-"&amp; TEXT(WEEKNUM(jaar_zip[[#This Row],[Datum]],21),"00")</f>
        <v>24-24</v>
      </c>
      <c r="L7292" s="101">
        <f>MONTH(jaar_zip[[#This Row],[Datum]])</f>
        <v>6</v>
      </c>
      <c r="M7292" s="101">
        <f>IF(ISNUMBER(jaar_zip[[#This Row],[etmaaltemperatuur]]),IF(jaar_zip[[#This Row],[etmaaltemperatuur]]&lt;stookgrens,stookgrens-jaar_zip[[#This Row],[etmaaltemperatuur]],0),"")</f>
        <v>3.6999999999999993</v>
      </c>
      <c r="N7292" s="101">
        <f>IF(ISNUMBER(jaar_zip[[#This Row],[graaddagen]]),IF(OR(MONTH(jaar_zip[[#This Row],[Datum]])=1,MONTH(jaar_zip[[#This Row],[Datum]])=2,MONTH(jaar_zip[[#This Row],[Datum]])=11,MONTH(jaar_zip[[#This Row],[Datum]])=12),1.1,IF(OR(MONTH(jaar_zip[[#This Row],[Datum]])=3,MONTH(jaar_zip[[#This Row],[Datum]])=10),1,0.8))*jaar_zip[[#This Row],[graaddagen]],"")</f>
        <v>2.9599999999999995</v>
      </c>
      <c r="O7292" s="101">
        <f>IF(ISNUMBER(jaar_zip[[#This Row],[etmaaltemperatuur]]),IF(jaar_zip[[#This Row],[etmaaltemperatuur]]&gt;stookgrens,jaar_zip[[#This Row],[etmaaltemperatuur]]-stookgrens,0),"")</f>
        <v>0</v>
      </c>
    </row>
    <row r="7293" spans="1:15" x14ac:dyDescent="0.25">
      <c r="A7293">
        <v>348</v>
      </c>
      <c r="B7293">
        <v>20240616</v>
      </c>
      <c r="C7293">
        <v>5.0999999999999996</v>
      </c>
      <c r="D7293">
        <v>14.7</v>
      </c>
      <c r="E7293">
        <v>1687</v>
      </c>
      <c r="F7293">
        <v>7.8</v>
      </c>
      <c r="G7293">
        <v>1005.4</v>
      </c>
      <c r="H7293">
        <v>84</v>
      </c>
      <c r="I7293" s="101" t="s">
        <v>38</v>
      </c>
      <c r="J7293" s="1">
        <f>DATEVALUE(RIGHT(jaar_zip[[#This Row],[YYYYMMDD]],2)&amp;"-"&amp;MID(jaar_zip[[#This Row],[YYYYMMDD]],5,2)&amp;"-"&amp;LEFT(jaar_zip[[#This Row],[YYYYMMDD]],4))</f>
        <v>45459</v>
      </c>
      <c r="K7293" s="101" t="str">
        <f>IF(AND(VALUE(MONTH(jaar_zip[[#This Row],[Datum]]))=1,VALUE(WEEKNUM(jaar_zip[[#This Row],[Datum]],21))&gt;51),RIGHT(YEAR(jaar_zip[[#This Row],[Datum]])-1,2),RIGHT(YEAR(jaar_zip[[#This Row],[Datum]]),2))&amp;"-"&amp; TEXT(WEEKNUM(jaar_zip[[#This Row],[Datum]],21),"00")</f>
        <v>24-24</v>
      </c>
      <c r="L7293" s="101">
        <f>MONTH(jaar_zip[[#This Row],[Datum]])</f>
        <v>6</v>
      </c>
      <c r="M7293" s="101">
        <f>IF(ISNUMBER(jaar_zip[[#This Row],[etmaaltemperatuur]]),IF(jaar_zip[[#This Row],[etmaaltemperatuur]]&lt;stookgrens,stookgrens-jaar_zip[[#This Row],[etmaaltemperatuur]],0),"")</f>
        <v>3.3000000000000007</v>
      </c>
      <c r="N7293" s="101">
        <f>IF(ISNUMBER(jaar_zip[[#This Row],[graaddagen]]),IF(OR(MONTH(jaar_zip[[#This Row],[Datum]])=1,MONTH(jaar_zip[[#This Row],[Datum]])=2,MONTH(jaar_zip[[#This Row],[Datum]])=11,MONTH(jaar_zip[[#This Row],[Datum]])=12),1.1,IF(OR(MONTH(jaar_zip[[#This Row],[Datum]])=3,MONTH(jaar_zip[[#This Row],[Datum]])=10),1,0.8))*jaar_zip[[#This Row],[graaddagen]],"")</f>
        <v>2.6400000000000006</v>
      </c>
      <c r="O7293" s="101">
        <f>IF(ISNUMBER(jaar_zip[[#This Row],[etmaaltemperatuur]]),IF(jaar_zip[[#This Row],[etmaaltemperatuur]]&gt;stookgrens,jaar_zip[[#This Row],[etmaaltemperatuur]]-stookgrens,0),"")</f>
        <v>0</v>
      </c>
    </row>
    <row r="7294" spans="1:15" x14ac:dyDescent="0.25">
      <c r="A7294">
        <v>348</v>
      </c>
      <c r="B7294">
        <v>20240617</v>
      </c>
      <c r="C7294">
        <v>3.8</v>
      </c>
      <c r="D7294">
        <v>16.600000000000001</v>
      </c>
      <c r="E7294">
        <v>2656</v>
      </c>
      <c r="F7294">
        <v>0</v>
      </c>
      <c r="G7294">
        <v>1011.4</v>
      </c>
      <c r="H7294">
        <v>74</v>
      </c>
      <c r="I7294" s="101" t="s">
        <v>38</v>
      </c>
      <c r="J7294" s="1">
        <f>DATEVALUE(RIGHT(jaar_zip[[#This Row],[YYYYMMDD]],2)&amp;"-"&amp;MID(jaar_zip[[#This Row],[YYYYMMDD]],5,2)&amp;"-"&amp;LEFT(jaar_zip[[#This Row],[YYYYMMDD]],4))</f>
        <v>45460</v>
      </c>
      <c r="K7294" s="101" t="str">
        <f>IF(AND(VALUE(MONTH(jaar_zip[[#This Row],[Datum]]))=1,VALUE(WEEKNUM(jaar_zip[[#This Row],[Datum]],21))&gt;51),RIGHT(YEAR(jaar_zip[[#This Row],[Datum]])-1,2),RIGHT(YEAR(jaar_zip[[#This Row],[Datum]]),2))&amp;"-"&amp; TEXT(WEEKNUM(jaar_zip[[#This Row],[Datum]],21),"00")</f>
        <v>24-25</v>
      </c>
      <c r="L7294" s="101">
        <f>MONTH(jaar_zip[[#This Row],[Datum]])</f>
        <v>6</v>
      </c>
      <c r="M7294" s="101">
        <f>IF(ISNUMBER(jaar_zip[[#This Row],[etmaaltemperatuur]]),IF(jaar_zip[[#This Row],[etmaaltemperatuur]]&lt;stookgrens,stookgrens-jaar_zip[[#This Row],[etmaaltemperatuur]],0),"")</f>
        <v>1.3999999999999986</v>
      </c>
      <c r="N7294" s="101">
        <f>IF(ISNUMBER(jaar_zip[[#This Row],[graaddagen]]),IF(OR(MONTH(jaar_zip[[#This Row],[Datum]])=1,MONTH(jaar_zip[[#This Row],[Datum]])=2,MONTH(jaar_zip[[#This Row],[Datum]])=11,MONTH(jaar_zip[[#This Row],[Datum]])=12),1.1,IF(OR(MONTH(jaar_zip[[#This Row],[Datum]])=3,MONTH(jaar_zip[[#This Row],[Datum]])=10),1,0.8))*jaar_zip[[#This Row],[graaddagen]],"")</f>
        <v>1.119999999999999</v>
      </c>
      <c r="O7294" s="101">
        <f>IF(ISNUMBER(jaar_zip[[#This Row],[etmaaltemperatuur]]),IF(jaar_zip[[#This Row],[etmaaltemperatuur]]&gt;stookgrens,jaar_zip[[#This Row],[etmaaltemperatuur]]-stookgrens,0),"")</f>
        <v>0</v>
      </c>
    </row>
    <row r="7295" spans="1:15" x14ac:dyDescent="0.25">
      <c r="A7295">
        <v>348</v>
      </c>
      <c r="B7295">
        <v>20240618</v>
      </c>
      <c r="C7295">
        <v>1.5</v>
      </c>
      <c r="D7295">
        <v>15.6</v>
      </c>
      <c r="E7295">
        <v>637</v>
      </c>
      <c r="F7295">
        <v>3.8</v>
      </c>
      <c r="G7295">
        <v>1013.9</v>
      </c>
      <c r="H7295">
        <v>91</v>
      </c>
      <c r="I7295" s="101" t="s">
        <v>38</v>
      </c>
      <c r="J7295" s="1">
        <f>DATEVALUE(RIGHT(jaar_zip[[#This Row],[YYYYMMDD]],2)&amp;"-"&amp;MID(jaar_zip[[#This Row],[YYYYMMDD]],5,2)&amp;"-"&amp;LEFT(jaar_zip[[#This Row],[YYYYMMDD]],4))</f>
        <v>45461</v>
      </c>
      <c r="K7295" s="101" t="str">
        <f>IF(AND(VALUE(MONTH(jaar_zip[[#This Row],[Datum]]))=1,VALUE(WEEKNUM(jaar_zip[[#This Row],[Datum]],21))&gt;51),RIGHT(YEAR(jaar_zip[[#This Row],[Datum]])-1,2),RIGHT(YEAR(jaar_zip[[#This Row],[Datum]]),2))&amp;"-"&amp; TEXT(WEEKNUM(jaar_zip[[#This Row],[Datum]],21),"00")</f>
        <v>24-25</v>
      </c>
      <c r="L7295" s="101">
        <f>MONTH(jaar_zip[[#This Row],[Datum]])</f>
        <v>6</v>
      </c>
      <c r="M7295" s="101">
        <f>IF(ISNUMBER(jaar_zip[[#This Row],[etmaaltemperatuur]]),IF(jaar_zip[[#This Row],[etmaaltemperatuur]]&lt;stookgrens,stookgrens-jaar_zip[[#This Row],[etmaaltemperatuur]],0),"")</f>
        <v>2.4000000000000004</v>
      </c>
      <c r="N7295" s="101">
        <f>IF(ISNUMBER(jaar_zip[[#This Row],[graaddagen]]),IF(OR(MONTH(jaar_zip[[#This Row],[Datum]])=1,MONTH(jaar_zip[[#This Row],[Datum]])=2,MONTH(jaar_zip[[#This Row],[Datum]])=11,MONTH(jaar_zip[[#This Row],[Datum]])=12),1.1,IF(OR(MONTH(jaar_zip[[#This Row],[Datum]])=3,MONTH(jaar_zip[[#This Row],[Datum]])=10),1,0.8))*jaar_zip[[#This Row],[graaddagen]],"")</f>
        <v>1.9200000000000004</v>
      </c>
      <c r="O7295" s="101">
        <f>IF(ISNUMBER(jaar_zip[[#This Row],[etmaaltemperatuur]]),IF(jaar_zip[[#This Row],[etmaaltemperatuur]]&gt;stookgrens,jaar_zip[[#This Row],[etmaaltemperatuur]]-stookgrens,0),"")</f>
        <v>0</v>
      </c>
    </row>
    <row r="7296" spans="1:15" x14ac:dyDescent="0.25">
      <c r="A7296">
        <v>348</v>
      </c>
      <c r="B7296">
        <v>20240619</v>
      </c>
      <c r="C7296">
        <v>3.3</v>
      </c>
      <c r="D7296">
        <v>15.7</v>
      </c>
      <c r="E7296">
        <v>2779</v>
      </c>
      <c r="F7296">
        <v>0</v>
      </c>
      <c r="G7296">
        <v>1019.6</v>
      </c>
      <c r="H7296">
        <v>78</v>
      </c>
      <c r="I7296" s="101" t="s">
        <v>38</v>
      </c>
      <c r="J7296" s="1">
        <f>DATEVALUE(RIGHT(jaar_zip[[#This Row],[YYYYMMDD]],2)&amp;"-"&amp;MID(jaar_zip[[#This Row],[YYYYMMDD]],5,2)&amp;"-"&amp;LEFT(jaar_zip[[#This Row],[YYYYMMDD]],4))</f>
        <v>45462</v>
      </c>
      <c r="K7296" s="101" t="str">
        <f>IF(AND(VALUE(MONTH(jaar_zip[[#This Row],[Datum]]))=1,VALUE(WEEKNUM(jaar_zip[[#This Row],[Datum]],21))&gt;51),RIGHT(YEAR(jaar_zip[[#This Row],[Datum]])-1,2),RIGHT(YEAR(jaar_zip[[#This Row],[Datum]]),2))&amp;"-"&amp; TEXT(WEEKNUM(jaar_zip[[#This Row],[Datum]],21),"00")</f>
        <v>24-25</v>
      </c>
      <c r="L7296" s="101">
        <f>MONTH(jaar_zip[[#This Row],[Datum]])</f>
        <v>6</v>
      </c>
      <c r="M7296" s="101">
        <f>IF(ISNUMBER(jaar_zip[[#This Row],[etmaaltemperatuur]]),IF(jaar_zip[[#This Row],[etmaaltemperatuur]]&lt;stookgrens,stookgrens-jaar_zip[[#This Row],[etmaaltemperatuur]],0),"")</f>
        <v>2.3000000000000007</v>
      </c>
      <c r="N7296" s="101">
        <f>IF(ISNUMBER(jaar_zip[[#This Row],[graaddagen]]),IF(OR(MONTH(jaar_zip[[#This Row],[Datum]])=1,MONTH(jaar_zip[[#This Row],[Datum]])=2,MONTH(jaar_zip[[#This Row],[Datum]])=11,MONTH(jaar_zip[[#This Row],[Datum]])=12),1.1,IF(OR(MONTH(jaar_zip[[#This Row],[Datum]])=3,MONTH(jaar_zip[[#This Row],[Datum]])=10),1,0.8))*jaar_zip[[#This Row],[graaddagen]],"")</f>
        <v>1.8400000000000007</v>
      </c>
      <c r="O7296" s="101">
        <f>IF(ISNUMBER(jaar_zip[[#This Row],[etmaaltemperatuur]]),IF(jaar_zip[[#This Row],[etmaaltemperatuur]]&gt;stookgrens,jaar_zip[[#This Row],[etmaaltemperatuur]]-stookgrens,0),"")</f>
        <v>0</v>
      </c>
    </row>
    <row r="7297" spans="1:15" x14ac:dyDescent="0.25">
      <c r="A7297">
        <v>348</v>
      </c>
      <c r="B7297">
        <v>20240620</v>
      </c>
      <c r="C7297">
        <v>2.8</v>
      </c>
      <c r="D7297">
        <v>16.3</v>
      </c>
      <c r="E7297">
        <v>1753</v>
      </c>
      <c r="F7297">
        <v>-0.1</v>
      </c>
      <c r="G7297">
        <v>1019.2</v>
      </c>
      <c r="H7297">
        <v>79</v>
      </c>
      <c r="I7297" s="101" t="s">
        <v>38</v>
      </c>
      <c r="J7297" s="1">
        <f>DATEVALUE(RIGHT(jaar_zip[[#This Row],[YYYYMMDD]],2)&amp;"-"&amp;MID(jaar_zip[[#This Row],[YYYYMMDD]],5,2)&amp;"-"&amp;LEFT(jaar_zip[[#This Row],[YYYYMMDD]],4))</f>
        <v>45463</v>
      </c>
      <c r="K7297" s="101" t="str">
        <f>IF(AND(VALUE(MONTH(jaar_zip[[#This Row],[Datum]]))=1,VALUE(WEEKNUM(jaar_zip[[#This Row],[Datum]],21))&gt;51),RIGHT(YEAR(jaar_zip[[#This Row],[Datum]])-1,2),RIGHT(YEAR(jaar_zip[[#This Row],[Datum]]),2))&amp;"-"&amp; TEXT(WEEKNUM(jaar_zip[[#This Row],[Datum]],21),"00")</f>
        <v>24-25</v>
      </c>
      <c r="L7297" s="101">
        <f>MONTH(jaar_zip[[#This Row],[Datum]])</f>
        <v>6</v>
      </c>
      <c r="M7297" s="101">
        <f>IF(ISNUMBER(jaar_zip[[#This Row],[etmaaltemperatuur]]),IF(jaar_zip[[#This Row],[etmaaltemperatuur]]&lt;stookgrens,stookgrens-jaar_zip[[#This Row],[etmaaltemperatuur]],0),"")</f>
        <v>1.6999999999999993</v>
      </c>
      <c r="N7297" s="101">
        <f>IF(ISNUMBER(jaar_zip[[#This Row],[graaddagen]]),IF(OR(MONTH(jaar_zip[[#This Row],[Datum]])=1,MONTH(jaar_zip[[#This Row],[Datum]])=2,MONTH(jaar_zip[[#This Row],[Datum]])=11,MONTH(jaar_zip[[#This Row],[Datum]])=12),1.1,IF(OR(MONTH(jaar_zip[[#This Row],[Datum]])=3,MONTH(jaar_zip[[#This Row],[Datum]])=10),1,0.8))*jaar_zip[[#This Row],[graaddagen]],"")</f>
        <v>1.3599999999999994</v>
      </c>
      <c r="O7297" s="101">
        <f>IF(ISNUMBER(jaar_zip[[#This Row],[etmaaltemperatuur]]),IF(jaar_zip[[#This Row],[etmaaltemperatuur]]&gt;stookgrens,jaar_zip[[#This Row],[etmaaltemperatuur]]-stookgrens,0),"")</f>
        <v>0</v>
      </c>
    </row>
    <row r="7298" spans="1:15" x14ac:dyDescent="0.25">
      <c r="A7298">
        <v>348</v>
      </c>
      <c r="B7298">
        <v>20240621</v>
      </c>
      <c r="C7298">
        <v>3.2</v>
      </c>
      <c r="D7298">
        <v>15.9</v>
      </c>
      <c r="E7298">
        <v>742</v>
      </c>
      <c r="F7298">
        <v>1.3</v>
      </c>
      <c r="G7298">
        <v>1012.6</v>
      </c>
      <c r="H7298">
        <v>91</v>
      </c>
      <c r="I7298" s="101" t="s">
        <v>38</v>
      </c>
      <c r="J7298" s="1">
        <f>DATEVALUE(RIGHT(jaar_zip[[#This Row],[YYYYMMDD]],2)&amp;"-"&amp;MID(jaar_zip[[#This Row],[YYYYMMDD]],5,2)&amp;"-"&amp;LEFT(jaar_zip[[#This Row],[YYYYMMDD]],4))</f>
        <v>45464</v>
      </c>
      <c r="K7298" s="101" t="str">
        <f>IF(AND(VALUE(MONTH(jaar_zip[[#This Row],[Datum]]))=1,VALUE(WEEKNUM(jaar_zip[[#This Row],[Datum]],21))&gt;51),RIGHT(YEAR(jaar_zip[[#This Row],[Datum]])-1,2),RIGHT(YEAR(jaar_zip[[#This Row],[Datum]]),2))&amp;"-"&amp; TEXT(WEEKNUM(jaar_zip[[#This Row],[Datum]],21),"00")</f>
        <v>24-25</v>
      </c>
      <c r="L7298" s="101">
        <f>MONTH(jaar_zip[[#This Row],[Datum]])</f>
        <v>6</v>
      </c>
      <c r="M7298" s="101">
        <f>IF(ISNUMBER(jaar_zip[[#This Row],[etmaaltemperatuur]]),IF(jaar_zip[[#This Row],[etmaaltemperatuur]]&lt;stookgrens,stookgrens-jaar_zip[[#This Row],[etmaaltemperatuur]],0),"")</f>
        <v>2.0999999999999996</v>
      </c>
      <c r="N7298" s="101">
        <f>IF(ISNUMBER(jaar_zip[[#This Row],[graaddagen]]),IF(OR(MONTH(jaar_zip[[#This Row],[Datum]])=1,MONTH(jaar_zip[[#This Row],[Datum]])=2,MONTH(jaar_zip[[#This Row],[Datum]])=11,MONTH(jaar_zip[[#This Row],[Datum]])=12),1.1,IF(OR(MONTH(jaar_zip[[#This Row],[Datum]])=3,MONTH(jaar_zip[[#This Row],[Datum]])=10),1,0.8))*jaar_zip[[#This Row],[graaddagen]],"")</f>
        <v>1.6799999999999997</v>
      </c>
      <c r="O7298" s="101">
        <f>IF(ISNUMBER(jaar_zip[[#This Row],[etmaaltemperatuur]]),IF(jaar_zip[[#This Row],[etmaaltemperatuur]]&gt;stookgrens,jaar_zip[[#This Row],[etmaaltemperatuur]]-stookgrens,0),"")</f>
        <v>0</v>
      </c>
    </row>
    <row r="7299" spans="1:15" x14ac:dyDescent="0.25">
      <c r="A7299">
        <v>348</v>
      </c>
      <c r="B7299">
        <v>20240622</v>
      </c>
      <c r="C7299">
        <v>3.6</v>
      </c>
      <c r="D7299">
        <v>16.399999999999999</v>
      </c>
      <c r="E7299">
        <v>1888</v>
      </c>
      <c r="F7299">
        <v>0</v>
      </c>
      <c r="G7299">
        <v>1013.5</v>
      </c>
      <c r="H7299">
        <v>81</v>
      </c>
      <c r="I7299" s="101" t="s">
        <v>38</v>
      </c>
      <c r="J7299" s="1">
        <f>DATEVALUE(RIGHT(jaar_zip[[#This Row],[YYYYMMDD]],2)&amp;"-"&amp;MID(jaar_zip[[#This Row],[YYYYMMDD]],5,2)&amp;"-"&amp;LEFT(jaar_zip[[#This Row],[YYYYMMDD]],4))</f>
        <v>45465</v>
      </c>
      <c r="K7299" s="101" t="str">
        <f>IF(AND(VALUE(MONTH(jaar_zip[[#This Row],[Datum]]))=1,VALUE(WEEKNUM(jaar_zip[[#This Row],[Datum]],21))&gt;51),RIGHT(YEAR(jaar_zip[[#This Row],[Datum]])-1,2),RIGHT(YEAR(jaar_zip[[#This Row],[Datum]]),2))&amp;"-"&amp; TEXT(WEEKNUM(jaar_zip[[#This Row],[Datum]],21),"00")</f>
        <v>24-25</v>
      </c>
      <c r="L7299" s="101">
        <f>MONTH(jaar_zip[[#This Row],[Datum]])</f>
        <v>6</v>
      </c>
      <c r="M7299" s="101">
        <f>IF(ISNUMBER(jaar_zip[[#This Row],[etmaaltemperatuur]]),IF(jaar_zip[[#This Row],[etmaaltemperatuur]]&lt;stookgrens,stookgrens-jaar_zip[[#This Row],[etmaaltemperatuur]],0),"")</f>
        <v>1.6000000000000014</v>
      </c>
      <c r="N7299" s="101">
        <f>IF(ISNUMBER(jaar_zip[[#This Row],[graaddagen]]),IF(OR(MONTH(jaar_zip[[#This Row],[Datum]])=1,MONTH(jaar_zip[[#This Row],[Datum]])=2,MONTH(jaar_zip[[#This Row],[Datum]])=11,MONTH(jaar_zip[[#This Row],[Datum]])=12),1.1,IF(OR(MONTH(jaar_zip[[#This Row],[Datum]])=3,MONTH(jaar_zip[[#This Row],[Datum]])=10),1,0.8))*jaar_zip[[#This Row],[graaddagen]],"")</f>
        <v>1.2800000000000011</v>
      </c>
      <c r="O7299" s="101">
        <f>IF(ISNUMBER(jaar_zip[[#This Row],[etmaaltemperatuur]]),IF(jaar_zip[[#This Row],[etmaaltemperatuur]]&gt;stookgrens,jaar_zip[[#This Row],[etmaaltemperatuur]]-stookgrens,0),"")</f>
        <v>0</v>
      </c>
    </row>
    <row r="7300" spans="1:15" x14ac:dyDescent="0.25">
      <c r="A7300">
        <v>348</v>
      </c>
      <c r="B7300">
        <v>20240623</v>
      </c>
      <c r="C7300">
        <v>2.4</v>
      </c>
      <c r="D7300">
        <v>18.3</v>
      </c>
      <c r="E7300">
        <v>2582</v>
      </c>
      <c r="F7300">
        <v>0</v>
      </c>
      <c r="G7300">
        <v>1019.6</v>
      </c>
      <c r="H7300">
        <v>77</v>
      </c>
      <c r="I7300" s="101" t="s">
        <v>38</v>
      </c>
      <c r="J7300" s="1">
        <f>DATEVALUE(RIGHT(jaar_zip[[#This Row],[YYYYMMDD]],2)&amp;"-"&amp;MID(jaar_zip[[#This Row],[YYYYMMDD]],5,2)&amp;"-"&amp;LEFT(jaar_zip[[#This Row],[YYYYMMDD]],4))</f>
        <v>45466</v>
      </c>
      <c r="K7300" s="101" t="str">
        <f>IF(AND(VALUE(MONTH(jaar_zip[[#This Row],[Datum]]))=1,VALUE(WEEKNUM(jaar_zip[[#This Row],[Datum]],21))&gt;51),RIGHT(YEAR(jaar_zip[[#This Row],[Datum]])-1,2),RIGHT(YEAR(jaar_zip[[#This Row],[Datum]]),2))&amp;"-"&amp; TEXT(WEEKNUM(jaar_zip[[#This Row],[Datum]],21),"00")</f>
        <v>24-25</v>
      </c>
      <c r="L7300" s="101">
        <f>MONTH(jaar_zip[[#This Row],[Datum]])</f>
        <v>6</v>
      </c>
      <c r="M7300" s="101">
        <f>IF(ISNUMBER(jaar_zip[[#This Row],[etmaaltemperatuur]]),IF(jaar_zip[[#This Row],[etmaaltemperatuur]]&lt;stookgrens,stookgrens-jaar_zip[[#This Row],[etmaaltemperatuur]],0),"")</f>
        <v>0</v>
      </c>
      <c r="N7300" s="101">
        <f>IF(ISNUMBER(jaar_zip[[#This Row],[graaddagen]]),IF(OR(MONTH(jaar_zip[[#This Row],[Datum]])=1,MONTH(jaar_zip[[#This Row],[Datum]])=2,MONTH(jaar_zip[[#This Row],[Datum]])=11,MONTH(jaar_zip[[#This Row],[Datum]])=12),1.1,IF(OR(MONTH(jaar_zip[[#This Row],[Datum]])=3,MONTH(jaar_zip[[#This Row],[Datum]])=10),1,0.8))*jaar_zip[[#This Row],[graaddagen]],"")</f>
        <v>0</v>
      </c>
      <c r="O7300" s="101">
        <f>IF(ISNUMBER(jaar_zip[[#This Row],[etmaaltemperatuur]]),IF(jaar_zip[[#This Row],[etmaaltemperatuur]]&gt;stookgrens,jaar_zip[[#This Row],[etmaaltemperatuur]]-stookgrens,0),"")</f>
        <v>0.30000000000000071</v>
      </c>
    </row>
    <row r="7301" spans="1:15" x14ac:dyDescent="0.25">
      <c r="A7301">
        <v>348</v>
      </c>
      <c r="B7301">
        <v>20240624</v>
      </c>
      <c r="C7301">
        <v>1.4</v>
      </c>
      <c r="D7301">
        <v>20.399999999999999</v>
      </c>
      <c r="E7301">
        <v>2771</v>
      </c>
      <c r="F7301">
        <v>0</v>
      </c>
      <c r="G7301">
        <v>1019.8</v>
      </c>
      <c r="H7301">
        <v>70</v>
      </c>
      <c r="I7301" s="101" t="s">
        <v>38</v>
      </c>
      <c r="J7301" s="1">
        <f>DATEVALUE(RIGHT(jaar_zip[[#This Row],[YYYYMMDD]],2)&amp;"-"&amp;MID(jaar_zip[[#This Row],[YYYYMMDD]],5,2)&amp;"-"&amp;LEFT(jaar_zip[[#This Row],[YYYYMMDD]],4))</f>
        <v>45467</v>
      </c>
      <c r="K7301" s="101" t="str">
        <f>IF(AND(VALUE(MONTH(jaar_zip[[#This Row],[Datum]]))=1,VALUE(WEEKNUM(jaar_zip[[#This Row],[Datum]],21))&gt;51),RIGHT(YEAR(jaar_zip[[#This Row],[Datum]])-1,2),RIGHT(YEAR(jaar_zip[[#This Row],[Datum]]),2))&amp;"-"&amp; TEXT(WEEKNUM(jaar_zip[[#This Row],[Datum]],21),"00")</f>
        <v>24-26</v>
      </c>
      <c r="L7301" s="101">
        <f>MONTH(jaar_zip[[#This Row],[Datum]])</f>
        <v>6</v>
      </c>
      <c r="M7301" s="101">
        <f>IF(ISNUMBER(jaar_zip[[#This Row],[etmaaltemperatuur]]),IF(jaar_zip[[#This Row],[etmaaltemperatuur]]&lt;stookgrens,stookgrens-jaar_zip[[#This Row],[etmaaltemperatuur]],0),"")</f>
        <v>0</v>
      </c>
      <c r="N7301" s="101">
        <f>IF(ISNUMBER(jaar_zip[[#This Row],[graaddagen]]),IF(OR(MONTH(jaar_zip[[#This Row],[Datum]])=1,MONTH(jaar_zip[[#This Row],[Datum]])=2,MONTH(jaar_zip[[#This Row],[Datum]])=11,MONTH(jaar_zip[[#This Row],[Datum]])=12),1.1,IF(OR(MONTH(jaar_zip[[#This Row],[Datum]])=3,MONTH(jaar_zip[[#This Row],[Datum]])=10),1,0.8))*jaar_zip[[#This Row],[graaddagen]],"")</f>
        <v>0</v>
      </c>
      <c r="O7301" s="101">
        <f>IF(ISNUMBER(jaar_zip[[#This Row],[etmaaltemperatuur]]),IF(jaar_zip[[#This Row],[etmaaltemperatuur]]&gt;stookgrens,jaar_zip[[#This Row],[etmaaltemperatuur]]-stookgrens,0),"")</f>
        <v>2.3999999999999986</v>
      </c>
    </row>
    <row r="7302" spans="1:15" x14ac:dyDescent="0.25">
      <c r="A7302">
        <v>348</v>
      </c>
      <c r="B7302">
        <v>20240625</v>
      </c>
      <c r="C7302">
        <v>3</v>
      </c>
      <c r="D7302">
        <v>23.7</v>
      </c>
      <c r="E7302">
        <v>2945</v>
      </c>
      <c r="F7302">
        <v>0</v>
      </c>
      <c r="G7302">
        <v>1015.3</v>
      </c>
      <c r="H7302">
        <v>64</v>
      </c>
      <c r="I7302" s="101" t="s">
        <v>38</v>
      </c>
      <c r="J7302" s="1">
        <f>DATEVALUE(RIGHT(jaar_zip[[#This Row],[YYYYMMDD]],2)&amp;"-"&amp;MID(jaar_zip[[#This Row],[YYYYMMDD]],5,2)&amp;"-"&amp;LEFT(jaar_zip[[#This Row],[YYYYMMDD]],4))</f>
        <v>45468</v>
      </c>
      <c r="K7302" s="101" t="str">
        <f>IF(AND(VALUE(MONTH(jaar_zip[[#This Row],[Datum]]))=1,VALUE(WEEKNUM(jaar_zip[[#This Row],[Datum]],21))&gt;51),RIGHT(YEAR(jaar_zip[[#This Row],[Datum]])-1,2),RIGHT(YEAR(jaar_zip[[#This Row],[Datum]]),2))&amp;"-"&amp; TEXT(WEEKNUM(jaar_zip[[#This Row],[Datum]],21),"00")</f>
        <v>24-26</v>
      </c>
      <c r="L7302" s="101">
        <f>MONTH(jaar_zip[[#This Row],[Datum]])</f>
        <v>6</v>
      </c>
      <c r="M7302" s="101">
        <f>IF(ISNUMBER(jaar_zip[[#This Row],[etmaaltemperatuur]]),IF(jaar_zip[[#This Row],[etmaaltemperatuur]]&lt;stookgrens,stookgrens-jaar_zip[[#This Row],[etmaaltemperatuur]],0),"")</f>
        <v>0</v>
      </c>
      <c r="N7302" s="101">
        <f>IF(ISNUMBER(jaar_zip[[#This Row],[graaddagen]]),IF(OR(MONTH(jaar_zip[[#This Row],[Datum]])=1,MONTH(jaar_zip[[#This Row],[Datum]])=2,MONTH(jaar_zip[[#This Row],[Datum]])=11,MONTH(jaar_zip[[#This Row],[Datum]])=12),1.1,IF(OR(MONTH(jaar_zip[[#This Row],[Datum]])=3,MONTH(jaar_zip[[#This Row],[Datum]])=10),1,0.8))*jaar_zip[[#This Row],[graaddagen]],"")</f>
        <v>0</v>
      </c>
      <c r="O7302" s="101">
        <f>IF(ISNUMBER(jaar_zip[[#This Row],[etmaaltemperatuur]]),IF(jaar_zip[[#This Row],[etmaaltemperatuur]]&gt;stookgrens,jaar_zip[[#This Row],[etmaaltemperatuur]]-stookgrens,0),"")</f>
        <v>5.6999999999999993</v>
      </c>
    </row>
    <row r="7303" spans="1:15" x14ac:dyDescent="0.25">
      <c r="A7303">
        <v>348</v>
      </c>
      <c r="B7303">
        <v>20240626</v>
      </c>
      <c r="C7303">
        <v>2.2999999999999998</v>
      </c>
      <c r="D7303">
        <v>24.7</v>
      </c>
      <c r="E7303">
        <v>2939</v>
      </c>
      <c r="F7303">
        <v>0</v>
      </c>
      <c r="G7303">
        <v>1010.7</v>
      </c>
      <c r="H7303">
        <v>64</v>
      </c>
      <c r="I7303" s="101" t="s">
        <v>38</v>
      </c>
      <c r="J7303" s="1">
        <f>DATEVALUE(RIGHT(jaar_zip[[#This Row],[YYYYMMDD]],2)&amp;"-"&amp;MID(jaar_zip[[#This Row],[YYYYMMDD]],5,2)&amp;"-"&amp;LEFT(jaar_zip[[#This Row],[YYYYMMDD]],4))</f>
        <v>45469</v>
      </c>
      <c r="K7303" s="101" t="str">
        <f>IF(AND(VALUE(MONTH(jaar_zip[[#This Row],[Datum]]))=1,VALUE(WEEKNUM(jaar_zip[[#This Row],[Datum]],21))&gt;51),RIGHT(YEAR(jaar_zip[[#This Row],[Datum]])-1,2),RIGHT(YEAR(jaar_zip[[#This Row],[Datum]]),2))&amp;"-"&amp; TEXT(WEEKNUM(jaar_zip[[#This Row],[Datum]],21),"00")</f>
        <v>24-26</v>
      </c>
      <c r="L7303" s="101">
        <f>MONTH(jaar_zip[[#This Row],[Datum]])</f>
        <v>6</v>
      </c>
      <c r="M7303" s="101">
        <f>IF(ISNUMBER(jaar_zip[[#This Row],[etmaaltemperatuur]]),IF(jaar_zip[[#This Row],[etmaaltemperatuur]]&lt;stookgrens,stookgrens-jaar_zip[[#This Row],[etmaaltemperatuur]],0),"")</f>
        <v>0</v>
      </c>
      <c r="N7303" s="101">
        <f>IF(ISNUMBER(jaar_zip[[#This Row],[graaddagen]]),IF(OR(MONTH(jaar_zip[[#This Row],[Datum]])=1,MONTH(jaar_zip[[#This Row],[Datum]])=2,MONTH(jaar_zip[[#This Row],[Datum]])=11,MONTH(jaar_zip[[#This Row],[Datum]])=12),1.1,IF(OR(MONTH(jaar_zip[[#This Row],[Datum]])=3,MONTH(jaar_zip[[#This Row],[Datum]])=10),1,0.8))*jaar_zip[[#This Row],[graaddagen]],"")</f>
        <v>0</v>
      </c>
      <c r="O7303" s="101">
        <f>IF(ISNUMBER(jaar_zip[[#This Row],[etmaaltemperatuur]]),IF(jaar_zip[[#This Row],[etmaaltemperatuur]]&gt;stookgrens,jaar_zip[[#This Row],[etmaaltemperatuur]]-stookgrens,0),"")</f>
        <v>6.6999999999999993</v>
      </c>
    </row>
    <row r="7304" spans="1:15" x14ac:dyDescent="0.25">
      <c r="A7304">
        <v>348</v>
      </c>
      <c r="B7304">
        <v>20240627</v>
      </c>
      <c r="C7304">
        <v>4.0999999999999996</v>
      </c>
      <c r="D7304">
        <v>22.6</v>
      </c>
      <c r="E7304">
        <v>2643</v>
      </c>
      <c r="F7304">
        <v>0</v>
      </c>
      <c r="G7304">
        <v>1008.8</v>
      </c>
      <c r="H7304">
        <v>69</v>
      </c>
      <c r="I7304" s="101" t="s">
        <v>38</v>
      </c>
      <c r="J7304" s="1">
        <f>DATEVALUE(RIGHT(jaar_zip[[#This Row],[YYYYMMDD]],2)&amp;"-"&amp;MID(jaar_zip[[#This Row],[YYYYMMDD]],5,2)&amp;"-"&amp;LEFT(jaar_zip[[#This Row],[YYYYMMDD]],4))</f>
        <v>45470</v>
      </c>
      <c r="K7304" s="101" t="str">
        <f>IF(AND(VALUE(MONTH(jaar_zip[[#This Row],[Datum]]))=1,VALUE(WEEKNUM(jaar_zip[[#This Row],[Datum]],21))&gt;51),RIGHT(YEAR(jaar_zip[[#This Row],[Datum]])-1,2),RIGHT(YEAR(jaar_zip[[#This Row],[Datum]]),2))&amp;"-"&amp; TEXT(WEEKNUM(jaar_zip[[#This Row],[Datum]],21),"00")</f>
        <v>24-26</v>
      </c>
      <c r="L7304" s="101">
        <f>MONTH(jaar_zip[[#This Row],[Datum]])</f>
        <v>6</v>
      </c>
      <c r="M7304" s="101">
        <f>IF(ISNUMBER(jaar_zip[[#This Row],[etmaaltemperatuur]]),IF(jaar_zip[[#This Row],[etmaaltemperatuur]]&lt;stookgrens,stookgrens-jaar_zip[[#This Row],[etmaaltemperatuur]],0),"")</f>
        <v>0</v>
      </c>
      <c r="N7304" s="101">
        <f>IF(ISNUMBER(jaar_zip[[#This Row],[graaddagen]]),IF(OR(MONTH(jaar_zip[[#This Row],[Datum]])=1,MONTH(jaar_zip[[#This Row],[Datum]])=2,MONTH(jaar_zip[[#This Row],[Datum]])=11,MONTH(jaar_zip[[#This Row],[Datum]])=12),1.1,IF(OR(MONTH(jaar_zip[[#This Row],[Datum]])=3,MONTH(jaar_zip[[#This Row],[Datum]])=10),1,0.8))*jaar_zip[[#This Row],[graaddagen]],"")</f>
        <v>0</v>
      </c>
      <c r="O7304" s="101">
        <f>IF(ISNUMBER(jaar_zip[[#This Row],[etmaaltemperatuur]]),IF(jaar_zip[[#This Row],[etmaaltemperatuur]]&gt;stookgrens,jaar_zip[[#This Row],[etmaaltemperatuur]]-stookgrens,0),"")</f>
        <v>4.6000000000000014</v>
      </c>
    </row>
    <row r="7305" spans="1:15" x14ac:dyDescent="0.25">
      <c r="A7305">
        <v>348</v>
      </c>
      <c r="B7305">
        <v>20240628</v>
      </c>
      <c r="C7305">
        <v>4.5</v>
      </c>
      <c r="D7305">
        <v>17</v>
      </c>
      <c r="E7305">
        <v>2392</v>
      </c>
      <c r="F7305">
        <v>0</v>
      </c>
      <c r="G7305">
        <v>1015.8</v>
      </c>
      <c r="H7305">
        <v>73</v>
      </c>
      <c r="I7305" s="101" t="s">
        <v>38</v>
      </c>
      <c r="J7305" s="1">
        <f>DATEVALUE(RIGHT(jaar_zip[[#This Row],[YYYYMMDD]],2)&amp;"-"&amp;MID(jaar_zip[[#This Row],[YYYYMMDD]],5,2)&amp;"-"&amp;LEFT(jaar_zip[[#This Row],[YYYYMMDD]],4))</f>
        <v>45471</v>
      </c>
      <c r="K7305" s="101" t="str">
        <f>IF(AND(VALUE(MONTH(jaar_zip[[#This Row],[Datum]]))=1,VALUE(WEEKNUM(jaar_zip[[#This Row],[Datum]],21))&gt;51),RIGHT(YEAR(jaar_zip[[#This Row],[Datum]])-1,2),RIGHT(YEAR(jaar_zip[[#This Row],[Datum]]),2))&amp;"-"&amp; TEXT(WEEKNUM(jaar_zip[[#This Row],[Datum]],21),"00")</f>
        <v>24-26</v>
      </c>
      <c r="L7305" s="101">
        <f>MONTH(jaar_zip[[#This Row],[Datum]])</f>
        <v>6</v>
      </c>
      <c r="M7305" s="101">
        <f>IF(ISNUMBER(jaar_zip[[#This Row],[etmaaltemperatuur]]),IF(jaar_zip[[#This Row],[etmaaltemperatuur]]&lt;stookgrens,stookgrens-jaar_zip[[#This Row],[etmaaltemperatuur]],0),"")</f>
        <v>1</v>
      </c>
      <c r="N7305" s="101">
        <f>IF(ISNUMBER(jaar_zip[[#This Row],[graaddagen]]),IF(OR(MONTH(jaar_zip[[#This Row],[Datum]])=1,MONTH(jaar_zip[[#This Row],[Datum]])=2,MONTH(jaar_zip[[#This Row],[Datum]])=11,MONTH(jaar_zip[[#This Row],[Datum]])=12),1.1,IF(OR(MONTH(jaar_zip[[#This Row],[Datum]])=3,MONTH(jaar_zip[[#This Row],[Datum]])=10),1,0.8))*jaar_zip[[#This Row],[graaddagen]],"")</f>
        <v>0.8</v>
      </c>
      <c r="O7305" s="101">
        <f>IF(ISNUMBER(jaar_zip[[#This Row],[etmaaltemperatuur]]),IF(jaar_zip[[#This Row],[etmaaltemperatuur]]&gt;stookgrens,jaar_zip[[#This Row],[etmaaltemperatuur]]-stookgrens,0),"")</f>
        <v>0</v>
      </c>
    </row>
    <row r="7306" spans="1:15" x14ac:dyDescent="0.25">
      <c r="A7306">
        <v>348</v>
      </c>
      <c r="B7306">
        <v>20240629</v>
      </c>
      <c r="C7306">
        <v>1.8</v>
      </c>
      <c r="D7306">
        <v>18.5</v>
      </c>
      <c r="E7306">
        <v>2518</v>
      </c>
      <c r="F7306">
        <v>1</v>
      </c>
      <c r="G7306">
        <v>1013.3</v>
      </c>
      <c r="H7306">
        <v>75</v>
      </c>
      <c r="I7306" s="101" t="s">
        <v>38</v>
      </c>
      <c r="J7306" s="1">
        <f>DATEVALUE(RIGHT(jaar_zip[[#This Row],[YYYYMMDD]],2)&amp;"-"&amp;MID(jaar_zip[[#This Row],[YYYYMMDD]],5,2)&amp;"-"&amp;LEFT(jaar_zip[[#This Row],[YYYYMMDD]],4))</f>
        <v>45472</v>
      </c>
      <c r="K7306" s="101" t="str">
        <f>IF(AND(VALUE(MONTH(jaar_zip[[#This Row],[Datum]]))=1,VALUE(WEEKNUM(jaar_zip[[#This Row],[Datum]],21))&gt;51),RIGHT(YEAR(jaar_zip[[#This Row],[Datum]])-1,2),RIGHT(YEAR(jaar_zip[[#This Row],[Datum]]),2))&amp;"-"&amp; TEXT(WEEKNUM(jaar_zip[[#This Row],[Datum]],21),"00")</f>
        <v>24-26</v>
      </c>
      <c r="L7306" s="101">
        <f>MONTH(jaar_zip[[#This Row],[Datum]])</f>
        <v>6</v>
      </c>
      <c r="M7306" s="101">
        <f>IF(ISNUMBER(jaar_zip[[#This Row],[etmaaltemperatuur]]),IF(jaar_zip[[#This Row],[etmaaltemperatuur]]&lt;stookgrens,stookgrens-jaar_zip[[#This Row],[etmaaltemperatuur]],0),"")</f>
        <v>0</v>
      </c>
      <c r="N7306" s="101">
        <f>IF(ISNUMBER(jaar_zip[[#This Row],[graaddagen]]),IF(OR(MONTH(jaar_zip[[#This Row],[Datum]])=1,MONTH(jaar_zip[[#This Row],[Datum]])=2,MONTH(jaar_zip[[#This Row],[Datum]])=11,MONTH(jaar_zip[[#This Row],[Datum]])=12),1.1,IF(OR(MONTH(jaar_zip[[#This Row],[Datum]])=3,MONTH(jaar_zip[[#This Row],[Datum]])=10),1,0.8))*jaar_zip[[#This Row],[graaddagen]],"")</f>
        <v>0</v>
      </c>
      <c r="O7306" s="101">
        <f>IF(ISNUMBER(jaar_zip[[#This Row],[etmaaltemperatuur]]),IF(jaar_zip[[#This Row],[etmaaltemperatuur]]&gt;stookgrens,jaar_zip[[#This Row],[etmaaltemperatuur]]-stookgrens,0),"")</f>
        <v>0.5</v>
      </c>
    </row>
    <row r="7307" spans="1:15" x14ac:dyDescent="0.25">
      <c r="A7307">
        <v>348</v>
      </c>
      <c r="B7307">
        <v>20240630</v>
      </c>
      <c r="C7307">
        <v>3.9</v>
      </c>
      <c r="D7307">
        <v>17.5</v>
      </c>
      <c r="E7307">
        <v>1778</v>
      </c>
      <c r="F7307">
        <v>2.2000000000000002</v>
      </c>
      <c r="G7307">
        <v>1010.5</v>
      </c>
      <c r="H7307">
        <v>79</v>
      </c>
      <c r="I7307" s="101" t="s">
        <v>38</v>
      </c>
      <c r="J7307" s="1">
        <f>DATEVALUE(RIGHT(jaar_zip[[#This Row],[YYYYMMDD]],2)&amp;"-"&amp;MID(jaar_zip[[#This Row],[YYYYMMDD]],5,2)&amp;"-"&amp;LEFT(jaar_zip[[#This Row],[YYYYMMDD]],4))</f>
        <v>45473</v>
      </c>
      <c r="K7307" s="101" t="str">
        <f>IF(AND(VALUE(MONTH(jaar_zip[[#This Row],[Datum]]))=1,VALUE(WEEKNUM(jaar_zip[[#This Row],[Datum]],21))&gt;51),RIGHT(YEAR(jaar_zip[[#This Row],[Datum]])-1,2),RIGHT(YEAR(jaar_zip[[#This Row],[Datum]]),2))&amp;"-"&amp; TEXT(WEEKNUM(jaar_zip[[#This Row],[Datum]],21),"00")</f>
        <v>24-26</v>
      </c>
      <c r="L7307" s="101">
        <f>MONTH(jaar_zip[[#This Row],[Datum]])</f>
        <v>6</v>
      </c>
      <c r="M7307" s="101">
        <f>IF(ISNUMBER(jaar_zip[[#This Row],[etmaaltemperatuur]]),IF(jaar_zip[[#This Row],[etmaaltemperatuur]]&lt;stookgrens,stookgrens-jaar_zip[[#This Row],[etmaaltemperatuur]],0),"")</f>
        <v>0.5</v>
      </c>
      <c r="N7307" s="101">
        <f>IF(ISNUMBER(jaar_zip[[#This Row],[graaddagen]]),IF(OR(MONTH(jaar_zip[[#This Row],[Datum]])=1,MONTH(jaar_zip[[#This Row],[Datum]])=2,MONTH(jaar_zip[[#This Row],[Datum]])=11,MONTH(jaar_zip[[#This Row],[Datum]])=12),1.1,IF(OR(MONTH(jaar_zip[[#This Row],[Datum]])=3,MONTH(jaar_zip[[#This Row],[Datum]])=10),1,0.8))*jaar_zip[[#This Row],[graaddagen]],"")</f>
        <v>0.4</v>
      </c>
      <c r="O7307" s="101">
        <f>IF(ISNUMBER(jaar_zip[[#This Row],[etmaaltemperatuur]]),IF(jaar_zip[[#This Row],[etmaaltemperatuur]]&gt;stookgrens,jaar_zip[[#This Row],[etmaaltemperatuur]]-stookgrens,0),"")</f>
        <v>0</v>
      </c>
    </row>
    <row r="7308" spans="1:15" x14ac:dyDescent="0.25">
      <c r="A7308">
        <v>348</v>
      </c>
      <c r="B7308">
        <v>20240701</v>
      </c>
      <c r="C7308">
        <v>4.0999999999999996</v>
      </c>
      <c r="D7308">
        <v>15.9</v>
      </c>
      <c r="E7308">
        <v>2099</v>
      </c>
      <c r="F7308">
        <v>0.1</v>
      </c>
      <c r="G7308">
        <v>1015.7</v>
      </c>
      <c r="H7308">
        <v>74</v>
      </c>
      <c r="I7308" s="101" t="s">
        <v>38</v>
      </c>
      <c r="J7308" s="1">
        <f>DATEVALUE(RIGHT(jaar_zip[[#This Row],[YYYYMMDD]],2)&amp;"-"&amp;MID(jaar_zip[[#This Row],[YYYYMMDD]],5,2)&amp;"-"&amp;LEFT(jaar_zip[[#This Row],[YYYYMMDD]],4))</f>
        <v>45474</v>
      </c>
      <c r="K7308" s="101" t="str">
        <f>IF(AND(VALUE(MONTH(jaar_zip[[#This Row],[Datum]]))=1,VALUE(WEEKNUM(jaar_zip[[#This Row],[Datum]],21))&gt;51),RIGHT(YEAR(jaar_zip[[#This Row],[Datum]])-1,2),RIGHT(YEAR(jaar_zip[[#This Row],[Datum]]),2))&amp;"-"&amp; TEXT(WEEKNUM(jaar_zip[[#This Row],[Datum]],21),"00")</f>
        <v>24-27</v>
      </c>
      <c r="L7308" s="101">
        <f>MONTH(jaar_zip[[#This Row],[Datum]])</f>
        <v>7</v>
      </c>
      <c r="M7308" s="101">
        <f>IF(ISNUMBER(jaar_zip[[#This Row],[etmaaltemperatuur]]),IF(jaar_zip[[#This Row],[etmaaltemperatuur]]&lt;stookgrens,stookgrens-jaar_zip[[#This Row],[etmaaltemperatuur]],0),"")</f>
        <v>2.0999999999999996</v>
      </c>
      <c r="N7308" s="101">
        <f>IF(ISNUMBER(jaar_zip[[#This Row],[graaddagen]]),IF(OR(MONTH(jaar_zip[[#This Row],[Datum]])=1,MONTH(jaar_zip[[#This Row],[Datum]])=2,MONTH(jaar_zip[[#This Row],[Datum]])=11,MONTH(jaar_zip[[#This Row],[Datum]])=12),1.1,IF(OR(MONTH(jaar_zip[[#This Row],[Datum]])=3,MONTH(jaar_zip[[#This Row],[Datum]])=10),1,0.8))*jaar_zip[[#This Row],[graaddagen]],"")</f>
        <v>1.6799999999999997</v>
      </c>
      <c r="O7308" s="101">
        <f>IF(ISNUMBER(jaar_zip[[#This Row],[etmaaltemperatuur]]),IF(jaar_zip[[#This Row],[etmaaltemperatuur]]&gt;stookgrens,jaar_zip[[#This Row],[etmaaltemperatuur]]-stookgrens,0),"")</f>
        <v>0</v>
      </c>
    </row>
    <row r="7309" spans="1:15" x14ac:dyDescent="0.25">
      <c r="A7309">
        <v>348</v>
      </c>
      <c r="B7309">
        <v>20240702</v>
      </c>
      <c r="C7309">
        <v>4.3</v>
      </c>
      <c r="D7309">
        <v>14.8</v>
      </c>
      <c r="E7309">
        <v>1405</v>
      </c>
      <c r="F7309">
        <v>4.0999999999999996</v>
      </c>
      <c r="G7309">
        <v>1014.8</v>
      </c>
      <c r="H7309">
        <v>81</v>
      </c>
      <c r="I7309" s="101" t="s">
        <v>38</v>
      </c>
      <c r="J7309" s="1">
        <f>DATEVALUE(RIGHT(jaar_zip[[#This Row],[YYYYMMDD]],2)&amp;"-"&amp;MID(jaar_zip[[#This Row],[YYYYMMDD]],5,2)&amp;"-"&amp;LEFT(jaar_zip[[#This Row],[YYYYMMDD]],4))</f>
        <v>45475</v>
      </c>
      <c r="K7309" s="101" t="str">
        <f>IF(AND(VALUE(MONTH(jaar_zip[[#This Row],[Datum]]))=1,VALUE(WEEKNUM(jaar_zip[[#This Row],[Datum]],21))&gt;51),RIGHT(YEAR(jaar_zip[[#This Row],[Datum]])-1,2),RIGHT(YEAR(jaar_zip[[#This Row],[Datum]]),2))&amp;"-"&amp; TEXT(WEEKNUM(jaar_zip[[#This Row],[Datum]],21),"00")</f>
        <v>24-27</v>
      </c>
      <c r="L7309" s="101">
        <f>MONTH(jaar_zip[[#This Row],[Datum]])</f>
        <v>7</v>
      </c>
      <c r="M7309" s="101">
        <f>IF(ISNUMBER(jaar_zip[[#This Row],[etmaaltemperatuur]]),IF(jaar_zip[[#This Row],[etmaaltemperatuur]]&lt;stookgrens,stookgrens-jaar_zip[[#This Row],[etmaaltemperatuur]],0),"")</f>
        <v>3.1999999999999993</v>
      </c>
      <c r="N7309" s="101">
        <f>IF(ISNUMBER(jaar_zip[[#This Row],[graaddagen]]),IF(OR(MONTH(jaar_zip[[#This Row],[Datum]])=1,MONTH(jaar_zip[[#This Row],[Datum]])=2,MONTH(jaar_zip[[#This Row],[Datum]])=11,MONTH(jaar_zip[[#This Row],[Datum]])=12),1.1,IF(OR(MONTH(jaar_zip[[#This Row],[Datum]])=3,MONTH(jaar_zip[[#This Row],[Datum]])=10),1,0.8))*jaar_zip[[#This Row],[graaddagen]],"")</f>
        <v>2.5599999999999996</v>
      </c>
      <c r="O7309" s="101">
        <f>IF(ISNUMBER(jaar_zip[[#This Row],[etmaaltemperatuur]]),IF(jaar_zip[[#This Row],[etmaaltemperatuur]]&gt;stookgrens,jaar_zip[[#This Row],[etmaaltemperatuur]]-stookgrens,0),"")</f>
        <v>0</v>
      </c>
    </row>
    <row r="7310" spans="1:15" x14ac:dyDescent="0.25">
      <c r="A7310">
        <v>348</v>
      </c>
      <c r="B7310">
        <v>20240703</v>
      </c>
      <c r="C7310">
        <v>3.9</v>
      </c>
      <c r="D7310">
        <v>13.6</v>
      </c>
      <c r="E7310">
        <v>1077</v>
      </c>
      <c r="F7310">
        <v>8.8000000000000007</v>
      </c>
      <c r="G7310">
        <v>1009.1</v>
      </c>
      <c r="H7310">
        <v>86</v>
      </c>
      <c r="I7310" s="101" t="s">
        <v>38</v>
      </c>
      <c r="J7310" s="1">
        <f>DATEVALUE(RIGHT(jaar_zip[[#This Row],[YYYYMMDD]],2)&amp;"-"&amp;MID(jaar_zip[[#This Row],[YYYYMMDD]],5,2)&amp;"-"&amp;LEFT(jaar_zip[[#This Row],[YYYYMMDD]],4))</f>
        <v>45476</v>
      </c>
      <c r="K7310" s="101" t="str">
        <f>IF(AND(VALUE(MONTH(jaar_zip[[#This Row],[Datum]]))=1,VALUE(WEEKNUM(jaar_zip[[#This Row],[Datum]],21))&gt;51),RIGHT(YEAR(jaar_zip[[#This Row],[Datum]])-1,2),RIGHT(YEAR(jaar_zip[[#This Row],[Datum]]),2))&amp;"-"&amp; TEXT(WEEKNUM(jaar_zip[[#This Row],[Datum]],21),"00")</f>
        <v>24-27</v>
      </c>
      <c r="L7310" s="101">
        <f>MONTH(jaar_zip[[#This Row],[Datum]])</f>
        <v>7</v>
      </c>
      <c r="M7310" s="101">
        <f>IF(ISNUMBER(jaar_zip[[#This Row],[etmaaltemperatuur]]),IF(jaar_zip[[#This Row],[etmaaltemperatuur]]&lt;stookgrens,stookgrens-jaar_zip[[#This Row],[etmaaltemperatuur]],0),"")</f>
        <v>4.4000000000000004</v>
      </c>
      <c r="N7310" s="101">
        <f>IF(ISNUMBER(jaar_zip[[#This Row],[graaddagen]]),IF(OR(MONTH(jaar_zip[[#This Row],[Datum]])=1,MONTH(jaar_zip[[#This Row],[Datum]])=2,MONTH(jaar_zip[[#This Row],[Datum]])=11,MONTH(jaar_zip[[#This Row],[Datum]])=12),1.1,IF(OR(MONTH(jaar_zip[[#This Row],[Datum]])=3,MONTH(jaar_zip[[#This Row],[Datum]])=10),1,0.8))*jaar_zip[[#This Row],[graaddagen]],"")</f>
        <v>3.5200000000000005</v>
      </c>
      <c r="O7310" s="101">
        <f>IF(ISNUMBER(jaar_zip[[#This Row],[etmaaltemperatuur]]),IF(jaar_zip[[#This Row],[etmaaltemperatuur]]&gt;stookgrens,jaar_zip[[#This Row],[etmaaltemperatuur]]-stookgrens,0),"")</f>
        <v>0</v>
      </c>
    </row>
    <row r="7311" spans="1:15" x14ac:dyDescent="0.25">
      <c r="A7311">
        <v>348</v>
      </c>
      <c r="B7311">
        <v>20240704</v>
      </c>
      <c r="C7311">
        <v>6.4</v>
      </c>
      <c r="D7311">
        <v>16</v>
      </c>
      <c r="E7311">
        <v>2779</v>
      </c>
      <c r="F7311">
        <v>6.5</v>
      </c>
      <c r="G7311">
        <v>1007.6</v>
      </c>
      <c r="H7311">
        <v>69</v>
      </c>
      <c r="I7311" s="101" t="s">
        <v>38</v>
      </c>
      <c r="J7311" s="1">
        <f>DATEVALUE(RIGHT(jaar_zip[[#This Row],[YYYYMMDD]],2)&amp;"-"&amp;MID(jaar_zip[[#This Row],[YYYYMMDD]],5,2)&amp;"-"&amp;LEFT(jaar_zip[[#This Row],[YYYYMMDD]],4))</f>
        <v>45477</v>
      </c>
      <c r="K7311" s="101" t="str">
        <f>IF(AND(VALUE(MONTH(jaar_zip[[#This Row],[Datum]]))=1,VALUE(WEEKNUM(jaar_zip[[#This Row],[Datum]],21))&gt;51),RIGHT(YEAR(jaar_zip[[#This Row],[Datum]])-1,2),RIGHT(YEAR(jaar_zip[[#This Row],[Datum]]),2))&amp;"-"&amp; TEXT(WEEKNUM(jaar_zip[[#This Row],[Datum]],21),"00")</f>
        <v>24-27</v>
      </c>
      <c r="L7311" s="101">
        <f>MONTH(jaar_zip[[#This Row],[Datum]])</f>
        <v>7</v>
      </c>
      <c r="M7311" s="101">
        <f>IF(ISNUMBER(jaar_zip[[#This Row],[etmaaltemperatuur]]),IF(jaar_zip[[#This Row],[etmaaltemperatuur]]&lt;stookgrens,stookgrens-jaar_zip[[#This Row],[etmaaltemperatuur]],0),"")</f>
        <v>2</v>
      </c>
      <c r="N7311" s="101">
        <f>IF(ISNUMBER(jaar_zip[[#This Row],[graaddagen]]),IF(OR(MONTH(jaar_zip[[#This Row],[Datum]])=1,MONTH(jaar_zip[[#This Row],[Datum]])=2,MONTH(jaar_zip[[#This Row],[Datum]])=11,MONTH(jaar_zip[[#This Row],[Datum]])=12),1.1,IF(OR(MONTH(jaar_zip[[#This Row],[Datum]])=3,MONTH(jaar_zip[[#This Row],[Datum]])=10),1,0.8))*jaar_zip[[#This Row],[graaddagen]],"")</f>
        <v>1.6</v>
      </c>
      <c r="O7311" s="101">
        <f>IF(ISNUMBER(jaar_zip[[#This Row],[etmaaltemperatuur]]),IF(jaar_zip[[#This Row],[etmaaltemperatuur]]&gt;stookgrens,jaar_zip[[#This Row],[etmaaltemperatuur]]-stookgrens,0),"")</f>
        <v>0</v>
      </c>
    </row>
    <row r="7312" spans="1:15" x14ac:dyDescent="0.25">
      <c r="A7312">
        <v>348</v>
      </c>
      <c r="B7312">
        <v>20240705</v>
      </c>
      <c r="C7312">
        <v>6</v>
      </c>
      <c r="D7312">
        <v>15.9</v>
      </c>
      <c r="E7312">
        <v>755</v>
      </c>
      <c r="F7312">
        <v>0.1</v>
      </c>
      <c r="G7312">
        <v>1007.8</v>
      </c>
      <c r="H7312">
        <v>86</v>
      </c>
      <c r="I7312" s="101" t="s">
        <v>38</v>
      </c>
      <c r="J7312" s="1">
        <f>DATEVALUE(RIGHT(jaar_zip[[#This Row],[YYYYMMDD]],2)&amp;"-"&amp;MID(jaar_zip[[#This Row],[YYYYMMDD]],5,2)&amp;"-"&amp;LEFT(jaar_zip[[#This Row],[YYYYMMDD]],4))</f>
        <v>45478</v>
      </c>
      <c r="K7312" s="101" t="str">
        <f>IF(AND(VALUE(MONTH(jaar_zip[[#This Row],[Datum]]))=1,VALUE(WEEKNUM(jaar_zip[[#This Row],[Datum]],21))&gt;51),RIGHT(YEAR(jaar_zip[[#This Row],[Datum]])-1,2),RIGHT(YEAR(jaar_zip[[#This Row],[Datum]]),2))&amp;"-"&amp; TEXT(WEEKNUM(jaar_zip[[#This Row],[Datum]],21),"00")</f>
        <v>24-27</v>
      </c>
      <c r="L7312" s="101">
        <f>MONTH(jaar_zip[[#This Row],[Datum]])</f>
        <v>7</v>
      </c>
      <c r="M7312" s="101">
        <f>IF(ISNUMBER(jaar_zip[[#This Row],[etmaaltemperatuur]]),IF(jaar_zip[[#This Row],[etmaaltemperatuur]]&lt;stookgrens,stookgrens-jaar_zip[[#This Row],[etmaaltemperatuur]],0),"")</f>
        <v>2.0999999999999996</v>
      </c>
      <c r="N7312" s="101">
        <f>IF(ISNUMBER(jaar_zip[[#This Row],[graaddagen]]),IF(OR(MONTH(jaar_zip[[#This Row],[Datum]])=1,MONTH(jaar_zip[[#This Row],[Datum]])=2,MONTH(jaar_zip[[#This Row],[Datum]])=11,MONTH(jaar_zip[[#This Row],[Datum]])=12),1.1,IF(OR(MONTH(jaar_zip[[#This Row],[Datum]])=3,MONTH(jaar_zip[[#This Row],[Datum]])=10),1,0.8))*jaar_zip[[#This Row],[graaddagen]],"")</f>
        <v>1.6799999999999997</v>
      </c>
      <c r="O7312" s="101">
        <f>IF(ISNUMBER(jaar_zip[[#This Row],[etmaaltemperatuur]]),IF(jaar_zip[[#This Row],[etmaaltemperatuur]]&gt;stookgrens,jaar_zip[[#This Row],[etmaaltemperatuur]]-stookgrens,0),"")</f>
        <v>0</v>
      </c>
    </row>
    <row r="7313" spans="1:15" x14ac:dyDescent="0.25">
      <c r="A7313">
        <v>348</v>
      </c>
      <c r="B7313">
        <v>20240706</v>
      </c>
      <c r="C7313">
        <v>7.3</v>
      </c>
      <c r="D7313">
        <v>16.100000000000001</v>
      </c>
      <c r="E7313">
        <v>1870</v>
      </c>
      <c r="F7313">
        <v>6.3</v>
      </c>
      <c r="G7313">
        <v>1002.7</v>
      </c>
      <c r="H7313">
        <v>78</v>
      </c>
      <c r="I7313" s="101" t="s">
        <v>38</v>
      </c>
      <c r="J7313" s="1">
        <f>DATEVALUE(RIGHT(jaar_zip[[#This Row],[YYYYMMDD]],2)&amp;"-"&amp;MID(jaar_zip[[#This Row],[YYYYMMDD]],5,2)&amp;"-"&amp;LEFT(jaar_zip[[#This Row],[YYYYMMDD]],4))</f>
        <v>45479</v>
      </c>
      <c r="K7313" s="101" t="str">
        <f>IF(AND(VALUE(MONTH(jaar_zip[[#This Row],[Datum]]))=1,VALUE(WEEKNUM(jaar_zip[[#This Row],[Datum]],21))&gt;51),RIGHT(YEAR(jaar_zip[[#This Row],[Datum]])-1,2),RIGHT(YEAR(jaar_zip[[#This Row],[Datum]]),2))&amp;"-"&amp; TEXT(WEEKNUM(jaar_zip[[#This Row],[Datum]],21),"00")</f>
        <v>24-27</v>
      </c>
      <c r="L7313" s="101">
        <f>MONTH(jaar_zip[[#This Row],[Datum]])</f>
        <v>7</v>
      </c>
      <c r="M7313" s="101">
        <f>IF(ISNUMBER(jaar_zip[[#This Row],[etmaaltemperatuur]]),IF(jaar_zip[[#This Row],[etmaaltemperatuur]]&lt;stookgrens,stookgrens-jaar_zip[[#This Row],[etmaaltemperatuur]],0),"")</f>
        <v>1.8999999999999986</v>
      </c>
      <c r="N7313" s="101">
        <f>IF(ISNUMBER(jaar_zip[[#This Row],[graaddagen]]),IF(OR(MONTH(jaar_zip[[#This Row],[Datum]])=1,MONTH(jaar_zip[[#This Row],[Datum]])=2,MONTH(jaar_zip[[#This Row],[Datum]])=11,MONTH(jaar_zip[[#This Row],[Datum]])=12),1.1,IF(OR(MONTH(jaar_zip[[#This Row],[Datum]])=3,MONTH(jaar_zip[[#This Row],[Datum]])=10),1,0.8))*jaar_zip[[#This Row],[graaddagen]],"")</f>
        <v>1.5199999999999989</v>
      </c>
      <c r="O7313" s="101">
        <f>IF(ISNUMBER(jaar_zip[[#This Row],[etmaaltemperatuur]]),IF(jaar_zip[[#This Row],[etmaaltemperatuur]]&gt;stookgrens,jaar_zip[[#This Row],[etmaaltemperatuur]]-stookgrens,0),"")</f>
        <v>0</v>
      </c>
    </row>
    <row r="7314" spans="1:15" x14ac:dyDescent="0.25">
      <c r="A7314">
        <v>348</v>
      </c>
      <c r="B7314">
        <v>20240707</v>
      </c>
      <c r="C7314">
        <v>4.4000000000000004</v>
      </c>
      <c r="D7314">
        <v>14.5</v>
      </c>
      <c r="E7314">
        <v>1434</v>
      </c>
      <c r="F7314">
        <v>2</v>
      </c>
      <c r="G7314">
        <v>1012.2</v>
      </c>
      <c r="H7314">
        <v>83</v>
      </c>
      <c r="I7314" s="101" t="s">
        <v>38</v>
      </c>
      <c r="J7314" s="1">
        <f>DATEVALUE(RIGHT(jaar_zip[[#This Row],[YYYYMMDD]],2)&amp;"-"&amp;MID(jaar_zip[[#This Row],[YYYYMMDD]],5,2)&amp;"-"&amp;LEFT(jaar_zip[[#This Row],[YYYYMMDD]],4))</f>
        <v>45480</v>
      </c>
      <c r="K7314" s="101" t="str">
        <f>IF(AND(VALUE(MONTH(jaar_zip[[#This Row],[Datum]]))=1,VALUE(WEEKNUM(jaar_zip[[#This Row],[Datum]],21))&gt;51),RIGHT(YEAR(jaar_zip[[#This Row],[Datum]])-1,2),RIGHT(YEAR(jaar_zip[[#This Row],[Datum]]),2))&amp;"-"&amp; TEXT(WEEKNUM(jaar_zip[[#This Row],[Datum]],21),"00")</f>
        <v>24-27</v>
      </c>
      <c r="L7314" s="101">
        <f>MONTH(jaar_zip[[#This Row],[Datum]])</f>
        <v>7</v>
      </c>
      <c r="M7314" s="101">
        <f>IF(ISNUMBER(jaar_zip[[#This Row],[etmaaltemperatuur]]),IF(jaar_zip[[#This Row],[etmaaltemperatuur]]&lt;stookgrens,stookgrens-jaar_zip[[#This Row],[etmaaltemperatuur]],0),"")</f>
        <v>3.5</v>
      </c>
      <c r="N7314" s="101">
        <f>IF(ISNUMBER(jaar_zip[[#This Row],[graaddagen]]),IF(OR(MONTH(jaar_zip[[#This Row],[Datum]])=1,MONTH(jaar_zip[[#This Row],[Datum]])=2,MONTH(jaar_zip[[#This Row],[Datum]])=11,MONTH(jaar_zip[[#This Row],[Datum]])=12),1.1,IF(OR(MONTH(jaar_zip[[#This Row],[Datum]])=3,MONTH(jaar_zip[[#This Row],[Datum]])=10),1,0.8))*jaar_zip[[#This Row],[graaddagen]],"")</f>
        <v>2.8000000000000003</v>
      </c>
      <c r="O7314" s="101">
        <f>IF(ISNUMBER(jaar_zip[[#This Row],[etmaaltemperatuur]]),IF(jaar_zip[[#This Row],[etmaaltemperatuur]]&gt;stookgrens,jaar_zip[[#This Row],[etmaaltemperatuur]]-stookgrens,0),"")</f>
        <v>0</v>
      </c>
    </row>
    <row r="7315" spans="1:15" x14ac:dyDescent="0.25">
      <c r="A7315">
        <v>348</v>
      </c>
      <c r="B7315">
        <v>20240708</v>
      </c>
      <c r="C7315">
        <v>2.9</v>
      </c>
      <c r="D7315">
        <v>17.100000000000001</v>
      </c>
      <c r="E7315">
        <v>2190</v>
      </c>
      <c r="F7315">
        <v>-0.1</v>
      </c>
      <c r="G7315">
        <v>1017</v>
      </c>
      <c r="H7315">
        <v>74</v>
      </c>
      <c r="I7315" s="101" t="s">
        <v>38</v>
      </c>
      <c r="J7315" s="1">
        <f>DATEVALUE(RIGHT(jaar_zip[[#This Row],[YYYYMMDD]],2)&amp;"-"&amp;MID(jaar_zip[[#This Row],[YYYYMMDD]],5,2)&amp;"-"&amp;LEFT(jaar_zip[[#This Row],[YYYYMMDD]],4))</f>
        <v>45481</v>
      </c>
      <c r="K7315" s="101" t="str">
        <f>IF(AND(VALUE(MONTH(jaar_zip[[#This Row],[Datum]]))=1,VALUE(WEEKNUM(jaar_zip[[#This Row],[Datum]],21))&gt;51),RIGHT(YEAR(jaar_zip[[#This Row],[Datum]])-1,2),RIGHT(YEAR(jaar_zip[[#This Row],[Datum]]),2))&amp;"-"&amp; TEXT(WEEKNUM(jaar_zip[[#This Row],[Datum]],21),"00")</f>
        <v>24-28</v>
      </c>
      <c r="L7315" s="101">
        <f>MONTH(jaar_zip[[#This Row],[Datum]])</f>
        <v>7</v>
      </c>
      <c r="M7315" s="101">
        <f>IF(ISNUMBER(jaar_zip[[#This Row],[etmaaltemperatuur]]),IF(jaar_zip[[#This Row],[etmaaltemperatuur]]&lt;stookgrens,stookgrens-jaar_zip[[#This Row],[etmaaltemperatuur]],0),"")</f>
        <v>0.89999999999999858</v>
      </c>
      <c r="N7315" s="101">
        <f>IF(ISNUMBER(jaar_zip[[#This Row],[graaddagen]]),IF(OR(MONTH(jaar_zip[[#This Row],[Datum]])=1,MONTH(jaar_zip[[#This Row],[Datum]])=2,MONTH(jaar_zip[[#This Row],[Datum]])=11,MONTH(jaar_zip[[#This Row],[Datum]])=12),1.1,IF(OR(MONTH(jaar_zip[[#This Row],[Datum]])=3,MONTH(jaar_zip[[#This Row],[Datum]])=10),1,0.8))*jaar_zip[[#This Row],[graaddagen]],"")</f>
        <v>0.71999999999999886</v>
      </c>
      <c r="O7315" s="101">
        <f>IF(ISNUMBER(jaar_zip[[#This Row],[etmaaltemperatuur]]),IF(jaar_zip[[#This Row],[etmaaltemperatuur]]&gt;stookgrens,jaar_zip[[#This Row],[etmaaltemperatuur]]-stookgrens,0),"")</f>
        <v>0</v>
      </c>
    </row>
    <row r="7316" spans="1:15" x14ac:dyDescent="0.25">
      <c r="A7316">
        <v>348</v>
      </c>
      <c r="B7316">
        <v>20240709</v>
      </c>
      <c r="C7316">
        <v>3.2</v>
      </c>
      <c r="D7316">
        <v>20.5</v>
      </c>
      <c r="E7316">
        <v>1733</v>
      </c>
      <c r="F7316">
        <v>6.3</v>
      </c>
      <c r="G7316">
        <v>1012.8</v>
      </c>
      <c r="H7316">
        <v>76</v>
      </c>
      <c r="I7316" s="101" t="s">
        <v>38</v>
      </c>
      <c r="J7316" s="1">
        <f>DATEVALUE(RIGHT(jaar_zip[[#This Row],[YYYYMMDD]],2)&amp;"-"&amp;MID(jaar_zip[[#This Row],[YYYYMMDD]],5,2)&amp;"-"&amp;LEFT(jaar_zip[[#This Row],[YYYYMMDD]],4))</f>
        <v>45482</v>
      </c>
      <c r="K7316" s="101" t="str">
        <f>IF(AND(VALUE(MONTH(jaar_zip[[#This Row],[Datum]]))=1,VALUE(WEEKNUM(jaar_zip[[#This Row],[Datum]],21))&gt;51),RIGHT(YEAR(jaar_zip[[#This Row],[Datum]])-1,2),RIGHT(YEAR(jaar_zip[[#This Row],[Datum]]),2))&amp;"-"&amp; TEXT(WEEKNUM(jaar_zip[[#This Row],[Datum]],21),"00")</f>
        <v>24-28</v>
      </c>
      <c r="L7316" s="101">
        <f>MONTH(jaar_zip[[#This Row],[Datum]])</f>
        <v>7</v>
      </c>
      <c r="M7316" s="101">
        <f>IF(ISNUMBER(jaar_zip[[#This Row],[etmaaltemperatuur]]),IF(jaar_zip[[#This Row],[etmaaltemperatuur]]&lt;stookgrens,stookgrens-jaar_zip[[#This Row],[etmaaltemperatuur]],0),"")</f>
        <v>0</v>
      </c>
      <c r="N7316" s="101">
        <f>IF(ISNUMBER(jaar_zip[[#This Row],[graaddagen]]),IF(OR(MONTH(jaar_zip[[#This Row],[Datum]])=1,MONTH(jaar_zip[[#This Row],[Datum]])=2,MONTH(jaar_zip[[#This Row],[Datum]])=11,MONTH(jaar_zip[[#This Row],[Datum]])=12),1.1,IF(OR(MONTH(jaar_zip[[#This Row],[Datum]])=3,MONTH(jaar_zip[[#This Row],[Datum]])=10),1,0.8))*jaar_zip[[#This Row],[graaddagen]],"")</f>
        <v>0</v>
      </c>
      <c r="O7316" s="101">
        <f>IF(ISNUMBER(jaar_zip[[#This Row],[etmaaltemperatuur]]),IF(jaar_zip[[#This Row],[etmaaltemperatuur]]&gt;stookgrens,jaar_zip[[#This Row],[etmaaltemperatuur]]-stookgrens,0),"")</f>
        <v>2.5</v>
      </c>
    </row>
    <row r="7317" spans="1:15" x14ac:dyDescent="0.25">
      <c r="A7317">
        <v>348</v>
      </c>
      <c r="B7317">
        <v>20240710</v>
      </c>
      <c r="C7317">
        <v>4.5</v>
      </c>
      <c r="D7317">
        <v>18.600000000000001</v>
      </c>
      <c r="E7317">
        <v>2004</v>
      </c>
      <c r="F7317">
        <v>0.8</v>
      </c>
      <c r="G7317">
        <v>1014.5</v>
      </c>
      <c r="H7317">
        <v>84</v>
      </c>
      <c r="I7317" s="101" t="s">
        <v>38</v>
      </c>
      <c r="J7317" s="1">
        <f>DATEVALUE(RIGHT(jaar_zip[[#This Row],[YYYYMMDD]],2)&amp;"-"&amp;MID(jaar_zip[[#This Row],[YYYYMMDD]],5,2)&amp;"-"&amp;LEFT(jaar_zip[[#This Row],[YYYYMMDD]],4))</f>
        <v>45483</v>
      </c>
      <c r="K7317" s="101" t="str">
        <f>IF(AND(VALUE(MONTH(jaar_zip[[#This Row],[Datum]]))=1,VALUE(WEEKNUM(jaar_zip[[#This Row],[Datum]],21))&gt;51),RIGHT(YEAR(jaar_zip[[#This Row],[Datum]])-1,2),RIGHT(YEAR(jaar_zip[[#This Row],[Datum]]),2))&amp;"-"&amp; TEXT(WEEKNUM(jaar_zip[[#This Row],[Datum]],21),"00")</f>
        <v>24-28</v>
      </c>
      <c r="L7317" s="101">
        <f>MONTH(jaar_zip[[#This Row],[Datum]])</f>
        <v>7</v>
      </c>
      <c r="M7317" s="101">
        <f>IF(ISNUMBER(jaar_zip[[#This Row],[etmaaltemperatuur]]),IF(jaar_zip[[#This Row],[etmaaltemperatuur]]&lt;stookgrens,stookgrens-jaar_zip[[#This Row],[etmaaltemperatuur]],0),"")</f>
        <v>0</v>
      </c>
      <c r="N7317" s="101">
        <f>IF(ISNUMBER(jaar_zip[[#This Row],[graaddagen]]),IF(OR(MONTH(jaar_zip[[#This Row],[Datum]])=1,MONTH(jaar_zip[[#This Row],[Datum]])=2,MONTH(jaar_zip[[#This Row],[Datum]])=11,MONTH(jaar_zip[[#This Row],[Datum]])=12),1.1,IF(OR(MONTH(jaar_zip[[#This Row],[Datum]])=3,MONTH(jaar_zip[[#This Row],[Datum]])=10),1,0.8))*jaar_zip[[#This Row],[graaddagen]],"")</f>
        <v>0</v>
      </c>
      <c r="O7317" s="101">
        <f>IF(ISNUMBER(jaar_zip[[#This Row],[etmaaltemperatuur]]),IF(jaar_zip[[#This Row],[etmaaltemperatuur]]&gt;stookgrens,jaar_zip[[#This Row],[etmaaltemperatuur]]-stookgrens,0),"")</f>
        <v>0.60000000000000142</v>
      </c>
    </row>
    <row r="7318" spans="1:15" x14ac:dyDescent="0.25">
      <c r="A7318">
        <v>348</v>
      </c>
      <c r="B7318">
        <v>20240711</v>
      </c>
      <c r="C7318">
        <v>3.6</v>
      </c>
      <c r="D7318">
        <v>16.8</v>
      </c>
      <c r="E7318">
        <v>1918</v>
      </c>
      <c r="F7318">
        <v>0</v>
      </c>
      <c r="G7318">
        <v>1017.2</v>
      </c>
      <c r="H7318">
        <v>79</v>
      </c>
      <c r="I7318" s="101" t="s">
        <v>38</v>
      </c>
      <c r="J7318" s="1">
        <f>DATEVALUE(RIGHT(jaar_zip[[#This Row],[YYYYMMDD]],2)&amp;"-"&amp;MID(jaar_zip[[#This Row],[YYYYMMDD]],5,2)&amp;"-"&amp;LEFT(jaar_zip[[#This Row],[YYYYMMDD]],4))</f>
        <v>45484</v>
      </c>
      <c r="K7318" s="101" t="str">
        <f>IF(AND(VALUE(MONTH(jaar_zip[[#This Row],[Datum]]))=1,VALUE(WEEKNUM(jaar_zip[[#This Row],[Datum]],21))&gt;51),RIGHT(YEAR(jaar_zip[[#This Row],[Datum]])-1,2),RIGHT(YEAR(jaar_zip[[#This Row],[Datum]]),2))&amp;"-"&amp; TEXT(WEEKNUM(jaar_zip[[#This Row],[Datum]],21),"00")</f>
        <v>24-28</v>
      </c>
      <c r="L7318" s="101">
        <f>MONTH(jaar_zip[[#This Row],[Datum]])</f>
        <v>7</v>
      </c>
      <c r="M7318" s="101">
        <f>IF(ISNUMBER(jaar_zip[[#This Row],[etmaaltemperatuur]]),IF(jaar_zip[[#This Row],[etmaaltemperatuur]]&lt;stookgrens,stookgrens-jaar_zip[[#This Row],[etmaaltemperatuur]],0),"")</f>
        <v>1.1999999999999993</v>
      </c>
      <c r="N7318" s="101">
        <f>IF(ISNUMBER(jaar_zip[[#This Row],[graaddagen]]),IF(OR(MONTH(jaar_zip[[#This Row],[Datum]])=1,MONTH(jaar_zip[[#This Row],[Datum]])=2,MONTH(jaar_zip[[#This Row],[Datum]])=11,MONTH(jaar_zip[[#This Row],[Datum]])=12),1.1,IF(OR(MONTH(jaar_zip[[#This Row],[Datum]])=3,MONTH(jaar_zip[[#This Row],[Datum]])=10),1,0.8))*jaar_zip[[#This Row],[graaddagen]],"")</f>
        <v>0.95999999999999952</v>
      </c>
      <c r="O7318" s="101">
        <f>IF(ISNUMBER(jaar_zip[[#This Row],[etmaaltemperatuur]]),IF(jaar_zip[[#This Row],[etmaaltemperatuur]]&gt;stookgrens,jaar_zip[[#This Row],[etmaaltemperatuur]]-stookgrens,0),"")</f>
        <v>0</v>
      </c>
    </row>
    <row r="7319" spans="1:15" x14ac:dyDescent="0.25">
      <c r="A7319">
        <v>348</v>
      </c>
      <c r="B7319">
        <v>20240712</v>
      </c>
      <c r="C7319">
        <v>4</v>
      </c>
      <c r="D7319">
        <v>14.5</v>
      </c>
      <c r="E7319">
        <v>600</v>
      </c>
      <c r="F7319">
        <v>19.399999999999999</v>
      </c>
      <c r="G7319">
        <v>1013</v>
      </c>
      <c r="H7319">
        <v>92</v>
      </c>
      <c r="I7319" s="101" t="s">
        <v>38</v>
      </c>
      <c r="J7319" s="1">
        <f>DATEVALUE(RIGHT(jaar_zip[[#This Row],[YYYYMMDD]],2)&amp;"-"&amp;MID(jaar_zip[[#This Row],[YYYYMMDD]],5,2)&amp;"-"&amp;LEFT(jaar_zip[[#This Row],[YYYYMMDD]],4))</f>
        <v>45485</v>
      </c>
      <c r="K7319" s="101" t="str">
        <f>IF(AND(VALUE(MONTH(jaar_zip[[#This Row],[Datum]]))=1,VALUE(WEEKNUM(jaar_zip[[#This Row],[Datum]],21))&gt;51),RIGHT(YEAR(jaar_zip[[#This Row],[Datum]])-1,2),RIGHT(YEAR(jaar_zip[[#This Row],[Datum]]),2))&amp;"-"&amp; TEXT(WEEKNUM(jaar_zip[[#This Row],[Datum]],21),"00")</f>
        <v>24-28</v>
      </c>
      <c r="L7319" s="101">
        <f>MONTH(jaar_zip[[#This Row],[Datum]])</f>
        <v>7</v>
      </c>
      <c r="M7319" s="101">
        <f>IF(ISNUMBER(jaar_zip[[#This Row],[etmaaltemperatuur]]),IF(jaar_zip[[#This Row],[etmaaltemperatuur]]&lt;stookgrens,stookgrens-jaar_zip[[#This Row],[etmaaltemperatuur]],0),"")</f>
        <v>3.5</v>
      </c>
      <c r="N7319" s="101">
        <f>IF(ISNUMBER(jaar_zip[[#This Row],[graaddagen]]),IF(OR(MONTH(jaar_zip[[#This Row],[Datum]])=1,MONTH(jaar_zip[[#This Row],[Datum]])=2,MONTH(jaar_zip[[#This Row],[Datum]])=11,MONTH(jaar_zip[[#This Row],[Datum]])=12),1.1,IF(OR(MONTH(jaar_zip[[#This Row],[Datum]])=3,MONTH(jaar_zip[[#This Row],[Datum]])=10),1,0.8))*jaar_zip[[#This Row],[graaddagen]],"")</f>
        <v>2.8000000000000003</v>
      </c>
      <c r="O7319" s="101">
        <f>IF(ISNUMBER(jaar_zip[[#This Row],[etmaaltemperatuur]]),IF(jaar_zip[[#This Row],[etmaaltemperatuur]]&gt;stookgrens,jaar_zip[[#This Row],[etmaaltemperatuur]]-stookgrens,0),"")</f>
        <v>0</v>
      </c>
    </row>
    <row r="7320" spans="1:15" x14ac:dyDescent="0.25">
      <c r="A7320">
        <v>348</v>
      </c>
      <c r="B7320">
        <v>20240713</v>
      </c>
      <c r="C7320">
        <v>5</v>
      </c>
      <c r="D7320">
        <v>14.5</v>
      </c>
      <c r="E7320">
        <v>1179</v>
      </c>
      <c r="F7320">
        <v>2.1</v>
      </c>
      <c r="G7320">
        <v>1011.6</v>
      </c>
      <c r="H7320">
        <v>86</v>
      </c>
      <c r="I7320" s="101" t="s">
        <v>38</v>
      </c>
      <c r="J7320" s="1">
        <f>DATEVALUE(RIGHT(jaar_zip[[#This Row],[YYYYMMDD]],2)&amp;"-"&amp;MID(jaar_zip[[#This Row],[YYYYMMDD]],5,2)&amp;"-"&amp;LEFT(jaar_zip[[#This Row],[YYYYMMDD]],4))</f>
        <v>45486</v>
      </c>
      <c r="K7320" s="101" t="str">
        <f>IF(AND(VALUE(MONTH(jaar_zip[[#This Row],[Datum]]))=1,VALUE(WEEKNUM(jaar_zip[[#This Row],[Datum]],21))&gt;51),RIGHT(YEAR(jaar_zip[[#This Row],[Datum]])-1,2),RIGHT(YEAR(jaar_zip[[#This Row],[Datum]]),2))&amp;"-"&amp; TEXT(WEEKNUM(jaar_zip[[#This Row],[Datum]],21),"00")</f>
        <v>24-28</v>
      </c>
      <c r="L7320" s="101">
        <f>MONTH(jaar_zip[[#This Row],[Datum]])</f>
        <v>7</v>
      </c>
      <c r="M7320" s="101">
        <f>IF(ISNUMBER(jaar_zip[[#This Row],[etmaaltemperatuur]]),IF(jaar_zip[[#This Row],[etmaaltemperatuur]]&lt;stookgrens,stookgrens-jaar_zip[[#This Row],[etmaaltemperatuur]],0),"")</f>
        <v>3.5</v>
      </c>
      <c r="N7320" s="101">
        <f>IF(ISNUMBER(jaar_zip[[#This Row],[graaddagen]]),IF(OR(MONTH(jaar_zip[[#This Row],[Datum]])=1,MONTH(jaar_zip[[#This Row],[Datum]])=2,MONTH(jaar_zip[[#This Row],[Datum]])=11,MONTH(jaar_zip[[#This Row],[Datum]])=12),1.1,IF(OR(MONTH(jaar_zip[[#This Row],[Datum]])=3,MONTH(jaar_zip[[#This Row],[Datum]])=10),1,0.8))*jaar_zip[[#This Row],[graaddagen]],"")</f>
        <v>2.8000000000000003</v>
      </c>
      <c r="O7320" s="101">
        <f>IF(ISNUMBER(jaar_zip[[#This Row],[etmaaltemperatuur]]),IF(jaar_zip[[#This Row],[etmaaltemperatuur]]&gt;stookgrens,jaar_zip[[#This Row],[etmaaltemperatuur]]-stookgrens,0),"")</f>
        <v>0</v>
      </c>
    </row>
    <row r="7321" spans="1:15" x14ac:dyDescent="0.25">
      <c r="A7321">
        <v>348</v>
      </c>
      <c r="B7321">
        <v>20240714</v>
      </c>
      <c r="C7321">
        <v>5</v>
      </c>
      <c r="D7321">
        <v>16.3</v>
      </c>
      <c r="E7321">
        <v>2480</v>
      </c>
      <c r="F7321">
        <v>-0.1</v>
      </c>
      <c r="G7321">
        <v>1012.2</v>
      </c>
      <c r="H7321">
        <v>76</v>
      </c>
      <c r="I7321" s="101" t="s">
        <v>38</v>
      </c>
      <c r="J7321" s="1">
        <f>DATEVALUE(RIGHT(jaar_zip[[#This Row],[YYYYMMDD]],2)&amp;"-"&amp;MID(jaar_zip[[#This Row],[YYYYMMDD]],5,2)&amp;"-"&amp;LEFT(jaar_zip[[#This Row],[YYYYMMDD]],4))</f>
        <v>45487</v>
      </c>
      <c r="K7321" s="101" t="str">
        <f>IF(AND(VALUE(MONTH(jaar_zip[[#This Row],[Datum]]))=1,VALUE(WEEKNUM(jaar_zip[[#This Row],[Datum]],21))&gt;51),RIGHT(YEAR(jaar_zip[[#This Row],[Datum]])-1,2),RIGHT(YEAR(jaar_zip[[#This Row],[Datum]]),2))&amp;"-"&amp; TEXT(WEEKNUM(jaar_zip[[#This Row],[Datum]],21),"00")</f>
        <v>24-28</v>
      </c>
      <c r="L7321" s="101">
        <f>MONTH(jaar_zip[[#This Row],[Datum]])</f>
        <v>7</v>
      </c>
      <c r="M7321" s="101">
        <f>IF(ISNUMBER(jaar_zip[[#This Row],[etmaaltemperatuur]]),IF(jaar_zip[[#This Row],[etmaaltemperatuur]]&lt;stookgrens,stookgrens-jaar_zip[[#This Row],[etmaaltemperatuur]],0),"")</f>
        <v>1.6999999999999993</v>
      </c>
      <c r="N7321" s="101">
        <f>IF(ISNUMBER(jaar_zip[[#This Row],[graaddagen]]),IF(OR(MONTH(jaar_zip[[#This Row],[Datum]])=1,MONTH(jaar_zip[[#This Row],[Datum]])=2,MONTH(jaar_zip[[#This Row],[Datum]])=11,MONTH(jaar_zip[[#This Row],[Datum]])=12),1.1,IF(OR(MONTH(jaar_zip[[#This Row],[Datum]])=3,MONTH(jaar_zip[[#This Row],[Datum]])=10),1,0.8))*jaar_zip[[#This Row],[graaddagen]],"")</f>
        <v>1.3599999999999994</v>
      </c>
      <c r="O7321" s="101">
        <f>IF(ISNUMBER(jaar_zip[[#This Row],[etmaaltemperatuur]]),IF(jaar_zip[[#This Row],[etmaaltemperatuur]]&gt;stookgrens,jaar_zip[[#This Row],[etmaaltemperatuur]]-stookgrens,0),"")</f>
        <v>0</v>
      </c>
    </row>
    <row r="7322" spans="1:15" x14ac:dyDescent="0.25">
      <c r="A7322">
        <v>348</v>
      </c>
      <c r="B7322">
        <v>20240715</v>
      </c>
      <c r="C7322">
        <v>2.2999999999999998</v>
      </c>
      <c r="D7322">
        <v>19.3</v>
      </c>
      <c r="E7322">
        <v>2186</v>
      </c>
      <c r="F7322">
        <v>1.9</v>
      </c>
      <c r="G7322">
        <v>1010.1</v>
      </c>
      <c r="H7322">
        <v>74</v>
      </c>
      <c r="I7322" s="101" t="s">
        <v>38</v>
      </c>
      <c r="J7322" s="1">
        <f>DATEVALUE(RIGHT(jaar_zip[[#This Row],[YYYYMMDD]],2)&amp;"-"&amp;MID(jaar_zip[[#This Row],[YYYYMMDD]],5,2)&amp;"-"&amp;LEFT(jaar_zip[[#This Row],[YYYYMMDD]],4))</f>
        <v>45488</v>
      </c>
      <c r="K7322" s="101" t="str">
        <f>IF(AND(VALUE(MONTH(jaar_zip[[#This Row],[Datum]]))=1,VALUE(WEEKNUM(jaar_zip[[#This Row],[Datum]],21))&gt;51),RIGHT(YEAR(jaar_zip[[#This Row],[Datum]])-1,2),RIGHT(YEAR(jaar_zip[[#This Row],[Datum]]),2))&amp;"-"&amp; TEXT(WEEKNUM(jaar_zip[[#This Row],[Datum]],21),"00")</f>
        <v>24-29</v>
      </c>
      <c r="L7322" s="101">
        <f>MONTH(jaar_zip[[#This Row],[Datum]])</f>
        <v>7</v>
      </c>
      <c r="M7322" s="101">
        <f>IF(ISNUMBER(jaar_zip[[#This Row],[etmaaltemperatuur]]),IF(jaar_zip[[#This Row],[etmaaltemperatuur]]&lt;stookgrens,stookgrens-jaar_zip[[#This Row],[etmaaltemperatuur]],0),"")</f>
        <v>0</v>
      </c>
      <c r="N7322" s="101">
        <f>IF(ISNUMBER(jaar_zip[[#This Row],[graaddagen]]),IF(OR(MONTH(jaar_zip[[#This Row],[Datum]])=1,MONTH(jaar_zip[[#This Row],[Datum]])=2,MONTH(jaar_zip[[#This Row],[Datum]])=11,MONTH(jaar_zip[[#This Row],[Datum]])=12),1.1,IF(OR(MONTH(jaar_zip[[#This Row],[Datum]])=3,MONTH(jaar_zip[[#This Row],[Datum]])=10),1,0.8))*jaar_zip[[#This Row],[graaddagen]],"")</f>
        <v>0</v>
      </c>
      <c r="O7322" s="101">
        <f>IF(ISNUMBER(jaar_zip[[#This Row],[etmaaltemperatuur]]),IF(jaar_zip[[#This Row],[etmaaltemperatuur]]&gt;stookgrens,jaar_zip[[#This Row],[etmaaltemperatuur]]-stookgrens,0),"")</f>
        <v>1.3000000000000007</v>
      </c>
    </row>
    <row r="7323" spans="1:15" x14ac:dyDescent="0.25">
      <c r="A7323">
        <v>348</v>
      </c>
      <c r="B7323">
        <v>20240716</v>
      </c>
      <c r="C7323">
        <v>6.1</v>
      </c>
      <c r="D7323">
        <v>17.7</v>
      </c>
      <c r="E7323">
        <v>1505</v>
      </c>
      <c r="F7323">
        <v>5.2</v>
      </c>
      <c r="G7323">
        <v>1010.3</v>
      </c>
      <c r="H7323">
        <v>84</v>
      </c>
      <c r="I7323" s="101" t="s">
        <v>38</v>
      </c>
      <c r="J7323" s="1">
        <f>DATEVALUE(RIGHT(jaar_zip[[#This Row],[YYYYMMDD]],2)&amp;"-"&amp;MID(jaar_zip[[#This Row],[YYYYMMDD]],5,2)&amp;"-"&amp;LEFT(jaar_zip[[#This Row],[YYYYMMDD]],4))</f>
        <v>45489</v>
      </c>
      <c r="K7323" s="101" t="str">
        <f>IF(AND(VALUE(MONTH(jaar_zip[[#This Row],[Datum]]))=1,VALUE(WEEKNUM(jaar_zip[[#This Row],[Datum]],21))&gt;51),RIGHT(YEAR(jaar_zip[[#This Row],[Datum]])-1,2),RIGHT(YEAR(jaar_zip[[#This Row],[Datum]]),2))&amp;"-"&amp; TEXT(WEEKNUM(jaar_zip[[#This Row],[Datum]],21),"00")</f>
        <v>24-29</v>
      </c>
      <c r="L7323" s="101">
        <f>MONTH(jaar_zip[[#This Row],[Datum]])</f>
        <v>7</v>
      </c>
      <c r="M7323" s="101">
        <f>IF(ISNUMBER(jaar_zip[[#This Row],[etmaaltemperatuur]]),IF(jaar_zip[[#This Row],[etmaaltemperatuur]]&lt;stookgrens,stookgrens-jaar_zip[[#This Row],[etmaaltemperatuur]],0),"")</f>
        <v>0.30000000000000071</v>
      </c>
      <c r="N7323" s="101">
        <f>IF(ISNUMBER(jaar_zip[[#This Row],[graaddagen]]),IF(OR(MONTH(jaar_zip[[#This Row],[Datum]])=1,MONTH(jaar_zip[[#This Row],[Datum]])=2,MONTH(jaar_zip[[#This Row],[Datum]])=11,MONTH(jaar_zip[[#This Row],[Datum]])=12),1.1,IF(OR(MONTH(jaar_zip[[#This Row],[Datum]])=3,MONTH(jaar_zip[[#This Row],[Datum]])=10),1,0.8))*jaar_zip[[#This Row],[graaddagen]],"")</f>
        <v>0.24000000000000057</v>
      </c>
      <c r="O7323" s="101">
        <f>IF(ISNUMBER(jaar_zip[[#This Row],[etmaaltemperatuur]]),IF(jaar_zip[[#This Row],[etmaaltemperatuur]]&gt;stookgrens,jaar_zip[[#This Row],[etmaaltemperatuur]]-stookgrens,0),"")</f>
        <v>0</v>
      </c>
    </row>
    <row r="7324" spans="1:15" x14ac:dyDescent="0.25">
      <c r="A7324">
        <v>348</v>
      </c>
      <c r="B7324">
        <v>20240717</v>
      </c>
      <c r="C7324">
        <v>2.9</v>
      </c>
      <c r="D7324">
        <v>18</v>
      </c>
      <c r="E7324">
        <v>2223</v>
      </c>
      <c r="F7324">
        <v>-0.1</v>
      </c>
      <c r="G7324">
        <v>1020.3</v>
      </c>
      <c r="H7324">
        <v>81</v>
      </c>
      <c r="I7324" s="101" t="s">
        <v>38</v>
      </c>
      <c r="J7324" s="1">
        <f>DATEVALUE(RIGHT(jaar_zip[[#This Row],[YYYYMMDD]],2)&amp;"-"&amp;MID(jaar_zip[[#This Row],[YYYYMMDD]],5,2)&amp;"-"&amp;LEFT(jaar_zip[[#This Row],[YYYYMMDD]],4))</f>
        <v>45490</v>
      </c>
      <c r="K7324" s="101" t="str">
        <f>IF(AND(VALUE(MONTH(jaar_zip[[#This Row],[Datum]]))=1,VALUE(WEEKNUM(jaar_zip[[#This Row],[Datum]],21))&gt;51),RIGHT(YEAR(jaar_zip[[#This Row],[Datum]])-1,2),RIGHT(YEAR(jaar_zip[[#This Row],[Datum]]),2))&amp;"-"&amp; TEXT(WEEKNUM(jaar_zip[[#This Row],[Datum]],21),"00")</f>
        <v>24-29</v>
      </c>
      <c r="L7324" s="101">
        <f>MONTH(jaar_zip[[#This Row],[Datum]])</f>
        <v>7</v>
      </c>
      <c r="M7324" s="101">
        <f>IF(ISNUMBER(jaar_zip[[#This Row],[etmaaltemperatuur]]),IF(jaar_zip[[#This Row],[etmaaltemperatuur]]&lt;stookgrens,stookgrens-jaar_zip[[#This Row],[etmaaltemperatuur]],0),"")</f>
        <v>0</v>
      </c>
      <c r="N7324" s="101">
        <f>IF(ISNUMBER(jaar_zip[[#This Row],[graaddagen]]),IF(OR(MONTH(jaar_zip[[#This Row],[Datum]])=1,MONTH(jaar_zip[[#This Row],[Datum]])=2,MONTH(jaar_zip[[#This Row],[Datum]])=11,MONTH(jaar_zip[[#This Row],[Datum]])=12),1.1,IF(OR(MONTH(jaar_zip[[#This Row],[Datum]])=3,MONTH(jaar_zip[[#This Row],[Datum]])=10),1,0.8))*jaar_zip[[#This Row],[graaddagen]],"")</f>
        <v>0</v>
      </c>
      <c r="O7324" s="101">
        <f>IF(ISNUMBER(jaar_zip[[#This Row],[etmaaltemperatuur]]),IF(jaar_zip[[#This Row],[etmaaltemperatuur]]&gt;stookgrens,jaar_zip[[#This Row],[etmaaltemperatuur]]-stookgrens,0),"")</f>
        <v>0</v>
      </c>
    </row>
    <row r="7325" spans="1:15" x14ac:dyDescent="0.25">
      <c r="A7325">
        <v>348</v>
      </c>
      <c r="B7325">
        <v>20240718</v>
      </c>
      <c r="C7325">
        <v>1.7</v>
      </c>
      <c r="D7325">
        <v>20.7</v>
      </c>
      <c r="E7325">
        <v>2629</v>
      </c>
      <c r="F7325">
        <v>0</v>
      </c>
      <c r="G7325">
        <v>1021.9</v>
      </c>
      <c r="H7325">
        <v>73</v>
      </c>
      <c r="I7325" s="101" t="s">
        <v>38</v>
      </c>
      <c r="J7325" s="1">
        <f>DATEVALUE(RIGHT(jaar_zip[[#This Row],[YYYYMMDD]],2)&amp;"-"&amp;MID(jaar_zip[[#This Row],[YYYYMMDD]],5,2)&amp;"-"&amp;LEFT(jaar_zip[[#This Row],[YYYYMMDD]],4))</f>
        <v>45491</v>
      </c>
      <c r="K7325" s="101" t="str">
        <f>IF(AND(VALUE(MONTH(jaar_zip[[#This Row],[Datum]]))=1,VALUE(WEEKNUM(jaar_zip[[#This Row],[Datum]],21))&gt;51),RIGHT(YEAR(jaar_zip[[#This Row],[Datum]])-1,2),RIGHT(YEAR(jaar_zip[[#This Row],[Datum]]),2))&amp;"-"&amp; TEXT(WEEKNUM(jaar_zip[[#This Row],[Datum]],21),"00")</f>
        <v>24-29</v>
      </c>
      <c r="L7325" s="101">
        <f>MONTH(jaar_zip[[#This Row],[Datum]])</f>
        <v>7</v>
      </c>
      <c r="M7325" s="101">
        <f>IF(ISNUMBER(jaar_zip[[#This Row],[etmaaltemperatuur]]),IF(jaar_zip[[#This Row],[etmaaltemperatuur]]&lt;stookgrens,stookgrens-jaar_zip[[#This Row],[etmaaltemperatuur]],0),"")</f>
        <v>0</v>
      </c>
      <c r="N7325" s="101">
        <f>IF(ISNUMBER(jaar_zip[[#This Row],[graaddagen]]),IF(OR(MONTH(jaar_zip[[#This Row],[Datum]])=1,MONTH(jaar_zip[[#This Row],[Datum]])=2,MONTH(jaar_zip[[#This Row],[Datum]])=11,MONTH(jaar_zip[[#This Row],[Datum]])=12),1.1,IF(OR(MONTH(jaar_zip[[#This Row],[Datum]])=3,MONTH(jaar_zip[[#This Row],[Datum]])=10),1,0.8))*jaar_zip[[#This Row],[graaddagen]],"")</f>
        <v>0</v>
      </c>
      <c r="O7325" s="101">
        <f>IF(ISNUMBER(jaar_zip[[#This Row],[etmaaltemperatuur]]),IF(jaar_zip[[#This Row],[etmaaltemperatuur]]&gt;stookgrens,jaar_zip[[#This Row],[etmaaltemperatuur]]-stookgrens,0),"")</f>
        <v>2.6999999999999993</v>
      </c>
    </row>
    <row r="7326" spans="1:15" x14ac:dyDescent="0.25">
      <c r="A7326">
        <v>348</v>
      </c>
      <c r="B7326">
        <v>20240719</v>
      </c>
      <c r="C7326">
        <v>2.2999999999999998</v>
      </c>
      <c r="D7326">
        <v>23.1</v>
      </c>
      <c r="E7326">
        <v>1719</v>
      </c>
      <c r="F7326">
        <v>-0.1</v>
      </c>
      <c r="G7326">
        <v>1017.6</v>
      </c>
      <c r="H7326">
        <v>69</v>
      </c>
      <c r="I7326" s="101" t="s">
        <v>38</v>
      </c>
      <c r="J7326" s="1">
        <f>DATEVALUE(RIGHT(jaar_zip[[#This Row],[YYYYMMDD]],2)&amp;"-"&amp;MID(jaar_zip[[#This Row],[YYYYMMDD]],5,2)&amp;"-"&amp;LEFT(jaar_zip[[#This Row],[YYYYMMDD]],4))</f>
        <v>45492</v>
      </c>
      <c r="K7326" s="101" t="str">
        <f>IF(AND(VALUE(MONTH(jaar_zip[[#This Row],[Datum]]))=1,VALUE(WEEKNUM(jaar_zip[[#This Row],[Datum]],21))&gt;51),RIGHT(YEAR(jaar_zip[[#This Row],[Datum]])-1,2),RIGHT(YEAR(jaar_zip[[#This Row],[Datum]]),2))&amp;"-"&amp; TEXT(WEEKNUM(jaar_zip[[#This Row],[Datum]],21),"00")</f>
        <v>24-29</v>
      </c>
      <c r="L7326" s="101">
        <f>MONTH(jaar_zip[[#This Row],[Datum]])</f>
        <v>7</v>
      </c>
      <c r="M7326" s="101">
        <f>IF(ISNUMBER(jaar_zip[[#This Row],[etmaaltemperatuur]]),IF(jaar_zip[[#This Row],[etmaaltemperatuur]]&lt;stookgrens,stookgrens-jaar_zip[[#This Row],[etmaaltemperatuur]],0),"")</f>
        <v>0</v>
      </c>
      <c r="N7326" s="101">
        <f>IF(ISNUMBER(jaar_zip[[#This Row],[graaddagen]]),IF(OR(MONTH(jaar_zip[[#This Row],[Datum]])=1,MONTH(jaar_zip[[#This Row],[Datum]])=2,MONTH(jaar_zip[[#This Row],[Datum]])=11,MONTH(jaar_zip[[#This Row],[Datum]])=12),1.1,IF(OR(MONTH(jaar_zip[[#This Row],[Datum]])=3,MONTH(jaar_zip[[#This Row],[Datum]])=10),1,0.8))*jaar_zip[[#This Row],[graaddagen]],"")</f>
        <v>0</v>
      </c>
      <c r="O7326" s="101">
        <f>IF(ISNUMBER(jaar_zip[[#This Row],[etmaaltemperatuur]]),IF(jaar_zip[[#This Row],[etmaaltemperatuur]]&gt;stookgrens,jaar_zip[[#This Row],[etmaaltemperatuur]]-stookgrens,0),"")</f>
        <v>5.1000000000000014</v>
      </c>
    </row>
    <row r="7327" spans="1:15" x14ac:dyDescent="0.25">
      <c r="A7327">
        <v>348</v>
      </c>
      <c r="B7327">
        <v>20240720</v>
      </c>
      <c r="C7327">
        <v>2.5</v>
      </c>
      <c r="D7327">
        <v>23.6</v>
      </c>
      <c r="E7327">
        <v>2296</v>
      </c>
      <c r="F7327">
        <v>2.7</v>
      </c>
      <c r="G7327">
        <v>1008.7</v>
      </c>
      <c r="H7327">
        <v>70</v>
      </c>
      <c r="I7327" s="101" t="s">
        <v>38</v>
      </c>
      <c r="J7327" s="1">
        <f>DATEVALUE(RIGHT(jaar_zip[[#This Row],[YYYYMMDD]],2)&amp;"-"&amp;MID(jaar_zip[[#This Row],[YYYYMMDD]],5,2)&amp;"-"&amp;LEFT(jaar_zip[[#This Row],[YYYYMMDD]],4))</f>
        <v>45493</v>
      </c>
      <c r="K7327" s="101" t="str">
        <f>IF(AND(VALUE(MONTH(jaar_zip[[#This Row],[Datum]]))=1,VALUE(WEEKNUM(jaar_zip[[#This Row],[Datum]],21))&gt;51),RIGHT(YEAR(jaar_zip[[#This Row],[Datum]])-1,2),RIGHT(YEAR(jaar_zip[[#This Row],[Datum]]),2))&amp;"-"&amp; TEXT(WEEKNUM(jaar_zip[[#This Row],[Datum]],21),"00")</f>
        <v>24-29</v>
      </c>
      <c r="L7327" s="101">
        <f>MONTH(jaar_zip[[#This Row],[Datum]])</f>
        <v>7</v>
      </c>
      <c r="M7327" s="101">
        <f>IF(ISNUMBER(jaar_zip[[#This Row],[etmaaltemperatuur]]),IF(jaar_zip[[#This Row],[etmaaltemperatuur]]&lt;stookgrens,stookgrens-jaar_zip[[#This Row],[etmaaltemperatuur]],0),"")</f>
        <v>0</v>
      </c>
      <c r="N7327" s="101">
        <f>IF(ISNUMBER(jaar_zip[[#This Row],[graaddagen]]),IF(OR(MONTH(jaar_zip[[#This Row],[Datum]])=1,MONTH(jaar_zip[[#This Row],[Datum]])=2,MONTH(jaar_zip[[#This Row],[Datum]])=11,MONTH(jaar_zip[[#This Row],[Datum]])=12),1.1,IF(OR(MONTH(jaar_zip[[#This Row],[Datum]])=3,MONTH(jaar_zip[[#This Row],[Datum]])=10),1,0.8))*jaar_zip[[#This Row],[graaddagen]],"")</f>
        <v>0</v>
      </c>
      <c r="O7327" s="101">
        <f>IF(ISNUMBER(jaar_zip[[#This Row],[etmaaltemperatuur]]),IF(jaar_zip[[#This Row],[etmaaltemperatuur]]&gt;stookgrens,jaar_zip[[#This Row],[etmaaltemperatuur]]-stookgrens,0),"")</f>
        <v>5.6000000000000014</v>
      </c>
    </row>
    <row r="7328" spans="1:15" x14ac:dyDescent="0.25">
      <c r="A7328">
        <v>348</v>
      </c>
      <c r="B7328">
        <v>20240721</v>
      </c>
      <c r="C7328">
        <v>2.8</v>
      </c>
      <c r="D7328">
        <v>19.600000000000001</v>
      </c>
      <c r="E7328">
        <v>1079</v>
      </c>
      <c r="F7328">
        <v>-0.1</v>
      </c>
      <c r="G7328">
        <v>1009.3</v>
      </c>
      <c r="H7328">
        <v>87</v>
      </c>
      <c r="I7328" s="101" t="s">
        <v>38</v>
      </c>
      <c r="J7328" s="1">
        <f>DATEVALUE(RIGHT(jaar_zip[[#This Row],[YYYYMMDD]],2)&amp;"-"&amp;MID(jaar_zip[[#This Row],[YYYYMMDD]],5,2)&amp;"-"&amp;LEFT(jaar_zip[[#This Row],[YYYYMMDD]],4))</f>
        <v>45494</v>
      </c>
      <c r="K7328" s="101" t="str">
        <f>IF(AND(VALUE(MONTH(jaar_zip[[#This Row],[Datum]]))=1,VALUE(WEEKNUM(jaar_zip[[#This Row],[Datum]],21))&gt;51),RIGHT(YEAR(jaar_zip[[#This Row],[Datum]])-1,2),RIGHT(YEAR(jaar_zip[[#This Row],[Datum]]),2))&amp;"-"&amp; TEXT(WEEKNUM(jaar_zip[[#This Row],[Datum]],21),"00")</f>
        <v>24-29</v>
      </c>
      <c r="L7328" s="101">
        <f>MONTH(jaar_zip[[#This Row],[Datum]])</f>
        <v>7</v>
      </c>
      <c r="M7328" s="101">
        <f>IF(ISNUMBER(jaar_zip[[#This Row],[etmaaltemperatuur]]),IF(jaar_zip[[#This Row],[etmaaltemperatuur]]&lt;stookgrens,stookgrens-jaar_zip[[#This Row],[etmaaltemperatuur]],0),"")</f>
        <v>0</v>
      </c>
      <c r="N7328" s="101">
        <f>IF(ISNUMBER(jaar_zip[[#This Row],[graaddagen]]),IF(OR(MONTH(jaar_zip[[#This Row],[Datum]])=1,MONTH(jaar_zip[[#This Row],[Datum]])=2,MONTH(jaar_zip[[#This Row],[Datum]])=11,MONTH(jaar_zip[[#This Row],[Datum]])=12),1.1,IF(OR(MONTH(jaar_zip[[#This Row],[Datum]])=3,MONTH(jaar_zip[[#This Row],[Datum]])=10),1,0.8))*jaar_zip[[#This Row],[graaddagen]],"")</f>
        <v>0</v>
      </c>
      <c r="O7328" s="101">
        <f>IF(ISNUMBER(jaar_zip[[#This Row],[etmaaltemperatuur]]),IF(jaar_zip[[#This Row],[etmaaltemperatuur]]&gt;stookgrens,jaar_zip[[#This Row],[etmaaltemperatuur]]-stookgrens,0),"")</f>
        <v>1.6000000000000014</v>
      </c>
    </row>
    <row r="7329" spans="1:15" x14ac:dyDescent="0.25">
      <c r="A7329">
        <v>348</v>
      </c>
      <c r="B7329">
        <v>20240722</v>
      </c>
      <c r="C7329">
        <v>3.7</v>
      </c>
      <c r="D7329">
        <v>18.8</v>
      </c>
      <c r="E7329">
        <v>1852</v>
      </c>
      <c r="F7329">
        <v>-0.1</v>
      </c>
      <c r="G7329">
        <v>1016.3</v>
      </c>
      <c r="H7329">
        <v>80</v>
      </c>
      <c r="I7329" s="101" t="s">
        <v>38</v>
      </c>
      <c r="J7329" s="1">
        <f>DATEVALUE(RIGHT(jaar_zip[[#This Row],[YYYYMMDD]],2)&amp;"-"&amp;MID(jaar_zip[[#This Row],[YYYYMMDD]],5,2)&amp;"-"&amp;LEFT(jaar_zip[[#This Row],[YYYYMMDD]],4))</f>
        <v>45495</v>
      </c>
      <c r="K7329" s="101" t="str">
        <f>IF(AND(VALUE(MONTH(jaar_zip[[#This Row],[Datum]]))=1,VALUE(WEEKNUM(jaar_zip[[#This Row],[Datum]],21))&gt;51),RIGHT(YEAR(jaar_zip[[#This Row],[Datum]])-1,2),RIGHT(YEAR(jaar_zip[[#This Row],[Datum]]),2))&amp;"-"&amp; TEXT(WEEKNUM(jaar_zip[[#This Row],[Datum]],21),"00")</f>
        <v>24-30</v>
      </c>
      <c r="L7329" s="101">
        <f>MONTH(jaar_zip[[#This Row],[Datum]])</f>
        <v>7</v>
      </c>
      <c r="M7329" s="101">
        <f>IF(ISNUMBER(jaar_zip[[#This Row],[etmaaltemperatuur]]),IF(jaar_zip[[#This Row],[etmaaltemperatuur]]&lt;stookgrens,stookgrens-jaar_zip[[#This Row],[etmaaltemperatuur]],0),"")</f>
        <v>0</v>
      </c>
      <c r="N7329" s="101">
        <f>IF(ISNUMBER(jaar_zip[[#This Row],[graaddagen]]),IF(OR(MONTH(jaar_zip[[#This Row],[Datum]])=1,MONTH(jaar_zip[[#This Row],[Datum]])=2,MONTH(jaar_zip[[#This Row],[Datum]])=11,MONTH(jaar_zip[[#This Row],[Datum]])=12),1.1,IF(OR(MONTH(jaar_zip[[#This Row],[Datum]])=3,MONTH(jaar_zip[[#This Row],[Datum]])=10),1,0.8))*jaar_zip[[#This Row],[graaddagen]],"")</f>
        <v>0</v>
      </c>
      <c r="O7329" s="101">
        <f>IF(ISNUMBER(jaar_zip[[#This Row],[etmaaltemperatuur]]),IF(jaar_zip[[#This Row],[etmaaltemperatuur]]&gt;stookgrens,jaar_zip[[#This Row],[etmaaltemperatuur]]-stookgrens,0),"")</f>
        <v>0.80000000000000071</v>
      </c>
    </row>
    <row r="7330" spans="1:15" x14ac:dyDescent="0.25">
      <c r="A7330">
        <v>348</v>
      </c>
      <c r="B7330">
        <v>20240723</v>
      </c>
      <c r="C7330">
        <v>4.4000000000000004</v>
      </c>
      <c r="D7330">
        <v>18.8</v>
      </c>
      <c r="E7330">
        <v>1280</v>
      </c>
      <c r="F7330">
        <v>5.3</v>
      </c>
      <c r="G7330">
        <v>1016.8</v>
      </c>
      <c r="H7330">
        <v>85</v>
      </c>
      <c r="I7330" s="101" t="s">
        <v>38</v>
      </c>
      <c r="J7330" s="1">
        <f>DATEVALUE(RIGHT(jaar_zip[[#This Row],[YYYYMMDD]],2)&amp;"-"&amp;MID(jaar_zip[[#This Row],[YYYYMMDD]],5,2)&amp;"-"&amp;LEFT(jaar_zip[[#This Row],[YYYYMMDD]],4))</f>
        <v>45496</v>
      </c>
      <c r="K7330" s="101" t="str">
        <f>IF(AND(VALUE(MONTH(jaar_zip[[#This Row],[Datum]]))=1,VALUE(WEEKNUM(jaar_zip[[#This Row],[Datum]],21))&gt;51),RIGHT(YEAR(jaar_zip[[#This Row],[Datum]])-1,2),RIGHT(YEAR(jaar_zip[[#This Row],[Datum]]),2))&amp;"-"&amp; TEXT(WEEKNUM(jaar_zip[[#This Row],[Datum]],21),"00")</f>
        <v>24-30</v>
      </c>
      <c r="L7330" s="101">
        <f>MONTH(jaar_zip[[#This Row],[Datum]])</f>
        <v>7</v>
      </c>
      <c r="M7330" s="101">
        <f>IF(ISNUMBER(jaar_zip[[#This Row],[etmaaltemperatuur]]),IF(jaar_zip[[#This Row],[etmaaltemperatuur]]&lt;stookgrens,stookgrens-jaar_zip[[#This Row],[etmaaltemperatuur]],0),"")</f>
        <v>0</v>
      </c>
      <c r="N7330" s="101">
        <f>IF(ISNUMBER(jaar_zip[[#This Row],[graaddagen]]),IF(OR(MONTH(jaar_zip[[#This Row],[Datum]])=1,MONTH(jaar_zip[[#This Row],[Datum]])=2,MONTH(jaar_zip[[#This Row],[Datum]])=11,MONTH(jaar_zip[[#This Row],[Datum]])=12),1.1,IF(OR(MONTH(jaar_zip[[#This Row],[Datum]])=3,MONTH(jaar_zip[[#This Row],[Datum]])=10),1,0.8))*jaar_zip[[#This Row],[graaddagen]],"")</f>
        <v>0</v>
      </c>
      <c r="O7330" s="101">
        <f>IF(ISNUMBER(jaar_zip[[#This Row],[etmaaltemperatuur]]),IF(jaar_zip[[#This Row],[etmaaltemperatuur]]&gt;stookgrens,jaar_zip[[#This Row],[etmaaltemperatuur]]-stookgrens,0),"")</f>
        <v>0.80000000000000071</v>
      </c>
    </row>
    <row r="7331" spans="1:15" x14ac:dyDescent="0.25">
      <c r="A7331">
        <v>348</v>
      </c>
      <c r="B7331">
        <v>20240724</v>
      </c>
      <c r="C7331">
        <v>2.7</v>
      </c>
      <c r="D7331">
        <v>17.7</v>
      </c>
      <c r="E7331">
        <v>2480</v>
      </c>
      <c r="F7331">
        <v>0</v>
      </c>
      <c r="G7331">
        <v>1020.6</v>
      </c>
      <c r="H7331">
        <v>74</v>
      </c>
      <c r="I7331" s="101" t="s">
        <v>38</v>
      </c>
      <c r="J7331" s="1">
        <f>DATEVALUE(RIGHT(jaar_zip[[#This Row],[YYYYMMDD]],2)&amp;"-"&amp;MID(jaar_zip[[#This Row],[YYYYMMDD]],5,2)&amp;"-"&amp;LEFT(jaar_zip[[#This Row],[YYYYMMDD]],4))</f>
        <v>45497</v>
      </c>
      <c r="K7331" s="101" t="str">
        <f>IF(AND(VALUE(MONTH(jaar_zip[[#This Row],[Datum]]))=1,VALUE(WEEKNUM(jaar_zip[[#This Row],[Datum]],21))&gt;51),RIGHT(YEAR(jaar_zip[[#This Row],[Datum]])-1,2),RIGHT(YEAR(jaar_zip[[#This Row],[Datum]]),2))&amp;"-"&amp; TEXT(WEEKNUM(jaar_zip[[#This Row],[Datum]],21),"00")</f>
        <v>24-30</v>
      </c>
      <c r="L7331" s="101">
        <f>MONTH(jaar_zip[[#This Row],[Datum]])</f>
        <v>7</v>
      </c>
      <c r="M7331" s="101">
        <f>IF(ISNUMBER(jaar_zip[[#This Row],[etmaaltemperatuur]]),IF(jaar_zip[[#This Row],[etmaaltemperatuur]]&lt;stookgrens,stookgrens-jaar_zip[[#This Row],[etmaaltemperatuur]],0),"")</f>
        <v>0.30000000000000071</v>
      </c>
      <c r="N7331" s="101">
        <f>IF(ISNUMBER(jaar_zip[[#This Row],[graaddagen]]),IF(OR(MONTH(jaar_zip[[#This Row],[Datum]])=1,MONTH(jaar_zip[[#This Row],[Datum]])=2,MONTH(jaar_zip[[#This Row],[Datum]])=11,MONTH(jaar_zip[[#This Row],[Datum]])=12),1.1,IF(OR(MONTH(jaar_zip[[#This Row],[Datum]])=3,MONTH(jaar_zip[[#This Row],[Datum]])=10),1,0.8))*jaar_zip[[#This Row],[graaddagen]],"")</f>
        <v>0.24000000000000057</v>
      </c>
      <c r="O7331" s="101">
        <f>IF(ISNUMBER(jaar_zip[[#This Row],[etmaaltemperatuur]]),IF(jaar_zip[[#This Row],[etmaaltemperatuur]]&gt;stookgrens,jaar_zip[[#This Row],[etmaaltemperatuur]]-stookgrens,0),"")</f>
        <v>0</v>
      </c>
    </row>
    <row r="7332" spans="1:15" x14ac:dyDescent="0.25">
      <c r="A7332">
        <v>348</v>
      </c>
      <c r="B7332">
        <v>20240725</v>
      </c>
      <c r="C7332">
        <v>3.5</v>
      </c>
      <c r="D7332">
        <v>18.899999999999999</v>
      </c>
      <c r="E7332">
        <v>1135</v>
      </c>
      <c r="F7332">
        <v>3.3</v>
      </c>
      <c r="G7332">
        <v>1013</v>
      </c>
      <c r="H7332">
        <v>81</v>
      </c>
      <c r="I7332" s="101" t="s">
        <v>38</v>
      </c>
      <c r="J7332" s="1">
        <f>DATEVALUE(RIGHT(jaar_zip[[#This Row],[YYYYMMDD]],2)&amp;"-"&amp;MID(jaar_zip[[#This Row],[YYYYMMDD]],5,2)&amp;"-"&amp;LEFT(jaar_zip[[#This Row],[YYYYMMDD]],4))</f>
        <v>45498</v>
      </c>
      <c r="K7332" s="101" t="str">
        <f>IF(AND(VALUE(MONTH(jaar_zip[[#This Row],[Datum]]))=1,VALUE(WEEKNUM(jaar_zip[[#This Row],[Datum]],21))&gt;51),RIGHT(YEAR(jaar_zip[[#This Row],[Datum]])-1,2),RIGHT(YEAR(jaar_zip[[#This Row],[Datum]]),2))&amp;"-"&amp; TEXT(WEEKNUM(jaar_zip[[#This Row],[Datum]],21),"00")</f>
        <v>24-30</v>
      </c>
      <c r="L7332" s="101">
        <f>MONTH(jaar_zip[[#This Row],[Datum]])</f>
        <v>7</v>
      </c>
      <c r="M7332" s="101">
        <f>IF(ISNUMBER(jaar_zip[[#This Row],[etmaaltemperatuur]]),IF(jaar_zip[[#This Row],[etmaaltemperatuur]]&lt;stookgrens,stookgrens-jaar_zip[[#This Row],[etmaaltemperatuur]],0),"")</f>
        <v>0</v>
      </c>
      <c r="N7332" s="101">
        <f>IF(ISNUMBER(jaar_zip[[#This Row],[graaddagen]]),IF(OR(MONTH(jaar_zip[[#This Row],[Datum]])=1,MONTH(jaar_zip[[#This Row],[Datum]])=2,MONTH(jaar_zip[[#This Row],[Datum]])=11,MONTH(jaar_zip[[#This Row],[Datum]])=12),1.1,IF(OR(MONTH(jaar_zip[[#This Row],[Datum]])=3,MONTH(jaar_zip[[#This Row],[Datum]])=10),1,0.8))*jaar_zip[[#This Row],[graaddagen]],"")</f>
        <v>0</v>
      </c>
      <c r="O7332" s="101">
        <f>IF(ISNUMBER(jaar_zip[[#This Row],[etmaaltemperatuur]]),IF(jaar_zip[[#This Row],[etmaaltemperatuur]]&gt;stookgrens,jaar_zip[[#This Row],[etmaaltemperatuur]]-stookgrens,0),"")</f>
        <v>0.89999999999999858</v>
      </c>
    </row>
    <row r="7333" spans="1:15" x14ac:dyDescent="0.25">
      <c r="A7333">
        <v>348</v>
      </c>
      <c r="B7333">
        <v>20240726</v>
      </c>
      <c r="C7333">
        <v>3.5</v>
      </c>
      <c r="D7333">
        <v>18.7</v>
      </c>
      <c r="E7333">
        <v>1902</v>
      </c>
      <c r="F7333">
        <v>2.1</v>
      </c>
      <c r="G7333">
        <v>1010.9</v>
      </c>
      <c r="H7333">
        <v>82</v>
      </c>
      <c r="I7333" s="101" t="s">
        <v>38</v>
      </c>
      <c r="J7333" s="1">
        <f>DATEVALUE(RIGHT(jaar_zip[[#This Row],[YYYYMMDD]],2)&amp;"-"&amp;MID(jaar_zip[[#This Row],[YYYYMMDD]],5,2)&amp;"-"&amp;LEFT(jaar_zip[[#This Row],[YYYYMMDD]],4))</f>
        <v>45499</v>
      </c>
      <c r="K7333" s="101" t="str">
        <f>IF(AND(VALUE(MONTH(jaar_zip[[#This Row],[Datum]]))=1,VALUE(WEEKNUM(jaar_zip[[#This Row],[Datum]],21))&gt;51),RIGHT(YEAR(jaar_zip[[#This Row],[Datum]])-1,2),RIGHT(YEAR(jaar_zip[[#This Row],[Datum]]),2))&amp;"-"&amp; TEXT(WEEKNUM(jaar_zip[[#This Row],[Datum]],21),"00")</f>
        <v>24-30</v>
      </c>
      <c r="L7333" s="101">
        <f>MONTH(jaar_zip[[#This Row],[Datum]])</f>
        <v>7</v>
      </c>
      <c r="M7333" s="101">
        <f>IF(ISNUMBER(jaar_zip[[#This Row],[etmaaltemperatuur]]),IF(jaar_zip[[#This Row],[etmaaltemperatuur]]&lt;stookgrens,stookgrens-jaar_zip[[#This Row],[etmaaltemperatuur]],0),"")</f>
        <v>0</v>
      </c>
      <c r="N7333" s="101">
        <f>IF(ISNUMBER(jaar_zip[[#This Row],[graaddagen]]),IF(OR(MONTH(jaar_zip[[#This Row],[Datum]])=1,MONTH(jaar_zip[[#This Row],[Datum]])=2,MONTH(jaar_zip[[#This Row],[Datum]])=11,MONTH(jaar_zip[[#This Row],[Datum]])=12),1.1,IF(OR(MONTH(jaar_zip[[#This Row],[Datum]])=3,MONTH(jaar_zip[[#This Row],[Datum]])=10),1,0.8))*jaar_zip[[#This Row],[graaddagen]],"")</f>
        <v>0</v>
      </c>
      <c r="O7333" s="101">
        <f>IF(ISNUMBER(jaar_zip[[#This Row],[etmaaltemperatuur]]),IF(jaar_zip[[#This Row],[etmaaltemperatuur]]&gt;stookgrens,jaar_zip[[#This Row],[etmaaltemperatuur]]-stookgrens,0),"")</f>
        <v>0.69999999999999929</v>
      </c>
    </row>
    <row r="7334" spans="1:15" x14ac:dyDescent="0.25">
      <c r="A7334">
        <v>348</v>
      </c>
      <c r="B7334">
        <v>20240727</v>
      </c>
      <c r="C7334">
        <v>2.1</v>
      </c>
      <c r="D7334">
        <v>17.7</v>
      </c>
      <c r="E7334">
        <v>2042</v>
      </c>
      <c r="F7334">
        <v>0</v>
      </c>
      <c r="G7334">
        <v>1014.7</v>
      </c>
      <c r="H7334">
        <v>80</v>
      </c>
      <c r="I7334" s="101" t="s">
        <v>38</v>
      </c>
      <c r="J7334" s="1">
        <f>DATEVALUE(RIGHT(jaar_zip[[#This Row],[YYYYMMDD]],2)&amp;"-"&amp;MID(jaar_zip[[#This Row],[YYYYMMDD]],5,2)&amp;"-"&amp;LEFT(jaar_zip[[#This Row],[YYYYMMDD]],4))</f>
        <v>45500</v>
      </c>
      <c r="K7334" s="101" t="str">
        <f>IF(AND(VALUE(MONTH(jaar_zip[[#This Row],[Datum]]))=1,VALUE(WEEKNUM(jaar_zip[[#This Row],[Datum]],21))&gt;51),RIGHT(YEAR(jaar_zip[[#This Row],[Datum]])-1,2),RIGHT(YEAR(jaar_zip[[#This Row],[Datum]]),2))&amp;"-"&amp; TEXT(WEEKNUM(jaar_zip[[#This Row],[Datum]],21),"00")</f>
        <v>24-30</v>
      </c>
      <c r="L7334" s="101">
        <f>MONTH(jaar_zip[[#This Row],[Datum]])</f>
        <v>7</v>
      </c>
      <c r="M7334" s="101">
        <f>IF(ISNUMBER(jaar_zip[[#This Row],[etmaaltemperatuur]]),IF(jaar_zip[[#This Row],[etmaaltemperatuur]]&lt;stookgrens,stookgrens-jaar_zip[[#This Row],[etmaaltemperatuur]],0),"")</f>
        <v>0.30000000000000071</v>
      </c>
      <c r="N7334" s="101">
        <f>IF(ISNUMBER(jaar_zip[[#This Row],[graaddagen]]),IF(OR(MONTH(jaar_zip[[#This Row],[Datum]])=1,MONTH(jaar_zip[[#This Row],[Datum]])=2,MONTH(jaar_zip[[#This Row],[Datum]])=11,MONTH(jaar_zip[[#This Row],[Datum]])=12),1.1,IF(OR(MONTH(jaar_zip[[#This Row],[Datum]])=3,MONTH(jaar_zip[[#This Row],[Datum]])=10),1,0.8))*jaar_zip[[#This Row],[graaddagen]],"")</f>
        <v>0.24000000000000057</v>
      </c>
      <c r="O7334" s="101">
        <f>IF(ISNUMBER(jaar_zip[[#This Row],[etmaaltemperatuur]]),IF(jaar_zip[[#This Row],[etmaaltemperatuur]]&gt;stookgrens,jaar_zip[[#This Row],[etmaaltemperatuur]]-stookgrens,0),"")</f>
        <v>0</v>
      </c>
    </row>
    <row r="7335" spans="1:15" x14ac:dyDescent="0.25">
      <c r="A7335">
        <v>348</v>
      </c>
      <c r="B7335">
        <v>20240728</v>
      </c>
      <c r="C7335">
        <v>2.6</v>
      </c>
      <c r="D7335">
        <v>18.399999999999999</v>
      </c>
      <c r="E7335">
        <v>2554</v>
      </c>
      <c r="F7335">
        <v>0</v>
      </c>
      <c r="G7335">
        <v>1024.9000000000001</v>
      </c>
      <c r="H7335">
        <v>72</v>
      </c>
      <c r="I7335" s="101" t="s">
        <v>38</v>
      </c>
      <c r="J7335" s="1">
        <f>DATEVALUE(RIGHT(jaar_zip[[#This Row],[YYYYMMDD]],2)&amp;"-"&amp;MID(jaar_zip[[#This Row],[YYYYMMDD]],5,2)&amp;"-"&amp;LEFT(jaar_zip[[#This Row],[YYYYMMDD]],4))</f>
        <v>45501</v>
      </c>
      <c r="K7335" s="101" t="str">
        <f>IF(AND(VALUE(MONTH(jaar_zip[[#This Row],[Datum]]))=1,VALUE(WEEKNUM(jaar_zip[[#This Row],[Datum]],21))&gt;51),RIGHT(YEAR(jaar_zip[[#This Row],[Datum]])-1,2),RIGHT(YEAR(jaar_zip[[#This Row],[Datum]]),2))&amp;"-"&amp; TEXT(WEEKNUM(jaar_zip[[#This Row],[Datum]],21),"00")</f>
        <v>24-30</v>
      </c>
      <c r="L7335" s="101">
        <f>MONTH(jaar_zip[[#This Row],[Datum]])</f>
        <v>7</v>
      </c>
      <c r="M7335" s="101">
        <f>IF(ISNUMBER(jaar_zip[[#This Row],[etmaaltemperatuur]]),IF(jaar_zip[[#This Row],[etmaaltemperatuur]]&lt;stookgrens,stookgrens-jaar_zip[[#This Row],[etmaaltemperatuur]],0),"")</f>
        <v>0</v>
      </c>
      <c r="N7335" s="101">
        <f>IF(ISNUMBER(jaar_zip[[#This Row],[graaddagen]]),IF(OR(MONTH(jaar_zip[[#This Row],[Datum]])=1,MONTH(jaar_zip[[#This Row],[Datum]])=2,MONTH(jaar_zip[[#This Row],[Datum]])=11,MONTH(jaar_zip[[#This Row],[Datum]])=12),1.1,IF(OR(MONTH(jaar_zip[[#This Row],[Datum]])=3,MONTH(jaar_zip[[#This Row],[Datum]])=10),1,0.8))*jaar_zip[[#This Row],[graaddagen]],"")</f>
        <v>0</v>
      </c>
      <c r="O7335" s="101">
        <f>IF(ISNUMBER(jaar_zip[[#This Row],[etmaaltemperatuur]]),IF(jaar_zip[[#This Row],[etmaaltemperatuur]]&gt;stookgrens,jaar_zip[[#This Row],[etmaaltemperatuur]]-stookgrens,0),"")</f>
        <v>0.39999999999999858</v>
      </c>
    </row>
    <row r="7336" spans="1:15" x14ac:dyDescent="0.25">
      <c r="A7336">
        <v>348</v>
      </c>
      <c r="B7336">
        <v>20240729</v>
      </c>
      <c r="C7336">
        <v>2.8</v>
      </c>
      <c r="D7336">
        <v>20.9</v>
      </c>
      <c r="E7336">
        <v>2692</v>
      </c>
      <c r="F7336">
        <v>0</v>
      </c>
      <c r="G7336">
        <v>1022.4</v>
      </c>
      <c r="H7336">
        <v>66</v>
      </c>
      <c r="I7336" s="101" t="s">
        <v>38</v>
      </c>
      <c r="J7336" s="1">
        <f>DATEVALUE(RIGHT(jaar_zip[[#This Row],[YYYYMMDD]],2)&amp;"-"&amp;MID(jaar_zip[[#This Row],[YYYYMMDD]],5,2)&amp;"-"&amp;LEFT(jaar_zip[[#This Row],[YYYYMMDD]],4))</f>
        <v>45502</v>
      </c>
      <c r="K7336" s="101" t="str">
        <f>IF(AND(VALUE(MONTH(jaar_zip[[#This Row],[Datum]]))=1,VALUE(WEEKNUM(jaar_zip[[#This Row],[Datum]],21))&gt;51),RIGHT(YEAR(jaar_zip[[#This Row],[Datum]])-1,2),RIGHT(YEAR(jaar_zip[[#This Row],[Datum]]),2))&amp;"-"&amp; TEXT(WEEKNUM(jaar_zip[[#This Row],[Datum]],21),"00")</f>
        <v>24-31</v>
      </c>
      <c r="L7336" s="101">
        <f>MONTH(jaar_zip[[#This Row],[Datum]])</f>
        <v>7</v>
      </c>
      <c r="M7336" s="101">
        <f>IF(ISNUMBER(jaar_zip[[#This Row],[etmaaltemperatuur]]),IF(jaar_zip[[#This Row],[etmaaltemperatuur]]&lt;stookgrens,stookgrens-jaar_zip[[#This Row],[etmaaltemperatuur]],0),"")</f>
        <v>0</v>
      </c>
      <c r="N7336" s="101">
        <f>IF(ISNUMBER(jaar_zip[[#This Row],[graaddagen]]),IF(OR(MONTH(jaar_zip[[#This Row],[Datum]])=1,MONTH(jaar_zip[[#This Row],[Datum]])=2,MONTH(jaar_zip[[#This Row],[Datum]])=11,MONTH(jaar_zip[[#This Row],[Datum]])=12),1.1,IF(OR(MONTH(jaar_zip[[#This Row],[Datum]])=3,MONTH(jaar_zip[[#This Row],[Datum]])=10),1,0.8))*jaar_zip[[#This Row],[graaddagen]],"")</f>
        <v>0</v>
      </c>
      <c r="O7336" s="101">
        <f>IF(ISNUMBER(jaar_zip[[#This Row],[etmaaltemperatuur]]),IF(jaar_zip[[#This Row],[etmaaltemperatuur]]&gt;stookgrens,jaar_zip[[#This Row],[etmaaltemperatuur]]-stookgrens,0),"")</f>
        <v>2.8999999999999986</v>
      </c>
    </row>
    <row r="7337" spans="1:15" x14ac:dyDescent="0.25">
      <c r="A7337">
        <v>348</v>
      </c>
      <c r="B7337">
        <v>20240730</v>
      </c>
      <c r="C7337">
        <v>1.9</v>
      </c>
      <c r="D7337">
        <v>23.1</v>
      </c>
      <c r="E7337">
        <v>2507</v>
      </c>
      <c r="F7337">
        <v>0</v>
      </c>
      <c r="G7337">
        <v>1016.5</v>
      </c>
      <c r="H7337">
        <v>67</v>
      </c>
      <c r="I7337" s="101" t="s">
        <v>38</v>
      </c>
      <c r="J7337" s="1">
        <f>DATEVALUE(RIGHT(jaar_zip[[#This Row],[YYYYMMDD]],2)&amp;"-"&amp;MID(jaar_zip[[#This Row],[YYYYMMDD]],5,2)&amp;"-"&amp;LEFT(jaar_zip[[#This Row],[YYYYMMDD]],4))</f>
        <v>45503</v>
      </c>
      <c r="K7337" s="101" t="str">
        <f>IF(AND(VALUE(MONTH(jaar_zip[[#This Row],[Datum]]))=1,VALUE(WEEKNUM(jaar_zip[[#This Row],[Datum]],21))&gt;51),RIGHT(YEAR(jaar_zip[[#This Row],[Datum]])-1,2),RIGHT(YEAR(jaar_zip[[#This Row],[Datum]]),2))&amp;"-"&amp; TEXT(WEEKNUM(jaar_zip[[#This Row],[Datum]],21),"00")</f>
        <v>24-31</v>
      </c>
      <c r="L7337" s="101">
        <f>MONTH(jaar_zip[[#This Row],[Datum]])</f>
        <v>7</v>
      </c>
      <c r="M7337" s="101">
        <f>IF(ISNUMBER(jaar_zip[[#This Row],[etmaaltemperatuur]]),IF(jaar_zip[[#This Row],[etmaaltemperatuur]]&lt;stookgrens,stookgrens-jaar_zip[[#This Row],[etmaaltemperatuur]],0),"")</f>
        <v>0</v>
      </c>
      <c r="N7337" s="101">
        <f>IF(ISNUMBER(jaar_zip[[#This Row],[graaddagen]]),IF(OR(MONTH(jaar_zip[[#This Row],[Datum]])=1,MONTH(jaar_zip[[#This Row],[Datum]])=2,MONTH(jaar_zip[[#This Row],[Datum]])=11,MONTH(jaar_zip[[#This Row],[Datum]])=12),1.1,IF(OR(MONTH(jaar_zip[[#This Row],[Datum]])=3,MONTH(jaar_zip[[#This Row],[Datum]])=10),1,0.8))*jaar_zip[[#This Row],[graaddagen]],"")</f>
        <v>0</v>
      </c>
      <c r="O7337" s="101">
        <f>IF(ISNUMBER(jaar_zip[[#This Row],[etmaaltemperatuur]]),IF(jaar_zip[[#This Row],[etmaaltemperatuur]]&gt;stookgrens,jaar_zip[[#This Row],[etmaaltemperatuur]]-stookgrens,0),"")</f>
        <v>5.1000000000000014</v>
      </c>
    </row>
    <row r="7338" spans="1:15" x14ac:dyDescent="0.25">
      <c r="A7338">
        <v>348</v>
      </c>
      <c r="B7338">
        <v>20240731</v>
      </c>
      <c r="C7338">
        <v>2.8</v>
      </c>
      <c r="D7338">
        <v>21.5</v>
      </c>
      <c r="E7338">
        <v>1919</v>
      </c>
      <c r="F7338">
        <v>0</v>
      </c>
      <c r="G7338">
        <v>1014.9</v>
      </c>
      <c r="H7338">
        <v>70</v>
      </c>
      <c r="I7338" s="101" t="s">
        <v>38</v>
      </c>
      <c r="J7338" s="1">
        <f>DATEVALUE(RIGHT(jaar_zip[[#This Row],[YYYYMMDD]],2)&amp;"-"&amp;MID(jaar_zip[[#This Row],[YYYYMMDD]],5,2)&amp;"-"&amp;LEFT(jaar_zip[[#This Row],[YYYYMMDD]],4))</f>
        <v>45504</v>
      </c>
      <c r="K7338" s="101" t="str">
        <f>IF(AND(VALUE(MONTH(jaar_zip[[#This Row],[Datum]]))=1,VALUE(WEEKNUM(jaar_zip[[#This Row],[Datum]],21))&gt;51),RIGHT(YEAR(jaar_zip[[#This Row],[Datum]])-1,2),RIGHT(YEAR(jaar_zip[[#This Row],[Datum]]),2))&amp;"-"&amp; TEXT(WEEKNUM(jaar_zip[[#This Row],[Datum]],21),"00")</f>
        <v>24-31</v>
      </c>
      <c r="L7338" s="101">
        <f>MONTH(jaar_zip[[#This Row],[Datum]])</f>
        <v>7</v>
      </c>
      <c r="M7338" s="101">
        <f>IF(ISNUMBER(jaar_zip[[#This Row],[etmaaltemperatuur]]),IF(jaar_zip[[#This Row],[etmaaltemperatuur]]&lt;stookgrens,stookgrens-jaar_zip[[#This Row],[etmaaltemperatuur]],0),"")</f>
        <v>0</v>
      </c>
      <c r="N7338" s="101">
        <f>IF(ISNUMBER(jaar_zip[[#This Row],[graaddagen]]),IF(OR(MONTH(jaar_zip[[#This Row],[Datum]])=1,MONTH(jaar_zip[[#This Row],[Datum]])=2,MONTH(jaar_zip[[#This Row],[Datum]])=11,MONTH(jaar_zip[[#This Row],[Datum]])=12),1.1,IF(OR(MONTH(jaar_zip[[#This Row],[Datum]])=3,MONTH(jaar_zip[[#This Row],[Datum]])=10),1,0.8))*jaar_zip[[#This Row],[graaddagen]],"")</f>
        <v>0</v>
      </c>
      <c r="O7338" s="101">
        <f>IF(ISNUMBER(jaar_zip[[#This Row],[etmaaltemperatuur]]),IF(jaar_zip[[#This Row],[etmaaltemperatuur]]&gt;stookgrens,jaar_zip[[#This Row],[etmaaltemperatuur]]-stookgrens,0),"")</f>
        <v>3.5</v>
      </c>
    </row>
    <row r="7339" spans="1:15" x14ac:dyDescent="0.25">
      <c r="A7339">
        <v>348</v>
      </c>
      <c r="B7339">
        <v>20240801</v>
      </c>
      <c r="C7339">
        <v>2.2000000000000002</v>
      </c>
      <c r="D7339">
        <v>19.8</v>
      </c>
      <c r="E7339">
        <v>1066</v>
      </c>
      <c r="F7339">
        <v>0</v>
      </c>
      <c r="G7339">
        <v>1012.6</v>
      </c>
      <c r="H7339">
        <v>82</v>
      </c>
      <c r="I7339" s="101" t="s">
        <v>38</v>
      </c>
      <c r="J7339" s="1">
        <f>DATEVALUE(RIGHT(jaar_zip[[#This Row],[YYYYMMDD]],2)&amp;"-"&amp;MID(jaar_zip[[#This Row],[YYYYMMDD]],5,2)&amp;"-"&amp;LEFT(jaar_zip[[#This Row],[YYYYMMDD]],4))</f>
        <v>45505</v>
      </c>
      <c r="K7339" s="101" t="str">
        <f>IF(AND(VALUE(MONTH(jaar_zip[[#This Row],[Datum]]))=1,VALUE(WEEKNUM(jaar_zip[[#This Row],[Datum]],21))&gt;51),RIGHT(YEAR(jaar_zip[[#This Row],[Datum]])-1,2),RIGHT(YEAR(jaar_zip[[#This Row],[Datum]]),2))&amp;"-"&amp; TEXT(WEEKNUM(jaar_zip[[#This Row],[Datum]],21),"00")</f>
        <v>24-31</v>
      </c>
      <c r="L7339" s="101">
        <f>MONTH(jaar_zip[[#This Row],[Datum]])</f>
        <v>8</v>
      </c>
      <c r="M7339" s="101">
        <f>IF(ISNUMBER(jaar_zip[[#This Row],[etmaaltemperatuur]]),IF(jaar_zip[[#This Row],[etmaaltemperatuur]]&lt;stookgrens,stookgrens-jaar_zip[[#This Row],[etmaaltemperatuur]],0),"")</f>
        <v>0</v>
      </c>
      <c r="N7339" s="101">
        <f>IF(ISNUMBER(jaar_zip[[#This Row],[graaddagen]]),IF(OR(MONTH(jaar_zip[[#This Row],[Datum]])=1,MONTH(jaar_zip[[#This Row],[Datum]])=2,MONTH(jaar_zip[[#This Row],[Datum]])=11,MONTH(jaar_zip[[#This Row],[Datum]])=12),1.1,IF(OR(MONTH(jaar_zip[[#This Row],[Datum]])=3,MONTH(jaar_zip[[#This Row],[Datum]])=10),1,0.8))*jaar_zip[[#This Row],[graaddagen]],"")</f>
        <v>0</v>
      </c>
      <c r="O7339" s="101">
        <f>IF(ISNUMBER(jaar_zip[[#This Row],[etmaaltemperatuur]]),IF(jaar_zip[[#This Row],[etmaaltemperatuur]]&gt;stookgrens,jaar_zip[[#This Row],[etmaaltemperatuur]]-stookgrens,0),"")</f>
        <v>1.8000000000000007</v>
      </c>
    </row>
    <row r="7340" spans="1:15" x14ac:dyDescent="0.25">
      <c r="A7340">
        <v>348</v>
      </c>
      <c r="B7340">
        <v>20240802</v>
      </c>
      <c r="C7340">
        <v>1.5</v>
      </c>
      <c r="D7340">
        <v>20.5</v>
      </c>
      <c r="E7340">
        <v>2169</v>
      </c>
      <c r="F7340">
        <v>0</v>
      </c>
      <c r="G7340">
        <v>1012.3</v>
      </c>
      <c r="H7340">
        <v>77</v>
      </c>
      <c r="I7340" s="101" t="s">
        <v>38</v>
      </c>
      <c r="J7340" s="1">
        <f>DATEVALUE(RIGHT(jaar_zip[[#This Row],[YYYYMMDD]],2)&amp;"-"&amp;MID(jaar_zip[[#This Row],[YYYYMMDD]],5,2)&amp;"-"&amp;LEFT(jaar_zip[[#This Row],[YYYYMMDD]],4))</f>
        <v>45506</v>
      </c>
      <c r="K7340" s="101" t="str">
        <f>IF(AND(VALUE(MONTH(jaar_zip[[#This Row],[Datum]]))=1,VALUE(WEEKNUM(jaar_zip[[#This Row],[Datum]],21))&gt;51),RIGHT(YEAR(jaar_zip[[#This Row],[Datum]])-1,2),RIGHT(YEAR(jaar_zip[[#This Row],[Datum]]),2))&amp;"-"&amp; TEXT(WEEKNUM(jaar_zip[[#This Row],[Datum]],21),"00")</f>
        <v>24-31</v>
      </c>
      <c r="L7340" s="101">
        <f>MONTH(jaar_zip[[#This Row],[Datum]])</f>
        <v>8</v>
      </c>
      <c r="M7340" s="101">
        <f>IF(ISNUMBER(jaar_zip[[#This Row],[etmaaltemperatuur]]),IF(jaar_zip[[#This Row],[etmaaltemperatuur]]&lt;stookgrens,stookgrens-jaar_zip[[#This Row],[etmaaltemperatuur]],0),"")</f>
        <v>0</v>
      </c>
      <c r="N7340" s="101">
        <f>IF(ISNUMBER(jaar_zip[[#This Row],[graaddagen]]),IF(OR(MONTH(jaar_zip[[#This Row],[Datum]])=1,MONTH(jaar_zip[[#This Row],[Datum]])=2,MONTH(jaar_zip[[#This Row],[Datum]])=11,MONTH(jaar_zip[[#This Row],[Datum]])=12),1.1,IF(OR(MONTH(jaar_zip[[#This Row],[Datum]])=3,MONTH(jaar_zip[[#This Row],[Datum]])=10),1,0.8))*jaar_zip[[#This Row],[graaddagen]],"")</f>
        <v>0</v>
      </c>
      <c r="O7340" s="101">
        <f>IF(ISNUMBER(jaar_zip[[#This Row],[etmaaltemperatuur]]),IF(jaar_zip[[#This Row],[etmaaltemperatuur]]&gt;stookgrens,jaar_zip[[#This Row],[etmaaltemperatuur]]-stookgrens,0),"")</f>
        <v>2.5</v>
      </c>
    </row>
    <row r="7341" spans="1:15" x14ac:dyDescent="0.25">
      <c r="A7341">
        <v>348</v>
      </c>
      <c r="B7341">
        <v>20240803</v>
      </c>
      <c r="C7341">
        <v>4.0999999999999996</v>
      </c>
      <c r="D7341">
        <v>20.399999999999999</v>
      </c>
      <c r="E7341">
        <v>1441</v>
      </c>
      <c r="F7341">
        <v>0.1</v>
      </c>
      <c r="G7341">
        <v>1011.5</v>
      </c>
      <c r="H7341">
        <v>82</v>
      </c>
      <c r="I7341" s="101" t="s">
        <v>38</v>
      </c>
      <c r="J7341" s="1">
        <f>DATEVALUE(RIGHT(jaar_zip[[#This Row],[YYYYMMDD]],2)&amp;"-"&amp;MID(jaar_zip[[#This Row],[YYYYMMDD]],5,2)&amp;"-"&amp;LEFT(jaar_zip[[#This Row],[YYYYMMDD]],4))</f>
        <v>45507</v>
      </c>
      <c r="K7341" s="101" t="str">
        <f>IF(AND(VALUE(MONTH(jaar_zip[[#This Row],[Datum]]))=1,VALUE(WEEKNUM(jaar_zip[[#This Row],[Datum]],21))&gt;51),RIGHT(YEAR(jaar_zip[[#This Row],[Datum]])-1,2),RIGHT(YEAR(jaar_zip[[#This Row],[Datum]]),2))&amp;"-"&amp; TEXT(WEEKNUM(jaar_zip[[#This Row],[Datum]],21),"00")</f>
        <v>24-31</v>
      </c>
      <c r="L7341" s="101">
        <f>MONTH(jaar_zip[[#This Row],[Datum]])</f>
        <v>8</v>
      </c>
      <c r="M7341" s="101">
        <f>IF(ISNUMBER(jaar_zip[[#This Row],[etmaaltemperatuur]]),IF(jaar_zip[[#This Row],[etmaaltemperatuur]]&lt;stookgrens,stookgrens-jaar_zip[[#This Row],[etmaaltemperatuur]],0),"")</f>
        <v>0</v>
      </c>
      <c r="N7341" s="101">
        <f>IF(ISNUMBER(jaar_zip[[#This Row],[graaddagen]]),IF(OR(MONTH(jaar_zip[[#This Row],[Datum]])=1,MONTH(jaar_zip[[#This Row],[Datum]])=2,MONTH(jaar_zip[[#This Row],[Datum]])=11,MONTH(jaar_zip[[#This Row],[Datum]])=12),1.1,IF(OR(MONTH(jaar_zip[[#This Row],[Datum]])=3,MONTH(jaar_zip[[#This Row],[Datum]])=10),1,0.8))*jaar_zip[[#This Row],[graaddagen]],"")</f>
        <v>0</v>
      </c>
      <c r="O7341" s="101">
        <f>IF(ISNUMBER(jaar_zip[[#This Row],[etmaaltemperatuur]]),IF(jaar_zip[[#This Row],[etmaaltemperatuur]]&gt;stookgrens,jaar_zip[[#This Row],[etmaaltemperatuur]]-stookgrens,0),"")</f>
        <v>2.3999999999999986</v>
      </c>
    </row>
    <row r="7342" spans="1:15" x14ac:dyDescent="0.25">
      <c r="A7342">
        <v>348</v>
      </c>
      <c r="B7342">
        <v>20240804</v>
      </c>
      <c r="C7342">
        <v>2.1</v>
      </c>
      <c r="D7342">
        <v>18</v>
      </c>
      <c r="E7342">
        <v>1486</v>
      </c>
      <c r="F7342">
        <v>0</v>
      </c>
      <c r="G7342">
        <v>1015</v>
      </c>
      <c r="H7342">
        <v>74</v>
      </c>
      <c r="I7342" s="101" t="s">
        <v>38</v>
      </c>
      <c r="J7342" s="1">
        <f>DATEVALUE(RIGHT(jaar_zip[[#This Row],[YYYYMMDD]],2)&amp;"-"&amp;MID(jaar_zip[[#This Row],[YYYYMMDD]],5,2)&amp;"-"&amp;LEFT(jaar_zip[[#This Row],[YYYYMMDD]],4))</f>
        <v>45508</v>
      </c>
      <c r="K7342" s="101" t="str">
        <f>IF(AND(VALUE(MONTH(jaar_zip[[#This Row],[Datum]]))=1,VALUE(WEEKNUM(jaar_zip[[#This Row],[Datum]],21))&gt;51),RIGHT(YEAR(jaar_zip[[#This Row],[Datum]])-1,2),RIGHT(YEAR(jaar_zip[[#This Row],[Datum]]),2))&amp;"-"&amp; TEXT(WEEKNUM(jaar_zip[[#This Row],[Datum]],21),"00")</f>
        <v>24-31</v>
      </c>
      <c r="L7342" s="101">
        <f>MONTH(jaar_zip[[#This Row],[Datum]])</f>
        <v>8</v>
      </c>
      <c r="M7342" s="101">
        <f>IF(ISNUMBER(jaar_zip[[#This Row],[etmaaltemperatuur]]),IF(jaar_zip[[#This Row],[etmaaltemperatuur]]&lt;stookgrens,stookgrens-jaar_zip[[#This Row],[etmaaltemperatuur]],0),"")</f>
        <v>0</v>
      </c>
      <c r="N7342" s="101">
        <f>IF(ISNUMBER(jaar_zip[[#This Row],[graaddagen]]),IF(OR(MONTH(jaar_zip[[#This Row],[Datum]])=1,MONTH(jaar_zip[[#This Row],[Datum]])=2,MONTH(jaar_zip[[#This Row],[Datum]])=11,MONTH(jaar_zip[[#This Row],[Datum]])=12),1.1,IF(OR(MONTH(jaar_zip[[#This Row],[Datum]])=3,MONTH(jaar_zip[[#This Row],[Datum]])=10),1,0.8))*jaar_zip[[#This Row],[graaddagen]],"")</f>
        <v>0</v>
      </c>
      <c r="O7342" s="101">
        <f>IF(ISNUMBER(jaar_zip[[#This Row],[etmaaltemperatuur]]),IF(jaar_zip[[#This Row],[etmaaltemperatuur]]&gt;stookgrens,jaar_zip[[#This Row],[etmaaltemperatuur]]-stookgrens,0),"")</f>
        <v>0</v>
      </c>
    </row>
    <row r="7343" spans="1:15" x14ac:dyDescent="0.25">
      <c r="A7343">
        <v>348</v>
      </c>
      <c r="B7343">
        <v>20240805</v>
      </c>
      <c r="C7343">
        <v>2.8</v>
      </c>
      <c r="D7343">
        <v>19.600000000000001</v>
      </c>
      <c r="E7343">
        <v>2462</v>
      </c>
      <c r="F7343">
        <v>0</v>
      </c>
      <c r="G7343">
        <v>1014</v>
      </c>
      <c r="H7343">
        <v>71</v>
      </c>
      <c r="I7343" s="101" t="s">
        <v>38</v>
      </c>
      <c r="J7343" s="1">
        <f>DATEVALUE(RIGHT(jaar_zip[[#This Row],[YYYYMMDD]],2)&amp;"-"&amp;MID(jaar_zip[[#This Row],[YYYYMMDD]],5,2)&amp;"-"&amp;LEFT(jaar_zip[[#This Row],[YYYYMMDD]],4))</f>
        <v>45509</v>
      </c>
      <c r="K7343" s="101" t="str">
        <f>IF(AND(VALUE(MONTH(jaar_zip[[#This Row],[Datum]]))=1,VALUE(WEEKNUM(jaar_zip[[#This Row],[Datum]],21))&gt;51),RIGHT(YEAR(jaar_zip[[#This Row],[Datum]])-1,2),RIGHT(YEAR(jaar_zip[[#This Row],[Datum]]),2))&amp;"-"&amp; TEXT(WEEKNUM(jaar_zip[[#This Row],[Datum]],21),"00")</f>
        <v>24-32</v>
      </c>
      <c r="L7343" s="101">
        <f>MONTH(jaar_zip[[#This Row],[Datum]])</f>
        <v>8</v>
      </c>
      <c r="M7343" s="101">
        <f>IF(ISNUMBER(jaar_zip[[#This Row],[etmaaltemperatuur]]),IF(jaar_zip[[#This Row],[etmaaltemperatuur]]&lt;stookgrens,stookgrens-jaar_zip[[#This Row],[etmaaltemperatuur]],0),"")</f>
        <v>0</v>
      </c>
      <c r="N7343" s="101">
        <f>IF(ISNUMBER(jaar_zip[[#This Row],[graaddagen]]),IF(OR(MONTH(jaar_zip[[#This Row],[Datum]])=1,MONTH(jaar_zip[[#This Row],[Datum]])=2,MONTH(jaar_zip[[#This Row],[Datum]])=11,MONTH(jaar_zip[[#This Row],[Datum]])=12),1.1,IF(OR(MONTH(jaar_zip[[#This Row],[Datum]])=3,MONTH(jaar_zip[[#This Row],[Datum]])=10),1,0.8))*jaar_zip[[#This Row],[graaddagen]],"")</f>
        <v>0</v>
      </c>
      <c r="O7343" s="101">
        <f>IF(ISNUMBER(jaar_zip[[#This Row],[etmaaltemperatuur]]),IF(jaar_zip[[#This Row],[etmaaltemperatuur]]&gt;stookgrens,jaar_zip[[#This Row],[etmaaltemperatuur]]-stookgrens,0),"")</f>
        <v>1.6000000000000014</v>
      </c>
    </row>
    <row r="7344" spans="1:15" x14ac:dyDescent="0.25">
      <c r="A7344">
        <v>348</v>
      </c>
      <c r="B7344">
        <v>20240806</v>
      </c>
      <c r="C7344">
        <v>3.3</v>
      </c>
      <c r="D7344">
        <v>22</v>
      </c>
      <c r="E7344">
        <v>2391</v>
      </c>
      <c r="F7344">
        <v>0</v>
      </c>
      <c r="G7344">
        <v>1010.4</v>
      </c>
      <c r="H7344">
        <v>70</v>
      </c>
      <c r="I7344" s="101" t="s">
        <v>38</v>
      </c>
      <c r="J7344" s="1">
        <f>DATEVALUE(RIGHT(jaar_zip[[#This Row],[YYYYMMDD]],2)&amp;"-"&amp;MID(jaar_zip[[#This Row],[YYYYMMDD]],5,2)&amp;"-"&amp;LEFT(jaar_zip[[#This Row],[YYYYMMDD]],4))</f>
        <v>45510</v>
      </c>
      <c r="K7344" s="101" t="str">
        <f>IF(AND(VALUE(MONTH(jaar_zip[[#This Row],[Datum]]))=1,VALUE(WEEKNUM(jaar_zip[[#This Row],[Datum]],21))&gt;51),RIGHT(YEAR(jaar_zip[[#This Row],[Datum]])-1,2),RIGHT(YEAR(jaar_zip[[#This Row],[Datum]]),2))&amp;"-"&amp; TEXT(WEEKNUM(jaar_zip[[#This Row],[Datum]],21),"00")</f>
        <v>24-32</v>
      </c>
      <c r="L7344" s="101">
        <f>MONTH(jaar_zip[[#This Row],[Datum]])</f>
        <v>8</v>
      </c>
      <c r="M7344" s="101">
        <f>IF(ISNUMBER(jaar_zip[[#This Row],[etmaaltemperatuur]]),IF(jaar_zip[[#This Row],[etmaaltemperatuur]]&lt;stookgrens,stookgrens-jaar_zip[[#This Row],[etmaaltemperatuur]],0),"")</f>
        <v>0</v>
      </c>
      <c r="N7344" s="101">
        <f>IF(ISNUMBER(jaar_zip[[#This Row],[graaddagen]]),IF(OR(MONTH(jaar_zip[[#This Row],[Datum]])=1,MONTH(jaar_zip[[#This Row],[Datum]])=2,MONTH(jaar_zip[[#This Row],[Datum]])=11,MONTH(jaar_zip[[#This Row],[Datum]])=12),1.1,IF(OR(MONTH(jaar_zip[[#This Row],[Datum]])=3,MONTH(jaar_zip[[#This Row],[Datum]])=10),1,0.8))*jaar_zip[[#This Row],[graaddagen]],"")</f>
        <v>0</v>
      </c>
      <c r="O7344" s="101">
        <f>IF(ISNUMBER(jaar_zip[[#This Row],[etmaaltemperatuur]]),IF(jaar_zip[[#This Row],[etmaaltemperatuur]]&gt;stookgrens,jaar_zip[[#This Row],[etmaaltemperatuur]]-stookgrens,0),"")</f>
        <v>4</v>
      </c>
    </row>
    <row r="7345" spans="1:15" x14ac:dyDescent="0.25">
      <c r="A7345">
        <v>348</v>
      </c>
      <c r="B7345">
        <v>20240807</v>
      </c>
      <c r="C7345">
        <v>3.4</v>
      </c>
      <c r="D7345">
        <v>19.3</v>
      </c>
      <c r="E7345">
        <v>1888</v>
      </c>
      <c r="F7345">
        <v>0.8</v>
      </c>
      <c r="G7345">
        <v>1012.5</v>
      </c>
      <c r="H7345">
        <v>72</v>
      </c>
      <c r="I7345" s="101" t="s">
        <v>38</v>
      </c>
      <c r="J7345" s="1">
        <f>DATEVALUE(RIGHT(jaar_zip[[#This Row],[YYYYMMDD]],2)&amp;"-"&amp;MID(jaar_zip[[#This Row],[YYYYMMDD]],5,2)&amp;"-"&amp;LEFT(jaar_zip[[#This Row],[YYYYMMDD]],4))</f>
        <v>45511</v>
      </c>
      <c r="K7345" s="101" t="str">
        <f>IF(AND(VALUE(MONTH(jaar_zip[[#This Row],[Datum]]))=1,VALUE(WEEKNUM(jaar_zip[[#This Row],[Datum]],21))&gt;51),RIGHT(YEAR(jaar_zip[[#This Row],[Datum]])-1,2),RIGHT(YEAR(jaar_zip[[#This Row],[Datum]]),2))&amp;"-"&amp; TEXT(WEEKNUM(jaar_zip[[#This Row],[Datum]],21),"00")</f>
        <v>24-32</v>
      </c>
      <c r="L7345" s="101">
        <f>MONTH(jaar_zip[[#This Row],[Datum]])</f>
        <v>8</v>
      </c>
      <c r="M7345" s="101">
        <f>IF(ISNUMBER(jaar_zip[[#This Row],[etmaaltemperatuur]]),IF(jaar_zip[[#This Row],[etmaaltemperatuur]]&lt;stookgrens,stookgrens-jaar_zip[[#This Row],[etmaaltemperatuur]],0),"")</f>
        <v>0</v>
      </c>
      <c r="N7345" s="101">
        <f>IF(ISNUMBER(jaar_zip[[#This Row],[graaddagen]]),IF(OR(MONTH(jaar_zip[[#This Row],[Datum]])=1,MONTH(jaar_zip[[#This Row],[Datum]])=2,MONTH(jaar_zip[[#This Row],[Datum]])=11,MONTH(jaar_zip[[#This Row],[Datum]])=12),1.1,IF(OR(MONTH(jaar_zip[[#This Row],[Datum]])=3,MONTH(jaar_zip[[#This Row],[Datum]])=10),1,0.8))*jaar_zip[[#This Row],[graaddagen]],"")</f>
        <v>0</v>
      </c>
      <c r="O7345" s="101">
        <f>IF(ISNUMBER(jaar_zip[[#This Row],[etmaaltemperatuur]]),IF(jaar_zip[[#This Row],[etmaaltemperatuur]]&gt;stookgrens,jaar_zip[[#This Row],[etmaaltemperatuur]]-stookgrens,0),"")</f>
        <v>1.3000000000000007</v>
      </c>
    </row>
    <row r="7346" spans="1:15" x14ac:dyDescent="0.25">
      <c r="A7346">
        <v>348</v>
      </c>
      <c r="B7346">
        <v>20240808</v>
      </c>
      <c r="C7346">
        <v>4.2</v>
      </c>
      <c r="D7346">
        <v>20.2</v>
      </c>
      <c r="E7346">
        <v>2172</v>
      </c>
      <c r="F7346">
        <v>-0.1</v>
      </c>
      <c r="G7346">
        <v>1015.1</v>
      </c>
      <c r="H7346">
        <v>70</v>
      </c>
      <c r="I7346" s="101" t="s">
        <v>38</v>
      </c>
      <c r="J7346" s="1">
        <f>DATEVALUE(RIGHT(jaar_zip[[#This Row],[YYYYMMDD]],2)&amp;"-"&amp;MID(jaar_zip[[#This Row],[YYYYMMDD]],5,2)&amp;"-"&amp;LEFT(jaar_zip[[#This Row],[YYYYMMDD]],4))</f>
        <v>45512</v>
      </c>
      <c r="K7346" s="101" t="str">
        <f>IF(AND(VALUE(MONTH(jaar_zip[[#This Row],[Datum]]))=1,VALUE(WEEKNUM(jaar_zip[[#This Row],[Datum]],21))&gt;51),RIGHT(YEAR(jaar_zip[[#This Row],[Datum]])-1,2),RIGHT(YEAR(jaar_zip[[#This Row],[Datum]]),2))&amp;"-"&amp; TEXT(WEEKNUM(jaar_zip[[#This Row],[Datum]],21),"00")</f>
        <v>24-32</v>
      </c>
      <c r="L7346" s="101">
        <f>MONTH(jaar_zip[[#This Row],[Datum]])</f>
        <v>8</v>
      </c>
      <c r="M7346" s="101">
        <f>IF(ISNUMBER(jaar_zip[[#This Row],[etmaaltemperatuur]]),IF(jaar_zip[[#This Row],[etmaaltemperatuur]]&lt;stookgrens,stookgrens-jaar_zip[[#This Row],[etmaaltemperatuur]],0),"")</f>
        <v>0</v>
      </c>
      <c r="N7346" s="101">
        <f>IF(ISNUMBER(jaar_zip[[#This Row],[graaddagen]]),IF(OR(MONTH(jaar_zip[[#This Row],[Datum]])=1,MONTH(jaar_zip[[#This Row],[Datum]])=2,MONTH(jaar_zip[[#This Row],[Datum]])=11,MONTH(jaar_zip[[#This Row],[Datum]])=12),1.1,IF(OR(MONTH(jaar_zip[[#This Row],[Datum]])=3,MONTH(jaar_zip[[#This Row],[Datum]])=10),1,0.8))*jaar_zip[[#This Row],[graaddagen]],"")</f>
        <v>0</v>
      </c>
      <c r="O7346" s="101">
        <f>IF(ISNUMBER(jaar_zip[[#This Row],[etmaaltemperatuur]]),IF(jaar_zip[[#This Row],[etmaaltemperatuur]]&gt;stookgrens,jaar_zip[[#This Row],[etmaaltemperatuur]]-stookgrens,0),"")</f>
        <v>2.1999999999999993</v>
      </c>
    </row>
    <row r="7347" spans="1:15" x14ac:dyDescent="0.25">
      <c r="A7347">
        <v>348</v>
      </c>
      <c r="B7347">
        <v>20240809</v>
      </c>
      <c r="C7347">
        <v>5.9</v>
      </c>
      <c r="D7347">
        <v>20.100000000000001</v>
      </c>
      <c r="E7347">
        <v>1333</v>
      </c>
      <c r="F7347">
        <v>0.8</v>
      </c>
      <c r="G7347">
        <v>1014.1</v>
      </c>
      <c r="H7347">
        <v>80</v>
      </c>
      <c r="I7347" s="101" t="s">
        <v>38</v>
      </c>
      <c r="J7347" s="1">
        <f>DATEVALUE(RIGHT(jaar_zip[[#This Row],[YYYYMMDD]],2)&amp;"-"&amp;MID(jaar_zip[[#This Row],[YYYYMMDD]],5,2)&amp;"-"&amp;LEFT(jaar_zip[[#This Row],[YYYYMMDD]],4))</f>
        <v>45513</v>
      </c>
      <c r="K7347" s="101" t="str">
        <f>IF(AND(VALUE(MONTH(jaar_zip[[#This Row],[Datum]]))=1,VALUE(WEEKNUM(jaar_zip[[#This Row],[Datum]],21))&gt;51),RIGHT(YEAR(jaar_zip[[#This Row],[Datum]])-1,2),RIGHT(YEAR(jaar_zip[[#This Row],[Datum]]),2))&amp;"-"&amp; TEXT(WEEKNUM(jaar_zip[[#This Row],[Datum]],21),"00")</f>
        <v>24-32</v>
      </c>
      <c r="L7347" s="101">
        <f>MONTH(jaar_zip[[#This Row],[Datum]])</f>
        <v>8</v>
      </c>
      <c r="M7347" s="101">
        <f>IF(ISNUMBER(jaar_zip[[#This Row],[etmaaltemperatuur]]),IF(jaar_zip[[#This Row],[etmaaltemperatuur]]&lt;stookgrens,stookgrens-jaar_zip[[#This Row],[etmaaltemperatuur]],0),"")</f>
        <v>0</v>
      </c>
      <c r="N7347" s="101">
        <f>IF(ISNUMBER(jaar_zip[[#This Row],[graaddagen]]),IF(OR(MONTH(jaar_zip[[#This Row],[Datum]])=1,MONTH(jaar_zip[[#This Row],[Datum]])=2,MONTH(jaar_zip[[#This Row],[Datum]])=11,MONTH(jaar_zip[[#This Row],[Datum]])=12),1.1,IF(OR(MONTH(jaar_zip[[#This Row],[Datum]])=3,MONTH(jaar_zip[[#This Row],[Datum]])=10),1,0.8))*jaar_zip[[#This Row],[graaddagen]],"")</f>
        <v>0</v>
      </c>
      <c r="O7347" s="101">
        <f>IF(ISNUMBER(jaar_zip[[#This Row],[etmaaltemperatuur]]),IF(jaar_zip[[#This Row],[etmaaltemperatuur]]&gt;stookgrens,jaar_zip[[#This Row],[etmaaltemperatuur]]-stookgrens,0),"")</f>
        <v>2.1000000000000014</v>
      </c>
    </row>
    <row r="7348" spans="1:15" x14ac:dyDescent="0.25">
      <c r="A7348">
        <v>348</v>
      </c>
      <c r="B7348">
        <v>20240810</v>
      </c>
      <c r="C7348">
        <v>3.7</v>
      </c>
      <c r="D7348">
        <v>19.899999999999999</v>
      </c>
      <c r="E7348">
        <v>2095</v>
      </c>
      <c r="F7348">
        <v>0</v>
      </c>
      <c r="G7348">
        <v>1019.8</v>
      </c>
      <c r="H7348">
        <v>76</v>
      </c>
      <c r="I7348" s="101" t="s">
        <v>38</v>
      </c>
      <c r="J7348" s="1">
        <f>DATEVALUE(RIGHT(jaar_zip[[#This Row],[YYYYMMDD]],2)&amp;"-"&amp;MID(jaar_zip[[#This Row],[YYYYMMDD]],5,2)&amp;"-"&amp;LEFT(jaar_zip[[#This Row],[YYYYMMDD]],4))</f>
        <v>45514</v>
      </c>
      <c r="K7348" s="101" t="str">
        <f>IF(AND(VALUE(MONTH(jaar_zip[[#This Row],[Datum]]))=1,VALUE(WEEKNUM(jaar_zip[[#This Row],[Datum]],21))&gt;51),RIGHT(YEAR(jaar_zip[[#This Row],[Datum]])-1,2),RIGHT(YEAR(jaar_zip[[#This Row],[Datum]]),2))&amp;"-"&amp; TEXT(WEEKNUM(jaar_zip[[#This Row],[Datum]],21),"00")</f>
        <v>24-32</v>
      </c>
      <c r="L7348" s="101">
        <f>MONTH(jaar_zip[[#This Row],[Datum]])</f>
        <v>8</v>
      </c>
      <c r="M7348" s="101">
        <f>IF(ISNUMBER(jaar_zip[[#This Row],[etmaaltemperatuur]]),IF(jaar_zip[[#This Row],[etmaaltemperatuur]]&lt;stookgrens,stookgrens-jaar_zip[[#This Row],[etmaaltemperatuur]],0),"")</f>
        <v>0</v>
      </c>
      <c r="N7348" s="101">
        <f>IF(ISNUMBER(jaar_zip[[#This Row],[graaddagen]]),IF(OR(MONTH(jaar_zip[[#This Row],[Datum]])=1,MONTH(jaar_zip[[#This Row],[Datum]])=2,MONTH(jaar_zip[[#This Row],[Datum]])=11,MONTH(jaar_zip[[#This Row],[Datum]])=12),1.1,IF(OR(MONTH(jaar_zip[[#This Row],[Datum]])=3,MONTH(jaar_zip[[#This Row],[Datum]])=10),1,0.8))*jaar_zip[[#This Row],[graaddagen]],"")</f>
        <v>0</v>
      </c>
      <c r="O7348" s="101">
        <f>IF(ISNUMBER(jaar_zip[[#This Row],[etmaaltemperatuur]]),IF(jaar_zip[[#This Row],[etmaaltemperatuur]]&gt;stookgrens,jaar_zip[[#This Row],[etmaaltemperatuur]]-stookgrens,0),"")</f>
        <v>1.8999999999999986</v>
      </c>
    </row>
    <row r="7349" spans="1:15" x14ac:dyDescent="0.25">
      <c r="A7349">
        <v>348</v>
      </c>
      <c r="B7349">
        <v>20240811</v>
      </c>
      <c r="C7349">
        <v>1.8</v>
      </c>
      <c r="D7349">
        <v>21.7</v>
      </c>
      <c r="E7349">
        <v>2457</v>
      </c>
      <c r="F7349">
        <v>0</v>
      </c>
      <c r="G7349">
        <v>1020.6</v>
      </c>
      <c r="H7349">
        <v>71</v>
      </c>
      <c r="I7349" s="101" t="s">
        <v>38</v>
      </c>
      <c r="J7349" s="1">
        <f>DATEVALUE(RIGHT(jaar_zip[[#This Row],[YYYYMMDD]],2)&amp;"-"&amp;MID(jaar_zip[[#This Row],[YYYYMMDD]],5,2)&amp;"-"&amp;LEFT(jaar_zip[[#This Row],[YYYYMMDD]],4))</f>
        <v>45515</v>
      </c>
      <c r="K7349" s="101" t="str">
        <f>IF(AND(VALUE(MONTH(jaar_zip[[#This Row],[Datum]]))=1,VALUE(WEEKNUM(jaar_zip[[#This Row],[Datum]],21))&gt;51),RIGHT(YEAR(jaar_zip[[#This Row],[Datum]])-1,2),RIGHT(YEAR(jaar_zip[[#This Row],[Datum]]),2))&amp;"-"&amp; TEXT(WEEKNUM(jaar_zip[[#This Row],[Datum]],21),"00")</f>
        <v>24-32</v>
      </c>
      <c r="L7349" s="101">
        <f>MONTH(jaar_zip[[#This Row],[Datum]])</f>
        <v>8</v>
      </c>
      <c r="M7349" s="101">
        <f>IF(ISNUMBER(jaar_zip[[#This Row],[etmaaltemperatuur]]),IF(jaar_zip[[#This Row],[etmaaltemperatuur]]&lt;stookgrens,stookgrens-jaar_zip[[#This Row],[etmaaltemperatuur]],0),"")</f>
        <v>0</v>
      </c>
      <c r="N7349" s="101">
        <f>IF(ISNUMBER(jaar_zip[[#This Row],[graaddagen]]),IF(OR(MONTH(jaar_zip[[#This Row],[Datum]])=1,MONTH(jaar_zip[[#This Row],[Datum]])=2,MONTH(jaar_zip[[#This Row],[Datum]])=11,MONTH(jaar_zip[[#This Row],[Datum]])=12),1.1,IF(OR(MONTH(jaar_zip[[#This Row],[Datum]])=3,MONTH(jaar_zip[[#This Row],[Datum]])=10),1,0.8))*jaar_zip[[#This Row],[graaddagen]],"")</f>
        <v>0</v>
      </c>
      <c r="O7349" s="101">
        <f>IF(ISNUMBER(jaar_zip[[#This Row],[etmaaltemperatuur]]),IF(jaar_zip[[#This Row],[etmaaltemperatuur]]&gt;stookgrens,jaar_zip[[#This Row],[etmaaltemperatuur]]-stookgrens,0),"")</f>
        <v>3.6999999999999993</v>
      </c>
    </row>
    <row r="7350" spans="1:15" x14ac:dyDescent="0.25">
      <c r="A7350">
        <v>348</v>
      </c>
      <c r="B7350">
        <v>20240812</v>
      </c>
      <c r="C7350">
        <v>3.5</v>
      </c>
      <c r="D7350">
        <v>24.7</v>
      </c>
      <c r="E7350">
        <v>2402</v>
      </c>
      <c r="F7350">
        <v>0</v>
      </c>
      <c r="G7350">
        <v>1011.1</v>
      </c>
      <c r="H7350">
        <v>68</v>
      </c>
      <c r="I7350" s="101" t="s">
        <v>38</v>
      </c>
      <c r="J7350" s="1">
        <f>DATEVALUE(RIGHT(jaar_zip[[#This Row],[YYYYMMDD]],2)&amp;"-"&amp;MID(jaar_zip[[#This Row],[YYYYMMDD]],5,2)&amp;"-"&amp;LEFT(jaar_zip[[#This Row],[YYYYMMDD]],4))</f>
        <v>45516</v>
      </c>
      <c r="K7350" s="101" t="str">
        <f>IF(AND(VALUE(MONTH(jaar_zip[[#This Row],[Datum]]))=1,VALUE(WEEKNUM(jaar_zip[[#This Row],[Datum]],21))&gt;51),RIGHT(YEAR(jaar_zip[[#This Row],[Datum]])-1,2),RIGHT(YEAR(jaar_zip[[#This Row],[Datum]]),2))&amp;"-"&amp; TEXT(WEEKNUM(jaar_zip[[#This Row],[Datum]],21),"00")</f>
        <v>24-33</v>
      </c>
      <c r="L7350" s="101">
        <f>MONTH(jaar_zip[[#This Row],[Datum]])</f>
        <v>8</v>
      </c>
      <c r="M7350" s="101">
        <f>IF(ISNUMBER(jaar_zip[[#This Row],[etmaaltemperatuur]]),IF(jaar_zip[[#This Row],[etmaaltemperatuur]]&lt;stookgrens,stookgrens-jaar_zip[[#This Row],[etmaaltemperatuur]],0),"")</f>
        <v>0</v>
      </c>
      <c r="N7350" s="101">
        <f>IF(ISNUMBER(jaar_zip[[#This Row],[graaddagen]]),IF(OR(MONTH(jaar_zip[[#This Row],[Datum]])=1,MONTH(jaar_zip[[#This Row],[Datum]])=2,MONTH(jaar_zip[[#This Row],[Datum]])=11,MONTH(jaar_zip[[#This Row],[Datum]])=12),1.1,IF(OR(MONTH(jaar_zip[[#This Row],[Datum]])=3,MONTH(jaar_zip[[#This Row],[Datum]])=10),1,0.8))*jaar_zip[[#This Row],[graaddagen]],"")</f>
        <v>0</v>
      </c>
      <c r="O7350" s="101">
        <f>IF(ISNUMBER(jaar_zip[[#This Row],[etmaaltemperatuur]]),IF(jaar_zip[[#This Row],[etmaaltemperatuur]]&gt;stookgrens,jaar_zip[[#This Row],[etmaaltemperatuur]]-stookgrens,0),"")</f>
        <v>6.6999999999999993</v>
      </c>
    </row>
    <row r="7351" spans="1:15" x14ac:dyDescent="0.25">
      <c r="A7351">
        <v>348</v>
      </c>
      <c r="B7351">
        <v>20240813</v>
      </c>
      <c r="C7351">
        <v>2.5</v>
      </c>
      <c r="D7351">
        <v>23.4</v>
      </c>
      <c r="E7351">
        <v>1994</v>
      </c>
      <c r="F7351">
        <v>30.6</v>
      </c>
      <c r="G7351">
        <v>1009.2</v>
      </c>
      <c r="H7351">
        <v>81</v>
      </c>
      <c r="I7351" s="101" t="s">
        <v>38</v>
      </c>
      <c r="J7351" s="1">
        <f>DATEVALUE(RIGHT(jaar_zip[[#This Row],[YYYYMMDD]],2)&amp;"-"&amp;MID(jaar_zip[[#This Row],[YYYYMMDD]],5,2)&amp;"-"&amp;LEFT(jaar_zip[[#This Row],[YYYYMMDD]],4))</f>
        <v>45517</v>
      </c>
      <c r="K7351" s="101" t="str">
        <f>IF(AND(VALUE(MONTH(jaar_zip[[#This Row],[Datum]]))=1,VALUE(WEEKNUM(jaar_zip[[#This Row],[Datum]],21))&gt;51),RIGHT(YEAR(jaar_zip[[#This Row],[Datum]])-1,2),RIGHT(YEAR(jaar_zip[[#This Row],[Datum]]),2))&amp;"-"&amp; TEXT(WEEKNUM(jaar_zip[[#This Row],[Datum]],21),"00")</f>
        <v>24-33</v>
      </c>
      <c r="L7351" s="101">
        <f>MONTH(jaar_zip[[#This Row],[Datum]])</f>
        <v>8</v>
      </c>
      <c r="M7351" s="101">
        <f>IF(ISNUMBER(jaar_zip[[#This Row],[etmaaltemperatuur]]),IF(jaar_zip[[#This Row],[etmaaltemperatuur]]&lt;stookgrens,stookgrens-jaar_zip[[#This Row],[etmaaltemperatuur]],0),"")</f>
        <v>0</v>
      </c>
      <c r="N7351" s="101">
        <f>IF(ISNUMBER(jaar_zip[[#This Row],[graaddagen]]),IF(OR(MONTH(jaar_zip[[#This Row],[Datum]])=1,MONTH(jaar_zip[[#This Row],[Datum]])=2,MONTH(jaar_zip[[#This Row],[Datum]])=11,MONTH(jaar_zip[[#This Row],[Datum]])=12),1.1,IF(OR(MONTH(jaar_zip[[#This Row],[Datum]])=3,MONTH(jaar_zip[[#This Row],[Datum]])=10),1,0.8))*jaar_zip[[#This Row],[graaddagen]],"")</f>
        <v>0</v>
      </c>
      <c r="O7351" s="101">
        <f>IF(ISNUMBER(jaar_zip[[#This Row],[etmaaltemperatuur]]),IF(jaar_zip[[#This Row],[etmaaltemperatuur]]&gt;stookgrens,jaar_zip[[#This Row],[etmaaltemperatuur]]-stookgrens,0),"")</f>
        <v>5.3999999999999986</v>
      </c>
    </row>
    <row r="7352" spans="1:15" x14ac:dyDescent="0.25">
      <c r="A7352">
        <v>348</v>
      </c>
      <c r="B7352">
        <v>20240814</v>
      </c>
      <c r="C7352">
        <v>2.2000000000000002</v>
      </c>
      <c r="D7352">
        <v>20.5</v>
      </c>
      <c r="E7352">
        <v>868</v>
      </c>
      <c r="F7352">
        <v>0.7</v>
      </c>
      <c r="G7352">
        <v>1012.3</v>
      </c>
      <c r="H7352">
        <v>90</v>
      </c>
      <c r="I7352" s="101" t="s">
        <v>38</v>
      </c>
      <c r="J7352" s="1">
        <f>DATEVALUE(RIGHT(jaar_zip[[#This Row],[YYYYMMDD]],2)&amp;"-"&amp;MID(jaar_zip[[#This Row],[YYYYMMDD]],5,2)&amp;"-"&amp;LEFT(jaar_zip[[#This Row],[YYYYMMDD]],4))</f>
        <v>45518</v>
      </c>
      <c r="K7352" s="101" t="str">
        <f>IF(AND(VALUE(MONTH(jaar_zip[[#This Row],[Datum]]))=1,VALUE(WEEKNUM(jaar_zip[[#This Row],[Datum]],21))&gt;51),RIGHT(YEAR(jaar_zip[[#This Row],[Datum]])-1,2),RIGHT(YEAR(jaar_zip[[#This Row],[Datum]]),2))&amp;"-"&amp; TEXT(WEEKNUM(jaar_zip[[#This Row],[Datum]],21),"00")</f>
        <v>24-33</v>
      </c>
      <c r="L7352" s="101">
        <f>MONTH(jaar_zip[[#This Row],[Datum]])</f>
        <v>8</v>
      </c>
      <c r="M7352" s="101">
        <f>IF(ISNUMBER(jaar_zip[[#This Row],[etmaaltemperatuur]]),IF(jaar_zip[[#This Row],[etmaaltemperatuur]]&lt;stookgrens,stookgrens-jaar_zip[[#This Row],[etmaaltemperatuur]],0),"")</f>
        <v>0</v>
      </c>
      <c r="N7352" s="101">
        <f>IF(ISNUMBER(jaar_zip[[#This Row],[graaddagen]]),IF(OR(MONTH(jaar_zip[[#This Row],[Datum]])=1,MONTH(jaar_zip[[#This Row],[Datum]])=2,MONTH(jaar_zip[[#This Row],[Datum]])=11,MONTH(jaar_zip[[#This Row],[Datum]])=12),1.1,IF(OR(MONTH(jaar_zip[[#This Row],[Datum]])=3,MONTH(jaar_zip[[#This Row],[Datum]])=10),1,0.8))*jaar_zip[[#This Row],[graaddagen]],"")</f>
        <v>0</v>
      </c>
      <c r="O7352" s="101">
        <f>IF(ISNUMBER(jaar_zip[[#This Row],[etmaaltemperatuur]]),IF(jaar_zip[[#This Row],[etmaaltemperatuur]]&gt;stookgrens,jaar_zip[[#This Row],[etmaaltemperatuur]]-stookgrens,0),"")</f>
        <v>2.5</v>
      </c>
    </row>
    <row r="7353" spans="1:15" x14ac:dyDescent="0.25">
      <c r="A7353">
        <v>348</v>
      </c>
      <c r="B7353">
        <v>20240815</v>
      </c>
      <c r="C7353">
        <v>4.4000000000000004</v>
      </c>
      <c r="D7353">
        <v>20.5</v>
      </c>
      <c r="E7353">
        <v>2022</v>
      </c>
      <c r="F7353">
        <v>0</v>
      </c>
      <c r="G7353">
        <v>1015.5</v>
      </c>
      <c r="H7353">
        <v>80</v>
      </c>
      <c r="I7353" s="101" t="s">
        <v>38</v>
      </c>
      <c r="J7353" s="1">
        <f>DATEVALUE(RIGHT(jaar_zip[[#This Row],[YYYYMMDD]],2)&amp;"-"&amp;MID(jaar_zip[[#This Row],[YYYYMMDD]],5,2)&amp;"-"&amp;LEFT(jaar_zip[[#This Row],[YYYYMMDD]],4))</f>
        <v>45519</v>
      </c>
      <c r="K7353" s="101" t="str">
        <f>IF(AND(VALUE(MONTH(jaar_zip[[#This Row],[Datum]]))=1,VALUE(WEEKNUM(jaar_zip[[#This Row],[Datum]],21))&gt;51),RIGHT(YEAR(jaar_zip[[#This Row],[Datum]])-1,2),RIGHT(YEAR(jaar_zip[[#This Row],[Datum]]),2))&amp;"-"&amp; TEXT(WEEKNUM(jaar_zip[[#This Row],[Datum]],21),"00")</f>
        <v>24-33</v>
      </c>
      <c r="L7353" s="101">
        <f>MONTH(jaar_zip[[#This Row],[Datum]])</f>
        <v>8</v>
      </c>
      <c r="M7353" s="101">
        <f>IF(ISNUMBER(jaar_zip[[#This Row],[etmaaltemperatuur]]),IF(jaar_zip[[#This Row],[etmaaltemperatuur]]&lt;stookgrens,stookgrens-jaar_zip[[#This Row],[etmaaltemperatuur]],0),"")</f>
        <v>0</v>
      </c>
      <c r="N7353" s="101">
        <f>IF(ISNUMBER(jaar_zip[[#This Row],[graaddagen]]),IF(OR(MONTH(jaar_zip[[#This Row],[Datum]])=1,MONTH(jaar_zip[[#This Row],[Datum]])=2,MONTH(jaar_zip[[#This Row],[Datum]])=11,MONTH(jaar_zip[[#This Row],[Datum]])=12),1.1,IF(OR(MONTH(jaar_zip[[#This Row],[Datum]])=3,MONTH(jaar_zip[[#This Row],[Datum]])=10),1,0.8))*jaar_zip[[#This Row],[graaddagen]],"")</f>
        <v>0</v>
      </c>
      <c r="O7353" s="101">
        <f>IF(ISNUMBER(jaar_zip[[#This Row],[etmaaltemperatuur]]),IF(jaar_zip[[#This Row],[etmaaltemperatuur]]&gt;stookgrens,jaar_zip[[#This Row],[etmaaltemperatuur]]-stookgrens,0),"")</f>
        <v>2.5</v>
      </c>
    </row>
    <row r="7354" spans="1:15" x14ac:dyDescent="0.25">
      <c r="A7354">
        <v>348</v>
      </c>
      <c r="B7354">
        <v>20240816</v>
      </c>
      <c r="C7354">
        <v>3.4</v>
      </c>
      <c r="D7354">
        <v>19.5</v>
      </c>
      <c r="E7354">
        <v>592</v>
      </c>
      <c r="F7354">
        <v>7.5</v>
      </c>
      <c r="G7354">
        <v>1014.3</v>
      </c>
      <c r="H7354">
        <v>90</v>
      </c>
      <c r="I7354" s="101" t="s">
        <v>38</v>
      </c>
      <c r="J7354" s="1">
        <f>DATEVALUE(RIGHT(jaar_zip[[#This Row],[YYYYMMDD]],2)&amp;"-"&amp;MID(jaar_zip[[#This Row],[YYYYMMDD]],5,2)&amp;"-"&amp;LEFT(jaar_zip[[#This Row],[YYYYMMDD]],4))</f>
        <v>45520</v>
      </c>
      <c r="K7354" s="101" t="str">
        <f>IF(AND(VALUE(MONTH(jaar_zip[[#This Row],[Datum]]))=1,VALUE(WEEKNUM(jaar_zip[[#This Row],[Datum]],21))&gt;51),RIGHT(YEAR(jaar_zip[[#This Row],[Datum]])-1,2),RIGHT(YEAR(jaar_zip[[#This Row],[Datum]]),2))&amp;"-"&amp; TEXT(WEEKNUM(jaar_zip[[#This Row],[Datum]],21),"00")</f>
        <v>24-33</v>
      </c>
      <c r="L7354" s="101">
        <f>MONTH(jaar_zip[[#This Row],[Datum]])</f>
        <v>8</v>
      </c>
      <c r="M7354" s="101">
        <f>IF(ISNUMBER(jaar_zip[[#This Row],[etmaaltemperatuur]]),IF(jaar_zip[[#This Row],[etmaaltemperatuur]]&lt;stookgrens,stookgrens-jaar_zip[[#This Row],[etmaaltemperatuur]],0),"")</f>
        <v>0</v>
      </c>
      <c r="N7354" s="101">
        <f>IF(ISNUMBER(jaar_zip[[#This Row],[graaddagen]]),IF(OR(MONTH(jaar_zip[[#This Row],[Datum]])=1,MONTH(jaar_zip[[#This Row],[Datum]])=2,MONTH(jaar_zip[[#This Row],[Datum]])=11,MONTH(jaar_zip[[#This Row],[Datum]])=12),1.1,IF(OR(MONTH(jaar_zip[[#This Row],[Datum]])=3,MONTH(jaar_zip[[#This Row],[Datum]])=10),1,0.8))*jaar_zip[[#This Row],[graaddagen]],"")</f>
        <v>0</v>
      </c>
      <c r="O7354" s="101">
        <f>IF(ISNUMBER(jaar_zip[[#This Row],[etmaaltemperatuur]]),IF(jaar_zip[[#This Row],[etmaaltemperatuur]]&gt;stookgrens,jaar_zip[[#This Row],[etmaaltemperatuur]]-stookgrens,0),"")</f>
        <v>1.5</v>
      </c>
    </row>
    <row r="7355" spans="1:15" x14ac:dyDescent="0.25">
      <c r="A7355">
        <v>348</v>
      </c>
      <c r="B7355">
        <v>20240817</v>
      </c>
      <c r="C7355">
        <v>1.8</v>
      </c>
      <c r="D7355">
        <v>18.899999999999999</v>
      </c>
      <c r="E7355">
        <v>2340</v>
      </c>
      <c r="F7355">
        <v>0</v>
      </c>
      <c r="G7355">
        <v>1013</v>
      </c>
      <c r="H7355">
        <v>71</v>
      </c>
      <c r="I7355" s="101" t="s">
        <v>38</v>
      </c>
      <c r="J7355" s="1">
        <f>DATEVALUE(RIGHT(jaar_zip[[#This Row],[YYYYMMDD]],2)&amp;"-"&amp;MID(jaar_zip[[#This Row],[YYYYMMDD]],5,2)&amp;"-"&amp;LEFT(jaar_zip[[#This Row],[YYYYMMDD]],4))</f>
        <v>45521</v>
      </c>
      <c r="K7355" s="101" t="str">
        <f>IF(AND(VALUE(MONTH(jaar_zip[[#This Row],[Datum]]))=1,VALUE(WEEKNUM(jaar_zip[[#This Row],[Datum]],21))&gt;51),RIGHT(YEAR(jaar_zip[[#This Row],[Datum]])-1,2),RIGHT(YEAR(jaar_zip[[#This Row],[Datum]]),2))&amp;"-"&amp; TEXT(WEEKNUM(jaar_zip[[#This Row],[Datum]],21),"00")</f>
        <v>24-33</v>
      </c>
      <c r="L7355" s="101">
        <f>MONTH(jaar_zip[[#This Row],[Datum]])</f>
        <v>8</v>
      </c>
      <c r="M7355" s="101">
        <f>IF(ISNUMBER(jaar_zip[[#This Row],[etmaaltemperatuur]]),IF(jaar_zip[[#This Row],[etmaaltemperatuur]]&lt;stookgrens,stookgrens-jaar_zip[[#This Row],[etmaaltemperatuur]],0),"")</f>
        <v>0</v>
      </c>
      <c r="N7355" s="101">
        <f>IF(ISNUMBER(jaar_zip[[#This Row],[graaddagen]]),IF(OR(MONTH(jaar_zip[[#This Row],[Datum]])=1,MONTH(jaar_zip[[#This Row],[Datum]])=2,MONTH(jaar_zip[[#This Row],[Datum]])=11,MONTH(jaar_zip[[#This Row],[Datum]])=12),1.1,IF(OR(MONTH(jaar_zip[[#This Row],[Datum]])=3,MONTH(jaar_zip[[#This Row],[Datum]])=10),1,0.8))*jaar_zip[[#This Row],[graaddagen]],"")</f>
        <v>0</v>
      </c>
      <c r="O7355" s="101">
        <f>IF(ISNUMBER(jaar_zip[[#This Row],[etmaaltemperatuur]]),IF(jaar_zip[[#This Row],[etmaaltemperatuur]]&gt;stookgrens,jaar_zip[[#This Row],[etmaaltemperatuur]]-stookgrens,0),"")</f>
        <v>0.89999999999999858</v>
      </c>
    </row>
    <row r="7356" spans="1:15" x14ac:dyDescent="0.25">
      <c r="A7356">
        <v>348</v>
      </c>
      <c r="B7356">
        <v>20240818</v>
      </c>
      <c r="C7356">
        <v>2.4</v>
      </c>
      <c r="D7356">
        <v>17.399999999999999</v>
      </c>
      <c r="E7356">
        <v>1628</v>
      </c>
      <c r="F7356">
        <v>0</v>
      </c>
      <c r="G7356">
        <v>1013.3</v>
      </c>
      <c r="H7356">
        <v>77</v>
      </c>
      <c r="I7356" s="101" t="s">
        <v>38</v>
      </c>
      <c r="J7356" s="1">
        <f>DATEVALUE(RIGHT(jaar_zip[[#This Row],[YYYYMMDD]],2)&amp;"-"&amp;MID(jaar_zip[[#This Row],[YYYYMMDD]],5,2)&amp;"-"&amp;LEFT(jaar_zip[[#This Row],[YYYYMMDD]],4))</f>
        <v>45522</v>
      </c>
      <c r="K7356" s="101" t="str">
        <f>IF(AND(VALUE(MONTH(jaar_zip[[#This Row],[Datum]]))=1,VALUE(WEEKNUM(jaar_zip[[#This Row],[Datum]],21))&gt;51),RIGHT(YEAR(jaar_zip[[#This Row],[Datum]])-1,2),RIGHT(YEAR(jaar_zip[[#This Row],[Datum]]),2))&amp;"-"&amp; TEXT(WEEKNUM(jaar_zip[[#This Row],[Datum]],21),"00")</f>
        <v>24-33</v>
      </c>
      <c r="L7356" s="101">
        <f>MONTH(jaar_zip[[#This Row],[Datum]])</f>
        <v>8</v>
      </c>
      <c r="M7356" s="101">
        <f>IF(ISNUMBER(jaar_zip[[#This Row],[etmaaltemperatuur]]),IF(jaar_zip[[#This Row],[etmaaltemperatuur]]&lt;stookgrens,stookgrens-jaar_zip[[#This Row],[etmaaltemperatuur]],0),"")</f>
        <v>0.60000000000000142</v>
      </c>
      <c r="N7356" s="101">
        <f>IF(ISNUMBER(jaar_zip[[#This Row],[graaddagen]]),IF(OR(MONTH(jaar_zip[[#This Row],[Datum]])=1,MONTH(jaar_zip[[#This Row],[Datum]])=2,MONTH(jaar_zip[[#This Row],[Datum]])=11,MONTH(jaar_zip[[#This Row],[Datum]])=12),1.1,IF(OR(MONTH(jaar_zip[[#This Row],[Datum]])=3,MONTH(jaar_zip[[#This Row],[Datum]])=10),1,0.8))*jaar_zip[[#This Row],[graaddagen]],"")</f>
        <v>0.48000000000000115</v>
      </c>
      <c r="O7356" s="101">
        <f>IF(ISNUMBER(jaar_zip[[#This Row],[etmaaltemperatuur]]),IF(jaar_zip[[#This Row],[etmaaltemperatuur]]&gt;stookgrens,jaar_zip[[#This Row],[etmaaltemperatuur]]-stookgrens,0),"")</f>
        <v>0</v>
      </c>
    </row>
    <row r="7357" spans="1:15" x14ac:dyDescent="0.25">
      <c r="A7357">
        <v>348</v>
      </c>
      <c r="B7357">
        <v>20240819</v>
      </c>
      <c r="C7357">
        <v>2.7</v>
      </c>
      <c r="D7357">
        <v>17.5</v>
      </c>
      <c r="E7357">
        <v>1950</v>
      </c>
      <c r="F7357">
        <v>0</v>
      </c>
      <c r="G7357">
        <v>1017.1</v>
      </c>
      <c r="H7357">
        <v>76</v>
      </c>
      <c r="I7357" s="101" t="s">
        <v>38</v>
      </c>
      <c r="J7357" s="1">
        <f>DATEVALUE(RIGHT(jaar_zip[[#This Row],[YYYYMMDD]],2)&amp;"-"&amp;MID(jaar_zip[[#This Row],[YYYYMMDD]],5,2)&amp;"-"&amp;LEFT(jaar_zip[[#This Row],[YYYYMMDD]],4))</f>
        <v>45523</v>
      </c>
      <c r="K7357" s="101" t="str">
        <f>IF(AND(VALUE(MONTH(jaar_zip[[#This Row],[Datum]]))=1,VALUE(WEEKNUM(jaar_zip[[#This Row],[Datum]],21))&gt;51),RIGHT(YEAR(jaar_zip[[#This Row],[Datum]])-1,2),RIGHT(YEAR(jaar_zip[[#This Row],[Datum]]),2))&amp;"-"&amp; TEXT(WEEKNUM(jaar_zip[[#This Row],[Datum]],21),"00")</f>
        <v>24-34</v>
      </c>
      <c r="L7357" s="101">
        <f>MONTH(jaar_zip[[#This Row],[Datum]])</f>
        <v>8</v>
      </c>
      <c r="M7357" s="101">
        <f>IF(ISNUMBER(jaar_zip[[#This Row],[etmaaltemperatuur]]),IF(jaar_zip[[#This Row],[etmaaltemperatuur]]&lt;stookgrens,stookgrens-jaar_zip[[#This Row],[etmaaltemperatuur]],0),"")</f>
        <v>0.5</v>
      </c>
      <c r="N7357" s="101">
        <f>IF(ISNUMBER(jaar_zip[[#This Row],[graaddagen]]),IF(OR(MONTH(jaar_zip[[#This Row],[Datum]])=1,MONTH(jaar_zip[[#This Row],[Datum]])=2,MONTH(jaar_zip[[#This Row],[Datum]])=11,MONTH(jaar_zip[[#This Row],[Datum]])=12),1.1,IF(OR(MONTH(jaar_zip[[#This Row],[Datum]])=3,MONTH(jaar_zip[[#This Row],[Datum]])=10),1,0.8))*jaar_zip[[#This Row],[graaddagen]],"")</f>
        <v>0.4</v>
      </c>
      <c r="O7357" s="101">
        <f>IF(ISNUMBER(jaar_zip[[#This Row],[etmaaltemperatuur]]),IF(jaar_zip[[#This Row],[etmaaltemperatuur]]&gt;stookgrens,jaar_zip[[#This Row],[etmaaltemperatuur]]-stookgrens,0),"")</f>
        <v>0</v>
      </c>
    </row>
    <row r="7358" spans="1:15" x14ac:dyDescent="0.25">
      <c r="A7358">
        <v>348</v>
      </c>
      <c r="B7358">
        <v>20240820</v>
      </c>
      <c r="C7358">
        <v>3.9</v>
      </c>
      <c r="D7358">
        <v>17.5</v>
      </c>
      <c r="E7358">
        <v>1097</v>
      </c>
      <c r="F7358">
        <v>16</v>
      </c>
      <c r="G7358">
        <v>1010.9</v>
      </c>
      <c r="H7358">
        <v>85</v>
      </c>
      <c r="I7358" s="101" t="s">
        <v>38</v>
      </c>
      <c r="J7358" s="1">
        <f>DATEVALUE(RIGHT(jaar_zip[[#This Row],[YYYYMMDD]],2)&amp;"-"&amp;MID(jaar_zip[[#This Row],[YYYYMMDD]],5,2)&amp;"-"&amp;LEFT(jaar_zip[[#This Row],[YYYYMMDD]],4))</f>
        <v>45524</v>
      </c>
      <c r="K7358" s="101" t="str">
        <f>IF(AND(VALUE(MONTH(jaar_zip[[#This Row],[Datum]]))=1,VALUE(WEEKNUM(jaar_zip[[#This Row],[Datum]],21))&gt;51),RIGHT(YEAR(jaar_zip[[#This Row],[Datum]])-1,2),RIGHT(YEAR(jaar_zip[[#This Row],[Datum]]),2))&amp;"-"&amp; TEXT(WEEKNUM(jaar_zip[[#This Row],[Datum]],21),"00")</f>
        <v>24-34</v>
      </c>
      <c r="L7358" s="101">
        <f>MONTH(jaar_zip[[#This Row],[Datum]])</f>
        <v>8</v>
      </c>
      <c r="M7358" s="101">
        <f>IF(ISNUMBER(jaar_zip[[#This Row],[etmaaltemperatuur]]),IF(jaar_zip[[#This Row],[etmaaltemperatuur]]&lt;stookgrens,stookgrens-jaar_zip[[#This Row],[etmaaltemperatuur]],0),"")</f>
        <v>0.5</v>
      </c>
      <c r="N7358" s="101">
        <f>IF(ISNUMBER(jaar_zip[[#This Row],[graaddagen]]),IF(OR(MONTH(jaar_zip[[#This Row],[Datum]])=1,MONTH(jaar_zip[[#This Row],[Datum]])=2,MONTH(jaar_zip[[#This Row],[Datum]])=11,MONTH(jaar_zip[[#This Row],[Datum]])=12),1.1,IF(OR(MONTH(jaar_zip[[#This Row],[Datum]])=3,MONTH(jaar_zip[[#This Row],[Datum]])=10),1,0.8))*jaar_zip[[#This Row],[graaddagen]],"")</f>
        <v>0.4</v>
      </c>
      <c r="O7358" s="101">
        <f>IF(ISNUMBER(jaar_zip[[#This Row],[etmaaltemperatuur]]),IF(jaar_zip[[#This Row],[etmaaltemperatuur]]&gt;stookgrens,jaar_zip[[#This Row],[etmaaltemperatuur]]-stookgrens,0),"")</f>
        <v>0</v>
      </c>
    </row>
    <row r="7359" spans="1:15" x14ac:dyDescent="0.25">
      <c r="A7359">
        <v>348</v>
      </c>
      <c r="B7359">
        <v>20240821</v>
      </c>
      <c r="C7359">
        <v>4.8</v>
      </c>
      <c r="D7359">
        <v>15.5</v>
      </c>
      <c r="E7359">
        <v>2014</v>
      </c>
      <c r="F7359">
        <v>-0.1</v>
      </c>
      <c r="G7359">
        <v>1016</v>
      </c>
      <c r="H7359">
        <v>73</v>
      </c>
      <c r="I7359" s="101" t="s">
        <v>38</v>
      </c>
      <c r="J7359" s="1">
        <f>DATEVALUE(RIGHT(jaar_zip[[#This Row],[YYYYMMDD]],2)&amp;"-"&amp;MID(jaar_zip[[#This Row],[YYYYMMDD]],5,2)&amp;"-"&amp;LEFT(jaar_zip[[#This Row],[YYYYMMDD]],4))</f>
        <v>45525</v>
      </c>
      <c r="K7359" s="101" t="str">
        <f>IF(AND(VALUE(MONTH(jaar_zip[[#This Row],[Datum]]))=1,VALUE(WEEKNUM(jaar_zip[[#This Row],[Datum]],21))&gt;51),RIGHT(YEAR(jaar_zip[[#This Row],[Datum]])-1,2),RIGHT(YEAR(jaar_zip[[#This Row],[Datum]]),2))&amp;"-"&amp; TEXT(WEEKNUM(jaar_zip[[#This Row],[Datum]],21),"00")</f>
        <v>24-34</v>
      </c>
      <c r="L7359" s="101">
        <f>MONTH(jaar_zip[[#This Row],[Datum]])</f>
        <v>8</v>
      </c>
      <c r="M7359" s="101">
        <f>IF(ISNUMBER(jaar_zip[[#This Row],[etmaaltemperatuur]]),IF(jaar_zip[[#This Row],[etmaaltemperatuur]]&lt;stookgrens,stookgrens-jaar_zip[[#This Row],[etmaaltemperatuur]],0),"")</f>
        <v>2.5</v>
      </c>
      <c r="N7359" s="101">
        <f>IF(ISNUMBER(jaar_zip[[#This Row],[graaddagen]]),IF(OR(MONTH(jaar_zip[[#This Row],[Datum]])=1,MONTH(jaar_zip[[#This Row],[Datum]])=2,MONTH(jaar_zip[[#This Row],[Datum]])=11,MONTH(jaar_zip[[#This Row],[Datum]])=12),1.1,IF(OR(MONTH(jaar_zip[[#This Row],[Datum]])=3,MONTH(jaar_zip[[#This Row],[Datum]])=10),1,0.8))*jaar_zip[[#This Row],[graaddagen]],"")</f>
        <v>2</v>
      </c>
      <c r="O7359" s="101">
        <f>IF(ISNUMBER(jaar_zip[[#This Row],[etmaaltemperatuur]]),IF(jaar_zip[[#This Row],[etmaaltemperatuur]]&gt;stookgrens,jaar_zip[[#This Row],[etmaaltemperatuur]]-stookgrens,0),"")</f>
        <v>0</v>
      </c>
    </row>
    <row r="7360" spans="1:15" x14ac:dyDescent="0.25">
      <c r="A7360">
        <v>348</v>
      </c>
      <c r="B7360">
        <v>20240822</v>
      </c>
      <c r="C7360">
        <v>6</v>
      </c>
      <c r="D7360">
        <v>18.2</v>
      </c>
      <c r="E7360">
        <v>1461</v>
      </c>
      <c r="F7360">
        <v>-0.1</v>
      </c>
      <c r="G7360">
        <v>1009.4</v>
      </c>
      <c r="H7360">
        <v>70</v>
      </c>
      <c r="I7360" s="101" t="s">
        <v>38</v>
      </c>
      <c r="J7360" s="1">
        <f>DATEVALUE(RIGHT(jaar_zip[[#This Row],[YYYYMMDD]],2)&amp;"-"&amp;MID(jaar_zip[[#This Row],[YYYYMMDD]],5,2)&amp;"-"&amp;LEFT(jaar_zip[[#This Row],[YYYYMMDD]],4))</f>
        <v>45526</v>
      </c>
      <c r="K7360" s="101" t="str">
        <f>IF(AND(VALUE(MONTH(jaar_zip[[#This Row],[Datum]]))=1,VALUE(WEEKNUM(jaar_zip[[#This Row],[Datum]],21))&gt;51),RIGHT(YEAR(jaar_zip[[#This Row],[Datum]])-1,2),RIGHT(YEAR(jaar_zip[[#This Row],[Datum]]),2))&amp;"-"&amp; TEXT(WEEKNUM(jaar_zip[[#This Row],[Datum]],21),"00")</f>
        <v>24-34</v>
      </c>
      <c r="L7360" s="101">
        <f>MONTH(jaar_zip[[#This Row],[Datum]])</f>
        <v>8</v>
      </c>
      <c r="M7360" s="101">
        <f>IF(ISNUMBER(jaar_zip[[#This Row],[etmaaltemperatuur]]),IF(jaar_zip[[#This Row],[etmaaltemperatuur]]&lt;stookgrens,stookgrens-jaar_zip[[#This Row],[etmaaltemperatuur]],0),"")</f>
        <v>0</v>
      </c>
      <c r="N7360" s="101">
        <f>IF(ISNUMBER(jaar_zip[[#This Row],[graaddagen]]),IF(OR(MONTH(jaar_zip[[#This Row],[Datum]])=1,MONTH(jaar_zip[[#This Row],[Datum]])=2,MONTH(jaar_zip[[#This Row],[Datum]])=11,MONTH(jaar_zip[[#This Row],[Datum]])=12),1.1,IF(OR(MONTH(jaar_zip[[#This Row],[Datum]])=3,MONTH(jaar_zip[[#This Row],[Datum]])=10),1,0.8))*jaar_zip[[#This Row],[graaddagen]],"")</f>
        <v>0</v>
      </c>
      <c r="O7360" s="101">
        <f>IF(ISNUMBER(jaar_zip[[#This Row],[etmaaltemperatuur]]),IF(jaar_zip[[#This Row],[etmaaltemperatuur]]&gt;stookgrens,jaar_zip[[#This Row],[etmaaltemperatuur]]-stookgrens,0),"")</f>
        <v>0.19999999999999929</v>
      </c>
    </row>
    <row r="7361" spans="1:15" x14ac:dyDescent="0.25">
      <c r="A7361">
        <v>348</v>
      </c>
      <c r="B7361">
        <v>20240823</v>
      </c>
      <c r="C7361">
        <v>6.4</v>
      </c>
      <c r="D7361">
        <v>18.899999999999999</v>
      </c>
      <c r="E7361">
        <v>1210</v>
      </c>
      <c r="F7361">
        <v>-0.1</v>
      </c>
      <c r="G7361">
        <v>1006.3</v>
      </c>
      <c r="H7361">
        <v>76</v>
      </c>
      <c r="I7361" s="101" t="s">
        <v>38</v>
      </c>
      <c r="J7361" s="1">
        <f>DATEVALUE(RIGHT(jaar_zip[[#This Row],[YYYYMMDD]],2)&amp;"-"&amp;MID(jaar_zip[[#This Row],[YYYYMMDD]],5,2)&amp;"-"&amp;LEFT(jaar_zip[[#This Row],[YYYYMMDD]],4))</f>
        <v>45527</v>
      </c>
      <c r="K7361" s="101" t="str">
        <f>IF(AND(VALUE(MONTH(jaar_zip[[#This Row],[Datum]]))=1,VALUE(WEEKNUM(jaar_zip[[#This Row],[Datum]],21))&gt;51),RIGHT(YEAR(jaar_zip[[#This Row],[Datum]])-1,2),RIGHT(YEAR(jaar_zip[[#This Row],[Datum]]),2))&amp;"-"&amp; TEXT(WEEKNUM(jaar_zip[[#This Row],[Datum]],21),"00")</f>
        <v>24-34</v>
      </c>
      <c r="L7361" s="101">
        <f>MONTH(jaar_zip[[#This Row],[Datum]])</f>
        <v>8</v>
      </c>
      <c r="M7361" s="101">
        <f>IF(ISNUMBER(jaar_zip[[#This Row],[etmaaltemperatuur]]),IF(jaar_zip[[#This Row],[etmaaltemperatuur]]&lt;stookgrens,stookgrens-jaar_zip[[#This Row],[etmaaltemperatuur]],0),"")</f>
        <v>0</v>
      </c>
      <c r="N7361" s="101">
        <f>IF(ISNUMBER(jaar_zip[[#This Row],[graaddagen]]),IF(OR(MONTH(jaar_zip[[#This Row],[Datum]])=1,MONTH(jaar_zip[[#This Row],[Datum]])=2,MONTH(jaar_zip[[#This Row],[Datum]])=11,MONTH(jaar_zip[[#This Row],[Datum]])=12),1.1,IF(OR(MONTH(jaar_zip[[#This Row],[Datum]])=3,MONTH(jaar_zip[[#This Row],[Datum]])=10),1,0.8))*jaar_zip[[#This Row],[graaddagen]],"")</f>
        <v>0</v>
      </c>
      <c r="O7361" s="101">
        <f>IF(ISNUMBER(jaar_zip[[#This Row],[etmaaltemperatuur]]),IF(jaar_zip[[#This Row],[etmaaltemperatuur]]&gt;stookgrens,jaar_zip[[#This Row],[etmaaltemperatuur]]-stookgrens,0),"")</f>
        <v>0.89999999999999858</v>
      </c>
    </row>
    <row r="7362" spans="1:15" x14ac:dyDescent="0.25">
      <c r="A7362">
        <v>348</v>
      </c>
      <c r="B7362">
        <v>20240824</v>
      </c>
      <c r="C7362">
        <v>5.2</v>
      </c>
      <c r="D7362">
        <v>19</v>
      </c>
      <c r="E7362">
        <v>1148</v>
      </c>
      <c r="F7362">
        <v>3.8</v>
      </c>
      <c r="G7362">
        <v>1006.3</v>
      </c>
      <c r="H7362">
        <v>86</v>
      </c>
      <c r="I7362" s="101" t="s">
        <v>38</v>
      </c>
      <c r="J7362" s="1">
        <f>DATEVALUE(RIGHT(jaar_zip[[#This Row],[YYYYMMDD]],2)&amp;"-"&amp;MID(jaar_zip[[#This Row],[YYYYMMDD]],5,2)&amp;"-"&amp;LEFT(jaar_zip[[#This Row],[YYYYMMDD]],4))</f>
        <v>45528</v>
      </c>
      <c r="K7362" s="101" t="str">
        <f>IF(AND(VALUE(MONTH(jaar_zip[[#This Row],[Datum]]))=1,VALUE(WEEKNUM(jaar_zip[[#This Row],[Datum]],21))&gt;51),RIGHT(YEAR(jaar_zip[[#This Row],[Datum]])-1,2),RIGHT(YEAR(jaar_zip[[#This Row],[Datum]]),2))&amp;"-"&amp; TEXT(WEEKNUM(jaar_zip[[#This Row],[Datum]],21),"00")</f>
        <v>24-34</v>
      </c>
      <c r="L7362" s="101">
        <f>MONTH(jaar_zip[[#This Row],[Datum]])</f>
        <v>8</v>
      </c>
      <c r="M7362" s="101">
        <f>IF(ISNUMBER(jaar_zip[[#This Row],[etmaaltemperatuur]]),IF(jaar_zip[[#This Row],[etmaaltemperatuur]]&lt;stookgrens,stookgrens-jaar_zip[[#This Row],[etmaaltemperatuur]],0),"")</f>
        <v>0</v>
      </c>
      <c r="N7362" s="101">
        <f>IF(ISNUMBER(jaar_zip[[#This Row],[graaddagen]]),IF(OR(MONTH(jaar_zip[[#This Row],[Datum]])=1,MONTH(jaar_zip[[#This Row],[Datum]])=2,MONTH(jaar_zip[[#This Row],[Datum]])=11,MONTH(jaar_zip[[#This Row],[Datum]])=12),1.1,IF(OR(MONTH(jaar_zip[[#This Row],[Datum]])=3,MONTH(jaar_zip[[#This Row],[Datum]])=10),1,0.8))*jaar_zip[[#This Row],[graaddagen]],"")</f>
        <v>0</v>
      </c>
      <c r="O7362" s="101">
        <f>IF(ISNUMBER(jaar_zip[[#This Row],[etmaaltemperatuur]]),IF(jaar_zip[[#This Row],[etmaaltemperatuur]]&gt;stookgrens,jaar_zip[[#This Row],[etmaaltemperatuur]]-stookgrens,0),"")</f>
        <v>1</v>
      </c>
    </row>
    <row r="7363" spans="1:15" x14ac:dyDescent="0.25">
      <c r="A7363">
        <v>348</v>
      </c>
      <c r="B7363">
        <v>20240825</v>
      </c>
      <c r="C7363">
        <v>4.3</v>
      </c>
      <c r="D7363">
        <v>15.7</v>
      </c>
      <c r="E7363">
        <v>1603</v>
      </c>
      <c r="F7363">
        <v>-0.1</v>
      </c>
      <c r="G7363">
        <v>1019</v>
      </c>
      <c r="H7363">
        <v>78</v>
      </c>
      <c r="I7363" s="101" t="s">
        <v>38</v>
      </c>
      <c r="J7363" s="1">
        <f>DATEVALUE(RIGHT(jaar_zip[[#This Row],[YYYYMMDD]],2)&amp;"-"&amp;MID(jaar_zip[[#This Row],[YYYYMMDD]],5,2)&amp;"-"&amp;LEFT(jaar_zip[[#This Row],[YYYYMMDD]],4))</f>
        <v>45529</v>
      </c>
      <c r="K7363" s="101" t="str">
        <f>IF(AND(VALUE(MONTH(jaar_zip[[#This Row],[Datum]]))=1,VALUE(WEEKNUM(jaar_zip[[#This Row],[Datum]],21))&gt;51),RIGHT(YEAR(jaar_zip[[#This Row],[Datum]])-1,2),RIGHT(YEAR(jaar_zip[[#This Row],[Datum]]),2))&amp;"-"&amp; TEXT(WEEKNUM(jaar_zip[[#This Row],[Datum]],21),"00")</f>
        <v>24-34</v>
      </c>
      <c r="L7363" s="101">
        <f>MONTH(jaar_zip[[#This Row],[Datum]])</f>
        <v>8</v>
      </c>
      <c r="M7363" s="101">
        <f>IF(ISNUMBER(jaar_zip[[#This Row],[etmaaltemperatuur]]),IF(jaar_zip[[#This Row],[etmaaltemperatuur]]&lt;stookgrens,stookgrens-jaar_zip[[#This Row],[etmaaltemperatuur]],0),"")</f>
        <v>2.3000000000000007</v>
      </c>
      <c r="N7363" s="101">
        <f>IF(ISNUMBER(jaar_zip[[#This Row],[graaddagen]]),IF(OR(MONTH(jaar_zip[[#This Row],[Datum]])=1,MONTH(jaar_zip[[#This Row],[Datum]])=2,MONTH(jaar_zip[[#This Row],[Datum]])=11,MONTH(jaar_zip[[#This Row],[Datum]])=12),1.1,IF(OR(MONTH(jaar_zip[[#This Row],[Datum]])=3,MONTH(jaar_zip[[#This Row],[Datum]])=10),1,0.8))*jaar_zip[[#This Row],[graaddagen]],"")</f>
        <v>1.8400000000000007</v>
      </c>
      <c r="O7363" s="101">
        <f>IF(ISNUMBER(jaar_zip[[#This Row],[etmaaltemperatuur]]),IF(jaar_zip[[#This Row],[etmaaltemperatuur]]&gt;stookgrens,jaar_zip[[#This Row],[etmaaltemperatuur]]-stookgrens,0),"")</f>
        <v>0</v>
      </c>
    </row>
    <row r="7364" spans="1:15" x14ac:dyDescent="0.25">
      <c r="A7364">
        <v>348</v>
      </c>
      <c r="B7364">
        <v>20240826</v>
      </c>
      <c r="C7364">
        <v>4.0999999999999996</v>
      </c>
      <c r="D7364">
        <v>16.600000000000001</v>
      </c>
      <c r="E7364">
        <v>1598</v>
      </c>
      <c r="F7364">
        <v>0</v>
      </c>
      <c r="G7364">
        <v>1021.3</v>
      </c>
      <c r="H7364">
        <v>80</v>
      </c>
      <c r="I7364" s="101" t="s">
        <v>38</v>
      </c>
      <c r="J7364" s="1">
        <f>DATEVALUE(RIGHT(jaar_zip[[#This Row],[YYYYMMDD]],2)&amp;"-"&amp;MID(jaar_zip[[#This Row],[YYYYMMDD]],5,2)&amp;"-"&amp;LEFT(jaar_zip[[#This Row],[YYYYMMDD]],4))</f>
        <v>45530</v>
      </c>
      <c r="K7364" s="101" t="str">
        <f>IF(AND(VALUE(MONTH(jaar_zip[[#This Row],[Datum]]))=1,VALUE(WEEKNUM(jaar_zip[[#This Row],[Datum]],21))&gt;51),RIGHT(YEAR(jaar_zip[[#This Row],[Datum]])-1,2),RIGHT(YEAR(jaar_zip[[#This Row],[Datum]]),2))&amp;"-"&amp; TEXT(WEEKNUM(jaar_zip[[#This Row],[Datum]],21),"00")</f>
        <v>24-35</v>
      </c>
      <c r="L7364" s="101">
        <f>MONTH(jaar_zip[[#This Row],[Datum]])</f>
        <v>8</v>
      </c>
      <c r="M7364" s="101">
        <f>IF(ISNUMBER(jaar_zip[[#This Row],[etmaaltemperatuur]]),IF(jaar_zip[[#This Row],[etmaaltemperatuur]]&lt;stookgrens,stookgrens-jaar_zip[[#This Row],[etmaaltemperatuur]],0),"")</f>
        <v>1.3999999999999986</v>
      </c>
      <c r="N7364" s="101">
        <f>IF(ISNUMBER(jaar_zip[[#This Row],[graaddagen]]),IF(OR(MONTH(jaar_zip[[#This Row],[Datum]])=1,MONTH(jaar_zip[[#This Row],[Datum]])=2,MONTH(jaar_zip[[#This Row],[Datum]])=11,MONTH(jaar_zip[[#This Row],[Datum]])=12),1.1,IF(OR(MONTH(jaar_zip[[#This Row],[Datum]])=3,MONTH(jaar_zip[[#This Row],[Datum]])=10),1,0.8))*jaar_zip[[#This Row],[graaddagen]],"")</f>
        <v>1.119999999999999</v>
      </c>
      <c r="O7364" s="101">
        <f>IF(ISNUMBER(jaar_zip[[#This Row],[etmaaltemperatuur]]),IF(jaar_zip[[#This Row],[etmaaltemperatuur]]&gt;stookgrens,jaar_zip[[#This Row],[etmaaltemperatuur]]-stookgrens,0),"")</f>
        <v>0</v>
      </c>
    </row>
    <row r="7365" spans="1:15" x14ac:dyDescent="0.25">
      <c r="A7365">
        <v>348</v>
      </c>
      <c r="B7365">
        <v>20240827</v>
      </c>
      <c r="C7365">
        <v>2.2000000000000002</v>
      </c>
      <c r="D7365">
        <v>18.399999999999999</v>
      </c>
      <c r="E7365">
        <v>2130</v>
      </c>
      <c r="F7365">
        <v>0</v>
      </c>
      <c r="G7365">
        <v>1020.4</v>
      </c>
      <c r="H7365">
        <v>74</v>
      </c>
      <c r="I7365" s="101" t="s">
        <v>38</v>
      </c>
      <c r="J7365" s="1">
        <f>DATEVALUE(RIGHT(jaar_zip[[#This Row],[YYYYMMDD]],2)&amp;"-"&amp;MID(jaar_zip[[#This Row],[YYYYMMDD]],5,2)&amp;"-"&amp;LEFT(jaar_zip[[#This Row],[YYYYMMDD]],4))</f>
        <v>45531</v>
      </c>
      <c r="K7365" s="101" t="str">
        <f>IF(AND(VALUE(MONTH(jaar_zip[[#This Row],[Datum]]))=1,VALUE(WEEKNUM(jaar_zip[[#This Row],[Datum]],21))&gt;51),RIGHT(YEAR(jaar_zip[[#This Row],[Datum]])-1,2),RIGHT(YEAR(jaar_zip[[#This Row],[Datum]]),2))&amp;"-"&amp; TEXT(WEEKNUM(jaar_zip[[#This Row],[Datum]],21),"00")</f>
        <v>24-35</v>
      </c>
      <c r="L7365" s="101">
        <f>MONTH(jaar_zip[[#This Row],[Datum]])</f>
        <v>8</v>
      </c>
      <c r="M7365" s="101">
        <f>IF(ISNUMBER(jaar_zip[[#This Row],[etmaaltemperatuur]]),IF(jaar_zip[[#This Row],[etmaaltemperatuur]]&lt;stookgrens,stookgrens-jaar_zip[[#This Row],[etmaaltemperatuur]],0),"")</f>
        <v>0</v>
      </c>
      <c r="N7365" s="101">
        <f>IF(ISNUMBER(jaar_zip[[#This Row],[graaddagen]]),IF(OR(MONTH(jaar_zip[[#This Row],[Datum]])=1,MONTH(jaar_zip[[#This Row],[Datum]])=2,MONTH(jaar_zip[[#This Row],[Datum]])=11,MONTH(jaar_zip[[#This Row],[Datum]])=12),1.1,IF(OR(MONTH(jaar_zip[[#This Row],[Datum]])=3,MONTH(jaar_zip[[#This Row],[Datum]])=10),1,0.8))*jaar_zip[[#This Row],[graaddagen]],"")</f>
        <v>0</v>
      </c>
      <c r="O7365" s="101">
        <f>IF(ISNUMBER(jaar_zip[[#This Row],[etmaaltemperatuur]]),IF(jaar_zip[[#This Row],[etmaaltemperatuur]]&gt;stookgrens,jaar_zip[[#This Row],[etmaaltemperatuur]]-stookgrens,0),"")</f>
        <v>0.39999999999999858</v>
      </c>
    </row>
    <row r="7366" spans="1:15" x14ac:dyDescent="0.25">
      <c r="A7366">
        <v>348</v>
      </c>
      <c r="B7366">
        <v>20240828</v>
      </c>
      <c r="C7366">
        <v>2.2000000000000002</v>
      </c>
      <c r="D7366">
        <v>20.8</v>
      </c>
      <c r="E7366">
        <v>2079</v>
      </c>
      <c r="F7366">
        <v>0</v>
      </c>
      <c r="G7366">
        <v>1014.6</v>
      </c>
      <c r="H7366">
        <v>79</v>
      </c>
      <c r="I7366" s="101" t="s">
        <v>38</v>
      </c>
      <c r="J7366" s="1">
        <f>DATEVALUE(RIGHT(jaar_zip[[#This Row],[YYYYMMDD]],2)&amp;"-"&amp;MID(jaar_zip[[#This Row],[YYYYMMDD]],5,2)&amp;"-"&amp;LEFT(jaar_zip[[#This Row],[YYYYMMDD]],4))</f>
        <v>45532</v>
      </c>
      <c r="K7366" s="101" t="str">
        <f>IF(AND(VALUE(MONTH(jaar_zip[[#This Row],[Datum]]))=1,VALUE(WEEKNUM(jaar_zip[[#This Row],[Datum]],21))&gt;51),RIGHT(YEAR(jaar_zip[[#This Row],[Datum]])-1,2),RIGHT(YEAR(jaar_zip[[#This Row],[Datum]]),2))&amp;"-"&amp; TEXT(WEEKNUM(jaar_zip[[#This Row],[Datum]],21),"00")</f>
        <v>24-35</v>
      </c>
      <c r="L7366" s="101">
        <f>MONTH(jaar_zip[[#This Row],[Datum]])</f>
        <v>8</v>
      </c>
      <c r="M7366" s="101">
        <f>IF(ISNUMBER(jaar_zip[[#This Row],[etmaaltemperatuur]]),IF(jaar_zip[[#This Row],[etmaaltemperatuur]]&lt;stookgrens,stookgrens-jaar_zip[[#This Row],[etmaaltemperatuur]],0),"")</f>
        <v>0</v>
      </c>
      <c r="N7366" s="101">
        <f>IF(ISNUMBER(jaar_zip[[#This Row],[graaddagen]]),IF(OR(MONTH(jaar_zip[[#This Row],[Datum]])=1,MONTH(jaar_zip[[#This Row],[Datum]])=2,MONTH(jaar_zip[[#This Row],[Datum]])=11,MONTH(jaar_zip[[#This Row],[Datum]])=12),1.1,IF(OR(MONTH(jaar_zip[[#This Row],[Datum]])=3,MONTH(jaar_zip[[#This Row],[Datum]])=10),1,0.8))*jaar_zip[[#This Row],[graaddagen]],"")</f>
        <v>0</v>
      </c>
      <c r="O7366" s="101">
        <f>IF(ISNUMBER(jaar_zip[[#This Row],[etmaaltemperatuur]]),IF(jaar_zip[[#This Row],[etmaaltemperatuur]]&gt;stookgrens,jaar_zip[[#This Row],[etmaaltemperatuur]]-stookgrens,0),"")</f>
        <v>2.8000000000000007</v>
      </c>
    </row>
    <row r="7367" spans="1:15" x14ac:dyDescent="0.25">
      <c r="A7367">
        <v>348</v>
      </c>
      <c r="B7367">
        <v>20240829</v>
      </c>
      <c r="C7367">
        <v>2.7</v>
      </c>
      <c r="D7367">
        <v>19.2</v>
      </c>
      <c r="E7367">
        <v>1746</v>
      </c>
      <c r="F7367">
        <v>-0.1</v>
      </c>
      <c r="G7367">
        <v>1017.2</v>
      </c>
      <c r="H7367">
        <v>84</v>
      </c>
      <c r="I7367" s="101" t="s">
        <v>38</v>
      </c>
      <c r="J7367" s="1">
        <f>DATEVALUE(RIGHT(jaar_zip[[#This Row],[YYYYMMDD]],2)&amp;"-"&amp;MID(jaar_zip[[#This Row],[YYYYMMDD]],5,2)&amp;"-"&amp;LEFT(jaar_zip[[#This Row],[YYYYMMDD]],4))</f>
        <v>45533</v>
      </c>
      <c r="K7367" s="101" t="str">
        <f>IF(AND(VALUE(MONTH(jaar_zip[[#This Row],[Datum]]))=1,VALUE(WEEKNUM(jaar_zip[[#This Row],[Datum]],21))&gt;51),RIGHT(YEAR(jaar_zip[[#This Row],[Datum]])-1,2),RIGHT(YEAR(jaar_zip[[#This Row],[Datum]]),2))&amp;"-"&amp; TEXT(WEEKNUM(jaar_zip[[#This Row],[Datum]],21),"00")</f>
        <v>24-35</v>
      </c>
      <c r="L7367" s="101">
        <f>MONTH(jaar_zip[[#This Row],[Datum]])</f>
        <v>8</v>
      </c>
      <c r="M7367" s="101">
        <f>IF(ISNUMBER(jaar_zip[[#This Row],[etmaaltemperatuur]]),IF(jaar_zip[[#This Row],[etmaaltemperatuur]]&lt;stookgrens,stookgrens-jaar_zip[[#This Row],[etmaaltemperatuur]],0),"")</f>
        <v>0</v>
      </c>
      <c r="N7367" s="101">
        <f>IF(ISNUMBER(jaar_zip[[#This Row],[graaddagen]]),IF(OR(MONTH(jaar_zip[[#This Row],[Datum]])=1,MONTH(jaar_zip[[#This Row],[Datum]])=2,MONTH(jaar_zip[[#This Row],[Datum]])=11,MONTH(jaar_zip[[#This Row],[Datum]])=12),1.1,IF(OR(MONTH(jaar_zip[[#This Row],[Datum]])=3,MONTH(jaar_zip[[#This Row],[Datum]])=10),1,0.8))*jaar_zip[[#This Row],[graaddagen]],"")</f>
        <v>0</v>
      </c>
      <c r="O7367" s="101">
        <f>IF(ISNUMBER(jaar_zip[[#This Row],[etmaaltemperatuur]]),IF(jaar_zip[[#This Row],[etmaaltemperatuur]]&gt;stookgrens,jaar_zip[[#This Row],[etmaaltemperatuur]]-stookgrens,0),"")</f>
        <v>1.1999999999999993</v>
      </c>
    </row>
    <row r="7368" spans="1:15" x14ac:dyDescent="0.25">
      <c r="A7368">
        <v>348</v>
      </c>
      <c r="B7368">
        <v>20240830</v>
      </c>
      <c r="C7368">
        <v>2.8</v>
      </c>
      <c r="D7368">
        <v>18</v>
      </c>
      <c r="E7368">
        <v>1671</v>
      </c>
      <c r="F7368">
        <v>0</v>
      </c>
      <c r="G7368">
        <v>1022.8</v>
      </c>
      <c r="H7368">
        <v>73</v>
      </c>
      <c r="I7368" s="101" t="s">
        <v>38</v>
      </c>
      <c r="J7368" s="1">
        <f>DATEVALUE(RIGHT(jaar_zip[[#This Row],[YYYYMMDD]],2)&amp;"-"&amp;MID(jaar_zip[[#This Row],[YYYYMMDD]],5,2)&amp;"-"&amp;LEFT(jaar_zip[[#This Row],[YYYYMMDD]],4))</f>
        <v>45534</v>
      </c>
      <c r="K7368" s="101" t="str">
        <f>IF(AND(VALUE(MONTH(jaar_zip[[#This Row],[Datum]]))=1,VALUE(WEEKNUM(jaar_zip[[#This Row],[Datum]],21))&gt;51),RIGHT(YEAR(jaar_zip[[#This Row],[Datum]])-1,2),RIGHT(YEAR(jaar_zip[[#This Row],[Datum]]),2))&amp;"-"&amp; TEXT(WEEKNUM(jaar_zip[[#This Row],[Datum]],21),"00")</f>
        <v>24-35</v>
      </c>
      <c r="L7368" s="101">
        <f>MONTH(jaar_zip[[#This Row],[Datum]])</f>
        <v>8</v>
      </c>
      <c r="M7368" s="101">
        <f>IF(ISNUMBER(jaar_zip[[#This Row],[etmaaltemperatuur]]),IF(jaar_zip[[#This Row],[etmaaltemperatuur]]&lt;stookgrens,stookgrens-jaar_zip[[#This Row],[etmaaltemperatuur]],0),"")</f>
        <v>0</v>
      </c>
      <c r="N7368" s="101">
        <f>IF(ISNUMBER(jaar_zip[[#This Row],[graaddagen]]),IF(OR(MONTH(jaar_zip[[#This Row],[Datum]])=1,MONTH(jaar_zip[[#This Row],[Datum]])=2,MONTH(jaar_zip[[#This Row],[Datum]])=11,MONTH(jaar_zip[[#This Row],[Datum]])=12),1.1,IF(OR(MONTH(jaar_zip[[#This Row],[Datum]])=3,MONTH(jaar_zip[[#This Row],[Datum]])=10),1,0.8))*jaar_zip[[#This Row],[graaddagen]],"")</f>
        <v>0</v>
      </c>
      <c r="O7368" s="101">
        <f>IF(ISNUMBER(jaar_zip[[#This Row],[etmaaltemperatuur]]),IF(jaar_zip[[#This Row],[etmaaltemperatuur]]&gt;stookgrens,jaar_zip[[#This Row],[etmaaltemperatuur]]-stookgrens,0),"")</f>
        <v>0</v>
      </c>
    </row>
    <row r="7369" spans="1:15" x14ac:dyDescent="0.25">
      <c r="A7369">
        <v>348</v>
      </c>
      <c r="B7369">
        <v>20240831</v>
      </c>
      <c r="C7369">
        <v>4.8</v>
      </c>
      <c r="D7369">
        <v>18.899999999999999</v>
      </c>
      <c r="E7369">
        <v>1854</v>
      </c>
      <c r="F7369">
        <v>-0.1</v>
      </c>
      <c r="G7369">
        <v>1022.4</v>
      </c>
      <c r="H7369">
        <v>71</v>
      </c>
      <c r="I7369" s="101" t="s">
        <v>38</v>
      </c>
      <c r="J7369" s="1">
        <f>DATEVALUE(RIGHT(jaar_zip[[#This Row],[YYYYMMDD]],2)&amp;"-"&amp;MID(jaar_zip[[#This Row],[YYYYMMDD]],5,2)&amp;"-"&amp;LEFT(jaar_zip[[#This Row],[YYYYMMDD]],4))</f>
        <v>45535</v>
      </c>
      <c r="K7369" s="101" t="str">
        <f>IF(AND(VALUE(MONTH(jaar_zip[[#This Row],[Datum]]))=1,VALUE(WEEKNUM(jaar_zip[[#This Row],[Datum]],21))&gt;51),RIGHT(YEAR(jaar_zip[[#This Row],[Datum]])-1,2),RIGHT(YEAR(jaar_zip[[#This Row],[Datum]]),2))&amp;"-"&amp; TEXT(WEEKNUM(jaar_zip[[#This Row],[Datum]],21),"00")</f>
        <v>24-35</v>
      </c>
      <c r="L7369" s="101">
        <f>MONTH(jaar_zip[[#This Row],[Datum]])</f>
        <v>8</v>
      </c>
      <c r="M7369" s="101">
        <f>IF(ISNUMBER(jaar_zip[[#This Row],[etmaaltemperatuur]]),IF(jaar_zip[[#This Row],[etmaaltemperatuur]]&lt;stookgrens,stookgrens-jaar_zip[[#This Row],[etmaaltemperatuur]],0),"")</f>
        <v>0</v>
      </c>
      <c r="N7369" s="101">
        <f>IF(ISNUMBER(jaar_zip[[#This Row],[graaddagen]]),IF(OR(MONTH(jaar_zip[[#This Row],[Datum]])=1,MONTH(jaar_zip[[#This Row],[Datum]])=2,MONTH(jaar_zip[[#This Row],[Datum]])=11,MONTH(jaar_zip[[#This Row],[Datum]])=12),1.1,IF(OR(MONTH(jaar_zip[[#This Row],[Datum]])=3,MONTH(jaar_zip[[#This Row],[Datum]])=10),1,0.8))*jaar_zip[[#This Row],[graaddagen]],"")</f>
        <v>0</v>
      </c>
      <c r="O7369" s="101">
        <f>IF(ISNUMBER(jaar_zip[[#This Row],[etmaaltemperatuur]]),IF(jaar_zip[[#This Row],[etmaaltemperatuur]]&gt;stookgrens,jaar_zip[[#This Row],[etmaaltemperatuur]]-stookgrens,0),"")</f>
        <v>0.89999999999999858</v>
      </c>
    </row>
    <row r="7370" spans="1:15" x14ac:dyDescent="0.25">
      <c r="A7370">
        <v>348</v>
      </c>
      <c r="B7370">
        <v>20240901</v>
      </c>
      <c r="C7370">
        <v>3.9</v>
      </c>
      <c r="D7370">
        <v>22.3</v>
      </c>
      <c r="E7370">
        <v>1807</v>
      </c>
      <c r="F7370">
        <v>0</v>
      </c>
      <c r="G7370">
        <v>1014.9</v>
      </c>
      <c r="H7370">
        <v>74</v>
      </c>
      <c r="I7370" s="101" t="s">
        <v>38</v>
      </c>
      <c r="J7370" s="1">
        <f>DATEVALUE(RIGHT(jaar_zip[[#This Row],[YYYYMMDD]],2)&amp;"-"&amp;MID(jaar_zip[[#This Row],[YYYYMMDD]],5,2)&amp;"-"&amp;LEFT(jaar_zip[[#This Row],[YYYYMMDD]],4))</f>
        <v>45536</v>
      </c>
      <c r="K7370" s="101" t="str">
        <f>IF(AND(VALUE(MONTH(jaar_zip[[#This Row],[Datum]]))=1,VALUE(WEEKNUM(jaar_zip[[#This Row],[Datum]],21))&gt;51),RIGHT(YEAR(jaar_zip[[#This Row],[Datum]])-1,2),RIGHT(YEAR(jaar_zip[[#This Row],[Datum]]),2))&amp;"-"&amp; TEXT(WEEKNUM(jaar_zip[[#This Row],[Datum]],21),"00")</f>
        <v>24-35</v>
      </c>
      <c r="L7370" s="101">
        <f>MONTH(jaar_zip[[#This Row],[Datum]])</f>
        <v>9</v>
      </c>
      <c r="M7370" s="101">
        <f>IF(ISNUMBER(jaar_zip[[#This Row],[etmaaltemperatuur]]),IF(jaar_zip[[#This Row],[etmaaltemperatuur]]&lt;stookgrens,stookgrens-jaar_zip[[#This Row],[etmaaltemperatuur]],0),"")</f>
        <v>0</v>
      </c>
      <c r="N7370" s="101">
        <f>IF(ISNUMBER(jaar_zip[[#This Row],[graaddagen]]),IF(OR(MONTH(jaar_zip[[#This Row],[Datum]])=1,MONTH(jaar_zip[[#This Row],[Datum]])=2,MONTH(jaar_zip[[#This Row],[Datum]])=11,MONTH(jaar_zip[[#This Row],[Datum]])=12),1.1,IF(OR(MONTH(jaar_zip[[#This Row],[Datum]])=3,MONTH(jaar_zip[[#This Row],[Datum]])=10),1,0.8))*jaar_zip[[#This Row],[graaddagen]],"")</f>
        <v>0</v>
      </c>
      <c r="O7370" s="101">
        <f>IF(ISNUMBER(jaar_zip[[#This Row],[etmaaltemperatuur]]),IF(jaar_zip[[#This Row],[etmaaltemperatuur]]&gt;stookgrens,jaar_zip[[#This Row],[etmaaltemperatuur]]-stookgrens,0),"")</f>
        <v>4.3000000000000007</v>
      </c>
    </row>
    <row r="7371" spans="1:15" x14ac:dyDescent="0.25">
      <c r="A7371">
        <v>348</v>
      </c>
      <c r="B7371">
        <v>20240902</v>
      </c>
      <c r="C7371">
        <v>2.2999999999999998</v>
      </c>
      <c r="D7371">
        <v>22.4</v>
      </c>
      <c r="E7371">
        <v>1662</v>
      </c>
      <c r="F7371">
        <v>0</v>
      </c>
      <c r="G7371">
        <v>1012</v>
      </c>
      <c r="H7371">
        <v>81</v>
      </c>
      <c r="I7371" s="101" t="s">
        <v>38</v>
      </c>
      <c r="J7371" s="1">
        <f>DATEVALUE(RIGHT(jaar_zip[[#This Row],[YYYYMMDD]],2)&amp;"-"&amp;MID(jaar_zip[[#This Row],[YYYYMMDD]],5,2)&amp;"-"&amp;LEFT(jaar_zip[[#This Row],[YYYYMMDD]],4))</f>
        <v>45537</v>
      </c>
      <c r="K7371" s="101" t="str">
        <f>IF(AND(VALUE(MONTH(jaar_zip[[#This Row],[Datum]]))=1,VALUE(WEEKNUM(jaar_zip[[#This Row],[Datum]],21))&gt;51),RIGHT(YEAR(jaar_zip[[#This Row],[Datum]])-1,2),RIGHT(YEAR(jaar_zip[[#This Row],[Datum]]),2))&amp;"-"&amp; TEXT(WEEKNUM(jaar_zip[[#This Row],[Datum]],21),"00")</f>
        <v>24-36</v>
      </c>
      <c r="L7371" s="101">
        <f>MONTH(jaar_zip[[#This Row],[Datum]])</f>
        <v>9</v>
      </c>
      <c r="M7371" s="101">
        <f>IF(ISNUMBER(jaar_zip[[#This Row],[etmaaltemperatuur]]),IF(jaar_zip[[#This Row],[etmaaltemperatuur]]&lt;stookgrens,stookgrens-jaar_zip[[#This Row],[etmaaltemperatuur]],0),"")</f>
        <v>0</v>
      </c>
      <c r="N7371" s="101">
        <f>IF(ISNUMBER(jaar_zip[[#This Row],[graaddagen]]),IF(OR(MONTH(jaar_zip[[#This Row],[Datum]])=1,MONTH(jaar_zip[[#This Row],[Datum]])=2,MONTH(jaar_zip[[#This Row],[Datum]])=11,MONTH(jaar_zip[[#This Row],[Datum]])=12),1.1,IF(OR(MONTH(jaar_zip[[#This Row],[Datum]])=3,MONTH(jaar_zip[[#This Row],[Datum]])=10),1,0.8))*jaar_zip[[#This Row],[graaddagen]],"")</f>
        <v>0</v>
      </c>
      <c r="O7371" s="101">
        <f>IF(ISNUMBER(jaar_zip[[#This Row],[etmaaltemperatuur]]),IF(jaar_zip[[#This Row],[etmaaltemperatuur]]&gt;stookgrens,jaar_zip[[#This Row],[etmaaltemperatuur]]-stookgrens,0),"")</f>
        <v>4.3999999999999986</v>
      </c>
    </row>
    <row r="7372" spans="1:15" x14ac:dyDescent="0.25">
      <c r="A7372">
        <v>348</v>
      </c>
      <c r="B7372">
        <v>20240903</v>
      </c>
      <c r="C7372">
        <v>2.1</v>
      </c>
      <c r="D7372">
        <v>19.7</v>
      </c>
      <c r="E7372">
        <v>848</v>
      </c>
      <c r="F7372">
        <v>7.6</v>
      </c>
      <c r="G7372">
        <v>1014</v>
      </c>
      <c r="H7372">
        <v>91</v>
      </c>
      <c r="I7372" s="101" t="s">
        <v>38</v>
      </c>
      <c r="J7372" s="1">
        <f>DATEVALUE(RIGHT(jaar_zip[[#This Row],[YYYYMMDD]],2)&amp;"-"&amp;MID(jaar_zip[[#This Row],[YYYYMMDD]],5,2)&amp;"-"&amp;LEFT(jaar_zip[[#This Row],[YYYYMMDD]],4))</f>
        <v>45538</v>
      </c>
      <c r="K7372" s="101" t="str">
        <f>IF(AND(VALUE(MONTH(jaar_zip[[#This Row],[Datum]]))=1,VALUE(WEEKNUM(jaar_zip[[#This Row],[Datum]],21))&gt;51),RIGHT(YEAR(jaar_zip[[#This Row],[Datum]])-1,2),RIGHT(YEAR(jaar_zip[[#This Row],[Datum]]),2))&amp;"-"&amp; TEXT(WEEKNUM(jaar_zip[[#This Row],[Datum]],21),"00")</f>
        <v>24-36</v>
      </c>
      <c r="L7372" s="101">
        <f>MONTH(jaar_zip[[#This Row],[Datum]])</f>
        <v>9</v>
      </c>
      <c r="M7372" s="101">
        <f>IF(ISNUMBER(jaar_zip[[#This Row],[etmaaltemperatuur]]),IF(jaar_zip[[#This Row],[etmaaltemperatuur]]&lt;stookgrens,stookgrens-jaar_zip[[#This Row],[etmaaltemperatuur]],0),"")</f>
        <v>0</v>
      </c>
      <c r="N7372" s="101">
        <f>IF(ISNUMBER(jaar_zip[[#This Row],[graaddagen]]),IF(OR(MONTH(jaar_zip[[#This Row],[Datum]])=1,MONTH(jaar_zip[[#This Row],[Datum]])=2,MONTH(jaar_zip[[#This Row],[Datum]])=11,MONTH(jaar_zip[[#This Row],[Datum]])=12),1.1,IF(OR(MONTH(jaar_zip[[#This Row],[Datum]])=3,MONTH(jaar_zip[[#This Row],[Datum]])=10),1,0.8))*jaar_zip[[#This Row],[graaddagen]],"")</f>
        <v>0</v>
      </c>
      <c r="O7372" s="101">
        <f>IF(ISNUMBER(jaar_zip[[#This Row],[etmaaltemperatuur]]),IF(jaar_zip[[#This Row],[etmaaltemperatuur]]&gt;stookgrens,jaar_zip[[#This Row],[etmaaltemperatuur]]-stookgrens,0),"")</f>
        <v>1.6999999999999993</v>
      </c>
    </row>
    <row r="7373" spans="1:15" x14ac:dyDescent="0.25">
      <c r="A7373">
        <v>348</v>
      </c>
      <c r="B7373">
        <v>20240904</v>
      </c>
      <c r="C7373">
        <v>2.2000000000000002</v>
      </c>
      <c r="D7373">
        <v>18.3</v>
      </c>
      <c r="E7373">
        <v>1049</v>
      </c>
      <c r="F7373">
        <v>-0.1</v>
      </c>
      <c r="G7373">
        <v>1015.9</v>
      </c>
      <c r="H7373">
        <v>90</v>
      </c>
      <c r="I7373" s="101" t="s">
        <v>38</v>
      </c>
      <c r="J7373" s="1">
        <f>DATEVALUE(RIGHT(jaar_zip[[#This Row],[YYYYMMDD]],2)&amp;"-"&amp;MID(jaar_zip[[#This Row],[YYYYMMDD]],5,2)&amp;"-"&amp;LEFT(jaar_zip[[#This Row],[YYYYMMDD]],4))</f>
        <v>45539</v>
      </c>
      <c r="K7373" s="101" t="str">
        <f>IF(AND(VALUE(MONTH(jaar_zip[[#This Row],[Datum]]))=1,VALUE(WEEKNUM(jaar_zip[[#This Row],[Datum]],21))&gt;51),RIGHT(YEAR(jaar_zip[[#This Row],[Datum]])-1,2),RIGHT(YEAR(jaar_zip[[#This Row],[Datum]]),2))&amp;"-"&amp; TEXT(WEEKNUM(jaar_zip[[#This Row],[Datum]],21),"00")</f>
        <v>24-36</v>
      </c>
      <c r="L7373" s="101">
        <f>MONTH(jaar_zip[[#This Row],[Datum]])</f>
        <v>9</v>
      </c>
      <c r="M7373" s="101">
        <f>IF(ISNUMBER(jaar_zip[[#This Row],[etmaaltemperatuur]]),IF(jaar_zip[[#This Row],[etmaaltemperatuur]]&lt;stookgrens,stookgrens-jaar_zip[[#This Row],[etmaaltemperatuur]],0),"")</f>
        <v>0</v>
      </c>
      <c r="N7373" s="101">
        <f>IF(ISNUMBER(jaar_zip[[#This Row],[graaddagen]]),IF(OR(MONTH(jaar_zip[[#This Row],[Datum]])=1,MONTH(jaar_zip[[#This Row],[Datum]])=2,MONTH(jaar_zip[[#This Row],[Datum]])=11,MONTH(jaar_zip[[#This Row],[Datum]])=12),1.1,IF(OR(MONTH(jaar_zip[[#This Row],[Datum]])=3,MONTH(jaar_zip[[#This Row],[Datum]])=10),1,0.8))*jaar_zip[[#This Row],[graaddagen]],"")</f>
        <v>0</v>
      </c>
      <c r="O7373" s="101">
        <f>IF(ISNUMBER(jaar_zip[[#This Row],[etmaaltemperatuur]]),IF(jaar_zip[[#This Row],[etmaaltemperatuur]]&gt;stookgrens,jaar_zip[[#This Row],[etmaaltemperatuur]]-stookgrens,0),"")</f>
        <v>0.30000000000000071</v>
      </c>
    </row>
    <row r="7374" spans="1:15" x14ac:dyDescent="0.25">
      <c r="A7374">
        <v>348</v>
      </c>
      <c r="B7374">
        <v>20240905</v>
      </c>
      <c r="C7374">
        <v>3.7</v>
      </c>
      <c r="D7374">
        <v>21.9</v>
      </c>
      <c r="E7374">
        <v>1432</v>
      </c>
      <c r="F7374">
        <v>0</v>
      </c>
      <c r="G7374">
        <v>1010.5</v>
      </c>
      <c r="H7374">
        <v>77</v>
      </c>
      <c r="I7374" s="101" t="s">
        <v>38</v>
      </c>
      <c r="J7374" s="1">
        <f>DATEVALUE(RIGHT(jaar_zip[[#This Row],[YYYYMMDD]],2)&amp;"-"&amp;MID(jaar_zip[[#This Row],[YYYYMMDD]],5,2)&amp;"-"&amp;LEFT(jaar_zip[[#This Row],[YYYYMMDD]],4))</f>
        <v>45540</v>
      </c>
      <c r="K7374" s="101" t="str">
        <f>IF(AND(VALUE(MONTH(jaar_zip[[#This Row],[Datum]]))=1,VALUE(WEEKNUM(jaar_zip[[#This Row],[Datum]],21))&gt;51),RIGHT(YEAR(jaar_zip[[#This Row],[Datum]])-1,2),RIGHT(YEAR(jaar_zip[[#This Row],[Datum]]),2))&amp;"-"&amp; TEXT(WEEKNUM(jaar_zip[[#This Row],[Datum]],21),"00")</f>
        <v>24-36</v>
      </c>
      <c r="L7374" s="101">
        <f>MONTH(jaar_zip[[#This Row],[Datum]])</f>
        <v>9</v>
      </c>
      <c r="M7374" s="101">
        <f>IF(ISNUMBER(jaar_zip[[#This Row],[etmaaltemperatuur]]),IF(jaar_zip[[#This Row],[etmaaltemperatuur]]&lt;stookgrens,stookgrens-jaar_zip[[#This Row],[etmaaltemperatuur]],0),"")</f>
        <v>0</v>
      </c>
      <c r="N7374" s="101">
        <f>IF(ISNUMBER(jaar_zip[[#This Row],[graaddagen]]),IF(OR(MONTH(jaar_zip[[#This Row],[Datum]])=1,MONTH(jaar_zip[[#This Row],[Datum]])=2,MONTH(jaar_zip[[#This Row],[Datum]])=11,MONTH(jaar_zip[[#This Row],[Datum]])=12),1.1,IF(OR(MONTH(jaar_zip[[#This Row],[Datum]])=3,MONTH(jaar_zip[[#This Row],[Datum]])=10),1,0.8))*jaar_zip[[#This Row],[graaddagen]],"")</f>
        <v>0</v>
      </c>
      <c r="O7374" s="101">
        <f>IF(ISNUMBER(jaar_zip[[#This Row],[etmaaltemperatuur]]),IF(jaar_zip[[#This Row],[etmaaltemperatuur]]&gt;stookgrens,jaar_zip[[#This Row],[etmaaltemperatuur]]-stookgrens,0),"")</f>
        <v>3.8999999999999986</v>
      </c>
    </row>
    <row r="7375" spans="1:15" x14ac:dyDescent="0.25">
      <c r="A7375">
        <v>348</v>
      </c>
      <c r="B7375">
        <v>20240906</v>
      </c>
      <c r="C7375">
        <v>3.1</v>
      </c>
      <c r="D7375">
        <v>20.8</v>
      </c>
      <c r="E7375">
        <v>1548</v>
      </c>
      <c r="F7375">
        <v>5.8</v>
      </c>
      <c r="G7375">
        <v>1010.3</v>
      </c>
      <c r="H7375">
        <v>78</v>
      </c>
      <c r="I7375" s="101" t="s">
        <v>38</v>
      </c>
      <c r="J7375" s="1">
        <f>DATEVALUE(RIGHT(jaar_zip[[#This Row],[YYYYMMDD]],2)&amp;"-"&amp;MID(jaar_zip[[#This Row],[YYYYMMDD]],5,2)&amp;"-"&amp;LEFT(jaar_zip[[#This Row],[YYYYMMDD]],4))</f>
        <v>45541</v>
      </c>
      <c r="K7375" s="101" t="str">
        <f>IF(AND(VALUE(MONTH(jaar_zip[[#This Row],[Datum]]))=1,VALUE(WEEKNUM(jaar_zip[[#This Row],[Datum]],21))&gt;51),RIGHT(YEAR(jaar_zip[[#This Row],[Datum]])-1,2),RIGHT(YEAR(jaar_zip[[#This Row],[Datum]]),2))&amp;"-"&amp; TEXT(WEEKNUM(jaar_zip[[#This Row],[Datum]],21),"00")</f>
        <v>24-36</v>
      </c>
      <c r="L7375" s="101">
        <f>MONTH(jaar_zip[[#This Row],[Datum]])</f>
        <v>9</v>
      </c>
      <c r="M7375" s="101">
        <f>IF(ISNUMBER(jaar_zip[[#This Row],[etmaaltemperatuur]]),IF(jaar_zip[[#This Row],[etmaaltemperatuur]]&lt;stookgrens,stookgrens-jaar_zip[[#This Row],[etmaaltemperatuur]],0),"")</f>
        <v>0</v>
      </c>
      <c r="N7375" s="101">
        <f>IF(ISNUMBER(jaar_zip[[#This Row],[graaddagen]]),IF(OR(MONTH(jaar_zip[[#This Row],[Datum]])=1,MONTH(jaar_zip[[#This Row],[Datum]])=2,MONTH(jaar_zip[[#This Row],[Datum]])=11,MONTH(jaar_zip[[#This Row],[Datum]])=12),1.1,IF(OR(MONTH(jaar_zip[[#This Row],[Datum]])=3,MONTH(jaar_zip[[#This Row],[Datum]])=10),1,0.8))*jaar_zip[[#This Row],[graaddagen]],"")</f>
        <v>0</v>
      </c>
      <c r="O7375" s="101">
        <f>IF(ISNUMBER(jaar_zip[[#This Row],[etmaaltemperatuur]]),IF(jaar_zip[[#This Row],[etmaaltemperatuur]]&gt;stookgrens,jaar_zip[[#This Row],[etmaaltemperatuur]]-stookgrens,0),"")</f>
        <v>2.8000000000000007</v>
      </c>
    </row>
    <row r="7376" spans="1:15" x14ac:dyDescent="0.25">
      <c r="A7376">
        <v>348</v>
      </c>
      <c r="B7376">
        <v>20240907</v>
      </c>
      <c r="C7376">
        <v>2.5</v>
      </c>
      <c r="D7376">
        <v>21.4</v>
      </c>
      <c r="E7376">
        <v>1647</v>
      </c>
      <c r="F7376">
        <v>1.9</v>
      </c>
      <c r="G7376">
        <v>1010.6</v>
      </c>
      <c r="H7376">
        <v>80</v>
      </c>
      <c r="I7376" s="101" t="s">
        <v>38</v>
      </c>
      <c r="J7376" s="1">
        <f>DATEVALUE(RIGHT(jaar_zip[[#This Row],[YYYYMMDD]],2)&amp;"-"&amp;MID(jaar_zip[[#This Row],[YYYYMMDD]],5,2)&amp;"-"&amp;LEFT(jaar_zip[[#This Row],[YYYYMMDD]],4))</f>
        <v>45542</v>
      </c>
      <c r="K7376" s="101" t="str">
        <f>IF(AND(VALUE(MONTH(jaar_zip[[#This Row],[Datum]]))=1,VALUE(WEEKNUM(jaar_zip[[#This Row],[Datum]],21))&gt;51),RIGHT(YEAR(jaar_zip[[#This Row],[Datum]])-1,2),RIGHT(YEAR(jaar_zip[[#This Row],[Datum]]),2))&amp;"-"&amp; TEXT(WEEKNUM(jaar_zip[[#This Row],[Datum]],21),"00")</f>
        <v>24-36</v>
      </c>
      <c r="L7376" s="101">
        <f>MONTH(jaar_zip[[#This Row],[Datum]])</f>
        <v>9</v>
      </c>
      <c r="M7376" s="101">
        <f>IF(ISNUMBER(jaar_zip[[#This Row],[etmaaltemperatuur]]),IF(jaar_zip[[#This Row],[etmaaltemperatuur]]&lt;stookgrens,stookgrens-jaar_zip[[#This Row],[etmaaltemperatuur]],0),"")</f>
        <v>0</v>
      </c>
      <c r="N7376" s="101">
        <f>IF(ISNUMBER(jaar_zip[[#This Row],[graaddagen]]),IF(OR(MONTH(jaar_zip[[#This Row],[Datum]])=1,MONTH(jaar_zip[[#This Row],[Datum]])=2,MONTH(jaar_zip[[#This Row],[Datum]])=11,MONTH(jaar_zip[[#This Row],[Datum]])=12),1.1,IF(OR(MONTH(jaar_zip[[#This Row],[Datum]])=3,MONTH(jaar_zip[[#This Row],[Datum]])=10),1,0.8))*jaar_zip[[#This Row],[graaddagen]],"")</f>
        <v>0</v>
      </c>
      <c r="O7376" s="101">
        <f>IF(ISNUMBER(jaar_zip[[#This Row],[etmaaltemperatuur]]),IF(jaar_zip[[#This Row],[etmaaltemperatuur]]&gt;stookgrens,jaar_zip[[#This Row],[etmaaltemperatuur]]-stookgrens,0),"")</f>
        <v>3.3999999999999986</v>
      </c>
    </row>
    <row r="7377" spans="1:15" x14ac:dyDescent="0.25">
      <c r="A7377">
        <v>348</v>
      </c>
      <c r="B7377">
        <v>20240908</v>
      </c>
      <c r="C7377">
        <v>4.3</v>
      </c>
      <c r="D7377">
        <v>18.5</v>
      </c>
      <c r="E7377">
        <v>1473</v>
      </c>
      <c r="F7377">
        <v>0.1</v>
      </c>
      <c r="G7377">
        <v>1007.3</v>
      </c>
      <c r="H7377">
        <v>78</v>
      </c>
      <c r="I7377" s="101" t="s">
        <v>38</v>
      </c>
      <c r="J7377" s="1">
        <f>DATEVALUE(RIGHT(jaar_zip[[#This Row],[YYYYMMDD]],2)&amp;"-"&amp;MID(jaar_zip[[#This Row],[YYYYMMDD]],5,2)&amp;"-"&amp;LEFT(jaar_zip[[#This Row],[YYYYMMDD]],4))</f>
        <v>45543</v>
      </c>
      <c r="K7377" s="101" t="str">
        <f>IF(AND(VALUE(MONTH(jaar_zip[[#This Row],[Datum]]))=1,VALUE(WEEKNUM(jaar_zip[[#This Row],[Datum]],21))&gt;51),RIGHT(YEAR(jaar_zip[[#This Row],[Datum]])-1,2),RIGHT(YEAR(jaar_zip[[#This Row],[Datum]]),2))&amp;"-"&amp; TEXT(WEEKNUM(jaar_zip[[#This Row],[Datum]],21),"00")</f>
        <v>24-36</v>
      </c>
      <c r="L7377" s="101">
        <f>MONTH(jaar_zip[[#This Row],[Datum]])</f>
        <v>9</v>
      </c>
      <c r="M7377" s="101">
        <f>IF(ISNUMBER(jaar_zip[[#This Row],[etmaaltemperatuur]]),IF(jaar_zip[[#This Row],[etmaaltemperatuur]]&lt;stookgrens,stookgrens-jaar_zip[[#This Row],[etmaaltemperatuur]],0),"")</f>
        <v>0</v>
      </c>
      <c r="N7377" s="101">
        <f>IF(ISNUMBER(jaar_zip[[#This Row],[graaddagen]]),IF(OR(MONTH(jaar_zip[[#This Row],[Datum]])=1,MONTH(jaar_zip[[#This Row],[Datum]])=2,MONTH(jaar_zip[[#This Row],[Datum]])=11,MONTH(jaar_zip[[#This Row],[Datum]])=12),1.1,IF(OR(MONTH(jaar_zip[[#This Row],[Datum]])=3,MONTH(jaar_zip[[#This Row],[Datum]])=10),1,0.8))*jaar_zip[[#This Row],[graaddagen]],"")</f>
        <v>0</v>
      </c>
      <c r="O7377" s="101">
        <f>IF(ISNUMBER(jaar_zip[[#This Row],[etmaaltemperatuur]]),IF(jaar_zip[[#This Row],[etmaaltemperatuur]]&gt;stookgrens,jaar_zip[[#This Row],[etmaaltemperatuur]]-stookgrens,0),"")</f>
        <v>0.5</v>
      </c>
    </row>
    <row r="7378" spans="1:15" x14ac:dyDescent="0.25">
      <c r="A7378">
        <v>348</v>
      </c>
      <c r="B7378">
        <v>20240909</v>
      </c>
      <c r="C7378">
        <v>3.5</v>
      </c>
      <c r="D7378">
        <v>16.399999999999999</v>
      </c>
      <c r="E7378">
        <v>1124</v>
      </c>
      <c r="F7378">
        <v>0.6</v>
      </c>
      <c r="G7378">
        <v>1006</v>
      </c>
      <c r="H7378">
        <v>82</v>
      </c>
      <c r="I7378" s="101" t="s">
        <v>38</v>
      </c>
      <c r="J7378" s="1">
        <f>DATEVALUE(RIGHT(jaar_zip[[#This Row],[YYYYMMDD]],2)&amp;"-"&amp;MID(jaar_zip[[#This Row],[YYYYMMDD]],5,2)&amp;"-"&amp;LEFT(jaar_zip[[#This Row],[YYYYMMDD]],4))</f>
        <v>45544</v>
      </c>
      <c r="K7378" s="101" t="str">
        <f>IF(AND(VALUE(MONTH(jaar_zip[[#This Row],[Datum]]))=1,VALUE(WEEKNUM(jaar_zip[[#This Row],[Datum]],21))&gt;51),RIGHT(YEAR(jaar_zip[[#This Row],[Datum]])-1,2),RIGHT(YEAR(jaar_zip[[#This Row],[Datum]]),2))&amp;"-"&amp; TEXT(WEEKNUM(jaar_zip[[#This Row],[Datum]],21),"00")</f>
        <v>24-37</v>
      </c>
      <c r="L7378" s="101">
        <f>MONTH(jaar_zip[[#This Row],[Datum]])</f>
        <v>9</v>
      </c>
      <c r="M7378" s="101">
        <f>IF(ISNUMBER(jaar_zip[[#This Row],[etmaaltemperatuur]]),IF(jaar_zip[[#This Row],[etmaaltemperatuur]]&lt;stookgrens,stookgrens-jaar_zip[[#This Row],[etmaaltemperatuur]],0),"")</f>
        <v>1.6000000000000014</v>
      </c>
      <c r="N7378" s="101">
        <f>IF(ISNUMBER(jaar_zip[[#This Row],[graaddagen]]),IF(OR(MONTH(jaar_zip[[#This Row],[Datum]])=1,MONTH(jaar_zip[[#This Row],[Datum]])=2,MONTH(jaar_zip[[#This Row],[Datum]])=11,MONTH(jaar_zip[[#This Row],[Datum]])=12),1.1,IF(OR(MONTH(jaar_zip[[#This Row],[Datum]])=3,MONTH(jaar_zip[[#This Row],[Datum]])=10),1,0.8))*jaar_zip[[#This Row],[graaddagen]],"")</f>
        <v>1.2800000000000011</v>
      </c>
      <c r="O7378" s="101">
        <f>IF(ISNUMBER(jaar_zip[[#This Row],[etmaaltemperatuur]]),IF(jaar_zip[[#This Row],[etmaaltemperatuur]]&gt;stookgrens,jaar_zip[[#This Row],[etmaaltemperatuur]]-stookgrens,0),"")</f>
        <v>0</v>
      </c>
    </row>
    <row r="7379" spans="1:15" x14ac:dyDescent="0.25">
      <c r="A7379">
        <v>348</v>
      </c>
      <c r="B7379">
        <v>20240910</v>
      </c>
      <c r="C7379">
        <v>6.8</v>
      </c>
      <c r="D7379">
        <v>14.2</v>
      </c>
      <c r="E7379">
        <v>561</v>
      </c>
      <c r="F7379">
        <v>19.600000000000001</v>
      </c>
      <c r="G7379">
        <v>1007</v>
      </c>
      <c r="H7379">
        <v>88</v>
      </c>
      <c r="I7379" s="101" t="s">
        <v>38</v>
      </c>
      <c r="J7379" s="1">
        <f>DATEVALUE(RIGHT(jaar_zip[[#This Row],[YYYYMMDD]],2)&amp;"-"&amp;MID(jaar_zip[[#This Row],[YYYYMMDD]],5,2)&amp;"-"&amp;LEFT(jaar_zip[[#This Row],[YYYYMMDD]],4))</f>
        <v>45545</v>
      </c>
      <c r="K7379" s="101" t="str">
        <f>IF(AND(VALUE(MONTH(jaar_zip[[#This Row],[Datum]]))=1,VALUE(WEEKNUM(jaar_zip[[#This Row],[Datum]],21))&gt;51),RIGHT(YEAR(jaar_zip[[#This Row],[Datum]])-1,2),RIGHT(YEAR(jaar_zip[[#This Row],[Datum]]),2))&amp;"-"&amp; TEXT(WEEKNUM(jaar_zip[[#This Row],[Datum]],21),"00")</f>
        <v>24-37</v>
      </c>
      <c r="L7379" s="101">
        <f>MONTH(jaar_zip[[#This Row],[Datum]])</f>
        <v>9</v>
      </c>
      <c r="M7379" s="101">
        <f>IF(ISNUMBER(jaar_zip[[#This Row],[etmaaltemperatuur]]),IF(jaar_zip[[#This Row],[etmaaltemperatuur]]&lt;stookgrens,stookgrens-jaar_zip[[#This Row],[etmaaltemperatuur]],0),"")</f>
        <v>3.8000000000000007</v>
      </c>
      <c r="N7379" s="101">
        <f>IF(ISNUMBER(jaar_zip[[#This Row],[graaddagen]]),IF(OR(MONTH(jaar_zip[[#This Row],[Datum]])=1,MONTH(jaar_zip[[#This Row],[Datum]])=2,MONTH(jaar_zip[[#This Row],[Datum]])=11,MONTH(jaar_zip[[#This Row],[Datum]])=12),1.1,IF(OR(MONTH(jaar_zip[[#This Row],[Datum]])=3,MONTH(jaar_zip[[#This Row],[Datum]])=10),1,0.8))*jaar_zip[[#This Row],[graaddagen]],"")</f>
        <v>3.0400000000000009</v>
      </c>
      <c r="O7379" s="101">
        <f>IF(ISNUMBER(jaar_zip[[#This Row],[etmaaltemperatuur]]),IF(jaar_zip[[#This Row],[etmaaltemperatuur]]&gt;stookgrens,jaar_zip[[#This Row],[etmaaltemperatuur]]-stookgrens,0),"")</f>
        <v>0</v>
      </c>
    </row>
    <row r="7380" spans="1:15" x14ac:dyDescent="0.25">
      <c r="A7380">
        <v>348</v>
      </c>
      <c r="B7380">
        <v>20240911</v>
      </c>
      <c r="C7380">
        <v>4.5</v>
      </c>
      <c r="D7380">
        <v>10.9</v>
      </c>
      <c r="E7380">
        <v>1131</v>
      </c>
      <c r="F7380">
        <v>14.4</v>
      </c>
      <c r="G7380">
        <v>1005.9</v>
      </c>
      <c r="H7380">
        <v>84</v>
      </c>
      <c r="I7380" s="101" t="s">
        <v>38</v>
      </c>
      <c r="J7380" s="1">
        <f>DATEVALUE(RIGHT(jaar_zip[[#This Row],[YYYYMMDD]],2)&amp;"-"&amp;MID(jaar_zip[[#This Row],[YYYYMMDD]],5,2)&amp;"-"&amp;LEFT(jaar_zip[[#This Row],[YYYYMMDD]],4))</f>
        <v>45546</v>
      </c>
      <c r="K7380" s="101" t="str">
        <f>IF(AND(VALUE(MONTH(jaar_zip[[#This Row],[Datum]]))=1,VALUE(WEEKNUM(jaar_zip[[#This Row],[Datum]],21))&gt;51),RIGHT(YEAR(jaar_zip[[#This Row],[Datum]])-1,2),RIGHT(YEAR(jaar_zip[[#This Row],[Datum]]),2))&amp;"-"&amp; TEXT(WEEKNUM(jaar_zip[[#This Row],[Datum]],21),"00")</f>
        <v>24-37</v>
      </c>
      <c r="L7380" s="101">
        <f>MONTH(jaar_zip[[#This Row],[Datum]])</f>
        <v>9</v>
      </c>
      <c r="M7380" s="101">
        <f>IF(ISNUMBER(jaar_zip[[#This Row],[etmaaltemperatuur]]),IF(jaar_zip[[#This Row],[etmaaltemperatuur]]&lt;stookgrens,stookgrens-jaar_zip[[#This Row],[etmaaltemperatuur]],0),"")</f>
        <v>7.1</v>
      </c>
      <c r="N7380" s="101">
        <f>IF(ISNUMBER(jaar_zip[[#This Row],[graaddagen]]),IF(OR(MONTH(jaar_zip[[#This Row],[Datum]])=1,MONTH(jaar_zip[[#This Row],[Datum]])=2,MONTH(jaar_zip[[#This Row],[Datum]])=11,MONTH(jaar_zip[[#This Row],[Datum]])=12),1.1,IF(OR(MONTH(jaar_zip[[#This Row],[Datum]])=3,MONTH(jaar_zip[[#This Row],[Datum]])=10),1,0.8))*jaar_zip[[#This Row],[graaddagen]],"")</f>
        <v>5.68</v>
      </c>
      <c r="O7380" s="101">
        <f>IF(ISNUMBER(jaar_zip[[#This Row],[etmaaltemperatuur]]),IF(jaar_zip[[#This Row],[etmaaltemperatuur]]&gt;stookgrens,jaar_zip[[#This Row],[etmaaltemperatuur]]-stookgrens,0),"")</f>
        <v>0</v>
      </c>
    </row>
    <row r="7381" spans="1:15" x14ac:dyDescent="0.25">
      <c r="A7381">
        <v>348</v>
      </c>
      <c r="B7381">
        <v>20240912</v>
      </c>
      <c r="C7381">
        <v>2.8</v>
      </c>
      <c r="D7381">
        <v>10.3</v>
      </c>
      <c r="E7381">
        <v>1667</v>
      </c>
      <c r="F7381">
        <v>1.3</v>
      </c>
      <c r="G7381">
        <v>1013.4</v>
      </c>
      <c r="H7381">
        <v>84</v>
      </c>
      <c r="I7381" s="101" t="s">
        <v>38</v>
      </c>
      <c r="J7381" s="1">
        <f>DATEVALUE(RIGHT(jaar_zip[[#This Row],[YYYYMMDD]],2)&amp;"-"&amp;MID(jaar_zip[[#This Row],[YYYYMMDD]],5,2)&amp;"-"&amp;LEFT(jaar_zip[[#This Row],[YYYYMMDD]],4))</f>
        <v>45547</v>
      </c>
      <c r="K7381" s="101" t="str">
        <f>IF(AND(VALUE(MONTH(jaar_zip[[#This Row],[Datum]]))=1,VALUE(WEEKNUM(jaar_zip[[#This Row],[Datum]],21))&gt;51),RIGHT(YEAR(jaar_zip[[#This Row],[Datum]])-1,2),RIGHT(YEAR(jaar_zip[[#This Row],[Datum]]),2))&amp;"-"&amp; TEXT(WEEKNUM(jaar_zip[[#This Row],[Datum]],21),"00")</f>
        <v>24-37</v>
      </c>
      <c r="L7381" s="101">
        <f>MONTH(jaar_zip[[#This Row],[Datum]])</f>
        <v>9</v>
      </c>
      <c r="M7381" s="101">
        <f>IF(ISNUMBER(jaar_zip[[#This Row],[etmaaltemperatuur]]),IF(jaar_zip[[#This Row],[etmaaltemperatuur]]&lt;stookgrens,stookgrens-jaar_zip[[#This Row],[etmaaltemperatuur]],0),"")</f>
        <v>7.6999999999999993</v>
      </c>
      <c r="N7381" s="101">
        <f>IF(ISNUMBER(jaar_zip[[#This Row],[graaddagen]]),IF(OR(MONTH(jaar_zip[[#This Row],[Datum]])=1,MONTH(jaar_zip[[#This Row],[Datum]])=2,MONTH(jaar_zip[[#This Row],[Datum]])=11,MONTH(jaar_zip[[#This Row],[Datum]])=12),1.1,IF(OR(MONTH(jaar_zip[[#This Row],[Datum]])=3,MONTH(jaar_zip[[#This Row],[Datum]])=10),1,0.8))*jaar_zip[[#This Row],[graaddagen]],"")</f>
        <v>6.16</v>
      </c>
      <c r="O7381" s="101">
        <f>IF(ISNUMBER(jaar_zip[[#This Row],[etmaaltemperatuur]]),IF(jaar_zip[[#This Row],[etmaaltemperatuur]]&gt;stookgrens,jaar_zip[[#This Row],[etmaaltemperatuur]]-stookgrens,0),"")</f>
        <v>0</v>
      </c>
    </row>
    <row r="7382" spans="1:15" x14ac:dyDescent="0.25">
      <c r="A7382">
        <v>348</v>
      </c>
      <c r="B7382">
        <v>20240913</v>
      </c>
      <c r="C7382">
        <v>3</v>
      </c>
      <c r="D7382">
        <v>10.8</v>
      </c>
      <c r="E7382">
        <v>1375</v>
      </c>
      <c r="F7382">
        <v>0</v>
      </c>
      <c r="G7382">
        <v>1025.4000000000001</v>
      </c>
      <c r="H7382">
        <v>81</v>
      </c>
      <c r="I7382" s="101" t="s">
        <v>38</v>
      </c>
      <c r="J7382" s="1">
        <f>DATEVALUE(RIGHT(jaar_zip[[#This Row],[YYYYMMDD]],2)&amp;"-"&amp;MID(jaar_zip[[#This Row],[YYYYMMDD]],5,2)&amp;"-"&amp;LEFT(jaar_zip[[#This Row],[YYYYMMDD]],4))</f>
        <v>45548</v>
      </c>
      <c r="K7382" s="101" t="str">
        <f>IF(AND(VALUE(MONTH(jaar_zip[[#This Row],[Datum]]))=1,VALUE(WEEKNUM(jaar_zip[[#This Row],[Datum]],21))&gt;51),RIGHT(YEAR(jaar_zip[[#This Row],[Datum]])-1,2),RIGHT(YEAR(jaar_zip[[#This Row],[Datum]]),2))&amp;"-"&amp; TEXT(WEEKNUM(jaar_zip[[#This Row],[Datum]],21),"00")</f>
        <v>24-37</v>
      </c>
      <c r="L7382" s="101">
        <f>MONTH(jaar_zip[[#This Row],[Datum]])</f>
        <v>9</v>
      </c>
      <c r="M7382" s="101">
        <f>IF(ISNUMBER(jaar_zip[[#This Row],[etmaaltemperatuur]]),IF(jaar_zip[[#This Row],[etmaaltemperatuur]]&lt;stookgrens,stookgrens-jaar_zip[[#This Row],[etmaaltemperatuur]],0),"")</f>
        <v>7.1999999999999993</v>
      </c>
      <c r="N7382" s="101">
        <f>IF(ISNUMBER(jaar_zip[[#This Row],[graaddagen]]),IF(OR(MONTH(jaar_zip[[#This Row],[Datum]])=1,MONTH(jaar_zip[[#This Row],[Datum]])=2,MONTH(jaar_zip[[#This Row],[Datum]])=11,MONTH(jaar_zip[[#This Row],[Datum]])=12),1.1,IF(OR(MONTH(jaar_zip[[#This Row],[Datum]])=3,MONTH(jaar_zip[[#This Row],[Datum]])=10),1,0.8))*jaar_zip[[#This Row],[graaddagen]],"")</f>
        <v>5.76</v>
      </c>
      <c r="O7382" s="101">
        <f>IF(ISNUMBER(jaar_zip[[#This Row],[etmaaltemperatuur]]),IF(jaar_zip[[#This Row],[etmaaltemperatuur]]&gt;stookgrens,jaar_zip[[#This Row],[etmaaltemperatuur]]-stookgrens,0),"")</f>
        <v>0</v>
      </c>
    </row>
    <row r="7383" spans="1:15" x14ac:dyDescent="0.25">
      <c r="A7383">
        <v>348</v>
      </c>
      <c r="B7383">
        <v>20240914</v>
      </c>
      <c r="C7383">
        <v>1.5</v>
      </c>
      <c r="D7383">
        <v>11.4</v>
      </c>
      <c r="E7383">
        <v>1521</v>
      </c>
      <c r="F7383">
        <v>0</v>
      </c>
      <c r="G7383">
        <v>1030.5</v>
      </c>
      <c r="H7383">
        <v>80</v>
      </c>
      <c r="I7383" s="101" t="s">
        <v>38</v>
      </c>
      <c r="J7383" s="1">
        <f>DATEVALUE(RIGHT(jaar_zip[[#This Row],[YYYYMMDD]],2)&amp;"-"&amp;MID(jaar_zip[[#This Row],[YYYYMMDD]],5,2)&amp;"-"&amp;LEFT(jaar_zip[[#This Row],[YYYYMMDD]],4))</f>
        <v>45549</v>
      </c>
      <c r="K7383" s="101" t="str">
        <f>IF(AND(VALUE(MONTH(jaar_zip[[#This Row],[Datum]]))=1,VALUE(WEEKNUM(jaar_zip[[#This Row],[Datum]],21))&gt;51),RIGHT(YEAR(jaar_zip[[#This Row],[Datum]])-1,2),RIGHT(YEAR(jaar_zip[[#This Row],[Datum]]),2))&amp;"-"&amp; TEXT(WEEKNUM(jaar_zip[[#This Row],[Datum]],21),"00")</f>
        <v>24-37</v>
      </c>
      <c r="L7383" s="101">
        <f>MONTH(jaar_zip[[#This Row],[Datum]])</f>
        <v>9</v>
      </c>
      <c r="M7383" s="101">
        <f>IF(ISNUMBER(jaar_zip[[#This Row],[etmaaltemperatuur]]),IF(jaar_zip[[#This Row],[etmaaltemperatuur]]&lt;stookgrens,stookgrens-jaar_zip[[#This Row],[etmaaltemperatuur]],0),"")</f>
        <v>6.6</v>
      </c>
      <c r="N7383" s="101">
        <f>IF(ISNUMBER(jaar_zip[[#This Row],[graaddagen]]),IF(OR(MONTH(jaar_zip[[#This Row],[Datum]])=1,MONTH(jaar_zip[[#This Row],[Datum]])=2,MONTH(jaar_zip[[#This Row],[Datum]])=11,MONTH(jaar_zip[[#This Row],[Datum]])=12),1.1,IF(OR(MONTH(jaar_zip[[#This Row],[Datum]])=3,MONTH(jaar_zip[[#This Row],[Datum]])=10),1,0.8))*jaar_zip[[#This Row],[graaddagen]],"")</f>
        <v>5.28</v>
      </c>
      <c r="O7383" s="101">
        <f>IF(ISNUMBER(jaar_zip[[#This Row],[etmaaltemperatuur]]),IF(jaar_zip[[#This Row],[etmaaltemperatuur]]&gt;stookgrens,jaar_zip[[#This Row],[etmaaltemperatuur]]-stookgrens,0),"")</f>
        <v>0</v>
      </c>
    </row>
    <row r="7384" spans="1:15" x14ac:dyDescent="0.25">
      <c r="A7384">
        <v>348</v>
      </c>
      <c r="B7384">
        <v>20240915</v>
      </c>
      <c r="C7384">
        <v>2.2999999999999998</v>
      </c>
      <c r="D7384">
        <v>13.3</v>
      </c>
      <c r="E7384">
        <v>862</v>
      </c>
      <c r="F7384">
        <v>-0.1</v>
      </c>
      <c r="G7384">
        <v>1026.7</v>
      </c>
      <c r="H7384">
        <v>86</v>
      </c>
      <c r="I7384" s="101" t="s">
        <v>38</v>
      </c>
      <c r="J7384" s="1">
        <f>DATEVALUE(RIGHT(jaar_zip[[#This Row],[YYYYMMDD]],2)&amp;"-"&amp;MID(jaar_zip[[#This Row],[YYYYMMDD]],5,2)&amp;"-"&amp;LEFT(jaar_zip[[#This Row],[YYYYMMDD]],4))</f>
        <v>45550</v>
      </c>
      <c r="K7384" s="101" t="str">
        <f>IF(AND(VALUE(MONTH(jaar_zip[[#This Row],[Datum]]))=1,VALUE(WEEKNUM(jaar_zip[[#This Row],[Datum]],21))&gt;51),RIGHT(YEAR(jaar_zip[[#This Row],[Datum]])-1,2),RIGHT(YEAR(jaar_zip[[#This Row],[Datum]]),2))&amp;"-"&amp; TEXT(WEEKNUM(jaar_zip[[#This Row],[Datum]],21),"00")</f>
        <v>24-37</v>
      </c>
      <c r="L7384" s="101">
        <f>MONTH(jaar_zip[[#This Row],[Datum]])</f>
        <v>9</v>
      </c>
      <c r="M7384" s="101">
        <f>IF(ISNUMBER(jaar_zip[[#This Row],[etmaaltemperatuur]]),IF(jaar_zip[[#This Row],[etmaaltemperatuur]]&lt;stookgrens,stookgrens-jaar_zip[[#This Row],[etmaaltemperatuur]],0),"")</f>
        <v>4.6999999999999993</v>
      </c>
      <c r="N7384" s="101">
        <f>IF(ISNUMBER(jaar_zip[[#This Row],[graaddagen]]),IF(OR(MONTH(jaar_zip[[#This Row],[Datum]])=1,MONTH(jaar_zip[[#This Row],[Datum]])=2,MONTH(jaar_zip[[#This Row],[Datum]])=11,MONTH(jaar_zip[[#This Row],[Datum]])=12),1.1,IF(OR(MONTH(jaar_zip[[#This Row],[Datum]])=3,MONTH(jaar_zip[[#This Row],[Datum]])=10),1,0.8))*jaar_zip[[#This Row],[graaddagen]],"")</f>
        <v>3.76</v>
      </c>
      <c r="O7384" s="101">
        <f>IF(ISNUMBER(jaar_zip[[#This Row],[etmaaltemperatuur]]),IF(jaar_zip[[#This Row],[etmaaltemperatuur]]&gt;stookgrens,jaar_zip[[#This Row],[etmaaltemperatuur]]-stookgrens,0),"")</f>
        <v>0</v>
      </c>
    </row>
    <row r="7385" spans="1:15" x14ac:dyDescent="0.25">
      <c r="A7385">
        <v>348</v>
      </c>
      <c r="B7385">
        <v>20240916</v>
      </c>
      <c r="C7385">
        <v>3</v>
      </c>
      <c r="D7385">
        <v>14.1</v>
      </c>
      <c r="E7385">
        <v>1233</v>
      </c>
      <c r="F7385">
        <v>2.2000000000000002</v>
      </c>
      <c r="G7385">
        <v>1026.4000000000001</v>
      </c>
      <c r="H7385">
        <v>88</v>
      </c>
      <c r="I7385" s="101" t="s">
        <v>38</v>
      </c>
      <c r="J7385" s="1">
        <f>DATEVALUE(RIGHT(jaar_zip[[#This Row],[YYYYMMDD]],2)&amp;"-"&amp;MID(jaar_zip[[#This Row],[YYYYMMDD]],5,2)&amp;"-"&amp;LEFT(jaar_zip[[#This Row],[YYYYMMDD]],4))</f>
        <v>45551</v>
      </c>
      <c r="K7385" s="101" t="str">
        <f>IF(AND(VALUE(MONTH(jaar_zip[[#This Row],[Datum]]))=1,VALUE(WEEKNUM(jaar_zip[[#This Row],[Datum]],21))&gt;51),RIGHT(YEAR(jaar_zip[[#This Row],[Datum]])-1,2),RIGHT(YEAR(jaar_zip[[#This Row],[Datum]]),2))&amp;"-"&amp; TEXT(WEEKNUM(jaar_zip[[#This Row],[Datum]],21),"00")</f>
        <v>24-38</v>
      </c>
      <c r="L7385" s="101">
        <f>MONTH(jaar_zip[[#This Row],[Datum]])</f>
        <v>9</v>
      </c>
      <c r="M7385" s="101">
        <f>IF(ISNUMBER(jaar_zip[[#This Row],[etmaaltemperatuur]]),IF(jaar_zip[[#This Row],[etmaaltemperatuur]]&lt;stookgrens,stookgrens-jaar_zip[[#This Row],[etmaaltemperatuur]],0),"")</f>
        <v>3.9000000000000004</v>
      </c>
      <c r="N7385" s="101">
        <f>IF(ISNUMBER(jaar_zip[[#This Row],[graaddagen]]),IF(OR(MONTH(jaar_zip[[#This Row],[Datum]])=1,MONTH(jaar_zip[[#This Row],[Datum]])=2,MONTH(jaar_zip[[#This Row],[Datum]])=11,MONTH(jaar_zip[[#This Row],[Datum]])=12),1.1,IF(OR(MONTH(jaar_zip[[#This Row],[Datum]])=3,MONTH(jaar_zip[[#This Row],[Datum]])=10),1,0.8))*jaar_zip[[#This Row],[graaddagen]],"")</f>
        <v>3.1200000000000006</v>
      </c>
      <c r="O7385" s="101">
        <f>IF(ISNUMBER(jaar_zip[[#This Row],[etmaaltemperatuur]]),IF(jaar_zip[[#This Row],[etmaaltemperatuur]]&gt;stookgrens,jaar_zip[[#This Row],[etmaaltemperatuur]]-stookgrens,0),"")</f>
        <v>0</v>
      </c>
    </row>
    <row r="7386" spans="1:15" x14ac:dyDescent="0.25">
      <c r="A7386">
        <v>348</v>
      </c>
      <c r="B7386">
        <v>20240917</v>
      </c>
      <c r="C7386">
        <v>3.9</v>
      </c>
      <c r="D7386">
        <v>16.2</v>
      </c>
      <c r="E7386">
        <v>1183</v>
      </c>
      <c r="F7386">
        <v>0</v>
      </c>
      <c r="G7386">
        <v>1029.2</v>
      </c>
      <c r="H7386">
        <v>84</v>
      </c>
      <c r="I7386" s="101" t="s">
        <v>38</v>
      </c>
      <c r="J7386" s="1">
        <f>DATEVALUE(RIGHT(jaar_zip[[#This Row],[YYYYMMDD]],2)&amp;"-"&amp;MID(jaar_zip[[#This Row],[YYYYMMDD]],5,2)&amp;"-"&amp;LEFT(jaar_zip[[#This Row],[YYYYMMDD]],4))</f>
        <v>45552</v>
      </c>
      <c r="K7386" s="101" t="str">
        <f>IF(AND(VALUE(MONTH(jaar_zip[[#This Row],[Datum]]))=1,VALUE(WEEKNUM(jaar_zip[[#This Row],[Datum]],21))&gt;51),RIGHT(YEAR(jaar_zip[[#This Row],[Datum]])-1,2),RIGHT(YEAR(jaar_zip[[#This Row],[Datum]]),2))&amp;"-"&amp; TEXT(WEEKNUM(jaar_zip[[#This Row],[Datum]],21),"00")</f>
        <v>24-38</v>
      </c>
      <c r="L7386" s="101">
        <f>MONTH(jaar_zip[[#This Row],[Datum]])</f>
        <v>9</v>
      </c>
      <c r="M7386" s="101">
        <f>IF(ISNUMBER(jaar_zip[[#This Row],[etmaaltemperatuur]]),IF(jaar_zip[[#This Row],[etmaaltemperatuur]]&lt;stookgrens,stookgrens-jaar_zip[[#This Row],[etmaaltemperatuur]],0),"")</f>
        <v>1.8000000000000007</v>
      </c>
      <c r="N7386" s="101">
        <f>IF(ISNUMBER(jaar_zip[[#This Row],[graaddagen]]),IF(OR(MONTH(jaar_zip[[#This Row],[Datum]])=1,MONTH(jaar_zip[[#This Row],[Datum]])=2,MONTH(jaar_zip[[#This Row],[Datum]])=11,MONTH(jaar_zip[[#This Row],[Datum]])=12),1.1,IF(OR(MONTH(jaar_zip[[#This Row],[Datum]])=3,MONTH(jaar_zip[[#This Row],[Datum]])=10),1,0.8))*jaar_zip[[#This Row],[graaddagen]],"")</f>
        <v>1.4400000000000006</v>
      </c>
      <c r="O7386" s="101">
        <f>IF(ISNUMBER(jaar_zip[[#This Row],[etmaaltemperatuur]]),IF(jaar_zip[[#This Row],[etmaaltemperatuur]]&gt;stookgrens,jaar_zip[[#This Row],[etmaaltemperatuur]]-stookgrens,0),"")</f>
        <v>0</v>
      </c>
    </row>
    <row r="7387" spans="1:15" x14ac:dyDescent="0.25">
      <c r="A7387">
        <v>348</v>
      </c>
      <c r="B7387">
        <v>20240918</v>
      </c>
      <c r="C7387">
        <v>3.8</v>
      </c>
      <c r="D7387">
        <v>17.3</v>
      </c>
      <c r="E7387">
        <v>1417</v>
      </c>
      <c r="F7387">
        <v>0</v>
      </c>
      <c r="G7387">
        <v>1027.5999999999999</v>
      </c>
      <c r="H7387">
        <v>84</v>
      </c>
      <c r="I7387" s="101" t="s">
        <v>38</v>
      </c>
      <c r="J7387" s="1">
        <f>DATEVALUE(RIGHT(jaar_zip[[#This Row],[YYYYMMDD]],2)&amp;"-"&amp;MID(jaar_zip[[#This Row],[YYYYMMDD]],5,2)&amp;"-"&amp;LEFT(jaar_zip[[#This Row],[YYYYMMDD]],4))</f>
        <v>45553</v>
      </c>
      <c r="K7387" s="101" t="str">
        <f>IF(AND(VALUE(MONTH(jaar_zip[[#This Row],[Datum]]))=1,VALUE(WEEKNUM(jaar_zip[[#This Row],[Datum]],21))&gt;51),RIGHT(YEAR(jaar_zip[[#This Row],[Datum]])-1,2),RIGHT(YEAR(jaar_zip[[#This Row],[Datum]]),2))&amp;"-"&amp; TEXT(WEEKNUM(jaar_zip[[#This Row],[Datum]],21),"00")</f>
        <v>24-38</v>
      </c>
      <c r="L7387" s="101">
        <f>MONTH(jaar_zip[[#This Row],[Datum]])</f>
        <v>9</v>
      </c>
      <c r="M7387" s="101">
        <f>IF(ISNUMBER(jaar_zip[[#This Row],[etmaaltemperatuur]]),IF(jaar_zip[[#This Row],[etmaaltemperatuur]]&lt;stookgrens,stookgrens-jaar_zip[[#This Row],[etmaaltemperatuur]],0),"")</f>
        <v>0.69999999999999929</v>
      </c>
      <c r="N7387" s="101">
        <f>IF(ISNUMBER(jaar_zip[[#This Row],[graaddagen]]),IF(OR(MONTH(jaar_zip[[#This Row],[Datum]])=1,MONTH(jaar_zip[[#This Row],[Datum]])=2,MONTH(jaar_zip[[#This Row],[Datum]])=11,MONTH(jaar_zip[[#This Row],[Datum]])=12),1.1,IF(OR(MONTH(jaar_zip[[#This Row],[Datum]])=3,MONTH(jaar_zip[[#This Row],[Datum]])=10),1,0.8))*jaar_zip[[#This Row],[graaddagen]],"")</f>
        <v>0.5599999999999995</v>
      </c>
      <c r="O7387" s="101">
        <f>IF(ISNUMBER(jaar_zip[[#This Row],[etmaaltemperatuur]]),IF(jaar_zip[[#This Row],[etmaaltemperatuur]]&gt;stookgrens,jaar_zip[[#This Row],[etmaaltemperatuur]]-stookgrens,0),"")</f>
        <v>0</v>
      </c>
    </row>
    <row r="7388" spans="1:15" x14ac:dyDescent="0.25">
      <c r="A7388">
        <v>348</v>
      </c>
      <c r="B7388">
        <v>20240919</v>
      </c>
      <c r="C7388">
        <v>3.8</v>
      </c>
      <c r="D7388">
        <v>17.600000000000001</v>
      </c>
      <c r="E7388">
        <v>1531</v>
      </c>
      <c r="F7388">
        <v>0</v>
      </c>
      <c r="G7388">
        <v>1024.5</v>
      </c>
      <c r="H7388">
        <v>85</v>
      </c>
      <c r="I7388" s="101" t="s">
        <v>38</v>
      </c>
      <c r="J7388" s="1">
        <f>DATEVALUE(RIGHT(jaar_zip[[#This Row],[YYYYMMDD]],2)&amp;"-"&amp;MID(jaar_zip[[#This Row],[YYYYMMDD]],5,2)&amp;"-"&amp;LEFT(jaar_zip[[#This Row],[YYYYMMDD]],4))</f>
        <v>45554</v>
      </c>
      <c r="K7388" s="101" t="str">
        <f>IF(AND(VALUE(MONTH(jaar_zip[[#This Row],[Datum]]))=1,VALUE(WEEKNUM(jaar_zip[[#This Row],[Datum]],21))&gt;51),RIGHT(YEAR(jaar_zip[[#This Row],[Datum]])-1,2),RIGHT(YEAR(jaar_zip[[#This Row],[Datum]]),2))&amp;"-"&amp; TEXT(WEEKNUM(jaar_zip[[#This Row],[Datum]],21),"00")</f>
        <v>24-38</v>
      </c>
      <c r="L7388" s="101">
        <f>MONTH(jaar_zip[[#This Row],[Datum]])</f>
        <v>9</v>
      </c>
      <c r="M7388" s="101">
        <f>IF(ISNUMBER(jaar_zip[[#This Row],[etmaaltemperatuur]]),IF(jaar_zip[[#This Row],[etmaaltemperatuur]]&lt;stookgrens,stookgrens-jaar_zip[[#This Row],[etmaaltemperatuur]],0),"")</f>
        <v>0.39999999999999858</v>
      </c>
      <c r="N7388" s="101">
        <f>IF(ISNUMBER(jaar_zip[[#This Row],[graaddagen]]),IF(OR(MONTH(jaar_zip[[#This Row],[Datum]])=1,MONTH(jaar_zip[[#This Row],[Datum]])=2,MONTH(jaar_zip[[#This Row],[Datum]])=11,MONTH(jaar_zip[[#This Row],[Datum]])=12),1.1,IF(OR(MONTH(jaar_zip[[#This Row],[Datum]])=3,MONTH(jaar_zip[[#This Row],[Datum]])=10),1,0.8))*jaar_zip[[#This Row],[graaddagen]],"")</f>
        <v>0.3199999999999989</v>
      </c>
      <c r="O7388" s="101">
        <f>IF(ISNUMBER(jaar_zip[[#This Row],[etmaaltemperatuur]]),IF(jaar_zip[[#This Row],[etmaaltemperatuur]]&gt;stookgrens,jaar_zip[[#This Row],[etmaaltemperatuur]]-stookgrens,0),"")</f>
        <v>0</v>
      </c>
    </row>
    <row r="7389" spans="1:15" x14ac:dyDescent="0.25">
      <c r="A7389">
        <v>348</v>
      </c>
      <c r="B7389">
        <v>20240920</v>
      </c>
      <c r="C7389">
        <v>4.0999999999999996</v>
      </c>
      <c r="D7389">
        <v>18.100000000000001</v>
      </c>
      <c r="E7389">
        <v>1545</v>
      </c>
      <c r="F7389">
        <v>0</v>
      </c>
      <c r="G7389">
        <v>1021.5</v>
      </c>
      <c r="H7389">
        <v>74</v>
      </c>
      <c r="I7389" s="101" t="s">
        <v>38</v>
      </c>
      <c r="J7389" s="1">
        <f>DATEVALUE(RIGHT(jaar_zip[[#This Row],[YYYYMMDD]],2)&amp;"-"&amp;MID(jaar_zip[[#This Row],[YYYYMMDD]],5,2)&amp;"-"&amp;LEFT(jaar_zip[[#This Row],[YYYYMMDD]],4))</f>
        <v>45555</v>
      </c>
      <c r="K7389" s="101" t="str">
        <f>IF(AND(VALUE(MONTH(jaar_zip[[#This Row],[Datum]]))=1,VALUE(WEEKNUM(jaar_zip[[#This Row],[Datum]],21))&gt;51),RIGHT(YEAR(jaar_zip[[#This Row],[Datum]])-1,2),RIGHT(YEAR(jaar_zip[[#This Row],[Datum]]),2))&amp;"-"&amp; TEXT(WEEKNUM(jaar_zip[[#This Row],[Datum]],21),"00")</f>
        <v>24-38</v>
      </c>
      <c r="L7389" s="101">
        <f>MONTH(jaar_zip[[#This Row],[Datum]])</f>
        <v>9</v>
      </c>
      <c r="M7389" s="101">
        <f>IF(ISNUMBER(jaar_zip[[#This Row],[etmaaltemperatuur]]),IF(jaar_zip[[#This Row],[etmaaltemperatuur]]&lt;stookgrens,stookgrens-jaar_zip[[#This Row],[etmaaltemperatuur]],0),"")</f>
        <v>0</v>
      </c>
      <c r="N7389" s="101">
        <f>IF(ISNUMBER(jaar_zip[[#This Row],[graaddagen]]),IF(OR(MONTH(jaar_zip[[#This Row],[Datum]])=1,MONTH(jaar_zip[[#This Row],[Datum]])=2,MONTH(jaar_zip[[#This Row],[Datum]])=11,MONTH(jaar_zip[[#This Row],[Datum]])=12),1.1,IF(OR(MONTH(jaar_zip[[#This Row],[Datum]])=3,MONTH(jaar_zip[[#This Row],[Datum]])=10),1,0.8))*jaar_zip[[#This Row],[graaddagen]],"")</f>
        <v>0</v>
      </c>
      <c r="O7389" s="101">
        <f>IF(ISNUMBER(jaar_zip[[#This Row],[etmaaltemperatuur]]),IF(jaar_zip[[#This Row],[etmaaltemperatuur]]&gt;stookgrens,jaar_zip[[#This Row],[etmaaltemperatuur]]-stookgrens,0),"")</f>
        <v>0.10000000000000142</v>
      </c>
    </row>
    <row r="7390" spans="1:15" x14ac:dyDescent="0.25">
      <c r="A7390">
        <v>348</v>
      </c>
      <c r="B7390">
        <v>20240921</v>
      </c>
      <c r="C7390">
        <v>2.5</v>
      </c>
      <c r="D7390">
        <v>18</v>
      </c>
      <c r="E7390">
        <v>1545</v>
      </c>
      <c r="F7390">
        <v>0</v>
      </c>
      <c r="G7390">
        <v>1019.3</v>
      </c>
      <c r="H7390">
        <v>76</v>
      </c>
      <c r="I7390" s="101" t="s">
        <v>38</v>
      </c>
      <c r="J7390" s="1">
        <f>DATEVALUE(RIGHT(jaar_zip[[#This Row],[YYYYMMDD]],2)&amp;"-"&amp;MID(jaar_zip[[#This Row],[YYYYMMDD]],5,2)&amp;"-"&amp;LEFT(jaar_zip[[#This Row],[YYYYMMDD]],4))</f>
        <v>45556</v>
      </c>
      <c r="K7390" s="101" t="str">
        <f>IF(AND(VALUE(MONTH(jaar_zip[[#This Row],[Datum]]))=1,VALUE(WEEKNUM(jaar_zip[[#This Row],[Datum]],21))&gt;51),RIGHT(YEAR(jaar_zip[[#This Row],[Datum]])-1,2),RIGHT(YEAR(jaar_zip[[#This Row],[Datum]]),2))&amp;"-"&amp; TEXT(WEEKNUM(jaar_zip[[#This Row],[Datum]],21),"00")</f>
        <v>24-38</v>
      </c>
      <c r="L7390" s="101">
        <f>MONTH(jaar_zip[[#This Row],[Datum]])</f>
        <v>9</v>
      </c>
      <c r="M7390" s="101">
        <f>IF(ISNUMBER(jaar_zip[[#This Row],[etmaaltemperatuur]]),IF(jaar_zip[[#This Row],[etmaaltemperatuur]]&lt;stookgrens,stookgrens-jaar_zip[[#This Row],[etmaaltemperatuur]],0),"")</f>
        <v>0</v>
      </c>
      <c r="N7390" s="101">
        <f>IF(ISNUMBER(jaar_zip[[#This Row],[graaddagen]]),IF(OR(MONTH(jaar_zip[[#This Row],[Datum]])=1,MONTH(jaar_zip[[#This Row],[Datum]])=2,MONTH(jaar_zip[[#This Row],[Datum]])=11,MONTH(jaar_zip[[#This Row],[Datum]])=12),1.1,IF(OR(MONTH(jaar_zip[[#This Row],[Datum]])=3,MONTH(jaar_zip[[#This Row],[Datum]])=10),1,0.8))*jaar_zip[[#This Row],[graaddagen]],"")</f>
        <v>0</v>
      </c>
      <c r="O7390" s="101">
        <f>IF(ISNUMBER(jaar_zip[[#This Row],[etmaaltemperatuur]]),IF(jaar_zip[[#This Row],[etmaaltemperatuur]]&gt;stookgrens,jaar_zip[[#This Row],[etmaaltemperatuur]]-stookgrens,0),"")</f>
        <v>0</v>
      </c>
    </row>
    <row r="7391" spans="1:15" x14ac:dyDescent="0.25">
      <c r="A7391">
        <v>348</v>
      </c>
      <c r="B7391">
        <v>20240922</v>
      </c>
      <c r="C7391">
        <v>2.1</v>
      </c>
      <c r="D7391">
        <v>18</v>
      </c>
      <c r="E7391">
        <v>923</v>
      </c>
      <c r="F7391">
        <v>-0.1</v>
      </c>
      <c r="G7391">
        <v>1013.9</v>
      </c>
      <c r="H7391">
        <v>83</v>
      </c>
      <c r="I7391" s="101" t="s">
        <v>38</v>
      </c>
      <c r="J7391" s="1">
        <f>DATEVALUE(RIGHT(jaar_zip[[#This Row],[YYYYMMDD]],2)&amp;"-"&amp;MID(jaar_zip[[#This Row],[YYYYMMDD]],5,2)&amp;"-"&amp;LEFT(jaar_zip[[#This Row],[YYYYMMDD]],4))</f>
        <v>45557</v>
      </c>
      <c r="K7391" s="101" t="str">
        <f>IF(AND(VALUE(MONTH(jaar_zip[[#This Row],[Datum]]))=1,VALUE(WEEKNUM(jaar_zip[[#This Row],[Datum]],21))&gt;51),RIGHT(YEAR(jaar_zip[[#This Row],[Datum]])-1,2),RIGHT(YEAR(jaar_zip[[#This Row],[Datum]]),2))&amp;"-"&amp; TEXT(WEEKNUM(jaar_zip[[#This Row],[Datum]],21),"00")</f>
        <v>24-38</v>
      </c>
      <c r="L7391" s="101">
        <f>MONTH(jaar_zip[[#This Row],[Datum]])</f>
        <v>9</v>
      </c>
      <c r="M7391" s="101">
        <f>IF(ISNUMBER(jaar_zip[[#This Row],[etmaaltemperatuur]]),IF(jaar_zip[[#This Row],[etmaaltemperatuur]]&lt;stookgrens,stookgrens-jaar_zip[[#This Row],[etmaaltemperatuur]],0),"")</f>
        <v>0</v>
      </c>
      <c r="N7391" s="101">
        <f>IF(ISNUMBER(jaar_zip[[#This Row],[graaddagen]]),IF(OR(MONTH(jaar_zip[[#This Row],[Datum]])=1,MONTH(jaar_zip[[#This Row],[Datum]])=2,MONTH(jaar_zip[[#This Row],[Datum]])=11,MONTH(jaar_zip[[#This Row],[Datum]])=12),1.1,IF(OR(MONTH(jaar_zip[[#This Row],[Datum]])=3,MONTH(jaar_zip[[#This Row],[Datum]])=10),1,0.8))*jaar_zip[[#This Row],[graaddagen]],"")</f>
        <v>0</v>
      </c>
      <c r="O7391" s="101">
        <f>IF(ISNUMBER(jaar_zip[[#This Row],[etmaaltemperatuur]]),IF(jaar_zip[[#This Row],[etmaaltemperatuur]]&gt;stookgrens,jaar_zip[[#This Row],[etmaaltemperatuur]]-stookgrens,0),"")</f>
        <v>0</v>
      </c>
    </row>
    <row r="7392" spans="1:15" x14ac:dyDescent="0.25">
      <c r="A7392">
        <v>348</v>
      </c>
      <c r="B7392">
        <v>20240923</v>
      </c>
      <c r="C7392">
        <v>3.7</v>
      </c>
      <c r="D7392">
        <v>16.899999999999999</v>
      </c>
      <c r="E7392">
        <v>1060</v>
      </c>
      <c r="F7392">
        <v>-0.1</v>
      </c>
      <c r="G7392">
        <v>1006.9</v>
      </c>
      <c r="H7392">
        <v>85</v>
      </c>
      <c r="I7392" s="101" t="s">
        <v>38</v>
      </c>
      <c r="J7392" s="1">
        <f>DATEVALUE(RIGHT(jaar_zip[[#This Row],[YYYYMMDD]],2)&amp;"-"&amp;MID(jaar_zip[[#This Row],[YYYYMMDD]],5,2)&amp;"-"&amp;LEFT(jaar_zip[[#This Row],[YYYYMMDD]],4))</f>
        <v>45558</v>
      </c>
      <c r="K7392" s="101" t="str">
        <f>IF(AND(VALUE(MONTH(jaar_zip[[#This Row],[Datum]]))=1,VALUE(WEEKNUM(jaar_zip[[#This Row],[Datum]],21))&gt;51),RIGHT(YEAR(jaar_zip[[#This Row],[Datum]])-1,2),RIGHT(YEAR(jaar_zip[[#This Row],[Datum]]),2))&amp;"-"&amp; TEXT(WEEKNUM(jaar_zip[[#This Row],[Datum]],21),"00")</f>
        <v>24-39</v>
      </c>
      <c r="L7392" s="101">
        <f>MONTH(jaar_zip[[#This Row],[Datum]])</f>
        <v>9</v>
      </c>
      <c r="M7392" s="101">
        <f>IF(ISNUMBER(jaar_zip[[#This Row],[etmaaltemperatuur]]),IF(jaar_zip[[#This Row],[etmaaltemperatuur]]&lt;stookgrens,stookgrens-jaar_zip[[#This Row],[etmaaltemperatuur]],0),"")</f>
        <v>1.1000000000000014</v>
      </c>
      <c r="N7392" s="101">
        <f>IF(ISNUMBER(jaar_zip[[#This Row],[graaddagen]]),IF(OR(MONTH(jaar_zip[[#This Row],[Datum]])=1,MONTH(jaar_zip[[#This Row],[Datum]])=2,MONTH(jaar_zip[[#This Row],[Datum]])=11,MONTH(jaar_zip[[#This Row],[Datum]])=12),1.1,IF(OR(MONTH(jaar_zip[[#This Row],[Datum]])=3,MONTH(jaar_zip[[#This Row],[Datum]])=10),1,0.8))*jaar_zip[[#This Row],[graaddagen]],"")</f>
        <v>0.88000000000000123</v>
      </c>
      <c r="O7392" s="101">
        <f>IF(ISNUMBER(jaar_zip[[#This Row],[etmaaltemperatuur]]),IF(jaar_zip[[#This Row],[etmaaltemperatuur]]&gt;stookgrens,jaar_zip[[#This Row],[etmaaltemperatuur]]-stookgrens,0),"")</f>
        <v>0</v>
      </c>
    </row>
    <row r="7393" spans="1:15" x14ac:dyDescent="0.25">
      <c r="A7393">
        <v>348</v>
      </c>
      <c r="B7393">
        <v>20240924</v>
      </c>
      <c r="C7393">
        <v>4</v>
      </c>
      <c r="D7393">
        <v>14.5</v>
      </c>
      <c r="E7393">
        <v>770</v>
      </c>
      <c r="F7393">
        <v>3.4</v>
      </c>
      <c r="G7393">
        <v>1002.7</v>
      </c>
      <c r="H7393">
        <v>89</v>
      </c>
      <c r="I7393" s="101" t="s">
        <v>38</v>
      </c>
      <c r="J7393" s="1">
        <f>DATEVALUE(RIGHT(jaar_zip[[#This Row],[YYYYMMDD]],2)&amp;"-"&amp;MID(jaar_zip[[#This Row],[YYYYMMDD]],5,2)&amp;"-"&amp;LEFT(jaar_zip[[#This Row],[YYYYMMDD]],4))</f>
        <v>45559</v>
      </c>
      <c r="K7393" s="101" t="str">
        <f>IF(AND(VALUE(MONTH(jaar_zip[[#This Row],[Datum]]))=1,VALUE(WEEKNUM(jaar_zip[[#This Row],[Datum]],21))&gt;51),RIGHT(YEAR(jaar_zip[[#This Row],[Datum]])-1,2),RIGHT(YEAR(jaar_zip[[#This Row],[Datum]]),2))&amp;"-"&amp; TEXT(WEEKNUM(jaar_zip[[#This Row],[Datum]],21),"00")</f>
        <v>24-39</v>
      </c>
      <c r="L7393" s="101">
        <f>MONTH(jaar_zip[[#This Row],[Datum]])</f>
        <v>9</v>
      </c>
      <c r="M7393" s="101">
        <f>IF(ISNUMBER(jaar_zip[[#This Row],[etmaaltemperatuur]]),IF(jaar_zip[[#This Row],[etmaaltemperatuur]]&lt;stookgrens,stookgrens-jaar_zip[[#This Row],[etmaaltemperatuur]],0),"")</f>
        <v>3.5</v>
      </c>
      <c r="N7393" s="101">
        <f>IF(ISNUMBER(jaar_zip[[#This Row],[graaddagen]]),IF(OR(MONTH(jaar_zip[[#This Row],[Datum]])=1,MONTH(jaar_zip[[#This Row],[Datum]])=2,MONTH(jaar_zip[[#This Row],[Datum]])=11,MONTH(jaar_zip[[#This Row],[Datum]])=12),1.1,IF(OR(MONTH(jaar_zip[[#This Row],[Datum]])=3,MONTH(jaar_zip[[#This Row],[Datum]])=10),1,0.8))*jaar_zip[[#This Row],[graaddagen]],"")</f>
        <v>2.8000000000000003</v>
      </c>
      <c r="O7393" s="101">
        <f>IF(ISNUMBER(jaar_zip[[#This Row],[etmaaltemperatuur]]),IF(jaar_zip[[#This Row],[etmaaltemperatuur]]&gt;stookgrens,jaar_zip[[#This Row],[etmaaltemperatuur]]-stookgrens,0),"")</f>
        <v>0</v>
      </c>
    </row>
    <row r="7394" spans="1:15" x14ac:dyDescent="0.25">
      <c r="A7394">
        <v>348</v>
      </c>
      <c r="B7394">
        <v>20240925</v>
      </c>
      <c r="C7394">
        <v>4.2</v>
      </c>
      <c r="D7394">
        <v>15.1</v>
      </c>
      <c r="E7394">
        <v>810</v>
      </c>
      <c r="F7394">
        <v>2.1</v>
      </c>
      <c r="G7394">
        <v>1000.5</v>
      </c>
      <c r="H7394">
        <v>86</v>
      </c>
      <c r="I7394" s="101" t="s">
        <v>38</v>
      </c>
      <c r="J7394" s="1">
        <f>DATEVALUE(RIGHT(jaar_zip[[#This Row],[YYYYMMDD]],2)&amp;"-"&amp;MID(jaar_zip[[#This Row],[YYYYMMDD]],5,2)&amp;"-"&amp;LEFT(jaar_zip[[#This Row],[YYYYMMDD]],4))</f>
        <v>45560</v>
      </c>
      <c r="K7394" s="101" t="str">
        <f>IF(AND(VALUE(MONTH(jaar_zip[[#This Row],[Datum]]))=1,VALUE(WEEKNUM(jaar_zip[[#This Row],[Datum]],21))&gt;51),RIGHT(YEAR(jaar_zip[[#This Row],[Datum]])-1,2),RIGHT(YEAR(jaar_zip[[#This Row],[Datum]]),2))&amp;"-"&amp; TEXT(WEEKNUM(jaar_zip[[#This Row],[Datum]],21),"00")</f>
        <v>24-39</v>
      </c>
      <c r="L7394" s="101">
        <f>MONTH(jaar_zip[[#This Row],[Datum]])</f>
        <v>9</v>
      </c>
      <c r="M7394" s="101">
        <f>IF(ISNUMBER(jaar_zip[[#This Row],[etmaaltemperatuur]]),IF(jaar_zip[[#This Row],[etmaaltemperatuur]]&lt;stookgrens,stookgrens-jaar_zip[[#This Row],[etmaaltemperatuur]],0),"")</f>
        <v>2.9000000000000004</v>
      </c>
      <c r="N7394" s="101">
        <f>IF(ISNUMBER(jaar_zip[[#This Row],[graaddagen]]),IF(OR(MONTH(jaar_zip[[#This Row],[Datum]])=1,MONTH(jaar_zip[[#This Row],[Datum]])=2,MONTH(jaar_zip[[#This Row],[Datum]])=11,MONTH(jaar_zip[[#This Row],[Datum]])=12),1.1,IF(OR(MONTH(jaar_zip[[#This Row],[Datum]])=3,MONTH(jaar_zip[[#This Row],[Datum]])=10),1,0.8))*jaar_zip[[#This Row],[graaddagen]],"")</f>
        <v>2.3200000000000003</v>
      </c>
      <c r="O7394" s="101">
        <f>IF(ISNUMBER(jaar_zip[[#This Row],[etmaaltemperatuur]]),IF(jaar_zip[[#This Row],[etmaaltemperatuur]]&gt;stookgrens,jaar_zip[[#This Row],[etmaaltemperatuur]]-stookgrens,0),"")</f>
        <v>0</v>
      </c>
    </row>
    <row r="7395" spans="1:15" x14ac:dyDescent="0.25">
      <c r="A7395">
        <v>348</v>
      </c>
      <c r="B7395">
        <v>20240926</v>
      </c>
      <c r="C7395">
        <v>6.6</v>
      </c>
      <c r="D7395">
        <v>15.6</v>
      </c>
      <c r="E7395">
        <v>756</v>
      </c>
      <c r="F7395">
        <v>11.5</v>
      </c>
      <c r="G7395">
        <v>989.3</v>
      </c>
      <c r="H7395">
        <v>87</v>
      </c>
      <c r="I7395" s="101" t="s">
        <v>38</v>
      </c>
      <c r="J7395" s="1">
        <f>DATEVALUE(RIGHT(jaar_zip[[#This Row],[YYYYMMDD]],2)&amp;"-"&amp;MID(jaar_zip[[#This Row],[YYYYMMDD]],5,2)&amp;"-"&amp;LEFT(jaar_zip[[#This Row],[YYYYMMDD]],4))</f>
        <v>45561</v>
      </c>
      <c r="K7395" s="101" t="str">
        <f>IF(AND(VALUE(MONTH(jaar_zip[[#This Row],[Datum]]))=1,VALUE(WEEKNUM(jaar_zip[[#This Row],[Datum]],21))&gt;51),RIGHT(YEAR(jaar_zip[[#This Row],[Datum]])-1,2),RIGHT(YEAR(jaar_zip[[#This Row],[Datum]]),2))&amp;"-"&amp; TEXT(WEEKNUM(jaar_zip[[#This Row],[Datum]],21),"00")</f>
        <v>24-39</v>
      </c>
      <c r="L7395" s="101">
        <f>MONTH(jaar_zip[[#This Row],[Datum]])</f>
        <v>9</v>
      </c>
      <c r="M7395" s="101">
        <f>IF(ISNUMBER(jaar_zip[[#This Row],[etmaaltemperatuur]]),IF(jaar_zip[[#This Row],[etmaaltemperatuur]]&lt;stookgrens,stookgrens-jaar_zip[[#This Row],[etmaaltemperatuur]],0),"")</f>
        <v>2.4000000000000004</v>
      </c>
      <c r="N7395" s="101">
        <f>IF(ISNUMBER(jaar_zip[[#This Row],[graaddagen]]),IF(OR(MONTH(jaar_zip[[#This Row],[Datum]])=1,MONTH(jaar_zip[[#This Row],[Datum]])=2,MONTH(jaar_zip[[#This Row],[Datum]])=11,MONTH(jaar_zip[[#This Row],[Datum]])=12),1.1,IF(OR(MONTH(jaar_zip[[#This Row],[Datum]])=3,MONTH(jaar_zip[[#This Row],[Datum]])=10),1,0.8))*jaar_zip[[#This Row],[graaddagen]],"")</f>
        <v>1.9200000000000004</v>
      </c>
      <c r="O7395" s="101">
        <f>IF(ISNUMBER(jaar_zip[[#This Row],[etmaaltemperatuur]]),IF(jaar_zip[[#This Row],[etmaaltemperatuur]]&gt;stookgrens,jaar_zip[[#This Row],[etmaaltemperatuur]]-stookgrens,0),"")</f>
        <v>0</v>
      </c>
    </row>
    <row r="7396" spans="1:15" x14ac:dyDescent="0.25">
      <c r="A7396">
        <v>348</v>
      </c>
      <c r="B7396">
        <v>20240927</v>
      </c>
      <c r="C7396">
        <v>8</v>
      </c>
      <c r="D7396">
        <v>12.1</v>
      </c>
      <c r="E7396">
        <v>348</v>
      </c>
      <c r="F7396">
        <v>13</v>
      </c>
      <c r="G7396">
        <v>997.9</v>
      </c>
      <c r="H7396">
        <v>84</v>
      </c>
      <c r="I7396" s="101" t="s">
        <v>38</v>
      </c>
      <c r="J7396" s="1">
        <f>DATEVALUE(RIGHT(jaar_zip[[#This Row],[YYYYMMDD]],2)&amp;"-"&amp;MID(jaar_zip[[#This Row],[YYYYMMDD]],5,2)&amp;"-"&amp;LEFT(jaar_zip[[#This Row],[YYYYMMDD]],4))</f>
        <v>45562</v>
      </c>
      <c r="K7396" s="101" t="str">
        <f>IF(AND(VALUE(MONTH(jaar_zip[[#This Row],[Datum]]))=1,VALUE(WEEKNUM(jaar_zip[[#This Row],[Datum]],21))&gt;51),RIGHT(YEAR(jaar_zip[[#This Row],[Datum]])-1,2),RIGHT(YEAR(jaar_zip[[#This Row],[Datum]]),2))&amp;"-"&amp; TEXT(WEEKNUM(jaar_zip[[#This Row],[Datum]],21),"00")</f>
        <v>24-39</v>
      </c>
      <c r="L7396" s="101">
        <f>MONTH(jaar_zip[[#This Row],[Datum]])</f>
        <v>9</v>
      </c>
      <c r="M7396" s="101">
        <f>IF(ISNUMBER(jaar_zip[[#This Row],[etmaaltemperatuur]]),IF(jaar_zip[[#This Row],[etmaaltemperatuur]]&lt;stookgrens,stookgrens-jaar_zip[[#This Row],[etmaaltemperatuur]],0),"")</f>
        <v>5.9</v>
      </c>
      <c r="N7396" s="101">
        <f>IF(ISNUMBER(jaar_zip[[#This Row],[graaddagen]]),IF(OR(MONTH(jaar_zip[[#This Row],[Datum]])=1,MONTH(jaar_zip[[#This Row],[Datum]])=2,MONTH(jaar_zip[[#This Row],[Datum]])=11,MONTH(jaar_zip[[#This Row],[Datum]])=12),1.1,IF(OR(MONTH(jaar_zip[[#This Row],[Datum]])=3,MONTH(jaar_zip[[#This Row],[Datum]])=10),1,0.8))*jaar_zip[[#This Row],[graaddagen]],"")</f>
        <v>4.7200000000000006</v>
      </c>
      <c r="O7396" s="101">
        <f>IF(ISNUMBER(jaar_zip[[#This Row],[etmaaltemperatuur]]),IF(jaar_zip[[#This Row],[etmaaltemperatuur]]&gt;stookgrens,jaar_zip[[#This Row],[etmaaltemperatuur]]-stookgrens,0),"")</f>
        <v>0</v>
      </c>
    </row>
    <row r="7397" spans="1:15" x14ac:dyDescent="0.25">
      <c r="A7397">
        <v>348</v>
      </c>
      <c r="B7397">
        <v>20240928</v>
      </c>
      <c r="C7397">
        <v>2.8</v>
      </c>
      <c r="D7397">
        <v>10</v>
      </c>
      <c r="E7397">
        <v>1039</v>
      </c>
      <c r="F7397">
        <v>2.7</v>
      </c>
      <c r="G7397">
        <v>1020.9</v>
      </c>
      <c r="H7397">
        <v>85</v>
      </c>
      <c r="I7397" s="101" t="s">
        <v>38</v>
      </c>
      <c r="J7397" s="1">
        <f>DATEVALUE(RIGHT(jaar_zip[[#This Row],[YYYYMMDD]],2)&amp;"-"&amp;MID(jaar_zip[[#This Row],[YYYYMMDD]],5,2)&amp;"-"&amp;LEFT(jaar_zip[[#This Row],[YYYYMMDD]],4))</f>
        <v>45563</v>
      </c>
      <c r="K7397" s="101" t="str">
        <f>IF(AND(VALUE(MONTH(jaar_zip[[#This Row],[Datum]]))=1,VALUE(WEEKNUM(jaar_zip[[#This Row],[Datum]],21))&gt;51),RIGHT(YEAR(jaar_zip[[#This Row],[Datum]])-1,2),RIGHT(YEAR(jaar_zip[[#This Row],[Datum]]),2))&amp;"-"&amp; TEXT(WEEKNUM(jaar_zip[[#This Row],[Datum]],21),"00")</f>
        <v>24-39</v>
      </c>
      <c r="L7397" s="101">
        <f>MONTH(jaar_zip[[#This Row],[Datum]])</f>
        <v>9</v>
      </c>
      <c r="M7397" s="101">
        <f>IF(ISNUMBER(jaar_zip[[#This Row],[etmaaltemperatuur]]),IF(jaar_zip[[#This Row],[etmaaltemperatuur]]&lt;stookgrens,stookgrens-jaar_zip[[#This Row],[etmaaltemperatuur]],0),"")</f>
        <v>8</v>
      </c>
      <c r="N7397" s="101">
        <f>IF(ISNUMBER(jaar_zip[[#This Row],[graaddagen]]),IF(OR(MONTH(jaar_zip[[#This Row],[Datum]])=1,MONTH(jaar_zip[[#This Row],[Datum]])=2,MONTH(jaar_zip[[#This Row],[Datum]])=11,MONTH(jaar_zip[[#This Row],[Datum]])=12),1.1,IF(OR(MONTH(jaar_zip[[#This Row],[Datum]])=3,MONTH(jaar_zip[[#This Row],[Datum]])=10),1,0.8))*jaar_zip[[#This Row],[graaddagen]],"")</f>
        <v>6.4</v>
      </c>
      <c r="O7397" s="101">
        <f>IF(ISNUMBER(jaar_zip[[#This Row],[etmaaltemperatuur]]),IF(jaar_zip[[#This Row],[etmaaltemperatuur]]&gt;stookgrens,jaar_zip[[#This Row],[etmaaltemperatuur]]-stookgrens,0),"")</f>
        <v>0</v>
      </c>
    </row>
    <row r="7398" spans="1:15" x14ac:dyDescent="0.25">
      <c r="A7398">
        <v>348</v>
      </c>
      <c r="B7398">
        <v>20240929</v>
      </c>
      <c r="C7398">
        <v>3</v>
      </c>
      <c r="D7398">
        <v>10</v>
      </c>
      <c r="E7398">
        <v>987</v>
      </c>
      <c r="F7398">
        <v>0</v>
      </c>
      <c r="G7398">
        <v>1024.4000000000001</v>
      </c>
      <c r="H7398">
        <v>81</v>
      </c>
      <c r="I7398" s="101" t="s">
        <v>38</v>
      </c>
      <c r="J7398" s="1">
        <f>DATEVALUE(RIGHT(jaar_zip[[#This Row],[YYYYMMDD]],2)&amp;"-"&amp;MID(jaar_zip[[#This Row],[YYYYMMDD]],5,2)&amp;"-"&amp;LEFT(jaar_zip[[#This Row],[YYYYMMDD]],4))</f>
        <v>45564</v>
      </c>
      <c r="K7398" s="101" t="str">
        <f>IF(AND(VALUE(MONTH(jaar_zip[[#This Row],[Datum]]))=1,VALUE(WEEKNUM(jaar_zip[[#This Row],[Datum]],21))&gt;51),RIGHT(YEAR(jaar_zip[[#This Row],[Datum]])-1,2),RIGHT(YEAR(jaar_zip[[#This Row],[Datum]]),2))&amp;"-"&amp; TEXT(WEEKNUM(jaar_zip[[#This Row],[Datum]],21),"00")</f>
        <v>24-39</v>
      </c>
      <c r="L7398" s="101">
        <f>MONTH(jaar_zip[[#This Row],[Datum]])</f>
        <v>9</v>
      </c>
      <c r="M7398" s="101">
        <f>IF(ISNUMBER(jaar_zip[[#This Row],[etmaaltemperatuur]]),IF(jaar_zip[[#This Row],[etmaaltemperatuur]]&lt;stookgrens,stookgrens-jaar_zip[[#This Row],[etmaaltemperatuur]],0),"")</f>
        <v>8</v>
      </c>
      <c r="N7398" s="101">
        <f>IF(ISNUMBER(jaar_zip[[#This Row],[graaddagen]]),IF(OR(MONTH(jaar_zip[[#This Row],[Datum]])=1,MONTH(jaar_zip[[#This Row],[Datum]])=2,MONTH(jaar_zip[[#This Row],[Datum]])=11,MONTH(jaar_zip[[#This Row],[Datum]])=12),1.1,IF(OR(MONTH(jaar_zip[[#This Row],[Datum]])=3,MONTH(jaar_zip[[#This Row],[Datum]])=10),1,0.8))*jaar_zip[[#This Row],[graaddagen]],"")</f>
        <v>6.4</v>
      </c>
      <c r="O7398" s="101">
        <f>IF(ISNUMBER(jaar_zip[[#This Row],[etmaaltemperatuur]]),IF(jaar_zip[[#This Row],[etmaaltemperatuur]]&gt;stookgrens,jaar_zip[[#This Row],[etmaaltemperatuur]]-stookgrens,0),"")</f>
        <v>0</v>
      </c>
    </row>
    <row r="7399" spans="1:15" x14ac:dyDescent="0.25">
      <c r="A7399">
        <v>348</v>
      </c>
      <c r="B7399">
        <v>20240930</v>
      </c>
      <c r="C7399">
        <v>6.4</v>
      </c>
      <c r="D7399">
        <v>12.2</v>
      </c>
      <c r="F7399">
        <v>10.9</v>
      </c>
      <c r="G7399">
        <v>1008</v>
      </c>
      <c r="H7399">
        <v>88</v>
      </c>
      <c r="I7399" s="101" t="s">
        <v>38</v>
      </c>
      <c r="J7399" s="1">
        <f>DATEVALUE(RIGHT(jaar_zip[[#This Row],[YYYYMMDD]],2)&amp;"-"&amp;MID(jaar_zip[[#This Row],[YYYYMMDD]],5,2)&amp;"-"&amp;LEFT(jaar_zip[[#This Row],[YYYYMMDD]],4))</f>
        <v>45565</v>
      </c>
      <c r="K7399" s="101" t="str">
        <f>IF(AND(VALUE(MONTH(jaar_zip[[#This Row],[Datum]]))=1,VALUE(WEEKNUM(jaar_zip[[#This Row],[Datum]],21))&gt;51),RIGHT(YEAR(jaar_zip[[#This Row],[Datum]])-1,2),RIGHT(YEAR(jaar_zip[[#This Row],[Datum]]),2))&amp;"-"&amp; TEXT(WEEKNUM(jaar_zip[[#This Row],[Datum]],21),"00")</f>
        <v>24-40</v>
      </c>
      <c r="L7399" s="101">
        <f>MONTH(jaar_zip[[#This Row],[Datum]])</f>
        <v>9</v>
      </c>
      <c r="M7399" s="101">
        <f>IF(ISNUMBER(jaar_zip[[#This Row],[etmaaltemperatuur]]),IF(jaar_zip[[#This Row],[etmaaltemperatuur]]&lt;stookgrens,stookgrens-jaar_zip[[#This Row],[etmaaltemperatuur]],0),"")</f>
        <v>5.8000000000000007</v>
      </c>
      <c r="N7399" s="101">
        <f>IF(ISNUMBER(jaar_zip[[#This Row],[graaddagen]]),IF(OR(MONTH(jaar_zip[[#This Row],[Datum]])=1,MONTH(jaar_zip[[#This Row],[Datum]])=2,MONTH(jaar_zip[[#This Row],[Datum]])=11,MONTH(jaar_zip[[#This Row],[Datum]])=12),1.1,IF(OR(MONTH(jaar_zip[[#This Row],[Datum]])=3,MONTH(jaar_zip[[#This Row],[Datum]])=10),1,0.8))*jaar_zip[[#This Row],[graaddagen]],"")</f>
        <v>4.6400000000000006</v>
      </c>
      <c r="O7399" s="101">
        <f>IF(ISNUMBER(jaar_zip[[#This Row],[etmaaltemperatuur]]),IF(jaar_zip[[#This Row],[etmaaltemperatuur]]&gt;stookgrens,jaar_zip[[#This Row],[etmaaltemperatuur]]-stookgrens,0),"")</f>
        <v>0</v>
      </c>
    </row>
    <row r="7400" spans="1:15" x14ac:dyDescent="0.25">
      <c r="A7400">
        <v>350</v>
      </c>
      <c r="B7400">
        <v>20240101</v>
      </c>
      <c r="C7400">
        <v>5.8</v>
      </c>
      <c r="D7400">
        <v>7.3</v>
      </c>
      <c r="E7400">
        <v>187</v>
      </c>
      <c r="F7400">
        <v>4.9000000000000004</v>
      </c>
      <c r="G7400">
        <v>1002.8</v>
      </c>
      <c r="H7400">
        <v>86</v>
      </c>
      <c r="I7400" s="101" t="s">
        <v>39</v>
      </c>
      <c r="J7400" s="1">
        <f>DATEVALUE(RIGHT(jaar_zip[[#This Row],[YYYYMMDD]],2)&amp;"-"&amp;MID(jaar_zip[[#This Row],[YYYYMMDD]],5,2)&amp;"-"&amp;LEFT(jaar_zip[[#This Row],[YYYYMMDD]],4))</f>
        <v>45292</v>
      </c>
      <c r="K7400" s="101" t="str">
        <f>IF(AND(VALUE(MONTH(jaar_zip[[#This Row],[Datum]]))=1,VALUE(WEEKNUM(jaar_zip[[#This Row],[Datum]],21))&gt;51),RIGHT(YEAR(jaar_zip[[#This Row],[Datum]])-1,2),RIGHT(YEAR(jaar_zip[[#This Row],[Datum]]),2))&amp;"-"&amp; TEXT(WEEKNUM(jaar_zip[[#This Row],[Datum]],21),"00")</f>
        <v>24-01</v>
      </c>
      <c r="L7400" s="101">
        <f>MONTH(jaar_zip[[#This Row],[Datum]])</f>
        <v>1</v>
      </c>
      <c r="M7400" s="101">
        <f>IF(ISNUMBER(jaar_zip[[#This Row],[etmaaltemperatuur]]),IF(jaar_zip[[#This Row],[etmaaltemperatuur]]&lt;stookgrens,stookgrens-jaar_zip[[#This Row],[etmaaltemperatuur]],0),"")</f>
        <v>10.7</v>
      </c>
      <c r="N7400" s="101">
        <f>IF(ISNUMBER(jaar_zip[[#This Row],[graaddagen]]),IF(OR(MONTH(jaar_zip[[#This Row],[Datum]])=1,MONTH(jaar_zip[[#This Row],[Datum]])=2,MONTH(jaar_zip[[#This Row],[Datum]])=11,MONTH(jaar_zip[[#This Row],[Datum]])=12),1.1,IF(OR(MONTH(jaar_zip[[#This Row],[Datum]])=3,MONTH(jaar_zip[[#This Row],[Datum]])=10),1,0.8))*jaar_zip[[#This Row],[graaddagen]],"")</f>
        <v>11.77</v>
      </c>
      <c r="O7400" s="101">
        <f>IF(ISNUMBER(jaar_zip[[#This Row],[etmaaltemperatuur]]),IF(jaar_zip[[#This Row],[etmaaltemperatuur]]&gt;stookgrens,jaar_zip[[#This Row],[etmaaltemperatuur]]-stookgrens,0),"")</f>
        <v>0</v>
      </c>
    </row>
    <row r="7401" spans="1:15" x14ac:dyDescent="0.25">
      <c r="A7401">
        <v>350</v>
      </c>
      <c r="B7401">
        <v>20240102</v>
      </c>
      <c r="C7401">
        <v>7.6</v>
      </c>
      <c r="D7401">
        <v>11.1</v>
      </c>
      <c r="E7401">
        <v>64</v>
      </c>
      <c r="F7401">
        <v>18.600000000000001</v>
      </c>
      <c r="G7401">
        <v>989.2</v>
      </c>
      <c r="H7401">
        <v>87</v>
      </c>
      <c r="I7401" s="101" t="s">
        <v>39</v>
      </c>
      <c r="J7401" s="1">
        <f>DATEVALUE(RIGHT(jaar_zip[[#This Row],[YYYYMMDD]],2)&amp;"-"&amp;MID(jaar_zip[[#This Row],[YYYYMMDD]],5,2)&amp;"-"&amp;LEFT(jaar_zip[[#This Row],[YYYYMMDD]],4))</f>
        <v>45293</v>
      </c>
      <c r="K7401" s="101" t="str">
        <f>IF(AND(VALUE(MONTH(jaar_zip[[#This Row],[Datum]]))=1,VALUE(WEEKNUM(jaar_zip[[#This Row],[Datum]],21))&gt;51),RIGHT(YEAR(jaar_zip[[#This Row],[Datum]])-1,2),RIGHT(YEAR(jaar_zip[[#This Row],[Datum]]),2))&amp;"-"&amp; TEXT(WEEKNUM(jaar_zip[[#This Row],[Datum]],21),"00")</f>
        <v>24-01</v>
      </c>
      <c r="L7401" s="101">
        <f>MONTH(jaar_zip[[#This Row],[Datum]])</f>
        <v>1</v>
      </c>
      <c r="M7401" s="101">
        <f>IF(ISNUMBER(jaar_zip[[#This Row],[etmaaltemperatuur]]),IF(jaar_zip[[#This Row],[etmaaltemperatuur]]&lt;stookgrens,stookgrens-jaar_zip[[#This Row],[etmaaltemperatuur]],0),"")</f>
        <v>6.9</v>
      </c>
      <c r="N7401" s="101">
        <f>IF(ISNUMBER(jaar_zip[[#This Row],[graaddagen]]),IF(OR(MONTH(jaar_zip[[#This Row],[Datum]])=1,MONTH(jaar_zip[[#This Row],[Datum]])=2,MONTH(jaar_zip[[#This Row],[Datum]])=11,MONTH(jaar_zip[[#This Row],[Datum]])=12),1.1,IF(OR(MONTH(jaar_zip[[#This Row],[Datum]])=3,MONTH(jaar_zip[[#This Row],[Datum]])=10),1,0.8))*jaar_zip[[#This Row],[graaddagen]],"")</f>
        <v>7.5900000000000007</v>
      </c>
      <c r="O7401" s="101">
        <f>IF(ISNUMBER(jaar_zip[[#This Row],[etmaaltemperatuur]]),IF(jaar_zip[[#This Row],[etmaaltemperatuur]]&gt;stookgrens,jaar_zip[[#This Row],[etmaaltemperatuur]]-stookgrens,0),"")</f>
        <v>0</v>
      </c>
    </row>
    <row r="7402" spans="1:15" x14ac:dyDescent="0.25">
      <c r="A7402">
        <v>350</v>
      </c>
      <c r="B7402">
        <v>20240103</v>
      </c>
      <c r="C7402">
        <v>6.1</v>
      </c>
      <c r="D7402">
        <v>9.6</v>
      </c>
      <c r="E7402">
        <v>185</v>
      </c>
      <c r="F7402">
        <v>9</v>
      </c>
      <c r="G7402">
        <v>990.9</v>
      </c>
      <c r="H7402">
        <v>84</v>
      </c>
      <c r="I7402" s="101" t="s">
        <v>39</v>
      </c>
      <c r="J7402" s="1">
        <f>DATEVALUE(RIGHT(jaar_zip[[#This Row],[YYYYMMDD]],2)&amp;"-"&amp;MID(jaar_zip[[#This Row],[YYYYMMDD]],5,2)&amp;"-"&amp;LEFT(jaar_zip[[#This Row],[YYYYMMDD]],4))</f>
        <v>45294</v>
      </c>
      <c r="K7402" s="101" t="str">
        <f>IF(AND(VALUE(MONTH(jaar_zip[[#This Row],[Datum]]))=1,VALUE(WEEKNUM(jaar_zip[[#This Row],[Datum]],21))&gt;51),RIGHT(YEAR(jaar_zip[[#This Row],[Datum]])-1,2),RIGHT(YEAR(jaar_zip[[#This Row],[Datum]]),2))&amp;"-"&amp; TEXT(WEEKNUM(jaar_zip[[#This Row],[Datum]],21),"00")</f>
        <v>24-01</v>
      </c>
      <c r="L7402" s="101">
        <f>MONTH(jaar_zip[[#This Row],[Datum]])</f>
        <v>1</v>
      </c>
      <c r="M7402" s="101">
        <f>IF(ISNUMBER(jaar_zip[[#This Row],[etmaaltemperatuur]]),IF(jaar_zip[[#This Row],[etmaaltemperatuur]]&lt;stookgrens,stookgrens-jaar_zip[[#This Row],[etmaaltemperatuur]],0),"")</f>
        <v>8.4</v>
      </c>
      <c r="N7402" s="101">
        <f>IF(ISNUMBER(jaar_zip[[#This Row],[graaddagen]]),IF(OR(MONTH(jaar_zip[[#This Row],[Datum]])=1,MONTH(jaar_zip[[#This Row],[Datum]])=2,MONTH(jaar_zip[[#This Row],[Datum]])=11,MONTH(jaar_zip[[#This Row],[Datum]])=12),1.1,IF(OR(MONTH(jaar_zip[[#This Row],[Datum]])=3,MONTH(jaar_zip[[#This Row],[Datum]])=10),1,0.8))*jaar_zip[[#This Row],[graaddagen]],"")</f>
        <v>9.240000000000002</v>
      </c>
      <c r="O7402" s="101">
        <f>IF(ISNUMBER(jaar_zip[[#This Row],[etmaaltemperatuur]]),IF(jaar_zip[[#This Row],[etmaaltemperatuur]]&gt;stookgrens,jaar_zip[[#This Row],[etmaaltemperatuur]]-stookgrens,0),"")</f>
        <v>0</v>
      </c>
    </row>
    <row r="7403" spans="1:15" x14ac:dyDescent="0.25">
      <c r="A7403">
        <v>350</v>
      </c>
      <c r="B7403">
        <v>20240104</v>
      </c>
      <c r="C7403">
        <v>3.4</v>
      </c>
      <c r="D7403">
        <v>8.1</v>
      </c>
      <c r="E7403">
        <v>150</v>
      </c>
      <c r="F7403">
        <v>6.4</v>
      </c>
      <c r="G7403">
        <v>1001.7</v>
      </c>
      <c r="H7403">
        <v>90</v>
      </c>
      <c r="I7403" s="101" t="s">
        <v>39</v>
      </c>
      <c r="J7403" s="1">
        <f>DATEVALUE(RIGHT(jaar_zip[[#This Row],[YYYYMMDD]],2)&amp;"-"&amp;MID(jaar_zip[[#This Row],[YYYYMMDD]],5,2)&amp;"-"&amp;LEFT(jaar_zip[[#This Row],[YYYYMMDD]],4))</f>
        <v>45295</v>
      </c>
      <c r="K7403" s="101" t="str">
        <f>IF(AND(VALUE(MONTH(jaar_zip[[#This Row],[Datum]]))=1,VALUE(WEEKNUM(jaar_zip[[#This Row],[Datum]],21))&gt;51),RIGHT(YEAR(jaar_zip[[#This Row],[Datum]])-1,2),RIGHT(YEAR(jaar_zip[[#This Row],[Datum]]),2))&amp;"-"&amp; TEXT(WEEKNUM(jaar_zip[[#This Row],[Datum]],21),"00")</f>
        <v>24-01</v>
      </c>
      <c r="L7403" s="101">
        <f>MONTH(jaar_zip[[#This Row],[Datum]])</f>
        <v>1</v>
      </c>
      <c r="M7403" s="101">
        <f>IF(ISNUMBER(jaar_zip[[#This Row],[etmaaltemperatuur]]),IF(jaar_zip[[#This Row],[etmaaltemperatuur]]&lt;stookgrens,stookgrens-jaar_zip[[#This Row],[etmaaltemperatuur]],0),"")</f>
        <v>9.9</v>
      </c>
      <c r="N7403" s="101">
        <f>IF(ISNUMBER(jaar_zip[[#This Row],[graaddagen]]),IF(OR(MONTH(jaar_zip[[#This Row],[Datum]])=1,MONTH(jaar_zip[[#This Row],[Datum]])=2,MONTH(jaar_zip[[#This Row],[Datum]])=11,MONTH(jaar_zip[[#This Row],[Datum]])=12),1.1,IF(OR(MONTH(jaar_zip[[#This Row],[Datum]])=3,MONTH(jaar_zip[[#This Row],[Datum]])=10),1,0.8))*jaar_zip[[#This Row],[graaddagen]],"")</f>
        <v>10.89</v>
      </c>
      <c r="O7403" s="101">
        <f>IF(ISNUMBER(jaar_zip[[#This Row],[etmaaltemperatuur]]),IF(jaar_zip[[#This Row],[etmaaltemperatuur]]&gt;stookgrens,jaar_zip[[#This Row],[etmaaltemperatuur]]-stookgrens,0),"")</f>
        <v>0</v>
      </c>
    </row>
    <row r="7404" spans="1:15" x14ac:dyDescent="0.25">
      <c r="A7404">
        <v>350</v>
      </c>
      <c r="B7404">
        <v>20240105</v>
      </c>
      <c r="C7404">
        <v>5</v>
      </c>
      <c r="D7404">
        <v>7.3</v>
      </c>
      <c r="E7404">
        <v>76</v>
      </c>
      <c r="F7404">
        <v>4.3</v>
      </c>
      <c r="G7404">
        <v>997.7</v>
      </c>
      <c r="H7404">
        <v>90</v>
      </c>
      <c r="I7404" s="101" t="s">
        <v>39</v>
      </c>
      <c r="J7404" s="1">
        <f>DATEVALUE(RIGHT(jaar_zip[[#This Row],[YYYYMMDD]],2)&amp;"-"&amp;MID(jaar_zip[[#This Row],[YYYYMMDD]],5,2)&amp;"-"&amp;LEFT(jaar_zip[[#This Row],[YYYYMMDD]],4))</f>
        <v>45296</v>
      </c>
      <c r="K7404" s="101" t="str">
        <f>IF(AND(VALUE(MONTH(jaar_zip[[#This Row],[Datum]]))=1,VALUE(WEEKNUM(jaar_zip[[#This Row],[Datum]],21))&gt;51),RIGHT(YEAR(jaar_zip[[#This Row],[Datum]])-1,2),RIGHT(YEAR(jaar_zip[[#This Row],[Datum]]),2))&amp;"-"&amp; TEXT(WEEKNUM(jaar_zip[[#This Row],[Datum]],21),"00")</f>
        <v>24-01</v>
      </c>
      <c r="L7404" s="101">
        <f>MONTH(jaar_zip[[#This Row],[Datum]])</f>
        <v>1</v>
      </c>
      <c r="M7404" s="101">
        <f>IF(ISNUMBER(jaar_zip[[#This Row],[etmaaltemperatuur]]),IF(jaar_zip[[#This Row],[etmaaltemperatuur]]&lt;stookgrens,stookgrens-jaar_zip[[#This Row],[etmaaltemperatuur]],0),"")</f>
        <v>10.7</v>
      </c>
      <c r="N7404" s="101">
        <f>IF(ISNUMBER(jaar_zip[[#This Row],[graaddagen]]),IF(OR(MONTH(jaar_zip[[#This Row],[Datum]])=1,MONTH(jaar_zip[[#This Row],[Datum]])=2,MONTH(jaar_zip[[#This Row],[Datum]])=11,MONTH(jaar_zip[[#This Row],[Datum]])=12),1.1,IF(OR(MONTH(jaar_zip[[#This Row],[Datum]])=3,MONTH(jaar_zip[[#This Row],[Datum]])=10),1,0.8))*jaar_zip[[#This Row],[graaddagen]],"")</f>
        <v>11.77</v>
      </c>
      <c r="O7404" s="101">
        <f>IF(ISNUMBER(jaar_zip[[#This Row],[etmaaltemperatuur]]),IF(jaar_zip[[#This Row],[etmaaltemperatuur]]&gt;stookgrens,jaar_zip[[#This Row],[etmaaltemperatuur]]-stookgrens,0),"")</f>
        <v>0</v>
      </c>
    </row>
    <row r="7405" spans="1:15" x14ac:dyDescent="0.25">
      <c r="A7405">
        <v>350</v>
      </c>
      <c r="B7405">
        <v>20240106</v>
      </c>
      <c r="C7405">
        <v>4.2</v>
      </c>
      <c r="D7405">
        <v>3.7</v>
      </c>
      <c r="E7405">
        <v>55</v>
      </c>
      <c r="F7405">
        <v>-0.1</v>
      </c>
      <c r="G7405">
        <v>1011.9</v>
      </c>
      <c r="H7405">
        <v>87</v>
      </c>
      <c r="I7405" s="101" t="s">
        <v>39</v>
      </c>
      <c r="J7405" s="1">
        <f>DATEVALUE(RIGHT(jaar_zip[[#This Row],[YYYYMMDD]],2)&amp;"-"&amp;MID(jaar_zip[[#This Row],[YYYYMMDD]],5,2)&amp;"-"&amp;LEFT(jaar_zip[[#This Row],[YYYYMMDD]],4))</f>
        <v>45297</v>
      </c>
      <c r="K7405" s="101" t="str">
        <f>IF(AND(VALUE(MONTH(jaar_zip[[#This Row],[Datum]]))=1,VALUE(WEEKNUM(jaar_zip[[#This Row],[Datum]],21))&gt;51),RIGHT(YEAR(jaar_zip[[#This Row],[Datum]])-1,2),RIGHT(YEAR(jaar_zip[[#This Row],[Datum]]),2))&amp;"-"&amp; TEXT(WEEKNUM(jaar_zip[[#This Row],[Datum]],21),"00")</f>
        <v>24-01</v>
      </c>
      <c r="L7405" s="101">
        <f>MONTH(jaar_zip[[#This Row],[Datum]])</f>
        <v>1</v>
      </c>
      <c r="M7405" s="101">
        <f>IF(ISNUMBER(jaar_zip[[#This Row],[etmaaltemperatuur]]),IF(jaar_zip[[#This Row],[etmaaltemperatuur]]&lt;stookgrens,stookgrens-jaar_zip[[#This Row],[etmaaltemperatuur]],0),"")</f>
        <v>14.3</v>
      </c>
      <c r="N7405" s="101">
        <f>IF(ISNUMBER(jaar_zip[[#This Row],[graaddagen]]),IF(OR(MONTH(jaar_zip[[#This Row],[Datum]])=1,MONTH(jaar_zip[[#This Row],[Datum]])=2,MONTH(jaar_zip[[#This Row],[Datum]])=11,MONTH(jaar_zip[[#This Row],[Datum]])=12),1.1,IF(OR(MONTH(jaar_zip[[#This Row],[Datum]])=3,MONTH(jaar_zip[[#This Row],[Datum]])=10),1,0.8))*jaar_zip[[#This Row],[graaddagen]],"")</f>
        <v>15.730000000000002</v>
      </c>
      <c r="O7405" s="101">
        <f>IF(ISNUMBER(jaar_zip[[#This Row],[etmaaltemperatuur]]),IF(jaar_zip[[#This Row],[etmaaltemperatuur]]&gt;stookgrens,jaar_zip[[#This Row],[etmaaltemperatuur]]-stookgrens,0),"")</f>
        <v>0</v>
      </c>
    </row>
    <row r="7406" spans="1:15" x14ac:dyDescent="0.25">
      <c r="A7406">
        <v>350</v>
      </c>
      <c r="B7406">
        <v>20240107</v>
      </c>
      <c r="C7406">
        <v>5.5</v>
      </c>
      <c r="D7406">
        <v>-0.2</v>
      </c>
      <c r="E7406">
        <v>146</v>
      </c>
      <c r="F7406">
        <v>-0.1</v>
      </c>
      <c r="G7406">
        <v>1024.8</v>
      </c>
      <c r="H7406">
        <v>82</v>
      </c>
      <c r="I7406" s="101" t="s">
        <v>39</v>
      </c>
      <c r="J7406" s="1">
        <f>DATEVALUE(RIGHT(jaar_zip[[#This Row],[YYYYMMDD]],2)&amp;"-"&amp;MID(jaar_zip[[#This Row],[YYYYMMDD]],5,2)&amp;"-"&amp;LEFT(jaar_zip[[#This Row],[YYYYMMDD]],4))</f>
        <v>45298</v>
      </c>
      <c r="K7406" s="101" t="str">
        <f>IF(AND(VALUE(MONTH(jaar_zip[[#This Row],[Datum]]))=1,VALUE(WEEKNUM(jaar_zip[[#This Row],[Datum]],21))&gt;51),RIGHT(YEAR(jaar_zip[[#This Row],[Datum]])-1,2),RIGHT(YEAR(jaar_zip[[#This Row],[Datum]]),2))&amp;"-"&amp; TEXT(WEEKNUM(jaar_zip[[#This Row],[Datum]],21),"00")</f>
        <v>24-01</v>
      </c>
      <c r="L7406" s="101">
        <f>MONTH(jaar_zip[[#This Row],[Datum]])</f>
        <v>1</v>
      </c>
      <c r="M7406" s="101">
        <f>IF(ISNUMBER(jaar_zip[[#This Row],[etmaaltemperatuur]]),IF(jaar_zip[[#This Row],[etmaaltemperatuur]]&lt;stookgrens,stookgrens-jaar_zip[[#This Row],[etmaaltemperatuur]],0),"")</f>
        <v>18.2</v>
      </c>
      <c r="N7406" s="101">
        <f>IF(ISNUMBER(jaar_zip[[#This Row],[graaddagen]]),IF(OR(MONTH(jaar_zip[[#This Row],[Datum]])=1,MONTH(jaar_zip[[#This Row],[Datum]])=2,MONTH(jaar_zip[[#This Row],[Datum]])=11,MONTH(jaar_zip[[#This Row],[Datum]])=12),1.1,IF(OR(MONTH(jaar_zip[[#This Row],[Datum]])=3,MONTH(jaar_zip[[#This Row],[Datum]])=10),1,0.8))*jaar_zip[[#This Row],[graaddagen]],"")</f>
        <v>20.02</v>
      </c>
      <c r="O7406" s="101">
        <f>IF(ISNUMBER(jaar_zip[[#This Row],[etmaaltemperatuur]]),IF(jaar_zip[[#This Row],[etmaaltemperatuur]]&gt;stookgrens,jaar_zip[[#This Row],[etmaaltemperatuur]]-stookgrens,0),"")</f>
        <v>0</v>
      </c>
    </row>
    <row r="7407" spans="1:15" x14ac:dyDescent="0.25">
      <c r="A7407">
        <v>350</v>
      </c>
      <c r="B7407">
        <v>20240108</v>
      </c>
      <c r="C7407">
        <v>6</v>
      </c>
      <c r="D7407">
        <v>-2.1</v>
      </c>
      <c r="E7407">
        <v>231</v>
      </c>
      <c r="F7407">
        <v>-0.1</v>
      </c>
      <c r="G7407">
        <v>1031.7</v>
      </c>
      <c r="H7407">
        <v>67</v>
      </c>
      <c r="I7407" s="101" t="s">
        <v>39</v>
      </c>
      <c r="J7407" s="1">
        <f>DATEVALUE(RIGHT(jaar_zip[[#This Row],[YYYYMMDD]],2)&amp;"-"&amp;MID(jaar_zip[[#This Row],[YYYYMMDD]],5,2)&amp;"-"&amp;LEFT(jaar_zip[[#This Row],[YYYYMMDD]],4))</f>
        <v>45299</v>
      </c>
      <c r="K7407" s="101" t="str">
        <f>IF(AND(VALUE(MONTH(jaar_zip[[#This Row],[Datum]]))=1,VALUE(WEEKNUM(jaar_zip[[#This Row],[Datum]],21))&gt;51),RIGHT(YEAR(jaar_zip[[#This Row],[Datum]])-1,2),RIGHT(YEAR(jaar_zip[[#This Row],[Datum]]),2))&amp;"-"&amp; TEXT(WEEKNUM(jaar_zip[[#This Row],[Datum]],21),"00")</f>
        <v>24-02</v>
      </c>
      <c r="L7407" s="101">
        <f>MONTH(jaar_zip[[#This Row],[Datum]])</f>
        <v>1</v>
      </c>
      <c r="M7407" s="101">
        <f>IF(ISNUMBER(jaar_zip[[#This Row],[etmaaltemperatuur]]),IF(jaar_zip[[#This Row],[etmaaltemperatuur]]&lt;stookgrens,stookgrens-jaar_zip[[#This Row],[etmaaltemperatuur]],0),"")</f>
        <v>20.100000000000001</v>
      </c>
      <c r="N7407" s="101">
        <f>IF(ISNUMBER(jaar_zip[[#This Row],[graaddagen]]),IF(OR(MONTH(jaar_zip[[#This Row],[Datum]])=1,MONTH(jaar_zip[[#This Row],[Datum]])=2,MONTH(jaar_zip[[#This Row],[Datum]])=11,MONTH(jaar_zip[[#This Row],[Datum]])=12),1.1,IF(OR(MONTH(jaar_zip[[#This Row],[Datum]])=3,MONTH(jaar_zip[[#This Row],[Datum]])=10),1,0.8))*jaar_zip[[#This Row],[graaddagen]],"")</f>
        <v>22.110000000000003</v>
      </c>
      <c r="O7407" s="101">
        <f>IF(ISNUMBER(jaar_zip[[#This Row],[etmaaltemperatuur]]),IF(jaar_zip[[#This Row],[etmaaltemperatuur]]&gt;stookgrens,jaar_zip[[#This Row],[etmaaltemperatuur]]-stookgrens,0),"")</f>
        <v>0</v>
      </c>
    </row>
    <row r="7408" spans="1:15" x14ac:dyDescent="0.25">
      <c r="A7408">
        <v>350</v>
      </c>
      <c r="B7408">
        <v>20240109</v>
      </c>
      <c r="C7408">
        <v>5.2</v>
      </c>
      <c r="D7408">
        <v>-3.5</v>
      </c>
      <c r="E7408">
        <v>488</v>
      </c>
      <c r="F7408">
        <v>0</v>
      </c>
      <c r="G7408">
        <v>1032.4000000000001</v>
      </c>
      <c r="H7408">
        <v>57</v>
      </c>
      <c r="I7408" s="101" t="s">
        <v>39</v>
      </c>
      <c r="J7408" s="1">
        <f>DATEVALUE(RIGHT(jaar_zip[[#This Row],[YYYYMMDD]],2)&amp;"-"&amp;MID(jaar_zip[[#This Row],[YYYYMMDD]],5,2)&amp;"-"&amp;LEFT(jaar_zip[[#This Row],[YYYYMMDD]],4))</f>
        <v>45300</v>
      </c>
      <c r="K7408" s="101" t="str">
        <f>IF(AND(VALUE(MONTH(jaar_zip[[#This Row],[Datum]]))=1,VALUE(WEEKNUM(jaar_zip[[#This Row],[Datum]],21))&gt;51),RIGHT(YEAR(jaar_zip[[#This Row],[Datum]])-1,2),RIGHT(YEAR(jaar_zip[[#This Row],[Datum]]),2))&amp;"-"&amp; TEXT(WEEKNUM(jaar_zip[[#This Row],[Datum]],21),"00")</f>
        <v>24-02</v>
      </c>
      <c r="L7408" s="101">
        <f>MONTH(jaar_zip[[#This Row],[Datum]])</f>
        <v>1</v>
      </c>
      <c r="M7408" s="101">
        <f>IF(ISNUMBER(jaar_zip[[#This Row],[etmaaltemperatuur]]),IF(jaar_zip[[#This Row],[etmaaltemperatuur]]&lt;stookgrens,stookgrens-jaar_zip[[#This Row],[etmaaltemperatuur]],0),"")</f>
        <v>21.5</v>
      </c>
      <c r="N7408" s="101">
        <f>IF(ISNUMBER(jaar_zip[[#This Row],[graaddagen]]),IF(OR(MONTH(jaar_zip[[#This Row],[Datum]])=1,MONTH(jaar_zip[[#This Row],[Datum]])=2,MONTH(jaar_zip[[#This Row],[Datum]])=11,MONTH(jaar_zip[[#This Row],[Datum]])=12),1.1,IF(OR(MONTH(jaar_zip[[#This Row],[Datum]])=3,MONTH(jaar_zip[[#This Row],[Datum]])=10),1,0.8))*jaar_zip[[#This Row],[graaddagen]],"")</f>
        <v>23.650000000000002</v>
      </c>
      <c r="O7408" s="101">
        <f>IF(ISNUMBER(jaar_zip[[#This Row],[etmaaltemperatuur]]),IF(jaar_zip[[#This Row],[etmaaltemperatuur]]&gt;stookgrens,jaar_zip[[#This Row],[etmaaltemperatuur]]-stookgrens,0),"")</f>
        <v>0</v>
      </c>
    </row>
    <row r="7409" spans="1:15" x14ac:dyDescent="0.25">
      <c r="A7409">
        <v>350</v>
      </c>
      <c r="B7409">
        <v>20240110</v>
      </c>
      <c r="C7409">
        <v>3.2</v>
      </c>
      <c r="D7409">
        <v>-4.4000000000000004</v>
      </c>
      <c r="E7409">
        <v>448</v>
      </c>
      <c r="F7409">
        <v>0</v>
      </c>
      <c r="G7409">
        <v>1030.3</v>
      </c>
      <c r="H7409">
        <v>64</v>
      </c>
      <c r="I7409" s="101" t="s">
        <v>39</v>
      </c>
      <c r="J7409" s="1">
        <f>DATEVALUE(RIGHT(jaar_zip[[#This Row],[YYYYMMDD]],2)&amp;"-"&amp;MID(jaar_zip[[#This Row],[YYYYMMDD]],5,2)&amp;"-"&amp;LEFT(jaar_zip[[#This Row],[YYYYMMDD]],4))</f>
        <v>45301</v>
      </c>
      <c r="K7409" s="101" t="str">
        <f>IF(AND(VALUE(MONTH(jaar_zip[[#This Row],[Datum]]))=1,VALUE(WEEKNUM(jaar_zip[[#This Row],[Datum]],21))&gt;51),RIGHT(YEAR(jaar_zip[[#This Row],[Datum]])-1,2),RIGHT(YEAR(jaar_zip[[#This Row],[Datum]]),2))&amp;"-"&amp; TEXT(WEEKNUM(jaar_zip[[#This Row],[Datum]],21),"00")</f>
        <v>24-02</v>
      </c>
      <c r="L7409" s="101">
        <f>MONTH(jaar_zip[[#This Row],[Datum]])</f>
        <v>1</v>
      </c>
      <c r="M7409" s="101">
        <f>IF(ISNUMBER(jaar_zip[[#This Row],[etmaaltemperatuur]]),IF(jaar_zip[[#This Row],[etmaaltemperatuur]]&lt;stookgrens,stookgrens-jaar_zip[[#This Row],[etmaaltemperatuur]],0),"")</f>
        <v>22.4</v>
      </c>
      <c r="N7409" s="101">
        <f>IF(ISNUMBER(jaar_zip[[#This Row],[graaddagen]]),IF(OR(MONTH(jaar_zip[[#This Row],[Datum]])=1,MONTH(jaar_zip[[#This Row],[Datum]])=2,MONTH(jaar_zip[[#This Row],[Datum]])=11,MONTH(jaar_zip[[#This Row],[Datum]])=12),1.1,IF(OR(MONTH(jaar_zip[[#This Row],[Datum]])=3,MONTH(jaar_zip[[#This Row],[Datum]])=10),1,0.8))*jaar_zip[[#This Row],[graaddagen]],"")</f>
        <v>24.64</v>
      </c>
      <c r="O7409" s="101">
        <f>IF(ISNUMBER(jaar_zip[[#This Row],[etmaaltemperatuur]]),IF(jaar_zip[[#This Row],[etmaaltemperatuur]]&gt;stookgrens,jaar_zip[[#This Row],[etmaaltemperatuur]]-stookgrens,0),"")</f>
        <v>0</v>
      </c>
    </row>
    <row r="7410" spans="1:15" x14ac:dyDescent="0.25">
      <c r="A7410">
        <v>350</v>
      </c>
      <c r="B7410">
        <v>20240111</v>
      </c>
      <c r="C7410">
        <v>2.2000000000000002</v>
      </c>
      <c r="D7410">
        <v>-2.8</v>
      </c>
      <c r="E7410">
        <v>427</v>
      </c>
      <c r="F7410">
        <v>0</v>
      </c>
      <c r="G7410">
        <v>1034.5</v>
      </c>
      <c r="H7410">
        <v>87</v>
      </c>
      <c r="I7410" s="101" t="s">
        <v>39</v>
      </c>
      <c r="J7410" s="1">
        <f>DATEVALUE(RIGHT(jaar_zip[[#This Row],[YYYYMMDD]],2)&amp;"-"&amp;MID(jaar_zip[[#This Row],[YYYYMMDD]],5,2)&amp;"-"&amp;LEFT(jaar_zip[[#This Row],[YYYYMMDD]],4))</f>
        <v>45302</v>
      </c>
      <c r="K7410" s="101" t="str">
        <f>IF(AND(VALUE(MONTH(jaar_zip[[#This Row],[Datum]]))=1,VALUE(WEEKNUM(jaar_zip[[#This Row],[Datum]],21))&gt;51),RIGHT(YEAR(jaar_zip[[#This Row],[Datum]])-1,2),RIGHT(YEAR(jaar_zip[[#This Row],[Datum]]),2))&amp;"-"&amp; TEXT(WEEKNUM(jaar_zip[[#This Row],[Datum]],21),"00")</f>
        <v>24-02</v>
      </c>
      <c r="L7410" s="101">
        <f>MONTH(jaar_zip[[#This Row],[Datum]])</f>
        <v>1</v>
      </c>
      <c r="M7410" s="101">
        <f>IF(ISNUMBER(jaar_zip[[#This Row],[etmaaltemperatuur]]),IF(jaar_zip[[#This Row],[etmaaltemperatuur]]&lt;stookgrens,stookgrens-jaar_zip[[#This Row],[etmaaltemperatuur]],0),"")</f>
        <v>20.8</v>
      </c>
      <c r="N7410" s="101">
        <f>IF(ISNUMBER(jaar_zip[[#This Row],[graaddagen]]),IF(OR(MONTH(jaar_zip[[#This Row],[Datum]])=1,MONTH(jaar_zip[[#This Row],[Datum]])=2,MONTH(jaar_zip[[#This Row],[Datum]])=11,MONTH(jaar_zip[[#This Row],[Datum]])=12),1.1,IF(OR(MONTH(jaar_zip[[#This Row],[Datum]])=3,MONTH(jaar_zip[[#This Row],[Datum]])=10),1,0.8))*jaar_zip[[#This Row],[graaddagen]],"")</f>
        <v>22.880000000000003</v>
      </c>
      <c r="O7410" s="101">
        <f>IF(ISNUMBER(jaar_zip[[#This Row],[etmaaltemperatuur]]),IF(jaar_zip[[#This Row],[etmaaltemperatuur]]&gt;stookgrens,jaar_zip[[#This Row],[etmaaltemperatuur]]-stookgrens,0),"")</f>
        <v>0</v>
      </c>
    </row>
    <row r="7411" spans="1:15" x14ac:dyDescent="0.25">
      <c r="A7411">
        <v>350</v>
      </c>
      <c r="B7411">
        <v>20240112</v>
      </c>
      <c r="C7411">
        <v>1.4</v>
      </c>
      <c r="D7411">
        <v>2.7</v>
      </c>
      <c r="E7411">
        <v>124</v>
      </c>
      <c r="F7411">
        <v>0</v>
      </c>
      <c r="G7411">
        <v>1033</v>
      </c>
      <c r="H7411">
        <v>89</v>
      </c>
      <c r="I7411" s="101" t="s">
        <v>39</v>
      </c>
      <c r="J7411" s="1">
        <f>DATEVALUE(RIGHT(jaar_zip[[#This Row],[YYYYMMDD]],2)&amp;"-"&amp;MID(jaar_zip[[#This Row],[YYYYMMDD]],5,2)&amp;"-"&amp;LEFT(jaar_zip[[#This Row],[YYYYMMDD]],4))</f>
        <v>45303</v>
      </c>
      <c r="K7411" s="101" t="str">
        <f>IF(AND(VALUE(MONTH(jaar_zip[[#This Row],[Datum]]))=1,VALUE(WEEKNUM(jaar_zip[[#This Row],[Datum]],21))&gt;51),RIGHT(YEAR(jaar_zip[[#This Row],[Datum]])-1,2),RIGHT(YEAR(jaar_zip[[#This Row],[Datum]]),2))&amp;"-"&amp; TEXT(WEEKNUM(jaar_zip[[#This Row],[Datum]],21),"00")</f>
        <v>24-02</v>
      </c>
      <c r="L7411" s="101">
        <f>MONTH(jaar_zip[[#This Row],[Datum]])</f>
        <v>1</v>
      </c>
      <c r="M7411" s="101">
        <f>IF(ISNUMBER(jaar_zip[[#This Row],[etmaaltemperatuur]]),IF(jaar_zip[[#This Row],[etmaaltemperatuur]]&lt;stookgrens,stookgrens-jaar_zip[[#This Row],[etmaaltemperatuur]],0),"")</f>
        <v>15.3</v>
      </c>
      <c r="N7411" s="101">
        <f>IF(ISNUMBER(jaar_zip[[#This Row],[graaddagen]]),IF(OR(MONTH(jaar_zip[[#This Row],[Datum]])=1,MONTH(jaar_zip[[#This Row],[Datum]])=2,MONTH(jaar_zip[[#This Row],[Datum]])=11,MONTH(jaar_zip[[#This Row],[Datum]])=12),1.1,IF(OR(MONTH(jaar_zip[[#This Row],[Datum]])=3,MONTH(jaar_zip[[#This Row],[Datum]])=10),1,0.8))*jaar_zip[[#This Row],[graaddagen]],"")</f>
        <v>16.830000000000002</v>
      </c>
      <c r="O7411" s="101">
        <f>IF(ISNUMBER(jaar_zip[[#This Row],[etmaaltemperatuur]]),IF(jaar_zip[[#This Row],[etmaaltemperatuur]]&gt;stookgrens,jaar_zip[[#This Row],[etmaaltemperatuur]]-stookgrens,0),"")</f>
        <v>0</v>
      </c>
    </row>
    <row r="7412" spans="1:15" x14ac:dyDescent="0.25">
      <c r="A7412">
        <v>350</v>
      </c>
      <c r="B7412">
        <v>20240113</v>
      </c>
      <c r="C7412">
        <v>3</v>
      </c>
      <c r="D7412">
        <v>2.8</v>
      </c>
      <c r="E7412">
        <v>52</v>
      </c>
      <c r="F7412">
        <v>0.2</v>
      </c>
      <c r="G7412">
        <v>1023</v>
      </c>
      <c r="H7412">
        <v>94</v>
      </c>
      <c r="I7412" s="101" t="s">
        <v>39</v>
      </c>
      <c r="J7412" s="1">
        <f>DATEVALUE(RIGHT(jaar_zip[[#This Row],[YYYYMMDD]],2)&amp;"-"&amp;MID(jaar_zip[[#This Row],[YYYYMMDD]],5,2)&amp;"-"&amp;LEFT(jaar_zip[[#This Row],[YYYYMMDD]],4))</f>
        <v>45304</v>
      </c>
      <c r="K7412" s="101" t="str">
        <f>IF(AND(VALUE(MONTH(jaar_zip[[#This Row],[Datum]]))=1,VALUE(WEEKNUM(jaar_zip[[#This Row],[Datum]],21))&gt;51),RIGHT(YEAR(jaar_zip[[#This Row],[Datum]])-1,2),RIGHT(YEAR(jaar_zip[[#This Row],[Datum]]),2))&amp;"-"&amp; TEXT(WEEKNUM(jaar_zip[[#This Row],[Datum]],21),"00")</f>
        <v>24-02</v>
      </c>
      <c r="L7412" s="101">
        <f>MONTH(jaar_zip[[#This Row],[Datum]])</f>
        <v>1</v>
      </c>
      <c r="M7412" s="101">
        <f>IF(ISNUMBER(jaar_zip[[#This Row],[etmaaltemperatuur]]),IF(jaar_zip[[#This Row],[etmaaltemperatuur]]&lt;stookgrens,stookgrens-jaar_zip[[#This Row],[etmaaltemperatuur]],0),"")</f>
        <v>15.2</v>
      </c>
      <c r="N7412" s="101">
        <f>IF(ISNUMBER(jaar_zip[[#This Row],[graaddagen]]),IF(OR(MONTH(jaar_zip[[#This Row],[Datum]])=1,MONTH(jaar_zip[[#This Row],[Datum]])=2,MONTH(jaar_zip[[#This Row],[Datum]])=11,MONTH(jaar_zip[[#This Row],[Datum]])=12),1.1,IF(OR(MONTH(jaar_zip[[#This Row],[Datum]])=3,MONTH(jaar_zip[[#This Row],[Datum]])=10),1,0.8))*jaar_zip[[#This Row],[graaddagen]],"")</f>
        <v>16.72</v>
      </c>
      <c r="O7412" s="101">
        <f>IF(ISNUMBER(jaar_zip[[#This Row],[etmaaltemperatuur]]),IF(jaar_zip[[#This Row],[etmaaltemperatuur]]&gt;stookgrens,jaar_zip[[#This Row],[etmaaltemperatuur]]-stookgrens,0),"")</f>
        <v>0</v>
      </c>
    </row>
    <row r="7413" spans="1:15" x14ac:dyDescent="0.25">
      <c r="A7413">
        <v>350</v>
      </c>
      <c r="B7413">
        <v>20240114</v>
      </c>
      <c r="C7413">
        <v>3.7</v>
      </c>
      <c r="D7413">
        <v>1.4</v>
      </c>
      <c r="E7413">
        <v>77</v>
      </c>
      <c r="F7413">
        <v>6.5</v>
      </c>
      <c r="G7413">
        <v>1010.2</v>
      </c>
      <c r="H7413">
        <v>96</v>
      </c>
      <c r="I7413" s="101" t="s">
        <v>39</v>
      </c>
      <c r="J7413" s="1">
        <f>DATEVALUE(RIGHT(jaar_zip[[#This Row],[YYYYMMDD]],2)&amp;"-"&amp;MID(jaar_zip[[#This Row],[YYYYMMDD]],5,2)&amp;"-"&amp;LEFT(jaar_zip[[#This Row],[YYYYMMDD]],4))</f>
        <v>45305</v>
      </c>
      <c r="K7413" s="101" t="str">
        <f>IF(AND(VALUE(MONTH(jaar_zip[[#This Row],[Datum]]))=1,VALUE(WEEKNUM(jaar_zip[[#This Row],[Datum]],21))&gt;51),RIGHT(YEAR(jaar_zip[[#This Row],[Datum]])-1,2),RIGHT(YEAR(jaar_zip[[#This Row],[Datum]]),2))&amp;"-"&amp; TEXT(WEEKNUM(jaar_zip[[#This Row],[Datum]],21),"00")</f>
        <v>24-02</v>
      </c>
      <c r="L7413" s="101">
        <f>MONTH(jaar_zip[[#This Row],[Datum]])</f>
        <v>1</v>
      </c>
      <c r="M7413" s="101">
        <f>IF(ISNUMBER(jaar_zip[[#This Row],[etmaaltemperatuur]]),IF(jaar_zip[[#This Row],[etmaaltemperatuur]]&lt;stookgrens,stookgrens-jaar_zip[[#This Row],[etmaaltemperatuur]],0),"")</f>
        <v>16.600000000000001</v>
      </c>
      <c r="N7413" s="101">
        <f>IF(ISNUMBER(jaar_zip[[#This Row],[graaddagen]]),IF(OR(MONTH(jaar_zip[[#This Row],[Datum]])=1,MONTH(jaar_zip[[#This Row],[Datum]])=2,MONTH(jaar_zip[[#This Row],[Datum]])=11,MONTH(jaar_zip[[#This Row],[Datum]])=12),1.1,IF(OR(MONTH(jaar_zip[[#This Row],[Datum]])=3,MONTH(jaar_zip[[#This Row],[Datum]])=10),1,0.8))*jaar_zip[[#This Row],[graaddagen]],"")</f>
        <v>18.260000000000002</v>
      </c>
      <c r="O7413" s="101">
        <f>IF(ISNUMBER(jaar_zip[[#This Row],[etmaaltemperatuur]]),IF(jaar_zip[[#This Row],[etmaaltemperatuur]]&gt;stookgrens,jaar_zip[[#This Row],[etmaaltemperatuur]]-stookgrens,0),"")</f>
        <v>0</v>
      </c>
    </row>
    <row r="7414" spans="1:15" x14ac:dyDescent="0.25">
      <c r="A7414">
        <v>350</v>
      </c>
      <c r="B7414">
        <v>20240115</v>
      </c>
      <c r="C7414">
        <v>3.8</v>
      </c>
      <c r="D7414">
        <v>0.8</v>
      </c>
      <c r="E7414">
        <v>234</v>
      </c>
      <c r="F7414">
        <v>10.5</v>
      </c>
      <c r="G7414">
        <v>1005.5</v>
      </c>
      <c r="H7414">
        <v>94</v>
      </c>
      <c r="I7414" s="101" t="s">
        <v>39</v>
      </c>
      <c r="J7414" s="1">
        <f>DATEVALUE(RIGHT(jaar_zip[[#This Row],[YYYYMMDD]],2)&amp;"-"&amp;MID(jaar_zip[[#This Row],[YYYYMMDD]],5,2)&amp;"-"&amp;LEFT(jaar_zip[[#This Row],[YYYYMMDD]],4))</f>
        <v>45306</v>
      </c>
      <c r="K7414" s="101" t="str">
        <f>IF(AND(VALUE(MONTH(jaar_zip[[#This Row],[Datum]]))=1,VALUE(WEEKNUM(jaar_zip[[#This Row],[Datum]],21))&gt;51),RIGHT(YEAR(jaar_zip[[#This Row],[Datum]])-1,2),RIGHT(YEAR(jaar_zip[[#This Row],[Datum]]),2))&amp;"-"&amp; TEXT(WEEKNUM(jaar_zip[[#This Row],[Datum]],21),"00")</f>
        <v>24-03</v>
      </c>
      <c r="L7414" s="101">
        <f>MONTH(jaar_zip[[#This Row],[Datum]])</f>
        <v>1</v>
      </c>
      <c r="M7414" s="101">
        <f>IF(ISNUMBER(jaar_zip[[#This Row],[etmaaltemperatuur]]),IF(jaar_zip[[#This Row],[etmaaltemperatuur]]&lt;stookgrens,stookgrens-jaar_zip[[#This Row],[etmaaltemperatuur]],0),"")</f>
        <v>17.2</v>
      </c>
      <c r="N7414" s="101">
        <f>IF(ISNUMBER(jaar_zip[[#This Row],[graaddagen]]),IF(OR(MONTH(jaar_zip[[#This Row],[Datum]])=1,MONTH(jaar_zip[[#This Row],[Datum]])=2,MONTH(jaar_zip[[#This Row],[Datum]])=11,MONTH(jaar_zip[[#This Row],[Datum]])=12),1.1,IF(OR(MONTH(jaar_zip[[#This Row],[Datum]])=3,MONTH(jaar_zip[[#This Row],[Datum]])=10),1,0.8))*jaar_zip[[#This Row],[graaddagen]],"")</f>
        <v>18.920000000000002</v>
      </c>
      <c r="O7414" s="101">
        <f>IF(ISNUMBER(jaar_zip[[#This Row],[etmaaltemperatuur]]),IF(jaar_zip[[#This Row],[etmaaltemperatuur]]&gt;stookgrens,jaar_zip[[#This Row],[etmaaltemperatuur]]-stookgrens,0),"")</f>
        <v>0</v>
      </c>
    </row>
    <row r="7415" spans="1:15" x14ac:dyDescent="0.25">
      <c r="A7415">
        <v>350</v>
      </c>
      <c r="B7415">
        <v>20240116</v>
      </c>
      <c r="C7415">
        <v>2.9</v>
      </c>
      <c r="D7415">
        <v>-0.9</v>
      </c>
      <c r="E7415">
        <v>417</v>
      </c>
      <c r="F7415">
        <v>0.3</v>
      </c>
      <c r="G7415">
        <v>1007.7</v>
      </c>
      <c r="H7415">
        <v>85</v>
      </c>
      <c r="I7415" s="101" t="s">
        <v>39</v>
      </c>
      <c r="J7415" s="1">
        <f>DATEVALUE(RIGHT(jaar_zip[[#This Row],[YYYYMMDD]],2)&amp;"-"&amp;MID(jaar_zip[[#This Row],[YYYYMMDD]],5,2)&amp;"-"&amp;LEFT(jaar_zip[[#This Row],[YYYYMMDD]],4))</f>
        <v>45307</v>
      </c>
      <c r="K7415" s="101" t="str">
        <f>IF(AND(VALUE(MONTH(jaar_zip[[#This Row],[Datum]]))=1,VALUE(WEEKNUM(jaar_zip[[#This Row],[Datum]],21))&gt;51),RIGHT(YEAR(jaar_zip[[#This Row],[Datum]])-1,2),RIGHT(YEAR(jaar_zip[[#This Row],[Datum]]),2))&amp;"-"&amp; TEXT(WEEKNUM(jaar_zip[[#This Row],[Datum]],21),"00")</f>
        <v>24-03</v>
      </c>
      <c r="L7415" s="101">
        <f>MONTH(jaar_zip[[#This Row],[Datum]])</f>
        <v>1</v>
      </c>
      <c r="M7415" s="101">
        <f>IF(ISNUMBER(jaar_zip[[#This Row],[etmaaltemperatuur]]),IF(jaar_zip[[#This Row],[etmaaltemperatuur]]&lt;stookgrens,stookgrens-jaar_zip[[#This Row],[etmaaltemperatuur]],0),"")</f>
        <v>18.899999999999999</v>
      </c>
      <c r="N7415" s="101">
        <f>IF(ISNUMBER(jaar_zip[[#This Row],[graaddagen]]),IF(OR(MONTH(jaar_zip[[#This Row],[Datum]])=1,MONTH(jaar_zip[[#This Row],[Datum]])=2,MONTH(jaar_zip[[#This Row],[Datum]])=11,MONTH(jaar_zip[[#This Row],[Datum]])=12),1.1,IF(OR(MONTH(jaar_zip[[#This Row],[Datum]])=3,MONTH(jaar_zip[[#This Row],[Datum]])=10),1,0.8))*jaar_zip[[#This Row],[graaddagen]],"")</f>
        <v>20.79</v>
      </c>
      <c r="O7415" s="101">
        <f>IF(ISNUMBER(jaar_zip[[#This Row],[etmaaltemperatuur]]),IF(jaar_zip[[#This Row],[etmaaltemperatuur]]&gt;stookgrens,jaar_zip[[#This Row],[etmaaltemperatuur]]-stookgrens,0),"")</f>
        <v>0</v>
      </c>
    </row>
    <row r="7416" spans="1:15" x14ac:dyDescent="0.25">
      <c r="A7416">
        <v>350</v>
      </c>
      <c r="B7416">
        <v>20240117</v>
      </c>
      <c r="C7416">
        <v>2</v>
      </c>
      <c r="D7416">
        <v>-2.2999999999999998</v>
      </c>
      <c r="E7416">
        <v>183</v>
      </c>
      <c r="F7416">
        <v>0</v>
      </c>
      <c r="G7416">
        <v>993.2</v>
      </c>
      <c r="H7416">
        <v>84</v>
      </c>
      <c r="I7416" s="101" t="s">
        <v>39</v>
      </c>
      <c r="J7416" s="1">
        <f>DATEVALUE(RIGHT(jaar_zip[[#This Row],[YYYYMMDD]],2)&amp;"-"&amp;MID(jaar_zip[[#This Row],[YYYYMMDD]],5,2)&amp;"-"&amp;LEFT(jaar_zip[[#This Row],[YYYYMMDD]],4))</f>
        <v>45308</v>
      </c>
      <c r="K7416" s="101" t="str">
        <f>IF(AND(VALUE(MONTH(jaar_zip[[#This Row],[Datum]]))=1,VALUE(WEEKNUM(jaar_zip[[#This Row],[Datum]],21))&gt;51),RIGHT(YEAR(jaar_zip[[#This Row],[Datum]])-1,2),RIGHT(YEAR(jaar_zip[[#This Row],[Datum]]),2))&amp;"-"&amp; TEXT(WEEKNUM(jaar_zip[[#This Row],[Datum]],21),"00")</f>
        <v>24-03</v>
      </c>
      <c r="L7416" s="101">
        <f>MONTH(jaar_zip[[#This Row],[Datum]])</f>
        <v>1</v>
      </c>
      <c r="M7416" s="101">
        <f>IF(ISNUMBER(jaar_zip[[#This Row],[etmaaltemperatuur]]),IF(jaar_zip[[#This Row],[etmaaltemperatuur]]&lt;stookgrens,stookgrens-jaar_zip[[#This Row],[etmaaltemperatuur]],0),"")</f>
        <v>20.3</v>
      </c>
      <c r="N7416" s="101">
        <f>IF(ISNUMBER(jaar_zip[[#This Row],[graaddagen]]),IF(OR(MONTH(jaar_zip[[#This Row],[Datum]])=1,MONTH(jaar_zip[[#This Row],[Datum]])=2,MONTH(jaar_zip[[#This Row],[Datum]])=11,MONTH(jaar_zip[[#This Row],[Datum]])=12),1.1,IF(OR(MONTH(jaar_zip[[#This Row],[Datum]])=3,MONTH(jaar_zip[[#This Row],[Datum]])=10),1,0.8))*jaar_zip[[#This Row],[graaddagen]],"")</f>
        <v>22.330000000000002</v>
      </c>
      <c r="O7416" s="101">
        <f>IF(ISNUMBER(jaar_zip[[#This Row],[etmaaltemperatuur]]),IF(jaar_zip[[#This Row],[etmaaltemperatuur]]&gt;stookgrens,jaar_zip[[#This Row],[etmaaltemperatuur]]-stookgrens,0),"")</f>
        <v>0</v>
      </c>
    </row>
    <row r="7417" spans="1:15" x14ac:dyDescent="0.25">
      <c r="A7417">
        <v>350</v>
      </c>
      <c r="B7417">
        <v>20240118</v>
      </c>
      <c r="C7417">
        <v>1.8</v>
      </c>
      <c r="D7417">
        <v>-2.1</v>
      </c>
      <c r="E7417">
        <v>607</v>
      </c>
      <c r="F7417">
        <v>0.7</v>
      </c>
      <c r="G7417">
        <v>1003.6</v>
      </c>
      <c r="H7417">
        <v>92</v>
      </c>
      <c r="I7417" s="101" t="s">
        <v>39</v>
      </c>
      <c r="J7417" s="1">
        <f>DATEVALUE(RIGHT(jaar_zip[[#This Row],[YYYYMMDD]],2)&amp;"-"&amp;MID(jaar_zip[[#This Row],[YYYYMMDD]],5,2)&amp;"-"&amp;LEFT(jaar_zip[[#This Row],[YYYYMMDD]],4))</f>
        <v>45309</v>
      </c>
      <c r="K7417" s="101" t="str">
        <f>IF(AND(VALUE(MONTH(jaar_zip[[#This Row],[Datum]]))=1,VALUE(WEEKNUM(jaar_zip[[#This Row],[Datum]],21))&gt;51),RIGHT(YEAR(jaar_zip[[#This Row],[Datum]])-1,2),RIGHT(YEAR(jaar_zip[[#This Row],[Datum]]),2))&amp;"-"&amp; TEXT(WEEKNUM(jaar_zip[[#This Row],[Datum]],21),"00")</f>
        <v>24-03</v>
      </c>
      <c r="L7417" s="101">
        <f>MONTH(jaar_zip[[#This Row],[Datum]])</f>
        <v>1</v>
      </c>
      <c r="M7417" s="101">
        <f>IF(ISNUMBER(jaar_zip[[#This Row],[etmaaltemperatuur]]),IF(jaar_zip[[#This Row],[etmaaltemperatuur]]&lt;stookgrens,stookgrens-jaar_zip[[#This Row],[etmaaltemperatuur]],0),"")</f>
        <v>20.100000000000001</v>
      </c>
      <c r="N7417" s="101">
        <f>IF(ISNUMBER(jaar_zip[[#This Row],[graaddagen]]),IF(OR(MONTH(jaar_zip[[#This Row],[Datum]])=1,MONTH(jaar_zip[[#This Row],[Datum]])=2,MONTH(jaar_zip[[#This Row],[Datum]])=11,MONTH(jaar_zip[[#This Row],[Datum]])=12),1.1,IF(OR(MONTH(jaar_zip[[#This Row],[Datum]])=3,MONTH(jaar_zip[[#This Row],[Datum]])=10),1,0.8))*jaar_zip[[#This Row],[graaddagen]],"")</f>
        <v>22.110000000000003</v>
      </c>
      <c r="O7417" s="101">
        <f>IF(ISNUMBER(jaar_zip[[#This Row],[etmaaltemperatuur]]),IF(jaar_zip[[#This Row],[etmaaltemperatuur]]&gt;stookgrens,jaar_zip[[#This Row],[etmaaltemperatuur]]-stookgrens,0),"")</f>
        <v>0</v>
      </c>
    </row>
    <row r="7418" spans="1:15" x14ac:dyDescent="0.25">
      <c r="A7418">
        <v>350</v>
      </c>
      <c r="B7418">
        <v>20240119</v>
      </c>
      <c r="C7418">
        <v>2.9</v>
      </c>
      <c r="D7418">
        <v>-0.3</v>
      </c>
      <c r="E7418">
        <v>544</v>
      </c>
      <c r="F7418">
        <v>0.3</v>
      </c>
      <c r="G7418">
        <v>1021.2</v>
      </c>
      <c r="H7418">
        <v>89</v>
      </c>
      <c r="I7418" s="101" t="s">
        <v>39</v>
      </c>
      <c r="J7418" s="1">
        <f>DATEVALUE(RIGHT(jaar_zip[[#This Row],[YYYYMMDD]],2)&amp;"-"&amp;MID(jaar_zip[[#This Row],[YYYYMMDD]],5,2)&amp;"-"&amp;LEFT(jaar_zip[[#This Row],[YYYYMMDD]],4))</f>
        <v>45310</v>
      </c>
      <c r="K7418" s="101" t="str">
        <f>IF(AND(VALUE(MONTH(jaar_zip[[#This Row],[Datum]]))=1,VALUE(WEEKNUM(jaar_zip[[#This Row],[Datum]],21))&gt;51),RIGHT(YEAR(jaar_zip[[#This Row],[Datum]])-1,2),RIGHT(YEAR(jaar_zip[[#This Row],[Datum]]),2))&amp;"-"&amp; TEXT(WEEKNUM(jaar_zip[[#This Row],[Datum]],21),"00")</f>
        <v>24-03</v>
      </c>
      <c r="L7418" s="101">
        <f>MONTH(jaar_zip[[#This Row],[Datum]])</f>
        <v>1</v>
      </c>
      <c r="M7418" s="101">
        <f>IF(ISNUMBER(jaar_zip[[#This Row],[etmaaltemperatuur]]),IF(jaar_zip[[#This Row],[etmaaltemperatuur]]&lt;stookgrens,stookgrens-jaar_zip[[#This Row],[etmaaltemperatuur]],0),"")</f>
        <v>18.3</v>
      </c>
      <c r="N7418" s="101">
        <f>IF(ISNUMBER(jaar_zip[[#This Row],[graaddagen]]),IF(OR(MONTH(jaar_zip[[#This Row],[Datum]])=1,MONTH(jaar_zip[[#This Row],[Datum]])=2,MONTH(jaar_zip[[#This Row],[Datum]])=11,MONTH(jaar_zip[[#This Row],[Datum]])=12),1.1,IF(OR(MONTH(jaar_zip[[#This Row],[Datum]])=3,MONTH(jaar_zip[[#This Row],[Datum]])=10),1,0.8))*jaar_zip[[#This Row],[graaddagen]],"")</f>
        <v>20.130000000000003</v>
      </c>
      <c r="O7418" s="101">
        <f>IF(ISNUMBER(jaar_zip[[#This Row],[etmaaltemperatuur]]),IF(jaar_zip[[#This Row],[etmaaltemperatuur]]&gt;stookgrens,jaar_zip[[#This Row],[etmaaltemperatuur]]-stookgrens,0),"")</f>
        <v>0</v>
      </c>
    </row>
    <row r="7419" spans="1:15" x14ac:dyDescent="0.25">
      <c r="A7419">
        <v>350</v>
      </c>
      <c r="B7419">
        <v>20240120</v>
      </c>
      <c r="C7419">
        <v>4.0999999999999996</v>
      </c>
      <c r="D7419">
        <v>-1.2</v>
      </c>
      <c r="E7419">
        <v>461</v>
      </c>
      <c r="F7419">
        <v>0</v>
      </c>
      <c r="G7419">
        <v>1027.5</v>
      </c>
      <c r="H7419">
        <v>84</v>
      </c>
      <c r="I7419" s="101" t="s">
        <v>39</v>
      </c>
      <c r="J7419" s="1">
        <f>DATEVALUE(RIGHT(jaar_zip[[#This Row],[YYYYMMDD]],2)&amp;"-"&amp;MID(jaar_zip[[#This Row],[YYYYMMDD]],5,2)&amp;"-"&amp;LEFT(jaar_zip[[#This Row],[YYYYMMDD]],4))</f>
        <v>45311</v>
      </c>
      <c r="K7419" s="101" t="str">
        <f>IF(AND(VALUE(MONTH(jaar_zip[[#This Row],[Datum]]))=1,VALUE(WEEKNUM(jaar_zip[[#This Row],[Datum]],21))&gt;51),RIGHT(YEAR(jaar_zip[[#This Row],[Datum]])-1,2),RIGHT(YEAR(jaar_zip[[#This Row],[Datum]]),2))&amp;"-"&amp; TEXT(WEEKNUM(jaar_zip[[#This Row],[Datum]],21),"00")</f>
        <v>24-03</v>
      </c>
      <c r="L7419" s="101">
        <f>MONTH(jaar_zip[[#This Row],[Datum]])</f>
        <v>1</v>
      </c>
      <c r="M7419" s="101">
        <f>IF(ISNUMBER(jaar_zip[[#This Row],[etmaaltemperatuur]]),IF(jaar_zip[[#This Row],[etmaaltemperatuur]]&lt;stookgrens,stookgrens-jaar_zip[[#This Row],[etmaaltemperatuur]],0),"")</f>
        <v>19.2</v>
      </c>
      <c r="N7419" s="101">
        <f>IF(ISNUMBER(jaar_zip[[#This Row],[graaddagen]]),IF(OR(MONTH(jaar_zip[[#This Row],[Datum]])=1,MONTH(jaar_zip[[#This Row],[Datum]])=2,MONTH(jaar_zip[[#This Row],[Datum]])=11,MONTH(jaar_zip[[#This Row],[Datum]])=12),1.1,IF(OR(MONTH(jaar_zip[[#This Row],[Datum]])=3,MONTH(jaar_zip[[#This Row],[Datum]])=10),1,0.8))*jaar_zip[[#This Row],[graaddagen]],"")</f>
        <v>21.12</v>
      </c>
      <c r="O7419" s="101">
        <f>IF(ISNUMBER(jaar_zip[[#This Row],[etmaaltemperatuur]]),IF(jaar_zip[[#This Row],[etmaaltemperatuur]]&gt;stookgrens,jaar_zip[[#This Row],[etmaaltemperatuur]]-stookgrens,0),"")</f>
        <v>0</v>
      </c>
    </row>
    <row r="7420" spans="1:15" x14ac:dyDescent="0.25">
      <c r="A7420">
        <v>350</v>
      </c>
      <c r="B7420">
        <v>20240121</v>
      </c>
      <c r="C7420">
        <v>7.5</v>
      </c>
      <c r="D7420">
        <v>3.6</v>
      </c>
      <c r="E7420">
        <v>220</v>
      </c>
      <c r="F7420">
        <v>0.1</v>
      </c>
      <c r="G7420">
        <v>1017.6</v>
      </c>
      <c r="H7420">
        <v>76</v>
      </c>
      <c r="I7420" s="101" t="s">
        <v>39</v>
      </c>
      <c r="J7420" s="1">
        <f>DATEVALUE(RIGHT(jaar_zip[[#This Row],[YYYYMMDD]],2)&amp;"-"&amp;MID(jaar_zip[[#This Row],[YYYYMMDD]],5,2)&amp;"-"&amp;LEFT(jaar_zip[[#This Row],[YYYYMMDD]],4))</f>
        <v>45312</v>
      </c>
      <c r="K7420" s="101" t="str">
        <f>IF(AND(VALUE(MONTH(jaar_zip[[#This Row],[Datum]]))=1,VALUE(WEEKNUM(jaar_zip[[#This Row],[Datum]],21))&gt;51),RIGHT(YEAR(jaar_zip[[#This Row],[Datum]])-1,2),RIGHT(YEAR(jaar_zip[[#This Row],[Datum]]),2))&amp;"-"&amp; TEXT(WEEKNUM(jaar_zip[[#This Row],[Datum]],21),"00")</f>
        <v>24-03</v>
      </c>
      <c r="L7420" s="101">
        <f>MONTH(jaar_zip[[#This Row],[Datum]])</f>
        <v>1</v>
      </c>
      <c r="M7420" s="101">
        <f>IF(ISNUMBER(jaar_zip[[#This Row],[etmaaltemperatuur]]),IF(jaar_zip[[#This Row],[etmaaltemperatuur]]&lt;stookgrens,stookgrens-jaar_zip[[#This Row],[etmaaltemperatuur]],0),"")</f>
        <v>14.4</v>
      </c>
      <c r="N7420" s="101">
        <f>IF(ISNUMBER(jaar_zip[[#This Row],[graaddagen]]),IF(OR(MONTH(jaar_zip[[#This Row],[Datum]])=1,MONTH(jaar_zip[[#This Row],[Datum]])=2,MONTH(jaar_zip[[#This Row],[Datum]])=11,MONTH(jaar_zip[[#This Row],[Datum]])=12),1.1,IF(OR(MONTH(jaar_zip[[#This Row],[Datum]])=3,MONTH(jaar_zip[[#This Row],[Datum]])=10),1,0.8))*jaar_zip[[#This Row],[graaddagen]],"")</f>
        <v>15.840000000000002</v>
      </c>
      <c r="O7420" s="101">
        <f>IF(ISNUMBER(jaar_zip[[#This Row],[etmaaltemperatuur]]),IF(jaar_zip[[#This Row],[etmaaltemperatuur]]&gt;stookgrens,jaar_zip[[#This Row],[etmaaltemperatuur]]-stookgrens,0),"")</f>
        <v>0</v>
      </c>
    </row>
    <row r="7421" spans="1:15" x14ac:dyDescent="0.25">
      <c r="A7421">
        <v>350</v>
      </c>
      <c r="B7421">
        <v>20240122</v>
      </c>
      <c r="C7421">
        <v>8.4</v>
      </c>
      <c r="D7421">
        <v>10</v>
      </c>
      <c r="E7421">
        <v>337</v>
      </c>
      <c r="F7421">
        <v>4.7</v>
      </c>
      <c r="G7421">
        <v>1009.4</v>
      </c>
      <c r="H7421">
        <v>79</v>
      </c>
      <c r="I7421" s="101" t="s">
        <v>39</v>
      </c>
      <c r="J7421" s="1">
        <f>DATEVALUE(RIGHT(jaar_zip[[#This Row],[YYYYMMDD]],2)&amp;"-"&amp;MID(jaar_zip[[#This Row],[YYYYMMDD]],5,2)&amp;"-"&amp;LEFT(jaar_zip[[#This Row],[YYYYMMDD]],4))</f>
        <v>45313</v>
      </c>
      <c r="K7421" s="101" t="str">
        <f>IF(AND(VALUE(MONTH(jaar_zip[[#This Row],[Datum]]))=1,VALUE(WEEKNUM(jaar_zip[[#This Row],[Datum]],21))&gt;51),RIGHT(YEAR(jaar_zip[[#This Row],[Datum]])-1,2),RIGHT(YEAR(jaar_zip[[#This Row],[Datum]]),2))&amp;"-"&amp; TEXT(WEEKNUM(jaar_zip[[#This Row],[Datum]],21),"00")</f>
        <v>24-04</v>
      </c>
      <c r="L7421" s="101">
        <f>MONTH(jaar_zip[[#This Row],[Datum]])</f>
        <v>1</v>
      </c>
      <c r="M7421" s="101">
        <f>IF(ISNUMBER(jaar_zip[[#This Row],[etmaaltemperatuur]]),IF(jaar_zip[[#This Row],[etmaaltemperatuur]]&lt;stookgrens,stookgrens-jaar_zip[[#This Row],[etmaaltemperatuur]],0),"")</f>
        <v>8</v>
      </c>
      <c r="N7421" s="101">
        <f>IF(ISNUMBER(jaar_zip[[#This Row],[graaddagen]]),IF(OR(MONTH(jaar_zip[[#This Row],[Datum]])=1,MONTH(jaar_zip[[#This Row],[Datum]])=2,MONTH(jaar_zip[[#This Row],[Datum]])=11,MONTH(jaar_zip[[#This Row],[Datum]])=12),1.1,IF(OR(MONTH(jaar_zip[[#This Row],[Datum]])=3,MONTH(jaar_zip[[#This Row],[Datum]])=10),1,0.8))*jaar_zip[[#This Row],[graaddagen]],"")</f>
        <v>8.8000000000000007</v>
      </c>
      <c r="O7421" s="101">
        <f>IF(ISNUMBER(jaar_zip[[#This Row],[etmaaltemperatuur]]),IF(jaar_zip[[#This Row],[etmaaltemperatuur]]&gt;stookgrens,jaar_zip[[#This Row],[etmaaltemperatuur]]-stookgrens,0),"")</f>
        <v>0</v>
      </c>
    </row>
    <row r="7422" spans="1:15" x14ac:dyDescent="0.25">
      <c r="A7422">
        <v>350</v>
      </c>
      <c r="B7422">
        <v>20240123</v>
      </c>
      <c r="C7422">
        <v>6.2</v>
      </c>
      <c r="D7422">
        <v>8.4</v>
      </c>
      <c r="E7422">
        <v>327</v>
      </c>
      <c r="F7422">
        <v>3.3</v>
      </c>
      <c r="G7422">
        <v>1020.8</v>
      </c>
      <c r="H7422">
        <v>84</v>
      </c>
      <c r="I7422" s="101" t="s">
        <v>39</v>
      </c>
      <c r="J7422" s="1">
        <f>DATEVALUE(RIGHT(jaar_zip[[#This Row],[YYYYMMDD]],2)&amp;"-"&amp;MID(jaar_zip[[#This Row],[YYYYMMDD]],5,2)&amp;"-"&amp;LEFT(jaar_zip[[#This Row],[YYYYMMDD]],4))</f>
        <v>45314</v>
      </c>
      <c r="K7422" s="101" t="str">
        <f>IF(AND(VALUE(MONTH(jaar_zip[[#This Row],[Datum]]))=1,VALUE(WEEKNUM(jaar_zip[[#This Row],[Datum]],21))&gt;51),RIGHT(YEAR(jaar_zip[[#This Row],[Datum]])-1,2),RIGHT(YEAR(jaar_zip[[#This Row],[Datum]]),2))&amp;"-"&amp; TEXT(WEEKNUM(jaar_zip[[#This Row],[Datum]],21),"00")</f>
        <v>24-04</v>
      </c>
      <c r="L7422" s="101">
        <f>MONTH(jaar_zip[[#This Row],[Datum]])</f>
        <v>1</v>
      </c>
      <c r="M7422" s="101">
        <f>IF(ISNUMBER(jaar_zip[[#This Row],[etmaaltemperatuur]]),IF(jaar_zip[[#This Row],[etmaaltemperatuur]]&lt;stookgrens,stookgrens-jaar_zip[[#This Row],[etmaaltemperatuur]],0),"")</f>
        <v>9.6</v>
      </c>
      <c r="N7422" s="101">
        <f>IF(ISNUMBER(jaar_zip[[#This Row],[graaddagen]]),IF(OR(MONTH(jaar_zip[[#This Row],[Datum]])=1,MONTH(jaar_zip[[#This Row],[Datum]])=2,MONTH(jaar_zip[[#This Row],[Datum]])=11,MONTH(jaar_zip[[#This Row],[Datum]])=12),1.1,IF(OR(MONTH(jaar_zip[[#This Row],[Datum]])=3,MONTH(jaar_zip[[#This Row],[Datum]])=10),1,0.8))*jaar_zip[[#This Row],[graaddagen]],"")</f>
        <v>10.56</v>
      </c>
      <c r="O7422" s="101">
        <f>IF(ISNUMBER(jaar_zip[[#This Row],[etmaaltemperatuur]]),IF(jaar_zip[[#This Row],[etmaaltemperatuur]]&gt;stookgrens,jaar_zip[[#This Row],[etmaaltemperatuur]]-stookgrens,0),"")</f>
        <v>0</v>
      </c>
    </row>
    <row r="7423" spans="1:15" x14ac:dyDescent="0.25">
      <c r="A7423">
        <v>350</v>
      </c>
      <c r="B7423">
        <v>20240124</v>
      </c>
      <c r="C7423">
        <v>6.5</v>
      </c>
      <c r="D7423">
        <v>10.6</v>
      </c>
      <c r="E7423">
        <v>379</v>
      </c>
      <c r="F7423">
        <v>1.4</v>
      </c>
      <c r="G7423">
        <v>1022.1</v>
      </c>
      <c r="H7423">
        <v>77</v>
      </c>
      <c r="I7423" s="101" t="s">
        <v>39</v>
      </c>
      <c r="J7423" s="1">
        <f>DATEVALUE(RIGHT(jaar_zip[[#This Row],[YYYYMMDD]],2)&amp;"-"&amp;MID(jaar_zip[[#This Row],[YYYYMMDD]],5,2)&amp;"-"&amp;LEFT(jaar_zip[[#This Row],[YYYYMMDD]],4))</f>
        <v>45315</v>
      </c>
      <c r="K7423" s="101" t="str">
        <f>IF(AND(VALUE(MONTH(jaar_zip[[#This Row],[Datum]]))=1,VALUE(WEEKNUM(jaar_zip[[#This Row],[Datum]],21))&gt;51),RIGHT(YEAR(jaar_zip[[#This Row],[Datum]])-1,2),RIGHT(YEAR(jaar_zip[[#This Row],[Datum]]),2))&amp;"-"&amp; TEXT(WEEKNUM(jaar_zip[[#This Row],[Datum]],21),"00")</f>
        <v>24-04</v>
      </c>
      <c r="L7423" s="101">
        <f>MONTH(jaar_zip[[#This Row],[Datum]])</f>
        <v>1</v>
      </c>
      <c r="M7423" s="101">
        <f>IF(ISNUMBER(jaar_zip[[#This Row],[etmaaltemperatuur]]),IF(jaar_zip[[#This Row],[etmaaltemperatuur]]&lt;stookgrens,stookgrens-jaar_zip[[#This Row],[etmaaltemperatuur]],0),"")</f>
        <v>7.4</v>
      </c>
      <c r="N7423" s="101">
        <f>IF(ISNUMBER(jaar_zip[[#This Row],[graaddagen]]),IF(OR(MONTH(jaar_zip[[#This Row],[Datum]])=1,MONTH(jaar_zip[[#This Row],[Datum]])=2,MONTH(jaar_zip[[#This Row],[Datum]])=11,MONTH(jaar_zip[[#This Row],[Datum]])=12),1.1,IF(OR(MONTH(jaar_zip[[#This Row],[Datum]])=3,MONTH(jaar_zip[[#This Row],[Datum]])=10),1,0.8))*jaar_zip[[#This Row],[graaddagen]],"")</f>
        <v>8.14</v>
      </c>
      <c r="O7423" s="101">
        <f>IF(ISNUMBER(jaar_zip[[#This Row],[etmaaltemperatuur]]),IF(jaar_zip[[#This Row],[etmaaltemperatuur]]&gt;stookgrens,jaar_zip[[#This Row],[etmaaltemperatuur]]-stookgrens,0),"")</f>
        <v>0</v>
      </c>
    </row>
    <row r="7424" spans="1:15" x14ac:dyDescent="0.25">
      <c r="A7424">
        <v>350</v>
      </c>
      <c r="B7424">
        <v>20240125</v>
      </c>
      <c r="C7424">
        <v>2.8</v>
      </c>
      <c r="D7424">
        <v>7.2</v>
      </c>
      <c r="E7424">
        <v>226</v>
      </c>
      <c r="F7424">
        <v>1.2</v>
      </c>
      <c r="G7424">
        <v>1027.3</v>
      </c>
      <c r="H7424">
        <v>95</v>
      </c>
      <c r="I7424" s="101" t="s">
        <v>39</v>
      </c>
      <c r="J7424" s="1">
        <f>DATEVALUE(RIGHT(jaar_zip[[#This Row],[YYYYMMDD]],2)&amp;"-"&amp;MID(jaar_zip[[#This Row],[YYYYMMDD]],5,2)&amp;"-"&amp;LEFT(jaar_zip[[#This Row],[YYYYMMDD]],4))</f>
        <v>45316</v>
      </c>
      <c r="K7424" s="101" t="str">
        <f>IF(AND(VALUE(MONTH(jaar_zip[[#This Row],[Datum]]))=1,VALUE(WEEKNUM(jaar_zip[[#This Row],[Datum]],21))&gt;51),RIGHT(YEAR(jaar_zip[[#This Row],[Datum]])-1,2),RIGHT(YEAR(jaar_zip[[#This Row],[Datum]]),2))&amp;"-"&amp; TEXT(WEEKNUM(jaar_zip[[#This Row],[Datum]],21),"00")</f>
        <v>24-04</v>
      </c>
      <c r="L7424" s="101">
        <f>MONTH(jaar_zip[[#This Row],[Datum]])</f>
        <v>1</v>
      </c>
      <c r="M7424" s="101">
        <f>IF(ISNUMBER(jaar_zip[[#This Row],[etmaaltemperatuur]]),IF(jaar_zip[[#This Row],[etmaaltemperatuur]]&lt;stookgrens,stookgrens-jaar_zip[[#This Row],[etmaaltemperatuur]],0),"")</f>
        <v>10.8</v>
      </c>
      <c r="N7424" s="101">
        <f>IF(ISNUMBER(jaar_zip[[#This Row],[graaddagen]]),IF(OR(MONTH(jaar_zip[[#This Row],[Datum]])=1,MONTH(jaar_zip[[#This Row],[Datum]])=2,MONTH(jaar_zip[[#This Row],[Datum]])=11,MONTH(jaar_zip[[#This Row],[Datum]])=12),1.1,IF(OR(MONTH(jaar_zip[[#This Row],[Datum]])=3,MONTH(jaar_zip[[#This Row],[Datum]])=10),1,0.8))*jaar_zip[[#This Row],[graaddagen]],"")</f>
        <v>11.880000000000003</v>
      </c>
      <c r="O7424" s="101">
        <f>IF(ISNUMBER(jaar_zip[[#This Row],[etmaaltemperatuur]]),IF(jaar_zip[[#This Row],[etmaaltemperatuur]]&gt;stookgrens,jaar_zip[[#This Row],[etmaaltemperatuur]]-stookgrens,0),"")</f>
        <v>0</v>
      </c>
    </row>
    <row r="7425" spans="1:15" x14ac:dyDescent="0.25">
      <c r="A7425">
        <v>350</v>
      </c>
      <c r="B7425">
        <v>20240126</v>
      </c>
      <c r="C7425">
        <v>5.6</v>
      </c>
      <c r="D7425">
        <v>7.7</v>
      </c>
      <c r="E7425">
        <v>456</v>
      </c>
      <c r="F7425">
        <v>3.6</v>
      </c>
      <c r="G7425">
        <v>1026.8</v>
      </c>
      <c r="H7425">
        <v>83</v>
      </c>
      <c r="I7425" s="101" t="s">
        <v>39</v>
      </c>
      <c r="J7425" s="1">
        <f>DATEVALUE(RIGHT(jaar_zip[[#This Row],[YYYYMMDD]],2)&amp;"-"&amp;MID(jaar_zip[[#This Row],[YYYYMMDD]],5,2)&amp;"-"&amp;LEFT(jaar_zip[[#This Row],[YYYYMMDD]],4))</f>
        <v>45317</v>
      </c>
      <c r="K7425" s="101" t="str">
        <f>IF(AND(VALUE(MONTH(jaar_zip[[#This Row],[Datum]]))=1,VALUE(WEEKNUM(jaar_zip[[#This Row],[Datum]],21))&gt;51),RIGHT(YEAR(jaar_zip[[#This Row],[Datum]])-1,2),RIGHT(YEAR(jaar_zip[[#This Row],[Datum]]),2))&amp;"-"&amp; TEXT(WEEKNUM(jaar_zip[[#This Row],[Datum]],21),"00")</f>
        <v>24-04</v>
      </c>
      <c r="L7425" s="101">
        <f>MONTH(jaar_zip[[#This Row],[Datum]])</f>
        <v>1</v>
      </c>
      <c r="M7425" s="101">
        <f>IF(ISNUMBER(jaar_zip[[#This Row],[etmaaltemperatuur]]),IF(jaar_zip[[#This Row],[etmaaltemperatuur]]&lt;stookgrens,stookgrens-jaar_zip[[#This Row],[etmaaltemperatuur]],0),"")</f>
        <v>10.3</v>
      </c>
      <c r="N7425" s="101">
        <f>IF(ISNUMBER(jaar_zip[[#This Row],[graaddagen]]),IF(OR(MONTH(jaar_zip[[#This Row],[Datum]])=1,MONTH(jaar_zip[[#This Row],[Datum]])=2,MONTH(jaar_zip[[#This Row],[Datum]])=11,MONTH(jaar_zip[[#This Row],[Datum]])=12),1.1,IF(OR(MONTH(jaar_zip[[#This Row],[Datum]])=3,MONTH(jaar_zip[[#This Row],[Datum]])=10),1,0.8))*jaar_zip[[#This Row],[graaddagen]],"")</f>
        <v>11.330000000000002</v>
      </c>
      <c r="O7425" s="101">
        <f>IF(ISNUMBER(jaar_zip[[#This Row],[etmaaltemperatuur]]),IF(jaar_zip[[#This Row],[etmaaltemperatuur]]&gt;stookgrens,jaar_zip[[#This Row],[etmaaltemperatuur]]-stookgrens,0),"")</f>
        <v>0</v>
      </c>
    </row>
    <row r="7426" spans="1:15" x14ac:dyDescent="0.25">
      <c r="A7426">
        <v>350</v>
      </c>
      <c r="B7426">
        <v>20240127</v>
      </c>
      <c r="C7426">
        <v>2.4</v>
      </c>
      <c r="D7426">
        <v>2.5</v>
      </c>
      <c r="E7426">
        <v>533</v>
      </c>
      <c r="F7426">
        <v>0</v>
      </c>
      <c r="G7426">
        <v>1035.2</v>
      </c>
      <c r="H7426">
        <v>87</v>
      </c>
      <c r="I7426" s="101" t="s">
        <v>39</v>
      </c>
      <c r="J7426" s="1">
        <f>DATEVALUE(RIGHT(jaar_zip[[#This Row],[YYYYMMDD]],2)&amp;"-"&amp;MID(jaar_zip[[#This Row],[YYYYMMDD]],5,2)&amp;"-"&amp;LEFT(jaar_zip[[#This Row],[YYYYMMDD]],4))</f>
        <v>45318</v>
      </c>
      <c r="K7426" s="101" t="str">
        <f>IF(AND(VALUE(MONTH(jaar_zip[[#This Row],[Datum]]))=1,VALUE(WEEKNUM(jaar_zip[[#This Row],[Datum]],21))&gt;51),RIGHT(YEAR(jaar_zip[[#This Row],[Datum]])-1,2),RIGHT(YEAR(jaar_zip[[#This Row],[Datum]]),2))&amp;"-"&amp; TEXT(WEEKNUM(jaar_zip[[#This Row],[Datum]],21),"00")</f>
        <v>24-04</v>
      </c>
      <c r="L7426" s="101">
        <f>MONTH(jaar_zip[[#This Row],[Datum]])</f>
        <v>1</v>
      </c>
      <c r="M7426" s="101">
        <f>IF(ISNUMBER(jaar_zip[[#This Row],[etmaaltemperatuur]]),IF(jaar_zip[[#This Row],[etmaaltemperatuur]]&lt;stookgrens,stookgrens-jaar_zip[[#This Row],[etmaaltemperatuur]],0),"")</f>
        <v>15.5</v>
      </c>
      <c r="N7426" s="101">
        <f>IF(ISNUMBER(jaar_zip[[#This Row],[graaddagen]]),IF(OR(MONTH(jaar_zip[[#This Row],[Datum]])=1,MONTH(jaar_zip[[#This Row],[Datum]])=2,MONTH(jaar_zip[[#This Row],[Datum]])=11,MONTH(jaar_zip[[#This Row],[Datum]])=12),1.1,IF(OR(MONTH(jaar_zip[[#This Row],[Datum]])=3,MONTH(jaar_zip[[#This Row],[Datum]])=10),1,0.8))*jaar_zip[[#This Row],[graaddagen]],"")</f>
        <v>17.05</v>
      </c>
      <c r="O7426" s="101">
        <f>IF(ISNUMBER(jaar_zip[[#This Row],[etmaaltemperatuur]]),IF(jaar_zip[[#This Row],[etmaaltemperatuur]]&gt;stookgrens,jaar_zip[[#This Row],[etmaaltemperatuur]]-stookgrens,0),"")</f>
        <v>0</v>
      </c>
    </row>
    <row r="7427" spans="1:15" x14ac:dyDescent="0.25">
      <c r="A7427">
        <v>350</v>
      </c>
      <c r="B7427">
        <v>20240128</v>
      </c>
      <c r="C7427">
        <v>2.5</v>
      </c>
      <c r="D7427">
        <v>3.8</v>
      </c>
      <c r="E7427">
        <v>590</v>
      </c>
      <c r="F7427">
        <v>0</v>
      </c>
      <c r="G7427">
        <v>1027.4000000000001</v>
      </c>
      <c r="H7427">
        <v>73</v>
      </c>
      <c r="I7427" s="101" t="s">
        <v>39</v>
      </c>
      <c r="J7427" s="1">
        <f>DATEVALUE(RIGHT(jaar_zip[[#This Row],[YYYYMMDD]],2)&amp;"-"&amp;MID(jaar_zip[[#This Row],[YYYYMMDD]],5,2)&amp;"-"&amp;LEFT(jaar_zip[[#This Row],[YYYYMMDD]],4))</f>
        <v>45319</v>
      </c>
      <c r="K7427" s="101" t="str">
        <f>IF(AND(VALUE(MONTH(jaar_zip[[#This Row],[Datum]]))=1,VALUE(WEEKNUM(jaar_zip[[#This Row],[Datum]],21))&gt;51),RIGHT(YEAR(jaar_zip[[#This Row],[Datum]])-1,2),RIGHT(YEAR(jaar_zip[[#This Row],[Datum]]),2))&amp;"-"&amp; TEXT(WEEKNUM(jaar_zip[[#This Row],[Datum]],21),"00")</f>
        <v>24-04</v>
      </c>
      <c r="L7427" s="101">
        <f>MONTH(jaar_zip[[#This Row],[Datum]])</f>
        <v>1</v>
      </c>
      <c r="M7427" s="101">
        <f>IF(ISNUMBER(jaar_zip[[#This Row],[etmaaltemperatuur]]),IF(jaar_zip[[#This Row],[etmaaltemperatuur]]&lt;stookgrens,stookgrens-jaar_zip[[#This Row],[etmaaltemperatuur]],0),"")</f>
        <v>14.2</v>
      </c>
      <c r="N7427" s="101">
        <f>IF(ISNUMBER(jaar_zip[[#This Row],[graaddagen]]),IF(OR(MONTH(jaar_zip[[#This Row],[Datum]])=1,MONTH(jaar_zip[[#This Row],[Datum]])=2,MONTH(jaar_zip[[#This Row],[Datum]])=11,MONTH(jaar_zip[[#This Row],[Datum]])=12),1.1,IF(OR(MONTH(jaar_zip[[#This Row],[Datum]])=3,MONTH(jaar_zip[[#This Row],[Datum]])=10),1,0.8))*jaar_zip[[#This Row],[graaddagen]],"")</f>
        <v>15.620000000000001</v>
      </c>
      <c r="O7427" s="101">
        <f>IF(ISNUMBER(jaar_zip[[#This Row],[etmaaltemperatuur]]),IF(jaar_zip[[#This Row],[etmaaltemperatuur]]&gt;stookgrens,jaar_zip[[#This Row],[etmaaltemperatuur]]-stookgrens,0),"")</f>
        <v>0</v>
      </c>
    </row>
    <row r="7428" spans="1:15" x14ac:dyDescent="0.25">
      <c r="A7428">
        <v>350</v>
      </c>
      <c r="B7428">
        <v>20240129</v>
      </c>
      <c r="C7428">
        <v>3</v>
      </c>
      <c r="D7428">
        <v>7.1</v>
      </c>
      <c r="E7428">
        <v>515</v>
      </c>
      <c r="F7428">
        <v>0</v>
      </c>
      <c r="G7428">
        <v>1026</v>
      </c>
      <c r="H7428">
        <v>82</v>
      </c>
      <c r="I7428" s="101" t="s">
        <v>39</v>
      </c>
      <c r="J7428" s="1">
        <f>DATEVALUE(RIGHT(jaar_zip[[#This Row],[YYYYMMDD]],2)&amp;"-"&amp;MID(jaar_zip[[#This Row],[YYYYMMDD]],5,2)&amp;"-"&amp;LEFT(jaar_zip[[#This Row],[YYYYMMDD]],4))</f>
        <v>45320</v>
      </c>
      <c r="K7428" s="101" t="str">
        <f>IF(AND(VALUE(MONTH(jaar_zip[[#This Row],[Datum]]))=1,VALUE(WEEKNUM(jaar_zip[[#This Row],[Datum]],21))&gt;51),RIGHT(YEAR(jaar_zip[[#This Row],[Datum]])-1,2),RIGHT(YEAR(jaar_zip[[#This Row],[Datum]]),2))&amp;"-"&amp; TEXT(WEEKNUM(jaar_zip[[#This Row],[Datum]],21),"00")</f>
        <v>24-05</v>
      </c>
      <c r="L7428" s="101">
        <f>MONTH(jaar_zip[[#This Row],[Datum]])</f>
        <v>1</v>
      </c>
      <c r="M7428" s="101">
        <f>IF(ISNUMBER(jaar_zip[[#This Row],[etmaaltemperatuur]]),IF(jaar_zip[[#This Row],[etmaaltemperatuur]]&lt;stookgrens,stookgrens-jaar_zip[[#This Row],[etmaaltemperatuur]],0),"")</f>
        <v>10.9</v>
      </c>
      <c r="N7428" s="101">
        <f>IF(ISNUMBER(jaar_zip[[#This Row],[graaddagen]]),IF(OR(MONTH(jaar_zip[[#This Row],[Datum]])=1,MONTH(jaar_zip[[#This Row],[Datum]])=2,MONTH(jaar_zip[[#This Row],[Datum]])=11,MONTH(jaar_zip[[#This Row],[Datum]])=12),1.1,IF(OR(MONTH(jaar_zip[[#This Row],[Datum]])=3,MONTH(jaar_zip[[#This Row],[Datum]])=10),1,0.8))*jaar_zip[[#This Row],[graaddagen]],"")</f>
        <v>11.990000000000002</v>
      </c>
      <c r="O7428" s="101">
        <f>IF(ISNUMBER(jaar_zip[[#This Row],[etmaaltemperatuur]]),IF(jaar_zip[[#This Row],[etmaaltemperatuur]]&gt;stookgrens,jaar_zip[[#This Row],[etmaaltemperatuur]]-stookgrens,0),"")</f>
        <v>0</v>
      </c>
    </row>
    <row r="7429" spans="1:15" x14ac:dyDescent="0.25">
      <c r="A7429">
        <v>350</v>
      </c>
      <c r="B7429">
        <v>20240130</v>
      </c>
      <c r="C7429">
        <v>3.5</v>
      </c>
      <c r="D7429">
        <v>8.4</v>
      </c>
      <c r="E7429">
        <v>192</v>
      </c>
      <c r="F7429">
        <v>0.5</v>
      </c>
      <c r="G7429">
        <v>1028.7</v>
      </c>
      <c r="H7429">
        <v>88</v>
      </c>
      <c r="I7429" s="101" t="s">
        <v>39</v>
      </c>
      <c r="J7429" s="1">
        <f>DATEVALUE(RIGHT(jaar_zip[[#This Row],[YYYYMMDD]],2)&amp;"-"&amp;MID(jaar_zip[[#This Row],[YYYYMMDD]],5,2)&amp;"-"&amp;LEFT(jaar_zip[[#This Row],[YYYYMMDD]],4))</f>
        <v>45321</v>
      </c>
      <c r="K7429" s="101" t="str">
        <f>IF(AND(VALUE(MONTH(jaar_zip[[#This Row],[Datum]]))=1,VALUE(WEEKNUM(jaar_zip[[#This Row],[Datum]],21))&gt;51),RIGHT(YEAR(jaar_zip[[#This Row],[Datum]])-1,2),RIGHT(YEAR(jaar_zip[[#This Row],[Datum]]),2))&amp;"-"&amp; TEXT(WEEKNUM(jaar_zip[[#This Row],[Datum]],21),"00")</f>
        <v>24-05</v>
      </c>
      <c r="L7429" s="101">
        <f>MONTH(jaar_zip[[#This Row],[Datum]])</f>
        <v>1</v>
      </c>
      <c r="M7429" s="101">
        <f>IF(ISNUMBER(jaar_zip[[#This Row],[etmaaltemperatuur]]),IF(jaar_zip[[#This Row],[etmaaltemperatuur]]&lt;stookgrens,stookgrens-jaar_zip[[#This Row],[etmaaltemperatuur]],0),"")</f>
        <v>9.6</v>
      </c>
      <c r="N7429" s="101">
        <f>IF(ISNUMBER(jaar_zip[[#This Row],[graaddagen]]),IF(OR(MONTH(jaar_zip[[#This Row],[Datum]])=1,MONTH(jaar_zip[[#This Row],[Datum]])=2,MONTH(jaar_zip[[#This Row],[Datum]])=11,MONTH(jaar_zip[[#This Row],[Datum]])=12),1.1,IF(OR(MONTH(jaar_zip[[#This Row],[Datum]])=3,MONTH(jaar_zip[[#This Row],[Datum]])=10),1,0.8))*jaar_zip[[#This Row],[graaddagen]],"")</f>
        <v>10.56</v>
      </c>
      <c r="O7429" s="101">
        <f>IF(ISNUMBER(jaar_zip[[#This Row],[etmaaltemperatuur]]),IF(jaar_zip[[#This Row],[etmaaltemperatuur]]&gt;stookgrens,jaar_zip[[#This Row],[etmaaltemperatuur]]-stookgrens,0),"")</f>
        <v>0</v>
      </c>
    </row>
    <row r="7430" spans="1:15" x14ac:dyDescent="0.25">
      <c r="A7430">
        <v>350</v>
      </c>
      <c r="B7430">
        <v>20240131</v>
      </c>
      <c r="C7430">
        <v>3.5</v>
      </c>
      <c r="D7430">
        <v>6.9</v>
      </c>
      <c r="E7430">
        <v>250</v>
      </c>
      <c r="F7430">
        <v>1.1000000000000001</v>
      </c>
      <c r="G7430">
        <v>1031</v>
      </c>
      <c r="H7430">
        <v>83</v>
      </c>
      <c r="I7430" s="101" t="s">
        <v>39</v>
      </c>
      <c r="J7430" s="1">
        <f>DATEVALUE(RIGHT(jaar_zip[[#This Row],[YYYYMMDD]],2)&amp;"-"&amp;MID(jaar_zip[[#This Row],[YYYYMMDD]],5,2)&amp;"-"&amp;LEFT(jaar_zip[[#This Row],[YYYYMMDD]],4))</f>
        <v>45322</v>
      </c>
      <c r="K7430" s="101" t="str">
        <f>IF(AND(VALUE(MONTH(jaar_zip[[#This Row],[Datum]]))=1,VALUE(WEEKNUM(jaar_zip[[#This Row],[Datum]],21))&gt;51),RIGHT(YEAR(jaar_zip[[#This Row],[Datum]])-1,2),RIGHT(YEAR(jaar_zip[[#This Row],[Datum]]),2))&amp;"-"&amp; TEXT(WEEKNUM(jaar_zip[[#This Row],[Datum]],21),"00")</f>
        <v>24-05</v>
      </c>
      <c r="L7430" s="101">
        <f>MONTH(jaar_zip[[#This Row],[Datum]])</f>
        <v>1</v>
      </c>
      <c r="M7430" s="101">
        <f>IF(ISNUMBER(jaar_zip[[#This Row],[etmaaltemperatuur]]),IF(jaar_zip[[#This Row],[etmaaltemperatuur]]&lt;stookgrens,stookgrens-jaar_zip[[#This Row],[etmaaltemperatuur]],0),"")</f>
        <v>11.1</v>
      </c>
      <c r="N7430" s="101">
        <f>IF(ISNUMBER(jaar_zip[[#This Row],[graaddagen]]),IF(OR(MONTH(jaar_zip[[#This Row],[Datum]])=1,MONTH(jaar_zip[[#This Row],[Datum]])=2,MONTH(jaar_zip[[#This Row],[Datum]])=11,MONTH(jaar_zip[[#This Row],[Datum]])=12),1.1,IF(OR(MONTH(jaar_zip[[#This Row],[Datum]])=3,MONTH(jaar_zip[[#This Row],[Datum]])=10),1,0.8))*jaar_zip[[#This Row],[graaddagen]],"")</f>
        <v>12.21</v>
      </c>
      <c r="O7430" s="101">
        <f>IF(ISNUMBER(jaar_zip[[#This Row],[etmaaltemperatuur]]),IF(jaar_zip[[#This Row],[etmaaltemperatuur]]&gt;stookgrens,jaar_zip[[#This Row],[etmaaltemperatuur]]-stookgrens,0),"")</f>
        <v>0</v>
      </c>
    </row>
    <row r="7431" spans="1:15" x14ac:dyDescent="0.25">
      <c r="A7431">
        <v>350</v>
      </c>
      <c r="B7431">
        <v>20240201</v>
      </c>
      <c r="C7431">
        <v>3.2</v>
      </c>
      <c r="D7431">
        <v>6.5</v>
      </c>
      <c r="E7431">
        <v>625</v>
      </c>
      <c r="F7431">
        <v>3.3</v>
      </c>
      <c r="G7431">
        <v>1030.9000000000001</v>
      </c>
      <c r="H7431">
        <v>86</v>
      </c>
      <c r="I7431" s="101" t="s">
        <v>39</v>
      </c>
      <c r="J7431" s="1">
        <f>DATEVALUE(RIGHT(jaar_zip[[#This Row],[YYYYMMDD]],2)&amp;"-"&amp;MID(jaar_zip[[#This Row],[YYYYMMDD]],5,2)&amp;"-"&amp;LEFT(jaar_zip[[#This Row],[YYYYMMDD]],4))</f>
        <v>45323</v>
      </c>
      <c r="K7431" s="101" t="str">
        <f>IF(AND(VALUE(MONTH(jaar_zip[[#This Row],[Datum]]))=1,VALUE(WEEKNUM(jaar_zip[[#This Row],[Datum]],21))&gt;51),RIGHT(YEAR(jaar_zip[[#This Row],[Datum]])-1,2),RIGHT(YEAR(jaar_zip[[#This Row],[Datum]]),2))&amp;"-"&amp; TEXT(WEEKNUM(jaar_zip[[#This Row],[Datum]],21),"00")</f>
        <v>24-05</v>
      </c>
      <c r="L7431" s="101">
        <f>MONTH(jaar_zip[[#This Row],[Datum]])</f>
        <v>2</v>
      </c>
      <c r="M7431" s="101">
        <f>IF(ISNUMBER(jaar_zip[[#This Row],[etmaaltemperatuur]]),IF(jaar_zip[[#This Row],[etmaaltemperatuur]]&lt;stookgrens,stookgrens-jaar_zip[[#This Row],[etmaaltemperatuur]],0),"")</f>
        <v>11.5</v>
      </c>
      <c r="N7431" s="101">
        <f>IF(ISNUMBER(jaar_zip[[#This Row],[graaddagen]]),IF(OR(MONTH(jaar_zip[[#This Row],[Datum]])=1,MONTH(jaar_zip[[#This Row],[Datum]])=2,MONTH(jaar_zip[[#This Row],[Datum]])=11,MONTH(jaar_zip[[#This Row],[Datum]])=12),1.1,IF(OR(MONTH(jaar_zip[[#This Row],[Datum]])=3,MONTH(jaar_zip[[#This Row],[Datum]])=10),1,0.8))*jaar_zip[[#This Row],[graaddagen]],"")</f>
        <v>12.65</v>
      </c>
      <c r="O7431" s="101">
        <f>IF(ISNUMBER(jaar_zip[[#This Row],[etmaaltemperatuur]]),IF(jaar_zip[[#This Row],[etmaaltemperatuur]]&gt;stookgrens,jaar_zip[[#This Row],[etmaaltemperatuur]]-stookgrens,0),"")</f>
        <v>0</v>
      </c>
    </row>
    <row r="7432" spans="1:15" x14ac:dyDescent="0.25">
      <c r="A7432">
        <v>350</v>
      </c>
      <c r="B7432">
        <v>20240202</v>
      </c>
      <c r="C7432">
        <v>4.5</v>
      </c>
      <c r="D7432">
        <v>8.3000000000000007</v>
      </c>
      <c r="E7432">
        <v>236</v>
      </c>
      <c r="F7432">
        <v>0</v>
      </c>
      <c r="G7432">
        <v>1028.4000000000001</v>
      </c>
      <c r="H7432">
        <v>87</v>
      </c>
      <c r="I7432" s="101" t="s">
        <v>39</v>
      </c>
      <c r="J7432" s="1">
        <f>DATEVALUE(RIGHT(jaar_zip[[#This Row],[YYYYMMDD]],2)&amp;"-"&amp;MID(jaar_zip[[#This Row],[YYYYMMDD]],5,2)&amp;"-"&amp;LEFT(jaar_zip[[#This Row],[YYYYMMDD]],4))</f>
        <v>45324</v>
      </c>
      <c r="K7432" s="101" t="str">
        <f>IF(AND(VALUE(MONTH(jaar_zip[[#This Row],[Datum]]))=1,VALUE(WEEKNUM(jaar_zip[[#This Row],[Datum]],21))&gt;51),RIGHT(YEAR(jaar_zip[[#This Row],[Datum]])-1,2),RIGHT(YEAR(jaar_zip[[#This Row],[Datum]]),2))&amp;"-"&amp; TEXT(WEEKNUM(jaar_zip[[#This Row],[Datum]],21),"00")</f>
        <v>24-05</v>
      </c>
      <c r="L7432" s="101">
        <f>MONTH(jaar_zip[[#This Row],[Datum]])</f>
        <v>2</v>
      </c>
      <c r="M7432" s="101">
        <f>IF(ISNUMBER(jaar_zip[[#This Row],[etmaaltemperatuur]]),IF(jaar_zip[[#This Row],[etmaaltemperatuur]]&lt;stookgrens,stookgrens-jaar_zip[[#This Row],[etmaaltemperatuur]],0),"")</f>
        <v>9.6999999999999993</v>
      </c>
      <c r="N7432" s="101">
        <f>IF(ISNUMBER(jaar_zip[[#This Row],[graaddagen]]),IF(OR(MONTH(jaar_zip[[#This Row],[Datum]])=1,MONTH(jaar_zip[[#This Row],[Datum]])=2,MONTH(jaar_zip[[#This Row],[Datum]])=11,MONTH(jaar_zip[[#This Row],[Datum]])=12),1.1,IF(OR(MONTH(jaar_zip[[#This Row],[Datum]])=3,MONTH(jaar_zip[[#This Row],[Datum]])=10),1,0.8))*jaar_zip[[#This Row],[graaddagen]],"")</f>
        <v>10.67</v>
      </c>
      <c r="O7432" s="101">
        <f>IF(ISNUMBER(jaar_zip[[#This Row],[etmaaltemperatuur]]),IF(jaar_zip[[#This Row],[etmaaltemperatuur]]&gt;stookgrens,jaar_zip[[#This Row],[etmaaltemperatuur]]-stookgrens,0),"")</f>
        <v>0</v>
      </c>
    </row>
    <row r="7433" spans="1:15" x14ac:dyDescent="0.25">
      <c r="A7433">
        <v>350</v>
      </c>
      <c r="B7433">
        <v>20240203</v>
      </c>
      <c r="C7433">
        <v>4.5999999999999996</v>
      </c>
      <c r="D7433">
        <v>10.5</v>
      </c>
      <c r="E7433">
        <v>139</v>
      </c>
      <c r="F7433">
        <v>5.4</v>
      </c>
      <c r="G7433">
        <v>1026</v>
      </c>
      <c r="H7433">
        <v>91</v>
      </c>
      <c r="I7433" s="101" t="s">
        <v>39</v>
      </c>
      <c r="J7433" s="1">
        <f>DATEVALUE(RIGHT(jaar_zip[[#This Row],[YYYYMMDD]],2)&amp;"-"&amp;MID(jaar_zip[[#This Row],[YYYYMMDD]],5,2)&amp;"-"&amp;LEFT(jaar_zip[[#This Row],[YYYYMMDD]],4))</f>
        <v>45325</v>
      </c>
      <c r="K7433" s="101" t="str">
        <f>IF(AND(VALUE(MONTH(jaar_zip[[#This Row],[Datum]]))=1,VALUE(WEEKNUM(jaar_zip[[#This Row],[Datum]],21))&gt;51),RIGHT(YEAR(jaar_zip[[#This Row],[Datum]])-1,2),RIGHT(YEAR(jaar_zip[[#This Row],[Datum]]),2))&amp;"-"&amp; TEXT(WEEKNUM(jaar_zip[[#This Row],[Datum]],21),"00")</f>
        <v>24-05</v>
      </c>
      <c r="L7433" s="101">
        <f>MONTH(jaar_zip[[#This Row],[Datum]])</f>
        <v>2</v>
      </c>
      <c r="M7433" s="101">
        <f>IF(ISNUMBER(jaar_zip[[#This Row],[etmaaltemperatuur]]),IF(jaar_zip[[#This Row],[etmaaltemperatuur]]&lt;stookgrens,stookgrens-jaar_zip[[#This Row],[etmaaltemperatuur]],0),"")</f>
        <v>7.5</v>
      </c>
      <c r="N7433" s="101">
        <f>IF(ISNUMBER(jaar_zip[[#This Row],[graaddagen]]),IF(OR(MONTH(jaar_zip[[#This Row],[Datum]])=1,MONTH(jaar_zip[[#This Row],[Datum]])=2,MONTH(jaar_zip[[#This Row],[Datum]])=11,MONTH(jaar_zip[[#This Row],[Datum]])=12),1.1,IF(OR(MONTH(jaar_zip[[#This Row],[Datum]])=3,MONTH(jaar_zip[[#This Row],[Datum]])=10),1,0.8))*jaar_zip[[#This Row],[graaddagen]],"")</f>
        <v>8.25</v>
      </c>
      <c r="O7433" s="101">
        <f>IF(ISNUMBER(jaar_zip[[#This Row],[etmaaltemperatuur]]),IF(jaar_zip[[#This Row],[etmaaltemperatuur]]&gt;stookgrens,jaar_zip[[#This Row],[etmaaltemperatuur]]-stookgrens,0),"")</f>
        <v>0</v>
      </c>
    </row>
    <row r="7434" spans="1:15" x14ac:dyDescent="0.25">
      <c r="A7434">
        <v>350</v>
      </c>
      <c r="B7434">
        <v>20240204</v>
      </c>
      <c r="C7434">
        <v>6.8</v>
      </c>
      <c r="D7434">
        <v>11</v>
      </c>
      <c r="E7434">
        <v>142</v>
      </c>
      <c r="F7434">
        <v>2</v>
      </c>
      <c r="G7434">
        <v>1022.4</v>
      </c>
      <c r="H7434">
        <v>89</v>
      </c>
      <c r="I7434" s="101" t="s">
        <v>39</v>
      </c>
      <c r="J7434" s="1">
        <f>DATEVALUE(RIGHT(jaar_zip[[#This Row],[YYYYMMDD]],2)&amp;"-"&amp;MID(jaar_zip[[#This Row],[YYYYMMDD]],5,2)&amp;"-"&amp;LEFT(jaar_zip[[#This Row],[YYYYMMDD]],4))</f>
        <v>45326</v>
      </c>
      <c r="K7434" s="101" t="str">
        <f>IF(AND(VALUE(MONTH(jaar_zip[[#This Row],[Datum]]))=1,VALUE(WEEKNUM(jaar_zip[[#This Row],[Datum]],21))&gt;51),RIGHT(YEAR(jaar_zip[[#This Row],[Datum]])-1,2),RIGHT(YEAR(jaar_zip[[#This Row],[Datum]]),2))&amp;"-"&amp; TEXT(WEEKNUM(jaar_zip[[#This Row],[Datum]],21),"00")</f>
        <v>24-05</v>
      </c>
      <c r="L7434" s="101">
        <f>MONTH(jaar_zip[[#This Row],[Datum]])</f>
        <v>2</v>
      </c>
      <c r="M7434" s="101">
        <f>IF(ISNUMBER(jaar_zip[[#This Row],[etmaaltemperatuur]]),IF(jaar_zip[[#This Row],[etmaaltemperatuur]]&lt;stookgrens,stookgrens-jaar_zip[[#This Row],[etmaaltemperatuur]],0),"")</f>
        <v>7</v>
      </c>
      <c r="N7434" s="101">
        <f>IF(ISNUMBER(jaar_zip[[#This Row],[graaddagen]]),IF(OR(MONTH(jaar_zip[[#This Row],[Datum]])=1,MONTH(jaar_zip[[#This Row],[Datum]])=2,MONTH(jaar_zip[[#This Row],[Datum]])=11,MONTH(jaar_zip[[#This Row],[Datum]])=12),1.1,IF(OR(MONTH(jaar_zip[[#This Row],[Datum]])=3,MONTH(jaar_zip[[#This Row],[Datum]])=10),1,0.8))*jaar_zip[[#This Row],[graaddagen]],"")</f>
        <v>7.7000000000000011</v>
      </c>
      <c r="O7434" s="101">
        <f>IF(ISNUMBER(jaar_zip[[#This Row],[etmaaltemperatuur]]),IF(jaar_zip[[#This Row],[etmaaltemperatuur]]&gt;stookgrens,jaar_zip[[#This Row],[etmaaltemperatuur]]-stookgrens,0),"")</f>
        <v>0</v>
      </c>
    </row>
    <row r="7435" spans="1:15" x14ac:dyDescent="0.25">
      <c r="A7435">
        <v>350</v>
      </c>
      <c r="B7435">
        <v>20240205</v>
      </c>
      <c r="C7435">
        <v>7</v>
      </c>
      <c r="D7435">
        <v>9.6999999999999993</v>
      </c>
      <c r="E7435">
        <v>365</v>
      </c>
      <c r="F7435">
        <v>0.2</v>
      </c>
      <c r="G7435">
        <v>1019.3</v>
      </c>
      <c r="H7435">
        <v>81</v>
      </c>
      <c r="I7435" s="101" t="s">
        <v>39</v>
      </c>
      <c r="J7435" s="1">
        <f>DATEVALUE(RIGHT(jaar_zip[[#This Row],[YYYYMMDD]],2)&amp;"-"&amp;MID(jaar_zip[[#This Row],[YYYYMMDD]],5,2)&amp;"-"&amp;LEFT(jaar_zip[[#This Row],[YYYYMMDD]],4))</f>
        <v>45327</v>
      </c>
      <c r="K7435" s="101" t="str">
        <f>IF(AND(VALUE(MONTH(jaar_zip[[#This Row],[Datum]]))=1,VALUE(WEEKNUM(jaar_zip[[#This Row],[Datum]],21))&gt;51),RIGHT(YEAR(jaar_zip[[#This Row],[Datum]])-1,2),RIGHT(YEAR(jaar_zip[[#This Row],[Datum]]),2))&amp;"-"&amp; TEXT(WEEKNUM(jaar_zip[[#This Row],[Datum]],21),"00")</f>
        <v>24-06</v>
      </c>
      <c r="L7435" s="101">
        <f>MONTH(jaar_zip[[#This Row],[Datum]])</f>
        <v>2</v>
      </c>
      <c r="M7435" s="101">
        <f>IF(ISNUMBER(jaar_zip[[#This Row],[etmaaltemperatuur]]),IF(jaar_zip[[#This Row],[etmaaltemperatuur]]&lt;stookgrens,stookgrens-jaar_zip[[#This Row],[etmaaltemperatuur]],0),"")</f>
        <v>8.3000000000000007</v>
      </c>
      <c r="N7435" s="101">
        <f>IF(ISNUMBER(jaar_zip[[#This Row],[graaddagen]]),IF(OR(MONTH(jaar_zip[[#This Row],[Datum]])=1,MONTH(jaar_zip[[#This Row],[Datum]])=2,MONTH(jaar_zip[[#This Row],[Datum]])=11,MONTH(jaar_zip[[#This Row],[Datum]])=12),1.1,IF(OR(MONTH(jaar_zip[[#This Row],[Datum]])=3,MONTH(jaar_zip[[#This Row],[Datum]])=10),1,0.8))*jaar_zip[[#This Row],[graaddagen]],"")</f>
        <v>9.1300000000000008</v>
      </c>
      <c r="O7435" s="101">
        <f>IF(ISNUMBER(jaar_zip[[#This Row],[etmaaltemperatuur]]),IF(jaar_zip[[#This Row],[etmaaltemperatuur]]&gt;stookgrens,jaar_zip[[#This Row],[etmaaltemperatuur]]-stookgrens,0),"")</f>
        <v>0</v>
      </c>
    </row>
    <row r="7436" spans="1:15" x14ac:dyDescent="0.25">
      <c r="A7436">
        <v>350</v>
      </c>
      <c r="B7436">
        <v>20240206</v>
      </c>
      <c r="C7436">
        <v>7.1</v>
      </c>
      <c r="D7436">
        <v>11.2</v>
      </c>
      <c r="E7436">
        <v>172</v>
      </c>
      <c r="F7436">
        <v>8.6999999999999993</v>
      </c>
      <c r="G7436">
        <v>1009.6</v>
      </c>
      <c r="H7436">
        <v>81</v>
      </c>
      <c r="I7436" s="101" t="s">
        <v>39</v>
      </c>
      <c r="J7436" s="1">
        <f>DATEVALUE(RIGHT(jaar_zip[[#This Row],[YYYYMMDD]],2)&amp;"-"&amp;MID(jaar_zip[[#This Row],[YYYYMMDD]],5,2)&amp;"-"&amp;LEFT(jaar_zip[[#This Row],[YYYYMMDD]],4))</f>
        <v>45328</v>
      </c>
      <c r="K7436" s="101" t="str">
        <f>IF(AND(VALUE(MONTH(jaar_zip[[#This Row],[Datum]]))=1,VALUE(WEEKNUM(jaar_zip[[#This Row],[Datum]],21))&gt;51),RIGHT(YEAR(jaar_zip[[#This Row],[Datum]])-1,2),RIGHT(YEAR(jaar_zip[[#This Row],[Datum]]),2))&amp;"-"&amp; TEXT(WEEKNUM(jaar_zip[[#This Row],[Datum]],21),"00")</f>
        <v>24-06</v>
      </c>
      <c r="L7436" s="101">
        <f>MONTH(jaar_zip[[#This Row],[Datum]])</f>
        <v>2</v>
      </c>
      <c r="M7436" s="101">
        <f>IF(ISNUMBER(jaar_zip[[#This Row],[etmaaltemperatuur]]),IF(jaar_zip[[#This Row],[etmaaltemperatuur]]&lt;stookgrens,stookgrens-jaar_zip[[#This Row],[etmaaltemperatuur]],0),"")</f>
        <v>6.8000000000000007</v>
      </c>
      <c r="N7436" s="101">
        <f>IF(ISNUMBER(jaar_zip[[#This Row],[graaddagen]]),IF(OR(MONTH(jaar_zip[[#This Row],[Datum]])=1,MONTH(jaar_zip[[#This Row],[Datum]])=2,MONTH(jaar_zip[[#This Row],[Datum]])=11,MONTH(jaar_zip[[#This Row],[Datum]])=12),1.1,IF(OR(MONTH(jaar_zip[[#This Row],[Datum]])=3,MONTH(jaar_zip[[#This Row],[Datum]])=10),1,0.8))*jaar_zip[[#This Row],[graaddagen]],"")</f>
        <v>7.4800000000000013</v>
      </c>
      <c r="O7436" s="101">
        <f>IF(ISNUMBER(jaar_zip[[#This Row],[etmaaltemperatuur]]),IF(jaar_zip[[#This Row],[etmaaltemperatuur]]&gt;stookgrens,jaar_zip[[#This Row],[etmaaltemperatuur]]-stookgrens,0),"")</f>
        <v>0</v>
      </c>
    </row>
    <row r="7437" spans="1:15" x14ac:dyDescent="0.25">
      <c r="A7437">
        <v>350</v>
      </c>
      <c r="B7437">
        <v>20240207</v>
      </c>
      <c r="C7437">
        <v>2.2999999999999998</v>
      </c>
      <c r="D7437">
        <v>4.2</v>
      </c>
      <c r="E7437">
        <v>334</v>
      </c>
      <c r="F7437">
        <v>16.8</v>
      </c>
      <c r="G7437">
        <v>1005.2</v>
      </c>
      <c r="H7437">
        <v>90</v>
      </c>
      <c r="I7437" s="101" t="s">
        <v>39</v>
      </c>
      <c r="J7437" s="1">
        <f>DATEVALUE(RIGHT(jaar_zip[[#This Row],[YYYYMMDD]],2)&amp;"-"&amp;MID(jaar_zip[[#This Row],[YYYYMMDD]],5,2)&amp;"-"&amp;LEFT(jaar_zip[[#This Row],[YYYYMMDD]],4))</f>
        <v>45329</v>
      </c>
      <c r="K7437" s="101" t="str">
        <f>IF(AND(VALUE(MONTH(jaar_zip[[#This Row],[Datum]]))=1,VALUE(WEEKNUM(jaar_zip[[#This Row],[Datum]],21))&gt;51),RIGHT(YEAR(jaar_zip[[#This Row],[Datum]])-1,2),RIGHT(YEAR(jaar_zip[[#This Row],[Datum]]),2))&amp;"-"&amp; TEXT(WEEKNUM(jaar_zip[[#This Row],[Datum]],21),"00")</f>
        <v>24-06</v>
      </c>
      <c r="L7437" s="101">
        <f>MONTH(jaar_zip[[#This Row],[Datum]])</f>
        <v>2</v>
      </c>
      <c r="M7437" s="101">
        <f>IF(ISNUMBER(jaar_zip[[#This Row],[etmaaltemperatuur]]),IF(jaar_zip[[#This Row],[etmaaltemperatuur]]&lt;stookgrens,stookgrens-jaar_zip[[#This Row],[etmaaltemperatuur]],0),"")</f>
        <v>13.8</v>
      </c>
      <c r="N7437" s="101">
        <f>IF(ISNUMBER(jaar_zip[[#This Row],[graaddagen]]),IF(OR(MONTH(jaar_zip[[#This Row],[Datum]])=1,MONTH(jaar_zip[[#This Row],[Datum]])=2,MONTH(jaar_zip[[#This Row],[Datum]])=11,MONTH(jaar_zip[[#This Row],[Datum]])=12),1.1,IF(OR(MONTH(jaar_zip[[#This Row],[Datum]])=3,MONTH(jaar_zip[[#This Row],[Datum]])=10),1,0.8))*jaar_zip[[#This Row],[graaddagen]],"")</f>
        <v>15.180000000000001</v>
      </c>
      <c r="O7437" s="101">
        <f>IF(ISNUMBER(jaar_zip[[#This Row],[etmaaltemperatuur]]),IF(jaar_zip[[#This Row],[etmaaltemperatuur]]&gt;stookgrens,jaar_zip[[#This Row],[etmaaltemperatuur]]-stookgrens,0),"")</f>
        <v>0</v>
      </c>
    </row>
    <row r="7438" spans="1:15" x14ac:dyDescent="0.25">
      <c r="A7438">
        <v>350</v>
      </c>
      <c r="B7438">
        <v>20240208</v>
      </c>
      <c r="C7438">
        <v>3.2</v>
      </c>
      <c r="D7438">
        <v>5.0999999999999996</v>
      </c>
      <c r="E7438">
        <v>122</v>
      </c>
      <c r="F7438">
        <v>18.7</v>
      </c>
      <c r="G7438">
        <v>995.9</v>
      </c>
      <c r="H7438">
        <v>97</v>
      </c>
      <c r="I7438" s="101" t="s">
        <v>39</v>
      </c>
      <c r="J7438" s="1">
        <f>DATEVALUE(RIGHT(jaar_zip[[#This Row],[YYYYMMDD]],2)&amp;"-"&amp;MID(jaar_zip[[#This Row],[YYYYMMDD]],5,2)&amp;"-"&amp;LEFT(jaar_zip[[#This Row],[YYYYMMDD]],4))</f>
        <v>45330</v>
      </c>
      <c r="K7438" s="101" t="str">
        <f>IF(AND(VALUE(MONTH(jaar_zip[[#This Row],[Datum]]))=1,VALUE(WEEKNUM(jaar_zip[[#This Row],[Datum]],21))&gt;51),RIGHT(YEAR(jaar_zip[[#This Row],[Datum]])-1,2),RIGHT(YEAR(jaar_zip[[#This Row],[Datum]]),2))&amp;"-"&amp; TEXT(WEEKNUM(jaar_zip[[#This Row],[Datum]],21),"00")</f>
        <v>24-06</v>
      </c>
      <c r="L7438" s="101">
        <f>MONTH(jaar_zip[[#This Row],[Datum]])</f>
        <v>2</v>
      </c>
      <c r="M7438" s="101">
        <f>IF(ISNUMBER(jaar_zip[[#This Row],[etmaaltemperatuur]]),IF(jaar_zip[[#This Row],[etmaaltemperatuur]]&lt;stookgrens,stookgrens-jaar_zip[[#This Row],[etmaaltemperatuur]],0),"")</f>
        <v>12.9</v>
      </c>
      <c r="N7438" s="101">
        <f>IF(ISNUMBER(jaar_zip[[#This Row],[graaddagen]]),IF(OR(MONTH(jaar_zip[[#This Row],[Datum]])=1,MONTH(jaar_zip[[#This Row],[Datum]])=2,MONTH(jaar_zip[[#This Row],[Datum]])=11,MONTH(jaar_zip[[#This Row],[Datum]])=12),1.1,IF(OR(MONTH(jaar_zip[[#This Row],[Datum]])=3,MONTH(jaar_zip[[#This Row],[Datum]])=10),1,0.8))*jaar_zip[[#This Row],[graaddagen]],"")</f>
        <v>14.190000000000001</v>
      </c>
      <c r="O7438" s="101">
        <f>IF(ISNUMBER(jaar_zip[[#This Row],[etmaaltemperatuur]]),IF(jaar_zip[[#This Row],[etmaaltemperatuur]]&gt;stookgrens,jaar_zip[[#This Row],[etmaaltemperatuur]]-stookgrens,0),"")</f>
        <v>0</v>
      </c>
    </row>
    <row r="7439" spans="1:15" x14ac:dyDescent="0.25">
      <c r="A7439">
        <v>350</v>
      </c>
      <c r="B7439">
        <v>20240209</v>
      </c>
      <c r="C7439">
        <v>4.8</v>
      </c>
      <c r="D7439">
        <v>11.1</v>
      </c>
      <c r="E7439">
        <v>302</v>
      </c>
      <c r="F7439">
        <v>5.2</v>
      </c>
      <c r="G7439">
        <v>984</v>
      </c>
      <c r="H7439">
        <v>87</v>
      </c>
      <c r="I7439" s="101" t="s">
        <v>39</v>
      </c>
      <c r="J7439" s="1">
        <f>DATEVALUE(RIGHT(jaar_zip[[#This Row],[YYYYMMDD]],2)&amp;"-"&amp;MID(jaar_zip[[#This Row],[YYYYMMDD]],5,2)&amp;"-"&amp;LEFT(jaar_zip[[#This Row],[YYYYMMDD]],4))</f>
        <v>45331</v>
      </c>
      <c r="K7439" s="101" t="str">
        <f>IF(AND(VALUE(MONTH(jaar_zip[[#This Row],[Datum]]))=1,VALUE(WEEKNUM(jaar_zip[[#This Row],[Datum]],21))&gt;51),RIGHT(YEAR(jaar_zip[[#This Row],[Datum]])-1,2),RIGHT(YEAR(jaar_zip[[#This Row],[Datum]]),2))&amp;"-"&amp; TEXT(WEEKNUM(jaar_zip[[#This Row],[Datum]],21),"00")</f>
        <v>24-06</v>
      </c>
      <c r="L7439" s="101">
        <f>MONTH(jaar_zip[[#This Row],[Datum]])</f>
        <v>2</v>
      </c>
      <c r="M7439" s="101">
        <f>IF(ISNUMBER(jaar_zip[[#This Row],[etmaaltemperatuur]]),IF(jaar_zip[[#This Row],[etmaaltemperatuur]]&lt;stookgrens,stookgrens-jaar_zip[[#This Row],[etmaaltemperatuur]],0),"")</f>
        <v>6.9</v>
      </c>
      <c r="N7439" s="101">
        <f>IF(ISNUMBER(jaar_zip[[#This Row],[graaddagen]]),IF(OR(MONTH(jaar_zip[[#This Row],[Datum]])=1,MONTH(jaar_zip[[#This Row],[Datum]])=2,MONTH(jaar_zip[[#This Row],[Datum]])=11,MONTH(jaar_zip[[#This Row],[Datum]])=12),1.1,IF(OR(MONTH(jaar_zip[[#This Row],[Datum]])=3,MONTH(jaar_zip[[#This Row],[Datum]])=10),1,0.8))*jaar_zip[[#This Row],[graaddagen]],"")</f>
        <v>7.5900000000000007</v>
      </c>
      <c r="O7439" s="101">
        <f>IF(ISNUMBER(jaar_zip[[#This Row],[etmaaltemperatuur]]),IF(jaar_zip[[#This Row],[etmaaltemperatuur]]&gt;stookgrens,jaar_zip[[#This Row],[etmaaltemperatuur]]-stookgrens,0),"")</f>
        <v>0</v>
      </c>
    </row>
    <row r="7440" spans="1:15" x14ac:dyDescent="0.25">
      <c r="A7440">
        <v>350</v>
      </c>
      <c r="B7440">
        <v>20240210</v>
      </c>
      <c r="C7440">
        <v>2.8</v>
      </c>
      <c r="D7440">
        <v>10.8</v>
      </c>
      <c r="E7440">
        <v>381</v>
      </c>
      <c r="F7440">
        <v>1</v>
      </c>
      <c r="G7440">
        <v>985.9</v>
      </c>
      <c r="H7440">
        <v>89</v>
      </c>
      <c r="I7440" s="101" t="s">
        <v>39</v>
      </c>
      <c r="J7440" s="1">
        <f>DATEVALUE(RIGHT(jaar_zip[[#This Row],[YYYYMMDD]],2)&amp;"-"&amp;MID(jaar_zip[[#This Row],[YYYYMMDD]],5,2)&amp;"-"&amp;LEFT(jaar_zip[[#This Row],[YYYYMMDD]],4))</f>
        <v>45332</v>
      </c>
      <c r="K7440" s="101" t="str">
        <f>IF(AND(VALUE(MONTH(jaar_zip[[#This Row],[Datum]]))=1,VALUE(WEEKNUM(jaar_zip[[#This Row],[Datum]],21))&gt;51),RIGHT(YEAR(jaar_zip[[#This Row],[Datum]])-1,2),RIGHT(YEAR(jaar_zip[[#This Row],[Datum]]),2))&amp;"-"&amp; TEXT(WEEKNUM(jaar_zip[[#This Row],[Datum]],21),"00")</f>
        <v>24-06</v>
      </c>
      <c r="L7440" s="101">
        <f>MONTH(jaar_zip[[#This Row],[Datum]])</f>
        <v>2</v>
      </c>
      <c r="M7440" s="101">
        <f>IF(ISNUMBER(jaar_zip[[#This Row],[etmaaltemperatuur]]),IF(jaar_zip[[#This Row],[etmaaltemperatuur]]&lt;stookgrens,stookgrens-jaar_zip[[#This Row],[etmaaltemperatuur]],0),"")</f>
        <v>7.1999999999999993</v>
      </c>
      <c r="N7440" s="101">
        <f>IF(ISNUMBER(jaar_zip[[#This Row],[graaddagen]]),IF(OR(MONTH(jaar_zip[[#This Row],[Datum]])=1,MONTH(jaar_zip[[#This Row],[Datum]])=2,MONTH(jaar_zip[[#This Row],[Datum]])=11,MONTH(jaar_zip[[#This Row],[Datum]])=12),1.1,IF(OR(MONTH(jaar_zip[[#This Row],[Datum]])=3,MONTH(jaar_zip[[#This Row],[Datum]])=10),1,0.8))*jaar_zip[[#This Row],[graaddagen]],"")</f>
        <v>7.92</v>
      </c>
      <c r="O7440" s="101">
        <f>IF(ISNUMBER(jaar_zip[[#This Row],[etmaaltemperatuur]]),IF(jaar_zip[[#This Row],[etmaaltemperatuur]]&gt;stookgrens,jaar_zip[[#This Row],[etmaaltemperatuur]]-stookgrens,0),"")</f>
        <v>0</v>
      </c>
    </row>
    <row r="7441" spans="1:15" x14ac:dyDescent="0.25">
      <c r="A7441">
        <v>350</v>
      </c>
      <c r="B7441">
        <v>20240211</v>
      </c>
      <c r="C7441">
        <v>2</v>
      </c>
      <c r="D7441">
        <v>8.5</v>
      </c>
      <c r="E7441">
        <v>236</v>
      </c>
      <c r="F7441">
        <v>8.3000000000000007</v>
      </c>
      <c r="G7441">
        <v>991</v>
      </c>
      <c r="H7441">
        <v>93</v>
      </c>
      <c r="I7441" s="101" t="s">
        <v>39</v>
      </c>
      <c r="J7441" s="1">
        <f>DATEVALUE(RIGHT(jaar_zip[[#This Row],[YYYYMMDD]],2)&amp;"-"&amp;MID(jaar_zip[[#This Row],[YYYYMMDD]],5,2)&amp;"-"&amp;LEFT(jaar_zip[[#This Row],[YYYYMMDD]],4))</f>
        <v>45333</v>
      </c>
      <c r="K7441" s="101" t="str">
        <f>IF(AND(VALUE(MONTH(jaar_zip[[#This Row],[Datum]]))=1,VALUE(WEEKNUM(jaar_zip[[#This Row],[Datum]],21))&gt;51),RIGHT(YEAR(jaar_zip[[#This Row],[Datum]])-1,2),RIGHT(YEAR(jaar_zip[[#This Row],[Datum]]),2))&amp;"-"&amp; TEXT(WEEKNUM(jaar_zip[[#This Row],[Datum]],21),"00")</f>
        <v>24-06</v>
      </c>
      <c r="L7441" s="101">
        <f>MONTH(jaar_zip[[#This Row],[Datum]])</f>
        <v>2</v>
      </c>
      <c r="M7441" s="101">
        <f>IF(ISNUMBER(jaar_zip[[#This Row],[etmaaltemperatuur]]),IF(jaar_zip[[#This Row],[etmaaltemperatuur]]&lt;stookgrens,stookgrens-jaar_zip[[#This Row],[etmaaltemperatuur]],0),"")</f>
        <v>9.5</v>
      </c>
      <c r="N7441" s="101">
        <f>IF(ISNUMBER(jaar_zip[[#This Row],[graaddagen]]),IF(OR(MONTH(jaar_zip[[#This Row],[Datum]])=1,MONTH(jaar_zip[[#This Row],[Datum]])=2,MONTH(jaar_zip[[#This Row],[Datum]])=11,MONTH(jaar_zip[[#This Row],[Datum]])=12),1.1,IF(OR(MONTH(jaar_zip[[#This Row],[Datum]])=3,MONTH(jaar_zip[[#This Row],[Datum]])=10),1,0.8))*jaar_zip[[#This Row],[graaddagen]],"")</f>
        <v>10.450000000000001</v>
      </c>
      <c r="O7441" s="101">
        <f>IF(ISNUMBER(jaar_zip[[#This Row],[etmaaltemperatuur]]),IF(jaar_zip[[#This Row],[etmaaltemperatuur]]&gt;stookgrens,jaar_zip[[#This Row],[etmaaltemperatuur]]-stookgrens,0),"")</f>
        <v>0</v>
      </c>
    </row>
    <row r="7442" spans="1:15" x14ac:dyDescent="0.25">
      <c r="A7442">
        <v>350</v>
      </c>
      <c r="B7442">
        <v>20240212</v>
      </c>
      <c r="C7442">
        <v>2.7</v>
      </c>
      <c r="D7442">
        <v>6.4</v>
      </c>
      <c r="E7442">
        <v>497</v>
      </c>
      <c r="F7442">
        <v>0.3</v>
      </c>
      <c r="G7442">
        <v>1005.6</v>
      </c>
      <c r="H7442">
        <v>89</v>
      </c>
      <c r="I7442" s="101" t="s">
        <v>39</v>
      </c>
      <c r="J7442" s="1">
        <f>DATEVALUE(RIGHT(jaar_zip[[#This Row],[YYYYMMDD]],2)&amp;"-"&amp;MID(jaar_zip[[#This Row],[YYYYMMDD]],5,2)&amp;"-"&amp;LEFT(jaar_zip[[#This Row],[YYYYMMDD]],4))</f>
        <v>45334</v>
      </c>
      <c r="K7442" s="101" t="str">
        <f>IF(AND(VALUE(MONTH(jaar_zip[[#This Row],[Datum]]))=1,VALUE(WEEKNUM(jaar_zip[[#This Row],[Datum]],21))&gt;51),RIGHT(YEAR(jaar_zip[[#This Row],[Datum]])-1,2),RIGHT(YEAR(jaar_zip[[#This Row],[Datum]]),2))&amp;"-"&amp; TEXT(WEEKNUM(jaar_zip[[#This Row],[Datum]],21),"00")</f>
        <v>24-07</v>
      </c>
      <c r="L7442" s="101">
        <f>MONTH(jaar_zip[[#This Row],[Datum]])</f>
        <v>2</v>
      </c>
      <c r="M7442" s="101">
        <f>IF(ISNUMBER(jaar_zip[[#This Row],[etmaaltemperatuur]]),IF(jaar_zip[[#This Row],[etmaaltemperatuur]]&lt;stookgrens,stookgrens-jaar_zip[[#This Row],[etmaaltemperatuur]],0),"")</f>
        <v>11.6</v>
      </c>
      <c r="N7442" s="101">
        <f>IF(ISNUMBER(jaar_zip[[#This Row],[graaddagen]]),IF(OR(MONTH(jaar_zip[[#This Row],[Datum]])=1,MONTH(jaar_zip[[#This Row],[Datum]])=2,MONTH(jaar_zip[[#This Row],[Datum]])=11,MONTH(jaar_zip[[#This Row],[Datum]])=12),1.1,IF(OR(MONTH(jaar_zip[[#This Row],[Datum]])=3,MONTH(jaar_zip[[#This Row],[Datum]])=10),1,0.8))*jaar_zip[[#This Row],[graaddagen]],"")</f>
        <v>12.76</v>
      </c>
      <c r="O7442" s="101">
        <f>IF(ISNUMBER(jaar_zip[[#This Row],[etmaaltemperatuur]]),IF(jaar_zip[[#This Row],[etmaaltemperatuur]]&gt;stookgrens,jaar_zip[[#This Row],[etmaaltemperatuur]]-stookgrens,0),"")</f>
        <v>0</v>
      </c>
    </row>
    <row r="7443" spans="1:15" x14ac:dyDescent="0.25">
      <c r="A7443">
        <v>350</v>
      </c>
      <c r="B7443">
        <v>20240213</v>
      </c>
      <c r="C7443">
        <v>4.4000000000000004</v>
      </c>
      <c r="D7443">
        <v>6.6</v>
      </c>
      <c r="E7443">
        <v>664</v>
      </c>
      <c r="F7443">
        <v>1.4</v>
      </c>
      <c r="G7443">
        <v>1015.6</v>
      </c>
      <c r="H7443">
        <v>84</v>
      </c>
      <c r="I7443" s="101" t="s">
        <v>39</v>
      </c>
      <c r="J7443" s="1">
        <f>DATEVALUE(RIGHT(jaar_zip[[#This Row],[YYYYMMDD]],2)&amp;"-"&amp;MID(jaar_zip[[#This Row],[YYYYMMDD]],5,2)&amp;"-"&amp;LEFT(jaar_zip[[#This Row],[YYYYMMDD]],4))</f>
        <v>45335</v>
      </c>
      <c r="K7443" s="101" t="str">
        <f>IF(AND(VALUE(MONTH(jaar_zip[[#This Row],[Datum]]))=1,VALUE(WEEKNUM(jaar_zip[[#This Row],[Datum]],21))&gt;51),RIGHT(YEAR(jaar_zip[[#This Row],[Datum]])-1,2),RIGHT(YEAR(jaar_zip[[#This Row],[Datum]]),2))&amp;"-"&amp; TEXT(WEEKNUM(jaar_zip[[#This Row],[Datum]],21),"00")</f>
        <v>24-07</v>
      </c>
      <c r="L7443" s="101">
        <f>MONTH(jaar_zip[[#This Row],[Datum]])</f>
        <v>2</v>
      </c>
      <c r="M7443" s="101">
        <f>IF(ISNUMBER(jaar_zip[[#This Row],[etmaaltemperatuur]]),IF(jaar_zip[[#This Row],[etmaaltemperatuur]]&lt;stookgrens,stookgrens-jaar_zip[[#This Row],[etmaaltemperatuur]],0),"")</f>
        <v>11.4</v>
      </c>
      <c r="N7443" s="101">
        <f>IF(ISNUMBER(jaar_zip[[#This Row],[graaddagen]]),IF(OR(MONTH(jaar_zip[[#This Row],[Datum]])=1,MONTH(jaar_zip[[#This Row],[Datum]])=2,MONTH(jaar_zip[[#This Row],[Datum]])=11,MONTH(jaar_zip[[#This Row],[Datum]])=12),1.1,IF(OR(MONTH(jaar_zip[[#This Row],[Datum]])=3,MONTH(jaar_zip[[#This Row],[Datum]])=10),1,0.8))*jaar_zip[[#This Row],[graaddagen]],"")</f>
        <v>12.540000000000001</v>
      </c>
      <c r="O7443" s="101">
        <f>IF(ISNUMBER(jaar_zip[[#This Row],[etmaaltemperatuur]]),IF(jaar_zip[[#This Row],[etmaaltemperatuur]]&gt;stookgrens,jaar_zip[[#This Row],[etmaaltemperatuur]]-stookgrens,0),"")</f>
        <v>0</v>
      </c>
    </row>
    <row r="7444" spans="1:15" x14ac:dyDescent="0.25">
      <c r="A7444">
        <v>350</v>
      </c>
      <c r="B7444">
        <v>20240214</v>
      </c>
      <c r="C7444">
        <v>4.7</v>
      </c>
      <c r="D7444">
        <v>11.3</v>
      </c>
      <c r="E7444">
        <v>146</v>
      </c>
      <c r="F7444">
        <v>4.2</v>
      </c>
      <c r="G7444">
        <v>1015.4</v>
      </c>
      <c r="H7444">
        <v>95</v>
      </c>
      <c r="I7444" s="101" t="s">
        <v>39</v>
      </c>
      <c r="J7444" s="1">
        <f>DATEVALUE(RIGHT(jaar_zip[[#This Row],[YYYYMMDD]],2)&amp;"-"&amp;MID(jaar_zip[[#This Row],[YYYYMMDD]],5,2)&amp;"-"&amp;LEFT(jaar_zip[[#This Row],[YYYYMMDD]],4))</f>
        <v>45336</v>
      </c>
      <c r="K7444" s="101" t="str">
        <f>IF(AND(VALUE(MONTH(jaar_zip[[#This Row],[Datum]]))=1,VALUE(WEEKNUM(jaar_zip[[#This Row],[Datum]],21))&gt;51),RIGHT(YEAR(jaar_zip[[#This Row],[Datum]])-1,2),RIGHT(YEAR(jaar_zip[[#This Row],[Datum]]),2))&amp;"-"&amp; TEXT(WEEKNUM(jaar_zip[[#This Row],[Datum]],21),"00")</f>
        <v>24-07</v>
      </c>
      <c r="L7444" s="101">
        <f>MONTH(jaar_zip[[#This Row],[Datum]])</f>
        <v>2</v>
      </c>
      <c r="M7444" s="101">
        <f>IF(ISNUMBER(jaar_zip[[#This Row],[etmaaltemperatuur]]),IF(jaar_zip[[#This Row],[etmaaltemperatuur]]&lt;stookgrens,stookgrens-jaar_zip[[#This Row],[etmaaltemperatuur]],0),"")</f>
        <v>6.6999999999999993</v>
      </c>
      <c r="N7444" s="101">
        <f>IF(ISNUMBER(jaar_zip[[#This Row],[graaddagen]]),IF(OR(MONTH(jaar_zip[[#This Row],[Datum]])=1,MONTH(jaar_zip[[#This Row],[Datum]])=2,MONTH(jaar_zip[[#This Row],[Datum]])=11,MONTH(jaar_zip[[#This Row],[Datum]])=12),1.1,IF(OR(MONTH(jaar_zip[[#This Row],[Datum]])=3,MONTH(jaar_zip[[#This Row],[Datum]])=10),1,0.8))*jaar_zip[[#This Row],[graaddagen]],"")</f>
        <v>7.37</v>
      </c>
      <c r="O7444" s="101">
        <f>IF(ISNUMBER(jaar_zip[[#This Row],[etmaaltemperatuur]]),IF(jaar_zip[[#This Row],[etmaaltemperatuur]]&gt;stookgrens,jaar_zip[[#This Row],[etmaaltemperatuur]]-stookgrens,0),"")</f>
        <v>0</v>
      </c>
    </row>
    <row r="7445" spans="1:15" x14ac:dyDescent="0.25">
      <c r="A7445">
        <v>350</v>
      </c>
      <c r="B7445">
        <v>20240215</v>
      </c>
      <c r="C7445">
        <v>3.5</v>
      </c>
      <c r="D7445">
        <v>13.1</v>
      </c>
      <c r="E7445">
        <v>414</v>
      </c>
      <c r="F7445">
        <v>4.2</v>
      </c>
      <c r="G7445">
        <v>1012.8</v>
      </c>
      <c r="H7445">
        <v>84</v>
      </c>
      <c r="I7445" s="101" t="s">
        <v>39</v>
      </c>
      <c r="J7445" s="1">
        <f>DATEVALUE(RIGHT(jaar_zip[[#This Row],[YYYYMMDD]],2)&amp;"-"&amp;MID(jaar_zip[[#This Row],[YYYYMMDD]],5,2)&amp;"-"&amp;LEFT(jaar_zip[[#This Row],[YYYYMMDD]],4))</f>
        <v>45337</v>
      </c>
      <c r="K7445" s="101" t="str">
        <f>IF(AND(VALUE(MONTH(jaar_zip[[#This Row],[Datum]]))=1,VALUE(WEEKNUM(jaar_zip[[#This Row],[Datum]],21))&gt;51),RIGHT(YEAR(jaar_zip[[#This Row],[Datum]])-1,2),RIGHT(YEAR(jaar_zip[[#This Row],[Datum]]),2))&amp;"-"&amp; TEXT(WEEKNUM(jaar_zip[[#This Row],[Datum]],21),"00")</f>
        <v>24-07</v>
      </c>
      <c r="L7445" s="101">
        <f>MONTH(jaar_zip[[#This Row],[Datum]])</f>
        <v>2</v>
      </c>
      <c r="M7445" s="101">
        <f>IF(ISNUMBER(jaar_zip[[#This Row],[etmaaltemperatuur]]),IF(jaar_zip[[#This Row],[etmaaltemperatuur]]&lt;stookgrens,stookgrens-jaar_zip[[#This Row],[etmaaltemperatuur]],0),"")</f>
        <v>4.9000000000000004</v>
      </c>
      <c r="N7445" s="101">
        <f>IF(ISNUMBER(jaar_zip[[#This Row],[graaddagen]]),IF(OR(MONTH(jaar_zip[[#This Row],[Datum]])=1,MONTH(jaar_zip[[#This Row],[Datum]])=2,MONTH(jaar_zip[[#This Row],[Datum]])=11,MONTH(jaar_zip[[#This Row],[Datum]])=12),1.1,IF(OR(MONTH(jaar_zip[[#This Row],[Datum]])=3,MONTH(jaar_zip[[#This Row],[Datum]])=10),1,0.8))*jaar_zip[[#This Row],[graaddagen]],"")</f>
        <v>5.3900000000000006</v>
      </c>
      <c r="O7445" s="101">
        <f>IF(ISNUMBER(jaar_zip[[#This Row],[etmaaltemperatuur]]),IF(jaar_zip[[#This Row],[etmaaltemperatuur]]&gt;stookgrens,jaar_zip[[#This Row],[etmaaltemperatuur]]-stookgrens,0),"")</f>
        <v>0</v>
      </c>
    </row>
    <row r="7446" spans="1:15" x14ac:dyDescent="0.25">
      <c r="A7446">
        <v>350</v>
      </c>
      <c r="B7446">
        <v>20240216</v>
      </c>
      <c r="C7446">
        <v>3.4</v>
      </c>
      <c r="D7446">
        <v>11.3</v>
      </c>
      <c r="E7446">
        <v>223</v>
      </c>
      <c r="F7446">
        <v>0.9</v>
      </c>
      <c r="G7446">
        <v>1015</v>
      </c>
      <c r="H7446">
        <v>85</v>
      </c>
      <c r="I7446" s="101" t="s">
        <v>39</v>
      </c>
      <c r="J7446" s="1">
        <f>DATEVALUE(RIGHT(jaar_zip[[#This Row],[YYYYMMDD]],2)&amp;"-"&amp;MID(jaar_zip[[#This Row],[YYYYMMDD]],5,2)&amp;"-"&amp;LEFT(jaar_zip[[#This Row],[YYYYMMDD]],4))</f>
        <v>45338</v>
      </c>
      <c r="K7446" s="101" t="str">
        <f>IF(AND(VALUE(MONTH(jaar_zip[[#This Row],[Datum]]))=1,VALUE(WEEKNUM(jaar_zip[[#This Row],[Datum]],21))&gt;51),RIGHT(YEAR(jaar_zip[[#This Row],[Datum]])-1,2),RIGHT(YEAR(jaar_zip[[#This Row],[Datum]]),2))&amp;"-"&amp; TEXT(WEEKNUM(jaar_zip[[#This Row],[Datum]],21),"00")</f>
        <v>24-07</v>
      </c>
      <c r="L7446" s="101">
        <f>MONTH(jaar_zip[[#This Row],[Datum]])</f>
        <v>2</v>
      </c>
      <c r="M7446" s="101">
        <f>IF(ISNUMBER(jaar_zip[[#This Row],[etmaaltemperatuur]]),IF(jaar_zip[[#This Row],[etmaaltemperatuur]]&lt;stookgrens,stookgrens-jaar_zip[[#This Row],[etmaaltemperatuur]],0),"")</f>
        <v>6.6999999999999993</v>
      </c>
      <c r="N7446" s="101">
        <f>IF(ISNUMBER(jaar_zip[[#This Row],[graaddagen]]),IF(OR(MONTH(jaar_zip[[#This Row],[Datum]])=1,MONTH(jaar_zip[[#This Row],[Datum]])=2,MONTH(jaar_zip[[#This Row],[Datum]])=11,MONTH(jaar_zip[[#This Row],[Datum]])=12),1.1,IF(OR(MONTH(jaar_zip[[#This Row],[Datum]])=3,MONTH(jaar_zip[[#This Row],[Datum]])=10),1,0.8))*jaar_zip[[#This Row],[graaddagen]],"")</f>
        <v>7.37</v>
      </c>
      <c r="O7446" s="101">
        <f>IF(ISNUMBER(jaar_zip[[#This Row],[etmaaltemperatuur]]),IF(jaar_zip[[#This Row],[etmaaltemperatuur]]&gt;stookgrens,jaar_zip[[#This Row],[etmaaltemperatuur]]-stookgrens,0),"")</f>
        <v>0</v>
      </c>
    </row>
    <row r="7447" spans="1:15" x14ac:dyDescent="0.25">
      <c r="A7447">
        <v>350</v>
      </c>
      <c r="B7447">
        <v>20240217</v>
      </c>
      <c r="C7447">
        <v>2.4</v>
      </c>
      <c r="D7447">
        <v>10.5</v>
      </c>
      <c r="E7447">
        <v>431</v>
      </c>
      <c r="F7447">
        <v>-0.1</v>
      </c>
      <c r="G7447">
        <v>1030.5</v>
      </c>
      <c r="H7447">
        <v>85</v>
      </c>
      <c r="I7447" s="101" t="s">
        <v>39</v>
      </c>
      <c r="J7447" s="1">
        <f>DATEVALUE(RIGHT(jaar_zip[[#This Row],[YYYYMMDD]],2)&amp;"-"&amp;MID(jaar_zip[[#This Row],[YYYYMMDD]],5,2)&amp;"-"&amp;LEFT(jaar_zip[[#This Row],[YYYYMMDD]],4))</f>
        <v>45339</v>
      </c>
      <c r="K7447" s="101" t="str">
        <f>IF(AND(VALUE(MONTH(jaar_zip[[#This Row],[Datum]]))=1,VALUE(WEEKNUM(jaar_zip[[#This Row],[Datum]],21))&gt;51),RIGHT(YEAR(jaar_zip[[#This Row],[Datum]])-1,2),RIGHT(YEAR(jaar_zip[[#This Row],[Datum]]),2))&amp;"-"&amp; TEXT(WEEKNUM(jaar_zip[[#This Row],[Datum]],21),"00")</f>
        <v>24-07</v>
      </c>
      <c r="L7447" s="101">
        <f>MONTH(jaar_zip[[#This Row],[Datum]])</f>
        <v>2</v>
      </c>
      <c r="M7447" s="101">
        <f>IF(ISNUMBER(jaar_zip[[#This Row],[etmaaltemperatuur]]),IF(jaar_zip[[#This Row],[etmaaltemperatuur]]&lt;stookgrens,stookgrens-jaar_zip[[#This Row],[etmaaltemperatuur]],0),"")</f>
        <v>7.5</v>
      </c>
      <c r="N7447" s="101">
        <f>IF(ISNUMBER(jaar_zip[[#This Row],[graaddagen]]),IF(OR(MONTH(jaar_zip[[#This Row],[Datum]])=1,MONTH(jaar_zip[[#This Row],[Datum]])=2,MONTH(jaar_zip[[#This Row],[Datum]])=11,MONTH(jaar_zip[[#This Row],[Datum]])=12),1.1,IF(OR(MONTH(jaar_zip[[#This Row],[Datum]])=3,MONTH(jaar_zip[[#This Row],[Datum]])=10),1,0.8))*jaar_zip[[#This Row],[graaddagen]],"")</f>
        <v>8.25</v>
      </c>
      <c r="O7447" s="101">
        <f>IF(ISNUMBER(jaar_zip[[#This Row],[etmaaltemperatuur]]),IF(jaar_zip[[#This Row],[etmaaltemperatuur]]&gt;stookgrens,jaar_zip[[#This Row],[etmaaltemperatuur]]-stookgrens,0),"")</f>
        <v>0</v>
      </c>
    </row>
    <row r="7448" spans="1:15" x14ac:dyDescent="0.25">
      <c r="A7448">
        <v>350</v>
      </c>
      <c r="B7448">
        <v>20240218</v>
      </c>
      <c r="C7448">
        <v>6.4</v>
      </c>
      <c r="D7448">
        <v>9.6</v>
      </c>
      <c r="E7448">
        <v>178</v>
      </c>
      <c r="F7448">
        <v>6.5</v>
      </c>
      <c r="G7448">
        <v>1025.0999999999999</v>
      </c>
      <c r="H7448">
        <v>89</v>
      </c>
      <c r="I7448" s="101" t="s">
        <v>39</v>
      </c>
      <c r="J7448" s="1">
        <f>DATEVALUE(RIGHT(jaar_zip[[#This Row],[YYYYMMDD]],2)&amp;"-"&amp;MID(jaar_zip[[#This Row],[YYYYMMDD]],5,2)&amp;"-"&amp;LEFT(jaar_zip[[#This Row],[YYYYMMDD]],4))</f>
        <v>45340</v>
      </c>
      <c r="K7448" s="101" t="str">
        <f>IF(AND(VALUE(MONTH(jaar_zip[[#This Row],[Datum]]))=1,VALUE(WEEKNUM(jaar_zip[[#This Row],[Datum]],21))&gt;51),RIGHT(YEAR(jaar_zip[[#This Row],[Datum]])-1,2),RIGHT(YEAR(jaar_zip[[#This Row],[Datum]]),2))&amp;"-"&amp; TEXT(WEEKNUM(jaar_zip[[#This Row],[Datum]],21),"00")</f>
        <v>24-07</v>
      </c>
      <c r="L7448" s="101">
        <f>MONTH(jaar_zip[[#This Row],[Datum]])</f>
        <v>2</v>
      </c>
      <c r="M7448" s="101">
        <f>IF(ISNUMBER(jaar_zip[[#This Row],[etmaaltemperatuur]]),IF(jaar_zip[[#This Row],[etmaaltemperatuur]]&lt;stookgrens,stookgrens-jaar_zip[[#This Row],[etmaaltemperatuur]],0),"")</f>
        <v>8.4</v>
      </c>
      <c r="N7448" s="101">
        <f>IF(ISNUMBER(jaar_zip[[#This Row],[graaddagen]]),IF(OR(MONTH(jaar_zip[[#This Row],[Datum]])=1,MONTH(jaar_zip[[#This Row],[Datum]])=2,MONTH(jaar_zip[[#This Row],[Datum]])=11,MONTH(jaar_zip[[#This Row],[Datum]])=12),1.1,IF(OR(MONTH(jaar_zip[[#This Row],[Datum]])=3,MONTH(jaar_zip[[#This Row],[Datum]])=10),1,0.8))*jaar_zip[[#This Row],[graaddagen]],"")</f>
        <v>9.240000000000002</v>
      </c>
      <c r="O7448" s="101">
        <f>IF(ISNUMBER(jaar_zip[[#This Row],[etmaaltemperatuur]]),IF(jaar_zip[[#This Row],[etmaaltemperatuur]]&gt;stookgrens,jaar_zip[[#This Row],[etmaaltemperatuur]]-stookgrens,0),"")</f>
        <v>0</v>
      </c>
    </row>
    <row r="7449" spans="1:15" x14ac:dyDescent="0.25">
      <c r="A7449">
        <v>350</v>
      </c>
      <c r="B7449">
        <v>20240219</v>
      </c>
      <c r="C7449">
        <v>3.4</v>
      </c>
      <c r="D7449">
        <v>8.8000000000000007</v>
      </c>
      <c r="E7449">
        <v>215</v>
      </c>
      <c r="F7449">
        <v>1.1000000000000001</v>
      </c>
      <c r="G7449">
        <v>1027.2</v>
      </c>
      <c r="H7449">
        <v>90</v>
      </c>
      <c r="I7449" s="101" t="s">
        <v>39</v>
      </c>
      <c r="J7449" s="1">
        <f>DATEVALUE(RIGHT(jaar_zip[[#This Row],[YYYYMMDD]],2)&amp;"-"&amp;MID(jaar_zip[[#This Row],[YYYYMMDD]],5,2)&amp;"-"&amp;LEFT(jaar_zip[[#This Row],[YYYYMMDD]],4))</f>
        <v>45341</v>
      </c>
      <c r="K7449" s="101" t="str">
        <f>IF(AND(VALUE(MONTH(jaar_zip[[#This Row],[Datum]]))=1,VALUE(WEEKNUM(jaar_zip[[#This Row],[Datum]],21))&gt;51),RIGHT(YEAR(jaar_zip[[#This Row],[Datum]])-1,2),RIGHT(YEAR(jaar_zip[[#This Row],[Datum]]),2))&amp;"-"&amp; TEXT(WEEKNUM(jaar_zip[[#This Row],[Datum]],21),"00")</f>
        <v>24-08</v>
      </c>
      <c r="L7449" s="101">
        <f>MONTH(jaar_zip[[#This Row],[Datum]])</f>
        <v>2</v>
      </c>
      <c r="M7449" s="101">
        <f>IF(ISNUMBER(jaar_zip[[#This Row],[etmaaltemperatuur]]),IF(jaar_zip[[#This Row],[etmaaltemperatuur]]&lt;stookgrens,stookgrens-jaar_zip[[#This Row],[etmaaltemperatuur]],0),"")</f>
        <v>9.1999999999999993</v>
      </c>
      <c r="N7449" s="101">
        <f>IF(ISNUMBER(jaar_zip[[#This Row],[graaddagen]]),IF(OR(MONTH(jaar_zip[[#This Row],[Datum]])=1,MONTH(jaar_zip[[#This Row],[Datum]])=2,MONTH(jaar_zip[[#This Row],[Datum]])=11,MONTH(jaar_zip[[#This Row],[Datum]])=12),1.1,IF(OR(MONTH(jaar_zip[[#This Row],[Datum]])=3,MONTH(jaar_zip[[#This Row],[Datum]])=10),1,0.8))*jaar_zip[[#This Row],[graaddagen]],"")</f>
        <v>10.119999999999999</v>
      </c>
      <c r="O7449" s="101">
        <f>IF(ISNUMBER(jaar_zip[[#This Row],[etmaaltemperatuur]]),IF(jaar_zip[[#This Row],[etmaaltemperatuur]]&gt;stookgrens,jaar_zip[[#This Row],[etmaaltemperatuur]]-stookgrens,0),"")</f>
        <v>0</v>
      </c>
    </row>
    <row r="7450" spans="1:15" x14ac:dyDescent="0.25">
      <c r="A7450">
        <v>350</v>
      </c>
      <c r="B7450">
        <v>20240220</v>
      </c>
      <c r="C7450">
        <v>3.7</v>
      </c>
      <c r="D7450">
        <v>8.4</v>
      </c>
      <c r="E7450">
        <v>632</v>
      </c>
      <c r="F7450">
        <v>0</v>
      </c>
      <c r="G7450">
        <v>1026.5</v>
      </c>
      <c r="H7450">
        <v>86</v>
      </c>
      <c r="I7450" s="101" t="s">
        <v>39</v>
      </c>
      <c r="J7450" s="1">
        <f>DATEVALUE(RIGHT(jaar_zip[[#This Row],[YYYYMMDD]],2)&amp;"-"&amp;MID(jaar_zip[[#This Row],[YYYYMMDD]],5,2)&amp;"-"&amp;LEFT(jaar_zip[[#This Row],[YYYYMMDD]],4))</f>
        <v>45342</v>
      </c>
      <c r="K7450" s="101" t="str">
        <f>IF(AND(VALUE(MONTH(jaar_zip[[#This Row],[Datum]]))=1,VALUE(WEEKNUM(jaar_zip[[#This Row],[Datum]],21))&gt;51),RIGHT(YEAR(jaar_zip[[#This Row],[Datum]])-1,2),RIGHT(YEAR(jaar_zip[[#This Row],[Datum]]),2))&amp;"-"&amp; TEXT(WEEKNUM(jaar_zip[[#This Row],[Datum]],21),"00")</f>
        <v>24-08</v>
      </c>
      <c r="L7450" s="101">
        <f>MONTH(jaar_zip[[#This Row],[Datum]])</f>
        <v>2</v>
      </c>
      <c r="M7450" s="101">
        <f>IF(ISNUMBER(jaar_zip[[#This Row],[etmaaltemperatuur]]),IF(jaar_zip[[#This Row],[etmaaltemperatuur]]&lt;stookgrens,stookgrens-jaar_zip[[#This Row],[etmaaltemperatuur]],0),"")</f>
        <v>9.6</v>
      </c>
      <c r="N7450" s="101">
        <f>IF(ISNUMBER(jaar_zip[[#This Row],[graaddagen]]),IF(OR(MONTH(jaar_zip[[#This Row],[Datum]])=1,MONTH(jaar_zip[[#This Row],[Datum]])=2,MONTH(jaar_zip[[#This Row],[Datum]])=11,MONTH(jaar_zip[[#This Row],[Datum]])=12),1.1,IF(OR(MONTH(jaar_zip[[#This Row],[Datum]])=3,MONTH(jaar_zip[[#This Row],[Datum]])=10),1,0.8))*jaar_zip[[#This Row],[graaddagen]],"")</f>
        <v>10.56</v>
      </c>
      <c r="O7450" s="101">
        <f>IF(ISNUMBER(jaar_zip[[#This Row],[etmaaltemperatuur]]),IF(jaar_zip[[#This Row],[etmaaltemperatuur]]&gt;stookgrens,jaar_zip[[#This Row],[etmaaltemperatuur]]-stookgrens,0),"")</f>
        <v>0</v>
      </c>
    </row>
    <row r="7451" spans="1:15" x14ac:dyDescent="0.25">
      <c r="A7451">
        <v>350</v>
      </c>
      <c r="B7451">
        <v>20240221</v>
      </c>
      <c r="C7451">
        <v>5.8</v>
      </c>
      <c r="D7451">
        <v>9.1</v>
      </c>
      <c r="E7451">
        <v>294</v>
      </c>
      <c r="F7451">
        <v>7.6</v>
      </c>
      <c r="G7451">
        <v>1010.9</v>
      </c>
      <c r="H7451">
        <v>88</v>
      </c>
      <c r="I7451" s="101" t="s">
        <v>39</v>
      </c>
      <c r="J7451" s="1">
        <f>DATEVALUE(RIGHT(jaar_zip[[#This Row],[YYYYMMDD]],2)&amp;"-"&amp;MID(jaar_zip[[#This Row],[YYYYMMDD]],5,2)&amp;"-"&amp;LEFT(jaar_zip[[#This Row],[YYYYMMDD]],4))</f>
        <v>45343</v>
      </c>
      <c r="K7451" s="101" t="str">
        <f>IF(AND(VALUE(MONTH(jaar_zip[[#This Row],[Datum]]))=1,VALUE(WEEKNUM(jaar_zip[[#This Row],[Datum]],21))&gt;51),RIGHT(YEAR(jaar_zip[[#This Row],[Datum]])-1,2),RIGHT(YEAR(jaar_zip[[#This Row],[Datum]]),2))&amp;"-"&amp; TEXT(WEEKNUM(jaar_zip[[#This Row],[Datum]],21),"00")</f>
        <v>24-08</v>
      </c>
      <c r="L7451" s="101">
        <f>MONTH(jaar_zip[[#This Row],[Datum]])</f>
        <v>2</v>
      </c>
      <c r="M7451" s="101">
        <f>IF(ISNUMBER(jaar_zip[[#This Row],[etmaaltemperatuur]]),IF(jaar_zip[[#This Row],[etmaaltemperatuur]]&lt;stookgrens,stookgrens-jaar_zip[[#This Row],[etmaaltemperatuur]],0),"")</f>
        <v>8.9</v>
      </c>
      <c r="N7451" s="101">
        <f>IF(ISNUMBER(jaar_zip[[#This Row],[graaddagen]]),IF(OR(MONTH(jaar_zip[[#This Row],[Datum]])=1,MONTH(jaar_zip[[#This Row],[Datum]])=2,MONTH(jaar_zip[[#This Row],[Datum]])=11,MONTH(jaar_zip[[#This Row],[Datum]])=12),1.1,IF(OR(MONTH(jaar_zip[[#This Row],[Datum]])=3,MONTH(jaar_zip[[#This Row],[Datum]])=10),1,0.8))*jaar_zip[[#This Row],[graaddagen]],"")</f>
        <v>9.7900000000000009</v>
      </c>
      <c r="O7451" s="101">
        <f>IF(ISNUMBER(jaar_zip[[#This Row],[etmaaltemperatuur]]),IF(jaar_zip[[#This Row],[etmaaltemperatuur]]&gt;stookgrens,jaar_zip[[#This Row],[etmaaltemperatuur]]-stookgrens,0),"")</f>
        <v>0</v>
      </c>
    </row>
    <row r="7452" spans="1:15" x14ac:dyDescent="0.25">
      <c r="A7452">
        <v>350</v>
      </c>
      <c r="B7452">
        <v>20240222</v>
      </c>
      <c r="C7452">
        <v>6.2</v>
      </c>
      <c r="D7452">
        <v>9.6999999999999993</v>
      </c>
      <c r="E7452">
        <v>357</v>
      </c>
      <c r="F7452">
        <v>7.5</v>
      </c>
      <c r="G7452">
        <v>987.1</v>
      </c>
      <c r="H7452">
        <v>91</v>
      </c>
      <c r="I7452" s="101" t="s">
        <v>39</v>
      </c>
      <c r="J7452" s="1">
        <f>DATEVALUE(RIGHT(jaar_zip[[#This Row],[YYYYMMDD]],2)&amp;"-"&amp;MID(jaar_zip[[#This Row],[YYYYMMDD]],5,2)&amp;"-"&amp;LEFT(jaar_zip[[#This Row],[YYYYMMDD]],4))</f>
        <v>45344</v>
      </c>
      <c r="K7452" s="101" t="str">
        <f>IF(AND(VALUE(MONTH(jaar_zip[[#This Row],[Datum]]))=1,VALUE(WEEKNUM(jaar_zip[[#This Row],[Datum]],21))&gt;51),RIGHT(YEAR(jaar_zip[[#This Row],[Datum]])-1,2),RIGHT(YEAR(jaar_zip[[#This Row],[Datum]]),2))&amp;"-"&amp; TEXT(WEEKNUM(jaar_zip[[#This Row],[Datum]],21),"00")</f>
        <v>24-08</v>
      </c>
      <c r="L7452" s="101">
        <f>MONTH(jaar_zip[[#This Row],[Datum]])</f>
        <v>2</v>
      </c>
      <c r="M7452" s="101">
        <f>IF(ISNUMBER(jaar_zip[[#This Row],[etmaaltemperatuur]]),IF(jaar_zip[[#This Row],[etmaaltemperatuur]]&lt;stookgrens,stookgrens-jaar_zip[[#This Row],[etmaaltemperatuur]],0),"")</f>
        <v>8.3000000000000007</v>
      </c>
      <c r="N7452" s="101">
        <f>IF(ISNUMBER(jaar_zip[[#This Row],[graaddagen]]),IF(OR(MONTH(jaar_zip[[#This Row],[Datum]])=1,MONTH(jaar_zip[[#This Row],[Datum]])=2,MONTH(jaar_zip[[#This Row],[Datum]])=11,MONTH(jaar_zip[[#This Row],[Datum]])=12),1.1,IF(OR(MONTH(jaar_zip[[#This Row],[Datum]])=3,MONTH(jaar_zip[[#This Row],[Datum]])=10),1,0.8))*jaar_zip[[#This Row],[graaddagen]],"")</f>
        <v>9.1300000000000008</v>
      </c>
      <c r="O7452" s="101">
        <f>IF(ISNUMBER(jaar_zip[[#This Row],[etmaaltemperatuur]]),IF(jaar_zip[[#This Row],[etmaaltemperatuur]]&gt;stookgrens,jaar_zip[[#This Row],[etmaaltemperatuur]]-stookgrens,0),"")</f>
        <v>0</v>
      </c>
    </row>
    <row r="7453" spans="1:15" x14ac:dyDescent="0.25">
      <c r="A7453">
        <v>350</v>
      </c>
      <c r="B7453">
        <v>20240223</v>
      </c>
      <c r="C7453">
        <v>5.8</v>
      </c>
      <c r="D7453">
        <v>5.9</v>
      </c>
      <c r="E7453">
        <v>459</v>
      </c>
      <c r="F7453">
        <v>1.5</v>
      </c>
      <c r="G7453">
        <v>990.9</v>
      </c>
      <c r="H7453">
        <v>81</v>
      </c>
      <c r="I7453" s="101" t="s">
        <v>39</v>
      </c>
      <c r="J7453" s="1">
        <f>DATEVALUE(RIGHT(jaar_zip[[#This Row],[YYYYMMDD]],2)&amp;"-"&amp;MID(jaar_zip[[#This Row],[YYYYMMDD]],5,2)&amp;"-"&amp;LEFT(jaar_zip[[#This Row],[YYYYMMDD]],4))</f>
        <v>45345</v>
      </c>
      <c r="K7453" s="101" t="str">
        <f>IF(AND(VALUE(MONTH(jaar_zip[[#This Row],[Datum]]))=1,VALUE(WEEKNUM(jaar_zip[[#This Row],[Datum]],21))&gt;51),RIGHT(YEAR(jaar_zip[[#This Row],[Datum]])-1,2),RIGHT(YEAR(jaar_zip[[#This Row],[Datum]]),2))&amp;"-"&amp; TEXT(WEEKNUM(jaar_zip[[#This Row],[Datum]],21),"00")</f>
        <v>24-08</v>
      </c>
      <c r="L7453" s="101">
        <f>MONTH(jaar_zip[[#This Row],[Datum]])</f>
        <v>2</v>
      </c>
      <c r="M7453" s="101">
        <f>IF(ISNUMBER(jaar_zip[[#This Row],[etmaaltemperatuur]]),IF(jaar_zip[[#This Row],[etmaaltemperatuur]]&lt;stookgrens,stookgrens-jaar_zip[[#This Row],[etmaaltemperatuur]],0),"")</f>
        <v>12.1</v>
      </c>
      <c r="N7453" s="101">
        <f>IF(ISNUMBER(jaar_zip[[#This Row],[graaddagen]]),IF(OR(MONTH(jaar_zip[[#This Row],[Datum]])=1,MONTH(jaar_zip[[#This Row],[Datum]])=2,MONTH(jaar_zip[[#This Row],[Datum]])=11,MONTH(jaar_zip[[#This Row],[Datum]])=12),1.1,IF(OR(MONTH(jaar_zip[[#This Row],[Datum]])=3,MONTH(jaar_zip[[#This Row],[Datum]])=10),1,0.8))*jaar_zip[[#This Row],[graaddagen]],"")</f>
        <v>13.31</v>
      </c>
      <c r="O7453" s="101">
        <f>IF(ISNUMBER(jaar_zip[[#This Row],[etmaaltemperatuur]]),IF(jaar_zip[[#This Row],[etmaaltemperatuur]]&gt;stookgrens,jaar_zip[[#This Row],[etmaaltemperatuur]]-stookgrens,0),"")</f>
        <v>0</v>
      </c>
    </row>
    <row r="7454" spans="1:15" x14ac:dyDescent="0.25">
      <c r="A7454">
        <v>350</v>
      </c>
      <c r="B7454">
        <v>20240224</v>
      </c>
      <c r="C7454">
        <v>4.4000000000000004</v>
      </c>
      <c r="D7454">
        <v>5.3</v>
      </c>
      <c r="E7454">
        <v>424</v>
      </c>
      <c r="F7454">
        <v>0.9</v>
      </c>
      <c r="G7454">
        <v>998</v>
      </c>
      <c r="H7454">
        <v>83</v>
      </c>
      <c r="I7454" s="101" t="s">
        <v>39</v>
      </c>
      <c r="J7454" s="1">
        <f>DATEVALUE(RIGHT(jaar_zip[[#This Row],[YYYYMMDD]],2)&amp;"-"&amp;MID(jaar_zip[[#This Row],[YYYYMMDD]],5,2)&amp;"-"&amp;LEFT(jaar_zip[[#This Row],[YYYYMMDD]],4))</f>
        <v>45346</v>
      </c>
      <c r="K7454" s="101" t="str">
        <f>IF(AND(VALUE(MONTH(jaar_zip[[#This Row],[Datum]]))=1,VALUE(WEEKNUM(jaar_zip[[#This Row],[Datum]],21))&gt;51),RIGHT(YEAR(jaar_zip[[#This Row],[Datum]])-1,2),RIGHT(YEAR(jaar_zip[[#This Row],[Datum]]),2))&amp;"-"&amp; TEXT(WEEKNUM(jaar_zip[[#This Row],[Datum]],21),"00")</f>
        <v>24-08</v>
      </c>
      <c r="L7454" s="101">
        <f>MONTH(jaar_zip[[#This Row],[Datum]])</f>
        <v>2</v>
      </c>
      <c r="M7454" s="101">
        <f>IF(ISNUMBER(jaar_zip[[#This Row],[etmaaltemperatuur]]),IF(jaar_zip[[#This Row],[etmaaltemperatuur]]&lt;stookgrens,stookgrens-jaar_zip[[#This Row],[etmaaltemperatuur]],0),"")</f>
        <v>12.7</v>
      </c>
      <c r="N7454" s="101">
        <f>IF(ISNUMBER(jaar_zip[[#This Row],[graaddagen]]),IF(OR(MONTH(jaar_zip[[#This Row],[Datum]])=1,MONTH(jaar_zip[[#This Row],[Datum]])=2,MONTH(jaar_zip[[#This Row],[Datum]])=11,MONTH(jaar_zip[[#This Row],[Datum]])=12),1.1,IF(OR(MONTH(jaar_zip[[#This Row],[Datum]])=3,MONTH(jaar_zip[[#This Row],[Datum]])=10),1,0.8))*jaar_zip[[#This Row],[graaddagen]],"")</f>
        <v>13.97</v>
      </c>
      <c r="O7454" s="101">
        <f>IF(ISNUMBER(jaar_zip[[#This Row],[etmaaltemperatuur]]),IF(jaar_zip[[#This Row],[etmaaltemperatuur]]&gt;stookgrens,jaar_zip[[#This Row],[etmaaltemperatuur]]-stookgrens,0),"")</f>
        <v>0</v>
      </c>
    </row>
    <row r="7455" spans="1:15" x14ac:dyDescent="0.25">
      <c r="A7455">
        <v>350</v>
      </c>
      <c r="B7455">
        <v>20240225</v>
      </c>
      <c r="C7455">
        <v>4</v>
      </c>
      <c r="D7455">
        <v>6.7</v>
      </c>
      <c r="E7455">
        <v>611</v>
      </c>
      <c r="F7455">
        <v>1.1000000000000001</v>
      </c>
      <c r="G7455">
        <v>999.4</v>
      </c>
      <c r="H7455">
        <v>84</v>
      </c>
      <c r="I7455" s="101" t="s">
        <v>39</v>
      </c>
      <c r="J7455" s="1">
        <f>DATEVALUE(RIGHT(jaar_zip[[#This Row],[YYYYMMDD]],2)&amp;"-"&amp;MID(jaar_zip[[#This Row],[YYYYMMDD]],5,2)&amp;"-"&amp;LEFT(jaar_zip[[#This Row],[YYYYMMDD]],4))</f>
        <v>45347</v>
      </c>
      <c r="K7455" s="101" t="str">
        <f>IF(AND(VALUE(MONTH(jaar_zip[[#This Row],[Datum]]))=1,VALUE(WEEKNUM(jaar_zip[[#This Row],[Datum]],21))&gt;51),RIGHT(YEAR(jaar_zip[[#This Row],[Datum]])-1,2),RIGHT(YEAR(jaar_zip[[#This Row],[Datum]]),2))&amp;"-"&amp; TEXT(WEEKNUM(jaar_zip[[#This Row],[Datum]],21),"00")</f>
        <v>24-08</v>
      </c>
      <c r="L7455" s="101">
        <f>MONTH(jaar_zip[[#This Row],[Datum]])</f>
        <v>2</v>
      </c>
      <c r="M7455" s="101">
        <f>IF(ISNUMBER(jaar_zip[[#This Row],[etmaaltemperatuur]]),IF(jaar_zip[[#This Row],[etmaaltemperatuur]]&lt;stookgrens,stookgrens-jaar_zip[[#This Row],[etmaaltemperatuur]],0),"")</f>
        <v>11.3</v>
      </c>
      <c r="N7455" s="101">
        <f>IF(ISNUMBER(jaar_zip[[#This Row],[graaddagen]]),IF(OR(MONTH(jaar_zip[[#This Row],[Datum]])=1,MONTH(jaar_zip[[#This Row],[Datum]])=2,MONTH(jaar_zip[[#This Row],[Datum]])=11,MONTH(jaar_zip[[#This Row],[Datum]])=12),1.1,IF(OR(MONTH(jaar_zip[[#This Row],[Datum]])=3,MONTH(jaar_zip[[#This Row],[Datum]])=10),1,0.8))*jaar_zip[[#This Row],[graaddagen]],"")</f>
        <v>12.430000000000001</v>
      </c>
      <c r="O7455" s="101">
        <f>IF(ISNUMBER(jaar_zip[[#This Row],[etmaaltemperatuur]]),IF(jaar_zip[[#This Row],[etmaaltemperatuur]]&gt;stookgrens,jaar_zip[[#This Row],[etmaaltemperatuur]]-stookgrens,0),"")</f>
        <v>0</v>
      </c>
    </row>
    <row r="7456" spans="1:15" x14ac:dyDescent="0.25">
      <c r="A7456">
        <v>350</v>
      </c>
      <c r="B7456">
        <v>20240226</v>
      </c>
      <c r="C7456">
        <v>6.6</v>
      </c>
      <c r="D7456">
        <v>5.2</v>
      </c>
      <c r="E7456">
        <v>157</v>
      </c>
      <c r="F7456">
        <v>15.6</v>
      </c>
      <c r="G7456">
        <v>1005.6</v>
      </c>
      <c r="H7456">
        <v>89</v>
      </c>
      <c r="I7456" s="101" t="s">
        <v>39</v>
      </c>
      <c r="J7456" s="1">
        <f>DATEVALUE(RIGHT(jaar_zip[[#This Row],[YYYYMMDD]],2)&amp;"-"&amp;MID(jaar_zip[[#This Row],[YYYYMMDD]],5,2)&amp;"-"&amp;LEFT(jaar_zip[[#This Row],[YYYYMMDD]],4))</f>
        <v>45348</v>
      </c>
      <c r="K7456" s="101" t="str">
        <f>IF(AND(VALUE(MONTH(jaar_zip[[#This Row],[Datum]]))=1,VALUE(WEEKNUM(jaar_zip[[#This Row],[Datum]],21))&gt;51),RIGHT(YEAR(jaar_zip[[#This Row],[Datum]])-1,2),RIGHT(YEAR(jaar_zip[[#This Row],[Datum]]),2))&amp;"-"&amp; TEXT(WEEKNUM(jaar_zip[[#This Row],[Datum]],21),"00")</f>
        <v>24-09</v>
      </c>
      <c r="L7456" s="101">
        <f>MONTH(jaar_zip[[#This Row],[Datum]])</f>
        <v>2</v>
      </c>
      <c r="M7456" s="101">
        <f>IF(ISNUMBER(jaar_zip[[#This Row],[etmaaltemperatuur]]),IF(jaar_zip[[#This Row],[etmaaltemperatuur]]&lt;stookgrens,stookgrens-jaar_zip[[#This Row],[etmaaltemperatuur]],0),"")</f>
        <v>12.8</v>
      </c>
      <c r="N7456" s="101">
        <f>IF(ISNUMBER(jaar_zip[[#This Row],[graaddagen]]),IF(OR(MONTH(jaar_zip[[#This Row],[Datum]])=1,MONTH(jaar_zip[[#This Row],[Datum]])=2,MONTH(jaar_zip[[#This Row],[Datum]])=11,MONTH(jaar_zip[[#This Row],[Datum]])=12),1.1,IF(OR(MONTH(jaar_zip[[#This Row],[Datum]])=3,MONTH(jaar_zip[[#This Row],[Datum]])=10),1,0.8))*jaar_zip[[#This Row],[graaddagen]],"")</f>
        <v>14.080000000000002</v>
      </c>
      <c r="O7456" s="101">
        <f>IF(ISNUMBER(jaar_zip[[#This Row],[etmaaltemperatuur]]),IF(jaar_zip[[#This Row],[etmaaltemperatuur]]&gt;stookgrens,jaar_zip[[#This Row],[etmaaltemperatuur]]-stookgrens,0),"")</f>
        <v>0</v>
      </c>
    </row>
    <row r="7457" spans="1:15" x14ac:dyDescent="0.25">
      <c r="A7457">
        <v>350</v>
      </c>
      <c r="B7457">
        <v>20240227</v>
      </c>
      <c r="C7457">
        <v>3.4</v>
      </c>
      <c r="D7457">
        <v>4.5999999999999996</v>
      </c>
      <c r="E7457">
        <v>1130</v>
      </c>
      <c r="F7457">
        <v>0</v>
      </c>
      <c r="G7457">
        <v>1018.4</v>
      </c>
      <c r="H7457">
        <v>84</v>
      </c>
      <c r="I7457" s="101" t="s">
        <v>39</v>
      </c>
      <c r="J7457" s="1">
        <f>DATEVALUE(RIGHT(jaar_zip[[#This Row],[YYYYMMDD]],2)&amp;"-"&amp;MID(jaar_zip[[#This Row],[YYYYMMDD]],5,2)&amp;"-"&amp;LEFT(jaar_zip[[#This Row],[YYYYMMDD]],4))</f>
        <v>45349</v>
      </c>
      <c r="K7457" s="101" t="str">
        <f>IF(AND(VALUE(MONTH(jaar_zip[[#This Row],[Datum]]))=1,VALUE(WEEKNUM(jaar_zip[[#This Row],[Datum]],21))&gt;51),RIGHT(YEAR(jaar_zip[[#This Row],[Datum]])-1,2),RIGHT(YEAR(jaar_zip[[#This Row],[Datum]]),2))&amp;"-"&amp; TEXT(WEEKNUM(jaar_zip[[#This Row],[Datum]],21),"00")</f>
        <v>24-09</v>
      </c>
      <c r="L7457" s="101">
        <f>MONTH(jaar_zip[[#This Row],[Datum]])</f>
        <v>2</v>
      </c>
      <c r="M7457" s="101">
        <f>IF(ISNUMBER(jaar_zip[[#This Row],[etmaaltemperatuur]]),IF(jaar_zip[[#This Row],[etmaaltemperatuur]]&lt;stookgrens,stookgrens-jaar_zip[[#This Row],[etmaaltemperatuur]],0),"")</f>
        <v>13.4</v>
      </c>
      <c r="N7457" s="101">
        <f>IF(ISNUMBER(jaar_zip[[#This Row],[graaddagen]]),IF(OR(MONTH(jaar_zip[[#This Row],[Datum]])=1,MONTH(jaar_zip[[#This Row],[Datum]])=2,MONTH(jaar_zip[[#This Row],[Datum]])=11,MONTH(jaar_zip[[#This Row],[Datum]])=12),1.1,IF(OR(MONTH(jaar_zip[[#This Row],[Datum]])=3,MONTH(jaar_zip[[#This Row],[Datum]])=10),1,0.8))*jaar_zip[[#This Row],[graaddagen]],"")</f>
        <v>14.740000000000002</v>
      </c>
      <c r="O7457" s="101">
        <f>IF(ISNUMBER(jaar_zip[[#This Row],[etmaaltemperatuur]]),IF(jaar_zip[[#This Row],[etmaaltemperatuur]]&gt;stookgrens,jaar_zip[[#This Row],[etmaaltemperatuur]]-stookgrens,0),"")</f>
        <v>0</v>
      </c>
    </row>
    <row r="7458" spans="1:15" x14ac:dyDescent="0.25">
      <c r="A7458">
        <v>350</v>
      </c>
      <c r="B7458">
        <v>20240228</v>
      </c>
      <c r="C7458">
        <v>3.5</v>
      </c>
      <c r="D7458">
        <v>5</v>
      </c>
      <c r="E7458">
        <v>504</v>
      </c>
      <c r="F7458">
        <v>-0.1</v>
      </c>
      <c r="G7458">
        <v>1019.8</v>
      </c>
      <c r="H7458">
        <v>89</v>
      </c>
      <c r="I7458" s="101" t="s">
        <v>39</v>
      </c>
      <c r="J7458" s="1">
        <f>DATEVALUE(RIGHT(jaar_zip[[#This Row],[YYYYMMDD]],2)&amp;"-"&amp;MID(jaar_zip[[#This Row],[YYYYMMDD]],5,2)&amp;"-"&amp;LEFT(jaar_zip[[#This Row],[YYYYMMDD]],4))</f>
        <v>45350</v>
      </c>
      <c r="K7458" s="101" t="str">
        <f>IF(AND(VALUE(MONTH(jaar_zip[[#This Row],[Datum]]))=1,VALUE(WEEKNUM(jaar_zip[[#This Row],[Datum]],21))&gt;51),RIGHT(YEAR(jaar_zip[[#This Row],[Datum]])-1,2),RIGHT(YEAR(jaar_zip[[#This Row],[Datum]]),2))&amp;"-"&amp; TEXT(WEEKNUM(jaar_zip[[#This Row],[Datum]],21),"00")</f>
        <v>24-09</v>
      </c>
      <c r="L7458" s="101">
        <f>MONTH(jaar_zip[[#This Row],[Datum]])</f>
        <v>2</v>
      </c>
      <c r="M7458" s="101">
        <f>IF(ISNUMBER(jaar_zip[[#This Row],[etmaaltemperatuur]]),IF(jaar_zip[[#This Row],[etmaaltemperatuur]]&lt;stookgrens,stookgrens-jaar_zip[[#This Row],[etmaaltemperatuur]],0),"")</f>
        <v>13</v>
      </c>
      <c r="N7458" s="101">
        <f>IF(ISNUMBER(jaar_zip[[#This Row],[graaddagen]]),IF(OR(MONTH(jaar_zip[[#This Row],[Datum]])=1,MONTH(jaar_zip[[#This Row],[Datum]])=2,MONTH(jaar_zip[[#This Row],[Datum]])=11,MONTH(jaar_zip[[#This Row],[Datum]])=12),1.1,IF(OR(MONTH(jaar_zip[[#This Row],[Datum]])=3,MONTH(jaar_zip[[#This Row],[Datum]])=10),1,0.8))*jaar_zip[[#This Row],[graaddagen]],"")</f>
        <v>14.3</v>
      </c>
      <c r="O7458" s="101">
        <f>IF(ISNUMBER(jaar_zip[[#This Row],[etmaaltemperatuur]]),IF(jaar_zip[[#This Row],[etmaaltemperatuur]]&gt;stookgrens,jaar_zip[[#This Row],[etmaaltemperatuur]]-stookgrens,0),"")</f>
        <v>0</v>
      </c>
    </row>
    <row r="7459" spans="1:15" x14ac:dyDescent="0.25">
      <c r="A7459">
        <v>350</v>
      </c>
      <c r="B7459">
        <v>20240229</v>
      </c>
      <c r="C7459">
        <v>5.5</v>
      </c>
      <c r="D7459">
        <v>8.1</v>
      </c>
      <c r="E7459">
        <v>214</v>
      </c>
      <c r="F7459">
        <v>6.2</v>
      </c>
      <c r="G7459">
        <v>1007.9</v>
      </c>
      <c r="H7459">
        <v>91</v>
      </c>
      <c r="I7459" s="101" t="s">
        <v>39</v>
      </c>
      <c r="J7459" s="1">
        <f>DATEVALUE(RIGHT(jaar_zip[[#This Row],[YYYYMMDD]],2)&amp;"-"&amp;MID(jaar_zip[[#This Row],[YYYYMMDD]],5,2)&amp;"-"&amp;LEFT(jaar_zip[[#This Row],[YYYYMMDD]],4))</f>
        <v>45351</v>
      </c>
      <c r="K7459" s="101" t="str">
        <f>IF(AND(VALUE(MONTH(jaar_zip[[#This Row],[Datum]]))=1,VALUE(WEEKNUM(jaar_zip[[#This Row],[Datum]],21))&gt;51),RIGHT(YEAR(jaar_zip[[#This Row],[Datum]])-1,2),RIGHT(YEAR(jaar_zip[[#This Row],[Datum]]),2))&amp;"-"&amp; TEXT(WEEKNUM(jaar_zip[[#This Row],[Datum]],21),"00")</f>
        <v>24-09</v>
      </c>
      <c r="L7459" s="101">
        <f>MONTH(jaar_zip[[#This Row],[Datum]])</f>
        <v>2</v>
      </c>
      <c r="M7459" s="101">
        <f>IF(ISNUMBER(jaar_zip[[#This Row],[etmaaltemperatuur]]),IF(jaar_zip[[#This Row],[etmaaltemperatuur]]&lt;stookgrens,stookgrens-jaar_zip[[#This Row],[etmaaltemperatuur]],0),"")</f>
        <v>9.9</v>
      </c>
      <c r="N7459" s="101">
        <f>IF(ISNUMBER(jaar_zip[[#This Row],[graaddagen]]),IF(OR(MONTH(jaar_zip[[#This Row],[Datum]])=1,MONTH(jaar_zip[[#This Row],[Datum]])=2,MONTH(jaar_zip[[#This Row],[Datum]])=11,MONTH(jaar_zip[[#This Row],[Datum]])=12),1.1,IF(OR(MONTH(jaar_zip[[#This Row],[Datum]])=3,MONTH(jaar_zip[[#This Row],[Datum]])=10),1,0.8))*jaar_zip[[#This Row],[graaddagen]],"")</f>
        <v>10.89</v>
      </c>
      <c r="O7459" s="101">
        <f>IF(ISNUMBER(jaar_zip[[#This Row],[etmaaltemperatuur]]),IF(jaar_zip[[#This Row],[etmaaltemperatuur]]&gt;stookgrens,jaar_zip[[#This Row],[etmaaltemperatuur]]-stookgrens,0),"")</f>
        <v>0</v>
      </c>
    </row>
    <row r="7460" spans="1:15" x14ac:dyDescent="0.25">
      <c r="A7460">
        <v>350</v>
      </c>
      <c r="B7460">
        <v>20240301</v>
      </c>
      <c r="C7460">
        <v>6.1</v>
      </c>
      <c r="D7460">
        <v>8</v>
      </c>
      <c r="E7460">
        <v>667</v>
      </c>
      <c r="F7460">
        <v>1.4</v>
      </c>
      <c r="G7460">
        <v>1000.3</v>
      </c>
      <c r="H7460">
        <v>76</v>
      </c>
      <c r="I7460" s="101" t="s">
        <v>39</v>
      </c>
      <c r="J7460" s="1">
        <f>DATEVALUE(RIGHT(jaar_zip[[#This Row],[YYYYMMDD]],2)&amp;"-"&amp;MID(jaar_zip[[#This Row],[YYYYMMDD]],5,2)&amp;"-"&amp;LEFT(jaar_zip[[#This Row],[YYYYMMDD]],4))</f>
        <v>45352</v>
      </c>
      <c r="K7460" s="101" t="str">
        <f>IF(AND(VALUE(MONTH(jaar_zip[[#This Row],[Datum]]))=1,VALUE(WEEKNUM(jaar_zip[[#This Row],[Datum]],21))&gt;51),RIGHT(YEAR(jaar_zip[[#This Row],[Datum]])-1,2),RIGHT(YEAR(jaar_zip[[#This Row],[Datum]]),2))&amp;"-"&amp; TEXT(WEEKNUM(jaar_zip[[#This Row],[Datum]],21),"00")</f>
        <v>24-09</v>
      </c>
      <c r="L7460" s="101">
        <f>MONTH(jaar_zip[[#This Row],[Datum]])</f>
        <v>3</v>
      </c>
      <c r="M7460" s="101">
        <f>IF(ISNUMBER(jaar_zip[[#This Row],[etmaaltemperatuur]]),IF(jaar_zip[[#This Row],[etmaaltemperatuur]]&lt;stookgrens,stookgrens-jaar_zip[[#This Row],[etmaaltemperatuur]],0),"")</f>
        <v>10</v>
      </c>
      <c r="N7460" s="101">
        <f>IF(ISNUMBER(jaar_zip[[#This Row],[graaddagen]]),IF(OR(MONTH(jaar_zip[[#This Row],[Datum]])=1,MONTH(jaar_zip[[#This Row],[Datum]])=2,MONTH(jaar_zip[[#This Row],[Datum]])=11,MONTH(jaar_zip[[#This Row],[Datum]])=12),1.1,IF(OR(MONTH(jaar_zip[[#This Row],[Datum]])=3,MONTH(jaar_zip[[#This Row],[Datum]])=10),1,0.8))*jaar_zip[[#This Row],[graaddagen]],"")</f>
        <v>10</v>
      </c>
      <c r="O7460" s="101">
        <f>IF(ISNUMBER(jaar_zip[[#This Row],[etmaaltemperatuur]]),IF(jaar_zip[[#This Row],[etmaaltemperatuur]]&gt;stookgrens,jaar_zip[[#This Row],[etmaaltemperatuur]]-stookgrens,0),"")</f>
        <v>0</v>
      </c>
    </row>
    <row r="7461" spans="1:15" x14ac:dyDescent="0.25">
      <c r="A7461">
        <v>350</v>
      </c>
      <c r="B7461">
        <v>20240302</v>
      </c>
      <c r="C7461">
        <v>5.0999999999999996</v>
      </c>
      <c r="D7461">
        <v>9.5</v>
      </c>
      <c r="E7461">
        <v>1048</v>
      </c>
      <c r="F7461">
        <v>0.5</v>
      </c>
      <c r="G7461">
        <v>998.7</v>
      </c>
      <c r="H7461">
        <v>69</v>
      </c>
      <c r="I7461" s="101" t="s">
        <v>39</v>
      </c>
      <c r="J7461" s="1">
        <f>DATEVALUE(RIGHT(jaar_zip[[#This Row],[YYYYMMDD]],2)&amp;"-"&amp;MID(jaar_zip[[#This Row],[YYYYMMDD]],5,2)&amp;"-"&amp;LEFT(jaar_zip[[#This Row],[YYYYMMDD]],4))</f>
        <v>45353</v>
      </c>
      <c r="K7461" s="101" t="str">
        <f>IF(AND(VALUE(MONTH(jaar_zip[[#This Row],[Datum]]))=1,VALUE(WEEKNUM(jaar_zip[[#This Row],[Datum]],21))&gt;51),RIGHT(YEAR(jaar_zip[[#This Row],[Datum]])-1,2),RIGHT(YEAR(jaar_zip[[#This Row],[Datum]]),2))&amp;"-"&amp; TEXT(WEEKNUM(jaar_zip[[#This Row],[Datum]],21),"00")</f>
        <v>24-09</v>
      </c>
      <c r="L7461" s="101">
        <f>MONTH(jaar_zip[[#This Row],[Datum]])</f>
        <v>3</v>
      </c>
      <c r="M7461" s="101">
        <f>IF(ISNUMBER(jaar_zip[[#This Row],[etmaaltemperatuur]]),IF(jaar_zip[[#This Row],[etmaaltemperatuur]]&lt;stookgrens,stookgrens-jaar_zip[[#This Row],[etmaaltemperatuur]],0),"")</f>
        <v>8.5</v>
      </c>
      <c r="N7461" s="101">
        <f>IF(ISNUMBER(jaar_zip[[#This Row],[graaddagen]]),IF(OR(MONTH(jaar_zip[[#This Row],[Datum]])=1,MONTH(jaar_zip[[#This Row],[Datum]])=2,MONTH(jaar_zip[[#This Row],[Datum]])=11,MONTH(jaar_zip[[#This Row],[Datum]])=12),1.1,IF(OR(MONTH(jaar_zip[[#This Row],[Datum]])=3,MONTH(jaar_zip[[#This Row],[Datum]])=10),1,0.8))*jaar_zip[[#This Row],[graaddagen]],"")</f>
        <v>8.5</v>
      </c>
      <c r="O7461" s="101">
        <f>IF(ISNUMBER(jaar_zip[[#This Row],[etmaaltemperatuur]]),IF(jaar_zip[[#This Row],[etmaaltemperatuur]]&gt;stookgrens,jaar_zip[[#This Row],[etmaaltemperatuur]]-stookgrens,0),"")</f>
        <v>0</v>
      </c>
    </row>
    <row r="7462" spans="1:15" x14ac:dyDescent="0.25">
      <c r="A7462">
        <v>350</v>
      </c>
      <c r="B7462">
        <v>20240303</v>
      </c>
      <c r="C7462">
        <v>3.4</v>
      </c>
      <c r="D7462">
        <v>10.199999999999999</v>
      </c>
      <c r="E7462">
        <v>754</v>
      </c>
      <c r="F7462">
        <v>-0.1</v>
      </c>
      <c r="G7462">
        <v>1001.7</v>
      </c>
      <c r="H7462">
        <v>76</v>
      </c>
      <c r="I7462" s="101" t="s">
        <v>39</v>
      </c>
      <c r="J7462" s="1">
        <f>DATEVALUE(RIGHT(jaar_zip[[#This Row],[YYYYMMDD]],2)&amp;"-"&amp;MID(jaar_zip[[#This Row],[YYYYMMDD]],5,2)&amp;"-"&amp;LEFT(jaar_zip[[#This Row],[YYYYMMDD]],4))</f>
        <v>45354</v>
      </c>
      <c r="K7462" s="101" t="str">
        <f>IF(AND(VALUE(MONTH(jaar_zip[[#This Row],[Datum]]))=1,VALUE(WEEKNUM(jaar_zip[[#This Row],[Datum]],21))&gt;51),RIGHT(YEAR(jaar_zip[[#This Row],[Datum]])-1,2),RIGHT(YEAR(jaar_zip[[#This Row],[Datum]]),2))&amp;"-"&amp; TEXT(WEEKNUM(jaar_zip[[#This Row],[Datum]],21),"00")</f>
        <v>24-09</v>
      </c>
      <c r="L7462" s="101">
        <f>MONTH(jaar_zip[[#This Row],[Datum]])</f>
        <v>3</v>
      </c>
      <c r="M7462" s="101">
        <f>IF(ISNUMBER(jaar_zip[[#This Row],[etmaaltemperatuur]]),IF(jaar_zip[[#This Row],[etmaaltemperatuur]]&lt;stookgrens,stookgrens-jaar_zip[[#This Row],[etmaaltemperatuur]],0),"")</f>
        <v>7.8000000000000007</v>
      </c>
      <c r="N7462" s="101">
        <f>IF(ISNUMBER(jaar_zip[[#This Row],[graaddagen]]),IF(OR(MONTH(jaar_zip[[#This Row],[Datum]])=1,MONTH(jaar_zip[[#This Row],[Datum]])=2,MONTH(jaar_zip[[#This Row],[Datum]])=11,MONTH(jaar_zip[[#This Row],[Datum]])=12),1.1,IF(OR(MONTH(jaar_zip[[#This Row],[Datum]])=3,MONTH(jaar_zip[[#This Row],[Datum]])=10),1,0.8))*jaar_zip[[#This Row],[graaddagen]],"")</f>
        <v>7.8000000000000007</v>
      </c>
      <c r="O7462" s="101">
        <f>IF(ISNUMBER(jaar_zip[[#This Row],[etmaaltemperatuur]]),IF(jaar_zip[[#This Row],[etmaaltemperatuur]]&gt;stookgrens,jaar_zip[[#This Row],[etmaaltemperatuur]]-stookgrens,0),"")</f>
        <v>0</v>
      </c>
    </row>
    <row r="7463" spans="1:15" x14ac:dyDescent="0.25">
      <c r="A7463">
        <v>350</v>
      </c>
      <c r="B7463">
        <v>20240304</v>
      </c>
      <c r="C7463">
        <v>2.2999999999999998</v>
      </c>
      <c r="D7463">
        <v>7.1</v>
      </c>
      <c r="E7463">
        <v>1155</v>
      </c>
      <c r="F7463">
        <v>0</v>
      </c>
      <c r="G7463">
        <v>1011.6</v>
      </c>
      <c r="H7463">
        <v>76</v>
      </c>
      <c r="I7463" s="101" t="s">
        <v>39</v>
      </c>
      <c r="J7463" s="1">
        <f>DATEVALUE(RIGHT(jaar_zip[[#This Row],[YYYYMMDD]],2)&amp;"-"&amp;MID(jaar_zip[[#This Row],[YYYYMMDD]],5,2)&amp;"-"&amp;LEFT(jaar_zip[[#This Row],[YYYYMMDD]],4))</f>
        <v>45355</v>
      </c>
      <c r="K7463" s="101" t="str">
        <f>IF(AND(VALUE(MONTH(jaar_zip[[#This Row],[Datum]]))=1,VALUE(WEEKNUM(jaar_zip[[#This Row],[Datum]],21))&gt;51),RIGHT(YEAR(jaar_zip[[#This Row],[Datum]])-1,2),RIGHT(YEAR(jaar_zip[[#This Row],[Datum]]),2))&amp;"-"&amp; TEXT(WEEKNUM(jaar_zip[[#This Row],[Datum]],21),"00")</f>
        <v>24-10</v>
      </c>
      <c r="L7463" s="101">
        <f>MONTH(jaar_zip[[#This Row],[Datum]])</f>
        <v>3</v>
      </c>
      <c r="M7463" s="101">
        <f>IF(ISNUMBER(jaar_zip[[#This Row],[etmaaltemperatuur]]),IF(jaar_zip[[#This Row],[etmaaltemperatuur]]&lt;stookgrens,stookgrens-jaar_zip[[#This Row],[etmaaltemperatuur]],0),"")</f>
        <v>10.9</v>
      </c>
      <c r="N7463" s="101">
        <f>IF(ISNUMBER(jaar_zip[[#This Row],[graaddagen]]),IF(OR(MONTH(jaar_zip[[#This Row],[Datum]])=1,MONTH(jaar_zip[[#This Row],[Datum]])=2,MONTH(jaar_zip[[#This Row],[Datum]])=11,MONTH(jaar_zip[[#This Row],[Datum]])=12),1.1,IF(OR(MONTH(jaar_zip[[#This Row],[Datum]])=3,MONTH(jaar_zip[[#This Row],[Datum]])=10),1,0.8))*jaar_zip[[#This Row],[graaddagen]],"")</f>
        <v>10.9</v>
      </c>
      <c r="O7463" s="101">
        <f>IF(ISNUMBER(jaar_zip[[#This Row],[etmaaltemperatuur]]),IF(jaar_zip[[#This Row],[etmaaltemperatuur]]&gt;stookgrens,jaar_zip[[#This Row],[etmaaltemperatuur]]-stookgrens,0),"")</f>
        <v>0</v>
      </c>
    </row>
    <row r="7464" spans="1:15" x14ac:dyDescent="0.25">
      <c r="A7464">
        <v>350</v>
      </c>
      <c r="B7464">
        <v>20240305</v>
      </c>
      <c r="C7464">
        <v>1.3</v>
      </c>
      <c r="D7464">
        <v>6.2</v>
      </c>
      <c r="E7464">
        <v>392</v>
      </c>
      <c r="F7464">
        <v>0.5</v>
      </c>
      <c r="G7464">
        <v>1014.4</v>
      </c>
      <c r="H7464">
        <v>88</v>
      </c>
      <c r="I7464" s="101" t="s">
        <v>39</v>
      </c>
      <c r="J7464" s="1">
        <f>DATEVALUE(RIGHT(jaar_zip[[#This Row],[YYYYMMDD]],2)&amp;"-"&amp;MID(jaar_zip[[#This Row],[YYYYMMDD]],5,2)&amp;"-"&amp;LEFT(jaar_zip[[#This Row],[YYYYMMDD]],4))</f>
        <v>45356</v>
      </c>
      <c r="K7464" s="101" t="str">
        <f>IF(AND(VALUE(MONTH(jaar_zip[[#This Row],[Datum]]))=1,VALUE(WEEKNUM(jaar_zip[[#This Row],[Datum]],21))&gt;51),RIGHT(YEAR(jaar_zip[[#This Row],[Datum]])-1,2),RIGHT(YEAR(jaar_zip[[#This Row],[Datum]]),2))&amp;"-"&amp; TEXT(WEEKNUM(jaar_zip[[#This Row],[Datum]],21),"00")</f>
        <v>24-10</v>
      </c>
      <c r="L7464" s="101">
        <f>MONTH(jaar_zip[[#This Row],[Datum]])</f>
        <v>3</v>
      </c>
      <c r="M7464" s="101">
        <f>IF(ISNUMBER(jaar_zip[[#This Row],[etmaaltemperatuur]]),IF(jaar_zip[[#This Row],[etmaaltemperatuur]]&lt;stookgrens,stookgrens-jaar_zip[[#This Row],[etmaaltemperatuur]],0),"")</f>
        <v>11.8</v>
      </c>
      <c r="N7464" s="101">
        <f>IF(ISNUMBER(jaar_zip[[#This Row],[graaddagen]]),IF(OR(MONTH(jaar_zip[[#This Row],[Datum]])=1,MONTH(jaar_zip[[#This Row],[Datum]])=2,MONTH(jaar_zip[[#This Row],[Datum]])=11,MONTH(jaar_zip[[#This Row],[Datum]])=12),1.1,IF(OR(MONTH(jaar_zip[[#This Row],[Datum]])=3,MONTH(jaar_zip[[#This Row],[Datum]])=10),1,0.8))*jaar_zip[[#This Row],[graaddagen]],"")</f>
        <v>11.8</v>
      </c>
      <c r="O7464" s="101">
        <f>IF(ISNUMBER(jaar_zip[[#This Row],[etmaaltemperatuur]]),IF(jaar_zip[[#This Row],[etmaaltemperatuur]]&gt;stookgrens,jaar_zip[[#This Row],[etmaaltemperatuur]]-stookgrens,0),"")</f>
        <v>0</v>
      </c>
    </row>
    <row r="7465" spans="1:15" x14ac:dyDescent="0.25">
      <c r="A7465">
        <v>350</v>
      </c>
      <c r="B7465">
        <v>20240306</v>
      </c>
      <c r="C7465">
        <v>1.5</v>
      </c>
      <c r="D7465">
        <v>6.3</v>
      </c>
      <c r="E7465">
        <v>1227</v>
      </c>
      <c r="F7465">
        <v>0</v>
      </c>
      <c r="G7465">
        <v>1022.4</v>
      </c>
      <c r="H7465">
        <v>82</v>
      </c>
      <c r="I7465" s="101" t="s">
        <v>39</v>
      </c>
      <c r="J7465" s="1">
        <f>DATEVALUE(RIGHT(jaar_zip[[#This Row],[YYYYMMDD]],2)&amp;"-"&amp;MID(jaar_zip[[#This Row],[YYYYMMDD]],5,2)&amp;"-"&amp;LEFT(jaar_zip[[#This Row],[YYYYMMDD]],4))</f>
        <v>45357</v>
      </c>
      <c r="K7465" s="101" t="str">
        <f>IF(AND(VALUE(MONTH(jaar_zip[[#This Row],[Datum]]))=1,VALUE(WEEKNUM(jaar_zip[[#This Row],[Datum]],21))&gt;51),RIGHT(YEAR(jaar_zip[[#This Row],[Datum]])-1,2),RIGHT(YEAR(jaar_zip[[#This Row],[Datum]]),2))&amp;"-"&amp; TEXT(WEEKNUM(jaar_zip[[#This Row],[Datum]],21),"00")</f>
        <v>24-10</v>
      </c>
      <c r="L7465" s="101">
        <f>MONTH(jaar_zip[[#This Row],[Datum]])</f>
        <v>3</v>
      </c>
      <c r="M7465" s="101">
        <f>IF(ISNUMBER(jaar_zip[[#This Row],[etmaaltemperatuur]]),IF(jaar_zip[[#This Row],[etmaaltemperatuur]]&lt;stookgrens,stookgrens-jaar_zip[[#This Row],[etmaaltemperatuur]],0),"")</f>
        <v>11.7</v>
      </c>
      <c r="N7465" s="101">
        <f>IF(ISNUMBER(jaar_zip[[#This Row],[graaddagen]]),IF(OR(MONTH(jaar_zip[[#This Row],[Datum]])=1,MONTH(jaar_zip[[#This Row],[Datum]])=2,MONTH(jaar_zip[[#This Row],[Datum]])=11,MONTH(jaar_zip[[#This Row],[Datum]])=12),1.1,IF(OR(MONTH(jaar_zip[[#This Row],[Datum]])=3,MONTH(jaar_zip[[#This Row],[Datum]])=10),1,0.8))*jaar_zip[[#This Row],[graaddagen]],"")</f>
        <v>11.7</v>
      </c>
      <c r="O7465" s="101">
        <f>IF(ISNUMBER(jaar_zip[[#This Row],[etmaaltemperatuur]]),IF(jaar_zip[[#This Row],[etmaaltemperatuur]]&gt;stookgrens,jaar_zip[[#This Row],[etmaaltemperatuur]]-stookgrens,0),"")</f>
        <v>0</v>
      </c>
    </row>
    <row r="7466" spans="1:15" x14ac:dyDescent="0.25">
      <c r="A7466">
        <v>350</v>
      </c>
      <c r="B7466">
        <v>20240307</v>
      </c>
      <c r="C7466">
        <v>4.8</v>
      </c>
      <c r="D7466">
        <v>5.7</v>
      </c>
      <c r="E7466">
        <v>1218</v>
      </c>
      <c r="F7466">
        <v>0</v>
      </c>
      <c r="G7466">
        <v>1021.8</v>
      </c>
      <c r="H7466">
        <v>77</v>
      </c>
      <c r="I7466" s="101" t="s">
        <v>39</v>
      </c>
      <c r="J7466" s="1">
        <f>DATEVALUE(RIGHT(jaar_zip[[#This Row],[YYYYMMDD]],2)&amp;"-"&amp;MID(jaar_zip[[#This Row],[YYYYMMDD]],5,2)&amp;"-"&amp;LEFT(jaar_zip[[#This Row],[YYYYMMDD]],4))</f>
        <v>45358</v>
      </c>
      <c r="K7466" s="101" t="str">
        <f>IF(AND(VALUE(MONTH(jaar_zip[[#This Row],[Datum]]))=1,VALUE(WEEKNUM(jaar_zip[[#This Row],[Datum]],21))&gt;51),RIGHT(YEAR(jaar_zip[[#This Row],[Datum]])-1,2),RIGHT(YEAR(jaar_zip[[#This Row],[Datum]]),2))&amp;"-"&amp; TEXT(WEEKNUM(jaar_zip[[#This Row],[Datum]],21),"00")</f>
        <v>24-10</v>
      </c>
      <c r="L7466" s="101">
        <f>MONTH(jaar_zip[[#This Row],[Datum]])</f>
        <v>3</v>
      </c>
      <c r="M7466" s="101">
        <f>IF(ISNUMBER(jaar_zip[[#This Row],[etmaaltemperatuur]]),IF(jaar_zip[[#This Row],[etmaaltemperatuur]]&lt;stookgrens,stookgrens-jaar_zip[[#This Row],[etmaaltemperatuur]],0),"")</f>
        <v>12.3</v>
      </c>
      <c r="N7466" s="101">
        <f>IF(ISNUMBER(jaar_zip[[#This Row],[graaddagen]]),IF(OR(MONTH(jaar_zip[[#This Row],[Datum]])=1,MONTH(jaar_zip[[#This Row],[Datum]])=2,MONTH(jaar_zip[[#This Row],[Datum]])=11,MONTH(jaar_zip[[#This Row],[Datum]])=12),1.1,IF(OR(MONTH(jaar_zip[[#This Row],[Datum]])=3,MONTH(jaar_zip[[#This Row],[Datum]])=10),1,0.8))*jaar_zip[[#This Row],[graaddagen]],"")</f>
        <v>12.3</v>
      </c>
      <c r="O7466" s="101">
        <f>IF(ISNUMBER(jaar_zip[[#This Row],[etmaaltemperatuur]]),IF(jaar_zip[[#This Row],[etmaaltemperatuur]]&gt;stookgrens,jaar_zip[[#This Row],[etmaaltemperatuur]]-stookgrens,0),"")</f>
        <v>0</v>
      </c>
    </row>
    <row r="7467" spans="1:15" x14ac:dyDescent="0.25">
      <c r="A7467">
        <v>350</v>
      </c>
      <c r="B7467">
        <v>20240308</v>
      </c>
      <c r="C7467">
        <v>5.8</v>
      </c>
      <c r="D7467">
        <v>6.1</v>
      </c>
      <c r="E7467">
        <v>1374</v>
      </c>
      <c r="F7467">
        <v>0</v>
      </c>
      <c r="G7467">
        <v>1010.1</v>
      </c>
      <c r="H7467">
        <v>63</v>
      </c>
      <c r="I7467" s="101" t="s">
        <v>39</v>
      </c>
      <c r="J7467" s="1">
        <f>DATEVALUE(RIGHT(jaar_zip[[#This Row],[YYYYMMDD]],2)&amp;"-"&amp;MID(jaar_zip[[#This Row],[YYYYMMDD]],5,2)&amp;"-"&amp;LEFT(jaar_zip[[#This Row],[YYYYMMDD]],4))</f>
        <v>45359</v>
      </c>
      <c r="K7467" s="101" t="str">
        <f>IF(AND(VALUE(MONTH(jaar_zip[[#This Row],[Datum]]))=1,VALUE(WEEKNUM(jaar_zip[[#This Row],[Datum]],21))&gt;51),RIGHT(YEAR(jaar_zip[[#This Row],[Datum]])-1,2),RIGHT(YEAR(jaar_zip[[#This Row],[Datum]]),2))&amp;"-"&amp; TEXT(WEEKNUM(jaar_zip[[#This Row],[Datum]],21),"00")</f>
        <v>24-10</v>
      </c>
      <c r="L7467" s="101">
        <f>MONTH(jaar_zip[[#This Row],[Datum]])</f>
        <v>3</v>
      </c>
      <c r="M7467" s="101">
        <f>IF(ISNUMBER(jaar_zip[[#This Row],[etmaaltemperatuur]]),IF(jaar_zip[[#This Row],[etmaaltemperatuur]]&lt;stookgrens,stookgrens-jaar_zip[[#This Row],[etmaaltemperatuur]],0),"")</f>
        <v>11.9</v>
      </c>
      <c r="N7467" s="101">
        <f>IF(ISNUMBER(jaar_zip[[#This Row],[graaddagen]]),IF(OR(MONTH(jaar_zip[[#This Row],[Datum]])=1,MONTH(jaar_zip[[#This Row],[Datum]])=2,MONTH(jaar_zip[[#This Row],[Datum]])=11,MONTH(jaar_zip[[#This Row],[Datum]])=12),1.1,IF(OR(MONTH(jaar_zip[[#This Row],[Datum]])=3,MONTH(jaar_zip[[#This Row],[Datum]])=10),1,0.8))*jaar_zip[[#This Row],[graaddagen]],"")</f>
        <v>11.9</v>
      </c>
      <c r="O7467" s="101">
        <f>IF(ISNUMBER(jaar_zip[[#This Row],[etmaaltemperatuur]]),IF(jaar_zip[[#This Row],[etmaaltemperatuur]]&gt;stookgrens,jaar_zip[[#This Row],[etmaaltemperatuur]]-stookgrens,0),"")</f>
        <v>0</v>
      </c>
    </row>
    <row r="7468" spans="1:15" x14ac:dyDescent="0.25">
      <c r="A7468">
        <v>350</v>
      </c>
      <c r="B7468">
        <v>20240309</v>
      </c>
      <c r="C7468">
        <v>4.3</v>
      </c>
      <c r="D7468">
        <v>9.4</v>
      </c>
      <c r="E7468">
        <v>917</v>
      </c>
      <c r="F7468">
        <v>0.1</v>
      </c>
      <c r="G7468">
        <v>999.8</v>
      </c>
      <c r="H7468">
        <v>62</v>
      </c>
      <c r="I7468" s="101" t="s">
        <v>39</v>
      </c>
      <c r="J7468" s="1">
        <f>DATEVALUE(RIGHT(jaar_zip[[#This Row],[YYYYMMDD]],2)&amp;"-"&amp;MID(jaar_zip[[#This Row],[YYYYMMDD]],5,2)&amp;"-"&amp;LEFT(jaar_zip[[#This Row],[YYYYMMDD]],4))</f>
        <v>45360</v>
      </c>
      <c r="K7468" s="101" t="str">
        <f>IF(AND(VALUE(MONTH(jaar_zip[[#This Row],[Datum]]))=1,VALUE(WEEKNUM(jaar_zip[[#This Row],[Datum]],21))&gt;51),RIGHT(YEAR(jaar_zip[[#This Row],[Datum]])-1,2),RIGHT(YEAR(jaar_zip[[#This Row],[Datum]]),2))&amp;"-"&amp; TEXT(WEEKNUM(jaar_zip[[#This Row],[Datum]],21),"00")</f>
        <v>24-10</v>
      </c>
      <c r="L7468" s="101">
        <f>MONTH(jaar_zip[[#This Row],[Datum]])</f>
        <v>3</v>
      </c>
      <c r="M7468" s="101">
        <f>IF(ISNUMBER(jaar_zip[[#This Row],[etmaaltemperatuur]]),IF(jaar_zip[[#This Row],[etmaaltemperatuur]]&lt;stookgrens,stookgrens-jaar_zip[[#This Row],[etmaaltemperatuur]],0),"")</f>
        <v>8.6</v>
      </c>
      <c r="N7468" s="101">
        <f>IF(ISNUMBER(jaar_zip[[#This Row],[graaddagen]]),IF(OR(MONTH(jaar_zip[[#This Row],[Datum]])=1,MONTH(jaar_zip[[#This Row],[Datum]])=2,MONTH(jaar_zip[[#This Row],[Datum]])=11,MONTH(jaar_zip[[#This Row],[Datum]])=12),1.1,IF(OR(MONTH(jaar_zip[[#This Row],[Datum]])=3,MONTH(jaar_zip[[#This Row],[Datum]])=10),1,0.8))*jaar_zip[[#This Row],[graaddagen]],"")</f>
        <v>8.6</v>
      </c>
      <c r="O7468" s="101">
        <f>IF(ISNUMBER(jaar_zip[[#This Row],[etmaaltemperatuur]]),IF(jaar_zip[[#This Row],[etmaaltemperatuur]]&gt;stookgrens,jaar_zip[[#This Row],[etmaaltemperatuur]]-stookgrens,0),"")</f>
        <v>0</v>
      </c>
    </row>
    <row r="7469" spans="1:15" x14ac:dyDescent="0.25">
      <c r="A7469">
        <v>350</v>
      </c>
      <c r="B7469">
        <v>20240310</v>
      </c>
      <c r="C7469">
        <v>3.2</v>
      </c>
      <c r="D7469">
        <v>9.5</v>
      </c>
      <c r="E7469">
        <v>564</v>
      </c>
      <c r="F7469">
        <v>0</v>
      </c>
      <c r="G7469">
        <v>996</v>
      </c>
      <c r="H7469">
        <v>69</v>
      </c>
      <c r="I7469" s="101" t="s">
        <v>39</v>
      </c>
      <c r="J7469" s="1">
        <f>DATEVALUE(RIGHT(jaar_zip[[#This Row],[YYYYMMDD]],2)&amp;"-"&amp;MID(jaar_zip[[#This Row],[YYYYMMDD]],5,2)&amp;"-"&amp;LEFT(jaar_zip[[#This Row],[YYYYMMDD]],4))</f>
        <v>45361</v>
      </c>
      <c r="K7469" s="101" t="str">
        <f>IF(AND(VALUE(MONTH(jaar_zip[[#This Row],[Datum]]))=1,VALUE(WEEKNUM(jaar_zip[[#This Row],[Datum]],21))&gt;51),RIGHT(YEAR(jaar_zip[[#This Row],[Datum]])-1,2),RIGHT(YEAR(jaar_zip[[#This Row],[Datum]]),2))&amp;"-"&amp; TEXT(WEEKNUM(jaar_zip[[#This Row],[Datum]],21),"00")</f>
        <v>24-10</v>
      </c>
      <c r="L7469" s="101">
        <f>MONTH(jaar_zip[[#This Row],[Datum]])</f>
        <v>3</v>
      </c>
      <c r="M7469" s="101">
        <f>IF(ISNUMBER(jaar_zip[[#This Row],[etmaaltemperatuur]]),IF(jaar_zip[[#This Row],[etmaaltemperatuur]]&lt;stookgrens,stookgrens-jaar_zip[[#This Row],[etmaaltemperatuur]],0),"")</f>
        <v>8.5</v>
      </c>
      <c r="N7469" s="101">
        <f>IF(ISNUMBER(jaar_zip[[#This Row],[graaddagen]]),IF(OR(MONTH(jaar_zip[[#This Row],[Datum]])=1,MONTH(jaar_zip[[#This Row],[Datum]])=2,MONTH(jaar_zip[[#This Row],[Datum]])=11,MONTH(jaar_zip[[#This Row],[Datum]])=12),1.1,IF(OR(MONTH(jaar_zip[[#This Row],[Datum]])=3,MONTH(jaar_zip[[#This Row],[Datum]])=10),1,0.8))*jaar_zip[[#This Row],[graaddagen]],"")</f>
        <v>8.5</v>
      </c>
      <c r="O7469" s="101">
        <f>IF(ISNUMBER(jaar_zip[[#This Row],[etmaaltemperatuur]]),IF(jaar_zip[[#This Row],[etmaaltemperatuur]]&gt;stookgrens,jaar_zip[[#This Row],[etmaaltemperatuur]]-stookgrens,0),"")</f>
        <v>0</v>
      </c>
    </row>
    <row r="7470" spans="1:15" x14ac:dyDescent="0.25">
      <c r="A7470">
        <v>350</v>
      </c>
      <c r="B7470">
        <v>20240311</v>
      </c>
      <c r="C7470">
        <v>2.2999999999999998</v>
      </c>
      <c r="D7470">
        <v>7.7</v>
      </c>
      <c r="E7470">
        <v>214</v>
      </c>
      <c r="F7470">
        <v>15.9</v>
      </c>
      <c r="G7470">
        <v>1002.9</v>
      </c>
      <c r="H7470">
        <v>94</v>
      </c>
      <c r="I7470" s="101" t="s">
        <v>39</v>
      </c>
      <c r="J7470" s="1">
        <f>DATEVALUE(RIGHT(jaar_zip[[#This Row],[YYYYMMDD]],2)&amp;"-"&amp;MID(jaar_zip[[#This Row],[YYYYMMDD]],5,2)&amp;"-"&amp;LEFT(jaar_zip[[#This Row],[YYYYMMDD]],4))</f>
        <v>45362</v>
      </c>
      <c r="K7470" s="101" t="str">
        <f>IF(AND(VALUE(MONTH(jaar_zip[[#This Row],[Datum]]))=1,VALUE(WEEKNUM(jaar_zip[[#This Row],[Datum]],21))&gt;51),RIGHT(YEAR(jaar_zip[[#This Row],[Datum]])-1,2),RIGHT(YEAR(jaar_zip[[#This Row],[Datum]]),2))&amp;"-"&amp; TEXT(WEEKNUM(jaar_zip[[#This Row],[Datum]],21),"00")</f>
        <v>24-11</v>
      </c>
      <c r="L7470" s="101">
        <f>MONTH(jaar_zip[[#This Row],[Datum]])</f>
        <v>3</v>
      </c>
      <c r="M7470" s="101">
        <f>IF(ISNUMBER(jaar_zip[[#This Row],[etmaaltemperatuur]]),IF(jaar_zip[[#This Row],[etmaaltemperatuur]]&lt;stookgrens,stookgrens-jaar_zip[[#This Row],[etmaaltemperatuur]],0),"")</f>
        <v>10.3</v>
      </c>
      <c r="N7470" s="101">
        <f>IF(ISNUMBER(jaar_zip[[#This Row],[graaddagen]]),IF(OR(MONTH(jaar_zip[[#This Row],[Datum]])=1,MONTH(jaar_zip[[#This Row],[Datum]])=2,MONTH(jaar_zip[[#This Row],[Datum]])=11,MONTH(jaar_zip[[#This Row],[Datum]])=12),1.1,IF(OR(MONTH(jaar_zip[[#This Row],[Datum]])=3,MONTH(jaar_zip[[#This Row],[Datum]])=10),1,0.8))*jaar_zip[[#This Row],[graaddagen]],"")</f>
        <v>10.3</v>
      </c>
      <c r="O7470" s="101">
        <f>IF(ISNUMBER(jaar_zip[[#This Row],[etmaaltemperatuur]]),IF(jaar_zip[[#This Row],[etmaaltemperatuur]]&gt;stookgrens,jaar_zip[[#This Row],[etmaaltemperatuur]]-stookgrens,0),"")</f>
        <v>0</v>
      </c>
    </row>
    <row r="7471" spans="1:15" x14ac:dyDescent="0.25">
      <c r="A7471">
        <v>350</v>
      </c>
      <c r="B7471">
        <v>20240312</v>
      </c>
      <c r="C7471">
        <v>3.5</v>
      </c>
      <c r="D7471">
        <v>8.4</v>
      </c>
      <c r="E7471">
        <v>609</v>
      </c>
      <c r="F7471">
        <v>4.3</v>
      </c>
      <c r="G7471">
        <v>1013</v>
      </c>
      <c r="H7471">
        <v>91</v>
      </c>
      <c r="I7471" s="101" t="s">
        <v>39</v>
      </c>
      <c r="J7471" s="1">
        <f>DATEVALUE(RIGHT(jaar_zip[[#This Row],[YYYYMMDD]],2)&amp;"-"&amp;MID(jaar_zip[[#This Row],[YYYYMMDD]],5,2)&amp;"-"&amp;LEFT(jaar_zip[[#This Row],[YYYYMMDD]],4))</f>
        <v>45363</v>
      </c>
      <c r="K7471" s="101" t="str">
        <f>IF(AND(VALUE(MONTH(jaar_zip[[#This Row],[Datum]]))=1,VALUE(WEEKNUM(jaar_zip[[#This Row],[Datum]],21))&gt;51),RIGHT(YEAR(jaar_zip[[#This Row],[Datum]])-1,2),RIGHT(YEAR(jaar_zip[[#This Row],[Datum]]),2))&amp;"-"&amp; TEXT(WEEKNUM(jaar_zip[[#This Row],[Datum]],21),"00")</f>
        <v>24-11</v>
      </c>
      <c r="L7471" s="101">
        <f>MONTH(jaar_zip[[#This Row],[Datum]])</f>
        <v>3</v>
      </c>
      <c r="M7471" s="101">
        <f>IF(ISNUMBER(jaar_zip[[#This Row],[etmaaltemperatuur]]),IF(jaar_zip[[#This Row],[etmaaltemperatuur]]&lt;stookgrens,stookgrens-jaar_zip[[#This Row],[etmaaltemperatuur]],0),"")</f>
        <v>9.6</v>
      </c>
      <c r="N7471" s="101">
        <f>IF(ISNUMBER(jaar_zip[[#This Row],[graaddagen]]),IF(OR(MONTH(jaar_zip[[#This Row],[Datum]])=1,MONTH(jaar_zip[[#This Row],[Datum]])=2,MONTH(jaar_zip[[#This Row],[Datum]])=11,MONTH(jaar_zip[[#This Row],[Datum]])=12),1.1,IF(OR(MONTH(jaar_zip[[#This Row],[Datum]])=3,MONTH(jaar_zip[[#This Row],[Datum]])=10),1,0.8))*jaar_zip[[#This Row],[graaddagen]],"")</f>
        <v>9.6</v>
      </c>
      <c r="O7471" s="101">
        <f>IF(ISNUMBER(jaar_zip[[#This Row],[etmaaltemperatuur]]),IF(jaar_zip[[#This Row],[etmaaltemperatuur]]&gt;stookgrens,jaar_zip[[#This Row],[etmaaltemperatuur]]-stookgrens,0),"")</f>
        <v>0</v>
      </c>
    </row>
    <row r="7472" spans="1:15" x14ac:dyDescent="0.25">
      <c r="A7472">
        <v>350</v>
      </c>
      <c r="B7472">
        <v>20240313</v>
      </c>
      <c r="C7472">
        <v>3.4</v>
      </c>
      <c r="D7472">
        <v>11.3</v>
      </c>
      <c r="E7472">
        <v>280</v>
      </c>
      <c r="F7472">
        <v>1.8</v>
      </c>
      <c r="G7472">
        <v>1014.6</v>
      </c>
      <c r="H7472">
        <v>87</v>
      </c>
      <c r="I7472" s="101" t="s">
        <v>39</v>
      </c>
      <c r="J7472" s="1">
        <f>DATEVALUE(RIGHT(jaar_zip[[#This Row],[YYYYMMDD]],2)&amp;"-"&amp;MID(jaar_zip[[#This Row],[YYYYMMDD]],5,2)&amp;"-"&amp;LEFT(jaar_zip[[#This Row],[YYYYMMDD]],4))</f>
        <v>45364</v>
      </c>
      <c r="K7472" s="101" t="str">
        <f>IF(AND(VALUE(MONTH(jaar_zip[[#This Row],[Datum]]))=1,VALUE(WEEKNUM(jaar_zip[[#This Row],[Datum]],21))&gt;51),RIGHT(YEAR(jaar_zip[[#This Row],[Datum]])-1,2),RIGHT(YEAR(jaar_zip[[#This Row],[Datum]]),2))&amp;"-"&amp; TEXT(WEEKNUM(jaar_zip[[#This Row],[Datum]],21),"00")</f>
        <v>24-11</v>
      </c>
      <c r="L7472" s="101">
        <f>MONTH(jaar_zip[[#This Row],[Datum]])</f>
        <v>3</v>
      </c>
      <c r="M7472" s="101">
        <f>IF(ISNUMBER(jaar_zip[[#This Row],[etmaaltemperatuur]]),IF(jaar_zip[[#This Row],[etmaaltemperatuur]]&lt;stookgrens,stookgrens-jaar_zip[[#This Row],[etmaaltemperatuur]],0),"")</f>
        <v>6.6999999999999993</v>
      </c>
      <c r="N7472" s="101">
        <f>IF(ISNUMBER(jaar_zip[[#This Row],[graaddagen]]),IF(OR(MONTH(jaar_zip[[#This Row],[Datum]])=1,MONTH(jaar_zip[[#This Row],[Datum]])=2,MONTH(jaar_zip[[#This Row],[Datum]])=11,MONTH(jaar_zip[[#This Row],[Datum]])=12),1.1,IF(OR(MONTH(jaar_zip[[#This Row],[Datum]])=3,MONTH(jaar_zip[[#This Row],[Datum]])=10),1,0.8))*jaar_zip[[#This Row],[graaddagen]],"")</f>
        <v>6.6999999999999993</v>
      </c>
      <c r="O7472" s="101">
        <f>IF(ISNUMBER(jaar_zip[[#This Row],[etmaaltemperatuur]]),IF(jaar_zip[[#This Row],[etmaaltemperatuur]]&gt;stookgrens,jaar_zip[[#This Row],[etmaaltemperatuur]]-stookgrens,0),"")</f>
        <v>0</v>
      </c>
    </row>
    <row r="7473" spans="1:15" x14ac:dyDescent="0.25">
      <c r="A7473">
        <v>350</v>
      </c>
      <c r="B7473">
        <v>20240314</v>
      </c>
      <c r="C7473">
        <v>4.0999999999999996</v>
      </c>
      <c r="D7473">
        <v>12.6</v>
      </c>
      <c r="E7473">
        <v>1330</v>
      </c>
      <c r="F7473">
        <v>0</v>
      </c>
      <c r="G7473">
        <v>1010.6</v>
      </c>
      <c r="H7473">
        <v>75</v>
      </c>
      <c r="I7473" s="101" t="s">
        <v>39</v>
      </c>
      <c r="J7473" s="1">
        <f>DATEVALUE(RIGHT(jaar_zip[[#This Row],[YYYYMMDD]],2)&amp;"-"&amp;MID(jaar_zip[[#This Row],[YYYYMMDD]],5,2)&amp;"-"&amp;LEFT(jaar_zip[[#This Row],[YYYYMMDD]],4))</f>
        <v>45365</v>
      </c>
      <c r="K7473" s="101" t="str">
        <f>IF(AND(VALUE(MONTH(jaar_zip[[#This Row],[Datum]]))=1,VALUE(WEEKNUM(jaar_zip[[#This Row],[Datum]],21))&gt;51),RIGHT(YEAR(jaar_zip[[#This Row],[Datum]])-1,2),RIGHT(YEAR(jaar_zip[[#This Row],[Datum]]),2))&amp;"-"&amp; TEXT(WEEKNUM(jaar_zip[[#This Row],[Datum]],21),"00")</f>
        <v>24-11</v>
      </c>
      <c r="L7473" s="101">
        <f>MONTH(jaar_zip[[#This Row],[Datum]])</f>
        <v>3</v>
      </c>
      <c r="M7473" s="101">
        <f>IF(ISNUMBER(jaar_zip[[#This Row],[etmaaltemperatuur]]),IF(jaar_zip[[#This Row],[etmaaltemperatuur]]&lt;stookgrens,stookgrens-jaar_zip[[#This Row],[etmaaltemperatuur]],0),"")</f>
        <v>5.4</v>
      </c>
      <c r="N7473" s="101">
        <f>IF(ISNUMBER(jaar_zip[[#This Row],[graaddagen]]),IF(OR(MONTH(jaar_zip[[#This Row],[Datum]])=1,MONTH(jaar_zip[[#This Row],[Datum]])=2,MONTH(jaar_zip[[#This Row],[Datum]])=11,MONTH(jaar_zip[[#This Row],[Datum]])=12),1.1,IF(OR(MONTH(jaar_zip[[#This Row],[Datum]])=3,MONTH(jaar_zip[[#This Row],[Datum]])=10),1,0.8))*jaar_zip[[#This Row],[graaddagen]],"")</f>
        <v>5.4</v>
      </c>
      <c r="O7473" s="101">
        <f>IF(ISNUMBER(jaar_zip[[#This Row],[etmaaltemperatuur]]),IF(jaar_zip[[#This Row],[etmaaltemperatuur]]&gt;stookgrens,jaar_zip[[#This Row],[etmaaltemperatuur]]-stookgrens,0),"")</f>
        <v>0</v>
      </c>
    </row>
    <row r="7474" spans="1:15" x14ac:dyDescent="0.25">
      <c r="A7474">
        <v>350</v>
      </c>
      <c r="B7474">
        <v>20240315</v>
      </c>
      <c r="C7474">
        <v>4.2</v>
      </c>
      <c r="D7474">
        <v>13.1</v>
      </c>
      <c r="E7474">
        <v>756</v>
      </c>
      <c r="F7474">
        <v>0.6</v>
      </c>
      <c r="G7474">
        <v>1007.8</v>
      </c>
      <c r="H7474">
        <v>77</v>
      </c>
      <c r="I7474" s="101" t="s">
        <v>39</v>
      </c>
      <c r="J7474" s="1">
        <f>DATEVALUE(RIGHT(jaar_zip[[#This Row],[YYYYMMDD]],2)&amp;"-"&amp;MID(jaar_zip[[#This Row],[YYYYMMDD]],5,2)&amp;"-"&amp;LEFT(jaar_zip[[#This Row],[YYYYMMDD]],4))</f>
        <v>45366</v>
      </c>
      <c r="K7474" s="101" t="str">
        <f>IF(AND(VALUE(MONTH(jaar_zip[[#This Row],[Datum]]))=1,VALUE(WEEKNUM(jaar_zip[[#This Row],[Datum]],21))&gt;51),RIGHT(YEAR(jaar_zip[[#This Row],[Datum]])-1,2),RIGHT(YEAR(jaar_zip[[#This Row],[Datum]]),2))&amp;"-"&amp; TEXT(WEEKNUM(jaar_zip[[#This Row],[Datum]],21),"00")</f>
        <v>24-11</v>
      </c>
      <c r="L7474" s="101">
        <f>MONTH(jaar_zip[[#This Row],[Datum]])</f>
        <v>3</v>
      </c>
      <c r="M7474" s="101">
        <f>IF(ISNUMBER(jaar_zip[[#This Row],[etmaaltemperatuur]]),IF(jaar_zip[[#This Row],[etmaaltemperatuur]]&lt;stookgrens,stookgrens-jaar_zip[[#This Row],[etmaaltemperatuur]],0),"")</f>
        <v>4.9000000000000004</v>
      </c>
      <c r="N7474" s="101">
        <f>IF(ISNUMBER(jaar_zip[[#This Row],[graaddagen]]),IF(OR(MONTH(jaar_zip[[#This Row],[Datum]])=1,MONTH(jaar_zip[[#This Row],[Datum]])=2,MONTH(jaar_zip[[#This Row],[Datum]])=11,MONTH(jaar_zip[[#This Row],[Datum]])=12),1.1,IF(OR(MONTH(jaar_zip[[#This Row],[Datum]])=3,MONTH(jaar_zip[[#This Row],[Datum]])=10),1,0.8))*jaar_zip[[#This Row],[graaddagen]],"")</f>
        <v>4.9000000000000004</v>
      </c>
      <c r="O7474" s="101">
        <f>IF(ISNUMBER(jaar_zip[[#This Row],[etmaaltemperatuur]]),IF(jaar_zip[[#This Row],[etmaaltemperatuur]]&gt;stookgrens,jaar_zip[[#This Row],[etmaaltemperatuur]]-stookgrens,0),"")</f>
        <v>0</v>
      </c>
    </row>
    <row r="7475" spans="1:15" x14ac:dyDescent="0.25">
      <c r="A7475">
        <v>350</v>
      </c>
      <c r="B7475">
        <v>20240316</v>
      </c>
      <c r="C7475">
        <v>3</v>
      </c>
      <c r="D7475">
        <v>7.7</v>
      </c>
      <c r="E7475">
        <v>703</v>
      </c>
      <c r="F7475">
        <v>1.1000000000000001</v>
      </c>
      <c r="G7475">
        <v>1019.8</v>
      </c>
      <c r="H7475">
        <v>80</v>
      </c>
      <c r="I7475" s="101" t="s">
        <v>39</v>
      </c>
      <c r="J7475" s="1">
        <f>DATEVALUE(RIGHT(jaar_zip[[#This Row],[YYYYMMDD]],2)&amp;"-"&amp;MID(jaar_zip[[#This Row],[YYYYMMDD]],5,2)&amp;"-"&amp;LEFT(jaar_zip[[#This Row],[YYYYMMDD]],4))</f>
        <v>45367</v>
      </c>
      <c r="K7475" s="101" t="str">
        <f>IF(AND(VALUE(MONTH(jaar_zip[[#This Row],[Datum]]))=1,VALUE(WEEKNUM(jaar_zip[[#This Row],[Datum]],21))&gt;51),RIGHT(YEAR(jaar_zip[[#This Row],[Datum]])-1,2),RIGHT(YEAR(jaar_zip[[#This Row],[Datum]]),2))&amp;"-"&amp; TEXT(WEEKNUM(jaar_zip[[#This Row],[Datum]],21),"00")</f>
        <v>24-11</v>
      </c>
      <c r="L7475" s="101">
        <f>MONTH(jaar_zip[[#This Row],[Datum]])</f>
        <v>3</v>
      </c>
      <c r="M7475" s="101">
        <f>IF(ISNUMBER(jaar_zip[[#This Row],[etmaaltemperatuur]]),IF(jaar_zip[[#This Row],[etmaaltemperatuur]]&lt;stookgrens,stookgrens-jaar_zip[[#This Row],[etmaaltemperatuur]],0),"")</f>
        <v>10.3</v>
      </c>
      <c r="N7475" s="101">
        <f>IF(ISNUMBER(jaar_zip[[#This Row],[graaddagen]]),IF(OR(MONTH(jaar_zip[[#This Row],[Datum]])=1,MONTH(jaar_zip[[#This Row],[Datum]])=2,MONTH(jaar_zip[[#This Row],[Datum]])=11,MONTH(jaar_zip[[#This Row],[Datum]])=12),1.1,IF(OR(MONTH(jaar_zip[[#This Row],[Datum]])=3,MONTH(jaar_zip[[#This Row],[Datum]])=10),1,0.8))*jaar_zip[[#This Row],[graaddagen]],"")</f>
        <v>10.3</v>
      </c>
      <c r="O7475" s="101">
        <f>IF(ISNUMBER(jaar_zip[[#This Row],[etmaaltemperatuur]]),IF(jaar_zip[[#This Row],[etmaaltemperatuur]]&gt;stookgrens,jaar_zip[[#This Row],[etmaaltemperatuur]]-stookgrens,0),"")</f>
        <v>0</v>
      </c>
    </row>
    <row r="7476" spans="1:15" x14ac:dyDescent="0.25">
      <c r="A7476">
        <v>350</v>
      </c>
      <c r="B7476">
        <v>20240317</v>
      </c>
      <c r="C7476">
        <v>3.5</v>
      </c>
      <c r="D7476">
        <v>10.1</v>
      </c>
      <c r="E7476">
        <v>632</v>
      </c>
      <c r="F7476">
        <v>1.7</v>
      </c>
      <c r="G7476">
        <v>1018.9</v>
      </c>
      <c r="H7476">
        <v>82</v>
      </c>
      <c r="I7476" s="101" t="s">
        <v>39</v>
      </c>
      <c r="J7476" s="1">
        <f>DATEVALUE(RIGHT(jaar_zip[[#This Row],[YYYYMMDD]],2)&amp;"-"&amp;MID(jaar_zip[[#This Row],[YYYYMMDD]],5,2)&amp;"-"&amp;LEFT(jaar_zip[[#This Row],[YYYYMMDD]],4))</f>
        <v>45368</v>
      </c>
      <c r="K7476" s="101" t="str">
        <f>IF(AND(VALUE(MONTH(jaar_zip[[#This Row],[Datum]]))=1,VALUE(WEEKNUM(jaar_zip[[#This Row],[Datum]],21))&gt;51),RIGHT(YEAR(jaar_zip[[#This Row],[Datum]])-1,2),RIGHT(YEAR(jaar_zip[[#This Row],[Datum]]),2))&amp;"-"&amp; TEXT(WEEKNUM(jaar_zip[[#This Row],[Datum]],21),"00")</f>
        <v>24-11</v>
      </c>
      <c r="L7476" s="101">
        <f>MONTH(jaar_zip[[#This Row],[Datum]])</f>
        <v>3</v>
      </c>
      <c r="M7476" s="101">
        <f>IF(ISNUMBER(jaar_zip[[#This Row],[etmaaltemperatuur]]),IF(jaar_zip[[#This Row],[etmaaltemperatuur]]&lt;stookgrens,stookgrens-jaar_zip[[#This Row],[etmaaltemperatuur]],0),"")</f>
        <v>7.9</v>
      </c>
      <c r="N7476" s="101">
        <f>IF(ISNUMBER(jaar_zip[[#This Row],[graaddagen]]),IF(OR(MONTH(jaar_zip[[#This Row],[Datum]])=1,MONTH(jaar_zip[[#This Row],[Datum]])=2,MONTH(jaar_zip[[#This Row],[Datum]])=11,MONTH(jaar_zip[[#This Row],[Datum]])=12),1.1,IF(OR(MONTH(jaar_zip[[#This Row],[Datum]])=3,MONTH(jaar_zip[[#This Row],[Datum]])=10),1,0.8))*jaar_zip[[#This Row],[graaddagen]],"")</f>
        <v>7.9</v>
      </c>
      <c r="O7476" s="101">
        <f>IF(ISNUMBER(jaar_zip[[#This Row],[etmaaltemperatuur]]),IF(jaar_zip[[#This Row],[etmaaltemperatuur]]&gt;stookgrens,jaar_zip[[#This Row],[etmaaltemperatuur]]-stookgrens,0),"")</f>
        <v>0</v>
      </c>
    </row>
    <row r="7477" spans="1:15" x14ac:dyDescent="0.25">
      <c r="A7477">
        <v>350</v>
      </c>
      <c r="B7477">
        <v>20240318</v>
      </c>
      <c r="C7477">
        <v>2.2999999999999998</v>
      </c>
      <c r="D7477">
        <v>11.1</v>
      </c>
      <c r="E7477">
        <v>972</v>
      </c>
      <c r="F7477">
        <v>0</v>
      </c>
      <c r="G7477">
        <v>1016.1</v>
      </c>
      <c r="H7477">
        <v>84</v>
      </c>
      <c r="I7477" s="101" t="s">
        <v>39</v>
      </c>
      <c r="J7477" s="1">
        <f>DATEVALUE(RIGHT(jaar_zip[[#This Row],[YYYYMMDD]],2)&amp;"-"&amp;MID(jaar_zip[[#This Row],[YYYYMMDD]],5,2)&amp;"-"&amp;LEFT(jaar_zip[[#This Row],[YYYYMMDD]],4))</f>
        <v>45369</v>
      </c>
      <c r="K7477" s="101" t="str">
        <f>IF(AND(VALUE(MONTH(jaar_zip[[#This Row],[Datum]]))=1,VALUE(WEEKNUM(jaar_zip[[#This Row],[Datum]],21))&gt;51),RIGHT(YEAR(jaar_zip[[#This Row],[Datum]])-1,2),RIGHT(YEAR(jaar_zip[[#This Row],[Datum]]),2))&amp;"-"&amp; TEXT(WEEKNUM(jaar_zip[[#This Row],[Datum]],21),"00")</f>
        <v>24-12</v>
      </c>
      <c r="L7477" s="101">
        <f>MONTH(jaar_zip[[#This Row],[Datum]])</f>
        <v>3</v>
      </c>
      <c r="M7477" s="101">
        <f>IF(ISNUMBER(jaar_zip[[#This Row],[etmaaltemperatuur]]),IF(jaar_zip[[#This Row],[etmaaltemperatuur]]&lt;stookgrens,stookgrens-jaar_zip[[#This Row],[etmaaltemperatuur]],0),"")</f>
        <v>6.9</v>
      </c>
      <c r="N7477" s="101">
        <f>IF(ISNUMBER(jaar_zip[[#This Row],[graaddagen]]),IF(OR(MONTH(jaar_zip[[#This Row],[Datum]])=1,MONTH(jaar_zip[[#This Row],[Datum]])=2,MONTH(jaar_zip[[#This Row],[Datum]])=11,MONTH(jaar_zip[[#This Row],[Datum]])=12),1.1,IF(OR(MONTH(jaar_zip[[#This Row],[Datum]])=3,MONTH(jaar_zip[[#This Row],[Datum]])=10),1,0.8))*jaar_zip[[#This Row],[graaddagen]],"")</f>
        <v>6.9</v>
      </c>
      <c r="O7477" s="101">
        <f>IF(ISNUMBER(jaar_zip[[#This Row],[etmaaltemperatuur]]),IF(jaar_zip[[#This Row],[etmaaltemperatuur]]&gt;stookgrens,jaar_zip[[#This Row],[etmaaltemperatuur]]-stookgrens,0),"")</f>
        <v>0</v>
      </c>
    </row>
    <row r="7478" spans="1:15" x14ac:dyDescent="0.25">
      <c r="A7478">
        <v>350</v>
      </c>
      <c r="B7478">
        <v>20240319</v>
      </c>
      <c r="C7478">
        <v>2.7</v>
      </c>
      <c r="D7478">
        <v>11.6</v>
      </c>
      <c r="E7478">
        <v>1192</v>
      </c>
      <c r="F7478">
        <v>0</v>
      </c>
      <c r="G7478">
        <v>1018</v>
      </c>
      <c r="H7478">
        <v>78</v>
      </c>
      <c r="I7478" s="101" t="s">
        <v>39</v>
      </c>
      <c r="J7478" s="1">
        <f>DATEVALUE(RIGHT(jaar_zip[[#This Row],[YYYYMMDD]],2)&amp;"-"&amp;MID(jaar_zip[[#This Row],[YYYYMMDD]],5,2)&amp;"-"&amp;LEFT(jaar_zip[[#This Row],[YYYYMMDD]],4))</f>
        <v>45370</v>
      </c>
      <c r="K7478" s="101" t="str">
        <f>IF(AND(VALUE(MONTH(jaar_zip[[#This Row],[Datum]]))=1,VALUE(WEEKNUM(jaar_zip[[#This Row],[Datum]],21))&gt;51),RIGHT(YEAR(jaar_zip[[#This Row],[Datum]])-1,2),RIGHT(YEAR(jaar_zip[[#This Row],[Datum]]),2))&amp;"-"&amp; TEXT(WEEKNUM(jaar_zip[[#This Row],[Datum]],21),"00")</f>
        <v>24-12</v>
      </c>
      <c r="L7478" s="101">
        <f>MONTH(jaar_zip[[#This Row],[Datum]])</f>
        <v>3</v>
      </c>
      <c r="M7478" s="101">
        <f>IF(ISNUMBER(jaar_zip[[#This Row],[etmaaltemperatuur]]),IF(jaar_zip[[#This Row],[etmaaltemperatuur]]&lt;stookgrens,stookgrens-jaar_zip[[#This Row],[etmaaltemperatuur]],0),"")</f>
        <v>6.4</v>
      </c>
      <c r="N7478" s="101">
        <f>IF(ISNUMBER(jaar_zip[[#This Row],[graaddagen]]),IF(OR(MONTH(jaar_zip[[#This Row],[Datum]])=1,MONTH(jaar_zip[[#This Row],[Datum]])=2,MONTH(jaar_zip[[#This Row],[Datum]])=11,MONTH(jaar_zip[[#This Row],[Datum]])=12),1.1,IF(OR(MONTH(jaar_zip[[#This Row],[Datum]])=3,MONTH(jaar_zip[[#This Row],[Datum]])=10),1,0.8))*jaar_zip[[#This Row],[graaddagen]],"")</f>
        <v>6.4</v>
      </c>
      <c r="O7478" s="101">
        <f>IF(ISNUMBER(jaar_zip[[#This Row],[etmaaltemperatuur]]),IF(jaar_zip[[#This Row],[etmaaltemperatuur]]&gt;stookgrens,jaar_zip[[#This Row],[etmaaltemperatuur]]-stookgrens,0),"")</f>
        <v>0</v>
      </c>
    </row>
    <row r="7479" spans="1:15" x14ac:dyDescent="0.25">
      <c r="A7479">
        <v>350</v>
      </c>
      <c r="B7479">
        <v>20240320</v>
      </c>
      <c r="C7479">
        <v>1.3</v>
      </c>
      <c r="D7479">
        <v>11.9</v>
      </c>
      <c r="E7479">
        <v>1254</v>
      </c>
      <c r="F7479">
        <v>0</v>
      </c>
      <c r="G7479">
        <v>1019</v>
      </c>
      <c r="H7479">
        <v>80</v>
      </c>
      <c r="I7479" s="101" t="s">
        <v>39</v>
      </c>
      <c r="J7479" s="1">
        <f>DATEVALUE(RIGHT(jaar_zip[[#This Row],[YYYYMMDD]],2)&amp;"-"&amp;MID(jaar_zip[[#This Row],[YYYYMMDD]],5,2)&amp;"-"&amp;LEFT(jaar_zip[[#This Row],[YYYYMMDD]],4))</f>
        <v>45371</v>
      </c>
      <c r="K7479" s="101" t="str">
        <f>IF(AND(VALUE(MONTH(jaar_zip[[#This Row],[Datum]]))=1,VALUE(WEEKNUM(jaar_zip[[#This Row],[Datum]],21))&gt;51),RIGHT(YEAR(jaar_zip[[#This Row],[Datum]])-1,2),RIGHT(YEAR(jaar_zip[[#This Row],[Datum]]),2))&amp;"-"&amp; TEXT(WEEKNUM(jaar_zip[[#This Row],[Datum]],21),"00")</f>
        <v>24-12</v>
      </c>
      <c r="L7479" s="101">
        <f>MONTH(jaar_zip[[#This Row],[Datum]])</f>
        <v>3</v>
      </c>
      <c r="M7479" s="101">
        <f>IF(ISNUMBER(jaar_zip[[#This Row],[etmaaltemperatuur]]),IF(jaar_zip[[#This Row],[etmaaltemperatuur]]&lt;stookgrens,stookgrens-jaar_zip[[#This Row],[etmaaltemperatuur]],0),"")</f>
        <v>6.1</v>
      </c>
      <c r="N7479" s="101">
        <f>IF(ISNUMBER(jaar_zip[[#This Row],[graaddagen]]),IF(OR(MONTH(jaar_zip[[#This Row],[Datum]])=1,MONTH(jaar_zip[[#This Row],[Datum]])=2,MONTH(jaar_zip[[#This Row],[Datum]])=11,MONTH(jaar_zip[[#This Row],[Datum]])=12),1.1,IF(OR(MONTH(jaar_zip[[#This Row],[Datum]])=3,MONTH(jaar_zip[[#This Row],[Datum]])=10),1,0.8))*jaar_zip[[#This Row],[graaddagen]],"")</f>
        <v>6.1</v>
      </c>
      <c r="O7479" s="101">
        <f>IF(ISNUMBER(jaar_zip[[#This Row],[etmaaltemperatuur]]),IF(jaar_zip[[#This Row],[etmaaltemperatuur]]&gt;stookgrens,jaar_zip[[#This Row],[etmaaltemperatuur]]-stookgrens,0),"")</f>
        <v>0</v>
      </c>
    </row>
    <row r="7480" spans="1:15" x14ac:dyDescent="0.25">
      <c r="A7480">
        <v>350</v>
      </c>
      <c r="B7480">
        <v>20240321</v>
      </c>
      <c r="C7480">
        <v>2.9</v>
      </c>
      <c r="D7480">
        <v>9.6</v>
      </c>
      <c r="E7480">
        <v>578</v>
      </c>
      <c r="F7480">
        <v>0</v>
      </c>
      <c r="G7480">
        <v>1023.9</v>
      </c>
      <c r="H7480">
        <v>85</v>
      </c>
      <c r="I7480" s="101" t="s">
        <v>39</v>
      </c>
      <c r="J7480" s="1">
        <f>DATEVALUE(RIGHT(jaar_zip[[#This Row],[YYYYMMDD]],2)&amp;"-"&amp;MID(jaar_zip[[#This Row],[YYYYMMDD]],5,2)&amp;"-"&amp;LEFT(jaar_zip[[#This Row],[YYYYMMDD]],4))</f>
        <v>45372</v>
      </c>
      <c r="K7480" s="101" t="str">
        <f>IF(AND(VALUE(MONTH(jaar_zip[[#This Row],[Datum]]))=1,VALUE(WEEKNUM(jaar_zip[[#This Row],[Datum]],21))&gt;51),RIGHT(YEAR(jaar_zip[[#This Row],[Datum]])-1,2),RIGHT(YEAR(jaar_zip[[#This Row],[Datum]]),2))&amp;"-"&amp; TEXT(WEEKNUM(jaar_zip[[#This Row],[Datum]],21),"00")</f>
        <v>24-12</v>
      </c>
      <c r="L7480" s="101">
        <f>MONTH(jaar_zip[[#This Row],[Datum]])</f>
        <v>3</v>
      </c>
      <c r="M7480" s="101">
        <f>IF(ISNUMBER(jaar_zip[[#This Row],[etmaaltemperatuur]]),IF(jaar_zip[[#This Row],[etmaaltemperatuur]]&lt;stookgrens,stookgrens-jaar_zip[[#This Row],[etmaaltemperatuur]],0),"")</f>
        <v>8.4</v>
      </c>
      <c r="N7480" s="101">
        <f>IF(ISNUMBER(jaar_zip[[#This Row],[graaddagen]]),IF(OR(MONTH(jaar_zip[[#This Row],[Datum]])=1,MONTH(jaar_zip[[#This Row],[Datum]])=2,MONTH(jaar_zip[[#This Row],[Datum]])=11,MONTH(jaar_zip[[#This Row],[Datum]])=12),1.1,IF(OR(MONTH(jaar_zip[[#This Row],[Datum]])=3,MONTH(jaar_zip[[#This Row],[Datum]])=10),1,0.8))*jaar_zip[[#This Row],[graaddagen]],"")</f>
        <v>8.4</v>
      </c>
      <c r="O7480" s="101">
        <f>IF(ISNUMBER(jaar_zip[[#This Row],[etmaaltemperatuur]]),IF(jaar_zip[[#This Row],[etmaaltemperatuur]]&gt;stookgrens,jaar_zip[[#This Row],[etmaaltemperatuur]]-stookgrens,0),"")</f>
        <v>0</v>
      </c>
    </row>
    <row r="7481" spans="1:15" x14ac:dyDescent="0.25">
      <c r="A7481">
        <v>350</v>
      </c>
      <c r="B7481">
        <v>20240322</v>
      </c>
      <c r="C7481">
        <v>2.9</v>
      </c>
      <c r="D7481">
        <v>9.5</v>
      </c>
      <c r="E7481">
        <v>300</v>
      </c>
      <c r="F7481">
        <v>7.8</v>
      </c>
      <c r="G7481">
        <v>1016.3</v>
      </c>
      <c r="H7481">
        <v>90</v>
      </c>
      <c r="I7481" s="101" t="s">
        <v>39</v>
      </c>
      <c r="J7481" s="1">
        <f>DATEVALUE(RIGHT(jaar_zip[[#This Row],[YYYYMMDD]],2)&amp;"-"&amp;MID(jaar_zip[[#This Row],[YYYYMMDD]],5,2)&amp;"-"&amp;LEFT(jaar_zip[[#This Row],[YYYYMMDD]],4))</f>
        <v>45373</v>
      </c>
      <c r="K7481" s="101" t="str">
        <f>IF(AND(VALUE(MONTH(jaar_zip[[#This Row],[Datum]]))=1,VALUE(WEEKNUM(jaar_zip[[#This Row],[Datum]],21))&gt;51),RIGHT(YEAR(jaar_zip[[#This Row],[Datum]])-1,2),RIGHT(YEAR(jaar_zip[[#This Row],[Datum]]),2))&amp;"-"&amp; TEXT(WEEKNUM(jaar_zip[[#This Row],[Datum]],21),"00")</f>
        <v>24-12</v>
      </c>
      <c r="L7481" s="101">
        <f>MONTH(jaar_zip[[#This Row],[Datum]])</f>
        <v>3</v>
      </c>
      <c r="M7481" s="101">
        <f>IF(ISNUMBER(jaar_zip[[#This Row],[etmaaltemperatuur]]),IF(jaar_zip[[#This Row],[etmaaltemperatuur]]&lt;stookgrens,stookgrens-jaar_zip[[#This Row],[etmaaltemperatuur]],0),"")</f>
        <v>8.5</v>
      </c>
      <c r="N7481" s="101">
        <f>IF(ISNUMBER(jaar_zip[[#This Row],[graaddagen]]),IF(OR(MONTH(jaar_zip[[#This Row],[Datum]])=1,MONTH(jaar_zip[[#This Row],[Datum]])=2,MONTH(jaar_zip[[#This Row],[Datum]])=11,MONTH(jaar_zip[[#This Row],[Datum]])=12),1.1,IF(OR(MONTH(jaar_zip[[#This Row],[Datum]])=3,MONTH(jaar_zip[[#This Row],[Datum]])=10),1,0.8))*jaar_zip[[#This Row],[graaddagen]],"")</f>
        <v>8.5</v>
      </c>
      <c r="O7481" s="101">
        <f>IF(ISNUMBER(jaar_zip[[#This Row],[etmaaltemperatuur]]),IF(jaar_zip[[#This Row],[etmaaltemperatuur]]&gt;stookgrens,jaar_zip[[#This Row],[etmaaltemperatuur]]-stookgrens,0),"")</f>
        <v>0</v>
      </c>
    </row>
    <row r="7482" spans="1:15" x14ac:dyDescent="0.25">
      <c r="A7482">
        <v>350</v>
      </c>
      <c r="B7482">
        <v>20240323</v>
      </c>
      <c r="C7482">
        <v>3.8</v>
      </c>
      <c r="D7482">
        <v>5.4</v>
      </c>
      <c r="E7482">
        <v>924</v>
      </c>
      <c r="F7482">
        <v>5.5</v>
      </c>
      <c r="G7482">
        <v>1009.1</v>
      </c>
      <c r="H7482">
        <v>83</v>
      </c>
      <c r="I7482" s="101" t="s">
        <v>39</v>
      </c>
      <c r="J7482" s="1">
        <f>DATEVALUE(RIGHT(jaar_zip[[#This Row],[YYYYMMDD]],2)&amp;"-"&amp;MID(jaar_zip[[#This Row],[YYYYMMDD]],5,2)&amp;"-"&amp;LEFT(jaar_zip[[#This Row],[YYYYMMDD]],4))</f>
        <v>45374</v>
      </c>
      <c r="K7482" s="101" t="str">
        <f>IF(AND(VALUE(MONTH(jaar_zip[[#This Row],[Datum]]))=1,VALUE(WEEKNUM(jaar_zip[[#This Row],[Datum]],21))&gt;51),RIGHT(YEAR(jaar_zip[[#This Row],[Datum]])-1,2),RIGHT(YEAR(jaar_zip[[#This Row],[Datum]]),2))&amp;"-"&amp; TEXT(WEEKNUM(jaar_zip[[#This Row],[Datum]],21),"00")</f>
        <v>24-12</v>
      </c>
      <c r="L7482" s="101">
        <f>MONTH(jaar_zip[[#This Row],[Datum]])</f>
        <v>3</v>
      </c>
      <c r="M7482" s="101">
        <f>IF(ISNUMBER(jaar_zip[[#This Row],[etmaaltemperatuur]]),IF(jaar_zip[[#This Row],[etmaaltemperatuur]]&lt;stookgrens,stookgrens-jaar_zip[[#This Row],[etmaaltemperatuur]],0),"")</f>
        <v>12.6</v>
      </c>
      <c r="N7482" s="101">
        <f>IF(ISNUMBER(jaar_zip[[#This Row],[graaddagen]]),IF(OR(MONTH(jaar_zip[[#This Row],[Datum]])=1,MONTH(jaar_zip[[#This Row],[Datum]])=2,MONTH(jaar_zip[[#This Row],[Datum]])=11,MONTH(jaar_zip[[#This Row],[Datum]])=12),1.1,IF(OR(MONTH(jaar_zip[[#This Row],[Datum]])=3,MONTH(jaar_zip[[#This Row],[Datum]])=10),1,0.8))*jaar_zip[[#This Row],[graaddagen]],"")</f>
        <v>12.6</v>
      </c>
      <c r="O7482" s="101">
        <f>IF(ISNUMBER(jaar_zip[[#This Row],[etmaaltemperatuur]]),IF(jaar_zip[[#This Row],[etmaaltemperatuur]]&gt;stookgrens,jaar_zip[[#This Row],[etmaaltemperatuur]]-stookgrens,0),"")</f>
        <v>0</v>
      </c>
    </row>
    <row r="7483" spans="1:15" x14ac:dyDescent="0.25">
      <c r="A7483">
        <v>350</v>
      </c>
      <c r="B7483">
        <v>20240324</v>
      </c>
      <c r="C7483">
        <v>6.2</v>
      </c>
      <c r="D7483">
        <v>6.7</v>
      </c>
      <c r="E7483">
        <v>797</v>
      </c>
      <c r="F7483">
        <v>2</v>
      </c>
      <c r="G7483">
        <v>1006.1</v>
      </c>
      <c r="H7483">
        <v>80</v>
      </c>
      <c r="I7483" s="101" t="s">
        <v>39</v>
      </c>
      <c r="J7483" s="1">
        <f>DATEVALUE(RIGHT(jaar_zip[[#This Row],[YYYYMMDD]],2)&amp;"-"&amp;MID(jaar_zip[[#This Row],[YYYYMMDD]],5,2)&amp;"-"&amp;LEFT(jaar_zip[[#This Row],[YYYYMMDD]],4))</f>
        <v>45375</v>
      </c>
      <c r="K7483" s="101" t="str">
        <f>IF(AND(VALUE(MONTH(jaar_zip[[#This Row],[Datum]]))=1,VALUE(WEEKNUM(jaar_zip[[#This Row],[Datum]],21))&gt;51),RIGHT(YEAR(jaar_zip[[#This Row],[Datum]])-1,2),RIGHT(YEAR(jaar_zip[[#This Row],[Datum]]),2))&amp;"-"&amp; TEXT(WEEKNUM(jaar_zip[[#This Row],[Datum]],21),"00")</f>
        <v>24-12</v>
      </c>
      <c r="L7483" s="101">
        <f>MONTH(jaar_zip[[#This Row],[Datum]])</f>
        <v>3</v>
      </c>
      <c r="M7483" s="101">
        <f>IF(ISNUMBER(jaar_zip[[#This Row],[etmaaltemperatuur]]),IF(jaar_zip[[#This Row],[etmaaltemperatuur]]&lt;stookgrens,stookgrens-jaar_zip[[#This Row],[etmaaltemperatuur]],0),"")</f>
        <v>11.3</v>
      </c>
      <c r="N7483" s="101">
        <f>IF(ISNUMBER(jaar_zip[[#This Row],[graaddagen]]),IF(OR(MONTH(jaar_zip[[#This Row],[Datum]])=1,MONTH(jaar_zip[[#This Row],[Datum]])=2,MONTH(jaar_zip[[#This Row],[Datum]])=11,MONTH(jaar_zip[[#This Row],[Datum]])=12),1.1,IF(OR(MONTH(jaar_zip[[#This Row],[Datum]])=3,MONTH(jaar_zip[[#This Row],[Datum]])=10),1,0.8))*jaar_zip[[#This Row],[graaddagen]],"")</f>
        <v>11.3</v>
      </c>
      <c r="O7483" s="101">
        <f>IF(ISNUMBER(jaar_zip[[#This Row],[etmaaltemperatuur]]),IF(jaar_zip[[#This Row],[etmaaltemperatuur]]&gt;stookgrens,jaar_zip[[#This Row],[etmaaltemperatuur]]-stookgrens,0),"")</f>
        <v>0</v>
      </c>
    </row>
    <row r="7484" spans="1:15" x14ac:dyDescent="0.25">
      <c r="A7484">
        <v>350</v>
      </c>
      <c r="B7484">
        <v>20240325</v>
      </c>
      <c r="C7484">
        <v>2.9</v>
      </c>
      <c r="D7484">
        <v>6.9</v>
      </c>
      <c r="E7484">
        <v>1757</v>
      </c>
      <c r="F7484">
        <v>0</v>
      </c>
      <c r="G7484">
        <v>1003.9</v>
      </c>
      <c r="H7484">
        <v>70</v>
      </c>
      <c r="I7484" s="101" t="s">
        <v>39</v>
      </c>
      <c r="J7484" s="1">
        <f>DATEVALUE(RIGHT(jaar_zip[[#This Row],[YYYYMMDD]],2)&amp;"-"&amp;MID(jaar_zip[[#This Row],[YYYYMMDD]],5,2)&amp;"-"&amp;LEFT(jaar_zip[[#This Row],[YYYYMMDD]],4))</f>
        <v>45376</v>
      </c>
      <c r="K7484" s="101" t="str">
        <f>IF(AND(VALUE(MONTH(jaar_zip[[#This Row],[Datum]]))=1,VALUE(WEEKNUM(jaar_zip[[#This Row],[Datum]],21))&gt;51),RIGHT(YEAR(jaar_zip[[#This Row],[Datum]])-1,2),RIGHT(YEAR(jaar_zip[[#This Row],[Datum]]),2))&amp;"-"&amp; TEXT(WEEKNUM(jaar_zip[[#This Row],[Datum]],21),"00")</f>
        <v>24-13</v>
      </c>
      <c r="L7484" s="101">
        <f>MONTH(jaar_zip[[#This Row],[Datum]])</f>
        <v>3</v>
      </c>
      <c r="M7484" s="101">
        <f>IF(ISNUMBER(jaar_zip[[#This Row],[etmaaltemperatuur]]),IF(jaar_zip[[#This Row],[etmaaltemperatuur]]&lt;stookgrens,stookgrens-jaar_zip[[#This Row],[etmaaltemperatuur]],0),"")</f>
        <v>11.1</v>
      </c>
      <c r="N7484" s="101">
        <f>IF(ISNUMBER(jaar_zip[[#This Row],[graaddagen]]),IF(OR(MONTH(jaar_zip[[#This Row],[Datum]])=1,MONTH(jaar_zip[[#This Row],[Datum]])=2,MONTH(jaar_zip[[#This Row],[Datum]])=11,MONTH(jaar_zip[[#This Row],[Datum]])=12),1.1,IF(OR(MONTH(jaar_zip[[#This Row],[Datum]])=3,MONTH(jaar_zip[[#This Row],[Datum]])=10),1,0.8))*jaar_zip[[#This Row],[graaddagen]],"")</f>
        <v>11.1</v>
      </c>
      <c r="O7484" s="101">
        <f>IF(ISNUMBER(jaar_zip[[#This Row],[etmaaltemperatuur]]),IF(jaar_zip[[#This Row],[etmaaltemperatuur]]&gt;stookgrens,jaar_zip[[#This Row],[etmaaltemperatuur]]-stookgrens,0),"")</f>
        <v>0</v>
      </c>
    </row>
    <row r="7485" spans="1:15" x14ac:dyDescent="0.25">
      <c r="A7485">
        <v>350</v>
      </c>
      <c r="B7485">
        <v>20240326</v>
      </c>
      <c r="C7485">
        <v>3.5</v>
      </c>
      <c r="D7485">
        <v>9.6</v>
      </c>
      <c r="E7485">
        <v>778</v>
      </c>
      <c r="F7485">
        <v>-0.1</v>
      </c>
      <c r="G7485">
        <v>990.1</v>
      </c>
      <c r="H7485">
        <v>67</v>
      </c>
      <c r="I7485" s="101" t="s">
        <v>39</v>
      </c>
      <c r="J7485" s="1">
        <f>DATEVALUE(RIGHT(jaar_zip[[#This Row],[YYYYMMDD]],2)&amp;"-"&amp;MID(jaar_zip[[#This Row],[YYYYMMDD]],5,2)&amp;"-"&amp;LEFT(jaar_zip[[#This Row],[YYYYMMDD]],4))</f>
        <v>45377</v>
      </c>
      <c r="K7485" s="101" t="str">
        <f>IF(AND(VALUE(MONTH(jaar_zip[[#This Row],[Datum]]))=1,VALUE(WEEKNUM(jaar_zip[[#This Row],[Datum]],21))&gt;51),RIGHT(YEAR(jaar_zip[[#This Row],[Datum]])-1,2),RIGHT(YEAR(jaar_zip[[#This Row],[Datum]]),2))&amp;"-"&amp; TEXT(WEEKNUM(jaar_zip[[#This Row],[Datum]],21),"00")</f>
        <v>24-13</v>
      </c>
      <c r="L7485" s="101">
        <f>MONTH(jaar_zip[[#This Row],[Datum]])</f>
        <v>3</v>
      </c>
      <c r="M7485" s="101">
        <f>IF(ISNUMBER(jaar_zip[[#This Row],[etmaaltemperatuur]]),IF(jaar_zip[[#This Row],[etmaaltemperatuur]]&lt;stookgrens,stookgrens-jaar_zip[[#This Row],[etmaaltemperatuur]],0),"")</f>
        <v>8.4</v>
      </c>
      <c r="N7485" s="101">
        <f>IF(ISNUMBER(jaar_zip[[#This Row],[graaddagen]]),IF(OR(MONTH(jaar_zip[[#This Row],[Datum]])=1,MONTH(jaar_zip[[#This Row],[Datum]])=2,MONTH(jaar_zip[[#This Row],[Datum]])=11,MONTH(jaar_zip[[#This Row],[Datum]])=12),1.1,IF(OR(MONTH(jaar_zip[[#This Row],[Datum]])=3,MONTH(jaar_zip[[#This Row],[Datum]])=10),1,0.8))*jaar_zip[[#This Row],[graaddagen]],"")</f>
        <v>8.4</v>
      </c>
      <c r="O7485" s="101">
        <f>IF(ISNUMBER(jaar_zip[[#This Row],[etmaaltemperatuur]]),IF(jaar_zip[[#This Row],[etmaaltemperatuur]]&gt;stookgrens,jaar_zip[[#This Row],[etmaaltemperatuur]]-stookgrens,0),"")</f>
        <v>0</v>
      </c>
    </row>
    <row r="7486" spans="1:15" x14ac:dyDescent="0.25">
      <c r="A7486">
        <v>350</v>
      </c>
      <c r="B7486">
        <v>20240327</v>
      </c>
      <c r="C7486">
        <v>4.5</v>
      </c>
      <c r="D7486">
        <v>9.8000000000000007</v>
      </c>
      <c r="E7486">
        <v>1106</v>
      </c>
      <c r="F7486">
        <v>0.1</v>
      </c>
      <c r="G7486">
        <v>986.2</v>
      </c>
      <c r="H7486">
        <v>71</v>
      </c>
      <c r="I7486" s="101" t="s">
        <v>39</v>
      </c>
      <c r="J7486" s="1">
        <f>DATEVALUE(RIGHT(jaar_zip[[#This Row],[YYYYMMDD]],2)&amp;"-"&amp;MID(jaar_zip[[#This Row],[YYYYMMDD]],5,2)&amp;"-"&amp;LEFT(jaar_zip[[#This Row],[YYYYMMDD]],4))</f>
        <v>45378</v>
      </c>
      <c r="K7486" s="101" t="str">
        <f>IF(AND(VALUE(MONTH(jaar_zip[[#This Row],[Datum]]))=1,VALUE(WEEKNUM(jaar_zip[[#This Row],[Datum]],21))&gt;51),RIGHT(YEAR(jaar_zip[[#This Row],[Datum]])-1,2),RIGHT(YEAR(jaar_zip[[#This Row],[Datum]]),2))&amp;"-"&amp; TEXT(WEEKNUM(jaar_zip[[#This Row],[Datum]],21),"00")</f>
        <v>24-13</v>
      </c>
      <c r="L7486" s="101">
        <f>MONTH(jaar_zip[[#This Row],[Datum]])</f>
        <v>3</v>
      </c>
      <c r="M7486" s="101">
        <f>IF(ISNUMBER(jaar_zip[[#This Row],[etmaaltemperatuur]]),IF(jaar_zip[[#This Row],[etmaaltemperatuur]]&lt;stookgrens,stookgrens-jaar_zip[[#This Row],[etmaaltemperatuur]],0),"")</f>
        <v>8.1999999999999993</v>
      </c>
      <c r="N7486" s="101">
        <f>IF(ISNUMBER(jaar_zip[[#This Row],[graaddagen]]),IF(OR(MONTH(jaar_zip[[#This Row],[Datum]])=1,MONTH(jaar_zip[[#This Row],[Datum]])=2,MONTH(jaar_zip[[#This Row],[Datum]])=11,MONTH(jaar_zip[[#This Row],[Datum]])=12),1.1,IF(OR(MONTH(jaar_zip[[#This Row],[Datum]])=3,MONTH(jaar_zip[[#This Row],[Datum]])=10),1,0.8))*jaar_zip[[#This Row],[graaddagen]],"")</f>
        <v>8.1999999999999993</v>
      </c>
      <c r="O7486" s="101">
        <f>IF(ISNUMBER(jaar_zip[[#This Row],[etmaaltemperatuur]]),IF(jaar_zip[[#This Row],[etmaaltemperatuur]]&gt;stookgrens,jaar_zip[[#This Row],[etmaaltemperatuur]]-stookgrens,0),"")</f>
        <v>0</v>
      </c>
    </row>
    <row r="7487" spans="1:15" x14ac:dyDescent="0.25">
      <c r="A7487">
        <v>350</v>
      </c>
      <c r="B7487">
        <v>20240328</v>
      </c>
      <c r="C7487">
        <v>5.9</v>
      </c>
      <c r="D7487">
        <v>9.4</v>
      </c>
      <c r="E7487">
        <v>949</v>
      </c>
      <c r="F7487">
        <v>3.8</v>
      </c>
      <c r="G7487">
        <v>986.2</v>
      </c>
      <c r="H7487">
        <v>66</v>
      </c>
      <c r="I7487" s="101" t="s">
        <v>39</v>
      </c>
      <c r="J7487" s="1">
        <f>DATEVALUE(RIGHT(jaar_zip[[#This Row],[YYYYMMDD]],2)&amp;"-"&amp;MID(jaar_zip[[#This Row],[YYYYMMDD]],5,2)&amp;"-"&amp;LEFT(jaar_zip[[#This Row],[YYYYMMDD]],4))</f>
        <v>45379</v>
      </c>
      <c r="K7487" s="101" t="str">
        <f>IF(AND(VALUE(MONTH(jaar_zip[[#This Row],[Datum]]))=1,VALUE(WEEKNUM(jaar_zip[[#This Row],[Datum]],21))&gt;51),RIGHT(YEAR(jaar_zip[[#This Row],[Datum]])-1,2),RIGHT(YEAR(jaar_zip[[#This Row],[Datum]]),2))&amp;"-"&amp; TEXT(WEEKNUM(jaar_zip[[#This Row],[Datum]],21),"00")</f>
        <v>24-13</v>
      </c>
      <c r="L7487" s="101">
        <f>MONTH(jaar_zip[[#This Row],[Datum]])</f>
        <v>3</v>
      </c>
      <c r="M7487" s="101">
        <f>IF(ISNUMBER(jaar_zip[[#This Row],[etmaaltemperatuur]]),IF(jaar_zip[[#This Row],[etmaaltemperatuur]]&lt;stookgrens,stookgrens-jaar_zip[[#This Row],[etmaaltemperatuur]],0),"")</f>
        <v>8.6</v>
      </c>
      <c r="N7487" s="101">
        <f>IF(ISNUMBER(jaar_zip[[#This Row],[graaddagen]]),IF(OR(MONTH(jaar_zip[[#This Row],[Datum]])=1,MONTH(jaar_zip[[#This Row],[Datum]])=2,MONTH(jaar_zip[[#This Row],[Datum]])=11,MONTH(jaar_zip[[#This Row],[Datum]])=12),1.1,IF(OR(MONTH(jaar_zip[[#This Row],[Datum]])=3,MONTH(jaar_zip[[#This Row],[Datum]])=10),1,0.8))*jaar_zip[[#This Row],[graaddagen]],"")</f>
        <v>8.6</v>
      </c>
      <c r="O7487" s="101">
        <f>IF(ISNUMBER(jaar_zip[[#This Row],[etmaaltemperatuur]]),IF(jaar_zip[[#This Row],[etmaaltemperatuur]]&gt;stookgrens,jaar_zip[[#This Row],[etmaaltemperatuur]]-stookgrens,0),"")</f>
        <v>0</v>
      </c>
    </row>
    <row r="7488" spans="1:15" x14ac:dyDescent="0.25">
      <c r="A7488">
        <v>350</v>
      </c>
      <c r="B7488">
        <v>20240329</v>
      </c>
      <c r="C7488">
        <v>4.8</v>
      </c>
      <c r="D7488">
        <v>11</v>
      </c>
      <c r="E7488">
        <v>1065</v>
      </c>
      <c r="F7488">
        <v>0.4</v>
      </c>
      <c r="G7488">
        <v>993.3</v>
      </c>
      <c r="H7488">
        <v>70</v>
      </c>
      <c r="I7488" s="101" t="s">
        <v>39</v>
      </c>
      <c r="J7488" s="1">
        <f>DATEVALUE(RIGHT(jaar_zip[[#This Row],[YYYYMMDD]],2)&amp;"-"&amp;MID(jaar_zip[[#This Row],[YYYYMMDD]],5,2)&amp;"-"&amp;LEFT(jaar_zip[[#This Row],[YYYYMMDD]],4))</f>
        <v>45380</v>
      </c>
      <c r="K7488" s="101" t="str">
        <f>IF(AND(VALUE(MONTH(jaar_zip[[#This Row],[Datum]]))=1,VALUE(WEEKNUM(jaar_zip[[#This Row],[Datum]],21))&gt;51),RIGHT(YEAR(jaar_zip[[#This Row],[Datum]])-1,2),RIGHT(YEAR(jaar_zip[[#This Row],[Datum]]),2))&amp;"-"&amp; TEXT(WEEKNUM(jaar_zip[[#This Row],[Datum]],21),"00")</f>
        <v>24-13</v>
      </c>
      <c r="L7488" s="101">
        <f>MONTH(jaar_zip[[#This Row],[Datum]])</f>
        <v>3</v>
      </c>
      <c r="M7488" s="101">
        <f>IF(ISNUMBER(jaar_zip[[#This Row],[etmaaltemperatuur]]),IF(jaar_zip[[#This Row],[etmaaltemperatuur]]&lt;stookgrens,stookgrens-jaar_zip[[#This Row],[etmaaltemperatuur]],0),"")</f>
        <v>7</v>
      </c>
      <c r="N7488" s="101">
        <f>IF(ISNUMBER(jaar_zip[[#This Row],[graaddagen]]),IF(OR(MONTH(jaar_zip[[#This Row],[Datum]])=1,MONTH(jaar_zip[[#This Row],[Datum]])=2,MONTH(jaar_zip[[#This Row],[Datum]])=11,MONTH(jaar_zip[[#This Row],[Datum]])=12),1.1,IF(OR(MONTH(jaar_zip[[#This Row],[Datum]])=3,MONTH(jaar_zip[[#This Row],[Datum]])=10),1,0.8))*jaar_zip[[#This Row],[graaddagen]],"")</f>
        <v>7</v>
      </c>
      <c r="O7488" s="101">
        <f>IF(ISNUMBER(jaar_zip[[#This Row],[etmaaltemperatuur]]),IF(jaar_zip[[#This Row],[etmaaltemperatuur]]&gt;stookgrens,jaar_zip[[#This Row],[etmaaltemperatuur]]-stookgrens,0),"")</f>
        <v>0</v>
      </c>
    </row>
    <row r="7489" spans="1:15" x14ac:dyDescent="0.25">
      <c r="A7489">
        <v>350</v>
      </c>
      <c r="B7489">
        <v>20240330</v>
      </c>
      <c r="C7489">
        <v>2</v>
      </c>
      <c r="D7489">
        <v>9.1999999999999993</v>
      </c>
      <c r="E7489">
        <v>421</v>
      </c>
      <c r="F7489">
        <v>1.2</v>
      </c>
      <c r="G7489">
        <v>996.9</v>
      </c>
      <c r="H7489">
        <v>92</v>
      </c>
      <c r="I7489" s="101" t="s">
        <v>39</v>
      </c>
      <c r="J7489" s="1">
        <f>DATEVALUE(RIGHT(jaar_zip[[#This Row],[YYYYMMDD]],2)&amp;"-"&amp;MID(jaar_zip[[#This Row],[YYYYMMDD]],5,2)&amp;"-"&amp;LEFT(jaar_zip[[#This Row],[YYYYMMDD]],4))</f>
        <v>45381</v>
      </c>
      <c r="K7489" s="101" t="str">
        <f>IF(AND(VALUE(MONTH(jaar_zip[[#This Row],[Datum]]))=1,VALUE(WEEKNUM(jaar_zip[[#This Row],[Datum]],21))&gt;51),RIGHT(YEAR(jaar_zip[[#This Row],[Datum]])-1,2),RIGHT(YEAR(jaar_zip[[#This Row],[Datum]]),2))&amp;"-"&amp; TEXT(WEEKNUM(jaar_zip[[#This Row],[Datum]],21),"00")</f>
        <v>24-13</v>
      </c>
      <c r="L7489" s="101">
        <f>MONTH(jaar_zip[[#This Row],[Datum]])</f>
        <v>3</v>
      </c>
      <c r="M7489" s="101">
        <f>IF(ISNUMBER(jaar_zip[[#This Row],[etmaaltemperatuur]]),IF(jaar_zip[[#This Row],[etmaaltemperatuur]]&lt;stookgrens,stookgrens-jaar_zip[[#This Row],[etmaaltemperatuur]],0),"")</f>
        <v>8.8000000000000007</v>
      </c>
      <c r="N7489" s="101">
        <f>IF(ISNUMBER(jaar_zip[[#This Row],[graaddagen]]),IF(OR(MONTH(jaar_zip[[#This Row],[Datum]])=1,MONTH(jaar_zip[[#This Row],[Datum]])=2,MONTH(jaar_zip[[#This Row],[Datum]])=11,MONTH(jaar_zip[[#This Row],[Datum]])=12),1.1,IF(OR(MONTH(jaar_zip[[#This Row],[Datum]])=3,MONTH(jaar_zip[[#This Row],[Datum]])=10),1,0.8))*jaar_zip[[#This Row],[graaddagen]],"")</f>
        <v>8.8000000000000007</v>
      </c>
      <c r="O7489" s="101">
        <f>IF(ISNUMBER(jaar_zip[[#This Row],[etmaaltemperatuur]]),IF(jaar_zip[[#This Row],[etmaaltemperatuur]]&gt;stookgrens,jaar_zip[[#This Row],[etmaaltemperatuur]]-stookgrens,0),"")</f>
        <v>0</v>
      </c>
    </row>
    <row r="7490" spans="1:15" x14ac:dyDescent="0.25">
      <c r="A7490">
        <v>350</v>
      </c>
      <c r="B7490">
        <v>20240331</v>
      </c>
      <c r="C7490">
        <v>3.1</v>
      </c>
      <c r="D7490">
        <v>10.8</v>
      </c>
      <c r="E7490">
        <v>897</v>
      </c>
      <c r="F7490">
        <v>4.4000000000000004</v>
      </c>
      <c r="G7490">
        <v>995.7</v>
      </c>
      <c r="H7490">
        <v>88</v>
      </c>
      <c r="I7490" s="101" t="s">
        <v>39</v>
      </c>
      <c r="J7490" s="1">
        <f>DATEVALUE(RIGHT(jaar_zip[[#This Row],[YYYYMMDD]],2)&amp;"-"&amp;MID(jaar_zip[[#This Row],[YYYYMMDD]],5,2)&amp;"-"&amp;LEFT(jaar_zip[[#This Row],[YYYYMMDD]],4))</f>
        <v>45382</v>
      </c>
      <c r="K7490" s="101" t="str">
        <f>IF(AND(VALUE(MONTH(jaar_zip[[#This Row],[Datum]]))=1,VALUE(WEEKNUM(jaar_zip[[#This Row],[Datum]],21))&gt;51),RIGHT(YEAR(jaar_zip[[#This Row],[Datum]])-1,2),RIGHT(YEAR(jaar_zip[[#This Row],[Datum]]),2))&amp;"-"&amp; TEXT(WEEKNUM(jaar_zip[[#This Row],[Datum]],21),"00")</f>
        <v>24-13</v>
      </c>
      <c r="L7490" s="101">
        <f>MONTH(jaar_zip[[#This Row],[Datum]])</f>
        <v>3</v>
      </c>
      <c r="M7490" s="101">
        <f>IF(ISNUMBER(jaar_zip[[#This Row],[etmaaltemperatuur]]),IF(jaar_zip[[#This Row],[etmaaltemperatuur]]&lt;stookgrens,stookgrens-jaar_zip[[#This Row],[etmaaltemperatuur]],0),"")</f>
        <v>7.1999999999999993</v>
      </c>
      <c r="N7490" s="101">
        <f>IF(ISNUMBER(jaar_zip[[#This Row],[graaddagen]]),IF(OR(MONTH(jaar_zip[[#This Row],[Datum]])=1,MONTH(jaar_zip[[#This Row],[Datum]])=2,MONTH(jaar_zip[[#This Row],[Datum]])=11,MONTH(jaar_zip[[#This Row],[Datum]])=12),1.1,IF(OR(MONTH(jaar_zip[[#This Row],[Datum]])=3,MONTH(jaar_zip[[#This Row],[Datum]])=10),1,0.8))*jaar_zip[[#This Row],[graaddagen]],"")</f>
        <v>7.1999999999999993</v>
      </c>
      <c r="O7490" s="101">
        <f>IF(ISNUMBER(jaar_zip[[#This Row],[etmaaltemperatuur]]),IF(jaar_zip[[#This Row],[etmaaltemperatuur]]&gt;stookgrens,jaar_zip[[#This Row],[etmaaltemperatuur]]-stookgrens,0),"")</f>
        <v>0</v>
      </c>
    </row>
    <row r="7491" spans="1:15" x14ac:dyDescent="0.25">
      <c r="A7491">
        <v>350</v>
      </c>
      <c r="B7491">
        <v>20240401</v>
      </c>
      <c r="C7491">
        <v>3</v>
      </c>
      <c r="D7491">
        <v>10.1</v>
      </c>
      <c r="E7491">
        <v>928</v>
      </c>
      <c r="F7491">
        <v>0</v>
      </c>
      <c r="G7491">
        <v>997</v>
      </c>
      <c r="H7491">
        <v>80</v>
      </c>
      <c r="I7491" s="101" t="s">
        <v>39</v>
      </c>
      <c r="J7491" s="1">
        <f>DATEVALUE(RIGHT(jaar_zip[[#This Row],[YYYYMMDD]],2)&amp;"-"&amp;MID(jaar_zip[[#This Row],[YYYYMMDD]],5,2)&amp;"-"&amp;LEFT(jaar_zip[[#This Row],[YYYYMMDD]],4))</f>
        <v>45383</v>
      </c>
      <c r="K7491" s="101" t="str">
        <f>IF(AND(VALUE(MONTH(jaar_zip[[#This Row],[Datum]]))=1,VALUE(WEEKNUM(jaar_zip[[#This Row],[Datum]],21))&gt;51),RIGHT(YEAR(jaar_zip[[#This Row],[Datum]])-1,2),RIGHT(YEAR(jaar_zip[[#This Row],[Datum]]),2))&amp;"-"&amp; TEXT(WEEKNUM(jaar_zip[[#This Row],[Datum]],21),"00")</f>
        <v>24-14</v>
      </c>
      <c r="L7491" s="101">
        <f>MONTH(jaar_zip[[#This Row],[Datum]])</f>
        <v>4</v>
      </c>
      <c r="M7491" s="101">
        <f>IF(ISNUMBER(jaar_zip[[#This Row],[etmaaltemperatuur]]),IF(jaar_zip[[#This Row],[etmaaltemperatuur]]&lt;stookgrens,stookgrens-jaar_zip[[#This Row],[etmaaltemperatuur]],0),"")</f>
        <v>7.9</v>
      </c>
      <c r="N7491" s="101">
        <f>IF(ISNUMBER(jaar_zip[[#This Row],[graaddagen]]),IF(OR(MONTH(jaar_zip[[#This Row],[Datum]])=1,MONTH(jaar_zip[[#This Row],[Datum]])=2,MONTH(jaar_zip[[#This Row],[Datum]])=11,MONTH(jaar_zip[[#This Row],[Datum]])=12),1.1,IF(OR(MONTH(jaar_zip[[#This Row],[Datum]])=3,MONTH(jaar_zip[[#This Row],[Datum]])=10),1,0.8))*jaar_zip[[#This Row],[graaddagen]],"")</f>
        <v>6.32</v>
      </c>
      <c r="O7491" s="101">
        <f>IF(ISNUMBER(jaar_zip[[#This Row],[etmaaltemperatuur]]),IF(jaar_zip[[#This Row],[etmaaltemperatuur]]&gt;stookgrens,jaar_zip[[#This Row],[etmaaltemperatuur]]-stookgrens,0),"")</f>
        <v>0</v>
      </c>
    </row>
    <row r="7492" spans="1:15" x14ac:dyDescent="0.25">
      <c r="A7492">
        <v>350</v>
      </c>
      <c r="B7492">
        <v>20240402</v>
      </c>
      <c r="C7492">
        <v>3.9</v>
      </c>
      <c r="D7492">
        <v>9.8000000000000007</v>
      </c>
      <c r="E7492">
        <v>602</v>
      </c>
      <c r="F7492">
        <v>6.8</v>
      </c>
      <c r="G7492">
        <v>1005.7</v>
      </c>
      <c r="H7492">
        <v>85</v>
      </c>
      <c r="I7492" s="101" t="s">
        <v>39</v>
      </c>
      <c r="J7492" s="1">
        <f>DATEVALUE(RIGHT(jaar_zip[[#This Row],[YYYYMMDD]],2)&amp;"-"&amp;MID(jaar_zip[[#This Row],[YYYYMMDD]],5,2)&amp;"-"&amp;LEFT(jaar_zip[[#This Row],[YYYYMMDD]],4))</f>
        <v>45384</v>
      </c>
      <c r="K7492" s="101" t="str">
        <f>IF(AND(VALUE(MONTH(jaar_zip[[#This Row],[Datum]]))=1,VALUE(WEEKNUM(jaar_zip[[#This Row],[Datum]],21))&gt;51),RIGHT(YEAR(jaar_zip[[#This Row],[Datum]])-1,2),RIGHT(YEAR(jaar_zip[[#This Row],[Datum]]),2))&amp;"-"&amp; TEXT(WEEKNUM(jaar_zip[[#This Row],[Datum]],21),"00")</f>
        <v>24-14</v>
      </c>
      <c r="L7492" s="101">
        <f>MONTH(jaar_zip[[#This Row],[Datum]])</f>
        <v>4</v>
      </c>
      <c r="M7492" s="101">
        <f>IF(ISNUMBER(jaar_zip[[#This Row],[etmaaltemperatuur]]),IF(jaar_zip[[#This Row],[etmaaltemperatuur]]&lt;stookgrens,stookgrens-jaar_zip[[#This Row],[etmaaltemperatuur]],0),"")</f>
        <v>8.1999999999999993</v>
      </c>
      <c r="N7492" s="101">
        <f>IF(ISNUMBER(jaar_zip[[#This Row],[graaddagen]]),IF(OR(MONTH(jaar_zip[[#This Row],[Datum]])=1,MONTH(jaar_zip[[#This Row],[Datum]])=2,MONTH(jaar_zip[[#This Row],[Datum]])=11,MONTH(jaar_zip[[#This Row],[Datum]])=12),1.1,IF(OR(MONTH(jaar_zip[[#This Row],[Datum]])=3,MONTH(jaar_zip[[#This Row],[Datum]])=10),1,0.8))*jaar_zip[[#This Row],[graaddagen]],"")</f>
        <v>6.56</v>
      </c>
      <c r="O7492" s="101">
        <f>IF(ISNUMBER(jaar_zip[[#This Row],[etmaaltemperatuur]]),IF(jaar_zip[[#This Row],[etmaaltemperatuur]]&gt;stookgrens,jaar_zip[[#This Row],[etmaaltemperatuur]]-stookgrens,0),"")</f>
        <v>0</v>
      </c>
    </row>
    <row r="7493" spans="1:15" x14ac:dyDescent="0.25">
      <c r="A7493">
        <v>350</v>
      </c>
      <c r="B7493">
        <v>20240403</v>
      </c>
      <c r="C7493">
        <v>4.7</v>
      </c>
      <c r="D7493">
        <v>11.3</v>
      </c>
      <c r="E7493">
        <v>687</v>
      </c>
      <c r="F7493">
        <v>4.0999999999999996</v>
      </c>
      <c r="G7493">
        <v>1004.3</v>
      </c>
      <c r="H7493">
        <v>84</v>
      </c>
      <c r="I7493" s="101" t="s">
        <v>39</v>
      </c>
      <c r="J7493" s="1">
        <f>DATEVALUE(RIGHT(jaar_zip[[#This Row],[YYYYMMDD]],2)&amp;"-"&amp;MID(jaar_zip[[#This Row],[YYYYMMDD]],5,2)&amp;"-"&amp;LEFT(jaar_zip[[#This Row],[YYYYMMDD]],4))</f>
        <v>45385</v>
      </c>
      <c r="K7493" s="101" t="str">
        <f>IF(AND(VALUE(MONTH(jaar_zip[[#This Row],[Datum]]))=1,VALUE(WEEKNUM(jaar_zip[[#This Row],[Datum]],21))&gt;51),RIGHT(YEAR(jaar_zip[[#This Row],[Datum]])-1,2),RIGHT(YEAR(jaar_zip[[#This Row],[Datum]]),2))&amp;"-"&amp; TEXT(WEEKNUM(jaar_zip[[#This Row],[Datum]],21),"00")</f>
        <v>24-14</v>
      </c>
      <c r="L7493" s="101">
        <f>MONTH(jaar_zip[[#This Row],[Datum]])</f>
        <v>4</v>
      </c>
      <c r="M7493" s="101">
        <f>IF(ISNUMBER(jaar_zip[[#This Row],[etmaaltemperatuur]]),IF(jaar_zip[[#This Row],[etmaaltemperatuur]]&lt;stookgrens,stookgrens-jaar_zip[[#This Row],[etmaaltemperatuur]],0),"")</f>
        <v>6.6999999999999993</v>
      </c>
      <c r="N7493" s="101">
        <f>IF(ISNUMBER(jaar_zip[[#This Row],[graaddagen]]),IF(OR(MONTH(jaar_zip[[#This Row],[Datum]])=1,MONTH(jaar_zip[[#This Row],[Datum]])=2,MONTH(jaar_zip[[#This Row],[Datum]])=11,MONTH(jaar_zip[[#This Row],[Datum]])=12),1.1,IF(OR(MONTH(jaar_zip[[#This Row],[Datum]])=3,MONTH(jaar_zip[[#This Row],[Datum]])=10),1,0.8))*jaar_zip[[#This Row],[graaddagen]],"")</f>
        <v>5.3599999999999994</v>
      </c>
      <c r="O7493" s="101">
        <f>IF(ISNUMBER(jaar_zip[[#This Row],[etmaaltemperatuur]]),IF(jaar_zip[[#This Row],[etmaaltemperatuur]]&gt;stookgrens,jaar_zip[[#This Row],[etmaaltemperatuur]]-stookgrens,0),"")</f>
        <v>0</v>
      </c>
    </row>
    <row r="7494" spans="1:15" x14ac:dyDescent="0.25">
      <c r="A7494">
        <v>350</v>
      </c>
      <c r="B7494">
        <v>20240404</v>
      </c>
      <c r="C7494">
        <v>5.3</v>
      </c>
      <c r="D7494">
        <v>12.4</v>
      </c>
      <c r="E7494">
        <v>1068</v>
      </c>
      <c r="F7494">
        <v>8.6</v>
      </c>
      <c r="G7494">
        <v>1005.9</v>
      </c>
      <c r="H7494">
        <v>80</v>
      </c>
      <c r="I7494" s="101" t="s">
        <v>39</v>
      </c>
      <c r="J7494" s="1">
        <f>DATEVALUE(RIGHT(jaar_zip[[#This Row],[YYYYMMDD]],2)&amp;"-"&amp;MID(jaar_zip[[#This Row],[YYYYMMDD]],5,2)&amp;"-"&amp;LEFT(jaar_zip[[#This Row],[YYYYMMDD]],4))</f>
        <v>45386</v>
      </c>
      <c r="K7494" s="101" t="str">
        <f>IF(AND(VALUE(MONTH(jaar_zip[[#This Row],[Datum]]))=1,VALUE(WEEKNUM(jaar_zip[[#This Row],[Datum]],21))&gt;51),RIGHT(YEAR(jaar_zip[[#This Row],[Datum]])-1,2),RIGHT(YEAR(jaar_zip[[#This Row],[Datum]]),2))&amp;"-"&amp; TEXT(WEEKNUM(jaar_zip[[#This Row],[Datum]],21),"00")</f>
        <v>24-14</v>
      </c>
      <c r="L7494" s="101">
        <f>MONTH(jaar_zip[[#This Row],[Datum]])</f>
        <v>4</v>
      </c>
      <c r="M7494" s="101">
        <f>IF(ISNUMBER(jaar_zip[[#This Row],[etmaaltemperatuur]]),IF(jaar_zip[[#This Row],[etmaaltemperatuur]]&lt;stookgrens,stookgrens-jaar_zip[[#This Row],[etmaaltemperatuur]],0),"")</f>
        <v>5.6</v>
      </c>
      <c r="N7494" s="101">
        <f>IF(ISNUMBER(jaar_zip[[#This Row],[graaddagen]]),IF(OR(MONTH(jaar_zip[[#This Row],[Datum]])=1,MONTH(jaar_zip[[#This Row],[Datum]])=2,MONTH(jaar_zip[[#This Row],[Datum]])=11,MONTH(jaar_zip[[#This Row],[Datum]])=12),1.1,IF(OR(MONTH(jaar_zip[[#This Row],[Datum]])=3,MONTH(jaar_zip[[#This Row],[Datum]])=10),1,0.8))*jaar_zip[[#This Row],[graaddagen]],"")</f>
        <v>4.4799999999999995</v>
      </c>
      <c r="O7494" s="101">
        <f>IF(ISNUMBER(jaar_zip[[#This Row],[etmaaltemperatuur]]),IF(jaar_zip[[#This Row],[etmaaltemperatuur]]&gt;stookgrens,jaar_zip[[#This Row],[etmaaltemperatuur]]-stookgrens,0),"")</f>
        <v>0</v>
      </c>
    </row>
    <row r="7495" spans="1:15" x14ac:dyDescent="0.25">
      <c r="A7495">
        <v>350</v>
      </c>
      <c r="B7495">
        <v>20240405</v>
      </c>
      <c r="C7495">
        <v>4.4000000000000004</v>
      </c>
      <c r="D7495">
        <v>14.8</v>
      </c>
      <c r="E7495">
        <v>911</v>
      </c>
      <c r="F7495">
        <v>0.9</v>
      </c>
      <c r="G7495">
        <v>1008.5</v>
      </c>
      <c r="H7495">
        <v>77</v>
      </c>
      <c r="I7495" s="101" t="s">
        <v>39</v>
      </c>
      <c r="J7495" s="1">
        <f>DATEVALUE(RIGHT(jaar_zip[[#This Row],[YYYYMMDD]],2)&amp;"-"&amp;MID(jaar_zip[[#This Row],[YYYYMMDD]],5,2)&amp;"-"&amp;LEFT(jaar_zip[[#This Row],[YYYYMMDD]],4))</f>
        <v>45387</v>
      </c>
      <c r="K7495" s="101" t="str">
        <f>IF(AND(VALUE(MONTH(jaar_zip[[#This Row],[Datum]]))=1,VALUE(WEEKNUM(jaar_zip[[#This Row],[Datum]],21))&gt;51),RIGHT(YEAR(jaar_zip[[#This Row],[Datum]])-1,2),RIGHT(YEAR(jaar_zip[[#This Row],[Datum]]),2))&amp;"-"&amp; TEXT(WEEKNUM(jaar_zip[[#This Row],[Datum]],21),"00")</f>
        <v>24-14</v>
      </c>
      <c r="L7495" s="101">
        <f>MONTH(jaar_zip[[#This Row],[Datum]])</f>
        <v>4</v>
      </c>
      <c r="M7495" s="101">
        <f>IF(ISNUMBER(jaar_zip[[#This Row],[etmaaltemperatuur]]),IF(jaar_zip[[#This Row],[etmaaltemperatuur]]&lt;stookgrens,stookgrens-jaar_zip[[#This Row],[etmaaltemperatuur]],0),"")</f>
        <v>3.1999999999999993</v>
      </c>
      <c r="N7495" s="101">
        <f>IF(ISNUMBER(jaar_zip[[#This Row],[graaddagen]]),IF(OR(MONTH(jaar_zip[[#This Row],[Datum]])=1,MONTH(jaar_zip[[#This Row],[Datum]])=2,MONTH(jaar_zip[[#This Row],[Datum]])=11,MONTH(jaar_zip[[#This Row],[Datum]])=12),1.1,IF(OR(MONTH(jaar_zip[[#This Row],[Datum]])=3,MONTH(jaar_zip[[#This Row],[Datum]])=10),1,0.8))*jaar_zip[[#This Row],[graaddagen]],"")</f>
        <v>2.5599999999999996</v>
      </c>
      <c r="O7495" s="101">
        <f>IF(ISNUMBER(jaar_zip[[#This Row],[etmaaltemperatuur]]),IF(jaar_zip[[#This Row],[etmaaltemperatuur]]&gt;stookgrens,jaar_zip[[#This Row],[etmaaltemperatuur]]-stookgrens,0),"")</f>
        <v>0</v>
      </c>
    </row>
    <row r="7496" spans="1:15" x14ac:dyDescent="0.25">
      <c r="A7496">
        <v>350</v>
      </c>
      <c r="B7496">
        <v>20240406</v>
      </c>
      <c r="C7496">
        <v>4.2</v>
      </c>
      <c r="D7496">
        <v>18.5</v>
      </c>
      <c r="E7496">
        <v>1536</v>
      </c>
      <c r="F7496">
        <v>0</v>
      </c>
      <c r="G7496">
        <v>1008.7</v>
      </c>
      <c r="H7496">
        <v>62</v>
      </c>
      <c r="I7496" s="101" t="s">
        <v>39</v>
      </c>
      <c r="J7496" s="1">
        <f>DATEVALUE(RIGHT(jaar_zip[[#This Row],[YYYYMMDD]],2)&amp;"-"&amp;MID(jaar_zip[[#This Row],[YYYYMMDD]],5,2)&amp;"-"&amp;LEFT(jaar_zip[[#This Row],[YYYYMMDD]],4))</f>
        <v>45388</v>
      </c>
      <c r="K7496" s="101" t="str">
        <f>IF(AND(VALUE(MONTH(jaar_zip[[#This Row],[Datum]]))=1,VALUE(WEEKNUM(jaar_zip[[#This Row],[Datum]],21))&gt;51),RIGHT(YEAR(jaar_zip[[#This Row],[Datum]])-1,2),RIGHT(YEAR(jaar_zip[[#This Row],[Datum]]),2))&amp;"-"&amp; TEXT(WEEKNUM(jaar_zip[[#This Row],[Datum]],21),"00")</f>
        <v>24-14</v>
      </c>
      <c r="L7496" s="101">
        <f>MONTH(jaar_zip[[#This Row],[Datum]])</f>
        <v>4</v>
      </c>
      <c r="M7496" s="101">
        <f>IF(ISNUMBER(jaar_zip[[#This Row],[etmaaltemperatuur]]),IF(jaar_zip[[#This Row],[etmaaltemperatuur]]&lt;stookgrens,stookgrens-jaar_zip[[#This Row],[etmaaltemperatuur]],0),"")</f>
        <v>0</v>
      </c>
      <c r="N7496" s="101">
        <f>IF(ISNUMBER(jaar_zip[[#This Row],[graaddagen]]),IF(OR(MONTH(jaar_zip[[#This Row],[Datum]])=1,MONTH(jaar_zip[[#This Row],[Datum]])=2,MONTH(jaar_zip[[#This Row],[Datum]])=11,MONTH(jaar_zip[[#This Row],[Datum]])=12),1.1,IF(OR(MONTH(jaar_zip[[#This Row],[Datum]])=3,MONTH(jaar_zip[[#This Row],[Datum]])=10),1,0.8))*jaar_zip[[#This Row],[graaddagen]],"")</f>
        <v>0</v>
      </c>
      <c r="O7496" s="101">
        <f>IF(ISNUMBER(jaar_zip[[#This Row],[etmaaltemperatuur]]),IF(jaar_zip[[#This Row],[etmaaltemperatuur]]&gt;stookgrens,jaar_zip[[#This Row],[etmaaltemperatuur]]-stookgrens,0),"")</f>
        <v>0.5</v>
      </c>
    </row>
    <row r="7497" spans="1:15" x14ac:dyDescent="0.25">
      <c r="A7497">
        <v>350</v>
      </c>
      <c r="B7497">
        <v>20240407</v>
      </c>
      <c r="C7497">
        <v>5.3</v>
      </c>
      <c r="D7497">
        <v>17</v>
      </c>
      <c r="E7497">
        <v>1828</v>
      </c>
      <c r="F7497">
        <v>0.8</v>
      </c>
      <c r="G7497">
        <v>1012.4</v>
      </c>
      <c r="H7497">
        <v>61</v>
      </c>
      <c r="I7497" s="101" t="s">
        <v>39</v>
      </c>
      <c r="J7497" s="1">
        <f>DATEVALUE(RIGHT(jaar_zip[[#This Row],[YYYYMMDD]],2)&amp;"-"&amp;MID(jaar_zip[[#This Row],[YYYYMMDD]],5,2)&amp;"-"&amp;LEFT(jaar_zip[[#This Row],[YYYYMMDD]],4))</f>
        <v>45389</v>
      </c>
      <c r="K7497" s="101" t="str">
        <f>IF(AND(VALUE(MONTH(jaar_zip[[#This Row],[Datum]]))=1,VALUE(WEEKNUM(jaar_zip[[#This Row],[Datum]],21))&gt;51),RIGHT(YEAR(jaar_zip[[#This Row],[Datum]])-1,2),RIGHT(YEAR(jaar_zip[[#This Row],[Datum]]),2))&amp;"-"&amp; TEXT(WEEKNUM(jaar_zip[[#This Row],[Datum]],21),"00")</f>
        <v>24-14</v>
      </c>
      <c r="L7497" s="101">
        <f>MONTH(jaar_zip[[#This Row],[Datum]])</f>
        <v>4</v>
      </c>
      <c r="M7497" s="101">
        <f>IF(ISNUMBER(jaar_zip[[#This Row],[etmaaltemperatuur]]),IF(jaar_zip[[#This Row],[etmaaltemperatuur]]&lt;stookgrens,stookgrens-jaar_zip[[#This Row],[etmaaltemperatuur]],0),"")</f>
        <v>1</v>
      </c>
      <c r="N7497" s="101">
        <f>IF(ISNUMBER(jaar_zip[[#This Row],[graaddagen]]),IF(OR(MONTH(jaar_zip[[#This Row],[Datum]])=1,MONTH(jaar_zip[[#This Row],[Datum]])=2,MONTH(jaar_zip[[#This Row],[Datum]])=11,MONTH(jaar_zip[[#This Row],[Datum]])=12),1.1,IF(OR(MONTH(jaar_zip[[#This Row],[Datum]])=3,MONTH(jaar_zip[[#This Row],[Datum]])=10),1,0.8))*jaar_zip[[#This Row],[graaddagen]],"")</f>
        <v>0.8</v>
      </c>
      <c r="O7497" s="101">
        <f>IF(ISNUMBER(jaar_zip[[#This Row],[etmaaltemperatuur]]),IF(jaar_zip[[#This Row],[etmaaltemperatuur]]&gt;stookgrens,jaar_zip[[#This Row],[etmaaltemperatuur]]-stookgrens,0),"")</f>
        <v>0</v>
      </c>
    </row>
    <row r="7498" spans="1:15" x14ac:dyDescent="0.25">
      <c r="A7498">
        <v>350</v>
      </c>
      <c r="B7498">
        <v>20240408</v>
      </c>
      <c r="C7498">
        <v>2.7</v>
      </c>
      <c r="D7498">
        <v>15.7</v>
      </c>
      <c r="E7498">
        <v>1367</v>
      </c>
      <c r="F7498">
        <v>0.9</v>
      </c>
      <c r="G7498">
        <v>1007.1</v>
      </c>
      <c r="H7498">
        <v>79</v>
      </c>
      <c r="I7498" s="101" t="s">
        <v>39</v>
      </c>
      <c r="J7498" s="1">
        <f>DATEVALUE(RIGHT(jaar_zip[[#This Row],[YYYYMMDD]],2)&amp;"-"&amp;MID(jaar_zip[[#This Row],[YYYYMMDD]],5,2)&amp;"-"&amp;LEFT(jaar_zip[[#This Row],[YYYYMMDD]],4))</f>
        <v>45390</v>
      </c>
      <c r="K7498" s="101" t="str">
        <f>IF(AND(VALUE(MONTH(jaar_zip[[#This Row],[Datum]]))=1,VALUE(WEEKNUM(jaar_zip[[#This Row],[Datum]],21))&gt;51),RIGHT(YEAR(jaar_zip[[#This Row],[Datum]])-1,2),RIGHT(YEAR(jaar_zip[[#This Row],[Datum]]),2))&amp;"-"&amp; TEXT(WEEKNUM(jaar_zip[[#This Row],[Datum]],21),"00")</f>
        <v>24-15</v>
      </c>
      <c r="L7498" s="101">
        <f>MONTH(jaar_zip[[#This Row],[Datum]])</f>
        <v>4</v>
      </c>
      <c r="M7498" s="101">
        <f>IF(ISNUMBER(jaar_zip[[#This Row],[etmaaltemperatuur]]),IF(jaar_zip[[#This Row],[etmaaltemperatuur]]&lt;stookgrens,stookgrens-jaar_zip[[#This Row],[etmaaltemperatuur]],0),"")</f>
        <v>2.3000000000000007</v>
      </c>
      <c r="N7498" s="101">
        <f>IF(ISNUMBER(jaar_zip[[#This Row],[graaddagen]]),IF(OR(MONTH(jaar_zip[[#This Row],[Datum]])=1,MONTH(jaar_zip[[#This Row],[Datum]])=2,MONTH(jaar_zip[[#This Row],[Datum]])=11,MONTH(jaar_zip[[#This Row],[Datum]])=12),1.1,IF(OR(MONTH(jaar_zip[[#This Row],[Datum]])=3,MONTH(jaar_zip[[#This Row],[Datum]])=10),1,0.8))*jaar_zip[[#This Row],[graaddagen]],"")</f>
        <v>1.8400000000000007</v>
      </c>
      <c r="O7498" s="101">
        <f>IF(ISNUMBER(jaar_zip[[#This Row],[etmaaltemperatuur]]),IF(jaar_zip[[#This Row],[etmaaltemperatuur]]&gt;stookgrens,jaar_zip[[#This Row],[etmaaltemperatuur]]-stookgrens,0),"")</f>
        <v>0</v>
      </c>
    </row>
    <row r="7499" spans="1:15" x14ac:dyDescent="0.25">
      <c r="A7499">
        <v>350</v>
      </c>
      <c r="B7499">
        <v>20240409</v>
      </c>
      <c r="C7499">
        <v>5.7</v>
      </c>
      <c r="D7499">
        <v>11.2</v>
      </c>
      <c r="E7499">
        <v>1056</v>
      </c>
      <c r="F7499">
        <v>4.4000000000000004</v>
      </c>
      <c r="G7499">
        <v>1011.1</v>
      </c>
      <c r="H7499">
        <v>76</v>
      </c>
      <c r="I7499" s="101" t="s">
        <v>39</v>
      </c>
      <c r="J7499" s="1">
        <f>DATEVALUE(RIGHT(jaar_zip[[#This Row],[YYYYMMDD]],2)&amp;"-"&amp;MID(jaar_zip[[#This Row],[YYYYMMDD]],5,2)&amp;"-"&amp;LEFT(jaar_zip[[#This Row],[YYYYMMDD]],4))</f>
        <v>45391</v>
      </c>
      <c r="K7499" s="101" t="str">
        <f>IF(AND(VALUE(MONTH(jaar_zip[[#This Row],[Datum]]))=1,VALUE(WEEKNUM(jaar_zip[[#This Row],[Datum]],21))&gt;51),RIGHT(YEAR(jaar_zip[[#This Row],[Datum]])-1,2),RIGHT(YEAR(jaar_zip[[#This Row],[Datum]]),2))&amp;"-"&amp; TEXT(WEEKNUM(jaar_zip[[#This Row],[Datum]],21),"00")</f>
        <v>24-15</v>
      </c>
      <c r="L7499" s="101">
        <f>MONTH(jaar_zip[[#This Row],[Datum]])</f>
        <v>4</v>
      </c>
      <c r="M7499" s="101">
        <f>IF(ISNUMBER(jaar_zip[[#This Row],[etmaaltemperatuur]]),IF(jaar_zip[[#This Row],[etmaaltemperatuur]]&lt;stookgrens,stookgrens-jaar_zip[[#This Row],[etmaaltemperatuur]],0),"")</f>
        <v>6.8000000000000007</v>
      </c>
      <c r="N7499" s="101">
        <f>IF(ISNUMBER(jaar_zip[[#This Row],[graaddagen]]),IF(OR(MONTH(jaar_zip[[#This Row],[Datum]])=1,MONTH(jaar_zip[[#This Row],[Datum]])=2,MONTH(jaar_zip[[#This Row],[Datum]])=11,MONTH(jaar_zip[[#This Row],[Datum]])=12),1.1,IF(OR(MONTH(jaar_zip[[#This Row],[Datum]])=3,MONTH(jaar_zip[[#This Row],[Datum]])=10),1,0.8))*jaar_zip[[#This Row],[graaddagen]],"")</f>
        <v>5.4400000000000013</v>
      </c>
      <c r="O7499" s="101">
        <f>IF(ISNUMBER(jaar_zip[[#This Row],[etmaaltemperatuur]]),IF(jaar_zip[[#This Row],[etmaaltemperatuur]]&gt;stookgrens,jaar_zip[[#This Row],[etmaaltemperatuur]]-stookgrens,0),"")</f>
        <v>0</v>
      </c>
    </row>
    <row r="7500" spans="1:15" x14ac:dyDescent="0.25">
      <c r="A7500">
        <v>350</v>
      </c>
      <c r="B7500">
        <v>20240410</v>
      </c>
      <c r="C7500">
        <v>3.5</v>
      </c>
      <c r="D7500">
        <v>11.3</v>
      </c>
      <c r="E7500">
        <v>2063</v>
      </c>
      <c r="F7500">
        <v>0.4</v>
      </c>
      <c r="G7500">
        <v>1027.4000000000001</v>
      </c>
      <c r="H7500">
        <v>62</v>
      </c>
      <c r="I7500" s="101" t="s">
        <v>39</v>
      </c>
      <c r="J7500" s="1">
        <f>DATEVALUE(RIGHT(jaar_zip[[#This Row],[YYYYMMDD]],2)&amp;"-"&amp;MID(jaar_zip[[#This Row],[YYYYMMDD]],5,2)&amp;"-"&amp;LEFT(jaar_zip[[#This Row],[YYYYMMDD]],4))</f>
        <v>45392</v>
      </c>
      <c r="K7500" s="101" t="str">
        <f>IF(AND(VALUE(MONTH(jaar_zip[[#This Row],[Datum]]))=1,VALUE(WEEKNUM(jaar_zip[[#This Row],[Datum]],21))&gt;51),RIGHT(YEAR(jaar_zip[[#This Row],[Datum]])-1,2),RIGHT(YEAR(jaar_zip[[#This Row],[Datum]]),2))&amp;"-"&amp; TEXT(WEEKNUM(jaar_zip[[#This Row],[Datum]],21),"00")</f>
        <v>24-15</v>
      </c>
      <c r="L7500" s="101">
        <f>MONTH(jaar_zip[[#This Row],[Datum]])</f>
        <v>4</v>
      </c>
      <c r="M7500" s="101">
        <f>IF(ISNUMBER(jaar_zip[[#This Row],[etmaaltemperatuur]]),IF(jaar_zip[[#This Row],[etmaaltemperatuur]]&lt;stookgrens,stookgrens-jaar_zip[[#This Row],[etmaaltemperatuur]],0),"")</f>
        <v>6.6999999999999993</v>
      </c>
      <c r="N7500" s="101">
        <f>IF(ISNUMBER(jaar_zip[[#This Row],[graaddagen]]),IF(OR(MONTH(jaar_zip[[#This Row],[Datum]])=1,MONTH(jaar_zip[[#This Row],[Datum]])=2,MONTH(jaar_zip[[#This Row],[Datum]])=11,MONTH(jaar_zip[[#This Row],[Datum]])=12),1.1,IF(OR(MONTH(jaar_zip[[#This Row],[Datum]])=3,MONTH(jaar_zip[[#This Row],[Datum]])=10),1,0.8))*jaar_zip[[#This Row],[graaddagen]],"")</f>
        <v>5.3599999999999994</v>
      </c>
      <c r="O7500" s="101">
        <f>IF(ISNUMBER(jaar_zip[[#This Row],[etmaaltemperatuur]]),IF(jaar_zip[[#This Row],[etmaaltemperatuur]]&gt;stookgrens,jaar_zip[[#This Row],[etmaaltemperatuur]]-stookgrens,0),"")</f>
        <v>0</v>
      </c>
    </row>
    <row r="7501" spans="1:15" x14ac:dyDescent="0.25">
      <c r="A7501">
        <v>350</v>
      </c>
      <c r="B7501">
        <v>20240411</v>
      </c>
      <c r="C7501">
        <v>3.6</v>
      </c>
      <c r="D7501">
        <v>13.1</v>
      </c>
      <c r="E7501">
        <v>394</v>
      </c>
      <c r="F7501">
        <v>0.2</v>
      </c>
      <c r="G7501">
        <v>1030.8</v>
      </c>
      <c r="H7501">
        <v>86</v>
      </c>
      <c r="I7501" s="101" t="s">
        <v>39</v>
      </c>
      <c r="J7501" s="1">
        <f>DATEVALUE(RIGHT(jaar_zip[[#This Row],[YYYYMMDD]],2)&amp;"-"&amp;MID(jaar_zip[[#This Row],[YYYYMMDD]],5,2)&amp;"-"&amp;LEFT(jaar_zip[[#This Row],[YYYYMMDD]],4))</f>
        <v>45393</v>
      </c>
      <c r="K7501" s="101" t="str">
        <f>IF(AND(VALUE(MONTH(jaar_zip[[#This Row],[Datum]]))=1,VALUE(WEEKNUM(jaar_zip[[#This Row],[Datum]],21))&gt;51),RIGHT(YEAR(jaar_zip[[#This Row],[Datum]])-1,2),RIGHT(YEAR(jaar_zip[[#This Row],[Datum]]),2))&amp;"-"&amp; TEXT(WEEKNUM(jaar_zip[[#This Row],[Datum]],21),"00")</f>
        <v>24-15</v>
      </c>
      <c r="L7501" s="101">
        <f>MONTH(jaar_zip[[#This Row],[Datum]])</f>
        <v>4</v>
      </c>
      <c r="M7501" s="101">
        <f>IF(ISNUMBER(jaar_zip[[#This Row],[etmaaltemperatuur]]),IF(jaar_zip[[#This Row],[etmaaltemperatuur]]&lt;stookgrens,stookgrens-jaar_zip[[#This Row],[etmaaltemperatuur]],0),"")</f>
        <v>4.9000000000000004</v>
      </c>
      <c r="N7501" s="101">
        <f>IF(ISNUMBER(jaar_zip[[#This Row],[graaddagen]]),IF(OR(MONTH(jaar_zip[[#This Row],[Datum]])=1,MONTH(jaar_zip[[#This Row],[Datum]])=2,MONTH(jaar_zip[[#This Row],[Datum]])=11,MONTH(jaar_zip[[#This Row],[Datum]])=12),1.1,IF(OR(MONTH(jaar_zip[[#This Row],[Datum]])=3,MONTH(jaar_zip[[#This Row],[Datum]])=10),1,0.8))*jaar_zip[[#This Row],[graaddagen]],"")</f>
        <v>3.9200000000000004</v>
      </c>
      <c r="O7501" s="101">
        <f>IF(ISNUMBER(jaar_zip[[#This Row],[etmaaltemperatuur]]),IF(jaar_zip[[#This Row],[etmaaltemperatuur]]&gt;stookgrens,jaar_zip[[#This Row],[etmaaltemperatuur]]-stookgrens,0),"")</f>
        <v>0</v>
      </c>
    </row>
    <row r="7502" spans="1:15" x14ac:dyDescent="0.25">
      <c r="A7502">
        <v>350</v>
      </c>
      <c r="B7502">
        <v>20240412</v>
      </c>
      <c r="C7502">
        <v>3.3</v>
      </c>
      <c r="D7502">
        <v>16.5</v>
      </c>
      <c r="E7502">
        <v>1404</v>
      </c>
      <c r="F7502">
        <v>0</v>
      </c>
      <c r="G7502">
        <v>1029.5999999999999</v>
      </c>
      <c r="H7502">
        <v>75</v>
      </c>
      <c r="I7502" s="101" t="s">
        <v>39</v>
      </c>
      <c r="J7502" s="1">
        <f>DATEVALUE(RIGHT(jaar_zip[[#This Row],[YYYYMMDD]],2)&amp;"-"&amp;MID(jaar_zip[[#This Row],[YYYYMMDD]],5,2)&amp;"-"&amp;LEFT(jaar_zip[[#This Row],[YYYYMMDD]],4))</f>
        <v>45394</v>
      </c>
      <c r="K7502" s="101" t="str">
        <f>IF(AND(VALUE(MONTH(jaar_zip[[#This Row],[Datum]]))=1,VALUE(WEEKNUM(jaar_zip[[#This Row],[Datum]],21))&gt;51),RIGHT(YEAR(jaar_zip[[#This Row],[Datum]])-1,2),RIGHT(YEAR(jaar_zip[[#This Row],[Datum]]),2))&amp;"-"&amp; TEXT(WEEKNUM(jaar_zip[[#This Row],[Datum]],21),"00")</f>
        <v>24-15</v>
      </c>
      <c r="L7502" s="101">
        <f>MONTH(jaar_zip[[#This Row],[Datum]])</f>
        <v>4</v>
      </c>
      <c r="M7502" s="101">
        <f>IF(ISNUMBER(jaar_zip[[#This Row],[etmaaltemperatuur]]),IF(jaar_zip[[#This Row],[etmaaltemperatuur]]&lt;stookgrens,stookgrens-jaar_zip[[#This Row],[etmaaltemperatuur]],0),"")</f>
        <v>1.5</v>
      </c>
      <c r="N7502" s="101">
        <f>IF(ISNUMBER(jaar_zip[[#This Row],[graaddagen]]),IF(OR(MONTH(jaar_zip[[#This Row],[Datum]])=1,MONTH(jaar_zip[[#This Row],[Datum]])=2,MONTH(jaar_zip[[#This Row],[Datum]])=11,MONTH(jaar_zip[[#This Row],[Datum]])=12),1.1,IF(OR(MONTH(jaar_zip[[#This Row],[Datum]])=3,MONTH(jaar_zip[[#This Row],[Datum]])=10),1,0.8))*jaar_zip[[#This Row],[graaddagen]],"")</f>
        <v>1.2000000000000002</v>
      </c>
      <c r="O7502" s="101">
        <f>IF(ISNUMBER(jaar_zip[[#This Row],[etmaaltemperatuur]]),IF(jaar_zip[[#This Row],[etmaaltemperatuur]]&gt;stookgrens,jaar_zip[[#This Row],[etmaaltemperatuur]]-stookgrens,0),"")</f>
        <v>0</v>
      </c>
    </row>
    <row r="7503" spans="1:15" x14ac:dyDescent="0.25">
      <c r="A7503">
        <v>350</v>
      </c>
      <c r="B7503">
        <v>20240413</v>
      </c>
      <c r="C7503">
        <v>3.8</v>
      </c>
      <c r="D7503">
        <v>17.5</v>
      </c>
      <c r="E7503">
        <v>1872</v>
      </c>
      <c r="F7503">
        <v>0</v>
      </c>
      <c r="G7503">
        <v>1022.8</v>
      </c>
      <c r="H7503">
        <v>67</v>
      </c>
      <c r="I7503" s="101" t="s">
        <v>39</v>
      </c>
      <c r="J7503" s="1">
        <f>DATEVALUE(RIGHT(jaar_zip[[#This Row],[YYYYMMDD]],2)&amp;"-"&amp;MID(jaar_zip[[#This Row],[YYYYMMDD]],5,2)&amp;"-"&amp;LEFT(jaar_zip[[#This Row],[YYYYMMDD]],4))</f>
        <v>45395</v>
      </c>
      <c r="K7503" s="101" t="str">
        <f>IF(AND(VALUE(MONTH(jaar_zip[[#This Row],[Datum]]))=1,VALUE(WEEKNUM(jaar_zip[[#This Row],[Datum]],21))&gt;51),RIGHT(YEAR(jaar_zip[[#This Row],[Datum]])-1,2),RIGHT(YEAR(jaar_zip[[#This Row],[Datum]]),2))&amp;"-"&amp; TEXT(WEEKNUM(jaar_zip[[#This Row],[Datum]],21),"00")</f>
        <v>24-15</v>
      </c>
      <c r="L7503" s="101">
        <f>MONTH(jaar_zip[[#This Row],[Datum]])</f>
        <v>4</v>
      </c>
      <c r="M7503" s="101">
        <f>IF(ISNUMBER(jaar_zip[[#This Row],[etmaaltemperatuur]]),IF(jaar_zip[[#This Row],[etmaaltemperatuur]]&lt;stookgrens,stookgrens-jaar_zip[[#This Row],[etmaaltemperatuur]],0),"")</f>
        <v>0.5</v>
      </c>
      <c r="N7503" s="101">
        <f>IF(ISNUMBER(jaar_zip[[#This Row],[graaddagen]]),IF(OR(MONTH(jaar_zip[[#This Row],[Datum]])=1,MONTH(jaar_zip[[#This Row],[Datum]])=2,MONTH(jaar_zip[[#This Row],[Datum]])=11,MONTH(jaar_zip[[#This Row],[Datum]])=12),1.1,IF(OR(MONTH(jaar_zip[[#This Row],[Datum]])=3,MONTH(jaar_zip[[#This Row],[Datum]])=10),1,0.8))*jaar_zip[[#This Row],[graaddagen]],"")</f>
        <v>0.4</v>
      </c>
      <c r="O7503" s="101">
        <f>IF(ISNUMBER(jaar_zip[[#This Row],[etmaaltemperatuur]]),IF(jaar_zip[[#This Row],[etmaaltemperatuur]]&gt;stookgrens,jaar_zip[[#This Row],[etmaaltemperatuur]]-stookgrens,0),"")</f>
        <v>0</v>
      </c>
    </row>
    <row r="7504" spans="1:15" x14ac:dyDescent="0.25">
      <c r="A7504">
        <v>350</v>
      </c>
      <c r="B7504">
        <v>20240414</v>
      </c>
      <c r="C7504">
        <v>3.1</v>
      </c>
      <c r="D7504">
        <v>12.3</v>
      </c>
      <c r="E7504">
        <v>1624</v>
      </c>
      <c r="F7504">
        <v>-0.1</v>
      </c>
      <c r="G7504">
        <v>1021.1</v>
      </c>
      <c r="H7504">
        <v>63</v>
      </c>
      <c r="I7504" s="101" t="s">
        <v>39</v>
      </c>
      <c r="J7504" s="1">
        <f>DATEVALUE(RIGHT(jaar_zip[[#This Row],[YYYYMMDD]],2)&amp;"-"&amp;MID(jaar_zip[[#This Row],[YYYYMMDD]],5,2)&amp;"-"&amp;LEFT(jaar_zip[[#This Row],[YYYYMMDD]],4))</f>
        <v>45396</v>
      </c>
      <c r="K7504" s="101" t="str">
        <f>IF(AND(VALUE(MONTH(jaar_zip[[#This Row],[Datum]]))=1,VALUE(WEEKNUM(jaar_zip[[#This Row],[Datum]],21))&gt;51),RIGHT(YEAR(jaar_zip[[#This Row],[Datum]])-1,2),RIGHT(YEAR(jaar_zip[[#This Row],[Datum]]),2))&amp;"-"&amp; TEXT(WEEKNUM(jaar_zip[[#This Row],[Datum]],21),"00")</f>
        <v>24-15</v>
      </c>
      <c r="L7504" s="101">
        <f>MONTH(jaar_zip[[#This Row],[Datum]])</f>
        <v>4</v>
      </c>
      <c r="M7504" s="101">
        <f>IF(ISNUMBER(jaar_zip[[#This Row],[etmaaltemperatuur]]),IF(jaar_zip[[#This Row],[etmaaltemperatuur]]&lt;stookgrens,stookgrens-jaar_zip[[#This Row],[etmaaltemperatuur]],0),"")</f>
        <v>5.6999999999999993</v>
      </c>
      <c r="N7504" s="101">
        <f>IF(ISNUMBER(jaar_zip[[#This Row],[graaddagen]]),IF(OR(MONTH(jaar_zip[[#This Row],[Datum]])=1,MONTH(jaar_zip[[#This Row],[Datum]])=2,MONTH(jaar_zip[[#This Row],[Datum]])=11,MONTH(jaar_zip[[#This Row],[Datum]])=12),1.1,IF(OR(MONTH(jaar_zip[[#This Row],[Datum]])=3,MONTH(jaar_zip[[#This Row],[Datum]])=10),1,0.8))*jaar_zip[[#This Row],[graaddagen]],"")</f>
        <v>4.5599999999999996</v>
      </c>
      <c r="O7504" s="101">
        <f>IF(ISNUMBER(jaar_zip[[#This Row],[etmaaltemperatuur]]),IF(jaar_zip[[#This Row],[etmaaltemperatuur]]&gt;stookgrens,jaar_zip[[#This Row],[etmaaltemperatuur]]-stookgrens,0),"")</f>
        <v>0</v>
      </c>
    </row>
    <row r="7505" spans="1:15" x14ac:dyDescent="0.25">
      <c r="A7505">
        <v>350</v>
      </c>
      <c r="B7505">
        <v>20240415</v>
      </c>
      <c r="C7505">
        <v>5.0999999999999996</v>
      </c>
      <c r="D7505">
        <v>8.1</v>
      </c>
      <c r="E7505">
        <v>969</v>
      </c>
      <c r="F7505">
        <v>8.1</v>
      </c>
      <c r="G7505">
        <v>1006.5</v>
      </c>
      <c r="H7505">
        <v>75</v>
      </c>
      <c r="I7505" s="101" t="s">
        <v>39</v>
      </c>
      <c r="J7505" s="1">
        <f>DATEVALUE(RIGHT(jaar_zip[[#This Row],[YYYYMMDD]],2)&amp;"-"&amp;MID(jaar_zip[[#This Row],[YYYYMMDD]],5,2)&amp;"-"&amp;LEFT(jaar_zip[[#This Row],[YYYYMMDD]],4))</f>
        <v>45397</v>
      </c>
      <c r="K7505" s="101" t="str">
        <f>IF(AND(VALUE(MONTH(jaar_zip[[#This Row],[Datum]]))=1,VALUE(WEEKNUM(jaar_zip[[#This Row],[Datum]],21))&gt;51),RIGHT(YEAR(jaar_zip[[#This Row],[Datum]])-1,2),RIGHT(YEAR(jaar_zip[[#This Row],[Datum]]),2))&amp;"-"&amp; TEXT(WEEKNUM(jaar_zip[[#This Row],[Datum]],21),"00")</f>
        <v>24-16</v>
      </c>
      <c r="L7505" s="101">
        <f>MONTH(jaar_zip[[#This Row],[Datum]])</f>
        <v>4</v>
      </c>
      <c r="M7505" s="101">
        <f>IF(ISNUMBER(jaar_zip[[#This Row],[etmaaltemperatuur]]),IF(jaar_zip[[#This Row],[etmaaltemperatuur]]&lt;stookgrens,stookgrens-jaar_zip[[#This Row],[etmaaltemperatuur]],0),"")</f>
        <v>9.9</v>
      </c>
      <c r="N7505" s="101">
        <f>IF(ISNUMBER(jaar_zip[[#This Row],[graaddagen]]),IF(OR(MONTH(jaar_zip[[#This Row],[Datum]])=1,MONTH(jaar_zip[[#This Row],[Datum]])=2,MONTH(jaar_zip[[#This Row],[Datum]])=11,MONTH(jaar_zip[[#This Row],[Datum]])=12),1.1,IF(OR(MONTH(jaar_zip[[#This Row],[Datum]])=3,MONTH(jaar_zip[[#This Row],[Datum]])=10),1,0.8))*jaar_zip[[#This Row],[graaddagen]],"")</f>
        <v>7.9200000000000008</v>
      </c>
      <c r="O7505" s="101">
        <f>IF(ISNUMBER(jaar_zip[[#This Row],[etmaaltemperatuur]]),IF(jaar_zip[[#This Row],[etmaaltemperatuur]]&gt;stookgrens,jaar_zip[[#This Row],[etmaaltemperatuur]]-stookgrens,0),"")</f>
        <v>0</v>
      </c>
    </row>
    <row r="7506" spans="1:15" x14ac:dyDescent="0.25">
      <c r="A7506">
        <v>350</v>
      </c>
      <c r="B7506">
        <v>20240416</v>
      </c>
      <c r="C7506">
        <v>5.9</v>
      </c>
      <c r="D7506">
        <v>7.6</v>
      </c>
      <c r="E7506">
        <v>779</v>
      </c>
      <c r="F7506">
        <v>13.2</v>
      </c>
      <c r="G7506">
        <v>1005.7</v>
      </c>
      <c r="H7506">
        <v>86</v>
      </c>
      <c r="I7506" s="101" t="s">
        <v>39</v>
      </c>
      <c r="J7506" s="1">
        <f>DATEVALUE(RIGHT(jaar_zip[[#This Row],[YYYYMMDD]],2)&amp;"-"&amp;MID(jaar_zip[[#This Row],[YYYYMMDD]],5,2)&amp;"-"&amp;LEFT(jaar_zip[[#This Row],[YYYYMMDD]],4))</f>
        <v>45398</v>
      </c>
      <c r="K7506" s="101" t="str">
        <f>IF(AND(VALUE(MONTH(jaar_zip[[#This Row],[Datum]]))=1,VALUE(WEEKNUM(jaar_zip[[#This Row],[Datum]],21))&gt;51),RIGHT(YEAR(jaar_zip[[#This Row],[Datum]])-1,2),RIGHT(YEAR(jaar_zip[[#This Row],[Datum]]),2))&amp;"-"&amp; TEXT(WEEKNUM(jaar_zip[[#This Row],[Datum]],21),"00")</f>
        <v>24-16</v>
      </c>
      <c r="L7506" s="101">
        <f>MONTH(jaar_zip[[#This Row],[Datum]])</f>
        <v>4</v>
      </c>
      <c r="M7506" s="101">
        <f>IF(ISNUMBER(jaar_zip[[#This Row],[etmaaltemperatuur]]),IF(jaar_zip[[#This Row],[etmaaltemperatuur]]&lt;stookgrens,stookgrens-jaar_zip[[#This Row],[etmaaltemperatuur]],0),"")</f>
        <v>10.4</v>
      </c>
      <c r="N7506" s="101">
        <f>IF(ISNUMBER(jaar_zip[[#This Row],[graaddagen]]),IF(OR(MONTH(jaar_zip[[#This Row],[Datum]])=1,MONTH(jaar_zip[[#This Row],[Datum]])=2,MONTH(jaar_zip[[#This Row],[Datum]])=11,MONTH(jaar_zip[[#This Row],[Datum]])=12),1.1,IF(OR(MONTH(jaar_zip[[#This Row],[Datum]])=3,MONTH(jaar_zip[[#This Row],[Datum]])=10),1,0.8))*jaar_zip[[#This Row],[graaddagen]],"")</f>
        <v>8.32</v>
      </c>
      <c r="O7506" s="101">
        <f>IF(ISNUMBER(jaar_zip[[#This Row],[etmaaltemperatuur]]),IF(jaar_zip[[#This Row],[etmaaltemperatuur]]&gt;stookgrens,jaar_zip[[#This Row],[etmaaltemperatuur]]-stookgrens,0),"")</f>
        <v>0</v>
      </c>
    </row>
    <row r="7507" spans="1:15" x14ac:dyDescent="0.25">
      <c r="A7507">
        <v>350</v>
      </c>
      <c r="B7507">
        <v>20240417</v>
      </c>
      <c r="C7507">
        <v>2.6</v>
      </c>
      <c r="D7507">
        <v>5.2</v>
      </c>
      <c r="E7507">
        <v>1334</v>
      </c>
      <c r="F7507">
        <v>7.4</v>
      </c>
      <c r="G7507">
        <v>1012.6</v>
      </c>
      <c r="H7507">
        <v>86</v>
      </c>
      <c r="I7507" s="101" t="s">
        <v>39</v>
      </c>
      <c r="J7507" s="1">
        <f>DATEVALUE(RIGHT(jaar_zip[[#This Row],[YYYYMMDD]],2)&amp;"-"&amp;MID(jaar_zip[[#This Row],[YYYYMMDD]],5,2)&amp;"-"&amp;LEFT(jaar_zip[[#This Row],[YYYYMMDD]],4))</f>
        <v>45399</v>
      </c>
      <c r="K7507" s="101" t="str">
        <f>IF(AND(VALUE(MONTH(jaar_zip[[#This Row],[Datum]]))=1,VALUE(WEEKNUM(jaar_zip[[#This Row],[Datum]],21))&gt;51),RIGHT(YEAR(jaar_zip[[#This Row],[Datum]])-1,2),RIGHT(YEAR(jaar_zip[[#This Row],[Datum]]),2))&amp;"-"&amp; TEXT(WEEKNUM(jaar_zip[[#This Row],[Datum]],21),"00")</f>
        <v>24-16</v>
      </c>
      <c r="L7507" s="101">
        <f>MONTH(jaar_zip[[#This Row],[Datum]])</f>
        <v>4</v>
      </c>
      <c r="M7507" s="101">
        <f>IF(ISNUMBER(jaar_zip[[#This Row],[etmaaltemperatuur]]),IF(jaar_zip[[#This Row],[etmaaltemperatuur]]&lt;stookgrens,stookgrens-jaar_zip[[#This Row],[etmaaltemperatuur]],0),"")</f>
        <v>12.8</v>
      </c>
      <c r="N7507" s="101">
        <f>IF(ISNUMBER(jaar_zip[[#This Row],[graaddagen]]),IF(OR(MONTH(jaar_zip[[#This Row],[Datum]])=1,MONTH(jaar_zip[[#This Row],[Datum]])=2,MONTH(jaar_zip[[#This Row],[Datum]])=11,MONTH(jaar_zip[[#This Row],[Datum]])=12),1.1,IF(OR(MONTH(jaar_zip[[#This Row],[Datum]])=3,MONTH(jaar_zip[[#This Row],[Datum]])=10),1,0.8))*jaar_zip[[#This Row],[graaddagen]],"")</f>
        <v>10.240000000000002</v>
      </c>
      <c r="O7507" s="101">
        <f>IF(ISNUMBER(jaar_zip[[#This Row],[etmaaltemperatuur]]),IF(jaar_zip[[#This Row],[etmaaltemperatuur]]&gt;stookgrens,jaar_zip[[#This Row],[etmaaltemperatuur]]-stookgrens,0),"")</f>
        <v>0</v>
      </c>
    </row>
    <row r="7508" spans="1:15" x14ac:dyDescent="0.25">
      <c r="A7508">
        <v>350</v>
      </c>
      <c r="B7508">
        <v>20240418</v>
      </c>
      <c r="C7508">
        <v>3.3</v>
      </c>
      <c r="D7508">
        <v>7.7</v>
      </c>
      <c r="E7508">
        <v>1639</v>
      </c>
      <c r="F7508">
        <v>1.1000000000000001</v>
      </c>
      <c r="G7508">
        <v>1018.9</v>
      </c>
      <c r="H7508">
        <v>74</v>
      </c>
      <c r="I7508" s="101" t="s">
        <v>39</v>
      </c>
      <c r="J7508" s="1">
        <f>DATEVALUE(RIGHT(jaar_zip[[#This Row],[YYYYMMDD]],2)&amp;"-"&amp;MID(jaar_zip[[#This Row],[YYYYMMDD]],5,2)&amp;"-"&amp;LEFT(jaar_zip[[#This Row],[YYYYMMDD]],4))</f>
        <v>45400</v>
      </c>
      <c r="K7508" s="101" t="str">
        <f>IF(AND(VALUE(MONTH(jaar_zip[[#This Row],[Datum]]))=1,VALUE(WEEKNUM(jaar_zip[[#This Row],[Datum]],21))&gt;51),RIGHT(YEAR(jaar_zip[[#This Row],[Datum]])-1,2),RIGHT(YEAR(jaar_zip[[#This Row],[Datum]]),2))&amp;"-"&amp; TEXT(WEEKNUM(jaar_zip[[#This Row],[Datum]],21),"00")</f>
        <v>24-16</v>
      </c>
      <c r="L7508" s="101">
        <f>MONTH(jaar_zip[[#This Row],[Datum]])</f>
        <v>4</v>
      </c>
      <c r="M7508" s="101">
        <f>IF(ISNUMBER(jaar_zip[[#This Row],[etmaaltemperatuur]]),IF(jaar_zip[[#This Row],[etmaaltemperatuur]]&lt;stookgrens,stookgrens-jaar_zip[[#This Row],[etmaaltemperatuur]],0),"")</f>
        <v>10.3</v>
      </c>
      <c r="N7508" s="101">
        <f>IF(ISNUMBER(jaar_zip[[#This Row],[graaddagen]]),IF(OR(MONTH(jaar_zip[[#This Row],[Datum]])=1,MONTH(jaar_zip[[#This Row],[Datum]])=2,MONTH(jaar_zip[[#This Row],[Datum]])=11,MONTH(jaar_zip[[#This Row],[Datum]])=12),1.1,IF(OR(MONTH(jaar_zip[[#This Row],[Datum]])=3,MONTH(jaar_zip[[#This Row],[Datum]])=10),1,0.8))*jaar_zip[[#This Row],[graaddagen]],"")</f>
        <v>8.24</v>
      </c>
      <c r="O7508" s="101">
        <f>IF(ISNUMBER(jaar_zip[[#This Row],[etmaaltemperatuur]]),IF(jaar_zip[[#This Row],[etmaaltemperatuur]]&gt;stookgrens,jaar_zip[[#This Row],[etmaaltemperatuur]]-stookgrens,0),"")</f>
        <v>0</v>
      </c>
    </row>
    <row r="7509" spans="1:15" x14ac:dyDescent="0.25">
      <c r="A7509">
        <v>350</v>
      </c>
      <c r="B7509">
        <v>20240419</v>
      </c>
      <c r="C7509">
        <v>6.7</v>
      </c>
      <c r="D7509">
        <v>8.4</v>
      </c>
      <c r="E7509">
        <v>1237</v>
      </c>
      <c r="F7509">
        <v>9</v>
      </c>
      <c r="G7509">
        <v>1012.1</v>
      </c>
      <c r="H7509">
        <v>82</v>
      </c>
      <c r="I7509" s="101" t="s">
        <v>39</v>
      </c>
      <c r="J7509" s="1">
        <f>DATEVALUE(RIGHT(jaar_zip[[#This Row],[YYYYMMDD]],2)&amp;"-"&amp;MID(jaar_zip[[#This Row],[YYYYMMDD]],5,2)&amp;"-"&amp;LEFT(jaar_zip[[#This Row],[YYYYMMDD]],4))</f>
        <v>45401</v>
      </c>
      <c r="K7509" s="101" t="str">
        <f>IF(AND(VALUE(MONTH(jaar_zip[[#This Row],[Datum]]))=1,VALUE(WEEKNUM(jaar_zip[[#This Row],[Datum]],21))&gt;51),RIGHT(YEAR(jaar_zip[[#This Row],[Datum]])-1,2),RIGHT(YEAR(jaar_zip[[#This Row],[Datum]]),2))&amp;"-"&amp; TEXT(WEEKNUM(jaar_zip[[#This Row],[Datum]],21),"00")</f>
        <v>24-16</v>
      </c>
      <c r="L7509" s="101">
        <f>MONTH(jaar_zip[[#This Row],[Datum]])</f>
        <v>4</v>
      </c>
      <c r="M7509" s="101">
        <f>IF(ISNUMBER(jaar_zip[[#This Row],[etmaaltemperatuur]]),IF(jaar_zip[[#This Row],[etmaaltemperatuur]]&lt;stookgrens,stookgrens-jaar_zip[[#This Row],[etmaaltemperatuur]],0),"")</f>
        <v>9.6</v>
      </c>
      <c r="N7509" s="101">
        <f>IF(ISNUMBER(jaar_zip[[#This Row],[graaddagen]]),IF(OR(MONTH(jaar_zip[[#This Row],[Datum]])=1,MONTH(jaar_zip[[#This Row],[Datum]])=2,MONTH(jaar_zip[[#This Row],[Datum]])=11,MONTH(jaar_zip[[#This Row],[Datum]])=12),1.1,IF(OR(MONTH(jaar_zip[[#This Row],[Datum]])=3,MONTH(jaar_zip[[#This Row],[Datum]])=10),1,0.8))*jaar_zip[[#This Row],[graaddagen]],"")</f>
        <v>7.68</v>
      </c>
      <c r="O7509" s="101">
        <f>IF(ISNUMBER(jaar_zip[[#This Row],[etmaaltemperatuur]]),IF(jaar_zip[[#This Row],[etmaaltemperatuur]]&gt;stookgrens,jaar_zip[[#This Row],[etmaaltemperatuur]]-stookgrens,0),"")</f>
        <v>0</v>
      </c>
    </row>
    <row r="7510" spans="1:15" x14ac:dyDescent="0.25">
      <c r="A7510">
        <v>350</v>
      </c>
      <c r="B7510">
        <v>20240420</v>
      </c>
      <c r="C7510">
        <v>5.2</v>
      </c>
      <c r="D7510">
        <v>7.3</v>
      </c>
      <c r="E7510">
        <v>1423</v>
      </c>
      <c r="F7510">
        <v>0.9</v>
      </c>
      <c r="G7510">
        <v>1022.1</v>
      </c>
      <c r="H7510">
        <v>74</v>
      </c>
      <c r="I7510" s="101" t="s">
        <v>39</v>
      </c>
      <c r="J7510" s="1">
        <f>DATEVALUE(RIGHT(jaar_zip[[#This Row],[YYYYMMDD]],2)&amp;"-"&amp;MID(jaar_zip[[#This Row],[YYYYMMDD]],5,2)&amp;"-"&amp;LEFT(jaar_zip[[#This Row],[YYYYMMDD]],4))</f>
        <v>45402</v>
      </c>
      <c r="K7510" s="101" t="str">
        <f>IF(AND(VALUE(MONTH(jaar_zip[[#This Row],[Datum]]))=1,VALUE(WEEKNUM(jaar_zip[[#This Row],[Datum]],21))&gt;51),RIGHT(YEAR(jaar_zip[[#This Row],[Datum]])-1,2),RIGHT(YEAR(jaar_zip[[#This Row],[Datum]]),2))&amp;"-"&amp; TEXT(WEEKNUM(jaar_zip[[#This Row],[Datum]],21),"00")</f>
        <v>24-16</v>
      </c>
      <c r="L7510" s="101">
        <f>MONTH(jaar_zip[[#This Row],[Datum]])</f>
        <v>4</v>
      </c>
      <c r="M7510" s="101">
        <f>IF(ISNUMBER(jaar_zip[[#This Row],[etmaaltemperatuur]]),IF(jaar_zip[[#This Row],[etmaaltemperatuur]]&lt;stookgrens,stookgrens-jaar_zip[[#This Row],[etmaaltemperatuur]],0),"")</f>
        <v>10.7</v>
      </c>
      <c r="N7510" s="101">
        <f>IF(ISNUMBER(jaar_zip[[#This Row],[graaddagen]]),IF(OR(MONTH(jaar_zip[[#This Row],[Datum]])=1,MONTH(jaar_zip[[#This Row],[Datum]])=2,MONTH(jaar_zip[[#This Row],[Datum]])=11,MONTH(jaar_zip[[#This Row],[Datum]])=12),1.1,IF(OR(MONTH(jaar_zip[[#This Row],[Datum]])=3,MONTH(jaar_zip[[#This Row],[Datum]])=10),1,0.8))*jaar_zip[[#This Row],[graaddagen]],"")</f>
        <v>8.56</v>
      </c>
      <c r="O7510" s="101">
        <f>IF(ISNUMBER(jaar_zip[[#This Row],[etmaaltemperatuur]]),IF(jaar_zip[[#This Row],[etmaaltemperatuur]]&gt;stookgrens,jaar_zip[[#This Row],[etmaaltemperatuur]]-stookgrens,0),"")</f>
        <v>0</v>
      </c>
    </row>
    <row r="7511" spans="1:15" x14ac:dyDescent="0.25">
      <c r="A7511">
        <v>350</v>
      </c>
      <c r="B7511">
        <v>20240421</v>
      </c>
      <c r="C7511">
        <v>4.8</v>
      </c>
      <c r="D7511">
        <v>6.3</v>
      </c>
      <c r="E7511">
        <v>1639</v>
      </c>
      <c r="F7511">
        <v>1</v>
      </c>
      <c r="G7511">
        <v>1024.9000000000001</v>
      </c>
      <c r="H7511">
        <v>74</v>
      </c>
      <c r="I7511" s="101" t="s">
        <v>39</v>
      </c>
      <c r="J7511" s="1">
        <f>DATEVALUE(RIGHT(jaar_zip[[#This Row],[YYYYMMDD]],2)&amp;"-"&amp;MID(jaar_zip[[#This Row],[YYYYMMDD]],5,2)&amp;"-"&amp;LEFT(jaar_zip[[#This Row],[YYYYMMDD]],4))</f>
        <v>45403</v>
      </c>
      <c r="K7511" s="101" t="str">
        <f>IF(AND(VALUE(MONTH(jaar_zip[[#This Row],[Datum]]))=1,VALUE(WEEKNUM(jaar_zip[[#This Row],[Datum]],21))&gt;51),RIGHT(YEAR(jaar_zip[[#This Row],[Datum]])-1,2),RIGHT(YEAR(jaar_zip[[#This Row],[Datum]]),2))&amp;"-"&amp; TEXT(WEEKNUM(jaar_zip[[#This Row],[Datum]],21),"00")</f>
        <v>24-16</v>
      </c>
      <c r="L7511" s="101">
        <f>MONTH(jaar_zip[[#This Row],[Datum]])</f>
        <v>4</v>
      </c>
      <c r="M7511" s="101">
        <f>IF(ISNUMBER(jaar_zip[[#This Row],[etmaaltemperatuur]]),IF(jaar_zip[[#This Row],[etmaaltemperatuur]]&lt;stookgrens,stookgrens-jaar_zip[[#This Row],[etmaaltemperatuur]],0),"")</f>
        <v>11.7</v>
      </c>
      <c r="N7511" s="101">
        <f>IF(ISNUMBER(jaar_zip[[#This Row],[graaddagen]]),IF(OR(MONTH(jaar_zip[[#This Row],[Datum]])=1,MONTH(jaar_zip[[#This Row],[Datum]])=2,MONTH(jaar_zip[[#This Row],[Datum]])=11,MONTH(jaar_zip[[#This Row],[Datum]])=12),1.1,IF(OR(MONTH(jaar_zip[[#This Row],[Datum]])=3,MONTH(jaar_zip[[#This Row],[Datum]])=10),1,0.8))*jaar_zip[[#This Row],[graaddagen]],"")</f>
        <v>9.36</v>
      </c>
      <c r="O7511" s="101">
        <f>IF(ISNUMBER(jaar_zip[[#This Row],[etmaaltemperatuur]]),IF(jaar_zip[[#This Row],[etmaaltemperatuur]]&gt;stookgrens,jaar_zip[[#This Row],[etmaaltemperatuur]]-stookgrens,0),"")</f>
        <v>0</v>
      </c>
    </row>
    <row r="7512" spans="1:15" x14ac:dyDescent="0.25">
      <c r="A7512">
        <v>350</v>
      </c>
      <c r="B7512">
        <v>20240422</v>
      </c>
      <c r="C7512">
        <v>3</v>
      </c>
      <c r="D7512">
        <v>5.3</v>
      </c>
      <c r="E7512">
        <v>1532</v>
      </c>
      <c r="F7512">
        <v>0.4</v>
      </c>
      <c r="G7512">
        <v>1024.9000000000001</v>
      </c>
      <c r="H7512">
        <v>68</v>
      </c>
      <c r="I7512" s="101" t="s">
        <v>39</v>
      </c>
      <c r="J7512" s="1">
        <f>DATEVALUE(RIGHT(jaar_zip[[#This Row],[YYYYMMDD]],2)&amp;"-"&amp;MID(jaar_zip[[#This Row],[YYYYMMDD]],5,2)&amp;"-"&amp;LEFT(jaar_zip[[#This Row],[YYYYMMDD]],4))</f>
        <v>45404</v>
      </c>
      <c r="K7512" s="101" t="str">
        <f>IF(AND(VALUE(MONTH(jaar_zip[[#This Row],[Datum]]))=1,VALUE(WEEKNUM(jaar_zip[[#This Row],[Datum]],21))&gt;51),RIGHT(YEAR(jaar_zip[[#This Row],[Datum]])-1,2),RIGHT(YEAR(jaar_zip[[#This Row],[Datum]]),2))&amp;"-"&amp; TEXT(WEEKNUM(jaar_zip[[#This Row],[Datum]],21),"00")</f>
        <v>24-17</v>
      </c>
      <c r="L7512" s="101">
        <f>MONTH(jaar_zip[[#This Row],[Datum]])</f>
        <v>4</v>
      </c>
      <c r="M7512" s="101">
        <f>IF(ISNUMBER(jaar_zip[[#This Row],[etmaaltemperatuur]]),IF(jaar_zip[[#This Row],[etmaaltemperatuur]]&lt;stookgrens,stookgrens-jaar_zip[[#This Row],[etmaaltemperatuur]],0),"")</f>
        <v>12.7</v>
      </c>
      <c r="N7512" s="101">
        <f>IF(ISNUMBER(jaar_zip[[#This Row],[graaddagen]]),IF(OR(MONTH(jaar_zip[[#This Row],[Datum]])=1,MONTH(jaar_zip[[#This Row],[Datum]])=2,MONTH(jaar_zip[[#This Row],[Datum]])=11,MONTH(jaar_zip[[#This Row],[Datum]])=12),1.1,IF(OR(MONTH(jaar_zip[[#This Row],[Datum]])=3,MONTH(jaar_zip[[#This Row],[Datum]])=10),1,0.8))*jaar_zip[[#This Row],[graaddagen]],"")</f>
        <v>10.16</v>
      </c>
      <c r="O7512" s="101">
        <f>IF(ISNUMBER(jaar_zip[[#This Row],[etmaaltemperatuur]]),IF(jaar_zip[[#This Row],[etmaaltemperatuur]]&gt;stookgrens,jaar_zip[[#This Row],[etmaaltemperatuur]]-stookgrens,0),"")</f>
        <v>0</v>
      </c>
    </row>
    <row r="7513" spans="1:15" x14ac:dyDescent="0.25">
      <c r="A7513">
        <v>350</v>
      </c>
      <c r="B7513">
        <v>20240423</v>
      </c>
      <c r="C7513">
        <v>3</v>
      </c>
      <c r="D7513">
        <v>5.7</v>
      </c>
      <c r="E7513">
        <v>2115</v>
      </c>
      <c r="F7513">
        <v>1.7</v>
      </c>
      <c r="G7513">
        <v>1019.4</v>
      </c>
      <c r="H7513">
        <v>70</v>
      </c>
      <c r="I7513" s="101" t="s">
        <v>39</v>
      </c>
      <c r="J7513" s="1">
        <f>DATEVALUE(RIGHT(jaar_zip[[#This Row],[YYYYMMDD]],2)&amp;"-"&amp;MID(jaar_zip[[#This Row],[YYYYMMDD]],5,2)&amp;"-"&amp;LEFT(jaar_zip[[#This Row],[YYYYMMDD]],4))</f>
        <v>45405</v>
      </c>
      <c r="K7513" s="101" t="str">
        <f>IF(AND(VALUE(MONTH(jaar_zip[[#This Row],[Datum]]))=1,VALUE(WEEKNUM(jaar_zip[[#This Row],[Datum]],21))&gt;51),RIGHT(YEAR(jaar_zip[[#This Row],[Datum]])-1,2),RIGHT(YEAR(jaar_zip[[#This Row],[Datum]]),2))&amp;"-"&amp; TEXT(WEEKNUM(jaar_zip[[#This Row],[Datum]],21),"00")</f>
        <v>24-17</v>
      </c>
      <c r="L7513" s="101">
        <f>MONTH(jaar_zip[[#This Row],[Datum]])</f>
        <v>4</v>
      </c>
      <c r="M7513" s="101">
        <f>IF(ISNUMBER(jaar_zip[[#This Row],[etmaaltemperatuur]]),IF(jaar_zip[[#This Row],[etmaaltemperatuur]]&lt;stookgrens,stookgrens-jaar_zip[[#This Row],[etmaaltemperatuur]],0),"")</f>
        <v>12.3</v>
      </c>
      <c r="N7513" s="101">
        <f>IF(ISNUMBER(jaar_zip[[#This Row],[graaddagen]]),IF(OR(MONTH(jaar_zip[[#This Row],[Datum]])=1,MONTH(jaar_zip[[#This Row],[Datum]])=2,MONTH(jaar_zip[[#This Row],[Datum]])=11,MONTH(jaar_zip[[#This Row],[Datum]])=12),1.1,IF(OR(MONTH(jaar_zip[[#This Row],[Datum]])=3,MONTH(jaar_zip[[#This Row],[Datum]])=10),1,0.8))*jaar_zip[[#This Row],[graaddagen]],"")</f>
        <v>9.8400000000000016</v>
      </c>
      <c r="O7513" s="101">
        <f>IF(ISNUMBER(jaar_zip[[#This Row],[etmaaltemperatuur]]),IF(jaar_zip[[#This Row],[etmaaltemperatuur]]&gt;stookgrens,jaar_zip[[#This Row],[etmaaltemperatuur]]-stookgrens,0),"")</f>
        <v>0</v>
      </c>
    </row>
    <row r="7514" spans="1:15" x14ac:dyDescent="0.25">
      <c r="A7514">
        <v>350</v>
      </c>
      <c r="B7514">
        <v>20240424</v>
      </c>
      <c r="C7514">
        <v>4.3</v>
      </c>
      <c r="D7514">
        <v>6.1</v>
      </c>
      <c r="E7514">
        <v>1573</v>
      </c>
      <c r="F7514">
        <v>6.9</v>
      </c>
      <c r="G7514">
        <v>1010.5</v>
      </c>
      <c r="H7514">
        <v>78</v>
      </c>
      <c r="I7514" s="101" t="s">
        <v>39</v>
      </c>
      <c r="J7514" s="1">
        <f>DATEVALUE(RIGHT(jaar_zip[[#This Row],[YYYYMMDD]],2)&amp;"-"&amp;MID(jaar_zip[[#This Row],[YYYYMMDD]],5,2)&amp;"-"&amp;LEFT(jaar_zip[[#This Row],[YYYYMMDD]],4))</f>
        <v>45406</v>
      </c>
      <c r="K7514" s="101" t="str">
        <f>IF(AND(VALUE(MONTH(jaar_zip[[#This Row],[Datum]]))=1,VALUE(WEEKNUM(jaar_zip[[#This Row],[Datum]],21))&gt;51),RIGHT(YEAR(jaar_zip[[#This Row],[Datum]])-1,2),RIGHT(YEAR(jaar_zip[[#This Row],[Datum]]),2))&amp;"-"&amp; TEXT(WEEKNUM(jaar_zip[[#This Row],[Datum]],21),"00")</f>
        <v>24-17</v>
      </c>
      <c r="L7514" s="101">
        <f>MONTH(jaar_zip[[#This Row],[Datum]])</f>
        <v>4</v>
      </c>
      <c r="M7514" s="101">
        <f>IF(ISNUMBER(jaar_zip[[#This Row],[etmaaltemperatuur]]),IF(jaar_zip[[#This Row],[etmaaltemperatuur]]&lt;stookgrens,stookgrens-jaar_zip[[#This Row],[etmaaltemperatuur]],0),"")</f>
        <v>11.9</v>
      </c>
      <c r="N7514" s="101">
        <f>IF(ISNUMBER(jaar_zip[[#This Row],[graaddagen]]),IF(OR(MONTH(jaar_zip[[#This Row],[Datum]])=1,MONTH(jaar_zip[[#This Row],[Datum]])=2,MONTH(jaar_zip[[#This Row],[Datum]])=11,MONTH(jaar_zip[[#This Row],[Datum]])=12),1.1,IF(OR(MONTH(jaar_zip[[#This Row],[Datum]])=3,MONTH(jaar_zip[[#This Row],[Datum]])=10),1,0.8))*jaar_zip[[#This Row],[graaddagen]],"")</f>
        <v>9.5200000000000014</v>
      </c>
      <c r="O7514" s="101">
        <f>IF(ISNUMBER(jaar_zip[[#This Row],[etmaaltemperatuur]]),IF(jaar_zip[[#This Row],[etmaaltemperatuur]]&gt;stookgrens,jaar_zip[[#This Row],[etmaaltemperatuur]]-stookgrens,0),"")</f>
        <v>0</v>
      </c>
    </row>
    <row r="7515" spans="1:15" x14ac:dyDescent="0.25">
      <c r="A7515">
        <v>350</v>
      </c>
      <c r="B7515">
        <v>20240425</v>
      </c>
      <c r="C7515">
        <v>3.3</v>
      </c>
      <c r="D7515">
        <v>6.8</v>
      </c>
      <c r="E7515">
        <v>909</v>
      </c>
      <c r="F7515">
        <v>4.7</v>
      </c>
      <c r="G7515">
        <v>1004.8</v>
      </c>
      <c r="H7515">
        <v>77</v>
      </c>
      <c r="I7515" s="101" t="s">
        <v>39</v>
      </c>
      <c r="J7515" s="1">
        <f>DATEVALUE(RIGHT(jaar_zip[[#This Row],[YYYYMMDD]],2)&amp;"-"&amp;MID(jaar_zip[[#This Row],[YYYYMMDD]],5,2)&amp;"-"&amp;LEFT(jaar_zip[[#This Row],[YYYYMMDD]],4))</f>
        <v>45407</v>
      </c>
      <c r="K7515" s="101" t="str">
        <f>IF(AND(VALUE(MONTH(jaar_zip[[#This Row],[Datum]]))=1,VALUE(WEEKNUM(jaar_zip[[#This Row],[Datum]],21))&gt;51),RIGHT(YEAR(jaar_zip[[#This Row],[Datum]])-1,2),RIGHT(YEAR(jaar_zip[[#This Row],[Datum]]),2))&amp;"-"&amp; TEXT(WEEKNUM(jaar_zip[[#This Row],[Datum]],21),"00")</f>
        <v>24-17</v>
      </c>
      <c r="L7515" s="101">
        <f>MONTH(jaar_zip[[#This Row],[Datum]])</f>
        <v>4</v>
      </c>
      <c r="M7515" s="101">
        <f>IF(ISNUMBER(jaar_zip[[#This Row],[etmaaltemperatuur]]),IF(jaar_zip[[#This Row],[etmaaltemperatuur]]&lt;stookgrens,stookgrens-jaar_zip[[#This Row],[etmaaltemperatuur]],0),"")</f>
        <v>11.2</v>
      </c>
      <c r="N7515" s="101">
        <f>IF(ISNUMBER(jaar_zip[[#This Row],[graaddagen]]),IF(OR(MONTH(jaar_zip[[#This Row],[Datum]])=1,MONTH(jaar_zip[[#This Row],[Datum]])=2,MONTH(jaar_zip[[#This Row],[Datum]])=11,MONTH(jaar_zip[[#This Row],[Datum]])=12),1.1,IF(OR(MONTH(jaar_zip[[#This Row],[Datum]])=3,MONTH(jaar_zip[[#This Row],[Datum]])=10),1,0.8))*jaar_zip[[#This Row],[graaddagen]],"")</f>
        <v>8.9599999999999991</v>
      </c>
      <c r="O7515" s="101">
        <f>IF(ISNUMBER(jaar_zip[[#This Row],[etmaaltemperatuur]]),IF(jaar_zip[[#This Row],[etmaaltemperatuur]]&gt;stookgrens,jaar_zip[[#This Row],[etmaaltemperatuur]]-stookgrens,0),"")</f>
        <v>0</v>
      </c>
    </row>
    <row r="7516" spans="1:15" x14ac:dyDescent="0.25">
      <c r="A7516">
        <v>350</v>
      </c>
      <c r="B7516">
        <v>20240426</v>
      </c>
      <c r="C7516">
        <v>1.8</v>
      </c>
      <c r="D7516">
        <v>8.6999999999999993</v>
      </c>
      <c r="E7516">
        <v>1520</v>
      </c>
      <c r="F7516">
        <v>4.0999999999999996</v>
      </c>
      <c r="G7516">
        <v>1004</v>
      </c>
      <c r="H7516">
        <v>77</v>
      </c>
      <c r="I7516" s="101" t="s">
        <v>39</v>
      </c>
      <c r="J7516" s="1">
        <f>DATEVALUE(RIGHT(jaar_zip[[#This Row],[YYYYMMDD]],2)&amp;"-"&amp;MID(jaar_zip[[#This Row],[YYYYMMDD]],5,2)&amp;"-"&amp;LEFT(jaar_zip[[#This Row],[YYYYMMDD]],4))</f>
        <v>45408</v>
      </c>
      <c r="K7516" s="101" t="str">
        <f>IF(AND(VALUE(MONTH(jaar_zip[[#This Row],[Datum]]))=1,VALUE(WEEKNUM(jaar_zip[[#This Row],[Datum]],21))&gt;51),RIGHT(YEAR(jaar_zip[[#This Row],[Datum]])-1,2),RIGHT(YEAR(jaar_zip[[#This Row],[Datum]]),2))&amp;"-"&amp; TEXT(WEEKNUM(jaar_zip[[#This Row],[Datum]],21),"00")</f>
        <v>24-17</v>
      </c>
      <c r="L7516" s="101">
        <f>MONTH(jaar_zip[[#This Row],[Datum]])</f>
        <v>4</v>
      </c>
      <c r="M7516" s="101">
        <f>IF(ISNUMBER(jaar_zip[[#This Row],[etmaaltemperatuur]]),IF(jaar_zip[[#This Row],[etmaaltemperatuur]]&lt;stookgrens,stookgrens-jaar_zip[[#This Row],[etmaaltemperatuur]],0),"")</f>
        <v>9.3000000000000007</v>
      </c>
      <c r="N7516" s="101">
        <f>IF(ISNUMBER(jaar_zip[[#This Row],[graaddagen]]),IF(OR(MONTH(jaar_zip[[#This Row],[Datum]])=1,MONTH(jaar_zip[[#This Row],[Datum]])=2,MONTH(jaar_zip[[#This Row],[Datum]])=11,MONTH(jaar_zip[[#This Row],[Datum]])=12),1.1,IF(OR(MONTH(jaar_zip[[#This Row],[Datum]])=3,MONTH(jaar_zip[[#This Row],[Datum]])=10),1,0.8))*jaar_zip[[#This Row],[graaddagen]],"")</f>
        <v>7.4400000000000013</v>
      </c>
      <c r="O7516" s="101">
        <f>IF(ISNUMBER(jaar_zip[[#This Row],[etmaaltemperatuur]]),IF(jaar_zip[[#This Row],[etmaaltemperatuur]]&gt;stookgrens,jaar_zip[[#This Row],[etmaaltemperatuur]]-stookgrens,0),"")</f>
        <v>0</v>
      </c>
    </row>
    <row r="7517" spans="1:15" x14ac:dyDescent="0.25">
      <c r="A7517">
        <v>350</v>
      </c>
      <c r="B7517">
        <v>20240427</v>
      </c>
      <c r="C7517">
        <v>3.2</v>
      </c>
      <c r="D7517">
        <v>12.3</v>
      </c>
      <c r="E7517">
        <v>1187</v>
      </c>
      <c r="F7517">
        <v>1.4</v>
      </c>
      <c r="G7517">
        <v>1004.2</v>
      </c>
      <c r="H7517">
        <v>78</v>
      </c>
      <c r="I7517" s="101" t="s">
        <v>39</v>
      </c>
      <c r="J7517" s="1">
        <f>DATEVALUE(RIGHT(jaar_zip[[#This Row],[YYYYMMDD]],2)&amp;"-"&amp;MID(jaar_zip[[#This Row],[YYYYMMDD]],5,2)&amp;"-"&amp;LEFT(jaar_zip[[#This Row],[YYYYMMDD]],4))</f>
        <v>45409</v>
      </c>
      <c r="K7517" s="101" t="str">
        <f>IF(AND(VALUE(MONTH(jaar_zip[[#This Row],[Datum]]))=1,VALUE(WEEKNUM(jaar_zip[[#This Row],[Datum]],21))&gt;51),RIGHT(YEAR(jaar_zip[[#This Row],[Datum]])-1,2),RIGHT(YEAR(jaar_zip[[#This Row],[Datum]]),2))&amp;"-"&amp; TEXT(WEEKNUM(jaar_zip[[#This Row],[Datum]],21),"00")</f>
        <v>24-17</v>
      </c>
      <c r="L7517" s="101">
        <f>MONTH(jaar_zip[[#This Row],[Datum]])</f>
        <v>4</v>
      </c>
      <c r="M7517" s="101">
        <f>IF(ISNUMBER(jaar_zip[[#This Row],[etmaaltemperatuur]]),IF(jaar_zip[[#This Row],[etmaaltemperatuur]]&lt;stookgrens,stookgrens-jaar_zip[[#This Row],[etmaaltemperatuur]],0),"")</f>
        <v>5.6999999999999993</v>
      </c>
      <c r="N7517" s="101">
        <f>IF(ISNUMBER(jaar_zip[[#This Row],[graaddagen]]),IF(OR(MONTH(jaar_zip[[#This Row],[Datum]])=1,MONTH(jaar_zip[[#This Row],[Datum]])=2,MONTH(jaar_zip[[#This Row],[Datum]])=11,MONTH(jaar_zip[[#This Row],[Datum]])=12),1.1,IF(OR(MONTH(jaar_zip[[#This Row],[Datum]])=3,MONTH(jaar_zip[[#This Row],[Datum]])=10),1,0.8))*jaar_zip[[#This Row],[graaddagen]],"")</f>
        <v>4.5599999999999996</v>
      </c>
      <c r="O7517" s="101">
        <f>IF(ISNUMBER(jaar_zip[[#This Row],[etmaaltemperatuur]]),IF(jaar_zip[[#This Row],[etmaaltemperatuur]]&gt;stookgrens,jaar_zip[[#This Row],[etmaaltemperatuur]]-stookgrens,0),"")</f>
        <v>0</v>
      </c>
    </row>
    <row r="7518" spans="1:15" x14ac:dyDescent="0.25">
      <c r="A7518">
        <v>350</v>
      </c>
      <c r="B7518">
        <v>20240428</v>
      </c>
      <c r="C7518">
        <v>5.5</v>
      </c>
      <c r="D7518">
        <v>12.5</v>
      </c>
      <c r="E7518">
        <v>1114</v>
      </c>
      <c r="F7518">
        <v>0.1</v>
      </c>
      <c r="G7518">
        <v>1008.6</v>
      </c>
      <c r="H7518">
        <v>68</v>
      </c>
      <c r="I7518" s="101" t="s">
        <v>39</v>
      </c>
      <c r="J7518" s="1">
        <f>DATEVALUE(RIGHT(jaar_zip[[#This Row],[YYYYMMDD]],2)&amp;"-"&amp;MID(jaar_zip[[#This Row],[YYYYMMDD]],5,2)&amp;"-"&amp;LEFT(jaar_zip[[#This Row],[YYYYMMDD]],4))</f>
        <v>45410</v>
      </c>
      <c r="K7518" s="101" t="str">
        <f>IF(AND(VALUE(MONTH(jaar_zip[[#This Row],[Datum]]))=1,VALUE(WEEKNUM(jaar_zip[[#This Row],[Datum]],21))&gt;51),RIGHT(YEAR(jaar_zip[[#This Row],[Datum]])-1,2),RIGHT(YEAR(jaar_zip[[#This Row],[Datum]]),2))&amp;"-"&amp; TEXT(WEEKNUM(jaar_zip[[#This Row],[Datum]],21),"00")</f>
        <v>24-17</v>
      </c>
      <c r="L7518" s="101">
        <f>MONTH(jaar_zip[[#This Row],[Datum]])</f>
        <v>4</v>
      </c>
      <c r="M7518" s="101">
        <f>IF(ISNUMBER(jaar_zip[[#This Row],[etmaaltemperatuur]]),IF(jaar_zip[[#This Row],[etmaaltemperatuur]]&lt;stookgrens,stookgrens-jaar_zip[[#This Row],[etmaaltemperatuur]],0),"")</f>
        <v>5.5</v>
      </c>
      <c r="N7518" s="101">
        <f>IF(ISNUMBER(jaar_zip[[#This Row],[graaddagen]]),IF(OR(MONTH(jaar_zip[[#This Row],[Datum]])=1,MONTH(jaar_zip[[#This Row],[Datum]])=2,MONTH(jaar_zip[[#This Row],[Datum]])=11,MONTH(jaar_zip[[#This Row],[Datum]])=12),1.1,IF(OR(MONTH(jaar_zip[[#This Row],[Datum]])=3,MONTH(jaar_zip[[#This Row],[Datum]])=10),1,0.8))*jaar_zip[[#This Row],[graaddagen]],"")</f>
        <v>4.4000000000000004</v>
      </c>
      <c r="O7518" s="101">
        <f>IF(ISNUMBER(jaar_zip[[#This Row],[etmaaltemperatuur]]),IF(jaar_zip[[#This Row],[etmaaltemperatuur]]&gt;stookgrens,jaar_zip[[#This Row],[etmaaltemperatuur]]-stookgrens,0),"")</f>
        <v>0</v>
      </c>
    </row>
    <row r="7519" spans="1:15" x14ac:dyDescent="0.25">
      <c r="A7519">
        <v>350</v>
      </c>
      <c r="B7519">
        <v>20240429</v>
      </c>
      <c r="C7519">
        <v>2.9</v>
      </c>
      <c r="D7519">
        <v>13.6</v>
      </c>
      <c r="E7519">
        <v>2152</v>
      </c>
      <c r="F7519">
        <v>0</v>
      </c>
      <c r="G7519">
        <v>1018.5</v>
      </c>
      <c r="H7519">
        <v>68</v>
      </c>
      <c r="I7519" s="101" t="s">
        <v>39</v>
      </c>
      <c r="J7519" s="1">
        <f>DATEVALUE(RIGHT(jaar_zip[[#This Row],[YYYYMMDD]],2)&amp;"-"&amp;MID(jaar_zip[[#This Row],[YYYYMMDD]],5,2)&amp;"-"&amp;LEFT(jaar_zip[[#This Row],[YYYYMMDD]],4))</f>
        <v>45411</v>
      </c>
      <c r="K7519" s="101" t="str">
        <f>IF(AND(VALUE(MONTH(jaar_zip[[#This Row],[Datum]]))=1,VALUE(WEEKNUM(jaar_zip[[#This Row],[Datum]],21))&gt;51),RIGHT(YEAR(jaar_zip[[#This Row],[Datum]])-1,2),RIGHT(YEAR(jaar_zip[[#This Row],[Datum]]),2))&amp;"-"&amp; TEXT(WEEKNUM(jaar_zip[[#This Row],[Datum]],21),"00")</f>
        <v>24-18</v>
      </c>
      <c r="L7519" s="101">
        <f>MONTH(jaar_zip[[#This Row],[Datum]])</f>
        <v>4</v>
      </c>
      <c r="M7519" s="101">
        <f>IF(ISNUMBER(jaar_zip[[#This Row],[etmaaltemperatuur]]),IF(jaar_zip[[#This Row],[etmaaltemperatuur]]&lt;stookgrens,stookgrens-jaar_zip[[#This Row],[etmaaltemperatuur]],0),"")</f>
        <v>4.4000000000000004</v>
      </c>
      <c r="N7519" s="101">
        <f>IF(ISNUMBER(jaar_zip[[#This Row],[graaddagen]]),IF(OR(MONTH(jaar_zip[[#This Row],[Datum]])=1,MONTH(jaar_zip[[#This Row],[Datum]])=2,MONTH(jaar_zip[[#This Row],[Datum]])=11,MONTH(jaar_zip[[#This Row],[Datum]])=12),1.1,IF(OR(MONTH(jaar_zip[[#This Row],[Datum]])=3,MONTH(jaar_zip[[#This Row],[Datum]])=10),1,0.8))*jaar_zip[[#This Row],[graaddagen]],"")</f>
        <v>3.5200000000000005</v>
      </c>
      <c r="O7519" s="101">
        <f>IF(ISNUMBER(jaar_zip[[#This Row],[etmaaltemperatuur]]),IF(jaar_zip[[#This Row],[etmaaltemperatuur]]&gt;stookgrens,jaar_zip[[#This Row],[etmaaltemperatuur]]-stookgrens,0),"")</f>
        <v>0</v>
      </c>
    </row>
    <row r="7520" spans="1:15" x14ac:dyDescent="0.25">
      <c r="A7520">
        <v>350</v>
      </c>
      <c r="B7520">
        <v>20240430</v>
      </c>
      <c r="C7520">
        <v>2.5</v>
      </c>
      <c r="D7520">
        <v>16.899999999999999</v>
      </c>
      <c r="E7520">
        <v>1873</v>
      </c>
      <c r="F7520">
        <v>2.7</v>
      </c>
      <c r="G7520">
        <v>1014.5</v>
      </c>
      <c r="H7520">
        <v>73</v>
      </c>
      <c r="I7520" s="101" t="s">
        <v>39</v>
      </c>
      <c r="J7520" s="1">
        <f>DATEVALUE(RIGHT(jaar_zip[[#This Row],[YYYYMMDD]],2)&amp;"-"&amp;MID(jaar_zip[[#This Row],[YYYYMMDD]],5,2)&amp;"-"&amp;LEFT(jaar_zip[[#This Row],[YYYYMMDD]],4))</f>
        <v>45412</v>
      </c>
      <c r="K7520" s="101" t="str">
        <f>IF(AND(VALUE(MONTH(jaar_zip[[#This Row],[Datum]]))=1,VALUE(WEEKNUM(jaar_zip[[#This Row],[Datum]],21))&gt;51),RIGHT(YEAR(jaar_zip[[#This Row],[Datum]])-1,2),RIGHT(YEAR(jaar_zip[[#This Row],[Datum]]),2))&amp;"-"&amp; TEXT(WEEKNUM(jaar_zip[[#This Row],[Datum]],21),"00")</f>
        <v>24-18</v>
      </c>
      <c r="L7520" s="101">
        <f>MONTH(jaar_zip[[#This Row],[Datum]])</f>
        <v>4</v>
      </c>
      <c r="M7520" s="101">
        <f>IF(ISNUMBER(jaar_zip[[#This Row],[etmaaltemperatuur]]),IF(jaar_zip[[#This Row],[etmaaltemperatuur]]&lt;stookgrens,stookgrens-jaar_zip[[#This Row],[etmaaltemperatuur]],0),"")</f>
        <v>1.1000000000000014</v>
      </c>
      <c r="N7520" s="101">
        <f>IF(ISNUMBER(jaar_zip[[#This Row],[graaddagen]]),IF(OR(MONTH(jaar_zip[[#This Row],[Datum]])=1,MONTH(jaar_zip[[#This Row],[Datum]])=2,MONTH(jaar_zip[[#This Row],[Datum]])=11,MONTH(jaar_zip[[#This Row],[Datum]])=12),1.1,IF(OR(MONTH(jaar_zip[[#This Row],[Datum]])=3,MONTH(jaar_zip[[#This Row],[Datum]])=10),1,0.8))*jaar_zip[[#This Row],[graaddagen]],"")</f>
        <v>0.88000000000000123</v>
      </c>
      <c r="O7520" s="101">
        <f>IF(ISNUMBER(jaar_zip[[#This Row],[etmaaltemperatuur]]),IF(jaar_zip[[#This Row],[etmaaltemperatuur]]&gt;stookgrens,jaar_zip[[#This Row],[etmaaltemperatuur]]-stookgrens,0),"")</f>
        <v>0</v>
      </c>
    </row>
    <row r="7521" spans="1:15" x14ac:dyDescent="0.25">
      <c r="A7521">
        <v>350</v>
      </c>
      <c r="B7521">
        <v>20240501</v>
      </c>
      <c r="C7521">
        <v>3.5</v>
      </c>
      <c r="D7521">
        <v>19.600000000000001</v>
      </c>
      <c r="E7521">
        <v>2273</v>
      </c>
      <c r="F7521">
        <v>1</v>
      </c>
      <c r="G7521">
        <v>1005.5</v>
      </c>
      <c r="H7521">
        <v>75</v>
      </c>
      <c r="I7521" s="101" t="s">
        <v>39</v>
      </c>
      <c r="J7521" s="1">
        <f>DATEVALUE(RIGHT(jaar_zip[[#This Row],[YYYYMMDD]],2)&amp;"-"&amp;MID(jaar_zip[[#This Row],[YYYYMMDD]],5,2)&amp;"-"&amp;LEFT(jaar_zip[[#This Row],[YYYYMMDD]],4))</f>
        <v>45413</v>
      </c>
      <c r="K7521" s="101" t="str">
        <f>IF(AND(VALUE(MONTH(jaar_zip[[#This Row],[Datum]]))=1,VALUE(WEEKNUM(jaar_zip[[#This Row],[Datum]],21))&gt;51),RIGHT(YEAR(jaar_zip[[#This Row],[Datum]])-1,2),RIGHT(YEAR(jaar_zip[[#This Row],[Datum]]),2))&amp;"-"&amp; TEXT(WEEKNUM(jaar_zip[[#This Row],[Datum]],21),"00")</f>
        <v>24-18</v>
      </c>
      <c r="L7521" s="101">
        <f>MONTH(jaar_zip[[#This Row],[Datum]])</f>
        <v>5</v>
      </c>
      <c r="M7521" s="101">
        <f>IF(ISNUMBER(jaar_zip[[#This Row],[etmaaltemperatuur]]),IF(jaar_zip[[#This Row],[etmaaltemperatuur]]&lt;stookgrens,stookgrens-jaar_zip[[#This Row],[etmaaltemperatuur]],0),"")</f>
        <v>0</v>
      </c>
      <c r="N7521" s="101">
        <f>IF(ISNUMBER(jaar_zip[[#This Row],[graaddagen]]),IF(OR(MONTH(jaar_zip[[#This Row],[Datum]])=1,MONTH(jaar_zip[[#This Row],[Datum]])=2,MONTH(jaar_zip[[#This Row],[Datum]])=11,MONTH(jaar_zip[[#This Row],[Datum]])=12),1.1,IF(OR(MONTH(jaar_zip[[#This Row],[Datum]])=3,MONTH(jaar_zip[[#This Row],[Datum]])=10),1,0.8))*jaar_zip[[#This Row],[graaddagen]],"")</f>
        <v>0</v>
      </c>
      <c r="O7521" s="101">
        <f>IF(ISNUMBER(jaar_zip[[#This Row],[etmaaltemperatuur]]),IF(jaar_zip[[#This Row],[etmaaltemperatuur]]&gt;stookgrens,jaar_zip[[#This Row],[etmaaltemperatuur]]-stookgrens,0),"")</f>
        <v>1.6000000000000014</v>
      </c>
    </row>
    <row r="7522" spans="1:15" x14ac:dyDescent="0.25">
      <c r="A7522">
        <v>350</v>
      </c>
      <c r="B7522">
        <v>20240502</v>
      </c>
      <c r="C7522">
        <v>3.6</v>
      </c>
      <c r="D7522">
        <v>17.2</v>
      </c>
      <c r="E7522">
        <v>1915</v>
      </c>
      <c r="F7522">
        <v>21.8</v>
      </c>
      <c r="G7522">
        <v>1000.3</v>
      </c>
      <c r="H7522">
        <v>78</v>
      </c>
      <c r="I7522" s="101" t="s">
        <v>39</v>
      </c>
      <c r="J7522" s="1">
        <f>DATEVALUE(RIGHT(jaar_zip[[#This Row],[YYYYMMDD]],2)&amp;"-"&amp;MID(jaar_zip[[#This Row],[YYYYMMDD]],5,2)&amp;"-"&amp;LEFT(jaar_zip[[#This Row],[YYYYMMDD]],4))</f>
        <v>45414</v>
      </c>
      <c r="K7522" s="101" t="str">
        <f>IF(AND(VALUE(MONTH(jaar_zip[[#This Row],[Datum]]))=1,VALUE(WEEKNUM(jaar_zip[[#This Row],[Datum]],21))&gt;51),RIGHT(YEAR(jaar_zip[[#This Row],[Datum]])-1,2),RIGHT(YEAR(jaar_zip[[#This Row],[Datum]]),2))&amp;"-"&amp; TEXT(WEEKNUM(jaar_zip[[#This Row],[Datum]],21),"00")</f>
        <v>24-18</v>
      </c>
      <c r="L7522" s="101">
        <f>MONTH(jaar_zip[[#This Row],[Datum]])</f>
        <v>5</v>
      </c>
      <c r="M7522" s="101">
        <f>IF(ISNUMBER(jaar_zip[[#This Row],[etmaaltemperatuur]]),IF(jaar_zip[[#This Row],[etmaaltemperatuur]]&lt;stookgrens,stookgrens-jaar_zip[[#This Row],[etmaaltemperatuur]],0),"")</f>
        <v>0.80000000000000071</v>
      </c>
      <c r="N7522" s="101">
        <f>IF(ISNUMBER(jaar_zip[[#This Row],[graaddagen]]),IF(OR(MONTH(jaar_zip[[#This Row],[Datum]])=1,MONTH(jaar_zip[[#This Row],[Datum]])=2,MONTH(jaar_zip[[#This Row],[Datum]])=11,MONTH(jaar_zip[[#This Row],[Datum]])=12),1.1,IF(OR(MONTH(jaar_zip[[#This Row],[Datum]])=3,MONTH(jaar_zip[[#This Row],[Datum]])=10),1,0.8))*jaar_zip[[#This Row],[graaddagen]],"")</f>
        <v>0.64000000000000057</v>
      </c>
      <c r="O7522" s="101">
        <f>IF(ISNUMBER(jaar_zip[[#This Row],[etmaaltemperatuur]]),IF(jaar_zip[[#This Row],[etmaaltemperatuur]]&gt;stookgrens,jaar_zip[[#This Row],[etmaaltemperatuur]]-stookgrens,0),"")</f>
        <v>0</v>
      </c>
    </row>
    <row r="7523" spans="1:15" x14ac:dyDescent="0.25">
      <c r="A7523">
        <v>350</v>
      </c>
      <c r="B7523">
        <v>20240503</v>
      </c>
      <c r="C7523">
        <v>3.3</v>
      </c>
      <c r="D7523">
        <v>10.9</v>
      </c>
      <c r="E7523">
        <v>609</v>
      </c>
      <c r="F7523">
        <v>6.5</v>
      </c>
      <c r="G7523">
        <v>1009.8</v>
      </c>
      <c r="H7523">
        <v>90</v>
      </c>
      <c r="I7523" s="101" t="s">
        <v>39</v>
      </c>
      <c r="J7523" s="1">
        <f>DATEVALUE(RIGHT(jaar_zip[[#This Row],[YYYYMMDD]],2)&amp;"-"&amp;MID(jaar_zip[[#This Row],[YYYYMMDD]],5,2)&amp;"-"&amp;LEFT(jaar_zip[[#This Row],[YYYYMMDD]],4))</f>
        <v>45415</v>
      </c>
      <c r="K7523" s="101" t="str">
        <f>IF(AND(VALUE(MONTH(jaar_zip[[#This Row],[Datum]]))=1,VALUE(WEEKNUM(jaar_zip[[#This Row],[Datum]],21))&gt;51),RIGHT(YEAR(jaar_zip[[#This Row],[Datum]])-1,2),RIGHT(YEAR(jaar_zip[[#This Row],[Datum]]),2))&amp;"-"&amp; TEXT(WEEKNUM(jaar_zip[[#This Row],[Datum]],21),"00")</f>
        <v>24-18</v>
      </c>
      <c r="L7523" s="101">
        <f>MONTH(jaar_zip[[#This Row],[Datum]])</f>
        <v>5</v>
      </c>
      <c r="M7523" s="101">
        <f>IF(ISNUMBER(jaar_zip[[#This Row],[etmaaltemperatuur]]),IF(jaar_zip[[#This Row],[etmaaltemperatuur]]&lt;stookgrens,stookgrens-jaar_zip[[#This Row],[etmaaltemperatuur]],0),"")</f>
        <v>7.1</v>
      </c>
      <c r="N7523" s="101">
        <f>IF(ISNUMBER(jaar_zip[[#This Row],[graaddagen]]),IF(OR(MONTH(jaar_zip[[#This Row],[Datum]])=1,MONTH(jaar_zip[[#This Row],[Datum]])=2,MONTH(jaar_zip[[#This Row],[Datum]])=11,MONTH(jaar_zip[[#This Row],[Datum]])=12),1.1,IF(OR(MONTH(jaar_zip[[#This Row],[Datum]])=3,MONTH(jaar_zip[[#This Row],[Datum]])=10),1,0.8))*jaar_zip[[#This Row],[graaddagen]],"")</f>
        <v>5.68</v>
      </c>
      <c r="O7523" s="101">
        <f>IF(ISNUMBER(jaar_zip[[#This Row],[etmaaltemperatuur]]),IF(jaar_zip[[#This Row],[etmaaltemperatuur]]&gt;stookgrens,jaar_zip[[#This Row],[etmaaltemperatuur]]-stookgrens,0),"")</f>
        <v>0</v>
      </c>
    </row>
    <row r="7524" spans="1:15" x14ac:dyDescent="0.25">
      <c r="A7524">
        <v>350</v>
      </c>
      <c r="B7524">
        <v>20240504</v>
      </c>
      <c r="C7524">
        <v>2.2999999999999998</v>
      </c>
      <c r="D7524">
        <v>11.2</v>
      </c>
      <c r="E7524">
        <v>1435</v>
      </c>
      <c r="F7524">
        <v>11.4</v>
      </c>
      <c r="G7524">
        <v>1012.4</v>
      </c>
      <c r="H7524">
        <v>85</v>
      </c>
      <c r="I7524" s="101" t="s">
        <v>39</v>
      </c>
      <c r="J7524" s="1">
        <f>DATEVALUE(RIGHT(jaar_zip[[#This Row],[YYYYMMDD]],2)&amp;"-"&amp;MID(jaar_zip[[#This Row],[YYYYMMDD]],5,2)&amp;"-"&amp;LEFT(jaar_zip[[#This Row],[YYYYMMDD]],4))</f>
        <v>45416</v>
      </c>
      <c r="K7524" s="101" t="str">
        <f>IF(AND(VALUE(MONTH(jaar_zip[[#This Row],[Datum]]))=1,VALUE(WEEKNUM(jaar_zip[[#This Row],[Datum]],21))&gt;51),RIGHT(YEAR(jaar_zip[[#This Row],[Datum]])-1,2),RIGHT(YEAR(jaar_zip[[#This Row],[Datum]]),2))&amp;"-"&amp; TEXT(WEEKNUM(jaar_zip[[#This Row],[Datum]],21),"00")</f>
        <v>24-18</v>
      </c>
      <c r="L7524" s="101">
        <f>MONTH(jaar_zip[[#This Row],[Datum]])</f>
        <v>5</v>
      </c>
      <c r="M7524" s="101">
        <f>IF(ISNUMBER(jaar_zip[[#This Row],[etmaaltemperatuur]]),IF(jaar_zip[[#This Row],[etmaaltemperatuur]]&lt;stookgrens,stookgrens-jaar_zip[[#This Row],[etmaaltemperatuur]],0),"")</f>
        <v>6.8000000000000007</v>
      </c>
      <c r="N7524" s="101">
        <f>IF(ISNUMBER(jaar_zip[[#This Row],[graaddagen]]),IF(OR(MONTH(jaar_zip[[#This Row],[Datum]])=1,MONTH(jaar_zip[[#This Row],[Datum]])=2,MONTH(jaar_zip[[#This Row],[Datum]])=11,MONTH(jaar_zip[[#This Row],[Datum]])=12),1.1,IF(OR(MONTH(jaar_zip[[#This Row],[Datum]])=3,MONTH(jaar_zip[[#This Row],[Datum]])=10),1,0.8))*jaar_zip[[#This Row],[graaddagen]],"")</f>
        <v>5.4400000000000013</v>
      </c>
      <c r="O7524" s="101">
        <f>IF(ISNUMBER(jaar_zip[[#This Row],[etmaaltemperatuur]]),IF(jaar_zip[[#This Row],[etmaaltemperatuur]]&gt;stookgrens,jaar_zip[[#This Row],[etmaaltemperatuur]]-stookgrens,0),"")</f>
        <v>0</v>
      </c>
    </row>
    <row r="7525" spans="1:15" x14ac:dyDescent="0.25">
      <c r="A7525">
        <v>350</v>
      </c>
      <c r="B7525">
        <v>20240505</v>
      </c>
      <c r="C7525">
        <v>2.1</v>
      </c>
      <c r="D7525">
        <v>13.4</v>
      </c>
      <c r="E7525">
        <v>1536</v>
      </c>
      <c r="F7525">
        <v>0.6</v>
      </c>
      <c r="G7525">
        <v>1008.9</v>
      </c>
      <c r="H7525">
        <v>78</v>
      </c>
      <c r="I7525" s="101" t="s">
        <v>39</v>
      </c>
      <c r="J7525" s="1">
        <f>DATEVALUE(RIGHT(jaar_zip[[#This Row],[YYYYMMDD]],2)&amp;"-"&amp;MID(jaar_zip[[#This Row],[YYYYMMDD]],5,2)&amp;"-"&amp;LEFT(jaar_zip[[#This Row],[YYYYMMDD]],4))</f>
        <v>45417</v>
      </c>
      <c r="K7525" s="101" t="str">
        <f>IF(AND(VALUE(MONTH(jaar_zip[[#This Row],[Datum]]))=1,VALUE(WEEKNUM(jaar_zip[[#This Row],[Datum]],21))&gt;51),RIGHT(YEAR(jaar_zip[[#This Row],[Datum]])-1,2),RIGHT(YEAR(jaar_zip[[#This Row],[Datum]]),2))&amp;"-"&amp; TEXT(WEEKNUM(jaar_zip[[#This Row],[Datum]],21),"00")</f>
        <v>24-18</v>
      </c>
      <c r="L7525" s="101">
        <f>MONTH(jaar_zip[[#This Row],[Datum]])</f>
        <v>5</v>
      </c>
      <c r="M7525" s="101">
        <f>IF(ISNUMBER(jaar_zip[[#This Row],[etmaaltemperatuur]]),IF(jaar_zip[[#This Row],[etmaaltemperatuur]]&lt;stookgrens,stookgrens-jaar_zip[[#This Row],[etmaaltemperatuur]],0),"")</f>
        <v>4.5999999999999996</v>
      </c>
      <c r="N7525" s="101">
        <f>IF(ISNUMBER(jaar_zip[[#This Row],[graaddagen]]),IF(OR(MONTH(jaar_zip[[#This Row],[Datum]])=1,MONTH(jaar_zip[[#This Row],[Datum]])=2,MONTH(jaar_zip[[#This Row],[Datum]])=11,MONTH(jaar_zip[[#This Row],[Datum]])=12),1.1,IF(OR(MONTH(jaar_zip[[#This Row],[Datum]])=3,MONTH(jaar_zip[[#This Row],[Datum]])=10),1,0.8))*jaar_zip[[#This Row],[graaddagen]],"")</f>
        <v>3.6799999999999997</v>
      </c>
      <c r="O7525" s="101">
        <f>IF(ISNUMBER(jaar_zip[[#This Row],[etmaaltemperatuur]]),IF(jaar_zip[[#This Row],[etmaaltemperatuur]]&gt;stookgrens,jaar_zip[[#This Row],[etmaaltemperatuur]]-stookgrens,0),"")</f>
        <v>0</v>
      </c>
    </row>
    <row r="7526" spans="1:15" x14ac:dyDescent="0.25">
      <c r="A7526">
        <v>350</v>
      </c>
      <c r="B7526">
        <v>20240506</v>
      </c>
      <c r="C7526">
        <v>2.5</v>
      </c>
      <c r="D7526">
        <v>14.4</v>
      </c>
      <c r="E7526">
        <v>873</v>
      </c>
      <c r="F7526">
        <v>3.4</v>
      </c>
      <c r="G7526">
        <v>1008.6</v>
      </c>
      <c r="H7526">
        <v>78</v>
      </c>
      <c r="I7526" s="101" t="s">
        <v>39</v>
      </c>
      <c r="J7526" s="1">
        <f>DATEVALUE(RIGHT(jaar_zip[[#This Row],[YYYYMMDD]],2)&amp;"-"&amp;MID(jaar_zip[[#This Row],[YYYYMMDD]],5,2)&amp;"-"&amp;LEFT(jaar_zip[[#This Row],[YYYYMMDD]],4))</f>
        <v>45418</v>
      </c>
      <c r="K7526" s="101" t="str">
        <f>IF(AND(VALUE(MONTH(jaar_zip[[#This Row],[Datum]]))=1,VALUE(WEEKNUM(jaar_zip[[#This Row],[Datum]],21))&gt;51),RIGHT(YEAR(jaar_zip[[#This Row],[Datum]])-1,2),RIGHT(YEAR(jaar_zip[[#This Row],[Datum]]),2))&amp;"-"&amp; TEXT(WEEKNUM(jaar_zip[[#This Row],[Datum]],21),"00")</f>
        <v>24-19</v>
      </c>
      <c r="L7526" s="101">
        <f>MONTH(jaar_zip[[#This Row],[Datum]])</f>
        <v>5</v>
      </c>
      <c r="M7526" s="101">
        <f>IF(ISNUMBER(jaar_zip[[#This Row],[etmaaltemperatuur]]),IF(jaar_zip[[#This Row],[etmaaltemperatuur]]&lt;stookgrens,stookgrens-jaar_zip[[#This Row],[etmaaltemperatuur]],0),"")</f>
        <v>3.5999999999999996</v>
      </c>
      <c r="N7526" s="101">
        <f>IF(ISNUMBER(jaar_zip[[#This Row],[graaddagen]]),IF(OR(MONTH(jaar_zip[[#This Row],[Datum]])=1,MONTH(jaar_zip[[#This Row],[Datum]])=2,MONTH(jaar_zip[[#This Row],[Datum]])=11,MONTH(jaar_zip[[#This Row],[Datum]])=12),1.1,IF(OR(MONTH(jaar_zip[[#This Row],[Datum]])=3,MONTH(jaar_zip[[#This Row],[Datum]])=10),1,0.8))*jaar_zip[[#This Row],[graaddagen]],"")</f>
        <v>2.88</v>
      </c>
      <c r="O7526" s="101">
        <f>IF(ISNUMBER(jaar_zip[[#This Row],[etmaaltemperatuur]]),IF(jaar_zip[[#This Row],[etmaaltemperatuur]]&gt;stookgrens,jaar_zip[[#This Row],[etmaaltemperatuur]]-stookgrens,0),"")</f>
        <v>0</v>
      </c>
    </row>
    <row r="7527" spans="1:15" x14ac:dyDescent="0.25">
      <c r="A7527">
        <v>350</v>
      </c>
      <c r="B7527">
        <v>20240507</v>
      </c>
      <c r="C7527">
        <v>3.6</v>
      </c>
      <c r="D7527">
        <v>14.9</v>
      </c>
      <c r="E7527">
        <v>2455</v>
      </c>
      <c r="F7527">
        <v>3.2</v>
      </c>
      <c r="G7527">
        <v>1019.6</v>
      </c>
      <c r="H7527">
        <v>75</v>
      </c>
      <c r="I7527" s="101" t="s">
        <v>39</v>
      </c>
      <c r="J7527" s="1">
        <f>DATEVALUE(RIGHT(jaar_zip[[#This Row],[YYYYMMDD]],2)&amp;"-"&amp;MID(jaar_zip[[#This Row],[YYYYMMDD]],5,2)&amp;"-"&amp;LEFT(jaar_zip[[#This Row],[YYYYMMDD]],4))</f>
        <v>45419</v>
      </c>
      <c r="K7527" s="101" t="str">
        <f>IF(AND(VALUE(MONTH(jaar_zip[[#This Row],[Datum]]))=1,VALUE(WEEKNUM(jaar_zip[[#This Row],[Datum]],21))&gt;51),RIGHT(YEAR(jaar_zip[[#This Row],[Datum]])-1,2),RIGHT(YEAR(jaar_zip[[#This Row],[Datum]]),2))&amp;"-"&amp; TEXT(WEEKNUM(jaar_zip[[#This Row],[Datum]],21),"00")</f>
        <v>24-19</v>
      </c>
      <c r="L7527" s="101">
        <f>MONTH(jaar_zip[[#This Row],[Datum]])</f>
        <v>5</v>
      </c>
      <c r="M7527" s="101">
        <f>IF(ISNUMBER(jaar_zip[[#This Row],[etmaaltemperatuur]]),IF(jaar_zip[[#This Row],[etmaaltemperatuur]]&lt;stookgrens,stookgrens-jaar_zip[[#This Row],[etmaaltemperatuur]],0),"")</f>
        <v>3.0999999999999996</v>
      </c>
      <c r="N7527" s="101">
        <f>IF(ISNUMBER(jaar_zip[[#This Row],[graaddagen]]),IF(OR(MONTH(jaar_zip[[#This Row],[Datum]])=1,MONTH(jaar_zip[[#This Row],[Datum]])=2,MONTH(jaar_zip[[#This Row],[Datum]])=11,MONTH(jaar_zip[[#This Row],[Datum]])=12),1.1,IF(OR(MONTH(jaar_zip[[#This Row],[Datum]])=3,MONTH(jaar_zip[[#This Row],[Datum]])=10),1,0.8))*jaar_zip[[#This Row],[graaddagen]],"")</f>
        <v>2.48</v>
      </c>
      <c r="O7527" s="101">
        <f>IF(ISNUMBER(jaar_zip[[#This Row],[etmaaltemperatuur]]),IF(jaar_zip[[#This Row],[etmaaltemperatuur]]&gt;stookgrens,jaar_zip[[#This Row],[etmaaltemperatuur]]-stookgrens,0),"")</f>
        <v>0</v>
      </c>
    </row>
    <row r="7528" spans="1:15" x14ac:dyDescent="0.25">
      <c r="A7528">
        <v>350</v>
      </c>
      <c r="B7528">
        <v>20240508</v>
      </c>
      <c r="C7528">
        <v>2.1</v>
      </c>
      <c r="D7528">
        <v>11.8</v>
      </c>
      <c r="E7528">
        <v>705</v>
      </c>
      <c r="F7528">
        <v>0</v>
      </c>
      <c r="G7528">
        <v>1027.5999999999999</v>
      </c>
      <c r="H7528">
        <v>84</v>
      </c>
      <c r="I7528" s="101" t="s">
        <v>39</v>
      </c>
      <c r="J7528" s="1">
        <f>DATEVALUE(RIGHT(jaar_zip[[#This Row],[YYYYMMDD]],2)&amp;"-"&amp;MID(jaar_zip[[#This Row],[YYYYMMDD]],5,2)&amp;"-"&amp;LEFT(jaar_zip[[#This Row],[YYYYMMDD]],4))</f>
        <v>45420</v>
      </c>
      <c r="K7528" s="101" t="str">
        <f>IF(AND(VALUE(MONTH(jaar_zip[[#This Row],[Datum]]))=1,VALUE(WEEKNUM(jaar_zip[[#This Row],[Datum]],21))&gt;51),RIGHT(YEAR(jaar_zip[[#This Row],[Datum]])-1,2),RIGHT(YEAR(jaar_zip[[#This Row],[Datum]]),2))&amp;"-"&amp; TEXT(WEEKNUM(jaar_zip[[#This Row],[Datum]],21),"00")</f>
        <v>24-19</v>
      </c>
      <c r="L7528" s="101">
        <f>MONTH(jaar_zip[[#This Row],[Datum]])</f>
        <v>5</v>
      </c>
      <c r="M7528" s="101">
        <f>IF(ISNUMBER(jaar_zip[[#This Row],[etmaaltemperatuur]]),IF(jaar_zip[[#This Row],[etmaaltemperatuur]]&lt;stookgrens,stookgrens-jaar_zip[[#This Row],[etmaaltemperatuur]],0),"")</f>
        <v>6.1999999999999993</v>
      </c>
      <c r="N7528" s="101">
        <f>IF(ISNUMBER(jaar_zip[[#This Row],[graaddagen]]),IF(OR(MONTH(jaar_zip[[#This Row],[Datum]])=1,MONTH(jaar_zip[[#This Row],[Datum]])=2,MONTH(jaar_zip[[#This Row],[Datum]])=11,MONTH(jaar_zip[[#This Row],[Datum]])=12),1.1,IF(OR(MONTH(jaar_zip[[#This Row],[Datum]])=3,MONTH(jaar_zip[[#This Row],[Datum]])=10),1,0.8))*jaar_zip[[#This Row],[graaddagen]],"")</f>
        <v>4.96</v>
      </c>
      <c r="O7528" s="101">
        <f>IF(ISNUMBER(jaar_zip[[#This Row],[etmaaltemperatuur]]),IF(jaar_zip[[#This Row],[etmaaltemperatuur]]&gt;stookgrens,jaar_zip[[#This Row],[etmaaltemperatuur]]-stookgrens,0),"")</f>
        <v>0</v>
      </c>
    </row>
    <row r="7529" spans="1:15" x14ac:dyDescent="0.25">
      <c r="A7529">
        <v>350</v>
      </c>
      <c r="B7529">
        <v>20240509</v>
      </c>
      <c r="C7529">
        <v>1.4</v>
      </c>
      <c r="D7529">
        <v>13.5</v>
      </c>
      <c r="E7529">
        <v>2082</v>
      </c>
      <c r="F7529">
        <v>0</v>
      </c>
      <c r="G7529">
        <v>1026.8</v>
      </c>
      <c r="H7529">
        <v>78</v>
      </c>
      <c r="I7529" s="101" t="s">
        <v>39</v>
      </c>
      <c r="J7529" s="1">
        <f>DATEVALUE(RIGHT(jaar_zip[[#This Row],[YYYYMMDD]],2)&amp;"-"&amp;MID(jaar_zip[[#This Row],[YYYYMMDD]],5,2)&amp;"-"&amp;LEFT(jaar_zip[[#This Row],[YYYYMMDD]],4))</f>
        <v>45421</v>
      </c>
      <c r="K7529" s="101" t="str">
        <f>IF(AND(VALUE(MONTH(jaar_zip[[#This Row],[Datum]]))=1,VALUE(WEEKNUM(jaar_zip[[#This Row],[Datum]],21))&gt;51),RIGHT(YEAR(jaar_zip[[#This Row],[Datum]])-1,2),RIGHT(YEAR(jaar_zip[[#This Row],[Datum]]),2))&amp;"-"&amp; TEXT(WEEKNUM(jaar_zip[[#This Row],[Datum]],21),"00")</f>
        <v>24-19</v>
      </c>
      <c r="L7529" s="101">
        <f>MONTH(jaar_zip[[#This Row],[Datum]])</f>
        <v>5</v>
      </c>
      <c r="M7529" s="101">
        <f>IF(ISNUMBER(jaar_zip[[#This Row],[etmaaltemperatuur]]),IF(jaar_zip[[#This Row],[etmaaltemperatuur]]&lt;stookgrens,stookgrens-jaar_zip[[#This Row],[etmaaltemperatuur]],0),"")</f>
        <v>4.5</v>
      </c>
      <c r="N7529" s="101">
        <f>IF(ISNUMBER(jaar_zip[[#This Row],[graaddagen]]),IF(OR(MONTH(jaar_zip[[#This Row],[Datum]])=1,MONTH(jaar_zip[[#This Row],[Datum]])=2,MONTH(jaar_zip[[#This Row],[Datum]])=11,MONTH(jaar_zip[[#This Row],[Datum]])=12),1.1,IF(OR(MONTH(jaar_zip[[#This Row],[Datum]])=3,MONTH(jaar_zip[[#This Row],[Datum]])=10),1,0.8))*jaar_zip[[#This Row],[graaddagen]],"")</f>
        <v>3.6</v>
      </c>
      <c r="O7529" s="101">
        <f>IF(ISNUMBER(jaar_zip[[#This Row],[etmaaltemperatuur]]),IF(jaar_zip[[#This Row],[etmaaltemperatuur]]&gt;stookgrens,jaar_zip[[#This Row],[etmaaltemperatuur]]-stookgrens,0),"")</f>
        <v>0</v>
      </c>
    </row>
    <row r="7530" spans="1:15" x14ac:dyDescent="0.25">
      <c r="A7530">
        <v>350</v>
      </c>
      <c r="B7530">
        <v>20240510</v>
      </c>
      <c r="C7530">
        <v>2.1</v>
      </c>
      <c r="D7530">
        <v>15.8</v>
      </c>
      <c r="E7530">
        <v>2326</v>
      </c>
      <c r="F7530">
        <v>0</v>
      </c>
      <c r="G7530">
        <v>1023.5</v>
      </c>
      <c r="H7530">
        <v>74</v>
      </c>
      <c r="I7530" s="101" t="s">
        <v>39</v>
      </c>
      <c r="J7530" s="1">
        <f>DATEVALUE(RIGHT(jaar_zip[[#This Row],[YYYYMMDD]],2)&amp;"-"&amp;MID(jaar_zip[[#This Row],[YYYYMMDD]],5,2)&amp;"-"&amp;LEFT(jaar_zip[[#This Row],[YYYYMMDD]],4))</f>
        <v>45422</v>
      </c>
      <c r="K7530" s="101" t="str">
        <f>IF(AND(VALUE(MONTH(jaar_zip[[#This Row],[Datum]]))=1,VALUE(WEEKNUM(jaar_zip[[#This Row],[Datum]],21))&gt;51),RIGHT(YEAR(jaar_zip[[#This Row],[Datum]])-1,2),RIGHT(YEAR(jaar_zip[[#This Row],[Datum]]),2))&amp;"-"&amp; TEXT(WEEKNUM(jaar_zip[[#This Row],[Datum]],21),"00")</f>
        <v>24-19</v>
      </c>
      <c r="L7530" s="101">
        <f>MONTH(jaar_zip[[#This Row],[Datum]])</f>
        <v>5</v>
      </c>
      <c r="M7530" s="101">
        <f>IF(ISNUMBER(jaar_zip[[#This Row],[etmaaltemperatuur]]),IF(jaar_zip[[#This Row],[etmaaltemperatuur]]&lt;stookgrens,stookgrens-jaar_zip[[#This Row],[etmaaltemperatuur]],0),"")</f>
        <v>2.1999999999999993</v>
      </c>
      <c r="N7530" s="101">
        <f>IF(ISNUMBER(jaar_zip[[#This Row],[graaddagen]]),IF(OR(MONTH(jaar_zip[[#This Row],[Datum]])=1,MONTH(jaar_zip[[#This Row],[Datum]])=2,MONTH(jaar_zip[[#This Row],[Datum]])=11,MONTH(jaar_zip[[#This Row],[Datum]])=12),1.1,IF(OR(MONTH(jaar_zip[[#This Row],[Datum]])=3,MONTH(jaar_zip[[#This Row],[Datum]])=10),1,0.8))*jaar_zip[[#This Row],[graaddagen]],"")</f>
        <v>1.7599999999999996</v>
      </c>
      <c r="O7530" s="101">
        <f>IF(ISNUMBER(jaar_zip[[#This Row],[etmaaltemperatuur]]),IF(jaar_zip[[#This Row],[etmaaltemperatuur]]&gt;stookgrens,jaar_zip[[#This Row],[etmaaltemperatuur]]-stookgrens,0),"")</f>
        <v>0</v>
      </c>
    </row>
    <row r="7531" spans="1:15" x14ac:dyDescent="0.25">
      <c r="A7531">
        <v>350</v>
      </c>
      <c r="B7531">
        <v>20240511</v>
      </c>
      <c r="C7531">
        <v>3.8</v>
      </c>
      <c r="D7531">
        <v>18</v>
      </c>
      <c r="E7531">
        <v>2383</v>
      </c>
      <c r="F7531">
        <v>0</v>
      </c>
      <c r="G7531">
        <v>1020.9</v>
      </c>
      <c r="H7531">
        <v>66</v>
      </c>
      <c r="I7531" s="101" t="s">
        <v>39</v>
      </c>
      <c r="J7531" s="1">
        <f>DATEVALUE(RIGHT(jaar_zip[[#This Row],[YYYYMMDD]],2)&amp;"-"&amp;MID(jaar_zip[[#This Row],[YYYYMMDD]],5,2)&amp;"-"&amp;LEFT(jaar_zip[[#This Row],[YYYYMMDD]],4))</f>
        <v>45423</v>
      </c>
      <c r="K7531" s="101" t="str">
        <f>IF(AND(VALUE(MONTH(jaar_zip[[#This Row],[Datum]]))=1,VALUE(WEEKNUM(jaar_zip[[#This Row],[Datum]],21))&gt;51),RIGHT(YEAR(jaar_zip[[#This Row],[Datum]])-1,2),RIGHT(YEAR(jaar_zip[[#This Row],[Datum]]),2))&amp;"-"&amp; TEXT(WEEKNUM(jaar_zip[[#This Row],[Datum]],21),"00")</f>
        <v>24-19</v>
      </c>
      <c r="L7531" s="101">
        <f>MONTH(jaar_zip[[#This Row],[Datum]])</f>
        <v>5</v>
      </c>
      <c r="M7531" s="101">
        <f>IF(ISNUMBER(jaar_zip[[#This Row],[etmaaltemperatuur]]),IF(jaar_zip[[#This Row],[etmaaltemperatuur]]&lt;stookgrens,stookgrens-jaar_zip[[#This Row],[etmaaltemperatuur]],0),"")</f>
        <v>0</v>
      </c>
      <c r="N7531" s="101">
        <f>IF(ISNUMBER(jaar_zip[[#This Row],[graaddagen]]),IF(OR(MONTH(jaar_zip[[#This Row],[Datum]])=1,MONTH(jaar_zip[[#This Row],[Datum]])=2,MONTH(jaar_zip[[#This Row],[Datum]])=11,MONTH(jaar_zip[[#This Row],[Datum]])=12),1.1,IF(OR(MONTH(jaar_zip[[#This Row],[Datum]])=3,MONTH(jaar_zip[[#This Row],[Datum]])=10),1,0.8))*jaar_zip[[#This Row],[graaddagen]],"")</f>
        <v>0</v>
      </c>
      <c r="O7531" s="101">
        <f>IF(ISNUMBER(jaar_zip[[#This Row],[etmaaltemperatuur]]),IF(jaar_zip[[#This Row],[etmaaltemperatuur]]&gt;stookgrens,jaar_zip[[#This Row],[etmaaltemperatuur]]-stookgrens,0),"")</f>
        <v>0</v>
      </c>
    </row>
    <row r="7532" spans="1:15" x14ac:dyDescent="0.25">
      <c r="A7532">
        <v>350</v>
      </c>
      <c r="B7532">
        <v>20240512</v>
      </c>
      <c r="C7532">
        <v>4</v>
      </c>
      <c r="D7532">
        <v>20.100000000000001</v>
      </c>
      <c r="E7532">
        <v>2434</v>
      </c>
      <c r="F7532">
        <v>0.3</v>
      </c>
      <c r="G7532">
        <v>1014.3</v>
      </c>
      <c r="H7532">
        <v>60</v>
      </c>
      <c r="I7532" s="101" t="s">
        <v>39</v>
      </c>
      <c r="J7532" s="1">
        <f>DATEVALUE(RIGHT(jaar_zip[[#This Row],[YYYYMMDD]],2)&amp;"-"&amp;MID(jaar_zip[[#This Row],[YYYYMMDD]],5,2)&amp;"-"&amp;LEFT(jaar_zip[[#This Row],[YYYYMMDD]],4))</f>
        <v>45424</v>
      </c>
      <c r="K7532" s="101" t="str">
        <f>IF(AND(VALUE(MONTH(jaar_zip[[#This Row],[Datum]]))=1,VALUE(WEEKNUM(jaar_zip[[#This Row],[Datum]],21))&gt;51),RIGHT(YEAR(jaar_zip[[#This Row],[Datum]])-1,2),RIGHT(YEAR(jaar_zip[[#This Row],[Datum]]),2))&amp;"-"&amp; TEXT(WEEKNUM(jaar_zip[[#This Row],[Datum]],21),"00")</f>
        <v>24-19</v>
      </c>
      <c r="L7532" s="101">
        <f>MONTH(jaar_zip[[#This Row],[Datum]])</f>
        <v>5</v>
      </c>
      <c r="M7532" s="101">
        <f>IF(ISNUMBER(jaar_zip[[#This Row],[etmaaltemperatuur]]),IF(jaar_zip[[#This Row],[etmaaltemperatuur]]&lt;stookgrens,stookgrens-jaar_zip[[#This Row],[etmaaltemperatuur]],0),"")</f>
        <v>0</v>
      </c>
      <c r="N7532" s="101">
        <f>IF(ISNUMBER(jaar_zip[[#This Row],[graaddagen]]),IF(OR(MONTH(jaar_zip[[#This Row],[Datum]])=1,MONTH(jaar_zip[[#This Row],[Datum]])=2,MONTH(jaar_zip[[#This Row],[Datum]])=11,MONTH(jaar_zip[[#This Row],[Datum]])=12),1.1,IF(OR(MONTH(jaar_zip[[#This Row],[Datum]])=3,MONTH(jaar_zip[[#This Row],[Datum]])=10),1,0.8))*jaar_zip[[#This Row],[graaddagen]],"")</f>
        <v>0</v>
      </c>
      <c r="O7532" s="101">
        <f>IF(ISNUMBER(jaar_zip[[#This Row],[etmaaltemperatuur]]),IF(jaar_zip[[#This Row],[etmaaltemperatuur]]&gt;stookgrens,jaar_zip[[#This Row],[etmaaltemperatuur]]-stookgrens,0),"")</f>
        <v>2.1000000000000014</v>
      </c>
    </row>
    <row r="7533" spans="1:15" x14ac:dyDescent="0.25">
      <c r="A7533">
        <v>350</v>
      </c>
      <c r="B7533">
        <v>20240513</v>
      </c>
      <c r="C7533">
        <v>3</v>
      </c>
      <c r="D7533">
        <v>19.2</v>
      </c>
      <c r="E7533">
        <v>2061</v>
      </c>
      <c r="F7533">
        <v>0.1</v>
      </c>
      <c r="G7533">
        <v>1009.6</v>
      </c>
      <c r="H7533">
        <v>77</v>
      </c>
      <c r="I7533" s="101" t="s">
        <v>39</v>
      </c>
      <c r="J7533" s="1">
        <f>DATEVALUE(RIGHT(jaar_zip[[#This Row],[YYYYMMDD]],2)&amp;"-"&amp;MID(jaar_zip[[#This Row],[YYYYMMDD]],5,2)&amp;"-"&amp;LEFT(jaar_zip[[#This Row],[YYYYMMDD]],4))</f>
        <v>45425</v>
      </c>
      <c r="K7533" s="101" t="str">
        <f>IF(AND(VALUE(MONTH(jaar_zip[[#This Row],[Datum]]))=1,VALUE(WEEKNUM(jaar_zip[[#This Row],[Datum]],21))&gt;51),RIGHT(YEAR(jaar_zip[[#This Row],[Datum]])-1,2),RIGHT(YEAR(jaar_zip[[#This Row],[Datum]]),2))&amp;"-"&amp; TEXT(WEEKNUM(jaar_zip[[#This Row],[Datum]],21),"00")</f>
        <v>24-20</v>
      </c>
      <c r="L7533" s="101">
        <f>MONTH(jaar_zip[[#This Row],[Datum]])</f>
        <v>5</v>
      </c>
      <c r="M7533" s="101">
        <f>IF(ISNUMBER(jaar_zip[[#This Row],[etmaaltemperatuur]]),IF(jaar_zip[[#This Row],[etmaaltemperatuur]]&lt;stookgrens,stookgrens-jaar_zip[[#This Row],[etmaaltemperatuur]],0),"")</f>
        <v>0</v>
      </c>
      <c r="N7533" s="101">
        <f>IF(ISNUMBER(jaar_zip[[#This Row],[graaddagen]]),IF(OR(MONTH(jaar_zip[[#This Row],[Datum]])=1,MONTH(jaar_zip[[#This Row],[Datum]])=2,MONTH(jaar_zip[[#This Row],[Datum]])=11,MONTH(jaar_zip[[#This Row],[Datum]])=12),1.1,IF(OR(MONTH(jaar_zip[[#This Row],[Datum]])=3,MONTH(jaar_zip[[#This Row],[Datum]])=10),1,0.8))*jaar_zip[[#This Row],[graaddagen]],"")</f>
        <v>0</v>
      </c>
      <c r="O7533" s="101">
        <f>IF(ISNUMBER(jaar_zip[[#This Row],[etmaaltemperatuur]]),IF(jaar_zip[[#This Row],[etmaaltemperatuur]]&gt;stookgrens,jaar_zip[[#This Row],[etmaaltemperatuur]]-stookgrens,0),"")</f>
        <v>1.1999999999999993</v>
      </c>
    </row>
    <row r="7534" spans="1:15" x14ac:dyDescent="0.25">
      <c r="A7534">
        <v>350</v>
      </c>
      <c r="B7534">
        <v>20240514</v>
      </c>
      <c r="C7534">
        <v>4.3</v>
      </c>
      <c r="D7534">
        <v>20.399999999999999</v>
      </c>
      <c r="E7534">
        <v>2386</v>
      </c>
      <c r="F7534">
        <v>1.4</v>
      </c>
      <c r="G7534">
        <v>1004.5</v>
      </c>
      <c r="H7534">
        <v>69</v>
      </c>
      <c r="I7534" s="101" t="s">
        <v>39</v>
      </c>
      <c r="J7534" s="1">
        <f>DATEVALUE(RIGHT(jaar_zip[[#This Row],[YYYYMMDD]],2)&amp;"-"&amp;MID(jaar_zip[[#This Row],[YYYYMMDD]],5,2)&amp;"-"&amp;LEFT(jaar_zip[[#This Row],[YYYYMMDD]],4))</f>
        <v>45426</v>
      </c>
      <c r="K7534" s="101" t="str">
        <f>IF(AND(VALUE(MONTH(jaar_zip[[#This Row],[Datum]]))=1,VALUE(WEEKNUM(jaar_zip[[#This Row],[Datum]],21))&gt;51),RIGHT(YEAR(jaar_zip[[#This Row],[Datum]])-1,2),RIGHT(YEAR(jaar_zip[[#This Row],[Datum]]),2))&amp;"-"&amp; TEXT(WEEKNUM(jaar_zip[[#This Row],[Datum]],21),"00")</f>
        <v>24-20</v>
      </c>
      <c r="L7534" s="101">
        <f>MONTH(jaar_zip[[#This Row],[Datum]])</f>
        <v>5</v>
      </c>
      <c r="M7534" s="101">
        <f>IF(ISNUMBER(jaar_zip[[#This Row],[etmaaltemperatuur]]),IF(jaar_zip[[#This Row],[etmaaltemperatuur]]&lt;stookgrens,stookgrens-jaar_zip[[#This Row],[etmaaltemperatuur]],0),"")</f>
        <v>0</v>
      </c>
      <c r="N7534" s="101">
        <f>IF(ISNUMBER(jaar_zip[[#This Row],[graaddagen]]),IF(OR(MONTH(jaar_zip[[#This Row],[Datum]])=1,MONTH(jaar_zip[[#This Row],[Datum]])=2,MONTH(jaar_zip[[#This Row],[Datum]])=11,MONTH(jaar_zip[[#This Row],[Datum]])=12),1.1,IF(OR(MONTH(jaar_zip[[#This Row],[Datum]])=3,MONTH(jaar_zip[[#This Row],[Datum]])=10),1,0.8))*jaar_zip[[#This Row],[graaddagen]],"")</f>
        <v>0</v>
      </c>
      <c r="O7534" s="101">
        <f>IF(ISNUMBER(jaar_zip[[#This Row],[etmaaltemperatuur]]),IF(jaar_zip[[#This Row],[etmaaltemperatuur]]&gt;stookgrens,jaar_zip[[#This Row],[etmaaltemperatuur]]-stookgrens,0),"")</f>
        <v>2.3999999999999986</v>
      </c>
    </row>
    <row r="7535" spans="1:15" x14ac:dyDescent="0.25">
      <c r="A7535">
        <v>350</v>
      </c>
      <c r="B7535">
        <v>20240515</v>
      </c>
      <c r="C7535">
        <v>1.4</v>
      </c>
      <c r="D7535">
        <v>15.8</v>
      </c>
      <c r="E7535">
        <v>742</v>
      </c>
      <c r="F7535">
        <v>5.7</v>
      </c>
      <c r="G7535">
        <v>1006.2</v>
      </c>
      <c r="H7535">
        <v>92</v>
      </c>
      <c r="I7535" s="101" t="s">
        <v>39</v>
      </c>
      <c r="J7535" s="1">
        <f>DATEVALUE(RIGHT(jaar_zip[[#This Row],[YYYYMMDD]],2)&amp;"-"&amp;MID(jaar_zip[[#This Row],[YYYYMMDD]],5,2)&amp;"-"&amp;LEFT(jaar_zip[[#This Row],[YYYYMMDD]],4))</f>
        <v>45427</v>
      </c>
      <c r="K7535" s="101" t="str">
        <f>IF(AND(VALUE(MONTH(jaar_zip[[#This Row],[Datum]]))=1,VALUE(WEEKNUM(jaar_zip[[#This Row],[Datum]],21))&gt;51),RIGHT(YEAR(jaar_zip[[#This Row],[Datum]])-1,2),RIGHT(YEAR(jaar_zip[[#This Row],[Datum]]),2))&amp;"-"&amp; TEXT(WEEKNUM(jaar_zip[[#This Row],[Datum]],21),"00")</f>
        <v>24-20</v>
      </c>
      <c r="L7535" s="101">
        <f>MONTH(jaar_zip[[#This Row],[Datum]])</f>
        <v>5</v>
      </c>
      <c r="M7535" s="101">
        <f>IF(ISNUMBER(jaar_zip[[#This Row],[etmaaltemperatuur]]),IF(jaar_zip[[#This Row],[etmaaltemperatuur]]&lt;stookgrens,stookgrens-jaar_zip[[#This Row],[etmaaltemperatuur]],0),"")</f>
        <v>2.1999999999999993</v>
      </c>
      <c r="N7535" s="101">
        <f>IF(ISNUMBER(jaar_zip[[#This Row],[graaddagen]]),IF(OR(MONTH(jaar_zip[[#This Row],[Datum]])=1,MONTH(jaar_zip[[#This Row],[Datum]])=2,MONTH(jaar_zip[[#This Row],[Datum]])=11,MONTH(jaar_zip[[#This Row],[Datum]])=12),1.1,IF(OR(MONTH(jaar_zip[[#This Row],[Datum]])=3,MONTH(jaar_zip[[#This Row],[Datum]])=10),1,0.8))*jaar_zip[[#This Row],[graaddagen]],"")</f>
        <v>1.7599999999999996</v>
      </c>
      <c r="O7535" s="101">
        <f>IF(ISNUMBER(jaar_zip[[#This Row],[etmaaltemperatuur]]),IF(jaar_zip[[#This Row],[etmaaltemperatuur]]&gt;stookgrens,jaar_zip[[#This Row],[etmaaltemperatuur]]-stookgrens,0),"")</f>
        <v>0</v>
      </c>
    </row>
    <row r="7536" spans="1:15" x14ac:dyDescent="0.25">
      <c r="A7536">
        <v>350</v>
      </c>
      <c r="B7536">
        <v>20240516</v>
      </c>
      <c r="C7536">
        <v>2.5</v>
      </c>
      <c r="D7536">
        <v>16.100000000000001</v>
      </c>
      <c r="E7536">
        <v>1411</v>
      </c>
      <c r="F7536">
        <v>5.5</v>
      </c>
      <c r="G7536">
        <v>1004.8</v>
      </c>
      <c r="H7536">
        <v>89</v>
      </c>
      <c r="I7536" s="101" t="s">
        <v>39</v>
      </c>
      <c r="J7536" s="1">
        <f>DATEVALUE(RIGHT(jaar_zip[[#This Row],[YYYYMMDD]],2)&amp;"-"&amp;MID(jaar_zip[[#This Row],[YYYYMMDD]],5,2)&amp;"-"&amp;LEFT(jaar_zip[[#This Row],[YYYYMMDD]],4))</f>
        <v>45428</v>
      </c>
      <c r="K7536" s="101" t="str">
        <f>IF(AND(VALUE(MONTH(jaar_zip[[#This Row],[Datum]]))=1,VALUE(WEEKNUM(jaar_zip[[#This Row],[Datum]],21))&gt;51),RIGHT(YEAR(jaar_zip[[#This Row],[Datum]])-1,2),RIGHT(YEAR(jaar_zip[[#This Row],[Datum]]),2))&amp;"-"&amp; TEXT(WEEKNUM(jaar_zip[[#This Row],[Datum]],21),"00")</f>
        <v>24-20</v>
      </c>
      <c r="L7536" s="101">
        <f>MONTH(jaar_zip[[#This Row],[Datum]])</f>
        <v>5</v>
      </c>
      <c r="M7536" s="101">
        <f>IF(ISNUMBER(jaar_zip[[#This Row],[etmaaltemperatuur]]),IF(jaar_zip[[#This Row],[etmaaltemperatuur]]&lt;stookgrens,stookgrens-jaar_zip[[#This Row],[etmaaltemperatuur]],0),"")</f>
        <v>1.8999999999999986</v>
      </c>
      <c r="N7536" s="101">
        <f>IF(ISNUMBER(jaar_zip[[#This Row],[graaddagen]]),IF(OR(MONTH(jaar_zip[[#This Row],[Datum]])=1,MONTH(jaar_zip[[#This Row],[Datum]])=2,MONTH(jaar_zip[[#This Row],[Datum]])=11,MONTH(jaar_zip[[#This Row],[Datum]])=12),1.1,IF(OR(MONTH(jaar_zip[[#This Row],[Datum]])=3,MONTH(jaar_zip[[#This Row],[Datum]])=10),1,0.8))*jaar_zip[[#This Row],[graaddagen]],"")</f>
        <v>1.5199999999999989</v>
      </c>
      <c r="O7536" s="101">
        <f>IF(ISNUMBER(jaar_zip[[#This Row],[etmaaltemperatuur]]),IF(jaar_zip[[#This Row],[etmaaltemperatuur]]&gt;stookgrens,jaar_zip[[#This Row],[etmaaltemperatuur]]-stookgrens,0),"")</f>
        <v>0</v>
      </c>
    </row>
    <row r="7537" spans="1:15" x14ac:dyDescent="0.25">
      <c r="A7537">
        <v>350</v>
      </c>
      <c r="B7537">
        <v>20240517</v>
      </c>
      <c r="C7537">
        <v>3</v>
      </c>
      <c r="D7537">
        <v>14.7</v>
      </c>
      <c r="E7537">
        <v>776</v>
      </c>
      <c r="F7537">
        <v>6.6</v>
      </c>
      <c r="G7537">
        <v>1008.3</v>
      </c>
      <c r="H7537">
        <v>91</v>
      </c>
      <c r="I7537" s="101" t="s">
        <v>39</v>
      </c>
      <c r="J7537" s="1">
        <f>DATEVALUE(RIGHT(jaar_zip[[#This Row],[YYYYMMDD]],2)&amp;"-"&amp;MID(jaar_zip[[#This Row],[YYYYMMDD]],5,2)&amp;"-"&amp;LEFT(jaar_zip[[#This Row],[YYYYMMDD]],4))</f>
        <v>45429</v>
      </c>
      <c r="K7537" s="101" t="str">
        <f>IF(AND(VALUE(MONTH(jaar_zip[[#This Row],[Datum]]))=1,VALUE(WEEKNUM(jaar_zip[[#This Row],[Datum]],21))&gt;51),RIGHT(YEAR(jaar_zip[[#This Row],[Datum]])-1,2),RIGHT(YEAR(jaar_zip[[#This Row],[Datum]]),2))&amp;"-"&amp; TEXT(WEEKNUM(jaar_zip[[#This Row],[Datum]],21),"00")</f>
        <v>24-20</v>
      </c>
      <c r="L7537" s="101">
        <f>MONTH(jaar_zip[[#This Row],[Datum]])</f>
        <v>5</v>
      </c>
      <c r="M7537" s="101">
        <f>IF(ISNUMBER(jaar_zip[[#This Row],[etmaaltemperatuur]]),IF(jaar_zip[[#This Row],[etmaaltemperatuur]]&lt;stookgrens,stookgrens-jaar_zip[[#This Row],[etmaaltemperatuur]],0),"")</f>
        <v>3.3000000000000007</v>
      </c>
      <c r="N7537" s="101">
        <f>IF(ISNUMBER(jaar_zip[[#This Row],[graaddagen]]),IF(OR(MONTH(jaar_zip[[#This Row],[Datum]])=1,MONTH(jaar_zip[[#This Row],[Datum]])=2,MONTH(jaar_zip[[#This Row],[Datum]])=11,MONTH(jaar_zip[[#This Row],[Datum]])=12),1.1,IF(OR(MONTH(jaar_zip[[#This Row],[Datum]])=3,MONTH(jaar_zip[[#This Row],[Datum]])=10),1,0.8))*jaar_zip[[#This Row],[graaddagen]],"")</f>
        <v>2.6400000000000006</v>
      </c>
      <c r="O7537" s="101">
        <f>IF(ISNUMBER(jaar_zip[[#This Row],[etmaaltemperatuur]]),IF(jaar_zip[[#This Row],[etmaaltemperatuur]]&gt;stookgrens,jaar_zip[[#This Row],[etmaaltemperatuur]]-stookgrens,0),"")</f>
        <v>0</v>
      </c>
    </row>
    <row r="7538" spans="1:15" x14ac:dyDescent="0.25">
      <c r="A7538">
        <v>350</v>
      </c>
      <c r="B7538">
        <v>20240518</v>
      </c>
      <c r="C7538">
        <v>2.5</v>
      </c>
      <c r="D7538">
        <v>15.4</v>
      </c>
      <c r="E7538">
        <v>1604</v>
      </c>
      <c r="F7538">
        <v>9.6999999999999993</v>
      </c>
      <c r="G7538">
        <v>1010.6</v>
      </c>
      <c r="H7538">
        <v>88</v>
      </c>
      <c r="I7538" s="101" t="s">
        <v>39</v>
      </c>
      <c r="J7538" s="1">
        <f>DATEVALUE(RIGHT(jaar_zip[[#This Row],[YYYYMMDD]],2)&amp;"-"&amp;MID(jaar_zip[[#This Row],[YYYYMMDD]],5,2)&amp;"-"&amp;LEFT(jaar_zip[[#This Row],[YYYYMMDD]],4))</f>
        <v>45430</v>
      </c>
      <c r="K7538" s="101" t="str">
        <f>IF(AND(VALUE(MONTH(jaar_zip[[#This Row],[Datum]]))=1,VALUE(WEEKNUM(jaar_zip[[#This Row],[Datum]],21))&gt;51),RIGHT(YEAR(jaar_zip[[#This Row],[Datum]])-1,2),RIGHT(YEAR(jaar_zip[[#This Row],[Datum]]),2))&amp;"-"&amp; TEXT(WEEKNUM(jaar_zip[[#This Row],[Datum]],21),"00")</f>
        <v>24-20</v>
      </c>
      <c r="L7538" s="101">
        <f>MONTH(jaar_zip[[#This Row],[Datum]])</f>
        <v>5</v>
      </c>
      <c r="M7538" s="101">
        <f>IF(ISNUMBER(jaar_zip[[#This Row],[etmaaltemperatuur]]),IF(jaar_zip[[#This Row],[etmaaltemperatuur]]&lt;stookgrens,stookgrens-jaar_zip[[#This Row],[etmaaltemperatuur]],0),"")</f>
        <v>2.5999999999999996</v>
      </c>
      <c r="N7538" s="101">
        <f>IF(ISNUMBER(jaar_zip[[#This Row],[graaddagen]]),IF(OR(MONTH(jaar_zip[[#This Row],[Datum]])=1,MONTH(jaar_zip[[#This Row],[Datum]])=2,MONTH(jaar_zip[[#This Row],[Datum]])=11,MONTH(jaar_zip[[#This Row],[Datum]])=12),1.1,IF(OR(MONTH(jaar_zip[[#This Row],[Datum]])=3,MONTH(jaar_zip[[#This Row],[Datum]])=10),1,0.8))*jaar_zip[[#This Row],[graaddagen]],"")</f>
        <v>2.0799999999999996</v>
      </c>
      <c r="O7538" s="101">
        <f>IF(ISNUMBER(jaar_zip[[#This Row],[etmaaltemperatuur]]),IF(jaar_zip[[#This Row],[etmaaltemperatuur]]&gt;stookgrens,jaar_zip[[#This Row],[etmaaltemperatuur]]-stookgrens,0),"")</f>
        <v>0</v>
      </c>
    </row>
    <row r="7539" spans="1:15" x14ac:dyDescent="0.25">
      <c r="A7539">
        <v>350</v>
      </c>
      <c r="B7539">
        <v>20240519</v>
      </c>
      <c r="C7539">
        <v>2.2999999999999998</v>
      </c>
      <c r="D7539">
        <v>15</v>
      </c>
      <c r="E7539">
        <v>1380</v>
      </c>
      <c r="F7539">
        <v>-0.1</v>
      </c>
      <c r="G7539">
        <v>1011.3</v>
      </c>
      <c r="H7539">
        <v>86</v>
      </c>
      <c r="I7539" s="101" t="s">
        <v>39</v>
      </c>
      <c r="J7539" s="1">
        <f>DATEVALUE(RIGHT(jaar_zip[[#This Row],[YYYYMMDD]],2)&amp;"-"&amp;MID(jaar_zip[[#This Row],[YYYYMMDD]],5,2)&amp;"-"&amp;LEFT(jaar_zip[[#This Row],[YYYYMMDD]],4))</f>
        <v>45431</v>
      </c>
      <c r="K7539" s="101" t="str">
        <f>IF(AND(VALUE(MONTH(jaar_zip[[#This Row],[Datum]]))=1,VALUE(WEEKNUM(jaar_zip[[#This Row],[Datum]],21))&gt;51),RIGHT(YEAR(jaar_zip[[#This Row],[Datum]])-1,2),RIGHT(YEAR(jaar_zip[[#This Row],[Datum]]),2))&amp;"-"&amp; TEXT(WEEKNUM(jaar_zip[[#This Row],[Datum]],21),"00")</f>
        <v>24-20</v>
      </c>
      <c r="L7539" s="101">
        <f>MONTH(jaar_zip[[#This Row],[Datum]])</f>
        <v>5</v>
      </c>
      <c r="M7539" s="101">
        <f>IF(ISNUMBER(jaar_zip[[#This Row],[etmaaltemperatuur]]),IF(jaar_zip[[#This Row],[etmaaltemperatuur]]&lt;stookgrens,stookgrens-jaar_zip[[#This Row],[etmaaltemperatuur]],0),"")</f>
        <v>3</v>
      </c>
      <c r="N7539" s="101">
        <f>IF(ISNUMBER(jaar_zip[[#This Row],[graaddagen]]),IF(OR(MONTH(jaar_zip[[#This Row],[Datum]])=1,MONTH(jaar_zip[[#This Row],[Datum]])=2,MONTH(jaar_zip[[#This Row],[Datum]])=11,MONTH(jaar_zip[[#This Row],[Datum]])=12),1.1,IF(OR(MONTH(jaar_zip[[#This Row],[Datum]])=3,MONTH(jaar_zip[[#This Row],[Datum]])=10),1,0.8))*jaar_zip[[#This Row],[graaddagen]],"")</f>
        <v>2.4000000000000004</v>
      </c>
      <c r="O7539" s="101">
        <f>IF(ISNUMBER(jaar_zip[[#This Row],[etmaaltemperatuur]]),IF(jaar_zip[[#This Row],[etmaaltemperatuur]]&gt;stookgrens,jaar_zip[[#This Row],[etmaaltemperatuur]]-stookgrens,0),"")</f>
        <v>0</v>
      </c>
    </row>
    <row r="7540" spans="1:15" x14ac:dyDescent="0.25">
      <c r="A7540">
        <v>350</v>
      </c>
      <c r="B7540">
        <v>20240520</v>
      </c>
      <c r="C7540">
        <v>2.2999999999999998</v>
      </c>
      <c r="D7540">
        <v>14.9</v>
      </c>
      <c r="E7540">
        <v>1186</v>
      </c>
      <c r="F7540">
        <v>13.2</v>
      </c>
      <c r="G7540">
        <v>1010.9</v>
      </c>
      <c r="H7540">
        <v>91</v>
      </c>
      <c r="I7540" s="101" t="s">
        <v>39</v>
      </c>
      <c r="J7540" s="1">
        <f>DATEVALUE(RIGHT(jaar_zip[[#This Row],[YYYYMMDD]],2)&amp;"-"&amp;MID(jaar_zip[[#This Row],[YYYYMMDD]],5,2)&amp;"-"&amp;LEFT(jaar_zip[[#This Row],[YYYYMMDD]],4))</f>
        <v>45432</v>
      </c>
      <c r="K7540" s="101" t="str">
        <f>IF(AND(VALUE(MONTH(jaar_zip[[#This Row],[Datum]]))=1,VALUE(WEEKNUM(jaar_zip[[#This Row],[Datum]],21))&gt;51),RIGHT(YEAR(jaar_zip[[#This Row],[Datum]])-1,2),RIGHT(YEAR(jaar_zip[[#This Row],[Datum]]),2))&amp;"-"&amp; TEXT(WEEKNUM(jaar_zip[[#This Row],[Datum]],21),"00")</f>
        <v>24-21</v>
      </c>
      <c r="L7540" s="101">
        <f>MONTH(jaar_zip[[#This Row],[Datum]])</f>
        <v>5</v>
      </c>
      <c r="M7540" s="101">
        <f>IF(ISNUMBER(jaar_zip[[#This Row],[etmaaltemperatuur]]),IF(jaar_zip[[#This Row],[etmaaltemperatuur]]&lt;stookgrens,stookgrens-jaar_zip[[#This Row],[etmaaltemperatuur]],0),"")</f>
        <v>3.0999999999999996</v>
      </c>
      <c r="N7540" s="101">
        <f>IF(ISNUMBER(jaar_zip[[#This Row],[graaddagen]]),IF(OR(MONTH(jaar_zip[[#This Row],[Datum]])=1,MONTH(jaar_zip[[#This Row],[Datum]])=2,MONTH(jaar_zip[[#This Row],[Datum]])=11,MONTH(jaar_zip[[#This Row],[Datum]])=12),1.1,IF(OR(MONTH(jaar_zip[[#This Row],[Datum]])=3,MONTH(jaar_zip[[#This Row],[Datum]])=10),1,0.8))*jaar_zip[[#This Row],[graaddagen]],"")</f>
        <v>2.48</v>
      </c>
      <c r="O7540" s="101">
        <f>IF(ISNUMBER(jaar_zip[[#This Row],[etmaaltemperatuur]]),IF(jaar_zip[[#This Row],[etmaaltemperatuur]]&gt;stookgrens,jaar_zip[[#This Row],[etmaaltemperatuur]]-stookgrens,0),"")</f>
        <v>0</v>
      </c>
    </row>
    <row r="7541" spans="1:15" x14ac:dyDescent="0.25">
      <c r="A7541">
        <v>350</v>
      </c>
      <c r="B7541">
        <v>20240521</v>
      </c>
      <c r="C7541">
        <v>2.5</v>
      </c>
      <c r="D7541">
        <v>16.7</v>
      </c>
      <c r="E7541">
        <v>1506</v>
      </c>
      <c r="F7541">
        <v>8.1</v>
      </c>
      <c r="G7541">
        <v>1007.1</v>
      </c>
      <c r="H7541">
        <v>86</v>
      </c>
      <c r="I7541" s="101" t="s">
        <v>39</v>
      </c>
      <c r="J7541" s="1">
        <f>DATEVALUE(RIGHT(jaar_zip[[#This Row],[YYYYMMDD]],2)&amp;"-"&amp;MID(jaar_zip[[#This Row],[YYYYMMDD]],5,2)&amp;"-"&amp;LEFT(jaar_zip[[#This Row],[YYYYMMDD]],4))</f>
        <v>45433</v>
      </c>
      <c r="K7541" s="101" t="str">
        <f>IF(AND(VALUE(MONTH(jaar_zip[[#This Row],[Datum]]))=1,VALUE(WEEKNUM(jaar_zip[[#This Row],[Datum]],21))&gt;51),RIGHT(YEAR(jaar_zip[[#This Row],[Datum]])-1,2),RIGHT(YEAR(jaar_zip[[#This Row],[Datum]]),2))&amp;"-"&amp; TEXT(WEEKNUM(jaar_zip[[#This Row],[Datum]],21),"00")</f>
        <v>24-21</v>
      </c>
      <c r="L7541" s="101">
        <f>MONTH(jaar_zip[[#This Row],[Datum]])</f>
        <v>5</v>
      </c>
      <c r="M7541" s="101">
        <f>IF(ISNUMBER(jaar_zip[[#This Row],[etmaaltemperatuur]]),IF(jaar_zip[[#This Row],[etmaaltemperatuur]]&lt;stookgrens,stookgrens-jaar_zip[[#This Row],[etmaaltemperatuur]],0),"")</f>
        <v>1.3000000000000007</v>
      </c>
      <c r="N7541" s="101">
        <f>IF(ISNUMBER(jaar_zip[[#This Row],[graaddagen]]),IF(OR(MONTH(jaar_zip[[#This Row],[Datum]])=1,MONTH(jaar_zip[[#This Row],[Datum]])=2,MONTH(jaar_zip[[#This Row],[Datum]])=11,MONTH(jaar_zip[[#This Row],[Datum]])=12),1.1,IF(OR(MONTH(jaar_zip[[#This Row],[Datum]])=3,MONTH(jaar_zip[[#This Row],[Datum]])=10),1,0.8))*jaar_zip[[#This Row],[graaddagen]],"")</f>
        <v>1.0400000000000007</v>
      </c>
      <c r="O7541" s="101">
        <f>IF(ISNUMBER(jaar_zip[[#This Row],[etmaaltemperatuur]]),IF(jaar_zip[[#This Row],[etmaaltemperatuur]]&gt;stookgrens,jaar_zip[[#This Row],[etmaaltemperatuur]]-stookgrens,0),"")</f>
        <v>0</v>
      </c>
    </row>
    <row r="7542" spans="1:15" x14ac:dyDescent="0.25">
      <c r="A7542">
        <v>350</v>
      </c>
      <c r="B7542">
        <v>20240522</v>
      </c>
      <c r="C7542">
        <v>3.5</v>
      </c>
      <c r="D7542">
        <v>15.5</v>
      </c>
      <c r="E7542">
        <v>1379</v>
      </c>
      <c r="F7542">
        <v>0.4</v>
      </c>
      <c r="G7542">
        <v>1008.5</v>
      </c>
      <c r="H7542">
        <v>81</v>
      </c>
      <c r="I7542" s="101" t="s">
        <v>39</v>
      </c>
      <c r="J7542" s="1">
        <f>DATEVALUE(RIGHT(jaar_zip[[#This Row],[YYYYMMDD]],2)&amp;"-"&amp;MID(jaar_zip[[#This Row],[YYYYMMDD]],5,2)&amp;"-"&amp;LEFT(jaar_zip[[#This Row],[YYYYMMDD]],4))</f>
        <v>45434</v>
      </c>
      <c r="K7542" s="101" t="str">
        <f>IF(AND(VALUE(MONTH(jaar_zip[[#This Row],[Datum]]))=1,VALUE(WEEKNUM(jaar_zip[[#This Row],[Datum]],21))&gt;51),RIGHT(YEAR(jaar_zip[[#This Row],[Datum]])-1,2),RIGHT(YEAR(jaar_zip[[#This Row],[Datum]]),2))&amp;"-"&amp; TEXT(WEEKNUM(jaar_zip[[#This Row],[Datum]],21),"00")</f>
        <v>24-21</v>
      </c>
      <c r="L7542" s="101">
        <f>MONTH(jaar_zip[[#This Row],[Datum]])</f>
        <v>5</v>
      </c>
      <c r="M7542" s="101">
        <f>IF(ISNUMBER(jaar_zip[[#This Row],[etmaaltemperatuur]]),IF(jaar_zip[[#This Row],[etmaaltemperatuur]]&lt;stookgrens,stookgrens-jaar_zip[[#This Row],[etmaaltemperatuur]],0),"")</f>
        <v>2.5</v>
      </c>
      <c r="N7542" s="101">
        <f>IF(ISNUMBER(jaar_zip[[#This Row],[graaddagen]]),IF(OR(MONTH(jaar_zip[[#This Row],[Datum]])=1,MONTH(jaar_zip[[#This Row],[Datum]])=2,MONTH(jaar_zip[[#This Row],[Datum]])=11,MONTH(jaar_zip[[#This Row],[Datum]])=12),1.1,IF(OR(MONTH(jaar_zip[[#This Row],[Datum]])=3,MONTH(jaar_zip[[#This Row],[Datum]])=10),1,0.8))*jaar_zip[[#This Row],[graaddagen]],"")</f>
        <v>2</v>
      </c>
      <c r="O7542" s="101">
        <f>IF(ISNUMBER(jaar_zip[[#This Row],[etmaaltemperatuur]]),IF(jaar_zip[[#This Row],[etmaaltemperatuur]]&gt;stookgrens,jaar_zip[[#This Row],[etmaaltemperatuur]]-stookgrens,0),"")</f>
        <v>0</v>
      </c>
    </row>
    <row r="7543" spans="1:15" x14ac:dyDescent="0.25">
      <c r="A7543">
        <v>350</v>
      </c>
      <c r="B7543">
        <v>20240523</v>
      </c>
      <c r="C7543">
        <v>2.6</v>
      </c>
      <c r="D7543">
        <v>14.5</v>
      </c>
      <c r="E7543">
        <v>1226</v>
      </c>
      <c r="F7543">
        <v>0.4</v>
      </c>
      <c r="G7543">
        <v>1014.8</v>
      </c>
      <c r="H7543">
        <v>83</v>
      </c>
      <c r="I7543" s="101" t="s">
        <v>39</v>
      </c>
      <c r="J7543" s="1">
        <f>DATEVALUE(RIGHT(jaar_zip[[#This Row],[YYYYMMDD]],2)&amp;"-"&amp;MID(jaar_zip[[#This Row],[YYYYMMDD]],5,2)&amp;"-"&amp;LEFT(jaar_zip[[#This Row],[YYYYMMDD]],4))</f>
        <v>45435</v>
      </c>
      <c r="K7543" s="101" t="str">
        <f>IF(AND(VALUE(MONTH(jaar_zip[[#This Row],[Datum]]))=1,VALUE(WEEKNUM(jaar_zip[[#This Row],[Datum]],21))&gt;51),RIGHT(YEAR(jaar_zip[[#This Row],[Datum]])-1,2),RIGHT(YEAR(jaar_zip[[#This Row],[Datum]]),2))&amp;"-"&amp; TEXT(WEEKNUM(jaar_zip[[#This Row],[Datum]],21),"00")</f>
        <v>24-21</v>
      </c>
      <c r="L7543" s="101">
        <f>MONTH(jaar_zip[[#This Row],[Datum]])</f>
        <v>5</v>
      </c>
      <c r="M7543" s="101">
        <f>IF(ISNUMBER(jaar_zip[[#This Row],[etmaaltemperatuur]]),IF(jaar_zip[[#This Row],[etmaaltemperatuur]]&lt;stookgrens,stookgrens-jaar_zip[[#This Row],[etmaaltemperatuur]],0),"")</f>
        <v>3.5</v>
      </c>
      <c r="N7543" s="101">
        <f>IF(ISNUMBER(jaar_zip[[#This Row],[graaddagen]]),IF(OR(MONTH(jaar_zip[[#This Row],[Datum]])=1,MONTH(jaar_zip[[#This Row],[Datum]])=2,MONTH(jaar_zip[[#This Row],[Datum]])=11,MONTH(jaar_zip[[#This Row],[Datum]])=12),1.1,IF(OR(MONTH(jaar_zip[[#This Row],[Datum]])=3,MONTH(jaar_zip[[#This Row],[Datum]])=10),1,0.8))*jaar_zip[[#This Row],[graaddagen]],"")</f>
        <v>2.8000000000000003</v>
      </c>
      <c r="O7543" s="101">
        <f>IF(ISNUMBER(jaar_zip[[#This Row],[etmaaltemperatuur]]),IF(jaar_zip[[#This Row],[etmaaltemperatuur]]&gt;stookgrens,jaar_zip[[#This Row],[etmaaltemperatuur]]-stookgrens,0),"")</f>
        <v>0</v>
      </c>
    </row>
    <row r="7544" spans="1:15" x14ac:dyDescent="0.25">
      <c r="A7544">
        <v>350</v>
      </c>
      <c r="B7544">
        <v>20240524</v>
      </c>
      <c r="C7544">
        <v>2.2999999999999998</v>
      </c>
      <c r="D7544">
        <v>13.3</v>
      </c>
      <c r="E7544">
        <v>487</v>
      </c>
      <c r="F7544">
        <v>15.6</v>
      </c>
      <c r="G7544">
        <v>1018.1</v>
      </c>
      <c r="H7544">
        <v>96</v>
      </c>
      <c r="I7544" s="101" t="s">
        <v>39</v>
      </c>
      <c r="J7544" s="1">
        <f>DATEVALUE(RIGHT(jaar_zip[[#This Row],[YYYYMMDD]],2)&amp;"-"&amp;MID(jaar_zip[[#This Row],[YYYYMMDD]],5,2)&amp;"-"&amp;LEFT(jaar_zip[[#This Row],[YYYYMMDD]],4))</f>
        <v>45436</v>
      </c>
      <c r="K7544" s="101" t="str">
        <f>IF(AND(VALUE(MONTH(jaar_zip[[#This Row],[Datum]]))=1,VALUE(WEEKNUM(jaar_zip[[#This Row],[Datum]],21))&gt;51),RIGHT(YEAR(jaar_zip[[#This Row],[Datum]])-1,2),RIGHT(YEAR(jaar_zip[[#This Row],[Datum]]),2))&amp;"-"&amp; TEXT(WEEKNUM(jaar_zip[[#This Row],[Datum]],21),"00")</f>
        <v>24-21</v>
      </c>
      <c r="L7544" s="101">
        <f>MONTH(jaar_zip[[#This Row],[Datum]])</f>
        <v>5</v>
      </c>
      <c r="M7544" s="101">
        <f>IF(ISNUMBER(jaar_zip[[#This Row],[etmaaltemperatuur]]),IF(jaar_zip[[#This Row],[etmaaltemperatuur]]&lt;stookgrens,stookgrens-jaar_zip[[#This Row],[etmaaltemperatuur]],0),"")</f>
        <v>4.6999999999999993</v>
      </c>
      <c r="N7544" s="101">
        <f>IF(ISNUMBER(jaar_zip[[#This Row],[graaddagen]]),IF(OR(MONTH(jaar_zip[[#This Row],[Datum]])=1,MONTH(jaar_zip[[#This Row],[Datum]])=2,MONTH(jaar_zip[[#This Row],[Datum]])=11,MONTH(jaar_zip[[#This Row],[Datum]])=12),1.1,IF(OR(MONTH(jaar_zip[[#This Row],[Datum]])=3,MONTH(jaar_zip[[#This Row],[Datum]])=10),1,0.8))*jaar_zip[[#This Row],[graaddagen]],"")</f>
        <v>3.76</v>
      </c>
      <c r="O7544" s="101">
        <f>IF(ISNUMBER(jaar_zip[[#This Row],[etmaaltemperatuur]]),IF(jaar_zip[[#This Row],[etmaaltemperatuur]]&gt;stookgrens,jaar_zip[[#This Row],[etmaaltemperatuur]]-stookgrens,0),"")</f>
        <v>0</v>
      </c>
    </row>
    <row r="7545" spans="1:15" x14ac:dyDescent="0.25">
      <c r="A7545">
        <v>350</v>
      </c>
      <c r="B7545">
        <v>20240525</v>
      </c>
      <c r="C7545">
        <v>2.1</v>
      </c>
      <c r="D7545">
        <v>14.7</v>
      </c>
      <c r="E7545">
        <v>1224</v>
      </c>
      <c r="F7545">
        <v>18.100000000000001</v>
      </c>
      <c r="G7545">
        <v>1016.2</v>
      </c>
      <c r="H7545">
        <v>92</v>
      </c>
      <c r="I7545" s="101" t="s">
        <v>39</v>
      </c>
      <c r="J7545" s="1">
        <f>DATEVALUE(RIGHT(jaar_zip[[#This Row],[YYYYMMDD]],2)&amp;"-"&amp;MID(jaar_zip[[#This Row],[YYYYMMDD]],5,2)&amp;"-"&amp;LEFT(jaar_zip[[#This Row],[YYYYMMDD]],4))</f>
        <v>45437</v>
      </c>
      <c r="K7545" s="101" t="str">
        <f>IF(AND(VALUE(MONTH(jaar_zip[[#This Row],[Datum]]))=1,VALUE(WEEKNUM(jaar_zip[[#This Row],[Datum]],21))&gt;51),RIGHT(YEAR(jaar_zip[[#This Row],[Datum]])-1,2),RIGHT(YEAR(jaar_zip[[#This Row],[Datum]]),2))&amp;"-"&amp; TEXT(WEEKNUM(jaar_zip[[#This Row],[Datum]],21),"00")</f>
        <v>24-21</v>
      </c>
      <c r="L7545" s="101">
        <f>MONTH(jaar_zip[[#This Row],[Datum]])</f>
        <v>5</v>
      </c>
      <c r="M7545" s="101">
        <f>IF(ISNUMBER(jaar_zip[[#This Row],[etmaaltemperatuur]]),IF(jaar_zip[[#This Row],[etmaaltemperatuur]]&lt;stookgrens,stookgrens-jaar_zip[[#This Row],[etmaaltemperatuur]],0),"")</f>
        <v>3.3000000000000007</v>
      </c>
      <c r="N7545" s="101">
        <f>IF(ISNUMBER(jaar_zip[[#This Row],[graaddagen]]),IF(OR(MONTH(jaar_zip[[#This Row],[Datum]])=1,MONTH(jaar_zip[[#This Row],[Datum]])=2,MONTH(jaar_zip[[#This Row],[Datum]])=11,MONTH(jaar_zip[[#This Row],[Datum]])=12),1.1,IF(OR(MONTH(jaar_zip[[#This Row],[Datum]])=3,MONTH(jaar_zip[[#This Row],[Datum]])=10),1,0.8))*jaar_zip[[#This Row],[graaddagen]],"")</f>
        <v>2.6400000000000006</v>
      </c>
      <c r="O7545" s="101">
        <f>IF(ISNUMBER(jaar_zip[[#This Row],[etmaaltemperatuur]]),IF(jaar_zip[[#This Row],[etmaaltemperatuur]]&gt;stookgrens,jaar_zip[[#This Row],[etmaaltemperatuur]]-stookgrens,0),"")</f>
        <v>0</v>
      </c>
    </row>
    <row r="7546" spans="1:15" x14ac:dyDescent="0.25">
      <c r="A7546">
        <v>350</v>
      </c>
      <c r="B7546">
        <v>20240526</v>
      </c>
      <c r="C7546">
        <v>2.7</v>
      </c>
      <c r="D7546">
        <v>15.6</v>
      </c>
      <c r="E7546">
        <v>1321</v>
      </c>
      <c r="F7546">
        <v>2</v>
      </c>
      <c r="G7546">
        <v>1014.6</v>
      </c>
      <c r="H7546">
        <v>85</v>
      </c>
      <c r="I7546" s="101" t="s">
        <v>39</v>
      </c>
      <c r="J7546" s="1">
        <f>DATEVALUE(RIGHT(jaar_zip[[#This Row],[YYYYMMDD]],2)&amp;"-"&amp;MID(jaar_zip[[#This Row],[YYYYMMDD]],5,2)&amp;"-"&amp;LEFT(jaar_zip[[#This Row],[YYYYMMDD]],4))</f>
        <v>45438</v>
      </c>
      <c r="K7546" s="101" t="str">
        <f>IF(AND(VALUE(MONTH(jaar_zip[[#This Row],[Datum]]))=1,VALUE(WEEKNUM(jaar_zip[[#This Row],[Datum]],21))&gt;51),RIGHT(YEAR(jaar_zip[[#This Row],[Datum]])-1,2),RIGHT(YEAR(jaar_zip[[#This Row],[Datum]]),2))&amp;"-"&amp; TEXT(WEEKNUM(jaar_zip[[#This Row],[Datum]],21),"00")</f>
        <v>24-21</v>
      </c>
      <c r="L7546" s="101">
        <f>MONTH(jaar_zip[[#This Row],[Datum]])</f>
        <v>5</v>
      </c>
      <c r="M7546" s="101">
        <f>IF(ISNUMBER(jaar_zip[[#This Row],[etmaaltemperatuur]]),IF(jaar_zip[[#This Row],[etmaaltemperatuur]]&lt;stookgrens,stookgrens-jaar_zip[[#This Row],[etmaaltemperatuur]],0),"")</f>
        <v>2.4000000000000004</v>
      </c>
      <c r="N7546" s="101">
        <f>IF(ISNUMBER(jaar_zip[[#This Row],[graaddagen]]),IF(OR(MONTH(jaar_zip[[#This Row],[Datum]])=1,MONTH(jaar_zip[[#This Row],[Datum]])=2,MONTH(jaar_zip[[#This Row],[Datum]])=11,MONTH(jaar_zip[[#This Row],[Datum]])=12),1.1,IF(OR(MONTH(jaar_zip[[#This Row],[Datum]])=3,MONTH(jaar_zip[[#This Row],[Datum]])=10),1,0.8))*jaar_zip[[#This Row],[graaddagen]],"")</f>
        <v>1.9200000000000004</v>
      </c>
      <c r="O7546" s="101">
        <f>IF(ISNUMBER(jaar_zip[[#This Row],[etmaaltemperatuur]]),IF(jaar_zip[[#This Row],[etmaaltemperatuur]]&gt;stookgrens,jaar_zip[[#This Row],[etmaaltemperatuur]]-stookgrens,0),"")</f>
        <v>0</v>
      </c>
    </row>
    <row r="7547" spans="1:15" x14ac:dyDescent="0.25">
      <c r="A7547">
        <v>350</v>
      </c>
      <c r="B7547">
        <v>20240527</v>
      </c>
      <c r="C7547">
        <v>2.2000000000000002</v>
      </c>
      <c r="D7547">
        <v>14.2</v>
      </c>
      <c r="E7547">
        <v>1322</v>
      </c>
      <c r="F7547">
        <v>1</v>
      </c>
      <c r="G7547">
        <v>1016.9</v>
      </c>
      <c r="H7547">
        <v>79</v>
      </c>
      <c r="I7547" s="101" t="s">
        <v>39</v>
      </c>
      <c r="J7547" s="1">
        <f>DATEVALUE(RIGHT(jaar_zip[[#This Row],[YYYYMMDD]],2)&amp;"-"&amp;MID(jaar_zip[[#This Row],[YYYYMMDD]],5,2)&amp;"-"&amp;LEFT(jaar_zip[[#This Row],[YYYYMMDD]],4))</f>
        <v>45439</v>
      </c>
      <c r="K7547" s="101" t="str">
        <f>IF(AND(VALUE(MONTH(jaar_zip[[#This Row],[Datum]]))=1,VALUE(WEEKNUM(jaar_zip[[#This Row],[Datum]],21))&gt;51),RIGHT(YEAR(jaar_zip[[#This Row],[Datum]])-1,2),RIGHT(YEAR(jaar_zip[[#This Row],[Datum]]),2))&amp;"-"&amp; TEXT(WEEKNUM(jaar_zip[[#This Row],[Datum]],21),"00")</f>
        <v>24-22</v>
      </c>
      <c r="L7547" s="101">
        <f>MONTH(jaar_zip[[#This Row],[Datum]])</f>
        <v>5</v>
      </c>
      <c r="M7547" s="101">
        <f>IF(ISNUMBER(jaar_zip[[#This Row],[etmaaltemperatuur]]),IF(jaar_zip[[#This Row],[etmaaltemperatuur]]&lt;stookgrens,stookgrens-jaar_zip[[#This Row],[etmaaltemperatuur]],0),"")</f>
        <v>3.8000000000000007</v>
      </c>
      <c r="N7547" s="101">
        <f>IF(ISNUMBER(jaar_zip[[#This Row],[graaddagen]]),IF(OR(MONTH(jaar_zip[[#This Row],[Datum]])=1,MONTH(jaar_zip[[#This Row],[Datum]])=2,MONTH(jaar_zip[[#This Row],[Datum]])=11,MONTH(jaar_zip[[#This Row],[Datum]])=12),1.1,IF(OR(MONTH(jaar_zip[[#This Row],[Datum]])=3,MONTH(jaar_zip[[#This Row],[Datum]])=10),1,0.8))*jaar_zip[[#This Row],[graaddagen]],"")</f>
        <v>3.0400000000000009</v>
      </c>
      <c r="O7547" s="101">
        <f>IF(ISNUMBER(jaar_zip[[#This Row],[etmaaltemperatuur]]),IF(jaar_zip[[#This Row],[etmaaltemperatuur]]&gt;stookgrens,jaar_zip[[#This Row],[etmaaltemperatuur]]-stookgrens,0),"")</f>
        <v>0</v>
      </c>
    </row>
    <row r="7548" spans="1:15" x14ac:dyDescent="0.25">
      <c r="A7548">
        <v>350</v>
      </c>
      <c r="B7548">
        <v>20240528</v>
      </c>
      <c r="C7548">
        <v>4</v>
      </c>
      <c r="D7548">
        <v>14</v>
      </c>
      <c r="E7548">
        <v>1726</v>
      </c>
      <c r="F7548">
        <v>9.5</v>
      </c>
      <c r="G7548">
        <v>1015.6</v>
      </c>
      <c r="H7548">
        <v>86</v>
      </c>
      <c r="I7548" s="101" t="s">
        <v>39</v>
      </c>
      <c r="J7548" s="1">
        <f>DATEVALUE(RIGHT(jaar_zip[[#This Row],[YYYYMMDD]],2)&amp;"-"&amp;MID(jaar_zip[[#This Row],[YYYYMMDD]],5,2)&amp;"-"&amp;LEFT(jaar_zip[[#This Row],[YYYYMMDD]],4))</f>
        <v>45440</v>
      </c>
      <c r="K7548" s="101" t="str">
        <f>IF(AND(VALUE(MONTH(jaar_zip[[#This Row],[Datum]]))=1,VALUE(WEEKNUM(jaar_zip[[#This Row],[Datum]],21))&gt;51),RIGHT(YEAR(jaar_zip[[#This Row],[Datum]])-1,2),RIGHT(YEAR(jaar_zip[[#This Row],[Datum]]),2))&amp;"-"&amp; TEXT(WEEKNUM(jaar_zip[[#This Row],[Datum]],21),"00")</f>
        <v>24-22</v>
      </c>
      <c r="L7548" s="101">
        <f>MONTH(jaar_zip[[#This Row],[Datum]])</f>
        <v>5</v>
      </c>
      <c r="M7548" s="101">
        <f>IF(ISNUMBER(jaar_zip[[#This Row],[etmaaltemperatuur]]),IF(jaar_zip[[#This Row],[etmaaltemperatuur]]&lt;stookgrens,stookgrens-jaar_zip[[#This Row],[etmaaltemperatuur]],0),"")</f>
        <v>4</v>
      </c>
      <c r="N7548" s="101">
        <f>IF(ISNUMBER(jaar_zip[[#This Row],[graaddagen]]),IF(OR(MONTH(jaar_zip[[#This Row],[Datum]])=1,MONTH(jaar_zip[[#This Row],[Datum]])=2,MONTH(jaar_zip[[#This Row],[Datum]])=11,MONTH(jaar_zip[[#This Row],[Datum]])=12),1.1,IF(OR(MONTH(jaar_zip[[#This Row],[Datum]])=3,MONTH(jaar_zip[[#This Row],[Datum]])=10),1,0.8))*jaar_zip[[#This Row],[graaddagen]],"")</f>
        <v>3.2</v>
      </c>
      <c r="O7548" s="101">
        <f>IF(ISNUMBER(jaar_zip[[#This Row],[etmaaltemperatuur]]),IF(jaar_zip[[#This Row],[etmaaltemperatuur]]&gt;stookgrens,jaar_zip[[#This Row],[etmaaltemperatuur]]-stookgrens,0),"")</f>
        <v>0</v>
      </c>
    </row>
    <row r="7549" spans="1:15" x14ac:dyDescent="0.25">
      <c r="A7549">
        <v>350</v>
      </c>
      <c r="B7549">
        <v>20240529</v>
      </c>
      <c r="C7549">
        <v>3.5</v>
      </c>
      <c r="D7549">
        <v>15.2</v>
      </c>
      <c r="E7549">
        <v>1686</v>
      </c>
      <c r="F7549">
        <v>9.5</v>
      </c>
      <c r="G7549">
        <v>1008.5</v>
      </c>
      <c r="H7549">
        <v>83</v>
      </c>
      <c r="I7549" s="101" t="s">
        <v>39</v>
      </c>
      <c r="J7549" s="1">
        <f>DATEVALUE(RIGHT(jaar_zip[[#This Row],[YYYYMMDD]],2)&amp;"-"&amp;MID(jaar_zip[[#This Row],[YYYYMMDD]],5,2)&amp;"-"&amp;LEFT(jaar_zip[[#This Row],[YYYYMMDD]],4))</f>
        <v>45441</v>
      </c>
      <c r="K7549" s="101" t="str">
        <f>IF(AND(VALUE(MONTH(jaar_zip[[#This Row],[Datum]]))=1,VALUE(WEEKNUM(jaar_zip[[#This Row],[Datum]],21))&gt;51),RIGHT(YEAR(jaar_zip[[#This Row],[Datum]])-1,2),RIGHT(YEAR(jaar_zip[[#This Row],[Datum]]),2))&amp;"-"&amp; TEXT(WEEKNUM(jaar_zip[[#This Row],[Datum]],21),"00")</f>
        <v>24-22</v>
      </c>
      <c r="L7549" s="101">
        <f>MONTH(jaar_zip[[#This Row],[Datum]])</f>
        <v>5</v>
      </c>
      <c r="M7549" s="101">
        <f>IF(ISNUMBER(jaar_zip[[#This Row],[etmaaltemperatuur]]),IF(jaar_zip[[#This Row],[etmaaltemperatuur]]&lt;stookgrens,stookgrens-jaar_zip[[#This Row],[etmaaltemperatuur]],0),"")</f>
        <v>2.8000000000000007</v>
      </c>
      <c r="N7549" s="101">
        <f>IF(ISNUMBER(jaar_zip[[#This Row],[graaddagen]]),IF(OR(MONTH(jaar_zip[[#This Row],[Datum]])=1,MONTH(jaar_zip[[#This Row],[Datum]])=2,MONTH(jaar_zip[[#This Row],[Datum]])=11,MONTH(jaar_zip[[#This Row],[Datum]])=12),1.1,IF(OR(MONTH(jaar_zip[[#This Row],[Datum]])=3,MONTH(jaar_zip[[#This Row],[Datum]])=10),1,0.8))*jaar_zip[[#This Row],[graaddagen]],"")</f>
        <v>2.2400000000000007</v>
      </c>
      <c r="O7549" s="101">
        <f>IF(ISNUMBER(jaar_zip[[#This Row],[etmaaltemperatuur]]),IF(jaar_zip[[#This Row],[etmaaltemperatuur]]&gt;stookgrens,jaar_zip[[#This Row],[etmaaltemperatuur]]-stookgrens,0),"")</f>
        <v>0</v>
      </c>
    </row>
    <row r="7550" spans="1:15" x14ac:dyDescent="0.25">
      <c r="A7550">
        <v>350</v>
      </c>
      <c r="B7550">
        <v>20240530</v>
      </c>
      <c r="C7550">
        <v>3.9</v>
      </c>
      <c r="D7550">
        <v>14.6</v>
      </c>
      <c r="E7550">
        <v>1905</v>
      </c>
      <c r="F7550">
        <v>-0.1</v>
      </c>
      <c r="G7550">
        <v>1007.2</v>
      </c>
      <c r="H7550">
        <v>82</v>
      </c>
      <c r="I7550" s="101" t="s">
        <v>39</v>
      </c>
      <c r="J7550" s="1">
        <f>DATEVALUE(RIGHT(jaar_zip[[#This Row],[YYYYMMDD]],2)&amp;"-"&amp;MID(jaar_zip[[#This Row],[YYYYMMDD]],5,2)&amp;"-"&amp;LEFT(jaar_zip[[#This Row],[YYYYMMDD]],4))</f>
        <v>45442</v>
      </c>
      <c r="K7550" s="101" t="str">
        <f>IF(AND(VALUE(MONTH(jaar_zip[[#This Row],[Datum]]))=1,VALUE(WEEKNUM(jaar_zip[[#This Row],[Datum]],21))&gt;51),RIGHT(YEAR(jaar_zip[[#This Row],[Datum]])-1,2),RIGHT(YEAR(jaar_zip[[#This Row],[Datum]]),2))&amp;"-"&amp; TEXT(WEEKNUM(jaar_zip[[#This Row],[Datum]],21),"00")</f>
        <v>24-22</v>
      </c>
      <c r="L7550" s="101">
        <f>MONTH(jaar_zip[[#This Row],[Datum]])</f>
        <v>5</v>
      </c>
      <c r="M7550" s="101">
        <f>IF(ISNUMBER(jaar_zip[[#This Row],[etmaaltemperatuur]]),IF(jaar_zip[[#This Row],[etmaaltemperatuur]]&lt;stookgrens,stookgrens-jaar_zip[[#This Row],[etmaaltemperatuur]],0),"")</f>
        <v>3.4000000000000004</v>
      </c>
      <c r="N7550" s="101">
        <f>IF(ISNUMBER(jaar_zip[[#This Row],[graaddagen]]),IF(OR(MONTH(jaar_zip[[#This Row],[Datum]])=1,MONTH(jaar_zip[[#This Row],[Datum]])=2,MONTH(jaar_zip[[#This Row],[Datum]])=11,MONTH(jaar_zip[[#This Row],[Datum]])=12),1.1,IF(OR(MONTH(jaar_zip[[#This Row],[Datum]])=3,MONTH(jaar_zip[[#This Row],[Datum]])=10),1,0.8))*jaar_zip[[#This Row],[graaddagen]],"")</f>
        <v>2.7200000000000006</v>
      </c>
      <c r="O7550" s="101">
        <f>IF(ISNUMBER(jaar_zip[[#This Row],[etmaaltemperatuur]]),IF(jaar_zip[[#This Row],[etmaaltemperatuur]]&gt;stookgrens,jaar_zip[[#This Row],[etmaaltemperatuur]]-stookgrens,0),"")</f>
        <v>0</v>
      </c>
    </row>
    <row r="7551" spans="1:15" x14ac:dyDescent="0.25">
      <c r="A7551">
        <v>350</v>
      </c>
      <c r="B7551">
        <v>20240531</v>
      </c>
      <c r="C7551">
        <v>3.3</v>
      </c>
      <c r="D7551">
        <v>15.2</v>
      </c>
      <c r="E7551">
        <v>1548</v>
      </c>
      <c r="F7551">
        <v>7.9</v>
      </c>
      <c r="G7551">
        <v>1012.3</v>
      </c>
      <c r="H7551">
        <v>86</v>
      </c>
      <c r="I7551" s="101" t="s">
        <v>39</v>
      </c>
      <c r="J7551" s="1">
        <f>DATEVALUE(RIGHT(jaar_zip[[#This Row],[YYYYMMDD]],2)&amp;"-"&amp;MID(jaar_zip[[#This Row],[YYYYMMDD]],5,2)&amp;"-"&amp;LEFT(jaar_zip[[#This Row],[YYYYMMDD]],4))</f>
        <v>45443</v>
      </c>
      <c r="K7551" s="101" t="str">
        <f>IF(AND(VALUE(MONTH(jaar_zip[[#This Row],[Datum]]))=1,VALUE(WEEKNUM(jaar_zip[[#This Row],[Datum]],21))&gt;51),RIGHT(YEAR(jaar_zip[[#This Row],[Datum]])-1,2),RIGHT(YEAR(jaar_zip[[#This Row],[Datum]]),2))&amp;"-"&amp; TEXT(WEEKNUM(jaar_zip[[#This Row],[Datum]],21),"00")</f>
        <v>24-22</v>
      </c>
      <c r="L7551" s="101">
        <f>MONTH(jaar_zip[[#This Row],[Datum]])</f>
        <v>5</v>
      </c>
      <c r="M7551" s="101">
        <f>IF(ISNUMBER(jaar_zip[[#This Row],[etmaaltemperatuur]]),IF(jaar_zip[[#This Row],[etmaaltemperatuur]]&lt;stookgrens,stookgrens-jaar_zip[[#This Row],[etmaaltemperatuur]],0),"")</f>
        <v>2.8000000000000007</v>
      </c>
      <c r="N7551" s="101">
        <f>IF(ISNUMBER(jaar_zip[[#This Row],[graaddagen]]),IF(OR(MONTH(jaar_zip[[#This Row],[Datum]])=1,MONTH(jaar_zip[[#This Row],[Datum]])=2,MONTH(jaar_zip[[#This Row],[Datum]])=11,MONTH(jaar_zip[[#This Row],[Datum]])=12),1.1,IF(OR(MONTH(jaar_zip[[#This Row],[Datum]])=3,MONTH(jaar_zip[[#This Row],[Datum]])=10),1,0.8))*jaar_zip[[#This Row],[graaddagen]],"")</f>
        <v>2.2400000000000007</v>
      </c>
      <c r="O7551" s="101">
        <f>IF(ISNUMBER(jaar_zip[[#This Row],[etmaaltemperatuur]]),IF(jaar_zip[[#This Row],[etmaaltemperatuur]]&gt;stookgrens,jaar_zip[[#This Row],[etmaaltemperatuur]]-stookgrens,0),"")</f>
        <v>0</v>
      </c>
    </row>
    <row r="7552" spans="1:15" x14ac:dyDescent="0.25">
      <c r="A7552">
        <v>350</v>
      </c>
      <c r="B7552">
        <v>20240601</v>
      </c>
      <c r="C7552">
        <v>4.5999999999999996</v>
      </c>
      <c r="D7552">
        <v>15</v>
      </c>
      <c r="E7552">
        <v>426</v>
      </c>
      <c r="F7552">
        <v>0.8</v>
      </c>
      <c r="G7552">
        <v>1018.3</v>
      </c>
      <c r="H7552">
        <v>94</v>
      </c>
      <c r="I7552" s="101" t="s">
        <v>39</v>
      </c>
      <c r="J7552" s="1">
        <f>DATEVALUE(RIGHT(jaar_zip[[#This Row],[YYYYMMDD]],2)&amp;"-"&amp;MID(jaar_zip[[#This Row],[YYYYMMDD]],5,2)&amp;"-"&amp;LEFT(jaar_zip[[#This Row],[YYYYMMDD]],4))</f>
        <v>45444</v>
      </c>
      <c r="K7552" s="101" t="str">
        <f>IF(AND(VALUE(MONTH(jaar_zip[[#This Row],[Datum]]))=1,VALUE(WEEKNUM(jaar_zip[[#This Row],[Datum]],21))&gt;51),RIGHT(YEAR(jaar_zip[[#This Row],[Datum]])-1,2),RIGHT(YEAR(jaar_zip[[#This Row],[Datum]]),2))&amp;"-"&amp; TEXT(WEEKNUM(jaar_zip[[#This Row],[Datum]],21),"00")</f>
        <v>24-22</v>
      </c>
      <c r="L7552" s="101">
        <f>MONTH(jaar_zip[[#This Row],[Datum]])</f>
        <v>6</v>
      </c>
      <c r="M7552" s="101">
        <f>IF(ISNUMBER(jaar_zip[[#This Row],[etmaaltemperatuur]]),IF(jaar_zip[[#This Row],[etmaaltemperatuur]]&lt;stookgrens,stookgrens-jaar_zip[[#This Row],[etmaaltemperatuur]],0),"")</f>
        <v>3</v>
      </c>
      <c r="N7552" s="101">
        <f>IF(ISNUMBER(jaar_zip[[#This Row],[graaddagen]]),IF(OR(MONTH(jaar_zip[[#This Row],[Datum]])=1,MONTH(jaar_zip[[#This Row],[Datum]])=2,MONTH(jaar_zip[[#This Row],[Datum]])=11,MONTH(jaar_zip[[#This Row],[Datum]])=12),1.1,IF(OR(MONTH(jaar_zip[[#This Row],[Datum]])=3,MONTH(jaar_zip[[#This Row],[Datum]])=10),1,0.8))*jaar_zip[[#This Row],[graaddagen]],"")</f>
        <v>2.4000000000000004</v>
      </c>
      <c r="O7552" s="101">
        <f>IF(ISNUMBER(jaar_zip[[#This Row],[etmaaltemperatuur]]),IF(jaar_zip[[#This Row],[etmaaltemperatuur]]&gt;stookgrens,jaar_zip[[#This Row],[etmaaltemperatuur]]-stookgrens,0),"")</f>
        <v>0</v>
      </c>
    </row>
    <row r="7553" spans="1:15" x14ac:dyDescent="0.25">
      <c r="A7553">
        <v>350</v>
      </c>
      <c r="B7553">
        <v>20240602</v>
      </c>
      <c r="C7553">
        <v>4.5999999999999996</v>
      </c>
      <c r="D7553">
        <v>14.4</v>
      </c>
      <c r="E7553">
        <v>1822</v>
      </c>
      <c r="F7553">
        <v>0</v>
      </c>
      <c r="G7553">
        <v>1023.2</v>
      </c>
      <c r="H7553">
        <v>71</v>
      </c>
      <c r="I7553" s="101" t="s">
        <v>39</v>
      </c>
      <c r="J7553" s="1">
        <f>DATEVALUE(RIGHT(jaar_zip[[#This Row],[YYYYMMDD]],2)&amp;"-"&amp;MID(jaar_zip[[#This Row],[YYYYMMDD]],5,2)&amp;"-"&amp;LEFT(jaar_zip[[#This Row],[YYYYMMDD]],4))</f>
        <v>45445</v>
      </c>
      <c r="K7553" s="101" t="str">
        <f>IF(AND(VALUE(MONTH(jaar_zip[[#This Row],[Datum]]))=1,VALUE(WEEKNUM(jaar_zip[[#This Row],[Datum]],21))&gt;51),RIGHT(YEAR(jaar_zip[[#This Row],[Datum]])-1,2),RIGHT(YEAR(jaar_zip[[#This Row],[Datum]]),2))&amp;"-"&amp; TEXT(WEEKNUM(jaar_zip[[#This Row],[Datum]],21),"00")</f>
        <v>24-22</v>
      </c>
      <c r="L7553" s="101">
        <f>MONTH(jaar_zip[[#This Row],[Datum]])</f>
        <v>6</v>
      </c>
      <c r="M7553" s="101">
        <f>IF(ISNUMBER(jaar_zip[[#This Row],[etmaaltemperatuur]]),IF(jaar_zip[[#This Row],[etmaaltemperatuur]]&lt;stookgrens,stookgrens-jaar_zip[[#This Row],[etmaaltemperatuur]],0),"")</f>
        <v>3.5999999999999996</v>
      </c>
      <c r="N7553" s="101">
        <f>IF(ISNUMBER(jaar_zip[[#This Row],[graaddagen]]),IF(OR(MONTH(jaar_zip[[#This Row],[Datum]])=1,MONTH(jaar_zip[[#This Row],[Datum]])=2,MONTH(jaar_zip[[#This Row],[Datum]])=11,MONTH(jaar_zip[[#This Row],[Datum]])=12),1.1,IF(OR(MONTH(jaar_zip[[#This Row],[Datum]])=3,MONTH(jaar_zip[[#This Row],[Datum]])=10),1,0.8))*jaar_zip[[#This Row],[graaddagen]],"")</f>
        <v>2.88</v>
      </c>
      <c r="O7553" s="101">
        <f>IF(ISNUMBER(jaar_zip[[#This Row],[etmaaltemperatuur]]),IF(jaar_zip[[#This Row],[etmaaltemperatuur]]&gt;stookgrens,jaar_zip[[#This Row],[etmaaltemperatuur]]-stookgrens,0),"")</f>
        <v>0</v>
      </c>
    </row>
    <row r="7554" spans="1:15" x14ac:dyDescent="0.25">
      <c r="A7554">
        <v>350</v>
      </c>
      <c r="B7554">
        <v>20240603</v>
      </c>
      <c r="C7554">
        <v>1.6</v>
      </c>
      <c r="D7554">
        <v>14.3</v>
      </c>
      <c r="E7554">
        <v>1310</v>
      </c>
      <c r="F7554">
        <v>0</v>
      </c>
      <c r="G7554">
        <v>1020.2</v>
      </c>
      <c r="H7554">
        <v>78</v>
      </c>
      <c r="I7554" s="101" t="s">
        <v>39</v>
      </c>
      <c r="J7554" s="1">
        <f>DATEVALUE(RIGHT(jaar_zip[[#This Row],[YYYYMMDD]],2)&amp;"-"&amp;MID(jaar_zip[[#This Row],[YYYYMMDD]],5,2)&amp;"-"&amp;LEFT(jaar_zip[[#This Row],[YYYYMMDD]],4))</f>
        <v>45446</v>
      </c>
      <c r="K7554" s="101" t="str">
        <f>IF(AND(VALUE(MONTH(jaar_zip[[#This Row],[Datum]]))=1,VALUE(WEEKNUM(jaar_zip[[#This Row],[Datum]],21))&gt;51),RIGHT(YEAR(jaar_zip[[#This Row],[Datum]])-1,2),RIGHT(YEAR(jaar_zip[[#This Row],[Datum]]),2))&amp;"-"&amp; TEXT(WEEKNUM(jaar_zip[[#This Row],[Datum]],21),"00")</f>
        <v>24-23</v>
      </c>
      <c r="L7554" s="101">
        <f>MONTH(jaar_zip[[#This Row],[Datum]])</f>
        <v>6</v>
      </c>
      <c r="M7554" s="101">
        <f>IF(ISNUMBER(jaar_zip[[#This Row],[etmaaltemperatuur]]),IF(jaar_zip[[#This Row],[etmaaltemperatuur]]&lt;stookgrens,stookgrens-jaar_zip[[#This Row],[etmaaltemperatuur]],0),"")</f>
        <v>3.6999999999999993</v>
      </c>
      <c r="N7554" s="101">
        <f>IF(ISNUMBER(jaar_zip[[#This Row],[graaddagen]]),IF(OR(MONTH(jaar_zip[[#This Row],[Datum]])=1,MONTH(jaar_zip[[#This Row],[Datum]])=2,MONTH(jaar_zip[[#This Row],[Datum]])=11,MONTH(jaar_zip[[#This Row],[Datum]])=12),1.1,IF(OR(MONTH(jaar_zip[[#This Row],[Datum]])=3,MONTH(jaar_zip[[#This Row],[Datum]])=10),1,0.8))*jaar_zip[[#This Row],[graaddagen]],"")</f>
        <v>2.9599999999999995</v>
      </c>
      <c r="O7554" s="101">
        <f>IF(ISNUMBER(jaar_zip[[#This Row],[etmaaltemperatuur]]),IF(jaar_zip[[#This Row],[etmaaltemperatuur]]&gt;stookgrens,jaar_zip[[#This Row],[etmaaltemperatuur]]-stookgrens,0),"")</f>
        <v>0</v>
      </c>
    </row>
    <row r="7555" spans="1:15" x14ac:dyDescent="0.25">
      <c r="A7555">
        <v>350</v>
      </c>
      <c r="B7555">
        <v>20240604</v>
      </c>
      <c r="C7555">
        <v>3.7</v>
      </c>
      <c r="D7555">
        <v>17.2</v>
      </c>
      <c r="E7555">
        <v>1759</v>
      </c>
      <c r="F7555">
        <v>-0.1</v>
      </c>
      <c r="G7555">
        <v>1012.2</v>
      </c>
      <c r="H7555">
        <v>73</v>
      </c>
      <c r="I7555" s="101" t="s">
        <v>39</v>
      </c>
      <c r="J7555" s="1">
        <f>DATEVALUE(RIGHT(jaar_zip[[#This Row],[YYYYMMDD]],2)&amp;"-"&amp;MID(jaar_zip[[#This Row],[YYYYMMDD]],5,2)&amp;"-"&amp;LEFT(jaar_zip[[#This Row],[YYYYMMDD]],4))</f>
        <v>45447</v>
      </c>
      <c r="K7555" s="101" t="str">
        <f>IF(AND(VALUE(MONTH(jaar_zip[[#This Row],[Datum]]))=1,VALUE(WEEKNUM(jaar_zip[[#This Row],[Datum]],21))&gt;51),RIGHT(YEAR(jaar_zip[[#This Row],[Datum]])-1,2),RIGHT(YEAR(jaar_zip[[#This Row],[Datum]]),2))&amp;"-"&amp; TEXT(WEEKNUM(jaar_zip[[#This Row],[Datum]],21),"00")</f>
        <v>24-23</v>
      </c>
      <c r="L7555" s="101">
        <f>MONTH(jaar_zip[[#This Row],[Datum]])</f>
        <v>6</v>
      </c>
      <c r="M7555" s="101">
        <f>IF(ISNUMBER(jaar_zip[[#This Row],[etmaaltemperatuur]]),IF(jaar_zip[[#This Row],[etmaaltemperatuur]]&lt;stookgrens,stookgrens-jaar_zip[[#This Row],[etmaaltemperatuur]],0),"")</f>
        <v>0.80000000000000071</v>
      </c>
      <c r="N7555" s="101">
        <f>IF(ISNUMBER(jaar_zip[[#This Row],[graaddagen]]),IF(OR(MONTH(jaar_zip[[#This Row],[Datum]])=1,MONTH(jaar_zip[[#This Row],[Datum]])=2,MONTH(jaar_zip[[#This Row],[Datum]])=11,MONTH(jaar_zip[[#This Row],[Datum]])=12),1.1,IF(OR(MONTH(jaar_zip[[#This Row],[Datum]])=3,MONTH(jaar_zip[[#This Row],[Datum]])=10),1,0.8))*jaar_zip[[#This Row],[graaddagen]],"")</f>
        <v>0.64000000000000057</v>
      </c>
      <c r="O7555" s="101">
        <f>IF(ISNUMBER(jaar_zip[[#This Row],[etmaaltemperatuur]]),IF(jaar_zip[[#This Row],[etmaaltemperatuur]]&gt;stookgrens,jaar_zip[[#This Row],[etmaaltemperatuur]]-stookgrens,0),"")</f>
        <v>0</v>
      </c>
    </row>
    <row r="7556" spans="1:15" x14ac:dyDescent="0.25">
      <c r="A7556">
        <v>350</v>
      </c>
      <c r="B7556">
        <v>20240605</v>
      </c>
      <c r="C7556">
        <v>3.8</v>
      </c>
      <c r="D7556">
        <v>13.3</v>
      </c>
      <c r="E7556">
        <v>2541</v>
      </c>
      <c r="F7556">
        <v>0.4</v>
      </c>
      <c r="G7556">
        <v>1013.6</v>
      </c>
      <c r="H7556">
        <v>67</v>
      </c>
      <c r="I7556" s="101" t="s">
        <v>39</v>
      </c>
      <c r="J7556" s="1">
        <f>DATEVALUE(RIGHT(jaar_zip[[#This Row],[YYYYMMDD]],2)&amp;"-"&amp;MID(jaar_zip[[#This Row],[YYYYMMDD]],5,2)&amp;"-"&amp;LEFT(jaar_zip[[#This Row],[YYYYMMDD]],4))</f>
        <v>45448</v>
      </c>
      <c r="K7556" s="101" t="str">
        <f>IF(AND(VALUE(MONTH(jaar_zip[[#This Row],[Datum]]))=1,VALUE(WEEKNUM(jaar_zip[[#This Row],[Datum]],21))&gt;51),RIGHT(YEAR(jaar_zip[[#This Row],[Datum]])-1,2),RIGHT(YEAR(jaar_zip[[#This Row],[Datum]]),2))&amp;"-"&amp; TEXT(WEEKNUM(jaar_zip[[#This Row],[Datum]],21),"00")</f>
        <v>24-23</v>
      </c>
      <c r="L7556" s="101">
        <f>MONTH(jaar_zip[[#This Row],[Datum]])</f>
        <v>6</v>
      </c>
      <c r="M7556" s="101">
        <f>IF(ISNUMBER(jaar_zip[[#This Row],[etmaaltemperatuur]]),IF(jaar_zip[[#This Row],[etmaaltemperatuur]]&lt;stookgrens,stookgrens-jaar_zip[[#This Row],[etmaaltemperatuur]],0),"")</f>
        <v>4.6999999999999993</v>
      </c>
      <c r="N7556" s="101">
        <f>IF(ISNUMBER(jaar_zip[[#This Row],[graaddagen]]),IF(OR(MONTH(jaar_zip[[#This Row],[Datum]])=1,MONTH(jaar_zip[[#This Row],[Datum]])=2,MONTH(jaar_zip[[#This Row],[Datum]])=11,MONTH(jaar_zip[[#This Row],[Datum]])=12),1.1,IF(OR(MONTH(jaar_zip[[#This Row],[Datum]])=3,MONTH(jaar_zip[[#This Row],[Datum]])=10),1,0.8))*jaar_zip[[#This Row],[graaddagen]],"")</f>
        <v>3.76</v>
      </c>
      <c r="O7556" s="101">
        <f>IF(ISNUMBER(jaar_zip[[#This Row],[etmaaltemperatuur]]),IF(jaar_zip[[#This Row],[etmaaltemperatuur]]&gt;stookgrens,jaar_zip[[#This Row],[etmaaltemperatuur]]-stookgrens,0),"")</f>
        <v>0</v>
      </c>
    </row>
    <row r="7557" spans="1:15" x14ac:dyDescent="0.25">
      <c r="A7557">
        <v>350</v>
      </c>
      <c r="B7557">
        <v>20240606</v>
      </c>
      <c r="C7557">
        <v>2</v>
      </c>
      <c r="D7557">
        <v>12.7</v>
      </c>
      <c r="E7557">
        <v>1810</v>
      </c>
      <c r="F7557">
        <v>0</v>
      </c>
      <c r="G7557">
        <v>1017.3</v>
      </c>
      <c r="H7557">
        <v>66</v>
      </c>
      <c r="I7557" s="101" t="s">
        <v>39</v>
      </c>
      <c r="J7557" s="1">
        <f>DATEVALUE(RIGHT(jaar_zip[[#This Row],[YYYYMMDD]],2)&amp;"-"&amp;MID(jaar_zip[[#This Row],[YYYYMMDD]],5,2)&amp;"-"&amp;LEFT(jaar_zip[[#This Row],[YYYYMMDD]],4))</f>
        <v>45449</v>
      </c>
      <c r="K7557" s="101" t="str">
        <f>IF(AND(VALUE(MONTH(jaar_zip[[#This Row],[Datum]]))=1,VALUE(WEEKNUM(jaar_zip[[#This Row],[Datum]],21))&gt;51),RIGHT(YEAR(jaar_zip[[#This Row],[Datum]])-1,2),RIGHT(YEAR(jaar_zip[[#This Row],[Datum]]),2))&amp;"-"&amp; TEXT(WEEKNUM(jaar_zip[[#This Row],[Datum]],21),"00")</f>
        <v>24-23</v>
      </c>
      <c r="L7557" s="101">
        <f>MONTH(jaar_zip[[#This Row],[Datum]])</f>
        <v>6</v>
      </c>
      <c r="M7557" s="101">
        <f>IF(ISNUMBER(jaar_zip[[#This Row],[etmaaltemperatuur]]),IF(jaar_zip[[#This Row],[etmaaltemperatuur]]&lt;stookgrens,stookgrens-jaar_zip[[#This Row],[etmaaltemperatuur]],0),"")</f>
        <v>5.3000000000000007</v>
      </c>
      <c r="N7557" s="101">
        <f>IF(ISNUMBER(jaar_zip[[#This Row],[graaddagen]]),IF(OR(MONTH(jaar_zip[[#This Row],[Datum]])=1,MONTH(jaar_zip[[#This Row],[Datum]])=2,MONTH(jaar_zip[[#This Row],[Datum]])=11,MONTH(jaar_zip[[#This Row],[Datum]])=12),1.1,IF(OR(MONTH(jaar_zip[[#This Row],[Datum]])=3,MONTH(jaar_zip[[#This Row],[Datum]])=10),1,0.8))*jaar_zip[[#This Row],[graaddagen]],"")</f>
        <v>4.2400000000000011</v>
      </c>
      <c r="O7557" s="101">
        <f>IF(ISNUMBER(jaar_zip[[#This Row],[etmaaltemperatuur]]),IF(jaar_zip[[#This Row],[etmaaltemperatuur]]&gt;stookgrens,jaar_zip[[#This Row],[etmaaltemperatuur]]-stookgrens,0),"")</f>
        <v>0</v>
      </c>
    </row>
    <row r="7558" spans="1:15" x14ac:dyDescent="0.25">
      <c r="A7558">
        <v>350</v>
      </c>
      <c r="B7558">
        <v>20240607</v>
      </c>
      <c r="C7558">
        <v>2.9</v>
      </c>
      <c r="D7558">
        <v>13.9</v>
      </c>
      <c r="E7558">
        <v>2573</v>
      </c>
      <c r="F7558">
        <v>0</v>
      </c>
      <c r="G7558">
        <v>1018</v>
      </c>
      <c r="H7558">
        <v>67</v>
      </c>
      <c r="I7558" s="101" t="s">
        <v>39</v>
      </c>
      <c r="J7558" s="1">
        <f>DATEVALUE(RIGHT(jaar_zip[[#This Row],[YYYYMMDD]],2)&amp;"-"&amp;MID(jaar_zip[[#This Row],[YYYYMMDD]],5,2)&amp;"-"&amp;LEFT(jaar_zip[[#This Row],[YYYYMMDD]],4))</f>
        <v>45450</v>
      </c>
      <c r="K7558" s="101" t="str">
        <f>IF(AND(VALUE(MONTH(jaar_zip[[#This Row],[Datum]]))=1,VALUE(WEEKNUM(jaar_zip[[#This Row],[Datum]],21))&gt;51),RIGHT(YEAR(jaar_zip[[#This Row],[Datum]])-1,2),RIGHT(YEAR(jaar_zip[[#This Row],[Datum]]),2))&amp;"-"&amp; TEXT(WEEKNUM(jaar_zip[[#This Row],[Datum]],21),"00")</f>
        <v>24-23</v>
      </c>
      <c r="L7558" s="101">
        <f>MONTH(jaar_zip[[#This Row],[Datum]])</f>
        <v>6</v>
      </c>
      <c r="M7558" s="101">
        <f>IF(ISNUMBER(jaar_zip[[#This Row],[etmaaltemperatuur]]),IF(jaar_zip[[#This Row],[etmaaltemperatuur]]&lt;stookgrens,stookgrens-jaar_zip[[#This Row],[etmaaltemperatuur]],0),"")</f>
        <v>4.0999999999999996</v>
      </c>
      <c r="N7558" s="101">
        <f>IF(ISNUMBER(jaar_zip[[#This Row],[graaddagen]]),IF(OR(MONTH(jaar_zip[[#This Row],[Datum]])=1,MONTH(jaar_zip[[#This Row],[Datum]])=2,MONTH(jaar_zip[[#This Row],[Datum]])=11,MONTH(jaar_zip[[#This Row],[Datum]])=12),1.1,IF(OR(MONTH(jaar_zip[[#This Row],[Datum]])=3,MONTH(jaar_zip[[#This Row],[Datum]])=10),1,0.8))*jaar_zip[[#This Row],[graaddagen]],"")</f>
        <v>3.28</v>
      </c>
      <c r="O7558" s="101">
        <f>IF(ISNUMBER(jaar_zip[[#This Row],[etmaaltemperatuur]]),IF(jaar_zip[[#This Row],[etmaaltemperatuur]]&gt;stookgrens,jaar_zip[[#This Row],[etmaaltemperatuur]]-stookgrens,0),"")</f>
        <v>0</v>
      </c>
    </row>
    <row r="7559" spans="1:15" x14ac:dyDescent="0.25">
      <c r="A7559">
        <v>350</v>
      </c>
      <c r="B7559">
        <v>20240608</v>
      </c>
      <c r="C7559">
        <v>3.6</v>
      </c>
      <c r="D7559">
        <v>13.6</v>
      </c>
      <c r="E7559">
        <v>1838</v>
      </c>
      <c r="F7559">
        <v>-0.1</v>
      </c>
      <c r="G7559">
        <v>1012.7</v>
      </c>
      <c r="H7559">
        <v>76</v>
      </c>
      <c r="I7559" s="101" t="s">
        <v>39</v>
      </c>
      <c r="J7559" s="1">
        <f>DATEVALUE(RIGHT(jaar_zip[[#This Row],[YYYYMMDD]],2)&amp;"-"&amp;MID(jaar_zip[[#This Row],[YYYYMMDD]],5,2)&amp;"-"&amp;LEFT(jaar_zip[[#This Row],[YYYYMMDD]],4))</f>
        <v>45451</v>
      </c>
      <c r="K7559" s="101" t="str">
        <f>IF(AND(VALUE(MONTH(jaar_zip[[#This Row],[Datum]]))=1,VALUE(WEEKNUM(jaar_zip[[#This Row],[Datum]],21))&gt;51),RIGHT(YEAR(jaar_zip[[#This Row],[Datum]])-1,2),RIGHT(YEAR(jaar_zip[[#This Row],[Datum]]),2))&amp;"-"&amp; TEXT(WEEKNUM(jaar_zip[[#This Row],[Datum]],21),"00")</f>
        <v>24-23</v>
      </c>
      <c r="L7559" s="101">
        <f>MONTH(jaar_zip[[#This Row],[Datum]])</f>
        <v>6</v>
      </c>
      <c r="M7559" s="101">
        <f>IF(ISNUMBER(jaar_zip[[#This Row],[etmaaltemperatuur]]),IF(jaar_zip[[#This Row],[etmaaltemperatuur]]&lt;stookgrens,stookgrens-jaar_zip[[#This Row],[etmaaltemperatuur]],0),"")</f>
        <v>4.4000000000000004</v>
      </c>
      <c r="N7559" s="101">
        <f>IF(ISNUMBER(jaar_zip[[#This Row],[graaddagen]]),IF(OR(MONTH(jaar_zip[[#This Row],[Datum]])=1,MONTH(jaar_zip[[#This Row],[Datum]])=2,MONTH(jaar_zip[[#This Row],[Datum]])=11,MONTH(jaar_zip[[#This Row],[Datum]])=12),1.1,IF(OR(MONTH(jaar_zip[[#This Row],[Datum]])=3,MONTH(jaar_zip[[#This Row],[Datum]])=10),1,0.8))*jaar_zip[[#This Row],[graaddagen]],"")</f>
        <v>3.5200000000000005</v>
      </c>
      <c r="O7559" s="101">
        <f>IF(ISNUMBER(jaar_zip[[#This Row],[etmaaltemperatuur]]),IF(jaar_zip[[#This Row],[etmaaltemperatuur]]&gt;stookgrens,jaar_zip[[#This Row],[etmaaltemperatuur]]-stookgrens,0),"")</f>
        <v>0</v>
      </c>
    </row>
    <row r="7560" spans="1:15" x14ac:dyDescent="0.25">
      <c r="A7560">
        <v>350</v>
      </c>
      <c r="B7560">
        <v>20240609</v>
      </c>
      <c r="C7560">
        <v>3.7</v>
      </c>
      <c r="D7560">
        <v>13.3</v>
      </c>
      <c r="E7560">
        <v>2726</v>
      </c>
      <c r="F7560">
        <v>0</v>
      </c>
      <c r="G7560">
        <v>1011</v>
      </c>
      <c r="H7560">
        <v>68</v>
      </c>
      <c r="I7560" s="101" t="s">
        <v>39</v>
      </c>
      <c r="J7560" s="1">
        <f>DATEVALUE(RIGHT(jaar_zip[[#This Row],[YYYYMMDD]],2)&amp;"-"&amp;MID(jaar_zip[[#This Row],[YYYYMMDD]],5,2)&amp;"-"&amp;LEFT(jaar_zip[[#This Row],[YYYYMMDD]],4))</f>
        <v>45452</v>
      </c>
      <c r="K7560" s="101" t="str">
        <f>IF(AND(VALUE(MONTH(jaar_zip[[#This Row],[Datum]]))=1,VALUE(WEEKNUM(jaar_zip[[#This Row],[Datum]],21))&gt;51),RIGHT(YEAR(jaar_zip[[#This Row],[Datum]])-1,2),RIGHT(YEAR(jaar_zip[[#This Row],[Datum]]),2))&amp;"-"&amp; TEXT(WEEKNUM(jaar_zip[[#This Row],[Datum]],21),"00")</f>
        <v>24-23</v>
      </c>
      <c r="L7560" s="101">
        <f>MONTH(jaar_zip[[#This Row],[Datum]])</f>
        <v>6</v>
      </c>
      <c r="M7560" s="101">
        <f>IF(ISNUMBER(jaar_zip[[#This Row],[etmaaltemperatuur]]),IF(jaar_zip[[#This Row],[etmaaltemperatuur]]&lt;stookgrens,stookgrens-jaar_zip[[#This Row],[etmaaltemperatuur]],0),"")</f>
        <v>4.6999999999999993</v>
      </c>
      <c r="N7560" s="101">
        <f>IF(ISNUMBER(jaar_zip[[#This Row],[graaddagen]]),IF(OR(MONTH(jaar_zip[[#This Row],[Datum]])=1,MONTH(jaar_zip[[#This Row],[Datum]])=2,MONTH(jaar_zip[[#This Row],[Datum]])=11,MONTH(jaar_zip[[#This Row],[Datum]])=12),1.1,IF(OR(MONTH(jaar_zip[[#This Row],[Datum]])=3,MONTH(jaar_zip[[#This Row],[Datum]])=10),1,0.8))*jaar_zip[[#This Row],[graaddagen]],"")</f>
        <v>3.76</v>
      </c>
      <c r="O7560" s="101">
        <f>IF(ISNUMBER(jaar_zip[[#This Row],[etmaaltemperatuur]]),IF(jaar_zip[[#This Row],[etmaaltemperatuur]]&gt;stookgrens,jaar_zip[[#This Row],[etmaaltemperatuur]]-stookgrens,0),"")</f>
        <v>0</v>
      </c>
    </row>
    <row r="7561" spans="1:15" x14ac:dyDescent="0.25">
      <c r="A7561">
        <v>350</v>
      </c>
      <c r="B7561">
        <v>20240610</v>
      </c>
      <c r="C7561">
        <v>5</v>
      </c>
      <c r="D7561">
        <v>11.5</v>
      </c>
      <c r="E7561">
        <v>1118</v>
      </c>
      <c r="F7561">
        <v>15.5</v>
      </c>
      <c r="G7561">
        <v>1007</v>
      </c>
      <c r="H7561">
        <v>85</v>
      </c>
      <c r="I7561" s="101" t="s">
        <v>39</v>
      </c>
      <c r="J7561" s="1">
        <f>DATEVALUE(RIGHT(jaar_zip[[#This Row],[YYYYMMDD]],2)&amp;"-"&amp;MID(jaar_zip[[#This Row],[YYYYMMDD]],5,2)&amp;"-"&amp;LEFT(jaar_zip[[#This Row],[YYYYMMDD]],4))</f>
        <v>45453</v>
      </c>
      <c r="K7561" s="101" t="str">
        <f>IF(AND(VALUE(MONTH(jaar_zip[[#This Row],[Datum]]))=1,VALUE(WEEKNUM(jaar_zip[[#This Row],[Datum]],21))&gt;51),RIGHT(YEAR(jaar_zip[[#This Row],[Datum]])-1,2),RIGHT(YEAR(jaar_zip[[#This Row],[Datum]]),2))&amp;"-"&amp; TEXT(WEEKNUM(jaar_zip[[#This Row],[Datum]],21),"00")</f>
        <v>24-24</v>
      </c>
      <c r="L7561" s="101">
        <f>MONTH(jaar_zip[[#This Row],[Datum]])</f>
        <v>6</v>
      </c>
      <c r="M7561" s="101">
        <f>IF(ISNUMBER(jaar_zip[[#This Row],[etmaaltemperatuur]]),IF(jaar_zip[[#This Row],[etmaaltemperatuur]]&lt;stookgrens,stookgrens-jaar_zip[[#This Row],[etmaaltemperatuur]],0),"")</f>
        <v>6.5</v>
      </c>
      <c r="N7561" s="101">
        <f>IF(ISNUMBER(jaar_zip[[#This Row],[graaddagen]]),IF(OR(MONTH(jaar_zip[[#This Row],[Datum]])=1,MONTH(jaar_zip[[#This Row],[Datum]])=2,MONTH(jaar_zip[[#This Row],[Datum]])=11,MONTH(jaar_zip[[#This Row],[Datum]])=12),1.1,IF(OR(MONTH(jaar_zip[[#This Row],[Datum]])=3,MONTH(jaar_zip[[#This Row],[Datum]])=10),1,0.8))*jaar_zip[[#This Row],[graaddagen]],"")</f>
        <v>5.2</v>
      </c>
      <c r="O7561" s="101">
        <f>IF(ISNUMBER(jaar_zip[[#This Row],[etmaaltemperatuur]]),IF(jaar_zip[[#This Row],[etmaaltemperatuur]]&gt;stookgrens,jaar_zip[[#This Row],[etmaaltemperatuur]]-stookgrens,0),"")</f>
        <v>0</v>
      </c>
    </row>
    <row r="7562" spans="1:15" x14ac:dyDescent="0.25">
      <c r="A7562">
        <v>350</v>
      </c>
      <c r="B7562">
        <v>20240611</v>
      </c>
      <c r="C7562">
        <v>3.4</v>
      </c>
      <c r="D7562">
        <v>11.2</v>
      </c>
      <c r="E7562">
        <v>1938</v>
      </c>
      <c r="F7562">
        <v>1.6</v>
      </c>
      <c r="G7562">
        <v>1016.4</v>
      </c>
      <c r="H7562">
        <v>81</v>
      </c>
      <c r="I7562" s="101" t="s">
        <v>39</v>
      </c>
      <c r="J7562" s="1">
        <f>DATEVALUE(RIGHT(jaar_zip[[#This Row],[YYYYMMDD]],2)&amp;"-"&amp;MID(jaar_zip[[#This Row],[YYYYMMDD]],5,2)&amp;"-"&amp;LEFT(jaar_zip[[#This Row],[YYYYMMDD]],4))</f>
        <v>45454</v>
      </c>
      <c r="K7562" s="101" t="str">
        <f>IF(AND(VALUE(MONTH(jaar_zip[[#This Row],[Datum]]))=1,VALUE(WEEKNUM(jaar_zip[[#This Row],[Datum]],21))&gt;51),RIGHT(YEAR(jaar_zip[[#This Row],[Datum]])-1,2),RIGHT(YEAR(jaar_zip[[#This Row],[Datum]]),2))&amp;"-"&amp; TEXT(WEEKNUM(jaar_zip[[#This Row],[Datum]],21),"00")</f>
        <v>24-24</v>
      </c>
      <c r="L7562" s="101">
        <f>MONTH(jaar_zip[[#This Row],[Datum]])</f>
        <v>6</v>
      </c>
      <c r="M7562" s="101">
        <f>IF(ISNUMBER(jaar_zip[[#This Row],[etmaaltemperatuur]]),IF(jaar_zip[[#This Row],[etmaaltemperatuur]]&lt;stookgrens,stookgrens-jaar_zip[[#This Row],[etmaaltemperatuur]],0),"")</f>
        <v>6.8000000000000007</v>
      </c>
      <c r="N7562" s="101">
        <f>IF(ISNUMBER(jaar_zip[[#This Row],[graaddagen]]),IF(OR(MONTH(jaar_zip[[#This Row],[Datum]])=1,MONTH(jaar_zip[[#This Row],[Datum]])=2,MONTH(jaar_zip[[#This Row],[Datum]])=11,MONTH(jaar_zip[[#This Row],[Datum]])=12),1.1,IF(OR(MONTH(jaar_zip[[#This Row],[Datum]])=3,MONTH(jaar_zip[[#This Row],[Datum]])=10),1,0.8))*jaar_zip[[#This Row],[graaddagen]],"")</f>
        <v>5.4400000000000013</v>
      </c>
      <c r="O7562" s="101">
        <f>IF(ISNUMBER(jaar_zip[[#This Row],[etmaaltemperatuur]]),IF(jaar_zip[[#This Row],[etmaaltemperatuur]]&gt;stookgrens,jaar_zip[[#This Row],[etmaaltemperatuur]]-stookgrens,0),"")</f>
        <v>0</v>
      </c>
    </row>
    <row r="7563" spans="1:15" x14ac:dyDescent="0.25">
      <c r="A7563">
        <v>350</v>
      </c>
      <c r="B7563">
        <v>20240612</v>
      </c>
      <c r="C7563">
        <v>3.5</v>
      </c>
      <c r="D7563">
        <v>11.8</v>
      </c>
      <c r="E7563">
        <v>1950</v>
      </c>
      <c r="F7563">
        <v>0.5</v>
      </c>
      <c r="G7563">
        <v>1020</v>
      </c>
      <c r="H7563">
        <v>75</v>
      </c>
      <c r="I7563" s="101" t="s">
        <v>39</v>
      </c>
      <c r="J7563" s="1">
        <f>DATEVALUE(RIGHT(jaar_zip[[#This Row],[YYYYMMDD]],2)&amp;"-"&amp;MID(jaar_zip[[#This Row],[YYYYMMDD]],5,2)&amp;"-"&amp;LEFT(jaar_zip[[#This Row],[YYYYMMDD]],4))</f>
        <v>45455</v>
      </c>
      <c r="K7563" s="101" t="str">
        <f>IF(AND(VALUE(MONTH(jaar_zip[[#This Row],[Datum]]))=1,VALUE(WEEKNUM(jaar_zip[[#This Row],[Datum]],21))&gt;51),RIGHT(YEAR(jaar_zip[[#This Row],[Datum]])-1,2),RIGHT(YEAR(jaar_zip[[#This Row],[Datum]]),2))&amp;"-"&amp; TEXT(WEEKNUM(jaar_zip[[#This Row],[Datum]],21),"00")</f>
        <v>24-24</v>
      </c>
      <c r="L7563" s="101">
        <f>MONTH(jaar_zip[[#This Row],[Datum]])</f>
        <v>6</v>
      </c>
      <c r="M7563" s="101">
        <f>IF(ISNUMBER(jaar_zip[[#This Row],[etmaaltemperatuur]]),IF(jaar_zip[[#This Row],[etmaaltemperatuur]]&lt;stookgrens,stookgrens-jaar_zip[[#This Row],[etmaaltemperatuur]],0),"")</f>
        <v>6.1999999999999993</v>
      </c>
      <c r="N7563" s="101">
        <f>IF(ISNUMBER(jaar_zip[[#This Row],[graaddagen]]),IF(OR(MONTH(jaar_zip[[#This Row],[Datum]])=1,MONTH(jaar_zip[[#This Row],[Datum]])=2,MONTH(jaar_zip[[#This Row],[Datum]])=11,MONTH(jaar_zip[[#This Row],[Datum]])=12),1.1,IF(OR(MONTH(jaar_zip[[#This Row],[Datum]])=3,MONTH(jaar_zip[[#This Row],[Datum]])=10),1,0.8))*jaar_zip[[#This Row],[graaddagen]],"")</f>
        <v>4.96</v>
      </c>
      <c r="O7563" s="101">
        <f>IF(ISNUMBER(jaar_zip[[#This Row],[etmaaltemperatuur]]),IF(jaar_zip[[#This Row],[etmaaltemperatuur]]&gt;stookgrens,jaar_zip[[#This Row],[etmaaltemperatuur]]-stookgrens,0),"")</f>
        <v>0</v>
      </c>
    </row>
    <row r="7564" spans="1:15" x14ac:dyDescent="0.25">
      <c r="A7564">
        <v>350</v>
      </c>
      <c r="B7564">
        <v>20240613</v>
      </c>
      <c r="C7564">
        <v>3</v>
      </c>
      <c r="D7564">
        <v>14.8</v>
      </c>
      <c r="E7564">
        <v>2051</v>
      </c>
      <c r="F7564">
        <v>0</v>
      </c>
      <c r="G7564">
        <v>1015</v>
      </c>
      <c r="H7564">
        <v>67</v>
      </c>
      <c r="I7564" s="101" t="s">
        <v>39</v>
      </c>
      <c r="J7564" s="1">
        <f>DATEVALUE(RIGHT(jaar_zip[[#This Row],[YYYYMMDD]],2)&amp;"-"&amp;MID(jaar_zip[[#This Row],[YYYYMMDD]],5,2)&amp;"-"&amp;LEFT(jaar_zip[[#This Row],[YYYYMMDD]],4))</f>
        <v>45456</v>
      </c>
      <c r="K7564" s="101" t="str">
        <f>IF(AND(VALUE(MONTH(jaar_zip[[#This Row],[Datum]]))=1,VALUE(WEEKNUM(jaar_zip[[#This Row],[Datum]],21))&gt;51),RIGHT(YEAR(jaar_zip[[#This Row],[Datum]])-1,2),RIGHT(YEAR(jaar_zip[[#This Row],[Datum]]),2))&amp;"-"&amp; TEXT(WEEKNUM(jaar_zip[[#This Row],[Datum]],21),"00")</f>
        <v>24-24</v>
      </c>
      <c r="L7564" s="101">
        <f>MONTH(jaar_zip[[#This Row],[Datum]])</f>
        <v>6</v>
      </c>
      <c r="M7564" s="101">
        <f>IF(ISNUMBER(jaar_zip[[#This Row],[etmaaltemperatuur]]),IF(jaar_zip[[#This Row],[etmaaltemperatuur]]&lt;stookgrens,stookgrens-jaar_zip[[#This Row],[etmaaltemperatuur]],0),"")</f>
        <v>3.1999999999999993</v>
      </c>
      <c r="N7564" s="101">
        <f>IF(ISNUMBER(jaar_zip[[#This Row],[graaddagen]]),IF(OR(MONTH(jaar_zip[[#This Row],[Datum]])=1,MONTH(jaar_zip[[#This Row],[Datum]])=2,MONTH(jaar_zip[[#This Row],[Datum]])=11,MONTH(jaar_zip[[#This Row],[Datum]])=12),1.1,IF(OR(MONTH(jaar_zip[[#This Row],[Datum]])=3,MONTH(jaar_zip[[#This Row],[Datum]])=10),1,0.8))*jaar_zip[[#This Row],[graaddagen]],"")</f>
        <v>2.5599999999999996</v>
      </c>
      <c r="O7564" s="101">
        <f>IF(ISNUMBER(jaar_zip[[#This Row],[etmaaltemperatuur]]),IF(jaar_zip[[#This Row],[etmaaltemperatuur]]&gt;stookgrens,jaar_zip[[#This Row],[etmaaltemperatuur]]-stookgrens,0),"")</f>
        <v>0</v>
      </c>
    </row>
    <row r="7565" spans="1:15" x14ac:dyDescent="0.25">
      <c r="A7565">
        <v>350</v>
      </c>
      <c r="B7565">
        <v>20240614</v>
      </c>
      <c r="C7565">
        <v>3.6</v>
      </c>
      <c r="D7565">
        <v>14.9</v>
      </c>
      <c r="E7565">
        <v>1005</v>
      </c>
      <c r="F7565">
        <v>7.6</v>
      </c>
      <c r="G7565">
        <v>1005.3</v>
      </c>
      <c r="H7565">
        <v>85</v>
      </c>
      <c r="I7565" s="101" t="s">
        <v>39</v>
      </c>
      <c r="J7565" s="1">
        <f>DATEVALUE(RIGHT(jaar_zip[[#This Row],[YYYYMMDD]],2)&amp;"-"&amp;MID(jaar_zip[[#This Row],[YYYYMMDD]],5,2)&amp;"-"&amp;LEFT(jaar_zip[[#This Row],[YYYYMMDD]],4))</f>
        <v>45457</v>
      </c>
      <c r="K7565" s="101" t="str">
        <f>IF(AND(VALUE(MONTH(jaar_zip[[#This Row],[Datum]]))=1,VALUE(WEEKNUM(jaar_zip[[#This Row],[Datum]],21))&gt;51),RIGHT(YEAR(jaar_zip[[#This Row],[Datum]])-1,2),RIGHT(YEAR(jaar_zip[[#This Row],[Datum]]),2))&amp;"-"&amp; TEXT(WEEKNUM(jaar_zip[[#This Row],[Datum]],21),"00")</f>
        <v>24-24</v>
      </c>
      <c r="L7565" s="101">
        <f>MONTH(jaar_zip[[#This Row],[Datum]])</f>
        <v>6</v>
      </c>
      <c r="M7565" s="101">
        <f>IF(ISNUMBER(jaar_zip[[#This Row],[etmaaltemperatuur]]),IF(jaar_zip[[#This Row],[etmaaltemperatuur]]&lt;stookgrens,stookgrens-jaar_zip[[#This Row],[etmaaltemperatuur]],0),"")</f>
        <v>3.0999999999999996</v>
      </c>
      <c r="N7565" s="101">
        <f>IF(ISNUMBER(jaar_zip[[#This Row],[graaddagen]]),IF(OR(MONTH(jaar_zip[[#This Row],[Datum]])=1,MONTH(jaar_zip[[#This Row],[Datum]])=2,MONTH(jaar_zip[[#This Row],[Datum]])=11,MONTH(jaar_zip[[#This Row],[Datum]])=12),1.1,IF(OR(MONTH(jaar_zip[[#This Row],[Datum]])=3,MONTH(jaar_zip[[#This Row],[Datum]])=10),1,0.8))*jaar_zip[[#This Row],[graaddagen]],"")</f>
        <v>2.48</v>
      </c>
      <c r="O7565" s="101">
        <f>IF(ISNUMBER(jaar_zip[[#This Row],[etmaaltemperatuur]]),IF(jaar_zip[[#This Row],[etmaaltemperatuur]]&gt;stookgrens,jaar_zip[[#This Row],[etmaaltemperatuur]]-stookgrens,0),"")</f>
        <v>0</v>
      </c>
    </row>
    <row r="7566" spans="1:15" x14ac:dyDescent="0.25">
      <c r="A7566">
        <v>350</v>
      </c>
      <c r="B7566">
        <v>20240615</v>
      </c>
      <c r="C7566">
        <v>5.8</v>
      </c>
      <c r="D7566">
        <v>14.8</v>
      </c>
      <c r="E7566">
        <v>1709</v>
      </c>
      <c r="F7566">
        <v>0.2</v>
      </c>
      <c r="G7566">
        <v>1003.4</v>
      </c>
      <c r="H7566">
        <v>74</v>
      </c>
      <c r="I7566" s="101" t="s">
        <v>39</v>
      </c>
      <c r="J7566" s="1">
        <f>DATEVALUE(RIGHT(jaar_zip[[#This Row],[YYYYMMDD]],2)&amp;"-"&amp;MID(jaar_zip[[#This Row],[YYYYMMDD]],5,2)&amp;"-"&amp;LEFT(jaar_zip[[#This Row],[YYYYMMDD]],4))</f>
        <v>45458</v>
      </c>
      <c r="K7566" s="101" t="str">
        <f>IF(AND(VALUE(MONTH(jaar_zip[[#This Row],[Datum]]))=1,VALUE(WEEKNUM(jaar_zip[[#This Row],[Datum]],21))&gt;51),RIGHT(YEAR(jaar_zip[[#This Row],[Datum]])-1,2),RIGHT(YEAR(jaar_zip[[#This Row],[Datum]]),2))&amp;"-"&amp; TEXT(WEEKNUM(jaar_zip[[#This Row],[Datum]],21),"00")</f>
        <v>24-24</v>
      </c>
      <c r="L7566" s="101">
        <f>MONTH(jaar_zip[[#This Row],[Datum]])</f>
        <v>6</v>
      </c>
      <c r="M7566" s="101">
        <f>IF(ISNUMBER(jaar_zip[[#This Row],[etmaaltemperatuur]]),IF(jaar_zip[[#This Row],[etmaaltemperatuur]]&lt;stookgrens,stookgrens-jaar_zip[[#This Row],[etmaaltemperatuur]],0),"")</f>
        <v>3.1999999999999993</v>
      </c>
      <c r="N7566" s="101">
        <f>IF(ISNUMBER(jaar_zip[[#This Row],[graaddagen]]),IF(OR(MONTH(jaar_zip[[#This Row],[Datum]])=1,MONTH(jaar_zip[[#This Row],[Datum]])=2,MONTH(jaar_zip[[#This Row],[Datum]])=11,MONTH(jaar_zip[[#This Row],[Datum]])=12),1.1,IF(OR(MONTH(jaar_zip[[#This Row],[Datum]])=3,MONTH(jaar_zip[[#This Row],[Datum]])=10),1,0.8))*jaar_zip[[#This Row],[graaddagen]],"")</f>
        <v>2.5599999999999996</v>
      </c>
      <c r="O7566" s="101">
        <f>IF(ISNUMBER(jaar_zip[[#This Row],[etmaaltemperatuur]]),IF(jaar_zip[[#This Row],[etmaaltemperatuur]]&gt;stookgrens,jaar_zip[[#This Row],[etmaaltemperatuur]]-stookgrens,0),"")</f>
        <v>0</v>
      </c>
    </row>
    <row r="7567" spans="1:15" x14ac:dyDescent="0.25">
      <c r="A7567">
        <v>350</v>
      </c>
      <c r="B7567">
        <v>20240616</v>
      </c>
      <c r="C7567">
        <v>4.5999999999999996</v>
      </c>
      <c r="D7567">
        <v>14.9</v>
      </c>
      <c r="E7567">
        <v>1883</v>
      </c>
      <c r="F7567">
        <v>1.2</v>
      </c>
      <c r="G7567">
        <v>1005.8</v>
      </c>
      <c r="H7567">
        <v>83</v>
      </c>
      <c r="I7567" s="101" t="s">
        <v>39</v>
      </c>
      <c r="J7567" s="1">
        <f>DATEVALUE(RIGHT(jaar_zip[[#This Row],[YYYYMMDD]],2)&amp;"-"&amp;MID(jaar_zip[[#This Row],[YYYYMMDD]],5,2)&amp;"-"&amp;LEFT(jaar_zip[[#This Row],[YYYYMMDD]],4))</f>
        <v>45459</v>
      </c>
      <c r="K7567" s="101" t="str">
        <f>IF(AND(VALUE(MONTH(jaar_zip[[#This Row],[Datum]]))=1,VALUE(WEEKNUM(jaar_zip[[#This Row],[Datum]],21))&gt;51),RIGHT(YEAR(jaar_zip[[#This Row],[Datum]])-1,2),RIGHT(YEAR(jaar_zip[[#This Row],[Datum]]),2))&amp;"-"&amp; TEXT(WEEKNUM(jaar_zip[[#This Row],[Datum]],21),"00")</f>
        <v>24-24</v>
      </c>
      <c r="L7567" s="101">
        <f>MONTH(jaar_zip[[#This Row],[Datum]])</f>
        <v>6</v>
      </c>
      <c r="M7567" s="101">
        <f>IF(ISNUMBER(jaar_zip[[#This Row],[etmaaltemperatuur]]),IF(jaar_zip[[#This Row],[etmaaltemperatuur]]&lt;stookgrens,stookgrens-jaar_zip[[#This Row],[etmaaltemperatuur]],0),"")</f>
        <v>3.0999999999999996</v>
      </c>
      <c r="N7567" s="101">
        <f>IF(ISNUMBER(jaar_zip[[#This Row],[graaddagen]]),IF(OR(MONTH(jaar_zip[[#This Row],[Datum]])=1,MONTH(jaar_zip[[#This Row],[Datum]])=2,MONTH(jaar_zip[[#This Row],[Datum]])=11,MONTH(jaar_zip[[#This Row],[Datum]])=12),1.1,IF(OR(MONTH(jaar_zip[[#This Row],[Datum]])=3,MONTH(jaar_zip[[#This Row],[Datum]])=10),1,0.8))*jaar_zip[[#This Row],[graaddagen]],"")</f>
        <v>2.48</v>
      </c>
      <c r="O7567" s="101">
        <f>IF(ISNUMBER(jaar_zip[[#This Row],[etmaaltemperatuur]]),IF(jaar_zip[[#This Row],[etmaaltemperatuur]]&gt;stookgrens,jaar_zip[[#This Row],[etmaaltemperatuur]]-stookgrens,0),"")</f>
        <v>0</v>
      </c>
    </row>
    <row r="7568" spans="1:15" x14ac:dyDescent="0.25">
      <c r="A7568">
        <v>350</v>
      </c>
      <c r="B7568">
        <v>20240617</v>
      </c>
      <c r="C7568">
        <v>2.4</v>
      </c>
      <c r="D7568">
        <v>16.2</v>
      </c>
      <c r="E7568">
        <v>1932</v>
      </c>
      <c r="F7568">
        <v>1.7</v>
      </c>
      <c r="G7568">
        <v>1011.6</v>
      </c>
      <c r="H7568">
        <v>77</v>
      </c>
      <c r="I7568" s="101" t="s">
        <v>39</v>
      </c>
      <c r="J7568" s="1">
        <f>DATEVALUE(RIGHT(jaar_zip[[#This Row],[YYYYMMDD]],2)&amp;"-"&amp;MID(jaar_zip[[#This Row],[YYYYMMDD]],5,2)&amp;"-"&amp;LEFT(jaar_zip[[#This Row],[YYYYMMDD]],4))</f>
        <v>45460</v>
      </c>
      <c r="K7568" s="101" t="str">
        <f>IF(AND(VALUE(MONTH(jaar_zip[[#This Row],[Datum]]))=1,VALUE(WEEKNUM(jaar_zip[[#This Row],[Datum]],21))&gt;51),RIGHT(YEAR(jaar_zip[[#This Row],[Datum]])-1,2),RIGHT(YEAR(jaar_zip[[#This Row],[Datum]]),2))&amp;"-"&amp; TEXT(WEEKNUM(jaar_zip[[#This Row],[Datum]],21),"00")</f>
        <v>24-25</v>
      </c>
      <c r="L7568" s="101">
        <f>MONTH(jaar_zip[[#This Row],[Datum]])</f>
        <v>6</v>
      </c>
      <c r="M7568" s="101">
        <f>IF(ISNUMBER(jaar_zip[[#This Row],[etmaaltemperatuur]]),IF(jaar_zip[[#This Row],[etmaaltemperatuur]]&lt;stookgrens,stookgrens-jaar_zip[[#This Row],[etmaaltemperatuur]],0),"")</f>
        <v>1.8000000000000007</v>
      </c>
      <c r="N7568" s="101">
        <f>IF(ISNUMBER(jaar_zip[[#This Row],[graaddagen]]),IF(OR(MONTH(jaar_zip[[#This Row],[Datum]])=1,MONTH(jaar_zip[[#This Row],[Datum]])=2,MONTH(jaar_zip[[#This Row],[Datum]])=11,MONTH(jaar_zip[[#This Row],[Datum]])=12),1.1,IF(OR(MONTH(jaar_zip[[#This Row],[Datum]])=3,MONTH(jaar_zip[[#This Row],[Datum]])=10),1,0.8))*jaar_zip[[#This Row],[graaddagen]],"")</f>
        <v>1.4400000000000006</v>
      </c>
      <c r="O7568" s="101">
        <f>IF(ISNUMBER(jaar_zip[[#This Row],[etmaaltemperatuur]]),IF(jaar_zip[[#This Row],[etmaaltemperatuur]]&gt;stookgrens,jaar_zip[[#This Row],[etmaaltemperatuur]]-stookgrens,0),"")</f>
        <v>0</v>
      </c>
    </row>
    <row r="7569" spans="1:15" x14ac:dyDescent="0.25">
      <c r="A7569">
        <v>350</v>
      </c>
      <c r="B7569">
        <v>20240618</v>
      </c>
      <c r="C7569">
        <v>1.9</v>
      </c>
      <c r="D7569">
        <v>15.4</v>
      </c>
      <c r="E7569">
        <v>576</v>
      </c>
      <c r="F7569">
        <v>9.8000000000000007</v>
      </c>
      <c r="G7569">
        <v>1013.6</v>
      </c>
      <c r="H7569">
        <v>96</v>
      </c>
      <c r="I7569" s="101" t="s">
        <v>39</v>
      </c>
      <c r="J7569" s="1">
        <f>DATEVALUE(RIGHT(jaar_zip[[#This Row],[YYYYMMDD]],2)&amp;"-"&amp;MID(jaar_zip[[#This Row],[YYYYMMDD]],5,2)&amp;"-"&amp;LEFT(jaar_zip[[#This Row],[YYYYMMDD]],4))</f>
        <v>45461</v>
      </c>
      <c r="K7569" s="101" t="str">
        <f>IF(AND(VALUE(MONTH(jaar_zip[[#This Row],[Datum]]))=1,VALUE(WEEKNUM(jaar_zip[[#This Row],[Datum]],21))&gt;51),RIGHT(YEAR(jaar_zip[[#This Row],[Datum]])-1,2),RIGHT(YEAR(jaar_zip[[#This Row],[Datum]]),2))&amp;"-"&amp; TEXT(WEEKNUM(jaar_zip[[#This Row],[Datum]],21),"00")</f>
        <v>24-25</v>
      </c>
      <c r="L7569" s="101">
        <f>MONTH(jaar_zip[[#This Row],[Datum]])</f>
        <v>6</v>
      </c>
      <c r="M7569" s="101">
        <f>IF(ISNUMBER(jaar_zip[[#This Row],[etmaaltemperatuur]]),IF(jaar_zip[[#This Row],[etmaaltemperatuur]]&lt;stookgrens,stookgrens-jaar_zip[[#This Row],[etmaaltemperatuur]],0),"")</f>
        <v>2.5999999999999996</v>
      </c>
      <c r="N7569" s="101">
        <f>IF(ISNUMBER(jaar_zip[[#This Row],[graaddagen]]),IF(OR(MONTH(jaar_zip[[#This Row],[Datum]])=1,MONTH(jaar_zip[[#This Row],[Datum]])=2,MONTH(jaar_zip[[#This Row],[Datum]])=11,MONTH(jaar_zip[[#This Row],[Datum]])=12),1.1,IF(OR(MONTH(jaar_zip[[#This Row],[Datum]])=3,MONTH(jaar_zip[[#This Row],[Datum]])=10),1,0.8))*jaar_zip[[#This Row],[graaddagen]],"")</f>
        <v>2.0799999999999996</v>
      </c>
      <c r="O7569" s="101">
        <f>IF(ISNUMBER(jaar_zip[[#This Row],[etmaaltemperatuur]]),IF(jaar_zip[[#This Row],[etmaaltemperatuur]]&gt;stookgrens,jaar_zip[[#This Row],[etmaaltemperatuur]]-stookgrens,0),"")</f>
        <v>0</v>
      </c>
    </row>
    <row r="7570" spans="1:15" x14ac:dyDescent="0.25">
      <c r="A7570">
        <v>350</v>
      </c>
      <c r="B7570">
        <v>20240619</v>
      </c>
      <c r="C7570">
        <v>3.7</v>
      </c>
      <c r="D7570">
        <v>16.399999999999999</v>
      </c>
      <c r="E7570">
        <v>2463</v>
      </c>
      <c r="F7570">
        <v>0</v>
      </c>
      <c r="G7570">
        <v>1019.1</v>
      </c>
      <c r="H7570">
        <v>76</v>
      </c>
      <c r="I7570" s="101" t="s">
        <v>39</v>
      </c>
      <c r="J7570" s="1">
        <f>DATEVALUE(RIGHT(jaar_zip[[#This Row],[YYYYMMDD]],2)&amp;"-"&amp;MID(jaar_zip[[#This Row],[YYYYMMDD]],5,2)&amp;"-"&amp;LEFT(jaar_zip[[#This Row],[YYYYMMDD]],4))</f>
        <v>45462</v>
      </c>
      <c r="K7570" s="101" t="str">
        <f>IF(AND(VALUE(MONTH(jaar_zip[[#This Row],[Datum]]))=1,VALUE(WEEKNUM(jaar_zip[[#This Row],[Datum]],21))&gt;51),RIGHT(YEAR(jaar_zip[[#This Row],[Datum]])-1,2),RIGHT(YEAR(jaar_zip[[#This Row],[Datum]]),2))&amp;"-"&amp; TEXT(WEEKNUM(jaar_zip[[#This Row],[Datum]],21),"00")</f>
        <v>24-25</v>
      </c>
      <c r="L7570" s="101">
        <f>MONTH(jaar_zip[[#This Row],[Datum]])</f>
        <v>6</v>
      </c>
      <c r="M7570" s="101">
        <f>IF(ISNUMBER(jaar_zip[[#This Row],[etmaaltemperatuur]]),IF(jaar_zip[[#This Row],[etmaaltemperatuur]]&lt;stookgrens,stookgrens-jaar_zip[[#This Row],[etmaaltemperatuur]],0),"")</f>
        <v>1.6000000000000014</v>
      </c>
      <c r="N7570" s="101">
        <f>IF(ISNUMBER(jaar_zip[[#This Row],[graaddagen]]),IF(OR(MONTH(jaar_zip[[#This Row],[Datum]])=1,MONTH(jaar_zip[[#This Row],[Datum]])=2,MONTH(jaar_zip[[#This Row],[Datum]])=11,MONTH(jaar_zip[[#This Row],[Datum]])=12),1.1,IF(OR(MONTH(jaar_zip[[#This Row],[Datum]])=3,MONTH(jaar_zip[[#This Row],[Datum]])=10),1,0.8))*jaar_zip[[#This Row],[graaddagen]],"")</f>
        <v>1.2800000000000011</v>
      </c>
      <c r="O7570" s="101">
        <f>IF(ISNUMBER(jaar_zip[[#This Row],[etmaaltemperatuur]]),IF(jaar_zip[[#This Row],[etmaaltemperatuur]]&gt;stookgrens,jaar_zip[[#This Row],[etmaaltemperatuur]]-stookgrens,0),"")</f>
        <v>0</v>
      </c>
    </row>
    <row r="7571" spans="1:15" x14ac:dyDescent="0.25">
      <c r="A7571">
        <v>350</v>
      </c>
      <c r="B7571">
        <v>20240620</v>
      </c>
      <c r="C7571">
        <v>3.2</v>
      </c>
      <c r="D7571">
        <v>17</v>
      </c>
      <c r="E7571">
        <v>1564</v>
      </c>
      <c r="F7571">
        <v>-0.1</v>
      </c>
      <c r="G7571">
        <v>1018.7</v>
      </c>
      <c r="H7571">
        <v>76</v>
      </c>
      <c r="I7571" s="101" t="s">
        <v>39</v>
      </c>
      <c r="J7571" s="1">
        <f>DATEVALUE(RIGHT(jaar_zip[[#This Row],[YYYYMMDD]],2)&amp;"-"&amp;MID(jaar_zip[[#This Row],[YYYYMMDD]],5,2)&amp;"-"&amp;LEFT(jaar_zip[[#This Row],[YYYYMMDD]],4))</f>
        <v>45463</v>
      </c>
      <c r="K7571" s="101" t="str">
        <f>IF(AND(VALUE(MONTH(jaar_zip[[#This Row],[Datum]]))=1,VALUE(WEEKNUM(jaar_zip[[#This Row],[Datum]],21))&gt;51),RIGHT(YEAR(jaar_zip[[#This Row],[Datum]])-1,2),RIGHT(YEAR(jaar_zip[[#This Row],[Datum]]),2))&amp;"-"&amp; TEXT(WEEKNUM(jaar_zip[[#This Row],[Datum]],21),"00")</f>
        <v>24-25</v>
      </c>
      <c r="L7571" s="101">
        <f>MONTH(jaar_zip[[#This Row],[Datum]])</f>
        <v>6</v>
      </c>
      <c r="M7571" s="101">
        <f>IF(ISNUMBER(jaar_zip[[#This Row],[etmaaltemperatuur]]),IF(jaar_zip[[#This Row],[etmaaltemperatuur]]&lt;stookgrens,stookgrens-jaar_zip[[#This Row],[etmaaltemperatuur]],0),"")</f>
        <v>1</v>
      </c>
      <c r="N7571" s="101">
        <f>IF(ISNUMBER(jaar_zip[[#This Row],[graaddagen]]),IF(OR(MONTH(jaar_zip[[#This Row],[Datum]])=1,MONTH(jaar_zip[[#This Row],[Datum]])=2,MONTH(jaar_zip[[#This Row],[Datum]])=11,MONTH(jaar_zip[[#This Row],[Datum]])=12),1.1,IF(OR(MONTH(jaar_zip[[#This Row],[Datum]])=3,MONTH(jaar_zip[[#This Row],[Datum]])=10),1,0.8))*jaar_zip[[#This Row],[graaddagen]],"")</f>
        <v>0.8</v>
      </c>
      <c r="O7571" s="101">
        <f>IF(ISNUMBER(jaar_zip[[#This Row],[etmaaltemperatuur]]),IF(jaar_zip[[#This Row],[etmaaltemperatuur]]&gt;stookgrens,jaar_zip[[#This Row],[etmaaltemperatuur]]-stookgrens,0),"")</f>
        <v>0</v>
      </c>
    </row>
    <row r="7572" spans="1:15" x14ac:dyDescent="0.25">
      <c r="A7572">
        <v>350</v>
      </c>
      <c r="B7572">
        <v>20240621</v>
      </c>
      <c r="C7572">
        <v>2.6</v>
      </c>
      <c r="D7572">
        <v>15.7</v>
      </c>
      <c r="E7572">
        <v>659</v>
      </c>
      <c r="F7572">
        <v>6.7</v>
      </c>
      <c r="G7572">
        <v>1012.6</v>
      </c>
      <c r="H7572">
        <v>91</v>
      </c>
      <c r="I7572" s="101" t="s">
        <v>39</v>
      </c>
      <c r="J7572" s="1">
        <f>DATEVALUE(RIGHT(jaar_zip[[#This Row],[YYYYMMDD]],2)&amp;"-"&amp;MID(jaar_zip[[#This Row],[YYYYMMDD]],5,2)&amp;"-"&amp;LEFT(jaar_zip[[#This Row],[YYYYMMDD]],4))</f>
        <v>45464</v>
      </c>
      <c r="K7572" s="101" t="str">
        <f>IF(AND(VALUE(MONTH(jaar_zip[[#This Row],[Datum]]))=1,VALUE(WEEKNUM(jaar_zip[[#This Row],[Datum]],21))&gt;51),RIGHT(YEAR(jaar_zip[[#This Row],[Datum]])-1,2),RIGHT(YEAR(jaar_zip[[#This Row],[Datum]]),2))&amp;"-"&amp; TEXT(WEEKNUM(jaar_zip[[#This Row],[Datum]],21),"00")</f>
        <v>24-25</v>
      </c>
      <c r="L7572" s="101">
        <f>MONTH(jaar_zip[[#This Row],[Datum]])</f>
        <v>6</v>
      </c>
      <c r="M7572" s="101">
        <f>IF(ISNUMBER(jaar_zip[[#This Row],[etmaaltemperatuur]]),IF(jaar_zip[[#This Row],[etmaaltemperatuur]]&lt;stookgrens,stookgrens-jaar_zip[[#This Row],[etmaaltemperatuur]],0),"")</f>
        <v>2.3000000000000007</v>
      </c>
      <c r="N7572" s="101">
        <f>IF(ISNUMBER(jaar_zip[[#This Row],[graaddagen]]),IF(OR(MONTH(jaar_zip[[#This Row],[Datum]])=1,MONTH(jaar_zip[[#This Row],[Datum]])=2,MONTH(jaar_zip[[#This Row],[Datum]])=11,MONTH(jaar_zip[[#This Row],[Datum]])=12),1.1,IF(OR(MONTH(jaar_zip[[#This Row],[Datum]])=3,MONTH(jaar_zip[[#This Row],[Datum]])=10),1,0.8))*jaar_zip[[#This Row],[graaddagen]],"")</f>
        <v>1.8400000000000007</v>
      </c>
      <c r="O7572" s="101">
        <f>IF(ISNUMBER(jaar_zip[[#This Row],[etmaaltemperatuur]]),IF(jaar_zip[[#This Row],[etmaaltemperatuur]]&gt;stookgrens,jaar_zip[[#This Row],[etmaaltemperatuur]]-stookgrens,0),"")</f>
        <v>0</v>
      </c>
    </row>
    <row r="7573" spans="1:15" x14ac:dyDescent="0.25">
      <c r="A7573">
        <v>350</v>
      </c>
      <c r="B7573">
        <v>20240622</v>
      </c>
      <c r="C7573">
        <v>2.7</v>
      </c>
      <c r="D7573">
        <v>15.9</v>
      </c>
      <c r="E7573">
        <v>1743</v>
      </c>
      <c r="F7573">
        <v>0</v>
      </c>
      <c r="G7573">
        <v>1013.8</v>
      </c>
      <c r="H7573">
        <v>81</v>
      </c>
      <c r="I7573" s="101" t="s">
        <v>39</v>
      </c>
      <c r="J7573" s="1">
        <f>DATEVALUE(RIGHT(jaar_zip[[#This Row],[YYYYMMDD]],2)&amp;"-"&amp;MID(jaar_zip[[#This Row],[YYYYMMDD]],5,2)&amp;"-"&amp;LEFT(jaar_zip[[#This Row],[YYYYMMDD]],4))</f>
        <v>45465</v>
      </c>
      <c r="K7573" s="101" t="str">
        <f>IF(AND(VALUE(MONTH(jaar_zip[[#This Row],[Datum]]))=1,VALUE(WEEKNUM(jaar_zip[[#This Row],[Datum]],21))&gt;51),RIGHT(YEAR(jaar_zip[[#This Row],[Datum]])-1,2),RIGHT(YEAR(jaar_zip[[#This Row],[Datum]]),2))&amp;"-"&amp; TEXT(WEEKNUM(jaar_zip[[#This Row],[Datum]],21),"00")</f>
        <v>24-25</v>
      </c>
      <c r="L7573" s="101">
        <f>MONTH(jaar_zip[[#This Row],[Datum]])</f>
        <v>6</v>
      </c>
      <c r="M7573" s="101">
        <f>IF(ISNUMBER(jaar_zip[[#This Row],[etmaaltemperatuur]]),IF(jaar_zip[[#This Row],[etmaaltemperatuur]]&lt;stookgrens,stookgrens-jaar_zip[[#This Row],[etmaaltemperatuur]],0),"")</f>
        <v>2.0999999999999996</v>
      </c>
      <c r="N7573" s="101">
        <f>IF(ISNUMBER(jaar_zip[[#This Row],[graaddagen]]),IF(OR(MONTH(jaar_zip[[#This Row],[Datum]])=1,MONTH(jaar_zip[[#This Row],[Datum]])=2,MONTH(jaar_zip[[#This Row],[Datum]])=11,MONTH(jaar_zip[[#This Row],[Datum]])=12),1.1,IF(OR(MONTH(jaar_zip[[#This Row],[Datum]])=3,MONTH(jaar_zip[[#This Row],[Datum]])=10),1,0.8))*jaar_zip[[#This Row],[graaddagen]],"")</f>
        <v>1.6799999999999997</v>
      </c>
      <c r="O7573" s="101">
        <f>IF(ISNUMBER(jaar_zip[[#This Row],[etmaaltemperatuur]]),IF(jaar_zip[[#This Row],[etmaaltemperatuur]]&gt;stookgrens,jaar_zip[[#This Row],[etmaaltemperatuur]]-stookgrens,0),"")</f>
        <v>0</v>
      </c>
    </row>
    <row r="7574" spans="1:15" x14ac:dyDescent="0.25">
      <c r="A7574">
        <v>350</v>
      </c>
      <c r="B7574">
        <v>20240623</v>
      </c>
      <c r="C7574">
        <v>2.1</v>
      </c>
      <c r="D7574">
        <v>18.3</v>
      </c>
      <c r="E7574">
        <v>2609</v>
      </c>
      <c r="F7574">
        <v>0</v>
      </c>
      <c r="G7574">
        <v>1019.6</v>
      </c>
      <c r="H7574">
        <v>74</v>
      </c>
      <c r="I7574" s="101" t="s">
        <v>39</v>
      </c>
      <c r="J7574" s="1">
        <f>DATEVALUE(RIGHT(jaar_zip[[#This Row],[YYYYMMDD]],2)&amp;"-"&amp;MID(jaar_zip[[#This Row],[YYYYMMDD]],5,2)&amp;"-"&amp;LEFT(jaar_zip[[#This Row],[YYYYMMDD]],4))</f>
        <v>45466</v>
      </c>
      <c r="K7574" s="101" t="str">
        <f>IF(AND(VALUE(MONTH(jaar_zip[[#This Row],[Datum]]))=1,VALUE(WEEKNUM(jaar_zip[[#This Row],[Datum]],21))&gt;51),RIGHT(YEAR(jaar_zip[[#This Row],[Datum]])-1,2),RIGHT(YEAR(jaar_zip[[#This Row],[Datum]]),2))&amp;"-"&amp; TEXT(WEEKNUM(jaar_zip[[#This Row],[Datum]],21),"00")</f>
        <v>24-25</v>
      </c>
      <c r="L7574" s="101">
        <f>MONTH(jaar_zip[[#This Row],[Datum]])</f>
        <v>6</v>
      </c>
      <c r="M7574" s="101">
        <f>IF(ISNUMBER(jaar_zip[[#This Row],[etmaaltemperatuur]]),IF(jaar_zip[[#This Row],[etmaaltemperatuur]]&lt;stookgrens,stookgrens-jaar_zip[[#This Row],[etmaaltemperatuur]],0),"")</f>
        <v>0</v>
      </c>
      <c r="N7574" s="101">
        <f>IF(ISNUMBER(jaar_zip[[#This Row],[graaddagen]]),IF(OR(MONTH(jaar_zip[[#This Row],[Datum]])=1,MONTH(jaar_zip[[#This Row],[Datum]])=2,MONTH(jaar_zip[[#This Row],[Datum]])=11,MONTH(jaar_zip[[#This Row],[Datum]])=12),1.1,IF(OR(MONTH(jaar_zip[[#This Row],[Datum]])=3,MONTH(jaar_zip[[#This Row],[Datum]])=10),1,0.8))*jaar_zip[[#This Row],[graaddagen]],"")</f>
        <v>0</v>
      </c>
      <c r="O7574" s="101">
        <f>IF(ISNUMBER(jaar_zip[[#This Row],[etmaaltemperatuur]]),IF(jaar_zip[[#This Row],[etmaaltemperatuur]]&gt;stookgrens,jaar_zip[[#This Row],[etmaaltemperatuur]]-stookgrens,0),"")</f>
        <v>0.30000000000000071</v>
      </c>
    </row>
    <row r="7575" spans="1:15" x14ac:dyDescent="0.25">
      <c r="A7575">
        <v>350</v>
      </c>
      <c r="B7575">
        <v>20240624</v>
      </c>
      <c r="C7575">
        <v>1.3</v>
      </c>
      <c r="D7575">
        <v>20.399999999999999</v>
      </c>
      <c r="E7575">
        <v>2487</v>
      </c>
      <c r="F7575">
        <v>0</v>
      </c>
      <c r="G7575">
        <v>1019.5</v>
      </c>
      <c r="H7575">
        <v>69</v>
      </c>
      <c r="I7575" s="101" t="s">
        <v>39</v>
      </c>
      <c r="J7575" s="1">
        <f>DATEVALUE(RIGHT(jaar_zip[[#This Row],[YYYYMMDD]],2)&amp;"-"&amp;MID(jaar_zip[[#This Row],[YYYYMMDD]],5,2)&amp;"-"&amp;LEFT(jaar_zip[[#This Row],[YYYYMMDD]],4))</f>
        <v>45467</v>
      </c>
      <c r="K7575" s="101" t="str">
        <f>IF(AND(VALUE(MONTH(jaar_zip[[#This Row],[Datum]]))=1,VALUE(WEEKNUM(jaar_zip[[#This Row],[Datum]],21))&gt;51),RIGHT(YEAR(jaar_zip[[#This Row],[Datum]])-1,2),RIGHT(YEAR(jaar_zip[[#This Row],[Datum]]),2))&amp;"-"&amp; TEXT(WEEKNUM(jaar_zip[[#This Row],[Datum]],21),"00")</f>
        <v>24-26</v>
      </c>
      <c r="L7575" s="101">
        <f>MONTH(jaar_zip[[#This Row],[Datum]])</f>
        <v>6</v>
      </c>
      <c r="M7575" s="101">
        <f>IF(ISNUMBER(jaar_zip[[#This Row],[etmaaltemperatuur]]),IF(jaar_zip[[#This Row],[etmaaltemperatuur]]&lt;stookgrens,stookgrens-jaar_zip[[#This Row],[etmaaltemperatuur]],0),"")</f>
        <v>0</v>
      </c>
      <c r="N7575" s="101">
        <f>IF(ISNUMBER(jaar_zip[[#This Row],[graaddagen]]),IF(OR(MONTH(jaar_zip[[#This Row],[Datum]])=1,MONTH(jaar_zip[[#This Row],[Datum]])=2,MONTH(jaar_zip[[#This Row],[Datum]])=11,MONTH(jaar_zip[[#This Row],[Datum]])=12),1.1,IF(OR(MONTH(jaar_zip[[#This Row],[Datum]])=3,MONTH(jaar_zip[[#This Row],[Datum]])=10),1,0.8))*jaar_zip[[#This Row],[graaddagen]],"")</f>
        <v>0</v>
      </c>
      <c r="O7575" s="101">
        <f>IF(ISNUMBER(jaar_zip[[#This Row],[etmaaltemperatuur]]),IF(jaar_zip[[#This Row],[etmaaltemperatuur]]&gt;stookgrens,jaar_zip[[#This Row],[etmaaltemperatuur]]-stookgrens,0),"")</f>
        <v>2.3999999999999986</v>
      </c>
    </row>
    <row r="7576" spans="1:15" x14ac:dyDescent="0.25">
      <c r="A7576">
        <v>350</v>
      </c>
      <c r="B7576">
        <v>20240625</v>
      </c>
      <c r="C7576">
        <v>2.6</v>
      </c>
      <c r="D7576">
        <v>22.8</v>
      </c>
      <c r="E7576">
        <v>2916</v>
      </c>
      <c r="F7576">
        <v>0</v>
      </c>
      <c r="G7576">
        <v>1014.8</v>
      </c>
      <c r="H7576">
        <v>64</v>
      </c>
      <c r="I7576" s="101" t="s">
        <v>39</v>
      </c>
      <c r="J7576" s="1">
        <f>DATEVALUE(RIGHT(jaar_zip[[#This Row],[YYYYMMDD]],2)&amp;"-"&amp;MID(jaar_zip[[#This Row],[YYYYMMDD]],5,2)&amp;"-"&amp;LEFT(jaar_zip[[#This Row],[YYYYMMDD]],4))</f>
        <v>45468</v>
      </c>
      <c r="K7576" s="101" t="str">
        <f>IF(AND(VALUE(MONTH(jaar_zip[[#This Row],[Datum]]))=1,VALUE(WEEKNUM(jaar_zip[[#This Row],[Datum]],21))&gt;51),RIGHT(YEAR(jaar_zip[[#This Row],[Datum]])-1,2),RIGHT(YEAR(jaar_zip[[#This Row],[Datum]]),2))&amp;"-"&amp; TEXT(WEEKNUM(jaar_zip[[#This Row],[Datum]],21),"00")</f>
        <v>24-26</v>
      </c>
      <c r="L7576" s="101">
        <f>MONTH(jaar_zip[[#This Row],[Datum]])</f>
        <v>6</v>
      </c>
      <c r="M7576" s="101">
        <f>IF(ISNUMBER(jaar_zip[[#This Row],[etmaaltemperatuur]]),IF(jaar_zip[[#This Row],[etmaaltemperatuur]]&lt;stookgrens,stookgrens-jaar_zip[[#This Row],[etmaaltemperatuur]],0),"")</f>
        <v>0</v>
      </c>
      <c r="N7576" s="101">
        <f>IF(ISNUMBER(jaar_zip[[#This Row],[graaddagen]]),IF(OR(MONTH(jaar_zip[[#This Row],[Datum]])=1,MONTH(jaar_zip[[#This Row],[Datum]])=2,MONTH(jaar_zip[[#This Row],[Datum]])=11,MONTH(jaar_zip[[#This Row],[Datum]])=12),1.1,IF(OR(MONTH(jaar_zip[[#This Row],[Datum]])=3,MONTH(jaar_zip[[#This Row],[Datum]])=10),1,0.8))*jaar_zip[[#This Row],[graaddagen]],"")</f>
        <v>0</v>
      </c>
      <c r="O7576" s="101">
        <f>IF(ISNUMBER(jaar_zip[[#This Row],[etmaaltemperatuur]]),IF(jaar_zip[[#This Row],[etmaaltemperatuur]]&gt;stookgrens,jaar_zip[[#This Row],[etmaaltemperatuur]]-stookgrens,0),"")</f>
        <v>4.8000000000000007</v>
      </c>
    </row>
    <row r="7577" spans="1:15" x14ac:dyDescent="0.25">
      <c r="A7577">
        <v>350</v>
      </c>
      <c r="B7577">
        <v>20240626</v>
      </c>
      <c r="C7577">
        <v>2.2999999999999998</v>
      </c>
      <c r="D7577">
        <v>23.9</v>
      </c>
      <c r="E7577">
        <v>2968</v>
      </c>
      <c r="F7577">
        <v>0</v>
      </c>
      <c r="G7577">
        <v>1010.4</v>
      </c>
      <c r="H7577">
        <v>63</v>
      </c>
      <c r="I7577" s="101" t="s">
        <v>39</v>
      </c>
      <c r="J7577" s="1">
        <f>DATEVALUE(RIGHT(jaar_zip[[#This Row],[YYYYMMDD]],2)&amp;"-"&amp;MID(jaar_zip[[#This Row],[YYYYMMDD]],5,2)&amp;"-"&amp;LEFT(jaar_zip[[#This Row],[YYYYMMDD]],4))</f>
        <v>45469</v>
      </c>
      <c r="K7577" s="101" t="str">
        <f>IF(AND(VALUE(MONTH(jaar_zip[[#This Row],[Datum]]))=1,VALUE(WEEKNUM(jaar_zip[[#This Row],[Datum]],21))&gt;51),RIGHT(YEAR(jaar_zip[[#This Row],[Datum]])-1,2),RIGHT(YEAR(jaar_zip[[#This Row],[Datum]]),2))&amp;"-"&amp; TEXT(WEEKNUM(jaar_zip[[#This Row],[Datum]],21),"00")</f>
        <v>24-26</v>
      </c>
      <c r="L7577" s="101">
        <f>MONTH(jaar_zip[[#This Row],[Datum]])</f>
        <v>6</v>
      </c>
      <c r="M7577" s="101">
        <f>IF(ISNUMBER(jaar_zip[[#This Row],[etmaaltemperatuur]]),IF(jaar_zip[[#This Row],[etmaaltemperatuur]]&lt;stookgrens,stookgrens-jaar_zip[[#This Row],[etmaaltemperatuur]],0),"")</f>
        <v>0</v>
      </c>
      <c r="N7577" s="101">
        <f>IF(ISNUMBER(jaar_zip[[#This Row],[graaddagen]]),IF(OR(MONTH(jaar_zip[[#This Row],[Datum]])=1,MONTH(jaar_zip[[#This Row],[Datum]])=2,MONTH(jaar_zip[[#This Row],[Datum]])=11,MONTH(jaar_zip[[#This Row],[Datum]])=12),1.1,IF(OR(MONTH(jaar_zip[[#This Row],[Datum]])=3,MONTH(jaar_zip[[#This Row],[Datum]])=10),1,0.8))*jaar_zip[[#This Row],[graaddagen]],"")</f>
        <v>0</v>
      </c>
      <c r="O7577" s="101">
        <f>IF(ISNUMBER(jaar_zip[[#This Row],[etmaaltemperatuur]]),IF(jaar_zip[[#This Row],[etmaaltemperatuur]]&gt;stookgrens,jaar_zip[[#This Row],[etmaaltemperatuur]]-stookgrens,0),"")</f>
        <v>5.8999999999999986</v>
      </c>
    </row>
    <row r="7578" spans="1:15" x14ac:dyDescent="0.25">
      <c r="A7578">
        <v>350</v>
      </c>
      <c r="B7578">
        <v>20240627</v>
      </c>
      <c r="C7578">
        <v>3</v>
      </c>
      <c r="D7578">
        <v>22.8</v>
      </c>
      <c r="E7578">
        <v>2590</v>
      </c>
      <c r="F7578">
        <v>0</v>
      </c>
      <c r="G7578">
        <v>1009</v>
      </c>
      <c r="H7578">
        <v>67</v>
      </c>
      <c r="I7578" s="101" t="s">
        <v>39</v>
      </c>
      <c r="J7578" s="1">
        <f>DATEVALUE(RIGHT(jaar_zip[[#This Row],[YYYYMMDD]],2)&amp;"-"&amp;MID(jaar_zip[[#This Row],[YYYYMMDD]],5,2)&amp;"-"&amp;LEFT(jaar_zip[[#This Row],[YYYYMMDD]],4))</f>
        <v>45470</v>
      </c>
      <c r="K7578" s="101" t="str">
        <f>IF(AND(VALUE(MONTH(jaar_zip[[#This Row],[Datum]]))=1,VALUE(WEEKNUM(jaar_zip[[#This Row],[Datum]],21))&gt;51),RIGHT(YEAR(jaar_zip[[#This Row],[Datum]])-1,2),RIGHT(YEAR(jaar_zip[[#This Row],[Datum]]),2))&amp;"-"&amp; TEXT(WEEKNUM(jaar_zip[[#This Row],[Datum]],21),"00")</f>
        <v>24-26</v>
      </c>
      <c r="L7578" s="101">
        <f>MONTH(jaar_zip[[#This Row],[Datum]])</f>
        <v>6</v>
      </c>
      <c r="M7578" s="101">
        <f>IF(ISNUMBER(jaar_zip[[#This Row],[etmaaltemperatuur]]),IF(jaar_zip[[#This Row],[etmaaltemperatuur]]&lt;stookgrens,stookgrens-jaar_zip[[#This Row],[etmaaltemperatuur]],0),"")</f>
        <v>0</v>
      </c>
      <c r="N7578" s="101">
        <f>IF(ISNUMBER(jaar_zip[[#This Row],[graaddagen]]),IF(OR(MONTH(jaar_zip[[#This Row],[Datum]])=1,MONTH(jaar_zip[[#This Row],[Datum]])=2,MONTH(jaar_zip[[#This Row],[Datum]])=11,MONTH(jaar_zip[[#This Row],[Datum]])=12),1.1,IF(OR(MONTH(jaar_zip[[#This Row],[Datum]])=3,MONTH(jaar_zip[[#This Row],[Datum]])=10),1,0.8))*jaar_zip[[#This Row],[graaddagen]],"")</f>
        <v>0</v>
      </c>
      <c r="O7578" s="101">
        <f>IF(ISNUMBER(jaar_zip[[#This Row],[etmaaltemperatuur]]),IF(jaar_zip[[#This Row],[etmaaltemperatuur]]&gt;stookgrens,jaar_zip[[#This Row],[etmaaltemperatuur]]-stookgrens,0),"")</f>
        <v>4.8000000000000007</v>
      </c>
    </row>
    <row r="7579" spans="1:15" x14ac:dyDescent="0.25">
      <c r="A7579">
        <v>350</v>
      </c>
      <c r="B7579">
        <v>20240628</v>
      </c>
      <c r="C7579">
        <v>3.3</v>
      </c>
      <c r="D7579">
        <v>17.399999999999999</v>
      </c>
      <c r="E7579">
        <v>2566</v>
      </c>
      <c r="F7579">
        <v>0</v>
      </c>
      <c r="G7579">
        <v>1016</v>
      </c>
      <c r="H7579">
        <v>68</v>
      </c>
      <c r="I7579" s="101" t="s">
        <v>39</v>
      </c>
      <c r="J7579" s="1">
        <f>DATEVALUE(RIGHT(jaar_zip[[#This Row],[YYYYMMDD]],2)&amp;"-"&amp;MID(jaar_zip[[#This Row],[YYYYMMDD]],5,2)&amp;"-"&amp;LEFT(jaar_zip[[#This Row],[YYYYMMDD]],4))</f>
        <v>45471</v>
      </c>
      <c r="K7579" s="101" t="str">
        <f>IF(AND(VALUE(MONTH(jaar_zip[[#This Row],[Datum]]))=1,VALUE(WEEKNUM(jaar_zip[[#This Row],[Datum]],21))&gt;51),RIGHT(YEAR(jaar_zip[[#This Row],[Datum]])-1,2),RIGHT(YEAR(jaar_zip[[#This Row],[Datum]]),2))&amp;"-"&amp; TEXT(WEEKNUM(jaar_zip[[#This Row],[Datum]],21),"00")</f>
        <v>24-26</v>
      </c>
      <c r="L7579" s="101">
        <f>MONTH(jaar_zip[[#This Row],[Datum]])</f>
        <v>6</v>
      </c>
      <c r="M7579" s="101">
        <f>IF(ISNUMBER(jaar_zip[[#This Row],[etmaaltemperatuur]]),IF(jaar_zip[[#This Row],[etmaaltemperatuur]]&lt;stookgrens,stookgrens-jaar_zip[[#This Row],[etmaaltemperatuur]],0),"")</f>
        <v>0.60000000000000142</v>
      </c>
      <c r="N7579" s="101">
        <f>IF(ISNUMBER(jaar_zip[[#This Row],[graaddagen]]),IF(OR(MONTH(jaar_zip[[#This Row],[Datum]])=1,MONTH(jaar_zip[[#This Row],[Datum]])=2,MONTH(jaar_zip[[#This Row],[Datum]])=11,MONTH(jaar_zip[[#This Row],[Datum]])=12),1.1,IF(OR(MONTH(jaar_zip[[#This Row],[Datum]])=3,MONTH(jaar_zip[[#This Row],[Datum]])=10),1,0.8))*jaar_zip[[#This Row],[graaddagen]],"")</f>
        <v>0.48000000000000115</v>
      </c>
      <c r="O7579" s="101">
        <f>IF(ISNUMBER(jaar_zip[[#This Row],[etmaaltemperatuur]]),IF(jaar_zip[[#This Row],[etmaaltemperatuur]]&gt;stookgrens,jaar_zip[[#This Row],[etmaaltemperatuur]]-stookgrens,0),"")</f>
        <v>0</v>
      </c>
    </row>
    <row r="7580" spans="1:15" x14ac:dyDescent="0.25">
      <c r="A7580">
        <v>350</v>
      </c>
      <c r="B7580">
        <v>20240629</v>
      </c>
      <c r="C7580">
        <v>1.6</v>
      </c>
      <c r="D7580">
        <v>18.600000000000001</v>
      </c>
      <c r="E7580">
        <v>2272</v>
      </c>
      <c r="F7580">
        <v>1.8</v>
      </c>
      <c r="G7580">
        <v>1013</v>
      </c>
      <c r="H7580">
        <v>72</v>
      </c>
      <c r="I7580" s="101" t="s">
        <v>39</v>
      </c>
      <c r="J7580" s="1">
        <f>DATEVALUE(RIGHT(jaar_zip[[#This Row],[YYYYMMDD]],2)&amp;"-"&amp;MID(jaar_zip[[#This Row],[YYYYMMDD]],5,2)&amp;"-"&amp;LEFT(jaar_zip[[#This Row],[YYYYMMDD]],4))</f>
        <v>45472</v>
      </c>
      <c r="K7580" s="101" t="str">
        <f>IF(AND(VALUE(MONTH(jaar_zip[[#This Row],[Datum]]))=1,VALUE(WEEKNUM(jaar_zip[[#This Row],[Datum]],21))&gt;51),RIGHT(YEAR(jaar_zip[[#This Row],[Datum]])-1,2),RIGHT(YEAR(jaar_zip[[#This Row],[Datum]]),2))&amp;"-"&amp; TEXT(WEEKNUM(jaar_zip[[#This Row],[Datum]],21),"00")</f>
        <v>24-26</v>
      </c>
      <c r="L7580" s="101">
        <f>MONTH(jaar_zip[[#This Row],[Datum]])</f>
        <v>6</v>
      </c>
      <c r="M7580" s="101">
        <f>IF(ISNUMBER(jaar_zip[[#This Row],[etmaaltemperatuur]]),IF(jaar_zip[[#This Row],[etmaaltemperatuur]]&lt;stookgrens,stookgrens-jaar_zip[[#This Row],[etmaaltemperatuur]],0),"")</f>
        <v>0</v>
      </c>
      <c r="N7580" s="101">
        <f>IF(ISNUMBER(jaar_zip[[#This Row],[graaddagen]]),IF(OR(MONTH(jaar_zip[[#This Row],[Datum]])=1,MONTH(jaar_zip[[#This Row],[Datum]])=2,MONTH(jaar_zip[[#This Row],[Datum]])=11,MONTH(jaar_zip[[#This Row],[Datum]])=12),1.1,IF(OR(MONTH(jaar_zip[[#This Row],[Datum]])=3,MONTH(jaar_zip[[#This Row],[Datum]])=10),1,0.8))*jaar_zip[[#This Row],[graaddagen]],"")</f>
        <v>0</v>
      </c>
      <c r="O7580" s="101">
        <f>IF(ISNUMBER(jaar_zip[[#This Row],[etmaaltemperatuur]]),IF(jaar_zip[[#This Row],[etmaaltemperatuur]]&gt;stookgrens,jaar_zip[[#This Row],[etmaaltemperatuur]]-stookgrens,0),"")</f>
        <v>0.60000000000000142</v>
      </c>
    </row>
    <row r="7581" spans="1:15" x14ac:dyDescent="0.25">
      <c r="A7581">
        <v>350</v>
      </c>
      <c r="B7581">
        <v>20240630</v>
      </c>
      <c r="C7581">
        <v>3.5</v>
      </c>
      <c r="D7581">
        <v>17.8</v>
      </c>
      <c r="E7581">
        <v>1724</v>
      </c>
      <c r="F7581">
        <v>4.5999999999999996</v>
      </c>
      <c r="G7581">
        <v>1010.5</v>
      </c>
      <c r="H7581">
        <v>81</v>
      </c>
      <c r="I7581" s="101" t="s">
        <v>39</v>
      </c>
      <c r="J7581" s="1">
        <f>DATEVALUE(RIGHT(jaar_zip[[#This Row],[YYYYMMDD]],2)&amp;"-"&amp;MID(jaar_zip[[#This Row],[YYYYMMDD]],5,2)&amp;"-"&amp;LEFT(jaar_zip[[#This Row],[YYYYMMDD]],4))</f>
        <v>45473</v>
      </c>
      <c r="K7581" s="101" t="str">
        <f>IF(AND(VALUE(MONTH(jaar_zip[[#This Row],[Datum]]))=1,VALUE(WEEKNUM(jaar_zip[[#This Row],[Datum]],21))&gt;51),RIGHT(YEAR(jaar_zip[[#This Row],[Datum]])-1,2),RIGHT(YEAR(jaar_zip[[#This Row],[Datum]]),2))&amp;"-"&amp; TEXT(WEEKNUM(jaar_zip[[#This Row],[Datum]],21),"00")</f>
        <v>24-26</v>
      </c>
      <c r="L7581" s="101">
        <f>MONTH(jaar_zip[[#This Row],[Datum]])</f>
        <v>6</v>
      </c>
      <c r="M7581" s="101">
        <f>IF(ISNUMBER(jaar_zip[[#This Row],[etmaaltemperatuur]]),IF(jaar_zip[[#This Row],[etmaaltemperatuur]]&lt;stookgrens,stookgrens-jaar_zip[[#This Row],[etmaaltemperatuur]],0),"")</f>
        <v>0.19999999999999929</v>
      </c>
      <c r="N7581" s="101">
        <f>IF(ISNUMBER(jaar_zip[[#This Row],[graaddagen]]),IF(OR(MONTH(jaar_zip[[#This Row],[Datum]])=1,MONTH(jaar_zip[[#This Row],[Datum]])=2,MONTH(jaar_zip[[#This Row],[Datum]])=11,MONTH(jaar_zip[[#This Row],[Datum]])=12),1.1,IF(OR(MONTH(jaar_zip[[#This Row],[Datum]])=3,MONTH(jaar_zip[[#This Row],[Datum]])=10),1,0.8))*jaar_zip[[#This Row],[graaddagen]],"")</f>
        <v>0.15999999999999945</v>
      </c>
      <c r="O7581" s="101">
        <f>IF(ISNUMBER(jaar_zip[[#This Row],[etmaaltemperatuur]]),IF(jaar_zip[[#This Row],[etmaaltemperatuur]]&gt;stookgrens,jaar_zip[[#This Row],[etmaaltemperatuur]]-stookgrens,0),"")</f>
        <v>0</v>
      </c>
    </row>
    <row r="7582" spans="1:15" x14ac:dyDescent="0.25">
      <c r="A7582">
        <v>350</v>
      </c>
      <c r="B7582">
        <v>20240701</v>
      </c>
      <c r="C7582">
        <v>3.5</v>
      </c>
      <c r="D7582">
        <v>16</v>
      </c>
      <c r="E7582">
        <v>1929</v>
      </c>
      <c r="F7582">
        <v>0</v>
      </c>
      <c r="G7582">
        <v>1015.9</v>
      </c>
      <c r="H7582">
        <v>73</v>
      </c>
      <c r="I7582" s="101" t="s">
        <v>39</v>
      </c>
      <c r="J7582" s="1">
        <f>DATEVALUE(RIGHT(jaar_zip[[#This Row],[YYYYMMDD]],2)&amp;"-"&amp;MID(jaar_zip[[#This Row],[YYYYMMDD]],5,2)&amp;"-"&amp;LEFT(jaar_zip[[#This Row],[YYYYMMDD]],4))</f>
        <v>45474</v>
      </c>
      <c r="K7582" s="101" t="str">
        <f>IF(AND(VALUE(MONTH(jaar_zip[[#This Row],[Datum]]))=1,VALUE(WEEKNUM(jaar_zip[[#This Row],[Datum]],21))&gt;51),RIGHT(YEAR(jaar_zip[[#This Row],[Datum]])-1,2),RIGHT(YEAR(jaar_zip[[#This Row],[Datum]]),2))&amp;"-"&amp; TEXT(WEEKNUM(jaar_zip[[#This Row],[Datum]],21),"00")</f>
        <v>24-27</v>
      </c>
      <c r="L7582" s="101">
        <f>MONTH(jaar_zip[[#This Row],[Datum]])</f>
        <v>7</v>
      </c>
      <c r="M7582" s="101">
        <f>IF(ISNUMBER(jaar_zip[[#This Row],[etmaaltemperatuur]]),IF(jaar_zip[[#This Row],[etmaaltemperatuur]]&lt;stookgrens,stookgrens-jaar_zip[[#This Row],[etmaaltemperatuur]],0),"")</f>
        <v>2</v>
      </c>
      <c r="N7582" s="101">
        <f>IF(ISNUMBER(jaar_zip[[#This Row],[graaddagen]]),IF(OR(MONTH(jaar_zip[[#This Row],[Datum]])=1,MONTH(jaar_zip[[#This Row],[Datum]])=2,MONTH(jaar_zip[[#This Row],[Datum]])=11,MONTH(jaar_zip[[#This Row],[Datum]])=12),1.1,IF(OR(MONTH(jaar_zip[[#This Row],[Datum]])=3,MONTH(jaar_zip[[#This Row],[Datum]])=10),1,0.8))*jaar_zip[[#This Row],[graaddagen]],"")</f>
        <v>1.6</v>
      </c>
      <c r="O7582" s="101">
        <f>IF(ISNUMBER(jaar_zip[[#This Row],[etmaaltemperatuur]]),IF(jaar_zip[[#This Row],[etmaaltemperatuur]]&gt;stookgrens,jaar_zip[[#This Row],[etmaaltemperatuur]]-stookgrens,0),"")</f>
        <v>0</v>
      </c>
    </row>
    <row r="7583" spans="1:15" x14ac:dyDescent="0.25">
      <c r="A7583">
        <v>350</v>
      </c>
      <c r="B7583">
        <v>20240702</v>
      </c>
      <c r="C7583">
        <v>3.2</v>
      </c>
      <c r="D7583">
        <v>14.7</v>
      </c>
      <c r="E7583">
        <v>1236</v>
      </c>
      <c r="F7583">
        <v>6.1</v>
      </c>
      <c r="G7583">
        <v>1014.9</v>
      </c>
      <c r="H7583">
        <v>84</v>
      </c>
      <c r="I7583" s="101" t="s">
        <v>39</v>
      </c>
      <c r="J7583" s="1">
        <f>DATEVALUE(RIGHT(jaar_zip[[#This Row],[YYYYMMDD]],2)&amp;"-"&amp;MID(jaar_zip[[#This Row],[YYYYMMDD]],5,2)&amp;"-"&amp;LEFT(jaar_zip[[#This Row],[YYYYMMDD]],4))</f>
        <v>45475</v>
      </c>
      <c r="K7583" s="101" t="str">
        <f>IF(AND(VALUE(MONTH(jaar_zip[[#This Row],[Datum]]))=1,VALUE(WEEKNUM(jaar_zip[[#This Row],[Datum]],21))&gt;51),RIGHT(YEAR(jaar_zip[[#This Row],[Datum]])-1,2),RIGHT(YEAR(jaar_zip[[#This Row],[Datum]]),2))&amp;"-"&amp; TEXT(WEEKNUM(jaar_zip[[#This Row],[Datum]],21),"00")</f>
        <v>24-27</v>
      </c>
      <c r="L7583" s="101">
        <f>MONTH(jaar_zip[[#This Row],[Datum]])</f>
        <v>7</v>
      </c>
      <c r="M7583" s="101">
        <f>IF(ISNUMBER(jaar_zip[[#This Row],[etmaaltemperatuur]]),IF(jaar_zip[[#This Row],[etmaaltemperatuur]]&lt;stookgrens,stookgrens-jaar_zip[[#This Row],[etmaaltemperatuur]],0),"")</f>
        <v>3.3000000000000007</v>
      </c>
      <c r="N7583" s="101">
        <f>IF(ISNUMBER(jaar_zip[[#This Row],[graaddagen]]),IF(OR(MONTH(jaar_zip[[#This Row],[Datum]])=1,MONTH(jaar_zip[[#This Row],[Datum]])=2,MONTH(jaar_zip[[#This Row],[Datum]])=11,MONTH(jaar_zip[[#This Row],[Datum]])=12),1.1,IF(OR(MONTH(jaar_zip[[#This Row],[Datum]])=3,MONTH(jaar_zip[[#This Row],[Datum]])=10),1,0.8))*jaar_zip[[#This Row],[graaddagen]],"")</f>
        <v>2.6400000000000006</v>
      </c>
      <c r="O7583" s="101">
        <f>IF(ISNUMBER(jaar_zip[[#This Row],[etmaaltemperatuur]]),IF(jaar_zip[[#This Row],[etmaaltemperatuur]]&gt;stookgrens,jaar_zip[[#This Row],[etmaaltemperatuur]]-stookgrens,0),"")</f>
        <v>0</v>
      </c>
    </row>
    <row r="7584" spans="1:15" x14ac:dyDescent="0.25">
      <c r="A7584">
        <v>350</v>
      </c>
      <c r="B7584">
        <v>20240703</v>
      </c>
      <c r="C7584">
        <v>2.8</v>
      </c>
      <c r="D7584">
        <v>13.7</v>
      </c>
      <c r="E7584">
        <v>1084</v>
      </c>
      <c r="F7584">
        <v>5.2</v>
      </c>
      <c r="G7584">
        <v>1009.6</v>
      </c>
      <c r="H7584">
        <v>86</v>
      </c>
      <c r="I7584" s="101" t="s">
        <v>39</v>
      </c>
      <c r="J7584" s="1">
        <f>DATEVALUE(RIGHT(jaar_zip[[#This Row],[YYYYMMDD]],2)&amp;"-"&amp;MID(jaar_zip[[#This Row],[YYYYMMDD]],5,2)&amp;"-"&amp;LEFT(jaar_zip[[#This Row],[YYYYMMDD]],4))</f>
        <v>45476</v>
      </c>
      <c r="K7584" s="101" t="str">
        <f>IF(AND(VALUE(MONTH(jaar_zip[[#This Row],[Datum]]))=1,VALUE(WEEKNUM(jaar_zip[[#This Row],[Datum]],21))&gt;51),RIGHT(YEAR(jaar_zip[[#This Row],[Datum]])-1,2),RIGHT(YEAR(jaar_zip[[#This Row],[Datum]]),2))&amp;"-"&amp; TEXT(WEEKNUM(jaar_zip[[#This Row],[Datum]],21),"00")</f>
        <v>24-27</v>
      </c>
      <c r="L7584" s="101">
        <f>MONTH(jaar_zip[[#This Row],[Datum]])</f>
        <v>7</v>
      </c>
      <c r="M7584" s="101">
        <f>IF(ISNUMBER(jaar_zip[[#This Row],[etmaaltemperatuur]]),IF(jaar_zip[[#This Row],[etmaaltemperatuur]]&lt;stookgrens,stookgrens-jaar_zip[[#This Row],[etmaaltemperatuur]],0),"")</f>
        <v>4.3000000000000007</v>
      </c>
      <c r="N7584" s="101">
        <f>IF(ISNUMBER(jaar_zip[[#This Row],[graaddagen]]),IF(OR(MONTH(jaar_zip[[#This Row],[Datum]])=1,MONTH(jaar_zip[[#This Row],[Datum]])=2,MONTH(jaar_zip[[#This Row],[Datum]])=11,MONTH(jaar_zip[[#This Row],[Datum]])=12),1.1,IF(OR(MONTH(jaar_zip[[#This Row],[Datum]])=3,MONTH(jaar_zip[[#This Row],[Datum]])=10),1,0.8))*jaar_zip[[#This Row],[graaddagen]],"")</f>
        <v>3.4400000000000008</v>
      </c>
      <c r="O7584" s="101">
        <f>IF(ISNUMBER(jaar_zip[[#This Row],[etmaaltemperatuur]]),IF(jaar_zip[[#This Row],[etmaaltemperatuur]]&gt;stookgrens,jaar_zip[[#This Row],[etmaaltemperatuur]]-stookgrens,0),"")</f>
        <v>0</v>
      </c>
    </row>
    <row r="7585" spans="1:15" x14ac:dyDescent="0.25">
      <c r="A7585">
        <v>350</v>
      </c>
      <c r="B7585">
        <v>20240704</v>
      </c>
      <c r="C7585">
        <v>4.8</v>
      </c>
      <c r="D7585">
        <v>16.399999999999999</v>
      </c>
      <c r="E7585">
        <v>2563</v>
      </c>
      <c r="F7585">
        <v>3.4</v>
      </c>
      <c r="G7585">
        <v>1008.2</v>
      </c>
      <c r="H7585">
        <v>69</v>
      </c>
      <c r="I7585" s="101" t="s">
        <v>39</v>
      </c>
      <c r="J7585" s="1">
        <f>DATEVALUE(RIGHT(jaar_zip[[#This Row],[YYYYMMDD]],2)&amp;"-"&amp;MID(jaar_zip[[#This Row],[YYYYMMDD]],5,2)&amp;"-"&amp;LEFT(jaar_zip[[#This Row],[YYYYMMDD]],4))</f>
        <v>45477</v>
      </c>
      <c r="K7585" s="101" t="str">
        <f>IF(AND(VALUE(MONTH(jaar_zip[[#This Row],[Datum]]))=1,VALUE(WEEKNUM(jaar_zip[[#This Row],[Datum]],21))&gt;51),RIGHT(YEAR(jaar_zip[[#This Row],[Datum]])-1,2),RIGHT(YEAR(jaar_zip[[#This Row],[Datum]]),2))&amp;"-"&amp; TEXT(WEEKNUM(jaar_zip[[#This Row],[Datum]],21),"00")</f>
        <v>24-27</v>
      </c>
      <c r="L7585" s="101">
        <f>MONTH(jaar_zip[[#This Row],[Datum]])</f>
        <v>7</v>
      </c>
      <c r="M7585" s="101">
        <f>IF(ISNUMBER(jaar_zip[[#This Row],[etmaaltemperatuur]]),IF(jaar_zip[[#This Row],[etmaaltemperatuur]]&lt;stookgrens,stookgrens-jaar_zip[[#This Row],[etmaaltemperatuur]],0),"")</f>
        <v>1.6000000000000014</v>
      </c>
      <c r="N7585" s="101">
        <f>IF(ISNUMBER(jaar_zip[[#This Row],[graaddagen]]),IF(OR(MONTH(jaar_zip[[#This Row],[Datum]])=1,MONTH(jaar_zip[[#This Row],[Datum]])=2,MONTH(jaar_zip[[#This Row],[Datum]])=11,MONTH(jaar_zip[[#This Row],[Datum]])=12),1.1,IF(OR(MONTH(jaar_zip[[#This Row],[Datum]])=3,MONTH(jaar_zip[[#This Row],[Datum]])=10),1,0.8))*jaar_zip[[#This Row],[graaddagen]],"")</f>
        <v>1.2800000000000011</v>
      </c>
      <c r="O7585" s="101">
        <f>IF(ISNUMBER(jaar_zip[[#This Row],[etmaaltemperatuur]]),IF(jaar_zip[[#This Row],[etmaaltemperatuur]]&gt;stookgrens,jaar_zip[[#This Row],[etmaaltemperatuur]]-stookgrens,0),"")</f>
        <v>0</v>
      </c>
    </row>
    <row r="7586" spans="1:15" x14ac:dyDescent="0.25">
      <c r="A7586">
        <v>350</v>
      </c>
      <c r="B7586">
        <v>20240705</v>
      </c>
      <c r="C7586">
        <v>4</v>
      </c>
      <c r="D7586">
        <v>16.100000000000001</v>
      </c>
      <c r="E7586">
        <v>1079</v>
      </c>
      <c r="F7586">
        <v>-0.1</v>
      </c>
      <c r="G7586">
        <v>1008.4</v>
      </c>
      <c r="H7586">
        <v>84</v>
      </c>
      <c r="I7586" s="101" t="s">
        <v>39</v>
      </c>
      <c r="J7586" s="1">
        <f>DATEVALUE(RIGHT(jaar_zip[[#This Row],[YYYYMMDD]],2)&amp;"-"&amp;MID(jaar_zip[[#This Row],[YYYYMMDD]],5,2)&amp;"-"&amp;LEFT(jaar_zip[[#This Row],[YYYYMMDD]],4))</f>
        <v>45478</v>
      </c>
      <c r="K7586" s="101" t="str">
        <f>IF(AND(VALUE(MONTH(jaar_zip[[#This Row],[Datum]]))=1,VALUE(WEEKNUM(jaar_zip[[#This Row],[Datum]],21))&gt;51),RIGHT(YEAR(jaar_zip[[#This Row],[Datum]])-1,2),RIGHT(YEAR(jaar_zip[[#This Row],[Datum]]),2))&amp;"-"&amp; TEXT(WEEKNUM(jaar_zip[[#This Row],[Datum]],21),"00")</f>
        <v>24-27</v>
      </c>
      <c r="L7586" s="101">
        <f>MONTH(jaar_zip[[#This Row],[Datum]])</f>
        <v>7</v>
      </c>
      <c r="M7586" s="101">
        <f>IF(ISNUMBER(jaar_zip[[#This Row],[etmaaltemperatuur]]),IF(jaar_zip[[#This Row],[etmaaltemperatuur]]&lt;stookgrens,stookgrens-jaar_zip[[#This Row],[etmaaltemperatuur]],0),"")</f>
        <v>1.8999999999999986</v>
      </c>
      <c r="N7586" s="101">
        <f>IF(ISNUMBER(jaar_zip[[#This Row],[graaddagen]]),IF(OR(MONTH(jaar_zip[[#This Row],[Datum]])=1,MONTH(jaar_zip[[#This Row],[Datum]])=2,MONTH(jaar_zip[[#This Row],[Datum]])=11,MONTH(jaar_zip[[#This Row],[Datum]])=12),1.1,IF(OR(MONTH(jaar_zip[[#This Row],[Datum]])=3,MONTH(jaar_zip[[#This Row],[Datum]])=10),1,0.8))*jaar_zip[[#This Row],[graaddagen]],"")</f>
        <v>1.5199999999999989</v>
      </c>
      <c r="O7586" s="101">
        <f>IF(ISNUMBER(jaar_zip[[#This Row],[etmaaltemperatuur]]),IF(jaar_zip[[#This Row],[etmaaltemperatuur]]&gt;stookgrens,jaar_zip[[#This Row],[etmaaltemperatuur]]-stookgrens,0),"")</f>
        <v>0</v>
      </c>
    </row>
    <row r="7587" spans="1:15" x14ac:dyDescent="0.25">
      <c r="A7587">
        <v>350</v>
      </c>
      <c r="B7587">
        <v>20240706</v>
      </c>
      <c r="C7587">
        <v>5</v>
      </c>
      <c r="D7587">
        <v>16</v>
      </c>
      <c r="E7587">
        <v>1711</v>
      </c>
      <c r="F7587">
        <v>2.6</v>
      </c>
      <c r="G7587">
        <v>1003.5</v>
      </c>
      <c r="H7587">
        <v>77</v>
      </c>
      <c r="I7587" s="101" t="s">
        <v>39</v>
      </c>
      <c r="J7587" s="1">
        <f>DATEVALUE(RIGHT(jaar_zip[[#This Row],[YYYYMMDD]],2)&amp;"-"&amp;MID(jaar_zip[[#This Row],[YYYYMMDD]],5,2)&amp;"-"&amp;LEFT(jaar_zip[[#This Row],[YYYYMMDD]],4))</f>
        <v>45479</v>
      </c>
      <c r="K7587" s="101" t="str">
        <f>IF(AND(VALUE(MONTH(jaar_zip[[#This Row],[Datum]]))=1,VALUE(WEEKNUM(jaar_zip[[#This Row],[Datum]],21))&gt;51),RIGHT(YEAR(jaar_zip[[#This Row],[Datum]])-1,2),RIGHT(YEAR(jaar_zip[[#This Row],[Datum]]),2))&amp;"-"&amp; TEXT(WEEKNUM(jaar_zip[[#This Row],[Datum]],21),"00")</f>
        <v>24-27</v>
      </c>
      <c r="L7587" s="101">
        <f>MONTH(jaar_zip[[#This Row],[Datum]])</f>
        <v>7</v>
      </c>
      <c r="M7587" s="101">
        <f>IF(ISNUMBER(jaar_zip[[#This Row],[etmaaltemperatuur]]),IF(jaar_zip[[#This Row],[etmaaltemperatuur]]&lt;stookgrens,stookgrens-jaar_zip[[#This Row],[etmaaltemperatuur]],0),"")</f>
        <v>2</v>
      </c>
      <c r="N7587" s="101">
        <f>IF(ISNUMBER(jaar_zip[[#This Row],[graaddagen]]),IF(OR(MONTH(jaar_zip[[#This Row],[Datum]])=1,MONTH(jaar_zip[[#This Row],[Datum]])=2,MONTH(jaar_zip[[#This Row],[Datum]])=11,MONTH(jaar_zip[[#This Row],[Datum]])=12),1.1,IF(OR(MONTH(jaar_zip[[#This Row],[Datum]])=3,MONTH(jaar_zip[[#This Row],[Datum]])=10),1,0.8))*jaar_zip[[#This Row],[graaddagen]],"")</f>
        <v>1.6</v>
      </c>
      <c r="O7587" s="101">
        <f>IF(ISNUMBER(jaar_zip[[#This Row],[etmaaltemperatuur]]),IF(jaar_zip[[#This Row],[etmaaltemperatuur]]&gt;stookgrens,jaar_zip[[#This Row],[etmaaltemperatuur]]-stookgrens,0),"")</f>
        <v>0</v>
      </c>
    </row>
    <row r="7588" spans="1:15" x14ac:dyDescent="0.25">
      <c r="A7588">
        <v>350</v>
      </c>
      <c r="B7588">
        <v>20240707</v>
      </c>
      <c r="C7588">
        <v>3</v>
      </c>
      <c r="D7588">
        <v>14.5</v>
      </c>
      <c r="E7588">
        <v>1480</v>
      </c>
      <c r="F7588">
        <v>2.5</v>
      </c>
      <c r="G7588">
        <v>1012.6</v>
      </c>
      <c r="H7588">
        <v>82</v>
      </c>
      <c r="I7588" s="101" t="s">
        <v>39</v>
      </c>
      <c r="J7588" s="1">
        <f>DATEVALUE(RIGHT(jaar_zip[[#This Row],[YYYYMMDD]],2)&amp;"-"&amp;MID(jaar_zip[[#This Row],[YYYYMMDD]],5,2)&amp;"-"&amp;LEFT(jaar_zip[[#This Row],[YYYYMMDD]],4))</f>
        <v>45480</v>
      </c>
      <c r="K7588" s="101" t="str">
        <f>IF(AND(VALUE(MONTH(jaar_zip[[#This Row],[Datum]]))=1,VALUE(WEEKNUM(jaar_zip[[#This Row],[Datum]],21))&gt;51),RIGHT(YEAR(jaar_zip[[#This Row],[Datum]])-1,2),RIGHT(YEAR(jaar_zip[[#This Row],[Datum]]),2))&amp;"-"&amp; TEXT(WEEKNUM(jaar_zip[[#This Row],[Datum]],21),"00")</f>
        <v>24-27</v>
      </c>
      <c r="L7588" s="101">
        <f>MONTH(jaar_zip[[#This Row],[Datum]])</f>
        <v>7</v>
      </c>
      <c r="M7588" s="101">
        <f>IF(ISNUMBER(jaar_zip[[#This Row],[etmaaltemperatuur]]),IF(jaar_zip[[#This Row],[etmaaltemperatuur]]&lt;stookgrens,stookgrens-jaar_zip[[#This Row],[etmaaltemperatuur]],0),"")</f>
        <v>3.5</v>
      </c>
      <c r="N7588" s="101">
        <f>IF(ISNUMBER(jaar_zip[[#This Row],[graaddagen]]),IF(OR(MONTH(jaar_zip[[#This Row],[Datum]])=1,MONTH(jaar_zip[[#This Row],[Datum]])=2,MONTH(jaar_zip[[#This Row],[Datum]])=11,MONTH(jaar_zip[[#This Row],[Datum]])=12),1.1,IF(OR(MONTH(jaar_zip[[#This Row],[Datum]])=3,MONTH(jaar_zip[[#This Row],[Datum]])=10),1,0.8))*jaar_zip[[#This Row],[graaddagen]],"")</f>
        <v>2.8000000000000003</v>
      </c>
      <c r="O7588" s="101">
        <f>IF(ISNUMBER(jaar_zip[[#This Row],[etmaaltemperatuur]]),IF(jaar_zip[[#This Row],[etmaaltemperatuur]]&gt;stookgrens,jaar_zip[[#This Row],[etmaaltemperatuur]]-stookgrens,0),"")</f>
        <v>0</v>
      </c>
    </row>
    <row r="7589" spans="1:15" x14ac:dyDescent="0.25">
      <c r="A7589">
        <v>350</v>
      </c>
      <c r="B7589">
        <v>20240708</v>
      </c>
      <c r="C7589">
        <v>2</v>
      </c>
      <c r="D7589">
        <v>17.2</v>
      </c>
      <c r="E7589">
        <v>1731</v>
      </c>
      <c r="F7589">
        <v>-0.1</v>
      </c>
      <c r="G7589">
        <v>1017</v>
      </c>
      <c r="H7589">
        <v>74</v>
      </c>
      <c r="I7589" s="101" t="s">
        <v>39</v>
      </c>
      <c r="J7589" s="1">
        <f>DATEVALUE(RIGHT(jaar_zip[[#This Row],[YYYYMMDD]],2)&amp;"-"&amp;MID(jaar_zip[[#This Row],[YYYYMMDD]],5,2)&amp;"-"&amp;LEFT(jaar_zip[[#This Row],[YYYYMMDD]],4))</f>
        <v>45481</v>
      </c>
      <c r="K7589" s="101" t="str">
        <f>IF(AND(VALUE(MONTH(jaar_zip[[#This Row],[Datum]]))=1,VALUE(WEEKNUM(jaar_zip[[#This Row],[Datum]],21))&gt;51),RIGHT(YEAR(jaar_zip[[#This Row],[Datum]])-1,2),RIGHT(YEAR(jaar_zip[[#This Row],[Datum]]),2))&amp;"-"&amp; TEXT(WEEKNUM(jaar_zip[[#This Row],[Datum]],21),"00")</f>
        <v>24-28</v>
      </c>
      <c r="L7589" s="101">
        <f>MONTH(jaar_zip[[#This Row],[Datum]])</f>
        <v>7</v>
      </c>
      <c r="M7589" s="101">
        <f>IF(ISNUMBER(jaar_zip[[#This Row],[etmaaltemperatuur]]),IF(jaar_zip[[#This Row],[etmaaltemperatuur]]&lt;stookgrens,stookgrens-jaar_zip[[#This Row],[etmaaltemperatuur]],0),"")</f>
        <v>0.80000000000000071</v>
      </c>
      <c r="N7589" s="101">
        <f>IF(ISNUMBER(jaar_zip[[#This Row],[graaddagen]]),IF(OR(MONTH(jaar_zip[[#This Row],[Datum]])=1,MONTH(jaar_zip[[#This Row],[Datum]])=2,MONTH(jaar_zip[[#This Row],[Datum]])=11,MONTH(jaar_zip[[#This Row],[Datum]])=12),1.1,IF(OR(MONTH(jaar_zip[[#This Row],[Datum]])=3,MONTH(jaar_zip[[#This Row],[Datum]])=10),1,0.8))*jaar_zip[[#This Row],[graaddagen]],"")</f>
        <v>0.64000000000000057</v>
      </c>
      <c r="O7589" s="101">
        <f>IF(ISNUMBER(jaar_zip[[#This Row],[etmaaltemperatuur]]),IF(jaar_zip[[#This Row],[etmaaltemperatuur]]&gt;stookgrens,jaar_zip[[#This Row],[etmaaltemperatuur]]-stookgrens,0),"")</f>
        <v>0</v>
      </c>
    </row>
    <row r="7590" spans="1:15" x14ac:dyDescent="0.25">
      <c r="A7590">
        <v>350</v>
      </c>
      <c r="B7590">
        <v>20240709</v>
      </c>
      <c r="C7590">
        <v>2.7</v>
      </c>
      <c r="D7590">
        <v>21</v>
      </c>
      <c r="E7590">
        <v>1839</v>
      </c>
      <c r="F7590">
        <v>16.5</v>
      </c>
      <c r="G7590">
        <v>1012.9</v>
      </c>
      <c r="H7590">
        <v>74</v>
      </c>
      <c r="I7590" s="101" t="s">
        <v>39</v>
      </c>
      <c r="J7590" s="1">
        <f>DATEVALUE(RIGHT(jaar_zip[[#This Row],[YYYYMMDD]],2)&amp;"-"&amp;MID(jaar_zip[[#This Row],[YYYYMMDD]],5,2)&amp;"-"&amp;LEFT(jaar_zip[[#This Row],[YYYYMMDD]],4))</f>
        <v>45482</v>
      </c>
      <c r="K7590" s="101" t="str">
        <f>IF(AND(VALUE(MONTH(jaar_zip[[#This Row],[Datum]]))=1,VALUE(WEEKNUM(jaar_zip[[#This Row],[Datum]],21))&gt;51),RIGHT(YEAR(jaar_zip[[#This Row],[Datum]])-1,2),RIGHT(YEAR(jaar_zip[[#This Row],[Datum]]),2))&amp;"-"&amp; TEXT(WEEKNUM(jaar_zip[[#This Row],[Datum]],21),"00")</f>
        <v>24-28</v>
      </c>
      <c r="L7590" s="101">
        <f>MONTH(jaar_zip[[#This Row],[Datum]])</f>
        <v>7</v>
      </c>
      <c r="M7590" s="101">
        <f>IF(ISNUMBER(jaar_zip[[#This Row],[etmaaltemperatuur]]),IF(jaar_zip[[#This Row],[etmaaltemperatuur]]&lt;stookgrens,stookgrens-jaar_zip[[#This Row],[etmaaltemperatuur]],0),"")</f>
        <v>0</v>
      </c>
      <c r="N7590" s="101">
        <f>IF(ISNUMBER(jaar_zip[[#This Row],[graaddagen]]),IF(OR(MONTH(jaar_zip[[#This Row],[Datum]])=1,MONTH(jaar_zip[[#This Row],[Datum]])=2,MONTH(jaar_zip[[#This Row],[Datum]])=11,MONTH(jaar_zip[[#This Row],[Datum]])=12),1.1,IF(OR(MONTH(jaar_zip[[#This Row],[Datum]])=3,MONTH(jaar_zip[[#This Row],[Datum]])=10),1,0.8))*jaar_zip[[#This Row],[graaddagen]],"")</f>
        <v>0</v>
      </c>
      <c r="O7590" s="101">
        <f>IF(ISNUMBER(jaar_zip[[#This Row],[etmaaltemperatuur]]),IF(jaar_zip[[#This Row],[etmaaltemperatuur]]&gt;stookgrens,jaar_zip[[#This Row],[etmaaltemperatuur]]-stookgrens,0),"")</f>
        <v>3</v>
      </c>
    </row>
    <row r="7591" spans="1:15" x14ac:dyDescent="0.25">
      <c r="A7591">
        <v>350</v>
      </c>
      <c r="B7591">
        <v>20240710</v>
      </c>
      <c r="C7591">
        <v>3.2</v>
      </c>
      <c r="D7591">
        <v>19.100000000000001</v>
      </c>
      <c r="E7591">
        <v>1881</v>
      </c>
      <c r="F7591">
        <v>0.1</v>
      </c>
      <c r="G7591">
        <v>1014.7</v>
      </c>
      <c r="H7591">
        <v>82</v>
      </c>
      <c r="I7591" s="101" t="s">
        <v>39</v>
      </c>
      <c r="J7591" s="1">
        <f>DATEVALUE(RIGHT(jaar_zip[[#This Row],[YYYYMMDD]],2)&amp;"-"&amp;MID(jaar_zip[[#This Row],[YYYYMMDD]],5,2)&amp;"-"&amp;LEFT(jaar_zip[[#This Row],[YYYYMMDD]],4))</f>
        <v>45483</v>
      </c>
      <c r="K7591" s="101" t="str">
        <f>IF(AND(VALUE(MONTH(jaar_zip[[#This Row],[Datum]]))=1,VALUE(WEEKNUM(jaar_zip[[#This Row],[Datum]],21))&gt;51),RIGHT(YEAR(jaar_zip[[#This Row],[Datum]])-1,2),RIGHT(YEAR(jaar_zip[[#This Row],[Datum]]),2))&amp;"-"&amp; TEXT(WEEKNUM(jaar_zip[[#This Row],[Datum]],21),"00")</f>
        <v>24-28</v>
      </c>
      <c r="L7591" s="101">
        <f>MONTH(jaar_zip[[#This Row],[Datum]])</f>
        <v>7</v>
      </c>
      <c r="M7591" s="101">
        <f>IF(ISNUMBER(jaar_zip[[#This Row],[etmaaltemperatuur]]),IF(jaar_zip[[#This Row],[etmaaltemperatuur]]&lt;stookgrens,stookgrens-jaar_zip[[#This Row],[etmaaltemperatuur]],0),"")</f>
        <v>0</v>
      </c>
      <c r="N7591" s="101">
        <f>IF(ISNUMBER(jaar_zip[[#This Row],[graaddagen]]),IF(OR(MONTH(jaar_zip[[#This Row],[Datum]])=1,MONTH(jaar_zip[[#This Row],[Datum]])=2,MONTH(jaar_zip[[#This Row],[Datum]])=11,MONTH(jaar_zip[[#This Row],[Datum]])=12),1.1,IF(OR(MONTH(jaar_zip[[#This Row],[Datum]])=3,MONTH(jaar_zip[[#This Row],[Datum]])=10),1,0.8))*jaar_zip[[#This Row],[graaddagen]],"")</f>
        <v>0</v>
      </c>
      <c r="O7591" s="101">
        <f>IF(ISNUMBER(jaar_zip[[#This Row],[etmaaltemperatuur]]),IF(jaar_zip[[#This Row],[etmaaltemperatuur]]&gt;stookgrens,jaar_zip[[#This Row],[etmaaltemperatuur]]-stookgrens,0),"")</f>
        <v>1.1000000000000014</v>
      </c>
    </row>
    <row r="7592" spans="1:15" x14ac:dyDescent="0.25">
      <c r="A7592">
        <v>350</v>
      </c>
      <c r="B7592">
        <v>20240711</v>
      </c>
      <c r="C7592">
        <v>3</v>
      </c>
      <c r="D7592">
        <v>17.5</v>
      </c>
      <c r="E7592">
        <v>2343</v>
      </c>
      <c r="F7592">
        <v>0</v>
      </c>
      <c r="G7592">
        <v>1017.2</v>
      </c>
      <c r="H7592">
        <v>73</v>
      </c>
      <c r="I7592" s="101" t="s">
        <v>39</v>
      </c>
      <c r="J7592" s="1">
        <f>DATEVALUE(RIGHT(jaar_zip[[#This Row],[YYYYMMDD]],2)&amp;"-"&amp;MID(jaar_zip[[#This Row],[YYYYMMDD]],5,2)&amp;"-"&amp;LEFT(jaar_zip[[#This Row],[YYYYMMDD]],4))</f>
        <v>45484</v>
      </c>
      <c r="K7592" s="101" t="str">
        <f>IF(AND(VALUE(MONTH(jaar_zip[[#This Row],[Datum]]))=1,VALUE(WEEKNUM(jaar_zip[[#This Row],[Datum]],21))&gt;51),RIGHT(YEAR(jaar_zip[[#This Row],[Datum]])-1,2),RIGHT(YEAR(jaar_zip[[#This Row],[Datum]]),2))&amp;"-"&amp; TEXT(WEEKNUM(jaar_zip[[#This Row],[Datum]],21),"00")</f>
        <v>24-28</v>
      </c>
      <c r="L7592" s="101">
        <f>MONTH(jaar_zip[[#This Row],[Datum]])</f>
        <v>7</v>
      </c>
      <c r="M7592" s="101">
        <f>IF(ISNUMBER(jaar_zip[[#This Row],[etmaaltemperatuur]]),IF(jaar_zip[[#This Row],[etmaaltemperatuur]]&lt;stookgrens,stookgrens-jaar_zip[[#This Row],[etmaaltemperatuur]],0),"")</f>
        <v>0.5</v>
      </c>
      <c r="N7592" s="101">
        <f>IF(ISNUMBER(jaar_zip[[#This Row],[graaddagen]]),IF(OR(MONTH(jaar_zip[[#This Row],[Datum]])=1,MONTH(jaar_zip[[#This Row],[Datum]])=2,MONTH(jaar_zip[[#This Row],[Datum]])=11,MONTH(jaar_zip[[#This Row],[Datum]])=12),1.1,IF(OR(MONTH(jaar_zip[[#This Row],[Datum]])=3,MONTH(jaar_zip[[#This Row],[Datum]])=10),1,0.8))*jaar_zip[[#This Row],[graaddagen]],"")</f>
        <v>0.4</v>
      </c>
      <c r="O7592" s="101">
        <f>IF(ISNUMBER(jaar_zip[[#This Row],[etmaaltemperatuur]]),IF(jaar_zip[[#This Row],[etmaaltemperatuur]]&gt;stookgrens,jaar_zip[[#This Row],[etmaaltemperatuur]]-stookgrens,0),"")</f>
        <v>0</v>
      </c>
    </row>
    <row r="7593" spans="1:15" x14ac:dyDescent="0.25">
      <c r="A7593">
        <v>350</v>
      </c>
      <c r="B7593">
        <v>20240712</v>
      </c>
      <c r="C7593">
        <v>4.0999999999999996</v>
      </c>
      <c r="D7593">
        <v>14.5</v>
      </c>
      <c r="E7593">
        <v>671</v>
      </c>
      <c r="F7593">
        <v>24.1</v>
      </c>
      <c r="G7593">
        <v>1012.9</v>
      </c>
      <c r="H7593">
        <v>92</v>
      </c>
      <c r="I7593" s="101" t="s">
        <v>39</v>
      </c>
      <c r="J7593" s="1">
        <f>DATEVALUE(RIGHT(jaar_zip[[#This Row],[YYYYMMDD]],2)&amp;"-"&amp;MID(jaar_zip[[#This Row],[YYYYMMDD]],5,2)&amp;"-"&amp;LEFT(jaar_zip[[#This Row],[YYYYMMDD]],4))</f>
        <v>45485</v>
      </c>
      <c r="K7593" s="101" t="str">
        <f>IF(AND(VALUE(MONTH(jaar_zip[[#This Row],[Datum]]))=1,VALUE(WEEKNUM(jaar_zip[[#This Row],[Datum]],21))&gt;51),RIGHT(YEAR(jaar_zip[[#This Row],[Datum]])-1,2),RIGHT(YEAR(jaar_zip[[#This Row],[Datum]]),2))&amp;"-"&amp; TEXT(WEEKNUM(jaar_zip[[#This Row],[Datum]],21),"00")</f>
        <v>24-28</v>
      </c>
      <c r="L7593" s="101">
        <f>MONTH(jaar_zip[[#This Row],[Datum]])</f>
        <v>7</v>
      </c>
      <c r="M7593" s="101">
        <f>IF(ISNUMBER(jaar_zip[[#This Row],[etmaaltemperatuur]]),IF(jaar_zip[[#This Row],[etmaaltemperatuur]]&lt;stookgrens,stookgrens-jaar_zip[[#This Row],[etmaaltemperatuur]],0),"")</f>
        <v>3.5</v>
      </c>
      <c r="N7593" s="101">
        <f>IF(ISNUMBER(jaar_zip[[#This Row],[graaddagen]]),IF(OR(MONTH(jaar_zip[[#This Row],[Datum]])=1,MONTH(jaar_zip[[#This Row],[Datum]])=2,MONTH(jaar_zip[[#This Row],[Datum]])=11,MONTH(jaar_zip[[#This Row],[Datum]])=12),1.1,IF(OR(MONTH(jaar_zip[[#This Row],[Datum]])=3,MONTH(jaar_zip[[#This Row],[Datum]])=10),1,0.8))*jaar_zip[[#This Row],[graaddagen]],"")</f>
        <v>2.8000000000000003</v>
      </c>
      <c r="O7593" s="101">
        <f>IF(ISNUMBER(jaar_zip[[#This Row],[etmaaltemperatuur]]),IF(jaar_zip[[#This Row],[etmaaltemperatuur]]&gt;stookgrens,jaar_zip[[#This Row],[etmaaltemperatuur]]-stookgrens,0),"")</f>
        <v>0</v>
      </c>
    </row>
    <row r="7594" spans="1:15" x14ac:dyDescent="0.25">
      <c r="A7594">
        <v>350</v>
      </c>
      <c r="B7594">
        <v>20240713</v>
      </c>
      <c r="C7594">
        <v>3.4</v>
      </c>
      <c r="D7594">
        <v>13.8</v>
      </c>
      <c r="E7594">
        <v>1224</v>
      </c>
      <c r="F7594">
        <v>6.1</v>
      </c>
      <c r="G7594">
        <v>1012.4</v>
      </c>
      <c r="H7594">
        <v>90</v>
      </c>
      <c r="I7594" s="101" t="s">
        <v>39</v>
      </c>
      <c r="J7594" s="1">
        <f>DATEVALUE(RIGHT(jaar_zip[[#This Row],[YYYYMMDD]],2)&amp;"-"&amp;MID(jaar_zip[[#This Row],[YYYYMMDD]],5,2)&amp;"-"&amp;LEFT(jaar_zip[[#This Row],[YYYYMMDD]],4))</f>
        <v>45486</v>
      </c>
      <c r="K7594" s="101" t="str">
        <f>IF(AND(VALUE(MONTH(jaar_zip[[#This Row],[Datum]]))=1,VALUE(WEEKNUM(jaar_zip[[#This Row],[Datum]],21))&gt;51),RIGHT(YEAR(jaar_zip[[#This Row],[Datum]])-1,2),RIGHT(YEAR(jaar_zip[[#This Row],[Datum]]),2))&amp;"-"&amp; TEXT(WEEKNUM(jaar_zip[[#This Row],[Datum]],21),"00")</f>
        <v>24-28</v>
      </c>
      <c r="L7594" s="101">
        <f>MONTH(jaar_zip[[#This Row],[Datum]])</f>
        <v>7</v>
      </c>
      <c r="M7594" s="101">
        <f>IF(ISNUMBER(jaar_zip[[#This Row],[etmaaltemperatuur]]),IF(jaar_zip[[#This Row],[etmaaltemperatuur]]&lt;stookgrens,stookgrens-jaar_zip[[#This Row],[etmaaltemperatuur]],0),"")</f>
        <v>4.1999999999999993</v>
      </c>
      <c r="N7594" s="101">
        <f>IF(ISNUMBER(jaar_zip[[#This Row],[graaddagen]]),IF(OR(MONTH(jaar_zip[[#This Row],[Datum]])=1,MONTH(jaar_zip[[#This Row],[Datum]])=2,MONTH(jaar_zip[[#This Row],[Datum]])=11,MONTH(jaar_zip[[#This Row],[Datum]])=12),1.1,IF(OR(MONTH(jaar_zip[[#This Row],[Datum]])=3,MONTH(jaar_zip[[#This Row],[Datum]])=10),1,0.8))*jaar_zip[[#This Row],[graaddagen]],"")</f>
        <v>3.3599999999999994</v>
      </c>
      <c r="O7594" s="101">
        <f>IF(ISNUMBER(jaar_zip[[#This Row],[etmaaltemperatuur]]),IF(jaar_zip[[#This Row],[etmaaltemperatuur]]&gt;stookgrens,jaar_zip[[#This Row],[etmaaltemperatuur]]-stookgrens,0),"")</f>
        <v>0</v>
      </c>
    </row>
    <row r="7595" spans="1:15" x14ac:dyDescent="0.25">
      <c r="A7595">
        <v>350</v>
      </c>
      <c r="B7595">
        <v>20240714</v>
      </c>
      <c r="C7595">
        <v>2.7</v>
      </c>
      <c r="D7595">
        <v>16.5</v>
      </c>
      <c r="E7595">
        <v>2328</v>
      </c>
      <c r="F7595">
        <v>0</v>
      </c>
      <c r="G7595">
        <v>1012.6</v>
      </c>
      <c r="H7595">
        <v>76</v>
      </c>
      <c r="I7595" s="101" t="s">
        <v>39</v>
      </c>
      <c r="J7595" s="1">
        <f>DATEVALUE(RIGHT(jaar_zip[[#This Row],[YYYYMMDD]],2)&amp;"-"&amp;MID(jaar_zip[[#This Row],[YYYYMMDD]],5,2)&amp;"-"&amp;LEFT(jaar_zip[[#This Row],[YYYYMMDD]],4))</f>
        <v>45487</v>
      </c>
      <c r="K7595" s="101" t="str">
        <f>IF(AND(VALUE(MONTH(jaar_zip[[#This Row],[Datum]]))=1,VALUE(WEEKNUM(jaar_zip[[#This Row],[Datum]],21))&gt;51),RIGHT(YEAR(jaar_zip[[#This Row],[Datum]])-1,2),RIGHT(YEAR(jaar_zip[[#This Row],[Datum]]),2))&amp;"-"&amp; TEXT(WEEKNUM(jaar_zip[[#This Row],[Datum]],21),"00")</f>
        <v>24-28</v>
      </c>
      <c r="L7595" s="101">
        <f>MONTH(jaar_zip[[#This Row],[Datum]])</f>
        <v>7</v>
      </c>
      <c r="M7595" s="101">
        <f>IF(ISNUMBER(jaar_zip[[#This Row],[etmaaltemperatuur]]),IF(jaar_zip[[#This Row],[etmaaltemperatuur]]&lt;stookgrens,stookgrens-jaar_zip[[#This Row],[etmaaltemperatuur]],0),"")</f>
        <v>1.5</v>
      </c>
      <c r="N7595" s="101">
        <f>IF(ISNUMBER(jaar_zip[[#This Row],[graaddagen]]),IF(OR(MONTH(jaar_zip[[#This Row],[Datum]])=1,MONTH(jaar_zip[[#This Row],[Datum]])=2,MONTH(jaar_zip[[#This Row],[Datum]])=11,MONTH(jaar_zip[[#This Row],[Datum]])=12),1.1,IF(OR(MONTH(jaar_zip[[#This Row],[Datum]])=3,MONTH(jaar_zip[[#This Row],[Datum]])=10),1,0.8))*jaar_zip[[#This Row],[graaddagen]],"")</f>
        <v>1.2000000000000002</v>
      </c>
      <c r="O7595" s="101">
        <f>IF(ISNUMBER(jaar_zip[[#This Row],[etmaaltemperatuur]]),IF(jaar_zip[[#This Row],[etmaaltemperatuur]]&gt;stookgrens,jaar_zip[[#This Row],[etmaaltemperatuur]]-stookgrens,0),"")</f>
        <v>0</v>
      </c>
    </row>
    <row r="7596" spans="1:15" x14ac:dyDescent="0.25">
      <c r="A7596">
        <v>350</v>
      </c>
      <c r="B7596">
        <v>20240715</v>
      </c>
      <c r="C7596">
        <v>2.2999999999999998</v>
      </c>
      <c r="D7596">
        <v>19.399999999999999</v>
      </c>
      <c r="E7596">
        <v>2222</v>
      </c>
      <c r="F7596">
        <v>5.9</v>
      </c>
      <c r="G7596">
        <v>1009.9</v>
      </c>
      <c r="H7596">
        <v>74</v>
      </c>
      <c r="I7596" s="101" t="s">
        <v>39</v>
      </c>
      <c r="J7596" s="1">
        <f>DATEVALUE(RIGHT(jaar_zip[[#This Row],[YYYYMMDD]],2)&amp;"-"&amp;MID(jaar_zip[[#This Row],[YYYYMMDD]],5,2)&amp;"-"&amp;LEFT(jaar_zip[[#This Row],[YYYYMMDD]],4))</f>
        <v>45488</v>
      </c>
      <c r="K7596" s="101" t="str">
        <f>IF(AND(VALUE(MONTH(jaar_zip[[#This Row],[Datum]]))=1,VALUE(WEEKNUM(jaar_zip[[#This Row],[Datum]],21))&gt;51),RIGHT(YEAR(jaar_zip[[#This Row],[Datum]])-1,2),RIGHT(YEAR(jaar_zip[[#This Row],[Datum]]),2))&amp;"-"&amp; TEXT(WEEKNUM(jaar_zip[[#This Row],[Datum]],21),"00")</f>
        <v>24-29</v>
      </c>
      <c r="L7596" s="101">
        <f>MONTH(jaar_zip[[#This Row],[Datum]])</f>
        <v>7</v>
      </c>
      <c r="M7596" s="101">
        <f>IF(ISNUMBER(jaar_zip[[#This Row],[etmaaltemperatuur]]),IF(jaar_zip[[#This Row],[etmaaltemperatuur]]&lt;stookgrens,stookgrens-jaar_zip[[#This Row],[etmaaltemperatuur]],0),"")</f>
        <v>0</v>
      </c>
      <c r="N7596" s="101">
        <f>IF(ISNUMBER(jaar_zip[[#This Row],[graaddagen]]),IF(OR(MONTH(jaar_zip[[#This Row],[Datum]])=1,MONTH(jaar_zip[[#This Row],[Datum]])=2,MONTH(jaar_zip[[#This Row],[Datum]])=11,MONTH(jaar_zip[[#This Row],[Datum]])=12),1.1,IF(OR(MONTH(jaar_zip[[#This Row],[Datum]])=3,MONTH(jaar_zip[[#This Row],[Datum]])=10),1,0.8))*jaar_zip[[#This Row],[graaddagen]],"")</f>
        <v>0</v>
      </c>
      <c r="O7596" s="101">
        <f>IF(ISNUMBER(jaar_zip[[#This Row],[etmaaltemperatuur]]),IF(jaar_zip[[#This Row],[etmaaltemperatuur]]&gt;stookgrens,jaar_zip[[#This Row],[etmaaltemperatuur]]-stookgrens,0),"")</f>
        <v>1.3999999999999986</v>
      </c>
    </row>
    <row r="7597" spans="1:15" x14ac:dyDescent="0.25">
      <c r="A7597">
        <v>350</v>
      </c>
      <c r="B7597">
        <v>20240716</v>
      </c>
      <c r="C7597">
        <v>4.4000000000000004</v>
      </c>
      <c r="D7597">
        <v>18</v>
      </c>
      <c r="E7597">
        <v>1983</v>
      </c>
      <c r="F7597">
        <v>4.0999999999999996</v>
      </c>
      <c r="G7597">
        <v>1010.9</v>
      </c>
      <c r="H7597">
        <v>81</v>
      </c>
      <c r="I7597" s="101" t="s">
        <v>39</v>
      </c>
      <c r="J7597" s="1">
        <f>DATEVALUE(RIGHT(jaar_zip[[#This Row],[YYYYMMDD]],2)&amp;"-"&amp;MID(jaar_zip[[#This Row],[YYYYMMDD]],5,2)&amp;"-"&amp;LEFT(jaar_zip[[#This Row],[YYYYMMDD]],4))</f>
        <v>45489</v>
      </c>
      <c r="K7597" s="101" t="str">
        <f>IF(AND(VALUE(MONTH(jaar_zip[[#This Row],[Datum]]))=1,VALUE(WEEKNUM(jaar_zip[[#This Row],[Datum]],21))&gt;51),RIGHT(YEAR(jaar_zip[[#This Row],[Datum]])-1,2),RIGHT(YEAR(jaar_zip[[#This Row],[Datum]]),2))&amp;"-"&amp; TEXT(WEEKNUM(jaar_zip[[#This Row],[Datum]],21),"00")</f>
        <v>24-29</v>
      </c>
      <c r="L7597" s="101">
        <f>MONTH(jaar_zip[[#This Row],[Datum]])</f>
        <v>7</v>
      </c>
      <c r="M7597" s="101">
        <f>IF(ISNUMBER(jaar_zip[[#This Row],[etmaaltemperatuur]]),IF(jaar_zip[[#This Row],[etmaaltemperatuur]]&lt;stookgrens,stookgrens-jaar_zip[[#This Row],[etmaaltemperatuur]],0),"")</f>
        <v>0</v>
      </c>
      <c r="N7597" s="101">
        <f>IF(ISNUMBER(jaar_zip[[#This Row],[graaddagen]]),IF(OR(MONTH(jaar_zip[[#This Row],[Datum]])=1,MONTH(jaar_zip[[#This Row],[Datum]])=2,MONTH(jaar_zip[[#This Row],[Datum]])=11,MONTH(jaar_zip[[#This Row],[Datum]])=12),1.1,IF(OR(MONTH(jaar_zip[[#This Row],[Datum]])=3,MONTH(jaar_zip[[#This Row],[Datum]])=10),1,0.8))*jaar_zip[[#This Row],[graaddagen]],"")</f>
        <v>0</v>
      </c>
      <c r="O7597" s="101">
        <f>IF(ISNUMBER(jaar_zip[[#This Row],[etmaaltemperatuur]]),IF(jaar_zip[[#This Row],[etmaaltemperatuur]]&gt;stookgrens,jaar_zip[[#This Row],[etmaaltemperatuur]]-stookgrens,0),"")</f>
        <v>0</v>
      </c>
    </row>
    <row r="7598" spans="1:15" x14ac:dyDescent="0.25">
      <c r="A7598">
        <v>350</v>
      </c>
      <c r="B7598">
        <v>20240717</v>
      </c>
      <c r="C7598">
        <v>2.7</v>
      </c>
      <c r="D7598">
        <v>18.600000000000001</v>
      </c>
      <c r="E7598">
        <v>2476</v>
      </c>
      <c r="F7598">
        <v>0</v>
      </c>
      <c r="G7598">
        <v>1020.3</v>
      </c>
      <c r="H7598">
        <v>78</v>
      </c>
      <c r="I7598" s="101" t="s">
        <v>39</v>
      </c>
      <c r="J7598" s="1">
        <f>DATEVALUE(RIGHT(jaar_zip[[#This Row],[YYYYMMDD]],2)&amp;"-"&amp;MID(jaar_zip[[#This Row],[YYYYMMDD]],5,2)&amp;"-"&amp;LEFT(jaar_zip[[#This Row],[YYYYMMDD]],4))</f>
        <v>45490</v>
      </c>
      <c r="K7598" s="101" t="str">
        <f>IF(AND(VALUE(MONTH(jaar_zip[[#This Row],[Datum]]))=1,VALUE(WEEKNUM(jaar_zip[[#This Row],[Datum]],21))&gt;51),RIGHT(YEAR(jaar_zip[[#This Row],[Datum]])-1,2),RIGHT(YEAR(jaar_zip[[#This Row],[Datum]]),2))&amp;"-"&amp; TEXT(WEEKNUM(jaar_zip[[#This Row],[Datum]],21),"00")</f>
        <v>24-29</v>
      </c>
      <c r="L7598" s="101">
        <f>MONTH(jaar_zip[[#This Row],[Datum]])</f>
        <v>7</v>
      </c>
      <c r="M7598" s="101">
        <f>IF(ISNUMBER(jaar_zip[[#This Row],[etmaaltemperatuur]]),IF(jaar_zip[[#This Row],[etmaaltemperatuur]]&lt;stookgrens,stookgrens-jaar_zip[[#This Row],[etmaaltemperatuur]],0),"")</f>
        <v>0</v>
      </c>
      <c r="N7598" s="101">
        <f>IF(ISNUMBER(jaar_zip[[#This Row],[graaddagen]]),IF(OR(MONTH(jaar_zip[[#This Row],[Datum]])=1,MONTH(jaar_zip[[#This Row],[Datum]])=2,MONTH(jaar_zip[[#This Row],[Datum]])=11,MONTH(jaar_zip[[#This Row],[Datum]])=12),1.1,IF(OR(MONTH(jaar_zip[[#This Row],[Datum]])=3,MONTH(jaar_zip[[#This Row],[Datum]])=10),1,0.8))*jaar_zip[[#This Row],[graaddagen]],"")</f>
        <v>0</v>
      </c>
      <c r="O7598" s="101">
        <f>IF(ISNUMBER(jaar_zip[[#This Row],[etmaaltemperatuur]]),IF(jaar_zip[[#This Row],[etmaaltemperatuur]]&gt;stookgrens,jaar_zip[[#This Row],[etmaaltemperatuur]]-stookgrens,0),"")</f>
        <v>0.60000000000000142</v>
      </c>
    </row>
    <row r="7599" spans="1:15" x14ac:dyDescent="0.25">
      <c r="A7599">
        <v>350</v>
      </c>
      <c r="B7599">
        <v>20240718</v>
      </c>
      <c r="C7599">
        <v>1.2</v>
      </c>
      <c r="D7599">
        <v>20.9</v>
      </c>
      <c r="E7599">
        <v>2169</v>
      </c>
      <c r="F7599">
        <v>0</v>
      </c>
      <c r="G7599">
        <v>1021.5</v>
      </c>
      <c r="H7599">
        <v>72</v>
      </c>
      <c r="I7599" s="101" t="s">
        <v>39</v>
      </c>
      <c r="J7599" s="1">
        <f>DATEVALUE(RIGHT(jaar_zip[[#This Row],[YYYYMMDD]],2)&amp;"-"&amp;MID(jaar_zip[[#This Row],[YYYYMMDD]],5,2)&amp;"-"&amp;LEFT(jaar_zip[[#This Row],[YYYYMMDD]],4))</f>
        <v>45491</v>
      </c>
      <c r="K7599" s="101" t="str">
        <f>IF(AND(VALUE(MONTH(jaar_zip[[#This Row],[Datum]]))=1,VALUE(WEEKNUM(jaar_zip[[#This Row],[Datum]],21))&gt;51),RIGHT(YEAR(jaar_zip[[#This Row],[Datum]])-1,2),RIGHT(YEAR(jaar_zip[[#This Row],[Datum]]),2))&amp;"-"&amp; TEXT(WEEKNUM(jaar_zip[[#This Row],[Datum]],21),"00")</f>
        <v>24-29</v>
      </c>
      <c r="L7599" s="101">
        <f>MONTH(jaar_zip[[#This Row],[Datum]])</f>
        <v>7</v>
      </c>
      <c r="M7599" s="101">
        <f>IF(ISNUMBER(jaar_zip[[#This Row],[etmaaltemperatuur]]),IF(jaar_zip[[#This Row],[etmaaltemperatuur]]&lt;stookgrens,stookgrens-jaar_zip[[#This Row],[etmaaltemperatuur]],0),"")</f>
        <v>0</v>
      </c>
      <c r="N7599" s="101">
        <f>IF(ISNUMBER(jaar_zip[[#This Row],[graaddagen]]),IF(OR(MONTH(jaar_zip[[#This Row],[Datum]])=1,MONTH(jaar_zip[[#This Row],[Datum]])=2,MONTH(jaar_zip[[#This Row],[Datum]])=11,MONTH(jaar_zip[[#This Row],[Datum]])=12),1.1,IF(OR(MONTH(jaar_zip[[#This Row],[Datum]])=3,MONTH(jaar_zip[[#This Row],[Datum]])=10),1,0.8))*jaar_zip[[#This Row],[graaddagen]],"")</f>
        <v>0</v>
      </c>
      <c r="O7599" s="101">
        <f>IF(ISNUMBER(jaar_zip[[#This Row],[etmaaltemperatuur]]),IF(jaar_zip[[#This Row],[etmaaltemperatuur]]&gt;stookgrens,jaar_zip[[#This Row],[etmaaltemperatuur]]-stookgrens,0),"")</f>
        <v>2.8999999999999986</v>
      </c>
    </row>
    <row r="7600" spans="1:15" x14ac:dyDescent="0.25">
      <c r="A7600">
        <v>350</v>
      </c>
      <c r="B7600">
        <v>20240719</v>
      </c>
      <c r="C7600">
        <v>2</v>
      </c>
      <c r="D7600">
        <v>23.5</v>
      </c>
      <c r="E7600">
        <v>2423</v>
      </c>
      <c r="F7600">
        <v>0</v>
      </c>
      <c r="G7600">
        <v>1017.3</v>
      </c>
      <c r="H7600">
        <v>68</v>
      </c>
      <c r="I7600" s="101" t="s">
        <v>39</v>
      </c>
      <c r="J7600" s="1">
        <f>DATEVALUE(RIGHT(jaar_zip[[#This Row],[YYYYMMDD]],2)&amp;"-"&amp;MID(jaar_zip[[#This Row],[YYYYMMDD]],5,2)&amp;"-"&amp;LEFT(jaar_zip[[#This Row],[YYYYMMDD]],4))</f>
        <v>45492</v>
      </c>
      <c r="K7600" s="101" t="str">
        <f>IF(AND(VALUE(MONTH(jaar_zip[[#This Row],[Datum]]))=1,VALUE(WEEKNUM(jaar_zip[[#This Row],[Datum]],21))&gt;51),RIGHT(YEAR(jaar_zip[[#This Row],[Datum]])-1,2),RIGHT(YEAR(jaar_zip[[#This Row],[Datum]]),2))&amp;"-"&amp; TEXT(WEEKNUM(jaar_zip[[#This Row],[Datum]],21),"00")</f>
        <v>24-29</v>
      </c>
      <c r="L7600" s="101">
        <f>MONTH(jaar_zip[[#This Row],[Datum]])</f>
        <v>7</v>
      </c>
      <c r="M7600" s="101">
        <f>IF(ISNUMBER(jaar_zip[[#This Row],[etmaaltemperatuur]]),IF(jaar_zip[[#This Row],[etmaaltemperatuur]]&lt;stookgrens,stookgrens-jaar_zip[[#This Row],[etmaaltemperatuur]],0),"")</f>
        <v>0</v>
      </c>
      <c r="N7600" s="101">
        <f>IF(ISNUMBER(jaar_zip[[#This Row],[graaddagen]]),IF(OR(MONTH(jaar_zip[[#This Row],[Datum]])=1,MONTH(jaar_zip[[#This Row],[Datum]])=2,MONTH(jaar_zip[[#This Row],[Datum]])=11,MONTH(jaar_zip[[#This Row],[Datum]])=12),1.1,IF(OR(MONTH(jaar_zip[[#This Row],[Datum]])=3,MONTH(jaar_zip[[#This Row],[Datum]])=10),1,0.8))*jaar_zip[[#This Row],[graaddagen]],"")</f>
        <v>0</v>
      </c>
      <c r="O7600" s="101">
        <f>IF(ISNUMBER(jaar_zip[[#This Row],[etmaaltemperatuur]]),IF(jaar_zip[[#This Row],[etmaaltemperatuur]]&gt;stookgrens,jaar_zip[[#This Row],[etmaaltemperatuur]]-stookgrens,0),"")</f>
        <v>5.5</v>
      </c>
    </row>
    <row r="7601" spans="1:15" x14ac:dyDescent="0.25">
      <c r="A7601">
        <v>350</v>
      </c>
      <c r="B7601">
        <v>20240720</v>
      </c>
      <c r="C7601">
        <v>2.2999999999999998</v>
      </c>
      <c r="D7601">
        <v>23.9</v>
      </c>
      <c r="E7601">
        <v>2421</v>
      </c>
      <c r="F7601">
        <v>0</v>
      </c>
      <c r="G7601">
        <v>1008.6</v>
      </c>
      <c r="H7601">
        <v>70</v>
      </c>
      <c r="I7601" s="101" t="s">
        <v>39</v>
      </c>
      <c r="J7601" s="1">
        <f>DATEVALUE(RIGHT(jaar_zip[[#This Row],[YYYYMMDD]],2)&amp;"-"&amp;MID(jaar_zip[[#This Row],[YYYYMMDD]],5,2)&amp;"-"&amp;LEFT(jaar_zip[[#This Row],[YYYYMMDD]],4))</f>
        <v>45493</v>
      </c>
      <c r="K7601" s="101" t="str">
        <f>IF(AND(VALUE(MONTH(jaar_zip[[#This Row],[Datum]]))=1,VALUE(WEEKNUM(jaar_zip[[#This Row],[Datum]],21))&gt;51),RIGHT(YEAR(jaar_zip[[#This Row],[Datum]])-1,2),RIGHT(YEAR(jaar_zip[[#This Row],[Datum]]),2))&amp;"-"&amp; TEXT(WEEKNUM(jaar_zip[[#This Row],[Datum]],21),"00")</f>
        <v>24-29</v>
      </c>
      <c r="L7601" s="101">
        <f>MONTH(jaar_zip[[#This Row],[Datum]])</f>
        <v>7</v>
      </c>
      <c r="M7601" s="101">
        <f>IF(ISNUMBER(jaar_zip[[#This Row],[etmaaltemperatuur]]),IF(jaar_zip[[#This Row],[etmaaltemperatuur]]&lt;stookgrens,stookgrens-jaar_zip[[#This Row],[etmaaltemperatuur]],0),"")</f>
        <v>0</v>
      </c>
      <c r="N7601" s="101">
        <f>IF(ISNUMBER(jaar_zip[[#This Row],[graaddagen]]),IF(OR(MONTH(jaar_zip[[#This Row],[Datum]])=1,MONTH(jaar_zip[[#This Row],[Datum]])=2,MONTH(jaar_zip[[#This Row],[Datum]])=11,MONTH(jaar_zip[[#This Row],[Datum]])=12),1.1,IF(OR(MONTH(jaar_zip[[#This Row],[Datum]])=3,MONTH(jaar_zip[[#This Row],[Datum]])=10),1,0.8))*jaar_zip[[#This Row],[graaddagen]],"")</f>
        <v>0</v>
      </c>
      <c r="O7601" s="101">
        <f>IF(ISNUMBER(jaar_zip[[#This Row],[etmaaltemperatuur]]),IF(jaar_zip[[#This Row],[etmaaltemperatuur]]&gt;stookgrens,jaar_zip[[#This Row],[etmaaltemperatuur]]-stookgrens,0),"")</f>
        <v>5.8999999999999986</v>
      </c>
    </row>
    <row r="7602" spans="1:15" x14ac:dyDescent="0.25">
      <c r="A7602">
        <v>350</v>
      </c>
      <c r="B7602">
        <v>20240721</v>
      </c>
      <c r="C7602">
        <v>2.6</v>
      </c>
      <c r="D7602">
        <v>20.2</v>
      </c>
      <c r="E7602">
        <v>963</v>
      </c>
      <c r="F7602">
        <v>4</v>
      </c>
      <c r="G7602">
        <v>1009.3</v>
      </c>
      <c r="H7602">
        <v>86</v>
      </c>
      <c r="I7602" s="101" t="s">
        <v>39</v>
      </c>
      <c r="J7602" s="1">
        <f>DATEVALUE(RIGHT(jaar_zip[[#This Row],[YYYYMMDD]],2)&amp;"-"&amp;MID(jaar_zip[[#This Row],[YYYYMMDD]],5,2)&amp;"-"&amp;LEFT(jaar_zip[[#This Row],[YYYYMMDD]],4))</f>
        <v>45494</v>
      </c>
      <c r="K7602" s="101" t="str">
        <f>IF(AND(VALUE(MONTH(jaar_zip[[#This Row],[Datum]]))=1,VALUE(WEEKNUM(jaar_zip[[#This Row],[Datum]],21))&gt;51),RIGHT(YEAR(jaar_zip[[#This Row],[Datum]])-1,2),RIGHT(YEAR(jaar_zip[[#This Row],[Datum]]),2))&amp;"-"&amp; TEXT(WEEKNUM(jaar_zip[[#This Row],[Datum]],21),"00")</f>
        <v>24-29</v>
      </c>
      <c r="L7602" s="101">
        <f>MONTH(jaar_zip[[#This Row],[Datum]])</f>
        <v>7</v>
      </c>
      <c r="M7602" s="101">
        <f>IF(ISNUMBER(jaar_zip[[#This Row],[etmaaltemperatuur]]),IF(jaar_zip[[#This Row],[etmaaltemperatuur]]&lt;stookgrens,stookgrens-jaar_zip[[#This Row],[etmaaltemperatuur]],0),"")</f>
        <v>0</v>
      </c>
      <c r="N7602" s="101">
        <f>IF(ISNUMBER(jaar_zip[[#This Row],[graaddagen]]),IF(OR(MONTH(jaar_zip[[#This Row],[Datum]])=1,MONTH(jaar_zip[[#This Row],[Datum]])=2,MONTH(jaar_zip[[#This Row],[Datum]])=11,MONTH(jaar_zip[[#This Row],[Datum]])=12),1.1,IF(OR(MONTH(jaar_zip[[#This Row],[Datum]])=3,MONTH(jaar_zip[[#This Row],[Datum]])=10),1,0.8))*jaar_zip[[#This Row],[graaddagen]],"")</f>
        <v>0</v>
      </c>
      <c r="O7602" s="101">
        <f>IF(ISNUMBER(jaar_zip[[#This Row],[etmaaltemperatuur]]),IF(jaar_zip[[#This Row],[etmaaltemperatuur]]&gt;stookgrens,jaar_zip[[#This Row],[etmaaltemperatuur]]-stookgrens,0),"")</f>
        <v>2.1999999999999993</v>
      </c>
    </row>
    <row r="7603" spans="1:15" x14ac:dyDescent="0.25">
      <c r="A7603">
        <v>350</v>
      </c>
      <c r="B7603">
        <v>20240722</v>
      </c>
      <c r="C7603">
        <v>2.4</v>
      </c>
      <c r="D7603">
        <v>19.8</v>
      </c>
      <c r="E7603">
        <v>1894</v>
      </c>
      <c r="F7603">
        <v>0</v>
      </c>
      <c r="G7603">
        <v>1016.5</v>
      </c>
      <c r="H7603">
        <v>76</v>
      </c>
      <c r="I7603" s="101" t="s">
        <v>39</v>
      </c>
      <c r="J7603" s="1">
        <f>DATEVALUE(RIGHT(jaar_zip[[#This Row],[YYYYMMDD]],2)&amp;"-"&amp;MID(jaar_zip[[#This Row],[YYYYMMDD]],5,2)&amp;"-"&amp;LEFT(jaar_zip[[#This Row],[YYYYMMDD]],4))</f>
        <v>45495</v>
      </c>
      <c r="K7603" s="101" t="str">
        <f>IF(AND(VALUE(MONTH(jaar_zip[[#This Row],[Datum]]))=1,VALUE(WEEKNUM(jaar_zip[[#This Row],[Datum]],21))&gt;51),RIGHT(YEAR(jaar_zip[[#This Row],[Datum]])-1,2),RIGHT(YEAR(jaar_zip[[#This Row],[Datum]]),2))&amp;"-"&amp; TEXT(WEEKNUM(jaar_zip[[#This Row],[Datum]],21),"00")</f>
        <v>24-30</v>
      </c>
      <c r="L7603" s="101">
        <f>MONTH(jaar_zip[[#This Row],[Datum]])</f>
        <v>7</v>
      </c>
      <c r="M7603" s="101">
        <f>IF(ISNUMBER(jaar_zip[[#This Row],[etmaaltemperatuur]]),IF(jaar_zip[[#This Row],[etmaaltemperatuur]]&lt;stookgrens,stookgrens-jaar_zip[[#This Row],[etmaaltemperatuur]],0),"")</f>
        <v>0</v>
      </c>
      <c r="N7603" s="101">
        <f>IF(ISNUMBER(jaar_zip[[#This Row],[graaddagen]]),IF(OR(MONTH(jaar_zip[[#This Row],[Datum]])=1,MONTH(jaar_zip[[#This Row],[Datum]])=2,MONTH(jaar_zip[[#This Row],[Datum]])=11,MONTH(jaar_zip[[#This Row],[Datum]])=12),1.1,IF(OR(MONTH(jaar_zip[[#This Row],[Datum]])=3,MONTH(jaar_zip[[#This Row],[Datum]])=10),1,0.8))*jaar_zip[[#This Row],[graaddagen]],"")</f>
        <v>0</v>
      </c>
      <c r="O7603" s="101">
        <f>IF(ISNUMBER(jaar_zip[[#This Row],[etmaaltemperatuur]]),IF(jaar_zip[[#This Row],[etmaaltemperatuur]]&gt;stookgrens,jaar_zip[[#This Row],[etmaaltemperatuur]]-stookgrens,0),"")</f>
        <v>1.8000000000000007</v>
      </c>
    </row>
    <row r="7604" spans="1:15" x14ac:dyDescent="0.25">
      <c r="A7604">
        <v>350</v>
      </c>
      <c r="B7604">
        <v>20240723</v>
      </c>
      <c r="C7604">
        <v>3.7</v>
      </c>
      <c r="D7604">
        <v>18.8</v>
      </c>
      <c r="E7604">
        <v>1528</v>
      </c>
      <c r="F7604">
        <v>47.8</v>
      </c>
      <c r="G7604">
        <v>1017.1</v>
      </c>
      <c r="H7604">
        <v>86</v>
      </c>
      <c r="I7604" s="101" t="s">
        <v>39</v>
      </c>
      <c r="J7604" s="1">
        <f>DATEVALUE(RIGHT(jaar_zip[[#This Row],[YYYYMMDD]],2)&amp;"-"&amp;MID(jaar_zip[[#This Row],[YYYYMMDD]],5,2)&amp;"-"&amp;LEFT(jaar_zip[[#This Row],[YYYYMMDD]],4))</f>
        <v>45496</v>
      </c>
      <c r="K7604" s="101" t="str">
        <f>IF(AND(VALUE(MONTH(jaar_zip[[#This Row],[Datum]]))=1,VALUE(WEEKNUM(jaar_zip[[#This Row],[Datum]],21))&gt;51),RIGHT(YEAR(jaar_zip[[#This Row],[Datum]])-1,2),RIGHT(YEAR(jaar_zip[[#This Row],[Datum]]),2))&amp;"-"&amp; TEXT(WEEKNUM(jaar_zip[[#This Row],[Datum]],21),"00")</f>
        <v>24-30</v>
      </c>
      <c r="L7604" s="101">
        <f>MONTH(jaar_zip[[#This Row],[Datum]])</f>
        <v>7</v>
      </c>
      <c r="M7604" s="101">
        <f>IF(ISNUMBER(jaar_zip[[#This Row],[etmaaltemperatuur]]),IF(jaar_zip[[#This Row],[etmaaltemperatuur]]&lt;stookgrens,stookgrens-jaar_zip[[#This Row],[etmaaltemperatuur]],0),"")</f>
        <v>0</v>
      </c>
      <c r="N7604" s="101">
        <f>IF(ISNUMBER(jaar_zip[[#This Row],[graaddagen]]),IF(OR(MONTH(jaar_zip[[#This Row],[Datum]])=1,MONTH(jaar_zip[[#This Row],[Datum]])=2,MONTH(jaar_zip[[#This Row],[Datum]])=11,MONTH(jaar_zip[[#This Row],[Datum]])=12),1.1,IF(OR(MONTH(jaar_zip[[#This Row],[Datum]])=3,MONTH(jaar_zip[[#This Row],[Datum]])=10),1,0.8))*jaar_zip[[#This Row],[graaddagen]],"")</f>
        <v>0</v>
      </c>
      <c r="O7604" s="101">
        <f>IF(ISNUMBER(jaar_zip[[#This Row],[etmaaltemperatuur]]),IF(jaar_zip[[#This Row],[etmaaltemperatuur]]&gt;stookgrens,jaar_zip[[#This Row],[etmaaltemperatuur]]-stookgrens,0),"")</f>
        <v>0.80000000000000071</v>
      </c>
    </row>
    <row r="7605" spans="1:15" x14ac:dyDescent="0.25">
      <c r="A7605">
        <v>350</v>
      </c>
      <c r="B7605">
        <v>20240724</v>
      </c>
      <c r="C7605">
        <v>2</v>
      </c>
      <c r="D7605">
        <v>18.100000000000001</v>
      </c>
      <c r="E7605">
        <v>2149</v>
      </c>
      <c r="F7605">
        <v>0</v>
      </c>
      <c r="G7605">
        <v>1020.5</v>
      </c>
      <c r="H7605">
        <v>74</v>
      </c>
      <c r="I7605" s="101" t="s">
        <v>39</v>
      </c>
      <c r="J7605" s="1">
        <f>DATEVALUE(RIGHT(jaar_zip[[#This Row],[YYYYMMDD]],2)&amp;"-"&amp;MID(jaar_zip[[#This Row],[YYYYMMDD]],5,2)&amp;"-"&amp;LEFT(jaar_zip[[#This Row],[YYYYMMDD]],4))</f>
        <v>45497</v>
      </c>
      <c r="K7605" s="101" t="str">
        <f>IF(AND(VALUE(MONTH(jaar_zip[[#This Row],[Datum]]))=1,VALUE(WEEKNUM(jaar_zip[[#This Row],[Datum]],21))&gt;51),RIGHT(YEAR(jaar_zip[[#This Row],[Datum]])-1,2),RIGHT(YEAR(jaar_zip[[#This Row],[Datum]]),2))&amp;"-"&amp; TEXT(WEEKNUM(jaar_zip[[#This Row],[Datum]],21),"00")</f>
        <v>24-30</v>
      </c>
      <c r="L7605" s="101">
        <f>MONTH(jaar_zip[[#This Row],[Datum]])</f>
        <v>7</v>
      </c>
      <c r="M7605" s="101">
        <f>IF(ISNUMBER(jaar_zip[[#This Row],[etmaaltemperatuur]]),IF(jaar_zip[[#This Row],[etmaaltemperatuur]]&lt;stookgrens,stookgrens-jaar_zip[[#This Row],[etmaaltemperatuur]],0),"")</f>
        <v>0</v>
      </c>
      <c r="N7605" s="101">
        <f>IF(ISNUMBER(jaar_zip[[#This Row],[graaddagen]]),IF(OR(MONTH(jaar_zip[[#This Row],[Datum]])=1,MONTH(jaar_zip[[#This Row],[Datum]])=2,MONTH(jaar_zip[[#This Row],[Datum]])=11,MONTH(jaar_zip[[#This Row],[Datum]])=12),1.1,IF(OR(MONTH(jaar_zip[[#This Row],[Datum]])=3,MONTH(jaar_zip[[#This Row],[Datum]])=10),1,0.8))*jaar_zip[[#This Row],[graaddagen]],"")</f>
        <v>0</v>
      </c>
      <c r="O7605" s="101">
        <f>IF(ISNUMBER(jaar_zip[[#This Row],[etmaaltemperatuur]]),IF(jaar_zip[[#This Row],[etmaaltemperatuur]]&gt;stookgrens,jaar_zip[[#This Row],[etmaaltemperatuur]]-stookgrens,0),"")</f>
        <v>0.10000000000000142</v>
      </c>
    </row>
    <row r="7606" spans="1:15" x14ac:dyDescent="0.25">
      <c r="A7606">
        <v>350</v>
      </c>
      <c r="B7606">
        <v>20240725</v>
      </c>
      <c r="C7606">
        <v>2.5</v>
      </c>
      <c r="D7606">
        <v>19.600000000000001</v>
      </c>
      <c r="E7606">
        <v>1359</v>
      </c>
      <c r="F7606">
        <v>0.8</v>
      </c>
      <c r="G7606">
        <v>1013.1</v>
      </c>
      <c r="H7606">
        <v>78</v>
      </c>
      <c r="I7606" s="101" t="s">
        <v>39</v>
      </c>
      <c r="J7606" s="1">
        <f>DATEVALUE(RIGHT(jaar_zip[[#This Row],[YYYYMMDD]],2)&amp;"-"&amp;MID(jaar_zip[[#This Row],[YYYYMMDD]],5,2)&amp;"-"&amp;LEFT(jaar_zip[[#This Row],[YYYYMMDD]],4))</f>
        <v>45498</v>
      </c>
      <c r="K7606" s="101" t="str">
        <f>IF(AND(VALUE(MONTH(jaar_zip[[#This Row],[Datum]]))=1,VALUE(WEEKNUM(jaar_zip[[#This Row],[Datum]],21))&gt;51),RIGHT(YEAR(jaar_zip[[#This Row],[Datum]])-1,2),RIGHT(YEAR(jaar_zip[[#This Row],[Datum]]),2))&amp;"-"&amp; TEXT(WEEKNUM(jaar_zip[[#This Row],[Datum]],21),"00")</f>
        <v>24-30</v>
      </c>
      <c r="L7606" s="101">
        <f>MONTH(jaar_zip[[#This Row],[Datum]])</f>
        <v>7</v>
      </c>
      <c r="M7606" s="101">
        <f>IF(ISNUMBER(jaar_zip[[#This Row],[etmaaltemperatuur]]),IF(jaar_zip[[#This Row],[etmaaltemperatuur]]&lt;stookgrens,stookgrens-jaar_zip[[#This Row],[etmaaltemperatuur]],0),"")</f>
        <v>0</v>
      </c>
      <c r="N7606" s="101">
        <f>IF(ISNUMBER(jaar_zip[[#This Row],[graaddagen]]),IF(OR(MONTH(jaar_zip[[#This Row],[Datum]])=1,MONTH(jaar_zip[[#This Row],[Datum]])=2,MONTH(jaar_zip[[#This Row],[Datum]])=11,MONTH(jaar_zip[[#This Row],[Datum]])=12),1.1,IF(OR(MONTH(jaar_zip[[#This Row],[Datum]])=3,MONTH(jaar_zip[[#This Row],[Datum]])=10),1,0.8))*jaar_zip[[#This Row],[graaddagen]],"")</f>
        <v>0</v>
      </c>
      <c r="O7606" s="101">
        <f>IF(ISNUMBER(jaar_zip[[#This Row],[etmaaltemperatuur]]),IF(jaar_zip[[#This Row],[etmaaltemperatuur]]&gt;stookgrens,jaar_zip[[#This Row],[etmaaltemperatuur]]-stookgrens,0),"")</f>
        <v>1.6000000000000014</v>
      </c>
    </row>
    <row r="7607" spans="1:15" x14ac:dyDescent="0.25">
      <c r="A7607">
        <v>350</v>
      </c>
      <c r="B7607">
        <v>20240726</v>
      </c>
      <c r="C7607">
        <v>2.8</v>
      </c>
      <c r="D7607">
        <v>19.399999999999999</v>
      </c>
      <c r="E7607">
        <v>1909</v>
      </c>
      <c r="F7607">
        <v>1.4</v>
      </c>
      <c r="G7607">
        <v>1011.1</v>
      </c>
      <c r="H7607">
        <v>79</v>
      </c>
      <c r="I7607" s="101" t="s">
        <v>39</v>
      </c>
      <c r="J7607" s="1">
        <f>DATEVALUE(RIGHT(jaar_zip[[#This Row],[YYYYMMDD]],2)&amp;"-"&amp;MID(jaar_zip[[#This Row],[YYYYMMDD]],5,2)&amp;"-"&amp;LEFT(jaar_zip[[#This Row],[YYYYMMDD]],4))</f>
        <v>45499</v>
      </c>
      <c r="K7607" s="101" t="str">
        <f>IF(AND(VALUE(MONTH(jaar_zip[[#This Row],[Datum]]))=1,VALUE(WEEKNUM(jaar_zip[[#This Row],[Datum]],21))&gt;51),RIGHT(YEAR(jaar_zip[[#This Row],[Datum]])-1,2),RIGHT(YEAR(jaar_zip[[#This Row],[Datum]]),2))&amp;"-"&amp; TEXT(WEEKNUM(jaar_zip[[#This Row],[Datum]],21),"00")</f>
        <v>24-30</v>
      </c>
      <c r="L7607" s="101">
        <f>MONTH(jaar_zip[[#This Row],[Datum]])</f>
        <v>7</v>
      </c>
      <c r="M7607" s="101">
        <f>IF(ISNUMBER(jaar_zip[[#This Row],[etmaaltemperatuur]]),IF(jaar_zip[[#This Row],[etmaaltemperatuur]]&lt;stookgrens,stookgrens-jaar_zip[[#This Row],[etmaaltemperatuur]],0),"")</f>
        <v>0</v>
      </c>
      <c r="N7607" s="101">
        <f>IF(ISNUMBER(jaar_zip[[#This Row],[graaddagen]]),IF(OR(MONTH(jaar_zip[[#This Row],[Datum]])=1,MONTH(jaar_zip[[#This Row],[Datum]])=2,MONTH(jaar_zip[[#This Row],[Datum]])=11,MONTH(jaar_zip[[#This Row],[Datum]])=12),1.1,IF(OR(MONTH(jaar_zip[[#This Row],[Datum]])=3,MONTH(jaar_zip[[#This Row],[Datum]])=10),1,0.8))*jaar_zip[[#This Row],[graaddagen]],"")</f>
        <v>0</v>
      </c>
      <c r="O7607" s="101">
        <f>IF(ISNUMBER(jaar_zip[[#This Row],[etmaaltemperatuur]]),IF(jaar_zip[[#This Row],[etmaaltemperatuur]]&gt;stookgrens,jaar_zip[[#This Row],[etmaaltemperatuur]]-stookgrens,0),"")</f>
        <v>1.3999999999999986</v>
      </c>
    </row>
    <row r="7608" spans="1:15" x14ac:dyDescent="0.25">
      <c r="A7608">
        <v>350</v>
      </c>
      <c r="B7608">
        <v>20240727</v>
      </c>
      <c r="C7608">
        <v>1.7</v>
      </c>
      <c r="D7608">
        <v>18.3</v>
      </c>
      <c r="E7608">
        <v>1686</v>
      </c>
      <c r="F7608">
        <v>0</v>
      </c>
      <c r="G7608">
        <v>1014.6</v>
      </c>
      <c r="H7608">
        <v>77</v>
      </c>
      <c r="I7608" s="101" t="s">
        <v>39</v>
      </c>
      <c r="J7608" s="1">
        <f>DATEVALUE(RIGHT(jaar_zip[[#This Row],[YYYYMMDD]],2)&amp;"-"&amp;MID(jaar_zip[[#This Row],[YYYYMMDD]],5,2)&amp;"-"&amp;LEFT(jaar_zip[[#This Row],[YYYYMMDD]],4))</f>
        <v>45500</v>
      </c>
      <c r="K7608" s="101" t="str">
        <f>IF(AND(VALUE(MONTH(jaar_zip[[#This Row],[Datum]]))=1,VALUE(WEEKNUM(jaar_zip[[#This Row],[Datum]],21))&gt;51),RIGHT(YEAR(jaar_zip[[#This Row],[Datum]])-1,2),RIGHT(YEAR(jaar_zip[[#This Row],[Datum]]),2))&amp;"-"&amp; TEXT(WEEKNUM(jaar_zip[[#This Row],[Datum]],21),"00")</f>
        <v>24-30</v>
      </c>
      <c r="L7608" s="101">
        <f>MONTH(jaar_zip[[#This Row],[Datum]])</f>
        <v>7</v>
      </c>
      <c r="M7608" s="101">
        <f>IF(ISNUMBER(jaar_zip[[#This Row],[etmaaltemperatuur]]),IF(jaar_zip[[#This Row],[etmaaltemperatuur]]&lt;stookgrens,stookgrens-jaar_zip[[#This Row],[etmaaltemperatuur]],0),"")</f>
        <v>0</v>
      </c>
      <c r="N7608" s="101">
        <f>IF(ISNUMBER(jaar_zip[[#This Row],[graaddagen]]),IF(OR(MONTH(jaar_zip[[#This Row],[Datum]])=1,MONTH(jaar_zip[[#This Row],[Datum]])=2,MONTH(jaar_zip[[#This Row],[Datum]])=11,MONTH(jaar_zip[[#This Row],[Datum]])=12),1.1,IF(OR(MONTH(jaar_zip[[#This Row],[Datum]])=3,MONTH(jaar_zip[[#This Row],[Datum]])=10),1,0.8))*jaar_zip[[#This Row],[graaddagen]],"")</f>
        <v>0</v>
      </c>
      <c r="O7608" s="101">
        <f>IF(ISNUMBER(jaar_zip[[#This Row],[etmaaltemperatuur]]),IF(jaar_zip[[#This Row],[etmaaltemperatuur]]&gt;stookgrens,jaar_zip[[#This Row],[etmaaltemperatuur]]-stookgrens,0),"")</f>
        <v>0.30000000000000071</v>
      </c>
    </row>
    <row r="7609" spans="1:15" x14ac:dyDescent="0.25">
      <c r="A7609">
        <v>350</v>
      </c>
      <c r="B7609">
        <v>20240728</v>
      </c>
      <c r="C7609">
        <v>2.2999999999999998</v>
      </c>
      <c r="D7609">
        <v>18.8</v>
      </c>
      <c r="E7609">
        <v>2469</v>
      </c>
      <c r="F7609">
        <v>0</v>
      </c>
      <c r="G7609">
        <v>1024.7</v>
      </c>
      <c r="H7609">
        <v>71</v>
      </c>
      <c r="I7609" s="101" t="s">
        <v>39</v>
      </c>
      <c r="J7609" s="1">
        <f>DATEVALUE(RIGHT(jaar_zip[[#This Row],[YYYYMMDD]],2)&amp;"-"&amp;MID(jaar_zip[[#This Row],[YYYYMMDD]],5,2)&amp;"-"&amp;LEFT(jaar_zip[[#This Row],[YYYYMMDD]],4))</f>
        <v>45501</v>
      </c>
      <c r="K7609" s="101" t="str">
        <f>IF(AND(VALUE(MONTH(jaar_zip[[#This Row],[Datum]]))=1,VALUE(WEEKNUM(jaar_zip[[#This Row],[Datum]],21))&gt;51),RIGHT(YEAR(jaar_zip[[#This Row],[Datum]])-1,2),RIGHT(YEAR(jaar_zip[[#This Row],[Datum]]),2))&amp;"-"&amp; TEXT(WEEKNUM(jaar_zip[[#This Row],[Datum]],21),"00")</f>
        <v>24-30</v>
      </c>
      <c r="L7609" s="101">
        <f>MONTH(jaar_zip[[#This Row],[Datum]])</f>
        <v>7</v>
      </c>
      <c r="M7609" s="101">
        <f>IF(ISNUMBER(jaar_zip[[#This Row],[etmaaltemperatuur]]),IF(jaar_zip[[#This Row],[etmaaltemperatuur]]&lt;stookgrens,stookgrens-jaar_zip[[#This Row],[etmaaltemperatuur]],0),"")</f>
        <v>0</v>
      </c>
      <c r="N7609" s="101">
        <f>IF(ISNUMBER(jaar_zip[[#This Row],[graaddagen]]),IF(OR(MONTH(jaar_zip[[#This Row],[Datum]])=1,MONTH(jaar_zip[[#This Row],[Datum]])=2,MONTH(jaar_zip[[#This Row],[Datum]])=11,MONTH(jaar_zip[[#This Row],[Datum]])=12),1.1,IF(OR(MONTH(jaar_zip[[#This Row],[Datum]])=3,MONTH(jaar_zip[[#This Row],[Datum]])=10),1,0.8))*jaar_zip[[#This Row],[graaddagen]],"")</f>
        <v>0</v>
      </c>
      <c r="O7609" s="101">
        <f>IF(ISNUMBER(jaar_zip[[#This Row],[etmaaltemperatuur]]),IF(jaar_zip[[#This Row],[etmaaltemperatuur]]&gt;stookgrens,jaar_zip[[#This Row],[etmaaltemperatuur]]-stookgrens,0),"")</f>
        <v>0.80000000000000071</v>
      </c>
    </row>
    <row r="7610" spans="1:15" x14ac:dyDescent="0.25">
      <c r="A7610">
        <v>350</v>
      </c>
      <c r="B7610">
        <v>20240729</v>
      </c>
      <c r="C7610">
        <v>2.2999999999999998</v>
      </c>
      <c r="D7610">
        <v>20.9</v>
      </c>
      <c r="E7610">
        <v>2719</v>
      </c>
      <c r="F7610">
        <v>0</v>
      </c>
      <c r="G7610">
        <v>1022</v>
      </c>
      <c r="H7610">
        <v>66</v>
      </c>
      <c r="I7610" s="101" t="s">
        <v>39</v>
      </c>
      <c r="J7610" s="1">
        <f>DATEVALUE(RIGHT(jaar_zip[[#This Row],[YYYYMMDD]],2)&amp;"-"&amp;MID(jaar_zip[[#This Row],[YYYYMMDD]],5,2)&amp;"-"&amp;LEFT(jaar_zip[[#This Row],[YYYYMMDD]],4))</f>
        <v>45502</v>
      </c>
      <c r="K7610" s="101" t="str">
        <f>IF(AND(VALUE(MONTH(jaar_zip[[#This Row],[Datum]]))=1,VALUE(WEEKNUM(jaar_zip[[#This Row],[Datum]],21))&gt;51),RIGHT(YEAR(jaar_zip[[#This Row],[Datum]])-1,2),RIGHT(YEAR(jaar_zip[[#This Row],[Datum]]),2))&amp;"-"&amp; TEXT(WEEKNUM(jaar_zip[[#This Row],[Datum]],21),"00")</f>
        <v>24-31</v>
      </c>
      <c r="L7610" s="101">
        <f>MONTH(jaar_zip[[#This Row],[Datum]])</f>
        <v>7</v>
      </c>
      <c r="M7610" s="101">
        <f>IF(ISNUMBER(jaar_zip[[#This Row],[etmaaltemperatuur]]),IF(jaar_zip[[#This Row],[etmaaltemperatuur]]&lt;stookgrens,stookgrens-jaar_zip[[#This Row],[etmaaltemperatuur]],0),"")</f>
        <v>0</v>
      </c>
      <c r="N7610" s="101">
        <f>IF(ISNUMBER(jaar_zip[[#This Row],[graaddagen]]),IF(OR(MONTH(jaar_zip[[#This Row],[Datum]])=1,MONTH(jaar_zip[[#This Row],[Datum]])=2,MONTH(jaar_zip[[#This Row],[Datum]])=11,MONTH(jaar_zip[[#This Row],[Datum]])=12),1.1,IF(OR(MONTH(jaar_zip[[#This Row],[Datum]])=3,MONTH(jaar_zip[[#This Row],[Datum]])=10),1,0.8))*jaar_zip[[#This Row],[graaddagen]],"")</f>
        <v>0</v>
      </c>
      <c r="O7610" s="101">
        <f>IF(ISNUMBER(jaar_zip[[#This Row],[etmaaltemperatuur]]),IF(jaar_zip[[#This Row],[etmaaltemperatuur]]&gt;stookgrens,jaar_zip[[#This Row],[etmaaltemperatuur]]-stookgrens,0),"")</f>
        <v>2.8999999999999986</v>
      </c>
    </row>
    <row r="7611" spans="1:15" x14ac:dyDescent="0.25">
      <c r="A7611">
        <v>350</v>
      </c>
      <c r="B7611">
        <v>20240730</v>
      </c>
      <c r="C7611">
        <v>1.8</v>
      </c>
      <c r="D7611">
        <v>23.8</v>
      </c>
      <c r="E7611">
        <v>2554</v>
      </c>
      <c r="F7611">
        <v>0</v>
      </c>
      <c r="G7611">
        <v>1016.2</v>
      </c>
      <c r="H7611">
        <v>63</v>
      </c>
      <c r="I7611" s="101" t="s">
        <v>39</v>
      </c>
      <c r="J7611" s="1">
        <f>DATEVALUE(RIGHT(jaar_zip[[#This Row],[YYYYMMDD]],2)&amp;"-"&amp;MID(jaar_zip[[#This Row],[YYYYMMDD]],5,2)&amp;"-"&amp;LEFT(jaar_zip[[#This Row],[YYYYMMDD]],4))</f>
        <v>45503</v>
      </c>
      <c r="K7611" s="101" t="str">
        <f>IF(AND(VALUE(MONTH(jaar_zip[[#This Row],[Datum]]))=1,VALUE(WEEKNUM(jaar_zip[[#This Row],[Datum]],21))&gt;51),RIGHT(YEAR(jaar_zip[[#This Row],[Datum]])-1,2),RIGHT(YEAR(jaar_zip[[#This Row],[Datum]]),2))&amp;"-"&amp; TEXT(WEEKNUM(jaar_zip[[#This Row],[Datum]],21),"00")</f>
        <v>24-31</v>
      </c>
      <c r="L7611" s="101">
        <f>MONTH(jaar_zip[[#This Row],[Datum]])</f>
        <v>7</v>
      </c>
      <c r="M7611" s="101">
        <f>IF(ISNUMBER(jaar_zip[[#This Row],[etmaaltemperatuur]]),IF(jaar_zip[[#This Row],[etmaaltemperatuur]]&lt;stookgrens,stookgrens-jaar_zip[[#This Row],[etmaaltemperatuur]],0),"")</f>
        <v>0</v>
      </c>
      <c r="N7611" s="101">
        <f>IF(ISNUMBER(jaar_zip[[#This Row],[graaddagen]]),IF(OR(MONTH(jaar_zip[[#This Row],[Datum]])=1,MONTH(jaar_zip[[#This Row],[Datum]])=2,MONTH(jaar_zip[[#This Row],[Datum]])=11,MONTH(jaar_zip[[#This Row],[Datum]])=12),1.1,IF(OR(MONTH(jaar_zip[[#This Row],[Datum]])=3,MONTH(jaar_zip[[#This Row],[Datum]])=10),1,0.8))*jaar_zip[[#This Row],[graaddagen]],"")</f>
        <v>0</v>
      </c>
      <c r="O7611" s="101">
        <f>IF(ISNUMBER(jaar_zip[[#This Row],[etmaaltemperatuur]]),IF(jaar_zip[[#This Row],[etmaaltemperatuur]]&gt;stookgrens,jaar_zip[[#This Row],[etmaaltemperatuur]]-stookgrens,0),"")</f>
        <v>5.8000000000000007</v>
      </c>
    </row>
    <row r="7612" spans="1:15" x14ac:dyDescent="0.25">
      <c r="A7612">
        <v>350</v>
      </c>
      <c r="B7612">
        <v>20240731</v>
      </c>
      <c r="C7612">
        <v>2.1</v>
      </c>
      <c r="D7612">
        <v>21.7</v>
      </c>
      <c r="E7612">
        <v>1469</v>
      </c>
      <c r="F7612">
        <v>0.3</v>
      </c>
      <c r="G7612">
        <v>1014.4</v>
      </c>
      <c r="H7612">
        <v>76</v>
      </c>
      <c r="I7612" s="101" t="s">
        <v>39</v>
      </c>
      <c r="J7612" s="1">
        <f>DATEVALUE(RIGHT(jaar_zip[[#This Row],[YYYYMMDD]],2)&amp;"-"&amp;MID(jaar_zip[[#This Row],[YYYYMMDD]],5,2)&amp;"-"&amp;LEFT(jaar_zip[[#This Row],[YYYYMMDD]],4))</f>
        <v>45504</v>
      </c>
      <c r="K7612" s="101" t="str">
        <f>IF(AND(VALUE(MONTH(jaar_zip[[#This Row],[Datum]]))=1,VALUE(WEEKNUM(jaar_zip[[#This Row],[Datum]],21))&gt;51),RIGHT(YEAR(jaar_zip[[#This Row],[Datum]])-1,2),RIGHT(YEAR(jaar_zip[[#This Row],[Datum]]),2))&amp;"-"&amp; TEXT(WEEKNUM(jaar_zip[[#This Row],[Datum]],21),"00")</f>
        <v>24-31</v>
      </c>
      <c r="L7612" s="101">
        <f>MONTH(jaar_zip[[#This Row],[Datum]])</f>
        <v>7</v>
      </c>
      <c r="M7612" s="101">
        <f>IF(ISNUMBER(jaar_zip[[#This Row],[etmaaltemperatuur]]),IF(jaar_zip[[#This Row],[etmaaltemperatuur]]&lt;stookgrens,stookgrens-jaar_zip[[#This Row],[etmaaltemperatuur]],0),"")</f>
        <v>0</v>
      </c>
      <c r="N7612" s="101">
        <f>IF(ISNUMBER(jaar_zip[[#This Row],[graaddagen]]),IF(OR(MONTH(jaar_zip[[#This Row],[Datum]])=1,MONTH(jaar_zip[[#This Row],[Datum]])=2,MONTH(jaar_zip[[#This Row],[Datum]])=11,MONTH(jaar_zip[[#This Row],[Datum]])=12),1.1,IF(OR(MONTH(jaar_zip[[#This Row],[Datum]])=3,MONTH(jaar_zip[[#This Row],[Datum]])=10),1,0.8))*jaar_zip[[#This Row],[graaddagen]],"")</f>
        <v>0</v>
      </c>
      <c r="O7612" s="101">
        <f>IF(ISNUMBER(jaar_zip[[#This Row],[etmaaltemperatuur]]),IF(jaar_zip[[#This Row],[etmaaltemperatuur]]&gt;stookgrens,jaar_zip[[#This Row],[etmaaltemperatuur]]-stookgrens,0),"")</f>
        <v>3.6999999999999993</v>
      </c>
    </row>
    <row r="7613" spans="1:15" x14ac:dyDescent="0.25">
      <c r="A7613">
        <v>350</v>
      </c>
      <c r="B7613">
        <v>20240801</v>
      </c>
      <c r="C7613">
        <v>1.5</v>
      </c>
      <c r="D7613">
        <v>19.100000000000001</v>
      </c>
      <c r="E7613">
        <v>563</v>
      </c>
      <c r="F7613">
        <v>3</v>
      </c>
      <c r="G7613">
        <v>1012.4</v>
      </c>
      <c r="H7613">
        <v>94</v>
      </c>
      <c r="I7613" s="101" t="s">
        <v>39</v>
      </c>
      <c r="J7613" s="1">
        <f>DATEVALUE(RIGHT(jaar_zip[[#This Row],[YYYYMMDD]],2)&amp;"-"&amp;MID(jaar_zip[[#This Row],[YYYYMMDD]],5,2)&amp;"-"&amp;LEFT(jaar_zip[[#This Row],[YYYYMMDD]],4))</f>
        <v>45505</v>
      </c>
      <c r="K7613" s="101" t="str">
        <f>IF(AND(VALUE(MONTH(jaar_zip[[#This Row],[Datum]]))=1,VALUE(WEEKNUM(jaar_zip[[#This Row],[Datum]],21))&gt;51),RIGHT(YEAR(jaar_zip[[#This Row],[Datum]])-1,2),RIGHT(YEAR(jaar_zip[[#This Row],[Datum]]),2))&amp;"-"&amp; TEXT(WEEKNUM(jaar_zip[[#This Row],[Datum]],21),"00")</f>
        <v>24-31</v>
      </c>
      <c r="L7613" s="101">
        <f>MONTH(jaar_zip[[#This Row],[Datum]])</f>
        <v>8</v>
      </c>
      <c r="M7613" s="101">
        <f>IF(ISNUMBER(jaar_zip[[#This Row],[etmaaltemperatuur]]),IF(jaar_zip[[#This Row],[etmaaltemperatuur]]&lt;stookgrens,stookgrens-jaar_zip[[#This Row],[etmaaltemperatuur]],0),"")</f>
        <v>0</v>
      </c>
      <c r="N7613" s="101">
        <f>IF(ISNUMBER(jaar_zip[[#This Row],[graaddagen]]),IF(OR(MONTH(jaar_zip[[#This Row],[Datum]])=1,MONTH(jaar_zip[[#This Row],[Datum]])=2,MONTH(jaar_zip[[#This Row],[Datum]])=11,MONTH(jaar_zip[[#This Row],[Datum]])=12),1.1,IF(OR(MONTH(jaar_zip[[#This Row],[Datum]])=3,MONTH(jaar_zip[[#This Row],[Datum]])=10),1,0.8))*jaar_zip[[#This Row],[graaddagen]],"")</f>
        <v>0</v>
      </c>
      <c r="O7613" s="101">
        <f>IF(ISNUMBER(jaar_zip[[#This Row],[etmaaltemperatuur]]),IF(jaar_zip[[#This Row],[etmaaltemperatuur]]&gt;stookgrens,jaar_zip[[#This Row],[etmaaltemperatuur]]-stookgrens,0),"")</f>
        <v>1.1000000000000014</v>
      </c>
    </row>
    <row r="7614" spans="1:15" x14ac:dyDescent="0.25">
      <c r="A7614">
        <v>350</v>
      </c>
      <c r="B7614">
        <v>20240802</v>
      </c>
      <c r="C7614">
        <v>1</v>
      </c>
      <c r="D7614">
        <v>21.1</v>
      </c>
      <c r="E7614">
        <v>1878</v>
      </c>
      <c r="F7614">
        <v>0</v>
      </c>
      <c r="G7614">
        <v>1012.2</v>
      </c>
      <c r="H7614">
        <v>82</v>
      </c>
      <c r="I7614" s="101" t="s">
        <v>39</v>
      </c>
      <c r="J7614" s="1">
        <f>DATEVALUE(RIGHT(jaar_zip[[#This Row],[YYYYMMDD]],2)&amp;"-"&amp;MID(jaar_zip[[#This Row],[YYYYMMDD]],5,2)&amp;"-"&amp;LEFT(jaar_zip[[#This Row],[YYYYMMDD]],4))</f>
        <v>45506</v>
      </c>
      <c r="K7614" s="101" t="str">
        <f>IF(AND(VALUE(MONTH(jaar_zip[[#This Row],[Datum]]))=1,VALUE(WEEKNUM(jaar_zip[[#This Row],[Datum]],21))&gt;51),RIGHT(YEAR(jaar_zip[[#This Row],[Datum]])-1,2),RIGHT(YEAR(jaar_zip[[#This Row],[Datum]]),2))&amp;"-"&amp; TEXT(WEEKNUM(jaar_zip[[#This Row],[Datum]],21),"00")</f>
        <v>24-31</v>
      </c>
      <c r="L7614" s="101">
        <f>MONTH(jaar_zip[[#This Row],[Datum]])</f>
        <v>8</v>
      </c>
      <c r="M7614" s="101">
        <f>IF(ISNUMBER(jaar_zip[[#This Row],[etmaaltemperatuur]]),IF(jaar_zip[[#This Row],[etmaaltemperatuur]]&lt;stookgrens,stookgrens-jaar_zip[[#This Row],[etmaaltemperatuur]],0),"")</f>
        <v>0</v>
      </c>
      <c r="N7614" s="101">
        <f>IF(ISNUMBER(jaar_zip[[#This Row],[graaddagen]]),IF(OR(MONTH(jaar_zip[[#This Row],[Datum]])=1,MONTH(jaar_zip[[#This Row],[Datum]])=2,MONTH(jaar_zip[[#This Row],[Datum]])=11,MONTH(jaar_zip[[#This Row],[Datum]])=12),1.1,IF(OR(MONTH(jaar_zip[[#This Row],[Datum]])=3,MONTH(jaar_zip[[#This Row],[Datum]])=10),1,0.8))*jaar_zip[[#This Row],[graaddagen]],"")</f>
        <v>0</v>
      </c>
      <c r="O7614" s="101">
        <f>IF(ISNUMBER(jaar_zip[[#This Row],[etmaaltemperatuur]]),IF(jaar_zip[[#This Row],[etmaaltemperatuur]]&gt;stookgrens,jaar_zip[[#This Row],[etmaaltemperatuur]]-stookgrens,0),"")</f>
        <v>3.1000000000000014</v>
      </c>
    </row>
    <row r="7615" spans="1:15" x14ac:dyDescent="0.25">
      <c r="A7615">
        <v>350</v>
      </c>
      <c r="B7615">
        <v>20240803</v>
      </c>
      <c r="C7615">
        <v>2.5</v>
      </c>
      <c r="D7615">
        <v>20</v>
      </c>
      <c r="E7615">
        <v>1293</v>
      </c>
      <c r="F7615">
        <v>1.9</v>
      </c>
      <c r="G7615">
        <v>1012</v>
      </c>
      <c r="H7615">
        <v>86</v>
      </c>
      <c r="I7615" s="101" t="s">
        <v>39</v>
      </c>
      <c r="J7615" s="1">
        <f>DATEVALUE(RIGHT(jaar_zip[[#This Row],[YYYYMMDD]],2)&amp;"-"&amp;MID(jaar_zip[[#This Row],[YYYYMMDD]],5,2)&amp;"-"&amp;LEFT(jaar_zip[[#This Row],[YYYYMMDD]],4))</f>
        <v>45507</v>
      </c>
      <c r="K7615" s="101" t="str">
        <f>IF(AND(VALUE(MONTH(jaar_zip[[#This Row],[Datum]]))=1,VALUE(WEEKNUM(jaar_zip[[#This Row],[Datum]],21))&gt;51),RIGHT(YEAR(jaar_zip[[#This Row],[Datum]])-1,2),RIGHT(YEAR(jaar_zip[[#This Row],[Datum]]),2))&amp;"-"&amp; TEXT(WEEKNUM(jaar_zip[[#This Row],[Datum]],21),"00")</f>
        <v>24-31</v>
      </c>
      <c r="L7615" s="101">
        <f>MONTH(jaar_zip[[#This Row],[Datum]])</f>
        <v>8</v>
      </c>
      <c r="M7615" s="101">
        <f>IF(ISNUMBER(jaar_zip[[#This Row],[etmaaltemperatuur]]),IF(jaar_zip[[#This Row],[etmaaltemperatuur]]&lt;stookgrens,stookgrens-jaar_zip[[#This Row],[etmaaltemperatuur]],0),"")</f>
        <v>0</v>
      </c>
      <c r="N7615" s="101">
        <f>IF(ISNUMBER(jaar_zip[[#This Row],[graaddagen]]),IF(OR(MONTH(jaar_zip[[#This Row],[Datum]])=1,MONTH(jaar_zip[[#This Row],[Datum]])=2,MONTH(jaar_zip[[#This Row],[Datum]])=11,MONTH(jaar_zip[[#This Row],[Datum]])=12),1.1,IF(OR(MONTH(jaar_zip[[#This Row],[Datum]])=3,MONTH(jaar_zip[[#This Row],[Datum]])=10),1,0.8))*jaar_zip[[#This Row],[graaddagen]],"")</f>
        <v>0</v>
      </c>
      <c r="O7615" s="101">
        <f>IF(ISNUMBER(jaar_zip[[#This Row],[etmaaltemperatuur]]),IF(jaar_zip[[#This Row],[etmaaltemperatuur]]&gt;stookgrens,jaar_zip[[#This Row],[etmaaltemperatuur]]-stookgrens,0),"")</f>
        <v>2</v>
      </c>
    </row>
    <row r="7616" spans="1:15" x14ac:dyDescent="0.25">
      <c r="A7616">
        <v>350</v>
      </c>
      <c r="B7616">
        <v>20240804</v>
      </c>
      <c r="C7616">
        <v>1.5</v>
      </c>
      <c r="D7616">
        <v>18.5</v>
      </c>
      <c r="E7616">
        <v>1379</v>
      </c>
      <c r="F7616">
        <v>0.6</v>
      </c>
      <c r="G7616">
        <v>1015</v>
      </c>
      <c r="H7616">
        <v>77</v>
      </c>
      <c r="I7616" s="101" t="s">
        <v>39</v>
      </c>
      <c r="J7616" s="1">
        <f>DATEVALUE(RIGHT(jaar_zip[[#This Row],[YYYYMMDD]],2)&amp;"-"&amp;MID(jaar_zip[[#This Row],[YYYYMMDD]],5,2)&amp;"-"&amp;LEFT(jaar_zip[[#This Row],[YYYYMMDD]],4))</f>
        <v>45508</v>
      </c>
      <c r="K7616" s="101" t="str">
        <f>IF(AND(VALUE(MONTH(jaar_zip[[#This Row],[Datum]]))=1,VALUE(WEEKNUM(jaar_zip[[#This Row],[Datum]],21))&gt;51),RIGHT(YEAR(jaar_zip[[#This Row],[Datum]])-1,2),RIGHT(YEAR(jaar_zip[[#This Row],[Datum]]),2))&amp;"-"&amp; TEXT(WEEKNUM(jaar_zip[[#This Row],[Datum]],21),"00")</f>
        <v>24-31</v>
      </c>
      <c r="L7616" s="101">
        <f>MONTH(jaar_zip[[#This Row],[Datum]])</f>
        <v>8</v>
      </c>
      <c r="M7616" s="101">
        <f>IF(ISNUMBER(jaar_zip[[#This Row],[etmaaltemperatuur]]),IF(jaar_zip[[#This Row],[etmaaltemperatuur]]&lt;stookgrens,stookgrens-jaar_zip[[#This Row],[etmaaltemperatuur]],0),"")</f>
        <v>0</v>
      </c>
      <c r="N7616" s="101">
        <f>IF(ISNUMBER(jaar_zip[[#This Row],[graaddagen]]),IF(OR(MONTH(jaar_zip[[#This Row],[Datum]])=1,MONTH(jaar_zip[[#This Row],[Datum]])=2,MONTH(jaar_zip[[#This Row],[Datum]])=11,MONTH(jaar_zip[[#This Row],[Datum]])=12),1.1,IF(OR(MONTH(jaar_zip[[#This Row],[Datum]])=3,MONTH(jaar_zip[[#This Row],[Datum]])=10),1,0.8))*jaar_zip[[#This Row],[graaddagen]],"")</f>
        <v>0</v>
      </c>
      <c r="O7616" s="101">
        <f>IF(ISNUMBER(jaar_zip[[#This Row],[etmaaltemperatuur]]),IF(jaar_zip[[#This Row],[etmaaltemperatuur]]&gt;stookgrens,jaar_zip[[#This Row],[etmaaltemperatuur]]-stookgrens,0),"")</f>
        <v>0.5</v>
      </c>
    </row>
    <row r="7617" spans="1:15" x14ac:dyDescent="0.25">
      <c r="A7617">
        <v>350</v>
      </c>
      <c r="B7617">
        <v>20240805</v>
      </c>
      <c r="C7617">
        <v>1.9</v>
      </c>
      <c r="D7617">
        <v>19.5</v>
      </c>
      <c r="E7617">
        <v>2487</v>
      </c>
      <c r="F7617">
        <v>0</v>
      </c>
      <c r="G7617">
        <v>1014.1</v>
      </c>
      <c r="H7617">
        <v>73</v>
      </c>
      <c r="I7617" s="101" t="s">
        <v>39</v>
      </c>
      <c r="J7617" s="1">
        <f>DATEVALUE(RIGHT(jaar_zip[[#This Row],[YYYYMMDD]],2)&amp;"-"&amp;MID(jaar_zip[[#This Row],[YYYYMMDD]],5,2)&amp;"-"&amp;LEFT(jaar_zip[[#This Row],[YYYYMMDD]],4))</f>
        <v>45509</v>
      </c>
      <c r="K7617" s="101" t="str">
        <f>IF(AND(VALUE(MONTH(jaar_zip[[#This Row],[Datum]]))=1,VALUE(WEEKNUM(jaar_zip[[#This Row],[Datum]],21))&gt;51),RIGHT(YEAR(jaar_zip[[#This Row],[Datum]])-1,2),RIGHT(YEAR(jaar_zip[[#This Row],[Datum]]),2))&amp;"-"&amp; TEXT(WEEKNUM(jaar_zip[[#This Row],[Datum]],21),"00")</f>
        <v>24-32</v>
      </c>
      <c r="L7617" s="101">
        <f>MONTH(jaar_zip[[#This Row],[Datum]])</f>
        <v>8</v>
      </c>
      <c r="M7617" s="101">
        <f>IF(ISNUMBER(jaar_zip[[#This Row],[etmaaltemperatuur]]),IF(jaar_zip[[#This Row],[etmaaltemperatuur]]&lt;stookgrens,stookgrens-jaar_zip[[#This Row],[etmaaltemperatuur]],0),"")</f>
        <v>0</v>
      </c>
      <c r="N7617" s="101">
        <f>IF(ISNUMBER(jaar_zip[[#This Row],[graaddagen]]),IF(OR(MONTH(jaar_zip[[#This Row],[Datum]])=1,MONTH(jaar_zip[[#This Row],[Datum]])=2,MONTH(jaar_zip[[#This Row],[Datum]])=11,MONTH(jaar_zip[[#This Row],[Datum]])=12),1.1,IF(OR(MONTH(jaar_zip[[#This Row],[Datum]])=3,MONTH(jaar_zip[[#This Row],[Datum]])=10),1,0.8))*jaar_zip[[#This Row],[graaddagen]],"")</f>
        <v>0</v>
      </c>
      <c r="O7617" s="101">
        <f>IF(ISNUMBER(jaar_zip[[#This Row],[etmaaltemperatuur]]),IF(jaar_zip[[#This Row],[etmaaltemperatuur]]&gt;stookgrens,jaar_zip[[#This Row],[etmaaltemperatuur]]-stookgrens,0),"")</f>
        <v>1.5</v>
      </c>
    </row>
    <row r="7618" spans="1:15" x14ac:dyDescent="0.25">
      <c r="A7618">
        <v>350</v>
      </c>
      <c r="B7618">
        <v>20240806</v>
      </c>
      <c r="C7618">
        <v>2.4</v>
      </c>
      <c r="D7618">
        <v>22.4</v>
      </c>
      <c r="E7618">
        <v>2361</v>
      </c>
      <c r="F7618">
        <v>0</v>
      </c>
      <c r="G7618">
        <v>1010.4</v>
      </c>
      <c r="H7618">
        <v>69</v>
      </c>
      <c r="I7618" s="101" t="s">
        <v>39</v>
      </c>
      <c r="J7618" s="1">
        <f>DATEVALUE(RIGHT(jaar_zip[[#This Row],[YYYYMMDD]],2)&amp;"-"&amp;MID(jaar_zip[[#This Row],[YYYYMMDD]],5,2)&amp;"-"&amp;LEFT(jaar_zip[[#This Row],[YYYYMMDD]],4))</f>
        <v>45510</v>
      </c>
      <c r="K7618" s="101" t="str">
        <f>IF(AND(VALUE(MONTH(jaar_zip[[#This Row],[Datum]]))=1,VALUE(WEEKNUM(jaar_zip[[#This Row],[Datum]],21))&gt;51),RIGHT(YEAR(jaar_zip[[#This Row],[Datum]])-1,2),RIGHT(YEAR(jaar_zip[[#This Row],[Datum]]),2))&amp;"-"&amp; TEXT(WEEKNUM(jaar_zip[[#This Row],[Datum]],21),"00")</f>
        <v>24-32</v>
      </c>
      <c r="L7618" s="101">
        <f>MONTH(jaar_zip[[#This Row],[Datum]])</f>
        <v>8</v>
      </c>
      <c r="M7618" s="101">
        <f>IF(ISNUMBER(jaar_zip[[#This Row],[etmaaltemperatuur]]),IF(jaar_zip[[#This Row],[etmaaltemperatuur]]&lt;stookgrens,stookgrens-jaar_zip[[#This Row],[etmaaltemperatuur]],0),"")</f>
        <v>0</v>
      </c>
      <c r="N7618" s="101">
        <f>IF(ISNUMBER(jaar_zip[[#This Row],[graaddagen]]),IF(OR(MONTH(jaar_zip[[#This Row],[Datum]])=1,MONTH(jaar_zip[[#This Row],[Datum]])=2,MONTH(jaar_zip[[#This Row],[Datum]])=11,MONTH(jaar_zip[[#This Row],[Datum]])=12),1.1,IF(OR(MONTH(jaar_zip[[#This Row],[Datum]])=3,MONTH(jaar_zip[[#This Row],[Datum]])=10),1,0.8))*jaar_zip[[#This Row],[graaddagen]],"")</f>
        <v>0</v>
      </c>
      <c r="O7618" s="101">
        <f>IF(ISNUMBER(jaar_zip[[#This Row],[etmaaltemperatuur]]),IF(jaar_zip[[#This Row],[etmaaltemperatuur]]&gt;stookgrens,jaar_zip[[#This Row],[etmaaltemperatuur]]-stookgrens,0),"")</f>
        <v>4.3999999999999986</v>
      </c>
    </row>
    <row r="7619" spans="1:15" x14ac:dyDescent="0.25">
      <c r="A7619">
        <v>350</v>
      </c>
      <c r="B7619">
        <v>20240807</v>
      </c>
      <c r="C7619">
        <v>2.5</v>
      </c>
      <c r="D7619">
        <v>19.5</v>
      </c>
      <c r="E7619">
        <v>1523</v>
      </c>
      <c r="F7619">
        <v>1.8</v>
      </c>
      <c r="G7619">
        <v>1012.8</v>
      </c>
      <c r="H7619">
        <v>76</v>
      </c>
      <c r="I7619" s="101" t="s">
        <v>39</v>
      </c>
      <c r="J7619" s="1">
        <f>DATEVALUE(RIGHT(jaar_zip[[#This Row],[YYYYMMDD]],2)&amp;"-"&amp;MID(jaar_zip[[#This Row],[YYYYMMDD]],5,2)&amp;"-"&amp;LEFT(jaar_zip[[#This Row],[YYYYMMDD]],4))</f>
        <v>45511</v>
      </c>
      <c r="K7619" s="101" t="str">
        <f>IF(AND(VALUE(MONTH(jaar_zip[[#This Row],[Datum]]))=1,VALUE(WEEKNUM(jaar_zip[[#This Row],[Datum]],21))&gt;51),RIGHT(YEAR(jaar_zip[[#This Row],[Datum]])-1,2),RIGHT(YEAR(jaar_zip[[#This Row],[Datum]]),2))&amp;"-"&amp; TEXT(WEEKNUM(jaar_zip[[#This Row],[Datum]],21),"00")</f>
        <v>24-32</v>
      </c>
      <c r="L7619" s="101">
        <f>MONTH(jaar_zip[[#This Row],[Datum]])</f>
        <v>8</v>
      </c>
      <c r="M7619" s="101">
        <f>IF(ISNUMBER(jaar_zip[[#This Row],[etmaaltemperatuur]]),IF(jaar_zip[[#This Row],[etmaaltemperatuur]]&lt;stookgrens,stookgrens-jaar_zip[[#This Row],[etmaaltemperatuur]],0),"")</f>
        <v>0</v>
      </c>
      <c r="N7619" s="101">
        <f>IF(ISNUMBER(jaar_zip[[#This Row],[graaddagen]]),IF(OR(MONTH(jaar_zip[[#This Row],[Datum]])=1,MONTH(jaar_zip[[#This Row],[Datum]])=2,MONTH(jaar_zip[[#This Row],[Datum]])=11,MONTH(jaar_zip[[#This Row],[Datum]])=12),1.1,IF(OR(MONTH(jaar_zip[[#This Row],[Datum]])=3,MONTH(jaar_zip[[#This Row],[Datum]])=10),1,0.8))*jaar_zip[[#This Row],[graaddagen]],"")</f>
        <v>0</v>
      </c>
      <c r="O7619" s="101">
        <f>IF(ISNUMBER(jaar_zip[[#This Row],[etmaaltemperatuur]]),IF(jaar_zip[[#This Row],[etmaaltemperatuur]]&gt;stookgrens,jaar_zip[[#This Row],[etmaaltemperatuur]]-stookgrens,0),"")</f>
        <v>1.5</v>
      </c>
    </row>
    <row r="7620" spans="1:15" x14ac:dyDescent="0.25">
      <c r="A7620">
        <v>350</v>
      </c>
      <c r="B7620">
        <v>20240808</v>
      </c>
      <c r="C7620">
        <v>2.9</v>
      </c>
      <c r="D7620">
        <v>20.399999999999999</v>
      </c>
      <c r="E7620">
        <v>2235</v>
      </c>
      <c r="F7620">
        <v>-0.1</v>
      </c>
      <c r="G7620">
        <v>1015.6</v>
      </c>
      <c r="H7620">
        <v>66</v>
      </c>
      <c r="I7620" s="101" t="s">
        <v>39</v>
      </c>
      <c r="J7620" s="1">
        <f>DATEVALUE(RIGHT(jaar_zip[[#This Row],[YYYYMMDD]],2)&amp;"-"&amp;MID(jaar_zip[[#This Row],[YYYYMMDD]],5,2)&amp;"-"&amp;LEFT(jaar_zip[[#This Row],[YYYYMMDD]],4))</f>
        <v>45512</v>
      </c>
      <c r="K7620" s="101" t="str">
        <f>IF(AND(VALUE(MONTH(jaar_zip[[#This Row],[Datum]]))=1,VALUE(WEEKNUM(jaar_zip[[#This Row],[Datum]],21))&gt;51),RIGHT(YEAR(jaar_zip[[#This Row],[Datum]])-1,2),RIGHT(YEAR(jaar_zip[[#This Row],[Datum]]),2))&amp;"-"&amp; TEXT(WEEKNUM(jaar_zip[[#This Row],[Datum]],21),"00")</f>
        <v>24-32</v>
      </c>
      <c r="L7620" s="101">
        <f>MONTH(jaar_zip[[#This Row],[Datum]])</f>
        <v>8</v>
      </c>
      <c r="M7620" s="101">
        <f>IF(ISNUMBER(jaar_zip[[#This Row],[etmaaltemperatuur]]),IF(jaar_zip[[#This Row],[etmaaltemperatuur]]&lt;stookgrens,stookgrens-jaar_zip[[#This Row],[etmaaltemperatuur]],0),"")</f>
        <v>0</v>
      </c>
      <c r="N7620" s="101">
        <f>IF(ISNUMBER(jaar_zip[[#This Row],[graaddagen]]),IF(OR(MONTH(jaar_zip[[#This Row],[Datum]])=1,MONTH(jaar_zip[[#This Row],[Datum]])=2,MONTH(jaar_zip[[#This Row],[Datum]])=11,MONTH(jaar_zip[[#This Row],[Datum]])=12),1.1,IF(OR(MONTH(jaar_zip[[#This Row],[Datum]])=3,MONTH(jaar_zip[[#This Row],[Datum]])=10),1,0.8))*jaar_zip[[#This Row],[graaddagen]],"")</f>
        <v>0</v>
      </c>
      <c r="O7620" s="101">
        <f>IF(ISNUMBER(jaar_zip[[#This Row],[etmaaltemperatuur]]),IF(jaar_zip[[#This Row],[etmaaltemperatuur]]&gt;stookgrens,jaar_zip[[#This Row],[etmaaltemperatuur]]-stookgrens,0),"")</f>
        <v>2.3999999999999986</v>
      </c>
    </row>
    <row r="7621" spans="1:15" x14ac:dyDescent="0.25">
      <c r="A7621">
        <v>350</v>
      </c>
      <c r="B7621">
        <v>20240809</v>
      </c>
      <c r="C7621">
        <v>3.6</v>
      </c>
      <c r="D7621">
        <v>20.3</v>
      </c>
      <c r="E7621">
        <v>1065</v>
      </c>
      <c r="F7621">
        <v>3.4</v>
      </c>
      <c r="G7621">
        <v>1014.8</v>
      </c>
      <c r="H7621">
        <v>80</v>
      </c>
      <c r="I7621" s="101" t="s">
        <v>39</v>
      </c>
      <c r="J7621" s="1">
        <f>DATEVALUE(RIGHT(jaar_zip[[#This Row],[YYYYMMDD]],2)&amp;"-"&amp;MID(jaar_zip[[#This Row],[YYYYMMDD]],5,2)&amp;"-"&amp;LEFT(jaar_zip[[#This Row],[YYYYMMDD]],4))</f>
        <v>45513</v>
      </c>
      <c r="K7621" s="101" t="str">
        <f>IF(AND(VALUE(MONTH(jaar_zip[[#This Row],[Datum]]))=1,VALUE(WEEKNUM(jaar_zip[[#This Row],[Datum]],21))&gt;51),RIGHT(YEAR(jaar_zip[[#This Row],[Datum]])-1,2),RIGHT(YEAR(jaar_zip[[#This Row],[Datum]]),2))&amp;"-"&amp; TEXT(WEEKNUM(jaar_zip[[#This Row],[Datum]],21),"00")</f>
        <v>24-32</v>
      </c>
      <c r="L7621" s="101">
        <f>MONTH(jaar_zip[[#This Row],[Datum]])</f>
        <v>8</v>
      </c>
      <c r="M7621" s="101">
        <f>IF(ISNUMBER(jaar_zip[[#This Row],[etmaaltemperatuur]]),IF(jaar_zip[[#This Row],[etmaaltemperatuur]]&lt;stookgrens,stookgrens-jaar_zip[[#This Row],[etmaaltemperatuur]],0),"")</f>
        <v>0</v>
      </c>
      <c r="N7621" s="101">
        <f>IF(ISNUMBER(jaar_zip[[#This Row],[graaddagen]]),IF(OR(MONTH(jaar_zip[[#This Row],[Datum]])=1,MONTH(jaar_zip[[#This Row],[Datum]])=2,MONTH(jaar_zip[[#This Row],[Datum]])=11,MONTH(jaar_zip[[#This Row],[Datum]])=12),1.1,IF(OR(MONTH(jaar_zip[[#This Row],[Datum]])=3,MONTH(jaar_zip[[#This Row],[Datum]])=10),1,0.8))*jaar_zip[[#This Row],[graaddagen]],"")</f>
        <v>0</v>
      </c>
      <c r="O7621" s="101">
        <f>IF(ISNUMBER(jaar_zip[[#This Row],[etmaaltemperatuur]]),IF(jaar_zip[[#This Row],[etmaaltemperatuur]]&gt;stookgrens,jaar_zip[[#This Row],[etmaaltemperatuur]]-stookgrens,0),"")</f>
        <v>2.3000000000000007</v>
      </c>
    </row>
    <row r="7622" spans="1:15" x14ac:dyDescent="0.25">
      <c r="A7622">
        <v>350</v>
      </c>
      <c r="B7622">
        <v>20240810</v>
      </c>
      <c r="C7622">
        <v>2.8</v>
      </c>
      <c r="D7622">
        <v>20.100000000000001</v>
      </c>
      <c r="E7622">
        <v>2274</v>
      </c>
      <c r="F7622">
        <v>0</v>
      </c>
      <c r="G7622">
        <v>1020.2</v>
      </c>
      <c r="H7622">
        <v>72</v>
      </c>
      <c r="I7622" s="101" t="s">
        <v>39</v>
      </c>
      <c r="J7622" s="1">
        <f>DATEVALUE(RIGHT(jaar_zip[[#This Row],[YYYYMMDD]],2)&amp;"-"&amp;MID(jaar_zip[[#This Row],[YYYYMMDD]],5,2)&amp;"-"&amp;LEFT(jaar_zip[[#This Row],[YYYYMMDD]],4))</f>
        <v>45514</v>
      </c>
      <c r="K7622" s="101" t="str">
        <f>IF(AND(VALUE(MONTH(jaar_zip[[#This Row],[Datum]]))=1,VALUE(WEEKNUM(jaar_zip[[#This Row],[Datum]],21))&gt;51),RIGHT(YEAR(jaar_zip[[#This Row],[Datum]])-1,2),RIGHT(YEAR(jaar_zip[[#This Row],[Datum]]),2))&amp;"-"&amp; TEXT(WEEKNUM(jaar_zip[[#This Row],[Datum]],21),"00")</f>
        <v>24-32</v>
      </c>
      <c r="L7622" s="101">
        <f>MONTH(jaar_zip[[#This Row],[Datum]])</f>
        <v>8</v>
      </c>
      <c r="M7622" s="101">
        <f>IF(ISNUMBER(jaar_zip[[#This Row],[etmaaltemperatuur]]),IF(jaar_zip[[#This Row],[etmaaltemperatuur]]&lt;stookgrens,stookgrens-jaar_zip[[#This Row],[etmaaltemperatuur]],0),"")</f>
        <v>0</v>
      </c>
      <c r="N7622" s="101">
        <f>IF(ISNUMBER(jaar_zip[[#This Row],[graaddagen]]),IF(OR(MONTH(jaar_zip[[#This Row],[Datum]])=1,MONTH(jaar_zip[[#This Row],[Datum]])=2,MONTH(jaar_zip[[#This Row],[Datum]])=11,MONTH(jaar_zip[[#This Row],[Datum]])=12),1.1,IF(OR(MONTH(jaar_zip[[#This Row],[Datum]])=3,MONTH(jaar_zip[[#This Row],[Datum]])=10),1,0.8))*jaar_zip[[#This Row],[graaddagen]],"")</f>
        <v>0</v>
      </c>
      <c r="O7622" s="101">
        <f>IF(ISNUMBER(jaar_zip[[#This Row],[etmaaltemperatuur]]),IF(jaar_zip[[#This Row],[etmaaltemperatuur]]&gt;stookgrens,jaar_zip[[#This Row],[etmaaltemperatuur]]-stookgrens,0),"")</f>
        <v>2.1000000000000014</v>
      </c>
    </row>
    <row r="7623" spans="1:15" x14ac:dyDescent="0.25">
      <c r="A7623">
        <v>350</v>
      </c>
      <c r="B7623">
        <v>20240811</v>
      </c>
      <c r="C7623">
        <v>2.1</v>
      </c>
      <c r="D7623">
        <v>22</v>
      </c>
      <c r="E7623">
        <v>2459</v>
      </c>
      <c r="F7623">
        <v>0</v>
      </c>
      <c r="G7623">
        <v>1020.3</v>
      </c>
      <c r="H7623">
        <v>68</v>
      </c>
      <c r="I7623" s="101" t="s">
        <v>39</v>
      </c>
      <c r="J7623" s="1">
        <f>DATEVALUE(RIGHT(jaar_zip[[#This Row],[YYYYMMDD]],2)&amp;"-"&amp;MID(jaar_zip[[#This Row],[YYYYMMDD]],5,2)&amp;"-"&amp;LEFT(jaar_zip[[#This Row],[YYYYMMDD]],4))</f>
        <v>45515</v>
      </c>
      <c r="K7623" s="101" t="str">
        <f>IF(AND(VALUE(MONTH(jaar_zip[[#This Row],[Datum]]))=1,VALUE(WEEKNUM(jaar_zip[[#This Row],[Datum]],21))&gt;51),RIGHT(YEAR(jaar_zip[[#This Row],[Datum]])-1,2),RIGHT(YEAR(jaar_zip[[#This Row],[Datum]]),2))&amp;"-"&amp; TEXT(WEEKNUM(jaar_zip[[#This Row],[Datum]],21),"00")</f>
        <v>24-32</v>
      </c>
      <c r="L7623" s="101">
        <f>MONTH(jaar_zip[[#This Row],[Datum]])</f>
        <v>8</v>
      </c>
      <c r="M7623" s="101">
        <f>IF(ISNUMBER(jaar_zip[[#This Row],[etmaaltemperatuur]]),IF(jaar_zip[[#This Row],[etmaaltemperatuur]]&lt;stookgrens,stookgrens-jaar_zip[[#This Row],[etmaaltemperatuur]],0),"")</f>
        <v>0</v>
      </c>
      <c r="N7623" s="101">
        <f>IF(ISNUMBER(jaar_zip[[#This Row],[graaddagen]]),IF(OR(MONTH(jaar_zip[[#This Row],[Datum]])=1,MONTH(jaar_zip[[#This Row],[Datum]])=2,MONTH(jaar_zip[[#This Row],[Datum]])=11,MONTH(jaar_zip[[#This Row],[Datum]])=12),1.1,IF(OR(MONTH(jaar_zip[[#This Row],[Datum]])=3,MONTH(jaar_zip[[#This Row],[Datum]])=10),1,0.8))*jaar_zip[[#This Row],[graaddagen]],"")</f>
        <v>0</v>
      </c>
      <c r="O7623" s="101">
        <f>IF(ISNUMBER(jaar_zip[[#This Row],[etmaaltemperatuur]]),IF(jaar_zip[[#This Row],[etmaaltemperatuur]]&gt;stookgrens,jaar_zip[[#This Row],[etmaaltemperatuur]]-stookgrens,0),"")</f>
        <v>4</v>
      </c>
    </row>
    <row r="7624" spans="1:15" x14ac:dyDescent="0.25">
      <c r="A7624">
        <v>350</v>
      </c>
      <c r="B7624">
        <v>20240812</v>
      </c>
      <c r="C7624">
        <v>2.8</v>
      </c>
      <c r="D7624">
        <v>25.5</v>
      </c>
      <c r="E7624">
        <v>2402</v>
      </c>
      <c r="F7624">
        <v>0</v>
      </c>
      <c r="G7624">
        <v>1010.9</v>
      </c>
      <c r="H7624">
        <v>67</v>
      </c>
      <c r="I7624" s="101" t="s">
        <v>39</v>
      </c>
      <c r="J7624" s="1">
        <f>DATEVALUE(RIGHT(jaar_zip[[#This Row],[YYYYMMDD]],2)&amp;"-"&amp;MID(jaar_zip[[#This Row],[YYYYMMDD]],5,2)&amp;"-"&amp;LEFT(jaar_zip[[#This Row],[YYYYMMDD]],4))</f>
        <v>45516</v>
      </c>
      <c r="K7624" s="101" t="str">
        <f>IF(AND(VALUE(MONTH(jaar_zip[[#This Row],[Datum]]))=1,VALUE(WEEKNUM(jaar_zip[[#This Row],[Datum]],21))&gt;51),RIGHT(YEAR(jaar_zip[[#This Row],[Datum]])-1,2),RIGHT(YEAR(jaar_zip[[#This Row],[Datum]]),2))&amp;"-"&amp; TEXT(WEEKNUM(jaar_zip[[#This Row],[Datum]],21),"00")</f>
        <v>24-33</v>
      </c>
      <c r="L7624" s="101">
        <f>MONTH(jaar_zip[[#This Row],[Datum]])</f>
        <v>8</v>
      </c>
      <c r="M7624" s="101">
        <f>IF(ISNUMBER(jaar_zip[[#This Row],[etmaaltemperatuur]]),IF(jaar_zip[[#This Row],[etmaaltemperatuur]]&lt;stookgrens,stookgrens-jaar_zip[[#This Row],[etmaaltemperatuur]],0),"")</f>
        <v>0</v>
      </c>
      <c r="N7624" s="101">
        <f>IF(ISNUMBER(jaar_zip[[#This Row],[graaddagen]]),IF(OR(MONTH(jaar_zip[[#This Row],[Datum]])=1,MONTH(jaar_zip[[#This Row],[Datum]])=2,MONTH(jaar_zip[[#This Row],[Datum]])=11,MONTH(jaar_zip[[#This Row],[Datum]])=12),1.1,IF(OR(MONTH(jaar_zip[[#This Row],[Datum]])=3,MONTH(jaar_zip[[#This Row],[Datum]])=10),1,0.8))*jaar_zip[[#This Row],[graaddagen]],"")</f>
        <v>0</v>
      </c>
      <c r="O7624" s="101">
        <f>IF(ISNUMBER(jaar_zip[[#This Row],[etmaaltemperatuur]]),IF(jaar_zip[[#This Row],[etmaaltemperatuur]]&gt;stookgrens,jaar_zip[[#This Row],[etmaaltemperatuur]]-stookgrens,0),"")</f>
        <v>7.5</v>
      </c>
    </row>
    <row r="7625" spans="1:15" x14ac:dyDescent="0.25">
      <c r="A7625">
        <v>350</v>
      </c>
      <c r="B7625">
        <v>20240813</v>
      </c>
      <c r="C7625">
        <v>2.6</v>
      </c>
      <c r="D7625">
        <v>24.4</v>
      </c>
      <c r="E7625">
        <v>2207</v>
      </c>
      <c r="F7625">
        <v>3.9</v>
      </c>
      <c r="G7625">
        <v>1009.3</v>
      </c>
      <c r="H7625">
        <v>78</v>
      </c>
      <c r="I7625" s="101" t="s">
        <v>39</v>
      </c>
      <c r="J7625" s="1">
        <f>DATEVALUE(RIGHT(jaar_zip[[#This Row],[YYYYMMDD]],2)&amp;"-"&amp;MID(jaar_zip[[#This Row],[YYYYMMDD]],5,2)&amp;"-"&amp;LEFT(jaar_zip[[#This Row],[YYYYMMDD]],4))</f>
        <v>45517</v>
      </c>
      <c r="K7625" s="101" t="str">
        <f>IF(AND(VALUE(MONTH(jaar_zip[[#This Row],[Datum]]))=1,VALUE(WEEKNUM(jaar_zip[[#This Row],[Datum]],21))&gt;51),RIGHT(YEAR(jaar_zip[[#This Row],[Datum]])-1,2),RIGHT(YEAR(jaar_zip[[#This Row],[Datum]]),2))&amp;"-"&amp; TEXT(WEEKNUM(jaar_zip[[#This Row],[Datum]],21),"00")</f>
        <v>24-33</v>
      </c>
      <c r="L7625" s="101">
        <f>MONTH(jaar_zip[[#This Row],[Datum]])</f>
        <v>8</v>
      </c>
      <c r="M7625" s="101">
        <f>IF(ISNUMBER(jaar_zip[[#This Row],[etmaaltemperatuur]]),IF(jaar_zip[[#This Row],[etmaaltemperatuur]]&lt;stookgrens,stookgrens-jaar_zip[[#This Row],[etmaaltemperatuur]],0),"")</f>
        <v>0</v>
      </c>
      <c r="N7625" s="101">
        <f>IF(ISNUMBER(jaar_zip[[#This Row],[graaddagen]]),IF(OR(MONTH(jaar_zip[[#This Row],[Datum]])=1,MONTH(jaar_zip[[#This Row],[Datum]])=2,MONTH(jaar_zip[[#This Row],[Datum]])=11,MONTH(jaar_zip[[#This Row],[Datum]])=12),1.1,IF(OR(MONTH(jaar_zip[[#This Row],[Datum]])=3,MONTH(jaar_zip[[#This Row],[Datum]])=10),1,0.8))*jaar_zip[[#This Row],[graaddagen]],"")</f>
        <v>0</v>
      </c>
      <c r="O7625" s="101">
        <f>IF(ISNUMBER(jaar_zip[[#This Row],[etmaaltemperatuur]]),IF(jaar_zip[[#This Row],[etmaaltemperatuur]]&gt;stookgrens,jaar_zip[[#This Row],[etmaaltemperatuur]]-stookgrens,0),"")</f>
        <v>6.3999999999999986</v>
      </c>
    </row>
    <row r="7626" spans="1:15" x14ac:dyDescent="0.25">
      <c r="A7626">
        <v>350</v>
      </c>
      <c r="B7626">
        <v>20240814</v>
      </c>
      <c r="C7626">
        <v>1.9</v>
      </c>
      <c r="D7626">
        <v>20</v>
      </c>
      <c r="E7626">
        <v>845</v>
      </c>
      <c r="F7626">
        <v>3.7</v>
      </c>
      <c r="G7626">
        <v>1012.5</v>
      </c>
      <c r="H7626">
        <v>92</v>
      </c>
      <c r="I7626" s="101" t="s">
        <v>39</v>
      </c>
      <c r="J7626" s="1">
        <f>DATEVALUE(RIGHT(jaar_zip[[#This Row],[YYYYMMDD]],2)&amp;"-"&amp;MID(jaar_zip[[#This Row],[YYYYMMDD]],5,2)&amp;"-"&amp;LEFT(jaar_zip[[#This Row],[YYYYMMDD]],4))</f>
        <v>45518</v>
      </c>
      <c r="K7626" s="101" t="str">
        <f>IF(AND(VALUE(MONTH(jaar_zip[[#This Row],[Datum]]))=1,VALUE(WEEKNUM(jaar_zip[[#This Row],[Datum]],21))&gt;51),RIGHT(YEAR(jaar_zip[[#This Row],[Datum]])-1,2),RIGHT(YEAR(jaar_zip[[#This Row],[Datum]]),2))&amp;"-"&amp; TEXT(WEEKNUM(jaar_zip[[#This Row],[Datum]],21),"00")</f>
        <v>24-33</v>
      </c>
      <c r="L7626" s="101">
        <f>MONTH(jaar_zip[[#This Row],[Datum]])</f>
        <v>8</v>
      </c>
      <c r="M7626" s="101">
        <f>IF(ISNUMBER(jaar_zip[[#This Row],[etmaaltemperatuur]]),IF(jaar_zip[[#This Row],[etmaaltemperatuur]]&lt;stookgrens,stookgrens-jaar_zip[[#This Row],[etmaaltemperatuur]],0),"")</f>
        <v>0</v>
      </c>
      <c r="N7626" s="101">
        <f>IF(ISNUMBER(jaar_zip[[#This Row],[graaddagen]]),IF(OR(MONTH(jaar_zip[[#This Row],[Datum]])=1,MONTH(jaar_zip[[#This Row],[Datum]])=2,MONTH(jaar_zip[[#This Row],[Datum]])=11,MONTH(jaar_zip[[#This Row],[Datum]])=12),1.1,IF(OR(MONTH(jaar_zip[[#This Row],[Datum]])=3,MONTH(jaar_zip[[#This Row],[Datum]])=10),1,0.8))*jaar_zip[[#This Row],[graaddagen]],"")</f>
        <v>0</v>
      </c>
      <c r="O7626" s="101">
        <f>IF(ISNUMBER(jaar_zip[[#This Row],[etmaaltemperatuur]]),IF(jaar_zip[[#This Row],[etmaaltemperatuur]]&gt;stookgrens,jaar_zip[[#This Row],[etmaaltemperatuur]]-stookgrens,0),"")</f>
        <v>2</v>
      </c>
    </row>
    <row r="7627" spans="1:15" x14ac:dyDescent="0.25">
      <c r="A7627">
        <v>350</v>
      </c>
      <c r="B7627">
        <v>20240815</v>
      </c>
      <c r="C7627">
        <v>3</v>
      </c>
      <c r="D7627">
        <v>21</v>
      </c>
      <c r="E7627">
        <v>1998</v>
      </c>
      <c r="F7627">
        <v>0</v>
      </c>
      <c r="G7627">
        <v>1015.9</v>
      </c>
      <c r="H7627">
        <v>75</v>
      </c>
      <c r="I7627" s="101" t="s">
        <v>39</v>
      </c>
      <c r="J7627" s="1">
        <f>DATEVALUE(RIGHT(jaar_zip[[#This Row],[YYYYMMDD]],2)&amp;"-"&amp;MID(jaar_zip[[#This Row],[YYYYMMDD]],5,2)&amp;"-"&amp;LEFT(jaar_zip[[#This Row],[YYYYMMDD]],4))</f>
        <v>45519</v>
      </c>
      <c r="K7627" s="101" t="str">
        <f>IF(AND(VALUE(MONTH(jaar_zip[[#This Row],[Datum]]))=1,VALUE(WEEKNUM(jaar_zip[[#This Row],[Datum]],21))&gt;51),RIGHT(YEAR(jaar_zip[[#This Row],[Datum]])-1,2),RIGHT(YEAR(jaar_zip[[#This Row],[Datum]]),2))&amp;"-"&amp; TEXT(WEEKNUM(jaar_zip[[#This Row],[Datum]],21),"00")</f>
        <v>24-33</v>
      </c>
      <c r="L7627" s="101">
        <f>MONTH(jaar_zip[[#This Row],[Datum]])</f>
        <v>8</v>
      </c>
      <c r="M7627" s="101">
        <f>IF(ISNUMBER(jaar_zip[[#This Row],[etmaaltemperatuur]]),IF(jaar_zip[[#This Row],[etmaaltemperatuur]]&lt;stookgrens,stookgrens-jaar_zip[[#This Row],[etmaaltemperatuur]],0),"")</f>
        <v>0</v>
      </c>
      <c r="N7627" s="101">
        <f>IF(ISNUMBER(jaar_zip[[#This Row],[graaddagen]]),IF(OR(MONTH(jaar_zip[[#This Row],[Datum]])=1,MONTH(jaar_zip[[#This Row],[Datum]])=2,MONTH(jaar_zip[[#This Row],[Datum]])=11,MONTH(jaar_zip[[#This Row],[Datum]])=12),1.1,IF(OR(MONTH(jaar_zip[[#This Row],[Datum]])=3,MONTH(jaar_zip[[#This Row],[Datum]])=10),1,0.8))*jaar_zip[[#This Row],[graaddagen]],"")</f>
        <v>0</v>
      </c>
      <c r="O7627" s="101">
        <f>IF(ISNUMBER(jaar_zip[[#This Row],[etmaaltemperatuur]]),IF(jaar_zip[[#This Row],[etmaaltemperatuur]]&gt;stookgrens,jaar_zip[[#This Row],[etmaaltemperatuur]]-stookgrens,0),"")</f>
        <v>3</v>
      </c>
    </row>
    <row r="7628" spans="1:15" x14ac:dyDescent="0.25">
      <c r="A7628">
        <v>350</v>
      </c>
      <c r="B7628">
        <v>20240816</v>
      </c>
      <c r="C7628">
        <v>2.5</v>
      </c>
      <c r="D7628">
        <v>19.3</v>
      </c>
      <c r="E7628">
        <v>674</v>
      </c>
      <c r="F7628">
        <v>8.5</v>
      </c>
      <c r="G7628">
        <v>1014.7</v>
      </c>
      <c r="H7628">
        <v>91</v>
      </c>
      <c r="I7628" s="101" t="s">
        <v>39</v>
      </c>
      <c r="J7628" s="1">
        <f>DATEVALUE(RIGHT(jaar_zip[[#This Row],[YYYYMMDD]],2)&amp;"-"&amp;MID(jaar_zip[[#This Row],[YYYYMMDD]],5,2)&amp;"-"&amp;LEFT(jaar_zip[[#This Row],[YYYYMMDD]],4))</f>
        <v>45520</v>
      </c>
      <c r="K7628" s="101" t="str">
        <f>IF(AND(VALUE(MONTH(jaar_zip[[#This Row],[Datum]]))=1,VALUE(WEEKNUM(jaar_zip[[#This Row],[Datum]],21))&gt;51),RIGHT(YEAR(jaar_zip[[#This Row],[Datum]])-1,2),RIGHT(YEAR(jaar_zip[[#This Row],[Datum]]),2))&amp;"-"&amp; TEXT(WEEKNUM(jaar_zip[[#This Row],[Datum]],21),"00")</f>
        <v>24-33</v>
      </c>
      <c r="L7628" s="101">
        <f>MONTH(jaar_zip[[#This Row],[Datum]])</f>
        <v>8</v>
      </c>
      <c r="M7628" s="101">
        <f>IF(ISNUMBER(jaar_zip[[#This Row],[etmaaltemperatuur]]),IF(jaar_zip[[#This Row],[etmaaltemperatuur]]&lt;stookgrens,stookgrens-jaar_zip[[#This Row],[etmaaltemperatuur]],0),"")</f>
        <v>0</v>
      </c>
      <c r="N7628" s="101">
        <f>IF(ISNUMBER(jaar_zip[[#This Row],[graaddagen]]),IF(OR(MONTH(jaar_zip[[#This Row],[Datum]])=1,MONTH(jaar_zip[[#This Row],[Datum]])=2,MONTH(jaar_zip[[#This Row],[Datum]])=11,MONTH(jaar_zip[[#This Row],[Datum]])=12),1.1,IF(OR(MONTH(jaar_zip[[#This Row],[Datum]])=3,MONTH(jaar_zip[[#This Row],[Datum]])=10),1,0.8))*jaar_zip[[#This Row],[graaddagen]],"")</f>
        <v>0</v>
      </c>
      <c r="O7628" s="101">
        <f>IF(ISNUMBER(jaar_zip[[#This Row],[etmaaltemperatuur]]),IF(jaar_zip[[#This Row],[etmaaltemperatuur]]&gt;stookgrens,jaar_zip[[#This Row],[etmaaltemperatuur]]-stookgrens,0),"")</f>
        <v>1.3000000000000007</v>
      </c>
    </row>
    <row r="7629" spans="1:15" x14ac:dyDescent="0.25">
      <c r="A7629">
        <v>350</v>
      </c>
      <c r="B7629">
        <v>20240817</v>
      </c>
      <c r="C7629">
        <v>2.1</v>
      </c>
      <c r="D7629">
        <v>19.8</v>
      </c>
      <c r="E7629">
        <v>2185</v>
      </c>
      <c r="F7629">
        <v>2.9</v>
      </c>
      <c r="G7629">
        <v>1012.8</v>
      </c>
      <c r="H7629">
        <v>72</v>
      </c>
      <c r="I7629" s="101" t="s">
        <v>39</v>
      </c>
      <c r="J7629" s="1">
        <f>DATEVALUE(RIGHT(jaar_zip[[#This Row],[YYYYMMDD]],2)&amp;"-"&amp;MID(jaar_zip[[#This Row],[YYYYMMDD]],5,2)&amp;"-"&amp;LEFT(jaar_zip[[#This Row],[YYYYMMDD]],4))</f>
        <v>45521</v>
      </c>
      <c r="K7629" s="101" t="str">
        <f>IF(AND(VALUE(MONTH(jaar_zip[[#This Row],[Datum]]))=1,VALUE(WEEKNUM(jaar_zip[[#This Row],[Datum]],21))&gt;51),RIGHT(YEAR(jaar_zip[[#This Row],[Datum]])-1,2),RIGHT(YEAR(jaar_zip[[#This Row],[Datum]]),2))&amp;"-"&amp; TEXT(WEEKNUM(jaar_zip[[#This Row],[Datum]],21),"00")</f>
        <v>24-33</v>
      </c>
      <c r="L7629" s="101">
        <f>MONTH(jaar_zip[[#This Row],[Datum]])</f>
        <v>8</v>
      </c>
      <c r="M7629" s="101">
        <f>IF(ISNUMBER(jaar_zip[[#This Row],[etmaaltemperatuur]]),IF(jaar_zip[[#This Row],[etmaaltemperatuur]]&lt;stookgrens,stookgrens-jaar_zip[[#This Row],[etmaaltemperatuur]],0),"")</f>
        <v>0</v>
      </c>
      <c r="N7629" s="101">
        <f>IF(ISNUMBER(jaar_zip[[#This Row],[graaddagen]]),IF(OR(MONTH(jaar_zip[[#This Row],[Datum]])=1,MONTH(jaar_zip[[#This Row],[Datum]])=2,MONTH(jaar_zip[[#This Row],[Datum]])=11,MONTH(jaar_zip[[#This Row],[Datum]])=12),1.1,IF(OR(MONTH(jaar_zip[[#This Row],[Datum]])=3,MONTH(jaar_zip[[#This Row],[Datum]])=10),1,0.8))*jaar_zip[[#This Row],[graaddagen]],"")</f>
        <v>0</v>
      </c>
      <c r="O7629" s="101">
        <f>IF(ISNUMBER(jaar_zip[[#This Row],[etmaaltemperatuur]]),IF(jaar_zip[[#This Row],[etmaaltemperatuur]]&gt;stookgrens,jaar_zip[[#This Row],[etmaaltemperatuur]]-stookgrens,0),"")</f>
        <v>1.8000000000000007</v>
      </c>
    </row>
    <row r="7630" spans="1:15" x14ac:dyDescent="0.25">
      <c r="A7630">
        <v>350</v>
      </c>
      <c r="B7630">
        <v>20240818</v>
      </c>
      <c r="C7630">
        <v>2.2000000000000002</v>
      </c>
      <c r="D7630">
        <v>18</v>
      </c>
      <c r="E7630">
        <v>1560</v>
      </c>
      <c r="F7630">
        <v>0</v>
      </c>
      <c r="G7630">
        <v>1013.2</v>
      </c>
      <c r="H7630">
        <v>75</v>
      </c>
      <c r="I7630" s="101" t="s">
        <v>39</v>
      </c>
      <c r="J7630" s="1">
        <f>DATEVALUE(RIGHT(jaar_zip[[#This Row],[YYYYMMDD]],2)&amp;"-"&amp;MID(jaar_zip[[#This Row],[YYYYMMDD]],5,2)&amp;"-"&amp;LEFT(jaar_zip[[#This Row],[YYYYMMDD]],4))</f>
        <v>45522</v>
      </c>
      <c r="K7630" s="101" t="str">
        <f>IF(AND(VALUE(MONTH(jaar_zip[[#This Row],[Datum]]))=1,VALUE(WEEKNUM(jaar_zip[[#This Row],[Datum]],21))&gt;51),RIGHT(YEAR(jaar_zip[[#This Row],[Datum]])-1,2),RIGHT(YEAR(jaar_zip[[#This Row],[Datum]]),2))&amp;"-"&amp; TEXT(WEEKNUM(jaar_zip[[#This Row],[Datum]],21),"00")</f>
        <v>24-33</v>
      </c>
      <c r="L7630" s="101">
        <f>MONTH(jaar_zip[[#This Row],[Datum]])</f>
        <v>8</v>
      </c>
      <c r="M7630" s="101">
        <f>IF(ISNUMBER(jaar_zip[[#This Row],[etmaaltemperatuur]]),IF(jaar_zip[[#This Row],[etmaaltemperatuur]]&lt;stookgrens,stookgrens-jaar_zip[[#This Row],[etmaaltemperatuur]],0),"")</f>
        <v>0</v>
      </c>
      <c r="N7630" s="101">
        <f>IF(ISNUMBER(jaar_zip[[#This Row],[graaddagen]]),IF(OR(MONTH(jaar_zip[[#This Row],[Datum]])=1,MONTH(jaar_zip[[#This Row],[Datum]])=2,MONTH(jaar_zip[[#This Row],[Datum]])=11,MONTH(jaar_zip[[#This Row],[Datum]])=12),1.1,IF(OR(MONTH(jaar_zip[[#This Row],[Datum]])=3,MONTH(jaar_zip[[#This Row],[Datum]])=10),1,0.8))*jaar_zip[[#This Row],[graaddagen]],"")</f>
        <v>0</v>
      </c>
      <c r="O7630" s="101">
        <f>IF(ISNUMBER(jaar_zip[[#This Row],[etmaaltemperatuur]]),IF(jaar_zip[[#This Row],[etmaaltemperatuur]]&gt;stookgrens,jaar_zip[[#This Row],[etmaaltemperatuur]]-stookgrens,0),"")</f>
        <v>0</v>
      </c>
    </row>
    <row r="7631" spans="1:15" x14ac:dyDescent="0.25">
      <c r="A7631">
        <v>350</v>
      </c>
      <c r="B7631">
        <v>20240819</v>
      </c>
      <c r="C7631">
        <v>2.1</v>
      </c>
      <c r="D7631">
        <v>17</v>
      </c>
      <c r="E7631">
        <v>2031</v>
      </c>
      <c r="F7631">
        <v>0</v>
      </c>
      <c r="G7631">
        <v>1017.3</v>
      </c>
      <c r="H7631">
        <v>75</v>
      </c>
      <c r="I7631" s="101" t="s">
        <v>39</v>
      </c>
      <c r="J7631" s="1">
        <f>DATEVALUE(RIGHT(jaar_zip[[#This Row],[YYYYMMDD]],2)&amp;"-"&amp;MID(jaar_zip[[#This Row],[YYYYMMDD]],5,2)&amp;"-"&amp;LEFT(jaar_zip[[#This Row],[YYYYMMDD]],4))</f>
        <v>45523</v>
      </c>
      <c r="K7631" s="101" t="str">
        <f>IF(AND(VALUE(MONTH(jaar_zip[[#This Row],[Datum]]))=1,VALUE(WEEKNUM(jaar_zip[[#This Row],[Datum]],21))&gt;51),RIGHT(YEAR(jaar_zip[[#This Row],[Datum]])-1,2),RIGHT(YEAR(jaar_zip[[#This Row],[Datum]]),2))&amp;"-"&amp; TEXT(WEEKNUM(jaar_zip[[#This Row],[Datum]],21),"00")</f>
        <v>24-34</v>
      </c>
      <c r="L7631" s="101">
        <f>MONTH(jaar_zip[[#This Row],[Datum]])</f>
        <v>8</v>
      </c>
      <c r="M7631" s="101">
        <f>IF(ISNUMBER(jaar_zip[[#This Row],[etmaaltemperatuur]]),IF(jaar_zip[[#This Row],[etmaaltemperatuur]]&lt;stookgrens,stookgrens-jaar_zip[[#This Row],[etmaaltemperatuur]],0),"")</f>
        <v>1</v>
      </c>
      <c r="N7631" s="101">
        <f>IF(ISNUMBER(jaar_zip[[#This Row],[graaddagen]]),IF(OR(MONTH(jaar_zip[[#This Row],[Datum]])=1,MONTH(jaar_zip[[#This Row],[Datum]])=2,MONTH(jaar_zip[[#This Row],[Datum]])=11,MONTH(jaar_zip[[#This Row],[Datum]])=12),1.1,IF(OR(MONTH(jaar_zip[[#This Row],[Datum]])=3,MONTH(jaar_zip[[#This Row],[Datum]])=10),1,0.8))*jaar_zip[[#This Row],[graaddagen]],"")</f>
        <v>0.8</v>
      </c>
      <c r="O7631" s="101">
        <f>IF(ISNUMBER(jaar_zip[[#This Row],[etmaaltemperatuur]]),IF(jaar_zip[[#This Row],[etmaaltemperatuur]]&gt;stookgrens,jaar_zip[[#This Row],[etmaaltemperatuur]]-stookgrens,0),"")</f>
        <v>0</v>
      </c>
    </row>
    <row r="7632" spans="1:15" x14ac:dyDescent="0.25">
      <c r="A7632">
        <v>350</v>
      </c>
      <c r="B7632">
        <v>20240820</v>
      </c>
      <c r="C7632">
        <v>3.2</v>
      </c>
      <c r="D7632">
        <v>17.7</v>
      </c>
      <c r="E7632">
        <v>1271</v>
      </c>
      <c r="F7632">
        <v>39</v>
      </c>
      <c r="G7632">
        <v>1011.3</v>
      </c>
      <c r="H7632">
        <v>85</v>
      </c>
      <c r="I7632" s="101" t="s">
        <v>39</v>
      </c>
      <c r="J7632" s="1">
        <f>DATEVALUE(RIGHT(jaar_zip[[#This Row],[YYYYMMDD]],2)&amp;"-"&amp;MID(jaar_zip[[#This Row],[YYYYMMDD]],5,2)&amp;"-"&amp;LEFT(jaar_zip[[#This Row],[YYYYMMDD]],4))</f>
        <v>45524</v>
      </c>
      <c r="K7632" s="101" t="str">
        <f>IF(AND(VALUE(MONTH(jaar_zip[[#This Row],[Datum]]))=1,VALUE(WEEKNUM(jaar_zip[[#This Row],[Datum]],21))&gt;51),RIGHT(YEAR(jaar_zip[[#This Row],[Datum]])-1,2),RIGHT(YEAR(jaar_zip[[#This Row],[Datum]]),2))&amp;"-"&amp; TEXT(WEEKNUM(jaar_zip[[#This Row],[Datum]],21),"00")</f>
        <v>24-34</v>
      </c>
      <c r="L7632" s="101">
        <f>MONTH(jaar_zip[[#This Row],[Datum]])</f>
        <v>8</v>
      </c>
      <c r="M7632" s="101">
        <f>IF(ISNUMBER(jaar_zip[[#This Row],[etmaaltemperatuur]]),IF(jaar_zip[[#This Row],[etmaaltemperatuur]]&lt;stookgrens,stookgrens-jaar_zip[[#This Row],[etmaaltemperatuur]],0),"")</f>
        <v>0.30000000000000071</v>
      </c>
      <c r="N7632" s="101">
        <f>IF(ISNUMBER(jaar_zip[[#This Row],[graaddagen]]),IF(OR(MONTH(jaar_zip[[#This Row],[Datum]])=1,MONTH(jaar_zip[[#This Row],[Datum]])=2,MONTH(jaar_zip[[#This Row],[Datum]])=11,MONTH(jaar_zip[[#This Row],[Datum]])=12),1.1,IF(OR(MONTH(jaar_zip[[#This Row],[Datum]])=3,MONTH(jaar_zip[[#This Row],[Datum]])=10),1,0.8))*jaar_zip[[#This Row],[graaddagen]],"")</f>
        <v>0.24000000000000057</v>
      </c>
      <c r="O7632" s="101">
        <f>IF(ISNUMBER(jaar_zip[[#This Row],[etmaaltemperatuur]]),IF(jaar_zip[[#This Row],[etmaaltemperatuur]]&gt;stookgrens,jaar_zip[[#This Row],[etmaaltemperatuur]]-stookgrens,0),"")</f>
        <v>0</v>
      </c>
    </row>
    <row r="7633" spans="1:15" x14ac:dyDescent="0.25">
      <c r="A7633">
        <v>350</v>
      </c>
      <c r="B7633">
        <v>20240821</v>
      </c>
      <c r="C7633">
        <v>3.2</v>
      </c>
      <c r="D7633">
        <v>15.8</v>
      </c>
      <c r="E7633">
        <v>1737</v>
      </c>
      <c r="F7633">
        <v>1.5</v>
      </c>
      <c r="G7633">
        <v>1016.5</v>
      </c>
      <c r="H7633">
        <v>74</v>
      </c>
      <c r="I7633" s="101" t="s">
        <v>39</v>
      </c>
      <c r="J7633" s="1">
        <f>DATEVALUE(RIGHT(jaar_zip[[#This Row],[YYYYMMDD]],2)&amp;"-"&amp;MID(jaar_zip[[#This Row],[YYYYMMDD]],5,2)&amp;"-"&amp;LEFT(jaar_zip[[#This Row],[YYYYMMDD]],4))</f>
        <v>45525</v>
      </c>
      <c r="K7633" s="101" t="str">
        <f>IF(AND(VALUE(MONTH(jaar_zip[[#This Row],[Datum]]))=1,VALUE(WEEKNUM(jaar_zip[[#This Row],[Datum]],21))&gt;51),RIGHT(YEAR(jaar_zip[[#This Row],[Datum]])-1,2),RIGHT(YEAR(jaar_zip[[#This Row],[Datum]]),2))&amp;"-"&amp; TEXT(WEEKNUM(jaar_zip[[#This Row],[Datum]],21),"00")</f>
        <v>24-34</v>
      </c>
      <c r="L7633" s="101">
        <f>MONTH(jaar_zip[[#This Row],[Datum]])</f>
        <v>8</v>
      </c>
      <c r="M7633" s="101">
        <f>IF(ISNUMBER(jaar_zip[[#This Row],[etmaaltemperatuur]]),IF(jaar_zip[[#This Row],[etmaaltemperatuur]]&lt;stookgrens,stookgrens-jaar_zip[[#This Row],[etmaaltemperatuur]],0),"")</f>
        <v>2.1999999999999993</v>
      </c>
      <c r="N7633" s="101">
        <f>IF(ISNUMBER(jaar_zip[[#This Row],[graaddagen]]),IF(OR(MONTH(jaar_zip[[#This Row],[Datum]])=1,MONTH(jaar_zip[[#This Row],[Datum]])=2,MONTH(jaar_zip[[#This Row],[Datum]])=11,MONTH(jaar_zip[[#This Row],[Datum]])=12),1.1,IF(OR(MONTH(jaar_zip[[#This Row],[Datum]])=3,MONTH(jaar_zip[[#This Row],[Datum]])=10),1,0.8))*jaar_zip[[#This Row],[graaddagen]],"")</f>
        <v>1.7599999999999996</v>
      </c>
      <c r="O7633" s="101">
        <f>IF(ISNUMBER(jaar_zip[[#This Row],[etmaaltemperatuur]]),IF(jaar_zip[[#This Row],[etmaaltemperatuur]]&gt;stookgrens,jaar_zip[[#This Row],[etmaaltemperatuur]]-stookgrens,0),"")</f>
        <v>0</v>
      </c>
    </row>
    <row r="7634" spans="1:15" x14ac:dyDescent="0.25">
      <c r="A7634">
        <v>350</v>
      </c>
      <c r="B7634">
        <v>20240822</v>
      </c>
      <c r="C7634">
        <v>4.7</v>
      </c>
      <c r="D7634">
        <v>18.600000000000001</v>
      </c>
      <c r="E7634">
        <v>1763</v>
      </c>
      <c r="F7634">
        <v>0</v>
      </c>
      <c r="G7634">
        <v>1010.2</v>
      </c>
      <c r="H7634">
        <v>65</v>
      </c>
      <c r="I7634" s="101" t="s">
        <v>39</v>
      </c>
      <c r="J7634" s="1">
        <f>DATEVALUE(RIGHT(jaar_zip[[#This Row],[YYYYMMDD]],2)&amp;"-"&amp;MID(jaar_zip[[#This Row],[YYYYMMDD]],5,2)&amp;"-"&amp;LEFT(jaar_zip[[#This Row],[YYYYMMDD]],4))</f>
        <v>45526</v>
      </c>
      <c r="K7634" s="101" t="str">
        <f>IF(AND(VALUE(MONTH(jaar_zip[[#This Row],[Datum]]))=1,VALUE(WEEKNUM(jaar_zip[[#This Row],[Datum]],21))&gt;51),RIGHT(YEAR(jaar_zip[[#This Row],[Datum]])-1,2),RIGHT(YEAR(jaar_zip[[#This Row],[Datum]]),2))&amp;"-"&amp; TEXT(WEEKNUM(jaar_zip[[#This Row],[Datum]],21),"00")</f>
        <v>24-34</v>
      </c>
      <c r="L7634" s="101">
        <f>MONTH(jaar_zip[[#This Row],[Datum]])</f>
        <v>8</v>
      </c>
      <c r="M7634" s="101">
        <f>IF(ISNUMBER(jaar_zip[[#This Row],[etmaaltemperatuur]]),IF(jaar_zip[[#This Row],[etmaaltemperatuur]]&lt;stookgrens,stookgrens-jaar_zip[[#This Row],[etmaaltemperatuur]],0),"")</f>
        <v>0</v>
      </c>
      <c r="N7634" s="101">
        <f>IF(ISNUMBER(jaar_zip[[#This Row],[graaddagen]]),IF(OR(MONTH(jaar_zip[[#This Row],[Datum]])=1,MONTH(jaar_zip[[#This Row],[Datum]])=2,MONTH(jaar_zip[[#This Row],[Datum]])=11,MONTH(jaar_zip[[#This Row],[Datum]])=12),1.1,IF(OR(MONTH(jaar_zip[[#This Row],[Datum]])=3,MONTH(jaar_zip[[#This Row],[Datum]])=10),1,0.8))*jaar_zip[[#This Row],[graaddagen]],"")</f>
        <v>0</v>
      </c>
      <c r="O7634" s="101">
        <f>IF(ISNUMBER(jaar_zip[[#This Row],[etmaaltemperatuur]]),IF(jaar_zip[[#This Row],[etmaaltemperatuur]]&gt;stookgrens,jaar_zip[[#This Row],[etmaaltemperatuur]]-stookgrens,0),"")</f>
        <v>0.60000000000000142</v>
      </c>
    </row>
    <row r="7635" spans="1:15" x14ac:dyDescent="0.25">
      <c r="A7635">
        <v>350</v>
      </c>
      <c r="B7635">
        <v>20240823</v>
      </c>
      <c r="C7635">
        <v>4.5999999999999996</v>
      </c>
      <c r="D7635">
        <v>19.600000000000001</v>
      </c>
      <c r="E7635">
        <v>1127</v>
      </c>
      <c r="F7635">
        <v>0.4</v>
      </c>
      <c r="G7635">
        <v>1007.1</v>
      </c>
      <c r="H7635">
        <v>74</v>
      </c>
      <c r="I7635" s="101" t="s">
        <v>39</v>
      </c>
      <c r="J7635" s="1">
        <f>DATEVALUE(RIGHT(jaar_zip[[#This Row],[YYYYMMDD]],2)&amp;"-"&amp;MID(jaar_zip[[#This Row],[YYYYMMDD]],5,2)&amp;"-"&amp;LEFT(jaar_zip[[#This Row],[YYYYMMDD]],4))</f>
        <v>45527</v>
      </c>
      <c r="K7635" s="101" t="str">
        <f>IF(AND(VALUE(MONTH(jaar_zip[[#This Row],[Datum]]))=1,VALUE(WEEKNUM(jaar_zip[[#This Row],[Datum]],21))&gt;51),RIGHT(YEAR(jaar_zip[[#This Row],[Datum]])-1,2),RIGHT(YEAR(jaar_zip[[#This Row],[Datum]]),2))&amp;"-"&amp; TEXT(WEEKNUM(jaar_zip[[#This Row],[Datum]],21),"00")</f>
        <v>24-34</v>
      </c>
      <c r="L7635" s="101">
        <f>MONTH(jaar_zip[[#This Row],[Datum]])</f>
        <v>8</v>
      </c>
      <c r="M7635" s="101">
        <f>IF(ISNUMBER(jaar_zip[[#This Row],[etmaaltemperatuur]]),IF(jaar_zip[[#This Row],[etmaaltemperatuur]]&lt;stookgrens,stookgrens-jaar_zip[[#This Row],[etmaaltemperatuur]],0),"")</f>
        <v>0</v>
      </c>
      <c r="N7635" s="101">
        <f>IF(ISNUMBER(jaar_zip[[#This Row],[graaddagen]]),IF(OR(MONTH(jaar_zip[[#This Row],[Datum]])=1,MONTH(jaar_zip[[#This Row],[Datum]])=2,MONTH(jaar_zip[[#This Row],[Datum]])=11,MONTH(jaar_zip[[#This Row],[Datum]])=12),1.1,IF(OR(MONTH(jaar_zip[[#This Row],[Datum]])=3,MONTH(jaar_zip[[#This Row],[Datum]])=10),1,0.8))*jaar_zip[[#This Row],[graaddagen]],"")</f>
        <v>0</v>
      </c>
      <c r="O7635" s="101">
        <f>IF(ISNUMBER(jaar_zip[[#This Row],[etmaaltemperatuur]]),IF(jaar_zip[[#This Row],[etmaaltemperatuur]]&gt;stookgrens,jaar_zip[[#This Row],[etmaaltemperatuur]]-stookgrens,0),"")</f>
        <v>1.6000000000000014</v>
      </c>
    </row>
    <row r="7636" spans="1:15" x14ac:dyDescent="0.25">
      <c r="A7636">
        <v>350</v>
      </c>
      <c r="B7636">
        <v>20240824</v>
      </c>
      <c r="C7636">
        <v>4.5</v>
      </c>
      <c r="D7636">
        <v>19.5</v>
      </c>
      <c r="E7636">
        <v>1310</v>
      </c>
      <c r="F7636">
        <v>7.2</v>
      </c>
      <c r="G7636">
        <v>1006.8</v>
      </c>
      <c r="H7636">
        <v>85</v>
      </c>
      <c r="I7636" s="101" t="s">
        <v>39</v>
      </c>
      <c r="J7636" s="1">
        <f>DATEVALUE(RIGHT(jaar_zip[[#This Row],[YYYYMMDD]],2)&amp;"-"&amp;MID(jaar_zip[[#This Row],[YYYYMMDD]],5,2)&amp;"-"&amp;LEFT(jaar_zip[[#This Row],[YYYYMMDD]],4))</f>
        <v>45528</v>
      </c>
      <c r="K7636" s="101" t="str">
        <f>IF(AND(VALUE(MONTH(jaar_zip[[#This Row],[Datum]]))=1,VALUE(WEEKNUM(jaar_zip[[#This Row],[Datum]],21))&gt;51),RIGHT(YEAR(jaar_zip[[#This Row],[Datum]])-1,2),RIGHT(YEAR(jaar_zip[[#This Row],[Datum]]),2))&amp;"-"&amp; TEXT(WEEKNUM(jaar_zip[[#This Row],[Datum]],21),"00")</f>
        <v>24-34</v>
      </c>
      <c r="L7636" s="101">
        <f>MONTH(jaar_zip[[#This Row],[Datum]])</f>
        <v>8</v>
      </c>
      <c r="M7636" s="101">
        <f>IF(ISNUMBER(jaar_zip[[#This Row],[etmaaltemperatuur]]),IF(jaar_zip[[#This Row],[etmaaltemperatuur]]&lt;stookgrens,stookgrens-jaar_zip[[#This Row],[etmaaltemperatuur]],0),"")</f>
        <v>0</v>
      </c>
      <c r="N7636" s="101">
        <f>IF(ISNUMBER(jaar_zip[[#This Row],[graaddagen]]),IF(OR(MONTH(jaar_zip[[#This Row],[Datum]])=1,MONTH(jaar_zip[[#This Row],[Datum]])=2,MONTH(jaar_zip[[#This Row],[Datum]])=11,MONTH(jaar_zip[[#This Row],[Datum]])=12),1.1,IF(OR(MONTH(jaar_zip[[#This Row],[Datum]])=3,MONTH(jaar_zip[[#This Row],[Datum]])=10),1,0.8))*jaar_zip[[#This Row],[graaddagen]],"")</f>
        <v>0</v>
      </c>
      <c r="O7636" s="101">
        <f>IF(ISNUMBER(jaar_zip[[#This Row],[etmaaltemperatuur]]),IF(jaar_zip[[#This Row],[etmaaltemperatuur]]&gt;stookgrens,jaar_zip[[#This Row],[etmaaltemperatuur]]-stookgrens,0),"")</f>
        <v>1.5</v>
      </c>
    </row>
    <row r="7637" spans="1:15" x14ac:dyDescent="0.25">
      <c r="A7637">
        <v>350</v>
      </c>
      <c r="B7637">
        <v>20240825</v>
      </c>
      <c r="C7637">
        <v>3.4</v>
      </c>
      <c r="D7637">
        <v>16.399999999999999</v>
      </c>
      <c r="E7637">
        <v>1855</v>
      </c>
      <c r="F7637">
        <v>0</v>
      </c>
      <c r="G7637">
        <v>1019.5</v>
      </c>
      <c r="H7637">
        <v>72</v>
      </c>
      <c r="I7637" s="101" t="s">
        <v>39</v>
      </c>
      <c r="J7637" s="1">
        <f>DATEVALUE(RIGHT(jaar_zip[[#This Row],[YYYYMMDD]],2)&amp;"-"&amp;MID(jaar_zip[[#This Row],[YYYYMMDD]],5,2)&amp;"-"&amp;LEFT(jaar_zip[[#This Row],[YYYYMMDD]],4))</f>
        <v>45529</v>
      </c>
      <c r="K7637" s="101" t="str">
        <f>IF(AND(VALUE(MONTH(jaar_zip[[#This Row],[Datum]]))=1,VALUE(WEEKNUM(jaar_zip[[#This Row],[Datum]],21))&gt;51),RIGHT(YEAR(jaar_zip[[#This Row],[Datum]])-1,2),RIGHT(YEAR(jaar_zip[[#This Row],[Datum]]),2))&amp;"-"&amp; TEXT(WEEKNUM(jaar_zip[[#This Row],[Datum]],21),"00")</f>
        <v>24-34</v>
      </c>
      <c r="L7637" s="101">
        <f>MONTH(jaar_zip[[#This Row],[Datum]])</f>
        <v>8</v>
      </c>
      <c r="M7637" s="101">
        <f>IF(ISNUMBER(jaar_zip[[#This Row],[etmaaltemperatuur]]),IF(jaar_zip[[#This Row],[etmaaltemperatuur]]&lt;stookgrens,stookgrens-jaar_zip[[#This Row],[etmaaltemperatuur]],0),"")</f>
        <v>1.6000000000000014</v>
      </c>
      <c r="N7637" s="101">
        <f>IF(ISNUMBER(jaar_zip[[#This Row],[graaddagen]]),IF(OR(MONTH(jaar_zip[[#This Row],[Datum]])=1,MONTH(jaar_zip[[#This Row],[Datum]])=2,MONTH(jaar_zip[[#This Row],[Datum]])=11,MONTH(jaar_zip[[#This Row],[Datum]])=12),1.1,IF(OR(MONTH(jaar_zip[[#This Row],[Datum]])=3,MONTH(jaar_zip[[#This Row],[Datum]])=10),1,0.8))*jaar_zip[[#This Row],[graaddagen]],"")</f>
        <v>1.2800000000000011</v>
      </c>
      <c r="O7637" s="101">
        <f>IF(ISNUMBER(jaar_zip[[#This Row],[etmaaltemperatuur]]),IF(jaar_zip[[#This Row],[etmaaltemperatuur]]&gt;stookgrens,jaar_zip[[#This Row],[etmaaltemperatuur]]-stookgrens,0),"")</f>
        <v>0</v>
      </c>
    </row>
    <row r="7638" spans="1:15" x14ac:dyDescent="0.25">
      <c r="A7638">
        <v>350</v>
      </c>
      <c r="B7638">
        <v>20240826</v>
      </c>
      <c r="C7638">
        <v>3</v>
      </c>
      <c r="D7638">
        <v>16.399999999999999</v>
      </c>
      <c r="E7638">
        <v>1562</v>
      </c>
      <c r="F7638">
        <v>0</v>
      </c>
      <c r="G7638">
        <v>1021.7</v>
      </c>
      <c r="H7638">
        <v>75</v>
      </c>
      <c r="I7638" s="101" t="s">
        <v>39</v>
      </c>
      <c r="J7638" s="1">
        <f>DATEVALUE(RIGHT(jaar_zip[[#This Row],[YYYYMMDD]],2)&amp;"-"&amp;MID(jaar_zip[[#This Row],[YYYYMMDD]],5,2)&amp;"-"&amp;LEFT(jaar_zip[[#This Row],[YYYYMMDD]],4))</f>
        <v>45530</v>
      </c>
      <c r="K7638" s="101" t="str">
        <f>IF(AND(VALUE(MONTH(jaar_zip[[#This Row],[Datum]]))=1,VALUE(WEEKNUM(jaar_zip[[#This Row],[Datum]],21))&gt;51),RIGHT(YEAR(jaar_zip[[#This Row],[Datum]])-1,2),RIGHT(YEAR(jaar_zip[[#This Row],[Datum]]),2))&amp;"-"&amp; TEXT(WEEKNUM(jaar_zip[[#This Row],[Datum]],21),"00")</f>
        <v>24-35</v>
      </c>
      <c r="L7638" s="101">
        <f>MONTH(jaar_zip[[#This Row],[Datum]])</f>
        <v>8</v>
      </c>
      <c r="M7638" s="101">
        <f>IF(ISNUMBER(jaar_zip[[#This Row],[etmaaltemperatuur]]),IF(jaar_zip[[#This Row],[etmaaltemperatuur]]&lt;stookgrens,stookgrens-jaar_zip[[#This Row],[etmaaltemperatuur]],0),"")</f>
        <v>1.6000000000000014</v>
      </c>
      <c r="N7638" s="101">
        <f>IF(ISNUMBER(jaar_zip[[#This Row],[graaddagen]]),IF(OR(MONTH(jaar_zip[[#This Row],[Datum]])=1,MONTH(jaar_zip[[#This Row],[Datum]])=2,MONTH(jaar_zip[[#This Row],[Datum]])=11,MONTH(jaar_zip[[#This Row],[Datum]])=12),1.1,IF(OR(MONTH(jaar_zip[[#This Row],[Datum]])=3,MONTH(jaar_zip[[#This Row],[Datum]])=10),1,0.8))*jaar_zip[[#This Row],[graaddagen]],"")</f>
        <v>1.2800000000000011</v>
      </c>
      <c r="O7638" s="101">
        <f>IF(ISNUMBER(jaar_zip[[#This Row],[etmaaltemperatuur]]),IF(jaar_zip[[#This Row],[etmaaltemperatuur]]&gt;stookgrens,jaar_zip[[#This Row],[etmaaltemperatuur]]-stookgrens,0),"")</f>
        <v>0</v>
      </c>
    </row>
    <row r="7639" spans="1:15" x14ac:dyDescent="0.25">
      <c r="A7639">
        <v>350</v>
      </c>
      <c r="B7639">
        <v>20240827</v>
      </c>
      <c r="C7639">
        <v>1.6</v>
      </c>
      <c r="D7639">
        <v>18</v>
      </c>
      <c r="E7639">
        <v>2109</v>
      </c>
      <c r="F7639">
        <v>0</v>
      </c>
      <c r="G7639">
        <v>1020.2</v>
      </c>
      <c r="H7639">
        <v>74</v>
      </c>
      <c r="I7639" s="101" t="s">
        <v>39</v>
      </c>
      <c r="J7639" s="1">
        <f>DATEVALUE(RIGHT(jaar_zip[[#This Row],[YYYYMMDD]],2)&amp;"-"&amp;MID(jaar_zip[[#This Row],[YYYYMMDD]],5,2)&amp;"-"&amp;LEFT(jaar_zip[[#This Row],[YYYYMMDD]],4))</f>
        <v>45531</v>
      </c>
      <c r="K7639" s="101" t="str">
        <f>IF(AND(VALUE(MONTH(jaar_zip[[#This Row],[Datum]]))=1,VALUE(WEEKNUM(jaar_zip[[#This Row],[Datum]],21))&gt;51),RIGHT(YEAR(jaar_zip[[#This Row],[Datum]])-1,2),RIGHT(YEAR(jaar_zip[[#This Row],[Datum]]),2))&amp;"-"&amp; TEXT(WEEKNUM(jaar_zip[[#This Row],[Datum]],21),"00")</f>
        <v>24-35</v>
      </c>
      <c r="L7639" s="101">
        <f>MONTH(jaar_zip[[#This Row],[Datum]])</f>
        <v>8</v>
      </c>
      <c r="M7639" s="101">
        <f>IF(ISNUMBER(jaar_zip[[#This Row],[etmaaltemperatuur]]),IF(jaar_zip[[#This Row],[etmaaltemperatuur]]&lt;stookgrens,stookgrens-jaar_zip[[#This Row],[etmaaltemperatuur]],0),"")</f>
        <v>0</v>
      </c>
      <c r="N7639" s="101">
        <f>IF(ISNUMBER(jaar_zip[[#This Row],[graaddagen]]),IF(OR(MONTH(jaar_zip[[#This Row],[Datum]])=1,MONTH(jaar_zip[[#This Row],[Datum]])=2,MONTH(jaar_zip[[#This Row],[Datum]])=11,MONTH(jaar_zip[[#This Row],[Datum]])=12),1.1,IF(OR(MONTH(jaar_zip[[#This Row],[Datum]])=3,MONTH(jaar_zip[[#This Row],[Datum]])=10),1,0.8))*jaar_zip[[#This Row],[graaddagen]],"")</f>
        <v>0</v>
      </c>
      <c r="O7639" s="101">
        <f>IF(ISNUMBER(jaar_zip[[#This Row],[etmaaltemperatuur]]),IF(jaar_zip[[#This Row],[etmaaltemperatuur]]&gt;stookgrens,jaar_zip[[#This Row],[etmaaltemperatuur]]-stookgrens,0),"")</f>
        <v>0</v>
      </c>
    </row>
    <row r="7640" spans="1:15" x14ac:dyDescent="0.25">
      <c r="A7640">
        <v>350</v>
      </c>
      <c r="B7640">
        <v>20240828</v>
      </c>
      <c r="C7640">
        <v>1.8</v>
      </c>
      <c r="D7640">
        <v>21.3</v>
      </c>
      <c r="E7640">
        <v>2109</v>
      </c>
      <c r="F7640">
        <v>0</v>
      </c>
      <c r="G7640">
        <v>1014.5</v>
      </c>
      <c r="H7640">
        <v>75</v>
      </c>
      <c r="I7640" s="101" t="s">
        <v>39</v>
      </c>
      <c r="J7640" s="1">
        <f>DATEVALUE(RIGHT(jaar_zip[[#This Row],[YYYYMMDD]],2)&amp;"-"&amp;MID(jaar_zip[[#This Row],[YYYYMMDD]],5,2)&amp;"-"&amp;LEFT(jaar_zip[[#This Row],[YYYYMMDD]],4))</f>
        <v>45532</v>
      </c>
      <c r="K7640" s="101" t="str">
        <f>IF(AND(VALUE(MONTH(jaar_zip[[#This Row],[Datum]]))=1,VALUE(WEEKNUM(jaar_zip[[#This Row],[Datum]],21))&gt;51),RIGHT(YEAR(jaar_zip[[#This Row],[Datum]])-1,2),RIGHT(YEAR(jaar_zip[[#This Row],[Datum]]),2))&amp;"-"&amp; TEXT(WEEKNUM(jaar_zip[[#This Row],[Datum]],21),"00")</f>
        <v>24-35</v>
      </c>
      <c r="L7640" s="101">
        <f>MONTH(jaar_zip[[#This Row],[Datum]])</f>
        <v>8</v>
      </c>
      <c r="M7640" s="101">
        <f>IF(ISNUMBER(jaar_zip[[#This Row],[etmaaltemperatuur]]),IF(jaar_zip[[#This Row],[etmaaltemperatuur]]&lt;stookgrens,stookgrens-jaar_zip[[#This Row],[etmaaltemperatuur]],0),"")</f>
        <v>0</v>
      </c>
      <c r="N7640" s="101">
        <f>IF(ISNUMBER(jaar_zip[[#This Row],[graaddagen]]),IF(OR(MONTH(jaar_zip[[#This Row],[Datum]])=1,MONTH(jaar_zip[[#This Row],[Datum]])=2,MONTH(jaar_zip[[#This Row],[Datum]])=11,MONTH(jaar_zip[[#This Row],[Datum]])=12),1.1,IF(OR(MONTH(jaar_zip[[#This Row],[Datum]])=3,MONTH(jaar_zip[[#This Row],[Datum]])=10),1,0.8))*jaar_zip[[#This Row],[graaddagen]],"")</f>
        <v>0</v>
      </c>
      <c r="O7640" s="101">
        <f>IF(ISNUMBER(jaar_zip[[#This Row],[etmaaltemperatuur]]),IF(jaar_zip[[#This Row],[etmaaltemperatuur]]&gt;stookgrens,jaar_zip[[#This Row],[etmaaltemperatuur]]-stookgrens,0),"")</f>
        <v>3.3000000000000007</v>
      </c>
    </row>
    <row r="7641" spans="1:15" x14ac:dyDescent="0.25">
      <c r="A7641">
        <v>350</v>
      </c>
      <c r="B7641">
        <v>20240829</v>
      </c>
      <c r="C7641">
        <v>2.7</v>
      </c>
      <c r="D7641">
        <v>20.2</v>
      </c>
      <c r="E7641">
        <v>1899</v>
      </c>
      <c r="F7641">
        <v>-0.1</v>
      </c>
      <c r="G7641">
        <v>1017.3</v>
      </c>
      <c r="H7641">
        <v>78</v>
      </c>
      <c r="I7641" s="101" t="s">
        <v>39</v>
      </c>
      <c r="J7641" s="1">
        <f>DATEVALUE(RIGHT(jaar_zip[[#This Row],[YYYYMMDD]],2)&amp;"-"&amp;MID(jaar_zip[[#This Row],[YYYYMMDD]],5,2)&amp;"-"&amp;LEFT(jaar_zip[[#This Row],[YYYYMMDD]],4))</f>
        <v>45533</v>
      </c>
      <c r="K7641" s="101" t="str">
        <f>IF(AND(VALUE(MONTH(jaar_zip[[#This Row],[Datum]]))=1,VALUE(WEEKNUM(jaar_zip[[#This Row],[Datum]],21))&gt;51),RIGHT(YEAR(jaar_zip[[#This Row],[Datum]])-1,2),RIGHT(YEAR(jaar_zip[[#This Row],[Datum]]),2))&amp;"-"&amp; TEXT(WEEKNUM(jaar_zip[[#This Row],[Datum]],21),"00")</f>
        <v>24-35</v>
      </c>
      <c r="L7641" s="101">
        <f>MONTH(jaar_zip[[#This Row],[Datum]])</f>
        <v>8</v>
      </c>
      <c r="M7641" s="101">
        <f>IF(ISNUMBER(jaar_zip[[#This Row],[etmaaltemperatuur]]),IF(jaar_zip[[#This Row],[etmaaltemperatuur]]&lt;stookgrens,stookgrens-jaar_zip[[#This Row],[etmaaltemperatuur]],0),"")</f>
        <v>0</v>
      </c>
      <c r="N7641" s="101">
        <f>IF(ISNUMBER(jaar_zip[[#This Row],[graaddagen]]),IF(OR(MONTH(jaar_zip[[#This Row],[Datum]])=1,MONTH(jaar_zip[[#This Row],[Datum]])=2,MONTH(jaar_zip[[#This Row],[Datum]])=11,MONTH(jaar_zip[[#This Row],[Datum]])=12),1.1,IF(OR(MONTH(jaar_zip[[#This Row],[Datum]])=3,MONTH(jaar_zip[[#This Row],[Datum]])=10),1,0.8))*jaar_zip[[#This Row],[graaddagen]],"")</f>
        <v>0</v>
      </c>
      <c r="O7641" s="101">
        <f>IF(ISNUMBER(jaar_zip[[#This Row],[etmaaltemperatuur]]),IF(jaar_zip[[#This Row],[etmaaltemperatuur]]&gt;stookgrens,jaar_zip[[#This Row],[etmaaltemperatuur]]-stookgrens,0),"")</f>
        <v>2.1999999999999993</v>
      </c>
    </row>
    <row r="7642" spans="1:15" x14ac:dyDescent="0.25">
      <c r="A7642">
        <v>350</v>
      </c>
      <c r="B7642">
        <v>20240830</v>
      </c>
      <c r="C7642">
        <v>2.8</v>
      </c>
      <c r="D7642">
        <v>18.2</v>
      </c>
      <c r="E7642">
        <v>1139</v>
      </c>
      <c r="F7642">
        <v>0.5</v>
      </c>
      <c r="G7642">
        <v>1022.4</v>
      </c>
      <c r="H7642">
        <v>77</v>
      </c>
      <c r="I7642" s="101" t="s">
        <v>39</v>
      </c>
      <c r="J7642" s="1">
        <f>DATEVALUE(RIGHT(jaar_zip[[#This Row],[YYYYMMDD]],2)&amp;"-"&amp;MID(jaar_zip[[#This Row],[YYYYMMDD]],5,2)&amp;"-"&amp;LEFT(jaar_zip[[#This Row],[YYYYMMDD]],4))</f>
        <v>45534</v>
      </c>
      <c r="K7642" s="101" t="str">
        <f>IF(AND(VALUE(MONTH(jaar_zip[[#This Row],[Datum]]))=1,VALUE(WEEKNUM(jaar_zip[[#This Row],[Datum]],21))&gt;51),RIGHT(YEAR(jaar_zip[[#This Row],[Datum]])-1,2),RIGHT(YEAR(jaar_zip[[#This Row],[Datum]]),2))&amp;"-"&amp; TEXT(WEEKNUM(jaar_zip[[#This Row],[Datum]],21),"00")</f>
        <v>24-35</v>
      </c>
      <c r="L7642" s="101">
        <f>MONTH(jaar_zip[[#This Row],[Datum]])</f>
        <v>8</v>
      </c>
      <c r="M7642" s="101">
        <f>IF(ISNUMBER(jaar_zip[[#This Row],[etmaaltemperatuur]]),IF(jaar_zip[[#This Row],[etmaaltemperatuur]]&lt;stookgrens,stookgrens-jaar_zip[[#This Row],[etmaaltemperatuur]],0),"")</f>
        <v>0</v>
      </c>
      <c r="N7642" s="101">
        <f>IF(ISNUMBER(jaar_zip[[#This Row],[graaddagen]]),IF(OR(MONTH(jaar_zip[[#This Row],[Datum]])=1,MONTH(jaar_zip[[#This Row],[Datum]])=2,MONTH(jaar_zip[[#This Row],[Datum]])=11,MONTH(jaar_zip[[#This Row],[Datum]])=12),1.1,IF(OR(MONTH(jaar_zip[[#This Row],[Datum]])=3,MONTH(jaar_zip[[#This Row],[Datum]])=10),1,0.8))*jaar_zip[[#This Row],[graaddagen]],"")</f>
        <v>0</v>
      </c>
      <c r="O7642" s="101">
        <f>IF(ISNUMBER(jaar_zip[[#This Row],[etmaaltemperatuur]]),IF(jaar_zip[[#This Row],[etmaaltemperatuur]]&gt;stookgrens,jaar_zip[[#This Row],[etmaaltemperatuur]]-stookgrens,0),"")</f>
        <v>0.19999999999999929</v>
      </c>
    </row>
    <row r="7643" spans="1:15" x14ac:dyDescent="0.25">
      <c r="A7643">
        <v>350</v>
      </c>
      <c r="B7643">
        <v>20240831</v>
      </c>
      <c r="C7643">
        <v>4.8</v>
      </c>
      <c r="D7643">
        <v>19.100000000000001</v>
      </c>
      <c r="E7643">
        <v>1850</v>
      </c>
      <c r="F7643">
        <v>1</v>
      </c>
      <c r="G7643">
        <v>1021.5</v>
      </c>
      <c r="H7643">
        <v>74</v>
      </c>
      <c r="I7643" s="101" t="s">
        <v>39</v>
      </c>
      <c r="J7643" s="1">
        <f>DATEVALUE(RIGHT(jaar_zip[[#This Row],[YYYYMMDD]],2)&amp;"-"&amp;MID(jaar_zip[[#This Row],[YYYYMMDD]],5,2)&amp;"-"&amp;LEFT(jaar_zip[[#This Row],[YYYYMMDD]],4))</f>
        <v>45535</v>
      </c>
      <c r="K7643" s="101" t="str">
        <f>IF(AND(VALUE(MONTH(jaar_zip[[#This Row],[Datum]]))=1,VALUE(WEEKNUM(jaar_zip[[#This Row],[Datum]],21))&gt;51),RIGHT(YEAR(jaar_zip[[#This Row],[Datum]])-1,2),RIGHT(YEAR(jaar_zip[[#This Row],[Datum]]),2))&amp;"-"&amp; TEXT(WEEKNUM(jaar_zip[[#This Row],[Datum]],21),"00")</f>
        <v>24-35</v>
      </c>
      <c r="L7643" s="101">
        <f>MONTH(jaar_zip[[#This Row],[Datum]])</f>
        <v>8</v>
      </c>
      <c r="M7643" s="101">
        <f>IF(ISNUMBER(jaar_zip[[#This Row],[etmaaltemperatuur]]),IF(jaar_zip[[#This Row],[etmaaltemperatuur]]&lt;stookgrens,stookgrens-jaar_zip[[#This Row],[etmaaltemperatuur]],0),"")</f>
        <v>0</v>
      </c>
      <c r="N7643" s="101">
        <f>IF(ISNUMBER(jaar_zip[[#This Row],[graaddagen]]),IF(OR(MONTH(jaar_zip[[#This Row],[Datum]])=1,MONTH(jaar_zip[[#This Row],[Datum]])=2,MONTH(jaar_zip[[#This Row],[Datum]])=11,MONTH(jaar_zip[[#This Row],[Datum]])=12),1.1,IF(OR(MONTH(jaar_zip[[#This Row],[Datum]])=3,MONTH(jaar_zip[[#This Row],[Datum]])=10),1,0.8))*jaar_zip[[#This Row],[graaddagen]],"")</f>
        <v>0</v>
      </c>
      <c r="O7643" s="101">
        <f>IF(ISNUMBER(jaar_zip[[#This Row],[etmaaltemperatuur]]),IF(jaar_zip[[#This Row],[etmaaltemperatuur]]&gt;stookgrens,jaar_zip[[#This Row],[etmaaltemperatuur]]-stookgrens,0),"")</f>
        <v>1.1000000000000014</v>
      </c>
    </row>
    <row r="7644" spans="1:15" x14ac:dyDescent="0.25">
      <c r="A7644">
        <v>350</v>
      </c>
      <c r="B7644">
        <v>20240901</v>
      </c>
      <c r="C7644">
        <v>3.2</v>
      </c>
      <c r="D7644">
        <v>23.2</v>
      </c>
      <c r="E7644">
        <v>1804</v>
      </c>
      <c r="F7644">
        <v>0</v>
      </c>
      <c r="G7644">
        <v>1014.5</v>
      </c>
      <c r="H7644">
        <v>73</v>
      </c>
      <c r="I7644" s="101" t="s">
        <v>39</v>
      </c>
      <c r="J7644" s="1">
        <f>DATEVALUE(RIGHT(jaar_zip[[#This Row],[YYYYMMDD]],2)&amp;"-"&amp;MID(jaar_zip[[#This Row],[YYYYMMDD]],5,2)&amp;"-"&amp;LEFT(jaar_zip[[#This Row],[YYYYMMDD]],4))</f>
        <v>45536</v>
      </c>
      <c r="K7644" s="101" t="str">
        <f>IF(AND(VALUE(MONTH(jaar_zip[[#This Row],[Datum]]))=1,VALUE(WEEKNUM(jaar_zip[[#This Row],[Datum]],21))&gt;51),RIGHT(YEAR(jaar_zip[[#This Row],[Datum]])-1,2),RIGHT(YEAR(jaar_zip[[#This Row],[Datum]]),2))&amp;"-"&amp; TEXT(WEEKNUM(jaar_zip[[#This Row],[Datum]],21),"00")</f>
        <v>24-35</v>
      </c>
      <c r="L7644" s="101">
        <f>MONTH(jaar_zip[[#This Row],[Datum]])</f>
        <v>9</v>
      </c>
      <c r="M7644" s="101">
        <f>IF(ISNUMBER(jaar_zip[[#This Row],[etmaaltemperatuur]]),IF(jaar_zip[[#This Row],[etmaaltemperatuur]]&lt;stookgrens,stookgrens-jaar_zip[[#This Row],[etmaaltemperatuur]],0),"")</f>
        <v>0</v>
      </c>
      <c r="N7644" s="101">
        <f>IF(ISNUMBER(jaar_zip[[#This Row],[graaddagen]]),IF(OR(MONTH(jaar_zip[[#This Row],[Datum]])=1,MONTH(jaar_zip[[#This Row],[Datum]])=2,MONTH(jaar_zip[[#This Row],[Datum]])=11,MONTH(jaar_zip[[#This Row],[Datum]])=12),1.1,IF(OR(MONTH(jaar_zip[[#This Row],[Datum]])=3,MONTH(jaar_zip[[#This Row],[Datum]])=10),1,0.8))*jaar_zip[[#This Row],[graaddagen]],"")</f>
        <v>0</v>
      </c>
      <c r="O7644" s="101">
        <f>IF(ISNUMBER(jaar_zip[[#This Row],[etmaaltemperatuur]]),IF(jaar_zip[[#This Row],[etmaaltemperatuur]]&gt;stookgrens,jaar_zip[[#This Row],[etmaaltemperatuur]]-stookgrens,0),"")</f>
        <v>5.1999999999999993</v>
      </c>
    </row>
    <row r="7645" spans="1:15" x14ac:dyDescent="0.25">
      <c r="A7645">
        <v>350</v>
      </c>
      <c r="B7645">
        <v>20240902</v>
      </c>
      <c r="C7645">
        <v>2</v>
      </c>
      <c r="D7645">
        <v>22.7</v>
      </c>
      <c r="E7645">
        <v>1623</v>
      </c>
      <c r="F7645">
        <v>0</v>
      </c>
      <c r="G7645">
        <v>1012.2</v>
      </c>
      <c r="H7645">
        <v>79</v>
      </c>
      <c r="I7645" s="101" t="s">
        <v>39</v>
      </c>
      <c r="J7645" s="1">
        <f>DATEVALUE(RIGHT(jaar_zip[[#This Row],[YYYYMMDD]],2)&amp;"-"&amp;MID(jaar_zip[[#This Row],[YYYYMMDD]],5,2)&amp;"-"&amp;LEFT(jaar_zip[[#This Row],[YYYYMMDD]],4))</f>
        <v>45537</v>
      </c>
      <c r="K7645" s="101" t="str">
        <f>IF(AND(VALUE(MONTH(jaar_zip[[#This Row],[Datum]]))=1,VALUE(WEEKNUM(jaar_zip[[#This Row],[Datum]],21))&gt;51),RIGHT(YEAR(jaar_zip[[#This Row],[Datum]])-1,2),RIGHT(YEAR(jaar_zip[[#This Row],[Datum]]),2))&amp;"-"&amp; TEXT(WEEKNUM(jaar_zip[[#This Row],[Datum]],21),"00")</f>
        <v>24-36</v>
      </c>
      <c r="L7645" s="101">
        <f>MONTH(jaar_zip[[#This Row],[Datum]])</f>
        <v>9</v>
      </c>
      <c r="M7645" s="101">
        <f>IF(ISNUMBER(jaar_zip[[#This Row],[etmaaltemperatuur]]),IF(jaar_zip[[#This Row],[etmaaltemperatuur]]&lt;stookgrens,stookgrens-jaar_zip[[#This Row],[etmaaltemperatuur]],0),"")</f>
        <v>0</v>
      </c>
      <c r="N7645" s="101">
        <f>IF(ISNUMBER(jaar_zip[[#This Row],[graaddagen]]),IF(OR(MONTH(jaar_zip[[#This Row],[Datum]])=1,MONTH(jaar_zip[[#This Row],[Datum]])=2,MONTH(jaar_zip[[#This Row],[Datum]])=11,MONTH(jaar_zip[[#This Row],[Datum]])=12),1.1,IF(OR(MONTH(jaar_zip[[#This Row],[Datum]])=3,MONTH(jaar_zip[[#This Row],[Datum]])=10),1,0.8))*jaar_zip[[#This Row],[graaddagen]],"")</f>
        <v>0</v>
      </c>
      <c r="O7645" s="101">
        <f>IF(ISNUMBER(jaar_zip[[#This Row],[etmaaltemperatuur]]),IF(jaar_zip[[#This Row],[etmaaltemperatuur]]&gt;stookgrens,jaar_zip[[#This Row],[etmaaltemperatuur]]-stookgrens,0),"")</f>
        <v>4.6999999999999993</v>
      </c>
    </row>
    <row r="7646" spans="1:15" x14ac:dyDescent="0.25">
      <c r="A7646">
        <v>350</v>
      </c>
      <c r="B7646">
        <v>20240903</v>
      </c>
      <c r="C7646">
        <v>1.8</v>
      </c>
      <c r="D7646">
        <v>19.899999999999999</v>
      </c>
      <c r="E7646">
        <v>768</v>
      </c>
      <c r="F7646">
        <v>5.6</v>
      </c>
      <c r="G7646">
        <v>1014.1</v>
      </c>
      <c r="H7646">
        <v>91</v>
      </c>
      <c r="I7646" s="101" t="s">
        <v>39</v>
      </c>
      <c r="J7646" s="1">
        <f>DATEVALUE(RIGHT(jaar_zip[[#This Row],[YYYYMMDD]],2)&amp;"-"&amp;MID(jaar_zip[[#This Row],[YYYYMMDD]],5,2)&amp;"-"&amp;LEFT(jaar_zip[[#This Row],[YYYYMMDD]],4))</f>
        <v>45538</v>
      </c>
      <c r="K7646" s="101" t="str">
        <f>IF(AND(VALUE(MONTH(jaar_zip[[#This Row],[Datum]]))=1,VALUE(WEEKNUM(jaar_zip[[#This Row],[Datum]],21))&gt;51),RIGHT(YEAR(jaar_zip[[#This Row],[Datum]])-1,2),RIGHT(YEAR(jaar_zip[[#This Row],[Datum]]),2))&amp;"-"&amp; TEXT(WEEKNUM(jaar_zip[[#This Row],[Datum]],21),"00")</f>
        <v>24-36</v>
      </c>
      <c r="L7646" s="101">
        <f>MONTH(jaar_zip[[#This Row],[Datum]])</f>
        <v>9</v>
      </c>
      <c r="M7646" s="101">
        <f>IF(ISNUMBER(jaar_zip[[#This Row],[etmaaltemperatuur]]),IF(jaar_zip[[#This Row],[etmaaltemperatuur]]&lt;stookgrens,stookgrens-jaar_zip[[#This Row],[etmaaltemperatuur]],0),"")</f>
        <v>0</v>
      </c>
      <c r="N7646" s="101">
        <f>IF(ISNUMBER(jaar_zip[[#This Row],[graaddagen]]),IF(OR(MONTH(jaar_zip[[#This Row],[Datum]])=1,MONTH(jaar_zip[[#This Row],[Datum]])=2,MONTH(jaar_zip[[#This Row],[Datum]])=11,MONTH(jaar_zip[[#This Row],[Datum]])=12),1.1,IF(OR(MONTH(jaar_zip[[#This Row],[Datum]])=3,MONTH(jaar_zip[[#This Row],[Datum]])=10),1,0.8))*jaar_zip[[#This Row],[graaddagen]],"")</f>
        <v>0</v>
      </c>
      <c r="O7646" s="101">
        <f>IF(ISNUMBER(jaar_zip[[#This Row],[etmaaltemperatuur]]),IF(jaar_zip[[#This Row],[etmaaltemperatuur]]&gt;stookgrens,jaar_zip[[#This Row],[etmaaltemperatuur]]-stookgrens,0),"")</f>
        <v>1.8999999999999986</v>
      </c>
    </row>
    <row r="7647" spans="1:15" x14ac:dyDescent="0.25">
      <c r="A7647">
        <v>350</v>
      </c>
      <c r="B7647">
        <v>20240904</v>
      </c>
      <c r="C7647">
        <v>1.6</v>
      </c>
      <c r="D7647">
        <v>18.100000000000001</v>
      </c>
      <c r="E7647">
        <v>914</v>
      </c>
      <c r="F7647">
        <v>0</v>
      </c>
      <c r="G7647">
        <v>1015.9</v>
      </c>
      <c r="H7647">
        <v>88</v>
      </c>
      <c r="I7647" s="101" t="s">
        <v>39</v>
      </c>
      <c r="J7647" s="1">
        <f>DATEVALUE(RIGHT(jaar_zip[[#This Row],[YYYYMMDD]],2)&amp;"-"&amp;MID(jaar_zip[[#This Row],[YYYYMMDD]],5,2)&amp;"-"&amp;LEFT(jaar_zip[[#This Row],[YYYYMMDD]],4))</f>
        <v>45539</v>
      </c>
      <c r="K7647" s="101" t="str">
        <f>IF(AND(VALUE(MONTH(jaar_zip[[#This Row],[Datum]]))=1,VALUE(WEEKNUM(jaar_zip[[#This Row],[Datum]],21))&gt;51),RIGHT(YEAR(jaar_zip[[#This Row],[Datum]])-1,2),RIGHT(YEAR(jaar_zip[[#This Row],[Datum]]),2))&amp;"-"&amp; TEXT(WEEKNUM(jaar_zip[[#This Row],[Datum]],21),"00")</f>
        <v>24-36</v>
      </c>
      <c r="L7647" s="101">
        <f>MONTH(jaar_zip[[#This Row],[Datum]])</f>
        <v>9</v>
      </c>
      <c r="M7647" s="101">
        <f>IF(ISNUMBER(jaar_zip[[#This Row],[etmaaltemperatuur]]),IF(jaar_zip[[#This Row],[etmaaltemperatuur]]&lt;stookgrens,stookgrens-jaar_zip[[#This Row],[etmaaltemperatuur]],0),"")</f>
        <v>0</v>
      </c>
      <c r="N7647" s="101">
        <f>IF(ISNUMBER(jaar_zip[[#This Row],[graaddagen]]),IF(OR(MONTH(jaar_zip[[#This Row],[Datum]])=1,MONTH(jaar_zip[[#This Row],[Datum]])=2,MONTH(jaar_zip[[#This Row],[Datum]])=11,MONTH(jaar_zip[[#This Row],[Datum]])=12),1.1,IF(OR(MONTH(jaar_zip[[#This Row],[Datum]])=3,MONTH(jaar_zip[[#This Row],[Datum]])=10),1,0.8))*jaar_zip[[#This Row],[graaddagen]],"")</f>
        <v>0</v>
      </c>
      <c r="O7647" s="101">
        <f>IF(ISNUMBER(jaar_zip[[#This Row],[etmaaltemperatuur]]),IF(jaar_zip[[#This Row],[etmaaltemperatuur]]&gt;stookgrens,jaar_zip[[#This Row],[etmaaltemperatuur]]-stookgrens,0),"")</f>
        <v>0.10000000000000142</v>
      </c>
    </row>
    <row r="7648" spans="1:15" x14ac:dyDescent="0.25">
      <c r="A7648">
        <v>350</v>
      </c>
      <c r="B7648">
        <v>20240905</v>
      </c>
      <c r="C7648">
        <v>3.5</v>
      </c>
      <c r="D7648">
        <v>20.3</v>
      </c>
      <c r="E7648">
        <v>1037</v>
      </c>
      <c r="F7648">
        <v>0</v>
      </c>
      <c r="G7648">
        <v>1010.1</v>
      </c>
      <c r="H7648">
        <v>88</v>
      </c>
      <c r="I7648" s="101" t="s">
        <v>39</v>
      </c>
      <c r="J7648" s="1">
        <f>DATEVALUE(RIGHT(jaar_zip[[#This Row],[YYYYMMDD]],2)&amp;"-"&amp;MID(jaar_zip[[#This Row],[YYYYMMDD]],5,2)&amp;"-"&amp;LEFT(jaar_zip[[#This Row],[YYYYMMDD]],4))</f>
        <v>45540</v>
      </c>
      <c r="K7648" s="101" t="str">
        <f>IF(AND(VALUE(MONTH(jaar_zip[[#This Row],[Datum]]))=1,VALUE(WEEKNUM(jaar_zip[[#This Row],[Datum]],21))&gt;51),RIGHT(YEAR(jaar_zip[[#This Row],[Datum]])-1,2),RIGHT(YEAR(jaar_zip[[#This Row],[Datum]]),2))&amp;"-"&amp; TEXT(WEEKNUM(jaar_zip[[#This Row],[Datum]],21),"00")</f>
        <v>24-36</v>
      </c>
      <c r="L7648" s="101">
        <f>MONTH(jaar_zip[[#This Row],[Datum]])</f>
        <v>9</v>
      </c>
      <c r="M7648" s="101">
        <f>IF(ISNUMBER(jaar_zip[[#This Row],[etmaaltemperatuur]]),IF(jaar_zip[[#This Row],[etmaaltemperatuur]]&lt;stookgrens,stookgrens-jaar_zip[[#This Row],[etmaaltemperatuur]],0),"")</f>
        <v>0</v>
      </c>
      <c r="N7648" s="101">
        <f>IF(ISNUMBER(jaar_zip[[#This Row],[graaddagen]]),IF(OR(MONTH(jaar_zip[[#This Row],[Datum]])=1,MONTH(jaar_zip[[#This Row],[Datum]])=2,MONTH(jaar_zip[[#This Row],[Datum]])=11,MONTH(jaar_zip[[#This Row],[Datum]])=12),1.1,IF(OR(MONTH(jaar_zip[[#This Row],[Datum]])=3,MONTH(jaar_zip[[#This Row],[Datum]])=10),1,0.8))*jaar_zip[[#This Row],[graaddagen]],"")</f>
        <v>0</v>
      </c>
      <c r="O7648" s="101">
        <f>IF(ISNUMBER(jaar_zip[[#This Row],[etmaaltemperatuur]]),IF(jaar_zip[[#This Row],[etmaaltemperatuur]]&gt;stookgrens,jaar_zip[[#This Row],[etmaaltemperatuur]]-stookgrens,0),"")</f>
        <v>2.3000000000000007</v>
      </c>
    </row>
    <row r="7649" spans="1:15" x14ac:dyDescent="0.25">
      <c r="A7649">
        <v>350</v>
      </c>
      <c r="B7649">
        <v>20240906</v>
      </c>
      <c r="C7649">
        <v>1.7</v>
      </c>
      <c r="D7649">
        <v>18.2</v>
      </c>
      <c r="E7649">
        <v>387</v>
      </c>
      <c r="F7649">
        <v>1.2</v>
      </c>
      <c r="G7649">
        <v>1010.3</v>
      </c>
      <c r="H7649">
        <v>95</v>
      </c>
      <c r="I7649" s="101" t="s">
        <v>39</v>
      </c>
      <c r="J7649" s="1">
        <f>DATEVALUE(RIGHT(jaar_zip[[#This Row],[YYYYMMDD]],2)&amp;"-"&amp;MID(jaar_zip[[#This Row],[YYYYMMDD]],5,2)&amp;"-"&amp;LEFT(jaar_zip[[#This Row],[YYYYMMDD]],4))</f>
        <v>45541</v>
      </c>
      <c r="K7649" s="101" t="str">
        <f>IF(AND(VALUE(MONTH(jaar_zip[[#This Row],[Datum]]))=1,VALUE(WEEKNUM(jaar_zip[[#This Row],[Datum]],21))&gt;51),RIGHT(YEAR(jaar_zip[[#This Row],[Datum]])-1,2),RIGHT(YEAR(jaar_zip[[#This Row],[Datum]]),2))&amp;"-"&amp; TEXT(WEEKNUM(jaar_zip[[#This Row],[Datum]],21),"00")</f>
        <v>24-36</v>
      </c>
      <c r="L7649" s="101">
        <f>MONTH(jaar_zip[[#This Row],[Datum]])</f>
        <v>9</v>
      </c>
      <c r="M7649" s="101">
        <f>IF(ISNUMBER(jaar_zip[[#This Row],[etmaaltemperatuur]]),IF(jaar_zip[[#This Row],[etmaaltemperatuur]]&lt;stookgrens,stookgrens-jaar_zip[[#This Row],[etmaaltemperatuur]],0),"")</f>
        <v>0</v>
      </c>
      <c r="N7649" s="101">
        <f>IF(ISNUMBER(jaar_zip[[#This Row],[graaddagen]]),IF(OR(MONTH(jaar_zip[[#This Row],[Datum]])=1,MONTH(jaar_zip[[#This Row],[Datum]])=2,MONTH(jaar_zip[[#This Row],[Datum]])=11,MONTH(jaar_zip[[#This Row],[Datum]])=12),1.1,IF(OR(MONTH(jaar_zip[[#This Row],[Datum]])=3,MONTH(jaar_zip[[#This Row],[Datum]])=10),1,0.8))*jaar_zip[[#This Row],[graaddagen]],"")</f>
        <v>0</v>
      </c>
      <c r="O7649" s="101">
        <f>IF(ISNUMBER(jaar_zip[[#This Row],[etmaaltemperatuur]]),IF(jaar_zip[[#This Row],[etmaaltemperatuur]]&gt;stookgrens,jaar_zip[[#This Row],[etmaaltemperatuur]]-stookgrens,0),"")</f>
        <v>0.19999999999999929</v>
      </c>
    </row>
    <row r="7650" spans="1:15" x14ac:dyDescent="0.25">
      <c r="A7650">
        <v>350</v>
      </c>
      <c r="B7650">
        <v>20240907</v>
      </c>
      <c r="C7650">
        <v>2.4</v>
      </c>
      <c r="D7650">
        <v>21.5</v>
      </c>
      <c r="E7650">
        <v>1712</v>
      </c>
      <c r="F7650">
        <v>2.8</v>
      </c>
      <c r="G7650">
        <v>1010.4</v>
      </c>
      <c r="H7650">
        <v>77</v>
      </c>
      <c r="I7650" s="101" t="s">
        <v>39</v>
      </c>
      <c r="J7650" s="1">
        <f>DATEVALUE(RIGHT(jaar_zip[[#This Row],[YYYYMMDD]],2)&amp;"-"&amp;MID(jaar_zip[[#This Row],[YYYYMMDD]],5,2)&amp;"-"&amp;LEFT(jaar_zip[[#This Row],[YYYYMMDD]],4))</f>
        <v>45542</v>
      </c>
      <c r="K7650" s="101" t="str">
        <f>IF(AND(VALUE(MONTH(jaar_zip[[#This Row],[Datum]]))=1,VALUE(WEEKNUM(jaar_zip[[#This Row],[Datum]],21))&gt;51),RIGHT(YEAR(jaar_zip[[#This Row],[Datum]])-1,2),RIGHT(YEAR(jaar_zip[[#This Row],[Datum]]),2))&amp;"-"&amp; TEXT(WEEKNUM(jaar_zip[[#This Row],[Datum]],21),"00")</f>
        <v>24-36</v>
      </c>
      <c r="L7650" s="101">
        <f>MONTH(jaar_zip[[#This Row],[Datum]])</f>
        <v>9</v>
      </c>
      <c r="M7650" s="101">
        <f>IF(ISNUMBER(jaar_zip[[#This Row],[etmaaltemperatuur]]),IF(jaar_zip[[#This Row],[etmaaltemperatuur]]&lt;stookgrens,stookgrens-jaar_zip[[#This Row],[etmaaltemperatuur]],0),"")</f>
        <v>0</v>
      </c>
      <c r="N7650" s="101">
        <f>IF(ISNUMBER(jaar_zip[[#This Row],[graaddagen]]),IF(OR(MONTH(jaar_zip[[#This Row],[Datum]])=1,MONTH(jaar_zip[[#This Row],[Datum]])=2,MONTH(jaar_zip[[#This Row],[Datum]])=11,MONTH(jaar_zip[[#This Row],[Datum]])=12),1.1,IF(OR(MONTH(jaar_zip[[#This Row],[Datum]])=3,MONTH(jaar_zip[[#This Row],[Datum]])=10),1,0.8))*jaar_zip[[#This Row],[graaddagen]],"")</f>
        <v>0</v>
      </c>
      <c r="O7650" s="101">
        <f>IF(ISNUMBER(jaar_zip[[#This Row],[etmaaltemperatuur]]),IF(jaar_zip[[#This Row],[etmaaltemperatuur]]&gt;stookgrens,jaar_zip[[#This Row],[etmaaltemperatuur]]-stookgrens,0),"")</f>
        <v>3.5</v>
      </c>
    </row>
    <row r="7651" spans="1:15" x14ac:dyDescent="0.25">
      <c r="A7651">
        <v>350</v>
      </c>
      <c r="B7651">
        <v>20240908</v>
      </c>
      <c r="C7651">
        <v>4.3</v>
      </c>
      <c r="D7651">
        <v>18.399999999999999</v>
      </c>
      <c r="E7651">
        <v>1647</v>
      </c>
      <c r="F7651">
        <v>-0.1</v>
      </c>
      <c r="G7651">
        <v>1007.4</v>
      </c>
      <c r="H7651">
        <v>76</v>
      </c>
      <c r="I7651" s="101" t="s">
        <v>39</v>
      </c>
      <c r="J7651" s="1">
        <f>DATEVALUE(RIGHT(jaar_zip[[#This Row],[YYYYMMDD]],2)&amp;"-"&amp;MID(jaar_zip[[#This Row],[YYYYMMDD]],5,2)&amp;"-"&amp;LEFT(jaar_zip[[#This Row],[YYYYMMDD]],4))</f>
        <v>45543</v>
      </c>
      <c r="K7651" s="101" t="str">
        <f>IF(AND(VALUE(MONTH(jaar_zip[[#This Row],[Datum]]))=1,VALUE(WEEKNUM(jaar_zip[[#This Row],[Datum]],21))&gt;51),RIGHT(YEAR(jaar_zip[[#This Row],[Datum]])-1,2),RIGHT(YEAR(jaar_zip[[#This Row],[Datum]]),2))&amp;"-"&amp; TEXT(WEEKNUM(jaar_zip[[#This Row],[Datum]],21),"00")</f>
        <v>24-36</v>
      </c>
      <c r="L7651" s="101">
        <f>MONTH(jaar_zip[[#This Row],[Datum]])</f>
        <v>9</v>
      </c>
      <c r="M7651" s="101">
        <f>IF(ISNUMBER(jaar_zip[[#This Row],[etmaaltemperatuur]]),IF(jaar_zip[[#This Row],[etmaaltemperatuur]]&lt;stookgrens,stookgrens-jaar_zip[[#This Row],[etmaaltemperatuur]],0),"")</f>
        <v>0</v>
      </c>
      <c r="N7651" s="101">
        <f>IF(ISNUMBER(jaar_zip[[#This Row],[graaddagen]]),IF(OR(MONTH(jaar_zip[[#This Row],[Datum]])=1,MONTH(jaar_zip[[#This Row],[Datum]])=2,MONTH(jaar_zip[[#This Row],[Datum]])=11,MONTH(jaar_zip[[#This Row],[Datum]])=12),1.1,IF(OR(MONTH(jaar_zip[[#This Row],[Datum]])=3,MONTH(jaar_zip[[#This Row],[Datum]])=10),1,0.8))*jaar_zip[[#This Row],[graaddagen]],"")</f>
        <v>0</v>
      </c>
      <c r="O7651" s="101">
        <f>IF(ISNUMBER(jaar_zip[[#This Row],[etmaaltemperatuur]]),IF(jaar_zip[[#This Row],[etmaaltemperatuur]]&gt;stookgrens,jaar_zip[[#This Row],[etmaaltemperatuur]]-stookgrens,0),"")</f>
        <v>0.39999999999999858</v>
      </c>
    </row>
    <row r="7652" spans="1:15" x14ac:dyDescent="0.25">
      <c r="A7652">
        <v>350</v>
      </c>
      <c r="B7652">
        <v>20240909</v>
      </c>
      <c r="C7652">
        <v>3.1</v>
      </c>
      <c r="D7652">
        <v>16.399999999999999</v>
      </c>
      <c r="E7652">
        <v>814</v>
      </c>
      <c r="F7652">
        <v>4</v>
      </c>
      <c r="G7652">
        <v>1006.1</v>
      </c>
      <c r="H7652">
        <v>86</v>
      </c>
      <c r="I7652" s="101" t="s">
        <v>39</v>
      </c>
      <c r="J7652" s="1">
        <f>DATEVALUE(RIGHT(jaar_zip[[#This Row],[YYYYMMDD]],2)&amp;"-"&amp;MID(jaar_zip[[#This Row],[YYYYMMDD]],5,2)&amp;"-"&amp;LEFT(jaar_zip[[#This Row],[YYYYMMDD]],4))</f>
        <v>45544</v>
      </c>
      <c r="K7652" s="101" t="str">
        <f>IF(AND(VALUE(MONTH(jaar_zip[[#This Row],[Datum]]))=1,VALUE(WEEKNUM(jaar_zip[[#This Row],[Datum]],21))&gt;51),RIGHT(YEAR(jaar_zip[[#This Row],[Datum]])-1,2),RIGHT(YEAR(jaar_zip[[#This Row],[Datum]]),2))&amp;"-"&amp; TEXT(WEEKNUM(jaar_zip[[#This Row],[Datum]],21),"00")</f>
        <v>24-37</v>
      </c>
      <c r="L7652" s="101">
        <f>MONTH(jaar_zip[[#This Row],[Datum]])</f>
        <v>9</v>
      </c>
      <c r="M7652" s="101">
        <f>IF(ISNUMBER(jaar_zip[[#This Row],[etmaaltemperatuur]]),IF(jaar_zip[[#This Row],[etmaaltemperatuur]]&lt;stookgrens,stookgrens-jaar_zip[[#This Row],[etmaaltemperatuur]],0),"")</f>
        <v>1.6000000000000014</v>
      </c>
      <c r="N7652" s="101">
        <f>IF(ISNUMBER(jaar_zip[[#This Row],[graaddagen]]),IF(OR(MONTH(jaar_zip[[#This Row],[Datum]])=1,MONTH(jaar_zip[[#This Row],[Datum]])=2,MONTH(jaar_zip[[#This Row],[Datum]])=11,MONTH(jaar_zip[[#This Row],[Datum]])=12),1.1,IF(OR(MONTH(jaar_zip[[#This Row],[Datum]])=3,MONTH(jaar_zip[[#This Row],[Datum]])=10),1,0.8))*jaar_zip[[#This Row],[graaddagen]],"")</f>
        <v>1.2800000000000011</v>
      </c>
      <c r="O7652" s="101">
        <f>IF(ISNUMBER(jaar_zip[[#This Row],[etmaaltemperatuur]]),IF(jaar_zip[[#This Row],[etmaaltemperatuur]]&gt;stookgrens,jaar_zip[[#This Row],[etmaaltemperatuur]]-stookgrens,0),"")</f>
        <v>0</v>
      </c>
    </row>
    <row r="7653" spans="1:15" x14ac:dyDescent="0.25">
      <c r="A7653">
        <v>350</v>
      </c>
      <c r="B7653">
        <v>20240910</v>
      </c>
      <c r="C7653">
        <v>4.8</v>
      </c>
      <c r="D7653">
        <v>14.6</v>
      </c>
      <c r="E7653">
        <v>648</v>
      </c>
      <c r="F7653">
        <v>9.1</v>
      </c>
      <c r="G7653">
        <v>1008</v>
      </c>
      <c r="H7653">
        <v>89</v>
      </c>
      <c r="I7653" s="101" t="s">
        <v>39</v>
      </c>
      <c r="J7653" s="1">
        <f>DATEVALUE(RIGHT(jaar_zip[[#This Row],[YYYYMMDD]],2)&amp;"-"&amp;MID(jaar_zip[[#This Row],[YYYYMMDD]],5,2)&amp;"-"&amp;LEFT(jaar_zip[[#This Row],[YYYYMMDD]],4))</f>
        <v>45545</v>
      </c>
      <c r="K7653" s="101" t="str">
        <f>IF(AND(VALUE(MONTH(jaar_zip[[#This Row],[Datum]]))=1,VALUE(WEEKNUM(jaar_zip[[#This Row],[Datum]],21))&gt;51),RIGHT(YEAR(jaar_zip[[#This Row],[Datum]])-1,2),RIGHT(YEAR(jaar_zip[[#This Row],[Datum]]),2))&amp;"-"&amp; TEXT(WEEKNUM(jaar_zip[[#This Row],[Datum]],21),"00")</f>
        <v>24-37</v>
      </c>
      <c r="L7653" s="101">
        <f>MONTH(jaar_zip[[#This Row],[Datum]])</f>
        <v>9</v>
      </c>
      <c r="M7653" s="101">
        <f>IF(ISNUMBER(jaar_zip[[#This Row],[etmaaltemperatuur]]),IF(jaar_zip[[#This Row],[etmaaltemperatuur]]&lt;stookgrens,stookgrens-jaar_zip[[#This Row],[etmaaltemperatuur]],0),"")</f>
        <v>3.4000000000000004</v>
      </c>
      <c r="N7653" s="101">
        <f>IF(ISNUMBER(jaar_zip[[#This Row],[graaddagen]]),IF(OR(MONTH(jaar_zip[[#This Row],[Datum]])=1,MONTH(jaar_zip[[#This Row],[Datum]])=2,MONTH(jaar_zip[[#This Row],[Datum]])=11,MONTH(jaar_zip[[#This Row],[Datum]])=12),1.1,IF(OR(MONTH(jaar_zip[[#This Row],[Datum]])=3,MONTH(jaar_zip[[#This Row],[Datum]])=10),1,0.8))*jaar_zip[[#This Row],[graaddagen]],"")</f>
        <v>2.7200000000000006</v>
      </c>
      <c r="O7653" s="101">
        <f>IF(ISNUMBER(jaar_zip[[#This Row],[etmaaltemperatuur]]),IF(jaar_zip[[#This Row],[etmaaltemperatuur]]&gt;stookgrens,jaar_zip[[#This Row],[etmaaltemperatuur]]-stookgrens,0),"")</f>
        <v>0</v>
      </c>
    </row>
    <row r="7654" spans="1:15" x14ac:dyDescent="0.25">
      <c r="A7654">
        <v>350</v>
      </c>
      <c r="B7654">
        <v>20240911</v>
      </c>
      <c r="C7654">
        <v>3.4</v>
      </c>
      <c r="D7654">
        <v>10.8</v>
      </c>
      <c r="E7654">
        <v>1179</v>
      </c>
      <c r="F7654">
        <v>14.2</v>
      </c>
      <c r="G7654">
        <v>1006.6</v>
      </c>
      <c r="H7654">
        <v>86</v>
      </c>
      <c r="I7654" s="101" t="s">
        <v>39</v>
      </c>
      <c r="J7654" s="1">
        <f>DATEVALUE(RIGHT(jaar_zip[[#This Row],[YYYYMMDD]],2)&amp;"-"&amp;MID(jaar_zip[[#This Row],[YYYYMMDD]],5,2)&amp;"-"&amp;LEFT(jaar_zip[[#This Row],[YYYYMMDD]],4))</f>
        <v>45546</v>
      </c>
      <c r="K7654" s="101" t="str">
        <f>IF(AND(VALUE(MONTH(jaar_zip[[#This Row],[Datum]]))=1,VALUE(WEEKNUM(jaar_zip[[#This Row],[Datum]],21))&gt;51),RIGHT(YEAR(jaar_zip[[#This Row],[Datum]])-1,2),RIGHT(YEAR(jaar_zip[[#This Row],[Datum]]),2))&amp;"-"&amp; TEXT(WEEKNUM(jaar_zip[[#This Row],[Datum]],21),"00")</f>
        <v>24-37</v>
      </c>
      <c r="L7654" s="101">
        <f>MONTH(jaar_zip[[#This Row],[Datum]])</f>
        <v>9</v>
      </c>
      <c r="M7654" s="101">
        <f>IF(ISNUMBER(jaar_zip[[#This Row],[etmaaltemperatuur]]),IF(jaar_zip[[#This Row],[etmaaltemperatuur]]&lt;stookgrens,stookgrens-jaar_zip[[#This Row],[etmaaltemperatuur]],0),"")</f>
        <v>7.1999999999999993</v>
      </c>
      <c r="N7654" s="101">
        <f>IF(ISNUMBER(jaar_zip[[#This Row],[graaddagen]]),IF(OR(MONTH(jaar_zip[[#This Row],[Datum]])=1,MONTH(jaar_zip[[#This Row],[Datum]])=2,MONTH(jaar_zip[[#This Row],[Datum]])=11,MONTH(jaar_zip[[#This Row],[Datum]])=12),1.1,IF(OR(MONTH(jaar_zip[[#This Row],[Datum]])=3,MONTH(jaar_zip[[#This Row],[Datum]])=10),1,0.8))*jaar_zip[[#This Row],[graaddagen]],"")</f>
        <v>5.76</v>
      </c>
      <c r="O7654" s="101">
        <f>IF(ISNUMBER(jaar_zip[[#This Row],[etmaaltemperatuur]]),IF(jaar_zip[[#This Row],[etmaaltemperatuur]]&gt;stookgrens,jaar_zip[[#This Row],[etmaaltemperatuur]]-stookgrens,0),"")</f>
        <v>0</v>
      </c>
    </row>
    <row r="7655" spans="1:15" x14ac:dyDescent="0.25">
      <c r="A7655">
        <v>350</v>
      </c>
      <c r="B7655">
        <v>20240912</v>
      </c>
      <c r="C7655">
        <v>2.5</v>
      </c>
      <c r="D7655">
        <v>9.5</v>
      </c>
      <c r="E7655">
        <v>1319</v>
      </c>
      <c r="F7655">
        <v>0.8</v>
      </c>
      <c r="G7655">
        <v>1013.7</v>
      </c>
      <c r="H7655">
        <v>87</v>
      </c>
      <c r="I7655" s="101" t="s">
        <v>39</v>
      </c>
      <c r="J7655" s="1">
        <f>DATEVALUE(RIGHT(jaar_zip[[#This Row],[YYYYMMDD]],2)&amp;"-"&amp;MID(jaar_zip[[#This Row],[YYYYMMDD]],5,2)&amp;"-"&amp;LEFT(jaar_zip[[#This Row],[YYYYMMDD]],4))</f>
        <v>45547</v>
      </c>
      <c r="K7655" s="101" t="str">
        <f>IF(AND(VALUE(MONTH(jaar_zip[[#This Row],[Datum]]))=1,VALUE(WEEKNUM(jaar_zip[[#This Row],[Datum]],21))&gt;51),RIGHT(YEAR(jaar_zip[[#This Row],[Datum]])-1,2),RIGHT(YEAR(jaar_zip[[#This Row],[Datum]]),2))&amp;"-"&amp; TEXT(WEEKNUM(jaar_zip[[#This Row],[Datum]],21),"00")</f>
        <v>24-37</v>
      </c>
      <c r="L7655" s="101">
        <f>MONTH(jaar_zip[[#This Row],[Datum]])</f>
        <v>9</v>
      </c>
      <c r="M7655" s="101">
        <f>IF(ISNUMBER(jaar_zip[[#This Row],[etmaaltemperatuur]]),IF(jaar_zip[[#This Row],[etmaaltemperatuur]]&lt;stookgrens,stookgrens-jaar_zip[[#This Row],[etmaaltemperatuur]],0),"")</f>
        <v>8.5</v>
      </c>
      <c r="N7655" s="101">
        <f>IF(ISNUMBER(jaar_zip[[#This Row],[graaddagen]]),IF(OR(MONTH(jaar_zip[[#This Row],[Datum]])=1,MONTH(jaar_zip[[#This Row],[Datum]])=2,MONTH(jaar_zip[[#This Row],[Datum]])=11,MONTH(jaar_zip[[#This Row],[Datum]])=12),1.1,IF(OR(MONTH(jaar_zip[[#This Row],[Datum]])=3,MONTH(jaar_zip[[#This Row],[Datum]])=10),1,0.8))*jaar_zip[[#This Row],[graaddagen]],"")</f>
        <v>6.8000000000000007</v>
      </c>
      <c r="O7655" s="101">
        <f>IF(ISNUMBER(jaar_zip[[#This Row],[etmaaltemperatuur]]),IF(jaar_zip[[#This Row],[etmaaltemperatuur]]&gt;stookgrens,jaar_zip[[#This Row],[etmaaltemperatuur]]-stookgrens,0),"")</f>
        <v>0</v>
      </c>
    </row>
    <row r="7656" spans="1:15" x14ac:dyDescent="0.25">
      <c r="A7656">
        <v>350</v>
      </c>
      <c r="B7656">
        <v>20240913</v>
      </c>
      <c r="C7656">
        <v>2.8</v>
      </c>
      <c r="D7656">
        <v>10.6</v>
      </c>
      <c r="E7656">
        <v>1313</v>
      </c>
      <c r="F7656">
        <v>-0.1</v>
      </c>
      <c r="G7656">
        <v>1025.3</v>
      </c>
      <c r="H7656">
        <v>80</v>
      </c>
      <c r="I7656" s="101" t="s">
        <v>39</v>
      </c>
      <c r="J7656" s="1">
        <f>DATEVALUE(RIGHT(jaar_zip[[#This Row],[YYYYMMDD]],2)&amp;"-"&amp;MID(jaar_zip[[#This Row],[YYYYMMDD]],5,2)&amp;"-"&amp;LEFT(jaar_zip[[#This Row],[YYYYMMDD]],4))</f>
        <v>45548</v>
      </c>
      <c r="K7656" s="101" t="str">
        <f>IF(AND(VALUE(MONTH(jaar_zip[[#This Row],[Datum]]))=1,VALUE(WEEKNUM(jaar_zip[[#This Row],[Datum]],21))&gt;51),RIGHT(YEAR(jaar_zip[[#This Row],[Datum]])-1,2),RIGHT(YEAR(jaar_zip[[#This Row],[Datum]]),2))&amp;"-"&amp; TEXT(WEEKNUM(jaar_zip[[#This Row],[Datum]],21),"00")</f>
        <v>24-37</v>
      </c>
      <c r="L7656" s="101">
        <f>MONTH(jaar_zip[[#This Row],[Datum]])</f>
        <v>9</v>
      </c>
      <c r="M7656" s="101">
        <f>IF(ISNUMBER(jaar_zip[[#This Row],[etmaaltemperatuur]]),IF(jaar_zip[[#This Row],[etmaaltemperatuur]]&lt;stookgrens,stookgrens-jaar_zip[[#This Row],[etmaaltemperatuur]],0),"")</f>
        <v>7.4</v>
      </c>
      <c r="N7656" s="101">
        <f>IF(ISNUMBER(jaar_zip[[#This Row],[graaddagen]]),IF(OR(MONTH(jaar_zip[[#This Row],[Datum]])=1,MONTH(jaar_zip[[#This Row],[Datum]])=2,MONTH(jaar_zip[[#This Row],[Datum]])=11,MONTH(jaar_zip[[#This Row],[Datum]])=12),1.1,IF(OR(MONTH(jaar_zip[[#This Row],[Datum]])=3,MONTH(jaar_zip[[#This Row],[Datum]])=10),1,0.8))*jaar_zip[[#This Row],[graaddagen]],"")</f>
        <v>5.9200000000000008</v>
      </c>
      <c r="O7656" s="101">
        <f>IF(ISNUMBER(jaar_zip[[#This Row],[etmaaltemperatuur]]),IF(jaar_zip[[#This Row],[etmaaltemperatuur]]&gt;stookgrens,jaar_zip[[#This Row],[etmaaltemperatuur]]-stookgrens,0),"")</f>
        <v>0</v>
      </c>
    </row>
    <row r="7657" spans="1:15" x14ac:dyDescent="0.25">
      <c r="A7657">
        <v>350</v>
      </c>
      <c r="B7657">
        <v>20240914</v>
      </c>
      <c r="C7657">
        <v>1.7</v>
      </c>
      <c r="D7657">
        <v>11.2</v>
      </c>
      <c r="E7657">
        <v>1536</v>
      </c>
      <c r="F7657">
        <v>0</v>
      </c>
      <c r="G7657">
        <v>1030.5999999999999</v>
      </c>
      <c r="H7657">
        <v>78</v>
      </c>
      <c r="I7657" s="101" t="s">
        <v>39</v>
      </c>
      <c r="J7657" s="1">
        <f>DATEVALUE(RIGHT(jaar_zip[[#This Row],[YYYYMMDD]],2)&amp;"-"&amp;MID(jaar_zip[[#This Row],[YYYYMMDD]],5,2)&amp;"-"&amp;LEFT(jaar_zip[[#This Row],[YYYYMMDD]],4))</f>
        <v>45549</v>
      </c>
      <c r="K7657" s="101" t="str">
        <f>IF(AND(VALUE(MONTH(jaar_zip[[#This Row],[Datum]]))=1,VALUE(WEEKNUM(jaar_zip[[#This Row],[Datum]],21))&gt;51),RIGHT(YEAR(jaar_zip[[#This Row],[Datum]])-1,2),RIGHT(YEAR(jaar_zip[[#This Row],[Datum]]),2))&amp;"-"&amp; TEXT(WEEKNUM(jaar_zip[[#This Row],[Datum]],21),"00")</f>
        <v>24-37</v>
      </c>
      <c r="L7657" s="101">
        <f>MONTH(jaar_zip[[#This Row],[Datum]])</f>
        <v>9</v>
      </c>
      <c r="M7657" s="101">
        <f>IF(ISNUMBER(jaar_zip[[#This Row],[etmaaltemperatuur]]),IF(jaar_zip[[#This Row],[etmaaltemperatuur]]&lt;stookgrens,stookgrens-jaar_zip[[#This Row],[etmaaltemperatuur]],0),"")</f>
        <v>6.8000000000000007</v>
      </c>
      <c r="N7657" s="101">
        <f>IF(ISNUMBER(jaar_zip[[#This Row],[graaddagen]]),IF(OR(MONTH(jaar_zip[[#This Row],[Datum]])=1,MONTH(jaar_zip[[#This Row],[Datum]])=2,MONTH(jaar_zip[[#This Row],[Datum]])=11,MONTH(jaar_zip[[#This Row],[Datum]])=12),1.1,IF(OR(MONTH(jaar_zip[[#This Row],[Datum]])=3,MONTH(jaar_zip[[#This Row],[Datum]])=10),1,0.8))*jaar_zip[[#This Row],[graaddagen]],"")</f>
        <v>5.4400000000000013</v>
      </c>
      <c r="O7657" s="101">
        <f>IF(ISNUMBER(jaar_zip[[#This Row],[etmaaltemperatuur]]),IF(jaar_zip[[#This Row],[etmaaltemperatuur]]&gt;stookgrens,jaar_zip[[#This Row],[etmaaltemperatuur]]-stookgrens,0),"")</f>
        <v>0</v>
      </c>
    </row>
    <row r="7658" spans="1:15" x14ac:dyDescent="0.25">
      <c r="A7658">
        <v>350</v>
      </c>
      <c r="B7658">
        <v>20240915</v>
      </c>
      <c r="C7658">
        <v>1.8</v>
      </c>
      <c r="D7658">
        <v>13.1</v>
      </c>
      <c r="E7658">
        <v>1013</v>
      </c>
      <c r="F7658">
        <v>0.1</v>
      </c>
      <c r="G7658">
        <v>1027</v>
      </c>
      <c r="H7658">
        <v>82</v>
      </c>
      <c r="I7658" s="101" t="s">
        <v>39</v>
      </c>
      <c r="J7658" s="1">
        <f>DATEVALUE(RIGHT(jaar_zip[[#This Row],[YYYYMMDD]],2)&amp;"-"&amp;MID(jaar_zip[[#This Row],[YYYYMMDD]],5,2)&amp;"-"&amp;LEFT(jaar_zip[[#This Row],[YYYYMMDD]],4))</f>
        <v>45550</v>
      </c>
      <c r="K7658" s="101" t="str">
        <f>IF(AND(VALUE(MONTH(jaar_zip[[#This Row],[Datum]]))=1,VALUE(WEEKNUM(jaar_zip[[#This Row],[Datum]],21))&gt;51),RIGHT(YEAR(jaar_zip[[#This Row],[Datum]])-1,2),RIGHT(YEAR(jaar_zip[[#This Row],[Datum]]),2))&amp;"-"&amp; TEXT(WEEKNUM(jaar_zip[[#This Row],[Datum]],21),"00")</f>
        <v>24-37</v>
      </c>
      <c r="L7658" s="101">
        <f>MONTH(jaar_zip[[#This Row],[Datum]])</f>
        <v>9</v>
      </c>
      <c r="M7658" s="101">
        <f>IF(ISNUMBER(jaar_zip[[#This Row],[etmaaltemperatuur]]),IF(jaar_zip[[#This Row],[etmaaltemperatuur]]&lt;stookgrens,stookgrens-jaar_zip[[#This Row],[etmaaltemperatuur]],0),"")</f>
        <v>4.9000000000000004</v>
      </c>
      <c r="N7658" s="101">
        <f>IF(ISNUMBER(jaar_zip[[#This Row],[graaddagen]]),IF(OR(MONTH(jaar_zip[[#This Row],[Datum]])=1,MONTH(jaar_zip[[#This Row],[Datum]])=2,MONTH(jaar_zip[[#This Row],[Datum]])=11,MONTH(jaar_zip[[#This Row],[Datum]])=12),1.1,IF(OR(MONTH(jaar_zip[[#This Row],[Datum]])=3,MONTH(jaar_zip[[#This Row],[Datum]])=10),1,0.8))*jaar_zip[[#This Row],[graaddagen]],"")</f>
        <v>3.9200000000000004</v>
      </c>
      <c r="O7658" s="101">
        <f>IF(ISNUMBER(jaar_zip[[#This Row],[etmaaltemperatuur]]),IF(jaar_zip[[#This Row],[etmaaltemperatuur]]&gt;stookgrens,jaar_zip[[#This Row],[etmaaltemperatuur]]-stookgrens,0),"")</f>
        <v>0</v>
      </c>
    </row>
    <row r="7659" spans="1:15" x14ac:dyDescent="0.25">
      <c r="A7659">
        <v>350</v>
      </c>
      <c r="B7659">
        <v>20240916</v>
      </c>
      <c r="C7659">
        <v>3</v>
      </c>
      <c r="D7659">
        <v>14.2</v>
      </c>
      <c r="E7659">
        <v>760</v>
      </c>
      <c r="F7659">
        <v>0.2</v>
      </c>
      <c r="G7659">
        <v>1026.2</v>
      </c>
      <c r="H7659">
        <v>87</v>
      </c>
      <c r="I7659" s="101" t="s">
        <v>39</v>
      </c>
      <c r="J7659" s="1">
        <f>DATEVALUE(RIGHT(jaar_zip[[#This Row],[YYYYMMDD]],2)&amp;"-"&amp;MID(jaar_zip[[#This Row],[YYYYMMDD]],5,2)&amp;"-"&amp;LEFT(jaar_zip[[#This Row],[YYYYMMDD]],4))</f>
        <v>45551</v>
      </c>
      <c r="K7659" s="101" t="str">
        <f>IF(AND(VALUE(MONTH(jaar_zip[[#This Row],[Datum]]))=1,VALUE(WEEKNUM(jaar_zip[[#This Row],[Datum]],21))&gt;51),RIGHT(YEAR(jaar_zip[[#This Row],[Datum]])-1,2),RIGHT(YEAR(jaar_zip[[#This Row],[Datum]]),2))&amp;"-"&amp; TEXT(WEEKNUM(jaar_zip[[#This Row],[Datum]],21),"00")</f>
        <v>24-38</v>
      </c>
      <c r="L7659" s="101">
        <f>MONTH(jaar_zip[[#This Row],[Datum]])</f>
        <v>9</v>
      </c>
      <c r="M7659" s="101">
        <f>IF(ISNUMBER(jaar_zip[[#This Row],[etmaaltemperatuur]]),IF(jaar_zip[[#This Row],[etmaaltemperatuur]]&lt;stookgrens,stookgrens-jaar_zip[[#This Row],[etmaaltemperatuur]],0),"")</f>
        <v>3.8000000000000007</v>
      </c>
      <c r="N7659" s="101">
        <f>IF(ISNUMBER(jaar_zip[[#This Row],[graaddagen]]),IF(OR(MONTH(jaar_zip[[#This Row],[Datum]])=1,MONTH(jaar_zip[[#This Row],[Datum]])=2,MONTH(jaar_zip[[#This Row],[Datum]])=11,MONTH(jaar_zip[[#This Row],[Datum]])=12),1.1,IF(OR(MONTH(jaar_zip[[#This Row],[Datum]])=3,MONTH(jaar_zip[[#This Row],[Datum]])=10),1,0.8))*jaar_zip[[#This Row],[graaddagen]],"")</f>
        <v>3.0400000000000009</v>
      </c>
      <c r="O7659" s="101">
        <f>IF(ISNUMBER(jaar_zip[[#This Row],[etmaaltemperatuur]]),IF(jaar_zip[[#This Row],[etmaaltemperatuur]]&gt;stookgrens,jaar_zip[[#This Row],[etmaaltemperatuur]]-stookgrens,0),"")</f>
        <v>0</v>
      </c>
    </row>
    <row r="7660" spans="1:15" x14ac:dyDescent="0.25">
      <c r="A7660">
        <v>350</v>
      </c>
      <c r="B7660">
        <v>20240917</v>
      </c>
      <c r="C7660">
        <v>4.4000000000000004</v>
      </c>
      <c r="D7660">
        <v>16.100000000000001</v>
      </c>
      <c r="E7660">
        <v>1319</v>
      </c>
      <c r="F7660">
        <v>0</v>
      </c>
      <c r="G7660">
        <v>1028.5</v>
      </c>
      <c r="H7660">
        <v>82</v>
      </c>
      <c r="I7660" s="101" t="s">
        <v>39</v>
      </c>
      <c r="J7660" s="1">
        <f>DATEVALUE(RIGHT(jaar_zip[[#This Row],[YYYYMMDD]],2)&amp;"-"&amp;MID(jaar_zip[[#This Row],[YYYYMMDD]],5,2)&amp;"-"&amp;LEFT(jaar_zip[[#This Row],[YYYYMMDD]],4))</f>
        <v>45552</v>
      </c>
      <c r="K7660" s="101" t="str">
        <f>IF(AND(VALUE(MONTH(jaar_zip[[#This Row],[Datum]]))=1,VALUE(WEEKNUM(jaar_zip[[#This Row],[Datum]],21))&gt;51),RIGHT(YEAR(jaar_zip[[#This Row],[Datum]])-1,2),RIGHT(YEAR(jaar_zip[[#This Row],[Datum]]),2))&amp;"-"&amp; TEXT(WEEKNUM(jaar_zip[[#This Row],[Datum]],21),"00")</f>
        <v>24-38</v>
      </c>
      <c r="L7660" s="101">
        <f>MONTH(jaar_zip[[#This Row],[Datum]])</f>
        <v>9</v>
      </c>
      <c r="M7660" s="101">
        <f>IF(ISNUMBER(jaar_zip[[#This Row],[etmaaltemperatuur]]),IF(jaar_zip[[#This Row],[etmaaltemperatuur]]&lt;stookgrens,stookgrens-jaar_zip[[#This Row],[etmaaltemperatuur]],0),"")</f>
        <v>1.8999999999999986</v>
      </c>
      <c r="N7660" s="101">
        <f>IF(ISNUMBER(jaar_zip[[#This Row],[graaddagen]]),IF(OR(MONTH(jaar_zip[[#This Row],[Datum]])=1,MONTH(jaar_zip[[#This Row],[Datum]])=2,MONTH(jaar_zip[[#This Row],[Datum]])=11,MONTH(jaar_zip[[#This Row],[Datum]])=12),1.1,IF(OR(MONTH(jaar_zip[[#This Row],[Datum]])=3,MONTH(jaar_zip[[#This Row],[Datum]])=10),1,0.8))*jaar_zip[[#This Row],[graaddagen]],"")</f>
        <v>1.5199999999999989</v>
      </c>
      <c r="O7660" s="101">
        <f>IF(ISNUMBER(jaar_zip[[#This Row],[etmaaltemperatuur]]),IF(jaar_zip[[#This Row],[etmaaltemperatuur]]&gt;stookgrens,jaar_zip[[#This Row],[etmaaltemperatuur]]-stookgrens,0),"")</f>
        <v>0</v>
      </c>
    </row>
    <row r="7661" spans="1:15" x14ac:dyDescent="0.25">
      <c r="A7661">
        <v>350</v>
      </c>
      <c r="B7661">
        <v>20240918</v>
      </c>
      <c r="C7661">
        <v>4.5</v>
      </c>
      <c r="D7661">
        <v>16.600000000000001</v>
      </c>
      <c r="E7661">
        <v>1113</v>
      </c>
      <c r="F7661">
        <v>0</v>
      </c>
      <c r="G7661">
        <v>1026.8</v>
      </c>
      <c r="H7661">
        <v>86</v>
      </c>
      <c r="I7661" s="101" t="s">
        <v>39</v>
      </c>
      <c r="J7661" s="1">
        <f>DATEVALUE(RIGHT(jaar_zip[[#This Row],[YYYYMMDD]],2)&amp;"-"&amp;MID(jaar_zip[[#This Row],[YYYYMMDD]],5,2)&amp;"-"&amp;LEFT(jaar_zip[[#This Row],[YYYYMMDD]],4))</f>
        <v>45553</v>
      </c>
      <c r="K7661" s="101" t="str">
        <f>IF(AND(VALUE(MONTH(jaar_zip[[#This Row],[Datum]]))=1,VALUE(WEEKNUM(jaar_zip[[#This Row],[Datum]],21))&gt;51),RIGHT(YEAR(jaar_zip[[#This Row],[Datum]])-1,2),RIGHT(YEAR(jaar_zip[[#This Row],[Datum]]),2))&amp;"-"&amp; TEXT(WEEKNUM(jaar_zip[[#This Row],[Datum]],21),"00")</f>
        <v>24-38</v>
      </c>
      <c r="L7661" s="101">
        <f>MONTH(jaar_zip[[#This Row],[Datum]])</f>
        <v>9</v>
      </c>
      <c r="M7661" s="101">
        <f>IF(ISNUMBER(jaar_zip[[#This Row],[etmaaltemperatuur]]),IF(jaar_zip[[#This Row],[etmaaltemperatuur]]&lt;stookgrens,stookgrens-jaar_zip[[#This Row],[etmaaltemperatuur]],0),"")</f>
        <v>1.3999999999999986</v>
      </c>
      <c r="N7661" s="101">
        <f>IF(ISNUMBER(jaar_zip[[#This Row],[graaddagen]]),IF(OR(MONTH(jaar_zip[[#This Row],[Datum]])=1,MONTH(jaar_zip[[#This Row],[Datum]])=2,MONTH(jaar_zip[[#This Row],[Datum]])=11,MONTH(jaar_zip[[#This Row],[Datum]])=12),1.1,IF(OR(MONTH(jaar_zip[[#This Row],[Datum]])=3,MONTH(jaar_zip[[#This Row],[Datum]])=10),1,0.8))*jaar_zip[[#This Row],[graaddagen]],"")</f>
        <v>1.119999999999999</v>
      </c>
      <c r="O7661" s="101">
        <f>IF(ISNUMBER(jaar_zip[[#This Row],[etmaaltemperatuur]]),IF(jaar_zip[[#This Row],[etmaaltemperatuur]]&gt;stookgrens,jaar_zip[[#This Row],[etmaaltemperatuur]]-stookgrens,0),"")</f>
        <v>0</v>
      </c>
    </row>
    <row r="7662" spans="1:15" x14ac:dyDescent="0.25">
      <c r="A7662">
        <v>350</v>
      </c>
      <c r="B7662">
        <v>20240919</v>
      </c>
      <c r="C7662">
        <v>4.3</v>
      </c>
      <c r="D7662">
        <v>17.8</v>
      </c>
      <c r="E7662">
        <v>1567</v>
      </c>
      <c r="F7662">
        <v>0</v>
      </c>
      <c r="G7662">
        <v>1023.6</v>
      </c>
      <c r="H7662">
        <v>82</v>
      </c>
      <c r="I7662" s="101" t="s">
        <v>39</v>
      </c>
      <c r="J7662" s="1">
        <f>DATEVALUE(RIGHT(jaar_zip[[#This Row],[YYYYMMDD]],2)&amp;"-"&amp;MID(jaar_zip[[#This Row],[YYYYMMDD]],5,2)&amp;"-"&amp;LEFT(jaar_zip[[#This Row],[YYYYMMDD]],4))</f>
        <v>45554</v>
      </c>
      <c r="K7662" s="101" t="str">
        <f>IF(AND(VALUE(MONTH(jaar_zip[[#This Row],[Datum]]))=1,VALUE(WEEKNUM(jaar_zip[[#This Row],[Datum]],21))&gt;51),RIGHT(YEAR(jaar_zip[[#This Row],[Datum]])-1,2),RIGHT(YEAR(jaar_zip[[#This Row],[Datum]]),2))&amp;"-"&amp; TEXT(WEEKNUM(jaar_zip[[#This Row],[Datum]],21),"00")</f>
        <v>24-38</v>
      </c>
      <c r="L7662" s="101">
        <f>MONTH(jaar_zip[[#This Row],[Datum]])</f>
        <v>9</v>
      </c>
      <c r="M7662" s="101">
        <f>IF(ISNUMBER(jaar_zip[[#This Row],[etmaaltemperatuur]]),IF(jaar_zip[[#This Row],[etmaaltemperatuur]]&lt;stookgrens,stookgrens-jaar_zip[[#This Row],[etmaaltemperatuur]],0),"")</f>
        <v>0.19999999999999929</v>
      </c>
      <c r="N7662" s="101">
        <f>IF(ISNUMBER(jaar_zip[[#This Row],[graaddagen]]),IF(OR(MONTH(jaar_zip[[#This Row],[Datum]])=1,MONTH(jaar_zip[[#This Row],[Datum]])=2,MONTH(jaar_zip[[#This Row],[Datum]])=11,MONTH(jaar_zip[[#This Row],[Datum]])=12),1.1,IF(OR(MONTH(jaar_zip[[#This Row],[Datum]])=3,MONTH(jaar_zip[[#This Row],[Datum]])=10),1,0.8))*jaar_zip[[#This Row],[graaddagen]],"")</f>
        <v>0.15999999999999945</v>
      </c>
      <c r="O7662" s="101">
        <f>IF(ISNUMBER(jaar_zip[[#This Row],[etmaaltemperatuur]]),IF(jaar_zip[[#This Row],[etmaaltemperatuur]]&gt;stookgrens,jaar_zip[[#This Row],[etmaaltemperatuur]]-stookgrens,0),"")</f>
        <v>0</v>
      </c>
    </row>
    <row r="7663" spans="1:15" x14ac:dyDescent="0.25">
      <c r="A7663">
        <v>350</v>
      </c>
      <c r="B7663">
        <v>20240920</v>
      </c>
      <c r="C7663">
        <v>4.0999999999999996</v>
      </c>
      <c r="D7663">
        <v>17.7</v>
      </c>
      <c r="E7663">
        <v>1585</v>
      </c>
      <c r="F7663">
        <v>0</v>
      </c>
      <c r="G7663">
        <v>1020.8</v>
      </c>
      <c r="H7663">
        <v>74</v>
      </c>
      <c r="I7663" s="101" t="s">
        <v>39</v>
      </c>
      <c r="J7663" s="1">
        <f>DATEVALUE(RIGHT(jaar_zip[[#This Row],[YYYYMMDD]],2)&amp;"-"&amp;MID(jaar_zip[[#This Row],[YYYYMMDD]],5,2)&amp;"-"&amp;LEFT(jaar_zip[[#This Row],[YYYYMMDD]],4))</f>
        <v>45555</v>
      </c>
      <c r="K7663" s="101" t="str">
        <f>IF(AND(VALUE(MONTH(jaar_zip[[#This Row],[Datum]]))=1,VALUE(WEEKNUM(jaar_zip[[#This Row],[Datum]],21))&gt;51),RIGHT(YEAR(jaar_zip[[#This Row],[Datum]])-1,2),RIGHT(YEAR(jaar_zip[[#This Row],[Datum]]),2))&amp;"-"&amp; TEXT(WEEKNUM(jaar_zip[[#This Row],[Datum]],21),"00")</f>
        <v>24-38</v>
      </c>
      <c r="L7663" s="101">
        <f>MONTH(jaar_zip[[#This Row],[Datum]])</f>
        <v>9</v>
      </c>
      <c r="M7663" s="101">
        <f>IF(ISNUMBER(jaar_zip[[#This Row],[etmaaltemperatuur]]),IF(jaar_zip[[#This Row],[etmaaltemperatuur]]&lt;stookgrens,stookgrens-jaar_zip[[#This Row],[etmaaltemperatuur]],0),"")</f>
        <v>0.30000000000000071</v>
      </c>
      <c r="N7663" s="101">
        <f>IF(ISNUMBER(jaar_zip[[#This Row],[graaddagen]]),IF(OR(MONTH(jaar_zip[[#This Row],[Datum]])=1,MONTH(jaar_zip[[#This Row],[Datum]])=2,MONTH(jaar_zip[[#This Row],[Datum]])=11,MONTH(jaar_zip[[#This Row],[Datum]])=12),1.1,IF(OR(MONTH(jaar_zip[[#This Row],[Datum]])=3,MONTH(jaar_zip[[#This Row],[Datum]])=10),1,0.8))*jaar_zip[[#This Row],[graaddagen]],"")</f>
        <v>0.24000000000000057</v>
      </c>
      <c r="O7663" s="101">
        <f>IF(ISNUMBER(jaar_zip[[#This Row],[etmaaltemperatuur]]),IF(jaar_zip[[#This Row],[etmaaltemperatuur]]&gt;stookgrens,jaar_zip[[#This Row],[etmaaltemperatuur]]-stookgrens,0),"")</f>
        <v>0</v>
      </c>
    </row>
    <row r="7664" spans="1:15" x14ac:dyDescent="0.25">
      <c r="A7664">
        <v>350</v>
      </c>
      <c r="B7664">
        <v>20240921</v>
      </c>
      <c r="C7664">
        <v>1.6</v>
      </c>
      <c r="D7664">
        <v>17.399999999999999</v>
      </c>
      <c r="E7664">
        <v>1554</v>
      </c>
      <c r="F7664">
        <v>0</v>
      </c>
      <c r="G7664">
        <v>1018.9</v>
      </c>
      <c r="H7664">
        <v>78</v>
      </c>
      <c r="I7664" s="101" t="s">
        <v>39</v>
      </c>
      <c r="J7664" s="1">
        <f>DATEVALUE(RIGHT(jaar_zip[[#This Row],[YYYYMMDD]],2)&amp;"-"&amp;MID(jaar_zip[[#This Row],[YYYYMMDD]],5,2)&amp;"-"&amp;LEFT(jaar_zip[[#This Row],[YYYYMMDD]],4))</f>
        <v>45556</v>
      </c>
      <c r="K7664" s="101" t="str">
        <f>IF(AND(VALUE(MONTH(jaar_zip[[#This Row],[Datum]]))=1,VALUE(WEEKNUM(jaar_zip[[#This Row],[Datum]],21))&gt;51),RIGHT(YEAR(jaar_zip[[#This Row],[Datum]])-1,2),RIGHT(YEAR(jaar_zip[[#This Row],[Datum]]),2))&amp;"-"&amp; TEXT(WEEKNUM(jaar_zip[[#This Row],[Datum]],21),"00")</f>
        <v>24-38</v>
      </c>
      <c r="L7664" s="101">
        <f>MONTH(jaar_zip[[#This Row],[Datum]])</f>
        <v>9</v>
      </c>
      <c r="M7664" s="101">
        <f>IF(ISNUMBER(jaar_zip[[#This Row],[etmaaltemperatuur]]),IF(jaar_zip[[#This Row],[etmaaltemperatuur]]&lt;stookgrens,stookgrens-jaar_zip[[#This Row],[etmaaltemperatuur]],0),"")</f>
        <v>0.60000000000000142</v>
      </c>
      <c r="N7664" s="101">
        <f>IF(ISNUMBER(jaar_zip[[#This Row],[graaddagen]]),IF(OR(MONTH(jaar_zip[[#This Row],[Datum]])=1,MONTH(jaar_zip[[#This Row],[Datum]])=2,MONTH(jaar_zip[[#This Row],[Datum]])=11,MONTH(jaar_zip[[#This Row],[Datum]])=12),1.1,IF(OR(MONTH(jaar_zip[[#This Row],[Datum]])=3,MONTH(jaar_zip[[#This Row],[Datum]])=10),1,0.8))*jaar_zip[[#This Row],[graaddagen]],"")</f>
        <v>0.48000000000000115</v>
      </c>
      <c r="O7664" s="101">
        <f>IF(ISNUMBER(jaar_zip[[#This Row],[etmaaltemperatuur]]),IF(jaar_zip[[#This Row],[etmaaltemperatuur]]&gt;stookgrens,jaar_zip[[#This Row],[etmaaltemperatuur]]-stookgrens,0),"")</f>
        <v>0</v>
      </c>
    </row>
    <row r="7665" spans="1:15" x14ac:dyDescent="0.25">
      <c r="A7665">
        <v>350</v>
      </c>
      <c r="B7665">
        <v>20240922</v>
      </c>
      <c r="C7665">
        <v>1.5</v>
      </c>
      <c r="D7665">
        <v>17.600000000000001</v>
      </c>
      <c r="E7665">
        <v>834</v>
      </c>
      <c r="F7665">
        <v>1.9</v>
      </c>
      <c r="G7665">
        <v>1013.7</v>
      </c>
      <c r="H7665">
        <v>83</v>
      </c>
      <c r="I7665" s="101" t="s">
        <v>39</v>
      </c>
      <c r="J7665" s="1">
        <f>DATEVALUE(RIGHT(jaar_zip[[#This Row],[YYYYMMDD]],2)&amp;"-"&amp;MID(jaar_zip[[#This Row],[YYYYMMDD]],5,2)&amp;"-"&amp;LEFT(jaar_zip[[#This Row],[YYYYMMDD]],4))</f>
        <v>45557</v>
      </c>
      <c r="K7665" s="101" t="str">
        <f>IF(AND(VALUE(MONTH(jaar_zip[[#This Row],[Datum]]))=1,VALUE(WEEKNUM(jaar_zip[[#This Row],[Datum]],21))&gt;51),RIGHT(YEAR(jaar_zip[[#This Row],[Datum]])-1,2),RIGHT(YEAR(jaar_zip[[#This Row],[Datum]]),2))&amp;"-"&amp; TEXT(WEEKNUM(jaar_zip[[#This Row],[Datum]],21),"00")</f>
        <v>24-38</v>
      </c>
      <c r="L7665" s="101">
        <f>MONTH(jaar_zip[[#This Row],[Datum]])</f>
        <v>9</v>
      </c>
      <c r="M7665" s="101">
        <f>IF(ISNUMBER(jaar_zip[[#This Row],[etmaaltemperatuur]]),IF(jaar_zip[[#This Row],[etmaaltemperatuur]]&lt;stookgrens,stookgrens-jaar_zip[[#This Row],[etmaaltemperatuur]],0),"")</f>
        <v>0.39999999999999858</v>
      </c>
      <c r="N7665" s="101">
        <f>IF(ISNUMBER(jaar_zip[[#This Row],[graaddagen]]),IF(OR(MONTH(jaar_zip[[#This Row],[Datum]])=1,MONTH(jaar_zip[[#This Row],[Datum]])=2,MONTH(jaar_zip[[#This Row],[Datum]])=11,MONTH(jaar_zip[[#This Row],[Datum]])=12),1.1,IF(OR(MONTH(jaar_zip[[#This Row],[Datum]])=3,MONTH(jaar_zip[[#This Row],[Datum]])=10),1,0.8))*jaar_zip[[#This Row],[graaddagen]],"")</f>
        <v>0.3199999999999989</v>
      </c>
      <c r="O7665" s="101">
        <f>IF(ISNUMBER(jaar_zip[[#This Row],[etmaaltemperatuur]]),IF(jaar_zip[[#This Row],[etmaaltemperatuur]]&gt;stookgrens,jaar_zip[[#This Row],[etmaaltemperatuur]]-stookgrens,0),"")</f>
        <v>0</v>
      </c>
    </row>
    <row r="7666" spans="1:15" x14ac:dyDescent="0.25">
      <c r="A7666">
        <v>350</v>
      </c>
      <c r="B7666">
        <v>20240923</v>
      </c>
      <c r="C7666">
        <v>3.3</v>
      </c>
      <c r="D7666">
        <v>16.7</v>
      </c>
      <c r="E7666">
        <v>1021</v>
      </c>
      <c r="F7666">
        <v>-0.1</v>
      </c>
      <c r="G7666">
        <v>1007.1</v>
      </c>
      <c r="H7666">
        <v>83</v>
      </c>
      <c r="I7666" s="101" t="s">
        <v>39</v>
      </c>
      <c r="J7666" s="1">
        <f>DATEVALUE(RIGHT(jaar_zip[[#This Row],[YYYYMMDD]],2)&amp;"-"&amp;MID(jaar_zip[[#This Row],[YYYYMMDD]],5,2)&amp;"-"&amp;LEFT(jaar_zip[[#This Row],[YYYYMMDD]],4))</f>
        <v>45558</v>
      </c>
      <c r="K7666" s="101" t="str">
        <f>IF(AND(VALUE(MONTH(jaar_zip[[#This Row],[Datum]]))=1,VALUE(WEEKNUM(jaar_zip[[#This Row],[Datum]],21))&gt;51),RIGHT(YEAR(jaar_zip[[#This Row],[Datum]])-1,2),RIGHT(YEAR(jaar_zip[[#This Row],[Datum]]),2))&amp;"-"&amp; TEXT(WEEKNUM(jaar_zip[[#This Row],[Datum]],21),"00")</f>
        <v>24-39</v>
      </c>
      <c r="L7666" s="101">
        <f>MONTH(jaar_zip[[#This Row],[Datum]])</f>
        <v>9</v>
      </c>
      <c r="M7666" s="101">
        <f>IF(ISNUMBER(jaar_zip[[#This Row],[etmaaltemperatuur]]),IF(jaar_zip[[#This Row],[etmaaltemperatuur]]&lt;stookgrens,stookgrens-jaar_zip[[#This Row],[etmaaltemperatuur]],0),"")</f>
        <v>1.3000000000000007</v>
      </c>
      <c r="N7666" s="101">
        <f>IF(ISNUMBER(jaar_zip[[#This Row],[graaddagen]]),IF(OR(MONTH(jaar_zip[[#This Row],[Datum]])=1,MONTH(jaar_zip[[#This Row],[Datum]])=2,MONTH(jaar_zip[[#This Row],[Datum]])=11,MONTH(jaar_zip[[#This Row],[Datum]])=12),1.1,IF(OR(MONTH(jaar_zip[[#This Row],[Datum]])=3,MONTH(jaar_zip[[#This Row],[Datum]])=10),1,0.8))*jaar_zip[[#This Row],[graaddagen]],"")</f>
        <v>1.0400000000000007</v>
      </c>
      <c r="O7666" s="101">
        <f>IF(ISNUMBER(jaar_zip[[#This Row],[etmaaltemperatuur]]),IF(jaar_zip[[#This Row],[etmaaltemperatuur]]&gt;stookgrens,jaar_zip[[#This Row],[etmaaltemperatuur]]-stookgrens,0),"")</f>
        <v>0</v>
      </c>
    </row>
    <row r="7667" spans="1:15" x14ac:dyDescent="0.25">
      <c r="A7667">
        <v>350</v>
      </c>
      <c r="B7667">
        <v>20240924</v>
      </c>
      <c r="C7667">
        <v>3.1</v>
      </c>
      <c r="D7667">
        <v>14.7</v>
      </c>
      <c r="E7667">
        <v>830</v>
      </c>
      <c r="F7667">
        <v>5.7</v>
      </c>
      <c r="G7667">
        <v>1003.1</v>
      </c>
      <c r="H7667">
        <v>88</v>
      </c>
      <c r="I7667" s="101" t="s">
        <v>39</v>
      </c>
      <c r="J7667" s="1">
        <f>DATEVALUE(RIGHT(jaar_zip[[#This Row],[YYYYMMDD]],2)&amp;"-"&amp;MID(jaar_zip[[#This Row],[YYYYMMDD]],5,2)&amp;"-"&amp;LEFT(jaar_zip[[#This Row],[YYYYMMDD]],4))</f>
        <v>45559</v>
      </c>
      <c r="K7667" s="101" t="str">
        <f>IF(AND(VALUE(MONTH(jaar_zip[[#This Row],[Datum]]))=1,VALUE(WEEKNUM(jaar_zip[[#This Row],[Datum]],21))&gt;51),RIGHT(YEAR(jaar_zip[[#This Row],[Datum]])-1,2),RIGHT(YEAR(jaar_zip[[#This Row],[Datum]]),2))&amp;"-"&amp; TEXT(WEEKNUM(jaar_zip[[#This Row],[Datum]],21),"00")</f>
        <v>24-39</v>
      </c>
      <c r="L7667" s="101">
        <f>MONTH(jaar_zip[[#This Row],[Datum]])</f>
        <v>9</v>
      </c>
      <c r="M7667" s="101">
        <f>IF(ISNUMBER(jaar_zip[[#This Row],[etmaaltemperatuur]]),IF(jaar_zip[[#This Row],[etmaaltemperatuur]]&lt;stookgrens,stookgrens-jaar_zip[[#This Row],[etmaaltemperatuur]],0),"")</f>
        <v>3.3000000000000007</v>
      </c>
      <c r="N7667" s="101">
        <f>IF(ISNUMBER(jaar_zip[[#This Row],[graaddagen]]),IF(OR(MONTH(jaar_zip[[#This Row],[Datum]])=1,MONTH(jaar_zip[[#This Row],[Datum]])=2,MONTH(jaar_zip[[#This Row],[Datum]])=11,MONTH(jaar_zip[[#This Row],[Datum]])=12),1.1,IF(OR(MONTH(jaar_zip[[#This Row],[Datum]])=3,MONTH(jaar_zip[[#This Row],[Datum]])=10),1,0.8))*jaar_zip[[#This Row],[graaddagen]],"")</f>
        <v>2.6400000000000006</v>
      </c>
      <c r="O7667" s="101">
        <f>IF(ISNUMBER(jaar_zip[[#This Row],[etmaaltemperatuur]]),IF(jaar_zip[[#This Row],[etmaaltemperatuur]]&gt;stookgrens,jaar_zip[[#This Row],[etmaaltemperatuur]]-stookgrens,0),"")</f>
        <v>0</v>
      </c>
    </row>
    <row r="7668" spans="1:15" x14ac:dyDescent="0.25">
      <c r="A7668">
        <v>350</v>
      </c>
      <c r="B7668">
        <v>20240925</v>
      </c>
      <c r="C7668">
        <v>3.6</v>
      </c>
      <c r="D7668">
        <v>15</v>
      </c>
      <c r="E7668">
        <v>731</v>
      </c>
      <c r="F7668">
        <v>6</v>
      </c>
      <c r="G7668">
        <v>1000.9</v>
      </c>
      <c r="H7668">
        <v>88</v>
      </c>
      <c r="I7668" s="101" t="s">
        <v>39</v>
      </c>
      <c r="J7668" s="1">
        <f>DATEVALUE(RIGHT(jaar_zip[[#This Row],[YYYYMMDD]],2)&amp;"-"&amp;MID(jaar_zip[[#This Row],[YYYYMMDD]],5,2)&amp;"-"&amp;LEFT(jaar_zip[[#This Row],[YYYYMMDD]],4))</f>
        <v>45560</v>
      </c>
      <c r="K7668" s="101" t="str">
        <f>IF(AND(VALUE(MONTH(jaar_zip[[#This Row],[Datum]]))=1,VALUE(WEEKNUM(jaar_zip[[#This Row],[Datum]],21))&gt;51),RIGHT(YEAR(jaar_zip[[#This Row],[Datum]])-1,2),RIGHT(YEAR(jaar_zip[[#This Row],[Datum]]),2))&amp;"-"&amp; TEXT(WEEKNUM(jaar_zip[[#This Row],[Datum]],21),"00")</f>
        <v>24-39</v>
      </c>
      <c r="L7668" s="101">
        <f>MONTH(jaar_zip[[#This Row],[Datum]])</f>
        <v>9</v>
      </c>
      <c r="M7668" s="101">
        <f>IF(ISNUMBER(jaar_zip[[#This Row],[etmaaltemperatuur]]),IF(jaar_zip[[#This Row],[etmaaltemperatuur]]&lt;stookgrens,stookgrens-jaar_zip[[#This Row],[etmaaltemperatuur]],0),"")</f>
        <v>3</v>
      </c>
      <c r="N7668" s="101">
        <f>IF(ISNUMBER(jaar_zip[[#This Row],[graaddagen]]),IF(OR(MONTH(jaar_zip[[#This Row],[Datum]])=1,MONTH(jaar_zip[[#This Row],[Datum]])=2,MONTH(jaar_zip[[#This Row],[Datum]])=11,MONTH(jaar_zip[[#This Row],[Datum]])=12),1.1,IF(OR(MONTH(jaar_zip[[#This Row],[Datum]])=3,MONTH(jaar_zip[[#This Row],[Datum]])=10),1,0.8))*jaar_zip[[#This Row],[graaddagen]],"")</f>
        <v>2.4000000000000004</v>
      </c>
      <c r="O7668" s="101">
        <f>IF(ISNUMBER(jaar_zip[[#This Row],[etmaaltemperatuur]]),IF(jaar_zip[[#This Row],[etmaaltemperatuur]]&gt;stookgrens,jaar_zip[[#This Row],[etmaaltemperatuur]]-stookgrens,0),"")</f>
        <v>0</v>
      </c>
    </row>
    <row r="7669" spans="1:15" x14ac:dyDescent="0.25">
      <c r="A7669">
        <v>350</v>
      </c>
      <c r="B7669">
        <v>20240926</v>
      </c>
      <c r="C7669">
        <v>5.0999999999999996</v>
      </c>
      <c r="D7669">
        <v>15.7</v>
      </c>
      <c r="E7669">
        <v>966</v>
      </c>
      <c r="F7669">
        <v>9.6</v>
      </c>
      <c r="G7669">
        <v>990.2</v>
      </c>
      <c r="H7669">
        <v>86</v>
      </c>
      <c r="I7669" s="101" t="s">
        <v>39</v>
      </c>
      <c r="J7669" s="1">
        <f>DATEVALUE(RIGHT(jaar_zip[[#This Row],[YYYYMMDD]],2)&amp;"-"&amp;MID(jaar_zip[[#This Row],[YYYYMMDD]],5,2)&amp;"-"&amp;LEFT(jaar_zip[[#This Row],[YYYYMMDD]],4))</f>
        <v>45561</v>
      </c>
      <c r="K7669" s="101" t="str">
        <f>IF(AND(VALUE(MONTH(jaar_zip[[#This Row],[Datum]]))=1,VALUE(WEEKNUM(jaar_zip[[#This Row],[Datum]],21))&gt;51),RIGHT(YEAR(jaar_zip[[#This Row],[Datum]])-1,2),RIGHT(YEAR(jaar_zip[[#This Row],[Datum]]),2))&amp;"-"&amp; TEXT(WEEKNUM(jaar_zip[[#This Row],[Datum]],21),"00")</f>
        <v>24-39</v>
      </c>
      <c r="L7669" s="101">
        <f>MONTH(jaar_zip[[#This Row],[Datum]])</f>
        <v>9</v>
      </c>
      <c r="M7669" s="101">
        <f>IF(ISNUMBER(jaar_zip[[#This Row],[etmaaltemperatuur]]),IF(jaar_zip[[#This Row],[etmaaltemperatuur]]&lt;stookgrens,stookgrens-jaar_zip[[#This Row],[etmaaltemperatuur]],0),"")</f>
        <v>2.3000000000000007</v>
      </c>
      <c r="N7669" s="101">
        <f>IF(ISNUMBER(jaar_zip[[#This Row],[graaddagen]]),IF(OR(MONTH(jaar_zip[[#This Row],[Datum]])=1,MONTH(jaar_zip[[#This Row],[Datum]])=2,MONTH(jaar_zip[[#This Row],[Datum]])=11,MONTH(jaar_zip[[#This Row],[Datum]])=12),1.1,IF(OR(MONTH(jaar_zip[[#This Row],[Datum]])=3,MONTH(jaar_zip[[#This Row],[Datum]])=10),1,0.8))*jaar_zip[[#This Row],[graaddagen]],"")</f>
        <v>1.8400000000000007</v>
      </c>
      <c r="O7669" s="101">
        <f>IF(ISNUMBER(jaar_zip[[#This Row],[etmaaltemperatuur]]),IF(jaar_zip[[#This Row],[etmaaltemperatuur]]&gt;stookgrens,jaar_zip[[#This Row],[etmaaltemperatuur]]-stookgrens,0),"")</f>
        <v>0</v>
      </c>
    </row>
    <row r="7670" spans="1:15" x14ac:dyDescent="0.25">
      <c r="A7670">
        <v>350</v>
      </c>
      <c r="B7670">
        <v>20240927</v>
      </c>
      <c r="C7670">
        <v>5.8</v>
      </c>
      <c r="D7670">
        <v>12.5</v>
      </c>
      <c r="E7670">
        <v>541</v>
      </c>
      <c r="F7670">
        <v>3.8</v>
      </c>
      <c r="G7670">
        <v>998.9</v>
      </c>
      <c r="H7670">
        <v>81</v>
      </c>
      <c r="I7670" s="101" t="s">
        <v>39</v>
      </c>
      <c r="J7670" s="1">
        <f>DATEVALUE(RIGHT(jaar_zip[[#This Row],[YYYYMMDD]],2)&amp;"-"&amp;MID(jaar_zip[[#This Row],[YYYYMMDD]],5,2)&amp;"-"&amp;LEFT(jaar_zip[[#This Row],[YYYYMMDD]],4))</f>
        <v>45562</v>
      </c>
      <c r="K7670" s="101" t="str">
        <f>IF(AND(VALUE(MONTH(jaar_zip[[#This Row],[Datum]]))=1,VALUE(WEEKNUM(jaar_zip[[#This Row],[Datum]],21))&gt;51),RIGHT(YEAR(jaar_zip[[#This Row],[Datum]])-1,2),RIGHT(YEAR(jaar_zip[[#This Row],[Datum]]),2))&amp;"-"&amp; TEXT(WEEKNUM(jaar_zip[[#This Row],[Datum]],21),"00")</f>
        <v>24-39</v>
      </c>
      <c r="L7670" s="101">
        <f>MONTH(jaar_zip[[#This Row],[Datum]])</f>
        <v>9</v>
      </c>
      <c r="M7670" s="101">
        <f>IF(ISNUMBER(jaar_zip[[#This Row],[etmaaltemperatuur]]),IF(jaar_zip[[#This Row],[etmaaltemperatuur]]&lt;stookgrens,stookgrens-jaar_zip[[#This Row],[etmaaltemperatuur]],0),"")</f>
        <v>5.5</v>
      </c>
      <c r="N7670" s="101">
        <f>IF(ISNUMBER(jaar_zip[[#This Row],[graaddagen]]),IF(OR(MONTH(jaar_zip[[#This Row],[Datum]])=1,MONTH(jaar_zip[[#This Row],[Datum]])=2,MONTH(jaar_zip[[#This Row],[Datum]])=11,MONTH(jaar_zip[[#This Row],[Datum]])=12),1.1,IF(OR(MONTH(jaar_zip[[#This Row],[Datum]])=3,MONTH(jaar_zip[[#This Row],[Datum]])=10),1,0.8))*jaar_zip[[#This Row],[graaddagen]],"")</f>
        <v>4.4000000000000004</v>
      </c>
      <c r="O7670" s="101">
        <f>IF(ISNUMBER(jaar_zip[[#This Row],[etmaaltemperatuur]]),IF(jaar_zip[[#This Row],[etmaaltemperatuur]]&gt;stookgrens,jaar_zip[[#This Row],[etmaaltemperatuur]]-stookgrens,0),"")</f>
        <v>0</v>
      </c>
    </row>
    <row r="7671" spans="1:15" x14ac:dyDescent="0.25">
      <c r="A7671">
        <v>350</v>
      </c>
      <c r="B7671">
        <v>20240928</v>
      </c>
      <c r="C7671">
        <v>2.6</v>
      </c>
      <c r="D7671">
        <v>10.199999999999999</v>
      </c>
      <c r="E7671">
        <v>984</v>
      </c>
      <c r="F7671">
        <v>2.6</v>
      </c>
      <c r="G7671">
        <v>1021.3</v>
      </c>
      <c r="H7671">
        <v>86</v>
      </c>
      <c r="I7671" s="101" t="s">
        <v>39</v>
      </c>
      <c r="J7671" s="1">
        <f>DATEVALUE(RIGHT(jaar_zip[[#This Row],[YYYYMMDD]],2)&amp;"-"&amp;MID(jaar_zip[[#This Row],[YYYYMMDD]],5,2)&amp;"-"&amp;LEFT(jaar_zip[[#This Row],[YYYYMMDD]],4))</f>
        <v>45563</v>
      </c>
      <c r="K7671" s="101" t="str">
        <f>IF(AND(VALUE(MONTH(jaar_zip[[#This Row],[Datum]]))=1,VALUE(WEEKNUM(jaar_zip[[#This Row],[Datum]],21))&gt;51),RIGHT(YEAR(jaar_zip[[#This Row],[Datum]])-1,2),RIGHT(YEAR(jaar_zip[[#This Row],[Datum]]),2))&amp;"-"&amp; TEXT(WEEKNUM(jaar_zip[[#This Row],[Datum]],21),"00")</f>
        <v>24-39</v>
      </c>
      <c r="L7671" s="101">
        <f>MONTH(jaar_zip[[#This Row],[Datum]])</f>
        <v>9</v>
      </c>
      <c r="M7671" s="101">
        <f>IF(ISNUMBER(jaar_zip[[#This Row],[etmaaltemperatuur]]),IF(jaar_zip[[#This Row],[etmaaltemperatuur]]&lt;stookgrens,stookgrens-jaar_zip[[#This Row],[etmaaltemperatuur]],0),"")</f>
        <v>7.8000000000000007</v>
      </c>
      <c r="N7671" s="101">
        <f>IF(ISNUMBER(jaar_zip[[#This Row],[graaddagen]]),IF(OR(MONTH(jaar_zip[[#This Row],[Datum]])=1,MONTH(jaar_zip[[#This Row],[Datum]])=2,MONTH(jaar_zip[[#This Row],[Datum]])=11,MONTH(jaar_zip[[#This Row],[Datum]])=12),1.1,IF(OR(MONTH(jaar_zip[[#This Row],[Datum]])=3,MONTH(jaar_zip[[#This Row],[Datum]])=10),1,0.8))*jaar_zip[[#This Row],[graaddagen]],"")</f>
        <v>6.2400000000000011</v>
      </c>
      <c r="O7671" s="101">
        <f>IF(ISNUMBER(jaar_zip[[#This Row],[etmaaltemperatuur]]),IF(jaar_zip[[#This Row],[etmaaltemperatuur]]&gt;stookgrens,jaar_zip[[#This Row],[etmaaltemperatuur]]-stookgrens,0),"")</f>
        <v>0</v>
      </c>
    </row>
    <row r="7672" spans="1:15" x14ac:dyDescent="0.25">
      <c r="A7672">
        <v>350</v>
      </c>
      <c r="B7672">
        <v>20240929</v>
      </c>
      <c r="C7672">
        <v>2.8</v>
      </c>
      <c r="D7672">
        <v>9.5</v>
      </c>
      <c r="E7672">
        <v>1006</v>
      </c>
      <c r="F7672">
        <v>0</v>
      </c>
      <c r="G7672">
        <v>1024.3</v>
      </c>
      <c r="H7672">
        <v>79</v>
      </c>
      <c r="I7672" s="101" t="s">
        <v>39</v>
      </c>
      <c r="J7672" s="1">
        <f>DATEVALUE(RIGHT(jaar_zip[[#This Row],[YYYYMMDD]],2)&amp;"-"&amp;MID(jaar_zip[[#This Row],[YYYYMMDD]],5,2)&amp;"-"&amp;LEFT(jaar_zip[[#This Row],[YYYYMMDD]],4))</f>
        <v>45564</v>
      </c>
      <c r="K7672" s="101" t="str">
        <f>IF(AND(VALUE(MONTH(jaar_zip[[#This Row],[Datum]]))=1,VALUE(WEEKNUM(jaar_zip[[#This Row],[Datum]],21))&gt;51),RIGHT(YEAR(jaar_zip[[#This Row],[Datum]])-1,2),RIGHT(YEAR(jaar_zip[[#This Row],[Datum]]),2))&amp;"-"&amp; TEXT(WEEKNUM(jaar_zip[[#This Row],[Datum]],21),"00")</f>
        <v>24-39</v>
      </c>
      <c r="L7672" s="101">
        <f>MONTH(jaar_zip[[#This Row],[Datum]])</f>
        <v>9</v>
      </c>
      <c r="M7672" s="101">
        <f>IF(ISNUMBER(jaar_zip[[#This Row],[etmaaltemperatuur]]),IF(jaar_zip[[#This Row],[etmaaltemperatuur]]&lt;stookgrens,stookgrens-jaar_zip[[#This Row],[etmaaltemperatuur]],0),"")</f>
        <v>8.5</v>
      </c>
      <c r="N7672" s="101">
        <f>IF(ISNUMBER(jaar_zip[[#This Row],[graaddagen]]),IF(OR(MONTH(jaar_zip[[#This Row],[Datum]])=1,MONTH(jaar_zip[[#This Row],[Datum]])=2,MONTH(jaar_zip[[#This Row],[Datum]])=11,MONTH(jaar_zip[[#This Row],[Datum]])=12),1.1,IF(OR(MONTH(jaar_zip[[#This Row],[Datum]])=3,MONTH(jaar_zip[[#This Row],[Datum]])=10),1,0.8))*jaar_zip[[#This Row],[graaddagen]],"")</f>
        <v>6.8000000000000007</v>
      </c>
      <c r="O7672" s="101">
        <f>IF(ISNUMBER(jaar_zip[[#This Row],[etmaaltemperatuur]]),IF(jaar_zip[[#This Row],[etmaaltemperatuur]]&gt;stookgrens,jaar_zip[[#This Row],[etmaaltemperatuur]]-stookgrens,0),"")</f>
        <v>0</v>
      </c>
    </row>
    <row r="7673" spans="1:15" x14ac:dyDescent="0.25">
      <c r="A7673">
        <v>350</v>
      </c>
      <c r="B7673">
        <v>20240930</v>
      </c>
      <c r="C7673">
        <v>5</v>
      </c>
      <c r="D7673">
        <v>12.5</v>
      </c>
      <c r="E7673">
        <v>316</v>
      </c>
      <c r="F7673">
        <v>6.5</v>
      </c>
      <c r="G7673">
        <v>1008.3</v>
      </c>
      <c r="H7673">
        <v>88</v>
      </c>
      <c r="I7673" s="101" t="s">
        <v>39</v>
      </c>
      <c r="J7673" s="1">
        <f>DATEVALUE(RIGHT(jaar_zip[[#This Row],[YYYYMMDD]],2)&amp;"-"&amp;MID(jaar_zip[[#This Row],[YYYYMMDD]],5,2)&amp;"-"&amp;LEFT(jaar_zip[[#This Row],[YYYYMMDD]],4))</f>
        <v>45565</v>
      </c>
      <c r="K7673" s="101" t="str">
        <f>IF(AND(VALUE(MONTH(jaar_zip[[#This Row],[Datum]]))=1,VALUE(WEEKNUM(jaar_zip[[#This Row],[Datum]],21))&gt;51),RIGHT(YEAR(jaar_zip[[#This Row],[Datum]])-1,2),RIGHT(YEAR(jaar_zip[[#This Row],[Datum]]),2))&amp;"-"&amp; TEXT(WEEKNUM(jaar_zip[[#This Row],[Datum]],21),"00")</f>
        <v>24-40</v>
      </c>
      <c r="L7673" s="101">
        <f>MONTH(jaar_zip[[#This Row],[Datum]])</f>
        <v>9</v>
      </c>
      <c r="M7673" s="101">
        <f>IF(ISNUMBER(jaar_zip[[#This Row],[etmaaltemperatuur]]),IF(jaar_zip[[#This Row],[etmaaltemperatuur]]&lt;stookgrens,stookgrens-jaar_zip[[#This Row],[etmaaltemperatuur]],0),"")</f>
        <v>5.5</v>
      </c>
      <c r="N7673" s="101">
        <f>IF(ISNUMBER(jaar_zip[[#This Row],[graaddagen]]),IF(OR(MONTH(jaar_zip[[#This Row],[Datum]])=1,MONTH(jaar_zip[[#This Row],[Datum]])=2,MONTH(jaar_zip[[#This Row],[Datum]])=11,MONTH(jaar_zip[[#This Row],[Datum]])=12),1.1,IF(OR(MONTH(jaar_zip[[#This Row],[Datum]])=3,MONTH(jaar_zip[[#This Row],[Datum]])=10),1,0.8))*jaar_zip[[#This Row],[graaddagen]],"")</f>
        <v>4.4000000000000004</v>
      </c>
      <c r="O7673" s="101">
        <f>IF(ISNUMBER(jaar_zip[[#This Row],[etmaaltemperatuur]]),IF(jaar_zip[[#This Row],[etmaaltemperatuur]]&gt;stookgrens,jaar_zip[[#This Row],[etmaaltemperatuur]]-stookgrens,0),"")</f>
        <v>0</v>
      </c>
    </row>
    <row r="7674" spans="1:15" x14ac:dyDescent="0.25">
      <c r="A7674">
        <v>356</v>
      </c>
      <c r="B7674">
        <v>20240101</v>
      </c>
      <c r="C7674">
        <v>7</v>
      </c>
      <c r="D7674">
        <v>7.3</v>
      </c>
      <c r="E7674">
        <v>255</v>
      </c>
      <c r="F7674">
        <v>7.9</v>
      </c>
      <c r="G7674">
        <v>1001.8</v>
      </c>
      <c r="H7674">
        <v>87</v>
      </c>
      <c r="I7674" s="101" t="s">
        <v>40</v>
      </c>
      <c r="J7674" s="1">
        <f>DATEVALUE(RIGHT(jaar_zip[[#This Row],[YYYYMMDD]],2)&amp;"-"&amp;MID(jaar_zip[[#This Row],[YYYYMMDD]],5,2)&amp;"-"&amp;LEFT(jaar_zip[[#This Row],[YYYYMMDD]],4))</f>
        <v>45292</v>
      </c>
      <c r="K7674" s="101" t="str">
        <f>IF(AND(VALUE(MONTH(jaar_zip[[#This Row],[Datum]]))=1,VALUE(WEEKNUM(jaar_zip[[#This Row],[Datum]],21))&gt;51),RIGHT(YEAR(jaar_zip[[#This Row],[Datum]])-1,2),RIGHT(YEAR(jaar_zip[[#This Row],[Datum]]),2))&amp;"-"&amp; TEXT(WEEKNUM(jaar_zip[[#This Row],[Datum]],21),"00")</f>
        <v>24-01</v>
      </c>
      <c r="L7674" s="101">
        <f>MONTH(jaar_zip[[#This Row],[Datum]])</f>
        <v>1</v>
      </c>
      <c r="M7674" s="101">
        <f>IF(ISNUMBER(jaar_zip[[#This Row],[etmaaltemperatuur]]),IF(jaar_zip[[#This Row],[etmaaltemperatuur]]&lt;stookgrens,stookgrens-jaar_zip[[#This Row],[etmaaltemperatuur]],0),"")</f>
        <v>10.7</v>
      </c>
      <c r="N7674" s="101">
        <f>IF(ISNUMBER(jaar_zip[[#This Row],[graaddagen]]),IF(OR(MONTH(jaar_zip[[#This Row],[Datum]])=1,MONTH(jaar_zip[[#This Row],[Datum]])=2,MONTH(jaar_zip[[#This Row],[Datum]])=11,MONTH(jaar_zip[[#This Row],[Datum]])=12),1.1,IF(OR(MONTH(jaar_zip[[#This Row],[Datum]])=3,MONTH(jaar_zip[[#This Row],[Datum]])=10),1,0.8))*jaar_zip[[#This Row],[graaddagen]],"")</f>
        <v>11.77</v>
      </c>
      <c r="O7674" s="101">
        <f>IF(ISNUMBER(jaar_zip[[#This Row],[etmaaltemperatuur]]),IF(jaar_zip[[#This Row],[etmaaltemperatuur]]&gt;stookgrens,jaar_zip[[#This Row],[etmaaltemperatuur]]-stookgrens,0),"")</f>
        <v>0</v>
      </c>
    </row>
    <row r="7675" spans="1:15" x14ac:dyDescent="0.25">
      <c r="A7675">
        <v>356</v>
      </c>
      <c r="B7675">
        <v>20240102</v>
      </c>
      <c r="C7675">
        <v>9.1</v>
      </c>
      <c r="D7675">
        <v>10.8</v>
      </c>
      <c r="E7675">
        <v>61</v>
      </c>
      <c r="F7675">
        <v>16.2</v>
      </c>
      <c r="G7675">
        <v>988</v>
      </c>
      <c r="H7675">
        <v>88</v>
      </c>
      <c r="I7675" s="101" t="s">
        <v>40</v>
      </c>
      <c r="J7675" s="1">
        <f>DATEVALUE(RIGHT(jaar_zip[[#This Row],[YYYYMMDD]],2)&amp;"-"&amp;MID(jaar_zip[[#This Row],[YYYYMMDD]],5,2)&amp;"-"&amp;LEFT(jaar_zip[[#This Row],[YYYYMMDD]],4))</f>
        <v>45293</v>
      </c>
      <c r="K7675" s="101" t="str">
        <f>IF(AND(VALUE(MONTH(jaar_zip[[#This Row],[Datum]]))=1,VALUE(WEEKNUM(jaar_zip[[#This Row],[Datum]],21))&gt;51),RIGHT(YEAR(jaar_zip[[#This Row],[Datum]])-1,2),RIGHT(YEAR(jaar_zip[[#This Row],[Datum]]),2))&amp;"-"&amp; TEXT(WEEKNUM(jaar_zip[[#This Row],[Datum]],21),"00")</f>
        <v>24-01</v>
      </c>
      <c r="L7675" s="101">
        <f>MONTH(jaar_zip[[#This Row],[Datum]])</f>
        <v>1</v>
      </c>
      <c r="M7675" s="101">
        <f>IF(ISNUMBER(jaar_zip[[#This Row],[etmaaltemperatuur]]),IF(jaar_zip[[#This Row],[etmaaltemperatuur]]&lt;stookgrens,stookgrens-jaar_zip[[#This Row],[etmaaltemperatuur]],0),"")</f>
        <v>7.1999999999999993</v>
      </c>
      <c r="N7675" s="101">
        <f>IF(ISNUMBER(jaar_zip[[#This Row],[graaddagen]]),IF(OR(MONTH(jaar_zip[[#This Row],[Datum]])=1,MONTH(jaar_zip[[#This Row],[Datum]])=2,MONTH(jaar_zip[[#This Row],[Datum]])=11,MONTH(jaar_zip[[#This Row],[Datum]])=12),1.1,IF(OR(MONTH(jaar_zip[[#This Row],[Datum]])=3,MONTH(jaar_zip[[#This Row],[Datum]])=10),1,0.8))*jaar_zip[[#This Row],[graaddagen]],"")</f>
        <v>7.92</v>
      </c>
      <c r="O7675" s="101">
        <f>IF(ISNUMBER(jaar_zip[[#This Row],[etmaaltemperatuur]]),IF(jaar_zip[[#This Row],[etmaaltemperatuur]]&gt;stookgrens,jaar_zip[[#This Row],[etmaaltemperatuur]]-stookgrens,0),"")</f>
        <v>0</v>
      </c>
    </row>
    <row r="7676" spans="1:15" x14ac:dyDescent="0.25">
      <c r="A7676">
        <v>356</v>
      </c>
      <c r="B7676">
        <v>20240103</v>
      </c>
      <c r="C7676">
        <v>8.6999999999999993</v>
      </c>
      <c r="D7676">
        <v>9.4</v>
      </c>
      <c r="E7676">
        <v>171</v>
      </c>
      <c r="F7676">
        <v>13</v>
      </c>
      <c r="G7676">
        <v>989.8</v>
      </c>
      <c r="H7676">
        <v>87</v>
      </c>
      <c r="I7676" s="101" t="s">
        <v>40</v>
      </c>
      <c r="J7676" s="1">
        <f>DATEVALUE(RIGHT(jaar_zip[[#This Row],[YYYYMMDD]],2)&amp;"-"&amp;MID(jaar_zip[[#This Row],[YYYYMMDD]],5,2)&amp;"-"&amp;LEFT(jaar_zip[[#This Row],[YYYYMMDD]],4))</f>
        <v>45294</v>
      </c>
      <c r="K7676" s="101" t="str">
        <f>IF(AND(VALUE(MONTH(jaar_zip[[#This Row],[Datum]]))=1,VALUE(WEEKNUM(jaar_zip[[#This Row],[Datum]],21))&gt;51),RIGHT(YEAR(jaar_zip[[#This Row],[Datum]])-1,2),RIGHT(YEAR(jaar_zip[[#This Row],[Datum]]),2))&amp;"-"&amp; TEXT(WEEKNUM(jaar_zip[[#This Row],[Datum]],21),"00")</f>
        <v>24-01</v>
      </c>
      <c r="L7676" s="101">
        <f>MONTH(jaar_zip[[#This Row],[Datum]])</f>
        <v>1</v>
      </c>
      <c r="M7676" s="101">
        <f>IF(ISNUMBER(jaar_zip[[#This Row],[etmaaltemperatuur]]),IF(jaar_zip[[#This Row],[etmaaltemperatuur]]&lt;stookgrens,stookgrens-jaar_zip[[#This Row],[etmaaltemperatuur]],0),"")</f>
        <v>8.6</v>
      </c>
      <c r="N7676" s="101">
        <f>IF(ISNUMBER(jaar_zip[[#This Row],[graaddagen]]),IF(OR(MONTH(jaar_zip[[#This Row],[Datum]])=1,MONTH(jaar_zip[[#This Row],[Datum]])=2,MONTH(jaar_zip[[#This Row],[Datum]])=11,MONTH(jaar_zip[[#This Row],[Datum]])=12),1.1,IF(OR(MONTH(jaar_zip[[#This Row],[Datum]])=3,MONTH(jaar_zip[[#This Row],[Datum]])=10),1,0.8))*jaar_zip[[#This Row],[graaddagen]],"")</f>
        <v>9.4600000000000009</v>
      </c>
      <c r="O7676" s="101">
        <f>IF(ISNUMBER(jaar_zip[[#This Row],[etmaaltemperatuur]]),IF(jaar_zip[[#This Row],[etmaaltemperatuur]]&gt;stookgrens,jaar_zip[[#This Row],[etmaaltemperatuur]]-stookgrens,0),"")</f>
        <v>0</v>
      </c>
    </row>
    <row r="7677" spans="1:15" x14ac:dyDescent="0.25">
      <c r="A7677">
        <v>356</v>
      </c>
      <c r="B7677">
        <v>20240104</v>
      </c>
      <c r="C7677">
        <v>4.2</v>
      </c>
      <c r="D7677">
        <v>7.9</v>
      </c>
      <c r="E7677">
        <v>180</v>
      </c>
      <c r="F7677">
        <v>12.4</v>
      </c>
      <c r="G7677">
        <v>1001.2</v>
      </c>
      <c r="H7677">
        <v>92</v>
      </c>
      <c r="I7677" s="101" t="s">
        <v>40</v>
      </c>
      <c r="J7677" s="1">
        <f>DATEVALUE(RIGHT(jaar_zip[[#This Row],[YYYYMMDD]],2)&amp;"-"&amp;MID(jaar_zip[[#This Row],[YYYYMMDD]],5,2)&amp;"-"&amp;LEFT(jaar_zip[[#This Row],[YYYYMMDD]],4))</f>
        <v>45295</v>
      </c>
      <c r="K7677" s="101" t="str">
        <f>IF(AND(VALUE(MONTH(jaar_zip[[#This Row],[Datum]]))=1,VALUE(WEEKNUM(jaar_zip[[#This Row],[Datum]],21))&gt;51),RIGHT(YEAR(jaar_zip[[#This Row],[Datum]])-1,2),RIGHT(YEAR(jaar_zip[[#This Row],[Datum]]),2))&amp;"-"&amp; TEXT(WEEKNUM(jaar_zip[[#This Row],[Datum]],21),"00")</f>
        <v>24-01</v>
      </c>
      <c r="L7677" s="101">
        <f>MONTH(jaar_zip[[#This Row],[Datum]])</f>
        <v>1</v>
      </c>
      <c r="M7677" s="101">
        <f>IF(ISNUMBER(jaar_zip[[#This Row],[etmaaltemperatuur]]),IF(jaar_zip[[#This Row],[etmaaltemperatuur]]&lt;stookgrens,stookgrens-jaar_zip[[#This Row],[etmaaltemperatuur]],0),"")</f>
        <v>10.1</v>
      </c>
      <c r="N7677" s="101">
        <f>IF(ISNUMBER(jaar_zip[[#This Row],[graaddagen]]),IF(OR(MONTH(jaar_zip[[#This Row],[Datum]])=1,MONTH(jaar_zip[[#This Row],[Datum]])=2,MONTH(jaar_zip[[#This Row],[Datum]])=11,MONTH(jaar_zip[[#This Row],[Datum]])=12),1.1,IF(OR(MONTH(jaar_zip[[#This Row],[Datum]])=3,MONTH(jaar_zip[[#This Row],[Datum]])=10),1,0.8))*jaar_zip[[#This Row],[graaddagen]],"")</f>
        <v>11.110000000000001</v>
      </c>
      <c r="O7677" s="101">
        <f>IF(ISNUMBER(jaar_zip[[#This Row],[etmaaltemperatuur]]),IF(jaar_zip[[#This Row],[etmaaltemperatuur]]&gt;stookgrens,jaar_zip[[#This Row],[etmaaltemperatuur]]-stookgrens,0),"")</f>
        <v>0</v>
      </c>
    </row>
    <row r="7678" spans="1:15" x14ac:dyDescent="0.25">
      <c r="A7678">
        <v>356</v>
      </c>
      <c r="B7678">
        <v>20240105</v>
      </c>
      <c r="C7678">
        <v>5.2</v>
      </c>
      <c r="D7678">
        <v>7.1</v>
      </c>
      <c r="E7678">
        <v>60</v>
      </c>
      <c r="F7678">
        <v>4</v>
      </c>
      <c r="G7678">
        <v>997.1</v>
      </c>
      <c r="H7678">
        <v>92</v>
      </c>
      <c r="I7678" s="101" t="s">
        <v>40</v>
      </c>
      <c r="J7678" s="1">
        <f>DATEVALUE(RIGHT(jaar_zip[[#This Row],[YYYYMMDD]],2)&amp;"-"&amp;MID(jaar_zip[[#This Row],[YYYYMMDD]],5,2)&amp;"-"&amp;LEFT(jaar_zip[[#This Row],[YYYYMMDD]],4))</f>
        <v>45296</v>
      </c>
      <c r="K7678" s="101" t="str">
        <f>IF(AND(VALUE(MONTH(jaar_zip[[#This Row],[Datum]]))=1,VALUE(WEEKNUM(jaar_zip[[#This Row],[Datum]],21))&gt;51),RIGHT(YEAR(jaar_zip[[#This Row],[Datum]])-1,2),RIGHT(YEAR(jaar_zip[[#This Row],[Datum]]),2))&amp;"-"&amp; TEXT(WEEKNUM(jaar_zip[[#This Row],[Datum]],21),"00")</f>
        <v>24-01</v>
      </c>
      <c r="L7678" s="101">
        <f>MONTH(jaar_zip[[#This Row],[Datum]])</f>
        <v>1</v>
      </c>
      <c r="M7678" s="101">
        <f>IF(ISNUMBER(jaar_zip[[#This Row],[etmaaltemperatuur]]),IF(jaar_zip[[#This Row],[etmaaltemperatuur]]&lt;stookgrens,stookgrens-jaar_zip[[#This Row],[etmaaltemperatuur]],0),"")</f>
        <v>10.9</v>
      </c>
      <c r="N7678" s="101">
        <f>IF(ISNUMBER(jaar_zip[[#This Row],[graaddagen]]),IF(OR(MONTH(jaar_zip[[#This Row],[Datum]])=1,MONTH(jaar_zip[[#This Row],[Datum]])=2,MONTH(jaar_zip[[#This Row],[Datum]])=11,MONTH(jaar_zip[[#This Row],[Datum]])=12),1.1,IF(OR(MONTH(jaar_zip[[#This Row],[Datum]])=3,MONTH(jaar_zip[[#This Row],[Datum]])=10),1,0.8))*jaar_zip[[#This Row],[graaddagen]],"")</f>
        <v>11.990000000000002</v>
      </c>
      <c r="O7678" s="101">
        <f>IF(ISNUMBER(jaar_zip[[#This Row],[etmaaltemperatuur]]),IF(jaar_zip[[#This Row],[etmaaltemperatuur]]&gt;stookgrens,jaar_zip[[#This Row],[etmaaltemperatuur]]-stookgrens,0),"")</f>
        <v>0</v>
      </c>
    </row>
    <row r="7679" spans="1:15" x14ac:dyDescent="0.25">
      <c r="A7679">
        <v>356</v>
      </c>
      <c r="B7679">
        <v>20240106</v>
      </c>
      <c r="C7679">
        <v>4.4000000000000004</v>
      </c>
      <c r="D7679">
        <v>3.4</v>
      </c>
      <c r="E7679">
        <v>55</v>
      </c>
      <c r="F7679">
        <v>0</v>
      </c>
      <c r="G7679">
        <v>1011.7</v>
      </c>
      <c r="H7679">
        <v>86</v>
      </c>
      <c r="I7679" s="101" t="s">
        <v>40</v>
      </c>
      <c r="J7679" s="1">
        <f>DATEVALUE(RIGHT(jaar_zip[[#This Row],[YYYYMMDD]],2)&amp;"-"&amp;MID(jaar_zip[[#This Row],[YYYYMMDD]],5,2)&amp;"-"&amp;LEFT(jaar_zip[[#This Row],[YYYYMMDD]],4))</f>
        <v>45297</v>
      </c>
      <c r="K7679" s="101" t="str">
        <f>IF(AND(VALUE(MONTH(jaar_zip[[#This Row],[Datum]]))=1,VALUE(WEEKNUM(jaar_zip[[#This Row],[Datum]],21))&gt;51),RIGHT(YEAR(jaar_zip[[#This Row],[Datum]])-1,2),RIGHT(YEAR(jaar_zip[[#This Row],[Datum]]),2))&amp;"-"&amp; TEXT(WEEKNUM(jaar_zip[[#This Row],[Datum]],21),"00")</f>
        <v>24-01</v>
      </c>
      <c r="L7679" s="101">
        <f>MONTH(jaar_zip[[#This Row],[Datum]])</f>
        <v>1</v>
      </c>
      <c r="M7679" s="101">
        <f>IF(ISNUMBER(jaar_zip[[#This Row],[etmaaltemperatuur]]),IF(jaar_zip[[#This Row],[etmaaltemperatuur]]&lt;stookgrens,stookgrens-jaar_zip[[#This Row],[etmaaltemperatuur]],0),"")</f>
        <v>14.6</v>
      </c>
      <c r="N7679" s="101">
        <f>IF(ISNUMBER(jaar_zip[[#This Row],[graaddagen]]),IF(OR(MONTH(jaar_zip[[#This Row],[Datum]])=1,MONTH(jaar_zip[[#This Row],[Datum]])=2,MONTH(jaar_zip[[#This Row],[Datum]])=11,MONTH(jaar_zip[[#This Row],[Datum]])=12),1.1,IF(OR(MONTH(jaar_zip[[#This Row],[Datum]])=3,MONTH(jaar_zip[[#This Row],[Datum]])=10),1,0.8))*jaar_zip[[#This Row],[graaddagen]],"")</f>
        <v>16.060000000000002</v>
      </c>
      <c r="O7679" s="101">
        <f>IF(ISNUMBER(jaar_zip[[#This Row],[etmaaltemperatuur]]),IF(jaar_zip[[#This Row],[etmaaltemperatuur]]&gt;stookgrens,jaar_zip[[#This Row],[etmaaltemperatuur]]-stookgrens,0),"")</f>
        <v>0</v>
      </c>
    </row>
    <row r="7680" spans="1:15" x14ac:dyDescent="0.25">
      <c r="A7680">
        <v>356</v>
      </c>
      <c r="B7680">
        <v>20240107</v>
      </c>
      <c r="C7680">
        <v>4.9000000000000004</v>
      </c>
      <c r="D7680">
        <v>-0.1</v>
      </c>
      <c r="E7680">
        <v>210</v>
      </c>
      <c r="F7680">
        <v>0</v>
      </c>
      <c r="G7680">
        <v>1025.0999999999999</v>
      </c>
      <c r="H7680">
        <v>82</v>
      </c>
      <c r="I7680" s="101" t="s">
        <v>40</v>
      </c>
      <c r="J7680" s="1">
        <f>DATEVALUE(RIGHT(jaar_zip[[#This Row],[YYYYMMDD]],2)&amp;"-"&amp;MID(jaar_zip[[#This Row],[YYYYMMDD]],5,2)&amp;"-"&amp;LEFT(jaar_zip[[#This Row],[YYYYMMDD]],4))</f>
        <v>45298</v>
      </c>
      <c r="K7680" s="101" t="str">
        <f>IF(AND(VALUE(MONTH(jaar_zip[[#This Row],[Datum]]))=1,VALUE(WEEKNUM(jaar_zip[[#This Row],[Datum]],21))&gt;51),RIGHT(YEAR(jaar_zip[[#This Row],[Datum]])-1,2),RIGHT(YEAR(jaar_zip[[#This Row],[Datum]]),2))&amp;"-"&amp; TEXT(WEEKNUM(jaar_zip[[#This Row],[Datum]],21),"00")</f>
        <v>24-01</v>
      </c>
      <c r="L7680" s="101">
        <f>MONTH(jaar_zip[[#This Row],[Datum]])</f>
        <v>1</v>
      </c>
      <c r="M7680" s="101">
        <f>IF(ISNUMBER(jaar_zip[[#This Row],[etmaaltemperatuur]]),IF(jaar_zip[[#This Row],[etmaaltemperatuur]]&lt;stookgrens,stookgrens-jaar_zip[[#This Row],[etmaaltemperatuur]],0),"")</f>
        <v>18.100000000000001</v>
      </c>
      <c r="N7680" s="101">
        <f>IF(ISNUMBER(jaar_zip[[#This Row],[graaddagen]]),IF(OR(MONTH(jaar_zip[[#This Row],[Datum]])=1,MONTH(jaar_zip[[#This Row],[Datum]])=2,MONTH(jaar_zip[[#This Row],[Datum]])=11,MONTH(jaar_zip[[#This Row],[Datum]])=12),1.1,IF(OR(MONTH(jaar_zip[[#This Row],[Datum]])=3,MONTH(jaar_zip[[#This Row],[Datum]])=10),1,0.8))*jaar_zip[[#This Row],[graaddagen]],"")</f>
        <v>19.910000000000004</v>
      </c>
      <c r="O7680" s="101">
        <f>IF(ISNUMBER(jaar_zip[[#This Row],[etmaaltemperatuur]]),IF(jaar_zip[[#This Row],[etmaaltemperatuur]]&gt;stookgrens,jaar_zip[[#This Row],[etmaaltemperatuur]]-stookgrens,0),"")</f>
        <v>0</v>
      </c>
    </row>
    <row r="7681" spans="1:15" x14ac:dyDescent="0.25">
      <c r="A7681">
        <v>356</v>
      </c>
      <c r="B7681">
        <v>20240108</v>
      </c>
      <c r="C7681">
        <v>6.1</v>
      </c>
      <c r="D7681">
        <v>-1.8</v>
      </c>
      <c r="E7681">
        <v>279</v>
      </c>
      <c r="F7681">
        <v>0</v>
      </c>
      <c r="G7681">
        <v>1032.2</v>
      </c>
      <c r="H7681">
        <v>70</v>
      </c>
      <c r="I7681" s="101" t="s">
        <v>40</v>
      </c>
      <c r="J7681" s="1">
        <f>DATEVALUE(RIGHT(jaar_zip[[#This Row],[YYYYMMDD]],2)&amp;"-"&amp;MID(jaar_zip[[#This Row],[YYYYMMDD]],5,2)&amp;"-"&amp;LEFT(jaar_zip[[#This Row],[YYYYMMDD]],4))</f>
        <v>45299</v>
      </c>
      <c r="K7681" s="101" t="str">
        <f>IF(AND(VALUE(MONTH(jaar_zip[[#This Row],[Datum]]))=1,VALUE(WEEKNUM(jaar_zip[[#This Row],[Datum]],21))&gt;51),RIGHT(YEAR(jaar_zip[[#This Row],[Datum]])-1,2),RIGHT(YEAR(jaar_zip[[#This Row],[Datum]]),2))&amp;"-"&amp; TEXT(WEEKNUM(jaar_zip[[#This Row],[Datum]],21),"00")</f>
        <v>24-02</v>
      </c>
      <c r="L7681" s="101">
        <f>MONTH(jaar_zip[[#This Row],[Datum]])</f>
        <v>1</v>
      </c>
      <c r="M7681" s="101">
        <f>IF(ISNUMBER(jaar_zip[[#This Row],[etmaaltemperatuur]]),IF(jaar_zip[[#This Row],[etmaaltemperatuur]]&lt;stookgrens,stookgrens-jaar_zip[[#This Row],[etmaaltemperatuur]],0),"")</f>
        <v>19.8</v>
      </c>
      <c r="N7681" s="101">
        <f>IF(ISNUMBER(jaar_zip[[#This Row],[graaddagen]]),IF(OR(MONTH(jaar_zip[[#This Row],[Datum]])=1,MONTH(jaar_zip[[#This Row],[Datum]])=2,MONTH(jaar_zip[[#This Row],[Datum]])=11,MONTH(jaar_zip[[#This Row],[Datum]])=12),1.1,IF(OR(MONTH(jaar_zip[[#This Row],[Datum]])=3,MONTH(jaar_zip[[#This Row],[Datum]])=10),1,0.8))*jaar_zip[[#This Row],[graaddagen]],"")</f>
        <v>21.78</v>
      </c>
      <c r="O7681" s="101">
        <f>IF(ISNUMBER(jaar_zip[[#This Row],[etmaaltemperatuur]]),IF(jaar_zip[[#This Row],[etmaaltemperatuur]]&gt;stookgrens,jaar_zip[[#This Row],[etmaaltemperatuur]]-stookgrens,0),"")</f>
        <v>0</v>
      </c>
    </row>
    <row r="7682" spans="1:15" x14ac:dyDescent="0.25">
      <c r="A7682">
        <v>356</v>
      </c>
      <c r="B7682">
        <v>20240109</v>
      </c>
      <c r="C7682">
        <v>5.2</v>
      </c>
      <c r="D7682">
        <v>-3.1</v>
      </c>
      <c r="E7682">
        <v>494</v>
      </c>
      <c r="F7682">
        <v>0</v>
      </c>
      <c r="G7682">
        <v>1032.9000000000001</v>
      </c>
      <c r="H7682">
        <v>59</v>
      </c>
      <c r="I7682" s="101" t="s">
        <v>40</v>
      </c>
      <c r="J7682" s="1">
        <f>DATEVALUE(RIGHT(jaar_zip[[#This Row],[YYYYMMDD]],2)&amp;"-"&amp;MID(jaar_zip[[#This Row],[YYYYMMDD]],5,2)&amp;"-"&amp;LEFT(jaar_zip[[#This Row],[YYYYMMDD]],4))</f>
        <v>45300</v>
      </c>
      <c r="K7682" s="101" t="str">
        <f>IF(AND(VALUE(MONTH(jaar_zip[[#This Row],[Datum]]))=1,VALUE(WEEKNUM(jaar_zip[[#This Row],[Datum]],21))&gt;51),RIGHT(YEAR(jaar_zip[[#This Row],[Datum]])-1,2),RIGHT(YEAR(jaar_zip[[#This Row],[Datum]]),2))&amp;"-"&amp; TEXT(WEEKNUM(jaar_zip[[#This Row],[Datum]],21),"00")</f>
        <v>24-02</v>
      </c>
      <c r="L7682" s="101">
        <f>MONTH(jaar_zip[[#This Row],[Datum]])</f>
        <v>1</v>
      </c>
      <c r="M7682" s="101">
        <f>IF(ISNUMBER(jaar_zip[[#This Row],[etmaaltemperatuur]]),IF(jaar_zip[[#This Row],[etmaaltemperatuur]]&lt;stookgrens,stookgrens-jaar_zip[[#This Row],[etmaaltemperatuur]],0),"")</f>
        <v>21.1</v>
      </c>
      <c r="N7682" s="101">
        <f>IF(ISNUMBER(jaar_zip[[#This Row],[graaddagen]]),IF(OR(MONTH(jaar_zip[[#This Row],[Datum]])=1,MONTH(jaar_zip[[#This Row],[Datum]])=2,MONTH(jaar_zip[[#This Row],[Datum]])=11,MONTH(jaar_zip[[#This Row],[Datum]])=12),1.1,IF(OR(MONTH(jaar_zip[[#This Row],[Datum]])=3,MONTH(jaar_zip[[#This Row],[Datum]])=10),1,0.8))*jaar_zip[[#This Row],[graaddagen]],"")</f>
        <v>23.210000000000004</v>
      </c>
      <c r="O7682" s="101">
        <f>IF(ISNUMBER(jaar_zip[[#This Row],[etmaaltemperatuur]]),IF(jaar_zip[[#This Row],[etmaaltemperatuur]]&gt;stookgrens,jaar_zip[[#This Row],[etmaaltemperatuur]]-stookgrens,0),"")</f>
        <v>0</v>
      </c>
    </row>
    <row r="7683" spans="1:15" x14ac:dyDescent="0.25">
      <c r="A7683">
        <v>356</v>
      </c>
      <c r="B7683">
        <v>20240110</v>
      </c>
      <c r="C7683">
        <v>3.5</v>
      </c>
      <c r="D7683">
        <v>-3.6</v>
      </c>
      <c r="E7683">
        <v>462</v>
      </c>
      <c r="F7683">
        <v>0</v>
      </c>
      <c r="G7683">
        <v>1030.5</v>
      </c>
      <c r="H7683">
        <v>66</v>
      </c>
      <c r="I7683" s="101" t="s">
        <v>40</v>
      </c>
      <c r="J7683" s="1">
        <f>DATEVALUE(RIGHT(jaar_zip[[#This Row],[YYYYMMDD]],2)&amp;"-"&amp;MID(jaar_zip[[#This Row],[YYYYMMDD]],5,2)&amp;"-"&amp;LEFT(jaar_zip[[#This Row],[YYYYMMDD]],4))</f>
        <v>45301</v>
      </c>
      <c r="K7683" s="101" t="str">
        <f>IF(AND(VALUE(MONTH(jaar_zip[[#This Row],[Datum]]))=1,VALUE(WEEKNUM(jaar_zip[[#This Row],[Datum]],21))&gt;51),RIGHT(YEAR(jaar_zip[[#This Row],[Datum]])-1,2),RIGHT(YEAR(jaar_zip[[#This Row],[Datum]]),2))&amp;"-"&amp; TEXT(WEEKNUM(jaar_zip[[#This Row],[Datum]],21),"00")</f>
        <v>24-02</v>
      </c>
      <c r="L7683" s="101">
        <f>MONTH(jaar_zip[[#This Row],[Datum]])</f>
        <v>1</v>
      </c>
      <c r="M7683" s="101">
        <f>IF(ISNUMBER(jaar_zip[[#This Row],[etmaaltemperatuur]]),IF(jaar_zip[[#This Row],[etmaaltemperatuur]]&lt;stookgrens,stookgrens-jaar_zip[[#This Row],[etmaaltemperatuur]],0),"")</f>
        <v>21.6</v>
      </c>
      <c r="N7683" s="101">
        <f>IF(ISNUMBER(jaar_zip[[#This Row],[graaddagen]]),IF(OR(MONTH(jaar_zip[[#This Row],[Datum]])=1,MONTH(jaar_zip[[#This Row],[Datum]])=2,MONTH(jaar_zip[[#This Row],[Datum]])=11,MONTH(jaar_zip[[#This Row],[Datum]])=12),1.1,IF(OR(MONTH(jaar_zip[[#This Row],[Datum]])=3,MONTH(jaar_zip[[#This Row],[Datum]])=10),1,0.8))*jaar_zip[[#This Row],[graaddagen]],"")</f>
        <v>23.760000000000005</v>
      </c>
      <c r="O7683" s="101">
        <f>IF(ISNUMBER(jaar_zip[[#This Row],[etmaaltemperatuur]]),IF(jaar_zip[[#This Row],[etmaaltemperatuur]]&gt;stookgrens,jaar_zip[[#This Row],[etmaaltemperatuur]]-stookgrens,0),"")</f>
        <v>0</v>
      </c>
    </row>
    <row r="7684" spans="1:15" x14ac:dyDescent="0.25">
      <c r="A7684">
        <v>356</v>
      </c>
      <c r="B7684">
        <v>20240111</v>
      </c>
      <c r="C7684">
        <v>2</v>
      </c>
      <c r="D7684">
        <v>-2.4</v>
      </c>
      <c r="E7684">
        <v>332</v>
      </c>
      <c r="F7684">
        <v>0</v>
      </c>
      <c r="G7684">
        <v>1034.3</v>
      </c>
      <c r="H7684">
        <v>89</v>
      </c>
      <c r="I7684" s="101" t="s">
        <v>40</v>
      </c>
      <c r="J7684" s="1">
        <f>DATEVALUE(RIGHT(jaar_zip[[#This Row],[YYYYMMDD]],2)&amp;"-"&amp;MID(jaar_zip[[#This Row],[YYYYMMDD]],5,2)&amp;"-"&amp;LEFT(jaar_zip[[#This Row],[YYYYMMDD]],4))</f>
        <v>45302</v>
      </c>
      <c r="K7684" s="101" t="str">
        <f>IF(AND(VALUE(MONTH(jaar_zip[[#This Row],[Datum]]))=1,VALUE(WEEKNUM(jaar_zip[[#This Row],[Datum]],21))&gt;51),RIGHT(YEAR(jaar_zip[[#This Row],[Datum]])-1,2),RIGHT(YEAR(jaar_zip[[#This Row],[Datum]]),2))&amp;"-"&amp; TEXT(WEEKNUM(jaar_zip[[#This Row],[Datum]],21),"00")</f>
        <v>24-02</v>
      </c>
      <c r="L7684" s="101">
        <f>MONTH(jaar_zip[[#This Row],[Datum]])</f>
        <v>1</v>
      </c>
      <c r="M7684" s="101">
        <f>IF(ISNUMBER(jaar_zip[[#This Row],[etmaaltemperatuur]]),IF(jaar_zip[[#This Row],[etmaaltemperatuur]]&lt;stookgrens,stookgrens-jaar_zip[[#This Row],[etmaaltemperatuur]],0),"")</f>
        <v>20.399999999999999</v>
      </c>
      <c r="N7684" s="101">
        <f>IF(ISNUMBER(jaar_zip[[#This Row],[graaddagen]]),IF(OR(MONTH(jaar_zip[[#This Row],[Datum]])=1,MONTH(jaar_zip[[#This Row],[Datum]])=2,MONTH(jaar_zip[[#This Row],[Datum]])=11,MONTH(jaar_zip[[#This Row],[Datum]])=12),1.1,IF(OR(MONTH(jaar_zip[[#This Row],[Datum]])=3,MONTH(jaar_zip[[#This Row],[Datum]])=10),1,0.8))*jaar_zip[[#This Row],[graaddagen]],"")</f>
        <v>22.44</v>
      </c>
      <c r="O7684" s="101">
        <f>IF(ISNUMBER(jaar_zip[[#This Row],[etmaaltemperatuur]]),IF(jaar_zip[[#This Row],[etmaaltemperatuur]]&gt;stookgrens,jaar_zip[[#This Row],[etmaaltemperatuur]]-stookgrens,0),"")</f>
        <v>0</v>
      </c>
    </row>
    <row r="7685" spans="1:15" x14ac:dyDescent="0.25">
      <c r="A7685">
        <v>356</v>
      </c>
      <c r="B7685">
        <v>20240112</v>
      </c>
      <c r="C7685">
        <v>1.9</v>
      </c>
      <c r="D7685">
        <v>2.6</v>
      </c>
      <c r="E7685">
        <v>140</v>
      </c>
      <c r="F7685">
        <v>0</v>
      </c>
      <c r="G7685">
        <v>1032.5999999999999</v>
      </c>
      <c r="H7685">
        <v>91</v>
      </c>
      <c r="I7685" s="101" t="s">
        <v>40</v>
      </c>
      <c r="J7685" s="1">
        <f>DATEVALUE(RIGHT(jaar_zip[[#This Row],[YYYYMMDD]],2)&amp;"-"&amp;MID(jaar_zip[[#This Row],[YYYYMMDD]],5,2)&amp;"-"&amp;LEFT(jaar_zip[[#This Row],[YYYYMMDD]],4))</f>
        <v>45303</v>
      </c>
      <c r="K7685" s="101" t="str">
        <f>IF(AND(VALUE(MONTH(jaar_zip[[#This Row],[Datum]]))=1,VALUE(WEEKNUM(jaar_zip[[#This Row],[Datum]],21))&gt;51),RIGHT(YEAR(jaar_zip[[#This Row],[Datum]])-1,2),RIGHT(YEAR(jaar_zip[[#This Row],[Datum]]),2))&amp;"-"&amp; TEXT(WEEKNUM(jaar_zip[[#This Row],[Datum]],21),"00")</f>
        <v>24-02</v>
      </c>
      <c r="L7685" s="101">
        <f>MONTH(jaar_zip[[#This Row],[Datum]])</f>
        <v>1</v>
      </c>
      <c r="M7685" s="101">
        <f>IF(ISNUMBER(jaar_zip[[#This Row],[etmaaltemperatuur]]),IF(jaar_zip[[#This Row],[etmaaltemperatuur]]&lt;stookgrens,stookgrens-jaar_zip[[#This Row],[etmaaltemperatuur]],0),"")</f>
        <v>15.4</v>
      </c>
      <c r="N7685" s="101">
        <f>IF(ISNUMBER(jaar_zip[[#This Row],[graaddagen]]),IF(OR(MONTH(jaar_zip[[#This Row],[Datum]])=1,MONTH(jaar_zip[[#This Row],[Datum]])=2,MONTH(jaar_zip[[#This Row],[Datum]])=11,MONTH(jaar_zip[[#This Row],[Datum]])=12),1.1,IF(OR(MONTH(jaar_zip[[#This Row],[Datum]])=3,MONTH(jaar_zip[[#This Row],[Datum]])=10),1,0.8))*jaar_zip[[#This Row],[graaddagen]],"")</f>
        <v>16.940000000000001</v>
      </c>
      <c r="O7685" s="101">
        <f>IF(ISNUMBER(jaar_zip[[#This Row],[etmaaltemperatuur]]),IF(jaar_zip[[#This Row],[etmaaltemperatuur]]&gt;stookgrens,jaar_zip[[#This Row],[etmaaltemperatuur]]-stookgrens,0),"")</f>
        <v>0</v>
      </c>
    </row>
    <row r="7686" spans="1:15" x14ac:dyDescent="0.25">
      <c r="A7686">
        <v>356</v>
      </c>
      <c r="B7686">
        <v>20240113</v>
      </c>
      <c r="C7686">
        <v>4.5999999999999996</v>
      </c>
      <c r="D7686">
        <v>2.8</v>
      </c>
      <c r="E7686">
        <v>56</v>
      </c>
      <c r="F7686">
        <v>0.2</v>
      </c>
      <c r="G7686">
        <v>1022.1</v>
      </c>
      <c r="H7686">
        <v>95</v>
      </c>
      <c r="I7686" s="101" t="s">
        <v>40</v>
      </c>
      <c r="J7686" s="1">
        <f>DATEVALUE(RIGHT(jaar_zip[[#This Row],[YYYYMMDD]],2)&amp;"-"&amp;MID(jaar_zip[[#This Row],[YYYYMMDD]],5,2)&amp;"-"&amp;LEFT(jaar_zip[[#This Row],[YYYYMMDD]],4))</f>
        <v>45304</v>
      </c>
      <c r="K7686" s="101" t="str">
        <f>IF(AND(VALUE(MONTH(jaar_zip[[#This Row],[Datum]]))=1,VALUE(WEEKNUM(jaar_zip[[#This Row],[Datum]],21))&gt;51),RIGHT(YEAR(jaar_zip[[#This Row],[Datum]])-1,2),RIGHT(YEAR(jaar_zip[[#This Row],[Datum]]),2))&amp;"-"&amp; TEXT(WEEKNUM(jaar_zip[[#This Row],[Datum]],21),"00")</f>
        <v>24-02</v>
      </c>
      <c r="L7686" s="101">
        <f>MONTH(jaar_zip[[#This Row],[Datum]])</f>
        <v>1</v>
      </c>
      <c r="M7686" s="101">
        <f>IF(ISNUMBER(jaar_zip[[#This Row],[etmaaltemperatuur]]),IF(jaar_zip[[#This Row],[etmaaltemperatuur]]&lt;stookgrens,stookgrens-jaar_zip[[#This Row],[etmaaltemperatuur]],0),"")</f>
        <v>15.2</v>
      </c>
      <c r="N7686" s="101">
        <f>IF(ISNUMBER(jaar_zip[[#This Row],[graaddagen]]),IF(OR(MONTH(jaar_zip[[#This Row],[Datum]])=1,MONTH(jaar_zip[[#This Row],[Datum]])=2,MONTH(jaar_zip[[#This Row],[Datum]])=11,MONTH(jaar_zip[[#This Row],[Datum]])=12),1.1,IF(OR(MONTH(jaar_zip[[#This Row],[Datum]])=3,MONTH(jaar_zip[[#This Row],[Datum]])=10),1,0.8))*jaar_zip[[#This Row],[graaddagen]],"")</f>
        <v>16.72</v>
      </c>
      <c r="O7686" s="101">
        <f>IF(ISNUMBER(jaar_zip[[#This Row],[etmaaltemperatuur]]),IF(jaar_zip[[#This Row],[etmaaltemperatuur]]&gt;stookgrens,jaar_zip[[#This Row],[etmaaltemperatuur]]-stookgrens,0),"")</f>
        <v>0</v>
      </c>
    </row>
    <row r="7687" spans="1:15" x14ac:dyDescent="0.25">
      <c r="A7687">
        <v>356</v>
      </c>
      <c r="B7687">
        <v>20240114</v>
      </c>
      <c r="C7687">
        <v>5.9</v>
      </c>
      <c r="D7687">
        <v>2</v>
      </c>
      <c r="E7687">
        <v>114</v>
      </c>
      <c r="F7687">
        <v>3.7</v>
      </c>
      <c r="G7687">
        <v>1009</v>
      </c>
      <c r="H7687">
        <v>95</v>
      </c>
      <c r="I7687" s="101" t="s">
        <v>40</v>
      </c>
      <c r="J7687" s="1">
        <f>DATEVALUE(RIGHT(jaar_zip[[#This Row],[YYYYMMDD]],2)&amp;"-"&amp;MID(jaar_zip[[#This Row],[YYYYMMDD]],5,2)&amp;"-"&amp;LEFT(jaar_zip[[#This Row],[YYYYMMDD]],4))</f>
        <v>45305</v>
      </c>
      <c r="K7687" s="101" t="str">
        <f>IF(AND(VALUE(MONTH(jaar_zip[[#This Row],[Datum]]))=1,VALUE(WEEKNUM(jaar_zip[[#This Row],[Datum]],21))&gt;51),RIGHT(YEAR(jaar_zip[[#This Row],[Datum]])-1,2),RIGHT(YEAR(jaar_zip[[#This Row],[Datum]]),2))&amp;"-"&amp; TEXT(WEEKNUM(jaar_zip[[#This Row],[Datum]],21),"00")</f>
        <v>24-02</v>
      </c>
      <c r="L7687" s="101">
        <f>MONTH(jaar_zip[[#This Row],[Datum]])</f>
        <v>1</v>
      </c>
      <c r="M7687" s="101">
        <f>IF(ISNUMBER(jaar_zip[[#This Row],[etmaaltemperatuur]]),IF(jaar_zip[[#This Row],[etmaaltemperatuur]]&lt;stookgrens,stookgrens-jaar_zip[[#This Row],[etmaaltemperatuur]],0),"")</f>
        <v>16</v>
      </c>
      <c r="N7687" s="101">
        <f>IF(ISNUMBER(jaar_zip[[#This Row],[graaddagen]]),IF(OR(MONTH(jaar_zip[[#This Row],[Datum]])=1,MONTH(jaar_zip[[#This Row],[Datum]])=2,MONTH(jaar_zip[[#This Row],[Datum]])=11,MONTH(jaar_zip[[#This Row],[Datum]])=12),1.1,IF(OR(MONTH(jaar_zip[[#This Row],[Datum]])=3,MONTH(jaar_zip[[#This Row],[Datum]])=10),1,0.8))*jaar_zip[[#This Row],[graaddagen]],"")</f>
        <v>17.600000000000001</v>
      </c>
      <c r="O7687" s="101">
        <f>IF(ISNUMBER(jaar_zip[[#This Row],[etmaaltemperatuur]]),IF(jaar_zip[[#This Row],[etmaaltemperatuur]]&gt;stookgrens,jaar_zip[[#This Row],[etmaaltemperatuur]]-stookgrens,0),"")</f>
        <v>0</v>
      </c>
    </row>
    <row r="7688" spans="1:15" x14ac:dyDescent="0.25">
      <c r="A7688">
        <v>356</v>
      </c>
      <c r="B7688">
        <v>20240115</v>
      </c>
      <c r="C7688">
        <v>4.8</v>
      </c>
      <c r="D7688">
        <v>0.8</v>
      </c>
      <c r="E7688">
        <v>258</v>
      </c>
      <c r="F7688">
        <v>7.1</v>
      </c>
      <c r="G7688">
        <v>1004.3</v>
      </c>
      <c r="H7688">
        <v>92</v>
      </c>
      <c r="I7688" s="101" t="s">
        <v>40</v>
      </c>
      <c r="J7688" s="1">
        <f>DATEVALUE(RIGHT(jaar_zip[[#This Row],[YYYYMMDD]],2)&amp;"-"&amp;MID(jaar_zip[[#This Row],[YYYYMMDD]],5,2)&amp;"-"&amp;LEFT(jaar_zip[[#This Row],[YYYYMMDD]],4))</f>
        <v>45306</v>
      </c>
      <c r="K7688" s="101" t="str">
        <f>IF(AND(VALUE(MONTH(jaar_zip[[#This Row],[Datum]]))=1,VALUE(WEEKNUM(jaar_zip[[#This Row],[Datum]],21))&gt;51),RIGHT(YEAR(jaar_zip[[#This Row],[Datum]])-1,2),RIGHT(YEAR(jaar_zip[[#This Row],[Datum]]),2))&amp;"-"&amp; TEXT(WEEKNUM(jaar_zip[[#This Row],[Datum]],21),"00")</f>
        <v>24-03</v>
      </c>
      <c r="L7688" s="101">
        <f>MONTH(jaar_zip[[#This Row],[Datum]])</f>
        <v>1</v>
      </c>
      <c r="M7688" s="101">
        <f>IF(ISNUMBER(jaar_zip[[#This Row],[etmaaltemperatuur]]),IF(jaar_zip[[#This Row],[etmaaltemperatuur]]&lt;stookgrens,stookgrens-jaar_zip[[#This Row],[etmaaltemperatuur]],0),"")</f>
        <v>17.2</v>
      </c>
      <c r="N7688" s="101">
        <f>IF(ISNUMBER(jaar_zip[[#This Row],[graaddagen]]),IF(OR(MONTH(jaar_zip[[#This Row],[Datum]])=1,MONTH(jaar_zip[[#This Row],[Datum]])=2,MONTH(jaar_zip[[#This Row],[Datum]])=11,MONTH(jaar_zip[[#This Row],[Datum]])=12),1.1,IF(OR(MONTH(jaar_zip[[#This Row],[Datum]])=3,MONTH(jaar_zip[[#This Row],[Datum]])=10),1,0.8))*jaar_zip[[#This Row],[graaddagen]],"")</f>
        <v>18.920000000000002</v>
      </c>
      <c r="O7688" s="101">
        <f>IF(ISNUMBER(jaar_zip[[#This Row],[etmaaltemperatuur]]),IF(jaar_zip[[#This Row],[etmaaltemperatuur]]&gt;stookgrens,jaar_zip[[#This Row],[etmaaltemperatuur]]-stookgrens,0),"")</f>
        <v>0</v>
      </c>
    </row>
    <row r="7689" spans="1:15" x14ac:dyDescent="0.25">
      <c r="A7689">
        <v>356</v>
      </c>
      <c r="B7689">
        <v>20240116</v>
      </c>
      <c r="C7689">
        <v>4.5</v>
      </c>
      <c r="D7689">
        <v>-0.1</v>
      </c>
      <c r="E7689">
        <v>538</v>
      </c>
      <c r="F7689">
        <v>1.6</v>
      </c>
      <c r="G7689">
        <v>1007</v>
      </c>
      <c r="H7689">
        <v>84</v>
      </c>
      <c r="I7689" s="101" t="s">
        <v>40</v>
      </c>
      <c r="J7689" s="1">
        <f>DATEVALUE(RIGHT(jaar_zip[[#This Row],[YYYYMMDD]],2)&amp;"-"&amp;MID(jaar_zip[[#This Row],[YYYYMMDD]],5,2)&amp;"-"&amp;LEFT(jaar_zip[[#This Row],[YYYYMMDD]],4))</f>
        <v>45307</v>
      </c>
      <c r="K7689" s="101" t="str">
        <f>IF(AND(VALUE(MONTH(jaar_zip[[#This Row],[Datum]]))=1,VALUE(WEEKNUM(jaar_zip[[#This Row],[Datum]],21))&gt;51),RIGHT(YEAR(jaar_zip[[#This Row],[Datum]])-1,2),RIGHT(YEAR(jaar_zip[[#This Row],[Datum]]),2))&amp;"-"&amp; TEXT(WEEKNUM(jaar_zip[[#This Row],[Datum]],21),"00")</f>
        <v>24-03</v>
      </c>
      <c r="L7689" s="101">
        <f>MONTH(jaar_zip[[#This Row],[Datum]])</f>
        <v>1</v>
      </c>
      <c r="M7689" s="101">
        <f>IF(ISNUMBER(jaar_zip[[#This Row],[etmaaltemperatuur]]),IF(jaar_zip[[#This Row],[etmaaltemperatuur]]&lt;stookgrens,stookgrens-jaar_zip[[#This Row],[etmaaltemperatuur]],0),"")</f>
        <v>18.100000000000001</v>
      </c>
      <c r="N7689" s="101">
        <f>IF(ISNUMBER(jaar_zip[[#This Row],[graaddagen]]),IF(OR(MONTH(jaar_zip[[#This Row],[Datum]])=1,MONTH(jaar_zip[[#This Row],[Datum]])=2,MONTH(jaar_zip[[#This Row],[Datum]])=11,MONTH(jaar_zip[[#This Row],[Datum]])=12),1.1,IF(OR(MONTH(jaar_zip[[#This Row],[Datum]])=3,MONTH(jaar_zip[[#This Row],[Datum]])=10),1,0.8))*jaar_zip[[#This Row],[graaddagen]],"")</f>
        <v>19.910000000000004</v>
      </c>
      <c r="O7689" s="101">
        <f>IF(ISNUMBER(jaar_zip[[#This Row],[etmaaltemperatuur]]),IF(jaar_zip[[#This Row],[etmaaltemperatuur]]&gt;stookgrens,jaar_zip[[#This Row],[etmaaltemperatuur]]-stookgrens,0),"")</f>
        <v>0</v>
      </c>
    </row>
    <row r="7690" spans="1:15" x14ac:dyDescent="0.25">
      <c r="A7690">
        <v>356</v>
      </c>
      <c r="B7690">
        <v>20240117</v>
      </c>
      <c r="C7690">
        <v>2</v>
      </c>
      <c r="D7690">
        <v>-2.2000000000000002</v>
      </c>
      <c r="E7690">
        <v>202</v>
      </c>
      <c r="F7690">
        <v>0</v>
      </c>
      <c r="G7690">
        <v>993.1</v>
      </c>
      <c r="H7690">
        <v>86</v>
      </c>
      <c r="I7690" s="101" t="s">
        <v>40</v>
      </c>
      <c r="J7690" s="1">
        <f>DATEVALUE(RIGHT(jaar_zip[[#This Row],[YYYYMMDD]],2)&amp;"-"&amp;MID(jaar_zip[[#This Row],[YYYYMMDD]],5,2)&amp;"-"&amp;LEFT(jaar_zip[[#This Row],[YYYYMMDD]],4))</f>
        <v>45308</v>
      </c>
      <c r="K7690" s="101" t="str">
        <f>IF(AND(VALUE(MONTH(jaar_zip[[#This Row],[Datum]]))=1,VALUE(WEEKNUM(jaar_zip[[#This Row],[Datum]],21))&gt;51),RIGHT(YEAR(jaar_zip[[#This Row],[Datum]])-1,2),RIGHT(YEAR(jaar_zip[[#This Row],[Datum]]),2))&amp;"-"&amp; TEXT(WEEKNUM(jaar_zip[[#This Row],[Datum]],21),"00")</f>
        <v>24-03</v>
      </c>
      <c r="L7690" s="101">
        <f>MONTH(jaar_zip[[#This Row],[Datum]])</f>
        <v>1</v>
      </c>
      <c r="M7690" s="101">
        <f>IF(ISNUMBER(jaar_zip[[#This Row],[etmaaltemperatuur]]),IF(jaar_zip[[#This Row],[etmaaltemperatuur]]&lt;stookgrens,stookgrens-jaar_zip[[#This Row],[etmaaltemperatuur]],0),"")</f>
        <v>20.2</v>
      </c>
      <c r="N7690" s="101">
        <f>IF(ISNUMBER(jaar_zip[[#This Row],[graaddagen]]),IF(OR(MONTH(jaar_zip[[#This Row],[Datum]])=1,MONTH(jaar_zip[[#This Row],[Datum]])=2,MONTH(jaar_zip[[#This Row],[Datum]])=11,MONTH(jaar_zip[[#This Row],[Datum]])=12),1.1,IF(OR(MONTH(jaar_zip[[#This Row],[Datum]])=3,MONTH(jaar_zip[[#This Row],[Datum]])=10),1,0.8))*jaar_zip[[#This Row],[graaddagen]],"")</f>
        <v>22.220000000000002</v>
      </c>
      <c r="O7690" s="101">
        <f>IF(ISNUMBER(jaar_zip[[#This Row],[etmaaltemperatuur]]),IF(jaar_zip[[#This Row],[etmaaltemperatuur]]&gt;stookgrens,jaar_zip[[#This Row],[etmaaltemperatuur]]-stookgrens,0),"")</f>
        <v>0</v>
      </c>
    </row>
    <row r="7691" spans="1:15" x14ac:dyDescent="0.25">
      <c r="A7691">
        <v>356</v>
      </c>
      <c r="B7691">
        <v>20240118</v>
      </c>
      <c r="C7691">
        <v>2.1</v>
      </c>
      <c r="D7691">
        <v>-2.9</v>
      </c>
      <c r="E7691">
        <v>645</v>
      </c>
      <c r="F7691">
        <v>0</v>
      </c>
      <c r="G7691">
        <v>1003.2</v>
      </c>
      <c r="H7691">
        <v>93</v>
      </c>
      <c r="I7691" s="101" t="s">
        <v>40</v>
      </c>
      <c r="J7691" s="1">
        <f>DATEVALUE(RIGHT(jaar_zip[[#This Row],[YYYYMMDD]],2)&amp;"-"&amp;MID(jaar_zip[[#This Row],[YYYYMMDD]],5,2)&amp;"-"&amp;LEFT(jaar_zip[[#This Row],[YYYYMMDD]],4))</f>
        <v>45309</v>
      </c>
      <c r="K7691" s="101" t="str">
        <f>IF(AND(VALUE(MONTH(jaar_zip[[#This Row],[Datum]]))=1,VALUE(WEEKNUM(jaar_zip[[#This Row],[Datum]],21))&gt;51),RIGHT(YEAR(jaar_zip[[#This Row],[Datum]])-1,2),RIGHT(YEAR(jaar_zip[[#This Row],[Datum]]),2))&amp;"-"&amp; TEXT(WEEKNUM(jaar_zip[[#This Row],[Datum]],21),"00")</f>
        <v>24-03</v>
      </c>
      <c r="L7691" s="101">
        <f>MONTH(jaar_zip[[#This Row],[Datum]])</f>
        <v>1</v>
      </c>
      <c r="M7691" s="101">
        <f>IF(ISNUMBER(jaar_zip[[#This Row],[etmaaltemperatuur]]),IF(jaar_zip[[#This Row],[etmaaltemperatuur]]&lt;stookgrens,stookgrens-jaar_zip[[#This Row],[etmaaltemperatuur]],0),"")</f>
        <v>20.9</v>
      </c>
      <c r="N7691" s="101">
        <f>IF(ISNUMBER(jaar_zip[[#This Row],[graaddagen]]),IF(OR(MONTH(jaar_zip[[#This Row],[Datum]])=1,MONTH(jaar_zip[[#This Row],[Datum]])=2,MONTH(jaar_zip[[#This Row],[Datum]])=11,MONTH(jaar_zip[[#This Row],[Datum]])=12),1.1,IF(OR(MONTH(jaar_zip[[#This Row],[Datum]])=3,MONTH(jaar_zip[[#This Row],[Datum]])=10),1,0.8))*jaar_zip[[#This Row],[graaddagen]],"")</f>
        <v>22.990000000000002</v>
      </c>
      <c r="O7691" s="101">
        <f>IF(ISNUMBER(jaar_zip[[#This Row],[etmaaltemperatuur]]),IF(jaar_zip[[#This Row],[etmaaltemperatuur]]&gt;stookgrens,jaar_zip[[#This Row],[etmaaltemperatuur]]-stookgrens,0),"")</f>
        <v>0</v>
      </c>
    </row>
    <row r="7692" spans="1:15" x14ac:dyDescent="0.25">
      <c r="A7692">
        <v>356</v>
      </c>
      <c r="B7692">
        <v>20240119</v>
      </c>
      <c r="C7692">
        <v>4.0999999999999996</v>
      </c>
      <c r="D7692">
        <v>-0.1</v>
      </c>
      <c r="E7692">
        <v>551</v>
      </c>
      <c r="F7692">
        <v>0.3</v>
      </c>
      <c r="G7692">
        <v>1020.3</v>
      </c>
      <c r="H7692">
        <v>89</v>
      </c>
      <c r="I7692" s="101" t="s">
        <v>40</v>
      </c>
      <c r="J7692" s="1">
        <f>DATEVALUE(RIGHT(jaar_zip[[#This Row],[YYYYMMDD]],2)&amp;"-"&amp;MID(jaar_zip[[#This Row],[YYYYMMDD]],5,2)&amp;"-"&amp;LEFT(jaar_zip[[#This Row],[YYYYMMDD]],4))</f>
        <v>45310</v>
      </c>
      <c r="K7692" s="101" t="str">
        <f>IF(AND(VALUE(MONTH(jaar_zip[[#This Row],[Datum]]))=1,VALUE(WEEKNUM(jaar_zip[[#This Row],[Datum]],21))&gt;51),RIGHT(YEAR(jaar_zip[[#This Row],[Datum]])-1,2),RIGHT(YEAR(jaar_zip[[#This Row],[Datum]]),2))&amp;"-"&amp; TEXT(WEEKNUM(jaar_zip[[#This Row],[Datum]],21),"00")</f>
        <v>24-03</v>
      </c>
      <c r="L7692" s="101">
        <f>MONTH(jaar_zip[[#This Row],[Datum]])</f>
        <v>1</v>
      </c>
      <c r="M7692" s="101">
        <f>IF(ISNUMBER(jaar_zip[[#This Row],[etmaaltemperatuur]]),IF(jaar_zip[[#This Row],[etmaaltemperatuur]]&lt;stookgrens,stookgrens-jaar_zip[[#This Row],[etmaaltemperatuur]],0),"")</f>
        <v>18.100000000000001</v>
      </c>
      <c r="N7692" s="101">
        <f>IF(ISNUMBER(jaar_zip[[#This Row],[graaddagen]]),IF(OR(MONTH(jaar_zip[[#This Row],[Datum]])=1,MONTH(jaar_zip[[#This Row],[Datum]])=2,MONTH(jaar_zip[[#This Row],[Datum]])=11,MONTH(jaar_zip[[#This Row],[Datum]])=12),1.1,IF(OR(MONTH(jaar_zip[[#This Row],[Datum]])=3,MONTH(jaar_zip[[#This Row],[Datum]])=10),1,0.8))*jaar_zip[[#This Row],[graaddagen]],"")</f>
        <v>19.910000000000004</v>
      </c>
      <c r="O7692" s="101">
        <f>IF(ISNUMBER(jaar_zip[[#This Row],[etmaaltemperatuur]]),IF(jaar_zip[[#This Row],[etmaaltemperatuur]]&gt;stookgrens,jaar_zip[[#This Row],[etmaaltemperatuur]]-stookgrens,0),"")</f>
        <v>0</v>
      </c>
    </row>
    <row r="7693" spans="1:15" x14ac:dyDescent="0.25">
      <c r="A7693">
        <v>356</v>
      </c>
      <c r="B7693">
        <v>20240120</v>
      </c>
      <c r="C7693">
        <v>4.9000000000000004</v>
      </c>
      <c r="D7693">
        <v>-1</v>
      </c>
      <c r="E7693">
        <v>507</v>
      </c>
      <c r="F7693">
        <v>0</v>
      </c>
      <c r="G7693">
        <v>1026.8</v>
      </c>
      <c r="H7693">
        <v>85</v>
      </c>
      <c r="I7693" s="101" t="s">
        <v>40</v>
      </c>
      <c r="J7693" s="1">
        <f>DATEVALUE(RIGHT(jaar_zip[[#This Row],[YYYYMMDD]],2)&amp;"-"&amp;MID(jaar_zip[[#This Row],[YYYYMMDD]],5,2)&amp;"-"&amp;LEFT(jaar_zip[[#This Row],[YYYYMMDD]],4))</f>
        <v>45311</v>
      </c>
      <c r="K7693" s="101" t="str">
        <f>IF(AND(VALUE(MONTH(jaar_zip[[#This Row],[Datum]]))=1,VALUE(WEEKNUM(jaar_zip[[#This Row],[Datum]],21))&gt;51),RIGHT(YEAR(jaar_zip[[#This Row],[Datum]])-1,2),RIGHT(YEAR(jaar_zip[[#This Row],[Datum]]),2))&amp;"-"&amp; TEXT(WEEKNUM(jaar_zip[[#This Row],[Datum]],21),"00")</f>
        <v>24-03</v>
      </c>
      <c r="L7693" s="101">
        <f>MONTH(jaar_zip[[#This Row],[Datum]])</f>
        <v>1</v>
      </c>
      <c r="M7693" s="101">
        <f>IF(ISNUMBER(jaar_zip[[#This Row],[etmaaltemperatuur]]),IF(jaar_zip[[#This Row],[etmaaltemperatuur]]&lt;stookgrens,stookgrens-jaar_zip[[#This Row],[etmaaltemperatuur]],0),"")</f>
        <v>19</v>
      </c>
      <c r="N7693" s="101">
        <f>IF(ISNUMBER(jaar_zip[[#This Row],[graaddagen]]),IF(OR(MONTH(jaar_zip[[#This Row],[Datum]])=1,MONTH(jaar_zip[[#This Row],[Datum]])=2,MONTH(jaar_zip[[#This Row],[Datum]])=11,MONTH(jaar_zip[[#This Row],[Datum]])=12),1.1,IF(OR(MONTH(jaar_zip[[#This Row],[Datum]])=3,MONTH(jaar_zip[[#This Row],[Datum]])=10),1,0.8))*jaar_zip[[#This Row],[graaddagen]],"")</f>
        <v>20.900000000000002</v>
      </c>
      <c r="O7693" s="101">
        <f>IF(ISNUMBER(jaar_zip[[#This Row],[etmaaltemperatuur]]),IF(jaar_zip[[#This Row],[etmaaltemperatuur]]&gt;stookgrens,jaar_zip[[#This Row],[etmaaltemperatuur]]-stookgrens,0),"")</f>
        <v>0</v>
      </c>
    </row>
    <row r="7694" spans="1:15" x14ac:dyDescent="0.25">
      <c r="A7694">
        <v>356</v>
      </c>
      <c r="B7694">
        <v>20240121</v>
      </c>
      <c r="C7694">
        <v>7.1</v>
      </c>
      <c r="D7694">
        <v>3.6</v>
      </c>
      <c r="E7694">
        <v>173</v>
      </c>
      <c r="F7694">
        <v>0.2</v>
      </c>
      <c r="G7694">
        <v>1016.6</v>
      </c>
      <c r="H7694">
        <v>76</v>
      </c>
      <c r="I7694" s="101" t="s">
        <v>40</v>
      </c>
      <c r="J7694" s="1">
        <f>DATEVALUE(RIGHT(jaar_zip[[#This Row],[YYYYMMDD]],2)&amp;"-"&amp;MID(jaar_zip[[#This Row],[YYYYMMDD]],5,2)&amp;"-"&amp;LEFT(jaar_zip[[#This Row],[YYYYMMDD]],4))</f>
        <v>45312</v>
      </c>
      <c r="K7694" s="101" t="str">
        <f>IF(AND(VALUE(MONTH(jaar_zip[[#This Row],[Datum]]))=1,VALUE(WEEKNUM(jaar_zip[[#This Row],[Datum]],21))&gt;51),RIGHT(YEAR(jaar_zip[[#This Row],[Datum]])-1,2),RIGHT(YEAR(jaar_zip[[#This Row],[Datum]]),2))&amp;"-"&amp; TEXT(WEEKNUM(jaar_zip[[#This Row],[Datum]],21),"00")</f>
        <v>24-03</v>
      </c>
      <c r="L7694" s="101">
        <f>MONTH(jaar_zip[[#This Row],[Datum]])</f>
        <v>1</v>
      </c>
      <c r="M7694" s="101">
        <f>IF(ISNUMBER(jaar_zip[[#This Row],[etmaaltemperatuur]]),IF(jaar_zip[[#This Row],[etmaaltemperatuur]]&lt;stookgrens,stookgrens-jaar_zip[[#This Row],[etmaaltemperatuur]],0),"")</f>
        <v>14.4</v>
      </c>
      <c r="N7694" s="101">
        <f>IF(ISNUMBER(jaar_zip[[#This Row],[graaddagen]]),IF(OR(MONTH(jaar_zip[[#This Row],[Datum]])=1,MONTH(jaar_zip[[#This Row],[Datum]])=2,MONTH(jaar_zip[[#This Row],[Datum]])=11,MONTH(jaar_zip[[#This Row],[Datum]])=12),1.1,IF(OR(MONTH(jaar_zip[[#This Row],[Datum]])=3,MONTH(jaar_zip[[#This Row],[Datum]])=10),1,0.8))*jaar_zip[[#This Row],[graaddagen]],"")</f>
        <v>15.840000000000002</v>
      </c>
      <c r="O7694" s="101">
        <f>IF(ISNUMBER(jaar_zip[[#This Row],[etmaaltemperatuur]]),IF(jaar_zip[[#This Row],[etmaaltemperatuur]]&gt;stookgrens,jaar_zip[[#This Row],[etmaaltemperatuur]]-stookgrens,0),"")</f>
        <v>0</v>
      </c>
    </row>
    <row r="7695" spans="1:15" x14ac:dyDescent="0.25">
      <c r="A7695">
        <v>356</v>
      </c>
      <c r="B7695">
        <v>20240122</v>
      </c>
      <c r="C7695">
        <v>10.3</v>
      </c>
      <c r="D7695">
        <v>9.5</v>
      </c>
      <c r="E7695">
        <v>406</v>
      </c>
      <c r="F7695">
        <v>4.2</v>
      </c>
      <c r="G7695">
        <v>1008.1</v>
      </c>
      <c r="H7695">
        <v>82</v>
      </c>
      <c r="I7695" s="101" t="s">
        <v>40</v>
      </c>
      <c r="J7695" s="1">
        <f>DATEVALUE(RIGHT(jaar_zip[[#This Row],[YYYYMMDD]],2)&amp;"-"&amp;MID(jaar_zip[[#This Row],[YYYYMMDD]],5,2)&amp;"-"&amp;LEFT(jaar_zip[[#This Row],[YYYYMMDD]],4))</f>
        <v>45313</v>
      </c>
      <c r="K7695" s="101" t="str">
        <f>IF(AND(VALUE(MONTH(jaar_zip[[#This Row],[Datum]]))=1,VALUE(WEEKNUM(jaar_zip[[#This Row],[Datum]],21))&gt;51),RIGHT(YEAR(jaar_zip[[#This Row],[Datum]])-1,2),RIGHT(YEAR(jaar_zip[[#This Row],[Datum]]),2))&amp;"-"&amp; TEXT(WEEKNUM(jaar_zip[[#This Row],[Datum]],21),"00")</f>
        <v>24-04</v>
      </c>
      <c r="L7695" s="101">
        <f>MONTH(jaar_zip[[#This Row],[Datum]])</f>
        <v>1</v>
      </c>
      <c r="M7695" s="101">
        <f>IF(ISNUMBER(jaar_zip[[#This Row],[etmaaltemperatuur]]),IF(jaar_zip[[#This Row],[etmaaltemperatuur]]&lt;stookgrens,stookgrens-jaar_zip[[#This Row],[etmaaltemperatuur]],0),"")</f>
        <v>8.5</v>
      </c>
      <c r="N7695" s="101">
        <f>IF(ISNUMBER(jaar_zip[[#This Row],[graaddagen]]),IF(OR(MONTH(jaar_zip[[#This Row],[Datum]])=1,MONTH(jaar_zip[[#This Row],[Datum]])=2,MONTH(jaar_zip[[#This Row],[Datum]])=11,MONTH(jaar_zip[[#This Row],[Datum]])=12),1.1,IF(OR(MONTH(jaar_zip[[#This Row],[Datum]])=3,MONTH(jaar_zip[[#This Row],[Datum]])=10),1,0.8))*jaar_zip[[#This Row],[graaddagen]],"")</f>
        <v>9.3500000000000014</v>
      </c>
      <c r="O7695" s="101">
        <f>IF(ISNUMBER(jaar_zip[[#This Row],[etmaaltemperatuur]]),IF(jaar_zip[[#This Row],[etmaaltemperatuur]]&gt;stookgrens,jaar_zip[[#This Row],[etmaaltemperatuur]]-stookgrens,0),"")</f>
        <v>0</v>
      </c>
    </row>
    <row r="7696" spans="1:15" x14ac:dyDescent="0.25">
      <c r="A7696">
        <v>356</v>
      </c>
      <c r="B7696">
        <v>20240123</v>
      </c>
      <c r="C7696">
        <v>7.9</v>
      </c>
      <c r="D7696">
        <v>8</v>
      </c>
      <c r="E7696">
        <v>339</v>
      </c>
      <c r="F7696">
        <v>3.5</v>
      </c>
      <c r="G7696">
        <v>1019.7</v>
      </c>
      <c r="H7696">
        <v>86</v>
      </c>
      <c r="I7696" s="101" t="s">
        <v>40</v>
      </c>
      <c r="J7696" s="1">
        <f>DATEVALUE(RIGHT(jaar_zip[[#This Row],[YYYYMMDD]],2)&amp;"-"&amp;MID(jaar_zip[[#This Row],[YYYYMMDD]],5,2)&amp;"-"&amp;LEFT(jaar_zip[[#This Row],[YYYYMMDD]],4))</f>
        <v>45314</v>
      </c>
      <c r="K7696" s="101" t="str">
        <f>IF(AND(VALUE(MONTH(jaar_zip[[#This Row],[Datum]]))=1,VALUE(WEEKNUM(jaar_zip[[#This Row],[Datum]],21))&gt;51),RIGHT(YEAR(jaar_zip[[#This Row],[Datum]])-1,2),RIGHT(YEAR(jaar_zip[[#This Row],[Datum]]),2))&amp;"-"&amp; TEXT(WEEKNUM(jaar_zip[[#This Row],[Datum]],21),"00")</f>
        <v>24-04</v>
      </c>
      <c r="L7696" s="101">
        <f>MONTH(jaar_zip[[#This Row],[Datum]])</f>
        <v>1</v>
      </c>
      <c r="M7696" s="101">
        <f>IF(ISNUMBER(jaar_zip[[#This Row],[etmaaltemperatuur]]),IF(jaar_zip[[#This Row],[etmaaltemperatuur]]&lt;stookgrens,stookgrens-jaar_zip[[#This Row],[etmaaltemperatuur]],0),"")</f>
        <v>10</v>
      </c>
      <c r="N7696" s="101">
        <f>IF(ISNUMBER(jaar_zip[[#This Row],[graaddagen]]),IF(OR(MONTH(jaar_zip[[#This Row],[Datum]])=1,MONTH(jaar_zip[[#This Row],[Datum]])=2,MONTH(jaar_zip[[#This Row],[Datum]])=11,MONTH(jaar_zip[[#This Row],[Datum]])=12),1.1,IF(OR(MONTH(jaar_zip[[#This Row],[Datum]])=3,MONTH(jaar_zip[[#This Row],[Datum]])=10),1,0.8))*jaar_zip[[#This Row],[graaddagen]],"")</f>
        <v>11</v>
      </c>
      <c r="O7696" s="101">
        <f>IF(ISNUMBER(jaar_zip[[#This Row],[etmaaltemperatuur]]),IF(jaar_zip[[#This Row],[etmaaltemperatuur]]&gt;stookgrens,jaar_zip[[#This Row],[etmaaltemperatuur]]-stookgrens,0),"")</f>
        <v>0</v>
      </c>
    </row>
    <row r="7697" spans="1:15" x14ac:dyDescent="0.25">
      <c r="A7697">
        <v>356</v>
      </c>
      <c r="B7697">
        <v>20240124</v>
      </c>
      <c r="C7697">
        <v>9.6999999999999993</v>
      </c>
      <c r="D7697">
        <v>9.6999999999999993</v>
      </c>
      <c r="E7697">
        <v>339</v>
      </c>
      <c r="F7697">
        <v>1</v>
      </c>
      <c r="G7697">
        <v>1020.9</v>
      </c>
      <c r="H7697">
        <v>81</v>
      </c>
      <c r="I7697" s="101" t="s">
        <v>40</v>
      </c>
      <c r="J7697" s="1">
        <f>DATEVALUE(RIGHT(jaar_zip[[#This Row],[YYYYMMDD]],2)&amp;"-"&amp;MID(jaar_zip[[#This Row],[YYYYMMDD]],5,2)&amp;"-"&amp;LEFT(jaar_zip[[#This Row],[YYYYMMDD]],4))</f>
        <v>45315</v>
      </c>
      <c r="K7697" s="101" t="str">
        <f>IF(AND(VALUE(MONTH(jaar_zip[[#This Row],[Datum]]))=1,VALUE(WEEKNUM(jaar_zip[[#This Row],[Datum]],21))&gt;51),RIGHT(YEAR(jaar_zip[[#This Row],[Datum]])-1,2),RIGHT(YEAR(jaar_zip[[#This Row],[Datum]]),2))&amp;"-"&amp; TEXT(WEEKNUM(jaar_zip[[#This Row],[Datum]],21),"00")</f>
        <v>24-04</v>
      </c>
      <c r="L7697" s="101">
        <f>MONTH(jaar_zip[[#This Row],[Datum]])</f>
        <v>1</v>
      </c>
      <c r="M7697" s="101">
        <f>IF(ISNUMBER(jaar_zip[[#This Row],[etmaaltemperatuur]]),IF(jaar_zip[[#This Row],[etmaaltemperatuur]]&lt;stookgrens,stookgrens-jaar_zip[[#This Row],[etmaaltemperatuur]],0),"")</f>
        <v>8.3000000000000007</v>
      </c>
      <c r="N7697" s="101">
        <f>IF(ISNUMBER(jaar_zip[[#This Row],[graaddagen]]),IF(OR(MONTH(jaar_zip[[#This Row],[Datum]])=1,MONTH(jaar_zip[[#This Row],[Datum]])=2,MONTH(jaar_zip[[#This Row],[Datum]])=11,MONTH(jaar_zip[[#This Row],[Datum]])=12),1.1,IF(OR(MONTH(jaar_zip[[#This Row],[Datum]])=3,MONTH(jaar_zip[[#This Row],[Datum]])=10),1,0.8))*jaar_zip[[#This Row],[graaddagen]],"")</f>
        <v>9.1300000000000008</v>
      </c>
      <c r="O7697" s="101">
        <f>IF(ISNUMBER(jaar_zip[[#This Row],[etmaaltemperatuur]]),IF(jaar_zip[[#This Row],[etmaaltemperatuur]]&gt;stookgrens,jaar_zip[[#This Row],[etmaaltemperatuur]]-stookgrens,0),"")</f>
        <v>0</v>
      </c>
    </row>
    <row r="7698" spans="1:15" x14ac:dyDescent="0.25">
      <c r="A7698">
        <v>356</v>
      </c>
      <c r="B7698">
        <v>20240125</v>
      </c>
      <c r="C7698">
        <v>3</v>
      </c>
      <c r="D7698">
        <v>6.3</v>
      </c>
      <c r="E7698">
        <v>223</v>
      </c>
      <c r="F7698">
        <v>0.9</v>
      </c>
      <c r="G7698">
        <v>1026.9000000000001</v>
      </c>
      <c r="H7698">
        <v>96</v>
      </c>
      <c r="I7698" s="101" t="s">
        <v>40</v>
      </c>
      <c r="J7698" s="1">
        <f>DATEVALUE(RIGHT(jaar_zip[[#This Row],[YYYYMMDD]],2)&amp;"-"&amp;MID(jaar_zip[[#This Row],[YYYYMMDD]],5,2)&amp;"-"&amp;LEFT(jaar_zip[[#This Row],[YYYYMMDD]],4))</f>
        <v>45316</v>
      </c>
      <c r="K7698" s="101" t="str">
        <f>IF(AND(VALUE(MONTH(jaar_zip[[#This Row],[Datum]]))=1,VALUE(WEEKNUM(jaar_zip[[#This Row],[Datum]],21))&gt;51),RIGHT(YEAR(jaar_zip[[#This Row],[Datum]])-1,2),RIGHT(YEAR(jaar_zip[[#This Row],[Datum]]),2))&amp;"-"&amp; TEXT(WEEKNUM(jaar_zip[[#This Row],[Datum]],21),"00")</f>
        <v>24-04</v>
      </c>
      <c r="L7698" s="101">
        <f>MONTH(jaar_zip[[#This Row],[Datum]])</f>
        <v>1</v>
      </c>
      <c r="M7698" s="101">
        <f>IF(ISNUMBER(jaar_zip[[#This Row],[etmaaltemperatuur]]),IF(jaar_zip[[#This Row],[etmaaltemperatuur]]&lt;stookgrens,stookgrens-jaar_zip[[#This Row],[etmaaltemperatuur]],0),"")</f>
        <v>11.7</v>
      </c>
      <c r="N7698" s="101">
        <f>IF(ISNUMBER(jaar_zip[[#This Row],[graaddagen]]),IF(OR(MONTH(jaar_zip[[#This Row],[Datum]])=1,MONTH(jaar_zip[[#This Row],[Datum]])=2,MONTH(jaar_zip[[#This Row],[Datum]])=11,MONTH(jaar_zip[[#This Row],[Datum]])=12),1.1,IF(OR(MONTH(jaar_zip[[#This Row],[Datum]])=3,MONTH(jaar_zip[[#This Row],[Datum]])=10),1,0.8))*jaar_zip[[#This Row],[graaddagen]],"")</f>
        <v>12.870000000000001</v>
      </c>
      <c r="O7698" s="101">
        <f>IF(ISNUMBER(jaar_zip[[#This Row],[etmaaltemperatuur]]),IF(jaar_zip[[#This Row],[etmaaltemperatuur]]&gt;stookgrens,jaar_zip[[#This Row],[etmaaltemperatuur]]-stookgrens,0),"")</f>
        <v>0</v>
      </c>
    </row>
    <row r="7699" spans="1:15" x14ac:dyDescent="0.25">
      <c r="A7699">
        <v>356</v>
      </c>
      <c r="B7699">
        <v>20240126</v>
      </c>
      <c r="C7699">
        <v>6.8</v>
      </c>
      <c r="D7699">
        <v>7.4</v>
      </c>
      <c r="E7699">
        <v>503</v>
      </c>
      <c r="F7699">
        <v>2.6</v>
      </c>
      <c r="G7699">
        <v>1025.9000000000001</v>
      </c>
      <c r="H7699">
        <v>85</v>
      </c>
      <c r="I7699" s="101" t="s">
        <v>40</v>
      </c>
      <c r="J7699" s="1">
        <f>DATEVALUE(RIGHT(jaar_zip[[#This Row],[YYYYMMDD]],2)&amp;"-"&amp;MID(jaar_zip[[#This Row],[YYYYMMDD]],5,2)&amp;"-"&amp;LEFT(jaar_zip[[#This Row],[YYYYMMDD]],4))</f>
        <v>45317</v>
      </c>
      <c r="K7699" s="101" t="str">
        <f>IF(AND(VALUE(MONTH(jaar_zip[[#This Row],[Datum]]))=1,VALUE(WEEKNUM(jaar_zip[[#This Row],[Datum]],21))&gt;51),RIGHT(YEAR(jaar_zip[[#This Row],[Datum]])-1,2),RIGHT(YEAR(jaar_zip[[#This Row],[Datum]]),2))&amp;"-"&amp; TEXT(WEEKNUM(jaar_zip[[#This Row],[Datum]],21),"00")</f>
        <v>24-04</v>
      </c>
      <c r="L7699" s="101">
        <f>MONTH(jaar_zip[[#This Row],[Datum]])</f>
        <v>1</v>
      </c>
      <c r="M7699" s="101">
        <f>IF(ISNUMBER(jaar_zip[[#This Row],[etmaaltemperatuur]]),IF(jaar_zip[[#This Row],[etmaaltemperatuur]]&lt;stookgrens,stookgrens-jaar_zip[[#This Row],[etmaaltemperatuur]],0),"")</f>
        <v>10.6</v>
      </c>
      <c r="N7699" s="101">
        <f>IF(ISNUMBER(jaar_zip[[#This Row],[graaddagen]]),IF(OR(MONTH(jaar_zip[[#This Row],[Datum]])=1,MONTH(jaar_zip[[#This Row],[Datum]])=2,MONTH(jaar_zip[[#This Row],[Datum]])=11,MONTH(jaar_zip[[#This Row],[Datum]])=12),1.1,IF(OR(MONTH(jaar_zip[[#This Row],[Datum]])=3,MONTH(jaar_zip[[#This Row],[Datum]])=10),1,0.8))*jaar_zip[[#This Row],[graaddagen]],"")</f>
        <v>11.66</v>
      </c>
      <c r="O7699" s="101">
        <f>IF(ISNUMBER(jaar_zip[[#This Row],[etmaaltemperatuur]]),IF(jaar_zip[[#This Row],[etmaaltemperatuur]]&gt;stookgrens,jaar_zip[[#This Row],[etmaaltemperatuur]]-stookgrens,0),"")</f>
        <v>0</v>
      </c>
    </row>
    <row r="7700" spans="1:15" x14ac:dyDescent="0.25">
      <c r="A7700">
        <v>356</v>
      </c>
      <c r="B7700">
        <v>20240127</v>
      </c>
      <c r="C7700">
        <v>2.8</v>
      </c>
      <c r="D7700">
        <v>2.6</v>
      </c>
      <c r="E7700">
        <v>561</v>
      </c>
      <c r="F7700">
        <v>0</v>
      </c>
      <c r="G7700">
        <v>1034.9000000000001</v>
      </c>
      <c r="H7700">
        <v>88</v>
      </c>
      <c r="I7700" s="101" t="s">
        <v>40</v>
      </c>
      <c r="J7700" s="1">
        <f>DATEVALUE(RIGHT(jaar_zip[[#This Row],[YYYYMMDD]],2)&amp;"-"&amp;MID(jaar_zip[[#This Row],[YYYYMMDD]],5,2)&amp;"-"&amp;LEFT(jaar_zip[[#This Row],[YYYYMMDD]],4))</f>
        <v>45318</v>
      </c>
      <c r="K7700" s="101" t="str">
        <f>IF(AND(VALUE(MONTH(jaar_zip[[#This Row],[Datum]]))=1,VALUE(WEEKNUM(jaar_zip[[#This Row],[Datum]],21))&gt;51),RIGHT(YEAR(jaar_zip[[#This Row],[Datum]])-1,2),RIGHT(YEAR(jaar_zip[[#This Row],[Datum]]),2))&amp;"-"&amp; TEXT(WEEKNUM(jaar_zip[[#This Row],[Datum]],21),"00")</f>
        <v>24-04</v>
      </c>
      <c r="L7700" s="101">
        <f>MONTH(jaar_zip[[#This Row],[Datum]])</f>
        <v>1</v>
      </c>
      <c r="M7700" s="101">
        <f>IF(ISNUMBER(jaar_zip[[#This Row],[etmaaltemperatuur]]),IF(jaar_zip[[#This Row],[etmaaltemperatuur]]&lt;stookgrens,stookgrens-jaar_zip[[#This Row],[etmaaltemperatuur]],0),"")</f>
        <v>15.4</v>
      </c>
      <c r="N7700" s="101">
        <f>IF(ISNUMBER(jaar_zip[[#This Row],[graaddagen]]),IF(OR(MONTH(jaar_zip[[#This Row],[Datum]])=1,MONTH(jaar_zip[[#This Row],[Datum]])=2,MONTH(jaar_zip[[#This Row],[Datum]])=11,MONTH(jaar_zip[[#This Row],[Datum]])=12),1.1,IF(OR(MONTH(jaar_zip[[#This Row],[Datum]])=3,MONTH(jaar_zip[[#This Row],[Datum]])=10),1,0.8))*jaar_zip[[#This Row],[graaddagen]],"")</f>
        <v>16.940000000000001</v>
      </c>
      <c r="O7700" s="101">
        <f>IF(ISNUMBER(jaar_zip[[#This Row],[etmaaltemperatuur]]),IF(jaar_zip[[#This Row],[etmaaltemperatuur]]&gt;stookgrens,jaar_zip[[#This Row],[etmaaltemperatuur]]-stookgrens,0),"")</f>
        <v>0</v>
      </c>
    </row>
    <row r="7701" spans="1:15" x14ac:dyDescent="0.25">
      <c r="A7701">
        <v>356</v>
      </c>
      <c r="B7701">
        <v>20240128</v>
      </c>
      <c r="C7701">
        <v>2.9</v>
      </c>
      <c r="D7701">
        <v>3</v>
      </c>
      <c r="E7701">
        <v>614</v>
      </c>
      <c r="F7701">
        <v>0</v>
      </c>
      <c r="G7701">
        <v>1027.4000000000001</v>
      </c>
      <c r="H7701">
        <v>80</v>
      </c>
      <c r="I7701" s="101" t="s">
        <v>40</v>
      </c>
      <c r="J7701" s="1">
        <f>DATEVALUE(RIGHT(jaar_zip[[#This Row],[YYYYMMDD]],2)&amp;"-"&amp;MID(jaar_zip[[#This Row],[YYYYMMDD]],5,2)&amp;"-"&amp;LEFT(jaar_zip[[#This Row],[YYYYMMDD]],4))</f>
        <v>45319</v>
      </c>
      <c r="K7701" s="101" t="str">
        <f>IF(AND(VALUE(MONTH(jaar_zip[[#This Row],[Datum]]))=1,VALUE(WEEKNUM(jaar_zip[[#This Row],[Datum]],21))&gt;51),RIGHT(YEAR(jaar_zip[[#This Row],[Datum]])-1,2),RIGHT(YEAR(jaar_zip[[#This Row],[Datum]]),2))&amp;"-"&amp; TEXT(WEEKNUM(jaar_zip[[#This Row],[Datum]],21),"00")</f>
        <v>24-04</v>
      </c>
      <c r="L7701" s="101">
        <f>MONTH(jaar_zip[[#This Row],[Datum]])</f>
        <v>1</v>
      </c>
      <c r="M7701" s="101">
        <f>IF(ISNUMBER(jaar_zip[[#This Row],[etmaaltemperatuur]]),IF(jaar_zip[[#This Row],[etmaaltemperatuur]]&lt;stookgrens,stookgrens-jaar_zip[[#This Row],[etmaaltemperatuur]],0),"")</f>
        <v>15</v>
      </c>
      <c r="N7701" s="101">
        <f>IF(ISNUMBER(jaar_zip[[#This Row],[graaddagen]]),IF(OR(MONTH(jaar_zip[[#This Row],[Datum]])=1,MONTH(jaar_zip[[#This Row],[Datum]])=2,MONTH(jaar_zip[[#This Row],[Datum]])=11,MONTH(jaar_zip[[#This Row],[Datum]])=12),1.1,IF(OR(MONTH(jaar_zip[[#This Row],[Datum]])=3,MONTH(jaar_zip[[#This Row],[Datum]])=10),1,0.8))*jaar_zip[[#This Row],[graaddagen]],"")</f>
        <v>16.5</v>
      </c>
      <c r="O7701" s="101">
        <f>IF(ISNUMBER(jaar_zip[[#This Row],[etmaaltemperatuur]]),IF(jaar_zip[[#This Row],[etmaaltemperatuur]]&gt;stookgrens,jaar_zip[[#This Row],[etmaaltemperatuur]]-stookgrens,0),"")</f>
        <v>0</v>
      </c>
    </row>
    <row r="7702" spans="1:15" x14ac:dyDescent="0.25">
      <c r="A7702">
        <v>356</v>
      </c>
      <c r="B7702">
        <v>20240129</v>
      </c>
      <c r="C7702">
        <v>2.6</v>
      </c>
      <c r="D7702">
        <v>6.1</v>
      </c>
      <c r="E7702">
        <v>519</v>
      </c>
      <c r="F7702">
        <v>0</v>
      </c>
      <c r="G7702">
        <v>1025.7</v>
      </c>
      <c r="H7702">
        <v>86</v>
      </c>
      <c r="I7702" s="101" t="s">
        <v>40</v>
      </c>
      <c r="J7702" s="1">
        <f>DATEVALUE(RIGHT(jaar_zip[[#This Row],[YYYYMMDD]],2)&amp;"-"&amp;MID(jaar_zip[[#This Row],[YYYYMMDD]],5,2)&amp;"-"&amp;LEFT(jaar_zip[[#This Row],[YYYYMMDD]],4))</f>
        <v>45320</v>
      </c>
      <c r="K7702" s="101" t="str">
        <f>IF(AND(VALUE(MONTH(jaar_zip[[#This Row],[Datum]]))=1,VALUE(WEEKNUM(jaar_zip[[#This Row],[Datum]],21))&gt;51),RIGHT(YEAR(jaar_zip[[#This Row],[Datum]])-1,2),RIGHT(YEAR(jaar_zip[[#This Row],[Datum]]),2))&amp;"-"&amp; TEXT(WEEKNUM(jaar_zip[[#This Row],[Datum]],21),"00")</f>
        <v>24-05</v>
      </c>
      <c r="L7702" s="101">
        <f>MONTH(jaar_zip[[#This Row],[Datum]])</f>
        <v>1</v>
      </c>
      <c r="M7702" s="101">
        <f>IF(ISNUMBER(jaar_zip[[#This Row],[etmaaltemperatuur]]),IF(jaar_zip[[#This Row],[etmaaltemperatuur]]&lt;stookgrens,stookgrens-jaar_zip[[#This Row],[etmaaltemperatuur]],0),"")</f>
        <v>11.9</v>
      </c>
      <c r="N7702" s="101">
        <f>IF(ISNUMBER(jaar_zip[[#This Row],[graaddagen]]),IF(OR(MONTH(jaar_zip[[#This Row],[Datum]])=1,MONTH(jaar_zip[[#This Row],[Datum]])=2,MONTH(jaar_zip[[#This Row],[Datum]])=11,MONTH(jaar_zip[[#This Row],[Datum]])=12),1.1,IF(OR(MONTH(jaar_zip[[#This Row],[Datum]])=3,MONTH(jaar_zip[[#This Row],[Datum]])=10),1,0.8))*jaar_zip[[#This Row],[graaddagen]],"")</f>
        <v>13.090000000000002</v>
      </c>
      <c r="O7702" s="101">
        <f>IF(ISNUMBER(jaar_zip[[#This Row],[etmaaltemperatuur]]),IF(jaar_zip[[#This Row],[etmaaltemperatuur]]&gt;stookgrens,jaar_zip[[#This Row],[etmaaltemperatuur]]-stookgrens,0),"")</f>
        <v>0</v>
      </c>
    </row>
    <row r="7703" spans="1:15" x14ac:dyDescent="0.25">
      <c r="A7703">
        <v>356</v>
      </c>
      <c r="B7703">
        <v>20240130</v>
      </c>
      <c r="C7703">
        <v>4.8</v>
      </c>
      <c r="D7703">
        <v>7.8</v>
      </c>
      <c r="E7703">
        <v>225</v>
      </c>
      <c r="F7703">
        <v>0.3</v>
      </c>
      <c r="G7703">
        <v>1028.0999999999999</v>
      </c>
      <c r="H7703">
        <v>91</v>
      </c>
      <c r="I7703" s="101" t="s">
        <v>40</v>
      </c>
      <c r="J7703" s="1">
        <f>DATEVALUE(RIGHT(jaar_zip[[#This Row],[YYYYMMDD]],2)&amp;"-"&amp;MID(jaar_zip[[#This Row],[YYYYMMDD]],5,2)&amp;"-"&amp;LEFT(jaar_zip[[#This Row],[YYYYMMDD]],4))</f>
        <v>45321</v>
      </c>
      <c r="K7703" s="101" t="str">
        <f>IF(AND(VALUE(MONTH(jaar_zip[[#This Row],[Datum]]))=1,VALUE(WEEKNUM(jaar_zip[[#This Row],[Datum]],21))&gt;51),RIGHT(YEAR(jaar_zip[[#This Row],[Datum]])-1,2),RIGHT(YEAR(jaar_zip[[#This Row],[Datum]]),2))&amp;"-"&amp; TEXT(WEEKNUM(jaar_zip[[#This Row],[Datum]],21),"00")</f>
        <v>24-05</v>
      </c>
      <c r="L7703" s="101">
        <f>MONTH(jaar_zip[[#This Row],[Datum]])</f>
        <v>1</v>
      </c>
      <c r="M7703" s="101">
        <f>IF(ISNUMBER(jaar_zip[[#This Row],[etmaaltemperatuur]]),IF(jaar_zip[[#This Row],[etmaaltemperatuur]]&lt;stookgrens,stookgrens-jaar_zip[[#This Row],[etmaaltemperatuur]],0),"")</f>
        <v>10.199999999999999</v>
      </c>
      <c r="N7703" s="101">
        <f>IF(ISNUMBER(jaar_zip[[#This Row],[graaddagen]]),IF(OR(MONTH(jaar_zip[[#This Row],[Datum]])=1,MONTH(jaar_zip[[#This Row],[Datum]])=2,MONTH(jaar_zip[[#This Row],[Datum]])=11,MONTH(jaar_zip[[#This Row],[Datum]])=12),1.1,IF(OR(MONTH(jaar_zip[[#This Row],[Datum]])=3,MONTH(jaar_zip[[#This Row],[Datum]])=10),1,0.8))*jaar_zip[[#This Row],[graaddagen]],"")</f>
        <v>11.22</v>
      </c>
      <c r="O7703" s="101">
        <f>IF(ISNUMBER(jaar_zip[[#This Row],[etmaaltemperatuur]]),IF(jaar_zip[[#This Row],[etmaaltemperatuur]]&gt;stookgrens,jaar_zip[[#This Row],[etmaaltemperatuur]]-stookgrens,0),"")</f>
        <v>0</v>
      </c>
    </row>
    <row r="7704" spans="1:15" x14ac:dyDescent="0.25">
      <c r="A7704">
        <v>356</v>
      </c>
      <c r="B7704">
        <v>20240131</v>
      </c>
      <c r="C7704">
        <v>4.8</v>
      </c>
      <c r="D7704">
        <v>6.6</v>
      </c>
      <c r="E7704">
        <v>192</v>
      </c>
      <c r="F7704">
        <v>1.4</v>
      </c>
      <c r="G7704">
        <v>1030.3</v>
      </c>
      <c r="H7704">
        <v>83</v>
      </c>
      <c r="I7704" s="101" t="s">
        <v>40</v>
      </c>
      <c r="J7704" s="1">
        <f>DATEVALUE(RIGHT(jaar_zip[[#This Row],[YYYYMMDD]],2)&amp;"-"&amp;MID(jaar_zip[[#This Row],[YYYYMMDD]],5,2)&amp;"-"&amp;LEFT(jaar_zip[[#This Row],[YYYYMMDD]],4))</f>
        <v>45322</v>
      </c>
      <c r="K7704" s="101" t="str">
        <f>IF(AND(VALUE(MONTH(jaar_zip[[#This Row],[Datum]]))=1,VALUE(WEEKNUM(jaar_zip[[#This Row],[Datum]],21))&gt;51),RIGHT(YEAR(jaar_zip[[#This Row],[Datum]])-1,2),RIGHT(YEAR(jaar_zip[[#This Row],[Datum]]),2))&amp;"-"&amp; TEXT(WEEKNUM(jaar_zip[[#This Row],[Datum]],21),"00")</f>
        <v>24-05</v>
      </c>
      <c r="L7704" s="101">
        <f>MONTH(jaar_zip[[#This Row],[Datum]])</f>
        <v>1</v>
      </c>
      <c r="M7704" s="101">
        <f>IF(ISNUMBER(jaar_zip[[#This Row],[etmaaltemperatuur]]),IF(jaar_zip[[#This Row],[etmaaltemperatuur]]&lt;stookgrens,stookgrens-jaar_zip[[#This Row],[etmaaltemperatuur]],0),"")</f>
        <v>11.4</v>
      </c>
      <c r="N7704" s="101">
        <f>IF(ISNUMBER(jaar_zip[[#This Row],[graaddagen]]),IF(OR(MONTH(jaar_zip[[#This Row],[Datum]])=1,MONTH(jaar_zip[[#This Row],[Datum]])=2,MONTH(jaar_zip[[#This Row],[Datum]])=11,MONTH(jaar_zip[[#This Row],[Datum]])=12),1.1,IF(OR(MONTH(jaar_zip[[#This Row],[Datum]])=3,MONTH(jaar_zip[[#This Row],[Datum]])=10),1,0.8))*jaar_zip[[#This Row],[graaddagen]],"")</f>
        <v>12.540000000000001</v>
      </c>
      <c r="O7704" s="101">
        <f>IF(ISNUMBER(jaar_zip[[#This Row],[etmaaltemperatuur]]),IF(jaar_zip[[#This Row],[etmaaltemperatuur]]&gt;stookgrens,jaar_zip[[#This Row],[etmaaltemperatuur]]-stookgrens,0),"")</f>
        <v>0</v>
      </c>
    </row>
    <row r="7705" spans="1:15" x14ac:dyDescent="0.25">
      <c r="A7705">
        <v>356</v>
      </c>
      <c r="B7705">
        <v>20240201</v>
      </c>
      <c r="C7705">
        <v>4.2</v>
      </c>
      <c r="D7705">
        <v>5.7</v>
      </c>
      <c r="E7705">
        <v>600</v>
      </c>
      <c r="F7705">
        <v>2</v>
      </c>
      <c r="G7705">
        <v>1030.2</v>
      </c>
      <c r="H7705">
        <v>88</v>
      </c>
      <c r="I7705" s="101" t="s">
        <v>40</v>
      </c>
      <c r="J7705" s="1">
        <f>DATEVALUE(RIGHT(jaar_zip[[#This Row],[YYYYMMDD]],2)&amp;"-"&amp;MID(jaar_zip[[#This Row],[YYYYMMDD]],5,2)&amp;"-"&amp;LEFT(jaar_zip[[#This Row],[YYYYMMDD]],4))</f>
        <v>45323</v>
      </c>
      <c r="K7705" s="101" t="str">
        <f>IF(AND(VALUE(MONTH(jaar_zip[[#This Row],[Datum]]))=1,VALUE(WEEKNUM(jaar_zip[[#This Row],[Datum]],21))&gt;51),RIGHT(YEAR(jaar_zip[[#This Row],[Datum]])-1,2),RIGHT(YEAR(jaar_zip[[#This Row],[Datum]]),2))&amp;"-"&amp; TEXT(WEEKNUM(jaar_zip[[#This Row],[Datum]],21),"00")</f>
        <v>24-05</v>
      </c>
      <c r="L7705" s="101">
        <f>MONTH(jaar_zip[[#This Row],[Datum]])</f>
        <v>2</v>
      </c>
      <c r="M7705" s="101">
        <f>IF(ISNUMBER(jaar_zip[[#This Row],[etmaaltemperatuur]]),IF(jaar_zip[[#This Row],[etmaaltemperatuur]]&lt;stookgrens,stookgrens-jaar_zip[[#This Row],[etmaaltemperatuur]],0),"")</f>
        <v>12.3</v>
      </c>
      <c r="N7705" s="101">
        <f>IF(ISNUMBER(jaar_zip[[#This Row],[graaddagen]]),IF(OR(MONTH(jaar_zip[[#This Row],[Datum]])=1,MONTH(jaar_zip[[#This Row],[Datum]])=2,MONTH(jaar_zip[[#This Row],[Datum]])=11,MONTH(jaar_zip[[#This Row],[Datum]])=12),1.1,IF(OR(MONTH(jaar_zip[[#This Row],[Datum]])=3,MONTH(jaar_zip[[#This Row],[Datum]])=10),1,0.8))*jaar_zip[[#This Row],[graaddagen]],"")</f>
        <v>13.530000000000001</v>
      </c>
      <c r="O7705" s="101">
        <f>IF(ISNUMBER(jaar_zip[[#This Row],[etmaaltemperatuur]]),IF(jaar_zip[[#This Row],[etmaaltemperatuur]]&gt;stookgrens,jaar_zip[[#This Row],[etmaaltemperatuur]]-stookgrens,0),"")</f>
        <v>0</v>
      </c>
    </row>
    <row r="7706" spans="1:15" x14ac:dyDescent="0.25">
      <c r="A7706">
        <v>356</v>
      </c>
      <c r="B7706">
        <v>20240202</v>
      </c>
      <c r="C7706">
        <v>7.5</v>
      </c>
      <c r="D7706">
        <v>7.6</v>
      </c>
      <c r="E7706">
        <v>203</v>
      </c>
      <c r="F7706">
        <v>0</v>
      </c>
      <c r="G7706">
        <v>1027.4000000000001</v>
      </c>
      <c r="H7706">
        <v>91</v>
      </c>
      <c r="I7706" s="101" t="s">
        <v>40</v>
      </c>
      <c r="J7706" s="1">
        <f>DATEVALUE(RIGHT(jaar_zip[[#This Row],[YYYYMMDD]],2)&amp;"-"&amp;MID(jaar_zip[[#This Row],[YYYYMMDD]],5,2)&amp;"-"&amp;LEFT(jaar_zip[[#This Row],[YYYYMMDD]],4))</f>
        <v>45324</v>
      </c>
      <c r="K7706" s="101" t="str">
        <f>IF(AND(VALUE(MONTH(jaar_zip[[#This Row],[Datum]]))=1,VALUE(WEEKNUM(jaar_zip[[#This Row],[Datum]],21))&gt;51),RIGHT(YEAR(jaar_zip[[#This Row],[Datum]])-1,2),RIGHT(YEAR(jaar_zip[[#This Row],[Datum]]),2))&amp;"-"&amp; TEXT(WEEKNUM(jaar_zip[[#This Row],[Datum]],21),"00")</f>
        <v>24-05</v>
      </c>
      <c r="L7706" s="101">
        <f>MONTH(jaar_zip[[#This Row],[Datum]])</f>
        <v>2</v>
      </c>
      <c r="M7706" s="101">
        <f>IF(ISNUMBER(jaar_zip[[#This Row],[etmaaltemperatuur]]),IF(jaar_zip[[#This Row],[etmaaltemperatuur]]&lt;stookgrens,stookgrens-jaar_zip[[#This Row],[etmaaltemperatuur]],0),"")</f>
        <v>10.4</v>
      </c>
      <c r="N7706" s="101">
        <f>IF(ISNUMBER(jaar_zip[[#This Row],[graaddagen]]),IF(OR(MONTH(jaar_zip[[#This Row],[Datum]])=1,MONTH(jaar_zip[[#This Row],[Datum]])=2,MONTH(jaar_zip[[#This Row],[Datum]])=11,MONTH(jaar_zip[[#This Row],[Datum]])=12),1.1,IF(OR(MONTH(jaar_zip[[#This Row],[Datum]])=3,MONTH(jaar_zip[[#This Row],[Datum]])=10),1,0.8))*jaar_zip[[#This Row],[graaddagen]],"")</f>
        <v>11.440000000000001</v>
      </c>
      <c r="O7706" s="101">
        <f>IF(ISNUMBER(jaar_zip[[#This Row],[etmaaltemperatuur]]),IF(jaar_zip[[#This Row],[etmaaltemperatuur]]&gt;stookgrens,jaar_zip[[#This Row],[etmaaltemperatuur]]-stookgrens,0),"")</f>
        <v>0</v>
      </c>
    </row>
    <row r="7707" spans="1:15" x14ac:dyDescent="0.25">
      <c r="A7707">
        <v>356</v>
      </c>
      <c r="B7707">
        <v>20240203</v>
      </c>
      <c r="C7707">
        <v>6.9</v>
      </c>
      <c r="D7707">
        <v>9.9</v>
      </c>
      <c r="E7707">
        <v>193</v>
      </c>
      <c r="F7707">
        <v>1</v>
      </c>
      <c r="G7707">
        <v>1025</v>
      </c>
      <c r="H7707">
        <v>92</v>
      </c>
      <c r="I7707" s="101" t="s">
        <v>40</v>
      </c>
      <c r="J7707" s="1">
        <f>DATEVALUE(RIGHT(jaar_zip[[#This Row],[YYYYMMDD]],2)&amp;"-"&amp;MID(jaar_zip[[#This Row],[YYYYMMDD]],5,2)&amp;"-"&amp;LEFT(jaar_zip[[#This Row],[YYYYMMDD]],4))</f>
        <v>45325</v>
      </c>
      <c r="K7707" s="101" t="str">
        <f>IF(AND(VALUE(MONTH(jaar_zip[[#This Row],[Datum]]))=1,VALUE(WEEKNUM(jaar_zip[[#This Row],[Datum]],21))&gt;51),RIGHT(YEAR(jaar_zip[[#This Row],[Datum]])-1,2),RIGHT(YEAR(jaar_zip[[#This Row],[Datum]]),2))&amp;"-"&amp; TEXT(WEEKNUM(jaar_zip[[#This Row],[Datum]],21),"00")</f>
        <v>24-05</v>
      </c>
      <c r="L7707" s="101">
        <f>MONTH(jaar_zip[[#This Row],[Datum]])</f>
        <v>2</v>
      </c>
      <c r="M7707" s="101">
        <f>IF(ISNUMBER(jaar_zip[[#This Row],[etmaaltemperatuur]]),IF(jaar_zip[[#This Row],[etmaaltemperatuur]]&lt;stookgrens,stookgrens-jaar_zip[[#This Row],[etmaaltemperatuur]],0),"")</f>
        <v>8.1</v>
      </c>
      <c r="N7707" s="101">
        <f>IF(ISNUMBER(jaar_zip[[#This Row],[graaddagen]]),IF(OR(MONTH(jaar_zip[[#This Row],[Datum]])=1,MONTH(jaar_zip[[#This Row],[Datum]])=2,MONTH(jaar_zip[[#This Row],[Datum]])=11,MONTH(jaar_zip[[#This Row],[Datum]])=12),1.1,IF(OR(MONTH(jaar_zip[[#This Row],[Datum]])=3,MONTH(jaar_zip[[#This Row],[Datum]])=10),1,0.8))*jaar_zip[[#This Row],[graaddagen]],"")</f>
        <v>8.91</v>
      </c>
      <c r="O7707" s="101">
        <f>IF(ISNUMBER(jaar_zip[[#This Row],[etmaaltemperatuur]]),IF(jaar_zip[[#This Row],[etmaaltemperatuur]]&gt;stookgrens,jaar_zip[[#This Row],[etmaaltemperatuur]]-stookgrens,0),"")</f>
        <v>0</v>
      </c>
    </row>
    <row r="7708" spans="1:15" x14ac:dyDescent="0.25">
      <c r="A7708">
        <v>356</v>
      </c>
      <c r="B7708">
        <v>20240204</v>
      </c>
      <c r="C7708">
        <v>8.5</v>
      </c>
      <c r="D7708">
        <v>10.6</v>
      </c>
      <c r="E7708">
        <v>133</v>
      </c>
      <c r="F7708">
        <v>1.2</v>
      </c>
      <c r="G7708">
        <v>1021.3</v>
      </c>
      <c r="H7708">
        <v>90</v>
      </c>
      <c r="I7708" s="101" t="s">
        <v>40</v>
      </c>
      <c r="J7708" s="1">
        <f>DATEVALUE(RIGHT(jaar_zip[[#This Row],[YYYYMMDD]],2)&amp;"-"&amp;MID(jaar_zip[[#This Row],[YYYYMMDD]],5,2)&amp;"-"&amp;LEFT(jaar_zip[[#This Row],[YYYYMMDD]],4))</f>
        <v>45326</v>
      </c>
      <c r="K7708" s="101" t="str">
        <f>IF(AND(VALUE(MONTH(jaar_zip[[#This Row],[Datum]]))=1,VALUE(WEEKNUM(jaar_zip[[#This Row],[Datum]],21))&gt;51),RIGHT(YEAR(jaar_zip[[#This Row],[Datum]])-1,2),RIGHT(YEAR(jaar_zip[[#This Row],[Datum]]),2))&amp;"-"&amp; TEXT(WEEKNUM(jaar_zip[[#This Row],[Datum]],21),"00")</f>
        <v>24-05</v>
      </c>
      <c r="L7708" s="101">
        <f>MONTH(jaar_zip[[#This Row],[Datum]])</f>
        <v>2</v>
      </c>
      <c r="M7708" s="101">
        <f>IF(ISNUMBER(jaar_zip[[#This Row],[etmaaltemperatuur]]),IF(jaar_zip[[#This Row],[etmaaltemperatuur]]&lt;stookgrens,stookgrens-jaar_zip[[#This Row],[etmaaltemperatuur]],0),"")</f>
        <v>7.4</v>
      </c>
      <c r="N7708" s="101">
        <f>IF(ISNUMBER(jaar_zip[[#This Row],[graaddagen]]),IF(OR(MONTH(jaar_zip[[#This Row],[Datum]])=1,MONTH(jaar_zip[[#This Row],[Datum]])=2,MONTH(jaar_zip[[#This Row],[Datum]])=11,MONTH(jaar_zip[[#This Row],[Datum]])=12),1.1,IF(OR(MONTH(jaar_zip[[#This Row],[Datum]])=3,MONTH(jaar_zip[[#This Row],[Datum]])=10),1,0.8))*jaar_zip[[#This Row],[graaddagen]],"")</f>
        <v>8.14</v>
      </c>
      <c r="O7708" s="101">
        <f>IF(ISNUMBER(jaar_zip[[#This Row],[etmaaltemperatuur]]),IF(jaar_zip[[#This Row],[etmaaltemperatuur]]&gt;stookgrens,jaar_zip[[#This Row],[etmaaltemperatuur]]-stookgrens,0),"")</f>
        <v>0</v>
      </c>
    </row>
    <row r="7709" spans="1:15" x14ac:dyDescent="0.25">
      <c r="A7709">
        <v>356</v>
      </c>
      <c r="B7709">
        <v>20240205</v>
      </c>
      <c r="C7709">
        <v>9.6</v>
      </c>
      <c r="D7709">
        <v>9.5</v>
      </c>
      <c r="E7709">
        <v>312</v>
      </c>
      <c r="F7709">
        <v>0.2</v>
      </c>
      <c r="G7709">
        <v>1018.2</v>
      </c>
      <c r="H7709">
        <v>85</v>
      </c>
      <c r="I7709" s="101" t="s">
        <v>40</v>
      </c>
      <c r="J7709" s="1">
        <f>DATEVALUE(RIGHT(jaar_zip[[#This Row],[YYYYMMDD]],2)&amp;"-"&amp;MID(jaar_zip[[#This Row],[YYYYMMDD]],5,2)&amp;"-"&amp;LEFT(jaar_zip[[#This Row],[YYYYMMDD]],4))</f>
        <v>45327</v>
      </c>
      <c r="K7709" s="101" t="str">
        <f>IF(AND(VALUE(MONTH(jaar_zip[[#This Row],[Datum]]))=1,VALUE(WEEKNUM(jaar_zip[[#This Row],[Datum]],21))&gt;51),RIGHT(YEAR(jaar_zip[[#This Row],[Datum]])-1,2),RIGHT(YEAR(jaar_zip[[#This Row],[Datum]]),2))&amp;"-"&amp; TEXT(WEEKNUM(jaar_zip[[#This Row],[Datum]],21),"00")</f>
        <v>24-06</v>
      </c>
      <c r="L7709" s="101">
        <f>MONTH(jaar_zip[[#This Row],[Datum]])</f>
        <v>2</v>
      </c>
      <c r="M7709" s="101">
        <f>IF(ISNUMBER(jaar_zip[[#This Row],[etmaaltemperatuur]]),IF(jaar_zip[[#This Row],[etmaaltemperatuur]]&lt;stookgrens,stookgrens-jaar_zip[[#This Row],[etmaaltemperatuur]],0),"")</f>
        <v>8.5</v>
      </c>
      <c r="N7709" s="101">
        <f>IF(ISNUMBER(jaar_zip[[#This Row],[graaddagen]]),IF(OR(MONTH(jaar_zip[[#This Row],[Datum]])=1,MONTH(jaar_zip[[#This Row],[Datum]])=2,MONTH(jaar_zip[[#This Row],[Datum]])=11,MONTH(jaar_zip[[#This Row],[Datum]])=12),1.1,IF(OR(MONTH(jaar_zip[[#This Row],[Datum]])=3,MONTH(jaar_zip[[#This Row],[Datum]])=10),1,0.8))*jaar_zip[[#This Row],[graaddagen]],"")</f>
        <v>9.3500000000000014</v>
      </c>
      <c r="O7709" s="101">
        <f>IF(ISNUMBER(jaar_zip[[#This Row],[etmaaltemperatuur]]),IF(jaar_zip[[#This Row],[etmaaltemperatuur]]&gt;stookgrens,jaar_zip[[#This Row],[etmaaltemperatuur]]-stookgrens,0),"")</f>
        <v>0</v>
      </c>
    </row>
    <row r="7710" spans="1:15" x14ac:dyDescent="0.25">
      <c r="A7710">
        <v>356</v>
      </c>
      <c r="B7710">
        <v>20240206</v>
      </c>
      <c r="C7710">
        <v>10.7</v>
      </c>
      <c r="D7710">
        <v>10.7</v>
      </c>
      <c r="E7710">
        <v>271</v>
      </c>
      <c r="F7710">
        <v>16.8</v>
      </c>
      <c r="G7710">
        <v>1008.2</v>
      </c>
      <c r="H7710">
        <v>85</v>
      </c>
      <c r="I7710" s="101" t="s">
        <v>40</v>
      </c>
      <c r="J7710" s="1">
        <f>DATEVALUE(RIGHT(jaar_zip[[#This Row],[YYYYMMDD]],2)&amp;"-"&amp;MID(jaar_zip[[#This Row],[YYYYMMDD]],5,2)&amp;"-"&amp;LEFT(jaar_zip[[#This Row],[YYYYMMDD]],4))</f>
        <v>45328</v>
      </c>
      <c r="K7710" s="101" t="str">
        <f>IF(AND(VALUE(MONTH(jaar_zip[[#This Row],[Datum]]))=1,VALUE(WEEKNUM(jaar_zip[[#This Row],[Datum]],21))&gt;51),RIGHT(YEAR(jaar_zip[[#This Row],[Datum]])-1,2),RIGHT(YEAR(jaar_zip[[#This Row],[Datum]]),2))&amp;"-"&amp; TEXT(WEEKNUM(jaar_zip[[#This Row],[Datum]],21),"00")</f>
        <v>24-06</v>
      </c>
      <c r="L7710" s="101">
        <f>MONTH(jaar_zip[[#This Row],[Datum]])</f>
        <v>2</v>
      </c>
      <c r="M7710" s="101">
        <f>IF(ISNUMBER(jaar_zip[[#This Row],[etmaaltemperatuur]]),IF(jaar_zip[[#This Row],[etmaaltemperatuur]]&lt;stookgrens,stookgrens-jaar_zip[[#This Row],[etmaaltemperatuur]],0),"")</f>
        <v>7.3000000000000007</v>
      </c>
      <c r="N7710" s="101">
        <f>IF(ISNUMBER(jaar_zip[[#This Row],[graaddagen]]),IF(OR(MONTH(jaar_zip[[#This Row],[Datum]])=1,MONTH(jaar_zip[[#This Row],[Datum]])=2,MONTH(jaar_zip[[#This Row],[Datum]])=11,MONTH(jaar_zip[[#This Row],[Datum]])=12),1.1,IF(OR(MONTH(jaar_zip[[#This Row],[Datum]])=3,MONTH(jaar_zip[[#This Row],[Datum]])=10),1,0.8))*jaar_zip[[#This Row],[graaddagen]],"")</f>
        <v>8.0300000000000011</v>
      </c>
      <c r="O7710" s="101">
        <f>IF(ISNUMBER(jaar_zip[[#This Row],[etmaaltemperatuur]]),IF(jaar_zip[[#This Row],[etmaaltemperatuur]]&gt;stookgrens,jaar_zip[[#This Row],[etmaaltemperatuur]]-stookgrens,0),"")</f>
        <v>0</v>
      </c>
    </row>
    <row r="7711" spans="1:15" x14ac:dyDescent="0.25">
      <c r="A7711">
        <v>356</v>
      </c>
      <c r="B7711">
        <v>20240207</v>
      </c>
      <c r="C7711">
        <v>1.9</v>
      </c>
      <c r="D7711">
        <v>4.4000000000000004</v>
      </c>
      <c r="E7711">
        <v>391</v>
      </c>
      <c r="F7711">
        <v>6.2</v>
      </c>
      <c r="G7711">
        <v>1005.2</v>
      </c>
      <c r="H7711">
        <v>89</v>
      </c>
      <c r="I7711" s="101" t="s">
        <v>40</v>
      </c>
      <c r="J7711" s="1">
        <f>DATEVALUE(RIGHT(jaar_zip[[#This Row],[YYYYMMDD]],2)&amp;"-"&amp;MID(jaar_zip[[#This Row],[YYYYMMDD]],5,2)&amp;"-"&amp;LEFT(jaar_zip[[#This Row],[YYYYMMDD]],4))</f>
        <v>45329</v>
      </c>
      <c r="K7711" s="101" t="str">
        <f>IF(AND(VALUE(MONTH(jaar_zip[[#This Row],[Datum]]))=1,VALUE(WEEKNUM(jaar_zip[[#This Row],[Datum]],21))&gt;51),RIGHT(YEAR(jaar_zip[[#This Row],[Datum]])-1,2),RIGHT(YEAR(jaar_zip[[#This Row],[Datum]]),2))&amp;"-"&amp; TEXT(WEEKNUM(jaar_zip[[#This Row],[Datum]],21),"00")</f>
        <v>24-06</v>
      </c>
      <c r="L7711" s="101">
        <f>MONTH(jaar_zip[[#This Row],[Datum]])</f>
        <v>2</v>
      </c>
      <c r="M7711" s="101">
        <f>IF(ISNUMBER(jaar_zip[[#This Row],[etmaaltemperatuur]]),IF(jaar_zip[[#This Row],[etmaaltemperatuur]]&lt;stookgrens,stookgrens-jaar_zip[[#This Row],[etmaaltemperatuur]],0),"")</f>
        <v>13.6</v>
      </c>
      <c r="N7711" s="101">
        <f>IF(ISNUMBER(jaar_zip[[#This Row],[graaddagen]]),IF(OR(MONTH(jaar_zip[[#This Row],[Datum]])=1,MONTH(jaar_zip[[#This Row],[Datum]])=2,MONTH(jaar_zip[[#This Row],[Datum]])=11,MONTH(jaar_zip[[#This Row],[Datum]])=12),1.1,IF(OR(MONTH(jaar_zip[[#This Row],[Datum]])=3,MONTH(jaar_zip[[#This Row],[Datum]])=10),1,0.8))*jaar_zip[[#This Row],[graaddagen]],"")</f>
        <v>14.96</v>
      </c>
      <c r="O7711" s="101">
        <f>IF(ISNUMBER(jaar_zip[[#This Row],[etmaaltemperatuur]]),IF(jaar_zip[[#This Row],[etmaaltemperatuur]]&gt;stookgrens,jaar_zip[[#This Row],[etmaaltemperatuur]]-stookgrens,0),"")</f>
        <v>0</v>
      </c>
    </row>
    <row r="7712" spans="1:15" x14ac:dyDescent="0.25">
      <c r="A7712">
        <v>356</v>
      </c>
      <c r="B7712">
        <v>20240208</v>
      </c>
      <c r="C7712">
        <v>3.7</v>
      </c>
      <c r="D7712">
        <v>3.8</v>
      </c>
      <c r="E7712">
        <v>148</v>
      </c>
      <c r="F7712">
        <v>14.6</v>
      </c>
      <c r="G7712">
        <v>996.1</v>
      </c>
      <c r="H7712">
        <v>96</v>
      </c>
      <c r="I7712" s="101" t="s">
        <v>40</v>
      </c>
      <c r="J7712" s="1">
        <f>DATEVALUE(RIGHT(jaar_zip[[#This Row],[YYYYMMDD]],2)&amp;"-"&amp;MID(jaar_zip[[#This Row],[YYYYMMDD]],5,2)&amp;"-"&amp;LEFT(jaar_zip[[#This Row],[YYYYMMDD]],4))</f>
        <v>45330</v>
      </c>
      <c r="K7712" s="101" t="str">
        <f>IF(AND(VALUE(MONTH(jaar_zip[[#This Row],[Datum]]))=1,VALUE(WEEKNUM(jaar_zip[[#This Row],[Datum]],21))&gt;51),RIGHT(YEAR(jaar_zip[[#This Row],[Datum]])-1,2),RIGHT(YEAR(jaar_zip[[#This Row],[Datum]]),2))&amp;"-"&amp; TEXT(WEEKNUM(jaar_zip[[#This Row],[Datum]],21),"00")</f>
        <v>24-06</v>
      </c>
      <c r="L7712" s="101">
        <f>MONTH(jaar_zip[[#This Row],[Datum]])</f>
        <v>2</v>
      </c>
      <c r="M7712" s="101">
        <f>IF(ISNUMBER(jaar_zip[[#This Row],[etmaaltemperatuur]]),IF(jaar_zip[[#This Row],[etmaaltemperatuur]]&lt;stookgrens,stookgrens-jaar_zip[[#This Row],[etmaaltemperatuur]],0),"")</f>
        <v>14.2</v>
      </c>
      <c r="N7712" s="101">
        <f>IF(ISNUMBER(jaar_zip[[#This Row],[graaddagen]]),IF(OR(MONTH(jaar_zip[[#This Row],[Datum]])=1,MONTH(jaar_zip[[#This Row],[Datum]])=2,MONTH(jaar_zip[[#This Row],[Datum]])=11,MONTH(jaar_zip[[#This Row],[Datum]])=12),1.1,IF(OR(MONTH(jaar_zip[[#This Row],[Datum]])=3,MONTH(jaar_zip[[#This Row],[Datum]])=10),1,0.8))*jaar_zip[[#This Row],[graaddagen]],"")</f>
        <v>15.620000000000001</v>
      </c>
      <c r="O7712" s="101">
        <f>IF(ISNUMBER(jaar_zip[[#This Row],[etmaaltemperatuur]]),IF(jaar_zip[[#This Row],[etmaaltemperatuur]]&gt;stookgrens,jaar_zip[[#This Row],[etmaaltemperatuur]]-stookgrens,0),"")</f>
        <v>0</v>
      </c>
    </row>
    <row r="7713" spans="1:15" x14ac:dyDescent="0.25">
      <c r="A7713">
        <v>356</v>
      </c>
      <c r="B7713">
        <v>20240209</v>
      </c>
      <c r="C7713">
        <v>4.7</v>
      </c>
      <c r="D7713">
        <v>10.9</v>
      </c>
      <c r="E7713">
        <v>313</v>
      </c>
      <c r="F7713">
        <v>4.8</v>
      </c>
      <c r="G7713">
        <v>983.9</v>
      </c>
      <c r="H7713">
        <v>88</v>
      </c>
      <c r="I7713" s="101" t="s">
        <v>40</v>
      </c>
      <c r="J7713" s="1">
        <f>DATEVALUE(RIGHT(jaar_zip[[#This Row],[YYYYMMDD]],2)&amp;"-"&amp;MID(jaar_zip[[#This Row],[YYYYMMDD]],5,2)&amp;"-"&amp;LEFT(jaar_zip[[#This Row],[YYYYMMDD]],4))</f>
        <v>45331</v>
      </c>
      <c r="K7713" s="101" t="str">
        <f>IF(AND(VALUE(MONTH(jaar_zip[[#This Row],[Datum]]))=1,VALUE(WEEKNUM(jaar_zip[[#This Row],[Datum]],21))&gt;51),RIGHT(YEAR(jaar_zip[[#This Row],[Datum]])-1,2),RIGHT(YEAR(jaar_zip[[#This Row],[Datum]]),2))&amp;"-"&amp; TEXT(WEEKNUM(jaar_zip[[#This Row],[Datum]],21),"00")</f>
        <v>24-06</v>
      </c>
      <c r="L7713" s="101">
        <f>MONTH(jaar_zip[[#This Row],[Datum]])</f>
        <v>2</v>
      </c>
      <c r="M7713" s="101">
        <f>IF(ISNUMBER(jaar_zip[[#This Row],[etmaaltemperatuur]]),IF(jaar_zip[[#This Row],[etmaaltemperatuur]]&lt;stookgrens,stookgrens-jaar_zip[[#This Row],[etmaaltemperatuur]],0),"")</f>
        <v>7.1</v>
      </c>
      <c r="N7713" s="101">
        <f>IF(ISNUMBER(jaar_zip[[#This Row],[graaddagen]]),IF(OR(MONTH(jaar_zip[[#This Row],[Datum]])=1,MONTH(jaar_zip[[#This Row],[Datum]])=2,MONTH(jaar_zip[[#This Row],[Datum]])=11,MONTH(jaar_zip[[#This Row],[Datum]])=12),1.1,IF(OR(MONTH(jaar_zip[[#This Row],[Datum]])=3,MONTH(jaar_zip[[#This Row],[Datum]])=10),1,0.8))*jaar_zip[[#This Row],[graaddagen]],"")</f>
        <v>7.8100000000000005</v>
      </c>
      <c r="O7713" s="101">
        <f>IF(ISNUMBER(jaar_zip[[#This Row],[etmaaltemperatuur]]),IF(jaar_zip[[#This Row],[etmaaltemperatuur]]&gt;stookgrens,jaar_zip[[#This Row],[etmaaltemperatuur]]-stookgrens,0),"")</f>
        <v>0</v>
      </c>
    </row>
    <row r="7714" spans="1:15" x14ac:dyDescent="0.25">
      <c r="A7714">
        <v>356</v>
      </c>
      <c r="B7714">
        <v>20240210</v>
      </c>
      <c r="C7714">
        <v>3</v>
      </c>
      <c r="D7714">
        <v>10.4</v>
      </c>
      <c r="E7714">
        <v>403</v>
      </c>
      <c r="F7714">
        <v>0.7</v>
      </c>
      <c r="G7714">
        <v>986.2</v>
      </c>
      <c r="H7714">
        <v>91</v>
      </c>
      <c r="I7714" s="101" t="s">
        <v>40</v>
      </c>
      <c r="J7714" s="1">
        <f>DATEVALUE(RIGHT(jaar_zip[[#This Row],[YYYYMMDD]],2)&amp;"-"&amp;MID(jaar_zip[[#This Row],[YYYYMMDD]],5,2)&amp;"-"&amp;LEFT(jaar_zip[[#This Row],[YYYYMMDD]],4))</f>
        <v>45332</v>
      </c>
      <c r="K7714" s="101" t="str">
        <f>IF(AND(VALUE(MONTH(jaar_zip[[#This Row],[Datum]]))=1,VALUE(WEEKNUM(jaar_zip[[#This Row],[Datum]],21))&gt;51),RIGHT(YEAR(jaar_zip[[#This Row],[Datum]])-1,2),RIGHT(YEAR(jaar_zip[[#This Row],[Datum]]),2))&amp;"-"&amp; TEXT(WEEKNUM(jaar_zip[[#This Row],[Datum]],21),"00")</f>
        <v>24-06</v>
      </c>
      <c r="L7714" s="101">
        <f>MONTH(jaar_zip[[#This Row],[Datum]])</f>
        <v>2</v>
      </c>
      <c r="M7714" s="101">
        <f>IF(ISNUMBER(jaar_zip[[#This Row],[etmaaltemperatuur]]),IF(jaar_zip[[#This Row],[etmaaltemperatuur]]&lt;stookgrens,stookgrens-jaar_zip[[#This Row],[etmaaltemperatuur]],0),"")</f>
        <v>7.6</v>
      </c>
      <c r="N7714" s="101">
        <f>IF(ISNUMBER(jaar_zip[[#This Row],[graaddagen]]),IF(OR(MONTH(jaar_zip[[#This Row],[Datum]])=1,MONTH(jaar_zip[[#This Row],[Datum]])=2,MONTH(jaar_zip[[#This Row],[Datum]])=11,MONTH(jaar_zip[[#This Row],[Datum]])=12),1.1,IF(OR(MONTH(jaar_zip[[#This Row],[Datum]])=3,MONTH(jaar_zip[[#This Row],[Datum]])=10),1,0.8))*jaar_zip[[#This Row],[graaddagen]],"")</f>
        <v>8.36</v>
      </c>
      <c r="O7714" s="101">
        <f>IF(ISNUMBER(jaar_zip[[#This Row],[etmaaltemperatuur]]),IF(jaar_zip[[#This Row],[etmaaltemperatuur]]&gt;stookgrens,jaar_zip[[#This Row],[etmaaltemperatuur]]-stookgrens,0),"")</f>
        <v>0</v>
      </c>
    </row>
    <row r="7715" spans="1:15" x14ac:dyDescent="0.25">
      <c r="A7715">
        <v>356</v>
      </c>
      <c r="B7715">
        <v>20240211</v>
      </c>
      <c r="C7715">
        <v>2.7</v>
      </c>
      <c r="D7715">
        <v>8.5</v>
      </c>
      <c r="E7715">
        <v>237</v>
      </c>
      <c r="F7715">
        <v>3.2</v>
      </c>
      <c r="G7715">
        <v>990.8</v>
      </c>
      <c r="H7715">
        <v>94</v>
      </c>
      <c r="I7715" s="101" t="s">
        <v>40</v>
      </c>
      <c r="J7715" s="1">
        <f>DATEVALUE(RIGHT(jaar_zip[[#This Row],[YYYYMMDD]],2)&amp;"-"&amp;MID(jaar_zip[[#This Row],[YYYYMMDD]],5,2)&amp;"-"&amp;LEFT(jaar_zip[[#This Row],[YYYYMMDD]],4))</f>
        <v>45333</v>
      </c>
      <c r="K7715" s="101" t="str">
        <f>IF(AND(VALUE(MONTH(jaar_zip[[#This Row],[Datum]]))=1,VALUE(WEEKNUM(jaar_zip[[#This Row],[Datum]],21))&gt;51),RIGHT(YEAR(jaar_zip[[#This Row],[Datum]])-1,2),RIGHT(YEAR(jaar_zip[[#This Row],[Datum]]),2))&amp;"-"&amp; TEXT(WEEKNUM(jaar_zip[[#This Row],[Datum]],21),"00")</f>
        <v>24-06</v>
      </c>
      <c r="L7715" s="101">
        <f>MONTH(jaar_zip[[#This Row],[Datum]])</f>
        <v>2</v>
      </c>
      <c r="M7715" s="101">
        <f>IF(ISNUMBER(jaar_zip[[#This Row],[etmaaltemperatuur]]),IF(jaar_zip[[#This Row],[etmaaltemperatuur]]&lt;stookgrens,stookgrens-jaar_zip[[#This Row],[etmaaltemperatuur]],0),"")</f>
        <v>9.5</v>
      </c>
      <c r="N7715" s="101">
        <f>IF(ISNUMBER(jaar_zip[[#This Row],[graaddagen]]),IF(OR(MONTH(jaar_zip[[#This Row],[Datum]])=1,MONTH(jaar_zip[[#This Row],[Datum]])=2,MONTH(jaar_zip[[#This Row],[Datum]])=11,MONTH(jaar_zip[[#This Row],[Datum]])=12),1.1,IF(OR(MONTH(jaar_zip[[#This Row],[Datum]])=3,MONTH(jaar_zip[[#This Row],[Datum]])=10),1,0.8))*jaar_zip[[#This Row],[graaddagen]],"")</f>
        <v>10.450000000000001</v>
      </c>
      <c r="O7715" s="101">
        <f>IF(ISNUMBER(jaar_zip[[#This Row],[etmaaltemperatuur]]),IF(jaar_zip[[#This Row],[etmaaltemperatuur]]&gt;stookgrens,jaar_zip[[#This Row],[etmaaltemperatuur]]-stookgrens,0),"")</f>
        <v>0</v>
      </c>
    </row>
    <row r="7716" spans="1:15" x14ac:dyDescent="0.25">
      <c r="A7716">
        <v>356</v>
      </c>
      <c r="B7716">
        <v>20240212</v>
      </c>
      <c r="C7716">
        <v>3.9</v>
      </c>
      <c r="D7716">
        <v>6.2</v>
      </c>
      <c r="E7716">
        <v>686</v>
      </c>
      <c r="F7716">
        <v>-0.1</v>
      </c>
      <c r="G7716">
        <v>1005.2</v>
      </c>
      <c r="H7716">
        <v>90</v>
      </c>
      <c r="I7716" s="101" t="s">
        <v>40</v>
      </c>
      <c r="J7716" s="1">
        <f>DATEVALUE(RIGHT(jaar_zip[[#This Row],[YYYYMMDD]],2)&amp;"-"&amp;MID(jaar_zip[[#This Row],[YYYYMMDD]],5,2)&amp;"-"&amp;LEFT(jaar_zip[[#This Row],[YYYYMMDD]],4))</f>
        <v>45334</v>
      </c>
      <c r="K7716" s="101" t="str">
        <f>IF(AND(VALUE(MONTH(jaar_zip[[#This Row],[Datum]]))=1,VALUE(WEEKNUM(jaar_zip[[#This Row],[Datum]],21))&gt;51),RIGHT(YEAR(jaar_zip[[#This Row],[Datum]])-1,2),RIGHT(YEAR(jaar_zip[[#This Row],[Datum]]),2))&amp;"-"&amp; TEXT(WEEKNUM(jaar_zip[[#This Row],[Datum]],21),"00")</f>
        <v>24-07</v>
      </c>
      <c r="L7716" s="101">
        <f>MONTH(jaar_zip[[#This Row],[Datum]])</f>
        <v>2</v>
      </c>
      <c r="M7716" s="101">
        <f>IF(ISNUMBER(jaar_zip[[#This Row],[etmaaltemperatuur]]),IF(jaar_zip[[#This Row],[etmaaltemperatuur]]&lt;stookgrens,stookgrens-jaar_zip[[#This Row],[etmaaltemperatuur]],0),"")</f>
        <v>11.8</v>
      </c>
      <c r="N7716" s="101">
        <f>IF(ISNUMBER(jaar_zip[[#This Row],[graaddagen]]),IF(OR(MONTH(jaar_zip[[#This Row],[Datum]])=1,MONTH(jaar_zip[[#This Row],[Datum]])=2,MONTH(jaar_zip[[#This Row],[Datum]])=11,MONTH(jaar_zip[[#This Row],[Datum]])=12),1.1,IF(OR(MONTH(jaar_zip[[#This Row],[Datum]])=3,MONTH(jaar_zip[[#This Row],[Datum]])=10),1,0.8))*jaar_zip[[#This Row],[graaddagen]],"")</f>
        <v>12.980000000000002</v>
      </c>
      <c r="O7716" s="101">
        <f>IF(ISNUMBER(jaar_zip[[#This Row],[etmaaltemperatuur]]),IF(jaar_zip[[#This Row],[etmaaltemperatuur]]&gt;stookgrens,jaar_zip[[#This Row],[etmaaltemperatuur]]-stookgrens,0),"")</f>
        <v>0</v>
      </c>
    </row>
    <row r="7717" spans="1:15" x14ac:dyDescent="0.25">
      <c r="A7717">
        <v>356</v>
      </c>
      <c r="B7717">
        <v>20240213</v>
      </c>
      <c r="C7717">
        <v>4.8</v>
      </c>
      <c r="D7717">
        <v>6.5</v>
      </c>
      <c r="E7717">
        <v>660</v>
      </c>
      <c r="F7717">
        <v>1</v>
      </c>
      <c r="G7717">
        <v>1015.1</v>
      </c>
      <c r="H7717">
        <v>85</v>
      </c>
      <c r="I7717" s="101" t="s">
        <v>40</v>
      </c>
      <c r="J7717" s="1">
        <f>DATEVALUE(RIGHT(jaar_zip[[#This Row],[YYYYMMDD]],2)&amp;"-"&amp;MID(jaar_zip[[#This Row],[YYYYMMDD]],5,2)&amp;"-"&amp;LEFT(jaar_zip[[#This Row],[YYYYMMDD]],4))</f>
        <v>45335</v>
      </c>
      <c r="K7717" s="101" t="str">
        <f>IF(AND(VALUE(MONTH(jaar_zip[[#This Row],[Datum]]))=1,VALUE(WEEKNUM(jaar_zip[[#This Row],[Datum]],21))&gt;51),RIGHT(YEAR(jaar_zip[[#This Row],[Datum]])-1,2),RIGHT(YEAR(jaar_zip[[#This Row],[Datum]]),2))&amp;"-"&amp; TEXT(WEEKNUM(jaar_zip[[#This Row],[Datum]],21),"00")</f>
        <v>24-07</v>
      </c>
      <c r="L7717" s="101">
        <f>MONTH(jaar_zip[[#This Row],[Datum]])</f>
        <v>2</v>
      </c>
      <c r="M7717" s="101">
        <f>IF(ISNUMBER(jaar_zip[[#This Row],[etmaaltemperatuur]]),IF(jaar_zip[[#This Row],[etmaaltemperatuur]]&lt;stookgrens,stookgrens-jaar_zip[[#This Row],[etmaaltemperatuur]],0),"")</f>
        <v>11.5</v>
      </c>
      <c r="N7717" s="101">
        <f>IF(ISNUMBER(jaar_zip[[#This Row],[graaddagen]]),IF(OR(MONTH(jaar_zip[[#This Row],[Datum]])=1,MONTH(jaar_zip[[#This Row],[Datum]])=2,MONTH(jaar_zip[[#This Row],[Datum]])=11,MONTH(jaar_zip[[#This Row],[Datum]])=12),1.1,IF(OR(MONTH(jaar_zip[[#This Row],[Datum]])=3,MONTH(jaar_zip[[#This Row],[Datum]])=10),1,0.8))*jaar_zip[[#This Row],[graaddagen]],"")</f>
        <v>12.65</v>
      </c>
      <c r="O7717" s="101">
        <f>IF(ISNUMBER(jaar_zip[[#This Row],[etmaaltemperatuur]]),IF(jaar_zip[[#This Row],[etmaaltemperatuur]]&gt;stookgrens,jaar_zip[[#This Row],[etmaaltemperatuur]]-stookgrens,0),"")</f>
        <v>0</v>
      </c>
    </row>
    <row r="7718" spans="1:15" x14ac:dyDescent="0.25">
      <c r="A7718">
        <v>356</v>
      </c>
      <c r="B7718">
        <v>20240214</v>
      </c>
      <c r="C7718">
        <v>6.2</v>
      </c>
      <c r="D7718">
        <v>11.2</v>
      </c>
      <c r="E7718">
        <v>147</v>
      </c>
      <c r="F7718">
        <v>4.7</v>
      </c>
      <c r="G7718">
        <v>1014.7</v>
      </c>
      <c r="H7718">
        <v>96</v>
      </c>
      <c r="I7718" s="101" t="s">
        <v>40</v>
      </c>
      <c r="J7718" s="1">
        <f>DATEVALUE(RIGHT(jaar_zip[[#This Row],[YYYYMMDD]],2)&amp;"-"&amp;MID(jaar_zip[[#This Row],[YYYYMMDD]],5,2)&amp;"-"&amp;LEFT(jaar_zip[[#This Row],[YYYYMMDD]],4))</f>
        <v>45336</v>
      </c>
      <c r="K7718" s="101" t="str">
        <f>IF(AND(VALUE(MONTH(jaar_zip[[#This Row],[Datum]]))=1,VALUE(WEEKNUM(jaar_zip[[#This Row],[Datum]],21))&gt;51),RIGHT(YEAR(jaar_zip[[#This Row],[Datum]])-1,2),RIGHT(YEAR(jaar_zip[[#This Row],[Datum]]),2))&amp;"-"&amp; TEXT(WEEKNUM(jaar_zip[[#This Row],[Datum]],21),"00")</f>
        <v>24-07</v>
      </c>
      <c r="L7718" s="101">
        <f>MONTH(jaar_zip[[#This Row],[Datum]])</f>
        <v>2</v>
      </c>
      <c r="M7718" s="101">
        <f>IF(ISNUMBER(jaar_zip[[#This Row],[etmaaltemperatuur]]),IF(jaar_zip[[#This Row],[etmaaltemperatuur]]&lt;stookgrens,stookgrens-jaar_zip[[#This Row],[etmaaltemperatuur]],0),"")</f>
        <v>6.8000000000000007</v>
      </c>
      <c r="N7718" s="101">
        <f>IF(ISNUMBER(jaar_zip[[#This Row],[graaddagen]]),IF(OR(MONTH(jaar_zip[[#This Row],[Datum]])=1,MONTH(jaar_zip[[#This Row],[Datum]])=2,MONTH(jaar_zip[[#This Row],[Datum]])=11,MONTH(jaar_zip[[#This Row],[Datum]])=12),1.1,IF(OR(MONTH(jaar_zip[[#This Row],[Datum]])=3,MONTH(jaar_zip[[#This Row],[Datum]])=10),1,0.8))*jaar_zip[[#This Row],[graaddagen]],"")</f>
        <v>7.4800000000000013</v>
      </c>
      <c r="O7718" s="101">
        <f>IF(ISNUMBER(jaar_zip[[#This Row],[etmaaltemperatuur]]),IF(jaar_zip[[#This Row],[etmaaltemperatuur]]&gt;stookgrens,jaar_zip[[#This Row],[etmaaltemperatuur]]-stookgrens,0),"")</f>
        <v>0</v>
      </c>
    </row>
    <row r="7719" spans="1:15" x14ac:dyDescent="0.25">
      <c r="A7719">
        <v>356</v>
      </c>
      <c r="B7719">
        <v>20240215</v>
      </c>
      <c r="C7719">
        <v>3.7</v>
      </c>
      <c r="D7719">
        <v>12.8</v>
      </c>
      <c r="E7719">
        <v>410</v>
      </c>
      <c r="F7719">
        <v>7.8</v>
      </c>
      <c r="G7719">
        <v>1012.6</v>
      </c>
      <c r="H7719">
        <v>87</v>
      </c>
      <c r="I7719" s="101" t="s">
        <v>40</v>
      </c>
      <c r="J7719" s="1">
        <f>DATEVALUE(RIGHT(jaar_zip[[#This Row],[YYYYMMDD]],2)&amp;"-"&amp;MID(jaar_zip[[#This Row],[YYYYMMDD]],5,2)&amp;"-"&amp;LEFT(jaar_zip[[#This Row],[YYYYMMDD]],4))</f>
        <v>45337</v>
      </c>
      <c r="K7719" s="101" t="str">
        <f>IF(AND(VALUE(MONTH(jaar_zip[[#This Row],[Datum]]))=1,VALUE(WEEKNUM(jaar_zip[[#This Row],[Datum]],21))&gt;51),RIGHT(YEAR(jaar_zip[[#This Row],[Datum]])-1,2),RIGHT(YEAR(jaar_zip[[#This Row],[Datum]]),2))&amp;"-"&amp; TEXT(WEEKNUM(jaar_zip[[#This Row],[Datum]],21),"00")</f>
        <v>24-07</v>
      </c>
      <c r="L7719" s="101">
        <f>MONTH(jaar_zip[[#This Row],[Datum]])</f>
        <v>2</v>
      </c>
      <c r="M7719" s="101">
        <f>IF(ISNUMBER(jaar_zip[[#This Row],[etmaaltemperatuur]]),IF(jaar_zip[[#This Row],[etmaaltemperatuur]]&lt;stookgrens,stookgrens-jaar_zip[[#This Row],[etmaaltemperatuur]],0),"")</f>
        <v>5.1999999999999993</v>
      </c>
      <c r="N7719" s="101">
        <f>IF(ISNUMBER(jaar_zip[[#This Row],[graaddagen]]),IF(OR(MONTH(jaar_zip[[#This Row],[Datum]])=1,MONTH(jaar_zip[[#This Row],[Datum]])=2,MONTH(jaar_zip[[#This Row],[Datum]])=11,MONTH(jaar_zip[[#This Row],[Datum]])=12),1.1,IF(OR(MONTH(jaar_zip[[#This Row],[Datum]])=3,MONTH(jaar_zip[[#This Row],[Datum]])=10),1,0.8))*jaar_zip[[#This Row],[graaddagen]],"")</f>
        <v>5.72</v>
      </c>
      <c r="O7719" s="101">
        <f>IF(ISNUMBER(jaar_zip[[#This Row],[etmaaltemperatuur]]),IF(jaar_zip[[#This Row],[etmaaltemperatuur]]&gt;stookgrens,jaar_zip[[#This Row],[etmaaltemperatuur]]-stookgrens,0),"")</f>
        <v>0</v>
      </c>
    </row>
    <row r="7720" spans="1:15" x14ac:dyDescent="0.25">
      <c r="A7720">
        <v>356</v>
      </c>
      <c r="B7720">
        <v>20240216</v>
      </c>
      <c r="C7720">
        <v>3.9</v>
      </c>
      <c r="D7720">
        <v>10.9</v>
      </c>
      <c r="E7720">
        <v>219</v>
      </c>
      <c r="F7720">
        <v>1.4</v>
      </c>
      <c r="G7720">
        <v>1014.6</v>
      </c>
      <c r="H7720">
        <v>89</v>
      </c>
      <c r="I7720" s="101" t="s">
        <v>40</v>
      </c>
      <c r="J7720" s="1">
        <f>DATEVALUE(RIGHT(jaar_zip[[#This Row],[YYYYMMDD]],2)&amp;"-"&amp;MID(jaar_zip[[#This Row],[YYYYMMDD]],5,2)&amp;"-"&amp;LEFT(jaar_zip[[#This Row],[YYYYMMDD]],4))</f>
        <v>45338</v>
      </c>
      <c r="K7720" s="101" t="str">
        <f>IF(AND(VALUE(MONTH(jaar_zip[[#This Row],[Datum]]))=1,VALUE(WEEKNUM(jaar_zip[[#This Row],[Datum]],21))&gt;51),RIGHT(YEAR(jaar_zip[[#This Row],[Datum]])-1,2),RIGHT(YEAR(jaar_zip[[#This Row],[Datum]]),2))&amp;"-"&amp; TEXT(WEEKNUM(jaar_zip[[#This Row],[Datum]],21),"00")</f>
        <v>24-07</v>
      </c>
      <c r="L7720" s="101">
        <f>MONTH(jaar_zip[[#This Row],[Datum]])</f>
        <v>2</v>
      </c>
      <c r="M7720" s="101">
        <f>IF(ISNUMBER(jaar_zip[[#This Row],[etmaaltemperatuur]]),IF(jaar_zip[[#This Row],[etmaaltemperatuur]]&lt;stookgrens,stookgrens-jaar_zip[[#This Row],[etmaaltemperatuur]],0),"")</f>
        <v>7.1</v>
      </c>
      <c r="N7720" s="101">
        <f>IF(ISNUMBER(jaar_zip[[#This Row],[graaddagen]]),IF(OR(MONTH(jaar_zip[[#This Row],[Datum]])=1,MONTH(jaar_zip[[#This Row],[Datum]])=2,MONTH(jaar_zip[[#This Row],[Datum]])=11,MONTH(jaar_zip[[#This Row],[Datum]])=12),1.1,IF(OR(MONTH(jaar_zip[[#This Row],[Datum]])=3,MONTH(jaar_zip[[#This Row],[Datum]])=10),1,0.8))*jaar_zip[[#This Row],[graaddagen]],"")</f>
        <v>7.8100000000000005</v>
      </c>
      <c r="O7720" s="101">
        <f>IF(ISNUMBER(jaar_zip[[#This Row],[etmaaltemperatuur]]),IF(jaar_zip[[#This Row],[etmaaltemperatuur]]&gt;stookgrens,jaar_zip[[#This Row],[etmaaltemperatuur]]-stookgrens,0),"")</f>
        <v>0</v>
      </c>
    </row>
    <row r="7721" spans="1:15" x14ac:dyDescent="0.25">
      <c r="A7721">
        <v>356</v>
      </c>
      <c r="B7721">
        <v>20240217</v>
      </c>
      <c r="C7721">
        <v>2.9</v>
      </c>
      <c r="D7721">
        <v>10.3</v>
      </c>
      <c r="E7721">
        <v>408</v>
      </c>
      <c r="F7721">
        <v>0</v>
      </c>
      <c r="G7721">
        <v>1030.2</v>
      </c>
      <c r="H7721">
        <v>89</v>
      </c>
      <c r="I7721" s="101" t="s">
        <v>40</v>
      </c>
      <c r="J7721" s="1">
        <f>DATEVALUE(RIGHT(jaar_zip[[#This Row],[YYYYMMDD]],2)&amp;"-"&amp;MID(jaar_zip[[#This Row],[YYYYMMDD]],5,2)&amp;"-"&amp;LEFT(jaar_zip[[#This Row],[YYYYMMDD]],4))</f>
        <v>45339</v>
      </c>
      <c r="K7721" s="101" t="str">
        <f>IF(AND(VALUE(MONTH(jaar_zip[[#This Row],[Datum]]))=1,VALUE(WEEKNUM(jaar_zip[[#This Row],[Datum]],21))&gt;51),RIGHT(YEAR(jaar_zip[[#This Row],[Datum]])-1,2),RIGHT(YEAR(jaar_zip[[#This Row],[Datum]]),2))&amp;"-"&amp; TEXT(WEEKNUM(jaar_zip[[#This Row],[Datum]],21),"00")</f>
        <v>24-07</v>
      </c>
      <c r="L7721" s="101">
        <f>MONTH(jaar_zip[[#This Row],[Datum]])</f>
        <v>2</v>
      </c>
      <c r="M7721" s="101">
        <f>IF(ISNUMBER(jaar_zip[[#This Row],[etmaaltemperatuur]]),IF(jaar_zip[[#This Row],[etmaaltemperatuur]]&lt;stookgrens,stookgrens-jaar_zip[[#This Row],[etmaaltemperatuur]],0),"")</f>
        <v>7.6999999999999993</v>
      </c>
      <c r="N7721" s="101">
        <f>IF(ISNUMBER(jaar_zip[[#This Row],[graaddagen]]),IF(OR(MONTH(jaar_zip[[#This Row],[Datum]])=1,MONTH(jaar_zip[[#This Row],[Datum]])=2,MONTH(jaar_zip[[#This Row],[Datum]])=11,MONTH(jaar_zip[[#This Row],[Datum]])=12),1.1,IF(OR(MONTH(jaar_zip[[#This Row],[Datum]])=3,MONTH(jaar_zip[[#This Row],[Datum]])=10),1,0.8))*jaar_zip[[#This Row],[graaddagen]],"")</f>
        <v>8.4700000000000006</v>
      </c>
      <c r="O7721" s="101">
        <f>IF(ISNUMBER(jaar_zip[[#This Row],[etmaaltemperatuur]]),IF(jaar_zip[[#This Row],[etmaaltemperatuur]]&gt;stookgrens,jaar_zip[[#This Row],[etmaaltemperatuur]]-stookgrens,0),"")</f>
        <v>0</v>
      </c>
    </row>
    <row r="7722" spans="1:15" x14ac:dyDescent="0.25">
      <c r="A7722">
        <v>356</v>
      </c>
      <c r="B7722">
        <v>20240218</v>
      </c>
      <c r="C7722">
        <v>6.8</v>
      </c>
      <c r="D7722">
        <v>9.6</v>
      </c>
      <c r="E7722">
        <v>158</v>
      </c>
      <c r="F7722">
        <v>7.6</v>
      </c>
      <c r="G7722">
        <v>1024.3</v>
      </c>
      <c r="H7722">
        <v>90</v>
      </c>
      <c r="I7722" s="101" t="s">
        <v>40</v>
      </c>
      <c r="J7722" s="1">
        <f>DATEVALUE(RIGHT(jaar_zip[[#This Row],[YYYYMMDD]],2)&amp;"-"&amp;MID(jaar_zip[[#This Row],[YYYYMMDD]],5,2)&amp;"-"&amp;LEFT(jaar_zip[[#This Row],[YYYYMMDD]],4))</f>
        <v>45340</v>
      </c>
      <c r="K7722" s="101" t="str">
        <f>IF(AND(VALUE(MONTH(jaar_zip[[#This Row],[Datum]]))=1,VALUE(WEEKNUM(jaar_zip[[#This Row],[Datum]],21))&gt;51),RIGHT(YEAR(jaar_zip[[#This Row],[Datum]])-1,2),RIGHT(YEAR(jaar_zip[[#This Row],[Datum]]),2))&amp;"-"&amp; TEXT(WEEKNUM(jaar_zip[[#This Row],[Datum]],21),"00")</f>
        <v>24-07</v>
      </c>
      <c r="L7722" s="101">
        <f>MONTH(jaar_zip[[#This Row],[Datum]])</f>
        <v>2</v>
      </c>
      <c r="M7722" s="101">
        <f>IF(ISNUMBER(jaar_zip[[#This Row],[etmaaltemperatuur]]),IF(jaar_zip[[#This Row],[etmaaltemperatuur]]&lt;stookgrens,stookgrens-jaar_zip[[#This Row],[etmaaltemperatuur]],0),"")</f>
        <v>8.4</v>
      </c>
      <c r="N7722" s="101">
        <f>IF(ISNUMBER(jaar_zip[[#This Row],[graaddagen]]),IF(OR(MONTH(jaar_zip[[#This Row],[Datum]])=1,MONTH(jaar_zip[[#This Row],[Datum]])=2,MONTH(jaar_zip[[#This Row],[Datum]])=11,MONTH(jaar_zip[[#This Row],[Datum]])=12),1.1,IF(OR(MONTH(jaar_zip[[#This Row],[Datum]])=3,MONTH(jaar_zip[[#This Row],[Datum]])=10),1,0.8))*jaar_zip[[#This Row],[graaddagen]],"")</f>
        <v>9.240000000000002</v>
      </c>
      <c r="O7722" s="101">
        <f>IF(ISNUMBER(jaar_zip[[#This Row],[etmaaltemperatuur]]),IF(jaar_zip[[#This Row],[etmaaltemperatuur]]&gt;stookgrens,jaar_zip[[#This Row],[etmaaltemperatuur]]-stookgrens,0),"")</f>
        <v>0</v>
      </c>
    </row>
    <row r="7723" spans="1:15" x14ac:dyDescent="0.25">
      <c r="A7723">
        <v>356</v>
      </c>
      <c r="B7723">
        <v>20240219</v>
      </c>
      <c r="C7723">
        <v>4.7</v>
      </c>
      <c r="D7723">
        <v>8.4</v>
      </c>
      <c r="E7723">
        <v>262</v>
      </c>
      <c r="F7723">
        <v>0.6</v>
      </c>
      <c r="G7723">
        <v>1026.5999999999999</v>
      </c>
      <c r="H7723">
        <v>92</v>
      </c>
      <c r="I7723" s="101" t="s">
        <v>40</v>
      </c>
      <c r="J7723" s="1">
        <f>DATEVALUE(RIGHT(jaar_zip[[#This Row],[YYYYMMDD]],2)&amp;"-"&amp;MID(jaar_zip[[#This Row],[YYYYMMDD]],5,2)&amp;"-"&amp;LEFT(jaar_zip[[#This Row],[YYYYMMDD]],4))</f>
        <v>45341</v>
      </c>
      <c r="K7723" s="101" t="str">
        <f>IF(AND(VALUE(MONTH(jaar_zip[[#This Row],[Datum]]))=1,VALUE(WEEKNUM(jaar_zip[[#This Row],[Datum]],21))&gt;51),RIGHT(YEAR(jaar_zip[[#This Row],[Datum]])-1,2),RIGHT(YEAR(jaar_zip[[#This Row],[Datum]]),2))&amp;"-"&amp; TEXT(WEEKNUM(jaar_zip[[#This Row],[Datum]],21),"00")</f>
        <v>24-08</v>
      </c>
      <c r="L7723" s="101">
        <f>MONTH(jaar_zip[[#This Row],[Datum]])</f>
        <v>2</v>
      </c>
      <c r="M7723" s="101">
        <f>IF(ISNUMBER(jaar_zip[[#This Row],[etmaaltemperatuur]]),IF(jaar_zip[[#This Row],[etmaaltemperatuur]]&lt;stookgrens,stookgrens-jaar_zip[[#This Row],[etmaaltemperatuur]],0),"")</f>
        <v>9.6</v>
      </c>
      <c r="N7723" s="101">
        <f>IF(ISNUMBER(jaar_zip[[#This Row],[graaddagen]]),IF(OR(MONTH(jaar_zip[[#This Row],[Datum]])=1,MONTH(jaar_zip[[#This Row],[Datum]])=2,MONTH(jaar_zip[[#This Row],[Datum]])=11,MONTH(jaar_zip[[#This Row],[Datum]])=12),1.1,IF(OR(MONTH(jaar_zip[[#This Row],[Datum]])=3,MONTH(jaar_zip[[#This Row],[Datum]])=10),1,0.8))*jaar_zip[[#This Row],[graaddagen]],"")</f>
        <v>10.56</v>
      </c>
      <c r="O7723" s="101">
        <f>IF(ISNUMBER(jaar_zip[[#This Row],[etmaaltemperatuur]]),IF(jaar_zip[[#This Row],[etmaaltemperatuur]]&gt;stookgrens,jaar_zip[[#This Row],[etmaaltemperatuur]]-stookgrens,0),"")</f>
        <v>0</v>
      </c>
    </row>
    <row r="7724" spans="1:15" x14ac:dyDescent="0.25">
      <c r="A7724">
        <v>356</v>
      </c>
      <c r="B7724">
        <v>20240220</v>
      </c>
      <c r="C7724">
        <v>5</v>
      </c>
      <c r="D7724">
        <v>8.4</v>
      </c>
      <c r="E7724">
        <v>580</v>
      </c>
      <c r="F7724">
        <v>0</v>
      </c>
      <c r="G7724">
        <v>1025.8</v>
      </c>
      <c r="H7724">
        <v>87</v>
      </c>
      <c r="I7724" s="101" t="s">
        <v>40</v>
      </c>
      <c r="J7724" s="1">
        <f>DATEVALUE(RIGHT(jaar_zip[[#This Row],[YYYYMMDD]],2)&amp;"-"&amp;MID(jaar_zip[[#This Row],[YYYYMMDD]],5,2)&amp;"-"&amp;LEFT(jaar_zip[[#This Row],[YYYYMMDD]],4))</f>
        <v>45342</v>
      </c>
      <c r="K7724" s="101" t="str">
        <f>IF(AND(VALUE(MONTH(jaar_zip[[#This Row],[Datum]]))=1,VALUE(WEEKNUM(jaar_zip[[#This Row],[Datum]],21))&gt;51),RIGHT(YEAR(jaar_zip[[#This Row],[Datum]])-1,2),RIGHT(YEAR(jaar_zip[[#This Row],[Datum]]),2))&amp;"-"&amp; TEXT(WEEKNUM(jaar_zip[[#This Row],[Datum]],21),"00")</f>
        <v>24-08</v>
      </c>
      <c r="L7724" s="101">
        <f>MONTH(jaar_zip[[#This Row],[Datum]])</f>
        <v>2</v>
      </c>
      <c r="M7724" s="101">
        <f>IF(ISNUMBER(jaar_zip[[#This Row],[etmaaltemperatuur]]),IF(jaar_zip[[#This Row],[etmaaltemperatuur]]&lt;stookgrens,stookgrens-jaar_zip[[#This Row],[etmaaltemperatuur]],0),"")</f>
        <v>9.6</v>
      </c>
      <c r="N7724" s="101">
        <f>IF(ISNUMBER(jaar_zip[[#This Row],[graaddagen]]),IF(OR(MONTH(jaar_zip[[#This Row],[Datum]])=1,MONTH(jaar_zip[[#This Row],[Datum]])=2,MONTH(jaar_zip[[#This Row],[Datum]])=11,MONTH(jaar_zip[[#This Row],[Datum]])=12),1.1,IF(OR(MONTH(jaar_zip[[#This Row],[Datum]])=3,MONTH(jaar_zip[[#This Row],[Datum]])=10),1,0.8))*jaar_zip[[#This Row],[graaddagen]],"")</f>
        <v>10.56</v>
      </c>
      <c r="O7724" s="101">
        <f>IF(ISNUMBER(jaar_zip[[#This Row],[etmaaltemperatuur]]),IF(jaar_zip[[#This Row],[etmaaltemperatuur]]&gt;stookgrens,jaar_zip[[#This Row],[etmaaltemperatuur]]-stookgrens,0),"")</f>
        <v>0</v>
      </c>
    </row>
    <row r="7725" spans="1:15" x14ac:dyDescent="0.25">
      <c r="A7725">
        <v>356</v>
      </c>
      <c r="B7725">
        <v>20240221</v>
      </c>
      <c r="C7725">
        <v>6.1</v>
      </c>
      <c r="D7725">
        <v>9.1999999999999993</v>
      </c>
      <c r="E7725">
        <v>304</v>
      </c>
      <c r="F7725">
        <v>5.2</v>
      </c>
      <c r="G7725">
        <v>1010.4</v>
      </c>
      <c r="H7725">
        <v>88</v>
      </c>
      <c r="I7725" s="101" t="s">
        <v>40</v>
      </c>
      <c r="J7725" s="1">
        <f>DATEVALUE(RIGHT(jaar_zip[[#This Row],[YYYYMMDD]],2)&amp;"-"&amp;MID(jaar_zip[[#This Row],[YYYYMMDD]],5,2)&amp;"-"&amp;LEFT(jaar_zip[[#This Row],[YYYYMMDD]],4))</f>
        <v>45343</v>
      </c>
      <c r="K7725" s="101" t="str">
        <f>IF(AND(VALUE(MONTH(jaar_zip[[#This Row],[Datum]]))=1,VALUE(WEEKNUM(jaar_zip[[#This Row],[Datum]],21))&gt;51),RIGHT(YEAR(jaar_zip[[#This Row],[Datum]])-1,2),RIGHT(YEAR(jaar_zip[[#This Row],[Datum]]),2))&amp;"-"&amp; TEXT(WEEKNUM(jaar_zip[[#This Row],[Datum]],21),"00")</f>
        <v>24-08</v>
      </c>
      <c r="L7725" s="101">
        <f>MONTH(jaar_zip[[#This Row],[Datum]])</f>
        <v>2</v>
      </c>
      <c r="M7725" s="101">
        <f>IF(ISNUMBER(jaar_zip[[#This Row],[etmaaltemperatuur]]),IF(jaar_zip[[#This Row],[etmaaltemperatuur]]&lt;stookgrens,stookgrens-jaar_zip[[#This Row],[etmaaltemperatuur]],0),"")</f>
        <v>8.8000000000000007</v>
      </c>
      <c r="N7725" s="101">
        <f>IF(ISNUMBER(jaar_zip[[#This Row],[graaddagen]]),IF(OR(MONTH(jaar_zip[[#This Row],[Datum]])=1,MONTH(jaar_zip[[#This Row],[Datum]])=2,MONTH(jaar_zip[[#This Row],[Datum]])=11,MONTH(jaar_zip[[#This Row],[Datum]])=12),1.1,IF(OR(MONTH(jaar_zip[[#This Row],[Datum]])=3,MONTH(jaar_zip[[#This Row],[Datum]])=10),1,0.8))*jaar_zip[[#This Row],[graaddagen]],"")</f>
        <v>9.6800000000000015</v>
      </c>
      <c r="O7725" s="101">
        <f>IF(ISNUMBER(jaar_zip[[#This Row],[etmaaltemperatuur]]),IF(jaar_zip[[#This Row],[etmaaltemperatuur]]&gt;stookgrens,jaar_zip[[#This Row],[etmaaltemperatuur]]-stookgrens,0),"")</f>
        <v>0</v>
      </c>
    </row>
    <row r="7726" spans="1:15" x14ac:dyDescent="0.25">
      <c r="A7726">
        <v>356</v>
      </c>
      <c r="B7726">
        <v>20240222</v>
      </c>
      <c r="C7726">
        <v>7.3</v>
      </c>
      <c r="D7726">
        <v>9.8000000000000007</v>
      </c>
      <c r="E7726">
        <v>391</v>
      </c>
      <c r="F7726">
        <v>8.1999999999999993</v>
      </c>
      <c r="G7726">
        <v>986.4</v>
      </c>
      <c r="H7726">
        <v>91</v>
      </c>
      <c r="I7726" s="101" t="s">
        <v>40</v>
      </c>
      <c r="J7726" s="1">
        <f>DATEVALUE(RIGHT(jaar_zip[[#This Row],[YYYYMMDD]],2)&amp;"-"&amp;MID(jaar_zip[[#This Row],[YYYYMMDD]],5,2)&amp;"-"&amp;LEFT(jaar_zip[[#This Row],[YYYYMMDD]],4))</f>
        <v>45344</v>
      </c>
      <c r="K7726" s="101" t="str">
        <f>IF(AND(VALUE(MONTH(jaar_zip[[#This Row],[Datum]]))=1,VALUE(WEEKNUM(jaar_zip[[#This Row],[Datum]],21))&gt;51),RIGHT(YEAR(jaar_zip[[#This Row],[Datum]])-1,2),RIGHT(YEAR(jaar_zip[[#This Row],[Datum]]),2))&amp;"-"&amp; TEXT(WEEKNUM(jaar_zip[[#This Row],[Datum]],21),"00")</f>
        <v>24-08</v>
      </c>
      <c r="L7726" s="101">
        <f>MONTH(jaar_zip[[#This Row],[Datum]])</f>
        <v>2</v>
      </c>
      <c r="M7726" s="101">
        <f>IF(ISNUMBER(jaar_zip[[#This Row],[etmaaltemperatuur]]),IF(jaar_zip[[#This Row],[etmaaltemperatuur]]&lt;stookgrens,stookgrens-jaar_zip[[#This Row],[etmaaltemperatuur]],0),"")</f>
        <v>8.1999999999999993</v>
      </c>
      <c r="N7726" s="101">
        <f>IF(ISNUMBER(jaar_zip[[#This Row],[graaddagen]]),IF(OR(MONTH(jaar_zip[[#This Row],[Datum]])=1,MONTH(jaar_zip[[#This Row],[Datum]])=2,MONTH(jaar_zip[[#This Row],[Datum]])=11,MONTH(jaar_zip[[#This Row],[Datum]])=12),1.1,IF(OR(MONTH(jaar_zip[[#This Row],[Datum]])=3,MONTH(jaar_zip[[#This Row],[Datum]])=10),1,0.8))*jaar_zip[[#This Row],[graaddagen]],"")</f>
        <v>9.02</v>
      </c>
      <c r="O7726" s="101">
        <f>IF(ISNUMBER(jaar_zip[[#This Row],[etmaaltemperatuur]]),IF(jaar_zip[[#This Row],[etmaaltemperatuur]]&gt;stookgrens,jaar_zip[[#This Row],[etmaaltemperatuur]]-stookgrens,0),"")</f>
        <v>0</v>
      </c>
    </row>
    <row r="7727" spans="1:15" x14ac:dyDescent="0.25">
      <c r="A7727">
        <v>356</v>
      </c>
      <c r="B7727">
        <v>20240223</v>
      </c>
      <c r="C7727">
        <v>6.4</v>
      </c>
      <c r="D7727">
        <v>6</v>
      </c>
      <c r="E7727">
        <v>557</v>
      </c>
      <c r="F7727">
        <v>3</v>
      </c>
      <c r="G7727">
        <v>990.5</v>
      </c>
      <c r="H7727">
        <v>83</v>
      </c>
      <c r="I7727" s="101" t="s">
        <v>40</v>
      </c>
      <c r="J7727" s="1">
        <f>DATEVALUE(RIGHT(jaar_zip[[#This Row],[YYYYMMDD]],2)&amp;"-"&amp;MID(jaar_zip[[#This Row],[YYYYMMDD]],5,2)&amp;"-"&amp;LEFT(jaar_zip[[#This Row],[YYYYMMDD]],4))</f>
        <v>45345</v>
      </c>
      <c r="K7727" s="101" t="str">
        <f>IF(AND(VALUE(MONTH(jaar_zip[[#This Row],[Datum]]))=1,VALUE(WEEKNUM(jaar_zip[[#This Row],[Datum]],21))&gt;51),RIGHT(YEAR(jaar_zip[[#This Row],[Datum]])-1,2),RIGHT(YEAR(jaar_zip[[#This Row],[Datum]]),2))&amp;"-"&amp; TEXT(WEEKNUM(jaar_zip[[#This Row],[Datum]],21),"00")</f>
        <v>24-08</v>
      </c>
      <c r="L7727" s="101">
        <f>MONTH(jaar_zip[[#This Row],[Datum]])</f>
        <v>2</v>
      </c>
      <c r="M7727" s="101">
        <f>IF(ISNUMBER(jaar_zip[[#This Row],[etmaaltemperatuur]]),IF(jaar_zip[[#This Row],[etmaaltemperatuur]]&lt;stookgrens,stookgrens-jaar_zip[[#This Row],[etmaaltemperatuur]],0),"")</f>
        <v>12</v>
      </c>
      <c r="N7727" s="101">
        <f>IF(ISNUMBER(jaar_zip[[#This Row],[graaddagen]]),IF(OR(MONTH(jaar_zip[[#This Row],[Datum]])=1,MONTH(jaar_zip[[#This Row],[Datum]])=2,MONTH(jaar_zip[[#This Row],[Datum]])=11,MONTH(jaar_zip[[#This Row],[Datum]])=12),1.1,IF(OR(MONTH(jaar_zip[[#This Row],[Datum]])=3,MONTH(jaar_zip[[#This Row],[Datum]])=10),1,0.8))*jaar_zip[[#This Row],[graaddagen]],"")</f>
        <v>13.200000000000001</v>
      </c>
      <c r="O7727" s="101">
        <f>IF(ISNUMBER(jaar_zip[[#This Row],[etmaaltemperatuur]]),IF(jaar_zip[[#This Row],[etmaaltemperatuur]]&gt;stookgrens,jaar_zip[[#This Row],[etmaaltemperatuur]]-stookgrens,0),"")</f>
        <v>0</v>
      </c>
    </row>
    <row r="7728" spans="1:15" x14ac:dyDescent="0.25">
      <c r="A7728">
        <v>356</v>
      </c>
      <c r="B7728">
        <v>20240224</v>
      </c>
      <c r="C7728">
        <v>4.4000000000000004</v>
      </c>
      <c r="D7728">
        <v>5.2</v>
      </c>
      <c r="E7728">
        <v>395</v>
      </c>
      <c r="F7728">
        <v>0.4</v>
      </c>
      <c r="G7728">
        <v>997.9</v>
      </c>
      <c r="H7728">
        <v>85</v>
      </c>
      <c r="I7728" s="101" t="s">
        <v>40</v>
      </c>
      <c r="J7728" s="1">
        <f>DATEVALUE(RIGHT(jaar_zip[[#This Row],[YYYYMMDD]],2)&amp;"-"&amp;MID(jaar_zip[[#This Row],[YYYYMMDD]],5,2)&amp;"-"&amp;LEFT(jaar_zip[[#This Row],[YYYYMMDD]],4))</f>
        <v>45346</v>
      </c>
      <c r="K7728" s="101" t="str">
        <f>IF(AND(VALUE(MONTH(jaar_zip[[#This Row],[Datum]]))=1,VALUE(WEEKNUM(jaar_zip[[#This Row],[Datum]],21))&gt;51),RIGHT(YEAR(jaar_zip[[#This Row],[Datum]])-1,2),RIGHT(YEAR(jaar_zip[[#This Row],[Datum]]),2))&amp;"-"&amp; TEXT(WEEKNUM(jaar_zip[[#This Row],[Datum]],21),"00")</f>
        <v>24-08</v>
      </c>
      <c r="L7728" s="101">
        <f>MONTH(jaar_zip[[#This Row],[Datum]])</f>
        <v>2</v>
      </c>
      <c r="M7728" s="101">
        <f>IF(ISNUMBER(jaar_zip[[#This Row],[etmaaltemperatuur]]),IF(jaar_zip[[#This Row],[etmaaltemperatuur]]&lt;stookgrens,stookgrens-jaar_zip[[#This Row],[etmaaltemperatuur]],0),"")</f>
        <v>12.8</v>
      </c>
      <c r="N7728" s="101">
        <f>IF(ISNUMBER(jaar_zip[[#This Row],[graaddagen]]),IF(OR(MONTH(jaar_zip[[#This Row],[Datum]])=1,MONTH(jaar_zip[[#This Row],[Datum]])=2,MONTH(jaar_zip[[#This Row],[Datum]])=11,MONTH(jaar_zip[[#This Row],[Datum]])=12),1.1,IF(OR(MONTH(jaar_zip[[#This Row],[Datum]])=3,MONTH(jaar_zip[[#This Row],[Datum]])=10),1,0.8))*jaar_zip[[#This Row],[graaddagen]],"")</f>
        <v>14.080000000000002</v>
      </c>
      <c r="O7728" s="101">
        <f>IF(ISNUMBER(jaar_zip[[#This Row],[etmaaltemperatuur]]),IF(jaar_zip[[#This Row],[etmaaltemperatuur]]&gt;stookgrens,jaar_zip[[#This Row],[etmaaltemperatuur]]-stookgrens,0),"")</f>
        <v>0</v>
      </c>
    </row>
    <row r="7729" spans="1:15" x14ac:dyDescent="0.25">
      <c r="A7729">
        <v>356</v>
      </c>
      <c r="B7729">
        <v>20240225</v>
      </c>
      <c r="C7729">
        <v>3.8</v>
      </c>
      <c r="D7729">
        <v>6.4</v>
      </c>
      <c r="E7729">
        <v>567</v>
      </c>
      <c r="F7729">
        <v>0.4</v>
      </c>
      <c r="G7729">
        <v>999.6</v>
      </c>
      <c r="H7729">
        <v>85</v>
      </c>
      <c r="I7729" s="101" t="s">
        <v>40</v>
      </c>
      <c r="J7729" s="1">
        <f>DATEVALUE(RIGHT(jaar_zip[[#This Row],[YYYYMMDD]],2)&amp;"-"&amp;MID(jaar_zip[[#This Row],[YYYYMMDD]],5,2)&amp;"-"&amp;LEFT(jaar_zip[[#This Row],[YYYYMMDD]],4))</f>
        <v>45347</v>
      </c>
      <c r="K7729" s="101" t="str">
        <f>IF(AND(VALUE(MONTH(jaar_zip[[#This Row],[Datum]]))=1,VALUE(WEEKNUM(jaar_zip[[#This Row],[Datum]],21))&gt;51),RIGHT(YEAR(jaar_zip[[#This Row],[Datum]])-1,2),RIGHT(YEAR(jaar_zip[[#This Row],[Datum]]),2))&amp;"-"&amp; TEXT(WEEKNUM(jaar_zip[[#This Row],[Datum]],21),"00")</f>
        <v>24-08</v>
      </c>
      <c r="L7729" s="101">
        <f>MONTH(jaar_zip[[#This Row],[Datum]])</f>
        <v>2</v>
      </c>
      <c r="M7729" s="101">
        <f>IF(ISNUMBER(jaar_zip[[#This Row],[etmaaltemperatuur]]),IF(jaar_zip[[#This Row],[etmaaltemperatuur]]&lt;stookgrens,stookgrens-jaar_zip[[#This Row],[etmaaltemperatuur]],0),"")</f>
        <v>11.6</v>
      </c>
      <c r="N7729" s="101">
        <f>IF(ISNUMBER(jaar_zip[[#This Row],[graaddagen]]),IF(OR(MONTH(jaar_zip[[#This Row],[Datum]])=1,MONTH(jaar_zip[[#This Row],[Datum]])=2,MONTH(jaar_zip[[#This Row],[Datum]])=11,MONTH(jaar_zip[[#This Row],[Datum]])=12),1.1,IF(OR(MONTH(jaar_zip[[#This Row],[Datum]])=3,MONTH(jaar_zip[[#This Row],[Datum]])=10),1,0.8))*jaar_zip[[#This Row],[graaddagen]],"")</f>
        <v>12.76</v>
      </c>
      <c r="O7729" s="101">
        <f>IF(ISNUMBER(jaar_zip[[#This Row],[etmaaltemperatuur]]),IF(jaar_zip[[#This Row],[etmaaltemperatuur]]&gt;stookgrens,jaar_zip[[#This Row],[etmaaltemperatuur]]-stookgrens,0),"")</f>
        <v>0</v>
      </c>
    </row>
    <row r="7730" spans="1:15" x14ac:dyDescent="0.25">
      <c r="A7730">
        <v>356</v>
      </c>
      <c r="B7730">
        <v>20240226</v>
      </c>
      <c r="C7730">
        <v>6.4</v>
      </c>
      <c r="D7730">
        <v>5.2</v>
      </c>
      <c r="E7730">
        <v>244</v>
      </c>
      <c r="F7730">
        <v>4.4000000000000004</v>
      </c>
      <c r="G7730">
        <v>1006.4</v>
      </c>
      <c r="H7730">
        <v>86</v>
      </c>
      <c r="I7730" s="101" t="s">
        <v>40</v>
      </c>
      <c r="J7730" s="1">
        <f>DATEVALUE(RIGHT(jaar_zip[[#This Row],[YYYYMMDD]],2)&amp;"-"&amp;MID(jaar_zip[[#This Row],[YYYYMMDD]],5,2)&amp;"-"&amp;LEFT(jaar_zip[[#This Row],[YYYYMMDD]],4))</f>
        <v>45348</v>
      </c>
      <c r="K7730" s="101" t="str">
        <f>IF(AND(VALUE(MONTH(jaar_zip[[#This Row],[Datum]]))=1,VALUE(WEEKNUM(jaar_zip[[#This Row],[Datum]],21))&gt;51),RIGHT(YEAR(jaar_zip[[#This Row],[Datum]])-1,2),RIGHT(YEAR(jaar_zip[[#This Row],[Datum]]),2))&amp;"-"&amp; TEXT(WEEKNUM(jaar_zip[[#This Row],[Datum]],21),"00")</f>
        <v>24-09</v>
      </c>
      <c r="L7730" s="101">
        <f>MONTH(jaar_zip[[#This Row],[Datum]])</f>
        <v>2</v>
      </c>
      <c r="M7730" s="101">
        <f>IF(ISNUMBER(jaar_zip[[#This Row],[etmaaltemperatuur]]),IF(jaar_zip[[#This Row],[etmaaltemperatuur]]&lt;stookgrens,stookgrens-jaar_zip[[#This Row],[etmaaltemperatuur]],0),"")</f>
        <v>12.8</v>
      </c>
      <c r="N7730" s="101">
        <f>IF(ISNUMBER(jaar_zip[[#This Row],[graaddagen]]),IF(OR(MONTH(jaar_zip[[#This Row],[Datum]])=1,MONTH(jaar_zip[[#This Row],[Datum]])=2,MONTH(jaar_zip[[#This Row],[Datum]])=11,MONTH(jaar_zip[[#This Row],[Datum]])=12),1.1,IF(OR(MONTH(jaar_zip[[#This Row],[Datum]])=3,MONTH(jaar_zip[[#This Row],[Datum]])=10),1,0.8))*jaar_zip[[#This Row],[graaddagen]],"")</f>
        <v>14.080000000000002</v>
      </c>
      <c r="O7730" s="101">
        <f>IF(ISNUMBER(jaar_zip[[#This Row],[etmaaltemperatuur]]),IF(jaar_zip[[#This Row],[etmaaltemperatuur]]&gt;stookgrens,jaar_zip[[#This Row],[etmaaltemperatuur]]-stookgrens,0),"")</f>
        <v>0</v>
      </c>
    </row>
    <row r="7731" spans="1:15" x14ac:dyDescent="0.25">
      <c r="A7731">
        <v>356</v>
      </c>
      <c r="B7731">
        <v>20240227</v>
      </c>
      <c r="C7731">
        <v>2.8</v>
      </c>
      <c r="D7731">
        <v>4.5</v>
      </c>
      <c r="E7731">
        <v>1122</v>
      </c>
      <c r="F7731">
        <v>0</v>
      </c>
      <c r="G7731">
        <v>1018.6</v>
      </c>
      <c r="H7731">
        <v>86</v>
      </c>
      <c r="I7731" s="101" t="s">
        <v>40</v>
      </c>
      <c r="J7731" s="1">
        <f>DATEVALUE(RIGHT(jaar_zip[[#This Row],[YYYYMMDD]],2)&amp;"-"&amp;MID(jaar_zip[[#This Row],[YYYYMMDD]],5,2)&amp;"-"&amp;LEFT(jaar_zip[[#This Row],[YYYYMMDD]],4))</f>
        <v>45349</v>
      </c>
      <c r="K7731" s="101" t="str">
        <f>IF(AND(VALUE(MONTH(jaar_zip[[#This Row],[Datum]]))=1,VALUE(WEEKNUM(jaar_zip[[#This Row],[Datum]],21))&gt;51),RIGHT(YEAR(jaar_zip[[#This Row],[Datum]])-1,2),RIGHT(YEAR(jaar_zip[[#This Row],[Datum]]),2))&amp;"-"&amp; TEXT(WEEKNUM(jaar_zip[[#This Row],[Datum]],21),"00")</f>
        <v>24-09</v>
      </c>
      <c r="L7731" s="101">
        <f>MONTH(jaar_zip[[#This Row],[Datum]])</f>
        <v>2</v>
      </c>
      <c r="M7731" s="101">
        <f>IF(ISNUMBER(jaar_zip[[#This Row],[etmaaltemperatuur]]),IF(jaar_zip[[#This Row],[etmaaltemperatuur]]&lt;stookgrens,stookgrens-jaar_zip[[#This Row],[etmaaltemperatuur]],0),"")</f>
        <v>13.5</v>
      </c>
      <c r="N7731" s="101">
        <f>IF(ISNUMBER(jaar_zip[[#This Row],[graaddagen]]),IF(OR(MONTH(jaar_zip[[#This Row],[Datum]])=1,MONTH(jaar_zip[[#This Row],[Datum]])=2,MONTH(jaar_zip[[#This Row],[Datum]])=11,MONTH(jaar_zip[[#This Row],[Datum]])=12),1.1,IF(OR(MONTH(jaar_zip[[#This Row],[Datum]])=3,MONTH(jaar_zip[[#This Row],[Datum]])=10),1,0.8))*jaar_zip[[#This Row],[graaddagen]],"")</f>
        <v>14.850000000000001</v>
      </c>
      <c r="O7731" s="101">
        <f>IF(ISNUMBER(jaar_zip[[#This Row],[etmaaltemperatuur]]),IF(jaar_zip[[#This Row],[etmaaltemperatuur]]&gt;stookgrens,jaar_zip[[#This Row],[etmaaltemperatuur]]-stookgrens,0),"")</f>
        <v>0</v>
      </c>
    </row>
    <row r="7732" spans="1:15" x14ac:dyDescent="0.25">
      <c r="A7732">
        <v>356</v>
      </c>
      <c r="B7732">
        <v>20240228</v>
      </c>
      <c r="C7732">
        <v>3.1</v>
      </c>
      <c r="D7732">
        <v>5.7</v>
      </c>
      <c r="E7732">
        <v>579</v>
      </c>
      <c r="F7732">
        <v>0</v>
      </c>
      <c r="G7732">
        <v>1019.5</v>
      </c>
      <c r="H7732">
        <v>91</v>
      </c>
      <c r="I7732" s="101" t="s">
        <v>40</v>
      </c>
      <c r="J7732" s="1">
        <f>DATEVALUE(RIGHT(jaar_zip[[#This Row],[YYYYMMDD]],2)&amp;"-"&amp;MID(jaar_zip[[#This Row],[YYYYMMDD]],5,2)&amp;"-"&amp;LEFT(jaar_zip[[#This Row],[YYYYMMDD]],4))</f>
        <v>45350</v>
      </c>
      <c r="K7732" s="101" t="str">
        <f>IF(AND(VALUE(MONTH(jaar_zip[[#This Row],[Datum]]))=1,VALUE(WEEKNUM(jaar_zip[[#This Row],[Datum]],21))&gt;51),RIGHT(YEAR(jaar_zip[[#This Row],[Datum]])-1,2),RIGHT(YEAR(jaar_zip[[#This Row],[Datum]]),2))&amp;"-"&amp; TEXT(WEEKNUM(jaar_zip[[#This Row],[Datum]],21),"00")</f>
        <v>24-09</v>
      </c>
      <c r="L7732" s="101">
        <f>MONTH(jaar_zip[[#This Row],[Datum]])</f>
        <v>2</v>
      </c>
      <c r="M7732" s="101">
        <f>IF(ISNUMBER(jaar_zip[[#This Row],[etmaaltemperatuur]]),IF(jaar_zip[[#This Row],[etmaaltemperatuur]]&lt;stookgrens,stookgrens-jaar_zip[[#This Row],[etmaaltemperatuur]],0),"")</f>
        <v>12.3</v>
      </c>
      <c r="N7732" s="101">
        <f>IF(ISNUMBER(jaar_zip[[#This Row],[graaddagen]]),IF(OR(MONTH(jaar_zip[[#This Row],[Datum]])=1,MONTH(jaar_zip[[#This Row],[Datum]])=2,MONTH(jaar_zip[[#This Row],[Datum]])=11,MONTH(jaar_zip[[#This Row],[Datum]])=12),1.1,IF(OR(MONTH(jaar_zip[[#This Row],[Datum]])=3,MONTH(jaar_zip[[#This Row],[Datum]])=10),1,0.8))*jaar_zip[[#This Row],[graaddagen]],"")</f>
        <v>13.530000000000001</v>
      </c>
      <c r="O7732" s="101">
        <f>IF(ISNUMBER(jaar_zip[[#This Row],[etmaaltemperatuur]]),IF(jaar_zip[[#This Row],[etmaaltemperatuur]]&gt;stookgrens,jaar_zip[[#This Row],[etmaaltemperatuur]]-stookgrens,0),"")</f>
        <v>0</v>
      </c>
    </row>
    <row r="7733" spans="1:15" x14ac:dyDescent="0.25">
      <c r="A7733">
        <v>356</v>
      </c>
      <c r="B7733">
        <v>20240229</v>
      </c>
      <c r="C7733">
        <v>5.4</v>
      </c>
      <c r="D7733">
        <v>8.1999999999999993</v>
      </c>
      <c r="E7733">
        <v>237</v>
      </c>
      <c r="F7733">
        <v>8.1999999999999993</v>
      </c>
      <c r="G7733">
        <v>1007.7</v>
      </c>
      <c r="H7733">
        <v>93</v>
      </c>
      <c r="I7733" s="101" t="s">
        <v>40</v>
      </c>
      <c r="J7733" s="1">
        <f>DATEVALUE(RIGHT(jaar_zip[[#This Row],[YYYYMMDD]],2)&amp;"-"&amp;MID(jaar_zip[[#This Row],[YYYYMMDD]],5,2)&amp;"-"&amp;LEFT(jaar_zip[[#This Row],[YYYYMMDD]],4))</f>
        <v>45351</v>
      </c>
      <c r="K7733" s="101" t="str">
        <f>IF(AND(VALUE(MONTH(jaar_zip[[#This Row],[Datum]]))=1,VALUE(WEEKNUM(jaar_zip[[#This Row],[Datum]],21))&gt;51),RIGHT(YEAR(jaar_zip[[#This Row],[Datum]])-1,2),RIGHT(YEAR(jaar_zip[[#This Row],[Datum]]),2))&amp;"-"&amp; TEXT(WEEKNUM(jaar_zip[[#This Row],[Datum]],21),"00")</f>
        <v>24-09</v>
      </c>
      <c r="L7733" s="101">
        <f>MONTH(jaar_zip[[#This Row],[Datum]])</f>
        <v>2</v>
      </c>
      <c r="M7733" s="101">
        <f>IF(ISNUMBER(jaar_zip[[#This Row],[etmaaltemperatuur]]),IF(jaar_zip[[#This Row],[etmaaltemperatuur]]&lt;stookgrens,stookgrens-jaar_zip[[#This Row],[etmaaltemperatuur]],0),"")</f>
        <v>9.8000000000000007</v>
      </c>
      <c r="N7733" s="101">
        <f>IF(ISNUMBER(jaar_zip[[#This Row],[graaddagen]]),IF(OR(MONTH(jaar_zip[[#This Row],[Datum]])=1,MONTH(jaar_zip[[#This Row],[Datum]])=2,MONTH(jaar_zip[[#This Row],[Datum]])=11,MONTH(jaar_zip[[#This Row],[Datum]])=12),1.1,IF(OR(MONTH(jaar_zip[[#This Row],[Datum]])=3,MONTH(jaar_zip[[#This Row],[Datum]])=10),1,0.8))*jaar_zip[[#This Row],[graaddagen]],"")</f>
        <v>10.780000000000001</v>
      </c>
      <c r="O7733" s="101">
        <f>IF(ISNUMBER(jaar_zip[[#This Row],[etmaaltemperatuur]]),IF(jaar_zip[[#This Row],[etmaaltemperatuur]]&gt;stookgrens,jaar_zip[[#This Row],[etmaaltemperatuur]]-stookgrens,0),"")</f>
        <v>0</v>
      </c>
    </row>
    <row r="7734" spans="1:15" x14ac:dyDescent="0.25">
      <c r="A7734">
        <v>356</v>
      </c>
      <c r="B7734">
        <v>20240301</v>
      </c>
      <c r="C7734">
        <v>6.3</v>
      </c>
      <c r="D7734">
        <v>8.1999999999999993</v>
      </c>
      <c r="E7734">
        <v>722</v>
      </c>
      <c r="F7734">
        <v>0.4</v>
      </c>
      <c r="G7734">
        <v>1000.3</v>
      </c>
      <c r="H7734">
        <v>78</v>
      </c>
      <c r="I7734" s="101" t="s">
        <v>40</v>
      </c>
      <c r="J7734" s="1">
        <f>DATEVALUE(RIGHT(jaar_zip[[#This Row],[YYYYMMDD]],2)&amp;"-"&amp;MID(jaar_zip[[#This Row],[YYYYMMDD]],5,2)&amp;"-"&amp;LEFT(jaar_zip[[#This Row],[YYYYMMDD]],4))</f>
        <v>45352</v>
      </c>
      <c r="K7734" s="101" t="str">
        <f>IF(AND(VALUE(MONTH(jaar_zip[[#This Row],[Datum]]))=1,VALUE(WEEKNUM(jaar_zip[[#This Row],[Datum]],21))&gt;51),RIGHT(YEAR(jaar_zip[[#This Row],[Datum]])-1,2),RIGHT(YEAR(jaar_zip[[#This Row],[Datum]]),2))&amp;"-"&amp; TEXT(WEEKNUM(jaar_zip[[#This Row],[Datum]],21),"00")</f>
        <v>24-09</v>
      </c>
      <c r="L7734" s="101">
        <f>MONTH(jaar_zip[[#This Row],[Datum]])</f>
        <v>3</v>
      </c>
      <c r="M7734" s="101">
        <f>IF(ISNUMBER(jaar_zip[[#This Row],[etmaaltemperatuur]]),IF(jaar_zip[[#This Row],[etmaaltemperatuur]]&lt;stookgrens,stookgrens-jaar_zip[[#This Row],[etmaaltemperatuur]],0),"")</f>
        <v>9.8000000000000007</v>
      </c>
      <c r="N7734" s="101">
        <f>IF(ISNUMBER(jaar_zip[[#This Row],[graaddagen]]),IF(OR(MONTH(jaar_zip[[#This Row],[Datum]])=1,MONTH(jaar_zip[[#This Row],[Datum]])=2,MONTH(jaar_zip[[#This Row],[Datum]])=11,MONTH(jaar_zip[[#This Row],[Datum]])=12),1.1,IF(OR(MONTH(jaar_zip[[#This Row],[Datum]])=3,MONTH(jaar_zip[[#This Row],[Datum]])=10),1,0.8))*jaar_zip[[#This Row],[graaddagen]],"")</f>
        <v>9.8000000000000007</v>
      </c>
      <c r="O7734" s="101">
        <f>IF(ISNUMBER(jaar_zip[[#This Row],[etmaaltemperatuur]]),IF(jaar_zip[[#This Row],[etmaaltemperatuur]]&gt;stookgrens,jaar_zip[[#This Row],[etmaaltemperatuur]]-stookgrens,0),"")</f>
        <v>0</v>
      </c>
    </row>
    <row r="7735" spans="1:15" x14ac:dyDescent="0.25">
      <c r="A7735">
        <v>356</v>
      </c>
      <c r="B7735">
        <v>20240302</v>
      </c>
      <c r="C7735">
        <v>5.4</v>
      </c>
      <c r="D7735">
        <v>9.5</v>
      </c>
      <c r="E7735">
        <v>1065</v>
      </c>
      <c r="F7735">
        <v>0.1</v>
      </c>
      <c r="G7735">
        <v>999</v>
      </c>
      <c r="H7735">
        <v>72</v>
      </c>
      <c r="I7735" s="101" t="s">
        <v>40</v>
      </c>
      <c r="J7735" s="1">
        <f>DATEVALUE(RIGHT(jaar_zip[[#This Row],[YYYYMMDD]],2)&amp;"-"&amp;MID(jaar_zip[[#This Row],[YYYYMMDD]],5,2)&amp;"-"&amp;LEFT(jaar_zip[[#This Row],[YYYYMMDD]],4))</f>
        <v>45353</v>
      </c>
      <c r="K7735" s="101" t="str">
        <f>IF(AND(VALUE(MONTH(jaar_zip[[#This Row],[Datum]]))=1,VALUE(WEEKNUM(jaar_zip[[#This Row],[Datum]],21))&gt;51),RIGHT(YEAR(jaar_zip[[#This Row],[Datum]])-1,2),RIGHT(YEAR(jaar_zip[[#This Row],[Datum]]),2))&amp;"-"&amp; TEXT(WEEKNUM(jaar_zip[[#This Row],[Datum]],21),"00")</f>
        <v>24-09</v>
      </c>
      <c r="L7735" s="101">
        <f>MONTH(jaar_zip[[#This Row],[Datum]])</f>
        <v>3</v>
      </c>
      <c r="M7735" s="101">
        <f>IF(ISNUMBER(jaar_zip[[#This Row],[etmaaltemperatuur]]),IF(jaar_zip[[#This Row],[etmaaltemperatuur]]&lt;stookgrens,stookgrens-jaar_zip[[#This Row],[etmaaltemperatuur]],0),"")</f>
        <v>8.5</v>
      </c>
      <c r="N7735" s="101">
        <f>IF(ISNUMBER(jaar_zip[[#This Row],[graaddagen]]),IF(OR(MONTH(jaar_zip[[#This Row],[Datum]])=1,MONTH(jaar_zip[[#This Row],[Datum]])=2,MONTH(jaar_zip[[#This Row],[Datum]])=11,MONTH(jaar_zip[[#This Row],[Datum]])=12),1.1,IF(OR(MONTH(jaar_zip[[#This Row],[Datum]])=3,MONTH(jaar_zip[[#This Row],[Datum]])=10),1,0.8))*jaar_zip[[#This Row],[graaddagen]],"")</f>
        <v>8.5</v>
      </c>
      <c r="O7735" s="101">
        <f>IF(ISNUMBER(jaar_zip[[#This Row],[etmaaltemperatuur]]),IF(jaar_zip[[#This Row],[etmaaltemperatuur]]&gt;stookgrens,jaar_zip[[#This Row],[etmaaltemperatuur]]-stookgrens,0),"")</f>
        <v>0</v>
      </c>
    </row>
    <row r="7736" spans="1:15" x14ac:dyDescent="0.25">
      <c r="A7736">
        <v>356</v>
      </c>
      <c r="B7736">
        <v>20240303</v>
      </c>
      <c r="C7736">
        <v>3.5</v>
      </c>
      <c r="D7736">
        <v>10.6</v>
      </c>
      <c r="E7736">
        <v>907</v>
      </c>
      <c r="F7736">
        <v>0</v>
      </c>
      <c r="G7736">
        <v>1001.7</v>
      </c>
      <c r="H7736">
        <v>78</v>
      </c>
      <c r="I7736" s="101" t="s">
        <v>40</v>
      </c>
      <c r="J7736" s="1">
        <f>DATEVALUE(RIGHT(jaar_zip[[#This Row],[YYYYMMDD]],2)&amp;"-"&amp;MID(jaar_zip[[#This Row],[YYYYMMDD]],5,2)&amp;"-"&amp;LEFT(jaar_zip[[#This Row],[YYYYMMDD]],4))</f>
        <v>45354</v>
      </c>
      <c r="K7736" s="101" t="str">
        <f>IF(AND(VALUE(MONTH(jaar_zip[[#This Row],[Datum]]))=1,VALUE(WEEKNUM(jaar_zip[[#This Row],[Datum]],21))&gt;51),RIGHT(YEAR(jaar_zip[[#This Row],[Datum]])-1,2),RIGHT(YEAR(jaar_zip[[#This Row],[Datum]]),2))&amp;"-"&amp; TEXT(WEEKNUM(jaar_zip[[#This Row],[Datum]],21),"00")</f>
        <v>24-09</v>
      </c>
      <c r="L7736" s="101">
        <f>MONTH(jaar_zip[[#This Row],[Datum]])</f>
        <v>3</v>
      </c>
      <c r="M7736" s="101">
        <f>IF(ISNUMBER(jaar_zip[[#This Row],[etmaaltemperatuur]]),IF(jaar_zip[[#This Row],[etmaaltemperatuur]]&lt;stookgrens,stookgrens-jaar_zip[[#This Row],[etmaaltemperatuur]],0),"")</f>
        <v>7.4</v>
      </c>
      <c r="N7736" s="101">
        <f>IF(ISNUMBER(jaar_zip[[#This Row],[graaddagen]]),IF(OR(MONTH(jaar_zip[[#This Row],[Datum]])=1,MONTH(jaar_zip[[#This Row],[Datum]])=2,MONTH(jaar_zip[[#This Row],[Datum]])=11,MONTH(jaar_zip[[#This Row],[Datum]])=12),1.1,IF(OR(MONTH(jaar_zip[[#This Row],[Datum]])=3,MONTH(jaar_zip[[#This Row],[Datum]])=10),1,0.8))*jaar_zip[[#This Row],[graaddagen]],"")</f>
        <v>7.4</v>
      </c>
      <c r="O7736" s="101">
        <f>IF(ISNUMBER(jaar_zip[[#This Row],[etmaaltemperatuur]]),IF(jaar_zip[[#This Row],[etmaaltemperatuur]]&gt;stookgrens,jaar_zip[[#This Row],[etmaaltemperatuur]]-stookgrens,0),"")</f>
        <v>0</v>
      </c>
    </row>
    <row r="7737" spans="1:15" x14ac:dyDescent="0.25">
      <c r="A7737">
        <v>356</v>
      </c>
      <c r="B7737">
        <v>20240304</v>
      </c>
      <c r="C7737">
        <v>2.6</v>
      </c>
      <c r="D7737">
        <v>7.5</v>
      </c>
      <c r="E7737">
        <v>1144</v>
      </c>
      <c r="F7737">
        <v>0</v>
      </c>
      <c r="G7737">
        <v>1011.5</v>
      </c>
      <c r="H7737">
        <v>81</v>
      </c>
      <c r="I7737" s="101" t="s">
        <v>40</v>
      </c>
      <c r="J7737" s="1">
        <f>DATEVALUE(RIGHT(jaar_zip[[#This Row],[YYYYMMDD]],2)&amp;"-"&amp;MID(jaar_zip[[#This Row],[YYYYMMDD]],5,2)&amp;"-"&amp;LEFT(jaar_zip[[#This Row],[YYYYMMDD]],4))</f>
        <v>45355</v>
      </c>
      <c r="K7737" s="101" t="str">
        <f>IF(AND(VALUE(MONTH(jaar_zip[[#This Row],[Datum]]))=1,VALUE(WEEKNUM(jaar_zip[[#This Row],[Datum]],21))&gt;51),RIGHT(YEAR(jaar_zip[[#This Row],[Datum]])-1,2),RIGHT(YEAR(jaar_zip[[#This Row],[Datum]]),2))&amp;"-"&amp; TEXT(WEEKNUM(jaar_zip[[#This Row],[Datum]],21),"00")</f>
        <v>24-10</v>
      </c>
      <c r="L7737" s="101">
        <f>MONTH(jaar_zip[[#This Row],[Datum]])</f>
        <v>3</v>
      </c>
      <c r="M7737" s="101">
        <f>IF(ISNUMBER(jaar_zip[[#This Row],[etmaaltemperatuur]]),IF(jaar_zip[[#This Row],[etmaaltemperatuur]]&lt;stookgrens,stookgrens-jaar_zip[[#This Row],[etmaaltemperatuur]],0),"")</f>
        <v>10.5</v>
      </c>
      <c r="N7737" s="101">
        <f>IF(ISNUMBER(jaar_zip[[#This Row],[graaddagen]]),IF(OR(MONTH(jaar_zip[[#This Row],[Datum]])=1,MONTH(jaar_zip[[#This Row],[Datum]])=2,MONTH(jaar_zip[[#This Row],[Datum]])=11,MONTH(jaar_zip[[#This Row],[Datum]])=12),1.1,IF(OR(MONTH(jaar_zip[[#This Row],[Datum]])=3,MONTH(jaar_zip[[#This Row],[Datum]])=10),1,0.8))*jaar_zip[[#This Row],[graaddagen]],"")</f>
        <v>10.5</v>
      </c>
      <c r="O7737" s="101">
        <f>IF(ISNUMBER(jaar_zip[[#This Row],[etmaaltemperatuur]]),IF(jaar_zip[[#This Row],[etmaaltemperatuur]]&gt;stookgrens,jaar_zip[[#This Row],[etmaaltemperatuur]]-stookgrens,0),"")</f>
        <v>0</v>
      </c>
    </row>
    <row r="7738" spans="1:15" x14ac:dyDescent="0.25">
      <c r="A7738">
        <v>356</v>
      </c>
      <c r="B7738">
        <v>20240305</v>
      </c>
      <c r="C7738">
        <v>1.7</v>
      </c>
      <c r="D7738">
        <v>6.4</v>
      </c>
      <c r="E7738">
        <v>339</v>
      </c>
      <c r="F7738">
        <v>-0.1</v>
      </c>
      <c r="G7738">
        <v>1014.5</v>
      </c>
      <c r="H7738">
        <v>91</v>
      </c>
      <c r="I7738" s="101" t="s">
        <v>40</v>
      </c>
      <c r="J7738" s="1">
        <f>DATEVALUE(RIGHT(jaar_zip[[#This Row],[YYYYMMDD]],2)&amp;"-"&amp;MID(jaar_zip[[#This Row],[YYYYMMDD]],5,2)&amp;"-"&amp;LEFT(jaar_zip[[#This Row],[YYYYMMDD]],4))</f>
        <v>45356</v>
      </c>
      <c r="K7738" s="101" t="str">
        <f>IF(AND(VALUE(MONTH(jaar_zip[[#This Row],[Datum]]))=1,VALUE(WEEKNUM(jaar_zip[[#This Row],[Datum]],21))&gt;51),RIGHT(YEAR(jaar_zip[[#This Row],[Datum]])-1,2),RIGHT(YEAR(jaar_zip[[#This Row],[Datum]]),2))&amp;"-"&amp; TEXT(WEEKNUM(jaar_zip[[#This Row],[Datum]],21),"00")</f>
        <v>24-10</v>
      </c>
      <c r="L7738" s="101">
        <f>MONTH(jaar_zip[[#This Row],[Datum]])</f>
        <v>3</v>
      </c>
      <c r="M7738" s="101">
        <f>IF(ISNUMBER(jaar_zip[[#This Row],[etmaaltemperatuur]]),IF(jaar_zip[[#This Row],[etmaaltemperatuur]]&lt;stookgrens,stookgrens-jaar_zip[[#This Row],[etmaaltemperatuur]],0),"")</f>
        <v>11.6</v>
      </c>
      <c r="N7738" s="101">
        <f>IF(ISNUMBER(jaar_zip[[#This Row],[graaddagen]]),IF(OR(MONTH(jaar_zip[[#This Row],[Datum]])=1,MONTH(jaar_zip[[#This Row],[Datum]])=2,MONTH(jaar_zip[[#This Row],[Datum]])=11,MONTH(jaar_zip[[#This Row],[Datum]])=12),1.1,IF(OR(MONTH(jaar_zip[[#This Row],[Datum]])=3,MONTH(jaar_zip[[#This Row],[Datum]])=10),1,0.8))*jaar_zip[[#This Row],[graaddagen]],"")</f>
        <v>11.6</v>
      </c>
      <c r="O7738" s="101">
        <f>IF(ISNUMBER(jaar_zip[[#This Row],[etmaaltemperatuur]]),IF(jaar_zip[[#This Row],[etmaaltemperatuur]]&gt;stookgrens,jaar_zip[[#This Row],[etmaaltemperatuur]]-stookgrens,0),"")</f>
        <v>0</v>
      </c>
    </row>
    <row r="7739" spans="1:15" x14ac:dyDescent="0.25">
      <c r="A7739">
        <v>356</v>
      </c>
      <c r="B7739">
        <v>20240306</v>
      </c>
      <c r="C7739">
        <v>1.9</v>
      </c>
      <c r="D7739">
        <v>5.9</v>
      </c>
      <c r="E7739">
        <v>980</v>
      </c>
      <c r="F7739">
        <v>0</v>
      </c>
      <c r="G7739">
        <v>1022.7</v>
      </c>
      <c r="H7739">
        <v>91</v>
      </c>
      <c r="I7739" s="101" t="s">
        <v>40</v>
      </c>
      <c r="J7739" s="1">
        <f>DATEVALUE(RIGHT(jaar_zip[[#This Row],[YYYYMMDD]],2)&amp;"-"&amp;MID(jaar_zip[[#This Row],[YYYYMMDD]],5,2)&amp;"-"&amp;LEFT(jaar_zip[[#This Row],[YYYYMMDD]],4))</f>
        <v>45357</v>
      </c>
      <c r="K7739" s="101" t="str">
        <f>IF(AND(VALUE(MONTH(jaar_zip[[#This Row],[Datum]]))=1,VALUE(WEEKNUM(jaar_zip[[#This Row],[Datum]],21))&gt;51),RIGHT(YEAR(jaar_zip[[#This Row],[Datum]])-1,2),RIGHT(YEAR(jaar_zip[[#This Row],[Datum]]),2))&amp;"-"&amp; TEXT(WEEKNUM(jaar_zip[[#This Row],[Datum]],21),"00")</f>
        <v>24-10</v>
      </c>
      <c r="L7739" s="101">
        <f>MONTH(jaar_zip[[#This Row],[Datum]])</f>
        <v>3</v>
      </c>
      <c r="M7739" s="101">
        <f>IF(ISNUMBER(jaar_zip[[#This Row],[etmaaltemperatuur]]),IF(jaar_zip[[#This Row],[etmaaltemperatuur]]&lt;stookgrens,stookgrens-jaar_zip[[#This Row],[etmaaltemperatuur]],0),"")</f>
        <v>12.1</v>
      </c>
      <c r="N7739" s="101">
        <f>IF(ISNUMBER(jaar_zip[[#This Row],[graaddagen]]),IF(OR(MONTH(jaar_zip[[#This Row],[Datum]])=1,MONTH(jaar_zip[[#This Row],[Datum]])=2,MONTH(jaar_zip[[#This Row],[Datum]])=11,MONTH(jaar_zip[[#This Row],[Datum]])=12),1.1,IF(OR(MONTH(jaar_zip[[#This Row],[Datum]])=3,MONTH(jaar_zip[[#This Row],[Datum]])=10),1,0.8))*jaar_zip[[#This Row],[graaddagen]],"")</f>
        <v>12.1</v>
      </c>
      <c r="O7739" s="101">
        <f>IF(ISNUMBER(jaar_zip[[#This Row],[etmaaltemperatuur]]),IF(jaar_zip[[#This Row],[etmaaltemperatuur]]&gt;stookgrens,jaar_zip[[#This Row],[etmaaltemperatuur]]-stookgrens,0),"")</f>
        <v>0</v>
      </c>
    </row>
    <row r="7740" spans="1:15" x14ac:dyDescent="0.25">
      <c r="A7740">
        <v>356</v>
      </c>
      <c r="B7740">
        <v>20240307</v>
      </c>
      <c r="C7740">
        <v>5.0999999999999996</v>
      </c>
      <c r="D7740">
        <v>5.2</v>
      </c>
      <c r="E7740">
        <v>1126</v>
      </c>
      <c r="F7740">
        <v>0</v>
      </c>
      <c r="G7740">
        <v>1022.5</v>
      </c>
      <c r="H7740">
        <v>83</v>
      </c>
      <c r="I7740" s="101" t="s">
        <v>40</v>
      </c>
      <c r="J7740" s="1">
        <f>DATEVALUE(RIGHT(jaar_zip[[#This Row],[YYYYMMDD]],2)&amp;"-"&amp;MID(jaar_zip[[#This Row],[YYYYMMDD]],5,2)&amp;"-"&amp;LEFT(jaar_zip[[#This Row],[YYYYMMDD]],4))</f>
        <v>45358</v>
      </c>
      <c r="K7740" s="101" t="str">
        <f>IF(AND(VALUE(MONTH(jaar_zip[[#This Row],[Datum]]))=1,VALUE(WEEKNUM(jaar_zip[[#This Row],[Datum]],21))&gt;51),RIGHT(YEAR(jaar_zip[[#This Row],[Datum]])-1,2),RIGHT(YEAR(jaar_zip[[#This Row],[Datum]]),2))&amp;"-"&amp; TEXT(WEEKNUM(jaar_zip[[#This Row],[Datum]],21),"00")</f>
        <v>24-10</v>
      </c>
      <c r="L7740" s="101">
        <f>MONTH(jaar_zip[[#This Row],[Datum]])</f>
        <v>3</v>
      </c>
      <c r="M7740" s="101">
        <f>IF(ISNUMBER(jaar_zip[[#This Row],[etmaaltemperatuur]]),IF(jaar_zip[[#This Row],[etmaaltemperatuur]]&lt;stookgrens,stookgrens-jaar_zip[[#This Row],[etmaaltemperatuur]],0),"")</f>
        <v>12.8</v>
      </c>
      <c r="N7740" s="101">
        <f>IF(ISNUMBER(jaar_zip[[#This Row],[graaddagen]]),IF(OR(MONTH(jaar_zip[[#This Row],[Datum]])=1,MONTH(jaar_zip[[#This Row],[Datum]])=2,MONTH(jaar_zip[[#This Row],[Datum]])=11,MONTH(jaar_zip[[#This Row],[Datum]])=12),1.1,IF(OR(MONTH(jaar_zip[[#This Row],[Datum]])=3,MONTH(jaar_zip[[#This Row],[Datum]])=10),1,0.8))*jaar_zip[[#This Row],[graaddagen]],"")</f>
        <v>12.8</v>
      </c>
      <c r="O7740" s="101">
        <f>IF(ISNUMBER(jaar_zip[[#This Row],[etmaaltemperatuur]]),IF(jaar_zip[[#This Row],[etmaaltemperatuur]]&gt;stookgrens,jaar_zip[[#This Row],[etmaaltemperatuur]]-stookgrens,0),"")</f>
        <v>0</v>
      </c>
    </row>
    <row r="7741" spans="1:15" x14ac:dyDescent="0.25">
      <c r="A7741">
        <v>356</v>
      </c>
      <c r="B7741">
        <v>20240308</v>
      </c>
      <c r="C7741">
        <v>6.4</v>
      </c>
      <c r="D7741">
        <v>5.2</v>
      </c>
      <c r="E7741">
        <v>1366</v>
      </c>
      <c r="F7741">
        <v>0</v>
      </c>
      <c r="G7741">
        <v>1010.9</v>
      </c>
      <c r="H7741">
        <v>72</v>
      </c>
      <c r="I7741" s="101" t="s">
        <v>40</v>
      </c>
      <c r="J7741" s="1">
        <f>DATEVALUE(RIGHT(jaar_zip[[#This Row],[YYYYMMDD]],2)&amp;"-"&amp;MID(jaar_zip[[#This Row],[YYYYMMDD]],5,2)&amp;"-"&amp;LEFT(jaar_zip[[#This Row],[YYYYMMDD]],4))</f>
        <v>45359</v>
      </c>
      <c r="K7741" s="101" t="str">
        <f>IF(AND(VALUE(MONTH(jaar_zip[[#This Row],[Datum]]))=1,VALUE(WEEKNUM(jaar_zip[[#This Row],[Datum]],21))&gt;51),RIGHT(YEAR(jaar_zip[[#This Row],[Datum]])-1,2),RIGHT(YEAR(jaar_zip[[#This Row],[Datum]]),2))&amp;"-"&amp; TEXT(WEEKNUM(jaar_zip[[#This Row],[Datum]],21),"00")</f>
        <v>24-10</v>
      </c>
      <c r="L7741" s="101">
        <f>MONTH(jaar_zip[[#This Row],[Datum]])</f>
        <v>3</v>
      </c>
      <c r="M7741" s="101">
        <f>IF(ISNUMBER(jaar_zip[[#This Row],[etmaaltemperatuur]]),IF(jaar_zip[[#This Row],[etmaaltemperatuur]]&lt;stookgrens,stookgrens-jaar_zip[[#This Row],[etmaaltemperatuur]],0),"")</f>
        <v>12.8</v>
      </c>
      <c r="N7741" s="101">
        <f>IF(ISNUMBER(jaar_zip[[#This Row],[graaddagen]]),IF(OR(MONTH(jaar_zip[[#This Row],[Datum]])=1,MONTH(jaar_zip[[#This Row],[Datum]])=2,MONTH(jaar_zip[[#This Row],[Datum]])=11,MONTH(jaar_zip[[#This Row],[Datum]])=12),1.1,IF(OR(MONTH(jaar_zip[[#This Row],[Datum]])=3,MONTH(jaar_zip[[#This Row],[Datum]])=10),1,0.8))*jaar_zip[[#This Row],[graaddagen]],"")</f>
        <v>12.8</v>
      </c>
      <c r="O7741" s="101">
        <f>IF(ISNUMBER(jaar_zip[[#This Row],[etmaaltemperatuur]]),IF(jaar_zip[[#This Row],[etmaaltemperatuur]]&gt;stookgrens,jaar_zip[[#This Row],[etmaaltemperatuur]]-stookgrens,0),"")</f>
        <v>0</v>
      </c>
    </row>
    <row r="7742" spans="1:15" x14ac:dyDescent="0.25">
      <c r="A7742">
        <v>356</v>
      </c>
      <c r="B7742">
        <v>20240309</v>
      </c>
      <c r="C7742">
        <v>5.4</v>
      </c>
      <c r="D7742">
        <v>7.9</v>
      </c>
      <c r="E7742">
        <v>934</v>
      </c>
      <c r="F7742">
        <v>0</v>
      </c>
      <c r="G7742">
        <v>1000.6</v>
      </c>
      <c r="H7742">
        <v>74</v>
      </c>
      <c r="I7742" s="101" t="s">
        <v>40</v>
      </c>
      <c r="J7742" s="1">
        <f>DATEVALUE(RIGHT(jaar_zip[[#This Row],[YYYYMMDD]],2)&amp;"-"&amp;MID(jaar_zip[[#This Row],[YYYYMMDD]],5,2)&amp;"-"&amp;LEFT(jaar_zip[[#This Row],[YYYYMMDD]],4))</f>
        <v>45360</v>
      </c>
      <c r="K7742" s="101" t="str">
        <f>IF(AND(VALUE(MONTH(jaar_zip[[#This Row],[Datum]]))=1,VALUE(WEEKNUM(jaar_zip[[#This Row],[Datum]],21))&gt;51),RIGHT(YEAR(jaar_zip[[#This Row],[Datum]])-1,2),RIGHT(YEAR(jaar_zip[[#This Row],[Datum]]),2))&amp;"-"&amp; TEXT(WEEKNUM(jaar_zip[[#This Row],[Datum]],21),"00")</f>
        <v>24-10</v>
      </c>
      <c r="L7742" s="101">
        <f>MONTH(jaar_zip[[#This Row],[Datum]])</f>
        <v>3</v>
      </c>
      <c r="M7742" s="101">
        <f>IF(ISNUMBER(jaar_zip[[#This Row],[etmaaltemperatuur]]),IF(jaar_zip[[#This Row],[etmaaltemperatuur]]&lt;stookgrens,stookgrens-jaar_zip[[#This Row],[etmaaltemperatuur]],0),"")</f>
        <v>10.1</v>
      </c>
      <c r="N7742" s="101">
        <f>IF(ISNUMBER(jaar_zip[[#This Row],[graaddagen]]),IF(OR(MONTH(jaar_zip[[#This Row],[Datum]])=1,MONTH(jaar_zip[[#This Row],[Datum]])=2,MONTH(jaar_zip[[#This Row],[Datum]])=11,MONTH(jaar_zip[[#This Row],[Datum]])=12),1.1,IF(OR(MONTH(jaar_zip[[#This Row],[Datum]])=3,MONTH(jaar_zip[[#This Row],[Datum]])=10),1,0.8))*jaar_zip[[#This Row],[graaddagen]],"")</f>
        <v>10.1</v>
      </c>
      <c r="O7742" s="101">
        <f>IF(ISNUMBER(jaar_zip[[#This Row],[etmaaltemperatuur]]),IF(jaar_zip[[#This Row],[etmaaltemperatuur]]&gt;stookgrens,jaar_zip[[#This Row],[etmaaltemperatuur]]-stookgrens,0),"")</f>
        <v>0</v>
      </c>
    </row>
    <row r="7743" spans="1:15" x14ac:dyDescent="0.25">
      <c r="A7743">
        <v>356</v>
      </c>
      <c r="B7743">
        <v>20240310</v>
      </c>
      <c r="C7743">
        <v>4.5</v>
      </c>
      <c r="D7743">
        <v>9</v>
      </c>
      <c r="E7743">
        <v>636</v>
      </c>
      <c r="F7743">
        <v>0</v>
      </c>
      <c r="G7743">
        <v>996.5</v>
      </c>
      <c r="H7743">
        <v>74</v>
      </c>
      <c r="I7743" s="101" t="s">
        <v>40</v>
      </c>
      <c r="J7743" s="1">
        <f>DATEVALUE(RIGHT(jaar_zip[[#This Row],[YYYYMMDD]],2)&amp;"-"&amp;MID(jaar_zip[[#This Row],[YYYYMMDD]],5,2)&amp;"-"&amp;LEFT(jaar_zip[[#This Row],[YYYYMMDD]],4))</f>
        <v>45361</v>
      </c>
      <c r="K7743" s="101" t="str">
        <f>IF(AND(VALUE(MONTH(jaar_zip[[#This Row],[Datum]]))=1,VALUE(WEEKNUM(jaar_zip[[#This Row],[Datum]],21))&gt;51),RIGHT(YEAR(jaar_zip[[#This Row],[Datum]])-1,2),RIGHT(YEAR(jaar_zip[[#This Row],[Datum]]),2))&amp;"-"&amp; TEXT(WEEKNUM(jaar_zip[[#This Row],[Datum]],21),"00")</f>
        <v>24-10</v>
      </c>
      <c r="L7743" s="101">
        <f>MONTH(jaar_zip[[#This Row],[Datum]])</f>
        <v>3</v>
      </c>
      <c r="M7743" s="101">
        <f>IF(ISNUMBER(jaar_zip[[#This Row],[etmaaltemperatuur]]),IF(jaar_zip[[#This Row],[etmaaltemperatuur]]&lt;stookgrens,stookgrens-jaar_zip[[#This Row],[etmaaltemperatuur]],0),"")</f>
        <v>9</v>
      </c>
      <c r="N7743" s="101">
        <f>IF(ISNUMBER(jaar_zip[[#This Row],[graaddagen]]),IF(OR(MONTH(jaar_zip[[#This Row],[Datum]])=1,MONTH(jaar_zip[[#This Row],[Datum]])=2,MONTH(jaar_zip[[#This Row],[Datum]])=11,MONTH(jaar_zip[[#This Row],[Datum]])=12),1.1,IF(OR(MONTH(jaar_zip[[#This Row],[Datum]])=3,MONTH(jaar_zip[[#This Row],[Datum]])=10),1,0.8))*jaar_zip[[#This Row],[graaddagen]],"")</f>
        <v>9</v>
      </c>
      <c r="O7743" s="101">
        <f>IF(ISNUMBER(jaar_zip[[#This Row],[etmaaltemperatuur]]),IF(jaar_zip[[#This Row],[etmaaltemperatuur]]&gt;stookgrens,jaar_zip[[#This Row],[etmaaltemperatuur]]-stookgrens,0),"")</f>
        <v>0</v>
      </c>
    </row>
    <row r="7744" spans="1:15" x14ac:dyDescent="0.25">
      <c r="A7744">
        <v>356</v>
      </c>
      <c r="B7744">
        <v>20240311</v>
      </c>
      <c r="C7744">
        <v>1.9</v>
      </c>
      <c r="D7744">
        <v>6.9</v>
      </c>
      <c r="E7744">
        <v>145</v>
      </c>
      <c r="F7744">
        <v>13.2</v>
      </c>
      <c r="G7744">
        <v>1002.8</v>
      </c>
      <c r="H7744">
        <v>97</v>
      </c>
      <c r="I7744" s="101" t="s">
        <v>40</v>
      </c>
      <c r="J7744" s="1">
        <f>DATEVALUE(RIGHT(jaar_zip[[#This Row],[YYYYMMDD]],2)&amp;"-"&amp;MID(jaar_zip[[#This Row],[YYYYMMDD]],5,2)&amp;"-"&amp;LEFT(jaar_zip[[#This Row],[YYYYMMDD]],4))</f>
        <v>45362</v>
      </c>
      <c r="K7744" s="101" t="str">
        <f>IF(AND(VALUE(MONTH(jaar_zip[[#This Row],[Datum]]))=1,VALUE(WEEKNUM(jaar_zip[[#This Row],[Datum]],21))&gt;51),RIGHT(YEAR(jaar_zip[[#This Row],[Datum]])-1,2),RIGHT(YEAR(jaar_zip[[#This Row],[Datum]]),2))&amp;"-"&amp; TEXT(WEEKNUM(jaar_zip[[#This Row],[Datum]],21),"00")</f>
        <v>24-11</v>
      </c>
      <c r="L7744" s="101">
        <f>MONTH(jaar_zip[[#This Row],[Datum]])</f>
        <v>3</v>
      </c>
      <c r="M7744" s="101">
        <f>IF(ISNUMBER(jaar_zip[[#This Row],[etmaaltemperatuur]]),IF(jaar_zip[[#This Row],[etmaaltemperatuur]]&lt;stookgrens,stookgrens-jaar_zip[[#This Row],[etmaaltemperatuur]],0),"")</f>
        <v>11.1</v>
      </c>
      <c r="N7744" s="101">
        <f>IF(ISNUMBER(jaar_zip[[#This Row],[graaddagen]]),IF(OR(MONTH(jaar_zip[[#This Row],[Datum]])=1,MONTH(jaar_zip[[#This Row],[Datum]])=2,MONTH(jaar_zip[[#This Row],[Datum]])=11,MONTH(jaar_zip[[#This Row],[Datum]])=12),1.1,IF(OR(MONTH(jaar_zip[[#This Row],[Datum]])=3,MONTH(jaar_zip[[#This Row],[Datum]])=10),1,0.8))*jaar_zip[[#This Row],[graaddagen]],"")</f>
        <v>11.1</v>
      </c>
      <c r="O7744" s="101">
        <f>IF(ISNUMBER(jaar_zip[[#This Row],[etmaaltemperatuur]]),IF(jaar_zip[[#This Row],[etmaaltemperatuur]]&gt;stookgrens,jaar_zip[[#This Row],[etmaaltemperatuur]]-stookgrens,0),"")</f>
        <v>0</v>
      </c>
    </row>
    <row r="7745" spans="1:15" x14ac:dyDescent="0.25">
      <c r="A7745">
        <v>356</v>
      </c>
      <c r="B7745">
        <v>20240312</v>
      </c>
      <c r="C7745">
        <v>4.2</v>
      </c>
      <c r="D7745">
        <v>8.4</v>
      </c>
      <c r="E7745">
        <v>747</v>
      </c>
      <c r="F7745">
        <v>4.4000000000000004</v>
      </c>
      <c r="G7745">
        <v>1012.7</v>
      </c>
      <c r="H7745">
        <v>91</v>
      </c>
      <c r="I7745" s="101" t="s">
        <v>40</v>
      </c>
      <c r="J7745" s="1">
        <f>DATEVALUE(RIGHT(jaar_zip[[#This Row],[YYYYMMDD]],2)&amp;"-"&amp;MID(jaar_zip[[#This Row],[YYYYMMDD]],5,2)&amp;"-"&amp;LEFT(jaar_zip[[#This Row],[YYYYMMDD]],4))</f>
        <v>45363</v>
      </c>
      <c r="K7745" s="101" t="str">
        <f>IF(AND(VALUE(MONTH(jaar_zip[[#This Row],[Datum]]))=1,VALUE(WEEKNUM(jaar_zip[[#This Row],[Datum]],21))&gt;51),RIGHT(YEAR(jaar_zip[[#This Row],[Datum]])-1,2),RIGHT(YEAR(jaar_zip[[#This Row],[Datum]]),2))&amp;"-"&amp; TEXT(WEEKNUM(jaar_zip[[#This Row],[Datum]],21),"00")</f>
        <v>24-11</v>
      </c>
      <c r="L7745" s="101">
        <f>MONTH(jaar_zip[[#This Row],[Datum]])</f>
        <v>3</v>
      </c>
      <c r="M7745" s="101">
        <f>IF(ISNUMBER(jaar_zip[[#This Row],[etmaaltemperatuur]]),IF(jaar_zip[[#This Row],[etmaaltemperatuur]]&lt;stookgrens,stookgrens-jaar_zip[[#This Row],[etmaaltemperatuur]],0),"")</f>
        <v>9.6</v>
      </c>
      <c r="N7745" s="101">
        <f>IF(ISNUMBER(jaar_zip[[#This Row],[graaddagen]]),IF(OR(MONTH(jaar_zip[[#This Row],[Datum]])=1,MONTH(jaar_zip[[#This Row],[Datum]])=2,MONTH(jaar_zip[[#This Row],[Datum]])=11,MONTH(jaar_zip[[#This Row],[Datum]])=12),1.1,IF(OR(MONTH(jaar_zip[[#This Row],[Datum]])=3,MONTH(jaar_zip[[#This Row],[Datum]])=10),1,0.8))*jaar_zip[[#This Row],[graaddagen]],"")</f>
        <v>9.6</v>
      </c>
      <c r="O7745" s="101">
        <f>IF(ISNUMBER(jaar_zip[[#This Row],[etmaaltemperatuur]]),IF(jaar_zip[[#This Row],[etmaaltemperatuur]]&gt;stookgrens,jaar_zip[[#This Row],[etmaaltemperatuur]]-stookgrens,0),"")</f>
        <v>0</v>
      </c>
    </row>
    <row r="7746" spans="1:15" x14ac:dyDescent="0.25">
      <c r="A7746">
        <v>356</v>
      </c>
      <c r="B7746">
        <v>20240313</v>
      </c>
      <c r="C7746">
        <v>4.5</v>
      </c>
      <c r="D7746">
        <v>11</v>
      </c>
      <c r="E7746">
        <v>288</v>
      </c>
      <c r="F7746">
        <v>1.6</v>
      </c>
      <c r="G7746">
        <v>1014.2</v>
      </c>
      <c r="H7746">
        <v>91</v>
      </c>
      <c r="I7746" s="101" t="s">
        <v>40</v>
      </c>
      <c r="J7746" s="1">
        <f>DATEVALUE(RIGHT(jaar_zip[[#This Row],[YYYYMMDD]],2)&amp;"-"&amp;MID(jaar_zip[[#This Row],[YYYYMMDD]],5,2)&amp;"-"&amp;LEFT(jaar_zip[[#This Row],[YYYYMMDD]],4))</f>
        <v>45364</v>
      </c>
      <c r="K7746" s="101" t="str">
        <f>IF(AND(VALUE(MONTH(jaar_zip[[#This Row],[Datum]]))=1,VALUE(WEEKNUM(jaar_zip[[#This Row],[Datum]],21))&gt;51),RIGHT(YEAR(jaar_zip[[#This Row],[Datum]])-1,2),RIGHT(YEAR(jaar_zip[[#This Row],[Datum]]),2))&amp;"-"&amp; TEXT(WEEKNUM(jaar_zip[[#This Row],[Datum]],21),"00")</f>
        <v>24-11</v>
      </c>
      <c r="L7746" s="101">
        <f>MONTH(jaar_zip[[#This Row],[Datum]])</f>
        <v>3</v>
      </c>
      <c r="M7746" s="101">
        <f>IF(ISNUMBER(jaar_zip[[#This Row],[etmaaltemperatuur]]),IF(jaar_zip[[#This Row],[etmaaltemperatuur]]&lt;stookgrens,stookgrens-jaar_zip[[#This Row],[etmaaltemperatuur]],0),"")</f>
        <v>7</v>
      </c>
      <c r="N7746" s="101">
        <f>IF(ISNUMBER(jaar_zip[[#This Row],[graaddagen]]),IF(OR(MONTH(jaar_zip[[#This Row],[Datum]])=1,MONTH(jaar_zip[[#This Row],[Datum]])=2,MONTH(jaar_zip[[#This Row],[Datum]])=11,MONTH(jaar_zip[[#This Row],[Datum]])=12),1.1,IF(OR(MONTH(jaar_zip[[#This Row],[Datum]])=3,MONTH(jaar_zip[[#This Row],[Datum]])=10),1,0.8))*jaar_zip[[#This Row],[graaddagen]],"")</f>
        <v>7</v>
      </c>
      <c r="O7746" s="101">
        <f>IF(ISNUMBER(jaar_zip[[#This Row],[etmaaltemperatuur]]),IF(jaar_zip[[#This Row],[etmaaltemperatuur]]&gt;stookgrens,jaar_zip[[#This Row],[etmaaltemperatuur]]-stookgrens,0),"")</f>
        <v>0</v>
      </c>
    </row>
    <row r="7747" spans="1:15" x14ac:dyDescent="0.25">
      <c r="A7747">
        <v>356</v>
      </c>
      <c r="B7747">
        <v>20240314</v>
      </c>
      <c r="C7747">
        <v>3.9</v>
      </c>
      <c r="D7747">
        <v>12.7</v>
      </c>
      <c r="E7747">
        <v>1370</v>
      </c>
      <c r="F7747">
        <v>0</v>
      </c>
      <c r="G7747">
        <v>1010.4</v>
      </c>
      <c r="H7747">
        <v>77</v>
      </c>
      <c r="I7747" s="101" t="s">
        <v>40</v>
      </c>
      <c r="J7747" s="1">
        <f>DATEVALUE(RIGHT(jaar_zip[[#This Row],[YYYYMMDD]],2)&amp;"-"&amp;MID(jaar_zip[[#This Row],[YYYYMMDD]],5,2)&amp;"-"&amp;LEFT(jaar_zip[[#This Row],[YYYYMMDD]],4))</f>
        <v>45365</v>
      </c>
      <c r="K7747" s="101" t="str">
        <f>IF(AND(VALUE(MONTH(jaar_zip[[#This Row],[Datum]]))=1,VALUE(WEEKNUM(jaar_zip[[#This Row],[Datum]],21))&gt;51),RIGHT(YEAR(jaar_zip[[#This Row],[Datum]])-1,2),RIGHT(YEAR(jaar_zip[[#This Row],[Datum]]),2))&amp;"-"&amp; TEXT(WEEKNUM(jaar_zip[[#This Row],[Datum]],21),"00")</f>
        <v>24-11</v>
      </c>
      <c r="L7747" s="101">
        <f>MONTH(jaar_zip[[#This Row],[Datum]])</f>
        <v>3</v>
      </c>
      <c r="M7747" s="101">
        <f>IF(ISNUMBER(jaar_zip[[#This Row],[etmaaltemperatuur]]),IF(jaar_zip[[#This Row],[etmaaltemperatuur]]&lt;stookgrens,stookgrens-jaar_zip[[#This Row],[etmaaltemperatuur]],0),"")</f>
        <v>5.3000000000000007</v>
      </c>
      <c r="N7747" s="101">
        <f>IF(ISNUMBER(jaar_zip[[#This Row],[graaddagen]]),IF(OR(MONTH(jaar_zip[[#This Row],[Datum]])=1,MONTH(jaar_zip[[#This Row],[Datum]])=2,MONTH(jaar_zip[[#This Row],[Datum]])=11,MONTH(jaar_zip[[#This Row],[Datum]])=12),1.1,IF(OR(MONTH(jaar_zip[[#This Row],[Datum]])=3,MONTH(jaar_zip[[#This Row],[Datum]])=10),1,0.8))*jaar_zip[[#This Row],[graaddagen]],"")</f>
        <v>5.3000000000000007</v>
      </c>
      <c r="O7747" s="101">
        <f>IF(ISNUMBER(jaar_zip[[#This Row],[etmaaltemperatuur]]),IF(jaar_zip[[#This Row],[etmaaltemperatuur]]&gt;stookgrens,jaar_zip[[#This Row],[etmaaltemperatuur]]-stookgrens,0),"")</f>
        <v>0</v>
      </c>
    </row>
    <row r="7748" spans="1:15" x14ac:dyDescent="0.25">
      <c r="A7748">
        <v>356</v>
      </c>
      <c r="B7748">
        <v>20240315</v>
      </c>
      <c r="C7748">
        <v>5.8</v>
      </c>
      <c r="D7748">
        <v>12.7</v>
      </c>
      <c r="E7748">
        <v>771</v>
      </c>
      <c r="F7748">
        <v>2</v>
      </c>
      <c r="G7748">
        <v>1007.4</v>
      </c>
      <c r="H7748">
        <v>82</v>
      </c>
      <c r="I7748" s="101" t="s">
        <v>40</v>
      </c>
      <c r="J7748" s="1">
        <f>DATEVALUE(RIGHT(jaar_zip[[#This Row],[YYYYMMDD]],2)&amp;"-"&amp;MID(jaar_zip[[#This Row],[YYYYMMDD]],5,2)&amp;"-"&amp;LEFT(jaar_zip[[#This Row],[YYYYMMDD]],4))</f>
        <v>45366</v>
      </c>
      <c r="K7748" s="101" t="str">
        <f>IF(AND(VALUE(MONTH(jaar_zip[[#This Row],[Datum]]))=1,VALUE(WEEKNUM(jaar_zip[[#This Row],[Datum]],21))&gt;51),RIGHT(YEAR(jaar_zip[[#This Row],[Datum]])-1,2),RIGHT(YEAR(jaar_zip[[#This Row],[Datum]]),2))&amp;"-"&amp; TEXT(WEEKNUM(jaar_zip[[#This Row],[Datum]],21),"00")</f>
        <v>24-11</v>
      </c>
      <c r="L7748" s="101">
        <f>MONTH(jaar_zip[[#This Row],[Datum]])</f>
        <v>3</v>
      </c>
      <c r="M7748" s="101">
        <f>IF(ISNUMBER(jaar_zip[[#This Row],[etmaaltemperatuur]]),IF(jaar_zip[[#This Row],[etmaaltemperatuur]]&lt;stookgrens,stookgrens-jaar_zip[[#This Row],[etmaaltemperatuur]],0),"")</f>
        <v>5.3000000000000007</v>
      </c>
      <c r="N7748" s="101">
        <f>IF(ISNUMBER(jaar_zip[[#This Row],[graaddagen]]),IF(OR(MONTH(jaar_zip[[#This Row],[Datum]])=1,MONTH(jaar_zip[[#This Row],[Datum]])=2,MONTH(jaar_zip[[#This Row],[Datum]])=11,MONTH(jaar_zip[[#This Row],[Datum]])=12),1.1,IF(OR(MONTH(jaar_zip[[#This Row],[Datum]])=3,MONTH(jaar_zip[[#This Row],[Datum]])=10),1,0.8))*jaar_zip[[#This Row],[graaddagen]],"")</f>
        <v>5.3000000000000007</v>
      </c>
      <c r="O7748" s="101">
        <f>IF(ISNUMBER(jaar_zip[[#This Row],[etmaaltemperatuur]]),IF(jaar_zip[[#This Row],[etmaaltemperatuur]]&gt;stookgrens,jaar_zip[[#This Row],[etmaaltemperatuur]]-stookgrens,0),"")</f>
        <v>0</v>
      </c>
    </row>
    <row r="7749" spans="1:15" x14ac:dyDescent="0.25">
      <c r="A7749">
        <v>356</v>
      </c>
      <c r="B7749">
        <v>20240316</v>
      </c>
      <c r="C7749">
        <v>3.6</v>
      </c>
      <c r="D7749">
        <v>7.7</v>
      </c>
      <c r="E7749">
        <v>829</v>
      </c>
      <c r="F7749">
        <v>0.7</v>
      </c>
      <c r="G7749">
        <v>1019.6</v>
      </c>
      <c r="H7749">
        <v>81</v>
      </c>
      <c r="I7749" s="101" t="s">
        <v>40</v>
      </c>
      <c r="J7749" s="1">
        <f>DATEVALUE(RIGHT(jaar_zip[[#This Row],[YYYYMMDD]],2)&amp;"-"&amp;MID(jaar_zip[[#This Row],[YYYYMMDD]],5,2)&amp;"-"&amp;LEFT(jaar_zip[[#This Row],[YYYYMMDD]],4))</f>
        <v>45367</v>
      </c>
      <c r="K7749" s="101" t="str">
        <f>IF(AND(VALUE(MONTH(jaar_zip[[#This Row],[Datum]]))=1,VALUE(WEEKNUM(jaar_zip[[#This Row],[Datum]],21))&gt;51),RIGHT(YEAR(jaar_zip[[#This Row],[Datum]])-1,2),RIGHT(YEAR(jaar_zip[[#This Row],[Datum]]),2))&amp;"-"&amp; TEXT(WEEKNUM(jaar_zip[[#This Row],[Datum]],21),"00")</f>
        <v>24-11</v>
      </c>
      <c r="L7749" s="101">
        <f>MONTH(jaar_zip[[#This Row],[Datum]])</f>
        <v>3</v>
      </c>
      <c r="M7749" s="101">
        <f>IF(ISNUMBER(jaar_zip[[#This Row],[etmaaltemperatuur]]),IF(jaar_zip[[#This Row],[etmaaltemperatuur]]&lt;stookgrens,stookgrens-jaar_zip[[#This Row],[etmaaltemperatuur]],0),"")</f>
        <v>10.3</v>
      </c>
      <c r="N7749" s="101">
        <f>IF(ISNUMBER(jaar_zip[[#This Row],[graaddagen]]),IF(OR(MONTH(jaar_zip[[#This Row],[Datum]])=1,MONTH(jaar_zip[[#This Row],[Datum]])=2,MONTH(jaar_zip[[#This Row],[Datum]])=11,MONTH(jaar_zip[[#This Row],[Datum]])=12),1.1,IF(OR(MONTH(jaar_zip[[#This Row],[Datum]])=3,MONTH(jaar_zip[[#This Row],[Datum]])=10),1,0.8))*jaar_zip[[#This Row],[graaddagen]],"")</f>
        <v>10.3</v>
      </c>
      <c r="O7749" s="101">
        <f>IF(ISNUMBER(jaar_zip[[#This Row],[etmaaltemperatuur]]),IF(jaar_zip[[#This Row],[etmaaltemperatuur]]&gt;stookgrens,jaar_zip[[#This Row],[etmaaltemperatuur]]-stookgrens,0),"")</f>
        <v>0</v>
      </c>
    </row>
    <row r="7750" spans="1:15" x14ac:dyDescent="0.25">
      <c r="A7750">
        <v>356</v>
      </c>
      <c r="B7750">
        <v>20240317</v>
      </c>
      <c r="C7750">
        <v>3.5</v>
      </c>
      <c r="D7750">
        <v>9.8000000000000007</v>
      </c>
      <c r="E7750">
        <v>682</v>
      </c>
      <c r="F7750">
        <v>1.7</v>
      </c>
      <c r="G7750">
        <v>1019</v>
      </c>
      <c r="H7750">
        <v>85</v>
      </c>
      <c r="I7750" s="101" t="s">
        <v>40</v>
      </c>
      <c r="J7750" s="1">
        <f>DATEVALUE(RIGHT(jaar_zip[[#This Row],[YYYYMMDD]],2)&amp;"-"&amp;MID(jaar_zip[[#This Row],[YYYYMMDD]],5,2)&amp;"-"&amp;LEFT(jaar_zip[[#This Row],[YYYYMMDD]],4))</f>
        <v>45368</v>
      </c>
      <c r="K7750" s="101" t="str">
        <f>IF(AND(VALUE(MONTH(jaar_zip[[#This Row],[Datum]]))=1,VALUE(WEEKNUM(jaar_zip[[#This Row],[Datum]],21))&gt;51),RIGHT(YEAR(jaar_zip[[#This Row],[Datum]])-1,2),RIGHT(YEAR(jaar_zip[[#This Row],[Datum]]),2))&amp;"-"&amp; TEXT(WEEKNUM(jaar_zip[[#This Row],[Datum]],21),"00")</f>
        <v>24-11</v>
      </c>
      <c r="L7750" s="101">
        <f>MONTH(jaar_zip[[#This Row],[Datum]])</f>
        <v>3</v>
      </c>
      <c r="M7750" s="101">
        <f>IF(ISNUMBER(jaar_zip[[#This Row],[etmaaltemperatuur]]),IF(jaar_zip[[#This Row],[etmaaltemperatuur]]&lt;stookgrens,stookgrens-jaar_zip[[#This Row],[etmaaltemperatuur]],0),"")</f>
        <v>8.1999999999999993</v>
      </c>
      <c r="N7750" s="101">
        <f>IF(ISNUMBER(jaar_zip[[#This Row],[graaddagen]]),IF(OR(MONTH(jaar_zip[[#This Row],[Datum]])=1,MONTH(jaar_zip[[#This Row],[Datum]])=2,MONTH(jaar_zip[[#This Row],[Datum]])=11,MONTH(jaar_zip[[#This Row],[Datum]])=12),1.1,IF(OR(MONTH(jaar_zip[[#This Row],[Datum]])=3,MONTH(jaar_zip[[#This Row],[Datum]])=10),1,0.8))*jaar_zip[[#This Row],[graaddagen]],"")</f>
        <v>8.1999999999999993</v>
      </c>
      <c r="O7750" s="101">
        <f>IF(ISNUMBER(jaar_zip[[#This Row],[etmaaltemperatuur]]),IF(jaar_zip[[#This Row],[etmaaltemperatuur]]&gt;stookgrens,jaar_zip[[#This Row],[etmaaltemperatuur]]-stookgrens,0),"")</f>
        <v>0</v>
      </c>
    </row>
    <row r="7751" spans="1:15" x14ac:dyDescent="0.25">
      <c r="A7751">
        <v>356</v>
      </c>
      <c r="B7751">
        <v>20240318</v>
      </c>
      <c r="C7751">
        <v>2.9</v>
      </c>
      <c r="D7751">
        <v>10.8</v>
      </c>
      <c r="E7751">
        <v>963</v>
      </c>
      <c r="F7751">
        <v>0</v>
      </c>
      <c r="G7751">
        <v>1016</v>
      </c>
      <c r="H7751">
        <v>87</v>
      </c>
      <c r="I7751" s="101" t="s">
        <v>40</v>
      </c>
      <c r="J7751" s="1">
        <f>DATEVALUE(RIGHT(jaar_zip[[#This Row],[YYYYMMDD]],2)&amp;"-"&amp;MID(jaar_zip[[#This Row],[YYYYMMDD]],5,2)&amp;"-"&amp;LEFT(jaar_zip[[#This Row],[YYYYMMDD]],4))</f>
        <v>45369</v>
      </c>
      <c r="K7751" s="101" t="str">
        <f>IF(AND(VALUE(MONTH(jaar_zip[[#This Row],[Datum]]))=1,VALUE(WEEKNUM(jaar_zip[[#This Row],[Datum]],21))&gt;51),RIGHT(YEAR(jaar_zip[[#This Row],[Datum]])-1,2),RIGHT(YEAR(jaar_zip[[#This Row],[Datum]]),2))&amp;"-"&amp; TEXT(WEEKNUM(jaar_zip[[#This Row],[Datum]],21),"00")</f>
        <v>24-12</v>
      </c>
      <c r="L7751" s="101">
        <f>MONTH(jaar_zip[[#This Row],[Datum]])</f>
        <v>3</v>
      </c>
      <c r="M7751" s="101">
        <f>IF(ISNUMBER(jaar_zip[[#This Row],[etmaaltemperatuur]]),IF(jaar_zip[[#This Row],[etmaaltemperatuur]]&lt;stookgrens,stookgrens-jaar_zip[[#This Row],[etmaaltemperatuur]],0),"")</f>
        <v>7.1999999999999993</v>
      </c>
      <c r="N7751" s="101">
        <f>IF(ISNUMBER(jaar_zip[[#This Row],[graaddagen]]),IF(OR(MONTH(jaar_zip[[#This Row],[Datum]])=1,MONTH(jaar_zip[[#This Row],[Datum]])=2,MONTH(jaar_zip[[#This Row],[Datum]])=11,MONTH(jaar_zip[[#This Row],[Datum]])=12),1.1,IF(OR(MONTH(jaar_zip[[#This Row],[Datum]])=3,MONTH(jaar_zip[[#This Row],[Datum]])=10),1,0.8))*jaar_zip[[#This Row],[graaddagen]],"")</f>
        <v>7.1999999999999993</v>
      </c>
      <c r="O7751" s="101">
        <f>IF(ISNUMBER(jaar_zip[[#This Row],[etmaaltemperatuur]]),IF(jaar_zip[[#This Row],[etmaaltemperatuur]]&gt;stookgrens,jaar_zip[[#This Row],[etmaaltemperatuur]]-stookgrens,0),"")</f>
        <v>0</v>
      </c>
    </row>
    <row r="7752" spans="1:15" x14ac:dyDescent="0.25">
      <c r="A7752">
        <v>356</v>
      </c>
      <c r="B7752">
        <v>20240319</v>
      </c>
      <c r="C7752">
        <v>2.8</v>
      </c>
      <c r="D7752">
        <v>11.3</v>
      </c>
      <c r="E7752">
        <v>1169</v>
      </c>
      <c r="F7752">
        <v>0</v>
      </c>
      <c r="G7752">
        <v>1018</v>
      </c>
      <c r="H7752">
        <v>82</v>
      </c>
      <c r="I7752" s="101" t="s">
        <v>40</v>
      </c>
      <c r="J7752" s="1">
        <f>DATEVALUE(RIGHT(jaar_zip[[#This Row],[YYYYMMDD]],2)&amp;"-"&amp;MID(jaar_zip[[#This Row],[YYYYMMDD]],5,2)&amp;"-"&amp;LEFT(jaar_zip[[#This Row],[YYYYMMDD]],4))</f>
        <v>45370</v>
      </c>
      <c r="K7752" s="101" t="str">
        <f>IF(AND(VALUE(MONTH(jaar_zip[[#This Row],[Datum]]))=1,VALUE(WEEKNUM(jaar_zip[[#This Row],[Datum]],21))&gt;51),RIGHT(YEAR(jaar_zip[[#This Row],[Datum]])-1,2),RIGHT(YEAR(jaar_zip[[#This Row],[Datum]]),2))&amp;"-"&amp; TEXT(WEEKNUM(jaar_zip[[#This Row],[Datum]],21),"00")</f>
        <v>24-12</v>
      </c>
      <c r="L7752" s="101">
        <f>MONTH(jaar_zip[[#This Row],[Datum]])</f>
        <v>3</v>
      </c>
      <c r="M7752" s="101">
        <f>IF(ISNUMBER(jaar_zip[[#This Row],[etmaaltemperatuur]]),IF(jaar_zip[[#This Row],[etmaaltemperatuur]]&lt;stookgrens,stookgrens-jaar_zip[[#This Row],[etmaaltemperatuur]],0),"")</f>
        <v>6.6999999999999993</v>
      </c>
      <c r="N7752" s="101">
        <f>IF(ISNUMBER(jaar_zip[[#This Row],[graaddagen]]),IF(OR(MONTH(jaar_zip[[#This Row],[Datum]])=1,MONTH(jaar_zip[[#This Row],[Datum]])=2,MONTH(jaar_zip[[#This Row],[Datum]])=11,MONTH(jaar_zip[[#This Row],[Datum]])=12),1.1,IF(OR(MONTH(jaar_zip[[#This Row],[Datum]])=3,MONTH(jaar_zip[[#This Row],[Datum]])=10),1,0.8))*jaar_zip[[#This Row],[graaddagen]],"")</f>
        <v>6.6999999999999993</v>
      </c>
      <c r="O7752" s="101">
        <f>IF(ISNUMBER(jaar_zip[[#This Row],[etmaaltemperatuur]]),IF(jaar_zip[[#This Row],[etmaaltemperatuur]]&gt;stookgrens,jaar_zip[[#This Row],[etmaaltemperatuur]]-stookgrens,0),"")</f>
        <v>0</v>
      </c>
    </row>
    <row r="7753" spans="1:15" x14ac:dyDescent="0.25">
      <c r="A7753">
        <v>356</v>
      </c>
      <c r="B7753">
        <v>20240320</v>
      </c>
      <c r="C7753">
        <v>1.1000000000000001</v>
      </c>
      <c r="D7753">
        <v>11.6</v>
      </c>
      <c r="E7753">
        <v>1174</v>
      </c>
      <c r="F7753">
        <v>0</v>
      </c>
      <c r="G7753">
        <v>1019</v>
      </c>
      <c r="H7753">
        <v>86</v>
      </c>
      <c r="I7753" s="101" t="s">
        <v>40</v>
      </c>
      <c r="J7753" s="1">
        <f>DATEVALUE(RIGHT(jaar_zip[[#This Row],[YYYYMMDD]],2)&amp;"-"&amp;MID(jaar_zip[[#This Row],[YYYYMMDD]],5,2)&amp;"-"&amp;LEFT(jaar_zip[[#This Row],[YYYYMMDD]],4))</f>
        <v>45371</v>
      </c>
      <c r="K7753" s="101" t="str">
        <f>IF(AND(VALUE(MONTH(jaar_zip[[#This Row],[Datum]]))=1,VALUE(WEEKNUM(jaar_zip[[#This Row],[Datum]],21))&gt;51),RIGHT(YEAR(jaar_zip[[#This Row],[Datum]])-1,2),RIGHT(YEAR(jaar_zip[[#This Row],[Datum]]),2))&amp;"-"&amp; TEXT(WEEKNUM(jaar_zip[[#This Row],[Datum]],21),"00")</f>
        <v>24-12</v>
      </c>
      <c r="L7753" s="101">
        <f>MONTH(jaar_zip[[#This Row],[Datum]])</f>
        <v>3</v>
      </c>
      <c r="M7753" s="101">
        <f>IF(ISNUMBER(jaar_zip[[#This Row],[etmaaltemperatuur]]),IF(jaar_zip[[#This Row],[etmaaltemperatuur]]&lt;stookgrens,stookgrens-jaar_zip[[#This Row],[etmaaltemperatuur]],0),"")</f>
        <v>6.4</v>
      </c>
      <c r="N7753" s="101">
        <f>IF(ISNUMBER(jaar_zip[[#This Row],[graaddagen]]),IF(OR(MONTH(jaar_zip[[#This Row],[Datum]])=1,MONTH(jaar_zip[[#This Row],[Datum]])=2,MONTH(jaar_zip[[#This Row],[Datum]])=11,MONTH(jaar_zip[[#This Row],[Datum]])=12),1.1,IF(OR(MONTH(jaar_zip[[#This Row],[Datum]])=3,MONTH(jaar_zip[[#This Row],[Datum]])=10),1,0.8))*jaar_zip[[#This Row],[graaddagen]],"")</f>
        <v>6.4</v>
      </c>
      <c r="O7753" s="101">
        <f>IF(ISNUMBER(jaar_zip[[#This Row],[etmaaltemperatuur]]),IF(jaar_zip[[#This Row],[etmaaltemperatuur]]&gt;stookgrens,jaar_zip[[#This Row],[etmaaltemperatuur]]-stookgrens,0),"")</f>
        <v>0</v>
      </c>
    </row>
    <row r="7754" spans="1:15" x14ac:dyDescent="0.25">
      <c r="A7754">
        <v>356</v>
      </c>
      <c r="B7754">
        <v>20240321</v>
      </c>
      <c r="C7754">
        <v>3.5</v>
      </c>
      <c r="D7754">
        <v>9.5</v>
      </c>
      <c r="E7754">
        <v>669</v>
      </c>
      <c r="F7754">
        <v>0</v>
      </c>
      <c r="G7754">
        <v>1023.6</v>
      </c>
      <c r="H7754">
        <v>87</v>
      </c>
      <c r="I7754" s="101" t="s">
        <v>40</v>
      </c>
      <c r="J7754" s="1">
        <f>DATEVALUE(RIGHT(jaar_zip[[#This Row],[YYYYMMDD]],2)&amp;"-"&amp;MID(jaar_zip[[#This Row],[YYYYMMDD]],5,2)&amp;"-"&amp;LEFT(jaar_zip[[#This Row],[YYYYMMDD]],4))</f>
        <v>45372</v>
      </c>
      <c r="K7754" s="101" t="str">
        <f>IF(AND(VALUE(MONTH(jaar_zip[[#This Row],[Datum]]))=1,VALUE(WEEKNUM(jaar_zip[[#This Row],[Datum]],21))&gt;51),RIGHT(YEAR(jaar_zip[[#This Row],[Datum]])-1,2),RIGHT(YEAR(jaar_zip[[#This Row],[Datum]]),2))&amp;"-"&amp; TEXT(WEEKNUM(jaar_zip[[#This Row],[Datum]],21),"00")</f>
        <v>24-12</v>
      </c>
      <c r="L7754" s="101">
        <f>MONTH(jaar_zip[[#This Row],[Datum]])</f>
        <v>3</v>
      </c>
      <c r="M7754" s="101">
        <f>IF(ISNUMBER(jaar_zip[[#This Row],[etmaaltemperatuur]]),IF(jaar_zip[[#This Row],[etmaaltemperatuur]]&lt;stookgrens,stookgrens-jaar_zip[[#This Row],[etmaaltemperatuur]],0),"")</f>
        <v>8.5</v>
      </c>
      <c r="N7754" s="101">
        <f>IF(ISNUMBER(jaar_zip[[#This Row],[graaddagen]]),IF(OR(MONTH(jaar_zip[[#This Row],[Datum]])=1,MONTH(jaar_zip[[#This Row],[Datum]])=2,MONTH(jaar_zip[[#This Row],[Datum]])=11,MONTH(jaar_zip[[#This Row],[Datum]])=12),1.1,IF(OR(MONTH(jaar_zip[[#This Row],[Datum]])=3,MONTH(jaar_zip[[#This Row],[Datum]])=10),1,0.8))*jaar_zip[[#This Row],[graaddagen]],"")</f>
        <v>8.5</v>
      </c>
      <c r="O7754" s="101">
        <f>IF(ISNUMBER(jaar_zip[[#This Row],[etmaaltemperatuur]]),IF(jaar_zip[[#This Row],[etmaaltemperatuur]]&gt;stookgrens,jaar_zip[[#This Row],[etmaaltemperatuur]]-stookgrens,0),"")</f>
        <v>0</v>
      </c>
    </row>
    <row r="7755" spans="1:15" x14ac:dyDescent="0.25">
      <c r="A7755">
        <v>356</v>
      </c>
      <c r="B7755">
        <v>20240322</v>
      </c>
      <c r="C7755">
        <v>4.3</v>
      </c>
      <c r="D7755">
        <v>9.3000000000000007</v>
      </c>
      <c r="E7755">
        <v>288</v>
      </c>
      <c r="F7755">
        <v>3.8</v>
      </c>
      <c r="G7755">
        <v>1015.9</v>
      </c>
      <c r="H7755">
        <v>92</v>
      </c>
      <c r="I7755" s="101" t="s">
        <v>40</v>
      </c>
      <c r="J7755" s="1">
        <f>DATEVALUE(RIGHT(jaar_zip[[#This Row],[YYYYMMDD]],2)&amp;"-"&amp;MID(jaar_zip[[#This Row],[YYYYMMDD]],5,2)&amp;"-"&amp;LEFT(jaar_zip[[#This Row],[YYYYMMDD]],4))</f>
        <v>45373</v>
      </c>
      <c r="K7755" s="101" t="str">
        <f>IF(AND(VALUE(MONTH(jaar_zip[[#This Row],[Datum]]))=1,VALUE(WEEKNUM(jaar_zip[[#This Row],[Datum]],21))&gt;51),RIGHT(YEAR(jaar_zip[[#This Row],[Datum]])-1,2),RIGHT(YEAR(jaar_zip[[#This Row],[Datum]]),2))&amp;"-"&amp; TEXT(WEEKNUM(jaar_zip[[#This Row],[Datum]],21),"00")</f>
        <v>24-12</v>
      </c>
      <c r="L7755" s="101">
        <f>MONTH(jaar_zip[[#This Row],[Datum]])</f>
        <v>3</v>
      </c>
      <c r="M7755" s="101">
        <f>IF(ISNUMBER(jaar_zip[[#This Row],[etmaaltemperatuur]]),IF(jaar_zip[[#This Row],[etmaaltemperatuur]]&lt;stookgrens,stookgrens-jaar_zip[[#This Row],[etmaaltemperatuur]],0),"")</f>
        <v>8.6999999999999993</v>
      </c>
      <c r="N7755" s="101">
        <f>IF(ISNUMBER(jaar_zip[[#This Row],[graaddagen]]),IF(OR(MONTH(jaar_zip[[#This Row],[Datum]])=1,MONTH(jaar_zip[[#This Row],[Datum]])=2,MONTH(jaar_zip[[#This Row],[Datum]])=11,MONTH(jaar_zip[[#This Row],[Datum]])=12),1.1,IF(OR(MONTH(jaar_zip[[#This Row],[Datum]])=3,MONTH(jaar_zip[[#This Row],[Datum]])=10),1,0.8))*jaar_zip[[#This Row],[graaddagen]],"")</f>
        <v>8.6999999999999993</v>
      </c>
      <c r="O7755" s="101">
        <f>IF(ISNUMBER(jaar_zip[[#This Row],[etmaaltemperatuur]]),IF(jaar_zip[[#This Row],[etmaaltemperatuur]]&gt;stookgrens,jaar_zip[[#This Row],[etmaaltemperatuur]]-stookgrens,0),"")</f>
        <v>0</v>
      </c>
    </row>
    <row r="7756" spans="1:15" x14ac:dyDescent="0.25">
      <c r="A7756">
        <v>356</v>
      </c>
      <c r="B7756">
        <v>20240323</v>
      </c>
      <c r="C7756">
        <v>5.8</v>
      </c>
      <c r="D7756">
        <v>6.3</v>
      </c>
      <c r="E7756">
        <v>1233</v>
      </c>
      <c r="F7756">
        <v>1.7</v>
      </c>
      <c r="G7756">
        <v>1008.3</v>
      </c>
      <c r="H7756">
        <v>81</v>
      </c>
      <c r="I7756" s="101" t="s">
        <v>40</v>
      </c>
      <c r="J7756" s="1">
        <f>DATEVALUE(RIGHT(jaar_zip[[#This Row],[YYYYMMDD]],2)&amp;"-"&amp;MID(jaar_zip[[#This Row],[YYYYMMDD]],5,2)&amp;"-"&amp;LEFT(jaar_zip[[#This Row],[YYYYMMDD]],4))</f>
        <v>45374</v>
      </c>
      <c r="K7756" s="101" t="str">
        <f>IF(AND(VALUE(MONTH(jaar_zip[[#This Row],[Datum]]))=1,VALUE(WEEKNUM(jaar_zip[[#This Row],[Datum]],21))&gt;51),RIGHT(YEAR(jaar_zip[[#This Row],[Datum]])-1,2),RIGHT(YEAR(jaar_zip[[#This Row],[Datum]]),2))&amp;"-"&amp; TEXT(WEEKNUM(jaar_zip[[#This Row],[Datum]],21),"00")</f>
        <v>24-12</v>
      </c>
      <c r="L7756" s="101">
        <f>MONTH(jaar_zip[[#This Row],[Datum]])</f>
        <v>3</v>
      </c>
      <c r="M7756" s="101">
        <f>IF(ISNUMBER(jaar_zip[[#This Row],[etmaaltemperatuur]]),IF(jaar_zip[[#This Row],[etmaaltemperatuur]]&lt;stookgrens,stookgrens-jaar_zip[[#This Row],[etmaaltemperatuur]],0),"")</f>
        <v>11.7</v>
      </c>
      <c r="N7756" s="101">
        <f>IF(ISNUMBER(jaar_zip[[#This Row],[graaddagen]]),IF(OR(MONTH(jaar_zip[[#This Row],[Datum]])=1,MONTH(jaar_zip[[#This Row],[Datum]])=2,MONTH(jaar_zip[[#This Row],[Datum]])=11,MONTH(jaar_zip[[#This Row],[Datum]])=12),1.1,IF(OR(MONTH(jaar_zip[[#This Row],[Datum]])=3,MONTH(jaar_zip[[#This Row],[Datum]])=10),1,0.8))*jaar_zip[[#This Row],[graaddagen]],"")</f>
        <v>11.7</v>
      </c>
      <c r="O7756" s="101">
        <f>IF(ISNUMBER(jaar_zip[[#This Row],[etmaaltemperatuur]]),IF(jaar_zip[[#This Row],[etmaaltemperatuur]]&gt;stookgrens,jaar_zip[[#This Row],[etmaaltemperatuur]]-stookgrens,0),"")</f>
        <v>0</v>
      </c>
    </row>
    <row r="7757" spans="1:15" x14ac:dyDescent="0.25">
      <c r="A7757">
        <v>356</v>
      </c>
      <c r="B7757">
        <v>20240324</v>
      </c>
      <c r="C7757">
        <v>7.6</v>
      </c>
      <c r="D7757">
        <v>6.4</v>
      </c>
      <c r="E7757">
        <v>846</v>
      </c>
      <c r="F7757">
        <v>9.1999999999999993</v>
      </c>
      <c r="G7757">
        <v>1005</v>
      </c>
      <c r="H7757">
        <v>87</v>
      </c>
      <c r="I7757" s="101" t="s">
        <v>40</v>
      </c>
      <c r="J7757" s="1">
        <f>DATEVALUE(RIGHT(jaar_zip[[#This Row],[YYYYMMDD]],2)&amp;"-"&amp;MID(jaar_zip[[#This Row],[YYYYMMDD]],5,2)&amp;"-"&amp;LEFT(jaar_zip[[#This Row],[YYYYMMDD]],4))</f>
        <v>45375</v>
      </c>
      <c r="K7757" s="101" t="str">
        <f>IF(AND(VALUE(MONTH(jaar_zip[[#This Row],[Datum]]))=1,VALUE(WEEKNUM(jaar_zip[[#This Row],[Datum]],21))&gt;51),RIGHT(YEAR(jaar_zip[[#This Row],[Datum]])-1,2),RIGHT(YEAR(jaar_zip[[#This Row],[Datum]]),2))&amp;"-"&amp; TEXT(WEEKNUM(jaar_zip[[#This Row],[Datum]],21),"00")</f>
        <v>24-12</v>
      </c>
      <c r="L7757" s="101">
        <f>MONTH(jaar_zip[[#This Row],[Datum]])</f>
        <v>3</v>
      </c>
      <c r="M7757" s="101">
        <f>IF(ISNUMBER(jaar_zip[[#This Row],[etmaaltemperatuur]]),IF(jaar_zip[[#This Row],[etmaaltemperatuur]]&lt;stookgrens,stookgrens-jaar_zip[[#This Row],[etmaaltemperatuur]],0),"")</f>
        <v>11.6</v>
      </c>
      <c r="N7757" s="101">
        <f>IF(ISNUMBER(jaar_zip[[#This Row],[graaddagen]]),IF(OR(MONTH(jaar_zip[[#This Row],[Datum]])=1,MONTH(jaar_zip[[#This Row],[Datum]])=2,MONTH(jaar_zip[[#This Row],[Datum]])=11,MONTH(jaar_zip[[#This Row],[Datum]])=12),1.1,IF(OR(MONTH(jaar_zip[[#This Row],[Datum]])=3,MONTH(jaar_zip[[#This Row],[Datum]])=10),1,0.8))*jaar_zip[[#This Row],[graaddagen]],"")</f>
        <v>11.6</v>
      </c>
      <c r="O7757" s="101">
        <f>IF(ISNUMBER(jaar_zip[[#This Row],[etmaaltemperatuur]]),IF(jaar_zip[[#This Row],[etmaaltemperatuur]]&gt;stookgrens,jaar_zip[[#This Row],[etmaaltemperatuur]]-stookgrens,0),"")</f>
        <v>0</v>
      </c>
    </row>
    <row r="7758" spans="1:15" x14ac:dyDescent="0.25">
      <c r="A7758">
        <v>356</v>
      </c>
      <c r="B7758">
        <v>20240325</v>
      </c>
      <c r="C7758">
        <v>3.3</v>
      </c>
      <c r="D7758">
        <v>6.9</v>
      </c>
      <c r="E7758">
        <v>1664</v>
      </c>
      <c r="F7758">
        <v>0</v>
      </c>
      <c r="G7758">
        <v>1004</v>
      </c>
      <c r="H7758">
        <v>77</v>
      </c>
      <c r="I7758" s="101" t="s">
        <v>40</v>
      </c>
      <c r="J7758" s="1">
        <f>DATEVALUE(RIGHT(jaar_zip[[#This Row],[YYYYMMDD]],2)&amp;"-"&amp;MID(jaar_zip[[#This Row],[YYYYMMDD]],5,2)&amp;"-"&amp;LEFT(jaar_zip[[#This Row],[YYYYMMDD]],4))</f>
        <v>45376</v>
      </c>
      <c r="K7758" s="101" t="str">
        <f>IF(AND(VALUE(MONTH(jaar_zip[[#This Row],[Datum]]))=1,VALUE(WEEKNUM(jaar_zip[[#This Row],[Datum]],21))&gt;51),RIGHT(YEAR(jaar_zip[[#This Row],[Datum]])-1,2),RIGHT(YEAR(jaar_zip[[#This Row],[Datum]]),2))&amp;"-"&amp; TEXT(WEEKNUM(jaar_zip[[#This Row],[Datum]],21),"00")</f>
        <v>24-13</v>
      </c>
      <c r="L7758" s="101">
        <f>MONTH(jaar_zip[[#This Row],[Datum]])</f>
        <v>3</v>
      </c>
      <c r="M7758" s="101">
        <f>IF(ISNUMBER(jaar_zip[[#This Row],[etmaaltemperatuur]]),IF(jaar_zip[[#This Row],[etmaaltemperatuur]]&lt;stookgrens,stookgrens-jaar_zip[[#This Row],[etmaaltemperatuur]],0),"")</f>
        <v>11.1</v>
      </c>
      <c r="N7758" s="101">
        <f>IF(ISNUMBER(jaar_zip[[#This Row],[graaddagen]]),IF(OR(MONTH(jaar_zip[[#This Row],[Datum]])=1,MONTH(jaar_zip[[#This Row],[Datum]])=2,MONTH(jaar_zip[[#This Row],[Datum]])=11,MONTH(jaar_zip[[#This Row],[Datum]])=12),1.1,IF(OR(MONTH(jaar_zip[[#This Row],[Datum]])=3,MONTH(jaar_zip[[#This Row],[Datum]])=10),1,0.8))*jaar_zip[[#This Row],[graaddagen]],"")</f>
        <v>11.1</v>
      </c>
      <c r="O7758" s="101">
        <f>IF(ISNUMBER(jaar_zip[[#This Row],[etmaaltemperatuur]]),IF(jaar_zip[[#This Row],[etmaaltemperatuur]]&gt;stookgrens,jaar_zip[[#This Row],[etmaaltemperatuur]]-stookgrens,0),"")</f>
        <v>0</v>
      </c>
    </row>
    <row r="7759" spans="1:15" x14ac:dyDescent="0.25">
      <c r="A7759">
        <v>356</v>
      </c>
      <c r="B7759">
        <v>20240326</v>
      </c>
      <c r="C7759">
        <v>3.8</v>
      </c>
      <c r="D7759">
        <v>8.6</v>
      </c>
      <c r="E7759">
        <v>841</v>
      </c>
      <c r="F7759">
        <v>0</v>
      </c>
      <c r="G7759">
        <v>990.6</v>
      </c>
      <c r="H7759">
        <v>74</v>
      </c>
      <c r="I7759" s="101" t="s">
        <v>40</v>
      </c>
      <c r="J7759" s="1">
        <f>DATEVALUE(RIGHT(jaar_zip[[#This Row],[YYYYMMDD]],2)&amp;"-"&amp;MID(jaar_zip[[#This Row],[YYYYMMDD]],5,2)&amp;"-"&amp;LEFT(jaar_zip[[#This Row],[YYYYMMDD]],4))</f>
        <v>45377</v>
      </c>
      <c r="K7759" s="101" t="str">
        <f>IF(AND(VALUE(MONTH(jaar_zip[[#This Row],[Datum]]))=1,VALUE(WEEKNUM(jaar_zip[[#This Row],[Datum]],21))&gt;51),RIGHT(YEAR(jaar_zip[[#This Row],[Datum]])-1,2),RIGHT(YEAR(jaar_zip[[#This Row],[Datum]]),2))&amp;"-"&amp; TEXT(WEEKNUM(jaar_zip[[#This Row],[Datum]],21),"00")</f>
        <v>24-13</v>
      </c>
      <c r="L7759" s="101">
        <f>MONTH(jaar_zip[[#This Row],[Datum]])</f>
        <v>3</v>
      </c>
      <c r="M7759" s="101">
        <f>IF(ISNUMBER(jaar_zip[[#This Row],[etmaaltemperatuur]]),IF(jaar_zip[[#This Row],[etmaaltemperatuur]]&lt;stookgrens,stookgrens-jaar_zip[[#This Row],[etmaaltemperatuur]],0),"")</f>
        <v>9.4</v>
      </c>
      <c r="N7759" s="101">
        <f>IF(ISNUMBER(jaar_zip[[#This Row],[graaddagen]]),IF(OR(MONTH(jaar_zip[[#This Row],[Datum]])=1,MONTH(jaar_zip[[#This Row],[Datum]])=2,MONTH(jaar_zip[[#This Row],[Datum]])=11,MONTH(jaar_zip[[#This Row],[Datum]])=12),1.1,IF(OR(MONTH(jaar_zip[[#This Row],[Datum]])=3,MONTH(jaar_zip[[#This Row],[Datum]])=10),1,0.8))*jaar_zip[[#This Row],[graaddagen]],"")</f>
        <v>9.4</v>
      </c>
      <c r="O7759" s="101">
        <f>IF(ISNUMBER(jaar_zip[[#This Row],[etmaaltemperatuur]]),IF(jaar_zip[[#This Row],[etmaaltemperatuur]]&gt;stookgrens,jaar_zip[[#This Row],[etmaaltemperatuur]]-stookgrens,0),"")</f>
        <v>0</v>
      </c>
    </row>
    <row r="7760" spans="1:15" x14ac:dyDescent="0.25">
      <c r="A7760">
        <v>356</v>
      </c>
      <c r="B7760">
        <v>20240327</v>
      </c>
      <c r="C7760">
        <v>3.8</v>
      </c>
      <c r="D7760">
        <v>9.5</v>
      </c>
      <c r="E7760">
        <v>986</v>
      </c>
      <c r="F7760">
        <v>0</v>
      </c>
      <c r="G7760">
        <v>986.2</v>
      </c>
      <c r="H7760">
        <v>77</v>
      </c>
      <c r="I7760" s="101" t="s">
        <v>40</v>
      </c>
      <c r="J7760" s="1">
        <f>DATEVALUE(RIGHT(jaar_zip[[#This Row],[YYYYMMDD]],2)&amp;"-"&amp;MID(jaar_zip[[#This Row],[YYYYMMDD]],5,2)&amp;"-"&amp;LEFT(jaar_zip[[#This Row],[YYYYMMDD]],4))</f>
        <v>45378</v>
      </c>
      <c r="K7760" s="101" t="str">
        <f>IF(AND(VALUE(MONTH(jaar_zip[[#This Row],[Datum]]))=1,VALUE(WEEKNUM(jaar_zip[[#This Row],[Datum]],21))&gt;51),RIGHT(YEAR(jaar_zip[[#This Row],[Datum]])-1,2),RIGHT(YEAR(jaar_zip[[#This Row],[Datum]]),2))&amp;"-"&amp; TEXT(WEEKNUM(jaar_zip[[#This Row],[Datum]],21),"00")</f>
        <v>24-13</v>
      </c>
      <c r="L7760" s="101">
        <f>MONTH(jaar_zip[[#This Row],[Datum]])</f>
        <v>3</v>
      </c>
      <c r="M7760" s="101">
        <f>IF(ISNUMBER(jaar_zip[[#This Row],[etmaaltemperatuur]]),IF(jaar_zip[[#This Row],[etmaaltemperatuur]]&lt;stookgrens,stookgrens-jaar_zip[[#This Row],[etmaaltemperatuur]],0),"")</f>
        <v>8.5</v>
      </c>
      <c r="N7760" s="101">
        <f>IF(ISNUMBER(jaar_zip[[#This Row],[graaddagen]]),IF(OR(MONTH(jaar_zip[[#This Row],[Datum]])=1,MONTH(jaar_zip[[#This Row],[Datum]])=2,MONTH(jaar_zip[[#This Row],[Datum]])=11,MONTH(jaar_zip[[#This Row],[Datum]])=12),1.1,IF(OR(MONTH(jaar_zip[[#This Row],[Datum]])=3,MONTH(jaar_zip[[#This Row],[Datum]])=10),1,0.8))*jaar_zip[[#This Row],[graaddagen]],"")</f>
        <v>8.5</v>
      </c>
      <c r="O7760" s="101">
        <f>IF(ISNUMBER(jaar_zip[[#This Row],[etmaaltemperatuur]]),IF(jaar_zip[[#This Row],[etmaaltemperatuur]]&gt;stookgrens,jaar_zip[[#This Row],[etmaaltemperatuur]]-stookgrens,0),"")</f>
        <v>0</v>
      </c>
    </row>
    <row r="7761" spans="1:15" x14ac:dyDescent="0.25">
      <c r="A7761">
        <v>356</v>
      </c>
      <c r="B7761">
        <v>20240328</v>
      </c>
      <c r="C7761">
        <v>5.8</v>
      </c>
      <c r="D7761">
        <v>8.9</v>
      </c>
      <c r="E7761">
        <v>864</v>
      </c>
      <c r="F7761">
        <v>3.5</v>
      </c>
      <c r="G7761">
        <v>986.2</v>
      </c>
      <c r="H7761">
        <v>72</v>
      </c>
      <c r="I7761" s="101" t="s">
        <v>40</v>
      </c>
      <c r="J7761" s="1">
        <f>DATEVALUE(RIGHT(jaar_zip[[#This Row],[YYYYMMDD]],2)&amp;"-"&amp;MID(jaar_zip[[#This Row],[YYYYMMDD]],5,2)&amp;"-"&amp;LEFT(jaar_zip[[#This Row],[YYYYMMDD]],4))</f>
        <v>45379</v>
      </c>
      <c r="K7761" s="101" t="str">
        <f>IF(AND(VALUE(MONTH(jaar_zip[[#This Row],[Datum]]))=1,VALUE(WEEKNUM(jaar_zip[[#This Row],[Datum]],21))&gt;51),RIGHT(YEAR(jaar_zip[[#This Row],[Datum]])-1,2),RIGHT(YEAR(jaar_zip[[#This Row],[Datum]]),2))&amp;"-"&amp; TEXT(WEEKNUM(jaar_zip[[#This Row],[Datum]],21),"00")</f>
        <v>24-13</v>
      </c>
      <c r="L7761" s="101">
        <f>MONTH(jaar_zip[[#This Row],[Datum]])</f>
        <v>3</v>
      </c>
      <c r="M7761" s="101">
        <f>IF(ISNUMBER(jaar_zip[[#This Row],[etmaaltemperatuur]]),IF(jaar_zip[[#This Row],[etmaaltemperatuur]]&lt;stookgrens,stookgrens-jaar_zip[[#This Row],[etmaaltemperatuur]],0),"")</f>
        <v>9.1</v>
      </c>
      <c r="N7761" s="101">
        <f>IF(ISNUMBER(jaar_zip[[#This Row],[graaddagen]]),IF(OR(MONTH(jaar_zip[[#This Row],[Datum]])=1,MONTH(jaar_zip[[#This Row],[Datum]])=2,MONTH(jaar_zip[[#This Row],[Datum]])=11,MONTH(jaar_zip[[#This Row],[Datum]])=12),1.1,IF(OR(MONTH(jaar_zip[[#This Row],[Datum]])=3,MONTH(jaar_zip[[#This Row],[Datum]])=10),1,0.8))*jaar_zip[[#This Row],[graaddagen]],"")</f>
        <v>9.1</v>
      </c>
      <c r="O7761" s="101">
        <f>IF(ISNUMBER(jaar_zip[[#This Row],[etmaaltemperatuur]]),IF(jaar_zip[[#This Row],[etmaaltemperatuur]]&gt;stookgrens,jaar_zip[[#This Row],[etmaaltemperatuur]]-stookgrens,0),"")</f>
        <v>0</v>
      </c>
    </row>
    <row r="7762" spans="1:15" x14ac:dyDescent="0.25">
      <c r="A7762">
        <v>356</v>
      </c>
      <c r="B7762">
        <v>20240329</v>
      </c>
      <c r="C7762">
        <v>4.8</v>
      </c>
      <c r="D7762">
        <v>10.7</v>
      </c>
      <c r="E7762">
        <v>1189</v>
      </c>
      <c r="F7762">
        <v>0.4</v>
      </c>
      <c r="G7762">
        <v>993.2</v>
      </c>
      <c r="H7762">
        <v>74</v>
      </c>
      <c r="I7762" s="101" t="s">
        <v>40</v>
      </c>
      <c r="J7762" s="1">
        <f>DATEVALUE(RIGHT(jaar_zip[[#This Row],[YYYYMMDD]],2)&amp;"-"&amp;MID(jaar_zip[[#This Row],[YYYYMMDD]],5,2)&amp;"-"&amp;LEFT(jaar_zip[[#This Row],[YYYYMMDD]],4))</f>
        <v>45380</v>
      </c>
      <c r="K7762" s="101" t="str">
        <f>IF(AND(VALUE(MONTH(jaar_zip[[#This Row],[Datum]]))=1,VALUE(WEEKNUM(jaar_zip[[#This Row],[Datum]],21))&gt;51),RIGHT(YEAR(jaar_zip[[#This Row],[Datum]])-1,2),RIGHT(YEAR(jaar_zip[[#This Row],[Datum]]),2))&amp;"-"&amp; TEXT(WEEKNUM(jaar_zip[[#This Row],[Datum]],21),"00")</f>
        <v>24-13</v>
      </c>
      <c r="L7762" s="101">
        <f>MONTH(jaar_zip[[#This Row],[Datum]])</f>
        <v>3</v>
      </c>
      <c r="M7762" s="101">
        <f>IF(ISNUMBER(jaar_zip[[#This Row],[etmaaltemperatuur]]),IF(jaar_zip[[#This Row],[etmaaltemperatuur]]&lt;stookgrens,stookgrens-jaar_zip[[#This Row],[etmaaltemperatuur]],0),"")</f>
        <v>7.3000000000000007</v>
      </c>
      <c r="N7762" s="101">
        <f>IF(ISNUMBER(jaar_zip[[#This Row],[graaddagen]]),IF(OR(MONTH(jaar_zip[[#This Row],[Datum]])=1,MONTH(jaar_zip[[#This Row],[Datum]])=2,MONTH(jaar_zip[[#This Row],[Datum]])=11,MONTH(jaar_zip[[#This Row],[Datum]])=12),1.1,IF(OR(MONTH(jaar_zip[[#This Row],[Datum]])=3,MONTH(jaar_zip[[#This Row],[Datum]])=10),1,0.8))*jaar_zip[[#This Row],[graaddagen]],"")</f>
        <v>7.3000000000000007</v>
      </c>
      <c r="O7762" s="101">
        <f>IF(ISNUMBER(jaar_zip[[#This Row],[etmaaltemperatuur]]),IF(jaar_zip[[#This Row],[etmaaltemperatuur]]&gt;stookgrens,jaar_zip[[#This Row],[etmaaltemperatuur]]-stookgrens,0),"")</f>
        <v>0</v>
      </c>
    </row>
    <row r="7763" spans="1:15" x14ac:dyDescent="0.25">
      <c r="A7763">
        <v>356</v>
      </c>
      <c r="B7763">
        <v>20240330</v>
      </c>
      <c r="C7763">
        <v>2.2000000000000002</v>
      </c>
      <c r="D7763">
        <v>9.1999999999999993</v>
      </c>
      <c r="E7763">
        <v>407</v>
      </c>
      <c r="F7763">
        <v>0.9</v>
      </c>
      <c r="G7763">
        <v>997</v>
      </c>
      <c r="H7763">
        <v>95</v>
      </c>
      <c r="I7763" s="101" t="s">
        <v>40</v>
      </c>
      <c r="J7763" s="1">
        <f>DATEVALUE(RIGHT(jaar_zip[[#This Row],[YYYYMMDD]],2)&amp;"-"&amp;MID(jaar_zip[[#This Row],[YYYYMMDD]],5,2)&amp;"-"&amp;LEFT(jaar_zip[[#This Row],[YYYYMMDD]],4))</f>
        <v>45381</v>
      </c>
      <c r="K7763" s="101" t="str">
        <f>IF(AND(VALUE(MONTH(jaar_zip[[#This Row],[Datum]]))=1,VALUE(WEEKNUM(jaar_zip[[#This Row],[Datum]],21))&gt;51),RIGHT(YEAR(jaar_zip[[#This Row],[Datum]])-1,2),RIGHT(YEAR(jaar_zip[[#This Row],[Datum]]),2))&amp;"-"&amp; TEXT(WEEKNUM(jaar_zip[[#This Row],[Datum]],21),"00")</f>
        <v>24-13</v>
      </c>
      <c r="L7763" s="101">
        <f>MONTH(jaar_zip[[#This Row],[Datum]])</f>
        <v>3</v>
      </c>
      <c r="M7763" s="101">
        <f>IF(ISNUMBER(jaar_zip[[#This Row],[etmaaltemperatuur]]),IF(jaar_zip[[#This Row],[etmaaltemperatuur]]&lt;stookgrens,stookgrens-jaar_zip[[#This Row],[etmaaltemperatuur]],0),"")</f>
        <v>8.8000000000000007</v>
      </c>
      <c r="N7763" s="101">
        <f>IF(ISNUMBER(jaar_zip[[#This Row],[graaddagen]]),IF(OR(MONTH(jaar_zip[[#This Row],[Datum]])=1,MONTH(jaar_zip[[#This Row],[Datum]])=2,MONTH(jaar_zip[[#This Row],[Datum]])=11,MONTH(jaar_zip[[#This Row],[Datum]])=12),1.1,IF(OR(MONTH(jaar_zip[[#This Row],[Datum]])=3,MONTH(jaar_zip[[#This Row],[Datum]])=10),1,0.8))*jaar_zip[[#This Row],[graaddagen]],"")</f>
        <v>8.8000000000000007</v>
      </c>
      <c r="O7763" s="101">
        <f>IF(ISNUMBER(jaar_zip[[#This Row],[etmaaltemperatuur]]),IF(jaar_zip[[#This Row],[etmaaltemperatuur]]&gt;stookgrens,jaar_zip[[#This Row],[etmaaltemperatuur]]-stookgrens,0),"")</f>
        <v>0</v>
      </c>
    </row>
    <row r="7764" spans="1:15" x14ac:dyDescent="0.25">
      <c r="A7764">
        <v>356</v>
      </c>
      <c r="B7764">
        <v>20240331</v>
      </c>
      <c r="C7764">
        <v>3.4</v>
      </c>
      <c r="D7764">
        <v>10.9</v>
      </c>
      <c r="E7764">
        <v>956</v>
      </c>
      <c r="F7764">
        <v>5.8</v>
      </c>
      <c r="G7764">
        <v>996.1</v>
      </c>
      <c r="H7764">
        <v>90</v>
      </c>
      <c r="I7764" s="101" t="s">
        <v>40</v>
      </c>
      <c r="J7764" s="1">
        <f>DATEVALUE(RIGHT(jaar_zip[[#This Row],[YYYYMMDD]],2)&amp;"-"&amp;MID(jaar_zip[[#This Row],[YYYYMMDD]],5,2)&amp;"-"&amp;LEFT(jaar_zip[[#This Row],[YYYYMMDD]],4))</f>
        <v>45382</v>
      </c>
      <c r="K7764" s="101" t="str">
        <f>IF(AND(VALUE(MONTH(jaar_zip[[#This Row],[Datum]]))=1,VALUE(WEEKNUM(jaar_zip[[#This Row],[Datum]],21))&gt;51),RIGHT(YEAR(jaar_zip[[#This Row],[Datum]])-1,2),RIGHT(YEAR(jaar_zip[[#This Row],[Datum]]),2))&amp;"-"&amp; TEXT(WEEKNUM(jaar_zip[[#This Row],[Datum]],21),"00")</f>
        <v>24-13</v>
      </c>
      <c r="L7764" s="101">
        <f>MONTH(jaar_zip[[#This Row],[Datum]])</f>
        <v>3</v>
      </c>
      <c r="M7764" s="101">
        <f>IF(ISNUMBER(jaar_zip[[#This Row],[etmaaltemperatuur]]),IF(jaar_zip[[#This Row],[etmaaltemperatuur]]&lt;stookgrens,stookgrens-jaar_zip[[#This Row],[etmaaltemperatuur]],0),"")</f>
        <v>7.1</v>
      </c>
      <c r="N7764" s="101">
        <f>IF(ISNUMBER(jaar_zip[[#This Row],[graaddagen]]),IF(OR(MONTH(jaar_zip[[#This Row],[Datum]])=1,MONTH(jaar_zip[[#This Row],[Datum]])=2,MONTH(jaar_zip[[#This Row],[Datum]])=11,MONTH(jaar_zip[[#This Row],[Datum]])=12),1.1,IF(OR(MONTH(jaar_zip[[#This Row],[Datum]])=3,MONTH(jaar_zip[[#This Row],[Datum]])=10),1,0.8))*jaar_zip[[#This Row],[graaddagen]],"")</f>
        <v>7.1</v>
      </c>
      <c r="O7764" s="101">
        <f>IF(ISNUMBER(jaar_zip[[#This Row],[etmaaltemperatuur]]),IF(jaar_zip[[#This Row],[etmaaltemperatuur]]&gt;stookgrens,jaar_zip[[#This Row],[etmaaltemperatuur]]-stookgrens,0),"")</f>
        <v>0</v>
      </c>
    </row>
    <row r="7765" spans="1:15" x14ac:dyDescent="0.25">
      <c r="A7765">
        <v>356</v>
      </c>
      <c r="B7765">
        <v>20240401</v>
      </c>
      <c r="C7765">
        <v>3.9</v>
      </c>
      <c r="D7765">
        <v>9.6999999999999993</v>
      </c>
      <c r="E7765">
        <v>836</v>
      </c>
      <c r="F7765">
        <v>-0.1</v>
      </c>
      <c r="G7765">
        <v>996.8</v>
      </c>
      <c r="H7765">
        <v>85</v>
      </c>
      <c r="I7765" s="101" t="s">
        <v>40</v>
      </c>
      <c r="J7765" s="1">
        <f>DATEVALUE(RIGHT(jaar_zip[[#This Row],[YYYYMMDD]],2)&amp;"-"&amp;MID(jaar_zip[[#This Row],[YYYYMMDD]],5,2)&amp;"-"&amp;LEFT(jaar_zip[[#This Row],[YYYYMMDD]],4))</f>
        <v>45383</v>
      </c>
      <c r="K7765" s="101" t="str">
        <f>IF(AND(VALUE(MONTH(jaar_zip[[#This Row],[Datum]]))=1,VALUE(WEEKNUM(jaar_zip[[#This Row],[Datum]],21))&gt;51),RIGHT(YEAR(jaar_zip[[#This Row],[Datum]])-1,2),RIGHT(YEAR(jaar_zip[[#This Row],[Datum]]),2))&amp;"-"&amp; TEXT(WEEKNUM(jaar_zip[[#This Row],[Datum]],21),"00")</f>
        <v>24-14</v>
      </c>
      <c r="L7765" s="101">
        <f>MONTH(jaar_zip[[#This Row],[Datum]])</f>
        <v>4</v>
      </c>
      <c r="M7765" s="101">
        <f>IF(ISNUMBER(jaar_zip[[#This Row],[etmaaltemperatuur]]),IF(jaar_zip[[#This Row],[etmaaltemperatuur]]&lt;stookgrens,stookgrens-jaar_zip[[#This Row],[etmaaltemperatuur]],0),"")</f>
        <v>8.3000000000000007</v>
      </c>
      <c r="N7765" s="101">
        <f>IF(ISNUMBER(jaar_zip[[#This Row],[graaddagen]]),IF(OR(MONTH(jaar_zip[[#This Row],[Datum]])=1,MONTH(jaar_zip[[#This Row],[Datum]])=2,MONTH(jaar_zip[[#This Row],[Datum]])=11,MONTH(jaar_zip[[#This Row],[Datum]])=12),1.1,IF(OR(MONTH(jaar_zip[[#This Row],[Datum]])=3,MONTH(jaar_zip[[#This Row],[Datum]])=10),1,0.8))*jaar_zip[[#This Row],[graaddagen]],"")</f>
        <v>6.6400000000000006</v>
      </c>
      <c r="O7765" s="101">
        <f>IF(ISNUMBER(jaar_zip[[#This Row],[etmaaltemperatuur]]),IF(jaar_zip[[#This Row],[etmaaltemperatuur]]&gt;stookgrens,jaar_zip[[#This Row],[etmaaltemperatuur]]-stookgrens,0),"")</f>
        <v>0</v>
      </c>
    </row>
    <row r="7766" spans="1:15" x14ac:dyDescent="0.25">
      <c r="A7766">
        <v>356</v>
      </c>
      <c r="B7766">
        <v>20240402</v>
      </c>
      <c r="C7766">
        <v>5</v>
      </c>
      <c r="D7766">
        <v>9.4</v>
      </c>
      <c r="E7766">
        <v>690</v>
      </c>
      <c r="F7766">
        <v>2.1</v>
      </c>
      <c r="G7766">
        <v>1005.4</v>
      </c>
      <c r="H7766">
        <v>88</v>
      </c>
      <c r="I7766" s="101" t="s">
        <v>40</v>
      </c>
      <c r="J7766" s="1">
        <f>DATEVALUE(RIGHT(jaar_zip[[#This Row],[YYYYMMDD]],2)&amp;"-"&amp;MID(jaar_zip[[#This Row],[YYYYMMDD]],5,2)&amp;"-"&amp;LEFT(jaar_zip[[#This Row],[YYYYMMDD]],4))</f>
        <v>45384</v>
      </c>
      <c r="K7766" s="101" t="str">
        <f>IF(AND(VALUE(MONTH(jaar_zip[[#This Row],[Datum]]))=1,VALUE(WEEKNUM(jaar_zip[[#This Row],[Datum]],21))&gt;51),RIGHT(YEAR(jaar_zip[[#This Row],[Datum]])-1,2),RIGHT(YEAR(jaar_zip[[#This Row],[Datum]]),2))&amp;"-"&amp; TEXT(WEEKNUM(jaar_zip[[#This Row],[Datum]],21),"00")</f>
        <v>24-14</v>
      </c>
      <c r="L7766" s="101">
        <f>MONTH(jaar_zip[[#This Row],[Datum]])</f>
        <v>4</v>
      </c>
      <c r="M7766" s="101">
        <f>IF(ISNUMBER(jaar_zip[[#This Row],[etmaaltemperatuur]]),IF(jaar_zip[[#This Row],[etmaaltemperatuur]]&lt;stookgrens,stookgrens-jaar_zip[[#This Row],[etmaaltemperatuur]],0),"")</f>
        <v>8.6</v>
      </c>
      <c r="N7766" s="101">
        <f>IF(ISNUMBER(jaar_zip[[#This Row],[graaddagen]]),IF(OR(MONTH(jaar_zip[[#This Row],[Datum]])=1,MONTH(jaar_zip[[#This Row],[Datum]])=2,MONTH(jaar_zip[[#This Row],[Datum]])=11,MONTH(jaar_zip[[#This Row],[Datum]])=12),1.1,IF(OR(MONTH(jaar_zip[[#This Row],[Datum]])=3,MONTH(jaar_zip[[#This Row],[Datum]])=10),1,0.8))*jaar_zip[[#This Row],[graaddagen]],"")</f>
        <v>6.88</v>
      </c>
      <c r="O7766" s="101">
        <f>IF(ISNUMBER(jaar_zip[[#This Row],[etmaaltemperatuur]]),IF(jaar_zip[[#This Row],[etmaaltemperatuur]]&gt;stookgrens,jaar_zip[[#This Row],[etmaaltemperatuur]]-stookgrens,0),"")</f>
        <v>0</v>
      </c>
    </row>
    <row r="7767" spans="1:15" x14ac:dyDescent="0.25">
      <c r="A7767">
        <v>356</v>
      </c>
      <c r="B7767">
        <v>20240403</v>
      </c>
      <c r="C7767">
        <v>5.6</v>
      </c>
      <c r="D7767">
        <v>11.1</v>
      </c>
      <c r="E7767">
        <v>682</v>
      </c>
      <c r="F7767">
        <v>3</v>
      </c>
      <c r="G7767">
        <v>1004.1</v>
      </c>
      <c r="H7767">
        <v>87</v>
      </c>
      <c r="I7767" s="101" t="s">
        <v>40</v>
      </c>
      <c r="J7767" s="1">
        <f>DATEVALUE(RIGHT(jaar_zip[[#This Row],[YYYYMMDD]],2)&amp;"-"&amp;MID(jaar_zip[[#This Row],[YYYYMMDD]],5,2)&amp;"-"&amp;LEFT(jaar_zip[[#This Row],[YYYYMMDD]],4))</f>
        <v>45385</v>
      </c>
      <c r="K7767" s="101" t="str">
        <f>IF(AND(VALUE(MONTH(jaar_zip[[#This Row],[Datum]]))=1,VALUE(WEEKNUM(jaar_zip[[#This Row],[Datum]],21))&gt;51),RIGHT(YEAR(jaar_zip[[#This Row],[Datum]])-1,2),RIGHT(YEAR(jaar_zip[[#This Row],[Datum]]),2))&amp;"-"&amp; TEXT(WEEKNUM(jaar_zip[[#This Row],[Datum]],21),"00")</f>
        <v>24-14</v>
      </c>
      <c r="L7767" s="101">
        <f>MONTH(jaar_zip[[#This Row],[Datum]])</f>
        <v>4</v>
      </c>
      <c r="M7767" s="101">
        <f>IF(ISNUMBER(jaar_zip[[#This Row],[etmaaltemperatuur]]),IF(jaar_zip[[#This Row],[etmaaltemperatuur]]&lt;stookgrens,stookgrens-jaar_zip[[#This Row],[etmaaltemperatuur]],0),"")</f>
        <v>6.9</v>
      </c>
      <c r="N7767" s="101">
        <f>IF(ISNUMBER(jaar_zip[[#This Row],[graaddagen]]),IF(OR(MONTH(jaar_zip[[#This Row],[Datum]])=1,MONTH(jaar_zip[[#This Row],[Datum]])=2,MONTH(jaar_zip[[#This Row],[Datum]])=11,MONTH(jaar_zip[[#This Row],[Datum]])=12),1.1,IF(OR(MONTH(jaar_zip[[#This Row],[Datum]])=3,MONTH(jaar_zip[[#This Row],[Datum]])=10),1,0.8))*jaar_zip[[#This Row],[graaddagen]],"")</f>
        <v>5.5200000000000005</v>
      </c>
      <c r="O7767" s="101">
        <f>IF(ISNUMBER(jaar_zip[[#This Row],[etmaaltemperatuur]]),IF(jaar_zip[[#This Row],[etmaaltemperatuur]]&gt;stookgrens,jaar_zip[[#This Row],[etmaaltemperatuur]]-stookgrens,0),"")</f>
        <v>0</v>
      </c>
    </row>
    <row r="7768" spans="1:15" x14ac:dyDescent="0.25">
      <c r="A7768">
        <v>356</v>
      </c>
      <c r="B7768">
        <v>20240404</v>
      </c>
      <c r="C7768">
        <v>7.1</v>
      </c>
      <c r="D7768">
        <v>12.1</v>
      </c>
      <c r="E7768">
        <v>1114</v>
      </c>
      <c r="F7768">
        <v>17.600000000000001</v>
      </c>
      <c r="G7768">
        <v>1005.4</v>
      </c>
      <c r="H7768">
        <v>83</v>
      </c>
      <c r="I7768" s="101" t="s">
        <v>40</v>
      </c>
      <c r="J7768" s="1">
        <f>DATEVALUE(RIGHT(jaar_zip[[#This Row],[YYYYMMDD]],2)&amp;"-"&amp;MID(jaar_zip[[#This Row],[YYYYMMDD]],5,2)&amp;"-"&amp;LEFT(jaar_zip[[#This Row],[YYYYMMDD]],4))</f>
        <v>45386</v>
      </c>
      <c r="K7768" s="101" t="str">
        <f>IF(AND(VALUE(MONTH(jaar_zip[[#This Row],[Datum]]))=1,VALUE(WEEKNUM(jaar_zip[[#This Row],[Datum]],21))&gt;51),RIGHT(YEAR(jaar_zip[[#This Row],[Datum]])-1,2),RIGHT(YEAR(jaar_zip[[#This Row],[Datum]]),2))&amp;"-"&amp; TEXT(WEEKNUM(jaar_zip[[#This Row],[Datum]],21),"00")</f>
        <v>24-14</v>
      </c>
      <c r="L7768" s="101">
        <f>MONTH(jaar_zip[[#This Row],[Datum]])</f>
        <v>4</v>
      </c>
      <c r="M7768" s="101">
        <f>IF(ISNUMBER(jaar_zip[[#This Row],[etmaaltemperatuur]]),IF(jaar_zip[[#This Row],[etmaaltemperatuur]]&lt;stookgrens,stookgrens-jaar_zip[[#This Row],[etmaaltemperatuur]],0),"")</f>
        <v>5.9</v>
      </c>
      <c r="N7768" s="101">
        <f>IF(ISNUMBER(jaar_zip[[#This Row],[graaddagen]]),IF(OR(MONTH(jaar_zip[[#This Row],[Datum]])=1,MONTH(jaar_zip[[#This Row],[Datum]])=2,MONTH(jaar_zip[[#This Row],[Datum]])=11,MONTH(jaar_zip[[#This Row],[Datum]])=12),1.1,IF(OR(MONTH(jaar_zip[[#This Row],[Datum]])=3,MONTH(jaar_zip[[#This Row],[Datum]])=10),1,0.8))*jaar_zip[[#This Row],[graaddagen]],"")</f>
        <v>4.7200000000000006</v>
      </c>
      <c r="O7768" s="101">
        <f>IF(ISNUMBER(jaar_zip[[#This Row],[etmaaltemperatuur]]),IF(jaar_zip[[#This Row],[etmaaltemperatuur]]&gt;stookgrens,jaar_zip[[#This Row],[etmaaltemperatuur]]-stookgrens,0),"")</f>
        <v>0</v>
      </c>
    </row>
    <row r="7769" spans="1:15" x14ac:dyDescent="0.25">
      <c r="A7769">
        <v>356</v>
      </c>
      <c r="B7769">
        <v>20240405</v>
      </c>
      <c r="C7769">
        <v>4.5999999999999996</v>
      </c>
      <c r="D7769">
        <v>13.4</v>
      </c>
      <c r="E7769">
        <v>863</v>
      </c>
      <c r="F7769">
        <v>1.6</v>
      </c>
      <c r="G7769">
        <v>1008.4</v>
      </c>
      <c r="H7769">
        <v>86</v>
      </c>
      <c r="I7769" s="101" t="s">
        <v>40</v>
      </c>
      <c r="J7769" s="1">
        <f>DATEVALUE(RIGHT(jaar_zip[[#This Row],[YYYYMMDD]],2)&amp;"-"&amp;MID(jaar_zip[[#This Row],[YYYYMMDD]],5,2)&amp;"-"&amp;LEFT(jaar_zip[[#This Row],[YYYYMMDD]],4))</f>
        <v>45387</v>
      </c>
      <c r="K7769" s="101" t="str">
        <f>IF(AND(VALUE(MONTH(jaar_zip[[#This Row],[Datum]]))=1,VALUE(WEEKNUM(jaar_zip[[#This Row],[Datum]],21))&gt;51),RIGHT(YEAR(jaar_zip[[#This Row],[Datum]])-1,2),RIGHT(YEAR(jaar_zip[[#This Row],[Datum]]),2))&amp;"-"&amp; TEXT(WEEKNUM(jaar_zip[[#This Row],[Datum]],21),"00")</f>
        <v>24-14</v>
      </c>
      <c r="L7769" s="101">
        <f>MONTH(jaar_zip[[#This Row],[Datum]])</f>
        <v>4</v>
      </c>
      <c r="M7769" s="101">
        <f>IF(ISNUMBER(jaar_zip[[#This Row],[etmaaltemperatuur]]),IF(jaar_zip[[#This Row],[etmaaltemperatuur]]&lt;stookgrens,stookgrens-jaar_zip[[#This Row],[etmaaltemperatuur]],0),"")</f>
        <v>4.5999999999999996</v>
      </c>
      <c r="N7769" s="101">
        <f>IF(ISNUMBER(jaar_zip[[#This Row],[graaddagen]]),IF(OR(MONTH(jaar_zip[[#This Row],[Datum]])=1,MONTH(jaar_zip[[#This Row],[Datum]])=2,MONTH(jaar_zip[[#This Row],[Datum]])=11,MONTH(jaar_zip[[#This Row],[Datum]])=12),1.1,IF(OR(MONTH(jaar_zip[[#This Row],[Datum]])=3,MONTH(jaar_zip[[#This Row],[Datum]])=10),1,0.8))*jaar_zip[[#This Row],[graaddagen]],"")</f>
        <v>3.6799999999999997</v>
      </c>
      <c r="O7769" s="101">
        <f>IF(ISNUMBER(jaar_zip[[#This Row],[etmaaltemperatuur]]),IF(jaar_zip[[#This Row],[etmaaltemperatuur]]&gt;stookgrens,jaar_zip[[#This Row],[etmaaltemperatuur]]-stookgrens,0),"")</f>
        <v>0</v>
      </c>
    </row>
    <row r="7770" spans="1:15" x14ac:dyDescent="0.25">
      <c r="A7770">
        <v>356</v>
      </c>
      <c r="B7770">
        <v>20240406</v>
      </c>
      <c r="C7770">
        <v>4.2</v>
      </c>
      <c r="D7770">
        <v>17.399999999999999</v>
      </c>
      <c r="E7770">
        <v>1538</v>
      </c>
      <c r="F7770">
        <v>0</v>
      </c>
      <c r="G7770">
        <v>1008.6</v>
      </c>
      <c r="H7770">
        <v>71</v>
      </c>
      <c r="I7770" s="101" t="s">
        <v>40</v>
      </c>
      <c r="J7770" s="1">
        <f>DATEVALUE(RIGHT(jaar_zip[[#This Row],[YYYYMMDD]],2)&amp;"-"&amp;MID(jaar_zip[[#This Row],[YYYYMMDD]],5,2)&amp;"-"&amp;LEFT(jaar_zip[[#This Row],[YYYYMMDD]],4))</f>
        <v>45388</v>
      </c>
      <c r="K7770" s="101" t="str">
        <f>IF(AND(VALUE(MONTH(jaar_zip[[#This Row],[Datum]]))=1,VALUE(WEEKNUM(jaar_zip[[#This Row],[Datum]],21))&gt;51),RIGHT(YEAR(jaar_zip[[#This Row],[Datum]])-1,2),RIGHT(YEAR(jaar_zip[[#This Row],[Datum]]),2))&amp;"-"&amp; TEXT(WEEKNUM(jaar_zip[[#This Row],[Datum]],21),"00")</f>
        <v>24-14</v>
      </c>
      <c r="L7770" s="101">
        <f>MONTH(jaar_zip[[#This Row],[Datum]])</f>
        <v>4</v>
      </c>
      <c r="M7770" s="101">
        <f>IF(ISNUMBER(jaar_zip[[#This Row],[etmaaltemperatuur]]),IF(jaar_zip[[#This Row],[etmaaltemperatuur]]&lt;stookgrens,stookgrens-jaar_zip[[#This Row],[etmaaltemperatuur]],0),"")</f>
        <v>0.60000000000000142</v>
      </c>
      <c r="N7770" s="101">
        <f>IF(ISNUMBER(jaar_zip[[#This Row],[graaddagen]]),IF(OR(MONTH(jaar_zip[[#This Row],[Datum]])=1,MONTH(jaar_zip[[#This Row],[Datum]])=2,MONTH(jaar_zip[[#This Row],[Datum]])=11,MONTH(jaar_zip[[#This Row],[Datum]])=12),1.1,IF(OR(MONTH(jaar_zip[[#This Row],[Datum]])=3,MONTH(jaar_zip[[#This Row],[Datum]])=10),1,0.8))*jaar_zip[[#This Row],[graaddagen]],"")</f>
        <v>0.48000000000000115</v>
      </c>
      <c r="O7770" s="101">
        <f>IF(ISNUMBER(jaar_zip[[#This Row],[etmaaltemperatuur]]),IF(jaar_zip[[#This Row],[etmaaltemperatuur]]&gt;stookgrens,jaar_zip[[#This Row],[etmaaltemperatuur]]-stookgrens,0),"")</f>
        <v>0</v>
      </c>
    </row>
    <row r="7771" spans="1:15" x14ac:dyDescent="0.25">
      <c r="A7771">
        <v>356</v>
      </c>
      <c r="B7771">
        <v>20240407</v>
      </c>
      <c r="C7771">
        <v>5.7</v>
      </c>
      <c r="D7771">
        <v>16.399999999999999</v>
      </c>
      <c r="E7771">
        <v>1828</v>
      </c>
      <c r="F7771">
        <v>0.5</v>
      </c>
      <c r="G7771">
        <v>1012.1</v>
      </c>
      <c r="H7771">
        <v>67</v>
      </c>
      <c r="I7771" s="101" t="s">
        <v>40</v>
      </c>
      <c r="J7771" s="1">
        <f>DATEVALUE(RIGHT(jaar_zip[[#This Row],[YYYYMMDD]],2)&amp;"-"&amp;MID(jaar_zip[[#This Row],[YYYYMMDD]],5,2)&amp;"-"&amp;LEFT(jaar_zip[[#This Row],[YYYYMMDD]],4))</f>
        <v>45389</v>
      </c>
      <c r="K7771" s="101" t="str">
        <f>IF(AND(VALUE(MONTH(jaar_zip[[#This Row],[Datum]]))=1,VALUE(WEEKNUM(jaar_zip[[#This Row],[Datum]],21))&gt;51),RIGHT(YEAR(jaar_zip[[#This Row],[Datum]])-1,2),RIGHT(YEAR(jaar_zip[[#This Row],[Datum]]),2))&amp;"-"&amp; TEXT(WEEKNUM(jaar_zip[[#This Row],[Datum]],21),"00")</f>
        <v>24-14</v>
      </c>
      <c r="L7771" s="101">
        <f>MONTH(jaar_zip[[#This Row],[Datum]])</f>
        <v>4</v>
      </c>
      <c r="M7771" s="101">
        <f>IF(ISNUMBER(jaar_zip[[#This Row],[etmaaltemperatuur]]),IF(jaar_zip[[#This Row],[etmaaltemperatuur]]&lt;stookgrens,stookgrens-jaar_zip[[#This Row],[etmaaltemperatuur]],0),"")</f>
        <v>1.6000000000000014</v>
      </c>
      <c r="N7771" s="101">
        <f>IF(ISNUMBER(jaar_zip[[#This Row],[graaddagen]]),IF(OR(MONTH(jaar_zip[[#This Row],[Datum]])=1,MONTH(jaar_zip[[#This Row],[Datum]])=2,MONTH(jaar_zip[[#This Row],[Datum]])=11,MONTH(jaar_zip[[#This Row],[Datum]])=12),1.1,IF(OR(MONTH(jaar_zip[[#This Row],[Datum]])=3,MONTH(jaar_zip[[#This Row],[Datum]])=10),1,0.8))*jaar_zip[[#This Row],[graaddagen]],"")</f>
        <v>1.2800000000000011</v>
      </c>
      <c r="O7771" s="101">
        <f>IF(ISNUMBER(jaar_zip[[#This Row],[etmaaltemperatuur]]),IF(jaar_zip[[#This Row],[etmaaltemperatuur]]&gt;stookgrens,jaar_zip[[#This Row],[etmaaltemperatuur]]-stookgrens,0),"")</f>
        <v>0</v>
      </c>
    </row>
    <row r="7772" spans="1:15" x14ac:dyDescent="0.25">
      <c r="A7772">
        <v>356</v>
      </c>
      <c r="B7772">
        <v>20240408</v>
      </c>
      <c r="C7772">
        <v>2.7</v>
      </c>
      <c r="D7772">
        <v>15</v>
      </c>
      <c r="E7772">
        <v>1282</v>
      </c>
      <c r="F7772">
        <v>1.5</v>
      </c>
      <c r="G7772">
        <v>1007.3</v>
      </c>
      <c r="H7772">
        <v>85</v>
      </c>
      <c r="I7772" s="101" t="s">
        <v>40</v>
      </c>
      <c r="J7772" s="1">
        <f>DATEVALUE(RIGHT(jaar_zip[[#This Row],[YYYYMMDD]],2)&amp;"-"&amp;MID(jaar_zip[[#This Row],[YYYYMMDD]],5,2)&amp;"-"&amp;LEFT(jaar_zip[[#This Row],[YYYYMMDD]],4))</f>
        <v>45390</v>
      </c>
      <c r="K7772" s="101" t="str">
        <f>IF(AND(VALUE(MONTH(jaar_zip[[#This Row],[Datum]]))=1,VALUE(WEEKNUM(jaar_zip[[#This Row],[Datum]],21))&gt;51),RIGHT(YEAR(jaar_zip[[#This Row],[Datum]])-1,2),RIGHT(YEAR(jaar_zip[[#This Row],[Datum]]),2))&amp;"-"&amp; TEXT(WEEKNUM(jaar_zip[[#This Row],[Datum]],21),"00")</f>
        <v>24-15</v>
      </c>
      <c r="L7772" s="101">
        <f>MONTH(jaar_zip[[#This Row],[Datum]])</f>
        <v>4</v>
      </c>
      <c r="M7772" s="101">
        <f>IF(ISNUMBER(jaar_zip[[#This Row],[etmaaltemperatuur]]),IF(jaar_zip[[#This Row],[etmaaltemperatuur]]&lt;stookgrens,stookgrens-jaar_zip[[#This Row],[etmaaltemperatuur]],0),"")</f>
        <v>3</v>
      </c>
      <c r="N7772" s="101">
        <f>IF(ISNUMBER(jaar_zip[[#This Row],[graaddagen]]),IF(OR(MONTH(jaar_zip[[#This Row],[Datum]])=1,MONTH(jaar_zip[[#This Row],[Datum]])=2,MONTH(jaar_zip[[#This Row],[Datum]])=11,MONTH(jaar_zip[[#This Row],[Datum]])=12),1.1,IF(OR(MONTH(jaar_zip[[#This Row],[Datum]])=3,MONTH(jaar_zip[[#This Row],[Datum]])=10),1,0.8))*jaar_zip[[#This Row],[graaddagen]],"")</f>
        <v>2.4000000000000004</v>
      </c>
      <c r="O7772" s="101">
        <f>IF(ISNUMBER(jaar_zip[[#This Row],[etmaaltemperatuur]]),IF(jaar_zip[[#This Row],[etmaaltemperatuur]]&gt;stookgrens,jaar_zip[[#This Row],[etmaaltemperatuur]]-stookgrens,0),"")</f>
        <v>0</v>
      </c>
    </row>
    <row r="7773" spans="1:15" x14ac:dyDescent="0.25">
      <c r="A7773">
        <v>356</v>
      </c>
      <c r="B7773">
        <v>20240409</v>
      </c>
      <c r="C7773">
        <v>7.4</v>
      </c>
      <c r="D7773">
        <v>11.2</v>
      </c>
      <c r="E7773">
        <v>1044</v>
      </c>
      <c r="F7773">
        <v>2.2000000000000002</v>
      </c>
      <c r="G7773">
        <v>1010.4</v>
      </c>
      <c r="H7773">
        <v>78</v>
      </c>
      <c r="I7773" s="101" t="s">
        <v>40</v>
      </c>
      <c r="J7773" s="1">
        <f>DATEVALUE(RIGHT(jaar_zip[[#This Row],[YYYYMMDD]],2)&amp;"-"&amp;MID(jaar_zip[[#This Row],[YYYYMMDD]],5,2)&amp;"-"&amp;LEFT(jaar_zip[[#This Row],[YYYYMMDD]],4))</f>
        <v>45391</v>
      </c>
      <c r="K7773" s="101" t="str">
        <f>IF(AND(VALUE(MONTH(jaar_zip[[#This Row],[Datum]]))=1,VALUE(WEEKNUM(jaar_zip[[#This Row],[Datum]],21))&gt;51),RIGHT(YEAR(jaar_zip[[#This Row],[Datum]])-1,2),RIGHT(YEAR(jaar_zip[[#This Row],[Datum]]),2))&amp;"-"&amp; TEXT(WEEKNUM(jaar_zip[[#This Row],[Datum]],21),"00")</f>
        <v>24-15</v>
      </c>
      <c r="L7773" s="101">
        <f>MONTH(jaar_zip[[#This Row],[Datum]])</f>
        <v>4</v>
      </c>
      <c r="M7773" s="101">
        <f>IF(ISNUMBER(jaar_zip[[#This Row],[etmaaltemperatuur]]),IF(jaar_zip[[#This Row],[etmaaltemperatuur]]&lt;stookgrens,stookgrens-jaar_zip[[#This Row],[etmaaltemperatuur]],0),"")</f>
        <v>6.8000000000000007</v>
      </c>
      <c r="N7773" s="101">
        <f>IF(ISNUMBER(jaar_zip[[#This Row],[graaddagen]]),IF(OR(MONTH(jaar_zip[[#This Row],[Datum]])=1,MONTH(jaar_zip[[#This Row],[Datum]])=2,MONTH(jaar_zip[[#This Row],[Datum]])=11,MONTH(jaar_zip[[#This Row],[Datum]])=12),1.1,IF(OR(MONTH(jaar_zip[[#This Row],[Datum]])=3,MONTH(jaar_zip[[#This Row],[Datum]])=10),1,0.8))*jaar_zip[[#This Row],[graaddagen]],"")</f>
        <v>5.4400000000000013</v>
      </c>
      <c r="O7773" s="101">
        <f>IF(ISNUMBER(jaar_zip[[#This Row],[etmaaltemperatuur]]),IF(jaar_zip[[#This Row],[etmaaltemperatuur]]&gt;stookgrens,jaar_zip[[#This Row],[etmaaltemperatuur]]-stookgrens,0),"")</f>
        <v>0</v>
      </c>
    </row>
    <row r="7774" spans="1:15" x14ac:dyDescent="0.25">
      <c r="A7774">
        <v>356</v>
      </c>
      <c r="B7774">
        <v>20240410</v>
      </c>
      <c r="C7774">
        <v>4.5</v>
      </c>
      <c r="D7774">
        <v>11.3</v>
      </c>
      <c r="E7774">
        <v>2101</v>
      </c>
      <c r="F7774">
        <v>0.4</v>
      </c>
      <c r="G7774">
        <v>1027.0999999999999</v>
      </c>
      <c r="H7774">
        <v>68</v>
      </c>
      <c r="I7774" s="101" t="s">
        <v>40</v>
      </c>
      <c r="J7774" s="1">
        <f>DATEVALUE(RIGHT(jaar_zip[[#This Row],[YYYYMMDD]],2)&amp;"-"&amp;MID(jaar_zip[[#This Row],[YYYYMMDD]],5,2)&amp;"-"&amp;LEFT(jaar_zip[[#This Row],[YYYYMMDD]],4))</f>
        <v>45392</v>
      </c>
      <c r="K7774" s="101" t="str">
        <f>IF(AND(VALUE(MONTH(jaar_zip[[#This Row],[Datum]]))=1,VALUE(WEEKNUM(jaar_zip[[#This Row],[Datum]],21))&gt;51),RIGHT(YEAR(jaar_zip[[#This Row],[Datum]])-1,2),RIGHT(YEAR(jaar_zip[[#This Row],[Datum]]),2))&amp;"-"&amp; TEXT(WEEKNUM(jaar_zip[[#This Row],[Datum]],21),"00")</f>
        <v>24-15</v>
      </c>
      <c r="L7774" s="101">
        <f>MONTH(jaar_zip[[#This Row],[Datum]])</f>
        <v>4</v>
      </c>
      <c r="M7774" s="101">
        <f>IF(ISNUMBER(jaar_zip[[#This Row],[etmaaltemperatuur]]),IF(jaar_zip[[#This Row],[etmaaltemperatuur]]&lt;stookgrens,stookgrens-jaar_zip[[#This Row],[etmaaltemperatuur]],0),"")</f>
        <v>6.6999999999999993</v>
      </c>
      <c r="N7774" s="101">
        <f>IF(ISNUMBER(jaar_zip[[#This Row],[graaddagen]]),IF(OR(MONTH(jaar_zip[[#This Row],[Datum]])=1,MONTH(jaar_zip[[#This Row],[Datum]])=2,MONTH(jaar_zip[[#This Row],[Datum]])=11,MONTH(jaar_zip[[#This Row],[Datum]])=12),1.1,IF(OR(MONTH(jaar_zip[[#This Row],[Datum]])=3,MONTH(jaar_zip[[#This Row],[Datum]])=10),1,0.8))*jaar_zip[[#This Row],[graaddagen]],"")</f>
        <v>5.3599999999999994</v>
      </c>
      <c r="O7774" s="101">
        <f>IF(ISNUMBER(jaar_zip[[#This Row],[etmaaltemperatuur]]),IF(jaar_zip[[#This Row],[etmaaltemperatuur]]&gt;stookgrens,jaar_zip[[#This Row],[etmaaltemperatuur]]-stookgrens,0),"")</f>
        <v>0</v>
      </c>
    </row>
    <row r="7775" spans="1:15" x14ac:dyDescent="0.25">
      <c r="A7775">
        <v>356</v>
      </c>
      <c r="B7775">
        <v>20240411</v>
      </c>
      <c r="C7775">
        <v>4.5</v>
      </c>
      <c r="D7775">
        <v>13</v>
      </c>
      <c r="E7775">
        <v>542</v>
      </c>
      <c r="F7775">
        <v>0.9</v>
      </c>
      <c r="G7775">
        <v>1030.5</v>
      </c>
      <c r="H7775">
        <v>88</v>
      </c>
      <c r="I7775" s="101" t="s">
        <v>40</v>
      </c>
      <c r="J7775" s="1">
        <f>DATEVALUE(RIGHT(jaar_zip[[#This Row],[YYYYMMDD]],2)&amp;"-"&amp;MID(jaar_zip[[#This Row],[YYYYMMDD]],5,2)&amp;"-"&amp;LEFT(jaar_zip[[#This Row],[YYYYMMDD]],4))</f>
        <v>45393</v>
      </c>
      <c r="K7775" s="101" t="str">
        <f>IF(AND(VALUE(MONTH(jaar_zip[[#This Row],[Datum]]))=1,VALUE(WEEKNUM(jaar_zip[[#This Row],[Datum]],21))&gt;51),RIGHT(YEAR(jaar_zip[[#This Row],[Datum]])-1,2),RIGHT(YEAR(jaar_zip[[#This Row],[Datum]]),2))&amp;"-"&amp; TEXT(WEEKNUM(jaar_zip[[#This Row],[Datum]],21),"00")</f>
        <v>24-15</v>
      </c>
      <c r="L7775" s="101">
        <f>MONTH(jaar_zip[[#This Row],[Datum]])</f>
        <v>4</v>
      </c>
      <c r="M7775" s="101">
        <f>IF(ISNUMBER(jaar_zip[[#This Row],[etmaaltemperatuur]]),IF(jaar_zip[[#This Row],[etmaaltemperatuur]]&lt;stookgrens,stookgrens-jaar_zip[[#This Row],[etmaaltemperatuur]],0),"")</f>
        <v>5</v>
      </c>
      <c r="N7775" s="101">
        <f>IF(ISNUMBER(jaar_zip[[#This Row],[graaddagen]]),IF(OR(MONTH(jaar_zip[[#This Row],[Datum]])=1,MONTH(jaar_zip[[#This Row],[Datum]])=2,MONTH(jaar_zip[[#This Row],[Datum]])=11,MONTH(jaar_zip[[#This Row],[Datum]])=12),1.1,IF(OR(MONTH(jaar_zip[[#This Row],[Datum]])=3,MONTH(jaar_zip[[#This Row],[Datum]])=10),1,0.8))*jaar_zip[[#This Row],[graaddagen]],"")</f>
        <v>4</v>
      </c>
      <c r="O7775" s="101">
        <f>IF(ISNUMBER(jaar_zip[[#This Row],[etmaaltemperatuur]]),IF(jaar_zip[[#This Row],[etmaaltemperatuur]]&gt;stookgrens,jaar_zip[[#This Row],[etmaaltemperatuur]]-stookgrens,0),"")</f>
        <v>0</v>
      </c>
    </row>
    <row r="7776" spans="1:15" x14ac:dyDescent="0.25">
      <c r="A7776">
        <v>356</v>
      </c>
      <c r="B7776">
        <v>20240412</v>
      </c>
      <c r="C7776">
        <v>5.5</v>
      </c>
      <c r="D7776">
        <v>15.7</v>
      </c>
      <c r="E7776">
        <v>1682</v>
      </c>
      <c r="F7776">
        <v>0</v>
      </c>
      <c r="G7776">
        <v>1029.2</v>
      </c>
      <c r="H7776">
        <v>81</v>
      </c>
      <c r="I7776" s="101" t="s">
        <v>40</v>
      </c>
      <c r="J7776" s="1">
        <f>DATEVALUE(RIGHT(jaar_zip[[#This Row],[YYYYMMDD]],2)&amp;"-"&amp;MID(jaar_zip[[#This Row],[YYYYMMDD]],5,2)&amp;"-"&amp;LEFT(jaar_zip[[#This Row],[YYYYMMDD]],4))</f>
        <v>45394</v>
      </c>
      <c r="K7776" s="101" t="str">
        <f>IF(AND(VALUE(MONTH(jaar_zip[[#This Row],[Datum]]))=1,VALUE(WEEKNUM(jaar_zip[[#This Row],[Datum]],21))&gt;51),RIGHT(YEAR(jaar_zip[[#This Row],[Datum]])-1,2),RIGHT(YEAR(jaar_zip[[#This Row],[Datum]]),2))&amp;"-"&amp; TEXT(WEEKNUM(jaar_zip[[#This Row],[Datum]],21),"00")</f>
        <v>24-15</v>
      </c>
      <c r="L7776" s="101">
        <f>MONTH(jaar_zip[[#This Row],[Datum]])</f>
        <v>4</v>
      </c>
      <c r="M7776" s="101">
        <f>IF(ISNUMBER(jaar_zip[[#This Row],[etmaaltemperatuur]]),IF(jaar_zip[[#This Row],[etmaaltemperatuur]]&lt;stookgrens,stookgrens-jaar_zip[[#This Row],[etmaaltemperatuur]],0),"")</f>
        <v>2.3000000000000007</v>
      </c>
      <c r="N7776" s="101">
        <f>IF(ISNUMBER(jaar_zip[[#This Row],[graaddagen]]),IF(OR(MONTH(jaar_zip[[#This Row],[Datum]])=1,MONTH(jaar_zip[[#This Row],[Datum]])=2,MONTH(jaar_zip[[#This Row],[Datum]])=11,MONTH(jaar_zip[[#This Row],[Datum]])=12),1.1,IF(OR(MONTH(jaar_zip[[#This Row],[Datum]])=3,MONTH(jaar_zip[[#This Row],[Datum]])=10),1,0.8))*jaar_zip[[#This Row],[graaddagen]],"")</f>
        <v>1.8400000000000007</v>
      </c>
      <c r="O7776" s="101">
        <f>IF(ISNUMBER(jaar_zip[[#This Row],[etmaaltemperatuur]]),IF(jaar_zip[[#This Row],[etmaaltemperatuur]]&gt;stookgrens,jaar_zip[[#This Row],[etmaaltemperatuur]]-stookgrens,0),"")</f>
        <v>0</v>
      </c>
    </row>
    <row r="7777" spans="1:15" x14ac:dyDescent="0.25">
      <c r="A7777">
        <v>356</v>
      </c>
      <c r="B7777">
        <v>20240413</v>
      </c>
      <c r="C7777">
        <v>4.9000000000000004</v>
      </c>
      <c r="D7777">
        <v>16.399999999999999</v>
      </c>
      <c r="E7777">
        <v>1843</v>
      </c>
      <c r="F7777">
        <v>0</v>
      </c>
      <c r="G7777">
        <v>1022.4</v>
      </c>
      <c r="H7777">
        <v>75</v>
      </c>
      <c r="I7777" s="101" t="s">
        <v>40</v>
      </c>
      <c r="J7777" s="1">
        <f>DATEVALUE(RIGHT(jaar_zip[[#This Row],[YYYYMMDD]],2)&amp;"-"&amp;MID(jaar_zip[[#This Row],[YYYYMMDD]],5,2)&amp;"-"&amp;LEFT(jaar_zip[[#This Row],[YYYYMMDD]],4))</f>
        <v>45395</v>
      </c>
      <c r="K7777" s="101" t="str">
        <f>IF(AND(VALUE(MONTH(jaar_zip[[#This Row],[Datum]]))=1,VALUE(WEEKNUM(jaar_zip[[#This Row],[Datum]],21))&gt;51),RIGHT(YEAR(jaar_zip[[#This Row],[Datum]])-1,2),RIGHT(YEAR(jaar_zip[[#This Row],[Datum]]),2))&amp;"-"&amp; TEXT(WEEKNUM(jaar_zip[[#This Row],[Datum]],21),"00")</f>
        <v>24-15</v>
      </c>
      <c r="L7777" s="101">
        <f>MONTH(jaar_zip[[#This Row],[Datum]])</f>
        <v>4</v>
      </c>
      <c r="M7777" s="101">
        <f>IF(ISNUMBER(jaar_zip[[#This Row],[etmaaltemperatuur]]),IF(jaar_zip[[#This Row],[etmaaltemperatuur]]&lt;stookgrens,stookgrens-jaar_zip[[#This Row],[etmaaltemperatuur]],0),"")</f>
        <v>1.6000000000000014</v>
      </c>
      <c r="N7777" s="101">
        <f>IF(ISNUMBER(jaar_zip[[#This Row],[graaddagen]]),IF(OR(MONTH(jaar_zip[[#This Row],[Datum]])=1,MONTH(jaar_zip[[#This Row],[Datum]])=2,MONTH(jaar_zip[[#This Row],[Datum]])=11,MONTH(jaar_zip[[#This Row],[Datum]])=12),1.1,IF(OR(MONTH(jaar_zip[[#This Row],[Datum]])=3,MONTH(jaar_zip[[#This Row],[Datum]])=10),1,0.8))*jaar_zip[[#This Row],[graaddagen]],"")</f>
        <v>1.2800000000000011</v>
      </c>
      <c r="O7777" s="101">
        <f>IF(ISNUMBER(jaar_zip[[#This Row],[etmaaltemperatuur]]),IF(jaar_zip[[#This Row],[etmaaltemperatuur]]&gt;stookgrens,jaar_zip[[#This Row],[etmaaltemperatuur]]-stookgrens,0),"")</f>
        <v>0</v>
      </c>
    </row>
    <row r="7778" spans="1:15" x14ac:dyDescent="0.25">
      <c r="A7778">
        <v>356</v>
      </c>
      <c r="B7778">
        <v>20240414</v>
      </c>
      <c r="C7778">
        <v>3.3</v>
      </c>
      <c r="D7778">
        <v>11.3</v>
      </c>
      <c r="E7778">
        <v>1610</v>
      </c>
      <c r="F7778">
        <v>0</v>
      </c>
      <c r="G7778">
        <v>1020.9</v>
      </c>
      <c r="H7778">
        <v>74</v>
      </c>
      <c r="I7778" s="101" t="s">
        <v>40</v>
      </c>
      <c r="J7778" s="1">
        <f>DATEVALUE(RIGHT(jaar_zip[[#This Row],[YYYYMMDD]],2)&amp;"-"&amp;MID(jaar_zip[[#This Row],[YYYYMMDD]],5,2)&amp;"-"&amp;LEFT(jaar_zip[[#This Row],[YYYYMMDD]],4))</f>
        <v>45396</v>
      </c>
      <c r="K7778" s="101" t="str">
        <f>IF(AND(VALUE(MONTH(jaar_zip[[#This Row],[Datum]]))=1,VALUE(WEEKNUM(jaar_zip[[#This Row],[Datum]],21))&gt;51),RIGHT(YEAR(jaar_zip[[#This Row],[Datum]])-1,2),RIGHT(YEAR(jaar_zip[[#This Row],[Datum]]),2))&amp;"-"&amp; TEXT(WEEKNUM(jaar_zip[[#This Row],[Datum]],21),"00")</f>
        <v>24-15</v>
      </c>
      <c r="L7778" s="101">
        <f>MONTH(jaar_zip[[#This Row],[Datum]])</f>
        <v>4</v>
      </c>
      <c r="M7778" s="101">
        <f>IF(ISNUMBER(jaar_zip[[#This Row],[etmaaltemperatuur]]),IF(jaar_zip[[#This Row],[etmaaltemperatuur]]&lt;stookgrens,stookgrens-jaar_zip[[#This Row],[etmaaltemperatuur]],0),"")</f>
        <v>6.6999999999999993</v>
      </c>
      <c r="N7778" s="101">
        <f>IF(ISNUMBER(jaar_zip[[#This Row],[graaddagen]]),IF(OR(MONTH(jaar_zip[[#This Row],[Datum]])=1,MONTH(jaar_zip[[#This Row],[Datum]])=2,MONTH(jaar_zip[[#This Row],[Datum]])=11,MONTH(jaar_zip[[#This Row],[Datum]])=12),1.1,IF(OR(MONTH(jaar_zip[[#This Row],[Datum]])=3,MONTH(jaar_zip[[#This Row],[Datum]])=10),1,0.8))*jaar_zip[[#This Row],[graaddagen]],"")</f>
        <v>5.3599999999999994</v>
      </c>
      <c r="O7778" s="101">
        <f>IF(ISNUMBER(jaar_zip[[#This Row],[etmaaltemperatuur]]),IF(jaar_zip[[#This Row],[etmaaltemperatuur]]&gt;stookgrens,jaar_zip[[#This Row],[etmaaltemperatuur]]-stookgrens,0),"")</f>
        <v>0</v>
      </c>
    </row>
    <row r="7779" spans="1:15" x14ac:dyDescent="0.25">
      <c r="A7779">
        <v>356</v>
      </c>
      <c r="B7779">
        <v>20240415</v>
      </c>
      <c r="C7779">
        <v>6.8</v>
      </c>
      <c r="D7779">
        <v>7.8</v>
      </c>
      <c r="E7779">
        <v>860</v>
      </c>
      <c r="F7779">
        <v>6.4</v>
      </c>
      <c r="G7779">
        <v>1005.5</v>
      </c>
      <c r="H7779">
        <v>81</v>
      </c>
      <c r="I7779" s="101" t="s">
        <v>40</v>
      </c>
      <c r="J7779" s="1">
        <f>DATEVALUE(RIGHT(jaar_zip[[#This Row],[YYYYMMDD]],2)&amp;"-"&amp;MID(jaar_zip[[#This Row],[YYYYMMDD]],5,2)&amp;"-"&amp;LEFT(jaar_zip[[#This Row],[YYYYMMDD]],4))</f>
        <v>45397</v>
      </c>
      <c r="K7779" s="101" t="str">
        <f>IF(AND(VALUE(MONTH(jaar_zip[[#This Row],[Datum]]))=1,VALUE(WEEKNUM(jaar_zip[[#This Row],[Datum]],21))&gt;51),RIGHT(YEAR(jaar_zip[[#This Row],[Datum]])-1,2),RIGHT(YEAR(jaar_zip[[#This Row],[Datum]]),2))&amp;"-"&amp; TEXT(WEEKNUM(jaar_zip[[#This Row],[Datum]],21),"00")</f>
        <v>24-16</v>
      </c>
      <c r="L7779" s="101">
        <f>MONTH(jaar_zip[[#This Row],[Datum]])</f>
        <v>4</v>
      </c>
      <c r="M7779" s="101">
        <f>IF(ISNUMBER(jaar_zip[[#This Row],[etmaaltemperatuur]]),IF(jaar_zip[[#This Row],[etmaaltemperatuur]]&lt;stookgrens,stookgrens-jaar_zip[[#This Row],[etmaaltemperatuur]],0),"")</f>
        <v>10.199999999999999</v>
      </c>
      <c r="N7779" s="101">
        <f>IF(ISNUMBER(jaar_zip[[#This Row],[graaddagen]]),IF(OR(MONTH(jaar_zip[[#This Row],[Datum]])=1,MONTH(jaar_zip[[#This Row],[Datum]])=2,MONTH(jaar_zip[[#This Row],[Datum]])=11,MONTH(jaar_zip[[#This Row],[Datum]])=12),1.1,IF(OR(MONTH(jaar_zip[[#This Row],[Datum]])=3,MONTH(jaar_zip[[#This Row],[Datum]])=10),1,0.8))*jaar_zip[[#This Row],[graaddagen]],"")</f>
        <v>8.16</v>
      </c>
      <c r="O7779" s="101">
        <f>IF(ISNUMBER(jaar_zip[[#This Row],[etmaaltemperatuur]]),IF(jaar_zip[[#This Row],[etmaaltemperatuur]]&gt;stookgrens,jaar_zip[[#This Row],[etmaaltemperatuur]]-stookgrens,0),"")</f>
        <v>0</v>
      </c>
    </row>
    <row r="7780" spans="1:15" x14ac:dyDescent="0.25">
      <c r="A7780">
        <v>356</v>
      </c>
      <c r="B7780">
        <v>20240416</v>
      </c>
      <c r="C7780">
        <v>6.8</v>
      </c>
      <c r="D7780">
        <v>7.7</v>
      </c>
      <c r="E7780">
        <v>1132</v>
      </c>
      <c r="F7780">
        <v>9.1999999999999993</v>
      </c>
      <c r="G7780">
        <v>1004.8</v>
      </c>
      <c r="H7780">
        <v>84</v>
      </c>
      <c r="I7780" s="101" t="s">
        <v>40</v>
      </c>
      <c r="J7780" s="1">
        <f>DATEVALUE(RIGHT(jaar_zip[[#This Row],[YYYYMMDD]],2)&amp;"-"&amp;MID(jaar_zip[[#This Row],[YYYYMMDD]],5,2)&amp;"-"&amp;LEFT(jaar_zip[[#This Row],[YYYYMMDD]],4))</f>
        <v>45398</v>
      </c>
      <c r="K7780" s="101" t="str">
        <f>IF(AND(VALUE(MONTH(jaar_zip[[#This Row],[Datum]]))=1,VALUE(WEEKNUM(jaar_zip[[#This Row],[Datum]],21))&gt;51),RIGHT(YEAR(jaar_zip[[#This Row],[Datum]])-1,2),RIGHT(YEAR(jaar_zip[[#This Row],[Datum]]),2))&amp;"-"&amp; TEXT(WEEKNUM(jaar_zip[[#This Row],[Datum]],21),"00")</f>
        <v>24-16</v>
      </c>
      <c r="L7780" s="101">
        <f>MONTH(jaar_zip[[#This Row],[Datum]])</f>
        <v>4</v>
      </c>
      <c r="M7780" s="101">
        <f>IF(ISNUMBER(jaar_zip[[#This Row],[etmaaltemperatuur]]),IF(jaar_zip[[#This Row],[etmaaltemperatuur]]&lt;stookgrens,stookgrens-jaar_zip[[#This Row],[etmaaltemperatuur]],0),"")</f>
        <v>10.3</v>
      </c>
      <c r="N7780" s="101">
        <f>IF(ISNUMBER(jaar_zip[[#This Row],[graaddagen]]),IF(OR(MONTH(jaar_zip[[#This Row],[Datum]])=1,MONTH(jaar_zip[[#This Row],[Datum]])=2,MONTH(jaar_zip[[#This Row],[Datum]])=11,MONTH(jaar_zip[[#This Row],[Datum]])=12),1.1,IF(OR(MONTH(jaar_zip[[#This Row],[Datum]])=3,MONTH(jaar_zip[[#This Row],[Datum]])=10),1,0.8))*jaar_zip[[#This Row],[graaddagen]],"")</f>
        <v>8.24</v>
      </c>
      <c r="O7780" s="101">
        <f>IF(ISNUMBER(jaar_zip[[#This Row],[etmaaltemperatuur]]),IF(jaar_zip[[#This Row],[etmaaltemperatuur]]&gt;stookgrens,jaar_zip[[#This Row],[etmaaltemperatuur]]-stookgrens,0),"")</f>
        <v>0</v>
      </c>
    </row>
    <row r="7781" spans="1:15" x14ac:dyDescent="0.25">
      <c r="A7781">
        <v>356</v>
      </c>
      <c r="B7781">
        <v>20240417</v>
      </c>
      <c r="C7781">
        <v>2.8</v>
      </c>
      <c r="D7781">
        <v>5.3</v>
      </c>
      <c r="E7781">
        <v>1103</v>
      </c>
      <c r="F7781">
        <v>7.5</v>
      </c>
      <c r="G7781">
        <v>1012.4</v>
      </c>
      <c r="H7781">
        <v>88</v>
      </c>
      <c r="I7781" s="101" t="s">
        <v>40</v>
      </c>
      <c r="J7781" s="1">
        <f>DATEVALUE(RIGHT(jaar_zip[[#This Row],[YYYYMMDD]],2)&amp;"-"&amp;MID(jaar_zip[[#This Row],[YYYYMMDD]],5,2)&amp;"-"&amp;LEFT(jaar_zip[[#This Row],[YYYYMMDD]],4))</f>
        <v>45399</v>
      </c>
      <c r="K7781" s="101" t="str">
        <f>IF(AND(VALUE(MONTH(jaar_zip[[#This Row],[Datum]]))=1,VALUE(WEEKNUM(jaar_zip[[#This Row],[Datum]],21))&gt;51),RIGHT(YEAR(jaar_zip[[#This Row],[Datum]])-1,2),RIGHT(YEAR(jaar_zip[[#This Row],[Datum]]),2))&amp;"-"&amp; TEXT(WEEKNUM(jaar_zip[[#This Row],[Datum]],21),"00")</f>
        <v>24-16</v>
      </c>
      <c r="L7781" s="101">
        <f>MONTH(jaar_zip[[#This Row],[Datum]])</f>
        <v>4</v>
      </c>
      <c r="M7781" s="101">
        <f>IF(ISNUMBER(jaar_zip[[#This Row],[etmaaltemperatuur]]),IF(jaar_zip[[#This Row],[etmaaltemperatuur]]&lt;stookgrens,stookgrens-jaar_zip[[#This Row],[etmaaltemperatuur]],0),"")</f>
        <v>12.7</v>
      </c>
      <c r="N7781" s="101">
        <f>IF(ISNUMBER(jaar_zip[[#This Row],[graaddagen]]),IF(OR(MONTH(jaar_zip[[#This Row],[Datum]])=1,MONTH(jaar_zip[[#This Row],[Datum]])=2,MONTH(jaar_zip[[#This Row],[Datum]])=11,MONTH(jaar_zip[[#This Row],[Datum]])=12),1.1,IF(OR(MONTH(jaar_zip[[#This Row],[Datum]])=3,MONTH(jaar_zip[[#This Row],[Datum]])=10),1,0.8))*jaar_zip[[#This Row],[graaddagen]],"")</f>
        <v>10.16</v>
      </c>
      <c r="O7781" s="101">
        <f>IF(ISNUMBER(jaar_zip[[#This Row],[etmaaltemperatuur]]),IF(jaar_zip[[#This Row],[etmaaltemperatuur]]&gt;stookgrens,jaar_zip[[#This Row],[etmaaltemperatuur]]-stookgrens,0),"")</f>
        <v>0</v>
      </c>
    </row>
    <row r="7782" spans="1:15" x14ac:dyDescent="0.25">
      <c r="A7782">
        <v>356</v>
      </c>
      <c r="B7782">
        <v>20240418</v>
      </c>
      <c r="C7782">
        <v>3.7</v>
      </c>
      <c r="D7782">
        <v>7.4</v>
      </c>
      <c r="E7782">
        <v>1903</v>
      </c>
      <c r="F7782">
        <v>1.5</v>
      </c>
      <c r="G7782">
        <v>1018.6</v>
      </c>
      <c r="H7782">
        <v>80</v>
      </c>
      <c r="I7782" s="101" t="s">
        <v>40</v>
      </c>
      <c r="J7782" s="1">
        <f>DATEVALUE(RIGHT(jaar_zip[[#This Row],[YYYYMMDD]],2)&amp;"-"&amp;MID(jaar_zip[[#This Row],[YYYYMMDD]],5,2)&amp;"-"&amp;LEFT(jaar_zip[[#This Row],[YYYYMMDD]],4))</f>
        <v>45400</v>
      </c>
      <c r="K7782" s="101" t="str">
        <f>IF(AND(VALUE(MONTH(jaar_zip[[#This Row],[Datum]]))=1,VALUE(WEEKNUM(jaar_zip[[#This Row],[Datum]],21))&gt;51),RIGHT(YEAR(jaar_zip[[#This Row],[Datum]])-1,2),RIGHT(YEAR(jaar_zip[[#This Row],[Datum]]),2))&amp;"-"&amp; TEXT(WEEKNUM(jaar_zip[[#This Row],[Datum]],21),"00")</f>
        <v>24-16</v>
      </c>
      <c r="L7782" s="101">
        <f>MONTH(jaar_zip[[#This Row],[Datum]])</f>
        <v>4</v>
      </c>
      <c r="M7782" s="101">
        <f>IF(ISNUMBER(jaar_zip[[#This Row],[etmaaltemperatuur]]),IF(jaar_zip[[#This Row],[etmaaltemperatuur]]&lt;stookgrens,stookgrens-jaar_zip[[#This Row],[etmaaltemperatuur]],0),"")</f>
        <v>10.6</v>
      </c>
      <c r="N7782" s="101">
        <f>IF(ISNUMBER(jaar_zip[[#This Row],[graaddagen]]),IF(OR(MONTH(jaar_zip[[#This Row],[Datum]])=1,MONTH(jaar_zip[[#This Row],[Datum]])=2,MONTH(jaar_zip[[#This Row],[Datum]])=11,MONTH(jaar_zip[[#This Row],[Datum]])=12),1.1,IF(OR(MONTH(jaar_zip[[#This Row],[Datum]])=3,MONTH(jaar_zip[[#This Row],[Datum]])=10),1,0.8))*jaar_zip[[#This Row],[graaddagen]],"")</f>
        <v>8.48</v>
      </c>
      <c r="O7782" s="101">
        <f>IF(ISNUMBER(jaar_zip[[#This Row],[etmaaltemperatuur]]),IF(jaar_zip[[#This Row],[etmaaltemperatuur]]&gt;stookgrens,jaar_zip[[#This Row],[etmaaltemperatuur]]-stookgrens,0),"")</f>
        <v>0</v>
      </c>
    </row>
    <row r="7783" spans="1:15" x14ac:dyDescent="0.25">
      <c r="A7783">
        <v>356</v>
      </c>
      <c r="B7783">
        <v>20240419</v>
      </c>
      <c r="C7783">
        <v>7.7</v>
      </c>
      <c r="D7783">
        <v>8.6</v>
      </c>
      <c r="E7783">
        <v>1424</v>
      </c>
      <c r="F7783">
        <v>11.5</v>
      </c>
      <c r="G7783">
        <v>1011.2</v>
      </c>
      <c r="H7783">
        <v>85</v>
      </c>
      <c r="I7783" s="101" t="s">
        <v>40</v>
      </c>
      <c r="J7783" s="1">
        <f>DATEVALUE(RIGHT(jaar_zip[[#This Row],[YYYYMMDD]],2)&amp;"-"&amp;MID(jaar_zip[[#This Row],[YYYYMMDD]],5,2)&amp;"-"&amp;LEFT(jaar_zip[[#This Row],[YYYYMMDD]],4))</f>
        <v>45401</v>
      </c>
      <c r="K7783" s="101" t="str">
        <f>IF(AND(VALUE(MONTH(jaar_zip[[#This Row],[Datum]]))=1,VALUE(WEEKNUM(jaar_zip[[#This Row],[Datum]],21))&gt;51),RIGHT(YEAR(jaar_zip[[#This Row],[Datum]])-1,2),RIGHT(YEAR(jaar_zip[[#This Row],[Datum]]),2))&amp;"-"&amp; TEXT(WEEKNUM(jaar_zip[[#This Row],[Datum]],21),"00")</f>
        <v>24-16</v>
      </c>
      <c r="L7783" s="101">
        <f>MONTH(jaar_zip[[#This Row],[Datum]])</f>
        <v>4</v>
      </c>
      <c r="M7783" s="101">
        <f>IF(ISNUMBER(jaar_zip[[#This Row],[etmaaltemperatuur]]),IF(jaar_zip[[#This Row],[etmaaltemperatuur]]&lt;stookgrens,stookgrens-jaar_zip[[#This Row],[etmaaltemperatuur]],0),"")</f>
        <v>9.4</v>
      </c>
      <c r="N7783" s="101">
        <f>IF(ISNUMBER(jaar_zip[[#This Row],[graaddagen]]),IF(OR(MONTH(jaar_zip[[#This Row],[Datum]])=1,MONTH(jaar_zip[[#This Row],[Datum]])=2,MONTH(jaar_zip[[#This Row],[Datum]])=11,MONTH(jaar_zip[[#This Row],[Datum]])=12),1.1,IF(OR(MONTH(jaar_zip[[#This Row],[Datum]])=3,MONTH(jaar_zip[[#This Row],[Datum]])=10),1,0.8))*jaar_zip[[#This Row],[graaddagen]],"")</f>
        <v>7.5200000000000005</v>
      </c>
      <c r="O7783" s="101">
        <f>IF(ISNUMBER(jaar_zip[[#This Row],[etmaaltemperatuur]]),IF(jaar_zip[[#This Row],[etmaaltemperatuur]]&gt;stookgrens,jaar_zip[[#This Row],[etmaaltemperatuur]]-stookgrens,0),"")</f>
        <v>0</v>
      </c>
    </row>
    <row r="7784" spans="1:15" x14ac:dyDescent="0.25">
      <c r="A7784">
        <v>356</v>
      </c>
      <c r="B7784">
        <v>20240420</v>
      </c>
      <c r="C7784">
        <v>5.4</v>
      </c>
      <c r="D7784">
        <v>7.4</v>
      </c>
      <c r="E7784">
        <v>1582</v>
      </c>
      <c r="F7784">
        <v>0.1</v>
      </c>
      <c r="G7784">
        <v>1021.6</v>
      </c>
      <c r="H7784">
        <v>77</v>
      </c>
      <c r="I7784" s="101" t="s">
        <v>40</v>
      </c>
      <c r="J7784" s="1">
        <f>DATEVALUE(RIGHT(jaar_zip[[#This Row],[YYYYMMDD]],2)&amp;"-"&amp;MID(jaar_zip[[#This Row],[YYYYMMDD]],5,2)&amp;"-"&amp;LEFT(jaar_zip[[#This Row],[YYYYMMDD]],4))</f>
        <v>45402</v>
      </c>
      <c r="K7784" s="101" t="str">
        <f>IF(AND(VALUE(MONTH(jaar_zip[[#This Row],[Datum]]))=1,VALUE(WEEKNUM(jaar_zip[[#This Row],[Datum]],21))&gt;51),RIGHT(YEAR(jaar_zip[[#This Row],[Datum]])-1,2),RIGHT(YEAR(jaar_zip[[#This Row],[Datum]]),2))&amp;"-"&amp; TEXT(WEEKNUM(jaar_zip[[#This Row],[Datum]],21),"00")</f>
        <v>24-16</v>
      </c>
      <c r="L7784" s="101">
        <f>MONTH(jaar_zip[[#This Row],[Datum]])</f>
        <v>4</v>
      </c>
      <c r="M7784" s="101">
        <f>IF(ISNUMBER(jaar_zip[[#This Row],[etmaaltemperatuur]]),IF(jaar_zip[[#This Row],[etmaaltemperatuur]]&lt;stookgrens,stookgrens-jaar_zip[[#This Row],[etmaaltemperatuur]],0),"")</f>
        <v>10.6</v>
      </c>
      <c r="N7784" s="101">
        <f>IF(ISNUMBER(jaar_zip[[#This Row],[graaddagen]]),IF(OR(MONTH(jaar_zip[[#This Row],[Datum]])=1,MONTH(jaar_zip[[#This Row],[Datum]])=2,MONTH(jaar_zip[[#This Row],[Datum]])=11,MONTH(jaar_zip[[#This Row],[Datum]])=12),1.1,IF(OR(MONTH(jaar_zip[[#This Row],[Datum]])=3,MONTH(jaar_zip[[#This Row],[Datum]])=10),1,0.8))*jaar_zip[[#This Row],[graaddagen]],"")</f>
        <v>8.48</v>
      </c>
      <c r="O7784" s="101">
        <f>IF(ISNUMBER(jaar_zip[[#This Row],[etmaaltemperatuur]]),IF(jaar_zip[[#This Row],[etmaaltemperatuur]]&gt;stookgrens,jaar_zip[[#This Row],[etmaaltemperatuur]]-stookgrens,0),"")</f>
        <v>0</v>
      </c>
    </row>
    <row r="7785" spans="1:15" x14ac:dyDescent="0.25">
      <c r="A7785">
        <v>356</v>
      </c>
      <c r="B7785">
        <v>20240421</v>
      </c>
      <c r="C7785">
        <v>4.2</v>
      </c>
      <c r="D7785">
        <v>6</v>
      </c>
      <c r="E7785">
        <v>1760</v>
      </c>
      <c r="F7785">
        <v>1.4</v>
      </c>
      <c r="G7785">
        <v>1025</v>
      </c>
      <c r="H7785">
        <v>79</v>
      </c>
      <c r="I7785" s="101" t="s">
        <v>40</v>
      </c>
      <c r="J7785" s="1">
        <f>DATEVALUE(RIGHT(jaar_zip[[#This Row],[YYYYMMDD]],2)&amp;"-"&amp;MID(jaar_zip[[#This Row],[YYYYMMDD]],5,2)&amp;"-"&amp;LEFT(jaar_zip[[#This Row],[YYYYMMDD]],4))</f>
        <v>45403</v>
      </c>
      <c r="K7785" s="101" t="str">
        <f>IF(AND(VALUE(MONTH(jaar_zip[[#This Row],[Datum]]))=1,VALUE(WEEKNUM(jaar_zip[[#This Row],[Datum]],21))&gt;51),RIGHT(YEAR(jaar_zip[[#This Row],[Datum]])-1,2),RIGHT(YEAR(jaar_zip[[#This Row],[Datum]]),2))&amp;"-"&amp; TEXT(WEEKNUM(jaar_zip[[#This Row],[Datum]],21),"00")</f>
        <v>24-16</v>
      </c>
      <c r="L7785" s="101">
        <f>MONTH(jaar_zip[[#This Row],[Datum]])</f>
        <v>4</v>
      </c>
      <c r="M7785" s="101">
        <f>IF(ISNUMBER(jaar_zip[[#This Row],[etmaaltemperatuur]]),IF(jaar_zip[[#This Row],[etmaaltemperatuur]]&lt;stookgrens,stookgrens-jaar_zip[[#This Row],[etmaaltemperatuur]],0),"")</f>
        <v>12</v>
      </c>
      <c r="N7785" s="101">
        <f>IF(ISNUMBER(jaar_zip[[#This Row],[graaddagen]]),IF(OR(MONTH(jaar_zip[[#This Row],[Datum]])=1,MONTH(jaar_zip[[#This Row],[Datum]])=2,MONTH(jaar_zip[[#This Row],[Datum]])=11,MONTH(jaar_zip[[#This Row],[Datum]])=12),1.1,IF(OR(MONTH(jaar_zip[[#This Row],[Datum]])=3,MONTH(jaar_zip[[#This Row],[Datum]])=10),1,0.8))*jaar_zip[[#This Row],[graaddagen]],"")</f>
        <v>9.6000000000000014</v>
      </c>
      <c r="O7785" s="101">
        <f>IF(ISNUMBER(jaar_zip[[#This Row],[etmaaltemperatuur]]),IF(jaar_zip[[#This Row],[etmaaltemperatuur]]&gt;stookgrens,jaar_zip[[#This Row],[etmaaltemperatuur]]-stookgrens,0),"")</f>
        <v>0</v>
      </c>
    </row>
    <row r="7786" spans="1:15" x14ac:dyDescent="0.25">
      <c r="A7786">
        <v>356</v>
      </c>
      <c r="B7786">
        <v>20240422</v>
      </c>
      <c r="C7786">
        <v>2.7</v>
      </c>
      <c r="D7786">
        <v>5.2</v>
      </c>
      <c r="E7786">
        <v>1690</v>
      </c>
      <c r="F7786">
        <v>2.4</v>
      </c>
      <c r="G7786">
        <v>1025</v>
      </c>
      <c r="H7786">
        <v>72</v>
      </c>
      <c r="I7786" s="101" t="s">
        <v>40</v>
      </c>
      <c r="J7786" s="1">
        <f>DATEVALUE(RIGHT(jaar_zip[[#This Row],[YYYYMMDD]],2)&amp;"-"&amp;MID(jaar_zip[[#This Row],[YYYYMMDD]],5,2)&amp;"-"&amp;LEFT(jaar_zip[[#This Row],[YYYYMMDD]],4))</f>
        <v>45404</v>
      </c>
      <c r="K7786" s="101" t="str">
        <f>IF(AND(VALUE(MONTH(jaar_zip[[#This Row],[Datum]]))=1,VALUE(WEEKNUM(jaar_zip[[#This Row],[Datum]],21))&gt;51),RIGHT(YEAR(jaar_zip[[#This Row],[Datum]])-1,2),RIGHT(YEAR(jaar_zip[[#This Row],[Datum]]),2))&amp;"-"&amp; TEXT(WEEKNUM(jaar_zip[[#This Row],[Datum]],21),"00")</f>
        <v>24-17</v>
      </c>
      <c r="L7786" s="101">
        <f>MONTH(jaar_zip[[#This Row],[Datum]])</f>
        <v>4</v>
      </c>
      <c r="M7786" s="101">
        <f>IF(ISNUMBER(jaar_zip[[#This Row],[etmaaltemperatuur]]),IF(jaar_zip[[#This Row],[etmaaltemperatuur]]&lt;stookgrens,stookgrens-jaar_zip[[#This Row],[etmaaltemperatuur]],0),"")</f>
        <v>12.8</v>
      </c>
      <c r="N7786" s="101">
        <f>IF(ISNUMBER(jaar_zip[[#This Row],[graaddagen]]),IF(OR(MONTH(jaar_zip[[#This Row],[Datum]])=1,MONTH(jaar_zip[[#This Row],[Datum]])=2,MONTH(jaar_zip[[#This Row],[Datum]])=11,MONTH(jaar_zip[[#This Row],[Datum]])=12),1.1,IF(OR(MONTH(jaar_zip[[#This Row],[Datum]])=3,MONTH(jaar_zip[[#This Row],[Datum]])=10),1,0.8))*jaar_zip[[#This Row],[graaddagen]],"")</f>
        <v>10.240000000000002</v>
      </c>
      <c r="O7786" s="101">
        <f>IF(ISNUMBER(jaar_zip[[#This Row],[etmaaltemperatuur]]),IF(jaar_zip[[#This Row],[etmaaltemperatuur]]&gt;stookgrens,jaar_zip[[#This Row],[etmaaltemperatuur]]-stookgrens,0),"")</f>
        <v>0</v>
      </c>
    </row>
    <row r="7787" spans="1:15" x14ac:dyDescent="0.25">
      <c r="A7787">
        <v>356</v>
      </c>
      <c r="B7787">
        <v>20240423</v>
      </c>
      <c r="C7787">
        <v>3</v>
      </c>
      <c r="D7787">
        <v>5.6</v>
      </c>
      <c r="E7787">
        <v>2066</v>
      </c>
      <c r="F7787">
        <v>2.1</v>
      </c>
      <c r="G7787">
        <v>1019.2</v>
      </c>
      <c r="H7787">
        <v>75</v>
      </c>
      <c r="I7787" s="101" t="s">
        <v>40</v>
      </c>
      <c r="J7787" s="1">
        <f>DATEVALUE(RIGHT(jaar_zip[[#This Row],[YYYYMMDD]],2)&amp;"-"&amp;MID(jaar_zip[[#This Row],[YYYYMMDD]],5,2)&amp;"-"&amp;LEFT(jaar_zip[[#This Row],[YYYYMMDD]],4))</f>
        <v>45405</v>
      </c>
      <c r="K7787" s="101" t="str">
        <f>IF(AND(VALUE(MONTH(jaar_zip[[#This Row],[Datum]]))=1,VALUE(WEEKNUM(jaar_zip[[#This Row],[Datum]],21))&gt;51),RIGHT(YEAR(jaar_zip[[#This Row],[Datum]])-1,2),RIGHT(YEAR(jaar_zip[[#This Row],[Datum]]),2))&amp;"-"&amp; TEXT(WEEKNUM(jaar_zip[[#This Row],[Datum]],21),"00")</f>
        <v>24-17</v>
      </c>
      <c r="L7787" s="101">
        <f>MONTH(jaar_zip[[#This Row],[Datum]])</f>
        <v>4</v>
      </c>
      <c r="M7787" s="101">
        <f>IF(ISNUMBER(jaar_zip[[#This Row],[etmaaltemperatuur]]),IF(jaar_zip[[#This Row],[etmaaltemperatuur]]&lt;stookgrens,stookgrens-jaar_zip[[#This Row],[etmaaltemperatuur]],0),"")</f>
        <v>12.4</v>
      </c>
      <c r="N7787" s="101">
        <f>IF(ISNUMBER(jaar_zip[[#This Row],[graaddagen]]),IF(OR(MONTH(jaar_zip[[#This Row],[Datum]])=1,MONTH(jaar_zip[[#This Row],[Datum]])=2,MONTH(jaar_zip[[#This Row],[Datum]])=11,MONTH(jaar_zip[[#This Row],[Datum]])=12),1.1,IF(OR(MONTH(jaar_zip[[#This Row],[Datum]])=3,MONTH(jaar_zip[[#This Row],[Datum]])=10),1,0.8))*jaar_zip[[#This Row],[graaddagen]],"")</f>
        <v>9.9200000000000017</v>
      </c>
      <c r="O7787" s="101">
        <f>IF(ISNUMBER(jaar_zip[[#This Row],[etmaaltemperatuur]]),IF(jaar_zip[[#This Row],[etmaaltemperatuur]]&gt;stookgrens,jaar_zip[[#This Row],[etmaaltemperatuur]]-stookgrens,0),"")</f>
        <v>0</v>
      </c>
    </row>
    <row r="7788" spans="1:15" x14ac:dyDescent="0.25">
      <c r="A7788">
        <v>356</v>
      </c>
      <c r="B7788">
        <v>20240424</v>
      </c>
      <c r="C7788">
        <v>4.9000000000000004</v>
      </c>
      <c r="D7788">
        <v>5.7</v>
      </c>
      <c r="E7788">
        <v>1890</v>
      </c>
      <c r="F7788">
        <v>1.8</v>
      </c>
      <c r="G7788">
        <v>1009.9</v>
      </c>
      <c r="H7788">
        <v>84</v>
      </c>
      <c r="I7788" s="101" t="s">
        <v>40</v>
      </c>
      <c r="J7788" s="1">
        <f>DATEVALUE(RIGHT(jaar_zip[[#This Row],[YYYYMMDD]],2)&amp;"-"&amp;MID(jaar_zip[[#This Row],[YYYYMMDD]],5,2)&amp;"-"&amp;LEFT(jaar_zip[[#This Row],[YYYYMMDD]],4))</f>
        <v>45406</v>
      </c>
      <c r="K7788" s="101" t="str">
        <f>IF(AND(VALUE(MONTH(jaar_zip[[#This Row],[Datum]]))=1,VALUE(WEEKNUM(jaar_zip[[#This Row],[Datum]],21))&gt;51),RIGHT(YEAR(jaar_zip[[#This Row],[Datum]])-1,2),RIGHT(YEAR(jaar_zip[[#This Row],[Datum]]),2))&amp;"-"&amp; TEXT(WEEKNUM(jaar_zip[[#This Row],[Datum]],21),"00")</f>
        <v>24-17</v>
      </c>
      <c r="L7788" s="101">
        <f>MONTH(jaar_zip[[#This Row],[Datum]])</f>
        <v>4</v>
      </c>
      <c r="M7788" s="101">
        <f>IF(ISNUMBER(jaar_zip[[#This Row],[etmaaltemperatuur]]),IF(jaar_zip[[#This Row],[etmaaltemperatuur]]&lt;stookgrens,stookgrens-jaar_zip[[#This Row],[etmaaltemperatuur]],0),"")</f>
        <v>12.3</v>
      </c>
      <c r="N7788" s="101">
        <f>IF(ISNUMBER(jaar_zip[[#This Row],[graaddagen]]),IF(OR(MONTH(jaar_zip[[#This Row],[Datum]])=1,MONTH(jaar_zip[[#This Row],[Datum]])=2,MONTH(jaar_zip[[#This Row],[Datum]])=11,MONTH(jaar_zip[[#This Row],[Datum]])=12),1.1,IF(OR(MONTH(jaar_zip[[#This Row],[Datum]])=3,MONTH(jaar_zip[[#This Row],[Datum]])=10),1,0.8))*jaar_zip[[#This Row],[graaddagen]],"")</f>
        <v>9.8400000000000016</v>
      </c>
      <c r="O7788" s="101">
        <f>IF(ISNUMBER(jaar_zip[[#This Row],[etmaaltemperatuur]]),IF(jaar_zip[[#This Row],[etmaaltemperatuur]]&gt;stookgrens,jaar_zip[[#This Row],[etmaaltemperatuur]]-stookgrens,0),"")</f>
        <v>0</v>
      </c>
    </row>
    <row r="7789" spans="1:15" x14ac:dyDescent="0.25">
      <c r="A7789">
        <v>356</v>
      </c>
      <c r="B7789">
        <v>20240425</v>
      </c>
      <c r="C7789">
        <v>3.9</v>
      </c>
      <c r="D7789">
        <v>6.3</v>
      </c>
      <c r="E7789">
        <v>1158</v>
      </c>
      <c r="F7789">
        <v>8.9</v>
      </c>
      <c r="G7789">
        <v>1004.5</v>
      </c>
      <c r="H7789">
        <v>83</v>
      </c>
      <c r="I7789" s="101" t="s">
        <v>40</v>
      </c>
      <c r="J7789" s="1">
        <f>DATEVALUE(RIGHT(jaar_zip[[#This Row],[YYYYMMDD]],2)&amp;"-"&amp;MID(jaar_zip[[#This Row],[YYYYMMDD]],5,2)&amp;"-"&amp;LEFT(jaar_zip[[#This Row],[YYYYMMDD]],4))</f>
        <v>45407</v>
      </c>
      <c r="K7789" s="101" t="str">
        <f>IF(AND(VALUE(MONTH(jaar_zip[[#This Row],[Datum]]))=1,VALUE(WEEKNUM(jaar_zip[[#This Row],[Datum]],21))&gt;51),RIGHT(YEAR(jaar_zip[[#This Row],[Datum]])-1,2),RIGHT(YEAR(jaar_zip[[#This Row],[Datum]]),2))&amp;"-"&amp; TEXT(WEEKNUM(jaar_zip[[#This Row],[Datum]],21),"00")</f>
        <v>24-17</v>
      </c>
      <c r="L7789" s="101">
        <f>MONTH(jaar_zip[[#This Row],[Datum]])</f>
        <v>4</v>
      </c>
      <c r="M7789" s="101">
        <f>IF(ISNUMBER(jaar_zip[[#This Row],[etmaaltemperatuur]]),IF(jaar_zip[[#This Row],[etmaaltemperatuur]]&lt;stookgrens,stookgrens-jaar_zip[[#This Row],[etmaaltemperatuur]],0),"")</f>
        <v>11.7</v>
      </c>
      <c r="N7789" s="101">
        <f>IF(ISNUMBER(jaar_zip[[#This Row],[graaddagen]]),IF(OR(MONTH(jaar_zip[[#This Row],[Datum]])=1,MONTH(jaar_zip[[#This Row],[Datum]])=2,MONTH(jaar_zip[[#This Row],[Datum]])=11,MONTH(jaar_zip[[#This Row],[Datum]])=12),1.1,IF(OR(MONTH(jaar_zip[[#This Row],[Datum]])=3,MONTH(jaar_zip[[#This Row],[Datum]])=10),1,0.8))*jaar_zip[[#This Row],[graaddagen]],"")</f>
        <v>9.36</v>
      </c>
      <c r="O7789" s="101">
        <f>IF(ISNUMBER(jaar_zip[[#This Row],[etmaaltemperatuur]]),IF(jaar_zip[[#This Row],[etmaaltemperatuur]]&gt;stookgrens,jaar_zip[[#This Row],[etmaaltemperatuur]]-stookgrens,0),"")</f>
        <v>0</v>
      </c>
    </row>
    <row r="7790" spans="1:15" x14ac:dyDescent="0.25">
      <c r="A7790">
        <v>356</v>
      </c>
      <c r="B7790">
        <v>20240426</v>
      </c>
      <c r="C7790">
        <v>2.5</v>
      </c>
      <c r="D7790">
        <v>8.9</v>
      </c>
      <c r="E7790">
        <v>2091</v>
      </c>
      <c r="F7790">
        <v>0.7</v>
      </c>
      <c r="G7790">
        <v>1004</v>
      </c>
      <c r="H7790">
        <v>78</v>
      </c>
      <c r="I7790" s="101" t="s">
        <v>40</v>
      </c>
      <c r="J7790" s="1">
        <f>DATEVALUE(RIGHT(jaar_zip[[#This Row],[YYYYMMDD]],2)&amp;"-"&amp;MID(jaar_zip[[#This Row],[YYYYMMDD]],5,2)&amp;"-"&amp;LEFT(jaar_zip[[#This Row],[YYYYMMDD]],4))</f>
        <v>45408</v>
      </c>
      <c r="K7790" s="101" t="str">
        <f>IF(AND(VALUE(MONTH(jaar_zip[[#This Row],[Datum]]))=1,VALUE(WEEKNUM(jaar_zip[[#This Row],[Datum]],21))&gt;51),RIGHT(YEAR(jaar_zip[[#This Row],[Datum]])-1,2),RIGHT(YEAR(jaar_zip[[#This Row],[Datum]]),2))&amp;"-"&amp; TEXT(WEEKNUM(jaar_zip[[#This Row],[Datum]],21),"00")</f>
        <v>24-17</v>
      </c>
      <c r="L7790" s="101">
        <f>MONTH(jaar_zip[[#This Row],[Datum]])</f>
        <v>4</v>
      </c>
      <c r="M7790" s="101">
        <f>IF(ISNUMBER(jaar_zip[[#This Row],[etmaaltemperatuur]]),IF(jaar_zip[[#This Row],[etmaaltemperatuur]]&lt;stookgrens,stookgrens-jaar_zip[[#This Row],[etmaaltemperatuur]],0),"")</f>
        <v>9.1</v>
      </c>
      <c r="N7790" s="101">
        <f>IF(ISNUMBER(jaar_zip[[#This Row],[graaddagen]]),IF(OR(MONTH(jaar_zip[[#This Row],[Datum]])=1,MONTH(jaar_zip[[#This Row],[Datum]])=2,MONTH(jaar_zip[[#This Row],[Datum]])=11,MONTH(jaar_zip[[#This Row],[Datum]])=12),1.1,IF(OR(MONTH(jaar_zip[[#This Row],[Datum]])=3,MONTH(jaar_zip[[#This Row],[Datum]])=10),1,0.8))*jaar_zip[[#This Row],[graaddagen]],"")</f>
        <v>7.28</v>
      </c>
      <c r="O7790" s="101">
        <f>IF(ISNUMBER(jaar_zip[[#This Row],[etmaaltemperatuur]]),IF(jaar_zip[[#This Row],[etmaaltemperatuur]]&gt;stookgrens,jaar_zip[[#This Row],[etmaaltemperatuur]]-stookgrens,0),"")</f>
        <v>0</v>
      </c>
    </row>
    <row r="7791" spans="1:15" x14ac:dyDescent="0.25">
      <c r="A7791">
        <v>356</v>
      </c>
      <c r="B7791">
        <v>20240427</v>
      </c>
      <c r="C7791">
        <v>3.3</v>
      </c>
      <c r="D7791">
        <v>11.9</v>
      </c>
      <c r="E7791">
        <v>1220</v>
      </c>
      <c r="F7791">
        <v>0.9</v>
      </c>
      <c r="G7791">
        <v>1004.6</v>
      </c>
      <c r="H7791">
        <v>82</v>
      </c>
      <c r="I7791" s="101" t="s">
        <v>40</v>
      </c>
      <c r="J7791" s="1">
        <f>DATEVALUE(RIGHT(jaar_zip[[#This Row],[YYYYMMDD]],2)&amp;"-"&amp;MID(jaar_zip[[#This Row],[YYYYMMDD]],5,2)&amp;"-"&amp;LEFT(jaar_zip[[#This Row],[YYYYMMDD]],4))</f>
        <v>45409</v>
      </c>
      <c r="K7791" s="101" t="str">
        <f>IF(AND(VALUE(MONTH(jaar_zip[[#This Row],[Datum]]))=1,VALUE(WEEKNUM(jaar_zip[[#This Row],[Datum]],21))&gt;51),RIGHT(YEAR(jaar_zip[[#This Row],[Datum]])-1,2),RIGHT(YEAR(jaar_zip[[#This Row],[Datum]]),2))&amp;"-"&amp; TEXT(WEEKNUM(jaar_zip[[#This Row],[Datum]],21),"00")</f>
        <v>24-17</v>
      </c>
      <c r="L7791" s="101">
        <f>MONTH(jaar_zip[[#This Row],[Datum]])</f>
        <v>4</v>
      </c>
      <c r="M7791" s="101">
        <f>IF(ISNUMBER(jaar_zip[[#This Row],[etmaaltemperatuur]]),IF(jaar_zip[[#This Row],[etmaaltemperatuur]]&lt;stookgrens,stookgrens-jaar_zip[[#This Row],[etmaaltemperatuur]],0),"")</f>
        <v>6.1</v>
      </c>
      <c r="N7791" s="101">
        <f>IF(ISNUMBER(jaar_zip[[#This Row],[graaddagen]]),IF(OR(MONTH(jaar_zip[[#This Row],[Datum]])=1,MONTH(jaar_zip[[#This Row],[Datum]])=2,MONTH(jaar_zip[[#This Row],[Datum]])=11,MONTH(jaar_zip[[#This Row],[Datum]])=12),1.1,IF(OR(MONTH(jaar_zip[[#This Row],[Datum]])=3,MONTH(jaar_zip[[#This Row],[Datum]])=10),1,0.8))*jaar_zip[[#This Row],[graaddagen]],"")</f>
        <v>4.88</v>
      </c>
      <c r="O7791" s="101">
        <f>IF(ISNUMBER(jaar_zip[[#This Row],[etmaaltemperatuur]]),IF(jaar_zip[[#This Row],[etmaaltemperatuur]]&gt;stookgrens,jaar_zip[[#This Row],[etmaaltemperatuur]]-stookgrens,0),"")</f>
        <v>0</v>
      </c>
    </row>
    <row r="7792" spans="1:15" x14ac:dyDescent="0.25">
      <c r="A7792">
        <v>356</v>
      </c>
      <c r="B7792">
        <v>20240428</v>
      </c>
      <c r="C7792">
        <v>5.7</v>
      </c>
      <c r="D7792">
        <v>11.9</v>
      </c>
      <c r="E7792">
        <v>1061</v>
      </c>
      <c r="F7792">
        <v>0.3</v>
      </c>
      <c r="G7792">
        <v>1008.5</v>
      </c>
      <c r="H7792">
        <v>74</v>
      </c>
      <c r="I7792" s="101" t="s">
        <v>40</v>
      </c>
      <c r="J7792" s="1">
        <f>DATEVALUE(RIGHT(jaar_zip[[#This Row],[YYYYMMDD]],2)&amp;"-"&amp;MID(jaar_zip[[#This Row],[YYYYMMDD]],5,2)&amp;"-"&amp;LEFT(jaar_zip[[#This Row],[YYYYMMDD]],4))</f>
        <v>45410</v>
      </c>
      <c r="K7792" s="101" t="str">
        <f>IF(AND(VALUE(MONTH(jaar_zip[[#This Row],[Datum]]))=1,VALUE(WEEKNUM(jaar_zip[[#This Row],[Datum]],21))&gt;51),RIGHT(YEAR(jaar_zip[[#This Row],[Datum]])-1,2),RIGHT(YEAR(jaar_zip[[#This Row],[Datum]]),2))&amp;"-"&amp; TEXT(WEEKNUM(jaar_zip[[#This Row],[Datum]],21),"00")</f>
        <v>24-17</v>
      </c>
      <c r="L7792" s="101">
        <f>MONTH(jaar_zip[[#This Row],[Datum]])</f>
        <v>4</v>
      </c>
      <c r="M7792" s="101">
        <f>IF(ISNUMBER(jaar_zip[[#This Row],[etmaaltemperatuur]]),IF(jaar_zip[[#This Row],[etmaaltemperatuur]]&lt;stookgrens,stookgrens-jaar_zip[[#This Row],[etmaaltemperatuur]],0),"")</f>
        <v>6.1</v>
      </c>
      <c r="N7792" s="101">
        <f>IF(ISNUMBER(jaar_zip[[#This Row],[graaddagen]]),IF(OR(MONTH(jaar_zip[[#This Row],[Datum]])=1,MONTH(jaar_zip[[#This Row],[Datum]])=2,MONTH(jaar_zip[[#This Row],[Datum]])=11,MONTH(jaar_zip[[#This Row],[Datum]])=12),1.1,IF(OR(MONTH(jaar_zip[[#This Row],[Datum]])=3,MONTH(jaar_zip[[#This Row],[Datum]])=10),1,0.8))*jaar_zip[[#This Row],[graaddagen]],"")</f>
        <v>4.88</v>
      </c>
      <c r="O7792" s="101">
        <f>IF(ISNUMBER(jaar_zip[[#This Row],[etmaaltemperatuur]]),IF(jaar_zip[[#This Row],[etmaaltemperatuur]]&gt;stookgrens,jaar_zip[[#This Row],[etmaaltemperatuur]]-stookgrens,0),"")</f>
        <v>0</v>
      </c>
    </row>
    <row r="7793" spans="1:15" x14ac:dyDescent="0.25">
      <c r="A7793">
        <v>356</v>
      </c>
      <c r="B7793">
        <v>20240429</v>
      </c>
      <c r="C7793">
        <v>2.6</v>
      </c>
      <c r="D7793">
        <v>12.8</v>
      </c>
      <c r="E7793">
        <v>1666</v>
      </c>
      <c r="F7793">
        <v>0</v>
      </c>
      <c r="G7793">
        <v>1018.6</v>
      </c>
      <c r="H7793">
        <v>74</v>
      </c>
      <c r="I7793" s="101" t="s">
        <v>40</v>
      </c>
      <c r="J7793" s="1">
        <f>DATEVALUE(RIGHT(jaar_zip[[#This Row],[YYYYMMDD]],2)&amp;"-"&amp;MID(jaar_zip[[#This Row],[YYYYMMDD]],5,2)&amp;"-"&amp;LEFT(jaar_zip[[#This Row],[YYYYMMDD]],4))</f>
        <v>45411</v>
      </c>
      <c r="K7793" s="101" t="str">
        <f>IF(AND(VALUE(MONTH(jaar_zip[[#This Row],[Datum]]))=1,VALUE(WEEKNUM(jaar_zip[[#This Row],[Datum]],21))&gt;51),RIGHT(YEAR(jaar_zip[[#This Row],[Datum]])-1,2),RIGHT(YEAR(jaar_zip[[#This Row],[Datum]]),2))&amp;"-"&amp; TEXT(WEEKNUM(jaar_zip[[#This Row],[Datum]],21),"00")</f>
        <v>24-18</v>
      </c>
      <c r="L7793" s="101">
        <f>MONTH(jaar_zip[[#This Row],[Datum]])</f>
        <v>4</v>
      </c>
      <c r="M7793" s="101">
        <f>IF(ISNUMBER(jaar_zip[[#This Row],[etmaaltemperatuur]]),IF(jaar_zip[[#This Row],[etmaaltemperatuur]]&lt;stookgrens,stookgrens-jaar_zip[[#This Row],[etmaaltemperatuur]],0),"")</f>
        <v>5.1999999999999993</v>
      </c>
      <c r="N7793" s="101">
        <f>IF(ISNUMBER(jaar_zip[[#This Row],[graaddagen]]),IF(OR(MONTH(jaar_zip[[#This Row],[Datum]])=1,MONTH(jaar_zip[[#This Row],[Datum]])=2,MONTH(jaar_zip[[#This Row],[Datum]])=11,MONTH(jaar_zip[[#This Row],[Datum]])=12),1.1,IF(OR(MONTH(jaar_zip[[#This Row],[Datum]])=3,MONTH(jaar_zip[[#This Row],[Datum]])=10),1,0.8))*jaar_zip[[#This Row],[graaddagen]],"")</f>
        <v>4.1599999999999993</v>
      </c>
      <c r="O7793" s="101">
        <f>IF(ISNUMBER(jaar_zip[[#This Row],[etmaaltemperatuur]]),IF(jaar_zip[[#This Row],[etmaaltemperatuur]]&gt;stookgrens,jaar_zip[[#This Row],[etmaaltemperatuur]]-stookgrens,0),"")</f>
        <v>0</v>
      </c>
    </row>
    <row r="7794" spans="1:15" x14ac:dyDescent="0.25">
      <c r="A7794">
        <v>356</v>
      </c>
      <c r="B7794">
        <v>20240430</v>
      </c>
      <c r="C7794">
        <v>2.6</v>
      </c>
      <c r="D7794">
        <v>16.399999999999999</v>
      </c>
      <c r="E7794">
        <v>1974</v>
      </c>
      <c r="F7794">
        <v>0.1</v>
      </c>
      <c r="G7794">
        <v>1014.7</v>
      </c>
      <c r="H7794">
        <v>79</v>
      </c>
      <c r="I7794" s="101" t="s">
        <v>40</v>
      </c>
      <c r="J7794" s="1">
        <f>DATEVALUE(RIGHT(jaar_zip[[#This Row],[YYYYMMDD]],2)&amp;"-"&amp;MID(jaar_zip[[#This Row],[YYYYMMDD]],5,2)&amp;"-"&amp;LEFT(jaar_zip[[#This Row],[YYYYMMDD]],4))</f>
        <v>45412</v>
      </c>
      <c r="K7794" s="101" t="str">
        <f>IF(AND(VALUE(MONTH(jaar_zip[[#This Row],[Datum]]))=1,VALUE(WEEKNUM(jaar_zip[[#This Row],[Datum]],21))&gt;51),RIGHT(YEAR(jaar_zip[[#This Row],[Datum]])-1,2),RIGHT(YEAR(jaar_zip[[#This Row],[Datum]]),2))&amp;"-"&amp; TEXT(WEEKNUM(jaar_zip[[#This Row],[Datum]],21),"00")</f>
        <v>24-18</v>
      </c>
      <c r="L7794" s="101">
        <f>MONTH(jaar_zip[[#This Row],[Datum]])</f>
        <v>4</v>
      </c>
      <c r="M7794" s="101">
        <f>IF(ISNUMBER(jaar_zip[[#This Row],[etmaaltemperatuur]]),IF(jaar_zip[[#This Row],[etmaaltemperatuur]]&lt;stookgrens,stookgrens-jaar_zip[[#This Row],[etmaaltemperatuur]],0),"")</f>
        <v>1.6000000000000014</v>
      </c>
      <c r="N7794" s="101">
        <f>IF(ISNUMBER(jaar_zip[[#This Row],[graaddagen]]),IF(OR(MONTH(jaar_zip[[#This Row],[Datum]])=1,MONTH(jaar_zip[[#This Row],[Datum]])=2,MONTH(jaar_zip[[#This Row],[Datum]])=11,MONTH(jaar_zip[[#This Row],[Datum]])=12),1.1,IF(OR(MONTH(jaar_zip[[#This Row],[Datum]])=3,MONTH(jaar_zip[[#This Row],[Datum]])=10),1,0.8))*jaar_zip[[#This Row],[graaddagen]],"")</f>
        <v>1.2800000000000011</v>
      </c>
      <c r="O7794" s="101">
        <f>IF(ISNUMBER(jaar_zip[[#This Row],[etmaaltemperatuur]]),IF(jaar_zip[[#This Row],[etmaaltemperatuur]]&gt;stookgrens,jaar_zip[[#This Row],[etmaaltemperatuur]]-stookgrens,0),"")</f>
        <v>0</v>
      </c>
    </row>
    <row r="7795" spans="1:15" x14ac:dyDescent="0.25">
      <c r="A7795">
        <v>356</v>
      </c>
      <c r="B7795">
        <v>20240501</v>
      </c>
      <c r="C7795">
        <v>3</v>
      </c>
      <c r="D7795">
        <v>19.3</v>
      </c>
      <c r="E7795">
        <v>2349</v>
      </c>
      <c r="F7795">
        <v>1.2</v>
      </c>
      <c r="G7795">
        <v>1005.8</v>
      </c>
      <c r="H7795">
        <v>77</v>
      </c>
      <c r="I7795" s="101" t="s">
        <v>40</v>
      </c>
      <c r="J7795" s="1">
        <f>DATEVALUE(RIGHT(jaar_zip[[#This Row],[YYYYMMDD]],2)&amp;"-"&amp;MID(jaar_zip[[#This Row],[YYYYMMDD]],5,2)&amp;"-"&amp;LEFT(jaar_zip[[#This Row],[YYYYMMDD]],4))</f>
        <v>45413</v>
      </c>
      <c r="K7795" s="101" t="str">
        <f>IF(AND(VALUE(MONTH(jaar_zip[[#This Row],[Datum]]))=1,VALUE(WEEKNUM(jaar_zip[[#This Row],[Datum]],21))&gt;51),RIGHT(YEAR(jaar_zip[[#This Row],[Datum]])-1,2),RIGHT(YEAR(jaar_zip[[#This Row],[Datum]]),2))&amp;"-"&amp; TEXT(WEEKNUM(jaar_zip[[#This Row],[Datum]],21),"00")</f>
        <v>24-18</v>
      </c>
      <c r="L7795" s="101">
        <f>MONTH(jaar_zip[[#This Row],[Datum]])</f>
        <v>5</v>
      </c>
      <c r="M7795" s="101">
        <f>IF(ISNUMBER(jaar_zip[[#This Row],[etmaaltemperatuur]]),IF(jaar_zip[[#This Row],[etmaaltemperatuur]]&lt;stookgrens,stookgrens-jaar_zip[[#This Row],[etmaaltemperatuur]],0),"")</f>
        <v>0</v>
      </c>
      <c r="N7795" s="101">
        <f>IF(ISNUMBER(jaar_zip[[#This Row],[graaddagen]]),IF(OR(MONTH(jaar_zip[[#This Row],[Datum]])=1,MONTH(jaar_zip[[#This Row],[Datum]])=2,MONTH(jaar_zip[[#This Row],[Datum]])=11,MONTH(jaar_zip[[#This Row],[Datum]])=12),1.1,IF(OR(MONTH(jaar_zip[[#This Row],[Datum]])=3,MONTH(jaar_zip[[#This Row],[Datum]])=10),1,0.8))*jaar_zip[[#This Row],[graaddagen]],"")</f>
        <v>0</v>
      </c>
      <c r="O7795" s="101">
        <f>IF(ISNUMBER(jaar_zip[[#This Row],[etmaaltemperatuur]]),IF(jaar_zip[[#This Row],[etmaaltemperatuur]]&gt;stookgrens,jaar_zip[[#This Row],[etmaaltemperatuur]]-stookgrens,0),"")</f>
        <v>1.3000000000000007</v>
      </c>
    </row>
    <row r="7796" spans="1:15" x14ac:dyDescent="0.25">
      <c r="A7796">
        <v>356</v>
      </c>
      <c r="B7796">
        <v>20240502</v>
      </c>
      <c r="C7796">
        <v>4.5</v>
      </c>
      <c r="D7796">
        <v>17.600000000000001</v>
      </c>
      <c r="E7796">
        <v>2327</v>
      </c>
      <c r="F7796">
        <v>10.5</v>
      </c>
      <c r="G7796">
        <v>1000.1</v>
      </c>
      <c r="H7796">
        <v>78</v>
      </c>
      <c r="I7796" s="101" t="s">
        <v>40</v>
      </c>
      <c r="J7796" s="1">
        <f>DATEVALUE(RIGHT(jaar_zip[[#This Row],[YYYYMMDD]],2)&amp;"-"&amp;MID(jaar_zip[[#This Row],[YYYYMMDD]],5,2)&amp;"-"&amp;LEFT(jaar_zip[[#This Row],[YYYYMMDD]],4))</f>
        <v>45414</v>
      </c>
      <c r="K7796" s="101" t="str">
        <f>IF(AND(VALUE(MONTH(jaar_zip[[#This Row],[Datum]]))=1,VALUE(WEEKNUM(jaar_zip[[#This Row],[Datum]],21))&gt;51),RIGHT(YEAR(jaar_zip[[#This Row],[Datum]])-1,2),RIGHT(YEAR(jaar_zip[[#This Row],[Datum]]),2))&amp;"-"&amp; TEXT(WEEKNUM(jaar_zip[[#This Row],[Datum]],21),"00")</f>
        <v>24-18</v>
      </c>
      <c r="L7796" s="101">
        <f>MONTH(jaar_zip[[#This Row],[Datum]])</f>
        <v>5</v>
      </c>
      <c r="M7796" s="101">
        <f>IF(ISNUMBER(jaar_zip[[#This Row],[etmaaltemperatuur]]),IF(jaar_zip[[#This Row],[etmaaltemperatuur]]&lt;stookgrens,stookgrens-jaar_zip[[#This Row],[etmaaltemperatuur]],0),"")</f>
        <v>0.39999999999999858</v>
      </c>
      <c r="N7796" s="101">
        <f>IF(ISNUMBER(jaar_zip[[#This Row],[graaddagen]]),IF(OR(MONTH(jaar_zip[[#This Row],[Datum]])=1,MONTH(jaar_zip[[#This Row],[Datum]])=2,MONTH(jaar_zip[[#This Row],[Datum]])=11,MONTH(jaar_zip[[#This Row],[Datum]])=12),1.1,IF(OR(MONTH(jaar_zip[[#This Row],[Datum]])=3,MONTH(jaar_zip[[#This Row],[Datum]])=10),1,0.8))*jaar_zip[[#This Row],[graaddagen]],"")</f>
        <v>0.3199999999999989</v>
      </c>
      <c r="O7796" s="101">
        <f>IF(ISNUMBER(jaar_zip[[#This Row],[etmaaltemperatuur]]),IF(jaar_zip[[#This Row],[etmaaltemperatuur]]&gt;stookgrens,jaar_zip[[#This Row],[etmaaltemperatuur]]-stookgrens,0),"")</f>
        <v>0</v>
      </c>
    </row>
    <row r="7797" spans="1:15" x14ac:dyDescent="0.25">
      <c r="A7797">
        <v>356</v>
      </c>
      <c r="B7797">
        <v>20240503</v>
      </c>
      <c r="C7797">
        <v>5</v>
      </c>
      <c r="D7797">
        <v>11.3</v>
      </c>
      <c r="E7797">
        <v>608</v>
      </c>
      <c r="F7797">
        <v>11.2</v>
      </c>
      <c r="G7797">
        <v>1009.4</v>
      </c>
      <c r="H7797">
        <v>91</v>
      </c>
      <c r="I7797" s="101" t="s">
        <v>40</v>
      </c>
      <c r="J7797" s="1">
        <f>DATEVALUE(RIGHT(jaar_zip[[#This Row],[YYYYMMDD]],2)&amp;"-"&amp;MID(jaar_zip[[#This Row],[YYYYMMDD]],5,2)&amp;"-"&amp;LEFT(jaar_zip[[#This Row],[YYYYMMDD]],4))</f>
        <v>45415</v>
      </c>
      <c r="K7797" s="101" t="str">
        <f>IF(AND(VALUE(MONTH(jaar_zip[[#This Row],[Datum]]))=1,VALUE(WEEKNUM(jaar_zip[[#This Row],[Datum]],21))&gt;51),RIGHT(YEAR(jaar_zip[[#This Row],[Datum]])-1,2),RIGHT(YEAR(jaar_zip[[#This Row],[Datum]]),2))&amp;"-"&amp; TEXT(WEEKNUM(jaar_zip[[#This Row],[Datum]],21),"00")</f>
        <v>24-18</v>
      </c>
      <c r="L7797" s="101">
        <f>MONTH(jaar_zip[[#This Row],[Datum]])</f>
        <v>5</v>
      </c>
      <c r="M7797" s="101">
        <f>IF(ISNUMBER(jaar_zip[[#This Row],[etmaaltemperatuur]]),IF(jaar_zip[[#This Row],[etmaaltemperatuur]]&lt;stookgrens,stookgrens-jaar_zip[[#This Row],[etmaaltemperatuur]],0),"")</f>
        <v>6.6999999999999993</v>
      </c>
      <c r="N7797" s="101">
        <f>IF(ISNUMBER(jaar_zip[[#This Row],[graaddagen]]),IF(OR(MONTH(jaar_zip[[#This Row],[Datum]])=1,MONTH(jaar_zip[[#This Row],[Datum]])=2,MONTH(jaar_zip[[#This Row],[Datum]])=11,MONTH(jaar_zip[[#This Row],[Datum]])=12),1.1,IF(OR(MONTH(jaar_zip[[#This Row],[Datum]])=3,MONTH(jaar_zip[[#This Row],[Datum]])=10),1,0.8))*jaar_zip[[#This Row],[graaddagen]],"")</f>
        <v>5.3599999999999994</v>
      </c>
      <c r="O7797" s="101">
        <f>IF(ISNUMBER(jaar_zip[[#This Row],[etmaaltemperatuur]]),IF(jaar_zip[[#This Row],[etmaaltemperatuur]]&gt;stookgrens,jaar_zip[[#This Row],[etmaaltemperatuur]]-stookgrens,0),"")</f>
        <v>0</v>
      </c>
    </row>
    <row r="7798" spans="1:15" x14ac:dyDescent="0.25">
      <c r="A7798">
        <v>356</v>
      </c>
      <c r="B7798">
        <v>20240504</v>
      </c>
      <c r="C7798">
        <v>2.4</v>
      </c>
      <c r="D7798">
        <v>11.2</v>
      </c>
      <c r="E7798">
        <v>1532</v>
      </c>
      <c r="F7798">
        <v>9.9</v>
      </c>
      <c r="G7798">
        <v>1012.6</v>
      </c>
      <c r="H7798">
        <v>88</v>
      </c>
      <c r="I7798" s="101" t="s">
        <v>40</v>
      </c>
      <c r="J7798" s="1">
        <f>DATEVALUE(RIGHT(jaar_zip[[#This Row],[YYYYMMDD]],2)&amp;"-"&amp;MID(jaar_zip[[#This Row],[YYYYMMDD]],5,2)&amp;"-"&amp;LEFT(jaar_zip[[#This Row],[YYYYMMDD]],4))</f>
        <v>45416</v>
      </c>
      <c r="K7798" s="101" t="str">
        <f>IF(AND(VALUE(MONTH(jaar_zip[[#This Row],[Datum]]))=1,VALUE(WEEKNUM(jaar_zip[[#This Row],[Datum]],21))&gt;51),RIGHT(YEAR(jaar_zip[[#This Row],[Datum]])-1,2),RIGHT(YEAR(jaar_zip[[#This Row],[Datum]]),2))&amp;"-"&amp; TEXT(WEEKNUM(jaar_zip[[#This Row],[Datum]],21),"00")</f>
        <v>24-18</v>
      </c>
      <c r="L7798" s="101">
        <f>MONTH(jaar_zip[[#This Row],[Datum]])</f>
        <v>5</v>
      </c>
      <c r="M7798" s="101">
        <f>IF(ISNUMBER(jaar_zip[[#This Row],[etmaaltemperatuur]]),IF(jaar_zip[[#This Row],[etmaaltemperatuur]]&lt;stookgrens,stookgrens-jaar_zip[[#This Row],[etmaaltemperatuur]],0),"")</f>
        <v>6.8000000000000007</v>
      </c>
      <c r="N7798" s="101">
        <f>IF(ISNUMBER(jaar_zip[[#This Row],[graaddagen]]),IF(OR(MONTH(jaar_zip[[#This Row],[Datum]])=1,MONTH(jaar_zip[[#This Row],[Datum]])=2,MONTH(jaar_zip[[#This Row],[Datum]])=11,MONTH(jaar_zip[[#This Row],[Datum]])=12),1.1,IF(OR(MONTH(jaar_zip[[#This Row],[Datum]])=3,MONTH(jaar_zip[[#This Row],[Datum]])=10),1,0.8))*jaar_zip[[#This Row],[graaddagen]],"")</f>
        <v>5.4400000000000013</v>
      </c>
      <c r="O7798" s="101">
        <f>IF(ISNUMBER(jaar_zip[[#This Row],[etmaaltemperatuur]]),IF(jaar_zip[[#This Row],[etmaaltemperatuur]]&gt;stookgrens,jaar_zip[[#This Row],[etmaaltemperatuur]]-stookgrens,0),"")</f>
        <v>0</v>
      </c>
    </row>
    <row r="7799" spans="1:15" x14ac:dyDescent="0.25">
      <c r="A7799">
        <v>356</v>
      </c>
      <c r="B7799">
        <v>20240505</v>
      </c>
      <c r="C7799">
        <v>2.4</v>
      </c>
      <c r="D7799">
        <v>12.8</v>
      </c>
      <c r="E7799">
        <v>2006</v>
      </c>
      <c r="F7799">
        <v>0</v>
      </c>
      <c r="G7799">
        <v>1009</v>
      </c>
      <c r="H7799">
        <v>81</v>
      </c>
      <c r="I7799" s="101" t="s">
        <v>40</v>
      </c>
      <c r="J7799" s="1">
        <f>DATEVALUE(RIGHT(jaar_zip[[#This Row],[YYYYMMDD]],2)&amp;"-"&amp;MID(jaar_zip[[#This Row],[YYYYMMDD]],5,2)&amp;"-"&amp;LEFT(jaar_zip[[#This Row],[YYYYMMDD]],4))</f>
        <v>45417</v>
      </c>
      <c r="K7799" s="101" t="str">
        <f>IF(AND(VALUE(MONTH(jaar_zip[[#This Row],[Datum]]))=1,VALUE(WEEKNUM(jaar_zip[[#This Row],[Datum]],21))&gt;51),RIGHT(YEAR(jaar_zip[[#This Row],[Datum]])-1,2),RIGHT(YEAR(jaar_zip[[#This Row],[Datum]]),2))&amp;"-"&amp; TEXT(WEEKNUM(jaar_zip[[#This Row],[Datum]],21),"00")</f>
        <v>24-18</v>
      </c>
      <c r="L7799" s="101">
        <f>MONTH(jaar_zip[[#This Row],[Datum]])</f>
        <v>5</v>
      </c>
      <c r="M7799" s="101">
        <f>IF(ISNUMBER(jaar_zip[[#This Row],[etmaaltemperatuur]]),IF(jaar_zip[[#This Row],[etmaaltemperatuur]]&lt;stookgrens,stookgrens-jaar_zip[[#This Row],[etmaaltemperatuur]],0),"")</f>
        <v>5.1999999999999993</v>
      </c>
      <c r="N7799" s="101">
        <f>IF(ISNUMBER(jaar_zip[[#This Row],[graaddagen]]),IF(OR(MONTH(jaar_zip[[#This Row],[Datum]])=1,MONTH(jaar_zip[[#This Row],[Datum]])=2,MONTH(jaar_zip[[#This Row],[Datum]])=11,MONTH(jaar_zip[[#This Row],[Datum]])=12),1.1,IF(OR(MONTH(jaar_zip[[#This Row],[Datum]])=3,MONTH(jaar_zip[[#This Row],[Datum]])=10),1,0.8))*jaar_zip[[#This Row],[graaddagen]],"")</f>
        <v>4.1599999999999993</v>
      </c>
      <c r="O7799" s="101">
        <f>IF(ISNUMBER(jaar_zip[[#This Row],[etmaaltemperatuur]]),IF(jaar_zip[[#This Row],[etmaaltemperatuur]]&gt;stookgrens,jaar_zip[[#This Row],[etmaaltemperatuur]]-stookgrens,0),"")</f>
        <v>0</v>
      </c>
    </row>
    <row r="7800" spans="1:15" x14ac:dyDescent="0.25">
      <c r="A7800">
        <v>356</v>
      </c>
      <c r="B7800">
        <v>20240506</v>
      </c>
      <c r="C7800">
        <v>2.2999999999999998</v>
      </c>
      <c r="D7800">
        <v>14.2</v>
      </c>
      <c r="E7800">
        <v>1221</v>
      </c>
      <c r="F7800">
        <v>0.1</v>
      </c>
      <c r="G7800">
        <v>1009</v>
      </c>
      <c r="H7800">
        <v>82</v>
      </c>
      <c r="I7800" s="101" t="s">
        <v>40</v>
      </c>
      <c r="J7800" s="1">
        <f>DATEVALUE(RIGHT(jaar_zip[[#This Row],[YYYYMMDD]],2)&amp;"-"&amp;MID(jaar_zip[[#This Row],[YYYYMMDD]],5,2)&amp;"-"&amp;LEFT(jaar_zip[[#This Row],[YYYYMMDD]],4))</f>
        <v>45418</v>
      </c>
      <c r="K7800" s="101" t="str">
        <f>IF(AND(VALUE(MONTH(jaar_zip[[#This Row],[Datum]]))=1,VALUE(WEEKNUM(jaar_zip[[#This Row],[Datum]],21))&gt;51),RIGHT(YEAR(jaar_zip[[#This Row],[Datum]])-1,2),RIGHT(YEAR(jaar_zip[[#This Row],[Datum]]),2))&amp;"-"&amp; TEXT(WEEKNUM(jaar_zip[[#This Row],[Datum]],21),"00")</f>
        <v>24-19</v>
      </c>
      <c r="L7800" s="101">
        <f>MONTH(jaar_zip[[#This Row],[Datum]])</f>
        <v>5</v>
      </c>
      <c r="M7800" s="101">
        <f>IF(ISNUMBER(jaar_zip[[#This Row],[etmaaltemperatuur]]),IF(jaar_zip[[#This Row],[etmaaltemperatuur]]&lt;stookgrens,stookgrens-jaar_zip[[#This Row],[etmaaltemperatuur]],0),"")</f>
        <v>3.8000000000000007</v>
      </c>
      <c r="N7800" s="101">
        <f>IF(ISNUMBER(jaar_zip[[#This Row],[graaddagen]]),IF(OR(MONTH(jaar_zip[[#This Row],[Datum]])=1,MONTH(jaar_zip[[#This Row],[Datum]])=2,MONTH(jaar_zip[[#This Row],[Datum]])=11,MONTH(jaar_zip[[#This Row],[Datum]])=12),1.1,IF(OR(MONTH(jaar_zip[[#This Row],[Datum]])=3,MONTH(jaar_zip[[#This Row],[Datum]])=10),1,0.8))*jaar_zip[[#This Row],[graaddagen]],"")</f>
        <v>3.0400000000000009</v>
      </c>
      <c r="O7800" s="101">
        <f>IF(ISNUMBER(jaar_zip[[#This Row],[etmaaltemperatuur]]),IF(jaar_zip[[#This Row],[etmaaltemperatuur]]&gt;stookgrens,jaar_zip[[#This Row],[etmaaltemperatuur]]-stookgrens,0),"")</f>
        <v>0</v>
      </c>
    </row>
    <row r="7801" spans="1:15" x14ac:dyDescent="0.25">
      <c r="A7801">
        <v>356</v>
      </c>
      <c r="B7801">
        <v>20240507</v>
      </c>
      <c r="C7801">
        <v>3</v>
      </c>
      <c r="D7801">
        <v>14.5</v>
      </c>
      <c r="E7801">
        <v>2428</v>
      </c>
      <c r="F7801">
        <v>0</v>
      </c>
      <c r="G7801">
        <v>1019.8</v>
      </c>
      <c r="H7801">
        <v>75</v>
      </c>
      <c r="I7801" s="101" t="s">
        <v>40</v>
      </c>
      <c r="J7801" s="1">
        <f>DATEVALUE(RIGHT(jaar_zip[[#This Row],[YYYYMMDD]],2)&amp;"-"&amp;MID(jaar_zip[[#This Row],[YYYYMMDD]],5,2)&amp;"-"&amp;LEFT(jaar_zip[[#This Row],[YYYYMMDD]],4))</f>
        <v>45419</v>
      </c>
      <c r="K7801" s="101" t="str">
        <f>IF(AND(VALUE(MONTH(jaar_zip[[#This Row],[Datum]]))=1,VALUE(WEEKNUM(jaar_zip[[#This Row],[Datum]],21))&gt;51),RIGHT(YEAR(jaar_zip[[#This Row],[Datum]])-1,2),RIGHT(YEAR(jaar_zip[[#This Row],[Datum]]),2))&amp;"-"&amp; TEXT(WEEKNUM(jaar_zip[[#This Row],[Datum]],21),"00")</f>
        <v>24-19</v>
      </c>
      <c r="L7801" s="101">
        <f>MONTH(jaar_zip[[#This Row],[Datum]])</f>
        <v>5</v>
      </c>
      <c r="M7801" s="101">
        <f>IF(ISNUMBER(jaar_zip[[#This Row],[etmaaltemperatuur]]),IF(jaar_zip[[#This Row],[etmaaltemperatuur]]&lt;stookgrens,stookgrens-jaar_zip[[#This Row],[etmaaltemperatuur]],0),"")</f>
        <v>3.5</v>
      </c>
      <c r="N7801" s="101">
        <f>IF(ISNUMBER(jaar_zip[[#This Row],[graaddagen]]),IF(OR(MONTH(jaar_zip[[#This Row],[Datum]])=1,MONTH(jaar_zip[[#This Row],[Datum]])=2,MONTH(jaar_zip[[#This Row],[Datum]])=11,MONTH(jaar_zip[[#This Row],[Datum]])=12),1.1,IF(OR(MONTH(jaar_zip[[#This Row],[Datum]])=3,MONTH(jaar_zip[[#This Row],[Datum]])=10),1,0.8))*jaar_zip[[#This Row],[graaddagen]],"")</f>
        <v>2.8000000000000003</v>
      </c>
      <c r="O7801" s="101">
        <f>IF(ISNUMBER(jaar_zip[[#This Row],[etmaaltemperatuur]]),IF(jaar_zip[[#This Row],[etmaaltemperatuur]]&gt;stookgrens,jaar_zip[[#This Row],[etmaaltemperatuur]]-stookgrens,0),"")</f>
        <v>0</v>
      </c>
    </row>
    <row r="7802" spans="1:15" x14ac:dyDescent="0.25">
      <c r="A7802">
        <v>356</v>
      </c>
      <c r="B7802">
        <v>20240508</v>
      </c>
      <c r="C7802">
        <v>2</v>
      </c>
      <c r="D7802">
        <v>12.1</v>
      </c>
      <c r="E7802">
        <v>862</v>
      </c>
      <c r="F7802">
        <v>0</v>
      </c>
      <c r="G7802">
        <v>1027.5999999999999</v>
      </c>
      <c r="H7802">
        <v>86</v>
      </c>
      <c r="I7802" s="101" t="s">
        <v>40</v>
      </c>
      <c r="J7802" s="1">
        <f>DATEVALUE(RIGHT(jaar_zip[[#This Row],[YYYYMMDD]],2)&amp;"-"&amp;MID(jaar_zip[[#This Row],[YYYYMMDD]],5,2)&amp;"-"&amp;LEFT(jaar_zip[[#This Row],[YYYYMMDD]],4))</f>
        <v>45420</v>
      </c>
      <c r="K7802" s="101" t="str">
        <f>IF(AND(VALUE(MONTH(jaar_zip[[#This Row],[Datum]]))=1,VALUE(WEEKNUM(jaar_zip[[#This Row],[Datum]],21))&gt;51),RIGHT(YEAR(jaar_zip[[#This Row],[Datum]])-1,2),RIGHT(YEAR(jaar_zip[[#This Row],[Datum]]),2))&amp;"-"&amp; TEXT(WEEKNUM(jaar_zip[[#This Row],[Datum]],21),"00")</f>
        <v>24-19</v>
      </c>
      <c r="L7802" s="101">
        <f>MONTH(jaar_zip[[#This Row],[Datum]])</f>
        <v>5</v>
      </c>
      <c r="M7802" s="101">
        <f>IF(ISNUMBER(jaar_zip[[#This Row],[etmaaltemperatuur]]),IF(jaar_zip[[#This Row],[etmaaltemperatuur]]&lt;stookgrens,stookgrens-jaar_zip[[#This Row],[etmaaltemperatuur]],0),"")</f>
        <v>5.9</v>
      </c>
      <c r="N7802" s="101">
        <f>IF(ISNUMBER(jaar_zip[[#This Row],[graaddagen]]),IF(OR(MONTH(jaar_zip[[#This Row],[Datum]])=1,MONTH(jaar_zip[[#This Row],[Datum]])=2,MONTH(jaar_zip[[#This Row],[Datum]])=11,MONTH(jaar_zip[[#This Row],[Datum]])=12),1.1,IF(OR(MONTH(jaar_zip[[#This Row],[Datum]])=3,MONTH(jaar_zip[[#This Row],[Datum]])=10),1,0.8))*jaar_zip[[#This Row],[graaddagen]],"")</f>
        <v>4.7200000000000006</v>
      </c>
      <c r="O7802" s="101">
        <f>IF(ISNUMBER(jaar_zip[[#This Row],[etmaaltemperatuur]]),IF(jaar_zip[[#This Row],[etmaaltemperatuur]]&gt;stookgrens,jaar_zip[[#This Row],[etmaaltemperatuur]]-stookgrens,0),"")</f>
        <v>0</v>
      </c>
    </row>
    <row r="7803" spans="1:15" x14ac:dyDescent="0.25">
      <c r="A7803">
        <v>356</v>
      </c>
      <c r="B7803">
        <v>20240509</v>
      </c>
      <c r="C7803">
        <v>1.4</v>
      </c>
      <c r="D7803">
        <v>13.7</v>
      </c>
      <c r="E7803">
        <v>2059</v>
      </c>
      <c r="F7803">
        <v>0</v>
      </c>
      <c r="G7803">
        <v>1026.9000000000001</v>
      </c>
      <c r="H7803">
        <v>81</v>
      </c>
      <c r="I7803" s="101" t="s">
        <v>40</v>
      </c>
      <c r="J7803" s="1">
        <f>DATEVALUE(RIGHT(jaar_zip[[#This Row],[YYYYMMDD]],2)&amp;"-"&amp;MID(jaar_zip[[#This Row],[YYYYMMDD]],5,2)&amp;"-"&amp;LEFT(jaar_zip[[#This Row],[YYYYMMDD]],4))</f>
        <v>45421</v>
      </c>
      <c r="K7803" s="101" t="str">
        <f>IF(AND(VALUE(MONTH(jaar_zip[[#This Row],[Datum]]))=1,VALUE(WEEKNUM(jaar_zip[[#This Row],[Datum]],21))&gt;51),RIGHT(YEAR(jaar_zip[[#This Row],[Datum]])-1,2),RIGHT(YEAR(jaar_zip[[#This Row],[Datum]]),2))&amp;"-"&amp; TEXT(WEEKNUM(jaar_zip[[#This Row],[Datum]],21),"00")</f>
        <v>24-19</v>
      </c>
      <c r="L7803" s="101">
        <f>MONTH(jaar_zip[[#This Row],[Datum]])</f>
        <v>5</v>
      </c>
      <c r="M7803" s="101">
        <f>IF(ISNUMBER(jaar_zip[[#This Row],[etmaaltemperatuur]]),IF(jaar_zip[[#This Row],[etmaaltemperatuur]]&lt;stookgrens,stookgrens-jaar_zip[[#This Row],[etmaaltemperatuur]],0),"")</f>
        <v>4.3000000000000007</v>
      </c>
      <c r="N7803" s="101">
        <f>IF(ISNUMBER(jaar_zip[[#This Row],[graaddagen]]),IF(OR(MONTH(jaar_zip[[#This Row],[Datum]])=1,MONTH(jaar_zip[[#This Row],[Datum]])=2,MONTH(jaar_zip[[#This Row],[Datum]])=11,MONTH(jaar_zip[[#This Row],[Datum]])=12),1.1,IF(OR(MONTH(jaar_zip[[#This Row],[Datum]])=3,MONTH(jaar_zip[[#This Row],[Datum]])=10),1,0.8))*jaar_zip[[#This Row],[graaddagen]],"")</f>
        <v>3.4400000000000008</v>
      </c>
      <c r="O7803" s="101">
        <f>IF(ISNUMBER(jaar_zip[[#This Row],[etmaaltemperatuur]]),IF(jaar_zip[[#This Row],[etmaaltemperatuur]]&gt;stookgrens,jaar_zip[[#This Row],[etmaaltemperatuur]]-stookgrens,0),"")</f>
        <v>0</v>
      </c>
    </row>
    <row r="7804" spans="1:15" x14ac:dyDescent="0.25">
      <c r="A7804">
        <v>356</v>
      </c>
      <c r="B7804">
        <v>20240510</v>
      </c>
      <c r="C7804">
        <v>1.6</v>
      </c>
      <c r="D7804">
        <v>15.8</v>
      </c>
      <c r="E7804">
        <v>2304</v>
      </c>
      <c r="F7804">
        <v>0</v>
      </c>
      <c r="G7804">
        <v>1023.8</v>
      </c>
      <c r="H7804">
        <v>76</v>
      </c>
      <c r="I7804" s="101" t="s">
        <v>40</v>
      </c>
      <c r="J7804" s="1">
        <f>DATEVALUE(RIGHT(jaar_zip[[#This Row],[YYYYMMDD]],2)&amp;"-"&amp;MID(jaar_zip[[#This Row],[YYYYMMDD]],5,2)&amp;"-"&amp;LEFT(jaar_zip[[#This Row],[YYYYMMDD]],4))</f>
        <v>45422</v>
      </c>
      <c r="K7804" s="101" t="str">
        <f>IF(AND(VALUE(MONTH(jaar_zip[[#This Row],[Datum]]))=1,VALUE(WEEKNUM(jaar_zip[[#This Row],[Datum]],21))&gt;51),RIGHT(YEAR(jaar_zip[[#This Row],[Datum]])-1,2),RIGHT(YEAR(jaar_zip[[#This Row],[Datum]]),2))&amp;"-"&amp; TEXT(WEEKNUM(jaar_zip[[#This Row],[Datum]],21),"00")</f>
        <v>24-19</v>
      </c>
      <c r="L7804" s="101">
        <f>MONTH(jaar_zip[[#This Row],[Datum]])</f>
        <v>5</v>
      </c>
      <c r="M7804" s="101">
        <f>IF(ISNUMBER(jaar_zip[[#This Row],[etmaaltemperatuur]]),IF(jaar_zip[[#This Row],[etmaaltemperatuur]]&lt;stookgrens,stookgrens-jaar_zip[[#This Row],[etmaaltemperatuur]],0),"")</f>
        <v>2.1999999999999993</v>
      </c>
      <c r="N7804" s="101">
        <f>IF(ISNUMBER(jaar_zip[[#This Row],[graaddagen]]),IF(OR(MONTH(jaar_zip[[#This Row],[Datum]])=1,MONTH(jaar_zip[[#This Row],[Datum]])=2,MONTH(jaar_zip[[#This Row],[Datum]])=11,MONTH(jaar_zip[[#This Row],[Datum]])=12),1.1,IF(OR(MONTH(jaar_zip[[#This Row],[Datum]])=3,MONTH(jaar_zip[[#This Row],[Datum]])=10),1,0.8))*jaar_zip[[#This Row],[graaddagen]],"")</f>
        <v>1.7599999999999996</v>
      </c>
      <c r="O7804" s="101">
        <f>IF(ISNUMBER(jaar_zip[[#This Row],[etmaaltemperatuur]]),IF(jaar_zip[[#This Row],[etmaaltemperatuur]]&gt;stookgrens,jaar_zip[[#This Row],[etmaaltemperatuur]]-stookgrens,0),"")</f>
        <v>0</v>
      </c>
    </row>
    <row r="7805" spans="1:15" x14ac:dyDescent="0.25">
      <c r="A7805">
        <v>356</v>
      </c>
      <c r="B7805">
        <v>20240511</v>
      </c>
      <c r="C7805">
        <v>3.7</v>
      </c>
      <c r="D7805">
        <v>17.2</v>
      </c>
      <c r="E7805">
        <v>2549</v>
      </c>
      <c r="F7805">
        <v>0</v>
      </c>
      <c r="G7805">
        <v>1021.6</v>
      </c>
      <c r="H7805">
        <v>70</v>
      </c>
      <c r="I7805" s="101" t="s">
        <v>40</v>
      </c>
      <c r="J7805" s="1">
        <f>DATEVALUE(RIGHT(jaar_zip[[#This Row],[YYYYMMDD]],2)&amp;"-"&amp;MID(jaar_zip[[#This Row],[YYYYMMDD]],5,2)&amp;"-"&amp;LEFT(jaar_zip[[#This Row],[YYYYMMDD]],4))</f>
        <v>45423</v>
      </c>
      <c r="K7805" s="101" t="str">
        <f>IF(AND(VALUE(MONTH(jaar_zip[[#This Row],[Datum]]))=1,VALUE(WEEKNUM(jaar_zip[[#This Row],[Datum]],21))&gt;51),RIGHT(YEAR(jaar_zip[[#This Row],[Datum]])-1,2),RIGHT(YEAR(jaar_zip[[#This Row],[Datum]]),2))&amp;"-"&amp; TEXT(WEEKNUM(jaar_zip[[#This Row],[Datum]],21),"00")</f>
        <v>24-19</v>
      </c>
      <c r="L7805" s="101">
        <f>MONTH(jaar_zip[[#This Row],[Datum]])</f>
        <v>5</v>
      </c>
      <c r="M7805" s="101">
        <f>IF(ISNUMBER(jaar_zip[[#This Row],[etmaaltemperatuur]]),IF(jaar_zip[[#This Row],[etmaaltemperatuur]]&lt;stookgrens,stookgrens-jaar_zip[[#This Row],[etmaaltemperatuur]],0),"")</f>
        <v>0.80000000000000071</v>
      </c>
      <c r="N7805" s="101">
        <f>IF(ISNUMBER(jaar_zip[[#This Row],[graaddagen]]),IF(OR(MONTH(jaar_zip[[#This Row],[Datum]])=1,MONTH(jaar_zip[[#This Row],[Datum]])=2,MONTH(jaar_zip[[#This Row],[Datum]])=11,MONTH(jaar_zip[[#This Row],[Datum]])=12),1.1,IF(OR(MONTH(jaar_zip[[#This Row],[Datum]])=3,MONTH(jaar_zip[[#This Row],[Datum]])=10),1,0.8))*jaar_zip[[#This Row],[graaddagen]],"")</f>
        <v>0.64000000000000057</v>
      </c>
      <c r="O7805" s="101">
        <f>IF(ISNUMBER(jaar_zip[[#This Row],[etmaaltemperatuur]]),IF(jaar_zip[[#This Row],[etmaaltemperatuur]]&gt;stookgrens,jaar_zip[[#This Row],[etmaaltemperatuur]]-stookgrens,0),"")</f>
        <v>0</v>
      </c>
    </row>
    <row r="7806" spans="1:15" x14ac:dyDescent="0.25">
      <c r="A7806">
        <v>356</v>
      </c>
      <c r="B7806">
        <v>20240512</v>
      </c>
      <c r="C7806">
        <v>4.5</v>
      </c>
      <c r="D7806">
        <v>19.3</v>
      </c>
      <c r="E7806">
        <v>2632</v>
      </c>
      <c r="F7806">
        <v>0</v>
      </c>
      <c r="G7806">
        <v>1014.8</v>
      </c>
      <c r="H7806">
        <v>63</v>
      </c>
      <c r="I7806" s="101" t="s">
        <v>40</v>
      </c>
      <c r="J7806" s="1">
        <f>DATEVALUE(RIGHT(jaar_zip[[#This Row],[YYYYMMDD]],2)&amp;"-"&amp;MID(jaar_zip[[#This Row],[YYYYMMDD]],5,2)&amp;"-"&amp;LEFT(jaar_zip[[#This Row],[YYYYMMDD]],4))</f>
        <v>45424</v>
      </c>
      <c r="K7806" s="101" t="str">
        <f>IF(AND(VALUE(MONTH(jaar_zip[[#This Row],[Datum]]))=1,VALUE(WEEKNUM(jaar_zip[[#This Row],[Datum]],21))&gt;51),RIGHT(YEAR(jaar_zip[[#This Row],[Datum]])-1,2),RIGHT(YEAR(jaar_zip[[#This Row],[Datum]]),2))&amp;"-"&amp; TEXT(WEEKNUM(jaar_zip[[#This Row],[Datum]],21),"00")</f>
        <v>24-19</v>
      </c>
      <c r="L7806" s="101">
        <f>MONTH(jaar_zip[[#This Row],[Datum]])</f>
        <v>5</v>
      </c>
      <c r="M7806" s="101">
        <f>IF(ISNUMBER(jaar_zip[[#This Row],[etmaaltemperatuur]]),IF(jaar_zip[[#This Row],[etmaaltemperatuur]]&lt;stookgrens,stookgrens-jaar_zip[[#This Row],[etmaaltemperatuur]],0),"")</f>
        <v>0</v>
      </c>
      <c r="N7806" s="101">
        <f>IF(ISNUMBER(jaar_zip[[#This Row],[graaddagen]]),IF(OR(MONTH(jaar_zip[[#This Row],[Datum]])=1,MONTH(jaar_zip[[#This Row],[Datum]])=2,MONTH(jaar_zip[[#This Row],[Datum]])=11,MONTH(jaar_zip[[#This Row],[Datum]])=12),1.1,IF(OR(MONTH(jaar_zip[[#This Row],[Datum]])=3,MONTH(jaar_zip[[#This Row],[Datum]])=10),1,0.8))*jaar_zip[[#This Row],[graaddagen]],"")</f>
        <v>0</v>
      </c>
      <c r="O7806" s="101">
        <f>IF(ISNUMBER(jaar_zip[[#This Row],[etmaaltemperatuur]]),IF(jaar_zip[[#This Row],[etmaaltemperatuur]]&gt;stookgrens,jaar_zip[[#This Row],[etmaaltemperatuur]]-stookgrens,0),"")</f>
        <v>1.3000000000000007</v>
      </c>
    </row>
    <row r="7807" spans="1:15" x14ac:dyDescent="0.25">
      <c r="A7807">
        <v>356</v>
      </c>
      <c r="B7807">
        <v>20240513</v>
      </c>
      <c r="C7807">
        <v>3</v>
      </c>
      <c r="D7807">
        <v>19.100000000000001</v>
      </c>
      <c r="E7807">
        <v>2106</v>
      </c>
      <c r="F7807">
        <v>1.4</v>
      </c>
      <c r="G7807">
        <v>1009.7</v>
      </c>
      <c r="H7807">
        <v>79</v>
      </c>
      <c r="I7807" s="101" t="s">
        <v>40</v>
      </c>
      <c r="J7807" s="1">
        <f>DATEVALUE(RIGHT(jaar_zip[[#This Row],[YYYYMMDD]],2)&amp;"-"&amp;MID(jaar_zip[[#This Row],[YYYYMMDD]],5,2)&amp;"-"&amp;LEFT(jaar_zip[[#This Row],[YYYYMMDD]],4))</f>
        <v>45425</v>
      </c>
      <c r="K7807" s="101" t="str">
        <f>IF(AND(VALUE(MONTH(jaar_zip[[#This Row],[Datum]]))=1,VALUE(WEEKNUM(jaar_zip[[#This Row],[Datum]],21))&gt;51),RIGHT(YEAR(jaar_zip[[#This Row],[Datum]])-1,2),RIGHT(YEAR(jaar_zip[[#This Row],[Datum]]),2))&amp;"-"&amp; TEXT(WEEKNUM(jaar_zip[[#This Row],[Datum]],21),"00")</f>
        <v>24-20</v>
      </c>
      <c r="L7807" s="101">
        <f>MONTH(jaar_zip[[#This Row],[Datum]])</f>
        <v>5</v>
      </c>
      <c r="M7807" s="101">
        <f>IF(ISNUMBER(jaar_zip[[#This Row],[etmaaltemperatuur]]),IF(jaar_zip[[#This Row],[etmaaltemperatuur]]&lt;stookgrens,stookgrens-jaar_zip[[#This Row],[etmaaltemperatuur]],0),"")</f>
        <v>0</v>
      </c>
      <c r="N7807" s="101">
        <f>IF(ISNUMBER(jaar_zip[[#This Row],[graaddagen]]),IF(OR(MONTH(jaar_zip[[#This Row],[Datum]])=1,MONTH(jaar_zip[[#This Row],[Datum]])=2,MONTH(jaar_zip[[#This Row],[Datum]])=11,MONTH(jaar_zip[[#This Row],[Datum]])=12),1.1,IF(OR(MONTH(jaar_zip[[#This Row],[Datum]])=3,MONTH(jaar_zip[[#This Row],[Datum]])=10),1,0.8))*jaar_zip[[#This Row],[graaddagen]],"")</f>
        <v>0</v>
      </c>
      <c r="O7807" s="101">
        <f>IF(ISNUMBER(jaar_zip[[#This Row],[etmaaltemperatuur]]),IF(jaar_zip[[#This Row],[etmaaltemperatuur]]&gt;stookgrens,jaar_zip[[#This Row],[etmaaltemperatuur]]-stookgrens,0),"")</f>
        <v>1.1000000000000014</v>
      </c>
    </row>
    <row r="7808" spans="1:15" x14ac:dyDescent="0.25">
      <c r="A7808">
        <v>356</v>
      </c>
      <c r="B7808">
        <v>20240514</v>
      </c>
      <c r="C7808">
        <v>3.8</v>
      </c>
      <c r="D7808">
        <v>19.5</v>
      </c>
      <c r="E7808">
        <v>2132</v>
      </c>
      <c r="F7808">
        <v>4.5999999999999996</v>
      </c>
      <c r="G7808">
        <v>1004.9</v>
      </c>
      <c r="H7808">
        <v>76</v>
      </c>
      <c r="I7808" s="101" t="s">
        <v>40</v>
      </c>
      <c r="J7808" s="1">
        <f>DATEVALUE(RIGHT(jaar_zip[[#This Row],[YYYYMMDD]],2)&amp;"-"&amp;MID(jaar_zip[[#This Row],[YYYYMMDD]],5,2)&amp;"-"&amp;LEFT(jaar_zip[[#This Row],[YYYYMMDD]],4))</f>
        <v>45426</v>
      </c>
      <c r="K7808" s="101" t="str">
        <f>IF(AND(VALUE(MONTH(jaar_zip[[#This Row],[Datum]]))=1,VALUE(WEEKNUM(jaar_zip[[#This Row],[Datum]],21))&gt;51),RIGHT(YEAR(jaar_zip[[#This Row],[Datum]])-1,2),RIGHT(YEAR(jaar_zip[[#This Row],[Datum]]),2))&amp;"-"&amp; TEXT(WEEKNUM(jaar_zip[[#This Row],[Datum]],21),"00")</f>
        <v>24-20</v>
      </c>
      <c r="L7808" s="101">
        <f>MONTH(jaar_zip[[#This Row],[Datum]])</f>
        <v>5</v>
      </c>
      <c r="M7808" s="101">
        <f>IF(ISNUMBER(jaar_zip[[#This Row],[etmaaltemperatuur]]),IF(jaar_zip[[#This Row],[etmaaltemperatuur]]&lt;stookgrens,stookgrens-jaar_zip[[#This Row],[etmaaltemperatuur]],0),"")</f>
        <v>0</v>
      </c>
      <c r="N7808" s="101">
        <f>IF(ISNUMBER(jaar_zip[[#This Row],[graaddagen]]),IF(OR(MONTH(jaar_zip[[#This Row],[Datum]])=1,MONTH(jaar_zip[[#This Row],[Datum]])=2,MONTH(jaar_zip[[#This Row],[Datum]])=11,MONTH(jaar_zip[[#This Row],[Datum]])=12),1.1,IF(OR(MONTH(jaar_zip[[#This Row],[Datum]])=3,MONTH(jaar_zip[[#This Row],[Datum]])=10),1,0.8))*jaar_zip[[#This Row],[graaddagen]],"")</f>
        <v>0</v>
      </c>
      <c r="O7808" s="101">
        <f>IF(ISNUMBER(jaar_zip[[#This Row],[etmaaltemperatuur]]),IF(jaar_zip[[#This Row],[etmaaltemperatuur]]&gt;stookgrens,jaar_zip[[#This Row],[etmaaltemperatuur]]-stookgrens,0),"")</f>
        <v>1.5</v>
      </c>
    </row>
    <row r="7809" spans="1:15" x14ac:dyDescent="0.25">
      <c r="A7809">
        <v>356</v>
      </c>
      <c r="B7809">
        <v>20240515</v>
      </c>
      <c r="C7809">
        <v>1.9</v>
      </c>
      <c r="D7809">
        <v>16.399999999999999</v>
      </c>
      <c r="E7809">
        <v>1284</v>
      </c>
      <c r="F7809">
        <v>4.9000000000000004</v>
      </c>
      <c r="G7809">
        <v>1006.2</v>
      </c>
      <c r="H7809">
        <v>92</v>
      </c>
      <c r="I7809" s="101" t="s">
        <v>40</v>
      </c>
      <c r="J7809" s="1">
        <f>DATEVALUE(RIGHT(jaar_zip[[#This Row],[YYYYMMDD]],2)&amp;"-"&amp;MID(jaar_zip[[#This Row],[YYYYMMDD]],5,2)&amp;"-"&amp;LEFT(jaar_zip[[#This Row],[YYYYMMDD]],4))</f>
        <v>45427</v>
      </c>
      <c r="K7809" s="101" t="str">
        <f>IF(AND(VALUE(MONTH(jaar_zip[[#This Row],[Datum]]))=1,VALUE(WEEKNUM(jaar_zip[[#This Row],[Datum]],21))&gt;51),RIGHT(YEAR(jaar_zip[[#This Row],[Datum]])-1,2),RIGHT(YEAR(jaar_zip[[#This Row],[Datum]]),2))&amp;"-"&amp; TEXT(WEEKNUM(jaar_zip[[#This Row],[Datum]],21),"00")</f>
        <v>24-20</v>
      </c>
      <c r="L7809" s="101">
        <f>MONTH(jaar_zip[[#This Row],[Datum]])</f>
        <v>5</v>
      </c>
      <c r="M7809" s="101">
        <f>IF(ISNUMBER(jaar_zip[[#This Row],[etmaaltemperatuur]]),IF(jaar_zip[[#This Row],[etmaaltemperatuur]]&lt;stookgrens,stookgrens-jaar_zip[[#This Row],[etmaaltemperatuur]],0),"")</f>
        <v>1.6000000000000014</v>
      </c>
      <c r="N7809" s="101">
        <f>IF(ISNUMBER(jaar_zip[[#This Row],[graaddagen]]),IF(OR(MONTH(jaar_zip[[#This Row],[Datum]])=1,MONTH(jaar_zip[[#This Row],[Datum]])=2,MONTH(jaar_zip[[#This Row],[Datum]])=11,MONTH(jaar_zip[[#This Row],[Datum]])=12),1.1,IF(OR(MONTH(jaar_zip[[#This Row],[Datum]])=3,MONTH(jaar_zip[[#This Row],[Datum]])=10),1,0.8))*jaar_zip[[#This Row],[graaddagen]],"")</f>
        <v>1.2800000000000011</v>
      </c>
      <c r="O7809" s="101">
        <f>IF(ISNUMBER(jaar_zip[[#This Row],[etmaaltemperatuur]]),IF(jaar_zip[[#This Row],[etmaaltemperatuur]]&gt;stookgrens,jaar_zip[[#This Row],[etmaaltemperatuur]]-stookgrens,0),"")</f>
        <v>0</v>
      </c>
    </row>
    <row r="7810" spans="1:15" x14ac:dyDescent="0.25">
      <c r="A7810">
        <v>356</v>
      </c>
      <c r="B7810">
        <v>20240516</v>
      </c>
      <c r="C7810">
        <v>2.2999999999999998</v>
      </c>
      <c r="D7810">
        <v>16.399999999999999</v>
      </c>
      <c r="E7810">
        <v>1368</v>
      </c>
      <c r="F7810">
        <v>1.2</v>
      </c>
      <c r="G7810">
        <v>1004.9</v>
      </c>
      <c r="H7810">
        <v>90</v>
      </c>
      <c r="I7810" s="101" t="s">
        <v>40</v>
      </c>
      <c r="J7810" s="1">
        <f>DATEVALUE(RIGHT(jaar_zip[[#This Row],[YYYYMMDD]],2)&amp;"-"&amp;MID(jaar_zip[[#This Row],[YYYYMMDD]],5,2)&amp;"-"&amp;LEFT(jaar_zip[[#This Row],[YYYYMMDD]],4))</f>
        <v>45428</v>
      </c>
      <c r="K7810" s="101" t="str">
        <f>IF(AND(VALUE(MONTH(jaar_zip[[#This Row],[Datum]]))=1,VALUE(WEEKNUM(jaar_zip[[#This Row],[Datum]],21))&gt;51),RIGHT(YEAR(jaar_zip[[#This Row],[Datum]])-1,2),RIGHT(YEAR(jaar_zip[[#This Row],[Datum]]),2))&amp;"-"&amp; TEXT(WEEKNUM(jaar_zip[[#This Row],[Datum]],21),"00")</f>
        <v>24-20</v>
      </c>
      <c r="L7810" s="101">
        <f>MONTH(jaar_zip[[#This Row],[Datum]])</f>
        <v>5</v>
      </c>
      <c r="M7810" s="101">
        <f>IF(ISNUMBER(jaar_zip[[#This Row],[etmaaltemperatuur]]),IF(jaar_zip[[#This Row],[etmaaltemperatuur]]&lt;stookgrens,stookgrens-jaar_zip[[#This Row],[etmaaltemperatuur]],0),"")</f>
        <v>1.6000000000000014</v>
      </c>
      <c r="N7810" s="101">
        <f>IF(ISNUMBER(jaar_zip[[#This Row],[graaddagen]]),IF(OR(MONTH(jaar_zip[[#This Row],[Datum]])=1,MONTH(jaar_zip[[#This Row],[Datum]])=2,MONTH(jaar_zip[[#This Row],[Datum]])=11,MONTH(jaar_zip[[#This Row],[Datum]])=12),1.1,IF(OR(MONTH(jaar_zip[[#This Row],[Datum]])=3,MONTH(jaar_zip[[#This Row],[Datum]])=10),1,0.8))*jaar_zip[[#This Row],[graaddagen]],"")</f>
        <v>1.2800000000000011</v>
      </c>
      <c r="O7810" s="101">
        <f>IF(ISNUMBER(jaar_zip[[#This Row],[etmaaltemperatuur]]),IF(jaar_zip[[#This Row],[etmaaltemperatuur]]&gt;stookgrens,jaar_zip[[#This Row],[etmaaltemperatuur]]-stookgrens,0),"")</f>
        <v>0</v>
      </c>
    </row>
    <row r="7811" spans="1:15" x14ac:dyDescent="0.25">
      <c r="A7811">
        <v>356</v>
      </c>
      <c r="B7811">
        <v>20240517</v>
      </c>
      <c r="C7811">
        <v>3.8</v>
      </c>
      <c r="D7811">
        <v>14.9</v>
      </c>
      <c r="E7811">
        <v>958</v>
      </c>
      <c r="F7811">
        <v>4</v>
      </c>
      <c r="G7811">
        <v>1008.3</v>
      </c>
      <c r="H7811">
        <v>93</v>
      </c>
      <c r="I7811" s="101" t="s">
        <v>40</v>
      </c>
      <c r="J7811" s="1">
        <f>DATEVALUE(RIGHT(jaar_zip[[#This Row],[YYYYMMDD]],2)&amp;"-"&amp;MID(jaar_zip[[#This Row],[YYYYMMDD]],5,2)&amp;"-"&amp;LEFT(jaar_zip[[#This Row],[YYYYMMDD]],4))</f>
        <v>45429</v>
      </c>
      <c r="K7811" s="101" t="str">
        <f>IF(AND(VALUE(MONTH(jaar_zip[[#This Row],[Datum]]))=1,VALUE(WEEKNUM(jaar_zip[[#This Row],[Datum]],21))&gt;51),RIGHT(YEAR(jaar_zip[[#This Row],[Datum]])-1,2),RIGHT(YEAR(jaar_zip[[#This Row],[Datum]]),2))&amp;"-"&amp; TEXT(WEEKNUM(jaar_zip[[#This Row],[Datum]],21),"00")</f>
        <v>24-20</v>
      </c>
      <c r="L7811" s="101">
        <f>MONTH(jaar_zip[[#This Row],[Datum]])</f>
        <v>5</v>
      </c>
      <c r="M7811" s="101">
        <f>IF(ISNUMBER(jaar_zip[[#This Row],[etmaaltemperatuur]]),IF(jaar_zip[[#This Row],[etmaaltemperatuur]]&lt;stookgrens,stookgrens-jaar_zip[[#This Row],[etmaaltemperatuur]],0),"")</f>
        <v>3.0999999999999996</v>
      </c>
      <c r="N7811" s="101">
        <f>IF(ISNUMBER(jaar_zip[[#This Row],[graaddagen]]),IF(OR(MONTH(jaar_zip[[#This Row],[Datum]])=1,MONTH(jaar_zip[[#This Row],[Datum]])=2,MONTH(jaar_zip[[#This Row],[Datum]])=11,MONTH(jaar_zip[[#This Row],[Datum]])=12),1.1,IF(OR(MONTH(jaar_zip[[#This Row],[Datum]])=3,MONTH(jaar_zip[[#This Row],[Datum]])=10),1,0.8))*jaar_zip[[#This Row],[graaddagen]],"")</f>
        <v>2.48</v>
      </c>
      <c r="O7811" s="101">
        <f>IF(ISNUMBER(jaar_zip[[#This Row],[etmaaltemperatuur]]),IF(jaar_zip[[#This Row],[etmaaltemperatuur]]&gt;stookgrens,jaar_zip[[#This Row],[etmaaltemperatuur]]-stookgrens,0),"")</f>
        <v>0</v>
      </c>
    </row>
    <row r="7812" spans="1:15" x14ac:dyDescent="0.25">
      <c r="A7812">
        <v>356</v>
      </c>
      <c r="B7812">
        <v>20240518</v>
      </c>
      <c r="C7812">
        <v>1.9</v>
      </c>
      <c r="D7812">
        <v>16</v>
      </c>
      <c r="E7812">
        <v>1699</v>
      </c>
      <c r="F7812">
        <v>0.1</v>
      </c>
      <c r="G7812">
        <v>1010.5</v>
      </c>
      <c r="H7812">
        <v>85</v>
      </c>
      <c r="I7812" s="101" t="s">
        <v>40</v>
      </c>
      <c r="J7812" s="1">
        <f>DATEVALUE(RIGHT(jaar_zip[[#This Row],[YYYYMMDD]],2)&amp;"-"&amp;MID(jaar_zip[[#This Row],[YYYYMMDD]],5,2)&amp;"-"&amp;LEFT(jaar_zip[[#This Row],[YYYYMMDD]],4))</f>
        <v>45430</v>
      </c>
      <c r="K7812" s="101" t="str">
        <f>IF(AND(VALUE(MONTH(jaar_zip[[#This Row],[Datum]]))=1,VALUE(WEEKNUM(jaar_zip[[#This Row],[Datum]],21))&gt;51),RIGHT(YEAR(jaar_zip[[#This Row],[Datum]])-1,2),RIGHT(YEAR(jaar_zip[[#This Row],[Datum]]),2))&amp;"-"&amp; TEXT(WEEKNUM(jaar_zip[[#This Row],[Datum]],21),"00")</f>
        <v>24-20</v>
      </c>
      <c r="L7812" s="101">
        <f>MONTH(jaar_zip[[#This Row],[Datum]])</f>
        <v>5</v>
      </c>
      <c r="M7812" s="101">
        <f>IF(ISNUMBER(jaar_zip[[#This Row],[etmaaltemperatuur]]),IF(jaar_zip[[#This Row],[etmaaltemperatuur]]&lt;stookgrens,stookgrens-jaar_zip[[#This Row],[etmaaltemperatuur]],0),"")</f>
        <v>2</v>
      </c>
      <c r="N7812" s="101">
        <f>IF(ISNUMBER(jaar_zip[[#This Row],[graaddagen]]),IF(OR(MONTH(jaar_zip[[#This Row],[Datum]])=1,MONTH(jaar_zip[[#This Row],[Datum]])=2,MONTH(jaar_zip[[#This Row],[Datum]])=11,MONTH(jaar_zip[[#This Row],[Datum]])=12),1.1,IF(OR(MONTH(jaar_zip[[#This Row],[Datum]])=3,MONTH(jaar_zip[[#This Row],[Datum]])=10),1,0.8))*jaar_zip[[#This Row],[graaddagen]],"")</f>
        <v>1.6</v>
      </c>
      <c r="O7812" s="101">
        <f>IF(ISNUMBER(jaar_zip[[#This Row],[etmaaltemperatuur]]),IF(jaar_zip[[#This Row],[etmaaltemperatuur]]&gt;stookgrens,jaar_zip[[#This Row],[etmaaltemperatuur]]-stookgrens,0),"")</f>
        <v>0</v>
      </c>
    </row>
    <row r="7813" spans="1:15" x14ac:dyDescent="0.25">
      <c r="A7813">
        <v>356</v>
      </c>
      <c r="B7813">
        <v>20240519</v>
      </c>
      <c r="C7813">
        <v>3</v>
      </c>
      <c r="D7813">
        <v>15.4</v>
      </c>
      <c r="E7813">
        <v>1660</v>
      </c>
      <c r="F7813">
        <v>21.3</v>
      </c>
      <c r="G7813">
        <v>1011.1</v>
      </c>
      <c r="H7813">
        <v>87</v>
      </c>
      <c r="I7813" s="101" t="s">
        <v>40</v>
      </c>
      <c r="J7813" s="1">
        <f>DATEVALUE(RIGHT(jaar_zip[[#This Row],[YYYYMMDD]],2)&amp;"-"&amp;MID(jaar_zip[[#This Row],[YYYYMMDD]],5,2)&amp;"-"&amp;LEFT(jaar_zip[[#This Row],[YYYYMMDD]],4))</f>
        <v>45431</v>
      </c>
      <c r="K7813" s="101" t="str">
        <f>IF(AND(VALUE(MONTH(jaar_zip[[#This Row],[Datum]]))=1,VALUE(WEEKNUM(jaar_zip[[#This Row],[Datum]],21))&gt;51),RIGHT(YEAR(jaar_zip[[#This Row],[Datum]])-1,2),RIGHT(YEAR(jaar_zip[[#This Row],[Datum]]),2))&amp;"-"&amp; TEXT(WEEKNUM(jaar_zip[[#This Row],[Datum]],21),"00")</f>
        <v>24-20</v>
      </c>
      <c r="L7813" s="101">
        <f>MONTH(jaar_zip[[#This Row],[Datum]])</f>
        <v>5</v>
      </c>
      <c r="M7813" s="101">
        <f>IF(ISNUMBER(jaar_zip[[#This Row],[etmaaltemperatuur]]),IF(jaar_zip[[#This Row],[etmaaltemperatuur]]&lt;stookgrens,stookgrens-jaar_zip[[#This Row],[etmaaltemperatuur]],0),"")</f>
        <v>2.5999999999999996</v>
      </c>
      <c r="N7813" s="101">
        <f>IF(ISNUMBER(jaar_zip[[#This Row],[graaddagen]]),IF(OR(MONTH(jaar_zip[[#This Row],[Datum]])=1,MONTH(jaar_zip[[#This Row],[Datum]])=2,MONTH(jaar_zip[[#This Row],[Datum]])=11,MONTH(jaar_zip[[#This Row],[Datum]])=12),1.1,IF(OR(MONTH(jaar_zip[[#This Row],[Datum]])=3,MONTH(jaar_zip[[#This Row],[Datum]])=10),1,0.8))*jaar_zip[[#This Row],[graaddagen]],"")</f>
        <v>2.0799999999999996</v>
      </c>
      <c r="O7813" s="101">
        <f>IF(ISNUMBER(jaar_zip[[#This Row],[etmaaltemperatuur]]),IF(jaar_zip[[#This Row],[etmaaltemperatuur]]&gt;stookgrens,jaar_zip[[#This Row],[etmaaltemperatuur]]-stookgrens,0),"")</f>
        <v>0</v>
      </c>
    </row>
    <row r="7814" spans="1:15" x14ac:dyDescent="0.25">
      <c r="A7814">
        <v>356</v>
      </c>
      <c r="B7814">
        <v>20240520</v>
      </c>
      <c r="C7814">
        <v>2.2000000000000002</v>
      </c>
      <c r="D7814">
        <v>15.8</v>
      </c>
      <c r="E7814">
        <v>1495</v>
      </c>
      <c r="F7814">
        <v>1</v>
      </c>
      <c r="G7814">
        <v>1011</v>
      </c>
      <c r="H7814">
        <v>89</v>
      </c>
      <c r="I7814" s="101" t="s">
        <v>40</v>
      </c>
      <c r="J7814" s="1">
        <f>DATEVALUE(RIGHT(jaar_zip[[#This Row],[YYYYMMDD]],2)&amp;"-"&amp;MID(jaar_zip[[#This Row],[YYYYMMDD]],5,2)&amp;"-"&amp;LEFT(jaar_zip[[#This Row],[YYYYMMDD]],4))</f>
        <v>45432</v>
      </c>
      <c r="K7814" s="101" t="str">
        <f>IF(AND(VALUE(MONTH(jaar_zip[[#This Row],[Datum]]))=1,VALUE(WEEKNUM(jaar_zip[[#This Row],[Datum]],21))&gt;51),RIGHT(YEAR(jaar_zip[[#This Row],[Datum]])-1,2),RIGHT(YEAR(jaar_zip[[#This Row],[Datum]]),2))&amp;"-"&amp; TEXT(WEEKNUM(jaar_zip[[#This Row],[Datum]],21),"00")</f>
        <v>24-21</v>
      </c>
      <c r="L7814" s="101">
        <f>MONTH(jaar_zip[[#This Row],[Datum]])</f>
        <v>5</v>
      </c>
      <c r="M7814" s="101">
        <f>IF(ISNUMBER(jaar_zip[[#This Row],[etmaaltemperatuur]]),IF(jaar_zip[[#This Row],[etmaaltemperatuur]]&lt;stookgrens,stookgrens-jaar_zip[[#This Row],[etmaaltemperatuur]],0),"")</f>
        <v>2.1999999999999993</v>
      </c>
      <c r="N7814" s="101">
        <f>IF(ISNUMBER(jaar_zip[[#This Row],[graaddagen]]),IF(OR(MONTH(jaar_zip[[#This Row],[Datum]])=1,MONTH(jaar_zip[[#This Row],[Datum]])=2,MONTH(jaar_zip[[#This Row],[Datum]])=11,MONTH(jaar_zip[[#This Row],[Datum]])=12),1.1,IF(OR(MONTH(jaar_zip[[#This Row],[Datum]])=3,MONTH(jaar_zip[[#This Row],[Datum]])=10),1,0.8))*jaar_zip[[#This Row],[graaddagen]],"")</f>
        <v>1.7599999999999996</v>
      </c>
      <c r="O7814" s="101">
        <f>IF(ISNUMBER(jaar_zip[[#This Row],[etmaaltemperatuur]]),IF(jaar_zip[[#This Row],[etmaaltemperatuur]]&gt;stookgrens,jaar_zip[[#This Row],[etmaaltemperatuur]]-stookgrens,0),"")</f>
        <v>0</v>
      </c>
    </row>
    <row r="7815" spans="1:15" x14ac:dyDescent="0.25">
      <c r="A7815">
        <v>356</v>
      </c>
      <c r="B7815">
        <v>20240521</v>
      </c>
      <c r="C7815">
        <v>3.1</v>
      </c>
      <c r="D7815">
        <v>17.100000000000001</v>
      </c>
      <c r="E7815">
        <v>1689</v>
      </c>
      <c r="F7815">
        <v>24.3</v>
      </c>
      <c r="G7815">
        <v>1007.2</v>
      </c>
      <c r="H7815">
        <v>85</v>
      </c>
      <c r="I7815" s="101" t="s">
        <v>40</v>
      </c>
      <c r="J7815" s="1">
        <f>DATEVALUE(RIGHT(jaar_zip[[#This Row],[YYYYMMDD]],2)&amp;"-"&amp;MID(jaar_zip[[#This Row],[YYYYMMDD]],5,2)&amp;"-"&amp;LEFT(jaar_zip[[#This Row],[YYYYMMDD]],4))</f>
        <v>45433</v>
      </c>
      <c r="K7815" s="101" t="str">
        <f>IF(AND(VALUE(MONTH(jaar_zip[[#This Row],[Datum]]))=1,VALUE(WEEKNUM(jaar_zip[[#This Row],[Datum]],21))&gt;51),RIGHT(YEAR(jaar_zip[[#This Row],[Datum]])-1,2),RIGHT(YEAR(jaar_zip[[#This Row],[Datum]]),2))&amp;"-"&amp; TEXT(WEEKNUM(jaar_zip[[#This Row],[Datum]],21),"00")</f>
        <v>24-21</v>
      </c>
      <c r="L7815" s="101">
        <f>MONTH(jaar_zip[[#This Row],[Datum]])</f>
        <v>5</v>
      </c>
      <c r="M7815" s="101">
        <f>IF(ISNUMBER(jaar_zip[[#This Row],[etmaaltemperatuur]]),IF(jaar_zip[[#This Row],[etmaaltemperatuur]]&lt;stookgrens,stookgrens-jaar_zip[[#This Row],[etmaaltemperatuur]],0),"")</f>
        <v>0.89999999999999858</v>
      </c>
      <c r="N7815" s="101">
        <f>IF(ISNUMBER(jaar_zip[[#This Row],[graaddagen]]),IF(OR(MONTH(jaar_zip[[#This Row],[Datum]])=1,MONTH(jaar_zip[[#This Row],[Datum]])=2,MONTH(jaar_zip[[#This Row],[Datum]])=11,MONTH(jaar_zip[[#This Row],[Datum]])=12),1.1,IF(OR(MONTH(jaar_zip[[#This Row],[Datum]])=3,MONTH(jaar_zip[[#This Row],[Datum]])=10),1,0.8))*jaar_zip[[#This Row],[graaddagen]],"")</f>
        <v>0.71999999999999886</v>
      </c>
      <c r="O7815" s="101">
        <f>IF(ISNUMBER(jaar_zip[[#This Row],[etmaaltemperatuur]]),IF(jaar_zip[[#This Row],[etmaaltemperatuur]]&gt;stookgrens,jaar_zip[[#This Row],[etmaaltemperatuur]]-stookgrens,0),"")</f>
        <v>0</v>
      </c>
    </row>
    <row r="7816" spans="1:15" x14ac:dyDescent="0.25">
      <c r="A7816">
        <v>356</v>
      </c>
      <c r="B7816">
        <v>20240522</v>
      </c>
      <c r="C7816">
        <v>4.0999999999999996</v>
      </c>
      <c r="D7816">
        <v>15.3</v>
      </c>
      <c r="E7816">
        <v>1084</v>
      </c>
      <c r="F7816">
        <v>0.5</v>
      </c>
      <c r="G7816">
        <v>1008.2</v>
      </c>
      <c r="H7816">
        <v>84</v>
      </c>
      <c r="I7816" s="101" t="s">
        <v>40</v>
      </c>
      <c r="J7816" s="1">
        <f>DATEVALUE(RIGHT(jaar_zip[[#This Row],[YYYYMMDD]],2)&amp;"-"&amp;MID(jaar_zip[[#This Row],[YYYYMMDD]],5,2)&amp;"-"&amp;LEFT(jaar_zip[[#This Row],[YYYYMMDD]],4))</f>
        <v>45434</v>
      </c>
      <c r="K7816" s="101" t="str">
        <f>IF(AND(VALUE(MONTH(jaar_zip[[#This Row],[Datum]]))=1,VALUE(WEEKNUM(jaar_zip[[#This Row],[Datum]],21))&gt;51),RIGHT(YEAR(jaar_zip[[#This Row],[Datum]])-1,2),RIGHT(YEAR(jaar_zip[[#This Row],[Datum]]),2))&amp;"-"&amp; TEXT(WEEKNUM(jaar_zip[[#This Row],[Datum]],21),"00")</f>
        <v>24-21</v>
      </c>
      <c r="L7816" s="101">
        <f>MONTH(jaar_zip[[#This Row],[Datum]])</f>
        <v>5</v>
      </c>
      <c r="M7816" s="101">
        <f>IF(ISNUMBER(jaar_zip[[#This Row],[etmaaltemperatuur]]),IF(jaar_zip[[#This Row],[etmaaltemperatuur]]&lt;stookgrens,stookgrens-jaar_zip[[#This Row],[etmaaltemperatuur]],0),"")</f>
        <v>2.6999999999999993</v>
      </c>
      <c r="N7816" s="101">
        <f>IF(ISNUMBER(jaar_zip[[#This Row],[graaddagen]]),IF(OR(MONTH(jaar_zip[[#This Row],[Datum]])=1,MONTH(jaar_zip[[#This Row],[Datum]])=2,MONTH(jaar_zip[[#This Row],[Datum]])=11,MONTH(jaar_zip[[#This Row],[Datum]])=12),1.1,IF(OR(MONTH(jaar_zip[[#This Row],[Datum]])=3,MONTH(jaar_zip[[#This Row],[Datum]])=10),1,0.8))*jaar_zip[[#This Row],[graaddagen]],"")</f>
        <v>2.1599999999999997</v>
      </c>
      <c r="O7816" s="101">
        <f>IF(ISNUMBER(jaar_zip[[#This Row],[etmaaltemperatuur]]),IF(jaar_zip[[#This Row],[etmaaltemperatuur]]&gt;stookgrens,jaar_zip[[#This Row],[etmaaltemperatuur]]-stookgrens,0),"")</f>
        <v>0</v>
      </c>
    </row>
    <row r="7817" spans="1:15" x14ac:dyDescent="0.25">
      <c r="A7817">
        <v>356</v>
      </c>
      <c r="B7817">
        <v>20240523</v>
      </c>
      <c r="C7817">
        <v>3.2</v>
      </c>
      <c r="D7817">
        <v>15</v>
      </c>
      <c r="E7817">
        <v>1406</v>
      </c>
      <c r="F7817">
        <v>1.9</v>
      </c>
      <c r="G7817">
        <v>1014.7</v>
      </c>
      <c r="H7817">
        <v>84</v>
      </c>
      <c r="I7817" s="101" t="s">
        <v>40</v>
      </c>
      <c r="J7817" s="1">
        <f>DATEVALUE(RIGHT(jaar_zip[[#This Row],[YYYYMMDD]],2)&amp;"-"&amp;MID(jaar_zip[[#This Row],[YYYYMMDD]],5,2)&amp;"-"&amp;LEFT(jaar_zip[[#This Row],[YYYYMMDD]],4))</f>
        <v>45435</v>
      </c>
      <c r="K7817" s="101" t="str">
        <f>IF(AND(VALUE(MONTH(jaar_zip[[#This Row],[Datum]]))=1,VALUE(WEEKNUM(jaar_zip[[#This Row],[Datum]],21))&gt;51),RIGHT(YEAR(jaar_zip[[#This Row],[Datum]])-1,2),RIGHT(YEAR(jaar_zip[[#This Row],[Datum]]),2))&amp;"-"&amp; TEXT(WEEKNUM(jaar_zip[[#This Row],[Datum]],21),"00")</f>
        <v>24-21</v>
      </c>
      <c r="L7817" s="101">
        <f>MONTH(jaar_zip[[#This Row],[Datum]])</f>
        <v>5</v>
      </c>
      <c r="M7817" s="101">
        <f>IF(ISNUMBER(jaar_zip[[#This Row],[etmaaltemperatuur]]),IF(jaar_zip[[#This Row],[etmaaltemperatuur]]&lt;stookgrens,stookgrens-jaar_zip[[#This Row],[etmaaltemperatuur]],0),"")</f>
        <v>3</v>
      </c>
      <c r="N7817" s="101">
        <f>IF(ISNUMBER(jaar_zip[[#This Row],[graaddagen]]),IF(OR(MONTH(jaar_zip[[#This Row],[Datum]])=1,MONTH(jaar_zip[[#This Row],[Datum]])=2,MONTH(jaar_zip[[#This Row],[Datum]])=11,MONTH(jaar_zip[[#This Row],[Datum]])=12),1.1,IF(OR(MONTH(jaar_zip[[#This Row],[Datum]])=3,MONTH(jaar_zip[[#This Row],[Datum]])=10),1,0.8))*jaar_zip[[#This Row],[graaddagen]],"")</f>
        <v>2.4000000000000004</v>
      </c>
      <c r="O7817" s="101">
        <f>IF(ISNUMBER(jaar_zip[[#This Row],[etmaaltemperatuur]]),IF(jaar_zip[[#This Row],[etmaaltemperatuur]]&gt;stookgrens,jaar_zip[[#This Row],[etmaaltemperatuur]]-stookgrens,0),"")</f>
        <v>0</v>
      </c>
    </row>
    <row r="7818" spans="1:15" x14ac:dyDescent="0.25">
      <c r="A7818">
        <v>356</v>
      </c>
      <c r="B7818">
        <v>20240524</v>
      </c>
      <c r="C7818">
        <v>2.1</v>
      </c>
      <c r="D7818">
        <v>14</v>
      </c>
      <c r="E7818">
        <v>574</v>
      </c>
      <c r="F7818">
        <v>9</v>
      </c>
      <c r="G7818">
        <v>1018.1</v>
      </c>
      <c r="H7818">
        <v>95</v>
      </c>
      <c r="I7818" s="101" t="s">
        <v>40</v>
      </c>
      <c r="J7818" s="1">
        <f>DATEVALUE(RIGHT(jaar_zip[[#This Row],[YYYYMMDD]],2)&amp;"-"&amp;MID(jaar_zip[[#This Row],[YYYYMMDD]],5,2)&amp;"-"&amp;LEFT(jaar_zip[[#This Row],[YYYYMMDD]],4))</f>
        <v>45436</v>
      </c>
      <c r="K7818" s="101" t="str">
        <f>IF(AND(VALUE(MONTH(jaar_zip[[#This Row],[Datum]]))=1,VALUE(WEEKNUM(jaar_zip[[#This Row],[Datum]],21))&gt;51),RIGHT(YEAR(jaar_zip[[#This Row],[Datum]])-1,2),RIGHT(YEAR(jaar_zip[[#This Row],[Datum]]),2))&amp;"-"&amp; TEXT(WEEKNUM(jaar_zip[[#This Row],[Datum]],21),"00")</f>
        <v>24-21</v>
      </c>
      <c r="L7818" s="101">
        <f>MONTH(jaar_zip[[#This Row],[Datum]])</f>
        <v>5</v>
      </c>
      <c r="M7818" s="101">
        <f>IF(ISNUMBER(jaar_zip[[#This Row],[etmaaltemperatuur]]),IF(jaar_zip[[#This Row],[etmaaltemperatuur]]&lt;stookgrens,stookgrens-jaar_zip[[#This Row],[etmaaltemperatuur]],0),"")</f>
        <v>4</v>
      </c>
      <c r="N7818" s="101">
        <f>IF(ISNUMBER(jaar_zip[[#This Row],[graaddagen]]),IF(OR(MONTH(jaar_zip[[#This Row],[Datum]])=1,MONTH(jaar_zip[[#This Row],[Datum]])=2,MONTH(jaar_zip[[#This Row],[Datum]])=11,MONTH(jaar_zip[[#This Row],[Datum]])=12),1.1,IF(OR(MONTH(jaar_zip[[#This Row],[Datum]])=3,MONTH(jaar_zip[[#This Row],[Datum]])=10),1,0.8))*jaar_zip[[#This Row],[graaddagen]],"")</f>
        <v>3.2</v>
      </c>
      <c r="O7818" s="101">
        <f>IF(ISNUMBER(jaar_zip[[#This Row],[etmaaltemperatuur]]),IF(jaar_zip[[#This Row],[etmaaltemperatuur]]&gt;stookgrens,jaar_zip[[#This Row],[etmaaltemperatuur]]-stookgrens,0),"")</f>
        <v>0</v>
      </c>
    </row>
    <row r="7819" spans="1:15" x14ac:dyDescent="0.25">
      <c r="A7819">
        <v>356</v>
      </c>
      <c r="B7819">
        <v>20240525</v>
      </c>
      <c r="C7819">
        <v>2.6</v>
      </c>
      <c r="D7819">
        <v>14.9</v>
      </c>
      <c r="E7819">
        <v>1459</v>
      </c>
      <c r="F7819">
        <v>3.6</v>
      </c>
      <c r="G7819">
        <v>1016.3</v>
      </c>
      <c r="H7819">
        <v>89</v>
      </c>
      <c r="I7819" s="101" t="s">
        <v>40</v>
      </c>
      <c r="J7819" s="1">
        <f>DATEVALUE(RIGHT(jaar_zip[[#This Row],[YYYYMMDD]],2)&amp;"-"&amp;MID(jaar_zip[[#This Row],[YYYYMMDD]],5,2)&amp;"-"&amp;LEFT(jaar_zip[[#This Row],[YYYYMMDD]],4))</f>
        <v>45437</v>
      </c>
      <c r="K7819" s="101" t="str">
        <f>IF(AND(VALUE(MONTH(jaar_zip[[#This Row],[Datum]]))=1,VALUE(WEEKNUM(jaar_zip[[#This Row],[Datum]],21))&gt;51),RIGHT(YEAR(jaar_zip[[#This Row],[Datum]])-1,2),RIGHT(YEAR(jaar_zip[[#This Row],[Datum]]),2))&amp;"-"&amp; TEXT(WEEKNUM(jaar_zip[[#This Row],[Datum]],21),"00")</f>
        <v>24-21</v>
      </c>
      <c r="L7819" s="101">
        <f>MONTH(jaar_zip[[#This Row],[Datum]])</f>
        <v>5</v>
      </c>
      <c r="M7819" s="101">
        <f>IF(ISNUMBER(jaar_zip[[#This Row],[etmaaltemperatuur]]),IF(jaar_zip[[#This Row],[etmaaltemperatuur]]&lt;stookgrens,stookgrens-jaar_zip[[#This Row],[etmaaltemperatuur]],0),"")</f>
        <v>3.0999999999999996</v>
      </c>
      <c r="N7819" s="101">
        <f>IF(ISNUMBER(jaar_zip[[#This Row],[graaddagen]]),IF(OR(MONTH(jaar_zip[[#This Row],[Datum]])=1,MONTH(jaar_zip[[#This Row],[Datum]])=2,MONTH(jaar_zip[[#This Row],[Datum]])=11,MONTH(jaar_zip[[#This Row],[Datum]])=12),1.1,IF(OR(MONTH(jaar_zip[[#This Row],[Datum]])=3,MONTH(jaar_zip[[#This Row],[Datum]])=10),1,0.8))*jaar_zip[[#This Row],[graaddagen]],"")</f>
        <v>2.48</v>
      </c>
      <c r="O7819" s="101">
        <f>IF(ISNUMBER(jaar_zip[[#This Row],[etmaaltemperatuur]]),IF(jaar_zip[[#This Row],[etmaaltemperatuur]]&gt;stookgrens,jaar_zip[[#This Row],[etmaaltemperatuur]]-stookgrens,0),"")</f>
        <v>0</v>
      </c>
    </row>
    <row r="7820" spans="1:15" x14ac:dyDescent="0.25">
      <c r="A7820">
        <v>356</v>
      </c>
      <c r="B7820">
        <v>20240526</v>
      </c>
      <c r="C7820">
        <v>2.9</v>
      </c>
      <c r="D7820">
        <v>15.6</v>
      </c>
      <c r="E7820">
        <v>1564</v>
      </c>
      <c r="F7820">
        <v>5.9</v>
      </c>
      <c r="G7820">
        <v>1014.7</v>
      </c>
      <c r="H7820">
        <v>86</v>
      </c>
      <c r="I7820" s="101" t="s">
        <v>40</v>
      </c>
      <c r="J7820" s="1">
        <f>DATEVALUE(RIGHT(jaar_zip[[#This Row],[YYYYMMDD]],2)&amp;"-"&amp;MID(jaar_zip[[#This Row],[YYYYMMDD]],5,2)&amp;"-"&amp;LEFT(jaar_zip[[#This Row],[YYYYMMDD]],4))</f>
        <v>45438</v>
      </c>
      <c r="K7820" s="101" t="str">
        <f>IF(AND(VALUE(MONTH(jaar_zip[[#This Row],[Datum]]))=1,VALUE(WEEKNUM(jaar_zip[[#This Row],[Datum]],21))&gt;51),RIGHT(YEAR(jaar_zip[[#This Row],[Datum]])-1,2),RIGHT(YEAR(jaar_zip[[#This Row],[Datum]]),2))&amp;"-"&amp; TEXT(WEEKNUM(jaar_zip[[#This Row],[Datum]],21),"00")</f>
        <v>24-21</v>
      </c>
      <c r="L7820" s="101">
        <f>MONTH(jaar_zip[[#This Row],[Datum]])</f>
        <v>5</v>
      </c>
      <c r="M7820" s="101">
        <f>IF(ISNUMBER(jaar_zip[[#This Row],[etmaaltemperatuur]]),IF(jaar_zip[[#This Row],[etmaaltemperatuur]]&lt;stookgrens,stookgrens-jaar_zip[[#This Row],[etmaaltemperatuur]],0),"")</f>
        <v>2.4000000000000004</v>
      </c>
      <c r="N7820" s="101">
        <f>IF(ISNUMBER(jaar_zip[[#This Row],[graaddagen]]),IF(OR(MONTH(jaar_zip[[#This Row],[Datum]])=1,MONTH(jaar_zip[[#This Row],[Datum]])=2,MONTH(jaar_zip[[#This Row],[Datum]])=11,MONTH(jaar_zip[[#This Row],[Datum]])=12),1.1,IF(OR(MONTH(jaar_zip[[#This Row],[Datum]])=3,MONTH(jaar_zip[[#This Row],[Datum]])=10),1,0.8))*jaar_zip[[#This Row],[graaddagen]],"")</f>
        <v>1.9200000000000004</v>
      </c>
      <c r="O7820" s="101">
        <f>IF(ISNUMBER(jaar_zip[[#This Row],[etmaaltemperatuur]]),IF(jaar_zip[[#This Row],[etmaaltemperatuur]]&gt;stookgrens,jaar_zip[[#This Row],[etmaaltemperatuur]]-stookgrens,0),"")</f>
        <v>0</v>
      </c>
    </row>
    <row r="7821" spans="1:15" x14ac:dyDescent="0.25">
      <c r="A7821">
        <v>356</v>
      </c>
      <c r="B7821">
        <v>20240527</v>
      </c>
      <c r="C7821">
        <v>2.8</v>
      </c>
      <c r="D7821">
        <v>14.2</v>
      </c>
      <c r="E7821">
        <v>1436</v>
      </c>
      <c r="F7821">
        <v>3.7</v>
      </c>
      <c r="G7821">
        <v>1016.8</v>
      </c>
      <c r="H7821">
        <v>83</v>
      </c>
      <c r="I7821" s="101" t="s">
        <v>40</v>
      </c>
      <c r="J7821" s="1">
        <f>DATEVALUE(RIGHT(jaar_zip[[#This Row],[YYYYMMDD]],2)&amp;"-"&amp;MID(jaar_zip[[#This Row],[YYYYMMDD]],5,2)&amp;"-"&amp;LEFT(jaar_zip[[#This Row],[YYYYMMDD]],4))</f>
        <v>45439</v>
      </c>
      <c r="K7821" s="101" t="str">
        <f>IF(AND(VALUE(MONTH(jaar_zip[[#This Row],[Datum]]))=1,VALUE(WEEKNUM(jaar_zip[[#This Row],[Datum]],21))&gt;51),RIGHT(YEAR(jaar_zip[[#This Row],[Datum]])-1,2),RIGHT(YEAR(jaar_zip[[#This Row],[Datum]]),2))&amp;"-"&amp; TEXT(WEEKNUM(jaar_zip[[#This Row],[Datum]],21),"00")</f>
        <v>24-22</v>
      </c>
      <c r="L7821" s="101">
        <f>MONTH(jaar_zip[[#This Row],[Datum]])</f>
        <v>5</v>
      </c>
      <c r="M7821" s="101">
        <f>IF(ISNUMBER(jaar_zip[[#This Row],[etmaaltemperatuur]]),IF(jaar_zip[[#This Row],[etmaaltemperatuur]]&lt;stookgrens,stookgrens-jaar_zip[[#This Row],[etmaaltemperatuur]],0),"")</f>
        <v>3.8000000000000007</v>
      </c>
      <c r="N7821" s="101">
        <f>IF(ISNUMBER(jaar_zip[[#This Row],[graaddagen]]),IF(OR(MONTH(jaar_zip[[#This Row],[Datum]])=1,MONTH(jaar_zip[[#This Row],[Datum]])=2,MONTH(jaar_zip[[#This Row],[Datum]])=11,MONTH(jaar_zip[[#This Row],[Datum]])=12),1.1,IF(OR(MONTH(jaar_zip[[#This Row],[Datum]])=3,MONTH(jaar_zip[[#This Row],[Datum]])=10),1,0.8))*jaar_zip[[#This Row],[graaddagen]],"")</f>
        <v>3.0400000000000009</v>
      </c>
      <c r="O7821" s="101">
        <f>IF(ISNUMBER(jaar_zip[[#This Row],[etmaaltemperatuur]]),IF(jaar_zip[[#This Row],[etmaaltemperatuur]]&gt;stookgrens,jaar_zip[[#This Row],[etmaaltemperatuur]]-stookgrens,0),"")</f>
        <v>0</v>
      </c>
    </row>
    <row r="7822" spans="1:15" x14ac:dyDescent="0.25">
      <c r="A7822">
        <v>356</v>
      </c>
      <c r="B7822">
        <v>20240528</v>
      </c>
      <c r="C7822">
        <v>4.2</v>
      </c>
      <c r="D7822">
        <v>14</v>
      </c>
      <c r="E7822">
        <v>1754</v>
      </c>
      <c r="F7822">
        <v>7.5</v>
      </c>
      <c r="G7822">
        <v>1015.4</v>
      </c>
      <c r="H7822">
        <v>86</v>
      </c>
      <c r="I7822" s="101" t="s">
        <v>40</v>
      </c>
      <c r="J7822" s="1">
        <f>DATEVALUE(RIGHT(jaar_zip[[#This Row],[YYYYMMDD]],2)&amp;"-"&amp;MID(jaar_zip[[#This Row],[YYYYMMDD]],5,2)&amp;"-"&amp;LEFT(jaar_zip[[#This Row],[YYYYMMDD]],4))</f>
        <v>45440</v>
      </c>
      <c r="K7822" s="101" t="str">
        <f>IF(AND(VALUE(MONTH(jaar_zip[[#This Row],[Datum]]))=1,VALUE(WEEKNUM(jaar_zip[[#This Row],[Datum]],21))&gt;51),RIGHT(YEAR(jaar_zip[[#This Row],[Datum]])-1,2),RIGHT(YEAR(jaar_zip[[#This Row],[Datum]]),2))&amp;"-"&amp; TEXT(WEEKNUM(jaar_zip[[#This Row],[Datum]],21),"00")</f>
        <v>24-22</v>
      </c>
      <c r="L7822" s="101">
        <f>MONTH(jaar_zip[[#This Row],[Datum]])</f>
        <v>5</v>
      </c>
      <c r="M7822" s="101">
        <f>IF(ISNUMBER(jaar_zip[[#This Row],[etmaaltemperatuur]]),IF(jaar_zip[[#This Row],[etmaaltemperatuur]]&lt;stookgrens,stookgrens-jaar_zip[[#This Row],[etmaaltemperatuur]],0),"")</f>
        <v>4</v>
      </c>
      <c r="N7822" s="101">
        <f>IF(ISNUMBER(jaar_zip[[#This Row],[graaddagen]]),IF(OR(MONTH(jaar_zip[[#This Row],[Datum]])=1,MONTH(jaar_zip[[#This Row],[Datum]])=2,MONTH(jaar_zip[[#This Row],[Datum]])=11,MONTH(jaar_zip[[#This Row],[Datum]])=12),1.1,IF(OR(MONTH(jaar_zip[[#This Row],[Datum]])=3,MONTH(jaar_zip[[#This Row],[Datum]])=10),1,0.8))*jaar_zip[[#This Row],[graaddagen]],"")</f>
        <v>3.2</v>
      </c>
      <c r="O7822" s="101">
        <f>IF(ISNUMBER(jaar_zip[[#This Row],[etmaaltemperatuur]]),IF(jaar_zip[[#This Row],[etmaaltemperatuur]]&gt;stookgrens,jaar_zip[[#This Row],[etmaaltemperatuur]]-stookgrens,0),"")</f>
        <v>0</v>
      </c>
    </row>
    <row r="7823" spans="1:15" x14ac:dyDescent="0.25">
      <c r="A7823">
        <v>356</v>
      </c>
      <c r="B7823">
        <v>20240529</v>
      </c>
      <c r="C7823">
        <v>4.8</v>
      </c>
      <c r="D7823">
        <v>15</v>
      </c>
      <c r="E7823">
        <v>1744</v>
      </c>
      <c r="F7823">
        <v>6.1</v>
      </c>
      <c r="G7823">
        <v>1008.2</v>
      </c>
      <c r="H7823">
        <v>85</v>
      </c>
      <c r="I7823" s="101" t="s">
        <v>40</v>
      </c>
      <c r="J7823" s="1">
        <f>DATEVALUE(RIGHT(jaar_zip[[#This Row],[YYYYMMDD]],2)&amp;"-"&amp;MID(jaar_zip[[#This Row],[YYYYMMDD]],5,2)&amp;"-"&amp;LEFT(jaar_zip[[#This Row],[YYYYMMDD]],4))</f>
        <v>45441</v>
      </c>
      <c r="K7823" s="101" t="str">
        <f>IF(AND(VALUE(MONTH(jaar_zip[[#This Row],[Datum]]))=1,VALUE(WEEKNUM(jaar_zip[[#This Row],[Datum]],21))&gt;51),RIGHT(YEAR(jaar_zip[[#This Row],[Datum]])-1,2),RIGHT(YEAR(jaar_zip[[#This Row],[Datum]]),2))&amp;"-"&amp; TEXT(WEEKNUM(jaar_zip[[#This Row],[Datum]],21),"00")</f>
        <v>24-22</v>
      </c>
      <c r="L7823" s="101">
        <f>MONTH(jaar_zip[[#This Row],[Datum]])</f>
        <v>5</v>
      </c>
      <c r="M7823" s="101">
        <f>IF(ISNUMBER(jaar_zip[[#This Row],[etmaaltemperatuur]]),IF(jaar_zip[[#This Row],[etmaaltemperatuur]]&lt;stookgrens,stookgrens-jaar_zip[[#This Row],[etmaaltemperatuur]],0),"")</f>
        <v>3</v>
      </c>
      <c r="N7823" s="101">
        <f>IF(ISNUMBER(jaar_zip[[#This Row],[graaddagen]]),IF(OR(MONTH(jaar_zip[[#This Row],[Datum]])=1,MONTH(jaar_zip[[#This Row],[Datum]])=2,MONTH(jaar_zip[[#This Row],[Datum]])=11,MONTH(jaar_zip[[#This Row],[Datum]])=12),1.1,IF(OR(MONTH(jaar_zip[[#This Row],[Datum]])=3,MONTH(jaar_zip[[#This Row],[Datum]])=10),1,0.8))*jaar_zip[[#This Row],[graaddagen]],"")</f>
        <v>2.4000000000000004</v>
      </c>
      <c r="O7823" s="101">
        <f>IF(ISNUMBER(jaar_zip[[#This Row],[etmaaltemperatuur]]),IF(jaar_zip[[#This Row],[etmaaltemperatuur]]&gt;stookgrens,jaar_zip[[#This Row],[etmaaltemperatuur]]-stookgrens,0),"")</f>
        <v>0</v>
      </c>
    </row>
    <row r="7824" spans="1:15" x14ac:dyDescent="0.25">
      <c r="A7824">
        <v>356</v>
      </c>
      <c r="B7824">
        <v>20240530</v>
      </c>
      <c r="C7824">
        <v>4</v>
      </c>
      <c r="D7824">
        <v>14.7</v>
      </c>
      <c r="E7824">
        <v>1981</v>
      </c>
      <c r="F7824">
        <v>0.1</v>
      </c>
      <c r="G7824">
        <v>1007</v>
      </c>
      <c r="H7824">
        <v>84</v>
      </c>
      <c r="I7824" s="101" t="s">
        <v>40</v>
      </c>
      <c r="J7824" s="1">
        <f>DATEVALUE(RIGHT(jaar_zip[[#This Row],[YYYYMMDD]],2)&amp;"-"&amp;MID(jaar_zip[[#This Row],[YYYYMMDD]],5,2)&amp;"-"&amp;LEFT(jaar_zip[[#This Row],[YYYYMMDD]],4))</f>
        <v>45442</v>
      </c>
      <c r="K7824" s="101" t="str">
        <f>IF(AND(VALUE(MONTH(jaar_zip[[#This Row],[Datum]]))=1,VALUE(WEEKNUM(jaar_zip[[#This Row],[Datum]],21))&gt;51),RIGHT(YEAR(jaar_zip[[#This Row],[Datum]])-1,2),RIGHT(YEAR(jaar_zip[[#This Row],[Datum]]),2))&amp;"-"&amp; TEXT(WEEKNUM(jaar_zip[[#This Row],[Datum]],21),"00")</f>
        <v>24-22</v>
      </c>
      <c r="L7824" s="101">
        <f>MONTH(jaar_zip[[#This Row],[Datum]])</f>
        <v>5</v>
      </c>
      <c r="M7824" s="101">
        <f>IF(ISNUMBER(jaar_zip[[#This Row],[etmaaltemperatuur]]),IF(jaar_zip[[#This Row],[etmaaltemperatuur]]&lt;stookgrens,stookgrens-jaar_zip[[#This Row],[etmaaltemperatuur]],0),"")</f>
        <v>3.3000000000000007</v>
      </c>
      <c r="N7824" s="101">
        <f>IF(ISNUMBER(jaar_zip[[#This Row],[graaddagen]]),IF(OR(MONTH(jaar_zip[[#This Row],[Datum]])=1,MONTH(jaar_zip[[#This Row],[Datum]])=2,MONTH(jaar_zip[[#This Row],[Datum]])=11,MONTH(jaar_zip[[#This Row],[Datum]])=12),1.1,IF(OR(MONTH(jaar_zip[[#This Row],[Datum]])=3,MONTH(jaar_zip[[#This Row],[Datum]])=10),1,0.8))*jaar_zip[[#This Row],[graaddagen]],"")</f>
        <v>2.6400000000000006</v>
      </c>
      <c r="O7824" s="101">
        <f>IF(ISNUMBER(jaar_zip[[#This Row],[etmaaltemperatuur]]),IF(jaar_zip[[#This Row],[etmaaltemperatuur]]&gt;stookgrens,jaar_zip[[#This Row],[etmaaltemperatuur]]-stookgrens,0),"")</f>
        <v>0</v>
      </c>
    </row>
    <row r="7825" spans="1:15" x14ac:dyDescent="0.25">
      <c r="A7825">
        <v>356</v>
      </c>
      <c r="B7825">
        <v>20240531</v>
      </c>
      <c r="C7825">
        <v>2.8</v>
      </c>
      <c r="D7825">
        <v>15.3</v>
      </c>
      <c r="E7825">
        <v>1359</v>
      </c>
      <c r="F7825">
        <v>1.1000000000000001</v>
      </c>
      <c r="G7825">
        <v>1012.2</v>
      </c>
      <c r="H7825">
        <v>84</v>
      </c>
      <c r="I7825" s="101" t="s">
        <v>40</v>
      </c>
      <c r="J7825" s="1">
        <f>DATEVALUE(RIGHT(jaar_zip[[#This Row],[YYYYMMDD]],2)&amp;"-"&amp;MID(jaar_zip[[#This Row],[YYYYMMDD]],5,2)&amp;"-"&amp;LEFT(jaar_zip[[#This Row],[YYYYMMDD]],4))</f>
        <v>45443</v>
      </c>
      <c r="K7825" s="101" t="str">
        <f>IF(AND(VALUE(MONTH(jaar_zip[[#This Row],[Datum]]))=1,VALUE(WEEKNUM(jaar_zip[[#This Row],[Datum]],21))&gt;51),RIGHT(YEAR(jaar_zip[[#This Row],[Datum]])-1,2),RIGHT(YEAR(jaar_zip[[#This Row],[Datum]]),2))&amp;"-"&amp; TEXT(WEEKNUM(jaar_zip[[#This Row],[Datum]],21),"00")</f>
        <v>24-22</v>
      </c>
      <c r="L7825" s="101">
        <f>MONTH(jaar_zip[[#This Row],[Datum]])</f>
        <v>5</v>
      </c>
      <c r="M7825" s="101">
        <f>IF(ISNUMBER(jaar_zip[[#This Row],[etmaaltemperatuur]]),IF(jaar_zip[[#This Row],[etmaaltemperatuur]]&lt;stookgrens,stookgrens-jaar_zip[[#This Row],[etmaaltemperatuur]],0),"")</f>
        <v>2.6999999999999993</v>
      </c>
      <c r="N7825" s="101">
        <f>IF(ISNUMBER(jaar_zip[[#This Row],[graaddagen]]),IF(OR(MONTH(jaar_zip[[#This Row],[Datum]])=1,MONTH(jaar_zip[[#This Row],[Datum]])=2,MONTH(jaar_zip[[#This Row],[Datum]])=11,MONTH(jaar_zip[[#This Row],[Datum]])=12),1.1,IF(OR(MONTH(jaar_zip[[#This Row],[Datum]])=3,MONTH(jaar_zip[[#This Row],[Datum]])=10),1,0.8))*jaar_zip[[#This Row],[graaddagen]],"")</f>
        <v>2.1599999999999997</v>
      </c>
      <c r="O7825" s="101">
        <f>IF(ISNUMBER(jaar_zip[[#This Row],[etmaaltemperatuur]]),IF(jaar_zip[[#This Row],[etmaaltemperatuur]]&gt;stookgrens,jaar_zip[[#This Row],[etmaaltemperatuur]]-stookgrens,0),"")</f>
        <v>0</v>
      </c>
    </row>
    <row r="7826" spans="1:15" x14ac:dyDescent="0.25">
      <c r="A7826">
        <v>356</v>
      </c>
      <c r="B7826">
        <v>20240601</v>
      </c>
      <c r="C7826">
        <v>4</v>
      </c>
      <c r="D7826">
        <v>15.3</v>
      </c>
      <c r="E7826">
        <v>449</v>
      </c>
      <c r="F7826">
        <v>0.3</v>
      </c>
      <c r="G7826">
        <v>1018.2</v>
      </c>
      <c r="H7826">
        <v>93</v>
      </c>
      <c r="I7826" s="101" t="s">
        <v>40</v>
      </c>
      <c r="J7826" s="1">
        <f>DATEVALUE(RIGHT(jaar_zip[[#This Row],[YYYYMMDD]],2)&amp;"-"&amp;MID(jaar_zip[[#This Row],[YYYYMMDD]],5,2)&amp;"-"&amp;LEFT(jaar_zip[[#This Row],[YYYYMMDD]],4))</f>
        <v>45444</v>
      </c>
      <c r="K7826" s="101" t="str">
        <f>IF(AND(VALUE(MONTH(jaar_zip[[#This Row],[Datum]]))=1,VALUE(WEEKNUM(jaar_zip[[#This Row],[Datum]],21))&gt;51),RIGHT(YEAR(jaar_zip[[#This Row],[Datum]])-1,2),RIGHT(YEAR(jaar_zip[[#This Row],[Datum]]),2))&amp;"-"&amp; TEXT(WEEKNUM(jaar_zip[[#This Row],[Datum]],21),"00")</f>
        <v>24-22</v>
      </c>
      <c r="L7826" s="101">
        <f>MONTH(jaar_zip[[#This Row],[Datum]])</f>
        <v>6</v>
      </c>
      <c r="M7826" s="101">
        <f>IF(ISNUMBER(jaar_zip[[#This Row],[etmaaltemperatuur]]),IF(jaar_zip[[#This Row],[etmaaltemperatuur]]&lt;stookgrens,stookgrens-jaar_zip[[#This Row],[etmaaltemperatuur]],0),"")</f>
        <v>2.6999999999999993</v>
      </c>
      <c r="N7826" s="101">
        <f>IF(ISNUMBER(jaar_zip[[#This Row],[graaddagen]]),IF(OR(MONTH(jaar_zip[[#This Row],[Datum]])=1,MONTH(jaar_zip[[#This Row],[Datum]])=2,MONTH(jaar_zip[[#This Row],[Datum]])=11,MONTH(jaar_zip[[#This Row],[Datum]])=12),1.1,IF(OR(MONTH(jaar_zip[[#This Row],[Datum]])=3,MONTH(jaar_zip[[#This Row],[Datum]])=10),1,0.8))*jaar_zip[[#This Row],[graaddagen]],"")</f>
        <v>2.1599999999999997</v>
      </c>
      <c r="O7826" s="101">
        <f>IF(ISNUMBER(jaar_zip[[#This Row],[etmaaltemperatuur]]),IF(jaar_zip[[#This Row],[etmaaltemperatuur]]&gt;stookgrens,jaar_zip[[#This Row],[etmaaltemperatuur]]-stookgrens,0),"")</f>
        <v>0</v>
      </c>
    </row>
    <row r="7827" spans="1:15" x14ac:dyDescent="0.25">
      <c r="A7827">
        <v>356</v>
      </c>
      <c r="B7827">
        <v>20240602</v>
      </c>
      <c r="C7827">
        <v>3.5</v>
      </c>
      <c r="D7827">
        <v>14.3</v>
      </c>
      <c r="E7827">
        <v>1727</v>
      </c>
      <c r="F7827">
        <v>0</v>
      </c>
      <c r="G7827">
        <v>1023.1</v>
      </c>
      <c r="H7827">
        <v>74</v>
      </c>
      <c r="I7827" s="101" t="s">
        <v>40</v>
      </c>
      <c r="J7827" s="1">
        <f>DATEVALUE(RIGHT(jaar_zip[[#This Row],[YYYYMMDD]],2)&amp;"-"&amp;MID(jaar_zip[[#This Row],[YYYYMMDD]],5,2)&amp;"-"&amp;LEFT(jaar_zip[[#This Row],[YYYYMMDD]],4))</f>
        <v>45445</v>
      </c>
      <c r="K7827" s="101" t="str">
        <f>IF(AND(VALUE(MONTH(jaar_zip[[#This Row],[Datum]]))=1,VALUE(WEEKNUM(jaar_zip[[#This Row],[Datum]],21))&gt;51),RIGHT(YEAR(jaar_zip[[#This Row],[Datum]])-1,2),RIGHT(YEAR(jaar_zip[[#This Row],[Datum]]),2))&amp;"-"&amp; TEXT(WEEKNUM(jaar_zip[[#This Row],[Datum]],21),"00")</f>
        <v>24-22</v>
      </c>
      <c r="L7827" s="101">
        <f>MONTH(jaar_zip[[#This Row],[Datum]])</f>
        <v>6</v>
      </c>
      <c r="M7827" s="101">
        <f>IF(ISNUMBER(jaar_zip[[#This Row],[etmaaltemperatuur]]),IF(jaar_zip[[#This Row],[etmaaltemperatuur]]&lt;stookgrens,stookgrens-jaar_zip[[#This Row],[etmaaltemperatuur]],0),"")</f>
        <v>3.6999999999999993</v>
      </c>
      <c r="N7827" s="101">
        <f>IF(ISNUMBER(jaar_zip[[#This Row],[graaddagen]]),IF(OR(MONTH(jaar_zip[[#This Row],[Datum]])=1,MONTH(jaar_zip[[#This Row],[Datum]])=2,MONTH(jaar_zip[[#This Row],[Datum]])=11,MONTH(jaar_zip[[#This Row],[Datum]])=12),1.1,IF(OR(MONTH(jaar_zip[[#This Row],[Datum]])=3,MONTH(jaar_zip[[#This Row],[Datum]])=10),1,0.8))*jaar_zip[[#This Row],[graaddagen]],"")</f>
        <v>2.9599999999999995</v>
      </c>
      <c r="O7827" s="101">
        <f>IF(ISNUMBER(jaar_zip[[#This Row],[etmaaltemperatuur]]),IF(jaar_zip[[#This Row],[etmaaltemperatuur]]&gt;stookgrens,jaar_zip[[#This Row],[etmaaltemperatuur]]-stookgrens,0),"")</f>
        <v>0</v>
      </c>
    </row>
    <row r="7828" spans="1:15" x14ac:dyDescent="0.25">
      <c r="A7828">
        <v>356</v>
      </c>
      <c r="B7828">
        <v>20240603</v>
      </c>
      <c r="C7828">
        <v>1.8</v>
      </c>
      <c r="D7828">
        <v>14</v>
      </c>
      <c r="E7828">
        <v>1227</v>
      </c>
      <c r="F7828">
        <v>0</v>
      </c>
      <c r="G7828">
        <v>1020.1</v>
      </c>
      <c r="H7828">
        <v>84</v>
      </c>
      <c r="I7828" s="101" t="s">
        <v>40</v>
      </c>
      <c r="J7828" s="1">
        <f>DATEVALUE(RIGHT(jaar_zip[[#This Row],[YYYYMMDD]],2)&amp;"-"&amp;MID(jaar_zip[[#This Row],[YYYYMMDD]],5,2)&amp;"-"&amp;LEFT(jaar_zip[[#This Row],[YYYYMMDD]],4))</f>
        <v>45446</v>
      </c>
      <c r="K7828" s="101" t="str">
        <f>IF(AND(VALUE(MONTH(jaar_zip[[#This Row],[Datum]]))=1,VALUE(WEEKNUM(jaar_zip[[#This Row],[Datum]],21))&gt;51),RIGHT(YEAR(jaar_zip[[#This Row],[Datum]])-1,2),RIGHT(YEAR(jaar_zip[[#This Row],[Datum]]),2))&amp;"-"&amp; TEXT(WEEKNUM(jaar_zip[[#This Row],[Datum]],21),"00")</f>
        <v>24-23</v>
      </c>
      <c r="L7828" s="101">
        <f>MONTH(jaar_zip[[#This Row],[Datum]])</f>
        <v>6</v>
      </c>
      <c r="M7828" s="101">
        <f>IF(ISNUMBER(jaar_zip[[#This Row],[etmaaltemperatuur]]),IF(jaar_zip[[#This Row],[etmaaltemperatuur]]&lt;stookgrens,stookgrens-jaar_zip[[#This Row],[etmaaltemperatuur]],0),"")</f>
        <v>4</v>
      </c>
      <c r="N7828" s="101">
        <f>IF(ISNUMBER(jaar_zip[[#This Row],[graaddagen]]),IF(OR(MONTH(jaar_zip[[#This Row],[Datum]])=1,MONTH(jaar_zip[[#This Row],[Datum]])=2,MONTH(jaar_zip[[#This Row],[Datum]])=11,MONTH(jaar_zip[[#This Row],[Datum]])=12),1.1,IF(OR(MONTH(jaar_zip[[#This Row],[Datum]])=3,MONTH(jaar_zip[[#This Row],[Datum]])=10),1,0.8))*jaar_zip[[#This Row],[graaddagen]],"")</f>
        <v>3.2</v>
      </c>
      <c r="O7828" s="101">
        <f>IF(ISNUMBER(jaar_zip[[#This Row],[etmaaltemperatuur]]),IF(jaar_zip[[#This Row],[etmaaltemperatuur]]&gt;stookgrens,jaar_zip[[#This Row],[etmaaltemperatuur]]-stookgrens,0),"")</f>
        <v>0</v>
      </c>
    </row>
    <row r="7829" spans="1:15" x14ac:dyDescent="0.25">
      <c r="A7829">
        <v>356</v>
      </c>
      <c r="B7829">
        <v>20240604</v>
      </c>
      <c r="C7829">
        <v>3.5</v>
      </c>
      <c r="D7829">
        <v>16.7</v>
      </c>
      <c r="E7829">
        <v>1405</v>
      </c>
      <c r="F7829">
        <v>2.2000000000000002</v>
      </c>
      <c r="G7829">
        <v>1011.8</v>
      </c>
      <c r="H7829">
        <v>81</v>
      </c>
      <c r="I7829" s="101" t="s">
        <v>40</v>
      </c>
      <c r="J7829" s="1">
        <f>DATEVALUE(RIGHT(jaar_zip[[#This Row],[YYYYMMDD]],2)&amp;"-"&amp;MID(jaar_zip[[#This Row],[YYYYMMDD]],5,2)&amp;"-"&amp;LEFT(jaar_zip[[#This Row],[YYYYMMDD]],4))</f>
        <v>45447</v>
      </c>
      <c r="K7829" s="101" t="str">
        <f>IF(AND(VALUE(MONTH(jaar_zip[[#This Row],[Datum]]))=1,VALUE(WEEKNUM(jaar_zip[[#This Row],[Datum]],21))&gt;51),RIGHT(YEAR(jaar_zip[[#This Row],[Datum]])-1,2),RIGHT(YEAR(jaar_zip[[#This Row],[Datum]]),2))&amp;"-"&amp; TEXT(WEEKNUM(jaar_zip[[#This Row],[Datum]],21),"00")</f>
        <v>24-23</v>
      </c>
      <c r="L7829" s="101">
        <f>MONTH(jaar_zip[[#This Row],[Datum]])</f>
        <v>6</v>
      </c>
      <c r="M7829" s="101">
        <f>IF(ISNUMBER(jaar_zip[[#This Row],[etmaaltemperatuur]]),IF(jaar_zip[[#This Row],[etmaaltemperatuur]]&lt;stookgrens,stookgrens-jaar_zip[[#This Row],[etmaaltemperatuur]],0),"")</f>
        <v>1.3000000000000007</v>
      </c>
      <c r="N7829" s="101">
        <f>IF(ISNUMBER(jaar_zip[[#This Row],[graaddagen]]),IF(OR(MONTH(jaar_zip[[#This Row],[Datum]])=1,MONTH(jaar_zip[[#This Row],[Datum]])=2,MONTH(jaar_zip[[#This Row],[Datum]])=11,MONTH(jaar_zip[[#This Row],[Datum]])=12),1.1,IF(OR(MONTH(jaar_zip[[#This Row],[Datum]])=3,MONTH(jaar_zip[[#This Row],[Datum]])=10),1,0.8))*jaar_zip[[#This Row],[graaddagen]],"")</f>
        <v>1.0400000000000007</v>
      </c>
      <c r="O7829" s="101">
        <f>IF(ISNUMBER(jaar_zip[[#This Row],[etmaaltemperatuur]]),IF(jaar_zip[[#This Row],[etmaaltemperatuur]]&gt;stookgrens,jaar_zip[[#This Row],[etmaaltemperatuur]]-stookgrens,0),"")</f>
        <v>0</v>
      </c>
    </row>
    <row r="7830" spans="1:15" x14ac:dyDescent="0.25">
      <c r="A7830">
        <v>356</v>
      </c>
      <c r="B7830">
        <v>20240605</v>
      </c>
      <c r="C7830">
        <v>4</v>
      </c>
      <c r="D7830">
        <v>12.8</v>
      </c>
      <c r="E7830">
        <v>2725</v>
      </c>
      <c r="F7830">
        <v>0.8</v>
      </c>
      <c r="G7830">
        <v>1013.3</v>
      </c>
      <c r="H7830">
        <v>72</v>
      </c>
      <c r="I7830" s="101" t="s">
        <v>40</v>
      </c>
      <c r="J7830" s="1">
        <f>DATEVALUE(RIGHT(jaar_zip[[#This Row],[YYYYMMDD]],2)&amp;"-"&amp;MID(jaar_zip[[#This Row],[YYYYMMDD]],5,2)&amp;"-"&amp;LEFT(jaar_zip[[#This Row],[YYYYMMDD]],4))</f>
        <v>45448</v>
      </c>
      <c r="K7830" s="101" t="str">
        <f>IF(AND(VALUE(MONTH(jaar_zip[[#This Row],[Datum]]))=1,VALUE(WEEKNUM(jaar_zip[[#This Row],[Datum]],21))&gt;51),RIGHT(YEAR(jaar_zip[[#This Row],[Datum]])-1,2),RIGHT(YEAR(jaar_zip[[#This Row],[Datum]]),2))&amp;"-"&amp; TEXT(WEEKNUM(jaar_zip[[#This Row],[Datum]],21),"00")</f>
        <v>24-23</v>
      </c>
      <c r="L7830" s="101">
        <f>MONTH(jaar_zip[[#This Row],[Datum]])</f>
        <v>6</v>
      </c>
      <c r="M7830" s="101">
        <f>IF(ISNUMBER(jaar_zip[[#This Row],[etmaaltemperatuur]]),IF(jaar_zip[[#This Row],[etmaaltemperatuur]]&lt;stookgrens,stookgrens-jaar_zip[[#This Row],[etmaaltemperatuur]],0),"")</f>
        <v>5.1999999999999993</v>
      </c>
      <c r="N7830" s="101">
        <f>IF(ISNUMBER(jaar_zip[[#This Row],[graaddagen]]),IF(OR(MONTH(jaar_zip[[#This Row],[Datum]])=1,MONTH(jaar_zip[[#This Row],[Datum]])=2,MONTH(jaar_zip[[#This Row],[Datum]])=11,MONTH(jaar_zip[[#This Row],[Datum]])=12),1.1,IF(OR(MONTH(jaar_zip[[#This Row],[Datum]])=3,MONTH(jaar_zip[[#This Row],[Datum]])=10),1,0.8))*jaar_zip[[#This Row],[graaddagen]],"")</f>
        <v>4.1599999999999993</v>
      </c>
      <c r="O7830" s="101">
        <f>IF(ISNUMBER(jaar_zip[[#This Row],[etmaaltemperatuur]]),IF(jaar_zip[[#This Row],[etmaaltemperatuur]]&gt;stookgrens,jaar_zip[[#This Row],[etmaaltemperatuur]]-stookgrens,0),"")</f>
        <v>0</v>
      </c>
    </row>
    <row r="7831" spans="1:15" x14ac:dyDescent="0.25">
      <c r="A7831">
        <v>356</v>
      </c>
      <c r="B7831">
        <v>20240606</v>
      </c>
      <c r="C7831">
        <v>2.5</v>
      </c>
      <c r="D7831">
        <v>12.7</v>
      </c>
      <c r="E7831">
        <v>2143</v>
      </c>
      <c r="F7831">
        <v>0</v>
      </c>
      <c r="G7831">
        <v>1017.3</v>
      </c>
      <c r="H7831">
        <v>71</v>
      </c>
      <c r="I7831" s="101" t="s">
        <v>40</v>
      </c>
      <c r="J7831" s="1">
        <f>DATEVALUE(RIGHT(jaar_zip[[#This Row],[YYYYMMDD]],2)&amp;"-"&amp;MID(jaar_zip[[#This Row],[YYYYMMDD]],5,2)&amp;"-"&amp;LEFT(jaar_zip[[#This Row],[YYYYMMDD]],4))</f>
        <v>45449</v>
      </c>
      <c r="K7831" s="101" t="str">
        <f>IF(AND(VALUE(MONTH(jaar_zip[[#This Row],[Datum]]))=1,VALUE(WEEKNUM(jaar_zip[[#This Row],[Datum]],21))&gt;51),RIGHT(YEAR(jaar_zip[[#This Row],[Datum]])-1,2),RIGHT(YEAR(jaar_zip[[#This Row],[Datum]]),2))&amp;"-"&amp; TEXT(WEEKNUM(jaar_zip[[#This Row],[Datum]],21),"00")</f>
        <v>24-23</v>
      </c>
      <c r="L7831" s="101">
        <f>MONTH(jaar_zip[[#This Row],[Datum]])</f>
        <v>6</v>
      </c>
      <c r="M7831" s="101">
        <f>IF(ISNUMBER(jaar_zip[[#This Row],[etmaaltemperatuur]]),IF(jaar_zip[[#This Row],[etmaaltemperatuur]]&lt;stookgrens,stookgrens-jaar_zip[[#This Row],[etmaaltemperatuur]],0),"")</f>
        <v>5.3000000000000007</v>
      </c>
      <c r="N7831" s="101">
        <f>IF(ISNUMBER(jaar_zip[[#This Row],[graaddagen]]),IF(OR(MONTH(jaar_zip[[#This Row],[Datum]])=1,MONTH(jaar_zip[[#This Row],[Datum]])=2,MONTH(jaar_zip[[#This Row],[Datum]])=11,MONTH(jaar_zip[[#This Row],[Datum]])=12),1.1,IF(OR(MONTH(jaar_zip[[#This Row],[Datum]])=3,MONTH(jaar_zip[[#This Row],[Datum]])=10),1,0.8))*jaar_zip[[#This Row],[graaddagen]],"")</f>
        <v>4.2400000000000011</v>
      </c>
      <c r="O7831" s="101">
        <f>IF(ISNUMBER(jaar_zip[[#This Row],[etmaaltemperatuur]]),IF(jaar_zip[[#This Row],[etmaaltemperatuur]]&gt;stookgrens,jaar_zip[[#This Row],[etmaaltemperatuur]]-stookgrens,0),"")</f>
        <v>0</v>
      </c>
    </row>
    <row r="7832" spans="1:15" x14ac:dyDescent="0.25">
      <c r="A7832">
        <v>356</v>
      </c>
      <c r="B7832">
        <v>20240607</v>
      </c>
      <c r="C7832">
        <v>3.3</v>
      </c>
      <c r="D7832">
        <v>13.8</v>
      </c>
      <c r="E7832">
        <v>2634</v>
      </c>
      <c r="F7832">
        <v>0</v>
      </c>
      <c r="G7832">
        <v>1017.9</v>
      </c>
      <c r="H7832">
        <v>72</v>
      </c>
      <c r="I7832" s="101" t="s">
        <v>40</v>
      </c>
      <c r="J7832" s="1">
        <f>DATEVALUE(RIGHT(jaar_zip[[#This Row],[YYYYMMDD]],2)&amp;"-"&amp;MID(jaar_zip[[#This Row],[YYYYMMDD]],5,2)&amp;"-"&amp;LEFT(jaar_zip[[#This Row],[YYYYMMDD]],4))</f>
        <v>45450</v>
      </c>
      <c r="K7832" s="101" t="str">
        <f>IF(AND(VALUE(MONTH(jaar_zip[[#This Row],[Datum]]))=1,VALUE(WEEKNUM(jaar_zip[[#This Row],[Datum]],21))&gt;51),RIGHT(YEAR(jaar_zip[[#This Row],[Datum]])-1,2),RIGHT(YEAR(jaar_zip[[#This Row],[Datum]]),2))&amp;"-"&amp; TEXT(WEEKNUM(jaar_zip[[#This Row],[Datum]],21),"00")</f>
        <v>24-23</v>
      </c>
      <c r="L7832" s="101">
        <f>MONTH(jaar_zip[[#This Row],[Datum]])</f>
        <v>6</v>
      </c>
      <c r="M7832" s="101">
        <f>IF(ISNUMBER(jaar_zip[[#This Row],[etmaaltemperatuur]]),IF(jaar_zip[[#This Row],[etmaaltemperatuur]]&lt;stookgrens,stookgrens-jaar_zip[[#This Row],[etmaaltemperatuur]],0),"")</f>
        <v>4.1999999999999993</v>
      </c>
      <c r="N7832" s="101">
        <f>IF(ISNUMBER(jaar_zip[[#This Row],[graaddagen]]),IF(OR(MONTH(jaar_zip[[#This Row],[Datum]])=1,MONTH(jaar_zip[[#This Row],[Datum]])=2,MONTH(jaar_zip[[#This Row],[Datum]])=11,MONTH(jaar_zip[[#This Row],[Datum]])=12),1.1,IF(OR(MONTH(jaar_zip[[#This Row],[Datum]])=3,MONTH(jaar_zip[[#This Row],[Datum]])=10),1,0.8))*jaar_zip[[#This Row],[graaddagen]],"")</f>
        <v>3.3599999999999994</v>
      </c>
      <c r="O7832" s="101">
        <f>IF(ISNUMBER(jaar_zip[[#This Row],[etmaaltemperatuur]]),IF(jaar_zip[[#This Row],[etmaaltemperatuur]]&gt;stookgrens,jaar_zip[[#This Row],[etmaaltemperatuur]]-stookgrens,0),"")</f>
        <v>0</v>
      </c>
    </row>
    <row r="7833" spans="1:15" x14ac:dyDescent="0.25">
      <c r="A7833">
        <v>356</v>
      </c>
      <c r="B7833">
        <v>20240608</v>
      </c>
      <c r="C7833">
        <v>4.5</v>
      </c>
      <c r="D7833">
        <v>12.9</v>
      </c>
      <c r="E7833">
        <v>1995</v>
      </c>
      <c r="F7833">
        <v>0</v>
      </c>
      <c r="G7833">
        <v>1012.5</v>
      </c>
      <c r="H7833">
        <v>82</v>
      </c>
      <c r="I7833" s="101" t="s">
        <v>40</v>
      </c>
      <c r="J7833" s="1">
        <f>DATEVALUE(RIGHT(jaar_zip[[#This Row],[YYYYMMDD]],2)&amp;"-"&amp;MID(jaar_zip[[#This Row],[YYYYMMDD]],5,2)&amp;"-"&amp;LEFT(jaar_zip[[#This Row],[YYYYMMDD]],4))</f>
        <v>45451</v>
      </c>
      <c r="K7833" s="101" t="str">
        <f>IF(AND(VALUE(MONTH(jaar_zip[[#This Row],[Datum]]))=1,VALUE(WEEKNUM(jaar_zip[[#This Row],[Datum]],21))&gt;51),RIGHT(YEAR(jaar_zip[[#This Row],[Datum]])-1,2),RIGHT(YEAR(jaar_zip[[#This Row],[Datum]]),2))&amp;"-"&amp; TEXT(WEEKNUM(jaar_zip[[#This Row],[Datum]],21),"00")</f>
        <v>24-23</v>
      </c>
      <c r="L7833" s="101">
        <f>MONTH(jaar_zip[[#This Row],[Datum]])</f>
        <v>6</v>
      </c>
      <c r="M7833" s="101">
        <f>IF(ISNUMBER(jaar_zip[[#This Row],[etmaaltemperatuur]]),IF(jaar_zip[[#This Row],[etmaaltemperatuur]]&lt;stookgrens,stookgrens-jaar_zip[[#This Row],[etmaaltemperatuur]],0),"")</f>
        <v>5.0999999999999996</v>
      </c>
      <c r="N7833" s="101">
        <f>IF(ISNUMBER(jaar_zip[[#This Row],[graaddagen]]),IF(OR(MONTH(jaar_zip[[#This Row],[Datum]])=1,MONTH(jaar_zip[[#This Row],[Datum]])=2,MONTH(jaar_zip[[#This Row],[Datum]])=11,MONTH(jaar_zip[[#This Row],[Datum]])=12),1.1,IF(OR(MONTH(jaar_zip[[#This Row],[Datum]])=3,MONTH(jaar_zip[[#This Row],[Datum]])=10),1,0.8))*jaar_zip[[#This Row],[graaddagen]],"")</f>
        <v>4.08</v>
      </c>
      <c r="O7833" s="101">
        <f>IF(ISNUMBER(jaar_zip[[#This Row],[etmaaltemperatuur]]),IF(jaar_zip[[#This Row],[etmaaltemperatuur]]&gt;stookgrens,jaar_zip[[#This Row],[etmaaltemperatuur]]-stookgrens,0),"")</f>
        <v>0</v>
      </c>
    </row>
    <row r="7834" spans="1:15" x14ac:dyDescent="0.25">
      <c r="A7834">
        <v>356</v>
      </c>
      <c r="B7834">
        <v>20240609</v>
      </c>
      <c r="C7834">
        <v>4</v>
      </c>
      <c r="D7834">
        <v>12.9</v>
      </c>
      <c r="E7834">
        <v>2375</v>
      </c>
      <c r="F7834">
        <v>0</v>
      </c>
      <c r="G7834">
        <v>1010.7</v>
      </c>
      <c r="H7834">
        <v>74</v>
      </c>
      <c r="I7834" s="101" t="s">
        <v>40</v>
      </c>
      <c r="J7834" s="1">
        <f>DATEVALUE(RIGHT(jaar_zip[[#This Row],[YYYYMMDD]],2)&amp;"-"&amp;MID(jaar_zip[[#This Row],[YYYYMMDD]],5,2)&amp;"-"&amp;LEFT(jaar_zip[[#This Row],[YYYYMMDD]],4))</f>
        <v>45452</v>
      </c>
      <c r="K7834" s="101" t="str">
        <f>IF(AND(VALUE(MONTH(jaar_zip[[#This Row],[Datum]]))=1,VALUE(WEEKNUM(jaar_zip[[#This Row],[Datum]],21))&gt;51),RIGHT(YEAR(jaar_zip[[#This Row],[Datum]])-1,2),RIGHT(YEAR(jaar_zip[[#This Row],[Datum]]),2))&amp;"-"&amp; TEXT(WEEKNUM(jaar_zip[[#This Row],[Datum]],21),"00")</f>
        <v>24-23</v>
      </c>
      <c r="L7834" s="101">
        <f>MONTH(jaar_zip[[#This Row],[Datum]])</f>
        <v>6</v>
      </c>
      <c r="M7834" s="101">
        <f>IF(ISNUMBER(jaar_zip[[#This Row],[etmaaltemperatuur]]),IF(jaar_zip[[#This Row],[etmaaltemperatuur]]&lt;stookgrens,stookgrens-jaar_zip[[#This Row],[etmaaltemperatuur]],0),"")</f>
        <v>5.0999999999999996</v>
      </c>
      <c r="N7834" s="101">
        <f>IF(ISNUMBER(jaar_zip[[#This Row],[graaddagen]]),IF(OR(MONTH(jaar_zip[[#This Row],[Datum]])=1,MONTH(jaar_zip[[#This Row],[Datum]])=2,MONTH(jaar_zip[[#This Row],[Datum]])=11,MONTH(jaar_zip[[#This Row],[Datum]])=12),1.1,IF(OR(MONTH(jaar_zip[[#This Row],[Datum]])=3,MONTH(jaar_zip[[#This Row],[Datum]])=10),1,0.8))*jaar_zip[[#This Row],[graaddagen]],"")</f>
        <v>4.08</v>
      </c>
      <c r="O7834" s="101">
        <f>IF(ISNUMBER(jaar_zip[[#This Row],[etmaaltemperatuur]]),IF(jaar_zip[[#This Row],[etmaaltemperatuur]]&gt;stookgrens,jaar_zip[[#This Row],[etmaaltemperatuur]]-stookgrens,0),"")</f>
        <v>0</v>
      </c>
    </row>
    <row r="7835" spans="1:15" x14ac:dyDescent="0.25">
      <c r="A7835">
        <v>356</v>
      </c>
      <c r="B7835">
        <v>20240610</v>
      </c>
      <c r="C7835">
        <v>4.9000000000000004</v>
      </c>
      <c r="D7835">
        <v>11.2</v>
      </c>
      <c r="E7835">
        <v>1116</v>
      </c>
      <c r="F7835">
        <v>10.4</v>
      </c>
      <c r="G7835">
        <v>1006.5</v>
      </c>
      <c r="H7835">
        <v>89</v>
      </c>
      <c r="I7835" s="101" t="s">
        <v>40</v>
      </c>
      <c r="J7835" s="1">
        <f>DATEVALUE(RIGHT(jaar_zip[[#This Row],[YYYYMMDD]],2)&amp;"-"&amp;MID(jaar_zip[[#This Row],[YYYYMMDD]],5,2)&amp;"-"&amp;LEFT(jaar_zip[[#This Row],[YYYYMMDD]],4))</f>
        <v>45453</v>
      </c>
      <c r="K7835" s="101" t="str">
        <f>IF(AND(VALUE(MONTH(jaar_zip[[#This Row],[Datum]]))=1,VALUE(WEEKNUM(jaar_zip[[#This Row],[Datum]],21))&gt;51),RIGHT(YEAR(jaar_zip[[#This Row],[Datum]])-1,2),RIGHT(YEAR(jaar_zip[[#This Row],[Datum]]),2))&amp;"-"&amp; TEXT(WEEKNUM(jaar_zip[[#This Row],[Datum]],21),"00")</f>
        <v>24-24</v>
      </c>
      <c r="L7835" s="101">
        <f>MONTH(jaar_zip[[#This Row],[Datum]])</f>
        <v>6</v>
      </c>
      <c r="M7835" s="101">
        <f>IF(ISNUMBER(jaar_zip[[#This Row],[etmaaltemperatuur]]),IF(jaar_zip[[#This Row],[etmaaltemperatuur]]&lt;stookgrens,stookgrens-jaar_zip[[#This Row],[etmaaltemperatuur]],0),"")</f>
        <v>6.8000000000000007</v>
      </c>
      <c r="N7835" s="101">
        <f>IF(ISNUMBER(jaar_zip[[#This Row],[graaddagen]]),IF(OR(MONTH(jaar_zip[[#This Row],[Datum]])=1,MONTH(jaar_zip[[#This Row],[Datum]])=2,MONTH(jaar_zip[[#This Row],[Datum]])=11,MONTH(jaar_zip[[#This Row],[Datum]])=12),1.1,IF(OR(MONTH(jaar_zip[[#This Row],[Datum]])=3,MONTH(jaar_zip[[#This Row],[Datum]])=10),1,0.8))*jaar_zip[[#This Row],[graaddagen]],"")</f>
        <v>5.4400000000000013</v>
      </c>
      <c r="O7835" s="101">
        <f>IF(ISNUMBER(jaar_zip[[#This Row],[etmaaltemperatuur]]),IF(jaar_zip[[#This Row],[etmaaltemperatuur]]&gt;stookgrens,jaar_zip[[#This Row],[etmaaltemperatuur]]-stookgrens,0),"")</f>
        <v>0</v>
      </c>
    </row>
    <row r="7836" spans="1:15" x14ac:dyDescent="0.25">
      <c r="A7836">
        <v>356</v>
      </c>
      <c r="B7836">
        <v>20240611</v>
      </c>
      <c r="C7836">
        <v>4.8</v>
      </c>
      <c r="D7836">
        <v>11.6</v>
      </c>
      <c r="E7836">
        <v>2106</v>
      </c>
      <c r="F7836">
        <v>0.1</v>
      </c>
      <c r="G7836">
        <v>1015.8</v>
      </c>
      <c r="H7836">
        <v>79</v>
      </c>
      <c r="I7836" s="101" t="s">
        <v>40</v>
      </c>
      <c r="J7836" s="1">
        <f>DATEVALUE(RIGHT(jaar_zip[[#This Row],[YYYYMMDD]],2)&amp;"-"&amp;MID(jaar_zip[[#This Row],[YYYYMMDD]],5,2)&amp;"-"&amp;LEFT(jaar_zip[[#This Row],[YYYYMMDD]],4))</f>
        <v>45454</v>
      </c>
      <c r="K7836" s="101" t="str">
        <f>IF(AND(VALUE(MONTH(jaar_zip[[#This Row],[Datum]]))=1,VALUE(WEEKNUM(jaar_zip[[#This Row],[Datum]],21))&gt;51),RIGHT(YEAR(jaar_zip[[#This Row],[Datum]])-1,2),RIGHT(YEAR(jaar_zip[[#This Row],[Datum]]),2))&amp;"-"&amp; TEXT(WEEKNUM(jaar_zip[[#This Row],[Datum]],21),"00")</f>
        <v>24-24</v>
      </c>
      <c r="L7836" s="101">
        <f>MONTH(jaar_zip[[#This Row],[Datum]])</f>
        <v>6</v>
      </c>
      <c r="M7836" s="101">
        <f>IF(ISNUMBER(jaar_zip[[#This Row],[etmaaltemperatuur]]),IF(jaar_zip[[#This Row],[etmaaltemperatuur]]&lt;stookgrens,stookgrens-jaar_zip[[#This Row],[etmaaltemperatuur]],0),"")</f>
        <v>6.4</v>
      </c>
      <c r="N7836" s="101">
        <f>IF(ISNUMBER(jaar_zip[[#This Row],[graaddagen]]),IF(OR(MONTH(jaar_zip[[#This Row],[Datum]])=1,MONTH(jaar_zip[[#This Row],[Datum]])=2,MONTH(jaar_zip[[#This Row],[Datum]])=11,MONTH(jaar_zip[[#This Row],[Datum]])=12),1.1,IF(OR(MONTH(jaar_zip[[#This Row],[Datum]])=3,MONTH(jaar_zip[[#This Row],[Datum]])=10),1,0.8))*jaar_zip[[#This Row],[graaddagen]],"")</f>
        <v>5.120000000000001</v>
      </c>
      <c r="O7836" s="101">
        <f>IF(ISNUMBER(jaar_zip[[#This Row],[etmaaltemperatuur]]),IF(jaar_zip[[#This Row],[etmaaltemperatuur]]&gt;stookgrens,jaar_zip[[#This Row],[etmaaltemperatuur]]-stookgrens,0),"")</f>
        <v>0</v>
      </c>
    </row>
    <row r="7837" spans="1:15" x14ac:dyDescent="0.25">
      <c r="A7837">
        <v>356</v>
      </c>
      <c r="B7837">
        <v>20240612</v>
      </c>
      <c r="C7837">
        <v>3.6</v>
      </c>
      <c r="D7837">
        <v>11.4</v>
      </c>
      <c r="E7837">
        <v>1877</v>
      </c>
      <c r="F7837">
        <v>0.1</v>
      </c>
      <c r="G7837">
        <v>1019.7</v>
      </c>
      <c r="H7837">
        <v>79</v>
      </c>
      <c r="I7837" s="101" t="s">
        <v>40</v>
      </c>
      <c r="J7837" s="1">
        <f>DATEVALUE(RIGHT(jaar_zip[[#This Row],[YYYYMMDD]],2)&amp;"-"&amp;MID(jaar_zip[[#This Row],[YYYYMMDD]],5,2)&amp;"-"&amp;LEFT(jaar_zip[[#This Row],[YYYYMMDD]],4))</f>
        <v>45455</v>
      </c>
      <c r="K7837" s="101" t="str">
        <f>IF(AND(VALUE(MONTH(jaar_zip[[#This Row],[Datum]]))=1,VALUE(WEEKNUM(jaar_zip[[#This Row],[Datum]],21))&gt;51),RIGHT(YEAR(jaar_zip[[#This Row],[Datum]])-1,2),RIGHT(YEAR(jaar_zip[[#This Row],[Datum]]),2))&amp;"-"&amp; TEXT(WEEKNUM(jaar_zip[[#This Row],[Datum]],21),"00")</f>
        <v>24-24</v>
      </c>
      <c r="L7837" s="101">
        <f>MONTH(jaar_zip[[#This Row],[Datum]])</f>
        <v>6</v>
      </c>
      <c r="M7837" s="101">
        <f>IF(ISNUMBER(jaar_zip[[#This Row],[etmaaltemperatuur]]),IF(jaar_zip[[#This Row],[etmaaltemperatuur]]&lt;stookgrens,stookgrens-jaar_zip[[#This Row],[etmaaltemperatuur]],0),"")</f>
        <v>6.6</v>
      </c>
      <c r="N7837" s="101">
        <f>IF(ISNUMBER(jaar_zip[[#This Row],[graaddagen]]),IF(OR(MONTH(jaar_zip[[#This Row],[Datum]])=1,MONTH(jaar_zip[[#This Row],[Datum]])=2,MONTH(jaar_zip[[#This Row],[Datum]])=11,MONTH(jaar_zip[[#This Row],[Datum]])=12),1.1,IF(OR(MONTH(jaar_zip[[#This Row],[Datum]])=3,MONTH(jaar_zip[[#This Row],[Datum]])=10),1,0.8))*jaar_zip[[#This Row],[graaddagen]],"")</f>
        <v>5.28</v>
      </c>
      <c r="O7837" s="101">
        <f>IF(ISNUMBER(jaar_zip[[#This Row],[etmaaltemperatuur]]),IF(jaar_zip[[#This Row],[etmaaltemperatuur]]&gt;stookgrens,jaar_zip[[#This Row],[etmaaltemperatuur]]-stookgrens,0),"")</f>
        <v>0</v>
      </c>
    </row>
    <row r="7838" spans="1:15" x14ac:dyDescent="0.25">
      <c r="A7838">
        <v>356</v>
      </c>
      <c r="B7838">
        <v>20240613</v>
      </c>
      <c r="C7838">
        <v>3</v>
      </c>
      <c r="D7838">
        <v>14.6</v>
      </c>
      <c r="E7838">
        <v>1983</v>
      </c>
      <c r="F7838">
        <v>0</v>
      </c>
      <c r="G7838">
        <v>1015</v>
      </c>
      <c r="H7838">
        <v>68</v>
      </c>
      <c r="I7838" s="101" t="s">
        <v>40</v>
      </c>
      <c r="J7838" s="1">
        <f>DATEVALUE(RIGHT(jaar_zip[[#This Row],[YYYYMMDD]],2)&amp;"-"&amp;MID(jaar_zip[[#This Row],[YYYYMMDD]],5,2)&amp;"-"&amp;LEFT(jaar_zip[[#This Row],[YYYYMMDD]],4))</f>
        <v>45456</v>
      </c>
      <c r="K7838" s="101" t="str">
        <f>IF(AND(VALUE(MONTH(jaar_zip[[#This Row],[Datum]]))=1,VALUE(WEEKNUM(jaar_zip[[#This Row],[Datum]],21))&gt;51),RIGHT(YEAR(jaar_zip[[#This Row],[Datum]])-1,2),RIGHT(YEAR(jaar_zip[[#This Row],[Datum]]),2))&amp;"-"&amp; TEXT(WEEKNUM(jaar_zip[[#This Row],[Datum]],21),"00")</f>
        <v>24-24</v>
      </c>
      <c r="L7838" s="101">
        <f>MONTH(jaar_zip[[#This Row],[Datum]])</f>
        <v>6</v>
      </c>
      <c r="M7838" s="101">
        <f>IF(ISNUMBER(jaar_zip[[#This Row],[etmaaltemperatuur]]),IF(jaar_zip[[#This Row],[etmaaltemperatuur]]&lt;stookgrens,stookgrens-jaar_zip[[#This Row],[etmaaltemperatuur]],0),"")</f>
        <v>3.4000000000000004</v>
      </c>
      <c r="N7838" s="101">
        <f>IF(ISNUMBER(jaar_zip[[#This Row],[graaddagen]]),IF(OR(MONTH(jaar_zip[[#This Row],[Datum]])=1,MONTH(jaar_zip[[#This Row],[Datum]])=2,MONTH(jaar_zip[[#This Row],[Datum]])=11,MONTH(jaar_zip[[#This Row],[Datum]])=12),1.1,IF(OR(MONTH(jaar_zip[[#This Row],[Datum]])=3,MONTH(jaar_zip[[#This Row],[Datum]])=10),1,0.8))*jaar_zip[[#This Row],[graaddagen]],"")</f>
        <v>2.7200000000000006</v>
      </c>
      <c r="O7838" s="101">
        <f>IF(ISNUMBER(jaar_zip[[#This Row],[etmaaltemperatuur]]),IF(jaar_zip[[#This Row],[etmaaltemperatuur]]&gt;stookgrens,jaar_zip[[#This Row],[etmaaltemperatuur]]-stookgrens,0),"")</f>
        <v>0</v>
      </c>
    </row>
    <row r="7839" spans="1:15" x14ac:dyDescent="0.25">
      <c r="A7839">
        <v>356</v>
      </c>
      <c r="B7839">
        <v>20240614</v>
      </c>
      <c r="C7839">
        <v>4</v>
      </c>
      <c r="D7839">
        <v>14.9</v>
      </c>
      <c r="E7839">
        <v>998</v>
      </c>
      <c r="F7839">
        <v>6.6</v>
      </c>
      <c r="G7839">
        <v>1005.2</v>
      </c>
      <c r="H7839">
        <v>81</v>
      </c>
      <c r="I7839" s="101" t="s">
        <v>40</v>
      </c>
      <c r="J7839" s="1">
        <f>DATEVALUE(RIGHT(jaar_zip[[#This Row],[YYYYMMDD]],2)&amp;"-"&amp;MID(jaar_zip[[#This Row],[YYYYMMDD]],5,2)&amp;"-"&amp;LEFT(jaar_zip[[#This Row],[YYYYMMDD]],4))</f>
        <v>45457</v>
      </c>
      <c r="K7839" s="101" t="str">
        <f>IF(AND(VALUE(MONTH(jaar_zip[[#This Row],[Datum]]))=1,VALUE(WEEKNUM(jaar_zip[[#This Row],[Datum]],21))&gt;51),RIGHT(YEAR(jaar_zip[[#This Row],[Datum]])-1,2),RIGHT(YEAR(jaar_zip[[#This Row],[Datum]]),2))&amp;"-"&amp; TEXT(WEEKNUM(jaar_zip[[#This Row],[Datum]],21),"00")</f>
        <v>24-24</v>
      </c>
      <c r="L7839" s="101">
        <f>MONTH(jaar_zip[[#This Row],[Datum]])</f>
        <v>6</v>
      </c>
      <c r="M7839" s="101">
        <f>IF(ISNUMBER(jaar_zip[[#This Row],[etmaaltemperatuur]]),IF(jaar_zip[[#This Row],[etmaaltemperatuur]]&lt;stookgrens,stookgrens-jaar_zip[[#This Row],[etmaaltemperatuur]],0),"")</f>
        <v>3.0999999999999996</v>
      </c>
      <c r="N7839" s="101">
        <f>IF(ISNUMBER(jaar_zip[[#This Row],[graaddagen]]),IF(OR(MONTH(jaar_zip[[#This Row],[Datum]])=1,MONTH(jaar_zip[[#This Row],[Datum]])=2,MONTH(jaar_zip[[#This Row],[Datum]])=11,MONTH(jaar_zip[[#This Row],[Datum]])=12),1.1,IF(OR(MONTH(jaar_zip[[#This Row],[Datum]])=3,MONTH(jaar_zip[[#This Row],[Datum]])=10),1,0.8))*jaar_zip[[#This Row],[graaddagen]],"")</f>
        <v>2.48</v>
      </c>
      <c r="O7839" s="101">
        <f>IF(ISNUMBER(jaar_zip[[#This Row],[etmaaltemperatuur]]),IF(jaar_zip[[#This Row],[etmaaltemperatuur]]&gt;stookgrens,jaar_zip[[#This Row],[etmaaltemperatuur]]-stookgrens,0),"")</f>
        <v>0</v>
      </c>
    </row>
    <row r="7840" spans="1:15" x14ac:dyDescent="0.25">
      <c r="A7840">
        <v>356</v>
      </c>
      <c r="B7840">
        <v>20240615</v>
      </c>
      <c r="C7840">
        <v>6.5</v>
      </c>
      <c r="D7840">
        <v>14.6</v>
      </c>
      <c r="E7840">
        <v>1533</v>
      </c>
      <c r="F7840">
        <v>0.7</v>
      </c>
      <c r="G7840">
        <v>1002.9</v>
      </c>
      <c r="H7840">
        <v>73</v>
      </c>
      <c r="I7840" s="101" t="s">
        <v>40</v>
      </c>
      <c r="J7840" s="1">
        <f>DATEVALUE(RIGHT(jaar_zip[[#This Row],[YYYYMMDD]],2)&amp;"-"&amp;MID(jaar_zip[[#This Row],[YYYYMMDD]],5,2)&amp;"-"&amp;LEFT(jaar_zip[[#This Row],[YYYYMMDD]],4))</f>
        <v>45458</v>
      </c>
      <c r="K7840" s="101" t="str">
        <f>IF(AND(VALUE(MONTH(jaar_zip[[#This Row],[Datum]]))=1,VALUE(WEEKNUM(jaar_zip[[#This Row],[Datum]],21))&gt;51),RIGHT(YEAR(jaar_zip[[#This Row],[Datum]])-1,2),RIGHT(YEAR(jaar_zip[[#This Row],[Datum]]),2))&amp;"-"&amp; TEXT(WEEKNUM(jaar_zip[[#This Row],[Datum]],21),"00")</f>
        <v>24-24</v>
      </c>
      <c r="L7840" s="101">
        <f>MONTH(jaar_zip[[#This Row],[Datum]])</f>
        <v>6</v>
      </c>
      <c r="M7840" s="101">
        <f>IF(ISNUMBER(jaar_zip[[#This Row],[etmaaltemperatuur]]),IF(jaar_zip[[#This Row],[etmaaltemperatuur]]&lt;stookgrens,stookgrens-jaar_zip[[#This Row],[etmaaltemperatuur]],0),"")</f>
        <v>3.4000000000000004</v>
      </c>
      <c r="N7840" s="101">
        <f>IF(ISNUMBER(jaar_zip[[#This Row],[graaddagen]]),IF(OR(MONTH(jaar_zip[[#This Row],[Datum]])=1,MONTH(jaar_zip[[#This Row],[Datum]])=2,MONTH(jaar_zip[[#This Row],[Datum]])=11,MONTH(jaar_zip[[#This Row],[Datum]])=12),1.1,IF(OR(MONTH(jaar_zip[[#This Row],[Datum]])=3,MONTH(jaar_zip[[#This Row],[Datum]])=10),1,0.8))*jaar_zip[[#This Row],[graaddagen]],"")</f>
        <v>2.7200000000000006</v>
      </c>
      <c r="O7840" s="101">
        <f>IF(ISNUMBER(jaar_zip[[#This Row],[etmaaltemperatuur]]),IF(jaar_zip[[#This Row],[etmaaltemperatuur]]&gt;stookgrens,jaar_zip[[#This Row],[etmaaltemperatuur]]-stookgrens,0),"")</f>
        <v>0</v>
      </c>
    </row>
    <row r="7841" spans="1:15" x14ac:dyDescent="0.25">
      <c r="A7841">
        <v>356</v>
      </c>
      <c r="B7841">
        <v>20240616</v>
      </c>
      <c r="C7841">
        <v>4</v>
      </c>
      <c r="D7841">
        <v>14.8</v>
      </c>
      <c r="E7841">
        <v>1863</v>
      </c>
      <c r="F7841">
        <v>5.4</v>
      </c>
      <c r="G7841">
        <v>1005.7</v>
      </c>
      <c r="H7841">
        <v>82</v>
      </c>
      <c r="I7841" s="101" t="s">
        <v>40</v>
      </c>
      <c r="J7841" s="1">
        <f>DATEVALUE(RIGHT(jaar_zip[[#This Row],[YYYYMMDD]],2)&amp;"-"&amp;MID(jaar_zip[[#This Row],[YYYYMMDD]],5,2)&amp;"-"&amp;LEFT(jaar_zip[[#This Row],[YYYYMMDD]],4))</f>
        <v>45459</v>
      </c>
      <c r="K7841" s="101" t="str">
        <f>IF(AND(VALUE(MONTH(jaar_zip[[#This Row],[Datum]]))=1,VALUE(WEEKNUM(jaar_zip[[#This Row],[Datum]],21))&gt;51),RIGHT(YEAR(jaar_zip[[#This Row],[Datum]])-1,2),RIGHT(YEAR(jaar_zip[[#This Row],[Datum]]),2))&amp;"-"&amp; TEXT(WEEKNUM(jaar_zip[[#This Row],[Datum]],21),"00")</f>
        <v>24-24</v>
      </c>
      <c r="L7841" s="101">
        <f>MONTH(jaar_zip[[#This Row],[Datum]])</f>
        <v>6</v>
      </c>
      <c r="M7841" s="101">
        <f>IF(ISNUMBER(jaar_zip[[#This Row],[etmaaltemperatuur]]),IF(jaar_zip[[#This Row],[etmaaltemperatuur]]&lt;stookgrens,stookgrens-jaar_zip[[#This Row],[etmaaltemperatuur]],0),"")</f>
        <v>3.1999999999999993</v>
      </c>
      <c r="N7841" s="101">
        <f>IF(ISNUMBER(jaar_zip[[#This Row],[graaddagen]]),IF(OR(MONTH(jaar_zip[[#This Row],[Datum]])=1,MONTH(jaar_zip[[#This Row],[Datum]])=2,MONTH(jaar_zip[[#This Row],[Datum]])=11,MONTH(jaar_zip[[#This Row],[Datum]])=12),1.1,IF(OR(MONTH(jaar_zip[[#This Row],[Datum]])=3,MONTH(jaar_zip[[#This Row],[Datum]])=10),1,0.8))*jaar_zip[[#This Row],[graaddagen]],"")</f>
        <v>2.5599999999999996</v>
      </c>
      <c r="O7841" s="101">
        <f>IF(ISNUMBER(jaar_zip[[#This Row],[etmaaltemperatuur]]),IF(jaar_zip[[#This Row],[etmaaltemperatuur]]&gt;stookgrens,jaar_zip[[#This Row],[etmaaltemperatuur]]-stookgrens,0),"")</f>
        <v>0</v>
      </c>
    </row>
    <row r="7842" spans="1:15" x14ac:dyDescent="0.25">
      <c r="A7842">
        <v>356</v>
      </c>
      <c r="B7842">
        <v>20240617</v>
      </c>
      <c r="C7842">
        <v>3.3</v>
      </c>
      <c r="D7842">
        <v>16.600000000000001</v>
      </c>
      <c r="E7842">
        <v>2415</v>
      </c>
      <c r="F7842">
        <v>0</v>
      </c>
      <c r="G7842">
        <v>1011.5</v>
      </c>
      <c r="H7842">
        <v>72</v>
      </c>
      <c r="I7842" s="101" t="s">
        <v>40</v>
      </c>
      <c r="J7842" s="1">
        <f>DATEVALUE(RIGHT(jaar_zip[[#This Row],[YYYYMMDD]],2)&amp;"-"&amp;MID(jaar_zip[[#This Row],[YYYYMMDD]],5,2)&amp;"-"&amp;LEFT(jaar_zip[[#This Row],[YYYYMMDD]],4))</f>
        <v>45460</v>
      </c>
      <c r="K7842" s="101" t="str">
        <f>IF(AND(VALUE(MONTH(jaar_zip[[#This Row],[Datum]]))=1,VALUE(WEEKNUM(jaar_zip[[#This Row],[Datum]],21))&gt;51),RIGHT(YEAR(jaar_zip[[#This Row],[Datum]])-1,2),RIGHT(YEAR(jaar_zip[[#This Row],[Datum]]),2))&amp;"-"&amp; TEXT(WEEKNUM(jaar_zip[[#This Row],[Datum]],21),"00")</f>
        <v>24-25</v>
      </c>
      <c r="L7842" s="101">
        <f>MONTH(jaar_zip[[#This Row],[Datum]])</f>
        <v>6</v>
      </c>
      <c r="M7842" s="101">
        <f>IF(ISNUMBER(jaar_zip[[#This Row],[etmaaltemperatuur]]),IF(jaar_zip[[#This Row],[etmaaltemperatuur]]&lt;stookgrens,stookgrens-jaar_zip[[#This Row],[etmaaltemperatuur]],0),"")</f>
        <v>1.3999999999999986</v>
      </c>
      <c r="N7842" s="101">
        <f>IF(ISNUMBER(jaar_zip[[#This Row],[graaddagen]]),IF(OR(MONTH(jaar_zip[[#This Row],[Datum]])=1,MONTH(jaar_zip[[#This Row],[Datum]])=2,MONTH(jaar_zip[[#This Row],[Datum]])=11,MONTH(jaar_zip[[#This Row],[Datum]])=12),1.1,IF(OR(MONTH(jaar_zip[[#This Row],[Datum]])=3,MONTH(jaar_zip[[#This Row],[Datum]])=10),1,0.8))*jaar_zip[[#This Row],[graaddagen]],"")</f>
        <v>1.119999999999999</v>
      </c>
      <c r="O7842" s="101">
        <f>IF(ISNUMBER(jaar_zip[[#This Row],[etmaaltemperatuur]]),IF(jaar_zip[[#This Row],[etmaaltemperatuur]]&gt;stookgrens,jaar_zip[[#This Row],[etmaaltemperatuur]]-stookgrens,0),"")</f>
        <v>0</v>
      </c>
    </row>
    <row r="7843" spans="1:15" x14ac:dyDescent="0.25">
      <c r="A7843">
        <v>356</v>
      </c>
      <c r="B7843">
        <v>20240618</v>
      </c>
      <c r="C7843">
        <v>1.7</v>
      </c>
      <c r="D7843">
        <v>15.4</v>
      </c>
      <c r="E7843">
        <v>604</v>
      </c>
      <c r="F7843">
        <v>5.0999999999999996</v>
      </c>
      <c r="G7843">
        <v>1013.9</v>
      </c>
      <c r="H7843">
        <v>90</v>
      </c>
      <c r="I7843" s="101" t="s">
        <v>40</v>
      </c>
      <c r="J7843" s="1">
        <f>DATEVALUE(RIGHT(jaar_zip[[#This Row],[YYYYMMDD]],2)&amp;"-"&amp;MID(jaar_zip[[#This Row],[YYYYMMDD]],5,2)&amp;"-"&amp;LEFT(jaar_zip[[#This Row],[YYYYMMDD]],4))</f>
        <v>45461</v>
      </c>
      <c r="K7843" s="101" t="str">
        <f>IF(AND(VALUE(MONTH(jaar_zip[[#This Row],[Datum]]))=1,VALUE(WEEKNUM(jaar_zip[[#This Row],[Datum]],21))&gt;51),RIGHT(YEAR(jaar_zip[[#This Row],[Datum]])-1,2),RIGHT(YEAR(jaar_zip[[#This Row],[Datum]]),2))&amp;"-"&amp; TEXT(WEEKNUM(jaar_zip[[#This Row],[Datum]],21),"00")</f>
        <v>24-25</v>
      </c>
      <c r="L7843" s="101">
        <f>MONTH(jaar_zip[[#This Row],[Datum]])</f>
        <v>6</v>
      </c>
      <c r="M7843" s="101">
        <f>IF(ISNUMBER(jaar_zip[[#This Row],[etmaaltemperatuur]]),IF(jaar_zip[[#This Row],[etmaaltemperatuur]]&lt;stookgrens,stookgrens-jaar_zip[[#This Row],[etmaaltemperatuur]],0),"")</f>
        <v>2.5999999999999996</v>
      </c>
      <c r="N7843" s="101">
        <f>IF(ISNUMBER(jaar_zip[[#This Row],[graaddagen]]),IF(OR(MONTH(jaar_zip[[#This Row],[Datum]])=1,MONTH(jaar_zip[[#This Row],[Datum]])=2,MONTH(jaar_zip[[#This Row],[Datum]])=11,MONTH(jaar_zip[[#This Row],[Datum]])=12),1.1,IF(OR(MONTH(jaar_zip[[#This Row],[Datum]])=3,MONTH(jaar_zip[[#This Row],[Datum]])=10),1,0.8))*jaar_zip[[#This Row],[graaddagen]],"")</f>
        <v>2.0799999999999996</v>
      </c>
      <c r="O7843" s="101">
        <f>IF(ISNUMBER(jaar_zip[[#This Row],[etmaaltemperatuur]]),IF(jaar_zip[[#This Row],[etmaaltemperatuur]]&gt;stookgrens,jaar_zip[[#This Row],[etmaaltemperatuur]]-stookgrens,0),"")</f>
        <v>0</v>
      </c>
    </row>
    <row r="7844" spans="1:15" x14ac:dyDescent="0.25">
      <c r="A7844">
        <v>356</v>
      </c>
      <c r="B7844">
        <v>20240619</v>
      </c>
      <c r="C7844">
        <v>2.9</v>
      </c>
      <c r="D7844">
        <v>15.8</v>
      </c>
      <c r="E7844">
        <v>2595</v>
      </c>
      <c r="F7844">
        <v>0</v>
      </c>
      <c r="G7844">
        <v>1019.4</v>
      </c>
      <c r="H7844">
        <v>74</v>
      </c>
      <c r="I7844" s="101" t="s">
        <v>40</v>
      </c>
      <c r="J7844" s="1">
        <f>DATEVALUE(RIGHT(jaar_zip[[#This Row],[YYYYMMDD]],2)&amp;"-"&amp;MID(jaar_zip[[#This Row],[YYYYMMDD]],5,2)&amp;"-"&amp;LEFT(jaar_zip[[#This Row],[YYYYMMDD]],4))</f>
        <v>45462</v>
      </c>
      <c r="K7844" s="101" t="str">
        <f>IF(AND(VALUE(MONTH(jaar_zip[[#This Row],[Datum]]))=1,VALUE(WEEKNUM(jaar_zip[[#This Row],[Datum]],21))&gt;51),RIGHT(YEAR(jaar_zip[[#This Row],[Datum]])-1,2),RIGHT(YEAR(jaar_zip[[#This Row],[Datum]]),2))&amp;"-"&amp; TEXT(WEEKNUM(jaar_zip[[#This Row],[Datum]],21),"00")</f>
        <v>24-25</v>
      </c>
      <c r="L7844" s="101">
        <f>MONTH(jaar_zip[[#This Row],[Datum]])</f>
        <v>6</v>
      </c>
      <c r="M7844" s="101">
        <f>IF(ISNUMBER(jaar_zip[[#This Row],[etmaaltemperatuur]]),IF(jaar_zip[[#This Row],[etmaaltemperatuur]]&lt;stookgrens,stookgrens-jaar_zip[[#This Row],[etmaaltemperatuur]],0),"")</f>
        <v>2.1999999999999993</v>
      </c>
      <c r="N7844" s="101">
        <f>IF(ISNUMBER(jaar_zip[[#This Row],[graaddagen]]),IF(OR(MONTH(jaar_zip[[#This Row],[Datum]])=1,MONTH(jaar_zip[[#This Row],[Datum]])=2,MONTH(jaar_zip[[#This Row],[Datum]])=11,MONTH(jaar_zip[[#This Row],[Datum]])=12),1.1,IF(OR(MONTH(jaar_zip[[#This Row],[Datum]])=3,MONTH(jaar_zip[[#This Row],[Datum]])=10),1,0.8))*jaar_zip[[#This Row],[graaddagen]],"")</f>
        <v>1.7599999999999996</v>
      </c>
      <c r="O7844" s="101">
        <f>IF(ISNUMBER(jaar_zip[[#This Row],[etmaaltemperatuur]]),IF(jaar_zip[[#This Row],[etmaaltemperatuur]]&gt;stookgrens,jaar_zip[[#This Row],[etmaaltemperatuur]]-stookgrens,0),"")</f>
        <v>0</v>
      </c>
    </row>
    <row r="7845" spans="1:15" x14ac:dyDescent="0.25">
      <c r="A7845">
        <v>356</v>
      </c>
      <c r="B7845">
        <v>20240620</v>
      </c>
      <c r="C7845">
        <v>2.6</v>
      </c>
      <c r="D7845">
        <v>16.7</v>
      </c>
      <c r="E7845">
        <v>1614</v>
      </c>
      <c r="F7845">
        <v>0</v>
      </c>
      <c r="G7845">
        <v>1019.1</v>
      </c>
      <c r="H7845">
        <v>73</v>
      </c>
      <c r="I7845" s="101" t="s">
        <v>40</v>
      </c>
      <c r="J7845" s="1">
        <f>DATEVALUE(RIGHT(jaar_zip[[#This Row],[YYYYMMDD]],2)&amp;"-"&amp;MID(jaar_zip[[#This Row],[YYYYMMDD]],5,2)&amp;"-"&amp;LEFT(jaar_zip[[#This Row],[YYYYMMDD]],4))</f>
        <v>45463</v>
      </c>
      <c r="K7845" s="101" t="str">
        <f>IF(AND(VALUE(MONTH(jaar_zip[[#This Row],[Datum]]))=1,VALUE(WEEKNUM(jaar_zip[[#This Row],[Datum]],21))&gt;51),RIGHT(YEAR(jaar_zip[[#This Row],[Datum]])-1,2),RIGHT(YEAR(jaar_zip[[#This Row],[Datum]]),2))&amp;"-"&amp; TEXT(WEEKNUM(jaar_zip[[#This Row],[Datum]],21),"00")</f>
        <v>24-25</v>
      </c>
      <c r="L7845" s="101">
        <f>MONTH(jaar_zip[[#This Row],[Datum]])</f>
        <v>6</v>
      </c>
      <c r="M7845" s="101">
        <f>IF(ISNUMBER(jaar_zip[[#This Row],[etmaaltemperatuur]]),IF(jaar_zip[[#This Row],[etmaaltemperatuur]]&lt;stookgrens,stookgrens-jaar_zip[[#This Row],[etmaaltemperatuur]],0),"")</f>
        <v>1.3000000000000007</v>
      </c>
      <c r="N7845" s="101">
        <f>IF(ISNUMBER(jaar_zip[[#This Row],[graaddagen]]),IF(OR(MONTH(jaar_zip[[#This Row],[Datum]])=1,MONTH(jaar_zip[[#This Row],[Datum]])=2,MONTH(jaar_zip[[#This Row],[Datum]])=11,MONTH(jaar_zip[[#This Row],[Datum]])=12),1.1,IF(OR(MONTH(jaar_zip[[#This Row],[Datum]])=3,MONTH(jaar_zip[[#This Row],[Datum]])=10),1,0.8))*jaar_zip[[#This Row],[graaddagen]],"")</f>
        <v>1.0400000000000007</v>
      </c>
      <c r="O7845" s="101">
        <f>IF(ISNUMBER(jaar_zip[[#This Row],[etmaaltemperatuur]]),IF(jaar_zip[[#This Row],[etmaaltemperatuur]]&gt;stookgrens,jaar_zip[[#This Row],[etmaaltemperatuur]]-stookgrens,0),"")</f>
        <v>0</v>
      </c>
    </row>
    <row r="7846" spans="1:15" x14ac:dyDescent="0.25">
      <c r="A7846">
        <v>356</v>
      </c>
      <c r="B7846">
        <v>20240621</v>
      </c>
      <c r="C7846">
        <v>2.8</v>
      </c>
      <c r="D7846">
        <v>16</v>
      </c>
      <c r="E7846">
        <v>708</v>
      </c>
      <c r="F7846">
        <v>3.2</v>
      </c>
      <c r="G7846">
        <v>1012.5</v>
      </c>
      <c r="H7846">
        <v>87</v>
      </c>
      <c r="I7846" s="101" t="s">
        <v>40</v>
      </c>
      <c r="J7846" s="1">
        <f>DATEVALUE(RIGHT(jaar_zip[[#This Row],[YYYYMMDD]],2)&amp;"-"&amp;MID(jaar_zip[[#This Row],[YYYYMMDD]],5,2)&amp;"-"&amp;LEFT(jaar_zip[[#This Row],[YYYYMMDD]],4))</f>
        <v>45464</v>
      </c>
      <c r="K7846" s="101" t="str">
        <f>IF(AND(VALUE(MONTH(jaar_zip[[#This Row],[Datum]]))=1,VALUE(WEEKNUM(jaar_zip[[#This Row],[Datum]],21))&gt;51),RIGHT(YEAR(jaar_zip[[#This Row],[Datum]])-1,2),RIGHT(YEAR(jaar_zip[[#This Row],[Datum]]),2))&amp;"-"&amp; TEXT(WEEKNUM(jaar_zip[[#This Row],[Datum]],21),"00")</f>
        <v>24-25</v>
      </c>
      <c r="L7846" s="101">
        <f>MONTH(jaar_zip[[#This Row],[Datum]])</f>
        <v>6</v>
      </c>
      <c r="M7846" s="101">
        <f>IF(ISNUMBER(jaar_zip[[#This Row],[etmaaltemperatuur]]),IF(jaar_zip[[#This Row],[etmaaltemperatuur]]&lt;stookgrens,stookgrens-jaar_zip[[#This Row],[etmaaltemperatuur]],0),"")</f>
        <v>2</v>
      </c>
      <c r="N7846" s="101">
        <f>IF(ISNUMBER(jaar_zip[[#This Row],[graaddagen]]),IF(OR(MONTH(jaar_zip[[#This Row],[Datum]])=1,MONTH(jaar_zip[[#This Row],[Datum]])=2,MONTH(jaar_zip[[#This Row],[Datum]])=11,MONTH(jaar_zip[[#This Row],[Datum]])=12),1.1,IF(OR(MONTH(jaar_zip[[#This Row],[Datum]])=3,MONTH(jaar_zip[[#This Row],[Datum]])=10),1,0.8))*jaar_zip[[#This Row],[graaddagen]],"")</f>
        <v>1.6</v>
      </c>
      <c r="O7846" s="101">
        <f>IF(ISNUMBER(jaar_zip[[#This Row],[etmaaltemperatuur]]),IF(jaar_zip[[#This Row],[etmaaltemperatuur]]&gt;stookgrens,jaar_zip[[#This Row],[etmaaltemperatuur]]-stookgrens,0),"")</f>
        <v>0</v>
      </c>
    </row>
    <row r="7847" spans="1:15" x14ac:dyDescent="0.25">
      <c r="A7847">
        <v>356</v>
      </c>
      <c r="B7847">
        <v>20240622</v>
      </c>
      <c r="C7847">
        <v>3.7</v>
      </c>
      <c r="D7847">
        <v>16</v>
      </c>
      <c r="E7847">
        <v>1705</v>
      </c>
      <c r="F7847">
        <v>0</v>
      </c>
      <c r="G7847">
        <v>1013.6</v>
      </c>
      <c r="H7847">
        <v>79</v>
      </c>
      <c r="I7847" s="101" t="s">
        <v>40</v>
      </c>
      <c r="J7847" s="1">
        <f>DATEVALUE(RIGHT(jaar_zip[[#This Row],[YYYYMMDD]],2)&amp;"-"&amp;MID(jaar_zip[[#This Row],[YYYYMMDD]],5,2)&amp;"-"&amp;LEFT(jaar_zip[[#This Row],[YYYYMMDD]],4))</f>
        <v>45465</v>
      </c>
      <c r="K7847" s="101" t="str">
        <f>IF(AND(VALUE(MONTH(jaar_zip[[#This Row],[Datum]]))=1,VALUE(WEEKNUM(jaar_zip[[#This Row],[Datum]],21))&gt;51),RIGHT(YEAR(jaar_zip[[#This Row],[Datum]])-1,2),RIGHT(YEAR(jaar_zip[[#This Row],[Datum]]),2))&amp;"-"&amp; TEXT(WEEKNUM(jaar_zip[[#This Row],[Datum]],21),"00")</f>
        <v>24-25</v>
      </c>
      <c r="L7847" s="101">
        <f>MONTH(jaar_zip[[#This Row],[Datum]])</f>
        <v>6</v>
      </c>
      <c r="M7847" s="101">
        <f>IF(ISNUMBER(jaar_zip[[#This Row],[etmaaltemperatuur]]),IF(jaar_zip[[#This Row],[etmaaltemperatuur]]&lt;stookgrens,stookgrens-jaar_zip[[#This Row],[etmaaltemperatuur]],0),"")</f>
        <v>2</v>
      </c>
      <c r="N7847" s="101">
        <f>IF(ISNUMBER(jaar_zip[[#This Row],[graaddagen]]),IF(OR(MONTH(jaar_zip[[#This Row],[Datum]])=1,MONTH(jaar_zip[[#This Row],[Datum]])=2,MONTH(jaar_zip[[#This Row],[Datum]])=11,MONTH(jaar_zip[[#This Row],[Datum]])=12),1.1,IF(OR(MONTH(jaar_zip[[#This Row],[Datum]])=3,MONTH(jaar_zip[[#This Row],[Datum]])=10),1,0.8))*jaar_zip[[#This Row],[graaddagen]],"")</f>
        <v>1.6</v>
      </c>
      <c r="O7847" s="101">
        <f>IF(ISNUMBER(jaar_zip[[#This Row],[etmaaltemperatuur]]),IF(jaar_zip[[#This Row],[etmaaltemperatuur]]&gt;stookgrens,jaar_zip[[#This Row],[etmaaltemperatuur]]-stookgrens,0),"")</f>
        <v>0</v>
      </c>
    </row>
    <row r="7848" spans="1:15" x14ac:dyDescent="0.25">
      <c r="A7848">
        <v>356</v>
      </c>
      <c r="B7848">
        <v>20240623</v>
      </c>
      <c r="C7848">
        <v>2.1</v>
      </c>
      <c r="D7848">
        <v>18.2</v>
      </c>
      <c r="E7848">
        <v>2708</v>
      </c>
      <c r="F7848">
        <v>0</v>
      </c>
      <c r="G7848">
        <v>1019.6</v>
      </c>
      <c r="H7848">
        <v>73</v>
      </c>
      <c r="I7848" s="101" t="s">
        <v>40</v>
      </c>
      <c r="J7848" s="1">
        <f>DATEVALUE(RIGHT(jaar_zip[[#This Row],[YYYYMMDD]],2)&amp;"-"&amp;MID(jaar_zip[[#This Row],[YYYYMMDD]],5,2)&amp;"-"&amp;LEFT(jaar_zip[[#This Row],[YYYYMMDD]],4))</f>
        <v>45466</v>
      </c>
      <c r="K7848" s="101" t="str">
        <f>IF(AND(VALUE(MONTH(jaar_zip[[#This Row],[Datum]]))=1,VALUE(WEEKNUM(jaar_zip[[#This Row],[Datum]],21))&gt;51),RIGHT(YEAR(jaar_zip[[#This Row],[Datum]])-1,2),RIGHT(YEAR(jaar_zip[[#This Row],[Datum]]),2))&amp;"-"&amp; TEXT(WEEKNUM(jaar_zip[[#This Row],[Datum]],21),"00")</f>
        <v>24-25</v>
      </c>
      <c r="L7848" s="101">
        <f>MONTH(jaar_zip[[#This Row],[Datum]])</f>
        <v>6</v>
      </c>
      <c r="M7848" s="101">
        <f>IF(ISNUMBER(jaar_zip[[#This Row],[etmaaltemperatuur]]),IF(jaar_zip[[#This Row],[etmaaltemperatuur]]&lt;stookgrens,stookgrens-jaar_zip[[#This Row],[etmaaltemperatuur]],0),"")</f>
        <v>0</v>
      </c>
      <c r="N7848" s="101">
        <f>IF(ISNUMBER(jaar_zip[[#This Row],[graaddagen]]),IF(OR(MONTH(jaar_zip[[#This Row],[Datum]])=1,MONTH(jaar_zip[[#This Row],[Datum]])=2,MONTH(jaar_zip[[#This Row],[Datum]])=11,MONTH(jaar_zip[[#This Row],[Datum]])=12),1.1,IF(OR(MONTH(jaar_zip[[#This Row],[Datum]])=3,MONTH(jaar_zip[[#This Row],[Datum]])=10),1,0.8))*jaar_zip[[#This Row],[graaddagen]],"")</f>
        <v>0</v>
      </c>
      <c r="O7848" s="101">
        <f>IF(ISNUMBER(jaar_zip[[#This Row],[etmaaltemperatuur]]),IF(jaar_zip[[#This Row],[etmaaltemperatuur]]&gt;stookgrens,jaar_zip[[#This Row],[etmaaltemperatuur]]-stookgrens,0),"")</f>
        <v>0.19999999999999929</v>
      </c>
    </row>
    <row r="7849" spans="1:15" x14ac:dyDescent="0.25">
      <c r="A7849">
        <v>356</v>
      </c>
      <c r="B7849">
        <v>20240624</v>
      </c>
      <c r="C7849">
        <v>1.3</v>
      </c>
      <c r="D7849">
        <v>20.3</v>
      </c>
      <c r="E7849">
        <v>2739</v>
      </c>
      <c r="F7849">
        <v>0</v>
      </c>
      <c r="G7849">
        <v>1019.7</v>
      </c>
      <c r="H7849">
        <v>65</v>
      </c>
      <c r="I7849" s="101" t="s">
        <v>40</v>
      </c>
      <c r="J7849" s="1">
        <f>DATEVALUE(RIGHT(jaar_zip[[#This Row],[YYYYMMDD]],2)&amp;"-"&amp;MID(jaar_zip[[#This Row],[YYYYMMDD]],5,2)&amp;"-"&amp;LEFT(jaar_zip[[#This Row],[YYYYMMDD]],4))</f>
        <v>45467</v>
      </c>
      <c r="K7849" s="101" t="str">
        <f>IF(AND(VALUE(MONTH(jaar_zip[[#This Row],[Datum]]))=1,VALUE(WEEKNUM(jaar_zip[[#This Row],[Datum]],21))&gt;51),RIGHT(YEAR(jaar_zip[[#This Row],[Datum]])-1,2),RIGHT(YEAR(jaar_zip[[#This Row],[Datum]]),2))&amp;"-"&amp; TEXT(WEEKNUM(jaar_zip[[#This Row],[Datum]],21),"00")</f>
        <v>24-26</v>
      </c>
      <c r="L7849" s="101">
        <f>MONTH(jaar_zip[[#This Row],[Datum]])</f>
        <v>6</v>
      </c>
      <c r="M7849" s="101">
        <f>IF(ISNUMBER(jaar_zip[[#This Row],[etmaaltemperatuur]]),IF(jaar_zip[[#This Row],[etmaaltemperatuur]]&lt;stookgrens,stookgrens-jaar_zip[[#This Row],[etmaaltemperatuur]],0),"")</f>
        <v>0</v>
      </c>
      <c r="N7849" s="101">
        <f>IF(ISNUMBER(jaar_zip[[#This Row],[graaddagen]]),IF(OR(MONTH(jaar_zip[[#This Row],[Datum]])=1,MONTH(jaar_zip[[#This Row],[Datum]])=2,MONTH(jaar_zip[[#This Row],[Datum]])=11,MONTH(jaar_zip[[#This Row],[Datum]])=12),1.1,IF(OR(MONTH(jaar_zip[[#This Row],[Datum]])=3,MONTH(jaar_zip[[#This Row],[Datum]])=10),1,0.8))*jaar_zip[[#This Row],[graaddagen]],"")</f>
        <v>0</v>
      </c>
      <c r="O7849" s="101">
        <f>IF(ISNUMBER(jaar_zip[[#This Row],[etmaaltemperatuur]]),IF(jaar_zip[[#This Row],[etmaaltemperatuur]]&gt;stookgrens,jaar_zip[[#This Row],[etmaaltemperatuur]]-stookgrens,0),"")</f>
        <v>2.3000000000000007</v>
      </c>
    </row>
    <row r="7850" spans="1:15" x14ac:dyDescent="0.25">
      <c r="A7850">
        <v>356</v>
      </c>
      <c r="B7850">
        <v>20240625</v>
      </c>
      <c r="C7850">
        <v>2.8</v>
      </c>
      <c r="D7850">
        <v>23</v>
      </c>
      <c r="E7850">
        <v>2889</v>
      </c>
      <c r="F7850">
        <v>0</v>
      </c>
      <c r="G7850">
        <v>1015.1</v>
      </c>
      <c r="H7850">
        <v>60</v>
      </c>
      <c r="I7850" s="101" t="s">
        <v>40</v>
      </c>
      <c r="J7850" s="1">
        <f>DATEVALUE(RIGHT(jaar_zip[[#This Row],[YYYYMMDD]],2)&amp;"-"&amp;MID(jaar_zip[[#This Row],[YYYYMMDD]],5,2)&amp;"-"&amp;LEFT(jaar_zip[[#This Row],[YYYYMMDD]],4))</f>
        <v>45468</v>
      </c>
      <c r="K7850" s="101" t="str">
        <f>IF(AND(VALUE(MONTH(jaar_zip[[#This Row],[Datum]]))=1,VALUE(WEEKNUM(jaar_zip[[#This Row],[Datum]],21))&gt;51),RIGHT(YEAR(jaar_zip[[#This Row],[Datum]])-1,2),RIGHT(YEAR(jaar_zip[[#This Row],[Datum]]),2))&amp;"-"&amp; TEXT(WEEKNUM(jaar_zip[[#This Row],[Datum]],21),"00")</f>
        <v>24-26</v>
      </c>
      <c r="L7850" s="101">
        <f>MONTH(jaar_zip[[#This Row],[Datum]])</f>
        <v>6</v>
      </c>
      <c r="M7850" s="101">
        <f>IF(ISNUMBER(jaar_zip[[#This Row],[etmaaltemperatuur]]),IF(jaar_zip[[#This Row],[etmaaltemperatuur]]&lt;stookgrens,stookgrens-jaar_zip[[#This Row],[etmaaltemperatuur]],0),"")</f>
        <v>0</v>
      </c>
      <c r="N7850" s="101">
        <f>IF(ISNUMBER(jaar_zip[[#This Row],[graaddagen]]),IF(OR(MONTH(jaar_zip[[#This Row],[Datum]])=1,MONTH(jaar_zip[[#This Row],[Datum]])=2,MONTH(jaar_zip[[#This Row],[Datum]])=11,MONTH(jaar_zip[[#This Row],[Datum]])=12),1.1,IF(OR(MONTH(jaar_zip[[#This Row],[Datum]])=3,MONTH(jaar_zip[[#This Row],[Datum]])=10),1,0.8))*jaar_zip[[#This Row],[graaddagen]],"")</f>
        <v>0</v>
      </c>
      <c r="O7850" s="101">
        <f>IF(ISNUMBER(jaar_zip[[#This Row],[etmaaltemperatuur]]),IF(jaar_zip[[#This Row],[etmaaltemperatuur]]&gt;stookgrens,jaar_zip[[#This Row],[etmaaltemperatuur]]-stookgrens,0),"")</f>
        <v>5</v>
      </c>
    </row>
    <row r="7851" spans="1:15" x14ac:dyDescent="0.25">
      <c r="A7851">
        <v>356</v>
      </c>
      <c r="B7851">
        <v>20240626</v>
      </c>
      <c r="C7851">
        <v>2.2999999999999998</v>
      </c>
      <c r="D7851">
        <v>24.2</v>
      </c>
      <c r="E7851">
        <v>2945</v>
      </c>
      <c r="F7851">
        <v>0</v>
      </c>
      <c r="G7851">
        <v>1010.6</v>
      </c>
      <c r="H7851">
        <v>61</v>
      </c>
      <c r="I7851" s="101" t="s">
        <v>40</v>
      </c>
      <c r="J7851" s="1">
        <f>DATEVALUE(RIGHT(jaar_zip[[#This Row],[YYYYMMDD]],2)&amp;"-"&amp;MID(jaar_zip[[#This Row],[YYYYMMDD]],5,2)&amp;"-"&amp;LEFT(jaar_zip[[#This Row],[YYYYMMDD]],4))</f>
        <v>45469</v>
      </c>
      <c r="K7851" s="101" t="str">
        <f>IF(AND(VALUE(MONTH(jaar_zip[[#This Row],[Datum]]))=1,VALUE(WEEKNUM(jaar_zip[[#This Row],[Datum]],21))&gt;51),RIGHT(YEAR(jaar_zip[[#This Row],[Datum]])-1,2),RIGHT(YEAR(jaar_zip[[#This Row],[Datum]]),2))&amp;"-"&amp; TEXT(WEEKNUM(jaar_zip[[#This Row],[Datum]],21),"00")</f>
        <v>24-26</v>
      </c>
      <c r="L7851" s="101">
        <f>MONTH(jaar_zip[[#This Row],[Datum]])</f>
        <v>6</v>
      </c>
      <c r="M7851" s="101">
        <f>IF(ISNUMBER(jaar_zip[[#This Row],[etmaaltemperatuur]]),IF(jaar_zip[[#This Row],[etmaaltemperatuur]]&lt;stookgrens,stookgrens-jaar_zip[[#This Row],[etmaaltemperatuur]],0),"")</f>
        <v>0</v>
      </c>
      <c r="N7851" s="101">
        <f>IF(ISNUMBER(jaar_zip[[#This Row],[graaddagen]]),IF(OR(MONTH(jaar_zip[[#This Row],[Datum]])=1,MONTH(jaar_zip[[#This Row],[Datum]])=2,MONTH(jaar_zip[[#This Row],[Datum]])=11,MONTH(jaar_zip[[#This Row],[Datum]])=12),1.1,IF(OR(MONTH(jaar_zip[[#This Row],[Datum]])=3,MONTH(jaar_zip[[#This Row],[Datum]])=10),1,0.8))*jaar_zip[[#This Row],[graaddagen]],"")</f>
        <v>0</v>
      </c>
      <c r="O7851" s="101">
        <f>IF(ISNUMBER(jaar_zip[[#This Row],[etmaaltemperatuur]]),IF(jaar_zip[[#This Row],[etmaaltemperatuur]]&gt;stookgrens,jaar_zip[[#This Row],[etmaaltemperatuur]]-stookgrens,0),"")</f>
        <v>6.1999999999999993</v>
      </c>
    </row>
    <row r="7852" spans="1:15" x14ac:dyDescent="0.25">
      <c r="A7852">
        <v>356</v>
      </c>
      <c r="B7852">
        <v>20240627</v>
      </c>
      <c r="C7852">
        <v>3.8</v>
      </c>
      <c r="D7852">
        <v>22.7</v>
      </c>
      <c r="E7852">
        <v>2662</v>
      </c>
      <c r="F7852">
        <v>0</v>
      </c>
      <c r="G7852">
        <v>1008.8</v>
      </c>
      <c r="H7852">
        <v>65</v>
      </c>
      <c r="I7852" s="101" t="s">
        <v>40</v>
      </c>
      <c r="J7852" s="1">
        <f>DATEVALUE(RIGHT(jaar_zip[[#This Row],[YYYYMMDD]],2)&amp;"-"&amp;MID(jaar_zip[[#This Row],[YYYYMMDD]],5,2)&amp;"-"&amp;LEFT(jaar_zip[[#This Row],[YYYYMMDD]],4))</f>
        <v>45470</v>
      </c>
      <c r="K7852" s="101" t="str">
        <f>IF(AND(VALUE(MONTH(jaar_zip[[#This Row],[Datum]]))=1,VALUE(WEEKNUM(jaar_zip[[#This Row],[Datum]],21))&gt;51),RIGHT(YEAR(jaar_zip[[#This Row],[Datum]])-1,2),RIGHT(YEAR(jaar_zip[[#This Row],[Datum]]),2))&amp;"-"&amp; TEXT(WEEKNUM(jaar_zip[[#This Row],[Datum]],21),"00")</f>
        <v>24-26</v>
      </c>
      <c r="L7852" s="101">
        <f>MONTH(jaar_zip[[#This Row],[Datum]])</f>
        <v>6</v>
      </c>
      <c r="M7852" s="101">
        <f>IF(ISNUMBER(jaar_zip[[#This Row],[etmaaltemperatuur]]),IF(jaar_zip[[#This Row],[etmaaltemperatuur]]&lt;stookgrens,stookgrens-jaar_zip[[#This Row],[etmaaltemperatuur]],0),"")</f>
        <v>0</v>
      </c>
      <c r="N7852" s="101">
        <f>IF(ISNUMBER(jaar_zip[[#This Row],[graaddagen]]),IF(OR(MONTH(jaar_zip[[#This Row],[Datum]])=1,MONTH(jaar_zip[[#This Row],[Datum]])=2,MONTH(jaar_zip[[#This Row],[Datum]])=11,MONTH(jaar_zip[[#This Row],[Datum]])=12),1.1,IF(OR(MONTH(jaar_zip[[#This Row],[Datum]])=3,MONTH(jaar_zip[[#This Row],[Datum]])=10),1,0.8))*jaar_zip[[#This Row],[graaddagen]],"")</f>
        <v>0</v>
      </c>
      <c r="O7852" s="101">
        <f>IF(ISNUMBER(jaar_zip[[#This Row],[etmaaltemperatuur]]),IF(jaar_zip[[#This Row],[etmaaltemperatuur]]&gt;stookgrens,jaar_zip[[#This Row],[etmaaltemperatuur]]-stookgrens,0),"")</f>
        <v>4.6999999999999993</v>
      </c>
    </row>
    <row r="7853" spans="1:15" x14ac:dyDescent="0.25">
      <c r="A7853">
        <v>356</v>
      </c>
      <c r="B7853">
        <v>20240628</v>
      </c>
      <c r="C7853">
        <v>4.7</v>
      </c>
      <c r="D7853">
        <v>17.3</v>
      </c>
      <c r="E7853">
        <v>2608</v>
      </c>
      <c r="F7853">
        <v>0</v>
      </c>
      <c r="G7853">
        <v>1015.8</v>
      </c>
      <c r="H7853">
        <v>67</v>
      </c>
      <c r="I7853" s="101" t="s">
        <v>40</v>
      </c>
      <c r="J7853" s="1">
        <f>DATEVALUE(RIGHT(jaar_zip[[#This Row],[YYYYMMDD]],2)&amp;"-"&amp;MID(jaar_zip[[#This Row],[YYYYMMDD]],5,2)&amp;"-"&amp;LEFT(jaar_zip[[#This Row],[YYYYMMDD]],4))</f>
        <v>45471</v>
      </c>
      <c r="K7853" s="101" t="str">
        <f>IF(AND(VALUE(MONTH(jaar_zip[[#This Row],[Datum]]))=1,VALUE(WEEKNUM(jaar_zip[[#This Row],[Datum]],21))&gt;51),RIGHT(YEAR(jaar_zip[[#This Row],[Datum]])-1,2),RIGHT(YEAR(jaar_zip[[#This Row],[Datum]]),2))&amp;"-"&amp; TEXT(WEEKNUM(jaar_zip[[#This Row],[Datum]],21),"00")</f>
        <v>24-26</v>
      </c>
      <c r="L7853" s="101">
        <f>MONTH(jaar_zip[[#This Row],[Datum]])</f>
        <v>6</v>
      </c>
      <c r="M7853" s="101">
        <f>IF(ISNUMBER(jaar_zip[[#This Row],[etmaaltemperatuur]]),IF(jaar_zip[[#This Row],[etmaaltemperatuur]]&lt;stookgrens,stookgrens-jaar_zip[[#This Row],[etmaaltemperatuur]],0),"")</f>
        <v>0.69999999999999929</v>
      </c>
      <c r="N7853" s="101">
        <f>IF(ISNUMBER(jaar_zip[[#This Row],[graaddagen]]),IF(OR(MONTH(jaar_zip[[#This Row],[Datum]])=1,MONTH(jaar_zip[[#This Row],[Datum]])=2,MONTH(jaar_zip[[#This Row],[Datum]])=11,MONTH(jaar_zip[[#This Row],[Datum]])=12),1.1,IF(OR(MONTH(jaar_zip[[#This Row],[Datum]])=3,MONTH(jaar_zip[[#This Row],[Datum]])=10),1,0.8))*jaar_zip[[#This Row],[graaddagen]],"")</f>
        <v>0.5599999999999995</v>
      </c>
      <c r="O7853" s="101">
        <f>IF(ISNUMBER(jaar_zip[[#This Row],[etmaaltemperatuur]]),IF(jaar_zip[[#This Row],[etmaaltemperatuur]]&gt;stookgrens,jaar_zip[[#This Row],[etmaaltemperatuur]]-stookgrens,0),"")</f>
        <v>0</v>
      </c>
    </row>
    <row r="7854" spans="1:15" x14ac:dyDescent="0.25">
      <c r="A7854">
        <v>356</v>
      </c>
      <c r="B7854">
        <v>20240629</v>
      </c>
      <c r="C7854">
        <v>1.5</v>
      </c>
      <c r="D7854">
        <v>18.7</v>
      </c>
      <c r="E7854">
        <v>2384</v>
      </c>
      <c r="F7854">
        <v>1.1000000000000001</v>
      </c>
      <c r="G7854">
        <v>1013.2</v>
      </c>
      <c r="H7854">
        <v>69</v>
      </c>
      <c r="I7854" s="101" t="s">
        <v>40</v>
      </c>
      <c r="J7854" s="1">
        <f>DATEVALUE(RIGHT(jaar_zip[[#This Row],[YYYYMMDD]],2)&amp;"-"&amp;MID(jaar_zip[[#This Row],[YYYYMMDD]],5,2)&amp;"-"&amp;LEFT(jaar_zip[[#This Row],[YYYYMMDD]],4))</f>
        <v>45472</v>
      </c>
      <c r="K7854" s="101" t="str">
        <f>IF(AND(VALUE(MONTH(jaar_zip[[#This Row],[Datum]]))=1,VALUE(WEEKNUM(jaar_zip[[#This Row],[Datum]],21))&gt;51),RIGHT(YEAR(jaar_zip[[#This Row],[Datum]])-1,2),RIGHT(YEAR(jaar_zip[[#This Row],[Datum]]),2))&amp;"-"&amp; TEXT(WEEKNUM(jaar_zip[[#This Row],[Datum]],21),"00")</f>
        <v>24-26</v>
      </c>
      <c r="L7854" s="101">
        <f>MONTH(jaar_zip[[#This Row],[Datum]])</f>
        <v>6</v>
      </c>
      <c r="M7854" s="101">
        <f>IF(ISNUMBER(jaar_zip[[#This Row],[etmaaltemperatuur]]),IF(jaar_zip[[#This Row],[etmaaltemperatuur]]&lt;stookgrens,stookgrens-jaar_zip[[#This Row],[etmaaltemperatuur]],0),"")</f>
        <v>0</v>
      </c>
      <c r="N7854" s="101">
        <f>IF(ISNUMBER(jaar_zip[[#This Row],[graaddagen]]),IF(OR(MONTH(jaar_zip[[#This Row],[Datum]])=1,MONTH(jaar_zip[[#This Row],[Datum]])=2,MONTH(jaar_zip[[#This Row],[Datum]])=11,MONTH(jaar_zip[[#This Row],[Datum]])=12),1.1,IF(OR(MONTH(jaar_zip[[#This Row],[Datum]])=3,MONTH(jaar_zip[[#This Row],[Datum]])=10),1,0.8))*jaar_zip[[#This Row],[graaddagen]],"")</f>
        <v>0</v>
      </c>
      <c r="O7854" s="101">
        <f>IF(ISNUMBER(jaar_zip[[#This Row],[etmaaltemperatuur]]),IF(jaar_zip[[#This Row],[etmaaltemperatuur]]&gt;stookgrens,jaar_zip[[#This Row],[etmaaltemperatuur]]-stookgrens,0),"")</f>
        <v>0.69999999999999929</v>
      </c>
    </row>
    <row r="7855" spans="1:15" x14ac:dyDescent="0.25">
      <c r="A7855">
        <v>356</v>
      </c>
      <c r="B7855">
        <v>20240630</v>
      </c>
      <c r="C7855">
        <v>4</v>
      </c>
      <c r="D7855">
        <v>17.7</v>
      </c>
      <c r="E7855">
        <v>1879</v>
      </c>
      <c r="F7855">
        <v>2.6</v>
      </c>
      <c r="G7855">
        <v>1010.3</v>
      </c>
      <c r="H7855">
        <v>78</v>
      </c>
      <c r="I7855" s="101" t="s">
        <v>40</v>
      </c>
      <c r="J7855" s="1">
        <f>DATEVALUE(RIGHT(jaar_zip[[#This Row],[YYYYMMDD]],2)&amp;"-"&amp;MID(jaar_zip[[#This Row],[YYYYMMDD]],5,2)&amp;"-"&amp;LEFT(jaar_zip[[#This Row],[YYYYMMDD]],4))</f>
        <v>45473</v>
      </c>
      <c r="K7855" s="101" t="str">
        <f>IF(AND(VALUE(MONTH(jaar_zip[[#This Row],[Datum]]))=1,VALUE(WEEKNUM(jaar_zip[[#This Row],[Datum]],21))&gt;51),RIGHT(YEAR(jaar_zip[[#This Row],[Datum]])-1,2),RIGHT(YEAR(jaar_zip[[#This Row],[Datum]]),2))&amp;"-"&amp; TEXT(WEEKNUM(jaar_zip[[#This Row],[Datum]],21),"00")</f>
        <v>24-26</v>
      </c>
      <c r="L7855" s="101">
        <f>MONTH(jaar_zip[[#This Row],[Datum]])</f>
        <v>6</v>
      </c>
      <c r="M7855" s="101">
        <f>IF(ISNUMBER(jaar_zip[[#This Row],[etmaaltemperatuur]]),IF(jaar_zip[[#This Row],[etmaaltemperatuur]]&lt;stookgrens,stookgrens-jaar_zip[[#This Row],[etmaaltemperatuur]],0),"")</f>
        <v>0.30000000000000071</v>
      </c>
      <c r="N7855" s="101">
        <f>IF(ISNUMBER(jaar_zip[[#This Row],[graaddagen]]),IF(OR(MONTH(jaar_zip[[#This Row],[Datum]])=1,MONTH(jaar_zip[[#This Row],[Datum]])=2,MONTH(jaar_zip[[#This Row],[Datum]])=11,MONTH(jaar_zip[[#This Row],[Datum]])=12),1.1,IF(OR(MONTH(jaar_zip[[#This Row],[Datum]])=3,MONTH(jaar_zip[[#This Row],[Datum]])=10),1,0.8))*jaar_zip[[#This Row],[graaddagen]],"")</f>
        <v>0.24000000000000057</v>
      </c>
      <c r="O7855" s="101">
        <f>IF(ISNUMBER(jaar_zip[[#This Row],[etmaaltemperatuur]]),IF(jaar_zip[[#This Row],[etmaaltemperatuur]]&gt;stookgrens,jaar_zip[[#This Row],[etmaaltemperatuur]]-stookgrens,0),"")</f>
        <v>0</v>
      </c>
    </row>
    <row r="7856" spans="1:15" x14ac:dyDescent="0.25">
      <c r="A7856">
        <v>356</v>
      </c>
      <c r="B7856">
        <v>20240701</v>
      </c>
      <c r="C7856">
        <v>4.3</v>
      </c>
      <c r="D7856">
        <v>15.8</v>
      </c>
      <c r="E7856">
        <v>1807</v>
      </c>
      <c r="F7856">
        <v>0.2</v>
      </c>
      <c r="G7856">
        <v>1015.6</v>
      </c>
      <c r="H7856">
        <v>73</v>
      </c>
      <c r="I7856" s="101" t="s">
        <v>40</v>
      </c>
      <c r="J7856" s="1">
        <f>DATEVALUE(RIGHT(jaar_zip[[#This Row],[YYYYMMDD]],2)&amp;"-"&amp;MID(jaar_zip[[#This Row],[YYYYMMDD]],5,2)&amp;"-"&amp;LEFT(jaar_zip[[#This Row],[YYYYMMDD]],4))</f>
        <v>45474</v>
      </c>
      <c r="K7856" s="101" t="str">
        <f>IF(AND(VALUE(MONTH(jaar_zip[[#This Row],[Datum]]))=1,VALUE(WEEKNUM(jaar_zip[[#This Row],[Datum]],21))&gt;51),RIGHT(YEAR(jaar_zip[[#This Row],[Datum]])-1,2),RIGHT(YEAR(jaar_zip[[#This Row],[Datum]]),2))&amp;"-"&amp; TEXT(WEEKNUM(jaar_zip[[#This Row],[Datum]],21),"00")</f>
        <v>24-27</v>
      </c>
      <c r="L7856" s="101">
        <f>MONTH(jaar_zip[[#This Row],[Datum]])</f>
        <v>7</v>
      </c>
      <c r="M7856" s="101">
        <f>IF(ISNUMBER(jaar_zip[[#This Row],[etmaaltemperatuur]]),IF(jaar_zip[[#This Row],[etmaaltemperatuur]]&lt;stookgrens,stookgrens-jaar_zip[[#This Row],[etmaaltemperatuur]],0),"")</f>
        <v>2.1999999999999993</v>
      </c>
      <c r="N7856" s="101">
        <f>IF(ISNUMBER(jaar_zip[[#This Row],[graaddagen]]),IF(OR(MONTH(jaar_zip[[#This Row],[Datum]])=1,MONTH(jaar_zip[[#This Row],[Datum]])=2,MONTH(jaar_zip[[#This Row],[Datum]])=11,MONTH(jaar_zip[[#This Row],[Datum]])=12),1.1,IF(OR(MONTH(jaar_zip[[#This Row],[Datum]])=3,MONTH(jaar_zip[[#This Row],[Datum]])=10),1,0.8))*jaar_zip[[#This Row],[graaddagen]],"")</f>
        <v>1.7599999999999996</v>
      </c>
      <c r="O7856" s="101">
        <f>IF(ISNUMBER(jaar_zip[[#This Row],[etmaaltemperatuur]]),IF(jaar_zip[[#This Row],[etmaaltemperatuur]]&gt;stookgrens,jaar_zip[[#This Row],[etmaaltemperatuur]]-stookgrens,0),"")</f>
        <v>0</v>
      </c>
    </row>
    <row r="7857" spans="1:15" x14ac:dyDescent="0.25">
      <c r="A7857">
        <v>356</v>
      </c>
      <c r="B7857">
        <v>20240702</v>
      </c>
      <c r="C7857">
        <v>4</v>
      </c>
      <c r="D7857">
        <v>14.9</v>
      </c>
      <c r="E7857">
        <v>1329</v>
      </c>
      <c r="F7857">
        <v>3.2</v>
      </c>
      <c r="G7857">
        <v>1014.7</v>
      </c>
      <c r="H7857">
        <v>79</v>
      </c>
      <c r="I7857" s="101" t="s">
        <v>40</v>
      </c>
      <c r="J7857" s="1">
        <f>DATEVALUE(RIGHT(jaar_zip[[#This Row],[YYYYMMDD]],2)&amp;"-"&amp;MID(jaar_zip[[#This Row],[YYYYMMDD]],5,2)&amp;"-"&amp;LEFT(jaar_zip[[#This Row],[YYYYMMDD]],4))</f>
        <v>45475</v>
      </c>
      <c r="K7857" s="101" t="str">
        <f>IF(AND(VALUE(MONTH(jaar_zip[[#This Row],[Datum]]))=1,VALUE(WEEKNUM(jaar_zip[[#This Row],[Datum]],21))&gt;51),RIGHT(YEAR(jaar_zip[[#This Row],[Datum]])-1,2),RIGHT(YEAR(jaar_zip[[#This Row],[Datum]]),2))&amp;"-"&amp; TEXT(WEEKNUM(jaar_zip[[#This Row],[Datum]],21),"00")</f>
        <v>24-27</v>
      </c>
      <c r="L7857" s="101">
        <f>MONTH(jaar_zip[[#This Row],[Datum]])</f>
        <v>7</v>
      </c>
      <c r="M7857" s="101">
        <f>IF(ISNUMBER(jaar_zip[[#This Row],[etmaaltemperatuur]]),IF(jaar_zip[[#This Row],[etmaaltemperatuur]]&lt;stookgrens,stookgrens-jaar_zip[[#This Row],[etmaaltemperatuur]],0),"")</f>
        <v>3.0999999999999996</v>
      </c>
      <c r="N7857" s="101">
        <f>IF(ISNUMBER(jaar_zip[[#This Row],[graaddagen]]),IF(OR(MONTH(jaar_zip[[#This Row],[Datum]])=1,MONTH(jaar_zip[[#This Row],[Datum]])=2,MONTH(jaar_zip[[#This Row],[Datum]])=11,MONTH(jaar_zip[[#This Row],[Datum]])=12),1.1,IF(OR(MONTH(jaar_zip[[#This Row],[Datum]])=3,MONTH(jaar_zip[[#This Row],[Datum]])=10),1,0.8))*jaar_zip[[#This Row],[graaddagen]],"")</f>
        <v>2.48</v>
      </c>
      <c r="O7857" s="101">
        <f>IF(ISNUMBER(jaar_zip[[#This Row],[etmaaltemperatuur]]),IF(jaar_zip[[#This Row],[etmaaltemperatuur]]&gt;stookgrens,jaar_zip[[#This Row],[etmaaltemperatuur]]-stookgrens,0),"")</f>
        <v>0</v>
      </c>
    </row>
    <row r="7858" spans="1:15" x14ac:dyDescent="0.25">
      <c r="A7858">
        <v>356</v>
      </c>
      <c r="B7858">
        <v>20240703</v>
      </c>
      <c r="C7858">
        <v>3.5</v>
      </c>
      <c r="D7858">
        <v>13.8</v>
      </c>
      <c r="E7858">
        <v>1170</v>
      </c>
      <c r="F7858">
        <v>6.9</v>
      </c>
      <c r="G7858">
        <v>1009.3</v>
      </c>
      <c r="H7858">
        <v>83</v>
      </c>
      <c r="I7858" s="101" t="s">
        <v>40</v>
      </c>
      <c r="J7858" s="1">
        <f>DATEVALUE(RIGHT(jaar_zip[[#This Row],[YYYYMMDD]],2)&amp;"-"&amp;MID(jaar_zip[[#This Row],[YYYYMMDD]],5,2)&amp;"-"&amp;LEFT(jaar_zip[[#This Row],[YYYYMMDD]],4))</f>
        <v>45476</v>
      </c>
      <c r="K7858" s="101" t="str">
        <f>IF(AND(VALUE(MONTH(jaar_zip[[#This Row],[Datum]]))=1,VALUE(WEEKNUM(jaar_zip[[#This Row],[Datum]],21))&gt;51),RIGHT(YEAR(jaar_zip[[#This Row],[Datum]])-1,2),RIGHT(YEAR(jaar_zip[[#This Row],[Datum]]),2))&amp;"-"&amp; TEXT(WEEKNUM(jaar_zip[[#This Row],[Datum]],21),"00")</f>
        <v>24-27</v>
      </c>
      <c r="L7858" s="101">
        <f>MONTH(jaar_zip[[#This Row],[Datum]])</f>
        <v>7</v>
      </c>
      <c r="M7858" s="101">
        <f>IF(ISNUMBER(jaar_zip[[#This Row],[etmaaltemperatuur]]),IF(jaar_zip[[#This Row],[etmaaltemperatuur]]&lt;stookgrens,stookgrens-jaar_zip[[#This Row],[etmaaltemperatuur]],0),"")</f>
        <v>4.1999999999999993</v>
      </c>
      <c r="N7858" s="101">
        <f>IF(ISNUMBER(jaar_zip[[#This Row],[graaddagen]]),IF(OR(MONTH(jaar_zip[[#This Row],[Datum]])=1,MONTH(jaar_zip[[#This Row],[Datum]])=2,MONTH(jaar_zip[[#This Row],[Datum]])=11,MONTH(jaar_zip[[#This Row],[Datum]])=12),1.1,IF(OR(MONTH(jaar_zip[[#This Row],[Datum]])=3,MONTH(jaar_zip[[#This Row],[Datum]])=10),1,0.8))*jaar_zip[[#This Row],[graaddagen]],"")</f>
        <v>3.3599999999999994</v>
      </c>
      <c r="O7858" s="101">
        <f>IF(ISNUMBER(jaar_zip[[#This Row],[etmaaltemperatuur]]),IF(jaar_zip[[#This Row],[etmaaltemperatuur]]&gt;stookgrens,jaar_zip[[#This Row],[etmaaltemperatuur]]-stookgrens,0),"")</f>
        <v>0</v>
      </c>
    </row>
    <row r="7859" spans="1:15" x14ac:dyDescent="0.25">
      <c r="A7859">
        <v>356</v>
      </c>
      <c r="B7859">
        <v>20240704</v>
      </c>
      <c r="C7859">
        <v>6.5</v>
      </c>
      <c r="D7859">
        <v>16.2</v>
      </c>
      <c r="E7859">
        <v>2721</v>
      </c>
      <c r="F7859">
        <v>7.7</v>
      </c>
      <c r="G7859">
        <v>1007.7</v>
      </c>
      <c r="H7859">
        <v>67</v>
      </c>
      <c r="I7859" s="101" t="s">
        <v>40</v>
      </c>
      <c r="J7859" s="1">
        <f>DATEVALUE(RIGHT(jaar_zip[[#This Row],[YYYYMMDD]],2)&amp;"-"&amp;MID(jaar_zip[[#This Row],[YYYYMMDD]],5,2)&amp;"-"&amp;LEFT(jaar_zip[[#This Row],[YYYYMMDD]],4))</f>
        <v>45477</v>
      </c>
      <c r="K7859" s="101" t="str">
        <f>IF(AND(VALUE(MONTH(jaar_zip[[#This Row],[Datum]]))=1,VALUE(WEEKNUM(jaar_zip[[#This Row],[Datum]],21))&gt;51),RIGHT(YEAR(jaar_zip[[#This Row],[Datum]])-1,2),RIGHT(YEAR(jaar_zip[[#This Row],[Datum]]),2))&amp;"-"&amp; TEXT(WEEKNUM(jaar_zip[[#This Row],[Datum]],21),"00")</f>
        <v>24-27</v>
      </c>
      <c r="L7859" s="101">
        <f>MONTH(jaar_zip[[#This Row],[Datum]])</f>
        <v>7</v>
      </c>
      <c r="M7859" s="101">
        <f>IF(ISNUMBER(jaar_zip[[#This Row],[etmaaltemperatuur]]),IF(jaar_zip[[#This Row],[etmaaltemperatuur]]&lt;stookgrens,stookgrens-jaar_zip[[#This Row],[etmaaltemperatuur]],0),"")</f>
        <v>1.8000000000000007</v>
      </c>
      <c r="N7859" s="101">
        <f>IF(ISNUMBER(jaar_zip[[#This Row],[graaddagen]]),IF(OR(MONTH(jaar_zip[[#This Row],[Datum]])=1,MONTH(jaar_zip[[#This Row],[Datum]])=2,MONTH(jaar_zip[[#This Row],[Datum]])=11,MONTH(jaar_zip[[#This Row],[Datum]])=12),1.1,IF(OR(MONTH(jaar_zip[[#This Row],[Datum]])=3,MONTH(jaar_zip[[#This Row],[Datum]])=10),1,0.8))*jaar_zip[[#This Row],[graaddagen]],"")</f>
        <v>1.4400000000000006</v>
      </c>
      <c r="O7859" s="101">
        <f>IF(ISNUMBER(jaar_zip[[#This Row],[etmaaltemperatuur]]),IF(jaar_zip[[#This Row],[etmaaltemperatuur]]&gt;stookgrens,jaar_zip[[#This Row],[etmaaltemperatuur]]-stookgrens,0),"")</f>
        <v>0</v>
      </c>
    </row>
    <row r="7860" spans="1:15" x14ac:dyDescent="0.25">
      <c r="A7860">
        <v>356</v>
      </c>
      <c r="B7860">
        <v>20240705</v>
      </c>
      <c r="C7860">
        <v>5</v>
      </c>
      <c r="D7860">
        <v>16</v>
      </c>
      <c r="E7860">
        <v>863</v>
      </c>
      <c r="F7860">
        <v>0.7</v>
      </c>
      <c r="G7860">
        <v>1008.1</v>
      </c>
      <c r="H7860">
        <v>82</v>
      </c>
      <c r="I7860" s="101" t="s">
        <v>40</v>
      </c>
      <c r="J7860" s="1">
        <f>DATEVALUE(RIGHT(jaar_zip[[#This Row],[YYYYMMDD]],2)&amp;"-"&amp;MID(jaar_zip[[#This Row],[YYYYMMDD]],5,2)&amp;"-"&amp;LEFT(jaar_zip[[#This Row],[YYYYMMDD]],4))</f>
        <v>45478</v>
      </c>
      <c r="K7860" s="101" t="str">
        <f>IF(AND(VALUE(MONTH(jaar_zip[[#This Row],[Datum]]))=1,VALUE(WEEKNUM(jaar_zip[[#This Row],[Datum]],21))&gt;51),RIGHT(YEAR(jaar_zip[[#This Row],[Datum]])-1,2),RIGHT(YEAR(jaar_zip[[#This Row],[Datum]]),2))&amp;"-"&amp; TEXT(WEEKNUM(jaar_zip[[#This Row],[Datum]],21),"00")</f>
        <v>24-27</v>
      </c>
      <c r="L7860" s="101">
        <f>MONTH(jaar_zip[[#This Row],[Datum]])</f>
        <v>7</v>
      </c>
      <c r="M7860" s="101">
        <f>IF(ISNUMBER(jaar_zip[[#This Row],[etmaaltemperatuur]]),IF(jaar_zip[[#This Row],[etmaaltemperatuur]]&lt;stookgrens,stookgrens-jaar_zip[[#This Row],[etmaaltemperatuur]],0),"")</f>
        <v>2</v>
      </c>
      <c r="N7860" s="101">
        <f>IF(ISNUMBER(jaar_zip[[#This Row],[graaddagen]]),IF(OR(MONTH(jaar_zip[[#This Row],[Datum]])=1,MONTH(jaar_zip[[#This Row],[Datum]])=2,MONTH(jaar_zip[[#This Row],[Datum]])=11,MONTH(jaar_zip[[#This Row],[Datum]])=12),1.1,IF(OR(MONTH(jaar_zip[[#This Row],[Datum]])=3,MONTH(jaar_zip[[#This Row],[Datum]])=10),1,0.8))*jaar_zip[[#This Row],[graaddagen]],"")</f>
        <v>1.6</v>
      </c>
      <c r="O7860" s="101">
        <f>IF(ISNUMBER(jaar_zip[[#This Row],[etmaaltemperatuur]]),IF(jaar_zip[[#This Row],[etmaaltemperatuur]]&gt;stookgrens,jaar_zip[[#This Row],[etmaaltemperatuur]]-stookgrens,0),"")</f>
        <v>0</v>
      </c>
    </row>
    <row r="7861" spans="1:15" x14ac:dyDescent="0.25">
      <c r="A7861">
        <v>356</v>
      </c>
      <c r="B7861">
        <v>20240706</v>
      </c>
      <c r="C7861">
        <v>7</v>
      </c>
      <c r="D7861">
        <v>16.5</v>
      </c>
      <c r="E7861">
        <v>1815</v>
      </c>
      <c r="F7861">
        <v>0.8</v>
      </c>
      <c r="G7861">
        <v>1002.9</v>
      </c>
      <c r="H7861">
        <v>73</v>
      </c>
      <c r="I7861" s="101" t="s">
        <v>40</v>
      </c>
      <c r="J7861" s="1">
        <f>DATEVALUE(RIGHT(jaar_zip[[#This Row],[YYYYMMDD]],2)&amp;"-"&amp;MID(jaar_zip[[#This Row],[YYYYMMDD]],5,2)&amp;"-"&amp;LEFT(jaar_zip[[#This Row],[YYYYMMDD]],4))</f>
        <v>45479</v>
      </c>
      <c r="K7861" s="101" t="str">
        <f>IF(AND(VALUE(MONTH(jaar_zip[[#This Row],[Datum]]))=1,VALUE(WEEKNUM(jaar_zip[[#This Row],[Datum]],21))&gt;51),RIGHT(YEAR(jaar_zip[[#This Row],[Datum]])-1,2),RIGHT(YEAR(jaar_zip[[#This Row],[Datum]]),2))&amp;"-"&amp; TEXT(WEEKNUM(jaar_zip[[#This Row],[Datum]],21),"00")</f>
        <v>24-27</v>
      </c>
      <c r="L7861" s="101">
        <f>MONTH(jaar_zip[[#This Row],[Datum]])</f>
        <v>7</v>
      </c>
      <c r="M7861" s="101">
        <f>IF(ISNUMBER(jaar_zip[[#This Row],[etmaaltemperatuur]]),IF(jaar_zip[[#This Row],[etmaaltemperatuur]]&lt;stookgrens,stookgrens-jaar_zip[[#This Row],[etmaaltemperatuur]],0),"")</f>
        <v>1.5</v>
      </c>
      <c r="N7861" s="101">
        <f>IF(ISNUMBER(jaar_zip[[#This Row],[graaddagen]]),IF(OR(MONTH(jaar_zip[[#This Row],[Datum]])=1,MONTH(jaar_zip[[#This Row],[Datum]])=2,MONTH(jaar_zip[[#This Row],[Datum]])=11,MONTH(jaar_zip[[#This Row],[Datum]])=12),1.1,IF(OR(MONTH(jaar_zip[[#This Row],[Datum]])=3,MONTH(jaar_zip[[#This Row],[Datum]])=10),1,0.8))*jaar_zip[[#This Row],[graaddagen]],"")</f>
        <v>1.2000000000000002</v>
      </c>
      <c r="O7861" s="101">
        <f>IF(ISNUMBER(jaar_zip[[#This Row],[etmaaltemperatuur]]),IF(jaar_zip[[#This Row],[etmaaltemperatuur]]&gt;stookgrens,jaar_zip[[#This Row],[etmaaltemperatuur]]-stookgrens,0),"")</f>
        <v>0</v>
      </c>
    </row>
    <row r="7862" spans="1:15" x14ac:dyDescent="0.25">
      <c r="A7862">
        <v>356</v>
      </c>
      <c r="B7862">
        <v>20240707</v>
      </c>
      <c r="C7862">
        <v>3.8</v>
      </c>
      <c r="D7862">
        <v>14.5</v>
      </c>
      <c r="E7862">
        <v>1619</v>
      </c>
      <c r="F7862">
        <v>4</v>
      </c>
      <c r="G7862">
        <v>1012.4</v>
      </c>
      <c r="H7862">
        <v>79</v>
      </c>
      <c r="I7862" s="101" t="s">
        <v>40</v>
      </c>
      <c r="J7862" s="1">
        <f>DATEVALUE(RIGHT(jaar_zip[[#This Row],[YYYYMMDD]],2)&amp;"-"&amp;MID(jaar_zip[[#This Row],[YYYYMMDD]],5,2)&amp;"-"&amp;LEFT(jaar_zip[[#This Row],[YYYYMMDD]],4))</f>
        <v>45480</v>
      </c>
      <c r="K7862" s="101" t="str">
        <f>IF(AND(VALUE(MONTH(jaar_zip[[#This Row],[Datum]]))=1,VALUE(WEEKNUM(jaar_zip[[#This Row],[Datum]],21))&gt;51),RIGHT(YEAR(jaar_zip[[#This Row],[Datum]])-1,2),RIGHT(YEAR(jaar_zip[[#This Row],[Datum]]),2))&amp;"-"&amp; TEXT(WEEKNUM(jaar_zip[[#This Row],[Datum]],21),"00")</f>
        <v>24-27</v>
      </c>
      <c r="L7862" s="101">
        <f>MONTH(jaar_zip[[#This Row],[Datum]])</f>
        <v>7</v>
      </c>
      <c r="M7862" s="101">
        <f>IF(ISNUMBER(jaar_zip[[#This Row],[etmaaltemperatuur]]),IF(jaar_zip[[#This Row],[etmaaltemperatuur]]&lt;stookgrens,stookgrens-jaar_zip[[#This Row],[etmaaltemperatuur]],0),"")</f>
        <v>3.5</v>
      </c>
      <c r="N7862" s="101">
        <f>IF(ISNUMBER(jaar_zip[[#This Row],[graaddagen]]),IF(OR(MONTH(jaar_zip[[#This Row],[Datum]])=1,MONTH(jaar_zip[[#This Row],[Datum]])=2,MONTH(jaar_zip[[#This Row],[Datum]])=11,MONTH(jaar_zip[[#This Row],[Datum]])=12),1.1,IF(OR(MONTH(jaar_zip[[#This Row],[Datum]])=3,MONTH(jaar_zip[[#This Row],[Datum]])=10),1,0.8))*jaar_zip[[#This Row],[graaddagen]],"")</f>
        <v>2.8000000000000003</v>
      </c>
      <c r="O7862" s="101">
        <f>IF(ISNUMBER(jaar_zip[[#This Row],[etmaaltemperatuur]]),IF(jaar_zip[[#This Row],[etmaaltemperatuur]]&gt;stookgrens,jaar_zip[[#This Row],[etmaaltemperatuur]]-stookgrens,0),"")</f>
        <v>0</v>
      </c>
    </row>
    <row r="7863" spans="1:15" x14ac:dyDescent="0.25">
      <c r="A7863">
        <v>356</v>
      </c>
      <c r="B7863">
        <v>20240708</v>
      </c>
      <c r="C7863">
        <v>2.2999999999999998</v>
      </c>
      <c r="D7863">
        <v>17.3</v>
      </c>
      <c r="E7863">
        <v>1975</v>
      </c>
      <c r="F7863">
        <v>0</v>
      </c>
      <c r="G7863">
        <v>1017.1</v>
      </c>
      <c r="H7863">
        <v>71</v>
      </c>
      <c r="I7863" s="101" t="s">
        <v>40</v>
      </c>
      <c r="J7863" s="1">
        <f>DATEVALUE(RIGHT(jaar_zip[[#This Row],[YYYYMMDD]],2)&amp;"-"&amp;MID(jaar_zip[[#This Row],[YYYYMMDD]],5,2)&amp;"-"&amp;LEFT(jaar_zip[[#This Row],[YYYYMMDD]],4))</f>
        <v>45481</v>
      </c>
      <c r="K7863" s="101" t="str">
        <f>IF(AND(VALUE(MONTH(jaar_zip[[#This Row],[Datum]]))=1,VALUE(WEEKNUM(jaar_zip[[#This Row],[Datum]],21))&gt;51),RIGHT(YEAR(jaar_zip[[#This Row],[Datum]])-1,2),RIGHT(YEAR(jaar_zip[[#This Row],[Datum]]),2))&amp;"-"&amp; TEXT(WEEKNUM(jaar_zip[[#This Row],[Datum]],21),"00")</f>
        <v>24-28</v>
      </c>
      <c r="L7863" s="101">
        <f>MONTH(jaar_zip[[#This Row],[Datum]])</f>
        <v>7</v>
      </c>
      <c r="M7863" s="101">
        <f>IF(ISNUMBER(jaar_zip[[#This Row],[etmaaltemperatuur]]),IF(jaar_zip[[#This Row],[etmaaltemperatuur]]&lt;stookgrens,stookgrens-jaar_zip[[#This Row],[etmaaltemperatuur]],0),"")</f>
        <v>0.69999999999999929</v>
      </c>
      <c r="N7863" s="101">
        <f>IF(ISNUMBER(jaar_zip[[#This Row],[graaddagen]]),IF(OR(MONTH(jaar_zip[[#This Row],[Datum]])=1,MONTH(jaar_zip[[#This Row],[Datum]])=2,MONTH(jaar_zip[[#This Row],[Datum]])=11,MONTH(jaar_zip[[#This Row],[Datum]])=12),1.1,IF(OR(MONTH(jaar_zip[[#This Row],[Datum]])=3,MONTH(jaar_zip[[#This Row],[Datum]])=10),1,0.8))*jaar_zip[[#This Row],[graaddagen]],"")</f>
        <v>0.5599999999999995</v>
      </c>
      <c r="O7863" s="101">
        <f>IF(ISNUMBER(jaar_zip[[#This Row],[etmaaltemperatuur]]),IF(jaar_zip[[#This Row],[etmaaltemperatuur]]&gt;stookgrens,jaar_zip[[#This Row],[etmaaltemperatuur]]-stookgrens,0),"")</f>
        <v>0</v>
      </c>
    </row>
    <row r="7864" spans="1:15" x14ac:dyDescent="0.25">
      <c r="A7864">
        <v>356</v>
      </c>
      <c r="B7864">
        <v>20240709</v>
      </c>
      <c r="C7864">
        <v>3.1</v>
      </c>
      <c r="D7864">
        <v>21.1</v>
      </c>
      <c r="E7864">
        <v>1916</v>
      </c>
      <c r="F7864">
        <v>10</v>
      </c>
      <c r="G7864">
        <v>1012.9</v>
      </c>
      <c r="H7864">
        <v>72</v>
      </c>
      <c r="I7864" s="101" t="s">
        <v>40</v>
      </c>
      <c r="J7864" s="1">
        <f>DATEVALUE(RIGHT(jaar_zip[[#This Row],[YYYYMMDD]],2)&amp;"-"&amp;MID(jaar_zip[[#This Row],[YYYYMMDD]],5,2)&amp;"-"&amp;LEFT(jaar_zip[[#This Row],[YYYYMMDD]],4))</f>
        <v>45482</v>
      </c>
      <c r="K7864" s="101" t="str">
        <f>IF(AND(VALUE(MONTH(jaar_zip[[#This Row],[Datum]]))=1,VALUE(WEEKNUM(jaar_zip[[#This Row],[Datum]],21))&gt;51),RIGHT(YEAR(jaar_zip[[#This Row],[Datum]])-1,2),RIGHT(YEAR(jaar_zip[[#This Row],[Datum]]),2))&amp;"-"&amp; TEXT(WEEKNUM(jaar_zip[[#This Row],[Datum]],21),"00")</f>
        <v>24-28</v>
      </c>
      <c r="L7864" s="101">
        <f>MONTH(jaar_zip[[#This Row],[Datum]])</f>
        <v>7</v>
      </c>
      <c r="M7864" s="101">
        <f>IF(ISNUMBER(jaar_zip[[#This Row],[etmaaltemperatuur]]),IF(jaar_zip[[#This Row],[etmaaltemperatuur]]&lt;stookgrens,stookgrens-jaar_zip[[#This Row],[etmaaltemperatuur]],0),"")</f>
        <v>0</v>
      </c>
      <c r="N7864" s="101">
        <f>IF(ISNUMBER(jaar_zip[[#This Row],[graaddagen]]),IF(OR(MONTH(jaar_zip[[#This Row],[Datum]])=1,MONTH(jaar_zip[[#This Row],[Datum]])=2,MONTH(jaar_zip[[#This Row],[Datum]])=11,MONTH(jaar_zip[[#This Row],[Datum]])=12),1.1,IF(OR(MONTH(jaar_zip[[#This Row],[Datum]])=3,MONTH(jaar_zip[[#This Row],[Datum]])=10),1,0.8))*jaar_zip[[#This Row],[graaddagen]],"")</f>
        <v>0</v>
      </c>
      <c r="O7864" s="101">
        <f>IF(ISNUMBER(jaar_zip[[#This Row],[etmaaltemperatuur]]),IF(jaar_zip[[#This Row],[etmaaltemperatuur]]&gt;stookgrens,jaar_zip[[#This Row],[etmaaltemperatuur]]-stookgrens,0),"")</f>
        <v>3.1000000000000014</v>
      </c>
    </row>
    <row r="7865" spans="1:15" x14ac:dyDescent="0.25">
      <c r="A7865">
        <v>356</v>
      </c>
      <c r="B7865">
        <v>20240710</v>
      </c>
      <c r="C7865">
        <v>4</v>
      </c>
      <c r="D7865">
        <v>19</v>
      </c>
      <c r="E7865">
        <v>1915</v>
      </c>
      <c r="F7865">
        <v>0.2</v>
      </c>
      <c r="G7865">
        <v>1014.6</v>
      </c>
      <c r="H7865">
        <v>81</v>
      </c>
      <c r="I7865" s="101" t="s">
        <v>40</v>
      </c>
      <c r="J7865" s="1">
        <f>DATEVALUE(RIGHT(jaar_zip[[#This Row],[YYYYMMDD]],2)&amp;"-"&amp;MID(jaar_zip[[#This Row],[YYYYMMDD]],5,2)&amp;"-"&amp;LEFT(jaar_zip[[#This Row],[YYYYMMDD]],4))</f>
        <v>45483</v>
      </c>
      <c r="K7865" s="101" t="str">
        <f>IF(AND(VALUE(MONTH(jaar_zip[[#This Row],[Datum]]))=1,VALUE(WEEKNUM(jaar_zip[[#This Row],[Datum]],21))&gt;51),RIGHT(YEAR(jaar_zip[[#This Row],[Datum]])-1,2),RIGHT(YEAR(jaar_zip[[#This Row],[Datum]]),2))&amp;"-"&amp; TEXT(WEEKNUM(jaar_zip[[#This Row],[Datum]],21),"00")</f>
        <v>24-28</v>
      </c>
      <c r="L7865" s="101">
        <f>MONTH(jaar_zip[[#This Row],[Datum]])</f>
        <v>7</v>
      </c>
      <c r="M7865" s="101">
        <f>IF(ISNUMBER(jaar_zip[[#This Row],[etmaaltemperatuur]]),IF(jaar_zip[[#This Row],[etmaaltemperatuur]]&lt;stookgrens,stookgrens-jaar_zip[[#This Row],[etmaaltemperatuur]],0),"")</f>
        <v>0</v>
      </c>
      <c r="N7865" s="101">
        <f>IF(ISNUMBER(jaar_zip[[#This Row],[graaddagen]]),IF(OR(MONTH(jaar_zip[[#This Row],[Datum]])=1,MONTH(jaar_zip[[#This Row],[Datum]])=2,MONTH(jaar_zip[[#This Row],[Datum]])=11,MONTH(jaar_zip[[#This Row],[Datum]])=12),1.1,IF(OR(MONTH(jaar_zip[[#This Row],[Datum]])=3,MONTH(jaar_zip[[#This Row],[Datum]])=10),1,0.8))*jaar_zip[[#This Row],[graaddagen]],"")</f>
        <v>0</v>
      </c>
      <c r="O7865" s="101">
        <f>IF(ISNUMBER(jaar_zip[[#This Row],[etmaaltemperatuur]]),IF(jaar_zip[[#This Row],[etmaaltemperatuur]]&gt;stookgrens,jaar_zip[[#This Row],[etmaaltemperatuur]]-stookgrens,0),"")</f>
        <v>1</v>
      </c>
    </row>
    <row r="7866" spans="1:15" x14ac:dyDescent="0.25">
      <c r="A7866">
        <v>356</v>
      </c>
      <c r="B7866">
        <v>20240711</v>
      </c>
      <c r="C7866">
        <v>3.3</v>
      </c>
      <c r="D7866">
        <v>17.2</v>
      </c>
      <c r="E7866">
        <v>2118</v>
      </c>
      <c r="F7866">
        <v>0</v>
      </c>
      <c r="G7866">
        <v>1017.2</v>
      </c>
      <c r="H7866">
        <v>75</v>
      </c>
      <c r="I7866" s="101" t="s">
        <v>40</v>
      </c>
      <c r="J7866" s="1">
        <f>DATEVALUE(RIGHT(jaar_zip[[#This Row],[YYYYMMDD]],2)&amp;"-"&amp;MID(jaar_zip[[#This Row],[YYYYMMDD]],5,2)&amp;"-"&amp;LEFT(jaar_zip[[#This Row],[YYYYMMDD]],4))</f>
        <v>45484</v>
      </c>
      <c r="K7866" s="101" t="str">
        <f>IF(AND(VALUE(MONTH(jaar_zip[[#This Row],[Datum]]))=1,VALUE(WEEKNUM(jaar_zip[[#This Row],[Datum]],21))&gt;51),RIGHT(YEAR(jaar_zip[[#This Row],[Datum]])-1,2),RIGHT(YEAR(jaar_zip[[#This Row],[Datum]]),2))&amp;"-"&amp; TEXT(WEEKNUM(jaar_zip[[#This Row],[Datum]],21),"00")</f>
        <v>24-28</v>
      </c>
      <c r="L7866" s="101">
        <f>MONTH(jaar_zip[[#This Row],[Datum]])</f>
        <v>7</v>
      </c>
      <c r="M7866" s="101">
        <f>IF(ISNUMBER(jaar_zip[[#This Row],[etmaaltemperatuur]]),IF(jaar_zip[[#This Row],[etmaaltemperatuur]]&lt;stookgrens,stookgrens-jaar_zip[[#This Row],[etmaaltemperatuur]],0),"")</f>
        <v>0.80000000000000071</v>
      </c>
      <c r="N7866" s="101">
        <f>IF(ISNUMBER(jaar_zip[[#This Row],[graaddagen]]),IF(OR(MONTH(jaar_zip[[#This Row],[Datum]])=1,MONTH(jaar_zip[[#This Row],[Datum]])=2,MONTH(jaar_zip[[#This Row],[Datum]])=11,MONTH(jaar_zip[[#This Row],[Datum]])=12),1.1,IF(OR(MONTH(jaar_zip[[#This Row],[Datum]])=3,MONTH(jaar_zip[[#This Row],[Datum]])=10),1,0.8))*jaar_zip[[#This Row],[graaddagen]],"")</f>
        <v>0.64000000000000057</v>
      </c>
      <c r="O7866" s="101">
        <f>IF(ISNUMBER(jaar_zip[[#This Row],[etmaaltemperatuur]]),IF(jaar_zip[[#This Row],[etmaaltemperatuur]]&gt;stookgrens,jaar_zip[[#This Row],[etmaaltemperatuur]]-stookgrens,0),"")</f>
        <v>0</v>
      </c>
    </row>
    <row r="7867" spans="1:15" x14ac:dyDescent="0.25">
      <c r="A7867">
        <v>356</v>
      </c>
      <c r="B7867">
        <v>20240712</v>
      </c>
      <c r="C7867">
        <v>3.8</v>
      </c>
      <c r="D7867">
        <v>14.5</v>
      </c>
      <c r="E7867">
        <v>551</v>
      </c>
      <c r="F7867">
        <v>23.6</v>
      </c>
      <c r="G7867">
        <v>1012.8</v>
      </c>
      <c r="H7867">
        <v>89</v>
      </c>
      <c r="I7867" s="101" t="s">
        <v>40</v>
      </c>
      <c r="J7867" s="1">
        <f>DATEVALUE(RIGHT(jaar_zip[[#This Row],[YYYYMMDD]],2)&amp;"-"&amp;MID(jaar_zip[[#This Row],[YYYYMMDD]],5,2)&amp;"-"&amp;LEFT(jaar_zip[[#This Row],[YYYYMMDD]],4))</f>
        <v>45485</v>
      </c>
      <c r="K7867" s="101" t="str">
        <f>IF(AND(VALUE(MONTH(jaar_zip[[#This Row],[Datum]]))=1,VALUE(WEEKNUM(jaar_zip[[#This Row],[Datum]],21))&gt;51),RIGHT(YEAR(jaar_zip[[#This Row],[Datum]])-1,2),RIGHT(YEAR(jaar_zip[[#This Row],[Datum]]),2))&amp;"-"&amp; TEXT(WEEKNUM(jaar_zip[[#This Row],[Datum]],21),"00")</f>
        <v>24-28</v>
      </c>
      <c r="L7867" s="101">
        <f>MONTH(jaar_zip[[#This Row],[Datum]])</f>
        <v>7</v>
      </c>
      <c r="M7867" s="101">
        <f>IF(ISNUMBER(jaar_zip[[#This Row],[etmaaltemperatuur]]),IF(jaar_zip[[#This Row],[etmaaltemperatuur]]&lt;stookgrens,stookgrens-jaar_zip[[#This Row],[etmaaltemperatuur]],0),"")</f>
        <v>3.5</v>
      </c>
      <c r="N7867" s="101">
        <f>IF(ISNUMBER(jaar_zip[[#This Row],[graaddagen]]),IF(OR(MONTH(jaar_zip[[#This Row],[Datum]])=1,MONTH(jaar_zip[[#This Row],[Datum]])=2,MONTH(jaar_zip[[#This Row],[Datum]])=11,MONTH(jaar_zip[[#This Row],[Datum]])=12),1.1,IF(OR(MONTH(jaar_zip[[#This Row],[Datum]])=3,MONTH(jaar_zip[[#This Row],[Datum]])=10),1,0.8))*jaar_zip[[#This Row],[graaddagen]],"")</f>
        <v>2.8000000000000003</v>
      </c>
      <c r="O7867" s="101">
        <f>IF(ISNUMBER(jaar_zip[[#This Row],[etmaaltemperatuur]]),IF(jaar_zip[[#This Row],[etmaaltemperatuur]]&gt;stookgrens,jaar_zip[[#This Row],[etmaaltemperatuur]]-stookgrens,0),"")</f>
        <v>0</v>
      </c>
    </row>
    <row r="7868" spans="1:15" x14ac:dyDescent="0.25">
      <c r="A7868">
        <v>356</v>
      </c>
      <c r="B7868">
        <v>20240713</v>
      </c>
      <c r="C7868">
        <v>5.3</v>
      </c>
      <c r="D7868">
        <v>14.6</v>
      </c>
      <c r="E7868">
        <v>1418</v>
      </c>
      <c r="F7868">
        <v>4</v>
      </c>
      <c r="G7868">
        <v>1011.8</v>
      </c>
      <c r="H7868">
        <v>83</v>
      </c>
      <c r="I7868" s="101" t="s">
        <v>40</v>
      </c>
      <c r="J7868" s="1">
        <f>DATEVALUE(RIGHT(jaar_zip[[#This Row],[YYYYMMDD]],2)&amp;"-"&amp;MID(jaar_zip[[#This Row],[YYYYMMDD]],5,2)&amp;"-"&amp;LEFT(jaar_zip[[#This Row],[YYYYMMDD]],4))</f>
        <v>45486</v>
      </c>
      <c r="K7868" s="101" t="str">
        <f>IF(AND(VALUE(MONTH(jaar_zip[[#This Row],[Datum]]))=1,VALUE(WEEKNUM(jaar_zip[[#This Row],[Datum]],21))&gt;51),RIGHT(YEAR(jaar_zip[[#This Row],[Datum]])-1,2),RIGHT(YEAR(jaar_zip[[#This Row],[Datum]]),2))&amp;"-"&amp; TEXT(WEEKNUM(jaar_zip[[#This Row],[Datum]],21),"00")</f>
        <v>24-28</v>
      </c>
      <c r="L7868" s="101">
        <f>MONTH(jaar_zip[[#This Row],[Datum]])</f>
        <v>7</v>
      </c>
      <c r="M7868" s="101">
        <f>IF(ISNUMBER(jaar_zip[[#This Row],[etmaaltemperatuur]]),IF(jaar_zip[[#This Row],[etmaaltemperatuur]]&lt;stookgrens,stookgrens-jaar_zip[[#This Row],[etmaaltemperatuur]],0),"")</f>
        <v>3.4000000000000004</v>
      </c>
      <c r="N7868" s="101">
        <f>IF(ISNUMBER(jaar_zip[[#This Row],[graaddagen]]),IF(OR(MONTH(jaar_zip[[#This Row],[Datum]])=1,MONTH(jaar_zip[[#This Row],[Datum]])=2,MONTH(jaar_zip[[#This Row],[Datum]])=11,MONTH(jaar_zip[[#This Row],[Datum]])=12),1.1,IF(OR(MONTH(jaar_zip[[#This Row],[Datum]])=3,MONTH(jaar_zip[[#This Row],[Datum]])=10),1,0.8))*jaar_zip[[#This Row],[graaddagen]],"")</f>
        <v>2.7200000000000006</v>
      </c>
      <c r="O7868" s="101">
        <f>IF(ISNUMBER(jaar_zip[[#This Row],[etmaaltemperatuur]]),IF(jaar_zip[[#This Row],[etmaaltemperatuur]]&gt;stookgrens,jaar_zip[[#This Row],[etmaaltemperatuur]]-stookgrens,0),"")</f>
        <v>0</v>
      </c>
    </row>
    <row r="7869" spans="1:15" x14ac:dyDescent="0.25">
      <c r="A7869">
        <v>356</v>
      </c>
      <c r="B7869">
        <v>20240714</v>
      </c>
      <c r="C7869">
        <v>4.2</v>
      </c>
      <c r="D7869">
        <v>16.3</v>
      </c>
      <c r="E7869">
        <v>2643</v>
      </c>
      <c r="F7869">
        <v>0</v>
      </c>
      <c r="G7869">
        <v>1012.4</v>
      </c>
      <c r="H7869">
        <v>74</v>
      </c>
      <c r="I7869" s="101" t="s">
        <v>40</v>
      </c>
      <c r="J7869" s="1">
        <f>DATEVALUE(RIGHT(jaar_zip[[#This Row],[YYYYMMDD]],2)&amp;"-"&amp;MID(jaar_zip[[#This Row],[YYYYMMDD]],5,2)&amp;"-"&amp;LEFT(jaar_zip[[#This Row],[YYYYMMDD]],4))</f>
        <v>45487</v>
      </c>
      <c r="K7869" s="101" t="str">
        <f>IF(AND(VALUE(MONTH(jaar_zip[[#This Row],[Datum]]))=1,VALUE(WEEKNUM(jaar_zip[[#This Row],[Datum]],21))&gt;51),RIGHT(YEAR(jaar_zip[[#This Row],[Datum]])-1,2),RIGHT(YEAR(jaar_zip[[#This Row],[Datum]]),2))&amp;"-"&amp; TEXT(WEEKNUM(jaar_zip[[#This Row],[Datum]],21),"00")</f>
        <v>24-28</v>
      </c>
      <c r="L7869" s="101">
        <f>MONTH(jaar_zip[[#This Row],[Datum]])</f>
        <v>7</v>
      </c>
      <c r="M7869" s="101">
        <f>IF(ISNUMBER(jaar_zip[[#This Row],[etmaaltemperatuur]]),IF(jaar_zip[[#This Row],[etmaaltemperatuur]]&lt;stookgrens,stookgrens-jaar_zip[[#This Row],[etmaaltemperatuur]],0),"")</f>
        <v>1.6999999999999993</v>
      </c>
      <c r="N7869" s="101">
        <f>IF(ISNUMBER(jaar_zip[[#This Row],[graaddagen]]),IF(OR(MONTH(jaar_zip[[#This Row],[Datum]])=1,MONTH(jaar_zip[[#This Row],[Datum]])=2,MONTH(jaar_zip[[#This Row],[Datum]])=11,MONTH(jaar_zip[[#This Row],[Datum]])=12),1.1,IF(OR(MONTH(jaar_zip[[#This Row],[Datum]])=3,MONTH(jaar_zip[[#This Row],[Datum]])=10),1,0.8))*jaar_zip[[#This Row],[graaddagen]],"")</f>
        <v>1.3599999999999994</v>
      </c>
      <c r="O7869" s="101">
        <f>IF(ISNUMBER(jaar_zip[[#This Row],[etmaaltemperatuur]]),IF(jaar_zip[[#This Row],[etmaaltemperatuur]]&gt;stookgrens,jaar_zip[[#This Row],[etmaaltemperatuur]]-stookgrens,0),"")</f>
        <v>0</v>
      </c>
    </row>
    <row r="7870" spans="1:15" x14ac:dyDescent="0.25">
      <c r="A7870">
        <v>356</v>
      </c>
      <c r="B7870">
        <v>20240715</v>
      </c>
      <c r="C7870">
        <v>2.2000000000000002</v>
      </c>
      <c r="D7870">
        <v>19.2</v>
      </c>
      <c r="E7870">
        <v>2376</v>
      </c>
      <c r="F7870">
        <v>2.7</v>
      </c>
      <c r="G7870">
        <v>1010.1</v>
      </c>
      <c r="H7870">
        <v>73</v>
      </c>
      <c r="I7870" s="101" t="s">
        <v>40</v>
      </c>
      <c r="J7870" s="1">
        <f>DATEVALUE(RIGHT(jaar_zip[[#This Row],[YYYYMMDD]],2)&amp;"-"&amp;MID(jaar_zip[[#This Row],[YYYYMMDD]],5,2)&amp;"-"&amp;LEFT(jaar_zip[[#This Row],[YYYYMMDD]],4))</f>
        <v>45488</v>
      </c>
      <c r="K7870" s="101" t="str">
        <f>IF(AND(VALUE(MONTH(jaar_zip[[#This Row],[Datum]]))=1,VALUE(WEEKNUM(jaar_zip[[#This Row],[Datum]],21))&gt;51),RIGHT(YEAR(jaar_zip[[#This Row],[Datum]])-1,2),RIGHT(YEAR(jaar_zip[[#This Row],[Datum]]),2))&amp;"-"&amp; TEXT(WEEKNUM(jaar_zip[[#This Row],[Datum]],21),"00")</f>
        <v>24-29</v>
      </c>
      <c r="L7870" s="101">
        <f>MONTH(jaar_zip[[#This Row],[Datum]])</f>
        <v>7</v>
      </c>
      <c r="M7870" s="101">
        <f>IF(ISNUMBER(jaar_zip[[#This Row],[etmaaltemperatuur]]),IF(jaar_zip[[#This Row],[etmaaltemperatuur]]&lt;stookgrens,stookgrens-jaar_zip[[#This Row],[etmaaltemperatuur]],0),"")</f>
        <v>0</v>
      </c>
      <c r="N7870" s="101">
        <f>IF(ISNUMBER(jaar_zip[[#This Row],[graaddagen]]),IF(OR(MONTH(jaar_zip[[#This Row],[Datum]])=1,MONTH(jaar_zip[[#This Row],[Datum]])=2,MONTH(jaar_zip[[#This Row],[Datum]])=11,MONTH(jaar_zip[[#This Row],[Datum]])=12),1.1,IF(OR(MONTH(jaar_zip[[#This Row],[Datum]])=3,MONTH(jaar_zip[[#This Row],[Datum]])=10),1,0.8))*jaar_zip[[#This Row],[graaddagen]],"")</f>
        <v>0</v>
      </c>
      <c r="O7870" s="101">
        <f>IF(ISNUMBER(jaar_zip[[#This Row],[etmaaltemperatuur]]),IF(jaar_zip[[#This Row],[etmaaltemperatuur]]&gt;stookgrens,jaar_zip[[#This Row],[etmaaltemperatuur]]-stookgrens,0),"")</f>
        <v>1.1999999999999993</v>
      </c>
    </row>
    <row r="7871" spans="1:15" x14ac:dyDescent="0.25">
      <c r="A7871">
        <v>356</v>
      </c>
      <c r="B7871">
        <v>20240716</v>
      </c>
      <c r="C7871">
        <v>5.7</v>
      </c>
      <c r="D7871">
        <v>17.8</v>
      </c>
      <c r="E7871">
        <v>1715</v>
      </c>
      <c r="F7871">
        <v>6.7</v>
      </c>
      <c r="G7871">
        <v>1010.5</v>
      </c>
      <c r="H7871">
        <v>81</v>
      </c>
      <c r="I7871" s="101" t="s">
        <v>40</v>
      </c>
      <c r="J7871" s="1">
        <f>DATEVALUE(RIGHT(jaar_zip[[#This Row],[YYYYMMDD]],2)&amp;"-"&amp;MID(jaar_zip[[#This Row],[YYYYMMDD]],5,2)&amp;"-"&amp;LEFT(jaar_zip[[#This Row],[YYYYMMDD]],4))</f>
        <v>45489</v>
      </c>
      <c r="K7871" s="101" t="str">
        <f>IF(AND(VALUE(MONTH(jaar_zip[[#This Row],[Datum]]))=1,VALUE(WEEKNUM(jaar_zip[[#This Row],[Datum]],21))&gt;51),RIGHT(YEAR(jaar_zip[[#This Row],[Datum]])-1,2),RIGHT(YEAR(jaar_zip[[#This Row],[Datum]]),2))&amp;"-"&amp; TEXT(WEEKNUM(jaar_zip[[#This Row],[Datum]],21),"00")</f>
        <v>24-29</v>
      </c>
      <c r="L7871" s="101">
        <f>MONTH(jaar_zip[[#This Row],[Datum]])</f>
        <v>7</v>
      </c>
      <c r="M7871" s="101">
        <f>IF(ISNUMBER(jaar_zip[[#This Row],[etmaaltemperatuur]]),IF(jaar_zip[[#This Row],[etmaaltemperatuur]]&lt;stookgrens,stookgrens-jaar_zip[[#This Row],[etmaaltemperatuur]],0),"")</f>
        <v>0.19999999999999929</v>
      </c>
      <c r="N7871" s="101">
        <f>IF(ISNUMBER(jaar_zip[[#This Row],[graaddagen]]),IF(OR(MONTH(jaar_zip[[#This Row],[Datum]])=1,MONTH(jaar_zip[[#This Row],[Datum]])=2,MONTH(jaar_zip[[#This Row],[Datum]])=11,MONTH(jaar_zip[[#This Row],[Datum]])=12),1.1,IF(OR(MONTH(jaar_zip[[#This Row],[Datum]])=3,MONTH(jaar_zip[[#This Row],[Datum]])=10),1,0.8))*jaar_zip[[#This Row],[graaddagen]],"")</f>
        <v>0.15999999999999945</v>
      </c>
      <c r="O7871" s="101">
        <f>IF(ISNUMBER(jaar_zip[[#This Row],[etmaaltemperatuur]]),IF(jaar_zip[[#This Row],[etmaaltemperatuur]]&gt;stookgrens,jaar_zip[[#This Row],[etmaaltemperatuur]]-stookgrens,0),"")</f>
        <v>0</v>
      </c>
    </row>
    <row r="7872" spans="1:15" x14ac:dyDescent="0.25">
      <c r="A7872">
        <v>356</v>
      </c>
      <c r="B7872">
        <v>20240717</v>
      </c>
      <c r="C7872">
        <v>2.8</v>
      </c>
      <c r="D7872">
        <v>18.3</v>
      </c>
      <c r="E7872">
        <v>2086</v>
      </c>
      <c r="F7872">
        <v>0</v>
      </c>
      <c r="G7872">
        <v>1020.3</v>
      </c>
      <c r="H7872">
        <v>79</v>
      </c>
      <c r="I7872" s="101" t="s">
        <v>40</v>
      </c>
      <c r="J7872" s="1">
        <f>DATEVALUE(RIGHT(jaar_zip[[#This Row],[YYYYMMDD]],2)&amp;"-"&amp;MID(jaar_zip[[#This Row],[YYYYMMDD]],5,2)&amp;"-"&amp;LEFT(jaar_zip[[#This Row],[YYYYMMDD]],4))</f>
        <v>45490</v>
      </c>
      <c r="K7872" s="101" t="str">
        <f>IF(AND(VALUE(MONTH(jaar_zip[[#This Row],[Datum]]))=1,VALUE(WEEKNUM(jaar_zip[[#This Row],[Datum]],21))&gt;51),RIGHT(YEAR(jaar_zip[[#This Row],[Datum]])-1,2),RIGHT(YEAR(jaar_zip[[#This Row],[Datum]]),2))&amp;"-"&amp; TEXT(WEEKNUM(jaar_zip[[#This Row],[Datum]],21),"00")</f>
        <v>24-29</v>
      </c>
      <c r="L7872" s="101">
        <f>MONTH(jaar_zip[[#This Row],[Datum]])</f>
        <v>7</v>
      </c>
      <c r="M7872" s="101">
        <f>IF(ISNUMBER(jaar_zip[[#This Row],[etmaaltemperatuur]]),IF(jaar_zip[[#This Row],[etmaaltemperatuur]]&lt;stookgrens,stookgrens-jaar_zip[[#This Row],[etmaaltemperatuur]],0),"")</f>
        <v>0</v>
      </c>
      <c r="N7872" s="101">
        <f>IF(ISNUMBER(jaar_zip[[#This Row],[graaddagen]]),IF(OR(MONTH(jaar_zip[[#This Row],[Datum]])=1,MONTH(jaar_zip[[#This Row],[Datum]])=2,MONTH(jaar_zip[[#This Row],[Datum]])=11,MONTH(jaar_zip[[#This Row],[Datum]])=12),1.1,IF(OR(MONTH(jaar_zip[[#This Row],[Datum]])=3,MONTH(jaar_zip[[#This Row],[Datum]])=10),1,0.8))*jaar_zip[[#This Row],[graaddagen]],"")</f>
        <v>0</v>
      </c>
      <c r="O7872" s="101">
        <f>IF(ISNUMBER(jaar_zip[[#This Row],[etmaaltemperatuur]]),IF(jaar_zip[[#This Row],[etmaaltemperatuur]]&gt;stookgrens,jaar_zip[[#This Row],[etmaaltemperatuur]]-stookgrens,0),"")</f>
        <v>0.30000000000000071</v>
      </c>
    </row>
    <row r="7873" spans="1:15" x14ac:dyDescent="0.25">
      <c r="A7873">
        <v>356</v>
      </c>
      <c r="B7873">
        <v>20240718</v>
      </c>
      <c r="C7873">
        <v>1.7</v>
      </c>
      <c r="D7873">
        <v>20.7</v>
      </c>
      <c r="E7873">
        <v>2419</v>
      </c>
      <c r="F7873">
        <v>0</v>
      </c>
      <c r="G7873">
        <v>1021.8</v>
      </c>
      <c r="H7873">
        <v>73</v>
      </c>
      <c r="I7873" s="101" t="s">
        <v>40</v>
      </c>
      <c r="J7873" s="1">
        <f>DATEVALUE(RIGHT(jaar_zip[[#This Row],[YYYYMMDD]],2)&amp;"-"&amp;MID(jaar_zip[[#This Row],[YYYYMMDD]],5,2)&amp;"-"&amp;LEFT(jaar_zip[[#This Row],[YYYYMMDD]],4))</f>
        <v>45491</v>
      </c>
      <c r="K7873" s="101" t="str">
        <f>IF(AND(VALUE(MONTH(jaar_zip[[#This Row],[Datum]]))=1,VALUE(WEEKNUM(jaar_zip[[#This Row],[Datum]],21))&gt;51),RIGHT(YEAR(jaar_zip[[#This Row],[Datum]])-1,2),RIGHT(YEAR(jaar_zip[[#This Row],[Datum]]),2))&amp;"-"&amp; TEXT(WEEKNUM(jaar_zip[[#This Row],[Datum]],21),"00")</f>
        <v>24-29</v>
      </c>
      <c r="L7873" s="101">
        <f>MONTH(jaar_zip[[#This Row],[Datum]])</f>
        <v>7</v>
      </c>
      <c r="M7873" s="101">
        <f>IF(ISNUMBER(jaar_zip[[#This Row],[etmaaltemperatuur]]),IF(jaar_zip[[#This Row],[etmaaltemperatuur]]&lt;stookgrens,stookgrens-jaar_zip[[#This Row],[etmaaltemperatuur]],0),"")</f>
        <v>0</v>
      </c>
      <c r="N7873" s="101">
        <f>IF(ISNUMBER(jaar_zip[[#This Row],[graaddagen]]),IF(OR(MONTH(jaar_zip[[#This Row],[Datum]])=1,MONTH(jaar_zip[[#This Row],[Datum]])=2,MONTH(jaar_zip[[#This Row],[Datum]])=11,MONTH(jaar_zip[[#This Row],[Datum]])=12),1.1,IF(OR(MONTH(jaar_zip[[#This Row],[Datum]])=3,MONTH(jaar_zip[[#This Row],[Datum]])=10),1,0.8))*jaar_zip[[#This Row],[graaddagen]],"")</f>
        <v>0</v>
      </c>
      <c r="O7873" s="101">
        <f>IF(ISNUMBER(jaar_zip[[#This Row],[etmaaltemperatuur]]),IF(jaar_zip[[#This Row],[etmaaltemperatuur]]&gt;stookgrens,jaar_zip[[#This Row],[etmaaltemperatuur]]-stookgrens,0),"")</f>
        <v>2.6999999999999993</v>
      </c>
    </row>
    <row r="7874" spans="1:15" x14ac:dyDescent="0.25">
      <c r="A7874">
        <v>356</v>
      </c>
      <c r="B7874">
        <v>20240719</v>
      </c>
      <c r="C7874">
        <v>2.4</v>
      </c>
      <c r="D7874">
        <v>22.4</v>
      </c>
      <c r="E7874">
        <v>1868</v>
      </c>
      <c r="F7874">
        <v>0</v>
      </c>
      <c r="G7874">
        <v>1017.6</v>
      </c>
      <c r="H7874">
        <v>71</v>
      </c>
      <c r="I7874" s="101" t="s">
        <v>40</v>
      </c>
      <c r="J7874" s="1">
        <f>DATEVALUE(RIGHT(jaar_zip[[#This Row],[YYYYMMDD]],2)&amp;"-"&amp;MID(jaar_zip[[#This Row],[YYYYMMDD]],5,2)&amp;"-"&amp;LEFT(jaar_zip[[#This Row],[YYYYMMDD]],4))</f>
        <v>45492</v>
      </c>
      <c r="K7874" s="101" t="str">
        <f>IF(AND(VALUE(MONTH(jaar_zip[[#This Row],[Datum]]))=1,VALUE(WEEKNUM(jaar_zip[[#This Row],[Datum]],21))&gt;51),RIGHT(YEAR(jaar_zip[[#This Row],[Datum]])-1,2),RIGHT(YEAR(jaar_zip[[#This Row],[Datum]]),2))&amp;"-"&amp; TEXT(WEEKNUM(jaar_zip[[#This Row],[Datum]],21),"00")</f>
        <v>24-29</v>
      </c>
      <c r="L7874" s="101">
        <f>MONTH(jaar_zip[[#This Row],[Datum]])</f>
        <v>7</v>
      </c>
      <c r="M7874" s="101">
        <f>IF(ISNUMBER(jaar_zip[[#This Row],[etmaaltemperatuur]]),IF(jaar_zip[[#This Row],[etmaaltemperatuur]]&lt;stookgrens,stookgrens-jaar_zip[[#This Row],[etmaaltemperatuur]],0),"")</f>
        <v>0</v>
      </c>
      <c r="N7874" s="101">
        <f>IF(ISNUMBER(jaar_zip[[#This Row],[graaddagen]]),IF(OR(MONTH(jaar_zip[[#This Row],[Datum]])=1,MONTH(jaar_zip[[#This Row],[Datum]])=2,MONTH(jaar_zip[[#This Row],[Datum]])=11,MONTH(jaar_zip[[#This Row],[Datum]])=12),1.1,IF(OR(MONTH(jaar_zip[[#This Row],[Datum]])=3,MONTH(jaar_zip[[#This Row],[Datum]])=10),1,0.8))*jaar_zip[[#This Row],[graaddagen]],"")</f>
        <v>0</v>
      </c>
      <c r="O7874" s="101">
        <f>IF(ISNUMBER(jaar_zip[[#This Row],[etmaaltemperatuur]]),IF(jaar_zip[[#This Row],[etmaaltemperatuur]]&gt;stookgrens,jaar_zip[[#This Row],[etmaaltemperatuur]]-stookgrens,0),"")</f>
        <v>4.3999999999999986</v>
      </c>
    </row>
    <row r="7875" spans="1:15" x14ac:dyDescent="0.25">
      <c r="A7875">
        <v>356</v>
      </c>
      <c r="B7875">
        <v>20240720</v>
      </c>
      <c r="C7875">
        <v>2.5</v>
      </c>
      <c r="D7875">
        <v>22.7</v>
      </c>
      <c r="E7875">
        <v>2419</v>
      </c>
      <c r="F7875">
        <v>4.2</v>
      </c>
      <c r="G7875">
        <v>1008.8</v>
      </c>
      <c r="H7875">
        <v>75</v>
      </c>
      <c r="I7875" s="101" t="s">
        <v>40</v>
      </c>
      <c r="J7875" s="1">
        <f>DATEVALUE(RIGHT(jaar_zip[[#This Row],[YYYYMMDD]],2)&amp;"-"&amp;MID(jaar_zip[[#This Row],[YYYYMMDD]],5,2)&amp;"-"&amp;LEFT(jaar_zip[[#This Row],[YYYYMMDD]],4))</f>
        <v>45493</v>
      </c>
      <c r="K7875" s="101" t="str">
        <f>IF(AND(VALUE(MONTH(jaar_zip[[#This Row],[Datum]]))=1,VALUE(WEEKNUM(jaar_zip[[#This Row],[Datum]],21))&gt;51),RIGHT(YEAR(jaar_zip[[#This Row],[Datum]])-1,2),RIGHT(YEAR(jaar_zip[[#This Row],[Datum]]),2))&amp;"-"&amp; TEXT(WEEKNUM(jaar_zip[[#This Row],[Datum]],21),"00")</f>
        <v>24-29</v>
      </c>
      <c r="L7875" s="101">
        <f>MONTH(jaar_zip[[#This Row],[Datum]])</f>
        <v>7</v>
      </c>
      <c r="M7875" s="101">
        <f>IF(ISNUMBER(jaar_zip[[#This Row],[etmaaltemperatuur]]),IF(jaar_zip[[#This Row],[etmaaltemperatuur]]&lt;stookgrens,stookgrens-jaar_zip[[#This Row],[etmaaltemperatuur]],0),"")</f>
        <v>0</v>
      </c>
      <c r="N7875" s="101">
        <f>IF(ISNUMBER(jaar_zip[[#This Row],[graaddagen]]),IF(OR(MONTH(jaar_zip[[#This Row],[Datum]])=1,MONTH(jaar_zip[[#This Row],[Datum]])=2,MONTH(jaar_zip[[#This Row],[Datum]])=11,MONTH(jaar_zip[[#This Row],[Datum]])=12),1.1,IF(OR(MONTH(jaar_zip[[#This Row],[Datum]])=3,MONTH(jaar_zip[[#This Row],[Datum]])=10),1,0.8))*jaar_zip[[#This Row],[graaddagen]],"")</f>
        <v>0</v>
      </c>
      <c r="O7875" s="101">
        <f>IF(ISNUMBER(jaar_zip[[#This Row],[etmaaltemperatuur]]),IF(jaar_zip[[#This Row],[etmaaltemperatuur]]&gt;stookgrens,jaar_zip[[#This Row],[etmaaltemperatuur]]-stookgrens,0),"")</f>
        <v>4.6999999999999993</v>
      </c>
    </row>
    <row r="7876" spans="1:15" x14ac:dyDescent="0.25">
      <c r="A7876">
        <v>356</v>
      </c>
      <c r="B7876">
        <v>20240721</v>
      </c>
      <c r="C7876">
        <v>3.1</v>
      </c>
      <c r="D7876">
        <v>19.7</v>
      </c>
      <c r="E7876">
        <v>962</v>
      </c>
      <c r="F7876">
        <v>1.5</v>
      </c>
      <c r="G7876">
        <v>1009.2</v>
      </c>
      <c r="H7876">
        <v>86</v>
      </c>
      <c r="I7876" s="101" t="s">
        <v>40</v>
      </c>
      <c r="J7876" s="1">
        <f>DATEVALUE(RIGHT(jaar_zip[[#This Row],[YYYYMMDD]],2)&amp;"-"&amp;MID(jaar_zip[[#This Row],[YYYYMMDD]],5,2)&amp;"-"&amp;LEFT(jaar_zip[[#This Row],[YYYYMMDD]],4))</f>
        <v>45494</v>
      </c>
      <c r="K7876" s="101" t="str">
        <f>IF(AND(VALUE(MONTH(jaar_zip[[#This Row],[Datum]]))=1,VALUE(WEEKNUM(jaar_zip[[#This Row],[Datum]],21))&gt;51),RIGHT(YEAR(jaar_zip[[#This Row],[Datum]])-1,2),RIGHT(YEAR(jaar_zip[[#This Row],[Datum]]),2))&amp;"-"&amp; TEXT(WEEKNUM(jaar_zip[[#This Row],[Datum]],21),"00")</f>
        <v>24-29</v>
      </c>
      <c r="L7876" s="101">
        <f>MONTH(jaar_zip[[#This Row],[Datum]])</f>
        <v>7</v>
      </c>
      <c r="M7876" s="101">
        <f>IF(ISNUMBER(jaar_zip[[#This Row],[etmaaltemperatuur]]),IF(jaar_zip[[#This Row],[etmaaltemperatuur]]&lt;stookgrens,stookgrens-jaar_zip[[#This Row],[etmaaltemperatuur]],0),"")</f>
        <v>0</v>
      </c>
      <c r="N7876" s="101">
        <f>IF(ISNUMBER(jaar_zip[[#This Row],[graaddagen]]),IF(OR(MONTH(jaar_zip[[#This Row],[Datum]])=1,MONTH(jaar_zip[[#This Row],[Datum]])=2,MONTH(jaar_zip[[#This Row],[Datum]])=11,MONTH(jaar_zip[[#This Row],[Datum]])=12),1.1,IF(OR(MONTH(jaar_zip[[#This Row],[Datum]])=3,MONTH(jaar_zip[[#This Row],[Datum]])=10),1,0.8))*jaar_zip[[#This Row],[graaddagen]],"")</f>
        <v>0</v>
      </c>
      <c r="O7876" s="101">
        <f>IF(ISNUMBER(jaar_zip[[#This Row],[etmaaltemperatuur]]),IF(jaar_zip[[#This Row],[etmaaltemperatuur]]&gt;stookgrens,jaar_zip[[#This Row],[etmaaltemperatuur]]-stookgrens,0),"")</f>
        <v>1.6999999999999993</v>
      </c>
    </row>
    <row r="7877" spans="1:15" x14ac:dyDescent="0.25">
      <c r="A7877">
        <v>356</v>
      </c>
      <c r="B7877">
        <v>20240722</v>
      </c>
      <c r="C7877">
        <v>3</v>
      </c>
      <c r="D7877">
        <v>18.8</v>
      </c>
      <c r="E7877">
        <v>1686</v>
      </c>
      <c r="F7877">
        <v>0</v>
      </c>
      <c r="G7877">
        <v>1016.4</v>
      </c>
      <c r="H7877">
        <v>79</v>
      </c>
      <c r="I7877" s="101" t="s">
        <v>40</v>
      </c>
      <c r="J7877" s="1">
        <f>DATEVALUE(RIGHT(jaar_zip[[#This Row],[YYYYMMDD]],2)&amp;"-"&amp;MID(jaar_zip[[#This Row],[YYYYMMDD]],5,2)&amp;"-"&amp;LEFT(jaar_zip[[#This Row],[YYYYMMDD]],4))</f>
        <v>45495</v>
      </c>
      <c r="K7877" s="101" t="str">
        <f>IF(AND(VALUE(MONTH(jaar_zip[[#This Row],[Datum]]))=1,VALUE(WEEKNUM(jaar_zip[[#This Row],[Datum]],21))&gt;51),RIGHT(YEAR(jaar_zip[[#This Row],[Datum]])-1,2),RIGHT(YEAR(jaar_zip[[#This Row],[Datum]]),2))&amp;"-"&amp; TEXT(WEEKNUM(jaar_zip[[#This Row],[Datum]],21),"00")</f>
        <v>24-30</v>
      </c>
      <c r="L7877" s="101">
        <f>MONTH(jaar_zip[[#This Row],[Datum]])</f>
        <v>7</v>
      </c>
      <c r="M7877" s="101">
        <f>IF(ISNUMBER(jaar_zip[[#This Row],[etmaaltemperatuur]]),IF(jaar_zip[[#This Row],[etmaaltemperatuur]]&lt;stookgrens,stookgrens-jaar_zip[[#This Row],[etmaaltemperatuur]],0),"")</f>
        <v>0</v>
      </c>
      <c r="N7877" s="101">
        <f>IF(ISNUMBER(jaar_zip[[#This Row],[graaddagen]]),IF(OR(MONTH(jaar_zip[[#This Row],[Datum]])=1,MONTH(jaar_zip[[#This Row],[Datum]])=2,MONTH(jaar_zip[[#This Row],[Datum]])=11,MONTH(jaar_zip[[#This Row],[Datum]])=12),1.1,IF(OR(MONTH(jaar_zip[[#This Row],[Datum]])=3,MONTH(jaar_zip[[#This Row],[Datum]])=10),1,0.8))*jaar_zip[[#This Row],[graaddagen]],"")</f>
        <v>0</v>
      </c>
      <c r="O7877" s="101">
        <f>IF(ISNUMBER(jaar_zip[[#This Row],[etmaaltemperatuur]]),IF(jaar_zip[[#This Row],[etmaaltemperatuur]]&gt;stookgrens,jaar_zip[[#This Row],[etmaaltemperatuur]]-stookgrens,0),"")</f>
        <v>0.80000000000000071</v>
      </c>
    </row>
    <row r="7878" spans="1:15" x14ac:dyDescent="0.25">
      <c r="A7878">
        <v>356</v>
      </c>
      <c r="B7878">
        <v>20240723</v>
      </c>
      <c r="C7878">
        <v>4.5</v>
      </c>
      <c r="D7878">
        <v>18.5</v>
      </c>
      <c r="E7878">
        <v>1168</v>
      </c>
      <c r="F7878">
        <v>13.3</v>
      </c>
      <c r="G7878">
        <v>1016.8</v>
      </c>
      <c r="H7878">
        <v>86</v>
      </c>
      <c r="I7878" s="101" t="s">
        <v>40</v>
      </c>
      <c r="J7878" s="1">
        <f>DATEVALUE(RIGHT(jaar_zip[[#This Row],[YYYYMMDD]],2)&amp;"-"&amp;MID(jaar_zip[[#This Row],[YYYYMMDD]],5,2)&amp;"-"&amp;LEFT(jaar_zip[[#This Row],[YYYYMMDD]],4))</f>
        <v>45496</v>
      </c>
      <c r="K7878" s="101" t="str">
        <f>IF(AND(VALUE(MONTH(jaar_zip[[#This Row],[Datum]]))=1,VALUE(WEEKNUM(jaar_zip[[#This Row],[Datum]],21))&gt;51),RIGHT(YEAR(jaar_zip[[#This Row],[Datum]])-1,2),RIGHT(YEAR(jaar_zip[[#This Row],[Datum]]),2))&amp;"-"&amp; TEXT(WEEKNUM(jaar_zip[[#This Row],[Datum]],21),"00")</f>
        <v>24-30</v>
      </c>
      <c r="L7878" s="101">
        <f>MONTH(jaar_zip[[#This Row],[Datum]])</f>
        <v>7</v>
      </c>
      <c r="M7878" s="101">
        <f>IF(ISNUMBER(jaar_zip[[#This Row],[etmaaltemperatuur]]),IF(jaar_zip[[#This Row],[etmaaltemperatuur]]&lt;stookgrens,stookgrens-jaar_zip[[#This Row],[etmaaltemperatuur]],0),"")</f>
        <v>0</v>
      </c>
      <c r="N7878" s="101">
        <f>IF(ISNUMBER(jaar_zip[[#This Row],[graaddagen]]),IF(OR(MONTH(jaar_zip[[#This Row],[Datum]])=1,MONTH(jaar_zip[[#This Row],[Datum]])=2,MONTH(jaar_zip[[#This Row],[Datum]])=11,MONTH(jaar_zip[[#This Row],[Datum]])=12),1.1,IF(OR(MONTH(jaar_zip[[#This Row],[Datum]])=3,MONTH(jaar_zip[[#This Row],[Datum]])=10),1,0.8))*jaar_zip[[#This Row],[graaddagen]],"")</f>
        <v>0</v>
      </c>
      <c r="O7878" s="101">
        <f>IF(ISNUMBER(jaar_zip[[#This Row],[etmaaltemperatuur]]),IF(jaar_zip[[#This Row],[etmaaltemperatuur]]&gt;stookgrens,jaar_zip[[#This Row],[etmaaltemperatuur]]-stookgrens,0),"")</f>
        <v>0.5</v>
      </c>
    </row>
    <row r="7879" spans="1:15" x14ac:dyDescent="0.25">
      <c r="A7879">
        <v>356</v>
      </c>
      <c r="B7879">
        <v>20240724</v>
      </c>
      <c r="C7879">
        <v>2.4</v>
      </c>
      <c r="D7879">
        <v>17.600000000000001</v>
      </c>
      <c r="E7879">
        <v>2373</v>
      </c>
      <c r="F7879">
        <v>0</v>
      </c>
      <c r="G7879">
        <v>1020.5</v>
      </c>
      <c r="H7879">
        <v>73</v>
      </c>
      <c r="I7879" s="101" t="s">
        <v>40</v>
      </c>
      <c r="J7879" s="1">
        <f>DATEVALUE(RIGHT(jaar_zip[[#This Row],[YYYYMMDD]],2)&amp;"-"&amp;MID(jaar_zip[[#This Row],[YYYYMMDD]],5,2)&amp;"-"&amp;LEFT(jaar_zip[[#This Row],[YYYYMMDD]],4))</f>
        <v>45497</v>
      </c>
      <c r="K7879" s="101" t="str">
        <f>IF(AND(VALUE(MONTH(jaar_zip[[#This Row],[Datum]]))=1,VALUE(WEEKNUM(jaar_zip[[#This Row],[Datum]],21))&gt;51),RIGHT(YEAR(jaar_zip[[#This Row],[Datum]])-1,2),RIGHT(YEAR(jaar_zip[[#This Row],[Datum]]),2))&amp;"-"&amp; TEXT(WEEKNUM(jaar_zip[[#This Row],[Datum]],21),"00")</f>
        <v>24-30</v>
      </c>
      <c r="L7879" s="101">
        <f>MONTH(jaar_zip[[#This Row],[Datum]])</f>
        <v>7</v>
      </c>
      <c r="M7879" s="101">
        <f>IF(ISNUMBER(jaar_zip[[#This Row],[etmaaltemperatuur]]),IF(jaar_zip[[#This Row],[etmaaltemperatuur]]&lt;stookgrens,stookgrens-jaar_zip[[#This Row],[etmaaltemperatuur]],0),"")</f>
        <v>0.39999999999999858</v>
      </c>
      <c r="N7879" s="101">
        <f>IF(ISNUMBER(jaar_zip[[#This Row],[graaddagen]]),IF(OR(MONTH(jaar_zip[[#This Row],[Datum]])=1,MONTH(jaar_zip[[#This Row],[Datum]])=2,MONTH(jaar_zip[[#This Row],[Datum]])=11,MONTH(jaar_zip[[#This Row],[Datum]])=12),1.1,IF(OR(MONTH(jaar_zip[[#This Row],[Datum]])=3,MONTH(jaar_zip[[#This Row],[Datum]])=10),1,0.8))*jaar_zip[[#This Row],[graaddagen]],"")</f>
        <v>0.3199999999999989</v>
      </c>
      <c r="O7879" s="101">
        <f>IF(ISNUMBER(jaar_zip[[#This Row],[etmaaltemperatuur]]),IF(jaar_zip[[#This Row],[etmaaltemperatuur]]&gt;stookgrens,jaar_zip[[#This Row],[etmaaltemperatuur]]-stookgrens,0),"")</f>
        <v>0</v>
      </c>
    </row>
    <row r="7880" spans="1:15" x14ac:dyDescent="0.25">
      <c r="A7880">
        <v>356</v>
      </c>
      <c r="B7880">
        <v>20240725</v>
      </c>
      <c r="C7880">
        <v>2.7</v>
      </c>
      <c r="D7880">
        <v>19.100000000000001</v>
      </c>
      <c r="E7880">
        <v>1204</v>
      </c>
      <c r="F7880">
        <v>3.4</v>
      </c>
      <c r="G7880">
        <v>1013.1</v>
      </c>
      <c r="H7880">
        <v>79</v>
      </c>
      <c r="I7880" s="101" t="s">
        <v>40</v>
      </c>
      <c r="J7880" s="1">
        <f>DATEVALUE(RIGHT(jaar_zip[[#This Row],[YYYYMMDD]],2)&amp;"-"&amp;MID(jaar_zip[[#This Row],[YYYYMMDD]],5,2)&amp;"-"&amp;LEFT(jaar_zip[[#This Row],[YYYYMMDD]],4))</f>
        <v>45498</v>
      </c>
      <c r="K7880" s="101" t="str">
        <f>IF(AND(VALUE(MONTH(jaar_zip[[#This Row],[Datum]]))=1,VALUE(WEEKNUM(jaar_zip[[#This Row],[Datum]],21))&gt;51),RIGHT(YEAR(jaar_zip[[#This Row],[Datum]])-1,2),RIGHT(YEAR(jaar_zip[[#This Row],[Datum]]),2))&amp;"-"&amp; TEXT(WEEKNUM(jaar_zip[[#This Row],[Datum]],21),"00")</f>
        <v>24-30</v>
      </c>
      <c r="L7880" s="101">
        <f>MONTH(jaar_zip[[#This Row],[Datum]])</f>
        <v>7</v>
      </c>
      <c r="M7880" s="101">
        <f>IF(ISNUMBER(jaar_zip[[#This Row],[etmaaltemperatuur]]),IF(jaar_zip[[#This Row],[etmaaltemperatuur]]&lt;stookgrens,stookgrens-jaar_zip[[#This Row],[etmaaltemperatuur]],0),"")</f>
        <v>0</v>
      </c>
      <c r="N7880" s="101">
        <f>IF(ISNUMBER(jaar_zip[[#This Row],[graaddagen]]),IF(OR(MONTH(jaar_zip[[#This Row],[Datum]])=1,MONTH(jaar_zip[[#This Row],[Datum]])=2,MONTH(jaar_zip[[#This Row],[Datum]])=11,MONTH(jaar_zip[[#This Row],[Datum]])=12),1.1,IF(OR(MONTH(jaar_zip[[#This Row],[Datum]])=3,MONTH(jaar_zip[[#This Row],[Datum]])=10),1,0.8))*jaar_zip[[#This Row],[graaddagen]],"")</f>
        <v>0</v>
      </c>
      <c r="O7880" s="101">
        <f>IF(ISNUMBER(jaar_zip[[#This Row],[etmaaltemperatuur]]),IF(jaar_zip[[#This Row],[etmaaltemperatuur]]&gt;stookgrens,jaar_zip[[#This Row],[etmaaltemperatuur]]-stookgrens,0),"")</f>
        <v>1.1000000000000014</v>
      </c>
    </row>
    <row r="7881" spans="1:15" x14ac:dyDescent="0.25">
      <c r="A7881">
        <v>356</v>
      </c>
      <c r="B7881">
        <v>20240726</v>
      </c>
      <c r="C7881">
        <v>3.5</v>
      </c>
      <c r="D7881">
        <v>19</v>
      </c>
      <c r="E7881">
        <v>2025</v>
      </c>
      <c r="F7881">
        <v>1.2</v>
      </c>
      <c r="G7881">
        <v>1010.9</v>
      </c>
      <c r="H7881">
        <v>79</v>
      </c>
      <c r="I7881" s="101" t="s">
        <v>40</v>
      </c>
      <c r="J7881" s="1">
        <f>DATEVALUE(RIGHT(jaar_zip[[#This Row],[YYYYMMDD]],2)&amp;"-"&amp;MID(jaar_zip[[#This Row],[YYYYMMDD]],5,2)&amp;"-"&amp;LEFT(jaar_zip[[#This Row],[YYYYMMDD]],4))</f>
        <v>45499</v>
      </c>
      <c r="K7881" s="101" t="str">
        <f>IF(AND(VALUE(MONTH(jaar_zip[[#This Row],[Datum]]))=1,VALUE(WEEKNUM(jaar_zip[[#This Row],[Datum]],21))&gt;51),RIGHT(YEAR(jaar_zip[[#This Row],[Datum]])-1,2),RIGHT(YEAR(jaar_zip[[#This Row],[Datum]]),2))&amp;"-"&amp; TEXT(WEEKNUM(jaar_zip[[#This Row],[Datum]],21),"00")</f>
        <v>24-30</v>
      </c>
      <c r="L7881" s="101">
        <f>MONTH(jaar_zip[[#This Row],[Datum]])</f>
        <v>7</v>
      </c>
      <c r="M7881" s="101">
        <f>IF(ISNUMBER(jaar_zip[[#This Row],[etmaaltemperatuur]]),IF(jaar_zip[[#This Row],[etmaaltemperatuur]]&lt;stookgrens,stookgrens-jaar_zip[[#This Row],[etmaaltemperatuur]],0),"")</f>
        <v>0</v>
      </c>
      <c r="N7881" s="101">
        <f>IF(ISNUMBER(jaar_zip[[#This Row],[graaddagen]]),IF(OR(MONTH(jaar_zip[[#This Row],[Datum]])=1,MONTH(jaar_zip[[#This Row],[Datum]])=2,MONTH(jaar_zip[[#This Row],[Datum]])=11,MONTH(jaar_zip[[#This Row],[Datum]])=12),1.1,IF(OR(MONTH(jaar_zip[[#This Row],[Datum]])=3,MONTH(jaar_zip[[#This Row],[Datum]])=10),1,0.8))*jaar_zip[[#This Row],[graaddagen]],"")</f>
        <v>0</v>
      </c>
      <c r="O7881" s="101">
        <f>IF(ISNUMBER(jaar_zip[[#This Row],[etmaaltemperatuur]]),IF(jaar_zip[[#This Row],[etmaaltemperatuur]]&gt;stookgrens,jaar_zip[[#This Row],[etmaaltemperatuur]]-stookgrens,0),"")</f>
        <v>1</v>
      </c>
    </row>
    <row r="7882" spans="1:15" x14ac:dyDescent="0.25">
      <c r="A7882">
        <v>356</v>
      </c>
      <c r="B7882">
        <v>20240727</v>
      </c>
      <c r="C7882">
        <v>1.8</v>
      </c>
      <c r="D7882">
        <v>17.7</v>
      </c>
      <c r="E7882">
        <v>1969</v>
      </c>
      <c r="F7882">
        <v>0</v>
      </c>
      <c r="G7882">
        <v>1014.6</v>
      </c>
      <c r="H7882">
        <v>78</v>
      </c>
      <c r="I7882" s="101" t="s">
        <v>40</v>
      </c>
      <c r="J7882" s="1">
        <f>DATEVALUE(RIGHT(jaar_zip[[#This Row],[YYYYMMDD]],2)&amp;"-"&amp;MID(jaar_zip[[#This Row],[YYYYMMDD]],5,2)&amp;"-"&amp;LEFT(jaar_zip[[#This Row],[YYYYMMDD]],4))</f>
        <v>45500</v>
      </c>
      <c r="K7882" s="101" t="str">
        <f>IF(AND(VALUE(MONTH(jaar_zip[[#This Row],[Datum]]))=1,VALUE(WEEKNUM(jaar_zip[[#This Row],[Datum]],21))&gt;51),RIGHT(YEAR(jaar_zip[[#This Row],[Datum]])-1,2),RIGHT(YEAR(jaar_zip[[#This Row],[Datum]]),2))&amp;"-"&amp; TEXT(WEEKNUM(jaar_zip[[#This Row],[Datum]],21),"00")</f>
        <v>24-30</v>
      </c>
      <c r="L7882" s="101">
        <f>MONTH(jaar_zip[[#This Row],[Datum]])</f>
        <v>7</v>
      </c>
      <c r="M7882" s="101">
        <f>IF(ISNUMBER(jaar_zip[[#This Row],[etmaaltemperatuur]]),IF(jaar_zip[[#This Row],[etmaaltemperatuur]]&lt;stookgrens,stookgrens-jaar_zip[[#This Row],[etmaaltemperatuur]],0),"")</f>
        <v>0.30000000000000071</v>
      </c>
      <c r="N7882" s="101">
        <f>IF(ISNUMBER(jaar_zip[[#This Row],[graaddagen]]),IF(OR(MONTH(jaar_zip[[#This Row],[Datum]])=1,MONTH(jaar_zip[[#This Row],[Datum]])=2,MONTH(jaar_zip[[#This Row],[Datum]])=11,MONTH(jaar_zip[[#This Row],[Datum]])=12),1.1,IF(OR(MONTH(jaar_zip[[#This Row],[Datum]])=3,MONTH(jaar_zip[[#This Row],[Datum]])=10),1,0.8))*jaar_zip[[#This Row],[graaddagen]],"")</f>
        <v>0.24000000000000057</v>
      </c>
      <c r="O7882" s="101">
        <f>IF(ISNUMBER(jaar_zip[[#This Row],[etmaaltemperatuur]]),IF(jaar_zip[[#This Row],[etmaaltemperatuur]]&gt;stookgrens,jaar_zip[[#This Row],[etmaaltemperatuur]]-stookgrens,0),"")</f>
        <v>0</v>
      </c>
    </row>
    <row r="7883" spans="1:15" x14ac:dyDescent="0.25">
      <c r="A7883">
        <v>356</v>
      </c>
      <c r="B7883">
        <v>20240728</v>
      </c>
      <c r="C7883">
        <v>2.6</v>
      </c>
      <c r="D7883">
        <v>18.5</v>
      </c>
      <c r="E7883">
        <v>2679</v>
      </c>
      <c r="F7883">
        <v>0</v>
      </c>
      <c r="G7883">
        <v>1024.8</v>
      </c>
      <c r="H7883">
        <v>72</v>
      </c>
      <c r="I7883" s="101" t="s">
        <v>40</v>
      </c>
      <c r="J7883" s="1">
        <f>DATEVALUE(RIGHT(jaar_zip[[#This Row],[YYYYMMDD]],2)&amp;"-"&amp;MID(jaar_zip[[#This Row],[YYYYMMDD]],5,2)&amp;"-"&amp;LEFT(jaar_zip[[#This Row],[YYYYMMDD]],4))</f>
        <v>45501</v>
      </c>
      <c r="K7883" s="101" t="str">
        <f>IF(AND(VALUE(MONTH(jaar_zip[[#This Row],[Datum]]))=1,VALUE(WEEKNUM(jaar_zip[[#This Row],[Datum]],21))&gt;51),RIGHT(YEAR(jaar_zip[[#This Row],[Datum]])-1,2),RIGHT(YEAR(jaar_zip[[#This Row],[Datum]]),2))&amp;"-"&amp; TEXT(WEEKNUM(jaar_zip[[#This Row],[Datum]],21),"00")</f>
        <v>24-30</v>
      </c>
      <c r="L7883" s="101">
        <f>MONTH(jaar_zip[[#This Row],[Datum]])</f>
        <v>7</v>
      </c>
      <c r="M7883" s="101">
        <f>IF(ISNUMBER(jaar_zip[[#This Row],[etmaaltemperatuur]]),IF(jaar_zip[[#This Row],[etmaaltemperatuur]]&lt;stookgrens,stookgrens-jaar_zip[[#This Row],[etmaaltemperatuur]],0),"")</f>
        <v>0</v>
      </c>
      <c r="N7883" s="101">
        <f>IF(ISNUMBER(jaar_zip[[#This Row],[graaddagen]]),IF(OR(MONTH(jaar_zip[[#This Row],[Datum]])=1,MONTH(jaar_zip[[#This Row],[Datum]])=2,MONTH(jaar_zip[[#This Row],[Datum]])=11,MONTH(jaar_zip[[#This Row],[Datum]])=12),1.1,IF(OR(MONTH(jaar_zip[[#This Row],[Datum]])=3,MONTH(jaar_zip[[#This Row],[Datum]])=10),1,0.8))*jaar_zip[[#This Row],[graaddagen]],"")</f>
        <v>0</v>
      </c>
      <c r="O7883" s="101">
        <f>IF(ISNUMBER(jaar_zip[[#This Row],[etmaaltemperatuur]]),IF(jaar_zip[[#This Row],[etmaaltemperatuur]]&gt;stookgrens,jaar_zip[[#This Row],[etmaaltemperatuur]]-stookgrens,0),"")</f>
        <v>0.5</v>
      </c>
    </row>
    <row r="7884" spans="1:15" x14ac:dyDescent="0.25">
      <c r="A7884">
        <v>356</v>
      </c>
      <c r="B7884">
        <v>20240729</v>
      </c>
      <c r="C7884">
        <v>2.8</v>
      </c>
      <c r="D7884">
        <v>19.899999999999999</v>
      </c>
      <c r="E7884">
        <v>2700</v>
      </c>
      <c r="F7884">
        <v>0</v>
      </c>
      <c r="G7884">
        <v>1022.4</v>
      </c>
      <c r="H7884">
        <v>71</v>
      </c>
      <c r="I7884" s="101" t="s">
        <v>40</v>
      </c>
      <c r="J7884" s="1">
        <f>DATEVALUE(RIGHT(jaar_zip[[#This Row],[YYYYMMDD]],2)&amp;"-"&amp;MID(jaar_zip[[#This Row],[YYYYMMDD]],5,2)&amp;"-"&amp;LEFT(jaar_zip[[#This Row],[YYYYMMDD]],4))</f>
        <v>45502</v>
      </c>
      <c r="K7884" s="101" t="str">
        <f>IF(AND(VALUE(MONTH(jaar_zip[[#This Row],[Datum]]))=1,VALUE(WEEKNUM(jaar_zip[[#This Row],[Datum]],21))&gt;51),RIGHT(YEAR(jaar_zip[[#This Row],[Datum]])-1,2),RIGHT(YEAR(jaar_zip[[#This Row],[Datum]]),2))&amp;"-"&amp; TEXT(WEEKNUM(jaar_zip[[#This Row],[Datum]],21),"00")</f>
        <v>24-31</v>
      </c>
      <c r="L7884" s="101">
        <f>MONTH(jaar_zip[[#This Row],[Datum]])</f>
        <v>7</v>
      </c>
      <c r="M7884" s="101">
        <f>IF(ISNUMBER(jaar_zip[[#This Row],[etmaaltemperatuur]]),IF(jaar_zip[[#This Row],[etmaaltemperatuur]]&lt;stookgrens,stookgrens-jaar_zip[[#This Row],[etmaaltemperatuur]],0),"")</f>
        <v>0</v>
      </c>
      <c r="N7884" s="101">
        <f>IF(ISNUMBER(jaar_zip[[#This Row],[graaddagen]]),IF(OR(MONTH(jaar_zip[[#This Row],[Datum]])=1,MONTH(jaar_zip[[#This Row],[Datum]])=2,MONTH(jaar_zip[[#This Row],[Datum]])=11,MONTH(jaar_zip[[#This Row],[Datum]])=12),1.1,IF(OR(MONTH(jaar_zip[[#This Row],[Datum]])=3,MONTH(jaar_zip[[#This Row],[Datum]])=10),1,0.8))*jaar_zip[[#This Row],[graaddagen]],"")</f>
        <v>0</v>
      </c>
      <c r="O7884" s="101">
        <f>IF(ISNUMBER(jaar_zip[[#This Row],[etmaaltemperatuur]]),IF(jaar_zip[[#This Row],[etmaaltemperatuur]]&gt;stookgrens,jaar_zip[[#This Row],[etmaaltemperatuur]]-stookgrens,0),"")</f>
        <v>1.8999999999999986</v>
      </c>
    </row>
    <row r="7885" spans="1:15" x14ac:dyDescent="0.25">
      <c r="A7885">
        <v>356</v>
      </c>
      <c r="B7885">
        <v>20240730</v>
      </c>
      <c r="C7885">
        <v>1.5</v>
      </c>
      <c r="D7885">
        <v>23</v>
      </c>
      <c r="E7885">
        <v>2521</v>
      </c>
      <c r="F7885">
        <v>0</v>
      </c>
      <c r="G7885">
        <v>1016.4</v>
      </c>
      <c r="H7885">
        <v>67</v>
      </c>
      <c r="I7885" s="101" t="s">
        <v>40</v>
      </c>
      <c r="J7885" s="1">
        <f>DATEVALUE(RIGHT(jaar_zip[[#This Row],[YYYYMMDD]],2)&amp;"-"&amp;MID(jaar_zip[[#This Row],[YYYYMMDD]],5,2)&amp;"-"&amp;LEFT(jaar_zip[[#This Row],[YYYYMMDD]],4))</f>
        <v>45503</v>
      </c>
      <c r="K7885" s="101" t="str">
        <f>IF(AND(VALUE(MONTH(jaar_zip[[#This Row],[Datum]]))=1,VALUE(WEEKNUM(jaar_zip[[#This Row],[Datum]],21))&gt;51),RIGHT(YEAR(jaar_zip[[#This Row],[Datum]])-1,2),RIGHT(YEAR(jaar_zip[[#This Row],[Datum]]),2))&amp;"-"&amp; TEXT(WEEKNUM(jaar_zip[[#This Row],[Datum]],21),"00")</f>
        <v>24-31</v>
      </c>
      <c r="L7885" s="101">
        <f>MONTH(jaar_zip[[#This Row],[Datum]])</f>
        <v>7</v>
      </c>
      <c r="M7885" s="101">
        <f>IF(ISNUMBER(jaar_zip[[#This Row],[etmaaltemperatuur]]),IF(jaar_zip[[#This Row],[etmaaltemperatuur]]&lt;stookgrens,stookgrens-jaar_zip[[#This Row],[etmaaltemperatuur]],0),"")</f>
        <v>0</v>
      </c>
      <c r="N7885" s="101">
        <f>IF(ISNUMBER(jaar_zip[[#This Row],[graaddagen]]),IF(OR(MONTH(jaar_zip[[#This Row],[Datum]])=1,MONTH(jaar_zip[[#This Row],[Datum]])=2,MONTH(jaar_zip[[#This Row],[Datum]])=11,MONTH(jaar_zip[[#This Row],[Datum]])=12),1.1,IF(OR(MONTH(jaar_zip[[#This Row],[Datum]])=3,MONTH(jaar_zip[[#This Row],[Datum]])=10),1,0.8))*jaar_zip[[#This Row],[graaddagen]],"")</f>
        <v>0</v>
      </c>
      <c r="O7885" s="101">
        <f>IF(ISNUMBER(jaar_zip[[#This Row],[etmaaltemperatuur]]),IF(jaar_zip[[#This Row],[etmaaltemperatuur]]&gt;stookgrens,jaar_zip[[#This Row],[etmaaltemperatuur]]-stookgrens,0),"")</f>
        <v>5</v>
      </c>
    </row>
    <row r="7886" spans="1:15" x14ac:dyDescent="0.25">
      <c r="A7886">
        <v>356</v>
      </c>
      <c r="B7886">
        <v>20240731</v>
      </c>
      <c r="C7886">
        <v>2.1</v>
      </c>
      <c r="D7886">
        <v>21.3</v>
      </c>
      <c r="E7886">
        <v>1560</v>
      </c>
      <c r="F7886">
        <v>0</v>
      </c>
      <c r="G7886">
        <v>1014.7</v>
      </c>
      <c r="H7886">
        <v>70</v>
      </c>
      <c r="I7886" s="101" t="s">
        <v>40</v>
      </c>
      <c r="J7886" s="1">
        <f>DATEVALUE(RIGHT(jaar_zip[[#This Row],[YYYYMMDD]],2)&amp;"-"&amp;MID(jaar_zip[[#This Row],[YYYYMMDD]],5,2)&amp;"-"&amp;LEFT(jaar_zip[[#This Row],[YYYYMMDD]],4))</f>
        <v>45504</v>
      </c>
      <c r="K7886" s="101" t="str">
        <f>IF(AND(VALUE(MONTH(jaar_zip[[#This Row],[Datum]]))=1,VALUE(WEEKNUM(jaar_zip[[#This Row],[Datum]],21))&gt;51),RIGHT(YEAR(jaar_zip[[#This Row],[Datum]])-1,2),RIGHT(YEAR(jaar_zip[[#This Row],[Datum]]),2))&amp;"-"&amp; TEXT(WEEKNUM(jaar_zip[[#This Row],[Datum]],21),"00")</f>
        <v>24-31</v>
      </c>
      <c r="L7886" s="101">
        <f>MONTH(jaar_zip[[#This Row],[Datum]])</f>
        <v>7</v>
      </c>
      <c r="M7886" s="101">
        <f>IF(ISNUMBER(jaar_zip[[#This Row],[etmaaltemperatuur]]),IF(jaar_zip[[#This Row],[etmaaltemperatuur]]&lt;stookgrens,stookgrens-jaar_zip[[#This Row],[etmaaltemperatuur]],0),"")</f>
        <v>0</v>
      </c>
      <c r="N7886" s="101">
        <f>IF(ISNUMBER(jaar_zip[[#This Row],[graaddagen]]),IF(OR(MONTH(jaar_zip[[#This Row],[Datum]])=1,MONTH(jaar_zip[[#This Row],[Datum]])=2,MONTH(jaar_zip[[#This Row],[Datum]])=11,MONTH(jaar_zip[[#This Row],[Datum]])=12),1.1,IF(OR(MONTH(jaar_zip[[#This Row],[Datum]])=3,MONTH(jaar_zip[[#This Row],[Datum]])=10),1,0.8))*jaar_zip[[#This Row],[graaddagen]],"")</f>
        <v>0</v>
      </c>
      <c r="O7886" s="101">
        <f>IF(ISNUMBER(jaar_zip[[#This Row],[etmaaltemperatuur]]),IF(jaar_zip[[#This Row],[etmaaltemperatuur]]&gt;stookgrens,jaar_zip[[#This Row],[etmaaltemperatuur]]-stookgrens,0),"")</f>
        <v>3.3000000000000007</v>
      </c>
    </row>
    <row r="7887" spans="1:15" x14ac:dyDescent="0.25">
      <c r="A7887">
        <v>356</v>
      </c>
      <c r="B7887">
        <v>20240801</v>
      </c>
      <c r="C7887">
        <v>1.9</v>
      </c>
      <c r="D7887">
        <v>19.5</v>
      </c>
      <c r="E7887">
        <v>836</v>
      </c>
      <c r="F7887">
        <v>0</v>
      </c>
      <c r="G7887">
        <v>1012.6</v>
      </c>
      <c r="H7887">
        <v>83</v>
      </c>
      <c r="I7887" s="101" t="s">
        <v>40</v>
      </c>
      <c r="J7887" s="1">
        <f>DATEVALUE(RIGHT(jaar_zip[[#This Row],[YYYYMMDD]],2)&amp;"-"&amp;MID(jaar_zip[[#This Row],[YYYYMMDD]],5,2)&amp;"-"&amp;LEFT(jaar_zip[[#This Row],[YYYYMMDD]],4))</f>
        <v>45505</v>
      </c>
      <c r="K7887" s="101" t="str">
        <f>IF(AND(VALUE(MONTH(jaar_zip[[#This Row],[Datum]]))=1,VALUE(WEEKNUM(jaar_zip[[#This Row],[Datum]],21))&gt;51),RIGHT(YEAR(jaar_zip[[#This Row],[Datum]])-1,2),RIGHT(YEAR(jaar_zip[[#This Row],[Datum]]),2))&amp;"-"&amp; TEXT(WEEKNUM(jaar_zip[[#This Row],[Datum]],21),"00")</f>
        <v>24-31</v>
      </c>
      <c r="L7887" s="101">
        <f>MONTH(jaar_zip[[#This Row],[Datum]])</f>
        <v>8</v>
      </c>
      <c r="M7887" s="101">
        <f>IF(ISNUMBER(jaar_zip[[#This Row],[etmaaltemperatuur]]),IF(jaar_zip[[#This Row],[etmaaltemperatuur]]&lt;stookgrens,stookgrens-jaar_zip[[#This Row],[etmaaltemperatuur]],0),"")</f>
        <v>0</v>
      </c>
      <c r="N7887" s="101">
        <f>IF(ISNUMBER(jaar_zip[[#This Row],[graaddagen]]),IF(OR(MONTH(jaar_zip[[#This Row],[Datum]])=1,MONTH(jaar_zip[[#This Row],[Datum]])=2,MONTH(jaar_zip[[#This Row],[Datum]])=11,MONTH(jaar_zip[[#This Row],[Datum]])=12),1.1,IF(OR(MONTH(jaar_zip[[#This Row],[Datum]])=3,MONTH(jaar_zip[[#This Row],[Datum]])=10),1,0.8))*jaar_zip[[#This Row],[graaddagen]],"")</f>
        <v>0</v>
      </c>
      <c r="O7887" s="101">
        <f>IF(ISNUMBER(jaar_zip[[#This Row],[etmaaltemperatuur]]),IF(jaar_zip[[#This Row],[etmaaltemperatuur]]&gt;stookgrens,jaar_zip[[#This Row],[etmaaltemperatuur]]-stookgrens,0),"")</f>
        <v>1.5</v>
      </c>
    </row>
    <row r="7888" spans="1:15" x14ac:dyDescent="0.25">
      <c r="A7888">
        <v>356</v>
      </c>
      <c r="B7888">
        <v>20240802</v>
      </c>
      <c r="C7888">
        <v>1.3</v>
      </c>
      <c r="D7888">
        <v>20.3</v>
      </c>
      <c r="E7888">
        <v>2118</v>
      </c>
      <c r="F7888">
        <v>0</v>
      </c>
      <c r="G7888">
        <v>1012.3</v>
      </c>
      <c r="H7888">
        <v>77</v>
      </c>
      <c r="I7888" s="101" t="s">
        <v>40</v>
      </c>
      <c r="J7888" s="1">
        <f>DATEVALUE(RIGHT(jaar_zip[[#This Row],[YYYYMMDD]],2)&amp;"-"&amp;MID(jaar_zip[[#This Row],[YYYYMMDD]],5,2)&amp;"-"&amp;LEFT(jaar_zip[[#This Row],[YYYYMMDD]],4))</f>
        <v>45506</v>
      </c>
      <c r="K7888" s="101" t="str">
        <f>IF(AND(VALUE(MONTH(jaar_zip[[#This Row],[Datum]]))=1,VALUE(WEEKNUM(jaar_zip[[#This Row],[Datum]],21))&gt;51),RIGHT(YEAR(jaar_zip[[#This Row],[Datum]])-1,2),RIGHT(YEAR(jaar_zip[[#This Row],[Datum]]),2))&amp;"-"&amp; TEXT(WEEKNUM(jaar_zip[[#This Row],[Datum]],21),"00")</f>
        <v>24-31</v>
      </c>
      <c r="L7888" s="101">
        <f>MONTH(jaar_zip[[#This Row],[Datum]])</f>
        <v>8</v>
      </c>
      <c r="M7888" s="101">
        <f>IF(ISNUMBER(jaar_zip[[#This Row],[etmaaltemperatuur]]),IF(jaar_zip[[#This Row],[etmaaltemperatuur]]&lt;stookgrens,stookgrens-jaar_zip[[#This Row],[etmaaltemperatuur]],0),"")</f>
        <v>0</v>
      </c>
      <c r="N7888" s="101">
        <f>IF(ISNUMBER(jaar_zip[[#This Row],[graaddagen]]),IF(OR(MONTH(jaar_zip[[#This Row],[Datum]])=1,MONTH(jaar_zip[[#This Row],[Datum]])=2,MONTH(jaar_zip[[#This Row],[Datum]])=11,MONTH(jaar_zip[[#This Row],[Datum]])=12),1.1,IF(OR(MONTH(jaar_zip[[#This Row],[Datum]])=3,MONTH(jaar_zip[[#This Row],[Datum]])=10),1,0.8))*jaar_zip[[#This Row],[graaddagen]],"")</f>
        <v>0</v>
      </c>
      <c r="O7888" s="101">
        <f>IF(ISNUMBER(jaar_zip[[#This Row],[etmaaltemperatuur]]),IF(jaar_zip[[#This Row],[etmaaltemperatuur]]&gt;stookgrens,jaar_zip[[#This Row],[etmaaltemperatuur]]-stookgrens,0),"")</f>
        <v>2.3000000000000007</v>
      </c>
    </row>
    <row r="7889" spans="1:15" x14ac:dyDescent="0.25">
      <c r="A7889">
        <v>356</v>
      </c>
      <c r="B7889">
        <v>20240803</v>
      </c>
      <c r="C7889">
        <v>3.7</v>
      </c>
      <c r="D7889">
        <v>20.100000000000001</v>
      </c>
      <c r="E7889">
        <v>1471</v>
      </c>
      <c r="F7889">
        <v>0.5</v>
      </c>
      <c r="G7889">
        <v>1011.6</v>
      </c>
      <c r="H7889">
        <v>83</v>
      </c>
      <c r="I7889" s="101" t="s">
        <v>40</v>
      </c>
      <c r="J7889" s="1">
        <f>DATEVALUE(RIGHT(jaar_zip[[#This Row],[YYYYMMDD]],2)&amp;"-"&amp;MID(jaar_zip[[#This Row],[YYYYMMDD]],5,2)&amp;"-"&amp;LEFT(jaar_zip[[#This Row],[YYYYMMDD]],4))</f>
        <v>45507</v>
      </c>
      <c r="K7889" s="101" t="str">
        <f>IF(AND(VALUE(MONTH(jaar_zip[[#This Row],[Datum]]))=1,VALUE(WEEKNUM(jaar_zip[[#This Row],[Datum]],21))&gt;51),RIGHT(YEAR(jaar_zip[[#This Row],[Datum]])-1,2),RIGHT(YEAR(jaar_zip[[#This Row],[Datum]]),2))&amp;"-"&amp; TEXT(WEEKNUM(jaar_zip[[#This Row],[Datum]],21),"00")</f>
        <v>24-31</v>
      </c>
      <c r="L7889" s="101">
        <f>MONTH(jaar_zip[[#This Row],[Datum]])</f>
        <v>8</v>
      </c>
      <c r="M7889" s="101">
        <f>IF(ISNUMBER(jaar_zip[[#This Row],[etmaaltemperatuur]]),IF(jaar_zip[[#This Row],[etmaaltemperatuur]]&lt;stookgrens,stookgrens-jaar_zip[[#This Row],[etmaaltemperatuur]],0),"")</f>
        <v>0</v>
      </c>
      <c r="N7889" s="101">
        <f>IF(ISNUMBER(jaar_zip[[#This Row],[graaddagen]]),IF(OR(MONTH(jaar_zip[[#This Row],[Datum]])=1,MONTH(jaar_zip[[#This Row],[Datum]])=2,MONTH(jaar_zip[[#This Row],[Datum]])=11,MONTH(jaar_zip[[#This Row],[Datum]])=12),1.1,IF(OR(MONTH(jaar_zip[[#This Row],[Datum]])=3,MONTH(jaar_zip[[#This Row],[Datum]])=10),1,0.8))*jaar_zip[[#This Row],[graaddagen]],"")</f>
        <v>0</v>
      </c>
      <c r="O7889" s="101">
        <f>IF(ISNUMBER(jaar_zip[[#This Row],[etmaaltemperatuur]]),IF(jaar_zip[[#This Row],[etmaaltemperatuur]]&gt;stookgrens,jaar_zip[[#This Row],[etmaaltemperatuur]]-stookgrens,0),"")</f>
        <v>2.1000000000000014</v>
      </c>
    </row>
    <row r="7890" spans="1:15" x14ac:dyDescent="0.25">
      <c r="A7890">
        <v>356</v>
      </c>
      <c r="B7890">
        <v>20240804</v>
      </c>
      <c r="C7890">
        <v>2.2000000000000002</v>
      </c>
      <c r="D7890">
        <v>18.100000000000001</v>
      </c>
      <c r="E7890">
        <v>1585</v>
      </c>
      <c r="F7890">
        <v>0</v>
      </c>
      <c r="G7890">
        <v>1015</v>
      </c>
      <c r="H7890">
        <v>75</v>
      </c>
      <c r="I7890" s="101" t="s">
        <v>40</v>
      </c>
      <c r="J7890" s="1">
        <f>DATEVALUE(RIGHT(jaar_zip[[#This Row],[YYYYMMDD]],2)&amp;"-"&amp;MID(jaar_zip[[#This Row],[YYYYMMDD]],5,2)&amp;"-"&amp;LEFT(jaar_zip[[#This Row],[YYYYMMDD]],4))</f>
        <v>45508</v>
      </c>
      <c r="K7890" s="101" t="str">
        <f>IF(AND(VALUE(MONTH(jaar_zip[[#This Row],[Datum]]))=1,VALUE(WEEKNUM(jaar_zip[[#This Row],[Datum]],21))&gt;51),RIGHT(YEAR(jaar_zip[[#This Row],[Datum]])-1,2),RIGHT(YEAR(jaar_zip[[#This Row],[Datum]]),2))&amp;"-"&amp; TEXT(WEEKNUM(jaar_zip[[#This Row],[Datum]],21),"00")</f>
        <v>24-31</v>
      </c>
      <c r="L7890" s="101">
        <f>MONTH(jaar_zip[[#This Row],[Datum]])</f>
        <v>8</v>
      </c>
      <c r="M7890" s="101">
        <f>IF(ISNUMBER(jaar_zip[[#This Row],[etmaaltemperatuur]]),IF(jaar_zip[[#This Row],[etmaaltemperatuur]]&lt;stookgrens,stookgrens-jaar_zip[[#This Row],[etmaaltemperatuur]],0),"")</f>
        <v>0</v>
      </c>
      <c r="N7890" s="101">
        <f>IF(ISNUMBER(jaar_zip[[#This Row],[graaddagen]]),IF(OR(MONTH(jaar_zip[[#This Row],[Datum]])=1,MONTH(jaar_zip[[#This Row],[Datum]])=2,MONTH(jaar_zip[[#This Row],[Datum]])=11,MONTH(jaar_zip[[#This Row],[Datum]])=12),1.1,IF(OR(MONTH(jaar_zip[[#This Row],[Datum]])=3,MONTH(jaar_zip[[#This Row],[Datum]])=10),1,0.8))*jaar_zip[[#This Row],[graaddagen]],"")</f>
        <v>0</v>
      </c>
      <c r="O7890" s="101">
        <f>IF(ISNUMBER(jaar_zip[[#This Row],[etmaaltemperatuur]]),IF(jaar_zip[[#This Row],[etmaaltemperatuur]]&gt;stookgrens,jaar_zip[[#This Row],[etmaaltemperatuur]]-stookgrens,0),"")</f>
        <v>0.10000000000000142</v>
      </c>
    </row>
    <row r="7891" spans="1:15" x14ac:dyDescent="0.25">
      <c r="A7891">
        <v>356</v>
      </c>
      <c r="B7891">
        <v>20240805</v>
      </c>
      <c r="C7891">
        <v>2.5</v>
      </c>
      <c r="D7891">
        <v>19.100000000000001</v>
      </c>
      <c r="E7891">
        <v>2537</v>
      </c>
      <c r="F7891">
        <v>0</v>
      </c>
      <c r="G7891">
        <v>1014.1</v>
      </c>
      <c r="H7891">
        <v>74</v>
      </c>
      <c r="I7891" s="101" t="s">
        <v>40</v>
      </c>
      <c r="J7891" s="1">
        <f>DATEVALUE(RIGHT(jaar_zip[[#This Row],[YYYYMMDD]],2)&amp;"-"&amp;MID(jaar_zip[[#This Row],[YYYYMMDD]],5,2)&amp;"-"&amp;LEFT(jaar_zip[[#This Row],[YYYYMMDD]],4))</f>
        <v>45509</v>
      </c>
      <c r="K7891" s="101" t="str">
        <f>IF(AND(VALUE(MONTH(jaar_zip[[#This Row],[Datum]]))=1,VALUE(WEEKNUM(jaar_zip[[#This Row],[Datum]],21))&gt;51),RIGHT(YEAR(jaar_zip[[#This Row],[Datum]])-1,2),RIGHT(YEAR(jaar_zip[[#This Row],[Datum]]),2))&amp;"-"&amp; TEXT(WEEKNUM(jaar_zip[[#This Row],[Datum]],21),"00")</f>
        <v>24-32</v>
      </c>
      <c r="L7891" s="101">
        <f>MONTH(jaar_zip[[#This Row],[Datum]])</f>
        <v>8</v>
      </c>
      <c r="M7891" s="101">
        <f>IF(ISNUMBER(jaar_zip[[#This Row],[etmaaltemperatuur]]),IF(jaar_zip[[#This Row],[etmaaltemperatuur]]&lt;stookgrens,stookgrens-jaar_zip[[#This Row],[etmaaltemperatuur]],0),"")</f>
        <v>0</v>
      </c>
      <c r="N7891" s="101">
        <f>IF(ISNUMBER(jaar_zip[[#This Row],[graaddagen]]),IF(OR(MONTH(jaar_zip[[#This Row],[Datum]])=1,MONTH(jaar_zip[[#This Row],[Datum]])=2,MONTH(jaar_zip[[#This Row],[Datum]])=11,MONTH(jaar_zip[[#This Row],[Datum]])=12),1.1,IF(OR(MONTH(jaar_zip[[#This Row],[Datum]])=3,MONTH(jaar_zip[[#This Row],[Datum]])=10),1,0.8))*jaar_zip[[#This Row],[graaddagen]],"")</f>
        <v>0</v>
      </c>
      <c r="O7891" s="101">
        <f>IF(ISNUMBER(jaar_zip[[#This Row],[etmaaltemperatuur]]),IF(jaar_zip[[#This Row],[etmaaltemperatuur]]&gt;stookgrens,jaar_zip[[#This Row],[etmaaltemperatuur]]-stookgrens,0),"")</f>
        <v>1.1000000000000014</v>
      </c>
    </row>
    <row r="7892" spans="1:15" x14ac:dyDescent="0.25">
      <c r="A7892">
        <v>356</v>
      </c>
      <c r="B7892">
        <v>20240806</v>
      </c>
      <c r="C7892">
        <v>2.7</v>
      </c>
      <c r="D7892">
        <v>21.8</v>
      </c>
      <c r="E7892">
        <v>2380</v>
      </c>
      <c r="F7892">
        <v>0</v>
      </c>
      <c r="G7892">
        <v>1010.5</v>
      </c>
      <c r="H7892">
        <v>70</v>
      </c>
      <c r="I7892" s="101" t="s">
        <v>40</v>
      </c>
      <c r="J7892" s="1">
        <f>DATEVALUE(RIGHT(jaar_zip[[#This Row],[YYYYMMDD]],2)&amp;"-"&amp;MID(jaar_zip[[#This Row],[YYYYMMDD]],5,2)&amp;"-"&amp;LEFT(jaar_zip[[#This Row],[YYYYMMDD]],4))</f>
        <v>45510</v>
      </c>
      <c r="K7892" s="101" t="str">
        <f>IF(AND(VALUE(MONTH(jaar_zip[[#This Row],[Datum]]))=1,VALUE(WEEKNUM(jaar_zip[[#This Row],[Datum]],21))&gt;51),RIGHT(YEAR(jaar_zip[[#This Row],[Datum]])-1,2),RIGHT(YEAR(jaar_zip[[#This Row],[Datum]]),2))&amp;"-"&amp; TEXT(WEEKNUM(jaar_zip[[#This Row],[Datum]],21),"00")</f>
        <v>24-32</v>
      </c>
      <c r="L7892" s="101">
        <f>MONTH(jaar_zip[[#This Row],[Datum]])</f>
        <v>8</v>
      </c>
      <c r="M7892" s="101">
        <f>IF(ISNUMBER(jaar_zip[[#This Row],[etmaaltemperatuur]]),IF(jaar_zip[[#This Row],[etmaaltemperatuur]]&lt;stookgrens,stookgrens-jaar_zip[[#This Row],[etmaaltemperatuur]],0),"")</f>
        <v>0</v>
      </c>
      <c r="N7892" s="101">
        <f>IF(ISNUMBER(jaar_zip[[#This Row],[graaddagen]]),IF(OR(MONTH(jaar_zip[[#This Row],[Datum]])=1,MONTH(jaar_zip[[#This Row],[Datum]])=2,MONTH(jaar_zip[[#This Row],[Datum]])=11,MONTH(jaar_zip[[#This Row],[Datum]])=12),1.1,IF(OR(MONTH(jaar_zip[[#This Row],[Datum]])=3,MONTH(jaar_zip[[#This Row],[Datum]])=10),1,0.8))*jaar_zip[[#This Row],[graaddagen]],"")</f>
        <v>0</v>
      </c>
      <c r="O7892" s="101">
        <f>IF(ISNUMBER(jaar_zip[[#This Row],[etmaaltemperatuur]]),IF(jaar_zip[[#This Row],[etmaaltemperatuur]]&gt;stookgrens,jaar_zip[[#This Row],[etmaaltemperatuur]]-stookgrens,0),"")</f>
        <v>3.8000000000000007</v>
      </c>
    </row>
    <row r="7893" spans="1:15" x14ac:dyDescent="0.25">
      <c r="A7893">
        <v>356</v>
      </c>
      <c r="B7893">
        <v>20240807</v>
      </c>
      <c r="C7893">
        <v>3.1</v>
      </c>
      <c r="D7893">
        <v>19.2</v>
      </c>
      <c r="E7893">
        <v>1575</v>
      </c>
      <c r="F7893">
        <v>6.3</v>
      </c>
      <c r="G7893">
        <v>1012.6</v>
      </c>
      <c r="H7893">
        <v>74</v>
      </c>
      <c r="I7893" s="101" t="s">
        <v>40</v>
      </c>
      <c r="J7893" s="1">
        <f>DATEVALUE(RIGHT(jaar_zip[[#This Row],[YYYYMMDD]],2)&amp;"-"&amp;MID(jaar_zip[[#This Row],[YYYYMMDD]],5,2)&amp;"-"&amp;LEFT(jaar_zip[[#This Row],[YYYYMMDD]],4))</f>
        <v>45511</v>
      </c>
      <c r="K7893" s="101" t="str">
        <f>IF(AND(VALUE(MONTH(jaar_zip[[#This Row],[Datum]]))=1,VALUE(WEEKNUM(jaar_zip[[#This Row],[Datum]],21))&gt;51),RIGHT(YEAR(jaar_zip[[#This Row],[Datum]])-1,2),RIGHT(YEAR(jaar_zip[[#This Row],[Datum]]),2))&amp;"-"&amp; TEXT(WEEKNUM(jaar_zip[[#This Row],[Datum]],21),"00")</f>
        <v>24-32</v>
      </c>
      <c r="L7893" s="101">
        <f>MONTH(jaar_zip[[#This Row],[Datum]])</f>
        <v>8</v>
      </c>
      <c r="M7893" s="101">
        <f>IF(ISNUMBER(jaar_zip[[#This Row],[etmaaltemperatuur]]),IF(jaar_zip[[#This Row],[etmaaltemperatuur]]&lt;stookgrens,stookgrens-jaar_zip[[#This Row],[etmaaltemperatuur]],0),"")</f>
        <v>0</v>
      </c>
      <c r="N7893" s="101">
        <f>IF(ISNUMBER(jaar_zip[[#This Row],[graaddagen]]),IF(OR(MONTH(jaar_zip[[#This Row],[Datum]])=1,MONTH(jaar_zip[[#This Row],[Datum]])=2,MONTH(jaar_zip[[#This Row],[Datum]])=11,MONTH(jaar_zip[[#This Row],[Datum]])=12),1.1,IF(OR(MONTH(jaar_zip[[#This Row],[Datum]])=3,MONTH(jaar_zip[[#This Row],[Datum]])=10),1,0.8))*jaar_zip[[#This Row],[graaddagen]],"")</f>
        <v>0</v>
      </c>
      <c r="O7893" s="101">
        <f>IF(ISNUMBER(jaar_zip[[#This Row],[etmaaltemperatuur]]),IF(jaar_zip[[#This Row],[etmaaltemperatuur]]&gt;stookgrens,jaar_zip[[#This Row],[etmaaltemperatuur]]-stookgrens,0),"")</f>
        <v>1.1999999999999993</v>
      </c>
    </row>
    <row r="7894" spans="1:15" x14ac:dyDescent="0.25">
      <c r="A7894">
        <v>356</v>
      </c>
      <c r="B7894">
        <v>20240808</v>
      </c>
      <c r="C7894">
        <v>3.9</v>
      </c>
      <c r="D7894">
        <v>20.2</v>
      </c>
      <c r="E7894">
        <v>2290</v>
      </c>
      <c r="F7894">
        <v>0</v>
      </c>
      <c r="G7894">
        <v>1015.3</v>
      </c>
      <c r="H7894">
        <v>67</v>
      </c>
      <c r="I7894" s="101" t="s">
        <v>40</v>
      </c>
      <c r="J7894" s="1">
        <f>DATEVALUE(RIGHT(jaar_zip[[#This Row],[YYYYMMDD]],2)&amp;"-"&amp;MID(jaar_zip[[#This Row],[YYYYMMDD]],5,2)&amp;"-"&amp;LEFT(jaar_zip[[#This Row],[YYYYMMDD]],4))</f>
        <v>45512</v>
      </c>
      <c r="K7894" s="101" t="str">
        <f>IF(AND(VALUE(MONTH(jaar_zip[[#This Row],[Datum]]))=1,VALUE(WEEKNUM(jaar_zip[[#This Row],[Datum]],21))&gt;51),RIGHT(YEAR(jaar_zip[[#This Row],[Datum]])-1,2),RIGHT(YEAR(jaar_zip[[#This Row],[Datum]]),2))&amp;"-"&amp; TEXT(WEEKNUM(jaar_zip[[#This Row],[Datum]],21),"00")</f>
        <v>24-32</v>
      </c>
      <c r="L7894" s="101">
        <f>MONTH(jaar_zip[[#This Row],[Datum]])</f>
        <v>8</v>
      </c>
      <c r="M7894" s="101">
        <f>IF(ISNUMBER(jaar_zip[[#This Row],[etmaaltemperatuur]]),IF(jaar_zip[[#This Row],[etmaaltemperatuur]]&lt;stookgrens,stookgrens-jaar_zip[[#This Row],[etmaaltemperatuur]],0),"")</f>
        <v>0</v>
      </c>
      <c r="N7894" s="101">
        <f>IF(ISNUMBER(jaar_zip[[#This Row],[graaddagen]]),IF(OR(MONTH(jaar_zip[[#This Row],[Datum]])=1,MONTH(jaar_zip[[#This Row],[Datum]])=2,MONTH(jaar_zip[[#This Row],[Datum]])=11,MONTH(jaar_zip[[#This Row],[Datum]])=12),1.1,IF(OR(MONTH(jaar_zip[[#This Row],[Datum]])=3,MONTH(jaar_zip[[#This Row],[Datum]])=10),1,0.8))*jaar_zip[[#This Row],[graaddagen]],"")</f>
        <v>0</v>
      </c>
      <c r="O7894" s="101">
        <f>IF(ISNUMBER(jaar_zip[[#This Row],[etmaaltemperatuur]]),IF(jaar_zip[[#This Row],[etmaaltemperatuur]]&gt;stookgrens,jaar_zip[[#This Row],[etmaaltemperatuur]]-stookgrens,0),"")</f>
        <v>2.1999999999999993</v>
      </c>
    </row>
    <row r="7895" spans="1:15" x14ac:dyDescent="0.25">
      <c r="A7895">
        <v>356</v>
      </c>
      <c r="B7895">
        <v>20240809</v>
      </c>
      <c r="C7895">
        <v>5.5</v>
      </c>
      <c r="D7895">
        <v>20.2</v>
      </c>
      <c r="E7895">
        <v>1354</v>
      </c>
      <c r="F7895">
        <v>0.5</v>
      </c>
      <c r="G7895">
        <v>1014.4</v>
      </c>
      <c r="H7895">
        <v>78</v>
      </c>
      <c r="I7895" s="101" t="s">
        <v>40</v>
      </c>
      <c r="J7895" s="1">
        <f>DATEVALUE(RIGHT(jaar_zip[[#This Row],[YYYYMMDD]],2)&amp;"-"&amp;MID(jaar_zip[[#This Row],[YYYYMMDD]],5,2)&amp;"-"&amp;LEFT(jaar_zip[[#This Row],[YYYYMMDD]],4))</f>
        <v>45513</v>
      </c>
      <c r="K7895" s="101" t="str">
        <f>IF(AND(VALUE(MONTH(jaar_zip[[#This Row],[Datum]]))=1,VALUE(WEEKNUM(jaar_zip[[#This Row],[Datum]],21))&gt;51),RIGHT(YEAR(jaar_zip[[#This Row],[Datum]])-1,2),RIGHT(YEAR(jaar_zip[[#This Row],[Datum]]),2))&amp;"-"&amp; TEXT(WEEKNUM(jaar_zip[[#This Row],[Datum]],21),"00")</f>
        <v>24-32</v>
      </c>
      <c r="L7895" s="101">
        <f>MONTH(jaar_zip[[#This Row],[Datum]])</f>
        <v>8</v>
      </c>
      <c r="M7895" s="101">
        <f>IF(ISNUMBER(jaar_zip[[#This Row],[etmaaltemperatuur]]),IF(jaar_zip[[#This Row],[etmaaltemperatuur]]&lt;stookgrens,stookgrens-jaar_zip[[#This Row],[etmaaltemperatuur]],0),"")</f>
        <v>0</v>
      </c>
      <c r="N7895" s="101">
        <f>IF(ISNUMBER(jaar_zip[[#This Row],[graaddagen]]),IF(OR(MONTH(jaar_zip[[#This Row],[Datum]])=1,MONTH(jaar_zip[[#This Row],[Datum]])=2,MONTH(jaar_zip[[#This Row],[Datum]])=11,MONTH(jaar_zip[[#This Row],[Datum]])=12),1.1,IF(OR(MONTH(jaar_zip[[#This Row],[Datum]])=3,MONTH(jaar_zip[[#This Row],[Datum]])=10),1,0.8))*jaar_zip[[#This Row],[graaddagen]],"")</f>
        <v>0</v>
      </c>
      <c r="O7895" s="101">
        <f>IF(ISNUMBER(jaar_zip[[#This Row],[etmaaltemperatuur]]),IF(jaar_zip[[#This Row],[etmaaltemperatuur]]&gt;stookgrens,jaar_zip[[#This Row],[etmaaltemperatuur]]-stookgrens,0),"")</f>
        <v>2.1999999999999993</v>
      </c>
    </row>
    <row r="7896" spans="1:15" x14ac:dyDescent="0.25">
      <c r="A7896">
        <v>356</v>
      </c>
      <c r="B7896">
        <v>20240810</v>
      </c>
      <c r="C7896">
        <v>4</v>
      </c>
      <c r="D7896">
        <v>19.899999999999999</v>
      </c>
      <c r="E7896">
        <v>2159</v>
      </c>
      <c r="F7896">
        <v>0</v>
      </c>
      <c r="G7896">
        <v>1020</v>
      </c>
      <c r="H7896">
        <v>72</v>
      </c>
      <c r="I7896" s="101" t="s">
        <v>40</v>
      </c>
      <c r="J7896" s="1">
        <f>DATEVALUE(RIGHT(jaar_zip[[#This Row],[YYYYMMDD]],2)&amp;"-"&amp;MID(jaar_zip[[#This Row],[YYYYMMDD]],5,2)&amp;"-"&amp;LEFT(jaar_zip[[#This Row],[YYYYMMDD]],4))</f>
        <v>45514</v>
      </c>
      <c r="K7896" s="101" t="str">
        <f>IF(AND(VALUE(MONTH(jaar_zip[[#This Row],[Datum]]))=1,VALUE(WEEKNUM(jaar_zip[[#This Row],[Datum]],21))&gt;51),RIGHT(YEAR(jaar_zip[[#This Row],[Datum]])-1,2),RIGHT(YEAR(jaar_zip[[#This Row],[Datum]]),2))&amp;"-"&amp; TEXT(WEEKNUM(jaar_zip[[#This Row],[Datum]],21),"00")</f>
        <v>24-32</v>
      </c>
      <c r="L7896" s="101">
        <f>MONTH(jaar_zip[[#This Row],[Datum]])</f>
        <v>8</v>
      </c>
      <c r="M7896" s="101">
        <f>IF(ISNUMBER(jaar_zip[[#This Row],[etmaaltemperatuur]]),IF(jaar_zip[[#This Row],[etmaaltemperatuur]]&lt;stookgrens,stookgrens-jaar_zip[[#This Row],[etmaaltemperatuur]],0),"")</f>
        <v>0</v>
      </c>
      <c r="N7896" s="101">
        <f>IF(ISNUMBER(jaar_zip[[#This Row],[graaddagen]]),IF(OR(MONTH(jaar_zip[[#This Row],[Datum]])=1,MONTH(jaar_zip[[#This Row],[Datum]])=2,MONTH(jaar_zip[[#This Row],[Datum]])=11,MONTH(jaar_zip[[#This Row],[Datum]])=12),1.1,IF(OR(MONTH(jaar_zip[[#This Row],[Datum]])=3,MONTH(jaar_zip[[#This Row],[Datum]])=10),1,0.8))*jaar_zip[[#This Row],[graaddagen]],"")</f>
        <v>0</v>
      </c>
      <c r="O7896" s="101">
        <f>IF(ISNUMBER(jaar_zip[[#This Row],[etmaaltemperatuur]]),IF(jaar_zip[[#This Row],[etmaaltemperatuur]]&gt;stookgrens,jaar_zip[[#This Row],[etmaaltemperatuur]]-stookgrens,0),"")</f>
        <v>1.8999999999999986</v>
      </c>
    </row>
    <row r="7897" spans="1:15" x14ac:dyDescent="0.25">
      <c r="A7897">
        <v>356</v>
      </c>
      <c r="B7897">
        <v>20240811</v>
      </c>
      <c r="C7897">
        <v>1.5</v>
      </c>
      <c r="D7897">
        <v>21.4</v>
      </c>
      <c r="E7897">
        <v>2373</v>
      </c>
      <c r="F7897">
        <v>0</v>
      </c>
      <c r="G7897">
        <v>1020.6</v>
      </c>
      <c r="H7897">
        <v>70</v>
      </c>
      <c r="I7897" s="101" t="s">
        <v>40</v>
      </c>
      <c r="J7897" s="1">
        <f>DATEVALUE(RIGHT(jaar_zip[[#This Row],[YYYYMMDD]],2)&amp;"-"&amp;MID(jaar_zip[[#This Row],[YYYYMMDD]],5,2)&amp;"-"&amp;LEFT(jaar_zip[[#This Row],[YYYYMMDD]],4))</f>
        <v>45515</v>
      </c>
      <c r="K7897" s="101" t="str">
        <f>IF(AND(VALUE(MONTH(jaar_zip[[#This Row],[Datum]]))=1,VALUE(WEEKNUM(jaar_zip[[#This Row],[Datum]],21))&gt;51),RIGHT(YEAR(jaar_zip[[#This Row],[Datum]])-1,2),RIGHT(YEAR(jaar_zip[[#This Row],[Datum]]),2))&amp;"-"&amp; TEXT(WEEKNUM(jaar_zip[[#This Row],[Datum]],21),"00")</f>
        <v>24-32</v>
      </c>
      <c r="L7897" s="101">
        <f>MONTH(jaar_zip[[#This Row],[Datum]])</f>
        <v>8</v>
      </c>
      <c r="M7897" s="101">
        <f>IF(ISNUMBER(jaar_zip[[#This Row],[etmaaltemperatuur]]),IF(jaar_zip[[#This Row],[etmaaltemperatuur]]&lt;stookgrens,stookgrens-jaar_zip[[#This Row],[etmaaltemperatuur]],0),"")</f>
        <v>0</v>
      </c>
      <c r="N7897" s="101">
        <f>IF(ISNUMBER(jaar_zip[[#This Row],[graaddagen]]),IF(OR(MONTH(jaar_zip[[#This Row],[Datum]])=1,MONTH(jaar_zip[[#This Row],[Datum]])=2,MONTH(jaar_zip[[#This Row],[Datum]])=11,MONTH(jaar_zip[[#This Row],[Datum]])=12),1.1,IF(OR(MONTH(jaar_zip[[#This Row],[Datum]])=3,MONTH(jaar_zip[[#This Row],[Datum]])=10),1,0.8))*jaar_zip[[#This Row],[graaddagen]],"")</f>
        <v>0</v>
      </c>
      <c r="O7897" s="101">
        <f>IF(ISNUMBER(jaar_zip[[#This Row],[etmaaltemperatuur]]),IF(jaar_zip[[#This Row],[etmaaltemperatuur]]&gt;stookgrens,jaar_zip[[#This Row],[etmaaltemperatuur]]-stookgrens,0),"")</f>
        <v>3.3999999999999986</v>
      </c>
    </row>
    <row r="7898" spans="1:15" x14ac:dyDescent="0.25">
      <c r="A7898">
        <v>356</v>
      </c>
      <c r="B7898">
        <v>20240812</v>
      </c>
      <c r="C7898">
        <v>3.5</v>
      </c>
      <c r="D7898">
        <v>24.1</v>
      </c>
      <c r="E7898">
        <v>2364</v>
      </c>
      <c r="F7898">
        <v>0</v>
      </c>
      <c r="G7898">
        <v>1011.2</v>
      </c>
      <c r="H7898">
        <v>70</v>
      </c>
      <c r="I7898" s="101" t="s">
        <v>40</v>
      </c>
      <c r="J7898" s="1">
        <f>DATEVALUE(RIGHT(jaar_zip[[#This Row],[YYYYMMDD]],2)&amp;"-"&amp;MID(jaar_zip[[#This Row],[YYYYMMDD]],5,2)&amp;"-"&amp;LEFT(jaar_zip[[#This Row],[YYYYMMDD]],4))</f>
        <v>45516</v>
      </c>
      <c r="K7898" s="101" t="str">
        <f>IF(AND(VALUE(MONTH(jaar_zip[[#This Row],[Datum]]))=1,VALUE(WEEKNUM(jaar_zip[[#This Row],[Datum]],21))&gt;51),RIGHT(YEAR(jaar_zip[[#This Row],[Datum]])-1,2),RIGHT(YEAR(jaar_zip[[#This Row],[Datum]]),2))&amp;"-"&amp; TEXT(WEEKNUM(jaar_zip[[#This Row],[Datum]],21),"00")</f>
        <v>24-33</v>
      </c>
      <c r="L7898" s="101">
        <f>MONTH(jaar_zip[[#This Row],[Datum]])</f>
        <v>8</v>
      </c>
      <c r="M7898" s="101">
        <f>IF(ISNUMBER(jaar_zip[[#This Row],[etmaaltemperatuur]]),IF(jaar_zip[[#This Row],[etmaaltemperatuur]]&lt;stookgrens,stookgrens-jaar_zip[[#This Row],[etmaaltemperatuur]],0),"")</f>
        <v>0</v>
      </c>
      <c r="N7898" s="101">
        <f>IF(ISNUMBER(jaar_zip[[#This Row],[graaddagen]]),IF(OR(MONTH(jaar_zip[[#This Row],[Datum]])=1,MONTH(jaar_zip[[#This Row],[Datum]])=2,MONTH(jaar_zip[[#This Row],[Datum]])=11,MONTH(jaar_zip[[#This Row],[Datum]])=12),1.1,IF(OR(MONTH(jaar_zip[[#This Row],[Datum]])=3,MONTH(jaar_zip[[#This Row],[Datum]])=10),1,0.8))*jaar_zip[[#This Row],[graaddagen]],"")</f>
        <v>0</v>
      </c>
      <c r="O7898" s="101">
        <f>IF(ISNUMBER(jaar_zip[[#This Row],[etmaaltemperatuur]]),IF(jaar_zip[[#This Row],[etmaaltemperatuur]]&gt;stookgrens,jaar_zip[[#This Row],[etmaaltemperatuur]]-stookgrens,0),"")</f>
        <v>6.1000000000000014</v>
      </c>
    </row>
    <row r="7899" spans="1:15" x14ac:dyDescent="0.25">
      <c r="A7899">
        <v>356</v>
      </c>
      <c r="B7899">
        <v>20240813</v>
      </c>
      <c r="C7899">
        <v>2.5</v>
      </c>
      <c r="D7899">
        <v>23.9</v>
      </c>
      <c r="E7899">
        <v>2137</v>
      </c>
      <c r="F7899">
        <v>1.5</v>
      </c>
      <c r="G7899">
        <v>1009.2</v>
      </c>
      <c r="H7899">
        <v>79</v>
      </c>
      <c r="I7899" s="101" t="s">
        <v>40</v>
      </c>
      <c r="J7899" s="1">
        <f>DATEVALUE(RIGHT(jaar_zip[[#This Row],[YYYYMMDD]],2)&amp;"-"&amp;MID(jaar_zip[[#This Row],[YYYYMMDD]],5,2)&amp;"-"&amp;LEFT(jaar_zip[[#This Row],[YYYYMMDD]],4))</f>
        <v>45517</v>
      </c>
      <c r="K7899" s="101" t="str">
        <f>IF(AND(VALUE(MONTH(jaar_zip[[#This Row],[Datum]]))=1,VALUE(WEEKNUM(jaar_zip[[#This Row],[Datum]],21))&gt;51),RIGHT(YEAR(jaar_zip[[#This Row],[Datum]])-1,2),RIGHT(YEAR(jaar_zip[[#This Row],[Datum]]),2))&amp;"-"&amp; TEXT(WEEKNUM(jaar_zip[[#This Row],[Datum]],21),"00")</f>
        <v>24-33</v>
      </c>
      <c r="L7899" s="101">
        <f>MONTH(jaar_zip[[#This Row],[Datum]])</f>
        <v>8</v>
      </c>
      <c r="M7899" s="101">
        <f>IF(ISNUMBER(jaar_zip[[#This Row],[etmaaltemperatuur]]),IF(jaar_zip[[#This Row],[etmaaltemperatuur]]&lt;stookgrens,stookgrens-jaar_zip[[#This Row],[etmaaltemperatuur]],0),"")</f>
        <v>0</v>
      </c>
      <c r="N7899" s="101">
        <f>IF(ISNUMBER(jaar_zip[[#This Row],[graaddagen]]),IF(OR(MONTH(jaar_zip[[#This Row],[Datum]])=1,MONTH(jaar_zip[[#This Row],[Datum]])=2,MONTH(jaar_zip[[#This Row],[Datum]])=11,MONTH(jaar_zip[[#This Row],[Datum]])=12),1.1,IF(OR(MONTH(jaar_zip[[#This Row],[Datum]])=3,MONTH(jaar_zip[[#This Row],[Datum]])=10),1,0.8))*jaar_zip[[#This Row],[graaddagen]],"")</f>
        <v>0</v>
      </c>
      <c r="O7899" s="101">
        <f>IF(ISNUMBER(jaar_zip[[#This Row],[etmaaltemperatuur]]),IF(jaar_zip[[#This Row],[etmaaltemperatuur]]&gt;stookgrens,jaar_zip[[#This Row],[etmaaltemperatuur]]-stookgrens,0),"")</f>
        <v>5.8999999999999986</v>
      </c>
    </row>
    <row r="7900" spans="1:15" x14ac:dyDescent="0.25">
      <c r="A7900">
        <v>356</v>
      </c>
      <c r="B7900">
        <v>20240814</v>
      </c>
      <c r="C7900">
        <v>2</v>
      </c>
      <c r="D7900">
        <v>20.399999999999999</v>
      </c>
      <c r="E7900">
        <v>924</v>
      </c>
      <c r="F7900">
        <v>0</v>
      </c>
      <c r="G7900">
        <v>1012.3</v>
      </c>
      <c r="H7900">
        <v>88</v>
      </c>
      <c r="I7900" s="101" t="s">
        <v>40</v>
      </c>
      <c r="J7900" s="1">
        <f>DATEVALUE(RIGHT(jaar_zip[[#This Row],[YYYYMMDD]],2)&amp;"-"&amp;MID(jaar_zip[[#This Row],[YYYYMMDD]],5,2)&amp;"-"&amp;LEFT(jaar_zip[[#This Row],[YYYYMMDD]],4))</f>
        <v>45518</v>
      </c>
      <c r="K7900" s="101" t="str">
        <f>IF(AND(VALUE(MONTH(jaar_zip[[#This Row],[Datum]]))=1,VALUE(WEEKNUM(jaar_zip[[#This Row],[Datum]],21))&gt;51),RIGHT(YEAR(jaar_zip[[#This Row],[Datum]])-1,2),RIGHT(YEAR(jaar_zip[[#This Row],[Datum]]),2))&amp;"-"&amp; TEXT(WEEKNUM(jaar_zip[[#This Row],[Datum]],21),"00")</f>
        <v>24-33</v>
      </c>
      <c r="L7900" s="101">
        <f>MONTH(jaar_zip[[#This Row],[Datum]])</f>
        <v>8</v>
      </c>
      <c r="M7900" s="101">
        <f>IF(ISNUMBER(jaar_zip[[#This Row],[etmaaltemperatuur]]),IF(jaar_zip[[#This Row],[etmaaltemperatuur]]&lt;stookgrens,stookgrens-jaar_zip[[#This Row],[etmaaltemperatuur]],0),"")</f>
        <v>0</v>
      </c>
      <c r="N7900" s="101">
        <f>IF(ISNUMBER(jaar_zip[[#This Row],[graaddagen]]),IF(OR(MONTH(jaar_zip[[#This Row],[Datum]])=1,MONTH(jaar_zip[[#This Row],[Datum]])=2,MONTH(jaar_zip[[#This Row],[Datum]])=11,MONTH(jaar_zip[[#This Row],[Datum]])=12),1.1,IF(OR(MONTH(jaar_zip[[#This Row],[Datum]])=3,MONTH(jaar_zip[[#This Row],[Datum]])=10),1,0.8))*jaar_zip[[#This Row],[graaddagen]],"")</f>
        <v>0</v>
      </c>
      <c r="O7900" s="101">
        <f>IF(ISNUMBER(jaar_zip[[#This Row],[etmaaltemperatuur]]),IF(jaar_zip[[#This Row],[etmaaltemperatuur]]&gt;stookgrens,jaar_zip[[#This Row],[etmaaltemperatuur]]-stookgrens,0),"")</f>
        <v>2.3999999999999986</v>
      </c>
    </row>
    <row r="7901" spans="1:15" x14ac:dyDescent="0.25">
      <c r="A7901">
        <v>356</v>
      </c>
      <c r="B7901">
        <v>20240815</v>
      </c>
      <c r="C7901">
        <v>3.9</v>
      </c>
      <c r="D7901">
        <v>20.7</v>
      </c>
      <c r="E7901">
        <v>1964</v>
      </c>
      <c r="F7901">
        <v>0</v>
      </c>
      <c r="G7901">
        <v>1015.6</v>
      </c>
      <c r="H7901">
        <v>76</v>
      </c>
      <c r="I7901" s="101" t="s">
        <v>40</v>
      </c>
      <c r="J7901" s="1">
        <f>DATEVALUE(RIGHT(jaar_zip[[#This Row],[YYYYMMDD]],2)&amp;"-"&amp;MID(jaar_zip[[#This Row],[YYYYMMDD]],5,2)&amp;"-"&amp;LEFT(jaar_zip[[#This Row],[YYYYMMDD]],4))</f>
        <v>45519</v>
      </c>
      <c r="K7901" s="101" t="str">
        <f>IF(AND(VALUE(MONTH(jaar_zip[[#This Row],[Datum]]))=1,VALUE(WEEKNUM(jaar_zip[[#This Row],[Datum]],21))&gt;51),RIGHT(YEAR(jaar_zip[[#This Row],[Datum]])-1,2),RIGHT(YEAR(jaar_zip[[#This Row],[Datum]]),2))&amp;"-"&amp; TEXT(WEEKNUM(jaar_zip[[#This Row],[Datum]],21),"00")</f>
        <v>24-33</v>
      </c>
      <c r="L7901" s="101">
        <f>MONTH(jaar_zip[[#This Row],[Datum]])</f>
        <v>8</v>
      </c>
      <c r="M7901" s="101">
        <f>IF(ISNUMBER(jaar_zip[[#This Row],[etmaaltemperatuur]]),IF(jaar_zip[[#This Row],[etmaaltemperatuur]]&lt;stookgrens,stookgrens-jaar_zip[[#This Row],[etmaaltemperatuur]],0),"")</f>
        <v>0</v>
      </c>
      <c r="N7901" s="101">
        <f>IF(ISNUMBER(jaar_zip[[#This Row],[graaddagen]]),IF(OR(MONTH(jaar_zip[[#This Row],[Datum]])=1,MONTH(jaar_zip[[#This Row],[Datum]])=2,MONTH(jaar_zip[[#This Row],[Datum]])=11,MONTH(jaar_zip[[#This Row],[Datum]])=12),1.1,IF(OR(MONTH(jaar_zip[[#This Row],[Datum]])=3,MONTH(jaar_zip[[#This Row],[Datum]])=10),1,0.8))*jaar_zip[[#This Row],[graaddagen]],"")</f>
        <v>0</v>
      </c>
      <c r="O7901" s="101">
        <f>IF(ISNUMBER(jaar_zip[[#This Row],[etmaaltemperatuur]]),IF(jaar_zip[[#This Row],[etmaaltemperatuur]]&gt;stookgrens,jaar_zip[[#This Row],[etmaaltemperatuur]]-stookgrens,0),"")</f>
        <v>2.6999999999999993</v>
      </c>
    </row>
    <row r="7902" spans="1:15" x14ac:dyDescent="0.25">
      <c r="A7902">
        <v>356</v>
      </c>
      <c r="B7902">
        <v>20240816</v>
      </c>
      <c r="C7902">
        <v>3.4</v>
      </c>
      <c r="D7902">
        <v>19.8</v>
      </c>
      <c r="E7902">
        <v>642</v>
      </c>
      <c r="F7902">
        <v>3.2</v>
      </c>
      <c r="G7902">
        <v>1014.4</v>
      </c>
      <c r="H7902">
        <v>87</v>
      </c>
      <c r="I7902" s="101" t="s">
        <v>40</v>
      </c>
      <c r="J7902" s="1">
        <f>DATEVALUE(RIGHT(jaar_zip[[#This Row],[YYYYMMDD]],2)&amp;"-"&amp;MID(jaar_zip[[#This Row],[YYYYMMDD]],5,2)&amp;"-"&amp;LEFT(jaar_zip[[#This Row],[YYYYMMDD]],4))</f>
        <v>45520</v>
      </c>
      <c r="K7902" s="101" t="str">
        <f>IF(AND(VALUE(MONTH(jaar_zip[[#This Row],[Datum]]))=1,VALUE(WEEKNUM(jaar_zip[[#This Row],[Datum]],21))&gt;51),RIGHT(YEAR(jaar_zip[[#This Row],[Datum]])-1,2),RIGHT(YEAR(jaar_zip[[#This Row],[Datum]]),2))&amp;"-"&amp; TEXT(WEEKNUM(jaar_zip[[#This Row],[Datum]],21),"00")</f>
        <v>24-33</v>
      </c>
      <c r="L7902" s="101">
        <f>MONTH(jaar_zip[[#This Row],[Datum]])</f>
        <v>8</v>
      </c>
      <c r="M7902" s="101">
        <f>IF(ISNUMBER(jaar_zip[[#This Row],[etmaaltemperatuur]]),IF(jaar_zip[[#This Row],[etmaaltemperatuur]]&lt;stookgrens,stookgrens-jaar_zip[[#This Row],[etmaaltemperatuur]],0),"")</f>
        <v>0</v>
      </c>
      <c r="N7902" s="101">
        <f>IF(ISNUMBER(jaar_zip[[#This Row],[graaddagen]]),IF(OR(MONTH(jaar_zip[[#This Row],[Datum]])=1,MONTH(jaar_zip[[#This Row],[Datum]])=2,MONTH(jaar_zip[[#This Row],[Datum]])=11,MONTH(jaar_zip[[#This Row],[Datum]])=12),1.1,IF(OR(MONTH(jaar_zip[[#This Row],[Datum]])=3,MONTH(jaar_zip[[#This Row],[Datum]])=10),1,0.8))*jaar_zip[[#This Row],[graaddagen]],"")</f>
        <v>0</v>
      </c>
      <c r="O7902" s="101">
        <f>IF(ISNUMBER(jaar_zip[[#This Row],[etmaaltemperatuur]]),IF(jaar_zip[[#This Row],[etmaaltemperatuur]]&gt;stookgrens,jaar_zip[[#This Row],[etmaaltemperatuur]]-stookgrens,0),"")</f>
        <v>1.8000000000000007</v>
      </c>
    </row>
    <row r="7903" spans="1:15" x14ac:dyDescent="0.25">
      <c r="A7903">
        <v>356</v>
      </c>
      <c r="B7903">
        <v>20240817</v>
      </c>
      <c r="C7903">
        <v>1.6</v>
      </c>
      <c r="D7903">
        <v>19</v>
      </c>
      <c r="E7903">
        <v>2271</v>
      </c>
      <c r="F7903">
        <v>0.4</v>
      </c>
      <c r="G7903">
        <v>1012.9</v>
      </c>
      <c r="H7903">
        <v>71</v>
      </c>
      <c r="I7903" s="101" t="s">
        <v>40</v>
      </c>
      <c r="J7903" s="1">
        <f>DATEVALUE(RIGHT(jaar_zip[[#This Row],[YYYYMMDD]],2)&amp;"-"&amp;MID(jaar_zip[[#This Row],[YYYYMMDD]],5,2)&amp;"-"&amp;LEFT(jaar_zip[[#This Row],[YYYYMMDD]],4))</f>
        <v>45521</v>
      </c>
      <c r="K7903" s="101" t="str">
        <f>IF(AND(VALUE(MONTH(jaar_zip[[#This Row],[Datum]]))=1,VALUE(WEEKNUM(jaar_zip[[#This Row],[Datum]],21))&gt;51),RIGHT(YEAR(jaar_zip[[#This Row],[Datum]])-1,2),RIGHT(YEAR(jaar_zip[[#This Row],[Datum]]),2))&amp;"-"&amp; TEXT(WEEKNUM(jaar_zip[[#This Row],[Datum]],21),"00")</f>
        <v>24-33</v>
      </c>
      <c r="L7903" s="101">
        <f>MONTH(jaar_zip[[#This Row],[Datum]])</f>
        <v>8</v>
      </c>
      <c r="M7903" s="101">
        <f>IF(ISNUMBER(jaar_zip[[#This Row],[etmaaltemperatuur]]),IF(jaar_zip[[#This Row],[etmaaltemperatuur]]&lt;stookgrens,stookgrens-jaar_zip[[#This Row],[etmaaltemperatuur]],0),"")</f>
        <v>0</v>
      </c>
      <c r="N7903" s="101">
        <f>IF(ISNUMBER(jaar_zip[[#This Row],[graaddagen]]),IF(OR(MONTH(jaar_zip[[#This Row],[Datum]])=1,MONTH(jaar_zip[[#This Row],[Datum]])=2,MONTH(jaar_zip[[#This Row],[Datum]])=11,MONTH(jaar_zip[[#This Row],[Datum]])=12),1.1,IF(OR(MONTH(jaar_zip[[#This Row],[Datum]])=3,MONTH(jaar_zip[[#This Row],[Datum]])=10),1,0.8))*jaar_zip[[#This Row],[graaddagen]],"")</f>
        <v>0</v>
      </c>
      <c r="O7903" s="101">
        <f>IF(ISNUMBER(jaar_zip[[#This Row],[etmaaltemperatuur]]),IF(jaar_zip[[#This Row],[etmaaltemperatuur]]&gt;stookgrens,jaar_zip[[#This Row],[etmaaltemperatuur]]-stookgrens,0),"")</f>
        <v>1</v>
      </c>
    </row>
    <row r="7904" spans="1:15" x14ac:dyDescent="0.25">
      <c r="A7904">
        <v>356</v>
      </c>
      <c r="B7904">
        <v>20240818</v>
      </c>
      <c r="C7904">
        <v>2.2999999999999998</v>
      </c>
      <c r="D7904">
        <v>17.5</v>
      </c>
      <c r="E7904">
        <v>1752</v>
      </c>
      <c r="F7904">
        <v>0</v>
      </c>
      <c r="G7904">
        <v>1013.2</v>
      </c>
      <c r="H7904">
        <v>76</v>
      </c>
      <c r="I7904" s="101" t="s">
        <v>40</v>
      </c>
      <c r="J7904" s="1">
        <f>DATEVALUE(RIGHT(jaar_zip[[#This Row],[YYYYMMDD]],2)&amp;"-"&amp;MID(jaar_zip[[#This Row],[YYYYMMDD]],5,2)&amp;"-"&amp;LEFT(jaar_zip[[#This Row],[YYYYMMDD]],4))</f>
        <v>45522</v>
      </c>
      <c r="K7904" s="101" t="str">
        <f>IF(AND(VALUE(MONTH(jaar_zip[[#This Row],[Datum]]))=1,VALUE(WEEKNUM(jaar_zip[[#This Row],[Datum]],21))&gt;51),RIGHT(YEAR(jaar_zip[[#This Row],[Datum]])-1,2),RIGHT(YEAR(jaar_zip[[#This Row],[Datum]]),2))&amp;"-"&amp; TEXT(WEEKNUM(jaar_zip[[#This Row],[Datum]],21),"00")</f>
        <v>24-33</v>
      </c>
      <c r="L7904" s="101">
        <f>MONTH(jaar_zip[[#This Row],[Datum]])</f>
        <v>8</v>
      </c>
      <c r="M7904" s="101">
        <f>IF(ISNUMBER(jaar_zip[[#This Row],[etmaaltemperatuur]]),IF(jaar_zip[[#This Row],[etmaaltemperatuur]]&lt;stookgrens,stookgrens-jaar_zip[[#This Row],[etmaaltemperatuur]],0),"")</f>
        <v>0.5</v>
      </c>
      <c r="N7904" s="101">
        <f>IF(ISNUMBER(jaar_zip[[#This Row],[graaddagen]]),IF(OR(MONTH(jaar_zip[[#This Row],[Datum]])=1,MONTH(jaar_zip[[#This Row],[Datum]])=2,MONTH(jaar_zip[[#This Row],[Datum]])=11,MONTH(jaar_zip[[#This Row],[Datum]])=12),1.1,IF(OR(MONTH(jaar_zip[[#This Row],[Datum]])=3,MONTH(jaar_zip[[#This Row],[Datum]])=10),1,0.8))*jaar_zip[[#This Row],[graaddagen]],"")</f>
        <v>0.4</v>
      </c>
      <c r="O7904" s="101">
        <f>IF(ISNUMBER(jaar_zip[[#This Row],[etmaaltemperatuur]]),IF(jaar_zip[[#This Row],[etmaaltemperatuur]]&gt;stookgrens,jaar_zip[[#This Row],[etmaaltemperatuur]]-stookgrens,0),"")</f>
        <v>0</v>
      </c>
    </row>
    <row r="7905" spans="1:15" x14ac:dyDescent="0.25">
      <c r="A7905">
        <v>356</v>
      </c>
      <c r="B7905">
        <v>20240819</v>
      </c>
      <c r="C7905">
        <v>2.2000000000000002</v>
      </c>
      <c r="D7905">
        <v>17.2</v>
      </c>
      <c r="E7905">
        <v>2014</v>
      </c>
      <c r="F7905">
        <v>0</v>
      </c>
      <c r="G7905">
        <v>1017.3</v>
      </c>
      <c r="H7905">
        <v>73</v>
      </c>
      <c r="I7905" s="101" t="s">
        <v>40</v>
      </c>
      <c r="J7905" s="1">
        <f>DATEVALUE(RIGHT(jaar_zip[[#This Row],[YYYYMMDD]],2)&amp;"-"&amp;MID(jaar_zip[[#This Row],[YYYYMMDD]],5,2)&amp;"-"&amp;LEFT(jaar_zip[[#This Row],[YYYYMMDD]],4))</f>
        <v>45523</v>
      </c>
      <c r="K7905" s="101" t="str">
        <f>IF(AND(VALUE(MONTH(jaar_zip[[#This Row],[Datum]]))=1,VALUE(WEEKNUM(jaar_zip[[#This Row],[Datum]],21))&gt;51),RIGHT(YEAR(jaar_zip[[#This Row],[Datum]])-1,2),RIGHT(YEAR(jaar_zip[[#This Row],[Datum]]),2))&amp;"-"&amp; TEXT(WEEKNUM(jaar_zip[[#This Row],[Datum]],21),"00")</f>
        <v>24-34</v>
      </c>
      <c r="L7905" s="101">
        <f>MONTH(jaar_zip[[#This Row],[Datum]])</f>
        <v>8</v>
      </c>
      <c r="M7905" s="101">
        <f>IF(ISNUMBER(jaar_zip[[#This Row],[etmaaltemperatuur]]),IF(jaar_zip[[#This Row],[etmaaltemperatuur]]&lt;stookgrens,stookgrens-jaar_zip[[#This Row],[etmaaltemperatuur]],0),"")</f>
        <v>0.80000000000000071</v>
      </c>
      <c r="N7905" s="101">
        <f>IF(ISNUMBER(jaar_zip[[#This Row],[graaddagen]]),IF(OR(MONTH(jaar_zip[[#This Row],[Datum]])=1,MONTH(jaar_zip[[#This Row],[Datum]])=2,MONTH(jaar_zip[[#This Row],[Datum]])=11,MONTH(jaar_zip[[#This Row],[Datum]])=12),1.1,IF(OR(MONTH(jaar_zip[[#This Row],[Datum]])=3,MONTH(jaar_zip[[#This Row],[Datum]])=10),1,0.8))*jaar_zip[[#This Row],[graaddagen]],"")</f>
        <v>0.64000000000000057</v>
      </c>
      <c r="O7905" s="101">
        <f>IF(ISNUMBER(jaar_zip[[#This Row],[etmaaltemperatuur]]),IF(jaar_zip[[#This Row],[etmaaltemperatuur]]&gt;stookgrens,jaar_zip[[#This Row],[etmaaltemperatuur]]-stookgrens,0),"")</f>
        <v>0</v>
      </c>
    </row>
    <row r="7906" spans="1:15" x14ac:dyDescent="0.25">
      <c r="A7906">
        <v>356</v>
      </c>
      <c r="B7906">
        <v>20240820</v>
      </c>
      <c r="C7906">
        <v>3.4</v>
      </c>
      <c r="D7906">
        <v>17.600000000000001</v>
      </c>
      <c r="E7906">
        <v>1323</v>
      </c>
      <c r="F7906">
        <v>16.2</v>
      </c>
      <c r="G7906">
        <v>1011.1</v>
      </c>
      <c r="H7906">
        <v>83</v>
      </c>
      <c r="I7906" s="101" t="s">
        <v>40</v>
      </c>
      <c r="J7906" s="1">
        <f>DATEVALUE(RIGHT(jaar_zip[[#This Row],[YYYYMMDD]],2)&amp;"-"&amp;MID(jaar_zip[[#This Row],[YYYYMMDD]],5,2)&amp;"-"&amp;LEFT(jaar_zip[[#This Row],[YYYYMMDD]],4))</f>
        <v>45524</v>
      </c>
      <c r="K7906" s="101" t="str">
        <f>IF(AND(VALUE(MONTH(jaar_zip[[#This Row],[Datum]]))=1,VALUE(WEEKNUM(jaar_zip[[#This Row],[Datum]],21))&gt;51),RIGHT(YEAR(jaar_zip[[#This Row],[Datum]])-1,2),RIGHT(YEAR(jaar_zip[[#This Row],[Datum]]),2))&amp;"-"&amp; TEXT(WEEKNUM(jaar_zip[[#This Row],[Datum]],21),"00")</f>
        <v>24-34</v>
      </c>
      <c r="L7906" s="101">
        <f>MONTH(jaar_zip[[#This Row],[Datum]])</f>
        <v>8</v>
      </c>
      <c r="M7906" s="101">
        <f>IF(ISNUMBER(jaar_zip[[#This Row],[etmaaltemperatuur]]),IF(jaar_zip[[#This Row],[etmaaltemperatuur]]&lt;stookgrens,stookgrens-jaar_zip[[#This Row],[etmaaltemperatuur]],0),"")</f>
        <v>0.39999999999999858</v>
      </c>
      <c r="N7906" s="101">
        <f>IF(ISNUMBER(jaar_zip[[#This Row],[graaddagen]]),IF(OR(MONTH(jaar_zip[[#This Row],[Datum]])=1,MONTH(jaar_zip[[#This Row],[Datum]])=2,MONTH(jaar_zip[[#This Row],[Datum]])=11,MONTH(jaar_zip[[#This Row],[Datum]])=12),1.1,IF(OR(MONTH(jaar_zip[[#This Row],[Datum]])=3,MONTH(jaar_zip[[#This Row],[Datum]])=10),1,0.8))*jaar_zip[[#This Row],[graaddagen]],"")</f>
        <v>0.3199999999999989</v>
      </c>
      <c r="O7906" s="101">
        <f>IF(ISNUMBER(jaar_zip[[#This Row],[etmaaltemperatuur]]),IF(jaar_zip[[#This Row],[etmaaltemperatuur]]&gt;stookgrens,jaar_zip[[#This Row],[etmaaltemperatuur]]-stookgrens,0),"")</f>
        <v>0</v>
      </c>
    </row>
    <row r="7907" spans="1:15" x14ac:dyDescent="0.25">
      <c r="A7907">
        <v>356</v>
      </c>
      <c r="B7907">
        <v>20240821</v>
      </c>
      <c r="C7907">
        <v>4.8</v>
      </c>
      <c r="D7907">
        <v>15.7</v>
      </c>
      <c r="E7907">
        <v>1961</v>
      </c>
      <c r="F7907">
        <v>0</v>
      </c>
      <c r="G7907">
        <v>1016.1</v>
      </c>
      <c r="H7907">
        <v>71</v>
      </c>
      <c r="I7907" s="101" t="s">
        <v>40</v>
      </c>
      <c r="J7907" s="1">
        <f>DATEVALUE(RIGHT(jaar_zip[[#This Row],[YYYYMMDD]],2)&amp;"-"&amp;MID(jaar_zip[[#This Row],[YYYYMMDD]],5,2)&amp;"-"&amp;LEFT(jaar_zip[[#This Row],[YYYYMMDD]],4))</f>
        <v>45525</v>
      </c>
      <c r="K7907" s="101" t="str">
        <f>IF(AND(VALUE(MONTH(jaar_zip[[#This Row],[Datum]]))=1,VALUE(WEEKNUM(jaar_zip[[#This Row],[Datum]],21))&gt;51),RIGHT(YEAR(jaar_zip[[#This Row],[Datum]])-1,2),RIGHT(YEAR(jaar_zip[[#This Row],[Datum]]),2))&amp;"-"&amp; TEXT(WEEKNUM(jaar_zip[[#This Row],[Datum]],21),"00")</f>
        <v>24-34</v>
      </c>
      <c r="L7907" s="101">
        <f>MONTH(jaar_zip[[#This Row],[Datum]])</f>
        <v>8</v>
      </c>
      <c r="M7907" s="101">
        <f>IF(ISNUMBER(jaar_zip[[#This Row],[etmaaltemperatuur]]),IF(jaar_zip[[#This Row],[etmaaltemperatuur]]&lt;stookgrens,stookgrens-jaar_zip[[#This Row],[etmaaltemperatuur]],0),"")</f>
        <v>2.3000000000000007</v>
      </c>
      <c r="N7907" s="101">
        <f>IF(ISNUMBER(jaar_zip[[#This Row],[graaddagen]]),IF(OR(MONTH(jaar_zip[[#This Row],[Datum]])=1,MONTH(jaar_zip[[#This Row],[Datum]])=2,MONTH(jaar_zip[[#This Row],[Datum]])=11,MONTH(jaar_zip[[#This Row],[Datum]])=12),1.1,IF(OR(MONTH(jaar_zip[[#This Row],[Datum]])=3,MONTH(jaar_zip[[#This Row],[Datum]])=10),1,0.8))*jaar_zip[[#This Row],[graaddagen]],"")</f>
        <v>1.8400000000000007</v>
      </c>
      <c r="O7907" s="101">
        <f>IF(ISNUMBER(jaar_zip[[#This Row],[etmaaltemperatuur]]),IF(jaar_zip[[#This Row],[etmaaltemperatuur]]&gt;stookgrens,jaar_zip[[#This Row],[etmaaltemperatuur]]-stookgrens,0),"")</f>
        <v>0</v>
      </c>
    </row>
    <row r="7908" spans="1:15" x14ac:dyDescent="0.25">
      <c r="A7908">
        <v>356</v>
      </c>
      <c r="B7908">
        <v>20240822</v>
      </c>
      <c r="C7908">
        <v>5.3</v>
      </c>
      <c r="D7908">
        <v>18.600000000000001</v>
      </c>
      <c r="E7908">
        <v>1532</v>
      </c>
      <c r="F7908">
        <v>0</v>
      </c>
      <c r="G7908">
        <v>1009.8</v>
      </c>
      <c r="H7908">
        <v>64</v>
      </c>
      <c r="I7908" s="101" t="s">
        <v>40</v>
      </c>
      <c r="J7908" s="1">
        <f>DATEVALUE(RIGHT(jaar_zip[[#This Row],[YYYYMMDD]],2)&amp;"-"&amp;MID(jaar_zip[[#This Row],[YYYYMMDD]],5,2)&amp;"-"&amp;LEFT(jaar_zip[[#This Row],[YYYYMMDD]],4))</f>
        <v>45526</v>
      </c>
      <c r="K7908" s="101" t="str">
        <f>IF(AND(VALUE(MONTH(jaar_zip[[#This Row],[Datum]]))=1,VALUE(WEEKNUM(jaar_zip[[#This Row],[Datum]],21))&gt;51),RIGHT(YEAR(jaar_zip[[#This Row],[Datum]])-1,2),RIGHT(YEAR(jaar_zip[[#This Row],[Datum]]),2))&amp;"-"&amp; TEXT(WEEKNUM(jaar_zip[[#This Row],[Datum]],21),"00")</f>
        <v>24-34</v>
      </c>
      <c r="L7908" s="101">
        <f>MONTH(jaar_zip[[#This Row],[Datum]])</f>
        <v>8</v>
      </c>
      <c r="M7908" s="101">
        <f>IF(ISNUMBER(jaar_zip[[#This Row],[etmaaltemperatuur]]),IF(jaar_zip[[#This Row],[etmaaltemperatuur]]&lt;stookgrens,stookgrens-jaar_zip[[#This Row],[etmaaltemperatuur]],0),"")</f>
        <v>0</v>
      </c>
      <c r="N7908" s="101">
        <f>IF(ISNUMBER(jaar_zip[[#This Row],[graaddagen]]),IF(OR(MONTH(jaar_zip[[#This Row],[Datum]])=1,MONTH(jaar_zip[[#This Row],[Datum]])=2,MONTH(jaar_zip[[#This Row],[Datum]])=11,MONTH(jaar_zip[[#This Row],[Datum]])=12),1.1,IF(OR(MONTH(jaar_zip[[#This Row],[Datum]])=3,MONTH(jaar_zip[[#This Row],[Datum]])=10),1,0.8))*jaar_zip[[#This Row],[graaddagen]],"")</f>
        <v>0</v>
      </c>
      <c r="O7908" s="101">
        <f>IF(ISNUMBER(jaar_zip[[#This Row],[etmaaltemperatuur]]),IF(jaar_zip[[#This Row],[etmaaltemperatuur]]&gt;stookgrens,jaar_zip[[#This Row],[etmaaltemperatuur]]-stookgrens,0),"")</f>
        <v>0.60000000000000142</v>
      </c>
    </row>
    <row r="7909" spans="1:15" x14ac:dyDescent="0.25">
      <c r="A7909">
        <v>356</v>
      </c>
      <c r="B7909">
        <v>20240823</v>
      </c>
      <c r="C7909">
        <v>5.8</v>
      </c>
      <c r="D7909">
        <v>19.399999999999999</v>
      </c>
      <c r="E7909">
        <v>1287</v>
      </c>
      <c r="F7909">
        <v>0.1</v>
      </c>
      <c r="G7909">
        <v>1006.7</v>
      </c>
      <c r="H7909">
        <v>71</v>
      </c>
      <c r="I7909" s="101" t="s">
        <v>40</v>
      </c>
      <c r="J7909" s="1">
        <f>DATEVALUE(RIGHT(jaar_zip[[#This Row],[YYYYMMDD]],2)&amp;"-"&amp;MID(jaar_zip[[#This Row],[YYYYMMDD]],5,2)&amp;"-"&amp;LEFT(jaar_zip[[#This Row],[YYYYMMDD]],4))</f>
        <v>45527</v>
      </c>
      <c r="K7909" s="101" t="str">
        <f>IF(AND(VALUE(MONTH(jaar_zip[[#This Row],[Datum]]))=1,VALUE(WEEKNUM(jaar_zip[[#This Row],[Datum]],21))&gt;51),RIGHT(YEAR(jaar_zip[[#This Row],[Datum]])-1,2),RIGHT(YEAR(jaar_zip[[#This Row],[Datum]]),2))&amp;"-"&amp; TEXT(WEEKNUM(jaar_zip[[#This Row],[Datum]],21),"00")</f>
        <v>24-34</v>
      </c>
      <c r="L7909" s="101">
        <f>MONTH(jaar_zip[[#This Row],[Datum]])</f>
        <v>8</v>
      </c>
      <c r="M7909" s="101">
        <f>IF(ISNUMBER(jaar_zip[[#This Row],[etmaaltemperatuur]]),IF(jaar_zip[[#This Row],[etmaaltemperatuur]]&lt;stookgrens,stookgrens-jaar_zip[[#This Row],[etmaaltemperatuur]],0),"")</f>
        <v>0</v>
      </c>
      <c r="N7909" s="101">
        <f>IF(ISNUMBER(jaar_zip[[#This Row],[graaddagen]]),IF(OR(MONTH(jaar_zip[[#This Row],[Datum]])=1,MONTH(jaar_zip[[#This Row],[Datum]])=2,MONTH(jaar_zip[[#This Row],[Datum]])=11,MONTH(jaar_zip[[#This Row],[Datum]])=12),1.1,IF(OR(MONTH(jaar_zip[[#This Row],[Datum]])=3,MONTH(jaar_zip[[#This Row],[Datum]])=10),1,0.8))*jaar_zip[[#This Row],[graaddagen]],"")</f>
        <v>0</v>
      </c>
      <c r="O7909" s="101">
        <f>IF(ISNUMBER(jaar_zip[[#This Row],[etmaaltemperatuur]]),IF(jaar_zip[[#This Row],[etmaaltemperatuur]]&gt;stookgrens,jaar_zip[[#This Row],[etmaaltemperatuur]]-stookgrens,0),"")</f>
        <v>1.3999999999999986</v>
      </c>
    </row>
    <row r="7910" spans="1:15" x14ac:dyDescent="0.25">
      <c r="A7910">
        <v>356</v>
      </c>
      <c r="B7910">
        <v>20240824</v>
      </c>
      <c r="C7910">
        <v>5</v>
      </c>
      <c r="D7910">
        <v>19.5</v>
      </c>
      <c r="E7910">
        <v>1348</v>
      </c>
      <c r="F7910">
        <v>5.9</v>
      </c>
      <c r="G7910">
        <v>1006.5</v>
      </c>
      <c r="H7910">
        <v>82</v>
      </c>
      <c r="I7910" s="101" t="s">
        <v>40</v>
      </c>
      <c r="J7910" s="1">
        <f>DATEVALUE(RIGHT(jaar_zip[[#This Row],[YYYYMMDD]],2)&amp;"-"&amp;MID(jaar_zip[[#This Row],[YYYYMMDD]],5,2)&amp;"-"&amp;LEFT(jaar_zip[[#This Row],[YYYYMMDD]],4))</f>
        <v>45528</v>
      </c>
      <c r="K7910" s="101" t="str">
        <f>IF(AND(VALUE(MONTH(jaar_zip[[#This Row],[Datum]]))=1,VALUE(WEEKNUM(jaar_zip[[#This Row],[Datum]],21))&gt;51),RIGHT(YEAR(jaar_zip[[#This Row],[Datum]])-1,2),RIGHT(YEAR(jaar_zip[[#This Row],[Datum]]),2))&amp;"-"&amp; TEXT(WEEKNUM(jaar_zip[[#This Row],[Datum]],21),"00")</f>
        <v>24-34</v>
      </c>
      <c r="L7910" s="101">
        <f>MONTH(jaar_zip[[#This Row],[Datum]])</f>
        <v>8</v>
      </c>
      <c r="M7910" s="101">
        <f>IF(ISNUMBER(jaar_zip[[#This Row],[etmaaltemperatuur]]),IF(jaar_zip[[#This Row],[etmaaltemperatuur]]&lt;stookgrens,stookgrens-jaar_zip[[#This Row],[etmaaltemperatuur]],0),"")</f>
        <v>0</v>
      </c>
      <c r="N7910" s="101">
        <f>IF(ISNUMBER(jaar_zip[[#This Row],[graaddagen]]),IF(OR(MONTH(jaar_zip[[#This Row],[Datum]])=1,MONTH(jaar_zip[[#This Row],[Datum]])=2,MONTH(jaar_zip[[#This Row],[Datum]])=11,MONTH(jaar_zip[[#This Row],[Datum]])=12),1.1,IF(OR(MONTH(jaar_zip[[#This Row],[Datum]])=3,MONTH(jaar_zip[[#This Row],[Datum]])=10),1,0.8))*jaar_zip[[#This Row],[graaddagen]],"")</f>
        <v>0</v>
      </c>
      <c r="O7910" s="101">
        <f>IF(ISNUMBER(jaar_zip[[#This Row],[etmaaltemperatuur]]),IF(jaar_zip[[#This Row],[etmaaltemperatuur]]&gt;stookgrens,jaar_zip[[#This Row],[etmaaltemperatuur]]-stookgrens,0),"")</f>
        <v>1.5</v>
      </c>
    </row>
    <row r="7911" spans="1:15" x14ac:dyDescent="0.25">
      <c r="A7911">
        <v>356</v>
      </c>
      <c r="B7911">
        <v>20240825</v>
      </c>
      <c r="C7911">
        <v>4.0999999999999996</v>
      </c>
      <c r="D7911">
        <v>16</v>
      </c>
      <c r="E7911">
        <v>1807</v>
      </c>
      <c r="F7911">
        <v>1.1000000000000001</v>
      </c>
      <c r="G7911">
        <v>1019.2</v>
      </c>
      <c r="H7911">
        <v>76</v>
      </c>
      <c r="I7911" s="101" t="s">
        <v>40</v>
      </c>
      <c r="J7911" s="1">
        <f>DATEVALUE(RIGHT(jaar_zip[[#This Row],[YYYYMMDD]],2)&amp;"-"&amp;MID(jaar_zip[[#This Row],[YYYYMMDD]],5,2)&amp;"-"&amp;LEFT(jaar_zip[[#This Row],[YYYYMMDD]],4))</f>
        <v>45529</v>
      </c>
      <c r="K7911" s="101" t="str">
        <f>IF(AND(VALUE(MONTH(jaar_zip[[#This Row],[Datum]]))=1,VALUE(WEEKNUM(jaar_zip[[#This Row],[Datum]],21))&gt;51),RIGHT(YEAR(jaar_zip[[#This Row],[Datum]])-1,2),RIGHT(YEAR(jaar_zip[[#This Row],[Datum]]),2))&amp;"-"&amp; TEXT(WEEKNUM(jaar_zip[[#This Row],[Datum]],21),"00")</f>
        <v>24-34</v>
      </c>
      <c r="L7911" s="101">
        <f>MONTH(jaar_zip[[#This Row],[Datum]])</f>
        <v>8</v>
      </c>
      <c r="M7911" s="101">
        <f>IF(ISNUMBER(jaar_zip[[#This Row],[etmaaltemperatuur]]),IF(jaar_zip[[#This Row],[etmaaltemperatuur]]&lt;stookgrens,stookgrens-jaar_zip[[#This Row],[etmaaltemperatuur]],0),"")</f>
        <v>2</v>
      </c>
      <c r="N7911" s="101">
        <f>IF(ISNUMBER(jaar_zip[[#This Row],[graaddagen]]),IF(OR(MONTH(jaar_zip[[#This Row],[Datum]])=1,MONTH(jaar_zip[[#This Row],[Datum]])=2,MONTH(jaar_zip[[#This Row],[Datum]])=11,MONTH(jaar_zip[[#This Row],[Datum]])=12),1.1,IF(OR(MONTH(jaar_zip[[#This Row],[Datum]])=3,MONTH(jaar_zip[[#This Row],[Datum]])=10),1,0.8))*jaar_zip[[#This Row],[graaddagen]],"")</f>
        <v>1.6</v>
      </c>
      <c r="O7911" s="101">
        <f>IF(ISNUMBER(jaar_zip[[#This Row],[etmaaltemperatuur]]),IF(jaar_zip[[#This Row],[etmaaltemperatuur]]&gt;stookgrens,jaar_zip[[#This Row],[etmaaltemperatuur]]-stookgrens,0),"")</f>
        <v>0</v>
      </c>
    </row>
    <row r="7912" spans="1:15" x14ac:dyDescent="0.25">
      <c r="A7912">
        <v>356</v>
      </c>
      <c r="B7912">
        <v>20240826</v>
      </c>
      <c r="C7912">
        <v>3.8</v>
      </c>
      <c r="D7912">
        <v>16.600000000000001</v>
      </c>
      <c r="E7912">
        <v>1466</v>
      </c>
      <c r="F7912">
        <v>0</v>
      </c>
      <c r="G7912">
        <v>1021.6</v>
      </c>
      <c r="H7912">
        <v>74</v>
      </c>
      <c r="I7912" s="101" t="s">
        <v>40</v>
      </c>
      <c r="J7912" s="1">
        <f>DATEVALUE(RIGHT(jaar_zip[[#This Row],[YYYYMMDD]],2)&amp;"-"&amp;MID(jaar_zip[[#This Row],[YYYYMMDD]],5,2)&amp;"-"&amp;LEFT(jaar_zip[[#This Row],[YYYYMMDD]],4))</f>
        <v>45530</v>
      </c>
      <c r="K7912" s="101" t="str">
        <f>IF(AND(VALUE(MONTH(jaar_zip[[#This Row],[Datum]]))=1,VALUE(WEEKNUM(jaar_zip[[#This Row],[Datum]],21))&gt;51),RIGHT(YEAR(jaar_zip[[#This Row],[Datum]])-1,2),RIGHT(YEAR(jaar_zip[[#This Row],[Datum]]),2))&amp;"-"&amp; TEXT(WEEKNUM(jaar_zip[[#This Row],[Datum]],21),"00")</f>
        <v>24-35</v>
      </c>
      <c r="L7912" s="101">
        <f>MONTH(jaar_zip[[#This Row],[Datum]])</f>
        <v>8</v>
      </c>
      <c r="M7912" s="101">
        <f>IF(ISNUMBER(jaar_zip[[#This Row],[etmaaltemperatuur]]),IF(jaar_zip[[#This Row],[etmaaltemperatuur]]&lt;stookgrens,stookgrens-jaar_zip[[#This Row],[etmaaltemperatuur]],0),"")</f>
        <v>1.3999999999999986</v>
      </c>
      <c r="N7912" s="101">
        <f>IF(ISNUMBER(jaar_zip[[#This Row],[graaddagen]]),IF(OR(MONTH(jaar_zip[[#This Row],[Datum]])=1,MONTH(jaar_zip[[#This Row],[Datum]])=2,MONTH(jaar_zip[[#This Row],[Datum]])=11,MONTH(jaar_zip[[#This Row],[Datum]])=12),1.1,IF(OR(MONTH(jaar_zip[[#This Row],[Datum]])=3,MONTH(jaar_zip[[#This Row],[Datum]])=10),1,0.8))*jaar_zip[[#This Row],[graaddagen]],"")</f>
        <v>1.119999999999999</v>
      </c>
      <c r="O7912" s="101">
        <f>IF(ISNUMBER(jaar_zip[[#This Row],[etmaaltemperatuur]]),IF(jaar_zip[[#This Row],[etmaaltemperatuur]]&gt;stookgrens,jaar_zip[[#This Row],[etmaaltemperatuur]]-stookgrens,0),"")</f>
        <v>0</v>
      </c>
    </row>
    <row r="7913" spans="1:15" x14ac:dyDescent="0.25">
      <c r="A7913">
        <v>356</v>
      </c>
      <c r="B7913">
        <v>20240827</v>
      </c>
      <c r="C7913">
        <v>2</v>
      </c>
      <c r="D7913">
        <v>17.600000000000001</v>
      </c>
      <c r="E7913">
        <v>2128</v>
      </c>
      <c r="F7913">
        <v>0</v>
      </c>
      <c r="G7913">
        <v>1020.4</v>
      </c>
      <c r="H7913">
        <v>75</v>
      </c>
      <c r="I7913" s="101" t="s">
        <v>40</v>
      </c>
      <c r="J7913" s="1">
        <f>DATEVALUE(RIGHT(jaar_zip[[#This Row],[YYYYMMDD]],2)&amp;"-"&amp;MID(jaar_zip[[#This Row],[YYYYMMDD]],5,2)&amp;"-"&amp;LEFT(jaar_zip[[#This Row],[YYYYMMDD]],4))</f>
        <v>45531</v>
      </c>
      <c r="K7913" s="101" t="str">
        <f>IF(AND(VALUE(MONTH(jaar_zip[[#This Row],[Datum]]))=1,VALUE(WEEKNUM(jaar_zip[[#This Row],[Datum]],21))&gt;51),RIGHT(YEAR(jaar_zip[[#This Row],[Datum]])-1,2),RIGHT(YEAR(jaar_zip[[#This Row],[Datum]]),2))&amp;"-"&amp; TEXT(WEEKNUM(jaar_zip[[#This Row],[Datum]],21),"00")</f>
        <v>24-35</v>
      </c>
      <c r="L7913" s="101">
        <f>MONTH(jaar_zip[[#This Row],[Datum]])</f>
        <v>8</v>
      </c>
      <c r="M7913" s="101">
        <f>IF(ISNUMBER(jaar_zip[[#This Row],[etmaaltemperatuur]]),IF(jaar_zip[[#This Row],[etmaaltemperatuur]]&lt;stookgrens,stookgrens-jaar_zip[[#This Row],[etmaaltemperatuur]],0),"")</f>
        <v>0.39999999999999858</v>
      </c>
      <c r="N7913" s="101">
        <f>IF(ISNUMBER(jaar_zip[[#This Row],[graaddagen]]),IF(OR(MONTH(jaar_zip[[#This Row],[Datum]])=1,MONTH(jaar_zip[[#This Row],[Datum]])=2,MONTH(jaar_zip[[#This Row],[Datum]])=11,MONTH(jaar_zip[[#This Row],[Datum]])=12),1.1,IF(OR(MONTH(jaar_zip[[#This Row],[Datum]])=3,MONTH(jaar_zip[[#This Row],[Datum]])=10),1,0.8))*jaar_zip[[#This Row],[graaddagen]],"")</f>
        <v>0.3199999999999989</v>
      </c>
      <c r="O7913" s="101">
        <f>IF(ISNUMBER(jaar_zip[[#This Row],[etmaaltemperatuur]]),IF(jaar_zip[[#This Row],[etmaaltemperatuur]]&gt;stookgrens,jaar_zip[[#This Row],[etmaaltemperatuur]]-stookgrens,0),"")</f>
        <v>0</v>
      </c>
    </row>
    <row r="7914" spans="1:15" x14ac:dyDescent="0.25">
      <c r="A7914">
        <v>356</v>
      </c>
      <c r="B7914">
        <v>20240828</v>
      </c>
      <c r="C7914">
        <v>2.2999999999999998</v>
      </c>
      <c r="D7914">
        <v>20.5</v>
      </c>
      <c r="E7914">
        <v>2099</v>
      </c>
      <c r="F7914">
        <v>0</v>
      </c>
      <c r="G7914">
        <v>1014.6</v>
      </c>
      <c r="H7914">
        <v>77</v>
      </c>
      <c r="I7914" s="101" t="s">
        <v>40</v>
      </c>
      <c r="J7914" s="1">
        <f>DATEVALUE(RIGHT(jaar_zip[[#This Row],[YYYYMMDD]],2)&amp;"-"&amp;MID(jaar_zip[[#This Row],[YYYYMMDD]],5,2)&amp;"-"&amp;LEFT(jaar_zip[[#This Row],[YYYYMMDD]],4))</f>
        <v>45532</v>
      </c>
      <c r="K7914" s="101" t="str">
        <f>IF(AND(VALUE(MONTH(jaar_zip[[#This Row],[Datum]]))=1,VALUE(WEEKNUM(jaar_zip[[#This Row],[Datum]],21))&gt;51),RIGHT(YEAR(jaar_zip[[#This Row],[Datum]])-1,2),RIGHT(YEAR(jaar_zip[[#This Row],[Datum]]),2))&amp;"-"&amp; TEXT(WEEKNUM(jaar_zip[[#This Row],[Datum]],21),"00")</f>
        <v>24-35</v>
      </c>
      <c r="L7914" s="101">
        <f>MONTH(jaar_zip[[#This Row],[Datum]])</f>
        <v>8</v>
      </c>
      <c r="M7914" s="101">
        <f>IF(ISNUMBER(jaar_zip[[#This Row],[etmaaltemperatuur]]),IF(jaar_zip[[#This Row],[etmaaltemperatuur]]&lt;stookgrens,stookgrens-jaar_zip[[#This Row],[etmaaltemperatuur]],0),"")</f>
        <v>0</v>
      </c>
      <c r="N7914" s="101">
        <f>IF(ISNUMBER(jaar_zip[[#This Row],[graaddagen]]),IF(OR(MONTH(jaar_zip[[#This Row],[Datum]])=1,MONTH(jaar_zip[[#This Row],[Datum]])=2,MONTH(jaar_zip[[#This Row],[Datum]])=11,MONTH(jaar_zip[[#This Row],[Datum]])=12),1.1,IF(OR(MONTH(jaar_zip[[#This Row],[Datum]])=3,MONTH(jaar_zip[[#This Row],[Datum]])=10),1,0.8))*jaar_zip[[#This Row],[graaddagen]],"")</f>
        <v>0</v>
      </c>
      <c r="O7914" s="101">
        <f>IF(ISNUMBER(jaar_zip[[#This Row],[etmaaltemperatuur]]),IF(jaar_zip[[#This Row],[etmaaltemperatuur]]&gt;stookgrens,jaar_zip[[#This Row],[etmaaltemperatuur]]-stookgrens,0),"")</f>
        <v>2.5</v>
      </c>
    </row>
    <row r="7915" spans="1:15" x14ac:dyDescent="0.25">
      <c r="A7915">
        <v>356</v>
      </c>
      <c r="B7915">
        <v>20240829</v>
      </c>
      <c r="C7915">
        <v>2.6</v>
      </c>
      <c r="D7915">
        <v>19.7</v>
      </c>
      <c r="E7915">
        <v>1772</v>
      </c>
      <c r="F7915">
        <v>0</v>
      </c>
      <c r="G7915">
        <v>1017.1</v>
      </c>
      <c r="H7915">
        <v>80</v>
      </c>
      <c r="I7915" s="101" t="s">
        <v>40</v>
      </c>
      <c r="J7915" s="1">
        <f>DATEVALUE(RIGHT(jaar_zip[[#This Row],[YYYYMMDD]],2)&amp;"-"&amp;MID(jaar_zip[[#This Row],[YYYYMMDD]],5,2)&amp;"-"&amp;LEFT(jaar_zip[[#This Row],[YYYYMMDD]],4))</f>
        <v>45533</v>
      </c>
      <c r="K7915" s="101" t="str">
        <f>IF(AND(VALUE(MONTH(jaar_zip[[#This Row],[Datum]]))=1,VALUE(WEEKNUM(jaar_zip[[#This Row],[Datum]],21))&gt;51),RIGHT(YEAR(jaar_zip[[#This Row],[Datum]])-1,2),RIGHT(YEAR(jaar_zip[[#This Row],[Datum]]),2))&amp;"-"&amp; TEXT(WEEKNUM(jaar_zip[[#This Row],[Datum]],21),"00")</f>
        <v>24-35</v>
      </c>
      <c r="L7915" s="101">
        <f>MONTH(jaar_zip[[#This Row],[Datum]])</f>
        <v>8</v>
      </c>
      <c r="M7915" s="101">
        <f>IF(ISNUMBER(jaar_zip[[#This Row],[etmaaltemperatuur]]),IF(jaar_zip[[#This Row],[etmaaltemperatuur]]&lt;stookgrens,stookgrens-jaar_zip[[#This Row],[etmaaltemperatuur]],0),"")</f>
        <v>0</v>
      </c>
      <c r="N7915" s="101">
        <f>IF(ISNUMBER(jaar_zip[[#This Row],[graaddagen]]),IF(OR(MONTH(jaar_zip[[#This Row],[Datum]])=1,MONTH(jaar_zip[[#This Row],[Datum]])=2,MONTH(jaar_zip[[#This Row],[Datum]])=11,MONTH(jaar_zip[[#This Row],[Datum]])=12),1.1,IF(OR(MONTH(jaar_zip[[#This Row],[Datum]])=3,MONTH(jaar_zip[[#This Row],[Datum]])=10),1,0.8))*jaar_zip[[#This Row],[graaddagen]],"")</f>
        <v>0</v>
      </c>
      <c r="O7915" s="101">
        <f>IF(ISNUMBER(jaar_zip[[#This Row],[etmaaltemperatuur]]),IF(jaar_zip[[#This Row],[etmaaltemperatuur]]&gt;stookgrens,jaar_zip[[#This Row],[etmaaltemperatuur]]-stookgrens,0),"")</f>
        <v>1.6999999999999993</v>
      </c>
    </row>
    <row r="7916" spans="1:15" x14ac:dyDescent="0.25">
      <c r="A7916">
        <v>356</v>
      </c>
      <c r="B7916">
        <v>20240830</v>
      </c>
      <c r="C7916">
        <v>2.2000000000000002</v>
      </c>
      <c r="D7916">
        <v>18</v>
      </c>
      <c r="E7916">
        <v>1243</v>
      </c>
      <c r="F7916">
        <v>0</v>
      </c>
      <c r="G7916">
        <v>1022.7</v>
      </c>
      <c r="H7916">
        <v>74</v>
      </c>
      <c r="I7916" s="101" t="s">
        <v>40</v>
      </c>
      <c r="J7916" s="1">
        <f>DATEVALUE(RIGHT(jaar_zip[[#This Row],[YYYYMMDD]],2)&amp;"-"&amp;MID(jaar_zip[[#This Row],[YYYYMMDD]],5,2)&amp;"-"&amp;LEFT(jaar_zip[[#This Row],[YYYYMMDD]],4))</f>
        <v>45534</v>
      </c>
      <c r="K7916" s="101" t="str">
        <f>IF(AND(VALUE(MONTH(jaar_zip[[#This Row],[Datum]]))=1,VALUE(WEEKNUM(jaar_zip[[#This Row],[Datum]],21))&gt;51),RIGHT(YEAR(jaar_zip[[#This Row],[Datum]])-1,2),RIGHT(YEAR(jaar_zip[[#This Row],[Datum]]),2))&amp;"-"&amp; TEXT(WEEKNUM(jaar_zip[[#This Row],[Datum]],21),"00")</f>
        <v>24-35</v>
      </c>
      <c r="L7916" s="101">
        <f>MONTH(jaar_zip[[#This Row],[Datum]])</f>
        <v>8</v>
      </c>
      <c r="M7916" s="101">
        <f>IF(ISNUMBER(jaar_zip[[#This Row],[etmaaltemperatuur]]),IF(jaar_zip[[#This Row],[etmaaltemperatuur]]&lt;stookgrens,stookgrens-jaar_zip[[#This Row],[etmaaltemperatuur]],0),"")</f>
        <v>0</v>
      </c>
      <c r="N7916" s="101">
        <f>IF(ISNUMBER(jaar_zip[[#This Row],[graaddagen]]),IF(OR(MONTH(jaar_zip[[#This Row],[Datum]])=1,MONTH(jaar_zip[[#This Row],[Datum]])=2,MONTH(jaar_zip[[#This Row],[Datum]])=11,MONTH(jaar_zip[[#This Row],[Datum]])=12),1.1,IF(OR(MONTH(jaar_zip[[#This Row],[Datum]])=3,MONTH(jaar_zip[[#This Row],[Datum]])=10),1,0.8))*jaar_zip[[#This Row],[graaddagen]],"")</f>
        <v>0</v>
      </c>
      <c r="O7916" s="101">
        <f>IF(ISNUMBER(jaar_zip[[#This Row],[etmaaltemperatuur]]),IF(jaar_zip[[#This Row],[etmaaltemperatuur]]&gt;stookgrens,jaar_zip[[#This Row],[etmaaltemperatuur]]-stookgrens,0),"")</f>
        <v>0</v>
      </c>
    </row>
    <row r="7917" spans="1:15" x14ac:dyDescent="0.25">
      <c r="A7917">
        <v>356</v>
      </c>
      <c r="B7917">
        <v>20240831</v>
      </c>
      <c r="C7917">
        <v>4.3</v>
      </c>
      <c r="D7917">
        <v>18.8</v>
      </c>
      <c r="E7917">
        <v>1853</v>
      </c>
      <c r="F7917">
        <v>0.1</v>
      </c>
      <c r="G7917">
        <v>1022.2</v>
      </c>
      <c r="H7917">
        <v>71</v>
      </c>
      <c r="I7917" s="101" t="s">
        <v>40</v>
      </c>
      <c r="J7917" s="1">
        <f>DATEVALUE(RIGHT(jaar_zip[[#This Row],[YYYYMMDD]],2)&amp;"-"&amp;MID(jaar_zip[[#This Row],[YYYYMMDD]],5,2)&amp;"-"&amp;LEFT(jaar_zip[[#This Row],[YYYYMMDD]],4))</f>
        <v>45535</v>
      </c>
      <c r="K7917" s="101" t="str">
        <f>IF(AND(VALUE(MONTH(jaar_zip[[#This Row],[Datum]]))=1,VALUE(WEEKNUM(jaar_zip[[#This Row],[Datum]],21))&gt;51),RIGHT(YEAR(jaar_zip[[#This Row],[Datum]])-1,2),RIGHT(YEAR(jaar_zip[[#This Row],[Datum]]),2))&amp;"-"&amp; TEXT(WEEKNUM(jaar_zip[[#This Row],[Datum]],21),"00")</f>
        <v>24-35</v>
      </c>
      <c r="L7917" s="101">
        <f>MONTH(jaar_zip[[#This Row],[Datum]])</f>
        <v>8</v>
      </c>
      <c r="M7917" s="101">
        <f>IF(ISNUMBER(jaar_zip[[#This Row],[etmaaltemperatuur]]),IF(jaar_zip[[#This Row],[etmaaltemperatuur]]&lt;stookgrens,stookgrens-jaar_zip[[#This Row],[etmaaltemperatuur]],0),"")</f>
        <v>0</v>
      </c>
      <c r="N7917" s="101">
        <f>IF(ISNUMBER(jaar_zip[[#This Row],[graaddagen]]),IF(OR(MONTH(jaar_zip[[#This Row],[Datum]])=1,MONTH(jaar_zip[[#This Row],[Datum]])=2,MONTH(jaar_zip[[#This Row],[Datum]])=11,MONTH(jaar_zip[[#This Row],[Datum]])=12),1.1,IF(OR(MONTH(jaar_zip[[#This Row],[Datum]])=3,MONTH(jaar_zip[[#This Row],[Datum]])=10),1,0.8))*jaar_zip[[#This Row],[graaddagen]],"")</f>
        <v>0</v>
      </c>
      <c r="O7917" s="101">
        <f>IF(ISNUMBER(jaar_zip[[#This Row],[etmaaltemperatuur]]),IF(jaar_zip[[#This Row],[etmaaltemperatuur]]&gt;stookgrens,jaar_zip[[#This Row],[etmaaltemperatuur]]-stookgrens,0),"")</f>
        <v>0.80000000000000071</v>
      </c>
    </row>
    <row r="7918" spans="1:15" x14ac:dyDescent="0.25">
      <c r="A7918">
        <v>356</v>
      </c>
      <c r="B7918">
        <v>20240901</v>
      </c>
      <c r="C7918">
        <v>4</v>
      </c>
      <c r="D7918">
        <v>22.3</v>
      </c>
      <c r="E7918">
        <v>1842</v>
      </c>
      <c r="F7918">
        <v>0</v>
      </c>
      <c r="G7918">
        <v>1014.9</v>
      </c>
      <c r="H7918">
        <v>73</v>
      </c>
      <c r="I7918" s="101" t="s">
        <v>40</v>
      </c>
      <c r="J7918" s="1">
        <f>DATEVALUE(RIGHT(jaar_zip[[#This Row],[YYYYMMDD]],2)&amp;"-"&amp;MID(jaar_zip[[#This Row],[YYYYMMDD]],5,2)&amp;"-"&amp;LEFT(jaar_zip[[#This Row],[YYYYMMDD]],4))</f>
        <v>45536</v>
      </c>
      <c r="K7918" s="101" t="str">
        <f>IF(AND(VALUE(MONTH(jaar_zip[[#This Row],[Datum]]))=1,VALUE(WEEKNUM(jaar_zip[[#This Row],[Datum]],21))&gt;51),RIGHT(YEAR(jaar_zip[[#This Row],[Datum]])-1,2),RIGHT(YEAR(jaar_zip[[#This Row],[Datum]]),2))&amp;"-"&amp; TEXT(WEEKNUM(jaar_zip[[#This Row],[Datum]],21),"00")</f>
        <v>24-35</v>
      </c>
      <c r="L7918" s="101">
        <f>MONTH(jaar_zip[[#This Row],[Datum]])</f>
        <v>9</v>
      </c>
      <c r="M7918" s="101">
        <f>IF(ISNUMBER(jaar_zip[[#This Row],[etmaaltemperatuur]]),IF(jaar_zip[[#This Row],[etmaaltemperatuur]]&lt;stookgrens,stookgrens-jaar_zip[[#This Row],[etmaaltemperatuur]],0),"")</f>
        <v>0</v>
      </c>
      <c r="N7918" s="101">
        <f>IF(ISNUMBER(jaar_zip[[#This Row],[graaddagen]]),IF(OR(MONTH(jaar_zip[[#This Row],[Datum]])=1,MONTH(jaar_zip[[#This Row],[Datum]])=2,MONTH(jaar_zip[[#This Row],[Datum]])=11,MONTH(jaar_zip[[#This Row],[Datum]])=12),1.1,IF(OR(MONTH(jaar_zip[[#This Row],[Datum]])=3,MONTH(jaar_zip[[#This Row],[Datum]])=10),1,0.8))*jaar_zip[[#This Row],[graaddagen]],"")</f>
        <v>0</v>
      </c>
      <c r="O7918" s="101">
        <f>IF(ISNUMBER(jaar_zip[[#This Row],[etmaaltemperatuur]]),IF(jaar_zip[[#This Row],[etmaaltemperatuur]]&gt;stookgrens,jaar_zip[[#This Row],[etmaaltemperatuur]]-stookgrens,0),"")</f>
        <v>4.3000000000000007</v>
      </c>
    </row>
    <row r="7919" spans="1:15" x14ac:dyDescent="0.25">
      <c r="A7919">
        <v>356</v>
      </c>
      <c r="B7919">
        <v>20240902</v>
      </c>
      <c r="C7919">
        <v>2</v>
      </c>
      <c r="D7919">
        <v>22.3</v>
      </c>
      <c r="E7919">
        <v>1688</v>
      </c>
      <c r="F7919">
        <v>0</v>
      </c>
      <c r="G7919">
        <v>1012.1</v>
      </c>
      <c r="H7919">
        <v>78</v>
      </c>
      <c r="I7919" s="101" t="s">
        <v>40</v>
      </c>
      <c r="J7919" s="1">
        <f>DATEVALUE(RIGHT(jaar_zip[[#This Row],[YYYYMMDD]],2)&amp;"-"&amp;MID(jaar_zip[[#This Row],[YYYYMMDD]],5,2)&amp;"-"&amp;LEFT(jaar_zip[[#This Row],[YYYYMMDD]],4))</f>
        <v>45537</v>
      </c>
      <c r="K7919" s="101" t="str">
        <f>IF(AND(VALUE(MONTH(jaar_zip[[#This Row],[Datum]]))=1,VALUE(WEEKNUM(jaar_zip[[#This Row],[Datum]],21))&gt;51),RIGHT(YEAR(jaar_zip[[#This Row],[Datum]])-1,2),RIGHT(YEAR(jaar_zip[[#This Row],[Datum]]),2))&amp;"-"&amp; TEXT(WEEKNUM(jaar_zip[[#This Row],[Datum]],21),"00")</f>
        <v>24-36</v>
      </c>
      <c r="L7919" s="101">
        <f>MONTH(jaar_zip[[#This Row],[Datum]])</f>
        <v>9</v>
      </c>
      <c r="M7919" s="101">
        <f>IF(ISNUMBER(jaar_zip[[#This Row],[etmaaltemperatuur]]),IF(jaar_zip[[#This Row],[etmaaltemperatuur]]&lt;stookgrens,stookgrens-jaar_zip[[#This Row],[etmaaltemperatuur]],0),"")</f>
        <v>0</v>
      </c>
      <c r="N7919" s="101">
        <f>IF(ISNUMBER(jaar_zip[[#This Row],[graaddagen]]),IF(OR(MONTH(jaar_zip[[#This Row],[Datum]])=1,MONTH(jaar_zip[[#This Row],[Datum]])=2,MONTH(jaar_zip[[#This Row],[Datum]])=11,MONTH(jaar_zip[[#This Row],[Datum]])=12),1.1,IF(OR(MONTH(jaar_zip[[#This Row],[Datum]])=3,MONTH(jaar_zip[[#This Row],[Datum]])=10),1,0.8))*jaar_zip[[#This Row],[graaddagen]],"")</f>
        <v>0</v>
      </c>
      <c r="O7919" s="101">
        <f>IF(ISNUMBER(jaar_zip[[#This Row],[etmaaltemperatuur]]),IF(jaar_zip[[#This Row],[etmaaltemperatuur]]&gt;stookgrens,jaar_zip[[#This Row],[etmaaltemperatuur]]-stookgrens,0),"")</f>
        <v>4.3000000000000007</v>
      </c>
    </row>
    <row r="7920" spans="1:15" x14ac:dyDescent="0.25">
      <c r="A7920">
        <v>356</v>
      </c>
      <c r="B7920">
        <v>20240903</v>
      </c>
      <c r="C7920">
        <v>1.7</v>
      </c>
      <c r="D7920">
        <v>19.600000000000001</v>
      </c>
      <c r="E7920">
        <v>775</v>
      </c>
      <c r="F7920">
        <v>10.5</v>
      </c>
      <c r="G7920">
        <v>1014</v>
      </c>
      <c r="H7920">
        <v>90</v>
      </c>
      <c r="I7920" s="101" t="s">
        <v>40</v>
      </c>
      <c r="J7920" s="1">
        <f>DATEVALUE(RIGHT(jaar_zip[[#This Row],[YYYYMMDD]],2)&amp;"-"&amp;MID(jaar_zip[[#This Row],[YYYYMMDD]],5,2)&amp;"-"&amp;LEFT(jaar_zip[[#This Row],[YYYYMMDD]],4))</f>
        <v>45538</v>
      </c>
      <c r="K7920" s="101" t="str">
        <f>IF(AND(VALUE(MONTH(jaar_zip[[#This Row],[Datum]]))=1,VALUE(WEEKNUM(jaar_zip[[#This Row],[Datum]],21))&gt;51),RIGHT(YEAR(jaar_zip[[#This Row],[Datum]])-1,2),RIGHT(YEAR(jaar_zip[[#This Row],[Datum]]),2))&amp;"-"&amp; TEXT(WEEKNUM(jaar_zip[[#This Row],[Datum]],21),"00")</f>
        <v>24-36</v>
      </c>
      <c r="L7920" s="101">
        <f>MONTH(jaar_zip[[#This Row],[Datum]])</f>
        <v>9</v>
      </c>
      <c r="M7920" s="101">
        <f>IF(ISNUMBER(jaar_zip[[#This Row],[etmaaltemperatuur]]),IF(jaar_zip[[#This Row],[etmaaltemperatuur]]&lt;stookgrens,stookgrens-jaar_zip[[#This Row],[etmaaltemperatuur]],0),"")</f>
        <v>0</v>
      </c>
      <c r="N7920" s="101">
        <f>IF(ISNUMBER(jaar_zip[[#This Row],[graaddagen]]),IF(OR(MONTH(jaar_zip[[#This Row],[Datum]])=1,MONTH(jaar_zip[[#This Row],[Datum]])=2,MONTH(jaar_zip[[#This Row],[Datum]])=11,MONTH(jaar_zip[[#This Row],[Datum]])=12),1.1,IF(OR(MONTH(jaar_zip[[#This Row],[Datum]])=3,MONTH(jaar_zip[[#This Row],[Datum]])=10),1,0.8))*jaar_zip[[#This Row],[graaddagen]],"")</f>
        <v>0</v>
      </c>
      <c r="O7920" s="101">
        <f>IF(ISNUMBER(jaar_zip[[#This Row],[etmaaltemperatuur]]),IF(jaar_zip[[#This Row],[etmaaltemperatuur]]&gt;stookgrens,jaar_zip[[#This Row],[etmaaltemperatuur]]-stookgrens,0),"")</f>
        <v>1.6000000000000014</v>
      </c>
    </row>
    <row r="7921" spans="1:15" x14ac:dyDescent="0.25">
      <c r="A7921">
        <v>356</v>
      </c>
      <c r="B7921">
        <v>20240904</v>
      </c>
      <c r="C7921">
        <v>1.5</v>
      </c>
      <c r="D7921">
        <v>18.100000000000001</v>
      </c>
      <c r="E7921">
        <v>907</v>
      </c>
      <c r="F7921">
        <v>0</v>
      </c>
      <c r="G7921">
        <v>1015.9</v>
      </c>
      <c r="H7921">
        <v>88</v>
      </c>
      <c r="I7921" s="101" t="s">
        <v>40</v>
      </c>
      <c r="J7921" s="1">
        <f>DATEVALUE(RIGHT(jaar_zip[[#This Row],[YYYYMMDD]],2)&amp;"-"&amp;MID(jaar_zip[[#This Row],[YYYYMMDD]],5,2)&amp;"-"&amp;LEFT(jaar_zip[[#This Row],[YYYYMMDD]],4))</f>
        <v>45539</v>
      </c>
      <c r="K7921" s="101" t="str">
        <f>IF(AND(VALUE(MONTH(jaar_zip[[#This Row],[Datum]]))=1,VALUE(WEEKNUM(jaar_zip[[#This Row],[Datum]],21))&gt;51),RIGHT(YEAR(jaar_zip[[#This Row],[Datum]])-1,2),RIGHT(YEAR(jaar_zip[[#This Row],[Datum]]),2))&amp;"-"&amp; TEXT(WEEKNUM(jaar_zip[[#This Row],[Datum]],21),"00")</f>
        <v>24-36</v>
      </c>
      <c r="L7921" s="101">
        <f>MONTH(jaar_zip[[#This Row],[Datum]])</f>
        <v>9</v>
      </c>
      <c r="M7921" s="101">
        <f>IF(ISNUMBER(jaar_zip[[#This Row],[etmaaltemperatuur]]),IF(jaar_zip[[#This Row],[etmaaltemperatuur]]&lt;stookgrens,stookgrens-jaar_zip[[#This Row],[etmaaltemperatuur]],0),"")</f>
        <v>0</v>
      </c>
      <c r="N7921" s="101">
        <f>IF(ISNUMBER(jaar_zip[[#This Row],[graaddagen]]),IF(OR(MONTH(jaar_zip[[#This Row],[Datum]])=1,MONTH(jaar_zip[[#This Row],[Datum]])=2,MONTH(jaar_zip[[#This Row],[Datum]])=11,MONTH(jaar_zip[[#This Row],[Datum]])=12),1.1,IF(OR(MONTH(jaar_zip[[#This Row],[Datum]])=3,MONTH(jaar_zip[[#This Row],[Datum]])=10),1,0.8))*jaar_zip[[#This Row],[graaddagen]],"")</f>
        <v>0</v>
      </c>
      <c r="O7921" s="101">
        <f>IF(ISNUMBER(jaar_zip[[#This Row],[etmaaltemperatuur]]),IF(jaar_zip[[#This Row],[etmaaltemperatuur]]&gt;stookgrens,jaar_zip[[#This Row],[etmaaltemperatuur]]-stookgrens,0),"")</f>
        <v>0.10000000000000142</v>
      </c>
    </row>
    <row r="7922" spans="1:15" x14ac:dyDescent="0.25">
      <c r="A7922">
        <v>356</v>
      </c>
      <c r="B7922">
        <v>20240905</v>
      </c>
      <c r="C7922">
        <v>3.6</v>
      </c>
      <c r="D7922">
        <v>21.5</v>
      </c>
      <c r="E7922">
        <v>1396</v>
      </c>
      <c r="F7922">
        <v>0</v>
      </c>
      <c r="G7922">
        <v>1010.3</v>
      </c>
      <c r="H7922">
        <v>77</v>
      </c>
      <c r="I7922" s="101" t="s">
        <v>40</v>
      </c>
      <c r="J7922" s="1">
        <f>DATEVALUE(RIGHT(jaar_zip[[#This Row],[YYYYMMDD]],2)&amp;"-"&amp;MID(jaar_zip[[#This Row],[YYYYMMDD]],5,2)&amp;"-"&amp;LEFT(jaar_zip[[#This Row],[YYYYMMDD]],4))</f>
        <v>45540</v>
      </c>
      <c r="K7922" s="101" t="str">
        <f>IF(AND(VALUE(MONTH(jaar_zip[[#This Row],[Datum]]))=1,VALUE(WEEKNUM(jaar_zip[[#This Row],[Datum]],21))&gt;51),RIGHT(YEAR(jaar_zip[[#This Row],[Datum]])-1,2),RIGHT(YEAR(jaar_zip[[#This Row],[Datum]]),2))&amp;"-"&amp; TEXT(WEEKNUM(jaar_zip[[#This Row],[Datum]],21),"00")</f>
        <v>24-36</v>
      </c>
      <c r="L7922" s="101">
        <f>MONTH(jaar_zip[[#This Row],[Datum]])</f>
        <v>9</v>
      </c>
      <c r="M7922" s="101">
        <f>IF(ISNUMBER(jaar_zip[[#This Row],[etmaaltemperatuur]]),IF(jaar_zip[[#This Row],[etmaaltemperatuur]]&lt;stookgrens,stookgrens-jaar_zip[[#This Row],[etmaaltemperatuur]],0),"")</f>
        <v>0</v>
      </c>
      <c r="N7922" s="101">
        <f>IF(ISNUMBER(jaar_zip[[#This Row],[graaddagen]]),IF(OR(MONTH(jaar_zip[[#This Row],[Datum]])=1,MONTH(jaar_zip[[#This Row],[Datum]])=2,MONTH(jaar_zip[[#This Row],[Datum]])=11,MONTH(jaar_zip[[#This Row],[Datum]])=12),1.1,IF(OR(MONTH(jaar_zip[[#This Row],[Datum]])=3,MONTH(jaar_zip[[#This Row],[Datum]])=10),1,0.8))*jaar_zip[[#This Row],[graaddagen]],"")</f>
        <v>0</v>
      </c>
      <c r="O7922" s="101">
        <f>IF(ISNUMBER(jaar_zip[[#This Row],[etmaaltemperatuur]]),IF(jaar_zip[[#This Row],[etmaaltemperatuur]]&gt;stookgrens,jaar_zip[[#This Row],[etmaaltemperatuur]]-stookgrens,0),"")</f>
        <v>3.5</v>
      </c>
    </row>
    <row r="7923" spans="1:15" x14ac:dyDescent="0.25">
      <c r="A7923">
        <v>356</v>
      </c>
      <c r="B7923">
        <v>20240906</v>
      </c>
      <c r="C7923">
        <v>2.8</v>
      </c>
      <c r="D7923">
        <v>20.7</v>
      </c>
      <c r="E7923">
        <v>1523</v>
      </c>
      <c r="F7923">
        <v>0.5</v>
      </c>
      <c r="G7923">
        <v>1010.4</v>
      </c>
      <c r="H7923">
        <v>76</v>
      </c>
      <c r="I7923" s="101" t="s">
        <v>40</v>
      </c>
      <c r="J7923" s="1">
        <f>DATEVALUE(RIGHT(jaar_zip[[#This Row],[YYYYMMDD]],2)&amp;"-"&amp;MID(jaar_zip[[#This Row],[YYYYMMDD]],5,2)&amp;"-"&amp;LEFT(jaar_zip[[#This Row],[YYYYMMDD]],4))</f>
        <v>45541</v>
      </c>
      <c r="K7923" s="101" t="str">
        <f>IF(AND(VALUE(MONTH(jaar_zip[[#This Row],[Datum]]))=1,VALUE(WEEKNUM(jaar_zip[[#This Row],[Datum]],21))&gt;51),RIGHT(YEAR(jaar_zip[[#This Row],[Datum]])-1,2),RIGHT(YEAR(jaar_zip[[#This Row],[Datum]]),2))&amp;"-"&amp; TEXT(WEEKNUM(jaar_zip[[#This Row],[Datum]],21),"00")</f>
        <v>24-36</v>
      </c>
      <c r="L7923" s="101">
        <f>MONTH(jaar_zip[[#This Row],[Datum]])</f>
        <v>9</v>
      </c>
      <c r="M7923" s="101">
        <f>IF(ISNUMBER(jaar_zip[[#This Row],[etmaaltemperatuur]]),IF(jaar_zip[[#This Row],[etmaaltemperatuur]]&lt;stookgrens,stookgrens-jaar_zip[[#This Row],[etmaaltemperatuur]],0),"")</f>
        <v>0</v>
      </c>
      <c r="N7923" s="101">
        <f>IF(ISNUMBER(jaar_zip[[#This Row],[graaddagen]]),IF(OR(MONTH(jaar_zip[[#This Row],[Datum]])=1,MONTH(jaar_zip[[#This Row],[Datum]])=2,MONTH(jaar_zip[[#This Row],[Datum]])=11,MONTH(jaar_zip[[#This Row],[Datum]])=12),1.1,IF(OR(MONTH(jaar_zip[[#This Row],[Datum]])=3,MONTH(jaar_zip[[#This Row],[Datum]])=10),1,0.8))*jaar_zip[[#This Row],[graaddagen]],"")</f>
        <v>0</v>
      </c>
      <c r="O7923" s="101">
        <f>IF(ISNUMBER(jaar_zip[[#This Row],[etmaaltemperatuur]]),IF(jaar_zip[[#This Row],[etmaaltemperatuur]]&gt;stookgrens,jaar_zip[[#This Row],[etmaaltemperatuur]]-stookgrens,0),"")</f>
        <v>2.6999999999999993</v>
      </c>
    </row>
    <row r="7924" spans="1:15" x14ac:dyDescent="0.25">
      <c r="A7924">
        <v>356</v>
      </c>
      <c r="B7924">
        <v>20240907</v>
      </c>
      <c r="C7924">
        <v>2.5</v>
      </c>
      <c r="D7924">
        <v>21.3</v>
      </c>
      <c r="E7924">
        <v>1670</v>
      </c>
      <c r="F7924">
        <v>1.4</v>
      </c>
      <c r="G7924">
        <v>1010.6</v>
      </c>
      <c r="H7924">
        <v>78</v>
      </c>
      <c r="I7924" s="101" t="s">
        <v>40</v>
      </c>
      <c r="J7924" s="1">
        <f>DATEVALUE(RIGHT(jaar_zip[[#This Row],[YYYYMMDD]],2)&amp;"-"&amp;MID(jaar_zip[[#This Row],[YYYYMMDD]],5,2)&amp;"-"&amp;LEFT(jaar_zip[[#This Row],[YYYYMMDD]],4))</f>
        <v>45542</v>
      </c>
      <c r="K7924" s="101" t="str">
        <f>IF(AND(VALUE(MONTH(jaar_zip[[#This Row],[Datum]]))=1,VALUE(WEEKNUM(jaar_zip[[#This Row],[Datum]],21))&gt;51),RIGHT(YEAR(jaar_zip[[#This Row],[Datum]])-1,2),RIGHT(YEAR(jaar_zip[[#This Row],[Datum]]),2))&amp;"-"&amp; TEXT(WEEKNUM(jaar_zip[[#This Row],[Datum]],21),"00")</f>
        <v>24-36</v>
      </c>
      <c r="L7924" s="101">
        <f>MONTH(jaar_zip[[#This Row],[Datum]])</f>
        <v>9</v>
      </c>
      <c r="M7924" s="101">
        <f>IF(ISNUMBER(jaar_zip[[#This Row],[etmaaltemperatuur]]),IF(jaar_zip[[#This Row],[etmaaltemperatuur]]&lt;stookgrens,stookgrens-jaar_zip[[#This Row],[etmaaltemperatuur]],0),"")</f>
        <v>0</v>
      </c>
      <c r="N7924" s="101">
        <f>IF(ISNUMBER(jaar_zip[[#This Row],[graaddagen]]),IF(OR(MONTH(jaar_zip[[#This Row],[Datum]])=1,MONTH(jaar_zip[[#This Row],[Datum]])=2,MONTH(jaar_zip[[#This Row],[Datum]])=11,MONTH(jaar_zip[[#This Row],[Datum]])=12),1.1,IF(OR(MONTH(jaar_zip[[#This Row],[Datum]])=3,MONTH(jaar_zip[[#This Row],[Datum]])=10),1,0.8))*jaar_zip[[#This Row],[graaddagen]],"")</f>
        <v>0</v>
      </c>
      <c r="O7924" s="101">
        <f>IF(ISNUMBER(jaar_zip[[#This Row],[etmaaltemperatuur]]),IF(jaar_zip[[#This Row],[etmaaltemperatuur]]&gt;stookgrens,jaar_zip[[#This Row],[etmaaltemperatuur]]-stookgrens,0),"")</f>
        <v>3.3000000000000007</v>
      </c>
    </row>
    <row r="7925" spans="1:15" x14ac:dyDescent="0.25">
      <c r="A7925">
        <v>356</v>
      </c>
      <c r="B7925">
        <v>20240908</v>
      </c>
      <c r="C7925">
        <v>3.5</v>
      </c>
      <c r="D7925">
        <v>18.600000000000001</v>
      </c>
      <c r="E7925">
        <v>1512</v>
      </c>
      <c r="F7925">
        <v>0.3</v>
      </c>
      <c r="G7925">
        <v>1007.5</v>
      </c>
      <c r="H7925">
        <v>75</v>
      </c>
      <c r="I7925" s="101" t="s">
        <v>40</v>
      </c>
      <c r="J7925" s="1">
        <f>DATEVALUE(RIGHT(jaar_zip[[#This Row],[YYYYMMDD]],2)&amp;"-"&amp;MID(jaar_zip[[#This Row],[YYYYMMDD]],5,2)&amp;"-"&amp;LEFT(jaar_zip[[#This Row],[YYYYMMDD]],4))</f>
        <v>45543</v>
      </c>
      <c r="K7925" s="101" t="str">
        <f>IF(AND(VALUE(MONTH(jaar_zip[[#This Row],[Datum]]))=1,VALUE(WEEKNUM(jaar_zip[[#This Row],[Datum]],21))&gt;51),RIGHT(YEAR(jaar_zip[[#This Row],[Datum]])-1,2),RIGHT(YEAR(jaar_zip[[#This Row],[Datum]]),2))&amp;"-"&amp; TEXT(WEEKNUM(jaar_zip[[#This Row],[Datum]],21),"00")</f>
        <v>24-36</v>
      </c>
      <c r="L7925" s="101">
        <f>MONTH(jaar_zip[[#This Row],[Datum]])</f>
        <v>9</v>
      </c>
      <c r="M7925" s="101">
        <f>IF(ISNUMBER(jaar_zip[[#This Row],[etmaaltemperatuur]]),IF(jaar_zip[[#This Row],[etmaaltemperatuur]]&lt;stookgrens,stookgrens-jaar_zip[[#This Row],[etmaaltemperatuur]],0),"")</f>
        <v>0</v>
      </c>
      <c r="N7925" s="101">
        <f>IF(ISNUMBER(jaar_zip[[#This Row],[graaddagen]]),IF(OR(MONTH(jaar_zip[[#This Row],[Datum]])=1,MONTH(jaar_zip[[#This Row],[Datum]])=2,MONTH(jaar_zip[[#This Row],[Datum]])=11,MONTH(jaar_zip[[#This Row],[Datum]])=12),1.1,IF(OR(MONTH(jaar_zip[[#This Row],[Datum]])=3,MONTH(jaar_zip[[#This Row],[Datum]])=10),1,0.8))*jaar_zip[[#This Row],[graaddagen]],"")</f>
        <v>0</v>
      </c>
      <c r="O7925" s="101">
        <f>IF(ISNUMBER(jaar_zip[[#This Row],[etmaaltemperatuur]]),IF(jaar_zip[[#This Row],[etmaaltemperatuur]]&gt;stookgrens,jaar_zip[[#This Row],[etmaaltemperatuur]]-stookgrens,0),"")</f>
        <v>0.60000000000000142</v>
      </c>
    </row>
    <row r="7926" spans="1:15" x14ac:dyDescent="0.25">
      <c r="A7926">
        <v>356</v>
      </c>
      <c r="B7926">
        <v>20240909</v>
      </c>
      <c r="C7926">
        <v>3.3</v>
      </c>
      <c r="D7926">
        <v>16.100000000000001</v>
      </c>
      <c r="E7926">
        <v>992</v>
      </c>
      <c r="F7926">
        <v>4.2</v>
      </c>
      <c r="G7926">
        <v>1005.9</v>
      </c>
      <c r="H7926">
        <v>82</v>
      </c>
      <c r="I7926" s="101" t="s">
        <v>40</v>
      </c>
      <c r="J7926" s="1">
        <f>DATEVALUE(RIGHT(jaar_zip[[#This Row],[YYYYMMDD]],2)&amp;"-"&amp;MID(jaar_zip[[#This Row],[YYYYMMDD]],5,2)&amp;"-"&amp;LEFT(jaar_zip[[#This Row],[YYYYMMDD]],4))</f>
        <v>45544</v>
      </c>
      <c r="K7926" s="101" t="str">
        <f>IF(AND(VALUE(MONTH(jaar_zip[[#This Row],[Datum]]))=1,VALUE(WEEKNUM(jaar_zip[[#This Row],[Datum]],21))&gt;51),RIGHT(YEAR(jaar_zip[[#This Row],[Datum]])-1,2),RIGHT(YEAR(jaar_zip[[#This Row],[Datum]]),2))&amp;"-"&amp; TEXT(WEEKNUM(jaar_zip[[#This Row],[Datum]],21),"00")</f>
        <v>24-37</v>
      </c>
      <c r="L7926" s="101">
        <f>MONTH(jaar_zip[[#This Row],[Datum]])</f>
        <v>9</v>
      </c>
      <c r="M7926" s="101">
        <f>IF(ISNUMBER(jaar_zip[[#This Row],[etmaaltemperatuur]]),IF(jaar_zip[[#This Row],[etmaaltemperatuur]]&lt;stookgrens,stookgrens-jaar_zip[[#This Row],[etmaaltemperatuur]],0),"")</f>
        <v>1.8999999999999986</v>
      </c>
      <c r="N7926" s="101">
        <f>IF(ISNUMBER(jaar_zip[[#This Row],[graaddagen]]),IF(OR(MONTH(jaar_zip[[#This Row],[Datum]])=1,MONTH(jaar_zip[[#This Row],[Datum]])=2,MONTH(jaar_zip[[#This Row],[Datum]])=11,MONTH(jaar_zip[[#This Row],[Datum]])=12),1.1,IF(OR(MONTH(jaar_zip[[#This Row],[Datum]])=3,MONTH(jaar_zip[[#This Row],[Datum]])=10),1,0.8))*jaar_zip[[#This Row],[graaddagen]],"")</f>
        <v>1.5199999999999989</v>
      </c>
      <c r="O7926" s="101">
        <f>IF(ISNUMBER(jaar_zip[[#This Row],[etmaaltemperatuur]]),IF(jaar_zip[[#This Row],[etmaaltemperatuur]]&gt;stookgrens,jaar_zip[[#This Row],[etmaaltemperatuur]]-stookgrens,0),"")</f>
        <v>0</v>
      </c>
    </row>
    <row r="7927" spans="1:15" x14ac:dyDescent="0.25">
      <c r="A7927">
        <v>356</v>
      </c>
      <c r="B7927">
        <v>20240910</v>
      </c>
      <c r="C7927">
        <v>6.2</v>
      </c>
      <c r="D7927">
        <v>14.6</v>
      </c>
      <c r="E7927">
        <v>628</v>
      </c>
      <c r="F7927">
        <v>9.9</v>
      </c>
      <c r="G7927">
        <v>1007.3</v>
      </c>
      <c r="H7927">
        <v>85</v>
      </c>
      <c r="I7927" s="101" t="s">
        <v>40</v>
      </c>
      <c r="J7927" s="1">
        <f>DATEVALUE(RIGHT(jaar_zip[[#This Row],[YYYYMMDD]],2)&amp;"-"&amp;MID(jaar_zip[[#This Row],[YYYYMMDD]],5,2)&amp;"-"&amp;LEFT(jaar_zip[[#This Row],[YYYYMMDD]],4))</f>
        <v>45545</v>
      </c>
      <c r="K7927" s="101" t="str">
        <f>IF(AND(VALUE(MONTH(jaar_zip[[#This Row],[Datum]]))=1,VALUE(WEEKNUM(jaar_zip[[#This Row],[Datum]],21))&gt;51),RIGHT(YEAR(jaar_zip[[#This Row],[Datum]])-1,2),RIGHT(YEAR(jaar_zip[[#This Row],[Datum]]),2))&amp;"-"&amp; TEXT(WEEKNUM(jaar_zip[[#This Row],[Datum]],21),"00")</f>
        <v>24-37</v>
      </c>
      <c r="L7927" s="101">
        <f>MONTH(jaar_zip[[#This Row],[Datum]])</f>
        <v>9</v>
      </c>
      <c r="M7927" s="101">
        <f>IF(ISNUMBER(jaar_zip[[#This Row],[etmaaltemperatuur]]),IF(jaar_zip[[#This Row],[etmaaltemperatuur]]&lt;stookgrens,stookgrens-jaar_zip[[#This Row],[etmaaltemperatuur]],0),"")</f>
        <v>3.4000000000000004</v>
      </c>
      <c r="N7927" s="101">
        <f>IF(ISNUMBER(jaar_zip[[#This Row],[graaddagen]]),IF(OR(MONTH(jaar_zip[[#This Row],[Datum]])=1,MONTH(jaar_zip[[#This Row],[Datum]])=2,MONTH(jaar_zip[[#This Row],[Datum]])=11,MONTH(jaar_zip[[#This Row],[Datum]])=12),1.1,IF(OR(MONTH(jaar_zip[[#This Row],[Datum]])=3,MONTH(jaar_zip[[#This Row],[Datum]])=10),1,0.8))*jaar_zip[[#This Row],[graaddagen]],"")</f>
        <v>2.7200000000000006</v>
      </c>
      <c r="O7927" s="101">
        <f>IF(ISNUMBER(jaar_zip[[#This Row],[etmaaltemperatuur]]),IF(jaar_zip[[#This Row],[etmaaltemperatuur]]&gt;stookgrens,jaar_zip[[#This Row],[etmaaltemperatuur]]-stookgrens,0),"")</f>
        <v>0</v>
      </c>
    </row>
    <row r="7928" spans="1:15" x14ac:dyDescent="0.25">
      <c r="A7928">
        <v>356</v>
      </c>
      <c r="B7928">
        <v>20240911</v>
      </c>
      <c r="C7928">
        <v>4.8</v>
      </c>
      <c r="D7928">
        <v>11.2</v>
      </c>
      <c r="E7928">
        <v>1277</v>
      </c>
      <c r="F7928">
        <v>17</v>
      </c>
      <c r="G7928">
        <v>1006.1</v>
      </c>
      <c r="H7928">
        <v>83</v>
      </c>
      <c r="I7928" s="101" t="s">
        <v>40</v>
      </c>
      <c r="J7928" s="1">
        <f>DATEVALUE(RIGHT(jaar_zip[[#This Row],[YYYYMMDD]],2)&amp;"-"&amp;MID(jaar_zip[[#This Row],[YYYYMMDD]],5,2)&amp;"-"&amp;LEFT(jaar_zip[[#This Row],[YYYYMMDD]],4))</f>
        <v>45546</v>
      </c>
      <c r="K7928" s="101" t="str">
        <f>IF(AND(VALUE(MONTH(jaar_zip[[#This Row],[Datum]]))=1,VALUE(WEEKNUM(jaar_zip[[#This Row],[Datum]],21))&gt;51),RIGHT(YEAR(jaar_zip[[#This Row],[Datum]])-1,2),RIGHT(YEAR(jaar_zip[[#This Row],[Datum]]),2))&amp;"-"&amp; TEXT(WEEKNUM(jaar_zip[[#This Row],[Datum]],21),"00")</f>
        <v>24-37</v>
      </c>
      <c r="L7928" s="101">
        <f>MONTH(jaar_zip[[#This Row],[Datum]])</f>
        <v>9</v>
      </c>
      <c r="M7928" s="101">
        <f>IF(ISNUMBER(jaar_zip[[#This Row],[etmaaltemperatuur]]),IF(jaar_zip[[#This Row],[etmaaltemperatuur]]&lt;stookgrens,stookgrens-jaar_zip[[#This Row],[etmaaltemperatuur]],0),"")</f>
        <v>6.8000000000000007</v>
      </c>
      <c r="N7928" s="101">
        <f>IF(ISNUMBER(jaar_zip[[#This Row],[graaddagen]]),IF(OR(MONTH(jaar_zip[[#This Row],[Datum]])=1,MONTH(jaar_zip[[#This Row],[Datum]])=2,MONTH(jaar_zip[[#This Row],[Datum]])=11,MONTH(jaar_zip[[#This Row],[Datum]])=12),1.1,IF(OR(MONTH(jaar_zip[[#This Row],[Datum]])=3,MONTH(jaar_zip[[#This Row],[Datum]])=10),1,0.8))*jaar_zip[[#This Row],[graaddagen]],"")</f>
        <v>5.4400000000000013</v>
      </c>
      <c r="O7928" s="101">
        <f>IF(ISNUMBER(jaar_zip[[#This Row],[etmaaltemperatuur]]),IF(jaar_zip[[#This Row],[etmaaltemperatuur]]&gt;stookgrens,jaar_zip[[#This Row],[etmaaltemperatuur]]-stookgrens,0),"")</f>
        <v>0</v>
      </c>
    </row>
    <row r="7929" spans="1:15" x14ac:dyDescent="0.25">
      <c r="A7929">
        <v>356</v>
      </c>
      <c r="B7929">
        <v>20240912</v>
      </c>
      <c r="C7929">
        <v>2.8</v>
      </c>
      <c r="D7929">
        <v>10.1</v>
      </c>
      <c r="E7929">
        <v>1379</v>
      </c>
      <c r="F7929">
        <v>-0.1</v>
      </c>
      <c r="G7929">
        <v>1013.4</v>
      </c>
      <c r="H7929">
        <v>83</v>
      </c>
      <c r="I7929" s="101" t="s">
        <v>40</v>
      </c>
      <c r="J7929" s="1">
        <f>DATEVALUE(RIGHT(jaar_zip[[#This Row],[YYYYMMDD]],2)&amp;"-"&amp;MID(jaar_zip[[#This Row],[YYYYMMDD]],5,2)&amp;"-"&amp;LEFT(jaar_zip[[#This Row],[YYYYMMDD]],4))</f>
        <v>45547</v>
      </c>
      <c r="K7929" s="101" t="str">
        <f>IF(AND(VALUE(MONTH(jaar_zip[[#This Row],[Datum]]))=1,VALUE(WEEKNUM(jaar_zip[[#This Row],[Datum]],21))&gt;51),RIGHT(YEAR(jaar_zip[[#This Row],[Datum]])-1,2),RIGHT(YEAR(jaar_zip[[#This Row],[Datum]]),2))&amp;"-"&amp; TEXT(WEEKNUM(jaar_zip[[#This Row],[Datum]],21),"00")</f>
        <v>24-37</v>
      </c>
      <c r="L7929" s="101">
        <f>MONTH(jaar_zip[[#This Row],[Datum]])</f>
        <v>9</v>
      </c>
      <c r="M7929" s="101">
        <f>IF(ISNUMBER(jaar_zip[[#This Row],[etmaaltemperatuur]]),IF(jaar_zip[[#This Row],[etmaaltemperatuur]]&lt;stookgrens,stookgrens-jaar_zip[[#This Row],[etmaaltemperatuur]],0),"")</f>
        <v>7.9</v>
      </c>
      <c r="N7929" s="101">
        <f>IF(ISNUMBER(jaar_zip[[#This Row],[graaddagen]]),IF(OR(MONTH(jaar_zip[[#This Row],[Datum]])=1,MONTH(jaar_zip[[#This Row],[Datum]])=2,MONTH(jaar_zip[[#This Row],[Datum]])=11,MONTH(jaar_zip[[#This Row],[Datum]])=12),1.1,IF(OR(MONTH(jaar_zip[[#This Row],[Datum]])=3,MONTH(jaar_zip[[#This Row],[Datum]])=10),1,0.8))*jaar_zip[[#This Row],[graaddagen]],"")</f>
        <v>6.32</v>
      </c>
      <c r="O7929" s="101">
        <f>IF(ISNUMBER(jaar_zip[[#This Row],[etmaaltemperatuur]]),IF(jaar_zip[[#This Row],[etmaaltemperatuur]]&gt;stookgrens,jaar_zip[[#This Row],[etmaaltemperatuur]]-stookgrens,0),"")</f>
        <v>0</v>
      </c>
    </row>
    <row r="7930" spans="1:15" x14ac:dyDescent="0.25">
      <c r="A7930">
        <v>356</v>
      </c>
      <c r="B7930">
        <v>20240913</v>
      </c>
      <c r="C7930">
        <v>2.7</v>
      </c>
      <c r="D7930">
        <v>10.4</v>
      </c>
      <c r="E7930">
        <v>1524</v>
      </c>
      <c r="F7930">
        <v>0.2</v>
      </c>
      <c r="G7930">
        <v>1025.2</v>
      </c>
      <c r="H7930">
        <v>82</v>
      </c>
      <c r="I7930" s="101" t="s">
        <v>40</v>
      </c>
      <c r="J7930" s="1">
        <f>DATEVALUE(RIGHT(jaar_zip[[#This Row],[YYYYMMDD]],2)&amp;"-"&amp;MID(jaar_zip[[#This Row],[YYYYMMDD]],5,2)&amp;"-"&amp;LEFT(jaar_zip[[#This Row],[YYYYMMDD]],4))</f>
        <v>45548</v>
      </c>
      <c r="K7930" s="101" t="str">
        <f>IF(AND(VALUE(MONTH(jaar_zip[[#This Row],[Datum]]))=1,VALUE(WEEKNUM(jaar_zip[[#This Row],[Datum]],21))&gt;51),RIGHT(YEAR(jaar_zip[[#This Row],[Datum]])-1,2),RIGHT(YEAR(jaar_zip[[#This Row],[Datum]]),2))&amp;"-"&amp; TEXT(WEEKNUM(jaar_zip[[#This Row],[Datum]],21),"00")</f>
        <v>24-37</v>
      </c>
      <c r="L7930" s="101">
        <f>MONTH(jaar_zip[[#This Row],[Datum]])</f>
        <v>9</v>
      </c>
      <c r="M7930" s="101">
        <f>IF(ISNUMBER(jaar_zip[[#This Row],[etmaaltemperatuur]]),IF(jaar_zip[[#This Row],[etmaaltemperatuur]]&lt;stookgrens,stookgrens-jaar_zip[[#This Row],[etmaaltemperatuur]],0),"")</f>
        <v>7.6</v>
      </c>
      <c r="N7930" s="101">
        <f>IF(ISNUMBER(jaar_zip[[#This Row],[graaddagen]]),IF(OR(MONTH(jaar_zip[[#This Row],[Datum]])=1,MONTH(jaar_zip[[#This Row],[Datum]])=2,MONTH(jaar_zip[[#This Row],[Datum]])=11,MONTH(jaar_zip[[#This Row],[Datum]])=12),1.1,IF(OR(MONTH(jaar_zip[[#This Row],[Datum]])=3,MONTH(jaar_zip[[#This Row],[Datum]])=10),1,0.8))*jaar_zip[[#This Row],[graaddagen]],"")</f>
        <v>6.08</v>
      </c>
      <c r="O7930" s="101">
        <f>IF(ISNUMBER(jaar_zip[[#This Row],[etmaaltemperatuur]]),IF(jaar_zip[[#This Row],[etmaaltemperatuur]]&gt;stookgrens,jaar_zip[[#This Row],[etmaaltemperatuur]]-stookgrens,0),"")</f>
        <v>0</v>
      </c>
    </row>
    <row r="7931" spans="1:15" x14ac:dyDescent="0.25">
      <c r="A7931">
        <v>356</v>
      </c>
      <c r="B7931">
        <v>20240914</v>
      </c>
      <c r="C7931">
        <v>1.8</v>
      </c>
      <c r="D7931">
        <v>10.6</v>
      </c>
      <c r="E7931">
        <v>1557</v>
      </c>
      <c r="F7931">
        <v>0</v>
      </c>
      <c r="G7931">
        <v>1030.5</v>
      </c>
      <c r="H7931">
        <v>81</v>
      </c>
      <c r="I7931" s="101" t="s">
        <v>40</v>
      </c>
      <c r="J7931" s="1">
        <f>DATEVALUE(RIGHT(jaar_zip[[#This Row],[YYYYMMDD]],2)&amp;"-"&amp;MID(jaar_zip[[#This Row],[YYYYMMDD]],5,2)&amp;"-"&amp;LEFT(jaar_zip[[#This Row],[YYYYMMDD]],4))</f>
        <v>45549</v>
      </c>
      <c r="K7931" s="101" t="str">
        <f>IF(AND(VALUE(MONTH(jaar_zip[[#This Row],[Datum]]))=1,VALUE(WEEKNUM(jaar_zip[[#This Row],[Datum]],21))&gt;51),RIGHT(YEAR(jaar_zip[[#This Row],[Datum]])-1,2),RIGHT(YEAR(jaar_zip[[#This Row],[Datum]]),2))&amp;"-"&amp; TEXT(WEEKNUM(jaar_zip[[#This Row],[Datum]],21),"00")</f>
        <v>24-37</v>
      </c>
      <c r="L7931" s="101">
        <f>MONTH(jaar_zip[[#This Row],[Datum]])</f>
        <v>9</v>
      </c>
      <c r="M7931" s="101">
        <f>IF(ISNUMBER(jaar_zip[[#This Row],[etmaaltemperatuur]]),IF(jaar_zip[[#This Row],[etmaaltemperatuur]]&lt;stookgrens,stookgrens-jaar_zip[[#This Row],[etmaaltemperatuur]],0),"")</f>
        <v>7.4</v>
      </c>
      <c r="N7931" s="101">
        <f>IF(ISNUMBER(jaar_zip[[#This Row],[graaddagen]]),IF(OR(MONTH(jaar_zip[[#This Row],[Datum]])=1,MONTH(jaar_zip[[#This Row],[Datum]])=2,MONTH(jaar_zip[[#This Row],[Datum]])=11,MONTH(jaar_zip[[#This Row],[Datum]])=12),1.1,IF(OR(MONTH(jaar_zip[[#This Row],[Datum]])=3,MONTH(jaar_zip[[#This Row],[Datum]])=10),1,0.8))*jaar_zip[[#This Row],[graaddagen]],"")</f>
        <v>5.9200000000000008</v>
      </c>
      <c r="O7931" s="101">
        <f>IF(ISNUMBER(jaar_zip[[#This Row],[etmaaltemperatuur]]),IF(jaar_zip[[#This Row],[etmaaltemperatuur]]&gt;stookgrens,jaar_zip[[#This Row],[etmaaltemperatuur]]-stookgrens,0),"")</f>
        <v>0</v>
      </c>
    </row>
    <row r="7932" spans="1:15" x14ac:dyDescent="0.25">
      <c r="A7932">
        <v>356</v>
      </c>
      <c r="B7932">
        <v>20240915</v>
      </c>
      <c r="C7932">
        <v>1.9</v>
      </c>
      <c r="D7932">
        <v>12.9</v>
      </c>
      <c r="E7932">
        <v>957</v>
      </c>
      <c r="F7932">
        <v>0</v>
      </c>
      <c r="G7932">
        <v>1026.8</v>
      </c>
      <c r="H7932">
        <v>85</v>
      </c>
      <c r="I7932" s="101" t="s">
        <v>40</v>
      </c>
      <c r="J7932" s="1">
        <f>DATEVALUE(RIGHT(jaar_zip[[#This Row],[YYYYMMDD]],2)&amp;"-"&amp;MID(jaar_zip[[#This Row],[YYYYMMDD]],5,2)&amp;"-"&amp;LEFT(jaar_zip[[#This Row],[YYYYMMDD]],4))</f>
        <v>45550</v>
      </c>
      <c r="K7932" s="101" t="str">
        <f>IF(AND(VALUE(MONTH(jaar_zip[[#This Row],[Datum]]))=1,VALUE(WEEKNUM(jaar_zip[[#This Row],[Datum]],21))&gt;51),RIGHT(YEAR(jaar_zip[[#This Row],[Datum]])-1,2),RIGHT(YEAR(jaar_zip[[#This Row],[Datum]]),2))&amp;"-"&amp; TEXT(WEEKNUM(jaar_zip[[#This Row],[Datum]],21),"00")</f>
        <v>24-37</v>
      </c>
      <c r="L7932" s="101">
        <f>MONTH(jaar_zip[[#This Row],[Datum]])</f>
        <v>9</v>
      </c>
      <c r="M7932" s="101">
        <f>IF(ISNUMBER(jaar_zip[[#This Row],[etmaaltemperatuur]]),IF(jaar_zip[[#This Row],[etmaaltemperatuur]]&lt;stookgrens,stookgrens-jaar_zip[[#This Row],[etmaaltemperatuur]],0),"")</f>
        <v>5.0999999999999996</v>
      </c>
      <c r="N7932" s="101">
        <f>IF(ISNUMBER(jaar_zip[[#This Row],[graaddagen]]),IF(OR(MONTH(jaar_zip[[#This Row],[Datum]])=1,MONTH(jaar_zip[[#This Row],[Datum]])=2,MONTH(jaar_zip[[#This Row],[Datum]])=11,MONTH(jaar_zip[[#This Row],[Datum]])=12),1.1,IF(OR(MONTH(jaar_zip[[#This Row],[Datum]])=3,MONTH(jaar_zip[[#This Row],[Datum]])=10),1,0.8))*jaar_zip[[#This Row],[graaddagen]],"")</f>
        <v>4.08</v>
      </c>
      <c r="O7932" s="101">
        <f>IF(ISNUMBER(jaar_zip[[#This Row],[etmaaltemperatuur]]),IF(jaar_zip[[#This Row],[etmaaltemperatuur]]&gt;stookgrens,jaar_zip[[#This Row],[etmaaltemperatuur]]-stookgrens,0),"")</f>
        <v>0</v>
      </c>
    </row>
    <row r="7933" spans="1:15" x14ac:dyDescent="0.25">
      <c r="A7933">
        <v>356</v>
      </c>
      <c r="B7933">
        <v>20240916</v>
      </c>
      <c r="C7933">
        <v>2.2999999999999998</v>
      </c>
      <c r="D7933">
        <v>13.8</v>
      </c>
      <c r="E7933">
        <v>956</v>
      </c>
      <c r="F7933">
        <v>0.1</v>
      </c>
      <c r="G7933">
        <v>1026.2</v>
      </c>
      <c r="H7933">
        <v>88</v>
      </c>
      <c r="I7933" s="101" t="s">
        <v>40</v>
      </c>
      <c r="J7933" s="1">
        <f>DATEVALUE(RIGHT(jaar_zip[[#This Row],[YYYYMMDD]],2)&amp;"-"&amp;MID(jaar_zip[[#This Row],[YYYYMMDD]],5,2)&amp;"-"&amp;LEFT(jaar_zip[[#This Row],[YYYYMMDD]],4))</f>
        <v>45551</v>
      </c>
      <c r="K7933" s="101" t="str">
        <f>IF(AND(VALUE(MONTH(jaar_zip[[#This Row],[Datum]]))=1,VALUE(WEEKNUM(jaar_zip[[#This Row],[Datum]],21))&gt;51),RIGHT(YEAR(jaar_zip[[#This Row],[Datum]])-1,2),RIGHT(YEAR(jaar_zip[[#This Row],[Datum]]),2))&amp;"-"&amp; TEXT(WEEKNUM(jaar_zip[[#This Row],[Datum]],21),"00")</f>
        <v>24-38</v>
      </c>
      <c r="L7933" s="101">
        <f>MONTH(jaar_zip[[#This Row],[Datum]])</f>
        <v>9</v>
      </c>
      <c r="M7933" s="101">
        <f>IF(ISNUMBER(jaar_zip[[#This Row],[etmaaltemperatuur]]),IF(jaar_zip[[#This Row],[etmaaltemperatuur]]&lt;stookgrens,stookgrens-jaar_zip[[#This Row],[etmaaltemperatuur]],0),"")</f>
        <v>4.1999999999999993</v>
      </c>
      <c r="N7933" s="101">
        <f>IF(ISNUMBER(jaar_zip[[#This Row],[graaddagen]]),IF(OR(MONTH(jaar_zip[[#This Row],[Datum]])=1,MONTH(jaar_zip[[#This Row],[Datum]])=2,MONTH(jaar_zip[[#This Row],[Datum]])=11,MONTH(jaar_zip[[#This Row],[Datum]])=12),1.1,IF(OR(MONTH(jaar_zip[[#This Row],[Datum]])=3,MONTH(jaar_zip[[#This Row],[Datum]])=10),1,0.8))*jaar_zip[[#This Row],[graaddagen]],"")</f>
        <v>3.3599999999999994</v>
      </c>
      <c r="O7933" s="101">
        <f>IF(ISNUMBER(jaar_zip[[#This Row],[etmaaltemperatuur]]),IF(jaar_zip[[#This Row],[etmaaltemperatuur]]&gt;stookgrens,jaar_zip[[#This Row],[etmaaltemperatuur]]-stookgrens,0),"")</f>
        <v>0</v>
      </c>
    </row>
    <row r="7934" spans="1:15" x14ac:dyDescent="0.25">
      <c r="A7934">
        <v>356</v>
      </c>
      <c r="B7934">
        <v>20240917</v>
      </c>
      <c r="C7934">
        <v>3.2</v>
      </c>
      <c r="D7934">
        <v>16.100000000000001</v>
      </c>
      <c r="E7934">
        <v>1321</v>
      </c>
      <c r="F7934">
        <v>0</v>
      </c>
      <c r="G7934">
        <v>1028.9000000000001</v>
      </c>
      <c r="H7934">
        <v>83</v>
      </c>
      <c r="I7934" s="101" t="s">
        <v>40</v>
      </c>
      <c r="J7934" s="1">
        <f>DATEVALUE(RIGHT(jaar_zip[[#This Row],[YYYYMMDD]],2)&amp;"-"&amp;MID(jaar_zip[[#This Row],[YYYYMMDD]],5,2)&amp;"-"&amp;LEFT(jaar_zip[[#This Row],[YYYYMMDD]],4))</f>
        <v>45552</v>
      </c>
      <c r="K7934" s="101" t="str">
        <f>IF(AND(VALUE(MONTH(jaar_zip[[#This Row],[Datum]]))=1,VALUE(WEEKNUM(jaar_zip[[#This Row],[Datum]],21))&gt;51),RIGHT(YEAR(jaar_zip[[#This Row],[Datum]])-1,2),RIGHT(YEAR(jaar_zip[[#This Row],[Datum]]),2))&amp;"-"&amp; TEXT(WEEKNUM(jaar_zip[[#This Row],[Datum]],21),"00")</f>
        <v>24-38</v>
      </c>
      <c r="L7934" s="101">
        <f>MONTH(jaar_zip[[#This Row],[Datum]])</f>
        <v>9</v>
      </c>
      <c r="M7934" s="101">
        <f>IF(ISNUMBER(jaar_zip[[#This Row],[etmaaltemperatuur]]),IF(jaar_zip[[#This Row],[etmaaltemperatuur]]&lt;stookgrens,stookgrens-jaar_zip[[#This Row],[etmaaltemperatuur]],0),"")</f>
        <v>1.8999999999999986</v>
      </c>
      <c r="N7934" s="101">
        <f>IF(ISNUMBER(jaar_zip[[#This Row],[graaddagen]]),IF(OR(MONTH(jaar_zip[[#This Row],[Datum]])=1,MONTH(jaar_zip[[#This Row],[Datum]])=2,MONTH(jaar_zip[[#This Row],[Datum]])=11,MONTH(jaar_zip[[#This Row],[Datum]])=12),1.1,IF(OR(MONTH(jaar_zip[[#This Row],[Datum]])=3,MONTH(jaar_zip[[#This Row],[Datum]])=10),1,0.8))*jaar_zip[[#This Row],[graaddagen]],"")</f>
        <v>1.5199999999999989</v>
      </c>
      <c r="O7934" s="101">
        <f>IF(ISNUMBER(jaar_zip[[#This Row],[etmaaltemperatuur]]),IF(jaar_zip[[#This Row],[etmaaltemperatuur]]&gt;stookgrens,jaar_zip[[#This Row],[etmaaltemperatuur]]-stookgrens,0),"")</f>
        <v>0</v>
      </c>
    </row>
    <row r="7935" spans="1:15" x14ac:dyDescent="0.25">
      <c r="A7935">
        <v>356</v>
      </c>
      <c r="B7935">
        <v>20240918</v>
      </c>
      <c r="C7935">
        <v>3.6</v>
      </c>
      <c r="D7935">
        <v>16.7</v>
      </c>
      <c r="E7935">
        <v>1202</v>
      </c>
      <c r="F7935">
        <v>0</v>
      </c>
      <c r="G7935">
        <v>1027.4000000000001</v>
      </c>
      <c r="H7935">
        <v>84</v>
      </c>
      <c r="I7935" s="101" t="s">
        <v>40</v>
      </c>
      <c r="J7935" s="1">
        <f>DATEVALUE(RIGHT(jaar_zip[[#This Row],[YYYYMMDD]],2)&amp;"-"&amp;MID(jaar_zip[[#This Row],[YYYYMMDD]],5,2)&amp;"-"&amp;LEFT(jaar_zip[[#This Row],[YYYYMMDD]],4))</f>
        <v>45553</v>
      </c>
      <c r="K7935" s="101" t="str">
        <f>IF(AND(VALUE(MONTH(jaar_zip[[#This Row],[Datum]]))=1,VALUE(WEEKNUM(jaar_zip[[#This Row],[Datum]],21))&gt;51),RIGHT(YEAR(jaar_zip[[#This Row],[Datum]])-1,2),RIGHT(YEAR(jaar_zip[[#This Row],[Datum]]),2))&amp;"-"&amp; TEXT(WEEKNUM(jaar_zip[[#This Row],[Datum]],21),"00")</f>
        <v>24-38</v>
      </c>
      <c r="L7935" s="101">
        <f>MONTH(jaar_zip[[#This Row],[Datum]])</f>
        <v>9</v>
      </c>
      <c r="M7935" s="101">
        <f>IF(ISNUMBER(jaar_zip[[#This Row],[etmaaltemperatuur]]),IF(jaar_zip[[#This Row],[etmaaltemperatuur]]&lt;stookgrens,stookgrens-jaar_zip[[#This Row],[etmaaltemperatuur]],0),"")</f>
        <v>1.3000000000000007</v>
      </c>
      <c r="N7935" s="101">
        <f>IF(ISNUMBER(jaar_zip[[#This Row],[graaddagen]]),IF(OR(MONTH(jaar_zip[[#This Row],[Datum]])=1,MONTH(jaar_zip[[#This Row],[Datum]])=2,MONTH(jaar_zip[[#This Row],[Datum]])=11,MONTH(jaar_zip[[#This Row],[Datum]])=12),1.1,IF(OR(MONTH(jaar_zip[[#This Row],[Datum]])=3,MONTH(jaar_zip[[#This Row],[Datum]])=10),1,0.8))*jaar_zip[[#This Row],[graaddagen]],"")</f>
        <v>1.0400000000000007</v>
      </c>
      <c r="O7935" s="101">
        <f>IF(ISNUMBER(jaar_zip[[#This Row],[etmaaltemperatuur]]),IF(jaar_zip[[#This Row],[etmaaltemperatuur]]&gt;stookgrens,jaar_zip[[#This Row],[etmaaltemperatuur]]-stookgrens,0),"")</f>
        <v>0</v>
      </c>
    </row>
    <row r="7936" spans="1:15" x14ac:dyDescent="0.25">
      <c r="A7936">
        <v>356</v>
      </c>
      <c r="B7936">
        <v>20240919</v>
      </c>
      <c r="C7936">
        <v>3.5</v>
      </c>
      <c r="D7936">
        <v>17.5</v>
      </c>
      <c r="E7936">
        <v>1525</v>
      </c>
      <c r="F7936">
        <v>0</v>
      </c>
      <c r="G7936">
        <v>1024.3</v>
      </c>
      <c r="H7936">
        <v>84</v>
      </c>
      <c r="I7936" s="101" t="s">
        <v>40</v>
      </c>
      <c r="J7936" s="1">
        <f>DATEVALUE(RIGHT(jaar_zip[[#This Row],[YYYYMMDD]],2)&amp;"-"&amp;MID(jaar_zip[[#This Row],[YYYYMMDD]],5,2)&amp;"-"&amp;LEFT(jaar_zip[[#This Row],[YYYYMMDD]],4))</f>
        <v>45554</v>
      </c>
      <c r="K7936" s="101" t="str">
        <f>IF(AND(VALUE(MONTH(jaar_zip[[#This Row],[Datum]]))=1,VALUE(WEEKNUM(jaar_zip[[#This Row],[Datum]],21))&gt;51),RIGHT(YEAR(jaar_zip[[#This Row],[Datum]])-1,2),RIGHT(YEAR(jaar_zip[[#This Row],[Datum]]),2))&amp;"-"&amp; TEXT(WEEKNUM(jaar_zip[[#This Row],[Datum]],21),"00")</f>
        <v>24-38</v>
      </c>
      <c r="L7936" s="101">
        <f>MONTH(jaar_zip[[#This Row],[Datum]])</f>
        <v>9</v>
      </c>
      <c r="M7936" s="101">
        <f>IF(ISNUMBER(jaar_zip[[#This Row],[etmaaltemperatuur]]),IF(jaar_zip[[#This Row],[etmaaltemperatuur]]&lt;stookgrens,stookgrens-jaar_zip[[#This Row],[etmaaltemperatuur]],0),"")</f>
        <v>0.5</v>
      </c>
      <c r="N7936" s="101">
        <f>IF(ISNUMBER(jaar_zip[[#This Row],[graaddagen]]),IF(OR(MONTH(jaar_zip[[#This Row],[Datum]])=1,MONTH(jaar_zip[[#This Row],[Datum]])=2,MONTH(jaar_zip[[#This Row],[Datum]])=11,MONTH(jaar_zip[[#This Row],[Datum]])=12),1.1,IF(OR(MONTH(jaar_zip[[#This Row],[Datum]])=3,MONTH(jaar_zip[[#This Row],[Datum]])=10),1,0.8))*jaar_zip[[#This Row],[graaddagen]],"")</f>
        <v>0.4</v>
      </c>
      <c r="O7936" s="101">
        <f>IF(ISNUMBER(jaar_zip[[#This Row],[etmaaltemperatuur]]),IF(jaar_zip[[#This Row],[etmaaltemperatuur]]&gt;stookgrens,jaar_zip[[#This Row],[etmaaltemperatuur]]-stookgrens,0),"")</f>
        <v>0</v>
      </c>
    </row>
    <row r="7937" spans="1:15" x14ac:dyDescent="0.25">
      <c r="A7937">
        <v>356</v>
      </c>
      <c r="B7937">
        <v>20240920</v>
      </c>
      <c r="C7937">
        <v>4.2</v>
      </c>
      <c r="D7937">
        <v>17.600000000000001</v>
      </c>
      <c r="E7937">
        <v>1557</v>
      </c>
      <c r="F7937">
        <v>0</v>
      </c>
      <c r="G7937">
        <v>1021.4</v>
      </c>
      <c r="H7937">
        <v>75</v>
      </c>
      <c r="I7937" s="101" t="s">
        <v>40</v>
      </c>
      <c r="J7937" s="1">
        <f>DATEVALUE(RIGHT(jaar_zip[[#This Row],[YYYYMMDD]],2)&amp;"-"&amp;MID(jaar_zip[[#This Row],[YYYYMMDD]],5,2)&amp;"-"&amp;LEFT(jaar_zip[[#This Row],[YYYYMMDD]],4))</f>
        <v>45555</v>
      </c>
      <c r="K7937" s="101" t="str">
        <f>IF(AND(VALUE(MONTH(jaar_zip[[#This Row],[Datum]]))=1,VALUE(WEEKNUM(jaar_zip[[#This Row],[Datum]],21))&gt;51),RIGHT(YEAR(jaar_zip[[#This Row],[Datum]])-1,2),RIGHT(YEAR(jaar_zip[[#This Row],[Datum]]),2))&amp;"-"&amp; TEXT(WEEKNUM(jaar_zip[[#This Row],[Datum]],21),"00")</f>
        <v>24-38</v>
      </c>
      <c r="L7937" s="101">
        <f>MONTH(jaar_zip[[#This Row],[Datum]])</f>
        <v>9</v>
      </c>
      <c r="M7937" s="101">
        <f>IF(ISNUMBER(jaar_zip[[#This Row],[etmaaltemperatuur]]),IF(jaar_zip[[#This Row],[etmaaltemperatuur]]&lt;stookgrens,stookgrens-jaar_zip[[#This Row],[etmaaltemperatuur]],0),"")</f>
        <v>0.39999999999999858</v>
      </c>
      <c r="N7937" s="101">
        <f>IF(ISNUMBER(jaar_zip[[#This Row],[graaddagen]]),IF(OR(MONTH(jaar_zip[[#This Row],[Datum]])=1,MONTH(jaar_zip[[#This Row],[Datum]])=2,MONTH(jaar_zip[[#This Row],[Datum]])=11,MONTH(jaar_zip[[#This Row],[Datum]])=12),1.1,IF(OR(MONTH(jaar_zip[[#This Row],[Datum]])=3,MONTH(jaar_zip[[#This Row],[Datum]])=10),1,0.8))*jaar_zip[[#This Row],[graaddagen]],"")</f>
        <v>0.3199999999999989</v>
      </c>
      <c r="O7937" s="101">
        <f>IF(ISNUMBER(jaar_zip[[#This Row],[etmaaltemperatuur]]),IF(jaar_zip[[#This Row],[etmaaltemperatuur]]&gt;stookgrens,jaar_zip[[#This Row],[etmaaltemperatuur]]-stookgrens,0),"")</f>
        <v>0</v>
      </c>
    </row>
    <row r="7938" spans="1:15" x14ac:dyDescent="0.25">
      <c r="A7938">
        <v>356</v>
      </c>
      <c r="B7938">
        <v>20240921</v>
      </c>
      <c r="C7938">
        <v>2.5</v>
      </c>
      <c r="D7938">
        <v>16.7</v>
      </c>
      <c r="E7938">
        <v>1566</v>
      </c>
      <c r="F7938">
        <v>0</v>
      </c>
      <c r="G7938">
        <v>1019.2</v>
      </c>
      <c r="H7938">
        <v>79</v>
      </c>
      <c r="I7938" s="101" t="s">
        <v>40</v>
      </c>
      <c r="J7938" s="1">
        <f>DATEVALUE(RIGHT(jaar_zip[[#This Row],[YYYYMMDD]],2)&amp;"-"&amp;MID(jaar_zip[[#This Row],[YYYYMMDD]],5,2)&amp;"-"&amp;LEFT(jaar_zip[[#This Row],[YYYYMMDD]],4))</f>
        <v>45556</v>
      </c>
      <c r="K7938" s="101" t="str">
        <f>IF(AND(VALUE(MONTH(jaar_zip[[#This Row],[Datum]]))=1,VALUE(WEEKNUM(jaar_zip[[#This Row],[Datum]],21))&gt;51),RIGHT(YEAR(jaar_zip[[#This Row],[Datum]])-1,2),RIGHT(YEAR(jaar_zip[[#This Row],[Datum]]),2))&amp;"-"&amp; TEXT(WEEKNUM(jaar_zip[[#This Row],[Datum]],21),"00")</f>
        <v>24-38</v>
      </c>
      <c r="L7938" s="101">
        <f>MONTH(jaar_zip[[#This Row],[Datum]])</f>
        <v>9</v>
      </c>
      <c r="M7938" s="101">
        <f>IF(ISNUMBER(jaar_zip[[#This Row],[etmaaltemperatuur]]),IF(jaar_zip[[#This Row],[etmaaltemperatuur]]&lt;stookgrens,stookgrens-jaar_zip[[#This Row],[etmaaltemperatuur]],0),"")</f>
        <v>1.3000000000000007</v>
      </c>
      <c r="N7938" s="101">
        <f>IF(ISNUMBER(jaar_zip[[#This Row],[graaddagen]]),IF(OR(MONTH(jaar_zip[[#This Row],[Datum]])=1,MONTH(jaar_zip[[#This Row],[Datum]])=2,MONTH(jaar_zip[[#This Row],[Datum]])=11,MONTH(jaar_zip[[#This Row],[Datum]])=12),1.1,IF(OR(MONTH(jaar_zip[[#This Row],[Datum]])=3,MONTH(jaar_zip[[#This Row],[Datum]])=10),1,0.8))*jaar_zip[[#This Row],[graaddagen]],"")</f>
        <v>1.0400000000000007</v>
      </c>
      <c r="O7938" s="101">
        <f>IF(ISNUMBER(jaar_zip[[#This Row],[etmaaltemperatuur]]),IF(jaar_zip[[#This Row],[etmaaltemperatuur]]&gt;stookgrens,jaar_zip[[#This Row],[etmaaltemperatuur]]-stookgrens,0),"")</f>
        <v>0</v>
      </c>
    </row>
    <row r="7939" spans="1:15" x14ac:dyDescent="0.25">
      <c r="A7939">
        <v>356</v>
      </c>
      <c r="B7939">
        <v>20240922</v>
      </c>
      <c r="C7939">
        <v>2</v>
      </c>
      <c r="D7939">
        <v>17.399999999999999</v>
      </c>
      <c r="E7939">
        <v>941</v>
      </c>
      <c r="F7939">
        <v>0</v>
      </c>
      <c r="G7939">
        <v>1013.9</v>
      </c>
      <c r="H7939">
        <v>83</v>
      </c>
      <c r="I7939" s="101" t="s">
        <v>40</v>
      </c>
      <c r="J7939" s="1">
        <f>DATEVALUE(RIGHT(jaar_zip[[#This Row],[YYYYMMDD]],2)&amp;"-"&amp;MID(jaar_zip[[#This Row],[YYYYMMDD]],5,2)&amp;"-"&amp;LEFT(jaar_zip[[#This Row],[YYYYMMDD]],4))</f>
        <v>45557</v>
      </c>
      <c r="K7939" s="101" t="str">
        <f>IF(AND(VALUE(MONTH(jaar_zip[[#This Row],[Datum]]))=1,VALUE(WEEKNUM(jaar_zip[[#This Row],[Datum]],21))&gt;51),RIGHT(YEAR(jaar_zip[[#This Row],[Datum]])-1,2),RIGHT(YEAR(jaar_zip[[#This Row],[Datum]]),2))&amp;"-"&amp; TEXT(WEEKNUM(jaar_zip[[#This Row],[Datum]],21),"00")</f>
        <v>24-38</v>
      </c>
      <c r="L7939" s="101">
        <f>MONTH(jaar_zip[[#This Row],[Datum]])</f>
        <v>9</v>
      </c>
      <c r="M7939" s="101">
        <f>IF(ISNUMBER(jaar_zip[[#This Row],[etmaaltemperatuur]]),IF(jaar_zip[[#This Row],[etmaaltemperatuur]]&lt;stookgrens,stookgrens-jaar_zip[[#This Row],[etmaaltemperatuur]],0),"")</f>
        <v>0.60000000000000142</v>
      </c>
      <c r="N7939" s="101">
        <f>IF(ISNUMBER(jaar_zip[[#This Row],[graaddagen]]),IF(OR(MONTH(jaar_zip[[#This Row],[Datum]])=1,MONTH(jaar_zip[[#This Row],[Datum]])=2,MONTH(jaar_zip[[#This Row],[Datum]])=11,MONTH(jaar_zip[[#This Row],[Datum]])=12),1.1,IF(OR(MONTH(jaar_zip[[#This Row],[Datum]])=3,MONTH(jaar_zip[[#This Row],[Datum]])=10),1,0.8))*jaar_zip[[#This Row],[graaddagen]],"")</f>
        <v>0.48000000000000115</v>
      </c>
      <c r="O7939" s="101">
        <f>IF(ISNUMBER(jaar_zip[[#This Row],[etmaaltemperatuur]]),IF(jaar_zip[[#This Row],[etmaaltemperatuur]]&gt;stookgrens,jaar_zip[[#This Row],[etmaaltemperatuur]]-stookgrens,0),"")</f>
        <v>0</v>
      </c>
    </row>
    <row r="7940" spans="1:15" x14ac:dyDescent="0.25">
      <c r="A7940">
        <v>356</v>
      </c>
      <c r="B7940">
        <v>20240923</v>
      </c>
      <c r="C7940">
        <v>3.1</v>
      </c>
      <c r="D7940">
        <v>17</v>
      </c>
      <c r="E7940">
        <v>1063</v>
      </c>
      <c r="F7940">
        <v>0.3</v>
      </c>
      <c r="G7940">
        <v>1007.1</v>
      </c>
      <c r="H7940">
        <v>81</v>
      </c>
      <c r="I7940" s="101" t="s">
        <v>40</v>
      </c>
      <c r="J7940" s="1">
        <f>DATEVALUE(RIGHT(jaar_zip[[#This Row],[YYYYMMDD]],2)&amp;"-"&amp;MID(jaar_zip[[#This Row],[YYYYMMDD]],5,2)&amp;"-"&amp;LEFT(jaar_zip[[#This Row],[YYYYMMDD]],4))</f>
        <v>45558</v>
      </c>
      <c r="K7940" s="101" t="str">
        <f>IF(AND(VALUE(MONTH(jaar_zip[[#This Row],[Datum]]))=1,VALUE(WEEKNUM(jaar_zip[[#This Row],[Datum]],21))&gt;51),RIGHT(YEAR(jaar_zip[[#This Row],[Datum]])-1,2),RIGHT(YEAR(jaar_zip[[#This Row],[Datum]]),2))&amp;"-"&amp; TEXT(WEEKNUM(jaar_zip[[#This Row],[Datum]],21),"00")</f>
        <v>24-39</v>
      </c>
      <c r="L7940" s="101">
        <f>MONTH(jaar_zip[[#This Row],[Datum]])</f>
        <v>9</v>
      </c>
      <c r="M7940" s="101">
        <f>IF(ISNUMBER(jaar_zip[[#This Row],[etmaaltemperatuur]]),IF(jaar_zip[[#This Row],[etmaaltemperatuur]]&lt;stookgrens,stookgrens-jaar_zip[[#This Row],[etmaaltemperatuur]],0),"")</f>
        <v>1</v>
      </c>
      <c r="N7940" s="101">
        <f>IF(ISNUMBER(jaar_zip[[#This Row],[graaddagen]]),IF(OR(MONTH(jaar_zip[[#This Row],[Datum]])=1,MONTH(jaar_zip[[#This Row],[Datum]])=2,MONTH(jaar_zip[[#This Row],[Datum]])=11,MONTH(jaar_zip[[#This Row],[Datum]])=12),1.1,IF(OR(MONTH(jaar_zip[[#This Row],[Datum]])=3,MONTH(jaar_zip[[#This Row],[Datum]])=10),1,0.8))*jaar_zip[[#This Row],[graaddagen]],"")</f>
        <v>0.8</v>
      </c>
      <c r="O7940" s="101">
        <f>IF(ISNUMBER(jaar_zip[[#This Row],[etmaaltemperatuur]]),IF(jaar_zip[[#This Row],[etmaaltemperatuur]]&gt;stookgrens,jaar_zip[[#This Row],[etmaaltemperatuur]]-stookgrens,0),"")</f>
        <v>0</v>
      </c>
    </row>
    <row r="7941" spans="1:15" x14ac:dyDescent="0.25">
      <c r="A7941">
        <v>356</v>
      </c>
      <c r="B7941">
        <v>20240924</v>
      </c>
      <c r="C7941">
        <v>3.5</v>
      </c>
      <c r="D7941">
        <v>14.6</v>
      </c>
      <c r="E7941">
        <v>801</v>
      </c>
      <c r="F7941">
        <v>2.7</v>
      </c>
      <c r="G7941">
        <v>1002.9</v>
      </c>
      <c r="H7941">
        <v>86</v>
      </c>
      <c r="I7941" s="101" t="s">
        <v>40</v>
      </c>
      <c r="J7941" s="1">
        <f>DATEVALUE(RIGHT(jaar_zip[[#This Row],[YYYYMMDD]],2)&amp;"-"&amp;MID(jaar_zip[[#This Row],[YYYYMMDD]],5,2)&amp;"-"&amp;LEFT(jaar_zip[[#This Row],[YYYYMMDD]],4))</f>
        <v>45559</v>
      </c>
      <c r="K7941" s="101" t="str">
        <f>IF(AND(VALUE(MONTH(jaar_zip[[#This Row],[Datum]]))=1,VALUE(WEEKNUM(jaar_zip[[#This Row],[Datum]],21))&gt;51),RIGHT(YEAR(jaar_zip[[#This Row],[Datum]])-1,2),RIGHT(YEAR(jaar_zip[[#This Row],[Datum]]),2))&amp;"-"&amp; TEXT(WEEKNUM(jaar_zip[[#This Row],[Datum]],21),"00")</f>
        <v>24-39</v>
      </c>
      <c r="L7941" s="101">
        <f>MONTH(jaar_zip[[#This Row],[Datum]])</f>
        <v>9</v>
      </c>
      <c r="M7941" s="101">
        <f>IF(ISNUMBER(jaar_zip[[#This Row],[etmaaltemperatuur]]),IF(jaar_zip[[#This Row],[etmaaltemperatuur]]&lt;stookgrens,stookgrens-jaar_zip[[#This Row],[etmaaltemperatuur]],0),"")</f>
        <v>3.4000000000000004</v>
      </c>
      <c r="N7941" s="101">
        <f>IF(ISNUMBER(jaar_zip[[#This Row],[graaddagen]]),IF(OR(MONTH(jaar_zip[[#This Row],[Datum]])=1,MONTH(jaar_zip[[#This Row],[Datum]])=2,MONTH(jaar_zip[[#This Row],[Datum]])=11,MONTH(jaar_zip[[#This Row],[Datum]])=12),1.1,IF(OR(MONTH(jaar_zip[[#This Row],[Datum]])=3,MONTH(jaar_zip[[#This Row],[Datum]])=10),1,0.8))*jaar_zip[[#This Row],[graaddagen]],"")</f>
        <v>2.7200000000000006</v>
      </c>
      <c r="O7941" s="101">
        <f>IF(ISNUMBER(jaar_zip[[#This Row],[etmaaltemperatuur]]),IF(jaar_zip[[#This Row],[etmaaltemperatuur]]&gt;stookgrens,jaar_zip[[#This Row],[etmaaltemperatuur]]-stookgrens,0),"")</f>
        <v>0</v>
      </c>
    </row>
    <row r="7942" spans="1:15" x14ac:dyDescent="0.25">
      <c r="A7942">
        <v>356</v>
      </c>
      <c r="B7942">
        <v>20240925</v>
      </c>
      <c r="C7942">
        <v>4</v>
      </c>
      <c r="D7942">
        <v>15.2</v>
      </c>
      <c r="E7942">
        <v>835</v>
      </c>
      <c r="F7942">
        <v>2.4</v>
      </c>
      <c r="G7942">
        <v>1000.8</v>
      </c>
      <c r="H7942">
        <v>85</v>
      </c>
      <c r="I7942" s="101" t="s">
        <v>40</v>
      </c>
      <c r="J7942" s="1">
        <f>DATEVALUE(RIGHT(jaar_zip[[#This Row],[YYYYMMDD]],2)&amp;"-"&amp;MID(jaar_zip[[#This Row],[YYYYMMDD]],5,2)&amp;"-"&amp;LEFT(jaar_zip[[#This Row],[YYYYMMDD]],4))</f>
        <v>45560</v>
      </c>
      <c r="K7942" s="101" t="str">
        <f>IF(AND(VALUE(MONTH(jaar_zip[[#This Row],[Datum]]))=1,VALUE(WEEKNUM(jaar_zip[[#This Row],[Datum]],21))&gt;51),RIGHT(YEAR(jaar_zip[[#This Row],[Datum]])-1,2),RIGHT(YEAR(jaar_zip[[#This Row],[Datum]]),2))&amp;"-"&amp; TEXT(WEEKNUM(jaar_zip[[#This Row],[Datum]],21),"00")</f>
        <v>24-39</v>
      </c>
      <c r="L7942" s="101">
        <f>MONTH(jaar_zip[[#This Row],[Datum]])</f>
        <v>9</v>
      </c>
      <c r="M7942" s="101">
        <f>IF(ISNUMBER(jaar_zip[[#This Row],[etmaaltemperatuur]]),IF(jaar_zip[[#This Row],[etmaaltemperatuur]]&lt;stookgrens,stookgrens-jaar_zip[[#This Row],[etmaaltemperatuur]],0),"")</f>
        <v>2.8000000000000007</v>
      </c>
      <c r="N7942" s="101">
        <f>IF(ISNUMBER(jaar_zip[[#This Row],[graaddagen]]),IF(OR(MONTH(jaar_zip[[#This Row],[Datum]])=1,MONTH(jaar_zip[[#This Row],[Datum]])=2,MONTH(jaar_zip[[#This Row],[Datum]])=11,MONTH(jaar_zip[[#This Row],[Datum]])=12),1.1,IF(OR(MONTH(jaar_zip[[#This Row],[Datum]])=3,MONTH(jaar_zip[[#This Row],[Datum]])=10),1,0.8))*jaar_zip[[#This Row],[graaddagen]],"")</f>
        <v>2.2400000000000007</v>
      </c>
      <c r="O7942" s="101">
        <f>IF(ISNUMBER(jaar_zip[[#This Row],[etmaaltemperatuur]]),IF(jaar_zip[[#This Row],[etmaaltemperatuur]]&gt;stookgrens,jaar_zip[[#This Row],[etmaaltemperatuur]]-stookgrens,0),"")</f>
        <v>0</v>
      </c>
    </row>
    <row r="7943" spans="1:15" x14ac:dyDescent="0.25">
      <c r="A7943">
        <v>356</v>
      </c>
      <c r="B7943">
        <v>20240926</v>
      </c>
      <c r="C7943">
        <v>5.8</v>
      </c>
      <c r="D7943">
        <v>15.8</v>
      </c>
      <c r="E7943">
        <v>938</v>
      </c>
      <c r="F7943">
        <v>8.5</v>
      </c>
      <c r="G7943">
        <v>989.7</v>
      </c>
      <c r="H7943">
        <v>84</v>
      </c>
      <c r="I7943" s="101" t="s">
        <v>40</v>
      </c>
      <c r="J7943" s="1">
        <f>DATEVALUE(RIGHT(jaar_zip[[#This Row],[YYYYMMDD]],2)&amp;"-"&amp;MID(jaar_zip[[#This Row],[YYYYMMDD]],5,2)&amp;"-"&amp;LEFT(jaar_zip[[#This Row],[YYYYMMDD]],4))</f>
        <v>45561</v>
      </c>
      <c r="K7943" s="101" t="str">
        <f>IF(AND(VALUE(MONTH(jaar_zip[[#This Row],[Datum]]))=1,VALUE(WEEKNUM(jaar_zip[[#This Row],[Datum]],21))&gt;51),RIGHT(YEAR(jaar_zip[[#This Row],[Datum]])-1,2),RIGHT(YEAR(jaar_zip[[#This Row],[Datum]]),2))&amp;"-"&amp; TEXT(WEEKNUM(jaar_zip[[#This Row],[Datum]],21),"00")</f>
        <v>24-39</v>
      </c>
      <c r="L7943" s="101">
        <f>MONTH(jaar_zip[[#This Row],[Datum]])</f>
        <v>9</v>
      </c>
      <c r="M7943" s="101">
        <f>IF(ISNUMBER(jaar_zip[[#This Row],[etmaaltemperatuur]]),IF(jaar_zip[[#This Row],[etmaaltemperatuur]]&lt;stookgrens,stookgrens-jaar_zip[[#This Row],[etmaaltemperatuur]],0),"")</f>
        <v>2.1999999999999993</v>
      </c>
      <c r="N7943" s="101">
        <f>IF(ISNUMBER(jaar_zip[[#This Row],[graaddagen]]),IF(OR(MONTH(jaar_zip[[#This Row],[Datum]])=1,MONTH(jaar_zip[[#This Row],[Datum]])=2,MONTH(jaar_zip[[#This Row],[Datum]])=11,MONTH(jaar_zip[[#This Row],[Datum]])=12),1.1,IF(OR(MONTH(jaar_zip[[#This Row],[Datum]])=3,MONTH(jaar_zip[[#This Row],[Datum]])=10),1,0.8))*jaar_zip[[#This Row],[graaddagen]],"")</f>
        <v>1.7599999999999996</v>
      </c>
      <c r="O7943" s="101">
        <f>IF(ISNUMBER(jaar_zip[[#This Row],[etmaaltemperatuur]]),IF(jaar_zip[[#This Row],[etmaaltemperatuur]]&gt;stookgrens,jaar_zip[[#This Row],[etmaaltemperatuur]]-stookgrens,0),"")</f>
        <v>0</v>
      </c>
    </row>
    <row r="7944" spans="1:15" x14ac:dyDescent="0.25">
      <c r="A7944">
        <v>356</v>
      </c>
      <c r="B7944">
        <v>20240927</v>
      </c>
      <c r="C7944">
        <v>7</v>
      </c>
      <c r="D7944">
        <v>12.2</v>
      </c>
      <c r="E7944">
        <v>374</v>
      </c>
      <c r="F7944">
        <v>9.3000000000000007</v>
      </c>
      <c r="G7944">
        <v>998.2</v>
      </c>
      <c r="H7944">
        <v>81</v>
      </c>
      <c r="I7944" s="101" t="s">
        <v>40</v>
      </c>
      <c r="J7944" s="1">
        <f>DATEVALUE(RIGHT(jaar_zip[[#This Row],[YYYYMMDD]],2)&amp;"-"&amp;MID(jaar_zip[[#This Row],[YYYYMMDD]],5,2)&amp;"-"&amp;LEFT(jaar_zip[[#This Row],[YYYYMMDD]],4))</f>
        <v>45562</v>
      </c>
      <c r="K7944" s="101" t="str">
        <f>IF(AND(VALUE(MONTH(jaar_zip[[#This Row],[Datum]]))=1,VALUE(WEEKNUM(jaar_zip[[#This Row],[Datum]],21))&gt;51),RIGHT(YEAR(jaar_zip[[#This Row],[Datum]])-1,2),RIGHT(YEAR(jaar_zip[[#This Row],[Datum]]),2))&amp;"-"&amp; TEXT(WEEKNUM(jaar_zip[[#This Row],[Datum]],21),"00")</f>
        <v>24-39</v>
      </c>
      <c r="L7944" s="101">
        <f>MONTH(jaar_zip[[#This Row],[Datum]])</f>
        <v>9</v>
      </c>
      <c r="M7944" s="101">
        <f>IF(ISNUMBER(jaar_zip[[#This Row],[etmaaltemperatuur]]),IF(jaar_zip[[#This Row],[etmaaltemperatuur]]&lt;stookgrens,stookgrens-jaar_zip[[#This Row],[etmaaltemperatuur]],0),"")</f>
        <v>5.8000000000000007</v>
      </c>
      <c r="N7944" s="101">
        <f>IF(ISNUMBER(jaar_zip[[#This Row],[graaddagen]]),IF(OR(MONTH(jaar_zip[[#This Row],[Datum]])=1,MONTH(jaar_zip[[#This Row],[Datum]])=2,MONTH(jaar_zip[[#This Row],[Datum]])=11,MONTH(jaar_zip[[#This Row],[Datum]])=12),1.1,IF(OR(MONTH(jaar_zip[[#This Row],[Datum]])=3,MONTH(jaar_zip[[#This Row],[Datum]])=10),1,0.8))*jaar_zip[[#This Row],[graaddagen]],"")</f>
        <v>4.6400000000000006</v>
      </c>
      <c r="O7944" s="101">
        <f>IF(ISNUMBER(jaar_zip[[#This Row],[etmaaltemperatuur]]),IF(jaar_zip[[#This Row],[etmaaltemperatuur]]&gt;stookgrens,jaar_zip[[#This Row],[etmaaltemperatuur]]-stookgrens,0),"")</f>
        <v>0</v>
      </c>
    </row>
    <row r="7945" spans="1:15" x14ac:dyDescent="0.25">
      <c r="A7945">
        <v>356</v>
      </c>
      <c r="B7945">
        <v>20240928</v>
      </c>
      <c r="C7945">
        <v>2.9</v>
      </c>
      <c r="D7945">
        <v>9.4</v>
      </c>
      <c r="E7945">
        <v>1121</v>
      </c>
      <c r="F7945">
        <v>2.9</v>
      </c>
      <c r="G7945">
        <v>1020.9</v>
      </c>
      <c r="H7945">
        <v>85</v>
      </c>
      <c r="I7945" s="101" t="s">
        <v>40</v>
      </c>
      <c r="J7945" s="1">
        <f>DATEVALUE(RIGHT(jaar_zip[[#This Row],[YYYYMMDD]],2)&amp;"-"&amp;MID(jaar_zip[[#This Row],[YYYYMMDD]],5,2)&amp;"-"&amp;LEFT(jaar_zip[[#This Row],[YYYYMMDD]],4))</f>
        <v>45563</v>
      </c>
      <c r="K7945" s="101" t="str">
        <f>IF(AND(VALUE(MONTH(jaar_zip[[#This Row],[Datum]]))=1,VALUE(WEEKNUM(jaar_zip[[#This Row],[Datum]],21))&gt;51),RIGHT(YEAR(jaar_zip[[#This Row],[Datum]])-1,2),RIGHT(YEAR(jaar_zip[[#This Row],[Datum]]),2))&amp;"-"&amp; TEXT(WEEKNUM(jaar_zip[[#This Row],[Datum]],21),"00")</f>
        <v>24-39</v>
      </c>
      <c r="L7945" s="101">
        <f>MONTH(jaar_zip[[#This Row],[Datum]])</f>
        <v>9</v>
      </c>
      <c r="M7945" s="101">
        <f>IF(ISNUMBER(jaar_zip[[#This Row],[etmaaltemperatuur]]),IF(jaar_zip[[#This Row],[etmaaltemperatuur]]&lt;stookgrens,stookgrens-jaar_zip[[#This Row],[etmaaltemperatuur]],0),"")</f>
        <v>8.6</v>
      </c>
      <c r="N7945" s="101">
        <f>IF(ISNUMBER(jaar_zip[[#This Row],[graaddagen]]),IF(OR(MONTH(jaar_zip[[#This Row],[Datum]])=1,MONTH(jaar_zip[[#This Row],[Datum]])=2,MONTH(jaar_zip[[#This Row],[Datum]])=11,MONTH(jaar_zip[[#This Row],[Datum]])=12),1.1,IF(OR(MONTH(jaar_zip[[#This Row],[Datum]])=3,MONTH(jaar_zip[[#This Row],[Datum]])=10),1,0.8))*jaar_zip[[#This Row],[graaddagen]],"")</f>
        <v>6.88</v>
      </c>
      <c r="O7945" s="101">
        <f>IF(ISNUMBER(jaar_zip[[#This Row],[etmaaltemperatuur]]),IF(jaar_zip[[#This Row],[etmaaltemperatuur]]&gt;stookgrens,jaar_zip[[#This Row],[etmaaltemperatuur]]-stookgrens,0),"")</f>
        <v>0</v>
      </c>
    </row>
    <row r="7946" spans="1:15" x14ac:dyDescent="0.25">
      <c r="A7946">
        <v>356</v>
      </c>
      <c r="B7946">
        <v>20240929</v>
      </c>
      <c r="C7946">
        <v>3</v>
      </c>
      <c r="D7946">
        <v>9.1999999999999993</v>
      </c>
      <c r="E7946">
        <v>1035</v>
      </c>
      <c r="F7946">
        <v>0</v>
      </c>
      <c r="G7946">
        <v>1024.5</v>
      </c>
      <c r="H7946">
        <v>81</v>
      </c>
      <c r="I7946" s="101" t="s">
        <v>40</v>
      </c>
      <c r="J7946" s="1">
        <f>DATEVALUE(RIGHT(jaar_zip[[#This Row],[YYYYMMDD]],2)&amp;"-"&amp;MID(jaar_zip[[#This Row],[YYYYMMDD]],5,2)&amp;"-"&amp;LEFT(jaar_zip[[#This Row],[YYYYMMDD]],4))</f>
        <v>45564</v>
      </c>
      <c r="K7946" s="101" t="str">
        <f>IF(AND(VALUE(MONTH(jaar_zip[[#This Row],[Datum]]))=1,VALUE(WEEKNUM(jaar_zip[[#This Row],[Datum]],21))&gt;51),RIGHT(YEAR(jaar_zip[[#This Row],[Datum]])-1,2),RIGHT(YEAR(jaar_zip[[#This Row],[Datum]]),2))&amp;"-"&amp; TEXT(WEEKNUM(jaar_zip[[#This Row],[Datum]],21),"00")</f>
        <v>24-39</v>
      </c>
      <c r="L7946" s="101">
        <f>MONTH(jaar_zip[[#This Row],[Datum]])</f>
        <v>9</v>
      </c>
      <c r="M7946" s="101">
        <f>IF(ISNUMBER(jaar_zip[[#This Row],[etmaaltemperatuur]]),IF(jaar_zip[[#This Row],[etmaaltemperatuur]]&lt;stookgrens,stookgrens-jaar_zip[[#This Row],[etmaaltemperatuur]],0),"")</f>
        <v>8.8000000000000007</v>
      </c>
      <c r="N7946" s="101">
        <f>IF(ISNUMBER(jaar_zip[[#This Row],[graaddagen]]),IF(OR(MONTH(jaar_zip[[#This Row],[Datum]])=1,MONTH(jaar_zip[[#This Row],[Datum]])=2,MONTH(jaar_zip[[#This Row],[Datum]])=11,MONTH(jaar_zip[[#This Row],[Datum]])=12),1.1,IF(OR(MONTH(jaar_zip[[#This Row],[Datum]])=3,MONTH(jaar_zip[[#This Row],[Datum]])=10),1,0.8))*jaar_zip[[#This Row],[graaddagen]],"")</f>
        <v>7.0400000000000009</v>
      </c>
      <c r="O7946" s="101">
        <f>IF(ISNUMBER(jaar_zip[[#This Row],[etmaaltemperatuur]]),IF(jaar_zip[[#This Row],[etmaaltemperatuur]]&gt;stookgrens,jaar_zip[[#This Row],[etmaaltemperatuur]]-stookgrens,0),"")</f>
        <v>0</v>
      </c>
    </row>
    <row r="7947" spans="1:15" x14ac:dyDescent="0.25">
      <c r="A7947">
        <v>356</v>
      </c>
      <c r="B7947">
        <v>20240930</v>
      </c>
      <c r="C7947">
        <v>5.5</v>
      </c>
      <c r="D7947">
        <v>12.1</v>
      </c>
      <c r="E7947">
        <v>347</v>
      </c>
      <c r="F7947">
        <v>8.8000000000000007</v>
      </c>
      <c r="G7947">
        <v>1008.4</v>
      </c>
      <c r="H7947">
        <v>87</v>
      </c>
      <c r="I7947" s="101" t="s">
        <v>40</v>
      </c>
      <c r="J7947" s="1">
        <f>DATEVALUE(RIGHT(jaar_zip[[#This Row],[YYYYMMDD]],2)&amp;"-"&amp;MID(jaar_zip[[#This Row],[YYYYMMDD]],5,2)&amp;"-"&amp;LEFT(jaar_zip[[#This Row],[YYYYMMDD]],4))</f>
        <v>45565</v>
      </c>
      <c r="K7947" s="101" t="str">
        <f>IF(AND(VALUE(MONTH(jaar_zip[[#This Row],[Datum]]))=1,VALUE(WEEKNUM(jaar_zip[[#This Row],[Datum]],21))&gt;51),RIGHT(YEAR(jaar_zip[[#This Row],[Datum]])-1,2),RIGHT(YEAR(jaar_zip[[#This Row],[Datum]]),2))&amp;"-"&amp; TEXT(WEEKNUM(jaar_zip[[#This Row],[Datum]],21),"00")</f>
        <v>24-40</v>
      </c>
      <c r="L7947" s="101">
        <f>MONTH(jaar_zip[[#This Row],[Datum]])</f>
        <v>9</v>
      </c>
      <c r="M7947" s="101">
        <f>IF(ISNUMBER(jaar_zip[[#This Row],[etmaaltemperatuur]]),IF(jaar_zip[[#This Row],[etmaaltemperatuur]]&lt;stookgrens,stookgrens-jaar_zip[[#This Row],[etmaaltemperatuur]],0),"")</f>
        <v>5.9</v>
      </c>
      <c r="N7947" s="101">
        <f>IF(ISNUMBER(jaar_zip[[#This Row],[graaddagen]]),IF(OR(MONTH(jaar_zip[[#This Row],[Datum]])=1,MONTH(jaar_zip[[#This Row],[Datum]])=2,MONTH(jaar_zip[[#This Row],[Datum]])=11,MONTH(jaar_zip[[#This Row],[Datum]])=12),1.1,IF(OR(MONTH(jaar_zip[[#This Row],[Datum]])=3,MONTH(jaar_zip[[#This Row],[Datum]])=10),1,0.8))*jaar_zip[[#This Row],[graaddagen]],"")</f>
        <v>4.7200000000000006</v>
      </c>
      <c r="O7947" s="101">
        <f>IF(ISNUMBER(jaar_zip[[#This Row],[etmaaltemperatuur]]),IF(jaar_zip[[#This Row],[etmaaltemperatuur]]&gt;stookgrens,jaar_zip[[#This Row],[etmaaltemperatuur]]-stookgrens,0),"")</f>
        <v>0</v>
      </c>
    </row>
    <row r="7948" spans="1:15" x14ac:dyDescent="0.25">
      <c r="A7948">
        <v>370</v>
      </c>
      <c r="B7948">
        <v>20240101</v>
      </c>
      <c r="C7948">
        <v>7.6</v>
      </c>
      <c r="D7948">
        <v>7.2</v>
      </c>
      <c r="E7948">
        <v>219</v>
      </c>
      <c r="F7948">
        <v>2.8</v>
      </c>
      <c r="G7948">
        <v>1003.3</v>
      </c>
      <c r="H7948">
        <v>84</v>
      </c>
      <c r="I7948" s="101" t="s">
        <v>41</v>
      </c>
      <c r="J7948" s="1">
        <f>DATEVALUE(RIGHT(jaar_zip[[#This Row],[YYYYMMDD]],2)&amp;"-"&amp;MID(jaar_zip[[#This Row],[YYYYMMDD]],5,2)&amp;"-"&amp;LEFT(jaar_zip[[#This Row],[YYYYMMDD]],4))</f>
        <v>45292</v>
      </c>
      <c r="K7948" s="101" t="str">
        <f>IF(AND(VALUE(MONTH(jaar_zip[[#This Row],[Datum]]))=1,VALUE(WEEKNUM(jaar_zip[[#This Row],[Datum]],21))&gt;51),RIGHT(YEAR(jaar_zip[[#This Row],[Datum]])-1,2),RIGHT(YEAR(jaar_zip[[#This Row],[Datum]]),2))&amp;"-"&amp; TEXT(WEEKNUM(jaar_zip[[#This Row],[Datum]],21),"00")</f>
        <v>24-01</v>
      </c>
      <c r="L7948" s="101">
        <f>MONTH(jaar_zip[[#This Row],[Datum]])</f>
        <v>1</v>
      </c>
      <c r="M7948" s="101">
        <f>IF(ISNUMBER(jaar_zip[[#This Row],[etmaaltemperatuur]]),IF(jaar_zip[[#This Row],[etmaaltemperatuur]]&lt;stookgrens,stookgrens-jaar_zip[[#This Row],[etmaaltemperatuur]],0),"")</f>
        <v>10.8</v>
      </c>
      <c r="N7948" s="101">
        <f>IF(ISNUMBER(jaar_zip[[#This Row],[graaddagen]]),IF(OR(MONTH(jaar_zip[[#This Row],[Datum]])=1,MONTH(jaar_zip[[#This Row],[Datum]])=2,MONTH(jaar_zip[[#This Row],[Datum]])=11,MONTH(jaar_zip[[#This Row],[Datum]])=12),1.1,IF(OR(MONTH(jaar_zip[[#This Row],[Datum]])=3,MONTH(jaar_zip[[#This Row],[Datum]])=10),1,0.8))*jaar_zip[[#This Row],[graaddagen]],"")</f>
        <v>11.880000000000003</v>
      </c>
      <c r="O7948" s="101">
        <f>IF(ISNUMBER(jaar_zip[[#This Row],[etmaaltemperatuur]]),IF(jaar_zip[[#This Row],[etmaaltemperatuur]]&gt;stookgrens,jaar_zip[[#This Row],[etmaaltemperatuur]]-stookgrens,0),"")</f>
        <v>0</v>
      </c>
    </row>
    <row r="7949" spans="1:15" x14ac:dyDescent="0.25">
      <c r="A7949">
        <v>370</v>
      </c>
      <c r="B7949">
        <v>20240102</v>
      </c>
      <c r="C7949">
        <v>8.6</v>
      </c>
      <c r="D7949">
        <v>10.8</v>
      </c>
      <c r="E7949">
        <v>62</v>
      </c>
      <c r="F7949">
        <v>20.2</v>
      </c>
      <c r="G7949">
        <v>989.9</v>
      </c>
      <c r="H7949">
        <v>87</v>
      </c>
      <c r="I7949" s="101" t="s">
        <v>41</v>
      </c>
      <c r="J7949" s="1">
        <f>DATEVALUE(RIGHT(jaar_zip[[#This Row],[YYYYMMDD]],2)&amp;"-"&amp;MID(jaar_zip[[#This Row],[YYYYMMDD]],5,2)&amp;"-"&amp;LEFT(jaar_zip[[#This Row],[YYYYMMDD]],4))</f>
        <v>45293</v>
      </c>
      <c r="K7949" s="101" t="str">
        <f>IF(AND(VALUE(MONTH(jaar_zip[[#This Row],[Datum]]))=1,VALUE(WEEKNUM(jaar_zip[[#This Row],[Datum]],21))&gt;51),RIGHT(YEAR(jaar_zip[[#This Row],[Datum]])-1,2),RIGHT(YEAR(jaar_zip[[#This Row],[Datum]]),2))&amp;"-"&amp; TEXT(WEEKNUM(jaar_zip[[#This Row],[Datum]],21),"00")</f>
        <v>24-01</v>
      </c>
      <c r="L7949" s="101">
        <f>MONTH(jaar_zip[[#This Row],[Datum]])</f>
        <v>1</v>
      </c>
      <c r="M7949" s="101">
        <f>IF(ISNUMBER(jaar_zip[[#This Row],[etmaaltemperatuur]]),IF(jaar_zip[[#This Row],[etmaaltemperatuur]]&lt;stookgrens,stookgrens-jaar_zip[[#This Row],[etmaaltemperatuur]],0),"")</f>
        <v>7.1999999999999993</v>
      </c>
      <c r="N7949" s="101">
        <f>IF(ISNUMBER(jaar_zip[[#This Row],[graaddagen]]),IF(OR(MONTH(jaar_zip[[#This Row],[Datum]])=1,MONTH(jaar_zip[[#This Row],[Datum]])=2,MONTH(jaar_zip[[#This Row],[Datum]])=11,MONTH(jaar_zip[[#This Row],[Datum]])=12),1.1,IF(OR(MONTH(jaar_zip[[#This Row],[Datum]])=3,MONTH(jaar_zip[[#This Row],[Datum]])=10),1,0.8))*jaar_zip[[#This Row],[graaddagen]],"")</f>
        <v>7.92</v>
      </c>
      <c r="O7949" s="101">
        <f>IF(ISNUMBER(jaar_zip[[#This Row],[etmaaltemperatuur]]),IF(jaar_zip[[#This Row],[etmaaltemperatuur]]&gt;stookgrens,jaar_zip[[#This Row],[etmaaltemperatuur]]-stookgrens,0),"")</f>
        <v>0</v>
      </c>
    </row>
    <row r="7950" spans="1:15" x14ac:dyDescent="0.25">
      <c r="A7950">
        <v>370</v>
      </c>
      <c r="B7950">
        <v>20240103</v>
      </c>
      <c r="C7950">
        <v>7.8</v>
      </c>
      <c r="D7950">
        <v>9.3000000000000007</v>
      </c>
      <c r="E7950">
        <v>190</v>
      </c>
      <c r="F7950">
        <v>22.8</v>
      </c>
      <c r="G7950">
        <v>991.3</v>
      </c>
      <c r="H7950">
        <v>86</v>
      </c>
      <c r="I7950" s="101" t="s">
        <v>41</v>
      </c>
      <c r="J7950" s="1">
        <f>DATEVALUE(RIGHT(jaar_zip[[#This Row],[YYYYMMDD]],2)&amp;"-"&amp;MID(jaar_zip[[#This Row],[YYYYMMDD]],5,2)&amp;"-"&amp;LEFT(jaar_zip[[#This Row],[YYYYMMDD]],4))</f>
        <v>45294</v>
      </c>
      <c r="K7950" s="101" t="str">
        <f>IF(AND(VALUE(MONTH(jaar_zip[[#This Row],[Datum]]))=1,VALUE(WEEKNUM(jaar_zip[[#This Row],[Datum]],21))&gt;51),RIGHT(YEAR(jaar_zip[[#This Row],[Datum]])-1,2),RIGHT(YEAR(jaar_zip[[#This Row],[Datum]]),2))&amp;"-"&amp; TEXT(WEEKNUM(jaar_zip[[#This Row],[Datum]],21),"00")</f>
        <v>24-01</v>
      </c>
      <c r="L7950" s="101">
        <f>MONTH(jaar_zip[[#This Row],[Datum]])</f>
        <v>1</v>
      </c>
      <c r="M7950" s="101">
        <f>IF(ISNUMBER(jaar_zip[[#This Row],[etmaaltemperatuur]]),IF(jaar_zip[[#This Row],[etmaaltemperatuur]]&lt;stookgrens,stookgrens-jaar_zip[[#This Row],[etmaaltemperatuur]],0),"")</f>
        <v>8.6999999999999993</v>
      </c>
      <c r="N7950" s="101">
        <f>IF(ISNUMBER(jaar_zip[[#This Row],[graaddagen]]),IF(OR(MONTH(jaar_zip[[#This Row],[Datum]])=1,MONTH(jaar_zip[[#This Row],[Datum]])=2,MONTH(jaar_zip[[#This Row],[Datum]])=11,MONTH(jaar_zip[[#This Row],[Datum]])=12),1.1,IF(OR(MONTH(jaar_zip[[#This Row],[Datum]])=3,MONTH(jaar_zip[[#This Row],[Datum]])=10),1,0.8))*jaar_zip[[#This Row],[graaddagen]],"")</f>
        <v>9.57</v>
      </c>
      <c r="O7950" s="101">
        <f>IF(ISNUMBER(jaar_zip[[#This Row],[etmaaltemperatuur]]),IF(jaar_zip[[#This Row],[etmaaltemperatuur]]&gt;stookgrens,jaar_zip[[#This Row],[etmaaltemperatuur]]-stookgrens,0),"")</f>
        <v>0</v>
      </c>
    </row>
    <row r="7951" spans="1:15" x14ac:dyDescent="0.25">
      <c r="A7951">
        <v>370</v>
      </c>
      <c r="B7951">
        <v>20240104</v>
      </c>
      <c r="C7951">
        <v>4.0999999999999996</v>
      </c>
      <c r="D7951">
        <v>7.9</v>
      </c>
      <c r="E7951">
        <v>157</v>
      </c>
      <c r="F7951">
        <v>6</v>
      </c>
      <c r="G7951">
        <v>1001.9</v>
      </c>
      <c r="H7951">
        <v>90</v>
      </c>
      <c r="I7951" s="101" t="s">
        <v>41</v>
      </c>
      <c r="J7951" s="1">
        <f>DATEVALUE(RIGHT(jaar_zip[[#This Row],[YYYYMMDD]],2)&amp;"-"&amp;MID(jaar_zip[[#This Row],[YYYYMMDD]],5,2)&amp;"-"&amp;LEFT(jaar_zip[[#This Row],[YYYYMMDD]],4))</f>
        <v>45295</v>
      </c>
      <c r="K7951" s="101" t="str">
        <f>IF(AND(VALUE(MONTH(jaar_zip[[#This Row],[Datum]]))=1,VALUE(WEEKNUM(jaar_zip[[#This Row],[Datum]],21))&gt;51),RIGHT(YEAR(jaar_zip[[#This Row],[Datum]])-1,2),RIGHT(YEAR(jaar_zip[[#This Row],[Datum]]),2))&amp;"-"&amp; TEXT(WEEKNUM(jaar_zip[[#This Row],[Datum]],21),"00")</f>
        <v>24-01</v>
      </c>
      <c r="L7951" s="101">
        <f>MONTH(jaar_zip[[#This Row],[Datum]])</f>
        <v>1</v>
      </c>
      <c r="M7951" s="101">
        <f>IF(ISNUMBER(jaar_zip[[#This Row],[etmaaltemperatuur]]),IF(jaar_zip[[#This Row],[etmaaltemperatuur]]&lt;stookgrens,stookgrens-jaar_zip[[#This Row],[etmaaltemperatuur]],0),"")</f>
        <v>10.1</v>
      </c>
      <c r="N7951" s="101">
        <f>IF(ISNUMBER(jaar_zip[[#This Row],[graaddagen]]),IF(OR(MONTH(jaar_zip[[#This Row],[Datum]])=1,MONTH(jaar_zip[[#This Row],[Datum]])=2,MONTH(jaar_zip[[#This Row],[Datum]])=11,MONTH(jaar_zip[[#This Row],[Datum]])=12),1.1,IF(OR(MONTH(jaar_zip[[#This Row],[Datum]])=3,MONTH(jaar_zip[[#This Row],[Datum]])=10),1,0.8))*jaar_zip[[#This Row],[graaddagen]],"")</f>
        <v>11.110000000000001</v>
      </c>
      <c r="O7951" s="101">
        <f>IF(ISNUMBER(jaar_zip[[#This Row],[etmaaltemperatuur]]),IF(jaar_zip[[#This Row],[etmaaltemperatuur]]&gt;stookgrens,jaar_zip[[#This Row],[etmaaltemperatuur]]-stookgrens,0),"")</f>
        <v>0</v>
      </c>
    </row>
    <row r="7952" spans="1:15" x14ac:dyDescent="0.25">
      <c r="A7952">
        <v>370</v>
      </c>
      <c r="B7952">
        <v>20240105</v>
      </c>
      <c r="C7952">
        <v>6.2</v>
      </c>
      <c r="D7952">
        <v>7.3</v>
      </c>
      <c r="E7952">
        <v>85</v>
      </c>
      <c r="F7952">
        <v>1.9</v>
      </c>
      <c r="G7952">
        <v>998</v>
      </c>
      <c r="H7952">
        <v>88</v>
      </c>
      <c r="I7952" s="101" t="s">
        <v>41</v>
      </c>
      <c r="J7952" s="1">
        <f>DATEVALUE(RIGHT(jaar_zip[[#This Row],[YYYYMMDD]],2)&amp;"-"&amp;MID(jaar_zip[[#This Row],[YYYYMMDD]],5,2)&amp;"-"&amp;LEFT(jaar_zip[[#This Row],[YYYYMMDD]],4))</f>
        <v>45296</v>
      </c>
      <c r="K7952" s="101" t="str">
        <f>IF(AND(VALUE(MONTH(jaar_zip[[#This Row],[Datum]]))=1,VALUE(WEEKNUM(jaar_zip[[#This Row],[Datum]],21))&gt;51),RIGHT(YEAR(jaar_zip[[#This Row],[Datum]])-1,2),RIGHT(YEAR(jaar_zip[[#This Row],[Datum]]),2))&amp;"-"&amp; TEXT(WEEKNUM(jaar_zip[[#This Row],[Datum]],21),"00")</f>
        <v>24-01</v>
      </c>
      <c r="L7952" s="101">
        <f>MONTH(jaar_zip[[#This Row],[Datum]])</f>
        <v>1</v>
      </c>
      <c r="M7952" s="101">
        <f>IF(ISNUMBER(jaar_zip[[#This Row],[etmaaltemperatuur]]),IF(jaar_zip[[#This Row],[etmaaltemperatuur]]&lt;stookgrens,stookgrens-jaar_zip[[#This Row],[etmaaltemperatuur]],0),"")</f>
        <v>10.7</v>
      </c>
      <c r="N7952" s="101">
        <f>IF(ISNUMBER(jaar_zip[[#This Row],[graaddagen]]),IF(OR(MONTH(jaar_zip[[#This Row],[Datum]])=1,MONTH(jaar_zip[[#This Row],[Datum]])=2,MONTH(jaar_zip[[#This Row],[Datum]])=11,MONTH(jaar_zip[[#This Row],[Datum]])=12),1.1,IF(OR(MONTH(jaar_zip[[#This Row],[Datum]])=3,MONTH(jaar_zip[[#This Row],[Datum]])=10),1,0.8))*jaar_zip[[#This Row],[graaddagen]],"")</f>
        <v>11.77</v>
      </c>
      <c r="O7952" s="101">
        <f>IF(ISNUMBER(jaar_zip[[#This Row],[etmaaltemperatuur]]),IF(jaar_zip[[#This Row],[etmaaltemperatuur]]&gt;stookgrens,jaar_zip[[#This Row],[etmaaltemperatuur]]-stookgrens,0),"")</f>
        <v>0</v>
      </c>
    </row>
    <row r="7953" spans="1:15" x14ac:dyDescent="0.25">
      <c r="A7953">
        <v>370</v>
      </c>
      <c r="B7953">
        <v>20240106</v>
      </c>
      <c r="C7953">
        <v>3.8</v>
      </c>
      <c r="D7953">
        <v>3.6</v>
      </c>
      <c r="E7953">
        <v>92</v>
      </c>
      <c r="F7953">
        <v>-0.1</v>
      </c>
      <c r="G7953">
        <v>1011.4</v>
      </c>
      <c r="H7953">
        <v>86</v>
      </c>
      <c r="I7953" s="101" t="s">
        <v>41</v>
      </c>
      <c r="J7953" s="1">
        <f>DATEVALUE(RIGHT(jaar_zip[[#This Row],[YYYYMMDD]],2)&amp;"-"&amp;MID(jaar_zip[[#This Row],[YYYYMMDD]],5,2)&amp;"-"&amp;LEFT(jaar_zip[[#This Row],[YYYYMMDD]],4))</f>
        <v>45297</v>
      </c>
      <c r="K7953" s="101" t="str">
        <f>IF(AND(VALUE(MONTH(jaar_zip[[#This Row],[Datum]]))=1,VALUE(WEEKNUM(jaar_zip[[#This Row],[Datum]],21))&gt;51),RIGHT(YEAR(jaar_zip[[#This Row],[Datum]])-1,2),RIGHT(YEAR(jaar_zip[[#This Row],[Datum]]),2))&amp;"-"&amp; TEXT(WEEKNUM(jaar_zip[[#This Row],[Datum]],21),"00")</f>
        <v>24-01</v>
      </c>
      <c r="L7953" s="101">
        <f>MONTH(jaar_zip[[#This Row],[Datum]])</f>
        <v>1</v>
      </c>
      <c r="M7953" s="101">
        <f>IF(ISNUMBER(jaar_zip[[#This Row],[etmaaltemperatuur]]),IF(jaar_zip[[#This Row],[etmaaltemperatuur]]&lt;stookgrens,stookgrens-jaar_zip[[#This Row],[etmaaltemperatuur]],0),"")</f>
        <v>14.4</v>
      </c>
      <c r="N7953" s="101">
        <f>IF(ISNUMBER(jaar_zip[[#This Row],[graaddagen]]),IF(OR(MONTH(jaar_zip[[#This Row],[Datum]])=1,MONTH(jaar_zip[[#This Row],[Datum]])=2,MONTH(jaar_zip[[#This Row],[Datum]])=11,MONTH(jaar_zip[[#This Row],[Datum]])=12),1.1,IF(OR(MONTH(jaar_zip[[#This Row],[Datum]])=3,MONTH(jaar_zip[[#This Row],[Datum]])=10),1,0.8))*jaar_zip[[#This Row],[graaddagen]],"")</f>
        <v>15.840000000000002</v>
      </c>
      <c r="O7953" s="101">
        <f>IF(ISNUMBER(jaar_zip[[#This Row],[etmaaltemperatuur]]),IF(jaar_zip[[#This Row],[etmaaltemperatuur]]&gt;stookgrens,jaar_zip[[#This Row],[etmaaltemperatuur]]-stookgrens,0),"")</f>
        <v>0</v>
      </c>
    </row>
    <row r="7954" spans="1:15" x14ac:dyDescent="0.25">
      <c r="A7954">
        <v>370</v>
      </c>
      <c r="B7954">
        <v>20240107</v>
      </c>
      <c r="C7954">
        <v>5.5</v>
      </c>
      <c r="D7954">
        <v>-0.2</v>
      </c>
      <c r="E7954">
        <v>109</v>
      </c>
      <c r="F7954">
        <v>-0.1</v>
      </c>
      <c r="G7954">
        <v>1024.3</v>
      </c>
      <c r="H7954">
        <v>80</v>
      </c>
      <c r="I7954" s="101" t="s">
        <v>41</v>
      </c>
      <c r="J7954" s="1">
        <f>DATEVALUE(RIGHT(jaar_zip[[#This Row],[YYYYMMDD]],2)&amp;"-"&amp;MID(jaar_zip[[#This Row],[YYYYMMDD]],5,2)&amp;"-"&amp;LEFT(jaar_zip[[#This Row],[YYYYMMDD]],4))</f>
        <v>45298</v>
      </c>
      <c r="K7954" s="101" t="str">
        <f>IF(AND(VALUE(MONTH(jaar_zip[[#This Row],[Datum]]))=1,VALUE(WEEKNUM(jaar_zip[[#This Row],[Datum]],21))&gt;51),RIGHT(YEAR(jaar_zip[[#This Row],[Datum]])-1,2),RIGHT(YEAR(jaar_zip[[#This Row],[Datum]]),2))&amp;"-"&amp; TEXT(WEEKNUM(jaar_zip[[#This Row],[Datum]],21),"00")</f>
        <v>24-01</v>
      </c>
      <c r="L7954" s="101">
        <f>MONTH(jaar_zip[[#This Row],[Datum]])</f>
        <v>1</v>
      </c>
      <c r="M7954" s="101">
        <f>IF(ISNUMBER(jaar_zip[[#This Row],[etmaaltemperatuur]]),IF(jaar_zip[[#This Row],[etmaaltemperatuur]]&lt;stookgrens,stookgrens-jaar_zip[[#This Row],[etmaaltemperatuur]],0),"")</f>
        <v>18.2</v>
      </c>
      <c r="N7954" s="101">
        <f>IF(ISNUMBER(jaar_zip[[#This Row],[graaddagen]]),IF(OR(MONTH(jaar_zip[[#This Row],[Datum]])=1,MONTH(jaar_zip[[#This Row],[Datum]])=2,MONTH(jaar_zip[[#This Row],[Datum]])=11,MONTH(jaar_zip[[#This Row],[Datum]])=12),1.1,IF(OR(MONTH(jaar_zip[[#This Row],[Datum]])=3,MONTH(jaar_zip[[#This Row],[Datum]])=10),1,0.8))*jaar_zip[[#This Row],[graaddagen]],"")</f>
        <v>20.02</v>
      </c>
      <c r="O7954" s="101">
        <f>IF(ISNUMBER(jaar_zip[[#This Row],[etmaaltemperatuur]]),IF(jaar_zip[[#This Row],[etmaaltemperatuur]]&gt;stookgrens,jaar_zip[[#This Row],[etmaaltemperatuur]]-stookgrens,0),"")</f>
        <v>0</v>
      </c>
    </row>
    <row r="7955" spans="1:15" x14ac:dyDescent="0.25">
      <c r="A7955">
        <v>370</v>
      </c>
      <c r="B7955">
        <v>20240108</v>
      </c>
      <c r="C7955">
        <v>6.5</v>
      </c>
      <c r="D7955">
        <v>-2.1</v>
      </c>
      <c r="E7955">
        <v>267</v>
      </c>
      <c r="F7955">
        <v>-0.1</v>
      </c>
      <c r="G7955">
        <v>1031.4000000000001</v>
      </c>
      <c r="H7955">
        <v>62</v>
      </c>
      <c r="I7955" s="101" t="s">
        <v>41</v>
      </c>
      <c r="J7955" s="1">
        <f>DATEVALUE(RIGHT(jaar_zip[[#This Row],[YYYYMMDD]],2)&amp;"-"&amp;MID(jaar_zip[[#This Row],[YYYYMMDD]],5,2)&amp;"-"&amp;LEFT(jaar_zip[[#This Row],[YYYYMMDD]],4))</f>
        <v>45299</v>
      </c>
      <c r="K7955" s="101" t="str">
        <f>IF(AND(VALUE(MONTH(jaar_zip[[#This Row],[Datum]]))=1,VALUE(WEEKNUM(jaar_zip[[#This Row],[Datum]],21))&gt;51),RIGHT(YEAR(jaar_zip[[#This Row],[Datum]])-1,2),RIGHT(YEAR(jaar_zip[[#This Row],[Datum]]),2))&amp;"-"&amp; TEXT(WEEKNUM(jaar_zip[[#This Row],[Datum]],21),"00")</f>
        <v>24-02</v>
      </c>
      <c r="L7955" s="101">
        <f>MONTH(jaar_zip[[#This Row],[Datum]])</f>
        <v>1</v>
      </c>
      <c r="M7955" s="101">
        <f>IF(ISNUMBER(jaar_zip[[#This Row],[etmaaltemperatuur]]),IF(jaar_zip[[#This Row],[etmaaltemperatuur]]&lt;stookgrens,stookgrens-jaar_zip[[#This Row],[etmaaltemperatuur]],0),"")</f>
        <v>20.100000000000001</v>
      </c>
      <c r="N7955" s="101">
        <f>IF(ISNUMBER(jaar_zip[[#This Row],[graaddagen]]),IF(OR(MONTH(jaar_zip[[#This Row],[Datum]])=1,MONTH(jaar_zip[[#This Row],[Datum]])=2,MONTH(jaar_zip[[#This Row],[Datum]])=11,MONTH(jaar_zip[[#This Row],[Datum]])=12),1.1,IF(OR(MONTH(jaar_zip[[#This Row],[Datum]])=3,MONTH(jaar_zip[[#This Row],[Datum]])=10),1,0.8))*jaar_zip[[#This Row],[graaddagen]],"")</f>
        <v>22.110000000000003</v>
      </c>
      <c r="O7955" s="101">
        <f>IF(ISNUMBER(jaar_zip[[#This Row],[etmaaltemperatuur]]),IF(jaar_zip[[#This Row],[etmaaltemperatuur]]&gt;stookgrens,jaar_zip[[#This Row],[etmaaltemperatuur]]-stookgrens,0),"")</f>
        <v>0</v>
      </c>
    </row>
    <row r="7956" spans="1:15" x14ac:dyDescent="0.25">
      <c r="A7956">
        <v>370</v>
      </c>
      <c r="B7956">
        <v>20240109</v>
      </c>
      <c r="C7956">
        <v>5.5</v>
      </c>
      <c r="D7956">
        <v>-3.4</v>
      </c>
      <c r="E7956">
        <v>501</v>
      </c>
      <c r="F7956">
        <v>0</v>
      </c>
      <c r="G7956">
        <v>1032.2</v>
      </c>
      <c r="H7956">
        <v>55</v>
      </c>
      <c r="I7956" s="101" t="s">
        <v>41</v>
      </c>
      <c r="J7956" s="1">
        <f>DATEVALUE(RIGHT(jaar_zip[[#This Row],[YYYYMMDD]],2)&amp;"-"&amp;MID(jaar_zip[[#This Row],[YYYYMMDD]],5,2)&amp;"-"&amp;LEFT(jaar_zip[[#This Row],[YYYYMMDD]],4))</f>
        <v>45300</v>
      </c>
      <c r="K7956" s="101" t="str">
        <f>IF(AND(VALUE(MONTH(jaar_zip[[#This Row],[Datum]]))=1,VALUE(WEEKNUM(jaar_zip[[#This Row],[Datum]],21))&gt;51),RIGHT(YEAR(jaar_zip[[#This Row],[Datum]])-1,2),RIGHT(YEAR(jaar_zip[[#This Row],[Datum]]),2))&amp;"-"&amp; TEXT(WEEKNUM(jaar_zip[[#This Row],[Datum]],21),"00")</f>
        <v>24-02</v>
      </c>
      <c r="L7956" s="101">
        <f>MONTH(jaar_zip[[#This Row],[Datum]])</f>
        <v>1</v>
      </c>
      <c r="M7956" s="101">
        <f>IF(ISNUMBER(jaar_zip[[#This Row],[etmaaltemperatuur]]),IF(jaar_zip[[#This Row],[etmaaltemperatuur]]&lt;stookgrens,stookgrens-jaar_zip[[#This Row],[etmaaltemperatuur]],0),"")</f>
        <v>21.4</v>
      </c>
      <c r="N7956" s="101">
        <f>IF(ISNUMBER(jaar_zip[[#This Row],[graaddagen]]),IF(OR(MONTH(jaar_zip[[#This Row],[Datum]])=1,MONTH(jaar_zip[[#This Row],[Datum]])=2,MONTH(jaar_zip[[#This Row],[Datum]])=11,MONTH(jaar_zip[[#This Row],[Datum]])=12),1.1,IF(OR(MONTH(jaar_zip[[#This Row],[Datum]])=3,MONTH(jaar_zip[[#This Row],[Datum]])=10),1,0.8))*jaar_zip[[#This Row],[graaddagen]],"")</f>
        <v>23.54</v>
      </c>
      <c r="O7956" s="101">
        <f>IF(ISNUMBER(jaar_zip[[#This Row],[etmaaltemperatuur]]),IF(jaar_zip[[#This Row],[etmaaltemperatuur]]&gt;stookgrens,jaar_zip[[#This Row],[etmaaltemperatuur]]-stookgrens,0),"")</f>
        <v>0</v>
      </c>
    </row>
    <row r="7957" spans="1:15" x14ac:dyDescent="0.25">
      <c r="A7957">
        <v>370</v>
      </c>
      <c r="B7957">
        <v>20240110</v>
      </c>
      <c r="C7957">
        <v>3</v>
      </c>
      <c r="D7957">
        <v>-4.3</v>
      </c>
      <c r="E7957">
        <v>447</v>
      </c>
      <c r="F7957">
        <v>0</v>
      </c>
      <c r="G7957">
        <v>1030</v>
      </c>
      <c r="H7957">
        <v>62</v>
      </c>
      <c r="I7957" s="101" t="s">
        <v>41</v>
      </c>
      <c r="J7957" s="1">
        <f>DATEVALUE(RIGHT(jaar_zip[[#This Row],[YYYYMMDD]],2)&amp;"-"&amp;MID(jaar_zip[[#This Row],[YYYYMMDD]],5,2)&amp;"-"&amp;LEFT(jaar_zip[[#This Row],[YYYYMMDD]],4))</f>
        <v>45301</v>
      </c>
      <c r="K7957" s="101" t="str">
        <f>IF(AND(VALUE(MONTH(jaar_zip[[#This Row],[Datum]]))=1,VALUE(WEEKNUM(jaar_zip[[#This Row],[Datum]],21))&gt;51),RIGHT(YEAR(jaar_zip[[#This Row],[Datum]])-1,2),RIGHT(YEAR(jaar_zip[[#This Row],[Datum]]),2))&amp;"-"&amp; TEXT(WEEKNUM(jaar_zip[[#This Row],[Datum]],21),"00")</f>
        <v>24-02</v>
      </c>
      <c r="L7957" s="101">
        <f>MONTH(jaar_zip[[#This Row],[Datum]])</f>
        <v>1</v>
      </c>
      <c r="M7957" s="101">
        <f>IF(ISNUMBER(jaar_zip[[#This Row],[etmaaltemperatuur]]),IF(jaar_zip[[#This Row],[etmaaltemperatuur]]&lt;stookgrens,stookgrens-jaar_zip[[#This Row],[etmaaltemperatuur]],0),"")</f>
        <v>22.3</v>
      </c>
      <c r="N7957" s="101">
        <f>IF(ISNUMBER(jaar_zip[[#This Row],[graaddagen]]),IF(OR(MONTH(jaar_zip[[#This Row],[Datum]])=1,MONTH(jaar_zip[[#This Row],[Datum]])=2,MONTH(jaar_zip[[#This Row],[Datum]])=11,MONTH(jaar_zip[[#This Row],[Datum]])=12),1.1,IF(OR(MONTH(jaar_zip[[#This Row],[Datum]])=3,MONTH(jaar_zip[[#This Row],[Datum]])=10),1,0.8))*jaar_zip[[#This Row],[graaddagen]],"")</f>
        <v>24.53</v>
      </c>
      <c r="O7957" s="101">
        <f>IF(ISNUMBER(jaar_zip[[#This Row],[etmaaltemperatuur]]),IF(jaar_zip[[#This Row],[etmaaltemperatuur]]&gt;stookgrens,jaar_zip[[#This Row],[etmaaltemperatuur]]-stookgrens,0),"")</f>
        <v>0</v>
      </c>
    </row>
    <row r="7958" spans="1:15" x14ac:dyDescent="0.25">
      <c r="A7958">
        <v>370</v>
      </c>
      <c r="B7958">
        <v>20240111</v>
      </c>
      <c r="C7958">
        <v>2.2000000000000002</v>
      </c>
      <c r="D7958">
        <v>-3</v>
      </c>
      <c r="E7958">
        <v>501</v>
      </c>
      <c r="F7958">
        <v>0</v>
      </c>
      <c r="G7958">
        <v>1034.0999999999999</v>
      </c>
      <c r="H7958">
        <v>83</v>
      </c>
      <c r="I7958" s="101" t="s">
        <v>41</v>
      </c>
      <c r="J7958" s="1">
        <f>DATEVALUE(RIGHT(jaar_zip[[#This Row],[YYYYMMDD]],2)&amp;"-"&amp;MID(jaar_zip[[#This Row],[YYYYMMDD]],5,2)&amp;"-"&amp;LEFT(jaar_zip[[#This Row],[YYYYMMDD]],4))</f>
        <v>45302</v>
      </c>
      <c r="K7958" s="101" t="str">
        <f>IF(AND(VALUE(MONTH(jaar_zip[[#This Row],[Datum]]))=1,VALUE(WEEKNUM(jaar_zip[[#This Row],[Datum]],21))&gt;51),RIGHT(YEAR(jaar_zip[[#This Row],[Datum]])-1,2),RIGHT(YEAR(jaar_zip[[#This Row],[Datum]]),2))&amp;"-"&amp; TEXT(WEEKNUM(jaar_zip[[#This Row],[Datum]],21),"00")</f>
        <v>24-02</v>
      </c>
      <c r="L7958" s="101">
        <f>MONTH(jaar_zip[[#This Row],[Datum]])</f>
        <v>1</v>
      </c>
      <c r="M7958" s="101">
        <f>IF(ISNUMBER(jaar_zip[[#This Row],[etmaaltemperatuur]]),IF(jaar_zip[[#This Row],[etmaaltemperatuur]]&lt;stookgrens,stookgrens-jaar_zip[[#This Row],[etmaaltemperatuur]],0),"")</f>
        <v>21</v>
      </c>
      <c r="N7958" s="101">
        <f>IF(ISNUMBER(jaar_zip[[#This Row],[graaddagen]]),IF(OR(MONTH(jaar_zip[[#This Row],[Datum]])=1,MONTH(jaar_zip[[#This Row],[Datum]])=2,MONTH(jaar_zip[[#This Row],[Datum]])=11,MONTH(jaar_zip[[#This Row],[Datum]])=12),1.1,IF(OR(MONTH(jaar_zip[[#This Row],[Datum]])=3,MONTH(jaar_zip[[#This Row],[Datum]])=10),1,0.8))*jaar_zip[[#This Row],[graaddagen]],"")</f>
        <v>23.1</v>
      </c>
      <c r="O7958" s="101">
        <f>IF(ISNUMBER(jaar_zip[[#This Row],[etmaaltemperatuur]]),IF(jaar_zip[[#This Row],[etmaaltemperatuur]]&gt;stookgrens,jaar_zip[[#This Row],[etmaaltemperatuur]]-stookgrens,0),"")</f>
        <v>0</v>
      </c>
    </row>
    <row r="7959" spans="1:15" x14ac:dyDescent="0.25">
      <c r="A7959">
        <v>370</v>
      </c>
      <c r="B7959">
        <v>20240112</v>
      </c>
      <c r="C7959">
        <v>1.5</v>
      </c>
      <c r="D7959">
        <v>1.6</v>
      </c>
      <c r="E7959">
        <v>130</v>
      </c>
      <c r="F7959">
        <v>0</v>
      </c>
      <c r="G7959">
        <v>1032.9000000000001</v>
      </c>
      <c r="H7959">
        <v>91</v>
      </c>
      <c r="I7959" s="101" t="s">
        <v>41</v>
      </c>
      <c r="J7959" s="1">
        <f>DATEVALUE(RIGHT(jaar_zip[[#This Row],[YYYYMMDD]],2)&amp;"-"&amp;MID(jaar_zip[[#This Row],[YYYYMMDD]],5,2)&amp;"-"&amp;LEFT(jaar_zip[[#This Row],[YYYYMMDD]],4))</f>
        <v>45303</v>
      </c>
      <c r="K7959" s="101" t="str">
        <f>IF(AND(VALUE(MONTH(jaar_zip[[#This Row],[Datum]]))=1,VALUE(WEEKNUM(jaar_zip[[#This Row],[Datum]],21))&gt;51),RIGHT(YEAR(jaar_zip[[#This Row],[Datum]])-1,2),RIGHT(YEAR(jaar_zip[[#This Row],[Datum]]),2))&amp;"-"&amp; TEXT(WEEKNUM(jaar_zip[[#This Row],[Datum]],21),"00")</f>
        <v>24-02</v>
      </c>
      <c r="L7959" s="101">
        <f>MONTH(jaar_zip[[#This Row],[Datum]])</f>
        <v>1</v>
      </c>
      <c r="M7959" s="101">
        <f>IF(ISNUMBER(jaar_zip[[#This Row],[etmaaltemperatuur]]),IF(jaar_zip[[#This Row],[etmaaltemperatuur]]&lt;stookgrens,stookgrens-jaar_zip[[#This Row],[etmaaltemperatuur]],0),"")</f>
        <v>16.399999999999999</v>
      </c>
      <c r="N7959" s="101">
        <f>IF(ISNUMBER(jaar_zip[[#This Row],[graaddagen]]),IF(OR(MONTH(jaar_zip[[#This Row],[Datum]])=1,MONTH(jaar_zip[[#This Row],[Datum]])=2,MONTH(jaar_zip[[#This Row],[Datum]])=11,MONTH(jaar_zip[[#This Row],[Datum]])=12),1.1,IF(OR(MONTH(jaar_zip[[#This Row],[Datum]])=3,MONTH(jaar_zip[[#This Row],[Datum]])=10),1,0.8))*jaar_zip[[#This Row],[graaddagen]],"")</f>
        <v>18.04</v>
      </c>
      <c r="O7959" s="101">
        <f>IF(ISNUMBER(jaar_zip[[#This Row],[etmaaltemperatuur]]),IF(jaar_zip[[#This Row],[etmaaltemperatuur]]&gt;stookgrens,jaar_zip[[#This Row],[etmaaltemperatuur]]-stookgrens,0),"")</f>
        <v>0</v>
      </c>
    </row>
    <row r="7960" spans="1:15" x14ac:dyDescent="0.25">
      <c r="A7960">
        <v>370</v>
      </c>
      <c r="B7960">
        <v>20240113</v>
      </c>
      <c r="C7960">
        <v>4.0999999999999996</v>
      </c>
      <c r="D7960">
        <v>2.4</v>
      </c>
      <c r="E7960">
        <v>50</v>
      </c>
      <c r="F7960">
        <v>0.1</v>
      </c>
      <c r="G7960">
        <v>1022.9</v>
      </c>
      <c r="H7960">
        <v>93</v>
      </c>
      <c r="I7960" s="101" t="s">
        <v>41</v>
      </c>
      <c r="J7960" s="1">
        <f>DATEVALUE(RIGHT(jaar_zip[[#This Row],[YYYYMMDD]],2)&amp;"-"&amp;MID(jaar_zip[[#This Row],[YYYYMMDD]],5,2)&amp;"-"&amp;LEFT(jaar_zip[[#This Row],[YYYYMMDD]],4))</f>
        <v>45304</v>
      </c>
      <c r="K7960" s="101" t="str">
        <f>IF(AND(VALUE(MONTH(jaar_zip[[#This Row],[Datum]]))=1,VALUE(WEEKNUM(jaar_zip[[#This Row],[Datum]],21))&gt;51),RIGHT(YEAR(jaar_zip[[#This Row],[Datum]])-1,2),RIGHT(YEAR(jaar_zip[[#This Row],[Datum]]),2))&amp;"-"&amp; TEXT(WEEKNUM(jaar_zip[[#This Row],[Datum]],21),"00")</f>
        <v>24-02</v>
      </c>
      <c r="L7960" s="101">
        <f>MONTH(jaar_zip[[#This Row],[Datum]])</f>
        <v>1</v>
      </c>
      <c r="M7960" s="101">
        <f>IF(ISNUMBER(jaar_zip[[#This Row],[etmaaltemperatuur]]),IF(jaar_zip[[#This Row],[etmaaltemperatuur]]&lt;stookgrens,stookgrens-jaar_zip[[#This Row],[etmaaltemperatuur]],0),"")</f>
        <v>15.6</v>
      </c>
      <c r="N7960" s="101">
        <f>IF(ISNUMBER(jaar_zip[[#This Row],[graaddagen]]),IF(OR(MONTH(jaar_zip[[#This Row],[Datum]])=1,MONTH(jaar_zip[[#This Row],[Datum]])=2,MONTH(jaar_zip[[#This Row],[Datum]])=11,MONTH(jaar_zip[[#This Row],[Datum]])=12),1.1,IF(OR(MONTH(jaar_zip[[#This Row],[Datum]])=3,MONTH(jaar_zip[[#This Row],[Datum]])=10),1,0.8))*jaar_zip[[#This Row],[graaddagen]],"")</f>
        <v>17.16</v>
      </c>
      <c r="O7960" s="101">
        <f>IF(ISNUMBER(jaar_zip[[#This Row],[etmaaltemperatuur]]),IF(jaar_zip[[#This Row],[etmaaltemperatuur]]&gt;stookgrens,jaar_zip[[#This Row],[etmaaltemperatuur]]-stookgrens,0),"")</f>
        <v>0</v>
      </c>
    </row>
    <row r="7961" spans="1:15" x14ac:dyDescent="0.25">
      <c r="A7961">
        <v>370</v>
      </c>
      <c r="B7961">
        <v>20240114</v>
      </c>
      <c r="C7961">
        <v>5.4</v>
      </c>
      <c r="D7961">
        <v>0.8</v>
      </c>
      <c r="E7961">
        <v>91</v>
      </c>
      <c r="F7961">
        <v>3.7</v>
      </c>
      <c r="G7961">
        <v>1010.1</v>
      </c>
      <c r="H7961">
        <v>94</v>
      </c>
      <c r="I7961" s="101" t="s">
        <v>41</v>
      </c>
      <c r="J7961" s="1">
        <f>DATEVALUE(RIGHT(jaar_zip[[#This Row],[YYYYMMDD]],2)&amp;"-"&amp;MID(jaar_zip[[#This Row],[YYYYMMDD]],5,2)&amp;"-"&amp;LEFT(jaar_zip[[#This Row],[YYYYMMDD]],4))</f>
        <v>45305</v>
      </c>
      <c r="K7961" s="101" t="str">
        <f>IF(AND(VALUE(MONTH(jaar_zip[[#This Row],[Datum]]))=1,VALUE(WEEKNUM(jaar_zip[[#This Row],[Datum]],21))&gt;51),RIGHT(YEAR(jaar_zip[[#This Row],[Datum]])-1,2),RIGHT(YEAR(jaar_zip[[#This Row],[Datum]]),2))&amp;"-"&amp; TEXT(WEEKNUM(jaar_zip[[#This Row],[Datum]],21),"00")</f>
        <v>24-02</v>
      </c>
      <c r="L7961" s="101">
        <f>MONTH(jaar_zip[[#This Row],[Datum]])</f>
        <v>1</v>
      </c>
      <c r="M7961" s="101">
        <f>IF(ISNUMBER(jaar_zip[[#This Row],[etmaaltemperatuur]]),IF(jaar_zip[[#This Row],[etmaaltemperatuur]]&lt;stookgrens,stookgrens-jaar_zip[[#This Row],[etmaaltemperatuur]],0),"")</f>
        <v>17.2</v>
      </c>
      <c r="N7961" s="101">
        <f>IF(ISNUMBER(jaar_zip[[#This Row],[graaddagen]]),IF(OR(MONTH(jaar_zip[[#This Row],[Datum]])=1,MONTH(jaar_zip[[#This Row],[Datum]])=2,MONTH(jaar_zip[[#This Row],[Datum]])=11,MONTH(jaar_zip[[#This Row],[Datum]])=12),1.1,IF(OR(MONTH(jaar_zip[[#This Row],[Datum]])=3,MONTH(jaar_zip[[#This Row],[Datum]])=10),1,0.8))*jaar_zip[[#This Row],[graaddagen]],"")</f>
        <v>18.920000000000002</v>
      </c>
      <c r="O7961" s="101">
        <f>IF(ISNUMBER(jaar_zip[[#This Row],[etmaaltemperatuur]]),IF(jaar_zip[[#This Row],[etmaaltemperatuur]]&gt;stookgrens,jaar_zip[[#This Row],[etmaaltemperatuur]]-stookgrens,0),"")</f>
        <v>0</v>
      </c>
    </row>
    <row r="7962" spans="1:15" x14ac:dyDescent="0.25">
      <c r="A7962">
        <v>370</v>
      </c>
      <c r="B7962">
        <v>20240115</v>
      </c>
      <c r="C7962">
        <v>4.5</v>
      </c>
      <c r="D7962">
        <v>0.7</v>
      </c>
      <c r="E7962">
        <v>211</v>
      </c>
      <c r="F7962">
        <v>6.6</v>
      </c>
      <c r="G7962">
        <v>1005.2</v>
      </c>
      <c r="H7962">
        <v>93</v>
      </c>
      <c r="I7962" s="101" t="s">
        <v>41</v>
      </c>
      <c r="J7962" s="1">
        <f>DATEVALUE(RIGHT(jaar_zip[[#This Row],[YYYYMMDD]],2)&amp;"-"&amp;MID(jaar_zip[[#This Row],[YYYYMMDD]],5,2)&amp;"-"&amp;LEFT(jaar_zip[[#This Row],[YYYYMMDD]],4))</f>
        <v>45306</v>
      </c>
      <c r="K7962" s="101" t="str">
        <f>IF(AND(VALUE(MONTH(jaar_zip[[#This Row],[Datum]]))=1,VALUE(WEEKNUM(jaar_zip[[#This Row],[Datum]],21))&gt;51),RIGHT(YEAR(jaar_zip[[#This Row],[Datum]])-1,2),RIGHT(YEAR(jaar_zip[[#This Row],[Datum]]),2))&amp;"-"&amp; TEXT(WEEKNUM(jaar_zip[[#This Row],[Datum]],21),"00")</f>
        <v>24-03</v>
      </c>
      <c r="L7962" s="101">
        <f>MONTH(jaar_zip[[#This Row],[Datum]])</f>
        <v>1</v>
      </c>
      <c r="M7962" s="101">
        <f>IF(ISNUMBER(jaar_zip[[#This Row],[etmaaltemperatuur]]),IF(jaar_zip[[#This Row],[etmaaltemperatuur]]&lt;stookgrens,stookgrens-jaar_zip[[#This Row],[etmaaltemperatuur]],0),"")</f>
        <v>17.3</v>
      </c>
      <c r="N7962" s="101">
        <f>IF(ISNUMBER(jaar_zip[[#This Row],[graaddagen]]),IF(OR(MONTH(jaar_zip[[#This Row],[Datum]])=1,MONTH(jaar_zip[[#This Row],[Datum]])=2,MONTH(jaar_zip[[#This Row],[Datum]])=11,MONTH(jaar_zip[[#This Row],[Datum]])=12),1.1,IF(OR(MONTH(jaar_zip[[#This Row],[Datum]])=3,MONTH(jaar_zip[[#This Row],[Datum]])=10),1,0.8))*jaar_zip[[#This Row],[graaddagen]],"")</f>
        <v>19.03</v>
      </c>
      <c r="O7962" s="101">
        <f>IF(ISNUMBER(jaar_zip[[#This Row],[etmaaltemperatuur]]),IF(jaar_zip[[#This Row],[etmaaltemperatuur]]&gt;stookgrens,jaar_zip[[#This Row],[etmaaltemperatuur]]-stookgrens,0),"")</f>
        <v>0</v>
      </c>
    </row>
    <row r="7963" spans="1:15" x14ac:dyDescent="0.25">
      <c r="A7963">
        <v>370</v>
      </c>
      <c r="B7963">
        <v>20240116</v>
      </c>
      <c r="C7963">
        <v>4</v>
      </c>
      <c r="D7963">
        <v>-0.9</v>
      </c>
      <c r="E7963">
        <v>485</v>
      </c>
      <c r="F7963">
        <v>0.4</v>
      </c>
      <c r="G7963">
        <v>1007.9</v>
      </c>
      <c r="H7963">
        <v>83</v>
      </c>
      <c r="I7963" s="101" t="s">
        <v>41</v>
      </c>
      <c r="J7963" s="1">
        <f>DATEVALUE(RIGHT(jaar_zip[[#This Row],[YYYYMMDD]],2)&amp;"-"&amp;MID(jaar_zip[[#This Row],[YYYYMMDD]],5,2)&amp;"-"&amp;LEFT(jaar_zip[[#This Row],[YYYYMMDD]],4))</f>
        <v>45307</v>
      </c>
      <c r="K7963" s="101" t="str">
        <f>IF(AND(VALUE(MONTH(jaar_zip[[#This Row],[Datum]]))=1,VALUE(WEEKNUM(jaar_zip[[#This Row],[Datum]],21))&gt;51),RIGHT(YEAR(jaar_zip[[#This Row],[Datum]])-1,2),RIGHT(YEAR(jaar_zip[[#This Row],[Datum]]),2))&amp;"-"&amp; TEXT(WEEKNUM(jaar_zip[[#This Row],[Datum]],21),"00")</f>
        <v>24-03</v>
      </c>
      <c r="L7963" s="101">
        <f>MONTH(jaar_zip[[#This Row],[Datum]])</f>
        <v>1</v>
      </c>
      <c r="M7963" s="101">
        <f>IF(ISNUMBER(jaar_zip[[#This Row],[etmaaltemperatuur]]),IF(jaar_zip[[#This Row],[etmaaltemperatuur]]&lt;stookgrens,stookgrens-jaar_zip[[#This Row],[etmaaltemperatuur]],0),"")</f>
        <v>18.899999999999999</v>
      </c>
      <c r="N7963" s="101">
        <f>IF(ISNUMBER(jaar_zip[[#This Row],[graaddagen]]),IF(OR(MONTH(jaar_zip[[#This Row],[Datum]])=1,MONTH(jaar_zip[[#This Row],[Datum]])=2,MONTH(jaar_zip[[#This Row],[Datum]])=11,MONTH(jaar_zip[[#This Row],[Datum]])=12),1.1,IF(OR(MONTH(jaar_zip[[#This Row],[Datum]])=3,MONTH(jaar_zip[[#This Row],[Datum]])=10),1,0.8))*jaar_zip[[#This Row],[graaddagen]],"")</f>
        <v>20.79</v>
      </c>
      <c r="O7963" s="101">
        <f>IF(ISNUMBER(jaar_zip[[#This Row],[etmaaltemperatuur]]),IF(jaar_zip[[#This Row],[etmaaltemperatuur]]&gt;stookgrens,jaar_zip[[#This Row],[etmaaltemperatuur]]-stookgrens,0),"")</f>
        <v>0</v>
      </c>
    </row>
    <row r="7964" spans="1:15" x14ac:dyDescent="0.25">
      <c r="A7964">
        <v>370</v>
      </c>
      <c r="B7964">
        <v>20240117</v>
      </c>
      <c r="C7964">
        <v>1.9</v>
      </c>
      <c r="D7964">
        <v>-2.2000000000000002</v>
      </c>
      <c r="E7964">
        <v>150</v>
      </c>
      <c r="F7964">
        <v>0</v>
      </c>
      <c r="G7964">
        <v>993.2</v>
      </c>
      <c r="H7964">
        <v>81</v>
      </c>
      <c r="I7964" s="101" t="s">
        <v>41</v>
      </c>
      <c r="J7964" s="1">
        <f>DATEVALUE(RIGHT(jaar_zip[[#This Row],[YYYYMMDD]],2)&amp;"-"&amp;MID(jaar_zip[[#This Row],[YYYYMMDD]],5,2)&amp;"-"&amp;LEFT(jaar_zip[[#This Row],[YYYYMMDD]],4))</f>
        <v>45308</v>
      </c>
      <c r="K7964" s="101" t="str">
        <f>IF(AND(VALUE(MONTH(jaar_zip[[#This Row],[Datum]]))=1,VALUE(WEEKNUM(jaar_zip[[#This Row],[Datum]],21))&gt;51),RIGHT(YEAR(jaar_zip[[#This Row],[Datum]])-1,2),RIGHT(YEAR(jaar_zip[[#This Row],[Datum]]),2))&amp;"-"&amp; TEXT(WEEKNUM(jaar_zip[[#This Row],[Datum]],21),"00")</f>
        <v>24-03</v>
      </c>
      <c r="L7964" s="101">
        <f>MONTH(jaar_zip[[#This Row],[Datum]])</f>
        <v>1</v>
      </c>
      <c r="M7964" s="101">
        <f>IF(ISNUMBER(jaar_zip[[#This Row],[etmaaltemperatuur]]),IF(jaar_zip[[#This Row],[etmaaltemperatuur]]&lt;stookgrens,stookgrens-jaar_zip[[#This Row],[etmaaltemperatuur]],0),"")</f>
        <v>20.2</v>
      </c>
      <c r="N7964" s="101">
        <f>IF(ISNUMBER(jaar_zip[[#This Row],[graaddagen]]),IF(OR(MONTH(jaar_zip[[#This Row],[Datum]])=1,MONTH(jaar_zip[[#This Row],[Datum]])=2,MONTH(jaar_zip[[#This Row],[Datum]])=11,MONTH(jaar_zip[[#This Row],[Datum]])=12),1.1,IF(OR(MONTH(jaar_zip[[#This Row],[Datum]])=3,MONTH(jaar_zip[[#This Row],[Datum]])=10),1,0.8))*jaar_zip[[#This Row],[graaddagen]],"")</f>
        <v>22.220000000000002</v>
      </c>
      <c r="O7964" s="101">
        <f>IF(ISNUMBER(jaar_zip[[#This Row],[etmaaltemperatuur]]),IF(jaar_zip[[#This Row],[etmaaltemperatuur]]&gt;stookgrens,jaar_zip[[#This Row],[etmaaltemperatuur]]-stookgrens,0),"")</f>
        <v>0</v>
      </c>
    </row>
    <row r="7965" spans="1:15" x14ac:dyDescent="0.25">
      <c r="A7965">
        <v>370</v>
      </c>
      <c r="B7965">
        <v>20240118</v>
      </c>
      <c r="C7965">
        <v>1.7</v>
      </c>
      <c r="D7965">
        <v>-2</v>
      </c>
      <c r="E7965">
        <v>621</v>
      </c>
      <c r="F7965">
        <v>0</v>
      </c>
      <c r="G7965">
        <v>1003.4</v>
      </c>
      <c r="H7965">
        <v>89</v>
      </c>
      <c r="I7965" s="101" t="s">
        <v>41</v>
      </c>
      <c r="J7965" s="1">
        <f>DATEVALUE(RIGHT(jaar_zip[[#This Row],[YYYYMMDD]],2)&amp;"-"&amp;MID(jaar_zip[[#This Row],[YYYYMMDD]],5,2)&amp;"-"&amp;LEFT(jaar_zip[[#This Row],[YYYYMMDD]],4))</f>
        <v>45309</v>
      </c>
      <c r="K7965" s="101" t="str">
        <f>IF(AND(VALUE(MONTH(jaar_zip[[#This Row],[Datum]]))=1,VALUE(WEEKNUM(jaar_zip[[#This Row],[Datum]],21))&gt;51),RIGHT(YEAR(jaar_zip[[#This Row],[Datum]])-1,2),RIGHT(YEAR(jaar_zip[[#This Row],[Datum]]),2))&amp;"-"&amp; TEXT(WEEKNUM(jaar_zip[[#This Row],[Datum]],21),"00")</f>
        <v>24-03</v>
      </c>
      <c r="L7965" s="101">
        <f>MONTH(jaar_zip[[#This Row],[Datum]])</f>
        <v>1</v>
      </c>
      <c r="M7965" s="101">
        <f>IF(ISNUMBER(jaar_zip[[#This Row],[etmaaltemperatuur]]),IF(jaar_zip[[#This Row],[etmaaltemperatuur]]&lt;stookgrens,stookgrens-jaar_zip[[#This Row],[etmaaltemperatuur]],0),"")</f>
        <v>20</v>
      </c>
      <c r="N7965" s="101">
        <f>IF(ISNUMBER(jaar_zip[[#This Row],[graaddagen]]),IF(OR(MONTH(jaar_zip[[#This Row],[Datum]])=1,MONTH(jaar_zip[[#This Row],[Datum]])=2,MONTH(jaar_zip[[#This Row],[Datum]])=11,MONTH(jaar_zip[[#This Row],[Datum]])=12),1.1,IF(OR(MONTH(jaar_zip[[#This Row],[Datum]])=3,MONTH(jaar_zip[[#This Row],[Datum]])=10),1,0.8))*jaar_zip[[#This Row],[graaddagen]],"")</f>
        <v>22</v>
      </c>
      <c r="O7965" s="101">
        <f>IF(ISNUMBER(jaar_zip[[#This Row],[etmaaltemperatuur]]),IF(jaar_zip[[#This Row],[etmaaltemperatuur]]&gt;stookgrens,jaar_zip[[#This Row],[etmaaltemperatuur]]-stookgrens,0),"")</f>
        <v>0</v>
      </c>
    </row>
    <row r="7966" spans="1:15" x14ac:dyDescent="0.25">
      <c r="A7966">
        <v>370</v>
      </c>
      <c r="B7966">
        <v>20240119</v>
      </c>
      <c r="C7966">
        <v>3.8</v>
      </c>
      <c r="D7966">
        <v>-1.3</v>
      </c>
      <c r="E7966">
        <v>549</v>
      </c>
      <c r="F7966">
        <v>-0.1</v>
      </c>
      <c r="G7966">
        <v>1021.4</v>
      </c>
      <c r="H7966">
        <v>90</v>
      </c>
      <c r="I7966" s="101" t="s">
        <v>41</v>
      </c>
      <c r="J7966" s="1">
        <f>DATEVALUE(RIGHT(jaar_zip[[#This Row],[YYYYMMDD]],2)&amp;"-"&amp;MID(jaar_zip[[#This Row],[YYYYMMDD]],5,2)&amp;"-"&amp;LEFT(jaar_zip[[#This Row],[YYYYMMDD]],4))</f>
        <v>45310</v>
      </c>
      <c r="K7966" s="101" t="str">
        <f>IF(AND(VALUE(MONTH(jaar_zip[[#This Row],[Datum]]))=1,VALUE(WEEKNUM(jaar_zip[[#This Row],[Datum]],21))&gt;51),RIGHT(YEAR(jaar_zip[[#This Row],[Datum]])-1,2),RIGHT(YEAR(jaar_zip[[#This Row],[Datum]]),2))&amp;"-"&amp; TEXT(WEEKNUM(jaar_zip[[#This Row],[Datum]],21),"00")</f>
        <v>24-03</v>
      </c>
      <c r="L7966" s="101">
        <f>MONTH(jaar_zip[[#This Row],[Datum]])</f>
        <v>1</v>
      </c>
      <c r="M7966" s="101">
        <f>IF(ISNUMBER(jaar_zip[[#This Row],[etmaaltemperatuur]]),IF(jaar_zip[[#This Row],[etmaaltemperatuur]]&lt;stookgrens,stookgrens-jaar_zip[[#This Row],[etmaaltemperatuur]],0),"")</f>
        <v>19.3</v>
      </c>
      <c r="N7966" s="101">
        <f>IF(ISNUMBER(jaar_zip[[#This Row],[graaddagen]]),IF(OR(MONTH(jaar_zip[[#This Row],[Datum]])=1,MONTH(jaar_zip[[#This Row],[Datum]])=2,MONTH(jaar_zip[[#This Row],[Datum]])=11,MONTH(jaar_zip[[#This Row],[Datum]])=12),1.1,IF(OR(MONTH(jaar_zip[[#This Row],[Datum]])=3,MONTH(jaar_zip[[#This Row],[Datum]])=10),1,0.8))*jaar_zip[[#This Row],[graaddagen]],"")</f>
        <v>21.230000000000004</v>
      </c>
      <c r="O7966" s="101">
        <f>IF(ISNUMBER(jaar_zip[[#This Row],[etmaaltemperatuur]]),IF(jaar_zip[[#This Row],[etmaaltemperatuur]]&gt;stookgrens,jaar_zip[[#This Row],[etmaaltemperatuur]]-stookgrens,0),"")</f>
        <v>0</v>
      </c>
    </row>
    <row r="7967" spans="1:15" x14ac:dyDescent="0.25">
      <c r="A7967">
        <v>370</v>
      </c>
      <c r="B7967">
        <v>20240120</v>
      </c>
      <c r="C7967">
        <v>4</v>
      </c>
      <c r="D7967">
        <v>-1</v>
      </c>
      <c r="E7967">
        <v>400</v>
      </c>
      <c r="F7967">
        <v>0</v>
      </c>
      <c r="G7967">
        <v>1027.9000000000001</v>
      </c>
      <c r="H7967">
        <v>82</v>
      </c>
      <c r="I7967" s="101" t="s">
        <v>41</v>
      </c>
      <c r="J7967" s="1">
        <f>DATEVALUE(RIGHT(jaar_zip[[#This Row],[YYYYMMDD]],2)&amp;"-"&amp;MID(jaar_zip[[#This Row],[YYYYMMDD]],5,2)&amp;"-"&amp;LEFT(jaar_zip[[#This Row],[YYYYMMDD]],4))</f>
        <v>45311</v>
      </c>
      <c r="K7967" s="101" t="str">
        <f>IF(AND(VALUE(MONTH(jaar_zip[[#This Row],[Datum]]))=1,VALUE(WEEKNUM(jaar_zip[[#This Row],[Datum]],21))&gt;51),RIGHT(YEAR(jaar_zip[[#This Row],[Datum]])-1,2),RIGHT(YEAR(jaar_zip[[#This Row],[Datum]]),2))&amp;"-"&amp; TEXT(WEEKNUM(jaar_zip[[#This Row],[Datum]],21),"00")</f>
        <v>24-03</v>
      </c>
      <c r="L7967" s="101">
        <f>MONTH(jaar_zip[[#This Row],[Datum]])</f>
        <v>1</v>
      </c>
      <c r="M7967" s="101">
        <f>IF(ISNUMBER(jaar_zip[[#This Row],[etmaaltemperatuur]]),IF(jaar_zip[[#This Row],[etmaaltemperatuur]]&lt;stookgrens,stookgrens-jaar_zip[[#This Row],[etmaaltemperatuur]],0),"")</f>
        <v>19</v>
      </c>
      <c r="N7967" s="101">
        <f>IF(ISNUMBER(jaar_zip[[#This Row],[graaddagen]]),IF(OR(MONTH(jaar_zip[[#This Row],[Datum]])=1,MONTH(jaar_zip[[#This Row],[Datum]])=2,MONTH(jaar_zip[[#This Row],[Datum]])=11,MONTH(jaar_zip[[#This Row],[Datum]])=12),1.1,IF(OR(MONTH(jaar_zip[[#This Row],[Datum]])=3,MONTH(jaar_zip[[#This Row],[Datum]])=10),1,0.8))*jaar_zip[[#This Row],[graaddagen]],"")</f>
        <v>20.900000000000002</v>
      </c>
      <c r="O7967" s="101">
        <f>IF(ISNUMBER(jaar_zip[[#This Row],[etmaaltemperatuur]]),IF(jaar_zip[[#This Row],[etmaaltemperatuur]]&gt;stookgrens,jaar_zip[[#This Row],[etmaaltemperatuur]]-stookgrens,0),"")</f>
        <v>0</v>
      </c>
    </row>
    <row r="7968" spans="1:15" x14ac:dyDescent="0.25">
      <c r="A7968">
        <v>370</v>
      </c>
      <c r="B7968">
        <v>20240121</v>
      </c>
      <c r="C7968">
        <v>7</v>
      </c>
      <c r="D7968">
        <v>3.6</v>
      </c>
      <c r="E7968">
        <v>222</v>
      </c>
      <c r="F7968">
        <v>-0.1</v>
      </c>
      <c r="G7968">
        <v>1018.5</v>
      </c>
      <c r="H7968">
        <v>71</v>
      </c>
      <c r="I7968" s="101" t="s">
        <v>41</v>
      </c>
      <c r="J7968" s="1">
        <f>DATEVALUE(RIGHT(jaar_zip[[#This Row],[YYYYMMDD]],2)&amp;"-"&amp;MID(jaar_zip[[#This Row],[YYYYMMDD]],5,2)&amp;"-"&amp;LEFT(jaar_zip[[#This Row],[YYYYMMDD]],4))</f>
        <v>45312</v>
      </c>
      <c r="K7968" s="101" t="str">
        <f>IF(AND(VALUE(MONTH(jaar_zip[[#This Row],[Datum]]))=1,VALUE(WEEKNUM(jaar_zip[[#This Row],[Datum]],21))&gt;51),RIGHT(YEAR(jaar_zip[[#This Row],[Datum]])-1,2),RIGHT(YEAR(jaar_zip[[#This Row],[Datum]]),2))&amp;"-"&amp; TEXT(WEEKNUM(jaar_zip[[#This Row],[Datum]],21),"00")</f>
        <v>24-03</v>
      </c>
      <c r="L7968" s="101">
        <f>MONTH(jaar_zip[[#This Row],[Datum]])</f>
        <v>1</v>
      </c>
      <c r="M7968" s="101">
        <f>IF(ISNUMBER(jaar_zip[[#This Row],[etmaaltemperatuur]]),IF(jaar_zip[[#This Row],[etmaaltemperatuur]]&lt;stookgrens,stookgrens-jaar_zip[[#This Row],[etmaaltemperatuur]],0),"")</f>
        <v>14.4</v>
      </c>
      <c r="N7968" s="101">
        <f>IF(ISNUMBER(jaar_zip[[#This Row],[graaddagen]]),IF(OR(MONTH(jaar_zip[[#This Row],[Datum]])=1,MONTH(jaar_zip[[#This Row],[Datum]])=2,MONTH(jaar_zip[[#This Row],[Datum]])=11,MONTH(jaar_zip[[#This Row],[Datum]])=12),1.1,IF(OR(MONTH(jaar_zip[[#This Row],[Datum]])=3,MONTH(jaar_zip[[#This Row],[Datum]])=10),1,0.8))*jaar_zip[[#This Row],[graaddagen]],"")</f>
        <v>15.840000000000002</v>
      </c>
      <c r="O7968" s="101">
        <f>IF(ISNUMBER(jaar_zip[[#This Row],[etmaaltemperatuur]]),IF(jaar_zip[[#This Row],[etmaaltemperatuur]]&gt;stookgrens,jaar_zip[[#This Row],[etmaaltemperatuur]]-stookgrens,0),"")</f>
        <v>0</v>
      </c>
    </row>
    <row r="7969" spans="1:15" x14ac:dyDescent="0.25">
      <c r="A7969">
        <v>370</v>
      </c>
      <c r="B7969">
        <v>20240122</v>
      </c>
      <c r="C7969">
        <v>9</v>
      </c>
      <c r="D7969">
        <v>9.8000000000000007</v>
      </c>
      <c r="E7969">
        <v>219</v>
      </c>
      <c r="F7969">
        <v>13.2</v>
      </c>
      <c r="G7969">
        <v>1009.8</v>
      </c>
      <c r="H7969">
        <v>80</v>
      </c>
      <c r="I7969" s="101" t="s">
        <v>41</v>
      </c>
      <c r="J7969" s="1">
        <f>DATEVALUE(RIGHT(jaar_zip[[#This Row],[YYYYMMDD]],2)&amp;"-"&amp;MID(jaar_zip[[#This Row],[YYYYMMDD]],5,2)&amp;"-"&amp;LEFT(jaar_zip[[#This Row],[YYYYMMDD]],4))</f>
        <v>45313</v>
      </c>
      <c r="K7969" s="101" t="str">
        <f>IF(AND(VALUE(MONTH(jaar_zip[[#This Row],[Datum]]))=1,VALUE(WEEKNUM(jaar_zip[[#This Row],[Datum]],21))&gt;51),RIGHT(YEAR(jaar_zip[[#This Row],[Datum]])-1,2),RIGHT(YEAR(jaar_zip[[#This Row],[Datum]]),2))&amp;"-"&amp; TEXT(WEEKNUM(jaar_zip[[#This Row],[Datum]],21),"00")</f>
        <v>24-04</v>
      </c>
      <c r="L7969" s="101">
        <f>MONTH(jaar_zip[[#This Row],[Datum]])</f>
        <v>1</v>
      </c>
      <c r="M7969" s="101">
        <f>IF(ISNUMBER(jaar_zip[[#This Row],[etmaaltemperatuur]]),IF(jaar_zip[[#This Row],[etmaaltemperatuur]]&lt;stookgrens,stookgrens-jaar_zip[[#This Row],[etmaaltemperatuur]],0),"")</f>
        <v>8.1999999999999993</v>
      </c>
      <c r="N7969" s="101">
        <f>IF(ISNUMBER(jaar_zip[[#This Row],[graaddagen]]),IF(OR(MONTH(jaar_zip[[#This Row],[Datum]])=1,MONTH(jaar_zip[[#This Row],[Datum]])=2,MONTH(jaar_zip[[#This Row],[Datum]])=11,MONTH(jaar_zip[[#This Row],[Datum]])=12),1.1,IF(OR(MONTH(jaar_zip[[#This Row],[Datum]])=3,MONTH(jaar_zip[[#This Row],[Datum]])=10),1,0.8))*jaar_zip[[#This Row],[graaddagen]],"")</f>
        <v>9.02</v>
      </c>
      <c r="O7969" s="101">
        <f>IF(ISNUMBER(jaar_zip[[#This Row],[etmaaltemperatuur]]),IF(jaar_zip[[#This Row],[etmaaltemperatuur]]&gt;stookgrens,jaar_zip[[#This Row],[etmaaltemperatuur]]-stookgrens,0),"")</f>
        <v>0</v>
      </c>
    </row>
    <row r="7970" spans="1:15" x14ac:dyDescent="0.25">
      <c r="A7970">
        <v>370</v>
      </c>
      <c r="B7970">
        <v>20240123</v>
      </c>
      <c r="C7970">
        <v>7.5</v>
      </c>
      <c r="D7970">
        <v>8.4</v>
      </c>
      <c r="E7970">
        <v>344</v>
      </c>
      <c r="F7970">
        <v>2.4</v>
      </c>
      <c r="G7970">
        <v>1021.3</v>
      </c>
      <c r="H7970">
        <v>82</v>
      </c>
      <c r="I7970" s="101" t="s">
        <v>41</v>
      </c>
      <c r="J7970" s="1">
        <f>DATEVALUE(RIGHT(jaar_zip[[#This Row],[YYYYMMDD]],2)&amp;"-"&amp;MID(jaar_zip[[#This Row],[YYYYMMDD]],5,2)&amp;"-"&amp;LEFT(jaar_zip[[#This Row],[YYYYMMDD]],4))</f>
        <v>45314</v>
      </c>
      <c r="K7970" s="101" t="str">
        <f>IF(AND(VALUE(MONTH(jaar_zip[[#This Row],[Datum]]))=1,VALUE(WEEKNUM(jaar_zip[[#This Row],[Datum]],21))&gt;51),RIGHT(YEAR(jaar_zip[[#This Row],[Datum]])-1,2),RIGHT(YEAR(jaar_zip[[#This Row],[Datum]]),2))&amp;"-"&amp; TEXT(WEEKNUM(jaar_zip[[#This Row],[Datum]],21),"00")</f>
        <v>24-04</v>
      </c>
      <c r="L7970" s="101">
        <f>MONTH(jaar_zip[[#This Row],[Datum]])</f>
        <v>1</v>
      </c>
      <c r="M7970" s="101">
        <f>IF(ISNUMBER(jaar_zip[[#This Row],[etmaaltemperatuur]]),IF(jaar_zip[[#This Row],[etmaaltemperatuur]]&lt;stookgrens,stookgrens-jaar_zip[[#This Row],[etmaaltemperatuur]],0),"")</f>
        <v>9.6</v>
      </c>
      <c r="N7970" s="101">
        <f>IF(ISNUMBER(jaar_zip[[#This Row],[graaddagen]]),IF(OR(MONTH(jaar_zip[[#This Row],[Datum]])=1,MONTH(jaar_zip[[#This Row],[Datum]])=2,MONTH(jaar_zip[[#This Row],[Datum]])=11,MONTH(jaar_zip[[#This Row],[Datum]])=12),1.1,IF(OR(MONTH(jaar_zip[[#This Row],[Datum]])=3,MONTH(jaar_zip[[#This Row],[Datum]])=10),1,0.8))*jaar_zip[[#This Row],[graaddagen]],"")</f>
        <v>10.56</v>
      </c>
      <c r="O7970" s="101">
        <f>IF(ISNUMBER(jaar_zip[[#This Row],[etmaaltemperatuur]]),IF(jaar_zip[[#This Row],[etmaaltemperatuur]]&gt;stookgrens,jaar_zip[[#This Row],[etmaaltemperatuur]]-stookgrens,0),"")</f>
        <v>0</v>
      </c>
    </row>
    <row r="7971" spans="1:15" x14ac:dyDescent="0.25">
      <c r="A7971">
        <v>370</v>
      </c>
      <c r="B7971">
        <v>20240124</v>
      </c>
      <c r="C7971">
        <v>8.1999999999999993</v>
      </c>
      <c r="D7971">
        <v>10.7</v>
      </c>
      <c r="E7971">
        <v>381</v>
      </c>
      <c r="F7971">
        <v>1</v>
      </c>
      <c r="G7971">
        <v>1022.2</v>
      </c>
      <c r="H7971">
        <v>74</v>
      </c>
      <c r="I7971" s="101" t="s">
        <v>41</v>
      </c>
      <c r="J7971" s="1">
        <f>DATEVALUE(RIGHT(jaar_zip[[#This Row],[YYYYMMDD]],2)&amp;"-"&amp;MID(jaar_zip[[#This Row],[YYYYMMDD]],5,2)&amp;"-"&amp;LEFT(jaar_zip[[#This Row],[YYYYMMDD]],4))</f>
        <v>45315</v>
      </c>
      <c r="K7971" s="101" t="str">
        <f>IF(AND(VALUE(MONTH(jaar_zip[[#This Row],[Datum]]))=1,VALUE(WEEKNUM(jaar_zip[[#This Row],[Datum]],21))&gt;51),RIGHT(YEAR(jaar_zip[[#This Row],[Datum]])-1,2),RIGHT(YEAR(jaar_zip[[#This Row],[Datum]]),2))&amp;"-"&amp; TEXT(WEEKNUM(jaar_zip[[#This Row],[Datum]],21),"00")</f>
        <v>24-04</v>
      </c>
      <c r="L7971" s="101">
        <f>MONTH(jaar_zip[[#This Row],[Datum]])</f>
        <v>1</v>
      </c>
      <c r="M7971" s="101">
        <f>IF(ISNUMBER(jaar_zip[[#This Row],[etmaaltemperatuur]]),IF(jaar_zip[[#This Row],[etmaaltemperatuur]]&lt;stookgrens,stookgrens-jaar_zip[[#This Row],[etmaaltemperatuur]],0),"")</f>
        <v>7.3000000000000007</v>
      </c>
      <c r="N7971" s="101">
        <f>IF(ISNUMBER(jaar_zip[[#This Row],[graaddagen]]),IF(OR(MONTH(jaar_zip[[#This Row],[Datum]])=1,MONTH(jaar_zip[[#This Row],[Datum]])=2,MONTH(jaar_zip[[#This Row],[Datum]])=11,MONTH(jaar_zip[[#This Row],[Datum]])=12),1.1,IF(OR(MONTH(jaar_zip[[#This Row],[Datum]])=3,MONTH(jaar_zip[[#This Row],[Datum]])=10),1,0.8))*jaar_zip[[#This Row],[graaddagen]],"")</f>
        <v>8.0300000000000011</v>
      </c>
      <c r="O7971" s="101">
        <f>IF(ISNUMBER(jaar_zip[[#This Row],[etmaaltemperatuur]]),IF(jaar_zip[[#This Row],[etmaaltemperatuur]]&gt;stookgrens,jaar_zip[[#This Row],[etmaaltemperatuur]]-stookgrens,0),"")</f>
        <v>0</v>
      </c>
    </row>
    <row r="7972" spans="1:15" x14ac:dyDescent="0.25">
      <c r="A7972">
        <v>370</v>
      </c>
      <c r="B7972">
        <v>20240125</v>
      </c>
      <c r="C7972">
        <v>3.2</v>
      </c>
      <c r="D7972">
        <v>6.9</v>
      </c>
      <c r="E7972">
        <v>271</v>
      </c>
      <c r="F7972">
        <v>1.4</v>
      </c>
      <c r="G7972">
        <v>1027.5999999999999</v>
      </c>
      <c r="H7972">
        <v>95</v>
      </c>
      <c r="I7972" s="101" t="s">
        <v>41</v>
      </c>
      <c r="J7972" s="1">
        <f>DATEVALUE(RIGHT(jaar_zip[[#This Row],[YYYYMMDD]],2)&amp;"-"&amp;MID(jaar_zip[[#This Row],[YYYYMMDD]],5,2)&amp;"-"&amp;LEFT(jaar_zip[[#This Row],[YYYYMMDD]],4))</f>
        <v>45316</v>
      </c>
      <c r="K7972" s="101" t="str">
        <f>IF(AND(VALUE(MONTH(jaar_zip[[#This Row],[Datum]]))=1,VALUE(WEEKNUM(jaar_zip[[#This Row],[Datum]],21))&gt;51),RIGHT(YEAR(jaar_zip[[#This Row],[Datum]])-1,2),RIGHT(YEAR(jaar_zip[[#This Row],[Datum]]),2))&amp;"-"&amp; TEXT(WEEKNUM(jaar_zip[[#This Row],[Datum]],21),"00")</f>
        <v>24-04</v>
      </c>
      <c r="L7972" s="101">
        <f>MONTH(jaar_zip[[#This Row],[Datum]])</f>
        <v>1</v>
      </c>
      <c r="M7972" s="101">
        <f>IF(ISNUMBER(jaar_zip[[#This Row],[etmaaltemperatuur]]),IF(jaar_zip[[#This Row],[etmaaltemperatuur]]&lt;stookgrens,stookgrens-jaar_zip[[#This Row],[etmaaltemperatuur]],0),"")</f>
        <v>11.1</v>
      </c>
      <c r="N7972" s="101">
        <f>IF(ISNUMBER(jaar_zip[[#This Row],[graaddagen]]),IF(OR(MONTH(jaar_zip[[#This Row],[Datum]])=1,MONTH(jaar_zip[[#This Row],[Datum]])=2,MONTH(jaar_zip[[#This Row],[Datum]])=11,MONTH(jaar_zip[[#This Row],[Datum]])=12),1.1,IF(OR(MONTH(jaar_zip[[#This Row],[Datum]])=3,MONTH(jaar_zip[[#This Row],[Datum]])=10),1,0.8))*jaar_zip[[#This Row],[graaddagen]],"")</f>
        <v>12.21</v>
      </c>
      <c r="O7972" s="101">
        <f>IF(ISNUMBER(jaar_zip[[#This Row],[etmaaltemperatuur]]),IF(jaar_zip[[#This Row],[etmaaltemperatuur]]&gt;stookgrens,jaar_zip[[#This Row],[etmaaltemperatuur]]-stookgrens,0),"")</f>
        <v>0</v>
      </c>
    </row>
    <row r="7973" spans="1:15" x14ac:dyDescent="0.25">
      <c r="A7973">
        <v>370</v>
      </c>
      <c r="B7973">
        <v>20240126</v>
      </c>
      <c r="C7973">
        <v>5.4</v>
      </c>
      <c r="D7973">
        <v>7.5</v>
      </c>
      <c r="E7973">
        <v>398</v>
      </c>
      <c r="F7973">
        <v>3.8</v>
      </c>
      <c r="G7973">
        <v>1026.9000000000001</v>
      </c>
      <c r="H7973">
        <v>81</v>
      </c>
      <c r="I7973" s="101" t="s">
        <v>41</v>
      </c>
      <c r="J7973" s="1">
        <f>DATEVALUE(RIGHT(jaar_zip[[#This Row],[YYYYMMDD]],2)&amp;"-"&amp;MID(jaar_zip[[#This Row],[YYYYMMDD]],5,2)&amp;"-"&amp;LEFT(jaar_zip[[#This Row],[YYYYMMDD]],4))</f>
        <v>45317</v>
      </c>
      <c r="K7973" s="101" t="str">
        <f>IF(AND(VALUE(MONTH(jaar_zip[[#This Row],[Datum]]))=1,VALUE(WEEKNUM(jaar_zip[[#This Row],[Datum]],21))&gt;51),RIGHT(YEAR(jaar_zip[[#This Row],[Datum]])-1,2),RIGHT(YEAR(jaar_zip[[#This Row],[Datum]]),2))&amp;"-"&amp; TEXT(WEEKNUM(jaar_zip[[#This Row],[Datum]],21),"00")</f>
        <v>24-04</v>
      </c>
      <c r="L7973" s="101">
        <f>MONTH(jaar_zip[[#This Row],[Datum]])</f>
        <v>1</v>
      </c>
      <c r="M7973" s="101">
        <f>IF(ISNUMBER(jaar_zip[[#This Row],[etmaaltemperatuur]]),IF(jaar_zip[[#This Row],[etmaaltemperatuur]]&lt;stookgrens,stookgrens-jaar_zip[[#This Row],[etmaaltemperatuur]],0),"")</f>
        <v>10.5</v>
      </c>
      <c r="N7973" s="101">
        <f>IF(ISNUMBER(jaar_zip[[#This Row],[graaddagen]]),IF(OR(MONTH(jaar_zip[[#This Row],[Datum]])=1,MONTH(jaar_zip[[#This Row],[Datum]])=2,MONTH(jaar_zip[[#This Row],[Datum]])=11,MONTH(jaar_zip[[#This Row],[Datum]])=12),1.1,IF(OR(MONTH(jaar_zip[[#This Row],[Datum]])=3,MONTH(jaar_zip[[#This Row],[Datum]])=10),1,0.8))*jaar_zip[[#This Row],[graaddagen]],"")</f>
        <v>11.55</v>
      </c>
      <c r="O7973" s="101">
        <f>IF(ISNUMBER(jaar_zip[[#This Row],[etmaaltemperatuur]]),IF(jaar_zip[[#This Row],[etmaaltemperatuur]]&gt;stookgrens,jaar_zip[[#This Row],[etmaaltemperatuur]]-stookgrens,0),"")</f>
        <v>0</v>
      </c>
    </row>
    <row r="7974" spans="1:15" x14ac:dyDescent="0.25">
      <c r="A7974">
        <v>370</v>
      </c>
      <c r="B7974">
        <v>20240127</v>
      </c>
      <c r="C7974">
        <v>2.5</v>
      </c>
      <c r="D7974">
        <v>2.4</v>
      </c>
      <c r="E7974">
        <v>568</v>
      </c>
      <c r="F7974">
        <v>0</v>
      </c>
      <c r="G7974">
        <v>1035.4000000000001</v>
      </c>
      <c r="H7974">
        <v>83</v>
      </c>
      <c r="I7974" s="101" t="s">
        <v>41</v>
      </c>
      <c r="J7974" s="1">
        <f>DATEVALUE(RIGHT(jaar_zip[[#This Row],[YYYYMMDD]],2)&amp;"-"&amp;MID(jaar_zip[[#This Row],[YYYYMMDD]],5,2)&amp;"-"&amp;LEFT(jaar_zip[[#This Row],[YYYYMMDD]],4))</f>
        <v>45318</v>
      </c>
      <c r="K7974" s="101" t="str">
        <f>IF(AND(VALUE(MONTH(jaar_zip[[#This Row],[Datum]]))=1,VALUE(WEEKNUM(jaar_zip[[#This Row],[Datum]],21))&gt;51),RIGHT(YEAR(jaar_zip[[#This Row],[Datum]])-1,2),RIGHT(YEAR(jaar_zip[[#This Row],[Datum]]),2))&amp;"-"&amp; TEXT(WEEKNUM(jaar_zip[[#This Row],[Datum]],21),"00")</f>
        <v>24-04</v>
      </c>
      <c r="L7974" s="101">
        <f>MONTH(jaar_zip[[#This Row],[Datum]])</f>
        <v>1</v>
      </c>
      <c r="M7974" s="101">
        <f>IF(ISNUMBER(jaar_zip[[#This Row],[etmaaltemperatuur]]),IF(jaar_zip[[#This Row],[etmaaltemperatuur]]&lt;stookgrens,stookgrens-jaar_zip[[#This Row],[etmaaltemperatuur]],0),"")</f>
        <v>15.6</v>
      </c>
      <c r="N7974" s="101">
        <f>IF(ISNUMBER(jaar_zip[[#This Row],[graaddagen]]),IF(OR(MONTH(jaar_zip[[#This Row],[Datum]])=1,MONTH(jaar_zip[[#This Row],[Datum]])=2,MONTH(jaar_zip[[#This Row],[Datum]])=11,MONTH(jaar_zip[[#This Row],[Datum]])=12),1.1,IF(OR(MONTH(jaar_zip[[#This Row],[Datum]])=3,MONTH(jaar_zip[[#This Row],[Datum]])=10),1,0.8))*jaar_zip[[#This Row],[graaddagen]],"")</f>
        <v>17.16</v>
      </c>
      <c r="O7974" s="101">
        <f>IF(ISNUMBER(jaar_zip[[#This Row],[etmaaltemperatuur]]),IF(jaar_zip[[#This Row],[etmaaltemperatuur]]&gt;stookgrens,jaar_zip[[#This Row],[etmaaltemperatuur]]-stookgrens,0),"")</f>
        <v>0</v>
      </c>
    </row>
    <row r="7975" spans="1:15" x14ac:dyDescent="0.25">
      <c r="A7975">
        <v>370</v>
      </c>
      <c r="B7975">
        <v>20240128</v>
      </c>
      <c r="C7975">
        <v>2.8</v>
      </c>
      <c r="D7975">
        <v>4.2</v>
      </c>
      <c r="E7975">
        <v>619</v>
      </c>
      <c r="F7975">
        <v>0</v>
      </c>
      <c r="G7975">
        <v>1027.8</v>
      </c>
      <c r="H7975">
        <v>71</v>
      </c>
      <c r="I7975" s="101" t="s">
        <v>41</v>
      </c>
      <c r="J7975" s="1">
        <f>DATEVALUE(RIGHT(jaar_zip[[#This Row],[YYYYMMDD]],2)&amp;"-"&amp;MID(jaar_zip[[#This Row],[YYYYMMDD]],5,2)&amp;"-"&amp;LEFT(jaar_zip[[#This Row],[YYYYMMDD]],4))</f>
        <v>45319</v>
      </c>
      <c r="K7975" s="101" t="str">
        <f>IF(AND(VALUE(MONTH(jaar_zip[[#This Row],[Datum]]))=1,VALUE(WEEKNUM(jaar_zip[[#This Row],[Datum]],21))&gt;51),RIGHT(YEAR(jaar_zip[[#This Row],[Datum]])-1,2),RIGHT(YEAR(jaar_zip[[#This Row],[Datum]]),2))&amp;"-"&amp; TEXT(WEEKNUM(jaar_zip[[#This Row],[Datum]],21),"00")</f>
        <v>24-04</v>
      </c>
      <c r="L7975" s="101">
        <f>MONTH(jaar_zip[[#This Row],[Datum]])</f>
        <v>1</v>
      </c>
      <c r="M7975" s="101">
        <f>IF(ISNUMBER(jaar_zip[[#This Row],[etmaaltemperatuur]]),IF(jaar_zip[[#This Row],[etmaaltemperatuur]]&lt;stookgrens,stookgrens-jaar_zip[[#This Row],[etmaaltemperatuur]],0),"")</f>
        <v>13.8</v>
      </c>
      <c r="N7975" s="101">
        <f>IF(ISNUMBER(jaar_zip[[#This Row],[graaddagen]]),IF(OR(MONTH(jaar_zip[[#This Row],[Datum]])=1,MONTH(jaar_zip[[#This Row],[Datum]])=2,MONTH(jaar_zip[[#This Row],[Datum]])=11,MONTH(jaar_zip[[#This Row],[Datum]])=12),1.1,IF(OR(MONTH(jaar_zip[[#This Row],[Datum]])=3,MONTH(jaar_zip[[#This Row],[Datum]])=10),1,0.8))*jaar_zip[[#This Row],[graaddagen]],"")</f>
        <v>15.180000000000001</v>
      </c>
      <c r="O7975" s="101">
        <f>IF(ISNUMBER(jaar_zip[[#This Row],[etmaaltemperatuur]]),IF(jaar_zip[[#This Row],[etmaaltemperatuur]]&gt;stookgrens,jaar_zip[[#This Row],[etmaaltemperatuur]]-stookgrens,0),"")</f>
        <v>0</v>
      </c>
    </row>
    <row r="7976" spans="1:15" x14ac:dyDescent="0.25">
      <c r="A7976">
        <v>370</v>
      </c>
      <c r="B7976">
        <v>20240129</v>
      </c>
      <c r="C7976">
        <v>2.7</v>
      </c>
      <c r="D7976">
        <v>7.3</v>
      </c>
      <c r="E7976">
        <v>525</v>
      </c>
      <c r="F7976">
        <v>0</v>
      </c>
      <c r="G7976">
        <v>1026.3</v>
      </c>
      <c r="H7976">
        <v>79</v>
      </c>
      <c r="I7976" s="101" t="s">
        <v>41</v>
      </c>
      <c r="J7976" s="1">
        <f>DATEVALUE(RIGHT(jaar_zip[[#This Row],[YYYYMMDD]],2)&amp;"-"&amp;MID(jaar_zip[[#This Row],[YYYYMMDD]],5,2)&amp;"-"&amp;LEFT(jaar_zip[[#This Row],[YYYYMMDD]],4))</f>
        <v>45320</v>
      </c>
      <c r="K7976" s="101" t="str">
        <f>IF(AND(VALUE(MONTH(jaar_zip[[#This Row],[Datum]]))=1,VALUE(WEEKNUM(jaar_zip[[#This Row],[Datum]],21))&gt;51),RIGHT(YEAR(jaar_zip[[#This Row],[Datum]])-1,2),RIGHT(YEAR(jaar_zip[[#This Row],[Datum]]),2))&amp;"-"&amp; TEXT(WEEKNUM(jaar_zip[[#This Row],[Datum]],21),"00")</f>
        <v>24-05</v>
      </c>
      <c r="L7976" s="101">
        <f>MONTH(jaar_zip[[#This Row],[Datum]])</f>
        <v>1</v>
      </c>
      <c r="M7976" s="101">
        <f>IF(ISNUMBER(jaar_zip[[#This Row],[etmaaltemperatuur]]),IF(jaar_zip[[#This Row],[etmaaltemperatuur]]&lt;stookgrens,stookgrens-jaar_zip[[#This Row],[etmaaltemperatuur]],0),"")</f>
        <v>10.7</v>
      </c>
      <c r="N7976" s="101">
        <f>IF(ISNUMBER(jaar_zip[[#This Row],[graaddagen]]),IF(OR(MONTH(jaar_zip[[#This Row],[Datum]])=1,MONTH(jaar_zip[[#This Row],[Datum]])=2,MONTH(jaar_zip[[#This Row],[Datum]])=11,MONTH(jaar_zip[[#This Row],[Datum]])=12),1.1,IF(OR(MONTH(jaar_zip[[#This Row],[Datum]])=3,MONTH(jaar_zip[[#This Row],[Datum]])=10),1,0.8))*jaar_zip[[#This Row],[graaddagen]],"")</f>
        <v>11.77</v>
      </c>
      <c r="O7976" s="101">
        <f>IF(ISNUMBER(jaar_zip[[#This Row],[etmaaltemperatuur]]),IF(jaar_zip[[#This Row],[etmaaltemperatuur]]&gt;stookgrens,jaar_zip[[#This Row],[etmaaltemperatuur]]-stookgrens,0),"")</f>
        <v>0</v>
      </c>
    </row>
    <row r="7977" spans="1:15" x14ac:dyDescent="0.25">
      <c r="A7977">
        <v>370</v>
      </c>
      <c r="B7977">
        <v>20240130</v>
      </c>
      <c r="C7977">
        <v>4.3</v>
      </c>
      <c r="D7977">
        <v>8.9</v>
      </c>
      <c r="E7977">
        <v>208</v>
      </c>
      <c r="F7977">
        <v>0.3</v>
      </c>
      <c r="G7977">
        <v>1028.7</v>
      </c>
      <c r="H7977">
        <v>83</v>
      </c>
      <c r="I7977" s="101" t="s">
        <v>41</v>
      </c>
      <c r="J7977" s="1">
        <f>DATEVALUE(RIGHT(jaar_zip[[#This Row],[YYYYMMDD]],2)&amp;"-"&amp;MID(jaar_zip[[#This Row],[YYYYMMDD]],5,2)&amp;"-"&amp;LEFT(jaar_zip[[#This Row],[YYYYMMDD]],4))</f>
        <v>45321</v>
      </c>
      <c r="K7977" s="101" t="str">
        <f>IF(AND(VALUE(MONTH(jaar_zip[[#This Row],[Datum]]))=1,VALUE(WEEKNUM(jaar_zip[[#This Row],[Datum]],21))&gt;51),RIGHT(YEAR(jaar_zip[[#This Row],[Datum]])-1,2),RIGHT(YEAR(jaar_zip[[#This Row],[Datum]]),2))&amp;"-"&amp; TEXT(WEEKNUM(jaar_zip[[#This Row],[Datum]],21),"00")</f>
        <v>24-05</v>
      </c>
      <c r="L7977" s="101">
        <f>MONTH(jaar_zip[[#This Row],[Datum]])</f>
        <v>1</v>
      </c>
      <c r="M7977" s="101">
        <f>IF(ISNUMBER(jaar_zip[[#This Row],[etmaaltemperatuur]]),IF(jaar_zip[[#This Row],[etmaaltemperatuur]]&lt;stookgrens,stookgrens-jaar_zip[[#This Row],[etmaaltemperatuur]],0),"")</f>
        <v>9.1</v>
      </c>
      <c r="N7977" s="101">
        <f>IF(ISNUMBER(jaar_zip[[#This Row],[graaddagen]]),IF(OR(MONTH(jaar_zip[[#This Row],[Datum]])=1,MONTH(jaar_zip[[#This Row],[Datum]])=2,MONTH(jaar_zip[[#This Row],[Datum]])=11,MONTH(jaar_zip[[#This Row],[Datum]])=12),1.1,IF(OR(MONTH(jaar_zip[[#This Row],[Datum]])=3,MONTH(jaar_zip[[#This Row],[Datum]])=10),1,0.8))*jaar_zip[[#This Row],[graaddagen]],"")</f>
        <v>10.01</v>
      </c>
      <c r="O7977" s="101">
        <f>IF(ISNUMBER(jaar_zip[[#This Row],[etmaaltemperatuur]]),IF(jaar_zip[[#This Row],[etmaaltemperatuur]]&gt;stookgrens,jaar_zip[[#This Row],[etmaaltemperatuur]]-stookgrens,0),"")</f>
        <v>0</v>
      </c>
    </row>
    <row r="7978" spans="1:15" x14ac:dyDescent="0.25">
      <c r="A7978">
        <v>370</v>
      </c>
      <c r="B7978">
        <v>20240131</v>
      </c>
      <c r="C7978">
        <v>4.2</v>
      </c>
      <c r="D7978">
        <v>6.8</v>
      </c>
      <c r="E7978">
        <v>174</v>
      </c>
      <c r="F7978">
        <v>-0.1</v>
      </c>
      <c r="G7978">
        <v>1031.0999999999999</v>
      </c>
      <c r="H7978">
        <v>82</v>
      </c>
      <c r="I7978" s="101" t="s">
        <v>41</v>
      </c>
      <c r="J7978" s="1">
        <f>DATEVALUE(RIGHT(jaar_zip[[#This Row],[YYYYMMDD]],2)&amp;"-"&amp;MID(jaar_zip[[#This Row],[YYYYMMDD]],5,2)&amp;"-"&amp;LEFT(jaar_zip[[#This Row],[YYYYMMDD]],4))</f>
        <v>45322</v>
      </c>
      <c r="K7978" s="101" t="str">
        <f>IF(AND(VALUE(MONTH(jaar_zip[[#This Row],[Datum]]))=1,VALUE(WEEKNUM(jaar_zip[[#This Row],[Datum]],21))&gt;51),RIGHT(YEAR(jaar_zip[[#This Row],[Datum]])-1,2),RIGHT(YEAR(jaar_zip[[#This Row],[Datum]]),2))&amp;"-"&amp; TEXT(WEEKNUM(jaar_zip[[#This Row],[Datum]],21),"00")</f>
        <v>24-05</v>
      </c>
      <c r="L7978" s="101">
        <f>MONTH(jaar_zip[[#This Row],[Datum]])</f>
        <v>1</v>
      </c>
      <c r="M7978" s="101">
        <f>IF(ISNUMBER(jaar_zip[[#This Row],[etmaaltemperatuur]]),IF(jaar_zip[[#This Row],[etmaaltemperatuur]]&lt;stookgrens,stookgrens-jaar_zip[[#This Row],[etmaaltemperatuur]],0),"")</f>
        <v>11.2</v>
      </c>
      <c r="N7978" s="101">
        <f>IF(ISNUMBER(jaar_zip[[#This Row],[graaddagen]]),IF(OR(MONTH(jaar_zip[[#This Row],[Datum]])=1,MONTH(jaar_zip[[#This Row],[Datum]])=2,MONTH(jaar_zip[[#This Row],[Datum]])=11,MONTH(jaar_zip[[#This Row],[Datum]])=12),1.1,IF(OR(MONTH(jaar_zip[[#This Row],[Datum]])=3,MONTH(jaar_zip[[#This Row],[Datum]])=10),1,0.8))*jaar_zip[[#This Row],[graaddagen]],"")</f>
        <v>12.32</v>
      </c>
      <c r="O7978" s="101">
        <f>IF(ISNUMBER(jaar_zip[[#This Row],[etmaaltemperatuur]]),IF(jaar_zip[[#This Row],[etmaaltemperatuur]]&gt;stookgrens,jaar_zip[[#This Row],[etmaaltemperatuur]]-stookgrens,0),"")</f>
        <v>0</v>
      </c>
    </row>
    <row r="7979" spans="1:15" x14ac:dyDescent="0.25">
      <c r="A7979">
        <v>370</v>
      </c>
      <c r="B7979">
        <v>20240201</v>
      </c>
      <c r="C7979">
        <v>3.1</v>
      </c>
      <c r="D7979">
        <v>6.2</v>
      </c>
      <c r="E7979">
        <v>592</v>
      </c>
      <c r="F7979">
        <v>3.6</v>
      </c>
      <c r="G7979">
        <v>1030.7</v>
      </c>
      <c r="H7979">
        <v>85</v>
      </c>
      <c r="I7979" s="101" t="s">
        <v>41</v>
      </c>
      <c r="J7979" s="1">
        <f>DATEVALUE(RIGHT(jaar_zip[[#This Row],[YYYYMMDD]],2)&amp;"-"&amp;MID(jaar_zip[[#This Row],[YYYYMMDD]],5,2)&amp;"-"&amp;LEFT(jaar_zip[[#This Row],[YYYYMMDD]],4))</f>
        <v>45323</v>
      </c>
      <c r="K7979" s="101" t="str">
        <f>IF(AND(VALUE(MONTH(jaar_zip[[#This Row],[Datum]]))=1,VALUE(WEEKNUM(jaar_zip[[#This Row],[Datum]],21))&gt;51),RIGHT(YEAR(jaar_zip[[#This Row],[Datum]])-1,2),RIGHT(YEAR(jaar_zip[[#This Row],[Datum]]),2))&amp;"-"&amp; TEXT(WEEKNUM(jaar_zip[[#This Row],[Datum]],21),"00")</f>
        <v>24-05</v>
      </c>
      <c r="L7979" s="101">
        <f>MONTH(jaar_zip[[#This Row],[Datum]])</f>
        <v>2</v>
      </c>
      <c r="M7979" s="101">
        <f>IF(ISNUMBER(jaar_zip[[#This Row],[etmaaltemperatuur]]),IF(jaar_zip[[#This Row],[etmaaltemperatuur]]&lt;stookgrens,stookgrens-jaar_zip[[#This Row],[etmaaltemperatuur]],0),"")</f>
        <v>11.8</v>
      </c>
      <c r="N7979" s="101">
        <f>IF(ISNUMBER(jaar_zip[[#This Row],[graaddagen]]),IF(OR(MONTH(jaar_zip[[#This Row],[Datum]])=1,MONTH(jaar_zip[[#This Row],[Datum]])=2,MONTH(jaar_zip[[#This Row],[Datum]])=11,MONTH(jaar_zip[[#This Row],[Datum]])=12),1.1,IF(OR(MONTH(jaar_zip[[#This Row],[Datum]])=3,MONTH(jaar_zip[[#This Row],[Datum]])=10),1,0.8))*jaar_zip[[#This Row],[graaddagen]],"")</f>
        <v>12.980000000000002</v>
      </c>
      <c r="O7979" s="101">
        <f>IF(ISNUMBER(jaar_zip[[#This Row],[etmaaltemperatuur]]),IF(jaar_zip[[#This Row],[etmaaltemperatuur]]&gt;stookgrens,jaar_zip[[#This Row],[etmaaltemperatuur]]-stookgrens,0),"")</f>
        <v>0</v>
      </c>
    </row>
    <row r="7980" spans="1:15" x14ac:dyDescent="0.25">
      <c r="A7980">
        <v>370</v>
      </c>
      <c r="B7980">
        <v>20240202</v>
      </c>
      <c r="C7980">
        <v>6.1</v>
      </c>
      <c r="D7980">
        <v>7.2</v>
      </c>
      <c r="E7980">
        <v>185</v>
      </c>
      <c r="F7980">
        <v>0.1</v>
      </c>
      <c r="G7980">
        <v>1028.5999999999999</v>
      </c>
      <c r="H7980">
        <v>88</v>
      </c>
      <c r="I7980" s="101" t="s">
        <v>41</v>
      </c>
      <c r="J7980" s="1">
        <f>DATEVALUE(RIGHT(jaar_zip[[#This Row],[YYYYMMDD]],2)&amp;"-"&amp;MID(jaar_zip[[#This Row],[YYYYMMDD]],5,2)&amp;"-"&amp;LEFT(jaar_zip[[#This Row],[YYYYMMDD]],4))</f>
        <v>45324</v>
      </c>
      <c r="K7980" s="101" t="str">
        <f>IF(AND(VALUE(MONTH(jaar_zip[[#This Row],[Datum]]))=1,VALUE(WEEKNUM(jaar_zip[[#This Row],[Datum]],21))&gt;51),RIGHT(YEAR(jaar_zip[[#This Row],[Datum]])-1,2),RIGHT(YEAR(jaar_zip[[#This Row],[Datum]]),2))&amp;"-"&amp; TEXT(WEEKNUM(jaar_zip[[#This Row],[Datum]],21),"00")</f>
        <v>24-05</v>
      </c>
      <c r="L7980" s="101">
        <f>MONTH(jaar_zip[[#This Row],[Datum]])</f>
        <v>2</v>
      </c>
      <c r="M7980" s="101">
        <f>IF(ISNUMBER(jaar_zip[[#This Row],[etmaaltemperatuur]]),IF(jaar_zip[[#This Row],[etmaaltemperatuur]]&lt;stookgrens,stookgrens-jaar_zip[[#This Row],[etmaaltemperatuur]],0),"")</f>
        <v>10.8</v>
      </c>
      <c r="N7980" s="101">
        <f>IF(ISNUMBER(jaar_zip[[#This Row],[graaddagen]]),IF(OR(MONTH(jaar_zip[[#This Row],[Datum]])=1,MONTH(jaar_zip[[#This Row],[Datum]])=2,MONTH(jaar_zip[[#This Row],[Datum]])=11,MONTH(jaar_zip[[#This Row],[Datum]])=12),1.1,IF(OR(MONTH(jaar_zip[[#This Row],[Datum]])=3,MONTH(jaar_zip[[#This Row],[Datum]])=10),1,0.8))*jaar_zip[[#This Row],[graaddagen]],"")</f>
        <v>11.880000000000003</v>
      </c>
      <c r="O7980" s="101">
        <f>IF(ISNUMBER(jaar_zip[[#This Row],[etmaaltemperatuur]]),IF(jaar_zip[[#This Row],[etmaaltemperatuur]]&gt;stookgrens,jaar_zip[[#This Row],[etmaaltemperatuur]]-stookgrens,0),"")</f>
        <v>0</v>
      </c>
    </row>
    <row r="7981" spans="1:15" x14ac:dyDescent="0.25">
      <c r="A7981">
        <v>370</v>
      </c>
      <c r="B7981">
        <v>20240203</v>
      </c>
      <c r="C7981">
        <v>5.4</v>
      </c>
      <c r="D7981">
        <v>10.1</v>
      </c>
      <c r="E7981">
        <v>130</v>
      </c>
      <c r="F7981">
        <v>7.6</v>
      </c>
      <c r="G7981">
        <v>1026.0999999999999</v>
      </c>
      <c r="H7981">
        <v>94</v>
      </c>
      <c r="I7981" s="101" t="s">
        <v>41</v>
      </c>
      <c r="J7981" s="1">
        <f>DATEVALUE(RIGHT(jaar_zip[[#This Row],[YYYYMMDD]],2)&amp;"-"&amp;MID(jaar_zip[[#This Row],[YYYYMMDD]],5,2)&amp;"-"&amp;LEFT(jaar_zip[[#This Row],[YYYYMMDD]],4))</f>
        <v>45325</v>
      </c>
      <c r="K7981" s="101" t="str">
        <f>IF(AND(VALUE(MONTH(jaar_zip[[#This Row],[Datum]]))=1,VALUE(WEEKNUM(jaar_zip[[#This Row],[Datum]],21))&gt;51),RIGHT(YEAR(jaar_zip[[#This Row],[Datum]])-1,2),RIGHT(YEAR(jaar_zip[[#This Row],[Datum]]),2))&amp;"-"&amp; TEXT(WEEKNUM(jaar_zip[[#This Row],[Datum]],21),"00")</f>
        <v>24-05</v>
      </c>
      <c r="L7981" s="101">
        <f>MONTH(jaar_zip[[#This Row],[Datum]])</f>
        <v>2</v>
      </c>
      <c r="M7981" s="101">
        <f>IF(ISNUMBER(jaar_zip[[#This Row],[etmaaltemperatuur]]),IF(jaar_zip[[#This Row],[etmaaltemperatuur]]&lt;stookgrens,stookgrens-jaar_zip[[#This Row],[etmaaltemperatuur]],0),"")</f>
        <v>7.9</v>
      </c>
      <c r="N7981" s="101">
        <f>IF(ISNUMBER(jaar_zip[[#This Row],[graaddagen]]),IF(OR(MONTH(jaar_zip[[#This Row],[Datum]])=1,MONTH(jaar_zip[[#This Row],[Datum]])=2,MONTH(jaar_zip[[#This Row],[Datum]])=11,MONTH(jaar_zip[[#This Row],[Datum]])=12),1.1,IF(OR(MONTH(jaar_zip[[#This Row],[Datum]])=3,MONTH(jaar_zip[[#This Row],[Datum]])=10),1,0.8))*jaar_zip[[#This Row],[graaddagen]],"")</f>
        <v>8.6900000000000013</v>
      </c>
      <c r="O7981" s="101">
        <f>IF(ISNUMBER(jaar_zip[[#This Row],[etmaaltemperatuur]]),IF(jaar_zip[[#This Row],[etmaaltemperatuur]]&gt;stookgrens,jaar_zip[[#This Row],[etmaaltemperatuur]]-stookgrens,0),"")</f>
        <v>0</v>
      </c>
    </row>
    <row r="7982" spans="1:15" x14ac:dyDescent="0.25">
      <c r="A7982">
        <v>370</v>
      </c>
      <c r="B7982">
        <v>20240204</v>
      </c>
      <c r="C7982">
        <v>6.4</v>
      </c>
      <c r="D7982">
        <v>11</v>
      </c>
      <c r="E7982">
        <v>130</v>
      </c>
      <c r="F7982">
        <v>5.5</v>
      </c>
      <c r="G7982">
        <v>1022.3</v>
      </c>
      <c r="H7982">
        <v>89</v>
      </c>
      <c r="I7982" s="101" t="s">
        <v>41</v>
      </c>
      <c r="J7982" s="1">
        <f>DATEVALUE(RIGHT(jaar_zip[[#This Row],[YYYYMMDD]],2)&amp;"-"&amp;MID(jaar_zip[[#This Row],[YYYYMMDD]],5,2)&amp;"-"&amp;LEFT(jaar_zip[[#This Row],[YYYYMMDD]],4))</f>
        <v>45326</v>
      </c>
      <c r="K7982" s="101" t="str">
        <f>IF(AND(VALUE(MONTH(jaar_zip[[#This Row],[Datum]]))=1,VALUE(WEEKNUM(jaar_zip[[#This Row],[Datum]],21))&gt;51),RIGHT(YEAR(jaar_zip[[#This Row],[Datum]])-1,2),RIGHT(YEAR(jaar_zip[[#This Row],[Datum]]),2))&amp;"-"&amp; TEXT(WEEKNUM(jaar_zip[[#This Row],[Datum]],21),"00")</f>
        <v>24-05</v>
      </c>
      <c r="L7982" s="101">
        <f>MONTH(jaar_zip[[#This Row],[Datum]])</f>
        <v>2</v>
      </c>
      <c r="M7982" s="101">
        <f>IF(ISNUMBER(jaar_zip[[#This Row],[etmaaltemperatuur]]),IF(jaar_zip[[#This Row],[etmaaltemperatuur]]&lt;stookgrens,stookgrens-jaar_zip[[#This Row],[etmaaltemperatuur]],0),"")</f>
        <v>7</v>
      </c>
      <c r="N7982" s="101">
        <f>IF(ISNUMBER(jaar_zip[[#This Row],[graaddagen]]),IF(OR(MONTH(jaar_zip[[#This Row],[Datum]])=1,MONTH(jaar_zip[[#This Row],[Datum]])=2,MONTH(jaar_zip[[#This Row],[Datum]])=11,MONTH(jaar_zip[[#This Row],[Datum]])=12),1.1,IF(OR(MONTH(jaar_zip[[#This Row],[Datum]])=3,MONTH(jaar_zip[[#This Row],[Datum]])=10),1,0.8))*jaar_zip[[#This Row],[graaddagen]],"")</f>
        <v>7.7000000000000011</v>
      </c>
      <c r="O7982" s="101">
        <f>IF(ISNUMBER(jaar_zip[[#This Row],[etmaaltemperatuur]]),IF(jaar_zip[[#This Row],[etmaaltemperatuur]]&gt;stookgrens,jaar_zip[[#This Row],[etmaaltemperatuur]]-stookgrens,0),"")</f>
        <v>0</v>
      </c>
    </row>
    <row r="7983" spans="1:15" x14ac:dyDescent="0.25">
      <c r="A7983">
        <v>370</v>
      </c>
      <c r="B7983">
        <v>20240205</v>
      </c>
      <c r="C7983">
        <v>8.4</v>
      </c>
      <c r="D7983">
        <v>9.8000000000000007</v>
      </c>
      <c r="E7983">
        <v>426</v>
      </c>
      <c r="F7983">
        <v>-0.1</v>
      </c>
      <c r="G7983">
        <v>1019.4</v>
      </c>
      <c r="H7983">
        <v>80</v>
      </c>
      <c r="I7983" s="101" t="s">
        <v>41</v>
      </c>
      <c r="J7983" s="1">
        <f>DATEVALUE(RIGHT(jaar_zip[[#This Row],[YYYYMMDD]],2)&amp;"-"&amp;MID(jaar_zip[[#This Row],[YYYYMMDD]],5,2)&amp;"-"&amp;LEFT(jaar_zip[[#This Row],[YYYYMMDD]],4))</f>
        <v>45327</v>
      </c>
      <c r="K7983" s="101" t="str">
        <f>IF(AND(VALUE(MONTH(jaar_zip[[#This Row],[Datum]]))=1,VALUE(WEEKNUM(jaar_zip[[#This Row],[Datum]],21))&gt;51),RIGHT(YEAR(jaar_zip[[#This Row],[Datum]])-1,2),RIGHT(YEAR(jaar_zip[[#This Row],[Datum]]),2))&amp;"-"&amp; TEXT(WEEKNUM(jaar_zip[[#This Row],[Datum]],21),"00")</f>
        <v>24-06</v>
      </c>
      <c r="L7983" s="101">
        <f>MONTH(jaar_zip[[#This Row],[Datum]])</f>
        <v>2</v>
      </c>
      <c r="M7983" s="101">
        <f>IF(ISNUMBER(jaar_zip[[#This Row],[etmaaltemperatuur]]),IF(jaar_zip[[#This Row],[etmaaltemperatuur]]&lt;stookgrens,stookgrens-jaar_zip[[#This Row],[etmaaltemperatuur]],0),"")</f>
        <v>8.1999999999999993</v>
      </c>
      <c r="N7983" s="101">
        <f>IF(ISNUMBER(jaar_zip[[#This Row],[graaddagen]]),IF(OR(MONTH(jaar_zip[[#This Row],[Datum]])=1,MONTH(jaar_zip[[#This Row],[Datum]])=2,MONTH(jaar_zip[[#This Row],[Datum]])=11,MONTH(jaar_zip[[#This Row],[Datum]])=12),1.1,IF(OR(MONTH(jaar_zip[[#This Row],[Datum]])=3,MONTH(jaar_zip[[#This Row],[Datum]])=10),1,0.8))*jaar_zip[[#This Row],[graaddagen]],"")</f>
        <v>9.02</v>
      </c>
      <c r="O7983" s="101">
        <f>IF(ISNUMBER(jaar_zip[[#This Row],[etmaaltemperatuur]]),IF(jaar_zip[[#This Row],[etmaaltemperatuur]]&gt;stookgrens,jaar_zip[[#This Row],[etmaaltemperatuur]]-stookgrens,0),"")</f>
        <v>0</v>
      </c>
    </row>
    <row r="7984" spans="1:15" x14ac:dyDescent="0.25">
      <c r="A7984">
        <v>370</v>
      </c>
      <c r="B7984">
        <v>20240206</v>
      </c>
      <c r="C7984">
        <v>9.8000000000000007</v>
      </c>
      <c r="D7984">
        <v>10.6</v>
      </c>
      <c r="E7984">
        <v>193</v>
      </c>
      <c r="F7984">
        <v>3.9</v>
      </c>
      <c r="G7984">
        <v>1009.9</v>
      </c>
      <c r="H7984">
        <v>82</v>
      </c>
      <c r="I7984" s="101" t="s">
        <v>41</v>
      </c>
      <c r="J7984" s="1">
        <f>DATEVALUE(RIGHT(jaar_zip[[#This Row],[YYYYMMDD]],2)&amp;"-"&amp;MID(jaar_zip[[#This Row],[YYYYMMDD]],5,2)&amp;"-"&amp;LEFT(jaar_zip[[#This Row],[YYYYMMDD]],4))</f>
        <v>45328</v>
      </c>
      <c r="K7984" s="101" t="str">
        <f>IF(AND(VALUE(MONTH(jaar_zip[[#This Row],[Datum]]))=1,VALUE(WEEKNUM(jaar_zip[[#This Row],[Datum]],21))&gt;51),RIGHT(YEAR(jaar_zip[[#This Row],[Datum]])-1,2),RIGHT(YEAR(jaar_zip[[#This Row],[Datum]]),2))&amp;"-"&amp; TEXT(WEEKNUM(jaar_zip[[#This Row],[Datum]],21),"00")</f>
        <v>24-06</v>
      </c>
      <c r="L7984" s="101">
        <f>MONTH(jaar_zip[[#This Row],[Datum]])</f>
        <v>2</v>
      </c>
      <c r="M7984" s="101">
        <f>IF(ISNUMBER(jaar_zip[[#This Row],[etmaaltemperatuur]]),IF(jaar_zip[[#This Row],[etmaaltemperatuur]]&lt;stookgrens,stookgrens-jaar_zip[[#This Row],[etmaaltemperatuur]],0),"")</f>
        <v>7.4</v>
      </c>
      <c r="N7984" s="101">
        <f>IF(ISNUMBER(jaar_zip[[#This Row],[graaddagen]]),IF(OR(MONTH(jaar_zip[[#This Row],[Datum]])=1,MONTH(jaar_zip[[#This Row],[Datum]])=2,MONTH(jaar_zip[[#This Row],[Datum]])=11,MONTH(jaar_zip[[#This Row],[Datum]])=12),1.1,IF(OR(MONTH(jaar_zip[[#This Row],[Datum]])=3,MONTH(jaar_zip[[#This Row],[Datum]])=10),1,0.8))*jaar_zip[[#This Row],[graaddagen]],"")</f>
        <v>8.14</v>
      </c>
      <c r="O7984" s="101">
        <f>IF(ISNUMBER(jaar_zip[[#This Row],[etmaaltemperatuur]]),IF(jaar_zip[[#This Row],[etmaaltemperatuur]]&gt;stookgrens,jaar_zip[[#This Row],[etmaaltemperatuur]]-stookgrens,0),"")</f>
        <v>0</v>
      </c>
    </row>
    <row r="7985" spans="1:15" x14ac:dyDescent="0.25">
      <c r="A7985">
        <v>370</v>
      </c>
      <c r="B7985">
        <v>20240207</v>
      </c>
      <c r="C7985">
        <v>2.5</v>
      </c>
      <c r="D7985">
        <v>4.5999999999999996</v>
      </c>
      <c r="E7985">
        <v>280</v>
      </c>
      <c r="F7985">
        <v>17.8</v>
      </c>
      <c r="G7985">
        <v>1005.2</v>
      </c>
      <c r="H7985">
        <v>90</v>
      </c>
      <c r="I7985" s="101" t="s">
        <v>41</v>
      </c>
      <c r="J7985" s="1">
        <f>DATEVALUE(RIGHT(jaar_zip[[#This Row],[YYYYMMDD]],2)&amp;"-"&amp;MID(jaar_zip[[#This Row],[YYYYMMDD]],5,2)&amp;"-"&amp;LEFT(jaar_zip[[#This Row],[YYYYMMDD]],4))</f>
        <v>45329</v>
      </c>
      <c r="K7985" s="101" t="str">
        <f>IF(AND(VALUE(MONTH(jaar_zip[[#This Row],[Datum]]))=1,VALUE(WEEKNUM(jaar_zip[[#This Row],[Datum]],21))&gt;51),RIGHT(YEAR(jaar_zip[[#This Row],[Datum]])-1,2),RIGHT(YEAR(jaar_zip[[#This Row],[Datum]]),2))&amp;"-"&amp; TEXT(WEEKNUM(jaar_zip[[#This Row],[Datum]],21),"00")</f>
        <v>24-06</v>
      </c>
      <c r="L7985" s="101">
        <f>MONTH(jaar_zip[[#This Row],[Datum]])</f>
        <v>2</v>
      </c>
      <c r="M7985" s="101">
        <f>IF(ISNUMBER(jaar_zip[[#This Row],[etmaaltemperatuur]]),IF(jaar_zip[[#This Row],[etmaaltemperatuur]]&lt;stookgrens,stookgrens-jaar_zip[[#This Row],[etmaaltemperatuur]],0),"")</f>
        <v>13.4</v>
      </c>
      <c r="N7985" s="101">
        <f>IF(ISNUMBER(jaar_zip[[#This Row],[graaddagen]]),IF(OR(MONTH(jaar_zip[[#This Row],[Datum]])=1,MONTH(jaar_zip[[#This Row],[Datum]])=2,MONTH(jaar_zip[[#This Row],[Datum]])=11,MONTH(jaar_zip[[#This Row],[Datum]])=12),1.1,IF(OR(MONTH(jaar_zip[[#This Row],[Datum]])=3,MONTH(jaar_zip[[#This Row],[Datum]])=10),1,0.8))*jaar_zip[[#This Row],[graaddagen]],"")</f>
        <v>14.740000000000002</v>
      </c>
      <c r="O7985" s="101">
        <f>IF(ISNUMBER(jaar_zip[[#This Row],[etmaaltemperatuur]]),IF(jaar_zip[[#This Row],[etmaaltemperatuur]]&gt;stookgrens,jaar_zip[[#This Row],[etmaaltemperatuur]]-stookgrens,0),"")</f>
        <v>0</v>
      </c>
    </row>
    <row r="7986" spans="1:15" x14ac:dyDescent="0.25">
      <c r="A7986">
        <v>370</v>
      </c>
      <c r="B7986">
        <v>20240208</v>
      </c>
      <c r="C7986">
        <v>2.8</v>
      </c>
      <c r="D7986">
        <v>5.3</v>
      </c>
      <c r="E7986">
        <v>120</v>
      </c>
      <c r="F7986">
        <v>17.399999999999999</v>
      </c>
      <c r="G7986">
        <v>996.3</v>
      </c>
      <c r="H7986">
        <v>95</v>
      </c>
      <c r="I7986" s="101" t="s">
        <v>41</v>
      </c>
      <c r="J7986" s="1">
        <f>DATEVALUE(RIGHT(jaar_zip[[#This Row],[YYYYMMDD]],2)&amp;"-"&amp;MID(jaar_zip[[#This Row],[YYYYMMDD]],5,2)&amp;"-"&amp;LEFT(jaar_zip[[#This Row],[YYYYMMDD]],4))</f>
        <v>45330</v>
      </c>
      <c r="K7986" s="101" t="str">
        <f>IF(AND(VALUE(MONTH(jaar_zip[[#This Row],[Datum]]))=1,VALUE(WEEKNUM(jaar_zip[[#This Row],[Datum]],21))&gt;51),RIGHT(YEAR(jaar_zip[[#This Row],[Datum]])-1,2),RIGHT(YEAR(jaar_zip[[#This Row],[Datum]]),2))&amp;"-"&amp; TEXT(WEEKNUM(jaar_zip[[#This Row],[Datum]],21),"00")</f>
        <v>24-06</v>
      </c>
      <c r="L7986" s="101">
        <f>MONTH(jaar_zip[[#This Row],[Datum]])</f>
        <v>2</v>
      </c>
      <c r="M7986" s="101">
        <f>IF(ISNUMBER(jaar_zip[[#This Row],[etmaaltemperatuur]]),IF(jaar_zip[[#This Row],[etmaaltemperatuur]]&lt;stookgrens,stookgrens-jaar_zip[[#This Row],[etmaaltemperatuur]],0),"")</f>
        <v>12.7</v>
      </c>
      <c r="N7986" s="101">
        <f>IF(ISNUMBER(jaar_zip[[#This Row],[graaddagen]]),IF(OR(MONTH(jaar_zip[[#This Row],[Datum]])=1,MONTH(jaar_zip[[#This Row],[Datum]])=2,MONTH(jaar_zip[[#This Row],[Datum]])=11,MONTH(jaar_zip[[#This Row],[Datum]])=12),1.1,IF(OR(MONTH(jaar_zip[[#This Row],[Datum]])=3,MONTH(jaar_zip[[#This Row],[Datum]])=10),1,0.8))*jaar_zip[[#This Row],[graaddagen]],"")</f>
        <v>13.97</v>
      </c>
      <c r="O7986" s="101">
        <f>IF(ISNUMBER(jaar_zip[[#This Row],[etmaaltemperatuur]]),IF(jaar_zip[[#This Row],[etmaaltemperatuur]]&gt;stookgrens,jaar_zip[[#This Row],[etmaaltemperatuur]]-stookgrens,0),"")</f>
        <v>0</v>
      </c>
    </row>
    <row r="7987" spans="1:15" x14ac:dyDescent="0.25">
      <c r="A7987">
        <v>370</v>
      </c>
      <c r="B7987">
        <v>20240209</v>
      </c>
      <c r="C7987">
        <v>4.4000000000000004</v>
      </c>
      <c r="D7987">
        <v>11.4</v>
      </c>
      <c r="E7987">
        <v>260</v>
      </c>
      <c r="F7987">
        <v>3.7</v>
      </c>
      <c r="G7987">
        <v>984.7</v>
      </c>
      <c r="H7987">
        <v>84</v>
      </c>
      <c r="I7987" s="101" t="s">
        <v>41</v>
      </c>
      <c r="J7987" s="1">
        <f>DATEVALUE(RIGHT(jaar_zip[[#This Row],[YYYYMMDD]],2)&amp;"-"&amp;MID(jaar_zip[[#This Row],[YYYYMMDD]],5,2)&amp;"-"&amp;LEFT(jaar_zip[[#This Row],[YYYYMMDD]],4))</f>
        <v>45331</v>
      </c>
      <c r="K7987" s="101" t="str">
        <f>IF(AND(VALUE(MONTH(jaar_zip[[#This Row],[Datum]]))=1,VALUE(WEEKNUM(jaar_zip[[#This Row],[Datum]],21))&gt;51),RIGHT(YEAR(jaar_zip[[#This Row],[Datum]])-1,2),RIGHT(YEAR(jaar_zip[[#This Row],[Datum]]),2))&amp;"-"&amp; TEXT(WEEKNUM(jaar_zip[[#This Row],[Datum]],21),"00")</f>
        <v>24-06</v>
      </c>
      <c r="L7987" s="101">
        <f>MONTH(jaar_zip[[#This Row],[Datum]])</f>
        <v>2</v>
      </c>
      <c r="M7987" s="101">
        <f>IF(ISNUMBER(jaar_zip[[#This Row],[etmaaltemperatuur]]),IF(jaar_zip[[#This Row],[etmaaltemperatuur]]&lt;stookgrens,stookgrens-jaar_zip[[#This Row],[etmaaltemperatuur]],0),"")</f>
        <v>6.6</v>
      </c>
      <c r="N7987" s="101">
        <f>IF(ISNUMBER(jaar_zip[[#This Row],[graaddagen]]),IF(OR(MONTH(jaar_zip[[#This Row],[Datum]])=1,MONTH(jaar_zip[[#This Row],[Datum]])=2,MONTH(jaar_zip[[#This Row],[Datum]])=11,MONTH(jaar_zip[[#This Row],[Datum]])=12),1.1,IF(OR(MONTH(jaar_zip[[#This Row],[Datum]])=3,MONTH(jaar_zip[[#This Row],[Datum]])=10),1,0.8))*jaar_zip[[#This Row],[graaddagen]],"")</f>
        <v>7.26</v>
      </c>
      <c r="O7987" s="101">
        <f>IF(ISNUMBER(jaar_zip[[#This Row],[etmaaltemperatuur]]),IF(jaar_zip[[#This Row],[etmaaltemperatuur]]&gt;stookgrens,jaar_zip[[#This Row],[etmaaltemperatuur]]-stookgrens,0),"")</f>
        <v>0</v>
      </c>
    </row>
    <row r="7988" spans="1:15" x14ac:dyDescent="0.25">
      <c r="A7988">
        <v>370</v>
      </c>
      <c r="B7988">
        <v>20240210</v>
      </c>
      <c r="C7988">
        <v>2.5</v>
      </c>
      <c r="D7988">
        <v>10.8</v>
      </c>
      <c r="E7988">
        <v>405</v>
      </c>
      <c r="F7988">
        <v>1.5</v>
      </c>
      <c r="G7988">
        <v>986.3</v>
      </c>
      <c r="H7988">
        <v>87</v>
      </c>
      <c r="I7988" s="101" t="s">
        <v>41</v>
      </c>
      <c r="J7988" s="1">
        <f>DATEVALUE(RIGHT(jaar_zip[[#This Row],[YYYYMMDD]],2)&amp;"-"&amp;MID(jaar_zip[[#This Row],[YYYYMMDD]],5,2)&amp;"-"&amp;LEFT(jaar_zip[[#This Row],[YYYYMMDD]],4))</f>
        <v>45332</v>
      </c>
      <c r="K7988" s="101" t="str">
        <f>IF(AND(VALUE(MONTH(jaar_zip[[#This Row],[Datum]]))=1,VALUE(WEEKNUM(jaar_zip[[#This Row],[Datum]],21))&gt;51),RIGHT(YEAR(jaar_zip[[#This Row],[Datum]])-1,2),RIGHT(YEAR(jaar_zip[[#This Row],[Datum]]),2))&amp;"-"&amp; TEXT(WEEKNUM(jaar_zip[[#This Row],[Datum]],21),"00")</f>
        <v>24-06</v>
      </c>
      <c r="L7988" s="101">
        <f>MONTH(jaar_zip[[#This Row],[Datum]])</f>
        <v>2</v>
      </c>
      <c r="M7988" s="101">
        <f>IF(ISNUMBER(jaar_zip[[#This Row],[etmaaltemperatuur]]),IF(jaar_zip[[#This Row],[etmaaltemperatuur]]&lt;stookgrens,stookgrens-jaar_zip[[#This Row],[etmaaltemperatuur]],0),"")</f>
        <v>7.1999999999999993</v>
      </c>
      <c r="N7988" s="101">
        <f>IF(ISNUMBER(jaar_zip[[#This Row],[graaddagen]]),IF(OR(MONTH(jaar_zip[[#This Row],[Datum]])=1,MONTH(jaar_zip[[#This Row],[Datum]])=2,MONTH(jaar_zip[[#This Row],[Datum]])=11,MONTH(jaar_zip[[#This Row],[Datum]])=12),1.1,IF(OR(MONTH(jaar_zip[[#This Row],[Datum]])=3,MONTH(jaar_zip[[#This Row],[Datum]])=10),1,0.8))*jaar_zip[[#This Row],[graaddagen]],"")</f>
        <v>7.92</v>
      </c>
      <c r="O7988" s="101">
        <f>IF(ISNUMBER(jaar_zip[[#This Row],[etmaaltemperatuur]]),IF(jaar_zip[[#This Row],[etmaaltemperatuur]]&gt;stookgrens,jaar_zip[[#This Row],[etmaaltemperatuur]]-stookgrens,0),"")</f>
        <v>0</v>
      </c>
    </row>
    <row r="7989" spans="1:15" x14ac:dyDescent="0.25">
      <c r="A7989">
        <v>370</v>
      </c>
      <c r="B7989">
        <v>20240211</v>
      </c>
      <c r="C7989">
        <v>2.8</v>
      </c>
      <c r="D7989">
        <v>8.9</v>
      </c>
      <c r="E7989">
        <v>287</v>
      </c>
      <c r="F7989">
        <v>1.1000000000000001</v>
      </c>
      <c r="G7989">
        <v>991.3</v>
      </c>
      <c r="H7989">
        <v>90</v>
      </c>
      <c r="I7989" s="101" t="s">
        <v>41</v>
      </c>
      <c r="J7989" s="1">
        <f>DATEVALUE(RIGHT(jaar_zip[[#This Row],[YYYYMMDD]],2)&amp;"-"&amp;MID(jaar_zip[[#This Row],[YYYYMMDD]],5,2)&amp;"-"&amp;LEFT(jaar_zip[[#This Row],[YYYYMMDD]],4))</f>
        <v>45333</v>
      </c>
      <c r="K7989" s="101" t="str">
        <f>IF(AND(VALUE(MONTH(jaar_zip[[#This Row],[Datum]]))=1,VALUE(WEEKNUM(jaar_zip[[#This Row],[Datum]],21))&gt;51),RIGHT(YEAR(jaar_zip[[#This Row],[Datum]])-1,2),RIGHT(YEAR(jaar_zip[[#This Row],[Datum]]),2))&amp;"-"&amp; TEXT(WEEKNUM(jaar_zip[[#This Row],[Datum]],21),"00")</f>
        <v>24-06</v>
      </c>
      <c r="L7989" s="101">
        <f>MONTH(jaar_zip[[#This Row],[Datum]])</f>
        <v>2</v>
      </c>
      <c r="M7989" s="101">
        <f>IF(ISNUMBER(jaar_zip[[#This Row],[etmaaltemperatuur]]),IF(jaar_zip[[#This Row],[etmaaltemperatuur]]&lt;stookgrens,stookgrens-jaar_zip[[#This Row],[etmaaltemperatuur]],0),"")</f>
        <v>9.1</v>
      </c>
      <c r="N7989" s="101">
        <f>IF(ISNUMBER(jaar_zip[[#This Row],[graaddagen]]),IF(OR(MONTH(jaar_zip[[#This Row],[Datum]])=1,MONTH(jaar_zip[[#This Row],[Datum]])=2,MONTH(jaar_zip[[#This Row],[Datum]])=11,MONTH(jaar_zip[[#This Row],[Datum]])=12),1.1,IF(OR(MONTH(jaar_zip[[#This Row],[Datum]])=3,MONTH(jaar_zip[[#This Row],[Datum]])=10),1,0.8))*jaar_zip[[#This Row],[graaddagen]],"")</f>
        <v>10.01</v>
      </c>
      <c r="O7989" s="101">
        <f>IF(ISNUMBER(jaar_zip[[#This Row],[etmaaltemperatuur]]),IF(jaar_zip[[#This Row],[etmaaltemperatuur]]&gt;stookgrens,jaar_zip[[#This Row],[etmaaltemperatuur]]-stookgrens,0),"")</f>
        <v>0</v>
      </c>
    </row>
    <row r="7990" spans="1:15" x14ac:dyDescent="0.25">
      <c r="A7990">
        <v>370</v>
      </c>
      <c r="B7990">
        <v>20240212</v>
      </c>
      <c r="C7990">
        <v>3.4</v>
      </c>
      <c r="D7990">
        <v>6.3</v>
      </c>
      <c r="E7990">
        <v>571</v>
      </c>
      <c r="F7990">
        <v>0.4</v>
      </c>
      <c r="G7990">
        <v>1005.8</v>
      </c>
      <c r="H7990">
        <v>87</v>
      </c>
      <c r="I7990" s="101" t="s">
        <v>41</v>
      </c>
      <c r="J7990" s="1">
        <f>DATEVALUE(RIGHT(jaar_zip[[#This Row],[YYYYMMDD]],2)&amp;"-"&amp;MID(jaar_zip[[#This Row],[YYYYMMDD]],5,2)&amp;"-"&amp;LEFT(jaar_zip[[#This Row],[YYYYMMDD]],4))</f>
        <v>45334</v>
      </c>
      <c r="K7990" s="101" t="str">
        <f>IF(AND(VALUE(MONTH(jaar_zip[[#This Row],[Datum]]))=1,VALUE(WEEKNUM(jaar_zip[[#This Row],[Datum]],21))&gt;51),RIGHT(YEAR(jaar_zip[[#This Row],[Datum]])-1,2),RIGHT(YEAR(jaar_zip[[#This Row],[Datum]]),2))&amp;"-"&amp; TEXT(WEEKNUM(jaar_zip[[#This Row],[Datum]],21),"00")</f>
        <v>24-07</v>
      </c>
      <c r="L7990" s="101">
        <f>MONTH(jaar_zip[[#This Row],[Datum]])</f>
        <v>2</v>
      </c>
      <c r="M7990" s="101">
        <f>IF(ISNUMBER(jaar_zip[[#This Row],[etmaaltemperatuur]]),IF(jaar_zip[[#This Row],[etmaaltemperatuur]]&lt;stookgrens,stookgrens-jaar_zip[[#This Row],[etmaaltemperatuur]],0),"")</f>
        <v>11.7</v>
      </c>
      <c r="N7990" s="101">
        <f>IF(ISNUMBER(jaar_zip[[#This Row],[graaddagen]]),IF(OR(MONTH(jaar_zip[[#This Row],[Datum]])=1,MONTH(jaar_zip[[#This Row],[Datum]])=2,MONTH(jaar_zip[[#This Row],[Datum]])=11,MONTH(jaar_zip[[#This Row],[Datum]])=12),1.1,IF(OR(MONTH(jaar_zip[[#This Row],[Datum]])=3,MONTH(jaar_zip[[#This Row],[Datum]])=10),1,0.8))*jaar_zip[[#This Row],[graaddagen]],"")</f>
        <v>12.870000000000001</v>
      </c>
      <c r="O7990" s="101">
        <f>IF(ISNUMBER(jaar_zip[[#This Row],[etmaaltemperatuur]]),IF(jaar_zip[[#This Row],[etmaaltemperatuur]]&gt;stookgrens,jaar_zip[[#This Row],[etmaaltemperatuur]]-stookgrens,0),"")</f>
        <v>0</v>
      </c>
    </row>
    <row r="7991" spans="1:15" x14ac:dyDescent="0.25">
      <c r="A7991">
        <v>370</v>
      </c>
      <c r="B7991">
        <v>20240213</v>
      </c>
      <c r="C7991">
        <v>4.7</v>
      </c>
      <c r="D7991">
        <v>6.7</v>
      </c>
      <c r="E7991">
        <v>688</v>
      </c>
      <c r="F7991">
        <v>0.4</v>
      </c>
      <c r="G7991">
        <v>1016.2</v>
      </c>
      <c r="H7991">
        <v>81</v>
      </c>
      <c r="I7991" s="101" t="s">
        <v>41</v>
      </c>
      <c r="J7991" s="1">
        <f>DATEVALUE(RIGHT(jaar_zip[[#This Row],[YYYYMMDD]],2)&amp;"-"&amp;MID(jaar_zip[[#This Row],[YYYYMMDD]],5,2)&amp;"-"&amp;LEFT(jaar_zip[[#This Row],[YYYYMMDD]],4))</f>
        <v>45335</v>
      </c>
      <c r="K7991" s="101" t="str">
        <f>IF(AND(VALUE(MONTH(jaar_zip[[#This Row],[Datum]]))=1,VALUE(WEEKNUM(jaar_zip[[#This Row],[Datum]],21))&gt;51),RIGHT(YEAR(jaar_zip[[#This Row],[Datum]])-1,2),RIGHT(YEAR(jaar_zip[[#This Row],[Datum]]),2))&amp;"-"&amp; TEXT(WEEKNUM(jaar_zip[[#This Row],[Datum]],21),"00")</f>
        <v>24-07</v>
      </c>
      <c r="L7991" s="101">
        <f>MONTH(jaar_zip[[#This Row],[Datum]])</f>
        <v>2</v>
      </c>
      <c r="M7991" s="101">
        <f>IF(ISNUMBER(jaar_zip[[#This Row],[etmaaltemperatuur]]),IF(jaar_zip[[#This Row],[etmaaltemperatuur]]&lt;stookgrens,stookgrens-jaar_zip[[#This Row],[etmaaltemperatuur]],0),"")</f>
        <v>11.3</v>
      </c>
      <c r="N7991" s="101">
        <f>IF(ISNUMBER(jaar_zip[[#This Row],[graaddagen]]),IF(OR(MONTH(jaar_zip[[#This Row],[Datum]])=1,MONTH(jaar_zip[[#This Row],[Datum]])=2,MONTH(jaar_zip[[#This Row],[Datum]])=11,MONTH(jaar_zip[[#This Row],[Datum]])=12),1.1,IF(OR(MONTH(jaar_zip[[#This Row],[Datum]])=3,MONTH(jaar_zip[[#This Row],[Datum]])=10),1,0.8))*jaar_zip[[#This Row],[graaddagen]],"")</f>
        <v>12.430000000000001</v>
      </c>
      <c r="O7991" s="101">
        <f>IF(ISNUMBER(jaar_zip[[#This Row],[etmaaltemperatuur]]),IF(jaar_zip[[#This Row],[etmaaltemperatuur]]&gt;stookgrens,jaar_zip[[#This Row],[etmaaltemperatuur]]-stookgrens,0),"")</f>
        <v>0</v>
      </c>
    </row>
    <row r="7992" spans="1:15" x14ac:dyDescent="0.25">
      <c r="A7992">
        <v>370</v>
      </c>
      <c r="B7992">
        <v>20240214</v>
      </c>
      <c r="C7992">
        <v>6.2</v>
      </c>
      <c r="D7992">
        <v>11.1</v>
      </c>
      <c r="E7992">
        <v>156</v>
      </c>
      <c r="F7992">
        <v>3.7</v>
      </c>
      <c r="G7992">
        <v>1015.9</v>
      </c>
      <c r="H7992">
        <v>94</v>
      </c>
      <c r="I7992" s="101" t="s">
        <v>41</v>
      </c>
      <c r="J7992" s="1">
        <f>DATEVALUE(RIGHT(jaar_zip[[#This Row],[YYYYMMDD]],2)&amp;"-"&amp;MID(jaar_zip[[#This Row],[YYYYMMDD]],5,2)&amp;"-"&amp;LEFT(jaar_zip[[#This Row],[YYYYMMDD]],4))</f>
        <v>45336</v>
      </c>
      <c r="K7992" s="101" t="str">
        <f>IF(AND(VALUE(MONTH(jaar_zip[[#This Row],[Datum]]))=1,VALUE(WEEKNUM(jaar_zip[[#This Row],[Datum]],21))&gt;51),RIGHT(YEAR(jaar_zip[[#This Row],[Datum]])-1,2),RIGHT(YEAR(jaar_zip[[#This Row],[Datum]]),2))&amp;"-"&amp; TEXT(WEEKNUM(jaar_zip[[#This Row],[Datum]],21),"00")</f>
        <v>24-07</v>
      </c>
      <c r="L7992" s="101">
        <f>MONTH(jaar_zip[[#This Row],[Datum]])</f>
        <v>2</v>
      </c>
      <c r="M7992" s="101">
        <f>IF(ISNUMBER(jaar_zip[[#This Row],[etmaaltemperatuur]]),IF(jaar_zip[[#This Row],[etmaaltemperatuur]]&lt;stookgrens,stookgrens-jaar_zip[[#This Row],[etmaaltemperatuur]],0),"")</f>
        <v>6.9</v>
      </c>
      <c r="N7992" s="101">
        <f>IF(ISNUMBER(jaar_zip[[#This Row],[graaddagen]]),IF(OR(MONTH(jaar_zip[[#This Row],[Datum]])=1,MONTH(jaar_zip[[#This Row],[Datum]])=2,MONTH(jaar_zip[[#This Row],[Datum]])=11,MONTH(jaar_zip[[#This Row],[Datum]])=12),1.1,IF(OR(MONTH(jaar_zip[[#This Row],[Datum]])=3,MONTH(jaar_zip[[#This Row],[Datum]])=10),1,0.8))*jaar_zip[[#This Row],[graaddagen]],"")</f>
        <v>7.5900000000000007</v>
      </c>
      <c r="O7992" s="101">
        <f>IF(ISNUMBER(jaar_zip[[#This Row],[etmaaltemperatuur]]),IF(jaar_zip[[#This Row],[etmaaltemperatuur]]&gt;stookgrens,jaar_zip[[#This Row],[etmaaltemperatuur]]-stookgrens,0),"")</f>
        <v>0</v>
      </c>
    </row>
    <row r="7993" spans="1:15" x14ac:dyDescent="0.25">
      <c r="A7993">
        <v>370</v>
      </c>
      <c r="B7993">
        <v>20240215</v>
      </c>
      <c r="C7993">
        <v>3.3</v>
      </c>
      <c r="D7993">
        <v>13.2</v>
      </c>
      <c r="E7993">
        <v>391</v>
      </c>
      <c r="F7993">
        <v>2.7</v>
      </c>
      <c r="G7993">
        <v>1013.3</v>
      </c>
      <c r="H7993">
        <v>81</v>
      </c>
      <c r="I7993" s="101" t="s">
        <v>41</v>
      </c>
      <c r="J7993" s="1">
        <f>DATEVALUE(RIGHT(jaar_zip[[#This Row],[YYYYMMDD]],2)&amp;"-"&amp;MID(jaar_zip[[#This Row],[YYYYMMDD]],5,2)&amp;"-"&amp;LEFT(jaar_zip[[#This Row],[YYYYMMDD]],4))</f>
        <v>45337</v>
      </c>
      <c r="K7993" s="101" t="str">
        <f>IF(AND(VALUE(MONTH(jaar_zip[[#This Row],[Datum]]))=1,VALUE(WEEKNUM(jaar_zip[[#This Row],[Datum]],21))&gt;51),RIGHT(YEAR(jaar_zip[[#This Row],[Datum]])-1,2),RIGHT(YEAR(jaar_zip[[#This Row],[Datum]]),2))&amp;"-"&amp; TEXT(WEEKNUM(jaar_zip[[#This Row],[Datum]],21),"00")</f>
        <v>24-07</v>
      </c>
      <c r="L7993" s="101">
        <f>MONTH(jaar_zip[[#This Row],[Datum]])</f>
        <v>2</v>
      </c>
      <c r="M7993" s="101">
        <f>IF(ISNUMBER(jaar_zip[[#This Row],[etmaaltemperatuur]]),IF(jaar_zip[[#This Row],[etmaaltemperatuur]]&lt;stookgrens,stookgrens-jaar_zip[[#This Row],[etmaaltemperatuur]],0),"")</f>
        <v>4.8000000000000007</v>
      </c>
      <c r="N7993" s="101">
        <f>IF(ISNUMBER(jaar_zip[[#This Row],[graaddagen]]),IF(OR(MONTH(jaar_zip[[#This Row],[Datum]])=1,MONTH(jaar_zip[[#This Row],[Datum]])=2,MONTH(jaar_zip[[#This Row],[Datum]])=11,MONTH(jaar_zip[[#This Row],[Datum]])=12),1.1,IF(OR(MONTH(jaar_zip[[#This Row],[Datum]])=3,MONTH(jaar_zip[[#This Row],[Datum]])=10),1,0.8))*jaar_zip[[#This Row],[graaddagen]],"")</f>
        <v>5.2800000000000011</v>
      </c>
      <c r="O7993" s="101">
        <f>IF(ISNUMBER(jaar_zip[[#This Row],[etmaaltemperatuur]]),IF(jaar_zip[[#This Row],[etmaaltemperatuur]]&gt;stookgrens,jaar_zip[[#This Row],[etmaaltemperatuur]]-stookgrens,0),"")</f>
        <v>0</v>
      </c>
    </row>
    <row r="7994" spans="1:15" x14ac:dyDescent="0.25">
      <c r="A7994">
        <v>370</v>
      </c>
      <c r="B7994">
        <v>20240216</v>
      </c>
      <c r="C7994">
        <v>3.6</v>
      </c>
      <c r="D7994">
        <v>11.4</v>
      </c>
      <c r="E7994">
        <v>180</v>
      </c>
      <c r="F7994">
        <v>1.3</v>
      </c>
      <c r="G7994">
        <v>1015.2</v>
      </c>
      <c r="H7994">
        <v>85</v>
      </c>
      <c r="I7994" s="101" t="s">
        <v>41</v>
      </c>
      <c r="J7994" s="1">
        <f>DATEVALUE(RIGHT(jaar_zip[[#This Row],[YYYYMMDD]],2)&amp;"-"&amp;MID(jaar_zip[[#This Row],[YYYYMMDD]],5,2)&amp;"-"&amp;LEFT(jaar_zip[[#This Row],[YYYYMMDD]],4))</f>
        <v>45338</v>
      </c>
      <c r="K7994" s="101" t="str">
        <f>IF(AND(VALUE(MONTH(jaar_zip[[#This Row],[Datum]]))=1,VALUE(WEEKNUM(jaar_zip[[#This Row],[Datum]],21))&gt;51),RIGHT(YEAR(jaar_zip[[#This Row],[Datum]])-1,2),RIGHT(YEAR(jaar_zip[[#This Row],[Datum]]),2))&amp;"-"&amp; TEXT(WEEKNUM(jaar_zip[[#This Row],[Datum]],21),"00")</f>
        <v>24-07</v>
      </c>
      <c r="L7994" s="101">
        <f>MONTH(jaar_zip[[#This Row],[Datum]])</f>
        <v>2</v>
      </c>
      <c r="M7994" s="101">
        <f>IF(ISNUMBER(jaar_zip[[#This Row],[etmaaltemperatuur]]),IF(jaar_zip[[#This Row],[etmaaltemperatuur]]&lt;stookgrens,stookgrens-jaar_zip[[#This Row],[etmaaltemperatuur]],0),"")</f>
        <v>6.6</v>
      </c>
      <c r="N7994" s="101">
        <f>IF(ISNUMBER(jaar_zip[[#This Row],[graaddagen]]),IF(OR(MONTH(jaar_zip[[#This Row],[Datum]])=1,MONTH(jaar_zip[[#This Row],[Datum]])=2,MONTH(jaar_zip[[#This Row],[Datum]])=11,MONTH(jaar_zip[[#This Row],[Datum]])=12),1.1,IF(OR(MONTH(jaar_zip[[#This Row],[Datum]])=3,MONTH(jaar_zip[[#This Row],[Datum]])=10),1,0.8))*jaar_zip[[#This Row],[graaddagen]],"")</f>
        <v>7.26</v>
      </c>
      <c r="O7994" s="101">
        <f>IF(ISNUMBER(jaar_zip[[#This Row],[etmaaltemperatuur]]),IF(jaar_zip[[#This Row],[etmaaltemperatuur]]&gt;stookgrens,jaar_zip[[#This Row],[etmaaltemperatuur]]-stookgrens,0),"")</f>
        <v>0</v>
      </c>
    </row>
    <row r="7995" spans="1:15" x14ac:dyDescent="0.25">
      <c r="A7995">
        <v>370</v>
      </c>
      <c r="B7995">
        <v>20240217</v>
      </c>
      <c r="C7995">
        <v>2.8</v>
      </c>
      <c r="D7995">
        <v>10.5</v>
      </c>
      <c r="E7995">
        <v>444</v>
      </c>
      <c r="F7995">
        <v>0</v>
      </c>
      <c r="G7995">
        <v>1030.8</v>
      </c>
      <c r="H7995">
        <v>84</v>
      </c>
      <c r="I7995" s="101" t="s">
        <v>41</v>
      </c>
      <c r="J7995" s="1">
        <f>DATEVALUE(RIGHT(jaar_zip[[#This Row],[YYYYMMDD]],2)&amp;"-"&amp;MID(jaar_zip[[#This Row],[YYYYMMDD]],5,2)&amp;"-"&amp;LEFT(jaar_zip[[#This Row],[YYYYMMDD]],4))</f>
        <v>45339</v>
      </c>
      <c r="K7995" s="101" t="str">
        <f>IF(AND(VALUE(MONTH(jaar_zip[[#This Row],[Datum]]))=1,VALUE(WEEKNUM(jaar_zip[[#This Row],[Datum]],21))&gt;51),RIGHT(YEAR(jaar_zip[[#This Row],[Datum]])-1,2),RIGHT(YEAR(jaar_zip[[#This Row],[Datum]]),2))&amp;"-"&amp; TEXT(WEEKNUM(jaar_zip[[#This Row],[Datum]],21),"00")</f>
        <v>24-07</v>
      </c>
      <c r="L7995" s="101">
        <f>MONTH(jaar_zip[[#This Row],[Datum]])</f>
        <v>2</v>
      </c>
      <c r="M7995" s="101">
        <f>IF(ISNUMBER(jaar_zip[[#This Row],[etmaaltemperatuur]]),IF(jaar_zip[[#This Row],[etmaaltemperatuur]]&lt;stookgrens,stookgrens-jaar_zip[[#This Row],[etmaaltemperatuur]],0),"")</f>
        <v>7.5</v>
      </c>
      <c r="N7995" s="101">
        <f>IF(ISNUMBER(jaar_zip[[#This Row],[graaddagen]]),IF(OR(MONTH(jaar_zip[[#This Row],[Datum]])=1,MONTH(jaar_zip[[#This Row],[Datum]])=2,MONTH(jaar_zip[[#This Row],[Datum]])=11,MONTH(jaar_zip[[#This Row],[Datum]])=12),1.1,IF(OR(MONTH(jaar_zip[[#This Row],[Datum]])=3,MONTH(jaar_zip[[#This Row],[Datum]])=10),1,0.8))*jaar_zip[[#This Row],[graaddagen]],"")</f>
        <v>8.25</v>
      </c>
      <c r="O7995" s="101">
        <f>IF(ISNUMBER(jaar_zip[[#This Row],[etmaaltemperatuur]]),IF(jaar_zip[[#This Row],[etmaaltemperatuur]]&gt;stookgrens,jaar_zip[[#This Row],[etmaaltemperatuur]]-stookgrens,0),"")</f>
        <v>0</v>
      </c>
    </row>
    <row r="7996" spans="1:15" x14ac:dyDescent="0.25">
      <c r="A7996">
        <v>370</v>
      </c>
      <c r="B7996">
        <v>20240218</v>
      </c>
      <c r="C7996">
        <v>5.8</v>
      </c>
      <c r="D7996">
        <v>9.6</v>
      </c>
      <c r="E7996">
        <v>161</v>
      </c>
      <c r="F7996">
        <v>5.2</v>
      </c>
      <c r="G7996">
        <v>1025.5</v>
      </c>
      <c r="H7996">
        <v>86</v>
      </c>
      <c r="I7996" s="101" t="s">
        <v>41</v>
      </c>
      <c r="J7996" s="1">
        <f>DATEVALUE(RIGHT(jaar_zip[[#This Row],[YYYYMMDD]],2)&amp;"-"&amp;MID(jaar_zip[[#This Row],[YYYYMMDD]],5,2)&amp;"-"&amp;LEFT(jaar_zip[[#This Row],[YYYYMMDD]],4))</f>
        <v>45340</v>
      </c>
      <c r="K7996" s="101" t="str">
        <f>IF(AND(VALUE(MONTH(jaar_zip[[#This Row],[Datum]]))=1,VALUE(WEEKNUM(jaar_zip[[#This Row],[Datum]],21))&gt;51),RIGHT(YEAR(jaar_zip[[#This Row],[Datum]])-1,2),RIGHT(YEAR(jaar_zip[[#This Row],[Datum]]),2))&amp;"-"&amp; TEXT(WEEKNUM(jaar_zip[[#This Row],[Datum]],21),"00")</f>
        <v>24-07</v>
      </c>
      <c r="L7996" s="101">
        <f>MONTH(jaar_zip[[#This Row],[Datum]])</f>
        <v>2</v>
      </c>
      <c r="M7996" s="101">
        <f>IF(ISNUMBER(jaar_zip[[#This Row],[etmaaltemperatuur]]),IF(jaar_zip[[#This Row],[etmaaltemperatuur]]&lt;stookgrens,stookgrens-jaar_zip[[#This Row],[etmaaltemperatuur]],0),"")</f>
        <v>8.4</v>
      </c>
      <c r="N7996" s="101">
        <f>IF(ISNUMBER(jaar_zip[[#This Row],[graaddagen]]),IF(OR(MONTH(jaar_zip[[#This Row],[Datum]])=1,MONTH(jaar_zip[[#This Row],[Datum]])=2,MONTH(jaar_zip[[#This Row],[Datum]])=11,MONTH(jaar_zip[[#This Row],[Datum]])=12),1.1,IF(OR(MONTH(jaar_zip[[#This Row],[Datum]])=3,MONTH(jaar_zip[[#This Row],[Datum]])=10),1,0.8))*jaar_zip[[#This Row],[graaddagen]],"")</f>
        <v>9.240000000000002</v>
      </c>
      <c r="O7996" s="101">
        <f>IF(ISNUMBER(jaar_zip[[#This Row],[etmaaltemperatuur]]),IF(jaar_zip[[#This Row],[etmaaltemperatuur]]&gt;stookgrens,jaar_zip[[#This Row],[etmaaltemperatuur]]-stookgrens,0),"")</f>
        <v>0</v>
      </c>
    </row>
    <row r="7997" spans="1:15" x14ac:dyDescent="0.25">
      <c r="A7997">
        <v>370</v>
      </c>
      <c r="B7997">
        <v>20240219</v>
      </c>
      <c r="C7997">
        <v>3.9</v>
      </c>
      <c r="D7997">
        <v>8.5</v>
      </c>
      <c r="E7997">
        <v>226</v>
      </c>
      <c r="F7997">
        <v>2.4</v>
      </c>
      <c r="G7997">
        <v>1027.2</v>
      </c>
      <c r="H7997">
        <v>90</v>
      </c>
      <c r="I7997" s="101" t="s">
        <v>41</v>
      </c>
      <c r="J7997" s="1">
        <f>DATEVALUE(RIGHT(jaar_zip[[#This Row],[YYYYMMDD]],2)&amp;"-"&amp;MID(jaar_zip[[#This Row],[YYYYMMDD]],5,2)&amp;"-"&amp;LEFT(jaar_zip[[#This Row],[YYYYMMDD]],4))</f>
        <v>45341</v>
      </c>
      <c r="K7997" s="101" t="str">
        <f>IF(AND(VALUE(MONTH(jaar_zip[[#This Row],[Datum]]))=1,VALUE(WEEKNUM(jaar_zip[[#This Row],[Datum]],21))&gt;51),RIGHT(YEAR(jaar_zip[[#This Row],[Datum]])-1,2),RIGHT(YEAR(jaar_zip[[#This Row],[Datum]]),2))&amp;"-"&amp; TEXT(WEEKNUM(jaar_zip[[#This Row],[Datum]],21),"00")</f>
        <v>24-08</v>
      </c>
      <c r="L7997" s="101">
        <f>MONTH(jaar_zip[[#This Row],[Datum]])</f>
        <v>2</v>
      </c>
      <c r="M7997" s="101">
        <f>IF(ISNUMBER(jaar_zip[[#This Row],[etmaaltemperatuur]]),IF(jaar_zip[[#This Row],[etmaaltemperatuur]]&lt;stookgrens,stookgrens-jaar_zip[[#This Row],[etmaaltemperatuur]],0),"")</f>
        <v>9.5</v>
      </c>
      <c r="N7997" s="101">
        <f>IF(ISNUMBER(jaar_zip[[#This Row],[graaddagen]]),IF(OR(MONTH(jaar_zip[[#This Row],[Datum]])=1,MONTH(jaar_zip[[#This Row],[Datum]])=2,MONTH(jaar_zip[[#This Row],[Datum]])=11,MONTH(jaar_zip[[#This Row],[Datum]])=12),1.1,IF(OR(MONTH(jaar_zip[[#This Row],[Datum]])=3,MONTH(jaar_zip[[#This Row],[Datum]])=10),1,0.8))*jaar_zip[[#This Row],[graaddagen]],"")</f>
        <v>10.450000000000001</v>
      </c>
      <c r="O7997" s="101">
        <f>IF(ISNUMBER(jaar_zip[[#This Row],[etmaaltemperatuur]]),IF(jaar_zip[[#This Row],[etmaaltemperatuur]]&gt;stookgrens,jaar_zip[[#This Row],[etmaaltemperatuur]]-stookgrens,0),"")</f>
        <v>0</v>
      </c>
    </row>
    <row r="7998" spans="1:15" x14ac:dyDescent="0.25">
      <c r="A7998">
        <v>370</v>
      </c>
      <c r="B7998">
        <v>20240220</v>
      </c>
      <c r="C7998">
        <v>4.9000000000000004</v>
      </c>
      <c r="D7998">
        <v>8.1</v>
      </c>
      <c r="E7998">
        <v>651</v>
      </c>
      <c r="F7998">
        <v>0</v>
      </c>
      <c r="G7998">
        <v>1026.8</v>
      </c>
      <c r="H7998">
        <v>85</v>
      </c>
      <c r="I7998" s="101" t="s">
        <v>41</v>
      </c>
      <c r="J7998" s="1">
        <f>DATEVALUE(RIGHT(jaar_zip[[#This Row],[YYYYMMDD]],2)&amp;"-"&amp;MID(jaar_zip[[#This Row],[YYYYMMDD]],5,2)&amp;"-"&amp;LEFT(jaar_zip[[#This Row],[YYYYMMDD]],4))</f>
        <v>45342</v>
      </c>
      <c r="K7998" s="101" t="str">
        <f>IF(AND(VALUE(MONTH(jaar_zip[[#This Row],[Datum]]))=1,VALUE(WEEKNUM(jaar_zip[[#This Row],[Datum]],21))&gt;51),RIGHT(YEAR(jaar_zip[[#This Row],[Datum]])-1,2),RIGHT(YEAR(jaar_zip[[#This Row],[Datum]]),2))&amp;"-"&amp; TEXT(WEEKNUM(jaar_zip[[#This Row],[Datum]],21),"00")</f>
        <v>24-08</v>
      </c>
      <c r="L7998" s="101">
        <f>MONTH(jaar_zip[[#This Row],[Datum]])</f>
        <v>2</v>
      </c>
      <c r="M7998" s="101">
        <f>IF(ISNUMBER(jaar_zip[[#This Row],[etmaaltemperatuur]]),IF(jaar_zip[[#This Row],[etmaaltemperatuur]]&lt;stookgrens,stookgrens-jaar_zip[[#This Row],[etmaaltemperatuur]],0),"")</f>
        <v>9.9</v>
      </c>
      <c r="N7998" s="101">
        <f>IF(ISNUMBER(jaar_zip[[#This Row],[graaddagen]]),IF(OR(MONTH(jaar_zip[[#This Row],[Datum]])=1,MONTH(jaar_zip[[#This Row],[Datum]])=2,MONTH(jaar_zip[[#This Row],[Datum]])=11,MONTH(jaar_zip[[#This Row],[Datum]])=12),1.1,IF(OR(MONTH(jaar_zip[[#This Row],[Datum]])=3,MONTH(jaar_zip[[#This Row],[Datum]])=10),1,0.8))*jaar_zip[[#This Row],[graaddagen]],"")</f>
        <v>10.89</v>
      </c>
      <c r="O7998" s="101">
        <f>IF(ISNUMBER(jaar_zip[[#This Row],[etmaaltemperatuur]]),IF(jaar_zip[[#This Row],[etmaaltemperatuur]]&gt;stookgrens,jaar_zip[[#This Row],[etmaaltemperatuur]]-stookgrens,0),"")</f>
        <v>0</v>
      </c>
    </row>
    <row r="7999" spans="1:15" x14ac:dyDescent="0.25">
      <c r="A7999">
        <v>370</v>
      </c>
      <c r="B7999">
        <v>20240221</v>
      </c>
      <c r="C7999">
        <v>6.2</v>
      </c>
      <c r="D7999">
        <v>9.1</v>
      </c>
      <c r="E7999">
        <v>330</v>
      </c>
      <c r="F7999">
        <v>6</v>
      </c>
      <c r="G7999">
        <v>1011.6</v>
      </c>
      <c r="H7999">
        <v>85</v>
      </c>
      <c r="I7999" s="101" t="s">
        <v>41</v>
      </c>
      <c r="J7999" s="1">
        <f>DATEVALUE(RIGHT(jaar_zip[[#This Row],[YYYYMMDD]],2)&amp;"-"&amp;MID(jaar_zip[[#This Row],[YYYYMMDD]],5,2)&amp;"-"&amp;LEFT(jaar_zip[[#This Row],[YYYYMMDD]],4))</f>
        <v>45343</v>
      </c>
      <c r="K7999" s="101" t="str">
        <f>IF(AND(VALUE(MONTH(jaar_zip[[#This Row],[Datum]]))=1,VALUE(WEEKNUM(jaar_zip[[#This Row],[Datum]],21))&gt;51),RIGHT(YEAR(jaar_zip[[#This Row],[Datum]])-1,2),RIGHT(YEAR(jaar_zip[[#This Row],[Datum]]),2))&amp;"-"&amp; TEXT(WEEKNUM(jaar_zip[[#This Row],[Datum]],21),"00")</f>
        <v>24-08</v>
      </c>
      <c r="L7999" s="101">
        <f>MONTH(jaar_zip[[#This Row],[Datum]])</f>
        <v>2</v>
      </c>
      <c r="M7999" s="101">
        <f>IF(ISNUMBER(jaar_zip[[#This Row],[etmaaltemperatuur]]),IF(jaar_zip[[#This Row],[etmaaltemperatuur]]&lt;stookgrens,stookgrens-jaar_zip[[#This Row],[etmaaltemperatuur]],0),"")</f>
        <v>8.9</v>
      </c>
      <c r="N7999" s="101">
        <f>IF(ISNUMBER(jaar_zip[[#This Row],[graaddagen]]),IF(OR(MONTH(jaar_zip[[#This Row],[Datum]])=1,MONTH(jaar_zip[[#This Row],[Datum]])=2,MONTH(jaar_zip[[#This Row],[Datum]])=11,MONTH(jaar_zip[[#This Row],[Datum]])=12),1.1,IF(OR(MONTH(jaar_zip[[#This Row],[Datum]])=3,MONTH(jaar_zip[[#This Row],[Datum]])=10),1,0.8))*jaar_zip[[#This Row],[graaddagen]],"")</f>
        <v>9.7900000000000009</v>
      </c>
      <c r="O7999" s="101">
        <f>IF(ISNUMBER(jaar_zip[[#This Row],[etmaaltemperatuur]]),IF(jaar_zip[[#This Row],[etmaaltemperatuur]]&gt;stookgrens,jaar_zip[[#This Row],[etmaaltemperatuur]]-stookgrens,0),"")</f>
        <v>0</v>
      </c>
    </row>
    <row r="8000" spans="1:15" x14ac:dyDescent="0.25">
      <c r="A8000">
        <v>370</v>
      </c>
      <c r="B8000">
        <v>20240222</v>
      </c>
      <c r="C8000">
        <v>6.8</v>
      </c>
      <c r="D8000">
        <v>9.8000000000000007</v>
      </c>
      <c r="E8000">
        <v>299</v>
      </c>
      <c r="F8000">
        <v>9.6999999999999993</v>
      </c>
      <c r="G8000">
        <v>987.9</v>
      </c>
      <c r="H8000">
        <v>89</v>
      </c>
      <c r="I8000" s="101" t="s">
        <v>41</v>
      </c>
      <c r="J8000" s="1">
        <f>DATEVALUE(RIGHT(jaar_zip[[#This Row],[YYYYMMDD]],2)&amp;"-"&amp;MID(jaar_zip[[#This Row],[YYYYMMDD]],5,2)&amp;"-"&amp;LEFT(jaar_zip[[#This Row],[YYYYMMDD]],4))</f>
        <v>45344</v>
      </c>
      <c r="K8000" s="101" t="str">
        <f>IF(AND(VALUE(MONTH(jaar_zip[[#This Row],[Datum]]))=1,VALUE(WEEKNUM(jaar_zip[[#This Row],[Datum]],21))&gt;51),RIGHT(YEAR(jaar_zip[[#This Row],[Datum]])-1,2),RIGHT(YEAR(jaar_zip[[#This Row],[Datum]]),2))&amp;"-"&amp; TEXT(WEEKNUM(jaar_zip[[#This Row],[Datum]],21),"00")</f>
        <v>24-08</v>
      </c>
      <c r="L8000" s="101">
        <f>MONTH(jaar_zip[[#This Row],[Datum]])</f>
        <v>2</v>
      </c>
      <c r="M8000" s="101">
        <f>IF(ISNUMBER(jaar_zip[[#This Row],[etmaaltemperatuur]]),IF(jaar_zip[[#This Row],[etmaaltemperatuur]]&lt;stookgrens,stookgrens-jaar_zip[[#This Row],[etmaaltemperatuur]],0),"")</f>
        <v>8.1999999999999993</v>
      </c>
      <c r="N8000" s="101">
        <f>IF(ISNUMBER(jaar_zip[[#This Row],[graaddagen]]),IF(OR(MONTH(jaar_zip[[#This Row],[Datum]])=1,MONTH(jaar_zip[[#This Row],[Datum]])=2,MONTH(jaar_zip[[#This Row],[Datum]])=11,MONTH(jaar_zip[[#This Row],[Datum]])=12),1.1,IF(OR(MONTH(jaar_zip[[#This Row],[Datum]])=3,MONTH(jaar_zip[[#This Row],[Datum]])=10),1,0.8))*jaar_zip[[#This Row],[graaddagen]],"")</f>
        <v>9.02</v>
      </c>
      <c r="O8000" s="101">
        <f>IF(ISNUMBER(jaar_zip[[#This Row],[etmaaltemperatuur]]),IF(jaar_zip[[#This Row],[etmaaltemperatuur]]&gt;stookgrens,jaar_zip[[#This Row],[etmaaltemperatuur]]-stookgrens,0),"")</f>
        <v>0</v>
      </c>
    </row>
    <row r="8001" spans="1:15" x14ac:dyDescent="0.25">
      <c r="A8001">
        <v>370</v>
      </c>
      <c r="B8001">
        <v>20240223</v>
      </c>
      <c r="C8001">
        <v>6.4</v>
      </c>
      <c r="D8001">
        <v>6.2</v>
      </c>
      <c r="E8001">
        <v>354</v>
      </c>
      <c r="F8001">
        <v>0.7</v>
      </c>
      <c r="G8001">
        <v>991.6</v>
      </c>
      <c r="H8001">
        <v>77</v>
      </c>
      <c r="I8001" s="101" t="s">
        <v>41</v>
      </c>
      <c r="J8001" s="1">
        <f>DATEVALUE(RIGHT(jaar_zip[[#This Row],[YYYYMMDD]],2)&amp;"-"&amp;MID(jaar_zip[[#This Row],[YYYYMMDD]],5,2)&amp;"-"&amp;LEFT(jaar_zip[[#This Row],[YYYYMMDD]],4))</f>
        <v>45345</v>
      </c>
      <c r="K8001" s="101" t="str">
        <f>IF(AND(VALUE(MONTH(jaar_zip[[#This Row],[Datum]]))=1,VALUE(WEEKNUM(jaar_zip[[#This Row],[Datum]],21))&gt;51),RIGHT(YEAR(jaar_zip[[#This Row],[Datum]])-1,2),RIGHT(YEAR(jaar_zip[[#This Row],[Datum]]),2))&amp;"-"&amp; TEXT(WEEKNUM(jaar_zip[[#This Row],[Datum]],21),"00")</f>
        <v>24-08</v>
      </c>
      <c r="L8001" s="101">
        <f>MONTH(jaar_zip[[#This Row],[Datum]])</f>
        <v>2</v>
      </c>
      <c r="M8001" s="101">
        <f>IF(ISNUMBER(jaar_zip[[#This Row],[etmaaltemperatuur]]),IF(jaar_zip[[#This Row],[etmaaltemperatuur]]&lt;stookgrens,stookgrens-jaar_zip[[#This Row],[etmaaltemperatuur]],0),"")</f>
        <v>11.8</v>
      </c>
      <c r="N8001" s="101">
        <f>IF(ISNUMBER(jaar_zip[[#This Row],[graaddagen]]),IF(OR(MONTH(jaar_zip[[#This Row],[Datum]])=1,MONTH(jaar_zip[[#This Row],[Datum]])=2,MONTH(jaar_zip[[#This Row],[Datum]])=11,MONTH(jaar_zip[[#This Row],[Datum]])=12),1.1,IF(OR(MONTH(jaar_zip[[#This Row],[Datum]])=3,MONTH(jaar_zip[[#This Row],[Datum]])=10),1,0.8))*jaar_zip[[#This Row],[graaddagen]],"")</f>
        <v>12.980000000000002</v>
      </c>
      <c r="O8001" s="101">
        <f>IF(ISNUMBER(jaar_zip[[#This Row],[etmaaltemperatuur]]),IF(jaar_zip[[#This Row],[etmaaltemperatuur]]&gt;stookgrens,jaar_zip[[#This Row],[etmaaltemperatuur]]-stookgrens,0),"")</f>
        <v>0</v>
      </c>
    </row>
    <row r="8002" spans="1:15" x14ac:dyDescent="0.25">
      <c r="A8002">
        <v>370</v>
      </c>
      <c r="B8002">
        <v>20240224</v>
      </c>
      <c r="C8002">
        <v>4.3</v>
      </c>
      <c r="D8002">
        <v>5.6</v>
      </c>
      <c r="E8002">
        <v>541</v>
      </c>
      <c r="F8002">
        <v>1.7</v>
      </c>
      <c r="G8002">
        <v>998.6</v>
      </c>
      <c r="H8002">
        <v>79</v>
      </c>
      <c r="I8002" s="101" t="s">
        <v>41</v>
      </c>
      <c r="J8002" s="1">
        <f>DATEVALUE(RIGHT(jaar_zip[[#This Row],[YYYYMMDD]],2)&amp;"-"&amp;MID(jaar_zip[[#This Row],[YYYYMMDD]],5,2)&amp;"-"&amp;LEFT(jaar_zip[[#This Row],[YYYYMMDD]],4))</f>
        <v>45346</v>
      </c>
      <c r="K8002" s="101" t="str">
        <f>IF(AND(VALUE(MONTH(jaar_zip[[#This Row],[Datum]]))=1,VALUE(WEEKNUM(jaar_zip[[#This Row],[Datum]],21))&gt;51),RIGHT(YEAR(jaar_zip[[#This Row],[Datum]])-1,2),RIGHT(YEAR(jaar_zip[[#This Row],[Datum]]),2))&amp;"-"&amp; TEXT(WEEKNUM(jaar_zip[[#This Row],[Datum]],21),"00")</f>
        <v>24-08</v>
      </c>
      <c r="L8002" s="101">
        <f>MONTH(jaar_zip[[#This Row],[Datum]])</f>
        <v>2</v>
      </c>
      <c r="M8002" s="101">
        <f>IF(ISNUMBER(jaar_zip[[#This Row],[etmaaltemperatuur]]),IF(jaar_zip[[#This Row],[etmaaltemperatuur]]&lt;stookgrens,stookgrens-jaar_zip[[#This Row],[etmaaltemperatuur]],0),"")</f>
        <v>12.4</v>
      </c>
      <c r="N8002" s="101">
        <f>IF(ISNUMBER(jaar_zip[[#This Row],[graaddagen]]),IF(OR(MONTH(jaar_zip[[#This Row],[Datum]])=1,MONTH(jaar_zip[[#This Row],[Datum]])=2,MONTH(jaar_zip[[#This Row],[Datum]])=11,MONTH(jaar_zip[[#This Row],[Datum]])=12),1.1,IF(OR(MONTH(jaar_zip[[#This Row],[Datum]])=3,MONTH(jaar_zip[[#This Row],[Datum]])=10),1,0.8))*jaar_zip[[#This Row],[graaddagen]],"")</f>
        <v>13.640000000000002</v>
      </c>
      <c r="O8002" s="101">
        <f>IF(ISNUMBER(jaar_zip[[#This Row],[etmaaltemperatuur]]),IF(jaar_zip[[#This Row],[etmaaltemperatuur]]&gt;stookgrens,jaar_zip[[#This Row],[etmaaltemperatuur]]-stookgrens,0),"")</f>
        <v>0</v>
      </c>
    </row>
    <row r="8003" spans="1:15" x14ac:dyDescent="0.25">
      <c r="A8003">
        <v>370</v>
      </c>
      <c r="B8003">
        <v>20240225</v>
      </c>
      <c r="C8003">
        <v>3.6</v>
      </c>
      <c r="D8003">
        <v>7</v>
      </c>
      <c r="E8003">
        <v>653</v>
      </c>
      <c r="F8003">
        <v>2.1</v>
      </c>
      <c r="G8003">
        <v>999.8</v>
      </c>
      <c r="H8003">
        <v>78</v>
      </c>
      <c r="I8003" s="101" t="s">
        <v>41</v>
      </c>
      <c r="J8003" s="1">
        <f>DATEVALUE(RIGHT(jaar_zip[[#This Row],[YYYYMMDD]],2)&amp;"-"&amp;MID(jaar_zip[[#This Row],[YYYYMMDD]],5,2)&amp;"-"&amp;LEFT(jaar_zip[[#This Row],[YYYYMMDD]],4))</f>
        <v>45347</v>
      </c>
      <c r="K8003" s="101" t="str">
        <f>IF(AND(VALUE(MONTH(jaar_zip[[#This Row],[Datum]]))=1,VALUE(WEEKNUM(jaar_zip[[#This Row],[Datum]],21))&gt;51),RIGHT(YEAR(jaar_zip[[#This Row],[Datum]])-1,2),RIGHT(YEAR(jaar_zip[[#This Row],[Datum]]),2))&amp;"-"&amp; TEXT(WEEKNUM(jaar_zip[[#This Row],[Datum]],21),"00")</f>
        <v>24-08</v>
      </c>
      <c r="L8003" s="101">
        <f>MONTH(jaar_zip[[#This Row],[Datum]])</f>
        <v>2</v>
      </c>
      <c r="M8003" s="101">
        <f>IF(ISNUMBER(jaar_zip[[#This Row],[etmaaltemperatuur]]),IF(jaar_zip[[#This Row],[etmaaltemperatuur]]&lt;stookgrens,stookgrens-jaar_zip[[#This Row],[etmaaltemperatuur]],0),"")</f>
        <v>11</v>
      </c>
      <c r="N8003" s="101">
        <f>IF(ISNUMBER(jaar_zip[[#This Row],[graaddagen]]),IF(OR(MONTH(jaar_zip[[#This Row],[Datum]])=1,MONTH(jaar_zip[[#This Row],[Datum]])=2,MONTH(jaar_zip[[#This Row],[Datum]])=11,MONTH(jaar_zip[[#This Row],[Datum]])=12),1.1,IF(OR(MONTH(jaar_zip[[#This Row],[Datum]])=3,MONTH(jaar_zip[[#This Row],[Datum]])=10),1,0.8))*jaar_zip[[#This Row],[graaddagen]],"")</f>
        <v>12.100000000000001</v>
      </c>
      <c r="O8003" s="101">
        <f>IF(ISNUMBER(jaar_zip[[#This Row],[etmaaltemperatuur]]),IF(jaar_zip[[#This Row],[etmaaltemperatuur]]&gt;stookgrens,jaar_zip[[#This Row],[etmaaltemperatuur]]-stookgrens,0),"")</f>
        <v>0</v>
      </c>
    </row>
    <row r="8004" spans="1:15" x14ac:dyDescent="0.25">
      <c r="A8004">
        <v>370</v>
      </c>
      <c r="B8004">
        <v>20240226</v>
      </c>
      <c r="C8004">
        <v>6.6</v>
      </c>
      <c r="D8004">
        <v>5.3</v>
      </c>
      <c r="E8004">
        <v>139</v>
      </c>
      <c r="F8004">
        <v>17.399999999999999</v>
      </c>
      <c r="G8004">
        <v>1005.2</v>
      </c>
      <c r="H8004">
        <v>89</v>
      </c>
      <c r="I8004" s="101" t="s">
        <v>41</v>
      </c>
      <c r="J8004" s="1">
        <f>DATEVALUE(RIGHT(jaar_zip[[#This Row],[YYYYMMDD]],2)&amp;"-"&amp;MID(jaar_zip[[#This Row],[YYYYMMDD]],5,2)&amp;"-"&amp;LEFT(jaar_zip[[#This Row],[YYYYMMDD]],4))</f>
        <v>45348</v>
      </c>
      <c r="K8004" s="101" t="str">
        <f>IF(AND(VALUE(MONTH(jaar_zip[[#This Row],[Datum]]))=1,VALUE(WEEKNUM(jaar_zip[[#This Row],[Datum]],21))&gt;51),RIGHT(YEAR(jaar_zip[[#This Row],[Datum]])-1,2),RIGHT(YEAR(jaar_zip[[#This Row],[Datum]]),2))&amp;"-"&amp; TEXT(WEEKNUM(jaar_zip[[#This Row],[Datum]],21),"00")</f>
        <v>24-09</v>
      </c>
      <c r="L8004" s="101">
        <f>MONTH(jaar_zip[[#This Row],[Datum]])</f>
        <v>2</v>
      </c>
      <c r="M8004" s="101">
        <f>IF(ISNUMBER(jaar_zip[[#This Row],[etmaaltemperatuur]]),IF(jaar_zip[[#This Row],[etmaaltemperatuur]]&lt;stookgrens,stookgrens-jaar_zip[[#This Row],[etmaaltemperatuur]],0),"")</f>
        <v>12.7</v>
      </c>
      <c r="N8004" s="101">
        <f>IF(ISNUMBER(jaar_zip[[#This Row],[graaddagen]]),IF(OR(MONTH(jaar_zip[[#This Row],[Datum]])=1,MONTH(jaar_zip[[#This Row],[Datum]])=2,MONTH(jaar_zip[[#This Row],[Datum]])=11,MONTH(jaar_zip[[#This Row],[Datum]])=12),1.1,IF(OR(MONTH(jaar_zip[[#This Row],[Datum]])=3,MONTH(jaar_zip[[#This Row],[Datum]])=10),1,0.8))*jaar_zip[[#This Row],[graaddagen]],"")</f>
        <v>13.97</v>
      </c>
      <c r="O8004" s="101">
        <f>IF(ISNUMBER(jaar_zip[[#This Row],[etmaaltemperatuur]]),IF(jaar_zip[[#This Row],[etmaaltemperatuur]]&gt;stookgrens,jaar_zip[[#This Row],[etmaaltemperatuur]]-stookgrens,0),"")</f>
        <v>0</v>
      </c>
    </row>
    <row r="8005" spans="1:15" x14ac:dyDescent="0.25">
      <c r="A8005">
        <v>370</v>
      </c>
      <c r="B8005">
        <v>20240227</v>
      </c>
      <c r="C8005">
        <v>3.3</v>
      </c>
      <c r="D8005">
        <v>4.4000000000000004</v>
      </c>
      <c r="E8005">
        <v>1079</v>
      </c>
      <c r="F8005">
        <v>0</v>
      </c>
      <c r="G8005">
        <v>1018.3</v>
      </c>
      <c r="H8005">
        <v>86</v>
      </c>
      <c r="I8005" s="101" t="s">
        <v>41</v>
      </c>
      <c r="J8005" s="1">
        <f>DATEVALUE(RIGHT(jaar_zip[[#This Row],[YYYYMMDD]],2)&amp;"-"&amp;MID(jaar_zip[[#This Row],[YYYYMMDD]],5,2)&amp;"-"&amp;LEFT(jaar_zip[[#This Row],[YYYYMMDD]],4))</f>
        <v>45349</v>
      </c>
      <c r="K8005" s="101" t="str">
        <f>IF(AND(VALUE(MONTH(jaar_zip[[#This Row],[Datum]]))=1,VALUE(WEEKNUM(jaar_zip[[#This Row],[Datum]],21))&gt;51),RIGHT(YEAR(jaar_zip[[#This Row],[Datum]])-1,2),RIGHT(YEAR(jaar_zip[[#This Row],[Datum]]),2))&amp;"-"&amp; TEXT(WEEKNUM(jaar_zip[[#This Row],[Datum]],21),"00")</f>
        <v>24-09</v>
      </c>
      <c r="L8005" s="101">
        <f>MONTH(jaar_zip[[#This Row],[Datum]])</f>
        <v>2</v>
      </c>
      <c r="M8005" s="101">
        <f>IF(ISNUMBER(jaar_zip[[#This Row],[etmaaltemperatuur]]),IF(jaar_zip[[#This Row],[etmaaltemperatuur]]&lt;stookgrens,stookgrens-jaar_zip[[#This Row],[etmaaltemperatuur]],0),"")</f>
        <v>13.6</v>
      </c>
      <c r="N8005" s="101">
        <f>IF(ISNUMBER(jaar_zip[[#This Row],[graaddagen]]),IF(OR(MONTH(jaar_zip[[#This Row],[Datum]])=1,MONTH(jaar_zip[[#This Row],[Datum]])=2,MONTH(jaar_zip[[#This Row],[Datum]])=11,MONTH(jaar_zip[[#This Row],[Datum]])=12),1.1,IF(OR(MONTH(jaar_zip[[#This Row],[Datum]])=3,MONTH(jaar_zip[[#This Row],[Datum]])=10),1,0.8))*jaar_zip[[#This Row],[graaddagen]],"")</f>
        <v>14.96</v>
      </c>
      <c r="O8005" s="101">
        <f>IF(ISNUMBER(jaar_zip[[#This Row],[etmaaltemperatuur]]),IF(jaar_zip[[#This Row],[etmaaltemperatuur]]&gt;stookgrens,jaar_zip[[#This Row],[etmaaltemperatuur]]-stookgrens,0),"")</f>
        <v>0</v>
      </c>
    </row>
    <row r="8006" spans="1:15" x14ac:dyDescent="0.25">
      <c r="A8006">
        <v>370</v>
      </c>
      <c r="B8006">
        <v>20240228</v>
      </c>
      <c r="C8006">
        <v>3.1</v>
      </c>
      <c r="D8006">
        <v>4.7</v>
      </c>
      <c r="E8006">
        <v>541</v>
      </c>
      <c r="F8006">
        <v>0</v>
      </c>
      <c r="G8006">
        <v>1020.3</v>
      </c>
      <c r="H8006">
        <v>88</v>
      </c>
      <c r="I8006" s="101" t="s">
        <v>41</v>
      </c>
      <c r="J8006" s="1">
        <f>DATEVALUE(RIGHT(jaar_zip[[#This Row],[YYYYMMDD]],2)&amp;"-"&amp;MID(jaar_zip[[#This Row],[YYYYMMDD]],5,2)&amp;"-"&amp;LEFT(jaar_zip[[#This Row],[YYYYMMDD]],4))</f>
        <v>45350</v>
      </c>
      <c r="K8006" s="101" t="str">
        <f>IF(AND(VALUE(MONTH(jaar_zip[[#This Row],[Datum]]))=1,VALUE(WEEKNUM(jaar_zip[[#This Row],[Datum]],21))&gt;51),RIGHT(YEAR(jaar_zip[[#This Row],[Datum]])-1,2),RIGHT(YEAR(jaar_zip[[#This Row],[Datum]]),2))&amp;"-"&amp; TEXT(WEEKNUM(jaar_zip[[#This Row],[Datum]],21),"00")</f>
        <v>24-09</v>
      </c>
      <c r="L8006" s="101">
        <f>MONTH(jaar_zip[[#This Row],[Datum]])</f>
        <v>2</v>
      </c>
      <c r="M8006" s="101">
        <f>IF(ISNUMBER(jaar_zip[[#This Row],[etmaaltemperatuur]]),IF(jaar_zip[[#This Row],[etmaaltemperatuur]]&lt;stookgrens,stookgrens-jaar_zip[[#This Row],[etmaaltemperatuur]],0),"")</f>
        <v>13.3</v>
      </c>
      <c r="N8006" s="101">
        <f>IF(ISNUMBER(jaar_zip[[#This Row],[graaddagen]]),IF(OR(MONTH(jaar_zip[[#This Row],[Datum]])=1,MONTH(jaar_zip[[#This Row],[Datum]])=2,MONTH(jaar_zip[[#This Row],[Datum]])=11,MONTH(jaar_zip[[#This Row],[Datum]])=12),1.1,IF(OR(MONTH(jaar_zip[[#This Row],[Datum]])=3,MONTH(jaar_zip[[#This Row],[Datum]])=10),1,0.8))*jaar_zip[[#This Row],[graaddagen]],"")</f>
        <v>14.630000000000003</v>
      </c>
      <c r="O8006" s="101">
        <f>IF(ISNUMBER(jaar_zip[[#This Row],[etmaaltemperatuur]]),IF(jaar_zip[[#This Row],[etmaaltemperatuur]]&gt;stookgrens,jaar_zip[[#This Row],[etmaaltemperatuur]]-stookgrens,0),"")</f>
        <v>0</v>
      </c>
    </row>
    <row r="8007" spans="1:15" x14ac:dyDescent="0.25">
      <c r="A8007">
        <v>370</v>
      </c>
      <c r="B8007">
        <v>20240229</v>
      </c>
      <c r="C8007">
        <v>4.5999999999999996</v>
      </c>
      <c r="D8007">
        <v>8.3000000000000007</v>
      </c>
      <c r="E8007">
        <v>286</v>
      </c>
      <c r="F8007">
        <v>2.8</v>
      </c>
      <c r="G8007">
        <v>1008.6</v>
      </c>
      <c r="H8007">
        <v>85</v>
      </c>
      <c r="I8007" s="101" t="s">
        <v>41</v>
      </c>
      <c r="J8007" s="1">
        <f>DATEVALUE(RIGHT(jaar_zip[[#This Row],[YYYYMMDD]],2)&amp;"-"&amp;MID(jaar_zip[[#This Row],[YYYYMMDD]],5,2)&amp;"-"&amp;LEFT(jaar_zip[[#This Row],[YYYYMMDD]],4))</f>
        <v>45351</v>
      </c>
      <c r="K8007" s="101" t="str">
        <f>IF(AND(VALUE(MONTH(jaar_zip[[#This Row],[Datum]]))=1,VALUE(WEEKNUM(jaar_zip[[#This Row],[Datum]],21))&gt;51),RIGHT(YEAR(jaar_zip[[#This Row],[Datum]])-1,2),RIGHT(YEAR(jaar_zip[[#This Row],[Datum]]),2))&amp;"-"&amp; TEXT(WEEKNUM(jaar_zip[[#This Row],[Datum]],21),"00")</f>
        <v>24-09</v>
      </c>
      <c r="L8007" s="101">
        <f>MONTH(jaar_zip[[#This Row],[Datum]])</f>
        <v>2</v>
      </c>
      <c r="M8007" s="101">
        <f>IF(ISNUMBER(jaar_zip[[#This Row],[etmaaltemperatuur]]),IF(jaar_zip[[#This Row],[etmaaltemperatuur]]&lt;stookgrens,stookgrens-jaar_zip[[#This Row],[etmaaltemperatuur]],0),"")</f>
        <v>9.6999999999999993</v>
      </c>
      <c r="N8007" s="101">
        <f>IF(ISNUMBER(jaar_zip[[#This Row],[graaddagen]]),IF(OR(MONTH(jaar_zip[[#This Row],[Datum]])=1,MONTH(jaar_zip[[#This Row],[Datum]])=2,MONTH(jaar_zip[[#This Row],[Datum]])=11,MONTH(jaar_zip[[#This Row],[Datum]])=12),1.1,IF(OR(MONTH(jaar_zip[[#This Row],[Datum]])=3,MONTH(jaar_zip[[#This Row],[Datum]])=10),1,0.8))*jaar_zip[[#This Row],[graaddagen]],"")</f>
        <v>10.67</v>
      </c>
      <c r="O8007" s="101">
        <f>IF(ISNUMBER(jaar_zip[[#This Row],[etmaaltemperatuur]]),IF(jaar_zip[[#This Row],[etmaaltemperatuur]]&gt;stookgrens,jaar_zip[[#This Row],[etmaaltemperatuur]]-stookgrens,0),"")</f>
        <v>0</v>
      </c>
    </row>
    <row r="8008" spans="1:15" x14ac:dyDescent="0.25">
      <c r="A8008">
        <v>370</v>
      </c>
      <c r="B8008">
        <v>20240301</v>
      </c>
      <c r="C8008">
        <v>5.5</v>
      </c>
      <c r="D8008">
        <v>8.5</v>
      </c>
      <c r="E8008">
        <v>695</v>
      </c>
      <c r="F8008">
        <v>0.8</v>
      </c>
      <c r="G8008">
        <v>1001.1</v>
      </c>
      <c r="H8008">
        <v>73</v>
      </c>
      <c r="I8008" s="101" t="s">
        <v>41</v>
      </c>
      <c r="J8008" s="1">
        <f>DATEVALUE(RIGHT(jaar_zip[[#This Row],[YYYYMMDD]],2)&amp;"-"&amp;MID(jaar_zip[[#This Row],[YYYYMMDD]],5,2)&amp;"-"&amp;LEFT(jaar_zip[[#This Row],[YYYYMMDD]],4))</f>
        <v>45352</v>
      </c>
      <c r="K8008" s="101" t="str">
        <f>IF(AND(VALUE(MONTH(jaar_zip[[#This Row],[Datum]]))=1,VALUE(WEEKNUM(jaar_zip[[#This Row],[Datum]],21))&gt;51),RIGHT(YEAR(jaar_zip[[#This Row],[Datum]])-1,2),RIGHT(YEAR(jaar_zip[[#This Row],[Datum]]),2))&amp;"-"&amp; TEXT(WEEKNUM(jaar_zip[[#This Row],[Datum]],21),"00")</f>
        <v>24-09</v>
      </c>
      <c r="L8008" s="101">
        <f>MONTH(jaar_zip[[#This Row],[Datum]])</f>
        <v>3</v>
      </c>
      <c r="M8008" s="101">
        <f>IF(ISNUMBER(jaar_zip[[#This Row],[etmaaltemperatuur]]),IF(jaar_zip[[#This Row],[etmaaltemperatuur]]&lt;stookgrens,stookgrens-jaar_zip[[#This Row],[etmaaltemperatuur]],0),"")</f>
        <v>9.5</v>
      </c>
      <c r="N8008" s="101">
        <f>IF(ISNUMBER(jaar_zip[[#This Row],[graaddagen]]),IF(OR(MONTH(jaar_zip[[#This Row],[Datum]])=1,MONTH(jaar_zip[[#This Row],[Datum]])=2,MONTH(jaar_zip[[#This Row],[Datum]])=11,MONTH(jaar_zip[[#This Row],[Datum]])=12),1.1,IF(OR(MONTH(jaar_zip[[#This Row],[Datum]])=3,MONTH(jaar_zip[[#This Row],[Datum]])=10),1,0.8))*jaar_zip[[#This Row],[graaddagen]],"")</f>
        <v>9.5</v>
      </c>
      <c r="O8008" s="101">
        <f>IF(ISNUMBER(jaar_zip[[#This Row],[etmaaltemperatuur]]),IF(jaar_zip[[#This Row],[etmaaltemperatuur]]&gt;stookgrens,jaar_zip[[#This Row],[etmaaltemperatuur]]-stookgrens,0),"")</f>
        <v>0</v>
      </c>
    </row>
    <row r="8009" spans="1:15" x14ac:dyDescent="0.25">
      <c r="A8009">
        <v>370</v>
      </c>
      <c r="B8009">
        <v>20240302</v>
      </c>
      <c r="C8009">
        <v>4.8</v>
      </c>
      <c r="D8009">
        <v>10.1</v>
      </c>
      <c r="E8009">
        <v>1070</v>
      </c>
      <c r="F8009">
        <v>0.3</v>
      </c>
      <c r="G8009">
        <v>999.5</v>
      </c>
      <c r="H8009">
        <v>66</v>
      </c>
      <c r="I8009" s="101" t="s">
        <v>41</v>
      </c>
      <c r="J8009" s="1">
        <f>DATEVALUE(RIGHT(jaar_zip[[#This Row],[YYYYMMDD]],2)&amp;"-"&amp;MID(jaar_zip[[#This Row],[YYYYMMDD]],5,2)&amp;"-"&amp;LEFT(jaar_zip[[#This Row],[YYYYMMDD]],4))</f>
        <v>45353</v>
      </c>
      <c r="K8009" s="101" t="str">
        <f>IF(AND(VALUE(MONTH(jaar_zip[[#This Row],[Datum]]))=1,VALUE(WEEKNUM(jaar_zip[[#This Row],[Datum]],21))&gt;51),RIGHT(YEAR(jaar_zip[[#This Row],[Datum]])-1,2),RIGHT(YEAR(jaar_zip[[#This Row],[Datum]]),2))&amp;"-"&amp; TEXT(WEEKNUM(jaar_zip[[#This Row],[Datum]],21),"00")</f>
        <v>24-09</v>
      </c>
      <c r="L8009" s="101">
        <f>MONTH(jaar_zip[[#This Row],[Datum]])</f>
        <v>3</v>
      </c>
      <c r="M8009" s="101">
        <f>IF(ISNUMBER(jaar_zip[[#This Row],[etmaaltemperatuur]]),IF(jaar_zip[[#This Row],[etmaaltemperatuur]]&lt;stookgrens,stookgrens-jaar_zip[[#This Row],[etmaaltemperatuur]],0),"")</f>
        <v>7.9</v>
      </c>
      <c r="N8009" s="101">
        <f>IF(ISNUMBER(jaar_zip[[#This Row],[graaddagen]]),IF(OR(MONTH(jaar_zip[[#This Row],[Datum]])=1,MONTH(jaar_zip[[#This Row],[Datum]])=2,MONTH(jaar_zip[[#This Row],[Datum]])=11,MONTH(jaar_zip[[#This Row],[Datum]])=12),1.1,IF(OR(MONTH(jaar_zip[[#This Row],[Datum]])=3,MONTH(jaar_zip[[#This Row],[Datum]])=10),1,0.8))*jaar_zip[[#This Row],[graaddagen]],"")</f>
        <v>7.9</v>
      </c>
      <c r="O8009" s="101">
        <f>IF(ISNUMBER(jaar_zip[[#This Row],[etmaaltemperatuur]]),IF(jaar_zip[[#This Row],[etmaaltemperatuur]]&gt;stookgrens,jaar_zip[[#This Row],[etmaaltemperatuur]]-stookgrens,0),"")</f>
        <v>0</v>
      </c>
    </row>
    <row r="8010" spans="1:15" x14ac:dyDescent="0.25">
      <c r="A8010">
        <v>370</v>
      </c>
      <c r="B8010">
        <v>20240303</v>
      </c>
      <c r="C8010">
        <v>2.9</v>
      </c>
      <c r="D8010">
        <v>11</v>
      </c>
      <c r="E8010">
        <v>877</v>
      </c>
      <c r="F8010">
        <v>0.1</v>
      </c>
      <c r="G8010">
        <v>1001.7</v>
      </c>
      <c r="H8010">
        <v>73</v>
      </c>
      <c r="I8010" s="101" t="s">
        <v>41</v>
      </c>
      <c r="J8010" s="1">
        <f>DATEVALUE(RIGHT(jaar_zip[[#This Row],[YYYYMMDD]],2)&amp;"-"&amp;MID(jaar_zip[[#This Row],[YYYYMMDD]],5,2)&amp;"-"&amp;LEFT(jaar_zip[[#This Row],[YYYYMMDD]],4))</f>
        <v>45354</v>
      </c>
      <c r="K8010" s="101" t="str">
        <f>IF(AND(VALUE(MONTH(jaar_zip[[#This Row],[Datum]]))=1,VALUE(WEEKNUM(jaar_zip[[#This Row],[Datum]],21))&gt;51),RIGHT(YEAR(jaar_zip[[#This Row],[Datum]])-1,2),RIGHT(YEAR(jaar_zip[[#This Row],[Datum]]),2))&amp;"-"&amp; TEXT(WEEKNUM(jaar_zip[[#This Row],[Datum]],21),"00")</f>
        <v>24-09</v>
      </c>
      <c r="L8010" s="101">
        <f>MONTH(jaar_zip[[#This Row],[Datum]])</f>
        <v>3</v>
      </c>
      <c r="M8010" s="101">
        <f>IF(ISNUMBER(jaar_zip[[#This Row],[etmaaltemperatuur]]),IF(jaar_zip[[#This Row],[etmaaltemperatuur]]&lt;stookgrens,stookgrens-jaar_zip[[#This Row],[etmaaltemperatuur]],0),"")</f>
        <v>7</v>
      </c>
      <c r="N8010" s="101">
        <f>IF(ISNUMBER(jaar_zip[[#This Row],[graaddagen]]),IF(OR(MONTH(jaar_zip[[#This Row],[Datum]])=1,MONTH(jaar_zip[[#This Row],[Datum]])=2,MONTH(jaar_zip[[#This Row],[Datum]])=11,MONTH(jaar_zip[[#This Row],[Datum]])=12),1.1,IF(OR(MONTH(jaar_zip[[#This Row],[Datum]])=3,MONTH(jaar_zip[[#This Row],[Datum]])=10),1,0.8))*jaar_zip[[#This Row],[graaddagen]],"")</f>
        <v>7</v>
      </c>
      <c r="O8010" s="101">
        <f>IF(ISNUMBER(jaar_zip[[#This Row],[etmaaltemperatuur]]),IF(jaar_zip[[#This Row],[etmaaltemperatuur]]&gt;stookgrens,jaar_zip[[#This Row],[etmaaltemperatuur]]-stookgrens,0),"")</f>
        <v>0</v>
      </c>
    </row>
    <row r="8011" spans="1:15" x14ac:dyDescent="0.25">
      <c r="A8011">
        <v>370</v>
      </c>
      <c r="B8011">
        <v>20240304</v>
      </c>
      <c r="C8011">
        <v>2</v>
      </c>
      <c r="D8011">
        <v>7.9</v>
      </c>
      <c r="E8011">
        <v>1252</v>
      </c>
      <c r="F8011">
        <v>0</v>
      </c>
      <c r="G8011">
        <v>1011.5</v>
      </c>
      <c r="H8011">
        <v>75</v>
      </c>
      <c r="I8011" s="101" t="s">
        <v>41</v>
      </c>
      <c r="J8011" s="1">
        <f>DATEVALUE(RIGHT(jaar_zip[[#This Row],[YYYYMMDD]],2)&amp;"-"&amp;MID(jaar_zip[[#This Row],[YYYYMMDD]],5,2)&amp;"-"&amp;LEFT(jaar_zip[[#This Row],[YYYYMMDD]],4))</f>
        <v>45355</v>
      </c>
      <c r="K8011" s="101" t="str">
        <f>IF(AND(VALUE(MONTH(jaar_zip[[#This Row],[Datum]]))=1,VALUE(WEEKNUM(jaar_zip[[#This Row],[Datum]],21))&gt;51),RIGHT(YEAR(jaar_zip[[#This Row],[Datum]])-1,2),RIGHT(YEAR(jaar_zip[[#This Row],[Datum]]),2))&amp;"-"&amp; TEXT(WEEKNUM(jaar_zip[[#This Row],[Datum]],21),"00")</f>
        <v>24-10</v>
      </c>
      <c r="L8011" s="101">
        <f>MONTH(jaar_zip[[#This Row],[Datum]])</f>
        <v>3</v>
      </c>
      <c r="M8011" s="101">
        <f>IF(ISNUMBER(jaar_zip[[#This Row],[etmaaltemperatuur]]),IF(jaar_zip[[#This Row],[etmaaltemperatuur]]&lt;stookgrens,stookgrens-jaar_zip[[#This Row],[etmaaltemperatuur]],0),"")</f>
        <v>10.1</v>
      </c>
      <c r="N8011" s="101">
        <f>IF(ISNUMBER(jaar_zip[[#This Row],[graaddagen]]),IF(OR(MONTH(jaar_zip[[#This Row],[Datum]])=1,MONTH(jaar_zip[[#This Row],[Datum]])=2,MONTH(jaar_zip[[#This Row],[Datum]])=11,MONTH(jaar_zip[[#This Row],[Datum]])=12),1.1,IF(OR(MONTH(jaar_zip[[#This Row],[Datum]])=3,MONTH(jaar_zip[[#This Row],[Datum]])=10),1,0.8))*jaar_zip[[#This Row],[graaddagen]],"")</f>
        <v>10.1</v>
      </c>
      <c r="O8011" s="101">
        <f>IF(ISNUMBER(jaar_zip[[#This Row],[etmaaltemperatuur]]),IF(jaar_zip[[#This Row],[etmaaltemperatuur]]&gt;stookgrens,jaar_zip[[#This Row],[etmaaltemperatuur]]-stookgrens,0),"")</f>
        <v>0</v>
      </c>
    </row>
    <row r="8012" spans="1:15" x14ac:dyDescent="0.25">
      <c r="A8012">
        <v>370</v>
      </c>
      <c r="B8012">
        <v>20240305</v>
      </c>
      <c r="C8012">
        <v>1.4</v>
      </c>
      <c r="D8012">
        <v>6.9</v>
      </c>
      <c r="E8012">
        <v>356</v>
      </c>
      <c r="F8012">
        <v>0.2</v>
      </c>
      <c r="G8012">
        <v>1014.6</v>
      </c>
      <c r="H8012">
        <v>85</v>
      </c>
      <c r="I8012" s="101" t="s">
        <v>41</v>
      </c>
      <c r="J8012" s="1">
        <f>DATEVALUE(RIGHT(jaar_zip[[#This Row],[YYYYMMDD]],2)&amp;"-"&amp;MID(jaar_zip[[#This Row],[YYYYMMDD]],5,2)&amp;"-"&amp;LEFT(jaar_zip[[#This Row],[YYYYMMDD]],4))</f>
        <v>45356</v>
      </c>
      <c r="K8012" s="101" t="str">
        <f>IF(AND(VALUE(MONTH(jaar_zip[[#This Row],[Datum]]))=1,VALUE(WEEKNUM(jaar_zip[[#This Row],[Datum]],21))&gt;51),RIGHT(YEAR(jaar_zip[[#This Row],[Datum]])-1,2),RIGHT(YEAR(jaar_zip[[#This Row],[Datum]]),2))&amp;"-"&amp; TEXT(WEEKNUM(jaar_zip[[#This Row],[Datum]],21),"00")</f>
        <v>24-10</v>
      </c>
      <c r="L8012" s="101">
        <f>MONTH(jaar_zip[[#This Row],[Datum]])</f>
        <v>3</v>
      </c>
      <c r="M8012" s="101">
        <f>IF(ISNUMBER(jaar_zip[[#This Row],[etmaaltemperatuur]]),IF(jaar_zip[[#This Row],[etmaaltemperatuur]]&lt;stookgrens,stookgrens-jaar_zip[[#This Row],[etmaaltemperatuur]],0),"")</f>
        <v>11.1</v>
      </c>
      <c r="N8012" s="101">
        <f>IF(ISNUMBER(jaar_zip[[#This Row],[graaddagen]]),IF(OR(MONTH(jaar_zip[[#This Row],[Datum]])=1,MONTH(jaar_zip[[#This Row],[Datum]])=2,MONTH(jaar_zip[[#This Row],[Datum]])=11,MONTH(jaar_zip[[#This Row],[Datum]])=12),1.1,IF(OR(MONTH(jaar_zip[[#This Row],[Datum]])=3,MONTH(jaar_zip[[#This Row],[Datum]])=10),1,0.8))*jaar_zip[[#This Row],[graaddagen]],"")</f>
        <v>11.1</v>
      </c>
      <c r="O8012" s="101">
        <f>IF(ISNUMBER(jaar_zip[[#This Row],[etmaaltemperatuur]]),IF(jaar_zip[[#This Row],[etmaaltemperatuur]]&gt;stookgrens,jaar_zip[[#This Row],[etmaaltemperatuur]]-stookgrens,0),"")</f>
        <v>0</v>
      </c>
    </row>
    <row r="8013" spans="1:15" x14ac:dyDescent="0.25">
      <c r="A8013">
        <v>370</v>
      </c>
      <c r="B8013">
        <v>20240306</v>
      </c>
      <c r="C8013">
        <v>1.8</v>
      </c>
      <c r="D8013">
        <v>6.6</v>
      </c>
      <c r="E8013">
        <v>934</v>
      </c>
      <c r="F8013">
        <v>0</v>
      </c>
      <c r="G8013">
        <v>1022.6</v>
      </c>
      <c r="H8013">
        <v>81</v>
      </c>
      <c r="I8013" s="101" t="s">
        <v>41</v>
      </c>
      <c r="J8013" s="1">
        <f>DATEVALUE(RIGHT(jaar_zip[[#This Row],[YYYYMMDD]],2)&amp;"-"&amp;MID(jaar_zip[[#This Row],[YYYYMMDD]],5,2)&amp;"-"&amp;LEFT(jaar_zip[[#This Row],[YYYYMMDD]],4))</f>
        <v>45357</v>
      </c>
      <c r="K8013" s="101" t="str">
        <f>IF(AND(VALUE(MONTH(jaar_zip[[#This Row],[Datum]]))=1,VALUE(WEEKNUM(jaar_zip[[#This Row],[Datum]],21))&gt;51),RIGHT(YEAR(jaar_zip[[#This Row],[Datum]])-1,2),RIGHT(YEAR(jaar_zip[[#This Row],[Datum]]),2))&amp;"-"&amp; TEXT(WEEKNUM(jaar_zip[[#This Row],[Datum]],21),"00")</f>
        <v>24-10</v>
      </c>
      <c r="L8013" s="101">
        <f>MONTH(jaar_zip[[#This Row],[Datum]])</f>
        <v>3</v>
      </c>
      <c r="M8013" s="101">
        <f>IF(ISNUMBER(jaar_zip[[#This Row],[etmaaltemperatuur]]),IF(jaar_zip[[#This Row],[etmaaltemperatuur]]&lt;stookgrens,stookgrens-jaar_zip[[#This Row],[etmaaltemperatuur]],0),"")</f>
        <v>11.4</v>
      </c>
      <c r="N8013" s="101">
        <f>IF(ISNUMBER(jaar_zip[[#This Row],[graaddagen]]),IF(OR(MONTH(jaar_zip[[#This Row],[Datum]])=1,MONTH(jaar_zip[[#This Row],[Datum]])=2,MONTH(jaar_zip[[#This Row],[Datum]])=11,MONTH(jaar_zip[[#This Row],[Datum]])=12),1.1,IF(OR(MONTH(jaar_zip[[#This Row],[Datum]])=3,MONTH(jaar_zip[[#This Row],[Datum]])=10),1,0.8))*jaar_zip[[#This Row],[graaddagen]],"")</f>
        <v>11.4</v>
      </c>
      <c r="O8013" s="101">
        <f>IF(ISNUMBER(jaar_zip[[#This Row],[etmaaltemperatuur]]),IF(jaar_zip[[#This Row],[etmaaltemperatuur]]&gt;stookgrens,jaar_zip[[#This Row],[etmaaltemperatuur]]-stookgrens,0),"")</f>
        <v>0</v>
      </c>
    </row>
    <row r="8014" spans="1:15" x14ac:dyDescent="0.25">
      <c r="A8014">
        <v>370</v>
      </c>
      <c r="B8014">
        <v>20240307</v>
      </c>
      <c r="C8014">
        <v>4</v>
      </c>
      <c r="D8014">
        <v>6</v>
      </c>
      <c r="E8014">
        <v>1026</v>
      </c>
      <c r="F8014">
        <v>0</v>
      </c>
      <c r="G8014">
        <v>1021.9</v>
      </c>
      <c r="H8014">
        <v>75</v>
      </c>
      <c r="I8014" s="101" t="s">
        <v>41</v>
      </c>
      <c r="J8014" s="1">
        <f>DATEVALUE(RIGHT(jaar_zip[[#This Row],[YYYYMMDD]],2)&amp;"-"&amp;MID(jaar_zip[[#This Row],[YYYYMMDD]],5,2)&amp;"-"&amp;LEFT(jaar_zip[[#This Row],[YYYYMMDD]],4))</f>
        <v>45358</v>
      </c>
      <c r="K8014" s="101" t="str">
        <f>IF(AND(VALUE(MONTH(jaar_zip[[#This Row],[Datum]]))=1,VALUE(WEEKNUM(jaar_zip[[#This Row],[Datum]],21))&gt;51),RIGHT(YEAR(jaar_zip[[#This Row],[Datum]])-1,2),RIGHT(YEAR(jaar_zip[[#This Row],[Datum]]),2))&amp;"-"&amp; TEXT(WEEKNUM(jaar_zip[[#This Row],[Datum]],21),"00")</f>
        <v>24-10</v>
      </c>
      <c r="L8014" s="101">
        <f>MONTH(jaar_zip[[#This Row],[Datum]])</f>
        <v>3</v>
      </c>
      <c r="M8014" s="101">
        <f>IF(ISNUMBER(jaar_zip[[#This Row],[etmaaltemperatuur]]),IF(jaar_zip[[#This Row],[etmaaltemperatuur]]&lt;stookgrens,stookgrens-jaar_zip[[#This Row],[etmaaltemperatuur]],0),"")</f>
        <v>12</v>
      </c>
      <c r="N8014" s="101">
        <f>IF(ISNUMBER(jaar_zip[[#This Row],[graaddagen]]),IF(OR(MONTH(jaar_zip[[#This Row],[Datum]])=1,MONTH(jaar_zip[[#This Row],[Datum]])=2,MONTH(jaar_zip[[#This Row],[Datum]])=11,MONTH(jaar_zip[[#This Row],[Datum]])=12),1.1,IF(OR(MONTH(jaar_zip[[#This Row],[Datum]])=3,MONTH(jaar_zip[[#This Row],[Datum]])=10),1,0.8))*jaar_zip[[#This Row],[graaddagen]],"")</f>
        <v>12</v>
      </c>
      <c r="O8014" s="101">
        <f>IF(ISNUMBER(jaar_zip[[#This Row],[etmaaltemperatuur]]),IF(jaar_zip[[#This Row],[etmaaltemperatuur]]&gt;stookgrens,jaar_zip[[#This Row],[etmaaltemperatuur]]-stookgrens,0),"")</f>
        <v>0</v>
      </c>
    </row>
    <row r="8015" spans="1:15" x14ac:dyDescent="0.25">
      <c r="A8015">
        <v>370</v>
      </c>
      <c r="B8015">
        <v>20240308</v>
      </c>
      <c r="C8015">
        <v>4.8</v>
      </c>
      <c r="D8015">
        <v>6.7</v>
      </c>
      <c r="E8015">
        <v>1391</v>
      </c>
      <c r="F8015">
        <v>0</v>
      </c>
      <c r="G8015">
        <v>1010.5</v>
      </c>
      <c r="H8015">
        <v>59</v>
      </c>
      <c r="I8015" s="101" t="s">
        <v>41</v>
      </c>
      <c r="J8015" s="1">
        <f>DATEVALUE(RIGHT(jaar_zip[[#This Row],[YYYYMMDD]],2)&amp;"-"&amp;MID(jaar_zip[[#This Row],[YYYYMMDD]],5,2)&amp;"-"&amp;LEFT(jaar_zip[[#This Row],[YYYYMMDD]],4))</f>
        <v>45359</v>
      </c>
      <c r="K8015" s="101" t="str">
        <f>IF(AND(VALUE(MONTH(jaar_zip[[#This Row],[Datum]]))=1,VALUE(WEEKNUM(jaar_zip[[#This Row],[Datum]],21))&gt;51),RIGHT(YEAR(jaar_zip[[#This Row],[Datum]])-1,2),RIGHT(YEAR(jaar_zip[[#This Row],[Datum]]),2))&amp;"-"&amp; TEXT(WEEKNUM(jaar_zip[[#This Row],[Datum]],21),"00")</f>
        <v>24-10</v>
      </c>
      <c r="L8015" s="101">
        <f>MONTH(jaar_zip[[#This Row],[Datum]])</f>
        <v>3</v>
      </c>
      <c r="M8015" s="101">
        <f>IF(ISNUMBER(jaar_zip[[#This Row],[etmaaltemperatuur]]),IF(jaar_zip[[#This Row],[etmaaltemperatuur]]&lt;stookgrens,stookgrens-jaar_zip[[#This Row],[etmaaltemperatuur]],0),"")</f>
        <v>11.3</v>
      </c>
      <c r="N8015" s="101">
        <f>IF(ISNUMBER(jaar_zip[[#This Row],[graaddagen]]),IF(OR(MONTH(jaar_zip[[#This Row],[Datum]])=1,MONTH(jaar_zip[[#This Row],[Datum]])=2,MONTH(jaar_zip[[#This Row],[Datum]])=11,MONTH(jaar_zip[[#This Row],[Datum]])=12),1.1,IF(OR(MONTH(jaar_zip[[#This Row],[Datum]])=3,MONTH(jaar_zip[[#This Row],[Datum]])=10),1,0.8))*jaar_zip[[#This Row],[graaddagen]],"")</f>
        <v>11.3</v>
      </c>
      <c r="O8015" s="101">
        <f>IF(ISNUMBER(jaar_zip[[#This Row],[etmaaltemperatuur]]),IF(jaar_zip[[#This Row],[etmaaltemperatuur]]&gt;stookgrens,jaar_zip[[#This Row],[etmaaltemperatuur]]-stookgrens,0),"")</f>
        <v>0</v>
      </c>
    </row>
    <row r="8016" spans="1:15" x14ac:dyDescent="0.25">
      <c r="A8016">
        <v>370</v>
      </c>
      <c r="B8016">
        <v>20240309</v>
      </c>
      <c r="C8016">
        <v>3.7</v>
      </c>
      <c r="D8016">
        <v>9.6999999999999993</v>
      </c>
      <c r="E8016">
        <v>840</v>
      </c>
      <c r="F8016">
        <v>-0.1</v>
      </c>
      <c r="G8016">
        <v>1000.3</v>
      </c>
      <c r="H8016">
        <v>59</v>
      </c>
      <c r="I8016" s="101" t="s">
        <v>41</v>
      </c>
      <c r="J8016" s="1">
        <f>DATEVALUE(RIGHT(jaar_zip[[#This Row],[YYYYMMDD]],2)&amp;"-"&amp;MID(jaar_zip[[#This Row],[YYYYMMDD]],5,2)&amp;"-"&amp;LEFT(jaar_zip[[#This Row],[YYYYMMDD]],4))</f>
        <v>45360</v>
      </c>
      <c r="K8016" s="101" t="str">
        <f>IF(AND(VALUE(MONTH(jaar_zip[[#This Row],[Datum]]))=1,VALUE(WEEKNUM(jaar_zip[[#This Row],[Datum]],21))&gt;51),RIGHT(YEAR(jaar_zip[[#This Row],[Datum]])-1,2),RIGHT(YEAR(jaar_zip[[#This Row],[Datum]]),2))&amp;"-"&amp; TEXT(WEEKNUM(jaar_zip[[#This Row],[Datum]],21),"00")</f>
        <v>24-10</v>
      </c>
      <c r="L8016" s="101">
        <f>MONTH(jaar_zip[[#This Row],[Datum]])</f>
        <v>3</v>
      </c>
      <c r="M8016" s="101">
        <f>IF(ISNUMBER(jaar_zip[[#This Row],[etmaaltemperatuur]]),IF(jaar_zip[[#This Row],[etmaaltemperatuur]]&lt;stookgrens,stookgrens-jaar_zip[[#This Row],[etmaaltemperatuur]],0),"")</f>
        <v>8.3000000000000007</v>
      </c>
      <c r="N8016" s="101">
        <f>IF(ISNUMBER(jaar_zip[[#This Row],[graaddagen]]),IF(OR(MONTH(jaar_zip[[#This Row],[Datum]])=1,MONTH(jaar_zip[[#This Row],[Datum]])=2,MONTH(jaar_zip[[#This Row],[Datum]])=11,MONTH(jaar_zip[[#This Row],[Datum]])=12),1.1,IF(OR(MONTH(jaar_zip[[#This Row],[Datum]])=3,MONTH(jaar_zip[[#This Row],[Datum]])=10),1,0.8))*jaar_zip[[#This Row],[graaddagen]],"")</f>
        <v>8.3000000000000007</v>
      </c>
      <c r="O8016" s="101">
        <f>IF(ISNUMBER(jaar_zip[[#This Row],[etmaaltemperatuur]]),IF(jaar_zip[[#This Row],[etmaaltemperatuur]]&gt;stookgrens,jaar_zip[[#This Row],[etmaaltemperatuur]]-stookgrens,0),"")</f>
        <v>0</v>
      </c>
    </row>
    <row r="8017" spans="1:15" x14ac:dyDescent="0.25">
      <c r="A8017">
        <v>370</v>
      </c>
      <c r="B8017">
        <v>20240310</v>
      </c>
      <c r="C8017">
        <v>3.3</v>
      </c>
      <c r="D8017">
        <v>9.9</v>
      </c>
      <c r="E8017">
        <v>639</v>
      </c>
      <c r="F8017">
        <v>0</v>
      </c>
      <c r="G8017">
        <v>996.1</v>
      </c>
      <c r="H8017">
        <v>66</v>
      </c>
      <c r="I8017" s="101" t="s">
        <v>41</v>
      </c>
      <c r="J8017" s="1">
        <f>DATEVALUE(RIGHT(jaar_zip[[#This Row],[YYYYMMDD]],2)&amp;"-"&amp;MID(jaar_zip[[#This Row],[YYYYMMDD]],5,2)&amp;"-"&amp;LEFT(jaar_zip[[#This Row],[YYYYMMDD]],4))</f>
        <v>45361</v>
      </c>
      <c r="K8017" s="101" t="str">
        <f>IF(AND(VALUE(MONTH(jaar_zip[[#This Row],[Datum]]))=1,VALUE(WEEKNUM(jaar_zip[[#This Row],[Datum]],21))&gt;51),RIGHT(YEAR(jaar_zip[[#This Row],[Datum]])-1,2),RIGHT(YEAR(jaar_zip[[#This Row],[Datum]]),2))&amp;"-"&amp; TEXT(WEEKNUM(jaar_zip[[#This Row],[Datum]],21),"00")</f>
        <v>24-10</v>
      </c>
      <c r="L8017" s="101">
        <f>MONTH(jaar_zip[[#This Row],[Datum]])</f>
        <v>3</v>
      </c>
      <c r="M8017" s="101">
        <f>IF(ISNUMBER(jaar_zip[[#This Row],[etmaaltemperatuur]]),IF(jaar_zip[[#This Row],[etmaaltemperatuur]]&lt;stookgrens,stookgrens-jaar_zip[[#This Row],[etmaaltemperatuur]],0),"")</f>
        <v>8.1</v>
      </c>
      <c r="N8017" s="101">
        <f>IF(ISNUMBER(jaar_zip[[#This Row],[graaddagen]]),IF(OR(MONTH(jaar_zip[[#This Row],[Datum]])=1,MONTH(jaar_zip[[#This Row],[Datum]])=2,MONTH(jaar_zip[[#This Row],[Datum]])=11,MONTH(jaar_zip[[#This Row],[Datum]])=12),1.1,IF(OR(MONTH(jaar_zip[[#This Row],[Datum]])=3,MONTH(jaar_zip[[#This Row],[Datum]])=10),1,0.8))*jaar_zip[[#This Row],[graaddagen]],"")</f>
        <v>8.1</v>
      </c>
      <c r="O8017" s="101">
        <f>IF(ISNUMBER(jaar_zip[[#This Row],[etmaaltemperatuur]]),IF(jaar_zip[[#This Row],[etmaaltemperatuur]]&gt;stookgrens,jaar_zip[[#This Row],[etmaaltemperatuur]]-stookgrens,0),"")</f>
        <v>0</v>
      </c>
    </row>
    <row r="8018" spans="1:15" x14ac:dyDescent="0.25">
      <c r="A8018">
        <v>370</v>
      </c>
      <c r="B8018">
        <v>20240311</v>
      </c>
      <c r="C8018">
        <v>2</v>
      </c>
      <c r="D8018">
        <v>7.6</v>
      </c>
      <c r="E8018">
        <v>168</v>
      </c>
      <c r="F8018">
        <v>21</v>
      </c>
      <c r="G8018">
        <v>1002.8</v>
      </c>
      <c r="H8018">
        <v>95</v>
      </c>
      <c r="I8018" s="101" t="s">
        <v>41</v>
      </c>
      <c r="J8018" s="1">
        <f>DATEVALUE(RIGHT(jaar_zip[[#This Row],[YYYYMMDD]],2)&amp;"-"&amp;MID(jaar_zip[[#This Row],[YYYYMMDD]],5,2)&amp;"-"&amp;LEFT(jaar_zip[[#This Row],[YYYYMMDD]],4))</f>
        <v>45362</v>
      </c>
      <c r="K8018" s="101" t="str">
        <f>IF(AND(VALUE(MONTH(jaar_zip[[#This Row],[Datum]]))=1,VALUE(WEEKNUM(jaar_zip[[#This Row],[Datum]],21))&gt;51),RIGHT(YEAR(jaar_zip[[#This Row],[Datum]])-1,2),RIGHT(YEAR(jaar_zip[[#This Row],[Datum]]),2))&amp;"-"&amp; TEXT(WEEKNUM(jaar_zip[[#This Row],[Datum]],21),"00")</f>
        <v>24-11</v>
      </c>
      <c r="L8018" s="101">
        <f>MONTH(jaar_zip[[#This Row],[Datum]])</f>
        <v>3</v>
      </c>
      <c r="M8018" s="101">
        <f>IF(ISNUMBER(jaar_zip[[#This Row],[etmaaltemperatuur]]),IF(jaar_zip[[#This Row],[etmaaltemperatuur]]&lt;stookgrens,stookgrens-jaar_zip[[#This Row],[etmaaltemperatuur]],0),"")</f>
        <v>10.4</v>
      </c>
      <c r="N8018" s="101">
        <f>IF(ISNUMBER(jaar_zip[[#This Row],[graaddagen]]),IF(OR(MONTH(jaar_zip[[#This Row],[Datum]])=1,MONTH(jaar_zip[[#This Row],[Datum]])=2,MONTH(jaar_zip[[#This Row],[Datum]])=11,MONTH(jaar_zip[[#This Row],[Datum]])=12),1.1,IF(OR(MONTH(jaar_zip[[#This Row],[Datum]])=3,MONTH(jaar_zip[[#This Row],[Datum]])=10),1,0.8))*jaar_zip[[#This Row],[graaddagen]],"")</f>
        <v>10.4</v>
      </c>
      <c r="O8018" s="101">
        <f>IF(ISNUMBER(jaar_zip[[#This Row],[etmaaltemperatuur]]),IF(jaar_zip[[#This Row],[etmaaltemperatuur]]&gt;stookgrens,jaar_zip[[#This Row],[etmaaltemperatuur]]-stookgrens,0),"")</f>
        <v>0</v>
      </c>
    </row>
    <row r="8019" spans="1:15" x14ac:dyDescent="0.25">
      <c r="A8019">
        <v>370</v>
      </c>
      <c r="B8019">
        <v>20240312</v>
      </c>
      <c r="C8019">
        <v>3.8</v>
      </c>
      <c r="D8019">
        <v>8.1999999999999993</v>
      </c>
      <c r="E8019">
        <v>540</v>
      </c>
      <c r="F8019">
        <v>4.5</v>
      </c>
      <c r="G8019">
        <v>1013.4</v>
      </c>
      <c r="H8019">
        <v>91</v>
      </c>
      <c r="I8019" s="101" t="s">
        <v>41</v>
      </c>
      <c r="J8019" s="1">
        <f>DATEVALUE(RIGHT(jaar_zip[[#This Row],[YYYYMMDD]],2)&amp;"-"&amp;MID(jaar_zip[[#This Row],[YYYYMMDD]],5,2)&amp;"-"&amp;LEFT(jaar_zip[[#This Row],[YYYYMMDD]],4))</f>
        <v>45363</v>
      </c>
      <c r="K8019" s="101" t="str">
        <f>IF(AND(VALUE(MONTH(jaar_zip[[#This Row],[Datum]]))=1,VALUE(WEEKNUM(jaar_zip[[#This Row],[Datum]],21))&gt;51),RIGHT(YEAR(jaar_zip[[#This Row],[Datum]])-1,2),RIGHT(YEAR(jaar_zip[[#This Row],[Datum]]),2))&amp;"-"&amp; TEXT(WEEKNUM(jaar_zip[[#This Row],[Datum]],21),"00")</f>
        <v>24-11</v>
      </c>
      <c r="L8019" s="101">
        <f>MONTH(jaar_zip[[#This Row],[Datum]])</f>
        <v>3</v>
      </c>
      <c r="M8019" s="101">
        <f>IF(ISNUMBER(jaar_zip[[#This Row],[etmaaltemperatuur]]),IF(jaar_zip[[#This Row],[etmaaltemperatuur]]&lt;stookgrens,stookgrens-jaar_zip[[#This Row],[etmaaltemperatuur]],0),"")</f>
        <v>9.8000000000000007</v>
      </c>
      <c r="N8019" s="101">
        <f>IF(ISNUMBER(jaar_zip[[#This Row],[graaddagen]]),IF(OR(MONTH(jaar_zip[[#This Row],[Datum]])=1,MONTH(jaar_zip[[#This Row],[Datum]])=2,MONTH(jaar_zip[[#This Row],[Datum]])=11,MONTH(jaar_zip[[#This Row],[Datum]])=12),1.1,IF(OR(MONTH(jaar_zip[[#This Row],[Datum]])=3,MONTH(jaar_zip[[#This Row],[Datum]])=10),1,0.8))*jaar_zip[[#This Row],[graaddagen]],"")</f>
        <v>9.8000000000000007</v>
      </c>
      <c r="O8019" s="101">
        <f>IF(ISNUMBER(jaar_zip[[#This Row],[etmaaltemperatuur]]),IF(jaar_zip[[#This Row],[etmaaltemperatuur]]&gt;stookgrens,jaar_zip[[#This Row],[etmaaltemperatuur]]-stookgrens,0),"")</f>
        <v>0</v>
      </c>
    </row>
    <row r="8020" spans="1:15" x14ac:dyDescent="0.25">
      <c r="A8020">
        <v>370</v>
      </c>
      <c r="B8020">
        <v>20240313</v>
      </c>
      <c r="C8020">
        <v>4.2</v>
      </c>
      <c r="D8020">
        <v>11.4</v>
      </c>
      <c r="E8020">
        <v>310</v>
      </c>
      <c r="F8020">
        <v>1.6</v>
      </c>
      <c r="G8020">
        <v>1014.9</v>
      </c>
      <c r="H8020">
        <v>88</v>
      </c>
      <c r="I8020" s="101" t="s">
        <v>41</v>
      </c>
      <c r="J8020" s="1">
        <f>DATEVALUE(RIGHT(jaar_zip[[#This Row],[YYYYMMDD]],2)&amp;"-"&amp;MID(jaar_zip[[#This Row],[YYYYMMDD]],5,2)&amp;"-"&amp;LEFT(jaar_zip[[#This Row],[YYYYMMDD]],4))</f>
        <v>45364</v>
      </c>
      <c r="K8020" s="101" t="str">
        <f>IF(AND(VALUE(MONTH(jaar_zip[[#This Row],[Datum]]))=1,VALUE(WEEKNUM(jaar_zip[[#This Row],[Datum]],21))&gt;51),RIGHT(YEAR(jaar_zip[[#This Row],[Datum]])-1,2),RIGHT(YEAR(jaar_zip[[#This Row],[Datum]]),2))&amp;"-"&amp; TEXT(WEEKNUM(jaar_zip[[#This Row],[Datum]],21),"00")</f>
        <v>24-11</v>
      </c>
      <c r="L8020" s="101">
        <f>MONTH(jaar_zip[[#This Row],[Datum]])</f>
        <v>3</v>
      </c>
      <c r="M8020" s="101">
        <f>IF(ISNUMBER(jaar_zip[[#This Row],[etmaaltemperatuur]]),IF(jaar_zip[[#This Row],[etmaaltemperatuur]]&lt;stookgrens,stookgrens-jaar_zip[[#This Row],[etmaaltemperatuur]],0),"")</f>
        <v>6.6</v>
      </c>
      <c r="N8020" s="101">
        <f>IF(ISNUMBER(jaar_zip[[#This Row],[graaddagen]]),IF(OR(MONTH(jaar_zip[[#This Row],[Datum]])=1,MONTH(jaar_zip[[#This Row],[Datum]])=2,MONTH(jaar_zip[[#This Row],[Datum]])=11,MONTH(jaar_zip[[#This Row],[Datum]])=12),1.1,IF(OR(MONTH(jaar_zip[[#This Row],[Datum]])=3,MONTH(jaar_zip[[#This Row],[Datum]])=10),1,0.8))*jaar_zip[[#This Row],[graaddagen]],"")</f>
        <v>6.6</v>
      </c>
      <c r="O8020" s="101">
        <f>IF(ISNUMBER(jaar_zip[[#This Row],[etmaaltemperatuur]]),IF(jaar_zip[[#This Row],[etmaaltemperatuur]]&gt;stookgrens,jaar_zip[[#This Row],[etmaaltemperatuur]]-stookgrens,0),"")</f>
        <v>0</v>
      </c>
    </row>
    <row r="8021" spans="1:15" x14ac:dyDescent="0.25">
      <c r="A8021">
        <v>370</v>
      </c>
      <c r="B8021">
        <v>20240314</v>
      </c>
      <c r="C8021">
        <v>3.5</v>
      </c>
      <c r="D8021">
        <v>13</v>
      </c>
      <c r="E8021">
        <v>1311</v>
      </c>
      <c r="F8021">
        <v>0</v>
      </c>
      <c r="G8021">
        <v>1011.2</v>
      </c>
      <c r="H8021">
        <v>72</v>
      </c>
      <c r="I8021" s="101" t="s">
        <v>41</v>
      </c>
      <c r="J8021" s="1">
        <f>DATEVALUE(RIGHT(jaar_zip[[#This Row],[YYYYMMDD]],2)&amp;"-"&amp;MID(jaar_zip[[#This Row],[YYYYMMDD]],5,2)&amp;"-"&amp;LEFT(jaar_zip[[#This Row],[YYYYMMDD]],4))</f>
        <v>45365</v>
      </c>
      <c r="K8021" s="101" t="str">
        <f>IF(AND(VALUE(MONTH(jaar_zip[[#This Row],[Datum]]))=1,VALUE(WEEKNUM(jaar_zip[[#This Row],[Datum]],21))&gt;51),RIGHT(YEAR(jaar_zip[[#This Row],[Datum]])-1,2),RIGHT(YEAR(jaar_zip[[#This Row],[Datum]]),2))&amp;"-"&amp; TEXT(WEEKNUM(jaar_zip[[#This Row],[Datum]],21),"00")</f>
        <v>24-11</v>
      </c>
      <c r="L8021" s="101">
        <f>MONTH(jaar_zip[[#This Row],[Datum]])</f>
        <v>3</v>
      </c>
      <c r="M8021" s="101">
        <f>IF(ISNUMBER(jaar_zip[[#This Row],[etmaaltemperatuur]]),IF(jaar_zip[[#This Row],[etmaaltemperatuur]]&lt;stookgrens,stookgrens-jaar_zip[[#This Row],[etmaaltemperatuur]],0),"")</f>
        <v>5</v>
      </c>
      <c r="N8021" s="101">
        <f>IF(ISNUMBER(jaar_zip[[#This Row],[graaddagen]]),IF(OR(MONTH(jaar_zip[[#This Row],[Datum]])=1,MONTH(jaar_zip[[#This Row],[Datum]])=2,MONTH(jaar_zip[[#This Row],[Datum]])=11,MONTH(jaar_zip[[#This Row],[Datum]])=12),1.1,IF(OR(MONTH(jaar_zip[[#This Row],[Datum]])=3,MONTH(jaar_zip[[#This Row],[Datum]])=10),1,0.8))*jaar_zip[[#This Row],[graaddagen]],"")</f>
        <v>5</v>
      </c>
      <c r="O8021" s="101">
        <f>IF(ISNUMBER(jaar_zip[[#This Row],[etmaaltemperatuur]]),IF(jaar_zip[[#This Row],[etmaaltemperatuur]]&gt;stookgrens,jaar_zip[[#This Row],[etmaaltemperatuur]]-stookgrens,0),"")</f>
        <v>0</v>
      </c>
    </row>
    <row r="8022" spans="1:15" x14ac:dyDescent="0.25">
      <c r="A8022">
        <v>370</v>
      </c>
      <c r="B8022">
        <v>20240315</v>
      </c>
      <c r="C8022">
        <v>5.0999999999999996</v>
      </c>
      <c r="D8022">
        <v>12.6</v>
      </c>
      <c r="E8022">
        <v>612</v>
      </c>
      <c r="F8022">
        <v>1.8</v>
      </c>
      <c r="G8022">
        <v>1008.4</v>
      </c>
      <c r="H8022">
        <v>83</v>
      </c>
      <c r="I8022" s="101" t="s">
        <v>41</v>
      </c>
      <c r="J8022" s="1">
        <f>DATEVALUE(RIGHT(jaar_zip[[#This Row],[YYYYMMDD]],2)&amp;"-"&amp;MID(jaar_zip[[#This Row],[YYYYMMDD]],5,2)&amp;"-"&amp;LEFT(jaar_zip[[#This Row],[YYYYMMDD]],4))</f>
        <v>45366</v>
      </c>
      <c r="K8022" s="101" t="str">
        <f>IF(AND(VALUE(MONTH(jaar_zip[[#This Row],[Datum]]))=1,VALUE(WEEKNUM(jaar_zip[[#This Row],[Datum]],21))&gt;51),RIGHT(YEAR(jaar_zip[[#This Row],[Datum]])-1,2),RIGHT(YEAR(jaar_zip[[#This Row],[Datum]]),2))&amp;"-"&amp; TEXT(WEEKNUM(jaar_zip[[#This Row],[Datum]],21),"00")</f>
        <v>24-11</v>
      </c>
      <c r="L8022" s="101">
        <f>MONTH(jaar_zip[[#This Row],[Datum]])</f>
        <v>3</v>
      </c>
      <c r="M8022" s="101">
        <f>IF(ISNUMBER(jaar_zip[[#This Row],[etmaaltemperatuur]]),IF(jaar_zip[[#This Row],[etmaaltemperatuur]]&lt;stookgrens,stookgrens-jaar_zip[[#This Row],[etmaaltemperatuur]],0),"")</f>
        <v>5.4</v>
      </c>
      <c r="N8022" s="101">
        <f>IF(ISNUMBER(jaar_zip[[#This Row],[graaddagen]]),IF(OR(MONTH(jaar_zip[[#This Row],[Datum]])=1,MONTH(jaar_zip[[#This Row],[Datum]])=2,MONTH(jaar_zip[[#This Row],[Datum]])=11,MONTH(jaar_zip[[#This Row],[Datum]])=12),1.1,IF(OR(MONTH(jaar_zip[[#This Row],[Datum]])=3,MONTH(jaar_zip[[#This Row],[Datum]])=10),1,0.8))*jaar_zip[[#This Row],[graaddagen]],"")</f>
        <v>5.4</v>
      </c>
      <c r="O8022" s="101">
        <f>IF(ISNUMBER(jaar_zip[[#This Row],[etmaaltemperatuur]]),IF(jaar_zip[[#This Row],[etmaaltemperatuur]]&gt;stookgrens,jaar_zip[[#This Row],[etmaaltemperatuur]]-stookgrens,0),"")</f>
        <v>0</v>
      </c>
    </row>
    <row r="8023" spans="1:15" x14ac:dyDescent="0.25">
      <c r="A8023">
        <v>370</v>
      </c>
      <c r="B8023">
        <v>20240316</v>
      </c>
      <c r="C8023">
        <v>3.1</v>
      </c>
      <c r="D8023">
        <v>7.9</v>
      </c>
      <c r="E8023">
        <v>665</v>
      </c>
      <c r="F8023">
        <v>1</v>
      </c>
      <c r="G8023">
        <v>1019.8</v>
      </c>
      <c r="H8023">
        <v>80</v>
      </c>
      <c r="I8023" s="101" t="s">
        <v>41</v>
      </c>
      <c r="J8023" s="1">
        <f>DATEVALUE(RIGHT(jaar_zip[[#This Row],[YYYYMMDD]],2)&amp;"-"&amp;MID(jaar_zip[[#This Row],[YYYYMMDD]],5,2)&amp;"-"&amp;LEFT(jaar_zip[[#This Row],[YYYYMMDD]],4))</f>
        <v>45367</v>
      </c>
      <c r="K8023" s="101" t="str">
        <f>IF(AND(VALUE(MONTH(jaar_zip[[#This Row],[Datum]]))=1,VALUE(WEEKNUM(jaar_zip[[#This Row],[Datum]],21))&gt;51),RIGHT(YEAR(jaar_zip[[#This Row],[Datum]])-1,2),RIGHT(YEAR(jaar_zip[[#This Row],[Datum]]),2))&amp;"-"&amp; TEXT(WEEKNUM(jaar_zip[[#This Row],[Datum]],21),"00")</f>
        <v>24-11</v>
      </c>
      <c r="L8023" s="101">
        <f>MONTH(jaar_zip[[#This Row],[Datum]])</f>
        <v>3</v>
      </c>
      <c r="M8023" s="101">
        <f>IF(ISNUMBER(jaar_zip[[#This Row],[etmaaltemperatuur]]),IF(jaar_zip[[#This Row],[etmaaltemperatuur]]&lt;stookgrens,stookgrens-jaar_zip[[#This Row],[etmaaltemperatuur]],0),"")</f>
        <v>10.1</v>
      </c>
      <c r="N8023" s="101">
        <f>IF(ISNUMBER(jaar_zip[[#This Row],[graaddagen]]),IF(OR(MONTH(jaar_zip[[#This Row],[Datum]])=1,MONTH(jaar_zip[[#This Row],[Datum]])=2,MONTH(jaar_zip[[#This Row],[Datum]])=11,MONTH(jaar_zip[[#This Row],[Datum]])=12),1.1,IF(OR(MONTH(jaar_zip[[#This Row],[Datum]])=3,MONTH(jaar_zip[[#This Row],[Datum]])=10),1,0.8))*jaar_zip[[#This Row],[graaddagen]],"")</f>
        <v>10.1</v>
      </c>
      <c r="O8023" s="101">
        <f>IF(ISNUMBER(jaar_zip[[#This Row],[etmaaltemperatuur]]),IF(jaar_zip[[#This Row],[etmaaltemperatuur]]&gt;stookgrens,jaar_zip[[#This Row],[etmaaltemperatuur]]-stookgrens,0),"")</f>
        <v>0</v>
      </c>
    </row>
    <row r="8024" spans="1:15" x14ac:dyDescent="0.25">
      <c r="A8024">
        <v>370</v>
      </c>
      <c r="B8024">
        <v>20240317</v>
      </c>
      <c r="C8024">
        <v>3.1</v>
      </c>
      <c r="D8024">
        <v>10.3</v>
      </c>
      <c r="E8024">
        <v>732</v>
      </c>
      <c r="F8024">
        <v>1</v>
      </c>
      <c r="G8024">
        <v>1019.4</v>
      </c>
      <c r="H8024">
        <v>79</v>
      </c>
      <c r="I8024" s="101" t="s">
        <v>41</v>
      </c>
      <c r="J8024" s="1">
        <f>DATEVALUE(RIGHT(jaar_zip[[#This Row],[YYYYMMDD]],2)&amp;"-"&amp;MID(jaar_zip[[#This Row],[YYYYMMDD]],5,2)&amp;"-"&amp;LEFT(jaar_zip[[#This Row],[YYYYMMDD]],4))</f>
        <v>45368</v>
      </c>
      <c r="K8024" s="101" t="str">
        <f>IF(AND(VALUE(MONTH(jaar_zip[[#This Row],[Datum]]))=1,VALUE(WEEKNUM(jaar_zip[[#This Row],[Datum]],21))&gt;51),RIGHT(YEAR(jaar_zip[[#This Row],[Datum]])-1,2),RIGHT(YEAR(jaar_zip[[#This Row],[Datum]]),2))&amp;"-"&amp; TEXT(WEEKNUM(jaar_zip[[#This Row],[Datum]],21),"00")</f>
        <v>24-11</v>
      </c>
      <c r="L8024" s="101">
        <f>MONTH(jaar_zip[[#This Row],[Datum]])</f>
        <v>3</v>
      </c>
      <c r="M8024" s="101">
        <f>IF(ISNUMBER(jaar_zip[[#This Row],[etmaaltemperatuur]]),IF(jaar_zip[[#This Row],[etmaaltemperatuur]]&lt;stookgrens,stookgrens-jaar_zip[[#This Row],[etmaaltemperatuur]],0),"")</f>
        <v>7.6999999999999993</v>
      </c>
      <c r="N8024" s="101">
        <f>IF(ISNUMBER(jaar_zip[[#This Row],[graaddagen]]),IF(OR(MONTH(jaar_zip[[#This Row],[Datum]])=1,MONTH(jaar_zip[[#This Row],[Datum]])=2,MONTH(jaar_zip[[#This Row],[Datum]])=11,MONTH(jaar_zip[[#This Row],[Datum]])=12),1.1,IF(OR(MONTH(jaar_zip[[#This Row],[Datum]])=3,MONTH(jaar_zip[[#This Row],[Datum]])=10),1,0.8))*jaar_zip[[#This Row],[graaddagen]],"")</f>
        <v>7.6999999999999993</v>
      </c>
      <c r="O8024" s="101">
        <f>IF(ISNUMBER(jaar_zip[[#This Row],[etmaaltemperatuur]]),IF(jaar_zip[[#This Row],[etmaaltemperatuur]]&gt;stookgrens,jaar_zip[[#This Row],[etmaaltemperatuur]]-stookgrens,0),"")</f>
        <v>0</v>
      </c>
    </row>
    <row r="8025" spans="1:15" x14ac:dyDescent="0.25">
      <c r="A8025">
        <v>370</v>
      </c>
      <c r="B8025">
        <v>20240318</v>
      </c>
      <c r="C8025">
        <v>2.2000000000000002</v>
      </c>
      <c r="D8025">
        <v>11.4</v>
      </c>
      <c r="E8025">
        <v>1054</v>
      </c>
      <c r="F8025">
        <v>0</v>
      </c>
      <c r="G8025">
        <v>1016.3</v>
      </c>
      <c r="H8025">
        <v>83</v>
      </c>
      <c r="I8025" s="101" t="s">
        <v>41</v>
      </c>
      <c r="J8025" s="1">
        <f>DATEVALUE(RIGHT(jaar_zip[[#This Row],[YYYYMMDD]],2)&amp;"-"&amp;MID(jaar_zip[[#This Row],[YYYYMMDD]],5,2)&amp;"-"&amp;LEFT(jaar_zip[[#This Row],[YYYYMMDD]],4))</f>
        <v>45369</v>
      </c>
      <c r="K8025" s="101" t="str">
        <f>IF(AND(VALUE(MONTH(jaar_zip[[#This Row],[Datum]]))=1,VALUE(WEEKNUM(jaar_zip[[#This Row],[Datum]],21))&gt;51),RIGHT(YEAR(jaar_zip[[#This Row],[Datum]])-1,2),RIGHT(YEAR(jaar_zip[[#This Row],[Datum]]),2))&amp;"-"&amp; TEXT(WEEKNUM(jaar_zip[[#This Row],[Datum]],21),"00")</f>
        <v>24-12</v>
      </c>
      <c r="L8025" s="101">
        <f>MONTH(jaar_zip[[#This Row],[Datum]])</f>
        <v>3</v>
      </c>
      <c r="M8025" s="101">
        <f>IF(ISNUMBER(jaar_zip[[#This Row],[etmaaltemperatuur]]),IF(jaar_zip[[#This Row],[etmaaltemperatuur]]&lt;stookgrens,stookgrens-jaar_zip[[#This Row],[etmaaltemperatuur]],0),"")</f>
        <v>6.6</v>
      </c>
      <c r="N8025" s="101">
        <f>IF(ISNUMBER(jaar_zip[[#This Row],[graaddagen]]),IF(OR(MONTH(jaar_zip[[#This Row],[Datum]])=1,MONTH(jaar_zip[[#This Row],[Datum]])=2,MONTH(jaar_zip[[#This Row],[Datum]])=11,MONTH(jaar_zip[[#This Row],[Datum]])=12),1.1,IF(OR(MONTH(jaar_zip[[#This Row],[Datum]])=3,MONTH(jaar_zip[[#This Row],[Datum]])=10),1,0.8))*jaar_zip[[#This Row],[graaddagen]],"")</f>
        <v>6.6</v>
      </c>
      <c r="O8025" s="101">
        <f>IF(ISNUMBER(jaar_zip[[#This Row],[etmaaltemperatuur]]),IF(jaar_zip[[#This Row],[etmaaltemperatuur]]&gt;stookgrens,jaar_zip[[#This Row],[etmaaltemperatuur]]-stookgrens,0),"")</f>
        <v>0</v>
      </c>
    </row>
    <row r="8026" spans="1:15" x14ac:dyDescent="0.25">
      <c r="A8026">
        <v>370</v>
      </c>
      <c r="B8026">
        <v>20240319</v>
      </c>
      <c r="C8026">
        <v>2.2000000000000002</v>
      </c>
      <c r="D8026">
        <v>11.8</v>
      </c>
      <c r="E8026">
        <v>1039</v>
      </c>
      <c r="F8026">
        <v>0</v>
      </c>
      <c r="G8026">
        <v>1018.2</v>
      </c>
      <c r="H8026">
        <v>79</v>
      </c>
      <c r="I8026" s="101" t="s">
        <v>41</v>
      </c>
      <c r="J8026" s="1">
        <f>DATEVALUE(RIGHT(jaar_zip[[#This Row],[YYYYMMDD]],2)&amp;"-"&amp;MID(jaar_zip[[#This Row],[YYYYMMDD]],5,2)&amp;"-"&amp;LEFT(jaar_zip[[#This Row],[YYYYMMDD]],4))</f>
        <v>45370</v>
      </c>
      <c r="K8026" s="101" t="str">
        <f>IF(AND(VALUE(MONTH(jaar_zip[[#This Row],[Datum]]))=1,VALUE(WEEKNUM(jaar_zip[[#This Row],[Datum]],21))&gt;51),RIGHT(YEAR(jaar_zip[[#This Row],[Datum]])-1,2),RIGHT(YEAR(jaar_zip[[#This Row],[Datum]]),2))&amp;"-"&amp; TEXT(WEEKNUM(jaar_zip[[#This Row],[Datum]],21),"00")</f>
        <v>24-12</v>
      </c>
      <c r="L8026" s="101">
        <f>MONTH(jaar_zip[[#This Row],[Datum]])</f>
        <v>3</v>
      </c>
      <c r="M8026" s="101">
        <f>IF(ISNUMBER(jaar_zip[[#This Row],[etmaaltemperatuur]]),IF(jaar_zip[[#This Row],[etmaaltemperatuur]]&lt;stookgrens,stookgrens-jaar_zip[[#This Row],[etmaaltemperatuur]],0),"")</f>
        <v>6.1999999999999993</v>
      </c>
      <c r="N8026" s="101">
        <f>IF(ISNUMBER(jaar_zip[[#This Row],[graaddagen]]),IF(OR(MONTH(jaar_zip[[#This Row],[Datum]])=1,MONTH(jaar_zip[[#This Row],[Datum]])=2,MONTH(jaar_zip[[#This Row],[Datum]])=11,MONTH(jaar_zip[[#This Row],[Datum]])=12),1.1,IF(OR(MONTH(jaar_zip[[#This Row],[Datum]])=3,MONTH(jaar_zip[[#This Row],[Datum]])=10),1,0.8))*jaar_zip[[#This Row],[graaddagen]],"")</f>
        <v>6.1999999999999993</v>
      </c>
      <c r="O8026" s="101">
        <f>IF(ISNUMBER(jaar_zip[[#This Row],[etmaaltemperatuur]]),IF(jaar_zip[[#This Row],[etmaaltemperatuur]]&gt;stookgrens,jaar_zip[[#This Row],[etmaaltemperatuur]]-stookgrens,0),"")</f>
        <v>0</v>
      </c>
    </row>
    <row r="8027" spans="1:15" x14ac:dyDescent="0.25">
      <c r="A8027">
        <v>370</v>
      </c>
      <c r="B8027">
        <v>20240320</v>
      </c>
      <c r="C8027">
        <v>1.1000000000000001</v>
      </c>
      <c r="D8027">
        <v>11.8</v>
      </c>
      <c r="E8027">
        <v>1218</v>
      </c>
      <c r="F8027">
        <v>0</v>
      </c>
      <c r="G8027">
        <v>1019</v>
      </c>
      <c r="H8027">
        <v>81</v>
      </c>
      <c r="I8027" s="101" t="s">
        <v>41</v>
      </c>
      <c r="J8027" s="1">
        <f>DATEVALUE(RIGHT(jaar_zip[[#This Row],[YYYYMMDD]],2)&amp;"-"&amp;MID(jaar_zip[[#This Row],[YYYYMMDD]],5,2)&amp;"-"&amp;LEFT(jaar_zip[[#This Row],[YYYYMMDD]],4))</f>
        <v>45371</v>
      </c>
      <c r="K8027" s="101" t="str">
        <f>IF(AND(VALUE(MONTH(jaar_zip[[#This Row],[Datum]]))=1,VALUE(WEEKNUM(jaar_zip[[#This Row],[Datum]],21))&gt;51),RIGHT(YEAR(jaar_zip[[#This Row],[Datum]])-1,2),RIGHT(YEAR(jaar_zip[[#This Row],[Datum]]),2))&amp;"-"&amp; TEXT(WEEKNUM(jaar_zip[[#This Row],[Datum]],21),"00")</f>
        <v>24-12</v>
      </c>
      <c r="L8027" s="101">
        <f>MONTH(jaar_zip[[#This Row],[Datum]])</f>
        <v>3</v>
      </c>
      <c r="M8027" s="101">
        <f>IF(ISNUMBER(jaar_zip[[#This Row],[etmaaltemperatuur]]),IF(jaar_zip[[#This Row],[etmaaltemperatuur]]&lt;stookgrens,stookgrens-jaar_zip[[#This Row],[etmaaltemperatuur]],0),"")</f>
        <v>6.1999999999999993</v>
      </c>
      <c r="N8027" s="101">
        <f>IF(ISNUMBER(jaar_zip[[#This Row],[graaddagen]]),IF(OR(MONTH(jaar_zip[[#This Row],[Datum]])=1,MONTH(jaar_zip[[#This Row],[Datum]])=2,MONTH(jaar_zip[[#This Row],[Datum]])=11,MONTH(jaar_zip[[#This Row],[Datum]])=12),1.1,IF(OR(MONTH(jaar_zip[[#This Row],[Datum]])=3,MONTH(jaar_zip[[#This Row],[Datum]])=10),1,0.8))*jaar_zip[[#This Row],[graaddagen]],"")</f>
        <v>6.1999999999999993</v>
      </c>
      <c r="O8027" s="101">
        <f>IF(ISNUMBER(jaar_zip[[#This Row],[etmaaltemperatuur]]),IF(jaar_zip[[#This Row],[etmaaltemperatuur]]&gt;stookgrens,jaar_zip[[#This Row],[etmaaltemperatuur]]-stookgrens,0),"")</f>
        <v>0</v>
      </c>
    </row>
    <row r="8028" spans="1:15" x14ac:dyDescent="0.25">
      <c r="A8028">
        <v>370</v>
      </c>
      <c r="B8028">
        <v>20240321</v>
      </c>
      <c r="C8028">
        <v>3</v>
      </c>
      <c r="D8028">
        <v>10.199999999999999</v>
      </c>
      <c r="E8028">
        <v>820</v>
      </c>
      <c r="F8028">
        <v>0</v>
      </c>
      <c r="G8028">
        <v>1023.9</v>
      </c>
      <c r="H8028">
        <v>83</v>
      </c>
      <c r="I8028" s="101" t="s">
        <v>41</v>
      </c>
      <c r="J8028" s="1">
        <f>DATEVALUE(RIGHT(jaar_zip[[#This Row],[YYYYMMDD]],2)&amp;"-"&amp;MID(jaar_zip[[#This Row],[YYYYMMDD]],5,2)&amp;"-"&amp;LEFT(jaar_zip[[#This Row],[YYYYMMDD]],4))</f>
        <v>45372</v>
      </c>
      <c r="K8028" s="101" t="str">
        <f>IF(AND(VALUE(MONTH(jaar_zip[[#This Row],[Datum]]))=1,VALUE(WEEKNUM(jaar_zip[[#This Row],[Datum]],21))&gt;51),RIGHT(YEAR(jaar_zip[[#This Row],[Datum]])-1,2),RIGHT(YEAR(jaar_zip[[#This Row],[Datum]]),2))&amp;"-"&amp; TEXT(WEEKNUM(jaar_zip[[#This Row],[Datum]],21),"00")</f>
        <v>24-12</v>
      </c>
      <c r="L8028" s="101">
        <f>MONTH(jaar_zip[[#This Row],[Datum]])</f>
        <v>3</v>
      </c>
      <c r="M8028" s="101">
        <f>IF(ISNUMBER(jaar_zip[[#This Row],[etmaaltemperatuur]]),IF(jaar_zip[[#This Row],[etmaaltemperatuur]]&lt;stookgrens,stookgrens-jaar_zip[[#This Row],[etmaaltemperatuur]],0),"")</f>
        <v>7.8000000000000007</v>
      </c>
      <c r="N8028" s="101">
        <f>IF(ISNUMBER(jaar_zip[[#This Row],[graaddagen]]),IF(OR(MONTH(jaar_zip[[#This Row],[Datum]])=1,MONTH(jaar_zip[[#This Row],[Datum]])=2,MONTH(jaar_zip[[#This Row],[Datum]])=11,MONTH(jaar_zip[[#This Row],[Datum]])=12),1.1,IF(OR(MONTH(jaar_zip[[#This Row],[Datum]])=3,MONTH(jaar_zip[[#This Row],[Datum]])=10),1,0.8))*jaar_zip[[#This Row],[graaddagen]],"")</f>
        <v>7.8000000000000007</v>
      </c>
      <c r="O8028" s="101">
        <f>IF(ISNUMBER(jaar_zip[[#This Row],[etmaaltemperatuur]]),IF(jaar_zip[[#This Row],[etmaaltemperatuur]]&gt;stookgrens,jaar_zip[[#This Row],[etmaaltemperatuur]]-stookgrens,0),"")</f>
        <v>0</v>
      </c>
    </row>
    <row r="8029" spans="1:15" x14ac:dyDescent="0.25">
      <c r="A8029">
        <v>370</v>
      </c>
      <c r="B8029">
        <v>20240322</v>
      </c>
      <c r="C8029">
        <v>4</v>
      </c>
      <c r="D8029">
        <v>9.9</v>
      </c>
      <c r="E8029">
        <v>359</v>
      </c>
      <c r="F8029">
        <v>10.4</v>
      </c>
      <c r="G8029">
        <v>1016.3</v>
      </c>
      <c r="H8029">
        <v>88</v>
      </c>
      <c r="I8029" s="101" t="s">
        <v>41</v>
      </c>
      <c r="J8029" s="1">
        <f>DATEVALUE(RIGHT(jaar_zip[[#This Row],[YYYYMMDD]],2)&amp;"-"&amp;MID(jaar_zip[[#This Row],[YYYYMMDD]],5,2)&amp;"-"&amp;LEFT(jaar_zip[[#This Row],[YYYYMMDD]],4))</f>
        <v>45373</v>
      </c>
      <c r="K8029" s="101" t="str">
        <f>IF(AND(VALUE(MONTH(jaar_zip[[#This Row],[Datum]]))=1,VALUE(WEEKNUM(jaar_zip[[#This Row],[Datum]],21))&gt;51),RIGHT(YEAR(jaar_zip[[#This Row],[Datum]])-1,2),RIGHT(YEAR(jaar_zip[[#This Row],[Datum]]),2))&amp;"-"&amp; TEXT(WEEKNUM(jaar_zip[[#This Row],[Datum]],21),"00")</f>
        <v>24-12</v>
      </c>
      <c r="L8029" s="101">
        <f>MONTH(jaar_zip[[#This Row],[Datum]])</f>
        <v>3</v>
      </c>
      <c r="M8029" s="101">
        <f>IF(ISNUMBER(jaar_zip[[#This Row],[etmaaltemperatuur]]),IF(jaar_zip[[#This Row],[etmaaltemperatuur]]&lt;stookgrens,stookgrens-jaar_zip[[#This Row],[etmaaltemperatuur]],0),"")</f>
        <v>8.1</v>
      </c>
      <c r="N8029" s="101">
        <f>IF(ISNUMBER(jaar_zip[[#This Row],[graaddagen]]),IF(OR(MONTH(jaar_zip[[#This Row],[Datum]])=1,MONTH(jaar_zip[[#This Row],[Datum]])=2,MONTH(jaar_zip[[#This Row],[Datum]])=11,MONTH(jaar_zip[[#This Row],[Datum]])=12),1.1,IF(OR(MONTH(jaar_zip[[#This Row],[Datum]])=3,MONTH(jaar_zip[[#This Row],[Datum]])=10),1,0.8))*jaar_zip[[#This Row],[graaddagen]],"")</f>
        <v>8.1</v>
      </c>
      <c r="O8029" s="101">
        <f>IF(ISNUMBER(jaar_zip[[#This Row],[etmaaltemperatuur]]),IF(jaar_zip[[#This Row],[etmaaltemperatuur]]&gt;stookgrens,jaar_zip[[#This Row],[etmaaltemperatuur]]-stookgrens,0),"")</f>
        <v>0</v>
      </c>
    </row>
    <row r="8030" spans="1:15" x14ac:dyDescent="0.25">
      <c r="A8030">
        <v>370</v>
      </c>
      <c r="B8030">
        <v>20240323</v>
      </c>
      <c r="C8030">
        <v>4.7</v>
      </c>
      <c r="D8030">
        <v>5.6</v>
      </c>
      <c r="E8030">
        <v>1065</v>
      </c>
      <c r="F8030">
        <v>2.4</v>
      </c>
      <c r="G8030">
        <v>1009.3</v>
      </c>
      <c r="H8030">
        <v>83</v>
      </c>
      <c r="I8030" s="101" t="s">
        <v>41</v>
      </c>
      <c r="J8030" s="1">
        <f>DATEVALUE(RIGHT(jaar_zip[[#This Row],[YYYYMMDD]],2)&amp;"-"&amp;MID(jaar_zip[[#This Row],[YYYYMMDD]],5,2)&amp;"-"&amp;LEFT(jaar_zip[[#This Row],[YYYYMMDD]],4))</f>
        <v>45374</v>
      </c>
      <c r="K8030" s="101" t="str">
        <f>IF(AND(VALUE(MONTH(jaar_zip[[#This Row],[Datum]]))=1,VALUE(WEEKNUM(jaar_zip[[#This Row],[Datum]],21))&gt;51),RIGHT(YEAR(jaar_zip[[#This Row],[Datum]])-1,2),RIGHT(YEAR(jaar_zip[[#This Row],[Datum]]),2))&amp;"-"&amp; TEXT(WEEKNUM(jaar_zip[[#This Row],[Datum]],21),"00")</f>
        <v>24-12</v>
      </c>
      <c r="L8030" s="101">
        <f>MONTH(jaar_zip[[#This Row],[Datum]])</f>
        <v>3</v>
      </c>
      <c r="M8030" s="101">
        <f>IF(ISNUMBER(jaar_zip[[#This Row],[etmaaltemperatuur]]),IF(jaar_zip[[#This Row],[etmaaltemperatuur]]&lt;stookgrens,stookgrens-jaar_zip[[#This Row],[etmaaltemperatuur]],0),"")</f>
        <v>12.4</v>
      </c>
      <c r="N8030" s="101">
        <f>IF(ISNUMBER(jaar_zip[[#This Row],[graaddagen]]),IF(OR(MONTH(jaar_zip[[#This Row],[Datum]])=1,MONTH(jaar_zip[[#This Row],[Datum]])=2,MONTH(jaar_zip[[#This Row],[Datum]])=11,MONTH(jaar_zip[[#This Row],[Datum]])=12),1.1,IF(OR(MONTH(jaar_zip[[#This Row],[Datum]])=3,MONTH(jaar_zip[[#This Row],[Datum]])=10),1,0.8))*jaar_zip[[#This Row],[graaddagen]],"")</f>
        <v>12.4</v>
      </c>
      <c r="O8030" s="101">
        <f>IF(ISNUMBER(jaar_zip[[#This Row],[etmaaltemperatuur]]),IF(jaar_zip[[#This Row],[etmaaltemperatuur]]&gt;stookgrens,jaar_zip[[#This Row],[etmaaltemperatuur]]-stookgrens,0),"")</f>
        <v>0</v>
      </c>
    </row>
    <row r="8031" spans="1:15" x14ac:dyDescent="0.25">
      <c r="A8031">
        <v>370</v>
      </c>
      <c r="B8031">
        <v>20240324</v>
      </c>
      <c r="C8031">
        <v>6.4</v>
      </c>
      <c r="D8031">
        <v>6.5</v>
      </c>
      <c r="E8031">
        <v>874</v>
      </c>
      <c r="F8031">
        <v>2.9</v>
      </c>
      <c r="G8031">
        <v>1006</v>
      </c>
      <c r="H8031">
        <v>81</v>
      </c>
      <c r="I8031" s="101" t="s">
        <v>41</v>
      </c>
      <c r="J8031" s="1">
        <f>DATEVALUE(RIGHT(jaar_zip[[#This Row],[YYYYMMDD]],2)&amp;"-"&amp;MID(jaar_zip[[#This Row],[YYYYMMDD]],5,2)&amp;"-"&amp;LEFT(jaar_zip[[#This Row],[YYYYMMDD]],4))</f>
        <v>45375</v>
      </c>
      <c r="K8031" s="101" t="str">
        <f>IF(AND(VALUE(MONTH(jaar_zip[[#This Row],[Datum]]))=1,VALUE(WEEKNUM(jaar_zip[[#This Row],[Datum]],21))&gt;51),RIGHT(YEAR(jaar_zip[[#This Row],[Datum]])-1,2),RIGHT(YEAR(jaar_zip[[#This Row],[Datum]]),2))&amp;"-"&amp; TEXT(WEEKNUM(jaar_zip[[#This Row],[Datum]],21),"00")</f>
        <v>24-12</v>
      </c>
      <c r="L8031" s="101">
        <f>MONTH(jaar_zip[[#This Row],[Datum]])</f>
        <v>3</v>
      </c>
      <c r="M8031" s="101">
        <f>IF(ISNUMBER(jaar_zip[[#This Row],[etmaaltemperatuur]]),IF(jaar_zip[[#This Row],[etmaaltemperatuur]]&lt;stookgrens,stookgrens-jaar_zip[[#This Row],[etmaaltemperatuur]],0),"")</f>
        <v>11.5</v>
      </c>
      <c r="N8031" s="101">
        <f>IF(ISNUMBER(jaar_zip[[#This Row],[graaddagen]]),IF(OR(MONTH(jaar_zip[[#This Row],[Datum]])=1,MONTH(jaar_zip[[#This Row],[Datum]])=2,MONTH(jaar_zip[[#This Row],[Datum]])=11,MONTH(jaar_zip[[#This Row],[Datum]])=12),1.1,IF(OR(MONTH(jaar_zip[[#This Row],[Datum]])=3,MONTH(jaar_zip[[#This Row],[Datum]])=10),1,0.8))*jaar_zip[[#This Row],[graaddagen]],"")</f>
        <v>11.5</v>
      </c>
      <c r="O8031" s="101">
        <f>IF(ISNUMBER(jaar_zip[[#This Row],[etmaaltemperatuur]]),IF(jaar_zip[[#This Row],[etmaaltemperatuur]]&gt;stookgrens,jaar_zip[[#This Row],[etmaaltemperatuur]]-stookgrens,0),"")</f>
        <v>0</v>
      </c>
    </row>
    <row r="8032" spans="1:15" x14ac:dyDescent="0.25">
      <c r="A8032">
        <v>370</v>
      </c>
      <c r="B8032">
        <v>20240325</v>
      </c>
      <c r="C8032">
        <v>2.8</v>
      </c>
      <c r="D8032">
        <v>7.4</v>
      </c>
      <c r="E8032">
        <v>1632</v>
      </c>
      <c r="F8032">
        <v>0</v>
      </c>
      <c r="G8032">
        <v>1004.2</v>
      </c>
      <c r="H8032">
        <v>67</v>
      </c>
      <c r="I8032" s="101" t="s">
        <v>41</v>
      </c>
      <c r="J8032" s="1">
        <f>DATEVALUE(RIGHT(jaar_zip[[#This Row],[YYYYMMDD]],2)&amp;"-"&amp;MID(jaar_zip[[#This Row],[YYYYMMDD]],5,2)&amp;"-"&amp;LEFT(jaar_zip[[#This Row],[YYYYMMDD]],4))</f>
        <v>45376</v>
      </c>
      <c r="K8032" s="101" t="str">
        <f>IF(AND(VALUE(MONTH(jaar_zip[[#This Row],[Datum]]))=1,VALUE(WEEKNUM(jaar_zip[[#This Row],[Datum]],21))&gt;51),RIGHT(YEAR(jaar_zip[[#This Row],[Datum]])-1,2),RIGHT(YEAR(jaar_zip[[#This Row],[Datum]]),2))&amp;"-"&amp; TEXT(WEEKNUM(jaar_zip[[#This Row],[Datum]],21),"00")</f>
        <v>24-13</v>
      </c>
      <c r="L8032" s="101">
        <f>MONTH(jaar_zip[[#This Row],[Datum]])</f>
        <v>3</v>
      </c>
      <c r="M8032" s="101">
        <f>IF(ISNUMBER(jaar_zip[[#This Row],[etmaaltemperatuur]]),IF(jaar_zip[[#This Row],[etmaaltemperatuur]]&lt;stookgrens,stookgrens-jaar_zip[[#This Row],[etmaaltemperatuur]],0),"")</f>
        <v>10.6</v>
      </c>
      <c r="N8032" s="101">
        <f>IF(ISNUMBER(jaar_zip[[#This Row],[graaddagen]]),IF(OR(MONTH(jaar_zip[[#This Row],[Datum]])=1,MONTH(jaar_zip[[#This Row],[Datum]])=2,MONTH(jaar_zip[[#This Row],[Datum]])=11,MONTH(jaar_zip[[#This Row],[Datum]])=12),1.1,IF(OR(MONTH(jaar_zip[[#This Row],[Datum]])=3,MONTH(jaar_zip[[#This Row],[Datum]])=10),1,0.8))*jaar_zip[[#This Row],[graaddagen]],"")</f>
        <v>10.6</v>
      </c>
      <c r="O8032" s="101">
        <f>IF(ISNUMBER(jaar_zip[[#This Row],[etmaaltemperatuur]]),IF(jaar_zip[[#This Row],[etmaaltemperatuur]]&gt;stookgrens,jaar_zip[[#This Row],[etmaaltemperatuur]]-stookgrens,0),"")</f>
        <v>0</v>
      </c>
    </row>
    <row r="8033" spans="1:15" x14ac:dyDescent="0.25">
      <c r="A8033">
        <v>370</v>
      </c>
      <c r="B8033">
        <v>20240326</v>
      </c>
      <c r="C8033">
        <v>3.3</v>
      </c>
      <c r="D8033">
        <v>10.199999999999999</v>
      </c>
      <c r="E8033">
        <v>847</v>
      </c>
      <c r="F8033">
        <v>-0.1</v>
      </c>
      <c r="G8033">
        <v>990.6</v>
      </c>
      <c r="H8033">
        <v>63</v>
      </c>
      <c r="I8033" s="101" t="s">
        <v>41</v>
      </c>
      <c r="J8033" s="1">
        <f>DATEVALUE(RIGHT(jaar_zip[[#This Row],[YYYYMMDD]],2)&amp;"-"&amp;MID(jaar_zip[[#This Row],[YYYYMMDD]],5,2)&amp;"-"&amp;LEFT(jaar_zip[[#This Row],[YYYYMMDD]],4))</f>
        <v>45377</v>
      </c>
      <c r="K8033" s="101" t="str">
        <f>IF(AND(VALUE(MONTH(jaar_zip[[#This Row],[Datum]]))=1,VALUE(WEEKNUM(jaar_zip[[#This Row],[Datum]],21))&gt;51),RIGHT(YEAR(jaar_zip[[#This Row],[Datum]])-1,2),RIGHT(YEAR(jaar_zip[[#This Row],[Datum]]),2))&amp;"-"&amp; TEXT(WEEKNUM(jaar_zip[[#This Row],[Datum]],21),"00")</f>
        <v>24-13</v>
      </c>
      <c r="L8033" s="101">
        <f>MONTH(jaar_zip[[#This Row],[Datum]])</f>
        <v>3</v>
      </c>
      <c r="M8033" s="101">
        <f>IF(ISNUMBER(jaar_zip[[#This Row],[etmaaltemperatuur]]),IF(jaar_zip[[#This Row],[etmaaltemperatuur]]&lt;stookgrens,stookgrens-jaar_zip[[#This Row],[etmaaltemperatuur]],0),"")</f>
        <v>7.8000000000000007</v>
      </c>
      <c r="N8033" s="101">
        <f>IF(ISNUMBER(jaar_zip[[#This Row],[graaddagen]]),IF(OR(MONTH(jaar_zip[[#This Row],[Datum]])=1,MONTH(jaar_zip[[#This Row],[Datum]])=2,MONTH(jaar_zip[[#This Row],[Datum]])=11,MONTH(jaar_zip[[#This Row],[Datum]])=12),1.1,IF(OR(MONTH(jaar_zip[[#This Row],[Datum]])=3,MONTH(jaar_zip[[#This Row],[Datum]])=10),1,0.8))*jaar_zip[[#This Row],[graaddagen]],"")</f>
        <v>7.8000000000000007</v>
      </c>
      <c r="O8033" s="101">
        <f>IF(ISNUMBER(jaar_zip[[#This Row],[etmaaltemperatuur]]),IF(jaar_zip[[#This Row],[etmaaltemperatuur]]&gt;stookgrens,jaar_zip[[#This Row],[etmaaltemperatuur]]-stookgrens,0),"")</f>
        <v>0</v>
      </c>
    </row>
    <row r="8034" spans="1:15" x14ac:dyDescent="0.25">
      <c r="A8034">
        <v>370</v>
      </c>
      <c r="B8034">
        <v>20240327</v>
      </c>
      <c r="C8034">
        <v>3.8</v>
      </c>
      <c r="D8034">
        <v>9.6999999999999993</v>
      </c>
      <c r="E8034">
        <v>811</v>
      </c>
      <c r="F8034">
        <v>0.6</v>
      </c>
      <c r="G8034">
        <v>986.7</v>
      </c>
      <c r="H8034">
        <v>72</v>
      </c>
      <c r="I8034" s="101" t="s">
        <v>41</v>
      </c>
      <c r="J8034" s="1">
        <f>DATEVALUE(RIGHT(jaar_zip[[#This Row],[YYYYMMDD]],2)&amp;"-"&amp;MID(jaar_zip[[#This Row],[YYYYMMDD]],5,2)&amp;"-"&amp;LEFT(jaar_zip[[#This Row],[YYYYMMDD]],4))</f>
        <v>45378</v>
      </c>
      <c r="K8034" s="101" t="str">
        <f>IF(AND(VALUE(MONTH(jaar_zip[[#This Row],[Datum]]))=1,VALUE(WEEKNUM(jaar_zip[[#This Row],[Datum]],21))&gt;51),RIGHT(YEAR(jaar_zip[[#This Row],[Datum]])-1,2),RIGHT(YEAR(jaar_zip[[#This Row],[Datum]]),2))&amp;"-"&amp; TEXT(WEEKNUM(jaar_zip[[#This Row],[Datum]],21),"00")</f>
        <v>24-13</v>
      </c>
      <c r="L8034" s="101">
        <f>MONTH(jaar_zip[[#This Row],[Datum]])</f>
        <v>3</v>
      </c>
      <c r="M8034" s="101">
        <f>IF(ISNUMBER(jaar_zip[[#This Row],[etmaaltemperatuur]]),IF(jaar_zip[[#This Row],[etmaaltemperatuur]]&lt;stookgrens,stookgrens-jaar_zip[[#This Row],[etmaaltemperatuur]],0),"")</f>
        <v>8.3000000000000007</v>
      </c>
      <c r="N8034" s="101">
        <f>IF(ISNUMBER(jaar_zip[[#This Row],[graaddagen]]),IF(OR(MONTH(jaar_zip[[#This Row],[Datum]])=1,MONTH(jaar_zip[[#This Row],[Datum]])=2,MONTH(jaar_zip[[#This Row],[Datum]])=11,MONTH(jaar_zip[[#This Row],[Datum]])=12),1.1,IF(OR(MONTH(jaar_zip[[#This Row],[Datum]])=3,MONTH(jaar_zip[[#This Row],[Datum]])=10),1,0.8))*jaar_zip[[#This Row],[graaddagen]],"")</f>
        <v>8.3000000000000007</v>
      </c>
      <c r="O8034" s="101">
        <f>IF(ISNUMBER(jaar_zip[[#This Row],[etmaaltemperatuur]]),IF(jaar_zip[[#This Row],[etmaaltemperatuur]]&gt;stookgrens,jaar_zip[[#This Row],[etmaaltemperatuur]]-stookgrens,0),"")</f>
        <v>0</v>
      </c>
    </row>
    <row r="8035" spans="1:15" x14ac:dyDescent="0.25">
      <c r="A8035">
        <v>370</v>
      </c>
      <c r="B8035">
        <v>20240328</v>
      </c>
      <c r="C8035">
        <v>5.6</v>
      </c>
      <c r="D8035">
        <v>9.3000000000000007</v>
      </c>
      <c r="E8035">
        <v>1047</v>
      </c>
      <c r="F8035">
        <v>3</v>
      </c>
      <c r="G8035">
        <v>987</v>
      </c>
      <c r="H8035">
        <v>66</v>
      </c>
      <c r="I8035" s="101" t="s">
        <v>41</v>
      </c>
      <c r="J8035" s="1">
        <f>DATEVALUE(RIGHT(jaar_zip[[#This Row],[YYYYMMDD]],2)&amp;"-"&amp;MID(jaar_zip[[#This Row],[YYYYMMDD]],5,2)&amp;"-"&amp;LEFT(jaar_zip[[#This Row],[YYYYMMDD]],4))</f>
        <v>45379</v>
      </c>
      <c r="K8035" s="101" t="str">
        <f>IF(AND(VALUE(MONTH(jaar_zip[[#This Row],[Datum]]))=1,VALUE(WEEKNUM(jaar_zip[[#This Row],[Datum]],21))&gt;51),RIGHT(YEAR(jaar_zip[[#This Row],[Datum]])-1,2),RIGHT(YEAR(jaar_zip[[#This Row],[Datum]]),2))&amp;"-"&amp; TEXT(WEEKNUM(jaar_zip[[#This Row],[Datum]],21),"00")</f>
        <v>24-13</v>
      </c>
      <c r="L8035" s="101">
        <f>MONTH(jaar_zip[[#This Row],[Datum]])</f>
        <v>3</v>
      </c>
      <c r="M8035" s="101">
        <f>IF(ISNUMBER(jaar_zip[[#This Row],[etmaaltemperatuur]]),IF(jaar_zip[[#This Row],[etmaaltemperatuur]]&lt;stookgrens,stookgrens-jaar_zip[[#This Row],[etmaaltemperatuur]],0),"")</f>
        <v>8.6999999999999993</v>
      </c>
      <c r="N8035" s="101">
        <f>IF(ISNUMBER(jaar_zip[[#This Row],[graaddagen]]),IF(OR(MONTH(jaar_zip[[#This Row],[Datum]])=1,MONTH(jaar_zip[[#This Row],[Datum]])=2,MONTH(jaar_zip[[#This Row],[Datum]])=11,MONTH(jaar_zip[[#This Row],[Datum]])=12),1.1,IF(OR(MONTH(jaar_zip[[#This Row],[Datum]])=3,MONTH(jaar_zip[[#This Row],[Datum]])=10),1,0.8))*jaar_zip[[#This Row],[graaddagen]],"")</f>
        <v>8.6999999999999993</v>
      </c>
      <c r="O8035" s="101">
        <f>IF(ISNUMBER(jaar_zip[[#This Row],[etmaaltemperatuur]]),IF(jaar_zip[[#This Row],[etmaaltemperatuur]]&gt;stookgrens,jaar_zip[[#This Row],[etmaaltemperatuur]]-stookgrens,0),"")</f>
        <v>0</v>
      </c>
    </row>
    <row r="8036" spans="1:15" x14ac:dyDescent="0.25">
      <c r="A8036">
        <v>370</v>
      </c>
      <c r="B8036">
        <v>20240329</v>
      </c>
      <c r="C8036">
        <v>4.5</v>
      </c>
      <c r="D8036">
        <v>11.3</v>
      </c>
      <c r="E8036">
        <v>1121</v>
      </c>
      <c r="F8036">
        <v>1.3</v>
      </c>
      <c r="G8036">
        <v>994</v>
      </c>
      <c r="H8036">
        <v>71</v>
      </c>
      <c r="I8036" s="101" t="s">
        <v>41</v>
      </c>
      <c r="J8036" s="1">
        <f>DATEVALUE(RIGHT(jaar_zip[[#This Row],[YYYYMMDD]],2)&amp;"-"&amp;MID(jaar_zip[[#This Row],[YYYYMMDD]],5,2)&amp;"-"&amp;LEFT(jaar_zip[[#This Row],[YYYYMMDD]],4))</f>
        <v>45380</v>
      </c>
      <c r="K8036" s="101" t="str">
        <f>IF(AND(VALUE(MONTH(jaar_zip[[#This Row],[Datum]]))=1,VALUE(WEEKNUM(jaar_zip[[#This Row],[Datum]],21))&gt;51),RIGHT(YEAR(jaar_zip[[#This Row],[Datum]])-1,2),RIGHT(YEAR(jaar_zip[[#This Row],[Datum]]),2))&amp;"-"&amp; TEXT(WEEKNUM(jaar_zip[[#This Row],[Datum]],21),"00")</f>
        <v>24-13</v>
      </c>
      <c r="L8036" s="101">
        <f>MONTH(jaar_zip[[#This Row],[Datum]])</f>
        <v>3</v>
      </c>
      <c r="M8036" s="101">
        <f>IF(ISNUMBER(jaar_zip[[#This Row],[etmaaltemperatuur]]),IF(jaar_zip[[#This Row],[etmaaltemperatuur]]&lt;stookgrens,stookgrens-jaar_zip[[#This Row],[etmaaltemperatuur]],0),"")</f>
        <v>6.6999999999999993</v>
      </c>
      <c r="N8036" s="101">
        <f>IF(ISNUMBER(jaar_zip[[#This Row],[graaddagen]]),IF(OR(MONTH(jaar_zip[[#This Row],[Datum]])=1,MONTH(jaar_zip[[#This Row],[Datum]])=2,MONTH(jaar_zip[[#This Row],[Datum]])=11,MONTH(jaar_zip[[#This Row],[Datum]])=12),1.1,IF(OR(MONTH(jaar_zip[[#This Row],[Datum]])=3,MONTH(jaar_zip[[#This Row],[Datum]])=10),1,0.8))*jaar_zip[[#This Row],[graaddagen]],"")</f>
        <v>6.6999999999999993</v>
      </c>
      <c r="O8036" s="101">
        <f>IF(ISNUMBER(jaar_zip[[#This Row],[etmaaltemperatuur]]),IF(jaar_zip[[#This Row],[etmaaltemperatuur]]&gt;stookgrens,jaar_zip[[#This Row],[etmaaltemperatuur]]-stookgrens,0),"")</f>
        <v>0</v>
      </c>
    </row>
    <row r="8037" spans="1:15" x14ac:dyDescent="0.25">
      <c r="A8037">
        <v>370</v>
      </c>
      <c r="B8037">
        <v>20240330</v>
      </c>
      <c r="C8037">
        <v>2.8</v>
      </c>
      <c r="D8037">
        <v>9.9</v>
      </c>
      <c r="E8037">
        <v>684</v>
      </c>
      <c r="F8037">
        <v>0.4</v>
      </c>
      <c r="G8037">
        <v>997</v>
      </c>
      <c r="H8037">
        <v>88</v>
      </c>
      <c r="I8037" s="101" t="s">
        <v>41</v>
      </c>
      <c r="J8037" s="1">
        <f>DATEVALUE(RIGHT(jaar_zip[[#This Row],[YYYYMMDD]],2)&amp;"-"&amp;MID(jaar_zip[[#This Row],[YYYYMMDD]],5,2)&amp;"-"&amp;LEFT(jaar_zip[[#This Row],[YYYYMMDD]],4))</f>
        <v>45381</v>
      </c>
      <c r="K8037" s="101" t="str">
        <f>IF(AND(VALUE(MONTH(jaar_zip[[#This Row],[Datum]]))=1,VALUE(WEEKNUM(jaar_zip[[#This Row],[Datum]],21))&gt;51),RIGHT(YEAR(jaar_zip[[#This Row],[Datum]])-1,2),RIGHT(YEAR(jaar_zip[[#This Row],[Datum]]),2))&amp;"-"&amp; TEXT(WEEKNUM(jaar_zip[[#This Row],[Datum]],21),"00")</f>
        <v>24-13</v>
      </c>
      <c r="L8037" s="101">
        <f>MONTH(jaar_zip[[#This Row],[Datum]])</f>
        <v>3</v>
      </c>
      <c r="M8037" s="101">
        <f>IF(ISNUMBER(jaar_zip[[#This Row],[etmaaltemperatuur]]),IF(jaar_zip[[#This Row],[etmaaltemperatuur]]&lt;stookgrens,stookgrens-jaar_zip[[#This Row],[etmaaltemperatuur]],0),"")</f>
        <v>8.1</v>
      </c>
      <c r="N8037" s="101">
        <f>IF(ISNUMBER(jaar_zip[[#This Row],[graaddagen]]),IF(OR(MONTH(jaar_zip[[#This Row],[Datum]])=1,MONTH(jaar_zip[[#This Row],[Datum]])=2,MONTH(jaar_zip[[#This Row],[Datum]])=11,MONTH(jaar_zip[[#This Row],[Datum]])=12),1.1,IF(OR(MONTH(jaar_zip[[#This Row],[Datum]])=3,MONTH(jaar_zip[[#This Row],[Datum]])=10),1,0.8))*jaar_zip[[#This Row],[graaddagen]],"")</f>
        <v>8.1</v>
      </c>
      <c r="O8037" s="101">
        <f>IF(ISNUMBER(jaar_zip[[#This Row],[etmaaltemperatuur]]),IF(jaar_zip[[#This Row],[etmaaltemperatuur]]&gt;stookgrens,jaar_zip[[#This Row],[etmaaltemperatuur]]-stookgrens,0),"")</f>
        <v>0</v>
      </c>
    </row>
    <row r="8038" spans="1:15" x14ac:dyDescent="0.25">
      <c r="A8038">
        <v>370</v>
      </c>
      <c r="B8038">
        <v>20240331</v>
      </c>
      <c r="C8038">
        <v>2.6</v>
      </c>
      <c r="D8038">
        <v>11.1</v>
      </c>
      <c r="E8038">
        <v>985</v>
      </c>
      <c r="F8038">
        <v>10.6</v>
      </c>
      <c r="G8038">
        <v>996.1</v>
      </c>
      <c r="H8038">
        <v>87</v>
      </c>
      <c r="I8038" s="101" t="s">
        <v>41</v>
      </c>
      <c r="J8038" s="1">
        <f>DATEVALUE(RIGHT(jaar_zip[[#This Row],[YYYYMMDD]],2)&amp;"-"&amp;MID(jaar_zip[[#This Row],[YYYYMMDD]],5,2)&amp;"-"&amp;LEFT(jaar_zip[[#This Row],[YYYYMMDD]],4))</f>
        <v>45382</v>
      </c>
      <c r="K8038" s="101" t="str">
        <f>IF(AND(VALUE(MONTH(jaar_zip[[#This Row],[Datum]]))=1,VALUE(WEEKNUM(jaar_zip[[#This Row],[Datum]],21))&gt;51),RIGHT(YEAR(jaar_zip[[#This Row],[Datum]])-1,2),RIGHT(YEAR(jaar_zip[[#This Row],[Datum]]),2))&amp;"-"&amp; TEXT(WEEKNUM(jaar_zip[[#This Row],[Datum]],21),"00")</f>
        <v>24-13</v>
      </c>
      <c r="L8038" s="101">
        <f>MONTH(jaar_zip[[#This Row],[Datum]])</f>
        <v>3</v>
      </c>
      <c r="M8038" s="101">
        <f>IF(ISNUMBER(jaar_zip[[#This Row],[etmaaltemperatuur]]),IF(jaar_zip[[#This Row],[etmaaltemperatuur]]&lt;stookgrens,stookgrens-jaar_zip[[#This Row],[etmaaltemperatuur]],0),"")</f>
        <v>6.9</v>
      </c>
      <c r="N8038" s="101">
        <f>IF(ISNUMBER(jaar_zip[[#This Row],[graaddagen]]),IF(OR(MONTH(jaar_zip[[#This Row],[Datum]])=1,MONTH(jaar_zip[[#This Row],[Datum]])=2,MONTH(jaar_zip[[#This Row],[Datum]])=11,MONTH(jaar_zip[[#This Row],[Datum]])=12),1.1,IF(OR(MONTH(jaar_zip[[#This Row],[Datum]])=3,MONTH(jaar_zip[[#This Row],[Datum]])=10),1,0.8))*jaar_zip[[#This Row],[graaddagen]],"")</f>
        <v>6.9</v>
      </c>
      <c r="O8038" s="101">
        <f>IF(ISNUMBER(jaar_zip[[#This Row],[etmaaltemperatuur]]),IF(jaar_zip[[#This Row],[etmaaltemperatuur]]&gt;stookgrens,jaar_zip[[#This Row],[etmaaltemperatuur]]-stookgrens,0),"")</f>
        <v>0</v>
      </c>
    </row>
    <row r="8039" spans="1:15" x14ac:dyDescent="0.25">
      <c r="A8039">
        <v>370</v>
      </c>
      <c r="B8039">
        <v>20240401</v>
      </c>
      <c r="C8039">
        <v>3.8</v>
      </c>
      <c r="D8039">
        <v>10.199999999999999</v>
      </c>
      <c r="E8039">
        <v>797</v>
      </c>
      <c r="F8039">
        <v>0</v>
      </c>
      <c r="G8039">
        <v>997.3</v>
      </c>
      <c r="H8039">
        <v>79</v>
      </c>
      <c r="I8039" s="101" t="s">
        <v>41</v>
      </c>
      <c r="J8039" s="1">
        <f>DATEVALUE(RIGHT(jaar_zip[[#This Row],[YYYYMMDD]],2)&amp;"-"&amp;MID(jaar_zip[[#This Row],[YYYYMMDD]],5,2)&amp;"-"&amp;LEFT(jaar_zip[[#This Row],[YYYYMMDD]],4))</f>
        <v>45383</v>
      </c>
      <c r="K8039" s="101" t="str">
        <f>IF(AND(VALUE(MONTH(jaar_zip[[#This Row],[Datum]]))=1,VALUE(WEEKNUM(jaar_zip[[#This Row],[Datum]],21))&gt;51),RIGHT(YEAR(jaar_zip[[#This Row],[Datum]])-1,2),RIGHT(YEAR(jaar_zip[[#This Row],[Datum]]),2))&amp;"-"&amp; TEXT(WEEKNUM(jaar_zip[[#This Row],[Datum]],21),"00")</f>
        <v>24-14</v>
      </c>
      <c r="L8039" s="101">
        <f>MONTH(jaar_zip[[#This Row],[Datum]])</f>
        <v>4</v>
      </c>
      <c r="M8039" s="101">
        <f>IF(ISNUMBER(jaar_zip[[#This Row],[etmaaltemperatuur]]),IF(jaar_zip[[#This Row],[etmaaltemperatuur]]&lt;stookgrens,stookgrens-jaar_zip[[#This Row],[etmaaltemperatuur]],0),"")</f>
        <v>7.8000000000000007</v>
      </c>
      <c r="N8039" s="101">
        <f>IF(ISNUMBER(jaar_zip[[#This Row],[graaddagen]]),IF(OR(MONTH(jaar_zip[[#This Row],[Datum]])=1,MONTH(jaar_zip[[#This Row],[Datum]])=2,MONTH(jaar_zip[[#This Row],[Datum]])=11,MONTH(jaar_zip[[#This Row],[Datum]])=12),1.1,IF(OR(MONTH(jaar_zip[[#This Row],[Datum]])=3,MONTH(jaar_zip[[#This Row],[Datum]])=10),1,0.8))*jaar_zip[[#This Row],[graaddagen]],"")</f>
        <v>6.2400000000000011</v>
      </c>
      <c r="O8039" s="101">
        <f>IF(ISNUMBER(jaar_zip[[#This Row],[etmaaltemperatuur]]),IF(jaar_zip[[#This Row],[etmaaltemperatuur]]&gt;stookgrens,jaar_zip[[#This Row],[etmaaltemperatuur]]-stookgrens,0),"")</f>
        <v>0</v>
      </c>
    </row>
    <row r="8040" spans="1:15" x14ac:dyDescent="0.25">
      <c r="A8040">
        <v>370</v>
      </c>
      <c r="B8040">
        <v>20240402</v>
      </c>
      <c r="C8040">
        <v>5.0999999999999996</v>
      </c>
      <c r="D8040">
        <v>9.8000000000000007</v>
      </c>
      <c r="E8040">
        <v>616</v>
      </c>
      <c r="F8040">
        <v>3.6</v>
      </c>
      <c r="G8040">
        <v>1006.3</v>
      </c>
      <c r="H8040">
        <v>85</v>
      </c>
      <c r="I8040" s="101" t="s">
        <v>41</v>
      </c>
      <c r="J8040" s="1">
        <f>DATEVALUE(RIGHT(jaar_zip[[#This Row],[YYYYMMDD]],2)&amp;"-"&amp;MID(jaar_zip[[#This Row],[YYYYMMDD]],5,2)&amp;"-"&amp;LEFT(jaar_zip[[#This Row],[YYYYMMDD]],4))</f>
        <v>45384</v>
      </c>
      <c r="K8040" s="101" t="str">
        <f>IF(AND(VALUE(MONTH(jaar_zip[[#This Row],[Datum]]))=1,VALUE(WEEKNUM(jaar_zip[[#This Row],[Datum]],21))&gt;51),RIGHT(YEAR(jaar_zip[[#This Row],[Datum]])-1,2),RIGHT(YEAR(jaar_zip[[#This Row],[Datum]]),2))&amp;"-"&amp; TEXT(WEEKNUM(jaar_zip[[#This Row],[Datum]],21),"00")</f>
        <v>24-14</v>
      </c>
      <c r="L8040" s="101">
        <f>MONTH(jaar_zip[[#This Row],[Datum]])</f>
        <v>4</v>
      </c>
      <c r="M8040" s="101">
        <f>IF(ISNUMBER(jaar_zip[[#This Row],[etmaaltemperatuur]]),IF(jaar_zip[[#This Row],[etmaaltemperatuur]]&lt;stookgrens,stookgrens-jaar_zip[[#This Row],[etmaaltemperatuur]],0),"")</f>
        <v>8.1999999999999993</v>
      </c>
      <c r="N8040" s="101">
        <f>IF(ISNUMBER(jaar_zip[[#This Row],[graaddagen]]),IF(OR(MONTH(jaar_zip[[#This Row],[Datum]])=1,MONTH(jaar_zip[[#This Row],[Datum]])=2,MONTH(jaar_zip[[#This Row],[Datum]])=11,MONTH(jaar_zip[[#This Row],[Datum]])=12),1.1,IF(OR(MONTH(jaar_zip[[#This Row],[Datum]])=3,MONTH(jaar_zip[[#This Row],[Datum]])=10),1,0.8))*jaar_zip[[#This Row],[graaddagen]],"")</f>
        <v>6.56</v>
      </c>
      <c r="O8040" s="101">
        <f>IF(ISNUMBER(jaar_zip[[#This Row],[etmaaltemperatuur]]),IF(jaar_zip[[#This Row],[etmaaltemperatuur]]&gt;stookgrens,jaar_zip[[#This Row],[etmaaltemperatuur]]-stookgrens,0),"")</f>
        <v>0</v>
      </c>
    </row>
    <row r="8041" spans="1:15" x14ac:dyDescent="0.25">
      <c r="A8041">
        <v>370</v>
      </c>
      <c r="B8041">
        <v>20240403</v>
      </c>
      <c r="C8041">
        <v>5.3</v>
      </c>
      <c r="D8041">
        <v>11.3</v>
      </c>
      <c r="E8041">
        <v>760</v>
      </c>
      <c r="F8041">
        <v>3.4</v>
      </c>
      <c r="G8041">
        <v>1005</v>
      </c>
      <c r="H8041">
        <v>83</v>
      </c>
      <c r="I8041" s="101" t="s">
        <v>41</v>
      </c>
      <c r="J8041" s="1">
        <f>DATEVALUE(RIGHT(jaar_zip[[#This Row],[YYYYMMDD]],2)&amp;"-"&amp;MID(jaar_zip[[#This Row],[YYYYMMDD]],5,2)&amp;"-"&amp;LEFT(jaar_zip[[#This Row],[YYYYMMDD]],4))</f>
        <v>45385</v>
      </c>
      <c r="K8041" s="101" t="str">
        <f>IF(AND(VALUE(MONTH(jaar_zip[[#This Row],[Datum]]))=1,VALUE(WEEKNUM(jaar_zip[[#This Row],[Datum]],21))&gt;51),RIGHT(YEAR(jaar_zip[[#This Row],[Datum]])-1,2),RIGHT(YEAR(jaar_zip[[#This Row],[Datum]]),2))&amp;"-"&amp; TEXT(WEEKNUM(jaar_zip[[#This Row],[Datum]],21),"00")</f>
        <v>24-14</v>
      </c>
      <c r="L8041" s="101">
        <f>MONTH(jaar_zip[[#This Row],[Datum]])</f>
        <v>4</v>
      </c>
      <c r="M8041" s="101">
        <f>IF(ISNUMBER(jaar_zip[[#This Row],[etmaaltemperatuur]]),IF(jaar_zip[[#This Row],[etmaaltemperatuur]]&lt;stookgrens,stookgrens-jaar_zip[[#This Row],[etmaaltemperatuur]],0),"")</f>
        <v>6.6999999999999993</v>
      </c>
      <c r="N8041" s="101">
        <f>IF(ISNUMBER(jaar_zip[[#This Row],[graaddagen]]),IF(OR(MONTH(jaar_zip[[#This Row],[Datum]])=1,MONTH(jaar_zip[[#This Row],[Datum]])=2,MONTH(jaar_zip[[#This Row],[Datum]])=11,MONTH(jaar_zip[[#This Row],[Datum]])=12),1.1,IF(OR(MONTH(jaar_zip[[#This Row],[Datum]])=3,MONTH(jaar_zip[[#This Row],[Datum]])=10),1,0.8))*jaar_zip[[#This Row],[graaddagen]],"")</f>
        <v>5.3599999999999994</v>
      </c>
      <c r="O8041" s="101">
        <f>IF(ISNUMBER(jaar_zip[[#This Row],[etmaaltemperatuur]]),IF(jaar_zip[[#This Row],[etmaaltemperatuur]]&gt;stookgrens,jaar_zip[[#This Row],[etmaaltemperatuur]]-stookgrens,0),"")</f>
        <v>0</v>
      </c>
    </row>
    <row r="8042" spans="1:15" x14ac:dyDescent="0.25">
      <c r="A8042">
        <v>370</v>
      </c>
      <c r="B8042">
        <v>20240404</v>
      </c>
      <c r="C8042">
        <v>6</v>
      </c>
      <c r="D8042">
        <v>12.3</v>
      </c>
      <c r="E8042">
        <v>881</v>
      </c>
      <c r="F8042">
        <v>9.9</v>
      </c>
      <c r="G8042">
        <v>1006.5</v>
      </c>
      <c r="H8042">
        <v>80</v>
      </c>
      <c r="I8042" s="101" t="s">
        <v>41</v>
      </c>
      <c r="J8042" s="1">
        <f>DATEVALUE(RIGHT(jaar_zip[[#This Row],[YYYYMMDD]],2)&amp;"-"&amp;MID(jaar_zip[[#This Row],[YYYYMMDD]],5,2)&amp;"-"&amp;LEFT(jaar_zip[[#This Row],[YYYYMMDD]],4))</f>
        <v>45386</v>
      </c>
      <c r="K8042" s="101" t="str">
        <f>IF(AND(VALUE(MONTH(jaar_zip[[#This Row],[Datum]]))=1,VALUE(WEEKNUM(jaar_zip[[#This Row],[Datum]],21))&gt;51),RIGHT(YEAR(jaar_zip[[#This Row],[Datum]])-1,2),RIGHT(YEAR(jaar_zip[[#This Row],[Datum]]),2))&amp;"-"&amp; TEXT(WEEKNUM(jaar_zip[[#This Row],[Datum]],21),"00")</f>
        <v>24-14</v>
      </c>
      <c r="L8042" s="101">
        <f>MONTH(jaar_zip[[#This Row],[Datum]])</f>
        <v>4</v>
      </c>
      <c r="M8042" s="101">
        <f>IF(ISNUMBER(jaar_zip[[#This Row],[etmaaltemperatuur]]),IF(jaar_zip[[#This Row],[etmaaltemperatuur]]&lt;stookgrens,stookgrens-jaar_zip[[#This Row],[etmaaltemperatuur]],0),"")</f>
        <v>5.6999999999999993</v>
      </c>
      <c r="N8042" s="101">
        <f>IF(ISNUMBER(jaar_zip[[#This Row],[graaddagen]]),IF(OR(MONTH(jaar_zip[[#This Row],[Datum]])=1,MONTH(jaar_zip[[#This Row],[Datum]])=2,MONTH(jaar_zip[[#This Row],[Datum]])=11,MONTH(jaar_zip[[#This Row],[Datum]])=12),1.1,IF(OR(MONTH(jaar_zip[[#This Row],[Datum]])=3,MONTH(jaar_zip[[#This Row],[Datum]])=10),1,0.8))*jaar_zip[[#This Row],[graaddagen]],"")</f>
        <v>4.5599999999999996</v>
      </c>
      <c r="O8042" s="101">
        <f>IF(ISNUMBER(jaar_zip[[#This Row],[etmaaltemperatuur]]),IF(jaar_zip[[#This Row],[etmaaltemperatuur]]&gt;stookgrens,jaar_zip[[#This Row],[etmaaltemperatuur]]-stookgrens,0),"")</f>
        <v>0</v>
      </c>
    </row>
    <row r="8043" spans="1:15" x14ac:dyDescent="0.25">
      <c r="A8043">
        <v>370</v>
      </c>
      <c r="B8043">
        <v>20240405</v>
      </c>
      <c r="C8043">
        <v>5.2</v>
      </c>
      <c r="D8043">
        <v>15</v>
      </c>
      <c r="E8043">
        <v>930</v>
      </c>
      <c r="F8043">
        <v>0.9</v>
      </c>
      <c r="G8043">
        <v>1009.2</v>
      </c>
      <c r="H8043">
        <v>78</v>
      </c>
      <c r="I8043" s="101" t="s">
        <v>41</v>
      </c>
      <c r="J8043" s="1">
        <f>DATEVALUE(RIGHT(jaar_zip[[#This Row],[YYYYMMDD]],2)&amp;"-"&amp;MID(jaar_zip[[#This Row],[YYYYMMDD]],5,2)&amp;"-"&amp;LEFT(jaar_zip[[#This Row],[YYYYMMDD]],4))</f>
        <v>45387</v>
      </c>
      <c r="K8043" s="101" t="str">
        <f>IF(AND(VALUE(MONTH(jaar_zip[[#This Row],[Datum]]))=1,VALUE(WEEKNUM(jaar_zip[[#This Row],[Datum]],21))&gt;51),RIGHT(YEAR(jaar_zip[[#This Row],[Datum]])-1,2),RIGHT(YEAR(jaar_zip[[#This Row],[Datum]]),2))&amp;"-"&amp; TEXT(WEEKNUM(jaar_zip[[#This Row],[Datum]],21),"00")</f>
        <v>24-14</v>
      </c>
      <c r="L8043" s="101">
        <f>MONTH(jaar_zip[[#This Row],[Datum]])</f>
        <v>4</v>
      </c>
      <c r="M8043" s="101">
        <f>IF(ISNUMBER(jaar_zip[[#This Row],[etmaaltemperatuur]]),IF(jaar_zip[[#This Row],[etmaaltemperatuur]]&lt;stookgrens,stookgrens-jaar_zip[[#This Row],[etmaaltemperatuur]],0),"")</f>
        <v>3</v>
      </c>
      <c r="N8043" s="101">
        <f>IF(ISNUMBER(jaar_zip[[#This Row],[graaddagen]]),IF(OR(MONTH(jaar_zip[[#This Row],[Datum]])=1,MONTH(jaar_zip[[#This Row],[Datum]])=2,MONTH(jaar_zip[[#This Row],[Datum]])=11,MONTH(jaar_zip[[#This Row],[Datum]])=12),1.1,IF(OR(MONTH(jaar_zip[[#This Row],[Datum]])=3,MONTH(jaar_zip[[#This Row],[Datum]])=10),1,0.8))*jaar_zip[[#This Row],[graaddagen]],"")</f>
        <v>2.4000000000000004</v>
      </c>
      <c r="O8043" s="101">
        <f>IF(ISNUMBER(jaar_zip[[#This Row],[etmaaltemperatuur]]),IF(jaar_zip[[#This Row],[etmaaltemperatuur]]&gt;stookgrens,jaar_zip[[#This Row],[etmaaltemperatuur]]-stookgrens,0),"")</f>
        <v>0</v>
      </c>
    </row>
    <row r="8044" spans="1:15" x14ac:dyDescent="0.25">
      <c r="A8044">
        <v>370</v>
      </c>
      <c r="B8044">
        <v>20240406</v>
      </c>
      <c r="C8044">
        <v>4.4000000000000004</v>
      </c>
      <c r="D8044">
        <v>18.899999999999999</v>
      </c>
      <c r="E8044">
        <v>1568</v>
      </c>
      <c r="F8044">
        <v>0</v>
      </c>
      <c r="G8044">
        <v>1009.3</v>
      </c>
      <c r="H8044">
        <v>59</v>
      </c>
      <c r="I8044" s="101" t="s">
        <v>41</v>
      </c>
      <c r="J8044" s="1">
        <f>DATEVALUE(RIGHT(jaar_zip[[#This Row],[YYYYMMDD]],2)&amp;"-"&amp;MID(jaar_zip[[#This Row],[YYYYMMDD]],5,2)&amp;"-"&amp;LEFT(jaar_zip[[#This Row],[YYYYMMDD]],4))</f>
        <v>45388</v>
      </c>
      <c r="K8044" s="101" t="str">
        <f>IF(AND(VALUE(MONTH(jaar_zip[[#This Row],[Datum]]))=1,VALUE(WEEKNUM(jaar_zip[[#This Row],[Datum]],21))&gt;51),RIGHT(YEAR(jaar_zip[[#This Row],[Datum]])-1,2),RIGHT(YEAR(jaar_zip[[#This Row],[Datum]]),2))&amp;"-"&amp; TEXT(WEEKNUM(jaar_zip[[#This Row],[Datum]],21),"00")</f>
        <v>24-14</v>
      </c>
      <c r="L8044" s="101">
        <f>MONTH(jaar_zip[[#This Row],[Datum]])</f>
        <v>4</v>
      </c>
      <c r="M8044" s="101">
        <f>IF(ISNUMBER(jaar_zip[[#This Row],[etmaaltemperatuur]]),IF(jaar_zip[[#This Row],[etmaaltemperatuur]]&lt;stookgrens,stookgrens-jaar_zip[[#This Row],[etmaaltemperatuur]],0),"")</f>
        <v>0</v>
      </c>
      <c r="N8044" s="101">
        <f>IF(ISNUMBER(jaar_zip[[#This Row],[graaddagen]]),IF(OR(MONTH(jaar_zip[[#This Row],[Datum]])=1,MONTH(jaar_zip[[#This Row],[Datum]])=2,MONTH(jaar_zip[[#This Row],[Datum]])=11,MONTH(jaar_zip[[#This Row],[Datum]])=12),1.1,IF(OR(MONTH(jaar_zip[[#This Row],[Datum]])=3,MONTH(jaar_zip[[#This Row],[Datum]])=10),1,0.8))*jaar_zip[[#This Row],[graaddagen]],"")</f>
        <v>0</v>
      </c>
      <c r="O8044" s="101">
        <f>IF(ISNUMBER(jaar_zip[[#This Row],[etmaaltemperatuur]]),IF(jaar_zip[[#This Row],[etmaaltemperatuur]]&gt;stookgrens,jaar_zip[[#This Row],[etmaaltemperatuur]]-stookgrens,0),"")</f>
        <v>0.89999999999999858</v>
      </c>
    </row>
    <row r="8045" spans="1:15" x14ac:dyDescent="0.25">
      <c r="A8045">
        <v>370</v>
      </c>
      <c r="B8045">
        <v>20240407</v>
      </c>
      <c r="C8045">
        <v>5.6</v>
      </c>
      <c r="D8045">
        <v>17.3</v>
      </c>
      <c r="E8045">
        <v>1488</v>
      </c>
      <c r="F8045">
        <v>2.5</v>
      </c>
      <c r="G8045">
        <v>1012.9</v>
      </c>
      <c r="H8045">
        <v>60</v>
      </c>
      <c r="I8045" s="101" t="s">
        <v>41</v>
      </c>
      <c r="J8045" s="1">
        <f>DATEVALUE(RIGHT(jaar_zip[[#This Row],[YYYYMMDD]],2)&amp;"-"&amp;MID(jaar_zip[[#This Row],[YYYYMMDD]],5,2)&amp;"-"&amp;LEFT(jaar_zip[[#This Row],[YYYYMMDD]],4))</f>
        <v>45389</v>
      </c>
      <c r="K8045" s="101" t="str">
        <f>IF(AND(VALUE(MONTH(jaar_zip[[#This Row],[Datum]]))=1,VALUE(WEEKNUM(jaar_zip[[#This Row],[Datum]],21))&gt;51),RIGHT(YEAR(jaar_zip[[#This Row],[Datum]])-1,2),RIGHT(YEAR(jaar_zip[[#This Row],[Datum]]),2))&amp;"-"&amp; TEXT(WEEKNUM(jaar_zip[[#This Row],[Datum]],21),"00")</f>
        <v>24-14</v>
      </c>
      <c r="L8045" s="101">
        <f>MONTH(jaar_zip[[#This Row],[Datum]])</f>
        <v>4</v>
      </c>
      <c r="M8045" s="101">
        <f>IF(ISNUMBER(jaar_zip[[#This Row],[etmaaltemperatuur]]),IF(jaar_zip[[#This Row],[etmaaltemperatuur]]&lt;stookgrens,stookgrens-jaar_zip[[#This Row],[etmaaltemperatuur]],0),"")</f>
        <v>0.69999999999999929</v>
      </c>
      <c r="N8045" s="101">
        <f>IF(ISNUMBER(jaar_zip[[#This Row],[graaddagen]]),IF(OR(MONTH(jaar_zip[[#This Row],[Datum]])=1,MONTH(jaar_zip[[#This Row],[Datum]])=2,MONTH(jaar_zip[[#This Row],[Datum]])=11,MONTH(jaar_zip[[#This Row],[Datum]])=12),1.1,IF(OR(MONTH(jaar_zip[[#This Row],[Datum]])=3,MONTH(jaar_zip[[#This Row],[Datum]])=10),1,0.8))*jaar_zip[[#This Row],[graaddagen]],"")</f>
        <v>0.5599999999999995</v>
      </c>
      <c r="O8045" s="101">
        <f>IF(ISNUMBER(jaar_zip[[#This Row],[etmaaltemperatuur]]),IF(jaar_zip[[#This Row],[etmaaltemperatuur]]&gt;stookgrens,jaar_zip[[#This Row],[etmaaltemperatuur]]-stookgrens,0),"")</f>
        <v>0</v>
      </c>
    </row>
    <row r="8046" spans="1:15" x14ac:dyDescent="0.25">
      <c r="A8046">
        <v>370</v>
      </c>
      <c r="B8046">
        <v>20240408</v>
      </c>
      <c r="C8046">
        <v>2.5</v>
      </c>
      <c r="D8046">
        <v>16.100000000000001</v>
      </c>
      <c r="E8046">
        <v>1380</v>
      </c>
      <c r="F8046">
        <v>2.7</v>
      </c>
      <c r="G8046">
        <v>1007.4</v>
      </c>
      <c r="H8046">
        <v>78</v>
      </c>
      <c r="I8046" s="101" t="s">
        <v>41</v>
      </c>
      <c r="J8046" s="1">
        <f>DATEVALUE(RIGHT(jaar_zip[[#This Row],[YYYYMMDD]],2)&amp;"-"&amp;MID(jaar_zip[[#This Row],[YYYYMMDD]],5,2)&amp;"-"&amp;LEFT(jaar_zip[[#This Row],[YYYYMMDD]],4))</f>
        <v>45390</v>
      </c>
      <c r="K8046" s="101" t="str">
        <f>IF(AND(VALUE(MONTH(jaar_zip[[#This Row],[Datum]]))=1,VALUE(WEEKNUM(jaar_zip[[#This Row],[Datum]],21))&gt;51),RIGHT(YEAR(jaar_zip[[#This Row],[Datum]])-1,2),RIGHT(YEAR(jaar_zip[[#This Row],[Datum]]),2))&amp;"-"&amp; TEXT(WEEKNUM(jaar_zip[[#This Row],[Datum]],21),"00")</f>
        <v>24-15</v>
      </c>
      <c r="L8046" s="101">
        <f>MONTH(jaar_zip[[#This Row],[Datum]])</f>
        <v>4</v>
      </c>
      <c r="M8046" s="101">
        <f>IF(ISNUMBER(jaar_zip[[#This Row],[etmaaltemperatuur]]),IF(jaar_zip[[#This Row],[etmaaltemperatuur]]&lt;stookgrens,stookgrens-jaar_zip[[#This Row],[etmaaltemperatuur]],0),"")</f>
        <v>1.8999999999999986</v>
      </c>
      <c r="N8046" s="101">
        <f>IF(ISNUMBER(jaar_zip[[#This Row],[graaddagen]]),IF(OR(MONTH(jaar_zip[[#This Row],[Datum]])=1,MONTH(jaar_zip[[#This Row],[Datum]])=2,MONTH(jaar_zip[[#This Row],[Datum]])=11,MONTH(jaar_zip[[#This Row],[Datum]])=12),1.1,IF(OR(MONTH(jaar_zip[[#This Row],[Datum]])=3,MONTH(jaar_zip[[#This Row],[Datum]])=10),1,0.8))*jaar_zip[[#This Row],[graaddagen]],"")</f>
        <v>1.5199999999999989</v>
      </c>
      <c r="O8046" s="101">
        <f>IF(ISNUMBER(jaar_zip[[#This Row],[etmaaltemperatuur]]),IF(jaar_zip[[#This Row],[etmaaltemperatuur]]&gt;stookgrens,jaar_zip[[#This Row],[etmaaltemperatuur]]-stookgrens,0),"")</f>
        <v>0</v>
      </c>
    </row>
    <row r="8047" spans="1:15" x14ac:dyDescent="0.25">
      <c r="A8047">
        <v>370</v>
      </c>
      <c r="B8047">
        <v>20240409</v>
      </c>
      <c r="C8047">
        <v>7.3</v>
      </c>
      <c r="D8047">
        <v>11.6</v>
      </c>
      <c r="E8047">
        <v>1107</v>
      </c>
      <c r="F8047">
        <v>1.8</v>
      </c>
      <c r="G8047">
        <v>1011.5</v>
      </c>
      <c r="H8047">
        <v>72</v>
      </c>
      <c r="I8047" s="101" t="s">
        <v>41</v>
      </c>
      <c r="J8047" s="1">
        <f>DATEVALUE(RIGHT(jaar_zip[[#This Row],[YYYYMMDD]],2)&amp;"-"&amp;MID(jaar_zip[[#This Row],[YYYYMMDD]],5,2)&amp;"-"&amp;LEFT(jaar_zip[[#This Row],[YYYYMMDD]],4))</f>
        <v>45391</v>
      </c>
      <c r="K8047" s="101" t="str">
        <f>IF(AND(VALUE(MONTH(jaar_zip[[#This Row],[Datum]]))=1,VALUE(WEEKNUM(jaar_zip[[#This Row],[Datum]],21))&gt;51),RIGHT(YEAR(jaar_zip[[#This Row],[Datum]])-1,2),RIGHT(YEAR(jaar_zip[[#This Row],[Datum]]),2))&amp;"-"&amp; TEXT(WEEKNUM(jaar_zip[[#This Row],[Datum]],21),"00")</f>
        <v>24-15</v>
      </c>
      <c r="L8047" s="101">
        <f>MONTH(jaar_zip[[#This Row],[Datum]])</f>
        <v>4</v>
      </c>
      <c r="M8047" s="101">
        <f>IF(ISNUMBER(jaar_zip[[#This Row],[etmaaltemperatuur]]),IF(jaar_zip[[#This Row],[etmaaltemperatuur]]&lt;stookgrens,stookgrens-jaar_zip[[#This Row],[etmaaltemperatuur]],0),"")</f>
        <v>6.4</v>
      </c>
      <c r="N8047" s="101">
        <f>IF(ISNUMBER(jaar_zip[[#This Row],[graaddagen]]),IF(OR(MONTH(jaar_zip[[#This Row],[Datum]])=1,MONTH(jaar_zip[[#This Row],[Datum]])=2,MONTH(jaar_zip[[#This Row],[Datum]])=11,MONTH(jaar_zip[[#This Row],[Datum]])=12),1.1,IF(OR(MONTH(jaar_zip[[#This Row],[Datum]])=3,MONTH(jaar_zip[[#This Row],[Datum]])=10),1,0.8))*jaar_zip[[#This Row],[graaddagen]],"")</f>
        <v>5.120000000000001</v>
      </c>
      <c r="O8047" s="101">
        <f>IF(ISNUMBER(jaar_zip[[#This Row],[etmaaltemperatuur]]),IF(jaar_zip[[#This Row],[etmaaltemperatuur]]&gt;stookgrens,jaar_zip[[#This Row],[etmaaltemperatuur]]-stookgrens,0),"")</f>
        <v>0</v>
      </c>
    </row>
    <row r="8048" spans="1:15" x14ac:dyDescent="0.25">
      <c r="A8048">
        <v>370</v>
      </c>
      <c r="B8048">
        <v>20240410</v>
      </c>
      <c r="C8048">
        <v>4.2</v>
      </c>
      <c r="D8048">
        <v>11</v>
      </c>
      <c r="E8048">
        <v>1996</v>
      </c>
      <c r="F8048">
        <v>-0.1</v>
      </c>
      <c r="G8048">
        <v>1027.8</v>
      </c>
      <c r="H8048">
        <v>63</v>
      </c>
      <c r="I8048" s="101" t="s">
        <v>41</v>
      </c>
      <c r="J8048" s="1">
        <f>DATEVALUE(RIGHT(jaar_zip[[#This Row],[YYYYMMDD]],2)&amp;"-"&amp;MID(jaar_zip[[#This Row],[YYYYMMDD]],5,2)&amp;"-"&amp;LEFT(jaar_zip[[#This Row],[YYYYMMDD]],4))</f>
        <v>45392</v>
      </c>
      <c r="K8048" s="101" t="str">
        <f>IF(AND(VALUE(MONTH(jaar_zip[[#This Row],[Datum]]))=1,VALUE(WEEKNUM(jaar_zip[[#This Row],[Datum]],21))&gt;51),RIGHT(YEAR(jaar_zip[[#This Row],[Datum]])-1,2),RIGHT(YEAR(jaar_zip[[#This Row],[Datum]]),2))&amp;"-"&amp; TEXT(WEEKNUM(jaar_zip[[#This Row],[Datum]],21),"00")</f>
        <v>24-15</v>
      </c>
      <c r="L8048" s="101">
        <f>MONTH(jaar_zip[[#This Row],[Datum]])</f>
        <v>4</v>
      </c>
      <c r="M8048" s="101">
        <f>IF(ISNUMBER(jaar_zip[[#This Row],[etmaaltemperatuur]]),IF(jaar_zip[[#This Row],[etmaaltemperatuur]]&lt;stookgrens,stookgrens-jaar_zip[[#This Row],[etmaaltemperatuur]],0),"")</f>
        <v>7</v>
      </c>
      <c r="N8048" s="101">
        <f>IF(ISNUMBER(jaar_zip[[#This Row],[graaddagen]]),IF(OR(MONTH(jaar_zip[[#This Row],[Datum]])=1,MONTH(jaar_zip[[#This Row],[Datum]])=2,MONTH(jaar_zip[[#This Row],[Datum]])=11,MONTH(jaar_zip[[#This Row],[Datum]])=12),1.1,IF(OR(MONTH(jaar_zip[[#This Row],[Datum]])=3,MONTH(jaar_zip[[#This Row],[Datum]])=10),1,0.8))*jaar_zip[[#This Row],[graaddagen]],"")</f>
        <v>5.6000000000000005</v>
      </c>
      <c r="O8048" s="101">
        <f>IF(ISNUMBER(jaar_zip[[#This Row],[etmaaltemperatuur]]),IF(jaar_zip[[#This Row],[etmaaltemperatuur]]&gt;stookgrens,jaar_zip[[#This Row],[etmaaltemperatuur]]-stookgrens,0),"")</f>
        <v>0</v>
      </c>
    </row>
    <row r="8049" spans="1:15" x14ac:dyDescent="0.25">
      <c r="A8049">
        <v>370</v>
      </c>
      <c r="B8049">
        <v>20240411</v>
      </c>
      <c r="C8049">
        <v>4.4000000000000004</v>
      </c>
      <c r="D8049">
        <v>13.1</v>
      </c>
      <c r="E8049">
        <v>423</v>
      </c>
      <c r="F8049">
        <v>0.7</v>
      </c>
      <c r="G8049">
        <v>1031.2</v>
      </c>
      <c r="H8049">
        <v>79</v>
      </c>
      <c r="I8049" s="101" t="s">
        <v>41</v>
      </c>
      <c r="J8049" s="1">
        <f>DATEVALUE(RIGHT(jaar_zip[[#This Row],[YYYYMMDD]],2)&amp;"-"&amp;MID(jaar_zip[[#This Row],[YYYYMMDD]],5,2)&amp;"-"&amp;LEFT(jaar_zip[[#This Row],[YYYYMMDD]],4))</f>
        <v>45393</v>
      </c>
      <c r="K8049" s="101" t="str">
        <f>IF(AND(VALUE(MONTH(jaar_zip[[#This Row],[Datum]]))=1,VALUE(WEEKNUM(jaar_zip[[#This Row],[Datum]],21))&gt;51),RIGHT(YEAR(jaar_zip[[#This Row],[Datum]])-1,2),RIGHT(YEAR(jaar_zip[[#This Row],[Datum]]),2))&amp;"-"&amp; TEXT(WEEKNUM(jaar_zip[[#This Row],[Datum]],21),"00")</f>
        <v>24-15</v>
      </c>
      <c r="L8049" s="101">
        <f>MONTH(jaar_zip[[#This Row],[Datum]])</f>
        <v>4</v>
      </c>
      <c r="M8049" s="101">
        <f>IF(ISNUMBER(jaar_zip[[#This Row],[etmaaltemperatuur]]),IF(jaar_zip[[#This Row],[etmaaltemperatuur]]&lt;stookgrens,stookgrens-jaar_zip[[#This Row],[etmaaltemperatuur]],0),"")</f>
        <v>4.9000000000000004</v>
      </c>
      <c r="N8049" s="101">
        <f>IF(ISNUMBER(jaar_zip[[#This Row],[graaddagen]]),IF(OR(MONTH(jaar_zip[[#This Row],[Datum]])=1,MONTH(jaar_zip[[#This Row],[Datum]])=2,MONTH(jaar_zip[[#This Row],[Datum]])=11,MONTH(jaar_zip[[#This Row],[Datum]])=12),1.1,IF(OR(MONTH(jaar_zip[[#This Row],[Datum]])=3,MONTH(jaar_zip[[#This Row],[Datum]])=10),1,0.8))*jaar_zip[[#This Row],[graaddagen]],"")</f>
        <v>3.9200000000000004</v>
      </c>
      <c r="O8049" s="101">
        <f>IF(ISNUMBER(jaar_zip[[#This Row],[etmaaltemperatuur]]),IF(jaar_zip[[#This Row],[etmaaltemperatuur]]&gt;stookgrens,jaar_zip[[#This Row],[etmaaltemperatuur]]-stookgrens,0),"")</f>
        <v>0</v>
      </c>
    </row>
    <row r="8050" spans="1:15" x14ac:dyDescent="0.25">
      <c r="A8050">
        <v>370</v>
      </c>
      <c r="B8050">
        <v>20240412</v>
      </c>
      <c r="C8050">
        <v>4.3</v>
      </c>
      <c r="D8050">
        <v>16.600000000000001</v>
      </c>
      <c r="E8050">
        <v>1278</v>
      </c>
      <c r="F8050">
        <v>0</v>
      </c>
      <c r="G8050">
        <v>1029.9000000000001</v>
      </c>
      <c r="H8050">
        <v>74</v>
      </c>
      <c r="I8050" s="101" t="s">
        <v>41</v>
      </c>
      <c r="J8050" s="1">
        <f>DATEVALUE(RIGHT(jaar_zip[[#This Row],[YYYYMMDD]],2)&amp;"-"&amp;MID(jaar_zip[[#This Row],[YYYYMMDD]],5,2)&amp;"-"&amp;LEFT(jaar_zip[[#This Row],[YYYYMMDD]],4))</f>
        <v>45394</v>
      </c>
      <c r="K8050" s="101" t="str">
        <f>IF(AND(VALUE(MONTH(jaar_zip[[#This Row],[Datum]]))=1,VALUE(WEEKNUM(jaar_zip[[#This Row],[Datum]],21))&gt;51),RIGHT(YEAR(jaar_zip[[#This Row],[Datum]])-1,2),RIGHT(YEAR(jaar_zip[[#This Row],[Datum]]),2))&amp;"-"&amp; TEXT(WEEKNUM(jaar_zip[[#This Row],[Datum]],21),"00")</f>
        <v>24-15</v>
      </c>
      <c r="L8050" s="101">
        <f>MONTH(jaar_zip[[#This Row],[Datum]])</f>
        <v>4</v>
      </c>
      <c r="M8050" s="101">
        <f>IF(ISNUMBER(jaar_zip[[#This Row],[etmaaltemperatuur]]),IF(jaar_zip[[#This Row],[etmaaltemperatuur]]&lt;stookgrens,stookgrens-jaar_zip[[#This Row],[etmaaltemperatuur]],0),"")</f>
        <v>1.3999999999999986</v>
      </c>
      <c r="N8050" s="101">
        <f>IF(ISNUMBER(jaar_zip[[#This Row],[graaddagen]]),IF(OR(MONTH(jaar_zip[[#This Row],[Datum]])=1,MONTH(jaar_zip[[#This Row],[Datum]])=2,MONTH(jaar_zip[[#This Row],[Datum]])=11,MONTH(jaar_zip[[#This Row],[Datum]])=12),1.1,IF(OR(MONTH(jaar_zip[[#This Row],[Datum]])=3,MONTH(jaar_zip[[#This Row],[Datum]])=10),1,0.8))*jaar_zip[[#This Row],[graaddagen]],"")</f>
        <v>1.119999999999999</v>
      </c>
      <c r="O8050" s="101">
        <f>IF(ISNUMBER(jaar_zip[[#This Row],[etmaaltemperatuur]]),IF(jaar_zip[[#This Row],[etmaaltemperatuur]]&gt;stookgrens,jaar_zip[[#This Row],[etmaaltemperatuur]]-stookgrens,0),"")</f>
        <v>0</v>
      </c>
    </row>
    <row r="8051" spans="1:15" x14ac:dyDescent="0.25">
      <c r="A8051">
        <v>370</v>
      </c>
      <c r="B8051">
        <v>20240413</v>
      </c>
      <c r="C8051">
        <v>5.2</v>
      </c>
      <c r="D8051">
        <v>18.3</v>
      </c>
      <c r="E8051">
        <v>1888</v>
      </c>
      <c r="F8051">
        <v>0</v>
      </c>
      <c r="G8051">
        <v>1023</v>
      </c>
      <c r="H8051">
        <v>66</v>
      </c>
      <c r="I8051" s="101" t="s">
        <v>41</v>
      </c>
      <c r="J8051" s="1">
        <f>DATEVALUE(RIGHT(jaar_zip[[#This Row],[YYYYMMDD]],2)&amp;"-"&amp;MID(jaar_zip[[#This Row],[YYYYMMDD]],5,2)&amp;"-"&amp;LEFT(jaar_zip[[#This Row],[YYYYMMDD]],4))</f>
        <v>45395</v>
      </c>
      <c r="K8051" s="101" t="str">
        <f>IF(AND(VALUE(MONTH(jaar_zip[[#This Row],[Datum]]))=1,VALUE(WEEKNUM(jaar_zip[[#This Row],[Datum]],21))&gt;51),RIGHT(YEAR(jaar_zip[[#This Row],[Datum]])-1,2),RIGHT(YEAR(jaar_zip[[#This Row],[Datum]]),2))&amp;"-"&amp; TEXT(WEEKNUM(jaar_zip[[#This Row],[Datum]],21),"00")</f>
        <v>24-15</v>
      </c>
      <c r="L8051" s="101">
        <f>MONTH(jaar_zip[[#This Row],[Datum]])</f>
        <v>4</v>
      </c>
      <c r="M8051" s="101">
        <f>IF(ISNUMBER(jaar_zip[[#This Row],[etmaaltemperatuur]]),IF(jaar_zip[[#This Row],[etmaaltemperatuur]]&lt;stookgrens,stookgrens-jaar_zip[[#This Row],[etmaaltemperatuur]],0),"")</f>
        <v>0</v>
      </c>
      <c r="N8051" s="101">
        <f>IF(ISNUMBER(jaar_zip[[#This Row],[graaddagen]]),IF(OR(MONTH(jaar_zip[[#This Row],[Datum]])=1,MONTH(jaar_zip[[#This Row],[Datum]])=2,MONTH(jaar_zip[[#This Row],[Datum]])=11,MONTH(jaar_zip[[#This Row],[Datum]])=12),1.1,IF(OR(MONTH(jaar_zip[[#This Row],[Datum]])=3,MONTH(jaar_zip[[#This Row],[Datum]])=10),1,0.8))*jaar_zip[[#This Row],[graaddagen]],"")</f>
        <v>0</v>
      </c>
      <c r="O8051" s="101">
        <f>IF(ISNUMBER(jaar_zip[[#This Row],[etmaaltemperatuur]]),IF(jaar_zip[[#This Row],[etmaaltemperatuur]]&gt;stookgrens,jaar_zip[[#This Row],[etmaaltemperatuur]]-stookgrens,0),"")</f>
        <v>0.30000000000000071</v>
      </c>
    </row>
    <row r="8052" spans="1:15" x14ac:dyDescent="0.25">
      <c r="A8052">
        <v>370</v>
      </c>
      <c r="B8052">
        <v>20240414</v>
      </c>
      <c r="C8052">
        <v>2.7</v>
      </c>
      <c r="D8052">
        <v>12.4</v>
      </c>
      <c r="E8052">
        <v>1816</v>
      </c>
      <c r="F8052">
        <v>0.8</v>
      </c>
      <c r="G8052">
        <v>1021.1</v>
      </c>
      <c r="H8052">
        <v>64</v>
      </c>
      <c r="I8052" s="101" t="s">
        <v>41</v>
      </c>
      <c r="J8052" s="1">
        <f>DATEVALUE(RIGHT(jaar_zip[[#This Row],[YYYYMMDD]],2)&amp;"-"&amp;MID(jaar_zip[[#This Row],[YYYYMMDD]],5,2)&amp;"-"&amp;LEFT(jaar_zip[[#This Row],[YYYYMMDD]],4))</f>
        <v>45396</v>
      </c>
      <c r="K8052" s="101" t="str">
        <f>IF(AND(VALUE(MONTH(jaar_zip[[#This Row],[Datum]]))=1,VALUE(WEEKNUM(jaar_zip[[#This Row],[Datum]],21))&gt;51),RIGHT(YEAR(jaar_zip[[#This Row],[Datum]])-1,2),RIGHT(YEAR(jaar_zip[[#This Row],[Datum]]),2))&amp;"-"&amp; TEXT(WEEKNUM(jaar_zip[[#This Row],[Datum]],21),"00")</f>
        <v>24-15</v>
      </c>
      <c r="L8052" s="101">
        <f>MONTH(jaar_zip[[#This Row],[Datum]])</f>
        <v>4</v>
      </c>
      <c r="M8052" s="101">
        <f>IF(ISNUMBER(jaar_zip[[#This Row],[etmaaltemperatuur]]),IF(jaar_zip[[#This Row],[etmaaltemperatuur]]&lt;stookgrens,stookgrens-jaar_zip[[#This Row],[etmaaltemperatuur]],0),"")</f>
        <v>5.6</v>
      </c>
      <c r="N8052" s="101">
        <f>IF(ISNUMBER(jaar_zip[[#This Row],[graaddagen]]),IF(OR(MONTH(jaar_zip[[#This Row],[Datum]])=1,MONTH(jaar_zip[[#This Row],[Datum]])=2,MONTH(jaar_zip[[#This Row],[Datum]])=11,MONTH(jaar_zip[[#This Row],[Datum]])=12),1.1,IF(OR(MONTH(jaar_zip[[#This Row],[Datum]])=3,MONTH(jaar_zip[[#This Row],[Datum]])=10),1,0.8))*jaar_zip[[#This Row],[graaddagen]],"")</f>
        <v>4.4799999999999995</v>
      </c>
      <c r="O8052" s="101">
        <f>IF(ISNUMBER(jaar_zip[[#This Row],[etmaaltemperatuur]]),IF(jaar_zip[[#This Row],[etmaaltemperatuur]]&gt;stookgrens,jaar_zip[[#This Row],[etmaaltemperatuur]]-stookgrens,0),"")</f>
        <v>0</v>
      </c>
    </row>
    <row r="8053" spans="1:15" x14ac:dyDescent="0.25">
      <c r="A8053">
        <v>370</v>
      </c>
      <c r="B8053">
        <v>20240415</v>
      </c>
      <c r="C8053">
        <v>6</v>
      </c>
      <c r="D8053">
        <v>7.8</v>
      </c>
      <c r="E8053">
        <v>987</v>
      </c>
      <c r="F8053">
        <v>7.4</v>
      </c>
      <c r="G8053">
        <v>1006.8</v>
      </c>
      <c r="H8053">
        <v>78</v>
      </c>
      <c r="I8053" s="101" t="s">
        <v>41</v>
      </c>
      <c r="J8053" s="1">
        <f>DATEVALUE(RIGHT(jaar_zip[[#This Row],[YYYYMMDD]],2)&amp;"-"&amp;MID(jaar_zip[[#This Row],[YYYYMMDD]],5,2)&amp;"-"&amp;LEFT(jaar_zip[[#This Row],[YYYYMMDD]],4))</f>
        <v>45397</v>
      </c>
      <c r="K8053" s="101" t="str">
        <f>IF(AND(VALUE(MONTH(jaar_zip[[#This Row],[Datum]]))=1,VALUE(WEEKNUM(jaar_zip[[#This Row],[Datum]],21))&gt;51),RIGHT(YEAR(jaar_zip[[#This Row],[Datum]])-1,2),RIGHT(YEAR(jaar_zip[[#This Row],[Datum]]),2))&amp;"-"&amp; TEXT(WEEKNUM(jaar_zip[[#This Row],[Datum]],21),"00")</f>
        <v>24-16</v>
      </c>
      <c r="L8053" s="101">
        <f>MONTH(jaar_zip[[#This Row],[Datum]])</f>
        <v>4</v>
      </c>
      <c r="M8053" s="101">
        <f>IF(ISNUMBER(jaar_zip[[#This Row],[etmaaltemperatuur]]),IF(jaar_zip[[#This Row],[etmaaltemperatuur]]&lt;stookgrens,stookgrens-jaar_zip[[#This Row],[etmaaltemperatuur]],0),"")</f>
        <v>10.199999999999999</v>
      </c>
      <c r="N8053" s="101">
        <f>IF(ISNUMBER(jaar_zip[[#This Row],[graaddagen]]),IF(OR(MONTH(jaar_zip[[#This Row],[Datum]])=1,MONTH(jaar_zip[[#This Row],[Datum]])=2,MONTH(jaar_zip[[#This Row],[Datum]])=11,MONTH(jaar_zip[[#This Row],[Datum]])=12),1.1,IF(OR(MONTH(jaar_zip[[#This Row],[Datum]])=3,MONTH(jaar_zip[[#This Row],[Datum]])=10),1,0.8))*jaar_zip[[#This Row],[graaddagen]],"")</f>
        <v>8.16</v>
      </c>
      <c r="O8053" s="101">
        <f>IF(ISNUMBER(jaar_zip[[#This Row],[etmaaltemperatuur]]),IF(jaar_zip[[#This Row],[etmaaltemperatuur]]&gt;stookgrens,jaar_zip[[#This Row],[etmaaltemperatuur]]-stookgrens,0),"")</f>
        <v>0</v>
      </c>
    </row>
    <row r="8054" spans="1:15" x14ac:dyDescent="0.25">
      <c r="A8054">
        <v>370</v>
      </c>
      <c r="B8054">
        <v>20240416</v>
      </c>
      <c r="C8054">
        <v>5.6</v>
      </c>
      <c r="D8054">
        <v>7.2</v>
      </c>
      <c r="E8054">
        <v>956</v>
      </c>
      <c r="F8054">
        <v>11.6</v>
      </c>
      <c r="G8054">
        <v>1005.4</v>
      </c>
      <c r="H8054">
        <v>87</v>
      </c>
      <c r="I8054" s="101" t="s">
        <v>41</v>
      </c>
      <c r="J8054" s="1">
        <f>DATEVALUE(RIGHT(jaar_zip[[#This Row],[YYYYMMDD]],2)&amp;"-"&amp;MID(jaar_zip[[#This Row],[YYYYMMDD]],5,2)&amp;"-"&amp;LEFT(jaar_zip[[#This Row],[YYYYMMDD]],4))</f>
        <v>45398</v>
      </c>
      <c r="K8054" s="101" t="str">
        <f>IF(AND(VALUE(MONTH(jaar_zip[[#This Row],[Datum]]))=1,VALUE(WEEKNUM(jaar_zip[[#This Row],[Datum]],21))&gt;51),RIGHT(YEAR(jaar_zip[[#This Row],[Datum]])-1,2),RIGHT(YEAR(jaar_zip[[#This Row],[Datum]]),2))&amp;"-"&amp; TEXT(WEEKNUM(jaar_zip[[#This Row],[Datum]],21),"00")</f>
        <v>24-16</v>
      </c>
      <c r="L8054" s="101">
        <f>MONTH(jaar_zip[[#This Row],[Datum]])</f>
        <v>4</v>
      </c>
      <c r="M8054" s="101">
        <f>IF(ISNUMBER(jaar_zip[[#This Row],[etmaaltemperatuur]]),IF(jaar_zip[[#This Row],[etmaaltemperatuur]]&lt;stookgrens,stookgrens-jaar_zip[[#This Row],[etmaaltemperatuur]],0),"")</f>
        <v>10.8</v>
      </c>
      <c r="N8054" s="101">
        <f>IF(ISNUMBER(jaar_zip[[#This Row],[graaddagen]]),IF(OR(MONTH(jaar_zip[[#This Row],[Datum]])=1,MONTH(jaar_zip[[#This Row],[Datum]])=2,MONTH(jaar_zip[[#This Row],[Datum]])=11,MONTH(jaar_zip[[#This Row],[Datum]])=12),1.1,IF(OR(MONTH(jaar_zip[[#This Row],[Datum]])=3,MONTH(jaar_zip[[#This Row],[Datum]])=10),1,0.8))*jaar_zip[[#This Row],[graaddagen]],"")</f>
        <v>8.64</v>
      </c>
      <c r="O8054" s="101">
        <f>IF(ISNUMBER(jaar_zip[[#This Row],[etmaaltemperatuur]]),IF(jaar_zip[[#This Row],[etmaaltemperatuur]]&gt;stookgrens,jaar_zip[[#This Row],[etmaaltemperatuur]]-stookgrens,0),"")</f>
        <v>0</v>
      </c>
    </row>
    <row r="8055" spans="1:15" x14ac:dyDescent="0.25">
      <c r="A8055">
        <v>370</v>
      </c>
      <c r="B8055">
        <v>20240417</v>
      </c>
      <c r="C8055">
        <v>2.4</v>
      </c>
      <c r="D8055">
        <v>5.0999999999999996</v>
      </c>
      <c r="E8055">
        <v>1279</v>
      </c>
      <c r="F8055">
        <v>9.5</v>
      </c>
      <c r="G8055">
        <v>1012.6</v>
      </c>
      <c r="H8055">
        <v>87</v>
      </c>
      <c r="I8055" s="101" t="s">
        <v>41</v>
      </c>
      <c r="J8055" s="1">
        <f>DATEVALUE(RIGHT(jaar_zip[[#This Row],[YYYYMMDD]],2)&amp;"-"&amp;MID(jaar_zip[[#This Row],[YYYYMMDD]],5,2)&amp;"-"&amp;LEFT(jaar_zip[[#This Row],[YYYYMMDD]],4))</f>
        <v>45399</v>
      </c>
      <c r="K8055" s="101" t="str">
        <f>IF(AND(VALUE(MONTH(jaar_zip[[#This Row],[Datum]]))=1,VALUE(WEEKNUM(jaar_zip[[#This Row],[Datum]],21))&gt;51),RIGHT(YEAR(jaar_zip[[#This Row],[Datum]])-1,2),RIGHT(YEAR(jaar_zip[[#This Row],[Datum]]),2))&amp;"-"&amp; TEXT(WEEKNUM(jaar_zip[[#This Row],[Datum]],21),"00")</f>
        <v>24-16</v>
      </c>
      <c r="L8055" s="101">
        <f>MONTH(jaar_zip[[#This Row],[Datum]])</f>
        <v>4</v>
      </c>
      <c r="M8055" s="101">
        <f>IF(ISNUMBER(jaar_zip[[#This Row],[etmaaltemperatuur]]),IF(jaar_zip[[#This Row],[etmaaltemperatuur]]&lt;stookgrens,stookgrens-jaar_zip[[#This Row],[etmaaltemperatuur]],0),"")</f>
        <v>12.9</v>
      </c>
      <c r="N8055" s="101">
        <f>IF(ISNUMBER(jaar_zip[[#This Row],[graaddagen]]),IF(OR(MONTH(jaar_zip[[#This Row],[Datum]])=1,MONTH(jaar_zip[[#This Row],[Datum]])=2,MONTH(jaar_zip[[#This Row],[Datum]])=11,MONTH(jaar_zip[[#This Row],[Datum]])=12),1.1,IF(OR(MONTH(jaar_zip[[#This Row],[Datum]])=3,MONTH(jaar_zip[[#This Row],[Datum]])=10),1,0.8))*jaar_zip[[#This Row],[graaddagen]],"")</f>
        <v>10.32</v>
      </c>
      <c r="O8055" s="101">
        <f>IF(ISNUMBER(jaar_zip[[#This Row],[etmaaltemperatuur]]),IF(jaar_zip[[#This Row],[etmaaltemperatuur]]&gt;stookgrens,jaar_zip[[#This Row],[etmaaltemperatuur]]-stookgrens,0),"")</f>
        <v>0</v>
      </c>
    </row>
    <row r="8056" spans="1:15" x14ac:dyDescent="0.25">
      <c r="A8056">
        <v>370</v>
      </c>
      <c r="B8056">
        <v>20240418</v>
      </c>
      <c r="C8056">
        <v>3</v>
      </c>
      <c r="D8056">
        <v>7.6</v>
      </c>
      <c r="E8056">
        <v>1714</v>
      </c>
      <c r="F8056">
        <v>0.1</v>
      </c>
      <c r="G8056">
        <v>1018.9</v>
      </c>
      <c r="H8056">
        <v>74</v>
      </c>
      <c r="I8056" s="101" t="s">
        <v>41</v>
      </c>
      <c r="J8056" s="1">
        <f>DATEVALUE(RIGHT(jaar_zip[[#This Row],[YYYYMMDD]],2)&amp;"-"&amp;MID(jaar_zip[[#This Row],[YYYYMMDD]],5,2)&amp;"-"&amp;LEFT(jaar_zip[[#This Row],[YYYYMMDD]],4))</f>
        <v>45400</v>
      </c>
      <c r="K8056" s="101" t="str">
        <f>IF(AND(VALUE(MONTH(jaar_zip[[#This Row],[Datum]]))=1,VALUE(WEEKNUM(jaar_zip[[#This Row],[Datum]],21))&gt;51),RIGHT(YEAR(jaar_zip[[#This Row],[Datum]])-1,2),RIGHT(YEAR(jaar_zip[[#This Row],[Datum]]),2))&amp;"-"&amp; TEXT(WEEKNUM(jaar_zip[[#This Row],[Datum]],21),"00")</f>
        <v>24-16</v>
      </c>
      <c r="L8056" s="101">
        <f>MONTH(jaar_zip[[#This Row],[Datum]])</f>
        <v>4</v>
      </c>
      <c r="M8056" s="101">
        <f>IF(ISNUMBER(jaar_zip[[#This Row],[etmaaltemperatuur]]),IF(jaar_zip[[#This Row],[etmaaltemperatuur]]&lt;stookgrens,stookgrens-jaar_zip[[#This Row],[etmaaltemperatuur]],0),"")</f>
        <v>10.4</v>
      </c>
      <c r="N8056" s="101">
        <f>IF(ISNUMBER(jaar_zip[[#This Row],[graaddagen]]),IF(OR(MONTH(jaar_zip[[#This Row],[Datum]])=1,MONTH(jaar_zip[[#This Row],[Datum]])=2,MONTH(jaar_zip[[#This Row],[Datum]])=11,MONTH(jaar_zip[[#This Row],[Datum]])=12),1.1,IF(OR(MONTH(jaar_zip[[#This Row],[Datum]])=3,MONTH(jaar_zip[[#This Row],[Datum]])=10),1,0.8))*jaar_zip[[#This Row],[graaddagen]],"")</f>
        <v>8.32</v>
      </c>
      <c r="O8056" s="101">
        <f>IF(ISNUMBER(jaar_zip[[#This Row],[etmaaltemperatuur]]),IF(jaar_zip[[#This Row],[etmaaltemperatuur]]&gt;stookgrens,jaar_zip[[#This Row],[etmaaltemperatuur]]-stookgrens,0),"")</f>
        <v>0</v>
      </c>
    </row>
    <row r="8057" spans="1:15" x14ac:dyDescent="0.25">
      <c r="A8057">
        <v>370</v>
      </c>
      <c r="B8057">
        <v>20240419</v>
      </c>
      <c r="C8057">
        <v>6.7</v>
      </c>
      <c r="D8057">
        <v>8.4</v>
      </c>
      <c r="E8057">
        <v>1232</v>
      </c>
      <c r="F8057">
        <v>6.7</v>
      </c>
      <c r="G8057">
        <v>1011.7</v>
      </c>
      <c r="H8057">
        <v>82</v>
      </c>
      <c r="I8057" s="101" t="s">
        <v>41</v>
      </c>
      <c r="J8057" s="1">
        <f>DATEVALUE(RIGHT(jaar_zip[[#This Row],[YYYYMMDD]],2)&amp;"-"&amp;MID(jaar_zip[[#This Row],[YYYYMMDD]],5,2)&amp;"-"&amp;LEFT(jaar_zip[[#This Row],[YYYYMMDD]],4))</f>
        <v>45401</v>
      </c>
      <c r="K8057" s="101" t="str">
        <f>IF(AND(VALUE(MONTH(jaar_zip[[#This Row],[Datum]]))=1,VALUE(WEEKNUM(jaar_zip[[#This Row],[Datum]],21))&gt;51),RIGHT(YEAR(jaar_zip[[#This Row],[Datum]])-1,2),RIGHT(YEAR(jaar_zip[[#This Row],[Datum]]),2))&amp;"-"&amp; TEXT(WEEKNUM(jaar_zip[[#This Row],[Datum]],21),"00")</f>
        <v>24-16</v>
      </c>
      <c r="L8057" s="101">
        <f>MONTH(jaar_zip[[#This Row],[Datum]])</f>
        <v>4</v>
      </c>
      <c r="M8057" s="101">
        <f>IF(ISNUMBER(jaar_zip[[#This Row],[etmaaltemperatuur]]),IF(jaar_zip[[#This Row],[etmaaltemperatuur]]&lt;stookgrens,stookgrens-jaar_zip[[#This Row],[etmaaltemperatuur]],0),"")</f>
        <v>9.6</v>
      </c>
      <c r="N8057" s="101">
        <f>IF(ISNUMBER(jaar_zip[[#This Row],[graaddagen]]),IF(OR(MONTH(jaar_zip[[#This Row],[Datum]])=1,MONTH(jaar_zip[[#This Row],[Datum]])=2,MONTH(jaar_zip[[#This Row],[Datum]])=11,MONTH(jaar_zip[[#This Row],[Datum]])=12),1.1,IF(OR(MONTH(jaar_zip[[#This Row],[Datum]])=3,MONTH(jaar_zip[[#This Row],[Datum]])=10),1,0.8))*jaar_zip[[#This Row],[graaddagen]],"")</f>
        <v>7.68</v>
      </c>
      <c r="O8057" s="101">
        <f>IF(ISNUMBER(jaar_zip[[#This Row],[etmaaltemperatuur]]),IF(jaar_zip[[#This Row],[etmaaltemperatuur]]&gt;stookgrens,jaar_zip[[#This Row],[etmaaltemperatuur]]-stookgrens,0),"")</f>
        <v>0</v>
      </c>
    </row>
    <row r="8058" spans="1:15" x14ac:dyDescent="0.25">
      <c r="A8058">
        <v>370</v>
      </c>
      <c r="B8058">
        <v>20240420</v>
      </c>
      <c r="C8058">
        <v>4.7</v>
      </c>
      <c r="D8058">
        <v>7.5</v>
      </c>
      <c r="E8058">
        <v>1516</v>
      </c>
      <c r="F8058">
        <v>1</v>
      </c>
      <c r="G8058">
        <v>1021.7</v>
      </c>
      <c r="H8058">
        <v>74</v>
      </c>
      <c r="I8058" s="101" t="s">
        <v>41</v>
      </c>
      <c r="J8058" s="1">
        <f>DATEVALUE(RIGHT(jaar_zip[[#This Row],[YYYYMMDD]],2)&amp;"-"&amp;MID(jaar_zip[[#This Row],[YYYYMMDD]],5,2)&amp;"-"&amp;LEFT(jaar_zip[[#This Row],[YYYYMMDD]],4))</f>
        <v>45402</v>
      </c>
      <c r="K8058" s="101" t="str">
        <f>IF(AND(VALUE(MONTH(jaar_zip[[#This Row],[Datum]]))=1,VALUE(WEEKNUM(jaar_zip[[#This Row],[Datum]],21))&gt;51),RIGHT(YEAR(jaar_zip[[#This Row],[Datum]])-1,2),RIGHT(YEAR(jaar_zip[[#This Row],[Datum]]),2))&amp;"-"&amp; TEXT(WEEKNUM(jaar_zip[[#This Row],[Datum]],21),"00")</f>
        <v>24-16</v>
      </c>
      <c r="L8058" s="101">
        <f>MONTH(jaar_zip[[#This Row],[Datum]])</f>
        <v>4</v>
      </c>
      <c r="M8058" s="101">
        <f>IF(ISNUMBER(jaar_zip[[#This Row],[etmaaltemperatuur]]),IF(jaar_zip[[#This Row],[etmaaltemperatuur]]&lt;stookgrens,stookgrens-jaar_zip[[#This Row],[etmaaltemperatuur]],0),"")</f>
        <v>10.5</v>
      </c>
      <c r="N8058" s="101">
        <f>IF(ISNUMBER(jaar_zip[[#This Row],[graaddagen]]),IF(OR(MONTH(jaar_zip[[#This Row],[Datum]])=1,MONTH(jaar_zip[[#This Row],[Datum]])=2,MONTH(jaar_zip[[#This Row],[Datum]])=11,MONTH(jaar_zip[[#This Row],[Datum]])=12),1.1,IF(OR(MONTH(jaar_zip[[#This Row],[Datum]])=3,MONTH(jaar_zip[[#This Row],[Datum]])=10),1,0.8))*jaar_zip[[#This Row],[graaddagen]],"")</f>
        <v>8.4</v>
      </c>
      <c r="O8058" s="101">
        <f>IF(ISNUMBER(jaar_zip[[#This Row],[etmaaltemperatuur]]),IF(jaar_zip[[#This Row],[etmaaltemperatuur]]&gt;stookgrens,jaar_zip[[#This Row],[etmaaltemperatuur]]-stookgrens,0),"")</f>
        <v>0</v>
      </c>
    </row>
    <row r="8059" spans="1:15" x14ac:dyDescent="0.25">
      <c r="A8059">
        <v>370</v>
      </c>
      <c r="B8059">
        <v>20240421</v>
      </c>
      <c r="C8059">
        <v>4.5</v>
      </c>
      <c r="D8059">
        <v>6.3</v>
      </c>
      <c r="E8059">
        <v>1707</v>
      </c>
      <c r="F8059">
        <v>0.4</v>
      </c>
      <c r="G8059">
        <v>1024.5</v>
      </c>
      <c r="H8059">
        <v>71</v>
      </c>
      <c r="I8059" s="101" t="s">
        <v>41</v>
      </c>
      <c r="J8059" s="1">
        <f>DATEVALUE(RIGHT(jaar_zip[[#This Row],[YYYYMMDD]],2)&amp;"-"&amp;MID(jaar_zip[[#This Row],[YYYYMMDD]],5,2)&amp;"-"&amp;LEFT(jaar_zip[[#This Row],[YYYYMMDD]],4))</f>
        <v>45403</v>
      </c>
      <c r="K8059" s="101" t="str">
        <f>IF(AND(VALUE(MONTH(jaar_zip[[#This Row],[Datum]]))=1,VALUE(WEEKNUM(jaar_zip[[#This Row],[Datum]],21))&gt;51),RIGHT(YEAR(jaar_zip[[#This Row],[Datum]])-1,2),RIGHT(YEAR(jaar_zip[[#This Row],[Datum]]),2))&amp;"-"&amp; TEXT(WEEKNUM(jaar_zip[[#This Row],[Datum]],21),"00")</f>
        <v>24-16</v>
      </c>
      <c r="L8059" s="101">
        <f>MONTH(jaar_zip[[#This Row],[Datum]])</f>
        <v>4</v>
      </c>
      <c r="M8059" s="101">
        <f>IF(ISNUMBER(jaar_zip[[#This Row],[etmaaltemperatuur]]),IF(jaar_zip[[#This Row],[etmaaltemperatuur]]&lt;stookgrens,stookgrens-jaar_zip[[#This Row],[etmaaltemperatuur]],0),"")</f>
        <v>11.7</v>
      </c>
      <c r="N8059" s="101">
        <f>IF(ISNUMBER(jaar_zip[[#This Row],[graaddagen]]),IF(OR(MONTH(jaar_zip[[#This Row],[Datum]])=1,MONTH(jaar_zip[[#This Row],[Datum]])=2,MONTH(jaar_zip[[#This Row],[Datum]])=11,MONTH(jaar_zip[[#This Row],[Datum]])=12),1.1,IF(OR(MONTH(jaar_zip[[#This Row],[Datum]])=3,MONTH(jaar_zip[[#This Row],[Datum]])=10),1,0.8))*jaar_zip[[#This Row],[graaddagen]],"")</f>
        <v>9.36</v>
      </c>
      <c r="O8059" s="101">
        <f>IF(ISNUMBER(jaar_zip[[#This Row],[etmaaltemperatuur]]),IF(jaar_zip[[#This Row],[etmaaltemperatuur]]&gt;stookgrens,jaar_zip[[#This Row],[etmaaltemperatuur]]-stookgrens,0),"")</f>
        <v>0</v>
      </c>
    </row>
    <row r="8060" spans="1:15" x14ac:dyDescent="0.25">
      <c r="A8060">
        <v>370</v>
      </c>
      <c r="B8060">
        <v>20240422</v>
      </c>
      <c r="C8060">
        <v>2.9</v>
      </c>
      <c r="D8060">
        <v>5.5</v>
      </c>
      <c r="E8060">
        <v>1413</v>
      </c>
      <c r="F8060">
        <v>0.1</v>
      </c>
      <c r="G8060">
        <v>1024.5999999999999</v>
      </c>
      <c r="H8060">
        <v>67</v>
      </c>
      <c r="I8060" s="101" t="s">
        <v>41</v>
      </c>
      <c r="J8060" s="1">
        <f>DATEVALUE(RIGHT(jaar_zip[[#This Row],[YYYYMMDD]],2)&amp;"-"&amp;MID(jaar_zip[[#This Row],[YYYYMMDD]],5,2)&amp;"-"&amp;LEFT(jaar_zip[[#This Row],[YYYYMMDD]],4))</f>
        <v>45404</v>
      </c>
      <c r="K8060" s="101" t="str">
        <f>IF(AND(VALUE(MONTH(jaar_zip[[#This Row],[Datum]]))=1,VALUE(WEEKNUM(jaar_zip[[#This Row],[Datum]],21))&gt;51),RIGHT(YEAR(jaar_zip[[#This Row],[Datum]])-1,2),RIGHT(YEAR(jaar_zip[[#This Row],[Datum]]),2))&amp;"-"&amp; TEXT(WEEKNUM(jaar_zip[[#This Row],[Datum]],21),"00")</f>
        <v>24-17</v>
      </c>
      <c r="L8060" s="101">
        <f>MONTH(jaar_zip[[#This Row],[Datum]])</f>
        <v>4</v>
      </c>
      <c r="M8060" s="101">
        <f>IF(ISNUMBER(jaar_zip[[#This Row],[etmaaltemperatuur]]),IF(jaar_zip[[#This Row],[etmaaltemperatuur]]&lt;stookgrens,stookgrens-jaar_zip[[#This Row],[etmaaltemperatuur]],0),"")</f>
        <v>12.5</v>
      </c>
      <c r="N8060" s="101">
        <f>IF(ISNUMBER(jaar_zip[[#This Row],[graaddagen]]),IF(OR(MONTH(jaar_zip[[#This Row],[Datum]])=1,MONTH(jaar_zip[[#This Row],[Datum]])=2,MONTH(jaar_zip[[#This Row],[Datum]])=11,MONTH(jaar_zip[[#This Row],[Datum]])=12),1.1,IF(OR(MONTH(jaar_zip[[#This Row],[Datum]])=3,MONTH(jaar_zip[[#This Row],[Datum]])=10),1,0.8))*jaar_zip[[#This Row],[graaddagen]],"")</f>
        <v>10</v>
      </c>
      <c r="O8060" s="101">
        <f>IF(ISNUMBER(jaar_zip[[#This Row],[etmaaltemperatuur]]),IF(jaar_zip[[#This Row],[etmaaltemperatuur]]&gt;stookgrens,jaar_zip[[#This Row],[etmaaltemperatuur]]-stookgrens,0),"")</f>
        <v>0</v>
      </c>
    </row>
    <row r="8061" spans="1:15" x14ac:dyDescent="0.25">
      <c r="A8061">
        <v>370</v>
      </c>
      <c r="B8061">
        <v>20240423</v>
      </c>
      <c r="C8061">
        <v>2.5</v>
      </c>
      <c r="D8061">
        <v>5.8</v>
      </c>
      <c r="E8061">
        <v>2085</v>
      </c>
      <c r="F8061">
        <v>0.4</v>
      </c>
      <c r="G8061">
        <v>1019.2</v>
      </c>
      <c r="H8061">
        <v>69</v>
      </c>
      <c r="I8061" s="101" t="s">
        <v>41</v>
      </c>
      <c r="J8061" s="1">
        <f>DATEVALUE(RIGHT(jaar_zip[[#This Row],[YYYYMMDD]],2)&amp;"-"&amp;MID(jaar_zip[[#This Row],[YYYYMMDD]],5,2)&amp;"-"&amp;LEFT(jaar_zip[[#This Row],[YYYYMMDD]],4))</f>
        <v>45405</v>
      </c>
      <c r="K8061" s="101" t="str">
        <f>IF(AND(VALUE(MONTH(jaar_zip[[#This Row],[Datum]]))=1,VALUE(WEEKNUM(jaar_zip[[#This Row],[Datum]],21))&gt;51),RIGHT(YEAR(jaar_zip[[#This Row],[Datum]])-1,2),RIGHT(YEAR(jaar_zip[[#This Row],[Datum]]),2))&amp;"-"&amp; TEXT(WEEKNUM(jaar_zip[[#This Row],[Datum]],21),"00")</f>
        <v>24-17</v>
      </c>
      <c r="L8061" s="101">
        <f>MONTH(jaar_zip[[#This Row],[Datum]])</f>
        <v>4</v>
      </c>
      <c r="M8061" s="101">
        <f>IF(ISNUMBER(jaar_zip[[#This Row],[etmaaltemperatuur]]),IF(jaar_zip[[#This Row],[etmaaltemperatuur]]&lt;stookgrens,stookgrens-jaar_zip[[#This Row],[etmaaltemperatuur]],0),"")</f>
        <v>12.2</v>
      </c>
      <c r="N8061" s="101">
        <f>IF(ISNUMBER(jaar_zip[[#This Row],[graaddagen]]),IF(OR(MONTH(jaar_zip[[#This Row],[Datum]])=1,MONTH(jaar_zip[[#This Row],[Datum]])=2,MONTH(jaar_zip[[#This Row],[Datum]])=11,MONTH(jaar_zip[[#This Row],[Datum]])=12),1.1,IF(OR(MONTH(jaar_zip[[#This Row],[Datum]])=3,MONTH(jaar_zip[[#This Row],[Datum]])=10),1,0.8))*jaar_zip[[#This Row],[graaddagen]],"")</f>
        <v>9.76</v>
      </c>
      <c r="O8061" s="101">
        <f>IF(ISNUMBER(jaar_zip[[#This Row],[etmaaltemperatuur]]),IF(jaar_zip[[#This Row],[etmaaltemperatuur]]&gt;stookgrens,jaar_zip[[#This Row],[etmaaltemperatuur]]-stookgrens,0),"")</f>
        <v>0</v>
      </c>
    </row>
    <row r="8062" spans="1:15" x14ac:dyDescent="0.25">
      <c r="A8062">
        <v>370</v>
      </c>
      <c r="B8062">
        <v>20240424</v>
      </c>
      <c r="C8062">
        <v>4.0999999999999996</v>
      </c>
      <c r="D8062">
        <v>6.3</v>
      </c>
      <c r="E8062">
        <v>1753</v>
      </c>
      <c r="F8062">
        <v>2.2000000000000002</v>
      </c>
      <c r="G8062">
        <v>1010.2</v>
      </c>
      <c r="H8062">
        <v>79</v>
      </c>
      <c r="I8062" s="101" t="s">
        <v>41</v>
      </c>
      <c r="J8062" s="1">
        <f>DATEVALUE(RIGHT(jaar_zip[[#This Row],[YYYYMMDD]],2)&amp;"-"&amp;MID(jaar_zip[[#This Row],[YYYYMMDD]],5,2)&amp;"-"&amp;LEFT(jaar_zip[[#This Row],[YYYYMMDD]],4))</f>
        <v>45406</v>
      </c>
      <c r="K8062" s="101" t="str">
        <f>IF(AND(VALUE(MONTH(jaar_zip[[#This Row],[Datum]]))=1,VALUE(WEEKNUM(jaar_zip[[#This Row],[Datum]],21))&gt;51),RIGHT(YEAR(jaar_zip[[#This Row],[Datum]])-1,2),RIGHT(YEAR(jaar_zip[[#This Row],[Datum]]),2))&amp;"-"&amp; TEXT(WEEKNUM(jaar_zip[[#This Row],[Datum]],21),"00")</f>
        <v>24-17</v>
      </c>
      <c r="L8062" s="101">
        <f>MONTH(jaar_zip[[#This Row],[Datum]])</f>
        <v>4</v>
      </c>
      <c r="M8062" s="101">
        <f>IF(ISNUMBER(jaar_zip[[#This Row],[etmaaltemperatuur]]),IF(jaar_zip[[#This Row],[etmaaltemperatuur]]&lt;stookgrens,stookgrens-jaar_zip[[#This Row],[etmaaltemperatuur]],0),"")</f>
        <v>11.7</v>
      </c>
      <c r="N8062" s="101">
        <f>IF(ISNUMBER(jaar_zip[[#This Row],[graaddagen]]),IF(OR(MONTH(jaar_zip[[#This Row],[Datum]])=1,MONTH(jaar_zip[[#This Row],[Datum]])=2,MONTH(jaar_zip[[#This Row],[Datum]])=11,MONTH(jaar_zip[[#This Row],[Datum]])=12),1.1,IF(OR(MONTH(jaar_zip[[#This Row],[Datum]])=3,MONTH(jaar_zip[[#This Row],[Datum]])=10),1,0.8))*jaar_zip[[#This Row],[graaddagen]],"")</f>
        <v>9.36</v>
      </c>
      <c r="O8062" s="101">
        <f>IF(ISNUMBER(jaar_zip[[#This Row],[etmaaltemperatuur]]),IF(jaar_zip[[#This Row],[etmaaltemperatuur]]&gt;stookgrens,jaar_zip[[#This Row],[etmaaltemperatuur]]-stookgrens,0),"")</f>
        <v>0</v>
      </c>
    </row>
    <row r="8063" spans="1:15" x14ac:dyDescent="0.25">
      <c r="A8063">
        <v>370</v>
      </c>
      <c r="B8063">
        <v>20240425</v>
      </c>
      <c r="C8063">
        <v>4.3</v>
      </c>
      <c r="D8063">
        <v>6.9</v>
      </c>
      <c r="E8063">
        <v>965</v>
      </c>
      <c r="F8063">
        <v>1.2</v>
      </c>
      <c r="G8063">
        <v>1005.1</v>
      </c>
      <c r="H8063">
        <v>74</v>
      </c>
      <c r="I8063" s="101" t="s">
        <v>41</v>
      </c>
      <c r="J8063" s="1">
        <f>DATEVALUE(RIGHT(jaar_zip[[#This Row],[YYYYMMDD]],2)&amp;"-"&amp;MID(jaar_zip[[#This Row],[YYYYMMDD]],5,2)&amp;"-"&amp;LEFT(jaar_zip[[#This Row],[YYYYMMDD]],4))</f>
        <v>45407</v>
      </c>
      <c r="K8063" s="101" t="str">
        <f>IF(AND(VALUE(MONTH(jaar_zip[[#This Row],[Datum]]))=1,VALUE(WEEKNUM(jaar_zip[[#This Row],[Datum]],21))&gt;51),RIGHT(YEAR(jaar_zip[[#This Row],[Datum]])-1,2),RIGHT(YEAR(jaar_zip[[#This Row],[Datum]]),2))&amp;"-"&amp; TEXT(WEEKNUM(jaar_zip[[#This Row],[Datum]],21),"00")</f>
        <v>24-17</v>
      </c>
      <c r="L8063" s="101">
        <f>MONTH(jaar_zip[[#This Row],[Datum]])</f>
        <v>4</v>
      </c>
      <c r="M8063" s="101">
        <f>IF(ISNUMBER(jaar_zip[[#This Row],[etmaaltemperatuur]]),IF(jaar_zip[[#This Row],[etmaaltemperatuur]]&lt;stookgrens,stookgrens-jaar_zip[[#This Row],[etmaaltemperatuur]],0),"")</f>
        <v>11.1</v>
      </c>
      <c r="N8063" s="101">
        <f>IF(ISNUMBER(jaar_zip[[#This Row],[graaddagen]]),IF(OR(MONTH(jaar_zip[[#This Row],[Datum]])=1,MONTH(jaar_zip[[#This Row],[Datum]])=2,MONTH(jaar_zip[[#This Row],[Datum]])=11,MONTH(jaar_zip[[#This Row],[Datum]])=12),1.1,IF(OR(MONTH(jaar_zip[[#This Row],[Datum]])=3,MONTH(jaar_zip[[#This Row],[Datum]])=10),1,0.8))*jaar_zip[[#This Row],[graaddagen]],"")</f>
        <v>8.8800000000000008</v>
      </c>
      <c r="O8063" s="101">
        <f>IF(ISNUMBER(jaar_zip[[#This Row],[etmaaltemperatuur]]),IF(jaar_zip[[#This Row],[etmaaltemperatuur]]&gt;stookgrens,jaar_zip[[#This Row],[etmaaltemperatuur]]-stookgrens,0),"")</f>
        <v>0</v>
      </c>
    </row>
    <row r="8064" spans="1:15" x14ac:dyDescent="0.25">
      <c r="A8064">
        <v>370</v>
      </c>
      <c r="B8064">
        <v>20240426</v>
      </c>
      <c r="C8064">
        <v>2</v>
      </c>
      <c r="D8064">
        <v>8.8000000000000007</v>
      </c>
      <c r="E8064">
        <v>1225</v>
      </c>
      <c r="F8064">
        <v>0.6</v>
      </c>
      <c r="G8064">
        <v>1004.1</v>
      </c>
      <c r="H8064">
        <v>78</v>
      </c>
      <c r="I8064" s="101" t="s">
        <v>41</v>
      </c>
      <c r="J8064" s="1">
        <f>DATEVALUE(RIGHT(jaar_zip[[#This Row],[YYYYMMDD]],2)&amp;"-"&amp;MID(jaar_zip[[#This Row],[YYYYMMDD]],5,2)&amp;"-"&amp;LEFT(jaar_zip[[#This Row],[YYYYMMDD]],4))</f>
        <v>45408</v>
      </c>
      <c r="K8064" s="101" t="str">
        <f>IF(AND(VALUE(MONTH(jaar_zip[[#This Row],[Datum]]))=1,VALUE(WEEKNUM(jaar_zip[[#This Row],[Datum]],21))&gt;51),RIGHT(YEAR(jaar_zip[[#This Row],[Datum]])-1,2),RIGHT(YEAR(jaar_zip[[#This Row],[Datum]]),2))&amp;"-"&amp; TEXT(WEEKNUM(jaar_zip[[#This Row],[Datum]],21),"00")</f>
        <v>24-17</v>
      </c>
      <c r="L8064" s="101">
        <f>MONTH(jaar_zip[[#This Row],[Datum]])</f>
        <v>4</v>
      </c>
      <c r="M8064" s="101">
        <f>IF(ISNUMBER(jaar_zip[[#This Row],[etmaaltemperatuur]]),IF(jaar_zip[[#This Row],[etmaaltemperatuur]]&lt;stookgrens,stookgrens-jaar_zip[[#This Row],[etmaaltemperatuur]],0),"")</f>
        <v>9.1999999999999993</v>
      </c>
      <c r="N8064" s="101">
        <f>IF(ISNUMBER(jaar_zip[[#This Row],[graaddagen]]),IF(OR(MONTH(jaar_zip[[#This Row],[Datum]])=1,MONTH(jaar_zip[[#This Row],[Datum]])=2,MONTH(jaar_zip[[#This Row],[Datum]])=11,MONTH(jaar_zip[[#This Row],[Datum]])=12),1.1,IF(OR(MONTH(jaar_zip[[#This Row],[Datum]])=3,MONTH(jaar_zip[[#This Row],[Datum]])=10),1,0.8))*jaar_zip[[#This Row],[graaddagen]],"")</f>
        <v>7.3599999999999994</v>
      </c>
      <c r="O8064" s="101">
        <f>IF(ISNUMBER(jaar_zip[[#This Row],[etmaaltemperatuur]]),IF(jaar_zip[[#This Row],[etmaaltemperatuur]]&gt;stookgrens,jaar_zip[[#This Row],[etmaaltemperatuur]]-stookgrens,0),"")</f>
        <v>0</v>
      </c>
    </row>
    <row r="8065" spans="1:15" x14ac:dyDescent="0.25">
      <c r="A8065">
        <v>370</v>
      </c>
      <c r="B8065">
        <v>20240427</v>
      </c>
      <c r="C8065">
        <v>3.1</v>
      </c>
      <c r="D8065">
        <v>12.7</v>
      </c>
      <c r="E8065">
        <v>1195</v>
      </c>
      <c r="F8065">
        <v>1.7</v>
      </c>
      <c r="G8065">
        <v>1004.8</v>
      </c>
      <c r="H8065">
        <v>74</v>
      </c>
      <c r="I8065" s="101" t="s">
        <v>41</v>
      </c>
      <c r="J8065" s="1">
        <f>DATEVALUE(RIGHT(jaar_zip[[#This Row],[YYYYMMDD]],2)&amp;"-"&amp;MID(jaar_zip[[#This Row],[YYYYMMDD]],5,2)&amp;"-"&amp;LEFT(jaar_zip[[#This Row],[YYYYMMDD]],4))</f>
        <v>45409</v>
      </c>
      <c r="K8065" s="101" t="str">
        <f>IF(AND(VALUE(MONTH(jaar_zip[[#This Row],[Datum]]))=1,VALUE(WEEKNUM(jaar_zip[[#This Row],[Datum]],21))&gt;51),RIGHT(YEAR(jaar_zip[[#This Row],[Datum]])-1,2),RIGHT(YEAR(jaar_zip[[#This Row],[Datum]]),2))&amp;"-"&amp; TEXT(WEEKNUM(jaar_zip[[#This Row],[Datum]],21),"00")</f>
        <v>24-17</v>
      </c>
      <c r="L8065" s="101">
        <f>MONTH(jaar_zip[[#This Row],[Datum]])</f>
        <v>4</v>
      </c>
      <c r="M8065" s="101">
        <f>IF(ISNUMBER(jaar_zip[[#This Row],[etmaaltemperatuur]]),IF(jaar_zip[[#This Row],[etmaaltemperatuur]]&lt;stookgrens,stookgrens-jaar_zip[[#This Row],[etmaaltemperatuur]],0),"")</f>
        <v>5.3000000000000007</v>
      </c>
      <c r="N8065" s="101">
        <f>IF(ISNUMBER(jaar_zip[[#This Row],[graaddagen]]),IF(OR(MONTH(jaar_zip[[#This Row],[Datum]])=1,MONTH(jaar_zip[[#This Row],[Datum]])=2,MONTH(jaar_zip[[#This Row],[Datum]])=11,MONTH(jaar_zip[[#This Row],[Datum]])=12),1.1,IF(OR(MONTH(jaar_zip[[#This Row],[Datum]])=3,MONTH(jaar_zip[[#This Row],[Datum]])=10),1,0.8))*jaar_zip[[#This Row],[graaddagen]],"")</f>
        <v>4.2400000000000011</v>
      </c>
      <c r="O8065" s="101">
        <f>IF(ISNUMBER(jaar_zip[[#This Row],[etmaaltemperatuur]]),IF(jaar_zip[[#This Row],[etmaaltemperatuur]]&gt;stookgrens,jaar_zip[[#This Row],[etmaaltemperatuur]]-stookgrens,0),"")</f>
        <v>0</v>
      </c>
    </row>
    <row r="8066" spans="1:15" x14ac:dyDescent="0.25">
      <c r="A8066">
        <v>370</v>
      </c>
      <c r="B8066">
        <v>20240428</v>
      </c>
      <c r="C8066">
        <v>5.3</v>
      </c>
      <c r="D8066">
        <v>12.8</v>
      </c>
      <c r="E8066">
        <v>1114</v>
      </c>
      <c r="F8066">
        <v>0.6</v>
      </c>
      <c r="G8066">
        <v>1009.2</v>
      </c>
      <c r="H8066">
        <v>69</v>
      </c>
      <c r="I8066" s="101" t="s">
        <v>41</v>
      </c>
      <c r="J8066" s="1">
        <f>DATEVALUE(RIGHT(jaar_zip[[#This Row],[YYYYMMDD]],2)&amp;"-"&amp;MID(jaar_zip[[#This Row],[YYYYMMDD]],5,2)&amp;"-"&amp;LEFT(jaar_zip[[#This Row],[YYYYMMDD]],4))</f>
        <v>45410</v>
      </c>
      <c r="K8066" s="101" t="str">
        <f>IF(AND(VALUE(MONTH(jaar_zip[[#This Row],[Datum]]))=1,VALUE(WEEKNUM(jaar_zip[[#This Row],[Datum]],21))&gt;51),RIGHT(YEAR(jaar_zip[[#This Row],[Datum]])-1,2),RIGHT(YEAR(jaar_zip[[#This Row],[Datum]]),2))&amp;"-"&amp; TEXT(WEEKNUM(jaar_zip[[#This Row],[Datum]],21),"00")</f>
        <v>24-17</v>
      </c>
      <c r="L8066" s="101">
        <f>MONTH(jaar_zip[[#This Row],[Datum]])</f>
        <v>4</v>
      </c>
      <c r="M8066" s="101">
        <f>IF(ISNUMBER(jaar_zip[[#This Row],[etmaaltemperatuur]]),IF(jaar_zip[[#This Row],[etmaaltemperatuur]]&lt;stookgrens,stookgrens-jaar_zip[[#This Row],[etmaaltemperatuur]],0),"")</f>
        <v>5.1999999999999993</v>
      </c>
      <c r="N8066" s="101">
        <f>IF(ISNUMBER(jaar_zip[[#This Row],[graaddagen]]),IF(OR(MONTH(jaar_zip[[#This Row],[Datum]])=1,MONTH(jaar_zip[[#This Row],[Datum]])=2,MONTH(jaar_zip[[#This Row],[Datum]])=11,MONTH(jaar_zip[[#This Row],[Datum]])=12),1.1,IF(OR(MONTH(jaar_zip[[#This Row],[Datum]])=3,MONTH(jaar_zip[[#This Row],[Datum]])=10),1,0.8))*jaar_zip[[#This Row],[graaddagen]],"")</f>
        <v>4.1599999999999993</v>
      </c>
      <c r="O8066" s="101">
        <f>IF(ISNUMBER(jaar_zip[[#This Row],[etmaaltemperatuur]]),IF(jaar_zip[[#This Row],[etmaaltemperatuur]]&gt;stookgrens,jaar_zip[[#This Row],[etmaaltemperatuur]]-stookgrens,0),"")</f>
        <v>0</v>
      </c>
    </row>
    <row r="8067" spans="1:15" x14ac:dyDescent="0.25">
      <c r="A8067">
        <v>370</v>
      </c>
      <c r="B8067">
        <v>20240429</v>
      </c>
      <c r="C8067">
        <v>2.6</v>
      </c>
      <c r="D8067">
        <v>14</v>
      </c>
      <c r="E8067">
        <v>2050</v>
      </c>
      <c r="F8067">
        <v>-0.1</v>
      </c>
      <c r="G8067">
        <v>1018.8</v>
      </c>
      <c r="H8067">
        <v>66</v>
      </c>
      <c r="I8067" s="101" t="s">
        <v>41</v>
      </c>
      <c r="J8067" s="1">
        <f>DATEVALUE(RIGHT(jaar_zip[[#This Row],[YYYYMMDD]],2)&amp;"-"&amp;MID(jaar_zip[[#This Row],[YYYYMMDD]],5,2)&amp;"-"&amp;LEFT(jaar_zip[[#This Row],[YYYYMMDD]],4))</f>
        <v>45411</v>
      </c>
      <c r="K8067" s="101" t="str">
        <f>IF(AND(VALUE(MONTH(jaar_zip[[#This Row],[Datum]]))=1,VALUE(WEEKNUM(jaar_zip[[#This Row],[Datum]],21))&gt;51),RIGHT(YEAR(jaar_zip[[#This Row],[Datum]])-1,2),RIGHT(YEAR(jaar_zip[[#This Row],[Datum]]),2))&amp;"-"&amp; TEXT(WEEKNUM(jaar_zip[[#This Row],[Datum]],21),"00")</f>
        <v>24-18</v>
      </c>
      <c r="L8067" s="101">
        <f>MONTH(jaar_zip[[#This Row],[Datum]])</f>
        <v>4</v>
      </c>
      <c r="M8067" s="101">
        <f>IF(ISNUMBER(jaar_zip[[#This Row],[etmaaltemperatuur]]),IF(jaar_zip[[#This Row],[etmaaltemperatuur]]&lt;stookgrens,stookgrens-jaar_zip[[#This Row],[etmaaltemperatuur]],0),"")</f>
        <v>4</v>
      </c>
      <c r="N8067" s="101">
        <f>IF(ISNUMBER(jaar_zip[[#This Row],[graaddagen]]),IF(OR(MONTH(jaar_zip[[#This Row],[Datum]])=1,MONTH(jaar_zip[[#This Row],[Datum]])=2,MONTH(jaar_zip[[#This Row],[Datum]])=11,MONTH(jaar_zip[[#This Row],[Datum]])=12),1.1,IF(OR(MONTH(jaar_zip[[#This Row],[Datum]])=3,MONTH(jaar_zip[[#This Row],[Datum]])=10),1,0.8))*jaar_zip[[#This Row],[graaddagen]],"")</f>
        <v>3.2</v>
      </c>
      <c r="O8067" s="101">
        <f>IF(ISNUMBER(jaar_zip[[#This Row],[etmaaltemperatuur]]),IF(jaar_zip[[#This Row],[etmaaltemperatuur]]&gt;stookgrens,jaar_zip[[#This Row],[etmaaltemperatuur]]-stookgrens,0),"")</f>
        <v>0</v>
      </c>
    </row>
    <row r="8068" spans="1:15" x14ac:dyDescent="0.25">
      <c r="A8068">
        <v>370</v>
      </c>
      <c r="B8068">
        <v>20240430</v>
      </c>
      <c r="C8068">
        <v>2.2999999999999998</v>
      </c>
      <c r="D8068">
        <v>17</v>
      </c>
      <c r="E8068">
        <v>1830</v>
      </c>
      <c r="F8068">
        <v>2.2999999999999998</v>
      </c>
      <c r="G8068">
        <v>1014.8</v>
      </c>
      <c r="H8068">
        <v>71</v>
      </c>
      <c r="I8068" s="101" t="s">
        <v>41</v>
      </c>
      <c r="J8068" s="1">
        <f>DATEVALUE(RIGHT(jaar_zip[[#This Row],[YYYYMMDD]],2)&amp;"-"&amp;MID(jaar_zip[[#This Row],[YYYYMMDD]],5,2)&amp;"-"&amp;LEFT(jaar_zip[[#This Row],[YYYYMMDD]],4))</f>
        <v>45412</v>
      </c>
      <c r="K8068" s="101" t="str">
        <f>IF(AND(VALUE(MONTH(jaar_zip[[#This Row],[Datum]]))=1,VALUE(WEEKNUM(jaar_zip[[#This Row],[Datum]],21))&gt;51),RIGHT(YEAR(jaar_zip[[#This Row],[Datum]])-1,2),RIGHT(YEAR(jaar_zip[[#This Row],[Datum]]),2))&amp;"-"&amp; TEXT(WEEKNUM(jaar_zip[[#This Row],[Datum]],21),"00")</f>
        <v>24-18</v>
      </c>
      <c r="L8068" s="101">
        <f>MONTH(jaar_zip[[#This Row],[Datum]])</f>
        <v>4</v>
      </c>
      <c r="M8068" s="101">
        <f>IF(ISNUMBER(jaar_zip[[#This Row],[etmaaltemperatuur]]),IF(jaar_zip[[#This Row],[etmaaltemperatuur]]&lt;stookgrens,stookgrens-jaar_zip[[#This Row],[etmaaltemperatuur]],0),"")</f>
        <v>1</v>
      </c>
      <c r="N8068" s="101">
        <f>IF(ISNUMBER(jaar_zip[[#This Row],[graaddagen]]),IF(OR(MONTH(jaar_zip[[#This Row],[Datum]])=1,MONTH(jaar_zip[[#This Row],[Datum]])=2,MONTH(jaar_zip[[#This Row],[Datum]])=11,MONTH(jaar_zip[[#This Row],[Datum]])=12),1.1,IF(OR(MONTH(jaar_zip[[#This Row],[Datum]])=3,MONTH(jaar_zip[[#This Row],[Datum]])=10),1,0.8))*jaar_zip[[#This Row],[graaddagen]],"")</f>
        <v>0.8</v>
      </c>
      <c r="O8068" s="101">
        <f>IF(ISNUMBER(jaar_zip[[#This Row],[etmaaltemperatuur]]),IF(jaar_zip[[#This Row],[etmaaltemperatuur]]&gt;stookgrens,jaar_zip[[#This Row],[etmaaltemperatuur]]-stookgrens,0),"")</f>
        <v>0</v>
      </c>
    </row>
    <row r="8069" spans="1:15" x14ac:dyDescent="0.25">
      <c r="A8069">
        <v>370</v>
      </c>
      <c r="B8069">
        <v>20240501</v>
      </c>
      <c r="C8069">
        <v>3.7</v>
      </c>
      <c r="D8069">
        <v>20.5</v>
      </c>
      <c r="E8069">
        <v>2271</v>
      </c>
      <c r="F8069">
        <v>0.1</v>
      </c>
      <c r="G8069">
        <v>1005.3</v>
      </c>
      <c r="H8069">
        <v>66</v>
      </c>
      <c r="I8069" s="101" t="s">
        <v>41</v>
      </c>
      <c r="J8069" s="1">
        <f>DATEVALUE(RIGHT(jaar_zip[[#This Row],[YYYYMMDD]],2)&amp;"-"&amp;MID(jaar_zip[[#This Row],[YYYYMMDD]],5,2)&amp;"-"&amp;LEFT(jaar_zip[[#This Row],[YYYYMMDD]],4))</f>
        <v>45413</v>
      </c>
      <c r="K8069" s="101" t="str">
        <f>IF(AND(VALUE(MONTH(jaar_zip[[#This Row],[Datum]]))=1,VALUE(WEEKNUM(jaar_zip[[#This Row],[Datum]],21))&gt;51),RIGHT(YEAR(jaar_zip[[#This Row],[Datum]])-1,2),RIGHT(YEAR(jaar_zip[[#This Row],[Datum]]),2))&amp;"-"&amp; TEXT(WEEKNUM(jaar_zip[[#This Row],[Datum]],21),"00")</f>
        <v>24-18</v>
      </c>
      <c r="L8069" s="101">
        <f>MONTH(jaar_zip[[#This Row],[Datum]])</f>
        <v>5</v>
      </c>
      <c r="M8069" s="101">
        <f>IF(ISNUMBER(jaar_zip[[#This Row],[etmaaltemperatuur]]),IF(jaar_zip[[#This Row],[etmaaltemperatuur]]&lt;stookgrens,stookgrens-jaar_zip[[#This Row],[etmaaltemperatuur]],0),"")</f>
        <v>0</v>
      </c>
      <c r="N8069" s="101">
        <f>IF(ISNUMBER(jaar_zip[[#This Row],[graaddagen]]),IF(OR(MONTH(jaar_zip[[#This Row],[Datum]])=1,MONTH(jaar_zip[[#This Row],[Datum]])=2,MONTH(jaar_zip[[#This Row],[Datum]])=11,MONTH(jaar_zip[[#This Row],[Datum]])=12),1.1,IF(OR(MONTH(jaar_zip[[#This Row],[Datum]])=3,MONTH(jaar_zip[[#This Row],[Datum]])=10),1,0.8))*jaar_zip[[#This Row],[graaddagen]],"")</f>
        <v>0</v>
      </c>
      <c r="O8069" s="101">
        <f>IF(ISNUMBER(jaar_zip[[#This Row],[etmaaltemperatuur]]),IF(jaar_zip[[#This Row],[etmaaltemperatuur]]&gt;stookgrens,jaar_zip[[#This Row],[etmaaltemperatuur]]-stookgrens,0),"")</f>
        <v>2.5</v>
      </c>
    </row>
    <row r="8070" spans="1:15" x14ac:dyDescent="0.25">
      <c r="A8070">
        <v>370</v>
      </c>
      <c r="B8070">
        <v>20240502</v>
      </c>
      <c r="C8070">
        <v>3.6</v>
      </c>
      <c r="D8070">
        <v>18.100000000000001</v>
      </c>
      <c r="E8070">
        <v>1861</v>
      </c>
      <c r="F8070">
        <v>27.4</v>
      </c>
      <c r="G8070">
        <v>1000</v>
      </c>
      <c r="H8070">
        <v>76</v>
      </c>
      <c r="I8070" s="101" t="s">
        <v>41</v>
      </c>
      <c r="J8070" s="1">
        <f>DATEVALUE(RIGHT(jaar_zip[[#This Row],[YYYYMMDD]],2)&amp;"-"&amp;MID(jaar_zip[[#This Row],[YYYYMMDD]],5,2)&amp;"-"&amp;LEFT(jaar_zip[[#This Row],[YYYYMMDD]],4))</f>
        <v>45414</v>
      </c>
      <c r="K8070" s="101" t="str">
        <f>IF(AND(VALUE(MONTH(jaar_zip[[#This Row],[Datum]]))=1,VALUE(WEEKNUM(jaar_zip[[#This Row],[Datum]],21))&gt;51),RIGHT(YEAR(jaar_zip[[#This Row],[Datum]])-1,2),RIGHT(YEAR(jaar_zip[[#This Row],[Datum]]),2))&amp;"-"&amp; TEXT(WEEKNUM(jaar_zip[[#This Row],[Datum]],21),"00")</f>
        <v>24-18</v>
      </c>
      <c r="L8070" s="101">
        <f>MONTH(jaar_zip[[#This Row],[Datum]])</f>
        <v>5</v>
      </c>
      <c r="M8070" s="101">
        <f>IF(ISNUMBER(jaar_zip[[#This Row],[etmaaltemperatuur]]),IF(jaar_zip[[#This Row],[etmaaltemperatuur]]&lt;stookgrens,stookgrens-jaar_zip[[#This Row],[etmaaltemperatuur]],0),"")</f>
        <v>0</v>
      </c>
      <c r="N8070" s="101">
        <f>IF(ISNUMBER(jaar_zip[[#This Row],[graaddagen]]),IF(OR(MONTH(jaar_zip[[#This Row],[Datum]])=1,MONTH(jaar_zip[[#This Row],[Datum]])=2,MONTH(jaar_zip[[#This Row],[Datum]])=11,MONTH(jaar_zip[[#This Row],[Datum]])=12),1.1,IF(OR(MONTH(jaar_zip[[#This Row],[Datum]])=3,MONTH(jaar_zip[[#This Row],[Datum]])=10),1,0.8))*jaar_zip[[#This Row],[graaddagen]],"")</f>
        <v>0</v>
      </c>
      <c r="O8070" s="101">
        <f>IF(ISNUMBER(jaar_zip[[#This Row],[etmaaltemperatuur]]),IF(jaar_zip[[#This Row],[etmaaltemperatuur]]&gt;stookgrens,jaar_zip[[#This Row],[etmaaltemperatuur]]-stookgrens,0),"")</f>
        <v>0.10000000000000142</v>
      </c>
    </row>
    <row r="8071" spans="1:15" x14ac:dyDescent="0.25">
      <c r="A8071">
        <v>370</v>
      </c>
      <c r="B8071">
        <v>20240503</v>
      </c>
      <c r="C8071">
        <v>4.0999999999999996</v>
      </c>
      <c r="D8071">
        <v>11.2</v>
      </c>
      <c r="E8071">
        <v>697</v>
      </c>
      <c r="F8071">
        <v>5.9</v>
      </c>
      <c r="G8071">
        <v>1010.2</v>
      </c>
      <c r="H8071">
        <v>89</v>
      </c>
      <c r="I8071" s="101" t="s">
        <v>41</v>
      </c>
      <c r="J8071" s="1">
        <f>DATEVALUE(RIGHT(jaar_zip[[#This Row],[YYYYMMDD]],2)&amp;"-"&amp;MID(jaar_zip[[#This Row],[YYYYMMDD]],5,2)&amp;"-"&amp;LEFT(jaar_zip[[#This Row],[YYYYMMDD]],4))</f>
        <v>45415</v>
      </c>
      <c r="K8071" s="101" t="str">
        <f>IF(AND(VALUE(MONTH(jaar_zip[[#This Row],[Datum]]))=1,VALUE(WEEKNUM(jaar_zip[[#This Row],[Datum]],21))&gt;51),RIGHT(YEAR(jaar_zip[[#This Row],[Datum]])-1,2),RIGHT(YEAR(jaar_zip[[#This Row],[Datum]]),2))&amp;"-"&amp; TEXT(WEEKNUM(jaar_zip[[#This Row],[Datum]],21),"00")</f>
        <v>24-18</v>
      </c>
      <c r="L8071" s="101">
        <f>MONTH(jaar_zip[[#This Row],[Datum]])</f>
        <v>5</v>
      </c>
      <c r="M8071" s="101">
        <f>IF(ISNUMBER(jaar_zip[[#This Row],[etmaaltemperatuur]]),IF(jaar_zip[[#This Row],[etmaaltemperatuur]]&lt;stookgrens,stookgrens-jaar_zip[[#This Row],[etmaaltemperatuur]],0),"")</f>
        <v>6.8000000000000007</v>
      </c>
      <c r="N8071" s="101">
        <f>IF(ISNUMBER(jaar_zip[[#This Row],[graaddagen]]),IF(OR(MONTH(jaar_zip[[#This Row],[Datum]])=1,MONTH(jaar_zip[[#This Row],[Datum]])=2,MONTH(jaar_zip[[#This Row],[Datum]])=11,MONTH(jaar_zip[[#This Row],[Datum]])=12),1.1,IF(OR(MONTH(jaar_zip[[#This Row],[Datum]])=3,MONTH(jaar_zip[[#This Row],[Datum]])=10),1,0.8))*jaar_zip[[#This Row],[graaddagen]],"")</f>
        <v>5.4400000000000013</v>
      </c>
      <c r="O8071" s="101">
        <f>IF(ISNUMBER(jaar_zip[[#This Row],[etmaaltemperatuur]]),IF(jaar_zip[[#This Row],[etmaaltemperatuur]]&gt;stookgrens,jaar_zip[[#This Row],[etmaaltemperatuur]]-stookgrens,0),"")</f>
        <v>0</v>
      </c>
    </row>
    <row r="8072" spans="1:15" x14ac:dyDescent="0.25">
      <c r="A8072">
        <v>370</v>
      </c>
      <c r="B8072">
        <v>20240504</v>
      </c>
      <c r="C8072">
        <v>2.4</v>
      </c>
      <c r="D8072">
        <v>11.5</v>
      </c>
      <c r="E8072">
        <v>1465</v>
      </c>
      <c r="F8072">
        <v>4.9000000000000004</v>
      </c>
      <c r="G8072">
        <v>1012.6</v>
      </c>
      <c r="H8072">
        <v>84</v>
      </c>
      <c r="I8072" s="101" t="s">
        <v>41</v>
      </c>
      <c r="J8072" s="1">
        <f>DATEVALUE(RIGHT(jaar_zip[[#This Row],[YYYYMMDD]],2)&amp;"-"&amp;MID(jaar_zip[[#This Row],[YYYYMMDD]],5,2)&amp;"-"&amp;LEFT(jaar_zip[[#This Row],[YYYYMMDD]],4))</f>
        <v>45416</v>
      </c>
      <c r="K8072" s="101" t="str">
        <f>IF(AND(VALUE(MONTH(jaar_zip[[#This Row],[Datum]]))=1,VALUE(WEEKNUM(jaar_zip[[#This Row],[Datum]],21))&gt;51),RIGHT(YEAR(jaar_zip[[#This Row],[Datum]])-1,2),RIGHT(YEAR(jaar_zip[[#This Row],[Datum]]),2))&amp;"-"&amp; TEXT(WEEKNUM(jaar_zip[[#This Row],[Datum]],21),"00")</f>
        <v>24-18</v>
      </c>
      <c r="L8072" s="101">
        <f>MONTH(jaar_zip[[#This Row],[Datum]])</f>
        <v>5</v>
      </c>
      <c r="M8072" s="101">
        <f>IF(ISNUMBER(jaar_zip[[#This Row],[etmaaltemperatuur]]),IF(jaar_zip[[#This Row],[etmaaltemperatuur]]&lt;stookgrens,stookgrens-jaar_zip[[#This Row],[etmaaltemperatuur]],0),"")</f>
        <v>6.5</v>
      </c>
      <c r="N8072" s="101">
        <f>IF(ISNUMBER(jaar_zip[[#This Row],[graaddagen]]),IF(OR(MONTH(jaar_zip[[#This Row],[Datum]])=1,MONTH(jaar_zip[[#This Row],[Datum]])=2,MONTH(jaar_zip[[#This Row],[Datum]])=11,MONTH(jaar_zip[[#This Row],[Datum]])=12),1.1,IF(OR(MONTH(jaar_zip[[#This Row],[Datum]])=3,MONTH(jaar_zip[[#This Row],[Datum]])=10),1,0.8))*jaar_zip[[#This Row],[graaddagen]],"")</f>
        <v>5.2</v>
      </c>
      <c r="O8072" s="101">
        <f>IF(ISNUMBER(jaar_zip[[#This Row],[etmaaltemperatuur]]),IF(jaar_zip[[#This Row],[etmaaltemperatuur]]&gt;stookgrens,jaar_zip[[#This Row],[etmaaltemperatuur]]-stookgrens,0),"")</f>
        <v>0</v>
      </c>
    </row>
    <row r="8073" spans="1:15" x14ac:dyDescent="0.25">
      <c r="A8073">
        <v>370</v>
      </c>
      <c r="B8073">
        <v>20240505</v>
      </c>
      <c r="C8073">
        <v>2.2999999999999998</v>
      </c>
      <c r="D8073">
        <v>13.6</v>
      </c>
      <c r="E8073">
        <v>1592</v>
      </c>
      <c r="F8073">
        <v>0.2</v>
      </c>
      <c r="G8073">
        <v>1009.1</v>
      </c>
      <c r="H8073">
        <v>76</v>
      </c>
      <c r="I8073" s="101" t="s">
        <v>41</v>
      </c>
      <c r="J8073" s="1">
        <f>DATEVALUE(RIGHT(jaar_zip[[#This Row],[YYYYMMDD]],2)&amp;"-"&amp;MID(jaar_zip[[#This Row],[YYYYMMDD]],5,2)&amp;"-"&amp;LEFT(jaar_zip[[#This Row],[YYYYMMDD]],4))</f>
        <v>45417</v>
      </c>
      <c r="K8073" s="101" t="str">
        <f>IF(AND(VALUE(MONTH(jaar_zip[[#This Row],[Datum]]))=1,VALUE(WEEKNUM(jaar_zip[[#This Row],[Datum]],21))&gt;51),RIGHT(YEAR(jaar_zip[[#This Row],[Datum]])-1,2),RIGHT(YEAR(jaar_zip[[#This Row],[Datum]]),2))&amp;"-"&amp; TEXT(WEEKNUM(jaar_zip[[#This Row],[Datum]],21),"00")</f>
        <v>24-18</v>
      </c>
      <c r="L8073" s="101">
        <f>MONTH(jaar_zip[[#This Row],[Datum]])</f>
        <v>5</v>
      </c>
      <c r="M8073" s="101">
        <f>IF(ISNUMBER(jaar_zip[[#This Row],[etmaaltemperatuur]]),IF(jaar_zip[[#This Row],[etmaaltemperatuur]]&lt;stookgrens,stookgrens-jaar_zip[[#This Row],[etmaaltemperatuur]],0),"")</f>
        <v>4.4000000000000004</v>
      </c>
      <c r="N8073" s="101">
        <f>IF(ISNUMBER(jaar_zip[[#This Row],[graaddagen]]),IF(OR(MONTH(jaar_zip[[#This Row],[Datum]])=1,MONTH(jaar_zip[[#This Row],[Datum]])=2,MONTH(jaar_zip[[#This Row],[Datum]])=11,MONTH(jaar_zip[[#This Row],[Datum]])=12),1.1,IF(OR(MONTH(jaar_zip[[#This Row],[Datum]])=3,MONTH(jaar_zip[[#This Row],[Datum]])=10),1,0.8))*jaar_zip[[#This Row],[graaddagen]],"")</f>
        <v>3.5200000000000005</v>
      </c>
      <c r="O8073" s="101">
        <f>IF(ISNUMBER(jaar_zip[[#This Row],[etmaaltemperatuur]]),IF(jaar_zip[[#This Row],[etmaaltemperatuur]]&gt;stookgrens,jaar_zip[[#This Row],[etmaaltemperatuur]]-stookgrens,0),"")</f>
        <v>0</v>
      </c>
    </row>
    <row r="8074" spans="1:15" x14ac:dyDescent="0.25">
      <c r="A8074">
        <v>370</v>
      </c>
      <c r="B8074">
        <v>20240506</v>
      </c>
      <c r="C8074">
        <v>2.1</v>
      </c>
      <c r="D8074">
        <v>14.5</v>
      </c>
      <c r="E8074">
        <v>837</v>
      </c>
      <c r="F8074">
        <v>7.6</v>
      </c>
      <c r="G8074">
        <v>1008.8</v>
      </c>
      <c r="H8074">
        <v>76</v>
      </c>
      <c r="I8074" s="101" t="s">
        <v>41</v>
      </c>
      <c r="J8074" s="1">
        <f>DATEVALUE(RIGHT(jaar_zip[[#This Row],[YYYYMMDD]],2)&amp;"-"&amp;MID(jaar_zip[[#This Row],[YYYYMMDD]],5,2)&amp;"-"&amp;LEFT(jaar_zip[[#This Row],[YYYYMMDD]],4))</f>
        <v>45418</v>
      </c>
      <c r="K8074" s="101" t="str">
        <f>IF(AND(VALUE(MONTH(jaar_zip[[#This Row],[Datum]]))=1,VALUE(WEEKNUM(jaar_zip[[#This Row],[Datum]],21))&gt;51),RIGHT(YEAR(jaar_zip[[#This Row],[Datum]])-1,2),RIGHT(YEAR(jaar_zip[[#This Row],[Datum]]),2))&amp;"-"&amp; TEXT(WEEKNUM(jaar_zip[[#This Row],[Datum]],21),"00")</f>
        <v>24-19</v>
      </c>
      <c r="L8074" s="101">
        <f>MONTH(jaar_zip[[#This Row],[Datum]])</f>
        <v>5</v>
      </c>
      <c r="M8074" s="101">
        <f>IF(ISNUMBER(jaar_zip[[#This Row],[etmaaltemperatuur]]),IF(jaar_zip[[#This Row],[etmaaltemperatuur]]&lt;stookgrens,stookgrens-jaar_zip[[#This Row],[etmaaltemperatuur]],0),"")</f>
        <v>3.5</v>
      </c>
      <c r="N8074" s="101">
        <f>IF(ISNUMBER(jaar_zip[[#This Row],[graaddagen]]),IF(OR(MONTH(jaar_zip[[#This Row],[Datum]])=1,MONTH(jaar_zip[[#This Row],[Datum]])=2,MONTH(jaar_zip[[#This Row],[Datum]])=11,MONTH(jaar_zip[[#This Row],[Datum]])=12),1.1,IF(OR(MONTH(jaar_zip[[#This Row],[Datum]])=3,MONTH(jaar_zip[[#This Row],[Datum]])=10),1,0.8))*jaar_zip[[#This Row],[graaddagen]],"")</f>
        <v>2.8000000000000003</v>
      </c>
      <c r="O8074" s="101">
        <f>IF(ISNUMBER(jaar_zip[[#This Row],[etmaaltemperatuur]]),IF(jaar_zip[[#This Row],[etmaaltemperatuur]]&gt;stookgrens,jaar_zip[[#This Row],[etmaaltemperatuur]]-stookgrens,0),"")</f>
        <v>0</v>
      </c>
    </row>
    <row r="8075" spans="1:15" x14ac:dyDescent="0.25">
      <c r="A8075">
        <v>370</v>
      </c>
      <c r="B8075">
        <v>20240507</v>
      </c>
      <c r="C8075">
        <v>3.4</v>
      </c>
      <c r="D8075">
        <v>15.3</v>
      </c>
      <c r="E8075">
        <v>2202</v>
      </c>
      <c r="F8075">
        <v>7.8</v>
      </c>
      <c r="G8075">
        <v>1019.4</v>
      </c>
      <c r="H8075">
        <v>74</v>
      </c>
      <c r="I8075" s="101" t="s">
        <v>41</v>
      </c>
      <c r="J8075" s="1">
        <f>DATEVALUE(RIGHT(jaar_zip[[#This Row],[YYYYMMDD]],2)&amp;"-"&amp;MID(jaar_zip[[#This Row],[YYYYMMDD]],5,2)&amp;"-"&amp;LEFT(jaar_zip[[#This Row],[YYYYMMDD]],4))</f>
        <v>45419</v>
      </c>
      <c r="K8075" s="101" t="str">
        <f>IF(AND(VALUE(MONTH(jaar_zip[[#This Row],[Datum]]))=1,VALUE(WEEKNUM(jaar_zip[[#This Row],[Datum]],21))&gt;51),RIGHT(YEAR(jaar_zip[[#This Row],[Datum]])-1,2),RIGHT(YEAR(jaar_zip[[#This Row],[Datum]]),2))&amp;"-"&amp; TEXT(WEEKNUM(jaar_zip[[#This Row],[Datum]],21),"00")</f>
        <v>24-19</v>
      </c>
      <c r="L8075" s="101">
        <f>MONTH(jaar_zip[[#This Row],[Datum]])</f>
        <v>5</v>
      </c>
      <c r="M8075" s="101">
        <f>IF(ISNUMBER(jaar_zip[[#This Row],[etmaaltemperatuur]]),IF(jaar_zip[[#This Row],[etmaaltemperatuur]]&lt;stookgrens,stookgrens-jaar_zip[[#This Row],[etmaaltemperatuur]],0),"")</f>
        <v>2.6999999999999993</v>
      </c>
      <c r="N8075" s="101">
        <f>IF(ISNUMBER(jaar_zip[[#This Row],[graaddagen]]),IF(OR(MONTH(jaar_zip[[#This Row],[Datum]])=1,MONTH(jaar_zip[[#This Row],[Datum]])=2,MONTH(jaar_zip[[#This Row],[Datum]])=11,MONTH(jaar_zip[[#This Row],[Datum]])=12),1.1,IF(OR(MONTH(jaar_zip[[#This Row],[Datum]])=3,MONTH(jaar_zip[[#This Row],[Datum]])=10),1,0.8))*jaar_zip[[#This Row],[graaddagen]],"")</f>
        <v>2.1599999999999997</v>
      </c>
      <c r="O8075" s="101">
        <f>IF(ISNUMBER(jaar_zip[[#This Row],[etmaaltemperatuur]]),IF(jaar_zip[[#This Row],[etmaaltemperatuur]]&gt;stookgrens,jaar_zip[[#This Row],[etmaaltemperatuur]]-stookgrens,0),"")</f>
        <v>0</v>
      </c>
    </row>
    <row r="8076" spans="1:15" x14ac:dyDescent="0.25">
      <c r="A8076">
        <v>370</v>
      </c>
      <c r="B8076">
        <v>20240508</v>
      </c>
      <c r="C8076">
        <v>1.6</v>
      </c>
      <c r="D8076">
        <v>11.6</v>
      </c>
      <c r="E8076">
        <v>856</v>
      </c>
      <c r="F8076">
        <v>0</v>
      </c>
      <c r="G8076">
        <v>1027.5</v>
      </c>
      <c r="H8076">
        <v>84</v>
      </c>
      <c r="I8076" s="101" t="s">
        <v>41</v>
      </c>
      <c r="J8076" s="1">
        <f>DATEVALUE(RIGHT(jaar_zip[[#This Row],[YYYYMMDD]],2)&amp;"-"&amp;MID(jaar_zip[[#This Row],[YYYYMMDD]],5,2)&amp;"-"&amp;LEFT(jaar_zip[[#This Row],[YYYYMMDD]],4))</f>
        <v>45420</v>
      </c>
      <c r="K8076" s="101" t="str">
        <f>IF(AND(VALUE(MONTH(jaar_zip[[#This Row],[Datum]]))=1,VALUE(WEEKNUM(jaar_zip[[#This Row],[Datum]],21))&gt;51),RIGHT(YEAR(jaar_zip[[#This Row],[Datum]])-1,2),RIGHT(YEAR(jaar_zip[[#This Row],[Datum]]),2))&amp;"-"&amp; TEXT(WEEKNUM(jaar_zip[[#This Row],[Datum]],21),"00")</f>
        <v>24-19</v>
      </c>
      <c r="L8076" s="101">
        <f>MONTH(jaar_zip[[#This Row],[Datum]])</f>
        <v>5</v>
      </c>
      <c r="M8076" s="101">
        <f>IF(ISNUMBER(jaar_zip[[#This Row],[etmaaltemperatuur]]),IF(jaar_zip[[#This Row],[etmaaltemperatuur]]&lt;stookgrens,stookgrens-jaar_zip[[#This Row],[etmaaltemperatuur]],0),"")</f>
        <v>6.4</v>
      </c>
      <c r="N8076" s="101">
        <f>IF(ISNUMBER(jaar_zip[[#This Row],[graaddagen]]),IF(OR(MONTH(jaar_zip[[#This Row],[Datum]])=1,MONTH(jaar_zip[[#This Row],[Datum]])=2,MONTH(jaar_zip[[#This Row],[Datum]])=11,MONTH(jaar_zip[[#This Row],[Datum]])=12),1.1,IF(OR(MONTH(jaar_zip[[#This Row],[Datum]])=3,MONTH(jaar_zip[[#This Row],[Datum]])=10),1,0.8))*jaar_zip[[#This Row],[graaddagen]],"")</f>
        <v>5.120000000000001</v>
      </c>
      <c r="O8076" s="101">
        <f>IF(ISNUMBER(jaar_zip[[#This Row],[etmaaltemperatuur]]),IF(jaar_zip[[#This Row],[etmaaltemperatuur]]&gt;stookgrens,jaar_zip[[#This Row],[etmaaltemperatuur]]-stookgrens,0),"")</f>
        <v>0</v>
      </c>
    </row>
    <row r="8077" spans="1:15" x14ac:dyDescent="0.25">
      <c r="A8077">
        <v>370</v>
      </c>
      <c r="B8077">
        <v>20240509</v>
      </c>
      <c r="C8077">
        <v>1.3</v>
      </c>
      <c r="D8077">
        <v>14</v>
      </c>
      <c r="E8077">
        <v>2155</v>
      </c>
      <c r="F8077">
        <v>0</v>
      </c>
      <c r="G8077">
        <v>1026.7</v>
      </c>
      <c r="H8077">
        <v>76</v>
      </c>
      <c r="I8077" s="101" t="s">
        <v>41</v>
      </c>
      <c r="J8077" s="1">
        <f>DATEVALUE(RIGHT(jaar_zip[[#This Row],[YYYYMMDD]],2)&amp;"-"&amp;MID(jaar_zip[[#This Row],[YYYYMMDD]],5,2)&amp;"-"&amp;LEFT(jaar_zip[[#This Row],[YYYYMMDD]],4))</f>
        <v>45421</v>
      </c>
      <c r="K8077" s="101" t="str">
        <f>IF(AND(VALUE(MONTH(jaar_zip[[#This Row],[Datum]]))=1,VALUE(WEEKNUM(jaar_zip[[#This Row],[Datum]],21))&gt;51),RIGHT(YEAR(jaar_zip[[#This Row],[Datum]])-1,2),RIGHT(YEAR(jaar_zip[[#This Row],[Datum]]),2))&amp;"-"&amp; TEXT(WEEKNUM(jaar_zip[[#This Row],[Datum]],21),"00")</f>
        <v>24-19</v>
      </c>
      <c r="L8077" s="101">
        <f>MONTH(jaar_zip[[#This Row],[Datum]])</f>
        <v>5</v>
      </c>
      <c r="M8077" s="101">
        <f>IF(ISNUMBER(jaar_zip[[#This Row],[etmaaltemperatuur]]),IF(jaar_zip[[#This Row],[etmaaltemperatuur]]&lt;stookgrens,stookgrens-jaar_zip[[#This Row],[etmaaltemperatuur]],0),"")</f>
        <v>4</v>
      </c>
      <c r="N8077" s="101">
        <f>IF(ISNUMBER(jaar_zip[[#This Row],[graaddagen]]),IF(OR(MONTH(jaar_zip[[#This Row],[Datum]])=1,MONTH(jaar_zip[[#This Row],[Datum]])=2,MONTH(jaar_zip[[#This Row],[Datum]])=11,MONTH(jaar_zip[[#This Row],[Datum]])=12),1.1,IF(OR(MONTH(jaar_zip[[#This Row],[Datum]])=3,MONTH(jaar_zip[[#This Row],[Datum]])=10),1,0.8))*jaar_zip[[#This Row],[graaddagen]],"")</f>
        <v>3.2</v>
      </c>
      <c r="O8077" s="101">
        <f>IF(ISNUMBER(jaar_zip[[#This Row],[etmaaltemperatuur]]),IF(jaar_zip[[#This Row],[etmaaltemperatuur]]&gt;stookgrens,jaar_zip[[#This Row],[etmaaltemperatuur]]-stookgrens,0),"")</f>
        <v>0</v>
      </c>
    </row>
    <row r="8078" spans="1:15" x14ac:dyDescent="0.25">
      <c r="A8078">
        <v>370</v>
      </c>
      <c r="B8078">
        <v>20240510</v>
      </c>
      <c r="C8078">
        <v>2</v>
      </c>
      <c r="D8078">
        <v>15.9</v>
      </c>
      <c r="E8078">
        <v>2281</v>
      </c>
      <c r="F8078">
        <v>0</v>
      </c>
      <c r="G8078">
        <v>1023.5</v>
      </c>
      <c r="H8078">
        <v>69</v>
      </c>
      <c r="I8078" s="101" t="s">
        <v>41</v>
      </c>
      <c r="J8078" s="1">
        <f>DATEVALUE(RIGHT(jaar_zip[[#This Row],[YYYYMMDD]],2)&amp;"-"&amp;MID(jaar_zip[[#This Row],[YYYYMMDD]],5,2)&amp;"-"&amp;LEFT(jaar_zip[[#This Row],[YYYYMMDD]],4))</f>
        <v>45422</v>
      </c>
      <c r="K8078" s="101" t="str">
        <f>IF(AND(VALUE(MONTH(jaar_zip[[#This Row],[Datum]]))=1,VALUE(WEEKNUM(jaar_zip[[#This Row],[Datum]],21))&gt;51),RIGHT(YEAR(jaar_zip[[#This Row],[Datum]])-1,2),RIGHT(YEAR(jaar_zip[[#This Row],[Datum]]),2))&amp;"-"&amp; TEXT(WEEKNUM(jaar_zip[[#This Row],[Datum]],21),"00")</f>
        <v>24-19</v>
      </c>
      <c r="L8078" s="101">
        <f>MONTH(jaar_zip[[#This Row],[Datum]])</f>
        <v>5</v>
      </c>
      <c r="M8078" s="101">
        <f>IF(ISNUMBER(jaar_zip[[#This Row],[etmaaltemperatuur]]),IF(jaar_zip[[#This Row],[etmaaltemperatuur]]&lt;stookgrens,stookgrens-jaar_zip[[#This Row],[etmaaltemperatuur]],0),"")</f>
        <v>2.0999999999999996</v>
      </c>
      <c r="N8078" s="101">
        <f>IF(ISNUMBER(jaar_zip[[#This Row],[graaddagen]]),IF(OR(MONTH(jaar_zip[[#This Row],[Datum]])=1,MONTH(jaar_zip[[#This Row],[Datum]])=2,MONTH(jaar_zip[[#This Row],[Datum]])=11,MONTH(jaar_zip[[#This Row],[Datum]])=12),1.1,IF(OR(MONTH(jaar_zip[[#This Row],[Datum]])=3,MONTH(jaar_zip[[#This Row],[Datum]])=10),1,0.8))*jaar_zip[[#This Row],[graaddagen]],"")</f>
        <v>1.6799999999999997</v>
      </c>
      <c r="O8078" s="101">
        <f>IF(ISNUMBER(jaar_zip[[#This Row],[etmaaltemperatuur]]),IF(jaar_zip[[#This Row],[etmaaltemperatuur]]&gt;stookgrens,jaar_zip[[#This Row],[etmaaltemperatuur]]-stookgrens,0),"")</f>
        <v>0</v>
      </c>
    </row>
    <row r="8079" spans="1:15" x14ac:dyDescent="0.25">
      <c r="A8079">
        <v>370</v>
      </c>
      <c r="B8079">
        <v>20240511</v>
      </c>
      <c r="C8079">
        <v>3.7</v>
      </c>
      <c r="D8079">
        <v>18.399999999999999</v>
      </c>
      <c r="E8079">
        <v>2448</v>
      </c>
      <c r="F8079">
        <v>0</v>
      </c>
      <c r="G8079">
        <v>1021</v>
      </c>
      <c r="H8079">
        <v>65</v>
      </c>
      <c r="I8079" s="101" t="s">
        <v>41</v>
      </c>
      <c r="J8079" s="1">
        <f>DATEVALUE(RIGHT(jaar_zip[[#This Row],[YYYYMMDD]],2)&amp;"-"&amp;MID(jaar_zip[[#This Row],[YYYYMMDD]],5,2)&amp;"-"&amp;LEFT(jaar_zip[[#This Row],[YYYYMMDD]],4))</f>
        <v>45423</v>
      </c>
      <c r="K8079" s="101" t="str">
        <f>IF(AND(VALUE(MONTH(jaar_zip[[#This Row],[Datum]]))=1,VALUE(WEEKNUM(jaar_zip[[#This Row],[Datum]],21))&gt;51),RIGHT(YEAR(jaar_zip[[#This Row],[Datum]])-1,2),RIGHT(YEAR(jaar_zip[[#This Row],[Datum]]),2))&amp;"-"&amp; TEXT(WEEKNUM(jaar_zip[[#This Row],[Datum]],21),"00")</f>
        <v>24-19</v>
      </c>
      <c r="L8079" s="101">
        <f>MONTH(jaar_zip[[#This Row],[Datum]])</f>
        <v>5</v>
      </c>
      <c r="M8079" s="101">
        <f>IF(ISNUMBER(jaar_zip[[#This Row],[etmaaltemperatuur]]),IF(jaar_zip[[#This Row],[etmaaltemperatuur]]&lt;stookgrens,stookgrens-jaar_zip[[#This Row],[etmaaltemperatuur]],0),"")</f>
        <v>0</v>
      </c>
      <c r="N8079" s="101">
        <f>IF(ISNUMBER(jaar_zip[[#This Row],[graaddagen]]),IF(OR(MONTH(jaar_zip[[#This Row],[Datum]])=1,MONTH(jaar_zip[[#This Row],[Datum]])=2,MONTH(jaar_zip[[#This Row],[Datum]])=11,MONTH(jaar_zip[[#This Row],[Datum]])=12),1.1,IF(OR(MONTH(jaar_zip[[#This Row],[Datum]])=3,MONTH(jaar_zip[[#This Row],[Datum]])=10),1,0.8))*jaar_zip[[#This Row],[graaddagen]],"")</f>
        <v>0</v>
      </c>
      <c r="O8079" s="101">
        <f>IF(ISNUMBER(jaar_zip[[#This Row],[etmaaltemperatuur]]),IF(jaar_zip[[#This Row],[etmaaltemperatuur]]&gt;stookgrens,jaar_zip[[#This Row],[etmaaltemperatuur]]-stookgrens,0),"")</f>
        <v>0.39999999999999858</v>
      </c>
    </row>
    <row r="8080" spans="1:15" x14ac:dyDescent="0.25">
      <c r="A8080">
        <v>370</v>
      </c>
      <c r="B8080">
        <v>20240512</v>
      </c>
      <c r="C8080">
        <v>3.6</v>
      </c>
      <c r="D8080">
        <v>20.6</v>
      </c>
      <c r="E8080">
        <v>2543</v>
      </c>
      <c r="F8080">
        <v>0</v>
      </c>
      <c r="G8080">
        <v>1014.6</v>
      </c>
      <c r="H8080">
        <v>56</v>
      </c>
      <c r="I8080" s="101" t="s">
        <v>41</v>
      </c>
      <c r="J8080" s="1">
        <f>DATEVALUE(RIGHT(jaar_zip[[#This Row],[YYYYMMDD]],2)&amp;"-"&amp;MID(jaar_zip[[#This Row],[YYYYMMDD]],5,2)&amp;"-"&amp;LEFT(jaar_zip[[#This Row],[YYYYMMDD]],4))</f>
        <v>45424</v>
      </c>
      <c r="K8080" s="101" t="str">
        <f>IF(AND(VALUE(MONTH(jaar_zip[[#This Row],[Datum]]))=1,VALUE(WEEKNUM(jaar_zip[[#This Row],[Datum]],21))&gt;51),RIGHT(YEAR(jaar_zip[[#This Row],[Datum]])-1,2),RIGHT(YEAR(jaar_zip[[#This Row],[Datum]]),2))&amp;"-"&amp; TEXT(WEEKNUM(jaar_zip[[#This Row],[Datum]],21),"00")</f>
        <v>24-19</v>
      </c>
      <c r="L8080" s="101">
        <f>MONTH(jaar_zip[[#This Row],[Datum]])</f>
        <v>5</v>
      </c>
      <c r="M8080" s="101">
        <f>IF(ISNUMBER(jaar_zip[[#This Row],[etmaaltemperatuur]]),IF(jaar_zip[[#This Row],[etmaaltemperatuur]]&lt;stookgrens,stookgrens-jaar_zip[[#This Row],[etmaaltemperatuur]],0),"")</f>
        <v>0</v>
      </c>
      <c r="N8080" s="101">
        <f>IF(ISNUMBER(jaar_zip[[#This Row],[graaddagen]]),IF(OR(MONTH(jaar_zip[[#This Row],[Datum]])=1,MONTH(jaar_zip[[#This Row],[Datum]])=2,MONTH(jaar_zip[[#This Row],[Datum]])=11,MONTH(jaar_zip[[#This Row],[Datum]])=12),1.1,IF(OR(MONTH(jaar_zip[[#This Row],[Datum]])=3,MONTH(jaar_zip[[#This Row],[Datum]])=10),1,0.8))*jaar_zip[[#This Row],[graaddagen]],"")</f>
        <v>0</v>
      </c>
      <c r="O8080" s="101">
        <f>IF(ISNUMBER(jaar_zip[[#This Row],[etmaaltemperatuur]]),IF(jaar_zip[[#This Row],[etmaaltemperatuur]]&gt;stookgrens,jaar_zip[[#This Row],[etmaaltemperatuur]]-stookgrens,0),"")</f>
        <v>2.6000000000000014</v>
      </c>
    </row>
    <row r="8081" spans="1:15" x14ac:dyDescent="0.25">
      <c r="A8081">
        <v>370</v>
      </c>
      <c r="B8081">
        <v>20240513</v>
      </c>
      <c r="C8081">
        <v>2.6</v>
      </c>
      <c r="D8081">
        <v>19.5</v>
      </c>
      <c r="E8081">
        <v>1973</v>
      </c>
      <c r="F8081">
        <v>-0.1</v>
      </c>
      <c r="G8081">
        <v>1009.9</v>
      </c>
      <c r="H8081">
        <v>73</v>
      </c>
      <c r="I8081" s="101" t="s">
        <v>41</v>
      </c>
      <c r="J8081" s="1">
        <f>DATEVALUE(RIGHT(jaar_zip[[#This Row],[YYYYMMDD]],2)&amp;"-"&amp;MID(jaar_zip[[#This Row],[YYYYMMDD]],5,2)&amp;"-"&amp;LEFT(jaar_zip[[#This Row],[YYYYMMDD]],4))</f>
        <v>45425</v>
      </c>
      <c r="K8081" s="101" t="str">
        <f>IF(AND(VALUE(MONTH(jaar_zip[[#This Row],[Datum]]))=1,VALUE(WEEKNUM(jaar_zip[[#This Row],[Datum]],21))&gt;51),RIGHT(YEAR(jaar_zip[[#This Row],[Datum]])-1,2),RIGHT(YEAR(jaar_zip[[#This Row],[Datum]]),2))&amp;"-"&amp; TEXT(WEEKNUM(jaar_zip[[#This Row],[Datum]],21),"00")</f>
        <v>24-20</v>
      </c>
      <c r="L8081" s="101">
        <f>MONTH(jaar_zip[[#This Row],[Datum]])</f>
        <v>5</v>
      </c>
      <c r="M8081" s="101">
        <f>IF(ISNUMBER(jaar_zip[[#This Row],[etmaaltemperatuur]]),IF(jaar_zip[[#This Row],[etmaaltemperatuur]]&lt;stookgrens,stookgrens-jaar_zip[[#This Row],[etmaaltemperatuur]],0),"")</f>
        <v>0</v>
      </c>
      <c r="N8081" s="101">
        <f>IF(ISNUMBER(jaar_zip[[#This Row],[graaddagen]]),IF(OR(MONTH(jaar_zip[[#This Row],[Datum]])=1,MONTH(jaar_zip[[#This Row],[Datum]])=2,MONTH(jaar_zip[[#This Row],[Datum]])=11,MONTH(jaar_zip[[#This Row],[Datum]])=12),1.1,IF(OR(MONTH(jaar_zip[[#This Row],[Datum]])=3,MONTH(jaar_zip[[#This Row],[Datum]])=10),1,0.8))*jaar_zip[[#This Row],[graaddagen]],"")</f>
        <v>0</v>
      </c>
      <c r="O8081" s="101">
        <f>IF(ISNUMBER(jaar_zip[[#This Row],[etmaaltemperatuur]]),IF(jaar_zip[[#This Row],[etmaaltemperatuur]]&gt;stookgrens,jaar_zip[[#This Row],[etmaaltemperatuur]]-stookgrens,0),"")</f>
        <v>1.5</v>
      </c>
    </row>
    <row r="8082" spans="1:15" x14ac:dyDescent="0.25">
      <c r="A8082">
        <v>370</v>
      </c>
      <c r="B8082">
        <v>20240514</v>
      </c>
      <c r="C8082">
        <v>3.2</v>
      </c>
      <c r="D8082">
        <v>20.100000000000001</v>
      </c>
      <c r="E8082">
        <v>2022</v>
      </c>
      <c r="F8082">
        <v>8</v>
      </c>
      <c r="G8082">
        <v>1004.9</v>
      </c>
      <c r="H8082">
        <v>72</v>
      </c>
      <c r="I8082" s="101" t="s">
        <v>41</v>
      </c>
      <c r="J8082" s="1">
        <f>DATEVALUE(RIGHT(jaar_zip[[#This Row],[YYYYMMDD]],2)&amp;"-"&amp;MID(jaar_zip[[#This Row],[YYYYMMDD]],5,2)&amp;"-"&amp;LEFT(jaar_zip[[#This Row],[YYYYMMDD]],4))</f>
        <v>45426</v>
      </c>
      <c r="K8082" s="101" t="str">
        <f>IF(AND(VALUE(MONTH(jaar_zip[[#This Row],[Datum]]))=1,VALUE(WEEKNUM(jaar_zip[[#This Row],[Datum]],21))&gt;51),RIGHT(YEAR(jaar_zip[[#This Row],[Datum]])-1,2),RIGHT(YEAR(jaar_zip[[#This Row],[Datum]]),2))&amp;"-"&amp; TEXT(WEEKNUM(jaar_zip[[#This Row],[Datum]],21),"00")</f>
        <v>24-20</v>
      </c>
      <c r="L8082" s="101">
        <f>MONTH(jaar_zip[[#This Row],[Datum]])</f>
        <v>5</v>
      </c>
      <c r="M8082" s="101">
        <f>IF(ISNUMBER(jaar_zip[[#This Row],[etmaaltemperatuur]]),IF(jaar_zip[[#This Row],[etmaaltemperatuur]]&lt;stookgrens,stookgrens-jaar_zip[[#This Row],[etmaaltemperatuur]],0),"")</f>
        <v>0</v>
      </c>
      <c r="N8082" s="101">
        <f>IF(ISNUMBER(jaar_zip[[#This Row],[graaddagen]]),IF(OR(MONTH(jaar_zip[[#This Row],[Datum]])=1,MONTH(jaar_zip[[#This Row],[Datum]])=2,MONTH(jaar_zip[[#This Row],[Datum]])=11,MONTH(jaar_zip[[#This Row],[Datum]])=12),1.1,IF(OR(MONTH(jaar_zip[[#This Row],[Datum]])=3,MONTH(jaar_zip[[#This Row],[Datum]])=10),1,0.8))*jaar_zip[[#This Row],[graaddagen]],"")</f>
        <v>0</v>
      </c>
      <c r="O8082" s="101">
        <f>IF(ISNUMBER(jaar_zip[[#This Row],[etmaaltemperatuur]]),IF(jaar_zip[[#This Row],[etmaaltemperatuur]]&gt;stookgrens,jaar_zip[[#This Row],[etmaaltemperatuur]]-stookgrens,0),"")</f>
        <v>2.1000000000000014</v>
      </c>
    </row>
    <row r="8083" spans="1:15" x14ac:dyDescent="0.25">
      <c r="A8083">
        <v>370</v>
      </c>
      <c r="B8083">
        <v>20240515</v>
      </c>
      <c r="C8083">
        <v>1.6</v>
      </c>
      <c r="D8083">
        <v>15.8</v>
      </c>
      <c r="E8083">
        <v>895</v>
      </c>
      <c r="F8083">
        <v>7.1</v>
      </c>
      <c r="G8083">
        <v>1006.3</v>
      </c>
      <c r="H8083">
        <v>91</v>
      </c>
      <c r="I8083" s="101" t="s">
        <v>41</v>
      </c>
      <c r="J8083" s="1">
        <f>DATEVALUE(RIGHT(jaar_zip[[#This Row],[YYYYMMDD]],2)&amp;"-"&amp;MID(jaar_zip[[#This Row],[YYYYMMDD]],5,2)&amp;"-"&amp;LEFT(jaar_zip[[#This Row],[YYYYMMDD]],4))</f>
        <v>45427</v>
      </c>
      <c r="K8083" s="101" t="str">
        <f>IF(AND(VALUE(MONTH(jaar_zip[[#This Row],[Datum]]))=1,VALUE(WEEKNUM(jaar_zip[[#This Row],[Datum]],21))&gt;51),RIGHT(YEAR(jaar_zip[[#This Row],[Datum]])-1,2),RIGHT(YEAR(jaar_zip[[#This Row],[Datum]]),2))&amp;"-"&amp; TEXT(WEEKNUM(jaar_zip[[#This Row],[Datum]],21),"00")</f>
        <v>24-20</v>
      </c>
      <c r="L8083" s="101">
        <f>MONTH(jaar_zip[[#This Row],[Datum]])</f>
        <v>5</v>
      </c>
      <c r="M8083" s="101">
        <f>IF(ISNUMBER(jaar_zip[[#This Row],[etmaaltemperatuur]]),IF(jaar_zip[[#This Row],[etmaaltemperatuur]]&lt;stookgrens,stookgrens-jaar_zip[[#This Row],[etmaaltemperatuur]],0),"")</f>
        <v>2.1999999999999993</v>
      </c>
      <c r="N8083" s="101">
        <f>IF(ISNUMBER(jaar_zip[[#This Row],[graaddagen]]),IF(OR(MONTH(jaar_zip[[#This Row],[Datum]])=1,MONTH(jaar_zip[[#This Row],[Datum]])=2,MONTH(jaar_zip[[#This Row],[Datum]])=11,MONTH(jaar_zip[[#This Row],[Datum]])=12),1.1,IF(OR(MONTH(jaar_zip[[#This Row],[Datum]])=3,MONTH(jaar_zip[[#This Row],[Datum]])=10),1,0.8))*jaar_zip[[#This Row],[graaddagen]],"")</f>
        <v>1.7599999999999996</v>
      </c>
      <c r="O8083" s="101">
        <f>IF(ISNUMBER(jaar_zip[[#This Row],[etmaaltemperatuur]]),IF(jaar_zip[[#This Row],[etmaaltemperatuur]]&gt;stookgrens,jaar_zip[[#This Row],[etmaaltemperatuur]]-stookgrens,0),"")</f>
        <v>0</v>
      </c>
    </row>
    <row r="8084" spans="1:15" x14ac:dyDescent="0.25">
      <c r="A8084">
        <v>370</v>
      </c>
      <c r="B8084">
        <v>20240516</v>
      </c>
      <c r="C8084">
        <v>2.2999999999999998</v>
      </c>
      <c r="D8084">
        <v>16.600000000000001</v>
      </c>
      <c r="E8084">
        <v>1364</v>
      </c>
      <c r="F8084">
        <v>15.1</v>
      </c>
      <c r="G8084">
        <v>1004.9</v>
      </c>
      <c r="H8084">
        <v>86</v>
      </c>
      <c r="I8084" s="101" t="s">
        <v>41</v>
      </c>
      <c r="J8084" s="1">
        <f>DATEVALUE(RIGHT(jaar_zip[[#This Row],[YYYYMMDD]],2)&amp;"-"&amp;MID(jaar_zip[[#This Row],[YYYYMMDD]],5,2)&amp;"-"&amp;LEFT(jaar_zip[[#This Row],[YYYYMMDD]],4))</f>
        <v>45428</v>
      </c>
      <c r="K8084" s="101" t="str">
        <f>IF(AND(VALUE(MONTH(jaar_zip[[#This Row],[Datum]]))=1,VALUE(WEEKNUM(jaar_zip[[#This Row],[Datum]],21))&gt;51),RIGHT(YEAR(jaar_zip[[#This Row],[Datum]])-1,2),RIGHT(YEAR(jaar_zip[[#This Row],[Datum]]),2))&amp;"-"&amp; TEXT(WEEKNUM(jaar_zip[[#This Row],[Datum]],21),"00")</f>
        <v>24-20</v>
      </c>
      <c r="L8084" s="101">
        <f>MONTH(jaar_zip[[#This Row],[Datum]])</f>
        <v>5</v>
      </c>
      <c r="M8084" s="101">
        <f>IF(ISNUMBER(jaar_zip[[#This Row],[etmaaltemperatuur]]),IF(jaar_zip[[#This Row],[etmaaltemperatuur]]&lt;stookgrens,stookgrens-jaar_zip[[#This Row],[etmaaltemperatuur]],0),"")</f>
        <v>1.3999999999999986</v>
      </c>
      <c r="N8084" s="101">
        <f>IF(ISNUMBER(jaar_zip[[#This Row],[graaddagen]]),IF(OR(MONTH(jaar_zip[[#This Row],[Datum]])=1,MONTH(jaar_zip[[#This Row],[Datum]])=2,MONTH(jaar_zip[[#This Row],[Datum]])=11,MONTH(jaar_zip[[#This Row],[Datum]])=12),1.1,IF(OR(MONTH(jaar_zip[[#This Row],[Datum]])=3,MONTH(jaar_zip[[#This Row],[Datum]])=10),1,0.8))*jaar_zip[[#This Row],[graaddagen]],"")</f>
        <v>1.119999999999999</v>
      </c>
      <c r="O8084" s="101">
        <f>IF(ISNUMBER(jaar_zip[[#This Row],[etmaaltemperatuur]]),IF(jaar_zip[[#This Row],[etmaaltemperatuur]]&gt;stookgrens,jaar_zip[[#This Row],[etmaaltemperatuur]]-stookgrens,0),"")</f>
        <v>0</v>
      </c>
    </row>
    <row r="8085" spans="1:15" x14ac:dyDescent="0.25">
      <c r="A8085">
        <v>370</v>
      </c>
      <c r="B8085">
        <v>20240517</v>
      </c>
      <c r="C8085">
        <v>3.2</v>
      </c>
      <c r="D8085">
        <v>15</v>
      </c>
      <c r="E8085">
        <v>930</v>
      </c>
      <c r="F8085">
        <v>7.9</v>
      </c>
      <c r="G8085">
        <v>1008.1</v>
      </c>
      <c r="H8085">
        <v>93</v>
      </c>
      <c r="I8085" s="101" t="s">
        <v>41</v>
      </c>
      <c r="J8085" s="1">
        <f>DATEVALUE(RIGHT(jaar_zip[[#This Row],[YYYYMMDD]],2)&amp;"-"&amp;MID(jaar_zip[[#This Row],[YYYYMMDD]],5,2)&amp;"-"&amp;LEFT(jaar_zip[[#This Row],[YYYYMMDD]],4))</f>
        <v>45429</v>
      </c>
      <c r="K8085" s="101" t="str">
        <f>IF(AND(VALUE(MONTH(jaar_zip[[#This Row],[Datum]]))=1,VALUE(WEEKNUM(jaar_zip[[#This Row],[Datum]],21))&gt;51),RIGHT(YEAR(jaar_zip[[#This Row],[Datum]])-1,2),RIGHT(YEAR(jaar_zip[[#This Row],[Datum]]),2))&amp;"-"&amp; TEXT(WEEKNUM(jaar_zip[[#This Row],[Datum]],21),"00")</f>
        <v>24-20</v>
      </c>
      <c r="L8085" s="101">
        <f>MONTH(jaar_zip[[#This Row],[Datum]])</f>
        <v>5</v>
      </c>
      <c r="M8085" s="101">
        <f>IF(ISNUMBER(jaar_zip[[#This Row],[etmaaltemperatuur]]),IF(jaar_zip[[#This Row],[etmaaltemperatuur]]&lt;stookgrens,stookgrens-jaar_zip[[#This Row],[etmaaltemperatuur]],0),"")</f>
        <v>3</v>
      </c>
      <c r="N8085" s="101">
        <f>IF(ISNUMBER(jaar_zip[[#This Row],[graaddagen]]),IF(OR(MONTH(jaar_zip[[#This Row],[Datum]])=1,MONTH(jaar_zip[[#This Row],[Datum]])=2,MONTH(jaar_zip[[#This Row],[Datum]])=11,MONTH(jaar_zip[[#This Row],[Datum]])=12),1.1,IF(OR(MONTH(jaar_zip[[#This Row],[Datum]])=3,MONTH(jaar_zip[[#This Row],[Datum]])=10),1,0.8))*jaar_zip[[#This Row],[graaddagen]],"")</f>
        <v>2.4000000000000004</v>
      </c>
      <c r="O8085" s="101">
        <f>IF(ISNUMBER(jaar_zip[[#This Row],[etmaaltemperatuur]]),IF(jaar_zip[[#This Row],[etmaaltemperatuur]]&gt;stookgrens,jaar_zip[[#This Row],[etmaaltemperatuur]]-stookgrens,0),"")</f>
        <v>0</v>
      </c>
    </row>
    <row r="8086" spans="1:15" x14ac:dyDescent="0.25">
      <c r="A8086">
        <v>370</v>
      </c>
      <c r="B8086">
        <v>20240518</v>
      </c>
      <c r="C8086">
        <v>2.2000000000000002</v>
      </c>
      <c r="D8086">
        <v>15.8</v>
      </c>
      <c r="E8086">
        <v>1732</v>
      </c>
      <c r="F8086">
        <v>1.1000000000000001</v>
      </c>
      <c r="G8086">
        <v>1010.5</v>
      </c>
      <c r="H8086">
        <v>85</v>
      </c>
      <c r="I8086" s="101" t="s">
        <v>41</v>
      </c>
      <c r="J8086" s="1">
        <f>DATEVALUE(RIGHT(jaar_zip[[#This Row],[YYYYMMDD]],2)&amp;"-"&amp;MID(jaar_zip[[#This Row],[YYYYMMDD]],5,2)&amp;"-"&amp;LEFT(jaar_zip[[#This Row],[YYYYMMDD]],4))</f>
        <v>45430</v>
      </c>
      <c r="K8086" s="101" t="str">
        <f>IF(AND(VALUE(MONTH(jaar_zip[[#This Row],[Datum]]))=1,VALUE(WEEKNUM(jaar_zip[[#This Row],[Datum]],21))&gt;51),RIGHT(YEAR(jaar_zip[[#This Row],[Datum]])-1,2),RIGHT(YEAR(jaar_zip[[#This Row],[Datum]]),2))&amp;"-"&amp; TEXT(WEEKNUM(jaar_zip[[#This Row],[Datum]],21),"00")</f>
        <v>24-20</v>
      </c>
      <c r="L8086" s="101">
        <f>MONTH(jaar_zip[[#This Row],[Datum]])</f>
        <v>5</v>
      </c>
      <c r="M8086" s="101">
        <f>IF(ISNUMBER(jaar_zip[[#This Row],[etmaaltemperatuur]]),IF(jaar_zip[[#This Row],[etmaaltemperatuur]]&lt;stookgrens,stookgrens-jaar_zip[[#This Row],[etmaaltemperatuur]],0),"")</f>
        <v>2.1999999999999993</v>
      </c>
      <c r="N8086" s="101">
        <f>IF(ISNUMBER(jaar_zip[[#This Row],[graaddagen]]),IF(OR(MONTH(jaar_zip[[#This Row],[Datum]])=1,MONTH(jaar_zip[[#This Row],[Datum]])=2,MONTH(jaar_zip[[#This Row],[Datum]])=11,MONTH(jaar_zip[[#This Row],[Datum]])=12),1.1,IF(OR(MONTH(jaar_zip[[#This Row],[Datum]])=3,MONTH(jaar_zip[[#This Row],[Datum]])=10),1,0.8))*jaar_zip[[#This Row],[graaddagen]],"")</f>
        <v>1.7599999999999996</v>
      </c>
      <c r="O8086" s="101">
        <f>IF(ISNUMBER(jaar_zip[[#This Row],[etmaaltemperatuur]]),IF(jaar_zip[[#This Row],[etmaaltemperatuur]]&gt;stookgrens,jaar_zip[[#This Row],[etmaaltemperatuur]]-stookgrens,0),"")</f>
        <v>0</v>
      </c>
    </row>
    <row r="8087" spans="1:15" x14ac:dyDescent="0.25">
      <c r="A8087">
        <v>370</v>
      </c>
      <c r="B8087">
        <v>20240519</v>
      </c>
      <c r="C8087">
        <v>2.2999999999999998</v>
      </c>
      <c r="D8087">
        <v>14.8</v>
      </c>
      <c r="E8087">
        <v>1341</v>
      </c>
      <c r="F8087">
        <v>15.6</v>
      </c>
      <c r="G8087">
        <v>1011.3</v>
      </c>
      <c r="H8087">
        <v>88</v>
      </c>
      <c r="I8087" s="101" t="s">
        <v>41</v>
      </c>
      <c r="J8087" s="1">
        <f>DATEVALUE(RIGHT(jaar_zip[[#This Row],[YYYYMMDD]],2)&amp;"-"&amp;MID(jaar_zip[[#This Row],[YYYYMMDD]],5,2)&amp;"-"&amp;LEFT(jaar_zip[[#This Row],[YYYYMMDD]],4))</f>
        <v>45431</v>
      </c>
      <c r="K8087" s="101" t="str">
        <f>IF(AND(VALUE(MONTH(jaar_zip[[#This Row],[Datum]]))=1,VALUE(WEEKNUM(jaar_zip[[#This Row],[Datum]],21))&gt;51),RIGHT(YEAR(jaar_zip[[#This Row],[Datum]])-1,2),RIGHT(YEAR(jaar_zip[[#This Row],[Datum]]),2))&amp;"-"&amp; TEXT(WEEKNUM(jaar_zip[[#This Row],[Datum]],21),"00")</f>
        <v>24-20</v>
      </c>
      <c r="L8087" s="101">
        <f>MONTH(jaar_zip[[#This Row],[Datum]])</f>
        <v>5</v>
      </c>
      <c r="M8087" s="101">
        <f>IF(ISNUMBER(jaar_zip[[#This Row],[etmaaltemperatuur]]),IF(jaar_zip[[#This Row],[etmaaltemperatuur]]&lt;stookgrens,stookgrens-jaar_zip[[#This Row],[etmaaltemperatuur]],0),"")</f>
        <v>3.1999999999999993</v>
      </c>
      <c r="N8087" s="101">
        <f>IF(ISNUMBER(jaar_zip[[#This Row],[graaddagen]]),IF(OR(MONTH(jaar_zip[[#This Row],[Datum]])=1,MONTH(jaar_zip[[#This Row],[Datum]])=2,MONTH(jaar_zip[[#This Row],[Datum]])=11,MONTH(jaar_zip[[#This Row],[Datum]])=12),1.1,IF(OR(MONTH(jaar_zip[[#This Row],[Datum]])=3,MONTH(jaar_zip[[#This Row],[Datum]])=10),1,0.8))*jaar_zip[[#This Row],[graaddagen]],"")</f>
        <v>2.5599999999999996</v>
      </c>
      <c r="O8087" s="101">
        <f>IF(ISNUMBER(jaar_zip[[#This Row],[etmaaltemperatuur]]),IF(jaar_zip[[#This Row],[etmaaltemperatuur]]&gt;stookgrens,jaar_zip[[#This Row],[etmaaltemperatuur]]-stookgrens,0),"")</f>
        <v>0</v>
      </c>
    </row>
    <row r="8088" spans="1:15" x14ac:dyDescent="0.25">
      <c r="A8088">
        <v>370</v>
      </c>
      <c r="B8088">
        <v>20240520</v>
      </c>
      <c r="C8088">
        <v>1.5</v>
      </c>
      <c r="D8088">
        <v>15.4</v>
      </c>
      <c r="E8088">
        <v>1359</v>
      </c>
      <c r="F8088">
        <v>-0.1</v>
      </c>
      <c r="G8088">
        <v>1010.9</v>
      </c>
      <c r="H8088">
        <v>85</v>
      </c>
      <c r="I8088" s="101" t="s">
        <v>41</v>
      </c>
      <c r="J8088" s="1">
        <f>DATEVALUE(RIGHT(jaar_zip[[#This Row],[YYYYMMDD]],2)&amp;"-"&amp;MID(jaar_zip[[#This Row],[YYYYMMDD]],5,2)&amp;"-"&amp;LEFT(jaar_zip[[#This Row],[YYYYMMDD]],4))</f>
        <v>45432</v>
      </c>
      <c r="K8088" s="101" t="str">
        <f>IF(AND(VALUE(MONTH(jaar_zip[[#This Row],[Datum]]))=1,VALUE(WEEKNUM(jaar_zip[[#This Row],[Datum]],21))&gt;51),RIGHT(YEAR(jaar_zip[[#This Row],[Datum]])-1,2),RIGHT(YEAR(jaar_zip[[#This Row],[Datum]]),2))&amp;"-"&amp; TEXT(WEEKNUM(jaar_zip[[#This Row],[Datum]],21),"00")</f>
        <v>24-21</v>
      </c>
      <c r="L8088" s="101">
        <f>MONTH(jaar_zip[[#This Row],[Datum]])</f>
        <v>5</v>
      </c>
      <c r="M8088" s="101">
        <f>IF(ISNUMBER(jaar_zip[[#This Row],[etmaaltemperatuur]]),IF(jaar_zip[[#This Row],[etmaaltemperatuur]]&lt;stookgrens,stookgrens-jaar_zip[[#This Row],[etmaaltemperatuur]],0),"")</f>
        <v>2.5999999999999996</v>
      </c>
      <c r="N8088" s="101">
        <f>IF(ISNUMBER(jaar_zip[[#This Row],[graaddagen]]),IF(OR(MONTH(jaar_zip[[#This Row],[Datum]])=1,MONTH(jaar_zip[[#This Row],[Datum]])=2,MONTH(jaar_zip[[#This Row],[Datum]])=11,MONTH(jaar_zip[[#This Row],[Datum]])=12),1.1,IF(OR(MONTH(jaar_zip[[#This Row],[Datum]])=3,MONTH(jaar_zip[[#This Row],[Datum]])=10),1,0.8))*jaar_zip[[#This Row],[graaddagen]],"")</f>
        <v>2.0799999999999996</v>
      </c>
      <c r="O8088" s="101">
        <f>IF(ISNUMBER(jaar_zip[[#This Row],[etmaaltemperatuur]]),IF(jaar_zip[[#This Row],[etmaaltemperatuur]]&gt;stookgrens,jaar_zip[[#This Row],[etmaaltemperatuur]]-stookgrens,0),"")</f>
        <v>0</v>
      </c>
    </row>
    <row r="8089" spans="1:15" x14ac:dyDescent="0.25">
      <c r="A8089">
        <v>370</v>
      </c>
      <c r="B8089">
        <v>20240521</v>
      </c>
      <c r="C8089">
        <v>2.6</v>
      </c>
      <c r="D8089">
        <v>16.8</v>
      </c>
      <c r="E8089">
        <v>1396</v>
      </c>
      <c r="F8089">
        <v>17.100000000000001</v>
      </c>
      <c r="G8089">
        <v>1007.1</v>
      </c>
      <c r="H8089">
        <v>85</v>
      </c>
      <c r="I8089" s="101" t="s">
        <v>41</v>
      </c>
      <c r="J8089" s="1">
        <f>DATEVALUE(RIGHT(jaar_zip[[#This Row],[YYYYMMDD]],2)&amp;"-"&amp;MID(jaar_zip[[#This Row],[YYYYMMDD]],5,2)&amp;"-"&amp;LEFT(jaar_zip[[#This Row],[YYYYMMDD]],4))</f>
        <v>45433</v>
      </c>
      <c r="K8089" s="101" t="str">
        <f>IF(AND(VALUE(MONTH(jaar_zip[[#This Row],[Datum]]))=1,VALUE(WEEKNUM(jaar_zip[[#This Row],[Datum]],21))&gt;51),RIGHT(YEAR(jaar_zip[[#This Row],[Datum]])-1,2),RIGHT(YEAR(jaar_zip[[#This Row],[Datum]]),2))&amp;"-"&amp; TEXT(WEEKNUM(jaar_zip[[#This Row],[Datum]],21),"00")</f>
        <v>24-21</v>
      </c>
      <c r="L8089" s="101">
        <f>MONTH(jaar_zip[[#This Row],[Datum]])</f>
        <v>5</v>
      </c>
      <c r="M8089" s="101">
        <f>IF(ISNUMBER(jaar_zip[[#This Row],[etmaaltemperatuur]]),IF(jaar_zip[[#This Row],[etmaaltemperatuur]]&lt;stookgrens,stookgrens-jaar_zip[[#This Row],[etmaaltemperatuur]],0),"")</f>
        <v>1.1999999999999993</v>
      </c>
      <c r="N8089" s="101">
        <f>IF(ISNUMBER(jaar_zip[[#This Row],[graaddagen]]),IF(OR(MONTH(jaar_zip[[#This Row],[Datum]])=1,MONTH(jaar_zip[[#This Row],[Datum]])=2,MONTH(jaar_zip[[#This Row],[Datum]])=11,MONTH(jaar_zip[[#This Row],[Datum]])=12),1.1,IF(OR(MONTH(jaar_zip[[#This Row],[Datum]])=3,MONTH(jaar_zip[[#This Row],[Datum]])=10),1,0.8))*jaar_zip[[#This Row],[graaddagen]],"")</f>
        <v>0.95999999999999952</v>
      </c>
      <c r="O8089" s="101">
        <f>IF(ISNUMBER(jaar_zip[[#This Row],[etmaaltemperatuur]]),IF(jaar_zip[[#This Row],[etmaaltemperatuur]]&gt;stookgrens,jaar_zip[[#This Row],[etmaaltemperatuur]]-stookgrens,0),"")</f>
        <v>0</v>
      </c>
    </row>
    <row r="8090" spans="1:15" x14ac:dyDescent="0.25">
      <c r="A8090">
        <v>370</v>
      </c>
      <c r="B8090">
        <v>20240522</v>
      </c>
      <c r="C8090">
        <v>4.5</v>
      </c>
      <c r="D8090">
        <v>15.4</v>
      </c>
      <c r="E8090">
        <v>1411</v>
      </c>
      <c r="F8090">
        <v>0.1</v>
      </c>
      <c r="G8090">
        <v>1009</v>
      </c>
      <c r="H8090">
        <v>82</v>
      </c>
      <c r="I8090" s="101" t="s">
        <v>41</v>
      </c>
      <c r="J8090" s="1">
        <f>DATEVALUE(RIGHT(jaar_zip[[#This Row],[YYYYMMDD]],2)&amp;"-"&amp;MID(jaar_zip[[#This Row],[YYYYMMDD]],5,2)&amp;"-"&amp;LEFT(jaar_zip[[#This Row],[YYYYMMDD]],4))</f>
        <v>45434</v>
      </c>
      <c r="K8090" s="101" t="str">
        <f>IF(AND(VALUE(MONTH(jaar_zip[[#This Row],[Datum]]))=1,VALUE(WEEKNUM(jaar_zip[[#This Row],[Datum]],21))&gt;51),RIGHT(YEAR(jaar_zip[[#This Row],[Datum]])-1,2),RIGHT(YEAR(jaar_zip[[#This Row],[Datum]]),2))&amp;"-"&amp; TEXT(WEEKNUM(jaar_zip[[#This Row],[Datum]],21),"00")</f>
        <v>24-21</v>
      </c>
      <c r="L8090" s="101">
        <f>MONTH(jaar_zip[[#This Row],[Datum]])</f>
        <v>5</v>
      </c>
      <c r="M8090" s="101">
        <f>IF(ISNUMBER(jaar_zip[[#This Row],[etmaaltemperatuur]]),IF(jaar_zip[[#This Row],[etmaaltemperatuur]]&lt;stookgrens,stookgrens-jaar_zip[[#This Row],[etmaaltemperatuur]],0),"")</f>
        <v>2.5999999999999996</v>
      </c>
      <c r="N8090" s="101">
        <f>IF(ISNUMBER(jaar_zip[[#This Row],[graaddagen]]),IF(OR(MONTH(jaar_zip[[#This Row],[Datum]])=1,MONTH(jaar_zip[[#This Row],[Datum]])=2,MONTH(jaar_zip[[#This Row],[Datum]])=11,MONTH(jaar_zip[[#This Row],[Datum]])=12),1.1,IF(OR(MONTH(jaar_zip[[#This Row],[Datum]])=3,MONTH(jaar_zip[[#This Row],[Datum]])=10),1,0.8))*jaar_zip[[#This Row],[graaddagen]],"")</f>
        <v>2.0799999999999996</v>
      </c>
      <c r="O8090" s="101">
        <f>IF(ISNUMBER(jaar_zip[[#This Row],[etmaaltemperatuur]]),IF(jaar_zip[[#This Row],[etmaaltemperatuur]]&gt;stookgrens,jaar_zip[[#This Row],[etmaaltemperatuur]]-stookgrens,0),"")</f>
        <v>0</v>
      </c>
    </row>
    <row r="8091" spans="1:15" x14ac:dyDescent="0.25">
      <c r="A8091">
        <v>370</v>
      </c>
      <c r="B8091">
        <v>20240523</v>
      </c>
      <c r="C8091">
        <v>3.1</v>
      </c>
      <c r="D8091">
        <v>15.3</v>
      </c>
      <c r="E8091">
        <v>1814</v>
      </c>
      <c r="F8091">
        <v>-0.1</v>
      </c>
      <c r="G8091">
        <v>1015.1</v>
      </c>
      <c r="H8091">
        <v>78</v>
      </c>
      <c r="I8091" s="101" t="s">
        <v>41</v>
      </c>
      <c r="J8091" s="1">
        <f>DATEVALUE(RIGHT(jaar_zip[[#This Row],[YYYYMMDD]],2)&amp;"-"&amp;MID(jaar_zip[[#This Row],[YYYYMMDD]],5,2)&amp;"-"&amp;LEFT(jaar_zip[[#This Row],[YYYYMMDD]],4))</f>
        <v>45435</v>
      </c>
      <c r="K8091" s="101" t="str">
        <f>IF(AND(VALUE(MONTH(jaar_zip[[#This Row],[Datum]]))=1,VALUE(WEEKNUM(jaar_zip[[#This Row],[Datum]],21))&gt;51),RIGHT(YEAR(jaar_zip[[#This Row],[Datum]])-1,2),RIGHT(YEAR(jaar_zip[[#This Row],[Datum]]),2))&amp;"-"&amp; TEXT(WEEKNUM(jaar_zip[[#This Row],[Datum]],21),"00")</f>
        <v>24-21</v>
      </c>
      <c r="L8091" s="101">
        <f>MONTH(jaar_zip[[#This Row],[Datum]])</f>
        <v>5</v>
      </c>
      <c r="M8091" s="101">
        <f>IF(ISNUMBER(jaar_zip[[#This Row],[etmaaltemperatuur]]),IF(jaar_zip[[#This Row],[etmaaltemperatuur]]&lt;stookgrens,stookgrens-jaar_zip[[#This Row],[etmaaltemperatuur]],0),"")</f>
        <v>2.6999999999999993</v>
      </c>
      <c r="N8091" s="101">
        <f>IF(ISNUMBER(jaar_zip[[#This Row],[graaddagen]]),IF(OR(MONTH(jaar_zip[[#This Row],[Datum]])=1,MONTH(jaar_zip[[#This Row],[Datum]])=2,MONTH(jaar_zip[[#This Row],[Datum]])=11,MONTH(jaar_zip[[#This Row],[Datum]])=12),1.1,IF(OR(MONTH(jaar_zip[[#This Row],[Datum]])=3,MONTH(jaar_zip[[#This Row],[Datum]])=10),1,0.8))*jaar_zip[[#This Row],[graaddagen]],"")</f>
        <v>2.1599999999999997</v>
      </c>
      <c r="O8091" s="101">
        <f>IF(ISNUMBER(jaar_zip[[#This Row],[etmaaltemperatuur]]),IF(jaar_zip[[#This Row],[etmaaltemperatuur]]&gt;stookgrens,jaar_zip[[#This Row],[etmaaltemperatuur]]-stookgrens,0),"")</f>
        <v>0</v>
      </c>
    </row>
    <row r="8092" spans="1:15" x14ac:dyDescent="0.25">
      <c r="A8092">
        <v>370</v>
      </c>
      <c r="B8092">
        <v>20240524</v>
      </c>
      <c r="C8092">
        <v>2</v>
      </c>
      <c r="D8092">
        <v>13.6</v>
      </c>
      <c r="E8092">
        <v>385</v>
      </c>
      <c r="F8092">
        <v>23.3</v>
      </c>
      <c r="G8092">
        <v>1018</v>
      </c>
      <c r="H8092">
        <v>96</v>
      </c>
      <c r="I8092" s="101" t="s">
        <v>41</v>
      </c>
      <c r="J8092" s="1">
        <f>DATEVALUE(RIGHT(jaar_zip[[#This Row],[YYYYMMDD]],2)&amp;"-"&amp;MID(jaar_zip[[#This Row],[YYYYMMDD]],5,2)&amp;"-"&amp;LEFT(jaar_zip[[#This Row],[YYYYMMDD]],4))</f>
        <v>45436</v>
      </c>
      <c r="K8092" s="101" t="str">
        <f>IF(AND(VALUE(MONTH(jaar_zip[[#This Row],[Datum]]))=1,VALUE(WEEKNUM(jaar_zip[[#This Row],[Datum]],21))&gt;51),RIGHT(YEAR(jaar_zip[[#This Row],[Datum]])-1,2),RIGHT(YEAR(jaar_zip[[#This Row],[Datum]]),2))&amp;"-"&amp; TEXT(WEEKNUM(jaar_zip[[#This Row],[Datum]],21),"00")</f>
        <v>24-21</v>
      </c>
      <c r="L8092" s="101">
        <f>MONTH(jaar_zip[[#This Row],[Datum]])</f>
        <v>5</v>
      </c>
      <c r="M8092" s="101">
        <f>IF(ISNUMBER(jaar_zip[[#This Row],[etmaaltemperatuur]]),IF(jaar_zip[[#This Row],[etmaaltemperatuur]]&lt;stookgrens,stookgrens-jaar_zip[[#This Row],[etmaaltemperatuur]],0),"")</f>
        <v>4.4000000000000004</v>
      </c>
      <c r="N8092" s="101">
        <f>IF(ISNUMBER(jaar_zip[[#This Row],[graaddagen]]),IF(OR(MONTH(jaar_zip[[#This Row],[Datum]])=1,MONTH(jaar_zip[[#This Row],[Datum]])=2,MONTH(jaar_zip[[#This Row],[Datum]])=11,MONTH(jaar_zip[[#This Row],[Datum]])=12),1.1,IF(OR(MONTH(jaar_zip[[#This Row],[Datum]])=3,MONTH(jaar_zip[[#This Row],[Datum]])=10),1,0.8))*jaar_zip[[#This Row],[graaddagen]],"")</f>
        <v>3.5200000000000005</v>
      </c>
      <c r="O8092" s="101">
        <f>IF(ISNUMBER(jaar_zip[[#This Row],[etmaaltemperatuur]]),IF(jaar_zip[[#This Row],[etmaaltemperatuur]]&gt;stookgrens,jaar_zip[[#This Row],[etmaaltemperatuur]]-stookgrens,0),"")</f>
        <v>0</v>
      </c>
    </row>
    <row r="8093" spans="1:15" x14ac:dyDescent="0.25">
      <c r="A8093">
        <v>370</v>
      </c>
      <c r="B8093">
        <v>20240525</v>
      </c>
      <c r="C8093">
        <v>2.5</v>
      </c>
      <c r="D8093">
        <v>15</v>
      </c>
      <c r="E8093">
        <v>1223</v>
      </c>
      <c r="F8093">
        <v>8</v>
      </c>
      <c r="G8093">
        <v>1016.5</v>
      </c>
      <c r="H8093">
        <v>90</v>
      </c>
      <c r="I8093" s="101" t="s">
        <v>41</v>
      </c>
      <c r="J8093" s="1">
        <f>DATEVALUE(RIGHT(jaar_zip[[#This Row],[YYYYMMDD]],2)&amp;"-"&amp;MID(jaar_zip[[#This Row],[YYYYMMDD]],5,2)&amp;"-"&amp;LEFT(jaar_zip[[#This Row],[YYYYMMDD]],4))</f>
        <v>45437</v>
      </c>
      <c r="K8093" s="101" t="str">
        <f>IF(AND(VALUE(MONTH(jaar_zip[[#This Row],[Datum]]))=1,VALUE(WEEKNUM(jaar_zip[[#This Row],[Datum]],21))&gt;51),RIGHT(YEAR(jaar_zip[[#This Row],[Datum]])-1,2),RIGHT(YEAR(jaar_zip[[#This Row],[Datum]]),2))&amp;"-"&amp; TEXT(WEEKNUM(jaar_zip[[#This Row],[Datum]],21),"00")</f>
        <v>24-21</v>
      </c>
      <c r="L8093" s="101">
        <f>MONTH(jaar_zip[[#This Row],[Datum]])</f>
        <v>5</v>
      </c>
      <c r="M8093" s="101">
        <f>IF(ISNUMBER(jaar_zip[[#This Row],[etmaaltemperatuur]]),IF(jaar_zip[[#This Row],[etmaaltemperatuur]]&lt;stookgrens,stookgrens-jaar_zip[[#This Row],[etmaaltemperatuur]],0),"")</f>
        <v>3</v>
      </c>
      <c r="N8093" s="101">
        <f>IF(ISNUMBER(jaar_zip[[#This Row],[graaddagen]]),IF(OR(MONTH(jaar_zip[[#This Row],[Datum]])=1,MONTH(jaar_zip[[#This Row],[Datum]])=2,MONTH(jaar_zip[[#This Row],[Datum]])=11,MONTH(jaar_zip[[#This Row],[Datum]])=12),1.1,IF(OR(MONTH(jaar_zip[[#This Row],[Datum]])=3,MONTH(jaar_zip[[#This Row],[Datum]])=10),1,0.8))*jaar_zip[[#This Row],[graaddagen]],"")</f>
        <v>2.4000000000000004</v>
      </c>
      <c r="O8093" s="101">
        <f>IF(ISNUMBER(jaar_zip[[#This Row],[etmaaltemperatuur]]),IF(jaar_zip[[#This Row],[etmaaltemperatuur]]&gt;stookgrens,jaar_zip[[#This Row],[etmaaltemperatuur]]-stookgrens,0),"")</f>
        <v>0</v>
      </c>
    </row>
    <row r="8094" spans="1:15" x14ac:dyDescent="0.25">
      <c r="A8094">
        <v>370</v>
      </c>
      <c r="B8094">
        <v>20240526</v>
      </c>
      <c r="C8094">
        <v>2.5</v>
      </c>
      <c r="D8094">
        <v>16.2</v>
      </c>
      <c r="E8094">
        <v>1328</v>
      </c>
      <c r="F8094">
        <v>0.8</v>
      </c>
      <c r="G8094">
        <v>1015</v>
      </c>
      <c r="H8094">
        <v>82</v>
      </c>
      <c r="I8094" s="101" t="s">
        <v>41</v>
      </c>
      <c r="J8094" s="1">
        <f>DATEVALUE(RIGHT(jaar_zip[[#This Row],[YYYYMMDD]],2)&amp;"-"&amp;MID(jaar_zip[[#This Row],[YYYYMMDD]],5,2)&amp;"-"&amp;LEFT(jaar_zip[[#This Row],[YYYYMMDD]],4))</f>
        <v>45438</v>
      </c>
      <c r="K8094" s="101" t="str">
        <f>IF(AND(VALUE(MONTH(jaar_zip[[#This Row],[Datum]]))=1,VALUE(WEEKNUM(jaar_zip[[#This Row],[Datum]],21))&gt;51),RIGHT(YEAR(jaar_zip[[#This Row],[Datum]])-1,2),RIGHT(YEAR(jaar_zip[[#This Row],[Datum]]),2))&amp;"-"&amp; TEXT(WEEKNUM(jaar_zip[[#This Row],[Datum]],21),"00")</f>
        <v>24-21</v>
      </c>
      <c r="L8094" s="101">
        <f>MONTH(jaar_zip[[#This Row],[Datum]])</f>
        <v>5</v>
      </c>
      <c r="M8094" s="101">
        <f>IF(ISNUMBER(jaar_zip[[#This Row],[etmaaltemperatuur]]),IF(jaar_zip[[#This Row],[etmaaltemperatuur]]&lt;stookgrens,stookgrens-jaar_zip[[#This Row],[etmaaltemperatuur]],0),"")</f>
        <v>1.8000000000000007</v>
      </c>
      <c r="N8094" s="101">
        <f>IF(ISNUMBER(jaar_zip[[#This Row],[graaddagen]]),IF(OR(MONTH(jaar_zip[[#This Row],[Datum]])=1,MONTH(jaar_zip[[#This Row],[Datum]])=2,MONTH(jaar_zip[[#This Row],[Datum]])=11,MONTH(jaar_zip[[#This Row],[Datum]])=12),1.1,IF(OR(MONTH(jaar_zip[[#This Row],[Datum]])=3,MONTH(jaar_zip[[#This Row],[Datum]])=10),1,0.8))*jaar_zip[[#This Row],[graaddagen]],"")</f>
        <v>1.4400000000000006</v>
      </c>
      <c r="O8094" s="101">
        <f>IF(ISNUMBER(jaar_zip[[#This Row],[etmaaltemperatuur]]),IF(jaar_zip[[#This Row],[etmaaltemperatuur]]&gt;stookgrens,jaar_zip[[#This Row],[etmaaltemperatuur]]-stookgrens,0),"")</f>
        <v>0</v>
      </c>
    </row>
    <row r="8095" spans="1:15" x14ac:dyDescent="0.25">
      <c r="A8095">
        <v>370</v>
      </c>
      <c r="B8095">
        <v>20240527</v>
      </c>
      <c r="C8095">
        <v>2.4</v>
      </c>
      <c r="D8095">
        <v>14.1</v>
      </c>
      <c r="E8095">
        <v>1427</v>
      </c>
      <c r="F8095">
        <v>6.7</v>
      </c>
      <c r="G8095">
        <v>1017.2</v>
      </c>
      <c r="H8095">
        <v>83</v>
      </c>
      <c r="I8095" s="101" t="s">
        <v>41</v>
      </c>
      <c r="J8095" s="1">
        <f>DATEVALUE(RIGHT(jaar_zip[[#This Row],[YYYYMMDD]],2)&amp;"-"&amp;MID(jaar_zip[[#This Row],[YYYYMMDD]],5,2)&amp;"-"&amp;LEFT(jaar_zip[[#This Row],[YYYYMMDD]],4))</f>
        <v>45439</v>
      </c>
      <c r="K8095" s="101" t="str">
        <f>IF(AND(VALUE(MONTH(jaar_zip[[#This Row],[Datum]]))=1,VALUE(WEEKNUM(jaar_zip[[#This Row],[Datum]],21))&gt;51),RIGHT(YEAR(jaar_zip[[#This Row],[Datum]])-1,2),RIGHT(YEAR(jaar_zip[[#This Row],[Datum]]),2))&amp;"-"&amp; TEXT(WEEKNUM(jaar_zip[[#This Row],[Datum]],21),"00")</f>
        <v>24-22</v>
      </c>
      <c r="L8095" s="101">
        <f>MONTH(jaar_zip[[#This Row],[Datum]])</f>
        <v>5</v>
      </c>
      <c r="M8095" s="101">
        <f>IF(ISNUMBER(jaar_zip[[#This Row],[etmaaltemperatuur]]),IF(jaar_zip[[#This Row],[etmaaltemperatuur]]&lt;stookgrens,stookgrens-jaar_zip[[#This Row],[etmaaltemperatuur]],0),"")</f>
        <v>3.9000000000000004</v>
      </c>
      <c r="N8095" s="101">
        <f>IF(ISNUMBER(jaar_zip[[#This Row],[graaddagen]]),IF(OR(MONTH(jaar_zip[[#This Row],[Datum]])=1,MONTH(jaar_zip[[#This Row],[Datum]])=2,MONTH(jaar_zip[[#This Row],[Datum]])=11,MONTH(jaar_zip[[#This Row],[Datum]])=12),1.1,IF(OR(MONTH(jaar_zip[[#This Row],[Datum]])=3,MONTH(jaar_zip[[#This Row],[Datum]])=10),1,0.8))*jaar_zip[[#This Row],[graaddagen]],"")</f>
        <v>3.1200000000000006</v>
      </c>
      <c r="O8095" s="101">
        <f>IF(ISNUMBER(jaar_zip[[#This Row],[etmaaltemperatuur]]),IF(jaar_zip[[#This Row],[etmaaltemperatuur]]&gt;stookgrens,jaar_zip[[#This Row],[etmaaltemperatuur]]-stookgrens,0),"")</f>
        <v>0</v>
      </c>
    </row>
    <row r="8096" spans="1:15" x14ac:dyDescent="0.25">
      <c r="A8096">
        <v>370</v>
      </c>
      <c r="B8096">
        <v>20240528</v>
      </c>
      <c r="C8096">
        <v>4.2</v>
      </c>
      <c r="D8096">
        <v>14.1</v>
      </c>
      <c r="E8096">
        <v>1731</v>
      </c>
      <c r="F8096">
        <v>4.8</v>
      </c>
      <c r="G8096">
        <v>1016.2</v>
      </c>
      <c r="H8096">
        <v>85</v>
      </c>
      <c r="I8096" s="101" t="s">
        <v>41</v>
      </c>
      <c r="J8096" s="1">
        <f>DATEVALUE(RIGHT(jaar_zip[[#This Row],[YYYYMMDD]],2)&amp;"-"&amp;MID(jaar_zip[[#This Row],[YYYYMMDD]],5,2)&amp;"-"&amp;LEFT(jaar_zip[[#This Row],[YYYYMMDD]],4))</f>
        <v>45440</v>
      </c>
      <c r="K8096" s="101" t="str">
        <f>IF(AND(VALUE(MONTH(jaar_zip[[#This Row],[Datum]]))=1,VALUE(WEEKNUM(jaar_zip[[#This Row],[Datum]],21))&gt;51),RIGHT(YEAR(jaar_zip[[#This Row],[Datum]])-1,2),RIGHT(YEAR(jaar_zip[[#This Row],[Datum]]),2))&amp;"-"&amp; TEXT(WEEKNUM(jaar_zip[[#This Row],[Datum]],21),"00")</f>
        <v>24-22</v>
      </c>
      <c r="L8096" s="101">
        <f>MONTH(jaar_zip[[#This Row],[Datum]])</f>
        <v>5</v>
      </c>
      <c r="M8096" s="101">
        <f>IF(ISNUMBER(jaar_zip[[#This Row],[etmaaltemperatuur]]),IF(jaar_zip[[#This Row],[etmaaltemperatuur]]&lt;stookgrens,stookgrens-jaar_zip[[#This Row],[etmaaltemperatuur]],0),"")</f>
        <v>3.9000000000000004</v>
      </c>
      <c r="N8096" s="101">
        <f>IF(ISNUMBER(jaar_zip[[#This Row],[graaddagen]]),IF(OR(MONTH(jaar_zip[[#This Row],[Datum]])=1,MONTH(jaar_zip[[#This Row],[Datum]])=2,MONTH(jaar_zip[[#This Row],[Datum]])=11,MONTH(jaar_zip[[#This Row],[Datum]])=12),1.1,IF(OR(MONTH(jaar_zip[[#This Row],[Datum]])=3,MONTH(jaar_zip[[#This Row],[Datum]])=10),1,0.8))*jaar_zip[[#This Row],[graaddagen]],"")</f>
        <v>3.1200000000000006</v>
      </c>
      <c r="O8096" s="101">
        <f>IF(ISNUMBER(jaar_zip[[#This Row],[etmaaltemperatuur]]),IF(jaar_zip[[#This Row],[etmaaltemperatuur]]&gt;stookgrens,jaar_zip[[#This Row],[etmaaltemperatuur]]-stookgrens,0),"")</f>
        <v>0</v>
      </c>
    </row>
    <row r="8097" spans="1:15" x14ac:dyDescent="0.25">
      <c r="A8097">
        <v>370</v>
      </c>
      <c r="B8097">
        <v>20240529</v>
      </c>
      <c r="C8097">
        <v>4.5</v>
      </c>
      <c r="D8097">
        <v>15.4</v>
      </c>
      <c r="E8097">
        <v>1787</v>
      </c>
      <c r="F8097">
        <v>9.1999999999999993</v>
      </c>
      <c r="G8097">
        <v>1008.9</v>
      </c>
      <c r="H8097">
        <v>80</v>
      </c>
      <c r="I8097" s="101" t="s">
        <v>41</v>
      </c>
      <c r="J8097" s="1">
        <f>DATEVALUE(RIGHT(jaar_zip[[#This Row],[YYYYMMDD]],2)&amp;"-"&amp;MID(jaar_zip[[#This Row],[YYYYMMDD]],5,2)&amp;"-"&amp;LEFT(jaar_zip[[#This Row],[YYYYMMDD]],4))</f>
        <v>45441</v>
      </c>
      <c r="K8097" s="101" t="str">
        <f>IF(AND(VALUE(MONTH(jaar_zip[[#This Row],[Datum]]))=1,VALUE(WEEKNUM(jaar_zip[[#This Row],[Datum]],21))&gt;51),RIGHT(YEAR(jaar_zip[[#This Row],[Datum]])-1,2),RIGHT(YEAR(jaar_zip[[#This Row],[Datum]]),2))&amp;"-"&amp; TEXT(WEEKNUM(jaar_zip[[#This Row],[Datum]],21),"00")</f>
        <v>24-22</v>
      </c>
      <c r="L8097" s="101">
        <f>MONTH(jaar_zip[[#This Row],[Datum]])</f>
        <v>5</v>
      </c>
      <c r="M8097" s="101">
        <f>IF(ISNUMBER(jaar_zip[[#This Row],[etmaaltemperatuur]]),IF(jaar_zip[[#This Row],[etmaaltemperatuur]]&lt;stookgrens,stookgrens-jaar_zip[[#This Row],[etmaaltemperatuur]],0),"")</f>
        <v>2.5999999999999996</v>
      </c>
      <c r="N8097" s="101">
        <f>IF(ISNUMBER(jaar_zip[[#This Row],[graaddagen]]),IF(OR(MONTH(jaar_zip[[#This Row],[Datum]])=1,MONTH(jaar_zip[[#This Row],[Datum]])=2,MONTH(jaar_zip[[#This Row],[Datum]])=11,MONTH(jaar_zip[[#This Row],[Datum]])=12),1.1,IF(OR(MONTH(jaar_zip[[#This Row],[Datum]])=3,MONTH(jaar_zip[[#This Row],[Datum]])=10),1,0.8))*jaar_zip[[#This Row],[graaddagen]],"")</f>
        <v>2.0799999999999996</v>
      </c>
      <c r="O8097" s="101">
        <f>IF(ISNUMBER(jaar_zip[[#This Row],[etmaaltemperatuur]]),IF(jaar_zip[[#This Row],[etmaaltemperatuur]]&gt;stookgrens,jaar_zip[[#This Row],[etmaaltemperatuur]]-stookgrens,0),"")</f>
        <v>0</v>
      </c>
    </row>
    <row r="8098" spans="1:15" x14ac:dyDescent="0.25">
      <c r="A8098">
        <v>370</v>
      </c>
      <c r="B8098">
        <v>20240530</v>
      </c>
      <c r="C8098">
        <v>3</v>
      </c>
      <c r="D8098">
        <v>14.3</v>
      </c>
      <c r="E8098">
        <v>1520</v>
      </c>
      <c r="F8098">
        <v>0.2</v>
      </c>
      <c r="G8098">
        <v>1007.3</v>
      </c>
      <c r="H8098">
        <v>81</v>
      </c>
      <c r="I8098" s="101" t="s">
        <v>41</v>
      </c>
      <c r="J8098" s="1">
        <f>DATEVALUE(RIGHT(jaar_zip[[#This Row],[YYYYMMDD]],2)&amp;"-"&amp;MID(jaar_zip[[#This Row],[YYYYMMDD]],5,2)&amp;"-"&amp;LEFT(jaar_zip[[#This Row],[YYYYMMDD]],4))</f>
        <v>45442</v>
      </c>
      <c r="K8098" s="101" t="str">
        <f>IF(AND(VALUE(MONTH(jaar_zip[[#This Row],[Datum]]))=1,VALUE(WEEKNUM(jaar_zip[[#This Row],[Datum]],21))&gt;51),RIGHT(YEAR(jaar_zip[[#This Row],[Datum]])-1,2),RIGHT(YEAR(jaar_zip[[#This Row],[Datum]]),2))&amp;"-"&amp; TEXT(WEEKNUM(jaar_zip[[#This Row],[Datum]],21),"00")</f>
        <v>24-22</v>
      </c>
      <c r="L8098" s="101">
        <f>MONTH(jaar_zip[[#This Row],[Datum]])</f>
        <v>5</v>
      </c>
      <c r="M8098" s="101">
        <f>IF(ISNUMBER(jaar_zip[[#This Row],[etmaaltemperatuur]]),IF(jaar_zip[[#This Row],[etmaaltemperatuur]]&lt;stookgrens,stookgrens-jaar_zip[[#This Row],[etmaaltemperatuur]],0),"")</f>
        <v>3.6999999999999993</v>
      </c>
      <c r="N8098" s="101">
        <f>IF(ISNUMBER(jaar_zip[[#This Row],[graaddagen]]),IF(OR(MONTH(jaar_zip[[#This Row],[Datum]])=1,MONTH(jaar_zip[[#This Row],[Datum]])=2,MONTH(jaar_zip[[#This Row],[Datum]])=11,MONTH(jaar_zip[[#This Row],[Datum]])=12),1.1,IF(OR(MONTH(jaar_zip[[#This Row],[Datum]])=3,MONTH(jaar_zip[[#This Row],[Datum]])=10),1,0.8))*jaar_zip[[#This Row],[graaddagen]],"")</f>
        <v>2.9599999999999995</v>
      </c>
      <c r="O8098" s="101">
        <f>IF(ISNUMBER(jaar_zip[[#This Row],[etmaaltemperatuur]]),IF(jaar_zip[[#This Row],[etmaaltemperatuur]]&gt;stookgrens,jaar_zip[[#This Row],[etmaaltemperatuur]]-stookgrens,0),"")</f>
        <v>0</v>
      </c>
    </row>
    <row r="8099" spans="1:15" x14ac:dyDescent="0.25">
      <c r="A8099">
        <v>370</v>
      </c>
      <c r="B8099">
        <v>20240531</v>
      </c>
      <c r="C8099">
        <v>2.8</v>
      </c>
      <c r="D8099">
        <v>15.8</v>
      </c>
      <c r="E8099">
        <v>1971</v>
      </c>
      <c r="F8099">
        <v>0.3</v>
      </c>
      <c r="G8099">
        <v>1012.2</v>
      </c>
      <c r="H8099">
        <v>79</v>
      </c>
      <c r="I8099" s="101" t="s">
        <v>41</v>
      </c>
      <c r="J8099" s="1">
        <f>DATEVALUE(RIGHT(jaar_zip[[#This Row],[YYYYMMDD]],2)&amp;"-"&amp;MID(jaar_zip[[#This Row],[YYYYMMDD]],5,2)&amp;"-"&amp;LEFT(jaar_zip[[#This Row],[YYYYMMDD]],4))</f>
        <v>45443</v>
      </c>
      <c r="K8099" s="101" t="str">
        <f>IF(AND(VALUE(MONTH(jaar_zip[[#This Row],[Datum]]))=1,VALUE(WEEKNUM(jaar_zip[[#This Row],[Datum]],21))&gt;51),RIGHT(YEAR(jaar_zip[[#This Row],[Datum]])-1,2),RIGHT(YEAR(jaar_zip[[#This Row],[Datum]]),2))&amp;"-"&amp; TEXT(WEEKNUM(jaar_zip[[#This Row],[Datum]],21),"00")</f>
        <v>24-22</v>
      </c>
      <c r="L8099" s="101">
        <f>MONTH(jaar_zip[[#This Row],[Datum]])</f>
        <v>5</v>
      </c>
      <c r="M8099" s="101">
        <f>IF(ISNUMBER(jaar_zip[[#This Row],[etmaaltemperatuur]]),IF(jaar_zip[[#This Row],[etmaaltemperatuur]]&lt;stookgrens,stookgrens-jaar_zip[[#This Row],[etmaaltemperatuur]],0),"")</f>
        <v>2.1999999999999993</v>
      </c>
      <c r="N8099" s="101">
        <f>IF(ISNUMBER(jaar_zip[[#This Row],[graaddagen]]),IF(OR(MONTH(jaar_zip[[#This Row],[Datum]])=1,MONTH(jaar_zip[[#This Row],[Datum]])=2,MONTH(jaar_zip[[#This Row],[Datum]])=11,MONTH(jaar_zip[[#This Row],[Datum]])=12),1.1,IF(OR(MONTH(jaar_zip[[#This Row],[Datum]])=3,MONTH(jaar_zip[[#This Row],[Datum]])=10),1,0.8))*jaar_zip[[#This Row],[graaddagen]],"")</f>
        <v>1.7599999999999996</v>
      </c>
      <c r="O8099" s="101">
        <f>IF(ISNUMBER(jaar_zip[[#This Row],[etmaaltemperatuur]]),IF(jaar_zip[[#This Row],[etmaaltemperatuur]]&gt;stookgrens,jaar_zip[[#This Row],[etmaaltemperatuur]]-stookgrens,0),"")</f>
        <v>0</v>
      </c>
    </row>
    <row r="8100" spans="1:15" x14ac:dyDescent="0.25">
      <c r="A8100">
        <v>370</v>
      </c>
      <c r="B8100">
        <v>20240601</v>
      </c>
      <c r="C8100">
        <v>3.7</v>
      </c>
      <c r="D8100">
        <v>15.5</v>
      </c>
      <c r="E8100">
        <v>423</v>
      </c>
      <c r="F8100">
        <v>2.5</v>
      </c>
      <c r="G8100">
        <v>1017.9</v>
      </c>
      <c r="H8100">
        <v>92</v>
      </c>
      <c r="I8100" s="101" t="s">
        <v>41</v>
      </c>
      <c r="J8100" s="1">
        <f>DATEVALUE(RIGHT(jaar_zip[[#This Row],[YYYYMMDD]],2)&amp;"-"&amp;MID(jaar_zip[[#This Row],[YYYYMMDD]],5,2)&amp;"-"&amp;LEFT(jaar_zip[[#This Row],[YYYYMMDD]],4))</f>
        <v>45444</v>
      </c>
      <c r="K8100" s="101" t="str">
        <f>IF(AND(VALUE(MONTH(jaar_zip[[#This Row],[Datum]]))=1,VALUE(WEEKNUM(jaar_zip[[#This Row],[Datum]],21))&gt;51),RIGHT(YEAR(jaar_zip[[#This Row],[Datum]])-1,2),RIGHT(YEAR(jaar_zip[[#This Row],[Datum]]),2))&amp;"-"&amp; TEXT(WEEKNUM(jaar_zip[[#This Row],[Datum]],21),"00")</f>
        <v>24-22</v>
      </c>
      <c r="L8100" s="101">
        <f>MONTH(jaar_zip[[#This Row],[Datum]])</f>
        <v>6</v>
      </c>
      <c r="M8100" s="101">
        <f>IF(ISNUMBER(jaar_zip[[#This Row],[etmaaltemperatuur]]),IF(jaar_zip[[#This Row],[etmaaltemperatuur]]&lt;stookgrens,stookgrens-jaar_zip[[#This Row],[etmaaltemperatuur]],0),"")</f>
        <v>2.5</v>
      </c>
      <c r="N8100" s="101">
        <f>IF(ISNUMBER(jaar_zip[[#This Row],[graaddagen]]),IF(OR(MONTH(jaar_zip[[#This Row],[Datum]])=1,MONTH(jaar_zip[[#This Row],[Datum]])=2,MONTH(jaar_zip[[#This Row],[Datum]])=11,MONTH(jaar_zip[[#This Row],[Datum]])=12),1.1,IF(OR(MONTH(jaar_zip[[#This Row],[Datum]])=3,MONTH(jaar_zip[[#This Row],[Datum]])=10),1,0.8))*jaar_zip[[#This Row],[graaddagen]],"")</f>
        <v>2</v>
      </c>
      <c r="O8100" s="101">
        <f>IF(ISNUMBER(jaar_zip[[#This Row],[etmaaltemperatuur]]),IF(jaar_zip[[#This Row],[etmaaltemperatuur]]&gt;stookgrens,jaar_zip[[#This Row],[etmaaltemperatuur]]-stookgrens,0),"")</f>
        <v>0</v>
      </c>
    </row>
    <row r="8101" spans="1:15" x14ac:dyDescent="0.25">
      <c r="A8101">
        <v>370</v>
      </c>
      <c r="B8101">
        <v>20240602</v>
      </c>
      <c r="C8101">
        <v>4</v>
      </c>
      <c r="D8101">
        <v>14.9</v>
      </c>
      <c r="E8101">
        <v>1502</v>
      </c>
      <c r="F8101">
        <v>0</v>
      </c>
      <c r="G8101">
        <v>1022.8</v>
      </c>
      <c r="H8101">
        <v>73</v>
      </c>
      <c r="I8101" s="101" t="s">
        <v>41</v>
      </c>
      <c r="J8101" s="1">
        <f>DATEVALUE(RIGHT(jaar_zip[[#This Row],[YYYYMMDD]],2)&amp;"-"&amp;MID(jaar_zip[[#This Row],[YYYYMMDD]],5,2)&amp;"-"&amp;LEFT(jaar_zip[[#This Row],[YYYYMMDD]],4))</f>
        <v>45445</v>
      </c>
      <c r="K8101" s="101" t="str">
        <f>IF(AND(VALUE(MONTH(jaar_zip[[#This Row],[Datum]]))=1,VALUE(WEEKNUM(jaar_zip[[#This Row],[Datum]],21))&gt;51),RIGHT(YEAR(jaar_zip[[#This Row],[Datum]])-1,2),RIGHT(YEAR(jaar_zip[[#This Row],[Datum]]),2))&amp;"-"&amp; TEXT(WEEKNUM(jaar_zip[[#This Row],[Datum]],21),"00")</f>
        <v>24-22</v>
      </c>
      <c r="L8101" s="101">
        <f>MONTH(jaar_zip[[#This Row],[Datum]])</f>
        <v>6</v>
      </c>
      <c r="M8101" s="101">
        <f>IF(ISNUMBER(jaar_zip[[#This Row],[etmaaltemperatuur]]),IF(jaar_zip[[#This Row],[etmaaltemperatuur]]&lt;stookgrens,stookgrens-jaar_zip[[#This Row],[etmaaltemperatuur]],0),"")</f>
        <v>3.0999999999999996</v>
      </c>
      <c r="N8101" s="101">
        <f>IF(ISNUMBER(jaar_zip[[#This Row],[graaddagen]]),IF(OR(MONTH(jaar_zip[[#This Row],[Datum]])=1,MONTH(jaar_zip[[#This Row],[Datum]])=2,MONTH(jaar_zip[[#This Row],[Datum]])=11,MONTH(jaar_zip[[#This Row],[Datum]])=12),1.1,IF(OR(MONTH(jaar_zip[[#This Row],[Datum]])=3,MONTH(jaar_zip[[#This Row],[Datum]])=10),1,0.8))*jaar_zip[[#This Row],[graaddagen]],"")</f>
        <v>2.48</v>
      </c>
      <c r="O8101" s="101">
        <f>IF(ISNUMBER(jaar_zip[[#This Row],[etmaaltemperatuur]]),IF(jaar_zip[[#This Row],[etmaaltemperatuur]]&gt;stookgrens,jaar_zip[[#This Row],[etmaaltemperatuur]]-stookgrens,0),"")</f>
        <v>0</v>
      </c>
    </row>
    <row r="8102" spans="1:15" x14ac:dyDescent="0.25">
      <c r="A8102">
        <v>370</v>
      </c>
      <c r="B8102">
        <v>20240603</v>
      </c>
      <c r="C8102">
        <v>1.7</v>
      </c>
      <c r="D8102">
        <v>14.5</v>
      </c>
      <c r="E8102">
        <v>1329</v>
      </c>
      <c r="F8102">
        <v>0</v>
      </c>
      <c r="G8102">
        <v>1020.3</v>
      </c>
      <c r="H8102">
        <v>74</v>
      </c>
      <c r="I8102" s="101" t="s">
        <v>41</v>
      </c>
      <c r="J8102" s="1">
        <f>DATEVALUE(RIGHT(jaar_zip[[#This Row],[YYYYMMDD]],2)&amp;"-"&amp;MID(jaar_zip[[#This Row],[YYYYMMDD]],5,2)&amp;"-"&amp;LEFT(jaar_zip[[#This Row],[YYYYMMDD]],4))</f>
        <v>45446</v>
      </c>
      <c r="K8102" s="101" t="str">
        <f>IF(AND(VALUE(MONTH(jaar_zip[[#This Row],[Datum]]))=1,VALUE(WEEKNUM(jaar_zip[[#This Row],[Datum]],21))&gt;51),RIGHT(YEAR(jaar_zip[[#This Row],[Datum]])-1,2),RIGHT(YEAR(jaar_zip[[#This Row],[Datum]]),2))&amp;"-"&amp; TEXT(WEEKNUM(jaar_zip[[#This Row],[Datum]],21),"00")</f>
        <v>24-23</v>
      </c>
      <c r="L8102" s="101">
        <f>MONTH(jaar_zip[[#This Row],[Datum]])</f>
        <v>6</v>
      </c>
      <c r="M8102" s="101">
        <f>IF(ISNUMBER(jaar_zip[[#This Row],[etmaaltemperatuur]]),IF(jaar_zip[[#This Row],[etmaaltemperatuur]]&lt;stookgrens,stookgrens-jaar_zip[[#This Row],[etmaaltemperatuur]],0),"")</f>
        <v>3.5</v>
      </c>
      <c r="N8102" s="101">
        <f>IF(ISNUMBER(jaar_zip[[#This Row],[graaddagen]]),IF(OR(MONTH(jaar_zip[[#This Row],[Datum]])=1,MONTH(jaar_zip[[#This Row],[Datum]])=2,MONTH(jaar_zip[[#This Row],[Datum]])=11,MONTH(jaar_zip[[#This Row],[Datum]])=12),1.1,IF(OR(MONTH(jaar_zip[[#This Row],[Datum]])=3,MONTH(jaar_zip[[#This Row],[Datum]])=10),1,0.8))*jaar_zip[[#This Row],[graaddagen]],"")</f>
        <v>2.8000000000000003</v>
      </c>
      <c r="O8102" s="101">
        <f>IF(ISNUMBER(jaar_zip[[#This Row],[etmaaltemperatuur]]),IF(jaar_zip[[#This Row],[etmaaltemperatuur]]&gt;stookgrens,jaar_zip[[#This Row],[etmaaltemperatuur]]-stookgrens,0),"")</f>
        <v>0</v>
      </c>
    </row>
    <row r="8103" spans="1:15" x14ac:dyDescent="0.25">
      <c r="A8103">
        <v>370</v>
      </c>
      <c r="B8103">
        <v>20240604</v>
      </c>
      <c r="C8103">
        <v>3.5</v>
      </c>
      <c r="D8103">
        <v>17.8</v>
      </c>
      <c r="E8103">
        <v>1901</v>
      </c>
      <c r="F8103">
        <v>0</v>
      </c>
      <c r="G8103">
        <v>1012.3</v>
      </c>
      <c r="H8103">
        <v>69</v>
      </c>
      <c r="I8103" s="101" t="s">
        <v>41</v>
      </c>
      <c r="J8103" s="1">
        <f>DATEVALUE(RIGHT(jaar_zip[[#This Row],[YYYYMMDD]],2)&amp;"-"&amp;MID(jaar_zip[[#This Row],[YYYYMMDD]],5,2)&amp;"-"&amp;LEFT(jaar_zip[[#This Row],[YYYYMMDD]],4))</f>
        <v>45447</v>
      </c>
      <c r="K8103" s="101" t="str">
        <f>IF(AND(VALUE(MONTH(jaar_zip[[#This Row],[Datum]]))=1,VALUE(WEEKNUM(jaar_zip[[#This Row],[Datum]],21))&gt;51),RIGHT(YEAR(jaar_zip[[#This Row],[Datum]])-1,2),RIGHT(YEAR(jaar_zip[[#This Row],[Datum]]),2))&amp;"-"&amp; TEXT(WEEKNUM(jaar_zip[[#This Row],[Datum]],21),"00")</f>
        <v>24-23</v>
      </c>
      <c r="L8103" s="101">
        <f>MONTH(jaar_zip[[#This Row],[Datum]])</f>
        <v>6</v>
      </c>
      <c r="M8103" s="101">
        <f>IF(ISNUMBER(jaar_zip[[#This Row],[etmaaltemperatuur]]),IF(jaar_zip[[#This Row],[etmaaltemperatuur]]&lt;stookgrens,stookgrens-jaar_zip[[#This Row],[etmaaltemperatuur]],0),"")</f>
        <v>0.19999999999999929</v>
      </c>
      <c r="N8103" s="101">
        <f>IF(ISNUMBER(jaar_zip[[#This Row],[graaddagen]]),IF(OR(MONTH(jaar_zip[[#This Row],[Datum]])=1,MONTH(jaar_zip[[#This Row],[Datum]])=2,MONTH(jaar_zip[[#This Row],[Datum]])=11,MONTH(jaar_zip[[#This Row],[Datum]])=12),1.1,IF(OR(MONTH(jaar_zip[[#This Row],[Datum]])=3,MONTH(jaar_zip[[#This Row],[Datum]])=10),1,0.8))*jaar_zip[[#This Row],[graaddagen]],"")</f>
        <v>0.15999999999999945</v>
      </c>
      <c r="O8103" s="101">
        <f>IF(ISNUMBER(jaar_zip[[#This Row],[etmaaltemperatuur]]),IF(jaar_zip[[#This Row],[etmaaltemperatuur]]&gt;stookgrens,jaar_zip[[#This Row],[etmaaltemperatuur]]-stookgrens,0),"")</f>
        <v>0</v>
      </c>
    </row>
    <row r="8104" spans="1:15" x14ac:dyDescent="0.25">
      <c r="A8104">
        <v>370</v>
      </c>
      <c r="B8104">
        <v>20240605</v>
      </c>
      <c r="C8104">
        <v>3.7</v>
      </c>
      <c r="D8104">
        <v>13.9</v>
      </c>
      <c r="E8104">
        <v>2649</v>
      </c>
      <c r="F8104">
        <v>0.4</v>
      </c>
      <c r="G8104">
        <v>1013.5</v>
      </c>
      <c r="H8104">
        <v>65</v>
      </c>
      <c r="I8104" s="101" t="s">
        <v>41</v>
      </c>
      <c r="J8104" s="1">
        <f>DATEVALUE(RIGHT(jaar_zip[[#This Row],[YYYYMMDD]],2)&amp;"-"&amp;MID(jaar_zip[[#This Row],[YYYYMMDD]],5,2)&amp;"-"&amp;LEFT(jaar_zip[[#This Row],[YYYYMMDD]],4))</f>
        <v>45448</v>
      </c>
      <c r="K8104" s="101" t="str">
        <f>IF(AND(VALUE(MONTH(jaar_zip[[#This Row],[Datum]]))=1,VALUE(WEEKNUM(jaar_zip[[#This Row],[Datum]],21))&gt;51),RIGHT(YEAR(jaar_zip[[#This Row],[Datum]])-1,2),RIGHT(YEAR(jaar_zip[[#This Row],[Datum]]),2))&amp;"-"&amp; TEXT(WEEKNUM(jaar_zip[[#This Row],[Datum]],21),"00")</f>
        <v>24-23</v>
      </c>
      <c r="L8104" s="101">
        <f>MONTH(jaar_zip[[#This Row],[Datum]])</f>
        <v>6</v>
      </c>
      <c r="M8104" s="101">
        <f>IF(ISNUMBER(jaar_zip[[#This Row],[etmaaltemperatuur]]),IF(jaar_zip[[#This Row],[etmaaltemperatuur]]&lt;stookgrens,stookgrens-jaar_zip[[#This Row],[etmaaltemperatuur]],0),"")</f>
        <v>4.0999999999999996</v>
      </c>
      <c r="N8104" s="101">
        <f>IF(ISNUMBER(jaar_zip[[#This Row],[graaddagen]]),IF(OR(MONTH(jaar_zip[[#This Row],[Datum]])=1,MONTH(jaar_zip[[#This Row],[Datum]])=2,MONTH(jaar_zip[[#This Row],[Datum]])=11,MONTH(jaar_zip[[#This Row],[Datum]])=12),1.1,IF(OR(MONTH(jaar_zip[[#This Row],[Datum]])=3,MONTH(jaar_zip[[#This Row],[Datum]])=10),1,0.8))*jaar_zip[[#This Row],[graaddagen]],"")</f>
        <v>3.28</v>
      </c>
      <c r="O8104" s="101">
        <f>IF(ISNUMBER(jaar_zip[[#This Row],[etmaaltemperatuur]]),IF(jaar_zip[[#This Row],[etmaaltemperatuur]]&gt;stookgrens,jaar_zip[[#This Row],[etmaaltemperatuur]]-stookgrens,0),"")</f>
        <v>0</v>
      </c>
    </row>
    <row r="8105" spans="1:15" x14ac:dyDescent="0.25">
      <c r="A8105">
        <v>370</v>
      </c>
      <c r="B8105">
        <v>20240606</v>
      </c>
      <c r="C8105">
        <v>1.8</v>
      </c>
      <c r="D8105">
        <v>13.8</v>
      </c>
      <c r="E8105">
        <v>1904</v>
      </c>
      <c r="F8105">
        <v>0</v>
      </c>
      <c r="G8105">
        <v>1017.3</v>
      </c>
      <c r="H8105">
        <v>62</v>
      </c>
      <c r="I8105" s="101" t="s">
        <v>41</v>
      </c>
      <c r="J8105" s="1">
        <f>DATEVALUE(RIGHT(jaar_zip[[#This Row],[YYYYMMDD]],2)&amp;"-"&amp;MID(jaar_zip[[#This Row],[YYYYMMDD]],5,2)&amp;"-"&amp;LEFT(jaar_zip[[#This Row],[YYYYMMDD]],4))</f>
        <v>45449</v>
      </c>
      <c r="K8105" s="101" t="str">
        <f>IF(AND(VALUE(MONTH(jaar_zip[[#This Row],[Datum]]))=1,VALUE(WEEKNUM(jaar_zip[[#This Row],[Datum]],21))&gt;51),RIGHT(YEAR(jaar_zip[[#This Row],[Datum]])-1,2),RIGHT(YEAR(jaar_zip[[#This Row],[Datum]]),2))&amp;"-"&amp; TEXT(WEEKNUM(jaar_zip[[#This Row],[Datum]],21),"00")</f>
        <v>24-23</v>
      </c>
      <c r="L8105" s="101">
        <f>MONTH(jaar_zip[[#This Row],[Datum]])</f>
        <v>6</v>
      </c>
      <c r="M8105" s="101">
        <f>IF(ISNUMBER(jaar_zip[[#This Row],[etmaaltemperatuur]]),IF(jaar_zip[[#This Row],[etmaaltemperatuur]]&lt;stookgrens,stookgrens-jaar_zip[[#This Row],[etmaaltemperatuur]],0),"")</f>
        <v>4.1999999999999993</v>
      </c>
      <c r="N8105" s="101">
        <f>IF(ISNUMBER(jaar_zip[[#This Row],[graaddagen]]),IF(OR(MONTH(jaar_zip[[#This Row],[Datum]])=1,MONTH(jaar_zip[[#This Row],[Datum]])=2,MONTH(jaar_zip[[#This Row],[Datum]])=11,MONTH(jaar_zip[[#This Row],[Datum]])=12),1.1,IF(OR(MONTH(jaar_zip[[#This Row],[Datum]])=3,MONTH(jaar_zip[[#This Row],[Datum]])=10),1,0.8))*jaar_zip[[#This Row],[graaddagen]],"")</f>
        <v>3.3599999999999994</v>
      </c>
      <c r="O8105" s="101">
        <f>IF(ISNUMBER(jaar_zip[[#This Row],[etmaaltemperatuur]]),IF(jaar_zip[[#This Row],[etmaaltemperatuur]]&gt;stookgrens,jaar_zip[[#This Row],[etmaaltemperatuur]]-stookgrens,0),"")</f>
        <v>0</v>
      </c>
    </row>
    <row r="8106" spans="1:15" x14ac:dyDescent="0.25">
      <c r="A8106">
        <v>370</v>
      </c>
      <c r="B8106">
        <v>20240607</v>
      </c>
      <c r="C8106">
        <v>2.5</v>
      </c>
      <c r="D8106">
        <v>14.6</v>
      </c>
      <c r="E8106">
        <v>2565</v>
      </c>
      <c r="F8106">
        <v>0</v>
      </c>
      <c r="G8106">
        <v>1018.1</v>
      </c>
      <c r="H8106">
        <v>65</v>
      </c>
      <c r="I8106" s="101" t="s">
        <v>41</v>
      </c>
      <c r="J8106" s="1">
        <f>DATEVALUE(RIGHT(jaar_zip[[#This Row],[YYYYMMDD]],2)&amp;"-"&amp;MID(jaar_zip[[#This Row],[YYYYMMDD]],5,2)&amp;"-"&amp;LEFT(jaar_zip[[#This Row],[YYYYMMDD]],4))</f>
        <v>45450</v>
      </c>
      <c r="K8106" s="101" t="str">
        <f>IF(AND(VALUE(MONTH(jaar_zip[[#This Row],[Datum]]))=1,VALUE(WEEKNUM(jaar_zip[[#This Row],[Datum]],21))&gt;51),RIGHT(YEAR(jaar_zip[[#This Row],[Datum]])-1,2),RIGHT(YEAR(jaar_zip[[#This Row],[Datum]]),2))&amp;"-"&amp; TEXT(WEEKNUM(jaar_zip[[#This Row],[Datum]],21),"00")</f>
        <v>24-23</v>
      </c>
      <c r="L8106" s="101">
        <f>MONTH(jaar_zip[[#This Row],[Datum]])</f>
        <v>6</v>
      </c>
      <c r="M8106" s="101">
        <f>IF(ISNUMBER(jaar_zip[[#This Row],[etmaaltemperatuur]]),IF(jaar_zip[[#This Row],[etmaaltemperatuur]]&lt;stookgrens,stookgrens-jaar_zip[[#This Row],[etmaaltemperatuur]],0),"")</f>
        <v>3.4000000000000004</v>
      </c>
      <c r="N8106" s="101">
        <f>IF(ISNUMBER(jaar_zip[[#This Row],[graaddagen]]),IF(OR(MONTH(jaar_zip[[#This Row],[Datum]])=1,MONTH(jaar_zip[[#This Row],[Datum]])=2,MONTH(jaar_zip[[#This Row],[Datum]])=11,MONTH(jaar_zip[[#This Row],[Datum]])=12),1.1,IF(OR(MONTH(jaar_zip[[#This Row],[Datum]])=3,MONTH(jaar_zip[[#This Row],[Datum]])=10),1,0.8))*jaar_zip[[#This Row],[graaddagen]],"")</f>
        <v>2.7200000000000006</v>
      </c>
      <c r="O8106" s="101">
        <f>IF(ISNUMBER(jaar_zip[[#This Row],[etmaaltemperatuur]]),IF(jaar_zip[[#This Row],[etmaaltemperatuur]]&gt;stookgrens,jaar_zip[[#This Row],[etmaaltemperatuur]]-stookgrens,0),"")</f>
        <v>0</v>
      </c>
    </row>
    <row r="8107" spans="1:15" x14ac:dyDescent="0.25">
      <c r="A8107">
        <v>370</v>
      </c>
      <c r="B8107">
        <v>20240608</v>
      </c>
      <c r="C8107">
        <v>3.7</v>
      </c>
      <c r="D8107">
        <v>14.3</v>
      </c>
      <c r="E8107">
        <v>1958</v>
      </c>
      <c r="F8107">
        <v>0</v>
      </c>
      <c r="G8107">
        <v>1012.9</v>
      </c>
      <c r="H8107">
        <v>72</v>
      </c>
      <c r="I8107" s="101" t="s">
        <v>41</v>
      </c>
      <c r="J8107" s="1">
        <f>DATEVALUE(RIGHT(jaar_zip[[#This Row],[YYYYMMDD]],2)&amp;"-"&amp;MID(jaar_zip[[#This Row],[YYYYMMDD]],5,2)&amp;"-"&amp;LEFT(jaar_zip[[#This Row],[YYYYMMDD]],4))</f>
        <v>45451</v>
      </c>
      <c r="K8107" s="101" t="str">
        <f>IF(AND(VALUE(MONTH(jaar_zip[[#This Row],[Datum]]))=1,VALUE(WEEKNUM(jaar_zip[[#This Row],[Datum]],21))&gt;51),RIGHT(YEAR(jaar_zip[[#This Row],[Datum]])-1,2),RIGHT(YEAR(jaar_zip[[#This Row],[Datum]]),2))&amp;"-"&amp; TEXT(WEEKNUM(jaar_zip[[#This Row],[Datum]],21),"00")</f>
        <v>24-23</v>
      </c>
      <c r="L8107" s="101">
        <f>MONTH(jaar_zip[[#This Row],[Datum]])</f>
        <v>6</v>
      </c>
      <c r="M8107" s="101">
        <f>IF(ISNUMBER(jaar_zip[[#This Row],[etmaaltemperatuur]]),IF(jaar_zip[[#This Row],[etmaaltemperatuur]]&lt;stookgrens,stookgrens-jaar_zip[[#This Row],[etmaaltemperatuur]],0),"")</f>
        <v>3.6999999999999993</v>
      </c>
      <c r="N8107" s="101">
        <f>IF(ISNUMBER(jaar_zip[[#This Row],[graaddagen]]),IF(OR(MONTH(jaar_zip[[#This Row],[Datum]])=1,MONTH(jaar_zip[[#This Row],[Datum]])=2,MONTH(jaar_zip[[#This Row],[Datum]])=11,MONTH(jaar_zip[[#This Row],[Datum]])=12),1.1,IF(OR(MONTH(jaar_zip[[#This Row],[Datum]])=3,MONTH(jaar_zip[[#This Row],[Datum]])=10),1,0.8))*jaar_zip[[#This Row],[graaddagen]],"")</f>
        <v>2.9599999999999995</v>
      </c>
      <c r="O8107" s="101">
        <f>IF(ISNUMBER(jaar_zip[[#This Row],[etmaaltemperatuur]]),IF(jaar_zip[[#This Row],[etmaaltemperatuur]]&gt;stookgrens,jaar_zip[[#This Row],[etmaaltemperatuur]]-stookgrens,0),"")</f>
        <v>0</v>
      </c>
    </row>
    <row r="8108" spans="1:15" x14ac:dyDescent="0.25">
      <c r="A8108">
        <v>370</v>
      </c>
      <c r="B8108">
        <v>20240609</v>
      </c>
      <c r="C8108">
        <v>3.3</v>
      </c>
      <c r="D8108">
        <v>13.2</v>
      </c>
      <c r="E8108">
        <v>2716</v>
      </c>
      <c r="F8108">
        <v>0</v>
      </c>
      <c r="G8108">
        <v>1011</v>
      </c>
      <c r="H8108">
        <v>67</v>
      </c>
      <c r="I8108" s="101" t="s">
        <v>41</v>
      </c>
      <c r="J8108" s="1">
        <f>DATEVALUE(RIGHT(jaar_zip[[#This Row],[YYYYMMDD]],2)&amp;"-"&amp;MID(jaar_zip[[#This Row],[YYYYMMDD]],5,2)&amp;"-"&amp;LEFT(jaar_zip[[#This Row],[YYYYMMDD]],4))</f>
        <v>45452</v>
      </c>
      <c r="K8108" s="101" t="str">
        <f>IF(AND(VALUE(MONTH(jaar_zip[[#This Row],[Datum]]))=1,VALUE(WEEKNUM(jaar_zip[[#This Row],[Datum]],21))&gt;51),RIGHT(YEAR(jaar_zip[[#This Row],[Datum]])-1,2),RIGHT(YEAR(jaar_zip[[#This Row],[Datum]]),2))&amp;"-"&amp; TEXT(WEEKNUM(jaar_zip[[#This Row],[Datum]],21),"00")</f>
        <v>24-23</v>
      </c>
      <c r="L8108" s="101">
        <f>MONTH(jaar_zip[[#This Row],[Datum]])</f>
        <v>6</v>
      </c>
      <c r="M8108" s="101">
        <f>IF(ISNUMBER(jaar_zip[[#This Row],[etmaaltemperatuur]]),IF(jaar_zip[[#This Row],[etmaaltemperatuur]]&lt;stookgrens,stookgrens-jaar_zip[[#This Row],[etmaaltemperatuur]],0),"")</f>
        <v>4.8000000000000007</v>
      </c>
      <c r="N8108" s="101">
        <f>IF(ISNUMBER(jaar_zip[[#This Row],[graaddagen]]),IF(OR(MONTH(jaar_zip[[#This Row],[Datum]])=1,MONTH(jaar_zip[[#This Row],[Datum]])=2,MONTH(jaar_zip[[#This Row],[Datum]])=11,MONTH(jaar_zip[[#This Row],[Datum]])=12),1.1,IF(OR(MONTH(jaar_zip[[#This Row],[Datum]])=3,MONTH(jaar_zip[[#This Row],[Datum]])=10),1,0.8))*jaar_zip[[#This Row],[graaddagen]],"")</f>
        <v>3.8400000000000007</v>
      </c>
      <c r="O8108" s="101">
        <f>IF(ISNUMBER(jaar_zip[[#This Row],[etmaaltemperatuur]]),IF(jaar_zip[[#This Row],[etmaaltemperatuur]]&gt;stookgrens,jaar_zip[[#This Row],[etmaaltemperatuur]]-stookgrens,0),"")</f>
        <v>0</v>
      </c>
    </row>
    <row r="8109" spans="1:15" x14ac:dyDescent="0.25">
      <c r="A8109">
        <v>370</v>
      </c>
      <c r="B8109">
        <v>20240610</v>
      </c>
      <c r="C8109">
        <v>5.0999999999999996</v>
      </c>
      <c r="D8109">
        <v>11.4</v>
      </c>
      <c r="E8109">
        <v>959</v>
      </c>
      <c r="F8109">
        <v>8.8000000000000007</v>
      </c>
      <c r="G8109">
        <v>1007.3</v>
      </c>
      <c r="H8109">
        <v>84</v>
      </c>
      <c r="I8109" s="101" t="s">
        <v>41</v>
      </c>
      <c r="J8109" s="1">
        <f>DATEVALUE(RIGHT(jaar_zip[[#This Row],[YYYYMMDD]],2)&amp;"-"&amp;MID(jaar_zip[[#This Row],[YYYYMMDD]],5,2)&amp;"-"&amp;LEFT(jaar_zip[[#This Row],[YYYYMMDD]],4))</f>
        <v>45453</v>
      </c>
      <c r="K8109" s="101" t="str">
        <f>IF(AND(VALUE(MONTH(jaar_zip[[#This Row],[Datum]]))=1,VALUE(WEEKNUM(jaar_zip[[#This Row],[Datum]],21))&gt;51),RIGHT(YEAR(jaar_zip[[#This Row],[Datum]])-1,2),RIGHT(YEAR(jaar_zip[[#This Row],[Datum]]),2))&amp;"-"&amp; TEXT(WEEKNUM(jaar_zip[[#This Row],[Datum]],21),"00")</f>
        <v>24-24</v>
      </c>
      <c r="L8109" s="101">
        <f>MONTH(jaar_zip[[#This Row],[Datum]])</f>
        <v>6</v>
      </c>
      <c r="M8109" s="101">
        <f>IF(ISNUMBER(jaar_zip[[#This Row],[etmaaltemperatuur]]),IF(jaar_zip[[#This Row],[etmaaltemperatuur]]&lt;stookgrens,stookgrens-jaar_zip[[#This Row],[etmaaltemperatuur]],0),"")</f>
        <v>6.6</v>
      </c>
      <c r="N8109" s="101">
        <f>IF(ISNUMBER(jaar_zip[[#This Row],[graaddagen]]),IF(OR(MONTH(jaar_zip[[#This Row],[Datum]])=1,MONTH(jaar_zip[[#This Row],[Datum]])=2,MONTH(jaar_zip[[#This Row],[Datum]])=11,MONTH(jaar_zip[[#This Row],[Datum]])=12),1.1,IF(OR(MONTH(jaar_zip[[#This Row],[Datum]])=3,MONTH(jaar_zip[[#This Row],[Datum]])=10),1,0.8))*jaar_zip[[#This Row],[graaddagen]],"")</f>
        <v>5.28</v>
      </c>
      <c r="O8109" s="101">
        <f>IF(ISNUMBER(jaar_zip[[#This Row],[etmaaltemperatuur]]),IF(jaar_zip[[#This Row],[etmaaltemperatuur]]&gt;stookgrens,jaar_zip[[#This Row],[etmaaltemperatuur]]-stookgrens,0),"")</f>
        <v>0</v>
      </c>
    </row>
    <row r="8110" spans="1:15" x14ac:dyDescent="0.25">
      <c r="A8110">
        <v>370</v>
      </c>
      <c r="B8110">
        <v>20240611</v>
      </c>
      <c r="C8110">
        <v>3.9</v>
      </c>
      <c r="D8110">
        <v>11.6</v>
      </c>
      <c r="E8110">
        <v>2255</v>
      </c>
      <c r="F8110">
        <v>1.4</v>
      </c>
      <c r="G8110">
        <v>1016.3</v>
      </c>
      <c r="H8110">
        <v>75</v>
      </c>
      <c r="I8110" s="101" t="s">
        <v>41</v>
      </c>
      <c r="J8110" s="1">
        <f>DATEVALUE(RIGHT(jaar_zip[[#This Row],[YYYYMMDD]],2)&amp;"-"&amp;MID(jaar_zip[[#This Row],[YYYYMMDD]],5,2)&amp;"-"&amp;LEFT(jaar_zip[[#This Row],[YYYYMMDD]],4))</f>
        <v>45454</v>
      </c>
      <c r="K8110" s="101" t="str">
        <f>IF(AND(VALUE(MONTH(jaar_zip[[#This Row],[Datum]]))=1,VALUE(WEEKNUM(jaar_zip[[#This Row],[Datum]],21))&gt;51),RIGHT(YEAR(jaar_zip[[#This Row],[Datum]])-1,2),RIGHT(YEAR(jaar_zip[[#This Row],[Datum]]),2))&amp;"-"&amp; TEXT(WEEKNUM(jaar_zip[[#This Row],[Datum]],21),"00")</f>
        <v>24-24</v>
      </c>
      <c r="L8110" s="101">
        <f>MONTH(jaar_zip[[#This Row],[Datum]])</f>
        <v>6</v>
      </c>
      <c r="M8110" s="101">
        <f>IF(ISNUMBER(jaar_zip[[#This Row],[etmaaltemperatuur]]),IF(jaar_zip[[#This Row],[etmaaltemperatuur]]&lt;stookgrens,stookgrens-jaar_zip[[#This Row],[etmaaltemperatuur]],0),"")</f>
        <v>6.4</v>
      </c>
      <c r="N8110" s="101">
        <f>IF(ISNUMBER(jaar_zip[[#This Row],[graaddagen]]),IF(OR(MONTH(jaar_zip[[#This Row],[Datum]])=1,MONTH(jaar_zip[[#This Row],[Datum]])=2,MONTH(jaar_zip[[#This Row],[Datum]])=11,MONTH(jaar_zip[[#This Row],[Datum]])=12),1.1,IF(OR(MONTH(jaar_zip[[#This Row],[Datum]])=3,MONTH(jaar_zip[[#This Row],[Datum]])=10),1,0.8))*jaar_zip[[#This Row],[graaddagen]],"")</f>
        <v>5.120000000000001</v>
      </c>
      <c r="O8110" s="101">
        <f>IF(ISNUMBER(jaar_zip[[#This Row],[etmaaltemperatuur]]),IF(jaar_zip[[#This Row],[etmaaltemperatuur]]&gt;stookgrens,jaar_zip[[#This Row],[etmaaltemperatuur]]-stookgrens,0),"")</f>
        <v>0</v>
      </c>
    </row>
    <row r="8111" spans="1:15" x14ac:dyDescent="0.25">
      <c r="A8111">
        <v>370</v>
      </c>
      <c r="B8111">
        <v>20240612</v>
      </c>
      <c r="C8111">
        <v>2.8</v>
      </c>
      <c r="D8111">
        <v>11.8</v>
      </c>
      <c r="E8111">
        <v>1642</v>
      </c>
      <c r="F8111">
        <v>-0.1</v>
      </c>
      <c r="G8111">
        <v>1019.9</v>
      </c>
      <c r="H8111">
        <v>74</v>
      </c>
      <c r="I8111" s="101" t="s">
        <v>41</v>
      </c>
      <c r="J8111" s="1">
        <f>DATEVALUE(RIGHT(jaar_zip[[#This Row],[YYYYMMDD]],2)&amp;"-"&amp;MID(jaar_zip[[#This Row],[YYYYMMDD]],5,2)&amp;"-"&amp;LEFT(jaar_zip[[#This Row],[YYYYMMDD]],4))</f>
        <v>45455</v>
      </c>
      <c r="K8111" s="101" t="str">
        <f>IF(AND(VALUE(MONTH(jaar_zip[[#This Row],[Datum]]))=1,VALUE(WEEKNUM(jaar_zip[[#This Row],[Datum]],21))&gt;51),RIGHT(YEAR(jaar_zip[[#This Row],[Datum]])-1,2),RIGHT(YEAR(jaar_zip[[#This Row],[Datum]]),2))&amp;"-"&amp; TEXT(WEEKNUM(jaar_zip[[#This Row],[Datum]],21),"00")</f>
        <v>24-24</v>
      </c>
      <c r="L8111" s="101">
        <f>MONTH(jaar_zip[[#This Row],[Datum]])</f>
        <v>6</v>
      </c>
      <c r="M8111" s="101">
        <f>IF(ISNUMBER(jaar_zip[[#This Row],[etmaaltemperatuur]]),IF(jaar_zip[[#This Row],[etmaaltemperatuur]]&lt;stookgrens,stookgrens-jaar_zip[[#This Row],[etmaaltemperatuur]],0),"")</f>
        <v>6.1999999999999993</v>
      </c>
      <c r="N8111" s="101">
        <f>IF(ISNUMBER(jaar_zip[[#This Row],[graaddagen]]),IF(OR(MONTH(jaar_zip[[#This Row],[Datum]])=1,MONTH(jaar_zip[[#This Row],[Datum]])=2,MONTH(jaar_zip[[#This Row],[Datum]])=11,MONTH(jaar_zip[[#This Row],[Datum]])=12),1.1,IF(OR(MONTH(jaar_zip[[#This Row],[Datum]])=3,MONTH(jaar_zip[[#This Row],[Datum]])=10),1,0.8))*jaar_zip[[#This Row],[graaddagen]],"")</f>
        <v>4.96</v>
      </c>
      <c r="O8111" s="101">
        <f>IF(ISNUMBER(jaar_zip[[#This Row],[etmaaltemperatuur]]),IF(jaar_zip[[#This Row],[etmaaltemperatuur]]&gt;stookgrens,jaar_zip[[#This Row],[etmaaltemperatuur]]-stookgrens,0),"")</f>
        <v>0</v>
      </c>
    </row>
    <row r="8112" spans="1:15" x14ac:dyDescent="0.25">
      <c r="A8112">
        <v>370</v>
      </c>
      <c r="B8112">
        <v>20240613</v>
      </c>
      <c r="C8112">
        <v>2.9</v>
      </c>
      <c r="D8112">
        <v>15</v>
      </c>
      <c r="E8112">
        <v>2126</v>
      </c>
      <c r="F8112">
        <v>0</v>
      </c>
      <c r="G8112">
        <v>1015.4</v>
      </c>
      <c r="H8112">
        <v>64</v>
      </c>
      <c r="I8112" s="101" t="s">
        <v>41</v>
      </c>
      <c r="J8112" s="1">
        <f>DATEVALUE(RIGHT(jaar_zip[[#This Row],[YYYYMMDD]],2)&amp;"-"&amp;MID(jaar_zip[[#This Row],[YYYYMMDD]],5,2)&amp;"-"&amp;LEFT(jaar_zip[[#This Row],[YYYYMMDD]],4))</f>
        <v>45456</v>
      </c>
      <c r="K8112" s="101" t="str">
        <f>IF(AND(VALUE(MONTH(jaar_zip[[#This Row],[Datum]]))=1,VALUE(WEEKNUM(jaar_zip[[#This Row],[Datum]],21))&gt;51),RIGHT(YEAR(jaar_zip[[#This Row],[Datum]])-1,2),RIGHT(YEAR(jaar_zip[[#This Row],[Datum]]),2))&amp;"-"&amp; TEXT(WEEKNUM(jaar_zip[[#This Row],[Datum]],21),"00")</f>
        <v>24-24</v>
      </c>
      <c r="L8112" s="101">
        <f>MONTH(jaar_zip[[#This Row],[Datum]])</f>
        <v>6</v>
      </c>
      <c r="M8112" s="101">
        <f>IF(ISNUMBER(jaar_zip[[#This Row],[etmaaltemperatuur]]),IF(jaar_zip[[#This Row],[etmaaltemperatuur]]&lt;stookgrens,stookgrens-jaar_zip[[#This Row],[etmaaltemperatuur]],0),"")</f>
        <v>3</v>
      </c>
      <c r="N8112" s="101">
        <f>IF(ISNUMBER(jaar_zip[[#This Row],[graaddagen]]),IF(OR(MONTH(jaar_zip[[#This Row],[Datum]])=1,MONTH(jaar_zip[[#This Row],[Datum]])=2,MONTH(jaar_zip[[#This Row],[Datum]])=11,MONTH(jaar_zip[[#This Row],[Datum]])=12),1.1,IF(OR(MONTH(jaar_zip[[#This Row],[Datum]])=3,MONTH(jaar_zip[[#This Row],[Datum]])=10),1,0.8))*jaar_zip[[#This Row],[graaddagen]],"")</f>
        <v>2.4000000000000004</v>
      </c>
      <c r="O8112" s="101">
        <f>IF(ISNUMBER(jaar_zip[[#This Row],[etmaaltemperatuur]]),IF(jaar_zip[[#This Row],[etmaaltemperatuur]]&gt;stookgrens,jaar_zip[[#This Row],[etmaaltemperatuur]]-stookgrens,0),"")</f>
        <v>0</v>
      </c>
    </row>
    <row r="8113" spans="1:15" x14ac:dyDescent="0.25">
      <c r="A8113">
        <v>370</v>
      </c>
      <c r="B8113">
        <v>20240614</v>
      </c>
      <c r="C8113">
        <v>3.9</v>
      </c>
      <c r="D8113">
        <v>16</v>
      </c>
      <c r="E8113">
        <v>1031</v>
      </c>
      <c r="F8113">
        <v>3.4</v>
      </c>
      <c r="G8113">
        <v>1005.7</v>
      </c>
      <c r="H8113">
        <v>76</v>
      </c>
      <c r="I8113" s="101" t="s">
        <v>41</v>
      </c>
      <c r="J8113" s="1">
        <f>DATEVALUE(RIGHT(jaar_zip[[#This Row],[YYYYMMDD]],2)&amp;"-"&amp;MID(jaar_zip[[#This Row],[YYYYMMDD]],5,2)&amp;"-"&amp;LEFT(jaar_zip[[#This Row],[YYYYMMDD]],4))</f>
        <v>45457</v>
      </c>
      <c r="K8113" s="101" t="str">
        <f>IF(AND(VALUE(MONTH(jaar_zip[[#This Row],[Datum]]))=1,VALUE(WEEKNUM(jaar_zip[[#This Row],[Datum]],21))&gt;51),RIGHT(YEAR(jaar_zip[[#This Row],[Datum]])-1,2),RIGHT(YEAR(jaar_zip[[#This Row],[Datum]]),2))&amp;"-"&amp; TEXT(WEEKNUM(jaar_zip[[#This Row],[Datum]],21),"00")</f>
        <v>24-24</v>
      </c>
      <c r="L8113" s="101">
        <f>MONTH(jaar_zip[[#This Row],[Datum]])</f>
        <v>6</v>
      </c>
      <c r="M8113" s="101">
        <f>IF(ISNUMBER(jaar_zip[[#This Row],[etmaaltemperatuur]]),IF(jaar_zip[[#This Row],[etmaaltemperatuur]]&lt;stookgrens,stookgrens-jaar_zip[[#This Row],[etmaaltemperatuur]],0),"")</f>
        <v>2</v>
      </c>
      <c r="N8113" s="101">
        <f>IF(ISNUMBER(jaar_zip[[#This Row],[graaddagen]]),IF(OR(MONTH(jaar_zip[[#This Row],[Datum]])=1,MONTH(jaar_zip[[#This Row],[Datum]])=2,MONTH(jaar_zip[[#This Row],[Datum]])=11,MONTH(jaar_zip[[#This Row],[Datum]])=12),1.1,IF(OR(MONTH(jaar_zip[[#This Row],[Datum]])=3,MONTH(jaar_zip[[#This Row],[Datum]])=10),1,0.8))*jaar_zip[[#This Row],[graaddagen]],"")</f>
        <v>1.6</v>
      </c>
      <c r="O8113" s="101">
        <f>IF(ISNUMBER(jaar_zip[[#This Row],[etmaaltemperatuur]]),IF(jaar_zip[[#This Row],[etmaaltemperatuur]]&gt;stookgrens,jaar_zip[[#This Row],[etmaaltemperatuur]]-stookgrens,0),"")</f>
        <v>0</v>
      </c>
    </row>
    <row r="8114" spans="1:15" x14ac:dyDescent="0.25">
      <c r="A8114">
        <v>370</v>
      </c>
      <c r="B8114">
        <v>20240615</v>
      </c>
      <c r="C8114">
        <v>6.6</v>
      </c>
      <c r="D8114">
        <v>14.9</v>
      </c>
      <c r="E8114">
        <v>1651</v>
      </c>
      <c r="F8114">
        <v>2.9</v>
      </c>
      <c r="G8114">
        <v>1004</v>
      </c>
      <c r="H8114">
        <v>72</v>
      </c>
      <c r="I8114" s="101" t="s">
        <v>41</v>
      </c>
      <c r="J8114" s="1">
        <f>DATEVALUE(RIGHT(jaar_zip[[#This Row],[YYYYMMDD]],2)&amp;"-"&amp;MID(jaar_zip[[#This Row],[YYYYMMDD]],5,2)&amp;"-"&amp;LEFT(jaar_zip[[#This Row],[YYYYMMDD]],4))</f>
        <v>45458</v>
      </c>
      <c r="K8114" s="101" t="str">
        <f>IF(AND(VALUE(MONTH(jaar_zip[[#This Row],[Datum]]))=1,VALUE(WEEKNUM(jaar_zip[[#This Row],[Datum]],21))&gt;51),RIGHT(YEAR(jaar_zip[[#This Row],[Datum]])-1,2),RIGHT(YEAR(jaar_zip[[#This Row],[Datum]]),2))&amp;"-"&amp; TEXT(WEEKNUM(jaar_zip[[#This Row],[Datum]],21),"00")</f>
        <v>24-24</v>
      </c>
      <c r="L8114" s="101">
        <f>MONTH(jaar_zip[[#This Row],[Datum]])</f>
        <v>6</v>
      </c>
      <c r="M8114" s="101">
        <f>IF(ISNUMBER(jaar_zip[[#This Row],[etmaaltemperatuur]]),IF(jaar_zip[[#This Row],[etmaaltemperatuur]]&lt;stookgrens,stookgrens-jaar_zip[[#This Row],[etmaaltemperatuur]],0),"")</f>
        <v>3.0999999999999996</v>
      </c>
      <c r="N8114" s="101">
        <f>IF(ISNUMBER(jaar_zip[[#This Row],[graaddagen]]),IF(OR(MONTH(jaar_zip[[#This Row],[Datum]])=1,MONTH(jaar_zip[[#This Row],[Datum]])=2,MONTH(jaar_zip[[#This Row],[Datum]])=11,MONTH(jaar_zip[[#This Row],[Datum]])=12),1.1,IF(OR(MONTH(jaar_zip[[#This Row],[Datum]])=3,MONTH(jaar_zip[[#This Row],[Datum]])=10),1,0.8))*jaar_zip[[#This Row],[graaddagen]],"")</f>
        <v>2.48</v>
      </c>
      <c r="O8114" s="101">
        <f>IF(ISNUMBER(jaar_zip[[#This Row],[etmaaltemperatuur]]),IF(jaar_zip[[#This Row],[etmaaltemperatuur]]&gt;stookgrens,jaar_zip[[#This Row],[etmaaltemperatuur]]-stookgrens,0),"")</f>
        <v>0</v>
      </c>
    </row>
    <row r="8115" spans="1:15" x14ac:dyDescent="0.25">
      <c r="A8115">
        <v>370</v>
      </c>
      <c r="B8115">
        <v>20240616</v>
      </c>
      <c r="C8115">
        <v>3.9</v>
      </c>
      <c r="D8115">
        <v>14.5</v>
      </c>
      <c r="E8115">
        <v>1446</v>
      </c>
      <c r="F8115">
        <v>3.6</v>
      </c>
      <c r="G8115">
        <v>1006.5</v>
      </c>
      <c r="H8115">
        <v>86</v>
      </c>
      <c r="I8115" s="101" t="s">
        <v>41</v>
      </c>
      <c r="J8115" s="1">
        <f>DATEVALUE(RIGHT(jaar_zip[[#This Row],[YYYYMMDD]],2)&amp;"-"&amp;MID(jaar_zip[[#This Row],[YYYYMMDD]],5,2)&amp;"-"&amp;LEFT(jaar_zip[[#This Row],[YYYYMMDD]],4))</f>
        <v>45459</v>
      </c>
      <c r="K8115" s="101" t="str">
        <f>IF(AND(VALUE(MONTH(jaar_zip[[#This Row],[Datum]]))=1,VALUE(WEEKNUM(jaar_zip[[#This Row],[Datum]],21))&gt;51),RIGHT(YEAR(jaar_zip[[#This Row],[Datum]])-1,2),RIGHT(YEAR(jaar_zip[[#This Row],[Datum]]),2))&amp;"-"&amp; TEXT(WEEKNUM(jaar_zip[[#This Row],[Datum]],21),"00")</f>
        <v>24-24</v>
      </c>
      <c r="L8115" s="101">
        <f>MONTH(jaar_zip[[#This Row],[Datum]])</f>
        <v>6</v>
      </c>
      <c r="M8115" s="101">
        <f>IF(ISNUMBER(jaar_zip[[#This Row],[etmaaltemperatuur]]),IF(jaar_zip[[#This Row],[etmaaltemperatuur]]&lt;stookgrens,stookgrens-jaar_zip[[#This Row],[etmaaltemperatuur]],0),"")</f>
        <v>3.5</v>
      </c>
      <c r="N8115" s="101">
        <f>IF(ISNUMBER(jaar_zip[[#This Row],[graaddagen]]),IF(OR(MONTH(jaar_zip[[#This Row],[Datum]])=1,MONTH(jaar_zip[[#This Row],[Datum]])=2,MONTH(jaar_zip[[#This Row],[Datum]])=11,MONTH(jaar_zip[[#This Row],[Datum]])=12),1.1,IF(OR(MONTH(jaar_zip[[#This Row],[Datum]])=3,MONTH(jaar_zip[[#This Row],[Datum]])=10),1,0.8))*jaar_zip[[#This Row],[graaddagen]],"")</f>
        <v>2.8000000000000003</v>
      </c>
      <c r="O8115" s="101">
        <f>IF(ISNUMBER(jaar_zip[[#This Row],[etmaaltemperatuur]]),IF(jaar_zip[[#This Row],[etmaaltemperatuur]]&gt;stookgrens,jaar_zip[[#This Row],[etmaaltemperatuur]]-stookgrens,0),"")</f>
        <v>0</v>
      </c>
    </row>
    <row r="8116" spans="1:15" x14ac:dyDescent="0.25">
      <c r="A8116">
        <v>370</v>
      </c>
      <c r="B8116">
        <v>20240617</v>
      </c>
      <c r="C8116">
        <v>2.2999999999999998</v>
      </c>
      <c r="D8116">
        <v>16.600000000000001</v>
      </c>
      <c r="E8116">
        <v>1893</v>
      </c>
      <c r="F8116">
        <v>0.1</v>
      </c>
      <c r="G8116">
        <v>1011.8</v>
      </c>
      <c r="H8116">
        <v>77</v>
      </c>
      <c r="I8116" s="101" t="s">
        <v>41</v>
      </c>
      <c r="J8116" s="1">
        <f>DATEVALUE(RIGHT(jaar_zip[[#This Row],[YYYYMMDD]],2)&amp;"-"&amp;MID(jaar_zip[[#This Row],[YYYYMMDD]],5,2)&amp;"-"&amp;LEFT(jaar_zip[[#This Row],[YYYYMMDD]],4))</f>
        <v>45460</v>
      </c>
      <c r="K8116" s="101" t="str">
        <f>IF(AND(VALUE(MONTH(jaar_zip[[#This Row],[Datum]]))=1,VALUE(WEEKNUM(jaar_zip[[#This Row],[Datum]],21))&gt;51),RIGHT(YEAR(jaar_zip[[#This Row],[Datum]])-1,2),RIGHT(YEAR(jaar_zip[[#This Row],[Datum]]),2))&amp;"-"&amp; TEXT(WEEKNUM(jaar_zip[[#This Row],[Datum]],21),"00")</f>
        <v>24-25</v>
      </c>
      <c r="L8116" s="101">
        <f>MONTH(jaar_zip[[#This Row],[Datum]])</f>
        <v>6</v>
      </c>
      <c r="M8116" s="101">
        <f>IF(ISNUMBER(jaar_zip[[#This Row],[etmaaltemperatuur]]),IF(jaar_zip[[#This Row],[etmaaltemperatuur]]&lt;stookgrens,stookgrens-jaar_zip[[#This Row],[etmaaltemperatuur]],0),"")</f>
        <v>1.3999999999999986</v>
      </c>
      <c r="N8116" s="101">
        <f>IF(ISNUMBER(jaar_zip[[#This Row],[graaddagen]]),IF(OR(MONTH(jaar_zip[[#This Row],[Datum]])=1,MONTH(jaar_zip[[#This Row],[Datum]])=2,MONTH(jaar_zip[[#This Row],[Datum]])=11,MONTH(jaar_zip[[#This Row],[Datum]])=12),1.1,IF(OR(MONTH(jaar_zip[[#This Row],[Datum]])=3,MONTH(jaar_zip[[#This Row],[Datum]])=10),1,0.8))*jaar_zip[[#This Row],[graaddagen]],"")</f>
        <v>1.119999999999999</v>
      </c>
      <c r="O8116" s="101">
        <f>IF(ISNUMBER(jaar_zip[[#This Row],[etmaaltemperatuur]]),IF(jaar_zip[[#This Row],[etmaaltemperatuur]]&gt;stookgrens,jaar_zip[[#This Row],[etmaaltemperatuur]]-stookgrens,0),"")</f>
        <v>0</v>
      </c>
    </row>
    <row r="8117" spans="1:15" x14ac:dyDescent="0.25">
      <c r="A8117">
        <v>370</v>
      </c>
      <c r="B8117">
        <v>20240618</v>
      </c>
      <c r="C8117">
        <v>2.5</v>
      </c>
      <c r="D8117">
        <v>15.4</v>
      </c>
      <c r="E8117">
        <v>513</v>
      </c>
      <c r="F8117">
        <v>34.4</v>
      </c>
      <c r="G8117">
        <v>1013.7</v>
      </c>
      <c r="H8117">
        <v>95</v>
      </c>
      <c r="I8117" s="101" t="s">
        <v>41</v>
      </c>
      <c r="J8117" s="1">
        <f>DATEVALUE(RIGHT(jaar_zip[[#This Row],[YYYYMMDD]],2)&amp;"-"&amp;MID(jaar_zip[[#This Row],[YYYYMMDD]],5,2)&amp;"-"&amp;LEFT(jaar_zip[[#This Row],[YYYYMMDD]],4))</f>
        <v>45461</v>
      </c>
      <c r="K8117" s="101" t="str">
        <f>IF(AND(VALUE(MONTH(jaar_zip[[#This Row],[Datum]]))=1,VALUE(WEEKNUM(jaar_zip[[#This Row],[Datum]],21))&gt;51),RIGHT(YEAR(jaar_zip[[#This Row],[Datum]])-1,2),RIGHT(YEAR(jaar_zip[[#This Row],[Datum]]),2))&amp;"-"&amp; TEXT(WEEKNUM(jaar_zip[[#This Row],[Datum]],21),"00")</f>
        <v>24-25</v>
      </c>
      <c r="L8117" s="101">
        <f>MONTH(jaar_zip[[#This Row],[Datum]])</f>
        <v>6</v>
      </c>
      <c r="M8117" s="101">
        <f>IF(ISNUMBER(jaar_zip[[#This Row],[etmaaltemperatuur]]),IF(jaar_zip[[#This Row],[etmaaltemperatuur]]&lt;stookgrens,stookgrens-jaar_zip[[#This Row],[etmaaltemperatuur]],0),"")</f>
        <v>2.5999999999999996</v>
      </c>
      <c r="N8117" s="101">
        <f>IF(ISNUMBER(jaar_zip[[#This Row],[graaddagen]]),IF(OR(MONTH(jaar_zip[[#This Row],[Datum]])=1,MONTH(jaar_zip[[#This Row],[Datum]])=2,MONTH(jaar_zip[[#This Row],[Datum]])=11,MONTH(jaar_zip[[#This Row],[Datum]])=12),1.1,IF(OR(MONTH(jaar_zip[[#This Row],[Datum]])=3,MONTH(jaar_zip[[#This Row],[Datum]])=10),1,0.8))*jaar_zip[[#This Row],[graaddagen]],"")</f>
        <v>2.0799999999999996</v>
      </c>
      <c r="O8117" s="101">
        <f>IF(ISNUMBER(jaar_zip[[#This Row],[etmaaltemperatuur]]),IF(jaar_zip[[#This Row],[etmaaltemperatuur]]&gt;stookgrens,jaar_zip[[#This Row],[etmaaltemperatuur]]-stookgrens,0),"")</f>
        <v>0</v>
      </c>
    </row>
    <row r="8118" spans="1:15" x14ac:dyDescent="0.25">
      <c r="A8118">
        <v>370</v>
      </c>
      <c r="B8118">
        <v>20240619</v>
      </c>
      <c r="C8118">
        <v>3.3</v>
      </c>
      <c r="D8118">
        <v>16.600000000000001</v>
      </c>
      <c r="E8118">
        <v>2151</v>
      </c>
      <c r="F8118">
        <v>0</v>
      </c>
      <c r="G8118">
        <v>1019</v>
      </c>
      <c r="H8118">
        <v>75</v>
      </c>
      <c r="I8118" s="101" t="s">
        <v>41</v>
      </c>
      <c r="J8118" s="1">
        <f>DATEVALUE(RIGHT(jaar_zip[[#This Row],[YYYYMMDD]],2)&amp;"-"&amp;MID(jaar_zip[[#This Row],[YYYYMMDD]],5,2)&amp;"-"&amp;LEFT(jaar_zip[[#This Row],[YYYYMMDD]],4))</f>
        <v>45462</v>
      </c>
      <c r="K8118" s="101" t="str">
        <f>IF(AND(VALUE(MONTH(jaar_zip[[#This Row],[Datum]]))=1,VALUE(WEEKNUM(jaar_zip[[#This Row],[Datum]],21))&gt;51),RIGHT(YEAR(jaar_zip[[#This Row],[Datum]])-1,2),RIGHT(YEAR(jaar_zip[[#This Row],[Datum]]),2))&amp;"-"&amp; TEXT(WEEKNUM(jaar_zip[[#This Row],[Datum]],21),"00")</f>
        <v>24-25</v>
      </c>
      <c r="L8118" s="101">
        <f>MONTH(jaar_zip[[#This Row],[Datum]])</f>
        <v>6</v>
      </c>
      <c r="M8118" s="101">
        <f>IF(ISNUMBER(jaar_zip[[#This Row],[etmaaltemperatuur]]),IF(jaar_zip[[#This Row],[etmaaltemperatuur]]&lt;stookgrens,stookgrens-jaar_zip[[#This Row],[etmaaltemperatuur]],0),"")</f>
        <v>1.3999999999999986</v>
      </c>
      <c r="N8118" s="101">
        <f>IF(ISNUMBER(jaar_zip[[#This Row],[graaddagen]]),IF(OR(MONTH(jaar_zip[[#This Row],[Datum]])=1,MONTH(jaar_zip[[#This Row],[Datum]])=2,MONTH(jaar_zip[[#This Row],[Datum]])=11,MONTH(jaar_zip[[#This Row],[Datum]])=12),1.1,IF(OR(MONTH(jaar_zip[[#This Row],[Datum]])=3,MONTH(jaar_zip[[#This Row],[Datum]])=10),1,0.8))*jaar_zip[[#This Row],[graaddagen]],"")</f>
        <v>1.119999999999999</v>
      </c>
      <c r="O8118" s="101">
        <f>IF(ISNUMBER(jaar_zip[[#This Row],[etmaaltemperatuur]]),IF(jaar_zip[[#This Row],[etmaaltemperatuur]]&gt;stookgrens,jaar_zip[[#This Row],[etmaaltemperatuur]]-stookgrens,0),"")</f>
        <v>0</v>
      </c>
    </row>
    <row r="8119" spans="1:15" x14ac:dyDescent="0.25">
      <c r="A8119">
        <v>370</v>
      </c>
      <c r="B8119">
        <v>20240620</v>
      </c>
      <c r="C8119">
        <v>3</v>
      </c>
      <c r="D8119">
        <v>16.7</v>
      </c>
      <c r="E8119">
        <v>1131</v>
      </c>
      <c r="F8119">
        <v>0.3</v>
      </c>
      <c r="G8119">
        <v>1018.7</v>
      </c>
      <c r="H8119">
        <v>78</v>
      </c>
      <c r="I8119" s="101" t="s">
        <v>41</v>
      </c>
      <c r="J8119" s="1">
        <f>DATEVALUE(RIGHT(jaar_zip[[#This Row],[YYYYMMDD]],2)&amp;"-"&amp;MID(jaar_zip[[#This Row],[YYYYMMDD]],5,2)&amp;"-"&amp;LEFT(jaar_zip[[#This Row],[YYYYMMDD]],4))</f>
        <v>45463</v>
      </c>
      <c r="K8119" s="101" t="str">
        <f>IF(AND(VALUE(MONTH(jaar_zip[[#This Row],[Datum]]))=1,VALUE(WEEKNUM(jaar_zip[[#This Row],[Datum]],21))&gt;51),RIGHT(YEAR(jaar_zip[[#This Row],[Datum]])-1,2),RIGHT(YEAR(jaar_zip[[#This Row],[Datum]]),2))&amp;"-"&amp; TEXT(WEEKNUM(jaar_zip[[#This Row],[Datum]],21),"00")</f>
        <v>24-25</v>
      </c>
      <c r="L8119" s="101">
        <f>MONTH(jaar_zip[[#This Row],[Datum]])</f>
        <v>6</v>
      </c>
      <c r="M8119" s="101">
        <f>IF(ISNUMBER(jaar_zip[[#This Row],[etmaaltemperatuur]]),IF(jaar_zip[[#This Row],[etmaaltemperatuur]]&lt;stookgrens,stookgrens-jaar_zip[[#This Row],[etmaaltemperatuur]],0),"")</f>
        <v>1.3000000000000007</v>
      </c>
      <c r="N8119" s="101">
        <f>IF(ISNUMBER(jaar_zip[[#This Row],[graaddagen]]),IF(OR(MONTH(jaar_zip[[#This Row],[Datum]])=1,MONTH(jaar_zip[[#This Row],[Datum]])=2,MONTH(jaar_zip[[#This Row],[Datum]])=11,MONTH(jaar_zip[[#This Row],[Datum]])=12),1.1,IF(OR(MONTH(jaar_zip[[#This Row],[Datum]])=3,MONTH(jaar_zip[[#This Row],[Datum]])=10),1,0.8))*jaar_zip[[#This Row],[graaddagen]],"")</f>
        <v>1.0400000000000007</v>
      </c>
      <c r="O8119" s="101">
        <f>IF(ISNUMBER(jaar_zip[[#This Row],[etmaaltemperatuur]]),IF(jaar_zip[[#This Row],[etmaaltemperatuur]]&gt;stookgrens,jaar_zip[[#This Row],[etmaaltemperatuur]]-stookgrens,0),"")</f>
        <v>0</v>
      </c>
    </row>
    <row r="8120" spans="1:15" x14ac:dyDescent="0.25">
      <c r="A8120">
        <v>370</v>
      </c>
      <c r="B8120">
        <v>20240621</v>
      </c>
      <c r="C8120">
        <v>2.4</v>
      </c>
      <c r="D8120">
        <v>15.6</v>
      </c>
      <c r="E8120">
        <v>605</v>
      </c>
      <c r="F8120">
        <v>9</v>
      </c>
      <c r="G8120">
        <v>1012.6</v>
      </c>
      <c r="H8120">
        <v>90</v>
      </c>
      <c r="I8120" s="101" t="s">
        <v>41</v>
      </c>
      <c r="J8120" s="1">
        <f>DATEVALUE(RIGHT(jaar_zip[[#This Row],[YYYYMMDD]],2)&amp;"-"&amp;MID(jaar_zip[[#This Row],[YYYYMMDD]],5,2)&amp;"-"&amp;LEFT(jaar_zip[[#This Row],[YYYYMMDD]],4))</f>
        <v>45464</v>
      </c>
      <c r="K8120" s="101" t="str">
        <f>IF(AND(VALUE(MONTH(jaar_zip[[#This Row],[Datum]]))=1,VALUE(WEEKNUM(jaar_zip[[#This Row],[Datum]],21))&gt;51),RIGHT(YEAR(jaar_zip[[#This Row],[Datum]])-1,2),RIGHT(YEAR(jaar_zip[[#This Row],[Datum]]),2))&amp;"-"&amp; TEXT(WEEKNUM(jaar_zip[[#This Row],[Datum]],21),"00")</f>
        <v>24-25</v>
      </c>
      <c r="L8120" s="101">
        <f>MONTH(jaar_zip[[#This Row],[Datum]])</f>
        <v>6</v>
      </c>
      <c r="M8120" s="101">
        <f>IF(ISNUMBER(jaar_zip[[#This Row],[etmaaltemperatuur]]),IF(jaar_zip[[#This Row],[etmaaltemperatuur]]&lt;stookgrens,stookgrens-jaar_zip[[#This Row],[etmaaltemperatuur]],0),"")</f>
        <v>2.4000000000000004</v>
      </c>
      <c r="N8120" s="101">
        <f>IF(ISNUMBER(jaar_zip[[#This Row],[graaddagen]]),IF(OR(MONTH(jaar_zip[[#This Row],[Datum]])=1,MONTH(jaar_zip[[#This Row],[Datum]])=2,MONTH(jaar_zip[[#This Row],[Datum]])=11,MONTH(jaar_zip[[#This Row],[Datum]])=12),1.1,IF(OR(MONTH(jaar_zip[[#This Row],[Datum]])=3,MONTH(jaar_zip[[#This Row],[Datum]])=10),1,0.8))*jaar_zip[[#This Row],[graaddagen]],"")</f>
        <v>1.9200000000000004</v>
      </c>
      <c r="O8120" s="101">
        <f>IF(ISNUMBER(jaar_zip[[#This Row],[etmaaltemperatuur]]),IF(jaar_zip[[#This Row],[etmaaltemperatuur]]&gt;stookgrens,jaar_zip[[#This Row],[etmaaltemperatuur]]-stookgrens,0),"")</f>
        <v>0</v>
      </c>
    </row>
    <row r="8121" spans="1:15" x14ac:dyDescent="0.25">
      <c r="A8121">
        <v>370</v>
      </c>
      <c r="B8121">
        <v>20240622</v>
      </c>
      <c r="C8121">
        <v>2.9</v>
      </c>
      <c r="D8121">
        <v>15.8</v>
      </c>
      <c r="E8121">
        <v>1694</v>
      </c>
      <c r="F8121">
        <v>0</v>
      </c>
      <c r="G8121">
        <v>1014.1</v>
      </c>
      <c r="H8121">
        <v>80</v>
      </c>
      <c r="I8121" s="101" t="s">
        <v>41</v>
      </c>
      <c r="J8121" s="1">
        <f>DATEVALUE(RIGHT(jaar_zip[[#This Row],[YYYYMMDD]],2)&amp;"-"&amp;MID(jaar_zip[[#This Row],[YYYYMMDD]],5,2)&amp;"-"&amp;LEFT(jaar_zip[[#This Row],[YYYYMMDD]],4))</f>
        <v>45465</v>
      </c>
      <c r="K8121" s="101" t="str">
        <f>IF(AND(VALUE(MONTH(jaar_zip[[#This Row],[Datum]]))=1,VALUE(WEEKNUM(jaar_zip[[#This Row],[Datum]],21))&gt;51),RIGHT(YEAR(jaar_zip[[#This Row],[Datum]])-1,2),RIGHT(YEAR(jaar_zip[[#This Row],[Datum]]),2))&amp;"-"&amp; TEXT(WEEKNUM(jaar_zip[[#This Row],[Datum]],21),"00")</f>
        <v>24-25</v>
      </c>
      <c r="L8121" s="101">
        <f>MONTH(jaar_zip[[#This Row],[Datum]])</f>
        <v>6</v>
      </c>
      <c r="M8121" s="101">
        <f>IF(ISNUMBER(jaar_zip[[#This Row],[etmaaltemperatuur]]),IF(jaar_zip[[#This Row],[etmaaltemperatuur]]&lt;stookgrens,stookgrens-jaar_zip[[#This Row],[etmaaltemperatuur]],0),"")</f>
        <v>2.1999999999999993</v>
      </c>
      <c r="N8121" s="101">
        <f>IF(ISNUMBER(jaar_zip[[#This Row],[graaddagen]]),IF(OR(MONTH(jaar_zip[[#This Row],[Datum]])=1,MONTH(jaar_zip[[#This Row],[Datum]])=2,MONTH(jaar_zip[[#This Row],[Datum]])=11,MONTH(jaar_zip[[#This Row],[Datum]])=12),1.1,IF(OR(MONTH(jaar_zip[[#This Row],[Datum]])=3,MONTH(jaar_zip[[#This Row],[Datum]])=10),1,0.8))*jaar_zip[[#This Row],[graaddagen]],"")</f>
        <v>1.7599999999999996</v>
      </c>
      <c r="O8121" s="101">
        <f>IF(ISNUMBER(jaar_zip[[#This Row],[etmaaltemperatuur]]),IF(jaar_zip[[#This Row],[etmaaltemperatuur]]&gt;stookgrens,jaar_zip[[#This Row],[etmaaltemperatuur]]-stookgrens,0),"")</f>
        <v>0</v>
      </c>
    </row>
    <row r="8122" spans="1:15" x14ac:dyDescent="0.25">
      <c r="A8122">
        <v>370</v>
      </c>
      <c r="B8122">
        <v>20240623</v>
      </c>
      <c r="C8122">
        <v>1.9</v>
      </c>
      <c r="D8122">
        <v>18.8</v>
      </c>
      <c r="E8122">
        <v>2587</v>
      </c>
      <c r="F8122">
        <v>0</v>
      </c>
      <c r="G8122">
        <v>1019.7</v>
      </c>
      <c r="H8122">
        <v>72</v>
      </c>
      <c r="I8122" s="101" t="s">
        <v>41</v>
      </c>
      <c r="J8122" s="1">
        <f>DATEVALUE(RIGHT(jaar_zip[[#This Row],[YYYYMMDD]],2)&amp;"-"&amp;MID(jaar_zip[[#This Row],[YYYYMMDD]],5,2)&amp;"-"&amp;LEFT(jaar_zip[[#This Row],[YYYYMMDD]],4))</f>
        <v>45466</v>
      </c>
      <c r="K8122" s="101" t="str">
        <f>IF(AND(VALUE(MONTH(jaar_zip[[#This Row],[Datum]]))=1,VALUE(WEEKNUM(jaar_zip[[#This Row],[Datum]],21))&gt;51),RIGHT(YEAR(jaar_zip[[#This Row],[Datum]])-1,2),RIGHT(YEAR(jaar_zip[[#This Row],[Datum]]),2))&amp;"-"&amp; TEXT(WEEKNUM(jaar_zip[[#This Row],[Datum]],21),"00")</f>
        <v>24-25</v>
      </c>
      <c r="L8122" s="101">
        <f>MONTH(jaar_zip[[#This Row],[Datum]])</f>
        <v>6</v>
      </c>
      <c r="M8122" s="101">
        <f>IF(ISNUMBER(jaar_zip[[#This Row],[etmaaltemperatuur]]),IF(jaar_zip[[#This Row],[etmaaltemperatuur]]&lt;stookgrens,stookgrens-jaar_zip[[#This Row],[etmaaltemperatuur]],0),"")</f>
        <v>0</v>
      </c>
      <c r="N8122" s="101">
        <f>IF(ISNUMBER(jaar_zip[[#This Row],[graaddagen]]),IF(OR(MONTH(jaar_zip[[#This Row],[Datum]])=1,MONTH(jaar_zip[[#This Row],[Datum]])=2,MONTH(jaar_zip[[#This Row],[Datum]])=11,MONTH(jaar_zip[[#This Row],[Datum]])=12),1.1,IF(OR(MONTH(jaar_zip[[#This Row],[Datum]])=3,MONTH(jaar_zip[[#This Row],[Datum]])=10),1,0.8))*jaar_zip[[#This Row],[graaddagen]],"")</f>
        <v>0</v>
      </c>
      <c r="O8122" s="101">
        <f>IF(ISNUMBER(jaar_zip[[#This Row],[etmaaltemperatuur]]),IF(jaar_zip[[#This Row],[etmaaltemperatuur]]&gt;stookgrens,jaar_zip[[#This Row],[etmaaltemperatuur]]-stookgrens,0),"")</f>
        <v>0.80000000000000071</v>
      </c>
    </row>
    <row r="8123" spans="1:15" x14ac:dyDescent="0.25">
      <c r="A8123">
        <v>370</v>
      </c>
      <c r="B8123">
        <v>20240624</v>
      </c>
      <c r="C8123">
        <v>1.8</v>
      </c>
      <c r="D8123">
        <v>21</v>
      </c>
      <c r="E8123">
        <v>2398</v>
      </c>
      <c r="F8123">
        <v>0</v>
      </c>
      <c r="G8123">
        <v>1019.5</v>
      </c>
      <c r="H8123">
        <v>65</v>
      </c>
      <c r="I8123" s="101" t="s">
        <v>41</v>
      </c>
      <c r="J8123" s="1">
        <f>DATEVALUE(RIGHT(jaar_zip[[#This Row],[YYYYMMDD]],2)&amp;"-"&amp;MID(jaar_zip[[#This Row],[YYYYMMDD]],5,2)&amp;"-"&amp;LEFT(jaar_zip[[#This Row],[YYYYMMDD]],4))</f>
        <v>45467</v>
      </c>
      <c r="K8123" s="101" t="str">
        <f>IF(AND(VALUE(MONTH(jaar_zip[[#This Row],[Datum]]))=1,VALUE(WEEKNUM(jaar_zip[[#This Row],[Datum]],21))&gt;51),RIGHT(YEAR(jaar_zip[[#This Row],[Datum]])-1,2),RIGHT(YEAR(jaar_zip[[#This Row],[Datum]]),2))&amp;"-"&amp; TEXT(WEEKNUM(jaar_zip[[#This Row],[Datum]],21),"00")</f>
        <v>24-26</v>
      </c>
      <c r="L8123" s="101">
        <f>MONTH(jaar_zip[[#This Row],[Datum]])</f>
        <v>6</v>
      </c>
      <c r="M8123" s="101">
        <f>IF(ISNUMBER(jaar_zip[[#This Row],[etmaaltemperatuur]]),IF(jaar_zip[[#This Row],[etmaaltemperatuur]]&lt;stookgrens,stookgrens-jaar_zip[[#This Row],[etmaaltemperatuur]],0),"")</f>
        <v>0</v>
      </c>
      <c r="N8123" s="101">
        <f>IF(ISNUMBER(jaar_zip[[#This Row],[graaddagen]]),IF(OR(MONTH(jaar_zip[[#This Row],[Datum]])=1,MONTH(jaar_zip[[#This Row],[Datum]])=2,MONTH(jaar_zip[[#This Row],[Datum]])=11,MONTH(jaar_zip[[#This Row],[Datum]])=12),1.1,IF(OR(MONTH(jaar_zip[[#This Row],[Datum]])=3,MONTH(jaar_zip[[#This Row],[Datum]])=10),1,0.8))*jaar_zip[[#This Row],[graaddagen]],"")</f>
        <v>0</v>
      </c>
      <c r="O8123" s="101">
        <f>IF(ISNUMBER(jaar_zip[[#This Row],[etmaaltemperatuur]]),IF(jaar_zip[[#This Row],[etmaaltemperatuur]]&gt;stookgrens,jaar_zip[[#This Row],[etmaaltemperatuur]]-stookgrens,0),"")</f>
        <v>3</v>
      </c>
    </row>
    <row r="8124" spans="1:15" x14ac:dyDescent="0.25">
      <c r="A8124">
        <v>370</v>
      </c>
      <c r="B8124">
        <v>20240625</v>
      </c>
      <c r="C8124">
        <v>2.9</v>
      </c>
      <c r="D8124">
        <v>23.1</v>
      </c>
      <c r="E8124">
        <v>2941</v>
      </c>
      <c r="F8124">
        <v>0</v>
      </c>
      <c r="G8124">
        <v>1014.7</v>
      </c>
      <c r="H8124">
        <v>60</v>
      </c>
      <c r="I8124" s="101" t="s">
        <v>41</v>
      </c>
      <c r="J8124" s="1">
        <f>DATEVALUE(RIGHT(jaar_zip[[#This Row],[YYYYMMDD]],2)&amp;"-"&amp;MID(jaar_zip[[#This Row],[YYYYMMDD]],5,2)&amp;"-"&amp;LEFT(jaar_zip[[#This Row],[YYYYMMDD]],4))</f>
        <v>45468</v>
      </c>
      <c r="K8124" s="101" t="str">
        <f>IF(AND(VALUE(MONTH(jaar_zip[[#This Row],[Datum]]))=1,VALUE(WEEKNUM(jaar_zip[[#This Row],[Datum]],21))&gt;51),RIGHT(YEAR(jaar_zip[[#This Row],[Datum]])-1,2),RIGHT(YEAR(jaar_zip[[#This Row],[Datum]]),2))&amp;"-"&amp; TEXT(WEEKNUM(jaar_zip[[#This Row],[Datum]],21),"00")</f>
        <v>24-26</v>
      </c>
      <c r="L8124" s="101">
        <f>MONTH(jaar_zip[[#This Row],[Datum]])</f>
        <v>6</v>
      </c>
      <c r="M8124" s="101">
        <f>IF(ISNUMBER(jaar_zip[[#This Row],[etmaaltemperatuur]]),IF(jaar_zip[[#This Row],[etmaaltemperatuur]]&lt;stookgrens,stookgrens-jaar_zip[[#This Row],[etmaaltemperatuur]],0),"")</f>
        <v>0</v>
      </c>
      <c r="N8124" s="101">
        <f>IF(ISNUMBER(jaar_zip[[#This Row],[graaddagen]]),IF(OR(MONTH(jaar_zip[[#This Row],[Datum]])=1,MONTH(jaar_zip[[#This Row],[Datum]])=2,MONTH(jaar_zip[[#This Row],[Datum]])=11,MONTH(jaar_zip[[#This Row],[Datum]])=12),1.1,IF(OR(MONTH(jaar_zip[[#This Row],[Datum]])=3,MONTH(jaar_zip[[#This Row],[Datum]])=10),1,0.8))*jaar_zip[[#This Row],[graaddagen]],"")</f>
        <v>0</v>
      </c>
      <c r="O8124" s="101">
        <f>IF(ISNUMBER(jaar_zip[[#This Row],[etmaaltemperatuur]]),IF(jaar_zip[[#This Row],[etmaaltemperatuur]]&gt;stookgrens,jaar_zip[[#This Row],[etmaaltemperatuur]]-stookgrens,0),"")</f>
        <v>5.1000000000000014</v>
      </c>
    </row>
    <row r="8125" spans="1:15" x14ac:dyDescent="0.25">
      <c r="A8125">
        <v>370</v>
      </c>
      <c r="B8125">
        <v>20240626</v>
      </c>
      <c r="C8125">
        <v>2.1</v>
      </c>
      <c r="D8125">
        <v>24.5</v>
      </c>
      <c r="E8125">
        <v>2965</v>
      </c>
      <c r="F8125">
        <v>0</v>
      </c>
      <c r="G8125">
        <v>1010.3</v>
      </c>
      <c r="H8125">
        <v>60</v>
      </c>
      <c r="I8125" s="101" t="s">
        <v>41</v>
      </c>
      <c r="J8125" s="1">
        <f>DATEVALUE(RIGHT(jaar_zip[[#This Row],[YYYYMMDD]],2)&amp;"-"&amp;MID(jaar_zip[[#This Row],[YYYYMMDD]],5,2)&amp;"-"&amp;LEFT(jaar_zip[[#This Row],[YYYYMMDD]],4))</f>
        <v>45469</v>
      </c>
      <c r="K8125" s="101" t="str">
        <f>IF(AND(VALUE(MONTH(jaar_zip[[#This Row],[Datum]]))=1,VALUE(WEEKNUM(jaar_zip[[#This Row],[Datum]],21))&gt;51),RIGHT(YEAR(jaar_zip[[#This Row],[Datum]])-1,2),RIGHT(YEAR(jaar_zip[[#This Row],[Datum]]),2))&amp;"-"&amp; TEXT(WEEKNUM(jaar_zip[[#This Row],[Datum]],21),"00")</f>
        <v>24-26</v>
      </c>
      <c r="L8125" s="101">
        <f>MONTH(jaar_zip[[#This Row],[Datum]])</f>
        <v>6</v>
      </c>
      <c r="M8125" s="101">
        <f>IF(ISNUMBER(jaar_zip[[#This Row],[etmaaltemperatuur]]),IF(jaar_zip[[#This Row],[etmaaltemperatuur]]&lt;stookgrens,stookgrens-jaar_zip[[#This Row],[etmaaltemperatuur]],0),"")</f>
        <v>0</v>
      </c>
      <c r="N8125" s="101">
        <f>IF(ISNUMBER(jaar_zip[[#This Row],[graaddagen]]),IF(OR(MONTH(jaar_zip[[#This Row],[Datum]])=1,MONTH(jaar_zip[[#This Row],[Datum]])=2,MONTH(jaar_zip[[#This Row],[Datum]])=11,MONTH(jaar_zip[[#This Row],[Datum]])=12),1.1,IF(OR(MONTH(jaar_zip[[#This Row],[Datum]])=3,MONTH(jaar_zip[[#This Row],[Datum]])=10),1,0.8))*jaar_zip[[#This Row],[graaddagen]],"")</f>
        <v>0</v>
      </c>
      <c r="O8125" s="101">
        <f>IF(ISNUMBER(jaar_zip[[#This Row],[etmaaltemperatuur]]),IF(jaar_zip[[#This Row],[etmaaltemperatuur]]&gt;stookgrens,jaar_zip[[#This Row],[etmaaltemperatuur]]-stookgrens,0),"")</f>
        <v>6.5</v>
      </c>
    </row>
    <row r="8126" spans="1:15" x14ac:dyDescent="0.25">
      <c r="A8126">
        <v>370</v>
      </c>
      <c r="B8126">
        <v>20240627</v>
      </c>
      <c r="C8126">
        <v>3</v>
      </c>
      <c r="D8126">
        <v>23.6</v>
      </c>
      <c r="E8126">
        <v>2428</v>
      </c>
      <c r="F8126">
        <v>0</v>
      </c>
      <c r="G8126">
        <v>1009</v>
      </c>
      <c r="H8126">
        <v>64</v>
      </c>
      <c r="I8126" s="101" t="s">
        <v>41</v>
      </c>
      <c r="J8126" s="1">
        <f>DATEVALUE(RIGHT(jaar_zip[[#This Row],[YYYYMMDD]],2)&amp;"-"&amp;MID(jaar_zip[[#This Row],[YYYYMMDD]],5,2)&amp;"-"&amp;LEFT(jaar_zip[[#This Row],[YYYYMMDD]],4))</f>
        <v>45470</v>
      </c>
      <c r="K8126" s="101" t="str">
        <f>IF(AND(VALUE(MONTH(jaar_zip[[#This Row],[Datum]]))=1,VALUE(WEEKNUM(jaar_zip[[#This Row],[Datum]],21))&gt;51),RIGHT(YEAR(jaar_zip[[#This Row],[Datum]])-1,2),RIGHT(YEAR(jaar_zip[[#This Row],[Datum]]),2))&amp;"-"&amp; TEXT(WEEKNUM(jaar_zip[[#This Row],[Datum]],21),"00")</f>
        <v>24-26</v>
      </c>
      <c r="L8126" s="101">
        <f>MONTH(jaar_zip[[#This Row],[Datum]])</f>
        <v>6</v>
      </c>
      <c r="M8126" s="101">
        <f>IF(ISNUMBER(jaar_zip[[#This Row],[etmaaltemperatuur]]),IF(jaar_zip[[#This Row],[etmaaltemperatuur]]&lt;stookgrens,stookgrens-jaar_zip[[#This Row],[etmaaltemperatuur]],0),"")</f>
        <v>0</v>
      </c>
      <c r="N8126" s="101">
        <f>IF(ISNUMBER(jaar_zip[[#This Row],[graaddagen]]),IF(OR(MONTH(jaar_zip[[#This Row],[Datum]])=1,MONTH(jaar_zip[[#This Row],[Datum]])=2,MONTH(jaar_zip[[#This Row],[Datum]])=11,MONTH(jaar_zip[[#This Row],[Datum]])=12),1.1,IF(OR(MONTH(jaar_zip[[#This Row],[Datum]])=3,MONTH(jaar_zip[[#This Row],[Datum]])=10),1,0.8))*jaar_zip[[#This Row],[graaddagen]],"")</f>
        <v>0</v>
      </c>
      <c r="O8126" s="101">
        <f>IF(ISNUMBER(jaar_zip[[#This Row],[etmaaltemperatuur]]),IF(jaar_zip[[#This Row],[etmaaltemperatuur]]&gt;stookgrens,jaar_zip[[#This Row],[etmaaltemperatuur]]-stookgrens,0),"")</f>
        <v>5.6000000000000014</v>
      </c>
    </row>
    <row r="8127" spans="1:15" x14ac:dyDescent="0.25">
      <c r="A8127">
        <v>370</v>
      </c>
      <c r="B8127">
        <v>20240628</v>
      </c>
      <c r="C8127">
        <v>3.8</v>
      </c>
      <c r="D8127">
        <v>18</v>
      </c>
      <c r="E8127">
        <v>2418</v>
      </c>
      <c r="F8127">
        <v>0</v>
      </c>
      <c r="G8127">
        <v>1016.1</v>
      </c>
      <c r="H8127">
        <v>65</v>
      </c>
      <c r="I8127" s="101" t="s">
        <v>41</v>
      </c>
      <c r="J8127" s="1">
        <f>DATEVALUE(RIGHT(jaar_zip[[#This Row],[YYYYMMDD]],2)&amp;"-"&amp;MID(jaar_zip[[#This Row],[YYYYMMDD]],5,2)&amp;"-"&amp;LEFT(jaar_zip[[#This Row],[YYYYMMDD]],4))</f>
        <v>45471</v>
      </c>
      <c r="K8127" s="101" t="str">
        <f>IF(AND(VALUE(MONTH(jaar_zip[[#This Row],[Datum]]))=1,VALUE(WEEKNUM(jaar_zip[[#This Row],[Datum]],21))&gt;51),RIGHT(YEAR(jaar_zip[[#This Row],[Datum]])-1,2),RIGHT(YEAR(jaar_zip[[#This Row],[Datum]]),2))&amp;"-"&amp; TEXT(WEEKNUM(jaar_zip[[#This Row],[Datum]],21),"00")</f>
        <v>24-26</v>
      </c>
      <c r="L8127" s="101">
        <f>MONTH(jaar_zip[[#This Row],[Datum]])</f>
        <v>6</v>
      </c>
      <c r="M8127" s="101">
        <f>IF(ISNUMBER(jaar_zip[[#This Row],[etmaaltemperatuur]]),IF(jaar_zip[[#This Row],[etmaaltemperatuur]]&lt;stookgrens,stookgrens-jaar_zip[[#This Row],[etmaaltemperatuur]],0),"")</f>
        <v>0</v>
      </c>
      <c r="N8127" s="101">
        <f>IF(ISNUMBER(jaar_zip[[#This Row],[graaddagen]]),IF(OR(MONTH(jaar_zip[[#This Row],[Datum]])=1,MONTH(jaar_zip[[#This Row],[Datum]])=2,MONTH(jaar_zip[[#This Row],[Datum]])=11,MONTH(jaar_zip[[#This Row],[Datum]])=12),1.1,IF(OR(MONTH(jaar_zip[[#This Row],[Datum]])=3,MONTH(jaar_zip[[#This Row],[Datum]])=10),1,0.8))*jaar_zip[[#This Row],[graaddagen]],"")</f>
        <v>0</v>
      </c>
      <c r="O8127" s="101">
        <f>IF(ISNUMBER(jaar_zip[[#This Row],[etmaaltemperatuur]]),IF(jaar_zip[[#This Row],[etmaaltemperatuur]]&gt;stookgrens,jaar_zip[[#This Row],[etmaaltemperatuur]]-stookgrens,0),"")</f>
        <v>0</v>
      </c>
    </row>
    <row r="8128" spans="1:15" x14ac:dyDescent="0.25">
      <c r="A8128">
        <v>370</v>
      </c>
      <c r="B8128">
        <v>20240629</v>
      </c>
      <c r="C8128">
        <v>1.8</v>
      </c>
      <c r="D8128">
        <v>19.2</v>
      </c>
      <c r="E8128">
        <v>2525</v>
      </c>
      <c r="F8128">
        <v>4.4000000000000004</v>
      </c>
      <c r="G8128">
        <v>1012.9</v>
      </c>
      <c r="H8128">
        <v>70</v>
      </c>
      <c r="I8128" s="101" t="s">
        <v>41</v>
      </c>
      <c r="J8128" s="1">
        <f>DATEVALUE(RIGHT(jaar_zip[[#This Row],[YYYYMMDD]],2)&amp;"-"&amp;MID(jaar_zip[[#This Row],[YYYYMMDD]],5,2)&amp;"-"&amp;LEFT(jaar_zip[[#This Row],[YYYYMMDD]],4))</f>
        <v>45472</v>
      </c>
      <c r="K8128" s="101" t="str">
        <f>IF(AND(VALUE(MONTH(jaar_zip[[#This Row],[Datum]]))=1,VALUE(WEEKNUM(jaar_zip[[#This Row],[Datum]],21))&gt;51),RIGHT(YEAR(jaar_zip[[#This Row],[Datum]])-1,2),RIGHT(YEAR(jaar_zip[[#This Row],[Datum]]),2))&amp;"-"&amp; TEXT(WEEKNUM(jaar_zip[[#This Row],[Datum]],21),"00")</f>
        <v>24-26</v>
      </c>
      <c r="L8128" s="101">
        <f>MONTH(jaar_zip[[#This Row],[Datum]])</f>
        <v>6</v>
      </c>
      <c r="M8128" s="101">
        <f>IF(ISNUMBER(jaar_zip[[#This Row],[etmaaltemperatuur]]),IF(jaar_zip[[#This Row],[etmaaltemperatuur]]&lt;stookgrens,stookgrens-jaar_zip[[#This Row],[etmaaltemperatuur]],0),"")</f>
        <v>0</v>
      </c>
      <c r="N8128" s="101">
        <f>IF(ISNUMBER(jaar_zip[[#This Row],[graaddagen]]),IF(OR(MONTH(jaar_zip[[#This Row],[Datum]])=1,MONTH(jaar_zip[[#This Row],[Datum]])=2,MONTH(jaar_zip[[#This Row],[Datum]])=11,MONTH(jaar_zip[[#This Row],[Datum]])=12),1.1,IF(OR(MONTH(jaar_zip[[#This Row],[Datum]])=3,MONTH(jaar_zip[[#This Row],[Datum]])=10),1,0.8))*jaar_zip[[#This Row],[graaddagen]],"")</f>
        <v>0</v>
      </c>
      <c r="O8128" s="101">
        <f>IF(ISNUMBER(jaar_zip[[#This Row],[etmaaltemperatuur]]),IF(jaar_zip[[#This Row],[etmaaltemperatuur]]&gt;stookgrens,jaar_zip[[#This Row],[etmaaltemperatuur]]-stookgrens,0),"")</f>
        <v>1.1999999999999993</v>
      </c>
    </row>
    <row r="8129" spans="1:15" x14ac:dyDescent="0.25">
      <c r="A8129">
        <v>370</v>
      </c>
      <c r="B8129">
        <v>20240630</v>
      </c>
      <c r="C8129">
        <v>3</v>
      </c>
      <c r="D8129">
        <v>18</v>
      </c>
      <c r="E8129">
        <v>1564</v>
      </c>
      <c r="F8129">
        <v>7.1</v>
      </c>
      <c r="G8129">
        <v>1010.3</v>
      </c>
      <c r="H8129">
        <v>81</v>
      </c>
      <c r="I8129" s="101" t="s">
        <v>41</v>
      </c>
      <c r="J8129" s="1">
        <f>DATEVALUE(RIGHT(jaar_zip[[#This Row],[YYYYMMDD]],2)&amp;"-"&amp;MID(jaar_zip[[#This Row],[YYYYMMDD]],5,2)&amp;"-"&amp;LEFT(jaar_zip[[#This Row],[YYYYMMDD]],4))</f>
        <v>45473</v>
      </c>
      <c r="K8129" s="101" t="str">
        <f>IF(AND(VALUE(MONTH(jaar_zip[[#This Row],[Datum]]))=1,VALUE(WEEKNUM(jaar_zip[[#This Row],[Datum]],21))&gt;51),RIGHT(YEAR(jaar_zip[[#This Row],[Datum]])-1,2),RIGHT(YEAR(jaar_zip[[#This Row],[Datum]]),2))&amp;"-"&amp; TEXT(WEEKNUM(jaar_zip[[#This Row],[Datum]],21),"00")</f>
        <v>24-26</v>
      </c>
      <c r="L8129" s="101">
        <f>MONTH(jaar_zip[[#This Row],[Datum]])</f>
        <v>6</v>
      </c>
      <c r="M8129" s="101">
        <f>IF(ISNUMBER(jaar_zip[[#This Row],[etmaaltemperatuur]]),IF(jaar_zip[[#This Row],[etmaaltemperatuur]]&lt;stookgrens,stookgrens-jaar_zip[[#This Row],[etmaaltemperatuur]],0),"")</f>
        <v>0</v>
      </c>
      <c r="N8129" s="101">
        <f>IF(ISNUMBER(jaar_zip[[#This Row],[graaddagen]]),IF(OR(MONTH(jaar_zip[[#This Row],[Datum]])=1,MONTH(jaar_zip[[#This Row],[Datum]])=2,MONTH(jaar_zip[[#This Row],[Datum]])=11,MONTH(jaar_zip[[#This Row],[Datum]])=12),1.1,IF(OR(MONTH(jaar_zip[[#This Row],[Datum]])=3,MONTH(jaar_zip[[#This Row],[Datum]])=10),1,0.8))*jaar_zip[[#This Row],[graaddagen]],"")</f>
        <v>0</v>
      </c>
      <c r="O8129" s="101">
        <f>IF(ISNUMBER(jaar_zip[[#This Row],[etmaaltemperatuur]]),IF(jaar_zip[[#This Row],[etmaaltemperatuur]]&gt;stookgrens,jaar_zip[[#This Row],[etmaaltemperatuur]]-stookgrens,0),"")</f>
        <v>0</v>
      </c>
    </row>
    <row r="8130" spans="1:15" x14ac:dyDescent="0.25">
      <c r="A8130">
        <v>370</v>
      </c>
      <c r="B8130">
        <v>20240701</v>
      </c>
      <c r="C8130">
        <v>3.1</v>
      </c>
      <c r="D8130">
        <v>16</v>
      </c>
      <c r="E8130">
        <v>1816</v>
      </c>
      <c r="F8130">
        <v>0.1</v>
      </c>
      <c r="G8130">
        <v>1016</v>
      </c>
      <c r="H8130">
        <v>71</v>
      </c>
      <c r="I8130" s="101" t="s">
        <v>41</v>
      </c>
      <c r="J8130" s="1">
        <f>DATEVALUE(RIGHT(jaar_zip[[#This Row],[YYYYMMDD]],2)&amp;"-"&amp;MID(jaar_zip[[#This Row],[YYYYMMDD]],5,2)&amp;"-"&amp;LEFT(jaar_zip[[#This Row],[YYYYMMDD]],4))</f>
        <v>45474</v>
      </c>
      <c r="K8130" s="101" t="str">
        <f>IF(AND(VALUE(MONTH(jaar_zip[[#This Row],[Datum]]))=1,VALUE(WEEKNUM(jaar_zip[[#This Row],[Datum]],21))&gt;51),RIGHT(YEAR(jaar_zip[[#This Row],[Datum]])-1,2),RIGHT(YEAR(jaar_zip[[#This Row],[Datum]]),2))&amp;"-"&amp; TEXT(WEEKNUM(jaar_zip[[#This Row],[Datum]],21),"00")</f>
        <v>24-27</v>
      </c>
      <c r="L8130" s="101">
        <f>MONTH(jaar_zip[[#This Row],[Datum]])</f>
        <v>7</v>
      </c>
      <c r="M8130" s="101">
        <f>IF(ISNUMBER(jaar_zip[[#This Row],[etmaaltemperatuur]]),IF(jaar_zip[[#This Row],[etmaaltemperatuur]]&lt;stookgrens,stookgrens-jaar_zip[[#This Row],[etmaaltemperatuur]],0),"")</f>
        <v>2</v>
      </c>
      <c r="N8130" s="101">
        <f>IF(ISNUMBER(jaar_zip[[#This Row],[graaddagen]]),IF(OR(MONTH(jaar_zip[[#This Row],[Datum]])=1,MONTH(jaar_zip[[#This Row],[Datum]])=2,MONTH(jaar_zip[[#This Row],[Datum]])=11,MONTH(jaar_zip[[#This Row],[Datum]])=12),1.1,IF(OR(MONTH(jaar_zip[[#This Row],[Datum]])=3,MONTH(jaar_zip[[#This Row],[Datum]])=10),1,0.8))*jaar_zip[[#This Row],[graaddagen]],"")</f>
        <v>1.6</v>
      </c>
      <c r="O8130" s="101">
        <f>IF(ISNUMBER(jaar_zip[[#This Row],[etmaaltemperatuur]]),IF(jaar_zip[[#This Row],[etmaaltemperatuur]]&gt;stookgrens,jaar_zip[[#This Row],[etmaaltemperatuur]]-stookgrens,0),"")</f>
        <v>0</v>
      </c>
    </row>
    <row r="8131" spans="1:15" x14ac:dyDescent="0.25">
      <c r="A8131">
        <v>370</v>
      </c>
      <c r="B8131">
        <v>20240702</v>
      </c>
      <c r="C8131">
        <v>3.3</v>
      </c>
      <c r="D8131">
        <v>14.7</v>
      </c>
      <c r="E8131">
        <v>1190</v>
      </c>
      <c r="F8131">
        <v>4.2</v>
      </c>
      <c r="G8131">
        <v>1014.9</v>
      </c>
      <c r="H8131">
        <v>83</v>
      </c>
      <c r="I8131" s="101" t="s">
        <v>41</v>
      </c>
      <c r="J8131" s="1">
        <f>DATEVALUE(RIGHT(jaar_zip[[#This Row],[YYYYMMDD]],2)&amp;"-"&amp;MID(jaar_zip[[#This Row],[YYYYMMDD]],5,2)&amp;"-"&amp;LEFT(jaar_zip[[#This Row],[YYYYMMDD]],4))</f>
        <v>45475</v>
      </c>
      <c r="K8131" s="101" t="str">
        <f>IF(AND(VALUE(MONTH(jaar_zip[[#This Row],[Datum]]))=1,VALUE(WEEKNUM(jaar_zip[[#This Row],[Datum]],21))&gt;51),RIGHT(YEAR(jaar_zip[[#This Row],[Datum]])-1,2),RIGHT(YEAR(jaar_zip[[#This Row],[Datum]]),2))&amp;"-"&amp; TEXT(WEEKNUM(jaar_zip[[#This Row],[Datum]],21),"00")</f>
        <v>24-27</v>
      </c>
      <c r="L8131" s="101">
        <f>MONTH(jaar_zip[[#This Row],[Datum]])</f>
        <v>7</v>
      </c>
      <c r="M8131" s="101">
        <f>IF(ISNUMBER(jaar_zip[[#This Row],[etmaaltemperatuur]]),IF(jaar_zip[[#This Row],[etmaaltemperatuur]]&lt;stookgrens,stookgrens-jaar_zip[[#This Row],[etmaaltemperatuur]],0),"")</f>
        <v>3.3000000000000007</v>
      </c>
      <c r="N8131" s="101">
        <f>IF(ISNUMBER(jaar_zip[[#This Row],[graaddagen]]),IF(OR(MONTH(jaar_zip[[#This Row],[Datum]])=1,MONTH(jaar_zip[[#This Row],[Datum]])=2,MONTH(jaar_zip[[#This Row],[Datum]])=11,MONTH(jaar_zip[[#This Row],[Datum]])=12),1.1,IF(OR(MONTH(jaar_zip[[#This Row],[Datum]])=3,MONTH(jaar_zip[[#This Row],[Datum]])=10),1,0.8))*jaar_zip[[#This Row],[graaddagen]],"")</f>
        <v>2.6400000000000006</v>
      </c>
      <c r="O8131" s="101">
        <f>IF(ISNUMBER(jaar_zip[[#This Row],[etmaaltemperatuur]]),IF(jaar_zip[[#This Row],[etmaaltemperatuur]]&gt;stookgrens,jaar_zip[[#This Row],[etmaaltemperatuur]]-stookgrens,0),"")</f>
        <v>0</v>
      </c>
    </row>
    <row r="8132" spans="1:15" x14ac:dyDescent="0.25">
      <c r="A8132">
        <v>370</v>
      </c>
      <c r="B8132">
        <v>20240703</v>
      </c>
      <c r="C8132">
        <v>3.2</v>
      </c>
      <c r="D8132">
        <v>13.5</v>
      </c>
      <c r="E8132">
        <v>1044</v>
      </c>
      <c r="F8132">
        <v>7</v>
      </c>
      <c r="G8132">
        <v>1010</v>
      </c>
      <c r="H8132">
        <v>85</v>
      </c>
      <c r="I8132" s="101" t="s">
        <v>41</v>
      </c>
      <c r="J8132" s="1">
        <f>DATEVALUE(RIGHT(jaar_zip[[#This Row],[YYYYMMDD]],2)&amp;"-"&amp;MID(jaar_zip[[#This Row],[YYYYMMDD]],5,2)&amp;"-"&amp;LEFT(jaar_zip[[#This Row],[YYYYMMDD]],4))</f>
        <v>45476</v>
      </c>
      <c r="K8132" s="101" t="str">
        <f>IF(AND(VALUE(MONTH(jaar_zip[[#This Row],[Datum]]))=1,VALUE(WEEKNUM(jaar_zip[[#This Row],[Datum]],21))&gt;51),RIGHT(YEAR(jaar_zip[[#This Row],[Datum]])-1,2),RIGHT(YEAR(jaar_zip[[#This Row],[Datum]]),2))&amp;"-"&amp; TEXT(WEEKNUM(jaar_zip[[#This Row],[Datum]],21),"00")</f>
        <v>24-27</v>
      </c>
      <c r="L8132" s="101">
        <f>MONTH(jaar_zip[[#This Row],[Datum]])</f>
        <v>7</v>
      </c>
      <c r="M8132" s="101">
        <f>IF(ISNUMBER(jaar_zip[[#This Row],[etmaaltemperatuur]]),IF(jaar_zip[[#This Row],[etmaaltemperatuur]]&lt;stookgrens,stookgrens-jaar_zip[[#This Row],[etmaaltemperatuur]],0),"")</f>
        <v>4.5</v>
      </c>
      <c r="N8132" s="101">
        <f>IF(ISNUMBER(jaar_zip[[#This Row],[graaddagen]]),IF(OR(MONTH(jaar_zip[[#This Row],[Datum]])=1,MONTH(jaar_zip[[#This Row],[Datum]])=2,MONTH(jaar_zip[[#This Row],[Datum]])=11,MONTH(jaar_zip[[#This Row],[Datum]])=12),1.1,IF(OR(MONTH(jaar_zip[[#This Row],[Datum]])=3,MONTH(jaar_zip[[#This Row],[Datum]])=10),1,0.8))*jaar_zip[[#This Row],[graaddagen]],"")</f>
        <v>3.6</v>
      </c>
      <c r="O8132" s="101">
        <f>IF(ISNUMBER(jaar_zip[[#This Row],[etmaaltemperatuur]]),IF(jaar_zip[[#This Row],[etmaaltemperatuur]]&gt;stookgrens,jaar_zip[[#This Row],[etmaaltemperatuur]]-stookgrens,0),"")</f>
        <v>0</v>
      </c>
    </row>
    <row r="8133" spans="1:15" x14ac:dyDescent="0.25">
      <c r="A8133">
        <v>370</v>
      </c>
      <c r="B8133">
        <v>20240704</v>
      </c>
      <c r="C8133">
        <v>4.9000000000000004</v>
      </c>
      <c r="D8133">
        <v>16.2</v>
      </c>
      <c r="E8133">
        <v>2185</v>
      </c>
      <c r="F8133">
        <v>1.2</v>
      </c>
      <c r="G8133">
        <v>1008.4</v>
      </c>
      <c r="H8133">
        <v>69</v>
      </c>
      <c r="I8133" s="101" t="s">
        <v>41</v>
      </c>
      <c r="J8133" s="1">
        <f>DATEVALUE(RIGHT(jaar_zip[[#This Row],[YYYYMMDD]],2)&amp;"-"&amp;MID(jaar_zip[[#This Row],[YYYYMMDD]],5,2)&amp;"-"&amp;LEFT(jaar_zip[[#This Row],[YYYYMMDD]],4))</f>
        <v>45477</v>
      </c>
      <c r="K8133" s="101" t="str">
        <f>IF(AND(VALUE(MONTH(jaar_zip[[#This Row],[Datum]]))=1,VALUE(WEEKNUM(jaar_zip[[#This Row],[Datum]],21))&gt;51),RIGHT(YEAR(jaar_zip[[#This Row],[Datum]])-1,2),RIGHT(YEAR(jaar_zip[[#This Row],[Datum]]),2))&amp;"-"&amp; TEXT(WEEKNUM(jaar_zip[[#This Row],[Datum]],21),"00")</f>
        <v>24-27</v>
      </c>
      <c r="L8133" s="101">
        <f>MONTH(jaar_zip[[#This Row],[Datum]])</f>
        <v>7</v>
      </c>
      <c r="M8133" s="101">
        <f>IF(ISNUMBER(jaar_zip[[#This Row],[etmaaltemperatuur]]),IF(jaar_zip[[#This Row],[etmaaltemperatuur]]&lt;stookgrens,stookgrens-jaar_zip[[#This Row],[etmaaltemperatuur]],0),"")</f>
        <v>1.8000000000000007</v>
      </c>
      <c r="N8133" s="101">
        <f>IF(ISNUMBER(jaar_zip[[#This Row],[graaddagen]]),IF(OR(MONTH(jaar_zip[[#This Row],[Datum]])=1,MONTH(jaar_zip[[#This Row],[Datum]])=2,MONTH(jaar_zip[[#This Row],[Datum]])=11,MONTH(jaar_zip[[#This Row],[Datum]])=12),1.1,IF(OR(MONTH(jaar_zip[[#This Row],[Datum]])=3,MONTH(jaar_zip[[#This Row],[Datum]])=10),1,0.8))*jaar_zip[[#This Row],[graaddagen]],"")</f>
        <v>1.4400000000000006</v>
      </c>
      <c r="O8133" s="101">
        <f>IF(ISNUMBER(jaar_zip[[#This Row],[etmaaltemperatuur]]),IF(jaar_zip[[#This Row],[etmaaltemperatuur]]&gt;stookgrens,jaar_zip[[#This Row],[etmaaltemperatuur]]-stookgrens,0),"")</f>
        <v>0</v>
      </c>
    </row>
    <row r="8134" spans="1:15" x14ac:dyDescent="0.25">
      <c r="A8134">
        <v>370</v>
      </c>
      <c r="B8134">
        <v>20240705</v>
      </c>
      <c r="C8134">
        <v>4.7</v>
      </c>
      <c r="D8134">
        <v>16.100000000000001</v>
      </c>
      <c r="E8134">
        <v>1223</v>
      </c>
      <c r="F8134">
        <v>0.2</v>
      </c>
      <c r="G8134">
        <v>1009</v>
      </c>
      <c r="H8134">
        <v>81</v>
      </c>
      <c r="I8134" s="101" t="s">
        <v>41</v>
      </c>
      <c r="J8134" s="1">
        <f>DATEVALUE(RIGHT(jaar_zip[[#This Row],[YYYYMMDD]],2)&amp;"-"&amp;MID(jaar_zip[[#This Row],[YYYYMMDD]],5,2)&amp;"-"&amp;LEFT(jaar_zip[[#This Row],[YYYYMMDD]],4))</f>
        <v>45478</v>
      </c>
      <c r="K8134" s="101" t="str">
        <f>IF(AND(VALUE(MONTH(jaar_zip[[#This Row],[Datum]]))=1,VALUE(WEEKNUM(jaar_zip[[#This Row],[Datum]],21))&gt;51),RIGHT(YEAR(jaar_zip[[#This Row],[Datum]])-1,2),RIGHT(YEAR(jaar_zip[[#This Row],[Datum]]),2))&amp;"-"&amp; TEXT(WEEKNUM(jaar_zip[[#This Row],[Datum]],21),"00")</f>
        <v>24-27</v>
      </c>
      <c r="L8134" s="101">
        <f>MONTH(jaar_zip[[#This Row],[Datum]])</f>
        <v>7</v>
      </c>
      <c r="M8134" s="101">
        <f>IF(ISNUMBER(jaar_zip[[#This Row],[etmaaltemperatuur]]),IF(jaar_zip[[#This Row],[etmaaltemperatuur]]&lt;stookgrens,stookgrens-jaar_zip[[#This Row],[etmaaltemperatuur]],0),"")</f>
        <v>1.8999999999999986</v>
      </c>
      <c r="N8134" s="101">
        <f>IF(ISNUMBER(jaar_zip[[#This Row],[graaddagen]]),IF(OR(MONTH(jaar_zip[[#This Row],[Datum]])=1,MONTH(jaar_zip[[#This Row],[Datum]])=2,MONTH(jaar_zip[[#This Row],[Datum]])=11,MONTH(jaar_zip[[#This Row],[Datum]])=12),1.1,IF(OR(MONTH(jaar_zip[[#This Row],[Datum]])=3,MONTH(jaar_zip[[#This Row],[Datum]])=10),1,0.8))*jaar_zip[[#This Row],[graaddagen]],"")</f>
        <v>1.5199999999999989</v>
      </c>
      <c r="O8134" s="101">
        <f>IF(ISNUMBER(jaar_zip[[#This Row],[etmaaltemperatuur]]),IF(jaar_zip[[#This Row],[etmaaltemperatuur]]&gt;stookgrens,jaar_zip[[#This Row],[etmaaltemperatuur]]-stookgrens,0),"")</f>
        <v>0</v>
      </c>
    </row>
    <row r="8135" spans="1:15" x14ac:dyDescent="0.25">
      <c r="A8135">
        <v>370</v>
      </c>
      <c r="B8135">
        <v>20240706</v>
      </c>
      <c r="C8135">
        <v>6.4</v>
      </c>
      <c r="D8135">
        <v>17.2</v>
      </c>
      <c r="E8135">
        <v>1829</v>
      </c>
      <c r="F8135">
        <v>0.3</v>
      </c>
      <c r="G8135">
        <v>1003.8</v>
      </c>
      <c r="H8135">
        <v>67</v>
      </c>
      <c r="I8135" s="101" t="s">
        <v>41</v>
      </c>
      <c r="J8135" s="1">
        <f>DATEVALUE(RIGHT(jaar_zip[[#This Row],[YYYYMMDD]],2)&amp;"-"&amp;MID(jaar_zip[[#This Row],[YYYYMMDD]],5,2)&amp;"-"&amp;LEFT(jaar_zip[[#This Row],[YYYYMMDD]],4))</f>
        <v>45479</v>
      </c>
      <c r="K8135" s="101" t="str">
        <f>IF(AND(VALUE(MONTH(jaar_zip[[#This Row],[Datum]]))=1,VALUE(WEEKNUM(jaar_zip[[#This Row],[Datum]],21))&gt;51),RIGHT(YEAR(jaar_zip[[#This Row],[Datum]])-1,2),RIGHT(YEAR(jaar_zip[[#This Row],[Datum]]),2))&amp;"-"&amp; TEXT(WEEKNUM(jaar_zip[[#This Row],[Datum]],21),"00")</f>
        <v>24-27</v>
      </c>
      <c r="L8135" s="101">
        <f>MONTH(jaar_zip[[#This Row],[Datum]])</f>
        <v>7</v>
      </c>
      <c r="M8135" s="101">
        <f>IF(ISNUMBER(jaar_zip[[#This Row],[etmaaltemperatuur]]),IF(jaar_zip[[#This Row],[etmaaltemperatuur]]&lt;stookgrens,stookgrens-jaar_zip[[#This Row],[etmaaltemperatuur]],0),"")</f>
        <v>0.80000000000000071</v>
      </c>
      <c r="N8135" s="101">
        <f>IF(ISNUMBER(jaar_zip[[#This Row],[graaddagen]]),IF(OR(MONTH(jaar_zip[[#This Row],[Datum]])=1,MONTH(jaar_zip[[#This Row],[Datum]])=2,MONTH(jaar_zip[[#This Row],[Datum]])=11,MONTH(jaar_zip[[#This Row],[Datum]])=12),1.1,IF(OR(MONTH(jaar_zip[[#This Row],[Datum]])=3,MONTH(jaar_zip[[#This Row],[Datum]])=10),1,0.8))*jaar_zip[[#This Row],[graaddagen]],"")</f>
        <v>0.64000000000000057</v>
      </c>
      <c r="O8135" s="101">
        <f>IF(ISNUMBER(jaar_zip[[#This Row],[etmaaltemperatuur]]),IF(jaar_zip[[#This Row],[etmaaltemperatuur]]&gt;stookgrens,jaar_zip[[#This Row],[etmaaltemperatuur]]-stookgrens,0),"")</f>
        <v>0</v>
      </c>
    </row>
    <row r="8136" spans="1:15" x14ac:dyDescent="0.25">
      <c r="A8136">
        <v>370</v>
      </c>
      <c r="B8136">
        <v>20240707</v>
      </c>
      <c r="C8136">
        <v>3.8</v>
      </c>
      <c r="D8136">
        <v>15.3</v>
      </c>
      <c r="E8136">
        <v>1630</v>
      </c>
      <c r="F8136">
        <v>-0.1</v>
      </c>
      <c r="G8136">
        <v>1013</v>
      </c>
      <c r="H8136">
        <v>73</v>
      </c>
      <c r="I8136" s="101" t="s">
        <v>41</v>
      </c>
      <c r="J8136" s="1">
        <f>DATEVALUE(RIGHT(jaar_zip[[#This Row],[YYYYMMDD]],2)&amp;"-"&amp;MID(jaar_zip[[#This Row],[YYYYMMDD]],5,2)&amp;"-"&amp;LEFT(jaar_zip[[#This Row],[YYYYMMDD]],4))</f>
        <v>45480</v>
      </c>
      <c r="K8136" s="101" t="str">
        <f>IF(AND(VALUE(MONTH(jaar_zip[[#This Row],[Datum]]))=1,VALUE(WEEKNUM(jaar_zip[[#This Row],[Datum]],21))&gt;51),RIGHT(YEAR(jaar_zip[[#This Row],[Datum]])-1,2),RIGHT(YEAR(jaar_zip[[#This Row],[Datum]]),2))&amp;"-"&amp; TEXT(WEEKNUM(jaar_zip[[#This Row],[Datum]],21),"00")</f>
        <v>24-27</v>
      </c>
      <c r="L8136" s="101">
        <f>MONTH(jaar_zip[[#This Row],[Datum]])</f>
        <v>7</v>
      </c>
      <c r="M8136" s="101">
        <f>IF(ISNUMBER(jaar_zip[[#This Row],[etmaaltemperatuur]]),IF(jaar_zip[[#This Row],[etmaaltemperatuur]]&lt;stookgrens,stookgrens-jaar_zip[[#This Row],[etmaaltemperatuur]],0),"")</f>
        <v>2.6999999999999993</v>
      </c>
      <c r="N8136" s="101">
        <f>IF(ISNUMBER(jaar_zip[[#This Row],[graaddagen]]),IF(OR(MONTH(jaar_zip[[#This Row],[Datum]])=1,MONTH(jaar_zip[[#This Row],[Datum]])=2,MONTH(jaar_zip[[#This Row],[Datum]])=11,MONTH(jaar_zip[[#This Row],[Datum]])=12),1.1,IF(OR(MONTH(jaar_zip[[#This Row],[Datum]])=3,MONTH(jaar_zip[[#This Row],[Datum]])=10),1,0.8))*jaar_zip[[#This Row],[graaddagen]],"")</f>
        <v>2.1599999999999997</v>
      </c>
      <c r="O8136" s="101">
        <f>IF(ISNUMBER(jaar_zip[[#This Row],[etmaaltemperatuur]]),IF(jaar_zip[[#This Row],[etmaaltemperatuur]]&gt;stookgrens,jaar_zip[[#This Row],[etmaaltemperatuur]]-stookgrens,0),"")</f>
        <v>0</v>
      </c>
    </row>
    <row r="8137" spans="1:15" x14ac:dyDescent="0.25">
      <c r="A8137">
        <v>370</v>
      </c>
      <c r="B8137">
        <v>20240708</v>
      </c>
      <c r="C8137">
        <v>2.2999999999999998</v>
      </c>
      <c r="D8137">
        <v>18.100000000000001</v>
      </c>
      <c r="E8137">
        <v>1871</v>
      </c>
      <c r="F8137">
        <v>-0.1</v>
      </c>
      <c r="G8137">
        <v>1017.2</v>
      </c>
      <c r="H8137">
        <v>68</v>
      </c>
      <c r="I8137" s="101" t="s">
        <v>41</v>
      </c>
      <c r="J8137" s="1">
        <f>DATEVALUE(RIGHT(jaar_zip[[#This Row],[YYYYMMDD]],2)&amp;"-"&amp;MID(jaar_zip[[#This Row],[YYYYMMDD]],5,2)&amp;"-"&amp;LEFT(jaar_zip[[#This Row],[YYYYMMDD]],4))</f>
        <v>45481</v>
      </c>
      <c r="K8137" s="101" t="str">
        <f>IF(AND(VALUE(MONTH(jaar_zip[[#This Row],[Datum]]))=1,VALUE(WEEKNUM(jaar_zip[[#This Row],[Datum]],21))&gt;51),RIGHT(YEAR(jaar_zip[[#This Row],[Datum]])-1,2),RIGHT(YEAR(jaar_zip[[#This Row],[Datum]]),2))&amp;"-"&amp; TEXT(WEEKNUM(jaar_zip[[#This Row],[Datum]],21),"00")</f>
        <v>24-28</v>
      </c>
      <c r="L8137" s="101">
        <f>MONTH(jaar_zip[[#This Row],[Datum]])</f>
        <v>7</v>
      </c>
      <c r="M8137" s="101">
        <f>IF(ISNUMBER(jaar_zip[[#This Row],[etmaaltemperatuur]]),IF(jaar_zip[[#This Row],[etmaaltemperatuur]]&lt;stookgrens,stookgrens-jaar_zip[[#This Row],[etmaaltemperatuur]],0),"")</f>
        <v>0</v>
      </c>
      <c r="N8137" s="101">
        <f>IF(ISNUMBER(jaar_zip[[#This Row],[graaddagen]]),IF(OR(MONTH(jaar_zip[[#This Row],[Datum]])=1,MONTH(jaar_zip[[#This Row],[Datum]])=2,MONTH(jaar_zip[[#This Row],[Datum]])=11,MONTH(jaar_zip[[#This Row],[Datum]])=12),1.1,IF(OR(MONTH(jaar_zip[[#This Row],[Datum]])=3,MONTH(jaar_zip[[#This Row],[Datum]])=10),1,0.8))*jaar_zip[[#This Row],[graaddagen]],"")</f>
        <v>0</v>
      </c>
      <c r="O8137" s="101">
        <f>IF(ISNUMBER(jaar_zip[[#This Row],[etmaaltemperatuur]]),IF(jaar_zip[[#This Row],[etmaaltemperatuur]]&gt;stookgrens,jaar_zip[[#This Row],[etmaaltemperatuur]]-stookgrens,0),"")</f>
        <v>0.10000000000000142</v>
      </c>
    </row>
    <row r="8138" spans="1:15" x14ac:dyDescent="0.25">
      <c r="A8138">
        <v>370</v>
      </c>
      <c r="B8138">
        <v>20240709</v>
      </c>
      <c r="C8138">
        <v>3.1</v>
      </c>
      <c r="D8138">
        <v>22.1</v>
      </c>
      <c r="E8138">
        <v>2244</v>
      </c>
      <c r="F8138">
        <v>21.3</v>
      </c>
      <c r="G8138">
        <v>1012.8</v>
      </c>
      <c r="H8138">
        <v>68</v>
      </c>
      <c r="I8138" s="101" t="s">
        <v>41</v>
      </c>
      <c r="J8138" s="1">
        <f>DATEVALUE(RIGHT(jaar_zip[[#This Row],[YYYYMMDD]],2)&amp;"-"&amp;MID(jaar_zip[[#This Row],[YYYYMMDD]],5,2)&amp;"-"&amp;LEFT(jaar_zip[[#This Row],[YYYYMMDD]],4))</f>
        <v>45482</v>
      </c>
      <c r="K8138" s="101" t="str">
        <f>IF(AND(VALUE(MONTH(jaar_zip[[#This Row],[Datum]]))=1,VALUE(WEEKNUM(jaar_zip[[#This Row],[Datum]],21))&gt;51),RIGHT(YEAR(jaar_zip[[#This Row],[Datum]])-1,2),RIGHT(YEAR(jaar_zip[[#This Row],[Datum]]),2))&amp;"-"&amp; TEXT(WEEKNUM(jaar_zip[[#This Row],[Datum]],21),"00")</f>
        <v>24-28</v>
      </c>
      <c r="L8138" s="101">
        <f>MONTH(jaar_zip[[#This Row],[Datum]])</f>
        <v>7</v>
      </c>
      <c r="M8138" s="101">
        <f>IF(ISNUMBER(jaar_zip[[#This Row],[etmaaltemperatuur]]),IF(jaar_zip[[#This Row],[etmaaltemperatuur]]&lt;stookgrens,stookgrens-jaar_zip[[#This Row],[etmaaltemperatuur]],0),"")</f>
        <v>0</v>
      </c>
      <c r="N8138" s="101">
        <f>IF(ISNUMBER(jaar_zip[[#This Row],[graaddagen]]),IF(OR(MONTH(jaar_zip[[#This Row],[Datum]])=1,MONTH(jaar_zip[[#This Row],[Datum]])=2,MONTH(jaar_zip[[#This Row],[Datum]])=11,MONTH(jaar_zip[[#This Row],[Datum]])=12),1.1,IF(OR(MONTH(jaar_zip[[#This Row],[Datum]])=3,MONTH(jaar_zip[[#This Row],[Datum]])=10),1,0.8))*jaar_zip[[#This Row],[graaddagen]],"")</f>
        <v>0</v>
      </c>
      <c r="O8138" s="101">
        <f>IF(ISNUMBER(jaar_zip[[#This Row],[etmaaltemperatuur]]),IF(jaar_zip[[#This Row],[etmaaltemperatuur]]&gt;stookgrens,jaar_zip[[#This Row],[etmaaltemperatuur]]-stookgrens,0),"")</f>
        <v>4.1000000000000014</v>
      </c>
    </row>
    <row r="8139" spans="1:15" x14ac:dyDescent="0.25">
      <c r="A8139">
        <v>370</v>
      </c>
      <c r="B8139">
        <v>20240710</v>
      </c>
      <c r="C8139">
        <v>3.4</v>
      </c>
      <c r="D8139">
        <v>20</v>
      </c>
      <c r="E8139">
        <v>2139</v>
      </c>
      <c r="F8139">
        <v>1.5</v>
      </c>
      <c r="G8139">
        <v>1014.9</v>
      </c>
      <c r="H8139">
        <v>80</v>
      </c>
      <c r="I8139" s="101" t="s">
        <v>41</v>
      </c>
      <c r="J8139" s="1">
        <f>DATEVALUE(RIGHT(jaar_zip[[#This Row],[YYYYMMDD]],2)&amp;"-"&amp;MID(jaar_zip[[#This Row],[YYYYMMDD]],5,2)&amp;"-"&amp;LEFT(jaar_zip[[#This Row],[YYYYMMDD]],4))</f>
        <v>45483</v>
      </c>
      <c r="K8139" s="101" t="str">
        <f>IF(AND(VALUE(MONTH(jaar_zip[[#This Row],[Datum]]))=1,VALUE(WEEKNUM(jaar_zip[[#This Row],[Datum]],21))&gt;51),RIGHT(YEAR(jaar_zip[[#This Row],[Datum]])-1,2),RIGHT(YEAR(jaar_zip[[#This Row],[Datum]]),2))&amp;"-"&amp; TEXT(WEEKNUM(jaar_zip[[#This Row],[Datum]],21),"00")</f>
        <v>24-28</v>
      </c>
      <c r="L8139" s="101">
        <f>MONTH(jaar_zip[[#This Row],[Datum]])</f>
        <v>7</v>
      </c>
      <c r="M8139" s="101">
        <f>IF(ISNUMBER(jaar_zip[[#This Row],[etmaaltemperatuur]]),IF(jaar_zip[[#This Row],[etmaaltemperatuur]]&lt;stookgrens,stookgrens-jaar_zip[[#This Row],[etmaaltemperatuur]],0),"")</f>
        <v>0</v>
      </c>
      <c r="N8139" s="101">
        <f>IF(ISNUMBER(jaar_zip[[#This Row],[graaddagen]]),IF(OR(MONTH(jaar_zip[[#This Row],[Datum]])=1,MONTH(jaar_zip[[#This Row],[Datum]])=2,MONTH(jaar_zip[[#This Row],[Datum]])=11,MONTH(jaar_zip[[#This Row],[Datum]])=12),1.1,IF(OR(MONTH(jaar_zip[[#This Row],[Datum]])=3,MONTH(jaar_zip[[#This Row],[Datum]])=10),1,0.8))*jaar_zip[[#This Row],[graaddagen]],"")</f>
        <v>0</v>
      </c>
      <c r="O8139" s="101">
        <f>IF(ISNUMBER(jaar_zip[[#This Row],[etmaaltemperatuur]]),IF(jaar_zip[[#This Row],[etmaaltemperatuur]]&gt;stookgrens,jaar_zip[[#This Row],[etmaaltemperatuur]]-stookgrens,0),"")</f>
        <v>2</v>
      </c>
    </row>
    <row r="8140" spans="1:15" x14ac:dyDescent="0.25">
      <c r="A8140">
        <v>370</v>
      </c>
      <c r="B8140">
        <v>20240711</v>
      </c>
      <c r="C8140">
        <v>2.8</v>
      </c>
      <c r="D8140">
        <v>17.8</v>
      </c>
      <c r="E8140">
        <v>2240</v>
      </c>
      <c r="F8140">
        <v>0</v>
      </c>
      <c r="G8140">
        <v>1017.4</v>
      </c>
      <c r="H8140">
        <v>71</v>
      </c>
      <c r="I8140" s="101" t="s">
        <v>41</v>
      </c>
      <c r="J8140" s="1">
        <f>DATEVALUE(RIGHT(jaar_zip[[#This Row],[YYYYMMDD]],2)&amp;"-"&amp;MID(jaar_zip[[#This Row],[YYYYMMDD]],5,2)&amp;"-"&amp;LEFT(jaar_zip[[#This Row],[YYYYMMDD]],4))</f>
        <v>45484</v>
      </c>
      <c r="K8140" s="101" t="str">
        <f>IF(AND(VALUE(MONTH(jaar_zip[[#This Row],[Datum]]))=1,VALUE(WEEKNUM(jaar_zip[[#This Row],[Datum]],21))&gt;51),RIGHT(YEAR(jaar_zip[[#This Row],[Datum]])-1,2),RIGHT(YEAR(jaar_zip[[#This Row],[Datum]]),2))&amp;"-"&amp; TEXT(WEEKNUM(jaar_zip[[#This Row],[Datum]],21),"00")</f>
        <v>24-28</v>
      </c>
      <c r="L8140" s="101">
        <f>MONTH(jaar_zip[[#This Row],[Datum]])</f>
        <v>7</v>
      </c>
      <c r="M8140" s="101">
        <f>IF(ISNUMBER(jaar_zip[[#This Row],[etmaaltemperatuur]]),IF(jaar_zip[[#This Row],[etmaaltemperatuur]]&lt;stookgrens,stookgrens-jaar_zip[[#This Row],[etmaaltemperatuur]],0),"")</f>
        <v>0.19999999999999929</v>
      </c>
      <c r="N8140" s="101">
        <f>IF(ISNUMBER(jaar_zip[[#This Row],[graaddagen]]),IF(OR(MONTH(jaar_zip[[#This Row],[Datum]])=1,MONTH(jaar_zip[[#This Row],[Datum]])=2,MONTH(jaar_zip[[#This Row],[Datum]])=11,MONTH(jaar_zip[[#This Row],[Datum]])=12),1.1,IF(OR(MONTH(jaar_zip[[#This Row],[Datum]])=3,MONTH(jaar_zip[[#This Row],[Datum]])=10),1,0.8))*jaar_zip[[#This Row],[graaddagen]],"")</f>
        <v>0.15999999999999945</v>
      </c>
      <c r="O8140" s="101">
        <f>IF(ISNUMBER(jaar_zip[[#This Row],[etmaaltemperatuur]]),IF(jaar_zip[[#This Row],[etmaaltemperatuur]]&gt;stookgrens,jaar_zip[[#This Row],[etmaaltemperatuur]]-stookgrens,0),"")</f>
        <v>0</v>
      </c>
    </row>
    <row r="8141" spans="1:15" x14ac:dyDescent="0.25">
      <c r="A8141">
        <v>370</v>
      </c>
      <c r="B8141">
        <v>20240712</v>
      </c>
      <c r="C8141">
        <v>4</v>
      </c>
      <c r="D8141">
        <v>14.4</v>
      </c>
      <c r="E8141">
        <v>543</v>
      </c>
      <c r="F8141">
        <v>42.1</v>
      </c>
      <c r="G8141">
        <v>1012.6</v>
      </c>
      <c r="H8141">
        <v>92</v>
      </c>
      <c r="I8141" s="101" t="s">
        <v>41</v>
      </c>
      <c r="J8141" s="1">
        <f>DATEVALUE(RIGHT(jaar_zip[[#This Row],[YYYYMMDD]],2)&amp;"-"&amp;MID(jaar_zip[[#This Row],[YYYYMMDD]],5,2)&amp;"-"&amp;LEFT(jaar_zip[[#This Row],[YYYYMMDD]],4))</f>
        <v>45485</v>
      </c>
      <c r="K8141" s="101" t="str">
        <f>IF(AND(VALUE(MONTH(jaar_zip[[#This Row],[Datum]]))=1,VALUE(WEEKNUM(jaar_zip[[#This Row],[Datum]],21))&gt;51),RIGHT(YEAR(jaar_zip[[#This Row],[Datum]])-1,2),RIGHT(YEAR(jaar_zip[[#This Row],[Datum]]),2))&amp;"-"&amp; TEXT(WEEKNUM(jaar_zip[[#This Row],[Datum]],21),"00")</f>
        <v>24-28</v>
      </c>
      <c r="L8141" s="101">
        <f>MONTH(jaar_zip[[#This Row],[Datum]])</f>
        <v>7</v>
      </c>
      <c r="M8141" s="101">
        <f>IF(ISNUMBER(jaar_zip[[#This Row],[etmaaltemperatuur]]),IF(jaar_zip[[#This Row],[etmaaltemperatuur]]&lt;stookgrens,stookgrens-jaar_zip[[#This Row],[etmaaltemperatuur]],0),"")</f>
        <v>3.5999999999999996</v>
      </c>
      <c r="N8141" s="101">
        <f>IF(ISNUMBER(jaar_zip[[#This Row],[graaddagen]]),IF(OR(MONTH(jaar_zip[[#This Row],[Datum]])=1,MONTH(jaar_zip[[#This Row],[Datum]])=2,MONTH(jaar_zip[[#This Row],[Datum]])=11,MONTH(jaar_zip[[#This Row],[Datum]])=12),1.1,IF(OR(MONTH(jaar_zip[[#This Row],[Datum]])=3,MONTH(jaar_zip[[#This Row],[Datum]])=10),1,0.8))*jaar_zip[[#This Row],[graaddagen]],"")</f>
        <v>2.88</v>
      </c>
      <c r="O8141" s="101">
        <f>IF(ISNUMBER(jaar_zip[[#This Row],[etmaaltemperatuur]]),IF(jaar_zip[[#This Row],[etmaaltemperatuur]]&gt;stookgrens,jaar_zip[[#This Row],[etmaaltemperatuur]]-stookgrens,0),"")</f>
        <v>0</v>
      </c>
    </row>
    <row r="8142" spans="1:15" x14ac:dyDescent="0.25">
      <c r="A8142">
        <v>370</v>
      </c>
      <c r="B8142">
        <v>20240713</v>
      </c>
      <c r="C8142">
        <v>4.5</v>
      </c>
      <c r="D8142">
        <v>14.3</v>
      </c>
      <c r="E8142">
        <v>1413</v>
      </c>
      <c r="F8142">
        <v>1.1000000000000001</v>
      </c>
      <c r="G8142">
        <v>1012.7</v>
      </c>
      <c r="H8142">
        <v>84</v>
      </c>
      <c r="I8142" s="101" t="s">
        <v>41</v>
      </c>
      <c r="J8142" s="1">
        <f>DATEVALUE(RIGHT(jaar_zip[[#This Row],[YYYYMMDD]],2)&amp;"-"&amp;MID(jaar_zip[[#This Row],[YYYYMMDD]],5,2)&amp;"-"&amp;LEFT(jaar_zip[[#This Row],[YYYYMMDD]],4))</f>
        <v>45486</v>
      </c>
      <c r="K8142" s="101" t="str">
        <f>IF(AND(VALUE(MONTH(jaar_zip[[#This Row],[Datum]]))=1,VALUE(WEEKNUM(jaar_zip[[#This Row],[Datum]],21))&gt;51),RIGHT(YEAR(jaar_zip[[#This Row],[Datum]])-1,2),RIGHT(YEAR(jaar_zip[[#This Row],[Datum]]),2))&amp;"-"&amp; TEXT(WEEKNUM(jaar_zip[[#This Row],[Datum]],21),"00")</f>
        <v>24-28</v>
      </c>
      <c r="L8142" s="101">
        <f>MONTH(jaar_zip[[#This Row],[Datum]])</f>
        <v>7</v>
      </c>
      <c r="M8142" s="101">
        <f>IF(ISNUMBER(jaar_zip[[#This Row],[etmaaltemperatuur]]),IF(jaar_zip[[#This Row],[etmaaltemperatuur]]&lt;stookgrens,stookgrens-jaar_zip[[#This Row],[etmaaltemperatuur]],0),"")</f>
        <v>3.6999999999999993</v>
      </c>
      <c r="N8142" s="101">
        <f>IF(ISNUMBER(jaar_zip[[#This Row],[graaddagen]]),IF(OR(MONTH(jaar_zip[[#This Row],[Datum]])=1,MONTH(jaar_zip[[#This Row],[Datum]])=2,MONTH(jaar_zip[[#This Row],[Datum]])=11,MONTH(jaar_zip[[#This Row],[Datum]])=12),1.1,IF(OR(MONTH(jaar_zip[[#This Row],[Datum]])=3,MONTH(jaar_zip[[#This Row],[Datum]])=10),1,0.8))*jaar_zip[[#This Row],[graaddagen]],"")</f>
        <v>2.9599999999999995</v>
      </c>
      <c r="O8142" s="101">
        <f>IF(ISNUMBER(jaar_zip[[#This Row],[etmaaltemperatuur]]),IF(jaar_zip[[#This Row],[etmaaltemperatuur]]&gt;stookgrens,jaar_zip[[#This Row],[etmaaltemperatuur]]-stookgrens,0),"")</f>
        <v>0</v>
      </c>
    </row>
    <row r="8143" spans="1:15" x14ac:dyDescent="0.25">
      <c r="A8143">
        <v>370</v>
      </c>
      <c r="B8143">
        <v>20240714</v>
      </c>
      <c r="C8143">
        <v>3</v>
      </c>
      <c r="D8143">
        <v>16.600000000000001</v>
      </c>
      <c r="E8143">
        <v>2194</v>
      </c>
      <c r="F8143">
        <v>0</v>
      </c>
      <c r="G8143">
        <v>1012.9</v>
      </c>
      <c r="H8143">
        <v>73</v>
      </c>
      <c r="I8143" s="101" t="s">
        <v>41</v>
      </c>
      <c r="J8143" s="1">
        <f>DATEVALUE(RIGHT(jaar_zip[[#This Row],[YYYYMMDD]],2)&amp;"-"&amp;MID(jaar_zip[[#This Row],[YYYYMMDD]],5,2)&amp;"-"&amp;LEFT(jaar_zip[[#This Row],[YYYYMMDD]],4))</f>
        <v>45487</v>
      </c>
      <c r="K8143" s="101" t="str">
        <f>IF(AND(VALUE(MONTH(jaar_zip[[#This Row],[Datum]]))=1,VALUE(WEEKNUM(jaar_zip[[#This Row],[Datum]],21))&gt;51),RIGHT(YEAR(jaar_zip[[#This Row],[Datum]])-1,2),RIGHT(YEAR(jaar_zip[[#This Row],[Datum]]),2))&amp;"-"&amp; TEXT(WEEKNUM(jaar_zip[[#This Row],[Datum]],21),"00")</f>
        <v>24-28</v>
      </c>
      <c r="L8143" s="101">
        <f>MONTH(jaar_zip[[#This Row],[Datum]])</f>
        <v>7</v>
      </c>
      <c r="M8143" s="101">
        <f>IF(ISNUMBER(jaar_zip[[#This Row],[etmaaltemperatuur]]),IF(jaar_zip[[#This Row],[etmaaltemperatuur]]&lt;stookgrens,stookgrens-jaar_zip[[#This Row],[etmaaltemperatuur]],0),"")</f>
        <v>1.3999999999999986</v>
      </c>
      <c r="N8143" s="101">
        <f>IF(ISNUMBER(jaar_zip[[#This Row],[graaddagen]]),IF(OR(MONTH(jaar_zip[[#This Row],[Datum]])=1,MONTH(jaar_zip[[#This Row],[Datum]])=2,MONTH(jaar_zip[[#This Row],[Datum]])=11,MONTH(jaar_zip[[#This Row],[Datum]])=12),1.1,IF(OR(MONTH(jaar_zip[[#This Row],[Datum]])=3,MONTH(jaar_zip[[#This Row],[Datum]])=10),1,0.8))*jaar_zip[[#This Row],[graaddagen]],"")</f>
        <v>1.119999999999999</v>
      </c>
      <c r="O8143" s="101">
        <f>IF(ISNUMBER(jaar_zip[[#This Row],[etmaaltemperatuur]]),IF(jaar_zip[[#This Row],[etmaaltemperatuur]]&gt;stookgrens,jaar_zip[[#This Row],[etmaaltemperatuur]]-stookgrens,0),"")</f>
        <v>0</v>
      </c>
    </row>
    <row r="8144" spans="1:15" x14ac:dyDescent="0.25">
      <c r="A8144">
        <v>370</v>
      </c>
      <c r="B8144">
        <v>20240715</v>
      </c>
      <c r="C8144">
        <v>2</v>
      </c>
      <c r="D8144">
        <v>19.899999999999999</v>
      </c>
      <c r="E8144">
        <v>2191</v>
      </c>
      <c r="F8144">
        <v>0.6</v>
      </c>
      <c r="G8144">
        <v>1010.1</v>
      </c>
      <c r="H8144">
        <v>69</v>
      </c>
      <c r="I8144" s="101" t="s">
        <v>41</v>
      </c>
      <c r="J8144" s="1">
        <f>DATEVALUE(RIGHT(jaar_zip[[#This Row],[YYYYMMDD]],2)&amp;"-"&amp;MID(jaar_zip[[#This Row],[YYYYMMDD]],5,2)&amp;"-"&amp;LEFT(jaar_zip[[#This Row],[YYYYMMDD]],4))</f>
        <v>45488</v>
      </c>
      <c r="K8144" s="101" t="str">
        <f>IF(AND(VALUE(MONTH(jaar_zip[[#This Row],[Datum]]))=1,VALUE(WEEKNUM(jaar_zip[[#This Row],[Datum]],21))&gt;51),RIGHT(YEAR(jaar_zip[[#This Row],[Datum]])-1,2),RIGHT(YEAR(jaar_zip[[#This Row],[Datum]]),2))&amp;"-"&amp; TEXT(WEEKNUM(jaar_zip[[#This Row],[Datum]],21),"00")</f>
        <v>24-29</v>
      </c>
      <c r="L8144" s="101">
        <f>MONTH(jaar_zip[[#This Row],[Datum]])</f>
        <v>7</v>
      </c>
      <c r="M8144" s="101">
        <f>IF(ISNUMBER(jaar_zip[[#This Row],[etmaaltemperatuur]]),IF(jaar_zip[[#This Row],[etmaaltemperatuur]]&lt;stookgrens,stookgrens-jaar_zip[[#This Row],[etmaaltemperatuur]],0),"")</f>
        <v>0</v>
      </c>
      <c r="N8144" s="101">
        <f>IF(ISNUMBER(jaar_zip[[#This Row],[graaddagen]]),IF(OR(MONTH(jaar_zip[[#This Row],[Datum]])=1,MONTH(jaar_zip[[#This Row],[Datum]])=2,MONTH(jaar_zip[[#This Row],[Datum]])=11,MONTH(jaar_zip[[#This Row],[Datum]])=12),1.1,IF(OR(MONTH(jaar_zip[[#This Row],[Datum]])=3,MONTH(jaar_zip[[#This Row],[Datum]])=10),1,0.8))*jaar_zip[[#This Row],[graaddagen]],"")</f>
        <v>0</v>
      </c>
      <c r="O8144" s="101">
        <f>IF(ISNUMBER(jaar_zip[[#This Row],[etmaaltemperatuur]]),IF(jaar_zip[[#This Row],[etmaaltemperatuur]]&gt;stookgrens,jaar_zip[[#This Row],[etmaaltemperatuur]]-stookgrens,0),"")</f>
        <v>1.8999999999999986</v>
      </c>
    </row>
    <row r="8145" spans="1:15" x14ac:dyDescent="0.25">
      <c r="A8145">
        <v>370</v>
      </c>
      <c r="B8145">
        <v>20240716</v>
      </c>
      <c r="C8145">
        <v>5.9</v>
      </c>
      <c r="D8145">
        <v>18.399999999999999</v>
      </c>
      <c r="E8145">
        <v>1908</v>
      </c>
      <c r="F8145">
        <v>6.1</v>
      </c>
      <c r="G8145">
        <v>1011.3</v>
      </c>
      <c r="H8145">
        <v>77</v>
      </c>
      <c r="I8145" s="101" t="s">
        <v>41</v>
      </c>
      <c r="J8145" s="1">
        <f>DATEVALUE(RIGHT(jaar_zip[[#This Row],[YYYYMMDD]],2)&amp;"-"&amp;MID(jaar_zip[[#This Row],[YYYYMMDD]],5,2)&amp;"-"&amp;LEFT(jaar_zip[[#This Row],[YYYYMMDD]],4))</f>
        <v>45489</v>
      </c>
      <c r="K8145" s="101" t="str">
        <f>IF(AND(VALUE(MONTH(jaar_zip[[#This Row],[Datum]]))=1,VALUE(WEEKNUM(jaar_zip[[#This Row],[Datum]],21))&gt;51),RIGHT(YEAR(jaar_zip[[#This Row],[Datum]])-1,2),RIGHT(YEAR(jaar_zip[[#This Row],[Datum]]),2))&amp;"-"&amp; TEXT(WEEKNUM(jaar_zip[[#This Row],[Datum]],21),"00")</f>
        <v>24-29</v>
      </c>
      <c r="L8145" s="101">
        <f>MONTH(jaar_zip[[#This Row],[Datum]])</f>
        <v>7</v>
      </c>
      <c r="M8145" s="101">
        <f>IF(ISNUMBER(jaar_zip[[#This Row],[etmaaltemperatuur]]),IF(jaar_zip[[#This Row],[etmaaltemperatuur]]&lt;stookgrens,stookgrens-jaar_zip[[#This Row],[etmaaltemperatuur]],0),"")</f>
        <v>0</v>
      </c>
      <c r="N8145" s="101">
        <f>IF(ISNUMBER(jaar_zip[[#This Row],[graaddagen]]),IF(OR(MONTH(jaar_zip[[#This Row],[Datum]])=1,MONTH(jaar_zip[[#This Row],[Datum]])=2,MONTH(jaar_zip[[#This Row],[Datum]])=11,MONTH(jaar_zip[[#This Row],[Datum]])=12),1.1,IF(OR(MONTH(jaar_zip[[#This Row],[Datum]])=3,MONTH(jaar_zip[[#This Row],[Datum]])=10),1,0.8))*jaar_zip[[#This Row],[graaddagen]],"")</f>
        <v>0</v>
      </c>
      <c r="O8145" s="101">
        <f>IF(ISNUMBER(jaar_zip[[#This Row],[etmaaltemperatuur]]),IF(jaar_zip[[#This Row],[etmaaltemperatuur]]&gt;stookgrens,jaar_zip[[#This Row],[etmaaltemperatuur]]-stookgrens,0),"")</f>
        <v>0.39999999999999858</v>
      </c>
    </row>
    <row r="8146" spans="1:15" x14ac:dyDescent="0.25">
      <c r="A8146">
        <v>370</v>
      </c>
      <c r="B8146">
        <v>20240717</v>
      </c>
      <c r="C8146">
        <v>2.9</v>
      </c>
      <c r="D8146">
        <v>19</v>
      </c>
      <c r="E8146">
        <v>2024</v>
      </c>
      <c r="F8146">
        <v>0</v>
      </c>
      <c r="G8146">
        <v>1020.5</v>
      </c>
      <c r="H8146">
        <v>77</v>
      </c>
      <c r="I8146" s="101" t="s">
        <v>41</v>
      </c>
      <c r="J8146" s="1">
        <f>DATEVALUE(RIGHT(jaar_zip[[#This Row],[YYYYMMDD]],2)&amp;"-"&amp;MID(jaar_zip[[#This Row],[YYYYMMDD]],5,2)&amp;"-"&amp;LEFT(jaar_zip[[#This Row],[YYYYMMDD]],4))</f>
        <v>45490</v>
      </c>
      <c r="K8146" s="101" t="str">
        <f>IF(AND(VALUE(MONTH(jaar_zip[[#This Row],[Datum]]))=1,VALUE(WEEKNUM(jaar_zip[[#This Row],[Datum]],21))&gt;51),RIGHT(YEAR(jaar_zip[[#This Row],[Datum]])-1,2),RIGHT(YEAR(jaar_zip[[#This Row],[Datum]]),2))&amp;"-"&amp; TEXT(WEEKNUM(jaar_zip[[#This Row],[Datum]],21),"00")</f>
        <v>24-29</v>
      </c>
      <c r="L8146" s="101">
        <f>MONTH(jaar_zip[[#This Row],[Datum]])</f>
        <v>7</v>
      </c>
      <c r="M8146" s="101">
        <f>IF(ISNUMBER(jaar_zip[[#This Row],[etmaaltemperatuur]]),IF(jaar_zip[[#This Row],[etmaaltemperatuur]]&lt;stookgrens,stookgrens-jaar_zip[[#This Row],[etmaaltemperatuur]],0),"")</f>
        <v>0</v>
      </c>
      <c r="N8146" s="101">
        <f>IF(ISNUMBER(jaar_zip[[#This Row],[graaddagen]]),IF(OR(MONTH(jaar_zip[[#This Row],[Datum]])=1,MONTH(jaar_zip[[#This Row],[Datum]])=2,MONTH(jaar_zip[[#This Row],[Datum]])=11,MONTH(jaar_zip[[#This Row],[Datum]])=12),1.1,IF(OR(MONTH(jaar_zip[[#This Row],[Datum]])=3,MONTH(jaar_zip[[#This Row],[Datum]])=10),1,0.8))*jaar_zip[[#This Row],[graaddagen]],"")</f>
        <v>0</v>
      </c>
      <c r="O8146" s="101">
        <f>IF(ISNUMBER(jaar_zip[[#This Row],[etmaaltemperatuur]]),IF(jaar_zip[[#This Row],[etmaaltemperatuur]]&gt;stookgrens,jaar_zip[[#This Row],[etmaaltemperatuur]]-stookgrens,0),"")</f>
        <v>1</v>
      </c>
    </row>
    <row r="8147" spans="1:15" x14ac:dyDescent="0.25">
      <c r="A8147">
        <v>370</v>
      </c>
      <c r="B8147">
        <v>20240718</v>
      </c>
      <c r="C8147">
        <v>1.4</v>
      </c>
      <c r="D8147">
        <v>21.8</v>
      </c>
      <c r="E8147">
        <v>2556</v>
      </c>
      <c r="F8147">
        <v>0</v>
      </c>
      <c r="G8147">
        <v>1021.6</v>
      </c>
      <c r="H8147">
        <v>65</v>
      </c>
      <c r="I8147" s="101" t="s">
        <v>41</v>
      </c>
      <c r="J8147" s="1">
        <f>DATEVALUE(RIGHT(jaar_zip[[#This Row],[YYYYMMDD]],2)&amp;"-"&amp;MID(jaar_zip[[#This Row],[YYYYMMDD]],5,2)&amp;"-"&amp;LEFT(jaar_zip[[#This Row],[YYYYMMDD]],4))</f>
        <v>45491</v>
      </c>
      <c r="K8147" s="101" t="str">
        <f>IF(AND(VALUE(MONTH(jaar_zip[[#This Row],[Datum]]))=1,VALUE(WEEKNUM(jaar_zip[[#This Row],[Datum]],21))&gt;51),RIGHT(YEAR(jaar_zip[[#This Row],[Datum]])-1,2),RIGHT(YEAR(jaar_zip[[#This Row],[Datum]]),2))&amp;"-"&amp; TEXT(WEEKNUM(jaar_zip[[#This Row],[Datum]],21),"00")</f>
        <v>24-29</v>
      </c>
      <c r="L8147" s="101">
        <f>MONTH(jaar_zip[[#This Row],[Datum]])</f>
        <v>7</v>
      </c>
      <c r="M8147" s="101">
        <f>IF(ISNUMBER(jaar_zip[[#This Row],[etmaaltemperatuur]]),IF(jaar_zip[[#This Row],[etmaaltemperatuur]]&lt;stookgrens,stookgrens-jaar_zip[[#This Row],[etmaaltemperatuur]],0),"")</f>
        <v>0</v>
      </c>
      <c r="N8147" s="101">
        <f>IF(ISNUMBER(jaar_zip[[#This Row],[graaddagen]]),IF(OR(MONTH(jaar_zip[[#This Row],[Datum]])=1,MONTH(jaar_zip[[#This Row],[Datum]])=2,MONTH(jaar_zip[[#This Row],[Datum]])=11,MONTH(jaar_zip[[#This Row],[Datum]])=12),1.1,IF(OR(MONTH(jaar_zip[[#This Row],[Datum]])=3,MONTH(jaar_zip[[#This Row],[Datum]])=10),1,0.8))*jaar_zip[[#This Row],[graaddagen]],"")</f>
        <v>0</v>
      </c>
      <c r="O8147" s="101">
        <f>IF(ISNUMBER(jaar_zip[[#This Row],[etmaaltemperatuur]]),IF(jaar_zip[[#This Row],[etmaaltemperatuur]]&gt;stookgrens,jaar_zip[[#This Row],[etmaaltemperatuur]]-stookgrens,0),"")</f>
        <v>3.8000000000000007</v>
      </c>
    </row>
    <row r="8148" spans="1:15" x14ac:dyDescent="0.25">
      <c r="A8148">
        <v>370</v>
      </c>
      <c r="B8148">
        <v>20240719</v>
      </c>
      <c r="C8148">
        <v>2.1</v>
      </c>
      <c r="D8148">
        <v>24.4</v>
      </c>
      <c r="E8148">
        <v>2216</v>
      </c>
      <c r="F8148">
        <v>0</v>
      </c>
      <c r="G8148">
        <v>1017.6</v>
      </c>
      <c r="H8148">
        <v>57</v>
      </c>
      <c r="I8148" s="101" t="s">
        <v>41</v>
      </c>
      <c r="J8148" s="1">
        <f>DATEVALUE(RIGHT(jaar_zip[[#This Row],[YYYYMMDD]],2)&amp;"-"&amp;MID(jaar_zip[[#This Row],[YYYYMMDD]],5,2)&amp;"-"&amp;LEFT(jaar_zip[[#This Row],[YYYYMMDD]],4))</f>
        <v>45492</v>
      </c>
      <c r="K8148" s="101" t="str">
        <f>IF(AND(VALUE(MONTH(jaar_zip[[#This Row],[Datum]]))=1,VALUE(WEEKNUM(jaar_zip[[#This Row],[Datum]],21))&gt;51),RIGHT(YEAR(jaar_zip[[#This Row],[Datum]])-1,2),RIGHT(YEAR(jaar_zip[[#This Row],[Datum]]),2))&amp;"-"&amp; TEXT(WEEKNUM(jaar_zip[[#This Row],[Datum]],21),"00")</f>
        <v>24-29</v>
      </c>
      <c r="L8148" s="101">
        <f>MONTH(jaar_zip[[#This Row],[Datum]])</f>
        <v>7</v>
      </c>
      <c r="M8148" s="101">
        <f>IF(ISNUMBER(jaar_zip[[#This Row],[etmaaltemperatuur]]),IF(jaar_zip[[#This Row],[etmaaltemperatuur]]&lt;stookgrens,stookgrens-jaar_zip[[#This Row],[etmaaltemperatuur]],0),"")</f>
        <v>0</v>
      </c>
      <c r="N8148" s="101">
        <f>IF(ISNUMBER(jaar_zip[[#This Row],[graaddagen]]),IF(OR(MONTH(jaar_zip[[#This Row],[Datum]])=1,MONTH(jaar_zip[[#This Row],[Datum]])=2,MONTH(jaar_zip[[#This Row],[Datum]])=11,MONTH(jaar_zip[[#This Row],[Datum]])=12),1.1,IF(OR(MONTH(jaar_zip[[#This Row],[Datum]])=3,MONTH(jaar_zip[[#This Row],[Datum]])=10),1,0.8))*jaar_zip[[#This Row],[graaddagen]],"")</f>
        <v>0</v>
      </c>
      <c r="O8148" s="101">
        <f>IF(ISNUMBER(jaar_zip[[#This Row],[etmaaltemperatuur]]),IF(jaar_zip[[#This Row],[etmaaltemperatuur]]&gt;stookgrens,jaar_zip[[#This Row],[etmaaltemperatuur]]-stookgrens,0),"")</f>
        <v>6.3999999999999986</v>
      </c>
    </row>
    <row r="8149" spans="1:15" x14ac:dyDescent="0.25">
      <c r="A8149">
        <v>370</v>
      </c>
      <c r="B8149">
        <v>20240720</v>
      </c>
      <c r="C8149">
        <v>1.8</v>
      </c>
      <c r="D8149">
        <v>23.5</v>
      </c>
      <c r="E8149">
        <v>2276</v>
      </c>
      <c r="F8149">
        <v>7.1</v>
      </c>
      <c r="G8149">
        <v>1008.8</v>
      </c>
      <c r="H8149">
        <v>71</v>
      </c>
      <c r="I8149" s="101" t="s">
        <v>41</v>
      </c>
      <c r="J8149" s="1">
        <f>DATEVALUE(RIGHT(jaar_zip[[#This Row],[YYYYMMDD]],2)&amp;"-"&amp;MID(jaar_zip[[#This Row],[YYYYMMDD]],5,2)&amp;"-"&amp;LEFT(jaar_zip[[#This Row],[YYYYMMDD]],4))</f>
        <v>45493</v>
      </c>
      <c r="K8149" s="101" t="str">
        <f>IF(AND(VALUE(MONTH(jaar_zip[[#This Row],[Datum]]))=1,VALUE(WEEKNUM(jaar_zip[[#This Row],[Datum]],21))&gt;51),RIGHT(YEAR(jaar_zip[[#This Row],[Datum]])-1,2),RIGHT(YEAR(jaar_zip[[#This Row],[Datum]]),2))&amp;"-"&amp; TEXT(WEEKNUM(jaar_zip[[#This Row],[Datum]],21),"00")</f>
        <v>24-29</v>
      </c>
      <c r="L8149" s="101">
        <f>MONTH(jaar_zip[[#This Row],[Datum]])</f>
        <v>7</v>
      </c>
      <c r="M8149" s="101">
        <f>IF(ISNUMBER(jaar_zip[[#This Row],[etmaaltemperatuur]]),IF(jaar_zip[[#This Row],[etmaaltemperatuur]]&lt;stookgrens,stookgrens-jaar_zip[[#This Row],[etmaaltemperatuur]],0),"")</f>
        <v>0</v>
      </c>
      <c r="N8149" s="101">
        <f>IF(ISNUMBER(jaar_zip[[#This Row],[graaddagen]]),IF(OR(MONTH(jaar_zip[[#This Row],[Datum]])=1,MONTH(jaar_zip[[#This Row],[Datum]])=2,MONTH(jaar_zip[[#This Row],[Datum]])=11,MONTH(jaar_zip[[#This Row],[Datum]])=12),1.1,IF(OR(MONTH(jaar_zip[[#This Row],[Datum]])=3,MONTH(jaar_zip[[#This Row],[Datum]])=10),1,0.8))*jaar_zip[[#This Row],[graaddagen]],"")</f>
        <v>0</v>
      </c>
      <c r="O8149" s="101">
        <f>IF(ISNUMBER(jaar_zip[[#This Row],[etmaaltemperatuur]]),IF(jaar_zip[[#This Row],[etmaaltemperatuur]]&gt;stookgrens,jaar_zip[[#This Row],[etmaaltemperatuur]]-stookgrens,0),"")</f>
        <v>5.5</v>
      </c>
    </row>
    <row r="8150" spans="1:15" x14ac:dyDescent="0.25">
      <c r="A8150">
        <v>370</v>
      </c>
      <c r="B8150">
        <v>20240721</v>
      </c>
      <c r="C8150">
        <v>2.9</v>
      </c>
      <c r="D8150">
        <v>20.399999999999999</v>
      </c>
      <c r="E8150">
        <v>912</v>
      </c>
      <c r="F8150">
        <v>24.5</v>
      </c>
      <c r="G8150">
        <v>1009.3</v>
      </c>
      <c r="H8150">
        <v>87</v>
      </c>
      <c r="I8150" s="101" t="s">
        <v>41</v>
      </c>
      <c r="J8150" s="1">
        <f>DATEVALUE(RIGHT(jaar_zip[[#This Row],[YYYYMMDD]],2)&amp;"-"&amp;MID(jaar_zip[[#This Row],[YYYYMMDD]],5,2)&amp;"-"&amp;LEFT(jaar_zip[[#This Row],[YYYYMMDD]],4))</f>
        <v>45494</v>
      </c>
      <c r="K8150" s="101" t="str">
        <f>IF(AND(VALUE(MONTH(jaar_zip[[#This Row],[Datum]]))=1,VALUE(WEEKNUM(jaar_zip[[#This Row],[Datum]],21))&gt;51),RIGHT(YEAR(jaar_zip[[#This Row],[Datum]])-1,2),RIGHT(YEAR(jaar_zip[[#This Row],[Datum]]),2))&amp;"-"&amp; TEXT(WEEKNUM(jaar_zip[[#This Row],[Datum]],21),"00")</f>
        <v>24-29</v>
      </c>
      <c r="L8150" s="101">
        <f>MONTH(jaar_zip[[#This Row],[Datum]])</f>
        <v>7</v>
      </c>
      <c r="M8150" s="101">
        <f>IF(ISNUMBER(jaar_zip[[#This Row],[etmaaltemperatuur]]),IF(jaar_zip[[#This Row],[etmaaltemperatuur]]&lt;stookgrens,stookgrens-jaar_zip[[#This Row],[etmaaltemperatuur]],0),"")</f>
        <v>0</v>
      </c>
      <c r="N8150" s="101">
        <f>IF(ISNUMBER(jaar_zip[[#This Row],[graaddagen]]),IF(OR(MONTH(jaar_zip[[#This Row],[Datum]])=1,MONTH(jaar_zip[[#This Row],[Datum]])=2,MONTH(jaar_zip[[#This Row],[Datum]])=11,MONTH(jaar_zip[[#This Row],[Datum]])=12),1.1,IF(OR(MONTH(jaar_zip[[#This Row],[Datum]])=3,MONTH(jaar_zip[[#This Row],[Datum]])=10),1,0.8))*jaar_zip[[#This Row],[graaddagen]],"")</f>
        <v>0</v>
      </c>
      <c r="O8150" s="101">
        <f>IF(ISNUMBER(jaar_zip[[#This Row],[etmaaltemperatuur]]),IF(jaar_zip[[#This Row],[etmaaltemperatuur]]&gt;stookgrens,jaar_zip[[#This Row],[etmaaltemperatuur]]-stookgrens,0),"")</f>
        <v>2.3999999999999986</v>
      </c>
    </row>
    <row r="8151" spans="1:15" x14ac:dyDescent="0.25">
      <c r="A8151">
        <v>370</v>
      </c>
      <c r="B8151">
        <v>20240722</v>
      </c>
      <c r="C8151">
        <v>3.3</v>
      </c>
      <c r="D8151">
        <v>20.100000000000001</v>
      </c>
      <c r="E8151">
        <v>2032</v>
      </c>
      <c r="F8151">
        <v>0.1</v>
      </c>
      <c r="G8151">
        <v>1016.8</v>
      </c>
      <c r="H8151">
        <v>73</v>
      </c>
      <c r="I8151" s="101" t="s">
        <v>41</v>
      </c>
      <c r="J8151" s="1">
        <f>DATEVALUE(RIGHT(jaar_zip[[#This Row],[YYYYMMDD]],2)&amp;"-"&amp;MID(jaar_zip[[#This Row],[YYYYMMDD]],5,2)&amp;"-"&amp;LEFT(jaar_zip[[#This Row],[YYYYMMDD]],4))</f>
        <v>45495</v>
      </c>
      <c r="K8151" s="101" t="str">
        <f>IF(AND(VALUE(MONTH(jaar_zip[[#This Row],[Datum]]))=1,VALUE(WEEKNUM(jaar_zip[[#This Row],[Datum]],21))&gt;51),RIGHT(YEAR(jaar_zip[[#This Row],[Datum]])-1,2),RIGHT(YEAR(jaar_zip[[#This Row],[Datum]]),2))&amp;"-"&amp; TEXT(WEEKNUM(jaar_zip[[#This Row],[Datum]],21),"00")</f>
        <v>24-30</v>
      </c>
      <c r="L8151" s="101">
        <f>MONTH(jaar_zip[[#This Row],[Datum]])</f>
        <v>7</v>
      </c>
      <c r="M8151" s="101">
        <f>IF(ISNUMBER(jaar_zip[[#This Row],[etmaaltemperatuur]]),IF(jaar_zip[[#This Row],[etmaaltemperatuur]]&lt;stookgrens,stookgrens-jaar_zip[[#This Row],[etmaaltemperatuur]],0),"")</f>
        <v>0</v>
      </c>
      <c r="N8151" s="101">
        <f>IF(ISNUMBER(jaar_zip[[#This Row],[graaddagen]]),IF(OR(MONTH(jaar_zip[[#This Row],[Datum]])=1,MONTH(jaar_zip[[#This Row],[Datum]])=2,MONTH(jaar_zip[[#This Row],[Datum]])=11,MONTH(jaar_zip[[#This Row],[Datum]])=12),1.1,IF(OR(MONTH(jaar_zip[[#This Row],[Datum]])=3,MONTH(jaar_zip[[#This Row],[Datum]])=10),1,0.8))*jaar_zip[[#This Row],[graaddagen]],"")</f>
        <v>0</v>
      </c>
      <c r="O8151" s="101">
        <f>IF(ISNUMBER(jaar_zip[[#This Row],[etmaaltemperatuur]]),IF(jaar_zip[[#This Row],[etmaaltemperatuur]]&gt;stookgrens,jaar_zip[[#This Row],[etmaaltemperatuur]]-stookgrens,0),"")</f>
        <v>2.1000000000000014</v>
      </c>
    </row>
    <row r="8152" spans="1:15" x14ac:dyDescent="0.25">
      <c r="A8152">
        <v>370</v>
      </c>
      <c r="B8152">
        <v>20240723</v>
      </c>
      <c r="C8152">
        <v>4</v>
      </c>
      <c r="D8152">
        <v>19.2</v>
      </c>
      <c r="E8152">
        <v>1714</v>
      </c>
      <c r="F8152">
        <v>9.6999999999999993</v>
      </c>
      <c r="G8152">
        <v>1017.2</v>
      </c>
      <c r="H8152">
        <v>83</v>
      </c>
      <c r="I8152" s="101" t="s">
        <v>41</v>
      </c>
      <c r="J8152" s="1">
        <f>DATEVALUE(RIGHT(jaar_zip[[#This Row],[YYYYMMDD]],2)&amp;"-"&amp;MID(jaar_zip[[#This Row],[YYYYMMDD]],5,2)&amp;"-"&amp;LEFT(jaar_zip[[#This Row],[YYYYMMDD]],4))</f>
        <v>45496</v>
      </c>
      <c r="K8152" s="101" t="str">
        <f>IF(AND(VALUE(MONTH(jaar_zip[[#This Row],[Datum]]))=1,VALUE(WEEKNUM(jaar_zip[[#This Row],[Datum]],21))&gt;51),RIGHT(YEAR(jaar_zip[[#This Row],[Datum]])-1,2),RIGHT(YEAR(jaar_zip[[#This Row],[Datum]]),2))&amp;"-"&amp; TEXT(WEEKNUM(jaar_zip[[#This Row],[Datum]],21),"00")</f>
        <v>24-30</v>
      </c>
      <c r="L8152" s="101">
        <f>MONTH(jaar_zip[[#This Row],[Datum]])</f>
        <v>7</v>
      </c>
      <c r="M8152" s="101">
        <f>IF(ISNUMBER(jaar_zip[[#This Row],[etmaaltemperatuur]]),IF(jaar_zip[[#This Row],[etmaaltemperatuur]]&lt;stookgrens,stookgrens-jaar_zip[[#This Row],[etmaaltemperatuur]],0),"")</f>
        <v>0</v>
      </c>
      <c r="N8152" s="101">
        <f>IF(ISNUMBER(jaar_zip[[#This Row],[graaddagen]]),IF(OR(MONTH(jaar_zip[[#This Row],[Datum]])=1,MONTH(jaar_zip[[#This Row],[Datum]])=2,MONTH(jaar_zip[[#This Row],[Datum]])=11,MONTH(jaar_zip[[#This Row],[Datum]])=12),1.1,IF(OR(MONTH(jaar_zip[[#This Row],[Datum]])=3,MONTH(jaar_zip[[#This Row],[Datum]])=10),1,0.8))*jaar_zip[[#This Row],[graaddagen]],"")</f>
        <v>0</v>
      </c>
      <c r="O8152" s="101">
        <f>IF(ISNUMBER(jaar_zip[[#This Row],[etmaaltemperatuur]]),IF(jaar_zip[[#This Row],[etmaaltemperatuur]]&gt;stookgrens,jaar_zip[[#This Row],[etmaaltemperatuur]]-stookgrens,0),"")</f>
        <v>1.1999999999999993</v>
      </c>
    </row>
    <row r="8153" spans="1:15" x14ac:dyDescent="0.25">
      <c r="A8153">
        <v>370</v>
      </c>
      <c r="B8153">
        <v>20240724</v>
      </c>
      <c r="C8153">
        <v>2.1</v>
      </c>
      <c r="D8153">
        <v>17.8</v>
      </c>
      <c r="E8153">
        <v>2125</v>
      </c>
      <c r="F8153">
        <v>0</v>
      </c>
      <c r="G8153">
        <v>1020.5</v>
      </c>
      <c r="H8153">
        <v>75</v>
      </c>
      <c r="I8153" s="101" t="s">
        <v>41</v>
      </c>
      <c r="J8153" s="1">
        <f>DATEVALUE(RIGHT(jaar_zip[[#This Row],[YYYYMMDD]],2)&amp;"-"&amp;MID(jaar_zip[[#This Row],[YYYYMMDD]],5,2)&amp;"-"&amp;LEFT(jaar_zip[[#This Row],[YYYYMMDD]],4))</f>
        <v>45497</v>
      </c>
      <c r="K8153" s="101" t="str">
        <f>IF(AND(VALUE(MONTH(jaar_zip[[#This Row],[Datum]]))=1,VALUE(WEEKNUM(jaar_zip[[#This Row],[Datum]],21))&gt;51),RIGHT(YEAR(jaar_zip[[#This Row],[Datum]])-1,2),RIGHT(YEAR(jaar_zip[[#This Row],[Datum]]),2))&amp;"-"&amp; TEXT(WEEKNUM(jaar_zip[[#This Row],[Datum]],21),"00")</f>
        <v>24-30</v>
      </c>
      <c r="L8153" s="101">
        <f>MONTH(jaar_zip[[#This Row],[Datum]])</f>
        <v>7</v>
      </c>
      <c r="M8153" s="101">
        <f>IF(ISNUMBER(jaar_zip[[#This Row],[etmaaltemperatuur]]),IF(jaar_zip[[#This Row],[etmaaltemperatuur]]&lt;stookgrens,stookgrens-jaar_zip[[#This Row],[etmaaltemperatuur]],0),"")</f>
        <v>0.19999999999999929</v>
      </c>
      <c r="N8153" s="101">
        <f>IF(ISNUMBER(jaar_zip[[#This Row],[graaddagen]]),IF(OR(MONTH(jaar_zip[[#This Row],[Datum]])=1,MONTH(jaar_zip[[#This Row],[Datum]])=2,MONTH(jaar_zip[[#This Row],[Datum]])=11,MONTH(jaar_zip[[#This Row],[Datum]])=12),1.1,IF(OR(MONTH(jaar_zip[[#This Row],[Datum]])=3,MONTH(jaar_zip[[#This Row],[Datum]])=10),1,0.8))*jaar_zip[[#This Row],[graaddagen]],"")</f>
        <v>0.15999999999999945</v>
      </c>
      <c r="O8153" s="101">
        <f>IF(ISNUMBER(jaar_zip[[#This Row],[etmaaltemperatuur]]),IF(jaar_zip[[#This Row],[etmaaltemperatuur]]&gt;stookgrens,jaar_zip[[#This Row],[etmaaltemperatuur]]-stookgrens,0),"")</f>
        <v>0</v>
      </c>
    </row>
    <row r="8154" spans="1:15" x14ac:dyDescent="0.25">
      <c r="A8154">
        <v>370</v>
      </c>
      <c r="B8154">
        <v>20240725</v>
      </c>
      <c r="C8154">
        <v>2.4</v>
      </c>
      <c r="D8154">
        <v>19.899999999999999</v>
      </c>
      <c r="E8154">
        <v>1446</v>
      </c>
      <c r="F8154">
        <v>0.2</v>
      </c>
      <c r="G8154">
        <v>1013.4</v>
      </c>
      <c r="H8154">
        <v>73</v>
      </c>
      <c r="I8154" s="101" t="s">
        <v>41</v>
      </c>
      <c r="J8154" s="1">
        <f>DATEVALUE(RIGHT(jaar_zip[[#This Row],[YYYYMMDD]],2)&amp;"-"&amp;MID(jaar_zip[[#This Row],[YYYYMMDD]],5,2)&amp;"-"&amp;LEFT(jaar_zip[[#This Row],[YYYYMMDD]],4))</f>
        <v>45498</v>
      </c>
      <c r="K8154" s="101" t="str">
        <f>IF(AND(VALUE(MONTH(jaar_zip[[#This Row],[Datum]]))=1,VALUE(WEEKNUM(jaar_zip[[#This Row],[Datum]],21))&gt;51),RIGHT(YEAR(jaar_zip[[#This Row],[Datum]])-1,2),RIGHT(YEAR(jaar_zip[[#This Row],[Datum]]),2))&amp;"-"&amp; TEXT(WEEKNUM(jaar_zip[[#This Row],[Datum]],21),"00")</f>
        <v>24-30</v>
      </c>
      <c r="L8154" s="101">
        <f>MONTH(jaar_zip[[#This Row],[Datum]])</f>
        <v>7</v>
      </c>
      <c r="M8154" s="101">
        <f>IF(ISNUMBER(jaar_zip[[#This Row],[etmaaltemperatuur]]),IF(jaar_zip[[#This Row],[etmaaltemperatuur]]&lt;stookgrens,stookgrens-jaar_zip[[#This Row],[etmaaltemperatuur]],0),"")</f>
        <v>0</v>
      </c>
      <c r="N8154" s="101">
        <f>IF(ISNUMBER(jaar_zip[[#This Row],[graaddagen]]),IF(OR(MONTH(jaar_zip[[#This Row],[Datum]])=1,MONTH(jaar_zip[[#This Row],[Datum]])=2,MONTH(jaar_zip[[#This Row],[Datum]])=11,MONTH(jaar_zip[[#This Row],[Datum]])=12),1.1,IF(OR(MONTH(jaar_zip[[#This Row],[Datum]])=3,MONTH(jaar_zip[[#This Row],[Datum]])=10),1,0.8))*jaar_zip[[#This Row],[graaddagen]],"")</f>
        <v>0</v>
      </c>
      <c r="O8154" s="101">
        <f>IF(ISNUMBER(jaar_zip[[#This Row],[etmaaltemperatuur]]),IF(jaar_zip[[#This Row],[etmaaltemperatuur]]&gt;stookgrens,jaar_zip[[#This Row],[etmaaltemperatuur]]-stookgrens,0),"")</f>
        <v>1.8999999999999986</v>
      </c>
    </row>
    <row r="8155" spans="1:15" x14ac:dyDescent="0.25">
      <c r="A8155">
        <v>370</v>
      </c>
      <c r="B8155">
        <v>20240726</v>
      </c>
      <c r="C8155">
        <v>3</v>
      </c>
      <c r="D8155">
        <v>19.8</v>
      </c>
      <c r="E8155">
        <v>1425</v>
      </c>
      <c r="F8155">
        <v>0.7</v>
      </c>
      <c r="G8155">
        <v>1011.2</v>
      </c>
      <c r="H8155">
        <v>79</v>
      </c>
      <c r="I8155" s="101" t="s">
        <v>41</v>
      </c>
      <c r="J8155" s="1">
        <f>DATEVALUE(RIGHT(jaar_zip[[#This Row],[YYYYMMDD]],2)&amp;"-"&amp;MID(jaar_zip[[#This Row],[YYYYMMDD]],5,2)&amp;"-"&amp;LEFT(jaar_zip[[#This Row],[YYYYMMDD]],4))</f>
        <v>45499</v>
      </c>
      <c r="K8155" s="101" t="str">
        <f>IF(AND(VALUE(MONTH(jaar_zip[[#This Row],[Datum]]))=1,VALUE(WEEKNUM(jaar_zip[[#This Row],[Datum]],21))&gt;51),RIGHT(YEAR(jaar_zip[[#This Row],[Datum]])-1,2),RIGHT(YEAR(jaar_zip[[#This Row],[Datum]]),2))&amp;"-"&amp; TEXT(WEEKNUM(jaar_zip[[#This Row],[Datum]],21),"00")</f>
        <v>24-30</v>
      </c>
      <c r="L8155" s="101">
        <f>MONTH(jaar_zip[[#This Row],[Datum]])</f>
        <v>7</v>
      </c>
      <c r="M8155" s="101">
        <f>IF(ISNUMBER(jaar_zip[[#This Row],[etmaaltemperatuur]]),IF(jaar_zip[[#This Row],[etmaaltemperatuur]]&lt;stookgrens,stookgrens-jaar_zip[[#This Row],[etmaaltemperatuur]],0),"")</f>
        <v>0</v>
      </c>
      <c r="N8155" s="101">
        <f>IF(ISNUMBER(jaar_zip[[#This Row],[graaddagen]]),IF(OR(MONTH(jaar_zip[[#This Row],[Datum]])=1,MONTH(jaar_zip[[#This Row],[Datum]])=2,MONTH(jaar_zip[[#This Row],[Datum]])=11,MONTH(jaar_zip[[#This Row],[Datum]])=12),1.1,IF(OR(MONTH(jaar_zip[[#This Row],[Datum]])=3,MONTH(jaar_zip[[#This Row],[Datum]])=10),1,0.8))*jaar_zip[[#This Row],[graaddagen]],"")</f>
        <v>0</v>
      </c>
      <c r="O8155" s="101">
        <f>IF(ISNUMBER(jaar_zip[[#This Row],[etmaaltemperatuur]]),IF(jaar_zip[[#This Row],[etmaaltemperatuur]]&gt;stookgrens,jaar_zip[[#This Row],[etmaaltemperatuur]]-stookgrens,0),"")</f>
        <v>1.8000000000000007</v>
      </c>
    </row>
    <row r="8156" spans="1:15" x14ac:dyDescent="0.25">
      <c r="A8156">
        <v>370</v>
      </c>
      <c r="B8156">
        <v>20240727</v>
      </c>
      <c r="C8156">
        <v>1.8</v>
      </c>
      <c r="D8156">
        <v>18.8</v>
      </c>
      <c r="E8156">
        <v>1268</v>
      </c>
      <c r="F8156">
        <v>0</v>
      </c>
      <c r="G8156">
        <v>1014.7</v>
      </c>
      <c r="H8156">
        <v>76</v>
      </c>
      <c r="I8156" s="101" t="s">
        <v>41</v>
      </c>
      <c r="J8156" s="1">
        <f>DATEVALUE(RIGHT(jaar_zip[[#This Row],[YYYYMMDD]],2)&amp;"-"&amp;MID(jaar_zip[[#This Row],[YYYYMMDD]],5,2)&amp;"-"&amp;LEFT(jaar_zip[[#This Row],[YYYYMMDD]],4))</f>
        <v>45500</v>
      </c>
      <c r="K8156" s="101" t="str">
        <f>IF(AND(VALUE(MONTH(jaar_zip[[#This Row],[Datum]]))=1,VALUE(WEEKNUM(jaar_zip[[#This Row],[Datum]],21))&gt;51),RIGHT(YEAR(jaar_zip[[#This Row],[Datum]])-1,2),RIGHT(YEAR(jaar_zip[[#This Row],[Datum]]),2))&amp;"-"&amp; TEXT(WEEKNUM(jaar_zip[[#This Row],[Datum]],21),"00")</f>
        <v>24-30</v>
      </c>
      <c r="L8156" s="101">
        <f>MONTH(jaar_zip[[#This Row],[Datum]])</f>
        <v>7</v>
      </c>
      <c r="M8156" s="101">
        <f>IF(ISNUMBER(jaar_zip[[#This Row],[etmaaltemperatuur]]),IF(jaar_zip[[#This Row],[etmaaltemperatuur]]&lt;stookgrens,stookgrens-jaar_zip[[#This Row],[etmaaltemperatuur]],0),"")</f>
        <v>0</v>
      </c>
      <c r="N8156" s="101">
        <f>IF(ISNUMBER(jaar_zip[[#This Row],[graaddagen]]),IF(OR(MONTH(jaar_zip[[#This Row],[Datum]])=1,MONTH(jaar_zip[[#This Row],[Datum]])=2,MONTH(jaar_zip[[#This Row],[Datum]])=11,MONTH(jaar_zip[[#This Row],[Datum]])=12),1.1,IF(OR(MONTH(jaar_zip[[#This Row],[Datum]])=3,MONTH(jaar_zip[[#This Row],[Datum]])=10),1,0.8))*jaar_zip[[#This Row],[graaddagen]],"")</f>
        <v>0</v>
      </c>
      <c r="O8156" s="101">
        <f>IF(ISNUMBER(jaar_zip[[#This Row],[etmaaltemperatuur]]),IF(jaar_zip[[#This Row],[etmaaltemperatuur]]&gt;stookgrens,jaar_zip[[#This Row],[etmaaltemperatuur]]-stookgrens,0),"")</f>
        <v>0.80000000000000071</v>
      </c>
    </row>
    <row r="8157" spans="1:15" x14ac:dyDescent="0.25">
      <c r="A8157">
        <v>370</v>
      </c>
      <c r="B8157">
        <v>20240728</v>
      </c>
      <c r="C8157">
        <v>2.2999999999999998</v>
      </c>
      <c r="D8157">
        <v>19</v>
      </c>
      <c r="E8157">
        <v>2526</v>
      </c>
      <c r="F8157">
        <v>0</v>
      </c>
      <c r="G8157">
        <v>1024.8</v>
      </c>
      <c r="H8157">
        <v>69</v>
      </c>
      <c r="I8157" s="101" t="s">
        <v>41</v>
      </c>
      <c r="J8157" s="1">
        <f>DATEVALUE(RIGHT(jaar_zip[[#This Row],[YYYYMMDD]],2)&amp;"-"&amp;MID(jaar_zip[[#This Row],[YYYYMMDD]],5,2)&amp;"-"&amp;LEFT(jaar_zip[[#This Row],[YYYYMMDD]],4))</f>
        <v>45501</v>
      </c>
      <c r="K8157" s="101" t="str">
        <f>IF(AND(VALUE(MONTH(jaar_zip[[#This Row],[Datum]]))=1,VALUE(WEEKNUM(jaar_zip[[#This Row],[Datum]],21))&gt;51),RIGHT(YEAR(jaar_zip[[#This Row],[Datum]])-1,2),RIGHT(YEAR(jaar_zip[[#This Row],[Datum]]),2))&amp;"-"&amp; TEXT(WEEKNUM(jaar_zip[[#This Row],[Datum]],21),"00")</f>
        <v>24-30</v>
      </c>
      <c r="L8157" s="101">
        <f>MONTH(jaar_zip[[#This Row],[Datum]])</f>
        <v>7</v>
      </c>
      <c r="M8157" s="101">
        <f>IF(ISNUMBER(jaar_zip[[#This Row],[etmaaltemperatuur]]),IF(jaar_zip[[#This Row],[etmaaltemperatuur]]&lt;stookgrens,stookgrens-jaar_zip[[#This Row],[etmaaltemperatuur]],0),"")</f>
        <v>0</v>
      </c>
      <c r="N8157" s="101">
        <f>IF(ISNUMBER(jaar_zip[[#This Row],[graaddagen]]),IF(OR(MONTH(jaar_zip[[#This Row],[Datum]])=1,MONTH(jaar_zip[[#This Row],[Datum]])=2,MONTH(jaar_zip[[#This Row],[Datum]])=11,MONTH(jaar_zip[[#This Row],[Datum]])=12),1.1,IF(OR(MONTH(jaar_zip[[#This Row],[Datum]])=3,MONTH(jaar_zip[[#This Row],[Datum]])=10),1,0.8))*jaar_zip[[#This Row],[graaddagen]],"")</f>
        <v>0</v>
      </c>
      <c r="O8157" s="101">
        <f>IF(ISNUMBER(jaar_zip[[#This Row],[etmaaltemperatuur]]),IF(jaar_zip[[#This Row],[etmaaltemperatuur]]&gt;stookgrens,jaar_zip[[#This Row],[etmaaltemperatuur]]-stookgrens,0),"")</f>
        <v>1</v>
      </c>
    </row>
    <row r="8158" spans="1:15" x14ac:dyDescent="0.25">
      <c r="A8158">
        <v>370</v>
      </c>
      <c r="B8158">
        <v>20240729</v>
      </c>
      <c r="C8158">
        <v>2.5</v>
      </c>
      <c r="D8158">
        <v>21.6</v>
      </c>
      <c r="E8158">
        <v>2703</v>
      </c>
      <c r="F8158">
        <v>0</v>
      </c>
      <c r="G8158">
        <v>1022.2</v>
      </c>
      <c r="H8158">
        <v>60</v>
      </c>
      <c r="I8158" s="101" t="s">
        <v>41</v>
      </c>
      <c r="J8158" s="1">
        <f>DATEVALUE(RIGHT(jaar_zip[[#This Row],[YYYYMMDD]],2)&amp;"-"&amp;MID(jaar_zip[[#This Row],[YYYYMMDD]],5,2)&amp;"-"&amp;LEFT(jaar_zip[[#This Row],[YYYYMMDD]],4))</f>
        <v>45502</v>
      </c>
      <c r="K8158" s="101" t="str">
        <f>IF(AND(VALUE(MONTH(jaar_zip[[#This Row],[Datum]]))=1,VALUE(WEEKNUM(jaar_zip[[#This Row],[Datum]],21))&gt;51),RIGHT(YEAR(jaar_zip[[#This Row],[Datum]])-1,2),RIGHT(YEAR(jaar_zip[[#This Row],[Datum]]),2))&amp;"-"&amp; TEXT(WEEKNUM(jaar_zip[[#This Row],[Datum]],21),"00")</f>
        <v>24-31</v>
      </c>
      <c r="L8158" s="101">
        <f>MONTH(jaar_zip[[#This Row],[Datum]])</f>
        <v>7</v>
      </c>
      <c r="M8158" s="101">
        <f>IF(ISNUMBER(jaar_zip[[#This Row],[etmaaltemperatuur]]),IF(jaar_zip[[#This Row],[etmaaltemperatuur]]&lt;stookgrens,stookgrens-jaar_zip[[#This Row],[etmaaltemperatuur]],0),"")</f>
        <v>0</v>
      </c>
      <c r="N8158" s="101">
        <f>IF(ISNUMBER(jaar_zip[[#This Row],[graaddagen]]),IF(OR(MONTH(jaar_zip[[#This Row],[Datum]])=1,MONTH(jaar_zip[[#This Row],[Datum]])=2,MONTH(jaar_zip[[#This Row],[Datum]])=11,MONTH(jaar_zip[[#This Row],[Datum]])=12),1.1,IF(OR(MONTH(jaar_zip[[#This Row],[Datum]])=3,MONTH(jaar_zip[[#This Row],[Datum]])=10),1,0.8))*jaar_zip[[#This Row],[graaddagen]],"")</f>
        <v>0</v>
      </c>
      <c r="O8158" s="101">
        <f>IF(ISNUMBER(jaar_zip[[#This Row],[etmaaltemperatuur]]),IF(jaar_zip[[#This Row],[etmaaltemperatuur]]&gt;stookgrens,jaar_zip[[#This Row],[etmaaltemperatuur]]-stookgrens,0),"")</f>
        <v>3.6000000000000014</v>
      </c>
    </row>
    <row r="8159" spans="1:15" x14ac:dyDescent="0.25">
      <c r="A8159">
        <v>370</v>
      </c>
      <c r="B8159">
        <v>20240730</v>
      </c>
      <c r="C8159">
        <v>1.5</v>
      </c>
      <c r="D8159">
        <v>24.4</v>
      </c>
      <c r="E8159">
        <v>2564</v>
      </c>
      <c r="F8159">
        <v>0</v>
      </c>
      <c r="G8159">
        <v>1016.2</v>
      </c>
      <c r="H8159">
        <v>59</v>
      </c>
      <c r="I8159" s="101" t="s">
        <v>41</v>
      </c>
      <c r="J8159" s="1">
        <f>DATEVALUE(RIGHT(jaar_zip[[#This Row],[YYYYMMDD]],2)&amp;"-"&amp;MID(jaar_zip[[#This Row],[YYYYMMDD]],5,2)&amp;"-"&amp;LEFT(jaar_zip[[#This Row],[YYYYMMDD]],4))</f>
        <v>45503</v>
      </c>
      <c r="K8159" s="101" t="str">
        <f>IF(AND(VALUE(MONTH(jaar_zip[[#This Row],[Datum]]))=1,VALUE(WEEKNUM(jaar_zip[[#This Row],[Datum]],21))&gt;51),RIGHT(YEAR(jaar_zip[[#This Row],[Datum]])-1,2),RIGHT(YEAR(jaar_zip[[#This Row],[Datum]]),2))&amp;"-"&amp; TEXT(WEEKNUM(jaar_zip[[#This Row],[Datum]],21),"00")</f>
        <v>24-31</v>
      </c>
      <c r="L8159" s="101">
        <f>MONTH(jaar_zip[[#This Row],[Datum]])</f>
        <v>7</v>
      </c>
      <c r="M8159" s="101">
        <f>IF(ISNUMBER(jaar_zip[[#This Row],[etmaaltemperatuur]]),IF(jaar_zip[[#This Row],[etmaaltemperatuur]]&lt;stookgrens,stookgrens-jaar_zip[[#This Row],[etmaaltemperatuur]],0),"")</f>
        <v>0</v>
      </c>
      <c r="N8159" s="101">
        <f>IF(ISNUMBER(jaar_zip[[#This Row],[graaddagen]]),IF(OR(MONTH(jaar_zip[[#This Row],[Datum]])=1,MONTH(jaar_zip[[#This Row],[Datum]])=2,MONTH(jaar_zip[[#This Row],[Datum]])=11,MONTH(jaar_zip[[#This Row],[Datum]])=12),1.1,IF(OR(MONTH(jaar_zip[[#This Row],[Datum]])=3,MONTH(jaar_zip[[#This Row],[Datum]])=10),1,0.8))*jaar_zip[[#This Row],[graaddagen]],"")</f>
        <v>0</v>
      </c>
      <c r="O8159" s="101">
        <f>IF(ISNUMBER(jaar_zip[[#This Row],[etmaaltemperatuur]]),IF(jaar_zip[[#This Row],[etmaaltemperatuur]]&gt;stookgrens,jaar_zip[[#This Row],[etmaaltemperatuur]]-stookgrens,0),"")</f>
        <v>6.3999999999999986</v>
      </c>
    </row>
    <row r="8160" spans="1:15" x14ac:dyDescent="0.25">
      <c r="A8160">
        <v>370</v>
      </c>
      <c r="B8160">
        <v>20240731</v>
      </c>
      <c r="C8160">
        <v>1.9</v>
      </c>
      <c r="D8160">
        <v>21.7</v>
      </c>
      <c r="E8160">
        <v>1244</v>
      </c>
      <c r="F8160">
        <v>0.4</v>
      </c>
      <c r="G8160">
        <v>1014.4</v>
      </c>
      <c r="H8160">
        <v>76</v>
      </c>
      <c r="I8160" s="101" t="s">
        <v>41</v>
      </c>
      <c r="J8160" s="1">
        <f>DATEVALUE(RIGHT(jaar_zip[[#This Row],[YYYYMMDD]],2)&amp;"-"&amp;MID(jaar_zip[[#This Row],[YYYYMMDD]],5,2)&amp;"-"&amp;LEFT(jaar_zip[[#This Row],[YYYYMMDD]],4))</f>
        <v>45504</v>
      </c>
      <c r="K8160" s="101" t="str">
        <f>IF(AND(VALUE(MONTH(jaar_zip[[#This Row],[Datum]]))=1,VALUE(WEEKNUM(jaar_zip[[#This Row],[Datum]],21))&gt;51),RIGHT(YEAR(jaar_zip[[#This Row],[Datum]])-1,2),RIGHT(YEAR(jaar_zip[[#This Row],[Datum]]),2))&amp;"-"&amp; TEXT(WEEKNUM(jaar_zip[[#This Row],[Datum]],21),"00")</f>
        <v>24-31</v>
      </c>
      <c r="L8160" s="101">
        <f>MONTH(jaar_zip[[#This Row],[Datum]])</f>
        <v>7</v>
      </c>
      <c r="M8160" s="101">
        <f>IF(ISNUMBER(jaar_zip[[#This Row],[etmaaltemperatuur]]),IF(jaar_zip[[#This Row],[etmaaltemperatuur]]&lt;stookgrens,stookgrens-jaar_zip[[#This Row],[etmaaltemperatuur]],0),"")</f>
        <v>0</v>
      </c>
      <c r="N8160" s="101">
        <f>IF(ISNUMBER(jaar_zip[[#This Row],[graaddagen]]),IF(OR(MONTH(jaar_zip[[#This Row],[Datum]])=1,MONTH(jaar_zip[[#This Row],[Datum]])=2,MONTH(jaar_zip[[#This Row],[Datum]])=11,MONTH(jaar_zip[[#This Row],[Datum]])=12),1.1,IF(OR(MONTH(jaar_zip[[#This Row],[Datum]])=3,MONTH(jaar_zip[[#This Row],[Datum]])=10),1,0.8))*jaar_zip[[#This Row],[graaddagen]],"")</f>
        <v>0</v>
      </c>
      <c r="O8160" s="101">
        <f>IF(ISNUMBER(jaar_zip[[#This Row],[etmaaltemperatuur]]),IF(jaar_zip[[#This Row],[etmaaltemperatuur]]&gt;stookgrens,jaar_zip[[#This Row],[etmaaltemperatuur]]-stookgrens,0),"")</f>
        <v>3.6999999999999993</v>
      </c>
    </row>
    <row r="8161" spans="1:15" x14ac:dyDescent="0.25">
      <c r="A8161">
        <v>370</v>
      </c>
      <c r="B8161">
        <v>20240801</v>
      </c>
      <c r="C8161">
        <v>1.9</v>
      </c>
      <c r="D8161">
        <v>19.600000000000001</v>
      </c>
      <c r="E8161">
        <v>753</v>
      </c>
      <c r="F8161">
        <v>4</v>
      </c>
      <c r="G8161">
        <v>1012.3</v>
      </c>
      <c r="H8161">
        <v>90</v>
      </c>
      <c r="I8161" s="101" t="s">
        <v>41</v>
      </c>
      <c r="J8161" s="1">
        <f>DATEVALUE(RIGHT(jaar_zip[[#This Row],[YYYYMMDD]],2)&amp;"-"&amp;MID(jaar_zip[[#This Row],[YYYYMMDD]],5,2)&amp;"-"&amp;LEFT(jaar_zip[[#This Row],[YYYYMMDD]],4))</f>
        <v>45505</v>
      </c>
      <c r="K8161" s="101" t="str">
        <f>IF(AND(VALUE(MONTH(jaar_zip[[#This Row],[Datum]]))=1,VALUE(WEEKNUM(jaar_zip[[#This Row],[Datum]],21))&gt;51),RIGHT(YEAR(jaar_zip[[#This Row],[Datum]])-1,2),RIGHT(YEAR(jaar_zip[[#This Row],[Datum]]),2))&amp;"-"&amp; TEXT(WEEKNUM(jaar_zip[[#This Row],[Datum]],21),"00")</f>
        <v>24-31</v>
      </c>
      <c r="L8161" s="101">
        <f>MONTH(jaar_zip[[#This Row],[Datum]])</f>
        <v>8</v>
      </c>
      <c r="M8161" s="101">
        <f>IF(ISNUMBER(jaar_zip[[#This Row],[etmaaltemperatuur]]),IF(jaar_zip[[#This Row],[etmaaltemperatuur]]&lt;stookgrens,stookgrens-jaar_zip[[#This Row],[etmaaltemperatuur]],0),"")</f>
        <v>0</v>
      </c>
      <c r="N8161" s="101">
        <f>IF(ISNUMBER(jaar_zip[[#This Row],[graaddagen]]),IF(OR(MONTH(jaar_zip[[#This Row],[Datum]])=1,MONTH(jaar_zip[[#This Row],[Datum]])=2,MONTH(jaar_zip[[#This Row],[Datum]])=11,MONTH(jaar_zip[[#This Row],[Datum]])=12),1.1,IF(OR(MONTH(jaar_zip[[#This Row],[Datum]])=3,MONTH(jaar_zip[[#This Row],[Datum]])=10),1,0.8))*jaar_zip[[#This Row],[graaddagen]],"")</f>
        <v>0</v>
      </c>
      <c r="O8161" s="101">
        <f>IF(ISNUMBER(jaar_zip[[#This Row],[etmaaltemperatuur]]),IF(jaar_zip[[#This Row],[etmaaltemperatuur]]&gt;stookgrens,jaar_zip[[#This Row],[etmaaltemperatuur]]-stookgrens,0),"")</f>
        <v>1.6000000000000014</v>
      </c>
    </row>
    <row r="8162" spans="1:15" x14ac:dyDescent="0.25">
      <c r="A8162">
        <v>370</v>
      </c>
      <c r="B8162">
        <v>20240802</v>
      </c>
      <c r="C8162">
        <v>1.1000000000000001</v>
      </c>
      <c r="D8162">
        <v>20.9</v>
      </c>
      <c r="E8162">
        <v>2108</v>
      </c>
      <c r="F8162">
        <v>0</v>
      </c>
      <c r="G8162">
        <v>1012.2</v>
      </c>
      <c r="H8162">
        <v>80</v>
      </c>
      <c r="I8162" s="101" t="s">
        <v>41</v>
      </c>
      <c r="J8162" s="1">
        <f>DATEVALUE(RIGHT(jaar_zip[[#This Row],[YYYYMMDD]],2)&amp;"-"&amp;MID(jaar_zip[[#This Row],[YYYYMMDD]],5,2)&amp;"-"&amp;LEFT(jaar_zip[[#This Row],[YYYYMMDD]],4))</f>
        <v>45506</v>
      </c>
      <c r="K8162" s="101" t="str">
        <f>IF(AND(VALUE(MONTH(jaar_zip[[#This Row],[Datum]]))=1,VALUE(WEEKNUM(jaar_zip[[#This Row],[Datum]],21))&gt;51),RIGHT(YEAR(jaar_zip[[#This Row],[Datum]])-1,2),RIGHT(YEAR(jaar_zip[[#This Row],[Datum]]),2))&amp;"-"&amp; TEXT(WEEKNUM(jaar_zip[[#This Row],[Datum]],21),"00")</f>
        <v>24-31</v>
      </c>
      <c r="L8162" s="101">
        <f>MONTH(jaar_zip[[#This Row],[Datum]])</f>
        <v>8</v>
      </c>
      <c r="M8162" s="101">
        <f>IF(ISNUMBER(jaar_zip[[#This Row],[etmaaltemperatuur]]),IF(jaar_zip[[#This Row],[etmaaltemperatuur]]&lt;stookgrens,stookgrens-jaar_zip[[#This Row],[etmaaltemperatuur]],0),"")</f>
        <v>0</v>
      </c>
      <c r="N8162" s="101">
        <f>IF(ISNUMBER(jaar_zip[[#This Row],[graaddagen]]),IF(OR(MONTH(jaar_zip[[#This Row],[Datum]])=1,MONTH(jaar_zip[[#This Row],[Datum]])=2,MONTH(jaar_zip[[#This Row],[Datum]])=11,MONTH(jaar_zip[[#This Row],[Datum]])=12),1.1,IF(OR(MONTH(jaar_zip[[#This Row],[Datum]])=3,MONTH(jaar_zip[[#This Row],[Datum]])=10),1,0.8))*jaar_zip[[#This Row],[graaddagen]],"")</f>
        <v>0</v>
      </c>
      <c r="O8162" s="101">
        <f>IF(ISNUMBER(jaar_zip[[#This Row],[etmaaltemperatuur]]),IF(jaar_zip[[#This Row],[etmaaltemperatuur]]&gt;stookgrens,jaar_zip[[#This Row],[etmaaltemperatuur]]-stookgrens,0),"")</f>
        <v>2.8999999999999986</v>
      </c>
    </row>
    <row r="8163" spans="1:15" x14ac:dyDescent="0.25">
      <c r="A8163">
        <v>370</v>
      </c>
      <c r="B8163">
        <v>20240803</v>
      </c>
      <c r="C8163">
        <v>3.7</v>
      </c>
      <c r="D8163">
        <v>20.100000000000001</v>
      </c>
      <c r="E8163">
        <v>1420</v>
      </c>
      <c r="F8163">
        <v>1.8</v>
      </c>
      <c r="G8163">
        <v>1012.1</v>
      </c>
      <c r="H8163">
        <v>83</v>
      </c>
      <c r="I8163" s="101" t="s">
        <v>41</v>
      </c>
      <c r="J8163" s="1">
        <f>DATEVALUE(RIGHT(jaar_zip[[#This Row],[YYYYMMDD]],2)&amp;"-"&amp;MID(jaar_zip[[#This Row],[YYYYMMDD]],5,2)&amp;"-"&amp;LEFT(jaar_zip[[#This Row],[YYYYMMDD]],4))</f>
        <v>45507</v>
      </c>
      <c r="K8163" s="101" t="str">
        <f>IF(AND(VALUE(MONTH(jaar_zip[[#This Row],[Datum]]))=1,VALUE(WEEKNUM(jaar_zip[[#This Row],[Datum]],21))&gt;51),RIGHT(YEAR(jaar_zip[[#This Row],[Datum]])-1,2),RIGHT(YEAR(jaar_zip[[#This Row],[Datum]]),2))&amp;"-"&amp; TEXT(WEEKNUM(jaar_zip[[#This Row],[Datum]],21),"00")</f>
        <v>24-31</v>
      </c>
      <c r="L8163" s="101">
        <f>MONTH(jaar_zip[[#This Row],[Datum]])</f>
        <v>8</v>
      </c>
      <c r="M8163" s="101">
        <f>IF(ISNUMBER(jaar_zip[[#This Row],[etmaaltemperatuur]]),IF(jaar_zip[[#This Row],[etmaaltemperatuur]]&lt;stookgrens,stookgrens-jaar_zip[[#This Row],[etmaaltemperatuur]],0),"")</f>
        <v>0</v>
      </c>
      <c r="N8163" s="101">
        <f>IF(ISNUMBER(jaar_zip[[#This Row],[graaddagen]]),IF(OR(MONTH(jaar_zip[[#This Row],[Datum]])=1,MONTH(jaar_zip[[#This Row],[Datum]])=2,MONTH(jaar_zip[[#This Row],[Datum]])=11,MONTH(jaar_zip[[#This Row],[Datum]])=12),1.1,IF(OR(MONTH(jaar_zip[[#This Row],[Datum]])=3,MONTH(jaar_zip[[#This Row],[Datum]])=10),1,0.8))*jaar_zip[[#This Row],[graaddagen]],"")</f>
        <v>0</v>
      </c>
      <c r="O8163" s="101">
        <f>IF(ISNUMBER(jaar_zip[[#This Row],[etmaaltemperatuur]]),IF(jaar_zip[[#This Row],[etmaaltemperatuur]]&gt;stookgrens,jaar_zip[[#This Row],[etmaaltemperatuur]]-stookgrens,0),"")</f>
        <v>2.1000000000000014</v>
      </c>
    </row>
    <row r="8164" spans="1:15" x14ac:dyDescent="0.25">
      <c r="A8164">
        <v>370</v>
      </c>
      <c r="B8164">
        <v>20240804</v>
      </c>
      <c r="C8164">
        <v>1.7</v>
      </c>
      <c r="D8164">
        <v>18.399999999999999</v>
      </c>
      <c r="E8164">
        <v>1394</v>
      </c>
      <c r="F8164">
        <v>3.2</v>
      </c>
      <c r="G8164">
        <v>1015.1</v>
      </c>
      <c r="H8164">
        <v>78</v>
      </c>
      <c r="I8164" s="101" t="s">
        <v>41</v>
      </c>
      <c r="J8164" s="1">
        <f>DATEVALUE(RIGHT(jaar_zip[[#This Row],[YYYYMMDD]],2)&amp;"-"&amp;MID(jaar_zip[[#This Row],[YYYYMMDD]],5,2)&amp;"-"&amp;LEFT(jaar_zip[[#This Row],[YYYYMMDD]],4))</f>
        <v>45508</v>
      </c>
      <c r="K8164" s="101" t="str">
        <f>IF(AND(VALUE(MONTH(jaar_zip[[#This Row],[Datum]]))=1,VALUE(WEEKNUM(jaar_zip[[#This Row],[Datum]],21))&gt;51),RIGHT(YEAR(jaar_zip[[#This Row],[Datum]])-1,2),RIGHT(YEAR(jaar_zip[[#This Row],[Datum]]),2))&amp;"-"&amp; TEXT(WEEKNUM(jaar_zip[[#This Row],[Datum]],21),"00")</f>
        <v>24-31</v>
      </c>
      <c r="L8164" s="101">
        <f>MONTH(jaar_zip[[#This Row],[Datum]])</f>
        <v>8</v>
      </c>
      <c r="M8164" s="101">
        <f>IF(ISNUMBER(jaar_zip[[#This Row],[etmaaltemperatuur]]),IF(jaar_zip[[#This Row],[etmaaltemperatuur]]&lt;stookgrens,stookgrens-jaar_zip[[#This Row],[etmaaltemperatuur]],0),"")</f>
        <v>0</v>
      </c>
      <c r="N8164" s="101">
        <f>IF(ISNUMBER(jaar_zip[[#This Row],[graaddagen]]),IF(OR(MONTH(jaar_zip[[#This Row],[Datum]])=1,MONTH(jaar_zip[[#This Row],[Datum]])=2,MONTH(jaar_zip[[#This Row],[Datum]])=11,MONTH(jaar_zip[[#This Row],[Datum]])=12),1.1,IF(OR(MONTH(jaar_zip[[#This Row],[Datum]])=3,MONTH(jaar_zip[[#This Row],[Datum]])=10),1,0.8))*jaar_zip[[#This Row],[graaddagen]],"")</f>
        <v>0</v>
      </c>
      <c r="O8164" s="101">
        <f>IF(ISNUMBER(jaar_zip[[#This Row],[etmaaltemperatuur]]),IF(jaar_zip[[#This Row],[etmaaltemperatuur]]&gt;stookgrens,jaar_zip[[#This Row],[etmaaltemperatuur]]-stookgrens,0),"")</f>
        <v>0.39999999999999858</v>
      </c>
    </row>
    <row r="8165" spans="1:15" x14ac:dyDescent="0.25">
      <c r="A8165">
        <v>370</v>
      </c>
      <c r="B8165">
        <v>20240805</v>
      </c>
      <c r="C8165">
        <v>2.2000000000000002</v>
      </c>
      <c r="D8165">
        <v>19.7</v>
      </c>
      <c r="E8165">
        <v>2492</v>
      </c>
      <c r="F8165">
        <v>0</v>
      </c>
      <c r="G8165">
        <v>1014.3</v>
      </c>
      <c r="H8165">
        <v>71</v>
      </c>
      <c r="I8165" s="101" t="s">
        <v>41</v>
      </c>
      <c r="J8165" s="1">
        <f>DATEVALUE(RIGHT(jaar_zip[[#This Row],[YYYYMMDD]],2)&amp;"-"&amp;MID(jaar_zip[[#This Row],[YYYYMMDD]],5,2)&amp;"-"&amp;LEFT(jaar_zip[[#This Row],[YYYYMMDD]],4))</f>
        <v>45509</v>
      </c>
      <c r="K8165" s="101" t="str">
        <f>IF(AND(VALUE(MONTH(jaar_zip[[#This Row],[Datum]]))=1,VALUE(WEEKNUM(jaar_zip[[#This Row],[Datum]],21))&gt;51),RIGHT(YEAR(jaar_zip[[#This Row],[Datum]])-1,2),RIGHT(YEAR(jaar_zip[[#This Row],[Datum]]),2))&amp;"-"&amp; TEXT(WEEKNUM(jaar_zip[[#This Row],[Datum]],21),"00")</f>
        <v>24-32</v>
      </c>
      <c r="L8165" s="101">
        <f>MONTH(jaar_zip[[#This Row],[Datum]])</f>
        <v>8</v>
      </c>
      <c r="M8165" s="101">
        <f>IF(ISNUMBER(jaar_zip[[#This Row],[etmaaltemperatuur]]),IF(jaar_zip[[#This Row],[etmaaltemperatuur]]&lt;stookgrens,stookgrens-jaar_zip[[#This Row],[etmaaltemperatuur]],0),"")</f>
        <v>0</v>
      </c>
      <c r="N8165" s="101">
        <f>IF(ISNUMBER(jaar_zip[[#This Row],[graaddagen]]),IF(OR(MONTH(jaar_zip[[#This Row],[Datum]])=1,MONTH(jaar_zip[[#This Row],[Datum]])=2,MONTH(jaar_zip[[#This Row],[Datum]])=11,MONTH(jaar_zip[[#This Row],[Datum]])=12),1.1,IF(OR(MONTH(jaar_zip[[#This Row],[Datum]])=3,MONTH(jaar_zip[[#This Row],[Datum]])=10),1,0.8))*jaar_zip[[#This Row],[graaddagen]],"")</f>
        <v>0</v>
      </c>
      <c r="O8165" s="101">
        <f>IF(ISNUMBER(jaar_zip[[#This Row],[etmaaltemperatuur]]),IF(jaar_zip[[#This Row],[etmaaltemperatuur]]&gt;stookgrens,jaar_zip[[#This Row],[etmaaltemperatuur]]-stookgrens,0),"")</f>
        <v>1.6999999999999993</v>
      </c>
    </row>
    <row r="8166" spans="1:15" x14ac:dyDescent="0.25">
      <c r="A8166">
        <v>370</v>
      </c>
      <c r="B8166">
        <v>20240806</v>
      </c>
      <c r="C8166">
        <v>2.2999999999999998</v>
      </c>
      <c r="D8166">
        <v>22.7</v>
      </c>
      <c r="E8166">
        <v>2404</v>
      </c>
      <c r="F8166">
        <v>0</v>
      </c>
      <c r="G8166">
        <v>1010.6</v>
      </c>
      <c r="H8166">
        <v>67</v>
      </c>
      <c r="I8166" s="101" t="s">
        <v>41</v>
      </c>
      <c r="J8166" s="1">
        <f>DATEVALUE(RIGHT(jaar_zip[[#This Row],[YYYYMMDD]],2)&amp;"-"&amp;MID(jaar_zip[[#This Row],[YYYYMMDD]],5,2)&amp;"-"&amp;LEFT(jaar_zip[[#This Row],[YYYYMMDD]],4))</f>
        <v>45510</v>
      </c>
      <c r="K8166" s="101" t="str">
        <f>IF(AND(VALUE(MONTH(jaar_zip[[#This Row],[Datum]]))=1,VALUE(WEEKNUM(jaar_zip[[#This Row],[Datum]],21))&gt;51),RIGHT(YEAR(jaar_zip[[#This Row],[Datum]])-1,2),RIGHT(YEAR(jaar_zip[[#This Row],[Datum]]),2))&amp;"-"&amp; TEXT(WEEKNUM(jaar_zip[[#This Row],[Datum]],21),"00")</f>
        <v>24-32</v>
      </c>
      <c r="L8166" s="101">
        <f>MONTH(jaar_zip[[#This Row],[Datum]])</f>
        <v>8</v>
      </c>
      <c r="M8166" s="101">
        <f>IF(ISNUMBER(jaar_zip[[#This Row],[etmaaltemperatuur]]),IF(jaar_zip[[#This Row],[etmaaltemperatuur]]&lt;stookgrens,stookgrens-jaar_zip[[#This Row],[etmaaltemperatuur]],0),"")</f>
        <v>0</v>
      </c>
      <c r="N8166" s="101">
        <f>IF(ISNUMBER(jaar_zip[[#This Row],[graaddagen]]),IF(OR(MONTH(jaar_zip[[#This Row],[Datum]])=1,MONTH(jaar_zip[[#This Row],[Datum]])=2,MONTH(jaar_zip[[#This Row],[Datum]])=11,MONTH(jaar_zip[[#This Row],[Datum]])=12),1.1,IF(OR(MONTH(jaar_zip[[#This Row],[Datum]])=3,MONTH(jaar_zip[[#This Row],[Datum]])=10),1,0.8))*jaar_zip[[#This Row],[graaddagen]],"")</f>
        <v>0</v>
      </c>
      <c r="O8166" s="101">
        <f>IF(ISNUMBER(jaar_zip[[#This Row],[etmaaltemperatuur]]),IF(jaar_zip[[#This Row],[etmaaltemperatuur]]&gt;stookgrens,jaar_zip[[#This Row],[etmaaltemperatuur]]-stookgrens,0),"")</f>
        <v>4.6999999999999993</v>
      </c>
    </row>
    <row r="8167" spans="1:15" x14ac:dyDescent="0.25">
      <c r="A8167">
        <v>370</v>
      </c>
      <c r="B8167">
        <v>20240807</v>
      </c>
      <c r="C8167">
        <v>2.2999999999999998</v>
      </c>
      <c r="D8167">
        <v>19.3</v>
      </c>
      <c r="E8167">
        <v>1225</v>
      </c>
      <c r="F8167">
        <v>15.4</v>
      </c>
      <c r="G8167">
        <v>1012.8</v>
      </c>
      <c r="H8167">
        <v>78</v>
      </c>
      <c r="I8167" s="101" t="s">
        <v>41</v>
      </c>
      <c r="J8167" s="1">
        <f>DATEVALUE(RIGHT(jaar_zip[[#This Row],[YYYYMMDD]],2)&amp;"-"&amp;MID(jaar_zip[[#This Row],[YYYYMMDD]],5,2)&amp;"-"&amp;LEFT(jaar_zip[[#This Row],[YYYYMMDD]],4))</f>
        <v>45511</v>
      </c>
      <c r="K8167" s="101" t="str">
        <f>IF(AND(VALUE(MONTH(jaar_zip[[#This Row],[Datum]]))=1,VALUE(WEEKNUM(jaar_zip[[#This Row],[Datum]],21))&gt;51),RIGHT(YEAR(jaar_zip[[#This Row],[Datum]])-1,2),RIGHT(YEAR(jaar_zip[[#This Row],[Datum]]),2))&amp;"-"&amp; TEXT(WEEKNUM(jaar_zip[[#This Row],[Datum]],21),"00")</f>
        <v>24-32</v>
      </c>
      <c r="L8167" s="101">
        <f>MONTH(jaar_zip[[#This Row],[Datum]])</f>
        <v>8</v>
      </c>
      <c r="M8167" s="101">
        <f>IF(ISNUMBER(jaar_zip[[#This Row],[etmaaltemperatuur]]),IF(jaar_zip[[#This Row],[etmaaltemperatuur]]&lt;stookgrens,stookgrens-jaar_zip[[#This Row],[etmaaltemperatuur]],0),"")</f>
        <v>0</v>
      </c>
      <c r="N8167" s="101">
        <f>IF(ISNUMBER(jaar_zip[[#This Row],[graaddagen]]),IF(OR(MONTH(jaar_zip[[#This Row],[Datum]])=1,MONTH(jaar_zip[[#This Row],[Datum]])=2,MONTH(jaar_zip[[#This Row],[Datum]])=11,MONTH(jaar_zip[[#This Row],[Datum]])=12),1.1,IF(OR(MONTH(jaar_zip[[#This Row],[Datum]])=3,MONTH(jaar_zip[[#This Row],[Datum]])=10),1,0.8))*jaar_zip[[#This Row],[graaddagen]],"")</f>
        <v>0</v>
      </c>
      <c r="O8167" s="101">
        <f>IF(ISNUMBER(jaar_zip[[#This Row],[etmaaltemperatuur]]),IF(jaar_zip[[#This Row],[etmaaltemperatuur]]&gt;stookgrens,jaar_zip[[#This Row],[etmaaltemperatuur]]-stookgrens,0),"")</f>
        <v>1.3000000000000007</v>
      </c>
    </row>
    <row r="8168" spans="1:15" x14ac:dyDescent="0.25">
      <c r="A8168">
        <v>370</v>
      </c>
      <c r="B8168">
        <v>20240808</v>
      </c>
      <c r="C8168">
        <v>3.4</v>
      </c>
      <c r="D8168">
        <v>20</v>
      </c>
      <c r="E8168">
        <v>2150</v>
      </c>
      <c r="F8168">
        <v>-0.1</v>
      </c>
      <c r="G8168">
        <v>1015.9</v>
      </c>
      <c r="H8168">
        <v>67</v>
      </c>
      <c r="I8168" s="101" t="s">
        <v>41</v>
      </c>
      <c r="J8168" s="1">
        <f>DATEVALUE(RIGHT(jaar_zip[[#This Row],[YYYYMMDD]],2)&amp;"-"&amp;MID(jaar_zip[[#This Row],[YYYYMMDD]],5,2)&amp;"-"&amp;LEFT(jaar_zip[[#This Row],[YYYYMMDD]],4))</f>
        <v>45512</v>
      </c>
      <c r="K8168" s="101" t="str">
        <f>IF(AND(VALUE(MONTH(jaar_zip[[#This Row],[Datum]]))=1,VALUE(WEEKNUM(jaar_zip[[#This Row],[Datum]],21))&gt;51),RIGHT(YEAR(jaar_zip[[#This Row],[Datum]])-1,2),RIGHT(YEAR(jaar_zip[[#This Row],[Datum]]),2))&amp;"-"&amp; TEXT(WEEKNUM(jaar_zip[[#This Row],[Datum]],21),"00")</f>
        <v>24-32</v>
      </c>
      <c r="L8168" s="101">
        <f>MONTH(jaar_zip[[#This Row],[Datum]])</f>
        <v>8</v>
      </c>
      <c r="M8168" s="101">
        <f>IF(ISNUMBER(jaar_zip[[#This Row],[etmaaltemperatuur]]),IF(jaar_zip[[#This Row],[etmaaltemperatuur]]&lt;stookgrens,stookgrens-jaar_zip[[#This Row],[etmaaltemperatuur]],0),"")</f>
        <v>0</v>
      </c>
      <c r="N8168" s="101">
        <f>IF(ISNUMBER(jaar_zip[[#This Row],[graaddagen]]),IF(OR(MONTH(jaar_zip[[#This Row],[Datum]])=1,MONTH(jaar_zip[[#This Row],[Datum]])=2,MONTH(jaar_zip[[#This Row],[Datum]])=11,MONTH(jaar_zip[[#This Row],[Datum]])=12),1.1,IF(OR(MONTH(jaar_zip[[#This Row],[Datum]])=3,MONTH(jaar_zip[[#This Row],[Datum]])=10),1,0.8))*jaar_zip[[#This Row],[graaddagen]],"")</f>
        <v>0</v>
      </c>
      <c r="O8168" s="101">
        <f>IF(ISNUMBER(jaar_zip[[#This Row],[etmaaltemperatuur]]),IF(jaar_zip[[#This Row],[etmaaltemperatuur]]&gt;stookgrens,jaar_zip[[#This Row],[etmaaltemperatuur]]-stookgrens,0),"")</f>
        <v>2</v>
      </c>
    </row>
    <row r="8169" spans="1:15" x14ac:dyDescent="0.25">
      <c r="A8169">
        <v>370</v>
      </c>
      <c r="B8169">
        <v>20240809</v>
      </c>
      <c r="C8169">
        <v>4.2</v>
      </c>
      <c r="D8169">
        <v>20.5</v>
      </c>
      <c r="E8169">
        <v>1126</v>
      </c>
      <c r="F8169">
        <v>0.7</v>
      </c>
      <c r="G8169">
        <v>1014.9</v>
      </c>
      <c r="H8169">
        <v>79</v>
      </c>
      <c r="I8169" s="101" t="s">
        <v>41</v>
      </c>
      <c r="J8169" s="1">
        <f>DATEVALUE(RIGHT(jaar_zip[[#This Row],[YYYYMMDD]],2)&amp;"-"&amp;MID(jaar_zip[[#This Row],[YYYYMMDD]],5,2)&amp;"-"&amp;LEFT(jaar_zip[[#This Row],[YYYYMMDD]],4))</f>
        <v>45513</v>
      </c>
      <c r="K8169" s="101" t="str">
        <f>IF(AND(VALUE(MONTH(jaar_zip[[#This Row],[Datum]]))=1,VALUE(WEEKNUM(jaar_zip[[#This Row],[Datum]],21))&gt;51),RIGHT(YEAR(jaar_zip[[#This Row],[Datum]])-1,2),RIGHT(YEAR(jaar_zip[[#This Row],[Datum]]),2))&amp;"-"&amp; TEXT(WEEKNUM(jaar_zip[[#This Row],[Datum]],21),"00")</f>
        <v>24-32</v>
      </c>
      <c r="L8169" s="101">
        <f>MONTH(jaar_zip[[#This Row],[Datum]])</f>
        <v>8</v>
      </c>
      <c r="M8169" s="101">
        <f>IF(ISNUMBER(jaar_zip[[#This Row],[etmaaltemperatuur]]),IF(jaar_zip[[#This Row],[etmaaltemperatuur]]&lt;stookgrens,stookgrens-jaar_zip[[#This Row],[etmaaltemperatuur]],0),"")</f>
        <v>0</v>
      </c>
      <c r="N8169" s="101">
        <f>IF(ISNUMBER(jaar_zip[[#This Row],[graaddagen]]),IF(OR(MONTH(jaar_zip[[#This Row],[Datum]])=1,MONTH(jaar_zip[[#This Row],[Datum]])=2,MONTH(jaar_zip[[#This Row],[Datum]])=11,MONTH(jaar_zip[[#This Row],[Datum]])=12),1.1,IF(OR(MONTH(jaar_zip[[#This Row],[Datum]])=3,MONTH(jaar_zip[[#This Row],[Datum]])=10),1,0.8))*jaar_zip[[#This Row],[graaddagen]],"")</f>
        <v>0</v>
      </c>
      <c r="O8169" s="101">
        <f>IF(ISNUMBER(jaar_zip[[#This Row],[etmaaltemperatuur]]),IF(jaar_zip[[#This Row],[etmaaltemperatuur]]&gt;stookgrens,jaar_zip[[#This Row],[etmaaltemperatuur]]-stookgrens,0),"")</f>
        <v>2.5</v>
      </c>
    </row>
    <row r="8170" spans="1:15" x14ac:dyDescent="0.25">
      <c r="A8170">
        <v>370</v>
      </c>
      <c r="B8170">
        <v>20240810</v>
      </c>
      <c r="C8170">
        <v>3.3</v>
      </c>
      <c r="D8170">
        <v>20.3</v>
      </c>
      <c r="E8170">
        <v>2323</v>
      </c>
      <c r="F8170">
        <v>0</v>
      </c>
      <c r="G8170">
        <v>1020.4</v>
      </c>
      <c r="H8170">
        <v>72</v>
      </c>
      <c r="I8170" s="101" t="s">
        <v>41</v>
      </c>
      <c r="J8170" s="1">
        <f>DATEVALUE(RIGHT(jaar_zip[[#This Row],[YYYYMMDD]],2)&amp;"-"&amp;MID(jaar_zip[[#This Row],[YYYYMMDD]],5,2)&amp;"-"&amp;LEFT(jaar_zip[[#This Row],[YYYYMMDD]],4))</f>
        <v>45514</v>
      </c>
      <c r="K8170" s="101" t="str">
        <f>IF(AND(VALUE(MONTH(jaar_zip[[#This Row],[Datum]]))=1,VALUE(WEEKNUM(jaar_zip[[#This Row],[Datum]],21))&gt;51),RIGHT(YEAR(jaar_zip[[#This Row],[Datum]])-1,2),RIGHT(YEAR(jaar_zip[[#This Row],[Datum]]),2))&amp;"-"&amp; TEXT(WEEKNUM(jaar_zip[[#This Row],[Datum]],21),"00")</f>
        <v>24-32</v>
      </c>
      <c r="L8170" s="101">
        <f>MONTH(jaar_zip[[#This Row],[Datum]])</f>
        <v>8</v>
      </c>
      <c r="M8170" s="101">
        <f>IF(ISNUMBER(jaar_zip[[#This Row],[etmaaltemperatuur]]),IF(jaar_zip[[#This Row],[etmaaltemperatuur]]&lt;stookgrens,stookgrens-jaar_zip[[#This Row],[etmaaltemperatuur]],0),"")</f>
        <v>0</v>
      </c>
      <c r="N8170" s="101">
        <f>IF(ISNUMBER(jaar_zip[[#This Row],[graaddagen]]),IF(OR(MONTH(jaar_zip[[#This Row],[Datum]])=1,MONTH(jaar_zip[[#This Row],[Datum]])=2,MONTH(jaar_zip[[#This Row],[Datum]])=11,MONTH(jaar_zip[[#This Row],[Datum]])=12),1.1,IF(OR(MONTH(jaar_zip[[#This Row],[Datum]])=3,MONTH(jaar_zip[[#This Row],[Datum]])=10),1,0.8))*jaar_zip[[#This Row],[graaddagen]],"")</f>
        <v>0</v>
      </c>
      <c r="O8170" s="101">
        <f>IF(ISNUMBER(jaar_zip[[#This Row],[etmaaltemperatuur]]),IF(jaar_zip[[#This Row],[etmaaltemperatuur]]&gt;stookgrens,jaar_zip[[#This Row],[etmaaltemperatuur]]-stookgrens,0),"")</f>
        <v>2.3000000000000007</v>
      </c>
    </row>
    <row r="8171" spans="1:15" x14ac:dyDescent="0.25">
      <c r="A8171">
        <v>370</v>
      </c>
      <c r="B8171">
        <v>20240811</v>
      </c>
      <c r="C8171">
        <v>2.2000000000000002</v>
      </c>
      <c r="D8171">
        <v>22.5</v>
      </c>
      <c r="E8171">
        <v>2431</v>
      </c>
      <c r="F8171">
        <v>0</v>
      </c>
      <c r="G8171">
        <v>1020.4</v>
      </c>
      <c r="H8171">
        <v>64</v>
      </c>
      <c r="I8171" s="101" t="s">
        <v>41</v>
      </c>
      <c r="J8171" s="1">
        <f>DATEVALUE(RIGHT(jaar_zip[[#This Row],[YYYYMMDD]],2)&amp;"-"&amp;MID(jaar_zip[[#This Row],[YYYYMMDD]],5,2)&amp;"-"&amp;LEFT(jaar_zip[[#This Row],[YYYYMMDD]],4))</f>
        <v>45515</v>
      </c>
      <c r="K8171" s="101" t="str">
        <f>IF(AND(VALUE(MONTH(jaar_zip[[#This Row],[Datum]]))=1,VALUE(WEEKNUM(jaar_zip[[#This Row],[Datum]],21))&gt;51),RIGHT(YEAR(jaar_zip[[#This Row],[Datum]])-1,2),RIGHT(YEAR(jaar_zip[[#This Row],[Datum]]),2))&amp;"-"&amp; TEXT(WEEKNUM(jaar_zip[[#This Row],[Datum]],21),"00")</f>
        <v>24-32</v>
      </c>
      <c r="L8171" s="101">
        <f>MONTH(jaar_zip[[#This Row],[Datum]])</f>
        <v>8</v>
      </c>
      <c r="M8171" s="101">
        <f>IF(ISNUMBER(jaar_zip[[#This Row],[etmaaltemperatuur]]),IF(jaar_zip[[#This Row],[etmaaltemperatuur]]&lt;stookgrens,stookgrens-jaar_zip[[#This Row],[etmaaltemperatuur]],0),"")</f>
        <v>0</v>
      </c>
      <c r="N8171" s="101">
        <f>IF(ISNUMBER(jaar_zip[[#This Row],[graaddagen]]),IF(OR(MONTH(jaar_zip[[#This Row],[Datum]])=1,MONTH(jaar_zip[[#This Row],[Datum]])=2,MONTH(jaar_zip[[#This Row],[Datum]])=11,MONTH(jaar_zip[[#This Row],[Datum]])=12),1.1,IF(OR(MONTH(jaar_zip[[#This Row],[Datum]])=3,MONTH(jaar_zip[[#This Row],[Datum]])=10),1,0.8))*jaar_zip[[#This Row],[graaddagen]],"")</f>
        <v>0</v>
      </c>
      <c r="O8171" s="101">
        <f>IF(ISNUMBER(jaar_zip[[#This Row],[etmaaltemperatuur]]),IF(jaar_zip[[#This Row],[etmaaltemperatuur]]&gt;stookgrens,jaar_zip[[#This Row],[etmaaltemperatuur]]-stookgrens,0),"")</f>
        <v>4.5</v>
      </c>
    </row>
    <row r="8172" spans="1:15" x14ac:dyDescent="0.25">
      <c r="A8172">
        <v>370</v>
      </c>
      <c r="B8172">
        <v>20240812</v>
      </c>
      <c r="C8172">
        <v>2.5</v>
      </c>
      <c r="D8172">
        <v>25.6</v>
      </c>
      <c r="E8172">
        <v>2391</v>
      </c>
      <c r="F8172">
        <v>0</v>
      </c>
      <c r="G8172">
        <v>1011.1</v>
      </c>
      <c r="H8172">
        <v>64</v>
      </c>
      <c r="I8172" s="101" t="s">
        <v>41</v>
      </c>
      <c r="J8172" s="1">
        <f>DATEVALUE(RIGHT(jaar_zip[[#This Row],[YYYYMMDD]],2)&amp;"-"&amp;MID(jaar_zip[[#This Row],[YYYYMMDD]],5,2)&amp;"-"&amp;LEFT(jaar_zip[[#This Row],[YYYYMMDD]],4))</f>
        <v>45516</v>
      </c>
      <c r="K8172" s="101" t="str">
        <f>IF(AND(VALUE(MONTH(jaar_zip[[#This Row],[Datum]]))=1,VALUE(WEEKNUM(jaar_zip[[#This Row],[Datum]],21))&gt;51),RIGHT(YEAR(jaar_zip[[#This Row],[Datum]])-1,2),RIGHT(YEAR(jaar_zip[[#This Row],[Datum]]),2))&amp;"-"&amp; TEXT(WEEKNUM(jaar_zip[[#This Row],[Datum]],21),"00")</f>
        <v>24-33</v>
      </c>
      <c r="L8172" s="101">
        <f>MONTH(jaar_zip[[#This Row],[Datum]])</f>
        <v>8</v>
      </c>
      <c r="M8172" s="101">
        <f>IF(ISNUMBER(jaar_zip[[#This Row],[etmaaltemperatuur]]),IF(jaar_zip[[#This Row],[etmaaltemperatuur]]&lt;stookgrens,stookgrens-jaar_zip[[#This Row],[etmaaltemperatuur]],0),"")</f>
        <v>0</v>
      </c>
      <c r="N8172" s="101">
        <f>IF(ISNUMBER(jaar_zip[[#This Row],[graaddagen]]),IF(OR(MONTH(jaar_zip[[#This Row],[Datum]])=1,MONTH(jaar_zip[[#This Row],[Datum]])=2,MONTH(jaar_zip[[#This Row],[Datum]])=11,MONTH(jaar_zip[[#This Row],[Datum]])=12),1.1,IF(OR(MONTH(jaar_zip[[#This Row],[Datum]])=3,MONTH(jaar_zip[[#This Row],[Datum]])=10),1,0.8))*jaar_zip[[#This Row],[graaddagen]],"")</f>
        <v>0</v>
      </c>
      <c r="O8172" s="101">
        <f>IF(ISNUMBER(jaar_zip[[#This Row],[etmaaltemperatuur]]),IF(jaar_zip[[#This Row],[etmaaltemperatuur]]&gt;stookgrens,jaar_zip[[#This Row],[etmaaltemperatuur]]-stookgrens,0),"")</f>
        <v>7.6000000000000014</v>
      </c>
    </row>
    <row r="8173" spans="1:15" x14ac:dyDescent="0.25">
      <c r="A8173">
        <v>370</v>
      </c>
      <c r="B8173">
        <v>20240813</v>
      </c>
      <c r="C8173">
        <v>2.1</v>
      </c>
      <c r="D8173">
        <v>25.3</v>
      </c>
      <c r="E8173">
        <v>2152</v>
      </c>
      <c r="F8173">
        <v>-0.1</v>
      </c>
      <c r="G8173">
        <v>1009.2</v>
      </c>
      <c r="H8173">
        <v>75</v>
      </c>
      <c r="I8173" s="101" t="s">
        <v>41</v>
      </c>
      <c r="J8173" s="1">
        <f>DATEVALUE(RIGHT(jaar_zip[[#This Row],[YYYYMMDD]],2)&amp;"-"&amp;MID(jaar_zip[[#This Row],[YYYYMMDD]],5,2)&amp;"-"&amp;LEFT(jaar_zip[[#This Row],[YYYYMMDD]],4))</f>
        <v>45517</v>
      </c>
      <c r="K8173" s="101" t="str">
        <f>IF(AND(VALUE(MONTH(jaar_zip[[#This Row],[Datum]]))=1,VALUE(WEEKNUM(jaar_zip[[#This Row],[Datum]],21))&gt;51),RIGHT(YEAR(jaar_zip[[#This Row],[Datum]])-1,2),RIGHT(YEAR(jaar_zip[[#This Row],[Datum]]),2))&amp;"-"&amp; TEXT(WEEKNUM(jaar_zip[[#This Row],[Datum]],21),"00")</f>
        <v>24-33</v>
      </c>
      <c r="L8173" s="101">
        <f>MONTH(jaar_zip[[#This Row],[Datum]])</f>
        <v>8</v>
      </c>
      <c r="M8173" s="101">
        <f>IF(ISNUMBER(jaar_zip[[#This Row],[etmaaltemperatuur]]),IF(jaar_zip[[#This Row],[etmaaltemperatuur]]&lt;stookgrens,stookgrens-jaar_zip[[#This Row],[etmaaltemperatuur]],0),"")</f>
        <v>0</v>
      </c>
      <c r="N8173" s="101">
        <f>IF(ISNUMBER(jaar_zip[[#This Row],[graaddagen]]),IF(OR(MONTH(jaar_zip[[#This Row],[Datum]])=1,MONTH(jaar_zip[[#This Row],[Datum]])=2,MONTH(jaar_zip[[#This Row],[Datum]])=11,MONTH(jaar_zip[[#This Row],[Datum]])=12),1.1,IF(OR(MONTH(jaar_zip[[#This Row],[Datum]])=3,MONTH(jaar_zip[[#This Row],[Datum]])=10),1,0.8))*jaar_zip[[#This Row],[graaddagen]],"")</f>
        <v>0</v>
      </c>
      <c r="O8173" s="101">
        <f>IF(ISNUMBER(jaar_zip[[#This Row],[etmaaltemperatuur]]),IF(jaar_zip[[#This Row],[etmaaltemperatuur]]&gt;stookgrens,jaar_zip[[#This Row],[etmaaltemperatuur]]-stookgrens,0),"")</f>
        <v>7.3000000000000007</v>
      </c>
    </row>
    <row r="8174" spans="1:15" x14ac:dyDescent="0.25">
      <c r="A8174">
        <v>370</v>
      </c>
      <c r="B8174">
        <v>20240814</v>
      </c>
      <c r="C8174">
        <v>2.1</v>
      </c>
      <c r="D8174">
        <v>20.6</v>
      </c>
      <c r="E8174">
        <v>997</v>
      </c>
      <c r="F8174">
        <v>-0.1</v>
      </c>
      <c r="G8174">
        <v>1012.5</v>
      </c>
      <c r="H8174">
        <v>83</v>
      </c>
      <c r="I8174" s="101" t="s">
        <v>41</v>
      </c>
      <c r="J8174" s="1">
        <f>DATEVALUE(RIGHT(jaar_zip[[#This Row],[YYYYMMDD]],2)&amp;"-"&amp;MID(jaar_zip[[#This Row],[YYYYMMDD]],5,2)&amp;"-"&amp;LEFT(jaar_zip[[#This Row],[YYYYMMDD]],4))</f>
        <v>45518</v>
      </c>
      <c r="K8174" s="101" t="str">
        <f>IF(AND(VALUE(MONTH(jaar_zip[[#This Row],[Datum]]))=1,VALUE(WEEKNUM(jaar_zip[[#This Row],[Datum]],21))&gt;51),RIGHT(YEAR(jaar_zip[[#This Row],[Datum]])-1,2),RIGHT(YEAR(jaar_zip[[#This Row],[Datum]]),2))&amp;"-"&amp; TEXT(WEEKNUM(jaar_zip[[#This Row],[Datum]],21),"00")</f>
        <v>24-33</v>
      </c>
      <c r="L8174" s="101">
        <f>MONTH(jaar_zip[[#This Row],[Datum]])</f>
        <v>8</v>
      </c>
      <c r="M8174" s="101">
        <f>IF(ISNUMBER(jaar_zip[[#This Row],[etmaaltemperatuur]]),IF(jaar_zip[[#This Row],[etmaaltemperatuur]]&lt;stookgrens,stookgrens-jaar_zip[[#This Row],[etmaaltemperatuur]],0),"")</f>
        <v>0</v>
      </c>
      <c r="N8174" s="101">
        <f>IF(ISNUMBER(jaar_zip[[#This Row],[graaddagen]]),IF(OR(MONTH(jaar_zip[[#This Row],[Datum]])=1,MONTH(jaar_zip[[#This Row],[Datum]])=2,MONTH(jaar_zip[[#This Row],[Datum]])=11,MONTH(jaar_zip[[#This Row],[Datum]])=12),1.1,IF(OR(MONTH(jaar_zip[[#This Row],[Datum]])=3,MONTH(jaar_zip[[#This Row],[Datum]])=10),1,0.8))*jaar_zip[[#This Row],[graaddagen]],"")</f>
        <v>0</v>
      </c>
      <c r="O8174" s="101">
        <f>IF(ISNUMBER(jaar_zip[[#This Row],[etmaaltemperatuur]]),IF(jaar_zip[[#This Row],[etmaaltemperatuur]]&gt;stookgrens,jaar_zip[[#This Row],[etmaaltemperatuur]]-stookgrens,0),"")</f>
        <v>2.6000000000000014</v>
      </c>
    </row>
    <row r="8175" spans="1:15" x14ac:dyDescent="0.25">
      <c r="A8175">
        <v>370</v>
      </c>
      <c r="B8175">
        <v>20240815</v>
      </c>
      <c r="C8175">
        <v>3.7</v>
      </c>
      <c r="D8175">
        <v>21.1</v>
      </c>
      <c r="E8175">
        <v>2144</v>
      </c>
      <c r="F8175">
        <v>0</v>
      </c>
      <c r="G8175">
        <v>1016.1</v>
      </c>
      <c r="H8175">
        <v>75</v>
      </c>
      <c r="I8175" s="101" t="s">
        <v>41</v>
      </c>
      <c r="J8175" s="1">
        <f>DATEVALUE(RIGHT(jaar_zip[[#This Row],[YYYYMMDD]],2)&amp;"-"&amp;MID(jaar_zip[[#This Row],[YYYYMMDD]],5,2)&amp;"-"&amp;LEFT(jaar_zip[[#This Row],[YYYYMMDD]],4))</f>
        <v>45519</v>
      </c>
      <c r="K8175" s="101" t="str">
        <f>IF(AND(VALUE(MONTH(jaar_zip[[#This Row],[Datum]]))=1,VALUE(WEEKNUM(jaar_zip[[#This Row],[Datum]],21))&gt;51),RIGHT(YEAR(jaar_zip[[#This Row],[Datum]])-1,2),RIGHT(YEAR(jaar_zip[[#This Row],[Datum]]),2))&amp;"-"&amp; TEXT(WEEKNUM(jaar_zip[[#This Row],[Datum]],21),"00")</f>
        <v>24-33</v>
      </c>
      <c r="L8175" s="101">
        <f>MONTH(jaar_zip[[#This Row],[Datum]])</f>
        <v>8</v>
      </c>
      <c r="M8175" s="101">
        <f>IF(ISNUMBER(jaar_zip[[#This Row],[etmaaltemperatuur]]),IF(jaar_zip[[#This Row],[etmaaltemperatuur]]&lt;stookgrens,stookgrens-jaar_zip[[#This Row],[etmaaltemperatuur]],0),"")</f>
        <v>0</v>
      </c>
      <c r="N8175" s="101">
        <f>IF(ISNUMBER(jaar_zip[[#This Row],[graaddagen]]),IF(OR(MONTH(jaar_zip[[#This Row],[Datum]])=1,MONTH(jaar_zip[[#This Row],[Datum]])=2,MONTH(jaar_zip[[#This Row],[Datum]])=11,MONTH(jaar_zip[[#This Row],[Datum]])=12),1.1,IF(OR(MONTH(jaar_zip[[#This Row],[Datum]])=3,MONTH(jaar_zip[[#This Row],[Datum]])=10),1,0.8))*jaar_zip[[#This Row],[graaddagen]],"")</f>
        <v>0</v>
      </c>
      <c r="O8175" s="101">
        <f>IF(ISNUMBER(jaar_zip[[#This Row],[etmaaltemperatuur]]),IF(jaar_zip[[#This Row],[etmaaltemperatuur]]&gt;stookgrens,jaar_zip[[#This Row],[etmaaltemperatuur]]-stookgrens,0),"")</f>
        <v>3.1000000000000014</v>
      </c>
    </row>
    <row r="8176" spans="1:15" x14ac:dyDescent="0.25">
      <c r="A8176">
        <v>370</v>
      </c>
      <c r="B8176">
        <v>20240816</v>
      </c>
      <c r="C8176">
        <v>3.3</v>
      </c>
      <c r="D8176">
        <v>19.8</v>
      </c>
      <c r="E8176">
        <v>806</v>
      </c>
      <c r="F8176">
        <v>2</v>
      </c>
      <c r="G8176">
        <v>1014.9</v>
      </c>
      <c r="H8176">
        <v>85</v>
      </c>
      <c r="I8176" s="101" t="s">
        <v>41</v>
      </c>
      <c r="J8176" s="1">
        <f>DATEVALUE(RIGHT(jaar_zip[[#This Row],[YYYYMMDD]],2)&amp;"-"&amp;MID(jaar_zip[[#This Row],[YYYYMMDD]],5,2)&amp;"-"&amp;LEFT(jaar_zip[[#This Row],[YYYYMMDD]],4))</f>
        <v>45520</v>
      </c>
      <c r="K8176" s="101" t="str">
        <f>IF(AND(VALUE(MONTH(jaar_zip[[#This Row],[Datum]]))=1,VALUE(WEEKNUM(jaar_zip[[#This Row],[Datum]],21))&gt;51),RIGHT(YEAR(jaar_zip[[#This Row],[Datum]])-1,2),RIGHT(YEAR(jaar_zip[[#This Row],[Datum]]),2))&amp;"-"&amp; TEXT(WEEKNUM(jaar_zip[[#This Row],[Datum]],21),"00")</f>
        <v>24-33</v>
      </c>
      <c r="L8176" s="101">
        <f>MONTH(jaar_zip[[#This Row],[Datum]])</f>
        <v>8</v>
      </c>
      <c r="M8176" s="101">
        <f>IF(ISNUMBER(jaar_zip[[#This Row],[etmaaltemperatuur]]),IF(jaar_zip[[#This Row],[etmaaltemperatuur]]&lt;stookgrens,stookgrens-jaar_zip[[#This Row],[etmaaltemperatuur]],0),"")</f>
        <v>0</v>
      </c>
      <c r="N8176" s="101">
        <f>IF(ISNUMBER(jaar_zip[[#This Row],[graaddagen]]),IF(OR(MONTH(jaar_zip[[#This Row],[Datum]])=1,MONTH(jaar_zip[[#This Row],[Datum]])=2,MONTH(jaar_zip[[#This Row],[Datum]])=11,MONTH(jaar_zip[[#This Row],[Datum]])=12),1.1,IF(OR(MONTH(jaar_zip[[#This Row],[Datum]])=3,MONTH(jaar_zip[[#This Row],[Datum]])=10),1,0.8))*jaar_zip[[#This Row],[graaddagen]],"")</f>
        <v>0</v>
      </c>
      <c r="O8176" s="101">
        <f>IF(ISNUMBER(jaar_zip[[#This Row],[etmaaltemperatuur]]),IF(jaar_zip[[#This Row],[etmaaltemperatuur]]&gt;stookgrens,jaar_zip[[#This Row],[etmaaltemperatuur]]-stookgrens,0),"")</f>
        <v>1.8000000000000007</v>
      </c>
    </row>
    <row r="8177" spans="1:15" x14ac:dyDescent="0.25">
      <c r="A8177">
        <v>370</v>
      </c>
      <c r="B8177">
        <v>20240817</v>
      </c>
      <c r="C8177">
        <v>2.1</v>
      </c>
      <c r="D8177">
        <v>20.399999999999999</v>
      </c>
      <c r="E8177">
        <v>1964</v>
      </c>
      <c r="F8177">
        <v>4.3</v>
      </c>
      <c r="G8177">
        <v>1012.7</v>
      </c>
      <c r="H8177">
        <v>74</v>
      </c>
      <c r="I8177" s="101" t="s">
        <v>41</v>
      </c>
      <c r="J8177" s="1">
        <f>DATEVALUE(RIGHT(jaar_zip[[#This Row],[YYYYMMDD]],2)&amp;"-"&amp;MID(jaar_zip[[#This Row],[YYYYMMDD]],5,2)&amp;"-"&amp;LEFT(jaar_zip[[#This Row],[YYYYMMDD]],4))</f>
        <v>45521</v>
      </c>
      <c r="K8177" s="101" t="str">
        <f>IF(AND(VALUE(MONTH(jaar_zip[[#This Row],[Datum]]))=1,VALUE(WEEKNUM(jaar_zip[[#This Row],[Datum]],21))&gt;51),RIGHT(YEAR(jaar_zip[[#This Row],[Datum]])-1,2),RIGHT(YEAR(jaar_zip[[#This Row],[Datum]]),2))&amp;"-"&amp; TEXT(WEEKNUM(jaar_zip[[#This Row],[Datum]],21),"00")</f>
        <v>24-33</v>
      </c>
      <c r="L8177" s="101">
        <f>MONTH(jaar_zip[[#This Row],[Datum]])</f>
        <v>8</v>
      </c>
      <c r="M8177" s="101">
        <f>IF(ISNUMBER(jaar_zip[[#This Row],[etmaaltemperatuur]]),IF(jaar_zip[[#This Row],[etmaaltemperatuur]]&lt;stookgrens,stookgrens-jaar_zip[[#This Row],[etmaaltemperatuur]],0),"")</f>
        <v>0</v>
      </c>
      <c r="N8177" s="101">
        <f>IF(ISNUMBER(jaar_zip[[#This Row],[graaddagen]]),IF(OR(MONTH(jaar_zip[[#This Row],[Datum]])=1,MONTH(jaar_zip[[#This Row],[Datum]])=2,MONTH(jaar_zip[[#This Row],[Datum]])=11,MONTH(jaar_zip[[#This Row],[Datum]])=12),1.1,IF(OR(MONTH(jaar_zip[[#This Row],[Datum]])=3,MONTH(jaar_zip[[#This Row],[Datum]])=10),1,0.8))*jaar_zip[[#This Row],[graaddagen]],"")</f>
        <v>0</v>
      </c>
      <c r="O8177" s="101">
        <f>IF(ISNUMBER(jaar_zip[[#This Row],[etmaaltemperatuur]]),IF(jaar_zip[[#This Row],[etmaaltemperatuur]]&gt;stookgrens,jaar_zip[[#This Row],[etmaaltemperatuur]]-stookgrens,0),"")</f>
        <v>2.3999999999999986</v>
      </c>
    </row>
    <row r="8178" spans="1:15" x14ac:dyDescent="0.25">
      <c r="A8178">
        <v>370</v>
      </c>
      <c r="B8178">
        <v>20240818</v>
      </c>
      <c r="C8178">
        <v>2.1</v>
      </c>
      <c r="D8178">
        <v>18.8</v>
      </c>
      <c r="E8178">
        <v>1468</v>
      </c>
      <c r="F8178">
        <v>0</v>
      </c>
      <c r="G8178">
        <v>1013.1</v>
      </c>
      <c r="H8178">
        <v>75</v>
      </c>
      <c r="I8178" s="101" t="s">
        <v>41</v>
      </c>
      <c r="J8178" s="1">
        <f>DATEVALUE(RIGHT(jaar_zip[[#This Row],[YYYYMMDD]],2)&amp;"-"&amp;MID(jaar_zip[[#This Row],[YYYYMMDD]],5,2)&amp;"-"&amp;LEFT(jaar_zip[[#This Row],[YYYYMMDD]],4))</f>
        <v>45522</v>
      </c>
      <c r="K8178" s="101" t="str">
        <f>IF(AND(VALUE(MONTH(jaar_zip[[#This Row],[Datum]]))=1,VALUE(WEEKNUM(jaar_zip[[#This Row],[Datum]],21))&gt;51),RIGHT(YEAR(jaar_zip[[#This Row],[Datum]])-1,2),RIGHT(YEAR(jaar_zip[[#This Row],[Datum]]),2))&amp;"-"&amp; TEXT(WEEKNUM(jaar_zip[[#This Row],[Datum]],21),"00")</f>
        <v>24-33</v>
      </c>
      <c r="L8178" s="101">
        <f>MONTH(jaar_zip[[#This Row],[Datum]])</f>
        <v>8</v>
      </c>
      <c r="M8178" s="101">
        <f>IF(ISNUMBER(jaar_zip[[#This Row],[etmaaltemperatuur]]),IF(jaar_zip[[#This Row],[etmaaltemperatuur]]&lt;stookgrens,stookgrens-jaar_zip[[#This Row],[etmaaltemperatuur]],0),"")</f>
        <v>0</v>
      </c>
      <c r="N8178" s="101">
        <f>IF(ISNUMBER(jaar_zip[[#This Row],[graaddagen]]),IF(OR(MONTH(jaar_zip[[#This Row],[Datum]])=1,MONTH(jaar_zip[[#This Row],[Datum]])=2,MONTH(jaar_zip[[#This Row],[Datum]])=11,MONTH(jaar_zip[[#This Row],[Datum]])=12),1.1,IF(OR(MONTH(jaar_zip[[#This Row],[Datum]])=3,MONTH(jaar_zip[[#This Row],[Datum]])=10),1,0.8))*jaar_zip[[#This Row],[graaddagen]],"")</f>
        <v>0</v>
      </c>
      <c r="O8178" s="101">
        <f>IF(ISNUMBER(jaar_zip[[#This Row],[etmaaltemperatuur]]),IF(jaar_zip[[#This Row],[etmaaltemperatuur]]&gt;stookgrens,jaar_zip[[#This Row],[etmaaltemperatuur]]-stookgrens,0),"")</f>
        <v>0.80000000000000071</v>
      </c>
    </row>
    <row r="8179" spans="1:15" x14ac:dyDescent="0.25">
      <c r="A8179">
        <v>370</v>
      </c>
      <c r="B8179">
        <v>20240819</v>
      </c>
      <c r="C8179">
        <v>1.8</v>
      </c>
      <c r="D8179">
        <v>16.899999999999999</v>
      </c>
      <c r="E8179">
        <v>2061</v>
      </c>
      <c r="F8179">
        <v>0</v>
      </c>
      <c r="G8179">
        <v>1017.6</v>
      </c>
      <c r="H8179">
        <v>75</v>
      </c>
      <c r="I8179" s="101" t="s">
        <v>41</v>
      </c>
      <c r="J8179" s="1">
        <f>DATEVALUE(RIGHT(jaar_zip[[#This Row],[YYYYMMDD]],2)&amp;"-"&amp;MID(jaar_zip[[#This Row],[YYYYMMDD]],5,2)&amp;"-"&amp;LEFT(jaar_zip[[#This Row],[YYYYMMDD]],4))</f>
        <v>45523</v>
      </c>
      <c r="K8179" s="101" t="str">
        <f>IF(AND(VALUE(MONTH(jaar_zip[[#This Row],[Datum]]))=1,VALUE(WEEKNUM(jaar_zip[[#This Row],[Datum]],21))&gt;51),RIGHT(YEAR(jaar_zip[[#This Row],[Datum]])-1,2),RIGHT(YEAR(jaar_zip[[#This Row],[Datum]]),2))&amp;"-"&amp; TEXT(WEEKNUM(jaar_zip[[#This Row],[Datum]],21),"00")</f>
        <v>24-34</v>
      </c>
      <c r="L8179" s="101">
        <f>MONTH(jaar_zip[[#This Row],[Datum]])</f>
        <v>8</v>
      </c>
      <c r="M8179" s="101">
        <f>IF(ISNUMBER(jaar_zip[[#This Row],[etmaaltemperatuur]]),IF(jaar_zip[[#This Row],[etmaaltemperatuur]]&lt;stookgrens,stookgrens-jaar_zip[[#This Row],[etmaaltemperatuur]],0),"")</f>
        <v>1.1000000000000014</v>
      </c>
      <c r="N8179" s="101">
        <f>IF(ISNUMBER(jaar_zip[[#This Row],[graaddagen]]),IF(OR(MONTH(jaar_zip[[#This Row],[Datum]])=1,MONTH(jaar_zip[[#This Row],[Datum]])=2,MONTH(jaar_zip[[#This Row],[Datum]])=11,MONTH(jaar_zip[[#This Row],[Datum]])=12),1.1,IF(OR(MONTH(jaar_zip[[#This Row],[Datum]])=3,MONTH(jaar_zip[[#This Row],[Datum]])=10),1,0.8))*jaar_zip[[#This Row],[graaddagen]],"")</f>
        <v>0.88000000000000123</v>
      </c>
      <c r="O8179" s="101">
        <f>IF(ISNUMBER(jaar_zip[[#This Row],[etmaaltemperatuur]]),IF(jaar_zip[[#This Row],[etmaaltemperatuur]]&gt;stookgrens,jaar_zip[[#This Row],[etmaaltemperatuur]]-stookgrens,0),"")</f>
        <v>0</v>
      </c>
    </row>
    <row r="8180" spans="1:15" x14ac:dyDescent="0.25">
      <c r="A8180">
        <v>370</v>
      </c>
      <c r="B8180">
        <v>20240820</v>
      </c>
      <c r="C8180">
        <v>3.2</v>
      </c>
      <c r="D8180">
        <v>18.600000000000001</v>
      </c>
      <c r="E8180">
        <v>1609</v>
      </c>
      <c r="F8180">
        <v>11.7</v>
      </c>
      <c r="G8180">
        <v>1011.5</v>
      </c>
      <c r="H8180">
        <v>80</v>
      </c>
      <c r="I8180" s="101" t="s">
        <v>41</v>
      </c>
      <c r="J8180" s="1">
        <f>DATEVALUE(RIGHT(jaar_zip[[#This Row],[YYYYMMDD]],2)&amp;"-"&amp;MID(jaar_zip[[#This Row],[YYYYMMDD]],5,2)&amp;"-"&amp;LEFT(jaar_zip[[#This Row],[YYYYMMDD]],4))</f>
        <v>45524</v>
      </c>
      <c r="K8180" s="101" t="str">
        <f>IF(AND(VALUE(MONTH(jaar_zip[[#This Row],[Datum]]))=1,VALUE(WEEKNUM(jaar_zip[[#This Row],[Datum]],21))&gt;51),RIGHT(YEAR(jaar_zip[[#This Row],[Datum]])-1,2),RIGHT(YEAR(jaar_zip[[#This Row],[Datum]]),2))&amp;"-"&amp; TEXT(WEEKNUM(jaar_zip[[#This Row],[Datum]],21),"00")</f>
        <v>24-34</v>
      </c>
      <c r="L8180" s="101">
        <f>MONTH(jaar_zip[[#This Row],[Datum]])</f>
        <v>8</v>
      </c>
      <c r="M8180" s="101">
        <f>IF(ISNUMBER(jaar_zip[[#This Row],[etmaaltemperatuur]]),IF(jaar_zip[[#This Row],[etmaaltemperatuur]]&lt;stookgrens,stookgrens-jaar_zip[[#This Row],[etmaaltemperatuur]],0),"")</f>
        <v>0</v>
      </c>
      <c r="N8180" s="101">
        <f>IF(ISNUMBER(jaar_zip[[#This Row],[graaddagen]]),IF(OR(MONTH(jaar_zip[[#This Row],[Datum]])=1,MONTH(jaar_zip[[#This Row],[Datum]])=2,MONTH(jaar_zip[[#This Row],[Datum]])=11,MONTH(jaar_zip[[#This Row],[Datum]])=12),1.1,IF(OR(MONTH(jaar_zip[[#This Row],[Datum]])=3,MONTH(jaar_zip[[#This Row],[Datum]])=10),1,0.8))*jaar_zip[[#This Row],[graaddagen]],"")</f>
        <v>0</v>
      </c>
      <c r="O8180" s="101">
        <f>IF(ISNUMBER(jaar_zip[[#This Row],[etmaaltemperatuur]]),IF(jaar_zip[[#This Row],[etmaaltemperatuur]]&gt;stookgrens,jaar_zip[[#This Row],[etmaaltemperatuur]]-stookgrens,0),"")</f>
        <v>0.60000000000000142</v>
      </c>
    </row>
    <row r="8181" spans="1:15" x14ac:dyDescent="0.25">
      <c r="A8181">
        <v>370</v>
      </c>
      <c r="B8181">
        <v>20240821</v>
      </c>
      <c r="C8181">
        <v>3.9</v>
      </c>
      <c r="D8181">
        <v>15.8</v>
      </c>
      <c r="E8181">
        <v>1780</v>
      </c>
      <c r="F8181">
        <v>-0.1</v>
      </c>
      <c r="G8181">
        <v>1016.7</v>
      </c>
      <c r="H8181">
        <v>73</v>
      </c>
      <c r="I8181" s="101" t="s">
        <v>41</v>
      </c>
      <c r="J8181" s="1">
        <f>DATEVALUE(RIGHT(jaar_zip[[#This Row],[YYYYMMDD]],2)&amp;"-"&amp;MID(jaar_zip[[#This Row],[YYYYMMDD]],5,2)&amp;"-"&amp;LEFT(jaar_zip[[#This Row],[YYYYMMDD]],4))</f>
        <v>45525</v>
      </c>
      <c r="K8181" s="101" t="str">
        <f>IF(AND(VALUE(MONTH(jaar_zip[[#This Row],[Datum]]))=1,VALUE(WEEKNUM(jaar_zip[[#This Row],[Datum]],21))&gt;51),RIGHT(YEAR(jaar_zip[[#This Row],[Datum]])-1,2),RIGHT(YEAR(jaar_zip[[#This Row],[Datum]]),2))&amp;"-"&amp; TEXT(WEEKNUM(jaar_zip[[#This Row],[Datum]],21),"00")</f>
        <v>24-34</v>
      </c>
      <c r="L8181" s="101">
        <f>MONTH(jaar_zip[[#This Row],[Datum]])</f>
        <v>8</v>
      </c>
      <c r="M8181" s="101">
        <f>IF(ISNUMBER(jaar_zip[[#This Row],[etmaaltemperatuur]]),IF(jaar_zip[[#This Row],[etmaaltemperatuur]]&lt;stookgrens,stookgrens-jaar_zip[[#This Row],[etmaaltemperatuur]],0),"")</f>
        <v>2.1999999999999993</v>
      </c>
      <c r="N8181" s="101">
        <f>IF(ISNUMBER(jaar_zip[[#This Row],[graaddagen]]),IF(OR(MONTH(jaar_zip[[#This Row],[Datum]])=1,MONTH(jaar_zip[[#This Row],[Datum]])=2,MONTH(jaar_zip[[#This Row],[Datum]])=11,MONTH(jaar_zip[[#This Row],[Datum]])=12),1.1,IF(OR(MONTH(jaar_zip[[#This Row],[Datum]])=3,MONTH(jaar_zip[[#This Row],[Datum]])=10),1,0.8))*jaar_zip[[#This Row],[graaddagen]],"")</f>
        <v>1.7599999999999996</v>
      </c>
      <c r="O8181" s="101">
        <f>IF(ISNUMBER(jaar_zip[[#This Row],[etmaaltemperatuur]]),IF(jaar_zip[[#This Row],[etmaaltemperatuur]]&gt;stookgrens,jaar_zip[[#This Row],[etmaaltemperatuur]]-stookgrens,0),"")</f>
        <v>0</v>
      </c>
    </row>
    <row r="8182" spans="1:15" x14ac:dyDescent="0.25">
      <c r="A8182">
        <v>370</v>
      </c>
      <c r="B8182">
        <v>20240822</v>
      </c>
      <c r="C8182">
        <v>4.9000000000000004</v>
      </c>
      <c r="D8182">
        <v>19</v>
      </c>
      <c r="E8182">
        <v>1861</v>
      </c>
      <c r="F8182">
        <v>0</v>
      </c>
      <c r="G8182">
        <v>1010.8</v>
      </c>
      <c r="H8182">
        <v>62</v>
      </c>
      <c r="I8182" s="101" t="s">
        <v>41</v>
      </c>
      <c r="J8182" s="1">
        <f>DATEVALUE(RIGHT(jaar_zip[[#This Row],[YYYYMMDD]],2)&amp;"-"&amp;MID(jaar_zip[[#This Row],[YYYYMMDD]],5,2)&amp;"-"&amp;LEFT(jaar_zip[[#This Row],[YYYYMMDD]],4))</f>
        <v>45526</v>
      </c>
      <c r="K8182" s="101" t="str">
        <f>IF(AND(VALUE(MONTH(jaar_zip[[#This Row],[Datum]]))=1,VALUE(WEEKNUM(jaar_zip[[#This Row],[Datum]],21))&gt;51),RIGHT(YEAR(jaar_zip[[#This Row],[Datum]])-1,2),RIGHT(YEAR(jaar_zip[[#This Row],[Datum]]),2))&amp;"-"&amp; TEXT(WEEKNUM(jaar_zip[[#This Row],[Datum]],21),"00")</f>
        <v>24-34</v>
      </c>
      <c r="L8182" s="101">
        <f>MONTH(jaar_zip[[#This Row],[Datum]])</f>
        <v>8</v>
      </c>
      <c r="M8182" s="101">
        <f>IF(ISNUMBER(jaar_zip[[#This Row],[etmaaltemperatuur]]),IF(jaar_zip[[#This Row],[etmaaltemperatuur]]&lt;stookgrens,stookgrens-jaar_zip[[#This Row],[etmaaltemperatuur]],0),"")</f>
        <v>0</v>
      </c>
      <c r="N8182" s="101">
        <f>IF(ISNUMBER(jaar_zip[[#This Row],[graaddagen]]),IF(OR(MONTH(jaar_zip[[#This Row],[Datum]])=1,MONTH(jaar_zip[[#This Row],[Datum]])=2,MONTH(jaar_zip[[#This Row],[Datum]])=11,MONTH(jaar_zip[[#This Row],[Datum]])=12),1.1,IF(OR(MONTH(jaar_zip[[#This Row],[Datum]])=3,MONTH(jaar_zip[[#This Row],[Datum]])=10),1,0.8))*jaar_zip[[#This Row],[graaddagen]],"")</f>
        <v>0</v>
      </c>
      <c r="O8182" s="101">
        <f>IF(ISNUMBER(jaar_zip[[#This Row],[etmaaltemperatuur]]),IF(jaar_zip[[#This Row],[etmaaltemperatuur]]&gt;stookgrens,jaar_zip[[#This Row],[etmaaltemperatuur]]-stookgrens,0),"")</f>
        <v>1</v>
      </c>
    </row>
    <row r="8183" spans="1:15" x14ac:dyDescent="0.25">
      <c r="A8183">
        <v>370</v>
      </c>
      <c r="B8183">
        <v>20240823</v>
      </c>
      <c r="C8183">
        <v>5.8</v>
      </c>
      <c r="D8183">
        <v>19.899999999999999</v>
      </c>
      <c r="E8183">
        <v>1140</v>
      </c>
      <c r="F8183">
        <v>3.7</v>
      </c>
      <c r="G8183">
        <v>1007.7</v>
      </c>
      <c r="H8183">
        <v>73</v>
      </c>
      <c r="I8183" s="101" t="s">
        <v>41</v>
      </c>
      <c r="J8183" s="1">
        <f>DATEVALUE(RIGHT(jaar_zip[[#This Row],[YYYYMMDD]],2)&amp;"-"&amp;MID(jaar_zip[[#This Row],[YYYYMMDD]],5,2)&amp;"-"&amp;LEFT(jaar_zip[[#This Row],[YYYYMMDD]],4))</f>
        <v>45527</v>
      </c>
      <c r="K8183" s="101" t="str">
        <f>IF(AND(VALUE(MONTH(jaar_zip[[#This Row],[Datum]]))=1,VALUE(WEEKNUM(jaar_zip[[#This Row],[Datum]],21))&gt;51),RIGHT(YEAR(jaar_zip[[#This Row],[Datum]])-1,2),RIGHT(YEAR(jaar_zip[[#This Row],[Datum]]),2))&amp;"-"&amp; TEXT(WEEKNUM(jaar_zip[[#This Row],[Datum]],21),"00")</f>
        <v>24-34</v>
      </c>
      <c r="L8183" s="101">
        <f>MONTH(jaar_zip[[#This Row],[Datum]])</f>
        <v>8</v>
      </c>
      <c r="M8183" s="101">
        <f>IF(ISNUMBER(jaar_zip[[#This Row],[etmaaltemperatuur]]),IF(jaar_zip[[#This Row],[etmaaltemperatuur]]&lt;stookgrens,stookgrens-jaar_zip[[#This Row],[etmaaltemperatuur]],0),"")</f>
        <v>0</v>
      </c>
      <c r="N8183" s="101">
        <f>IF(ISNUMBER(jaar_zip[[#This Row],[graaddagen]]),IF(OR(MONTH(jaar_zip[[#This Row],[Datum]])=1,MONTH(jaar_zip[[#This Row],[Datum]])=2,MONTH(jaar_zip[[#This Row],[Datum]])=11,MONTH(jaar_zip[[#This Row],[Datum]])=12),1.1,IF(OR(MONTH(jaar_zip[[#This Row],[Datum]])=3,MONTH(jaar_zip[[#This Row],[Datum]])=10),1,0.8))*jaar_zip[[#This Row],[graaddagen]],"")</f>
        <v>0</v>
      </c>
      <c r="O8183" s="101">
        <f>IF(ISNUMBER(jaar_zip[[#This Row],[etmaaltemperatuur]]),IF(jaar_zip[[#This Row],[etmaaltemperatuur]]&gt;stookgrens,jaar_zip[[#This Row],[etmaaltemperatuur]]-stookgrens,0),"")</f>
        <v>1.8999999999999986</v>
      </c>
    </row>
    <row r="8184" spans="1:15" x14ac:dyDescent="0.25">
      <c r="A8184">
        <v>370</v>
      </c>
      <c r="B8184">
        <v>20240824</v>
      </c>
      <c r="C8184">
        <v>5</v>
      </c>
      <c r="D8184">
        <v>20.5</v>
      </c>
      <c r="E8184">
        <v>1576</v>
      </c>
      <c r="F8184">
        <v>9.1</v>
      </c>
      <c r="G8184">
        <v>1007.2</v>
      </c>
      <c r="H8184">
        <v>80</v>
      </c>
      <c r="I8184" s="101" t="s">
        <v>41</v>
      </c>
      <c r="J8184" s="1">
        <f>DATEVALUE(RIGHT(jaar_zip[[#This Row],[YYYYMMDD]],2)&amp;"-"&amp;MID(jaar_zip[[#This Row],[YYYYMMDD]],5,2)&amp;"-"&amp;LEFT(jaar_zip[[#This Row],[YYYYMMDD]],4))</f>
        <v>45528</v>
      </c>
      <c r="K8184" s="101" t="str">
        <f>IF(AND(VALUE(MONTH(jaar_zip[[#This Row],[Datum]]))=1,VALUE(WEEKNUM(jaar_zip[[#This Row],[Datum]],21))&gt;51),RIGHT(YEAR(jaar_zip[[#This Row],[Datum]])-1,2),RIGHT(YEAR(jaar_zip[[#This Row],[Datum]]),2))&amp;"-"&amp; TEXT(WEEKNUM(jaar_zip[[#This Row],[Datum]],21),"00")</f>
        <v>24-34</v>
      </c>
      <c r="L8184" s="101">
        <f>MONTH(jaar_zip[[#This Row],[Datum]])</f>
        <v>8</v>
      </c>
      <c r="M8184" s="101">
        <f>IF(ISNUMBER(jaar_zip[[#This Row],[etmaaltemperatuur]]),IF(jaar_zip[[#This Row],[etmaaltemperatuur]]&lt;stookgrens,stookgrens-jaar_zip[[#This Row],[etmaaltemperatuur]],0),"")</f>
        <v>0</v>
      </c>
      <c r="N8184" s="101">
        <f>IF(ISNUMBER(jaar_zip[[#This Row],[graaddagen]]),IF(OR(MONTH(jaar_zip[[#This Row],[Datum]])=1,MONTH(jaar_zip[[#This Row],[Datum]])=2,MONTH(jaar_zip[[#This Row],[Datum]])=11,MONTH(jaar_zip[[#This Row],[Datum]])=12),1.1,IF(OR(MONTH(jaar_zip[[#This Row],[Datum]])=3,MONTH(jaar_zip[[#This Row],[Datum]])=10),1,0.8))*jaar_zip[[#This Row],[graaddagen]],"")</f>
        <v>0</v>
      </c>
      <c r="O8184" s="101">
        <f>IF(ISNUMBER(jaar_zip[[#This Row],[etmaaltemperatuur]]),IF(jaar_zip[[#This Row],[etmaaltemperatuur]]&gt;stookgrens,jaar_zip[[#This Row],[etmaaltemperatuur]]-stookgrens,0),"")</f>
        <v>2.5</v>
      </c>
    </row>
    <row r="8185" spans="1:15" x14ac:dyDescent="0.25">
      <c r="A8185">
        <v>370</v>
      </c>
      <c r="B8185">
        <v>20240825</v>
      </c>
      <c r="C8185">
        <v>4.4000000000000004</v>
      </c>
      <c r="D8185">
        <v>16.3</v>
      </c>
      <c r="E8185">
        <v>1995</v>
      </c>
      <c r="F8185">
        <v>-0.1</v>
      </c>
      <c r="G8185">
        <v>1019.9</v>
      </c>
      <c r="H8185">
        <v>72</v>
      </c>
      <c r="I8185" s="101" t="s">
        <v>41</v>
      </c>
      <c r="J8185" s="1">
        <f>DATEVALUE(RIGHT(jaar_zip[[#This Row],[YYYYMMDD]],2)&amp;"-"&amp;MID(jaar_zip[[#This Row],[YYYYMMDD]],5,2)&amp;"-"&amp;LEFT(jaar_zip[[#This Row],[YYYYMMDD]],4))</f>
        <v>45529</v>
      </c>
      <c r="K8185" s="101" t="str">
        <f>IF(AND(VALUE(MONTH(jaar_zip[[#This Row],[Datum]]))=1,VALUE(WEEKNUM(jaar_zip[[#This Row],[Datum]],21))&gt;51),RIGHT(YEAR(jaar_zip[[#This Row],[Datum]])-1,2),RIGHT(YEAR(jaar_zip[[#This Row],[Datum]]),2))&amp;"-"&amp; TEXT(WEEKNUM(jaar_zip[[#This Row],[Datum]],21),"00")</f>
        <v>24-34</v>
      </c>
      <c r="L8185" s="101">
        <f>MONTH(jaar_zip[[#This Row],[Datum]])</f>
        <v>8</v>
      </c>
      <c r="M8185" s="101">
        <f>IF(ISNUMBER(jaar_zip[[#This Row],[etmaaltemperatuur]]),IF(jaar_zip[[#This Row],[etmaaltemperatuur]]&lt;stookgrens,stookgrens-jaar_zip[[#This Row],[etmaaltemperatuur]],0),"")</f>
        <v>1.6999999999999993</v>
      </c>
      <c r="N8185" s="101">
        <f>IF(ISNUMBER(jaar_zip[[#This Row],[graaddagen]]),IF(OR(MONTH(jaar_zip[[#This Row],[Datum]])=1,MONTH(jaar_zip[[#This Row],[Datum]])=2,MONTH(jaar_zip[[#This Row],[Datum]])=11,MONTH(jaar_zip[[#This Row],[Datum]])=12),1.1,IF(OR(MONTH(jaar_zip[[#This Row],[Datum]])=3,MONTH(jaar_zip[[#This Row],[Datum]])=10),1,0.8))*jaar_zip[[#This Row],[graaddagen]],"")</f>
        <v>1.3599999999999994</v>
      </c>
      <c r="O8185" s="101">
        <f>IF(ISNUMBER(jaar_zip[[#This Row],[etmaaltemperatuur]]),IF(jaar_zip[[#This Row],[etmaaltemperatuur]]&gt;stookgrens,jaar_zip[[#This Row],[etmaaltemperatuur]]-stookgrens,0),"")</f>
        <v>0</v>
      </c>
    </row>
    <row r="8186" spans="1:15" x14ac:dyDescent="0.25">
      <c r="A8186">
        <v>370</v>
      </c>
      <c r="B8186">
        <v>20240826</v>
      </c>
      <c r="C8186">
        <v>2.8</v>
      </c>
      <c r="D8186">
        <v>16.399999999999999</v>
      </c>
      <c r="E8186">
        <v>1651</v>
      </c>
      <c r="F8186">
        <v>0</v>
      </c>
      <c r="G8186">
        <v>1022.1</v>
      </c>
      <c r="H8186">
        <v>73</v>
      </c>
      <c r="I8186" s="101" t="s">
        <v>41</v>
      </c>
      <c r="J8186" s="1">
        <f>DATEVALUE(RIGHT(jaar_zip[[#This Row],[YYYYMMDD]],2)&amp;"-"&amp;MID(jaar_zip[[#This Row],[YYYYMMDD]],5,2)&amp;"-"&amp;LEFT(jaar_zip[[#This Row],[YYYYMMDD]],4))</f>
        <v>45530</v>
      </c>
      <c r="K8186" s="101" t="str">
        <f>IF(AND(VALUE(MONTH(jaar_zip[[#This Row],[Datum]]))=1,VALUE(WEEKNUM(jaar_zip[[#This Row],[Datum]],21))&gt;51),RIGHT(YEAR(jaar_zip[[#This Row],[Datum]])-1,2),RIGHT(YEAR(jaar_zip[[#This Row],[Datum]]),2))&amp;"-"&amp; TEXT(WEEKNUM(jaar_zip[[#This Row],[Datum]],21),"00")</f>
        <v>24-35</v>
      </c>
      <c r="L8186" s="101">
        <f>MONTH(jaar_zip[[#This Row],[Datum]])</f>
        <v>8</v>
      </c>
      <c r="M8186" s="101">
        <f>IF(ISNUMBER(jaar_zip[[#This Row],[etmaaltemperatuur]]),IF(jaar_zip[[#This Row],[etmaaltemperatuur]]&lt;stookgrens,stookgrens-jaar_zip[[#This Row],[etmaaltemperatuur]],0),"")</f>
        <v>1.6000000000000014</v>
      </c>
      <c r="N8186" s="101">
        <f>IF(ISNUMBER(jaar_zip[[#This Row],[graaddagen]]),IF(OR(MONTH(jaar_zip[[#This Row],[Datum]])=1,MONTH(jaar_zip[[#This Row],[Datum]])=2,MONTH(jaar_zip[[#This Row],[Datum]])=11,MONTH(jaar_zip[[#This Row],[Datum]])=12),1.1,IF(OR(MONTH(jaar_zip[[#This Row],[Datum]])=3,MONTH(jaar_zip[[#This Row],[Datum]])=10),1,0.8))*jaar_zip[[#This Row],[graaddagen]],"")</f>
        <v>1.2800000000000011</v>
      </c>
      <c r="O8186" s="101">
        <f>IF(ISNUMBER(jaar_zip[[#This Row],[etmaaltemperatuur]]),IF(jaar_zip[[#This Row],[etmaaltemperatuur]]&gt;stookgrens,jaar_zip[[#This Row],[etmaaltemperatuur]]-stookgrens,0),"")</f>
        <v>0</v>
      </c>
    </row>
    <row r="8187" spans="1:15" x14ac:dyDescent="0.25">
      <c r="A8187">
        <v>370</v>
      </c>
      <c r="B8187">
        <v>20240827</v>
      </c>
      <c r="C8187">
        <v>1.4</v>
      </c>
      <c r="D8187">
        <v>18.100000000000001</v>
      </c>
      <c r="E8187">
        <v>2112</v>
      </c>
      <c r="F8187">
        <v>0</v>
      </c>
      <c r="G8187">
        <v>1020.5</v>
      </c>
      <c r="H8187">
        <v>70</v>
      </c>
      <c r="I8187" s="101" t="s">
        <v>41</v>
      </c>
      <c r="J8187" s="1">
        <f>DATEVALUE(RIGHT(jaar_zip[[#This Row],[YYYYMMDD]],2)&amp;"-"&amp;MID(jaar_zip[[#This Row],[YYYYMMDD]],5,2)&amp;"-"&amp;LEFT(jaar_zip[[#This Row],[YYYYMMDD]],4))</f>
        <v>45531</v>
      </c>
      <c r="K8187" s="101" t="str">
        <f>IF(AND(VALUE(MONTH(jaar_zip[[#This Row],[Datum]]))=1,VALUE(WEEKNUM(jaar_zip[[#This Row],[Datum]],21))&gt;51),RIGHT(YEAR(jaar_zip[[#This Row],[Datum]])-1,2),RIGHT(YEAR(jaar_zip[[#This Row],[Datum]]),2))&amp;"-"&amp; TEXT(WEEKNUM(jaar_zip[[#This Row],[Datum]],21),"00")</f>
        <v>24-35</v>
      </c>
      <c r="L8187" s="101">
        <f>MONTH(jaar_zip[[#This Row],[Datum]])</f>
        <v>8</v>
      </c>
      <c r="M8187" s="101">
        <f>IF(ISNUMBER(jaar_zip[[#This Row],[etmaaltemperatuur]]),IF(jaar_zip[[#This Row],[etmaaltemperatuur]]&lt;stookgrens,stookgrens-jaar_zip[[#This Row],[etmaaltemperatuur]],0),"")</f>
        <v>0</v>
      </c>
      <c r="N8187" s="101">
        <f>IF(ISNUMBER(jaar_zip[[#This Row],[graaddagen]]),IF(OR(MONTH(jaar_zip[[#This Row],[Datum]])=1,MONTH(jaar_zip[[#This Row],[Datum]])=2,MONTH(jaar_zip[[#This Row],[Datum]])=11,MONTH(jaar_zip[[#This Row],[Datum]])=12),1.1,IF(OR(MONTH(jaar_zip[[#This Row],[Datum]])=3,MONTH(jaar_zip[[#This Row],[Datum]])=10),1,0.8))*jaar_zip[[#This Row],[graaddagen]],"")</f>
        <v>0</v>
      </c>
      <c r="O8187" s="101">
        <f>IF(ISNUMBER(jaar_zip[[#This Row],[etmaaltemperatuur]]),IF(jaar_zip[[#This Row],[etmaaltemperatuur]]&gt;stookgrens,jaar_zip[[#This Row],[etmaaltemperatuur]]-stookgrens,0),"")</f>
        <v>0.10000000000000142</v>
      </c>
    </row>
    <row r="8188" spans="1:15" x14ac:dyDescent="0.25">
      <c r="A8188">
        <v>370</v>
      </c>
      <c r="B8188">
        <v>20240828</v>
      </c>
      <c r="C8188">
        <v>2.1</v>
      </c>
      <c r="D8188">
        <v>21.7</v>
      </c>
      <c r="E8188">
        <v>2109</v>
      </c>
      <c r="F8188">
        <v>0</v>
      </c>
      <c r="G8188">
        <v>1014.7</v>
      </c>
      <c r="H8188">
        <v>71</v>
      </c>
      <c r="I8188" s="101" t="s">
        <v>41</v>
      </c>
      <c r="J8188" s="1">
        <f>DATEVALUE(RIGHT(jaar_zip[[#This Row],[YYYYMMDD]],2)&amp;"-"&amp;MID(jaar_zip[[#This Row],[YYYYMMDD]],5,2)&amp;"-"&amp;LEFT(jaar_zip[[#This Row],[YYYYMMDD]],4))</f>
        <v>45532</v>
      </c>
      <c r="K8188" s="101" t="str">
        <f>IF(AND(VALUE(MONTH(jaar_zip[[#This Row],[Datum]]))=1,VALUE(WEEKNUM(jaar_zip[[#This Row],[Datum]],21))&gt;51),RIGHT(YEAR(jaar_zip[[#This Row],[Datum]])-1,2),RIGHT(YEAR(jaar_zip[[#This Row],[Datum]]),2))&amp;"-"&amp; TEXT(WEEKNUM(jaar_zip[[#This Row],[Datum]],21),"00")</f>
        <v>24-35</v>
      </c>
      <c r="L8188" s="101">
        <f>MONTH(jaar_zip[[#This Row],[Datum]])</f>
        <v>8</v>
      </c>
      <c r="M8188" s="101">
        <f>IF(ISNUMBER(jaar_zip[[#This Row],[etmaaltemperatuur]]),IF(jaar_zip[[#This Row],[etmaaltemperatuur]]&lt;stookgrens,stookgrens-jaar_zip[[#This Row],[etmaaltemperatuur]],0),"")</f>
        <v>0</v>
      </c>
      <c r="N8188" s="101">
        <f>IF(ISNUMBER(jaar_zip[[#This Row],[graaddagen]]),IF(OR(MONTH(jaar_zip[[#This Row],[Datum]])=1,MONTH(jaar_zip[[#This Row],[Datum]])=2,MONTH(jaar_zip[[#This Row],[Datum]])=11,MONTH(jaar_zip[[#This Row],[Datum]])=12),1.1,IF(OR(MONTH(jaar_zip[[#This Row],[Datum]])=3,MONTH(jaar_zip[[#This Row],[Datum]])=10),1,0.8))*jaar_zip[[#This Row],[graaddagen]],"")</f>
        <v>0</v>
      </c>
      <c r="O8188" s="101">
        <f>IF(ISNUMBER(jaar_zip[[#This Row],[etmaaltemperatuur]]),IF(jaar_zip[[#This Row],[etmaaltemperatuur]]&gt;stookgrens,jaar_zip[[#This Row],[etmaaltemperatuur]]-stookgrens,0),"")</f>
        <v>3.6999999999999993</v>
      </c>
    </row>
    <row r="8189" spans="1:15" x14ac:dyDescent="0.25">
      <c r="A8189">
        <v>370</v>
      </c>
      <c r="B8189">
        <v>20240829</v>
      </c>
      <c r="C8189">
        <v>2.2999999999999998</v>
      </c>
      <c r="D8189">
        <v>21</v>
      </c>
      <c r="E8189">
        <v>1733</v>
      </c>
      <c r="F8189">
        <v>0.1</v>
      </c>
      <c r="G8189">
        <v>1017.2</v>
      </c>
      <c r="H8189">
        <v>74</v>
      </c>
      <c r="I8189" s="101" t="s">
        <v>41</v>
      </c>
      <c r="J8189" s="1">
        <f>DATEVALUE(RIGHT(jaar_zip[[#This Row],[YYYYMMDD]],2)&amp;"-"&amp;MID(jaar_zip[[#This Row],[YYYYMMDD]],5,2)&amp;"-"&amp;LEFT(jaar_zip[[#This Row],[YYYYMMDD]],4))</f>
        <v>45533</v>
      </c>
      <c r="K8189" s="101" t="str">
        <f>IF(AND(VALUE(MONTH(jaar_zip[[#This Row],[Datum]]))=1,VALUE(WEEKNUM(jaar_zip[[#This Row],[Datum]],21))&gt;51),RIGHT(YEAR(jaar_zip[[#This Row],[Datum]])-1,2),RIGHT(YEAR(jaar_zip[[#This Row],[Datum]]),2))&amp;"-"&amp; TEXT(WEEKNUM(jaar_zip[[#This Row],[Datum]],21),"00")</f>
        <v>24-35</v>
      </c>
      <c r="L8189" s="101">
        <f>MONTH(jaar_zip[[#This Row],[Datum]])</f>
        <v>8</v>
      </c>
      <c r="M8189" s="101">
        <f>IF(ISNUMBER(jaar_zip[[#This Row],[etmaaltemperatuur]]),IF(jaar_zip[[#This Row],[etmaaltemperatuur]]&lt;stookgrens,stookgrens-jaar_zip[[#This Row],[etmaaltemperatuur]],0),"")</f>
        <v>0</v>
      </c>
      <c r="N8189" s="101">
        <f>IF(ISNUMBER(jaar_zip[[#This Row],[graaddagen]]),IF(OR(MONTH(jaar_zip[[#This Row],[Datum]])=1,MONTH(jaar_zip[[#This Row],[Datum]])=2,MONTH(jaar_zip[[#This Row],[Datum]])=11,MONTH(jaar_zip[[#This Row],[Datum]])=12),1.1,IF(OR(MONTH(jaar_zip[[#This Row],[Datum]])=3,MONTH(jaar_zip[[#This Row],[Datum]])=10),1,0.8))*jaar_zip[[#This Row],[graaddagen]],"")</f>
        <v>0</v>
      </c>
      <c r="O8189" s="101">
        <f>IF(ISNUMBER(jaar_zip[[#This Row],[etmaaltemperatuur]]),IF(jaar_zip[[#This Row],[etmaaltemperatuur]]&gt;stookgrens,jaar_zip[[#This Row],[etmaaltemperatuur]]-stookgrens,0),"")</f>
        <v>3</v>
      </c>
    </row>
    <row r="8190" spans="1:15" x14ac:dyDescent="0.25">
      <c r="A8190">
        <v>370</v>
      </c>
      <c r="B8190">
        <v>20240830</v>
      </c>
      <c r="C8190">
        <v>3.3</v>
      </c>
      <c r="D8190">
        <v>18</v>
      </c>
      <c r="E8190">
        <v>880</v>
      </c>
      <c r="F8190">
        <v>2.6</v>
      </c>
      <c r="G8190">
        <v>1022.4</v>
      </c>
      <c r="H8190">
        <v>78</v>
      </c>
      <c r="I8190" s="101" t="s">
        <v>41</v>
      </c>
      <c r="J8190" s="1">
        <f>DATEVALUE(RIGHT(jaar_zip[[#This Row],[YYYYMMDD]],2)&amp;"-"&amp;MID(jaar_zip[[#This Row],[YYYYMMDD]],5,2)&amp;"-"&amp;LEFT(jaar_zip[[#This Row],[YYYYMMDD]],4))</f>
        <v>45534</v>
      </c>
      <c r="K8190" s="101" t="str">
        <f>IF(AND(VALUE(MONTH(jaar_zip[[#This Row],[Datum]]))=1,VALUE(WEEKNUM(jaar_zip[[#This Row],[Datum]],21))&gt;51),RIGHT(YEAR(jaar_zip[[#This Row],[Datum]])-1,2),RIGHT(YEAR(jaar_zip[[#This Row],[Datum]]),2))&amp;"-"&amp; TEXT(WEEKNUM(jaar_zip[[#This Row],[Datum]],21),"00")</f>
        <v>24-35</v>
      </c>
      <c r="L8190" s="101">
        <f>MONTH(jaar_zip[[#This Row],[Datum]])</f>
        <v>8</v>
      </c>
      <c r="M8190" s="101">
        <f>IF(ISNUMBER(jaar_zip[[#This Row],[etmaaltemperatuur]]),IF(jaar_zip[[#This Row],[etmaaltemperatuur]]&lt;stookgrens,stookgrens-jaar_zip[[#This Row],[etmaaltemperatuur]],0),"")</f>
        <v>0</v>
      </c>
      <c r="N8190" s="101">
        <f>IF(ISNUMBER(jaar_zip[[#This Row],[graaddagen]]),IF(OR(MONTH(jaar_zip[[#This Row],[Datum]])=1,MONTH(jaar_zip[[#This Row],[Datum]])=2,MONTH(jaar_zip[[#This Row],[Datum]])=11,MONTH(jaar_zip[[#This Row],[Datum]])=12),1.1,IF(OR(MONTH(jaar_zip[[#This Row],[Datum]])=3,MONTH(jaar_zip[[#This Row],[Datum]])=10),1,0.8))*jaar_zip[[#This Row],[graaddagen]],"")</f>
        <v>0</v>
      </c>
      <c r="O8190" s="101">
        <f>IF(ISNUMBER(jaar_zip[[#This Row],[etmaaltemperatuur]]),IF(jaar_zip[[#This Row],[etmaaltemperatuur]]&gt;stookgrens,jaar_zip[[#This Row],[etmaaltemperatuur]]-stookgrens,0),"")</f>
        <v>0</v>
      </c>
    </row>
    <row r="8191" spans="1:15" x14ac:dyDescent="0.25">
      <c r="A8191">
        <v>370</v>
      </c>
      <c r="B8191">
        <v>20240831</v>
      </c>
      <c r="C8191">
        <v>5.0999999999999996</v>
      </c>
      <c r="D8191">
        <v>19.100000000000001</v>
      </c>
      <c r="E8191">
        <v>1867</v>
      </c>
      <c r="F8191">
        <v>0.5</v>
      </c>
      <c r="G8191">
        <v>1021.4</v>
      </c>
      <c r="H8191">
        <v>73</v>
      </c>
      <c r="I8191" s="101" t="s">
        <v>41</v>
      </c>
      <c r="J8191" s="1">
        <f>DATEVALUE(RIGHT(jaar_zip[[#This Row],[YYYYMMDD]],2)&amp;"-"&amp;MID(jaar_zip[[#This Row],[YYYYMMDD]],5,2)&amp;"-"&amp;LEFT(jaar_zip[[#This Row],[YYYYMMDD]],4))</f>
        <v>45535</v>
      </c>
      <c r="K8191" s="101" t="str">
        <f>IF(AND(VALUE(MONTH(jaar_zip[[#This Row],[Datum]]))=1,VALUE(WEEKNUM(jaar_zip[[#This Row],[Datum]],21))&gt;51),RIGHT(YEAR(jaar_zip[[#This Row],[Datum]])-1,2),RIGHT(YEAR(jaar_zip[[#This Row],[Datum]]),2))&amp;"-"&amp; TEXT(WEEKNUM(jaar_zip[[#This Row],[Datum]],21),"00")</f>
        <v>24-35</v>
      </c>
      <c r="L8191" s="101">
        <f>MONTH(jaar_zip[[#This Row],[Datum]])</f>
        <v>8</v>
      </c>
      <c r="M8191" s="101">
        <f>IF(ISNUMBER(jaar_zip[[#This Row],[etmaaltemperatuur]]),IF(jaar_zip[[#This Row],[etmaaltemperatuur]]&lt;stookgrens,stookgrens-jaar_zip[[#This Row],[etmaaltemperatuur]],0),"")</f>
        <v>0</v>
      </c>
      <c r="N8191" s="101">
        <f>IF(ISNUMBER(jaar_zip[[#This Row],[graaddagen]]),IF(OR(MONTH(jaar_zip[[#This Row],[Datum]])=1,MONTH(jaar_zip[[#This Row],[Datum]])=2,MONTH(jaar_zip[[#This Row],[Datum]])=11,MONTH(jaar_zip[[#This Row],[Datum]])=12),1.1,IF(OR(MONTH(jaar_zip[[#This Row],[Datum]])=3,MONTH(jaar_zip[[#This Row],[Datum]])=10),1,0.8))*jaar_zip[[#This Row],[graaddagen]],"")</f>
        <v>0</v>
      </c>
      <c r="O8191" s="101">
        <f>IF(ISNUMBER(jaar_zip[[#This Row],[etmaaltemperatuur]]),IF(jaar_zip[[#This Row],[etmaaltemperatuur]]&gt;stookgrens,jaar_zip[[#This Row],[etmaaltemperatuur]]-stookgrens,0),"")</f>
        <v>1.1000000000000014</v>
      </c>
    </row>
    <row r="8192" spans="1:15" x14ac:dyDescent="0.25">
      <c r="A8192">
        <v>370</v>
      </c>
      <c r="B8192">
        <v>20240901</v>
      </c>
      <c r="C8192">
        <v>3.2</v>
      </c>
      <c r="D8192">
        <v>23.8</v>
      </c>
      <c r="E8192">
        <v>1846</v>
      </c>
      <c r="F8192">
        <v>0</v>
      </c>
      <c r="G8192">
        <v>1014.6</v>
      </c>
      <c r="H8192">
        <v>69</v>
      </c>
      <c r="I8192" s="101" t="s">
        <v>41</v>
      </c>
      <c r="J8192" s="1">
        <f>DATEVALUE(RIGHT(jaar_zip[[#This Row],[YYYYMMDD]],2)&amp;"-"&amp;MID(jaar_zip[[#This Row],[YYYYMMDD]],5,2)&amp;"-"&amp;LEFT(jaar_zip[[#This Row],[YYYYMMDD]],4))</f>
        <v>45536</v>
      </c>
      <c r="K8192" s="101" t="str">
        <f>IF(AND(VALUE(MONTH(jaar_zip[[#This Row],[Datum]]))=1,VALUE(WEEKNUM(jaar_zip[[#This Row],[Datum]],21))&gt;51),RIGHT(YEAR(jaar_zip[[#This Row],[Datum]])-1,2),RIGHT(YEAR(jaar_zip[[#This Row],[Datum]]),2))&amp;"-"&amp; TEXT(WEEKNUM(jaar_zip[[#This Row],[Datum]],21),"00")</f>
        <v>24-35</v>
      </c>
      <c r="L8192" s="101">
        <f>MONTH(jaar_zip[[#This Row],[Datum]])</f>
        <v>9</v>
      </c>
      <c r="M8192" s="101">
        <f>IF(ISNUMBER(jaar_zip[[#This Row],[etmaaltemperatuur]]),IF(jaar_zip[[#This Row],[etmaaltemperatuur]]&lt;stookgrens,stookgrens-jaar_zip[[#This Row],[etmaaltemperatuur]],0),"")</f>
        <v>0</v>
      </c>
      <c r="N8192" s="101">
        <f>IF(ISNUMBER(jaar_zip[[#This Row],[graaddagen]]),IF(OR(MONTH(jaar_zip[[#This Row],[Datum]])=1,MONTH(jaar_zip[[#This Row],[Datum]])=2,MONTH(jaar_zip[[#This Row],[Datum]])=11,MONTH(jaar_zip[[#This Row],[Datum]])=12),1.1,IF(OR(MONTH(jaar_zip[[#This Row],[Datum]])=3,MONTH(jaar_zip[[#This Row],[Datum]])=10),1,0.8))*jaar_zip[[#This Row],[graaddagen]],"")</f>
        <v>0</v>
      </c>
      <c r="O8192" s="101">
        <f>IF(ISNUMBER(jaar_zip[[#This Row],[etmaaltemperatuur]]),IF(jaar_zip[[#This Row],[etmaaltemperatuur]]&gt;stookgrens,jaar_zip[[#This Row],[etmaaltemperatuur]]-stookgrens,0),"")</f>
        <v>5.8000000000000007</v>
      </c>
    </row>
    <row r="8193" spans="1:15" x14ac:dyDescent="0.25">
      <c r="A8193">
        <v>370</v>
      </c>
      <c r="B8193">
        <v>20240902</v>
      </c>
      <c r="C8193">
        <v>2</v>
      </c>
      <c r="D8193">
        <v>22.2</v>
      </c>
      <c r="E8193">
        <v>1682</v>
      </c>
      <c r="F8193">
        <v>1.7</v>
      </c>
      <c r="G8193">
        <v>1012.2</v>
      </c>
      <c r="H8193">
        <v>81</v>
      </c>
      <c r="I8193" s="101" t="s">
        <v>41</v>
      </c>
      <c r="J8193" s="1">
        <f>DATEVALUE(RIGHT(jaar_zip[[#This Row],[YYYYMMDD]],2)&amp;"-"&amp;MID(jaar_zip[[#This Row],[YYYYMMDD]],5,2)&amp;"-"&amp;LEFT(jaar_zip[[#This Row],[YYYYMMDD]],4))</f>
        <v>45537</v>
      </c>
      <c r="K8193" s="101" t="str">
        <f>IF(AND(VALUE(MONTH(jaar_zip[[#This Row],[Datum]]))=1,VALUE(WEEKNUM(jaar_zip[[#This Row],[Datum]],21))&gt;51),RIGHT(YEAR(jaar_zip[[#This Row],[Datum]])-1,2),RIGHT(YEAR(jaar_zip[[#This Row],[Datum]]),2))&amp;"-"&amp; TEXT(WEEKNUM(jaar_zip[[#This Row],[Datum]],21),"00")</f>
        <v>24-36</v>
      </c>
      <c r="L8193" s="101">
        <f>MONTH(jaar_zip[[#This Row],[Datum]])</f>
        <v>9</v>
      </c>
      <c r="M8193" s="101">
        <f>IF(ISNUMBER(jaar_zip[[#This Row],[etmaaltemperatuur]]),IF(jaar_zip[[#This Row],[etmaaltemperatuur]]&lt;stookgrens,stookgrens-jaar_zip[[#This Row],[etmaaltemperatuur]],0),"")</f>
        <v>0</v>
      </c>
      <c r="N8193" s="101">
        <f>IF(ISNUMBER(jaar_zip[[#This Row],[graaddagen]]),IF(OR(MONTH(jaar_zip[[#This Row],[Datum]])=1,MONTH(jaar_zip[[#This Row],[Datum]])=2,MONTH(jaar_zip[[#This Row],[Datum]])=11,MONTH(jaar_zip[[#This Row],[Datum]])=12),1.1,IF(OR(MONTH(jaar_zip[[#This Row],[Datum]])=3,MONTH(jaar_zip[[#This Row],[Datum]])=10),1,0.8))*jaar_zip[[#This Row],[graaddagen]],"")</f>
        <v>0</v>
      </c>
      <c r="O8193" s="101">
        <f>IF(ISNUMBER(jaar_zip[[#This Row],[etmaaltemperatuur]]),IF(jaar_zip[[#This Row],[etmaaltemperatuur]]&gt;stookgrens,jaar_zip[[#This Row],[etmaaltemperatuur]]-stookgrens,0),"")</f>
        <v>4.1999999999999993</v>
      </c>
    </row>
    <row r="8194" spans="1:15" x14ac:dyDescent="0.25">
      <c r="A8194">
        <v>370</v>
      </c>
      <c r="B8194">
        <v>20240903</v>
      </c>
      <c r="C8194">
        <v>2</v>
      </c>
      <c r="D8194">
        <v>20.399999999999999</v>
      </c>
      <c r="E8194">
        <v>800</v>
      </c>
      <c r="F8194">
        <v>3.7</v>
      </c>
      <c r="G8194">
        <v>1014.2</v>
      </c>
      <c r="H8194">
        <v>88</v>
      </c>
      <c r="I8194" s="101" t="s">
        <v>41</v>
      </c>
      <c r="J8194" s="1">
        <f>DATEVALUE(RIGHT(jaar_zip[[#This Row],[YYYYMMDD]],2)&amp;"-"&amp;MID(jaar_zip[[#This Row],[YYYYMMDD]],5,2)&amp;"-"&amp;LEFT(jaar_zip[[#This Row],[YYYYMMDD]],4))</f>
        <v>45538</v>
      </c>
      <c r="K8194" s="101" t="str">
        <f>IF(AND(VALUE(MONTH(jaar_zip[[#This Row],[Datum]]))=1,VALUE(WEEKNUM(jaar_zip[[#This Row],[Datum]],21))&gt;51),RIGHT(YEAR(jaar_zip[[#This Row],[Datum]])-1,2),RIGHT(YEAR(jaar_zip[[#This Row],[Datum]]),2))&amp;"-"&amp; TEXT(WEEKNUM(jaar_zip[[#This Row],[Datum]],21),"00")</f>
        <v>24-36</v>
      </c>
      <c r="L8194" s="101">
        <f>MONTH(jaar_zip[[#This Row],[Datum]])</f>
        <v>9</v>
      </c>
      <c r="M8194" s="101">
        <f>IF(ISNUMBER(jaar_zip[[#This Row],[etmaaltemperatuur]]),IF(jaar_zip[[#This Row],[etmaaltemperatuur]]&lt;stookgrens,stookgrens-jaar_zip[[#This Row],[etmaaltemperatuur]],0),"")</f>
        <v>0</v>
      </c>
      <c r="N8194" s="101">
        <f>IF(ISNUMBER(jaar_zip[[#This Row],[graaddagen]]),IF(OR(MONTH(jaar_zip[[#This Row],[Datum]])=1,MONTH(jaar_zip[[#This Row],[Datum]])=2,MONTH(jaar_zip[[#This Row],[Datum]])=11,MONTH(jaar_zip[[#This Row],[Datum]])=12),1.1,IF(OR(MONTH(jaar_zip[[#This Row],[Datum]])=3,MONTH(jaar_zip[[#This Row],[Datum]])=10),1,0.8))*jaar_zip[[#This Row],[graaddagen]],"")</f>
        <v>0</v>
      </c>
      <c r="O8194" s="101">
        <f>IF(ISNUMBER(jaar_zip[[#This Row],[etmaaltemperatuur]]),IF(jaar_zip[[#This Row],[etmaaltemperatuur]]&gt;stookgrens,jaar_zip[[#This Row],[etmaaltemperatuur]]-stookgrens,0),"")</f>
        <v>2.3999999999999986</v>
      </c>
    </row>
    <row r="8195" spans="1:15" x14ac:dyDescent="0.25">
      <c r="A8195">
        <v>370</v>
      </c>
      <c r="B8195">
        <v>20240904</v>
      </c>
      <c r="C8195">
        <v>1.3</v>
      </c>
      <c r="D8195">
        <v>18.5</v>
      </c>
      <c r="E8195">
        <v>739</v>
      </c>
      <c r="F8195">
        <v>-0.1</v>
      </c>
      <c r="G8195">
        <v>1016</v>
      </c>
      <c r="H8195">
        <v>87</v>
      </c>
      <c r="I8195" s="101" t="s">
        <v>41</v>
      </c>
      <c r="J8195" s="1">
        <f>DATEVALUE(RIGHT(jaar_zip[[#This Row],[YYYYMMDD]],2)&amp;"-"&amp;MID(jaar_zip[[#This Row],[YYYYMMDD]],5,2)&amp;"-"&amp;LEFT(jaar_zip[[#This Row],[YYYYMMDD]],4))</f>
        <v>45539</v>
      </c>
      <c r="K8195" s="101" t="str">
        <f>IF(AND(VALUE(MONTH(jaar_zip[[#This Row],[Datum]]))=1,VALUE(WEEKNUM(jaar_zip[[#This Row],[Datum]],21))&gt;51),RIGHT(YEAR(jaar_zip[[#This Row],[Datum]])-1,2),RIGHT(YEAR(jaar_zip[[#This Row],[Datum]]),2))&amp;"-"&amp; TEXT(WEEKNUM(jaar_zip[[#This Row],[Datum]],21),"00")</f>
        <v>24-36</v>
      </c>
      <c r="L8195" s="101">
        <f>MONTH(jaar_zip[[#This Row],[Datum]])</f>
        <v>9</v>
      </c>
      <c r="M8195" s="101">
        <f>IF(ISNUMBER(jaar_zip[[#This Row],[etmaaltemperatuur]]),IF(jaar_zip[[#This Row],[etmaaltemperatuur]]&lt;stookgrens,stookgrens-jaar_zip[[#This Row],[etmaaltemperatuur]],0),"")</f>
        <v>0</v>
      </c>
      <c r="N8195" s="101">
        <f>IF(ISNUMBER(jaar_zip[[#This Row],[graaddagen]]),IF(OR(MONTH(jaar_zip[[#This Row],[Datum]])=1,MONTH(jaar_zip[[#This Row],[Datum]])=2,MONTH(jaar_zip[[#This Row],[Datum]])=11,MONTH(jaar_zip[[#This Row],[Datum]])=12),1.1,IF(OR(MONTH(jaar_zip[[#This Row],[Datum]])=3,MONTH(jaar_zip[[#This Row],[Datum]])=10),1,0.8))*jaar_zip[[#This Row],[graaddagen]],"")</f>
        <v>0</v>
      </c>
      <c r="O8195" s="101">
        <f>IF(ISNUMBER(jaar_zip[[#This Row],[etmaaltemperatuur]]),IF(jaar_zip[[#This Row],[etmaaltemperatuur]]&gt;stookgrens,jaar_zip[[#This Row],[etmaaltemperatuur]]-stookgrens,0),"")</f>
        <v>0.5</v>
      </c>
    </row>
    <row r="8196" spans="1:15" x14ac:dyDescent="0.25">
      <c r="A8196">
        <v>370</v>
      </c>
      <c r="B8196">
        <v>20240905</v>
      </c>
      <c r="C8196">
        <v>3.5</v>
      </c>
      <c r="D8196">
        <v>20.6</v>
      </c>
      <c r="E8196">
        <v>1001</v>
      </c>
      <c r="F8196">
        <v>0</v>
      </c>
      <c r="G8196">
        <v>1009.9</v>
      </c>
      <c r="H8196">
        <v>85</v>
      </c>
      <c r="I8196" s="101" t="s">
        <v>41</v>
      </c>
      <c r="J8196" s="1">
        <f>DATEVALUE(RIGHT(jaar_zip[[#This Row],[YYYYMMDD]],2)&amp;"-"&amp;MID(jaar_zip[[#This Row],[YYYYMMDD]],5,2)&amp;"-"&amp;LEFT(jaar_zip[[#This Row],[YYYYMMDD]],4))</f>
        <v>45540</v>
      </c>
      <c r="K8196" s="101" t="str">
        <f>IF(AND(VALUE(MONTH(jaar_zip[[#This Row],[Datum]]))=1,VALUE(WEEKNUM(jaar_zip[[#This Row],[Datum]],21))&gt;51),RIGHT(YEAR(jaar_zip[[#This Row],[Datum]])-1,2),RIGHT(YEAR(jaar_zip[[#This Row],[Datum]]),2))&amp;"-"&amp; TEXT(WEEKNUM(jaar_zip[[#This Row],[Datum]],21),"00")</f>
        <v>24-36</v>
      </c>
      <c r="L8196" s="101">
        <f>MONTH(jaar_zip[[#This Row],[Datum]])</f>
        <v>9</v>
      </c>
      <c r="M8196" s="101">
        <f>IF(ISNUMBER(jaar_zip[[#This Row],[etmaaltemperatuur]]),IF(jaar_zip[[#This Row],[etmaaltemperatuur]]&lt;stookgrens,stookgrens-jaar_zip[[#This Row],[etmaaltemperatuur]],0),"")</f>
        <v>0</v>
      </c>
      <c r="N8196" s="101">
        <f>IF(ISNUMBER(jaar_zip[[#This Row],[graaddagen]]),IF(OR(MONTH(jaar_zip[[#This Row],[Datum]])=1,MONTH(jaar_zip[[#This Row],[Datum]])=2,MONTH(jaar_zip[[#This Row],[Datum]])=11,MONTH(jaar_zip[[#This Row],[Datum]])=12),1.1,IF(OR(MONTH(jaar_zip[[#This Row],[Datum]])=3,MONTH(jaar_zip[[#This Row],[Datum]])=10),1,0.8))*jaar_zip[[#This Row],[graaddagen]],"")</f>
        <v>0</v>
      </c>
      <c r="O8196" s="101">
        <f>IF(ISNUMBER(jaar_zip[[#This Row],[etmaaltemperatuur]]),IF(jaar_zip[[#This Row],[etmaaltemperatuur]]&gt;stookgrens,jaar_zip[[#This Row],[etmaaltemperatuur]]-stookgrens,0),"")</f>
        <v>2.6000000000000014</v>
      </c>
    </row>
    <row r="8197" spans="1:15" x14ac:dyDescent="0.25">
      <c r="A8197">
        <v>370</v>
      </c>
      <c r="B8197">
        <v>20240906</v>
      </c>
      <c r="C8197">
        <v>1.6</v>
      </c>
      <c r="D8197">
        <v>18.899999999999999</v>
      </c>
      <c r="E8197">
        <v>457</v>
      </c>
      <c r="F8197">
        <v>1.9</v>
      </c>
      <c r="G8197">
        <v>1010.5</v>
      </c>
      <c r="H8197">
        <v>91</v>
      </c>
      <c r="I8197" s="101" t="s">
        <v>41</v>
      </c>
      <c r="J8197" s="1">
        <f>DATEVALUE(RIGHT(jaar_zip[[#This Row],[YYYYMMDD]],2)&amp;"-"&amp;MID(jaar_zip[[#This Row],[YYYYMMDD]],5,2)&amp;"-"&amp;LEFT(jaar_zip[[#This Row],[YYYYMMDD]],4))</f>
        <v>45541</v>
      </c>
      <c r="K8197" s="101" t="str">
        <f>IF(AND(VALUE(MONTH(jaar_zip[[#This Row],[Datum]]))=1,VALUE(WEEKNUM(jaar_zip[[#This Row],[Datum]],21))&gt;51),RIGHT(YEAR(jaar_zip[[#This Row],[Datum]])-1,2),RIGHT(YEAR(jaar_zip[[#This Row],[Datum]]),2))&amp;"-"&amp; TEXT(WEEKNUM(jaar_zip[[#This Row],[Datum]],21),"00")</f>
        <v>24-36</v>
      </c>
      <c r="L8197" s="101">
        <f>MONTH(jaar_zip[[#This Row],[Datum]])</f>
        <v>9</v>
      </c>
      <c r="M8197" s="101">
        <f>IF(ISNUMBER(jaar_zip[[#This Row],[etmaaltemperatuur]]),IF(jaar_zip[[#This Row],[etmaaltemperatuur]]&lt;stookgrens,stookgrens-jaar_zip[[#This Row],[etmaaltemperatuur]],0),"")</f>
        <v>0</v>
      </c>
      <c r="N8197" s="101">
        <f>IF(ISNUMBER(jaar_zip[[#This Row],[graaddagen]]),IF(OR(MONTH(jaar_zip[[#This Row],[Datum]])=1,MONTH(jaar_zip[[#This Row],[Datum]])=2,MONTH(jaar_zip[[#This Row],[Datum]])=11,MONTH(jaar_zip[[#This Row],[Datum]])=12),1.1,IF(OR(MONTH(jaar_zip[[#This Row],[Datum]])=3,MONTH(jaar_zip[[#This Row],[Datum]])=10),1,0.8))*jaar_zip[[#This Row],[graaddagen]],"")</f>
        <v>0</v>
      </c>
      <c r="O8197" s="101">
        <f>IF(ISNUMBER(jaar_zip[[#This Row],[etmaaltemperatuur]]),IF(jaar_zip[[#This Row],[etmaaltemperatuur]]&gt;stookgrens,jaar_zip[[#This Row],[etmaaltemperatuur]]-stookgrens,0),"")</f>
        <v>0.89999999999999858</v>
      </c>
    </row>
    <row r="8198" spans="1:15" x14ac:dyDescent="0.25">
      <c r="A8198">
        <v>370</v>
      </c>
      <c r="B8198">
        <v>20240907</v>
      </c>
      <c r="C8198">
        <v>2</v>
      </c>
      <c r="D8198">
        <v>21.7</v>
      </c>
      <c r="E8198">
        <v>1686</v>
      </c>
      <c r="F8198">
        <v>1.7</v>
      </c>
      <c r="G8198">
        <v>1010.6</v>
      </c>
      <c r="H8198">
        <v>75</v>
      </c>
      <c r="I8198" s="101" t="s">
        <v>41</v>
      </c>
      <c r="J8198" s="1">
        <f>DATEVALUE(RIGHT(jaar_zip[[#This Row],[YYYYMMDD]],2)&amp;"-"&amp;MID(jaar_zip[[#This Row],[YYYYMMDD]],5,2)&amp;"-"&amp;LEFT(jaar_zip[[#This Row],[YYYYMMDD]],4))</f>
        <v>45542</v>
      </c>
      <c r="K8198" s="101" t="str">
        <f>IF(AND(VALUE(MONTH(jaar_zip[[#This Row],[Datum]]))=1,VALUE(WEEKNUM(jaar_zip[[#This Row],[Datum]],21))&gt;51),RIGHT(YEAR(jaar_zip[[#This Row],[Datum]])-1,2),RIGHT(YEAR(jaar_zip[[#This Row],[Datum]]),2))&amp;"-"&amp; TEXT(WEEKNUM(jaar_zip[[#This Row],[Datum]],21),"00")</f>
        <v>24-36</v>
      </c>
      <c r="L8198" s="101">
        <f>MONTH(jaar_zip[[#This Row],[Datum]])</f>
        <v>9</v>
      </c>
      <c r="M8198" s="101">
        <f>IF(ISNUMBER(jaar_zip[[#This Row],[etmaaltemperatuur]]),IF(jaar_zip[[#This Row],[etmaaltemperatuur]]&lt;stookgrens,stookgrens-jaar_zip[[#This Row],[etmaaltemperatuur]],0),"")</f>
        <v>0</v>
      </c>
      <c r="N8198" s="101">
        <f>IF(ISNUMBER(jaar_zip[[#This Row],[graaddagen]]),IF(OR(MONTH(jaar_zip[[#This Row],[Datum]])=1,MONTH(jaar_zip[[#This Row],[Datum]])=2,MONTH(jaar_zip[[#This Row],[Datum]])=11,MONTH(jaar_zip[[#This Row],[Datum]])=12),1.1,IF(OR(MONTH(jaar_zip[[#This Row],[Datum]])=3,MONTH(jaar_zip[[#This Row],[Datum]])=10),1,0.8))*jaar_zip[[#This Row],[graaddagen]],"")</f>
        <v>0</v>
      </c>
      <c r="O8198" s="101">
        <f>IF(ISNUMBER(jaar_zip[[#This Row],[etmaaltemperatuur]]),IF(jaar_zip[[#This Row],[etmaaltemperatuur]]&gt;stookgrens,jaar_zip[[#This Row],[etmaaltemperatuur]]-stookgrens,0),"")</f>
        <v>3.6999999999999993</v>
      </c>
    </row>
    <row r="8199" spans="1:15" x14ac:dyDescent="0.25">
      <c r="A8199">
        <v>370</v>
      </c>
      <c r="B8199">
        <v>20240908</v>
      </c>
      <c r="C8199">
        <v>3.9</v>
      </c>
      <c r="D8199">
        <v>18.7</v>
      </c>
      <c r="E8199">
        <v>1723</v>
      </c>
      <c r="F8199">
        <v>-0.1</v>
      </c>
      <c r="G8199">
        <v>1007.8</v>
      </c>
      <c r="H8199">
        <v>72</v>
      </c>
      <c r="I8199" s="101" t="s">
        <v>41</v>
      </c>
      <c r="J8199" s="1">
        <f>DATEVALUE(RIGHT(jaar_zip[[#This Row],[YYYYMMDD]],2)&amp;"-"&amp;MID(jaar_zip[[#This Row],[YYYYMMDD]],5,2)&amp;"-"&amp;LEFT(jaar_zip[[#This Row],[YYYYMMDD]],4))</f>
        <v>45543</v>
      </c>
      <c r="K8199" s="101" t="str">
        <f>IF(AND(VALUE(MONTH(jaar_zip[[#This Row],[Datum]]))=1,VALUE(WEEKNUM(jaar_zip[[#This Row],[Datum]],21))&gt;51),RIGHT(YEAR(jaar_zip[[#This Row],[Datum]])-1,2),RIGHT(YEAR(jaar_zip[[#This Row],[Datum]]),2))&amp;"-"&amp; TEXT(WEEKNUM(jaar_zip[[#This Row],[Datum]],21),"00")</f>
        <v>24-36</v>
      </c>
      <c r="L8199" s="101">
        <f>MONTH(jaar_zip[[#This Row],[Datum]])</f>
        <v>9</v>
      </c>
      <c r="M8199" s="101">
        <f>IF(ISNUMBER(jaar_zip[[#This Row],[etmaaltemperatuur]]),IF(jaar_zip[[#This Row],[etmaaltemperatuur]]&lt;stookgrens,stookgrens-jaar_zip[[#This Row],[etmaaltemperatuur]],0),"")</f>
        <v>0</v>
      </c>
      <c r="N8199" s="101">
        <f>IF(ISNUMBER(jaar_zip[[#This Row],[graaddagen]]),IF(OR(MONTH(jaar_zip[[#This Row],[Datum]])=1,MONTH(jaar_zip[[#This Row],[Datum]])=2,MONTH(jaar_zip[[#This Row],[Datum]])=11,MONTH(jaar_zip[[#This Row],[Datum]])=12),1.1,IF(OR(MONTH(jaar_zip[[#This Row],[Datum]])=3,MONTH(jaar_zip[[#This Row],[Datum]])=10),1,0.8))*jaar_zip[[#This Row],[graaddagen]],"")</f>
        <v>0</v>
      </c>
      <c r="O8199" s="101">
        <f>IF(ISNUMBER(jaar_zip[[#This Row],[etmaaltemperatuur]]),IF(jaar_zip[[#This Row],[etmaaltemperatuur]]&gt;stookgrens,jaar_zip[[#This Row],[etmaaltemperatuur]]-stookgrens,0),"")</f>
        <v>0.69999999999999929</v>
      </c>
    </row>
    <row r="8200" spans="1:15" x14ac:dyDescent="0.25">
      <c r="A8200">
        <v>370</v>
      </c>
      <c r="B8200">
        <v>20240909</v>
      </c>
      <c r="C8200">
        <v>2.8</v>
      </c>
      <c r="D8200">
        <v>16.600000000000001</v>
      </c>
      <c r="E8200">
        <v>1091</v>
      </c>
      <c r="F8200">
        <v>0.6</v>
      </c>
      <c r="G8200">
        <v>1006</v>
      </c>
      <c r="H8200">
        <v>83</v>
      </c>
      <c r="I8200" s="101" t="s">
        <v>41</v>
      </c>
      <c r="J8200" s="1">
        <f>DATEVALUE(RIGHT(jaar_zip[[#This Row],[YYYYMMDD]],2)&amp;"-"&amp;MID(jaar_zip[[#This Row],[YYYYMMDD]],5,2)&amp;"-"&amp;LEFT(jaar_zip[[#This Row],[YYYYMMDD]],4))</f>
        <v>45544</v>
      </c>
      <c r="K8200" s="101" t="str">
        <f>IF(AND(VALUE(MONTH(jaar_zip[[#This Row],[Datum]]))=1,VALUE(WEEKNUM(jaar_zip[[#This Row],[Datum]],21))&gt;51),RIGHT(YEAR(jaar_zip[[#This Row],[Datum]])-1,2),RIGHT(YEAR(jaar_zip[[#This Row],[Datum]]),2))&amp;"-"&amp; TEXT(WEEKNUM(jaar_zip[[#This Row],[Datum]],21),"00")</f>
        <v>24-37</v>
      </c>
      <c r="L8200" s="101">
        <f>MONTH(jaar_zip[[#This Row],[Datum]])</f>
        <v>9</v>
      </c>
      <c r="M8200" s="101">
        <f>IF(ISNUMBER(jaar_zip[[#This Row],[etmaaltemperatuur]]),IF(jaar_zip[[#This Row],[etmaaltemperatuur]]&lt;stookgrens,stookgrens-jaar_zip[[#This Row],[etmaaltemperatuur]],0),"")</f>
        <v>1.3999999999999986</v>
      </c>
      <c r="N8200" s="101">
        <f>IF(ISNUMBER(jaar_zip[[#This Row],[graaddagen]]),IF(OR(MONTH(jaar_zip[[#This Row],[Datum]])=1,MONTH(jaar_zip[[#This Row],[Datum]])=2,MONTH(jaar_zip[[#This Row],[Datum]])=11,MONTH(jaar_zip[[#This Row],[Datum]])=12),1.1,IF(OR(MONTH(jaar_zip[[#This Row],[Datum]])=3,MONTH(jaar_zip[[#This Row],[Datum]])=10),1,0.8))*jaar_zip[[#This Row],[graaddagen]],"")</f>
        <v>1.119999999999999</v>
      </c>
      <c r="O8200" s="101">
        <f>IF(ISNUMBER(jaar_zip[[#This Row],[etmaaltemperatuur]]),IF(jaar_zip[[#This Row],[etmaaltemperatuur]]&gt;stookgrens,jaar_zip[[#This Row],[etmaaltemperatuur]]-stookgrens,0),"")</f>
        <v>0</v>
      </c>
    </row>
    <row r="8201" spans="1:15" x14ac:dyDescent="0.25">
      <c r="A8201">
        <v>370</v>
      </c>
      <c r="B8201">
        <v>20240910</v>
      </c>
      <c r="C8201">
        <v>6.4</v>
      </c>
      <c r="D8201">
        <v>14.8</v>
      </c>
      <c r="E8201">
        <v>843</v>
      </c>
      <c r="F8201">
        <v>6.5</v>
      </c>
      <c r="G8201">
        <v>1008.5</v>
      </c>
      <c r="H8201">
        <v>86</v>
      </c>
      <c r="I8201" s="101" t="s">
        <v>41</v>
      </c>
      <c r="J8201" s="1">
        <f>DATEVALUE(RIGHT(jaar_zip[[#This Row],[YYYYMMDD]],2)&amp;"-"&amp;MID(jaar_zip[[#This Row],[YYYYMMDD]],5,2)&amp;"-"&amp;LEFT(jaar_zip[[#This Row],[YYYYMMDD]],4))</f>
        <v>45545</v>
      </c>
      <c r="K8201" s="101" t="str">
        <f>IF(AND(VALUE(MONTH(jaar_zip[[#This Row],[Datum]]))=1,VALUE(WEEKNUM(jaar_zip[[#This Row],[Datum]],21))&gt;51),RIGHT(YEAR(jaar_zip[[#This Row],[Datum]])-1,2),RIGHT(YEAR(jaar_zip[[#This Row],[Datum]]),2))&amp;"-"&amp; TEXT(WEEKNUM(jaar_zip[[#This Row],[Datum]],21),"00")</f>
        <v>24-37</v>
      </c>
      <c r="L8201" s="101">
        <f>MONTH(jaar_zip[[#This Row],[Datum]])</f>
        <v>9</v>
      </c>
      <c r="M8201" s="101">
        <f>IF(ISNUMBER(jaar_zip[[#This Row],[etmaaltemperatuur]]),IF(jaar_zip[[#This Row],[etmaaltemperatuur]]&lt;stookgrens,stookgrens-jaar_zip[[#This Row],[etmaaltemperatuur]],0),"")</f>
        <v>3.1999999999999993</v>
      </c>
      <c r="N8201" s="101">
        <f>IF(ISNUMBER(jaar_zip[[#This Row],[graaddagen]]),IF(OR(MONTH(jaar_zip[[#This Row],[Datum]])=1,MONTH(jaar_zip[[#This Row],[Datum]])=2,MONTH(jaar_zip[[#This Row],[Datum]])=11,MONTH(jaar_zip[[#This Row],[Datum]])=12),1.1,IF(OR(MONTH(jaar_zip[[#This Row],[Datum]])=3,MONTH(jaar_zip[[#This Row],[Datum]])=10),1,0.8))*jaar_zip[[#This Row],[graaddagen]],"")</f>
        <v>2.5599999999999996</v>
      </c>
      <c r="O8201" s="101">
        <f>IF(ISNUMBER(jaar_zip[[#This Row],[etmaaltemperatuur]]),IF(jaar_zip[[#This Row],[etmaaltemperatuur]]&gt;stookgrens,jaar_zip[[#This Row],[etmaaltemperatuur]]-stookgrens,0),"")</f>
        <v>0</v>
      </c>
    </row>
    <row r="8202" spans="1:15" x14ac:dyDescent="0.25">
      <c r="A8202">
        <v>370</v>
      </c>
      <c r="B8202">
        <v>20240911</v>
      </c>
      <c r="C8202">
        <v>4.2</v>
      </c>
      <c r="D8202">
        <v>10.8</v>
      </c>
      <c r="E8202">
        <v>1176</v>
      </c>
      <c r="F8202">
        <v>24.2</v>
      </c>
      <c r="G8202">
        <v>1006.8</v>
      </c>
      <c r="H8202">
        <v>86</v>
      </c>
      <c r="I8202" s="101" t="s">
        <v>41</v>
      </c>
      <c r="J8202" s="1">
        <f>DATEVALUE(RIGHT(jaar_zip[[#This Row],[YYYYMMDD]],2)&amp;"-"&amp;MID(jaar_zip[[#This Row],[YYYYMMDD]],5,2)&amp;"-"&amp;LEFT(jaar_zip[[#This Row],[YYYYMMDD]],4))</f>
        <v>45546</v>
      </c>
      <c r="K8202" s="101" t="str">
        <f>IF(AND(VALUE(MONTH(jaar_zip[[#This Row],[Datum]]))=1,VALUE(WEEKNUM(jaar_zip[[#This Row],[Datum]],21))&gt;51),RIGHT(YEAR(jaar_zip[[#This Row],[Datum]])-1,2),RIGHT(YEAR(jaar_zip[[#This Row],[Datum]]),2))&amp;"-"&amp; TEXT(WEEKNUM(jaar_zip[[#This Row],[Datum]],21),"00")</f>
        <v>24-37</v>
      </c>
      <c r="L8202" s="101">
        <f>MONTH(jaar_zip[[#This Row],[Datum]])</f>
        <v>9</v>
      </c>
      <c r="M8202" s="101">
        <f>IF(ISNUMBER(jaar_zip[[#This Row],[etmaaltemperatuur]]),IF(jaar_zip[[#This Row],[etmaaltemperatuur]]&lt;stookgrens,stookgrens-jaar_zip[[#This Row],[etmaaltemperatuur]],0),"")</f>
        <v>7.1999999999999993</v>
      </c>
      <c r="N8202" s="101">
        <f>IF(ISNUMBER(jaar_zip[[#This Row],[graaddagen]]),IF(OR(MONTH(jaar_zip[[#This Row],[Datum]])=1,MONTH(jaar_zip[[#This Row],[Datum]])=2,MONTH(jaar_zip[[#This Row],[Datum]])=11,MONTH(jaar_zip[[#This Row],[Datum]])=12),1.1,IF(OR(MONTH(jaar_zip[[#This Row],[Datum]])=3,MONTH(jaar_zip[[#This Row],[Datum]])=10),1,0.8))*jaar_zip[[#This Row],[graaddagen]],"")</f>
        <v>5.76</v>
      </c>
      <c r="O8202" s="101">
        <f>IF(ISNUMBER(jaar_zip[[#This Row],[etmaaltemperatuur]]),IF(jaar_zip[[#This Row],[etmaaltemperatuur]]&gt;stookgrens,jaar_zip[[#This Row],[etmaaltemperatuur]]-stookgrens,0),"")</f>
        <v>0</v>
      </c>
    </row>
    <row r="8203" spans="1:15" x14ac:dyDescent="0.25">
      <c r="A8203">
        <v>370</v>
      </c>
      <c r="B8203">
        <v>20240912</v>
      </c>
      <c r="C8203">
        <v>2.7</v>
      </c>
      <c r="D8203">
        <v>9.8000000000000007</v>
      </c>
      <c r="E8203">
        <v>1417</v>
      </c>
      <c r="F8203">
        <v>0.5</v>
      </c>
      <c r="G8203">
        <v>1013.7</v>
      </c>
      <c r="H8203">
        <v>84</v>
      </c>
      <c r="I8203" s="101" t="s">
        <v>41</v>
      </c>
      <c r="J8203" s="1">
        <f>DATEVALUE(RIGHT(jaar_zip[[#This Row],[YYYYMMDD]],2)&amp;"-"&amp;MID(jaar_zip[[#This Row],[YYYYMMDD]],5,2)&amp;"-"&amp;LEFT(jaar_zip[[#This Row],[YYYYMMDD]],4))</f>
        <v>45547</v>
      </c>
      <c r="K8203" s="101" t="str">
        <f>IF(AND(VALUE(MONTH(jaar_zip[[#This Row],[Datum]]))=1,VALUE(WEEKNUM(jaar_zip[[#This Row],[Datum]],21))&gt;51),RIGHT(YEAR(jaar_zip[[#This Row],[Datum]])-1,2),RIGHT(YEAR(jaar_zip[[#This Row],[Datum]]),2))&amp;"-"&amp; TEXT(WEEKNUM(jaar_zip[[#This Row],[Datum]],21),"00")</f>
        <v>24-37</v>
      </c>
      <c r="L8203" s="101">
        <f>MONTH(jaar_zip[[#This Row],[Datum]])</f>
        <v>9</v>
      </c>
      <c r="M8203" s="101">
        <f>IF(ISNUMBER(jaar_zip[[#This Row],[etmaaltemperatuur]]),IF(jaar_zip[[#This Row],[etmaaltemperatuur]]&lt;stookgrens,stookgrens-jaar_zip[[#This Row],[etmaaltemperatuur]],0),"")</f>
        <v>8.1999999999999993</v>
      </c>
      <c r="N8203" s="101">
        <f>IF(ISNUMBER(jaar_zip[[#This Row],[graaddagen]]),IF(OR(MONTH(jaar_zip[[#This Row],[Datum]])=1,MONTH(jaar_zip[[#This Row],[Datum]])=2,MONTH(jaar_zip[[#This Row],[Datum]])=11,MONTH(jaar_zip[[#This Row],[Datum]])=12),1.1,IF(OR(MONTH(jaar_zip[[#This Row],[Datum]])=3,MONTH(jaar_zip[[#This Row],[Datum]])=10),1,0.8))*jaar_zip[[#This Row],[graaddagen]],"")</f>
        <v>6.56</v>
      </c>
      <c r="O8203" s="101">
        <f>IF(ISNUMBER(jaar_zip[[#This Row],[etmaaltemperatuur]]),IF(jaar_zip[[#This Row],[etmaaltemperatuur]]&gt;stookgrens,jaar_zip[[#This Row],[etmaaltemperatuur]]-stookgrens,0),"")</f>
        <v>0</v>
      </c>
    </row>
    <row r="8204" spans="1:15" x14ac:dyDescent="0.25">
      <c r="A8204">
        <v>370</v>
      </c>
      <c r="B8204">
        <v>20240913</v>
      </c>
      <c r="C8204">
        <v>2.2000000000000002</v>
      </c>
      <c r="D8204">
        <v>10.3</v>
      </c>
      <c r="E8204">
        <v>1287</v>
      </c>
      <c r="F8204">
        <v>0.3</v>
      </c>
      <c r="G8204">
        <v>1025.0999999999999</v>
      </c>
      <c r="H8204">
        <v>83</v>
      </c>
      <c r="I8204" s="101" t="s">
        <v>41</v>
      </c>
      <c r="J8204" s="1">
        <f>DATEVALUE(RIGHT(jaar_zip[[#This Row],[YYYYMMDD]],2)&amp;"-"&amp;MID(jaar_zip[[#This Row],[YYYYMMDD]],5,2)&amp;"-"&amp;LEFT(jaar_zip[[#This Row],[YYYYMMDD]],4))</f>
        <v>45548</v>
      </c>
      <c r="K8204" s="101" t="str">
        <f>IF(AND(VALUE(MONTH(jaar_zip[[#This Row],[Datum]]))=1,VALUE(WEEKNUM(jaar_zip[[#This Row],[Datum]],21))&gt;51),RIGHT(YEAR(jaar_zip[[#This Row],[Datum]])-1,2),RIGHT(YEAR(jaar_zip[[#This Row],[Datum]]),2))&amp;"-"&amp; TEXT(WEEKNUM(jaar_zip[[#This Row],[Datum]],21),"00")</f>
        <v>24-37</v>
      </c>
      <c r="L8204" s="101">
        <f>MONTH(jaar_zip[[#This Row],[Datum]])</f>
        <v>9</v>
      </c>
      <c r="M8204" s="101">
        <f>IF(ISNUMBER(jaar_zip[[#This Row],[etmaaltemperatuur]]),IF(jaar_zip[[#This Row],[etmaaltemperatuur]]&lt;stookgrens,stookgrens-jaar_zip[[#This Row],[etmaaltemperatuur]],0),"")</f>
        <v>7.6999999999999993</v>
      </c>
      <c r="N8204" s="101">
        <f>IF(ISNUMBER(jaar_zip[[#This Row],[graaddagen]]),IF(OR(MONTH(jaar_zip[[#This Row],[Datum]])=1,MONTH(jaar_zip[[#This Row],[Datum]])=2,MONTH(jaar_zip[[#This Row],[Datum]])=11,MONTH(jaar_zip[[#This Row],[Datum]])=12),1.1,IF(OR(MONTH(jaar_zip[[#This Row],[Datum]])=3,MONTH(jaar_zip[[#This Row],[Datum]])=10),1,0.8))*jaar_zip[[#This Row],[graaddagen]],"")</f>
        <v>6.16</v>
      </c>
      <c r="O8204" s="101">
        <f>IF(ISNUMBER(jaar_zip[[#This Row],[etmaaltemperatuur]]),IF(jaar_zip[[#This Row],[etmaaltemperatuur]]&gt;stookgrens,jaar_zip[[#This Row],[etmaaltemperatuur]]-stookgrens,0),"")</f>
        <v>0</v>
      </c>
    </row>
    <row r="8205" spans="1:15" x14ac:dyDescent="0.25">
      <c r="A8205">
        <v>370</v>
      </c>
      <c r="B8205">
        <v>20240914</v>
      </c>
      <c r="C8205">
        <v>1.5</v>
      </c>
      <c r="D8205">
        <v>10.5</v>
      </c>
      <c r="E8205">
        <v>1504</v>
      </c>
      <c r="F8205">
        <v>0</v>
      </c>
      <c r="G8205">
        <v>1030.5999999999999</v>
      </c>
      <c r="H8205">
        <v>78</v>
      </c>
      <c r="I8205" s="101" t="s">
        <v>41</v>
      </c>
      <c r="J8205" s="1">
        <f>DATEVALUE(RIGHT(jaar_zip[[#This Row],[YYYYMMDD]],2)&amp;"-"&amp;MID(jaar_zip[[#This Row],[YYYYMMDD]],5,2)&amp;"-"&amp;LEFT(jaar_zip[[#This Row],[YYYYMMDD]],4))</f>
        <v>45549</v>
      </c>
      <c r="K8205" s="101" t="str">
        <f>IF(AND(VALUE(MONTH(jaar_zip[[#This Row],[Datum]]))=1,VALUE(WEEKNUM(jaar_zip[[#This Row],[Datum]],21))&gt;51),RIGHT(YEAR(jaar_zip[[#This Row],[Datum]])-1,2),RIGHT(YEAR(jaar_zip[[#This Row],[Datum]]),2))&amp;"-"&amp; TEXT(WEEKNUM(jaar_zip[[#This Row],[Datum]],21),"00")</f>
        <v>24-37</v>
      </c>
      <c r="L8205" s="101">
        <f>MONTH(jaar_zip[[#This Row],[Datum]])</f>
        <v>9</v>
      </c>
      <c r="M8205" s="101">
        <f>IF(ISNUMBER(jaar_zip[[#This Row],[etmaaltemperatuur]]),IF(jaar_zip[[#This Row],[etmaaltemperatuur]]&lt;stookgrens,stookgrens-jaar_zip[[#This Row],[etmaaltemperatuur]],0),"")</f>
        <v>7.5</v>
      </c>
      <c r="N8205" s="101">
        <f>IF(ISNUMBER(jaar_zip[[#This Row],[graaddagen]]),IF(OR(MONTH(jaar_zip[[#This Row],[Datum]])=1,MONTH(jaar_zip[[#This Row],[Datum]])=2,MONTH(jaar_zip[[#This Row],[Datum]])=11,MONTH(jaar_zip[[#This Row],[Datum]])=12),1.1,IF(OR(MONTH(jaar_zip[[#This Row],[Datum]])=3,MONTH(jaar_zip[[#This Row],[Datum]])=10),1,0.8))*jaar_zip[[#This Row],[graaddagen]],"")</f>
        <v>6</v>
      </c>
      <c r="O8205" s="101">
        <f>IF(ISNUMBER(jaar_zip[[#This Row],[etmaaltemperatuur]]),IF(jaar_zip[[#This Row],[etmaaltemperatuur]]&gt;stookgrens,jaar_zip[[#This Row],[etmaaltemperatuur]]-stookgrens,0),"")</f>
        <v>0</v>
      </c>
    </row>
    <row r="8206" spans="1:15" x14ac:dyDescent="0.25">
      <c r="A8206">
        <v>370</v>
      </c>
      <c r="B8206">
        <v>20240915</v>
      </c>
      <c r="C8206">
        <v>1.8</v>
      </c>
      <c r="D8206">
        <v>13</v>
      </c>
      <c r="E8206">
        <v>1229</v>
      </c>
      <c r="F8206">
        <v>0</v>
      </c>
      <c r="G8206">
        <v>1027.0999999999999</v>
      </c>
      <c r="H8206">
        <v>81</v>
      </c>
      <c r="I8206" s="101" t="s">
        <v>41</v>
      </c>
      <c r="J8206" s="1">
        <f>DATEVALUE(RIGHT(jaar_zip[[#This Row],[YYYYMMDD]],2)&amp;"-"&amp;MID(jaar_zip[[#This Row],[YYYYMMDD]],5,2)&amp;"-"&amp;LEFT(jaar_zip[[#This Row],[YYYYMMDD]],4))</f>
        <v>45550</v>
      </c>
      <c r="K8206" s="101" t="str">
        <f>IF(AND(VALUE(MONTH(jaar_zip[[#This Row],[Datum]]))=1,VALUE(WEEKNUM(jaar_zip[[#This Row],[Datum]],21))&gt;51),RIGHT(YEAR(jaar_zip[[#This Row],[Datum]])-1,2),RIGHT(YEAR(jaar_zip[[#This Row],[Datum]]),2))&amp;"-"&amp; TEXT(WEEKNUM(jaar_zip[[#This Row],[Datum]],21),"00")</f>
        <v>24-37</v>
      </c>
      <c r="L8206" s="101">
        <f>MONTH(jaar_zip[[#This Row],[Datum]])</f>
        <v>9</v>
      </c>
      <c r="M8206" s="101">
        <f>IF(ISNUMBER(jaar_zip[[#This Row],[etmaaltemperatuur]]),IF(jaar_zip[[#This Row],[etmaaltemperatuur]]&lt;stookgrens,stookgrens-jaar_zip[[#This Row],[etmaaltemperatuur]],0),"")</f>
        <v>5</v>
      </c>
      <c r="N8206" s="101">
        <f>IF(ISNUMBER(jaar_zip[[#This Row],[graaddagen]]),IF(OR(MONTH(jaar_zip[[#This Row],[Datum]])=1,MONTH(jaar_zip[[#This Row],[Datum]])=2,MONTH(jaar_zip[[#This Row],[Datum]])=11,MONTH(jaar_zip[[#This Row],[Datum]])=12),1.1,IF(OR(MONTH(jaar_zip[[#This Row],[Datum]])=3,MONTH(jaar_zip[[#This Row],[Datum]])=10),1,0.8))*jaar_zip[[#This Row],[graaddagen]],"")</f>
        <v>4</v>
      </c>
      <c r="O8206" s="101">
        <f>IF(ISNUMBER(jaar_zip[[#This Row],[etmaaltemperatuur]]),IF(jaar_zip[[#This Row],[etmaaltemperatuur]]&gt;stookgrens,jaar_zip[[#This Row],[etmaaltemperatuur]]-stookgrens,0),"")</f>
        <v>0</v>
      </c>
    </row>
    <row r="8207" spans="1:15" x14ac:dyDescent="0.25">
      <c r="A8207">
        <v>370</v>
      </c>
      <c r="B8207">
        <v>20240916</v>
      </c>
      <c r="C8207">
        <v>2.7</v>
      </c>
      <c r="D8207">
        <v>14.7</v>
      </c>
      <c r="E8207">
        <v>919</v>
      </c>
      <c r="F8207">
        <v>-0.1</v>
      </c>
      <c r="G8207">
        <v>1026</v>
      </c>
      <c r="H8207">
        <v>85</v>
      </c>
      <c r="I8207" s="101" t="s">
        <v>41</v>
      </c>
      <c r="J8207" s="1">
        <f>DATEVALUE(RIGHT(jaar_zip[[#This Row],[YYYYMMDD]],2)&amp;"-"&amp;MID(jaar_zip[[#This Row],[YYYYMMDD]],5,2)&amp;"-"&amp;LEFT(jaar_zip[[#This Row],[YYYYMMDD]],4))</f>
        <v>45551</v>
      </c>
      <c r="K8207" s="101" t="str">
        <f>IF(AND(VALUE(MONTH(jaar_zip[[#This Row],[Datum]]))=1,VALUE(WEEKNUM(jaar_zip[[#This Row],[Datum]],21))&gt;51),RIGHT(YEAR(jaar_zip[[#This Row],[Datum]])-1,2),RIGHT(YEAR(jaar_zip[[#This Row],[Datum]]),2))&amp;"-"&amp; TEXT(WEEKNUM(jaar_zip[[#This Row],[Datum]],21),"00")</f>
        <v>24-38</v>
      </c>
      <c r="L8207" s="101">
        <f>MONTH(jaar_zip[[#This Row],[Datum]])</f>
        <v>9</v>
      </c>
      <c r="M8207" s="101">
        <f>IF(ISNUMBER(jaar_zip[[#This Row],[etmaaltemperatuur]]),IF(jaar_zip[[#This Row],[etmaaltemperatuur]]&lt;stookgrens,stookgrens-jaar_zip[[#This Row],[etmaaltemperatuur]],0),"")</f>
        <v>3.3000000000000007</v>
      </c>
      <c r="N8207" s="101">
        <f>IF(ISNUMBER(jaar_zip[[#This Row],[graaddagen]]),IF(OR(MONTH(jaar_zip[[#This Row],[Datum]])=1,MONTH(jaar_zip[[#This Row],[Datum]])=2,MONTH(jaar_zip[[#This Row],[Datum]])=11,MONTH(jaar_zip[[#This Row],[Datum]])=12),1.1,IF(OR(MONTH(jaar_zip[[#This Row],[Datum]])=3,MONTH(jaar_zip[[#This Row],[Datum]])=10),1,0.8))*jaar_zip[[#This Row],[graaddagen]],"")</f>
        <v>2.6400000000000006</v>
      </c>
      <c r="O8207" s="101">
        <f>IF(ISNUMBER(jaar_zip[[#This Row],[etmaaltemperatuur]]),IF(jaar_zip[[#This Row],[etmaaltemperatuur]]&gt;stookgrens,jaar_zip[[#This Row],[etmaaltemperatuur]]-stookgrens,0),"")</f>
        <v>0</v>
      </c>
    </row>
    <row r="8208" spans="1:15" x14ac:dyDescent="0.25">
      <c r="A8208">
        <v>370</v>
      </c>
      <c r="B8208">
        <v>20240917</v>
      </c>
      <c r="C8208">
        <v>4.8</v>
      </c>
      <c r="D8208">
        <v>16.5</v>
      </c>
      <c r="E8208">
        <v>1660</v>
      </c>
      <c r="F8208">
        <v>0</v>
      </c>
      <c r="G8208">
        <v>1028.3</v>
      </c>
      <c r="H8208">
        <v>77</v>
      </c>
      <c r="I8208" s="101" t="s">
        <v>41</v>
      </c>
      <c r="J8208" s="1">
        <f>DATEVALUE(RIGHT(jaar_zip[[#This Row],[YYYYMMDD]],2)&amp;"-"&amp;MID(jaar_zip[[#This Row],[YYYYMMDD]],5,2)&amp;"-"&amp;LEFT(jaar_zip[[#This Row],[YYYYMMDD]],4))</f>
        <v>45552</v>
      </c>
      <c r="K8208" s="101" t="str">
        <f>IF(AND(VALUE(MONTH(jaar_zip[[#This Row],[Datum]]))=1,VALUE(WEEKNUM(jaar_zip[[#This Row],[Datum]],21))&gt;51),RIGHT(YEAR(jaar_zip[[#This Row],[Datum]])-1,2),RIGHT(YEAR(jaar_zip[[#This Row],[Datum]]),2))&amp;"-"&amp; TEXT(WEEKNUM(jaar_zip[[#This Row],[Datum]],21),"00")</f>
        <v>24-38</v>
      </c>
      <c r="L8208" s="101">
        <f>MONTH(jaar_zip[[#This Row],[Datum]])</f>
        <v>9</v>
      </c>
      <c r="M8208" s="101">
        <f>IF(ISNUMBER(jaar_zip[[#This Row],[etmaaltemperatuur]]),IF(jaar_zip[[#This Row],[etmaaltemperatuur]]&lt;stookgrens,stookgrens-jaar_zip[[#This Row],[etmaaltemperatuur]],0),"")</f>
        <v>1.5</v>
      </c>
      <c r="N8208" s="101">
        <f>IF(ISNUMBER(jaar_zip[[#This Row],[graaddagen]]),IF(OR(MONTH(jaar_zip[[#This Row],[Datum]])=1,MONTH(jaar_zip[[#This Row],[Datum]])=2,MONTH(jaar_zip[[#This Row],[Datum]])=11,MONTH(jaar_zip[[#This Row],[Datum]])=12),1.1,IF(OR(MONTH(jaar_zip[[#This Row],[Datum]])=3,MONTH(jaar_zip[[#This Row],[Datum]])=10),1,0.8))*jaar_zip[[#This Row],[graaddagen]],"")</f>
        <v>1.2000000000000002</v>
      </c>
      <c r="O8208" s="101">
        <f>IF(ISNUMBER(jaar_zip[[#This Row],[etmaaltemperatuur]]),IF(jaar_zip[[#This Row],[etmaaltemperatuur]]&gt;stookgrens,jaar_zip[[#This Row],[etmaaltemperatuur]]-stookgrens,0),"")</f>
        <v>0</v>
      </c>
    </row>
    <row r="8209" spans="1:15" x14ac:dyDescent="0.25">
      <c r="A8209">
        <v>370</v>
      </c>
      <c r="B8209">
        <v>20240918</v>
      </c>
      <c r="C8209">
        <v>4.8</v>
      </c>
      <c r="D8209">
        <v>17.2</v>
      </c>
      <c r="E8209">
        <v>1150</v>
      </c>
      <c r="F8209">
        <v>0</v>
      </c>
      <c r="G8209">
        <v>1026.5999999999999</v>
      </c>
      <c r="H8209">
        <v>83</v>
      </c>
      <c r="I8209" s="101" t="s">
        <v>41</v>
      </c>
      <c r="J8209" s="1">
        <f>DATEVALUE(RIGHT(jaar_zip[[#This Row],[YYYYMMDD]],2)&amp;"-"&amp;MID(jaar_zip[[#This Row],[YYYYMMDD]],5,2)&amp;"-"&amp;LEFT(jaar_zip[[#This Row],[YYYYMMDD]],4))</f>
        <v>45553</v>
      </c>
      <c r="K8209" s="101" t="str">
        <f>IF(AND(VALUE(MONTH(jaar_zip[[#This Row],[Datum]]))=1,VALUE(WEEKNUM(jaar_zip[[#This Row],[Datum]],21))&gt;51),RIGHT(YEAR(jaar_zip[[#This Row],[Datum]])-1,2),RIGHT(YEAR(jaar_zip[[#This Row],[Datum]]),2))&amp;"-"&amp; TEXT(WEEKNUM(jaar_zip[[#This Row],[Datum]],21),"00")</f>
        <v>24-38</v>
      </c>
      <c r="L8209" s="101">
        <f>MONTH(jaar_zip[[#This Row],[Datum]])</f>
        <v>9</v>
      </c>
      <c r="M8209" s="101">
        <f>IF(ISNUMBER(jaar_zip[[#This Row],[etmaaltemperatuur]]),IF(jaar_zip[[#This Row],[etmaaltemperatuur]]&lt;stookgrens,stookgrens-jaar_zip[[#This Row],[etmaaltemperatuur]],0),"")</f>
        <v>0.80000000000000071</v>
      </c>
      <c r="N8209" s="101">
        <f>IF(ISNUMBER(jaar_zip[[#This Row],[graaddagen]]),IF(OR(MONTH(jaar_zip[[#This Row],[Datum]])=1,MONTH(jaar_zip[[#This Row],[Datum]])=2,MONTH(jaar_zip[[#This Row],[Datum]])=11,MONTH(jaar_zip[[#This Row],[Datum]])=12),1.1,IF(OR(MONTH(jaar_zip[[#This Row],[Datum]])=3,MONTH(jaar_zip[[#This Row],[Datum]])=10),1,0.8))*jaar_zip[[#This Row],[graaddagen]],"")</f>
        <v>0.64000000000000057</v>
      </c>
      <c r="O8209" s="101">
        <f>IF(ISNUMBER(jaar_zip[[#This Row],[etmaaltemperatuur]]),IF(jaar_zip[[#This Row],[etmaaltemperatuur]]&gt;stookgrens,jaar_zip[[#This Row],[etmaaltemperatuur]]-stookgrens,0),"")</f>
        <v>0</v>
      </c>
    </row>
    <row r="8210" spans="1:15" x14ac:dyDescent="0.25">
      <c r="A8210">
        <v>370</v>
      </c>
      <c r="B8210">
        <v>20240919</v>
      </c>
      <c r="C8210">
        <v>4.5</v>
      </c>
      <c r="D8210">
        <v>18</v>
      </c>
      <c r="E8210">
        <v>1562</v>
      </c>
      <c r="F8210">
        <v>0</v>
      </c>
      <c r="G8210">
        <v>1023.6</v>
      </c>
      <c r="H8210">
        <v>80</v>
      </c>
      <c r="I8210" s="101" t="s">
        <v>41</v>
      </c>
      <c r="J8210" s="1">
        <f>DATEVALUE(RIGHT(jaar_zip[[#This Row],[YYYYMMDD]],2)&amp;"-"&amp;MID(jaar_zip[[#This Row],[YYYYMMDD]],5,2)&amp;"-"&amp;LEFT(jaar_zip[[#This Row],[YYYYMMDD]],4))</f>
        <v>45554</v>
      </c>
      <c r="K8210" s="101" t="str">
        <f>IF(AND(VALUE(MONTH(jaar_zip[[#This Row],[Datum]]))=1,VALUE(WEEKNUM(jaar_zip[[#This Row],[Datum]],21))&gt;51),RIGHT(YEAR(jaar_zip[[#This Row],[Datum]])-1,2),RIGHT(YEAR(jaar_zip[[#This Row],[Datum]]),2))&amp;"-"&amp; TEXT(WEEKNUM(jaar_zip[[#This Row],[Datum]],21),"00")</f>
        <v>24-38</v>
      </c>
      <c r="L8210" s="101">
        <f>MONTH(jaar_zip[[#This Row],[Datum]])</f>
        <v>9</v>
      </c>
      <c r="M8210" s="101">
        <f>IF(ISNUMBER(jaar_zip[[#This Row],[etmaaltemperatuur]]),IF(jaar_zip[[#This Row],[etmaaltemperatuur]]&lt;stookgrens,stookgrens-jaar_zip[[#This Row],[etmaaltemperatuur]],0),"")</f>
        <v>0</v>
      </c>
      <c r="N8210" s="101">
        <f>IF(ISNUMBER(jaar_zip[[#This Row],[graaddagen]]),IF(OR(MONTH(jaar_zip[[#This Row],[Datum]])=1,MONTH(jaar_zip[[#This Row],[Datum]])=2,MONTH(jaar_zip[[#This Row],[Datum]])=11,MONTH(jaar_zip[[#This Row],[Datum]])=12),1.1,IF(OR(MONTH(jaar_zip[[#This Row],[Datum]])=3,MONTH(jaar_zip[[#This Row],[Datum]])=10),1,0.8))*jaar_zip[[#This Row],[graaddagen]],"")</f>
        <v>0</v>
      </c>
      <c r="O8210" s="101">
        <f>IF(ISNUMBER(jaar_zip[[#This Row],[etmaaltemperatuur]]),IF(jaar_zip[[#This Row],[etmaaltemperatuur]]&gt;stookgrens,jaar_zip[[#This Row],[etmaaltemperatuur]]-stookgrens,0),"")</f>
        <v>0</v>
      </c>
    </row>
    <row r="8211" spans="1:15" x14ac:dyDescent="0.25">
      <c r="A8211">
        <v>370</v>
      </c>
      <c r="B8211">
        <v>20240920</v>
      </c>
      <c r="C8211">
        <v>3.7</v>
      </c>
      <c r="D8211">
        <v>18.100000000000001</v>
      </c>
      <c r="E8211">
        <v>1567</v>
      </c>
      <c r="F8211">
        <v>0</v>
      </c>
      <c r="G8211">
        <v>1020.9</v>
      </c>
      <c r="H8211">
        <v>72</v>
      </c>
      <c r="I8211" s="101" t="s">
        <v>41</v>
      </c>
      <c r="J8211" s="1">
        <f>DATEVALUE(RIGHT(jaar_zip[[#This Row],[YYYYMMDD]],2)&amp;"-"&amp;MID(jaar_zip[[#This Row],[YYYYMMDD]],5,2)&amp;"-"&amp;LEFT(jaar_zip[[#This Row],[YYYYMMDD]],4))</f>
        <v>45555</v>
      </c>
      <c r="K8211" s="101" t="str">
        <f>IF(AND(VALUE(MONTH(jaar_zip[[#This Row],[Datum]]))=1,VALUE(WEEKNUM(jaar_zip[[#This Row],[Datum]],21))&gt;51),RIGHT(YEAR(jaar_zip[[#This Row],[Datum]])-1,2),RIGHT(YEAR(jaar_zip[[#This Row],[Datum]]),2))&amp;"-"&amp; TEXT(WEEKNUM(jaar_zip[[#This Row],[Datum]],21),"00")</f>
        <v>24-38</v>
      </c>
      <c r="L8211" s="101">
        <f>MONTH(jaar_zip[[#This Row],[Datum]])</f>
        <v>9</v>
      </c>
      <c r="M8211" s="101">
        <f>IF(ISNUMBER(jaar_zip[[#This Row],[etmaaltemperatuur]]),IF(jaar_zip[[#This Row],[etmaaltemperatuur]]&lt;stookgrens,stookgrens-jaar_zip[[#This Row],[etmaaltemperatuur]],0),"")</f>
        <v>0</v>
      </c>
      <c r="N8211" s="101">
        <f>IF(ISNUMBER(jaar_zip[[#This Row],[graaddagen]]),IF(OR(MONTH(jaar_zip[[#This Row],[Datum]])=1,MONTH(jaar_zip[[#This Row],[Datum]])=2,MONTH(jaar_zip[[#This Row],[Datum]])=11,MONTH(jaar_zip[[#This Row],[Datum]])=12),1.1,IF(OR(MONTH(jaar_zip[[#This Row],[Datum]])=3,MONTH(jaar_zip[[#This Row],[Datum]])=10),1,0.8))*jaar_zip[[#This Row],[graaddagen]],"")</f>
        <v>0</v>
      </c>
      <c r="O8211" s="101">
        <f>IF(ISNUMBER(jaar_zip[[#This Row],[etmaaltemperatuur]]),IF(jaar_zip[[#This Row],[etmaaltemperatuur]]&gt;stookgrens,jaar_zip[[#This Row],[etmaaltemperatuur]]-stookgrens,0),"")</f>
        <v>0.10000000000000142</v>
      </c>
    </row>
    <row r="8212" spans="1:15" x14ac:dyDescent="0.25">
      <c r="A8212">
        <v>370</v>
      </c>
      <c r="B8212">
        <v>20240921</v>
      </c>
      <c r="C8212">
        <v>1.7</v>
      </c>
      <c r="D8212">
        <v>18</v>
      </c>
      <c r="E8212">
        <v>1555</v>
      </c>
      <c r="F8212">
        <v>0</v>
      </c>
      <c r="G8212">
        <v>1019.1</v>
      </c>
      <c r="H8212">
        <v>73</v>
      </c>
      <c r="I8212" s="101" t="s">
        <v>41</v>
      </c>
      <c r="J8212" s="1">
        <f>DATEVALUE(RIGHT(jaar_zip[[#This Row],[YYYYMMDD]],2)&amp;"-"&amp;MID(jaar_zip[[#This Row],[YYYYMMDD]],5,2)&amp;"-"&amp;LEFT(jaar_zip[[#This Row],[YYYYMMDD]],4))</f>
        <v>45556</v>
      </c>
      <c r="K8212" s="101" t="str">
        <f>IF(AND(VALUE(MONTH(jaar_zip[[#This Row],[Datum]]))=1,VALUE(WEEKNUM(jaar_zip[[#This Row],[Datum]],21))&gt;51),RIGHT(YEAR(jaar_zip[[#This Row],[Datum]])-1,2),RIGHT(YEAR(jaar_zip[[#This Row],[Datum]]),2))&amp;"-"&amp; TEXT(WEEKNUM(jaar_zip[[#This Row],[Datum]],21),"00")</f>
        <v>24-38</v>
      </c>
      <c r="L8212" s="101">
        <f>MONTH(jaar_zip[[#This Row],[Datum]])</f>
        <v>9</v>
      </c>
      <c r="M8212" s="101">
        <f>IF(ISNUMBER(jaar_zip[[#This Row],[etmaaltemperatuur]]),IF(jaar_zip[[#This Row],[etmaaltemperatuur]]&lt;stookgrens,stookgrens-jaar_zip[[#This Row],[etmaaltemperatuur]],0),"")</f>
        <v>0</v>
      </c>
      <c r="N8212" s="101">
        <f>IF(ISNUMBER(jaar_zip[[#This Row],[graaddagen]]),IF(OR(MONTH(jaar_zip[[#This Row],[Datum]])=1,MONTH(jaar_zip[[#This Row],[Datum]])=2,MONTH(jaar_zip[[#This Row],[Datum]])=11,MONTH(jaar_zip[[#This Row],[Datum]])=12),1.1,IF(OR(MONTH(jaar_zip[[#This Row],[Datum]])=3,MONTH(jaar_zip[[#This Row],[Datum]])=10),1,0.8))*jaar_zip[[#This Row],[graaddagen]],"")</f>
        <v>0</v>
      </c>
      <c r="O8212" s="101">
        <f>IF(ISNUMBER(jaar_zip[[#This Row],[etmaaltemperatuur]]),IF(jaar_zip[[#This Row],[etmaaltemperatuur]]&gt;stookgrens,jaar_zip[[#This Row],[etmaaltemperatuur]]-stookgrens,0),"")</f>
        <v>0</v>
      </c>
    </row>
    <row r="8213" spans="1:15" x14ac:dyDescent="0.25">
      <c r="A8213">
        <v>370</v>
      </c>
      <c r="B8213">
        <v>20240922</v>
      </c>
      <c r="C8213">
        <v>1.5</v>
      </c>
      <c r="D8213">
        <v>17.899999999999999</v>
      </c>
      <c r="E8213">
        <v>973</v>
      </c>
      <c r="F8213">
        <v>0.6</v>
      </c>
      <c r="G8213">
        <v>1014</v>
      </c>
      <c r="H8213">
        <v>78</v>
      </c>
      <c r="I8213" s="101" t="s">
        <v>41</v>
      </c>
      <c r="J8213" s="1">
        <f>DATEVALUE(RIGHT(jaar_zip[[#This Row],[YYYYMMDD]],2)&amp;"-"&amp;MID(jaar_zip[[#This Row],[YYYYMMDD]],5,2)&amp;"-"&amp;LEFT(jaar_zip[[#This Row],[YYYYMMDD]],4))</f>
        <v>45557</v>
      </c>
      <c r="K8213" s="101" t="str">
        <f>IF(AND(VALUE(MONTH(jaar_zip[[#This Row],[Datum]]))=1,VALUE(WEEKNUM(jaar_zip[[#This Row],[Datum]],21))&gt;51),RIGHT(YEAR(jaar_zip[[#This Row],[Datum]])-1,2),RIGHT(YEAR(jaar_zip[[#This Row],[Datum]]),2))&amp;"-"&amp; TEXT(WEEKNUM(jaar_zip[[#This Row],[Datum]],21),"00")</f>
        <v>24-38</v>
      </c>
      <c r="L8213" s="101">
        <f>MONTH(jaar_zip[[#This Row],[Datum]])</f>
        <v>9</v>
      </c>
      <c r="M8213" s="101">
        <f>IF(ISNUMBER(jaar_zip[[#This Row],[etmaaltemperatuur]]),IF(jaar_zip[[#This Row],[etmaaltemperatuur]]&lt;stookgrens,stookgrens-jaar_zip[[#This Row],[etmaaltemperatuur]],0),"")</f>
        <v>0.10000000000000142</v>
      </c>
      <c r="N8213" s="101">
        <f>IF(ISNUMBER(jaar_zip[[#This Row],[graaddagen]]),IF(OR(MONTH(jaar_zip[[#This Row],[Datum]])=1,MONTH(jaar_zip[[#This Row],[Datum]])=2,MONTH(jaar_zip[[#This Row],[Datum]])=11,MONTH(jaar_zip[[#This Row],[Datum]])=12),1.1,IF(OR(MONTH(jaar_zip[[#This Row],[Datum]])=3,MONTH(jaar_zip[[#This Row],[Datum]])=10),1,0.8))*jaar_zip[[#This Row],[graaddagen]],"")</f>
        <v>8.000000000000114E-2</v>
      </c>
      <c r="O8213" s="101">
        <f>IF(ISNUMBER(jaar_zip[[#This Row],[etmaaltemperatuur]]),IF(jaar_zip[[#This Row],[etmaaltemperatuur]]&gt;stookgrens,jaar_zip[[#This Row],[etmaaltemperatuur]]-stookgrens,0),"")</f>
        <v>0</v>
      </c>
    </row>
    <row r="8214" spans="1:15" x14ac:dyDescent="0.25">
      <c r="A8214">
        <v>370</v>
      </c>
      <c r="B8214">
        <v>20240923</v>
      </c>
      <c r="C8214">
        <v>3.3</v>
      </c>
      <c r="D8214">
        <v>17</v>
      </c>
      <c r="E8214">
        <v>1173</v>
      </c>
      <c r="F8214">
        <v>0</v>
      </c>
      <c r="G8214">
        <v>1007.5</v>
      </c>
      <c r="H8214">
        <v>77</v>
      </c>
      <c r="I8214" s="101" t="s">
        <v>41</v>
      </c>
      <c r="J8214" s="1">
        <f>DATEVALUE(RIGHT(jaar_zip[[#This Row],[YYYYMMDD]],2)&amp;"-"&amp;MID(jaar_zip[[#This Row],[YYYYMMDD]],5,2)&amp;"-"&amp;LEFT(jaar_zip[[#This Row],[YYYYMMDD]],4))</f>
        <v>45558</v>
      </c>
      <c r="K8214" s="101" t="str">
        <f>IF(AND(VALUE(MONTH(jaar_zip[[#This Row],[Datum]]))=1,VALUE(WEEKNUM(jaar_zip[[#This Row],[Datum]],21))&gt;51),RIGHT(YEAR(jaar_zip[[#This Row],[Datum]])-1,2),RIGHT(YEAR(jaar_zip[[#This Row],[Datum]]),2))&amp;"-"&amp; TEXT(WEEKNUM(jaar_zip[[#This Row],[Datum]],21),"00")</f>
        <v>24-39</v>
      </c>
      <c r="L8214" s="101">
        <f>MONTH(jaar_zip[[#This Row],[Datum]])</f>
        <v>9</v>
      </c>
      <c r="M8214" s="101">
        <f>IF(ISNUMBER(jaar_zip[[#This Row],[etmaaltemperatuur]]),IF(jaar_zip[[#This Row],[etmaaltemperatuur]]&lt;stookgrens,stookgrens-jaar_zip[[#This Row],[etmaaltemperatuur]],0),"")</f>
        <v>1</v>
      </c>
      <c r="N8214" s="101">
        <f>IF(ISNUMBER(jaar_zip[[#This Row],[graaddagen]]),IF(OR(MONTH(jaar_zip[[#This Row],[Datum]])=1,MONTH(jaar_zip[[#This Row],[Datum]])=2,MONTH(jaar_zip[[#This Row],[Datum]])=11,MONTH(jaar_zip[[#This Row],[Datum]])=12),1.1,IF(OR(MONTH(jaar_zip[[#This Row],[Datum]])=3,MONTH(jaar_zip[[#This Row],[Datum]])=10),1,0.8))*jaar_zip[[#This Row],[graaddagen]],"")</f>
        <v>0.8</v>
      </c>
      <c r="O8214" s="101">
        <f>IF(ISNUMBER(jaar_zip[[#This Row],[etmaaltemperatuur]]),IF(jaar_zip[[#This Row],[etmaaltemperatuur]]&gt;stookgrens,jaar_zip[[#This Row],[etmaaltemperatuur]]-stookgrens,0),"")</f>
        <v>0</v>
      </c>
    </row>
    <row r="8215" spans="1:15" x14ac:dyDescent="0.25">
      <c r="A8215">
        <v>370</v>
      </c>
      <c r="B8215">
        <v>20240924</v>
      </c>
      <c r="C8215">
        <v>3.6</v>
      </c>
      <c r="D8215">
        <v>15.1</v>
      </c>
      <c r="E8215">
        <v>871</v>
      </c>
      <c r="F8215">
        <v>6.5</v>
      </c>
      <c r="G8215">
        <v>1003.4</v>
      </c>
      <c r="H8215">
        <v>85</v>
      </c>
      <c r="I8215" s="101" t="s">
        <v>41</v>
      </c>
      <c r="J8215" s="1">
        <f>DATEVALUE(RIGHT(jaar_zip[[#This Row],[YYYYMMDD]],2)&amp;"-"&amp;MID(jaar_zip[[#This Row],[YYYYMMDD]],5,2)&amp;"-"&amp;LEFT(jaar_zip[[#This Row],[YYYYMMDD]],4))</f>
        <v>45559</v>
      </c>
      <c r="K8215" s="101" t="str">
        <f>IF(AND(VALUE(MONTH(jaar_zip[[#This Row],[Datum]]))=1,VALUE(WEEKNUM(jaar_zip[[#This Row],[Datum]],21))&gt;51),RIGHT(YEAR(jaar_zip[[#This Row],[Datum]])-1,2),RIGHT(YEAR(jaar_zip[[#This Row],[Datum]]),2))&amp;"-"&amp; TEXT(WEEKNUM(jaar_zip[[#This Row],[Datum]],21),"00")</f>
        <v>24-39</v>
      </c>
      <c r="L8215" s="101">
        <f>MONTH(jaar_zip[[#This Row],[Datum]])</f>
        <v>9</v>
      </c>
      <c r="M8215" s="101">
        <f>IF(ISNUMBER(jaar_zip[[#This Row],[etmaaltemperatuur]]),IF(jaar_zip[[#This Row],[etmaaltemperatuur]]&lt;stookgrens,stookgrens-jaar_zip[[#This Row],[etmaaltemperatuur]],0),"")</f>
        <v>2.9000000000000004</v>
      </c>
      <c r="N8215" s="101">
        <f>IF(ISNUMBER(jaar_zip[[#This Row],[graaddagen]]),IF(OR(MONTH(jaar_zip[[#This Row],[Datum]])=1,MONTH(jaar_zip[[#This Row],[Datum]])=2,MONTH(jaar_zip[[#This Row],[Datum]])=11,MONTH(jaar_zip[[#This Row],[Datum]])=12),1.1,IF(OR(MONTH(jaar_zip[[#This Row],[Datum]])=3,MONTH(jaar_zip[[#This Row],[Datum]])=10),1,0.8))*jaar_zip[[#This Row],[graaddagen]],"")</f>
        <v>2.3200000000000003</v>
      </c>
      <c r="O8215" s="101">
        <f>IF(ISNUMBER(jaar_zip[[#This Row],[etmaaltemperatuur]]),IF(jaar_zip[[#This Row],[etmaaltemperatuur]]&gt;stookgrens,jaar_zip[[#This Row],[etmaaltemperatuur]]-stookgrens,0),"")</f>
        <v>0</v>
      </c>
    </row>
    <row r="8216" spans="1:15" x14ac:dyDescent="0.25">
      <c r="A8216">
        <v>370</v>
      </c>
      <c r="B8216">
        <v>20240925</v>
      </c>
      <c r="C8216">
        <v>4.0999999999999996</v>
      </c>
      <c r="D8216">
        <v>15</v>
      </c>
      <c r="E8216">
        <v>684</v>
      </c>
      <c r="F8216">
        <v>6.5</v>
      </c>
      <c r="G8216">
        <v>1001.5</v>
      </c>
      <c r="H8216">
        <v>88</v>
      </c>
      <c r="I8216" s="101" t="s">
        <v>41</v>
      </c>
      <c r="J8216" s="1">
        <f>DATEVALUE(RIGHT(jaar_zip[[#This Row],[YYYYMMDD]],2)&amp;"-"&amp;MID(jaar_zip[[#This Row],[YYYYMMDD]],5,2)&amp;"-"&amp;LEFT(jaar_zip[[#This Row],[YYYYMMDD]],4))</f>
        <v>45560</v>
      </c>
      <c r="K8216" s="101" t="str">
        <f>IF(AND(VALUE(MONTH(jaar_zip[[#This Row],[Datum]]))=1,VALUE(WEEKNUM(jaar_zip[[#This Row],[Datum]],21))&gt;51),RIGHT(YEAR(jaar_zip[[#This Row],[Datum]])-1,2),RIGHT(YEAR(jaar_zip[[#This Row],[Datum]]),2))&amp;"-"&amp; TEXT(WEEKNUM(jaar_zip[[#This Row],[Datum]],21),"00")</f>
        <v>24-39</v>
      </c>
      <c r="L8216" s="101">
        <f>MONTH(jaar_zip[[#This Row],[Datum]])</f>
        <v>9</v>
      </c>
      <c r="M8216" s="101">
        <f>IF(ISNUMBER(jaar_zip[[#This Row],[etmaaltemperatuur]]),IF(jaar_zip[[#This Row],[etmaaltemperatuur]]&lt;stookgrens,stookgrens-jaar_zip[[#This Row],[etmaaltemperatuur]],0),"")</f>
        <v>3</v>
      </c>
      <c r="N8216" s="101">
        <f>IF(ISNUMBER(jaar_zip[[#This Row],[graaddagen]]),IF(OR(MONTH(jaar_zip[[#This Row],[Datum]])=1,MONTH(jaar_zip[[#This Row],[Datum]])=2,MONTH(jaar_zip[[#This Row],[Datum]])=11,MONTH(jaar_zip[[#This Row],[Datum]])=12),1.1,IF(OR(MONTH(jaar_zip[[#This Row],[Datum]])=3,MONTH(jaar_zip[[#This Row],[Datum]])=10),1,0.8))*jaar_zip[[#This Row],[graaddagen]],"")</f>
        <v>2.4000000000000004</v>
      </c>
      <c r="O8216" s="101">
        <f>IF(ISNUMBER(jaar_zip[[#This Row],[etmaaltemperatuur]]),IF(jaar_zip[[#This Row],[etmaaltemperatuur]]&gt;stookgrens,jaar_zip[[#This Row],[etmaaltemperatuur]]-stookgrens,0),"")</f>
        <v>0</v>
      </c>
    </row>
    <row r="8217" spans="1:15" x14ac:dyDescent="0.25">
      <c r="A8217">
        <v>370</v>
      </c>
      <c r="B8217">
        <v>20240926</v>
      </c>
      <c r="C8217">
        <v>5.7</v>
      </c>
      <c r="D8217">
        <v>15.8</v>
      </c>
      <c r="E8217">
        <v>746</v>
      </c>
      <c r="F8217">
        <v>9.1999999999999993</v>
      </c>
      <c r="G8217">
        <v>990.8</v>
      </c>
      <c r="H8217">
        <v>86</v>
      </c>
      <c r="I8217" s="101" t="s">
        <v>41</v>
      </c>
      <c r="J8217" s="1">
        <f>DATEVALUE(RIGHT(jaar_zip[[#This Row],[YYYYMMDD]],2)&amp;"-"&amp;MID(jaar_zip[[#This Row],[YYYYMMDD]],5,2)&amp;"-"&amp;LEFT(jaar_zip[[#This Row],[YYYYMMDD]],4))</f>
        <v>45561</v>
      </c>
      <c r="K8217" s="101" t="str">
        <f>IF(AND(VALUE(MONTH(jaar_zip[[#This Row],[Datum]]))=1,VALUE(WEEKNUM(jaar_zip[[#This Row],[Datum]],21))&gt;51),RIGHT(YEAR(jaar_zip[[#This Row],[Datum]])-1,2),RIGHT(YEAR(jaar_zip[[#This Row],[Datum]]),2))&amp;"-"&amp; TEXT(WEEKNUM(jaar_zip[[#This Row],[Datum]],21),"00")</f>
        <v>24-39</v>
      </c>
      <c r="L8217" s="101">
        <f>MONTH(jaar_zip[[#This Row],[Datum]])</f>
        <v>9</v>
      </c>
      <c r="M8217" s="101">
        <f>IF(ISNUMBER(jaar_zip[[#This Row],[etmaaltemperatuur]]),IF(jaar_zip[[#This Row],[etmaaltemperatuur]]&lt;stookgrens,stookgrens-jaar_zip[[#This Row],[etmaaltemperatuur]],0),"")</f>
        <v>2.1999999999999993</v>
      </c>
      <c r="N8217" s="101">
        <f>IF(ISNUMBER(jaar_zip[[#This Row],[graaddagen]]),IF(OR(MONTH(jaar_zip[[#This Row],[Datum]])=1,MONTH(jaar_zip[[#This Row],[Datum]])=2,MONTH(jaar_zip[[#This Row],[Datum]])=11,MONTH(jaar_zip[[#This Row],[Datum]])=12),1.1,IF(OR(MONTH(jaar_zip[[#This Row],[Datum]])=3,MONTH(jaar_zip[[#This Row],[Datum]])=10),1,0.8))*jaar_zip[[#This Row],[graaddagen]],"")</f>
        <v>1.7599999999999996</v>
      </c>
      <c r="O8217" s="101">
        <f>IF(ISNUMBER(jaar_zip[[#This Row],[etmaaltemperatuur]]),IF(jaar_zip[[#This Row],[etmaaltemperatuur]]&gt;stookgrens,jaar_zip[[#This Row],[etmaaltemperatuur]]-stookgrens,0),"")</f>
        <v>0</v>
      </c>
    </row>
    <row r="8218" spans="1:15" x14ac:dyDescent="0.25">
      <c r="A8218">
        <v>370</v>
      </c>
      <c r="B8218">
        <v>20240927</v>
      </c>
      <c r="C8218">
        <v>7.2</v>
      </c>
      <c r="D8218">
        <v>12.6</v>
      </c>
      <c r="E8218">
        <v>629</v>
      </c>
      <c r="F8218">
        <v>4.0999999999999996</v>
      </c>
      <c r="G8218">
        <v>999.3</v>
      </c>
      <c r="H8218">
        <v>79</v>
      </c>
      <c r="I8218" s="101" t="s">
        <v>41</v>
      </c>
      <c r="J8218" s="1">
        <f>DATEVALUE(RIGHT(jaar_zip[[#This Row],[YYYYMMDD]],2)&amp;"-"&amp;MID(jaar_zip[[#This Row],[YYYYMMDD]],5,2)&amp;"-"&amp;LEFT(jaar_zip[[#This Row],[YYYYMMDD]],4))</f>
        <v>45562</v>
      </c>
      <c r="K8218" s="101" t="str">
        <f>IF(AND(VALUE(MONTH(jaar_zip[[#This Row],[Datum]]))=1,VALUE(WEEKNUM(jaar_zip[[#This Row],[Datum]],21))&gt;51),RIGHT(YEAR(jaar_zip[[#This Row],[Datum]])-1,2),RIGHT(YEAR(jaar_zip[[#This Row],[Datum]]),2))&amp;"-"&amp; TEXT(WEEKNUM(jaar_zip[[#This Row],[Datum]],21),"00")</f>
        <v>24-39</v>
      </c>
      <c r="L8218" s="101">
        <f>MONTH(jaar_zip[[#This Row],[Datum]])</f>
        <v>9</v>
      </c>
      <c r="M8218" s="101">
        <f>IF(ISNUMBER(jaar_zip[[#This Row],[etmaaltemperatuur]]),IF(jaar_zip[[#This Row],[etmaaltemperatuur]]&lt;stookgrens,stookgrens-jaar_zip[[#This Row],[etmaaltemperatuur]],0),"")</f>
        <v>5.4</v>
      </c>
      <c r="N8218" s="101">
        <f>IF(ISNUMBER(jaar_zip[[#This Row],[graaddagen]]),IF(OR(MONTH(jaar_zip[[#This Row],[Datum]])=1,MONTH(jaar_zip[[#This Row],[Datum]])=2,MONTH(jaar_zip[[#This Row],[Datum]])=11,MONTH(jaar_zip[[#This Row],[Datum]])=12),1.1,IF(OR(MONTH(jaar_zip[[#This Row],[Datum]])=3,MONTH(jaar_zip[[#This Row],[Datum]])=10),1,0.8))*jaar_zip[[#This Row],[graaddagen]],"")</f>
        <v>4.32</v>
      </c>
      <c r="O8218" s="101">
        <f>IF(ISNUMBER(jaar_zip[[#This Row],[etmaaltemperatuur]]),IF(jaar_zip[[#This Row],[etmaaltemperatuur]]&gt;stookgrens,jaar_zip[[#This Row],[etmaaltemperatuur]]-stookgrens,0),"")</f>
        <v>0</v>
      </c>
    </row>
    <row r="8219" spans="1:15" x14ac:dyDescent="0.25">
      <c r="A8219">
        <v>370</v>
      </c>
      <c r="B8219">
        <v>20240928</v>
      </c>
      <c r="C8219">
        <v>2.6</v>
      </c>
      <c r="D8219">
        <v>10</v>
      </c>
      <c r="E8219">
        <v>1050</v>
      </c>
      <c r="F8219">
        <v>5</v>
      </c>
      <c r="G8219">
        <v>1021.3</v>
      </c>
      <c r="H8219">
        <v>86</v>
      </c>
      <c r="I8219" s="101" t="s">
        <v>41</v>
      </c>
      <c r="J8219" s="1">
        <f>DATEVALUE(RIGHT(jaar_zip[[#This Row],[YYYYMMDD]],2)&amp;"-"&amp;MID(jaar_zip[[#This Row],[YYYYMMDD]],5,2)&amp;"-"&amp;LEFT(jaar_zip[[#This Row],[YYYYMMDD]],4))</f>
        <v>45563</v>
      </c>
      <c r="K8219" s="101" t="str">
        <f>IF(AND(VALUE(MONTH(jaar_zip[[#This Row],[Datum]]))=1,VALUE(WEEKNUM(jaar_zip[[#This Row],[Datum]],21))&gt;51),RIGHT(YEAR(jaar_zip[[#This Row],[Datum]])-1,2),RIGHT(YEAR(jaar_zip[[#This Row],[Datum]]),2))&amp;"-"&amp; TEXT(WEEKNUM(jaar_zip[[#This Row],[Datum]],21),"00")</f>
        <v>24-39</v>
      </c>
      <c r="L8219" s="101">
        <f>MONTH(jaar_zip[[#This Row],[Datum]])</f>
        <v>9</v>
      </c>
      <c r="M8219" s="101">
        <f>IF(ISNUMBER(jaar_zip[[#This Row],[etmaaltemperatuur]]),IF(jaar_zip[[#This Row],[etmaaltemperatuur]]&lt;stookgrens,stookgrens-jaar_zip[[#This Row],[etmaaltemperatuur]],0),"")</f>
        <v>8</v>
      </c>
      <c r="N8219" s="101">
        <f>IF(ISNUMBER(jaar_zip[[#This Row],[graaddagen]]),IF(OR(MONTH(jaar_zip[[#This Row],[Datum]])=1,MONTH(jaar_zip[[#This Row],[Datum]])=2,MONTH(jaar_zip[[#This Row],[Datum]])=11,MONTH(jaar_zip[[#This Row],[Datum]])=12),1.1,IF(OR(MONTH(jaar_zip[[#This Row],[Datum]])=3,MONTH(jaar_zip[[#This Row],[Datum]])=10),1,0.8))*jaar_zip[[#This Row],[graaddagen]],"")</f>
        <v>6.4</v>
      </c>
      <c r="O8219" s="101">
        <f>IF(ISNUMBER(jaar_zip[[#This Row],[etmaaltemperatuur]]),IF(jaar_zip[[#This Row],[etmaaltemperatuur]]&gt;stookgrens,jaar_zip[[#This Row],[etmaaltemperatuur]]-stookgrens,0),"")</f>
        <v>0</v>
      </c>
    </row>
    <row r="8220" spans="1:15" x14ac:dyDescent="0.25">
      <c r="A8220">
        <v>370</v>
      </c>
      <c r="B8220">
        <v>20240929</v>
      </c>
      <c r="C8220">
        <v>2.4</v>
      </c>
      <c r="D8220">
        <v>9.6</v>
      </c>
      <c r="E8220">
        <v>1064</v>
      </c>
      <c r="F8220">
        <v>0</v>
      </c>
      <c r="G8220">
        <v>1024.7</v>
      </c>
      <c r="H8220">
        <v>77</v>
      </c>
      <c r="I8220" s="101" t="s">
        <v>41</v>
      </c>
      <c r="J8220" s="1">
        <f>DATEVALUE(RIGHT(jaar_zip[[#This Row],[YYYYMMDD]],2)&amp;"-"&amp;MID(jaar_zip[[#This Row],[YYYYMMDD]],5,2)&amp;"-"&amp;LEFT(jaar_zip[[#This Row],[YYYYMMDD]],4))</f>
        <v>45564</v>
      </c>
      <c r="K8220" s="101" t="str">
        <f>IF(AND(VALUE(MONTH(jaar_zip[[#This Row],[Datum]]))=1,VALUE(WEEKNUM(jaar_zip[[#This Row],[Datum]],21))&gt;51),RIGHT(YEAR(jaar_zip[[#This Row],[Datum]])-1,2),RIGHT(YEAR(jaar_zip[[#This Row],[Datum]]),2))&amp;"-"&amp; TEXT(WEEKNUM(jaar_zip[[#This Row],[Datum]],21),"00")</f>
        <v>24-39</v>
      </c>
      <c r="L8220" s="101">
        <f>MONTH(jaar_zip[[#This Row],[Datum]])</f>
        <v>9</v>
      </c>
      <c r="M8220" s="101">
        <f>IF(ISNUMBER(jaar_zip[[#This Row],[etmaaltemperatuur]]),IF(jaar_zip[[#This Row],[etmaaltemperatuur]]&lt;stookgrens,stookgrens-jaar_zip[[#This Row],[etmaaltemperatuur]],0),"")</f>
        <v>8.4</v>
      </c>
      <c r="N8220" s="101">
        <f>IF(ISNUMBER(jaar_zip[[#This Row],[graaddagen]]),IF(OR(MONTH(jaar_zip[[#This Row],[Datum]])=1,MONTH(jaar_zip[[#This Row],[Datum]])=2,MONTH(jaar_zip[[#This Row],[Datum]])=11,MONTH(jaar_zip[[#This Row],[Datum]])=12),1.1,IF(OR(MONTH(jaar_zip[[#This Row],[Datum]])=3,MONTH(jaar_zip[[#This Row],[Datum]])=10),1,0.8))*jaar_zip[[#This Row],[graaddagen]],"")</f>
        <v>6.7200000000000006</v>
      </c>
      <c r="O8220" s="101">
        <f>IF(ISNUMBER(jaar_zip[[#This Row],[etmaaltemperatuur]]),IF(jaar_zip[[#This Row],[etmaaltemperatuur]]&gt;stookgrens,jaar_zip[[#This Row],[etmaaltemperatuur]]-stookgrens,0),"")</f>
        <v>0</v>
      </c>
    </row>
    <row r="8221" spans="1:15" x14ac:dyDescent="0.25">
      <c r="A8221">
        <v>370</v>
      </c>
      <c r="B8221">
        <v>20240930</v>
      </c>
      <c r="C8221">
        <v>4.5</v>
      </c>
      <c r="D8221">
        <v>12.6</v>
      </c>
      <c r="E8221">
        <v>344</v>
      </c>
      <c r="F8221">
        <v>5.6</v>
      </c>
      <c r="G8221">
        <v>1009.2</v>
      </c>
      <c r="H8221">
        <v>86</v>
      </c>
      <c r="I8221" s="101" t="s">
        <v>41</v>
      </c>
      <c r="J8221" s="1">
        <f>DATEVALUE(RIGHT(jaar_zip[[#This Row],[YYYYMMDD]],2)&amp;"-"&amp;MID(jaar_zip[[#This Row],[YYYYMMDD]],5,2)&amp;"-"&amp;LEFT(jaar_zip[[#This Row],[YYYYMMDD]],4))</f>
        <v>45565</v>
      </c>
      <c r="K8221" s="101" t="str">
        <f>IF(AND(VALUE(MONTH(jaar_zip[[#This Row],[Datum]]))=1,VALUE(WEEKNUM(jaar_zip[[#This Row],[Datum]],21))&gt;51),RIGHT(YEAR(jaar_zip[[#This Row],[Datum]])-1,2),RIGHT(YEAR(jaar_zip[[#This Row],[Datum]]),2))&amp;"-"&amp; TEXT(WEEKNUM(jaar_zip[[#This Row],[Datum]],21),"00")</f>
        <v>24-40</v>
      </c>
      <c r="L8221" s="101">
        <f>MONTH(jaar_zip[[#This Row],[Datum]])</f>
        <v>9</v>
      </c>
      <c r="M8221" s="101">
        <f>IF(ISNUMBER(jaar_zip[[#This Row],[etmaaltemperatuur]]),IF(jaar_zip[[#This Row],[etmaaltemperatuur]]&lt;stookgrens,stookgrens-jaar_zip[[#This Row],[etmaaltemperatuur]],0),"")</f>
        <v>5.4</v>
      </c>
      <c r="N8221" s="101">
        <f>IF(ISNUMBER(jaar_zip[[#This Row],[graaddagen]]),IF(OR(MONTH(jaar_zip[[#This Row],[Datum]])=1,MONTH(jaar_zip[[#This Row],[Datum]])=2,MONTH(jaar_zip[[#This Row],[Datum]])=11,MONTH(jaar_zip[[#This Row],[Datum]])=12),1.1,IF(OR(MONTH(jaar_zip[[#This Row],[Datum]])=3,MONTH(jaar_zip[[#This Row],[Datum]])=10),1,0.8))*jaar_zip[[#This Row],[graaddagen]],"")</f>
        <v>4.32</v>
      </c>
      <c r="O8221" s="101">
        <f>IF(ISNUMBER(jaar_zip[[#This Row],[etmaaltemperatuur]]),IF(jaar_zip[[#This Row],[etmaaltemperatuur]]&gt;stookgrens,jaar_zip[[#This Row],[etmaaltemperatuur]]-stookgrens,0),"")</f>
        <v>0</v>
      </c>
    </row>
    <row r="8222" spans="1:15" x14ac:dyDescent="0.25">
      <c r="A8222">
        <v>375</v>
      </c>
      <c r="B8222">
        <v>20240101</v>
      </c>
      <c r="C8222">
        <v>7.8</v>
      </c>
      <c r="D8222">
        <v>7.1</v>
      </c>
      <c r="E8222">
        <v>247</v>
      </c>
      <c r="F8222">
        <v>1.8</v>
      </c>
      <c r="G8222">
        <v>1002.9</v>
      </c>
      <c r="H8222">
        <v>84</v>
      </c>
      <c r="I8222" s="101" t="s">
        <v>42</v>
      </c>
      <c r="J8222" s="1">
        <f>DATEVALUE(RIGHT(jaar_zip[[#This Row],[YYYYMMDD]],2)&amp;"-"&amp;MID(jaar_zip[[#This Row],[YYYYMMDD]],5,2)&amp;"-"&amp;LEFT(jaar_zip[[#This Row],[YYYYMMDD]],4))</f>
        <v>45292</v>
      </c>
      <c r="K8222" s="101" t="str">
        <f>IF(AND(VALUE(MONTH(jaar_zip[[#This Row],[Datum]]))=1,VALUE(WEEKNUM(jaar_zip[[#This Row],[Datum]],21))&gt;51),RIGHT(YEAR(jaar_zip[[#This Row],[Datum]])-1,2),RIGHT(YEAR(jaar_zip[[#This Row],[Datum]]),2))&amp;"-"&amp; TEXT(WEEKNUM(jaar_zip[[#This Row],[Datum]],21),"00")</f>
        <v>24-01</v>
      </c>
      <c r="L8222" s="101">
        <f>MONTH(jaar_zip[[#This Row],[Datum]])</f>
        <v>1</v>
      </c>
      <c r="M8222" s="101">
        <f>IF(ISNUMBER(jaar_zip[[#This Row],[etmaaltemperatuur]]),IF(jaar_zip[[#This Row],[etmaaltemperatuur]]&lt;stookgrens,stookgrens-jaar_zip[[#This Row],[etmaaltemperatuur]],0),"")</f>
        <v>10.9</v>
      </c>
      <c r="N8222" s="101">
        <f>IF(ISNUMBER(jaar_zip[[#This Row],[graaddagen]]),IF(OR(MONTH(jaar_zip[[#This Row],[Datum]])=1,MONTH(jaar_zip[[#This Row],[Datum]])=2,MONTH(jaar_zip[[#This Row],[Datum]])=11,MONTH(jaar_zip[[#This Row],[Datum]])=12),1.1,IF(OR(MONTH(jaar_zip[[#This Row],[Datum]])=3,MONTH(jaar_zip[[#This Row],[Datum]])=10),1,0.8))*jaar_zip[[#This Row],[graaddagen]],"")</f>
        <v>11.990000000000002</v>
      </c>
      <c r="O8222" s="101">
        <f>IF(ISNUMBER(jaar_zip[[#This Row],[etmaaltemperatuur]]),IF(jaar_zip[[#This Row],[etmaaltemperatuur]]&gt;stookgrens,jaar_zip[[#This Row],[etmaaltemperatuur]]-stookgrens,0),"")</f>
        <v>0</v>
      </c>
    </row>
    <row r="8223" spans="1:15" x14ac:dyDescent="0.25">
      <c r="A8223">
        <v>375</v>
      </c>
      <c r="B8223">
        <v>20240102</v>
      </c>
      <c r="C8223">
        <v>8.8000000000000007</v>
      </c>
      <c r="D8223">
        <v>10.6</v>
      </c>
      <c r="E8223">
        <v>78</v>
      </c>
      <c r="F8223">
        <v>17.8</v>
      </c>
      <c r="G8223">
        <v>989.5</v>
      </c>
      <c r="H8223">
        <v>89</v>
      </c>
      <c r="I8223" s="101" t="s">
        <v>42</v>
      </c>
      <c r="J8223" s="1">
        <f>DATEVALUE(RIGHT(jaar_zip[[#This Row],[YYYYMMDD]],2)&amp;"-"&amp;MID(jaar_zip[[#This Row],[YYYYMMDD]],5,2)&amp;"-"&amp;LEFT(jaar_zip[[#This Row],[YYYYMMDD]],4))</f>
        <v>45293</v>
      </c>
      <c r="K8223" s="101" t="str">
        <f>IF(AND(VALUE(MONTH(jaar_zip[[#This Row],[Datum]]))=1,VALUE(WEEKNUM(jaar_zip[[#This Row],[Datum]],21))&gt;51),RIGHT(YEAR(jaar_zip[[#This Row],[Datum]])-1,2),RIGHT(YEAR(jaar_zip[[#This Row],[Datum]]),2))&amp;"-"&amp; TEXT(WEEKNUM(jaar_zip[[#This Row],[Datum]],21),"00")</f>
        <v>24-01</v>
      </c>
      <c r="L8223" s="101">
        <f>MONTH(jaar_zip[[#This Row],[Datum]])</f>
        <v>1</v>
      </c>
      <c r="M8223" s="101">
        <f>IF(ISNUMBER(jaar_zip[[#This Row],[etmaaltemperatuur]]),IF(jaar_zip[[#This Row],[etmaaltemperatuur]]&lt;stookgrens,stookgrens-jaar_zip[[#This Row],[etmaaltemperatuur]],0),"")</f>
        <v>7.4</v>
      </c>
      <c r="N8223" s="101">
        <f>IF(ISNUMBER(jaar_zip[[#This Row],[graaddagen]]),IF(OR(MONTH(jaar_zip[[#This Row],[Datum]])=1,MONTH(jaar_zip[[#This Row],[Datum]])=2,MONTH(jaar_zip[[#This Row],[Datum]])=11,MONTH(jaar_zip[[#This Row],[Datum]])=12),1.1,IF(OR(MONTH(jaar_zip[[#This Row],[Datum]])=3,MONTH(jaar_zip[[#This Row],[Datum]])=10),1,0.8))*jaar_zip[[#This Row],[graaddagen]],"")</f>
        <v>8.14</v>
      </c>
      <c r="O8223" s="101">
        <f>IF(ISNUMBER(jaar_zip[[#This Row],[etmaaltemperatuur]]),IF(jaar_zip[[#This Row],[etmaaltemperatuur]]&gt;stookgrens,jaar_zip[[#This Row],[etmaaltemperatuur]]-stookgrens,0),"")</f>
        <v>0</v>
      </c>
    </row>
    <row r="8224" spans="1:15" x14ac:dyDescent="0.25">
      <c r="A8224">
        <v>375</v>
      </c>
      <c r="B8224">
        <v>20240103</v>
      </c>
      <c r="C8224">
        <v>8.3000000000000007</v>
      </c>
      <c r="D8224">
        <v>9.4</v>
      </c>
      <c r="E8224">
        <v>162</v>
      </c>
      <c r="F8224">
        <v>8.3000000000000007</v>
      </c>
      <c r="G8224">
        <v>990.5</v>
      </c>
      <c r="H8224">
        <v>85</v>
      </c>
      <c r="I8224" s="101" t="s">
        <v>42</v>
      </c>
      <c r="J8224" s="1">
        <f>DATEVALUE(RIGHT(jaar_zip[[#This Row],[YYYYMMDD]],2)&amp;"-"&amp;MID(jaar_zip[[#This Row],[YYYYMMDD]],5,2)&amp;"-"&amp;LEFT(jaar_zip[[#This Row],[YYYYMMDD]],4))</f>
        <v>45294</v>
      </c>
      <c r="K8224" s="101" t="str">
        <f>IF(AND(VALUE(MONTH(jaar_zip[[#This Row],[Datum]]))=1,VALUE(WEEKNUM(jaar_zip[[#This Row],[Datum]],21))&gt;51),RIGHT(YEAR(jaar_zip[[#This Row],[Datum]])-1,2),RIGHT(YEAR(jaar_zip[[#This Row],[Datum]]),2))&amp;"-"&amp; TEXT(WEEKNUM(jaar_zip[[#This Row],[Datum]],21),"00")</f>
        <v>24-01</v>
      </c>
      <c r="L8224" s="101">
        <f>MONTH(jaar_zip[[#This Row],[Datum]])</f>
        <v>1</v>
      </c>
      <c r="M8224" s="101">
        <f>IF(ISNUMBER(jaar_zip[[#This Row],[etmaaltemperatuur]]),IF(jaar_zip[[#This Row],[etmaaltemperatuur]]&lt;stookgrens,stookgrens-jaar_zip[[#This Row],[etmaaltemperatuur]],0),"")</f>
        <v>8.6</v>
      </c>
      <c r="N8224" s="101">
        <f>IF(ISNUMBER(jaar_zip[[#This Row],[graaddagen]]),IF(OR(MONTH(jaar_zip[[#This Row],[Datum]])=1,MONTH(jaar_zip[[#This Row],[Datum]])=2,MONTH(jaar_zip[[#This Row],[Datum]])=11,MONTH(jaar_zip[[#This Row],[Datum]])=12),1.1,IF(OR(MONTH(jaar_zip[[#This Row],[Datum]])=3,MONTH(jaar_zip[[#This Row],[Datum]])=10),1,0.8))*jaar_zip[[#This Row],[graaddagen]],"")</f>
        <v>9.4600000000000009</v>
      </c>
      <c r="O8224" s="101">
        <f>IF(ISNUMBER(jaar_zip[[#This Row],[etmaaltemperatuur]]),IF(jaar_zip[[#This Row],[etmaaltemperatuur]]&gt;stookgrens,jaar_zip[[#This Row],[etmaaltemperatuur]]-stookgrens,0),"")</f>
        <v>0</v>
      </c>
    </row>
    <row r="8225" spans="1:15" x14ac:dyDescent="0.25">
      <c r="A8225">
        <v>375</v>
      </c>
      <c r="B8225">
        <v>20240104</v>
      </c>
      <c r="C8225">
        <v>3.7</v>
      </c>
      <c r="D8225">
        <v>7.7</v>
      </c>
      <c r="E8225">
        <v>158</v>
      </c>
      <c r="F8225">
        <v>10.9</v>
      </c>
      <c r="G8225">
        <v>1001.7</v>
      </c>
      <c r="H8225">
        <v>92</v>
      </c>
      <c r="I8225" s="101" t="s">
        <v>42</v>
      </c>
      <c r="J8225" s="1">
        <f>DATEVALUE(RIGHT(jaar_zip[[#This Row],[YYYYMMDD]],2)&amp;"-"&amp;MID(jaar_zip[[#This Row],[YYYYMMDD]],5,2)&amp;"-"&amp;LEFT(jaar_zip[[#This Row],[YYYYMMDD]],4))</f>
        <v>45295</v>
      </c>
      <c r="K8225" s="101" t="str">
        <f>IF(AND(VALUE(MONTH(jaar_zip[[#This Row],[Datum]]))=1,VALUE(WEEKNUM(jaar_zip[[#This Row],[Datum]],21))&gt;51),RIGHT(YEAR(jaar_zip[[#This Row],[Datum]])-1,2),RIGHT(YEAR(jaar_zip[[#This Row],[Datum]]),2))&amp;"-"&amp; TEXT(WEEKNUM(jaar_zip[[#This Row],[Datum]],21),"00")</f>
        <v>24-01</v>
      </c>
      <c r="L8225" s="101">
        <f>MONTH(jaar_zip[[#This Row],[Datum]])</f>
        <v>1</v>
      </c>
      <c r="M8225" s="101">
        <f>IF(ISNUMBER(jaar_zip[[#This Row],[etmaaltemperatuur]]),IF(jaar_zip[[#This Row],[etmaaltemperatuur]]&lt;stookgrens,stookgrens-jaar_zip[[#This Row],[etmaaltemperatuur]],0),"")</f>
        <v>10.3</v>
      </c>
      <c r="N8225" s="101">
        <f>IF(ISNUMBER(jaar_zip[[#This Row],[graaddagen]]),IF(OR(MONTH(jaar_zip[[#This Row],[Datum]])=1,MONTH(jaar_zip[[#This Row],[Datum]])=2,MONTH(jaar_zip[[#This Row],[Datum]])=11,MONTH(jaar_zip[[#This Row],[Datum]])=12),1.1,IF(OR(MONTH(jaar_zip[[#This Row],[Datum]])=3,MONTH(jaar_zip[[#This Row],[Datum]])=10),1,0.8))*jaar_zip[[#This Row],[graaddagen]],"")</f>
        <v>11.330000000000002</v>
      </c>
      <c r="O8225" s="101">
        <f>IF(ISNUMBER(jaar_zip[[#This Row],[etmaaltemperatuur]]),IF(jaar_zip[[#This Row],[etmaaltemperatuur]]&gt;stookgrens,jaar_zip[[#This Row],[etmaaltemperatuur]]-stookgrens,0),"")</f>
        <v>0</v>
      </c>
    </row>
    <row r="8226" spans="1:15" x14ac:dyDescent="0.25">
      <c r="A8226">
        <v>375</v>
      </c>
      <c r="B8226">
        <v>20240105</v>
      </c>
      <c r="C8226">
        <v>5.5</v>
      </c>
      <c r="D8226">
        <v>7.1</v>
      </c>
      <c r="E8226">
        <v>77</v>
      </c>
      <c r="F8226">
        <v>2</v>
      </c>
      <c r="G8226">
        <v>997.9</v>
      </c>
      <c r="H8226">
        <v>90</v>
      </c>
      <c r="I8226" s="101" t="s">
        <v>42</v>
      </c>
      <c r="J8226" s="1">
        <f>DATEVALUE(RIGHT(jaar_zip[[#This Row],[YYYYMMDD]],2)&amp;"-"&amp;MID(jaar_zip[[#This Row],[YYYYMMDD]],5,2)&amp;"-"&amp;LEFT(jaar_zip[[#This Row],[YYYYMMDD]],4))</f>
        <v>45296</v>
      </c>
      <c r="K8226" s="101" t="str">
        <f>IF(AND(VALUE(MONTH(jaar_zip[[#This Row],[Datum]]))=1,VALUE(WEEKNUM(jaar_zip[[#This Row],[Datum]],21))&gt;51),RIGHT(YEAR(jaar_zip[[#This Row],[Datum]])-1,2),RIGHT(YEAR(jaar_zip[[#This Row],[Datum]]),2))&amp;"-"&amp; TEXT(WEEKNUM(jaar_zip[[#This Row],[Datum]],21),"00")</f>
        <v>24-01</v>
      </c>
      <c r="L8226" s="101">
        <f>MONTH(jaar_zip[[#This Row],[Datum]])</f>
        <v>1</v>
      </c>
      <c r="M8226" s="101">
        <f>IF(ISNUMBER(jaar_zip[[#This Row],[etmaaltemperatuur]]),IF(jaar_zip[[#This Row],[etmaaltemperatuur]]&lt;stookgrens,stookgrens-jaar_zip[[#This Row],[etmaaltemperatuur]],0),"")</f>
        <v>10.9</v>
      </c>
      <c r="N8226" s="101">
        <f>IF(ISNUMBER(jaar_zip[[#This Row],[graaddagen]]),IF(OR(MONTH(jaar_zip[[#This Row],[Datum]])=1,MONTH(jaar_zip[[#This Row],[Datum]])=2,MONTH(jaar_zip[[#This Row],[Datum]])=11,MONTH(jaar_zip[[#This Row],[Datum]])=12),1.1,IF(OR(MONTH(jaar_zip[[#This Row],[Datum]])=3,MONTH(jaar_zip[[#This Row],[Datum]])=10),1,0.8))*jaar_zip[[#This Row],[graaddagen]],"")</f>
        <v>11.990000000000002</v>
      </c>
      <c r="O8226" s="101">
        <f>IF(ISNUMBER(jaar_zip[[#This Row],[etmaaltemperatuur]]),IF(jaar_zip[[#This Row],[etmaaltemperatuur]]&gt;stookgrens,jaar_zip[[#This Row],[etmaaltemperatuur]]-stookgrens,0),"")</f>
        <v>0</v>
      </c>
    </row>
    <row r="8227" spans="1:15" x14ac:dyDescent="0.25">
      <c r="A8227">
        <v>375</v>
      </c>
      <c r="B8227">
        <v>20240106</v>
      </c>
      <c r="C8227">
        <v>3</v>
      </c>
      <c r="D8227">
        <v>3.1</v>
      </c>
      <c r="E8227">
        <v>62</v>
      </c>
      <c r="F8227">
        <v>0</v>
      </c>
      <c r="G8227">
        <v>1011.2</v>
      </c>
      <c r="H8227">
        <v>88</v>
      </c>
      <c r="I8227" s="101" t="s">
        <v>42</v>
      </c>
      <c r="J8227" s="1">
        <f>DATEVALUE(RIGHT(jaar_zip[[#This Row],[YYYYMMDD]],2)&amp;"-"&amp;MID(jaar_zip[[#This Row],[YYYYMMDD]],5,2)&amp;"-"&amp;LEFT(jaar_zip[[#This Row],[YYYYMMDD]],4))</f>
        <v>45297</v>
      </c>
      <c r="K8227" s="101" t="str">
        <f>IF(AND(VALUE(MONTH(jaar_zip[[#This Row],[Datum]]))=1,VALUE(WEEKNUM(jaar_zip[[#This Row],[Datum]],21))&gt;51),RIGHT(YEAR(jaar_zip[[#This Row],[Datum]])-1,2),RIGHT(YEAR(jaar_zip[[#This Row],[Datum]]),2))&amp;"-"&amp; TEXT(WEEKNUM(jaar_zip[[#This Row],[Datum]],21),"00")</f>
        <v>24-01</v>
      </c>
      <c r="L8227" s="101">
        <f>MONTH(jaar_zip[[#This Row],[Datum]])</f>
        <v>1</v>
      </c>
      <c r="M8227" s="101">
        <f>IF(ISNUMBER(jaar_zip[[#This Row],[etmaaltemperatuur]]),IF(jaar_zip[[#This Row],[etmaaltemperatuur]]&lt;stookgrens,stookgrens-jaar_zip[[#This Row],[etmaaltemperatuur]],0),"")</f>
        <v>14.9</v>
      </c>
      <c r="N8227" s="101">
        <f>IF(ISNUMBER(jaar_zip[[#This Row],[graaddagen]]),IF(OR(MONTH(jaar_zip[[#This Row],[Datum]])=1,MONTH(jaar_zip[[#This Row],[Datum]])=2,MONTH(jaar_zip[[#This Row],[Datum]])=11,MONTH(jaar_zip[[#This Row],[Datum]])=12),1.1,IF(OR(MONTH(jaar_zip[[#This Row],[Datum]])=3,MONTH(jaar_zip[[#This Row],[Datum]])=10),1,0.8))*jaar_zip[[#This Row],[graaddagen]],"")</f>
        <v>16.39</v>
      </c>
      <c r="O8227" s="101">
        <f>IF(ISNUMBER(jaar_zip[[#This Row],[etmaaltemperatuur]]),IF(jaar_zip[[#This Row],[etmaaltemperatuur]]&gt;stookgrens,jaar_zip[[#This Row],[etmaaltemperatuur]]-stookgrens,0),"")</f>
        <v>0</v>
      </c>
    </row>
    <row r="8228" spans="1:15" x14ac:dyDescent="0.25">
      <c r="A8228">
        <v>375</v>
      </c>
      <c r="B8228">
        <v>20240107</v>
      </c>
      <c r="C8228">
        <v>4.8</v>
      </c>
      <c r="D8228">
        <v>-0.2</v>
      </c>
      <c r="E8228">
        <v>197</v>
      </c>
      <c r="F8228">
        <v>-0.1</v>
      </c>
      <c r="G8228">
        <v>1024.5999999999999</v>
      </c>
      <c r="H8228">
        <v>80</v>
      </c>
      <c r="I8228" s="101" t="s">
        <v>42</v>
      </c>
      <c r="J8228" s="1">
        <f>DATEVALUE(RIGHT(jaar_zip[[#This Row],[YYYYMMDD]],2)&amp;"-"&amp;MID(jaar_zip[[#This Row],[YYYYMMDD]],5,2)&amp;"-"&amp;LEFT(jaar_zip[[#This Row],[YYYYMMDD]],4))</f>
        <v>45298</v>
      </c>
      <c r="K8228" s="101" t="str">
        <f>IF(AND(VALUE(MONTH(jaar_zip[[#This Row],[Datum]]))=1,VALUE(WEEKNUM(jaar_zip[[#This Row],[Datum]],21))&gt;51),RIGHT(YEAR(jaar_zip[[#This Row],[Datum]])-1,2),RIGHT(YEAR(jaar_zip[[#This Row],[Datum]]),2))&amp;"-"&amp; TEXT(WEEKNUM(jaar_zip[[#This Row],[Datum]],21),"00")</f>
        <v>24-01</v>
      </c>
      <c r="L8228" s="101">
        <f>MONTH(jaar_zip[[#This Row],[Datum]])</f>
        <v>1</v>
      </c>
      <c r="M8228" s="101">
        <f>IF(ISNUMBER(jaar_zip[[#This Row],[etmaaltemperatuur]]),IF(jaar_zip[[#This Row],[etmaaltemperatuur]]&lt;stookgrens,stookgrens-jaar_zip[[#This Row],[etmaaltemperatuur]],0),"")</f>
        <v>18.2</v>
      </c>
      <c r="N8228" s="101">
        <f>IF(ISNUMBER(jaar_zip[[#This Row],[graaddagen]]),IF(OR(MONTH(jaar_zip[[#This Row],[Datum]])=1,MONTH(jaar_zip[[#This Row],[Datum]])=2,MONTH(jaar_zip[[#This Row],[Datum]])=11,MONTH(jaar_zip[[#This Row],[Datum]])=12),1.1,IF(OR(MONTH(jaar_zip[[#This Row],[Datum]])=3,MONTH(jaar_zip[[#This Row],[Datum]])=10),1,0.8))*jaar_zip[[#This Row],[graaddagen]],"")</f>
        <v>20.02</v>
      </c>
      <c r="O8228" s="101">
        <f>IF(ISNUMBER(jaar_zip[[#This Row],[etmaaltemperatuur]]),IF(jaar_zip[[#This Row],[etmaaltemperatuur]]&gt;stookgrens,jaar_zip[[#This Row],[etmaaltemperatuur]]-stookgrens,0),"")</f>
        <v>0</v>
      </c>
    </row>
    <row r="8229" spans="1:15" x14ac:dyDescent="0.25">
      <c r="A8229">
        <v>375</v>
      </c>
      <c r="B8229">
        <v>20240108</v>
      </c>
      <c r="C8229">
        <v>6.6</v>
      </c>
      <c r="D8229">
        <v>-2.2999999999999998</v>
      </c>
      <c r="E8229">
        <v>297</v>
      </c>
      <c r="F8229">
        <v>-0.1</v>
      </c>
      <c r="G8229">
        <v>1031.8</v>
      </c>
      <c r="H8229">
        <v>65</v>
      </c>
      <c r="I8229" s="101" t="s">
        <v>42</v>
      </c>
      <c r="J8229" s="1">
        <f>DATEVALUE(RIGHT(jaar_zip[[#This Row],[YYYYMMDD]],2)&amp;"-"&amp;MID(jaar_zip[[#This Row],[YYYYMMDD]],5,2)&amp;"-"&amp;LEFT(jaar_zip[[#This Row],[YYYYMMDD]],4))</f>
        <v>45299</v>
      </c>
      <c r="K8229" s="101" t="str">
        <f>IF(AND(VALUE(MONTH(jaar_zip[[#This Row],[Datum]]))=1,VALUE(WEEKNUM(jaar_zip[[#This Row],[Datum]],21))&gt;51),RIGHT(YEAR(jaar_zip[[#This Row],[Datum]])-1,2),RIGHT(YEAR(jaar_zip[[#This Row],[Datum]]),2))&amp;"-"&amp; TEXT(WEEKNUM(jaar_zip[[#This Row],[Datum]],21),"00")</f>
        <v>24-02</v>
      </c>
      <c r="L8229" s="101">
        <f>MONTH(jaar_zip[[#This Row],[Datum]])</f>
        <v>1</v>
      </c>
      <c r="M8229" s="101">
        <f>IF(ISNUMBER(jaar_zip[[#This Row],[etmaaltemperatuur]]),IF(jaar_zip[[#This Row],[etmaaltemperatuur]]&lt;stookgrens,stookgrens-jaar_zip[[#This Row],[etmaaltemperatuur]],0),"")</f>
        <v>20.3</v>
      </c>
      <c r="N8229" s="101">
        <f>IF(ISNUMBER(jaar_zip[[#This Row],[graaddagen]]),IF(OR(MONTH(jaar_zip[[#This Row],[Datum]])=1,MONTH(jaar_zip[[#This Row],[Datum]])=2,MONTH(jaar_zip[[#This Row],[Datum]])=11,MONTH(jaar_zip[[#This Row],[Datum]])=12),1.1,IF(OR(MONTH(jaar_zip[[#This Row],[Datum]])=3,MONTH(jaar_zip[[#This Row],[Datum]])=10),1,0.8))*jaar_zip[[#This Row],[graaddagen]],"")</f>
        <v>22.330000000000002</v>
      </c>
      <c r="O8229" s="101">
        <f>IF(ISNUMBER(jaar_zip[[#This Row],[etmaaltemperatuur]]),IF(jaar_zip[[#This Row],[etmaaltemperatuur]]&gt;stookgrens,jaar_zip[[#This Row],[etmaaltemperatuur]]-stookgrens,0),"")</f>
        <v>0</v>
      </c>
    </row>
    <row r="8230" spans="1:15" x14ac:dyDescent="0.25">
      <c r="A8230">
        <v>375</v>
      </c>
      <c r="B8230">
        <v>20240109</v>
      </c>
      <c r="C8230">
        <v>6.1</v>
      </c>
      <c r="D8230">
        <v>-3.8</v>
      </c>
      <c r="E8230">
        <v>497</v>
      </c>
      <c r="F8230">
        <v>0</v>
      </c>
      <c r="G8230">
        <v>1032.7</v>
      </c>
      <c r="H8230">
        <v>58</v>
      </c>
      <c r="I8230" s="101" t="s">
        <v>42</v>
      </c>
      <c r="J8230" s="1">
        <f>DATEVALUE(RIGHT(jaar_zip[[#This Row],[YYYYMMDD]],2)&amp;"-"&amp;MID(jaar_zip[[#This Row],[YYYYMMDD]],5,2)&amp;"-"&amp;LEFT(jaar_zip[[#This Row],[YYYYMMDD]],4))</f>
        <v>45300</v>
      </c>
      <c r="K8230" s="101" t="str">
        <f>IF(AND(VALUE(MONTH(jaar_zip[[#This Row],[Datum]]))=1,VALUE(WEEKNUM(jaar_zip[[#This Row],[Datum]],21))&gt;51),RIGHT(YEAR(jaar_zip[[#This Row],[Datum]])-1,2),RIGHT(YEAR(jaar_zip[[#This Row],[Datum]]),2))&amp;"-"&amp; TEXT(WEEKNUM(jaar_zip[[#This Row],[Datum]],21),"00")</f>
        <v>24-02</v>
      </c>
      <c r="L8230" s="101">
        <f>MONTH(jaar_zip[[#This Row],[Datum]])</f>
        <v>1</v>
      </c>
      <c r="M8230" s="101">
        <f>IF(ISNUMBER(jaar_zip[[#This Row],[etmaaltemperatuur]]),IF(jaar_zip[[#This Row],[etmaaltemperatuur]]&lt;stookgrens,stookgrens-jaar_zip[[#This Row],[etmaaltemperatuur]],0),"")</f>
        <v>21.8</v>
      </c>
      <c r="N8230" s="101">
        <f>IF(ISNUMBER(jaar_zip[[#This Row],[graaddagen]]),IF(OR(MONTH(jaar_zip[[#This Row],[Datum]])=1,MONTH(jaar_zip[[#This Row],[Datum]])=2,MONTH(jaar_zip[[#This Row],[Datum]])=11,MONTH(jaar_zip[[#This Row],[Datum]])=12),1.1,IF(OR(MONTH(jaar_zip[[#This Row],[Datum]])=3,MONTH(jaar_zip[[#This Row],[Datum]])=10),1,0.8))*jaar_zip[[#This Row],[graaddagen]],"")</f>
        <v>23.980000000000004</v>
      </c>
      <c r="O8230" s="101">
        <f>IF(ISNUMBER(jaar_zip[[#This Row],[etmaaltemperatuur]]),IF(jaar_zip[[#This Row],[etmaaltemperatuur]]&gt;stookgrens,jaar_zip[[#This Row],[etmaaltemperatuur]]-stookgrens,0),"")</f>
        <v>0</v>
      </c>
    </row>
    <row r="8231" spans="1:15" x14ac:dyDescent="0.25">
      <c r="A8231">
        <v>375</v>
      </c>
      <c r="B8231">
        <v>20240110</v>
      </c>
      <c r="C8231">
        <v>3.7</v>
      </c>
      <c r="D8231">
        <v>-3.8</v>
      </c>
      <c r="E8231">
        <v>455</v>
      </c>
      <c r="F8231">
        <v>0</v>
      </c>
      <c r="G8231">
        <v>1030.4000000000001</v>
      </c>
      <c r="H8231">
        <v>63</v>
      </c>
      <c r="I8231" s="101" t="s">
        <v>42</v>
      </c>
      <c r="J8231" s="1">
        <f>DATEVALUE(RIGHT(jaar_zip[[#This Row],[YYYYMMDD]],2)&amp;"-"&amp;MID(jaar_zip[[#This Row],[YYYYMMDD]],5,2)&amp;"-"&amp;LEFT(jaar_zip[[#This Row],[YYYYMMDD]],4))</f>
        <v>45301</v>
      </c>
      <c r="K8231" s="101" t="str">
        <f>IF(AND(VALUE(MONTH(jaar_zip[[#This Row],[Datum]]))=1,VALUE(WEEKNUM(jaar_zip[[#This Row],[Datum]],21))&gt;51),RIGHT(YEAR(jaar_zip[[#This Row],[Datum]])-1,2),RIGHT(YEAR(jaar_zip[[#This Row],[Datum]]),2))&amp;"-"&amp; TEXT(WEEKNUM(jaar_zip[[#This Row],[Datum]],21),"00")</f>
        <v>24-02</v>
      </c>
      <c r="L8231" s="101">
        <f>MONTH(jaar_zip[[#This Row],[Datum]])</f>
        <v>1</v>
      </c>
      <c r="M8231" s="101">
        <f>IF(ISNUMBER(jaar_zip[[#This Row],[etmaaltemperatuur]]),IF(jaar_zip[[#This Row],[etmaaltemperatuur]]&lt;stookgrens,stookgrens-jaar_zip[[#This Row],[etmaaltemperatuur]],0),"")</f>
        <v>21.8</v>
      </c>
      <c r="N8231" s="101">
        <f>IF(ISNUMBER(jaar_zip[[#This Row],[graaddagen]]),IF(OR(MONTH(jaar_zip[[#This Row],[Datum]])=1,MONTH(jaar_zip[[#This Row],[Datum]])=2,MONTH(jaar_zip[[#This Row],[Datum]])=11,MONTH(jaar_zip[[#This Row],[Datum]])=12),1.1,IF(OR(MONTH(jaar_zip[[#This Row],[Datum]])=3,MONTH(jaar_zip[[#This Row],[Datum]])=10),1,0.8))*jaar_zip[[#This Row],[graaddagen]],"")</f>
        <v>23.980000000000004</v>
      </c>
      <c r="O8231" s="101">
        <f>IF(ISNUMBER(jaar_zip[[#This Row],[etmaaltemperatuur]]),IF(jaar_zip[[#This Row],[etmaaltemperatuur]]&gt;stookgrens,jaar_zip[[#This Row],[etmaaltemperatuur]]-stookgrens,0),"")</f>
        <v>0</v>
      </c>
    </row>
    <row r="8232" spans="1:15" x14ac:dyDescent="0.25">
      <c r="A8232">
        <v>375</v>
      </c>
      <c r="B8232">
        <v>20240111</v>
      </c>
      <c r="C8232">
        <v>1.8</v>
      </c>
      <c r="D8232">
        <v>-2.7</v>
      </c>
      <c r="E8232">
        <v>431</v>
      </c>
      <c r="F8232">
        <v>-0.1</v>
      </c>
      <c r="G8232">
        <v>1034.0999999999999</v>
      </c>
      <c r="H8232">
        <v>85</v>
      </c>
      <c r="I8232" s="101" t="s">
        <v>42</v>
      </c>
      <c r="J8232" s="1">
        <f>DATEVALUE(RIGHT(jaar_zip[[#This Row],[YYYYMMDD]],2)&amp;"-"&amp;MID(jaar_zip[[#This Row],[YYYYMMDD]],5,2)&amp;"-"&amp;LEFT(jaar_zip[[#This Row],[YYYYMMDD]],4))</f>
        <v>45302</v>
      </c>
      <c r="K8232" s="101" t="str">
        <f>IF(AND(VALUE(MONTH(jaar_zip[[#This Row],[Datum]]))=1,VALUE(WEEKNUM(jaar_zip[[#This Row],[Datum]],21))&gt;51),RIGHT(YEAR(jaar_zip[[#This Row],[Datum]])-1,2),RIGHT(YEAR(jaar_zip[[#This Row],[Datum]]),2))&amp;"-"&amp; TEXT(WEEKNUM(jaar_zip[[#This Row],[Datum]],21),"00")</f>
        <v>24-02</v>
      </c>
      <c r="L8232" s="101">
        <f>MONTH(jaar_zip[[#This Row],[Datum]])</f>
        <v>1</v>
      </c>
      <c r="M8232" s="101">
        <f>IF(ISNUMBER(jaar_zip[[#This Row],[etmaaltemperatuur]]),IF(jaar_zip[[#This Row],[etmaaltemperatuur]]&lt;stookgrens,stookgrens-jaar_zip[[#This Row],[etmaaltemperatuur]],0),"")</f>
        <v>20.7</v>
      </c>
      <c r="N8232" s="101">
        <f>IF(ISNUMBER(jaar_zip[[#This Row],[graaddagen]]),IF(OR(MONTH(jaar_zip[[#This Row],[Datum]])=1,MONTH(jaar_zip[[#This Row],[Datum]])=2,MONTH(jaar_zip[[#This Row],[Datum]])=11,MONTH(jaar_zip[[#This Row],[Datum]])=12),1.1,IF(OR(MONTH(jaar_zip[[#This Row],[Datum]])=3,MONTH(jaar_zip[[#This Row],[Datum]])=10),1,0.8))*jaar_zip[[#This Row],[graaddagen]],"")</f>
        <v>22.77</v>
      </c>
      <c r="O8232" s="101">
        <f>IF(ISNUMBER(jaar_zip[[#This Row],[etmaaltemperatuur]]),IF(jaar_zip[[#This Row],[etmaaltemperatuur]]&gt;stookgrens,jaar_zip[[#This Row],[etmaaltemperatuur]]-stookgrens,0),"")</f>
        <v>0</v>
      </c>
    </row>
    <row r="8233" spans="1:15" x14ac:dyDescent="0.25">
      <c r="A8233">
        <v>375</v>
      </c>
      <c r="B8233">
        <v>20240112</v>
      </c>
      <c r="C8233">
        <v>1.5</v>
      </c>
      <c r="D8233">
        <v>1.6</v>
      </c>
      <c r="E8233">
        <v>135</v>
      </c>
      <c r="F8233">
        <v>-0.1</v>
      </c>
      <c r="G8233">
        <v>1032.7</v>
      </c>
      <c r="H8233">
        <v>94</v>
      </c>
      <c r="I8233" s="101" t="s">
        <v>42</v>
      </c>
      <c r="J8233" s="1">
        <f>DATEVALUE(RIGHT(jaar_zip[[#This Row],[YYYYMMDD]],2)&amp;"-"&amp;MID(jaar_zip[[#This Row],[YYYYMMDD]],5,2)&amp;"-"&amp;LEFT(jaar_zip[[#This Row],[YYYYMMDD]],4))</f>
        <v>45303</v>
      </c>
      <c r="K8233" s="101" t="str">
        <f>IF(AND(VALUE(MONTH(jaar_zip[[#This Row],[Datum]]))=1,VALUE(WEEKNUM(jaar_zip[[#This Row],[Datum]],21))&gt;51),RIGHT(YEAR(jaar_zip[[#This Row],[Datum]])-1,2),RIGHT(YEAR(jaar_zip[[#This Row],[Datum]]),2))&amp;"-"&amp; TEXT(WEEKNUM(jaar_zip[[#This Row],[Datum]],21),"00")</f>
        <v>24-02</v>
      </c>
      <c r="L8233" s="101">
        <f>MONTH(jaar_zip[[#This Row],[Datum]])</f>
        <v>1</v>
      </c>
      <c r="M8233" s="101">
        <f>IF(ISNUMBER(jaar_zip[[#This Row],[etmaaltemperatuur]]),IF(jaar_zip[[#This Row],[etmaaltemperatuur]]&lt;stookgrens,stookgrens-jaar_zip[[#This Row],[etmaaltemperatuur]],0),"")</f>
        <v>16.399999999999999</v>
      </c>
      <c r="N8233" s="101">
        <f>IF(ISNUMBER(jaar_zip[[#This Row],[graaddagen]]),IF(OR(MONTH(jaar_zip[[#This Row],[Datum]])=1,MONTH(jaar_zip[[#This Row],[Datum]])=2,MONTH(jaar_zip[[#This Row],[Datum]])=11,MONTH(jaar_zip[[#This Row],[Datum]])=12),1.1,IF(OR(MONTH(jaar_zip[[#This Row],[Datum]])=3,MONTH(jaar_zip[[#This Row],[Datum]])=10),1,0.8))*jaar_zip[[#This Row],[graaddagen]],"")</f>
        <v>18.04</v>
      </c>
      <c r="O8233" s="101">
        <f>IF(ISNUMBER(jaar_zip[[#This Row],[etmaaltemperatuur]]),IF(jaar_zip[[#This Row],[etmaaltemperatuur]]&gt;stookgrens,jaar_zip[[#This Row],[etmaaltemperatuur]]-stookgrens,0),"")</f>
        <v>0</v>
      </c>
    </row>
    <row r="8234" spans="1:15" x14ac:dyDescent="0.25">
      <c r="A8234">
        <v>375</v>
      </c>
      <c r="B8234">
        <v>20240113</v>
      </c>
      <c r="C8234">
        <v>4.4000000000000004</v>
      </c>
      <c r="D8234">
        <v>2.6</v>
      </c>
      <c r="E8234">
        <v>48</v>
      </c>
      <c r="F8234">
        <v>-0.1</v>
      </c>
      <c r="G8234">
        <v>1022.3</v>
      </c>
      <c r="H8234">
        <v>94</v>
      </c>
      <c r="I8234" s="101" t="s">
        <v>42</v>
      </c>
      <c r="J8234" s="1">
        <f>DATEVALUE(RIGHT(jaar_zip[[#This Row],[YYYYMMDD]],2)&amp;"-"&amp;MID(jaar_zip[[#This Row],[YYYYMMDD]],5,2)&amp;"-"&amp;LEFT(jaar_zip[[#This Row],[YYYYMMDD]],4))</f>
        <v>45304</v>
      </c>
      <c r="K8234" s="101" t="str">
        <f>IF(AND(VALUE(MONTH(jaar_zip[[#This Row],[Datum]]))=1,VALUE(WEEKNUM(jaar_zip[[#This Row],[Datum]],21))&gt;51),RIGHT(YEAR(jaar_zip[[#This Row],[Datum]])-1,2),RIGHT(YEAR(jaar_zip[[#This Row],[Datum]]),2))&amp;"-"&amp; TEXT(WEEKNUM(jaar_zip[[#This Row],[Datum]],21),"00")</f>
        <v>24-02</v>
      </c>
      <c r="L8234" s="101">
        <f>MONTH(jaar_zip[[#This Row],[Datum]])</f>
        <v>1</v>
      </c>
      <c r="M8234" s="101">
        <f>IF(ISNUMBER(jaar_zip[[#This Row],[etmaaltemperatuur]]),IF(jaar_zip[[#This Row],[etmaaltemperatuur]]&lt;stookgrens,stookgrens-jaar_zip[[#This Row],[etmaaltemperatuur]],0),"")</f>
        <v>15.4</v>
      </c>
      <c r="N8234" s="101">
        <f>IF(ISNUMBER(jaar_zip[[#This Row],[graaddagen]]),IF(OR(MONTH(jaar_zip[[#This Row],[Datum]])=1,MONTH(jaar_zip[[#This Row],[Datum]])=2,MONTH(jaar_zip[[#This Row],[Datum]])=11,MONTH(jaar_zip[[#This Row],[Datum]])=12),1.1,IF(OR(MONTH(jaar_zip[[#This Row],[Datum]])=3,MONTH(jaar_zip[[#This Row],[Datum]])=10),1,0.8))*jaar_zip[[#This Row],[graaddagen]],"")</f>
        <v>16.940000000000001</v>
      </c>
      <c r="O8234" s="101">
        <f>IF(ISNUMBER(jaar_zip[[#This Row],[etmaaltemperatuur]]),IF(jaar_zip[[#This Row],[etmaaltemperatuur]]&gt;stookgrens,jaar_zip[[#This Row],[etmaaltemperatuur]]-stookgrens,0),"")</f>
        <v>0</v>
      </c>
    </row>
    <row r="8235" spans="1:15" x14ac:dyDescent="0.25">
      <c r="A8235">
        <v>375</v>
      </c>
      <c r="B8235">
        <v>20240114</v>
      </c>
      <c r="C8235">
        <v>5.7</v>
      </c>
      <c r="D8235">
        <v>1.2</v>
      </c>
      <c r="E8235">
        <v>76</v>
      </c>
      <c r="F8235">
        <v>3.6</v>
      </c>
      <c r="G8235">
        <v>1009.4</v>
      </c>
      <c r="H8235">
        <v>96</v>
      </c>
      <c r="I8235" s="101" t="s">
        <v>42</v>
      </c>
      <c r="J8235" s="1">
        <f>DATEVALUE(RIGHT(jaar_zip[[#This Row],[YYYYMMDD]],2)&amp;"-"&amp;MID(jaar_zip[[#This Row],[YYYYMMDD]],5,2)&amp;"-"&amp;LEFT(jaar_zip[[#This Row],[YYYYMMDD]],4))</f>
        <v>45305</v>
      </c>
      <c r="K8235" s="101" t="str">
        <f>IF(AND(VALUE(MONTH(jaar_zip[[#This Row],[Datum]]))=1,VALUE(WEEKNUM(jaar_zip[[#This Row],[Datum]],21))&gt;51),RIGHT(YEAR(jaar_zip[[#This Row],[Datum]])-1,2),RIGHT(YEAR(jaar_zip[[#This Row],[Datum]]),2))&amp;"-"&amp; TEXT(WEEKNUM(jaar_zip[[#This Row],[Datum]],21),"00")</f>
        <v>24-02</v>
      </c>
      <c r="L8235" s="101">
        <f>MONTH(jaar_zip[[#This Row],[Datum]])</f>
        <v>1</v>
      </c>
      <c r="M8235" s="101">
        <f>IF(ISNUMBER(jaar_zip[[#This Row],[etmaaltemperatuur]]),IF(jaar_zip[[#This Row],[etmaaltemperatuur]]&lt;stookgrens,stookgrens-jaar_zip[[#This Row],[etmaaltemperatuur]],0),"")</f>
        <v>16.8</v>
      </c>
      <c r="N8235" s="101">
        <f>IF(ISNUMBER(jaar_zip[[#This Row],[graaddagen]]),IF(OR(MONTH(jaar_zip[[#This Row],[Datum]])=1,MONTH(jaar_zip[[#This Row],[Datum]])=2,MONTH(jaar_zip[[#This Row],[Datum]])=11,MONTH(jaar_zip[[#This Row],[Datum]])=12),1.1,IF(OR(MONTH(jaar_zip[[#This Row],[Datum]])=3,MONTH(jaar_zip[[#This Row],[Datum]])=10),1,0.8))*jaar_zip[[#This Row],[graaddagen]],"")</f>
        <v>18.480000000000004</v>
      </c>
      <c r="O8235" s="101">
        <f>IF(ISNUMBER(jaar_zip[[#This Row],[etmaaltemperatuur]]),IF(jaar_zip[[#This Row],[etmaaltemperatuur]]&gt;stookgrens,jaar_zip[[#This Row],[etmaaltemperatuur]]-stookgrens,0),"")</f>
        <v>0</v>
      </c>
    </row>
    <row r="8236" spans="1:15" x14ac:dyDescent="0.25">
      <c r="A8236">
        <v>375</v>
      </c>
      <c r="B8236">
        <v>20240115</v>
      </c>
      <c r="C8236">
        <v>4.3</v>
      </c>
      <c r="D8236">
        <v>0.5</v>
      </c>
      <c r="E8236">
        <v>254</v>
      </c>
      <c r="F8236">
        <v>4.7</v>
      </c>
      <c r="G8236">
        <v>1004.4</v>
      </c>
      <c r="H8236">
        <v>94</v>
      </c>
      <c r="I8236" s="101" t="s">
        <v>42</v>
      </c>
      <c r="J8236" s="1">
        <f>DATEVALUE(RIGHT(jaar_zip[[#This Row],[YYYYMMDD]],2)&amp;"-"&amp;MID(jaar_zip[[#This Row],[YYYYMMDD]],5,2)&amp;"-"&amp;LEFT(jaar_zip[[#This Row],[YYYYMMDD]],4))</f>
        <v>45306</v>
      </c>
      <c r="K8236" s="101" t="str">
        <f>IF(AND(VALUE(MONTH(jaar_zip[[#This Row],[Datum]]))=1,VALUE(WEEKNUM(jaar_zip[[#This Row],[Datum]],21))&gt;51),RIGHT(YEAR(jaar_zip[[#This Row],[Datum]])-1,2),RIGHT(YEAR(jaar_zip[[#This Row],[Datum]]),2))&amp;"-"&amp; TEXT(WEEKNUM(jaar_zip[[#This Row],[Datum]],21),"00")</f>
        <v>24-03</v>
      </c>
      <c r="L8236" s="101">
        <f>MONTH(jaar_zip[[#This Row],[Datum]])</f>
        <v>1</v>
      </c>
      <c r="M8236" s="101">
        <f>IF(ISNUMBER(jaar_zip[[#This Row],[etmaaltemperatuur]]),IF(jaar_zip[[#This Row],[etmaaltemperatuur]]&lt;stookgrens,stookgrens-jaar_zip[[#This Row],[etmaaltemperatuur]],0),"")</f>
        <v>17.5</v>
      </c>
      <c r="N8236" s="101">
        <f>IF(ISNUMBER(jaar_zip[[#This Row],[graaddagen]]),IF(OR(MONTH(jaar_zip[[#This Row],[Datum]])=1,MONTH(jaar_zip[[#This Row],[Datum]])=2,MONTH(jaar_zip[[#This Row],[Datum]])=11,MONTH(jaar_zip[[#This Row],[Datum]])=12),1.1,IF(OR(MONTH(jaar_zip[[#This Row],[Datum]])=3,MONTH(jaar_zip[[#This Row],[Datum]])=10),1,0.8))*jaar_zip[[#This Row],[graaddagen]],"")</f>
        <v>19.25</v>
      </c>
      <c r="O8236" s="101">
        <f>IF(ISNUMBER(jaar_zip[[#This Row],[etmaaltemperatuur]]),IF(jaar_zip[[#This Row],[etmaaltemperatuur]]&gt;stookgrens,jaar_zip[[#This Row],[etmaaltemperatuur]]-stookgrens,0),"")</f>
        <v>0</v>
      </c>
    </row>
    <row r="8237" spans="1:15" x14ac:dyDescent="0.25">
      <c r="A8237">
        <v>375</v>
      </c>
      <c r="B8237">
        <v>20240116</v>
      </c>
      <c r="C8237">
        <v>4.4000000000000004</v>
      </c>
      <c r="D8237">
        <v>-0.6</v>
      </c>
      <c r="E8237">
        <v>469</v>
      </c>
      <c r="F8237">
        <v>0.1</v>
      </c>
      <c r="G8237">
        <v>1007.6</v>
      </c>
      <c r="H8237">
        <v>84</v>
      </c>
      <c r="I8237" s="101" t="s">
        <v>42</v>
      </c>
      <c r="J8237" s="1">
        <f>DATEVALUE(RIGHT(jaar_zip[[#This Row],[YYYYMMDD]],2)&amp;"-"&amp;MID(jaar_zip[[#This Row],[YYYYMMDD]],5,2)&amp;"-"&amp;LEFT(jaar_zip[[#This Row],[YYYYMMDD]],4))</f>
        <v>45307</v>
      </c>
      <c r="K8237" s="101" t="str">
        <f>IF(AND(VALUE(MONTH(jaar_zip[[#This Row],[Datum]]))=1,VALUE(WEEKNUM(jaar_zip[[#This Row],[Datum]],21))&gt;51),RIGHT(YEAR(jaar_zip[[#This Row],[Datum]])-1,2),RIGHT(YEAR(jaar_zip[[#This Row],[Datum]]),2))&amp;"-"&amp; TEXT(WEEKNUM(jaar_zip[[#This Row],[Datum]],21),"00")</f>
        <v>24-03</v>
      </c>
      <c r="L8237" s="101">
        <f>MONTH(jaar_zip[[#This Row],[Datum]])</f>
        <v>1</v>
      </c>
      <c r="M8237" s="101">
        <f>IF(ISNUMBER(jaar_zip[[#This Row],[etmaaltemperatuur]]),IF(jaar_zip[[#This Row],[etmaaltemperatuur]]&lt;stookgrens,stookgrens-jaar_zip[[#This Row],[etmaaltemperatuur]],0),"")</f>
        <v>18.600000000000001</v>
      </c>
      <c r="N8237" s="101">
        <f>IF(ISNUMBER(jaar_zip[[#This Row],[graaddagen]]),IF(OR(MONTH(jaar_zip[[#This Row],[Datum]])=1,MONTH(jaar_zip[[#This Row],[Datum]])=2,MONTH(jaar_zip[[#This Row],[Datum]])=11,MONTH(jaar_zip[[#This Row],[Datum]])=12),1.1,IF(OR(MONTH(jaar_zip[[#This Row],[Datum]])=3,MONTH(jaar_zip[[#This Row],[Datum]])=10),1,0.8))*jaar_zip[[#This Row],[graaddagen]],"")</f>
        <v>20.460000000000004</v>
      </c>
      <c r="O8237" s="101">
        <f>IF(ISNUMBER(jaar_zip[[#This Row],[etmaaltemperatuur]]),IF(jaar_zip[[#This Row],[etmaaltemperatuur]]&gt;stookgrens,jaar_zip[[#This Row],[etmaaltemperatuur]]-stookgrens,0),"")</f>
        <v>0</v>
      </c>
    </row>
    <row r="8238" spans="1:15" x14ac:dyDescent="0.25">
      <c r="A8238">
        <v>375</v>
      </c>
      <c r="B8238">
        <v>20240117</v>
      </c>
      <c r="C8238">
        <v>1.8</v>
      </c>
      <c r="D8238">
        <v>-2.1</v>
      </c>
      <c r="E8238">
        <v>178</v>
      </c>
      <c r="F8238">
        <v>0</v>
      </c>
      <c r="G8238">
        <v>993.3</v>
      </c>
      <c r="H8238">
        <v>83</v>
      </c>
      <c r="I8238" s="101" t="s">
        <v>42</v>
      </c>
      <c r="J8238" s="1">
        <f>DATEVALUE(RIGHT(jaar_zip[[#This Row],[YYYYMMDD]],2)&amp;"-"&amp;MID(jaar_zip[[#This Row],[YYYYMMDD]],5,2)&amp;"-"&amp;LEFT(jaar_zip[[#This Row],[YYYYMMDD]],4))</f>
        <v>45308</v>
      </c>
      <c r="K8238" s="101" t="str">
        <f>IF(AND(VALUE(MONTH(jaar_zip[[#This Row],[Datum]]))=1,VALUE(WEEKNUM(jaar_zip[[#This Row],[Datum]],21))&gt;51),RIGHT(YEAR(jaar_zip[[#This Row],[Datum]])-1,2),RIGHT(YEAR(jaar_zip[[#This Row],[Datum]]),2))&amp;"-"&amp; TEXT(WEEKNUM(jaar_zip[[#This Row],[Datum]],21),"00")</f>
        <v>24-03</v>
      </c>
      <c r="L8238" s="101">
        <f>MONTH(jaar_zip[[#This Row],[Datum]])</f>
        <v>1</v>
      </c>
      <c r="M8238" s="101">
        <f>IF(ISNUMBER(jaar_zip[[#This Row],[etmaaltemperatuur]]),IF(jaar_zip[[#This Row],[etmaaltemperatuur]]&lt;stookgrens,stookgrens-jaar_zip[[#This Row],[etmaaltemperatuur]],0),"")</f>
        <v>20.100000000000001</v>
      </c>
      <c r="N8238" s="101">
        <f>IF(ISNUMBER(jaar_zip[[#This Row],[graaddagen]]),IF(OR(MONTH(jaar_zip[[#This Row],[Datum]])=1,MONTH(jaar_zip[[#This Row],[Datum]])=2,MONTH(jaar_zip[[#This Row],[Datum]])=11,MONTH(jaar_zip[[#This Row],[Datum]])=12),1.1,IF(OR(MONTH(jaar_zip[[#This Row],[Datum]])=3,MONTH(jaar_zip[[#This Row],[Datum]])=10),1,0.8))*jaar_zip[[#This Row],[graaddagen]],"")</f>
        <v>22.110000000000003</v>
      </c>
      <c r="O8238" s="101">
        <f>IF(ISNUMBER(jaar_zip[[#This Row],[etmaaltemperatuur]]),IF(jaar_zip[[#This Row],[etmaaltemperatuur]]&gt;stookgrens,jaar_zip[[#This Row],[etmaaltemperatuur]]-stookgrens,0),"")</f>
        <v>0</v>
      </c>
    </row>
    <row r="8239" spans="1:15" x14ac:dyDescent="0.25">
      <c r="A8239">
        <v>375</v>
      </c>
      <c r="B8239">
        <v>20240118</v>
      </c>
      <c r="C8239">
        <v>1.9</v>
      </c>
      <c r="D8239">
        <v>-1.1000000000000001</v>
      </c>
      <c r="E8239">
        <v>622</v>
      </c>
      <c r="F8239">
        <v>0</v>
      </c>
      <c r="G8239">
        <v>1003</v>
      </c>
      <c r="H8239">
        <v>88</v>
      </c>
      <c r="I8239" s="101" t="s">
        <v>42</v>
      </c>
      <c r="J8239" s="1">
        <f>DATEVALUE(RIGHT(jaar_zip[[#This Row],[YYYYMMDD]],2)&amp;"-"&amp;MID(jaar_zip[[#This Row],[YYYYMMDD]],5,2)&amp;"-"&amp;LEFT(jaar_zip[[#This Row],[YYYYMMDD]],4))</f>
        <v>45309</v>
      </c>
      <c r="K8239" s="101" t="str">
        <f>IF(AND(VALUE(MONTH(jaar_zip[[#This Row],[Datum]]))=1,VALUE(WEEKNUM(jaar_zip[[#This Row],[Datum]],21))&gt;51),RIGHT(YEAR(jaar_zip[[#This Row],[Datum]])-1,2),RIGHT(YEAR(jaar_zip[[#This Row],[Datum]]),2))&amp;"-"&amp; TEXT(WEEKNUM(jaar_zip[[#This Row],[Datum]],21),"00")</f>
        <v>24-03</v>
      </c>
      <c r="L8239" s="101">
        <f>MONTH(jaar_zip[[#This Row],[Datum]])</f>
        <v>1</v>
      </c>
      <c r="M8239" s="101">
        <f>IF(ISNUMBER(jaar_zip[[#This Row],[etmaaltemperatuur]]),IF(jaar_zip[[#This Row],[etmaaltemperatuur]]&lt;stookgrens,stookgrens-jaar_zip[[#This Row],[etmaaltemperatuur]],0),"")</f>
        <v>19.100000000000001</v>
      </c>
      <c r="N8239" s="101">
        <f>IF(ISNUMBER(jaar_zip[[#This Row],[graaddagen]]),IF(OR(MONTH(jaar_zip[[#This Row],[Datum]])=1,MONTH(jaar_zip[[#This Row],[Datum]])=2,MONTH(jaar_zip[[#This Row],[Datum]])=11,MONTH(jaar_zip[[#This Row],[Datum]])=12),1.1,IF(OR(MONTH(jaar_zip[[#This Row],[Datum]])=3,MONTH(jaar_zip[[#This Row],[Datum]])=10),1,0.8))*jaar_zip[[#This Row],[graaddagen]],"")</f>
        <v>21.01</v>
      </c>
      <c r="O8239" s="101">
        <f>IF(ISNUMBER(jaar_zip[[#This Row],[etmaaltemperatuur]]),IF(jaar_zip[[#This Row],[etmaaltemperatuur]]&gt;stookgrens,jaar_zip[[#This Row],[etmaaltemperatuur]]-stookgrens,0),"")</f>
        <v>0</v>
      </c>
    </row>
    <row r="8240" spans="1:15" x14ac:dyDescent="0.25">
      <c r="A8240">
        <v>375</v>
      </c>
      <c r="B8240">
        <v>20240119</v>
      </c>
      <c r="C8240">
        <v>4.3</v>
      </c>
      <c r="D8240">
        <v>-1.4</v>
      </c>
      <c r="E8240">
        <v>538</v>
      </c>
      <c r="F8240">
        <v>0.6</v>
      </c>
      <c r="G8240">
        <v>1020.8</v>
      </c>
      <c r="H8240">
        <v>91</v>
      </c>
      <c r="I8240" s="101" t="s">
        <v>42</v>
      </c>
      <c r="J8240" s="1">
        <f>DATEVALUE(RIGHT(jaar_zip[[#This Row],[YYYYMMDD]],2)&amp;"-"&amp;MID(jaar_zip[[#This Row],[YYYYMMDD]],5,2)&amp;"-"&amp;LEFT(jaar_zip[[#This Row],[YYYYMMDD]],4))</f>
        <v>45310</v>
      </c>
      <c r="K8240" s="101" t="str">
        <f>IF(AND(VALUE(MONTH(jaar_zip[[#This Row],[Datum]]))=1,VALUE(WEEKNUM(jaar_zip[[#This Row],[Datum]],21))&gt;51),RIGHT(YEAR(jaar_zip[[#This Row],[Datum]])-1,2),RIGHT(YEAR(jaar_zip[[#This Row],[Datum]]),2))&amp;"-"&amp; TEXT(WEEKNUM(jaar_zip[[#This Row],[Datum]],21),"00")</f>
        <v>24-03</v>
      </c>
      <c r="L8240" s="101">
        <f>MONTH(jaar_zip[[#This Row],[Datum]])</f>
        <v>1</v>
      </c>
      <c r="M8240" s="101">
        <f>IF(ISNUMBER(jaar_zip[[#This Row],[etmaaltemperatuur]]),IF(jaar_zip[[#This Row],[etmaaltemperatuur]]&lt;stookgrens,stookgrens-jaar_zip[[#This Row],[etmaaltemperatuur]],0),"")</f>
        <v>19.399999999999999</v>
      </c>
      <c r="N8240" s="101">
        <f>IF(ISNUMBER(jaar_zip[[#This Row],[graaddagen]]),IF(OR(MONTH(jaar_zip[[#This Row],[Datum]])=1,MONTH(jaar_zip[[#This Row],[Datum]])=2,MONTH(jaar_zip[[#This Row],[Datum]])=11,MONTH(jaar_zip[[#This Row],[Datum]])=12),1.1,IF(OR(MONTH(jaar_zip[[#This Row],[Datum]])=3,MONTH(jaar_zip[[#This Row],[Datum]])=10),1,0.8))*jaar_zip[[#This Row],[graaddagen]],"")</f>
        <v>21.34</v>
      </c>
      <c r="O8240" s="101">
        <f>IF(ISNUMBER(jaar_zip[[#This Row],[etmaaltemperatuur]]),IF(jaar_zip[[#This Row],[etmaaltemperatuur]]&gt;stookgrens,jaar_zip[[#This Row],[etmaaltemperatuur]]-stookgrens,0),"")</f>
        <v>0</v>
      </c>
    </row>
    <row r="8241" spans="1:15" x14ac:dyDescent="0.25">
      <c r="A8241">
        <v>375</v>
      </c>
      <c r="B8241">
        <v>20240120</v>
      </c>
      <c r="C8241">
        <v>4.5999999999999996</v>
      </c>
      <c r="D8241">
        <v>-0.9</v>
      </c>
      <c r="E8241">
        <v>401</v>
      </c>
      <c r="F8241">
        <v>0</v>
      </c>
      <c r="G8241">
        <v>1027.7</v>
      </c>
      <c r="H8241">
        <v>82</v>
      </c>
      <c r="I8241" s="101" t="s">
        <v>42</v>
      </c>
      <c r="J8241" s="1">
        <f>DATEVALUE(RIGHT(jaar_zip[[#This Row],[YYYYMMDD]],2)&amp;"-"&amp;MID(jaar_zip[[#This Row],[YYYYMMDD]],5,2)&amp;"-"&amp;LEFT(jaar_zip[[#This Row],[YYYYMMDD]],4))</f>
        <v>45311</v>
      </c>
      <c r="K8241" s="101" t="str">
        <f>IF(AND(VALUE(MONTH(jaar_zip[[#This Row],[Datum]]))=1,VALUE(WEEKNUM(jaar_zip[[#This Row],[Datum]],21))&gt;51),RIGHT(YEAR(jaar_zip[[#This Row],[Datum]])-1,2),RIGHT(YEAR(jaar_zip[[#This Row],[Datum]]),2))&amp;"-"&amp; TEXT(WEEKNUM(jaar_zip[[#This Row],[Datum]],21),"00")</f>
        <v>24-03</v>
      </c>
      <c r="L8241" s="101">
        <f>MONTH(jaar_zip[[#This Row],[Datum]])</f>
        <v>1</v>
      </c>
      <c r="M8241" s="101">
        <f>IF(ISNUMBER(jaar_zip[[#This Row],[etmaaltemperatuur]]),IF(jaar_zip[[#This Row],[etmaaltemperatuur]]&lt;stookgrens,stookgrens-jaar_zip[[#This Row],[etmaaltemperatuur]],0),"")</f>
        <v>18.899999999999999</v>
      </c>
      <c r="N8241" s="101">
        <f>IF(ISNUMBER(jaar_zip[[#This Row],[graaddagen]]),IF(OR(MONTH(jaar_zip[[#This Row],[Datum]])=1,MONTH(jaar_zip[[#This Row],[Datum]])=2,MONTH(jaar_zip[[#This Row],[Datum]])=11,MONTH(jaar_zip[[#This Row],[Datum]])=12),1.1,IF(OR(MONTH(jaar_zip[[#This Row],[Datum]])=3,MONTH(jaar_zip[[#This Row],[Datum]])=10),1,0.8))*jaar_zip[[#This Row],[graaddagen]],"")</f>
        <v>20.79</v>
      </c>
      <c r="O8241" s="101">
        <f>IF(ISNUMBER(jaar_zip[[#This Row],[etmaaltemperatuur]]),IF(jaar_zip[[#This Row],[etmaaltemperatuur]]&gt;stookgrens,jaar_zip[[#This Row],[etmaaltemperatuur]]-stookgrens,0),"")</f>
        <v>0</v>
      </c>
    </row>
    <row r="8242" spans="1:15" x14ac:dyDescent="0.25">
      <c r="A8242">
        <v>375</v>
      </c>
      <c r="B8242">
        <v>20240121</v>
      </c>
      <c r="C8242">
        <v>7.3</v>
      </c>
      <c r="D8242">
        <v>3.5</v>
      </c>
      <c r="E8242">
        <v>199</v>
      </c>
      <c r="F8242">
        <v>-0.1</v>
      </c>
      <c r="G8242">
        <v>1018.3</v>
      </c>
      <c r="H8242">
        <v>72</v>
      </c>
      <c r="I8242" s="101" t="s">
        <v>42</v>
      </c>
      <c r="J8242" s="1">
        <f>DATEVALUE(RIGHT(jaar_zip[[#This Row],[YYYYMMDD]],2)&amp;"-"&amp;MID(jaar_zip[[#This Row],[YYYYMMDD]],5,2)&amp;"-"&amp;LEFT(jaar_zip[[#This Row],[YYYYMMDD]],4))</f>
        <v>45312</v>
      </c>
      <c r="K8242" s="101" t="str">
        <f>IF(AND(VALUE(MONTH(jaar_zip[[#This Row],[Datum]]))=1,VALUE(WEEKNUM(jaar_zip[[#This Row],[Datum]],21))&gt;51),RIGHT(YEAR(jaar_zip[[#This Row],[Datum]])-1,2),RIGHT(YEAR(jaar_zip[[#This Row],[Datum]]),2))&amp;"-"&amp; TEXT(WEEKNUM(jaar_zip[[#This Row],[Datum]],21),"00")</f>
        <v>24-03</v>
      </c>
      <c r="L8242" s="101">
        <f>MONTH(jaar_zip[[#This Row],[Datum]])</f>
        <v>1</v>
      </c>
      <c r="M8242" s="101">
        <f>IF(ISNUMBER(jaar_zip[[#This Row],[etmaaltemperatuur]]),IF(jaar_zip[[#This Row],[etmaaltemperatuur]]&lt;stookgrens,stookgrens-jaar_zip[[#This Row],[etmaaltemperatuur]],0),"")</f>
        <v>14.5</v>
      </c>
      <c r="N8242" s="101">
        <f>IF(ISNUMBER(jaar_zip[[#This Row],[graaddagen]]),IF(OR(MONTH(jaar_zip[[#This Row],[Datum]])=1,MONTH(jaar_zip[[#This Row],[Datum]])=2,MONTH(jaar_zip[[#This Row],[Datum]])=11,MONTH(jaar_zip[[#This Row],[Datum]])=12),1.1,IF(OR(MONTH(jaar_zip[[#This Row],[Datum]])=3,MONTH(jaar_zip[[#This Row],[Datum]])=10),1,0.8))*jaar_zip[[#This Row],[graaddagen]],"")</f>
        <v>15.950000000000001</v>
      </c>
      <c r="O8242" s="101">
        <f>IF(ISNUMBER(jaar_zip[[#This Row],[etmaaltemperatuur]]),IF(jaar_zip[[#This Row],[etmaaltemperatuur]]&gt;stookgrens,jaar_zip[[#This Row],[etmaaltemperatuur]]-stookgrens,0),"")</f>
        <v>0</v>
      </c>
    </row>
    <row r="8243" spans="1:15" x14ac:dyDescent="0.25">
      <c r="A8243">
        <v>375</v>
      </c>
      <c r="B8243">
        <v>20240122</v>
      </c>
      <c r="C8243">
        <v>9.3000000000000007</v>
      </c>
      <c r="D8243">
        <v>9.6999999999999993</v>
      </c>
      <c r="E8243">
        <v>246</v>
      </c>
      <c r="F8243">
        <v>7.9</v>
      </c>
      <c r="G8243">
        <v>1009.1</v>
      </c>
      <c r="H8243">
        <v>80</v>
      </c>
      <c r="I8243" s="101" t="s">
        <v>42</v>
      </c>
      <c r="J8243" s="1">
        <f>DATEVALUE(RIGHT(jaar_zip[[#This Row],[YYYYMMDD]],2)&amp;"-"&amp;MID(jaar_zip[[#This Row],[YYYYMMDD]],5,2)&amp;"-"&amp;LEFT(jaar_zip[[#This Row],[YYYYMMDD]],4))</f>
        <v>45313</v>
      </c>
      <c r="K8243" s="101" t="str">
        <f>IF(AND(VALUE(MONTH(jaar_zip[[#This Row],[Datum]]))=1,VALUE(WEEKNUM(jaar_zip[[#This Row],[Datum]],21))&gt;51),RIGHT(YEAR(jaar_zip[[#This Row],[Datum]])-1,2),RIGHT(YEAR(jaar_zip[[#This Row],[Datum]]),2))&amp;"-"&amp; TEXT(WEEKNUM(jaar_zip[[#This Row],[Datum]],21),"00")</f>
        <v>24-04</v>
      </c>
      <c r="L8243" s="101">
        <f>MONTH(jaar_zip[[#This Row],[Datum]])</f>
        <v>1</v>
      </c>
      <c r="M8243" s="101">
        <f>IF(ISNUMBER(jaar_zip[[#This Row],[etmaaltemperatuur]]),IF(jaar_zip[[#This Row],[etmaaltemperatuur]]&lt;stookgrens,stookgrens-jaar_zip[[#This Row],[etmaaltemperatuur]],0),"")</f>
        <v>8.3000000000000007</v>
      </c>
      <c r="N8243" s="101">
        <f>IF(ISNUMBER(jaar_zip[[#This Row],[graaddagen]]),IF(OR(MONTH(jaar_zip[[#This Row],[Datum]])=1,MONTH(jaar_zip[[#This Row],[Datum]])=2,MONTH(jaar_zip[[#This Row],[Datum]])=11,MONTH(jaar_zip[[#This Row],[Datum]])=12),1.1,IF(OR(MONTH(jaar_zip[[#This Row],[Datum]])=3,MONTH(jaar_zip[[#This Row],[Datum]])=10),1,0.8))*jaar_zip[[#This Row],[graaddagen]],"")</f>
        <v>9.1300000000000008</v>
      </c>
      <c r="O8243" s="101">
        <f>IF(ISNUMBER(jaar_zip[[#This Row],[etmaaltemperatuur]]),IF(jaar_zip[[#This Row],[etmaaltemperatuur]]&gt;stookgrens,jaar_zip[[#This Row],[etmaaltemperatuur]]-stookgrens,0),"")</f>
        <v>0</v>
      </c>
    </row>
    <row r="8244" spans="1:15" x14ac:dyDescent="0.25">
      <c r="A8244">
        <v>375</v>
      </c>
      <c r="B8244">
        <v>20240123</v>
      </c>
      <c r="C8244">
        <v>7.8</v>
      </c>
      <c r="D8244">
        <v>8.1</v>
      </c>
      <c r="E8244">
        <v>367</v>
      </c>
      <c r="F8244">
        <v>1.9</v>
      </c>
      <c r="G8244">
        <v>1020.7</v>
      </c>
      <c r="H8244">
        <v>83</v>
      </c>
      <c r="I8244" s="101" t="s">
        <v>42</v>
      </c>
      <c r="J8244" s="1">
        <f>DATEVALUE(RIGHT(jaar_zip[[#This Row],[YYYYMMDD]],2)&amp;"-"&amp;MID(jaar_zip[[#This Row],[YYYYMMDD]],5,2)&amp;"-"&amp;LEFT(jaar_zip[[#This Row],[YYYYMMDD]],4))</f>
        <v>45314</v>
      </c>
      <c r="K8244" s="101" t="str">
        <f>IF(AND(VALUE(MONTH(jaar_zip[[#This Row],[Datum]]))=1,VALUE(WEEKNUM(jaar_zip[[#This Row],[Datum]],21))&gt;51),RIGHT(YEAR(jaar_zip[[#This Row],[Datum]])-1,2),RIGHT(YEAR(jaar_zip[[#This Row],[Datum]]),2))&amp;"-"&amp; TEXT(WEEKNUM(jaar_zip[[#This Row],[Datum]],21),"00")</f>
        <v>24-04</v>
      </c>
      <c r="L8244" s="101">
        <f>MONTH(jaar_zip[[#This Row],[Datum]])</f>
        <v>1</v>
      </c>
      <c r="M8244" s="101">
        <f>IF(ISNUMBER(jaar_zip[[#This Row],[etmaaltemperatuur]]),IF(jaar_zip[[#This Row],[etmaaltemperatuur]]&lt;stookgrens,stookgrens-jaar_zip[[#This Row],[etmaaltemperatuur]],0),"")</f>
        <v>9.9</v>
      </c>
      <c r="N8244" s="101">
        <f>IF(ISNUMBER(jaar_zip[[#This Row],[graaddagen]]),IF(OR(MONTH(jaar_zip[[#This Row],[Datum]])=1,MONTH(jaar_zip[[#This Row],[Datum]])=2,MONTH(jaar_zip[[#This Row],[Datum]])=11,MONTH(jaar_zip[[#This Row],[Datum]])=12),1.1,IF(OR(MONTH(jaar_zip[[#This Row],[Datum]])=3,MONTH(jaar_zip[[#This Row],[Datum]])=10),1,0.8))*jaar_zip[[#This Row],[graaddagen]],"")</f>
        <v>10.89</v>
      </c>
      <c r="O8244" s="101">
        <f>IF(ISNUMBER(jaar_zip[[#This Row],[etmaaltemperatuur]]),IF(jaar_zip[[#This Row],[etmaaltemperatuur]]&gt;stookgrens,jaar_zip[[#This Row],[etmaaltemperatuur]]-stookgrens,0),"")</f>
        <v>0</v>
      </c>
    </row>
    <row r="8245" spans="1:15" x14ac:dyDescent="0.25">
      <c r="A8245">
        <v>375</v>
      </c>
      <c r="B8245">
        <v>20240124</v>
      </c>
      <c r="C8245">
        <v>8.3000000000000007</v>
      </c>
      <c r="D8245">
        <v>10.7</v>
      </c>
      <c r="E8245">
        <v>304</v>
      </c>
      <c r="F8245">
        <v>1.6</v>
      </c>
      <c r="G8245">
        <v>1021.3</v>
      </c>
      <c r="H8245">
        <v>74</v>
      </c>
      <c r="I8245" s="101" t="s">
        <v>42</v>
      </c>
      <c r="J8245" s="1">
        <f>DATEVALUE(RIGHT(jaar_zip[[#This Row],[YYYYMMDD]],2)&amp;"-"&amp;MID(jaar_zip[[#This Row],[YYYYMMDD]],5,2)&amp;"-"&amp;LEFT(jaar_zip[[#This Row],[YYYYMMDD]],4))</f>
        <v>45315</v>
      </c>
      <c r="K8245" s="101" t="str">
        <f>IF(AND(VALUE(MONTH(jaar_zip[[#This Row],[Datum]]))=1,VALUE(WEEKNUM(jaar_zip[[#This Row],[Datum]],21))&gt;51),RIGHT(YEAR(jaar_zip[[#This Row],[Datum]])-1,2),RIGHT(YEAR(jaar_zip[[#This Row],[Datum]]),2))&amp;"-"&amp; TEXT(WEEKNUM(jaar_zip[[#This Row],[Datum]],21),"00")</f>
        <v>24-04</v>
      </c>
      <c r="L8245" s="101">
        <f>MONTH(jaar_zip[[#This Row],[Datum]])</f>
        <v>1</v>
      </c>
      <c r="M8245" s="101">
        <f>IF(ISNUMBER(jaar_zip[[#This Row],[etmaaltemperatuur]]),IF(jaar_zip[[#This Row],[etmaaltemperatuur]]&lt;stookgrens,stookgrens-jaar_zip[[#This Row],[etmaaltemperatuur]],0),"")</f>
        <v>7.3000000000000007</v>
      </c>
      <c r="N8245" s="101">
        <f>IF(ISNUMBER(jaar_zip[[#This Row],[graaddagen]]),IF(OR(MONTH(jaar_zip[[#This Row],[Datum]])=1,MONTH(jaar_zip[[#This Row],[Datum]])=2,MONTH(jaar_zip[[#This Row],[Datum]])=11,MONTH(jaar_zip[[#This Row],[Datum]])=12),1.1,IF(OR(MONTH(jaar_zip[[#This Row],[Datum]])=3,MONTH(jaar_zip[[#This Row],[Datum]])=10),1,0.8))*jaar_zip[[#This Row],[graaddagen]],"")</f>
        <v>8.0300000000000011</v>
      </c>
      <c r="O8245" s="101">
        <f>IF(ISNUMBER(jaar_zip[[#This Row],[etmaaltemperatuur]]),IF(jaar_zip[[#This Row],[etmaaltemperatuur]]&gt;stookgrens,jaar_zip[[#This Row],[etmaaltemperatuur]]-stookgrens,0),"")</f>
        <v>0</v>
      </c>
    </row>
    <row r="8246" spans="1:15" x14ac:dyDescent="0.25">
      <c r="A8246">
        <v>375</v>
      </c>
      <c r="B8246">
        <v>20240125</v>
      </c>
      <c r="C8246">
        <v>3.2</v>
      </c>
      <c r="D8246">
        <v>6.5</v>
      </c>
      <c r="E8246">
        <v>272</v>
      </c>
      <c r="F8246">
        <v>2.7</v>
      </c>
      <c r="G8246">
        <v>1027.4000000000001</v>
      </c>
      <c r="H8246">
        <v>95</v>
      </c>
      <c r="I8246" s="101" t="s">
        <v>42</v>
      </c>
      <c r="J8246" s="1">
        <f>DATEVALUE(RIGHT(jaar_zip[[#This Row],[YYYYMMDD]],2)&amp;"-"&amp;MID(jaar_zip[[#This Row],[YYYYMMDD]],5,2)&amp;"-"&amp;LEFT(jaar_zip[[#This Row],[YYYYMMDD]],4))</f>
        <v>45316</v>
      </c>
      <c r="K8246" s="101" t="str">
        <f>IF(AND(VALUE(MONTH(jaar_zip[[#This Row],[Datum]]))=1,VALUE(WEEKNUM(jaar_zip[[#This Row],[Datum]],21))&gt;51),RIGHT(YEAR(jaar_zip[[#This Row],[Datum]])-1,2),RIGHT(YEAR(jaar_zip[[#This Row],[Datum]]),2))&amp;"-"&amp; TEXT(WEEKNUM(jaar_zip[[#This Row],[Datum]],21),"00")</f>
        <v>24-04</v>
      </c>
      <c r="L8246" s="101">
        <f>MONTH(jaar_zip[[#This Row],[Datum]])</f>
        <v>1</v>
      </c>
      <c r="M8246" s="101">
        <f>IF(ISNUMBER(jaar_zip[[#This Row],[etmaaltemperatuur]]),IF(jaar_zip[[#This Row],[etmaaltemperatuur]]&lt;stookgrens,stookgrens-jaar_zip[[#This Row],[etmaaltemperatuur]],0),"")</f>
        <v>11.5</v>
      </c>
      <c r="N8246" s="101">
        <f>IF(ISNUMBER(jaar_zip[[#This Row],[graaddagen]]),IF(OR(MONTH(jaar_zip[[#This Row],[Datum]])=1,MONTH(jaar_zip[[#This Row],[Datum]])=2,MONTH(jaar_zip[[#This Row],[Datum]])=11,MONTH(jaar_zip[[#This Row],[Datum]])=12),1.1,IF(OR(MONTH(jaar_zip[[#This Row],[Datum]])=3,MONTH(jaar_zip[[#This Row],[Datum]])=10),1,0.8))*jaar_zip[[#This Row],[graaddagen]],"")</f>
        <v>12.65</v>
      </c>
      <c r="O8246" s="101">
        <f>IF(ISNUMBER(jaar_zip[[#This Row],[etmaaltemperatuur]]),IF(jaar_zip[[#This Row],[etmaaltemperatuur]]&gt;stookgrens,jaar_zip[[#This Row],[etmaaltemperatuur]]-stookgrens,0),"")</f>
        <v>0</v>
      </c>
    </row>
    <row r="8247" spans="1:15" x14ac:dyDescent="0.25">
      <c r="A8247">
        <v>375</v>
      </c>
      <c r="B8247">
        <v>20240126</v>
      </c>
      <c r="C8247">
        <v>5.3</v>
      </c>
      <c r="D8247">
        <v>7.2</v>
      </c>
      <c r="E8247">
        <v>347</v>
      </c>
      <c r="F8247">
        <v>3.6</v>
      </c>
      <c r="G8247">
        <v>1026.3</v>
      </c>
      <c r="H8247">
        <v>83</v>
      </c>
      <c r="I8247" s="101" t="s">
        <v>42</v>
      </c>
      <c r="J8247" s="1">
        <f>DATEVALUE(RIGHT(jaar_zip[[#This Row],[YYYYMMDD]],2)&amp;"-"&amp;MID(jaar_zip[[#This Row],[YYYYMMDD]],5,2)&amp;"-"&amp;LEFT(jaar_zip[[#This Row],[YYYYMMDD]],4))</f>
        <v>45317</v>
      </c>
      <c r="K8247" s="101" t="str">
        <f>IF(AND(VALUE(MONTH(jaar_zip[[#This Row],[Datum]]))=1,VALUE(WEEKNUM(jaar_zip[[#This Row],[Datum]],21))&gt;51),RIGHT(YEAR(jaar_zip[[#This Row],[Datum]])-1,2),RIGHT(YEAR(jaar_zip[[#This Row],[Datum]]),2))&amp;"-"&amp; TEXT(WEEKNUM(jaar_zip[[#This Row],[Datum]],21),"00")</f>
        <v>24-04</v>
      </c>
      <c r="L8247" s="101">
        <f>MONTH(jaar_zip[[#This Row],[Datum]])</f>
        <v>1</v>
      </c>
      <c r="M8247" s="101">
        <f>IF(ISNUMBER(jaar_zip[[#This Row],[etmaaltemperatuur]]),IF(jaar_zip[[#This Row],[etmaaltemperatuur]]&lt;stookgrens,stookgrens-jaar_zip[[#This Row],[etmaaltemperatuur]],0),"")</f>
        <v>10.8</v>
      </c>
      <c r="N8247" s="101">
        <f>IF(ISNUMBER(jaar_zip[[#This Row],[graaddagen]]),IF(OR(MONTH(jaar_zip[[#This Row],[Datum]])=1,MONTH(jaar_zip[[#This Row],[Datum]])=2,MONTH(jaar_zip[[#This Row],[Datum]])=11,MONTH(jaar_zip[[#This Row],[Datum]])=12),1.1,IF(OR(MONTH(jaar_zip[[#This Row],[Datum]])=3,MONTH(jaar_zip[[#This Row],[Datum]])=10),1,0.8))*jaar_zip[[#This Row],[graaddagen]],"")</f>
        <v>11.880000000000003</v>
      </c>
      <c r="O8247" s="101">
        <f>IF(ISNUMBER(jaar_zip[[#This Row],[etmaaltemperatuur]]),IF(jaar_zip[[#This Row],[etmaaltemperatuur]]&gt;stookgrens,jaar_zip[[#This Row],[etmaaltemperatuur]]-stookgrens,0),"")</f>
        <v>0</v>
      </c>
    </row>
    <row r="8248" spans="1:15" x14ac:dyDescent="0.25">
      <c r="A8248">
        <v>375</v>
      </c>
      <c r="B8248">
        <v>20240127</v>
      </c>
      <c r="C8248">
        <v>2.8</v>
      </c>
      <c r="D8248">
        <v>1.8</v>
      </c>
      <c r="E8248">
        <v>581</v>
      </c>
      <c r="F8248">
        <v>0</v>
      </c>
      <c r="G8248">
        <v>1035.3</v>
      </c>
      <c r="H8248">
        <v>85</v>
      </c>
      <c r="I8248" s="101" t="s">
        <v>42</v>
      </c>
      <c r="J8248" s="1">
        <f>DATEVALUE(RIGHT(jaar_zip[[#This Row],[YYYYMMDD]],2)&amp;"-"&amp;MID(jaar_zip[[#This Row],[YYYYMMDD]],5,2)&amp;"-"&amp;LEFT(jaar_zip[[#This Row],[YYYYMMDD]],4))</f>
        <v>45318</v>
      </c>
      <c r="K8248" s="101" t="str">
        <f>IF(AND(VALUE(MONTH(jaar_zip[[#This Row],[Datum]]))=1,VALUE(WEEKNUM(jaar_zip[[#This Row],[Datum]],21))&gt;51),RIGHT(YEAR(jaar_zip[[#This Row],[Datum]])-1,2),RIGHT(YEAR(jaar_zip[[#This Row],[Datum]]),2))&amp;"-"&amp; TEXT(WEEKNUM(jaar_zip[[#This Row],[Datum]],21),"00")</f>
        <v>24-04</v>
      </c>
      <c r="L8248" s="101">
        <f>MONTH(jaar_zip[[#This Row],[Datum]])</f>
        <v>1</v>
      </c>
      <c r="M8248" s="101">
        <f>IF(ISNUMBER(jaar_zip[[#This Row],[etmaaltemperatuur]]),IF(jaar_zip[[#This Row],[etmaaltemperatuur]]&lt;stookgrens,stookgrens-jaar_zip[[#This Row],[etmaaltemperatuur]],0),"")</f>
        <v>16.2</v>
      </c>
      <c r="N8248" s="101">
        <f>IF(ISNUMBER(jaar_zip[[#This Row],[graaddagen]]),IF(OR(MONTH(jaar_zip[[#This Row],[Datum]])=1,MONTH(jaar_zip[[#This Row],[Datum]])=2,MONTH(jaar_zip[[#This Row],[Datum]])=11,MONTH(jaar_zip[[#This Row],[Datum]])=12),1.1,IF(OR(MONTH(jaar_zip[[#This Row],[Datum]])=3,MONTH(jaar_zip[[#This Row],[Datum]])=10),1,0.8))*jaar_zip[[#This Row],[graaddagen]],"")</f>
        <v>17.82</v>
      </c>
      <c r="O8248" s="101">
        <f>IF(ISNUMBER(jaar_zip[[#This Row],[etmaaltemperatuur]]),IF(jaar_zip[[#This Row],[etmaaltemperatuur]]&gt;stookgrens,jaar_zip[[#This Row],[etmaaltemperatuur]]-stookgrens,0),"")</f>
        <v>0</v>
      </c>
    </row>
    <row r="8249" spans="1:15" x14ac:dyDescent="0.25">
      <c r="A8249">
        <v>375</v>
      </c>
      <c r="B8249">
        <v>20240128</v>
      </c>
      <c r="C8249">
        <v>2.4</v>
      </c>
      <c r="D8249">
        <v>3.5</v>
      </c>
      <c r="E8249">
        <v>629</v>
      </c>
      <c r="F8249">
        <v>0</v>
      </c>
      <c r="G8249">
        <v>1028.0999999999999</v>
      </c>
      <c r="H8249">
        <v>75</v>
      </c>
      <c r="I8249" s="101" t="s">
        <v>42</v>
      </c>
      <c r="J8249" s="1">
        <f>DATEVALUE(RIGHT(jaar_zip[[#This Row],[YYYYMMDD]],2)&amp;"-"&amp;MID(jaar_zip[[#This Row],[YYYYMMDD]],5,2)&amp;"-"&amp;LEFT(jaar_zip[[#This Row],[YYYYMMDD]],4))</f>
        <v>45319</v>
      </c>
      <c r="K8249" s="101" t="str">
        <f>IF(AND(VALUE(MONTH(jaar_zip[[#This Row],[Datum]]))=1,VALUE(WEEKNUM(jaar_zip[[#This Row],[Datum]],21))&gt;51),RIGHT(YEAR(jaar_zip[[#This Row],[Datum]])-1,2),RIGHT(YEAR(jaar_zip[[#This Row],[Datum]]),2))&amp;"-"&amp; TEXT(WEEKNUM(jaar_zip[[#This Row],[Datum]],21),"00")</f>
        <v>24-04</v>
      </c>
      <c r="L8249" s="101">
        <f>MONTH(jaar_zip[[#This Row],[Datum]])</f>
        <v>1</v>
      </c>
      <c r="M8249" s="101">
        <f>IF(ISNUMBER(jaar_zip[[#This Row],[etmaaltemperatuur]]),IF(jaar_zip[[#This Row],[etmaaltemperatuur]]&lt;stookgrens,stookgrens-jaar_zip[[#This Row],[etmaaltemperatuur]],0),"")</f>
        <v>14.5</v>
      </c>
      <c r="N8249" s="101">
        <f>IF(ISNUMBER(jaar_zip[[#This Row],[graaddagen]]),IF(OR(MONTH(jaar_zip[[#This Row],[Datum]])=1,MONTH(jaar_zip[[#This Row],[Datum]])=2,MONTH(jaar_zip[[#This Row],[Datum]])=11,MONTH(jaar_zip[[#This Row],[Datum]])=12),1.1,IF(OR(MONTH(jaar_zip[[#This Row],[Datum]])=3,MONTH(jaar_zip[[#This Row],[Datum]])=10),1,0.8))*jaar_zip[[#This Row],[graaddagen]],"")</f>
        <v>15.950000000000001</v>
      </c>
      <c r="O8249" s="101">
        <f>IF(ISNUMBER(jaar_zip[[#This Row],[etmaaltemperatuur]]),IF(jaar_zip[[#This Row],[etmaaltemperatuur]]&gt;stookgrens,jaar_zip[[#This Row],[etmaaltemperatuur]]-stookgrens,0),"")</f>
        <v>0</v>
      </c>
    </row>
    <row r="8250" spans="1:15" x14ac:dyDescent="0.25">
      <c r="A8250">
        <v>375</v>
      </c>
      <c r="B8250">
        <v>20240129</v>
      </c>
      <c r="C8250">
        <v>2.6</v>
      </c>
      <c r="D8250">
        <v>7.2</v>
      </c>
      <c r="E8250">
        <v>531</v>
      </c>
      <c r="F8250">
        <v>0</v>
      </c>
      <c r="G8250">
        <v>1026.4000000000001</v>
      </c>
      <c r="H8250">
        <v>79</v>
      </c>
      <c r="I8250" s="101" t="s">
        <v>42</v>
      </c>
      <c r="J8250" s="1">
        <f>DATEVALUE(RIGHT(jaar_zip[[#This Row],[YYYYMMDD]],2)&amp;"-"&amp;MID(jaar_zip[[#This Row],[YYYYMMDD]],5,2)&amp;"-"&amp;LEFT(jaar_zip[[#This Row],[YYYYMMDD]],4))</f>
        <v>45320</v>
      </c>
      <c r="K8250" s="101" t="str">
        <f>IF(AND(VALUE(MONTH(jaar_zip[[#This Row],[Datum]]))=1,VALUE(WEEKNUM(jaar_zip[[#This Row],[Datum]],21))&gt;51),RIGHT(YEAR(jaar_zip[[#This Row],[Datum]])-1,2),RIGHT(YEAR(jaar_zip[[#This Row],[Datum]]),2))&amp;"-"&amp; TEXT(WEEKNUM(jaar_zip[[#This Row],[Datum]],21),"00")</f>
        <v>24-05</v>
      </c>
      <c r="L8250" s="101">
        <f>MONTH(jaar_zip[[#This Row],[Datum]])</f>
        <v>1</v>
      </c>
      <c r="M8250" s="101">
        <f>IF(ISNUMBER(jaar_zip[[#This Row],[etmaaltemperatuur]]),IF(jaar_zip[[#This Row],[etmaaltemperatuur]]&lt;stookgrens,stookgrens-jaar_zip[[#This Row],[etmaaltemperatuur]],0),"")</f>
        <v>10.8</v>
      </c>
      <c r="N8250" s="101">
        <f>IF(ISNUMBER(jaar_zip[[#This Row],[graaddagen]]),IF(OR(MONTH(jaar_zip[[#This Row],[Datum]])=1,MONTH(jaar_zip[[#This Row],[Datum]])=2,MONTH(jaar_zip[[#This Row],[Datum]])=11,MONTH(jaar_zip[[#This Row],[Datum]])=12),1.1,IF(OR(MONTH(jaar_zip[[#This Row],[Datum]])=3,MONTH(jaar_zip[[#This Row],[Datum]])=10),1,0.8))*jaar_zip[[#This Row],[graaddagen]],"")</f>
        <v>11.880000000000003</v>
      </c>
      <c r="O8250" s="101">
        <f>IF(ISNUMBER(jaar_zip[[#This Row],[etmaaltemperatuur]]),IF(jaar_zip[[#This Row],[etmaaltemperatuur]]&gt;stookgrens,jaar_zip[[#This Row],[etmaaltemperatuur]]-stookgrens,0),"")</f>
        <v>0</v>
      </c>
    </row>
    <row r="8251" spans="1:15" x14ac:dyDescent="0.25">
      <c r="A8251">
        <v>375</v>
      </c>
      <c r="B8251">
        <v>20240130</v>
      </c>
      <c r="C8251">
        <v>4</v>
      </c>
      <c r="D8251">
        <v>8.6</v>
      </c>
      <c r="E8251">
        <v>254</v>
      </c>
      <c r="F8251">
        <v>0.7</v>
      </c>
      <c r="G8251">
        <v>1028.5</v>
      </c>
      <c r="H8251">
        <v>85</v>
      </c>
      <c r="I8251" s="101" t="s">
        <v>42</v>
      </c>
      <c r="J8251" s="1">
        <f>DATEVALUE(RIGHT(jaar_zip[[#This Row],[YYYYMMDD]],2)&amp;"-"&amp;MID(jaar_zip[[#This Row],[YYYYMMDD]],5,2)&amp;"-"&amp;LEFT(jaar_zip[[#This Row],[YYYYMMDD]],4))</f>
        <v>45321</v>
      </c>
      <c r="K8251" s="101" t="str">
        <f>IF(AND(VALUE(MONTH(jaar_zip[[#This Row],[Datum]]))=1,VALUE(WEEKNUM(jaar_zip[[#This Row],[Datum]],21))&gt;51),RIGHT(YEAR(jaar_zip[[#This Row],[Datum]])-1,2),RIGHT(YEAR(jaar_zip[[#This Row],[Datum]]),2))&amp;"-"&amp; TEXT(WEEKNUM(jaar_zip[[#This Row],[Datum]],21),"00")</f>
        <v>24-05</v>
      </c>
      <c r="L8251" s="101">
        <f>MONTH(jaar_zip[[#This Row],[Datum]])</f>
        <v>1</v>
      </c>
      <c r="M8251" s="101">
        <f>IF(ISNUMBER(jaar_zip[[#This Row],[etmaaltemperatuur]]),IF(jaar_zip[[#This Row],[etmaaltemperatuur]]&lt;stookgrens,stookgrens-jaar_zip[[#This Row],[etmaaltemperatuur]],0),"")</f>
        <v>9.4</v>
      </c>
      <c r="N8251" s="101">
        <f>IF(ISNUMBER(jaar_zip[[#This Row],[graaddagen]]),IF(OR(MONTH(jaar_zip[[#This Row],[Datum]])=1,MONTH(jaar_zip[[#This Row],[Datum]])=2,MONTH(jaar_zip[[#This Row],[Datum]])=11,MONTH(jaar_zip[[#This Row],[Datum]])=12),1.1,IF(OR(MONTH(jaar_zip[[#This Row],[Datum]])=3,MONTH(jaar_zip[[#This Row],[Datum]])=10),1,0.8))*jaar_zip[[#This Row],[graaddagen]],"")</f>
        <v>10.340000000000002</v>
      </c>
      <c r="O8251" s="101">
        <f>IF(ISNUMBER(jaar_zip[[#This Row],[etmaaltemperatuur]]),IF(jaar_zip[[#This Row],[etmaaltemperatuur]]&gt;stookgrens,jaar_zip[[#This Row],[etmaaltemperatuur]]-stookgrens,0),"")</f>
        <v>0</v>
      </c>
    </row>
    <row r="8252" spans="1:15" x14ac:dyDescent="0.25">
      <c r="A8252">
        <v>375</v>
      </c>
      <c r="B8252">
        <v>20240131</v>
      </c>
      <c r="C8252">
        <v>4.2</v>
      </c>
      <c r="D8252">
        <v>6.5</v>
      </c>
      <c r="E8252">
        <v>159</v>
      </c>
      <c r="F8252">
        <v>0.2</v>
      </c>
      <c r="G8252">
        <v>1030.9000000000001</v>
      </c>
      <c r="H8252">
        <v>84</v>
      </c>
      <c r="I8252" s="101" t="s">
        <v>42</v>
      </c>
      <c r="J8252" s="1">
        <f>DATEVALUE(RIGHT(jaar_zip[[#This Row],[YYYYMMDD]],2)&amp;"-"&amp;MID(jaar_zip[[#This Row],[YYYYMMDD]],5,2)&amp;"-"&amp;LEFT(jaar_zip[[#This Row],[YYYYMMDD]],4))</f>
        <v>45322</v>
      </c>
      <c r="K8252" s="101" t="str">
        <f>IF(AND(VALUE(MONTH(jaar_zip[[#This Row],[Datum]]))=1,VALUE(WEEKNUM(jaar_zip[[#This Row],[Datum]],21))&gt;51),RIGHT(YEAR(jaar_zip[[#This Row],[Datum]])-1,2),RIGHT(YEAR(jaar_zip[[#This Row],[Datum]]),2))&amp;"-"&amp; TEXT(WEEKNUM(jaar_zip[[#This Row],[Datum]],21),"00")</f>
        <v>24-05</v>
      </c>
      <c r="L8252" s="101">
        <f>MONTH(jaar_zip[[#This Row],[Datum]])</f>
        <v>1</v>
      </c>
      <c r="M8252" s="101">
        <f>IF(ISNUMBER(jaar_zip[[#This Row],[etmaaltemperatuur]]),IF(jaar_zip[[#This Row],[etmaaltemperatuur]]&lt;stookgrens,stookgrens-jaar_zip[[#This Row],[etmaaltemperatuur]],0),"")</f>
        <v>11.5</v>
      </c>
      <c r="N8252" s="101">
        <f>IF(ISNUMBER(jaar_zip[[#This Row],[graaddagen]]),IF(OR(MONTH(jaar_zip[[#This Row],[Datum]])=1,MONTH(jaar_zip[[#This Row],[Datum]])=2,MONTH(jaar_zip[[#This Row],[Datum]])=11,MONTH(jaar_zip[[#This Row],[Datum]])=12),1.1,IF(OR(MONTH(jaar_zip[[#This Row],[Datum]])=3,MONTH(jaar_zip[[#This Row],[Datum]])=10),1,0.8))*jaar_zip[[#This Row],[graaddagen]],"")</f>
        <v>12.65</v>
      </c>
      <c r="O8252" s="101">
        <f>IF(ISNUMBER(jaar_zip[[#This Row],[etmaaltemperatuur]]),IF(jaar_zip[[#This Row],[etmaaltemperatuur]]&gt;stookgrens,jaar_zip[[#This Row],[etmaaltemperatuur]]-stookgrens,0),"")</f>
        <v>0</v>
      </c>
    </row>
    <row r="8253" spans="1:15" x14ac:dyDescent="0.25">
      <c r="A8253">
        <v>375</v>
      </c>
      <c r="B8253">
        <v>20240201</v>
      </c>
      <c r="C8253">
        <v>3.2</v>
      </c>
      <c r="D8253">
        <v>6.4</v>
      </c>
      <c r="E8253">
        <v>606</v>
      </c>
      <c r="F8253">
        <v>3.5</v>
      </c>
      <c r="G8253">
        <v>1030.3</v>
      </c>
      <c r="H8253">
        <v>85</v>
      </c>
      <c r="I8253" s="101" t="s">
        <v>42</v>
      </c>
      <c r="J8253" s="1">
        <f>DATEVALUE(RIGHT(jaar_zip[[#This Row],[YYYYMMDD]],2)&amp;"-"&amp;MID(jaar_zip[[#This Row],[YYYYMMDD]],5,2)&amp;"-"&amp;LEFT(jaar_zip[[#This Row],[YYYYMMDD]],4))</f>
        <v>45323</v>
      </c>
      <c r="K8253" s="101" t="str">
        <f>IF(AND(VALUE(MONTH(jaar_zip[[#This Row],[Datum]]))=1,VALUE(WEEKNUM(jaar_zip[[#This Row],[Datum]],21))&gt;51),RIGHT(YEAR(jaar_zip[[#This Row],[Datum]])-1,2),RIGHT(YEAR(jaar_zip[[#This Row],[Datum]]),2))&amp;"-"&amp; TEXT(WEEKNUM(jaar_zip[[#This Row],[Datum]],21),"00")</f>
        <v>24-05</v>
      </c>
      <c r="L8253" s="101">
        <f>MONTH(jaar_zip[[#This Row],[Datum]])</f>
        <v>2</v>
      </c>
      <c r="M8253" s="101">
        <f>IF(ISNUMBER(jaar_zip[[#This Row],[etmaaltemperatuur]]),IF(jaar_zip[[#This Row],[etmaaltemperatuur]]&lt;stookgrens,stookgrens-jaar_zip[[#This Row],[etmaaltemperatuur]],0),"")</f>
        <v>11.6</v>
      </c>
      <c r="N8253" s="101">
        <f>IF(ISNUMBER(jaar_zip[[#This Row],[graaddagen]]),IF(OR(MONTH(jaar_zip[[#This Row],[Datum]])=1,MONTH(jaar_zip[[#This Row],[Datum]])=2,MONTH(jaar_zip[[#This Row],[Datum]])=11,MONTH(jaar_zip[[#This Row],[Datum]])=12),1.1,IF(OR(MONTH(jaar_zip[[#This Row],[Datum]])=3,MONTH(jaar_zip[[#This Row],[Datum]])=10),1,0.8))*jaar_zip[[#This Row],[graaddagen]],"")</f>
        <v>12.76</v>
      </c>
      <c r="O8253" s="101">
        <f>IF(ISNUMBER(jaar_zip[[#This Row],[etmaaltemperatuur]]),IF(jaar_zip[[#This Row],[etmaaltemperatuur]]&gt;stookgrens,jaar_zip[[#This Row],[etmaaltemperatuur]]-stookgrens,0),"")</f>
        <v>0</v>
      </c>
    </row>
    <row r="8254" spans="1:15" x14ac:dyDescent="0.25">
      <c r="A8254">
        <v>375</v>
      </c>
      <c r="B8254">
        <v>20240202</v>
      </c>
      <c r="C8254">
        <v>6.4</v>
      </c>
      <c r="D8254">
        <v>7.3</v>
      </c>
      <c r="E8254">
        <v>190</v>
      </c>
      <c r="F8254">
        <v>-0.1</v>
      </c>
      <c r="G8254">
        <v>1028</v>
      </c>
      <c r="H8254">
        <v>89</v>
      </c>
      <c r="I8254" s="101" t="s">
        <v>42</v>
      </c>
      <c r="J8254" s="1">
        <f>DATEVALUE(RIGHT(jaar_zip[[#This Row],[YYYYMMDD]],2)&amp;"-"&amp;MID(jaar_zip[[#This Row],[YYYYMMDD]],5,2)&amp;"-"&amp;LEFT(jaar_zip[[#This Row],[YYYYMMDD]],4))</f>
        <v>45324</v>
      </c>
      <c r="K8254" s="101" t="str">
        <f>IF(AND(VALUE(MONTH(jaar_zip[[#This Row],[Datum]]))=1,VALUE(WEEKNUM(jaar_zip[[#This Row],[Datum]],21))&gt;51),RIGHT(YEAR(jaar_zip[[#This Row],[Datum]])-1,2),RIGHT(YEAR(jaar_zip[[#This Row],[Datum]]),2))&amp;"-"&amp; TEXT(WEEKNUM(jaar_zip[[#This Row],[Datum]],21),"00")</f>
        <v>24-05</v>
      </c>
      <c r="L8254" s="101">
        <f>MONTH(jaar_zip[[#This Row],[Datum]])</f>
        <v>2</v>
      </c>
      <c r="M8254" s="101">
        <f>IF(ISNUMBER(jaar_zip[[#This Row],[etmaaltemperatuur]]),IF(jaar_zip[[#This Row],[etmaaltemperatuur]]&lt;stookgrens,stookgrens-jaar_zip[[#This Row],[etmaaltemperatuur]],0),"")</f>
        <v>10.7</v>
      </c>
      <c r="N8254" s="101">
        <f>IF(ISNUMBER(jaar_zip[[#This Row],[graaddagen]]),IF(OR(MONTH(jaar_zip[[#This Row],[Datum]])=1,MONTH(jaar_zip[[#This Row],[Datum]])=2,MONTH(jaar_zip[[#This Row],[Datum]])=11,MONTH(jaar_zip[[#This Row],[Datum]])=12),1.1,IF(OR(MONTH(jaar_zip[[#This Row],[Datum]])=3,MONTH(jaar_zip[[#This Row],[Datum]])=10),1,0.8))*jaar_zip[[#This Row],[graaddagen]],"")</f>
        <v>11.77</v>
      </c>
      <c r="O8254" s="101">
        <f>IF(ISNUMBER(jaar_zip[[#This Row],[etmaaltemperatuur]]),IF(jaar_zip[[#This Row],[etmaaltemperatuur]]&gt;stookgrens,jaar_zip[[#This Row],[etmaaltemperatuur]]-stookgrens,0),"")</f>
        <v>0</v>
      </c>
    </row>
    <row r="8255" spans="1:15" x14ac:dyDescent="0.25">
      <c r="A8255">
        <v>375</v>
      </c>
      <c r="B8255">
        <v>20240203</v>
      </c>
      <c r="C8255">
        <v>5.2</v>
      </c>
      <c r="D8255">
        <v>10</v>
      </c>
      <c r="E8255">
        <v>131</v>
      </c>
      <c r="F8255">
        <v>4.2</v>
      </c>
      <c r="G8255">
        <v>1025.4000000000001</v>
      </c>
      <c r="H8255">
        <v>95</v>
      </c>
      <c r="I8255" s="101" t="s">
        <v>42</v>
      </c>
      <c r="J8255" s="1">
        <f>DATEVALUE(RIGHT(jaar_zip[[#This Row],[YYYYMMDD]],2)&amp;"-"&amp;MID(jaar_zip[[#This Row],[YYYYMMDD]],5,2)&amp;"-"&amp;LEFT(jaar_zip[[#This Row],[YYYYMMDD]],4))</f>
        <v>45325</v>
      </c>
      <c r="K8255" s="101" t="str">
        <f>IF(AND(VALUE(MONTH(jaar_zip[[#This Row],[Datum]]))=1,VALUE(WEEKNUM(jaar_zip[[#This Row],[Datum]],21))&gt;51),RIGHT(YEAR(jaar_zip[[#This Row],[Datum]])-1,2),RIGHT(YEAR(jaar_zip[[#This Row],[Datum]]),2))&amp;"-"&amp; TEXT(WEEKNUM(jaar_zip[[#This Row],[Datum]],21),"00")</f>
        <v>24-05</v>
      </c>
      <c r="L8255" s="101">
        <f>MONTH(jaar_zip[[#This Row],[Datum]])</f>
        <v>2</v>
      </c>
      <c r="M8255" s="101">
        <f>IF(ISNUMBER(jaar_zip[[#This Row],[etmaaltemperatuur]]),IF(jaar_zip[[#This Row],[etmaaltemperatuur]]&lt;stookgrens,stookgrens-jaar_zip[[#This Row],[etmaaltemperatuur]],0),"")</f>
        <v>8</v>
      </c>
      <c r="N8255" s="101">
        <f>IF(ISNUMBER(jaar_zip[[#This Row],[graaddagen]]),IF(OR(MONTH(jaar_zip[[#This Row],[Datum]])=1,MONTH(jaar_zip[[#This Row],[Datum]])=2,MONTH(jaar_zip[[#This Row],[Datum]])=11,MONTH(jaar_zip[[#This Row],[Datum]])=12),1.1,IF(OR(MONTH(jaar_zip[[#This Row],[Datum]])=3,MONTH(jaar_zip[[#This Row],[Datum]])=10),1,0.8))*jaar_zip[[#This Row],[graaddagen]],"")</f>
        <v>8.8000000000000007</v>
      </c>
      <c r="O8255" s="101">
        <f>IF(ISNUMBER(jaar_zip[[#This Row],[etmaaltemperatuur]]),IF(jaar_zip[[#This Row],[etmaaltemperatuur]]&gt;stookgrens,jaar_zip[[#This Row],[etmaaltemperatuur]]-stookgrens,0),"")</f>
        <v>0</v>
      </c>
    </row>
    <row r="8256" spans="1:15" x14ac:dyDescent="0.25">
      <c r="A8256">
        <v>375</v>
      </c>
      <c r="B8256">
        <v>20240204</v>
      </c>
      <c r="C8256">
        <v>6.3</v>
      </c>
      <c r="D8256">
        <v>10.9</v>
      </c>
      <c r="E8256">
        <v>129</v>
      </c>
      <c r="F8256">
        <v>5.0999999999999996</v>
      </c>
      <c r="G8256">
        <v>1021.5</v>
      </c>
      <c r="H8256">
        <v>90</v>
      </c>
      <c r="I8256" s="101" t="s">
        <v>42</v>
      </c>
      <c r="J8256" s="1">
        <f>DATEVALUE(RIGHT(jaar_zip[[#This Row],[YYYYMMDD]],2)&amp;"-"&amp;MID(jaar_zip[[#This Row],[YYYYMMDD]],5,2)&amp;"-"&amp;LEFT(jaar_zip[[#This Row],[YYYYMMDD]],4))</f>
        <v>45326</v>
      </c>
      <c r="K8256" s="101" t="str">
        <f>IF(AND(VALUE(MONTH(jaar_zip[[#This Row],[Datum]]))=1,VALUE(WEEKNUM(jaar_zip[[#This Row],[Datum]],21))&gt;51),RIGHT(YEAR(jaar_zip[[#This Row],[Datum]])-1,2),RIGHT(YEAR(jaar_zip[[#This Row],[Datum]]),2))&amp;"-"&amp; TEXT(WEEKNUM(jaar_zip[[#This Row],[Datum]],21),"00")</f>
        <v>24-05</v>
      </c>
      <c r="L8256" s="101">
        <f>MONTH(jaar_zip[[#This Row],[Datum]])</f>
        <v>2</v>
      </c>
      <c r="M8256" s="101">
        <f>IF(ISNUMBER(jaar_zip[[#This Row],[etmaaltemperatuur]]),IF(jaar_zip[[#This Row],[etmaaltemperatuur]]&lt;stookgrens,stookgrens-jaar_zip[[#This Row],[etmaaltemperatuur]],0),"")</f>
        <v>7.1</v>
      </c>
      <c r="N8256" s="101">
        <f>IF(ISNUMBER(jaar_zip[[#This Row],[graaddagen]]),IF(OR(MONTH(jaar_zip[[#This Row],[Datum]])=1,MONTH(jaar_zip[[#This Row],[Datum]])=2,MONTH(jaar_zip[[#This Row],[Datum]])=11,MONTH(jaar_zip[[#This Row],[Datum]])=12),1.1,IF(OR(MONTH(jaar_zip[[#This Row],[Datum]])=3,MONTH(jaar_zip[[#This Row],[Datum]])=10),1,0.8))*jaar_zip[[#This Row],[graaddagen]],"")</f>
        <v>7.8100000000000005</v>
      </c>
      <c r="O8256" s="101">
        <f>IF(ISNUMBER(jaar_zip[[#This Row],[etmaaltemperatuur]]),IF(jaar_zip[[#This Row],[etmaaltemperatuur]]&gt;stookgrens,jaar_zip[[#This Row],[etmaaltemperatuur]]-stookgrens,0),"")</f>
        <v>0</v>
      </c>
    </row>
    <row r="8257" spans="1:15" x14ac:dyDescent="0.25">
      <c r="A8257">
        <v>375</v>
      </c>
      <c r="B8257">
        <v>20240205</v>
      </c>
      <c r="C8257">
        <v>8.6</v>
      </c>
      <c r="D8257">
        <v>9.8000000000000007</v>
      </c>
      <c r="E8257">
        <v>451</v>
      </c>
      <c r="F8257">
        <v>0.3</v>
      </c>
      <c r="G8257">
        <v>1018.6</v>
      </c>
      <c r="H8257">
        <v>81</v>
      </c>
      <c r="I8257" s="101" t="s">
        <v>42</v>
      </c>
      <c r="J8257" s="1">
        <f>DATEVALUE(RIGHT(jaar_zip[[#This Row],[YYYYMMDD]],2)&amp;"-"&amp;MID(jaar_zip[[#This Row],[YYYYMMDD]],5,2)&amp;"-"&amp;LEFT(jaar_zip[[#This Row],[YYYYMMDD]],4))</f>
        <v>45327</v>
      </c>
      <c r="K8257" s="101" t="str">
        <f>IF(AND(VALUE(MONTH(jaar_zip[[#This Row],[Datum]]))=1,VALUE(WEEKNUM(jaar_zip[[#This Row],[Datum]],21))&gt;51),RIGHT(YEAR(jaar_zip[[#This Row],[Datum]])-1,2),RIGHT(YEAR(jaar_zip[[#This Row],[Datum]]),2))&amp;"-"&amp; TEXT(WEEKNUM(jaar_zip[[#This Row],[Datum]],21),"00")</f>
        <v>24-06</v>
      </c>
      <c r="L8257" s="101">
        <f>MONTH(jaar_zip[[#This Row],[Datum]])</f>
        <v>2</v>
      </c>
      <c r="M8257" s="101">
        <f>IF(ISNUMBER(jaar_zip[[#This Row],[etmaaltemperatuur]]),IF(jaar_zip[[#This Row],[etmaaltemperatuur]]&lt;stookgrens,stookgrens-jaar_zip[[#This Row],[etmaaltemperatuur]],0),"")</f>
        <v>8.1999999999999993</v>
      </c>
      <c r="N8257" s="101">
        <f>IF(ISNUMBER(jaar_zip[[#This Row],[graaddagen]]),IF(OR(MONTH(jaar_zip[[#This Row],[Datum]])=1,MONTH(jaar_zip[[#This Row],[Datum]])=2,MONTH(jaar_zip[[#This Row],[Datum]])=11,MONTH(jaar_zip[[#This Row],[Datum]])=12),1.1,IF(OR(MONTH(jaar_zip[[#This Row],[Datum]])=3,MONTH(jaar_zip[[#This Row],[Datum]])=10),1,0.8))*jaar_zip[[#This Row],[graaddagen]],"")</f>
        <v>9.02</v>
      </c>
      <c r="O8257" s="101">
        <f>IF(ISNUMBER(jaar_zip[[#This Row],[etmaaltemperatuur]]),IF(jaar_zip[[#This Row],[etmaaltemperatuur]]&gt;stookgrens,jaar_zip[[#This Row],[etmaaltemperatuur]]-stookgrens,0),"")</f>
        <v>0</v>
      </c>
    </row>
    <row r="8258" spans="1:15" x14ac:dyDescent="0.25">
      <c r="A8258">
        <v>375</v>
      </c>
      <c r="B8258">
        <v>20240206</v>
      </c>
      <c r="C8258">
        <v>9.9</v>
      </c>
      <c r="D8258">
        <v>10.4</v>
      </c>
      <c r="E8258">
        <v>151</v>
      </c>
      <c r="F8258">
        <v>6.1</v>
      </c>
      <c r="G8258">
        <v>1009</v>
      </c>
      <c r="H8258">
        <v>84</v>
      </c>
      <c r="I8258" s="101" t="s">
        <v>42</v>
      </c>
      <c r="J8258" s="1">
        <f>DATEVALUE(RIGHT(jaar_zip[[#This Row],[YYYYMMDD]],2)&amp;"-"&amp;MID(jaar_zip[[#This Row],[YYYYMMDD]],5,2)&amp;"-"&amp;LEFT(jaar_zip[[#This Row],[YYYYMMDD]],4))</f>
        <v>45328</v>
      </c>
      <c r="K8258" s="101" t="str">
        <f>IF(AND(VALUE(MONTH(jaar_zip[[#This Row],[Datum]]))=1,VALUE(WEEKNUM(jaar_zip[[#This Row],[Datum]],21))&gt;51),RIGHT(YEAR(jaar_zip[[#This Row],[Datum]])-1,2),RIGHT(YEAR(jaar_zip[[#This Row],[Datum]]),2))&amp;"-"&amp; TEXT(WEEKNUM(jaar_zip[[#This Row],[Datum]],21),"00")</f>
        <v>24-06</v>
      </c>
      <c r="L8258" s="101">
        <f>MONTH(jaar_zip[[#This Row],[Datum]])</f>
        <v>2</v>
      </c>
      <c r="M8258" s="101">
        <f>IF(ISNUMBER(jaar_zip[[#This Row],[etmaaltemperatuur]]),IF(jaar_zip[[#This Row],[etmaaltemperatuur]]&lt;stookgrens,stookgrens-jaar_zip[[#This Row],[etmaaltemperatuur]],0),"")</f>
        <v>7.6</v>
      </c>
      <c r="N8258" s="101">
        <f>IF(ISNUMBER(jaar_zip[[#This Row],[graaddagen]]),IF(OR(MONTH(jaar_zip[[#This Row],[Datum]])=1,MONTH(jaar_zip[[#This Row],[Datum]])=2,MONTH(jaar_zip[[#This Row],[Datum]])=11,MONTH(jaar_zip[[#This Row],[Datum]])=12),1.1,IF(OR(MONTH(jaar_zip[[#This Row],[Datum]])=3,MONTH(jaar_zip[[#This Row],[Datum]])=10),1,0.8))*jaar_zip[[#This Row],[graaddagen]],"")</f>
        <v>8.36</v>
      </c>
      <c r="O8258" s="101">
        <f>IF(ISNUMBER(jaar_zip[[#This Row],[etmaaltemperatuur]]),IF(jaar_zip[[#This Row],[etmaaltemperatuur]]&gt;stookgrens,jaar_zip[[#This Row],[etmaaltemperatuur]]-stookgrens,0),"")</f>
        <v>0</v>
      </c>
    </row>
    <row r="8259" spans="1:15" x14ac:dyDescent="0.25">
      <c r="A8259">
        <v>375</v>
      </c>
      <c r="B8259">
        <v>20240207</v>
      </c>
      <c r="C8259">
        <v>1.9</v>
      </c>
      <c r="D8259">
        <v>3.9</v>
      </c>
      <c r="E8259">
        <v>349</v>
      </c>
      <c r="F8259">
        <v>17.7</v>
      </c>
      <c r="G8259">
        <v>1005.2</v>
      </c>
      <c r="H8259">
        <v>90</v>
      </c>
      <c r="I8259" s="101" t="s">
        <v>42</v>
      </c>
      <c r="J8259" s="1">
        <f>DATEVALUE(RIGHT(jaar_zip[[#This Row],[YYYYMMDD]],2)&amp;"-"&amp;MID(jaar_zip[[#This Row],[YYYYMMDD]],5,2)&amp;"-"&amp;LEFT(jaar_zip[[#This Row],[YYYYMMDD]],4))</f>
        <v>45329</v>
      </c>
      <c r="K8259" s="101" t="str">
        <f>IF(AND(VALUE(MONTH(jaar_zip[[#This Row],[Datum]]))=1,VALUE(WEEKNUM(jaar_zip[[#This Row],[Datum]],21))&gt;51),RIGHT(YEAR(jaar_zip[[#This Row],[Datum]])-1,2),RIGHT(YEAR(jaar_zip[[#This Row],[Datum]]),2))&amp;"-"&amp; TEXT(WEEKNUM(jaar_zip[[#This Row],[Datum]],21),"00")</f>
        <v>24-06</v>
      </c>
      <c r="L8259" s="101">
        <f>MONTH(jaar_zip[[#This Row],[Datum]])</f>
        <v>2</v>
      </c>
      <c r="M8259" s="101">
        <f>IF(ISNUMBER(jaar_zip[[#This Row],[etmaaltemperatuur]]),IF(jaar_zip[[#This Row],[etmaaltemperatuur]]&lt;stookgrens,stookgrens-jaar_zip[[#This Row],[etmaaltemperatuur]],0),"")</f>
        <v>14.1</v>
      </c>
      <c r="N8259" s="101">
        <f>IF(ISNUMBER(jaar_zip[[#This Row],[graaddagen]]),IF(OR(MONTH(jaar_zip[[#This Row],[Datum]])=1,MONTH(jaar_zip[[#This Row],[Datum]])=2,MONTH(jaar_zip[[#This Row],[Datum]])=11,MONTH(jaar_zip[[#This Row],[Datum]])=12),1.1,IF(OR(MONTH(jaar_zip[[#This Row],[Datum]])=3,MONTH(jaar_zip[[#This Row],[Datum]])=10),1,0.8))*jaar_zip[[#This Row],[graaddagen]],"")</f>
        <v>15.510000000000002</v>
      </c>
      <c r="O8259" s="101">
        <f>IF(ISNUMBER(jaar_zip[[#This Row],[etmaaltemperatuur]]),IF(jaar_zip[[#This Row],[etmaaltemperatuur]]&gt;stookgrens,jaar_zip[[#This Row],[etmaaltemperatuur]]-stookgrens,0),"")</f>
        <v>0</v>
      </c>
    </row>
    <row r="8260" spans="1:15" x14ac:dyDescent="0.25">
      <c r="A8260">
        <v>375</v>
      </c>
      <c r="B8260">
        <v>20240208</v>
      </c>
      <c r="C8260">
        <v>3.1</v>
      </c>
      <c r="D8260">
        <v>4</v>
      </c>
      <c r="E8260">
        <v>131</v>
      </c>
      <c r="F8260">
        <v>15.8</v>
      </c>
      <c r="G8260">
        <v>996.6</v>
      </c>
      <c r="H8260">
        <v>96</v>
      </c>
      <c r="I8260" s="101" t="s">
        <v>42</v>
      </c>
      <c r="J8260" s="1">
        <f>DATEVALUE(RIGHT(jaar_zip[[#This Row],[YYYYMMDD]],2)&amp;"-"&amp;MID(jaar_zip[[#This Row],[YYYYMMDD]],5,2)&amp;"-"&amp;LEFT(jaar_zip[[#This Row],[YYYYMMDD]],4))</f>
        <v>45330</v>
      </c>
      <c r="K8260" s="101" t="str">
        <f>IF(AND(VALUE(MONTH(jaar_zip[[#This Row],[Datum]]))=1,VALUE(WEEKNUM(jaar_zip[[#This Row],[Datum]],21))&gt;51),RIGHT(YEAR(jaar_zip[[#This Row],[Datum]])-1,2),RIGHT(YEAR(jaar_zip[[#This Row],[Datum]]),2))&amp;"-"&amp; TEXT(WEEKNUM(jaar_zip[[#This Row],[Datum]],21),"00")</f>
        <v>24-06</v>
      </c>
      <c r="L8260" s="101">
        <f>MONTH(jaar_zip[[#This Row],[Datum]])</f>
        <v>2</v>
      </c>
      <c r="M8260" s="101">
        <f>IF(ISNUMBER(jaar_zip[[#This Row],[etmaaltemperatuur]]),IF(jaar_zip[[#This Row],[etmaaltemperatuur]]&lt;stookgrens,stookgrens-jaar_zip[[#This Row],[etmaaltemperatuur]],0),"")</f>
        <v>14</v>
      </c>
      <c r="N8260" s="101">
        <f>IF(ISNUMBER(jaar_zip[[#This Row],[graaddagen]]),IF(OR(MONTH(jaar_zip[[#This Row],[Datum]])=1,MONTH(jaar_zip[[#This Row],[Datum]])=2,MONTH(jaar_zip[[#This Row],[Datum]])=11,MONTH(jaar_zip[[#This Row],[Datum]])=12),1.1,IF(OR(MONTH(jaar_zip[[#This Row],[Datum]])=3,MONTH(jaar_zip[[#This Row],[Datum]])=10),1,0.8))*jaar_zip[[#This Row],[graaddagen]],"")</f>
        <v>15.400000000000002</v>
      </c>
      <c r="O8260" s="101">
        <f>IF(ISNUMBER(jaar_zip[[#This Row],[etmaaltemperatuur]]),IF(jaar_zip[[#This Row],[etmaaltemperatuur]]&gt;stookgrens,jaar_zip[[#This Row],[etmaaltemperatuur]]-stookgrens,0),"")</f>
        <v>0</v>
      </c>
    </row>
    <row r="8261" spans="1:15" x14ac:dyDescent="0.25">
      <c r="A8261">
        <v>375</v>
      </c>
      <c r="B8261">
        <v>20240209</v>
      </c>
      <c r="C8261">
        <v>4.5</v>
      </c>
      <c r="D8261">
        <v>11.1</v>
      </c>
      <c r="E8261">
        <v>264</v>
      </c>
      <c r="F8261">
        <v>4.7</v>
      </c>
      <c r="G8261">
        <v>984.8</v>
      </c>
      <c r="H8261">
        <v>86</v>
      </c>
      <c r="I8261" s="101" t="s">
        <v>42</v>
      </c>
      <c r="J8261" s="1">
        <f>DATEVALUE(RIGHT(jaar_zip[[#This Row],[YYYYMMDD]],2)&amp;"-"&amp;MID(jaar_zip[[#This Row],[YYYYMMDD]],5,2)&amp;"-"&amp;LEFT(jaar_zip[[#This Row],[YYYYMMDD]],4))</f>
        <v>45331</v>
      </c>
      <c r="K8261" s="101" t="str">
        <f>IF(AND(VALUE(MONTH(jaar_zip[[#This Row],[Datum]]))=1,VALUE(WEEKNUM(jaar_zip[[#This Row],[Datum]],21))&gt;51),RIGHT(YEAR(jaar_zip[[#This Row],[Datum]])-1,2),RIGHT(YEAR(jaar_zip[[#This Row],[Datum]]),2))&amp;"-"&amp; TEXT(WEEKNUM(jaar_zip[[#This Row],[Datum]],21),"00")</f>
        <v>24-06</v>
      </c>
      <c r="L8261" s="101">
        <f>MONTH(jaar_zip[[#This Row],[Datum]])</f>
        <v>2</v>
      </c>
      <c r="M8261" s="101">
        <f>IF(ISNUMBER(jaar_zip[[#This Row],[etmaaltemperatuur]]),IF(jaar_zip[[#This Row],[etmaaltemperatuur]]&lt;stookgrens,stookgrens-jaar_zip[[#This Row],[etmaaltemperatuur]],0),"")</f>
        <v>6.9</v>
      </c>
      <c r="N8261" s="101">
        <f>IF(ISNUMBER(jaar_zip[[#This Row],[graaddagen]]),IF(OR(MONTH(jaar_zip[[#This Row],[Datum]])=1,MONTH(jaar_zip[[#This Row],[Datum]])=2,MONTH(jaar_zip[[#This Row],[Datum]])=11,MONTH(jaar_zip[[#This Row],[Datum]])=12),1.1,IF(OR(MONTH(jaar_zip[[#This Row],[Datum]])=3,MONTH(jaar_zip[[#This Row],[Datum]])=10),1,0.8))*jaar_zip[[#This Row],[graaddagen]],"")</f>
        <v>7.5900000000000007</v>
      </c>
      <c r="O8261" s="101">
        <f>IF(ISNUMBER(jaar_zip[[#This Row],[etmaaltemperatuur]]),IF(jaar_zip[[#This Row],[etmaaltemperatuur]]&gt;stookgrens,jaar_zip[[#This Row],[etmaaltemperatuur]]-stookgrens,0),"")</f>
        <v>0</v>
      </c>
    </row>
    <row r="8262" spans="1:15" x14ac:dyDescent="0.25">
      <c r="A8262">
        <v>375</v>
      </c>
      <c r="B8262">
        <v>20240210</v>
      </c>
      <c r="C8262">
        <v>2.7</v>
      </c>
      <c r="D8262">
        <v>10.4</v>
      </c>
      <c r="E8262">
        <v>369</v>
      </c>
      <c r="F8262">
        <v>0.8</v>
      </c>
      <c r="G8262">
        <v>986.5</v>
      </c>
      <c r="H8262">
        <v>90</v>
      </c>
      <c r="I8262" s="101" t="s">
        <v>42</v>
      </c>
      <c r="J8262" s="1">
        <f>DATEVALUE(RIGHT(jaar_zip[[#This Row],[YYYYMMDD]],2)&amp;"-"&amp;MID(jaar_zip[[#This Row],[YYYYMMDD]],5,2)&amp;"-"&amp;LEFT(jaar_zip[[#This Row],[YYYYMMDD]],4))</f>
        <v>45332</v>
      </c>
      <c r="K8262" s="101" t="str">
        <f>IF(AND(VALUE(MONTH(jaar_zip[[#This Row],[Datum]]))=1,VALUE(WEEKNUM(jaar_zip[[#This Row],[Datum]],21))&gt;51),RIGHT(YEAR(jaar_zip[[#This Row],[Datum]])-1,2),RIGHT(YEAR(jaar_zip[[#This Row],[Datum]]),2))&amp;"-"&amp; TEXT(WEEKNUM(jaar_zip[[#This Row],[Datum]],21),"00")</f>
        <v>24-06</v>
      </c>
      <c r="L8262" s="101">
        <f>MONTH(jaar_zip[[#This Row],[Datum]])</f>
        <v>2</v>
      </c>
      <c r="M8262" s="101">
        <f>IF(ISNUMBER(jaar_zip[[#This Row],[etmaaltemperatuur]]),IF(jaar_zip[[#This Row],[etmaaltemperatuur]]&lt;stookgrens,stookgrens-jaar_zip[[#This Row],[etmaaltemperatuur]],0),"")</f>
        <v>7.6</v>
      </c>
      <c r="N8262" s="101">
        <f>IF(ISNUMBER(jaar_zip[[#This Row],[graaddagen]]),IF(OR(MONTH(jaar_zip[[#This Row],[Datum]])=1,MONTH(jaar_zip[[#This Row],[Datum]])=2,MONTH(jaar_zip[[#This Row],[Datum]])=11,MONTH(jaar_zip[[#This Row],[Datum]])=12),1.1,IF(OR(MONTH(jaar_zip[[#This Row],[Datum]])=3,MONTH(jaar_zip[[#This Row],[Datum]])=10),1,0.8))*jaar_zip[[#This Row],[graaddagen]],"")</f>
        <v>8.36</v>
      </c>
      <c r="O8262" s="101">
        <f>IF(ISNUMBER(jaar_zip[[#This Row],[etmaaltemperatuur]]),IF(jaar_zip[[#This Row],[etmaaltemperatuur]]&gt;stookgrens,jaar_zip[[#This Row],[etmaaltemperatuur]]-stookgrens,0),"")</f>
        <v>0</v>
      </c>
    </row>
    <row r="8263" spans="1:15" x14ac:dyDescent="0.25">
      <c r="A8263">
        <v>375</v>
      </c>
      <c r="B8263">
        <v>20240211</v>
      </c>
      <c r="C8263">
        <v>3</v>
      </c>
      <c r="D8263">
        <v>8.5</v>
      </c>
      <c r="E8263">
        <v>215</v>
      </c>
      <c r="F8263">
        <v>2.2999999999999998</v>
      </c>
      <c r="G8263">
        <v>991.1</v>
      </c>
      <c r="H8263">
        <v>92</v>
      </c>
      <c r="I8263" s="101" t="s">
        <v>42</v>
      </c>
      <c r="J8263" s="1">
        <f>DATEVALUE(RIGHT(jaar_zip[[#This Row],[YYYYMMDD]],2)&amp;"-"&amp;MID(jaar_zip[[#This Row],[YYYYMMDD]],5,2)&amp;"-"&amp;LEFT(jaar_zip[[#This Row],[YYYYMMDD]],4))</f>
        <v>45333</v>
      </c>
      <c r="K8263" s="101" t="str">
        <f>IF(AND(VALUE(MONTH(jaar_zip[[#This Row],[Datum]]))=1,VALUE(WEEKNUM(jaar_zip[[#This Row],[Datum]],21))&gt;51),RIGHT(YEAR(jaar_zip[[#This Row],[Datum]])-1,2),RIGHT(YEAR(jaar_zip[[#This Row],[Datum]]),2))&amp;"-"&amp; TEXT(WEEKNUM(jaar_zip[[#This Row],[Datum]],21),"00")</f>
        <v>24-06</v>
      </c>
      <c r="L8263" s="101">
        <f>MONTH(jaar_zip[[#This Row],[Datum]])</f>
        <v>2</v>
      </c>
      <c r="M8263" s="101">
        <f>IF(ISNUMBER(jaar_zip[[#This Row],[etmaaltemperatuur]]),IF(jaar_zip[[#This Row],[etmaaltemperatuur]]&lt;stookgrens,stookgrens-jaar_zip[[#This Row],[etmaaltemperatuur]],0),"")</f>
        <v>9.5</v>
      </c>
      <c r="N8263" s="101">
        <f>IF(ISNUMBER(jaar_zip[[#This Row],[graaddagen]]),IF(OR(MONTH(jaar_zip[[#This Row],[Datum]])=1,MONTH(jaar_zip[[#This Row],[Datum]])=2,MONTH(jaar_zip[[#This Row],[Datum]])=11,MONTH(jaar_zip[[#This Row],[Datum]])=12),1.1,IF(OR(MONTH(jaar_zip[[#This Row],[Datum]])=3,MONTH(jaar_zip[[#This Row],[Datum]])=10),1,0.8))*jaar_zip[[#This Row],[graaddagen]],"")</f>
        <v>10.450000000000001</v>
      </c>
      <c r="O8263" s="101">
        <f>IF(ISNUMBER(jaar_zip[[#This Row],[etmaaltemperatuur]]),IF(jaar_zip[[#This Row],[etmaaltemperatuur]]&gt;stookgrens,jaar_zip[[#This Row],[etmaaltemperatuur]]-stookgrens,0),"")</f>
        <v>0</v>
      </c>
    </row>
    <row r="8264" spans="1:15" x14ac:dyDescent="0.25">
      <c r="A8264">
        <v>375</v>
      </c>
      <c r="B8264">
        <v>20240212</v>
      </c>
      <c r="C8264">
        <v>3.3</v>
      </c>
      <c r="D8264">
        <v>6.1</v>
      </c>
      <c r="E8264">
        <v>442</v>
      </c>
      <c r="F8264">
        <v>0.8</v>
      </c>
      <c r="G8264">
        <v>1005.4</v>
      </c>
      <c r="H8264">
        <v>89</v>
      </c>
      <c r="I8264" s="101" t="s">
        <v>42</v>
      </c>
      <c r="J8264" s="1">
        <f>DATEVALUE(RIGHT(jaar_zip[[#This Row],[YYYYMMDD]],2)&amp;"-"&amp;MID(jaar_zip[[#This Row],[YYYYMMDD]],5,2)&amp;"-"&amp;LEFT(jaar_zip[[#This Row],[YYYYMMDD]],4))</f>
        <v>45334</v>
      </c>
      <c r="K8264" s="101" t="str">
        <f>IF(AND(VALUE(MONTH(jaar_zip[[#This Row],[Datum]]))=1,VALUE(WEEKNUM(jaar_zip[[#This Row],[Datum]],21))&gt;51),RIGHT(YEAR(jaar_zip[[#This Row],[Datum]])-1,2),RIGHT(YEAR(jaar_zip[[#This Row],[Datum]]),2))&amp;"-"&amp; TEXT(WEEKNUM(jaar_zip[[#This Row],[Datum]],21),"00")</f>
        <v>24-07</v>
      </c>
      <c r="L8264" s="101">
        <f>MONTH(jaar_zip[[#This Row],[Datum]])</f>
        <v>2</v>
      </c>
      <c r="M8264" s="101">
        <f>IF(ISNUMBER(jaar_zip[[#This Row],[etmaaltemperatuur]]),IF(jaar_zip[[#This Row],[etmaaltemperatuur]]&lt;stookgrens,stookgrens-jaar_zip[[#This Row],[etmaaltemperatuur]],0),"")</f>
        <v>11.9</v>
      </c>
      <c r="N8264" s="101">
        <f>IF(ISNUMBER(jaar_zip[[#This Row],[graaddagen]]),IF(OR(MONTH(jaar_zip[[#This Row],[Datum]])=1,MONTH(jaar_zip[[#This Row],[Datum]])=2,MONTH(jaar_zip[[#This Row],[Datum]])=11,MONTH(jaar_zip[[#This Row],[Datum]])=12),1.1,IF(OR(MONTH(jaar_zip[[#This Row],[Datum]])=3,MONTH(jaar_zip[[#This Row],[Datum]])=10),1,0.8))*jaar_zip[[#This Row],[graaddagen]],"")</f>
        <v>13.090000000000002</v>
      </c>
      <c r="O8264" s="101">
        <f>IF(ISNUMBER(jaar_zip[[#This Row],[etmaaltemperatuur]]),IF(jaar_zip[[#This Row],[etmaaltemperatuur]]&gt;stookgrens,jaar_zip[[#This Row],[etmaaltemperatuur]]-stookgrens,0),"")</f>
        <v>0</v>
      </c>
    </row>
    <row r="8265" spans="1:15" x14ac:dyDescent="0.25">
      <c r="A8265">
        <v>375</v>
      </c>
      <c r="B8265">
        <v>20240213</v>
      </c>
      <c r="C8265">
        <v>4.7</v>
      </c>
      <c r="D8265">
        <v>6.3</v>
      </c>
      <c r="E8265">
        <v>639</v>
      </c>
      <c r="F8265">
        <v>0.5</v>
      </c>
      <c r="G8265">
        <v>1016</v>
      </c>
      <c r="H8265">
        <v>83</v>
      </c>
      <c r="I8265" s="101" t="s">
        <v>42</v>
      </c>
      <c r="J8265" s="1">
        <f>DATEVALUE(RIGHT(jaar_zip[[#This Row],[YYYYMMDD]],2)&amp;"-"&amp;MID(jaar_zip[[#This Row],[YYYYMMDD]],5,2)&amp;"-"&amp;LEFT(jaar_zip[[#This Row],[YYYYMMDD]],4))</f>
        <v>45335</v>
      </c>
      <c r="K8265" s="101" t="str">
        <f>IF(AND(VALUE(MONTH(jaar_zip[[#This Row],[Datum]]))=1,VALUE(WEEKNUM(jaar_zip[[#This Row],[Datum]],21))&gt;51),RIGHT(YEAR(jaar_zip[[#This Row],[Datum]])-1,2),RIGHT(YEAR(jaar_zip[[#This Row],[Datum]]),2))&amp;"-"&amp; TEXT(WEEKNUM(jaar_zip[[#This Row],[Datum]],21),"00")</f>
        <v>24-07</v>
      </c>
      <c r="L8265" s="101">
        <f>MONTH(jaar_zip[[#This Row],[Datum]])</f>
        <v>2</v>
      </c>
      <c r="M8265" s="101">
        <f>IF(ISNUMBER(jaar_zip[[#This Row],[etmaaltemperatuur]]),IF(jaar_zip[[#This Row],[etmaaltemperatuur]]&lt;stookgrens,stookgrens-jaar_zip[[#This Row],[etmaaltemperatuur]],0),"")</f>
        <v>11.7</v>
      </c>
      <c r="N8265" s="101">
        <f>IF(ISNUMBER(jaar_zip[[#This Row],[graaddagen]]),IF(OR(MONTH(jaar_zip[[#This Row],[Datum]])=1,MONTH(jaar_zip[[#This Row],[Datum]])=2,MONTH(jaar_zip[[#This Row],[Datum]])=11,MONTH(jaar_zip[[#This Row],[Datum]])=12),1.1,IF(OR(MONTH(jaar_zip[[#This Row],[Datum]])=3,MONTH(jaar_zip[[#This Row],[Datum]])=10),1,0.8))*jaar_zip[[#This Row],[graaddagen]],"")</f>
        <v>12.870000000000001</v>
      </c>
      <c r="O8265" s="101">
        <f>IF(ISNUMBER(jaar_zip[[#This Row],[etmaaltemperatuur]]),IF(jaar_zip[[#This Row],[etmaaltemperatuur]]&gt;stookgrens,jaar_zip[[#This Row],[etmaaltemperatuur]]-stookgrens,0),"")</f>
        <v>0</v>
      </c>
    </row>
    <row r="8266" spans="1:15" x14ac:dyDescent="0.25">
      <c r="A8266">
        <v>375</v>
      </c>
      <c r="B8266">
        <v>20240214</v>
      </c>
      <c r="C8266">
        <v>6.5</v>
      </c>
      <c r="D8266">
        <v>10.9</v>
      </c>
      <c r="E8266">
        <v>149</v>
      </c>
      <c r="F8266">
        <v>4.0999999999999996</v>
      </c>
      <c r="G8266">
        <v>1015.5</v>
      </c>
      <c r="H8266">
        <v>95</v>
      </c>
      <c r="I8266" s="101" t="s">
        <v>42</v>
      </c>
      <c r="J8266" s="1">
        <f>DATEVALUE(RIGHT(jaar_zip[[#This Row],[YYYYMMDD]],2)&amp;"-"&amp;MID(jaar_zip[[#This Row],[YYYYMMDD]],5,2)&amp;"-"&amp;LEFT(jaar_zip[[#This Row],[YYYYMMDD]],4))</f>
        <v>45336</v>
      </c>
      <c r="K8266" s="101" t="str">
        <f>IF(AND(VALUE(MONTH(jaar_zip[[#This Row],[Datum]]))=1,VALUE(WEEKNUM(jaar_zip[[#This Row],[Datum]],21))&gt;51),RIGHT(YEAR(jaar_zip[[#This Row],[Datum]])-1,2),RIGHT(YEAR(jaar_zip[[#This Row],[Datum]]),2))&amp;"-"&amp; TEXT(WEEKNUM(jaar_zip[[#This Row],[Datum]],21),"00")</f>
        <v>24-07</v>
      </c>
      <c r="L8266" s="101">
        <f>MONTH(jaar_zip[[#This Row],[Datum]])</f>
        <v>2</v>
      </c>
      <c r="M8266" s="101">
        <f>IF(ISNUMBER(jaar_zip[[#This Row],[etmaaltemperatuur]]),IF(jaar_zip[[#This Row],[etmaaltemperatuur]]&lt;stookgrens,stookgrens-jaar_zip[[#This Row],[etmaaltemperatuur]],0),"")</f>
        <v>7.1</v>
      </c>
      <c r="N8266" s="101">
        <f>IF(ISNUMBER(jaar_zip[[#This Row],[graaddagen]]),IF(OR(MONTH(jaar_zip[[#This Row],[Datum]])=1,MONTH(jaar_zip[[#This Row],[Datum]])=2,MONTH(jaar_zip[[#This Row],[Datum]])=11,MONTH(jaar_zip[[#This Row],[Datum]])=12),1.1,IF(OR(MONTH(jaar_zip[[#This Row],[Datum]])=3,MONTH(jaar_zip[[#This Row],[Datum]])=10),1,0.8))*jaar_zip[[#This Row],[graaddagen]],"")</f>
        <v>7.8100000000000005</v>
      </c>
      <c r="O8266" s="101">
        <f>IF(ISNUMBER(jaar_zip[[#This Row],[etmaaltemperatuur]]),IF(jaar_zip[[#This Row],[etmaaltemperatuur]]&gt;stookgrens,jaar_zip[[#This Row],[etmaaltemperatuur]]-stookgrens,0),"")</f>
        <v>0</v>
      </c>
    </row>
    <row r="8267" spans="1:15" x14ac:dyDescent="0.25">
      <c r="A8267">
        <v>375</v>
      </c>
      <c r="B8267">
        <v>20240215</v>
      </c>
      <c r="C8267">
        <v>3.5</v>
      </c>
      <c r="D8267">
        <v>12.8</v>
      </c>
      <c r="E8267">
        <v>320</v>
      </c>
      <c r="F8267">
        <v>3.2</v>
      </c>
      <c r="G8267">
        <v>1013.4</v>
      </c>
      <c r="H8267">
        <v>85</v>
      </c>
      <c r="I8267" s="101" t="s">
        <v>42</v>
      </c>
      <c r="J8267" s="1">
        <f>DATEVALUE(RIGHT(jaar_zip[[#This Row],[YYYYMMDD]],2)&amp;"-"&amp;MID(jaar_zip[[#This Row],[YYYYMMDD]],5,2)&amp;"-"&amp;LEFT(jaar_zip[[#This Row],[YYYYMMDD]],4))</f>
        <v>45337</v>
      </c>
      <c r="K8267" s="101" t="str">
        <f>IF(AND(VALUE(MONTH(jaar_zip[[#This Row],[Datum]]))=1,VALUE(WEEKNUM(jaar_zip[[#This Row],[Datum]],21))&gt;51),RIGHT(YEAR(jaar_zip[[#This Row],[Datum]])-1,2),RIGHT(YEAR(jaar_zip[[#This Row],[Datum]]),2))&amp;"-"&amp; TEXT(WEEKNUM(jaar_zip[[#This Row],[Datum]],21),"00")</f>
        <v>24-07</v>
      </c>
      <c r="L8267" s="101">
        <f>MONTH(jaar_zip[[#This Row],[Datum]])</f>
        <v>2</v>
      </c>
      <c r="M8267" s="101">
        <f>IF(ISNUMBER(jaar_zip[[#This Row],[etmaaltemperatuur]]),IF(jaar_zip[[#This Row],[etmaaltemperatuur]]&lt;stookgrens,stookgrens-jaar_zip[[#This Row],[etmaaltemperatuur]],0),"")</f>
        <v>5.1999999999999993</v>
      </c>
      <c r="N8267" s="101">
        <f>IF(ISNUMBER(jaar_zip[[#This Row],[graaddagen]]),IF(OR(MONTH(jaar_zip[[#This Row],[Datum]])=1,MONTH(jaar_zip[[#This Row],[Datum]])=2,MONTH(jaar_zip[[#This Row],[Datum]])=11,MONTH(jaar_zip[[#This Row],[Datum]])=12),1.1,IF(OR(MONTH(jaar_zip[[#This Row],[Datum]])=3,MONTH(jaar_zip[[#This Row],[Datum]])=10),1,0.8))*jaar_zip[[#This Row],[graaddagen]],"")</f>
        <v>5.72</v>
      </c>
      <c r="O8267" s="101">
        <f>IF(ISNUMBER(jaar_zip[[#This Row],[etmaaltemperatuur]]),IF(jaar_zip[[#This Row],[etmaaltemperatuur]]&gt;stookgrens,jaar_zip[[#This Row],[etmaaltemperatuur]]-stookgrens,0),"")</f>
        <v>0</v>
      </c>
    </row>
    <row r="8268" spans="1:15" x14ac:dyDescent="0.25">
      <c r="A8268">
        <v>375</v>
      </c>
      <c r="B8268">
        <v>20240216</v>
      </c>
      <c r="C8268">
        <v>3.6</v>
      </c>
      <c r="D8268">
        <v>11.4</v>
      </c>
      <c r="E8268">
        <v>182</v>
      </c>
      <c r="F8268">
        <v>0.8</v>
      </c>
      <c r="G8268">
        <v>1014.9</v>
      </c>
      <c r="H8268">
        <v>87</v>
      </c>
      <c r="I8268" s="101" t="s">
        <v>42</v>
      </c>
      <c r="J8268" s="1">
        <f>DATEVALUE(RIGHT(jaar_zip[[#This Row],[YYYYMMDD]],2)&amp;"-"&amp;MID(jaar_zip[[#This Row],[YYYYMMDD]],5,2)&amp;"-"&amp;LEFT(jaar_zip[[#This Row],[YYYYMMDD]],4))</f>
        <v>45338</v>
      </c>
      <c r="K8268" s="101" t="str">
        <f>IF(AND(VALUE(MONTH(jaar_zip[[#This Row],[Datum]]))=1,VALUE(WEEKNUM(jaar_zip[[#This Row],[Datum]],21))&gt;51),RIGHT(YEAR(jaar_zip[[#This Row],[Datum]])-1,2),RIGHT(YEAR(jaar_zip[[#This Row],[Datum]]),2))&amp;"-"&amp; TEXT(WEEKNUM(jaar_zip[[#This Row],[Datum]],21),"00")</f>
        <v>24-07</v>
      </c>
      <c r="L8268" s="101">
        <f>MONTH(jaar_zip[[#This Row],[Datum]])</f>
        <v>2</v>
      </c>
      <c r="M8268" s="101">
        <f>IF(ISNUMBER(jaar_zip[[#This Row],[etmaaltemperatuur]]),IF(jaar_zip[[#This Row],[etmaaltemperatuur]]&lt;stookgrens,stookgrens-jaar_zip[[#This Row],[etmaaltemperatuur]],0),"")</f>
        <v>6.6</v>
      </c>
      <c r="N8268" s="101">
        <f>IF(ISNUMBER(jaar_zip[[#This Row],[graaddagen]]),IF(OR(MONTH(jaar_zip[[#This Row],[Datum]])=1,MONTH(jaar_zip[[#This Row],[Datum]])=2,MONTH(jaar_zip[[#This Row],[Datum]])=11,MONTH(jaar_zip[[#This Row],[Datum]])=12),1.1,IF(OR(MONTH(jaar_zip[[#This Row],[Datum]])=3,MONTH(jaar_zip[[#This Row],[Datum]])=10),1,0.8))*jaar_zip[[#This Row],[graaddagen]],"")</f>
        <v>7.26</v>
      </c>
      <c r="O8268" s="101">
        <f>IF(ISNUMBER(jaar_zip[[#This Row],[etmaaltemperatuur]]),IF(jaar_zip[[#This Row],[etmaaltemperatuur]]&gt;stookgrens,jaar_zip[[#This Row],[etmaaltemperatuur]]-stookgrens,0),"")</f>
        <v>0</v>
      </c>
    </row>
    <row r="8269" spans="1:15" x14ac:dyDescent="0.25">
      <c r="A8269">
        <v>375</v>
      </c>
      <c r="B8269">
        <v>20240217</v>
      </c>
      <c r="C8269">
        <v>2.9</v>
      </c>
      <c r="D8269">
        <v>10.199999999999999</v>
      </c>
      <c r="E8269">
        <v>389</v>
      </c>
      <c r="F8269">
        <v>-0.1</v>
      </c>
      <c r="G8269">
        <v>1030.5999999999999</v>
      </c>
      <c r="H8269">
        <v>88</v>
      </c>
      <c r="I8269" s="101" t="s">
        <v>42</v>
      </c>
      <c r="J8269" s="1">
        <f>DATEVALUE(RIGHT(jaar_zip[[#This Row],[YYYYMMDD]],2)&amp;"-"&amp;MID(jaar_zip[[#This Row],[YYYYMMDD]],5,2)&amp;"-"&amp;LEFT(jaar_zip[[#This Row],[YYYYMMDD]],4))</f>
        <v>45339</v>
      </c>
      <c r="K8269" s="101" t="str">
        <f>IF(AND(VALUE(MONTH(jaar_zip[[#This Row],[Datum]]))=1,VALUE(WEEKNUM(jaar_zip[[#This Row],[Datum]],21))&gt;51),RIGHT(YEAR(jaar_zip[[#This Row],[Datum]])-1,2),RIGHT(YEAR(jaar_zip[[#This Row],[Datum]]),2))&amp;"-"&amp; TEXT(WEEKNUM(jaar_zip[[#This Row],[Datum]],21),"00")</f>
        <v>24-07</v>
      </c>
      <c r="L8269" s="101">
        <f>MONTH(jaar_zip[[#This Row],[Datum]])</f>
        <v>2</v>
      </c>
      <c r="M8269" s="101">
        <f>IF(ISNUMBER(jaar_zip[[#This Row],[etmaaltemperatuur]]),IF(jaar_zip[[#This Row],[etmaaltemperatuur]]&lt;stookgrens,stookgrens-jaar_zip[[#This Row],[etmaaltemperatuur]],0),"")</f>
        <v>7.8000000000000007</v>
      </c>
      <c r="N8269" s="101">
        <f>IF(ISNUMBER(jaar_zip[[#This Row],[graaddagen]]),IF(OR(MONTH(jaar_zip[[#This Row],[Datum]])=1,MONTH(jaar_zip[[#This Row],[Datum]])=2,MONTH(jaar_zip[[#This Row],[Datum]])=11,MONTH(jaar_zip[[#This Row],[Datum]])=12),1.1,IF(OR(MONTH(jaar_zip[[#This Row],[Datum]])=3,MONTH(jaar_zip[[#This Row],[Datum]])=10),1,0.8))*jaar_zip[[#This Row],[graaddagen]],"")</f>
        <v>8.5800000000000018</v>
      </c>
      <c r="O8269" s="101">
        <f>IF(ISNUMBER(jaar_zip[[#This Row],[etmaaltemperatuur]]),IF(jaar_zip[[#This Row],[etmaaltemperatuur]]&gt;stookgrens,jaar_zip[[#This Row],[etmaaltemperatuur]]-stookgrens,0),"")</f>
        <v>0</v>
      </c>
    </row>
    <row r="8270" spans="1:15" x14ac:dyDescent="0.25">
      <c r="A8270">
        <v>375</v>
      </c>
      <c r="B8270">
        <v>20240218</v>
      </c>
      <c r="C8270">
        <v>5.9</v>
      </c>
      <c r="D8270">
        <v>9.3000000000000007</v>
      </c>
      <c r="E8270">
        <v>140</v>
      </c>
      <c r="F8270">
        <v>9.3000000000000007</v>
      </c>
      <c r="G8270">
        <v>1025</v>
      </c>
      <c r="H8270">
        <v>89</v>
      </c>
      <c r="I8270" s="101" t="s">
        <v>42</v>
      </c>
      <c r="J8270" s="1">
        <f>DATEVALUE(RIGHT(jaar_zip[[#This Row],[YYYYMMDD]],2)&amp;"-"&amp;MID(jaar_zip[[#This Row],[YYYYMMDD]],5,2)&amp;"-"&amp;LEFT(jaar_zip[[#This Row],[YYYYMMDD]],4))</f>
        <v>45340</v>
      </c>
      <c r="K8270" s="101" t="str">
        <f>IF(AND(VALUE(MONTH(jaar_zip[[#This Row],[Datum]]))=1,VALUE(WEEKNUM(jaar_zip[[#This Row],[Datum]],21))&gt;51),RIGHT(YEAR(jaar_zip[[#This Row],[Datum]])-1,2),RIGHT(YEAR(jaar_zip[[#This Row],[Datum]]),2))&amp;"-"&amp; TEXT(WEEKNUM(jaar_zip[[#This Row],[Datum]],21),"00")</f>
        <v>24-07</v>
      </c>
      <c r="L8270" s="101">
        <f>MONTH(jaar_zip[[#This Row],[Datum]])</f>
        <v>2</v>
      </c>
      <c r="M8270" s="101">
        <f>IF(ISNUMBER(jaar_zip[[#This Row],[etmaaltemperatuur]]),IF(jaar_zip[[#This Row],[etmaaltemperatuur]]&lt;stookgrens,stookgrens-jaar_zip[[#This Row],[etmaaltemperatuur]],0),"")</f>
        <v>8.6999999999999993</v>
      </c>
      <c r="N8270" s="101">
        <f>IF(ISNUMBER(jaar_zip[[#This Row],[graaddagen]]),IF(OR(MONTH(jaar_zip[[#This Row],[Datum]])=1,MONTH(jaar_zip[[#This Row],[Datum]])=2,MONTH(jaar_zip[[#This Row],[Datum]])=11,MONTH(jaar_zip[[#This Row],[Datum]])=12),1.1,IF(OR(MONTH(jaar_zip[[#This Row],[Datum]])=3,MONTH(jaar_zip[[#This Row],[Datum]])=10),1,0.8))*jaar_zip[[#This Row],[graaddagen]],"")</f>
        <v>9.57</v>
      </c>
      <c r="O8270" s="101">
        <f>IF(ISNUMBER(jaar_zip[[#This Row],[etmaaltemperatuur]]),IF(jaar_zip[[#This Row],[etmaaltemperatuur]]&gt;stookgrens,jaar_zip[[#This Row],[etmaaltemperatuur]]-stookgrens,0),"")</f>
        <v>0</v>
      </c>
    </row>
    <row r="8271" spans="1:15" x14ac:dyDescent="0.25">
      <c r="A8271">
        <v>375</v>
      </c>
      <c r="B8271">
        <v>20240219</v>
      </c>
      <c r="C8271">
        <v>3.8</v>
      </c>
      <c r="D8271">
        <v>8.6999999999999993</v>
      </c>
      <c r="E8271">
        <v>272</v>
      </c>
      <c r="F8271">
        <v>1.2</v>
      </c>
      <c r="G8271">
        <v>1026.7</v>
      </c>
      <c r="H8271">
        <v>89</v>
      </c>
      <c r="I8271" s="101" t="s">
        <v>42</v>
      </c>
      <c r="J8271" s="1">
        <f>DATEVALUE(RIGHT(jaar_zip[[#This Row],[YYYYMMDD]],2)&amp;"-"&amp;MID(jaar_zip[[#This Row],[YYYYMMDD]],5,2)&amp;"-"&amp;LEFT(jaar_zip[[#This Row],[YYYYMMDD]],4))</f>
        <v>45341</v>
      </c>
      <c r="K8271" s="101" t="str">
        <f>IF(AND(VALUE(MONTH(jaar_zip[[#This Row],[Datum]]))=1,VALUE(WEEKNUM(jaar_zip[[#This Row],[Datum]],21))&gt;51),RIGHT(YEAR(jaar_zip[[#This Row],[Datum]])-1,2),RIGHT(YEAR(jaar_zip[[#This Row],[Datum]]),2))&amp;"-"&amp; TEXT(WEEKNUM(jaar_zip[[#This Row],[Datum]],21),"00")</f>
        <v>24-08</v>
      </c>
      <c r="L8271" s="101">
        <f>MONTH(jaar_zip[[#This Row],[Datum]])</f>
        <v>2</v>
      </c>
      <c r="M8271" s="101">
        <f>IF(ISNUMBER(jaar_zip[[#This Row],[etmaaltemperatuur]]),IF(jaar_zip[[#This Row],[etmaaltemperatuur]]&lt;stookgrens,stookgrens-jaar_zip[[#This Row],[etmaaltemperatuur]],0),"")</f>
        <v>9.3000000000000007</v>
      </c>
      <c r="N8271" s="101">
        <f>IF(ISNUMBER(jaar_zip[[#This Row],[graaddagen]]),IF(OR(MONTH(jaar_zip[[#This Row],[Datum]])=1,MONTH(jaar_zip[[#This Row],[Datum]])=2,MONTH(jaar_zip[[#This Row],[Datum]])=11,MONTH(jaar_zip[[#This Row],[Datum]])=12),1.1,IF(OR(MONTH(jaar_zip[[#This Row],[Datum]])=3,MONTH(jaar_zip[[#This Row],[Datum]])=10),1,0.8))*jaar_zip[[#This Row],[graaddagen]],"")</f>
        <v>10.230000000000002</v>
      </c>
      <c r="O8271" s="101">
        <f>IF(ISNUMBER(jaar_zip[[#This Row],[etmaaltemperatuur]]),IF(jaar_zip[[#This Row],[etmaaltemperatuur]]&gt;stookgrens,jaar_zip[[#This Row],[etmaaltemperatuur]]-stookgrens,0),"")</f>
        <v>0</v>
      </c>
    </row>
    <row r="8272" spans="1:15" x14ac:dyDescent="0.25">
      <c r="A8272">
        <v>375</v>
      </c>
      <c r="B8272">
        <v>20240220</v>
      </c>
      <c r="C8272">
        <v>5</v>
      </c>
      <c r="D8272">
        <v>7.8</v>
      </c>
      <c r="E8272">
        <v>583</v>
      </c>
      <c r="F8272">
        <v>-0.1</v>
      </c>
      <c r="G8272">
        <v>1026.4000000000001</v>
      </c>
      <c r="H8272">
        <v>87</v>
      </c>
      <c r="I8272" s="101" t="s">
        <v>42</v>
      </c>
      <c r="J8272" s="1">
        <f>DATEVALUE(RIGHT(jaar_zip[[#This Row],[YYYYMMDD]],2)&amp;"-"&amp;MID(jaar_zip[[#This Row],[YYYYMMDD]],5,2)&amp;"-"&amp;LEFT(jaar_zip[[#This Row],[YYYYMMDD]],4))</f>
        <v>45342</v>
      </c>
      <c r="K8272" s="101" t="str">
        <f>IF(AND(VALUE(MONTH(jaar_zip[[#This Row],[Datum]]))=1,VALUE(WEEKNUM(jaar_zip[[#This Row],[Datum]],21))&gt;51),RIGHT(YEAR(jaar_zip[[#This Row],[Datum]])-1,2),RIGHT(YEAR(jaar_zip[[#This Row],[Datum]]),2))&amp;"-"&amp; TEXT(WEEKNUM(jaar_zip[[#This Row],[Datum]],21),"00")</f>
        <v>24-08</v>
      </c>
      <c r="L8272" s="101">
        <f>MONTH(jaar_zip[[#This Row],[Datum]])</f>
        <v>2</v>
      </c>
      <c r="M8272" s="101">
        <f>IF(ISNUMBER(jaar_zip[[#This Row],[etmaaltemperatuur]]),IF(jaar_zip[[#This Row],[etmaaltemperatuur]]&lt;stookgrens,stookgrens-jaar_zip[[#This Row],[etmaaltemperatuur]],0),"")</f>
        <v>10.199999999999999</v>
      </c>
      <c r="N8272" s="101">
        <f>IF(ISNUMBER(jaar_zip[[#This Row],[graaddagen]]),IF(OR(MONTH(jaar_zip[[#This Row],[Datum]])=1,MONTH(jaar_zip[[#This Row],[Datum]])=2,MONTH(jaar_zip[[#This Row],[Datum]])=11,MONTH(jaar_zip[[#This Row],[Datum]])=12),1.1,IF(OR(MONTH(jaar_zip[[#This Row],[Datum]])=3,MONTH(jaar_zip[[#This Row],[Datum]])=10),1,0.8))*jaar_zip[[#This Row],[graaddagen]],"")</f>
        <v>11.22</v>
      </c>
      <c r="O8272" s="101">
        <f>IF(ISNUMBER(jaar_zip[[#This Row],[etmaaltemperatuur]]),IF(jaar_zip[[#This Row],[etmaaltemperatuur]]&gt;stookgrens,jaar_zip[[#This Row],[etmaaltemperatuur]]-stookgrens,0),"")</f>
        <v>0</v>
      </c>
    </row>
    <row r="8273" spans="1:15" x14ac:dyDescent="0.25">
      <c r="A8273">
        <v>375</v>
      </c>
      <c r="B8273">
        <v>20240221</v>
      </c>
      <c r="C8273">
        <v>6.3</v>
      </c>
      <c r="D8273">
        <v>9</v>
      </c>
      <c r="E8273">
        <v>319</v>
      </c>
      <c r="F8273">
        <v>4.5999999999999996</v>
      </c>
      <c r="G8273">
        <v>1011.4</v>
      </c>
      <c r="H8273">
        <v>86</v>
      </c>
      <c r="I8273" s="101" t="s">
        <v>42</v>
      </c>
      <c r="J8273" s="1">
        <f>DATEVALUE(RIGHT(jaar_zip[[#This Row],[YYYYMMDD]],2)&amp;"-"&amp;MID(jaar_zip[[#This Row],[YYYYMMDD]],5,2)&amp;"-"&amp;LEFT(jaar_zip[[#This Row],[YYYYMMDD]],4))</f>
        <v>45343</v>
      </c>
      <c r="K8273" s="101" t="str">
        <f>IF(AND(VALUE(MONTH(jaar_zip[[#This Row],[Datum]]))=1,VALUE(WEEKNUM(jaar_zip[[#This Row],[Datum]],21))&gt;51),RIGHT(YEAR(jaar_zip[[#This Row],[Datum]])-1,2),RIGHT(YEAR(jaar_zip[[#This Row],[Datum]]),2))&amp;"-"&amp; TEXT(WEEKNUM(jaar_zip[[#This Row],[Datum]],21),"00")</f>
        <v>24-08</v>
      </c>
      <c r="L8273" s="101">
        <f>MONTH(jaar_zip[[#This Row],[Datum]])</f>
        <v>2</v>
      </c>
      <c r="M8273" s="101">
        <f>IF(ISNUMBER(jaar_zip[[#This Row],[etmaaltemperatuur]]),IF(jaar_zip[[#This Row],[etmaaltemperatuur]]&lt;stookgrens,stookgrens-jaar_zip[[#This Row],[etmaaltemperatuur]],0),"")</f>
        <v>9</v>
      </c>
      <c r="N8273" s="101">
        <f>IF(ISNUMBER(jaar_zip[[#This Row],[graaddagen]]),IF(OR(MONTH(jaar_zip[[#This Row],[Datum]])=1,MONTH(jaar_zip[[#This Row],[Datum]])=2,MONTH(jaar_zip[[#This Row],[Datum]])=11,MONTH(jaar_zip[[#This Row],[Datum]])=12),1.1,IF(OR(MONTH(jaar_zip[[#This Row],[Datum]])=3,MONTH(jaar_zip[[#This Row],[Datum]])=10),1,0.8))*jaar_zip[[#This Row],[graaddagen]],"")</f>
        <v>9.9</v>
      </c>
      <c r="O8273" s="101">
        <f>IF(ISNUMBER(jaar_zip[[#This Row],[etmaaltemperatuur]]),IF(jaar_zip[[#This Row],[etmaaltemperatuur]]&gt;stookgrens,jaar_zip[[#This Row],[etmaaltemperatuur]]-stookgrens,0),"")</f>
        <v>0</v>
      </c>
    </row>
    <row r="8274" spans="1:15" x14ac:dyDescent="0.25">
      <c r="A8274">
        <v>375</v>
      </c>
      <c r="B8274">
        <v>20240222</v>
      </c>
      <c r="C8274">
        <v>7.2</v>
      </c>
      <c r="D8274">
        <v>9.8000000000000007</v>
      </c>
      <c r="E8274">
        <v>278</v>
      </c>
      <c r="F8274">
        <v>4.9000000000000004</v>
      </c>
      <c r="G8274">
        <v>987.6</v>
      </c>
      <c r="H8274">
        <v>90</v>
      </c>
      <c r="I8274" s="101" t="s">
        <v>42</v>
      </c>
      <c r="J8274" s="1">
        <f>DATEVALUE(RIGHT(jaar_zip[[#This Row],[YYYYMMDD]],2)&amp;"-"&amp;MID(jaar_zip[[#This Row],[YYYYMMDD]],5,2)&amp;"-"&amp;LEFT(jaar_zip[[#This Row],[YYYYMMDD]],4))</f>
        <v>45344</v>
      </c>
      <c r="K8274" s="101" t="str">
        <f>IF(AND(VALUE(MONTH(jaar_zip[[#This Row],[Datum]]))=1,VALUE(WEEKNUM(jaar_zip[[#This Row],[Datum]],21))&gt;51),RIGHT(YEAR(jaar_zip[[#This Row],[Datum]])-1,2),RIGHT(YEAR(jaar_zip[[#This Row],[Datum]]),2))&amp;"-"&amp; TEXT(WEEKNUM(jaar_zip[[#This Row],[Datum]],21),"00")</f>
        <v>24-08</v>
      </c>
      <c r="L8274" s="101">
        <f>MONTH(jaar_zip[[#This Row],[Datum]])</f>
        <v>2</v>
      </c>
      <c r="M8274" s="101">
        <f>IF(ISNUMBER(jaar_zip[[#This Row],[etmaaltemperatuur]]),IF(jaar_zip[[#This Row],[etmaaltemperatuur]]&lt;stookgrens,stookgrens-jaar_zip[[#This Row],[etmaaltemperatuur]],0),"")</f>
        <v>8.1999999999999993</v>
      </c>
      <c r="N8274" s="101">
        <f>IF(ISNUMBER(jaar_zip[[#This Row],[graaddagen]]),IF(OR(MONTH(jaar_zip[[#This Row],[Datum]])=1,MONTH(jaar_zip[[#This Row],[Datum]])=2,MONTH(jaar_zip[[#This Row],[Datum]])=11,MONTH(jaar_zip[[#This Row],[Datum]])=12),1.1,IF(OR(MONTH(jaar_zip[[#This Row],[Datum]])=3,MONTH(jaar_zip[[#This Row],[Datum]])=10),1,0.8))*jaar_zip[[#This Row],[graaddagen]],"")</f>
        <v>9.02</v>
      </c>
      <c r="O8274" s="101">
        <f>IF(ISNUMBER(jaar_zip[[#This Row],[etmaaltemperatuur]]),IF(jaar_zip[[#This Row],[etmaaltemperatuur]]&gt;stookgrens,jaar_zip[[#This Row],[etmaaltemperatuur]]-stookgrens,0),"")</f>
        <v>0</v>
      </c>
    </row>
    <row r="8275" spans="1:15" x14ac:dyDescent="0.25">
      <c r="A8275">
        <v>375</v>
      </c>
      <c r="B8275">
        <v>20240223</v>
      </c>
      <c r="C8275">
        <v>6.9</v>
      </c>
      <c r="D8275">
        <v>6.1</v>
      </c>
      <c r="E8275">
        <v>303</v>
      </c>
      <c r="F8275">
        <v>0.2</v>
      </c>
      <c r="G8275">
        <v>991.5</v>
      </c>
      <c r="H8275">
        <v>78</v>
      </c>
      <c r="I8275" s="101" t="s">
        <v>42</v>
      </c>
      <c r="J8275" s="1">
        <f>DATEVALUE(RIGHT(jaar_zip[[#This Row],[YYYYMMDD]],2)&amp;"-"&amp;MID(jaar_zip[[#This Row],[YYYYMMDD]],5,2)&amp;"-"&amp;LEFT(jaar_zip[[#This Row],[YYYYMMDD]],4))</f>
        <v>45345</v>
      </c>
      <c r="K8275" s="101" t="str">
        <f>IF(AND(VALUE(MONTH(jaar_zip[[#This Row],[Datum]]))=1,VALUE(WEEKNUM(jaar_zip[[#This Row],[Datum]],21))&gt;51),RIGHT(YEAR(jaar_zip[[#This Row],[Datum]])-1,2),RIGHT(YEAR(jaar_zip[[#This Row],[Datum]]),2))&amp;"-"&amp; TEXT(WEEKNUM(jaar_zip[[#This Row],[Datum]],21),"00")</f>
        <v>24-08</v>
      </c>
      <c r="L8275" s="101">
        <f>MONTH(jaar_zip[[#This Row],[Datum]])</f>
        <v>2</v>
      </c>
      <c r="M8275" s="101">
        <f>IF(ISNUMBER(jaar_zip[[#This Row],[etmaaltemperatuur]]),IF(jaar_zip[[#This Row],[etmaaltemperatuur]]&lt;stookgrens,stookgrens-jaar_zip[[#This Row],[etmaaltemperatuur]],0),"")</f>
        <v>11.9</v>
      </c>
      <c r="N8275" s="101">
        <f>IF(ISNUMBER(jaar_zip[[#This Row],[graaddagen]]),IF(OR(MONTH(jaar_zip[[#This Row],[Datum]])=1,MONTH(jaar_zip[[#This Row],[Datum]])=2,MONTH(jaar_zip[[#This Row],[Datum]])=11,MONTH(jaar_zip[[#This Row],[Datum]])=12),1.1,IF(OR(MONTH(jaar_zip[[#This Row],[Datum]])=3,MONTH(jaar_zip[[#This Row],[Datum]])=10),1,0.8))*jaar_zip[[#This Row],[graaddagen]],"")</f>
        <v>13.090000000000002</v>
      </c>
      <c r="O8275" s="101">
        <f>IF(ISNUMBER(jaar_zip[[#This Row],[etmaaltemperatuur]]),IF(jaar_zip[[#This Row],[etmaaltemperatuur]]&gt;stookgrens,jaar_zip[[#This Row],[etmaaltemperatuur]]-stookgrens,0),"")</f>
        <v>0</v>
      </c>
    </row>
    <row r="8276" spans="1:15" x14ac:dyDescent="0.25">
      <c r="A8276">
        <v>375</v>
      </c>
      <c r="B8276">
        <v>20240224</v>
      </c>
      <c r="C8276">
        <v>4.5999999999999996</v>
      </c>
      <c r="D8276">
        <v>5.3</v>
      </c>
      <c r="E8276">
        <v>468</v>
      </c>
      <c r="F8276">
        <v>0.7</v>
      </c>
      <c r="G8276">
        <v>998.6</v>
      </c>
      <c r="H8276">
        <v>81</v>
      </c>
      <c r="I8276" s="101" t="s">
        <v>42</v>
      </c>
      <c r="J8276" s="1">
        <f>DATEVALUE(RIGHT(jaar_zip[[#This Row],[YYYYMMDD]],2)&amp;"-"&amp;MID(jaar_zip[[#This Row],[YYYYMMDD]],5,2)&amp;"-"&amp;LEFT(jaar_zip[[#This Row],[YYYYMMDD]],4))</f>
        <v>45346</v>
      </c>
      <c r="K8276" s="101" t="str">
        <f>IF(AND(VALUE(MONTH(jaar_zip[[#This Row],[Datum]]))=1,VALUE(WEEKNUM(jaar_zip[[#This Row],[Datum]],21))&gt;51),RIGHT(YEAR(jaar_zip[[#This Row],[Datum]])-1,2),RIGHT(YEAR(jaar_zip[[#This Row],[Datum]]),2))&amp;"-"&amp; TEXT(WEEKNUM(jaar_zip[[#This Row],[Datum]],21),"00")</f>
        <v>24-08</v>
      </c>
      <c r="L8276" s="101">
        <f>MONTH(jaar_zip[[#This Row],[Datum]])</f>
        <v>2</v>
      </c>
      <c r="M8276" s="101">
        <f>IF(ISNUMBER(jaar_zip[[#This Row],[etmaaltemperatuur]]),IF(jaar_zip[[#This Row],[etmaaltemperatuur]]&lt;stookgrens,stookgrens-jaar_zip[[#This Row],[etmaaltemperatuur]],0),"")</f>
        <v>12.7</v>
      </c>
      <c r="N8276" s="101">
        <f>IF(ISNUMBER(jaar_zip[[#This Row],[graaddagen]]),IF(OR(MONTH(jaar_zip[[#This Row],[Datum]])=1,MONTH(jaar_zip[[#This Row],[Datum]])=2,MONTH(jaar_zip[[#This Row],[Datum]])=11,MONTH(jaar_zip[[#This Row],[Datum]])=12),1.1,IF(OR(MONTH(jaar_zip[[#This Row],[Datum]])=3,MONTH(jaar_zip[[#This Row],[Datum]])=10),1,0.8))*jaar_zip[[#This Row],[graaddagen]],"")</f>
        <v>13.97</v>
      </c>
      <c r="O8276" s="101">
        <f>IF(ISNUMBER(jaar_zip[[#This Row],[etmaaltemperatuur]]),IF(jaar_zip[[#This Row],[etmaaltemperatuur]]&gt;stookgrens,jaar_zip[[#This Row],[etmaaltemperatuur]]-stookgrens,0),"")</f>
        <v>0</v>
      </c>
    </row>
    <row r="8277" spans="1:15" x14ac:dyDescent="0.25">
      <c r="A8277">
        <v>375</v>
      </c>
      <c r="B8277">
        <v>20240225</v>
      </c>
      <c r="C8277">
        <v>4</v>
      </c>
      <c r="D8277">
        <v>6.2</v>
      </c>
      <c r="E8277">
        <v>617</v>
      </c>
      <c r="F8277">
        <v>1.1000000000000001</v>
      </c>
      <c r="G8277">
        <v>1000.1</v>
      </c>
      <c r="H8277">
        <v>83</v>
      </c>
      <c r="I8277" s="101" t="s">
        <v>42</v>
      </c>
      <c r="J8277" s="1">
        <f>DATEVALUE(RIGHT(jaar_zip[[#This Row],[YYYYMMDD]],2)&amp;"-"&amp;MID(jaar_zip[[#This Row],[YYYYMMDD]],5,2)&amp;"-"&amp;LEFT(jaar_zip[[#This Row],[YYYYMMDD]],4))</f>
        <v>45347</v>
      </c>
      <c r="K8277" s="101" t="str">
        <f>IF(AND(VALUE(MONTH(jaar_zip[[#This Row],[Datum]]))=1,VALUE(WEEKNUM(jaar_zip[[#This Row],[Datum]],21))&gt;51),RIGHT(YEAR(jaar_zip[[#This Row],[Datum]])-1,2),RIGHT(YEAR(jaar_zip[[#This Row],[Datum]]),2))&amp;"-"&amp; TEXT(WEEKNUM(jaar_zip[[#This Row],[Datum]],21),"00")</f>
        <v>24-08</v>
      </c>
      <c r="L8277" s="101">
        <f>MONTH(jaar_zip[[#This Row],[Datum]])</f>
        <v>2</v>
      </c>
      <c r="M8277" s="101">
        <f>IF(ISNUMBER(jaar_zip[[#This Row],[etmaaltemperatuur]]),IF(jaar_zip[[#This Row],[etmaaltemperatuur]]&lt;stookgrens,stookgrens-jaar_zip[[#This Row],[etmaaltemperatuur]],0),"")</f>
        <v>11.8</v>
      </c>
      <c r="N8277" s="101">
        <f>IF(ISNUMBER(jaar_zip[[#This Row],[graaddagen]]),IF(OR(MONTH(jaar_zip[[#This Row],[Datum]])=1,MONTH(jaar_zip[[#This Row],[Datum]])=2,MONTH(jaar_zip[[#This Row],[Datum]])=11,MONTH(jaar_zip[[#This Row],[Datum]])=12),1.1,IF(OR(MONTH(jaar_zip[[#This Row],[Datum]])=3,MONTH(jaar_zip[[#This Row],[Datum]])=10),1,0.8))*jaar_zip[[#This Row],[graaddagen]],"")</f>
        <v>12.980000000000002</v>
      </c>
      <c r="O8277" s="101">
        <f>IF(ISNUMBER(jaar_zip[[#This Row],[etmaaltemperatuur]]),IF(jaar_zip[[#This Row],[etmaaltemperatuur]]&gt;stookgrens,jaar_zip[[#This Row],[etmaaltemperatuur]]-stookgrens,0),"")</f>
        <v>0</v>
      </c>
    </row>
    <row r="8278" spans="1:15" x14ac:dyDescent="0.25">
      <c r="A8278">
        <v>375</v>
      </c>
      <c r="B8278">
        <v>20240226</v>
      </c>
      <c r="C8278">
        <v>5.3</v>
      </c>
      <c r="D8278">
        <v>5.0999999999999996</v>
      </c>
      <c r="E8278">
        <v>156</v>
      </c>
      <c r="F8278">
        <v>11.8</v>
      </c>
      <c r="G8278">
        <v>1005.7</v>
      </c>
      <c r="H8278">
        <v>88</v>
      </c>
      <c r="I8278" s="101" t="s">
        <v>42</v>
      </c>
      <c r="J8278" s="1">
        <f>DATEVALUE(RIGHT(jaar_zip[[#This Row],[YYYYMMDD]],2)&amp;"-"&amp;MID(jaar_zip[[#This Row],[YYYYMMDD]],5,2)&amp;"-"&amp;LEFT(jaar_zip[[#This Row],[YYYYMMDD]],4))</f>
        <v>45348</v>
      </c>
      <c r="K8278" s="101" t="str">
        <f>IF(AND(VALUE(MONTH(jaar_zip[[#This Row],[Datum]]))=1,VALUE(WEEKNUM(jaar_zip[[#This Row],[Datum]],21))&gt;51),RIGHT(YEAR(jaar_zip[[#This Row],[Datum]])-1,2),RIGHT(YEAR(jaar_zip[[#This Row],[Datum]]),2))&amp;"-"&amp; TEXT(WEEKNUM(jaar_zip[[#This Row],[Datum]],21),"00")</f>
        <v>24-09</v>
      </c>
      <c r="L8278" s="101">
        <f>MONTH(jaar_zip[[#This Row],[Datum]])</f>
        <v>2</v>
      </c>
      <c r="M8278" s="101">
        <f>IF(ISNUMBER(jaar_zip[[#This Row],[etmaaltemperatuur]]),IF(jaar_zip[[#This Row],[etmaaltemperatuur]]&lt;stookgrens,stookgrens-jaar_zip[[#This Row],[etmaaltemperatuur]],0),"")</f>
        <v>12.9</v>
      </c>
      <c r="N8278" s="101">
        <f>IF(ISNUMBER(jaar_zip[[#This Row],[graaddagen]]),IF(OR(MONTH(jaar_zip[[#This Row],[Datum]])=1,MONTH(jaar_zip[[#This Row],[Datum]])=2,MONTH(jaar_zip[[#This Row],[Datum]])=11,MONTH(jaar_zip[[#This Row],[Datum]])=12),1.1,IF(OR(MONTH(jaar_zip[[#This Row],[Datum]])=3,MONTH(jaar_zip[[#This Row],[Datum]])=10),1,0.8))*jaar_zip[[#This Row],[graaddagen]],"")</f>
        <v>14.190000000000001</v>
      </c>
      <c r="O8278" s="101">
        <f>IF(ISNUMBER(jaar_zip[[#This Row],[etmaaltemperatuur]]),IF(jaar_zip[[#This Row],[etmaaltemperatuur]]&gt;stookgrens,jaar_zip[[#This Row],[etmaaltemperatuur]]-stookgrens,0),"")</f>
        <v>0</v>
      </c>
    </row>
    <row r="8279" spans="1:15" x14ac:dyDescent="0.25">
      <c r="A8279">
        <v>375</v>
      </c>
      <c r="B8279">
        <v>20240227</v>
      </c>
      <c r="C8279">
        <v>2.4</v>
      </c>
      <c r="D8279">
        <v>3</v>
      </c>
      <c r="E8279">
        <v>914</v>
      </c>
      <c r="F8279">
        <v>0</v>
      </c>
      <c r="G8279">
        <v>1018.4</v>
      </c>
      <c r="H8279">
        <v>90</v>
      </c>
      <c r="I8279" s="101" t="s">
        <v>42</v>
      </c>
      <c r="J8279" s="1">
        <f>DATEVALUE(RIGHT(jaar_zip[[#This Row],[YYYYMMDD]],2)&amp;"-"&amp;MID(jaar_zip[[#This Row],[YYYYMMDD]],5,2)&amp;"-"&amp;LEFT(jaar_zip[[#This Row],[YYYYMMDD]],4))</f>
        <v>45349</v>
      </c>
      <c r="K8279" s="101" t="str">
        <f>IF(AND(VALUE(MONTH(jaar_zip[[#This Row],[Datum]]))=1,VALUE(WEEKNUM(jaar_zip[[#This Row],[Datum]],21))&gt;51),RIGHT(YEAR(jaar_zip[[#This Row],[Datum]])-1,2),RIGHT(YEAR(jaar_zip[[#This Row],[Datum]]),2))&amp;"-"&amp; TEXT(WEEKNUM(jaar_zip[[#This Row],[Datum]],21),"00")</f>
        <v>24-09</v>
      </c>
      <c r="L8279" s="101">
        <f>MONTH(jaar_zip[[#This Row],[Datum]])</f>
        <v>2</v>
      </c>
      <c r="M8279" s="101">
        <f>IF(ISNUMBER(jaar_zip[[#This Row],[etmaaltemperatuur]]),IF(jaar_zip[[#This Row],[etmaaltemperatuur]]&lt;stookgrens,stookgrens-jaar_zip[[#This Row],[etmaaltemperatuur]],0),"")</f>
        <v>15</v>
      </c>
      <c r="N8279" s="101">
        <f>IF(ISNUMBER(jaar_zip[[#This Row],[graaddagen]]),IF(OR(MONTH(jaar_zip[[#This Row],[Datum]])=1,MONTH(jaar_zip[[#This Row],[Datum]])=2,MONTH(jaar_zip[[#This Row],[Datum]])=11,MONTH(jaar_zip[[#This Row],[Datum]])=12),1.1,IF(OR(MONTH(jaar_zip[[#This Row],[Datum]])=3,MONTH(jaar_zip[[#This Row],[Datum]])=10),1,0.8))*jaar_zip[[#This Row],[graaddagen]],"")</f>
        <v>16.5</v>
      </c>
      <c r="O8279" s="101">
        <f>IF(ISNUMBER(jaar_zip[[#This Row],[etmaaltemperatuur]]),IF(jaar_zip[[#This Row],[etmaaltemperatuur]]&gt;stookgrens,jaar_zip[[#This Row],[etmaaltemperatuur]]-stookgrens,0),"")</f>
        <v>0</v>
      </c>
    </row>
    <row r="8280" spans="1:15" x14ac:dyDescent="0.25">
      <c r="A8280">
        <v>375</v>
      </c>
      <c r="B8280">
        <v>20240228</v>
      </c>
      <c r="C8280">
        <v>3</v>
      </c>
      <c r="D8280">
        <v>4.3</v>
      </c>
      <c r="E8280">
        <v>599</v>
      </c>
      <c r="F8280">
        <v>-0.1</v>
      </c>
      <c r="G8280">
        <v>1020.3</v>
      </c>
      <c r="H8280">
        <v>90</v>
      </c>
      <c r="I8280" s="101" t="s">
        <v>42</v>
      </c>
      <c r="J8280" s="1">
        <f>DATEVALUE(RIGHT(jaar_zip[[#This Row],[YYYYMMDD]],2)&amp;"-"&amp;MID(jaar_zip[[#This Row],[YYYYMMDD]],5,2)&amp;"-"&amp;LEFT(jaar_zip[[#This Row],[YYYYMMDD]],4))</f>
        <v>45350</v>
      </c>
      <c r="K8280" s="101" t="str">
        <f>IF(AND(VALUE(MONTH(jaar_zip[[#This Row],[Datum]]))=1,VALUE(WEEKNUM(jaar_zip[[#This Row],[Datum]],21))&gt;51),RIGHT(YEAR(jaar_zip[[#This Row],[Datum]])-1,2),RIGHT(YEAR(jaar_zip[[#This Row],[Datum]]),2))&amp;"-"&amp; TEXT(WEEKNUM(jaar_zip[[#This Row],[Datum]],21),"00")</f>
        <v>24-09</v>
      </c>
      <c r="L8280" s="101">
        <f>MONTH(jaar_zip[[#This Row],[Datum]])</f>
        <v>2</v>
      </c>
      <c r="M8280" s="101">
        <f>IF(ISNUMBER(jaar_zip[[#This Row],[etmaaltemperatuur]]),IF(jaar_zip[[#This Row],[etmaaltemperatuur]]&lt;stookgrens,stookgrens-jaar_zip[[#This Row],[etmaaltemperatuur]],0),"")</f>
        <v>13.7</v>
      </c>
      <c r="N8280" s="101">
        <f>IF(ISNUMBER(jaar_zip[[#This Row],[graaddagen]]),IF(OR(MONTH(jaar_zip[[#This Row],[Datum]])=1,MONTH(jaar_zip[[#This Row],[Datum]])=2,MONTH(jaar_zip[[#This Row],[Datum]])=11,MONTH(jaar_zip[[#This Row],[Datum]])=12),1.1,IF(OR(MONTH(jaar_zip[[#This Row],[Datum]])=3,MONTH(jaar_zip[[#This Row],[Datum]])=10),1,0.8))*jaar_zip[[#This Row],[graaddagen]],"")</f>
        <v>15.07</v>
      </c>
      <c r="O8280" s="101">
        <f>IF(ISNUMBER(jaar_zip[[#This Row],[etmaaltemperatuur]]),IF(jaar_zip[[#This Row],[etmaaltemperatuur]]&gt;stookgrens,jaar_zip[[#This Row],[etmaaltemperatuur]]-stookgrens,0),"")</f>
        <v>0</v>
      </c>
    </row>
    <row r="8281" spans="1:15" x14ac:dyDescent="0.25">
      <c r="A8281">
        <v>375</v>
      </c>
      <c r="B8281">
        <v>20240229</v>
      </c>
      <c r="C8281">
        <v>4.3</v>
      </c>
      <c r="D8281">
        <v>8</v>
      </c>
      <c r="E8281">
        <v>298</v>
      </c>
      <c r="F8281">
        <v>2.7</v>
      </c>
      <c r="G8281">
        <v>1008.8</v>
      </c>
      <c r="H8281">
        <v>85</v>
      </c>
      <c r="I8281" s="101" t="s">
        <v>42</v>
      </c>
      <c r="J8281" s="1">
        <f>DATEVALUE(RIGHT(jaar_zip[[#This Row],[YYYYMMDD]],2)&amp;"-"&amp;MID(jaar_zip[[#This Row],[YYYYMMDD]],5,2)&amp;"-"&amp;LEFT(jaar_zip[[#This Row],[YYYYMMDD]],4))</f>
        <v>45351</v>
      </c>
      <c r="K8281" s="101" t="str">
        <f>IF(AND(VALUE(MONTH(jaar_zip[[#This Row],[Datum]]))=1,VALUE(WEEKNUM(jaar_zip[[#This Row],[Datum]],21))&gt;51),RIGHT(YEAR(jaar_zip[[#This Row],[Datum]])-1,2),RIGHT(YEAR(jaar_zip[[#This Row],[Datum]]),2))&amp;"-"&amp; TEXT(WEEKNUM(jaar_zip[[#This Row],[Datum]],21),"00")</f>
        <v>24-09</v>
      </c>
      <c r="L8281" s="101">
        <f>MONTH(jaar_zip[[#This Row],[Datum]])</f>
        <v>2</v>
      </c>
      <c r="M8281" s="101">
        <f>IF(ISNUMBER(jaar_zip[[#This Row],[etmaaltemperatuur]]),IF(jaar_zip[[#This Row],[etmaaltemperatuur]]&lt;stookgrens,stookgrens-jaar_zip[[#This Row],[etmaaltemperatuur]],0),"")</f>
        <v>10</v>
      </c>
      <c r="N8281" s="101">
        <f>IF(ISNUMBER(jaar_zip[[#This Row],[graaddagen]]),IF(OR(MONTH(jaar_zip[[#This Row],[Datum]])=1,MONTH(jaar_zip[[#This Row],[Datum]])=2,MONTH(jaar_zip[[#This Row],[Datum]])=11,MONTH(jaar_zip[[#This Row],[Datum]])=12),1.1,IF(OR(MONTH(jaar_zip[[#This Row],[Datum]])=3,MONTH(jaar_zip[[#This Row],[Datum]])=10),1,0.8))*jaar_zip[[#This Row],[graaddagen]],"")</f>
        <v>11</v>
      </c>
      <c r="O8281" s="101">
        <f>IF(ISNUMBER(jaar_zip[[#This Row],[etmaaltemperatuur]]),IF(jaar_zip[[#This Row],[etmaaltemperatuur]]&gt;stookgrens,jaar_zip[[#This Row],[etmaaltemperatuur]]-stookgrens,0),"")</f>
        <v>0</v>
      </c>
    </row>
    <row r="8282" spans="1:15" x14ac:dyDescent="0.25">
      <c r="A8282">
        <v>375</v>
      </c>
      <c r="B8282">
        <v>20240301</v>
      </c>
      <c r="C8282">
        <v>5.4</v>
      </c>
      <c r="D8282">
        <v>8.4</v>
      </c>
      <c r="E8282">
        <v>735</v>
      </c>
      <c r="F8282">
        <v>-0.1</v>
      </c>
      <c r="G8282">
        <v>1001.3</v>
      </c>
      <c r="H8282">
        <v>74</v>
      </c>
      <c r="I8282" s="101" t="s">
        <v>42</v>
      </c>
      <c r="J8282" s="1">
        <f>DATEVALUE(RIGHT(jaar_zip[[#This Row],[YYYYMMDD]],2)&amp;"-"&amp;MID(jaar_zip[[#This Row],[YYYYMMDD]],5,2)&amp;"-"&amp;LEFT(jaar_zip[[#This Row],[YYYYMMDD]],4))</f>
        <v>45352</v>
      </c>
      <c r="K8282" s="101" t="str">
        <f>IF(AND(VALUE(MONTH(jaar_zip[[#This Row],[Datum]]))=1,VALUE(WEEKNUM(jaar_zip[[#This Row],[Datum]],21))&gt;51),RIGHT(YEAR(jaar_zip[[#This Row],[Datum]])-1,2),RIGHT(YEAR(jaar_zip[[#This Row],[Datum]]),2))&amp;"-"&amp; TEXT(WEEKNUM(jaar_zip[[#This Row],[Datum]],21),"00")</f>
        <v>24-09</v>
      </c>
      <c r="L8282" s="101">
        <f>MONTH(jaar_zip[[#This Row],[Datum]])</f>
        <v>3</v>
      </c>
      <c r="M8282" s="101">
        <f>IF(ISNUMBER(jaar_zip[[#This Row],[etmaaltemperatuur]]),IF(jaar_zip[[#This Row],[etmaaltemperatuur]]&lt;stookgrens,stookgrens-jaar_zip[[#This Row],[etmaaltemperatuur]],0),"")</f>
        <v>9.6</v>
      </c>
      <c r="N8282" s="101">
        <f>IF(ISNUMBER(jaar_zip[[#This Row],[graaddagen]]),IF(OR(MONTH(jaar_zip[[#This Row],[Datum]])=1,MONTH(jaar_zip[[#This Row],[Datum]])=2,MONTH(jaar_zip[[#This Row],[Datum]])=11,MONTH(jaar_zip[[#This Row],[Datum]])=12),1.1,IF(OR(MONTH(jaar_zip[[#This Row],[Datum]])=3,MONTH(jaar_zip[[#This Row],[Datum]])=10),1,0.8))*jaar_zip[[#This Row],[graaddagen]],"")</f>
        <v>9.6</v>
      </c>
      <c r="O8282" s="101">
        <f>IF(ISNUMBER(jaar_zip[[#This Row],[etmaaltemperatuur]]),IF(jaar_zip[[#This Row],[etmaaltemperatuur]]&gt;stookgrens,jaar_zip[[#This Row],[etmaaltemperatuur]]-stookgrens,0),"")</f>
        <v>0</v>
      </c>
    </row>
    <row r="8283" spans="1:15" x14ac:dyDescent="0.25">
      <c r="A8283">
        <v>375</v>
      </c>
      <c r="B8283">
        <v>20240302</v>
      </c>
      <c r="C8283">
        <v>4.8</v>
      </c>
      <c r="D8283">
        <v>10.199999999999999</v>
      </c>
      <c r="E8283">
        <v>1169</v>
      </c>
      <c r="F8283">
        <v>-0.1</v>
      </c>
      <c r="G8283">
        <v>999.9</v>
      </c>
      <c r="H8283">
        <v>67</v>
      </c>
      <c r="I8283" s="101" t="s">
        <v>42</v>
      </c>
      <c r="J8283" s="1">
        <f>DATEVALUE(RIGHT(jaar_zip[[#This Row],[YYYYMMDD]],2)&amp;"-"&amp;MID(jaar_zip[[#This Row],[YYYYMMDD]],5,2)&amp;"-"&amp;LEFT(jaar_zip[[#This Row],[YYYYMMDD]],4))</f>
        <v>45353</v>
      </c>
      <c r="K8283" s="101" t="str">
        <f>IF(AND(VALUE(MONTH(jaar_zip[[#This Row],[Datum]]))=1,VALUE(WEEKNUM(jaar_zip[[#This Row],[Datum]],21))&gt;51),RIGHT(YEAR(jaar_zip[[#This Row],[Datum]])-1,2),RIGHT(YEAR(jaar_zip[[#This Row],[Datum]]),2))&amp;"-"&amp; TEXT(WEEKNUM(jaar_zip[[#This Row],[Datum]],21),"00")</f>
        <v>24-09</v>
      </c>
      <c r="L8283" s="101">
        <f>MONTH(jaar_zip[[#This Row],[Datum]])</f>
        <v>3</v>
      </c>
      <c r="M8283" s="101">
        <f>IF(ISNUMBER(jaar_zip[[#This Row],[etmaaltemperatuur]]),IF(jaar_zip[[#This Row],[etmaaltemperatuur]]&lt;stookgrens,stookgrens-jaar_zip[[#This Row],[etmaaltemperatuur]],0),"")</f>
        <v>7.8000000000000007</v>
      </c>
      <c r="N8283" s="101">
        <f>IF(ISNUMBER(jaar_zip[[#This Row],[graaddagen]]),IF(OR(MONTH(jaar_zip[[#This Row],[Datum]])=1,MONTH(jaar_zip[[#This Row],[Datum]])=2,MONTH(jaar_zip[[#This Row],[Datum]])=11,MONTH(jaar_zip[[#This Row],[Datum]])=12),1.1,IF(OR(MONTH(jaar_zip[[#This Row],[Datum]])=3,MONTH(jaar_zip[[#This Row],[Datum]])=10),1,0.8))*jaar_zip[[#This Row],[graaddagen]],"")</f>
        <v>7.8000000000000007</v>
      </c>
      <c r="O8283" s="101">
        <f>IF(ISNUMBER(jaar_zip[[#This Row],[etmaaltemperatuur]]),IF(jaar_zip[[#This Row],[etmaaltemperatuur]]&gt;stookgrens,jaar_zip[[#This Row],[etmaaltemperatuur]]-stookgrens,0),"")</f>
        <v>0</v>
      </c>
    </row>
    <row r="8284" spans="1:15" x14ac:dyDescent="0.25">
      <c r="A8284">
        <v>375</v>
      </c>
      <c r="B8284">
        <v>20240303</v>
      </c>
      <c r="C8284">
        <v>2.8</v>
      </c>
      <c r="D8284">
        <v>11</v>
      </c>
      <c r="E8284">
        <v>927</v>
      </c>
      <c r="F8284">
        <v>-0.1</v>
      </c>
      <c r="G8284">
        <v>1001.7</v>
      </c>
      <c r="H8284">
        <v>74</v>
      </c>
      <c r="I8284" s="101" t="s">
        <v>42</v>
      </c>
      <c r="J8284" s="1">
        <f>DATEVALUE(RIGHT(jaar_zip[[#This Row],[YYYYMMDD]],2)&amp;"-"&amp;MID(jaar_zip[[#This Row],[YYYYMMDD]],5,2)&amp;"-"&amp;LEFT(jaar_zip[[#This Row],[YYYYMMDD]],4))</f>
        <v>45354</v>
      </c>
      <c r="K8284" s="101" t="str">
        <f>IF(AND(VALUE(MONTH(jaar_zip[[#This Row],[Datum]]))=1,VALUE(WEEKNUM(jaar_zip[[#This Row],[Datum]],21))&gt;51),RIGHT(YEAR(jaar_zip[[#This Row],[Datum]])-1,2),RIGHT(YEAR(jaar_zip[[#This Row],[Datum]]),2))&amp;"-"&amp; TEXT(WEEKNUM(jaar_zip[[#This Row],[Datum]],21),"00")</f>
        <v>24-09</v>
      </c>
      <c r="L8284" s="101">
        <f>MONTH(jaar_zip[[#This Row],[Datum]])</f>
        <v>3</v>
      </c>
      <c r="M8284" s="101">
        <f>IF(ISNUMBER(jaar_zip[[#This Row],[etmaaltemperatuur]]),IF(jaar_zip[[#This Row],[etmaaltemperatuur]]&lt;stookgrens,stookgrens-jaar_zip[[#This Row],[etmaaltemperatuur]],0),"")</f>
        <v>7</v>
      </c>
      <c r="N8284" s="101">
        <f>IF(ISNUMBER(jaar_zip[[#This Row],[graaddagen]]),IF(OR(MONTH(jaar_zip[[#This Row],[Datum]])=1,MONTH(jaar_zip[[#This Row],[Datum]])=2,MONTH(jaar_zip[[#This Row],[Datum]])=11,MONTH(jaar_zip[[#This Row],[Datum]])=12),1.1,IF(OR(MONTH(jaar_zip[[#This Row],[Datum]])=3,MONTH(jaar_zip[[#This Row],[Datum]])=10),1,0.8))*jaar_zip[[#This Row],[graaddagen]],"")</f>
        <v>7</v>
      </c>
      <c r="O8284" s="101">
        <f>IF(ISNUMBER(jaar_zip[[#This Row],[etmaaltemperatuur]]),IF(jaar_zip[[#This Row],[etmaaltemperatuur]]&gt;stookgrens,jaar_zip[[#This Row],[etmaaltemperatuur]]-stookgrens,0),"")</f>
        <v>0</v>
      </c>
    </row>
    <row r="8285" spans="1:15" x14ac:dyDescent="0.25">
      <c r="A8285">
        <v>375</v>
      </c>
      <c r="B8285">
        <v>20240304</v>
      </c>
      <c r="C8285">
        <v>2.4</v>
      </c>
      <c r="D8285">
        <v>7.9</v>
      </c>
      <c r="E8285">
        <v>1221</v>
      </c>
      <c r="F8285">
        <v>0</v>
      </c>
      <c r="G8285">
        <v>1011.4</v>
      </c>
      <c r="H8285">
        <v>79</v>
      </c>
      <c r="I8285" s="101" t="s">
        <v>42</v>
      </c>
      <c r="J8285" s="1">
        <f>DATEVALUE(RIGHT(jaar_zip[[#This Row],[YYYYMMDD]],2)&amp;"-"&amp;MID(jaar_zip[[#This Row],[YYYYMMDD]],5,2)&amp;"-"&amp;LEFT(jaar_zip[[#This Row],[YYYYMMDD]],4))</f>
        <v>45355</v>
      </c>
      <c r="K8285" s="101" t="str">
        <f>IF(AND(VALUE(MONTH(jaar_zip[[#This Row],[Datum]]))=1,VALUE(WEEKNUM(jaar_zip[[#This Row],[Datum]],21))&gt;51),RIGHT(YEAR(jaar_zip[[#This Row],[Datum]])-1,2),RIGHT(YEAR(jaar_zip[[#This Row],[Datum]]),2))&amp;"-"&amp; TEXT(WEEKNUM(jaar_zip[[#This Row],[Datum]],21),"00")</f>
        <v>24-10</v>
      </c>
      <c r="L8285" s="101">
        <f>MONTH(jaar_zip[[#This Row],[Datum]])</f>
        <v>3</v>
      </c>
      <c r="M8285" s="101">
        <f>IF(ISNUMBER(jaar_zip[[#This Row],[etmaaltemperatuur]]),IF(jaar_zip[[#This Row],[etmaaltemperatuur]]&lt;stookgrens,stookgrens-jaar_zip[[#This Row],[etmaaltemperatuur]],0),"")</f>
        <v>10.1</v>
      </c>
      <c r="N8285" s="101">
        <f>IF(ISNUMBER(jaar_zip[[#This Row],[graaddagen]]),IF(OR(MONTH(jaar_zip[[#This Row],[Datum]])=1,MONTH(jaar_zip[[#This Row],[Datum]])=2,MONTH(jaar_zip[[#This Row],[Datum]])=11,MONTH(jaar_zip[[#This Row],[Datum]])=12),1.1,IF(OR(MONTH(jaar_zip[[#This Row],[Datum]])=3,MONTH(jaar_zip[[#This Row],[Datum]])=10),1,0.8))*jaar_zip[[#This Row],[graaddagen]],"")</f>
        <v>10.1</v>
      </c>
      <c r="O8285" s="101">
        <f>IF(ISNUMBER(jaar_zip[[#This Row],[etmaaltemperatuur]]),IF(jaar_zip[[#This Row],[etmaaltemperatuur]]&gt;stookgrens,jaar_zip[[#This Row],[etmaaltemperatuur]]-stookgrens,0),"")</f>
        <v>0</v>
      </c>
    </row>
    <row r="8286" spans="1:15" x14ac:dyDescent="0.25">
      <c r="A8286">
        <v>375</v>
      </c>
      <c r="B8286">
        <v>20240305</v>
      </c>
      <c r="C8286">
        <v>1.5</v>
      </c>
      <c r="D8286">
        <v>6.4</v>
      </c>
      <c r="E8286">
        <v>287</v>
      </c>
      <c r="F8286">
        <v>0.3</v>
      </c>
      <c r="G8286">
        <v>1014.7</v>
      </c>
      <c r="H8286">
        <v>90</v>
      </c>
      <c r="I8286" s="101" t="s">
        <v>42</v>
      </c>
      <c r="J8286" s="1">
        <f>DATEVALUE(RIGHT(jaar_zip[[#This Row],[YYYYMMDD]],2)&amp;"-"&amp;MID(jaar_zip[[#This Row],[YYYYMMDD]],5,2)&amp;"-"&amp;LEFT(jaar_zip[[#This Row],[YYYYMMDD]],4))</f>
        <v>45356</v>
      </c>
      <c r="K8286" s="101" t="str">
        <f>IF(AND(VALUE(MONTH(jaar_zip[[#This Row],[Datum]]))=1,VALUE(WEEKNUM(jaar_zip[[#This Row],[Datum]],21))&gt;51),RIGHT(YEAR(jaar_zip[[#This Row],[Datum]])-1,2),RIGHT(YEAR(jaar_zip[[#This Row],[Datum]]),2))&amp;"-"&amp; TEXT(WEEKNUM(jaar_zip[[#This Row],[Datum]],21),"00")</f>
        <v>24-10</v>
      </c>
      <c r="L8286" s="101">
        <f>MONTH(jaar_zip[[#This Row],[Datum]])</f>
        <v>3</v>
      </c>
      <c r="M8286" s="101">
        <f>IF(ISNUMBER(jaar_zip[[#This Row],[etmaaltemperatuur]]),IF(jaar_zip[[#This Row],[etmaaltemperatuur]]&lt;stookgrens,stookgrens-jaar_zip[[#This Row],[etmaaltemperatuur]],0),"")</f>
        <v>11.6</v>
      </c>
      <c r="N8286" s="101">
        <f>IF(ISNUMBER(jaar_zip[[#This Row],[graaddagen]]),IF(OR(MONTH(jaar_zip[[#This Row],[Datum]])=1,MONTH(jaar_zip[[#This Row],[Datum]])=2,MONTH(jaar_zip[[#This Row],[Datum]])=11,MONTH(jaar_zip[[#This Row],[Datum]])=12),1.1,IF(OR(MONTH(jaar_zip[[#This Row],[Datum]])=3,MONTH(jaar_zip[[#This Row],[Datum]])=10),1,0.8))*jaar_zip[[#This Row],[graaddagen]],"")</f>
        <v>11.6</v>
      </c>
      <c r="O8286" s="101">
        <f>IF(ISNUMBER(jaar_zip[[#This Row],[etmaaltemperatuur]]),IF(jaar_zip[[#This Row],[etmaaltemperatuur]]&gt;stookgrens,jaar_zip[[#This Row],[etmaaltemperatuur]]-stookgrens,0),"")</f>
        <v>0</v>
      </c>
    </row>
    <row r="8287" spans="1:15" x14ac:dyDescent="0.25">
      <c r="A8287">
        <v>375</v>
      </c>
      <c r="B8287">
        <v>20240306</v>
      </c>
      <c r="C8287">
        <v>1.7</v>
      </c>
      <c r="D8287">
        <v>5.5</v>
      </c>
      <c r="E8287">
        <v>954</v>
      </c>
      <c r="F8287">
        <v>0</v>
      </c>
      <c r="G8287">
        <v>1022.8</v>
      </c>
      <c r="H8287">
        <v>89</v>
      </c>
      <c r="I8287" s="101" t="s">
        <v>42</v>
      </c>
      <c r="J8287" s="1">
        <f>DATEVALUE(RIGHT(jaar_zip[[#This Row],[YYYYMMDD]],2)&amp;"-"&amp;MID(jaar_zip[[#This Row],[YYYYMMDD]],5,2)&amp;"-"&amp;LEFT(jaar_zip[[#This Row],[YYYYMMDD]],4))</f>
        <v>45357</v>
      </c>
      <c r="K8287" s="101" t="str">
        <f>IF(AND(VALUE(MONTH(jaar_zip[[#This Row],[Datum]]))=1,VALUE(WEEKNUM(jaar_zip[[#This Row],[Datum]],21))&gt;51),RIGHT(YEAR(jaar_zip[[#This Row],[Datum]])-1,2),RIGHT(YEAR(jaar_zip[[#This Row],[Datum]]),2))&amp;"-"&amp; TEXT(WEEKNUM(jaar_zip[[#This Row],[Datum]],21),"00")</f>
        <v>24-10</v>
      </c>
      <c r="L8287" s="101">
        <f>MONTH(jaar_zip[[#This Row],[Datum]])</f>
        <v>3</v>
      </c>
      <c r="M8287" s="101">
        <f>IF(ISNUMBER(jaar_zip[[#This Row],[etmaaltemperatuur]]),IF(jaar_zip[[#This Row],[etmaaltemperatuur]]&lt;stookgrens,stookgrens-jaar_zip[[#This Row],[etmaaltemperatuur]],0),"")</f>
        <v>12.5</v>
      </c>
      <c r="N8287" s="101">
        <f>IF(ISNUMBER(jaar_zip[[#This Row],[graaddagen]]),IF(OR(MONTH(jaar_zip[[#This Row],[Datum]])=1,MONTH(jaar_zip[[#This Row],[Datum]])=2,MONTH(jaar_zip[[#This Row],[Datum]])=11,MONTH(jaar_zip[[#This Row],[Datum]])=12),1.1,IF(OR(MONTH(jaar_zip[[#This Row],[Datum]])=3,MONTH(jaar_zip[[#This Row],[Datum]])=10),1,0.8))*jaar_zip[[#This Row],[graaddagen]],"")</f>
        <v>12.5</v>
      </c>
      <c r="O8287" s="101">
        <f>IF(ISNUMBER(jaar_zip[[#This Row],[etmaaltemperatuur]]),IF(jaar_zip[[#This Row],[etmaaltemperatuur]]&gt;stookgrens,jaar_zip[[#This Row],[etmaaltemperatuur]]-stookgrens,0),"")</f>
        <v>0</v>
      </c>
    </row>
    <row r="8288" spans="1:15" x14ac:dyDescent="0.25">
      <c r="A8288">
        <v>375</v>
      </c>
      <c r="B8288">
        <v>20240307</v>
      </c>
      <c r="C8288">
        <v>4.8</v>
      </c>
      <c r="D8288">
        <v>5</v>
      </c>
      <c r="E8288">
        <v>1066</v>
      </c>
      <c r="F8288">
        <v>0</v>
      </c>
      <c r="G8288">
        <v>1022.5</v>
      </c>
      <c r="H8288">
        <v>82</v>
      </c>
      <c r="I8288" s="101" t="s">
        <v>42</v>
      </c>
      <c r="J8288" s="1">
        <f>DATEVALUE(RIGHT(jaar_zip[[#This Row],[YYYYMMDD]],2)&amp;"-"&amp;MID(jaar_zip[[#This Row],[YYYYMMDD]],5,2)&amp;"-"&amp;LEFT(jaar_zip[[#This Row],[YYYYMMDD]],4))</f>
        <v>45358</v>
      </c>
      <c r="K8288" s="101" t="str">
        <f>IF(AND(VALUE(MONTH(jaar_zip[[#This Row],[Datum]]))=1,VALUE(WEEKNUM(jaar_zip[[#This Row],[Datum]],21))&gt;51),RIGHT(YEAR(jaar_zip[[#This Row],[Datum]])-1,2),RIGHT(YEAR(jaar_zip[[#This Row],[Datum]]),2))&amp;"-"&amp; TEXT(WEEKNUM(jaar_zip[[#This Row],[Datum]],21),"00")</f>
        <v>24-10</v>
      </c>
      <c r="L8288" s="101">
        <f>MONTH(jaar_zip[[#This Row],[Datum]])</f>
        <v>3</v>
      </c>
      <c r="M8288" s="101">
        <f>IF(ISNUMBER(jaar_zip[[#This Row],[etmaaltemperatuur]]),IF(jaar_zip[[#This Row],[etmaaltemperatuur]]&lt;stookgrens,stookgrens-jaar_zip[[#This Row],[etmaaltemperatuur]],0),"")</f>
        <v>13</v>
      </c>
      <c r="N8288" s="101">
        <f>IF(ISNUMBER(jaar_zip[[#This Row],[graaddagen]]),IF(OR(MONTH(jaar_zip[[#This Row],[Datum]])=1,MONTH(jaar_zip[[#This Row],[Datum]])=2,MONTH(jaar_zip[[#This Row],[Datum]])=11,MONTH(jaar_zip[[#This Row],[Datum]])=12),1.1,IF(OR(MONTH(jaar_zip[[#This Row],[Datum]])=3,MONTH(jaar_zip[[#This Row],[Datum]])=10),1,0.8))*jaar_zip[[#This Row],[graaddagen]],"")</f>
        <v>13</v>
      </c>
      <c r="O8288" s="101">
        <f>IF(ISNUMBER(jaar_zip[[#This Row],[etmaaltemperatuur]]),IF(jaar_zip[[#This Row],[etmaaltemperatuur]]&gt;stookgrens,jaar_zip[[#This Row],[etmaaltemperatuur]]-stookgrens,0),"")</f>
        <v>0</v>
      </c>
    </row>
    <row r="8289" spans="1:15" x14ac:dyDescent="0.25">
      <c r="A8289">
        <v>375</v>
      </c>
      <c r="B8289">
        <v>20240308</v>
      </c>
      <c r="C8289">
        <v>5.3</v>
      </c>
      <c r="D8289">
        <v>5</v>
      </c>
      <c r="E8289">
        <v>1366</v>
      </c>
      <c r="F8289">
        <v>0</v>
      </c>
      <c r="G8289">
        <v>1011.3</v>
      </c>
      <c r="H8289">
        <v>71</v>
      </c>
      <c r="I8289" s="101" t="s">
        <v>42</v>
      </c>
      <c r="J8289" s="1">
        <f>DATEVALUE(RIGHT(jaar_zip[[#This Row],[YYYYMMDD]],2)&amp;"-"&amp;MID(jaar_zip[[#This Row],[YYYYMMDD]],5,2)&amp;"-"&amp;LEFT(jaar_zip[[#This Row],[YYYYMMDD]],4))</f>
        <v>45359</v>
      </c>
      <c r="K8289" s="101" t="str">
        <f>IF(AND(VALUE(MONTH(jaar_zip[[#This Row],[Datum]]))=1,VALUE(WEEKNUM(jaar_zip[[#This Row],[Datum]],21))&gt;51),RIGHT(YEAR(jaar_zip[[#This Row],[Datum]])-1,2),RIGHT(YEAR(jaar_zip[[#This Row],[Datum]]),2))&amp;"-"&amp; TEXT(WEEKNUM(jaar_zip[[#This Row],[Datum]],21),"00")</f>
        <v>24-10</v>
      </c>
      <c r="L8289" s="101">
        <f>MONTH(jaar_zip[[#This Row],[Datum]])</f>
        <v>3</v>
      </c>
      <c r="M8289" s="101">
        <f>IF(ISNUMBER(jaar_zip[[#This Row],[etmaaltemperatuur]]),IF(jaar_zip[[#This Row],[etmaaltemperatuur]]&lt;stookgrens,stookgrens-jaar_zip[[#This Row],[etmaaltemperatuur]],0),"")</f>
        <v>13</v>
      </c>
      <c r="N8289" s="101">
        <f>IF(ISNUMBER(jaar_zip[[#This Row],[graaddagen]]),IF(OR(MONTH(jaar_zip[[#This Row],[Datum]])=1,MONTH(jaar_zip[[#This Row],[Datum]])=2,MONTH(jaar_zip[[#This Row],[Datum]])=11,MONTH(jaar_zip[[#This Row],[Datum]])=12),1.1,IF(OR(MONTH(jaar_zip[[#This Row],[Datum]])=3,MONTH(jaar_zip[[#This Row],[Datum]])=10),1,0.8))*jaar_zip[[#This Row],[graaddagen]],"")</f>
        <v>13</v>
      </c>
      <c r="O8289" s="101">
        <f>IF(ISNUMBER(jaar_zip[[#This Row],[etmaaltemperatuur]]),IF(jaar_zip[[#This Row],[etmaaltemperatuur]]&gt;stookgrens,jaar_zip[[#This Row],[etmaaltemperatuur]]-stookgrens,0),"")</f>
        <v>0</v>
      </c>
    </row>
    <row r="8290" spans="1:15" x14ac:dyDescent="0.25">
      <c r="A8290">
        <v>375</v>
      </c>
      <c r="B8290">
        <v>20240309</v>
      </c>
      <c r="C8290">
        <v>4.5999999999999996</v>
      </c>
      <c r="D8290">
        <v>8.1999999999999993</v>
      </c>
      <c r="E8290">
        <v>991</v>
      </c>
      <c r="F8290">
        <v>0</v>
      </c>
      <c r="G8290">
        <v>1001</v>
      </c>
      <c r="H8290">
        <v>70</v>
      </c>
      <c r="I8290" s="101" t="s">
        <v>42</v>
      </c>
      <c r="J8290" s="1">
        <f>DATEVALUE(RIGHT(jaar_zip[[#This Row],[YYYYMMDD]],2)&amp;"-"&amp;MID(jaar_zip[[#This Row],[YYYYMMDD]],5,2)&amp;"-"&amp;LEFT(jaar_zip[[#This Row],[YYYYMMDD]],4))</f>
        <v>45360</v>
      </c>
      <c r="K8290" s="101" t="str">
        <f>IF(AND(VALUE(MONTH(jaar_zip[[#This Row],[Datum]]))=1,VALUE(WEEKNUM(jaar_zip[[#This Row],[Datum]],21))&gt;51),RIGHT(YEAR(jaar_zip[[#This Row],[Datum]])-1,2),RIGHT(YEAR(jaar_zip[[#This Row],[Datum]]),2))&amp;"-"&amp; TEXT(WEEKNUM(jaar_zip[[#This Row],[Datum]],21),"00")</f>
        <v>24-10</v>
      </c>
      <c r="L8290" s="101">
        <f>MONTH(jaar_zip[[#This Row],[Datum]])</f>
        <v>3</v>
      </c>
      <c r="M8290" s="101">
        <f>IF(ISNUMBER(jaar_zip[[#This Row],[etmaaltemperatuur]]),IF(jaar_zip[[#This Row],[etmaaltemperatuur]]&lt;stookgrens,stookgrens-jaar_zip[[#This Row],[etmaaltemperatuur]],0),"")</f>
        <v>9.8000000000000007</v>
      </c>
      <c r="N8290" s="101">
        <f>IF(ISNUMBER(jaar_zip[[#This Row],[graaddagen]]),IF(OR(MONTH(jaar_zip[[#This Row],[Datum]])=1,MONTH(jaar_zip[[#This Row],[Datum]])=2,MONTH(jaar_zip[[#This Row],[Datum]])=11,MONTH(jaar_zip[[#This Row],[Datum]])=12),1.1,IF(OR(MONTH(jaar_zip[[#This Row],[Datum]])=3,MONTH(jaar_zip[[#This Row],[Datum]])=10),1,0.8))*jaar_zip[[#This Row],[graaddagen]],"")</f>
        <v>9.8000000000000007</v>
      </c>
      <c r="O8290" s="101">
        <f>IF(ISNUMBER(jaar_zip[[#This Row],[etmaaltemperatuur]]),IF(jaar_zip[[#This Row],[etmaaltemperatuur]]&gt;stookgrens,jaar_zip[[#This Row],[etmaaltemperatuur]]-stookgrens,0),"")</f>
        <v>0</v>
      </c>
    </row>
    <row r="8291" spans="1:15" x14ac:dyDescent="0.25">
      <c r="A8291">
        <v>375</v>
      </c>
      <c r="B8291">
        <v>20240310</v>
      </c>
      <c r="C8291">
        <v>4.4000000000000004</v>
      </c>
      <c r="D8291">
        <v>9.4</v>
      </c>
      <c r="E8291">
        <v>944</v>
      </c>
      <c r="F8291">
        <v>0</v>
      </c>
      <c r="G8291">
        <v>996.5</v>
      </c>
      <c r="H8291">
        <v>71</v>
      </c>
      <c r="I8291" s="101" t="s">
        <v>42</v>
      </c>
      <c r="J8291" s="1">
        <f>DATEVALUE(RIGHT(jaar_zip[[#This Row],[YYYYMMDD]],2)&amp;"-"&amp;MID(jaar_zip[[#This Row],[YYYYMMDD]],5,2)&amp;"-"&amp;LEFT(jaar_zip[[#This Row],[YYYYMMDD]],4))</f>
        <v>45361</v>
      </c>
      <c r="K8291" s="101" t="str">
        <f>IF(AND(VALUE(MONTH(jaar_zip[[#This Row],[Datum]]))=1,VALUE(WEEKNUM(jaar_zip[[#This Row],[Datum]],21))&gt;51),RIGHT(YEAR(jaar_zip[[#This Row],[Datum]])-1,2),RIGHT(YEAR(jaar_zip[[#This Row],[Datum]]),2))&amp;"-"&amp; TEXT(WEEKNUM(jaar_zip[[#This Row],[Datum]],21),"00")</f>
        <v>24-10</v>
      </c>
      <c r="L8291" s="101">
        <f>MONTH(jaar_zip[[#This Row],[Datum]])</f>
        <v>3</v>
      </c>
      <c r="M8291" s="101">
        <f>IF(ISNUMBER(jaar_zip[[#This Row],[etmaaltemperatuur]]),IF(jaar_zip[[#This Row],[etmaaltemperatuur]]&lt;stookgrens,stookgrens-jaar_zip[[#This Row],[etmaaltemperatuur]],0),"")</f>
        <v>8.6</v>
      </c>
      <c r="N8291" s="101">
        <f>IF(ISNUMBER(jaar_zip[[#This Row],[graaddagen]]),IF(OR(MONTH(jaar_zip[[#This Row],[Datum]])=1,MONTH(jaar_zip[[#This Row],[Datum]])=2,MONTH(jaar_zip[[#This Row],[Datum]])=11,MONTH(jaar_zip[[#This Row],[Datum]])=12),1.1,IF(OR(MONTH(jaar_zip[[#This Row],[Datum]])=3,MONTH(jaar_zip[[#This Row],[Datum]])=10),1,0.8))*jaar_zip[[#This Row],[graaddagen]],"")</f>
        <v>8.6</v>
      </c>
      <c r="O8291" s="101">
        <f>IF(ISNUMBER(jaar_zip[[#This Row],[etmaaltemperatuur]]),IF(jaar_zip[[#This Row],[etmaaltemperatuur]]&gt;stookgrens,jaar_zip[[#This Row],[etmaaltemperatuur]]-stookgrens,0),"")</f>
        <v>0</v>
      </c>
    </row>
    <row r="8292" spans="1:15" x14ac:dyDescent="0.25">
      <c r="A8292">
        <v>375</v>
      </c>
      <c r="B8292">
        <v>20240311</v>
      </c>
      <c r="C8292">
        <v>1.3</v>
      </c>
      <c r="D8292">
        <v>7.1</v>
      </c>
      <c r="E8292">
        <v>131</v>
      </c>
      <c r="F8292">
        <v>18.2</v>
      </c>
      <c r="G8292">
        <v>1002.6</v>
      </c>
      <c r="H8292">
        <v>96</v>
      </c>
      <c r="I8292" s="101" t="s">
        <v>42</v>
      </c>
      <c r="J8292" s="1">
        <f>DATEVALUE(RIGHT(jaar_zip[[#This Row],[YYYYMMDD]],2)&amp;"-"&amp;MID(jaar_zip[[#This Row],[YYYYMMDD]],5,2)&amp;"-"&amp;LEFT(jaar_zip[[#This Row],[YYYYMMDD]],4))</f>
        <v>45362</v>
      </c>
      <c r="K8292" s="101" t="str">
        <f>IF(AND(VALUE(MONTH(jaar_zip[[#This Row],[Datum]]))=1,VALUE(WEEKNUM(jaar_zip[[#This Row],[Datum]],21))&gt;51),RIGHT(YEAR(jaar_zip[[#This Row],[Datum]])-1,2),RIGHT(YEAR(jaar_zip[[#This Row],[Datum]]),2))&amp;"-"&amp; TEXT(WEEKNUM(jaar_zip[[#This Row],[Datum]],21),"00")</f>
        <v>24-11</v>
      </c>
      <c r="L8292" s="101">
        <f>MONTH(jaar_zip[[#This Row],[Datum]])</f>
        <v>3</v>
      </c>
      <c r="M8292" s="101">
        <f>IF(ISNUMBER(jaar_zip[[#This Row],[etmaaltemperatuur]]),IF(jaar_zip[[#This Row],[etmaaltemperatuur]]&lt;stookgrens,stookgrens-jaar_zip[[#This Row],[etmaaltemperatuur]],0),"")</f>
        <v>10.9</v>
      </c>
      <c r="N8292" s="101">
        <f>IF(ISNUMBER(jaar_zip[[#This Row],[graaddagen]]),IF(OR(MONTH(jaar_zip[[#This Row],[Datum]])=1,MONTH(jaar_zip[[#This Row],[Datum]])=2,MONTH(jaar_zip[[#This Row],[Datum]])=11,MONTH(jaar_zip[[#This Row],[Datum]])=12),1.1,IF(OR(MONTH(jaar_zip[[#This Row],[Datum]])=3,MONTH(jaar_zip[[#This Row],[Datum]])=10),1,0.8))*jaar_zip[[#This Row],[graaddagen]],"")</f>
        <v>10.9</v>
      </c>
      <c r="O8292" s="101">
        <f>IF(ISNUMBER(jaar_zip[[#This Row],[etmaaltemperatuur]]),IF(jaar_zip[[#This Row],[etmaaltemperatuur]]&gt;stookgrens,jaar_zip[[#This Row],[etmaaltemperatuur]]-stookgrens,0),"")</f>
        <v>0</v>
      </c>
    </row>
    <row r="8293" spans="1:15" x14ac:dyDescent="0.25">
      <c r="A8293">
        <v>375</v>
      </c>
      <c r="B8293">
        <v>20240312</v>
      </c>
      <c r="C8293">
        <v>4.0999999999999996</v>
      </c>
      <c r="D8293">
        <v>8.1</v>
      </c>
      <c r="E8293">
        <v>620</v>
      </c>
      <c r="F8293">
        <v>4.2</v>
      </c>
      <c r="G8293">
        <v>1013.2</v>
      </c>
      <c r="H8293">
        <v>91</v>
      </c>
      <c r="I8293" s="101" t="s">
        <v>42</v>
      </c>
      <c r="J8293" s="1">
        <f>DATEVALUE(RIGHT(jaar_zip[[#This Row],[YYYYMMDD]],2)&amp;"-"&amp;MID(jaar_zip[[#This Row],[YYYYMMDD]],5,2)&amp;"-"&amp;LEFT(jaar_zip[[#This Row],[YYYYMMDD]],4))</f>
        <v>45363</v>
      </c>
      <c r="K8293" s="101" t="str">
        <f>IF(AND(VALUE(MONTH(jaar_zip[[#This Row],[Datum]]))=1,VALUE(WEEKNUM(jaar_zip[[#This Row],[Datum]],21))&gt;51),RIGHT(YEAR(jaar_zip[[#This Row],[Datum]])-1,2),RIGHT(YEAR(jaar_zip[[#This Row],[Datum]]),2))&amp;"-"&amp; TEXT(WEEKNUM(jaar_zip[[#This Row],[Datum]],21),"00")</f>
        <v>24-11</v>
      </c>
      <c r="L8293" s="101">
        <f>MONTH(jaar_zip[[#This Row],[Datum]])</f>
        <v>3</v>
      </c>
      <c r="M8293" s="101">
        <f>IF(ISNUMBER(jaar_zip[[#This Row],[etmaaltemperatuur]]),IF(jaar_zip[[#This Row],[etmaaltemperatuur]]&lt;stookgrens,stookgrens-jaar_zip[[#This Row],[etmaaltemperatuur]],0),"")</f>
        <v>9.9</v>
      </c>
      <c r="N8293" s="101">
        <f>IF(ISNUMBER(jaar_zip[[#This Row],[graaddagen]]),IF(OR(MONTH(jaar_zip[[#This Row],[Datum]])=1,MONTH(jaar_zip[[#This Row],[Datum]])=2,MONTH(jaar_zip[[#This Row],[Datum]])=11,MONTH(jaar_zip[[#This Row],[Datum]])=12),1.1,IF(OR(MONTH(jaar_zip[[#This Row],[Datum]])=3,MONTH(jaar_zip[[#This Row],[Datum]])=10),1,0.8))*jaar_zip[[#This Row],[graaddagen]],"")</f>
        <v>9.9</v>
      </c>
      <c r="O8293" s="101">
        <f>IF(ISNUMBER(jaar_zip[[#This Row],[etmaaltemperatuur]]),IF(jaar_zip[[#This Row],[etmaaltemperatuur]]&gt;stookgrens,jaar_zip[[#This Row],[etmaaltemperatuur]]-stookgrens,0),"")</f>
        <v>0</v>
      </c>
    </row>
    <row r="8294" spans="1:15" x14ac:dyDescent="0.25">
      <c r="A8294">
        <v>375</v>
      </c>
      <c r="B8294">
        <v>20240313</v>
      </c>
      <c r="C8294">
        <v>4</v>
      </c>
      <c r="D8294">
        <v>10.9</v>
      </c>
      <c r="E8294">
        <v>294</v>
      </c>
      <c r="F8294">
        <v>3.3</v>
      </c>
      <c r="G8294">
        <v>1014.6</v>
      </c>
      <c r="H8294">
        <v>90</v>
      </c>
      <c r="I8294" s="101" t="s">
        <v>42</v>
      </c>
      <c r="J8294" s="1">
        <f>DATEVALUE(RIGHT(jaar_zip[[#This Row],[YYYYMMDD]],2)&amp;"-"&amp;MID(jaar_zip[[#This Row],[YYYYMMDD]],5,2)&amp;"-"&amp;LEFT(jaar_zip[[#This Row],[YYYYMMDD]],4))</f>
        <v>45364</v>
      </c>
      <c r="K8294" s="101" t="str">
        <f>IF(AND(VALUE(MONTH(jaar_zip[[#This Row],[Datum]]))=1,VALUE(WEEKNUM(jaar_zip[[#This Row],[Datum]],21))&gt;51),RIGHT(YEAR(jaar_zip[[#This Row],[Datum]])-1,2),RIGHT(YEAR(jaar_zip[[#This Row],[Datum]]),2))&amp;"-"&amp; TEXT(WEEKNUM(jaar_zip[[#This Row],[Datum]],21),"00")</f>
        <v>24-11</v>
      </c>
      <c r="L8294" s="101">
        <f>MONTH(jaar_zip[[#This Row],[Datum]])</f>
        <v>3</v>
      </c>
      <c r="M8294" s="101">
        <f>IF(ISNUMBER(jaar_zip[[#This Row],[etmaaltemperatuur]]),IF(jaar_zip[[#This Row],[etmaaltemperatuur]]&lt;stookgrens,stookgrens-jaar_zip[[#This Row],[etmaaltemperatuur]],0),"")</f>
        <v>7.1</v>
      </c>
      <c r="N8294" s="101">
        <f>IF(ISNUMBER(jaar_zip[[#This Row],[graaddagen]]),IF(OR(MONTH(jaar_zip[[#This Row],[Datum]])=1,MONTH(jaar_zip[[#This Row],[Datum]])=2,MONTH(jaar_zip[[#This Row],[Datum]])=11,MONTH(jaar_zip[[#This Row],[Datum]])=12),1.1,IF(OR(MONTH(jaar_zip[[#This Row],[Datum]])=3,MONTH(jaar_zip[[#This Row],[Datum]])=10),1,0.8))*jaar_zip[[#This Row],[graaddagen]],"")</f>
        <v>7.1</v>
      </c>
      <c r="O8294" s="101">
        <f>IF(ISNUMBER(jaar_zip[[#This Row],[etmaaltemperatuur]]),IF(jaar_zip[[#This Row],[etmaaltemperatuur]]&gt;stookgrens,jaar_zip[[#This Row],[etmaaltemperatuur]]-stookgrens,0),"")</f>
        <v>0</v>
      </c>
    </row>
    <row r="8295" spans="1:15" x14ac:dyDescent="0.25">
      <c r="A8295">
        <v>375</v>
      </c>
      <c r="B8295">
        <v>20240314</v>
      </c>
      <c r="C8295">
        <v>3.7</v>
      </c>
      <c r="D8295">
        <v>12.6</v>
      </c>
      <c r="E8295">
        <v>1368</v>
      </c>
      <c r="F8295">
        <v>0</v>
      </c>
      <c r="G8295">
        <v>1011.1</v>
      </c>
      <c r="H8295">
        <v>76</v>
      </c>
      <c r="I8295" s="101" t="s">
        <v>42</v>
      </c>
      <c r="J8295" s="1">
        <f>DATEVALUE(RIGHT(jaar_zip[[#This Row],[YYYYMMDD]],2)&amp;"-"&amp;MID(jaar_zip[[#This Row],[YYYYMMDD]],5,2)&amp;"-"&amp;LEFT(jaar_zip[[#This Row],[YYYYMMDD]],4))</f>
        <v>45365</v>
      </c>
      <c r="K8295" s="101" t="str">
        <f>IF(AND(VALUE(MONTH(jaar_zip[[#This Row],[Datum]]))=1,VALUE(WEEKNUM(jaar_zip[[#This Row],[Datum]],21))&gt;51),RIGHT(YEAR(jaar_zip[[#This Row],[Datum]])-1,2),RIGHT(YEAR(jaar_zip[[#This Row],[Datum]]),2))&amp;"-"&amp; TEXT(WEEKNUM(jaar_zip[[#This Row],[Datum]],21),"00")</f>
        <v>24-11</v>
      </c>
      <c r="L8295" s="101">
        <f>MONTH(jaar_zip[[#This Row],[Datum]])</f>
        <v>3</v>
      </c>
      <c r="M8295" s="101">
        <f>IF(ISNUMBER(jaar_zip[[#This Row],[etmaaltemperatuur]]),IF(jaar_zip[[#This Row],[etmaaltemperatuur]]&lt;stookgrens,stookgrens-jaar_zip[[#This Row],[etmaaltemperatuur]],0),"")</f>
        <v>5.4</v>
      </c>
      <c r="N8295" s="101">
        <f>IF(ISNUMBER(jaar_zip[[#This Row],[graaddagen]]),IF(OR(MONTH(jaar_zip[[#This Row],[Datum]])=1,MONTH(jaar_zip[[#This Row],[Datum]])=2,MONTH(jaar_zip[[#This Row],[Datum]])=11,MONTH(jaar_zip[[#This Row],[Datum]])=12),1.1,IF(OR(MONTH(jaar_zip[[#This Row],[Datum]])=3,MONTH(jaar_zip[[#This Row],[Datum]])=10),1,0.8))*jaar_zip[[#This Row],[graaddagen]],"")</f>
        <v>5.4</v>
      </c>
      <c r="O8295" s="101">
        <f>IF(ISNUMBER(jaar_zip[[#This Row],[etmaaltemperatuur]]),IF(jaar_zip[[#This Row],[etmaaltemperatuur]]&gt;stookgrens,jaar_zip[[#This Row],[etmaaltemperatuur]]-stookgrens,0),"")</f>
        <v>0</v>
      </c>
    </row>
    <row r="8296" spans="1:15" x14ac:dyDescent="0.25">
      <c r="A8296">
        <v>375</v>
      </c>
      <c r="B8296">
        <v>20240315</v>
      </c>
      <c r="C8296">
        <v>5.3</v>
      </c>
      <c r="D8296">
        <v>12.4</v>
      </c>
      <c r="E8296">
        <v>603</v>
      </c>
      <c r="F8296">
        <v>0.7</v>
      </c>
      <c r="G8296">
        <v>1008.1</v>
      </c>
      <c r="H8296">
        <v>85</v>
      </c>
      <c r="I8296" s="101" t="s">
        <v>42</v>
      </c>
      <c r="J8296" s="1">
        <f>DATEVALUE(RIGHT(jaar_zip[[#This Row],[YYYYMMDD]],2)&amp;"-"&amp;MID(jaar_zip[[#This Row],[YYYYMMDD]],5,2)&amp;"-"&amp;LEFT(jaar_zip[[#This Row],[YYYYMMDD]],4))</f>
        <v>45366</v>
      </c>
      <c r="K8296" s="101" t="str">
        <f>IF(AND(VALUE(MONTH(jaar_zip[[#This Row],[Datum]]))=1,VALUE(WEEKNUM(jaar_zip[[#This Row],[Datum]],21))&gt;51),RIGHT(YEAR(jaar_zip[[#This Row],[Datum]])-1,2),RIGHT(YEAR(jaar_zip[[#This Row],[Datum]]),2))&amp;"-"&amp; TEXT(WEEKNUM(jaar_zip[[#This Row],[Datum]],21),"00")</f>
        <v>24-11</v>
      </c>
      <c r="L8296" s="101">
        <f>MONTH(jaar_zip[[#This Row],[Datum]])</f>
        <v>3</v>
      </c>
      <c r="M8296" s="101">
        <f>IF(ISNUMBER(jaar_zip[[#This Row],[etmaaltemperatuur]]),IF(jaar_zip[[#This Row],[etmaaltemperatuur]]&lt;stookgrens,stookgrens-jaar_zip[[#This Row],[etmaaltemperatuur]],0),"")</f>
        <v>5.6</v>
      </c>
      <c r="N8296" s="101">
        <f>IF(ISNUMBER(jaar_zip[[#This Row],[graaddagen]]),IF(OR(MONTH(jaar_zip[[#This Row],[Datum]])=1,MONTH(jaar_zip[[#This Row],[Datum]])=2,MONTH(jaar_zip[[#This Row],[Datum]])=11,MONTH(jaar_zip[[#This Row],[Datum]])=12),1.1,IF(OR(MONTH(jaar_zip[[#This Row],[Datum]])=3,MONTH(jaar_zip[[#This Row],[Datum]])=10),1,0.8))*jaar_zip[[#This Row],[graaddagen]],"")</f>
        <v>5.6</v>
      </c>
      <c r="O8296" s="101">
        <f>IF(ISNUMBER(jaar_zip[[#This Row],[etmaaltemperatuur]]),IF(jaar_zip[[#This Row],[etmaaltemperatuur]]&gt;stookgrens,jaar_zip[[#This Row],[etmaaltemperatuur]]-stookgrens,0),"")</f>
        <v>0</v>
      </c>
    </row>
    <row r="8297" spans="1:15" x14ac:dyDescent="0.25">
      <c r="A8297">
        <v>375</v>
      </c>
      <c r="B8297">
        <v>20240316</v>
      </c>
      <c r="C8297">
        <v>2.8</v>
      </c>
      <c r="D8297">
        <v>8</v>
      </c>
      <c r="E8297">
        <v>743</v>
      </c>
      <c r="F8297">
        <v>1.9</v>
      </c>
      <c r="G8297">
        <v>1019.5</v>
      </c>
      <c r="H8297">
        <v>80</v>
      </c>
      <c r="I8297" s="101" t="s">
        <v>42</v>
      </c>
      <c r="J8297" s="1">
        <f>DATEVALUE(RIGHT(jaar_zip[[#This Row],[YYYYMMDD]],2)&amp;"-"&amp;MID(jaar_zip[[#This Row],[YYYYMMDD]],5,2)&amp;"-"&amp;LEFT(jaar_zip[[#This Row],[YYYYMMDD]],4))</f>
        <v>45367</v>
      </c>
      <c r="K8297" s="101" t="str">
        <f>IF(AND(VALUE(MONTH(jaar_zip[[#This Row],[Datum]]))=1,VALUE(WEEKNUM(jaar_zip[[#This Row],[Datum]],21))&gt;51),RIGHT(YEAR(jaar_zip[[#This Row],[Datum]])-1,2),RIGHT(YEAR(jaar_zip[[#This Row],[Datum]]),2))&amp;"-"&amp; TEXT(WEEKNUM(jaar_zip[[#This Row],[Datum]],21),"00")</f>
        <v>24-11</v>
      </c>
      <c r="L8297" s="101">
        <f>MONTH(jaar_zip[[#This Row],[Datum]])</f>
        <v>3</v>
      </c>
      <c r="M8297" s="101">
        <f>IF(ISNUMBER(jaar_zip[[#This Row],[etmaaltemperatuur]]),IF(jaar_zip[[#This Row],[etmaaltemperatuur]]&lt;stookgrens,stookgrens-jaar_zip[[#This Row],[etmaaltemperatuur]],0),"")</f>
        <v>10</v>
      </c>
      <c r="N8297" s="101">
        <f>IF(ISNUMBER(jaar_zip[[#This Row],[graaddagen]]),IF(OR(MONTH(jaar_zip[[#This Row],[Datum]])=1,MONTH(jaar_zip[[#This Row],[Datum]])=2,MONTH(jaar_zip[[#This Row],[Datum]])=11,MONTH(jaar_zip[[#This Row],[Datum]])=12),1.1,IF(OR(MONTH(jaar_zip[[#This Row],[Datum]])=3,MONTH(jaar_zip[[#This Row],[Datum]])=10),1,0.8))*jaar_zip[[#This Row],[graaddagen]],"")</f>
        <v>10</v>
      </c>
      <c r="O8297" s="101">
        <f>IF(ISNUMBER(jaar_zip[[#This Row],[etmaaltemperatuur]]),IF(jaar_zip[[#This Row],[etmaaltemperatuur]]&gt;stookgrens,jaar_zip[[#This Row],[etmaaltemperatuur]]-stookgrens,0),"")</f>
        <v>0</v>
      </c>
    </row>
    <row r="8298" spans="1:15" x14ac:dyDescent="0.25">
      <c r="A8298">
        <v>375</v>
      </c>
      <c r="B8298">
        <v>20240317</v>
      </c>
      <c r="C8298">
        <v>2.8</v>
      </c>
      <c r="D8298">
        <v>9.4</v>
      </c>
      <c r="E8298">
        <v>808</v>
      </c>
      <c r="F8298">
        <v>1.5</v>
      </c>
      <c r="G8298">
        <v>1019.7</v>
      </c>
      <c r="H8298">
        <v>82</v>
      </c>
      <c r="I8298" s="101" t="s">
        <v>42</v>
      </c>
      <c r="J8298" s="1">
        <f>DATEVALUE(RIGHT(jaar_zip[[#This Row],[YYYYMMDD]],2)&amp;"-"&amp;MID(jaar_zip[[#This Row],[YYYYMMDD]],5,2)&amp;"-"&amp;LEFT(jaar_zip[[#This Row],[YYYYMMDD]],4))</f>
        <v>45368</v>
      </c>
      <c r="K8298" s="101" t="str">
        <f>IF(AND(VALUE(MONTH(jaar_zip[[#This Row],[Datum]]))=1,VALUE(WEEKNUM(jaar_zip[[#This Row],[Datum]],21))&gt;51),RIGHT(YEAR(jaar_zip[[#This Row],[Datum]])-1,2),RIGHT(YEAR(jaar_zip[[#This Row],[Datum]]),2))&amp;"-"&amp; TEXT(WEEKNUM(jaar_zip[[#This Row],[Datum]],21),"00")</f>
        <v>24-11</v>
      </c>
      <c r="L8298" s="101">
        <f>MONTH(jaar_zip[[#This Row],[Datum]])</f>
        <v>3</v>
      </c>
      <c r="M8298" s="101">
        <f>IF(ISNUMBER(jaar_zip[[#This Row],[etmaaltemperatuur]]),IF(jaar_zip[[#This Row],[etmaaltemperatuur]]&lt;stookgrens,stookgrens-jaar_zip[[#This Row],[etmaaltemperatuur]],0),"")</f>
        <v>8.6</v>
      </c>
      <c r="N8298" s="101">
        <f>IF(ISNUMBER(jaar_zip[[#This Row],[graaddagen]]),IF(OR(MONTH(jaar_zip[[#This Row],[Datum]])=1,MONTH(jaar_zip[[#This Row],[Datum]])=2,MONTH(jaar_zip[[#This Row],[Datum]])=11,MONTH(jaar_zip[[#This Row],[Datum]])=12),1.1,IF(OR(MONTH(jaar_zip[[#This Row],[Datum]])=3,MONTH(jaar_zip[[#This Row],[Datum]])=10),1,0.8))*jaar_zip[[#This Row],[graaddagen]],"")</f>
        <v>8.6</v>
      </c>
      <c r="O8298" s="101">
        <f>IF(ISNUMBER(jaar_zip[[#This Row],[etmaaltemperatuur]]),IF(jaar_zip[[#This Row],[etmaaltemperatuur]]&gt;stookgrens,jaar_zip[[#This Row],[etmaaltemperatuur]]-stookgrens,0),"")</f>
        <v>0</v>
      </c>
    </row>
    <row r="8299" spans="1:15" x14ac:dyDescent="0.25">
      <c r="A8299">
        <v>375</v>
      </c>
      <c r="B8299">
        <v>20240318</v>
      </c>
      <c r="C8299">
        <v>2</v>
      </c>
      <c r="D8299">
        <v>11.2</v>
      </c>
      <c r="E8299">
        <v>712</v>
      </c>
      <c r="F8299">
        <v>-0.1</v>
      </c>
      <c r="G8299">
        <v>1016.2</v>
      </c>
      <c r="H8299">
        <v>84</v>
      </c>
      <c r="I8299" s="101" t="s">
        <v>42</v>
      </c>
      <c r="J8299" s="1">
        <f>DATEVALUE(RIGHT(jaar_zip[[#This Row],[YYYYMMDD]],2)&amp;"-"&amp;MID(jaar_zip[[#This Row],[YYYYMMDD]],5,2)&amp;"-"&amp;LEFT(jaar_zip[[#This Row],[YYYYMMDD]],4))</f>
        <v>45369</v>
      </c>
      <c r="K8299" s="101" t="str">
        <f>IF(AND(VALUE(MONTH(jaar_zip[[#This Row],[Datum]]))=1,VALUE(WEEKNUM(jaar_zip[[#This Row],[Datum]],21))&gt;51),RIGHT(YEAR(jaar_zip[[#This Row],[Datum]])-1,2),RIGHT(YEAR(jaar_zip[[#This Row],[Datum]]),2))&amp;"-"&amp; TEXT(WEEKNUM(jaar_zip[[#This Row],[Datum]],21),"00")</f>
        <v>24-12</v>
      </c>
      <c r="L8299" s="101">
        <f>MONTH(jaar_zip[[#This Row],[Datum]])</f>
        <v>3</v>
      </c>
      <c r="M8299" s="101">
        <f>IF(ISNUMBER(jaar_zip[[#This Row],[etmaaltemperatuur]]),IF(jaar_zip[[#This Row],[etmaaltemperatuur]]&lt;stookgrens,stookgrens-jaar_zip[[#This Row],[etmaaltemperatuur]],0),"")</f>
        <v>6.8000000000000007</v>
      </c>
      <c r="N8299" s="101">
        <f>IF(ISNUMBER(jaar_zip[[#This Row],[graaddagen]]),IF(OR(MONTH(jaar_zip[[#This Row],[Datum]])=1,MONTH(jaar_zip[[#This Row],[Datum]])=2,MONTH(jaar_zip[[#This Row],[Datum]])=11,MONTH(jaar_zip[[#This Row],[Datum]])=12),1.1,IF(OR(MONTH(jaar_zip[[#This Row],[Datum]])=3,MONTH(jaar_zip[[#This Row],[Datum]])=10),1,0.8))*jaar_zip[[#This Row],[graaddagen]],"")</f>
        <v>6.8000000000000007</v>
      </c>
      <c r="O8299" s="101">
        <f>IF(ISNUMBER(jaar_zip[[#This Row],[etmaaltemperatuur]]),IF(jaar_zip[[#This Row],[etmaaltemperatuur]]&gt;stookgrens,jaar_zip[[#This Row],[etmaaltemperatuur]]-stookgrens,0),"")</f>
        <v>0</v>
      </c>
    </row>
    <row r="8300" spans="1:15" x14ac:dyDescent="0.25">
      <c r="A8300">
        <v>375</v>
      </c>
      <c r="B8300">
        <v>20240319</v>
      </c>
      <c r="C8300">
        <v>2.1</v>
      </c>
      <c r="D8300">
        <v>11.6</v>
      </c>
      <c r="E8300">
        <v>956</v>
      </c>
      <c r="F8300">
        <v>0</v>
      </c>
      <c r="G8300">
        <v>1018.2</v>
      </c>
      <c r="H8300">
        <v>81</v>
      </c>
      <c r="I8300" s="101" t="s">
        <v>42</v>
      </c>
      <c r="J8300" s="1">
        <f>DATEVALUE(RIGHT(jaar_zip[[#This Row],[YYYYMMDD]],2)&amp;"-"&amp;MID(jaar_zip[[#This Row],[YYYYMMDD]],5,2)&amp;"-"&amp;LEFT(jaar_zip[[#This Row],[YYYYMMDD]],4))</f>
        <v>45370</v>
      </c>
      <c r="K8300" s="101" t="str">
        <f>IF(AND(VALUE(MONTH(jaar_zip[[#This Row],[Datum]]))=1,VALUE(WEEKNUM(jaar_zip[[#This Row],[Datum]],21))&gt;51),RIGHT(YEAR(jaar_zip[[#This Row],[Datum]])-1,2),RIGHT(YEAR(jaar_zip[[#This Row],[Datum]]),2))&amp;"-"&amp; TEXT(WEEKNUM(jaar_zip[[#This Row],[Datum]],21),"00")</f>
        <v>24-12</v>
      </c>
      <c r="L8300" s="101">
        <f>MONTH(jaar_zip[[#This Row],[Datum]])</f>
        <v>3</v>
      </c>
      <c r="M8300" s="101">
        <f>IF(ISNUMBER(jaar_zip[[#This Row],[etmaaltemperatuur]]),IF(jaar_zip[[#This Row],[etmaaltemperatuur]]&lt;stookgrens,stookgrens-jaar_zip[[#This Row],[etmaaltemperatuur]],0),"")</f>
        <v>6.4</v>
      </c>
      <c r="N8300" s="101">
        <f>IF(ISNUMBER(jaar_zip[[#This Row],[graaddagen]]),IF(OR(MONTH(jaar_zip[[#This Row],[Datum]])=1,MONTH(jaar_zip[[#This Row],[Datum]])=2,MONTH(jaar_zip[[#This Row],[Datum]])=11,MONTH(jaar_zip[[#This Row],[Datum]])=12),1.1,IF(OR(MONTH(jaar_zip[[#This Row],[Datum]])=3,MONTH(jaar_zip[[#This Row],[Datum]])=10),1,0.8))*jaar_zip[[#This Row],[graaddagen]],"")</f>
        <v>6.4</v>
      </c>
      <c r="O8300" s="101">
        <f>IF(ISNUMBER(jaar_zip[[#This Row],[etmaaltemperatuur]]),IF(jaar_zip[[#This Row],[etmaaltemperatuur]]&gt;stookgrens,jaar_zip[[#This Row],[etmaaltemperatuur]]-stookgrens,0),"")</f>
        <v>0</v>
      </c>
    </row>
    <row r="8301" spans="1:15" x14ac:dyDescent="0.25">
      <c r="A8301">
        <v>375</v>
      </c>
      <c r="B8301">
        <v>20240320</v>
      </c>
      <c r="C8301">
        <v>1</v>
      </c>
      <c r="D8301">
        <v>11.6</v>
      </c>
      <c r="E8301">
        <v>1246</v>
      </c>
      <c r="F8301">
        <v>0</v>
      </c>
      <c r="G8301">
        <v>1019</v>
      </c>
      <c r="H8301">
        <v>84</v>
      </c>
      <c r="I8301" s="101" t="s">
        <v>42</v>
      </c>
      <c r="J8301" s="1">
        <f>DATEVALUE(RIGHT(jaar_zip[[#This Row],[YYYYMMDD]],2)&amp;"-"&amp;MID(jaar_zip[[#This Row],[YYYYMMDD]],5,2)&amp;"-"&amp;LEFT(jaar_zip[[#This Row],[YYYYMMDD]],4))</f>
        <v>45371</v>
      </c>
      <c r="K8301" s="101" t="str">
        <f>IF(AND(VALUE(MONTH(jaar_zip[[#This Row],[Datum]]))=1,VALUE(WEEKNUM(jaar_zip[[#This Row],[Datum]],21))&gt;51),RIGHT(YEAR(jaar_zip[[#This Row],[Datum]])-1,2),RIGHT(YEAR(jaar_zip[[#This Row],[Datum]]),2))&amp;"-"&amp; TEXT(WEEKNUM(jaar_zip[[#This Row],[Datum]],21),"00")</f>
        <v>24-12</v>
      </c>
      <c r="L8301" s="101">
        <f>MONTH(jaar_zip[[#This Row],[Datum]])</f>
        <v>3</v>
      </c>
      <c r="M8301" s="101">
        <f>IF(ISNUMBER(jaar_zip[[#This Row],[etmaaltemperatuur]]),IF(jaar_zip[[#This Row],[etmaaltemperatuur]]&lt;stookgrens,stookgrens-jaar_zip[[#This Row],[etmaaltemperatuur]],0),"")</f>
        <v>6.4</v>
      </c>
      <c r="N8301" s="101">
        <f>IF(ISNUMBER(jaar_zip[[#This Row],[graaddagen]]),IF(OR(MONTH(jaar_zip[[#This Row],[Datum]])=1,MONTH(jaar_zip[[#This Row],[Datum]])=2,MONTH(jaar_zip[[#This Row],[Datum]])=11,MONTH(jaar_zip[[#This Row],[Datum]])=12),1.1,IF(OR(MONTH(jaar_zip[[#This Row],[Datum]])=3,MONTH(jaar_zip[[#This Row],[Datum]])=10),1,0.8))*jaar_zip[[#This Row],[graaddagen]],"")</f>
        <v>6.4</v>
      </c>
      <c r="O8301" s="101">
        <f>IF(ISNUMBER(jaar_zip[[#This Row],[etmaaltemperatuur]]),IF(jaar_zip[[#This Row],[etmaaltemperatuur]]&gt;stookgrens,jaar_zip[[#This Row],[etmaaltemperatuur]]-stookgrens,0),"")</f>
        <v>0</v>
      </c>
    </row>
    <row r="8302" spans="1:15" x14ac:dyDescent="0.25">
      <c r="A8302">
        <v>375</v>
      </c>
      <c r="B8302">
        <v>20240321</v>
      </c>
      <c r="C8302">
        <v>3</v>
      </c>
      <c r="D8302">
        <v>9.9</v>
      </c>
      <c r="E8302">
        <v>879</v>
      </c>
      <c r="F8302">
        <v>0</v>
      </c>
      <c r="G8302">
        <v>1023.6</v>
      </c>
      <c r="H8302">
        <v>84</v>
      </c>
      <c r="I8302" s="101" t="s">
        <v>42</v>
      </c>
      <c r="J8302" s="1">
        <f>DATEVALUE(RIGHT(jaar_zip[[#This Row],[YYYYMMDD]],2)&amp;"-"&amp;MID(jaar_zip[[#This Row],[YYYYMMDD]],5,2)&amp;"-"&amp;LEFT(jaar_zip[[#This Row],[YYYYMMDD]],4))</f>
        <v>45372</v>
      </c>
      <c r="K8302" s="101" t="str">
        <f>IF(AND(VALUE(MONTH(jaar_zip[[#This Row],[Datum]]))=1,VALUE(WEEKNUM(jaar_zip[[#This Row],[Datum]],21))&gt;51),RIGHT(YEAR(jaar_zip[[#This Row],[Datum]])-1,2),RIGHT(YEAR(jaar_zip[[#This Row],[Datum]]),2))&amp;"-"&amp; TEXT(WEEKNUM(jaar_zip[[#This Row],[Datum]],21),"00")</f>
        <v>24-12</v>
      </c>
      <c r="L8302" s="101">
        <f>MONTH(jaar_zip[[#This Row],[Datum]])</f>
        <v>3</v>
      </c>
      <c r="M8302" s="101">
        <f>IF(ISNUMBER(jaar_zip[[#This Row],[etmaaltemperatuur]]),IF(jaar_zip[[#This Row],[etmaaltemperatuur]]&lt;stookgrens,stookgrens-jaar_zip[[#This Row],[etmaaltemperatuur]],0),"")</f>
        <v>8.1</v>
      </c>
      <c r="N8302" s="101">
        <f>IF(ISNUMBER(jaar_zip[[#This Row],[graaddagen]]),IF(OR(MONTH(jaar_zip[[#This Row],[Datum]])=1,MONTH(jaar_zip[[#This Row],[Datum]])=2,MONTH(jaar_zip[[#This Row],[Datum]])=11,MONTH(jaar_zip[[#This Row],[Datum]])=12),1.1,IF(OR(MONTH(jaar_zip[[#This Row],[Datum]])=3,MONTH(jaar_zip[[#This Row],[Datum]])=10),1,0.8))*jaar_zip[[#This Row],[graaddagen]],"")</f>
        <v>8.1</v>
      </c>
      <c r="O8302" s="101">
        <f>IF(ISNUMBER(jaar_zip[[#This Row],[etmaaltemperatuur]]),IF(jaar_zip[[#This Row],[etmaaltemperatuur]]&gt;stookgrens,jaar_zip[[#This Row],[etmaaltemperatuur]]-stookgrens,0),"")</f>
        <v>0</v>
      </c>
    </row>
    <row r="8303" spans="1:15" x14ac:dyDescent="0.25">
      <c r="A8303">
        <v>375</v>
      </c>
      <c r="B8303">
        <v>20240322</v>
      </c>
      <c r="C8303">
        <v>3.6</v>
      </c>
      <c r="D8303">
        <v>9.6</v>
      </c>
      <c r="E8303">
        <v>326</v>
      </c>
      <c r="F8303">
        <v>6.6</v>
      </c>
      <c r="G8303">
        <v>1016</v>
      </c>
      <c r="H8303">
        <v>91</v>
      </c>
      <c r="I8303" s="101" t="s">
        <v>42</v>
      </c>
      <c r="J8303" s="1">
        <f>DATEVALUE(RIGHT(jaar_zip[[#This Row],[YYYYMMDD]],2)&amp;"-"&amp;MID(jaar_zip[[#This Row],[YYYYMMDD]],5,2)&amp;"-"&amp;LEFT(jaar_zip[[#This Row],[YYYYMMDD]],4))</f>
        <v>45373</v>
      </c>
      <c r="K8303" s="101" t="str">
        <f>IF(AND(VALUE(MONTH(jaar_zip[[#This Row],[Datum]]))=1,VALUE(WEEKNUM(jaar_zip[[#This Row],[Datum]],21))&gt;51),RIGHT(YEAR(jaar_zip[[#This Row],[Datum]])-1,2),RIGHT(YEAR(jaar_zip[[#This Row],[Datum]]),2))&amp;"-"&amp; TEXT(WEEKNUM(jaar_zip[[#This Row],[Datum]],21),"00")</f>
        <v>24-12</v>
      </c>
      <c r="L8303" s="101">
        <f>MONTH(jaar_zip[[#This Row],[Datum]])</f>
        <v>3</v>
      </c>
      <c r="M8303" s="101">
        <f>IF(ISNUMBER(jaar_zip[[#This Row],[etmaaltemperatuur]]),IF(jaar_zip[[#This Row],[etmaaltemperatuur]]&lt;stookgrens,stookgrens-jaar_zip[[#This Row],[etmaaltemperatuur]],0),"")</f>
        <v>8.4</v>
      </c>
      <c r="N8303" s="101">
        <f>IF(ISNUMBER(jaar_zip[[#This Row],[graaddagen]]),IF(OR(MONTH(jaar_zip[[#This Row],[Datum]])=1,MONTH(jaar_zip[[#This Row],[Datum]])=2,MONTH(jaar_zip[[#This Row],[Datum]])=11,MONTH(jaar_zip[[#This Row],[Datum]])=12),1.1,IF(OR(MONTH(jaar_zip[[#This Row],[Datum]])=3,MONTH(jaar_zip[[#This Row],[Datum]])=10),1,0.8))*jaar_zip[[#This Row],[graaddagen]],"")</f>
        <v>8.4</v>
      </c>
      <c r="O8303" s="101">
        <f>IF(ISNUMBER(jaar_zip[[#This Row],[etmaaltemperatuur]]),IF(jaar_zip[[#This Row],[etmaaltemperatuur]]&gt;stookgrens,jaar_zip[[#This Row],[etmaaltemperatuur]]-stookgrens,0),"")</f>
        <v>0</v>
      </c>
    </row>
    <row r="8304" spans="1:15" x14ac:dyDescent="0.25">
      <c r="A8304">
        <v>375</v>
      </c>
      <c r="B8304">
        <v>20240323</v>
      </c>
      <c r="C8304">
        <v>5.0999999999999996</v>
      </c>
      <c r="D8304">
        <v>5.6</v>
      </c>
      <c r="E8304">
        <v>1068</v>
      </c>
      <c r="F8304">
        <v>1.5</v>
      </c>
      <c r="G8304">
        <v>1008.7</v>
      </c>
      <c r="H8304">
        <v>84</v>
      </c>
      <c r="I8304" s="101" t="s">
        <v>42</v>
      </c>
      <c r="J8304" s="1">
        <f>DATEVALUE(RIGHT(jaar_zip[[#This Row],[YYYYMMDD]],2)&amp;"-"&amp;MID(jaar_zip[[#This Row],[YYYYMMDD]],5,2)&amp;"-"&amp;LEFT(jaar_zip[[#This Row],[YYYYMMDD]],4))</f>
        <v>45374</v>
      </c>
      <c r="K8304" s="101" t="str">
        <f>IF(AND(VALUE(MONTH(jaar_zip[[#This Row],[Datum]]))=1,VALUE(WEEKNUM(jaar_zip[[#This Row],[Datum]],21))&gt;51),RIGHT(YEAR(jaar_zip[[#This Row],[Datum]])-1,2),RIGHT(YEAR(jaar_zip[[#This Row],[Datum]]),2))&amp;"-"&amp; TEXT(WEEKNUM(jaar_zip[[#This Row],[Datum]],21),"00")</f>
        <v>24-12</v>
      </c>
      <c r="L8304" s="101">
        <f>MONTH(jaar_zip[[#This Row],[Datum]])</f>
        <v>3</v>
      </c>
      <c r="M8304" s="101">
        <f>IF(ISNUMBER(jaar_zip[[#This Row],[etmaaltemperatuur]]),IF(jaar_zip[[#This Row],[etmaaltemperatuur]]&lt;stookgrens,stookgrens-jaar_zip[[#This Row],[etmaaltemperatuur]],0),"")</f>
        <v>12.4</v>
      </c>
      <c r="N8304" s="101">
        <f>IF(ISNUMBER(jaar_zip[[#This Row],[graaddagen]]),IF(OR(MONTH(jaar_zip[[#This Row],[Datum]])=1,MONTH(jaar_zip[[#This Row],[Datum]])=2,MONTH(jaar_zip[[#This Row],[Datum]])=11,MONTH(jaar_zip[[#This Row],[Datum]])=12),1.1,IF(OR(MONTH(jaar_zip[[#This Row],[Datum]])=3,MONTH(jaar_zip[[#This Row],[Datum]])=10),1,0.8))*jaar_zip[[#This Row],[graaddagen]],"")</f>
        <v>12.4</v>
      </c>
      <c r="O8304" s="101">
        <f>IF(ISNUMBER(jaar_zip[[#This Row],[etmaaltemperatuur]]),IF(jaar_zip[[#This Row],[etmaaltemperatuur]]&gt;stookgrens,jaar_zip[[#This Row],[etmaaltemperatuur]]-stookgrens,0),"")</f>
        <v>0</v>
      </c>
    </row>
    <row r="8305" spans="1:15" x14ac:dyDescent="0.25">
      <c r="A8305">
        <v>375</v>
      </c>
      <c r="B8305">
        <v>20240324</v>
      </c>
      <c r="C8305">
        <v>6</v>
      </c>
      <c r="D8305">
        <v>6.3</v>
      </c>
      <c r="E8305">
        <v>939</v>
      </c>
      <c r="F8305">
        <v>6.7</v>
      </c>
      <c r="G8305">
        <v>1005.1</v>
      </c>
      <c r="H8305">
        <v>84</v>
      </c>
      <c r="I8305" s="101" t="s">
        <v>42</v>
      </c>
      <c r="J8305" s="1">
        <f>DATEVALUE(RIGHT(jaar_zip[[#This Row],[YYYYMMDD]],2)&amp;"-"&amp;MID(jaar_zip[[#This Row],[YYYYMMDD]],5,2)&amp;"-"&amp;LEFT(jaar_zip[[#This Row],[YYYYMMDD]],4))</f>
        <v>45375</v>
      </c>
      <c r="K8305" s="101" t="str">
        <f>IF(AND(VALUE(MONTH(jaar_zip[[#This Row],[Datum]]))=1,VALUE(WEEKNUM(jaar_zip[[#This Row],[Datum]],21))&gt;51),RIGHT(YEAR(jaar_zip[[#This Row],[Datum]])-1,2),RIGHT(YEAR(jaar_zip[[#This Row],[Datum]]),2))&amp;"-"&amp; TEXT(WEEKNUM(jaar_zip[[#This Row],[Datum]],21),"00")</f>
        <v>24-12</v>
      </c>
      <c r="L8305" s="101">
        <f>MONTH(jaar_zip[[#This Row],[Datum]])</f>
        <v>3</v>
      </c>
      <c r="M8305" s="101">
        <f>IF(ISNUMBER(jaar_zip[[#This Row],[etmaaltemperatuur]]),IF(jaar_zip[[#This Row],[etmaaltemperatuur]]&lt;stookgrens,stookgrens-jaar_zip[[#This Row],[etmaaltemperatuur]],0),"")</f>
        <v>11.7</v>
      </c>
      <c r="N8305" s="101">
        <f>IF(ISNUMBER(jaar_zip[[#This Row],[graaddagen]]),IF(OR(MONTH(jaar_zip[[#This Row],[Datum]])=1,MONTH(jaar_zip[[#This Row],[Datum]])=2,MONTH(jaar_zip[[#This Row],[Datum]])=11,MONTH(jaar_zip[[#This Row],[Datum]])=12),1.1,IF(OR(MONTH(jaar_zip[[#This Row],[Datum]])=3,MONTH(jaar_zip[[#This Row],[Datum]])=10),1,0.8))*jaar_zip[[#This Row],[graaddagen]],"")</f>
        <v>11.7</v>
      </c>
      <c r="O8305" s="101">
        <f>IF(ISNUMBER(jaar_zip[[#This Row],[etmaaltemperatuur]]),IF(jaar_zip[[#This Row],[etmaaltemperatuur]]&gt;stookgrens,jaar_zip[[#This Row],[etmaaltemperatuur]]-stookgrens,0),"")</f>
        <v>0</v>
      </c>
    </row>
    <row r="8306" spans="1:15" x14ac:dyDescent="0.25">
      <c r="A8306">
        <v>375</v>
      </c>
      <c r="B8306">
        <v>20240325</v>
      </c>
      <c r="C8306">
        <v>2.8</v>
      </c>
      <c r="D8306">
        <v>6.1</v>
      </c>
      <c r="E8306">
        <v>1679</v>
      </c>
      <c r="F8306">
        <v>0</v>
      </c>
      <c r="G8306">
        <v>1004.4</v>
      </c>
      <c r="H8306">
        <v>75</v>
      </c>
      <c r="I8306" s="101" t="s">
        <v>42</v>
      </c>
      <c r="J8306" s="1">
        <f>DATEVALUE(RIGHT(jaar_zip[[#This Row],[YYYYMMDD]],2)&amp;"-"&amp;MID(jaar_zip[[#This Row],[YYYYMMDD]],5,2)&amp;"-"&amp;LEFT(jaar_zip[[#This Row],[YYYYMMDD]],4))</f>
        <v>45376</v>
      </c>
      <c r="K8306" s="101" t="str">
        <f>IF(AND(VALUE(MONTH(jaar_zip[[#This Row],[Datum]]))=1,VALUE(WEEKNUM(jaar_zip[[#This Row],[Datum]],21))&gt;51),RIGHT(YEAR(jaar_zip[[#This Row],[Datum]])-1,2),RIGHT(YEAR(jaar_zip[[#This Row],[Datum]]),2))&amp;"-"&amp; TEXT(WEEKNUM(jaar_zip[[#This Row],[Datum]],21),"00")</f>
        <v>24-13</v>
      </c>
      <c r="L8306" s="101">
        <f>MONTH(jaar_zip[[#This Row],[Datum]])</f>
        <v>3</v>
      </c>
      <c r="M8306" s="101">
        <f>IF(ISNUMBER(jaar_zip[[#This Row],[etmaaltemperatuur]]),IF(jaar_zip[[#This Row],[etmaaltemperatuur]]&lt;stookgrens,stookgrens-jaar_zip[[#This Row],[etmaaltemperatuur]],0),"")</f>
        <v>11.9</v>
      </c>
      <c r="N8306" s="101">
        <f>IF(ISNUMBER(jaar_zip[[#This Row],[graaddagen]]),IF(OR(MONTH(jaar_zip[[#This Row],[Datum]])=1,MONTH(jaar_zip[[#This Row],[Datum]])=2,MONTH(jaar_zip[[#This Row],[Datum]])=11,MONTH(jaar_zip[[#This Row],[Datum]])=12),1.1,IF(OR(MONTH(jaar_zip[[#This Row],[Datum]])=3,MONTH(jaar_zip[[#This Row],[Datum]])=10),1,0.8))*jaar_zip[[#This Row],[graaddagen]],"")</f>
        <v>11.9</v>
      </c>
      <c r="O8306" s="101">
        <f>IF(ISNUMBER(jaar_zip[[#This Row],[etmaaltemperatuur]]),IF(jaar_zip[[#This Row],[etmaaltemperatuur]]&gt;stookgrens,jaar_zip[[#This Row],[etmaaltemperatuur]]-stookgrens,0),"")</f>
        <v>0</v>
      </c>
    </row>
    <row r="8307" spans="1:15" x14ac:dyDescent="0.25">
      <c r="A8307">
        <v>375</v>
      </c>
      <c r="B8307">
        <v>20240326</v>
      </c>
      <c r="C8307">
        <v>3.5</v>
      </c>
      <c r="D8307">
        <v>8.8000000000000007</v>
      </c>
      <c r="E8307">
        <v>815</v>
      </c>
      <c r="F8307">
        <v>-0.1</v>
      </c>
      <c r="G8307">
        <v>991.1</v>
      </c>
      <c r="H8307">
        <v>71</v>
      </c>
      <c r="I8307" s="101" t="s">
        <v>42</v>
      </c>
      <c r="J8307" s="1">
        <f>DATEVALUE(RIGHT(jaar_zip[[#This Row],[YYYYMMDD]],2)&amp;"-"&amp;MID(jaar_zip[[#This Row],[YYYYMMDD]],5,2)&amp;"-"&amp;LEFT(jaar_zip[[#This Row],[YYYYMMDD]],4))</f>
        <v>45377</v>
      </c>
      <c r="K8307" s="101" t="str">
        <f>IF(AND(VALUE(MONTH(jaar_zip[[#This Row],[Datum]]))=1,VALUE(WEEKNUM(jaar_zip[[#This Row],[Datum]],21))&gt;51),RIGHT(YEAR(jaar_zip[[#This Row],[Datum]])-1,2),RIGHT(YEAR(jaar_zip[[#This Row],[Datum]]),2))&amp;"-"&amp; TEXT(WEEKNUM(jaar_zip[[#This Row],[Datum]],21),"00")</f>
        <v>24-13</v>
      </c>
      <c r="L8307" s="101">
        <f>MONTH(jaar_zip[[#This Row],[Datum]])</f>
        <v>3</v>
      </c>
      <c r="M8307" s="101">
        <f>IF(ISNUMBER(jaar_zip[[#This Row],[etmaaltemperatuur]]),IF(jaar_zip[[#This Row],[etmaaltemperatuur]]&lt;stookgrens,stookgrens-jaar_zip[[#This Row],[etmaaltemperatuur]],0),"")</f>
        <v>9.1999999999999993</v>
      </c>
      <c r="N8307" s="101">
        <f>IF(ISNUMBER(jaar_zip[[#This Row],[graaddagen]]),IF(OR(MONTH(jaar_zip[[#This Row],[Datum]])=1,MONTH(jaar_zip[[#This Row],[Datum]])=2,MONTH(jaar_zip[[#This Row],[Datum]])=11,MONTH(jaar_zip[[#This Row],[Datum]])=12),1.1,IF(OR(MONTH(jaar_zip[[#This Row],[Datum]])=3,MONTH(jaar_zip[[#This Row],[Datum]])=10),1,0.8))*jaar_zip[[#This Row],[graaddagen]],"")</f>
        <v>9.1999999999999993</v>
      </c>
      <c r="O8307" s="101">
        <f>IF(ISNUMBER(jaar_zip[[#This Row],[etmaaltemperatuur]]),IF(jaar_zip[[#This Row],[etmaaltemperatuur]]&gt;stookgrens,jaar_zip[[#This Row],[etmaaltemperatuur]]-stookgrens,0),"")</f>
        <v>0</v>
      </c>
    </row>
    <row r="8308" spans="1:15" x14ac:dyDescent="0.25">
      <c r="A8308">
        <v>375</v>
      </c>
      <c r="B8308">
        <v>20240327</v>
      </c>
      <c r="C8308">
        <v>3.7</v>
      </c>
      <c r="D8308">
        <v>8.8000000000000007</v>
      </c>
      <c r="E8308">
        <v>514</v>
      </c>
      <c r="F8308">
        <v>1.4</v>
      </c>
      <c r="G8308">
        <v>986.8</v>
      </c>
      <c r="H8308">
        <v>81</v>
      </c>
      <c r="I8308" s="101" t="s">
        <v>42</v>
      </c>
      <c r="J8308" s="1">
        <f>DATEVALUE(RIGHT(jaar_zip[[#This Row],[YYYYMMDD]],2)&amp;"-"&amp;MID(jaar_zip[[#This Row],[YYYYMMDD]],5,2)&amp;"-"&amp;LEFT(jaar_zip[[#This Row],[YYYYMMDD]],4))</f>
        <v>45378</v>
      </c>
      <c r="K8308" s="101" t="str">
        <f>IF(AND(VALUE(MONTH(jaar_zip[[#This Row],[Datum]]))=1,VALUE(WEEKNUM(jaar_zip[[#This Row],[Datum]],21))&gt;51),RIGHT(YEAR(jaar_zip[[#This Row],[Datum]])-1,2),RIGHT(YEAR(jaar_zip[[#This Row],[Datum]]),2))&amp;"-"&amp; TEXT(WEEKNUM(jaar_zip[[#This Row],[Datum]],21),"00")</f>
        <v>24-13</v>
      </c>
      <c r="L8308" s="101">
        <f>MONTH(jaar_zip[[#This Row],[Datum]])</f>
        <v>3</v>
      </c>
      <c r="M8308" s="101">
        <f>IF(ISNUMBER(jaar_zip[[#This Row],[etmaaltemperatuur]]),IF(jaar_zip[[#This Row],[etmaaltemperatuur]]&lt;stookgrens,stookgrens-jaar_zip[[#This Row],[etmaaltemperatuur]],0),"")</f>
        <v>9.1999999999999993</v>
      </c>
      <c r="N8308" s="101">
        <f>IF(ISNUMBER(jaar_zip[[#This Row],[graaddagen]]),IF(OR(MONTH(jaar_zip[[#This Row],[Datum]])=1,MONTH(jaar_zip[[#This Row],[Datum]])=2,MONTH(jaar_zip[[#This Row],[Datum]])=11,MONTH(jaar_zip[[#This Row],[Datum]])=12),1.1,IF(OR(MONTH(jaar_zip[[#This Row],[Datum]])=3,MONTH(jaar_zip[[#This Row],[Datum]])=10),1,0.8))*jaar_zip[[#This Row],[graaddagen]],"")</f>
        <v>9.1999999999999993</v>
      </c>
      <c r="O8308" s="101">
        <f>IF(ISNUMBER(jaar_zip[[#This Row],[etmaaltemperatuur]]),IF(jaar_zip[[#This Row],[etmaaltemperatuur]]&gt;stookgrens,jaar_zip[[#This Row],[etmaaltemperatuur]]-stookgrens,0),"")</f>
        <v>0</v>
      </c>
    </row>
    <row r="8309" spans="1:15" x14ac:dyDescent="0.25">
      <c r="A8309">
        <v>375</v>
      </c>
      <c r="B8309">
        <v>20240328</v>
      </c>
      <c r="C8309">
        <v>5.7</v>
      </c>
      <c r="D8309">
        <v>8.8000000000000007</v>
      </c>
      <c r="E8309">
        <v>840</v>
      </c>
      <c r="F8309">
        <v>3.8</v>
      </c>
      <c r="G8309">
        <v>987.1</v>
      </c>
      <c r="H8309">
        <v>71</v>
      </c>
      <c r="I8309" s="101" t="s">
        <v>42</v>
      </c>
      <c r="J8309" s="1">
        <f>DATEVALUE(RIGHT(jaar_zip[[#This Row],[YYYYMMDD]],2)&amp;"-"&amp;MID(jaar_zip[[#This Row],[YYYYMMDD]],5,2)&amp;"-"&amp;LEFT(jaar_zip[[#This Row],[YYYYMMDD]],4))</f>
        <v>45379</v>
      </c>
      <c r="K8309" s="101" t="str">
        <f>IF(AND(VALUE(MONTH(jaar_zip[[#This Row],[Datum]]))=1,VALUE(WEEKNUM(jaar_zip[[#This Row],[Datum]],21))&gt;51),RIGHT(YEAR(jaar_zip[[#This Row],[Datum]])-1,2),RIGHT(YEAR(jaar_zip[[#This Row],[Datum]]),2))&amp;"-"&amp; TEXT(WEEKNUM(jaar_zip[[#This Row],[Datum]],21),"00")</f>
        <v>24-13</v>
      </c>
      <c r="L8309" s="101">
        <f>MONTH(jaar_zip[[#This Row],[Datum]])</f>
        <v>3</v>
      </c>
      <c r="M8309" s="101">
        <f>IF(ISNUMBER(jaar_zip[[#This Row],[etmaaltemperatuur]]),IF(jaar_zip[[#This Row],[etmaaltemperatuur]]&lt;stookgrens,stookgrens-jaar_zip[[#This Row],[etmaaltemperatuur]],0),"")</f>
        <v>9.1999999999999993</v>
      </c>
      <c r="N8309" s="101">
        <f>IF(ISNUMBER(jaar_zip[[#This Row],[graaddagen]]),IF(OR(MONTH(jaar_zip[[#This Row],[Datum]])=1,MONTH(jaar_zip[[#This Row],[Datum]])=2,MONTH(jaar_zip[[#This Row],[Datum]])=11,MONTH(jaar_zip[[#This Row],[Datum]])=12),1.1,IF(OR(MONTH(jaar_zip[[#This Row],[Datum]])=3,MONTH(jaar_zip[[#This Row],[Datum]])=10),1,0.8))*jaar_zip[[#This Row],[graaddagen]],"")</f>
        <v>9.1999999999999993</v>
      </c>
      <c r="O8309" s="101">
        <f>IF(ISNUMBER(jaar_zip[[#This Row],[etmaaltemperatuur]]),IF(jaar_zip[[#This Row],[etmaaltemperatuur]]&gt;stookgrens,jaar_zip[[#This Row],[etmaaltemperatuur]]-stookgrens,0),"")</f>
        <v>0</v>
      </c>
    </row>
    <row r="8310" spans="1:15" x14ac:dyDescent="0.25">
      <c r="A8310">
        <v>375</v>
      </c>
      <c r="B8310">
        <v>20240329</v>
      </c>
      <c r="C8310">
        <v>4.2</v>
      </c>
      <c r="D8310">
        <v>10.9</v>
      </c>
      <c r="E8310">
        <v>1143</v>
      </c>
      <c r="F8310">
        <v>1.8</v>
      </c>
      <c r="G8310">
        <v>994.1</v>
      </c>
      <c r="H8310">
        <v>75</v>
      </c>
      <c r="I8310" s="101" t="s">
        <v>42</v>
      </c>
      <c r="J8310" s="1">
        <f>DATEVALUE(RIGHT(jaar_zip[[#This Row],[YYYYMMDD]],2)&amp;"-"&amp;MID(jaar_zip[[#This Row],[YYYYMMDD]],5,2)&amp;"-"&amp;LEFT(jaar_zip[[#This Row],[YYYYMMDD]],4))</f>
        <v>45380</v>
      </c>
      <c r="K8310" s="101" t="str">
        <f>IF(AND(VALUE(MONTH(jaar_zip[[#This Row],[Datum]]))=1,VALUE(WEEKNUM(jaar_zip[[#This Row],[Datum]],21))&gt;51),RIGHT(YEAR(jaar_zip[[#This Row],[Datum]])-1,2),RIGHT(YEAR(jaar_zip[[#This Row],[Datum]]),2))&amp;"-"&amp; TEXT(WEEKNUM(jaar_zip[[#This Row],[Datum]],21),"00")</f>
        <v>24-13</v>
      </c>
      <c r="L8310" s="101">
        <f>MONTH(jaar_zip[[#This Row],[Datum]])</f>
        <v>3</v>
      </c>
      <c r="M8310" s="101">
        <f>IF(ISNUMBER(jaar_zip[[#This Row],[etmaaltemperatuur]]),IF(jaar_zip[[#This Row],[etmaaltemperatuur]]&lt;stookgrens,stookgrens-jaar_zip[[#This Row],[etmaaltemperatuur]],0),"")</f>
        <v>7.1</v>
      </c>
      <c r="N8310" s="101">
        <f>IF(ISNUMBER(jaar_zip[[#This Row],[graaddagen]]),IF(OR(MONTH(jaar_zip[[#This Row],[Datum]])=1,MONTH(jaar_zip[[#This Row],[Datum]])=2,MONTH(jaar_zip[[#This Row],[Datum]])=11,MONTH(jaar_zip[[#This Row],[Datum]])=12),1.1,IF(OR(MONTH(jaar_zip[[#This Row],[Datum]])=3,MONTH(jaar_zip[[#This Row],[Datum]])=10),1,0.8))*jaar_zip[[#This Row],[graaddagen]],"")</f>
        <v>7.1</v>
      </c>
      <c r="O8310" s="101">
        <f>IF(ISNUMBER(jaar_zip[[#This Row],[etmaaltemperatuur]]),IF(jaar_zip[[#This Row],[etmaaltemperatuur]]&gt;stookgrens,jaar_zip[[#This Row],[etmaaltemperatuur]]-stookgrens,0),"")</f>
        <v>0</v>
      </c>
    </row>
    <row r="8311" spans="1:15" x14ac:dyDescent="0.25">
      <c r="A8311">
        <v>375</v>
      </c>
      <c r="B8311">
        <v>20240330</v>
      </c>
      <c r="C8311">
        <v>2.9</v>
      </c>
      <c r="D8311">
        <v>9.9</v>
      </c>
      <c r="E8311">
        <v>692</v>
      </c>
      <c r="F8311">
        <v>0.6</v>
      </c>
      <c r="G8311">
        <v>997</v>
      </c>
      <c r="H8311">
        <v>89</v>
      </c>
      <c r="I8311" s="101" t="s">
        <v>42</v>
      </c>
      <c r="J8311" s="1">
        <f>DATEVALUE(RIGHT(jaar_zip[[#This Row],[YYYYMMDD]],2)&amp;"-"&amp;MID(jaar_zip[[#This Row],[YYYYMMDD]],5,2)&amp;"-"&amp;LEFT(jaar_zip[[#This Row],[YYYYMMDD]],4))</f>
        <v>45381</v>
      </c>
      <c r="K8311" s="101" t="str">
        <f>IF(AND(VALUE(MONTH(jaar_zip[[#This Row],[Datum]]))=1,VALUE(WEEKNUM(jaar_zip[[#This Row],[Datum]],21))&gt;51),RIGHT(YEAR(jaar_zip[[#This Row],[Datum]])-1,2),RIGHT(YEAR(jaar_zip[[#This Row],[Datum]]),2))&amp;"-"&amp; TEXT(WEEKNUM(jaar_zip[[#This Row],[Datum]],21),"00")</f>
        <v>24-13</v>
      </c>
      <c r="L8311" s="101">
        <f>MONTH(jaar_zip[[#This Row],[Datum]])</f>
        <v>3</v>
      </c>
      <c r="M8311" s="101">
        <f>IF(ISNUMBER(jaar_zip[[#This Row],[etmaaltemperatuur]]),IF(jaar_zip[[#This Row],[etmaaltemperatuur]]&lt;stookgrens,stookgrens-jaar_zip[[#This Row],[etmaaltemperatuur]],0),"")</f>
        <v>8.1</v>
      </c>
      <c r="N8311" s="101">
        <f>IF(ISNUMBER(jaar_zip[[#This Row],[graaddagen]]),IF(OR(MONTH(jaar_zip[[#This Row],[Datum]])=1,MONTH(jaar_zip[[#This Row],[Datum]])=2,MONTH(jaar_zip[[#This Row],[Datum]])=11,MONTH(jaar_zip[[#This Row],[Datum]])=12),1.1,IF(OR(MONTH(jaar_zip[[#This Row],[Datum]])=3,MONTH(jaar_zip[[#This Row],[Datum]])=10),1,0.8))*jaar_zip[[#This Row],[graaddagen]],"")</f>
        <v>8.1</v>
      </c>
      <c r="O8311" s="101">
        <f>IF(ISNUMBER(jaar_zip[[#This Row],[etmaaltemperatuur]]),IF(jaar_zip[[#This Row],[etmaaltemperatuur]]&gt;stookgrens,jaar_zip[[#This Row],[etmaaltemperatuur]]-stookgrens,0),"")</f>
        <v>0</v>
      </c>
    </row>
    <row r="8312" spans="1:15" x14ac:dyDescent="0.25">
      <c r="A8312">
        <v>375</v>
      </c>
      <c r="B8312">
        <v>20240331</v>
      </c>
      <c r="C8312">
        <v>3.1</v>
      </c>
      <c r="D8312">
        <v>11.4</v>
      </c>
      <c r="E8312">
        <v>1014</v>
      </c>
      <c r="F8312">
        <v>3.6</v>
      </c>
      <c r="G8312">
        <v>996.3</v>
      </c>
      <c r="H8312">
        <v>87</v>
      </c>
      <c r="I8312" s="101" t="s">
        <v>42</v>
      </c>
      <c r="J8312" s="1">
        <f>DATEVALUE(RIGHT(jaar_zip[[#This Row],[YYYYMMDD]],2)&amp;"-"&amp;MID(jaar_zip[[#This Row],[YYYYMMDD]],5,2)&amp;"-"&amp;LEFT(jaar_zip[[#This Row],[YYYYMMDD]],4))</f>
        <v>45382</v>
      </c>
      <c r="K8312" s="101" t="str">
        <f>IF(AND(VALUE(MONTH(jaar_zip[[#This Row],[Datum]]))=1,VALUE(WEEKNUM(jaar_zip[[#This Row],[Datum]],21))&gt;51),RIGHT(YEAR(jaar_zip[[#This Row],[Datum]])-1,2),RIGHT(YEAR(jaar_zip[[#This Row],[Datum]]),2))&amp;"-"&amp; TEXT(WEEKNUM(jaar_zip[[#This Row],[Datum]],21),"00")</f>
        <v>24-13</v>
      </c>
      <c r="L8312" s="101">
        <f>MONTH(jaar_zip[[#This Row],[Datum]])</f>
        <v>3</v>
      </c>
      <c r="M8312" s="101">
        <f>IF(ISNUMBER(jaar_zip[[#This Row],[etmaaltemperatuur]]),IF(jaar_zip[[#This Row],[etmaaltemperatuur]]&lt;stookgrens,stookgrens-jaar_zip[[#This Row],[etmaaltemperatuur]],0),"")</f>
        <v>6.6</v>
      </c>
      <c r="N8312" s="101">
        <f>IF(ISNUMBER(jaar_zip[[#This Row],[graaddagen]]),IF(OR(MONTH(jaar_zip[[#This Row],[Datum]])=1,MONTH(jaar_zip[[#This Row],[Datum]])=2,MONTH(jaar_zip[[#This Row],[Datum]])=11,MONTH(jaar_zip[[#This Row],[Datum]])=12),1.1,IF(OR(MONTH(jaar_zip[[#This Row],[Datum]])=3,MONTH(jaar_zip[[#This Row],[Datum]])=10),1,0.8))*jaar_zip[[#This Row],[graaddagen]],"")</f>
        <v>6.6</v>
      </c>
      <c r="O8312" s="101">
        <f>IF(ISNUMBER(jaar_zip[[#This Row],[etmaaltemperatuur]]),IF(jaar_zip[[#This Row],[etmaaltemperatuur]]&gt;stookgrens,jaar_zip[[#This Row],[etmaaltemperatuur]]-stookgrens,0),"")</f>
        <v>0</v>
      </c>
    </row>
    <row r="8313" spans="1:15" x14ac:dyDescent="0.25">
      <c r="A8313">
        <v>375</v>
      </c>
      <c r="B8313">
        <v>20240401</v>
      </c>
      <c r="C8313">
        <v>3.3</v>
      </c>
      <c r="D8313">
        <v>9.6999999999999993</v>
      </c>
      <c r="E8313">
        <v>751</v>
      </c>
      <c r="F8313">
        <v>0.3</v>
      </c>
      <c r="G8313">
        <v>997.1</v>
      </c>
      <c r="H8313">
        <v>82</v>
      </c>
      <c r="I8313" s="101" t="s">
        <v>42</v>
      </c>
      <c r="J8313" s="1">
        <f>DATEVALUE(RIGHT(jaar_zip[[#This Row],[YYYYMMDD]],2)&amp;"-"&amp;MID(jaar_zip[[#This Row],[YYYYMMDD]],5,2)&amp;"-"&amp;LEFT(jaar_zip[[#This Row],[YYYYMMDD]],4))</f>
        <v>45383</v>
      </c>
      <c r="K8313" s="101" t="str">
        <f>IF(AND(VALUE(MONTH(jaar_zip[[#This Row],[Datum]]))=1,VALUE(WEEKNUM(jaar_zip[[#This Row],[Datum]],21))&gt;51),RIGHT(YEAR(jaar_zip[[#This Row],[Datum]])-1,2),RIGHT(YEAR(jaar_zip[[#This Row],[Datum]]),2))&amp;"-"&amp; TEXT(WEEKNUM(jaar_zip[[#This Row],[Datum]],21),"00")</f>
        <v>24-14</v>
      </c>
      <c r="L8313" s="101">
        <f>MONTH(jaar_zip[[#This Row],[Datum]])</f>
        <v>4</v>
      </c>
      <c r="M8313" s="101">
        <f>IF(ISNUMBER(jaar_zip[[#This Row],[etmaaltemperatuur]]),IF(jaar_zip[[#This Row],[etmaaltemperatuur]]&lt;stookgrens,stookgrens-jaar_zip[[#This Row],[etmaaltemperatuur]],0),"")</f>
        <v>8.3000000000000007</v>
      </c>
      <c r="N8313" s="101">
        <f>IF(ISNUMBER(jaar_zip[[#This Row],[graaddagen]]),IF(OR(MONTH(jaar_zip[[#This Row],[Datum]])=1,MONTH(jaar_zip[[#This Row],[Datum]])=2,MONTH(jaar_zip[[#This Row],[Datum]])=11,MONTH(jaar_zip[[#This Row],[Datum]])=12),1.1,IF(OR(MONTH(jaar_zip[[#This Row],[Datum]])=3,MONTH(jaar_zip[[#This Row],[Datum]])=10),1,0.8))*jaar_zip[[#This Row],[graaddagen]],"")</f>
        <v>6.6400000000000006</v>
      </c>
      <c r="O8313" s="101">
        <f>IF(ISNUMBER(jaar_zip[[#This Row],[etmaaltemperatuur]]),IF(jaar_zip[[#This Row],[etmaaltemperatuur]]&gt;stookgrens,jaar_zip[[#This Row],[etmaaltemperatuur]]-stookgrens,0),"")</f>
        <v>0</v>
      </c>
    </row>
    <row r="8314" spans="1:15" x14ac:dyDescent="0.25">
      <c r="A8314">
        <v>375</v>
      </c>
      <c r="B8314">
        <v>20240402</v>
      </c>
      <c r="C8314">
        <v>5.0999999999999996</v>
      </c>
      <c r="D8314">
        <v>9.4</v>
      </c>
      <c r="E8314">
        <v>687</v>
      </c>
      <c r="F8314">
        <v>3.4</v>
      </c>
      <c r="G8314">
        <v>1006</v>
      </c>
      <c r="H8314">
        <v>87</v>
      </c>
      <c r="I8314" s="101" t="s">
        <v>42</v>
      </c>
      <c r="J8314" s="1">
        <f>DATEVALUE(RIGHT(jaar_zip[[#This Row],[YYYYMMDD]],2)&amp;"-"&amp;MID(jaar_zip[[#This Row],[YYYYMMDD]],5,2)&amp;"-"&amp;LEFT(jaar_zip[[#This Row],[YYYYMMDD]],4))</f>
        <v>45384</v>
      </c>
      <c r="K8314" s="101" t="str">
        <f>IF(AND(VALUE(MONTH(jaar_zip[[#This Row],[Datum]]))=1,VALUE(WEEKNUM(jaar_zip[[#This Row],[Datum]],21))&gt;51),RIGHT(YEAR(jaar_zip[[#This Row],[Datum]])-1,2),RIGHT(YEAR(jaar_zip[[#This Row],[Datum]]),2))&amp;"-"&amp; TEXT(WEEKNUM(jaar_zip[[#This Row],[Datum]],21),"00")</f>
        <v>24-14</v>
      </c>
      <c r="L8314" s="101">
        <f>MONTH(jaar_zip[[#This Row],[Datum]])</f>
        <v>4</v>
      </c>
      <c r="M8314" s="101">
        <f>IF(ISNUMBER(jaar_zip[[#This Row],[etmaaltemperatuur]]),IF(jaar_zip[[#This Row],[etmaaltemperatuur]]&lt;stookgrens,stookgrens-jaar_zip[[#This Row],[etmaaltemperatuur]],0),"")</f>
        <v>8.6</v>
      </c>
      <c r="N8314" s="101">
        <f>IF(ISNUMBER(jaar_zip[[#This Row],[graaddagen]]),IF(OR(MONTH(jaar_zip[[#This Row],[Datum]])=1,MONTH(jaar_zip[[#This Row],[Datum]])=2,MONTH(jaar_zip[[#This Row],[Datum]])=11,MONTH(jaar_zip[[#This Row],[Datum]])=12),1.1,IF(OR(MONTH(jaar_zip[[#This Row],[Datum]])=3,MONTH(jaar_zip[[#This Row],[Datum]])=10),1,0.8))*jaar_zip[[#This Row],[graaddagen]],"")</f>
        <v>6.88</v>
      </c>
      <c r="O8314" s="101">
        <f>IF(ISNUMBER(jaar_zip[[#This Row],[etmaaltemperatuur]]),IF(jaar_zip[[#This Row],[etmaaltemperatuur]]&gt;stookgrens,jaar_zip[[#This Row],[etmaaltemperatuur]]-stookgrens,0),"")</f>
        <v>0</v>
      </c>
    </row>
    <row r="8315" spans="1:15" x14ac:dyDescent="0.25">
      <c r="A8315">
        <v>375</v>
      </c>
      <c r="B8315">
        <v>20240403</v>
      </c>
      <c r="C8315">
        <v>5.3</v>
      </c>
      <c r="D8315">
        <v>11.2</v>
      </c>
      <c r="E8315">
        <v>643</v>
      </c>
      <c r="F8315">
        <v>4.5999999999999996</v>
      </c>
      <c r="G8315">
        <v>1004.8</v>
      </c>
      <c r="H8315">
        <v>85</v>
      </c>
      <c r="I8315" s="101" t="s">
        <v>42</v>
      </c>
      <c r="J8315" s="1">
        <f>DATEVALUE(RIGHT(jaar_zip[[#This Row],[YYYYMMDD]],2)&amp;"-"&amp;MID(jaar_zip[[#This Row],[YYYYMMDD]],5,2)&amp;"-"&amp;LEFT(jaar_zip[[#This Row],[YYYYMMDD]],4))</f>
        <v>45385</v>
      </c>
      <c r="K8315" s="101" t="str">
        <f>IF(AND(VALUE(MONTH(jaar_zip[[#This Row],[Datum]]))=1,VALUE(WEEKNUM(jaar_zip[[#This Row],[Datum]],21))&gt;51),RIGHT(YEAR(jaar_zip[[#This Row],[Datum]])-1,2),RIGHT(YEAR(jaar_zip[[#This Row],[Datum]]),2))&amp;"-"&amp; TEXT(WEEKNUM(jaar_zip[[#This Row],[Datum]],21),"00")</f>
        <v>24-14</v>
      </c>
      <c r="L8315" s="101">
        <f>MONTH(jaar_zip[[#This Row],[Datum]])</f>
        <v>4</v>
      </c>
      <c r="M8315" s="101">
        <f>IF(ISNUMBER(jaar_zip[[#This Row],[etmaaltemperatuur]]),IF(jaar_zip[[#This Row],[etmaaltemperatuur]]&lt;stookgrens,stookgrens-jaar_zip[[#This Row],[etmaaltemperatuur]],0),"")</f>
        <v>6.8000000000000007</v>
      </c>
      <c r="N8315" s="101">
        <f>IF(ISNUMBER(jaar_zip[[#This Row],[graaddagen]]),IF(OR(MONTH(jaar_zip[[#This Row],[Datum]])=1,MONTH(jaar_zip[[#This Row],[Datum]])=2,MONTH(jaar_zip[[#This Row],[Datum]])=11,MONTH(jaar_zip[[#This Row],[Datum]])=12),1.1,IF(OR(MONTH(jaar_zip[[#This Row],[Datum]])=3,MONTH(jaar_zip[[#This Row],[Datum]])=10),1,0.8))*jaar_zip[[#This Row],[graaddagen]],"")</f>
        <v>5.4400000000000013</v>
      </c>
      <c r="O8315" s="101">
        <f>IF(ISNUMBER(jaar_zip[[#This Row],[etmaaltemperatuur]]),IF(jaar_zip[[#This Row],[etmaaltemperatuur]]&gt;stookgrens,jaar_zip[[#This Row],[etmaaltemperatuur]]-stookgrens,0),"")</f>
        <v>0</v>
      </c>
    </row>
    <row r="8316" spans="1:15" x14ac:dyDescent="0.25">
      <c r="A8316">
        <v>375</v>
      </c>
      <c r="B8316">
        <v>20240404</v>
      </c>
      <c r="C8316">
        <v>6</v>
      </c>
      <c r="D8316">
        <v>12</v>
      </c>
      <c r="E8316">
        <v>862</v>
      </c>
      <c r="F8316">
        <v>5.5</v>
      </c>
      <c r="G8316">
        <v>1006.2</v>
      </c>
      <c r="H8316">
        <v>82</v>
      </c>
      <c r="I8316" s="101" t="s">
        <v>42</v>
      </c>
      <c r="J8316" s="1">
        <f>DATEVALUE(RIGHT(jaar_zip[[#This Row],[YYYYMMDD]],2)&amp;"-"&amp;MID(jaar_zip[[#This Row],[YYYYMMDD]],5,2)&amp;"-"&amp;LEFT(jaar_zip[[#This Row],[YYYYMMDD]],4))</f>
        <v>45386</v>
      </c>
      <c r="K8316" s="101" t="str">
        <f>IF(AND(VALUE(MONTH(jaar_zip[[#This Row],[Datum]]))=1,VALUE(WEEKNUM(jaar_zip[[#This Row],[Datum]],21))&gt;51),RIGHT(YEAR(jaar_zip[[#This Row],[Datum]])-1,2),RIGHT(YEAR(jaar_zip[[#This Row],[Datum]]),2))&amp;"-"&amp; TEXT(WEEKNUM(jaar_zip[[#This Row],[Datum]],21),"00")</f>
        <v>24-14</v>
      </c>
      <c r="L8316" s="101">
        <f>MONTH(jaar_zip[[#This Row],[Datum]])</f>
        <v>4</v>
      </c>
      <c r="M8316" s="101">
        <f>IF(ISNUMBER(jaar_zip[[#This Row],[etmaaltemperatuur]]),IF(jaar_zip[[#This Row],[etmaaltemperatuur]]&lt;stookgrens,stookgrens-jaar_zip[[#This Row],[etmaaltemperatuur]],0),"")</f>
        <v>6</v>
      </c>
      <c r="N8316" s="101">
        <f>IF(ISNUMBER(jaar_zip[[#This Row],[graaddagen]]),IF(OR(MONTH(jaar_zip[[#This Row],[Datum]])=1,MONTH(jaar_zip[[#This Row],[Datum]])=2,MONTH(jaar_zip[[#This Row],[Datum]])=11,MONTH(jaar_zip[[#This Row],[Datum]])=12),1.1,IF(OR(MONTH(jaar_zip[[#This Row],[Datum]])=3,MONTH(jaar_zip[[#This Row],[Datum]])=10),1,0.8))*jaar_zip[[#This Row],[graaddagen]],"")</f>
        <v>4.8000000000000007</v>
      </c>
      <c r="O8316" s="101">
        <f>IF(ISNUMBER(jaar_zip[[#This Row],[etmaaltemperatuur]]),IF(jaar_zip[[#This Row],[etmaaltemperatuur]]&gt;stookgrens,jaar_zip[[#This Row],[etmaaltemperatuur]]-stookgrens,0),"")</f>
        <v>0</v>
      </c>
    </row>
    <row r="8317" spans="1:15" x14ac:dyDescent="0.25">
      <c r="A8317">
        <v>375</v>
      </c>
      <c r="B8317">
        <v>20240405</v>
      </c>
      <c r="C8317">
        <v>5.2</v>
      </c>
      <c r="D8317">
        <v>14.4</v>
      </c>
      <c r="E8317">
        <v>824</v>
      </c>
      <c r="F8317">
        <v>1</v>
      </c>
      <c r="G8317">
        <v>1009.1</v>
      </c>
      <c r="H8317">
        <v>80</v>
      </c>
      <c r="I8317" s="101" t="s">
        <v>42</v>
      </c>
      <c r="J8317" s="1">
        <f>DATEVALUE(RIGHT(jaar_zip[[#This Row],[YYYYMMDD]],2)&amp;"-"&amp;MID(jaar_zip[[#This Row],[YYYYMMDD]],5,2)&amp;"-"&amp;LEFT(jaar_zip[[#This Row],[YYYYMMDD]],4))</f>
        <v>45387</v>
      </c>
      <c r="K8317" s="101" t="str">
        <f>IF(AND(VALUE(MONTH(jaar_zip[[#This Row],[Datum]]))=1,VALUE(WEEKNUM(jaar_zip[[#This Row],[Datum]],21))&gt;51),RIGHT(YEAR(jaar_zip[[#This Row],[Datum]])-1,2),RIGHT(YEAR(jaar_zip[[#This Row],[Datum]]),2))&amp;"-"&amp; TEXT(WEEKNUM(jaar_zip[[#This Row],[Datum]],21),"00")</f>
        <v>24-14</v>
      </c>
      <c r="L8317" s="101">
        <f>MONTH(jaar_zip[[#This Row],[Datum]])</f>
        <v>4</v>
      </c>
      <c r="M8317" s="101">
        <f>IF(ISNUMBER(jaar_zip[[#This Row],[etmaaltemperatuur]]),IF(jaar_zip[[#This Row],[etmaaltemperatuur]]&lt;stookgrens,stookgrens-jaar_zip[[#This Row],[etmaaltemperatuur]],0),"")</f>
        <v>3.5999999999999996</v>
      </c>
      <c r="N8317" s="101">
        <f>IF(ISNUMBER(jaar_zip[[#This Row],[graaddagen]]),IF(OR(MONTH(jaar_zip[[#This Row],[Datum]])=1,MONTH(jaar_zip[[#This Row],[Datum]])=2,MONTH(jaar_zip[[#This Row],[Datum]])=11,MONTH(jaar_zip[[#This Row],[Datum]])=12),1.1,IF(OR(MONTH(jaar_zip[[#This Row],[Datum]])=3,MONTH(jaar_zip[[#This Row],[Datum]])=10),1,0.8))*jaar_zip[[#This Row],[graaddagen]],"")</f>
        <v>2.88</v>
      </c>
      <c r="O8317" s="101">
        <f>IF(ISNUMBER(jaar_zip[[#This Row],[etmaaltemperatuur]]),IF(jaar_zip[[#This Row],[etmaaltemperatuur]]&gt;stookgrens,jaar_zip[[#This Row],[etmaaltemperatuur]]-stookgrens,0),"")</f>
        <v>0</v>
      </c>
    </row>
    <row r="8318" spans="1:15" x14ac:dyDescent="0.25">
      <c r="A8318">
        <v>375</v>
      </c>
      <c r="B8318">
        <v>20240406</v>
      </c>
      <c r="C8318">
        <v>4.3</v>
      </c>
      <c r="D8318">
        <v>18.600000000000001</v>
      </c>
      <c r="E8318">
        <v>1608</v>
      </c>
      <c r="F8318">
        <v>0</v>
      </c>
      <c r="G8318">
        <v>1009.5</v>
      </c>
      <c r="H8318">
        <v>62</v>
      </c>
      <c r="I8318" s="101" t="s">
        <v>42</v>
      </c>
      <c r="J8318" s="1">
        <f>DATEVALUE(RIGHT(jaar_zip[[#This Row],[YYYYMMDD]],2)&amp;"-"&amp;MID(jaar_zip[[#This Row],[YYYYMMDD]],5,2)&amp;"-"&amp;LEFT(jaar_zip[[#This Row],[YYYYMMDD]],4))</f>
        <v>45388</v>
      </c>
      <c r="K8318" s="101" t="str">
        <f>IF(AND(VALUE(MONTH(jaar_zip[[#This Row],[Datum]]))=1,VALUE(WEEKNUM(jaar_zip[[#This Row],[Datum]],21))&gt;51),RIGHT(YEAR(jaar_zip[[#This Row],[Datum]])-1,2),RIGHT(YEAR(jaar_zip[[#This Row],[Datum]]),2))&amp;"-"&amp; TEXT(WEEKNUM(jaar_zip[[#This Row],[Datum]],21),"00")</f>
        <v>24-14</v>
      </c>
      <c r="L8318" s="101">
        <f>MONTH(jaar_zip[[#This Row],[Datum]])</f>
        <v>4</v>
      </c>
      <c r="M8318" s="101">
        <f>IF(ISNUMBER(jaar_zip[[#This Row],[etmaaltemperatuur]]),IF(jaar_zip[[#This Row],[etmaaltemperatuur]]&lt;stookgrens,stookgrens-jaar_zip[[#This Row],[etmaaltemperatuur]],0),"")</f>
        <v>0</v>
      </c>
      <c r="N8318" s="101">
        <f>IF(ISNUMBER(jaar_zip[[#This Row],[graaddagen]]),IF(OR(MONTH(jaar_zip[[#This Row],[Datum]])=1,MONTH(jaar_zip[[#This Row],[Datum]])=2,MONTH(jaar_zip[[#This Row],[Datum]])=11,MONTH(jaar_zip[[#This Row],[Datum]])=12),1.1,IF(OR(MONTH(jaar_zip[[#This Row],[Datum]])=3,MONTH(jaar_zip[[#This Row],[Datum]])=10),1,0.8))*jaar_zip[[#This Row],[graaddagen]],"")</f>
        <v>0</v>
      </c>
      <c r="O8318" s="101">
        <f>IF(ISNUMBER(jaar_zip[[#This Row],[etmaaltemperatuur]]),IF(jaar_zip[[#This Row],[etmaaltemperatuur]]&gt;stookgrens,jaar_zip[[#This Row],[etmaaltemperatuur]]-stookgrens,0),"")</f>
        <v>0.60000000000000142</v>
      </c>
    </row>
    <row r="8319" spans="1:15" x14ac:dyDescent="0.25">
      <c r="A8319">
        <v>375</v>
      </c>
      <c r="B8319">
        <v>20240407</v>
      </c>
      <c r="C8319">
        <v>5.4</v>
      </c>
      <c r="D8319">
        <v>17.100000000000001</v>
      </c>
      <c r="E8319">
        <v>1564</v>
      </c>
      <c r="F8319">
        <v>2.1</v>
      </c>
      <c r="G8319">
        <v>1012.8</v>
      </c>
      <c r="H8319">
        <v>64</v>
      </c>
      <c r="I8319" s="101" t="s">
        <v>42</v>
      </c>
      <c r="J8319" s="1">
        <f>DATEVALUE(RIGHT(jaar_zip[[#This Row],[YYYYMMDD]],2)&amp;"-"&amp;MID(jaar_zip[[#This Row],[YYYYMMDD]],5,2)&amp;"-"&amp;LEFT(jaar_zip[[#This Row],[YYYYMMDD]],4))</f>
        <v>45389</v>
      </c>
      <c r="K8319" s="101" t="str">
        <f>IF(AND(VALUE(MONTH(jaar_zip[[#This Row],[Datum]]))=1,VALUE(WEEKNUM(jaar_zip[[#This Row],[Datum]],21))&gt;51),RIGHT(YEAR(jaar_zip[[#This Row],[Datum]])-1,2),RIGHT(YEAR(jaar_zip[[#This Row],[Datum]]),2))&amp;"-"&amp; TEXT(WEEKNUM(jaar_zip[[#This Row],[Datum]],21),"00")</f>
        <v>24-14</v>
      </c>
      <c r="L8319" s="101">
        <f>MONTH(jaar_zip[[#This Row],[Datum]])</f>
        <v>4</v>
      </c>
      <c r="M8319" s="101">
        <f>IF(ISNUMBER(jaar_zip[[#This Row],[etmaaltemperatuur]]),IF(jaar_zip[[#This Row],[etmaaltemperatuur]]&lt;stookgrens,stookgrens-jaar_zip[[#This Row],[etmaaltemperatuur]],0),"")</f>
        <v>0.89999999999999858</v>
      </c>
      <c r="N8319" s="101">
        <f>IF(ISNUMBER(jaar_zip[[#This Row],[graaddagen]]),IF(OR(MONTH(jaar_zip[[#This Row],[Datum]])=1,MONTH(jaar_zip[[#This Row],[Datum]])=2,MONTH(jaar_zip[[#This Row],[Datum]])=11,MONTH(jaar_zip[[#This Row],[Datum]])=12),1.1,IF(OR(MONTH(jaar_zip[[#This Row],[Datum]])=3,MONTH(jaar_zip[[#This Row],[Datum]])=10),1,0.8))*jaar_zip[[#This Row],[graaddagen]],"")</f>
        <v>0.71999999999999886</v>
      </c>
      <c r="O8319" s="101">
        <f>IF(ISNUMBER(jaar_zip[[#This Row],[etmaaltemperatuur]]),IF(jaar_zip[[#This Row],[etmaaltemperatuur]]&gt;stookgrens,jaar_zip[[#This Row],[etmaaltemperatuur]]-stookgrens,0),"")</f>
        <v>0</v>
      </c>
    </row>
    <row r="8320" spans="1:15" x14ac:dyDescent="0.25">
      <c r="A8320">
        <v>375</v>
      </c>
      <c r="B8320">
        <v>20240408</v>
      </c>
      <c r="C8320">
        <v>2.6</v>
      </c>
      <c r="D8320">
        <v>15.5</v>
      </c>
      <c r="E8320">
        <v>1350</v>
      </c>
      <c r="F8320">
        <v>4</v>
      </c>
      <c r="G8320">
        <v>1007.6</v>
      </c>
      <c r="H8320">
        <v>84</v>
      </c>
      <c r="I8320" s="101" t="s">
        <v>42</v>
      </c>
      <c r="J8320" s="1">
        <f>DATEVALUE(RIGHT(jaar_zip[[#This Row],[YYYYMMDD]],2)&amp;"-"&amp;MID(jaar_zip[[#This Row],[YYYYMMDD]],5,2)&amp;"-"&amp;LEFT(jaar_zip[[#This Row],[YYYYMMDD]],4))</f>
        <v>45390</v>
      </c>
      <c r="K8320" s="101" t="str">
        <f>IF(AND(VALUE(MONTH(jaar_zip[[#This Row],[Datum]]))=1,VALUE(WEEKNUM(jaar_zip[[#This Row],[Datum]],21))&gt;51),RIGHT(YEAR(jaar_zip[[#This Row],[Datum]])-1,2),RIGHT(YEAR(jaar_zip[[#This Row],[Datum]]),2))&amp;"-"&amp; TEXT(WEEKNUM(jaar_zip[[#This Row],[Datum]],21),"00")</f>
        <v>24-15</v>
      </c>
      <c r="L8320" s="101">
        <f>MONTH(jaar_zip[[#This Row],[Datum]])</f>
        <v>4</v>
      </c>
      <c r="M8320" s="101">
        <f>IF(ISNUMBER(jaar_zip[[#This Row],[etmaaltemperatuur]]),IF(jaar_zip[[#This Row],[etmaaltemperatuur]]&lt;stookgrens,stookgrens-jaar_zip[[#This Row],[etmaaltemperatuur]],0),"")</f>
        <v>2.5</v>
      </c>
      <c r="N8320" s="101">
        <f>IF(ISNUMBER(jaar_zip[[#This Row],[graaddagen]]),IF(OR(MONTH(jaar_zip[[#This Row],[Datum]])=1,MONTH(jaar_zip[[#This Row],[Datum]])=2,MONTH(jaar_zip[[#This Row],[Datum]])=11,MONTH(jaar_zip[[#This Row],[Datum]])=12),1.1,IF(OR(MONTH(jaar_zip[[#This Row],[Datum]])=3,MONTH(jaar_zip[[#This Row],[Datum]])=10),1,0.8))*jaar_zip[[#This Row],[graaddagen]],"")</f>
        <v>2</v>
      </c>
      <c r="O8320" s="101">
        <f>IF(ISNUMBER(jaar_zip[[#This Row],[etmaaltemperatuur]]),IF(jaar_zip[[#This Row],[etmaaltemperatuur]]&gt;stookgrens,jaar_zip[[#This Row],[etmaaltemperatuur]]-stookgrens,0),"")</f>
        <v>0</v>
      </c>
    </row>
    <row r="8321" spans="1:15" x14ac:dyDescent="0.25">
      <c r="A8321">
        <v>375</v>
      </c>
      <c r="B8321">
        <v>20240409</v>
      </c>
      <c r="C8321">
        <v>7.4</v>
      </c>
      <c r="D8321">
        <v>11.5</v>
      </c>
      <c r="E8321">
        <v>1094</v>
      </c>
      <c r="F8321">
        <v>1.8</v>
      </c>
      <c r="G8321">
        <v>1011.1</v>
      </c>
      <c r="H8321">
        <v>76</v>
      </c>
      <c r="I8321" s="101" t="s">
        <v>42</v>
      </c>
      <c r="J8321" s="1">
        <f>DATEVALUE(RIGHT(jaar_zip[[#This Row],[YYYYMMDD]],2)&amp;"-"&amp;MID(jaar_zip[[#This Row],[YYYYMMDD]],5,2)&amp;"-"&amp;LEFT(jaar_zip[[#This Row],[YYYYMMDD]],4))</f>
        <v>45391</v>
      </c>
      <c r="K8321" s="101" t="str">
        <f>IF(AND(VALUE(MONTH(jaar_zip[[#This Row],[Datum]]))=1,VALUE(WEEKNUM(jaar_zip[[#This Row],[Datum]],21))&gt;51),RIGHT(YEAR(jaar_zip[[#This Row],[Datum]])-1,2),RIGHT(YEAR(jaar_zip[[#This Row],[Datum]]),2))&amp;"-"&amp; TEXT(WEEKNUM(jaar_zip[[#This Row],[Datum]],21),"00")</f>
        <v>24-15</v>
      </c>
      <c r="L8321" s="101">
        <f>MONTH(jaar_zip[[#This Row],[Datum]])</f>
        <v>4</v>
      </c>
      <c r="M8321" s="101">
        <f>IF(ISNUMBER(jaar_zip[[#This Row],[etmaaltemperatuur]]),IF(jaar_zip[[#This Row],[etmaaltemperatuur]]&lt;stookgrens,stookgrens-jaar_zip[[#This Row],[etmaaltemperatuur]],0),"")</f>
        <v>6.5</v>
      </c>
      <c r="N8321" s="101">
        <f>IF(ISNUMBER(jaar_zip[[#This Row],[graaddagen]]),IF(OR(MONTH(jaar_zip[[#This Row],[Datum]])=1,MONTH(jaar_zip[[#This Row],[Datum]])=2,MONTH(jaar_zip[[#This Row],[Datum]])=11,MONTH(jaar_zip[[#This Row],[Datum]])=12),1.1,IF(OR(MONTH(jaar_zip[[#This Row],[Datum]])=3,MONTH(jaar_zip[[#This Row],[Datum]])=10),1,0.8))*jaar_zip[[#This Row],[graaddagen]],"")</f>
        <v>5.2</v>
      </c>
      <c r="O8321" s="101">
        <f>IF(ISNUMBER(jaar_zip[[#This Row],[etmaaltemperatuur]]),IF(jaar_zip[[#This Row],[etmaaltemperatuur]]&gt;stookgrens,jaar_zip[[#This Row],[etmaaltemperatuur]]-stookgrens,0),"")</f>
        <v>0</v>
      </c>
    </row>
    <row r="8322" spans="1:15" x14ac:dyDescent="0.25">
      <c r="A8322">
        <v>375</v>
      </c>
      <c r="B8322">
        <v>20240410</v>
      </c>
      <c r="C8322">
        <v>4.3</v>
      </c>
      <c r="D8322">
        <v>10.9</v>
      </c>
      <c r="E8322">
        <v>2013</v>
      </c>
      <c r="F8322">
        <v>-0.1</v>
      </c>
      <c r="G8322">
        <v>1027.5</v>
      </c>
      <c r="H8322">
        <v>65</v>
      </c>
      <c r="I8322" s="101" t="s">
        <v>42</v>
      </c>
      <c r="J8322" s="1">
        <f>DATEVALUE(RIGHT(jaar_zip[[#This Row],[YYYYMMDD]],2)&amp;"-"&amp;MID(jaar_zip[[#This Row],[YYYYMMDD]],5,2)&amp;"-"&amp;LEFT(jaar_zip[[#This Row],[YYYYMMDD]],4))</f>
        <v>45392</v>
      </c>
      <c r="K8322" s="101" t="str">
        <f>IF(AND(VALUE(MONTH(jaar_zip[[#This Row],[Datum]]))=1,VALUE(WEEKNUM(jaar_zip[[#This Row],[Datum]],21))&gt;51),RIGHT(YEAR(jaar_zip[[#This Row],[Datum]])-1,2),RIGHT(YEAR(jaar_zip[[#This Row],[Datum]]),2))&amp;"-"&amp; TEXT(WEEKNUM(jaar_zip[[#This Row],[Datum]],21),"00")</f>
        <v>24-15</v>
      </c>
      <c r="L8322" s="101">
        <f>MONTH(jaar_zip[[#This Row],[Datum]])</f>
        <v>4</v>
      </c>
      <c r="M8322" s="101">
        <f>IF(ISNUMBER(jaar_zip[[#This Row],[etmaaltemperatuur]]),IF(jaar_zip[[#This Row],[etmaaltemperatuur]]&lt;stookgrens,stookgrens-jaar_zip[[#This Row],[etmaaltemperatuur]],0),"")</f>
        <v>7.1</v>
      </c>
      <c r="N8322" s="101">
        <f>IF(ISNUMBER(jaar_zip[[#This Row],[graaddagen]]),IF(OR(MONTH(jaar_zip[[#This Row],[Datum]])=1,MONTH(jaar_zip[[#This Row],[Datum]])=2,MONTH(jaar_zip[[#This Row],[Datum]])=11,MONTH(jaar_zip[[#This Row],[Datum]])=12),1.1,IF(OR(MONTH(jaar_zip[[#This Row],[Datum]])=3,MONTH(jaar_zip[[#This Row],[Datum]])=10),1,0.8))*jaar_zip[[#This Row],[graaddagen]],"")</f>
        <v>5.68</v>
      </c>
      <c r="O8322" s="101">
        <f>IF(ISNUMBER(jaar_zip[[#This Row],[etmaaltemperatuur]]),IF(jaar_zip[[#This Row],[etmaaltemperatuur]]&gt;stookgrens,jaar_zip[[#This Row],[etmaaltemperatuur]]-stookgrens,0),"")</f>
        <v>0</v>
      </c>
    </row>
    <row r="8323" spans="1:15" x14ac:dyDescent="0.25">
      <c r="A8323">
        <v>375</v>
      </c>
      <c r="B8323">
        <v>20240411</v>
      </c>
      <c r="C8323">
        <v>4.3</v>
      </c>
      <c r="D8323">
        <v>12.8</v>
      </c>
      <c r="E8323">
        <v>480</v>
      </c>
      <c r="F8323">
        <v>0.7</v>
      </c>
      <c r="G8323">
        <v>1031</v>
      </c>
      <c r="H8323">
        <v>83</v>
      </c>
      <c r="I8323" s="101" t="s">
        <v>42</v>
      </c>
      <c r="J8323" s="1">
        <f>DATEVALUE(RIGHT(jaar_zip[[#This Row],[YYYYMMDD]],2)&amp;"-"&amp;MID(jaar_zip[[#This Row],[YYYYMMDD]],5,2)&amp;"-"&amp;LEFT(jaar_zip[[#This Row],[YYYYMMDD]],4))</f>
        <v>45393</v>
      </c>
      <c r="K8323" s="101" t="str">
        <f>IF(AND(VALUE(MONTH(jaar_zip[[#This Row],[Datum]]))=1,VALUE(WEEKNUM(jaar_zip[[#This Row],[Datum]],21))&gt;51),RIGHT(YEAR(jaar_zip[[#This Row],[Datum]])-1,2),RIGHT(YEAR(jaar_zip[[#This Row],[Datum]]),2))&amp;"-"&amp; TEXT(WEEKNUM(jaar_zip[[#This Row],[Datum]],21),"00")</f>
        <v>24-15</v>
      </c>
      <c r="L8323" s="101">
        <f>MONTH(jaar_zip[[#This Row],[Datum]])</f>
        <v>4</v>
      </c>
      <c r="M8323" s="101">
        <f>IF(ISNUMBER(jaar_zip[[#This Row],[etmaaltemperatuur]]),IF(jaar_zip[[#This Row],[etmaaltemperatuur]]&lt;stookgrens,stookgrens-jaar_zip[[#This Row],[etmaaltemperatuur]],0),"")</f>
        <v>5.1999999999999993</v>
      </c>
      <c r="N8323" s="101">
        <f>IF(ISNUMBER(jaar_zip[[#This Row],[graaddagen]]),IF(OR(MONTH(jaar_zip[[#This Row],[Datum]])=1,MONTH(jaar_zip[[#This Row],[Datum]])=2,MONTH(jaar_zip[[#This Row],[Datum]])=11,MONTH(jaar_zip[[#This Row],[Datum]])=12),1.1,IF(OR(MONTH(jaar_zip[[#This Row],[Datum]])=3,MONTH(jaar_zip[[#This Row],[Datum]])=10),1,0.8))*jaar_zip[[#This Row],[graaddagen]],"")</f>
        <v>4.1599999999999993</v>
      </c>
      <c r="O8323" s="101">
        <f>IF(ISNUMBER(jaar_zip[[#This Row],[etmaaltemperatuur]]),IF(jaar_zip[[#This Row],[etmaaltemperatuur]]&gt;stookgrens,jaar_zip[[#This Row],[etmaaltemperatuur]]-stookgrens,0),"")</f>
        <v>0</v>
      </c>
    </row>
    <row r="8324" spans="1:15" x14ac:dyDescent="0.25">
      <c r="A8324">
        <v>375</v>
      </c>
      <c r="B8324">
        <v>20240412</v>
      </c>
      <c r="C8324">
        <v>4.7</v>
      </c>
      <c r="D8324">
        <v>16.2</v>
      </c>
      <c r="E8324">
        <v>1216</v>
      </c>
      <c r="F8324">
        <v>0</v>
      </c>
      <c r="G8324">
        <v>1029.5999999999999</v>
      </c>
      <c r="H8324">
        <v>78</v>
      </c>
      <c r="I8324" s="101" t="s">
        <v>42</v>
      </c>
      <c r="J8324" s="1">
        <f>DATEVALUE(RIGHT(jaar_zip[[#This Row],[YYYYMMDD]],2)&amp;"-"&amp;MID(jaar_zip[[#This Row],[YYYYMMDD]],5,2)&amp;"-"&amp;LEFT(jaar_zip[[#This Row],[YYYYMMDD]],4))</f>
        <v>45394</v>
      </c>
      <c r="K8324" s="101" t="str">
        <f>IF(AND(VALUE(MONTH(jaar_zip[[#This Row],[Datum]]))=1,VALUE(WEEKNUM(jaar_zip[[#This Row],[Datum]],21))&gt;51),RIGHT(YEAR(jaar_zip[[#This Row],[Datum]])-1,2),RIGHT(YEAR(jaar_zip[[#This Row],[Datum]]),2))&amp;"-"&amp; TEXT(WEEKNUM(jaar_zip[[#This Row],[Datum]],21),"00")</f>
        <v>24-15</v>
      </c>
      <c r="L8324" s="101">
        <f>MONTH(jaar_zip[[#This Row],[Datum]])</f>
        <v>4</v>
      </c>
      <c r="M8324" s="101">
        <f>IF(ISNUMBER(jaar_zip[[#This Row],[etmaaltemperatuur]]),IF(jaar_zip[[#This Row],[etmaaltemperatuur]]&lt;stookgrens,stookgrens-jaar_zip[[#This Row],[etmaaltemperatuur]],0),"")</f>
        <v>1.8000000000000007</v>
      </c>
      <c r="N8324" s="101">
        <f>IF(ISNUMBER(jaar_zip[[#This Row],[graaddagen]]),IF(OR(MONTH(jaar_zip[[#This Row],[Datum]])=1,MONTH(jaar_zip[[#This Row],[Datum]])=2,MONTH(jaar_zip[[#This Row],[Datum]])=11,MONTH(jaar_zip[[#This Row],[Datum]])=12),1.1,IF(OR(MONTH(jaar_zip[[#This Row],[Datum]])=3,MONTH(jaar_zip[[#This Row],[Datum]])=10),1,0.8))*jaar_zip[[#This Row],[graaddagen]],"")</f>
        <v>1.4400000000000006</v>
      </c>
      <c r="O8324" s="101">
        <f>IF(ISNUMBER(jaar_zip[[#This Row],[etmaaltemperatuur]]),IF(jaar_zip[[#This Row],[etmaaltemperatuur]]&gt;stookgrens,jaar_zip[[#This Row],[etmaaltemperatuur]]-stookgrens,0),"")</f>
        <v>0</v>
      </c>
    </row>
    <row r="8325" spans="1:15" x14ac:dyDescent="0.25">
      <c r="A8325">
        <v>375</v>
      </c>
      <c r="B8325">
        <v>20240413</v>
      </c>
      <c r="C8325">
        <v>4.7</v>
      </c>
      <c r="D8325">
        <v>17.600000000000001</v>
      </c>
      <c r="E8325">
        <v>1860</v>
      </c>
      <c r="F8325">
        <v>0</v>
      </c>
      <c r="G8325">
        <v>1022.7</v>
      </c>
      <c r="H8325">
        <v>71</v>
      </c>
      <c r="I8325" s="101" t="s">
        <v>42</v>
      </c>
      <c r="J8325" s="1">
        <f>DATEVALUE(RIGHT(jaar_zip[[#This Row],[YYYYMMDD]],2)&amp;"-"&amp;MID(jaar_zip[[#This Row],[YYYYMMDD]],5,2)&amp;"-"&amp;LEFT(jaar_zip[[#This Row],[YYYYMMDD]],4))</f>
        <v>45395</v>
      </c>
      <c r="K8325" s="101" t="str">
        <f>IF(AND(VALUE(MONTH(jaar_zip[[#This Row],[Datum]]))=1,VALUE(WEEKNUM(jaar_zip[[#This Row],[Datum]],21))&gt;51),RIGHT(YEAR(jaar_zip[[#This Row],[Datum]])-1,2),RIGHT(YEAR(jaar_zip[[#This Row],[Datum]]),2))&amp;"-"&amp; TEXT(WEEKNUM(jaar_zip[[#This Row],[Datum]],21),"00")</f>
        <v>24-15</v>
      </c>
      <c r="L8325" s="101">
        <f>MONTH(jaar_zip[[#This Row],[Datum]])</f>
        <v>4</v>
      </c>
      <c r="M8325" s="101">
        <f>IF(ISNUMBER(jaar_zip[[#This Row],[etmaaltemperatuur]]),IF(jaar_zip[[#This Row],[etmaaltemperatuur]]&lt;stookgrens,stookgrens-jaar_zip[[#This Row],[etmaaltemperatuur]],0),"")</f>
        <v>0.39999999999999858</v>
      </c>
      <c r="N8325" s="101">
        <f>IF(ISNUMBER(jaar_zip[[#This Row],[graaddagen]]),IF(OR(MONTH(jaar_zip[[#This Row],[Datum]])=1,MONTH(jaar_zip[[#This Row],[Datum]])=2,MONTH(jaar_zip[[#This Row],[Datum]])=11,MONTH(jaar_zip[[#This Row],[Datum]])=12),1.1,IF(OR(MONTH(jaar_zip[[#This Row],[Datum]])=3,MONTH(jaar_zip[[#This Row],[Datum]])=10),1,0.8))*jaar_zip[[#This Row],[graaddagen]],"")</f>
        <v>0.3199999999999989</v>
      </c>
      <c r="O8325" s="101">
        <f>IF(ISNUMBER(jaar_zip[[#This Row],[etmaaltemperatuur]]),IF(jaar_zip[[#This Row],[etmaaltemperatuur]]&gt;stookgrens,jaar_zip[[#This Row],[etmaaltemperatuur]]-stookgrens,0),"")</f>
        <v>0</v>
      </c>
    </row>
    <row r="8326" spans="1:15" x14ac:dyDescent="0.25">
      <c r="A8326">
        <v>375</v>
      </c>
      <c r="B8326">
        <v>20240414</v>
      </c>
      <c r="C8326">
        <v>2.8</v>
      </c>
      <c r="D8326">
        <v>12.3</v>
      </c>
      <c r="E8326">
        <v>1687</v>
      </c>
      <c r="F8326">
        <v>-0.1</v>
      </c>
      <c r="G8326">
        <v>1020.8</v>
      </c>
      <c r="H8326">
        <v>64</v>
      </c>
      <c r="I8326" s="101" t="s">
        <v>42</v>
      </c>
      <c r="J8326" s="1">
        <f>DATEVALUE(RIGHT(jaar_zip[[#This Row],[YYYYMMDD]],2)&amp;"-"&amp;MID(jaar_zip[[#This Row],[YYYYMMDD]],5,2)&amp;"-"&amp;LEFT(jaar_zip[[#This Row],[YYYYMMDD]],4))</f>
        <v>45396</v>
      </c>
      <c r="K8326" s="101" t="str">
        <f>IF(AND(VALUE(MONTH(jaar_zip[[#This Row],[Datum]]))=1,VALUE(WEEKNUM(jaar_zip[[#This Row],[Datum]],21))&gt;51),RIGHT(YEAR(jaar_zip[[#This Row],[Datum]])-1,2),RIGHT(YEAR(jaar_zip[[#This Row],[Datum]]),2))&amp;"-"&amp; TEXT(WEEKNUM(jaar_zip[[#This Row],[Datum]],21),"00")</f>
        <v>24-15</v>
      </c>
      <c r="L8326" s="101">
        <f>MONTH(jaar_zip[[#This Row],[Datum]])</f>
        <v>4</v>
      </c>
      <c r="M8326" s="101">
        <f>IF(ISNUMBER(jaar_zip[[#This Row],[etmaaltemperatuur]]),IF(jaar_zip[[#This Row],[etmaaltemperatuur]]&lt;stookgrens,stookgrens-jaar_zip[[#This Row],[etmaaltemperatuur]],0),"")</f>
        <v>5.6999999999999993</v>
      </c>
      <c r="N8326" s="101">
        <f>IF(ISNUMBER(jaar_zip[[#This Row],[graaddagen]]),IF(OR(MONTH(jaar_zip[[#This Row],[Datum]])=1,MONTH(jaar_zip[[#This Row],[Datum]])=2,MONTH(jaar_zip[[#This Row],[Datum]])=11,MONTH(jaar_zip[[#This Row],[Datum]])=12),1.1,IF(OR(MONTH(jaar_zip[[#This Row],[Datum]])=3,MONTH(jaar_zip[[#This Row],[Datum]])=10),1,0.8))*jaar_zip[[#This Row],[graaddagen]],"")</f>
        <v>4.5599999999999996</v>
      </c>
      <c r="O8326" s="101">
        <f>IF(ISNUMBER(jaar_zip[[#This Row],[etmaaltemperatuur]]),IF(jaar_zip[[#This Row],[etmaaltemperatuur]]&gt;stookgrens,jaar_zip[[#This Row],[etmaaltemperatuur]]-stookgrens,0),"")</f>
        <v>0</v>
      </c>
    </row>
    <row r="8327" spans="1:15" x14ac:dyDescent="0.25">
      <c r="A8327">
        <v>375</v>
      </c>
      <c r="B8327">
        <v>20240415</v>
      </c>
      <c r="C8327">
        <v>6</v>
      </c>
      <c r="D8327">
        <v>7.8</v>
      </c>
      <c r="E8327">
        <v>912</v>
      </c>
      <c r="F8327">
        <v>8.4</v>
      </c>
      <c r="G8327">
        <v>1006.2</v>
      </c>
      <c r="H8327">
        <v>79</v>
      </c>
      <c r="I8327" s="101" t="s">
        <v>42</v>
      </c>
      <c r="J8327" s="1">
        <f>DATEVALUE(RIGHT(jaar_zip[[#This Row],[YYYYMMDD]],2)&amp;"-"&amp;MID(jaar_zip[[#This Row],[YYYYMMDD]],5,2)&amp;"-"&amp;LEFT(jaar_zip[[#This Row],[YYYYMMDD]],4))</f>
        <v>45397</v>
      </c>
      <c r="K8327" s="101" t="str">
        <f>IF(AND(VALUE(MONTH(jaar_zip[[#This Row],[Datum]]))=1,VALUE(WEEKNUM(jaar_zip[[#This Row],[Datum]],21))&gt;51),RIGHT(YEAR(jaar_zip[[#This Row],[Datum]])-1,2),RIGHT(YEAR(jaar_zip[[#This Row],[Datum]]),2))&amp;"-"&amp; TEXT(WEEKNUM(jaar_zip[[#This Row],[Datum]],21),"00")</f>
        <v>24-16</v>
      </c>
      <c r="L8327" s="101">
        <f>MONTH(jaar_zip[[#This Row],[Datum]])</f>
        <v>4</v>
      </c>
      <c r="M8327" s="101">
        <f>IF(ISNUMBER(jaar_zip[[#This Row],[etmaaltemperatuur]]),IF(jaar_zip[[#This Row],[etmaaltemperatuur]]&lt;stookgrens,stookgrens-jaar_zip[[#This Row],[etmaaltemperatuur]],0),"")</f>
        <v>10.199999999999999</v>
      </c>
      <c r="N8327" s="101">
        <f>IF(ISNUMBER(jaar_zip[[#This Row],[graaddagen]]),IF(OR(MONTH(jaar_zip[[#This Row],[Datum]])=1,MONTH(jaar_zip[[#This Row],[Datum]])=2,MONTH(jaar_zip[[#This Row],[Datum]])=11,MONTH(jaar_zip[[#This Row],[Datum]])=12),1.1,IF(OR(MONTH(jaar_zip[[#This Row],[Datum]])=3,MONTH(jaar_zip[[#This Row],[Datum]])=10),1,0.8))*jaar_zip[[#This Row],[graaddagen]],"")</f>
        <v>8.16</v>
      </c>
      <c r="O8327" s="101">
        <f>IF(ISNUMBER(jaar_zip[[#This Row],[etmaaltemperatuur]]),IF(jaar_zip[[#This Row],[etmaaltemperatuur]]&gt;stookgrens,jaar_zip[[#This Row],[etmaaltemperatuur]]-stookgrens,0),"")</f>
        <v>0</v>
      </c>
    </row>
    <row r="8328" spans="1:15" x14ac:dyDescent="0.25">
      <c r="A8328">
        <v>375</v>
      </c>
      <c r="B8328">
        <v>20240416</v>
      </c>
      <c r="C8328">
        <v>4.8</v>
      </c>
      <c r="D8328">
        <v>7.7</v>
      </c>
      <c r="E8328">
        <v>1148</v>
      </c>
      <c r="F8328">
        <v>11.6</v>
      </c>
      <c r="G8328">
        <v>1004.5</v>
      </c>
      <c r="H8328">
        <v>83</v>
      </c>
      <c r="I8328" s="101" t="s">
        <v>42</v>
      </c>
      <c r="J8328" s="1">
        <f>DATEVALUE(RIGHT(jaar_zip[[#This Row],[YYYYMMDD]],2)&amp;"-"&amp;MID(jaar_zip[[#This Row],[YYYYMMDD]],5,2)&amp;"-"&amp;LEFT(jaar_zip[[#This Row],[YYYYMMDD]],4))</f>
        <v>45398</v>
      </c>
      <c r="K8328" s="101" t="str">
        <f>IF(AND(VALUE(MONTH(jaar_zip[[#This Row],[Datum]]))=1,VALUE(WEEKNUM(jaar_zip[[#This Row],[Datum]],21))&gt;51),RIGHT(YEAR(jaar_zip[[#This Row],[Datum]])-1,2),RIGHT(YEAR(jaar_zip[[#This Row],[Datum]]),2))&amp;"-"&amp; TEXT(WEEKNUM(jaar_zip[[#This Row],[Datum]],21),"00")</f>
        <v>24-16</v>
      </c>
      <c r="L8328" s="101">
        <f>MONTH(jaar_zip[[#This Row],[Datum]])</f>
        <v>4</v>
      </c>
      <c r="M8328" s="101">
        <f>IF(ISNUMBER(jaar_zip[[#This Row],[etmaaltemperatuur]]),IF(jaar_zip[[#This Row],[etmaaltemperatuur]]&lt;stookgrens,stookgrens-jaar_zip[[#This Row],[etmaaltemperatuur]],0),"")</f>
        <v>10.3</v>
      </c>
      <c r="N8328" s="101">
        <f>IF(ISNUMBER(jaar_zip[[#This Row],[graaddagen]]),IF(OR(MONTH(jaar_zip[[#This Row],[Datum]])=1,MONTH(jaar_zip[[#This Row],[Datum]])=2,MONTH(jaar_zip[[#This Row],[Datum]])=11,MONTH(jaar_zip[[#This Row],[Datum]])=12),1.1,IF(OR(MONTH(jaar_zip[[#This Row],[Datum]])=3,MONTH(jaar_zip[[#This Row],[Datum]])=10),1,0.8))*jaar_zip[[#This Row],[graaddagen]],"")</f>
        <v>8.24</v>
      </c>
      <c r="O8328" s="101">
        <f>IF(ISNUMBER(jaar_zip[[#This Row],[etmaaltemperatuur]]),IF(jaar_zip[[#This Row],[etmaaltemperatuur]]&gt;stookgrens,jaar_zip[[#This Row],[etmaaltemperatuur]]-stookgrens,0),"")</f>
        <v>0</v>
      </c>
    </row>
    <row r="8329" spans="1:15" x14ac:dyDescent="0.25">
      <c r="A8329">
        <v>375</v>
      </c>
      <c r="B8329">
        <v>20240417</v>
      </c>
      <c r="C8329">
        <v>2.1</v>
      </c>
      <c r="D8329">
        <v>6.1</v>
      </c>
      <c r="E8329">
        <v>1283</v>
      </c>
      <c r="F8329">
        <v>1.4</v>
      </c>
      <c r="G8329">
        <v>1012.1</v>
      </c>
      <c r="H8329">
        <v>82</v>
      </c>
      <c r="I8329" s="101" t="s">
        <v>42</v>
      </c>
      <c r="J8329" s="1">
        <f>DATEVALUE(RIGHT(jaar_zip[[#This Row],[YYYYMMDD]],2)&amp;"-"&amp;MID(jaar_zip[[#This Row],[YYYYMMDD]],5,2)&amp;"-"&amp;LEFT(jaar_zip[[#This Row],[YYYYMMDD]],4))</f>
        <v>45399</v>
      </c>
      <c r="K8329" s="101" t="str">
        <f>IF(AND(VALUE(MONTH(jaar_zip[[#This Row],[Datum]]))=1,VALUE(WEEKNUM(jaar_zip[[#This Row],[Datum]],21))&gt;51),RIGHT(YEAR(jaar_zip[[#This Row],[Datum]])-1,2),RIGHT(YEAR(jaar_zip[[#This Row],[Datum]]),2))&amp;"-"&amp; TEXT(WEEKNUM(jaar_zip[[#This Row],[Datum]],21),"00")</f>
        <v>24-16</v>
      </c>
      <c r="L8329" s="101">
        <f>MONTH(jaar_zip[[#This Row],[Datum]])</f>
        <v>4</v>
      </c>
      <c r="M8329" s="101">
        <f>IF(ISNUMBER(jaar_zip[[#This Row],[etmaaltemperatuur]]),IF(jaar_zip[[#This Row],[etmaaltemperatuur]]&lt;stookgrens,stookgrens-jaar_zip[[#This Row],[etmaaltemperatuur]],0),"")</f>
        <v>11.9</v>
      </c>
      <c r="N8329" s="101">
        <f>IF(ISNUMBER(jaar_zip[[#This Row],[graaddagen]]),IF(OR(MONTH(jaar_zip[[#This Row],[Datum]])=1,MONTH(jaar_zip[[#This Row],[Datum]])=2,MONTH(jaar_zip[[#This Row],[Datum]])=11,MONTH(jaar_zip[[#This Row],[Datum]])=12),1.1,IF(OR(MONTH(jaar_zip[[#This Row],[Datum]])=3,MONTH(jaar_zip[[#This Row],[Datum]])=10),1,0.8))*jaar_zip[[#This Row],[graaddagen]],"")</f>
        <v>9.5200000000000014</v>
      </c>
      <c r="O8329" s="101">
        <f>IF(ISNUMBER(jaar_zip[[#This Row],[etmaaltemperatuur]]),IF(jaar_zip[[#This Row],[etmaaltemperatuur]]&gt;stookgrens,jaar_zip[[#This Row],[etmaaltemperatuur]]-stookgrens,0),"")</f>
        <v>0</v>
      </c>
    </row>
    <row r="8330" spans="1:15" x14ac:dyDescent="0.25">
      <c r="A8330">
        <v>375</v>
      </c>
      <c r="B8330">
        <v>20240418</v>
      </c>
      <c r="C8330">
        <v>3.1</v>
      </c>
      <c r="D8330">
        <v>7.8</v>
      </c>
      <c r="E8330">
        <v>1722</v>
      </c>
      <c r="F8330">
        <v>0.4</v>
      </c>
      <c r="G8330">
        <v>1018.5</v>
      </c>
      <c r="H8330">
        <v>73</v>
      </c>
      <c r="I8330" s="101" t="s">
        <v>42</v>
      </c>
      <c r="J8330" s="1">
        <f>DATEVALUE(RIGHT(jaar_zip[[#This Row],[YYYYMMDD]],2)&amp;"-"&amp;MID(jaar_zip[[#This Row],[YYYYMMDD]],5,2)&amp;"-"&amp;LEFT(jaar_zip[[#This Row],[YYYYMMDD]],4))</f>
        <v>45400</v>
      </c>
      <c r="K8330" s="101" t="str">
        <f>IF(AND(VALUE(MONTH(jaar_zip[[#This Row],[Datum]]))=1,VALUE(WEEKNUM(jaar_zip[[#This Row],[Datum]],21))&gt;51),RIGHT(YEAR(jaar_zip[[#This Row],[Datum]])-1,2),RIGHT(YEAR(jaar_zip[[#This Row],[Datum]]),2))&amp;"-"&amp; TEXT(WEEKNUM(jaar_zip[[#This Row],[Datum]],21),"00")</f>
        <v>24-16</v>
      </c>
      <c r="L8330" s="101">
        <f>MONTH(jaar_zip[[#This Row],[Datum]])</f>
        <v>4</v>
      </c>
      <c r="M8330" s="101">
        <f>IF(ISNUMBER(jaar_zip[[#This Row],[etmaaltemperatuur]]),IF(jaar_zip[[#This Row],[etmaaltemperatuur]]&lt;stookgrens,stookgrens-jaar_zip[[#This Row],[etmaaltemperatuur]],0),"")</f>
        <v>10.199999999999999</v>
      </c>
      <c r="N8330" s="101">
        <f>IF(ISNUMBER(jaar_zip[[#This Row],[graaddagen]]),IF(OR(MONTH(jaar_zip[[#This Row],[Datum]])=1,MONTH(jaar_zip[[#This Row],[Datum]])=2,MONTH(jaar_zip[[#This Row],[Datum]])=11,MONTH(jaar_zip[[#This Row],[Datum]])=12),1.1,IF(OR(MONTH(jaar_zip[[#This Row],[Datum]])=3,MONTH(jaar_zip[[#This Row],[Datum]])=10),1,0.8))*jaar_zip[[#This Row],[graaddagen]],"")</f>
        <v>8.16</v>
      </c>
      <c r="O8330" s="101">
        <f>IF(ISNUMBER(jaar_zip[[#This Row],[etmaaltemperatuur]]),IF(jaar_zip[[#This Row],[etmaaltemperatuur]]&gt;stookgrens,jaar_zip[[#This Row],[etmaaltemperatuur]]-stookgrens,0),"")</f>
        <v>0</v>
      </c>
    </row>
    <row r="8331" spans="1:15" x14ac:dyDescent="0.25">
      <c r="A8331">
        <v>375</v>
      </c>
      <c r="B8331">
        <v>20240419</v>
      </c>
      <c r="C8331">
        <v>5.3</v>
      </c>
      <c r="D8331">
        <v>8.1</v>
      </c>
      <c r="E8331">
        <v>1105</v>
      </c>
      <c r="F8331">
        <v>10.5</v>
      </c>
      <c r="G8331">
        <v>1010.9</v>
      </c>
      <c r="H8331">
        <v>84</v>
      </c>
      <c r="I8331" s="101" t="s">
        <v>42</v>
      </c>
      <c r="J8331" s="1">
        <f>DATEVALUE(RIGHT(jaar_zip[[#This Row],[YYYYMMDD]],2)&amp;"-"&amp;MID(jaar_zip[[#This Row],[YYYYMMDD]],5,2)&amp;"-"&amp;LEFT(jaar_zip[[#This Row],[YYYYMMDD]],4))</f>
        <v>45401</v>
      </c>
      <c r="K8331" s="101" t="str">
        <f>IF(AND(VALUE(MONTH(jaar_zip[[#This Row],[Datum]]))=1,VALUE(WEEKNUM(jaar_zip[[#This Row],[Datum]],21))&gt;51),RIGHT(YEAR(jaar_zip[[#This Row],[Datum]])-1,2),RIGHT(YEAR(jaar_zip[[#This Row],[Datum]]),2))&amp;"-"&amp; TEXT(WEEKNUM(jaar_zip[[#This Row],[Datum]],21),"00")</f>
        <v>24-16</v>
      </c>
      <c r="L8331" s="101">
        <f>MONTH(jaar_zip[[#This Row],[Datum]])</f>
        <v>4</v>
      </c>
      <c r="M8331" s="101">
        <f>IF(ISNUMBER(jaar_zip[[#This Row],[etmaaltemperatuur]]),IF(jaar_zip[[#This Row],[etmaaltemperatuur]]&lt;stookgrens,stookgrens-jaar_zip[[#This Row],[etmaaltemperatuur]],0),"")</f>
        <v>9.9</v>
      </c>
      <c r="N8331" s="101">
        <f>IF(ISNUMBER(jaar_zip[[#This Row],[graaddagen]]),IF(OR(MONTH(jaar_zip[[#This Row],[Datum]])=1,MONTH(jaar_zip[[#This Row],[Datum]])=2,MONTH(jaar_zip[[#This Row],[Datum]])=11,MONTH(jaar_zip[[#This Row],[Datum]])=12),1.1,IF(OR(MONTH(jaar_zip[[#This Row],[Datum]])=3,MONTH(jaar_zip[[#This Row],[Datum]])=10),1,0.8))*jaar_zip[[#This Row],[graaddagen]],"")</f>
        <v>7.9200000000000008</v>
      </c>
      <c r="O8331" s="101">
        <f>IF(ISNUMBER(jaar_zip[[#This Row],[etmaaltemperatuur]]),IF(jaar_zip[[#This Row],[etmaaltemperatuur]]&gt;stookgrens,jaar_zip[[#This Row],[etmaaltemperatuur]]-stookgrens,0),"")</f>
        <v>0</v>
      </c>
    </row>
    <row r="8332" spans="1:15" x14ac:dyDescent="0.25">
      <c r="A8332">
        <v>375</v>
      </c>
      <c r="B8332">
        <v>20240420</v>
      </c>
      <c r="C8332">
        <v>3.3</v>
      </c>
      <c r="D8332">
        <v>6.6</v>
      </c>
      <c r="E8332">
        <v>1496</v>
      </c>
      <c r="F8332">
        <v>4.5</v>
      </c>
      <c r="G8332">
        <v>1021.2</v>
      </c>
      <c r="H8332">
        <v>82</v>
      </c>
      <c r="I8332" s="101" t="s">
        <v>42</v>
      </c>
      <c r="J8332" s="1">
        <f>DATEVALUE(RIGHT(jaar_zip[[#This Row],[YYYYMMDD]],2)&amp;"-"&amp;MID(jaar_zip[[#This Row],[YYYYMMDD]],5,2)&amp;"-"&amp;LEFT(jaar_zip[[#This Row],[YYYYMMDD]],4))</f>
        <v>45402</v>
      </c>
      <c r="K8332" s="101" t="str">
        <f>IF(AND(VALUE(MONTH(jaar_zip[[#This Row],[Datum]]))=1,VALUE(WEEKNUM(jaar_zip[[#This Row],[Datum]],21))&gt;51),RIGHT(YEAR(jaar_zip[[#This Row],[Datum]])-1,2),RIGHT(YEAR(jaar_zip[[#This Row],[Datum]]),2))&amp;"-"&amp; TEXT(WEEKNUM(jaar_zip[[#This Row],[Datum]],21),"00")</f>
        <v>24-16</v>
      </c>
      <c r="L8332" s="101">
        <f>MONTH(jaar_zip[[#This Row],[Datum]])</f>
        <v>4</v>
      </c>
      <c r="M8332" s="101">
        <f>IF(ISNUMBER(jaar_zip[[#This Row],[etmaaltemperatuur]]),IF(jaar_zip[[#This Row],[etmaaltemperatuur]]&lt;stookgrens,stookgrens-jaar_zip[[#This Row],[etmaaltemperatuur]],0),"")</f>
        <v>11.4</v>
      </c>
      <c r="N8332" s="101">
        <f>IF(ISNUMBER(jaar_zip[[#This Row],[graaddagen]]),IF(OR(MONTH(jaar_zip[[#This Row],[Datum]])=1,MONTH(jaar_zip[[#This Row],[Datum]])=2,MONTH(jaar_zip[[#This Row],[Datum]])=11,MONTH(jaar_zip[[#This Row],[Datum]])=12),1.1,IF(OR(MONTH(jaar_zip[[#This Row],[Datum]])=3,MONTH(jaar_zip[[#This Row],[Datum]])=10),1,0.8))*jaar_zip[[#This Row],[graaddagen]],"")</f>
        <v>9.120000000000001</v>
      </c>
      <c r="O8332" s="101">
        <f>IF(ISNUMBER(jaar_zip[[#This Row],[etmaaltemperatuur]]),IF(jaar_zip[[#This Row],[etmaaltemperatuur]]&gt;stookgrens,jaar_zip[[#This Row],[etmaaltemperatuur]]-stookgrens,0),"")</f>
        <v>0</v>
      </c>
    </row>
    <row r="8333" spans="1:15" x14ac:dyDescent="0.25">
      <c r="A8333">
        <v>375</v>
      </c>
      <c r="B8333">
        <v>20240421</v>
      </c>
      <c r="C8333">
        <v>3.4</v>
      </c>
      <c r="D8333">
        <v>6.1</v>
      </c>
      <c r="E8333">
        <v>1674</v>
      </c>
      <c r="F8333">
        <v>0.1</v>
      </c>
      <c r="G8333">
        <v>1024.4000000000001</v>
      </c>
      <c r="H8333">
        <v>75</v>
      </c>
      <c r="I8333" s="101" t="s">
        <v>42</v>
      </c>
      <c r="J8333" s="1">
        <f>DATEVALUE(RIGHT(jaar_zip[[#This Row],[YYYYMMDD]],2)&amp;"-"&amp;MID(jaar_zip[[#This Row],[YYYYMMDD]],5,2)&amp;"-"&amp;LEFT(jaar_zip[[#This Row],[YYYYMMDD]],4))</f>
        <v>45403</v>
      </c>
      <c r="K8333" s="101" t="str">
        <f>IF(AND(VALUE(MONTH(jaar_zip[[#This Row],[Datum]]))=1,VALUE(WEEKNUM(jaar_zip[[#This Row],[Datum]],21))&gt;51),RIGHT(YEAR(jaar_zip[[#This Row],[Datum]])-1,2),RIGHT(YEAR(jaar_zip[[#This Row],[Datum]]),2))&amp;"-"&amp; TEXT(WEEKNUM(jaar_zip[[#This Row],[Datum]],21),"00")</f>
        <v>24-16</v>
      </c>
      <c r="L8333" s="101">
        <f>MONTH(jaar_zip[[#This Row],[Datum]])</f>
        <v>4</v>
      </c>
      <c r="M8333" s="101">
        <f>IF(ISNUMBER(jaar_zip[[#This Row],[etmaaltemperatuur]]),IF(jaar_zip[[#This Row],[etmaaltemperatuur]]&lt;stookgrens,stookgrens-jaar_zip[[#This Row],[etmaaltemperatuur]],0),"")</f>
        <v>11.9</v>
      </c>
      <c r="N8333" s="101">
        <f>IF(ISNUMBER(jaar_zip[[#This Row],[graaddagen]]),IF(OR(MONTH(jaar_zip[[#This Row],[Datum]])=1,MONTH(jaar_zip[[#This Row],[Datum]])=2,MONTH(jaar_zip[[#This Row],[Datum]])=11,MONTH(jaar_zip[[#This Row],[Datum]])=12),1.1,IF(OR(MONTH(jaar_zip[[#This Row],[Datum]])=3,MONTH(jaar_zip[[#This Row],[Datum]])=10),1,0.8))*jaar_zip[[#This Row],[graaddagen]],"")</f>
        <v>9.5200000000000014</v>
      </c>
      <c r="O8333" s="101">
        <f>IF(ISNUMBER(jaar_zip[[#This Row],[etmaaltemperatuur]]),IF(jaar_zip[[#This Row],[etmaaltemperatuur]]&gt;stookgrens,jaar_zip[[#This Row],[etmaaltemperatuur]]-stookgrens,0),"")</f>
        <v>0</v>
      </c>
    </row>
    <row r="8334" spans="1:15" x14ac:dyDescent="0.25">
      <c r="A8334">
        <v>375</v>
      </c>
      <c r="B8334">
        <v>20240422</v>
      </c>
      <c r="C8334">
        <v>2.2999999999999998</v>
      </c>
      <c r="D8334">
        <v>5.3</v>
      </c>
      <c r="E8334">
        <v>1605</v>
      </c>
      <c r="F8334">
        <v>2.1</v>
      </c>
      <c r="G8334">
        <v>1024.5999999999999</v>
      </c>
      <c r="H8334">
        <v>71</v>
      </c>
      <c r="I8334" s="101" t="s">
        <v>42</v>
      </c>
      <c r="J8334" s="1">
        <f>DATEVALUE(RIGHT(jaar_zip[[#This Row],[YYYYMMDD]],2)&amp;"-"&amp;MID(jaar_zip[[#This Row],[YYYYMMDD]],5,2)&amp;"-"&amp;LEFT(jaar_zip[[#This Row],[YYYYMMDD]],4))</f>
        <v>45404</v>
      </c>
      <c r="K8334" s="101" t="str">
        <f>IF(AND(VALUE(MONTH(jaar_zip[[#This Row],[Datum]]))=1,VALUE(WEEKNUM(jaar_zip[[#This Row],[Datum]],21))&gt;51),RIGHT(YEAR(jaar_zip[[#This Row],[Datum]])-1,2),RIGHT(YEAR(jaar_zip[[#This Row],[Datum]]),2))&amp;"-"&amp; TEXT(WEEKNUM(jaar_zip[[#This Row],[Datum]],21),"00")</f>
        <v>24-17</v>
      </c>
      <c r="L8334" s="101">
        <f>MONTH(jaar_zip[[#This Row],[Datum]])</f>
        <v>4</v>
      </c>
      <c r="M8334" s="101">
        <f>IF(ISNUMBER(jaar_zip[[#This Row],[etmaaltemperatuur]]),IF(jaar_zip[[#This Row],[etmaaltemperatuur]]&lt;stookgrens,stookgrens-jaar_zip[[#This Row],[etmaaltemperatuur]],0),"")</f>
        <v>12.7</v>
      </c>
      <c r="N8334" s="101">
        <f>IF(ISNUMBER(jaar_zip[[#This Row],[graaddagen]]),IF(OR(MONTH(jaar_zip[[#This Row],[Datum]])=1,MONTH(jaar_zip[[#This Row],[Datum]])=2,MONTH(jaar_zip[[#This Row],[Datum]])=11,MONTH(jaar_zip[[#This Row],[Datum]])=12),1.1,IF(OR(MONTH(jaar_zip[[#This Row],[Datum]])=3,MONTH(jaar_zip[[#This Row],[Datum]])=10),1,0.8))*jaar_zip[[#This Row],[graaddagen]],"")</f>
        <v>10.16</v>
      </c>
      <c r="O8334" s="101">
        <f>IF(ISNUMBER(jaar_zip[[#This Row],[etmaaltemperatuur]]),IF(jaar_zip[[#This Row],[etmaaltemperatuur]]&gt;stookgrens,jaar_zip[[#This Row],[etmaaltemperatuur]]-stookgrens,0),"")</f>
        <v>0</v>
      </c>
    </row>
    <row r="8335" spans="1:15" x14ac:dyDescent="0.25">
      <c r="A8335">
        <v>375</v>
      </c>
      <c r="B8335">
        <v>20240423</v>
      </c>
      <c r="C8335">
        <v>2.2999999999999998</v>
      </c>
      <c r="D8335">
        <v>6.1</v>
      </c>
      <c r="E8335">
        <v>1974</v>
      </c>
      <c r="F8335">
        <v>0.9</v>
      </c>
      <c r="G8335">
        <v>1019</v>
      </c>
      <c r="H8335">
        <v>70</v>
      </c>
      <c r="I8335" s="101" t="s">
        <v>42</v>
      </c>
      <c r="J8335" s="1">
        <f>DATEVALUE(RIGHT(jaar_zip[[#This Row],[YYYYMMDD]],2)&amp;"-"&amp;MID(jaar_zip[[#This Row],[YYYYMMDD]],5,2)&amp;"-"&amp;LEFT(jaar_zip[[#This Row],[YYYYMMDD]],4))</f>
        <v>45405</v>
      </c>
      <c r="K8335" s="101" t="str">
        <f>IF(AND(VALUE(MONTH(jaar_zip[[#This Row],[Datum]]))=1,VALUE(WEEKNUM(jaar_zip[[#This Row],[Datum]],21))&gt;51),RIGHT(YEAR(jaar_zip[[#This Row],[Datum]])-1,2),RIGHT(YEAR(jaar_zip[[#This Row],[Datum]]),2))&amp;"-"&amp; TEXT(WEEKNUM(jaar_zip[[#This Row],[Datum]],21),"00")</f>
        <v>24-17</v>
      </c>
      <c r="L8335" s="101">
        <f>MONTH(jaar_zip[[#This Row],[Datum]])</f>
        <v>4</v>
      </c>
      <c r="M8335" s="101">
        <f>IF(ISNUMBER(jaar_zip[[#This Row],[etmaaltemperatuur]]),IF(jaar_zip[[#This Row],[etmaaltemperatuur]]&lt;stookgrens,stookgrens-jaar_zip[[#This Row],[etmaaltemperatuur]],0),"")</f>
        <v>11.9</v>
      </c>
      <c r="N8335" s="101">
        <f>IF(ISNUMBER(jaar_zip[[#This Row],[graaddagen]]),IF(OR(MONTH(jaar_zip[[#This Row],[Datum]])=1,MONTH(jaar_zip[[#This Row],[Datum]])=2,MONTH(jaar_zip[[#This Row],[Datum]])=11,MONTH(jaar_zip[[#This Row],[Datum]])=12),1.1,IF(OR(MONTH(jaar_zip[[#This Row],[Datum]])=3,MONTH(jaar_zip[[#This Row],[Datum]])=10),1,0.8))*jaar_zip[[#This Row],[graaddagen]],"")</f>
        <v>9.5200000000000014</v>
      </c>
      <c r="O8335" s="101">
        <f>IF(ISNUMBER(jaar_zip[[#This Row],[etmaaltemperatuur]]),IF(jaar_zip[[#This Row],[etmaaltemperatuur]]&gt;stookgrens,jaar_zip[[#This Row],[etmaaltemperatuur]]-stookgrens,0),"")</f>
        <v>0</v>
      </c>
    </row>
    <row r="8336" spans="1:15" x14ac:dyDescent="0.25">
      <c r="A8336">
        <v>375</v>
      </c>
      <c r="B8336">
        <v>20240424</v>
      </c>
      <c r="C8336">
        <v>3.5</v>
      </c>
      <c r="D8336">
        <v>6.2</v>
      </c>
      <c r="E8336">
        <v>1564</v>
      </c>
      <c r="F8336">
        <v>3.4</v>
      </c>
      <c r="G8336">
        <v>1009.6</v>
      </c>
      <c r="H8336">
        <v>79</v>
      </c>
      <c r="I8336" s="101" t="s">
        <v>42</v>
      </c>
      <c r="J8336" s="1">
        <f>DATEVALUE(RIGHT(jaar_zip[[#This Row],[YYYYMMDD]],2)&amp;"-"&amp;MID(jaar_zip[[#This Row],[YYYYMMDD]],5,2)&amp;"-"&amp;LEFT(jaar_zip[[#This Row],[YYYYMMDD]],4))</f>
        <v>45406</v>
      </c>
      <c r="K8336" s="101" t="str">
        <f>IF(AND(VALUE(MONTH(jaar_zip[[#This Row],[Datum]]))=1,VALUE(WEEKNUM(jaar_zip[[#This Row],[Datum]],21))&gt;51),RIGHT(YEAR(jaar_zip[[#This Row],[Datum]])-1,2),RIGHT(YEAR(jaar_zip[[#This Row],[Datum]]),2))&amp;"-"&amp; TEXT(WEEKNUM(jaar_zip[[#This Row],[Datum]],21),"00")</f>
        <v>24-17</v>
      </c>
      <c r="L8336" s="101">
        <f>MONTH(jaar_zip[[#This Row],[Datum]])</f>
        <v>4</v>
      </c>
      <c r="M8336" s="101">
        <f>IF(ISNUMBER(jaar_zip[[#This Row],[etmaaltemperatuur]]),IF(jaar_zip[[#This Row],[etmaaltemperatuur]]&lt;stookgrens,stookgrens-jaar_zip[[#This Row],[etmaaltemperatuur]],0),"")</f>
        <v>11.8</v>
      </c>
      <c r="N8336" s="101">
        <f>IF(ISNUMBER(jaar_zip[[#This Row],[graaddagen]]),IF(OR(MONTH(jaar_zip[[#This Row],[Datum]])=1,MONTH(jaar_zip[[#This Row],[Datum]])=2,MONTH(jaar_zip[[#This Row],[Datum]])=11,MONTH(jaar_zip[[#This Row],[Datum]])=12),1.1,IF(OR(MONTH(jaar_zip[[#This Row],[Datum]])=3,MONTH(jaar_zip[[#This Row],[Datum]])=10),1,0.8))*jaar_zip[[#This Row],[graaddagen]],"")</f>
        <v>9.4400000000000013</v>
      </c>
      <c r="O8336" s="101">
        <f>IF(ISNUMBER(jaar_zip[[#This Row],[etmaaltemperatuur]]),IF(jaar_zip[[#This Row],[etmaaltemperatuur]]&gt;stookgrens,jaar_zip[[#This Row],[etmaaltemperatuur]]-stookgrens,0),"")</f>
        <v>0</v>
      </c>
    </row>
    <row r="8337" spans="1:15" x14ac:dyDescent="0.25">
      <c r="A8337">
        <v>375</v>
      </c>
      <c r="B8337">
        <v>20240425</v>
      </c>
      <c r="C8337">
        <v>4.3</v>
      </c>
      <c r="D8337">
        <v>6.7</v>
      </c>
      <c r="E8337">
        <v>1159</v>
      </c>
      <c r="F8337">
        <v>0.9</v>
      </c>
      <c r="G8337">
        <v>1004.9</v>
      </c>
      <c r="H8337">
        <v>76</v>
      </c>
      <c r="I8337" s="101" t="s">
        <v>42</v>
      </c>
      <c r="J8337" s="1">
        <f>DATEVALUE(RIGHT(jaar_zip[[#This Row],[YYYYMMDD]],2)&amp;"-"&amp;MID(jaar_zip[[#This Row],[YYYYMMDD]],5,2)&amp;"-"&amp;LEFT(jaar_zip[[#This Row],[YYYYMMDD]],4))</f>
        <v>45407</v>
      </c>
      <c r="K8337" s="101" t="str">
        <f>IF(AND(VALUE(MONTH(jaar_zip[[#This Row],[Datum]]))=1,VALUE(WEEKNUM(jaar_zip[[#This Row],[Datum]],21))&gt;51),RIGHT(YEAR(jaar_zip[[#This Row],[Datum]])-1,2),RIGHT(YEAR(jaar_zip[[#This Row],[Datum]]),2))&amp;"-"&amp; TEXT(WEEKNUM(jaar_zip[[#This Row],[Datum]],21),"00")</f>
        <v>24-17</v>
      </c>
      <c r="L8337" s="101">
        <f>MONTH(jaar_zip[[#This Row],[Datum]])</f>
        <v>4</v>
      </c>
      <c r="M8337" s="101">
        <f>IF(ISNUMBER(jaar_zip[[#This Row],[etmaaltemperatuur]]),IF(jaar_zip[[#This Row],[etmaaltemperatuur]]&lt;stookgrens,stookgrens-jaar_zip[[#This Row],[etmaaltemperatuur]],0),"")</f>
        <v>11.3</v>
      </c>
      <c r="N8337" s="101">
        <f>IF(ISNUMBER(jaar_zip[[#This Row],[graaddagen]]),IF(OR(MONTH(jaar_zip[[#This Row],[Datum]])=1,MONTH(jaar_zip[[#This Row],[Datum]])=2,MONTH(jaar_zip[[#This Row],[Datum]])=11,MONTH(jaar_zip[[#This Row],[Datum]])=12),1.1,IF(OR(MONTH(jaar_zip[[#This Row],[Datum]])=3,MONTH(jaar_zip[[#This Row],[Datum]])=10),1,0.8))*jaar_zip[[#This Row],[graaddagen]],"")</f>
        <v>9.0400000000000009</v>
      </c>
      <c r="O8337" s="101">
        <f>IF(ISNUMBER(jaar_zip[[#This Row],[etmaaltemperatuur]]),IF(jaar_zip[[#This Row],[etmaaltemperatuur]]&gt;stookgrens,jaar_zip[[#This Row],[etmaaltemperatuur]]-stookgrens,0),"")</f>
        <v>0</v>
      </c>
    </row>
    <row r="8338" spans="1:15" x14ac:dyDescent="0.25">
      <c r="A8338">
        <v>375</v>
      </c>
      <c r="B8338">
        <v>20240426</v>
      </c>
      <c r="C8338">
        <v>2</v>
      </c>
      <c r="D8338">
        <v>8.8000000000000007</v>
      </c>
      <c r="E8338">
        <v>1576</v>
      </c>
      <c r="F8338">
        <v>2.7</v>
      </c>
      <c r="G8338">
        <v>1004.1</v>
      </c>
      <c r="H8338">
        <v>79</v>
      </c>
      <c r="I8338" s="101" t="s">
        <v>42</v>
      </c>
      <c r="J8338" s="1">
        <f>DATEVALUE(RIGHT(jaar_zip[[#This Row],[YYYYMMDD]],2)&amp;"-"&amp;MID(jaar_zip[[#This Row],[YYYYMMDD]],5,2)&amp;"-"&amp;LEFT(jaar_zip[[#This Row],[YYYYMMDD]],4))</f>
        <v>45408</v>
      </c>
      <c r="K8338" s="101" t="str">
        <f>IF(AND(VALUE(MONTH(jaar_zip[[#This Row],[Datum]]))=1,VALUE(WEEKNUM(jaar_zip[[#This Row],[Datum]],21))&gt;51),RIGHT(YEAR(jaar_zip[[#This Row],[Datum]])-1,2),RIGHT(YEAR(jaar_zip[[#This Row],[Datum]]),2))&amp;"-"&amp; TEXT(WEEKNUM(jaar_zip[[#This Row],[Datum]],21),"00")</f>
        <v>24-17</v>
      </c>
      <c r="L8338" s="101">
        <f>MONTH(jaar_zip[[#This Row],[Datum]])</f>
        <v>4</v>
      </c>
      <c r="M8338" s="101">
        <f>IF(ISNUMBER(jaar_zip[[#This Row],[etmaaltemperatuur]]),IF(jaar_zip[[#This Row],[etmaaltemperatuur]]&lt;stookgrens,stookgrens-jaar_zip[[#This Row],[etmaaltemperatuur]],0),"")</f>
        <v>9.1999999999999993</v>
      </c>
      <c r="N8338" s="101">
        <f>IF(ISNUMBER(jaar_zip[[#This Row],[graaddagen]]),IF(OR(MONTH(jaar_zip[[#This Row],[Datum]])=1,MONTH(jaar_zip[[#This Row],[Datum]])=2,MONTH(jaar_zip[[#This Row],[Datum]])=11,MONTH(jaar_zip[[#This Row],[Datum]])=12),1.1,IF(OR(MONTH(jaar_zip[[#This Row],[Datum]])=3,MONTH(jaar_zip[[#This Row],[Datum]])=10),1,0.8))*jaar_zip[[#This Row],[graaddagen]],"")</f>
        <v>7.3599999999999994</v>
      </c>
      <c r="O8338" s="101">
        <f>IF(ISNUMBER(jaar_zip[[#This Row],[etmaaltemperatuur]]),IF(jaar_zip[[#This Row],[etmaaltemperatuur]]&gt;stookgrens,jaar_zip[[#This Row],[etmaaltemperatuur]]-stookgrens,0),"")</f>
        <v>0</v>
      </c>
    </row>
    <row r="8339" spans="1:15" x14ac:dyDescent="0.25">
      <c r="A8339">
        <v>375</v>
      </c>
      <c r="B8339">
        <v>20240427</v>
      </c>
      <c r="C8339">
        <v>3.3</v>
      </c>
      <c r="D8339">
        <v>12.3</v>
      </c>
      <c r="E8339">
        <v>1267</v>
      </c>
      <c r="F8339">
        <v>1</v>
      </c>
      <c r="G8339">
        <v>1005.2</v>
      </c>
      <c r="H8339">
        <v>77</v>
      </c>
      <c r="I8339" s="101" t="s">
        <v>42</v>
      </c>
      <c r="J8339" s="1">
        <f>DATEVALUE(RIGHT(jaar_zip[[#This Row],[YYYYMMDD]],2)&amp;"-"&amp;MID(jaar_zip[[#This Row],[YYYYMMDD]],5,2)&amp;"-"&amp;LEFT(jaar_zip[[#This Row],[YYYYMMDD]],4))</f>
        <v>45409</v>
      </c>
      <c r="K8339" s="101" t="str">
        <f>IF(AND(VALUE(MONTH(jaar_zip[[#This Row],[Datum]]))=1,VALUE(WEEKNUM(jaar_zip[[#This Row],[Datum]],21))&gt;51),RIGHT(YEAR(jaar_zip[[#This Row],[Datum]])-1,2),RIGHT(YEAR(jaar_zip[[#This Row],[Datum]]),2))&amp;"-"&amp; TEXT(WEEKNUM(jaar_zip[[#This Row],[Datum]],21),"00")</f>
        <v>24-17</v>
      </c>
      <c r="L8339" s="101">
        <f>MONTH(jaar_zip[[#This Row],[Datum]])</f>
        <v>4</v>
      </c>
      <c r="M8339" s="101">
        <f>IF(ISNUMBER(jaar_zip[[#This Row],[etmaaltemperatuur]]),IF(jaar_zip[[#This Row],[etmaaltemperatuur]]&lt;stookgrens,stookgrens-jaar_zip[[#This Row],[etmaaltemperatuur]],0),"")</f>
        <v>5.6999999999999993</v>
      </c>
      <c r="N8339" s="101">
        <f>IF(ISNUMBER(jaar_zip[[#This Row],[graaddagen]]),IF(OR(MONTH(jaar_zip[[#This Row],[Datum]])=1,MONTH(jaar_zip[[#This Row],[Datum]])=2,MONTH(jaar_zip[[#This Row],[Datum]])=11,MONTH(jaar_zip[[#This Row],[Datum]])=12),1.1,IF(OR(MONTH(jaar_zip[[#This Row],[Datum]])=3,MONTH(jaar_zip[[#This Row],[Datum]])=10),1,0.8))*jaar_zip[[#This Row],[graaddagen]],"")</f>
        <v>4.5599999999999996</v>
      </c>
      <c r="O8339" s="101">
        <f>IF(ISNUMBER(jaar_zip[[#This Row],[etmaaltemperatuur]]),IF(jaar_zip[[#This Row],[etmaaltemperatuur]]&gt;stookgrens,jaar_zip[[#This Row],[etmaaltemperatuur]]-stookgrens,0),"")</f>
        <v>0</v>
      </c>
    </row>
    <row r="8340" spans="1:15" x14ac:dyDescent="0.25">
      <c r="A8340">
        <v>375</v>
      </c>
      <c r="B8340">
        <v>20240428</v>
      </c>
      <c r="C8340">
        <v>5.6</v>
      </c>
      <c r="D8340">
        <v>13.4</v>
      </c>
      <c r="E8340">
        <v>1236</v>
      </c>
      <c r="F8340">
        <v>0.5</v>
      </c>
      <c r="G8340">
        <v>1009.2</v>
      </c>
      <c r="H8340">
        <v>68</v>
      </c>
      <c r="I8340" s="101" t="s">
        <v>42</v>
      </c>
      <c r="J8340" s="1">
        <f>DATEVALUE(RIGHT(jaar_zip[[#This Row],[YYYYMMDD]],2)&amp;"-"&amp;MID(jaar_zip[[#This Row],[YYYYMMDD]],5,2)&amp;"-"&amp;LEFT(jaar_zip[[#This Row],[YYYYMMDD]],4))</f>
        <v>45410</v>
      </c>
      <c r="K8340" s="101" t="str">
        <f>IF(AND(VALUE(MONTH(jaar_zip[[#This Row],[Datum]]))=1,VALUE(WEEKNUM(jaar_zip[[#This Row],[Datum]],21))&gt;51),RIGHT(YEAR(jaar_zip[[#This Row],[Datum]])-1,2),RIGHT(YEAR(jaar_zip[[#This Row],[Datum]]),2))&amp;"-"&amp; TEXT(WEEKNUM(jaar_zip[[#This Row],[Datum]],21),"00")</f>
        <v>24-17</v>
      </c>
      <c r="L8340" s="101">
        <f>MONTH(jaar_zip[[#This Row],[Datum]])</f>
        <v>4</v>
      </c>
      <c r="M8340" s="101">
        <f>IF(ISNUMBER(jaar_zip[[#This Row],[etmaaltemperatuur]]),IF(jaar_zip[[#This Row],[etmaaltemperatuur]]&lt;stookgrens,stookgrens-jaar_zip[[#This Row],[etmaaltemperatuur]],0),"")</f>
        <v>4.5999999999999996</v>
      </c>
      <c r="N8340" s="101">
        <f>IF(ISNUMBER(jaar_zip[[#This Row],[graaddagen]]),IF(OR(MONTH(jaar_zip[[#This Row],[Datum]])=1,MONTH(jaar_zip[[#This Row],[Datum]])=2,MONTH(jaar_zip[[#This Row],[Datum]])=11,MONTH(jaar_zip[[#This Row],[Datum]])=12),1.1,IF(OR(MONTH(jaar_zip[[#This Row],[Datum]])=3,MONTH(jaar_zip[[#This Row],[Datum]])=10),1,0.8))*jaar_zip[[#This Row],[graaddagen]],"")</f>
        <v>3.6799999999999997</v>
      </c>
      <c r="O8340" s="101">
        <f>IF(ISNUMBER(jaar_zip[[#This Row],[etmaaltemperatuur]]),IF(jaar_zip[[#This Row],[etmaaltemperatuur]]&gt;stookgrens,jaar_zip[[#This Row],[etmaaltemperatuur]]-stookgrens,0),"")</f>
        <v>0</v>
      </c>
    </row>
    <row r="8341" spans="1:15" x14ac:dyDescent="0.25">
      <c r="A8341">
        <v>375</v>
      </c>
      <c r="B8341">
        <v>20240429</v>
      </c>
      <c r="C8341">
        <v>2.4</v>
      </c>
      <c r="D8341">
        <v>13.8</v>
      </c>
      <c r="E8341">
        <v>2074</v>
      </c>
      <c r="F8341">
        <v>-0.1</v>
      </c>
      <c r="G8341">
        <v>1019</v>
      </c>
      <c r="H8341">
        <v>69</v>
      </c>
      <c r="I8341" s="101" t="s">
        <v>42</v>
      </c>
      <c r="J8341" s="1">
        <f>DATEVALUE(RIGHT(jaar_zip[[#This Row],[YYYYMMDD]],2)&amp;"-"&amp;MID(jaar_zip[[#This Row],[YYYYMMDD]],5,2)&amp;"-"&amp;LEFT(jaar_zip[[#This Row],[YYYYMMDD]],4))</f>
        <v>45411</v>
      </c>
      <c r="K8341" s="101" t="str">
        <f>IF(AND(VALUE(MONTH(jaar_zip[[#This Row],[Datum]]))=1,VALUE(WEEKNUM(jaar_zip[[#This Row],[Datum]],21))&gt;51),RIGHT(YEAR(jaar_zip[[#This Row],[Datum]])-1,2),RIGHT(YEAR(jaar_zip[[#This Row],[Datum]]),2))&amp;"-"&amp; TEXT(WEEKNUM(jaar_zip[[#This Row],[Datum]],21),"00")</f>
        <v>24-18</v>
      </c>
      <c r="L8341" s="101">
        <f>MONTH(jaar_zip[[#This Row],[Datum]])</f>
        <v>4</v>
      </c>
      <c r="M8341" s="101">
        <f>IF(ISNUMBER(jaar_zip[[#This Row],[etmaaltemperatuur]]),IF(jaar_zip[[#This Row],[etmaaltemperatuur]]&lt;stookgrens,stookgrens-jaar_zip[[#This Row],[etmaaltemperatuur]],0),"")</f>
        <v>4.1999999999999993</v>
      </c>
      <c r="N8341" s="101">
        <f>IF(ISNUMBER(jaar_zip[[#This Row],[graaddagen]]),IF(OR(MONTH(jaar_zip[[#This Row],[Datum]])=1,MONTH(jaar_zip[[#This Row],[Datum]])=2,MONTH(jaar_zip[[#This Row],[Datum]])=11,MONTH(jaar_zip[[#This Row],[Datum]])=12),1.1,IF(OR(MONTH(jaar_zip[[#This Row],[Datum]])=3,MONTH(jaar_zip[[#This Row],[Datum]])=10),1,0.8))*jaar_zip[[#This Row],[graaddagen]],"")</f>
        <v>3.3599999999999994</v>
      </c>
      <c r="O8341" s="101">
        <f>IF(ISNUMBER(jaar_zip[[#This Row],[etmaaltemperatuur]]),IF(jaar_zip[[#This Row],[etmaaltemperatuur]]&gt;stookgrens,jaar_zip[[#This Row],[etmaaltemperatuur]]-stookgrens,0),"")</f>
        <v>0</v>
      </c>
    </row>
    <row r="8342" spans="1:15" x14ac:dyDescent="0.25">
      <c r="A8342">
        <v>375</v>
      </c>
      <c r="B8342">
        <v>20240430</v>
      </c>
      <c r="C8342">
        <v>2.2000000000000002</v>
      </c>
      <c r="D8342">
        <v>17.399999999999999</v>
      </c>
      <c r="E8342">
        <v>2057</v>
      </c>
      <c r="F8342">
        <v>0.8</v>
      </c>
      <c r="G8342">
        <v>1014.9</v>
      </c>
      <c r="H8342">
        <v>71</v>
      </c>
      <c r="I8342" s="101" t="s">
        <v>42</v>
      </c>
      <c r="J8342" s="1">
        <f>DATEVALUE(RIGHT(jaar_zip[[#This Row],[YYYYMMDD]],2)&amp;"-"&amp;MID(jaar_zip[[#This Row],[YYYYMMDD]],5,2)&amp;"-"&amp;LEFT(jaar_zip[[#This Row],[YYYYMMDD]],4))</f>
        <v>45412</v>
      </c>
      <c r="K8342" s="101" t="str">
        <f>IF(AND(VALUE(MONTH(jaar_zip[[#This Row],[Datum]]))=1,VALUE(WEEKNUM(jaar_zip[[#This Row],[Datum]],21))&gt;51),RIGHT(YEAR(jaar_zip[[#This Row],[Datum]])-1,2),RIGHT(YEAR(jaar_zip[[#This Row],[Datum]]),2))&amp;"-"&amp; TEXT(WEEKNUM(jaar_zip[[#This Row],[Datum]],21),"00")</f>
        <v>24-18</v>
      </c>
      <c r="L8342" s="101">
        <f>MONTH(jaar_zip[[#This Row],[Datum]])</f>
        <v>4</v>
      </c>
      <c r="M8342" s="101">
        <f>IF(ISNUMBER(jaar_zip[[#This Row],[etmaaltemperatuur]]),IF(jaar_zip[[#This Row],[etmaaltemperatuur]]&lt;stookgrens,stookgrens-jaar_zip[[#This Row],[etmaaltemperatuur]],0),"")</f>
        <v>0.60000000000000142</v>
      </c>
      <c r="N8342" s="101">
        <f>IF(ISNUMBER(jaar_zip[[#This Row],[graaddagen]]),IF(OR(MONTH(jaar_zip[[#This Row],[Datum]])=1,MONTH(jaar_zip[[#This Row],[Datum]])=2,MONTH(jaar_zip[[#This Row],[Datum]])=11,MONTH(jaar_zip[[#This Row],[Datum]])=12),1.1,IF(OR(MONTH(jaar_zip[[#This Row],[Datum]])=3,MONTH(jaar_zip[[#This Row],[Datum]])=10),1,0.8))*jaar_zip[[#This Row],[graaddagen]],"")</f>
        <v>0.48000000000000115</v>
      </c>
      <c r="O8342" s="101">
        <f>IF(ISNUMBER(jaar_zip[[#This Row],[etmaaltemperatuur]]),IF(jaar_zip[[#This Row],[etmaaltemperatuur]]&gt;stookgrens,jaar_zip[[#This Row],[etmaaltemperatuur]]-stookgrens,0),"")</f>
        <v>0</v>
      </c>
    </row>
    <row r="8343" spans="1:15" x14ac:dyDescent="0.25">
      <c r="A8343">
        <v>375</v>
      </c>
      <c r="B8343">
        <v>20240501</v>
      </c>
      <c r="C8343">
        <v>2.8</v>
      </c>
      <c r="D8343">
        <v>20.6</v>
      </c>
      <c r="E8343">
        <v>2345</v>
      </c>
      <c r="F8343">
        <v>0</v>
      </c>
      <c r="G8343">
        <v>1005.4</v>
      </c>
      <c r="H8343">
        <v>66</v>
      </c>
      <c r="I8343" s="101" t="s">
        <v>42</v>
      </c>
      <c r="J8343" s="1">
        <f>DATEVALUE(RIGHT(jaar_zip[[#This Row],[YYYYMMDD]],2)&amp;"-"&amp;MID(jaar_zip[[#This Row],[YYYYMMDD]],5,2)&amp;"-"&amp;LEFT(jaar_zip[[#This Row],[YYYYMMDD]],4))</f>
        <v>45413</v>
      </c>
      <c r="K8343" s="101" t="str">
        <f>IF(AND(VALUE(MONTH(jaar_zip[[#This Row],[Datum]]))=1,VALUE(WEEKNUM(jaar_zip[[#This Row],[Datum]],21))&gt;51),RIGHT(YEAR(jaar_zip[[#This Row],[Datum]])-1,2),RIGHT(YEAR(jaar_zip[[#This Row],[Datum]]),2))&amp;"-"&amp; TEXT(WEEKNUM(jaar_zip[[#This Row],[Datum]],21),"00")</f>
        <v>24-18</v>
      </c>
      <c r="L8343" s="101">
        <f>MONTH(jaar_zip[[#This Row],[Datum]])</f>
        <v>5</v>
      </c>
      <c r="M8343" s="101">
        <f>IF(ISNUMBER(jaar_zip[[#This Row],[etmaaltemperatuur]]),IF(jaar_zip[[#This Row],[etmaaltemperatuur]]&lt;stookgrens,stookgrens-jaar_zip[[#This Row],[etmaaltemperatuur]],0),"")</f>
        <v>0</v>
      </c>
      <c r="N8343" s="101">
        <f>IF(ISNUMBER(jaar_zip[[#This Row],[graaddagen]]),IF(OR(MONTH(jaar_zip[[#This Row],[Datum]])=1,MONTH(jaar_zip[[#This Row],[Datum]])=2,MONTH(jaar_zip[[#This Row],[Datum]])=11,MONTH(jaar_zip[[#This Row],[Datum]])=12),1.1,IF(OR(MONTH(jaar_zip[[#This Row],[Datum]])=3,MONTH(jaar_zip[[#This Row],[Datum]])=10),1,0.8))*jaar_zip[[#This Row],[graaddagen]],"")</f>
        <v>0</v>
      </c>
      <c r="O8343" s="101">
        <f>IF(ISNUMBER(jaar_zip[[#This Row],[etmaaltemperatuur]]),IF(jaar_zip[[#This Row],[etmaaltemperatuur]]&gt;stookgrens,jaar_zip[[#This Row],[etmaaltemperatuur]]-stookgrens,0),"")</f>
        <v>2.6000000000000014</v>
      </c>
    </row>
    <row r="8344" spans="1:15" x14ac:dyDescent="0.25">
      <c r="A8344">
        <v>375</v>
      </c>
      <c r="B8344">
        <v>20240502</v>
      </c>
      <c r="C8344">
        <v>3.7</v>
      </c>
      <c r="D8344">
        <v>18.100000000000001</v>
      </c>
      <c r="E8344">
        <v>2018</v>
      </c>
      <c r="F8344">
        <v>15.5</v>
      </c>
      <c r="G8344">
        <v>999.9</v>
      </c>
      <c r="H8344">
        <v>74</v>
      </c>
      <c r="I8344" s="101" t="s">
        <v>42</v>
      </c>
      <c r="J8344" s="1">
        <f>DATEVALUE(RIGHT(jaar_zip[[#This Row],[YYYYMMDD]],2)&amp;"-"&amp;MID(jaar_zip[[#This Row],[YYYYMMDD]],5,2)&amp;"-"&amp;LEFT(jaar_zip[[#This Row],[YYYYMMDD]],4))</f>
        <v>45414</v>
      </c>
      <c r="K8344" s="101" t="str">
        <f>IF(AND(VALUE(MONTH(jaar_zip[[#This Row],[Datum]]))=1,VALUE(WEEKNUM(jaar_zip[[#This Row],[Datum]],21))&gt;51),RIGHT(YEAR(jaar_zip[[#This Row],[Datum]])-1,2),RIGHT(YEAR(jaar_zip[[#This Row],[Datum]]),2))&amp;"-"&amp; TEXT(WEEKNUM(jaar_zip[[#This Row],[Datum]],21),"00")</f>
        <v>24-18</v>
      </c>
      <c r="L8344" s="101">
        <f>MONTH(jaar_zip[[#This Row],[Datum]])</f>
        <v>5</v>
      </c>
      <c r="M8344" s="101">
        <f>IF(ISNUMBER(jaar_zip[[#This Row],[etmaaltemperatuur]]),IF(jaar_zip[[#This Row],[etmaaltemperatuur]]&lt;stookgrens,stookgrens-jaar_zip[[#This Row],[etmaaltemperatuur]],0),"")</f>
        <v>0</v>
      </c>
      <c r="N8344" s="101">
        <f>IF(ISNUMBER(jaar_zip[[#This Row],[graaddagen]]),IF(OR(MONTH(jaar_zip[[#This Row],[Datum]])=1,MONTH(jaar_zip[[#This Row],[Datum]])=2,MONTH(jaar_zip[[#This Row],[Datum]])=11,MONTH(jaar_zip[[#This Row],[Datum]])=12),1.1,IF(OR(MONTH(jaar_zip[[#This Row],[Datum]])=3,MONTH(jaar_zip[[#This Row],[Datum]])=10),1,0.8))*jaar_zip[[#This Row],[graaddagen]],"")</f>
        <v>0</v>
      </c>
      <c r="O8344" s="101">
        <f>IF(ISNUMBER(jaar_zip[[#This Row],[etmaaltemperatuur]]),IF(jaar_zip[[#This Row],[etmaaltemperatuur]]&gt;stookgrens,jaar_zip[[#This Row],[etmaaltemperatuur]]-stookgrens,0),"")</f>
        <v>0.10000000000000142</v>
      </c>
    </row>
    <row r="8345" spans="1:15" x14ac:dyDescent="0.25">
      <c r="A8345">
        <v>375</v>
      </c>
      <c r="B8345">
        <v>20240503</v>
      </c>
      <c r="C8345">
        <v>4.4000000000000004</v>
      </c>
      <c r="D8345">
        <v>11.2</v>
      </c>
      <c r="E8345">
        <v>646</v>
      </c>
      <c r="F8345">
        <v>4.8</v>
      </c>
      <c r="G8345">
        <v>1010</v>
      </c>
      <c r="H8345">
        <v>90</v>
      </c>
      <c r="I8345" s="101" t="s">
        <v>42</v>
      </c>
      <c r="J8345" s="1">
        <f>DATEVALUE(RIGHT(jaar_zip[[#This Row],[YYYYMMDD]],2)&amp;"-"&amp;MID(jaar_zip[[#This Row],[YYYYMMDD]],5,2)&amp;"-"&amp;LEFT(jaar_zip[[#This Row],[YYYYMMDD]],4))</f>
        <v>45415</v>
      </c>
      <c r="K8345" s="101" t="str">
        <f>IF(AND(VALUE(MONTH(jaar_zip[[#This Row],[Datum]]))=1,VALUE(WEEKNUM(jaar_zip[[#This Row],[Datum]],21))&gt;51),RIGHT(YEAR(jaar_zip[[#This Row],[Datum]])-1,2),RIGHT(YEAR(jaar_zip[[#This Row],[Datum]]),2))&amp;"-"&amp; TEXT(WEEKNUM(jaar_zip[[#This Row],[Datum]],21),"00")</f>
        <v>24-18</v>
      </c>
      <c r="L8345" s="101">
        <f>MONTH(jaar_zip[[#This Row],[Datum]])</f>
        <v>5</v>
      </c>
      <c r="M8345" s="101">
        <f>IF(ISNUMBER(jaar_zip[[#This Row],[etmaaltemperatuur]]),IF(jaar_zip[[#This Row],[etmaaltemperatuur]]&lt;stookgrens,stookgrens-jaar_zip[[#This Row],[etmaaltemperatuur]],0),"")</f>
        <v>6.8000000000000007</v>
      </c>
      <c r="N8345" s="101">
        <f>IF(ISNUMBER(jaar_zip[[#This Row],[graaddagen]]),IF(OR(MONTH(jaar_zip[[#This Row],[Datum]])=1,MONTH(jaar_zip[[#This Row],[Datum]])=2,MONTH(jaar_zip[[#This Row],[Datum]])=11,MONTH(jaar_zip[[#This Row],[Datum]])=12),1.1,IF(OR(MONTH(jaar_zip[[#This Row],[Datum]])=3,MONTH(jaar_zip[[#This Row],[Datum]])=10),1,0.8))*jaar_zip[[#This Row],[graaddagen]],"")</f>
        <v>5.4400000000000013</v>
      </c>
      <c r="O8345" s="101">
        <f>IF(ISNUMBER(jaar_zip[[#This Row],[etmaaltemperatuur]]),IF(jaar_zip[[#This Row],[etmaaltemperatuur]]&gt;stookgrens,jaar_zip[[#This Row],[etmaaltemperatuur]]-stookgrens,0),"")</f>
        <v>0</v>
      </c>
    </row>
    <row r="8346" spans="1:15" x14ac:dyDescent="0.25">
      <c r="A8346">
        <v>375</v>
      </c>
      <c r="B8346">
        <v>20240504</v>
      </c>
      <c r="C8346">
        <v>2.2000000000000002</v>
      </c>
      <c r="D8346">
        <v>11.5</v>
      </c>
      <c r="E8346">
        <v>1414</v>
      </c>
      <c r="F8346">
        <v>9.1</v>
      </c>
      <c r="G8346">
        <v>1012.8</v>
      </c>
      <c r="H8346">
        <v>83</v>
      </c>
      <c r="I8346" s="101" t="s">
        <v>42</v>
      </c>
      <c r="J8346" s="1">
        <f>DATEVALUE(RIGHT(jaar_zip[[#This Row],[YYYYMMDD]],2)&amp;"-"&amp;MID(jaar_zip[[#This Row],[YYYYMMDD]],5,2)&amp;"-"&amp;LEFT(jaar_zip[[#This Row],[YYYYMMDD]],4))</f>
        <v>45416</v>
      </c>
      <c r="K8346" s="101" t="str">
        <f>IF(AND(VALUE(MONTH(jaar_zip[[#This Row],[Datum]]))=1,VALUE(WEEKNUM(jaar_zip[[#This Row],[Datum]],21))&gt;51),RIGHT(YEAR(jaar_zip[[#This Row],[Datum]])-1,2),RIGHT(YEAR(jaar_zip[[#This Row],[Datum]]),2))&amp;"-"&amp; TEXT(WEEKNUM(jaar_zip[[#This Row],[Datum]],21),"00")</f>
        <v>24-18</v>
      </c>
      <c r="L8346" s="101">
        <f>MONTH(jaar_zip[[#This Row],[Datum]])</f>
        <v>5</v>
      </c>
      <c r="M8346" s="101">
        <f>IF(ISNUMBER(jaar_zip[[#This Row],[etmaaltemperatuur]]),IF(jaar_zip[[#This Row],[etmaaltemperatuur]]&lt;stookgrens,stookgrens-jaar_zip[[#This Row],[etmaaltemperatuur]],0),"")</f>
        <v>6.5</v>
      </c>
      <c r="N8346" s="101">
        <f>IF(ISNUMBER(jaar_zip[[#This Row],[graaddagen]]),IF(OR(MONTH(jaar_zip[[#This Row],[Datum]])=1,MONTH(jaar_zip[[#This Row],[Datum]])=2,MONTH(jaar_zip[[#This Row],[Datum]])=11,MONTH(jaar_zip[[#This Row],[Datum]])=12),1.1,IF(OR(MONTH(jaar_zip[[#This Row],[Datum]])=3,MONTH(jaar_zip[[#This Row],[Datum]])=10),1,0.8))*jaar_zip[[#This Row],[graaddagen]],"")</f>
        <v>5.2</v>
      </c>
      <c r="O8346" s="101">
        <f>IF(ISNUMBER(jaar_zip[[#This Row],[etmaaltemperatuur]]),IF(jaar_zip[[#This Row],[etmaaltemperatuur]]&gt;stookgrens,jaar_zip[[#This Row],[etmaaltemperatuur]]-stookgrens,0),"")</f>
        <v>0</v>
      </c>
    </row>
    <row r="8347" spans="1:15" x14ac:dyDescent="0.25">
      <c r="A8347">
        <v>375</v>
      </c>
      <c r="B8347">
        <v>20240505</v>
      </c>
      <c r="C8347">
        <v>2.2999999999999998</v>
      </c>
      <c r="D8347">
        <v>13</v>
      </c>
      <c r="E8347">
        <v>1817</v>
      </c>
      <c r="F8347">
        <v>1.5</v>
      </c>
      <c r="G8347">
        <v>1009.1</v>
      </c>
      <c r="H8347">
        <v>78</v>
      </c>
      <c r="I8347" s="101" t="s">
        <v>42</v>
      </c>
      <c r="J8347" s="1">
        <f>DATEVALUE(RIGHT(jaar_zip[[#This Row],[YYYYMMDD]],2)&amp;"-"&amp;MID(jaar_zip[[#This Row],[YYYYMMDD]],5,2)&amp;"-"&amp;LEFT(jaar_zip[[#This Row],[YYYYMMDD]],4))</f>
        <v>45417</v>
      </c>
      <c r="K8347" s="101" t="str">
        <f>IF(AND(VALUE(MONTH(jaar_zip[[#This Row],[Datum]]))=1,VALUE(WEEKNUM(jaar_zip[[#This Row],[Datum]],21))&gt;51),RIGHT(YEAR(jaar_zip[[#This Row],[Datum]])-1,2),RIGHT(YEAR(jaar_zip[[#This Row],[Datum]]),2))&amp;"-"&amp; TEXT(WEEKNUM(jaar_zip[[#This Row],[Datum]],21),"00")</f>
        <v>24-18</v>
      </c>
      <c r="L8347" s="101">
        <f>MONTH(jaar_zip[[#This Row],[Datum]])</f>
        <v>5</v>
      </c>
      <c r="M8347" s="101">
        <f>IF(ISNUMBER(jaar_zip[[#This Row],[etmaaltemperatuur]]),IF(jaar_zip[[#This Row],[etmaaltemperatuur]]&lt;stookgrens,stookgrens-jaar_zip[[#This Row],[etmaaltemperatuur]],0),"")</f>
        <v>5</v>
      </c>
      <c r="N8347" s="101">
        <f>IF(ISNUMBER(jaar_zip[[#This Row],[graaddagen]]),IF(OR(MONTH(jaar_zip[[#This Row],[Datum]])=1,MONTH(jaar_zip[[#This Row],[Datum]])=2,MONTH(jaar_zip[[#This Row],[Datum]])=11,MONTH(jaar_zip[[#This Row],[Datum]])=12),1.1,IF(OR(MONTH(jaar_zip[[#This Row],[Datum]])=3,MONTH(jaar_zip[[#This Row],[Datum]])=10),1,0.8))*jaar_zip[[#This Row],[graaddagen]],"")</f>
        <v>4</v>
      </c>
      <c r="O8347" s="101">
        <f>IF(ISNUMBER(jaar_zip[[#This Row],[etmaaltemperatuur]]),IF(jaar_zip[[#This Row],[etmaaltemperatuur]]&gt;stookgrens,jaar_zip[[#This Row],[etmaaltemperatuur]]-stookgrens,0),"")</f>
        <v>0</v>
      </c>
    </row>
    <row r="8348" spans="1:15" x14ac:dyDescent="0.25">
      <c r="A8348">
        <v>375</v>
      </c>
      <c r="B8348">
        <v>20240506</v>
      </c>
      <c r="C8348">
        <v>2.6</v>
      </c>
      <c r="D8348">
        <v>13.9</v>
      </c>
      <c r="E8348">
        <v>1000</v>
      </c>
      <c r="F8348">
        <v>0.4</v>
      </c>
      <c r="G8348">
        <v>1009</v>
      </c>
      <c r="H8348">
        <v>80</v>
      </c>
      <c r="I8348" s="101" t="s">
        <v>42</v>
      </c>
      <c r="J8348" s="1">
        <f>DATEVALUE(RIGHT(jaar_zip[[#This Row],[YYYYMMDD]],2)&amp;"-"&amp;MID(jaar_zip[[#This Row],[YYYYMMDD]],5,2)&amp;"-"&amp;LEFT(jaar_zip[[#This Row],[YYYYMMDD]],4))</f>
        <v>45418</v>
      </c>
      <c r="K8348" s="101" t="str">
        <f>IF(AND(VALUE(MONTH(jaar_zip[[#This Row],[Datum]]))=1,VALUE(WEEKNUM(jaar_zip[[#This Row],[Datum]],21))&gt;51),RIGHT(YEAR(jaar_zip[[#This Row],[Datum]])-1,2),RIGHT(YEAR(jaar_zip[[#This Row],[Datum]]),2))&amp;"-"&amp; TEXT(WEEKNUM(jaar_zip[[#This Row],[Datum]],21),"00")</f>
        <v>24-19</v>
      </c>
      <c r="L8348" s="101">
        <f>MONTH(jaar_zip[[#This Row],[Datum]])</f>
        <v>5</v>
      </c>
      <c r="M8348" s="101">
        <f>IF(ISNUMBER(jaar_zip[[#This Row],[etmaaltemperatuur]]),IF(jaar_zip[[#This Row],[etmaaltemperatuur]]&lt;stookgrens,stookgrens-jaar_zip[[#This Row],[etmaaltemperatuur]],0),"")</f>
        <v>4.0999999999999996</v>
      </c>
      <c r="N8348" s="101">
        <f>IF(ISNUMBER(jaar_zip[[#This Row],[graaddagen]]),IF(OR(MONTH(jaar_zip[[#This Row],[Datum]])=1,MONTH(jaar_zip[[#This Row],[Datum]])=2,MONTH(jaar_zip[[#This Row],[Datum]])=11,MONTH(jaar_zip[[#This Row],[Datum]])=12),1.1,IF(OR(MONTH(jaar_zip[[#This Row],[Datum]])=3,MONTH(jaar_zip[[#This Row],[Datum]])=10),1,0.8))*jaar_zip[[#This Row],[graaddagen]],"")</f>
        <v>3.28</v>
      </c>
      <c r="O8348" s="101">
        <f>IF(ISNUMBER(jaar_zip[[#This Row],[etmaaltemperatuur]]),IF(jaar_zip[[#This Row],[etmaaltemperatuur]]&gt;stookgrens,jaar_zip[[#This Row],[etmaaltemperatuur]]-stookgrens,0),"")</f>
        <v>0</v>
      </c>
    </row>
    <row r="8349" spans="1:15" x14ac:dyDescent="0.25">
      <c r="A8349">
        <v>375</v>
      </c>
      <c r="B8349">
        <v>20240507</v>
      </c>
      <c r="C8349">
        <v>2.9</v>
      </c>
      <c r="D8349">
        <v>15</v>
      </c>
      <c r="E8349">
        <v>2438</v>
      </c>
      <c r="F8349">
        <v>0.5</v>
      </c>
      <c r="G8349">
        <v>1019.3</v>
      </c>
      <c r="H8349">
        <v>72</v>
      </c>
      <c r="I8349" s="101" t="s">
        <v>42</v>
      </c>
      <c r="J8349" s="1">
        <f>DATEVALUE(RIGHT(jaar_zip[[#This Row],[YYYYMMDD]],2)&amp;"-"&amp;MID(jaar_zip[[#This Row],[YYYYMMDD]],5,2)&amp;"-"&amp;LEFT(jaar_zip[[#This Row],[YYYYMMDD]],4))</f>
        <v>45419</v>
      </c>
      <c r="K8349" s="101" t="str">
        <f>IF(AND(VALUE(MONTH(jaar_zip[[#This Row],[Datum]]))=1,VALUE(WEEKNUM(jaar_zip[[#This Row],[Datum]],21))&gt;51),RIGHT(YEAR(jaar_zip[[#This Row],[Datum]])-1,2),RIGHT(YEAR(jaar_zip[[#This Row],[Datum]]),2))&amp;"-"&amp; TEXT(WEEKNUM(jaar_zip[[#This Row],[Datum]],21),"00")</f>
        <v>24-19</v>
      </c>
      <c r="L8349" s="101">
        <f>MONTH(jaar_zip[[#This Row],[Datum]])</f>
        <v>5</v>
      </c>
      <c r="M8349" s="101">
        <f>IF(ISNUMBER(jaar_zip[[#This Row],[etmaaltemperatuur]]),IF(jaar_zip[[#This Row],[etmaaltemperatuur]]&lt;stookgrens,stookgrens-jaar_zip[[#This Row],[etmaaltemperatuur]],0),"")</f>
        <v>3</v>
      </c>
      <c r="N8349" s="101">
        <f>IF(ISNUMBER(jaar_zip[[#This Row],[graaddagen]]),IF(OR(MONTH(jaar_zip[[#This Row],[Datum]])=1,MONTH(jaar_zip[[#This Row],[Datum]])=2,MONTH(jaar_zip[[#This Row],[Datum]])=11,MONTH(jaar_zip[[#This Row],[Datum]])=12),1.1,IF(OR(MONTH(jaar_zip[[#This Row],[Datum]])=3,MONTH(jaar_zip[[#This Row],[Datum]])=10),1,0.8))*jaar_zip[[#This Row],[graaddagen]],"")</f>
        <v>2.4000000000000004</v>
      </c>
      <c r="O8349" s="101">
        <f>IF(ISNUMBER(jaar_zip[[#This Row],[etmaaltemperatuur]]),IF(jaar_zip[[#This Row],[etmaaltemperatuur]]&gt;stookgrens,jaar_zip[[#This Row],[etmaaltemperatuur]]-stookgrens,0),"")</f>
        <v>0</v>
      </c>
    </row>
    <row r="8350" spans="1:15" x14ac:dyDescent="0.25">
      <c r="A8350">
        <v>375</v>
      </c>
      <c r="B8350">
        <v>20240508</v>
      </c>
      <c r="C8350">
        <v>1.8</v>
      </c>
      <c r="D8350">
        <v>12.3</v>
      </c>
      <c r="E8350">
        <v>1249</v>
      </c>
      <c r="F8350">
        <v>0</v>
      </c>
      <c r="G8350">
        <v>1027.4000000000001</v>
      </c>
      <c r="H8350">
        <v>81</v>
      </c>
      <c r="I8350" s="101" t="s">
        <v>42</v>
      </c>
      <c r="J8350" s="1">
        <f>DATEVALUE(RIGHT(jaar_zip[[#This Row],[YYYYMMDD]],2)&amp;"-"&amp;MID(jaar_zip[[#This Row],[YYYYMMDD]],5,2)&amp;"-"&amp;LEFT(jaar_zip[[#This Row],[YYYYMMDD]],4))</f>
        <v>45420</v>
      </c>
      <c r="K8350" s="101" t="str">
        <f>IF(AND(VALUE(MONTH(jaar_zip[[#This Row],[Datum]]))=1,VALUE(WEEKNUM(jaar_zip[[#This Row],[Datum]],21))&gt;51),RIGHT(YEAR(jaar_zip[[#This Row],[Datum]])-1,2),RIGHT(YEAR(jaar_zip[[#This Row],[Datum]]),2))&amp;"-"&amp; TEXT(WEEKNUM(jaar_zip[[#This Row],[Datum]],21),"00")</f>
        <v>24-19</v>
      </c>
      <c r="L8350" s="101">
        <f>MONTH(jaar_zip[[#This Row],[Datum]])</f>
        <v>5</v>
      </c>
      <c r="M8350" s="101">
        <f>IF(ISNUMBER(jaar_zip[[#This Row],[etmaaltemperatuur]]),IF(jaar_zip[[#This Row],[etmaaltemperatuur]]&lt;stookgrens,stookgrens-jaar_zip[[#This Row],[etmaaltemperatuur]],0),"")</f>
        <v>5.6999999999999993</v>
      </c>
      <c r="N8350" s="101">
        <f>IF(ISNUMBER(jaar_zip[[#This Row],[graaddagen]]),IF(OR(MONTH(jaar_zip[[#This Row],[Datum]])=1,MONTH(jaar_zip[[#This Row],[Datum]])=2,MONTH(jaar_zip[[#This Row],[Datum]])=11,MONTH(jaar_zip[[#This Row],[Datum]])=12),1.1,IF(OR(MONTH(jaar_zip[[#This Row],[Datum]])=3,MONTH(jaar_zip[[#This Row],[Datum]])=10),1,0.8))*jaar_zip[[#This Row],[graaddagen]],"")</f>
        <v>4.5599999999999996</v>
      </c>
      <c r="O8350" s="101">
        <f>IF(ISNUMBER(jaar_zip[[#This Row],[etmaaltemperatuur]]),IF(jaar_zip[[#This Row],[etmaaltemperatuur]]&gt;stookgrens,jaar_zip[[#This Row],[etmaaltemperatuur]]-stookgrens,0),"")</f>
        <v>0</v>
      </c>
    </row>
    <row r="8351" spans="1:15" x14ac:dyDescent="0.25">
      <c r="A8351">
        <v>375</v>
      </c>
      <c r="B8351">
        <v>20240509</v>
      </c>
      <c r="C8351">
        <v>1.4</v>
      </c>
      <c r="D8351">
        <v>14.3</v>
      </c>
      <c r="E8351">
        <v>1996</v>
      </c>
      <c r="F8351">
        <v>0</v>
      </c>
      <c r="G8351">
        <v>1026.7</v>
      </c>
      <c r="H8351">
        <v>76</v>
      </c>
      <c r="I8351" s="101" t="s">
        <v>42</v>
      </c>
      <c r="J8351" s="1">
        <f>DATEVALUE(RIGHT(jaar_zip[[#This Row],[YYYYMMDD]],2)&amp;"-"&amp;MID(jaar_zip[[#This Row],[YYYYMMDD]],5,2)&amp;"-"&amp;LEFT(jaar_zip[[#This Row],[YYYYMMDD]],4))</f>
        <v>45421</v>
      </c>
      <c r="K8351" s="101" t="str">
        <f>IF(AND(VALUE(MONTH(jaar_zip[[#This Row],[Datum]]))=1,VALUE(WEEKNUM(jaar_zip[[#This Row],[Datum]],21))&gt;51),RIGHT(YEAR(jaar_zip[[#This Row],[Datum]])-1,2),RIGHT(YEAR(jaar_zip[[#This Row],[Datum]]),2))&amp;"-"&amp; TEXT(WEEKNUM(jaar_zip[[#This Row],[Datum]],21),"00")</f>
        <v>24-19</v>
      </c>
      <c r="L8351" s="101">
        <f>MONTH(jaar_zip[[#This Row],[Datum]])</f>
        <v>5</v>
      </c>
      <c r="M8351" s="101">
        <f>IF(ISNUMBER(jaar_zip[[#This Row],[etmaaltemperatuur]]),IF(jaar_zip[[#This Row],[etmaaltemperatuur]]&lt;stookgrens,stookgrens-jaar_zip[[#This Row],[etmaaltemperatuur]],0),"")</f>
        <v>3.6999999999999993</v>
      </c>
      <c r="N8351" s="101">
        <f>IF(ISNUMBER(jaar_zip[[#This Row],[graaddagen]]),IF(OR(MONTH(jaar_zip[[#This Row],[Datum]])=1,MONTH(jaar_zip[[#This Row],[Datum]])=2,MONTH(jaar_zip[[#This Row],[Datum]])=11,MONTH(jaar_zip[[#This Row],[Datum]])=12),1.1,IF(OR(MONTH(jaar_zip[[#This Row],[Datum]])=3,MONTH(jaar_zip[[#This Row],[Datum]])=10),1,0.8))*jaar_zip[[#This Row],[graaddagen]],"")</f>
        <v>2.9599999999999995</v>
      </c>
      <c r="O8351" s="101">
        <f>IF(ISNUMBER(jaar_zip[[#This Row],[etmaaltemperatuur]]),IF(jaar_zip[[#This Row],[etmaaltemperatuur]]&gt;stookgrens,jaar_zip[[#This Row],[etmaaltemperatuur]]-stookgrens,0),"")</f>
        <v>0</v>
      </c>
    </row>
    <row r="8352" spans="1:15" x14ac:dyDescent="0.25">
      <c r="A8352">
        <v>375</v>
      </c>
      <c r="B8352">
        <v>20240510</v>
      </c>
      <c r="C8352">
        <v>1.8</v>
      </c>
      <c r="D8352">
        <v>15.9</v>
      </c>
      <c r="E8352">
        <v>2432</v>
      </c>
      <c r="F8352">
        <v>0</v>
      </c>
      <c r="G8352">
        <v>1023.6</v>
      </c>
      <c r="H8352">
        <v>69</v>
      </c>
      <c r="I8352" s="101" t="s">
        <v>42</v>
      </c>
      <c r="J8352" s="1">
        <f>DATEVALUE(RIGHT(jaar_zip[[#This Row],[YYYYMMDD]],2)&amp;"-"&amp;MID(jaar_zip[[#This Row],[YYYYMMDD]],5,2)&amp;"-"&amp;LEFT(jaar_zip[[#This Row],[YYYYMMDD]],4))</f>
        <v>45422</v>
      </c>
      <c r="K8352" s="101" t="str">
        <f>IF(AND(VALUE(MONTH(jaar_zip[[#This Row],[Datum]]))=1,VALUE(WEEKNUM(jaar_zip[[#This Row],[Datum]],21))&gt;51),RIGHT(YEAR(jaar_zip[[#This Row],[Datum]])-1,2),RIGHT(YEAR(jaar_zip[[#This Row],[Datum]]),2))&amp;"-"&amp; TEXT(WEEKNUM(jaar_zip[[#This Row],[Datum]],21),"00")</f>
        <v>24-19</v>
      </c>
      <c r="L8352" s="101">
        <f>MONTH(jaar_zip[[#This Row],[Datum]])</f>
        <v>5</v>
      </c>
      <c r="M8352" s="101">
        <f>IF(ISNUMBER(jaar_zip[[#This Row],[etmaaltemperatuur]]),IF(jaar_zip[[#This Row],[etmaaltemperatuur]]&lt;stookgrens,stookgrens-jaar_zip[[#This Row],[etmaaltemperatuur]],0),"")</f>
        <v>2.0999999999999996</v>
      </c>
      <c r="N8352" s="101">
        <f>IF(ISNUMBER(jaar_zip[[#This Row],[graaddagen]]),IF(OR(MONTH(jaar_zip[[#This Row],[Datum]])=1,MONTH(jaar_zip[[#This Row],[Datum]])=2,MONTH(jaar_zip[[#This Row],[Datum]])=11,MONTH(jaar_zip[[#This Row],[Datum]])=12),1.1,IF(OR(MONTH(jaar_zip[[#This Row],[Datum]])=3,MONTH(jaar_zip[[#This Row],[Datum]])=10),1,0.8))*jaar_zip[[#This Row],[graaddagen]],"")</f>
        <v>1.6799999999999997</v>
      </c>
      <c r="O8352" s="101">
        <f>IF(ISNUMBER(jaar_zip[[#This Row],[etmaaltemperatuur]]),IF(jaar_zip[[#This Row],[etmaaltemperatuur]]&gt;stookgrens,jaar_zip[[#This Row],[etmaaltemperatuur]]-stookgrens,0),"")</f>
        <v>0</v>
      </c>
    </row>
    <row r="8353" spans="1:15" x14ac:dyDescent="0.25">
      <c r="A8353">
        <v>375</v>
      </c>
      <c r="B8353">
        <v>20240511</v>
      </c>
      <c r="C8353">
        <v>3.6</v>
      </c>
      <c r="D8353">
        <v>17.3</v>
      </c>
      <c r="E8353">
        <v>2545</v>
      </c>
      <c r="F8353">
        <v>0</v>
      </c>
      <c r="G8353">
        <v>1021.4</v>
      </c>
      <c r="H8353">
        <v>69</v>
      </c>
      <c r="I8353" s="101" t="s">
        <v>42</v>
      </c>
      <c r="J8353" s="1">
        <f>DATEVALUE(RIGHT(jaar_zip[[#This Row],[YYYYMMDD]],2)&amp;"-"&amp;MID(jaar_zip[[#This Row],[YYYYMMDD]],5,2)&amp;"-"&amp;LEFT(jaar_zip[[#This Row],[YYYYMMDD]],4))</f>
        <v>45423</v>
      </c>
      <c r="K8353" s="101" t="str">
        <f>IF(AND(VALUE(MONTH(jaar_zip[[#This Row],[Datum]]))=1,VALUE(WEEKNUM(jaar_zip[[#This Row],[Datum]],21))&gt;51),RIGHT(YEAR(jaar_zip[[#This Row],[Datum]])-1,2),RIGHT(YEAR(jaar_zip[[#This Row],[Datum]]),2))&amp;"-"&amp; TEXT(WEEKNUM(jaar_zip[[#This Row],[Datum]],21),"00")</f>
        <v>24-19</v>
      </c>
      <c r="L8353" s="101">
        <f>MONTH(jaar_zip[[#This Row],[Datum]])</f>
        <v>5</v>
      </c>
      <c r="M8353" s="101">
        <f>IF(ISNUMBER(jaar_zip[[#This Row],[etmaaltemperatuur]]),IF(jaar_zip[[#This Row],[etmaaltemperatuur]]&lt;stookgrens,stookgrens-jaar_zip[[#This Row],[etmaaltemperatuur]],0),"")</f>
        <v>0.69999999999999929</v>
      </c>
      <c r="N8353" s="101">
        <f>IF(ISNUMBER(jaar_zip[[#This Row],[graaddagen]]),IF(OR(MONTH(jaar_zip[[#This Row],[Datum]])=1,MONTH(jaar_zip[[#This Row],[Datum]])=2,MONTH(jaar_zip[[#This Row],[Datum]])=11,MONTH(jaar_zip[[#This Row],[Datum]])=12),1.1,IF(OR(MONTH(jaar_zip[[#This Row],[Datum]])=3,MONTH(jaar_zip[[#This Row],[Datum]])=10),1,0.8))*jaar_zip[[#This Row],[graaddagen]],"")</f>
        <v>0.5599999999999995</v>
      </c>
      <c r="O8353" s="101">
        <f>IF(ISNUMBER(jaar_zip[[#This Row],[etmaaltemperatuur]]),IF(jaar_zip[[#This Row],[etmaaltemperatuur]]&gt;stookgrens,jaar_zip[[#This Row],[etmaaltemperatuur]]-stookgrens,0),"")</f>
        <v>0</v>
      </c>
    </row>
    <row r="8354" spans="1:15" x14ac:dyDescent="0.25">
      <c r="A8354">
        <v>375</v>
      </c>
      <c r="B8354">
        <v>20240512</v>
      </c>
      <c r="C8354">
        <v>3.9</v>
      </c>
      <c r="D8354">
        <v>19.3</v>
      </c>
      <c r="E8354">
        <v>2590</v>
      </c>
      <c r="F8354">
        <v>0</v>
      </c>
      <c r="G8354">
        <v>1015.1</v>
      </c>
      <c r="H8354">
        <v>59</v>
      </c>
      <c r="I8354" s="101" t="s">
        <v>42</v>
      </c>
      <c r="J8354" s="1">
        <f>DATEVALUE(RIGHT(jaar_zip[[#This Row],[YYYYMMDD]],2)&amp;"-"&amp;MID(jaar_zip[[#This Row],[YYYYMMDD]],5,2)&amp;"-"&amp;LEFT(jaar_zip[[#This Row],[YYYYMMDD]],4))</f>
        <v>45424</v>
      </c>
      <c r="K8354" s="101" t="str">
        <f>IF(AND(VALUE(MONTH(jaar_zip[[#This Row],[Datum]]))=1,VALUE(WEEKNUM(jaar_zip[[#This Row],[Datum]],21))&gt;51),RIGHT(YEAR(jaar_zip[[#This Row],[Datum]])-1,2),RIGHT(YEAR(jaar_zip[[#This Row],[Datum]]),2))&amp;"-"&amp; TEXT(WEEKNUM(jaar_zip[[#This Row],[Datum]],21),"00")</f>
        <v>24-19</v>
      </c>
      <c r="L8354" s="101">
        <f>MONTH(jaar_zip[[#This Row],[Datum]])</f>
        <v>5</v>
      </c>
      <c r="M8354" s="101">
        <f>IF(ISNUMBER(jaar_zip[[#This Row],[etmaaltemperatuur]]),IF(jaar_zip[[#This Row],[etmaaltemperatuur]]&lt;stookgrens,stookgrens-jaar_zip[[#This Row],[etmaaltemperatuur]],0),"")</f>
        <v>0</v>
      </c>
      <c r="N8354" s="101">
        <f>IF(ISNUMBER(jaar_zip[[#This Row],[graaddagen]]),IF(OR(MONTH(jaar_zip[[#This Row],[Datum]])=1,MONTH(jaar_zip[[#This Row],[Datum]])=2,MONTH(jaar_zip[[#This Row],[Datum]])=11,MONTH(jaar_zip[[#This Row],[Datum]])=12),1.1,IF(OR(MONTH(jaar_zip[[#This Row],[Datum]])=3,MONTH(jaar_zip[[#This Row],[Datum]])=10),1,0.8))*jaar_zip[[#This Row],[graaddagen]],"")</f>
        <v>0</v>
      </c>
      <c r="O8354" s="101">
        <f>IF(ISNUMBER(jaar_zip[[#This Row],[etmaaltemperatuur]]),IF(jaar_zip[[#This Row],[etmaaltemperatuur]]&gt;stookgrens,jaar_zip[[#This Row],[etmaaltemperatuur]]-stookgrens,0),"")</f>
        <v>1.3000000000000007</v>
      </c>
    </row>
    <row r="8355" spans="1:15" x14ac:dyDescent="0.25">
      <c r="A8355">
        <v>375</v>
      </c>
      <c r="B8355">
        <v>20240513</v>
      </c>
      <c r="C8355">
        <v>2.5</v>
      </c>
      <c r="D8355">
        <v>19.2</v>
      </c>
      <c r="E8355">
        <v>2268</v>
      </c>
      <c r="F8355">
        <v>0</v>
      </c>
      <c r="G8355">
        <v>1010.1</v>
      </c>
      <c r="H8355">
        <v>72</v>
      </c>
      <c r="I8355" s="101" t="s">
        <v>42</v>
      </c>
      <c r="J8355" s="1">
        <f>DATEVALUE(RIGHT(jaar_zip[[#This Row],[YYYYMMDD]],2)&amp;"-"&amp;MID(jaar_zip[[#This Row],[YYYYMMDD]],5,2)&amp;"-"&amp;LEFT(jaar_zip[[#This Row],[YYYYMMDD]],4))</f>
        <v>45425</v>
      </c>
      <c r="K8355" s="101" t="str">
        <f>IF(AND(VALUE(MONTH(jaar_zip[[#This Row],[Datum]]))=1,VALUE(WEEKNUM(jaar_zip[[#This Row],[Datum]],21))&gt;51),RIGHT(YEAR(jaar_zip[[#This Row],[Datum]])-1,2),RIGHT(YEAR(jaar_zip[[#This Row],[Datum]]),2))&amp;"-"&amp; TEXT(WEEKNUM(jaar_zip[[#This Row],[Datum]],21),"00")</f>
        <v>24-20</v>
      </c>
      <c r="L8355" s="101">
        <f>MONTH(jaar_zip[[#This Row],[Datum]])</f>
        <v>5</v>
      </c>
      <c r="M8355" s="101">
        <f>IF(ISNUMBER(jaar_zip[[#This Row],[etmaaltemperatuur]]),IF(jaar_zip[[#This Row],[etmaaltemperatuur]]&lt;stookgrens,stookgrens-jaar_zip[[#This Row],[etmaaltemperatuur]],0),"")</f>
        <v>0</v>
      </c>
      <c r="N8355" s="101">
        <f>IF(ISNUMBER(jaar_zip[[#This Row],[graaddagen]]),IF(OR(MONTH(jaar_zip[[#This Row],[Datum]])=1,MONTH(jaar_zip[[#This Row],[Datum]])=2,MONTH(jaar_zip[[#This Row],[Datum]])=11,MONTH(jaar_zip[[#This Row],[Datum]])=12),1.1,IF(OR(MONTH(jaar_zip[[#This Row],[Datum]])=3,MONTH(jaar_zip[[#This Row],[Datum]])=10),1,0.8))*jaar_zip[[#This Row],[graaddagen]],"")</f>
        <v>0</v>
      </c>
      <c r="O8355" s="101">
        <f>IF(ISNUMBER(jaar_zip[[#This Row],[etmaaltemperatuur]]),IF(jaar_zip[[#This Row],[etmaaltemperatuur]]&gt;stookgrens,jaar_zip[[#This Row],[etmaaltemperatuur]]-stookgrens,0),"")</f>
        <v>1.1999999999999993</v>
      </c>
    </row>
    <row r="8356" spans="1:15" x14ac:dyDescent="0.25">
      <c r="A8356">
        <v>375</v>
      </c>
      <c r="B8356">
        <v>20240514</v>
      </c>
      <c r="C8356">
        <v>3.6</v>
      </c>
      <c r="D8356">
        <v>20.3</v>
      </c>
      <c r="E8356">
        <v>2134</v>
      </c>
      <c r="F8356">
        <v>0</v>
      </c>
      <c r="G8356">
        <v>1005.1</v>
      </c>
      <c r="H8356">
        <v>67</v>
      </c>
      <c r="I8356" s="101" t="s">
        <v>42</v>
      </c>
      <c r="J8356" s="1">
        <f>DATEVALUE(RIGHT(jaar_zip[[#This Row],[YYYYMMDD]],2)&amp;"-"&amp;MID(jaar_zip[[#This Row],[YYYYMMDD]],5,2)&amp;"-"&amp;LEFT(jaar_zip[[#This Row],[YYYYMMDD]],4))</f>
        <v>45426</v>
      </c>
      <c r="K8356" s="101" t="str">
        <f>IF(AND(VALUE(MONTH(jaar_zip[[#This Row],[Datum]]))=1,VALUE(WEEKNUM(jaar_zip[[#This Row],[Datum]],21))&gt;51),RIGHT(YEAR(jaar_zip[[#This Row],[Datum]])-1,2),RIGHT(YEAR(jaar_zip[[#This Row],[Datum]]),2))&amp;"-"&amp; TEXT(WEEKNUM(jaar_zip[[#This Row],[Datum]],21),"00")</f>
        <v>24-20</v>
      </c>
      <c r="L8356" s="101">
        <f>MONTH(jaar_zip[[#This Row],[Datum]])</f>
        <v>5</v>
      </c>
      <c r="M8356" s="101">
        <f>IF(ISNUMBER(jaar_zip[[#This Row],[etmaaltemperatuur]]),IF(jaar_zip[[#This Row],[etmaaltemperatuur]]&lt;stookgrens,stookgrens-jaar_zip[[#This Row],[etmaaltemperatuur]],0),"")</f>
        <v>0</v>
      </c>
      <c r="N8356" s="101">
        <f>IF(ISNUMBER(jaar_zip[[#This Row],[graaddagen]]),IF(OR(MONTH(jaar_zip[[#This Row],[Datum]])=1,MONTH(jaar_zip[[#This Row],[Datum]])=2,MONTH(jaar_zip[[#This Row],[Datum]])=11,MONTH(jaar_zip[[#This Row],[Datum]])=12),1.1,IF(OR(MONTH(jaar_zip[[#This Row],[Datum]])=3,MONTH(jaar_zip[[#This Row],[Datum]])=10),1,0.8))*jaar_zip[[#This Row],[graaddagen]],"")</f>
        <v>0</v>
      </c>
      <c r="O8356" s="101">
        <f>IF(ISNUMBER(jaar_zip[[#This Row],[etmaaltemperatuur]]),IF(jaar_zip[[#This Row],[etmaaltemperatuur]]&gt;stookgrens,jaar_zip[[#This Row],[etmaaltemperatuur]]-stookgrens,0),"")</f>
        <v>2.3000000000000007</v>
      </c>
    </row>
    <row r="8357" spans="1:15" x14ac:dyDescent="0.25">
      <c r="A8357">
        <v>375</v>
      </c>
      <c r="B8357">
        <v>20240515</v>
      </c>
      <c r="C8357">
        <v>1.8</v>
      </c>
      <c r="D8357">
        <v>16.2</v>
      </c>
      <c r="E8357">
        <v>1090</v>
      </c>
      <c r="F8357">
        <v>5.8</v>
      </c>
      <c r="G8357">
        <v>1006.1</v>
      </c>
      <c r="H8357">
        <v>89</v>
      </c>
      <c r="I8357" s="101" t="s">
        <v>42</v>
      </c>
      <c r="J8357" s="1">
        <f>DATEVALUE(RIGHT(jaar_zip[[#This Row],[YYYYMMDD]],2)&amp;"-"&amp;MID(jaar_zip[[#This Row],[YYYYMMDD]],5,2)&amp;"-"&amp;LEFT(jaar_zip[[#This Row],[YYYYMMDD]],4))</f>
        <v>45427</v>
      </c>
      <c r="K8357" s="101" t="str">
        <f>IF(AND(VALUE(MONTH(jaar_zip[[#This Row],[Datum]]))=1,VALUE(WEEKNUM(jaar_zip[[#This Row],[Datum]],21))&gt;51),RIGHT(YEAR(jaar_zip[[#This Row],[Datum]])-1,2),RIGHT(YEAR(jaar_zip[[#This Row],[Datum]]),2))&amp;"-"&amp; TEXT(WEEKNUM(jaar_zip[[#This Row],[Datum]],21),"00")</f>
        <v>24-20</v>
      </c>
      <c r="L8357" s="101">
        <f>MONTH(jaar_zip[[#This Row],[Datum]])</f>
        <v>5</v>
      </c>
      <c r="M8357" s="101">
        <f>IF(ISNUMBER(jaar_zip[[#This Row],[etmaaltemperatuur]]),IF(jaar_zip[[#This Row],[etmaaltemperatuur]]&lt;stookgrens,stookgrens-jaar_zip[[#This Row],[etmaaltemperatuur]],0),"")</f>
        <v>1.8000000000000007</v>
      </c>
      <c r="N8357" s="101">
        <f>IF(ISNUMBER(jaar_zip[[#This Row],[graaddagen]]),IF(OR(MONTH(jaar_zip[[#This Row],[Datum]])=1,MONTH(jaar_zip[[#This Row],[Datum]])=2,MONTH(jaar_zip[[#This Row],[Datum]])=11,MONTH(jaar_zip[[#This Row],[Datum]])=12),1.1,IF(OR(MONTH(jaar_zip[[#This Row],[Datum]])=3,MONTH(jaar_zip[[#This Row],[Datum]])=10),1,0.8))*jaar_zip[[#This Row],[graaddagen]],"")</f>
        <v>1.4400000000000006</v>
      </c>
      <c r="O8357" s="101">
        <f>IF(ISNUMBER(jaar_zip[[#This Row],[etmaaltemperatuur]]),IF(jaar_zip[[#This Row],[etmaaltemperatuur]]&gt;stookgrens,jaar_zip[[#This Row],[etmaaltemperatuur]]-stookgrens,0),"")</f>
        <v>0</v>
      </c>
    </row>
    <row r="8358" spans="1:15" x14ac:dyDescent="0.25">
      <c r="A8358">
        <v>375</v>
      </c>
      <c r="B8358">
        <v>20240516</v>
      </c>
      <c r="C8358">
        <v>2.1</v>
      </c>
      <c r="D8358">
        <v>16.7</v>
      </c>
      <c r="E8358">
        <v>1447</v>
      </c>
      <c r="F8358">
        <v>1.2</v>
      </c>
      <c r="G8358">
        <v>1004.9</v>
      </c>
      <c r="H8358">
        <v>85</v>
      </c>
      <c r="I8358" s="101" t="s">
        <v>42</v>
      </c>
      <c r="J8358" s="1">
        <f>DATEVALUE(RIGHT(jaar_zip[[#This Row],[YYYYMMDD]],2)&amp;"-"&amp;MID(jaar_zip[[#This Row],[YYYYMMDD]],5,2)&amp;"-"&amp;LEFT(jaar_zip[[#This Row],[YYYYMMDD]],4))</f>
        <v>45428</v>
      </c>
      <c r="K8358" s="101" t="str">
        <f>IF(AND(VALUE(MONTH(jaar_zip[[#This Row],[Datum]]))=1,VALUE(WEEKNUM(jaar_zip[[#This Row],[Datum]],21))&gt;51),RIGHT(YEAR(jaar_zip[[#This Row],[Datum]])-1,2),RIGHT(YEAR(jaar_zip[[#This Row],[Datum]]),2))&amp;"-"&amp; TEXT(WEEKNUM(jaar_zip[[#This Row],[Datum]],21),"00")</f>
        <v>24-20</v>
      </c>
      <c r="L8358" s="101">
        <f>MONTH(jaar_zip[[#This Row],[Datum]])</f>
        <v>5</v>
      </c>
      <c r="M8358" s="101">
        <f>IF(ISNUMBER(jaar_zip[[#This Row],[etmaaltemperatuur]]),IF(jaar_zip[[#This Row],[etmaaltemperatuur]]&lt;stookgrens,stookgrens-jaar_zip[[#This Row],[etmaaltemperatuur]],0),"")</f>
        <v>1.3000000000000007</v>
      </c>
      <c r="N8358" s="101">
        <f>IF(ISNUMBER(jaar_zip[[#This Row],[graaddagen]]),IF(OR(MONTH(jaar_zip[[#This Row],[Datum]])=1,MONTH(jaar_zip[[#This Row],[Datum]])=2,MONTH(jaar_zip[[#This Row],[Datum]])=11,MONTH(jaar_zip[[#This Row],[Datum]])=12),1.1,IF(OR(MONTH(jaar_zip[[#This Row],[Datum]])=3,MONTH(jaar_zip[[#This Row],[Datum]])=10),1,0.8))*jaar_zip[[#This Row],[graaddagen]],"")</f>
        <v>1.0400000000000007</v>
      </c>
      <c r="O8358" s="101">
        <f>IF(ISNUMBER(jaar_zip[[#This Row],[etmaaltemperatuur]]),IF(jaar_zip[[#This Row],[etmaaltemperatuur]]&gt;stookgrens,jaar_zip[[#This Row],[etmaaltemperatuur]]-stookgrens,0),"")</f>
        <v>0</v>
      </c>
    </row>
    <row r="8359" spans="1:15" x14ac:dyDescent="0.25">
      <c r="A8359">
        <v>375</v>
      </c>
      <c r="B8359">
        <v>20240517</v>
      </c>
      <c r="C8359">
        <v>2.4</v>
      </c>
      <c r="D8359">
        <v>15.8</v>
      </c>
      <c r="E8359">
        <v>1004</v>
      </c>
      <c r="F8359">
        <v>6</v>
      </c>
      <c r="G8359">
        <v>1007.7</v>
      </c>
      <c r="H8359">
        <v>91</v>
      </c>
      <c r="I8359" s="101" t="s">
        <v>42</v>
      </c>
      <c r="J8359" s="1">
        <f>DATEVALUE(RIGHT(jaar_zip[[#This Row],[YYYYMMDD]],2)&amp;"-"&amp;MID(jaar_zip[[#This Row],[YYYYMMDD]],5,2)&amp;"-"&amp;LEFT(jaar_zip[[#This Row],[YYYYMMDD]],4))</f>
        <v>45429</v>
      </c>
      <c r="K8359" s="101" t="str">
        <f>IF(AND(VALUE(MONTH(jaar_zip[[#This Row],[Datum]]))=1,VALUE(WEEKNUM(jaar_zip[[#This Row],[Datum]],21))&gt;51),RIGHT(YEAR(jaar_zip[[#This Row],[Datum]])-1,2),RIGHT(YEAR(jaar_zip[[#This Row],[Datum]]),2))&amp;"-"&amp; TEXT(WEEKNUM(jaar_zip[[#This Row],[Datum]],21),"00")</f>
        <v>24-20</v>
      </c>
      <c r="L8359" s="101">
        <f>MONTH(jaar_zip[[#This Row],[Datum]])</f>
        <v>5</v>
      </c>
      <c r="M8359" s="101">
        <f>IF(ISNUMBER(jaar_zip[[#This Row],[etmaaltemperatuur]]),IF(jaar_zip[[#This Row],[etmaaltemperatuur]]&lt;stookgrens,stookgrens-jaar_zip[[#This Row],[etmaaltemperatuur]],0),"")</f>
        <v>2.1999999999999993</v>
      </c>
      <c r="N8359" s="101">
        <f>IF(ISNUMBER(jaar_zip[[#This Row],[graaddagen]]),IF(OR(MONTH(jaar_zip[[#This Row],[Datum]])=1,MONTH(jaar_zip[[#This Row],[Datum]])=2,MONTH(jaar_zip[[#This Row],[Datum]])=11,MONTH(jaar_zip[[#This Row],[Datum]])=12),1.1,IF(OR(MONTH(jaar_zip[[#This Row],[Datum]])=3,MONTH(jaar_zip[[#This Row],[Datum]])=10),1,0.8))*jaar_zip[[#This Row],[graaddagen]],"")</f>
        <v>1.7599999999999996</v>
      </c>
      <c r="O8359" s="101">
        <f>IF(ISNUMBER(jaar_zip[[#This Row],[etmaaltemperatuur]]),IF(jaar_zip[[#This Row],[etmaaltemperatuur]]&gt;stookgrens,jaar_zip[[#This Row],[etmaaltemperatuur]]-stookgrens,0),"")</f>
        <v>0</v>
      </c>
    </row>
    <row r="8360" spans="1:15" x14ac:dyDescent="0.25">
      <c r="A8360">
        <v>375</v>
      </c>
      <c r="B8360">
        <v>20240518</v>
      </c>
      <c r="C8360">
        <v>1.9</v>
      </c>
      <c r="D8360">
        <v>17</v>
      </c>
      <c r="E8360">
        <v>1891</v>
      </c>
      <c r="F8360">
        <v>-0.1</v>
      </c>
      <c r="G8360">
        <v>1010.2</v>
      </c>
      <c r="H8360">
        <v>75</v>
      </c>
      <c r="I8360" s="101" t="s">
        <v>42</v>
      </c>
      <c r="J8360" s="1">
        <f>DATEVALUE(RIGHT(jaar_zip[[#This Row],[YYYYMMDD]],2)&amp;"-"&amp;MID(jaar_zip[[#This Row],[YYYYMMDD]],5,2)&amp;"-"&amp;LEFT(jaar_zip[[#This Row],[YYYYMMDD]],4))</f>
        <v>45430</v>
      </c>
      <c r="K8360" s="101" t="str">
        <f>IF(AND(VALUE(MONTH(jaar_zip[[#This Row],[Datum]]))=1,VALUE(WEEKNUM(jaar_zip[[#This Row],[Datum]],21))&gt;51),RIGHT(YEAR(jaar_zip[[#This Row],[Datum]])-1,2),RIGHT(YEAR(jaar_zip[[#This Row],[Datum]]),2))&amp;"-"&amp; TEXT(WEEKNUM(jaar_zip[[#This Row],[Datum]],21),"00")</f>
        <v>24-20</v>
      </c>
      <c r="L8360" s="101">
        <f>MONTH(jaar_zip[[#This Row],[Datum]])</f>
        <v>5</v>
      </c>
      <c r="M8360" s="101">
        <f>IF(ISNUMBER(jaar_zip[[#This Row],[etmaaltemperatuur]]),IF(jaar_zip[[#This Row],[etmaaltemperatuur]]&lt;stookgrens,stookgrens-jaar_zip[[#This Row],[etmaaltemperatuur]],0),"")</f>
        <v>1</v>
      </c>
      <c r="N8360" s="101">
        <f>IF(ISNUMBER(jaar_zip[[#This Row],[graaddagen]]),IF(OR(MONTH(jaar_zip[[#This Row],[Datum]])=1,MONTH(jaar_zip[[#This Row],[Datum]])=2,MONTH(jaar_zip[[#This Row],[Datum]])=11,MONTH(jaar_zip[[#This Row],[Datum]])=12),1.1,IF(OR(MONTH(jaar_zip[[#This Row],[Datum]])=3,MONTH(jaar_zip[[#This Row],[Datum]])=10),1,0.8))*jaar_zip[[#This Row],[graaddagen]],"")</f>
        <v>0.8</v>
      </c>
      <c r="O8360" s="101">
        <f>IF(ISNUMBER(jaar_zip[[#This Row],[etmaaltemperatuur]]),IF(jaar_zip[[#This Row],[etmaaltemperatuur]]&gt;stookgrens,jaar_zip[[#This Row],[etmaaltemperatuur]]-stookgrens,0),"")</f>
        <v>0</v>
      </c>
    </row>
    <row r="8361" spans="1:15" x14ac:dyDescent="0.25">
      <c r="A8361">
        <v>375</v>
      </c>
      <c r="B8361">
        <v>20240519</v>
      </c>
      <c r="C8361">
        <v>2.5</v>
      </c>
      <c r="D8361">
        <v>15.2</v>
      </c>
      <c r="E8361">
        <v>1524</v>
      </c>
      <c r="F8361">
        <v>13.6</v>
      </c>
      <c r="G8361">
        <v>1010.9</v>
      </c>
      <c r="H8361">
        <v>86</v>
      </c>
      <c r="I8361" s="101" t="s">
        <v>42</v>
      </c>
      <c r="J8361" s="1">
        <f>DATEVALUE(RIGHT(jaar_zip[[#This Row],[YYYYMMDD]],2)&amp;"-"&amp;MID(jaar_zip[[#This Row],[YYYYMMDD]],5,2)&amp;"-"&amp;LEFT(jaar_zip[[#This Row],[YYYYMMDD]],4))</f>
        <v>45431</v>
      </c>
      <c r="K8361" s="101" t="str">
        <f>IF(AND(VALUE(MONTH(jaar_zip[[#This Row],[Datum]]))=1,VALUE(WEEKNUM(jaar_zip[[#This Row],[Datum]],21))&gt;51),RIGHT(YEAR(jaar_zip[[#This Row],[Datum]])-1,2),RIGHT(YEAR(jaar_zip[[#This Row],[Datum]]),2))&amp;"-"&amp; TEXT(WEEKNUM(jaar_zip[[#This Row],[Datum]],21),"00")</f>
        <v>24-20</v>
      </c>
      <c r="L8361" s="101">
        <f>MONTH(jaar_zip[[#This Row],[Datum]])</f>
        <v>5</v>
      </c>
      <c r="M8361" s="101">
        <f>IF(ISNUMBER(jaar_zip[[#This Row],[etmaaltemperatuur]]),IF(jaar_zip[[#This Row],[etmaaltemperatuur]]&lt;stookgrens,stookgrens-jaar_zip[[#This Row],[etmaaltemperatuur]],0),"")</f>
        <v>2.8000000000000007</v>
      </c>
      <c r="N8361" s="101">
        <f>IF(ISNUMBER(jaar_zip[[#This Row],[graaddagen]]),IF(OR(MONTH(jaar_zip[[#This Row],[Datum]])=1,MONTH(jaar_zip[[#This Row],[Datum]])=2,MONTH(jaar_zip[[#This Row],[Datum]])=11,MONTH(jaar_zip[[#This Row],[Datum]])=12),1.1,IF(OR(MONTH(jaar_zip[[#This Row],[Datum]])=3,MONTH(jaar_zip[[#This Row],[Datum]])=10),1,0.8))*jaar_zip[[#This Row],[graaddagen]],"")</f>
        <v>2.2400000000000007</v>
      </c>
      <c r="O8361" s="101">
        <f>IF(ISNUMBER(jaar_zip[[#This Row],[etmaaltemperatuur]]),IF(jaar_zip[[#This Row],[etmaaltemperatuur]]&gt;stookgrens,jaar_zip[[#This Row],[etmaaltemperatuur]]-stookgrens,0),"")</f>
        <v>0</v>
      </c>
    </row>
    <row r="8362" spans="1:15" x14ac:dyDescent="0.25">
      <c r="A8362">
        <v>375</v>
      </c>
      <c r="B8362">
        <v>20240520</v>
      </c>
      <c r="C8362">
        <v>1.5</v>
      </c>
      <c r="D8362">
        <v>16</v>
      </c>
      <c r="E8362">
        <v>1925</v>
      </c>
      <c r="F8362">
        <v>-0.1</v>
      </c>
      <c r="G8362">
        <v>1010.9</v>
      </c>
      <c r="H8362">
        <v>81</v>
      </c>
      <c r="I8362" s="101" t="s">
        <v>42</v>
      </c>
      <c r="J8362" s="1">
        <f>DATEVALUE(RIGHT(jaar_zip[[#This Row],[YYYYMMDD]],2)&amp;"-"&amp;MID(jaar_zip[[#This Row],[YYYYMMDD]],5,2)&amp;"-"&amp;LEFT(jaar_zip[[#This Row],[YYYYMMDD]],4))</f>
        <v>45432</v>
      </c>
      <c r="K8362" s="101" t="str">
        <f>IF(AND(VALUE(MONTH(jaar_zip[[#This Row],[Datum]]))=1,VALUE(WEEKNUM(jaar_zip[[#This Row],[Datum]],21))&gt;51),RIGHT(YEAR(jaar_zip[[#This Row],[Datum]])-1,2),RIGHT(YEAR(jaar_zip[[#This Row],[Datum]]),2))&amp;"-"&amp; TEXT(WEEKNUM(jaar_zip[[#This Row],[Datum]],21),"00")</f>
        <v>24-21</v>
      </c>
      <c r="L8362" s="101">
        <f>MONTH(jaar_zip[[#This Row],[Datum]])</f>
        <v>5</v>
      </c>
      <c r="M8362" s="101">
        <f>IF(ISNUMBER(jaar_zip[[#This Row],[etmaaltemperatuur]]),IF(jaar_zip[[#This Row],[etmaaltemperatuur]]&lt;stookgrens,stookgrens-jaar_zip[[#This Row],[etmaaltemperatuur]],0),"")</f>
        <v>2</v>
      </c>
      <c r="N8362" s="101">
        <f>IF(ISNUMBER(jaar_zip[[#This Row],[graaddagen]]),IF(OR(MONTH(jaar_zip[[#This Row],[Datum]])=1,MONTH(jaar_zip[[#This Row],[Datum]])=2,MONTH(jaar_zip[[#This Row],[Datum]])=11,MONTH(jaar_zip[[#This Row],[Datum]])=12),1.1,IF(OR(MONTH(jaar_zip[[#This Row],[Datum]])=3,MONTH(jaar_zip[[#This Row],[Datum]])=10),1,0.8))*jaar_zip[[#This Row],[graaddagen]],"")</f>
        <v>1.6</v>
      </c>
      <c r="O8362" s="101">
        <f>IF(ISNUMBER(jaar_zip[[#This Row],[etmaaltemperatuur]]),IF(jaar_zip[[#This Row],[etmaaltemperatuur]]&gt;stookgrens,jaar_zip[[#This Row],[etmaaltemperatuur]]-stookgrens,0),"")</f>
        <v>0</v>
      </c>
    </row>
    <row r="8363" spans="1:15" x14ac:dyDescent="0.25">
      <c r="A8363">
        <v>375</v>
      </c>
      <c r="B8363">
        <v>20240521</v>
      </c>
      <c r="C8363">
        <v>2.4</v>
      </c>
      <c r="D8363">
        <v>16.899999999999999</v>
      </c>
      <c r="E8363">
        <v>1529</v>
      </c>
      <c r="F8363">
        <v>15.8</v>
      </c>
      <c r="G8363">
        <v>1007</v>
      </c>
      <c r="H8363">
        <v>84</v>
      </c>
      <c r="I8363" s="101" t="s">
        <v>42</v>
      </c>
      <c r="J8363" s="1">
        <f>DATEVALUE(RIGHT(jaar_zip[[#This Row],[YYYYMMDD]],2)&amp;"-"&amp;MID(jaar_zip[[#This Row],[YYYYMMDD]],5,2)&amp;"-"&amp;LEFT(jaar_zip[[#This Row],[YYYYMMDD]],4))</f>
        <v>45433</v>
      </c>
      <c r="K8363" s="101" t="str">
        <f>IF(AND(VALUE(MONTH(jaar_zip[[#This Row],[Datum]]))=1,VALUE(WEEKNUM(jaar_zip[[#This Row],[Datum]],21))&gt;51),RIGHT(YEAR(jaar_zip[[#This Row],[Datum]])-1,2),RIGHT(YEAR(jaar_zip[[#This Row],[Datum]]),2))&amp;"-"&amp; TEXT(WEEKNUM(jaar_zip[[#This Row],[Datum]],21),"00")</f>
        <v>24-21</v>
      </c>
      <c r="L8363" s="101">
        <f>MONTH(jaar_zip[[#This Row],[Datum]])</f>
        <v>5</v>
      </c>
      <c r="M8363" s="101">
        <f>IF(ISNUMBER(jaar_zip[[#This Row],[etmaaltemperatuur]]),IF(jaar_zip[[#This Row],[etmaaltemperatuur]]&lt;stookgrens,stookgrens-jaar_zip[[#This Row],[etmaaltemperatuur]],0),"")</f>
        <v>1.1000000000000014</v>
      </c>
      <c r="N8363" s="101">
        <f>IF(ISNUMBER(jaar_zip[[#This Row],[graaddagen]]),IF(OR(MONTH(jaar_zip[[#This Row],[Datum]])=1,MONTH(jaar_zip[[#This Row],[Datum]])=2,MONTH(jaar_zip[[#This Row],[Datum]])=11,MONTH(jaar_zip[[#This Row],[Datum]])=12),1.1,IF(OR(MONTH(jaar_zip[[#This Row],[Datum]])=3,MONTH(jaar_zip[[#This Row],[Datum]])=10),1,0.8))*jaar_zip[[#This Row],[graaddagen]],"")</f>
        <v>0.88000000000000123</v>
      </c>
      <c r="O8363" s="101">
        <f>IF(ISNUMBER(jaar_zip[[#This Row],[etmaaltemperatuur]]),IF(jaar_zip[[#This Row],[etmaaltemperatuur]]&gt;stookgrens,jaar_zip[[#This Row],[etmaaltemperatuur]]-stookgrens,0),"")</f>
        <v>0</v>
      </c>
    </row>
    <row r="8364" spans="1:15" x14ac:dyDescent="0.25">
      <c r="A8364">
        <v>375</v>
      </c>
      <c r="B8364">
        <v>20240522</v>
      </c>
      <c r="C8364">
        <v>4.0999999999999996</v>
      </c>
      <c r="D8364">
        <v>15.4</v>
      </c>
      <c r="E8364">
        <v>1306</v>
      </c>
      <c r="F8364">
        <v>1.3</v>
      </c>
      <c r="G8364">
        <v>1008.8</v>
      </c>
      <c r="H8364">
        <v>82</v>
      </c>
      <c r="I8364" s="101" t="s">
        <v>42</v>
      </c>
      <c r="J8364" s="1">
        <f>DATEVALUE(RIGHT(jaar_zip[[#This Row],[YYYYMMDD]],2)&amp;"-"&amp;MID(jaar_zip[[#This Row],[YYYYMMDD]],5,2)&amp;"-"&amp;LEFT(jaar_zip[[#This Row],[YYYYMMDD]],4))</f>
        <v>45434</v>
      </c>
      <c r="K8364" s="101" t="str">
        <f>IF(AND(VALUE(MONTH(jaar_zip[[#This Row],[Datum]]))=1,VALUE(WEEKNUM(jaar_zip[[#This Row],[Datum]],21))&gt;51),RIGHT(YEAR(jaar_zip[[#This Row],[Datum]])-1,2),RIGHT(YEAR(jaar_zip[[#This Row],[Datum]]),2))&amp;"-"&amp; TEXT(WEEKNUM(jaar_zip[[#This Row],[Datum]],21),"00")</f>
        <v>24-21</v>
      </c>
      <c r="L8364" s="101">
        <f>MONTH(jaar_zip[[#This Row],[Datum]])</f>
        <v>5</v>
      </c>
      <c r="M8364" s="101">
        <f>IF(ISNUMBER(jaar_zip[[#This Row],[etmaaltemperatuur]]),IF(jaar_zip[[#This Row],[etmaaltemperatuur]]&lt;stookgrens,stookgrens-jaar_zip[[#This Row],[etmaaltemperatuur]],0),"")</f>
        <v>2.5999999999999996</v>
      </c>
      <c r="N8364" s="101">
        <f>IF(ISNUMBER(jaar_zip[[#This Row],[graaddagen]]),IF(OR(MONTH(jaar_zip[[#This Row],[Datum]])=1,MONTH(jaar_zip[[#This Row],[Datum]])=2,MONTH(jaar_zip[[#This Row],[Datum]])=11,MONTH(jaar_zip[[#This Row],[Datum]])=12),1.1,IF(OR(MONTH(jaar_zip[[#This Row],[Datum]])=3,MONTH(jaar_zip[[#This Row],[Datum]])=10),1,0.8))*jaar_zip[[#This Row],[graaddagen]],"")</f>
        <v>2.0799999999999996</v>
      </c>
      <c r="O8364" s="101">
        <f>IF(ISNUMBER(jaar_zip[[#This Row],[etmaaltemperatuur]]),IF(jaar_zip[[#This Row],[etmaaltemperatuur]]&gt;stookgrens,jaar_zip[[#This Row],[etmaaltemperatuur]]-stookgrens,0),"")</f>
        <v>0</v>
      </c>
    </row>
    <row r="8365" spans="1:15" x14ac:dyDescent="0.25">
      <c r="A8365">
        <v>375</v>
      </c>
      <c r="B8365">
        <v>20240523</v>
      </c>
      <c r="C8365">
        <v>3</v>
      </c>
      <c r="D8365">
        <v>15.3</v>
      </c>
      <c r="E8365">
        <v>1746</v>
      </c>
      <c r="F8365">
        <v>0</v>
      </c>
      <c r="G8365">
        <v>1015.1</v>
      </c>
      <c r="H8365">
        <v>78</v>
      </c>
      <c r="I8365" s="101" t="s">
        <v>42</v>
      </c>
      <c r="J8365" s="1">
        <f>DATEVALUE(RIGHT(jaar_zip[[#This Row],[YYYYMMDD]],2)&amp;"-"&amp;MID(jaar_zip[[#This Row],[YYYYMMDD]],5,2)&amp;"-"&amp;LEFT(jaar_zip[[#This Row],[YYYYMMDD]],4))</f>
        <v>45435</v>
      </c>
      <c r="K8365" s="101" t="str">
        <f>IF(AND(VALUE(MONTH(jaar_zip[[#This Row],[Datum]]))=1,VALUE(WEEKNUM(jaar_zip[[#This Row],[Datum]],21))&gt;51),RIGHT(YEAR(jaar_zip[[#This Row],[Datum]])-1,2),RIGHT(YEAR(jaar_zip[[#This Row],[Datum]]),2))&amp;"-"&amp; TEXT(WEEKNUM(jaar_zip[[#This Row],[Datum]],21),"00")</f>
        <v>24-21</v>
      </c>
      <c r="L8365" s="101">
        <f>MONTH(jaar_zip[[#This Row],[Datum]])</f>
        <v>5</v>
      </c>
      <c r="M8365" s="101">
        <f>IF(ISNUMBER(jaar_zip[[#This Row],[etmaaltemperatuur]]),IF(jaar_zip[[#This Row],[etmaaltemperatuur]]&lt;stookgrens,stookgrens-jaar_zip[[#This Row],[etmaaltemperatuur]],0),"")</f>
        <v>2.6999999999999993</v>
      </c>
      <c r="N8365" s="101">
        <f>IF(ISNUMBER(jaar_zip[[#This Row],[graaddagen]]),IF(OR(MONTH(jaar_zip[[#This Row],[Datum]])=1,MONTH(jaar_zip[[#This Row],[Datum]])=2,MONTH(jaar_zip[[#This Row],[Datum]])=11,MONTH(jaar_zip[[#This Row],[Datum]])=12),1.1,IF(OR(MONTH(jaar_zip[[#This Row],[Datum]])=3,MONTH(jaar_zip[[#This Row],[Datum]])=10),1,0.8))*jaar_zip[[#This Row],[graaddagen]],"")</f>
        <v>2.1599999999999997</v>
      </c>
      <c r="O8365" s="101">
        <f>IF(ISNUMBER(jaar_zip[[#This Row],[etmaaltemperatuur]]),IF(jaar_zip[[#This Row],[etmaaltemperatuur]]&gt;stookgrens,jaar_zip[[#This Row],[etmaaltemperatuur]]-stookgrens,0),"")</f>
        <v>0</v>
      </c>
    </row>
    <row r="8366" spans="1:15" x14ac:dyDescent="0.25">
      <c r="A8366">
        <v>375</v>
      </c>
      <c r="B8366">
        <v>20240524</v>
      </c>
      <c r="C8366">
        <v>1.6</v>
      </c>
      <c r="D8366">
        <v>14.1</v>
      </c>
      <c r="E8366">
        <v>473</v>
      </c>
      <c r="F8366">
        <v>15.8</v>
      </c>
      <c r="G8366">
        <v>1017.9</v>
      </c>
      <c r="H8366">
        <v>95</v>
      </c>
      <c r="I8366" s="101" t="s">
        <v>42</v>
      </c>
      <c r="J8366" s="1">
        <f>DATEVALUE(RIGHT(jaar_zip[[#This Row],[YYYYMMDD]],2)&amp;"-"&amp;MID(jaar_zip[[#This Row],[YYYYMMDD]],5,2)&amp;"-"&amp;LEFT(jaar_zip[[#This Row],[YYYYMMDD]],4))</f>
        <v>45436</v>
      </c>
      <c r="K8366" s="101" t="str">
        <f>IF(AND(VALUE(MONTH(jaar_zip[[#This Row],[Datum]]))=1,VALUE(WEEKNUM(jaar_zip[[#This Row],[Datum]],21))&gt;51),RIGHT(YEAR(jaar_zip[[#This Row],[Datum]])-1,2),RIGHT(YEAR(jaar_zip[[#This Row],[Datum]]),2))&amp;"-"&amp; TEXT(WEEKNUM(jaar_zip[[#This Row],[Datum]],21),"00")</f>
        <v>24-21</v>
      </c>
      <c r="L8366" s="101">
        <f>MONTH(jaar_zip[[#This Row],[Datum]])</f>
        <v>5</v>
      </c>
      <c r="M8366" s="101">
        <f>IF(ISNUMBER(jaar_zip[[#This Row],[etmaaltemperatuur]]),IF(jaar_zip[[#This Row],[etmaaltemperatuur]]&lt;stookgrens,stookgrens-jaar_zip[[#This Row],[etmaaltemperatuur]],0),"")</f>
        <v>3.9000000000000004</v>
      </c>
      <c r="N8366" s="101">
        <f>IF(ISNUMBER(jaar_zip[[#This Row],[graaddagen]]),IF(OR(MONTH(jaar_zip[[#This Row],[Datum]])=1,MONTH(jaar_zip[[#This Row],[Datum]])=2,MONTH(jaar_zip[[#This Row],[Datum]])=11,MONTH(jaar_zip[[#This Row],[Datum]])=12),1.1,IF(OR(MONTH(jaar_zip[[#This Row],[Datum]])=3,MONTH(jaar_zip[[#This Row],[Datum]])=10),1,0.8))*jaar_zip[[#This Row],[graaddagen]],"")</f>
        <v>3.1200000000000006</v>
      </c>
      <c r="O8366" s="101">
        <f>IF(ISNUMBER(jaar_zip[[#This Row],[etmaaltemperatuur]]),IF(jaar_zip[[#This Row],[etmaaltemperatuur]]&gt;stookgrens,jaar_zip[[#This Row],[etmaaltemperatuur]]-stookgrens,0),"")</f>
        <v>0</v>
      </c>
    </row>
    <row r="8367" spans="1:15" x14ac:dyDescent="0.25">
      <c r="A8367">
        <v>375</v>
      </c>
      <c r="B8367">
        <v>20240525</v>
      </c>
      <c r="C8367">
        <v>2.1</v>
      </c>
      <c r="D8367">
        <v>14.6</v>
      </c>
      <c r="E8367">
        <v>1141</v>
      </c>
      <c r="F8367">
        <v>7.7</v>
      </c>
      <c r="G8367">
        <v>1016.5</v>
      </c>
      <c r="H8367">
        <v>90</v>
      </c>
      <c r="I8367" s="101" t="s">
        <v>42</v>
      </c>
      <c r="J8367" s="1">
        <f>DATEVALUE(RIGHT(jaar_zip[[#This Row],[YYYYMMDD]],2)&amp;"-"&amp;MID(jaar_zip[[#This Row],[YYYYMMDD]],5,2)&amp;"-"&amp;LEFT(jaar_zip[[#This Row],[YYYYMMDD]],4))</f>
        <v>45437</v>
      </c>
      <c r="K8367" s="101" t="str">
        <f>IF(AND(VALUE(MONTH(jaar_zip[[#This Row],[Datum]]))=1,VALUE(WEEKNUM(jaar_zip[[#This Row],[Datum]],21))&gt;51),RIGHT(YEAR(jaar_zip[[#This Row],[Datum]])-1,2),RIGHT(YEAR(jaar_zip[[#This Row],[Datum]]),2))&amp;"-"&amp; TEXT(WEEKNUM(jaar_zip[[#This Row],[Datum]],21),"00")</f>
        <v>24-21</v>
      </c>
      <c r="L8367" s="101">
        <f>MONTH(jaar_zip[[#This Row],[Datum]])</f>
        <v>5</v>
      </c>
      <c r="M8367" s="101">
        <f>IF(ISNUMBER(jaar_zip[[#This Row],[etmaaltemperatuur]]),IF(jaar_zip[[#This Row],[etmaaltemperatuur]]&lt;stookgrens,stookgrens-jaar_zip[[#This Row],[etmaaltemperatuur]],0),"")</f>
        <v>3.4000000000000004</v>
      </c>
      <c r="N8367" s="101">
        <f>IF(ISNUMBER(jaar_zip[[#This Row],[graaddagen]]),IF(OR(MONTH(jaar_zip[[#This Row],[Datum]])=1,MONTH(jaar_zip[[#This Row],[Datum]])=2,MONTH(jaar_zip[[#This Row],[Datum]])=11,MONTH(jaar_zip[[#This Row],[Datum]])=12),1.1,IF(OR(MONTH(jaar_zip[[#This Row],[Datum]])=3,MONTH(jaar_zip[[#This Row],[Datum]])=10),1,0.8))*jaar_zip[[#This Row],[graaddagen]],"")</f>
        <v>2.7200000000000006</v>
      </c>
      <c r="O8367" s="101">
        <f>IF(ISNUMBER(jaar_zip[[#This Row],[etmaaltemperatuur]]),IF(jaar_zip[[#This Row],[etmaaltemperatuur]]&gt;stookgrens,jaar_zip[[#This Row],[etmaaltemperatuur]]-stookgrens,0),"")</f>
        <v>0</v>
      </c>
    </row>
    <row r="8368" spans="1:15" x14ac:dyDescent="0.25">
      <c r="A8368">
        <v>375</v>
      </c>
      <c r="B8368">
        <v>20240526</v>
      </c>
      <c r="C8368">
        <v>2.7</v>
      </c>
      <c r="D8368">
        <v>15.8</v>
      </c>
      <c r="E8368">
        <v>1526</v>
      </c>
      <c r="F8368">
        <v>1.9</v>
      </c>
      <c r="G8368">
        <v>1015.1</v>
      </c>
      <c r="H8368">
        <v>84</v>
      </c>
      <c r="I8368" s="101" t="s">
        <v>42</v>
      </c>
      <c r="J8368" s="1">
        <f>DATEVALUE(RIGHT(jaar_zip[[#This Row],[YYYYMMDD]],2)&amp;"-"&amp;MID(jaar_zip[[#This Row],[YYYYMMDD]],5,2)&amp;"-"&amp;LEFT(jaar_zip[[#This Row],[YYYYMMDD]],4))</f>
        <v>45438</v>
      </c>
      <c r="K8368" s="101" t="str">
        <f>IF(AND(VALUE(MONTH(jaar_zip[[#This Row],[Datum]]))=1,VALUE(WEEKNUM(jaar_zip[[#This Row],[Datum]],21))&gt;51),RIGHT(YEAR(jaar_zip[[#This Row],[Datum]])-1,2),RIGHT(YEAR(jaar_zip[[#This Row],[Datum]]),2))&amp;"-"&amp; TEXT(WEEKNUM(jaar_zip[[#This Row],[Datum]],21),"00")</f>
        <v>24-21</v>
      </c>
      <c r="L8368" s="101">
        <f>MONTH(jaar_zip[[#This Row],[Datum]])</f>
        <v>5</v>
      </c>
      <c r="M8368" s="101">
        <f>IF(ISNUMBER(jaar_zip[[#This Row],[etmaaltemperatuur]]),IF(jaar_zip[[#This Row],[etmaaltemperatuur]]&lt;stookgrens,stookgrens-jaar_zip[[#This Row],[etmaaltemperatuur]],0),"")</f>
        <v>2.1999999999999993</v>
      </c>
      <c r="N8368" s="101">
        <f>IF(ISNUMBER(jaar_zip[[#This Row],[graaddagen]]),IF(OR(MONTH(jaar_zip[[#This Row],[Datum]])=1,MONTH(jaar_zip[[#This Row],[Datum]])=2,MONTH(jaar_zip[[#This Row],[Datum]])=11,MONTH(jaar_zip[[#This Row],[Datum]])=12),1.1,IF(OR(MONTH(jaar_zip[[#This Row],[Datum]])=3,MONTH(jaar_zip[[#This Row],[Datum]])=10),1,0.8))*jaar_zip[[#This Row],[graaddagen]],"")</f>
        <v>1.7599999999999996</v>
      </c>
      <c r="O8368" s="101">
        <f>IF(ISNUMBER(jaar_zip[[#This Row],[etmaaltemperatuur]]),IF(jaar_zip[[#This Row],[etmaaltemperatuur]]&gt;stookgrens,jaar_zip[[#This Row],[etmaaltemperatuur]]-stookgrens,0),"")</f>
        <v>0</v>
      </c>
    </row>
    <row r="8369" spans="1:15" x14ac:dyDescent="0.25">
      <c r="A8369">
        <v>375</v>
      </c>
      <c r="B8369">
        <v>20240527</v>
      </c>
      <c r="C8369">
        <v>2.7</v>
      </c>
      <c r="D8369">
        <v>14.6</v>
      </c>
      <c r="E8369">
        <v>1761</v>
      </c>
      <c r="F8369">
        <v>2.9</v>
      </c>
      <c r="G8369">
        <v>1017</v>
      </c>
      <c r="H8369">
        <v>80</v>
      </c>
      <c r="I8369" s="101" t="s">
        <v>42</v>
      </c>
      <c r="J8369" s="1">
        <f>DATEVALUE(RIGHT(jaar_zip[[#This Row],[YYYYMMDD]],2)&amp;"-"&amp;MID(jaar_zip[[#This Row],[YYYYMMDD]],5,2)&amp;"-"&amp;LEFT(jaar_zip[[#This Row],[YYYYMMDD]],4))</f>
        <v>45439</v>
      </c>
      <c r="K8369" s="101" t="str">
        <f>IF(AND(VALUE(MONTH(jaar_zip[[#This Row],[Datum]]))=1,VALUE(WEEKNUM(jaar_zip[[#This Row],[Datum]],21))&gt;51),RIGHT(YEAR(jaar_zip[[#This Row],[Datum]])-1,2),RIGHT(YEAR(jaar_zip[[#This Row],[Datum]]),2))&amp;"-"&amp; TEXT(WEEKNUM(jaar_zip[[#This Row],[Datum]],21),"00")</f>
        <v>24-22</v>
      </c>
      <c r="L8369" s="101">
        <f>MONTH(jaar_zip[[#This Row],[Datum]])</f>
        <v>5</v>
      </c>
      <c r="M8369" s="101">
        <f>IF(ISNUMBER(jaar_zip[[#This Row],[etmaaltemperatuur]]),IF(jaar_zip[[#This Row],[etmaaltemperatuur]]&lt;stookgrens,stookgrens-jaar_zip[[#This Row],[etmaaltemperatuur]],0),"")</f>
        <v>3.4000000000000004</v>
      </c>
      <c r="N8369" s="101">
        <f>IF(ISNUMBER(jaar_zip[[#This Row],[graaddagen]]),IF(OR(MONTH(jaar_zip[[#This Row],[Datum]])=1,MONTH(jaar_zip[[#This Row],[Datum]])=2,MONTH(jaar_zip[[#This Row],[Datum]])=11,MONTH(jaar_zip[[#This Row],[Datum]])=12),1.1,IF(OR(MONTH(jaar_zip[[#This Row],[Datum]])=3,MONTH(jaar_zip[[#This Row],[Datum]])=10),1,0.8))*jaar_zip[[#This Row],[graaddagen]],"")</f>
        <v>2.7200000000000006</v>
      </c>
      <c r="O8369" s="101">
        <f>IF(ISNUMBER(jaar_zip[[#This Row],[etmaaltemperatuur]]),IF(jaar_zip[[#This Row],[etmaaltemperatuur]]&gt;stookgrens,jaar_zip[[#This Row],[etmaaltemperatuur]]-stookgrens,0),"")</f>
        <v>0</v>
      </c>
    </row>
    <row r="8370" spans="1:15" x14ac:dyDescent="0.25">
      <c r="A8370">
        <v>375</v>
      </c>
      <c r="B8370">
        <v>20240528</v>
      </c>
      <c r="C8370">
        <v>4.3</v>
      </c>
      <c r="D8370">
        <v>14</v>
      </c>
      <c r="E8370">
        <v>1951</v>
      </c>
      <c r="F8370">
        <v>6.9</v>
      </c>
      <c r="G8370">
        <v>1016.1</v>
      </c>
      <c r="H8370">
        <v>84</v>
      </c>
      <c r="I8370" s="101" t="s">
        <v>42</v>
      </c>
      <c r="J8370" s="1">
        <f>DATEVALUE(RIGHT(jaar_zip[[#This Row],[YYYYMMDD]],2)&amp;"-"&amp;MID(jaar_zip[[#This Row],[YYYYMMDD]],5,2)&amp;"-"&amp;LEFT(jaar_zip[[#This Row],[YYYYMMDD]],4))</f>
        <v>45440</v>
      </c>
      <c r="K8370" s="101" t="str">
        <f>IF(AND(VALUE(MONTH(jaar_zip[[#This Row],[Datum]]))=1,VALUE(WEEKNUM(jaar_zip[[#This Row],[Datum]],21))&gt;51),RIGHT(YEAR(jaar_zip[[#This Row],[Datum]])-1,2),RIGHT(YEAR(jaar_zip[[#This Row],[Datum]]),2))&amp;"-"&amp; TEXT(WEEKNUM(jaar_zip[[#This Row],[Datum]],21),"00")</f>
        <v>24-22</v>
      </c>
      <c r="L8370" s="101">
        <f>MONTH(jaar_zip[[#This Row],[Datum]])</f>
        <v>5</v>
      </c>
      <c r="M8370" s="101">
        <f>IF(ISNUMBER(jaar_zip[[#This Row],[etmaaltemperatuur]]),IF(jaar_zip[[#This Row],[etmaaltemperatuur]]&lt;stookgrens,stookgrens-jaar_zip[[#This Row],[etmaaltemperatuur]],0),"")</f>
        <v>4</v>
      </c>
      <c r="N8370" s="101">
        <f>IF(ISNUMBER(jaar_zip[[#This Row],[graaddagen]]),IF(OR(MONTH(jaar_zip[[#This Row],[Datum]])=1,MONTH(jaar_zip[[#This Row],[Datum]])=2,MONTH(jaar_zip[[#This Row],[Datum]])=11,MONTH(jaar_zip[[#This Row],[Datum]])=12),1.1,IF(OR(MONTH(jaar_zip[[#This Row],[Datum]])=3,MONTH(jaar_zip[[#This Row],[Datum]])=10),1,0.8))*jaar_zip[[#This Row],[graaddagen]],"")</f>
        <v>3.2</v>
      </c>
      <c r="O8370" s="101">
        <f>IF(ISNUMBER(jaar_zip[[#This Row],[etmaaltemperatuur]]),IF(jaar_zip[[#This Row],[etmaaltemperatuur]]&gt;stookgrens,jaar_zip[[#This Row],[etmaaltemperatuur]]-stookgrens,0),"")</f>
        <v>0</v>
      </c>
    </row>
    <row r="8371" spans="1:15" x14ac:dyDescent="0.25">
      <c r="A8371">
        <v>375</v>
      </c>
      <c r="B8371">
        <v>20240529</v>
      </c>
      <c r="C8371">
        <v>4.3</v>
      </c>
      <c r="D8371">
        <v>15.2</v>
      </c>
      <c r="E8371">
        <v>1693</v>
      </c>
      <c r="F8371">
        <v>10.3</v>
      </c>
      <c r="G8371">
        <v>1008.7</v>
      </c>
      <c r="H8371">
        <v>83</v>
      </c>
      <c r="I8371" s="101" t="s">
        <v>42</v>
      </c>
      <c r="J8371" s="1">
        <f>DATEVALUE(RIGHT(jaar_zip[[#This Row],[YYYYMMDD]],2)&amp;"-"&amp;MID(jaar_zip[[#This Row],[YYYYMMDD]],5,2)&amp;"-"&amp;LEFT(jaar_zip[[#This Row],[YYYYMMDD]],4))</f>
        <v>45441</v>
      </c>
      <c r="K8371" s="101" t="str">
        <f>IF(AND(VALUE(MONTH(jaar_zip[[#This Row],[Datum]]))=1,VALUE(WEEKNUM(jaar_zip[[#This Row],[Datum]],21))&gt;51),RIGHT(YEAR(jaar_zip[[#This Row],[Datum]])-1,2),RIGHT(YEAR(jaar_zip[[#This Row],[Datum]]),2))&amp;"-"&amp; TEXT(WEEKNUM(jaar_zip[[#This Row],[Datum]],21),"00")</f>
        <v>24-22</v>
      </c>
      <c r="L8371" s="101">
        <f>MONTH(jaar_zip[[#This Row],[Datum]])</f>
        <v>5</v>
      </c>
      <c r="M8371" s="101">
        <f>IF(ISNUMBER(jaar_zip[[#This Row],[etmaaltemperatuur]]),IF(jaar_zip[[#This Row],[etmaaltemperatuur]]&lt;stookgrens,stookgrens-jaar_zip[[#This Row],[etmaaltemperatuur]],0),"")</f>
        <v>2.8000000000000007</v>
      </c>
      <c r="N8371" s="101">
        <f>IF(ISNUMBER(jaar_zip[[#This Row],[graaddagen]]),IF(OR(MONTH(jaar_zip[[#This Row],[Datum]])=1,MONTH(jaar_zip[[#This Row],[Datum]])=2,MONTH(jaar_zip[[#This Row],[Datum]])=11,MONTH(jaar_zip[[#This Row],[Datum]])=12),1.1,IF(OR(MONTH(jaar_zip[[#This Row],[Datum]])=3,MONTH(jaar_zip[[#This Row],[Datum]])=10),1,0.8))*jaar_zip[[#This Row],[graaddagen]],"")</f>
        <v>2.2400000000000007</v>
      </c>
      <c r="O8371" s="101">
        <f>IF(ISNUMBER(jaar_zip[[#This Row],[etmaaltemperatuur]]),IF(jaar_zip[[#This Row],[etmaaltemperatuur]]&gt;stookgrens,jaar_zip[[#This Row],[etmaaltemperatuur]]-stookgrens,0),"")</f>
        <v>0</v>
      </c>
    </row>
    <row r="8372" spans="1:15" x14ac:dyDescent="0.25">
      <c r="A8372">
        <v>375</v>
      </c>
      <c r="B8372">
        <v>20240530</v>
      </c>
      <c r="C8372">
        <v>2.1</v>
      </c>
      <c r="D8372">
        <v>14.1</v>
      </c>
      <c r="E8372">
        <v>1313</v>
      </c>
      <c r="F8372">
        <v>0.5</v>
      </c>
      <c r="G8372">
        <v>1007.1</v>
      </c>
      <c r="H8372">
        <v>82</v>
      </c>
      <c r="I8372" s="101" t="s">
        <v>42</v>
      </c>
      <c r="J8372" s="1">
        <f>DATEVALUE(RIGHT(jaar_zip[[#This Row],[YYYYMMDD]],2)&amp;"-"&amp;MID(jaar_zip[[#This Row],[YYYYMMDD]],5,2)&amp;"-"&amp;LEFT(jaar_zip[[#This Row],[YYYYMMDD]],4))</f>
        <v>45442</v>
      </c>
      <c r="K8372" s="101" t="str">
        <f>IF(AND(VALUE(MONTH(jaar_zip[[#This Row],[Datum]]))=1,VALUE(WEEKNUM(jaar_zip[[#This Row],[Datum]],21))&gt;51),RIGHT(YEAR(jaar_zip[[#This Row],[Datum]])-1,2),RIGHT(YEAR(jaar_zip[[#This Row],[Datum]]),2))&amp;"-"&amp; TEXT(WEEKNUM(jaar_zip[[#This Row],[Datum]],21),"00")</f>
        <v>24-22</v>
      </c>
      <c r="L8372" s="101">
        <f>MONTH(jaar_zip[[#This Row],[Datum]])</f>
        <v>5</v>
      </c>
      <c r="M8372" s="101">
        <f>IF(ISNUMBER(jaar_zip[[#This Row],[etmaaltemperatuur]]),IF(jaar_zip[[#This Row],[etmaaltemperatuur]]&lt;stookgrens,stookgrens-jaar_zip[[#This Row],[etmaaltemperatuur]],0),"")</f>
        <v>3.9000000000000004</v>
      </c>
      <c r="N8372" s="101">
        <f>IF(ISNUMBER(jaar_zip[[#This Row],[graaddagen]]),IF(OR(MONTH(jaar_zip[[#This Row],[Datum]])=1,MONTH(jaar_zip[[#This Row],[Datum]])=2,MONTH(jaar_zip[[#This Row],[Datum]])=11,MONTH(jaar_zip[[#This Row],[Datum]])=12),1.1,IF(OR(MONTH(jaar_zip[[#This Row],[Datum]])=3,MONTH(jaar_zip[[#This Row],[Datum]])=10),1,0.8))*jaar_zip[[#This Row],[graaddagen]],"")</f>
        <v>3.1200000000000006</v>
      </c>
      <c r="O8372" s="101">
        <f>IF(ISNUMBER(jaar_zip[[#This Row],[etmaaltemperatuur]]),IF(jaar_zip[[#This Row],[etmaaltemperatuur]]&gt;stookgrens,jaar_zip[[#This Row],[etmaaltemperatuur]]-stookgrens,0),"")</f>
        <v>0</v>
      </c>
    </row>
    <row r="8373" spans="1:15" x14ac:dyDescent="0.25">
      <c r="A8373">
        <v>375</v>
      </c>
      <c r="B8373">
        <v>20240531</v>
      </c>
      <c r="C8373">
        <v>2.2999999999999998</v>
      </c>
      <c r="D8373">
        <v>15.5</v>
      </c>
      <c r="E8373">
        <v>1746</v>
      </c>
      <c r="F8373">
        <v>3.3</v>
      </c>
      <c r="G8373">
        <v>1012</v>
      </c>
      <c r="H8373">
        <v>82</v>
      </c>
      <c r="I8373" s="101" t="s">
        <v>42</v>
      </c>
      <c r="J8373" s="1">
        <f>DATEVALUE(RIGHT(jaar_zip[[#This Row],[YYYYMMDD]],2)&amp;"-"&amp;MID(jaar_zip[[#This Row],[YYYYMMDD]],5,2)&amp;"-"&amp;LEFT(jaar_zip[[#This Row],[YYYYMMDD]],4))</f>
        <v>45443</v>
      </c>
      <c r="K8373" s="101" t="str">
        <f>IF(AND(VALUE(MONTH(jaar_zip[[#This Row],[Datum]]))=1,VALUE(WEEKNUM(jaar_zip[[#This Row],[Datum]],21))&gt;51),RIGHT(YEAR(jaar_zip[[#This Row],[Datum]])-1,2),RIGHT(YEAR(jaar_zip[[#This Row],[Datum]]),2))&amp;"-"&amp; TEXT(WEEKNUM(jaar_zip[[#This Row],[Datum]],21),"00")</f>
        <v>24-22</v>
      </c>
      <c r="L8373" s="101">
        <f>MONTH(jaar_zip[[#This Row],[Datum]])</f>
        <v>5</v>
      </c>
      <c r="M8373" s="101">
        <f>IF(ISNUMBER(jaar_zip[[#This Row],[etmaaltemperatuur]]),IF(jaar_zip[[#This Row],[etmaaltemperatuur]]&lt;stookgrens,stookgrens-jaar_zip[[#This Row],[etmaaltemperatuur]],0),"")</f>
        <v>2.5</v>
      </c>
      <c r="N8373" s="101">
        <f>IF(ISNUMBER(jaar_zip[[#This Row],[graaddagen]]),IF(OR(MONTH(jaar_zip[[#This Row],[Datum]])=1,MONTH(jaar_zip[[#This Row],[Datum]])=2,MONTH(jaar_zip[[#This Row],[Datum]])=11,MONTH(jaar_zip[[#This Row],[Datum]])=12),1.1,IF(OR(MONTH(jaar_zip[[#This Row],[Datum]])=3,MONTH(jaar_zip[[#This Row],[Datum]])=10),1,0.8))*jaar_zip[[#This Row],[graaddagen]],"")</f>
        <v>2</v>
      </c>
      <c r="O8373" s="101">
        <f>IF(ISNUMBER(jaar_zip[[#This Row],[etmaaltemperatuur]]),IF(jaar_zip[[#This Row],[etmaaltemperatuur]]&gt;stookgrens,jaar_zip[[#This Row],[etmaaltemperatuur]]-stookgrens,0),"")</f>
        <v>0</v>
      </c>
    </row>
    <row r="8374" spans="1:15" x14ac:dyDescent="0.25">
      <c r="A8374">
        <v>375</v>
      </c>
      <c r="B8374">
        <v>20240601</v>
      </c>
      <c r="C8374">
        <v>3.1</v>
      </c>
      <c r="D8374">
        <v>15.8</v>
      </c>
      <c r="E8374">
        <v>784</v>
      </c>
      <c r="F8374">
        <v>0.6</v>
      </c>
      <c r="G8374">
        <v>1017.6</v>
      </c>
      <c r="H8374">
        <v>91</v>
      </c>
      <c r="I8374" s="101" t="s">
        <v>42</v>
      </c>
      <c r="J8374" s="1">
        <f>DATEVALUE(RIGHT(jaar_zip[[#This Row],[YYYYMMDD]],2)&amp;"-"&amp;MID(jaar_zip[[#This Row],[YYYYMMDD]],5,2)&amp;"-"&amp;LEFT(jaar_zip[[#This Row],[YYYYMMDD]],4))</f>
        <v>45444</v>
      </c>
      <c r="K8374" s="101" t="str">
        <f>IF(AND(VALUE(MONTH(jaar_zip[[#This Row],[Datum]]))=1,VALUE(WEEKNUM(jaar_zip[[#This Row],[Datum]],21))&gt;51),RIGHT(YEAR(jaar_zip[[#This Row],[Datum]])-1,2),RIGHT(YEAR(jaar_zip[[#This Row],[Datum]]),2))&amp;"-"&amp; TEXT(WEEKNUM(jaar_zip[[#This Row],[Datum]],21),"00")</f>
        <v>24-22</v>
      </c>
      <c r="L8374" s="101">
        <f>MONTH(jaar_zip[[#This Row],[Datum]])</f>
        <v>6</v>
      </c>
      <c r="M8374" s="101">
        <f>IF(ISNUMBER(jaar_zip[[#This Row],[etmaaltemperatuur]]),IF(jaar_zip[[#This Row],[etmaaltemperatuur]]&lt;stookgrens,stookgrens-jaar_zip[[#This Row],[etmaaltemperatuur]],0),"")</f>
        <v>2.1999999999999993</v>
      </c>
      <c r="N8374" s="101">
        <f>IF(ISNUMBER(jaar_zip[[#This Row],[graaddagen]]),IF(OR(MONTH(jaar_zip[[#This Row],[Datum]])=1,MONTH(jaar_zip[[#This Row],[Datum]])=2,MONTH(jaar_zip[[#This Row],[Datum]])=11,MONTH(jaar_zip[[#This Row],[Datum]])=12),1.1,IF(OR(MONTH(jaar_zip[[#This Row],[Datum]])=3,MONTH(jaar_zip[[#This Row],[Datum]])=10),1,0.8))*jaar_zip[[#This Row],[graaddagen]],"")</f>
        <v>1.7599999999999996</v>
      </c>
      <c r="O8374" s="101">
        <f>IF(ISNUMBER(jaar_zip[[#This Row],[etmaaltemperatuur]]),IF(jaar_zip[[#This Row],[etmaaltemperatuur]]&gt;stookgrens,jaar_zip[[#This Row],[etmaaltemperatuur]]-stookgrens,0),"")</f>
        <v>0</v>
      </c>
    </row>
    <row r="8375" spans="1:15" x14ac:dyDescent="0.25">
      <c r="A8375">
        <v>375</v>
      </c>
      <c r="B8375">
        <v>20240602</v>
      </c>
      <c r="C8375">
        <v>3.8</v>
      </c>
      <c r="D8375">
        <v>14.6</v>
      </c>
      <c r="E8375">
        <v>1724</v>
      </c>
      <c r="F8375">
        <v>0</v>
      </c>
      <c r="G8375">
        <v>1022.6</v>
      </c>
      <c r="H8375">
        <v>72</v>
      </c>
      <c r="I8375" s="101" t="s">
        <v>42</v>
      </c>
      <c r="J8375" s="1">
        <f>DATEVALUE(RIGHT(jaar_zip[[#This Row],[YYYYMMDD]],2)&amp;"-"&amp;MID(jaar_zip[[#This Row],[YYYYMMDD]],5,2)&amp;"-"&amp;LEFT(jaar_zip[[#This Row],[YYYYMMDD]],4))</f>
        <v>45445</v>
      </c>
      <c r="K8375" s="101" t="str">
        <f>IF(AND(VALUE(MONTH(jaar_zip[[#This Row],[Datum]]))=1,VALUE(WEEKNUM(jaar_zip[[#This Row],[Datum]],21))&gt;51),RIGHT(YEAR(jaar_zip[[#This Row],[Datum]])-1,2),RIGHT(YEAR(jaar_zip[[#This Row],[Datum]]),2))&amp;"-"&amp; TEXT(WEEKNUM(jaar_zip[[#This Row],[Datum]],21),"00")</f>
        <v>24-22</v>
      </c>
      <c r="L8375" s="101">
        <f>MONTH(jaar_zip[[#This Row],[Datum]])</f>
        <v>6</v>
      </c>
      <c r="M8375" s="101">
        <f>IF(ISNUMBER(jaar_zip[[#This Row],[etmaaltemperatuur]]),IF(jaar_zip[[#This Row],[etmaaltemperatuur]]&lt;stookgrens,stookgrens-jaar_zip[[#This Row],[etmaaltemperatuur]],0),"")</f>
        <v>3.4000000000000004</v>
      </c>
      <c r="N8375" s="101">
        <f>IF(ISNUMBER(jaar_zip[[#This Row],[graaddagen]]),IF(OR(MONTH(jaar_zip[[#This Row],[Datum]])=1,MONTH(jaar_zip[[#This Row],[Datum]])=2,MONTH(jaar_zip[[#This Row],[Datum]])=11,MONTH(jaar_zip[[#This Row],[Datum]])=12),1.1,IF(OR(MONTH(jaar_zip[[#This Row],[Datum]])=3,MONTH(jaar_zip[[#This Row],[Datum]])=10),1,0.8))*jaar_zip[[#This Row],[graaddagen]],"")</f>
        <v>2.7200000000000006</v>
      </c>
      <c r="O8375" s="101">
        <f>IF(ISNUMBER(jaar_zip[[#This Row],[etmaaltemperatuur]]),IF(jaar_zip[[#This Row],[etmaaltemperatuur]]&gt;stookgrens,jaar_zip[[#This Row],[etmaaltemperatuur]]-stookgrens,0),"")</f>
        <v>0</v>
      </c>
    </row>
    <row r="8376" spans="1:15" x14ac:dyDescent="0.25">
      <c r="A8376">
        <v>375</v>
      </c>
      <c r="B8376">
        <v>20240603</v>
      </c>
      <c r="C8376">
        <v>1.6</v>
      </c>
      <c r="D8376">
        <v>14.4</v>
      </c>
      <c r="E8376">
        <v>1246</v>
      </c>
      <c r="F8376">
        <v>0</v>
      </c>
      <c r="G8376">
        <v>1020.1</v>
      </c>
      <c r="H8376">
        <v>74</v>
      </c>
      <c r="I8376" s="101" t="s">
        <v>42</v>
      </c>
      <c r="J8376" s="1">
        <f>DATEVALUE(RIGHT(jaar_zip[[#This Row],[YYYYMMDD]],2)&amp;"-"&amp;MID(jaar_zip[[#This Row],[YYYYMMDD]],5,2)&amp;"-"&amp;LEFT(jaar_zip[[#This Row],[YYYYMMDD]],4))</f>
        <v>45446</v>
      </c>
      <c r="K8376" s="101" t="str">
        <f>IF(AND(VALUE(MONTH(jaar_zip[[#This Row],[Datum]]))=1,VALUE(WEEKNUM(jaar_zip[[#This Row],[Datum]],21))&gt;51),RIGHT(YEAR(jaar_zip[[#This Row],[Datum]])-1,2),RIGHT(YEAR(jaar_zip[[#This Row],[Datum]]),2))&amp;"-"&amp; TEXT(WEEKNUM(jaar_zip[[#This Row],[Datum]],21),"00")</f>
        <v>24-23</v>
      </c>
      <c r="L8376" s="101">
        <f>MONTH(jaar_zip[[#This Row],[Datum]])</f>
        <v>6</v>
      </c>
      <c r="M8376" s="101">
        <f>IF(ISNUMBER(jaar_zip[[#This Row],[etmaaltemperatuur]]),IF(jaar_zip[[#This Row],[etmaaltemperatuur]]&lt;stookgrens,stookgrens-jaar_zip[[#This Row],[etmaaltemperatuur]],0),"")</f>
        <v>3.5999999999999996</v>
      </c>
      <c r="N8376" s="101">
        <f>IF(ISNUMBER(jaar_zip[[#This Row],[graaddagen]]),IF(OR(MONTH(jaar_zip[[#This Row],[Datum]])=1,MONTH(jaar_zip[[#This Row],[Datum]])=2,MONTH(jaar_zip[[#This Row],[Datum]])=11,MONTH(jaar_zip[[#This Row],[Datum]])=12),1.1,IF(OR(MONTH(jaar_zip[[#This Row],[Datum]])=3,MONTH(jaar_zip[[#This Row],[Datum]])=10),1,0.8))*jaar_zip[[#This Row],[graaddagen]],"")</f>
        <v>2.88</v>
      </c>
      <c r="O8376" s="101">
        <f>IF(ISNUMBER(jaar_zip[[#This Row],[etmaaltemperatuur]]),IF(jaar_zip[[#This Row],[etmaaltemperatuur]]&gt;stookgrens,jaar_zip[[#This Row],[etmaaltemperatuur]]-stookgrens,0),"")</f>
        <v>0</v>
      </c>
    </row>
    <row r="8377" spans="1:15" x14ac:dyDescent="0.25">
      <c r="A8377">
        <v>375</v>
      </c>
      <c r="B8377">
        <v>20240604</v>
      </c>
      <c r="C8377">
        <v>3.4</v>
      </c>
      <c r="D8377">
        <v>17.5</v>
      </c>
      <c r="E8377">
        <v>1719</v>
      </c>
      <c r="F8377">
        <v>-0.1</v>
      </c>
      <c r="G8377">
        <v>1012.2</v>
      </c>
      <c r="H8377">
        <v>72</v>
      </c>
      <c r="I8377" s="101" t="s">
        <v>42</v>
      </c>
      <c r="J8377" s="1">
        <f>DATEVALUE(RIGHT(jaar_zip[[#This Row],[YYYYMMDD]],2)&amp;"-"&amp;MID(jaar_zip[[#This Row],[YYYYMMDD]],5,2)&amp;"-"&amp;LEFT(jaar_zip[[#This Row],[YYYYMMDD]],4))</f>
        <v>45447</v>
      </c>
      <c r="K8377" s="101" t="str">
        <f>IF(AND(VALUE(MONTH(jaar_zip[[#This Row],[Datum]]))=1,VALUE(WEEKNUM(jaar_zip[[#This Row],[Datum]],21))&gt;51),RIGHT(YEAR(jaar_zip[[#This Row],[Datum]])-1,2),RIGHT(YEAR(jaar_zip[[#This Row],[Datum]]),2))&amp;"-"&amp; TEXT(WEEKNUM(jaar_zip[[#This Row],[Datum]],21),"00")</f>
        <v>24-23</v>
      </c>
      <c r="L8377" s="101">
        <f>MONTH(jaar_zip[[#This Row],[Datum]])</f>
        <v>6</v>
      </c>
      <c r="M8377" s="101">
        <f>IF(ISNUMBER(jaar_zip[[#This Row],[etmaaltemperatuur]]),IF(jaar_zip[[#This Row],[etmaaltemperatuur]]&lt;stookgrens,stookgrens-jaar_zip[[#This Row],[etmaaltemperatuur]],0),"")</f>
        <v>0.5</v>
      </c>
      <c r="N8377" s="101">
        <f>IF(ISNUMBER(jaar_zip[[#This Row],[graaddagen]]),IF(OR(MONTH(jaar_zip[[#This Row],[Datum]])=1,MONTH(jaar_zip[[#This Row],[Datum]])=2,MONTH(jaar_zip[[#This Row],[Datum]])=11,MONTH(jaar_zip[[#This Row],[Datum]])=12),1.1,IF(OR(MONTH(jaar_zip[[#This Row],[Datum]])=3,MONTH(jaar_zip[[#This Row],[Datum]])=10),1,0.8))*jaar_zip[[#This Row],[graaddagen]],"")</f>
        <v>0.4</v>
      </c>
      <c r="O8377" s="101">
        <f>IF(ISNUMBER(jaar_zip[[#This Row],[etmaaltemperatuur]]),IF(jaar_zip[[#This Row],[etmaaltemperatuur]]&gt;stookgrens,jaar_zip[[#This Row],[etmaaltemperatuur]]-stookgrens,0),"")</f>
        <v>0</v>
      </c>
    </row>
    <row r="8378" spans="1:15" x14ac:dyDescent="0.25">
      <c r="A8378">
        <v>375</v>
      </c>
      <c r="B8378">
        <v>20240605</v>
      </c>
      <c r="C8378">
        <v>3.4</v>
      </c>
      <c r="D8378">
        <v>13.4</v>
      </c>
      <c r="E8378">
        <v>2497</v>
      </c>
      <c r="F8378">
        <v>-0.1</v>
      </c>
      <c r="G8378">
        <v>1013.3</v>
      </c>
      <c r="H8378">
        <v>64</v>
      </c>
      <c r="I8378" s="101" t="s">
        <v>42</v>
      </c>
      <c r="J8378" s="1">
        <f>DATEVALUE(RIGHT(jaar_zip[[#This Row],[YYYYMMDD]],2)&amp;"-"&amp;MID(jaar_zip[[#This Row],[YYYYMMDD]],5,2)&amp;"-"&amp;LEFT(jaar_zip[[#This Row],[YYYYMMDD]],4))</f>
        <v>45448</v>
      </c>
      <c r="K8378" s="101" t="str">
        <f>IF(AND(VALUE(MONTH(jaar_zip[[#This Row],[Datum]]))=1,VALUE(WEEKNUM(jaar_zip[[#This Row],[Datum]],21))&gt;51),RIGHT(YEAR(jaar_zip[[#This Row],[Datum]])-1,2),RIGHT(YEAR(jaar_zip[[#This Row],[Datum]]),2))&amp;"-"&amp; TEXT(WEEKNUM(jaar_zip[[#This Row],[Datum]],21),"00")</f>
        <v>24-23</v>
      </c>
      <c r="L8378" s="101">
        <f>MONTH(jaar_zip[[#This Row],[Datum]])</f>
        <v>6</v>
      </c>
      <c r="M8378" s="101">
        <f>IF(ISNUMBER(jaar_zip[[#This Row],[etmaaltemperatuur]]),IF(jaar_zip[[#This Row],[etmaaltemperatuur]]&lt;stookgrens,stookgrens-jaar_zip[[#This Row],[etmaaltemperatuur]],0),"")</f>
        <v>4.5999999999999996</v>
      </c>
      <c r="N8378" s="101">
        <f>IF(ISNUMBER(jaar_zip[[#This Row],[graaddagen]]),IF(OR(MONTH(jaar_zip[[#This Row],[Datum]])=1,MONTH(jaar_zip[[#This Row],[Datum]])=2,MONTH(jaar_zip[[#This Row],[Datum]])=11,MONTH(jaar_zip[[#This Row],[Datum]])=12),1.1,IF(OR(MONTH(jaar_zip[[#This Row],[Datum]])=3,MONTH(jaar_zip[[#This Row],[Datum]])=10),1,0.8))*jaar_zip[[#This Row],[graaddagen]],"")</f>
        <v>3.6799999999999997</v>
      </c>
      <c r="O8378" s="101">
        <f>IF(ISNUMBER(jaar_zip[[#This Row],[etmaaltemperatuur]]),IF(jaar_zip[[#This Row],[etmaaltemperatuur]]&gt;stookgrens,jaar_zip[[#This Row],[etmaaltemperatuur]]-stookgrens,0),"")</f>
        <v>0</v>
      </c>
    </row>
    <row r="8379" spans="1:15" x14ac:dyDescent="0.25">
      <c r="A8379">
        <v>375</v>
      </c>
      <c r="B8379">
        <v>20240606</v>
      </c>
      <c r="C8379">
        <v>1.7</v>
      </c>
      <c r="D8379">
        <v>13.3</v>
      </c>
      <c r="E8379">
        <v>1768</v>
      </c>
      <c r="F8379">
        <v>0</v>
      </c>
      <c r="G8379">
        <v>1017.4</v>
      </c>
      <c r="H8379">
        <v>64</v>
      </c>
      <c r="I8379" s="101" t="s">
        <v>42</v>
      </c>
      <c r="J8379" s="1">
        <f>DATEVALUE(RIGHT(jaar_zip[[#This Row],[YYYYMMDD]],2)&amp;"-"&amp;MID(jaar_zip[[#This Row],[YYYYMMDD]],5,2)&amp;"-"&amp;LEFT(jaar_zip[[#This Row],[YYYYMMDD]],4))</f>
        <v>45449</v>
      </c>
      <c r="K8379" s="101" t="str">
        <f>IF(AND(VALUE(MONTH(jaar_zip[[#This Row],[Datum]]))=1,VALUE(WEEKNUM(jaar_zip[[#This Row],[Datum]],21))&gt;51),RIGHT(YEAR(jaar_zip[[#This Row],[Datum]])-1,2),RIGHT(YEAR(jaar_zip[[#This Row],[Datum]]),2))&amp;"-"&amp; TEXT(WEEKNUM(jaar_zip[[#This Row],[Datum]],21),"00")</f>
        <v>24-23</v>
      </c>
      <c r="L8379" s="101">
        <f>MONTH(jaar_zip[[#This Row],[Datum]])</f>
        <v>6</v>
      </c>
      <c r="M8379" s="101">
        <f>IF(ISNUMBER(jaar_zip[[#This Row],[etmaaltemperatuur]]),IF(jaar_zip[[#This Row],[etmaaltemperatuur]]&lt;stookgrens,stookgrens-jaar_zip[[#This Row],[etmaaltemperatuur]],0),"")</f>
        <v>4.6999999999999993</v>
      </c>
      <c r="N8379" s="101">
        <f>IF(ISNUMBER(jaar_zip[[#This Row],[graaddagen]]),IF(OR(MONTH(jaar_zip[[#This Row],[Datum]])=1,MONTH(jaar_zip[[#This Row],[Datum]])=2,MONTH(jaar_zip[[#This Row],[Datum]])=11,MONTH(jaar_zip[[#This Row],[Datum]])=12),1.1,IF(OR(MONTH(jaar_zip[[#This Row],[Datum]])=3,MONTH(jaar_zip[[#This Row],[Datum]])=10),1,0.8))*jaar_zip[[#This Row],[graaddagen]],"")</f>
        <v>3.76</v>
      </c>
      <c r="O8379" s="101">
        <f>IF(ISNUMBER(jaar_zip[[#This Row],[etmaaltemperatuur]]),IF(jaar_zip[[#This Row],[etmaaltemperatuur]]&gt;stookgrens,jaar_zip[[#This Row],[etmaaltemperatuur]]-stookgrens,0),"")</f>
        <v>0</v>
      </c>
    </row>
    <row r="8380" spans="1:15" x14ac:dyDescent="0.25">
      <c r="A8380">
        <v>375</v>
      </c>
      <c r="B8380">
        <v>20240607</v>
      </c>
      <c r="C8380">
        <v>2.4</v>
      </c>
      <c r="D8380">
        <v>14.4</v>
      </c>
      <c r="E8380">
        <v>2586</v>
      </c>
      <c r="F8380">
        <v>0</v>
      </c>
      <c r="G8380">
        <v>1018</v>
      </c>
      <c r="H8380">
        <v>66</v>
      </c>
      <c r="I8380" s="101" t="s">
        <v>42</v>
      </c>
      <c r="J8380" s="1">
        <f>DATEVALUE(RIGHT(jaar_zip[[#This Row],[YYYYMMDD]],2)&amp;"-"&amp;MID(jaar_zip[[#This Row],[YYYYMMDD]],5,2)&amp;"-"&amp;LEFT(jaar_zip[[#This Row],[YYYYMMDD]],4))</f>
        <v>45450</v>
      </c>
      <c r="K8380" s="101" t="str">
        <f>IF(AND(VALUE(MONTH(jaar_zip[[#This Row],[Datum]]))=1,VALUE(WEEKNUM(jaar_zip[[#This Row],[Datum]],21))&gt;51),RIGHT(YEAR(jaar_zip[[#This Row],[Datum]])-1,2),RIGHT(YEAR(jaar_zip[[#This Row],[Datum]]),2))&amp;"-"&amp; TEXT(WEEKNUM(jaar_zip[[#This Row],[Datum]],21),"00")</f>
        <v>24-23</v>
      </c>
      <c r="L8380" s="101">
        <f>MONTH(jaar_zip[[#This Row],[Datum]])</f>
        <v>6</v>
      </c>
      <c r="M8380" s="101">
        <f>IF(ISNUMBER(jaar_zip[[#This Row],[etmaaltemperatuur]]),IF(jaar_zip[[#This Row],[etmaaltemperatuur]]&lt;stookgrens,stookgrens-jaar_zip[[#This Row],[etmaaltemperatuur]],0),"")</f>
        <v>3.5999999999999996</v>
      </c>
      <c r="N8380" s="101">
        <f>IF(ISNUMBER(jaar_zip[[#This Row],[graaddagen]]),IF(OR(MONTH(jaar_zip[[#This Row],[Datum]])=1,MONTH(jaar_zip[[#This Row],[Datum]])=2,MONTH(jaar_zip[[#This Row],[Datum]])=11,MONTH(jaar_zip[[#This Row],[Datum]])=12),1.1,IF(OR(MONTH(jaar_zip[[#This Row],[Datum]])=3,MONTH(jaar_zip[[#This Row],[Datum]])=10),1,0.8))*jaar_zip[[#This Row],[graaddagen]],"")</f>
        <v>2.88</v>
      </c>
      <c r="O8380" s="101">
        <f>IF(ISNUMBER(jaar_zip[[#This Row],[etmaaltemperatuur]]),IF(jaar_zip[[#This Row],[etmaaltemperatuur]]&gt;stookgrens,jaar_zip[[#This Row],[etmaaltemperatuur]]-stookgrens,0),"")</f>
        <v>0</v>
      </c>
    </row>
    <row r="8381" spans="1:15" x14ac:dyDescent="0.25">
      <c r="A8381">
        <v>375</v>
      </c>
      <c r="B8381">
        <v>20240608</v>
      </c>
      <c r="C8381">
        <v>3.7</v>
      </c>
      <c r="D8381">
        <v>14.1</v>
      </c>
      <c r="E8381">
        <v>1980</v>
      </c>
      <c r="F8381">
        <v>0</v>
      </c>
      <c r="G8381">
        <v>1012.7</v>
      </c>
      <c r="H8381">
        <v>73</v>
      </c>
      <c r="I8381" s="101" t="s">
        <v>42</v>
      </c>
      <c r="J8381" s="1">
        <f>DATEVALUE(RIGHT(jaar_zip[[#This Row],[YYYYMMDD]],2)&amp;"-"&amp;MID(jaar_zip[[#This Row],[YYYYMMDD]],5,2)&amp;"-"&amp;LEFT(jaar_zip[[#This Row],[YYYYMMDD]],4))</f>
        <v>45451</v>
      </c>
      <c r="K8381" s="101" t="str">
        <f>IF(AND(VALUE(MONTH(jaar_zip[[#This Row],[Datum]]))=1,VALUE(WEEKNUM(jaar_zip[[#This Row],[Datum]],21))&gt;51),RIGHT(YEAR(jaar_zip[[#This Row],[Datum]])-1,2),RIGHT(YEAR(jaar_zip[[#This Row],[Datum]]),2))&amp;"-"&amp; TEXT(WEEKNUM(jaar_zip[[#This Row],[Datum]],21),"00")</f>
        <v>24-23</v>
      </c>
      <c r="L8381" s="101">
        <f>MONTH(jaar_zip[[#This Row],[Datum]])</f>
        <v>6</v>
      </c>
      <c r="M8381" s="101">
        <f>IF(ISNUMBER(jaar_zip[[#This Row],[etmaaltemperatuur]]),IF(jaar_zip[[#This Row],[etmaaltemperatuur]]&lt;stookgrens,stookgrens-jaar_zip[[#This Row],[etmaaltemperatuur]],0),"")</f>
        <v>3.9000000000000004</v>
      </c>
      <c r="N8381" s="101">
        <f>IF(ISNUMBER(jaar_zip[[#This Row],[graaddagen]]),IF(OR(MONTH(jaar_zip[[#This Row],[Datum]])=1,MONTH(jaar_zip[[#This Row],[Datum]])=2,MONTH(jaar_zip[[#This Row],[Datum]])=11,MONTH(jaar_zip[[#This Row],[Datum]])=12),1.1,IF(OR(MONTH(jaar_zip[[#This Row],[Datum]])=3,MONTH(jaar_zip[[#This Row],[Datum]])=10),1,0.8))*jaar_zip[[#This Row],[graaddagen]],"")</f>
        <v>3.1200000000000006</v>
      </c>
      <c r="O8381" s="101">
        <f>IF(ISNUMBER(jaar_zip[[#This Row],[etmaaltemperatuur]]),IF(jaar_zip[[#This Row],[etmaaltemperatuur]]&gt;stookgrens,jaar_zip[[#This Row],[etmaaltemperatuur]]-stookgrens,0),"")</f>
        <v>0</v>
      </c>
    </row>
    <row r="8382" spans="1:15" x14ac:dyDescent="0.25">
      <c r="A8382">
        <v>375</v>
      </c>
      <c r="B8382">
        <v>20240609</v>
      </c>
      <c r="C8382">
        <v>3.4</v>
      </c>
      <c r="D8382">
        <v>13.1</v>
      </c>
      <c r="E8382">
        <v>2745</v>
      </c>
      <c r="F8382">
        <v>-0.1</v>
      </c>
      <c r="G8382">
        <v>1010.8</v>
      </c>
      <c r="H8382">
        <v>68</v>
      </c>
      <c r="I8382" s="101" t="s">
        <v>42</v>
      </c>
      <c r="J8382" s="1">
        <f>DATEVALUE(RIGHT(jaar_zip[[#This Row],[YYYYMMDD]],2)&amp;"-"&amp;MID(jaar_zip[[#This Row],[YYYYMMDD]],5,2)&amp;"-"&amp;LEFT(jaar_zip[[#This Row],[YYYYMMDD]],4))</f>
        <v>45452</v>
      </c>
      <c r="K8382" s="101" t="str">
        <f>IF(AND(VALUE(MONTH(jaar_zip[[#This Row],[Datum]]))=1,VALUE(WEEKNUM(jaar_zip[[#This Row],[Datum]],21))&gt;51),RIGHT(YEAR(jaar_zip[[#This Row],[Datum]])-1,2),RIGHT(YEAR(jaar_zip[[#This Row],[Datum]]),2))&amp;"-"&amp; TEXT(WEEKNUM(jaar_zip[[#This Row],[Datum]],21),"00")</f>
        <v>24-23</v>
      </c>
      <c r="L8382" s="101">
        <f>MONTH(jaar_zip[[#This Row],[Datum]])</f>
        <v>6</v>
      </c>
      <c r="M8382" s="101">
        <f>IF(ISNUMBER(jaar_zip[[#This Row],[etmaaltemperatuur]]),IF(jaar_zip[[#This Row],[etmaaltemperatuur]]&lt;stookgrens,stookgrens-jaar_zip[[#This Row],[etmaaltemperatuur]],0),"")</f>
        <v>4.9000000000000004</v>
      </c>
      <c r="N8382" s="101">
        <f>IF(ISNUMBER(jaar_zip[[#This Row],[graaddagen]]),IF(OR(MONTH(jaar_zip[[#This Row],[Datum]])=1,MONTH(jaar_zip[[#This Row],[Datum]])=2,MONTH(jaar_zip[[#This Row],[Datum]])=11,MONTH(jaar_zip[[#This Row],[Datum]])=12),1.1,IF(OR(MONTH(jaar_zip[[#This Row],[Datum]])=3,MONTH(jaar_zip[[#This Row],[Datum]])=10),1,0.8))*jaar_zip[[#This Row],[graaddagen]],"")</f>
        <v>3.9200000000000004</v>
      </c>
      <c r="O8382" s="101">
        <f>IF(ISNUMBER(jaar_zip[[#This Row],[etmaaltemperatuur]]),IF(jaar_zip[[#This Row],[etmaaltemperatuur]]&gt;stookgrens,jaar_zip[[#This Row],[etmaaltemperatuur]]-stookgrens,0),"")</f>
        <v>0</v>
      </c>
    </row>
    <row r="8383" spans="1:15" x14ac:dyDescent="0.25">
      <c r="A8383">
        <v>375</v>
      </c>
      <c r="B8383">
        <v>20240610</v>
      </c>
      <c r="C8383">
        <v>4.8</v>
      </c>
      <c r="D8383">
        <v>11.2</v>
      </c>
      <c r="E8383">
        <v>858</v>
      </c>
      <c r="F8383">
        <v>8</v>
      </c>
      <c r="G8383">
        <v>1006.8</v>
      </c>
      <c r="H8383">
        <v>85</v>
      </c>
      <c r="I8383" s="101" t="s">
        <v>42</v>
      </c>
      <c r="J8383" s="1">
        <f>DATEVALUE(RIGHT(jaar_zip[[#This Row],[YYYYMMDD]],2)&amp;"-"&amp;MID(jaar_zip[[#This Row],[YYYYMMDD]],5,2)&amp;"-"&amp;LEFT(jaar_zip[[#This Row],[YYYYMMDD]],4))</f>
        <v>45453</v>
      </c>
      <c r="K8383" s="101" t="str">
        <f>IF(AND(VALUE(MONTH(jaar_zip[[#This Row],[Datum]]))=1,VALUE(WEEKNUM(jaar_zip[[#This Row],[Datum]],21))&gt;51),RIGHT(YEAR(jaar_zip[[#This Row],[Datum]])-1,2),RIGHT(YEAR(jaar_zip[[#This Row],[Datum]]),2))&amp;"-"&amp; TEXT(WEEKNUM(jaar_zip[[#This Row],[Datum]],21),"00")</f>
        <v>24-24</v>
      </c>
      <c r="L8383" s="101">
        <f>MONTH(jaar_zip[[#This Row],[Datum]])</f>
        <v>6</v>
      </c>
      <c r="M8383" s="101">
        <f>IF(ISNUMBER(jaar_zip[[#This Row],[etmaaltemperatuur]]),IF(jaar_zip[[#This Row],[etmaaltemperatuur]]&lt;stookgrens,stookgrens-jaar_zip[[#This Row],[etmaaltemperatuur]],0),"")</f>
        <v>6.8000000000000007</v>
      </c>
      <c r="N8383" s="101">
        <f>IF(ISNUMBER(jaar_zip[[#This Row],[graaddagen]]),IF(OR(MONTH(jaar_zip[[#This Row],[Datum]])=1,MONTH(jaar_zip[[#This Row],[Datum]])=2,MONTH(jaar_zip[[#This Row],[Datum]])=11,MONTH(jaar_zip[[#This Row],[Datum]])=12),1.1,IF(OR(MONTH(jaar_zip[[#This Row],[Datum]])=3,MONTH(jaar_zip[[#This Row],[Datum]])=10),1,0.8))*jaar_zip[[#This Row],[graaddagen]],"")</f>
        <v>5.4400000000000013</v>
      </c>
      <c r="O8383" s="101">
        <f>IF(ISNUMBER(jaar_zip[[#This Row],[etmaaltemperatuur]]),IF(jaar_zip[[#This Row],[etmaaltemperatuur]]&gt;stookgrens,jaar_zip[[#This Row],[etmaaltemperatuur]]-stookgrens,0),"")</f>
        <v>0</v>
      </c>
    </row>
    <row r="8384" spans="1:15" x14ac:dyDescent="0.25">
      <c r="A8384">
        <v>375</v>
      </c>
      <c r="B8384">
        <v>20240611</v>
      </c>
      <c r="C8384">
        <v>3.6</v>
      </c>
      <c r="D8384">
        <v>11.9</v>
      </c>
      <c r="E8384">
        <v>2283</v>
      </c>
      <c r="F8384">
        <v>0.2</v>
      </c>
      <c r="G8384">
        <v>1015.8</v>
      </c>
      <c r="H8384">
        <v>74</v>
      </c>
      <c r="I8384" s="101" t="s">
        <v>42</v>
      </c>
      <c r="J8384" s="1">
        <f>DATEVALUE(RIGHT(jaar_zip[[#This Row],[YYYYMMDD]],2)&amp;"-"&amp;MID(jaar_zip[[#This Row],[YYYYMMDD]],5,2)&amp;"-"&amp;LEFT(jaar_zip[[#This Row],[YYYYMMDD]],4))</f>
        <v>45454</v>
      </c>
      <c r="K8384" s="101" t="str">
        <f>IF(AND(VALUE(MONTH(jaar_zip[[#This Row],[Datum]]))=1,VALUE(WEEKNUM(jaar_zip[[#This Row],[Datum]],21))&gt;51),RIGHT(YEAR(jaar_zip[[#This Row],[Datum]])-1,2),RIGHT(YEAR(jaar_zip[[#This Row],[Datum]]),2))&amp;"-"&amp; TEXT(WEEKNUM(jaar_zip[[#This Row],[Datum]],21),"00")</f>
        <v>24-24</v>
      </c>
      <c r="L8384" s="101">
        <f>MONTH(jaar_zip[[#This Row],[Datum]])</f>
        <v>6</v>
      </c>
      <c r="M8384" s="101">
        <f>IF(ISNUMBER(jaar_zip[[#This Row],[etmaaltemperatuur]]),IF(jaar_zip[[#This Row],[etmaaltemperatuur]]&lt;stookgrens,stookgrens-jaar_zip[[#This Row],[etmaaltemperatuur]],0),"")</f>
        <v>6.1</v>
      </c>
      <c r="N8384" s="101">
        <f>IF(ISNUMBER(jaar_zip[[#This Row],[graaddagen]]),IF(OR(MONTH(jaar_zip[[#This Row],[Datum]])=1,MONTH(jaar_zip[[#This Row],[Datum]])=2,MONTH(jaar_zip[[#This Row],[Datum]])=11,MONTH(jaar_zip[[#This Row],[Datum]])=12),1.1,IF(OR(MONTH(jaar_zip[[#This Row],[Datum]])=3,MONTH(jaar_zip[[#This Row],[Datum]])=10),1,0.8))*jaar_zip[[#This Row],[graaddagen]],"")</f>
        <v>4.88</v>
      </c>
      <c r="O8384" s="101">
        <f>IF(ISNUMBER(jaar_zip[[#This Row],[etmaaltemperatuur]]),IF(jaar_zip[[#This Row],[etmaaltemperatuur]]&gt;stookgrens,jaar_zip[[#This Row],[etmaaltemperatuur]]-stookgrens,0),"")</f>
        <v>0</v>
      </c>
    </row>
    <row r="8385" spans="1:15" x14ac:dyDescent="0.25">
      <c r="A8385">
        <v>375</v>
      </c>
      <c r="B8385">
        <v>20240612</v>
      </c>
      <c r="C8385">
        <v>2.7</v>
      </c>
      <c r="D8385">
        <v>11.4</v>
      </c>
      <c r="E8385">
        <v>1835</v>
      </c>
      <c r="F8385">
        <v>-0.1</v>
      </c>
      <c r="G8385">
        <v>1019.6</v>
      </c>
      <c r="H8385">
        <v>75</v>
      </c>
      <c r="I8385" s="101" t="s">
        <v>42</v>
      </c>
      <c r="J8385" s="1">
        <f>DATEVALUE(RIGHT(jaar_zip[[#This Row],[YYYYMMDD]],2)&amp;"-"&amp;MID(jaar_zip[[#This Row],[YYYYMMDD]],5,2)&amp;"-"&amp;LEFT(jaar_zip[[#This Row],[YYYYMMDD]],4))</f>
        <v>45455</v>
      </c>
      <c r="K8385" s="101" t="str">
        <f>IF(AND(VALUE(MONTH(jaar_zip[[#This Row],[Datum]]))=1,VALUE(WEEKNUM(jaar_zip[[#This Row],[Datum]],21))&gt;51),RIGHT(YEAR(jaar_zip[[#This Row],[Datum]])-1,2),RIGHT(YEAR(jaar_zip[[#This Row],[Datum]]),2))&amp;"-"&amp; TEXT(WEEKNUM(jaar_zip[[#This Row],[Datum]],21),"00")</f>
        <v>24-24</v>
      </c>
      <c r="L8385" s="101">
        <f>MONTH(jaar_zip[[#This Row],[Datum]])</f>
        <v>6</v>
      </c>
      <c r="M8385" s="101">
        <f>IF(ISNUMBER(jaar_zip[[#This Row],[etmaaltemperatuur]]),IF(jaar_zip[[#This Row],[etmaaltemperatuur]]&lt;stookgrens,stookgrens-jaar_zip[[#This Row],[etmaaltemperatuur]],0),"")</f>
        <v>6.6</v>
      </c>
      <c r="N8385" s="101">
        <f>IF(ISNUMBER(jaar_zip[[#This Row],[graaddagen]]),IF(OR(MONTH(jaar_zip[[#This Row],[Datum]])=1,MONTH(jaar_zip[[#This Row],[Datum]])=2,MONTH(jaar_zip[[#This Row],[Datum]])=11,MONTH(jaar_zip[[#This Row],[Datum]])=12),1.1,IF(OR(MONTH(jaar_zip[[#This Row],[Datum]])=3,MONTH(jaar_zip[[#This Row],[Datum]])=10),1,0.8))*jaar_zip[[#This Row],[graaddagen]],"")</f>
        <v>5.28</v>
      </c>
      <c r="O8385" s="101">
        <f>IF(ISNUMBER(jaar_zip[[#This Row],[etmaaltemperatuur]]),IF(jaar_zip[[#This Row],[etmaaltemperatuur]]&gt;stookgrens,jaar_zip[[#This Row],[etmaaltemperatuur]]-stookgrens,0),"")</f>
        <v>0</v>
      </c>
    </row>
    <row r="8386" spans="1:15" x14ac:dyDescent="0.25">
      <c r="A8386">
        <v>375</v>
      </c>
      <c r="B8386">
        <v>20240613</v>
      </c>
      <c r="C8386">
        <v>3.1</v>
      </c>
      <c r="D8386">
        <v>14.8</v>
      </c>
      <c r="E8386">
        <v>2150</v>
      </c>
      <c r="F8386">
        <v>0</v>
      </c>
      <c r="G8386">
        <v>1015.4</v>
      </c>
      <c r="H8386">
        <v>63</v>
      </c>
      <c r="I8386" s="101" t="s">
        <v>42</v>
      </c>
      <c r="J8386" s="1">
        <f>DATEVALUE(RIGHT(jaar_zip[[#This Row],[YYYYMMDD]],2)&amp;"-"&amp;MID(jaar_zip[[#This Row],[YYYYMMDD]],5,2)&amp;"-"&amp;LEFT(jaar_zip[[#This Row],[YYYYMMDD]],4))</f>
        <v>45456</v>
      </c>
      <c r="K8386" s="101" t="str">
        <f>IF(AND(VALUE(MONTH(jaar_zip[[#This Row],[Datum]]))=1,VALUE(WEEKNUM(jaar_zip[[#This Row],[Datum]],21))&gt;51),RIGHT(YEAR(jaar_zip[[#This Row],[Datum]])-1,2),RIGHT(YEAR(jaar_zip[[#This Row],[Datum]]),2))&amp;"-"&amp; TEXT(WEEKNUM(jaar_zip[[#This Row],[Datum]],21),"00")</f>
        <v>24-24</v>
      </c>
      <c r="L8386" s="101">
        <f>MONTH(jaar_zip[[#This Row],[Datum]])</f>
        <v>6</v>
      </c>
      <c r="M8386" s="101">
        <f>IF(ISNUMBER(jaar_zip[[#This Row],[etmaaltemperatuur]]),IF(jaar_zip[[#This Row],[etmaaltemperatuur]]&lt;stookgrens,stookgrens-jaar_zip[[#This Row],[etmaaltemperatuur]],0),"")</f>
        <v>3.1999999999999993</v>
      </c>
      <c r="N8386" s="101">
        <f>IF(ISNUMBER(jaar_zip[[#This Row],[graaddagen]]),IF(OR(MONTH(jaar_zip[[#This Row],[Datum]])=1,MONTH(jaar_zip[[#This Row],[Datum]])=2,MONTH(jaar_zip[[#This Row],[Datum]])=11,MONTH(jaar_zip[[#This Row],[Datum]])=12),1.1,IF(OR(MONTH(jaar_zip[[#This Row],[Datum]])=3,MONTH(jaar_zip[[#This Row],[Datum]])=10),1,0.8))*jaar_zip[[#This Row],[graaddagen]],"")</f>
        <v>2.5599999999999996</v>
      </c>
      <c r="O8386" s="101">
        <f>IF(ISNUMBER(jaar_zip[[#This Row],[etmaaltemperatuur]]),IF(jaar_zip[[#This Row],[etmaaltemperatuur]]&gt;stookgrens,jaar_zip[[#This Row],[etmaaltemperatuur]]-stookgrens,0),"")</f>
        <v>0</v>
      </c>
    </row>
    <row r="8387" spans="1:15" x14ac:dyDescent="0.25">
      <c r="A8387">
        <v>375</v>
      </c>
      <c r="B8387">
        <v>20240614</v>
      </c>
      <c r="C8387">
        <v>4</v>
      </c>
      <c r="D8387">
        <v>15.8</v>
      </c>
      <c r="E8387">
        <v>978</v>
      </c>
      <c r="F8387">
        <v>0.7</v>
      </c>
      <c r="G8387">
        <v>1005.8</v>
      </c>
      <c r="H8387">
        <v>77</v>
      </c>
      <c r="I8387" s="101" t="s">
        <v>42</v>
      </c>
      <c r="J8387" s="1">
        <f>DATEVALUE(RIGHT(jaar_zip[[#This Row],[YYYYMMDD]],2)&amp;"-"&amp;MID(jaar_zip[[#This Row],[YYYYMMDD]],5,2)&amp;"-"&amp;LEFT(jaar_zip[[#This Row],[YYYYMMDD]],4))</f>
        <v>45457</v>
      </c>
      <c r="K8387" s="101" t="str">
        <f>IF(AND(VALUE(MONTH(jaar_zip[[#This Row],[Datum]]))=1,VALUE(WEEKNUM(jaar_zip[[#This Row],[Datum]],21))&gt;51),RIGHT(YEAR(jaar_zip[[#This Row],[Datum]])-1,2),RIGHT(YEAR(jaar_zip[[#This Row],[Datum]]),2))&amp;"-"&amp; TEXT(WEEKNUM(jaar_zip[[#This Row],[Datum]],21),"00")</f>
        <v>24-24</v>
      </c>
      <c r="L8387" s="101">
        <f>MONTH(jaar_zip[[#This Row],[Datum]])</f>
        <v>6</v>
      </c>
      <c r="M8387" s="101">
        <f>IF(ISNUMBER(jaar_zip[[#This Row],[etmaaltemperatuur]]),IF(jaar_zip[[#This Row],[etmaaltemperatuur]]&lt;stookgrens,stookgrens-jaar_zip[[#This Row],[etmaaltemperatuur]],0),"")</f>
        <v>2.1999999999999993</v>
      </c>
      <c r="N8387" s="101">
        <f>IF(ISNUMBER(jaar_zip[[#This Row],[graaddagen]]),IF(OR(MONTH(jaar_zip[[#This Row],[Datum]])=1,MONTH(jaar_zip[[#This Row],[Datum]])=2,MONTH(jaar_zip[[#This Row],[Datum]])=11,MONTH(jaar_zip[[#This Row],[Datum]])=12),1.1,IF(OR(MONTH(jaar_zip[[#This Row],[Datum]])=3,MONTH(jaar_zip[[#This Row],[Datum]])=10),1,0.8))*jaar_zip[[#This Row],[graaddagen]],"")</f>
        <v>1.7599999999999996</v>
      </c>
      <c r="O8387" s="101">
        <f>IF(ISNUMBER(jaar_zip[[#This Row],[etmaaltemperatuur]]),IF(jaar_zip[[#This Row],[etmaaltemperatuur]]&gt;stookgrens,jaar_zip[[#This Row],[etmaaltemperatuur]]-stookgrens,0),"")</f>
        <v>0</v>
      </c>
    </row>
    <row r="8388" spans="1:15" x14ac:dyDescent="0.25">
      <c r="A8388">
        <v>375</v>
      </c>
      <c r="B8388">
        <v>20240615</v>
      </c>
      <c r="C8388">
        <v>7</v>
      </c>
      <c r="D8388">
        <v>15</v>
      </c>
      <c r="E8388">
        <v>1686</v>
      </c>
      <c r="F8388">
        <v>4.0999999999999996</v>
      </c>
      <c r="G8388">
        <v>1003.8</v>
      </c>
      <c r="H8388">
        <v>72</v>
      </c>
      <c r="I8388" s="101" t="s">
        <v>42</v>
      </c>
      <c r="J8388" s="1">
        <f>DATEVALUE(RIGHT(jaar_zip[[#This Row],[YYYYMMDD]],2)&amp;"-"&amp;MID(jaar_zip[[#This Row],[YYYYMMDD]],5,2)&amp;"-"&amp;LEFT(jaar_zip[[#This Row],[YYYYMMDD]],4))</f>
        <v>45458</v>
      </c>
      <c r="K8388" s="101" t="str">
        <f>IF(AND(VALUE(MONTH(jaar_zip[[#This Row],[Datum]]))=1,VALUE(WEEKNUM(jaar_zip[[#This Row],[Datum]],21))&gt;51),RIGHT(YEAR(jaar_zip[[#This Row],[Datum]])-1,2),RIGHT(YEAR(jaar_zip[[#This Row],[Datum]]),2))&amp;"-"&amp; TEXT(WEEKNUM(jaar_zip[[#This Row],[Datum]],21),"00")</f>
        <v>24-24</v>
      </c>
      <c r="L8388" s="101">
        <f>MONTH(jaar_zip[[#This Row],[Datum]])</f>
        <v>6</v>
      </c>
      <c r="M8388" s="101">
        <f>IF(ISNUMBER(jaar_zip[[#This Row],[etmaaltemperatuur]]),IF(jaar_zip[[#This Row],[etmaaltemperatuur]]&lt;stookgrens,stookgrens-jaar_zip[[#This Row],[etmaaltemperatuur]],0),"")</f>
        <v>3</v>
      </c>
      <c r="N8388" s="101">
        <f>IF(ISNUMBER(jaar_zip[[#This Row],[graaddagen]]),IF(OR(MONTH(jaar_zip[[#This Row],[Datum]])=1,MONTH(jaar_zip[[#This Row],[Datum]])=2,MONTH(jaar_zip[[#This Row],[Datum]])=11,MONTH(jaar_zip[[#This Row],[Datum]])=12),1.1,IF(OR(MONTH(jaar_zip[[#This Row],[Datum]])=3,MONTH(jaar_zip[[#This Row],[Datum]])=10),1,0.8))*jaar_zip[[#This Row],[graaddagen]],"")</f>
        <v>2.4000000000000004</v>
      </c>
      <c r="O8388" s="101">
        <f>IF(ISNUMBER(jaar_zip[[#This Row],[etmaaltemperatuur]]),IF(jaar_zip[[#This Row],[etmaaltemperatuur]]&gt;stookgrens,jaar_zip[[#This Row],[etmaaltemperatuur]]-stookgrens,0),"")</f>
        <v>0</v>
      </c>
    </row>
    <row r="8389" spans="1:15" x14ac:dyDescent="0.25">
      <c r="A8389">
        <v>375</v>
      </c>
      <c r="B8389">
        <v>20240616</v>
      </c>
      <c r="C8389">
        <v>4.5</v>
      </c>
      <c r="D8389">
        <v>14.9</v>
      </c>
      <c r="E8389">
        <v>1525</v>
      </c>
      <c r="F8389">
        <v>3.9</v>
      </c>
      <c r="G8389">
        <v>1006.5</v>
      </c>
      <c r="H8389">
        <v>85</v>
      </c>
      <c r="I8389" s="101" t="s">
        <v>42</v>
      </c>
      <c r="J8389" s="1">
        <f>DATEVALUE(RIGHT(jaar_zip[[#This Row],[YYYYMMDD]],2)&amp;"-"&amp;MID(jaar_zip[[#This Row],[YYYYMMDD]],5,2)&amp;"-"&amp;LEFT(jaar_zip[[#This Row],[YYYYMMDD]],4))</f>
        <v>45459</v>
      </c>
      <c r="K8389" s="101" t="str">
        <f>IF(AND(VALUE(MONTH(jaar_zip[[#This Row],[Datum]]))=1,VALUE(WEEKNUM(jaar_zip[[#This Row],[Datum]],21))&gt;51),RIGHT(YEAR(jaar_zip[[#This Row],[Datum]])-1,2),RIGHT(YEAR(jaar_zip[[#This Row],[Datum]]),2))&amp;"-"&amp; TEXT(WEEKNUM(jaar_zip[[#This Row],[Datum]],21),"00")</f>
        <v>24-24</v>
      </c>
      <c r="L8389" s="101">
        <f>MONTH(jaar_zip[[#This Row],[Datum]])</f>
        <v>6</v>
      </c>
      <c r="M8389" s="101">
        <f>IF(ISNUMBER(jaar_zip[[#This Row],[etmaaltemperatuur]]),IF(jaar_zip[[#This Row],[etmaaltemperatuur]]&lt;stookgrens,stookgrens-jaar_zip[[#This Row],[etmaaltemperatuur]],0),"")</f>
        <v>3.0999999999999996</v>
      </c>
      <c r="N8389" s="101">
        <f>IF(ISNUMBER(jaar_zip[[#This Row],[graaddagen]]),IF(OR(MONTH(jaar_zip[[#This Row],[Datum]])=1,MONTH(jaar_zip[[#This Row],[Datum]])=2,MONTH(jaar_zip[[#This Row],[Datum]])=11,MONTH(jaar_zip[[#This Row],[Datum]])=12),1.1,IF(OR(MONTH(jaar_zip[[#This Row],[Datum]])=3,MONTH(jaar_zip[[#This Row],[Datum]])=10),1,0.8))*jaar_zip[[#This Row],[graaddagen]],"")</f>
        <v>2.48</v>
      </c>
      <c r="O8389" s="101">
        <f>IF(ISNUMBER(jaar_zip[[#This Row],[etmaaltemperatuur]]),IF(jaar_zip[[#This Row],[etmaaltemperatuur]]&gt;stookgrens,jaar_zip[[#This Row],[etmaaltemperatuur]]-stookgrens,0),"")</f>
        <v>0</v>
      </c>
    </row>
    <row r="8390" spans="1:15" x14ac:dyDescent="0.25">
      <c r="A8390">
        <v>375</v>
      </c>
      <c r="B8390">
        <v>20240617</v>
      </c>
      <c r="C8390">
        <v>2.2999999999999998</v>
      </c>
      <c r="D8390">
        <v>16.3</v>
      </c>
      <c r="E8390">
        <v>1813</v>
      </c>
      <c r="F8390">
        <v>-0.1</v>
      </c>
      <c r="G8390">
        <v>1011.8</v>
      </c>
      <c r="H8390">
        <v>78</v>
      </c>
      <c r="I8390" s="101" t="s">
        <v>42</v>
      </c>
      <c r="J8390" s="1">
        <f>DATEVALUE(RIGHT(jaar_zip[[#This Row],[YYYYMMDD]],2)&amp;"-"&amp;MID(jaar_zip[[#This Row],[YYYYMMDD]],5,2)&amp;"-"&amp;LEFT(jaar_zip[[#This Row],[YYYYMMDD]],4))</f>
        <v>45460</v>
      </c>
      <c r="K8390" s="101" t="str">
        <f>IF(AND(VALUE(MONTH(jaar_zip[[#This Row],[Datum]]))=1,VALUE(WEEKNUM(jaar_zip[[#This Row],[Datum]],21))&gt;51),RIGHT(YEAR(jaar_zip[[#This Row],[Datum]])-1,2),RIGHT(YEAR(jaar_zip[[#This Row],[Datum]]),2))&amp;"-"&amp; TEXT(WEEKNUM(jaar_zip[[#This Row],[Datum]],21),"00")</f>
        <v>24-25</v>
      </c>
      <c r="L8390" s="101">
        <f>MONTH(jaar_zip[[#This Row],[Datum]])</f>
        <v>6</v>
      </c>
      <c r="M8390" s="101">
        <f>IF(ISNUMBER(jaar_zip[[#This Row],[etmaaltemperatuur]]),IF(jaar_zip[[#This Row],[etmaaltemperatuur]]&lt;stookgrens,stookgrens-jaar_zip[[#This Row],[etmaaltemperatuur]],0),"")</f>
        <v>1.6999999999999993</v>
      </c>
      <c r="N8390" s="101">
        <f>IF(ISNUMBER(jaar_zip[[#This Row],[graaddagen]]),IF(OR(MONTH(jaar_zip[[#This Row],[Datum]])=1,MONTH(jaar_zip[[#This Row],[Datum]])=2,MONTH(jaar_zip[[#This Row],[Datum]])=11,MONTH(jaar_zip[[#This Row],[Datum]])=12),1.1,IF(OR(MONTH(jaar_zip[[#This Row],[Datum]])=3,MONTH(jaar_zip[[#This Row],[Datum]])=10),1,0.8))*jaar_zip[[#This Row],[graaddagen]],"")</f>
        <v>1.3599999999999994</v>
      </c>
      <c r="O8390" s="101">
        <f>IF(ISNUMBER(jaar_zip[[#This Row],[etmaaltemperatuur]]),IF(jaar_zip[[#This Row],[etmaaltemperatuur]]&gt;stookgrens,jaar_zip[[#This Row],[etmaaltemperatuur]]-stookgrens,0),"")</f>
        <v>0</v>
      </c>
    </row>
    <row r="8391" spans="1:15" x14ac:dyDescent="0.25">
      <c r="A8391">
        <v>375</v>
      </c>
      <c r="B8391">
        <v>20240618</v>
      </c>
      <c r="C8391">
        <v>1.8</v>
      </c>
      <c r="D8391">
        <v>14.8</v>
      </c>
      <c r="E8391">
        <v>450</v>
      </c>
      <c r="F8391">
        <v>29.4</v>
      </c>
      <c r="G8391">
        <v>1013.7</v>
      </c>
      <c r="H8391">
        <v>97</v>
      </c>
      <c r="I8391" s="101" t="s">
        <v>42</v>
      </c>
      <c r="J8391" s="1">
        <f>DATEVALUE(RIGHT(jaar_zip[[#This Row],[YYYYMMDD]],2)&amp;"-"&amp;MID(jaar_zip[[#This Row],[YYYYMMDD]],5,2)&amp;"-"&amp;LEFT(jaar_zip[[#This Row],[YYYYMMDD]],4))</f>
        <v>45461</v>
      </c>
      <c r="K8391" s="101" t="str">
        <f>IF(AND(VALUE(MONTH(jaar_zip[[#This Row],[Datum]]))=1,VALUE(WEEKNUM(jaar_zip[[#This Row],[Datum]],21))&gt;51),RIGHT(YEAR(jaar_zip[[#This Row],[Datum]])-1,2),RIGHT(YEAR(jaar_zip[[#This Row],[Datum]]),2))&amp;"-"&amp; TEXT(WEEKNUM(jaar_zip[[#This Row],[Datum]],21),"00")</f>
        <v>24-25</v>
      </c>
      <c r="L8391" s="101">
        <f>MONTH(jaar_zip[[#This Row],[Datum]])</f>
        <v>6</v>
      </c>
      <c r="M8391" s="101">
        <f>IF(ISNUMBER(jaar_zip[[#This Row],[etmaaltemperatuur]]),IF(jaar_zip[[#This Row],[etmaaltemperatuur]]&lt;stookgrens,stookgrens-jaar_zip[[#This Row],[etmaaltemperatuur]],0),"")</f>
        <v>3.1999999999999993</v>
      </c>
      <c r="N8391" s="101">
        <f>IF(ISNUMBER(jaar_zip[[#This Row],[graaddagen]]),IF(OR(MONTH(jaar_zip[[#This Row],[Datum]])=1,MONTH(jaar_zip[[#This Row],[Datum]])=2,MONTH(jaar_zip[[#This Row],[Datum]])=11,MONTH(jaar_zip[[#This Row],[Datum]])=12),1.1,IF(OR(MONTH(jaar_zip[[#This Row],[Datum]])=3,MONTH(jaar_zip[[#This Row],[Datum]])=10),1,0.8))*jaar_zip[[#This Row],[graaddagen]],"")</f>
        <v>2.5599999999999996</v>
      </c>
      <c r="O8391" s="101">
        <f>IF(ISNUMBER(jaar_zip[[#This Row],[etmaaltemperatuur]]),IF(jaar_zip[[#This Row],[etmaaltemperatuur]]&gt;stookgrens,jaar_zip[[#This Row],[etmaaltemperatuur]]-stookgrens,0),"")</f>
        <v>0</v>
      </c>
    </row>
    <row r="8392" spans="1:15" x14ac:dyDescent="0.25">
      <c r="A8392">
        <v>375</v>
      </c>
      <c r="B8392">
        <v>20240619</v>
      </c>
      <c r="C8392">
        <v>2.6</v>
      </c>
      <c r="D8392">
        <v>16.3</v>
      </c>
      <c r="E8392">
        <v>2339</v>
      </c>
      <c r="F8392">
        <v>0</v>
      </c>
      <c r="G8392">
        <v>1019</v>
      </c>
      <c r="H8392">
        <v>76</v>
      </c>
      <c r="I8392" s="101" t="s">
        <v>42</v>
      </c>
      <c r="J8392" s="1">
        <f>DATEVALUE(RIGHT(jaar_zip[[#This Row],[YYYYMMDD]],2)&amp;"-"&amp;MID(jaar_zip[[#This Row],[YYYYMMDD]],5,2)&amp;"-"&amp;LEFT(jaar_zip[[#This Row],[YYYYMMDD]],4))</f>
        <v>45462</v>
      </c>
      <c r="K8392" s="101" t="str">
        <f>IF(AND(VALUE(MONTH(jaar_zip[[#This Row],[Datum]]))=1,VALUE(WEEKNUM(jaar_zip[[#This Row],[Datum]],21))&gt;51),RIGHT(YEAR(jaar_zip[[#This Row],[Datum]])-1,2),RIGHT(YEAR(jaar_zip[[#This Row],[Datum]]),2))&amp;"-"&amp; TEXT(WEEKNUM(jaar_zip[[#This Row],[Datum]],21),"00")</f>
        <v>24-25</v>
      </c>
      <c r="L8392" s="101">
        <f>MONTH(jaar_zip[[#This Row],[Datum]])</f>
        <v>6</v>
      </c>
      <c r="M8392" s="101">
        <f>IF(ISNUMBER(jaar_zip[[#This Row],[etmaaltemperatuur]]),IF(jaar_zip[[#This Row],[etmaaltemperatuur]]&lt;stookgrens,stookgrens-jaar_zip[[#This Row],[etmaaltemperatuur]],0),"")</f>
        <v>1.6999999999999993</v>
      </c>
      <c r="N8392" s="101">
        <f>IF(ISNUMBER(jaar_zip[[#This Row],[graaddagen]]),IF(OR(MONTH(jaar_zip[[#This Row],[Datum]])=1,MONTH(jaar_zip[[#This Row],[Datum]])=2,MONTH(jaar_zip[[#This Row],[Datum]])=11,MONTH(jaar_zip[[#This Row],[Datum]])=12),1.1,IF(OR(MONTH(jaar_zip[[#This Row],[Datum]])=3,MONTH(jaar_zip[[#This Row],[Datum]])=10),1,0.8))*jaar_zip[[#This Row],[graaddagen]],"")</f>
        <v>1.3599999999999994</v>
      </c>
      <c r="O8392" s="101">
        <f>IF(ISNUMBER(jaar_zip[[#This Row],[etmaaltemperatuur]]),IF(jaar_zip[[#This Row],[etmaaltemperatuur]]&gt;stookgrens,jaar_zip[[#This Row],[etmaaltemperatuur]]-stookgrens,0),"")</f>
        <v>0</v>
      </c>
    </row>
    <row r="8393" spans="1:15" x14ac:dyDescent="0.25">
      <c r="A8393">
        <v>375</v>
      </c>
      <c r="B8393">
        <v>20240620</v>
      </c>
      <c r="C8393">
        <v>2.5</v>
      </c>
      <c r="D8393">
        <v>16.5</v>
      </c>
      <c r="E8393">
        <v>1230</v>
      </c>
      <c r="F8393">
        <v>1</v>
      </c>
      <c r="G8393">
        <v>1018.9</v>
      </c>
      <c r="H8393">
        <v>79</v>
      </c>
      <c r="I8393" s="101" t="s">
        <v>42</v>
      </c>
      <c r="J8393" s="1">
        <f>DATEVALUE(RIGHT(jaar_zip[[#This Row],[YYYYMMDD]],2)&amp;"-"&amp;MID(jaar_zip[[#This Row],[YYYYMMDD]],5,2)&amp;"-"&amp;LEFT(jaar_zip[[#This Row],[YYYYMMDD]],4))</f>
        <v>45463</v>
      </c>
      <c r="K8393" s="101" t="str">
        <f>IF(AND(VALUE(MONTH(jaar_zip[[#This Row],[Datum]]))=1,VALUE(WEEKNUM(jaar_zip[[#This Row],[Datum]],21))&gt;51),RIGHT(YEAR(jaar_zip[[#This Row],[Datum]])-1,2),RIGHT(YEAR(jaar_zip[[#This Row],[Datum]]),2))&amp;"-"&amp; TEXT(WEEKNUM(jaar_zip[[#This Row],[Datum]],21),"00")</f>
        <v>24-25</v>
      </c>
      <c r="L8393" s="101">
        <f>MONTH(jaar_zip[[#This Row],[Datum]])</f>
        <v>6</v>
      </c>
      <c r="M8393" s="101">
        <f>IF(ISNUMBER(jaar_zip[[#This Row],[etmaaltemperatuur]]),IF(jaar_zip[[#This Row],[etmaaltemperatuur]]&lt;stookgrens,stookgrens-jaar_zip[[#This Row],[etmaaltemperatuur]],0),"")</f>
        <v>1.5</v>
      </c>
      <c r="N8393" s="101">
        <f>IF(ISNUMBER(jaar_zip[[#This Row],[graaddagen]]),IF(OR(MONTH(jaar_zip[[#This Row],[Datum]])=1,MONTH(jaar_zip[[#This Row],[Datum]])=2,MONTH(jaar_zip[[#This Row],[Datum]])=11,MONTH(jaar_zip[[#This Row],[Datum]])=12),1.1,IF(OR(MONTH(jaar_zip[[#This Row],[Datum]])=3,MONTH(jaar_zip[[#This Row],[Datum]])=10),1,0.8))*jaar_zip[[#This Row],[graaddagen]],"")</f>
        <v>1.2000000000000002</v>
      </c>
      <c r="O8393" s="101">
        <f>IF(ISNUMBER(jaar_zip[[#This Row],[etmaaltemperatuur]]),IF(jaar_zip[[#This Row],[etmaaltemperatuur]]&gt;stookgrens,jaar_zip[[#This Row],[etmaaltemperatuur]]-stookgrens,0),"")</f>
        <v>0</v>
      </c>
    </row>
    <row r="8394" spans="1:15" x14ac:dyDescent="0.25">
      <c r="A8394">
        <v>375</v>
      </c>
      <c r="B8394">
        <v>20240621</v>
      </c>
      <c r="C8394">
        <v>2.2999999999999998</v>
      </c>
      <c r="D8394">
        <v>15.7</v>
      </c>
      <c r="E8394">
        <v>625</v>
      </c>
      <c r="F8394">
        <v>4</v>
      </c>
      <c r="G8394">
        <v>1012.4</v>
      </c>
      <c r="H8394">
        <v>91</v>
      </c>
      <c r="I8394" s="101" t="s">
        <v>42</v>
      </c>
      <c r="J8394" s="1">
        <f>DATEVALUE(RIGHT(jaar_zip[[#This Row],[YYYYMMDD]],2)&amp;"-"&amp;MID(jaar_zip[[#This Row],[YYYYMMDD]],5,2)&amp;"-"&amp;LEFT(jaar_zip[[#This Row],[YYYYMMDD]],4))</f>
        <v>45464</v>
      </c>
      <c r="K8394" s="101" t="str">
        <f>IF(AND(VALUE(MONTH(jaar_zip[[#This Row],[Datum]]))=1,VALUE(WEEKNUM(jaar_zip[[#This Row],[Datum]],21))&gt;51),RIGHT(YEAR(jaar_zip[[#This Row],[Datum]])-1,2),RIGHT(YEAR(jaar_zip[[#This Row],[Datum]]),2))&amp;"-"&amp; TEXT(WEEKNUM(jaar_zip[[#This Row],[Datum]],21),"00")</f>
        <v>24-25</v>
      </c>
      <c r="L8394" s="101">
        <f>MONTH(jaar_zip[[#This Row],[Datum]])</f>
        <v>6</v>
      </c>
      <c r="M8394" s="101">
        <f>IF(ISNUMBER(jaar_zip[[#This Row],[etmaaltemperatuur]]),IF(jaar_zip[[#This Row],[etmaaltemperatuur]]&lt;stookgrens,stookgrens-jaar_zip[[#This Row],[etmaaltemperatuur]],0),"")</f>
        <v>2.3000000000000007</v>
      </c>
      <c r="N8394" s="101">
        <f>IF(ISNUMBER(jaar_zip[[#This Row],[graaddagen]]),IF(OR(MONTH(jaar_zip[[#This Row],[Datum]])=1,MONTH(jaar_zip[[#This Row],[Datum]])=2,MONTH(jaar_zip[[#This Row],[Datum]])=11,MONTH(jaar_zip[[#This Row],[Datum]])=12),1.1,IF(OR(MONTH(jaar_zip[[#This Row],[Datum]])=3,MONTH(jaar_zip[[#This Row],[Datum]])=10),1,0.8))*jaar_zip[[#This Row],[graaddagen]],"")</f>
        <v>1.8400000000000007</v>
      </c>
      <c r="O8394" s="101">
        <f>IF(ISNUMBER(jaar_zip[[#This Row],[etmaaltemperatuur]]),IF(jaar_zip[[#This Row],[etmaaltemperatuur]]&gt;stookgrens,jaar_zip[[#This Row],[etmaaltemperatuur]]-stookgrens,0),"")</f>
        <v>0</v>
      </c>
    </row>
    <row r="8395" spans="1:15" x14ac:dyDescent="0.25">
      <c r="A8395">
        <v>375</v>
      </c>
      <c r="B8395">
        <v>20240622</v>
      </c>
      <c r="C8395">
        <v>3.3</v>
      </c>
      <c r="D8395">
        <v>15.8</v>
      </c>
      <c r="E8395">
        <v>1711</v>
      </c>
      <c r="F8395">
        <v>0</v>
      </c>
      <c r="G8395">
        <v>1013.8</v>
      </c>
      <c r="H8395">
        <v>81</v>
      </c>
      <c r="I8395" s="101" t="s">
        <v>42</v>
      </c>
      <c r="J8395" s="1">
        <f>DATEVALUE(RIGHT(jaar_zip[[#This Row],[YYYYMMDD]],2)&amp;"-"&amp;MID(jaar_zip[[#This Row],[YYYYMMDD]],5,2)&amp;"-"&amp;LEFT(jaar_zip[[#This Row],[YYYYMMDD]],4))</f>
        <v>45465</v>
      </c>
      <c r="K8395" s="101" t="str">
        <f>IF(AND(VALUE(MONTH(jaar_zip[[#This Row],[Datum]]))=1,VALUE(WEEKNUM(jaar_zip[[#This Row],[Datum]],21))&gt;51),RIGHT(YEAR(jaar_zip[[#This Row],[Datum]])-1,2),RIGHT(YEAR(jaar_zip[[#This Row],[Datum]]),2))&amp;"-"&amp; TEXT(WEEKNUM(jaar_zip[[#This Row],[Datum]],21),"00")</f>
        <v>24-25</v>
      </c>
      <c r="L8395" s="101">
        <f>MONTH(jaar_zip[[#This Row],[Datum]])</f>
        <v>6</v>
      </c>
      <c r="M8395" s="101">
        <f>IF(ISNUMBER(jaar_zip[[#This Row],[etmaaltemperatuur]]),IF(jaar_zip[[#This Row],[etmaaltemperatuur]]&lt;stookgrens,stookgrens-jaar_zip[[#This Row],[etmaaltemperatuur]],0),"")</f>
        <v>2.1999999999999993</v>
      </c>
      <c r="N8395" s="101">
        <f>IF(ISNUMBER(jaar_zip[[#This Row],[graaddagen]]),IF(OR(MONTH(jaar_zip[[#This Row],[Datum]])=1,MONTH(jaar_zip[[#This Row],[Datum]])=2,MONTH(jaar_zip[[#This Row],[Datum]])=11,MONTH(jaar_zip[[#This Row],[Datum]])=12),1.1,IF(OR(MONTH(jaar_zip[[#This Row],[Datum]])=3,MONTH(jaar_zip[[#This Row],[Datum]])=10),1,0.8))*jaar_zip[[#This Row],[graaddagen]],"")</f>
        <v>1.7599999999999996</v>
      </c>
      <c r="O8395" s="101">
        <f>IF(ISNUMBER(jaar_zip[[#This Row],[etmaaltemperatuur]]),IF(jaar_zip[[#This Row],[etmaaltemperatuur]]&gt;stookgrens,jaar_zip[[#This Row],[etmaaltemperatuur]]-stookgrens,0),"")</f>
        <v>0</v>
      </c>
    </row>
    <row r="8396" spans="1:15" x14ac:dyDescent="0.25">
      <c r="A8396">
        <v>375</v>
      </c>
      <c r="B8396">
        <v>20240623</v>
      </c>
      <c r="C8396">
        <v>2</v>
      </c>
      <c r="D8396">
        <v>18.8</v>
      </c>
      <c r="E8396">
        <v>2647</v>
      </c>
      <c r="F8396">
        <v>0</v>
      </c>
      <c r="G8396">
        <v>1019.6</v>
      </c>
      <c r="H8396">
        <v>73</v>
      </c>
      <c r="I8396" s="101" t="s">
        <v>42</v>
      </c>
      <c r="J8396" s="1">
        <f>DATEVALUE(RIGHT(jaar_zip[[#This Row],[YYYYMMDD]],2)&amp;"-"&amp;MID(jaar_zip[[#This Row],[YYYYMMDD]],5,2)&amp;"-"&amp;LEFT(jaar_zip[[#This Row],[YYYYMMDD]],4))</f>
        <v>45466</v>
      </c>
      <c r="K8396" s="101" t="str">
        <f>IF(AND(VALUE(MONTH(jaar_zip[[#This Row],[Datum]]))=1,VALUE(WEEKNUM(jaar_zip[[#This Row],[Datum]],21))&gt;51),RIGHT(YEAR(jaar_zip[[#This Row],[Datum]])-1,2),RIGHT(YEAR(jaar_zip[[#This Row],[Datum]]),2))&amp;"-"&amp; TEXT(WEEKNUM(jaar_zip[[#This Row],[Datum]],21),"00")</f>
        <v>24-25</v>
      </c>
      <c r="L8396" s="101">
        <f>MONTH(jaar_zip[[#This Row],[Datum]])</f>
        <v>6</v>
      </c>
      <c r="M8396" s="101">
        <f>IF(ISNUMBER(jaar_zip[[#This Row],[etmaaltemperatuur]]),IF(jaar_zip[[#This Row],[etmaaltemperatuur]]&lt;stookgrens,stookgrens-jaar_zip[[#This Row],[etmaaltemperatuur]],0),"")</f>
        <v>0</v>
      </c>
      <c r="N8396" s="101">
        <f>IF(ISNUMBER(jaar_zip[[#This Row],[graaddagen]]),IF(OR(MONTH(jaar_zip[[#This Row],[Datum]])=1,MONTH(jaar_zip[[#This Row],[Datum]])=2,MONTH(jaar_zip[[#This Row],[Datum]])=11,MONTH(jaar_zip[[#This Row],[Datum]])=12),1.1,IF(OR(MONTH(jaar_zip[[#This Row],[Datum]])=3,MONTH(jaar_zip[[#This Row],[Datum]])=10),1,0.8))*jaar_zip[[#This Row],[graaddagen]],"")</f>
        <v>0</v>
      </c>
      <c r="O8396" s="101">
        <f>IF(ISNUMBER(jaar_zip[[#This Row],[etmaaltemperatuur]]),IF(jaar_zip[[#This Row],[etmaaltemperatuur]]&gt;stookgrens,jaar_zip[[#This Row],[etmaaltemperatuur]]-stookgrens,0),"")</f>
        <v>0.80000000000000071</v>
      </c>
    </row>
    <row r="8397" spans="1:15" x14ac:dyDescent="0.25">
      <c r="A8397">
        <v>375</v>
      </c>
      <c r="B8397">
        <v>20240624</v>
      </c>
      <c r="C8397">
        <v>1.5</v>
      </c>
      <c r="D8397">
        <v>20.2</v>
      </c>
      <c r="E8397">
        <v>2785</v>
      </c>
      <c r="F8397">
        <v>0</v>
      </c>
      <c r="G8397">
        <v>1019.7</v>
      </c>
      <c r="H8397">
        <v>68</v>
      </c>
      <c r="I8397" s="101" t="s">
        <v>42</v>
      </c>
      <c r="J8397" s="1">
        <f>DATEVALUE(RIGHT(jaar_zip[[#This Row],[YYYYMMDD]],2)&amp;"-"&amp;MID(jaar_zip[[#This Row],[YYYYMMDD]],5,2)&amp;"-"&amp;LEFT(jaar_zip[[#This Row],[YYYYMMDD]],4))</f>
        <v>45467</v>
      </c>
      <c r="K8397" s="101" t="str">
        <f>IF(AND(VALUE(MONTH(jaar_zip[[#This Row],[Datum]]))=1,VALUE(WEEKNUM(jaar_zip[[#This Row],[Datum]],21))&gt;51),RIGHT(YEAR(jaar_zip[[#This Row],[Datum]])-1,2),RIGHT(YEAR(jaar_zip[[#This Row],[Datum]]),2))&amp;"-"&amp; TEXT(WEEKNUM(jaar_zip[[#This Row],[Datum]],21),"00")</f>
        <v>24-26</v>
      </c>
      <c r="L8397" s="101">
        <f>MONTH(jaar_zip[[#This Row],[Datum]])</f>
        <v>6</v>
      </c>
      <c r="M8397" s="101">
        <f>IF(ISNUMBER(jaar_zip[[#This Row],[etmaaltemperatuur]]),IF(jaar_zip[[#This Row],[etmaaltemperatuur]]&lt;stookgrens,stookgrens-jaar_zip[[#This Row],[etmaaltemperatuur]],0),"")</f>
        <v>0</v>
      </c>
      <c r="N8397" s="101">
        <f>IF(ISNUMBER(jaar_zip[[#This Row],[graaddagen]]),IF(OR(MONTH(jaar_zip[[#This Row],[Datum]])=1,MONTH(jaar_zip[[#This Row],[Datum]])=2,MONTH(jaar_zip[[#This Row],[Datum]])=11,MONTH(jaar_zip[[#This Row],[Datum]])=12),1.1,IF(OR(MONTH(jaar_zip[[#This Row],[Datum]])=3,MONTH(jaar_zip[[#This Row],[Datum]])=10),1,0.8))*jaar_zip[[#This Row],[graaddagen]],"")</f>
        <v>0</v>
      </c>
      <c r="O8397" s="101">
        <f>IF(ISNUMBER(jaar_zip[[#This Row],[etmaaltemperatuur]]),IF(jaar_zip[[#This Row],[etmaaltemperatuur]]&gt;stookgrens,jaar_zip[[#This Row],[etmaaltemperatuur]]-stookgrens,0),"")</f>
        <v>2.1999999999999993</v>
      </c>
    </row>
    <row r="8398" spans="1:15" x14ac:dyDescent="0.25">
      <c r="A8398">
        <v>375</v>
      </c>
      <c r="B8398">
        <v>20240625</v>
      </c>
      <c r="C8398">
        <v>2.8</v>
      </c>
      <c r="D8398">
        <v>22.9</v>
      </c>
      <c r="E8398">
        <v>2937</v>
      </c>
      <c r="F8398">
        <v>0</v>
      </c>
      <c r="G8398">
        <v>1014.9</v>
      </c>
      <c r="H8398">
        <v>63</v>
      </c>
      <c r="I8398" s="101" t="s">
        <v>42</v>
      </c>
      <c r="J8398" s="1">
        <f>DATEVALUE(RIGHT(jaar_zip[[#This Row],[YYYYMMDD]],2)&amp;"-"&amp;MID(jaar_zip[[#This Row],[YYYYMMDD]],5,2)&amp;"-"&amp;LEFT(jaar_zip[[#This Row],[YYYYMMDD]],4))</f>
        <v>45468</v>
      </c>
      <c r="K8398" s="101" t="str">
        <f>IF(AND(VALUE(MONTH(jaar_zip[[#This Row],[Datum]]))=1,VALUE(WEEKNUM(jaar_zip[[#This Row],[Datum]],21))&gt;51),RIGHT(YEAR(jaar_zip[[#This Row],[Datum]])-1,2),RIGHT(YEAR(jaar_zip[[#This Row],[Datum]]),2))&amp;"-"&amp; TEXT(WEEKNUM(jaar_zip[[#This Row],[Datum]],21),"00")</f>
        <v>24-26</v>
      </c>
      <c r="L8398" s="101">
        <f>MONTH(jaar_zip[[#This Row],[Datum]])</f>
        <v>6</v>
      </c>
      <c r="M8398" s="101">
        <f>IF(ISNUMBER(jaar_zip[[#This Row],[etmaaltemperatuur]]),IF(jaar_zip[[#This Row],[etmaaltemperatuur]]&lt;stookgrens,stookgrens-jaar_zip[[#This Row],[etmaaltemperatuur]],0),"")</f>
        <v>0</v>
      </c>
      <c r="N8398" s="101">
        <f>IF(ISNUMBER(jaar_zip[[#This Row],[graaddagen]]),IF(OR(MONTH(jaar_zip[[#This Row],[Datum]])=1,MONTH(jaar_zip[[#This Row],[Datum]])=2,MONTH(jaar_zip[[#This Row],[Datum]])=11,MONTH(jaar_zip[[#This Row],[Datum]])=12),1.1,IF(OR(MONTH(jaar_zip[[#This Row],[Datum]])=3,MONTH(jaar_zip[[#This Row],[Datum]])=10),1,0.8))*jaar_zip[[#This Row],[graaddagen]],"")</f>
        <v>0</v>
      </c>
      <c r="O8398" s="101">
        <f>IF(ISNUMBER(jaar_zip[[#This Row],[etmaaltemperatuur]]),IF(jaar_zip[[#This Row],[etmaaltemperatuur]]&gt;stookgrens,jaar_zip[[#This Row],[etmaaltemperatuur]]-stookgrens,0),"")</f>
        <v>4.8999999999999986</v>
      </c>
    </row>
    <row r="8399" spans="1:15" x14ac:dyDescent="0.25">
      <c r="A8399">
        <v>375</v>
      </c>
      <c r="B8399">
        <v>20240626</v>
      </c>
      <c r="C8399">
        <v>1.8</v>
      </c>
      <c r="D8399">
        <v>23.8</v>
      </c>
      <c r="E8399">
        <v>2916</v>
      </c>
      <c r="F8399">
        <v>0</v>
      </c>
      <c r="G8399">
        <v>1010.5</v>
      </c>
      <c r="H8399">
        <v>64</v>
      </c>
      <c r="I8399" s="101" t="s">
        <v>42</v>
      </c>
      <c r="J8399" s="1">
        <f>DATEVALUE(RIGHT(jaar_zip[[#This Row],[YYYYMMDD]],2)&amp;"-"&amp;MID(jaar_zip[[#This Row],[YYYYMMDD]],5,2)&amp;"-"&amp;LEFT(jaar_zip[[#This Row],[YYYYMMDD]],4))</f>
        <v>45469</v>
      </c>
      <c r="K8399" s="101" t="str">
        <f>IF(AND(VALUE(MONTH(jaar_zip[[#This Row],[Datum]]))=1,VALUE(WEEKNUM(jaar_zip[[#This Row],[Datum]],21))&gt;51),RIGHT(YEAR(jaar_zip[[#This Row],[Datum]])-1,2),RIGHT(YEAR(jaar_zip[[#This Row],[Datum]]),2))&amp;"-"&amp; TEXT(WEEKNUM(jaar_zip[[#This Row],[Datum]],21),"00")</f>
        <v>24-26</v>
      </c>
      <c r="L8399" s="101">
        <f>MONTH(jaar_zip[[#This Row],[Datum]])</f>
        <v>6</v>
      </c>
      <c r="M8399" s="101">
        <f>IF(ISNUMBER(jaar_zip[[#This Row],[etmaaltemperatuur]]),IF(jaar_zip[[#This Row],[etmaaltemperatuur]]&lt;stookgrens,stookgrens-jaar_zip[[#This Row],[etmaaltemperatuur]],0),"")</f>
        <v>0</v>
      </c>
      <c r="N8399" s="101">
        <f>IF(ISNUMBER(jaar_zip[[#This Row],[graaddagen]]),IF(OR(MONTH(jaar_zip[[#This Row],[Datum]])=1,MONTH(jaar_zip[[#This Row],[Datum]])=2,MONTH(jaar_zip[[#This Row],[Datum]])=11,MONTH(jaar_zip[[#This Row],[Datum]])=12),1.1,IF(OR(MONTH(jaar_zip[[#This Row],[Datum]])=3,MONTH(jaar_zip[[#This Row],[Datum]])=10),1,0.8))*jaar_zip[[#This Row],[graaddagen]],"")</f>
        <v>0</v>
      </c>
      <c r="O8399" s="101">
        <f>IF(ISNUMBER(jaar_zip[[#This Row],[etmaaltemperatuur]]),IF(jaar_zip[[#This Row],[etmaaltemperatuur]]&gt;stookgrens,jaar_zip[[#This Row],[etmaaltemperatuur]]-stookgrens,0),"")</f>
        <v>5.8000000000000007</v>
      </c>
    </row>
    <row r="8400" spans="1:15" x14ac:dyDescent="0.25">
      <c r="A8400">
        <v>375</v>
      </c>
      <c r="B8400">
        <v>20240627</v>
      </c>
      <c r="C8400">
        <v>2.8</v>
      </c>
      <c r="D8400">
        <v>23.6</v>
      </c>
      <c r="E8400">
        <v>2598</v>
      </c>
      <c r="F8400">
        <v>0</v>
      </c>
      <c r="G8400">
        <v>1008.7</v>
      </c>
      <c r="H8400">
        <v>65</v>
      </c>
      <c r="I8400" s="101" t="s">
        <v>42</v>
      </c>
      <c r="J8400" s="1">
        <f>DATEVALUE(RIGHT(jaar_zip[[#This Row],[YYYYMMDD]],2)&amp;"-"&amp;MID(jaar_zip[[#This Row],[YYYYMMDD]],5,2)&amp;"-"&amp;LEFT(jaar_zip[[#This Row],[YYYYMMDD]],4))</f>
        <v>45470</v>
      </c>
      <c r="K8400" s="101" t="str">
        <f>IF(AND(VALUE(MONTH(jaar_zip[[#This Row],[Datum]]))=1,VALUE(WEEKNUM(jaar_zip[[#This Row],[Datum]],21))&gt;51),RIGHT(YEAR(jaar_zip[[#This Row],[Datum]])-1,2),RIGHT(YEAR(jaar_zip[[#This Row],[Datum]]),2))&amp;"-"&amp; TEXT(WEEKNUM(jaar_zip[[#This Row],[Datum]],21),"00")</f>
        <v>24-26</v>
      </c>
      <c r="L8400" s="101">
        <f>MONTH(jaar_zip[[#This Row],[Datum]])</f>
        <v>6</v>
      </c>
      <c r="M8400" s="101">
        <f>IF(ISNUMBER(jaar_zip[[#This Row],[etmaaltemperatuur]]),IF(jaar_zip[[#This Row],[etmaaltemperatuur]]&lt;stookgrens,stookgrens-jaar_zip[[#This Row],[etmaaltemperatuur]],0),"")</f>
        <v>0</v>
      </c>
      <c r="N8400" s="101">
        <f>IF(ISNUMBER(jaar_zip[[#This Row],[graaddagen]]),IF(OR(MONTH(jaar_zip[[#This Row],[Datum]])=1,MONTH(jaar_zip[[#This Row],[Datum]])=2,MONTH(jaar_zip[[#This Row],[Datum]])=11,MONTH(jaar_zip[[#This Row],[Datum]])=12),1.1,IF(OR(MONTH(jaar_zip[[#This Row],[Datum]])=3,MONTH(jaar_zip[[#This Row],[Datum]])=10),1,0.8))*jaar_zip[[#This Row],[graaddagen]],"")</f>
        <v>0</v>
      </c>
      <c r="O8400" s="101">
        <f>IF(ISNUMBER(jaar_zip[[#This Row],[etmaaltemperatuur]]),IF(jaar_zip[[#This Row],[etmaaltemperatuur]]&gt;stookgrens,jaar_zip[[#This Row],[etmaaltemperatuur]]-stookgrens,0),"")</f>
        <v>5.6000000000000014</v>
      </c>
    </row>
    <row r="8401" spans="1:15" x14ac:dyDescent="0.25">
      <c r="A8401">
        <v>375</v>
      </c>
      <c r="B8401">
        <v>20240628</v>
      </c>
      <c r="C8401">
        <v>3.6</v>
      </c>
      <c r="D8401">
        <v>17.600000000000001</v>
      </c>
      <c r="E8401">
        <v>2312</v>
      </c>
      <c r="F8401">
        <v>0</v>
      </c>
      <c r="G8401">
        <v>1015.9</v>
      </c>
      <c r="H8401">
        <v>67</v>
      </c>
      <c r="I8401" s="101" t="s">
        <v>42</v>
      </c>
      <c r="J8401" s="1">
        <f>DATEVALUE(RIGHT(jaar_zip[[#This Row],[YYYYMMDD]],2)&amp;"-"&amp;MID(jaar_zip[[#This Row],[YYYYMMDD]],5,2)&amp;"-"&amp;LEFT(jaar_zip[[#This Row],[YYYYMMDD]],4))</f>
        <v>45471</v>
      </c>
      <c r="K8401" s="101" t="str">
        <f>IF(AND(VALUE(MONTH(jaar_zip[[#This Row],[Datum]]))=1,VALUE(WEEKNUM(jaar_zip[[#This Row],[Datum]],21))&gt;51),RIGHT(YEAR(jaar_zip[[#This Row],[Datum]])-1,2),RIGHT(YEAR(jaar_zip[[#This Row],[Datum]]),2))&amp;"-"&amp; TEXT(WEEKNUM(jaar_zip[[#This Row],[Datum]],21),"00")</f>
        <v>24-26</v>
      </c>
      <c r="L8401" s="101">
        <f>MONTH(jaar_zip[[#This Row],[Datum]])</f>
        <v>6</v>
      </c>
      <c r="M8401" s="101">
        <f>IF(ISNUMBER(jaar_zip[[#This Row],[etmaaltemperatuur]]),IF(jaar_zip[[#This Row],[etmaaltemperatuur]]&lt;stookgrens,stookgrens-jaar_zip[[#This Row],[etmaaltemperatuur]],0),"")</f>
        <v>0.39999999999999858</v>
      </c>
      <c r="N8401" s="101">
        <f>IF(ISNUMBER(jaar_zip[[#This Row],[graaddagen]]),IF(OR(MONTH(jaar_zip[[#This Row],[Datum]])=1,MONTH(jaar_zip[[#This Row],[Datum]])=2,MONTH(jaar_zip[[#This Row],[Datum]])=11,MONTH(jaar_zip[[#This Row],[Datum]])=12),1.1,IF(OR(MONTH(jaar_zip[[#This Row],[Datum]])=3,MONTH(jaar_zip[[#This Row],[Datum]])=10),1,0.8))*jaar_zip[[#This Row],[graaddagen]],"")</f>
        <v>0.3199999999999989</v>
      </c>
      <c r="O8401" s="101">
        <f>IF(ISNUMBER(jaar_zip[[#This Row],[etmaaltemperatuur]]),IF(jaar_zip[[#This Row],[etmaaltemperatuur]]&gt;stookgrens,jaar_zip[[#This Row],[etmaaltemperatuur]]-stookgrens,0),"")</f>
        <v>0</v>
      </c>
    </row>
    <row r="8402" spans="1:15" x14ac:dyDescent="0.25">
      <c r="A8402">
        <v>375</v>
      </c>
      <c r="B8402">
        <v>20240629</v>
      </c>
      <c r="C8402">
        <v>1.9</v>
      </c>
      <c r="D8402">
        <v>19.2</v>
      </c>
      <c r="E8402">
        <v>2546</v>
      </c>
      <c r="F8402">
        <v>2.2000000000000002</v>
      </c>
      <c r="G8402">
        <v>1013</v>
      </c>
      <c r="H8402">
        <v>70</v>
      </c>
      <c r="I8402" s="101" t="s">
        <v>42</v>
      </c>
      <c r="J8402" s="1">
        <f>DATEVALUE(RIGHT(jaar_zip[[#This Row],[YYYYMMDD]],2)&amp;"-"&amp;MID(jaar_zip[[#This Row],[YYYYMMDD]],5,2)&amp;"-"&amp;LEFT(jaar_zip[[#This Row],[YYYYMMDD]],4))</f>
        <v>45472</v>
      </c>
      <c r="K8402" s="101" t="str">
        <f>IF(AND(VALUE(MONTH(jaar_zip[[#This Row],[Datum]]))=1,VALUE(WEEKNUM(jaar_zip[[#This Row],[Datum]],21))&gt;51),RIGHT(YEAR(jaar_zip[[#This Row],[Datum]])-1,2),RIGHT(YEAR(jaar_zip[[#This Row],[Datum]]),2))&amp;"-"&amp; TEXT(WEEKNUM(jaar_zip[[#This Row],[Datum]],21),"00")</f>
        <v>24-26</v>
      </c>
      <c r="L8402" s="101">
        <f>MONTH(jaar_zip[[#This Row],[Datum]])</f>
        <v>6</v>
      </c>
      <c r="M8402" s="101">
        <f>IF(ISNUMBER(jaar_zip[[#This Row],[etmaaltemperatuur]]),IF(jaar_zip[[#This Row],[etmaaltemperatuur]]&lt;stookgrens,stookgrens-jaar_zip[[#This Row],[etmaaltemperatuur]],0),"")</f>
        <v>0</v>
      </c>
      <c r="N8402" s="101">
        <f>IF(ISNUMBER(jaar_zip[[#This Row],[graaddagen]]),IF(OR(MONTH(jaar_zip[[#This Row],[Datum]])=1,MONTH(jaar_zip[[#This Row],[Datum]])=2,MONTH(jaar_zip[[#This Row],[Datum]])=11,MONTH(jaar_zip[[#This Row],[Datum]])=12),1.1,IF(OR(MONTH(jaar_zip[[#This Row],[Datum]])=3,MONTH(jaar_zip[[#This Row],[Datum]])=10),1,0.8))*jaar_zip[[#This Row],[graaddagen]],"")</f>
        <v>0</v>
      </c>
      <c r="O8402" s="101">
        <f>IF(ISNUMBER(jaar_zip[[#This Row],[etmaaltemperatuur]]),IF(jaar_zip[[#This Row],[etmaaltemperatuur]]&gt;stookgrens,jaar_zip[[#This Row],[etmaaltemperatuur]]-stookgrens,0),"")</f>
        <v>1.1999999999999993</v>
      </c>
    </row>
    <row r="8403" spans="1:15" x14ac:dyDescent="0.25">
      <c r="A8403">
        <v>375</v>
      </c>
      <c r="B8403">
        <v>20240630</v>
      </c>
      <c r="C8403">
        <v>2.4</v>
      </c>
      <c r="D8403">
        <v>17.8</v>
      </c>
      <c r="E8403">
        <v>1514</v>
      </c>
      <c r="F8403">
        <v>9.6</v>
      </c>
      <c r="G8403">
        <v>1010</v>
      </c>
      <c r="H8403">
        <v>82</v>
      </c>
      <c r="I8403" s="101" t="s">
        <v>42</v>
      </c>
      <c r="J8403" s="1">
        <f>DATEVALUE(RIGHT(jaar_zip[[#This Row],[YYYYMMDD]],2)&amp;"-"&amp;MID(jaar_zip[[#This Row],[YYYYMMDD]],5,2)&amp;"-"&amp;LEFT(jaar_zip[[#This Row],[YYYYMMDD]],4))</f>
        <v>45473</v>
      </c>
      <c r="K8403" s="101" t="str">
        <f>IF(AND(VALUE(MONTH(jaar_zip[[#This Row],[Datum]]))=1,VALUE(WEEKNUM(jaar_zip[[#This Row],[Datum]],21))&gt;51),RIGHT(YEAR(jaar_zip[[#This Row],[Datum]])-1,2),RIGHT(YEAR(jaar_zip[[#This Row],[Datum]]),2))&amp;"-"&amp; TEXT(WEEKNUM(jaar_zip[[#This Row],[Datum]],21),"00")</f>
        <v>24-26</v>
      </c>
      <c r="L8403" s="101">
        <f>MONTH(jaar_zip[[#This Row],[Datum]])</f>
        <v>6</v>
      </c>
      <c r="M8403" s="101">
        <f>IF(ISNUMBER(jaar_zip[[#This Row],[etmaaltemperatuur]]),IF(jaar_zip[[#This Row],[etmaaltemperatuur]]&lt;stookgrens,stookgrens-jaar_zip[[#This Row],[etmaaltemperatuur]],0),"")</f>
        <v>0.19999999999999929</v>
      </c>
      <c r="N8403" s="101">
        <f>IF(ISNUMBER(jaar_zip[[#This Row],[graaddagen]]),IF(OR(MONTH(jaar_zip[[#This Row],[Datum]])=1,MONTH(jaar_zip[[#This Row],[Datum]])=2,MONTH(jaar_zip[[#This Row],[Datum]])=11,MONTH(jaar_zip[[#This Row],[Datum]])=12),1.1,IF(OR(MONTH(jaar_zip[[#This Row],[Datum]])=3,MONTH(jaar_zip[[#This Row],[Datum]])=10),1,0.8))*jaar_zip[[#This Row],[graaddagen]],"")</f>
        <v>0.15999999999999945</v>
      </c>
      <c r="O8403" s="101">
        <f>IF(ISNUMBER(jaar_zip[[#This Row],[etmaaltemperatuur]]),IF(jaar_zip[[#This Row],[etmaaltemperatuur]]&gt;stookgrens,jaar_zip[[#This Row],[etmaaltemperatuur]]-stookgrens,0),"")</f>
        <v>0</v>
      </c>
    </row>
    <row r="8404" spans="1:15" x14ac:dyDescent="0.25">
      <c r="A8404">
        <v>375</v>
      </c>
      <c r="B8404">
        <v>20240701</v>
      </c>
      <c r="C8404">
        <v>3</v>
      </c>
      <c r="D8404">
        <v>15.9</v>
      </c>
      <c r="E8404">
        <v>2146</v>
      </c>
      <c r="F8404">
        <v>0.2</v>
      </c>
      <c r="G8404">
        <v>1015.6</v>
      </c>
      <c r="H8404">
        <v>72</v>
      </c>
      <c r="I8404" s="101" t="s">
        <v>42</v>
      </c>
      <c r="J8404" s="1">
        <f>DATEVALUE(RIGHT(jaar_zip[[#This Row],[YYYYMMDD]],2)&amp;"-"&amp;MID(jaar_zip[[#This Row],[YYYYMMDD]],5,2)&amp;"-"&amp;LEFT(jaar_zip[[#This Row],[YYYYMMDD]],4))</f>
        <v>45474</v>
      </c>
      <c r="K8404" s="101" t="str">
        <f>IF(AND(VALUE(MONTH(jaar_zip[[#This Row],[Datum]]))=1,VALUE(WEEKNUM(jaar_zip[[#This Row],[Datum]],21))&gt;51),RIGHT(YEAR(jaar_zip[[#This Row],[Datum]])-1,2),RIGHT(YEAR(jaar_zip[[#This Row],[Datum]]),2))&amp;"-"&amp; TEXT(WEEKNUM(jaar_zip[[#This Row],[Datum]],21),"00")</f>
        <v>24-27</v>
      </c>
      <c r="L8404" s="101">
        <f>MONTH(jaar_zip[[#This Row],[Datum]])</f>
        <v>7</v>
      </c>
      <c r="M8404" s="101">
        <f>IF(ISNUMBER(jaar_zip[[#This Row],[etmaaltemperatuur]]),IF(jaar_zip[[#This Row],[etmaaltemperatuur]]&lt;stookgrens,stookgrens-jaar_zip[[#This Row],[etmaaltemperatuur]],0),"")</f>
        <v>2.0999999999999996</v>
      </c>
      <c r="N8404" s="101">
        <f>IF(ISNUMBER(jaar_zip[[#This Row],[graaddagen]]),IF(OR(MONTH(jaar_zip[[#This Row],[Datum]])=1,MONTH(jaar_zip[[#This Row],[Datum]])=2,MONTH(jaar_zip[[#This Row],[Datum]])=11,MONTH(jaar_zip[[#This Row],[Datum]])=12),1.1,IF(OR(MONTH(jaar_zip[[#This Row],[Datum]])=3,MONTH(jaar_zip[[#This Row],[Datum]])=10),1,0.8))*jaar_zip[[#This Row],[graaddagen]],"")</f>
        <v>1.6799999999999997</v>
      </c>
      <c r="O8404" s="101">
        <f>IF(ISNUMBER(jaar_zip[[#This Row],[etmaaltemperatuur]]),IF(jaar_zip[[#This Row],[etmaaltemperatuur]]&gt;stookgrens,jaar_zip[[#This Row],[etmaaltemperatuur]]-stookgrens,0),"")</f>
        <v>0</v>
      </c>
    </row>
    <row r="8405" spans="1:15" x14ac:dyDescent="0.25">
      <c r="A8405">
        <v>375</v>
      </c>
      <c r="B8405">
        <v>20240702</v>
      </c>
      <c r="C8405">
        <v>2.9</v>
      </c>
      <c r="D8405">
        <v>15.2</v>
      </c>
      <c r="E8405">
        <v>1237</v>
      </c>
      <c r="F8405">
        <v>6.1</v>
      </c>
      <c r="G8405">
        <v>1014.5</v>
      </c>
      <c r="H8405">
        <v>80</v>
      </c>
      <c r="I8405" s="101" t="s">
        <v>42</v>
      </c>
      <c r="J8405" s="1">
        <f>DATEVALUE(RIGHT(jaar_zip[[#This Row],[YYYYMMDD]],2)&amp;"-"&amp;MID(jaar_zip[[#This Row],[YYYYMMDD]],5,2)&amp;"-"&amp;LEFT(jaar_zip[[#This Row],[YYYYMMDD]],4))</f>
        <v>45475</v>
      </c>
      <c r="K8405" s="101" t="str">
        <f>IF(AND(VALUE(MONTH(jaar_zip[[#This Row],[Datum]]))=1,VALUE(WEEKNUM(jaar_zip[[#This Row],[Datum]],21))&gt;51),RIGHT(YEAR(jaar_zip[[#This Row],[Datum]])-1,2),RIGHT(YEAR(jaar_zip[[#This Row],[Datum]]),2))&amp;"-"&amp; TEXT(WEEKNUM(jaar_zip[[#This Row],[Datum]],21),"00")</f>
        <v>24-27</v>
      </c>
      <c r="L8405" s="101">
        <f>MONTH(jaar_zip[[#This Row],[Datum]])</f>
        <v>7</v>
      </c>
      <c r="M8405" s="101">
        <f>IF(ISNUMBER(jaar_zip[[#This Row],[etmaaltemperatuur]]),IF(jaar_zip[[#This Row],[etmaaltemperatuur]]&lt;stookgrens,stookgrens-jaar_zip[[#This Row],[etmaaltemperatuur]],0),"")</f>
        <v>2.8000000000000007</v>
      </c>
      <c r="N8405" s="101">
        <f>IF(ISNUMBER(jaar_zip[[#This Row],[graaddagen]]),IF(OR(MONTH(jaar_zip[[#This Row],[Datum]])=1,MONTH(jaar_zip[[#This Row],[Datum]])=2,MONTH(jaar_zip[[#This Row],[Datum]])=11,MONTH(jaar_zip[[#This Row],[Datum]])=12),1.1,IF(OR(MONTH(jaar_zip[[#This Row],[Datum]])=3,MONTH(jaar_zip[[#This Row],[Datum]])=10),1,0.8))*jaar_zip[[#This Row],[graaddagen]],"")</f>
        <v>2.2400000000000007</v>
      </c>
      <c r="O8405" s="101">
        <f>IF(ISNUMBER(jaar_zip[[#This Row],[etmaaltemperatuur]]),IF(jaar_zip[[#This Row],[etmaaltemperatuur]]&gt;stookgrens,jaar_zip[[#This Row],[etmaaltemperatuur]]-stookgrens,0),"")</f>
        <v>0</v>
      </c>
    </row>
    <row r="8406" spans="1:15" x14ac:dyDescent="0.25">
      <c r="A8406">
        <v>375</v>
      </c>
      <c r="B8406">
        <v>20240703</v>
      </c>
      <c r="C8406">
        <v>3.2</v>
      </c>
      <c r="D8406">
        <v>13.6</v>
      </c>
      <c r="E8406">
        <v>1067</v>
      </c>
      <c r="F8406">
        <v>9</v>
      </c>
      <c r="G8406">
        <v>1009.8</v>
      </c>
      <c r="H8406">
        <v>84</v>
      </c>
      <c r="I8406" s="101" t="s">
        <v>42</v>
      </c>
      <c r="J8406" s="1">
        <f>DATEVALUE(RIGHT(jaar_zip[[#This Row],[YYYYMMDD]],2)&amp;"-"&amp;MID(jaar_zip[[#This Row],[YYYYMMDD]],5,2)&amp;"-"&amp;LEFT(jaar_zip[[#This Row],[YYYYMMDD]],4))</f>
        <v>45476</v>
      </c>
      <c r="K8406" s="101" t="str">
        <f>IF(AND(VALUE(MONTH(jaar_zip[[#This Row],[Datum]]))=1,VALUE(WEEKNUM(jaar_zip[[#This Row],[Datum]],21))&gt;51),RIGHT(YEAR(jaar_zip[[#This Row],[Datum]])-1,2),RIGHT(YEAR(jaar_zip[[#This Row],[Datum]]),2))&amp;"-"&amp; TEXT(WEEKNUM(jaar_zip[[#This Row],[Datum]],21),"00")</f>
        <v>24-27</v>
      </c>
      <c r="L8406" s="101">
        <f>MONTH(jaar_zip[[#This Row],[Datum]])</f>
        <v>7</v>
      </c>
      <c r="M8406" s="101">
        <f>IF(ISNUMBER(jaar_zip[[#This Row],[etmaaltemperatuur]]),IF(jaar_zip[[#This Row],[etmaaltemperatuur]]&lt;stookgrens,stookgrens-jaar_zip[[#This Row],[etmaaltemperatuur]],0),"")</f>
        <v>4.4000000000000004</v>
      </c>
      <c r="N8406" s="101">
        <f>IF(ISNUMBER(jaar_zip[[#This Row],[graaddagen]]),IF(OR(MONTH(jaar_zip[[#This Row],[Datum]])=1,MONTH(jaar_zip[[#This Row],[Datum]])=2,MONTH(jaar_zip[[#This Row],[Datum]])=11,MONTH(jaar_zip[[#This Row],[Datum]])=12),1.1,IF(OR(MONTH(jaar_zip[[#This Row],[Datum]])=3,MONTH(jaar_zip[[#This Row],[Datum]])=10),1,0.8))*jaar_zip[[#This Row],[graaddagen]],"")</f>
        <v>3.5200000000000005</v>
      </c>
      <c r="O8406" s="101">
        <f>IF(ISNUMBER(jaar_zip[[#This Row],[etmaaltemperatuur]]),IF(jaar_zip[[#This Row],[etmaaltemperatuur]]&gt;stookgrens,jaar_zip[[#This Row],[etmaaltemperatuur]]-stookgrens,0),"")</f>
        <v>0</v>
      </c>
    </row>
    <row r="8407" spans="1:15" x14ac:dyDescent="0.25">
      <c r="A8407">
        <v>375</v>
      </c>
      <c r="B8407">
        <v>20240704</v>
      </c>
      <c r="C8407">
        <v>4.5</v>
      </c>
      <c r="D8407">
        <v>15.8</v>
      </c>
      <c r="E8407">
        <v>2301</v>
      </c>
      <c r="F8407">
        <v>2.6</v>
      </c>
      <c r="G8407">
        <v>1008</v>
      </c>
      <c r="H8407">
        <v>70</v>
      </c>
      <c r="I8407" s="101" t="s">
        <v>42</v>
      </c>
      <c r="J8407" s="1">
        <f>DATEVALUE(RIGHT(jaar_zip[[#This Row],[YYYYMMDD]],2)&amp;"-"&amp;MID(jaar_zip[[#This Row],[YYYYMMDD]],5,2)&amp;"-"&amp;LEFT(jaar_zip[[#This Row],[YYYYMMDD]],4))</f>
        <v>45477</v>
      </c>
      <c r="K8407" s="101" t="str">
        <f>IF(AND(VALUE(MONTH(jaar_zip[[#This Row],[Datum]]))=1,VALUE(WEEKNUM(jaar_zip[[#This Row],[Datum]],21))&gt;51),RIGHT(YEAR(jaar_zip[[#This Row],[Datum]])-1,2),RIGHT(YEAR(jaar_zip[[#This Row],[Datum]]),2))&amp;"-"&amp; TEXT(WEEKNUM(jaar_zip[[#This Row],[Datum]],21),"00")</f>
        <v>24-27</v>
      </c>
      <c r="L8407" s="101">
        <f>MONTH(jaar_zip[[#This Row],[Datum]])</f>
        <v>7</v>
      </c>
      <c r="M8407" s="101">
        <f>IF(ISNUMBER(jaar_zip[[#This Row],[etmaaltemperatuur]]),IF(jaar_zip[[#This Row],[etmaaltemperatuur]]&lt;stookgrens,stookgrens-jaar_zip[[#This Row],[etmaaltemperatuur]],0),"")</f>
        <v>2.1999999999999993</v>
      </c>
      <c r="N8407" s="101">
        <f>IF(ISNUMBER(jaar_zip[[#This Row],[graaddagen]]),IF(OR(MONTH(jaar_zip[[#This Row],[Datum]])=1,MONTH(jaar_zip[[#This Row],[Datum]])=2,MONTH(jaar_zip[[#This Row],[Datum]])=11,MONTH(jaar_zip[[#This Row],[Datum]])=12),1.1,IF(OR(MONTH(jaar_zip[[#This Row],[Datum]])=3,MONTH(jaar_zip[[#This Row],[Datum]])=10),1,0.8))*jaar_zip[[#This Row],[graaddagen]],"")</f>
        <v>1.7599999999999996</v>
      </c>
      <c r="O8407" s="101">
        <f>IF(ISNUMBER(jaar_zip[[#This Row],[etmaaltemperatuur]]),IF(jaar_zip[[#This Row],[etmaaltemperatuur]]&gt;stookgrens,jaar_zip[[#This Row],[etmaaltemperatuur]]-stookgrens,0),"")</f>
        <v>0</v>
      </c>
    </row>
    <row r="8408" spans="1:15" x14ac:dyDescent="0.25">
      <c r="A8408">
        <v>375</v>
      </c>
      <c r="B8408">
        <v>20240705</v>
      </c>
      <c r="C8408">
        <v>5.0999999999999996</v>
      </c>
      <c r="D8408">
        <v>16</v>
      </c>
      <c r="E8408">
        <v>1194</v>
      </c>
      <c r="F8408">
        <v>-0.1</v>
      </c>
      <c r="G8408">
        <v>1008.8</v>
      </c>
      <c r="H8408">
        <v>80</v>
      </c>
      <c r="I8408" s="101" t="s">
        <v>42</v>
      </c>
      <c r="J8408" s="1">
        <f>DATEVALUE(RIGHT(jaar_zip[[#This Row],[YYYYMMDD]],2)&amp;"-"&amp;MID(jaar_zip[[#This Row],[YYYYMMDD]],5,2)&amp;"-"&amp;LEFT(jaar_zip[[#This Row],[YYYYMMDD]],4))</f>
        <v>45478</v>
      </c>
      <c r="K8408" s="101" t="str">
        <f>IF(AND(VALUE(MONTH(jaar_zip[[#This Row],[Datum]]))=1,VALUE(WEEKNUM(jaar_zip[[#This Row],[Datum]],21))&gt;51),RIGHT(YEAR(jaar_zip[[#This Row],[Datum]])-1,2),RIGHT(YEAR(jaar_zip[[#This Row],[Datum]]),2))&amp;"-"&amp; TEXT(WEEKNUM(jaar_zip[[#This Row],[Datum]],21),"00")</f>
        <v>24-27</v>
      </c>
      <c r="L8408" s="101">
        <f>MONTH(jaar_zip[[#This Row],[Datum]])</f>
        <v>7</v>
      </c>
      <c r="M8408" s="101">
        <f>IF(ISNUMBER(jaar_zip[[#This Row],[etmaaltemperatuur]]),IF(jaar_zip[[#This Row],[etmaaltemperatuur]]&lt;stookgrens,stookgrens-jaar_zip[[#This Row],[etmaaltemperatuur]],0),"")</f>
        <v>2</v>
      </c>
      <c r="N8408" s="101">
        <f>IF(ISNUMBER(jaar_zip[[#This Row],[graaddagen]]),IF(OR(MONTH(jaar_zip[[#This Row],[Datum]])=1,MONTH(jaar_zip[[#This Row],[Datum]])=2,MONTH(jaar_zip[[#This Row],[Datum]])=11,MONTH(jaar_zip[[#This Row],[Datum]])=12),1.1,IF(OR(MONTH(jaar_zip[[#This Row],[Datum]])=3,MONTH(jaar_zip[[#This Row],[Datum]])=10),1,0.8))*jaar_zip[[#This Row],[graaddagen]],"")</f>
        <v>1.6</v>
      </c>
      <c r="O8408" s="101">
        <f>IF(ISNUMBER(jaar_zip[[#This Row],[etmaaltemperatuur]]),IF(jaar_zip[[#This Row],[etmaaltemperatuur]]&gt;stookgrens,jaar_zip[[#This Row],[etmaaltemperatuur]]-stookgrens,0),"")</f>
        <v>0</v>
      </c>
    </row>
    <row r="8409" spans="1:15" x14ac:dyDescent="0.25">
      <c r="A8409">
        <v>375</v>
      </c>
      <c r="B8409">
        <v>20240706</v>
      </c>
      <c r="C8409">
        <v>6.7</v>
      </c>
      <c r="D8409">
        <v>17.2</v>
      </c>
      <c r="E8409">
        <v>1740</v>
      </c>
      <c r="F8409">
        <v>-0.1</v>
      </c>
      <c r="G8409">
        <v>1003.5</v>
      </c>
      <c r="H8409">
        <v>67</v>
      </c>
      <c r="I8409" s="101" t="s">
        <v>42</v>
      </c>
      <c r="J8409" s="1">
        <f>DATEVALUE(RIGHT(jaar_zip[[#This Row],[YYYYMMDD]],2)&amp;"-"&amp;MID(jaar_zip[[#This Row],[YYYYMMDD]],5,2)&amp;"-"&amp;LEFT(jaar_zip[[#This Row],[YYYYMMDD]],4))</f>
        <v>45479</v>
      </c>
      <c r="K8409" s="101" t="str">
        <f>IF(AND(VALUE(MONTH(jaar_zip[[#This Row],[Datum]]))=1,VALUE(WEEKNUM(jaar_zip[[#This Row],[Datum]],21))&gt;51),RIGHT(YEAR(jaar_zip[[#This Row],[Datum]])-1,2),RIGHT(YEAR(jaar_zip[[#This Row],[Datum]]),2))&amp;"-"&amp; TEXT(WEEKNUM(jaar_zip[[#This Row],[Datum]],21),"00")</f>
        <v>24-27</v>
      </c>
      <c r="L8409" s="101">
        <f>MONTH(jaar_zip[[#This Row],[Datum]])</f>
        <v>7</v>
      </c>
      <c r="M8409" s="101">
        <f>IF(ISNUMBER(jaar_zip[[#This Row],[etmaaltemperatuur]]),IF(jaar_zip[[#This Row],[etmaaltemperatuur]]&lt;stookgrens,stookgrens-jaar_zip[[#This Row],[etmaaltemperatuur]],0),"")</f>
        <v>0.80000000000000071</v>
      </c>
      <c r="N8409" s="101">
        <f>IF(ISNUMBER(jaar_zip[[#This Row],[graaddagen]]),IF(OR(MONTH(jaar_zip[[#This Row],[Datum]])=1,MONTH(jaar_zip[[#This Row],[Datum]])=2,MONTH(jaar_zip[[#This Row],[Datum]])=11,MONTH(jaar_zip[[#This Row],[Datum]])=12),1.1,IF(OR(MONTH(jaar_zip[[#This Row],[Datum]])=3,MONTH(jaar_zip[[#This Row],[Datum]])=10),1,0.8))*jaar_zip[[#This Row],[graaddagen]],"")</f>
        <v>0.64000000000000057</v>
      </c>
      <c r="O8409" s="101">
        <f>IF(ISNUMBER(jaar_zip[[#This Row],[etmaaltemperatuur]]),IF(jaar_zip[[#This Row],[etmaaltemperatuur]]&gt;stookgrens,jaar_zip[[#This Row],[etmaaltemperatuur]]-stookgrens,0),"")</f>
        <v>0</v>
      </c>
    </row>
    <row r="8410" spans="1:15" x14ac:dyDescent="0.25">
      <c r="A8410">
        <v>375</v>
      </c>
      <c r="B8410">
        <v>20240707</v>
      </c>
      <c r="C8410">
        <v>3.6</v>
      </c>
      <c r="D8410">
        <v>14.9</v>
      </c>
      <c r="E8410">
        <v>1604</v>
      </c>
      <c r="F8410">
        <v>-0.1</v>
      </c>
      <c r="G8410">
        <v>1012.9</v>
      </c>
      <c r="H8410">
        <v>76</v>
      </c>
      <c r="I8410" s="101" t="s">
        <v>42</v>
      </c>
      <c r="J8410" s="1">
        <f>DATEVALUE(RIGHT(jaar_zip[[#This Row],[YYYYMMDD]],2)&amp;"-"&amp;MID(jaar_zip[[#This Row],[YYYYMMDD]],5,2)&amp;"-"&amp;LEFT(jaar_zip[[#This Row],[YYYYMMDD]],4))</f>
        <v>45480</v>
      </c>
      <c r="K8410" s="101" t="str">
        <f>IF(AND(VALUE(MONTH(jaar_zip[[#This Row],[Datum]]))=1,VALUE(WEEKNUM(jaar_zip[[#This Row],[Datum]],21))&gt;51),RIGHT(YEAR(jaar_zip[[#This Row],[Datum]])-1,2),RIGHT(YEAR(jaar_zip[[#This Row],[Datum]]),2))&amp;"-"&amp; TEXT(WEEKNUM(jaar_zip[[#This Row],[Datum]],21),"00")</f>
        <v>24-27</v>
      </c>
      <c r="L8410" s="101">
        <f>MONTH(jaar_zip[[#This Row],[Datum]])</f>
        <v>7</v>
      </c>
      <c r="M8410" s="101">
        <f>IF(ISNUMBER(jaar_zip[[#This Row],[etmaaltemperatuur]]),IF(jaar_zip[[#This Row],[etmaaltemperatuur]]&lt;stookgrens,stookgrens-jaar_zip[[#This Row],[etmaaltemperatuur]],0),"")</f>
        <v>3.0999999999999996</v>
      </c>
      <c r="N8410" s="101">
        <f>IF(ISNUMBER(jaar_zip[[#This Row],[graaddagen]]),IF(OR(MONTH(jaar_zip[[#This Row],[Datum]])=1,MONTH(jaar_zip[[#This Row],[Datum]])=2,MONTH(jaar_zip[[#This Row],[Datum]])=11,MONTH(jaar_zip[[#This Row],[Datum]])=12),1.1,IF(OR(MONTH(jaar_zip[[#This Row],[Datum]])=3,MONTH(jaar_zip[[#This Row],[Datum]])=10),1,0.8))*jaar_zip[[#This Row],[graaddagen]],"")</f>
        <v>2.48</v>
      </c>
      <c r="O8410" s="101">
        <f>IF(ISNUMBER(jaar_zip[[#This Row],[etmaaltemperatuur]]),IF(jaar_zip[[#This Row],[etmaaltemperatuur]]&gt;stookgrens,jaar_zip[[#This Row],[etmaaltemperatuur]]-stookgrens,0),"")</f>
        <v>0</v>
      </c>
    </row>
    <row r="8411" spans="1:15" x14ac:dyDescent="0.25">
      <c r="A8411">
        <v>375</v>
      </c>
      <c r="B8411">
        <v>20240708</v>
      </c>
      <c r="C8411">
        <v>2</v>
      </c>
      <c r="D8411">
        <v>17.399999999999999</v>
      </c>
      <c r="E8411">
        <v>1706</v>
      </c>
      <c r="F8411">
        <v>-0.1</v>
      </c>
      <c r="G8411">
        <v>1017.3</v>
      </c>
      <c r="H8411">
        <v>72</v>
      </c>
      <c r="I8411" s="101" t="s">
        <v>42</v>
      </c>
      <c r="J8411" s="1">
        <f>DATEVALUE(RIGHT(jaar_zip[[#This Row],[YYYYMMDD]],2)&amp;"-"&amp;MID(jaar_zip[[#This Row],[YYYYMMDD]],5,2)&amp;"-"&amp;LEFT(jaar_zip[[#This Row],[YYYYMMDD]],4))</f>
        <v>45481</v>
      </c>
      <c r="K8411" s="101" t="str">
        <f>IF(AND(VALUE(MONTH(jaar_zip[[#This Row],[Datum]]))=1,VALUE(WEEKNUM(jaar_zip[[#This Row],[Datum]],21))&gt;51),RIGHT(YEAR(jaar_zip[[#This Row],[Datum]])-1,2),RIGHT(YEAR(jaar_zip[[#This Row],[Datum]]),2))&amp;"-"&amp; TEXT(WEEKNUM(jaar_zip[[#This Row],[Datum]],21),"00")</f>
        <v>24-28</v>
      </c>
      <c r="L8411" s="101">
        <f>MONTH(jaar_zip[[#This Row],[Datum]])</f>
        <v>7</v>
      </c>
      <c r="M8411" s="101">
        <f>IF(ISNUMBER(jaar_zip[[#This Row],[etmaaltemperatuur]]),IF(jaar_zip[[#This Row],[etmaaltemperatuur]]&lt;stookgrens,stookgrens-jaar_zip[[#This Row],[etmaaltemperatuur]],0),"")</f>
        <v>0.60000000000000142</v>
      </c>
      <c r="N8411" s="101">
        <f>IF(ISNUMBER(jaar_zip[[#This Row],[graaddagen]]),IF(OR(MONTH(jaar_zip[[#This Row],[Datum]])=1,MONTH(jaar_zip[[#This Row],[Datum]])=2,MONTH(jaar_zip[[#This Row],[Datum]])=11,MONTH(jaar_zip[[#This Row],[Datum]])=12),1.1,IF(OR(MONTH(jaar_zip[[#This Row],[Datum]])=3,MONTH(jaar_zip[[#This Row],[Datum]])=10),1,0.8))*jaar_zip[[#This Row],[graaddagen]],"")</f>
        <v>0.48000000000000115</v>
      </c>
      <c r="O8411" s="101">
        <f>IF(ISNUMBER(jaar_zip[[#This Row],[etmaaltemperatuur]]),IF(jaar_zip[[#This Row],[etmaaltemperatuur]]&gt;stookgrens,jaar_zip[[#This Row],[etmaaltemperatuur]]-stookgrens,0),"")</f>
        <v>0</v>
      </c>
    </row>
    <row r="8412" spans="1:15" x14ac:dyDescent="0.25">
      <c r="A8412">
        <v>375</v>
      </c>
      <c r="B8412">
        <v>20240709</v>
      </c>
      <c r="C8412">
        <v>3.5</v>
      </c>
      <c r="D8412">
        <v>21.4</v>
      </c>
      <c r="E8412">
        <v>2203</v>
      </c>
      <c r="F8412">
        <v>14.2</v>
      </c>
      <c r="G8412">
        <v>1013.1</v>
      </c>
      <c r="H8412">
        <v>72</v>
      </c>
      <c r="I8412" s="101" t="s">
        <v>42</v>
      </c>
      <c r="J8412" s="1">
        <f>DATEVALUE(RIGHT(jaar_zip[[#This Row],[YYYYMMDD]],2)&amp;"-"&amp;MID(jaar_zip[[#This Row],[YYYYMMDD]],5,2)&amp;"-"&amp;LEFT(jaar_zip[[#This Row],[YYYYMMDD]],4))</f>
        <v>45482</v>
      </c>
      <c r="K8412" s="101" t="str">
        <f>IF(AND(VALUE(MONTH(jaar_zip[[#This Row],[Datum]]))=1,VALUE(WEEKNUM(jaar_zip[[#This Row],[Datum]],21))&gt;51),RIGHT(YEAR(jaar_zip[[#This Row],[Datum]])-1,2),RIGHT(YEAR(jaar_zip[[#This Row],[Datum]]),2))&amp;"-"&amp; TEXT(WEEKNUM(jaar_zip[[#This Row],[Datum]],21),"00")</f>
        <v>24-28</v>
      </c>
      <c r="L8412" s="101">
        <f>MONTH(jaar_zip[[#This Row],[Datum]])</f>
        <v>7</v>
      </c>
      <c r="M8412" s="101">
        <f>IF(ISNUMBER(jaar_zip[[#This Row],[etmaaltemperatuur]]),IF(jaar_zip[[#This Row],[etmaaltemperatuur]]&lt;stookgrens,stookgrens-jaar_zip[[#This Row],[etmaaltemperatuur]],0),"")</f>
        <v>0</v>
      </c>
      <c r="N8412" s="101">
        <f>IF(ISNUMBER(jaar_zip[[#This Row],[graaddagen]]),IF(OR(MONTH(jaar_zip[[#This Row],[Datum]])=1,MONTH(jaar_zip[[#This Row],[Datum]])=2,MONTH(jaar_zip[[#This Row],[Datum]])=11,MONTH(jaar_zip[[#This Row],[Datum]])=12),1.1,IF(OR(MONTH(jaar_zip[[#This Row],[Datum]])=3,MONTH(jaar_zip[[#This Row],[Datum]])=10),1,0.8))*jaar_zip[[#This Row],[graaddagen]],"")</f>
        <v>0</v>
      </c>
      <c r="O8412" s="101">
        <f>IF(ISNUMBER(jaar_zip[[#This Row],[etmaaltemperatuur]]),IF(jaar_zip[[#This Row],[etmaaltemperatuur]]&gt;stookgrens,jaar_zip[[#This Row],[etmaaltemperatuur]]-stookgrens,0),"")</f>
        <v>3.3999999999999986</v>
      </c>
    </row>
    <row r="8413" spans="1:15" x14ac:dyDescent="0.25">
      <c r="A8413">
        <v>375</v>
      </c>
      <c r="B8413">
        <v>20240710</v>
      </c>
      <c r="C8413">
        <v>3.2</v>
      </c>
      <c r="D8413">
        <v>19.899999999999999</v>
      </c>
      <c r="E8413">
        <v>2049</v>
      </c>
      <c r="F8413">
        <v>2.6</v>
      </c>
      <c r="G8413">
        <v>1014.8</v>
      </c>
      <c r="H8413">
        <v>83</v>
      </c>
      <c r="I8413" s="101" t="s">
        <v>42</v>
      </c>
      <c r="J8413" s="1">
        <f>DATEVALUE(RIGHT(jaar_zip[[#This Row],[YYYYMMDD]],2)&amp;"-"&amp;MID(jaar_zip[[#This Row],[YYYYMMDD]],5,2)&amp;"-"&amp;LEFT(jaar_zip[[#This Row],[YYYYMMDD]],4))</f>
        <v>45483</v>
      </c>
      <c r="K8413" s="101" t="str">
        <f>IF(AND(VALUE(MONTH(jaar_zip[[#This Row],[Datum]]))=1,VALUE(WEEKNUM(jaar_zip[[#This Row],[Datum]],21))&gt;51),RIGHT(YEAR(jaar_zip[[#This Row],[Datum]])-1,2),RIGHT(YEAR(jaar_zip[[#This Row],[Datum]]),2))&amp;"-"&amp; TEXT(WEEKNUM(jaar_zip[[#This Row],[Datum]],21),"00")</f>
        <v>24-28</v>
      </c>
      <c r="L8413" s="101">
        <f>MONTH(jaar_zip[[#This Row],[Datum]])</f>
        <v>7</v>
      </c>
      <c r="M8413" s="101">
        <f>IF(ISNUMBER(jaar_zip[[#This Row],[etmaaltemperatuur]]),IF(jaar_zip[[#This Row],[etmaaltemperatuur]]&lt;stookgrens,stookgrens-jaar_zip[[#This Row],[etmaaltemperatuur]],0),"")</f>
        <v>0</v>
      </c>
      <c r="N8413" s="101">
        <f>IF(ISNUMBER(jaar_zip[[#This Row],[graaddagen]]),IF(OR(MONTH(jaar_zip[[#This Row],[Datum]])=1,MONTH(jaar_zip[[#This Row],[Datum]])=2,MONTH(jaar_zip[[#This Row],[Datum]])=11,MONTH(jaar_zip[[#This Row],[Datum]])=12),1.1,IF(OR(MONTH(jaar_zip[[#This Row],[Datum]])=3,MONTH(jaar_zip[[#This Row],[Datum]])=10),1,0.8))*jaar_zip[[#This Row],[graaddagen]],"")</f>
        <v>0</v>
      </c>
      <c r="O8413" s="101">
        <f>IF(ISNUMBER(jaar_zip[[#This Row],[etmaaltemperatuur]]),IF(jaar_zip[[#This Row],[etmaaltemperatuur]]&gt;stookgrens,jaar_zip[[#This Row],[etmaaltemperatuur]]-stookgrens,0),"")</f>
        <v>1.8999999999999986</v>
      </c>
    </row>
    <row r="8414" spans="1:15" x14ac:dyDescent="0.25">
      <c r="A8414">
        <v>375</v>
      </c>
      <c r="B8414">
        <v>20240711</v>
      </c>
      <c r="C8414">
        <v>2.9</v>
      </c>
      <c r="D8414">
        <v>17.8</v>
      </c>
      <c r="E8414">
        <v>2503</v>
      </c>
      <c r="F8414">
        <v>0</v>
      </c>
      <c r="G8414">
        <v>1017.3</v>
      </c>
      <c r="H8414">
        <v>73</v>
      </c>
      <c r="I8414" s="101" t="s">
        <v>42</v>
      </c>
      <c r="J8414" s="1">
        <f>DATEVALUE(RIGHT(jaar_zip[[#This Row],[YYYYMMDD]],2)&amp;"-"&amp;MID(jaar_zip[[#This Row],[YYYYMMDD]],5,2)&amp;"-"&amp;LEFT(jaar_zip[[#This Row],[YYYYMMDD]],4))</f>
        <v>45484</v>
      </c>
      <c r="K8414" s="101" t="str">
        <f>IF(AND(VALUE(MONTH(jaar_zip[[#This Row],[Datum]]))=1,VALUE(WEEKNUM(jaar_zip[[#This Row],[Datum]],21))&gt;51),RIGHT(YEAR(jaar_zip[[#This Row],[Datum]])-1,2),RIGHT(YEAR(jaar_zip[[#This Row],[Datum]]),2))&amp;"-"&amp; TEXT(WEEKNUM(jaar_zip[[#This Row],[Datum]],21),"00")</f>
        <v>24-28</v>
      </c>
      <c r="L8414" s="101">
        <f>MONTH(jaar_zip[[#This Row],[Datum]])</f>
        <v>7</v>
      </c>
      <c r="M8414" s="101">
        <f>IF(ISNUMBER(jaar_zip[[#This Row],[etmaaltemperatuur]]),IF(jaar_zip[[#This Row],[etmaaltemperatuur]]&lt;stookgrens,stookgrens-jaar_zip[[#This Row],[etmaaltemperatuur]],0),"")</f>
        <v>0.19999999999999929</v>
      </c>
      <c r="N8414" s="101">
        <f>IF(ISNUMBER(jaar_zip[[#This Row],[graaddagen]]),IF(OR(MONTH(jaar_zip[[#This Row],[Datum]])=1,MONTH(jaar_zip[[#This Row],[Datum]])=2,MONTH(jaar_zip[[#This Row],[Datum]])=11,MONTH(jaar_zip[[#This Row],[Datum]])=12),1.1,IF(OR(MONTH(jaar_zip[[#This Row],[Datum]])=3,MONTH(jaar_zip[[#This Row],[Datum]])=10),1,0.8))*jaar_zip[[#This Row],[graaddagen]],"")</f>
        <v>0.15999999999999945</v>
      </c>
      <c r="O8414" s="101">
        <f>IF(ISNUMBER(jaar_zip[[#This Row],[etmaaltemperatuur]]),IF(jaar_zip[[#This Row],[etmaaltemperatuur]]&gt;stookgrens,jaar_zip[[#This Row],[etmaaltemperatuur]]-stookgrens,0),"")</f>
        <v>0</v>
      </c>
    </row>
    <row r="8415" spans="1:15" x14ac:dyDescent="0.25">
      <c r="A8415">
        <v>375</v>
      </c>
      <c r="B8415">
        <v>20240712</v>
      </c>
      <c r="C8415">
        <v>3.3</v>
      </c>
      <c r="D8415">
        <v>14.4</v>
      </c>
      <c r="E8415">
        <v>543</v>
      </c>
      <c r="F8415">
        <v>30.1</v>
      </c>
      <c r="G8415">
        <v>1012.3</v>
      </c>
      <c r="H8415">
        <v>92</v>
      </c>
      <c r="I8415" s="101" t="s">
        <v>42</v>
      </c>
      <c r="J8415" s="1">
        <f>DATEVALUE(RIGHT(jaar_zip[[#This Row],[YYYYMMDD]],2)&amp;"-"&amp;MID(jaar_zip[[#This Row],[YYYYMMDD]],5,2)&amp;"-"&amp;LEFT(jaar_zip[[#This Row],[YYYYMMDD]],4))</f>
        <v>45485</v>
      </c>
      <c r="K8415" s="101" t="str">
        <f>IF(AND(VALUE(MONTH(jaar_zip[[#This Row],[Datum]]))=1,VALUE(WEEKNUM(jaar_zip[[#This Row],[Datum]],21))&gt;51),RIGHT(YEAR(jaar_zip[[#This Row],[Datum]])-1,2),RIGHT(YEAR(jaar_zip[[#This Row],[Datum]]),2))&amp;"-"&amp; TEXT(WEEKNUM(jaar_zip[[#This Row],[Datum]],21),"00")</f>
        <v>24-28</v>
      </c>
      <c r="L8415" s="101">
        <f>MONTH(jaar_zip[[#This Row],[Datum]])</f>
        <v>7</v>
      </c>
      <c r="M8415" s="101">
        <f>IF(ISNUMBER(jaar_zip[[#This Row],[etmaaltemperatuur]]),IF(jaar_zip[[#This Row],[etmaaltemperatuur]]&lt;stookgrens,stookgrens-jaar_zip[[#This Row],[etmaaltemperatuur]],0),"")</f>
        <v>3.5999999999999996</v>
      </c>
      <c r="N8415" s="101">
        <f>IF(ISNUMBER(jaar_zip[[#This Row],[graaddagen]]),IF(OR(MONTH(jaar_zip[[#This Row],[Datum]])=1,MONTH(jaar_zip[[#This Row],[Datum]])=2,MONTH(jaar_zip[[#This Row],[Datum]])=11,MONTH(jaar_zip[[#This Row],[Datum]])=12),1.1,IF(OR(MONTH(jaar_zip[[#This Row],[Datum]])=3,MONTH(jaar_zip[[#This Row],[Datum]])=10),1,0.8))*jaar_zip[[#This Row],[graaddagen]],"")</f>
        <v>2.88</v>
      </c>
      <c r="O8415" s="101">
        <f>IF(ISNUMBER(jaar_zip[[#This Row],[etmaaltemperatuur]]),IF(jaar_zip[[#This Row],[etmaaltemperatuur]]&gt;stookgrens,jaar_zip[[#This Row],[etmaaltemperatuur]]-stookgrens,0),"")</f>
        <v>0</v>
      </c>
    </row>
    <row r="8416" spans="1:15" x14ac:dyDescent="0.25">
      <c r="A8416">
        <v>375</v>
      </c>
      <c r="B8416">
        <v>20240713</v>
      </c>
      <c r="C8416">
        <v>4.8</v>
      </c>
      <c r="D8416">
        <v>14.1</v>
      </c>
      <c r="E8416">
        <v>1252</v>
      </c>
      <c r="F8416">
        <v>1.9</v>
      </c>
      <c r="G8416">
        <v>1012.3</v>
      </c>
      <c r="H8416">
        <v>87</v>
      </c>
      <c r="I8416" s="101" t="s">
        <v>42</v>
      </c>
      <c r="J8416" s="1">
        <f>DATEVALUE(RIGHT(jaar_zip[[#This Row],[YYYYMMDD]],2)&amp;"-"&amp;MID(jaar_zip[[#This Row],[YYYYMMDD]],5,2)&amp;"-"&amp;LEFT(jaar_zip[[#This Row],[YYYYMMDD]],4))</f>
        <v>45486</v>
      </c>
      <c r="K8416" s="101" t="str">
        <f>IF(AND(VALUE(MONTH(jaar_zip[[#This Row],[Datum]]))=1,VALUE(WEEKNUM(jaar_zip[[#This Row],[Datum]],21))&gt;51),RIGHT(YEAR(jaar_zip[[#This Row],[Datum]])-1,2),RIGHT(YEAR(jaar_zip[[#This Row],[Datum]]),2))&amp;"-"&amp; TEXT(WEEKNUM(jaar_zip[[#This Row],[Datum]],21),"00")</f>
        <v>24-28</v>
      </c>
      <c r="L8416" s="101">
        <f>MONTH(jaar_zip[[#This Row],[Datum]])</f>
        <v>7</v>
      </c>
      <c r="M8416" s="101">
        <f>IF(ISNUMBER(jaar_zip[[#This Row],[etmaaltemperatuur]]),IF(jaar_zip[[#This Row],[etmaaltemperatuur]]&lt;stookgrens,stookgrens-jaar_zip[[#This Row],[etmaaltemperatuur]],0),"")</f>
        <v>3.9000000000000004</v>
      </c>
      <c r="N8416" s="101">
        <f>IF(ISNUMBER(jaar_zip[[#This Row],[graaddagen]]),IF(OR(MONTH(jaar_zip[[#This Row],[Datum]])=1,MONTH(jaar_zip[[#This Row],[Datum]])=2,MONTH(jaar_zip[[#This Row],[Datum]])=11,MONTH(jaar_zip[[#This Row],[Datum]])=12),1.1,IF(OR(MONTH(jaar_zip[[#This Row],[Datum]])=3,MONTH(jaar_zip[[#This Row],[Datum]])=10),1,0.8))*jaar_zip[[#This Row],[graaddagen]],"")</f>
        <v>3.1200000000000006</v>
      </c>
      <c r="O8416" s="101">
        <f>IF(ISNUMBER(jaar_zip[[#This Row],[etmaaltemperatuur]]),IF(jaar_zip[[#This Row],[etmaaltemperatuur]]&gt;stookgrens,jaar_zip[[#This Row],[etmaaltemperatuur]]-stookgrens,0),"")</f>
        <v>0</v>
      </c>
    </row>
    <row r="8417" spans="1:15" x14ac:dyDescent="0.25">
      <c r="A8417">
        <v>375</v>
      </c>
      <c r="B8417">
        <v>20240714</v>
      </c>
      <c r="C8417">
        <v>3.4</v>
      </c>
      <c r="D8417">
        <v>16.600000000000001</v>
      </c>
      <c r="E8417">
        <v>2222</v>
      </c>
      <c r="F8417">
        <v>0</v>
      </c>
      <c r="G8417">
        <v>1012.8</v>
      </c>
      <c r="H8417">
        <v>75</v>
      </c>
      <c r="I8417" s="101" t="s">
        <v>42</v>
      </c>
      <c r="J8417" s="1">
        <f>DATEVALUE(RIGHT(jaar_zip[[#This Row],[YYYYMMDD]],2)&amp;"-"&amp;MID(jaar_zip[[#This Row],[YYYYMMDD]],5,2)&amp;"-"&amp;LEFT(jaar_zip[[#This Row],[YYYYMMDD]],4))</f>
        <v>45487</v>
      </c>
      <c r="K8417" s="101" t="str">
        <f>IF(AND(VALUE(MONTH(jaar_zip[[#This Row],[Datum]]))=1,VALUE(WEEKNUM(jaar_zip[[#This Row],[Datum]],21))&gt;51),RIGHT(YEAR(jaar_zip[[#This Row],[Datum]])-1,2),RIGHT(YEAR(jaar_zip[[#This Row],[Datum]]),2))&amp;"-"&amp; TEXT(WEEKNUM(jaar_zip[[#This Row],[Datum]],21),"00")</f>
        <v>24-28</v>
      </c>
      <c r="L8417" s="101">
        <f>MONTH(jaar_zip[[#This Row],[Datum]])</f>
        <v>7</v>
      </c>
      <c r="M8417" s="101">
        <f>IF(ISNUMBER(jaar_zip[[#This Row],[etmaaltemperatuur]]),IF(jaar_zip[[#This Row],[etmaaltemperatuur]]&lt;stookgrens,stookgrens-jaar_zip[[#This Row],[etmaaltemperatuur]],0),"")</f>
        <v>1.3999999999999986</v>
      </c>
      <c r="N8417" s="101">
        <f>IF(ISNUMBER(jaar_zip[[#This Row],[graaddagen]]),IF(OR(MONTH(jaar_zip[[#This Row],[Datum]])=1,MONTH(jaar_zip[[#This Row],[Datum]])=2,MONTH(jaar_zip[[#This Row],[Datum]])=11,MONTH(jaar_zip[[#This Row],[Datum]])=12),1.1,IF(OR(MONTH(jaar_zip[[#This Row],[Datum]])=3,MONTH(jaar_zip[[#This Row],[Datum]])=10),1,0.8))*jaar_zip[[#This Row],[graaddagen]],"")</f>
        <v>1.119999999999999</v>
      </c>
      <c r="O8417" s="101">
        <f>IF(ISNUMBER(jaar_zip[[#This Row],[etmaaltemperatuur]]),IF(jaar_zip[[#This Row],[etmaaltemperatuur]]&gt;stookgrens,jaar_zip[[#This Row],[etmaaltemperatuur]]-stookgrens,0),"")</f>
        <v>0</v>
      </c>
    </row>
    <row r="8418" spans="1:15" x14ac:dyDescent="0.25">
      <c r="A8418">
        <v>375</v>
      </c>
      <c r="B8418">
        <v>20240715</v>
      </c>
      <c r="C8418">
        <v>2.2000000000000002</v>
      </c>
      <c r="D8418">
        <v>19.8</v>
      </c>
      <c r="E8418">
        <v>2336</v>
      </c>
      <c r="F8418">
        <v>0.2</v>
      </c>
      <c r="G8418">
        <v>1010.3</v>
      </c>
      <c r="H8418">
        <v>70</v>
      </c>
      <c r="I8418" s="101" t="s">
        <v>42</v>
      </c>
      <c r="J8418" s="1">
        <f>DATEVALUE(RIGHT(jaar_zip[[#This Row],[YYYYMMDD]],2)&amp;"-"&amp;MID(jaar_zip[[#This Row],[YYYYMMDD]],5,2)&amp;"-"&amp;LEFT(jaar_zip[[#This Row],[YYYYMMDD]],4))</f>
        <v>45488</v>
      </c>
      <c r="K8418" s="101" t="str">
        <f>IF(AND(VALUE(MONTH(jaar_zip[[#This Row],[Datum]]))=1,VALUE(WEEKNUM(jaar_zip[[#This Row],[Datum]],21))&gt;51),RIGHT(YEAR(jaar_zip[[#This Row],[Datum]])-1,2),RIGHT(YEAR(jaar_zip[[#This Row],[Datum]]),2))&amp;"-"&amp; TEXT(WEEKNUM(jaar_zip[[#This Row],[Datum]],21),"00")</f>
        <v>24-29</v>
      </c>
      <c r="L8418" s="101">
        <f>MONTH(jaar_zip[[#This Row],[Datum]])</f>
        <v>7</v>
      </c>
      <c r="M8418" s="101">
        <f>IF(ISNUMBER(jaar_zip[[#This Row],[etmaaltemperatuur]]),IF(jaar_zip[[#This Row],[etmaaltemperatuur]]&lt;stookgrens,stookgrens-jaar_zip[[#This Row],[etmaaltemperatuur]],0),"")</f>
        <v>0</v>
      </c>
      <c r="N8418" s="101">
        <f>IF(ISNUMBER(jaar_zip[[#This Row],[graaddagen]]),IF(OR(MONTH(jaar_zip[[#This Row],[Datum]])=1,MONTH(jaar_zip[[#This Row],[Datum]])=2,MONTH(jaar_zip[[#This Row],[Datum]])=11,MONTH(jaar_zip[[#This Row],[Datum]])=12),1.1,IF(OR(MONTH(jaar_zip[[#This Row],[Datum]])=3,MONTH(jaar_zip[[#This Row],[Datum]])=10),1,0.8))*jaar_zip[[#This Row],[graaddagen]],"")</f>
        <v>0</v>
      </c>
      <c r="O8418" s="101">
        <f>IF(ISNUMBER(jaar_zip[[#This Row],[etmaaltemperatuur]]),IF(jaar_zip[[#This Row],[etmaaltemperatuur]]&gt;stookgrens,jaar_zip[[#This Row],[etmaaltemperatuur]]-stookgrens,0),"")</f>
        <v>1.8000000000000007</v>
      </c>
    </row>
    <row r="8419" spans="1:15" x14ac:dyDescent="0.25">
      <c r="A8419">
        <v>375</v>
      </c>
      <c r="B8419">
        <v>20240716</v>
      </c>
      <c r="C8419">
        <v>5.5</v>
      </c>
      <c r="D8419">
        <v>18.2</v>
      </c>
      <c r="E8419">
        <v>1902</v>
      </c>
      <c r="F8419">
        <v>5.4</v>
      </c>
      <c r="G8419">
        <v>1011.1</v>
      </c>
      <c r="H8419">
        <v>80</v>
      </c>
      <c r="I8419" s="101" t="s">
        <v>42</v>
      </c>
      <c r="J8419" s="1">
        <f>DATEVALUE(RIGHT(jaar_zip[[#This Row],[YYYYMMDD]],2)&amp;"-"&amp;MID(jaar_zip[[#This Row],[YYYYMMDD]],5,2)&amp;"-"&amp;LEFT(jaar_zip[[#This Row],[YYYYMMDD]],4))</f>
        <v>45489</v>
      </c>
      <c r="K8419" s="101" t="str">
        <f>IF(AND(VALUE(MONTH(jaar_zip[[#This Row],[Datum]]))=1,VALUE(WEEKNUM(jaar_zip[[#This Row],[Datum]],21))&gt;51),RIGHT(YEAR(jaar_zip[[#This Row],[Datum]])-1,2),RIGHT(YEAR(jaar_zip[[#This Row],[Datum]]),2))&amp;"-"&amp; TEXT(WEEKNUM(jaar_zip[[#This Row],[Datum]],21),"00")</f>
        <v>24-29</v>
      </c>
      <c r="L8419" s="101">
        <f>MONTH(jaar_zip[[#This Row],[Datum]])</f>
        <v>7</v>
      </c>
      <c r="M8419" s="101">
        <f>IF(ISNUMBER(jaar_zip[[#This Row],[etmaaltemperatuur]]),IF(jaar_zip[[#This Row],[etmaaltemperatuur]]&lt;stookgrens,stookgrens-jaar_zip[[#This Row],[etmaaltemperatuur]],0),"")</f>
        <v>0</v>
      </c>
      <c r="N8419" s="101">
        <f>IF(ISNUMBER(jaar_zip[[#This Row],[graaddagen]]),IF(OR(MONTH(jaar_zip[[#This Row],[Datum]])=1,MONTH(jaar_zip[[#This Row],[Datum]])=2,MONTH(jaar_zip[[#This Row],[Datum]])=11,MONTH(jaar_zip[[#This Row],[Datum]])=12),1.1,IF(OR(MONTH(jaar_zip[[#This Row],[Datum]])=3,MONTH(jaar_zip[[#This Row],[Datum]])=10),1,0.8))*jaar_zip[[#This Row],[graaddagen]],"")</f>
        <v>0</v>
      </c>
      <c r="O8419" s="101">
        <f>IF(ISNUMBER(jaar_zip[[#This Row],[etmaaltemperatuur]]),IF(jaar_zip[[#This Row],[etmaaltemperatuur]]&gt;stookgrens,jaar_zip[[#This Row],[etmaaltemperatuur]]-stookgrens,0),"")</f>
        <v>0.19999999999999929</v>
      </c>
    </row>
    <row r="8420" spans="1:15" x14ac:dyDescent="0.25">
      <c r="A8420">
        <v>375</v>
      </c>
      <c r="B8420">
        <v>20240717</v>
      </c>
      <c r="C8420">
        <v>2.6</v>
      </c>
      <c r="D8420">
        <v>18.600000000000001</v>
      </c>
      <c r="E8420">
        <v>1752</v>
      </c>
      <c r="F8420">
        <v>0.1</v>
      </c>
      <c r="G8420">
        <v>1020.3</v>
      </c>
      <c r="H8420">
        <v>80</v>
      </c>
      <c r="I8420" s="101" t="s">
        <v>42</v>
      </c>
      <c r="J8420" s="1">
        <f>DATEVALUE(RIGHT(jaar_zip[[#This Row],[YYYYMMDD]],2)&amp;"-"&amp;MID(jaar_zip[[#This Row],[YYYYMMDD]],5,2)&amp;"-"&amp;LEFT(jaar_zip[[#This Row],[YYYYMMDD]],4))</f>
        <v>45490</v>
      </c>
      <c r="K8420" s="101" t="str">
        <f>IF(AND(VALUE(MONTH(jaar_zip[[#This Row],[Datum]]))=1,VALUE(WEEKNUM(jaar_zip[[#This Row],[Datum]],21))&gt;51),RIGHT(YEAR(jaar_zip[[#This Row],[Datum]])-1,2),RIGHT(YEAR(jaar_zip[[#This Row],[Datum]]),2))&amp;"-"&amp; TEXT(WEEKNUM(jaar_zip[[#This Row],[Datum]],21),"00")</f>
        <v>24-29</v>
      </c>
      <c r="L8420" s="101">
        <f>MONTH(jaar_zip[[#This Row],[Datum]])</f>
        <v>7</v>
      </c>
      <c r="M8420" s="101">
        <f>IF(ISNUMBER(jaar_zip[[#This Row],[etmaaltemperatuur]]),IF(jaar_zip[[#This Row],[etmaaltemperatuur]]&lt;stookgrens,stookgrens-jaar_zip[[#This Row],[etmaaltemperatuur]],0),"")</f>
        <v>0</v>
      </c>
      <c r="N8420" s="101">
        <f>IF(ISNUMBER(jaar_zip[[#This Row],[graaddagen]]),IF(OR(MONTH(jaar_zip[[#This Row],[Datum]])=1,MONTH(jaar_zip[[#This Row],[Datum]])=2,MONTH(jaar_zip[[#This Row],[Datum]])=11,MONTH(jaar_zip[[#This Row],[Datum]])=12),1.1,IF(OR(MONTH(jaar_zip[[#This Row],[Datum]])=3,MONTH(jaar_zip[[#This Row],[Datum]])=10),1,0.8))*jaar_zip[[#This Row],[graaddagen]],"")</f>
        <v>0</v>
      </c>
      <c r="O8420" s="101">
        <f>IF(ISNUMBER(jaar_zip[[#This Row],[etmaaltemperatuur]]),IF(jaar_zip[[#This Row],[etmaaltemperatuur]]&gt;stookgrens,jaar_zip[[#This Row],[etmaaltemperatuur]]-stookgrens,0),"")</f>
        <v>0.60000000000000142</v>
      </c>
    </row>
    <row r="8421" spans="1:15" x14ac:dyDescent="0.25">
      <c r="A8421">
        <v>375</v>
      </c>
      <c r="B8421">
        <v>20240718</v>
      </c>
      <c r="C8421">
        <v>1.4</v>
      </c>
      <c r="D8421">
        <v>21</v>
      </c>
      <c r="E8421">
        <v>2463</v>
      </c>
      <c r="F8421">
        <v>0</v>
      </c>
      <c r="G8421">
        <v>1021.8</v>
      </c>
      <c r="H8421">
        <v>71</v>
      </c>
      <c r="I8421" s="101" t="s">
        <v>42</v>
      </c>
      <c r="J8421" s="1">
        <f>DATEVALUE(RIGHT(jaar_zip[[#This Row],[YYYYMMDD]],2)&amp;"-"&amp;MID(jaar_zip[[#This Row],[YYYYMMDD]],5,2)&amp;"-"&amp;LEFT(jaar_zip[[#This Row],[YYYYMMDD]],4))</f>
        <v>45491</v>
      </c>
      <c r="K8421" s="101" t="str">
        <f>IF(AND(VALUE(MONTH(jaar_zip[[#This Row],[Datum]]))=1,VALUE(WEEKNUM(jaar_zip[[#This Row],[Datum]],21))&gt;51),RIGHT(YEAR(jaar_zip[[#This Row],[Datum]])-1,2),RIGHT(YEAR(jaar_zip[[#This Row],[Datum]]),2))&amp;"-"&amp; TEXT(WEEKNUM(jaar_zip[[#This Row],[Datum]],21),"00")</f>
        <v>24-29</v>
      </c>
      <c r="L8421" s="101">
        <f>MONTH(jaar_zip[[#This Row],[Datum]])</f>
        <v>7</v>
      </c>
      <c r="M8421" s="101">
        <f>IF(ISNUMBER(jaar_zip[[#This Row],[etmaaltemperatuur]]),IF(jaar_zip[[#This Row],[etmaaltemperatuur]]&lt;stookgrens,stookgrens-jaar_zip[[#This Row],[etmaaltemperatuur]],0),"")</f>
        <v>0</v>
      </c>
      <c r="N8421" s="101">
        <f>IF(ISNUMBER(jaar_zip[[#This Row],[graaddagen]]),IF(OR(MONTH(jaar_zip[[#This Row],[Datum]])=1,MONTH(jaar_zip[[#This Row],[Datum]])=2,MONTH(jaar_zip[[#This Row],[Datum]])=11,MONTH(jaar_zip[[#This Row],[Datum]])=12),1.1,IF(OR(MONTH(jaar_zip[[#This Row],[Datum]])=3,MONTH(jaar_zip[[#This Row],[Datum]])=10),1,0.8))*jaar_zip[[#This Row],[graaddagen]],"")</f>
        <v>0</v>
      </c>
      <c r="O8421" s="101">
        <f>IF(ISNUMBER(jaar_zip[[#This Row],[etmaaltemperatuur]]),IF(jaar_zip[[#This Row],[etmaaltemperatuur]]&gt;stookgrens,jaar_zip[[#This Row],[etmaaltemperatuur]]-stookgrens,0),"")</f>
        <v>3</v>
      </c>
    </row>
    <row r="8422" spans="1:15" x14ac:dyDescent="0.25">
      <c r="A8422">
        <v>375</v>
      </c>
      <c r="B8422">
        <v>20240719</v>
      </c>
      <c r="C8422">
        <v>2.1</v>
      </c>
      <c r="D8422">
        <v>23.1</v>
      </c>
      <c r="E8422">
        <v>2067</v>
      </c>
      <c r="F8422">
        <v>0</v>
      </c>
      <c r="G8422">
        <v>1017.8</v>
      </c>
      <c r="H8422">
        <v>65</v>
      </c>
      <c r="I8422" s="101" t="s">
        <v>42</v>
      </c>
      <c r="J8422" s="1">
        <f>DATEVALUE(RIGHT(jaar_zip[[#This Row],[YYYYMMDD]],2)&amp;"-"&amp;MID(jaar_zip[[#This Row],[YYYYMMDD]],5,2)&amp;"-"&amp;LEFT(jaar_zip[[#This Row],[YYYYMMDD]],4))</f>
        <v>45492</v>
      </c>
      <c r="K8422" s="101" t="str">
        <f>IF(AND(VALUE(MONTH(jaar_zip[[#This Row],[Datum]]))=1,VALUE(WEEKNUM(jaar_zip[[#This Row],[Datum]],21))&gt;51),RIGHT(YEAR(jaar_zip[[#This Row],[Datum]])-1,2),RIGHT(YEAR(jaar_zip[[#This Row],[Datum]]),2))&amp;"-"&amp; TEXT(WEEKNUM(jaar_zip[[#This Row],[Datum]],21),"00")</f>
        <v>24-29</v>
      </c>
      <c r="L8422" s="101">
        <f>MONTH(jaar_zip[[#This Row],[Datum]])</f>
        <v>7</v>
      </c>
      <c r="M8422" s="101">
        <f>IF(ISNUMBER(jaar_zip[[#This Row],[etmaaltemperatuur]]),IF(jaar_zip[[#This Row],[etmaaltemperatuur]]&lt;stookgrens,stookgrens-jaar_zip[[#This Row],[etmaaltemperatuur]],0),"")</f>
        <v>0</v>
      </c>
      <c r="N8422" s="101">
        <f>IF(ISNUMBER(jaar_zip[[#This Row],[graaddagen]]),IF(OR(MONTH(jaar_zip[[#This Row],[Datum]])=1,MONTH(jaar_zip[[#This Row],[Datum]])=2,MONTH(jaar_zip[[#This Row],[Datum]])=11,MONTH(jaar_zip[[#This Row],[Datum]])=12),1.1,IF(OR(MONTH(jaar_zip[[#This Row],[Datum]])=3,MONTH(jaar_zip[[#This Row],[Datum]])=10),1,0.8))*jaar_zip[[#This Row],[graaddagen]],"")</f>
        <v>0</v>
      </c>
      <c r="O8422" s="101">
        <f>IF(ISNUMBER(jaar_zip[[#This Row],[etmaaltemperatuur]]),IF(jaar_zip[[#This Row],[etmaaltemperatuur]]&gt;stookgrens,jaar_zip[[#This Row],[etmaaltemperatuur]]-stookgrens,0),"")</f>
        <v>5.1000000000000014</v>
      </c>
    </row>
    <row r="8423" spans="1:15" x14ac:dyDescent="0.25">
      <c r="A8423">
        <v>375</v>
      </c>
      <c r="B8423">
        <v>20240720</v>
      </c>
      <c r="C8423">
        <v>1.7</v>
      </c>
      <c r="D8423">
        <v>23.3</v>
      </c>
      <c r="E8423">
        <v>2445</v>
      </c>
      <c r="F8423">
        <v>1.7</v>
      </c>
      <c r="G8423">
        <v>1008.9</v>
      </c>
      <c r="H8423">
        <v>72</v>
      </c>
      <c r="I8423" s="101" t="s">
        <v>42</v>
      </c>
      <c r="J8423" s="1">
        <f>DATEVALUE(RIGHT(jaar_zip[[#This Row],[YYYYMMDD]],2)&amp;"-"&amp;MID(jaar_zip[[#This Row],[YYYYMMDD]],5,2)&amp;"-"&amp;LEFT(jaar_zip[[#This Row],[YYYYMMDD]],4))</f>
        <v>45493</v>
      </c>
      <c r="K8423" s="101" t="str">
        <f>IF(AND(VALUE(MONTH(jaar_zip[[#This Row],[Datum]]))=1,VALUE(WEEKNUM(jaar_zip[[#This Row],[Datum]],21))&gt;51),RIGHT(YEAR(jaar_zip[[#This Row],[Datum]])-1,2),RIGHT(YEAR(jaar_zip[[#This Row],[Datum]]),2))&amp;"-"&amp; TEXT(WEEKNUM(jaar_zip[[#This Row],[Datum]],21),"00")</f>
        <v>24-29</v>
      </c>
      <c r="L8423" s="101">
        <f>MONTH(jaar_zip[[#This Row],[Datum]])</f>
        <v>7</v>
      </c>
      <c r="M8423" s="101">
        <f>IF(ISNUMBER(jaar_zip[[#This Row],[etmaaltemperatuur]]),IF(jaar_zip[[#This Row],[etmaaltemperatuur]]&lt;stookgrens,stookgrens-jaar_zip[[#This Row],[etmaaltemperatuur]],0),"")</f>
        <v>0</v>
      </c>
      <c r="N8423" s="101">
        <f>IF(ISNUMBER(jaar_zip[[#This Row],[graaddagen]]),IF(OR(MONTH(jaar_zip[[#This Row],[Datum]])=1,MONTH(jaar_zip[[#This Row],[Datum]])=2,MONTH(jaar_zip[[#This Row],[Datum]])=11,MONTH(jaar_zip[[#This Row],[Datum]])=12),1.1,IF(OR(MONTH(jaar_zip[[#This Row],[Datum]])=3,MONTH(jaar_zip[[#This Row],[Datum]])=10),1,0.8))*jaar_zip[[#This Row],[graaddagen]],"")</f>
        <v>0</v>
      </c>
      <c r="O8423" s="101">
        <f>IF(ISNUMBER(jaar_zip[[#This Row],[etmaaltemperatuur]]),IF(jaar_zip[[#This Row],[etmaaltemperatuur]]&gt;stookgrens,jaar_zip[[#This Row],[etmaaltemperatuur]]-stookgrens,0),"")</f>
        <v>5.3000000000000007</v>
      </c>
    </row>
    <row r="8424" spans="1:15" x14ac:dyDescent="0.25">
      <c r="A8424">
        <v>375</v>
      </c>
      <c r="B8424">
        <v>20240721</v>
      </c>
      <c r="C8424">
        <v>2.5</v>
      </c>
      <c r="D8424">
        <v>20.5</v>
      </c>
      <c r="E8424">
        <v>1134</v>
      </c>
      <c r="F8424">
        <v>-0.1</v>
      </c>
      <c r="G8424">
        <v>1009</v>
      </c>
      <c r="H8424">
        <v>87</v>
      </c>
      <c r="I8424" s="101" t="s">
        <v>42</v>
      </c>
      <c r="J8424" s="1">
        <f>DATEVALUE(RIGHT(jaar_zip[[#This Row],[YYYYMMDD]],2)&amp;"-"&amp;MID(jaar_zip[[#This Row],[YYYYMMDD]],5,2)&amp;"-"&amp;LEFT(jaar_zip[[#This Row],[YYYYMMDD]],4))</f>
        <v>45494</v>
      </c>
      <c r="K8424" s="101" t="str">
        <f>IF(AND(VALUE(MONTH(jaar_zip[[#This Row],[Datum]]))=1,VALUE(WEEKNUM(jaar_zip[[#This Row],[Datum]],21))&gt;51),RIGHT(YEAR(jaar_zip[[#This Row],[Datum]])-1,2),RIGHT(YEAR(jaar_zip[[#This Row],[Datum]]),2))&amp;"-"&amp; TEXT(WEEKNUM(jaar_zip[[#This Row],[Datum]],21),"00")</f>
        <v>24-29</v>
      </c>
      <c r="L8424" s="101">
        <f>MONTH(jaar_zip[[#This Row],[Datum]])</f>
        <v>7</v>
      </c>
      <c r="M8424" s="101">
        <f>IF(ISNUMBER(jaar_zip[[#This Row],[etmaaltemperatuur]]),IF(jaar_zip[[#This Row],[etmaaltemperatuur]]&lt;stookgrens,stookgrens-jaar_zip[[#This Row],[etmaaltemperatuur]],0),"")</f>
        <v>0</v>
      </c>
      <c r="N8424" s="101">
        <f>IF(ISNUMBER(jaar_zip[[#This Row],[graaddagen]]),IF(OR(MONTH(jaar_zip[[#This Row],[Datum]])=1,MONTH(jaar_zip[[#This Row],[Datum]])=2,MONTH(jaar_zip[[#This Row],[Datum]])=11,MONTH(jaar_zip[[#This Row],[Datum]])=12),1.1,IF(OR(MONTH(jaar_zip[[#This Row],[Datum]])=3,MONTH(jaar_zip[[#This Row],[Datum]])=10),1,0.8))*jaar_zip[[#This Row],[graaddagen]],"")</f>
        <v>0</v>
      </c>
      <c r="O8424" s="101">
        <f>IF(ISNUMBER(jaar_zip[[#This Row],[etmaaltemperatuur]]),IF(jaar_zip[[#This Row],[etmaaltemperatuur]]&gt;stookgrens,jaar_zip[[#This Row],[etmaaltemperatuur]]-stookgrens,0),"")</f>
        <v>2.5</v>
      </c>
    </row>
    <row r="8425" spans="1:15" x14ac:dyDescent="0.25">
      <c r="A8425">
        <v>375</v>
      </c>
      <c r="B8425">
        <v>20240722</v>
      </c>
      <c r="C8425">
        <v>3.4</v>
      </c>
      <c r="D8425">
        <v>20</v>
      </c>
      <c r="E8425">
        <v>1934</v>
      </c>
      <c r="F8425">
        <v>-0.1</v>
      </c>
      <c r="G8425">
        <v>1016.5</v>
      </c>
      <c r="H8425">
        <v>73</v>
      </c>
      <c r="I8425" s="101" t="s">
        <v>42</v>
      </c>
      <c r="J8425" s="1">
        <f>DATEVALUE(RIGHT(jaar_zip[[#This Row],[YYYYMMDD]],2)&amp;"-"&amp;MID(jaar_zip[[#This Row],[YYYYMMDD]],5,2)&amp;"-"&amp;LEFT(jaar_zip[[#This Row],[YYYYMMDD]],4))</f>
        <v>45495</v>
      </c>
      <c r="K8425" s="101" t="str">
        <f>IF(AND(VALUE(MONTH(jaar_zip[[#This Row],[Datum]]))=1,VALUE(WEEKNUM(jaar_zip[[#This Row],[Datum]],21))&gt;51),RIGHT(YEAR(jaar_zip[[#This Row],[Datum]])-1,2),RIGHT(YEAR(jaar_zip[[#This Row],[Datum]]),2))&amp;"-"&amp; TEXT(WEEKNUM(jaar_zip[[#This Row],[Datum]],21),"00")</f>
        <v>24-30</v>
      </c>
      <c r="L8425" s="101">
        <f>MONTH(jaar_zip[[#This Row],[Datum]])</f>
        <v>7</v>
      </c>
      <c r="M8425" s="101">
        <f>IF(ISNUMBER(jaar_zip[[#This Row],[etmaaltemperatuur]]),IF(jaar_zip[[#This Row],[etmaaltemperatuur]]&lt;stookgrens,stookgrens-jaar_zip[[#This Row],[etmaaltemperatuur]],0),"")</f>
        <v>0</v>
      </c>
      <c r="N8425" s="101">
        <f>IF(ISNUMBER(jaar_zip[[#This Row],[graaddagen]]),IF(OR(MONTH(jaar_zip[[#This Row],[Datum]])=1,MONTH(jaar_zip[[#This Row],[Datum]])=2,MONTH(jaar_zip[[#This Row],[Datum]])=11,MONTH(jaar_zip[[#This Row],[Datum]])=12),1.1,IF(OR(MONTH(jaar_zip[[#This Row],[Datum]])=3,MONTH(jaar_zip[[#This Row],[Datum]])=10),1,0.8))*jaar_zip[[#This Row],[graaddagen]],"")</f>
        <v>0</v>
      </c>
      <c r="O8425" s="101">
        <f>IF(ISNUMBER(jaar_zip[[#This Row],[etmaaltemperatuur]]),IF(jaar_zip[[#This Row],[etmaaltemperatuur]]&gt;stookgrens,jaar_zip[[#This Row],[etmaaltemperatuur]]-stookgrens,0),"")</f>
        <v>2</v>
      </c>
    </row>
    <row r="8426" spans="1:15" x14ac:dyDescent="0.25">
      <c r="A8426">
        <v>375</v>
      </c>
      <c r="B8426">
        <v>20240723</v>
      </c>
      <c r="C8426">
        <v>3.8</v>
      </c>
      <c r="D8426">
        <v>18.7</v>
      </c>
      <c r="E8426">
        <v>1518</v>
      </c>
      <c r="F8426">
        <v>14.6</v>
      </c>
      <c r="G8426">
        <v>1016.8</v>
      </c>
      <c r="H8426">
        <v>85</v>
      </c>
      <c r="I8426" s="101" t="s">
        <v>42</v>
      </c>
      <c r="J8426" s="1">
        <f>DATEVALUE(RIGHT(jaar_zip[[#This Row],[YYYYMMDD]],2)&amp;"-"&amp;MID(jaar_zip[[#This Row],[YYYYMMDD]],5,2)&amp;"-"&amp;LEFT(jaar_zip[[#This Row],[YYYYMMDD]],4))</f>
        <v>45496</v>
      </c>
      <c r="K8426" s="101" t="str">
        <f>IF(AND(VALUE(MONTH(jaar_zip[[#This Row],[Datum]]))=1,VALUE(WEEKNUM(jaar_zip[[#This Row],[Datum]],21))&gt;51),RIGHT(YEAR(jaar_zip[[#This Row],[Datum]])-1,2),RIGHT(YEAR(jaar_zip[[#This Row],[Datum]]),2))&amp;"-"&amp; TEXT(WEEKNUM(jaar_zip[[#This Row],[Datum]],21),"00")</f>
        <v>24-30</v>
      </c>
      <c r="L8426" s="101">
        <f>MONTH(jaar_zip[[#This Row],[Datum]])</f>
        <v>7</v>
      </c>
      <c r="M8426" s="101">
        <f>IF(ISNUMBER(jaar_zip[[#This Row],[etmaaltemperatuur]]),IF(jaar_zip[[#This Row],[etmaaltemperatuur]]&lt;stookgrens,stookgrens-jaar_zip[[#This Row],[etmaaltemperatuur]],0),"")</f>
        <v>0</v>
      </c>
      <c r="N8426" s="101">
        <f>IF(ISNUMBER(jaar_zip[[#This Row],[graaddagen]]),IF(OR(MONTH(jaar_zip[[#This Row],[Datum]])=1,MONTH(jaar_zip[[#This Row],[Datum]])=2,MONTH(jaar_zip[[#This Row],[Datum]])=11,MONTH(jaar_zip[[#This Row],[Datum]])=12),1.1,IF(OR(MONTH(jaar_zip[[#This Row],[Datum]])=3,MONTH(jaar_zip[[#This Row],[Datum]])=10),1,0.8))*jaar_zip[[#This Row],[graaddagen]],"")</f>
        <v>0</v>
      </c>
      <c r="O8426" s="101">
        <f>IF(ISNUMBER(jaar_zip[[#This Row],[etmaaltemperatuur]]),IF(jaar_zip[[#This Row],[etmaaltemperatuur]]&gt;stookgrens,jaar_zip[[#This Row],[etmaaltemperatuur]]-stookgrens,0),"")</f>
        <v>0.69999999999999929</v>
      </c>
    </row>
    <row r="8427" spans="1:15" x14ac:dyDescent="0.25">
      <c r="A8427">
        <v>375</v>
      </c>
      <c r="B8427">
        <v>20240724</v>
      </c>
      <c r="C8427">
        <v>1.7</v>
      </c>
      <c r="D8427">
        <v>17.600000000000001</v>
      </c>
      <c r="E8427">
        <v>2165</v>
      </c>
      <c r="F8427">
        <v>0</v>
      </c>
      <c r="G8427">
        <v>1020.4</v>
      </c>
      <c r="H8427">
        <v>74</v>
      </c>
      <c r="I8427" s="101" t="s">
        <v>42</v>
      </c>
      <c r="J8427" s="1">
        <f>DATEVALUE(RIGHT(jaar_zip[[#This Row],[YYYYMMDD]],2)&amp;"-"&amp;MID(jaar_zip[[#This Row],[YYYYMMDD]],5,2)&amp;"-"&amp;LEFT(jaar_zip[[#This Row],[YYYYMMDD]],4))</f>
        <v>45497</v>
      </c>
      <c r="K8427" s="101" t="str">
        <f>IF(AND(VALUE(MONTH(jaar_zip[[#This Row],[Datum]]))=1,VALUE(WEEKNUM(jaar_zip[[#This Row],[Datum]],21))&gt;51),RIGHT(YEAR(jaar_zip[[#This Row],[Datum]])-1,2),RIGHT(YEAR(jaar_zip[[#This Row],[Datum]]),2))&amp;"-"&amp; TEXT(WEEKNUM(jaar_zip[[#This Row],[Datum]],21),"00")</f>
        <v>24-30</v>
      </c>
      <c r="L8427" s="101">
        <f>MONTH(jaar_zip[[#This Row],[Datum]])</f>
        <v>7</v>
      </c>
      <c r="M8427" s="101">
        <f>IF(ISNUMBER(jaar_zip[[#This Row],[etmaaltemperatuur]]),IF(jaar_zip[[#This Row],[etmaaltemperatuur]]&lt;stookgrens,stookgrens-jaar_zip[[#This Row],[etmaaltemperatuur]],0),"")</f>
        <v>0.39999999999999858</v>
      </c>
      <c r="N8427" s="101">
        <f>IF(ISNUMBER(jaar_zip[[#This Row],[graaddagen]]),IF(OR(MONTH(jaar_zip[[#This Row],[Datum]])=1,MONTH(jaar_zip[[#This Row],[Datum]])=2,MONTH(jaar_zip[[#This Row],[Datum]])=11,MONTH(jaar_zip[[#This Row],[Datum]])=12),1.1,IF(OR(MONTH(jaar_zip[[#This Row],[Datum]])=3,MONTH(jaar_zip[[#This Row],[Datum]])=10),1,0.8))*jaar_zip[[#This Row],[graaddagen]],"")</f>
        <v>0.3199999999999989</v>
      </c>
      <c r="O8427" s="101">
        <f>IF(ISNUMBER(jaar_zip[[#This Row],[etmaaltemperatuur]]),IF(jaar_zip[[#This Row],[etmaaltemperatuur]]&gt;stookgrens,jaar_zip[[#This Row],[etmaaltemperatuur]]-stookgrens,0),"")</f>
        <v>0</v>
      </c>
    </row>
    <row r="8428" spans="1:15" x14ac:dyDescent="0.25">
      <c r="A8428">
        <v>375</v>
      </c>
      <c r="B8428">
        <v>20240725</v>
      </c>
      <c r="C8428">
        <v>2.2999999999999998</v>
      </c>
      <c r="D8428">
        <v>19.7</v>
      </c>
      <c r="E8428">
        <v>1555</v>
      </c>
      <c r="F8428">
        <v>0.1</v>
      </c>
      <c r="G8428">
        <v>1013.5</v>
      </c>
      <c r="H8428">
        <v>75</v>
      </c>
      <c r="I8428" s="101" t="s">
        <v>42</v>
      </c>
      <c r="J8428" s="1">
        <f>DATEVALUE(RIGHT(jaar_zip[[#This Row],[YYYYMMDD]],2)&amp;"-"&amp;MID(jaar_zip[[#This Row],[YYYYMMDD]],5,2)&amp;"-"&amp;LEFT(jaar_zip[[#This Row],[YYYYMMDD]],4))</f>
        <v>45498</v>
      </c>
      <c r="K8428" s="101" t="str">
        <f>IF(AND(VALUE(MONTH(jaar_zip[[#This Row],[Datum]]))=1,VALUE(WEEKNUM(jaar_zip[[#This Row],[Datum]],21))&gt;51),RIGHT(YEAR(jaar_zip[[#This Row],[Datum]])-1,2),RIGHT(YEAR(jaar_zip[[#This Row],[Datum]]),2))&amp;"-"&amp; TEXT(WEEKNUM(jaar_zip[[#This Row],[Datum]],21),"00")</f>
        <v>24-30</v>
      </c>
      <c r="L8428" s="101">
        <f>MONTH(jaar_zip[[#This Row],[Datum]])</f>
        <v>7</v>
      </c>
      <c r="M8428" s="101">
        <f>IF(ISNUMBER(jaar_zip[[#This Row],[etmaaltemperatuur]]),IF(jaar_zip[[#This Row],[etmaaltemperatuur]]&lt;stookgrens,stookgrens-jaar_zip[[#This Row],[etmaaltemperatuur]],0),"")</f>
        <v>0</v>
      </c>
      <c r="N8428" s="101">
        <f>IF(ISNUMBER(jaar_zip[[#This Row],[graaddagen]]),IF(OR(MONTH(jaar_zip[[#This Row],[Datum]])=1,MONTH(jaar_zip[[#This Row],[Datum]])=2,MONTH(jaar_zip[[#This Row],[Datum]])=11,MONTH(jaar_zip[[#This Row],[Datum]])=12),1.1,IF(OR(MONTH(jaar_zip[[#This Row],[Datum]])=3,MONTH(jaar_zip[[#This Row],[Datum]])=10),1,0.8))*jaar_zip[[#This Row],[graaddagen]],"")</f>
        <v>0</v>
      </c>
      <c r="O8428" s="101">
        <f>IF(ISNUMBER(jaar_zip[[#This Row],[etmaaltemperatuur]]),IF(jaar_zip[[#This Row],[etmaaltemperatuur]]&gt;stookgrens,jaar_zip[[#This Row],[etmaaltemperatuur]]-stookgrens,0),"")</f>
        <v>1.6999999999999993</v>
      </c>
    </row>
    <row r="8429" spans="1:15" x14ac:dyDescent="0.25">
      <c r="A8429">
        <v>375</v>
      </c>
      <c r="B8429">
        <v>20240726</v>
      </c>
      <c r="C8429">
        <v>2.8</v>
      </c>
      <c r="D8429">
        <v>19.600000000000001</v>
      </c>
      <c r="E8429">
        <v>1606</v>
      </c>
      <c r="F8429">
        <v>0.4</v>
      </c>
      <c r="G8429">
        <v>1011</v>
      </c>
      <c r="H8429">
        <v>78</v>
      </c>
      <c r="I8429" s="101" t="s">
        <v>42</v>
      </c>
      <c r="J8429" s="1">
        <f>DATEVALUE(RIGHT(jaar_zip[[#This Row],[YYYYMMDD]],2)&amp;"-"&amp;MID(jaar_zip[[#This Row],[YYYYMMDD]],5,2)&amp;"-"&amp;LEFT(jaar_zip[[#This Row],[YYYYMMDD]],4))</f>
        <v>45499</v>
      </c>
      <c r="K8429" s="101" t="str">
        <f>IF(AND(VALUE(MONTH(jaar_zip[[#This Row],[Datum]]))=1,VALUE(WEEKNUM(jaar_zip[[#This Row],[Datum]],21))&gt;51),RIGHT(YEAR(jaar_zip[[#This Row],[Datum]])-1,2),RIGHT(YEAR(jaar_zip[[#This Row],[Datum]]),2))&amp;"-"&amp; TEXT(WEEKNUM(jaar_zip[[#This Row],[Datum]],21),"00")</f>
        <v>24-30</v>
      </c>
      <c r="L8429" s="101">
        <f>MONTH(jaar_zip[[#This Row],[Datum]])</f>
        <v>7</v>
      </c>
      <c r="M8429" s="101">
        <f>IF(ISNUMBER(jaar_zip[[#This Row],[etmaaltemperatuur]]),IF(jaar_zip[[#This Row],[etmaaltemperatuur]]&lt;stookgrens,stookgrens-jaar_zip[[#This Row],[etmaaltemperatuur]],0),"")</f>
        <v>0</v>
      </c>
      <c r="N8429" s="101">
        <f>IF(ISNUMBER(jaar_zip[[#This Row],[graaddagen]]),IF(OR(MONTH(jaar_zip[[#This Row],[Datum]])=1,MONTH(jaar_zip[[#This Row],[Datum]])=2,MONTH(jaar_zip[[#This Row],[Datum]])=11,MONTH(jaar_zip[[#This Row],[Datum]])=12),1.1,IF(OR(MONTH(jaar_zip[[#This Row],[Datum]])=3,MONTH(jaar_zip[[#This Row],[Datum]])=10),1,0.8))*jaar_zip[[#This Row],[graaddagen]],"")</f>
        <v>0</v>
      </c>
      <c r="O8429" s="101">
        <f>IF(ISNUMBER(jaar_zip[[#This Row],[etmaaltemperatuur]]),IF(jaar_zip[[#This Row],[etmaaltemperatuur]]&gt;stookgrens,jaar_zip[[#This Row],[etmaaltemperatuur]]-stookgrens,0),"")</f>
        <v>1.6000000000000014</v>
      </c>
    </row>
    <row r="8430" spans="1:15" x14ac:dyDescent="0.25">
      <c r="A8430">
        <v>375</v>
      </c>
      <c r="B8430">
        <v>20240727</v>
      </c>
      <c r="C8430">
        <v>1.4</v>
      </c>
      <c r="D8430">
        <v>18.5</v>
      </c>
      <c r="E8430">
        <v>1339</v>
      </c>
      <c r="F8430">
        <v>0</v>
      </c>
      <c r="G8430">
        <v>1014.5</v>
      </c>
      <c r="H8430">
        <v>76</v>
      </c>
      <c r="I8430" s="101" t="s">
        <v>42</v>
      </c>
      <c r="J8430" s="1">
        <f>DATEVALUE(RIGHT(jaar_zip[[#This Row],[YYYYMMDD]],2)&amp;"-"&amp;MID(jaar_zip[[#This Row],[YYYYMMDD]],5,2)&amp;"-"&amp;LEFT(jaar_zip[[#This Row],[YYYYMMDD]],4))</f>
        <v>45500</v>
      </c>
      <c r="K8430" s="101" t="str">
        <f>IF(AND(VALUE(MONTH(jaar_zip[[#This Row],[Datum]]))=1,VALUE(WEEKNUM(jaar_zip[[#This Row],[Datum]],21))&gt;51),RIGHT(YEAR(jaar_zip[[#This Row],[Datum]])-1,2),RIGHT(YEAR(jaar_zip[[#This Row],[Datum]]),2))&amp;"-"&amp; TEXT(WEEKNUM(jaar_zip[[#This Row],[Datum]],21),"00")</f>
        <v>24-30</v>
      </c>
      <c r="L8430" s="101">
        <f>MONTH(jaar_zip[[#This Row],[Datum]])</f>
        <v>7</v>
      </c>
      <c r="M8430" s="101">
        <f>IF(ISNUMBER(jaar_zip[[#This Row],[etmaaltemperatuur]]),IF(jaar_zip[[#This Row],[etmaaltemperatuur]]&lt;stookgrens,stookgrens-jaar_zip[[#This Row],[etmaaltemperatuur]],0),"")</f>
        <v>0</v>
      </c>
      <c r="N8430" s="101">
        <f>IF(ISNUMBER(jaar_zip[[#This Row],[graaddagen]]),IF(OR(MONTH(jaar_zip[[#This Row],[Datum]])=1,MONTH(jaar_zip[[#This Row],[Datum]])=2,MONTH(jaar_zip[[#This Row],[Datum]])=11,MONTH(jaar_zip[[#This Row],[Datum]])=12),1.1,IF(OR(MONTH(jaar_zip[[#This Row],[Datum]])=3,MONTH(jaar_zip[[#This Row],[Datum]])=10),1,0.8))*jaar_zip[[#This Row],[graaddagen]],"")</f>
        <v>0</v>
      </c>
      <c r="O8430" s="101">
        <f>IF(ISNUMBER(jaar_zip[[#This Row],[etmaaltemperatuur]]),IF(jaar_zip[[#This Row],[etmaaltemperatuur]]&gt;stookgrens,jaar_zip[[#This Row],[etmaaltemperatuur]]-stookgrens,0),"")</f>
        <v>0.5</v>
      </c>
    </row>
    <row r="8431" spans="1:15" x14ac:dyDescent="0.25">
      <c r="A8431">
        <v>375</v>
      </c>
      <c r="B8431">
        <v>20240728</v>
      </c>
      <c r="C8431">
        <v>2</v>
      </c>
      <c r="D8431">
        <v>18.7</v>
      </c>
      <c r="E8431">
        <v>2362</v>
      </c>
      <c r="F8431">
        <v>0</v>
      </c>
      <c r="G8431">
        <v>1024.7</v>
      </c>
      <c r="H8431">
        <v>70</v>
      </c>
      <c r="I8431" s="101" t="s">
        <v>42</v>
      </c>
      <c r="J8431" s="1">
        <f>DATEVALUE(RIGHT(jaar_zip[[#This Row],[YYYYMMDD]],2)&amp;"-"&amp;MID(jaar_zip[[#This Row],[YYYYMMDD]],5,2)&amp;"-"&amp;LEFT(jaar_zip[[#This Row],[YYYYMMDD]],4))</f>
        <v>45501</v>
      </c>
      <c r="K8431" s="101" t="str">
        <f>IF(AND(VALUE(MONTH(jaar_zip[[#This Row],[Datum]]))=1,VALUE(WEEKNUM(jaar_zip[[#This Row],[Datum]],21))&gt;51),RIGHT(YEAR(jaar_zip[[#This Row],[Datum]])-1,2),RIGHT(YEAR(jaar_zip[[#This Row],[Datum]]),2))&amp;"-"&amp; TEXT(WEEKNUM(jaar_zip[[#This Row],[Datum]],21),"00")</f>
        <v>24-30</v>
      </c>
      <c r="L8431" s="101">
        <f>MONTH(jaar_zip[[#This Row],[Datum]])</f>
        <v>7</v>
      </c>
      <c r="M8431" s="101">
        <f>IF(ISNUMBER(jaar_zip[[#This Row],[etmaaltemperatuur]]),IF(jaar_zip[[#This Row],[etmaaltemperatuur]]&lt;stookgrens,stookgrens-jaar_zip[[#This Row],[etmaaltemperatuur]],0),"")</f>
        <v>0</v>
      </c>
      <c r="N8431" s="101">
        <f>IF(ISNUMBER(jaar_zip[[#This Row],[graaddagen]]),IF(OR(MONTH(jaar_zip[[#This Row],[Datum]])=1,MONTH(jaar_zip[[#This Row],[Datum]])=2,MONTH(jaar_zip[[#This Row],[Datum]])=11,MONTH(jaar_zip[[#This Row],[Datum]])=12),1.1,IF(OR(MONTH(jaar_zip[[#This Row],[Datum]])=3,MONTH(jaar_zip[[#This Row],[Datum]])=10),1,0.8))*jaar_zip[[#This Row],[graaddagen]],"")</f>
        <v>0</v>
      </c>
      <c r="O8431" s="101">
        <f>IF(ISNUMBER(jaar_zip[[#This Row],[etmaaltemperatuur]]),IF(jaar_zip[[#This Row],[etmaaltemperatuur]]&gt;stookgrens,jaar_zip[[#This Row],[etmaaltemperatuur]]-stookgrens,0),"")</f>
        <v>0.69999999999999929</v>
      </c>
    </row>
    <row r="8432" spans="1:15" x14ac:dyDescent="0.25">
      <c r="A8432">
        <v>375</v>
      </c>
      <c r="B8432">
        <v>20240729</v>
      </c>
      <c r="C8432">
        <v>2.5</v>
      </c>
      <c r="D8432">
        <v>20.6</v>
      </c>
      <c r="E8432">
        <v>2703</v>
      </c>
      <c r="F8432">
        <v>0</v>
      </c>
      <c r="G8432">
        <v>1022.5</v>
      </c>
      <c r="H8432">
        <v>66</v>
      </c>
      <c r="I8432" s="101" t="s">
        <v>42</v>
      </c>
      <c r="J8432" s="1">
        <f>DATEVALUE(RIGHT(jaar_zip[[#This Row],[YYYYMMDD]],2)&amp;"-"&amp;MID(jaar_zip[[#This Row],[YYYYMMDD]],5,2)&amp;"-"&amp;LEFT(jaar_zip[[#This Row],[YYYYMMDD]],4))</f>
        <v>45502</v>
      </c>
      <c r="K8432" s="101" t="str">
        <f>IF(AND(VALUE(MONTH(jaar_zip[[#This Row],[Datum]]))=1,VALUE(WEEKNUM(jaar_zip[[#This Row],[Datum]],21))&gt;51),RIGHT(YEAR(jaar_zip[[#This Row],[Datum]])-1,2),RIGHT(YEAR(jaar_zip[[#This Row],[Datum]]),2))&amp;"-"&amp; TEXT(WEEKNUM(jaar_zip[[#This Row],[Datum]],21),"00")</f>
        <v>24-31</v>
      </c>
      <c r="L8432" s="101">
        <f>MONTH(jaar_zip[[#This Row],[Datum]])</f>
        <v>7</v>
      </c>
      <c r="M8432" s="101">
        <f>IF(ISNUMBER(jaar_zip[[#This Row],[etmaaltemperatuur]]),IF(jaar_zip[[#This Row],[etmaaltemperatuur]]&lt;stookgrens,stookgrens-jaar_zip[[#This Row],[etmaaltemperatuur]],0),"")</f>
        <v>0</v>
      </c>
      <c r="N8432" s="101">
        <f>IF(ISNUMBER(jaar_zip[[#This Row],[graaddagen]]),IF(OR(MONTH(jaar_zip[[#This Row],[Datum]])=1,MONTH(jaar_zip[[#This Row],[Datum]])=2,MONTH(jaar_zip[[#This Row],[Datum]])=11,MONTH(jaar_zip[[#This Row],[Datum]])=12),1.1,IF(OR(MONTH(jaar_zip[[#This Row],[Datum]])=3,MONTH(jaar_zip[[#This Row],[Datum]])=10),1,0.8))*jaar_zip[[#This Row],[graaddagen]],"")</f>
        <v>0</v>
      </c>
      <c r="O8432" s="101">
        <f>IF(ISNUMBER(jaar_zip[[#This Row],[etmaaltemperatuur]]),IF(jaar_zip[[#This Row],[etmaaltemperatuur]]&gt;stookgrens,jaar_zip[[#This Row],[etmaaltemperatuur]]-stookgrens,0),"")</f>
        <v>2.6000000000000014</v>
      </c>
    </row>
    <row r="8433" spans="1:15" x14ac:dyDescent="0.25">
      <c r="A8433">
        <v>375</v>
      </c>
      <c r="B8433">
        <v>20240730</v>
      </c>
      <c r="C8433">
        <v>1.5</v>
      </c>
      <c r="D8433">
        <v>23.9</v>
      </c>
      <c r="E8433">
        <v>2527</v>
      </c>
      <c r="F8433">
        <v>0</v>
      </c>
      <c r="G8433">
        <v>1016.3</v>
      </c>
      <c r="H8433">
        <v>62</v>
      </c>
      <c r="I8433" s="101" t="s">
        <v>42</v>
      </c>
      <c r="J8433" s="1">
        <f>DATEVALUE(RIGHT(jaar_zip[[#This Row],[YYYYMMDD]],2)&amp;"-"&amp;MID(jaar_zip[[#This Row],[YYYYMMDD]],5,2)&amp;"-"&amp;LEFT(jaar_zip[[#This Row],[YYYYMMDD]],4))</f>
        <v>45503</v>
      </c>
      <c r="K8433" s="101" t="str">
        <f>IF(AND(VALUE(MONTH(jaar_zip[[#This Row],[Datum]]))=1,VALUE(WEEKNUM(jaar_zip[[#This Row],[Datum]],21))&gt;51),RIGHT(YEAR(jaar_zip[[#This Row],[Datum]])-1,2),RIGHT(YEAR(jaar_zip[[#This Row],[Datum]]),2))&amp;"-"&amp; TEXT(WEEKNUM(jaar_zip[[#This Row],[Datum]],21),"00")</f>
        <v>24-31</v>
      </c>
      <c r="L8433" s="101">
        <f>MONTH(jaar_zip[[#This Row],[Datum]])</f>
        <v>7</v>
      </c>
      <c r="M8433" s="101">
        <f>IF(ISNUMBER(jaar_zip[[#This Row],[etmaaltemperatuur]]),IF(jaar_zip[[#This Row],[etmaaltemperatuur]]&lt;stookgrens,stookgrens-jaar_zip[[#This Row],[etmaaltemperatuur]],0),"")</f>
        <v>0</v>
      </c>
      <c r="N8433" s="101">
        <f>IF(ISNUMBER(jaar_zip[[#This Row],[graaddagen]]),IF(OR(MONTH(jaar_zip[[#This Row],[Datum]])=1,MONTH(jaar_zip[[#This Row],[Datum]])=2,MONTH(jaar_zip[[#This Row],[Datum]])=11,MONTH(jaar_zip[[#This Row],[Datum]])=12),1.1,IF(OR(MONTH(jaar_zip[[#This Row],[Datum]])=3,MONTH(jaar_zip[[#This Row],[Datum]])=10),1,0.8))*jaar_zip[[#This Row],[graaddagen]],"")</f>
        <v>0</v>
      </c>
      <c r="O8433" s="101">
        <f>IF(ISNUMBER(jaar_zip[[#This Row],[etmaaltemperatuur]]),IF(jaar_zip[[#This Row],[etmaaltemperatuur]]&gt;stookgrens,jaar_zip[[#This Row],[etmaaltemperatuur]]-stookgrens,0),"")</f>
        <v>5.8999999999999986</v>
      </c>
    </row>
    <row r="8434" spans="1:15" x14ac:dyDescent="0.25">
      <c r="A8434">
        <v>375</v>
      </c>
      <c r="B8434">
        <v>20240731</v>
      </c>
      <c r="C8434">
        <v>1.5</v>
      </c>
      <c r="D8434">
        <v>21.5</v>
      </c>
      <c r="E8434">
        <v>1310</v>
      </c>
      <c r="F8434">
        <v>-0.1</v>
      </c>
      <c r="G8434">
        <v>1014.6</v>
      </c>
      <c r="H8434">
        <v>76</v>
      </c>
      <c r="I8434" s="101" t="s">
        <v>42</v>
      </c>
      <c r="J8434" s="1">
        <f>DATEVALUE(RIGHT(jaar_zip[[#This Row],[YYYYMMDD]],2)&amp;"-"&amp;MID(jaar_zip[[#This Row],[YYYYMMDD]],5,2)&amp;"-"&amp;LEFT(jaar_zip[[#This Row],[YYYYMMDD]],4))</f>
        <v>45504</v>
      </c>
      <c r="K8434" s="101" t="str">
        <f>IF(AND(VALUE(MONTH(jaar_zip[[#This Row],[Datum]]))=1,VALUE(WEEKNUM(jaar_zip[[#This Row],[Datum]],21))&gt;51),RIGHT(YEAR(jaar_zip[[#This Row],[Datum]])-1,2),RIGHT(YEAR(jaar_zip[[#This Row],[Datum]]),2))&amp;"-"&amp; TEXT(WEEKNUM(jaar_zip[[#This Row],[Datum]],21),"00")</f>
        <v>24-31</v>
      </c>
      <c r="L8434" s="101">
        <f>MONTH(jaar_zip[[#This Row],[Datum]])</f>
        <v>7</v>
      </c>
      <c r="M8434" s="101">
        <f>IF(ISNUMBER(jaar_zip[[#This Row],[etmaaltemperatuur]]),IF(jaar_zip[[#This Row],[etmaaltemperatuur]]&lt;stookgrens,stookgrens-jaar_zip[[#This Row],[etmaaltemperatuur]],0),"")</f>
        <v>0</v>
      </c>
      <c r="N8434" s="101">
        <f>IF(ISNUMBER(jaar_zip[[#This Row],[graaddagen]]),IF(OR(MONTH(jaar_zip[[#This Row],[Datum]])=1,MONTH(jaar_zip[[#This Row],[Datum]])=2,MONTH(jaar_zip[[#This Row],[Datum]])=11,MONTH(jaar_zip[[#This Row],[Datum]])=12),1.1,IF(OR(MONTH(jaar_zip[[#This Row],[Datum]])=3,MONTH(jaar_zip[[#This Row],[Datum]])=10),1,0.8))*jaar_zip[[#This Row],[graaddagen]],"")</f>
        <v>0</v>
      </c>
      <c r="O8434" s="101">
        <f>IF(ISNUMBER(jaar_zip[[#This Row],[etmaaltemperatuur]]),IF(jaar_zip[[#This Row],[etmaaltemperatuur]]&gt;stookgrens,jaar_zip[[#This Row],[etmaaltemperatuur]]-stookgrens,0),"")</f>
        <v>3.5</v>
      </c>
    </row>
    <row r="8435" spans="1:15" x14ac:dyDescent="0.25">
      <c r="A8435">
        <v>375</v>
      </c>
      <c r="B8435">
        <v>20240801</v>
      </c>
      <c r="C8435">
        <v>1.8</v>
      </c>
      <c r="D8435">
        <v>18.8</v>
      </c>
      <c r="E8435">
        <v>760</v>
      </c>
      <c r="F8435">
        <v>2.4</v>
      </c>
      <c r="G8435">
        <v>1012.4</v>
      </c>
      <c r="H8435">
        <v>92</v>
      </c>
      <c r="I8435" s="101" t="s">
        <v>42</v>
      </c>
      <c r="J8435" s="1">
        <f>DATEVALUE(RIGHT(jaar_zip[[#This Row],[YYYYMMDD]],2)&amp;"-"&amp;MID(jaar_zip[[#This Row],[YYYYMMDD]],5,2)&amp;"-"&amp;LEFT(jaar_zip[[#This Row],[YYYYMMDD]],4))</f>
        <v>45505</v>
      </c>
      <c r="K8435" s="101" t="str">
        <f>IF(AND(VALUE(MONTH(jaar_zip[[#This Row],[Datum]]))=1,VALUE(WEEKNUM(jaar_zip[[#This Row],[Datum]],21))&gt;51),RIGHT(YEAR(jaar_zip[[#This Row],[Datum]])-1,2),RIGHT(YEAR(jaar_zip[[#This Row],[Datum]]),2))&amp;"-"&amp; TEXT(WEEKNUM(jaar_zip[[#This Row],[Datum]],21),"00")</f>
        <v>24-31</v>
      </c>
      <c r="L8435" s="101">
        <f>MONTH(jaar_zip[[#This Row],[Datum]])</f>
        <v>8</v>
      </c>
      <c r="M8435" s="101">
        <f>IF(ISNUMBER(jaar_zip[[#This Row],[etmaaltemperatuur]]),IF(jaar_zip[[#This Row],[etmaaltemperatuur]]&lt;stookgrens,stookgrens-jaar_zip[[#This Row],[etmaaltemperatuur]],0),"")</f>
        <v>0</v>
      </c>
      <c r="N8435" s="101">
        <f>IF(ISNUMBER(jaar_zip[[#This Row],[graaddagen]]),IF(OR(MONTH(jaar_zip[[#This Row],[Datum]])=1,MONTH(jaar_zip[[#This Row],[Datum]])=2,MONTH(jaar_zip[[#This Row],[Datum]])=11,MONTH(jaar_zip[[#This Row],[Datum]])=12),1.1,IF(OR(MONTH(jaar_zip[[#This Row],[Datum]])=3,MONTH(jaar_zip[[#This Row],[Datum]])=10),1,0.8))*jaar_zip[[#This Row],[graaddagen]],"")</f>
        <v>0</v>
      </c>
      <c r="O8435" s="101">
        <f>IF(ISNUMBER(jaar_zip[[#This Row],[etmaaltemperatuur]]),IF(jaar_zip[[#This Row],[etmaaltemperatuur]]&gt;stookgrens,jaar_zip[[#This Row],[etmaaltemperatuur]]-stookgrens,0),"")</f>
        <v>0.80000000000000071</v>
      </c>
    </row>
    <row r="8436" spans="1:15" x14ac:dyDescent="0.25">
      <c r="A8436">
        <v>375</v>
      </c>
      <c r="B8436">
        <v>20240802</v>
      </c>
      <c r="C8436">
        <v>1</v>
      </c>
      <c r="D8436">
        <v>19.8</v>
      </c>
      <c r="E8436">
        <v>1955</v>
      </c>
      <c r="F8436">
        <v>0</v>
      </c>
      <c r="G8436">
        <v>1012.3</v>
      </c>
      <c r="H8436">
        <v>81</v>
      </c>
      <c r="I8436" s="101" t="s">
        <v>42</v>
      </c>
      <c r="J8436" s="1">
        <f>DATEVALUE(RIGHT(jaar_zip[[#This Row],[YYYYMMDD]],2)&amp;"-"&amp;MID(jaar_zip[[#This Row],[YYYYMMDD]],5,2)&amp;"-"&amp;LEFT(jaar_zip[[#This Row],[YYYYMMDD]],4))</f>
        <v>45506</v>
      </c>
      <c r="K8436" s="101" t="str">
        <f>IF(AND(VALUE(MONTH(jaar_zip[[#This Row],[Datum]]))=1,VALUE(WEEKNUM(jaar_zip[[#This Row],[Datum]],21))&gt;51),RIGHT(YEAR(jaar_zip[[#This Row],[Datum]])-1,2),RIGHT(YEAR(jaar_zip[[#This Row],[Datum]]),2))&amp;"-"&amp; TEXT(WEEKNUM(jaar_zip[[#This Row],[Datum]],21),"00")</f>
        <v>24-31</v>
      </c>
      <c r="L8436" s="101">
        <f>MONTH(jaar_zip[[#This Row],[Datum]])</f>
        <v>8</v>
      </c>
      <c r="M8436" s="101">
        <f>IF(ISNUMBER(jaar_zip[[#This Row],[etmaaltemperatuur]]),IF(jaar_zip[[#This Row],[etmaaltemperatuur]]&lt;stookgrens,stookgrens-jaar_zip[[#This Row],[etmaaltemperatuur]],0),"")</f>
        <v>0</v>
      </c>
      <c r="N8436" s="101">
        <f>IF(ISNUMBER(jaar_zip[[#This Row],[graaddagen]]),IF(OR(MONTH(jaar_zip[[#This Row],[Datum]])=1,MONTH(jaar_zip[[#This Row],[Datum]])=2,MONTH(jaar_zip[[#This Row],[Datum]])=11,MONTH(jaar_zip[[#This Row],[Datum]])=12),1.1,IF(OR(MONTH(jaar_zip[[#This Row],[Datum]])=3,MONTH(jaar_zip[[#This Row],[Datum]])=10),1,0.8))*jaar_zip[[#This Row],[graaddagen]],"")</f>
        <v>0</v>
      </c>
      <c r="O8436" s="101">
        <f>IF(ISNUMBER(jaar_zip[[#This Row],[etmaaltemperatuur]]),IF(jaar_zip[[#This Row],[etmaaltemperatuur]]&gt;stookgrens,jaar_zip[[#This Row],[etmaaltemperatuur]]-stookgrens,0),"")</f>
        <v>1.8000000000000007</v>
      </c>
    </row>
    <row r="8437" spans="1:15" x14ac:dyDescent="0.25">
      <c r="A8437">
        <v>375</v>
      </c>
      <c r="B8437">
        <v>20240803</v>
      </c>
      <c r="C8437">
        <v>3.5</v>
      </c>
      <c r="D8437">
        <v>19.600000000000001</v>
      </c>
      <c r="E8437">
        <v>1485</v>
      </c>
      <c r="F8437">
        <v>3.7</v>
      </c>
      <c r="G8437">
        <v>1011.8</v>
      </c>
      <c r="H8437">
        <v>86</v>
      </c>
      <c r="I8437" s="101" t="s">
        <v>42</v>
      </c>
      <c r="J8437" s="1">
        <f>DATEVALUE(RIGHT(jaar_zip[[#This Row],[YYYYMMDD]],2)&amp;"-"&amp;MID(jaar_zip[[#This Row],[YYYYMMDD]],5,2)&amp;"-"&amp;LEFT(jaar_zip[[#This Row],[YYYYMMDD]],4))</f>
        <v>45507</v>
      </c>
      <c r="K8437" s="101" t="str">
        <f>IF(AND(VALUE(MONTH(jaar_zip[[#This Row],[Datum]]))=1,VALUE(WEEKNUM(jaar_zip[[#This Row],[Datum]],21))&gt;51),RIGHT(YEAR(jaar_zip[[#This Row],[Datum]])-1,2),RIGHT(YEAR(jaar_zip[[#This Row],[Datum]]),2))&amp;"-"&amp; TEXT(WEEKNUM(jaar_zip[[#This Row],[Datum]],21),"00")</f>
        <v>24-31</v>
      </c>
      <c r="L8437" s="101">
        <f>MONTH(jaar_zip[[#This Row],[Datum]])</f>
        <v>8</v>
      </c>
      <c r="M8437" s="101">
        <f>IF(ISNUMBER(jaar_zip[[#This Row],[etmaaltemperatuur]]),IF(jaar_zip[[#This Row],[etmaaltemperatuur]]&lt;stookgrens,stookgrens-jaar_zip[[#This Row],[etmaaltemperatuur]],0),"")</f>
        <v>0</v>
      </c>
      <c r="N8437" s="101">
        <f>IF(ISNUMBER(jaar_zip[[#This Row],[graaddagen]]),IF(OR(MONTH(jaar_zip[[#This Row],[Datum]])=1,MONTH(jaar_zip[[#This Row],[Datum]])=2,MONTH(jaar_zip[[#This Row],[Datum]])=11,MONTH(jaar_zip[[#This Row],[Datum]])=12),1.1,IF(OR(MONTH(jaar_zip[[#This Row],[Datum]])=3,MONTH(jaar_zip[[#This Row],[Datum]])=10),1,0.8))*jaar_zip[[#This Row],[graaddagen]],"")</f>
        <v>0</v>
      </c>
      <c r="O8437" s="101">
        <f>IF(ISNUMBER(jaar_zip[[#This Row],[etmaaltemperatuur]]),IF(jaar_zip[[#This Row],[etmaaltemperatuur]]&gt;stookgrens,jaar_zip[[#This Row],[etmaaltemperatuur]]-stookgrens,0),"")</f>
        <v>1.6000000000000014</v>
      </c>
    </row>
    <row r="8438" spans="1:15" x14ac:dyDescent="0.25">
      <c r="A8438">
        <v>375</v>
      </c>
      <c r="B8438">
        <v>20240804</v>
      </c>
      <c r="C8438">
        <v>1.6</v>
      </c>
      <c r="D8438">
        <v>18.3</v>
      </c>
      <c r="E8438">
        <v>1478</v>
      </c>
      <c r="F8438">
        <v>1</v>
      </c>
      <c r="G8438">
        <v>1015</v>
      </c>
      <c r="H8438">
        <v>77</v>
      </c>
      <c r="I8438" s="101" t="s">
        <v>42</v>
      </c>
      <c r="J8438" s="1">
        <f>DATEVALUE(RIGHT(jaar_zip[[#This Row],[YYYYMMDD]],2)&amp;"-"&amp;MID(jaar_zip[[#This Row],[YYYYMMDD]],5,2)&amp;"-"&amp;LEFT(jaar_zip[[#This Row],[YYYYMMDD]],4))</f>
        <v>45508</v>
      </c>
      <c r="K8438" s="101" t="str">
        <f>IF(AND(VALUE(MONTH(jaar_zip[[#This Row],[Datum]]))=1,VALUE(WEEKNUM(jaar_zip[[#This Row],[Datum]],21))&gt;51),RIGHT(YEAR(jaar_zip[[#This Row],[Datum]])-1,2),RIGHT(YEAR(jaar_zip[[#This Row],[Datum]]),2))&amp;"-"&amp; TEXT(WEEKNUM(jaar_zip[[#This Row],[Datum]],21),"00")</f>
        <v>24-31</v>
      </c>
      <c r="L8438" s="101">
        <f>MONTH(jaar_zip[[#This Row],[Datum]])</f>
        <v>8</v>
      </c>
      <c r="M8438" s="101">
        <f>IF(ISNUMBER(jaar_zip[[#This Row],[etmaaltemperatuur]]),IF(jaar_zip[[#This Row],[etmaaltemperatuur]]&lt;stookgrens,stookgrens-jaar_zip[[#This Row],[etmaaltemperatuur]],0),"")</f>
        <v>0</v>
      </c>
      <c r="N8438" s="101">
        <f>IF(ISNUMBER(jaar_zip[[#This Row],[graaddagen]]),IF(OR(MONTH(jaar_zip[[#This Row],[Datum]])=1,MONTH(jaar_zip[[#This Row],[Datum]])=2,MONTH(jaar_zip[[#This Row],[Datum]])=11,MONTH(jaar_zip[[#This Row],[Datum]])=12),1.1,IF(OR(MONTH(jaar_zip[[#This Row],[Datum]])=3,MONTH(jaar_zip[[#This Row],[Datum]])=10),1,0.8))*jaar_zip[[#This Row],[graaddagen]],"")</f>
        <v>0</v>
      </c>
      <c r="O8438" s="101">
        <f>IF(ISNUMBER(jaar_zip[[#This Row],[etmaaltemperatuur]]),IF(jaar_zip[[#This Row],[etmaaltemperatuur]]&gt;stookgrens,jaar_zip[[#This Row],[etmaaltemperatuur]]-stookgrens,0),"")</f>
        <v>0.30000000000000071</v>
      </c>
    </row>
    <row r="8439" spans="1:15" x14ac:dyDescent="0.25">
      <c r="A8439">
        <v>375</v>
      </c>
      <c r="B8439">
        <v>20240805</v>
      </c>
      <c r="C8439">
        <v>2</v>
      </c>
      <c r="D8439">
        <v>19.7</v>
      </c>
      <c r="E8439">
        <v>2542</v>
      </c>
      <c r="F8439">
        <v>0</v>
      </c>
      <c r="G8439">
        <v>1014.2</v>
      </c>
      <c r="H8439">
        <v>70</v>
      </c>
      <c r="I8439" s="101" t="s">
        <v>42</v>
      </c>
      <c r="J8439" s="1">
        <f>DATEVALUE(RIGHT(jaar_zip[[#This Row],[YYYYMMDD]],2)&amp;"-"&amp;MID(jaar_zip[[#This Row],[YYYYMMDD]],5,2)&amp;"-"&amp;LEFT(jaar_zip[[#This Row],[YYYYMMDD]],4))</f>
        <v>45509</v>
      </c>
      <c r="K8439" s="101" t="str">
        <f>IF(AND(VALUE(MONTH(jaar_zip[[#This Row],[Datum]]))=1,VALUE(WEEKNUM(jaar_zip[[#This Row],[Datum]],21))&gt;51),RIGHT(YEAR(jaar_zip[[#This Row],[Datum]])-1,2),RIGHT(YEAR(jaar_zip[[#This Row],[Datum]]),2))&amp;"-"&amp; TEXT(WEEKNUM(jaar_zip[[#This Row],[Datum]],21),"00")</f>
        <v>24-32</v>
      </c>
      <c r="L8439" s="101">
        <f>MONTH(jaar_zip[[#This Row],[Datum]])</f>
        <v>8</v>
      </c>
      <c r="M8439" s="101">
        <f>IF(ISNUMBER(jaar_zip[[#This Row],[etmaaltemperatuur]]),IF(jaar_zip[[#This Row],[etmaaltemperatuur]]&lt;stookgrens,stookgrens-jaar_zip[[#This Row],[etmaaltemperatuur]],0),"")</f>
        <v>0</v>
      </c>
      <c r="N8439" s="101">
        <f>IF(ISNUMBER(jaar_zip[[#This Row],[graaddagen]]),IF(OR(MONTH(jaar_zip[[#This Row],[Datum]])=1,MONTH(jaar_zip[[#This Row],[Datum]])=2,MONTH(jaar_zip[[#This Row],[Datum]])=11,MONTH(jaar_zip[[#This Row],[Datum]])=12),1.1,IF(OR(MONTH(jaar_zip[[#This Row],[Datum]])=3,MONTH(jaar_zip[[#This Row],[Datum]])=10),1,0.8))*jaar_zip[[#This Row],[graaddagen]],"")</f>
        <v>0</v>
      </c>
      <c r="O8439" s="101">
        <f>IF(ISNUMBER(jaar_zip[[#This Row],[etmaaltemperatuur]]),IF(jaar_zip[[#This Row],[etmaaltemperatuur]]&gt;stookgrens,jaar_zip[[#This Row],[etmaaltemperatuur]]-stookgrens,0),"")</f>
        <v>1.6999999999999993</v>
      </c>
    </row>
    <row r="8440" spans="1:15" x14ac:dyDescent="0.25">
      <c r="A8440">
        <v>375</v>
      </c>
      <c r="B8440">
        <v>20240806</v>
      </c>
      <c r="C8440">
        <v>1.8</v>
      </c>
      <c r="D8440">
        <v>22.6</v>
      </c>
      <c r="E8440">
        <v>2345</v>
      </c>
      <c r="F8440">
        <v>0</v>
      </c>
      <c r="G8440">
        <v>1010.6</v>
      </c>
      <c r="H8440">
        <v>68</v>
      </c>
      <c r="I8440" s="101" t="s">
        <v>42</v>
      </c>
      <c r="J8440" s="1">
        <f>DATEVALUE(RIGHT(jaar_zip[[#This Row],[YYYYMMDD]],2)&amp;"-"&amp;MID(jaar_zip[[#This Row],[YYYYMMDD]],5,2)&amp;"-"&amp;LEFT(jaar_zip[[#This Row],[YYYYMMDD]],4))</f>
        <v>45510</v>
      </c>
      <c r="K8440" s="101" t="str">
        <f>IF(AND(VALUE(MONTH(jaar_zip[[#This Row],[Datum]]))=1,VALUE(WEEKNUM(jaar_zip[[#This Row],[Datum]],21))&gt;51),RIGHT(YEAR(jaar_zip[[#This Row],[Datum]])-1,2),RIGHT(YEAR(jaar_zip[[#This Row],[Datum]]),2))&amp;"-"&amp; TEXT(WEEKNUM(jaar_zip[[#This Row],[Datum]],21),"00")</f>
        <v>24-32</v>
      </c>
      <c r="L8440" s="101">
        <f>MONTH(jaar_zip[[#This Row],[Datum]])</f>
        <v>8</v>
      </c>
      <c r="M8440" s="101">
        <f>IF(ISNUMBER(jaar_zip[[#This Row],[etmaaltemperatuur]]),IF(jaar_zip[[#This Row],[etmaaltemperatuur]]&lt;stookgrens,stookgrens-jaar_zip[[#This Row],[etmaaltemperatuur]],0),"")</f>
        <v>0</v>
      </c>
      <c r="N8440" s="101">
        <f>IF(ISNUMBER(jaar_zip[[#This Row],[graaddagen]]),IF(OR(MONTH(jaar_zip[[#This Row],[Datum]])=1,MONTH(jaar_zip[[#This Row],[Datum]])=2,MONTH(jaar_zip[[#This Row],[Datum]])=11,MONTH(jaar_zip[[#This Row],[Datum]])=12),1.1,IF(OR(MONTH(jaar_zip[[#This Row],[Datum]])=3,MONTH(jaar_zip[[#This Row],[Datum]])=10),1,0.8))*jaar_zip[[#This Row],[graaddagen]],"")</f>
        <v>0</v>
      </c>
      <c r="O8440" s="101">
        <f>IF(ISNUMBER(jaar_zip[[#This Row],[etmaaltemperatuur]]),IF(jaar_zip[[#This Row],[etmaaltemperatuur]]&gt;stookgrens,jaar_zip[[#This Row],[etmaaltemperatuur]]-stookgrens,0),"")</f>
        <v>4.6000000000000014</v>
      </c>
    </row>
    <row r="8441" spans="1:15" x14ac:dyDescent="0.25">
      <c r="A8441">
        <v>375</v>
      </c>
      <c r="B8441">
        <v>20240807</v>
      </c>
      <c r="C8441">
        <v>2.2999999999999998</v>
      </c>
      <c r="D8441">
        <v>19.3</v>
      </c>
      <c r="E8441">
        <v>1252</v>
      </c>
      <c r="F8441">
        <v>12.5</v>
      </c>
      <c r="G8441">
        <v>1012.6</v>
      </c>
      <c r="H8441">
        <v>77</v>
      </c>
      <c r="I8441" s="101" t="s">
        <v>42</v>
      </c>
      <c r="J8441" s="1">
        <f>DATEVALUE(RIGHT(jaar_zip[[#This Row],[YYYYMMDD]],2)&amp;"-"&amp;MID(jaar_zip[[#This Row],[YYYYMMDD]],5,2)&amp;"-"&amp;LEFT(jaar_zip[[#This Row],[YYYYMMDD]],4))</f>
        <v>45511</v>
      </c>
      <c r="K8441" s="101" t="str">
        <f>IF(AND(VALUE(MONTH(jaar_zip[[#This Row],[Datum]]))=1,VALUE(WEEKNUM(jaar_zip[[#This Row],[Datum]],21))&gt;51),RIGHT(YEAR(jaar_zip[[#This Row],[Datum]])-1,2),RIGHT(YEAR(jaar_zip[[#This Row],[Datum]]),2))&amp;"-"&amp; TEXT(WEEKNUM(jaar_zip[[#This Row],[Datum]],21),"00")</f>
        <v>24-32</v>
      </c>
      <c r="L8441" s="101">
        <f>MONTH(jaar_zip[[#This Row],[Datum]])</f>
        <v>8</v>
      </c>
      <c r="M8441" s="101">
        <f>IF(ISNUMBER(jaar_zip[[#This Row],[etmaaltemperatuur]]),IF(jaar_zip[[#This Row],[etmaaltemperatuur]]&lt;stookgrens,stookgrens-jaar_zip[[#This Row],[etmaaltemperatuur]],0),"")</f>
        <v>0</v>
      </c>
      <c r="N8441" s="101">
        <f>IF(ISNUMBER(jaar_zip[[#This Row],[graaddagen]]),IF(OR(MONTH(jaar_zip[[#This Row],[Datum]])=1,MONTH(jaar_zip[[#This Row],[Datum]])=2,MONTH(jaar_zip[[#This Row],[Datum]])=11,MONTH(jaar_zip[[#This Row],[Datum]])=12),1.1,IF(OR(MONTH(jaar_zip[[#This Row],[Datum]])=3,MONTH(jaar_zip[[#This Row],[Datum]])=10),1,0.8))*jaar_zip[[#This Row],[graaddagen]],"")</f>
        <v>0</v>
      </c>
      <c r="O8441" s="101">
        <f>IF(ISNUMBER(jaar_zip[[#This Row],[etmaaltemperatuur]]),IF(jaar_zip[[#This Row],[etmaaltemperatuur]]&gt;stookgrens,jaar_zip[[#This Row],[etmaaltemperatuur]]-stookgrens,0),"")</f>
        <v>1.3000000000000007</v>
      </c>
    </row>
    <row r="8442" spans="1:15" x14ac:dyDescent="0.25">
      <c r="A8442">
        <v>375</v>
      </c>
      <c r="B8442">
        <v>20240808</v>
      </c>
      <c r="C8442">
        <v>3.6</v>
      </c>
      <c r="D8442">
        <v>19.899999999999999</v>
      </c>
      <c r="E8442">
        <v>2349</v>
      </c>
      <c r="F8442">
        <v>-0.1</v>
      </c>
      <c r="G8442">
        <v>1015.7</v>
      </c>
      <c r="H8442">
        <v>68</v>
      </c>
      <c r="I8442" s="101" t="s">
        <v>42</v>
      </c>
      <c r="J8442" s="1">
        <f>DATEVALUE(RIGHT(jaar_zip[[#This Row],[YYYYMMDD]],2)&amp;"-"&amp;MID(jaar_zip[[#This Row],[YYYYMMDD]],5,2)&amp;"-"&amp;LEFT(jaar_zip[[#This Row],[YYYYMMDD]],4))</f>
        <v>45512</v>
      </c>
      <c r="K8442" s="101" t="str">
        <f>IF(AND(VALUE(MONTH(jaar_zip[[#This Row],[Datum]]))=1,VALUE(WEEKNUM(jaar_zip[[#This Row],[Datum]],21))&gt;51),RIGHT(YEAR(jaar_zip[[#This Row],[Datum]])-1,2),RIGHT(YEAR(jaar_zip[[#This Row],[Datum]]),2))&amp;"-"&amp; TEXT(WEEKNUM(jaar_zip[[#This Row],[Datum]],21),"00")</f>
        <v>24-32</v>
      </c>
      <c r="L8442" s="101">
        <f>MONTH(jaar_zip[[#This Row],[Datum]])</f>
        <v>8</v>
      </c>
      <c r="M8442" s="101">
        <f>IF(ISNUMBER(jaar_zip[[#This Row],[etmaaltemperatuur]]),IF(jaar_zip[[#This Row],[etmaaltemperatuur]]&lt;stookgrens,stookgrens-jaar_zip[[#This Row],[etmaaltemperatuur]],0),"")</f>
        <v>0</v>
      </c>
      <c r="N8442" s="101">
        <f>IF(ISNUMBER(jaar_zip[[#This Row],[graaddagen]]),IF(OR(MONTH(jaar_zip[[#This Row],[Datum]])=1,MONTH(jaar_zip[[#This Row],[Datum]])=2,MONTH(jaar_zip[[#This Row],[Datum]])=11,MONTH(jaar_zip[[#This Row],[Datum]])=12),1.1,IF(OR(MONTH(jaar_zip[[#This Row],[Datum]])=3,MONTH(jaar_zip[[#This Row],[Datum]])=10),1,0.8))*jaar_zip[[#This Row],[graaddagen]],"")</f>
        <v>0</v>
      </c>
      <c r="O8442" s="101">
        <f>IF(ISNUMBER(jaar_zip[[#This Row],[etmaaltemperatuur]]),IF(jaar_zip[[#This Row],[etmaaltemperatuur]]&gt;stookgrens,jaar_zip[[#This Row],[etmaaltemperatuur]]-stookgrens,0),"")</f>
        <v>1.8999999999999986</v>
      </c>
    </row>
    <row r="8443" spans="1:15" x14ac:dyDescent="0.25">
      <c r="A8443">
        <v>375</v>
      </c>
      <c r="B8443">
        <v>20240809</v>
      </c>
      <c r="C8443">
        <v>4.5</v>
      </c>
      <c r="D8443">
        <v>20.2</v>
      </c>
      <c r="E8443">
        <v>1043</v>
      </c>
      <c r="F8443">
        <v>1.4</v>
      </c>
      <c r="G8443">
        <v>1014.7</v>
      </c>
      <c r="H8443">
        <v>80</v>
      </c>
      <c r="I8443" s="101" t="s">
        <v>42</v>
      </c>
      <c r="J8443" s="1">
        <f>DATEVALUE(RIGHT(jaar_zip[[#This Row],[YYYYMMDD]],2)&amp;"-"&amp;MID(jaar_zip[[#This Row],[YYYYMMDD]],5,2)&amp;"-"&amp;LEFT(jaar_zip[[#This Row],[YYYYMMDD]],4))</f>
        <v>45513</v>
      </c>
      <c r="K8443" s="101" t="str">
        <f>IF(AND(VALUE(MONTH(jaar_zip[[#This Row],[Datum]]))=1,VALUE(WEEKNUM(jaar_zip[[#This Row],[Datum]],21))&gt;51),RIGHT(YEAR(jaar_zip[[#This Row],[Datum]])-1,2),RIGHT(YEAR(jaar_zip[[#This Row],[Datum]]),2))&amp;"-"&amp; TEXT(WEEKNUM(jaar_zip[[#This Row],[Datum]],21),"00")</f>
        <v>24-32</v>
      </c>
      <c r="L8443" s="101">
        <f>MONTH(jaar_zip[[#This Row],[Datum]])</f>
        <v>8</v>
      </c>
      <c r="M8443" s="101">
        <f>IF(ISNUMBER(jaar_zip[[#This Row],[etmaaltemperatuur]]),IF(jaar_zip[[#This Row],[etmaaltemperatuur]]&lt;stookgrens,stookgrens-jaar_zip[[#This Row],[etmaaltemperatuur]],0),"")</f>
        <v>0</v>
      </c>
      <c r="N8443" s="101">
        <f>IF(ISNUMBER(jaar_zip[[#This Row],[graaddagen]]),IF(OR(MONTH(jaar_zip[[#This Row],[Datum]])=1,MONTH(jaar_zip[[#This Row],[Datum]])=2,MONTH(jaar_zip[[#This Row],[Datum]])=11,MONTH(jaar_zip[[#This Row],[Datum]])=12),1.1,IF(OR(MONTH(jaar_zip[[#This Row],[Datum]])=3,MONTH(jaar_zip[[#This Row],[Datum]])=10),1,0.8))*jaar_zip[[#This Row],[graaddagen]],"")</f>
        <v>0</v>
      </c>
      <c r="O8443" s="101">
        <f>IF(ISNUMBER(jaar_zip[[#This Row],[etmaaltemperatuur]]),IF(jaar_zip[[#This Row],[etmaaltemperatuur]]&gt;stookgrens,jaar_zip[[#This Row],[etmaaltemperatuur]]-stookgrens,0),"")</f>
        <v>2.1999999999999993</v>
      </c>
    </row>
    <row r="8444" spans="1:15" x14ac:dyDescent="0.25">
      <c r="A8444">
        <v>375</v>
      </c>
      <c r="B8444">
        <v>20240810</v>
      </c>
      <c r="C8444">
        <v>3.5</v>
      </c>
      <c r="D8444">
        <v>20.3</v>
      </c>
      <c r="E8444">
        <v>2319</v>
      </c>
      <c r="F8444">
        <v>0</v>
      </c>
      <c r="G8444">
        <v>1020.1</v>
      </c>
      <c r="H8444">
        <v>71</v>
      </c>
      <c r="I8444" s="101" t="s">
        <v>42</v>
      </c>
      <c r="J8444" s="1">
        <f>DATEVALUE(RIGHT(jaar_zip[[#This Row],[YYYYMMDD]],2)&amp;"-"&amp;MID(jaar_zip[[#This Row],[YYYYMMDD]],5,2)&amp;"-"&amp;LEFT(jaar_zip[[#This Row],[YYYYMMDD]],4))</f>
        <v>45514</v>
      </c>
      <c r="K8444" s="101" t="str">
        <f>IF(AND(VALUE(MONTH(jaar_zip[[#This Row],[Datum]]))=1,VALUE(WEEKNUM(jaar_zip[[#This Row],[Datum]],21))&gt;51),RIGHT(YEAR(jaar_zip[[#This Row],[Datum]])-1,2),RIGHT(YEAR(jaar_zip[[#This Row],[Datum]]),2))&amp;"-"&amp; TEXT(WEEKNUM(jaar_zip[[#This Row],[Datum]],21),"00")</f>
        <v>24-32</v>
      </c>
      <c r="L8444" s="101">
        <f>MONTH(jaar_zip[[#This Row],[Datum]])</f>
        <v>8</v>
      </c>
      <c r="M8444" s="101">
        <f>IF(ISNUMBER(jaar_zip[[#This Row],[etmaaltemperatuur]]),IF(jaar_zip[[#This Row],[etmaaltemperatuur]]&lt;stookgrens,stookgrens-jaar_zip[[#This Row],[etmaaltemperatuur]],0),"")</f>
        <v>0</v>
      </c>
      <c r="N8444" s="101">
        <f>IF(ISNUMBER(jaar_zip[[#This Row],[graaddagen]]),IF(OR(MONTH(jaar_zip[[#This Row],[Datum]])=1,MONTH(jaar_zip[[#This Row],[Datum]])=2,MONTH(jaar_zip[[#This Row],[Datum]])=11,MONTH(jaar_zip[[#This Row],[Datum]])=12),1.1,IF(OR(MONTH(jaar_zip[[#This Row],[Datum]])=3,MONTH(jaar_zip[[#This Row],[Datum]])=10),1,0.8))*jaar_zip[[#This Row],[graaddagen]],"")</f>
        <v>0</v>
      </c>
      <c r="O8444" s="101">
        <f>IF(ISNUMBER(jaar_zip[[#This Row],[etmaaltemperatuur]]),IF(jaar_zip[[#This Row],[etmaaltemperatuur]]&gt;stookgrens,jaar_zip[[#This Row],[etmaaltemperatuur]]-stookgrens,0),"")</f>
        <v>2.3000000000000007</v>
      </c>
    </row>
    <row r="8445" spans="1:15" x14ac:dyDescent="0.25">
      <c r="A8445">
        <v>375</v>
      </c>
      <c r="B8445">
        <v>20240811</v>
      </c>
      <c r="C8445">
        <v>2</v>
      </c>
      <c r="D8445">
        <v>22</v>
      </c>
      <c r="E8445">
        <v>2449</v>
      </c>
      <c r="F8445">
        <v>0</v>
      </c>
      <c r="G8445">
        <v>1020.5</v>
      </c>
      <c r="H8445">
        <v>65</v>
      </c>
      <c r="I8445" s="101" t="s">
        <v>42</v>
      </c>
      <c r="J8445" s="1">
        <f>DATEVALUE(RIGHT(jaar_zip[[#This Row],[YYYYMMDD]],2)&amp;"-"&amp;MID(jaar_zip[[#This Row],[YYYYMMDD]],5,2)&amp;"-"&amp;LEFT(jaar_zip[[#This Row],[YYYYMMDD]],4))</f>
        <v>45515</v>
      </c>
      <c r="K8445" s="101" t="str">
        <f>IF(AND(VALUE(MONTH(jaar_zip[[#This Row],[Datum]]))=1,VALUE(WEEKNUM(jaar_zip[[#This Row],[Datum]],21))&gt;51),RIGHT(YEAR(jaar_zip[[#This Row],[Datum]])-1,2),RIGHT(YEAR(jaar_zip[[#This Row],[Datum]]),2))&amp;"-"&amp; TEXT(WEEKNUM(jaar_zip[[#This Row],[Datum]],21),"00")</f>
        <v>24-32</v>
      </c>
      <c r="L8445" s="101">
        <f>MONTH(jaar_zip[[#This Row],[Datum]])</f>
        <v>8</v>
      </c>
      <c r="M8445" s="101">
        <f>IF(ISNUMBER(jaar_zip[[#This Row],[etmaaltemperatuur]]),IF(jaar_zip[[#This Row],[etmaaltemperatuur]]&lt;stookgrens,stookgrens-jaar_zip[[#This Row],[etmaaltemperatuur]],0),"")</f>
        <v>0</v>
      </c>
      <c r="N8445" s="101">
        <f>IF(ISNUMBER(jaar_zip[[#This Row],[graaddagen]]),IF(OR(MONTH(jaar_zip[[#This Row],[Datum]])=1,MONTH(jaar_zip[[#This Row],[Datum]])=2,MONTH(jaar_zip[[#This Row],[Datum]])=11,MONTH(jaar_zip[[#This Row],[Datum]])=12),1.1,IF(OR(MONTH(jaar_zip[[#This Row],[Datum]])=3,MONTH(jaar_zip[[#This Row],[Datum]])=10),1,0.8))*jaar_zip[[#This Row],[graaddagen]],"")</f>
        <v>0</v>
      </c>
      <c r="O8445" s="101">
        <f>IF(ISNUMBER(jaar_zip[[#This Row],[etmaaltemperatuur]]),IF(jaar_zip[[#This Row],[etmaaltemperatuur]]&gt;stookgrens,jaar_zip[[#This Row],[etmaaltemperatuur]]-stookgrens,0),"")</f>
        <v>4</v>
      </c>
    </row>
    <row r="8446" spans="1:15" x14ac:dyDescent="0.25">
      <c r="A8446">
        <v>375</v>
      </c>
      <c r="B8446">
        <v>20240812</v>
      </c>
      <c r="C8446">
        <v>2.8</v>
      </c>
      <c r="D8446">
        <v>24.5</v>
      </c>
      <c r="E8446">
        <v>2407</v>
      </c>
      <c r="F8446">
        <v>0</v>
      </c>
      <c r="G8446">
        <v>1011.4</v>
      </c>
      <c r="H8446">
        <v>69</v>
      </c>
      <c r="I8446" s="101" t="s">
        <v>42</v>
      </c>
      <c r="J8446" s="1">
        <f>DATEVALUE(RIGHT(jaar_zip[[#This Row],[YYYYMMDD]],2)&amp;"-"&amp;MID(jaar_zip[[#This Row],[YYYYMMDD]],5,2)&amp;"-"&amp;LEFT(jaar_zip[[#This Row],[YYYYMMDD]],4))</f>
        <v>45516</v>
      </c>
      <c r="K8446" s="101" t="str">
        <f>IF(AND(VALUE(MONTH(jaar_zip[[#This Row],[Datum]]))=1,VALUE(WEEKNUM(jaar_zip[[#This Row],[Datum]],21))&gt;51),RIGHT(YEAR(jaar_zip[[#This Row],[Datum]])-1,2),RIGHT(YEAR(jaar_zip[[#This Row],[Datum]]),2))&amp;"-"&amp; TEXT(WEEKNUM(jaar_zip[[#This Row],[Datum]],21),"00")</f>
        <v>24-33</v>
      </c>
      <c r="L8446" s="101">
        <f>MONTH(jaar_zip[[#This Row],[Datum]])</f>
        <v>8</v>
      </c>
      <c r="M8446" s="101">
        <f>IF(ISNUMBER(jaar_zip[[#This Row],[etmaaltemperatuur]]),IF(jaar_zip[[#This Row],[etmaaltemperatuur]]&lt;stookgrens,stookgrens-jaar_zip[[#This Row],[etmaaltemperatuur]],0),"")</f>
        <v>0</v>
      </c>
      <c r="N8446" s="101">
        <f>IF(ISNUMBER(jaar_zip[[#This Row],[graaddagen]]),IF(OR(MONTH(jaar_zip[[#This Row],[Datum]])=1,MONTH(jaar_zip[[#This Row],[Datum]])=2,MONTH(jaar_zip[[#This Row],[Datum]])=11,MONTH(jaar_zip[[#This Row],[Datum]])=12),1.1,IF(OR(MONTH(jaar_zip[[#This Row],[Datum]])=3,MONTH(jaar_zip[[#This Row],[Datum]])=10),1,0.8))*jaar_zip[[#This Row],[graaddagen]],"")</f>
        <v>0</v>
      </c>
      <c r="O8446" s="101">
        <f>IF(ISNUMBER(jaar_zip[[#This Row],[etmaaltemperatuur]]),IF(jaar_zip[[#This Row],[etmaaltemperatuur]]&gt;stookgrens,jaar_zip[[#This Row],[etmaaltemperatuur]]-stookgrens,0),"")</f>
        <v>6.5</v>
      </c>
    </row>
    <row r="8447" spans="1:15" x14ac:dyDescent="0.25">
      <c r="A8447">
        <v>375</v>
      </c>
      <c r="B8447">
        <v>20240813</v>
      </c>
      <c r="C8447">
        <v>2.2999999999999998</v>
      </c>
      <c r="D8447">
        <v>25.4</v>
      </c>
      <c r="E8447">
        <v>2157</v>
      </c>
      <c r="F8447">
        <v>0.5</v>
      </c>
      <c r="G8447">
        <v>1009.1</v>
      </c>
      <c r="H8447">
        <v>75</v>
      </c>
      <c r="I8447" s="101" t="s">
        <v>42</v>
      </c>
      <c r="J8447" s="1">
        <f>DATEVALUE(RIGHT(jaar_zip[[#This Row],[YYYYMMDD]],2)&amp;"-"&amp;MID(jaar_zip[[#This Row],[YYYYMMDD]],5,2)&amp;"-"&amp;LEFT(jaar_zip[[#This Row],[YYYYMMDD]],4))</f>
        <v>45517</v>
      </c>
      <c r="K8447" s="101" t="str">
        <f>IF(AND(VALUE(MONTH(jaar_zip[[#This Row],[Datum]]))=1,VALUE(WEEKNUM(jaar_zip[[#This Row],[Datum]],21))&gt;51),RIGHT(YEAR(jaar_zip[[#This Row],[Datum]])-1,2),RIGHT(YEAR(jaar_zip[[#This Row],[Datum]]),2))&amp;"-"&amp; TEXT(WEEKNUM(jaar_zip[[#This Row],[Datum]],21),"00")</f>
        <v>24-33</v>
      </c>
      <c r="L8447" s="101">
        <f>MONTH(jaar_zip[[#This Row],[Datum]])</f>
        <v>8</v>
      </c>
      <c r="M8447" s="101">
        <f>IF(ISNUMBER(jaar_zip[[#This Row],[etmaaltemperatuur]]),IF(jaar_zip[[#This Row],[etmaaltemperatuur]]&lt;stookgrens,stookgrens-jaar_zip[[#This Row],[etmaaltemperatuur]],0),"")</f>
        <v>0</v>
      </c>
      <c r="N8447" s="101">
        <f>IF(ISNUMBER(jaar_zip[[#This Row],[graaddagen]]),IF(OR(MONTH(jaar_zip[[#This Row],[Datum]])=1,MONTH(jaar_zip[[#This Row],[Datum]])=2,MONTH(jaar_zip[[#This Row],[Datum]])=11,MONTH(jaar_zip[[#This Row],[Datum]])=12),1.1,IF(OR(MONTH(jaar_zip[[#This Row],[Datum]])=3,MONTH(jaar_zip[[#This Row],[Datum]])=10),1,0.8))*jaar_zip[[#This Row],[graaddagen]],"")</f>
        <v>0</v>
      </c>
      <c r="O8447" s="101">
        <f>IF(ISNUMBER(jaar_zip[[#This Row],[etmaaltemperatuur]]),IF(jaar_zip[[#This Row],[etmaaltemperatuur]]&gt;stookgrens,jaar_zip[[#This Row],[etmaaltemperatuur]]-stookgrens,0),"")</f>
        <v>7.3999999999999986</v>
      </c>
    </row>
    <row r="8448" spans="1:15" x14ac:dyDescent="0.25">
      <c r="A8448">
        <v>375</v>
      </c>
      <c r="B8448">
        <v>20240814</v>
      </c>
      <c r="C8448">
        <v>1.8</v>
      </c>
      <c r="D8448">
        <v>20.399999999999999</v>
      </c>
      <c r="E8448">
        <v>838</v>
      </c>
      <c r="F8448">
        <v>0.7</v>
      </c>
      <c r="G8448">
        <v>1012.2</v>
      </c>
      <c r="H8448">
        <v>87</v>
      </c>
      <c r="I8448" s="101" t="s">
        <v>42</v>
      </c>
      <c r="J8448" s="1">
        <f>DATEVALUE(RIGHT(jaar_zip[[#This Row],[YYYYMMDD]],2)&amp;"-"&amp;MID(jaar_zip[[#This Row],[YYYYMMDD]],5,2)&amp;"-"&amp;LEFT(jaar_zip[[#This Row],[YYYYMMDD]],4))</f>
        <v>45518</v>
      </c>
      <c r="K8448" s="101" t="str">
        <f>IF(AND(VALUE(MONTH(jaar_zip[[#This Row],[Datum]]))=1,VALUE(WEEKNUM(jaar_zip[[#This Row],[Datum]],21))&gt;51),RIGHT(YEAR(jaar_zip[[#This Row],[Datum]])-1,2),RIGHT(YEAR(jaar_zip[[#This Row],[Datum]]),2))&amp;"-"&amp; TEXT(WEEKNUM(jaar_zip[[#This Row],[Datum]],21),"00")</f>
        <v>24-33</v>
      </c>
      <c r="L8448" s="101">
        <f>MONTH(jaar_zip[[#This Row],[Datum]])</f>
        <v>8</v>
      </c>
      <c r="M8448" s="101">
        <f>IF(ISNUMBER(jaar_zip[[#This Row],[etmaaltemperatuur]]),IF(jaar_zip[[#This Row],[etmaaltemperatuur]]&lt;stookgrens,stookgrens-jaar_zip[[#This Row],[etmaaltemperatuur]],0),"")</f>
        <v>0</v>
      </c>
      <c r="N8448" s="101">
        <f>IF(ISNUMBER(jaar_zip[[#This Row],[graaddagen]]),IF(OR(MONTH(jaar_zip[[#This Row],[Datum]])=1,MONTH(jaar_zip[[#This Row],[Datum]])=2,MONTH(jaar_zip[[#This Row],[Datum]])=11,MONTH(jaar_zip[[#This Row],[Datum]])=12),1.1,IF(OR(MONTH(jaar_zip[[#This Row],[Datum]])=3,MONTH(jaar_zip[[#This Row],[Datum]])=10),1,0.8))*jaar_zip[[#This Row],[graaddagen]],"")</f>
        <v>0</v>
      </c>
      <c r="O8448" s="101">
        <f>IF(ISNUMBER(jaar_zip[[#This Row],[etmaaltemperatuur]]),IF(jaar_zip[[#This Row],[etmaaltemperatuur]]&gt;stookgrens,jaar_zip[[#This Row],[etmaaltemperatuur]]-stookgrens,0),"")</f>
        <v>2.3999999999999986</v>
      </c>
    </row>
    <row r="8449" spans="1:15" x14ac:dyDescent="0.25">
      <c r="A8449">
        <v>375</v>
      </c>
      <c r="B8449">
        <v>20240815</v>
      </c>
      <c r="C8449">
        <v>3.8</v>
      </c>
      <c r="D8449">
        <v>21.1</v>
      </c>
      <c r="E8449">
        <v>2028</v>
      </c>
      <c r="F8449">
        <v>0</v>
      </c>
      <c r="G8449">
        <v>1015.9</v>
      </c>
      <c r="H8449">
        <v>76</v>
      </c>
      <c r="I8449" s="101" t="s">
        <v>42</v>
      </c>
      <c r="J8449" s="1">
        <f>DATEVALUE(RIGHT(jaar_zip[[#This Row],[YYYYMMDD]],2)&amp;"-"&amp;MID(jaar_zip[[#This Row],[YYYYMMDD]],5,2)&amp;"-"&amp;LEFT(jaar_zip[[#This Row],[YYYYMMDD]],4))</f>
        <v>45519</v>
      </c>
      <c r="K8449" s="101" t="str">
        <f>IF(AND(VALUE(MONTH(jaar_zip[[#This Row],[Datum]]))=1,VALUE(WEEKNUM(jaar_zip[[#This Row],[Datum]],21))&gt;51),RIGHT(YEAR(jaar_zip[[#This Row],[Datum]])-1,2),RIGHT(YEAR(jaar_zip[[#This Row],[Datum]]),2))&amp;"-"&amp; TEXT(WEEKNUM(jaar_zip[[#This Row],[Datum]],21),"00")</f>
        <v>24-33</v>
      </c>
      <c r="L8449" s="101">
        <f>MONTH(jaar_zip[[#This Row],[Datum]])</f>
        <v>8</v>
      </c>
      <c r="M8449" s="101">
        <f>IF(ISNUMBER(jaar_zip[[#This Row],[etmaaltemperatuur]]),IF(jaar_zip[[#This Row],[etmaaltemperatuur]]&lt;stookgrens,stookgrens-jaar_zip[[#This Row],[etmaaltemperatuur]],0),"")</f>
        <v>0</v>
      </c>
      <c r="N8449" s="101">
        <f>IF(ISNUMBER(jaar_zip[[#This Row],[graaddagen]]),IF(OR(MONTH(jaar_zip[[#This Row],[Datum]])=1,MONTH(jaar_zip[[#This Row],[Datum]])=2,MONTH(jaar_zip[[#This Row],[Datum]])=11,MONTH(jaar_zip[[#This Row],[Datum]])=12),1.1,IF(OR(MONTH(jaar_zip[[#This Row],[Datum]])=3,MONTH(jaar_zip[[#This Row],[Datum]])=10),1,0.8))*jaar_zip[[#This Row],[graaddagen]],"")</f>
        <v>0</v>
      </c>
      <c r="O8449" s="101">
        <f>IF(ISNUMBER(jaar_zip[[#This Row],[etmaaltemperatuur]]),IF(jaar_zip[[#This Row],[etmaaltemperatuur]]&gt;stookgrens,jaar_zip[[#This Row],[etmaaltemperatuur]]-stookgrens,0),"")</f>
        <v>3.1000000000000014</v>
      </c>
    </row>
    <row r="8450" spans="1:15" x14ac:dyDescent="0.25">
      <c r="A8450">
        <v>375</v>
      </c>
      <c r="B8450">
        <v>20240816</v>
      </c>
      <c r="C8450">
        <v>3.3</v>
      </c>
      <c r="D8450">
        <v>19.5</v>
      </c>
      <c r="E8450">
        <v>764</v>
      </c>
      <c r="F8450">
        <v>2.1</v>
      </c>
      <c r="G8450">
        <v>1014.8</v>
      </c>
      <c r="H8450">
        <v>87</v>
      </c>
      <c r="I8450" s="101" t="s">
        <v>42</v>
      </c>
      <c r="J8450" s="1">
        <f>DATEVALUE(RIGHT(jaar_zip[[#This Row],[YYYYMMDD]],2)&amp;"-"&amp;MID(jaar_zip[[#This Row],[YYYYMMDD]],5,2)&amp;"-"&amp;LEFT(jaar_zip[[#This Row],[YYYYMMDD]],4))</f>
        <v>45520</v>
      </c>
      <c r="K8450" s="101" t="str">
        <f>IF(AND(VALUE(MONTH(jaar_zip[[#This Row],[Datum]]))=1,VALUE(WEEKNUM(jaar_zip[[#This Row],[Datum]],21))&gt;51),RIGHT(YEAR(jaar_zip[[#This Row],[Datum]])-1,2),RIGHT(YEAR(jaar_zip[[#This Row],[Datum]]),2))&amp;"-"&amp; TEXT(WEEKNUM(jaar_zip[[#This Row],[Datum]],21),"00")</f>
        <v>24-33</v>
      </c>
      <c r="L8450" s="101">
        <f>MONTH(jaar_zip[[#This Row],[Datum]])</f>
        <v>8</v>
      </c>
      <c r="M8450" s="101">
        <f>IF(ISNUMBER(jaar_zip[[#This Row],[etmaaltemperatuur]]),IF(jaar_zip[[#This Row],[etmaaltemperatuur]]&lt;stookgrens,stookgrens-jaar_zip[[#This Row],[etmaaltemperatuur]],0),"")</f>
        <v>0</v>
      </c>
      <c r="N8450" s="101">
        <f>IF(ISNUMBER(jaar_zip[[#This Row],[graaddagen]]),IF(OR(MONTH(jaar_zip[[#This Row],[Datum]])=1,MONTH(jaar_zip[[#This Row],[Datum]])=2,MONTH(jaar_zip[[#This Row],[Datum]])=11,MONTH(jaar_zip[[#This Row],[Datum]])=12),1.1,IF(OR(MONTH(jaar_zip[[#This Row],[Datum]])=3,MONTH(jaar_zip[[#This Row],[Datum]])=10),1,0.8))*jaar_zip[[#This Row],[graaddagen]],"")</f>
        <v>0</v>
      </c>
      <c r="O8450" s="101">
        <f>IF(ISNUMBER(jaar_zip[[#This Row],[etmaaltemperatuur]]),IF(jaar_zip[[#This Row],[etmaaltemperatuur]]&gt;stookgrens,jaar_zip[[#This Row],[etmaaltemperatuur]]-stookgrens,0),"")</f>
        <v>1.5</v>
      </c>
    </row>
    <row r="8451" spans="1:15" x14ac:dyDescent="0.25">
      <c r="A8451">
        <v>375</v>
      </c>
      <c r="B8451">
        <v>20240817</v>
      </c>
      <c r="C8451">
        <v>1.5</v>
      </c>
      <c r="D8451">
        <v>19.899999999999999</v>
      </c>
      <c r="E8451">
        <v>1938</v>
      </c>
      <c r="F8451">
        <v>6.3</v>
      </c>
      <c r="G8451">
        <v>1012.7</v>
      </c>
      <c r="H8451">
        <v>76</v>
      </c>
      <c r="I8451" s="101" t="s">
        <v>42</v>
      </c>
      <c r="J8451" s="1">
        <f>DATEVALUE(RIGHT(jaar_zip[[#This Row],[YYYYMMDD]],2)&amp;"-"&amp;MID(jaar_zip[[#This Row],[YYYYMMDD]],5,2)&amp;"-"&amp;LEFT(jaar_zip[[#This Row],[YYYYMMDD]],4))</f>
        <v>45521</v>
      </c>
      <c r="K8451" s="101" t="str">
        <f>IF(AND(VALUE(MONTH(jaar_zip[[#This Row],[Datum]]))=1,VALUE(WEEKNUM(jaar_zip[[#This Row],[Datum]],21))&gt;51),RIGHT(YEAR(jaar_zip[[#This Row],[Datum]])-1,2),RIGHT(YEAR(jaar_zip[[#This Row],[Datum]]),2))&amp;"-"&amp; TEXT(WEEKNUM(jaar_zip[[#This Row],[Datum]],21),"00")</f>
        <v>24-33</v>
      </c>
      <c r="L8451" s="101">
        <f>MONTH(jaar_zip[[#This Row],[Datum]])</f>
        <v>8</v>
      </c>
      <c r="M8451" s="101">
        <f>IF(ISNUMBER(jaar_zip[[#This Row],[etmaaltemperatuur]]),IF(jaar_zip[[#This Row],[etmaaltemperatuur]]&lt;stookgrens,stookgrens-jaar_zip[[#This Row],[etmaaltemperatuur]],0),"")</f>
        <v>0</v>
      </c>
      <c r="N8451" s="101">
        <f>IF(ISNUMBER(jaar_zip[[#This Row],[graaddagen]]),IF(OR(MONTH(jaar_zip[[#This Row],[Datum]])=1,MONTH(jaar_zip[[#This Row],[Datum]])=2,MONTH(jaar_zip[[#This Row],[Datum]])=11,MONTH(jaar_zip[[#This Row],[Datum]])=12),1.1,IF(OR(MONTH(jaar_zip[[#This Row],[Datum]])=3,MONTH(jaar_zip[[#This Row],[Datum]])=10),1,0.8))*jaar_zip[[#This Row],[graaddagen]],"")</f>
        <v>0</v>
      </c>
      <c r="O8451" s="101">
        <f>IF(ISNUMBER(jaar_zip[[#This Row],[etmaaltemperatuur]]),IF(jaar_zip[[#This Row],[etmaaltemperatuur]]&gt;stookgrens,jaar_zip[[#This Row],[etmaaltemperatuur]]-stookgrens,0),"")</f>
        <v>1.8999999999999986</v>
      </c>
    </row>
    <row r="8452" spans="1:15" x14ac:dyDescent="0.25">
      <c r="A8452">
        <v>375</v>
      </c>
      <c r="B8452">
        <v>20240818</v>
      </c>
      <c r="C8452">
        <v>1.6</v>
      </c>
      <c r="D8452">
        <v>19</v>
      </c>
      <c r="E8452">
        <v>1582</v>
      </c>
      <c r="F8452">
        <v>-0.1</v>
      </c>
      <c r="G8452">
        <v>1013</v>
      </c>
      <c r="H8452">
        <v>75</v>
      </c>
      <c r="I8452" s="101" t="s">
        <v>42</v>
      </c>
      <c r="J8452" s="1">
        <f>DATEVALUE(RIGHT(jaar_zip[[#This Row],[YYYYMMDD]],2)&amp;"-"&amp;MID(jaar_zip[[#This Row],[YYYYMMDD]],5,2)&amp;"-"&amp;LEFT(jaar_zip[[#This Row],[YYYYMMDD]],4))</f>
        <v>45522</v>
      </c>
      <c r="K8452" s="101" t="str">
        <f>IF(AND(VALUE(MONTH(jaar_zip[[#This Row],[Datum]]))=1,VALUE(WEEKNUM(jaar_zip[[#This Row],[Datum]],21))&gt;51),RIGHT(YEAR(jaar_zip[[#This Row],[Datum]])-1,2),RIGHT(YEAR(jaar_zip[[#This Row],[Datum]]),2))&amp;"-"&amp; TEXT(WEEKNUM(jaar_zip[[#This Row],[Datum]],21),"00")</f>
        <v>24-33</v>
      </c>
      <c r="L8452" s="101">
        <f>MONTH(jaar_zip[[#This Row],[Datum]])</f>
        <v>8</v>
      </c>
      <c r="M8452" s="101">
        <f>IF(ISNUMBER(jaar_zip[[#This Row],[etmaaltemperatuur]]),IF(jaar_zip[[#This Row],[etmaaltemperatuur]]&lt;stookgrens,stookgrens-jaar_zip[[#This Row],[etmaaltemperatuur]],0),"")</f>
        <v>0</v>
      </c>
      <c r="N8452" s="101">
        <f>IF(ISNUMBER(jaar_zip[[#This Row],[graaddagen]]),IF(OR(MONTH(jaar_zip[[#This Row],[Datum]])=1,MONTH(jaar_zip[[#This Row],[Datum]])=2,MONTH(jaar_zip[[#This Row],[Datum]])=11,MONTH(jaar_zip[[#This Row],[Datum]])=12),1.1,IF(OR(MONTH(jaar_zip[[#This Row],[Datum]])=3,MONTH(jaar_zip[[#This Row],[Datum]])=10),1,0.8))*jaar_zip[[#This Row],[graaddagen]],"")</f>
        <v>0</v>
      </c>
      <c r="O8452" s="101">
        <f>IF(ISNUMBER(jaar_zip[[#This Row],[etmaaltemperatuur]]),IF(jaar_zip[[#This Row],[etmaaltemperatuur]]&gt;stookgrens,jaar_zip[[#This Row],[etmaaltemperatuur]]-stookgrens,0),"")</f>
        <v>1</v>
      </c>
    </row>
    <row r="8453" spans="1:15" x14ac:dyDescent="0.25">
      <c r="A8453">
        <v>375</v>
      </c>
      <c r="B8453">
        <v>20240819</v>
      </c>
      <c r="C8453">
        <v>1.6</v>
      </c>
      <c r="D8453">
        <v>17</v>
      </c>
      <c r="E8453">
        <v>2021</v>
      </c>
      <c r="F8453">
        <v>0</v>
      </c>
      <c r="G8453">
        <v>1017.6</v>
      </c>
      <c r="H8453">
        <v>75</v>
      </c>
      <c r="I8453" s="101" t="s">
        <v>42</v>
      </c>
      <c r="J8453" s="1">
        <f>DATEVALUE(RIGHT(jaar_zip[[#This Row],[YYYYMMDD]],2)&amp;"-"&amp;MID(jaar_zip[[#This Row],[YYYYMMDD]],5,2)&amp;"-"&amp;LEFT(jaar_zip[[#This Row],[YYYYMMDD]],4))</f>
        <v>45523</v>
      </c>
      <c r="K8453" s="101" t="str">
        <f>IF(AND(VALUE(MONTH(jaar_zip[[#This Row],[Datum]]))=1,VALUE(WEEKNUM(jaar_zip[[#This Row],[Datum]],21))&gt;51),RIGHT(YEAR(jaar_zip[[#This Row],[Datum]])-1,2),RIGHT(YEAR(jaar_zip[[#This Row],[Datum]]),2))&amp;"-"&amp; TEXT(WEEKNUM(jaar_zip[[#This Row],[Datum]],21),"00")</f>
        <v>24-34</v>
      </c>
      <c r="L8453" s="101">
        <f>MONTH(jaar_zip[[#This Row],[Datum]])</f>
        <v>8</v>
      </c>
      <c r="M8453" s="101">
        <f>IF(ISNUMBER(jaar_zip[[#This Row],[etmaaltemperatuur]]),IF(jaar_zip[[#This Row],[etmaaltemperatuur]]&lt;stookgrens,stookgrens-jaar_zip[[#This Row],[etmaaltemperatuur]],0),"")</f>
        <v>1</v>
      </c>
      <c r="N8453" s="101">
        <f>IF(ISNUMBER(jaar_zip[[#This Row],[graaddagen]]),IF(OR(MONTH(jaar_zip[[#This Row],[Datum]])=1,MONTH(jaar_zip[[#This Row],[Datum]])=2,MONTH(jaar_zip[[#This Row],[Datum]])=11,MONTH(jaar_zip[[#This Row],[Datum]])=12),1.1,IF(OR(MONTH(jaar_zip[[#This Row],[Datum]])=3,MONTH(jaar_zip[[#This Row],[Datum]])=10),1,0.8))*jaar_zip[[#This Row],[graaddagen]],"")</f>
        <v>0.8</v>
      </c>
      <c r="O8453" s="101">
        <f>IF(ISNUMBER(jaar_zip[[#This Row],[etmaaltemperatuur]]),IF(jaar_zip[[#This Row],[etmaaltemperatuur]]&gt;stookgrens,jaar_zip[[#This Row],[etmaaltemperatuur]]-stookgrens,0),"")</f>
        <v>0</v>
      </c>
    </row>
    <row r="8454" spans="1:15" x14ac:dyDescent="0.25">
      <c r="A8454">
        <v>375</v>
      </c>
      <c r="B8454">
        <v>20240820</v>
      </c>
      <c r="C8454">
        <v>3.3</v>
      </c>
      <c r="D8454">
        <v>18.8</v>
      </c>
      <c r="E8454">
        <v>1649</v>
      </c>
      <c r="F8454">
        <v>10.7</v>
      </c>
      <c r="G8454">
        <v>1011.4</v>
      </c>
      <c r="H8454">
        <v>79</v>
      </c>
      <c r="I8454" s="101" t="s">
        <v>42</v>
      </c>
      <c r="J8454" s="1">
        <f>DATEVALUE(RIGHT(jaar_zip[[#This Row],[YYYYMMDD]],2)&amp;"-"&amp;MID(jaar_zip[[#This Row],[YYYYMMDD]],5,2)&amp;"-"&amp;LEFT(jaar_zip[[#This Row],[YYYYMMDD]],4))</f>
        <v>45524</v>
      </c>
      <c r="K8454" s="101" t="str">
        <f>IF(AND(VALUE(MONTH(jaar_zip[[#This Row],[Datum]]))=1,VALUE(WEEKNUM(jaar_zip[[#This Row],[Datum]],21))&gt;51),RIGHT(YEAR(jaar_zip[[#This Row],[Datum]])-1,2),RIGHT(YEAR(jaar_zip[[#This Row],[Datum]]),2))&amp;"-"&amp; TEXT(WEEKNUM(jaar_zip[[#This Row],[Datum]],21),"00")</f>
        <v>24-34</v>
      </c>
      <c r="L8454" s="101">
        <f>MONTH(jaar_zip[[#This Row],[Datum]])</f>
        <v>8</v>
      </c>
      <c r="M8454" s="101">
        <f>IF(ISNUMBER(jaar_zip[[#This Row],[etmaaltemperatuur]]),IF(jaar_zip[[#This Row],[etmaaltemperatuur]]&lt;stookgrens,stookgrens-jaar_zip[[#This Row],[etmaaltemperatuur]],0),"")</f>
        <v>0</v>
      </c>
      <c r="N8454" s="101">
        <f>IF(ISNUMBER(jaar_zip[[#This Row],[graaddagen]]),IF(OR(MONTH(jaar_zip[[#This Row],[Datum]])=1,MONTH(jaar_zip[[#This Row],[Datum]])=2,MONTH(jaar_zip[[#This Row],[Datum]])=11,MONTH(jaar_zip[[#This Row],[Datum]])=12),1.1,IF(OR(MONTH(jaar_zip[[#This Row],[Datum]])=3,MONTH(jaar_zip[[#This Row],[Datum]])=10),1,0.8))*jaar_zip[[#This Row],[graaddagen]],"")</f>
        <v>0</v>
      </c>
      <c r="O8454" s="101">
        <f>IF(ISNUMBER(jaar_zip[[#This Row],[etmaaltemperatuur]]),IF(jaar_zip[[#This Row],[etmaaltemperatuur]]&gt;stookgrens,jaar_zip[[#This Row],[etmaaltemperatuur]]-stookgrens,0),"")</f>
        <v>0.80000000000000071</v>
      </c>
    </row>
    <row r="8455" spans="1:15" x14ac:dyDescent="0.25">
      <c r="A8455">
        <v>375</v>
      </c>
      <c r="B8455">
        <v>20240821</v>
      </c>
      <c r="C8455">
        <v>3.7</v>
      </c>
      <c r="D8455">
        <v>15.6</v>
      </c>
      <c r="E8455">
        <v>1836</v>
      </c>
      <c r="F8455">
        <v>-0.1</v>
      </c>
      <c r="G8455">
        <v>1016.4</v>
      </c>
      <c r="H8455">
        <v>74</v>
      </c>
      <c r="I8455" s="101" t="s">
        <v>42</v>
      </c>
      <c r="J8455" s="1">
        <f>DATEVALUE(RIGHT(jaar_zip[[#This Row],[YYYYMMDD]],2)&amp;"-"&amp;MID(jaar_zip[[#This Row],[YYYYMMDD]],5,2)&amp;"-"&amp;LEFT(jaar_zip[[#This Row],[YYYYMMDD]],4))</f>
        <v>45525</v>
      </c>
      <c r="K8455" s="101" t="str">
        <f>IF(AND(VALUE(MONTH(jaar_zip[[#This Row],[Datum]]))=1,VALUE(WEEKNUM(jaar_zip[[#This Row],[Datum]],21))&gt;51),RIGHT(YEAR(jaar_zip[[#This Row],[Datum]])-1,2),RIGHT(YEAR(jaar_zip[[#This Row],[Datum]]),2))&amp;"-"&amp; TEXT(WEEKNUM(jaar_zip[[#This Row],[Datum]],21),"00")</f>
        <v>24-34</v>
      </c>
      <c r="L8455" s="101">
        <f>MONTH(jaar_zip[[#This Row],[Datum]])</f>
        <v>8</v>
      </c>
      <c r="M8455" s="101">
        <f>IF(ISNUMBER(jaar_zip[[#This Row],[etmaaltemperatuur]]),IF(jaar_zip[[#This Row],[etmaaltemperatuur]]&lt;stookgrens,stookgrens-jaar_zip[[#This Row],[etmaaltemperatuur]],0),"")</f>
        <v>2.4000000000000004</v>
      </c>
      <c r="N8455" s="101">
        <f>IF(ISNUMBER(jaar_zip[[#This Row],[graaddagen]]),IF(OR(MONTH(jaar_zip[[#This Row],[Datum]])=1,MONTH(jaar_zip[[#This Row],[Datum]])=2,MONTH(jaar_zip[[#This Row],[Datum]])=11,MONTH(jaar_zip[[#This Row],[Datum]])=12),1.1,IF(OR(MONTH(jaar_zip[[#This Row],[Datum]])=3,MONTH(jaar_zip[[#This Row],[Datum]])=10),1,0.8))*jaar_zip[[#This Row],[graaddagen]],"")</f>
        <v>1.9200000000000004</v>
      </c>
      <c r="O8455" s="101">
        <f>IF(ISNUMBER(jaar_zip[[#This Row],[etmaaltemperatuur]]),IF(jaar_zip[[#This Row],[etmaaltemperatuur]]&gt;stookgrens,jaar_zip[[#This Row],[etmaaltemperatuur]]-stookgrens,0),"")</f>
        <v>0</v>
      </c>
    </row>
    <row r="8456" spans="1:15" x14ac:dyDescent="0.25">
      <c r="A8456">
        <v>375</v>
      </c>
      <c r="B8456">
        <v>20240822</v>
      </c>
      <c r="C8456">
        <v>5.4</v>
      </c>
      <c r="D8456">
        <v>18.899999999999999</v>
      </c>
      <c r="E8456">
        <v>1894</v>
      </c>
      <c r="F8456">
        <v>0</v>
      </c>
      <c r="G8456">
        <v>1010.6</v>
      </c>
      <c r="H8456">
        <v>64</v>
      </c>
      <c r="I8456" s="101" t="s">
        <v>42</v>
      </c>
      <c r="J8456" s="1">
        <f>DATEVALUE(RIGHT(jaar_zip[[#This Row],[YYYYMMDD]],2)&amp;"-"&amp;MID(jaar_zip[[#This Row],[YYYYMMDD]],5,2)&amp;"-"&amp;LEFT(jaar_zip[[#This Row],[YYYYMMDD]],4))</f>
        <v>45526</v>
      </c>
      <c r="K8456" s="101" t="str">
        <f>IF(AND(VALUE(MONTH(jaar_zip[[#This Row],[Datum]]))=1,VALUE(WEEKNUM(jaar_zip[[#This Row],[Datum]],21))&gt;51),RIGHT(YEAR(jaar_zip[[#This Row],[Datum]])-1,2),RIGHT(YEAR(jaar_zip[[#This Row],[Datum]]),2))&amp;"-"&amp; TEXT(WEEKNUM(jaar_zip[[#This Row],[Datum]],21),"00")</f>
        <v>24-34</v>
      </c>
      <c r="L8456" s="101">
        <f>MONTH(jaar_zip[[#This Row],[Datum]])</f>
        <v>8</v>
      </c>
      <c r="M8456" s="101">
        <f>IF(ISNUMBER(jaar_zip[[#This Row],[etmaaltemperatuur]]),IF(jaar_zip[[#This Row],[etmaaltemperatuur]]&lt;stookgrens,stookgrens-jaar_zip[[#This Row],[etmaaltemperatuur]],0),"")</f>
        <v>0</v>
      </c>
      <c r="N8456" s="101">
        <f>IF(ISNUMBER(jaar_zip[[#This Row],[graaddagen]]),IF(OR(MONTH(jaar_zip[[#This Row],[Datum]])=1,MONTH(jaar_zip[[#This Row],[Datum]])=2,MONTH(jaar_zip[[#This Row],[Datum]])=11,MONTH(jaar_zip[[#This Row],[Datum]])=12),1.1,IF(OR(MONTH(jaar_zip[[#This Row],[Datum]])=3,MONTH(jaar_zip[[#This Row],[Datum]])=10),1,0.8))*jaar_zip[[#This Row],[graaddagen]],"")</f>
        <v>0</v>
      </c>
      <c r="O8456" s="101">
        <f>IF(ISNUMBER(jaar_zip[[#This Row],[etmaaltemperatuur]]),IF(jaar_zip[[#This Row],[etmaaltemperatuur]]&gt;stookgrens,jaar_zip[[#This Row],[etmaaltemperatuur]]-stookgrens,0),"")</f>
        <v>0.89999999999999858</v>
      </c>
    </row>
    <row r="8457" spans="1:15" x14ac:dyDescent="0.25">
      <c r="A8457">
        <v>375</v>
      </c>
      <c r="B8457">
        <v>20240823</v>
      </c>
      <c r="C8457">
        <v>5.6</v>
      </c>
      <c r="D8457">
        <v>19.7</v>
      </c>
      <c r="E8457">
        <v>1178</v>
      </c>
      <c r="F8457">
        <v>5.0999999999999996</v>
      </c>
      <c r="G8457">
        <v>1007.4</v>
      </c>
      <c r="H8457">
        <v>76</v>
      </c>
      <c r="I8457" s="101" t="s">
        <v>42</v>
      </c>
      <c r="J8457" s="1">
        <f>DATEVALUE(RIGHT(jaar_zip[[#This Row],[YYYYMMDD]],2)&amp;"-"&amp;MID(jaar_zip[[#This Row],[YYYYMMDD]],5,2)&amp;"-"&amp;LEFT(jaar_zip[[#This Row],[YYYYMMDD]],4))</f>
        <v>45527</v>
      </c>
      <c r="K8457" s="101" t="str">
        <f>IF(AND(VALUE(MONTH(jaar_zip[[#This Row],[Datum]]))=1,VALUE(WEEKNUM(jaar_zip[[#This Row],[Datum]],21))&gt;51),RIGHT(YEAR(jaar_zip[[#This Row],[Datum]])-1,2),RIGHT(YEAR(jaar_zip[[#This Row],[Datum]]),2))&amp;"-"&amp; TEXT(WEEKNUM(jaar_zip[[#This Row],[Datum]],21),"00")</f>
        <v>24-34</v>
      </c>
      <c r="L8457" s="101">
        <f>MONTH(jaar_zip[[#This Row],[Datum]])</f>
        <v>8</v>
      </c>
      <c r="M8457" s="101">
        <f>IF(ISNUMBER(jaar_zip[[#This Row],[etmaaltemperatuur]]),IF(jaar_zip[[#This Row],[etmaaltemperatuur]]&lt;stookgrens,stookgrens-jaar_zip[[#This Row],[etmaaltemperatuur]],0),"")</f>
        <v>0</v>
      </c>
      <c r="N8457" s="101">
        <f>IF(ISNUMBER(jaar_zip[[#This Row],[graaddagen]]),IF(OR(MONTH(jaar_zip[[#This Row],[Datum]])=1,MONTH(jaar_zip[[#This Row],[Datum]])=2,MONTH(jaar_zip[[#This Row],[Datum]])=11,MONTH(jaar_zip[[#This Row],[Datum]])=12),1.1,IF(OR(MONTH(jaar_zip[[#This Row],[Datum]])=3,MONTH(jaar_zip[[#This Row],[Datum]])=10),1,0.8))*jaar_zip[[#This Row],[graaddagen]],"")</f>
        <v>0</v>
      </c>
      <c r="O8457" s="101">
        <f>IF(ISNUMBER(jaar_zip[[#This Row],[etmaaltemperatuur]]),IF(jaar_zip[[#This Row],[etmaaltemperatuur]]&gt;stookgrens,jaar_zip[[#This Row],[etmaaltemperatuur]]-stookgrens,0),"")</f>
        <v>1.6999999999999993</v>
      </c>
    </row>
    <row r="8458" spans="1:15" x14ac:dyDescent="0.25">
      <c r="A8458">
        <v>375</v>
      </c>
      <c r="B8458">
        <v>20240824</v>
      </c>
      <c r="C8458">
        <v>5.0999999999999996</v>
      </c>
      <c r="D8458">
        <v>20.3</v>
      </c>
      <c r="E8458">
        <v>1538</v>
      </c>
      <c r="F8458">
        <v>5.2</v>
      </c>
      <c r="G8458">
        <v>1007.1</v>
      </c>
      <c r="H8458">
        <v>82</v>
      </c>
      <c r="I8458" s="101" t="s">
        <v>42</v>
      </c>
      <c r="J8458" s="1">
        <f>DATEVALUE(RIGHT(jaar_zip[[#This Row],[YYYYMMDD]],2)&amp;"-"&amp;MID(jaar_zip[[#This Row],[YYYYMMDD]],5,2)&amp;"-"&amp;LEFT(jaar_zip[[#This Row],[YYYYMMDD]],4))</f>
        <v>45528</v>
      </c>
      <c r="K8458" s="101" t="str">
        <f>IF(AND(VALUE(MONTH(jaar_zip[[#This Row],[Datum]]))=1,VALUE(WEEKNUM(jaar_zip[[#This Row],[Datum]],21))&gt;51),RIGHT(YEAR(jaar_zip[[#This Row],[Datum]])-1,2),RIGHT(YEAR(jaar_zip[[#This Row],[Datum]]),2))&amp;"-"&amp; TEXT(WEEKNUM(jaar_zip[[#This Row],[Datum]],21),"00")</f>
        <v>24-34</v>
      </c>
      <c r="L8458" s="101">
        <f>MONTH(jaar_zip[[#This Row],[Datum]])</f>
        <v>8</v>
      </c>
      <c r="M8458" s="101">
        <f>IF(ISNUMBER(jaar_zip[[#This Row],[etmaaltemperatuur]]),IF(jaar_zip[[#This Row],[etmaaltemperatuur]]&lt;stookgrens,stookgrens-jaar_zip[[#This Row],[etmaaltemperatuur]],0),"")</f>
        <v>0</v>
      </c>
      <c r="N8458" s="101">
        <f>IF(ISNUMBER(jaar_zip[[#This Row],[graaddagen]]),IF(OR(MONTH(jaar_zip[[#This Row],[Datum]])=1,MONTH(jaar_zip[[#This Row],[Datum]])=2,MONTH(jaar_zip[[#This Row],[Datum]])=11,MONTH(jaar_zip[[#This Row],[Datum]])=12),1.1,IF(OR(MONTH(jaar_zip[[#This Row],[Datum]])=3,MONTH(jaar_zip[[#This Row],[Datum]])=10),1,0.8))*jaar_zip[[#This Row],[graaddagen]],"")</f>
        <v>0</v>
      </c>
      <c r="O8458" s="101">
        <f>IF(ISNUMBER(jaar_zip[[#This Row],[etmaaltemperatuur]]),IF(jaar_zip[[#This Row],[etmaaltemperatuur]]&gt;stookgrens,jaar_zip[[#This Row],[etmaaltemperatuur]]-stookgrens,0),"")</f>
        <v>2.3000000000000007</v>
      </c>
    </row>
    <row r="8459" spans="1:15" x14ac:dyDescent="0.25">
      <c r="A8459">
        <v>375</v>
      </c>
      <c r="B8459">
        <v>20240825</v>
      </c>
      <c r="C8459">
        <v>4.3</v>
      </c>
      <c r="D8459">
        <v>16.3</v>
      </c>
      <c r="E8459">
        <v>2030</v>
      </c>
      <c r="F8459">
        <v>0</v>
      </c>
      <c r="G8459">
        <v>1019.6</v>
      </c>
      <c r="H8459">
        <v>73</v>
      </c>
      <c r="I8459" s="101" t="s">
        <v>42</v>
      </c>
      <c r="J8459" s="1">
        <f>DATEVALUE(RIGHT(jaar_zip[[#This Row],[YYYYMMDD]],2)&amp;"-"&amp;MID(jaar_zip[[#This Row],[YYYYMMDD]],5,2)&amp;"-"&amp;LEFT(jaar_zip[[#This Row],[YYYYMMDD]],4))</f>
        <v>45529</v>
      </c>
      <c r="K8459" s="101" t="str">
        <f>IF(AND(VALUE(MONTH(jaar_zip[[#This Row],[Datum]]))=1,VALUE(WEEKNUM(jaar_zip[[#This Row],[Datum]],21))&gt;51),RIGHT(YEAR(jaar_zip[[#This Row],[Datum]])-1,2),RIGHT(YEAR(jaar_zip[[#This Row],[Datum]]),2))&amp;"-"&amp; TEXT(WEEKNUM(jaar_zip[[#This Row],[Datum]],21),"00")</f>
        <v>24-34</v>
      </c>
      <c r="L8459" s="101">
        <f>MONTH(jaar_zip[[#This Row],[Datum]])</f>
        <v>8</v>
      </c>
      <c r="M8459" s="101">
        <f>IF(ISNUMBER(jaar_zip[[#This Row],[etmaaltemperatuur]]),IF(jaar_zip[[#This Row],[etmaaltemperatuur]]&lt;stookgrens,stookgrens-jaar_zip[[#This Row],[etmaaltemperatuur]],0),"")</f>
        <v>1.6999999999999993</v>
      </c>
      <c r="N8459" s="101">
        <f>IF(ISNUMBER(jaar_zip[[#This Row],[graaddagen]]),IF(OR(MONTH(jaar_zip[[#This Row],[Datum]])=1,MONTH(jaar_zip[[#This Row],[Datum]])=2,MONTH(jaar_zip[[#This Row],[Datum]])=11,MONTH(jaar_zip[[#This Row],[Datum]])=12),1.1,IF(OR(MONTH(jaar_zip[[#This Row],[Datum]])=3,MONTH(jaar_zip[[#This Row],[Datum]])=10),1,0.8))*jaar_zip[[#This Row],[graaddagen]],"")</f>
        <v>1.3599999999999994</v>
      </c>
      <c r="O8459" s="101">
        <f>IF(ISNUMBER(jaar_zip[[#This Row],[etmaaltemperatuur]]),IF(jaar_zip[[#This Row],[etmaaltemperatuur]]&gt;stookgrens,jaar_zip[[#This Row],[etmaaltemperatuur]]-stookgrens,0),"")</f>
        <v>0</v>
      </c>
    </row>
    <row r="8460" spans="1:15" x14ac:dyDescent="0.25">
      <c r="A8460">
        <v>375</v>
      </c>
      <c r="B8460">
        <v>20240826</v>
      </c>
      <c r="C8460">
        <v>2.8</v>
      </c>
      <c r="D8460">
        <v>16.2</v>
      </c>
      <c r="E8460">
        <v>1714</v>
      </c>
      <c r="F8460">
        <v>0</v>
      </c>
      <c r="G8460">
        <v>1022.1</v>
      </c>
      <c r="H8460">
        <v>76</v>
      </c>
      <c r="I8460" s="101" t="s">
        <v>42</v>
      </c>
      <c r="J8460" s="1">
        <f>DATEVALUE(RIGHT(jaar_zip[[#This Row],[YYYYMMDD]],2)&amp;"-"&amp;MID(jaar_zip[[#This Row],[YYYYMMDD]],5,2)&amp;"-"&amp;LEFT(jaar_zip[[#This Row],[YYYYMMDD]],4))</f>
        <v>45530</v>
      </c>
      <c r="K8460" s="101" t="str">
        <f>IF(AND(VALUE(MONTH(jaar_zip[[#This Row],[Datum]]))=1,VALUE(WEEKNUM(jaar_zip[[#This Row],[Datum]],21))&gt;51),RIGHT(YEAR(jaar_zip[[#This Row],[Datum]])-1,2),RIGHT(YEAR(jaar_zip[[#This Row],[Datum]]),2))&amp;"-"&amp; TEXT(WEEKNUM(jaar_zip[[#This Row],[Datum]],21),"00")</f>
        <v>24-35</v>
      </c>
      <c r="L8460" s="101">
        <f>MONTH(jaar_zip[[#This Row],[Datum]])</f>
        <v>8</v>
      </c>
      <c r="M8460" s="101">
        <f>IF(ISNUMBER(jaar_zip[[#This Row],[etmaaltemperatuur]]),IF(jaar_zip[[#This Row],[etmaaltemperatuur]]&lt;stookgrens,stookgrens-jaar_zip[[#This Row],[etmaaltemperatuur]],0),"")</f>
        <v>1.8000000000000007</v>
      </c>
      <c r="N8460" s="101">
        <f>IF(ISNUMBER(jaar_zip[[#This Row],[graaddagen]]),IF(OR(MONTH(jaar_zip[[#This Row],[Datum]])=1,MONTH(jaar_zip[[#This Row],[Datum]])=2,MONTH(jaar_zip[[#This Row],[Datum]])=11,MONTH(jaar_zip[[#This Row],[Datum]])=12),1.1,IF(OR(MONTH(jaar_zip[[#This Row],[Datum]])=3,MONTH(jaar_zip[[#This Row],[Datum]])=10),1,0.8))*jaar_zip[[#This Row],[graaddagen]],"")</f>
        <v>1.4400000000000006</v>
      </c>
      <c r="O8460" s="101">
        <f>IF(ISNUMBER(jaar_zip[[#This Row],[etmaaltemperatuur]]),IF(jaar_zip[[#This Row],[etmaaltemperatuur]]&gt;stookgrens,jaar_zip[[#This Row],[etmaaltemperatuur]]-stookgrens,0),"")</f>
        <v>0</v>
      </c>
    </row>
    <row r="8461" spans="1:15" x14ac:dyDescent="0.25">
      <c r="A8461">
        <v>375</v>
      </c>
      <c r="B8461">
        <v>20240827</v>
      </c>
      <c r="C8461">
        <v>1.6</v>
      </c>
      <c r="D8461">
        <v>18</v>
      </c>
      <c r="E8461">
        <v>2085</v>
      </c>
      <c r="F8461">
        <v>0</v>
      </c>
      <c r="G8461">
        <v>1020.7</v>
      </c>
      <c r="H8461">
        <v>72</v>
      </c>
      <c r="I8461" s="101" t="s">
        <v>42</v>
      </c>
      <c r="J8461" s="1">
        <f>DATEVALUE(RIGHT(jaar_zip[[#This Row],[YYYYMMDD]],2)&amp;"-"&amp;MID(jaar_zip[[#This Row],[YYYYMMDD]],5,2)&amp;"-"&amp;LEFT(jaar_zip[[#This Row],[YYYYMMDD]],4))</f>
        <v>45531</v>
      </c>
      <c r="K8461" s="101" t="str">
        <f>IF(AND(VALUE(MONTH(jaar_zip[[#This Row],[Datum]]))=1,VALUE(WEEKNUM(jaar_zip[[#This Row],[Datum]],21))&gt;51),RIGHT(YEAR(jaar_zip[[#This Row],[Datum]])-1,2),RIGHT(YEAR(jaar_zip[[#This Row],[Datum]]),2))&amp;"-"&amp; TEXT(WEEKNUM(jaar_zip[[#This Row],[Datum]],21),"00")</f>
        <v>24-35</v>
      </c>
      <c r="L8461" s="101">
        <f>MONTH(jaar_zip[[#This Row],[Datum]])</f>
        <v>8</v>
      </c>
      <c r="M8461" s="101">
        <f>IF(ISNUMBER(jaar_zip[[#This Row],[etmaaltemperatuur]]),IF(jaar_zip[[#This Row],[etmaaltemperatuur]]&lt;stookgrens,stookgrens-jaar_zip[[#This Row],[etmaaltemperatuur]],0),"")</f>
        <v>0</v>
      </c>
      <c r="N8461" s="101">
        <f>IF(ISNUMBER(jaar_zip[[#This Row],[graaddagen]]),IF(OR(MONTH(jaar_zip[[#This Row],[Datum]])=1,MONTH(jaar_zip[[#This Row],[Datum]])=2,MONTH(jaar_zip[[#This Row],[Datum]])=11,MONTH(jaar_zip[[#This Row],[Datum]])=12),1.1,IF(OR(MONTH(jaar_zip[[#This Row],[Datum]])=3,MONTH(jaar_zip[[#This Row],[Datum]])=10),1,0.8))*jaar_zip[[#This Row],[graaddagen]],"")</f>
        <v>0</v>
      </c>
      <c r="O8461" s="101">
        <f>IF(ISNUMBER(jaar_zip[[#This Row],[etmaaltemperatuur]]),IF(jaar_zip[[#This Row],[etmaaltemperatuur]]&gt;stookgrens,jaar_zip[[#This Row],[etmaaltemperatuur]]-stookgrens,0),"")</f>
        <v>0</v>
      </c>
    </row>
    <row r="8462" spans="1:15" x14ac:dyDescent="0.25">
      <c r="A8462">
        <v>375</v>
      </c>
      <c r="B8462">
        <v>20240828</v>
      </c>
      <c r="C8462">
        <v>2.2999999999999998</v>
      </c>
      <c r="D8462">
        <v>21.9</v>
      </c>
      <c r="E8462">
        <v>2090</v>
      </c>
      <c r="F8462">
        <v>0</v>
      </c>
      <c r="G8462">
        <v>1014.8</v>
      </c>
      <c r="H8462">
        <v>71</v>
      </c>
      <c r="I8462" s="101" t="s">
        <v>42</v>
      </c>
      <c r="J8462" s="1">
        <f>DATEVALUE(RIGHT(jaar_zip[[#This Row],[YYYYMMDD]],2)&amp;"-"&amp;MID(jaar_zip[[#This Row],[YYYYMMDD]],5,2)&amp;"-"&amp;LEFT(jaar_zip[[#This Row],[YYYYMMDD]],4))</f>
        <v>45532</v>
      </c>
      <c r="K8462" s="101" t="str">
        <f>IF(AND(VALUE(MONTH(jaar_zip[[#This Row],[Datum]]))=1,VALUE(WEEKNUM(jaar_zip[[#This Row],[Datum]],21))&gt;51),RIGHT(YEAR(jaar_zip[[#This Row],[Datum]])-1,2),RIGHT(YEAR(jaar_zip[[#This Row],[Datum]]),2))&amp;"-"&amp; TEXT(WEEKNUM(jaar_zip[[#This Row],[Datum]],21),"00")</f>
        <v>24-35</v>
      </c>
      <c r="L8462" s="101">
        <f>MONTH(jaar_zip[[#This Row],[Datum]])</f>
        <v>8</v>
      </c>
      <c r="M8462" s="101">
        <f>IF(ISNUMBER(jaar_zip[[#This Row],[etmaaltemperatuur]]),IF(jaar_zip[[#This Row],[etmaaltemperatuur]]&lt;stookgrens,stookgrens-jaar_zip[[#This Row],[etmaaltemperatuur]],0),"")</f>
        <v>0</v>
      </c>
      <c r="N8462" s="101">
        <f>IF(ISNUMBER(jaar_zip[[#This Row],[graaddagen]]),IF(OR(MONTH(jaar_zip[[#This Row],[Datum]])=1,MONTH(jaar_zip[[#This Row],[Datum]])=2,MONTH(jaar_zip[[#This Row],[Datum]])=11,MONTH(jaar_zip[[#This Row],[Datum]])=12),1.1,IF(OR(MONTH(jaar_zip[[#This Row],[Datum]])=3,MONTH(jaar_zip[[#This Row],[Datum]])=10),1,0.8))*jaar_zip[[#This Row],[graaddagen]],"")</f>
        <v>0</v>
      </c>
      <c r="O8462" s="101">
        <f>IF(ISNUMBER(jaar_zip[[#This Row],[etmaaltemperatuur]]),IF(jaar_zip[[#This Row],[etmaaltemperatuur]]&gt;stookgrens,jaar_zip[[#This Row],[etmaaltemperatuur]]-stookgrens,0),"")</f>
        <v>3.8999999999999986</v>
      </c>
    </row>
    <row r="8463" spans="1:15" x14ac:dyDescent="0.25">
      <c r="A8463">
        <v>375</v>
      </c>
      <c r="B8463">
        <v>20240829</v>
      </c>
      <c r="C8463">
        <v>2.2999999999999998</v>
      </c>
      <c r="D8463">
        <v>21.1</v>
      </c>
      <c r="E8463">
        <v>1848</v>
      </c>
      <c r="F8463">
        <v>0.1</v>
      </c>
      <c r="G8463">
        <v>1017</v>
      </c>
      <c r="H8463">
        <v>75</v>
      </c>
      <c r="I8463" s="101" t="s">
        <v>42</v>
      </c>
      <c r="J8463" s="1">
        <f>DATEVALUE(RIGHT(jaar_zip[[#This Row],[YYYYMMDD]],2)&amp;"-"&amp;MID(jaar_zip[[#This Row],[YYYYMMDD]],5,2)&amp;"-"&amp;LEFT(jaar_zip[[#This Row],[YYYYMMDD]],4))</f>
        <v>45533</v>
      </c>
      <c r="K8463" s="101" t="str">
        <f>IF(AND(VALUE(MONTH(jaar_zip[[#This Row],[Datum]]))=1,VALUE(WEEKNUM(jaar_zip[[#This Row],[Datum]],21))&gt;51),RIGHT(YEAR(jaar_zip[[#This Row],[Datum]])-1,2),RIGHT(YEAR(jaar_zip[[#This Row],[Datum]]),2))&amp;"-"&amp; TEXT(WEEKNUM(jaar_zip[[#This Row],[Datum]],21),"00")</f>
        <v>24-35</v>
      </c>
      <c r="L8463" s="101">
        <f>MONTH(jaar_zip[[#This Row],[Datum]])</f>
        <v>8</v>
      </c>
      <c r="M8463" s="101">
        <f>IF(ISNUMBER(jaar_zip[[#This Row],[etmaaltemperatuur]]),IF(jaar_zip[[#This Row],[etmaaltemperatuur]]&lt;stookgrens,stookgrens-jaar_zip[[#This Row],[etmaaltemperatuur]],0),"")</f>
        <v>0</v>
      </c>
      <c r="N8463" s="101">
        <f>IF(ISNUMBER(jaar_zip[[#This Row],[graaddagen]]),IF(OR(MONTH(jaar_zip[[#This Row],[Datum]])=1,MONTH(jaar_zip[[#This Row],[Datum]])=2,MONTH(jaar_zip[[#This Row],[Datum]])=11,MONTH(jaar_zip[[#This Row],[Datum]])=12),1.1,IF(OR(MONTH(jaar_zip[[#This Row],[Datum]])=3,MONTH(jaar_zip[[#This Row],[Datum]])=10),1,0.8))*jaar_zip[[#This Row],[graaddagen]],"")</f>
        <v>0</v>
      </c>
      <c r="O8463" s="101">
        <f>IF(ISNUMBER(jaar_zip[[#This Row],[etmaaltemperatuur]]),IF(jaar_zip[[#This Row],[etmaaltemperatuur]]&gt;stookgrens,jaar_zip[[#This Row],[etmaaltemperatuur]]-stookgrens,0),"")</f>
        <v>3.1000000000000014</v>
      </c>
    </row>
    <row r="8464" spans="1:15" x14ac:dyDescent="0.25">
      <c r="A8464">
        <v>375</v>
      </c>
      <c r="B8464">
        <v>20240830</v>
      </c>
      <c r="C8464">
        <v>2.4</v>
      </c>
      <c r="D8464">
        <v>17.7</v>
      </c>
      <c r="E8464">
        <v>891</v>
      </c>
      <c r="F8464">
        <v>1.6</v>
      </c>
      <c r="G8464">
        <v>1022.6</v>
      </c>
      <c r="H8464">
        <v>81</v>
      </c>
      <c r="I8464" s="101" t="s">
        <v>42</v>
      </c>
      <c r="J8464" s="1">
        <f>DATEVALUE(RIGHT(jaar_zip[[#This Row],[YYYYMMDD]],2)&amp;"-"&amp;MID(jaar_zip[[#This Row],[YYYYMMDD]],5,2)&amp;"-"&amp;LEFT(jaar_zip[[#This Row],[YYYYMMDD]],4))</f>
        <v>45534</v>
      </c>
      <c r="K8464" s="101" t="str">
        <f>IF(AND(VALUE(MONTH(jaar_zip[[#This Row],[Datum]]))=1,VALUE(WEEKNUM(jaar_zip[[#This Row],[Datum]],21))&gt;51),RIGHT(YEAR(jaar_zip[[#This Row],[Datum]])-1,2),RIGHT(YEAR(jaar_zip[[#This Row],[Datum]]),2))&amp;"-"&amp; TEXT(WEEKNUM(jaar_zip[[#This Row],[Datum]],21),"00")</f>
        <v>24-35</v>
      </c>
      <c r="L8464" s="101">
        <f>MONTH(jaar_zip[[#This Row],[Datum]])</f>
        <v>8</v>
      </c>
      <c r="M8464" s="101">
        <f>IF(ISNUMBER(jaar_zip[[#This Row],[etmaaltemperatuur]]),IF(jaar_zip[[#This Row],[etmaaltemperatuur]]&lt;stookgrens,stookgrens-jaar_zip[[#This Row],[etmaaltemperatuur]],0),"")</f>
        <v>0.30000000000000071</v>
      </c>
      <c r="N8464" s="101">
        <f>IF(ISNUMBER(jaar_zip[[#This Row],[graaddagen]]),IF(OR(MONTH(jaar_zip[[#This Row],[Datum]])=1,MONTH(jaar_zip[[#This Row],[Datum]])=2,MONTH(jaar_zip[[#This Row],[Datum]])=11,MONTH(jaar_zip[[#This Row],[Datum]])=12),1.1,IF(OR(MONTH(jaar_zip[[#This Row],[Datum]])=3,MONTH(jaar_zip[[#This Row],[Datum]])=10),1,0.8))*jaar_zip[[#This Row],[graaddagen]],"")</f>
        <v>0.24000000000000057</v>
      </c>
      <c r="O8464" s="101">
        <f>IF(ISNUMBER(jaar_zip[[#This Row],[etmaaltemperatuur]]),IF(jaar_zip[[#This Row],[etmaaltemperatuur]]&gt;stookgrens,jaar_zip[[#This Row],[etmaaltemperatuur]]-stookgrens,0),"")</f>
        <v>0</v>
      </c>
    </row>
    <row r="8465" spans="1:15" x14ac:dyDescent="0.25">
      <c r="A8465">
        <v>375</v>
      </c>
      <c r="B8465">
        <v>20240831</v>
      </c>
      <c r="C8465">
        <v>5.3</v>
      </c>
      <c r="D8465">
        <v>19</v>
      </c>
      <c r="E8465">
        <v>1878</v>
      </c>
      <c r="F8465">
        <v>0.7</v>
      </c>
      <c r="G8465">
        <v>1021.9</v>
      </c>
      <c r="H8465">
        <v>73</v>
      </c>
      <c r="I8465" s="101" t="s">
        <v>42</v>
      </c>
      <c r="J8465" s="1">
        <f>DATEVALUE(RIGHT(jaar_zip[[#This Row],[YYYYMMDD]],2)&amp;"-"&amp;MID(jaar_zip[[#This Row],[YYYYMMDD]],5,2)&amp;"-"&amp;LEFT(jaar_zip[[#This Row],[YYYYMMDD]],4))</f>
        <v>45535</v>
      </c>
      <c r="K8465" s="101" t="str">
        <f>IF(AND(VALUE(MONTH(jaar_zip[[#This Row],[Datum]]))=1,VALUE(WEEKNUM(jaar_zip[[#This Row],[Datum]],21))&gt;51),RIGHT(YEAR(jaar_zip[[#This Row],[Datum]])-1,2),RIGHT(YEAR(jaar_zip[[#This Row],[Datum]]),2))&amp;"-"&amp; TEXT(WEEKNUM(jaar_zip[[#This Row],[Datum]],21),"00")</f>
        <v>24-35</v>
      </c>
      <c r="L8465" s="101">
        <f>MONTH(jaar_zip[[#This Row],[Datum]])</f>
        <v>8</v>
      </c>
      <c r="M8465" s="101">
        <f>IF(ISNUMBER(jaar_zip[[#This Row],[etmaaltemperatuur]]),IF(jaar_zip[[#This Row],[etmaaltemperatuur]]&lt;stookgrens,stookgrens-jaar_zip[[#This Row],[etmaaltemperatuur]],0),"")</f>
        <v>0</v>
      </c>
      <c r="N8465" s="101">
        <f>IF(ISNUMBER(jaar_zip[[#This Row],[graaddagen]]),IF(OR(MONTH(jaar_zip[[#This Row],[Datum]])=1,MONTH(jaar_zip[[#This Row],[Datum]])=2,MONTH(jaar_zip[[#This Row],[Datum]])=11,MONTH(jaar_zip[[#This Row],[Datum]])=12),1.1,IF(OR(MONTH(jaar_zip[[#This Row],[Datum]])=3,MONTH(jaar_zip[[#This Row],[Datum]])=10),1,0.8))*jaar_zip[[#This Row],[graaddagen]],"")</f>
        <v>0</v>
      </c>
      <c r="O8465" s="101">
        <f>IF(ISNUMBER(jaar_zip[[#This Row],[etmaaltemperatuur]]),IF(jaar_zip[[#This Row],[etmaaltemperatuur]]&gt;stookgrens,jaar_zip[[#This Row],[etmaaltemperatuur]]-stookgrens,0),"")</f>
        <v>1</v>
      </c>
    </row>
    <row r="8466" spans="1:15" x14ac:dyDescent="0.25">
      <c r="A8466">
        <v>375</v>
      </c>
      <c r="B8466">
        <v>20240901</v>
      </c>
      <c r="C8466">
        <v>4.2</v>
      </c>
      <c r="D8466">
        <v>22.5</v>
      </c>
      <c r="E8466">
        <v>1896</v>
      </c>
      <c r="F8466">
        <v>0</v>
      </c>
      <c r="G8466">
        <v>1015.1</v>
      </c>
      <c r="H8466">
        <v>74</v>
      </c>
      <c r="I8466" s="101" t="s">
        <v>42</v>
      </c>
      <c r="J8466" s="1">
        <f>DATEVALUE(RIGHT(jaar_zip[[#This Row],[YYYYMMDD]],2)&amp;"-"&amp;MID(jaar_zip[[#This Row],[YYYYMMDD]],5,2)&amp;"-"&amp;LEFT(jaar_zip[[#This Row],[YYYYMMDD]],4))</f>
        <v>45536</v>
      </c>
      <c r="K8466" s="101" t="str">
        <f>IF(AND(VALUE(MONTH(jaar_zip[[#This Row],[Datum]]))=1,VALUE(WEEKNUM(jaar_zip[[#This Row],[Datum]],21))&gt;51),RIGHT(YEAR(jaar_zip[[#This Row],[Datum]])-1,2),RIGHT(YEAR(jaar_zip[[#This Row],[Datum]]),2))&amp;"-"&amp; TEXT(WEEKNUM(jaar_zip[[#This Row],[Datum]],21),"00")</f>
        <v>24-35</v>
      </c>
      <c r="L8466" s="101">
        <f>MONTH(jaar_zip[[#This Row],[Datum]])</f>
        <v>9</v>
      </c>
      <c r="M8466" s="101">
        <f>IF(ISNUMBER(jaar_zip[[#This Row],[etmaaltemperatuur]]),IF(jaar_zip[[#This Row],[etmaaltemperatuur]]&lt;stookgrens,stookgrens-jaar_zip[[#This Row],[etmaaltemperatuur]],0),"")</f>
        <v>0</v>
      </c>
      <c r="N8466" s="101">
        <f>IF(ISNUMBER(jaar_zip[[#This Row],[graaddagen]]),IF(OR(MONTH(jaar_zip[[#This Row],[Datum]])=1,MONTH(jaar_zip[[#This Row],[Datum]])=2,MONTH(jaar_zip[[#This Row],[Datum]])=11,MONTH(jaar_zip[[#This Row],[Datum]])=12),1.1,IF(OR(MONTH(jaar_zip[[#This Row],[Datum]])=3,MONTH(jaar_zip[[#This Row],[Datum]])=10),1,0.8))*jaar_zip[[#This Row],[graaddagen]],"")</f>
        <v>0</v>
      </c>
      <c r="O8466" s="101">
        <f>IF(ISNUMBER(jaar_zip[[#This Row],[etmaaltemperatuur]]),IF(jaar_zip[[#This Row],[etmaaltemperatuur]]&gt;stookgrens,jaar_zip[[#This Row],[etmaaltemperatuur]]-stookgrens,0),"")</f>
        <v>4.5</v>
      </c>
    </row>
    <row r="8467" spans="1:15" x14ac:dyDescent="0.25">
      <c r="A8467">
        <v>375</v>
      </c>
      <c r="B8467">
        <v>20240902</v>
      </c>
      <c r="C8467">
        <v>2</v>
      </c>
      <c r="D8467">
        <v>22.4</v>
      </c>
      <c r="E8467">
        <v>1723</v>
      </c>
      <c r="F8467">
        <v>8.1999999999999993</v>
      </c>
      <c r="G8467">
        <v>1012.1</v>
      </c>
      <c r="H8467">
        <v>81</v>
      </c>
      <c r="I8467" s="101" t="s">
        <v>42</v>
      </c>
      <c r="J8467" s="1">
        <f>DATEVALUE(RIGHT(jaar_zip[[#This Row],[YYYYMMDD]],2)&amp;"-"&amp;MID(jaar_zip[[#This Row],[YYYYMMDD]],5,2)&amp;"-"&amp;LEFT(jaar_zip[[#This Row],[YYYYMMDD]],4))</f>
        <v>45537</v>
      </c>
      <c r="K8467" s="101" t="str">
        <f>IF(AND(VALUE(MONTH(jaar_zip[[#This Row],[Datum]]))=1,VALUE(WEEKNUM(jaar_zip[[#This Row],[Datum]],21))&gt;51),RIGHT(YEAR(jaar_zip[[#This Row],[Datum]])-1,2),RIGHT(YEAR(jaar_zip[[#This Row],[Datum]]),2))&amp;"-"&amp; TEXT(WEEKNUM(jaar_zip[[#This Row],[Datum]],21),"00")</f>
        <v>24-36</v>
      </c>
      <c r="L8467" s="101">
        <f>MONTH(jaar_zip[[#This Row],[Datum]])</f>
        <v>9</v>
      </c>
      <c r="M8467" s="101">
        <f>IF(ISNUMBER(jaar_zip[[#This Row],[etmaaltemperatuur]]),IF(jaar_zip[[#This Row],[etmaaltemperatuur]]&lt;stookgrens,stookgrens-jaar_zip[[#This Row],[etmaaltemperatuur]],0),"")</f>
        <v>0</v>
      </c>
      <c r="N8467" s="101">
        <f>IF(ISNUMBER(jaar_zip[[#This Row],[graaddagen]]),IF(OR(MONTH(jaar_zip[[#This Row],[Datum]])=1,MONTH(jaar_zip[[#This Row],[Datum]])=2,MONTH(jaar_zip[[#This Row],[Datum]])=11,MONTH(jaar_zip[[#This Row],[Datum]])=12),1.1,IF(OR(MONTH(jaar_zip[[#This Row],[Datum]])=3,MONTH(jaar_zip[[#This Row],[Datum]])=10),1,0.8))*jaar_zip[[#This Row],[graaddagen]],"")</f>
        <v>0</v>
      </c>
      <c r="O8467" s="101">
        <f>IF(ISNUMBER(jaar_zip[[#This Row],[etmaaltemperatuur]]),IF(jaar_zip[[#This Row],[etmaaltemperatuur]]&gt;stookgrens,jaar_zip[[#This Row],[etmaaltemperatuur]]-stookgrens,0),"")</f>
        <v>4.3999999999999986</v>
      </c>
    </row>
    <row r="8468" spans="1:15" x14ac:dyDescent="0.25">
      <c r="A8468">
        <v>375</v>
      </c>
      <c r="B8468">
        <v>20240903</v>
      </c>
      <c r="C8468">
        <v>2.1</v>
      </c>
      <c r="D8468">
        <v>20.6</v>
      </c>
      <c r="E8468">
        <v>900</v>
      </c>
      <c r="F8468">
        <v>3.6</v>
      </c>
      <c r="G8468">
        <v>1014.1</v>
      </c>
      <c r="H8468">
        <v>88</v>
      </c>
      <c r="I8468" s="101" t="s">
        <v>42</v>
      </c>
      <c r="J8468" s="1">
        <f>DATEVALUE(RIGHT(jaar_zip[[#This Row],[YYYYMMDD]],2)&amp;"-"&amp;MID(jaar_zip[[#This Row],[YYYYMMDD]],5,2)&amp;"-"&amp;LEFT(jaar_zip[[#This Row],[YYYYMMDD]],4))</f>
        <v>45538</v>
      </c>
      <c r="K8468" s="101" t="str">
        <f>IF(AND(VALUE(MONTH(jaar_zip[[#This Row],[Datum]]))=1,VALUE(WEEKNUM(jaar_zip[[#This Row],[Datum]],21))&gt;51),RIGHT(YEAR(jaar_zip[[#This Row],[Datum]])-1,2),RIGHT(YEAR(jaar_zip[[#This Row],[Datum]]),2))&amp;"-"&amp; TEXT(WEEKNUM(jaar_zip[[#This Row],[Datum]],21),"00")</f>
        <v>24-36</v>
      </c>
      <c r="L8468" s="101">
        <f>MONTH(jaar_zip[[#This Row],[Datum]])</f>
        <v>9</v>
      </c>
      <c r="M8468" s="101">
        <f>IF(ISNUMBER(jaar_zip[[#This Row],[etmaaltemperatuur]]),IF(jaar_zip[[#This Row],[etmaaltemperatuur]]&lt;stookgrens,stookgrens-jaar_zip[[#This Row],[etmaaltemperatuur]],0),"")</f>
        <v>0</v>
      </c>
      <c r="N8468" s="101">
        <f>IF(ISNUMBER(jaar_zip[[#This Row],[graaddagen]]),IF(OR(MONTH(jaar_zip[[#This Row],[Datum]])=1,MONTH(jaar_zip[[#This Row],[Datum]])=2,MONTH(jaar_zip[[#This Row],[Datum]])=11,MONTH(jaar_zip[[#This Row],[Datum]])=12),1.1,IF(OR(MONTH(jaar_zip[[#This Row],[Datum]])=3,MONTH(jaar_zip[[#This Row],[Datum]])=10),1,0.8))*jaar_zip[[#This Row],[graaddagen]],"")</f>
        <v>0</v>
      </c>
      <c r="O8468" s="101">
        <f>IF(ISNUMBER(jaar_zip[[#This Row],[etmaaltemperatuur]]),IF(jaar_zip[[#This Row],[etmaaltemperatuur]]&gt;stookgrens,jaar_zip[[#This Row],[etmaaltemperatuur]]-stookgrens,0),"")</f>
        <v>2.6000000000000014</v>
      </c>
    </row>
    <row r="8469" spans="1:15" x14ac:dyDescent="0.25">
      <c r="A8469">
        <v>375</v>
      </c>
      <c r="B8469">
        <v>20240904</v>
      </c>
      <c r="C8469">
        <v>1.3</v>
      </c>
      <c r="D8469">
        <v>18.2</v>
      </c>
      <c r="E8469">
        <v>735</v>
      </c>
      <c r="F8469">
        <v>0.8</v>
      </c>
      <c r="G8469">
        <v>1016</v>
      </c>
      <c r="H8469">
        <v>90</v>
      </c>
      <c r="I8469" s="101" t="s">
        <v>42</v>
      </c>
      <c r="J8469" s="1">
        <f>DATEVALUE(RIGHT(jaar_zip[[#This Row],[YYYYMMDD]],2)&amp;"-"&amp;MID(jaar_zip[[#This Row],[YYYYMMDD]],5,2)&amp;"-"&amp;LEFT(jaar_zip[[#This Row],[YYYYMMDD]],4))</f>
        <v>45539</v>
      </c>
      <c r="K8469" s="101" t="str">
        <f>IF(AND(VALUE(MONTH(jaar_zip[[#This Row],[Datum]]))=1,VALUE(WEEKNUM(jaar_zip[[#This Row],[Datum]],21))&gt;51),RIGHT(YEAR(jaar_zip[[#This Row],[Datum]])-1,2),RIGHT(YEAR(jaar_zip[[#This Row],[Datum]]),2))&amp;"-"&amp; TEXT(WEEKNUM(jaar_zip[[#This Row],[Datum]],21),"00")</f>
        <v>24-36</v>
      </c>
      <c r="L8469" s="101">
        <f>MONTH(jaar_zip[[#This Row],[Datum]])</f>
        <v>9</v>
      </c>
      <c r="M8469" s="101">
        <f>IF(ISNUMBER(jaar_zip[[#This Row],[etmaaltemperatuur]]),IF(jaar_zip[[#This Row],[etmaaltemperatuur]]&lt;stookgrens,stookgrens-jaar_zip[[#This Row],[etmaaltemperatuur]],0),"")</f>
        <v>0</v>
      </c>
      <c r="N8469" s="101">
        <f>IF(ISNUMBER(jaar_zip[[#This Row],[graaddagen]]),IF(OR(MONTH(jaar_zip[[#This Row],[Datum]])=1,MONTH(jaar_zip[[#This Row],[Datum]])=2,MONTH(jaar_zip[[#This Row],[Datum]])=11,MONTH(jaar_zip[[#This Row],[Datum]])=12),1.1,IF(OR(MONTH(jaar_zip[[#This Row],[Datum]])=3,MONTH(jaar_zip[[#This Row],[Datum]])=10),1,0.8))*jaar_zip[[#This Row],[graaddagen]],"")</f>
        <v>0</v>
      </c>
      <c r="O8469" s="101">
        <f>IF(ISNUMBER(jaar_zip[[#This Row],[etmaaltemperatuur]]),IF(jaar_zip[[#This Row],[etmaaltemperatuur]]&gt;stookgrens,jaar_zip[[#This Row],[etmaaltemperatuur]]-stookgrens,0),"")</f>
        <v>0.19999999999999929</v>
      </c>
    </row>
    <row r="8470" spans="1:15" x14ac:dyDescent="0.25">
      <c r="A8470">
        <v>375</v>
      </c>
      <c r="B8470">
        <v>20240905</v>
      </c>
      <c r="C8470">
        <v>4.2</v>
      </c>
      <c r="D8470">
        <v>21.7</v>
      </c>
      <c r="E8470">
        <v>1236</v>
      </c>
      <c r="F8470">
        <v>0</v>
      </c>
      <c r="G8470">
        <v>1010</v>
      </c>
      <c r="H8470">
        <v>78</v>
      </c>
      <c r="I8470" s="101" t="s">
        <v>42</v>
      </c>
      <c r="J8470" s="1">
        <f>DATEVALUE(RIGHT(jaar_zip[[#This Row],[YYYYMMDD]],2)&amp;"-"&amp;MID(jaar_zip[[#This Row],[YYYYMMDD]],5,2)&amp;"-"&amp;LEFT(jaar_zip[[#This Row],[YYYYMMDD]],4))</f>
        <v>45540</v>
      </c>
      <c r="K8470" s="101" t="str">
        <f>IF(AND(VALUE(MONTH(jaar_zip[[#This Row],[Datum]]))=1,VALUE(WEEKNUM(jaar_zip[[#This Row],[Datum]],21))&gt;51),RIGHT(YEAR(jaar_zip[[#This Row],[Datum]])-1,2),RIGHT(YEAR(jaar_zip[[#This Row],[Datum]]),2))&amp;"-"&amp; TEXT(WEEKNUM(jaar_zip[[#This Row],[Datum]],21),"00")</f>
        <v>24-36</v>
      </c>
      <c r="L8470" s="101">
        <f>MONTH(jaar_zip[[#This Row],[Datum]])</f>
        <v>9</v>
      </c>
      <c r="M8470" s="101">
        <f>IF(ISNUMBER(jaar_zip[[#This Row],[etmaaltemperatuur]]),IF(jaar_zip[[#This Row],[etmaaltemperatuur]]&lt;stookgrens,stookgrens-jaar_zip[[#This Row],[etmaaltemperatuur]],0),"")</f>
        <v>0</v>
      </c>
      <c r="N8470" s="101">
        <f>IF(ISNUMBER(jaar_zip[[#This Row],[graaddagen]]),IF(OR(MONTH(jaar_zip[[#This Row],[Datum]])=1,MONTH(jaar_zip[[#This Row],[Datum]])=2,MONTH(jaar_zip[[#This Row],[Datum]])=11,MONTH(jaar_zip[[#This Row],[Datum]])=12),1.1,IF(OR(MONTH(jaar_zip[[#This Row],[Datum]])=3,MONTH(jaar_zip[[#This Row],[Datum]])=10),1,0.8))*jaar_zip[[#This Row],[graaddagen]],"")</f>
        <v>0</v>
      </c>
      <c r="O8470" s="101">
        <f>IF(ISNUMBER(jaar_zip[[#This Row],[etmaaltemperatuur]]),IF(jaar_zip[[#This Row],[etmaaltemperatuur]]&gt;stookgrens,jaar_zip[[#This Row],[etmaaltemperatuur]]-stookgrens,0),"")</f>
        <v>3.6999999999999993</v>
      </c>
    </row>
    <row r="8471" spans="1:15" x14ac:dyDescent="0.25">
      <c r="A8471">
        <v>375</v>
      </c>
      <c r="B8471">
        <v>20240906</v>
      </c>
      <c r="C8471">
        <v>2.1</v>
      </c>
      <c r="D8471">
        <v>19.899999999999999</v>
      </c>
      <c r="E8471">
        <v>1336</v>
      </c>
      <c r="F8471">
        <v>1.9</v>
      </c>
      <c r="G8471">
        <v>1010.5</v>
      </c>
      <c r="H8471">
        <v>84</v>
      </c>
      <c r="I8471" s="101" t="s">
        <v>42</v>
      </c>
      <c r="J8471" s="1">
        <f>DATEVALUE(RIGHT(jaar_zip[[#This Row],[YYYYMMDD]],2)&amp;"-"&amp;MID(jaar_zip[[#This Row],[YYYYMMDD]],5,2)&amp;"-"&amp;LEFT(jaar_zip[[#This Row],[YYYYMMDD]],4))</f>
        <v>45541</v>
      </c>
      <c r="K8471" s="101" t="str">
        <f>IF(AND(VALUE(MONTH(jaar_zip[[#This Row],[Datum]]))=1,VALUE(WEEKNUM(jaar_zip[[#This Row],[Datum]],21))&gt;51),RIGHT(YEAR(jaar_zip[[#This Row],[Datum]])-1,2),RIGHT(YEAR(jaar_zip[[#This Row],[Datum]]),2))&amp;"-"&amp; TEXT(WEEKNUM(jaar_zip[[#This Row],[Datum]],21),"00")</f>
        <v>24-36</v>
      </c>
      <c r="L8471" s="101">
        <f>MONTH(jaar_zip[[#This Row],[Datum]])</f>
        <v>9</v>
      </c>
      <c r="M8471" s="101">
        <f>IF(ISNUMBER(jaar_zip[[#This Row],[etmaaltemperatuur]]),IF(jaar_zip[[#This Row],[etmaaltemperatuur]]&lt;stookgrens,stookgrens-jaar_zip[[#This Row],[etmaaltemperatuur]],0),"")</f>
        <v>0</v>
      </c>
      <c r="N8471" s="101">
        <f>IF(ISNUMBER(jaar_zip[[#This Row],[graaddagen]]),IF(OR(MONTH(jaar_zip[[#This Row],[Datum]])=1,MONTH(jaar_zip[[#This Row],[Datum]])=2,MONTH(jaar_zip[[#This Row],[Datum]])=11,MONTH(jaar_zip[[#This Row],[Datum]])=12),1.1,IF(OR(MONTH(jaar_zip[[#This Row],[Datum]])=3,MONTH(jaar_zip[[#This Row],[Datum]])=10),1,0.8))*jaar_zip[[#This Row],[graaddagen]],"")</f>
        <v>0</v>
      </c>
      <c r="O8471" s="101">
        <f>IF(ISNUMBER(jaar_zip[[#This Row],[etmaaltemperatuur]]),IF(jaar_zip[[#This Row],[etmaaltemperatuur]]&gt;stookgrens,jaar_zip[[#This Row],[etmaaltemperatuur]]-stookgrens,0),"")</f>
        <v>1.8999999999999986</v>
      </c>
    </row>
    <row r="8472" spans="1:15" x14ac:dyDescent="0.25">
      <c r="A8472">
        <v>375</v>
      </c>
      <c r="B8472">
        <v>20240907</v>
      </c>
      <c r="C8472">
        <v>2.2999999999999998</v>
      </c>
      <c r="D8472">
        <v>21</v>
      </c>
      <c r="E8472">
        <v>1719</v>
      </c>
      <c r="F8472">
        <v>0.4</v>
      </c>
      <c r="G8472">
        <v>1010.8</v>
      </c>
      <c r="H8472">
        <v>81</v>
      </c>
      <c r="I8472" s="101" t="s">
        <v>42</v>
      </c>
      <c r="J8472" s="1">
        <f>DATEVALUE(RIGHT(jaar_zip[[#This Row],[YYYYMMDD]],2)&amp;"-"&amp;MID(jaar_zip[[#This Row],[YYYYMMDD]],5,2)&amp;"-"&amp;LEFT(jaar_zip[[#This Row],[YYYYMMDD]],4))</f>
        <v>45542</v>
      </c>
      <c r="K8472" s="101" t="str">
        <f>IF(AND(VALUE(MONTH(jaar_zip[[#This Row],[Datum]]))=1,VALUE(WEEKNUM(jaar_zip[[#This Row],[Datum]],21))&gt;51),RIGHT(YEAR(jaar_zip[[#This Row],[Datum]])-1,2),RIGHT(YEAR(jaar_zip[[#This Row],[Datum]]),2))&amp;"-"&amp; TEXT(WEEKNUM(jaar_zip[[#This Row],[Datum]],21),"00")</f>
        <v>24-36</v>
      </c>
      <c r="L8472" s="101">
        <f>MONTH(jaar_zip[[#This Row],[Datum]])</f>
        <v>9</v>
      </c>
      <c r="M8472" s="101">
        <f>IF(ISNUMBER(jaar_zip[[#This Row],[etmaaltemperatuur]]),IF(jaar_zip[[#This Row],[etmaaltemperatuur]]&lt;stookgrens,stookgrens-jaar_zip[[#This Row],[etmaaltemperatuur]],0),"")</f>
        <v>0</v>
      </c>
      <c r="N8472" s="101">
        <f>IF(ISNUMBER(jaar_zip[[#This Row],[graaddagen]]),IF(OR(MONTH(jaar_zip[[#This Row],[Datum]])=1,MONTH(jaar_zip[[#This Row],[Datum]])=2,MONTH(jaar_zip[[#This Row],[Datum]])=11,MONTH(jaar_zip[[#This Row],[Datum]])=12),1.1,IF(OR(MONTH(jaar_zip[[#This Row],[Datum]])=3,MONTH(jaar_zip[[#This Row],[Datum]])=10),1,0.8))*jaar_zip[[#This Row],[graaddagen]],"")</f>
        <v>0</v>
      </c>
      <c r="O8472" s="101">
        <f>IF(ISNUMBER(jaar_zip[[#This Row],[etmaaltemperatuur]]),IF(jaar_zip[[#This Row],[etmaaltemperatuur]]&gt;stookgrens,jaar_zip[[#This Row],[etmaaltemperatuur]]-stookgrens,0),"")</f>
        <v>3</v>
      </c>
    </row>
    <row r="8473" spans="1:15" x14ac:dyDescent="0.25">
      <c r="A8473">
        <v>375</v>
      </c>
      <c r="B8473">
        <v>20240908</v>
      </c>
      <c r="C8473">
        <v>3.8</v>
      </c>
      <c r="D8473">
        <v>18.7</v>
      </c>
      <c r="E8473">
        <v>1754</v>
      </c>
      <c r="F8473">
        <v>0.1</v>
      </c>
      <c r="G8473">
        <v>1007.9</v>
      </c>
      <c r="H8473">
        <v>74</v>
      </c>
      <c r="I8473" s="101" t="s">
        <v>42</v>
      </c>
      <c r="J8473" s="1">
        <f>DATEVALUE(RIGHT(jaar_zip[[#This Row],[YYYYMMDD]],2)&amp;"-"&amp;MID(jaar_zip[[#This Row],[YYYYMMDD]],5,2)&amp;"-"&amp;LEFT(jaar_zip[[#This Row],[YYYYMMDD]],4))</f>
        <v>45543</v>
      </c>
      <c r="K8473" s="101" t="str">
        <f>IF(AND(VALUE(MONTH(jaar_zip[[#This Row],[Datum]]))=1,VALUE(WEEKNUM(jaar_zip[[#This Row],[Datum]],21))&gt;51),RIGHT(YEAR(jaar_zip[[#This Row],[Datum]])-1,2),RIGHT(YEAR(jaar_zip[[#This Row],[Datum]]),2))&amp;"-"&amp; TEXT(WEEKNUM(jaar_zip[[#This Row],[Datum]],21),"00")</f>
        <v>24-36</v>
      </c>
      <c r="L8473" s="101">
        <f>MONTH(jaar_zip[[#This Row],[Datum]])</f>
        <v>9</v>
      </c>
      <c r="M8473" s="101">
        <f>IF(ISNUMBER(jaar_zip[[#This Row],[etmaaltemperatuur]]),IF(jaar_zip[[#This Row],[etmaaltemperatuur]]&lt;stookgrens,stookgrens-jaar_zip[[#This Row],[etmaaltemperatuur]],0),"")</f>
        <v>0</v>
      </c>
      <c r="N8473" s="101">
        <f>IF(ISNUMBER(jaar_zip[[#This Row],[graaddagen]]),IF(OR(MONTH(jaar_zip[[#This Row],[Datum]])=1,MONTH(jaar_zip[[#This Row],[Datum]])=2,MONTH(jaar_zip[[#This Row],[Datum]])=11,MONTH(jaar_zip[[#This Row],[Datum]])=12),1.1,IF(OR(MONTH(jaar_zip[[#This Row],[Datum]])=3,MONTH(jaar_zip[[#This Row],[Datum]])=10),1,0.8))*jaar_zip[[#This Row],[graaddagen]],"")</f>
        <v>0</v>
      </c>
      <c r="O8473" s="101">
        <f>IF(ISNUMBER(jaar_zip[[#This Row],[etmaaltemperatuur]]),IF(jaar_zip[[#This Row],[etmaaltemperatuur]]&gt;stookgrens,jaar_zip[[#This Row],[etmaaltemperatuur]]-stookgrens,0),"")</f>
        <v>0.69999999999999929</v>
      </c>
    </row>
    <row r="8474" spans="1:15" x14ac:dyDescent="0.25">
      <c r="A8474">
        <v>375</v>
      </c>
      <c r="B8474">
        <v>20240909</v>
      </c>
      <c r="C8474">
        <v>2.2000000000000002</v>
      </c>
      <c r="D8474">
        <v>16.3</v>
      </c>
      <c r="E8474">
        <v>1091</v>
      </c>
      <c r="F8474">
        <v>2.9</v>
      </c>
      <c r="G8474">
        <v>1005.8</v>
      </c>
      <c r="H8474">
        <v>83</v>
      </c>
      <c r="I8474" s="101" t="s">
        <v>42</v>
      </c>
      <c r="J8474" s="1">
        <f>DATEVALUE(RIGHT(jaar_zip[[#This Row],[YYYYMMDD]],2)&amp;"-"&amp;MID(jaar_zip[[#This Row],[YYYYMMDD]],5,2)&amp;"-"&amp;LEFT(jaar_zip[[#This Row],[YYYYMMDD]],4))</f>
        <v>45544</v>
      </c>
      <c r="K8474" s="101" t="str">
        <f>IF(AND(VALUE(MONTH(jaar_zip[[#This Row],[Datum]]))=1,VALUE(WEEKNUM(jaar_zip[[#This Row],[Datum]],21))&gt;51),RIGHT(YEAR(jaar_zip[[#This Row],[Datum]])-1,2),RIGHT(YEAR(jaar_zip[[#This Row],[Datum]]),2))&amp;"-"&amp; TEXT(WEEKNUM(jaar_zip[[#This Row],[Datum]],21),"00")</f>
        <v>24-37</v>
      </c>
      <c r="L8474" s="101">
        <f>MONTH(jaar_zip[[#This Row],[Datum]])</f>
        <v>9</v>
      </c>
      <c r="M8474" s="101">
        <f>IF(ISNUMBER(jaar_zip[[#This Row],[etmaaltemperatuur]]),IF(jaar_zip[[#This Row],[etmaaltemperatuur]]&lt;stookgrens,stookgrens-jaar_zip[[#This Row],[etmaaltemperatuur]],0),"")</f>
        <v>1.6999999999999993</v>
      </c>
      <c r="N8474" s="101">
        <f>IF(ISNUMBER(jaar_zip[[#This Row],[graaddagen]]),IF(OR(MONTH(jaar_zip[[#This Row],[Datum]])=1,MONTH(jaar_zip[[#This Row],[Datum]])=2,MONTH(jaar_zip[[#This Row],[Datum]])=11,MONTH(jaar_zip[[#This Row],[Datum]])=12),1.1,IF(OR(MONTH(jaar_zip[[#This Row],[Datum]])=3,MONTH(jaar_zip[[#This Row],[Datum]])=10),1,0.8))*jaar_zip[[#This Row],[graaddagen]],"")</f>
        <v>1.3599999999999994</v>
      </c>
      <c r="O8474" s="101">
        <f>IF(ISNUMBER(jaar_zip[[#This Row],[etmaaltemperatuur]]),IF(jaar_zip[[#This Row],[etmaaltemperatuur]]&gt;stookgrens,jaar_zip[[#This Row],[etmaaltemperatuur]]-stookgrens,0),"")</f>
        <v>0</v>
      </c>
    </row>
    <row r="8475" spans="1:15" x14ac:dyDescent="0.25">
      <c r="A8475">
        <v>375</v>
      </c>
      <c r="B8475">
        <v>20240910</v>
      </c>
      <c r="C8475">
        <v>7.1</v>
      </c>
      <c r="D8475">
        <v>14.9</v>
      </c>
      <c r="E8475">
        <v>764</v>
      </c>
      <c r="F8475">
        <v>6.3</v>
      </c>
      <c r="G8475">
        <v>1008</v>
      </c>
      <c r="H8475">
        <v>87</v>
      </c>
      <c r="I8475" s="101" t="s">
        <v>42</v>
      </c>
      <c r="J8475" s="1">
        <f>DATEVALUE(RIGHT(jaar_zip[[#This Row],[YYYYMMDD]],2)&amp;"-"&amp;MID(jaar_zip[[#This Row],[YYYYMMDD]],5,2)&amp;"-"&amp;LEFT(jaar_zip[[#This Row],[YYYYMMDD]],4))</f>
        <v>45545</v>
      </c>
      <c r="K8475" s="101" t="str">
        <f>IF(AND(VALUE(MONTH(jaar_zip[[#This Row],[Datum]]))=1,VALUE(WEEKNUM(jaar_zip[[#This Row],[Datum]],21))&gt;51),RIGHT(YEAR(jaar_zip[[#This Row],[Datum]])-1,2),RIGHT(YEAR(jaar_zip[[#This Row],[Datum]]),2))&amp;"-"&amp; TEXT(WEEKNUM(jaar_zip[[#This Row],[Datum]],21),"00")</f>
        <v>24-37</v>
      </c>
      <c r="L8475" s="101">
        <f>MONTH(jaar_zip[[#This Row],[Datum]])</f>
        <v>9</v>
      </c>
      <c r="M8475" s="101">
        <f>IF(ISNUMBER(jaar_zip[[#This Row],[etmaaltemperatuur]]),IF(jaar_zip[[#This Row],[etmaaltemperatuur]]&lt;stookgrens,stookgrens-jaar_zip[[#This Row],[etmaaltemperatuur]],0),"")</f>
        <v>3.0999999999999996</v>
      </c>
      <c r="N8475" s="101">
        <f>IF(ISNUMBER(jaar_zip[[#This Row],[graaddagen]]),IF(OR(MONTH(jaar_zip[[#This Row],[Datum]])=1,MONTH(jaar_zip[[#This Row],[Datum]])=2,MONTH(jaar_zip[[#This Row],[Datum]])=11,MONTH(jaar_zip[[#This Row],[Datum]])=12),1.1,IF(OR(MONTH(jaar_zip[[#This Row],[Datum]])=3,MONTH(jaar_zip[[#This Row],[Datum]])=10),1,0.8))*jaar_zip[[#This Row],[graaddagen]],"")</f>
        <v>2.48</v>
      </c>
      <c r="O8475" s="101">
        <f>IF(ISNUMBER(jaar_zip[[#This Row],[etmaaltemperatuur]]),IF(jaar_zip[[#This Row],[etmaaltemperatuur]]&gt;stookgrens,jaar_zip[[#This Row],[etmaaltemperatuur]]-stookgrens,0),"")</f>
        <v>0</v>
      </c>
    </row>
    <row r="8476" spans="1:15" x14ac:dyDescent="0.25">
      <c r="A8476">
        <v>375</v>
      </c>
      <c r="B8476">
        <v>20240911</v>
      </c>
      <c r="C8476">
        <v>4.3</v>
      </c>
      <c r="D8476">
        <v>11</v>
      </c>
      <c r="E8476">
        <v>1420</v>
      </c>
      <c r="F8476">
        <v>14.5</v>
      </c>
      <c r="G8476">
        <v>1006.4</v>
      </c>
      <c r="H8476">
        <v>86</v>
      </c>
      <c r="I8476" s="101" t="s">
        <v>42</v>
      </c>
      <c r="J8476" s="1">
        <f>DATEVALUE(RIGHT(jaar_zip[[#This Row],[YYYYMMDD]],2)&amp;"-"&amp;MID(jaar_zip[[#This Row],[YYYYMMDD]],5,2)&amp;"-"&amp;LEFT(jaar_zip[[#This Row],[YYYYMMDD]],4))</f>
        <v>45546</v>
      </c>
      <c r="K8476" s="101" t="str">
        <f>IF(AND(VALUE(MONTH(jaar_zip[[#This Row],[Datum]]))=1,VALUE(WEEKNUM(jaar_zip[[#This Row],[Datum]],21))&gt;51),RIGHT(YEAR(jaar_zip[[#This Row],[Datum]])-1,2),RIGHT(YEAR(jaar_zip[[#This Row],[Datum]]),2))&amp;"-"&amp; TEXT(WEEKNUM(jaar_zip[[#This Row],[Datum]],21),"00")</f>
        <v>24-37</v>
      </c>
      <c r="L8476" s="101">
        <f>MONTH(jaar_zip[[#This Row],[Datum]])</f>
        <v>9</v>
      </c>
      <c r="M8476" s="101">
        <f>IF(ISNUMBER(jaar_zip[[#This Row],[etmaaltemperatuur]]),IF(jaar_zip[[#This Row],[etmaaltemperatuur]]&lt;stookgrens,stookgrens-jaar_zip[[#This Row],[etmaaltemperatuur]],0),"")</f>
        <v>7</v>
      </c>
      <c r="N8476" s="101">
        <f>IF(ISNUMBER(jaar_zip[[#This Row],[graaddagen]]),IF(OR(MONTH(jaar_zip[[#This Row],[Datum]])=1,MONTH(jaar_zip[[#This Row],[Datum]])=2,MONTH(jaar_zip[[#This Row],[Datum]])=11,MONTH(jaar_zip[[#This Row],[Datum]])=12),1.1,IF(OR(MONTH(jaar_zip[[#This Row],[Datum]])=3,MONTH(jaar_zip[[#This Row],[Datum]])=10),1,0.8))*jaar_zip[[#This Row],[graaddagen]],"")</f>
        <v>5.6000000000000005</v>
      </c>
      <c r="O8476" s="101">
        <f>IF(ISNUMBER(jaar_zip[[#This Row],[etmaaltemperatuur]]),IF(jaar_zip[[#This Row],[etmaaltemperatuur]]&gt;stookgrens,jaar_zip[[#This Row],[etmaaltemperatuur]]-stookgrens,0),"")</f>
        <v>0</v>
      </c>
    </row>
    <row r="8477" spans="1:15" x14ac:dyDescent="0.25">
      <c r="A8477">
        <v>375</v>
      </c>
      <c r="B8477">
        <v>20240912</v>
      </c>
      <c r="C8477">
        <v>2.9</v>
      </c>
      <c r="D8477">
        <v>10.1</v>
      </c>
      <c r="E8477">
        <v>1412</v>
      </c>
      <c r="F8477">
        <v>-0.1</v>
      </c>
      <c r="G8477">
        <v>1013.5</v>
      </c>
      <c r="H8477">
        <v>85</v>
      </c>
      <c r="I8477" s="101" t="s">
        <v>42</v>
      </c>
      <c r="J8477" s="1">
        <f>DATEVALUE(RIGHT(jaar_zip[[#This Row],[YYYYMMDD]],2)&amp;"-"&amp;MID(jaar_zip[[#This Row],[YYYYMMDD]],5,2)&amp;"-"&amp;LEFT(jaar_zip[[#This Row],[YYYYMMDD]],4))</f>
        <v>45547</v>
      </c>
      <c r="K8477" s="101" t="str">
        <f>IF(AND(VALUE(MONTH(jaar_zip[[#This Row],[Datum]]))=1,VALUE(WEEKNUM(jaar_zip[[#This Row],[Datum]],21))&gt;51),RIGHT(YEAR(jaar_zip[[#This Row],[Datum]])-1,2),RIGHT(YEAR(jaar_zip[[#This Row],[Datum]]),2))&amp;"-"&amp; TEXT(WEEKNUM(jaar_zip[[#This Row],[Datum]],21),"00")</f>
        <v>24-37</v>
      </c>
      <c r="L8477" s="101">
        <f>MONTH(jaar_zip[[#This Row],[Datum]])</f>
        <v>9</v>
      </c>
      <c r="M8477" s="101">
        <f>IF(ISNUMBER(jaar_zip[[#This Row],[etmaaltemperatuur]]),IF(jaar_zip[[#This Row],[etmaaltemperatuur]]&lt;stookgrens,stookgrens-jaar_zip[[#This Row],[etmaaltemperatuur]],0),"")</f>
        <v>7.9</v>
      </c>
      <c r="N8477" s="101">
        <f>IF(ISNUMBER(jaar_zip[[#This Row],[graaddagen]]),IF(OR(MONTH(jaar_zip[[#This Row],[Datum]])=1,MONTH(jaar_zip[[#This Row],[Datum]])=2,MONTH(jaar_zip[[#This Row],[Datum]])=11,MONTH(jaar_zip[[#This Row],[Datum]])=12),1.1,IF(OR(MONTH(jaar_zip[[#This Row],[Datum]])=3,MONTH(jaar_zip[[#This Row],[Datum]])=10),1,0.8))*jaar_zip[[#This Row],[graaddagen]],"")</f>
        <v>6.32</v>
      </c>
      <c r="O8477" s="101">
        <f>IF(ISNUMBER(jaar_zip[[#This Row],[etmaaltemperatuur]]),IF(jaar_zip[[#This Row],[etmaaltemperatuur]]&gt;stookgrens,jaar_zip[[#This Row],[etmaaltemperatuur]]-stookgrens,0),"")</f>
        <v>0</v>
      </c>
    </row>
    <row r="8478" spans="1:15" x14ac:dyDescent="0.25">
      <c r="A8478">
        <v>375</v>
      </c>
      <c r="B8478">
        <v>20240913</v>
      </c>
      <c r="C8478">
        <v>2.1</v>
      </c>
      <c r="D8478">
        <v>11.3</v>
      </c>
      <c r="E8478">
        <v>1476</v>
      </c>
      <c r="F8478">
        <v>0.7</v>
      </c>
      <c r="G8478">
        <v>1024.8</v>
      </c>
      <c r="H8478">
        <v>79</v>
      </c>
      <c r="I8478" s="101" t="s">
        <v>42</v>
      </c>
      <c r="J8478" s="1">
        <f>DATEVALUE(RIGHT(jaar_zip[[#This Row],[YYYYMMDD]],2)&amp;"-"&amp;MID(jaar_zip[[#This Row],[YYYYMMDD]],5,2)&amp;"-"&amp;LEFT(jaar_zip[[#This Row],[YYYYMMDD]],4))</f>
        <v>45548</v>
      </c>
      <c r="K8478" s="101" t="str">
        <f>IF(AND(VALUE(MONTH(jaar_zip[[#This Row],[Datum]]))=1,VALUE(WEEKNUM(jaar_zip[[#This Row],[Datum]],21))&gt;51),RIGHT(YEAR(jaar_zip[[#This Row],[Datum]])-1,2),RIGHT(YEAR(jaar_zip[[#This Row],[Datum]]),2))&amp;"-"&amp; TEXT(WEEKNUM(jaar_zip[[#This Row],[Datum]],21),"00")</f>
        <v>24-37</v>
      </c>
      <c r="L8478" s="101">
        <f>MONTH(jaar_zip[[#This Row],[Datum]])</f>
        <v>9</v>
      </c>
      <c r="M8478" s="101">
        <f>IF(ISNUMBER(jaar_zip[[#This Row],[etmaaltemperatuur]]),IF(jaar_zip[[#This Row],[etmaaltemperatuur]]&lt;stookgrens,stookgrens-jaar_zip[[#This Row],[etmaaltemperatuur]],0),"")</f>
        <v>6.6999999999999993</v>
      </c>
      <c r="N8478" s="101">
        <f>IF(ISNUMBER(jaar_zip[[#This Row],[graaddagen]]),IF(OR(MONTH(jaar_zip[[#This Row],[Datum]])=1,MONTH(jaar_zip[[#This Row],[Datum]])=2,MONTH(jaar_zip[[#This Row],[Datum]])=11,MONTH(jaar_zip[[#This Row],[Datum]])=12),1.1,IF(OR(MONTH(jaar_zip[[#This Row],[Datum]])=3,MONTH(jaar_zip[[#This Row],[Datum]])=10),1,0.8))*jaar_zip[[#This Row],[graaddagen]],"")</f>
        <v>5.3599999999999994</v>
      </c>
      <c r="O8478" s="101">
        <f>IF(ISNUMBER(jaar_zip[[#This Row],[etmaaltemperatuur]]),IF(jaar_zip[[#This Row],[etmaaltemperatuur]]&gt;stookgrens,jaar_zip[[#This Row],[etmaaltemperatuur]]-stookgrens,0),"")</f>
        <v>0</v>
      </c>
    </row>
    <row r="8479" spans="1:15" x14ac:dyDescent="0.25">
      <c r="A8479">
        <v>375</v>
      </c>
      <c r="B8479">
        <v>20240914</v>
      </c>
      <c r="C8479">
        <v>1.3</v>
      </c>
      <c r="D8479">
        <v>11</v>
      </c>
      <c r="E8479">
        <v>1505</v>
      </c>
      <c r="F8479">
        <v>0</v>
      </c>
      <c r="G8479">
        <v>1030.5</v>
      </c>
      <c r="H8479">
        <v>78</v>
      </c>
      <c r="I8479" s="101" t="s">
        <v>42</v>
      </c>
      <c r="J8479" s="1">
        <f>DATEVALUE(RIGHT(jaar_zip[[#This Row],[YYYYMMDD]],2)&amp;"-"&amp;MID(jaar_zip[[#This Row],[YYYYMMDD]],5,2)&amp;"-"&amp;LEFT(jaar_zip[[#This Row],[YYYYMMDD]],4))</f>
        <v>45549</v>
      </c>
      <c r="K8479" s="101" t="str">
        <f>IF(AND(VALUE(MONTH(jaar_zip[[#This Row],[Datum]]))=1,VALUE(WEEKNUM(jaar_zip[[#This Row],[Datum]],21))&gt;51),RIGHT(YEAR(jaar_zip[[#This Row],[Datum]])-1,2),RIGHT(YEAR(jaar_zip[[#This Row],[Datum]]),2))&amp;"-"&amp; TEXT(WEEKNUM(jaar_zip[[#This Row],[Datum]],21),"00")</f>
        <v>24-37</v>
      </c>
      <c r="L8479" s="101">
        <f>MONTH(jaar_zip[[#This Row],[Datum]])</f>
        <v>9</v>
      </c>
      <c r="M8479" s="101">
        <f>IF(ISNUMBER(jaar_zip[[#This Row],[etmaaltemperatuur]]),IF(jaar_zip[[#This Row],[etmaaltemperatuur]]&lt;stookgrens,stookgrens-jaar_zip[[#This Row],[etmaaltemperatuur]],0),"")</f>
        <v>7</v>
      </c>
      <c r="N8479" s="101">
        <f>IF(ISNUMBER(jaar_zip[[#This Row],[graaddagen]]),IF(OR(MONTH(jaar_zip[[#This Row],[Datum]])=1,MONTH(jaar_zip[[#This Row],[Datum]])=2,MONTH(jaar_zip[[#This Row],[Datum]])=11,MONTH(jaar_zip[[#This Row],[Datum]])=12),1.1,IF(OR(MONTH(jaar_zip[[#This Row],[Datum]])=3,MONTH(jaar_zip[[#This Row],[Datum]])=10),1,0.8))*jaar_zip[[#This Row],[graaddagen]],"")</f>
        <v>5.6000000000000005</v>
      </c>
      <c r="O8479" s="101">
        <f>IF(ISNUMBER(jaar_zip[[#This Row],[etmaaltemperatuur]]),IF(jaar_zip[[#This Row],[etmaaltemperatuur]]&gt;stookgrens,jaar_zip[[#This Row],[etmaaltemperatuur]]-stookgrens,0),"")</f>
        <v>0</v>
      </c>
    </row>
    <row r="8480" spans="1:15" x14ac:dyDescent="0.25">
      <c r="A8480">
        <v>375</v>
      </c>
      <c r="B8480">
        <v>20240915</v>
      </c>
      <c r="C8480">
        <v>1.7</v>
      </c>
      <c r="D8480">
        <v>13.2</v>
      </c>
      <c r="E8480">
        <v>1153</v>
      </c>
      <c r="F8480">
        <v>0</v>
      </c>
      <c r="G8480">
        <v>1026.9000000000001</v>
      </c>
      <c r="H8480">
        <v>83</v>
      </c>
      <c r="I8480" s="101" t="s">
        <v>42</v>
      </c>
      <c r="J8480" s="1">
        <f>DATEVALUE(RIGHT(jaar_zip[[#This Row],[YYYYMMDD]],2)&amp;"-"&amp;MID(jaar_zip[[#This Row],[YYYYMMDD]],5,2)&amp;"-"&amp;LEFT(jaar_zip[[#This Row],[YYYYMMDD]],4))</f>
        <v>45550</v>
      </c>
      <c r="K8480" s="101" t="str">
        <f>IF(AND(VALUE(MONTH(jaar_zip[[#This Row],[Datum]]))=1,VALUE(WEEKNUM(jaar_zip[[#This Row],[Datum]],21))&gt;51),RIGHT(YEAR(jaar_zip[[#This Row],[Datum]])-1,2),RIGHT(YEAR(jaar_zip[[#This Row],[Datum]]),2))&amp;"-"&amp; TEXT(WEEKNUM(jaar_zip[[#This Row],[Datum]],21),"00")</f>
        <v>24-37</v>
      </c>
      <c r="L8480" s="101">
        <f>MONTH(jaar_zip[[#This Row],[Datum]])</f>
        <v>9</v>
      </c>
      <c r="M8480" s="101">
        <f>IF(ISNUMBER(jaar_zip[[#This Row],[etmaaltemperatuur]]),IF(jaar_zip[[#This Row],[etmaaltemperatuur]]&lt;stookgrens,stookgrens-jaar_zip[[#This Row],[etmaaltemperatuur]],0),"")</f>
        <v>4.8000000000000007</v>
      </c>
      <c r="N8480" s="101">
        <f>IF(ISNUMBER(jaar_zip[[#This Row],[graaddagen]]),IF(OR(MONTH(jaar_zip[[#This Row],[Datum]])=1,MONTH(jaar_zip[[#This Row],[Datum]])=2,MONTH(jaar_zip[[#This Row],[Datum]])=11,MONTH(jaar_zip[[#This Row],[Datum]])=12),1.1,IF(OR(MONTH(jaar_zip[[#This Row],[Datum]])=3,MONTH(jaar_zip[[#This Row],[Datum]])=10),1,0.8))*jaar_zip[[#This Row],[graaddagen]],"")</f>
        <v>3.8400000000000007</v>
      </c>
      <c r="O8480" s="101">
        <f>IF(ISNUMBER(jaar_zip[[#This Row],[etmaaltemperatuur]]),IF(jaar_zip[[#This Row],[etmaaltemperatuur]]&gt;stookgrens,jaar_zip[[#This Row],[etmaaltemperatuur]]-stookgrens,0),"")</f>
        <v>0</v>
      </c>
    </row>
    <row r="8481" spans="1:15" x14ac:dyDescent="0.25">
      <c r="A8481">
        <v>375</v>
      </c>
      <c r="B8481">
        <v>20240916</v>
      </c>
      <c r="C8481">
        <v>2.5</v>
      </c>
      <c r="D8481">
        <v>15</v>
      </c>
      <c r="E8481">
        <v>983</v>
      </c>
      <c r="F8481">
        <v>0</v>
      </c>
      <c r="G8481">
        <v>1025.9000000000001</v>
      </c>
      <c r="H8481">
        <v>85</v>
      </c>
      <c r="I8481" s="101" t="s">
        <v>42</v>
      </c>
      <c r="J8481" s="1">
        <f>DATEVALUE(RIGHT(jaar_zip[[#This Row],[YYYYMMDD]],2)&amp;"-"&amp;MID(jaar_zip[[#This Row],[YYYYMMDD]],5,2)&amp;"-"&amp;LEFT(jaar_zip[[#This Row],[YYYYMMDD]],4))</f>
        <v>45551</v>
      </c>
      <c r="K8481" s="101" t="str">
        <f>IF(AND(VALUE(MONTH(jaar_zip[[#This Row],[Datum]]))=1,VALUE(WEEKNUM(jaar_zip[[#This Row],[Datum]],21))&gt;51),RIGHT(YEAR(jaar_zip[[#This Row],[Datum]])-1,2),RIGHT(YEAR(jaar_zip[[#This Row],[Datum]]),2))&amp;"-"&amp; TEXT(WEEKNUM(jaar_zip[[#This Row],[Datum]],21),"00")</f>
        <v>24-38</v>
      </c>
      <c r="L8481" s="101">
        <f>MONTH(jaar_zip[[#This Row],[Datum]])</f>
        <v>9</v>
      </c>
      <c r="M8481" s="101">
        <f>IF(ISNUMBER(jaar_zip[[#This Row],[etmaaltemperatuur]]),IF(jaar_zip[[#This Row],[etmaaltemperatuur]]&lt;stookgrens,stookgrens-jaar_zip[[#This Row],[etmaaltemperatuur]],0),"")</f>
        <v>3</v>
      </c>
      <c r="N8481" s="101">
        <f>IF(ISNUMBER(jaar_zip[[#This Row],[graaddagen]]),IF(OR(MONTH(jaar_zip[[#This Row],[Datum]])=1,MONTH(jaar_zip[[#This Row],[Datum]])=2,MONTH(jaar_zip[[#This Row],[Datum]])=11,MONTH(jaar_zip[[#This Row],[Datum]])=12),1.1,IF(OR(MONTH(jaar_zip[[#This Row],[Datum]])=3,MONTH(jaar_zip[[#This Row],[Datum]])=10),1,0.8))*jaar_zip[[#This Row],[graaddagen]],"")</f>
        <v>2.4000000000000004</v>
      </c>
      <c r="O8481" s="101">
        <f>IF(ISNUMBER(jaar_zip[[#This Row],[etmaaltemperatuur]]),IF(jaar_zip[[#This Row],[etmaaltemperatuur]]&gt;stookgrens,jaar_zip[[#This Row],[etmaaltemperatuur]]-stookgrens,0),"")</f>
        <v>0</v>
      </c>
    </row>
    <row r="8482" spans="1:15" x14ac:dyDescent="0.25">
      <c r="A8482">
        <v>375</v>
      </c>
      <c r="B8482">
        <v>20240917</v>
      </c>
      <c r="C8482">
        <v>3.9</v>
      </c>
      <c r="D8482">
        <v>16.399999999999999</v>
      </c>
      <c r="E8482">
        <v>1655</v>
      </c>
      <c r="F8482">
        <v>0</v>
      </c>
      <c r="G8482">
        <v>1028.5</v>
      </c>
      <c r="H8482">
        <v>79</v>
      </c>
      <c r="I8482" s="101" t="s">
        <v>42</v>
      </c>
      <c r="J8482" s="1">
        <f>DATEVALUE(RIGHT(jaar_zip[[#This Row],[YYYYMMDD]],2)&amp;"-"&amp;MID(jaar_zip[[#This Row],[YYYYMMDD]],5,2)&amp;"-"&amp;LEFT(jaar_zip[[#This Row],[YYYYMMDD]],4))</f>
        <v>45552</v>
      </c>
      <c r="K8482" s="101" t="str">
        <f>IF(AND(VALUE(MONTH(jaar_zip[[#This Row],[Datum]]))=1,VALUE(WEEKNUM(jaar_zip[[#This Row],[Datum]],21))&gt;51),RIGHT(YEAR(jaar_zip[[#This Row],[Datum]])-1,2),RIGHT(YEAR(jaar_zip[[#This Row],[Datum]]),2))&amp;"-"&amp; TEXT(WEEKNUM(jaar_zip[[#This Row],[Datum]],21),"00")</f>
        <v>24-38</v>
      </c>
      <c r="L8482" s="101">
        <f>MONTH(jaar_zip[[#This Row],[Datum]])</f>
        <v>9</v>
      </c>
      <c r="M8482" s="101">
        <f>IF(ISNUMBER(jaar_zip[[#This Row],[etmaaltemperatuur]]),IF(jaar_zip[[#This Row],[etmaaltemperatuur]]&lt;stookgrens,stookgrens-jaar_zip[[#This Row],[etmaaltemperatuur]],0),"")</f>
        <v>1.6000000000000014</v>
      </c>
      <c r="N8482" s="101">
        <f>IF(ISNUMBER(jaar_zip[[#This Row],[graaddagen]]),IF(OR(MONTH(jaar_zip[[#This Row],[Datum]])=1,MONTH(jaar_zip[[#This Row],[Datum]])=2,MONTH(jaar_zip[[#This Row],[Datum]])=11,MONTH(jaar_zip[[#This Row],[Datum]])=12),1.1,IF(OR(MONTH(jaar_zip[[#This Row],[Datum]])=3,MONTH(jaar_zip[[#This Row],[Datum]])=10),1,0.8))*jaar_zip[[#This Row],[graaddagen]],"")</f>
        <v>1.2800000000000011</v>
      </c>
      <c r="O8482" s="101">
        <f>IF(ISNUMBER(jaar_zip[[#This Row],[etmaaltemperatuur]]),IF(jaar_zip[[#This Row],[etmaaltemperatuur]]&gt;stookgrens,jaar_zip[[#This Row],[etmaaltemperatuur]]-stookgrens,0),"")</f>
        <v>0</v>
      </c>
    </row>
    <row r="8483" spans="1:15" x14ac:dyDescent="0.25">
      <c r="A8483">
        <v>375</v>
      </c>
      <c r="B8483">
        <v>20240918</v>
      </c>
      <c r="C8483">
        <v>4.5</v>
      </c>
      <c r="D8483">
        <v>16.7</v>
      </c>
      <c r="E8483">
        <v>1157</v>
      </c>
      <c r="F8483">
        <v>0</v>
      </c>
      <c r="G8483">
        <v>1027.0999999999999</v>
      </c>
      <c r="H8483">
        <v>87</v>
      </c>
      <c r="I8483" s="101" t="s">
        <v>42</v>
      </c>
      <c r="J8483" s="1">
        <f>DATEVALUE(RIGHT(jaar_zip[[#This Row],[YYYYMMDD]],2)&amp;"-"&amp;MID(jaar_zip[[#This Row],[YYYYMMDD]],5,2)&amp;"-"&amp;LEFT(jaar_zip[[#This Row],[YYYYMMDD]],4))</f>
        <v>45553</v>
      </c>
      <c r="K8483" s="101" t="str">
        <f>IF(AND(VALUE(MONTH(jaar_zip[[#This Row],[Datum]]))=1,VALUE(WEEKNUM(jaar_zip[[#This Row],[Datum]],21))&gt;51),RIGHT(YEAR(jaar_zip[[#This Row],[Datum]])-1,2),RIGHT(YEAR(jaar_zip[[#This Row],[Datum]]),2))&amp;"-"&amp; TEXT(WEEKNUM(jaar_zip[[#This Row],[Datum]],21),"00")</f>
        <v>24-38</v>
      </c>
      <c r="L8483" s="101">
        <f>MONTH(jaar_zip[[#This Row],[Datum]])</f>
        <v>9</v>
      </c>
      <c r="M8483" s="101">
        <f>IF(ISNUMBER(jaar_zip[[#This Row],[etmaaltemperatuur]]),IF(jaar_zip[[#This Row],[etmaaltemperatuur]]&lt;stookgrens,stookgrens-jaar_zip[[#This Row],[etmaaltemperatuur]],0),"")</f>
        <v>1.3000000000000007</v>
      </c>
      <c r="N8483" s="101">
        <f>IF(ISNUMBER(jaar_zip[[#This Row],[graaddagen]]),IF(OR(MONTH(jaar_zip[[#This Row],[Datum]])=1,MONTH(jaar_zip[[#This Row],[Datum]])=2,MONTH(jaar_zip[[#This Row],[Datum]])=11,MONTH(jaar_zip[[#This Row],[Datum]])=12),1.1,IF(OR(MONTH(jaar_zip[[#This Row],[Datum]])=3,MONTH(jaar_zip[[#This Row],[Datum]])=10),1,0.8))*jaar_zip[[#This Row],[graaddagen]],"")</f>
        <v>1.0400000000000007</v>
      </c>
      <c r="O8483" s="101">
        <f>IF(ISNUMBER(jaar_zip[[#This Row],[etmaaltemperatuur]]),IF(jaar_zip[[#This Row],[etmaaltemperatuur]]&gt;stookgrens,jaar_zip[[#This Row],[etmaaltemperatuur]]-stookgrens,0),"")</f>
        <v>0</v>
      </c>
    </row>
    <row r="8484" spans="1:15" x14ac:dyDescent="0.25">
      <c r="A8484">
        <v>375</v>
      </c>
      <c r="B8484">
        <v>20240919</v>
      </c>
      <c r="C8484">
        <v>4.4000000000000004</v>
      </c>
      <c r="D8484">
        <v>17.3</v>
      </c>
      <c r="E8484">
        <v>1499</v>
      </c>
      <c r="F8484">
        <v>0</v>
      </c>
      <c r="G8484">
        <v>1024.0999999999999</v>
      </c>
      <c r="H8484">
        <v>86</v>
      </c>
      <c r="I8484" s="101" t="s">
        <v>42</v>
      </c>
      <c r="J8484" s="1">
        <f>DATEVALUE(RIGHT(jaar_zip[[#This Row],[YYYYMMDD]],2)&amp;"-"&amp;MID(jaar_zip[[#This Row],[YYYYMMDD]],5,2)&amp;"-"&amp;LEFT(jaar_zip[[#This Row],[YYYYMMDD]],4))</f>
        <v>45554</v>
      </c>
      <c r="K8484" s="101" t="str">
        <f>IF(AND(VALUE(MONTH(jaar_zip[[#This Row],[Datum]]))=1,VALUE(WEEKNUM(jaar_zip[[#This Row],[Datum]],21))&gt;51),RIGHT(YEAR(jaar_zip[[#This Row],[Datum]])-1,2),RIGHT(YEAR(jaar_zip[[#This Row],[Datum]]),2))&amp;"-"&amp; TEXT(WEEKNUM(jaar_zip[[#This Row],[Datum]],21),"00")</f>
        <v>24-38</v>
      </c>
      <c r="L8484" s="101">
        <f>MONTH(jaar_zip[[#This Row],[Datum]])</f>
        <v>9</v>
      </c>
      <c r="M8484" s="101">
        <f>IF(ISNUMBER(jaar_zip[[#This Row],[etmaaltemperatuur]]),IF(jaar_zip[[#This Row],[etmaaltemperatuur]]&lt;stookgrens,stookgrens-jaar_zip[[#This Row],[etmaaltemperatuur]],0),"")</f>
        <v>0.69999999999999929</v>
      </c>
      <c r="N8484" s="101">
        <f>IF(ISNUMBER(jaar_zip[[#This Row],[graaddagen]]),IF(OR(MONTH(jaar_zip[[#This Row],[Datum]])=1,MONTH(jaar_zip[[#This Row],[Datum]])=2,MONTH(jaar_zip[[#This Row],[Datum]])=11,MONTH(jaar_zip[[#This Row],[Datum]])=12),1.1,IF(OR(MONTH(jaar_zip[[#This Row],[Datum]])=3,MONTH(jaar_zip[[#This Row],[Datum]])=10),1,0.8))*jaar_zip[[#This Row],[graaddagen]],"")</f>
        <v>0.5599999999999995</v>
      </c>
      <c r="O8484" s="101">
        <f>IF(ISNUMBER(jaar_zip[[#This Row],[etmaaltemperatuur]]),IF(jaar_zip[[#This Row],[etmaaltemperatuur]]&gt;stookgrens,jaar_zip[[#This Row],[etmaaltemperatuur]]-stookgrens,0),"")</f>
        <v>0</v>
      </c>
    </row>
    <row r="8485" spans="1:15" x14ac:dyDescent="0.25">
      <c r="A8485">
        <v>375</v>
      </c>
      <c r="B8485">
        <v>20240920</v>
      </c>
      <c r="C8485">
        <v>4.4000000000000004</v>
      </c>
      <c r="D8485">
        <v>17.100000000000001</v>
      </c>
      <c r="E8485">
        <v>1575</v>
      </c>
      <c r="F8485">
        <v>0</v>
      </c>
      <c r="G8485">
        <v>1021.4</v>
      </c>
      <c r="H8485">
        <v>78</v>
      </c>
      <c r="I8485" s="101" t="s">
        <v>42</v>
      </c>
      <c r="J8485" s="1">
        <f>DATEVALUE(RIGHT(jaar_zip[[#This Row],[YYYYMMDD]],2)&amp;"-"&amp;MID(jaar_zip[[#This Row],[YYYYMMDD]],5,2)&amp;"-"&amp;LEFT(jaar_zip[[#This Row],[YYYYMMDD]],4))</f>
        <v>45555</v>
      </c>
      <c r="K8485" s="101" t="str">
        <f>IF(AND(VALUE(MONTH(jaar_zip[[#This Row],[Datum]]))=1,VALUE(WEEKNUM(jaar_zip[[#This Row],[Datum]],21))&gt;51),RIGHT(YEAR(jaar_zip[[#This Row],[Datum]])-1,2),RIGHT(YEAR(jaar_zip[[#This Row],[Datum]]),2))&amp;"-"&amp; TEXT(WEEKNUM(jaar_zip[[#This Row],[Datum]],21),"00")</f>
        <v>24-38</v>
      </c>
      <c r="L8485" s="101">
        <f>MONTH(jaar_zip[[#This Row],[Datum]])</f>
        <v>9</v>
      </c>
      <c r="M8485" s="101">
        <f>IF(ISNUMBER(jaar_zip[[#This Row],[etmaaltemperatuur]]),IF(jaar_zip[[#This Row],[etmaaltemperatuur]]&lt;stookgrens,stookgrens-jaar_zip[[#This Row],[etmaaltemperatuur]],0),"")</f>
        <v>0.89999999999999858</v>
      </c>
      <c r="N8485" s="101">
        <f>IF(ISNUMBER(jaar_zip[[#This Row],[graaddagen]]),IF(OR(MONTH(jaar_zip[[#This Row],[Datum]])=1,MONTH(jaar_zip[[#This Row],[Datum]])=2,MONTH(jaar_zip[[#This Row],[Datum]])=11,MONTH(jaar_zip[[#This Row],[Datum]])=12),1.1,IF(OR(MONTH(jaar_zip[[#This Row],[Datum]])=3,MONTH(jaar_zip[[#This Row],[Datum]])=10),1,0.8))*jaar_zip[[#This Row],[graaddagen]],"")</f>
        <v>0.71999999999999886</v>
      </c>
      <c r="O8485" s="101">
        <f>IF(ISNUMBER(jaar_zip[[#This Row],[etmaaltemperatuur]]),IF(jaar_zip[[#This Row],[etmaaltemperatuur]]&gt;stookgrens,jaar_zip[[#This Row],[etmaaltemperatuur]]-stookgrens,0),"")</f>
        <v>0</v>
      </c>
    </row>
    <row r="8486" spans="1:15" x14ac:dyDescent="0.25">
      <c r="A8486">
        <v>375</v>
      </c>
      <c r="B8486">
        <v>20240921</v>
      </c>
      <c r="C8486">
        <v>2.2000000000000002</v>
      </c>
      <c r="D8486">
        <v>17</v>
      </c>
      <c r="E8486">
        <v>1554</v>
      </c>
      <c r="F8486">
        <v>0</v>
      </c>
      <c r="G8486">
        <v>1019.4</v>
      </c>
      <c r="H8486">
        <v>79</v>
      </c>
      <c r="I8486" s="101" t="s">
        <v>42</v>
      </c>
      <c r="J8486" s="1">
        <f>DATEVALUE(RIGHT(jaar_zip[[#This Row],[YYYYMMDD]],2)&amp;"-"&amp;MID(jaar_zip[[#This Row],[YYYYMMDD]],5,2)&amp;"-"&amp;LEFT(jaar_zip[[#This Row],[YYYYMMDD]],4))</f>
        <v>45556</v>
      </c>
      <c r="K8486" s="101" t="str">
        <f>IF(AND(VALUE(MONTH(jaar_zip[[#This Row],[Datum]]))=1,VALUE(WEEKNUM(jaar_zip[[#This Row],[Datum]],21))&gt;51),RIGHT(YEAR(jaar_zip[[#This Row],[Datum]])-1,2),RIGHT(YEAR(jaar_zip[[#This Row],[Datum]]),2))&amp;"-"&amp; TEXT(WEEKNUM(jaar_zip[[#This Row],[Datum]],21),"00")</f>
        <v>24-38</v>
      </c>
      <c r="L8486" s="101">
        <f>MONTH(jaar_zip[[#This Row],[Datum]])</f>
        <v>9</v>
      </c>
      <c r="M8486" s="101">
        <f>IF(ISNUMBER(jaar_zip[[#This Row],[etmaaltemperatuur]]),IF(jaar_zip[[#This Row],[etmaaltemperatuur]]&lt;stookgrens,stookgrens-jaar_zip[[#This Row],[etmaaltemperatuur]],0),"")</f>
        <v>1</v>
      </c>
      <c r="N8486" s="101">
        <f>IF(ISNUMBER(jaar_zip[[#This Row],[graaddagen]]),IF(OR(MONTH(jaar_zip[[#This Row],[Datum]])=1,MONTH(jaar_zip[[#This Row],[Datum]])=2,MONTH(jaar_zip[[#This Row],[Datum]])=11,MONTH(jaar_zip[[#This Row],[Datum]])=12),1.1,IF(OR(MONTH(jaar_zip[[#This Row],[Datum]])=3,MONTH(jaar_zip[[#This Row],[Datum]])=10),1,0.8))*jaar_zip[[#This Row],[graaddagen]],"")</f>
        <v>0.8</v>
      </c>
      <c r="O8486" s="101">
        <f>IF(ISNUMBER(jaar_zip[[#This Row],[etmaaltemperatuur]]),IF(jaar_zip[[#This Row],[etmaaltemperatuur]]&gt;stookgrens,jaar_zip[[#This Row],[etmaaltemperatuur]]-stookgrens,0),"")</f>
        <v>0</v>
      </c>
    </row>
    <row r="8487" spans="1:15" x14ac:dyDescent="0.25">
      <c r="A8487">
        <v>375</v>
      </c>
      <c r="B8487">
        <v>20240922</v>
      </c>
      <c r="C8487">
        <v>1.5</v>
      </c>
      <c r="D8487">
        <v>17.600000000000001</v>
      </c>
      <c r="E8487">
        <v>1262</v>
      </c>
      <c r="F8487">
        <v>-0.1</v>
      </c>
      <c r="G8487">
        <v>1014.1</v>
      </c>
      <c r="H8487">
        <v>82</v>
      </c>
      <c r="I8487" s="101" t="s">
        <v>42</v>
      </c>
      <c r="J8487" s="1">
        <f>DATEVALUE(RIGHT(jaar_zip[[#This Row],[YYYYMMDD]],2)&amp;"-"&amp;MID(jaar_zip[[#This Row],[YYYYMMDD]],5,2)&amp;"-"&amp;LEFT(jaar_zip[[#This Row],[YYYYMMDD]],4))</f>
        <v>45557</v>
      </c>
      <c r="K8487" s="101" t="str">
        <f>IF(AND(VALUE(MONTH(jaar_zip[[#This Row],[Datum]]))=1,VALUE(WEEKNUM(jaar_zip[[#This Row],[Datum]],21))&gt;51),RIGHT(YEAR(jaar_zip[[#This Row],[Datum]])-1,2),RIGHT(YEAR(jaar_zip[[#This Row],[Datum]]),2))&amp;"-"&amp; TEXT(WEEKNUM(jaar_zip[[#This Row],[Datum]],21),"00")</f>
        <v>24-38</v>
      </c>
      <c r="L8487" s="101">
        <f>MONTH(jaar_zip[[#This Row],[Datum]])</f>
        <v>9</v>
      </c>
      <c r="M8487" s="101">
        <f>IF(ISNUMBER(jaar_zip[[#This Row],[etmaaltemperatuur]]),IF(jaar_zip[[#This Row],[etmaaltemperatuur]]&lt;stookgrens,stookgrens-jaar_zip[[#This Row],[etmaaltemperatuur]],0),"")</f>
        <v>0.39999999999999858</v>
      </c>
      <c r="N8487" s="101">
        <f>IF(ISNUMBER(jaar_zip[[#This Row],[graaddagen]]),IF(OR(MONTH(jaar_zip[[#This Row],[Datum]])=1,MONTH(jaar_zip[[#This Row],[Datum]])=2,MONTH(jaar_zip[[#This Row],[Datum]])=11,MONTH(jaar_zip[[#This Row],[Datum]])=12),1.1,IF(OR(MONTH(jaar_zip[[#This Row],[Datum]])=3,MONTH(jaar_zip[[#This Row],[Datum]])=10),1,0.8))*jaar_zip[[#This Row],[graaddagen]],"")</f>
        <v>0.3199999999999989</v>
      </c>
      <c r="O8487" s="101">
        <f>IF(ISNUMBER(jaar_zip[[#This Row],[etmaaltemperatuur]]),IF(jaar_zip[[#This Row],[etmaaltemperatuur]]&gt;stookgrens,jaar_zip[[#This Row],[etmaaltemperatuur]]-stookgrens,0),"")</f>
        <v>0</v>
      </c>
    </row>
    <row r="8488" spans="1:15" x14ac:dyDescent="0.25">
      <c r="A8488">
        <v>375</v>
      </c>
      <c r="B8488">
        <v>20240923</v>
      </c>
      <c r="C8488">
        <v>2.9</v>
      </c>
      <c r="D8488">
        <v>16.7</v>
      </c>
      <c r="E8488">
        <v>1072</v>
      </c>
      <c r="F8488">
        <v>1.2</v>
      </c>
      <c r="G8488">
        <v>1007.6</v>
      </c>
      <c r="H8488">
        <v>81</v>
      </c>
      <c r="I8488" s="101" t="s">
        <v>42</v>
      </c>
      <c r="J8488" s="1">
        <f>DATEVALUE(RIGHT(jaar_zip[[#This Row],[YYYYMMDD]],2)&amp;"-"&amp;MID(jaar_zip[[#This Row],[YYYYMMDD]],5,2)&amp;"-"&amp;LEFT(jaar_zip[[#This Row],[YYYYMMDD]],4))</f>
        <v>45558</v>
      </c>
      <c r="K8488" s="101" t="str">
        <f>IF(AND(VALUE(MONTH(jaar_zip[[#This Row],[Datum]]))=1,VALUE(WEEKNUM(jaar_zip[[#This Row],[Datum]],21))&gt;51),RIGHT(YEAR(jaar_zip[[#This Row],[Datum]])-1,2),RIGHT(YEAR(jaar_zip[[#This Row],[Datum]]),2))&amp;"-"&amp; TEXT(WEEKNUM(jaar_zip[[#This Row],[Datum]],21),"00")</f>
        <v>24-39</v>
      </c>
      <c r="L8488" s="101">
        <f>MONTH(jaar_zip[[#This Row],[Datum]])</f>
        <v>9</v>
      </c>
      <c r="M8488" s="101">
        <f>IF(ISNUMBER(jaar_zip[[#This Row],[etmaaltemperatuur]]),IF(jaar_zip[[#This Row],[etmaaltemperatuur]]&lt;stookgrens,stookgrens-jaar_zip[[#This Row],[etmaaltemperatuur]],0),"")</f>
        <v>1.3000000000000007</v>
      </c>
      <c r="N8488" s="101">
        <f>IF(ISNUMBER(jaar_zip[[#This Row],[graaddagen]]),IF(OR(MONTH(jaar_zip[[#This Row],[Datum]])=1,MONTH(jaar_zip[[#This Row],[Datum]])=2,MONTH(jaar_zip[[#This Row],[Datum]])=11,MONTH(jaar_zip[[#This Row],[Datum]])=12),1.1,IF(OR(MONTH(jaar_zip[[#This Row],[Datum]])=3,MONTH(jaar_zip[[#This Row],[Datum]])=10),1,0.8))*jaar_zip[[#This Row],[graaddagen]],"")</f>
        <v>1.0400000000000007</v>
      </c>
      <c r="O8488" s="101">
        <f>IF(ISNUMBER(jaar_zip[[#This Row],[etmaaltemperatuur]]),IF(jaar_zip[[#This Row],[etmaaltemperatuur]]&gt;stookgrens,jaar_zip[[#This Row],[etmaaltemperatuur]]-stookgrens,0),"")</f>
        <v>0</v>
      </c>
    </row>
    <row r="8489" spans="1:15" x14ac:dyDescent="0.25">
      <c r="A8489">
        <v>375</v>
      </c>
      <c r="B8489">
        <v>20240924</v>
      </c>
      <c r="C8489">
        <v>3.7</v>
      </c>
      <c r="D8489">
        <v>14.8</v>
      </c>
      <c r="E8489">
        <v>891</v>
      </c>
      <c r="F8489">
        <v>3.5</v>
      </c>
      <c r="G8489">
        <v>1003.3</v>
      </c>
      <c r="H8489">
        <v>87</v>
      </c>
      <c r="I8489" s="101" t="s">
        <v>42</v>
      </c>
      <c r="J8489" s="1">
        <f>DATEVALUE(RIGHT(jaar_zip[[#This Row],[YYYYMMDD]],2)&amp;"-"&amp;MID(jaar_zip[[#This Row],[YYYYMMDD]],5,2)&amp;"-"&amp;LEFT(jaar_zip[[#This Row],[YYYYMMDD]],4))</f>
        <v>45559</v>
      </c>
      <c r="K8489" s="101" t="str">
        <f>IF(AND(VALUE(MONTH(jaar_zip[[#This Row],[Datum]]))=1,VALUE(WEEKNUM(jaar_zip[[#This Row],[Datum]],21))&gt;51),RIGHT(YEAR(jaar_zip[[#This Row],[Datum]])-1,2),RIGHT(YEAR(jaar_zip[[#This Row],[Datum]]),2))&amp;"-"&amp; TEXT(WEEKNUM(jaar_zip[[#This Row],[Datum]],21),"00")</f>
        <v>24-39</v>
      </c>
      <c r="L8489" s="101">
        <f>MONTH(jaar_zip[[#This Row],[Datum]])</f>
        <v>9</v>
      </c>
      <c r="M8489" s="101">
        <f>IF(ISNUMBER(jaar_zip[[#This Row],[etmaaltemperatuur]]),IF(jaar_zip[[#This Row],[etmaaltemperatuur]]&lt;stookgrens,stookgrens-jaar_zip[[#This Row],[etmaaltemperatuur]],0),"")</f>
        <v>3.1999999999999993</v>
      </c>
      <c r="N8489" s="101">
        <f>IF(ISNUMBER(jaar_zip[[#This Row],[graaddagen]]),IF(OR(MONTH(jaar_zip[[#This Row],[Datum]])=1,MONTH(jaar_zip[[#This Row],[Datum]])=2,MONTH(jaar_zip[[#This Row],[Datum]])=11,MONTH(jaar_zip[[#This Row],[Datum]])=12),1.1,IF(OR(MONTH(jaar_zip[[#This Row],[Datum]])=3,MONTH(jaar_zip[[#This Row],[Datum]])=10),1,0.8))*jaar_zip[[#This Row],[graaddagen]],"")</f>
        <v>2.5599999999999996</v>
      </c>
      <c r="O8489" s="101">
        <f>IF(ISNUMBER(jaar_zip[[#This Row],[etmaaltemperatuur]]),IF(jaar_zip[[#This Row],[etmaaltemperatuur]]&gt;stookgrens,jaar_zip[[#This Row],[etmaaltemperatuur]]-stookgrens,0),"")</f>
        <v>0</v>
      </c>
    </row>
    <row r="8490" spans="1:15" x14ac:dyDescent="0.25">
      <c r="A8490">
        <v>375</v>
      </c>
      <c r="B8490">
        <v>20240925</v>
      </c>
      <c r="C8490">
        <v>4.5</v>
      </c>
      <c r="D8490">
        <v>15.1</v>
      </c>
      <c r="E8490">
        <v>634</v>
      </c>
      <c r="F8490">
        <v>3.1</v>
      </c>
      <c r="G8490">
        <v>1001.5</v>
      </c>
      <c r="H8490">
        <v>89</v>
      </c>
      <c r="I8490" s="101" t="s">
        <v>42</v>
      </c>
      <c r="J8490" s="1">
        <f>DATEVALUE(RIGHT(jaar_zip[[#This Row],[YYYYMMDD]],2)&amp;"-"&amp;MID(jaar_zip[[#This Row],[YYYYMMDD]],5,2)&amp;"-"&amp;LEFT(jaar_zip[[#This Row],[YYYYMMDD]],4))</f>
        <v>45560</v>
      </c>
      <c r="K8490" s="101" t="str">
        <f>IF(AND(VALUE(MONTH(jaar_zip[[#This Row],[Datum]]))=1,VALUE(WEEKNUM(jaar_zip[[#This Row],[Datum]],21))&gt;51),RIGHT(YEAR(jaar_zip[[#This Row],[Datum]])-1,2),RIGHT(YEAR(jaar_zip[[#This Row],[Datum]]),2))&amp;"-"&amp; TEXT(WEEKNUM(jaar_zip[[#This Row],[Datum]],21),"00")</f>
        <v>24-39</v>
      </c>
      <c r="L8490" s="101">
        <f>MONTH(jaar_zip[[#This Row],[Datum]])</f>
        <v>9</v>
      </c>
      <c r="M8490" s="101">
        <f>IF(ISNUMBER(jaar_zip[[#This Row],[etmaaltemperatuur]]),IF(jaar_zip[[#This Row],[etmaaltemperatuur]]&lt;stookgrens,stookgrens-jaar_zip[[#This Row],[etmaaltemperatuur]],0),"")</f>
        <v>2.9000000000000004</v>
      </c>
      <c r="N8490" s="101">
        <f>IF(ISNUMBER(jaar_zip[[#This Row],[graaddagen]]),IF(OR(MONTH(jaar_zip[[#This Row],[Datum]])=1,MONTH(jaar_zip[[#This Row],[Datum]])=2,MONTH(jaar_zip[[#This Row],[Datum]])=11,MONTH(jaar_zip[[#This Row],[Datum]])=12),1.1,IF(OR(MONTH(jaar_zip[[#This Row],[Datum]])=3,MONTH(jaar_zip[[#This Row],[Datum]])=10),1,0.8))*jaar_zip[[#This Row],[graaddagen]],"")</f>
        <v>2.3200000000000003</v>
      </c>
      <c r="O8490" s="101">
        <f>IF(ISNUMBER(jaar_zip[[#This Row],[etmaaltemperatuur]]),IF(jaar_zip[[#This Row],[etmaaltemperatuur]]&gt;stookgrens,jaar_zip[[#This Row],[etmaaltemperatuur]]-stookgrens,0),"")</f>
        <v>0</v>
      </c>
    </row>
    <row r="8491" spans="1:15" x14ac:dyDescent="0.25">
      <c r="A8491">
        <v>375</v>
      </c>
      <c r="B8491">
        <v>20240926</v>
      </c>
      <c r="C8491">
        <v>6</v>
      </c>
      <c r="D8491">
        <v>15.8</v>
      </c>
      <c r="E8491">
        <v>835</v>
      </c>
      <c r="F8491">
        <v>11</v>
      </c>
      <c r="G8491">
        <v>990.6</v>
      </c>
      <c r="H8491">
        <v>87</v>
      </c>
      <c r="I8491" s="101" t="s">
        <v>42</v>
      </c>
      <c r="J8491" s="1">
        <f>DATEVALUE(RIGHT(jaar_zip[[#This Row],[YYYYMMDD]],2)&amp;"-"&amp;MID(jaar_zip[[#This Row],[YYYYMMDD]],5,2)&amp;"-"&amp;LEFT(jaar_zip[[#This Row],[YYYYMMDD]],4))</f>
        <v>45561</v>
      </c>
      <c r="K8491" s="101" t="str">
        <f>IF(AND(VALUE(MONTH(jaar_zip[[#This Row],[Datum]]))=1,VALUE(WEEKNUM(jaar_zip[[#This Row],[Datum]],21))&gt;51),RIGHT(YEAR(jaar_zip[[#This Row],[Datum]])-1,2),RIGHT(YEAR(jaar_zip[[#This Row],[Datum]]),2))&amp;"-"&amp; TEXT(WEEKNUM(jaar_zip[[#This Row],[Datum]],21),"00")</f>
        <v>24-39</v>
      </c>
      <c r="L8491" s="101">
        <f>MONTH(jaar_zip[[#This Row],[Datum]])</f>
        <v>9</v>
      </c>
      <c r="M8491" s="101">
        <f>IF(ISNUMBER(jaar_zip[[#This Row],[etmaaltemperatuur]]),IF(jaar_zip[[#This Row],[etmaaltemperatuur]]&lt;stookgrens,stookgrens-jaar_zip[[#This Row],[etmaaltemperatuur]],0),"")</f>
        <v>2.1999999999999993</v>
      </c>
      <c r="N8491" s="101">
        <f>IF(ISNUMBER(jaar_zip[[#This Row],[graaddagen]]),IF(OR(MONTH(jaar_zip[[#This Row],[Datum]])=1,MONTH(jaar_zip[[#This Row],[Datum]])=2,MONTH(jaar_zip[[#This Row],[Datum]])=11,MONTH(jaar_zip[[#This Row],[Datum]])=12),1.1,IF(OR(MONTH(jaar_zip[[#This Row],[Datum]])=3,MONTH(jaar_zip[[#This Row],[Datum]])=10),1,0.8))*jaar_zip[[#This Row],[graaddagen]],"")</f>
        <v>1.7599999999999996</v>
      </c>
      <c r="O8491" s="101">
        <f>IF(ISNUMBER(jaar_zip[[#This Row],[etmaaltemperatuur]]),IF(jaar_zip[[#This Row],[etmaaltemperatuur]]&gt;stookgrens,jaar_zip[[#This Row],[etmaaltemperatuur]]-stookgrens,0),"")</f>
        <v>0</v>
      </c>
    </row>
    <row r="8492" spans="1:15" x14ac:dyDescent="0.25">
      <c r="A8492">
        <v>375</v>
      </c>
      <c r="B8492">
        <v>20240927</v>
      </c>
      <c r="C8492">
        <v>7.8</v>
      </c>
      <c r="D8492">
        <v>12.6</v>
      </c>
      <c r="E8492">
        <v>725</v>
      </c>
      <c r="F8492">
        <v>4.0999999999999996</v>
      </c>
      <c r="G8492">
        <v>998.8</v>
      </c>
      <c r="H8492">
        <v>81</v>
      </c>
      <c r="I8492" s="101" t="s">
        <v>42</v>
      </c>
      <c r="J8492" s="1">
        <f>DATEVALUE(RIGHT(jaar_zip[[#This Row],[YYYYMMDD]],2)&amp;"-"&amp;MID(jaar_zip[[#This Row],[YYYYMMDD]],5,2)&amp;"-"&amp;LEFT(jaar_zip[[#This Row],[YYYYMMDD]],4))</f>
        <v>45562</v>
      </c>
      <c r="K8492" s="101" t="str">
        <f>IF(AND(VALUE(MONTH(jaar_zip[[#This Row],[Datum]]))=1,VALUE(WEEKNUM(jaar_zip[[#This Row],[Datum]],21))&gt;51),RIGHT(YEAR(jaar_zip[[#This Row],[Datum]])-1,2),RIGHT(YEAR(jaar_zip[[#This Row],[Datum]]),2))&amp;"-"&amp; TEXT(WEEKNUM(jaar_zip[[#This Row],[Datum]],21),"00")</f>
        <v>24-39</v>
      </c>
      <c r="L8492" s="101">
        <f>MONTH(jaar_zip[[#This Row],[Datum]])</f>
        <v>9</v>
      </c>
      <c r="M8492" s="101">
        <f>IF(ISNUMBER(jaar_zip[[#This Row],[etmaaltemperatuur]]),IF(jaar_zip[[#This Row],[etmaaltemperatuur]]&lt;stookgrens,stookgrens-jaar_zip[[#This Row],[etmaaltemperatuur]],0),"")</f>
        <v>5.4</v>
      </c>
      <c r="N8492" s="101">
        <f>IF(ISNUMBER(jaar_zip[[#This Row],[graaddagen]]),IF(OR(MONTH(jaar_zip[[#This Row],[Datum]])=1,MONTH(jaar_zip[[#This Row],[Datum]])=2,MONTH(jaar_zip[[#This Row],[Datum]])=11,MONTH(jaar_zip[[#This Row],[Datum]])=12),1.1,IF(OR(MONTH(jaar_zip[[#This Row],[Datum]])=3,MONTH(jaar_zip[[#This Row],[Datum]])=10),1,0.8))*jaar_zip[[#This Row],[graaddagen]],"")</f>
        <v>4.32</v>
      </c>
      <c r="O8492" s="101">
        <f>IF(ISNUMBER(jaar_zip[[#This Row],[etmaaltemperatuur]]),IF(jaar_zip[[#This Row],[etmaaltemperatuur]]&gt;stookgrens,jaar_zip[[#This Row],[etmaaltemperatuur]]-stookgrens,0),"")</f>
        <v>0</v>
      </c>
    </row>
    <row r="8493" spans="1:15" x14ac:dyDescent="0.25">
      <c r="A8493">
        <v>375</v>
      </c>
      <c r="B8493">
        <v>20240928</v>
      </c>
      <c r="C8493">
        <v>2.5</v>
      </c>
      <c r="D8493">
        <v>9.8000000000000007</v>
      </c>
      <c r="E8493">
        <v>1183</v>
      </c>
      <c r="F8493">
        <v>1.9</v>
      </c>
      <c r="G8493">
        <v>1020.9</v>
      </c>
      <c r="H8493">
        <v>85</v>
      </c>
      <c r="I8493" s="101" t="s">
        <v>42</v>
      </c>
      <c r="J8493" s="1">
        <f>DATEVALUE(RIGHT(jaar_zip[[#This Row],[YYYYMMDD]],2)&amp;"-"&amp;MID(jaar_zip[[#This Row],[YYYYMMDD]],5,2)&amp;"-"&amp;LEFT(jaar_zip[[#This Row],[YYYYMMDD]],4))</f>
        <v>45563</v>
      </c>
      <c r="K8493" s="101" t="str">
        <f>IF(AND(VALUE(MONTH(jaar_zip[[#This Row],[Datum]]))=1,VALUE(WEEKNUM(jaar_zip[[#This Row],[Datum]],21))&gt;51),RIGHT(YEAR(jaar_zip[[#This Row],[Datum]])-1,2),RIGHT(YEAR(jaar_zip[[#This Row],[Datum]]),2))&amp;"-"&amp; TEXT(WEEKNUM(jaar_zip[[#This Row],[Datum]],21),"00")</f>
        <v>24-39</v>
      </c>
      <c r="L8493" s="101">
        <f>MONTH(jaar_zip[[#This Row],[Datum]])</f>
        <v>9</v>
      </c>
      <c r="M8493" s="101">
        <f>IF(ISNUMBER(jaar_zip[[#This Row],[etmaaltemperatuur]]),IF(jaar_zip[[#This Row],[etmaaltemperatuur]]&lt;stookgrens,stookgrens-jaar_zip[[#This Row],[etmaaltemperatuur]],0),"")</f>
        <v>8.1999999999999993</v>
      </c>
      <c r="N8493" s="101">
        <f>IF(ISNUMBER(jaar_zip[[#This Row],[graaddagen]]),IF(OR(MONTH(jaar_zip[[#This Row],[Datum]])=1,MONTH(jaar_zip[[#This Row],[Datum]])=2,MONTH(jaar_zip[[#This Row],[Datum]])=11,MONTH(jaar_zip[[#This Row],[Datum]])=12),1.1,IF(OR(MONTH(jaar_zip[[#This Row],[Datum]])=3,MONTH(jaar_zip[[#This Row],[Datum]])=10),1,0.8))*jaar_zip[[#This Row],[graaddagen]],"")</f>
        <v>6.56</v>
      </c>
      <c r="O8493" s="101">
        <f>IF(ISNUMBER(jaar_zip[[#This Row],[etmaaltemperatuur]]),IF(jaar_zip[[#This Row],[etmaaltemperatuur]]&gt;stookgrens,jaar_zip[[#This Row],[etmaaltemperatuur]]-stookgrens,0),"")</f>
        <v>0</v>
      </c>
    </row>
    <row r="8494" spans="1:15" x14ac:dyDescent="0.25">
      <c r="A8494">
        <v>375</v>
      </c>
      <c r="B8494">
        <v>20240929</v>
      </c>
      <c r="C8494">
        <v>2.4</v>
      </c>
      <c r="D8494">
        <v>8.9</v>
      </c>
      <c r="E8494">
        <v>1065</v>
      </c>
      <c r="F8494">
        <v>0</v>
      </c>
      <c r="G8494">
        <v>1025</v>
      </c>
      <c r="H8494">
        <v>83</v>
      </c>
      <c r="I8494" s="101" t="s">
        <v>42</v>
      </c>
      <c r="J8494" s="1">
        <f>DATEVALUE(RIGHT(jaar_zip[[#This Row],[YYYYMMDD]],2)&amp;"-"&amp;MID(jaar_zip[[#This Row],[YYYYMMDD]],5,2)&amp;"-"&amp;LEFT(jaar_zip[[#This Row],[YYYYMMDD]],4))</f>
        <v>45564</v>
      </c>
      <c r="K8494" s="101" t="str">
        <f>IF(AND(VALUE(MONTH(jaar_zip[[#This Row],[Datum]]))=1,VALUE(WEEKNUM(jaar_zip[[#This Row],[Datum]],21))&gt;51),RIGHT(YEAR(jaar_zip[[#This Row],[Datum]])-1,2),RIGHT(YEAR(jaar_zip[[#This Row],[Datum]]),2))&amp;"-"&amp; TEXT(WEEKNUM(jaar_zip[[#This Row],[Datum]],21),"00")</f>
        <v>24-39</v>
      </c>
      <c r="L8494" s="101">
        <f>MONTH(jaar_zip[[#This Row],[Datum]])</f>
        <v>9</v>
      </c>
      <c r="M8494" s="101">
        <f>IF(ISNUMBER(jaar_zip[[#This Row],[etmaaltemperatuur]]),IF(jaar_zip[[#This Row],[etmaaltemperatuur]]&lt;stookgrens,stookgrens-jaar_zip[[#This Row],[etmaaltemperatuur]],0),"")</f>
        <v>9.1</v>
      </c>
      <c r="N8494" s="101">
        <f>IF(ISNUMBER(jaar_zip[[#This Row],[graaddagen]]),IF(OR(MONTH(jaar_zip[[#This Row],[Datum]])=1,MONTH(jaar_zip[[#This Row],[Datum]])=2,MONTH(jaar_zip[[#This Row],[Datum]])=11,MONTH(jaar_zip[[#This Row],[Datum]])=12),1.1,IF(OR(MONTH(jaar_zip[[#This Row],[Datum]])=3,MONTH(jaar_zip[[#This Row],[Datum]])=10),1,0.8))*jaar_zip[[#This Row],[graaddagen]],"")</f>
        <v>7.28</v>
      </c>
      <c r="O8494" s="101">
        <f>IF(ISNUMBER(jaar_zip[[#This Row],[etmaaltemperatuur]]),IF(jaar_zip[[#This Row],[etmaaltemperatuur]]&gt;stookgrens,jaar_zip[[#This Row],[etmaaltemperatuur]]-stookgrens,0),"")</f>
        <v>0</v>
      </c>
    </row>
    <row r="8495" spans="1:15" x14ac:dyDescent="0.25">
      <c r="A8495">
        <v>375</v>
      </c>
      <c r="B8495">
        <v>20240930</v>
      </c>
      <c r="C8495">
        <v>4.8</v>
      </c>
      <c r="D8495">
        <v>12</v>
      </c>
      <c r="E8495">
        <v>345</v>
      </c>
      <c r="F8495">
        <v>6.6</v>
      </c>
      <c r="G8495">
        <v>1009.6</v>
      </c>
      <c r="H8495">
        <v>89</v>
      </c>
      <c r="I8495" s="101" t="s">
        <v>42</v>
      </c>
      <c r="J8495" s="1">
        <f>DATEVALUE(RIGHT(jaar_zip[[#This Row],[YYYYMMDD]],2)&amp;"-"&amp;MID(jaar_zip[[#This Row],[YYYYMMDD]],5,2)&amp;"-"&amp;LEFT(jaar_zip[[#This Row],[YYYYMMDD]],4))</f>
        <v>45565</v>
      </c>
      <c r="K8495" s="101" t="str">
        <f>IF(AND(VALUE(MONTH(jaar_zip[[#This Row],[Datum]]))=1,VALUE(WEEKNUM(jaar_zip[[#This Row],[Datum]],21))&gt;51),RIGHT(YEAR(jaar_zip[[#This Row],[Datum]])-1,2),RIGHT(YEAR(jaar_zip[[#This Row],[Datum]]),2))&amp;"-"&amp; TEXT(WEEKNUM(jaar_zip[[#This Row],[Datum]],21),"00")</f>
        <v>24-40</v>
      </c>
      <c r="L8495" s="101">
        <f>MONTH(jaar_zip[[#This Row],[Datum]])</f>
        <v>9</v>
      </c>
      <c r="M8495" s="101">
        <f>IF(ISNUMBER(jaar_zip[[#This Row],[etmaaltemperatuur]]),IF(jaar_zip[[#This Row],[etmaaltemperatuur]]&lt;stookgrens,stookgrens-jaar_zip[[#This Row],[etmaaltemperatuur]],0),"")</f>
        <v>6</v>
      </c>
      <c r="N8495" s="101">
        <f>IF(ISNUMBER(jaar_zip[[#This Row],[graaddagen]]),IF(OR(MONTH(jaar_zip[[#This Row],[Datum]])=1,MONTH(jaar_zip[[#This Row],[Datum]])=2,MONTH(jaar_zip[[#This Row],[Datum]])=11,MONTH(jaar_zip[[#This Row],[Datum]])=12),1.1,IF(OR(MONTH(jaar_zip[[#This Row],[Datum]])=3,MONTH(jaar_zip[[#This Row],[Datum]])=10),1,0.8))*jaar_zip[[#This Row],[graaddagen]],"")</f>
        <v>4.8000000000000007</v>
      </c>
      <c r="O8495" s="101">
        <f>IF(ISNUMBER(jaar_zip[[#This Row],[etmaaltemperatuur]]),IF(jaar_zip[[#This Row],[etmaaltemperatuur]]&gt;stookgrens,jaar_zip[[#This Row],[etmaaltemperatuur]]-stookgrens,0),"")</f>
        <v>0</v>
      </c>
    </row>
    <row r="8496" spans="1:15" x14ac:dyDescent="0.25">
      <c r="A8496">
        <v>377</v>
      </c>
      <c r="B8496">
        <v>20240101</v>
      </c>
      <c r="C8496">
        <v>6.7</v>
      </c>
      <c r="D8496">
        <v>7.2</v>
      </c>
      <c r="E8496">
        <v>198</v>
      </c>
      <c r="F8496">
        <v>3.8</v>
      </c>
      <c r="H8496">
        <v>82</v>
      </c>
      <c r="I8496" s="101" t="s">
        <v>43</v>
      </c>
      <c r="J8496" s="1">
        <f>DATEVALUE(RIGHT(jaar_zip[[#This Row],[YYYYMMDD]],2)&amp;"-"&amp;MID(jaar_zip[[#This Row],[YYYYMMDD]],5,2)&amp;"-"&amp;LEFT(jaar_zip[[#This Row],[YYYYMMDD]],4))</f>
        <v>45292</v>
      </c>
      <c r="K8496" s="101" t="str">
        <f>IF(AND(VALUE(MONTH(jaar_zip[[#This Row],[Datum]]))=1,VALUE(WEEKNUM(jaar_zip[[#This Row],[Datum]],21))&gt;51),RIGHT(YEAR(jaar_zip[[#This Row],[Datum]])-1,2),RIGHT(YEAR(jaar_zip[[#This Row],[Datum]]),2))&amp;"-"&amp; TEXT(WEEKNUM(jaar_zip[[#This Row],[Datum]],21),"00")</f>
        <v>24-01</v>
      </c>
      <c r="L8496" s="101">
        <f>MONTH(jaar_zip[[#This Row],[Datum]])</f>
        <v>1</v>
      </c>
      <c r="M8496" s="101">
        <f>IF(ISNUMBER(jaar_zip[[#This Row],[etmaaltemperatuur]]),IF(jaar_zip[[#This Row],[etmaaltemperatuur]]&lt;stookgrens,stookgrens-jaar_zip[[#This Row],[etmaaltemperatuur]],0),"")</f>
        <v>10.8</v>
      </c>
      <c r="N8496" s="101">
        <f>IF(ISNUMBER(jaar_zip[[#This Row],[graaddagen]]),IF(OR(MONTH(jaar_zip[[#This Row],[Datum]])=1,MONTH(jaar_zip[[#This Row],[Datum]])=2,MONTH(jaar_zip[[#This Row],[Datum]])=11,MONTH(jaar_zip[[#This Row],[Datum]])=12),1.1,IF(OR(MONTH(jaar_zip[[#This Row],[Datum]])=3,MONTH(jaar_zip[[#This Row],[Datum]])=10),1,0.8))*jaar_zip[[#This Row],[graaddagen]],"")</f>
        <v>11.880000000000003</v>
      </c>
      <c r="O8496" s="101">
        <f>IF(ISNUMBER(jaar_zip[[#This Row],[etmaaltemperatuur]]),IF(jaar_zip[[#This Row],[etmaaltemperatuur]]&gt;stookgrens,jaar_zip[[#This Row],[etmaaltemperatuur]]-stookgrens,0),"")</f>
        <v>0</v>
      </c>
    </row>
    <row r="8497" spans="1:15" x14ac:dyDescent="0.25">
      <c r="A8497">
        <v>377</v>
      </c>
      <c r="B8497">
        <v>20240102</v>
      </c>
      <c r="C8497">
        <v>8.6</v>
      </c>
      <c r="D8497">
        <v>10.6</v>
      </c>
      <c r="E8497">
        <v>66</v>
      </c>
      <c r="F8497">
        <v>18</v>
      </c>
      <c r="H8497">
        <v>86</v>
      </c>
      <c r="I8497" s="101" t="s">
        <v>43</v>
      </c>
      <c r="J8497" s="1">
        <f>DATEVALUE(RIGHT(jaar_zip[[#This Row],[YYYYMMDD]],2)&amp;"-"&amp;MID(jaar_zip[[#This Row],[YYYYMMDD]],5,2)&amp;"-"&amp;LEFT(jaar_zip[[#This Row],[YYYYMMDD]],4))</f>
        <v>45293</v>
      </c>
      <c r="K8497" s="101" t="str">
        <f>IF(AND(VALUE(MONTH(jaar_zip[[#This Row],[Datum]]))=1,VALUE(WEEKNUM(jaar_zip[[#This Row],[Datum]],21))&gt;51),RIGHT(YEAR(jaar_zip[[#This Row],[Datum]])-1,2),RIGHT(YEAR(jaar_zip[[#This Row],[Datum]]),2))&amp;"-"&amp; TEXT(WEEKNUM(jaar_zip[[#This Row],[Datum]],21),"00")</f>
        <v>24-01</v>
      </c>
      <c r="L8497" s="101">
        <f>MONTH(jaar_zip[[#This Row],[Datum]])</f>
        <v>1</v>
      </c>
      <c r="M8497" s="101">
        <f>IF(ISNUMBER(jaar_zip[[#This Row],[etmaaltemperatuur]]),IF(jaar_zip[[#This Row],[etmaaltemperatuur]]&lt;stookgrens,stookgrens-jaar_zip[[#This Row],[etmaaltemperatuur]],0),"")</f>
        <v>7.4</v>
      </c>
      <c r="N8497" s="101">
        <f>IF(ISNUMBER(jaar_zip[[#This Row],[graaddagen]]),IF(OR(MONTH(jaar_zip[[#This Row],[Datum]])=1,MONTH(jaar_zip[[#This Row],[Datum]])=2,MONTH(jaar_zip[[#This Row],[Datum]])=11,MONTH(jaar_zip[[#This Row],[Datum]])=12),1.1,IF(OR(MONTH(jaar_zip[[#This Row],[Datum]])=3,MONTH(jaar_zip[[#This Row],[Datum]])=10),1,0.8))*jaar_zip[[#This Row],[graaddagen]],"")</f>
        <v>8.14</v>
      </c>
      <c r="O8497" s="101">
        <f>IF(ISNUMBER(jaar_zip[[#This Row],[etmaaltemperatuur]]),IF(jaar_zip[[#This Row],[etmaaltemperatuur]]&gt;stookgrens,jaar_zip[[#This Row],[etmaaltemperatuur]]-stookgrens,0),"")</f>
        <v>0</v>
      </c>
    </row>
    <row r="8498" spans="1:15" x14ac:dyDescent="0.25">
      <c r="A8498">
        <v>377</v>
      </c>
      <c r="B8498">
        <v>20240103</v>
      </c>
      <c r="C8498">
        <v>7.4</v>
      </c>
      <c r="D8498">
        <v>9.6</v>
      </c>
      <c r="E8498">
        <v>177</v>
      </c>
      <c r="F8498">
        <v>15.8</v>
      </c>
      <c r="H8498">
        <v>84</v>
      </c>
      <c r="I8498" s="101" t="s">
        <v>43</v>
      </c>
      <c r="J8498" s="1">
        <f>DATEVALUE(RIGHT(jaar_zip[[#This Row],[YYYYMMDD]],2)&amp;"-"&amp;MID(jaar_zip[[#This Row],[YYYYMMDD]],5,2)&amp;"-"&amp;LEFT(jaar_zip[[#This Row],[YYYYMMDD]],4))</f>
        <v>45294</v>
      </c>
      <c r="K8498" s="101" t="str">
        <f>IF(AND(VALUE(MONTH(jaar_zip[[#This Row],[Datum]]))=1,VALUE(WEEKNUM(jaar_zip[[#This Row],[Datum]],21))&gt;51),RIGHT(YEAR(jaar_zip[[#This Row],[Datum]])-1,2),RIGHT(YEAR(jaar_zip[[#This Row],[Datum]]),2))&amp;"-"&amp; TEXT(WEEKNUM(jaar_zip[[#This Row],[Datum]],21),"00")</f>
        <v>24-01</v>
      </c>
      <c r="L8498" s="101">
        <f>MONTH(jaar_zip[[#This Row],[Datum]])</f>
        <v>1</v>
      </c>
      <c r="M8498" s="101">
        <f>IF(ISNUMBER(jaar_zip[[#This Row],[etmaaltemperatuur]]),IF(jaar_zip[[#This Row],[etmaaltemperatuur]]&lt;stookgrens,stookgrens-jaar_zip[[#This Row],[etmaaltemperatuur]],0),"")</f>
        <v>8.4</v>
      </c>
      <c r="N8498" s="101">
        <f>IF(ISNUMBER(jaar_zip[[#This Row],[graaddagen]]),IF(OR(MONTH(jaar_zip[[#This Row],[Datum]])=1,MONTH(jaar_zip[[#This Row],[Datum]])=2,MONTH(jaar_zip[[#This Row],[Datum]])=11,MONTH(jaar_zip[[#This Row],[Datum]])=12),1.1,IF(OR(MONTH(jaar_zip[[#This Row],[Datum]])=3,MONTH(jaar_zip[[#This Row],[Datum]])=10),1,0.8))*jaar_zip[[#This Row],[graaddagen]],"")</f>
        <v>9.240000000000002</v>
      </c>
      <c r="O8498" s="101">
        <f>IF(ISNUMBER(jaar_zip[[#This Row],[etmaaltemperatuur]]),IF(jaar_zip[[#This Row],[etmaaltemperatuur]]&gt;stookgrens,jaar_zip[[#This Row],[etmaaltemperatuur]]-stookgrens,0),"")</f>
        <v>0</v>
      </c>
    </row>
    <row r="8499" spans="1:15" x14ac:dyDescent="0.25">
      <c r="A8499">
        <v>377</v>
      </c>
      <c r="B8499">
        <v>20240104</v>
      </c>
      <c r="C8499">
        <v>4.5</v>
      </c>
      <c r="D8499">
        <v>8.1</v>
      </c>
      <c r="E8499">
        <v>236</v>
      </c>
      <c r="F8499">
        <v>5.8</v>
      </c>
      <c r="H8499">
        <v>87</v>
      </c>
      <c r="I8499" s="101" t="s">
        <v>43</v>
      </c>
      <c r="J8499" s="1">
        <f>DATEVALUE(RIGHT(jaar_zip[[#This Row],[YYYYMMDD]],2)&amp;"-"&amp;MID(jaar_zip[[#This Row],[YYYYMMDD]],5,2)&amp;"-"&amp;LEFT(jaar_zip[[#This Row],[YYYYMMDD]],4))</f>
        <v>45295</v>
      </c>
      <c r="K8499" s="101" t="str">
        <f>IF(AND(VALUE(MONTH(jaar_zip[[#This Row],[Datum]]))=1,VALUE(WEEKNUM(jaar_zip[[#This Row],[Datum]],21))&gt;51),RIGHT(YEAR(jaar_zip[[#This Row],[Datum]])-1,2),RIGHT(YEAR(jaar_zip[[#This Row],[Datum]]),2))&amp;"-"&amp; TEXT(WEEKNUM(jaar_zip[[#This Row],[Datum]],21),"00")</f>
        <v>24-01</v>
      </c>
      <c r="L8499" s="101">
        <f>MONTH(jaar_zip[[#This Row],[Datum]])</f>
        <v>1</v>
      </c>
      <c r="M8499" s="101">
        <f>IF(ISNUMBER(jaar_zip[[#This Row],[etmaaltemperatuur]]),IF(jaar_zip[[#This Row],[etmaaltemperatuur]]&lt;stookgrens,stookgrens-jaar_zip[[#This Row],[etmaaltemperatuur]],0),"")</f>
        <v>9.9</v>
      </c>
      <c r="N8499" s="101">
        <f>IF(ISNUMBER(jaar_zip[[#This Row],[graaddagen]]),IF(OR(MONTH(jaar_zip[[#This Row],[Datum]])=1,MONTH(jaar_zip[[#This Row],[Datum]])=2,MONTH(jaar_zip[[#This Row],[Datum]])=11,MONTH(jaar_zip[[#This Row],[Datum]])=12),1.1,IF(OR(MONTH(jaar_zip[[#This Row],[Datum]])=3,MONTH(jaar_zip[[#This Row],[Datum]])=10),1,0.8))*jaar_zip[[#This Row],[graaddagen]],"")</f>
        <v>10.89</v>
      </c>
      <c r="O8499" s="101">
        <f>IF(ISNUMBER(jaar_zip[[#This Row],[etmaaltemperatuur]]),IF(jaar_zip[[#This Row],[etmaaltemperatuur]]&gt;stookgrens,jaar_zip[[#This Row],[etmaaltemperatuur]]-stookgrens,0),"")</f>
        <v>0</v>
      </c>
    </row>
    <row r="8500" spans="1:15" x14ac:dyDescent="0.25">
      <c r="A8500">
        <v>377</v>
      </c>
      <c r="B8500">
        <v>20240105</v>
      </c>
      <c r="C8500">
        <v>6.5</v>
      </c>
      <c r="D8500">
        <v>7.3</v>
      </c>
      <c r="E8500">
        <v>100</v>
      </c>
      <c r="F8500">
        <v>2.8</v>
      </c>
      <c r="H8500">
        <v>84</v>
      </c>
      <c r="I8500" s="101" t="s">
        <v>43</v>
      </c>
      <c r="J8500" s="1">
        <f>DATEVALUE(RIGHT(jaar_zip[[#This Row],[YYYYMMDD]],2)&amp;"-"&amp;MID(jaar_zip[[#This Row],[YYYYMMDD]],5,2)&amp;"-"&amp;LEFT(jaar_zip[[#This Row],[YYYYMMDD]],4))</f>
        <v>45296</v>
      </c>
      <c r="K8500" s="101" t="str">
        <f>IF(AND(VALUE(MONTH(jaar_zip[[#This Row],[Datum]]))=1,VALUE(WEEKNUM(jaar_zip[[#This Row],[Datum]],21))&gt;51),RIGHT(YEAR(jaar_zip[[#This Row],[Datum]])-1,2),RIGHT(YEAR(jaar_zip[[#This Row],[Datum]]),2))&amp;"-"&amp; TEXT(WEEKNUM(jaar_zip[[#This Row],[Datum]],21),"00")</f>
        <v>24-01</v>
      </c>
      <c r="L8500" s="101">
        <f>MONTH(jaar_zip[[#This Row],[Datum]])</f>
        <v>1</v>
      </c>
      <c r="M8500" s="101">
        <f>IF(ISNUMBER(jaar_zip[[#This Row],[etmaaltemperatuur]]),IF(jaar_zip[[#This Row],[etmaaltemperatuur]]&lt;stookgrens,stookgrens-jaar_zip[[#This Row],[etmaaltemperatuur]],0),"")</f>
        <v>10.7</v>
      </c>
      <c r="N8500" s="101">
        <f>IF(ISNUMBER(jaar_zip[[#This Row],[graaddagen]]),IF(OR(MONTH(jaar_zip[[#This Row],[Datum]])=1,MONTH(jaar_zip[[#This Row],[Datum]])=2,MONTH(jaar_zip[[#This Row],[Datum]])=11,MONTH(jaar_zip[[#This Row],[Datum]])=12),1.1,IF(OR(MONTH(jaar_zip[[#This Row],[Datum]])=3,MONTH(jaar_zip[[#This Row],[Datum]])=10),1,0.8))*jaar_zip[[#This Row],[graaddagen]],"")</f>
        <v>11.77</v>
      </c>
      <c r="O8500" s="101">
        <f>IF(ISNUMBER(jaar_zip[[#This Row],[etmaaltemperatuur]]),IF(jaar_zip[[#This Row],[etmaaltemperatuur]]&gt;stookgrens,jaar_zip[[#This Row],[etmaaltemperatuur]]-stookgrens,0),"")</f>
        <v>0</v>
      </c>
    </row>
    <row r="8501" spans="1:15" x14ac:dyDescent="0.25">
      <c r="A8501">
        <v>377</v>
      </c>
      <c r="B8501">
        <v>20240106</v>
      </c>
      <c r="C8501">
        <v>3.1</v>
      </c>
      <c r="D8501">
        <v>3.8</v>
      </c>
      <c r="E8501">
        <v>71</v>
      </c>
      <c r="F8501">
        <v>0.4</v>
      </c>
      <c r="H8501">
        <v>88</v>
      </c>
      <c r="I8501" s="101" t="s">
        <v>43</v>
      </c>
      <c r="J8501" s="1">
        <f>DATEVALUE(RIGHT(jaar_zip[[#This Row],[YYYYMMDD]],2)&amp;"-"&amp;MID(jaar_zip[[#This Row],[YYYYMMDD]],5,2)&amp;"-"&amp;LEFT(jaar_zip[[#This Row],[YYYYMMDD]],4))</f>
        <v>45297</v>
      </c>
      <c r="K8501" s="101" t="str">
        <f>IF(AND(VALUE(MONTH(jaar_zip[[#This Row],[Datum]]))=1,VALUE(WEEKNUM(jaar_zip[[#This Row],[Datum]],21))&gt;51),RIGHT(YEAR(jaar_zip[[#This Row],[Datum]])-1,2),RIGHT(YEAR(jaar_zip[[#This Row],[Datum]]),2))&amp;"-"&amp; TEXT(WEEKNUM(jaar_zip[[#This Row],[Datum]],21),"00")</f>
        <v>24-01</v>
      </c>
      <c r="L8501" s="101">
        <f>MONTH(jaar_zip[[#This Row],[Datum]])</f>
        <v>1</v>
      </c>
      <c r="M8501" s="101">
        <f>IF(ISNUMBER(jaar_zip[[#This Row],[etmaaltemperatuur]]),IF(jaar_zip[[#This Row],[etmaaltemperatuur]]&lt;stookgrens,stookgrens-jaar_zip[[#This Row],[etmaaltemperatuur]],0),"")</f>
        <v>14.2</v>
      </c>
      <c r="N8501" s="101">
        <f>IF(ISNUMBER(jaar_zip[[#This Row],[graaddagen]]),IF(OR(MONTH(jaar_zip[[#This Row],[Datum]])=1,MONTH(jaar_zip[[#This Row],[Datum]])=2,MONTH(jaar_zip[[#This Row],[Datum]])=11,MONTH(jaar_zip[[#This Row],[Datum]])=12),1.1,IF(OR(MONTH(jaar_zip[[#This Row],[Datum]])=3,MONTH(jaar_zip[[#This Row],[Datum]])=10),1,0.8))*jaar_zip[[#This Row],[graaddagen]],"")</f>
        <v>15.620000000000001</v>
      </c>
      <c r="O8501" s="101">
        <f>IF(ISNUMBER(jaar_zip[[#This Row],[etmaaltemperatuur]]),IF(jaar_zip[[#This Row],[etmaaltemperatuur]]&gt;stookgrens,jaar_zip[[#This Row],[etmaaltemperatuur]]-stookgrens,0),"")</f>
        <v>0</v>
      </c>
    </row>
    <row r="8502" spans="1:15" x14ac:dyDescent="0.25">
      <c r="A8502">
        <v>377</v>
      </c>
      <c r="B8502">
        <v>20240107</v>
      </c>
      <c r="C8502">
        <v>4.8</v>
      </c>
      <c r="D8502">
        <v>0.1</v>
      </c>
      <c r="E8502">
        <v>68</v>
      </c>
      <c r="F8502">
        <v>0.3</v>
      </c>
      <c r="H8502">
        <v>82</v>
      </c>
      <c r="I8502" s="101" t="s">
        <v>43</v>
      </c>
      <c r="J8502" s="1">
        <f>DATEVALUE(RIGHT(jaar_zip[[#This Row],[YYYYMMDD]],2)&amp;"-"&amp;MID(jaar_zip[[#This Row],[YYYYMMDD]],5,2)&amp;"-"&amp;LEFT(jaar_zip[[#This Row],[YYYYMMDD]],4))</f>
        <v>45298</v>
      </c>
      <c r="K8502" s="101" t="str">
        <f>IF(AND(VALUE(MONTH(jaar_zip[[#This Row],[Datum]]))=1,VALUE(WEEKNUM(jaar_zip[[#This Row],[Datum]],21))&gt;51),RIGHT(YEAR(jaar_zip[[#This Row],[Datum]])-1,2),RIGHT(YEAR(jaar_zip[[#This Row],[Datum]]),2))&amp;"-"&amp; TEXT(WEEKNUM(jaar_zip[[#This Row],[Datum]],21),"00")</f>
        <v>24-01</v>
      </c>
      <c r="L8502" s="101">
        <f>MONTH(jaar_zip[[#This Row],[Datum]])</f>
        <v>1</v>
      </c>
      <c r="M8502" s="101">
        <f>IF(ISNUMBER(jaar_zip[[#This Row],[etmaaltemperatuur]]),IF(jaar_zip[[#This Row],[etmaaltemperatuur]]&lt;stookgrens,stookgrens-jaar_zip[[#This Row],[etmaaltemperatuur]],0),"")</f>
        <v>17.899999999999999</v>
      </c>
      <c r="N8502" s="101">
        <f>IF(ISNUMBER(jaar_zip[[#This Row],[graaddagen]]),IF(OR(MONTH(jaar_zip[[#This Row],[Datum]])=1,MONTH(jaar_zip[[#This Row],[Datum]])=2,MONTH(jaar_zip[[#This Row],[Datum]])=11,MONTH(jaar_zip[[#This Row],[Datum]])=12),1.1,IF(OR(MONTH(jaar_zip[[#This Row],[Datum]])=3,MONTH(jaar_zip[[#This Row],[Datum]])=10),1,0.8))*jaar_zip[[#This Row],[graaddagen]],"")</f>
        <v>19.690000000000001</v>
      </c>
      <c r="O8502" s="101">
        <f>IF(ISNUMBER(jaar_zip[[#This Row],[etmaaltemperatuur]]),IF(jaar_zip[[#This Row],[etmaaltemperatuur]]&gt;stookgrens,jaar_zip[[#This Row],[etmaaltemperatuur]]-stookgrens,0),"")</f>
        <v>0</v>
      </c>
    </row>
    <row r="8503" spans="1:15" x14ac:dyDescent="0.25">
      <c r="A8503">
        <v>377</v>
      </c>
      <c r="B8503">
        <v>20240108</v>
      </c>
      <c r="C8503">
        <v>5.6</v>
      </c>
      <c r="D8503">
        <v>-2.5</v>
      </c>
      <c r="E8503">
        <v>280</v>
      </c>
      <c r="F8503">
        <v>0.3</v>
      </c>
      <c r="H8503">
        <v>67</v>
      </c>
      <c r="I8503" s="101" t="s">
        <v>43</v>
      </c>
      <c r="J8503" s="1">
        <f>DATEVALUE(RIGHT(jaar_zip[[#This Row],[YYYYMMDD]],2)&amp;"-"&amp;MID(jaar_zip[[#This Row],[YYYYMMDD]],5,2)&amp;"-"&amp;LEFT(jaar_zip[[#This Row],[YYYYMMDD]],4))</f>
        <v>45299</v>
      </c>
      <c r="K8503" s="101" t="str">
        <f>IF(AND(VALUE(MONTH(jaar_zip[[#This Row],[Datum]]))=1,VALUE(WEEKNUM(jaar_zip[[#This Row],[Datum]],21))&gt;51),RIGHT(YEAR(jaar_zip[[#This Row],[Datum]])-1,2),RIGHT(YEAR(jaar_zip[[#This Row],[Datum]]),2))&amp;"-"&amp; TEXT(WEEKNUM(jaar_zip[[#This Row],[Datum]],21),"00")</f>
        <v>24-02</v>
      </c>
      <c r="L8503" s="101">
        <f>MONTH(jaar_zip[[#This Row],[Datum]])</f>
        <v>1</v>
      </c>
      <c r="M8503" s="101">
        <f>IF(ISNUMBER(jaar_zip[[#This Row],[etmaaltemperatuur]]),IF(jaar_zip[[#This Row],[etmaaltemperatuur]]&lt;stookgrens,stookgrens-jaar_zip[[#This Row],[etmaaltemperatuur]],0),"")</f>
        <v>20.5</v>
      </c>
      <c r="N8503" s="101">
        <f>IF(ISNUMBER(jaar_zip[[#This Row],[graaddagen]]),IF(OR(MONTH(jaar_zip[[#This Row],[Datum]])=1,MONTH(jaar_zip[[#This Row],[Datum]])=2,MONTH(jaar_zip[[#This Row],[Datum]])=11,MONTH(jaar_zip[[#This Row],[Datum]])=12),1.1,IF(OR(MONTH(jaar_zip[[#This Row],[Datum]])=3,MONTH(jaar_zip[[#This Row],[Datum]])=10),1,0.8))*jaar_zip[[#This Row],[graaddagen]],"")</f>
        <v>22.55</v>
      </c>
      <c r="O8503" s="101">
        <f>IF(ISNUMBER(jaar_zip[[#This Row],[etmaaltemperatuur]]),IF(jaar_zip[[#This Row],[etmaaltemperatuur]]&gt;stookgrens,jaar_zip[[#This Row],[etmaaltemperatuur]]-stookgrens,0),"")</f>
        <v>0</v>
      </c>
    </row>
    <row r="8504" spans="1:15" x14ac:dyDescent="0.25">
      <c r="A8504">
        <v>377</v>
      </c>
      <c r="B8504">
        <v>20240109</v>
      </c>
      <c r="C8504">
        <v>5.2</v>
      </c>
      <c r="D8504">
        <v>-3.7</v>
      </c>
      <c r="E8504">
        <v>492</v>
      </c>
      <c r="F8504">
        <v>0</v>
      </c>
      <c r="H8504">
        <v>59</v>
      </c>
      <c r="I8504" s="101" t="s">
        <v>43</v>
      </c>
      <c r="J8504" s="1">
        <f>DATEVALUE(RIGHT(jaar_zip[[#This Row],[YYYYMMDD]],2)&amp;"-"&amp;MID(jaar_zip[[#This Row],[YYYYMMDD]],5,2)&amp;"-"&amp;LEFT(jaar_zip[[#This Row],[YYYYMMDD]],4))</f>
        <v>45300</v>
      </c>
      <c r="K8504" s="101" t="str">
        <f>IF(AND(VALUE(MONTH(jaar_zip[[#This Row],[Datum]]))=1,VALUE(WEEKNUM(jaar_zip[[#This Row],[Datum]],21))&gt;51),RIGHT(YEAR(jaar_zip[[#This Row],[Datum]])-1,2),RIGHT(YEAR(jaar_zip[[#This Row],[Datum]]),2))&amp;"-"&amp; TEXT(WEEKNUM(jaar_zip[[#This Row],[Datum]],21),"00")</f>
        <v>24-02</v>
      </c>
      <c r="L8504" s="101">
        <f>MONTH(jaar_zip[[#This Row],[Datum]])</f>
        <v>1</v>
      </c>
      <c r="M8504" s="101">
        <f>IF(ISNUMBER(jaar_zip[[#This Row],[etmaaltemperatuur]]),IF(jaar_zip[[#This Row],[etmaaltemperatuur]]&lt;stookgrens,stookgrens-jaar_zip[[#This Row],[etmaaltemperatuur]],0),"")</f>
        <v>21.7</v>
      </c>
      <c r="N8504" s="101">
        <f>IF(ISNUMBER(jaar_zip[[#This Row],[graaddagen]]),IF(OR(MONTH(jaar_zip[[#This Row],[Datum]])=1,MONTH(jaar_zip[[#This Row],[Datum]])=2,MONTH(jaar_zip[[#This Row],[Datum]])=11,MONTH(jaar_zip[[#This Row],[Datum]])=12),1.1,IF(OR(MONTH(jaar_zip[[#This Row],[Datum]])=3,MONTH(jaar_zip[[#This Row],[Datum]])=10),1,0.8))*jaar_zip[[#This Row],[graaddagen]],"")</f>
        <v>23.87</v>
      </c>
      <c r="O8504" s="101">
        <f>IF(ISNUMBER(jaar_zip[[#This Row],[etmaaltemperatuur]]),IF(jaar_zip[[#This Row],[etmaaltemperatuur]]&gt;stookgrens,jaar_zip[[#This Row],[etmaaltemperatuur]]-stookgrens,0),"")</f>
        <v>0</v>
      </c>
    </row>
    <row r="8505" spans="1:15" x14ac:dyDescent="0.25">
      <c r="A8505">
        <v>377</v>
      </c>
      <c r="B8505">
        <v>20240110</v>
      </c>
      <c r="C8505">
        <v>2.8</v>
      </c>
      <c r="D8505">
        <v>-4.0999999999999996</v>
      </c>
      <c r="E8505">
        <v>398</v>
      </c>
      <c r="F8505">
        <v>0</v>
      </c>
      <c r="H8505">
        <v>66</v>
      </c>
      <c r="I8505" s="101" t="s">
        <v>43</v>
      </c>
      <c r="J8505" s="1">
        <f>DATEVALUE(RIGHT(jaar_zip[[#This Row],[YYYYMMDD]],2)&amp;"-"&amp;MID(jaar_zip[[#This Row],[YYYYMMDD]],5,2)&amp;"-"&amp;LEFT(jaar_zip[[#This Row],[YYYYMMDD]],4))</f>
        <v>45301</v>
      </c>
      <c r="K8505" s="101" t="str">
        <f>IF(AND(VALUE(MONTH(jaar_zip[[#This Row],[Datum]]))=1,VALUE(WEEKNUM(jaar_zip[[#This Row],[Datum]],21))&gt;51),RIGHT(YEAR(jaar_zip[[#This Row],[Datum]])-1,2),RIGHT(YEAR(jaar_zip[[#This Row],[Datum]]),2))&amp;"-"&amp; TEXT(WEEKNUM(jaar_zip[[#This Row],[Datum]],21),"00")</f>
        <v>24-02</v>
      </c>
      <c r="L8505" s="101">
        <f>MONTH(jaar_zip[[#This Row],[Datum]])</f>
        <v>1</v>
      </c>
      <c r="M8505" s="101">
        <f>IF(ISNUMBER(jaar_zip[[#This Row],[etmaaltemperatuur]]),IF(jaar_zip[[#This Row],[etmaaltemperatuur]]&lt;stookgrens,stookgrens-jaar_zip[[#This Row],[etmaaltemperatuur]],0),"")</f>
        <v>22.1</v>
      </c>
      <c r="N8505" s="101">
        <f>IF(ISNUMBER(jaar_zip[[#This Row],[graaddagen]]),IF(OR(MONTH(jaar_zip[[#This Row],[Datum]])=1,MONTH(jaar_zip[[#This Row],[Datum]])=2,MONTH(jaar_zip[[#This Row],[Datum]])=11,MONTH(jaar_zip[[#This Row],[Datum]])=12),1.1,IF(OR(MONTH(jaar_zip[[#This Row],[Datum]])=3,MONTH(jaar_zip[[#This Row],[Datum]])=10),1,0.8))*jaar_zip[[#This Row],[graaddagen]],"")</f>
        <v>24.310000000000002</v>
      </c>
      <c r="O8505" s="101">
        <f>IF(ISNUMBER(jaar_zip[[#This Row],[etmaaltemperatuur]]),IF(jaar_zip[[#This Row],[etmaaltemperatuur]]&gt;stookgrens,jaar_zip[[#This Row],[etmaaltemperatuur]]-stookgrens,0),"")</f>
        <v>0</v>
      </c>
    </row>
    <row r="8506" spans="1:15" x14ac:dyDescent="0.25">
      <c r="A8506">
        <v>377</v>
      </c>
      <c r="B8506">
        <v>20240111</v>
      </c>
      <c r="C8506">
        <v>1.8</v>
      </c>
      <c r="D8506">
        <v>-2.9</v>
      </c>
      <c r="E8506">
        <v>530</v>
      </c>
      <c r="F8506">
        <v>-0.1</v>
      </c>
      <c r="H8506">
        <v>82</v>
      </c>
      <c r="I8506" s="101" t="s">
        <v>43</v>
      </c>
      <c r="J8506" s="1">
        <f>DATEVALUE(RIGHT(jaar_zip[[#This Row],[YYYYMMDD]],2)&amp;"-"&amp;MID(jaar_zip[[#This Row],[YYYYMMDD]],5,2)&amp;"-"&amp;LEFT(jaar_zip[[#This Row],[YYYYMMDD]],4))</f>
        <v>45302</v>
      </c>
      <c r="K8506" s="101" t="str">
        <f>IF(AND(VALUE(MONTH(jaar_zip[[#This Row],[Datum]]))=1,VALUE(WEEKNUM(jaar_zip[[#This Row],[Datum]],21))&gt;51),RIGHT(YEAR(jaar_zip[[#This Row],[Datum]])-1,2),RIGHT(YEAR(jaar_zip[[#This Row],[Datum]]),2))&amp;"-"&amp; TEXT(WEEKNUM(jaar_zip[[#This Row],[Datum]],21),"00")</f>
        <v>24-02</v>
      </c>
      <c r="L8506" s="101">
        <f>MONTH(jaar_zip[[#This Row],[Datum]])</f>
        <v>1</v>
      </c>
      <c r="M8506" s="101">
        <f>IF(ISNUMBER(jaar_zip[[#This Row],[etmaaltemperatuur]]),IF(jaar_zip[[#This Row],[etmaaltemperatuur]]&lt;stookgrens,stookgrens-jaar_zip[[#This Row],[etmaaltemperatuur]],0),"")</f>
        <v>20.9</v>
      </c>
      <c r="N8506" s="101">
        <f>IF(ISNUMBER(jaar_zip[[#This Row],[graaddagen]]),IF(OR(MONTH(jaar_zip[[#This Row],[Datum]])=1,MONTH(jaar_zip[[#This Row],[Datum]])=2,MONTH(jaar_zip[[#This Row],[Datum]])=11,MONTH(jaar_zip[[#This Row],[Datum]])=12),1.1,IF(OR(MONTH(jaar_zip[[#This Row],[Datum]])=3,MONTH(jaar_zip[[#This Row],[Datum]])=10),1,0.8))*jaar_zip[[#This Row],[graaddagen]],"")</f>
        <v>22.990000000000002</v>
      </c>
      <c r="O8506" s="101">
        <f>IF(ISNUMBER(jaar_zip[[#This Row],[etmaaltemperatuur]]),IF(jaar_zip[[#This Row],[etmaaltemperatuur]]&gt;stookgrens,jaar_zip[[#This Row],[etmaaltemperatuur]]-stookgrens,0),"")</f>
        <v>0</v>
      </c>
    </row>
    <row r="8507" spans="1:15" x14ac:dyDescent="0.25">
      <c r="A8507">
        <v>377</v>
      </c>
      <c r="B8507">
        <v>20240112</v>
      </c>
      <c r="C8507">
        <v>1.3</v>
      </c>
      <c r="D8507">
        <v>0.8</v>
      </c>
      <c r="E8507">
        <v>132</v>
      </c>
      <c r="F8507">
        <v>-0.1</v>
      </c>
      <c r="H8507">
        <v>93</v>
      </c>
      <c r="I8507" s="101" t="s">
        <v>43</v>
      </c>
      <c r="J8507" s="1">
        <f>DATEVALUE(RIGHT(jaar_zip[[#This Row],[YYYYMMDD]],2)&amp;"-"&amp;MID(jaar_zip[[#This Row],[YYYYMMDD]],5,2)&amp;"-"&amp;LEFT(jaar_zip[[#This Row],[YYYYMMDD]],4))</f>
        <v>45303</v>
      </c>
      <c r="K8507" s="101" t="str">
        <f>IF(AND(VALUE(MONTH(jaar_zip[[#This Row],[Datum]]))=1,VALUE(WEEKNUM(jaar_zip[[#This Row],[Datum]],21))&gt;51),RIGHT(YEAR(jaar_zip[[#This Row],[Datum]])-1,2),RIGHT(YEAR(jaar_zip[[#This Row],[Datum]]),2))&amp;"-"&amp; TEXT(WEEKNUM(jaar_zip[[#This Row],[Datum]],21),"00")</f>
        <v>24-02</v>
      </c>
      <c r="L8507" s="101">
        <f>MONTH(jaar_zip[[#This Row],[Datum]])</f>
        <v>1</v>
      </c>
      <c r="M8507" s="101">
        <f>IF(ISNUMBER(jaar_zip[[#This Row],[etmaaltemperatuur]]),IF(jaar_zip[[#This Row],[etmaaltemperatuur]]&lt;stookgrens,stookgrens-jaar_zip[[#This Row],[etmaaltemperatuur]],0),"")</f>
        <v>17.2</v>
      </c>
      <c r="N8507" s="101">
        <f>IF(ISNUMBER(jaar_zip[[#This Row],[graaddagen]]),IF(OR(MONTH(jaar_zip[[#This Row],[Datum]])=1,MONTH(jaar_zip[[#This Row],[Datum]])=2,MONTH(jaar_zip[[#This Row],[Datum]])=11,MONTH(jaar_zip[[#This Row],[Datum]])=12),1.1,IF(OR(MONTH(jaar_zip[[#This Row],[Datum]])=3,MONTH(jaar_zip[[#This Row],[Datum]])=10),1,0.8))*jaar_zip[[#This Row],[graaddagen]],"")</f>
        <v>18.920000000000002</v>
      </c>
      <c r="O8507" s="101">
        <f>IF(ISNUMBER(jaar_zip[[#This Row],[etmaaltemperatuur]]),IF(jaar_zip[[#This Row],[etmaaltemperatuur]]&gt;stookgrens,jaar_zip[[#This Row],[etmaaltemperatuur]]-stookgrens,0),"")</f>
        <v>0</v>
      </c>
    </row>
    <row r="8508" spans="1:15" x14ac:dyDescent="0.25">
      <c r="A8508">
        <v>377</v>
      </c>
      <c r="B8508">
        <v>20240113</v>
      </c>
      <c r="C8508">
        <v>3.8</v>
      </c>
      <c r="D8508">
        <v>1.9</v>
      </c>
      <c r="E8508">
        <v>49</v>
      </c>
      <c r="F8508">
        <v>-0.1</v>
      </c>
      <c r="H8508">
        <v>88</v>
      </c>
      <c r="I8508" s="101" t="s">
        <v>43</v>
      </c>
      <c r="J8508" s="1">
        <f>DATEVALUE(RIGHT(jaar_zip[[#This Row],[YYYYMMDD]],2)&amp;"-"&amp;MID(jaar_zip[[#This Row],[YYYYMMDD]],5,2)&amp;"-"&amp;LEFT(jaar_zip[[#This Row],[YYYYMMDD]],4))</f>
        <v>45304</v>
      </c>
      <c r="K8508" s="101" t="str">
        <f>IF(AND(VALUE(MONTH(jaar_zip[[#This Row],[Datum]]))=1,VALUE(WEEKNUM(jaar_zip[[#This Row],[Datum]],21))&gt;51),RIGHT(YEAR(jaar_zip[[#This Row],[Datum]])-1,2),RIGHT(YEAR(jaar_zip[[#This Row],[Datum]]),2))&amp;"-"&amp; TEXT(WEEKNUM(jaar_zip[[#This Row],[Datum]],21),"00")</f>
        <v>24-02</v>
      </c>
      <c r="L8508" s="101">
        <f>MONTH(jaar_zip[[#This Row],[Datum]])</f>
        <v>1</v>
      </c>
      <c r="M8508" s="101">
        <f>IF(ISNUMBER(jaar_zip[[#This Row],[etmaaltemperatuur]]),IF(jaar_zip[[#This Row],[etmaaltemperatuur]]&lt;stookgrens,stookgrens-jaar_zip[[#This Row],[etmaaltemperatuur]],0),"")</f>
        <v>16.100000000000001</v>
      </c>
      <c r="N8508" s="101">
        <f>IF(ISNUMBER(jaar_zip[[#This Row],[graaddagen]]),IF(OR(MONTH(jaar_zip[[#This Row],[Datum]])=1,MONTH(jaar_zip[[#This Row],[Datum]])=2,MONTH(jaar_zip[[#This Row],[Datum]])=11,MONTH(jaar_zip[[#This Row],[Datum]])=12),1.1,IF(OR(MONTH(jaar_zip[[#This Row],[Datum]])=3,MONTH(jaar_zip[[#This Row],[Datum]])=10),1,0.8))*jaar_zip[[#This Row],[graaddagen]],"")</f>
        <v>17.710000000000004</v>
      </c>
      <c r="O8508" s="101">
        <f>IF(ISNUMBER(jaar_zip[[#This Row],[etmaaltemperatuur]]),IF(jaar_zip[[#This Row],[etmaaltemperatuur]]&gt;stookgrens,jaar_zip[[#This Row],[etmaaltemperatuur]]-stookgrens,0),"")</f>
        <v>0</v>
      </c>
    </row>
    <row r="8509" spans="1:15" x14ac:dyDescent="0.25">
      <c r="A8509">
        <v>377</v>
      </c>
      <c r="B8509">
        <v>20240114</v>
      </c>
      <c r="C8509">
        <v>5.4</v>
      </c>
      <c r="D8509">
        <v>0.5</v>
      </c>
      <c r="E8509">
        <v>104</v>
      </c>
      <c r="F8509">
        <v>1.9</v>
      </c>
      <c r="H8509">
        <v>92</v>
      </c>
      <c r="I8509" s="101" t="s">
        <v>43</v>
      </c>
      <c r="J8509" s="1">
        <f>DATEVALUE(RIGHT(jaar_zip[[#This Row],[YYYYMMDD]],2)&amp;"-"&amp;MID(jaar_zip[[#This Row],[YYYYMMDD]],5,2)&amp;"-"&amp;LEFT(jaar_zip[[#This Row],[YYYYMMDD]],4))</f>
        <v>45305</v>
      </c>
      <c r="K8509" s="101" t="str">
        <f>IF(AND(VALUE(MONTH(jaar_zip[[#This Row],[Datum]]))=1,VALUE(WEEKNUM(jaar_zip[[#This Row],[Datum]],21))&gt;51),RIGHT(YEAR(jaar_zip[[#This Row],[Datum]])-1,2),RIGHT(YEAR(jaar_zip[[#This Row],[Datum]]),2))&amp;"-"&amp; TEXT(WEEKNUM(jaar_zip[[#This Row],[Datum]],21),"00")</f>
        <v>24-02</v>
      </c>
      <c r="L8509" s="101">
        <f>MONTH(jaar_zip[[#This Row],[Datum]])</f>
        <v>1</v>
      </c>
      <c r="M8509" s="101">
        <f>IF(ISNUMBER(jaar_zip[[#This Row],[etmaaltemperatuur]]),IF(jaar_zip[[#This Row],[etmaaltemperatuur]]&lt;stookgrens,stookgrens-jaar_zip[[#This Row],[etmaaltemperatuur]],0),"")</f>
        <v>17.5</v>
      </c>
      <c r="N8509" s="101">
        <f>IF(ISNUMBER(jaar_zip[[#This Row],[graaddagen]]),IF(OR(MONTH(jaar_zip[[#This Row],[Datum]])=1,MONTH(jaar_zip[[#This Row],[Datum]])=2,MONTH(jaar_zip[[#This Row],[Datum]])=11,MONTH(jaar_zip[[#This Row],[Datum]])=12),1.1,IF(OR(MONTH(jaar_zip[[#This Row],[Datum]])=3,MONTH(jaar_zip[[#This Row],[Datum]])=10),1,0.8))*jaar_zip[[#This Row],[graaddagen]],"")</f>
        <v>19.25</v>
      </c>
      <c r="O8509" s="101">
        <f>IF(ISNUMBER(jaar_zip[[#This Row],[etmaaltemperatuur]]),IF(jaar_zip[[#This Row],[etmaaltemperatuur]]&gt;stookgrens,jaar_zip[[#This Row],[etmaaltemperatuur]]-stookgrens,0),"")</f>
        <v>0</v>
      </c>
    </row>
    <row r="8510" spans="1:15" x14ac:dyDescent="0.25">
      <c r="A8510">
        <v>377</v>
      </c>
      <c r="B8510">
        <v>20240115</v>
      </c>
      <c r="C8510">
        <v>5.3</v>
      </c>
      <c r="D8510">
        <v>0.7</v>
      </c>
      <c r="E8510">
        <v>214</v>
      </c>
      <c r="F8510">
        <v>4.4000000000000004</v>
      </c>
      <c r="H8510">
        <v>92</v>
      </c>
      <c r="I8510" s="101" t="s">
        <v>43</v>
      </c>
      <c r="J8510" s="1">
        <f>DATEVALUE(RIGHT(jaar_zip[[#This Row],[YYYYMMDD]],2)&amp;"-"&amp;MID(jaar_zip[[#This Row],[YYYYMMDD]],5,2)&amp;"-"&amp;LEFT(jaar_zip[[#This Row],[YYYYMMDD]],4))</f>
        <v>45306</v>
      </c>
      <c r="K8510" s="101" t="str">
        <f>IF(AND(VALUE(MONTH(jaar_zip[[#This Row],[Datum]]))=1,VALUE(WEEKNUM(jaar_zip[[#This Row],[Datum]],21))&gt;51),RIGHT(YEAR(jaar_zip[[#This Row],[Datum]])-1,2),RIGHT(YEAR(jaar_zip[[#This Row],[Datum]]),2))&amp;"-"&amp; TEXT(WEEKNUM(jaar_zip[[#This Row],[Datum]],21),"00")</f>
        <v>24-03</v>
      </c>
      <c r="L8510" s="101">
        <f>MONTH(jaar_zip[[#This Row],[Datum]])</f>
        <v>1</v>
      </c>
      <c r="M8510" s="101">
        <f>IF(ISNUMBER(jaar_zip[[#This Row],[etmaaltemperatuur]]),IF(jaar_zip[[#This Row],[etmaaltemperatuur]]&lt;stookgrens,stookgrens-jaar_zip[[#This Row],[etmaaltemperatuur]],0),"")</f>
        <v>17.3</v>
      </c>
      <c r="N8510" s="101">
        <f>IF(ISNUMBER(jaar_zip[[#This Row],[graaddagen]]),IF(OR(MONTH(jaar_zip[[#This Row],[Datum]])=1,MONTH(jaar_zip[[#This Row],[Datum]])=2,MONTH(jaar_zip[[#This Row],[Datum]])=11,MONTH(jaar_zip[[#This Row],[Datum]])=12),1.1,IF(OR(MONTH(jaar_zip[[#This Row],[Datum]])=3,MONTH(jaar_zip[[#This Row],[Datum]])=10),1,0.8))*jaar_zip[[#This Row],[graaddagen]],"")</f>
        <v>19.03</v>
      </c>
      <c r="O8510" s="101">
        <f>IF(ISNUMBER(jaar_zip[[#This Row],[etmaaltemperatuur]]),IF(jaar_zip[[#This Row],[etmaaltemperatuur]]&gt;stookgrens,jaar_zip[[#This Row],[etmaaltemperatuur]]-stookgrens,0),"")</f>
        <v>0</v>
      </c>
    </row>
    <row r="8511" spans="1:15" x14ac:dyDescent="0.25">
      <c r="A8511">
        <v>377</v>
      </c>
      <c r="B8511">
        <v>20240116</v>
      </c>
      <c r="C8511">
        <v>3.8</v>
      </c>
      <c r="D8511">
        <v>-1.7</v>
      </c>
      <c r="E8511">
        <v>505</v>
      </c>
      <c r="F8511">
        <v>1</v>
      </c>
      <c r="H8511">
        <v>83</v>
      </c>
      <c r="I8511" s="101" t="s">
        <v>43</v>
      </c>
      <c r="J8511" s="1">
        <f>DATEVALUE(RIGHT(jaar_zip[[#This Row],[YYYYMMDD]],2)&amp;"-"&amp;MID(jaar_zip[[#This Row],[YYYYMMDD]],5,2)&amp;"-"&amp;LEFT(jaar_zip[[#This Row],[YYYYMMDD]],4))</f>
        <v>45307</v>
      </c>
      <c r="K8511" s="101" t="str">
        <f>IF(AND(VALUE(MONTH(jaar_zip[[#This Row],[Datum]]))=1,VALUE(WEEKNUM(jaar_zip[[#This Row],[Datum]],21))&gt;51),RIGHT(YEAR(jaar_zip[[#This Row],[Datum]])-1,2),RIGHT(YEAR(jaar_zip[[#This Row],[Datum]]),2))&amp;"-"&amp; TEXT(WEEKNUM(jaar_zip[[#This Row],[Datum]],21),"00")</f>
        <v>24-03</v>
      </c>
      <c r="L8511" s="101">
        <f>MONTH(jaar_zip[[#This Row],[Datum]])</f>
        <v>1</v>
      </c>
      <c r="M8511" s="101">
        <f>IF(ISNUMBER(jaar_zip[[#This Row],[etmaaltemperatuur]]),IF(jaar_zip[[#This Row],[etmaaltemperatuur]]&lt;stookgrens,stookgrens-jaar_zip[[#This Row],[etmaaltemperatuur]],0),"")</f>
        <v>19.7</v>
      </c>
      <c r="N8511" s="101">
        <f>IF(ISNUMBER(jaar_zip[[#This Row],[graaddagen]]),IF(OR(MONTH(jaar_zip[[#This Row],[Datum]])=1,MONTH(jaar_zip[[#This Row],[Datum]])=2,MONTH(jaar_zip[[#This Row],[Datum]])=11,MONTH(jaar_zip[[#This Row],[Datum]])=12),1.1,IF(OR(MONTH(jaar_zip[[#This Row],[Datum]])=3,MONTH(jaar_zip[[#This Row],[Datum]])=10),1,0.8))*jaar_zip[[#This Row],[graaddagen]],"")</f>
        <v>21.67</v>
      </c>
      <c r="O8511" s="101">
        <f>IF(ISNUMBER(jaar_zip[[#This Row],[etmaaltemperatuur]]),IF(jaar_zip[[#This Row],[etmaaltemperatuur]]&gt;stookgrens,jaar_zip[[#This Row],[etmaaltemperatuur]]-stookgrens,0),"")</f>
        <v>0</v>
      </c>
    </row>
    <row r="8512" spans="1:15" x14ac:dyDescent="0.25">
      <c r="A8512">
        <v>377</v>
      </c>
      <c r="B8512">
        <v>20240117</v>
      </c>
      <c r="C8512">
        <v>1.5</v>
      </c>
      <c r="D8512">
        <v>-3.1</v>
      </c>
      <c r="E8512">
        <v>111</v>
      </c>
      <c r="F8512">
        <v>3.7</v>
      </c>
      <c r="H8512">
        <v>89</v>
      </c>
      <c r="I8512" s="101" t="s">
        <v>43</v>
      </c>
      <c r="J8512" s="1">
        <f>DATEVALUE(RIGHT(jaar_zip[[#This Row],[YYYYMMDD]],2)&amp;"-"&amp;MID(jaar_zip[[#This Row],[YYYYMMDD]],5,2)&amp;"-"&amp;LEFT(jaar_zip[[#This Row],[YYYYMMDD]],4))</f>
        <v>45308</v>
      </c>
      <c r="K8512" s="101" t="str">
        <f>IF(AND(VALUE(MONTH(jaar_zip[[#This Row],[Datum]]))=1,VALUE(WEEKNUM(jaar_zip[[#This Row],[Datum]],21))&gt;51),RIGHT(YEAR(jaar_zip[[#This Row],[Datum]])-1,2),RIGHT(YEAR(jaar_zip[[#This Row],[Datum]]),2))&amp;"-"&amp; TEXT(WEEKNUM(jaar_zip[[#This Row],[Datum]],21),"00")</f>
        <v>24-03</v>
      </c>
      <c r="L8512" s="101">
        <f>MONTH(jaar_zip[[#This Row],[Datum]])</f>
        <v>1</v>
      </c>
      <c r="M8512" s="101">
        <f>IF(ISNUMBER(jaar_zip[[#This Row],[etmaaltemperatuur]]),IF(jaar_zip[[#This Row],[etmaaltemperatuur]]&lt;stookgrens,stookgrens-jaar_zip[[#This Row],[etmaaltemperatuur]],0),"")</f>
        <v>21.1</v>
      </c>
      <c r="N8512" s="101">
        <f>IF(ISNUMBER(jaar_zip[[#This Row],[graaddagen]]),IF(OR(MONTH(jaar_zip[[#This Row],[Datum]])=1,MONTH(jaar_zip[[#This Row],[Datum]])=2,MONTH(jaar_zip[[#This Row],[Datum]])=11,MONTH(jaar_zip[[#This Row],[Datum]])=12),1.1,IF(OR(MONTH(jaar_zip[[#This Row],[Datum]])=3,MONTH(jaar_zip[[#This Row],[Datum]])=10),1,0.8))*jaar_zip[[#This Row],[graaddagen]],"")</f>
        <v>23.210000000000004</v>
      </c>
      <c r="O8512" s="101">
        <f>IF(ISNUMBER(jaar_zip[[#This Row],[etmaaltemperatuur]]),IF(jaar_zip[[#This Row],[etmaaltemperatuur]]&gt;stookgrens,jaar_zip[[#This Row],[etmaaltemperatuur]]-stookgrens,0),"")</f>
        <v>0</v>
      </c>
    </row>
    <row r="8513" spans="1:15" x14ac:dyDescent="0.25">
      <c r="A8513">
        <v>377</v>
      </c>
      <c r="B8513">
        <v>20240118</v>
      </c>
      <c r="C8513">
        <v>2.1</v>
      </c>
      <c r="D8513">
        <v>-2.7</v>
      </c>
      <c r="E8513">
        <v>567</v>
      </c>
      <c r="F8513">
        <v>0</v>
      </c>
      <c r="H8513">
        <v>89</v>
      </c>
      <c r="I8513" s="101" t="s">
        <v>43</v>
      </c>
      <c r="J8513" s="1">
        <f>DATEVALUE(RIGHT(jaar_zip[[#This Row],[YYYYMMDD]],2)&amp;"-"&amp;MID(jaar_zip[[#This Row],[YYYYMMDD]],5,2)&amp;"-"&amp;LEFT(jaar_zip[[#This Row],[YYYYMMDD]],4))</f>
        <v>45309</v>
      </c>
      <c r="K8513" s="101" t="str">
        <f>IF(AND(VALUE(MONTH(jaar_zip[[#This Row],[Datum]]))=1,VALUE(WEEKNUM(jaar_zip[[#This Row],[Datum]],21))&gt;51),RIGHT(YEAR(jaar_zip[[#This Row],[Datum]])-1,2),RIGHT(YEAR(jaar_zip[[#This Row],[Datum]]),2))&amp;"-"&amp; TEXT(WEEKNUM(jaar_zip[[#This Row],[Datum]],21),"00")</f>
        <v>24-03</v>
      </c>
      <c r="L8513" s="101">
        <f>MONTH(jaar_zip[[#This Row],[Datum]])</f>
        <v>1</v>
      </c>
      <c r="M8513" s="101">
        <f>IF(ISNUMBER(jaar_zip[[#This Row],[etmaaltemperatuur]]),IF(jaar_zip[[#This Row],[etmaaltemperatuur]]&lt;stookgrens,stookgrens-jaar_zip[[#This Row],[etmaaltemperatuur]],0),"")</f>
        <v>20.7</v>
      </c>
      <c r="N8513" s="101">
        <f>IF(ISNUMBER(jaar_zip[[#This Row],[graaddagen]]),IF(OR(MONTH(jaar_zip[[#This Row],[Datum]])=1,MONTH(jaar_zip[[#This Row],[Datum]])=2,MONTH(jaar_zip[[#This Row],[Datum]])=11,MONTH(jaar_zip[[#This Row],[Datum]])=12),1.1,IF(OR(MONTH(jaar_zip[[#This Row],[Datum]])=3,MONTH(jaar_zip[[#This Row],[Datum]])=10),1,0.8))*jaar_zip[[#This Row],[graaddagen]],"")</f>
        <v>22.77</v>
      </c>
      <c r="O8513" s="101">
        <f>IF(ISNUMBER(jaar_zip[[#This Row],[etmaaltemperatuur]]),IF(jaar_zip[[#This Row],[etmaaltemperatuur]]&gt;stookgrens,jaar_zip[[#This Row],[etmaaltemperatuur]]-stookgrens,0),"")</f>
        <v>0</v>
      </c>
    </row>
    <row r="8514" spans="1:15" x14ac:dyDescent="0.25">
      <c r="A8514">
        <v>377</v>
      </c>
      <c r="B8514">
        <v>20240119</v>
      </c>
      <c r="C8514">
        <v>3.6</v>
      </c>
      <c r="D8514">
        <v>-1.8</v>
      </c>
      <c r="E8514">
        <v>565</v>
      </c>
      <c r="F8514">
        <v>0</v>
      </c>
      <c r="H8514">
        <v>91</v>
      </c>
      <c r="I8514" s="101" t="s">
        <v>43</v>
      </c>
      <c r="J8514" s="1">
        <f>DATEVALUE(RIGHT(jaar_zip[[#This Row],[YYYYMMDD]],2)&amp;"-"&amp;MID(jaar_zip[[#This Row],[YYYYMMDD]],5,2)&amp;"-"&amp;LEFT(jaar_zip[[#This Row],[YYYYMMDD]],4))</f>
        <v>45310</v>
      </c>
      <c r="K8514" s="101" t="str">
        <f>IF(AND(VALUE(MONTH(jaar_zip[[#This Row],[Datum]]))=1,VALUE(WEEKNUM(jaar_zip[[#This Row],[Datum]],21))&gt;51),RIGHT(YEAR(jaar_zip[[#This Row],[Datum]])-1,2),RIGHT(YEAR(jaar_zip[[#This Row],[Datum]]),2))&amp;"-"&amp; TEXT(WEEKNUM(jaar_zip[[#This Row],[Datum]],21),"00")</f>
        <v>24-03</v>
      </c>
      <c r="L8514" s="101">
        <f>MONTH(jaar_zip[[#This Row],[Datum]])</f>
        <v>1</v>
      </c>
      <c r="M8514" s="101">
        <f>IF(ISNUMBER(jaar_zip[[#This Row],[etmaaltemperatuur]]),IF(jaar_zip[[#This Row],[etmaaltemperatuur]]&lt;stookgrens,stookgrens-jaar_zip[[#This Row],[etmaaltemperatuur]],0),"")</f>
        <v>19.8</v>
      </c>
      <c r="N8514" s="101">
        <f>IF(ISNUMBER(jaar_zip[[#This Row],[graaddagen]]),IF(OR(MONTH(jaar_zip[[#This Row],[Datum]])=1,MONTH(jaar_zip[[#This Row],[Datum]])=2,MONTH(jaar_zip[[#This Row],[Datum]])=11,MONTH(jaar_zip[[#This Row],[Datum]])=12),1.1,IF(OR(MONTH(jaar_zip[[#This Row],[Datum]])=3,MONTH(jaar_zip[[#This Row],[Datum]])=10),1,0.8))*jaar_zip[[#This Row],[graaddagen]],"")</f>
        <v>21.78</v>
      </c>
      <c r="O8514" s="101">
        <f>IF(ISNUMBER(jaar_zip[[#This Row],[etmaaltemperatuur]]),IF(jaar_zip[[#This Row],[etmaaltemperatuur]]&gt;stookgrens,jaar_zip[[#This Row],[etmaaltemperatuur]]-stookgrens,0),"")</f>
        <v>0</v>
      </c>
    </row>
    <row r="8515" spans="1:15" x14ac:dyDescent="0.25">
      <c r="A8515">
        <v>377</v>
      </c>
      <c r="B8515">
        <v>20240120</v>
      </c>
      <c r="C8515">
        <v>3.5</v>
      </c>
      <c r="D8515">
        <v>-2.1</v>
      </c>
      <c r="E8515">
        <v>519</v>
      </c>
      <c r="F8515">
        <v>0</v>
      </c>
      <c r="H8515">
        <v>81</v>
      </c>
      <c r="I8515" s="101" t="s">
        <v>43</v>
      </c>
      <c r="J8515" s="1">
        <f>DATEVALUE(RIGHT(jaar_zip[[#This Row],[YYYYMMDD]],2)&amp;"-"&amp;MID(jaar_zip[[#This Row],[YYYYMMDD]],5,2)&amp;"-"&amp;LEFT(jaar_zip[[#This Row],[YYYYMMDD]],4))</f>
        <v>45311</v>
      </c>
      <c r="K8515" s="101" t="str">
        <f>IF(AND(VALUE(MONTH(jaar_zip[[#This Row],[Datum]]))=1,VALUE(WEEKNUM(jaar_zip[[#This Row],[Datum]],21))&gt;51),RIGHT(YEAR(jaar_zip[[#This Row],[Datum]])-1,2),RIGHT(YEAR(jaar_zip[[#This Row],[Datum]]),2))&amp;"-"&amp; TEXT(WEEKNUM(jaar_zip[[#This Row],[Datum]],21),"00")</f>
        <v>24-03</v>
      </c>
      <c r="L8515" s="101">
        <f>MONTH(jaar_zip[[#This Row],[Datum]])</f>
        <v>1</v>
      </c>
      <c r="M8515" s="101">
        <f>IF(ISNUMBER(jaar_zip[[#This Row],[etmaaltemperatuur]]),IF(jaar_zip[[#This Row],[etmaaltemperatuur]]&lt;stookgrens,stookgrens-jaar_zip[[#This Row],[etmaaltemperatuur]],0),"")</f>
        <v>20.100000000000001</v>
      </c>
      <c r="N8515" s="101">
        <f>IF(ISNUMBER(jaar_zip[[#This Row],[graaddagen]]),IF(OR(MONTH(jaar_zip[[#This Row],[Datum]])=1,MONTH(jaar_zip[[#This Row],[Datum]])=2,MONTH(jaar_zip[[#This Row],[Datum]])=11,MONTH(jaar_zip[[#This Row],[Datum]])=12),1.1,IF(OR(MONTH(jaar_zip[[#This Row],[Datum]])=3,MONTH(jaar_zip[[#This Row],[Datum]])=10),1,0.8))*jaar_zip[[#This Row],[graaddagen]],"")</f>
        <v>22.110000000000003</v>
      </c>
      <c r="O8515" s="101">
        <f>IF(ISNUMBER(jaar_zip[[#This Row],[etmaaltemperatuur]]),IF(jaar_zip[[#This Row],[etmaaltemperatuur]]&gt;stookgrens,jaar_zip[[#This Row],[etmaaltemperatuur]]-stookgrens,0),"")</f>
        <v>0</v>
      </c>
    </row>
    <row r="8516" spans="1:15" x14ac:dyDescent="0.25">
      <c r="A8516">
        <v>377</v>
      </c>
      <c r="B8516">
        <v>20240121</v>
      </c>
      <c r="C8516">
        <v>6.8</v>
      </c>
      <c r="D8516">
        <v>3</v>
      </c>
      <c r="E8516">
        <v>318</v>
      </c>
      <c r="F8516">
        <v>0</v>
      </c>
      <c r="H8516">
        <v>72</v>
      </c>
      <c r="I8516" s="101" t="s">
        <v>43</v>
      </c>
      <c r="J8516" s="1">
        <f>DATEVALUE(RIGHT(jaar_zip[[#This Row],[YYYYMMDD]],2)&amp;"-"&amp;MID(jaar_zip[[#This Row],[YYYYMMDD]],5,2)&amp;"-"&amp;LEFT(jaar_zip[[#This Row],[YYYYMMDD]],4))</f>
        <v>45312</v>
      </c>
      <c r="K8516" s="101" t="str">
        <f>IF(AND(VALUE(MONTH(jaar_zip[[#This Row],[Datum]]))=1,VALUE(WEEKNUM(jaar_zip[[#This Row],[Datum]],21))&gt;51),RIGHT(YEAR(jaar_zip[[#This Row],[Datum]])-1,2),RIGHT(YEAR(jaar_zip[[#This Row],[Datum]]),2))&amp;"-"&amp; TEXT(WEEKNUM(jaar_zip[[#This Row],[Datum]],21),"00")</f>
        <v>24-03</v>
      </c>
      <c r="L8516" s="101">
        <f>MONTH(jaar_zip[[#This Row],[Datum]])</f>
        <v>1</v>
      </c>
      <c r="M8516" s="101">
        <f>IF(ISNUMBER(jaar_zip[[#This Row],[etmaaltemperatuur]]),IF(jaar_zip[[#This Row],[etmaaltemperatuur]]&lt;stookgrens,stookgrens-jaar_zip[[#This Row],[etmaaltemperatuur]],0),"")</f>
        <v>15</v>
      </c>
      <c r="N8516" s="101">
        <f>IF(ISNUMBER(jaar_zip[[#This Row],[graaddagen]]),IF(OR(MONTH(jaar_zip[[#This Row],[Datum]])=1,MONTH(jaar_zip[[#This Row],[Datum]])=2,MONTH(jaar_zip[[#This Row],[Datum]])=11,MONTH(jaar_zip[[#This Row],[Datum]])=12),1.1,IF(OR(MONTH(jaar_zip[[#This Row],[Datum]])=3,MONTH(jaar_zip[[#This Row],[Datum]])=10),1,0.8))*jaar_zip[[#This Row],[graaddagen]],"")</f>
        <v>16.5</v>
      </c>
      <c r="O8516" s="101">
        <f>IF(ISNUMBER(jaar_zip[[#This Row],[etmaaltemperatuur]]),IF(jaar_zip[[#This Row],[etmaaltemperatuur]]&gt;stookgrens,jaar_zip[[#This Row],[etmaaltemperatuur]]-stookgrens,0),"")</f>
        <v>0</v>
      </c>
    </row>
    <row r="8517" spans="1:15" x14ac:dyDescent="0.25">
      <c r="A8517">
        <v>377</v>
      </c>
      <c r="B8517">
        <v>20240122</v>
      </c>
      <c r="C8517">
        <v>9.5</v>
      </c>
      <c r="D8517">
        <v>10.1</v>
      </c>
      <c r="E8517">
        <v>287</v>
      </c>
      <c r="F8517">
        <v>4.2</v>
      </c>
      <c r="H8517">
        <v>76</v>
      </c>
      <c r="I8517" s="101" t="s">
        <v>43</v>
      </c>
      <c r="J8517" s="1">
        <f>DATEVALUE(RIGHT(jaar_zip[[#This Row],[YYYYMMDD]],2)&amp;"-"&amp;MID(jaar_zip[[#This Row],[YYYYMMDD]],5,2)&amp;"-"&amp;LEFT(jaar_zip[[#This Row],[YYYYMMDD]],4))</f>
        <v>45313</v>
      </c>
      <c r="K8517" s="101" t="str">
        <f>IF(AND(VALUE(MONTH(jaar_zip[[#This Row],[Datum]]))=1,VALUE(WEEKNUM(jaar_zip[[#This Row],[Datum]],21))&gt;51),RIGHT(YEAR(jaar_zip[[#This Row],[Datum]])-1,2),RIGHT(YEAR(jaar_zip[[#This Row],[Datum]]),2))&amp;"-"&amp; TEXT(WEEKNUM(jaar_zip[[#This Row],[Datum]],21),"00")</f>
        <v>24-04</v>
      </c>
      <c r="L8517" s="101">
        <f>MONTH(jaar_zip[[#This Row],[Datum]])</f>
        <v>1</v>
      </c>
      <c r="M8517" s="101">
        <f>IF(ISNUMBER(jaar_zip[[#This Row],[etmaaltemperatuur]]),IF(jaar_zip[[#This Row],[etmaaltemperatuur]]&lt;stookgrens,stookgrens-jaar_zip[[#This Row],[etmaaltemperatuur]],0),"")</f>
        <v>7.9</v>
      </c>
      <c r="N8517" s="101">
        <f>IF(ISNUMBER(jaar_zip[[#This Row],[graaddagen]]),IF(OR(MONTH(jaar_zip[[#This Row],[Datum]])=1,MONTH(jaar_zip[[#This Row],[Datum]])=2,MONTH(jaar_zip[[#This Row],[Datum]])=11,MONTH(jaar_zip[[#This Row],[Datum]])=12),1.1,IF(OR(MONTH(jaar_zip[[#This Row],[Datum]])=3,MONTH(jaar_zip[[#This Row],[Datum]])=10),1,0.8))*jaar_zip[[#This Row],[graaddagen]],"")</f>
        <v>8.6900000000000013</v>
      </c>
      <c r="O8517" s="101">
        <f>IF(ISNUMBER(jaar_zip[[#This Row],[etmaaltemperatuur]]),IF(jaar_zip[[#This Row],[etmaaltemperatuur]]&gt;stookgrens,jaar_zip[[#This Row],[etmaaltemperatuur]]-stookgrens,0),"")</f>
        <v>0</v>
      </c>
    </row>
    <row r="8518" spans="1:15" x14ac:dyDescent="0.25">
      <c r="A8518">
        <v>377</v>
      </c>
      <c r="B8518">
        <v>20240123</v>
      </c>
      <c r="C8518">
        <v>7.2</v>
      </c>
      <c r="D8518">
        <v>8.1999999999999993</v>
      </c>
      <c r="E8518">
        <v>340</v>
      </c>
      <c r="F8518">
        <v>1.2</v>
      </c>
      <c r="H8518">
        <v>81</v>
      </c>
      <c r="I8518" s="101" t="s">
        <v>43</v>
      </c>
      <c r="J8518" s="1">
        <f>DATEVALUE(RIGHT(jaar_zip[[#This Row],[YYYYMMDD]],2)&amp;"-"&amp;MID(jaar_zip[[#This Row],[YYYYMMDD]],5,2)&amp;"-"&amp;LEFT(jaar_zip[[#This Row],[YYYYMMDD]],4))</f>
        <v>45314</v>
      </c>
      <c r="K8518" s="101" t="str">
        <f>IF(AND(VALUE(MONTH(jaar_zip[[#This Row],[Datum]]))=1,VALUE(WEEKNUM(jaar_zip[[#This Row],[Datum]],21))&gt;51),RIGHT(YEAR(jaar_zip[[#This Row],[Datum]])-1,2),RIGHT(YEAR(jaar_zip[[#This Row],[Datum]]),2))&amp;"-"&amp; TEXT(WEEKNUM(jaar_zip[[#This Row],[Datum]],21),"00")</f>
        <v>24-04</v>
      </c>
      <c r="L8518" s="101">
        <f>MONTH(jaar_zip[[#This Row],[Datum]])</f>
        <v>1</v>
      </c>
      <c r="M8518" s="101">
        <f>IF(ISNUMBER(jaar_zip[[#This Row],[etmaaltemperatuur]]),IF(jaar_zip[[#This Row],[etmaaltemperatuur]]&lt;stookgrens,stookgrens-jaar_zip[[#This Row],[etmaaltemperatuur]],0),"")</f>
        <v>9.8000000000000007</v>
      </c>
      <c r="N8518" s="101">
        <f>IF(ISNUMBER(jaar_zip[[#This Row],[graaddagen]]),IF(OR(MONTH(jaar_zip[[#This Row],[Datum]])=1,MONTH(jaar_zip[[#This Row],[Datum]])=2,MONTH(jaar_zip[[#This Row],[Datum]])=11,MONTH(jaar_zip[[#This Row],[Datum]])=12),1.1,IF(OR(MONTH(jaar_zip[[#This Row],[Datum]])=3,MONTH(jaar_zip[[#This Row],[Datum]])=10),1,0.8))*jaar_zip[[#This Row],[graaddagen]],"")</f>
        <v>10.780000000000001</v>
      </c>
      <c r="O8518" s="101">
        <f>IF(ISNUMBER(jaar_zip[[#This Row],[etmaaltemperatuur]]),IF(jaar_zip[[#This Row],[etmaaltemperatuur]]&gt;stookgrens,jaar_zip[[#This Row],[etmaaltemperatuur]]-stookgrens,0),"")</f>
        <v>0</v>
      </c>
    </row>
    <row r="8519" spans="1:15" x14ac:dyDescent="0.25">
      <c r="A8519">
        <v>377</v>
      </c>
      <c r="B8519">
        <v>20240124</v>
      </c>
      <c r="C8519">
        <v>8</v>
      </c>
      <c r="D8519">
        <v>10.9</v>
      </c>
      <c r="E8519">
        <v>336</v>
      </c>
      <c r="F8519">
        <v>1.2</v>
      </c>
      <c r="H8519">
        <v>73</v>
      </c>
      <c r="I8519" s="101" t="s">
        <v>43</v>
      </c>
      <c r="J8519" s="1">
        <f>DATEVALUE(RIGHT(jaar_zip[[#This Row],[YYYYMMDD]],2)&amp;"-"&amp;MID(jaar_zip[[#This Row],[YYYYMMDD]],5,2)&amp;"-"&amp;LEFT(jaar_zip[[#This Row],[YYYYMMDD]],4))</f>
        <v>45315</v>
      </c>
      <c r="K8519" s="101" t="str">
        <f>IF(AND(VALUE(MONTH(jaar_zip[[#This Row],[Datum]]))=1,VALUE(WEEKNUM(jaar_zip[[#This Row],[Datum]],21))&gt;51),RIGHT(YEAR(jaar_zip[[#This Row],[Datum]])-1,2),RIGHT(YEAR(jaar_zip[[#This Row],[Datum]]),2))&amp;"-"&amp; TEXT(WEEKNUM(jaar_zip[[#This Row],[Datum]],21),"00")</f>
        <v>24-04</v>
      </c>
      <c r="L8519" s="101">
        <f>MONTH(jaar_zip[[#This Row],[Datum]])</f>
        <v>1</v>
      </c>
      <c r="M8519" s="101">
        <f>IF(ISNUMBER(jaar_zip[[#This Row],[etmaaltemperatuur]]),IF(jaar_zip[[#This Row],[etmaaltemperatuur]]&lt;stookgrens,stookgrens-jaar_zip[[#This Row],[etmaaltemperatuur]],0),"")</f>
        <v>7.1</v>
      </c>
      <c r="N8519" s="101">
        <f>IF(ISNUMBER(jaar_zip[[#This Row],[graaddagen]]),IF(OR(MONTH(jaar_zip[[#This Row],[Datum]])=1,MONTH(jaar_zip[[#This Row],[Datum]])=2,MONTH(jaar_zip[[#This Row],[Datum]])=11,MONTH(jaar_zip[[#This Row],[Datum]])=12),1.1,IF(OR(MONTH(jaar_zip[[#This Row],[Datum]])=3,MONTH(jaar_zip[[#This Row],[Datum]])=10),1,0.8))*jaar_zip[[#This Row],[graaddagen]],"")</f>
        <v>7.8100000000000005</v>
      </c>
      <c r="O8519" s="101">
        <f>IF(ISNUMBER(jaar_zip[[#This Row],[etmaaltemperatuur]]),IF(jaar_zip[[#This Row],[etmaaltemperatuur]]&gt;stookgrens,jaar_zip[[#This Row],[etmaaltemperatuur]]-stookgrens,0),"")</f>
        <v>0</v>
      </c>
    </row>
    <row r="8520" spans="1:15" x14ac:dyDescent="0.25">
      <c r="A8520">
        <v>377</v>
      </c>
      <c r="B8520">
        <v>20240125</v>
      </c>
      <c r="C8520">
        <v>3.1</v>
      </c>
      <c r="D8520">
        <v>7.2</v>
      </c>
      <c r="E8520">
        <v>309</v>
      </c>
      <c r="F8520">
        <v>1.9</v>
      </c>
      <c r="H8520">
        <v>94</v>
      </c>
      <c r="I8520" s="101" t="s">
        <v>43</v>
      </c>
      <c r="J8520" s="1">
        <f>DATEVALUE(RIGHT(jaar_zip[[#This Row],[YYYYMMDD]],2)&amp;"-"&amp;MID(jaar_zip[[#This Row],[YYYYMMDD]],5,2)&amp;"-"&amp;LEFT(jaar_zip[[#This Row],[YYYYMMDD]],4))</f>
        <v>45316</v>
      </c>
      <c r="K8520" s="101" t="str">
        <f>IF(AND(VALUE(MONTH(jaar_zip[[#This Row],[Datum]]))=1,VALUE(WEEKNUM(jaar_zip[[#This Row],[Datum]],21))&gt;51),RIGHT(YEAR(jaar_zip[[#This Row],[Datum]])-1,2),RIGHT(YEAR(jaar_zip[[#This Row],[Datum]]),2))&amp;"-"&amp; TEXT(WEEKNUM(jaar_zip[[#This Row],[Datum]],21),"00")</f>
        <v>24-04</v>
      </c>
      <c r="L8520" s="101">
        <f>MONTH(jaar_zip[[#This Row],[Datum]])</f>
        <v>1</v>
      </c>
      <c r="M8520" s="101">
        <f>IF(ISNUMBER(jaar_zip[[#This Row],[etmaaltemperatuur]]),IF(jaar_zip[[#This Row],[etmaaltemperatuur]]&lt;stookgrens,stookgrens-jaar_zip[[#This Row],[etmaaltemperatuur]],0),"")</f>
        <v>10.8</v>
      </c>
      <c r="N8520" s="101">
        <f>IF(ISNUMBER(jaar_zip[[#This Row],[graaddagen]]),IF(OR(MONTH(jaar_zip[[#This Row],[Datum]])=1,MONTH(jaar_zip[[#This Row],[Datum]])=2,MONTH(jaar_zip[[#This Row],[Datum]])=11,MONTH(jaar_zip[[#This Row],[Datum]])=12),1.1,IF(OR(MONTH(jaar_zip[[#This Row],[Datum]])=3,MONTH(jaar_zip[[#This Row],[Datum]])=10),1,0.8))*jaar_zip[[#This Row],[graaddagen]],"")</f>
        <v>11.880000000000003</v>
      </c>
      <c r="O8520" s="101">
        <f>IF(ISNUMBER(jaar_zip[[#This Row],[etmaaltemperatuur]]),IF(jaar_zip[[#This Row],[etmaaltemperatuur]]&gt;stookgrens,jaar_zip[[#This Row],[etmaaltemperatuur]]-stookgrens,0),"")</f>
        <v>0</v>
      </c>
    </row>
    <row r="8521" spans="1:15" x14ac:dyDescent="0.25">
      <c r="A8521">
        <v>377</v>
      </c>
      <c r="B8521">
        <v>20240126</v>
      </c>
      <c r="C8521">
        <v>5.8</v>
      </c>
      <c r="D8521">
        <v>7.7</v>
      </c>
      <c r="E8521">
        <v>415</v>
      </c>
      <c r="F8521">
        <v>2.8</v>
      </c>
      <c r="H8521">
        <v>81</v>
      </c>
      <c r="I8521" s="101" t="s">
        <v>43</v>
      </c>
      <c r="J8521" s="1">
        <f>DATEVALUE(RIGHT(jaar_zip[[#This Row],[YYYYMMDD]],2)&amp;"-"&amp;MID(jaar_zip[[#This Row],[YYYYMMDD]],5,2)&amp;"-"&amp;LEFT(jaar_zip[[#This Row],[YYYYMMDD]],4))</f>
        <v>45317</v>
      </c>
      <c r="K8521" s="101" t="str">
        <f>IF(AND(VALUE(MONTH(jaar_zip[[#This Row],[Datum]]))=1,VALUE(WEEKNUM(jaar_zip[[#This Row],[Datum]],21))&gt;51),RIGHT(YEAR(jaar_zip[[#This Row],[Datum]])-1,2),RIGHT(YEAR(jaar_zip[[#This Row],[Datum]]),2))&amp;"-"&amp; TEXT(WEEKNUM(jaar_zip[[#This Row],[Datum]],21),"00")</f>
        <v>24-04</v>
      </c>
      <c r="L8521" s="101">
        <f>MONTH(jaar_zip[[#This Row],[Datum]])</f>
        <v>1</v>
      </c>
      <c r="M8521" s="101">
        <f>IF(ISNUMBER(jaar_zip[[#This Row],[etmaaltemperatuur]]),IF(jaar_zip[[#This Row],[etmaaltemperatuur]]&lt;stookgrens,stookgrens-jaar_zip[[#This Row],[etmaaltemperatuur]],0),"")</f>
        <v>10.3</v>
      </c>
      <c r="N8521" s="101">
        <f>IF(ISNUMBER(jaar_zip[[#This Row],[graaddagen]]),IF(OR(MONTH(jaar_zip[[#This Row],[Datum]])=1,MONTH(jaar_zip[[#This Row],[Datum]])=2,MONTH(jaar_zip[[#This Row],[Datum]])=11,MONTH(jaar_zip[[#This Row],[Datum]])=12),1.1,IF(OR(MONTH(jaar_zip[[#This Row],[Datum]])=3,MONTH(jaar_zip[[#This Row],[Datum]])=10),1,0.8))*jaar_zip[[#This Row],[graaddagen]],"")</f>
        <v>11.330000000000002</v>
      </c>
      <c r="O8521" s="101">
        <f>IF(ISNUMBER(jaar_zip[[#This Row],[etmaaltemperatuur]]),IF(jaar_zip[[#This Row],[etmaaltemperatuur]]&gt;stookgrens,jaar_zip[[#This Row],[etmaaltemperatuur]]-stookgrens,0),"")</f>
        <v>0</v>
      </c>
    </row>
    <row r="8522" spans="1:15" x14ac:dyDescent="0.25">
      <c r="A8522">
        <v>377</v>
      </c>
      <c r="B8522">
        <v>20240127</v>
      </c>
      <c r="C8522">
        <v>2.1</v>
      </c>
      <c r="D8522">
        <v>1.8</v>
      </c>
      <c r="E8522">
        <v>562</v>
      </c>
      <c r="F8522">
        <v>0</v>
      </c>
      <c r="H8522">
        <v>85</v>
      </c>
      <c r="I8522" s="101" t="s">
        <v>43</v>
      </c>
      <c r="J8522" s="1">
        <f>DATEVALUE(RIGHT(jaar_zip[[#This Row],[YYYYMMDD]],2)&amp;"-"&amp;MID(jaar_zip[[#This Row],[YYYYMMDD]],5,2)&amp;"-"&amp;LEFT(jaar_zip[[#This Row],[YYYYMMDD]],4))</f>
        <v>45318</v>
      </c>
      <c r="K8522" s="101" t="str">
        <f>IF(AND(VALUE(MONTH(jaar_zip[[#This Row],[Datum]]))=1,VALUE(WEEKNUM(jaar_zip[[#This Row],[Datum]],21))&gt;51),RIGHT(YEAR(jaar_zip[[#This Row],[Datum]])-1,2),RIGHT(YEAR(jaar_zip[[#This Row],[Datum]]),2))&amp;"-"&amp; TEXT(WEEKNUM(jaar_zip[[#This Row],[Datum]],21),"00")</f>
        <v>24-04</v>
      </c>
      <c r="L8522" s="101">
        <f>MONTH(jaar_zip[[#This Row],[Datum]])</f>
        <v>1</v>
      </c>
      <c r="M8522" s="101">
        <f>IF(ISNUMBER(jaar_zip[[#This Row],[etmaaltemperatuur]]),IF(jaar_zip[[#This Row],[etmaaltemperatuur]]&lt;stookgrens,stookgrens-jaar_zip[[#This Row],[etmaaltemperatuur]],0),"")</f>
        <v>16.2</v>
      </c>
      <c r="N8522" s="101">
        <f>IF(ISNUMBER(jaar_zip[[#This Row],[graaddagen]]),IF(OR(MONTH(jaar_zip[[#This Row],[Datum]])=1,MONTH(jaar_zip[[#This Row],[Datum]])=2,MONTH(jaar_zip[[#This Row],[Datum]])=11,MONTH(jaar_zip[[#This Row],[Datum]])=12),1.1,IF(OR(MONTH(jaar_zip[[#This Row],[Datum]])=3,MONTH(jaar_zip[[#This Row],[Datum]])=10),1,0.8))*jaar_zip[[#This Row],[graaddagen]],"")</f>
        <v>17.82</v>
      </c>
      <c r="O8522" s="101">
        <f>IF(ISNUMBER(jaar_zip[[#This Row],[etmaaltemperatuur]]),IF(jaar_zip[[#This Row],[etmaaltemperatuur]]&gt;stookgrens,jaar_zip[[#This Row],[etmaaltemperatuur]]-stookgrens,0),"")</f>
        <v>0</v>
      </c>
    </row>
    <row r="8523" spans="1:15" x14ac:dyDescent="0.25">
      <c r="A8523">
        <v>377</v>
      </c>
      <c r="B8523">
        <v>20240128</v>
      </c>
      <c r="C8523">
        <v>1.8</v>
      </c>
      <c r="D8523">
        <v>2.7</v>
      </c>
      <c r="E8523">
        <v>650</v>
      </c>
      <c r="F8523">
        <v>0</v>
      </c>
      <c r="H8523">
        <v>80</v>
      </c>
      <c r="I8523" s="101" t="s">
        <v>43</v>
      </c>
      <c r="J8523" s="1">
        <f>DATEVALUE(RIGHT(jaar_zip[[#This Row],[YYYYMMDD]],2)&amp;"-"&amp;MID(jaar_zip[[#This Row],[YYYYMMDD]],5,2)&amp;"-"&amp;LEFT(jaar_zip[[#This Row],[YYYYMMDD]],4))</f>
        <v>45319</v>
      </c>
      <c r="K8523" s="101" t="str">
        <f>IF(AND(VALUE(MONTH(jaar_zip[[#This Row],[Datum]]))=1,VALUE(WEEKNUM(jaar_zip[[#This Row],[Datum]],21))&gt;51),RIGHT(YEAR(jaar_zip[[#This Row],[Datum]])-1,2),RIGHT(YEAR(jaar_zip[[#This Row],[Datum]]),2))&amp;"-"&amp; TEXT(WEEKNUM(jaar_zip[[#This Row],[Datum]],21),"00")</f>
        <v>24-04</v>
      </c>
      <c r="L8523" s="101">
        <f>MONTH(jaar_zip[[#This Row],[Datum]])</f>
        <v>1</v>
      </c>
      <c r="M8523" s="101">
        <f>IF(ISNUMBER(jaar_zip[[#This Row],[etmaaltemperatuur]]),IF(jaar_zip[[#This Row],[etmaaltemperatuur]]&lt;stookgrens,stookgrens-jaar_zip[[#This Row],[etmaaltemperatuur]],0),"")</f>
        <v>15.3</v>
      </c>
      <c r="N8523" s="101">
        <f>IF(ISNUMBER(jaar_zip[[#This Row],[graaddagen]]),IF(OR(MONTH(jaar_zip[[#This Row],[Datum]])=1,MONTH(jaar_zip[[#This Row],[Datum]])=2,MONTH(jaar_zip[[#This Row],[Datum]])=11,MONTH(jaar_zip[[#This Row],[Datum]])=12),1.1,IF(OR(MONTH(jaar_zip[[#This Row],[Datum]])=3,MONTH(jaar_zip[[#This Row],[Datum]])=10),1,0.8))*jaar_zip[[#This Row],[graaddagen]],"")</f>
        <v>16.830000000000002</v>
      </c>
      <c r="O8523" s="101">
        <f>IF(ISNUMBER(jaar_zip[[#This Row],[etmaaltemperatuur]]),IF(jaar_zip[[#This Row],[etmaaltemperatuur]]&gt;stookgrens,jaar_zip[[#This Row],[etmaaltemperatuur]]-stookgrens,0),"")</f>
        <v>0</v>
      </c>
    </row>
    <row r="8524" spans="1:15" x14ac:dyDescent="0.25">
      <c r="A8524">
        <v>377</v>
      </c>
      <c r="B8524">
        <v>20240129</v>
      </c>
      <c r="C8524">
        <v>2.1</v>
      </c>
      <c r="D8524">
        <v>6.1</v>
      </c>
      <c r="E8524">
        <v>502</v>
      </c>
      <c r="F8524">
        <v>0</v>
      </c>
      <c r="H8524">
        <v>82</v>
      </c>
      <c r="I8524" s="101" t="s">
        <v>43</v>
      </c>
      <c r="J8524" s="1">
        <f>DATEVALUE(RIGHT(jaar_zip[[#This Row],[YYYYMMDD]],2)&amp;"-"&amp;MID(jaar_zip[[#This Row],[YYYYMMDD]],5,2)&amp;"-"&amp;LEFT(jaar_zip[[#This Row],[YYYYMMDD]],4))</f>
        <v>45320</v>
      </c>
      <c r="K8524" s="101" t="str">
        <f>IF(AND(VALUE(MONTH(jaar_zip[[#This Row],[Datum]]))=1,VALUE(WEEKNUM(jaar_zip[[#This Row],[Datum]],21))&gt;51),RIGHT(YEAR(jaar_zip[[#This Row],[Datum]])-1,2),RIGHT(YEAR(jaar_zip[[#This Row],[Datum]]),2))&amp;"-"&amp; TEXT(WEEKNUM(jaar_zip[[#This Row],[Datum]],21),"00")</f>
        <v>24-05</v>
      </c>
      <c r="L8524" s="101">
        <f>MONTH(jaar_zip[[#This Row],[Datum]])</f>
        <v>1</v>
      </c>
      <c r="M8524" s="101">
        <f>IF(ISNUMBER(jaar_zip[[#This Row],[etmaaltemperatuur]]),IF(jaar_zip[[#This Row],[etmaaltemperatuur]]&lt;stookgrens,stookgrens-jaar_zip[[#This Row],[etmaaltemperatuur]],0),"")</f>
        <v>11.9</v>
      </c>
      <c r="N8524" s="101">
        <f>IF(ISNUMBER(jaar_zip[[#This Row],[graaddagen]]),IF(OR(MONTH(jaar_zip[[#This Row],[Datum]])=1,MONTH(jaar_zip[[#This Row],[Datum]])=2,MONTH(jaar_zip[[#This Row],[Datum]])=11,MONTH(jaar_zip[[#This Row],[Datum]])=12),1.1,IF(OR(MONTH(jaar_zip[[#This Row],[Datum]])=3,MONTH(jaar_zip[[#This Row],[Datum]])=10),1,0.8))*jaar_zip[[#This Row],[graaddagen]],"")</f>
        <v>13.090000000000002</v>
      </c>
      <c r="O8524" s="101">
        <f>IF(ISNUMBER(jaar_zip[[#This Row],[etmaaltemperatuur]]),IF(jaar_zip[[#This Row],[etmaaltemperatuur]]&gt;stookgrens,jaar_zip[[#This Row],[etmaaltemperatuur]]-stookgrens,0),"")</f>
        <v>0</v>
      </c>
    </row>
    <row r="8525" spans="1:15" x14ac:dyDescent="0.25">
      <c r="A8525">
        <v>377</v>
      </c>
      <c r="B8525">
        <v>20240130</v>
      </c>
      <c r="C8525">
        <v>4.2</v>
      </c>
      <c r="D8525">
        <v>8.6</v>
      </c>
      <c r="E8525">
        <v>255</v>
      </c>
      <c r="F8525">
        <v>0.4</v>
      </c>
      <c r="H8525">
        <v>82</v>
      </c>
      <c r="I8525" s="101" t="s">
        <v>43</v>
      </c>
      <c r="J8525" s="1">
        <f>DATEVALUE(RIGHT(jaar_zip[[#This Row],[YYYYMMDD]],2)&amp;"-"&amp;MID(jaar_zip[[#This Row],[YYYYMMDD]],5,2)&amp;"-"&amp;LEFT(jaar_zip[[#This Row],[YYYYMMDD]],4))</f>
        <v>45321</v>
      </c>
      <c r="K8525" s="101" t="str">
        <f>IF(AND(VALUE(MONTH(jaar_zip[[#This Row],[Datum]]))=1,VALUE(WEEKNUM(jaar_zip[[#This Row],[Datum]],21))&gt;51),RIGHT(YEAR(jaar_zip[[#This Row],[Datum]])-1,2),RIGHT(YEAR(jaar_zip[[#This Row],[Datum]]),2))&amp;"-"&amp; TEXT(WEEKNUM(jaar_zip[[#This Row],[Datum]],21),"00")</f>
        <v>24-05</v>
      </c>
      <c r="L8525" s="101">
        <f>MONTH(jaar_zip[[#This Row],[Datum]])</f>
        <v>1</v>
      </c>
      <c r="M8525" s="101">
        <f>IF(ISNUMBER(jaar_zip[[#This Row],[etmaaltemperatuur]]),IF(jaar_zip[[#This Row],[etmaaltemperatuur]]&lt;stookgrens,stookgrens-jaar_zip[[#This Row],[etmaaltemperatuur]],0),"")</f>
        <v>9.4</v>
      </c>
      <c r="N8525" s="101">
        <f>IF(ISNUMBER(jaar_zip[[#This Row],[graaddagen]]),IF(OR(MONTH(jaar_zip[[#This Row],[Datum]])=1,MONTH(jaar_zip[[#This Row],[Datum]])=2,MONTH(jaar_zip[[#This Row],[Datum]])=11,MONTH(jaar_zip[[#This Row],[Datum]])=12),1.1,IF(OR(MONTH(jaar_zip[[#This Row],[Datum]])=3,MONTH(jaar_zip[[#This Row],[Datum]])=10),1,0.8))*jaar_zip[[#This Row],[graaddagen]],"")</f>
        <v>10.340000000000002</v>
      </c>
      <c r="O8525" s="101">
        <f>IF(ISNUMBER(jaar_zip[[#This Row],[etmaaltemperatuur]]),IF(jaar_zip[[#This Row],[etmaaltemperatuur]]&gt;stookgrens,jaar_zip[[#This Row],[etmaaltemperatuur]]-stookgrens,0),"")</f>
        <v>0</v>
      </c>
    </row>
    <row r="8526" spans="1:15" x14ac:dyDescent="0.25">
      <c r="A8526">
        <v>377</v>
      </c>
      <c r="B8526">
        <v>20240131</v>
      </c>
      <c r="C8526">
        <v>3.6</v>
      </c>
      <c r="D8526">
        <v>6.6</v>
      </c>
      <c r="E8526">
        <v>142</v>
      </c>
      <c r="F8526">
        <v>0.1</v>
      </c>
      <c r="H8526">
        <v>82</v>
      </c>
      <c r="I8526" s="101" t="s">
        <v>43</v>
      </c>
      <c r="J8526" s="1">
        <f>DATEVALUE(RIGHT(jaar_zip[[#This Row],[YYYYMMDD]],2)&amp;"-"&amp;MID(jaar_zip[[#This Row],[YYYYMMDD]],5,2)&amp;"-"&amp;LEFT(jaar_zip[[#This Row],[YYYYMMDD]],4))</f>
        <v>45322</v>
      </c>
      <c r="K8526" s="101" t="str">
        <f>IF(AND(VALUE(MONTH(jaar_zip[[#This Row],[Datum]]))=1,VALUE(WEEKNUM(jaar_zip[[#This Row],[Datum]],21))&gt;51),RIGHT(YEAR(jaar_zip[[#This Row],[Datum]])-1,2),RIGHT(YEAR(jaar_zip[[#This Row],[Datum]]),2))&amp;"-"&amp; TEXT(WEEKNUM(jaar_zip[[#This Row],[Datum]],21),"00")</f>
        <v>24-05</v>
      </c>
      <c r="L8526" s="101">
        <f>MONTH(jaar_zip[[#This Row],[Datum]])</f>
        <v>1</v>
      </c>
      <c r="M8526" s="101">
        <f>IF(ISNUMBER(jaar_zip[[#This Row],[etmaaltemperatuur]]),IF(jaar_zip[[#This Row],[etmaaltemperatuur]]&lt;stookgrens,stookgrens-jaar_zip[[#This Row],[etmaaltemperatuur]],0),"")</f>
        <v>11.4</v>
      </c>
      <c r="N8526" s="101">
        <f>IF(ISNUMBER(jaar_zip[[#This Row],[graaddagen]]),IF(OR(MONTH(jaar_zip[[#This Row],[Datum]])=1,MONTH(jaar_zip[[#This Row],[Datum]])=2,MONTH(jaar_zip[[#This Row],[Datum]])=11,MONTH(jaar_zip[[#This Row],[Datum]])=12),1.1,IF(OR(MONTH(jaar_zip[[#This Row],[Datum]])=3,MONTH(jaar_zip[[#This Row],[Datum]])=10),1,0.8))*jaar_zip[[#This Row],[graaddagen]],"")</f>
        <v>12.540000000000001</v>
      </c>
      <c r="O8526" s="101">
        <f>IF(ISNUMBER(jaar_zip[[#This Row],[etmaaltemperatuur]]),IF(jaar_zip[[#This Row],[etmaaltemperatuur]]&gt;stookgrens,jaar_zip[[#This Row],[etmaaltemperatuur]]-stookgrens,0),"")</f>
        <v>0</v>
      </c>
    </row>
    <row r="8527" spans="1:15" x14ac:dyDescent="0.25">
      <c r="A8527">
        <v>377</v>
      </c>
      <c r="B8527">
        <v>20240201</v>
      </c>
      <c r="C8527">
        <v>3.5</v>
      </c>
      <c r="D8527">
        <v>6.2</v>
      </c>
      <c r="E8527">
        <v>658</v>
      </c>
      <c r="F8527">
        <v>3.4</v>
      </c>
      <c r="H8527">
        <v>83</v>
      </c>
      <c r="I8527" s="101" t="s">
        <v>43</v>
      </c>
      <c r="J8527" s="1">
        <f>DATEVALUE(RIGHT(jaar_zip[[#This Row],[YYYYMMDD]],2)&amp;"-"&amp;MID(jaar_zip[[#This Row],[YYYYMMDD]],5,2)&amp;"-"&amp;LEFT(jaar_zip[[#This Row],[YYYYMMDD]],4))</f>
        <v>45323</v>
      </c>
      <c r="K8527" s="101" t="str">
        <f>IF(AND(VALUE(MONTH(jaar_zip[[#This Row],[Datum]]))=1,VALUE(WEEKNUM(jaar_zip[[#This Row],[Datum]],21))&gt;51),RIGHT(YEAR(jaar_zip[[#This Row],[Datum]])-1,2),RIGHT(YEAR(jaar_zip[[#This Row],[Datum]]),2))&amp;"-"&amp; TEXT(WEEKNUM(jaar_zip[[#This Row],[Datum]],21),"00")</f>
        <v>24-05</v>
      </c>
      <c r="L8527" s="101">
        <f>MONTH(jaar_zip[[#This Row],[Datum]])</f>
        <v>2</v>
      </c>
      <c r="M8527" s="101">
        <f>IF(ISNUMBER(jaar_zip[[#This Row],[etmaaltemperatuur]]),IF(jaar_zip[[#This Row],[etmaaltemperatuur]]&lt;stookgrens,stookgrens-jaar_zip[[#This Row],[etmaaltemperatuur]],0),"")</f>
        <v>11.8</v>
      </c>
      <c r="N8527" s="101">
        <f>IF(ISNUMBER(jaar_zip[[#This Row],[graaddagen]]),IF(OR(MONTH(jaar_zip[[#This Row],[Datum]])=1,MONTH(jaar_zip[[#This Row],[Datum]])=2,MONTH(jaar_zip[[#This Row],[Datum]])=11,MONTH(jaar_zip[[#This Row],[Datum]])=12),1.1,IF(OR(MONTH(jaar_zip[[#This Row],[Datum]])=3,MONTH(jaar_zip[[#This Row],[Datum]])=10),1,0.8))*jaar_zip[[#This Row],[graaddagen]],"")</f>
        <v>12.980000000000002</v>
      </c>
      <c r="O8527" s="101">
        <f>IF(ISNUMBER(jaar_zip[[#This Row],[etmaaltemperatuur]]),IF(jaar_zip[[#This Row],[etmaaltemperatuur]]&gt;stookgrens,jaar_zip[[#This Row],[etmaaltemperatuur]]-stookgrens,0),"")</f>
        <v>0</v>
      </c>
    </row>
    <row r="8528" spans="1:15" x14ac:dyDescent="0.25">
      <c r="A8528">
        <v>377</v>
      </c>
      <c r="B8528">
        <v>20240202</v>
      </c>
      <c r="C8528">
        <v>5.7</v>
      </c>
      <c r="D8528">
        <v>6.7</v>
      </c>
      <c r="E8528">
        <v>268</v>
      </c>
      <c r="F8528">
        <v>0.4</v>
      </c>
      <c r="H8528">
        <v>86</v>
      </c>
      <c r="I8528" s="101" t="s">
        <v>43</v>
      </c>
      <c r="J8528" s="1">
        <f>DATEVALUE(RIGHT(jaar_zip[[#This Row],[YYYYMMDD]],2)&amp;"-"&amp;MID(jaar_zip[[#This Row],[YYYYMMDD]],5,2)&amp;"-"&amp;LEFT(jaar_zip[[#This Row],[YYYYMMDD]],4))</f>
        <v>45324</v>
      </c>
      <c r="K8528" s="101" t="str">
        <f>IF(AND(VALUE(MONTH(jaar_zip[[#This Row],[Datum]]))=1,VALUE(WEEKNUM(jaar_zip[[#This Row],[Datum]],21))&gt;51),RIGHT(YEAR(jaar_zip[[#This Row],[Datum]])-1,2),RIGHT(YEAR(jaar_zip[[#This Row],[Datum]]),2))&amp;"-"&amp; TEXT(WEEKNUM(jaar_zip[[#This Row],[Datum]],21),"00")</f>
        <v>24-05</v>
      </c>
      <c r="L8528" s="101">
        <f>MONTH(jaar_zip[[#This Row],[Datum]])</f>
        <v>2</v>
      </c>
      <c r="M8528" s="101">
        <f>IF(ISNUMBER(jaar_zip[[#This Row],[etmaaltemperatuur]]),IF(jaar_zip[[#This Row],[etmaaltemperatuur]]&lt;stookgrens,stookgrens-jaar_zip[[#This Row],[etmaaltemperatuur]],0),"")</f>
        <v>11.3</v>
      </c>
      <c r="N8528" s="101">
        <f>IF(ISNUMBER(jaar_zip[[#This Row],[graaddagen]]),IF(OR(MONTH(jaar_zip[[#This Row],[Datum]])=1,MONTH(jaar_zip[[#This Row],[Datum]])=2,MONTH(jaar_zip[[#This Row],[Datum]])=11,MONTH(jaar_zip[[#This Row],[Datum]])=12),1.1,IF(OR(MONTH(jaar_zip[[#This Row],[Datum]])=3,MONTH(jaar_zip[[#This Row],[Datum]])=10),1,0.8))*jaar_zip[[#This Row],[graaddagen]],"")</f>
        <v>12.430000000000001</v>
      </c>
      <c r="O8528" s="101">
        <f>IF(ISNUMBER(jaar_zip[[#This Row],[etmaaltemperatuur]]),IF(jaar_zip[[#This Row],[etmaaltemperatuur]]&gt;stookgrens,jaar_zip[[#This Row],[etmaaltemperatuur]]-stookgrens,0),"")</f>
        <v>0</v>
      </c>
    </row>
    <row r="8529" spans="1:15" x14ac:dyDescent="0.25">
      <c r="A8529">
        <v>377</v>
      </c>
      <c r="B8529">
        <v>20240203</v>
      </c>
      <c r="C8529">
        <v>5.3</v>
      </c>
      <c r="D8529">
        <v>9.9</v>
      </c>
      <c r="E8529">
        <v>178</v>
      </c>
      <c r="F8529">
        <v>3.9</v>
      </c>
      <c r="H8529">
        <v>94</v>
      </c>
      <c r="I8529" s="101" t="s">
        <v>43</v>
      </c>
      <c r="J8529" s="1">
        <f>DATEVALUE(RIGHT(jaar_zip[[#This Row],[YYYYMMDD]],2)&amp;"-"&amp;MID(jaar_zip[[#This Row],[YYYYMMDD]],5,2)&amp;"-"&amp;LEFT(jaar_zip[[#This Row],[YYYYMMDD]],4))</f>
        <v>45325</v>
      </c>
      <c r="K8529" s="101" t="str">
        <f>IF(AND(VALUE(MONTH(jaar_zip[[#This Row],[Datum]]))=1,VALUE(WEEKNUM(jaar_zip[[#This Row],[Datum]],21))&gt;51),RIGHT(YEAR(jaar_zip[[#This Row],[Datum]])-1,2),RIGHT(YEAR(jaar_zip[[#This Row],[Datum]]),2))&amp;"-"&amp; TEXT(WEEKNUM(jaar_zip[[#This Row],[Datum]],21),"00")</f>
        <v>24-05</v>
      </c>
      <c r="L8529" s="101">
        <f>MONTH(jaar_zip[[#This Row],[Datum]])</f>
        <v>2</v>
      </c>
      <c r="M8529" s="101">
        <f>IF(ISNUMBER(jaar_zip[[#This Row],[etmaaltemperatuur]]),IF(jaar_zip[[#This Row],[etmaaltemperatuur]]&lt;stookgrens,stookgrens-jaar_zip[[#This Row],[etmaaltemperatuur]],0),"")</f>
        <v>8.1</v>
      </c>
      <c r="N8529" s="101">
        <f>IF(ISNUMBER(jaar_zip[[#This Row],[graaddagen]]),IF(OR(MONTH(jaar_zip[[#This Row],[Datum]])=1,MONTH(jaar_zip[[#This Row],[Datum]])=2,MONTH(jaar_zip[[#This Row],[Datum]])=11,MONTH(jaar_zip[[#This Row],[Datum]])=12),1.1,IF(OR(MONTH(jaar_zip[[#This Row],[Datum]])=3,MONTH(jaar_zip[[#This Row],[Datum]])=10),1,0.8))*jaar_zip[[#This Row],[graaddagen]],"")</f>
        <v>8.91</v>
      </c>
      <c r="O8529" s="101">
        <f>IF(ISNUMBER(jaar_zip[[#This Row],[etmaaltemperatuur]]),IF(jaar_zip[[#This Row],[etmaaltemperatuur]]&gt;stookgrens,jaar_zip[[#This Row],[etmaaltemperatuur]]-stookgrens,0),"")</f>
        <v>0</v>
      </c>
    </row>
    <row r="8530" spans="1:15" x14ac:dyDescent="0.25">
      <c r="A8530">
        <v>377</v>
      </c>
      <c r="B8530">
        <v>20240204</v>
      </c>
      <c r="C8530">
        <v>6.6</v>
      </c>
      <c r="D8530">
        <v>10.9</v>
      </c>
      <c r="E8530">
        <v>172</v>
      </c>
      <c r="F8530">
        <v>1.9</v>
      </c>
      <c r="H8530">
        <v>89</v>
      </c>
      <c r="I8530" s="101" t="s">
        <v>43</v>
      </c>
      <c r="J8530" s="1">
        <f>DATEVALUE(RIGHT(jaar_zip[[#This Row],[YYYYMMDD]],2)&amp;"-"&amp;MID(jaar_zip[[#This Row],[YYYYMMDD]],5,2)&amp;"-"&amp;LEFT(jaar_zip[[#This Row],[YYYYMMDD]],4))</f>
        <v>45326</v>
      </c>
      <c r="K8530" s="101" t="str">
        <f>IF(AND(VALUE(MONTH(jaar_zip[[#This Row],[Datum]]))=1,VALUE(WEEKNUM(jaar_zip[[#This Row],[Datum]],21))&gt;51),RIGHT(YEAR(jaar_zip[[#This Row],[Datum]])-1,2),RIGHT(YEAR(jaar_zip[[#This Row],[Datum]]),2))&amp;"-"&amp; TEXT(WEEKNUM(jaar_zip[[#This Row],[Datum]],21),"00")</f>
        <v>24-05</v>
      </c>
      <c r="L8530" s="101">
        <f>MONTH(jaar_zip[[#This Row],[Datum]])</f>
        <v>2</v>
      </c>
      <c r="M8530" s="101">
        <f>IF(ISNUMBER(jaar_zip[[#This Row],[etmaaltemperatuur]]),IF(jaar_zip[[#This Row],[etmaaltemperatuur]]&lt;stookgrens,stookgrens-jaar_zip[[#This Row],[etmaaltemperatuur]],0),"")</f>
        <v>7.1</v>
      </c>
      <c r="N8530" s="101">
        <f>IF(ISNUMBER(jaar_zip[[#This Row],[graaddagen]]),IF(OR(MONTH(jaar_zip[[#This Row],[Datum]])=1,MONTH(jaar_zip[[#This Row],[Datum]])=2,MONTH(jaar_zip[[#This Row],[Datum]])=11,MONTH(jaar_zip[[#This Row],[Datum]])=12),1.1,IF(OR(MONTH(jaar_zip[[#This Row],[Datum]])=3,MONTH(jaar_zip[[#This Row],[Datum]])=10),1,0.8))*jaar_zip[[#This Row],[graaddagen]],"")</f>
        <v>7.8100000000000005</v>
      </c>
      <c r="O8530" s="101">
        <f>IF(ISNUMBER(jaar_zip[[#This Row],[etmaaltemperatuur]]),IF(jaar_zip[[#This Row],[etmaaltemperatuur]]&gt;stookgrens,jaar_zip[[#This Row],[etmaaltemperatuur]]-stookgrens,0),"")</f>
        <v>0</v>
      </c>
    </row>
    <row r="8531" spans="1:15" x14ac:dyDescent="0.25">
      <c r="A8531">
        <v>377</v>
      </c>
      <c r="B8531">
        <v>20240205</v>
      </c>
      <c r="C8531">
        <v>7.9</v>
      </c>
      <c r="D8531">
        <v>9.6999999999999993</v>
      </c>
      <c r="E8531">
        <v>400</v>
      </c>
      <c r="F8531">
        <v>-0.1</v>
      </c>
      <c r="H8531">
        <v>79</v>
      </c>
      <c r="I8531" s="101" t="s">
        <v>43</v>
      </c>
      <c r="J8531" s="1">
        <f>DATEVALUE(RIGHT(jaar_zip[[#This Row],[YYYYMMDD]],2)&amp;"-"&amp;MID(jaar_zip[[#This Row],[YYYYMMDD]],5,2)&amp;"-"&amp;LEFT(jaar_zip[[#This Row],[YYYYMMDD]],4))</f>
        <v>45327</v>
      </c>
      <c r="K8531" s="101" t="str">
        <f>IF(AND(VALUE(MONTH(jaar_zip[[#This Row],[Datum]]))=1,VALUE(WEEKNUM(jaar_zip[[#This Row],[Datum]],21))&gt;51),RIGHT(YEAR(jaar_zip[[#This Row],[Datum]])-1,2),RIGHT(YEAR(jaar_zip[[#This Row],[Datum]]),2))&amp;"-"&amp; TEXT(WEEKNUM(jaar_zip[[#This Row],[Datum]],21),"00")</f>
        <v>24-06</v>
      </c>
      <c r="L8531" s="101">
        <f>MONTH(jaar_zip[[#This Row],[Datum]])</f>
        <v>2</v>
      </c>
      <c r="M8531" s="101">
        <f>IF(ISNUMBER(jaar_zip[[#This Row],[etmaaltemperatuur]]),IF(jaar_zip[[#This Row],[etmaaltemperatuur]]&lt;stookgrens,stookgrens-jaar_zip[[#This Row],[etmaaltemperatuur]],0),"")</f>
        <v>8.3000000000000007</v>
      </c>
      <c r="N8531" s="101">
        <f>IF(ISNUMBER(jaar_zip[[#This Row],[graaddagen]]),IF(OR(MONTH(jaar_zip[[#This Row],[Datum]])=1,MONTH(jaar_zip[[#This Row],[Datum]])=2,MONTH(jaar_zip[[#This Row],[Datum]])=11,MONTH(jaar_zip[[#This Row],[Datum]])=12),1.1,IF(OR(MONTH(jaar_zip[[#This Row],[Datum]])=3,MONTH(jaar_zip[[#This Row],[Datum]])=10),1,0.8))*jaar_zip[[#This Row],[graaddagen]],"")</f>
        <v>9.1300000000000008</v>
      </c>
      <c r="O8531" s="101">
        <f>IF(ISNUMBER(jaar_zip[[#This Row],[etmaaltemperatuur]]),IF(jaar_zip[[#This Row],[etmaaltemperatuur]]&gt;stookgrens,jaar_zip[[#This Row],[etmaaltemperatuur]]-stookgrens,0),"")</f>
        <v>0</v>
      </c>
    </row>
    <row r="8532" spans="1:15" x14ac:dyDescent="0.25">
      <c r="A8532">
        <v>377</v>
      </c>
      <c r="B8532">
        <v>20240206</v>
      </c>
      <c r="C8532">
        <v>8.6</v>
      </c>
      <c r="D8532">
        <v>10.4</v>
      </c>
      <c r="E8532">
        <v>149</v>
      </c>
      <c r="F8532">
        <v>0.9</v>
      </c>
      <c r="H8532">
        <v>80</v>
      </c>
      <c r="I8532" s="101" t="s">
        <v>43</v>
      </c>
      <c r="J8532" s="1">
        <f>DATEVALUE(RIGHT(jaar_zip[[#This Row],[YYYYMMDD]],2)&amp;"-"&amp;MID(jaar_zip[[#This Row],[YYYYMMDD]],5,2)&amp;"-"&amp;LEFT(jaar_zip[[#This Row],[YYYYMMDD]],4))</f>
        <v>45328</v>
      </c>
      <c r="K8532" s="101" t="str">
        <f>IF(AND(VALUE(MONTH(jaar_zip[[#This Row],[Datum]]))=1,VALUE(WEEKNUM(jaar_zip[[#This Row],[Datum]],21))&gt;51),RIGHT(YEAR(jaar_zip[[#This Row],[Datum]])-1,2),RIGHT(YEAR(jaar_zip[[#This Row],[Datum]]),2))&amp;"-"&amp; TEXT(WEEKNUM(jaar_zip[[#This Row],[Datum]],21),"00")</f>
        <v>24-06</v>
      </c>
      <c r="L8532" s="101">
        <f>MONTH(jaar_zip[[#This Row],[Datum]])</f>
        <v>2</v>
      </c>
      <c r="M8532" s="101">
        <f>IF(ISNUMBER(jaar_zip[[#This Row],[etmaaltemperatuur]]),IF(jaar_zip[[#This Row],[etmaaltemperatuur]]&lt;stookgrens,stookgrens-jaar_zip[[#This Row],[etmaaltemperatuur]],0),"")</f>
        <v>7.6</v>
      </c>
      <c r="N8532" s="101">
        <f>IF(ISNUMBER(jaar_zip[[#This Row],[graaddagen]]),IF(OR(MONTH(jaar_zip[[#This Row],[Datum]])=1,MONTH(jaar_zip[[#This Row],[Datum]])=2,MONTH(jaar_zip[[#This Row],[Datum]])=11,MONTH(jaar_zip[[#This Row],[Datum]])=12),1.1,IF(OR(MONTH(jaar_zip[[#This Row],[Datum]])=3,MONTH(jaar_zip[[#This Row],[Datum]])=10),1,0.8))*jaar_zip[[#This Row],[graaddagen]],"")</f>
        <v>8.36</v>
      </c>
      <c r="O8532" s="101">
        <f>IF(ISNUMBER(jaar_zip[[#This Row],[etmaaltemperatuur]]),IF(jaar_zip[[#This Row],[etmaaltemperatuur]]&gt;stookgrens,jaar_zip[[#This Row],[etmaaltemperatuur]]-stookgrens,0),"")</f>
        <v>0</v>
      </c>
    </row>
    <row r="8533" spans="1:15" x14ac:dyDescent="0.25">
      <c r="A8533">
        <v>377</v>
      </c>
      <c r="B8533">
        <v>20240207</v>
      </c>
      <c r="C8533">
        <v>3.6</v>
      </c>
      <c r="D8533">
        <v>4.9000000000000004</v>
      </c>
      <c r="E8533">
        <v>214</v>
      </c>
      <c r="F8533">
        <v>16.8</v>
      </c>
      <c r="H8533">
        <v>89</v>
      </c>
      <c r="I8533" s="101" t="s">
        <v>43</v>
      </c>
      <c r="J8533" s="1">
        <f>DATEVALUE(RIGHT(jaar_zip[[#This Row],[YYYYMMDD]],2)&amp;"-"&amp;MID(jaar_zip[[#This Row],[YYYYMMDD]],5,2)&amp;"-"&amp;LEFT(jaar_zip[[#This Row],[YYYYMMDD]],4))</f>
        <v>45329</v>
      </c>
      <c r="K8533" s="101" t="str">
        <f>IF(AND(VALUE(MONTH(jaar_zip[[#This Row],[Datum]]))=1,VALUE(WEEKNUM(jaar_zip[[#This Row],[Datum]],21))&gt;51),RIGHT(YEAR(jaar_zip[[#This Row],[Datum]])-1,2),RIGHT(YEAR(jaar_zip[[#This Row],[Datum]]),2))&amp;"-"&amp; TEXT(WEEKNUM(jaar_zip[[#This Row],[Datum]],21),"00")</f>
        <v>24-06</v>
      </c>
      <c r="L8533" s="101">
        <f>MONTH(jaar_zip[[#This Row],[Datum]])</f>
        <v>2</v>
      </c>
      <c r="M8533" s="101">
        <f>IF(ISNUMBER(jaar_zip[[#This Row],[etmaaltemperatuur]]),IF(jaar_zip[[#This Row],[etmaaltemperatuur]]&lt;stookgrens,stookgrens-jaar_zip[[#This Row],[etmaaltemperatuur]],0),"")</f>
        <v>13.1</v>
      </c>
      <c r="N8533" s="101">
        <f>IF(ISNUMBER(jaar_zip[[#This Row],[graaddagen]]),IF(OR(MONTH(jaar_zip[[#This Row],[Datum]])=1,MONTH(jaar_zip[[#This Row],[Datum]])=2,MONTH(jaar_zip[[#This Row],[Datum]])=11,MONTH(jaar_zip[[#This Row],[Datum]])=12),1.1,IF(OR(MONTH(jaar_zip[[#This Row],[Datum]])=3,MONTH(jaar_zip[[#This Row],[Datum]])=10),1,0.8))*jaar_zip[[#This Row],[graaddagen]],"")</f>
        <v>14.41</v>
      </c>
      <c r="O8533" s="101">
        <f>IF(ISNUMBER(jaar_zip[[#This Row],[etmaaltemperatuur]]),IF(jaar_zip[[#This Row],[etmaaltemperatuur]]&gt;stookgrens,jaar_zip[[#This Row],[etmaaltemperatuur]]-stookgrens,0),"")</f>
        <v>0</v>
      </c>
    </row>
    <row r="8534" spans="1:15" x14ac:dyDescent="0.25">
      <c r="A8534">
        <v>377</v>
      </c>
      <c r="B8534">
        <v>20240208</v>
      </c>
      <c r="C8534">
        <v>3.4</v>
      </c>
      <c r="D8534">
        <v>6.5</v>
      </c>
      <c r="E8534">
        <v>121</v>
      </c>
      <c r="F8534">
        <v>12.7</v>
      </c>
      <c r="H8534">
        <v>93</v>
      </c>
      <c r="I8534" s="101" t="s">
        <v>43</v>
      </c>
      <c r="J8534" s="1">
        <f>DATEVALUE(RIGHT(jaar_zip[[#This Row],[YYYYMMDD]],2)&amp;"-"&amp;MID(jaar_zip[[#This Row],[YYYYMMDD]],5,2)&amp;"-"&amp;LEFT(jaar_zip[[#This Row],[YYYYMMDD]],4))</f>
        <v>45330</v>
      </c>
      <c r="K8534" s="101" t="str">
        <f>IF(AND(VALUE(MONTH(jaar_zip[[#This Row],[Datum]]))=1,VALUE(WEEKNUM(jaar_zip[[#This Row],[Datum]],21))&gt;51),RIGHT(YEAR(jaar_zip[[#This Row],[Datum]])-1,2),RIGHT(YEAR(jaar_zip[[#This Row],[Datum]]),2))&amp;"-"&amp; TEXT(WEEKNUM(jaar_zip[[#This Row],[Datum]],21),"00")</f>
        <v>24-06</v>
      </c>
      <c r="L8534" s="101">
        <f>MONTH(jaar_zip[[#This Row],[Datum]])</f>
        <v>2</v>
      </c>
      <c r="M8534" s="101">
        <f>IF(ISNUMBER(jaar_zip[[#This Row],[etmaaltemperatuur]]),IF(jaar_zip[[#This Row],[etmaaltemperatuur]]&lt;stookgrens,stookgrens-jaar_zip[[#This Row],[etmaaltemperatuur]],0),"")</f>
        <v>11.5</v>
      </c>
      <c r="N8534" s="101">
        <f>IF(ISNUMBER(jaar_zip[[#This Row],[graaddagen]]),IF(OR(MONTH(jaar_zip[[#This Row],[Datum]])=1,MONTH(jaar_zip[[#This Row],[Datum]])=2,MONTH(jaar_zip[[#This Row],[Datum]])=11,MONTH(jaar_zip[[#This Row],[Datum]])=12),1.1,IF(OR(MONTH(jaar_zip[[#This Row],[Datum]])=3,MONTH(jaar_zip[[#This Row],[Datum]])=10),1,0.8))*jaar_zip[[#This Row],[graaddagen]],"")</f>
        <v>12.65</v>
      </c>
      <c r="O8534" s="101">
        <f>IF(ISNUMBER(jaar_zip[[#This Row],[etmaaltemperatuur]]),IF(jaar_zip[[#This Row],[etmaaltemperatuur]]&gt;stookgrens,jaar_zip[[#This Row],[etmaaltemperatuur]]-stookgrens,0),"")</f>
        <v>0</v>
      </c>
    </row>
    <row r="8535" spans="1:15" x14ac:dyDescent="0.25">
      <c r="A8535">
        <v>377</v>
      </c>
      <c r="B8535">
        <v>20240209</v>
      </c>
      <c r="C8535">
        <v>5.2</v>
      </c>
      <c r="D8535">
        <v>11.1</v>
      </c>
      <c r="E8535">
        <v>290</v>
      </c>
      <c r="F8535">
        <v>2.9</v>
      </c>
      <c r="H8535">
        <v>84</v>
      </c>
      <c r="I8535" s="101" t="s">
        <v>43</v>
      </c>
      <c r="J8535" s="1">
        <f>DATEVALUE(RIGHT(jaar_zip[[#This Row],[YYYYMMDD]],2)&amp;"-"&amp;MID(jaar_zip[[#This Row],[YYYYMMDD]],5,2)&amp;"-"&amp;LEFT(jaar_zip[[#This Row],[YYYYMMDD]],4))</f>
        <v>45331</v>
      </c>
      <c r="K8535" s="101" t="str">
        <f>IF(AND(VALUE(MONTH(jaar_zip[[#This Row],[Datum]]))=1,VALUE(WEEKNUM(jaar_zip[[#This Row],[Datum]],21))&gt;51),RIGHT(YEAR(jaar_zip[[#This Row],[Datum]])-1,2),RIGHT(YEAR(jaar_zip[[#This Row],[Datum]]),2))&amp;"-"&amp; TEXT(WEEKNUM(jaar_zip[[#This Row],[Datum]],21),"00")</f>
        <v>24-06</v>
      </c>
      <c r="L8535" s="101">
        <f>MONTH(jaar_zip[[#This Row],[Datum]])</f>
        <v>2</v>
      </c>
      <c r="M8535" s="101">
        <f>IF(ISNUMBER(jaar_zip[[#This Row],[etmaaltemperatuur]]),IF(jaar_zip[[#This Row],[etmaaltemperatuur]]&lt;stookgrens,stookgrens-jaar_zip[[#This Row],[etmaaltemperatuur]],0),"")</f>
        <v>6.9</v>
      </c>
      <c r="N8535" s="101">
        <f>IF(ISNUMBER(jaar_zip[[#This Row],[graaddagen]]),IF(OR(MONTH(jaar_zip[[#This Row],[Datum]])=1,MONTH(jaar_zip[[#This Row],[Datum]])=2,MONTH(jaar_zip[[#This Row],[Datum]])=11,MONTH(jaar_zip[[#This Row],[Datum]])=12),1.1,IF(OR(MONTH(jaar_zip[[#This Row],[Datum]])=3,MONTH(jaar_zip[[#This Row],[Datum]])=10),1,0.8))*jaar_zip[[#This Row],[graaddagen]],"")</f>
        <v>7.5900000000000007</v>
      </c>
      <c r="O8535" s="101">
        <f>IF(ISNUMBER(jaar_zip[[#This Row],[etmaaltemperatuur]]),IF(jaar_zip[[#This Row],[etmaaltemperatuur]]&gt;stookgrens,jaar_zip[[#This Row],[etmaaltemperatuur]]-stookgrens,0),"")</f>
        <v>0</v>
      </c>
    </row>
    <row r="8536" spans="1:15" x14ac:dyDescent="0.25">
      <c r="A8536">
        <v>377</v>
      </c>
      <c r="B8536">
        <v>20240210</v>
      </c>
      <c r="C8536">
        <v>2.5</v>
      </c>
      <c r="D8536">
        <v>9.9</v>
      </c>
      <c r="E8536">
        <v>378</v>
      </c>
      <c r="F8536">
        <v>1.7</v>
      </c>
      <c r="H8536">
        <v>91</v>
      </c>
      <c r="I8536" s="101" t="s">
        <v>43</v>
      </c>
      <c r="J8536" s="1">
        <f>DATEVALUE(RIGHT(jaar_zip[[#This Row],[YYYYMMDD]],2)&amp;"-"&amp;MID(jaar_zip[[#This Row],[YYYYMMDD]],5,2)&amp;"-"&amp;LEFT(jaar_zip[[#This Row],[YYYYMMDD]],4))</f>
        <v>45332</v>
      </c>
      <c r="K8536" s="101" t="str">
        <f>IF(AND(VALUE(MONTH(jaar_zip[[#This Row],[Datum]]))=1,VALUE(WEEKNUM(jaar_zip[[#This Row],[Datum]],21))&gt;51),RIGHT(YEAR(jaar_zip[[#This Row],[Datum]])-1,2),RIGHT(YEAR(jaar_zip[[#This Row],[Datum]]),2))&amp;"-"&amp; TEXT(WEEKNUM(jaar_zip[[#This Row],[Datum]],21),"00")</f>
        <v>24-06</v>
      </c>
      <c r="L8536" s="101">
        <f>MONTH(jaar_zip[[#This Row],[Datum]])</f>
        <v>2</v>
      </c>
      <c r="M8536" s="101">
        <f>IF(ISNUMBER(jaar_zip[[#This Row],[etmaaltemperatuur]]),IF(jaar_zip[[#This Row],[etmaaltemperatuur]]&lt;stookgrens,stookgrens-jaar_zip[[#This Row],[etmaaltemperatuur]],0),"")</f>
        <v>8.1</v>
      </c>
      <c r="N8536" s="101">
        <f>IF(ISNUMBER(jaar_zip[[#This Row],[graaddagen]]),IF(OR(MONTH(jaar_zip[[#This Row],[Datum]])=1,MONTH(jaar_zip[[#This Row],[Datum]])=2,MONTH(jaar_zip[[#This Row],[Datum]])=11,MONTH(jaar_zip[[#This Row],[Datum]])=12),1.1,IF(OR(MONTH(jaar_zip[[#This Row],[Datum]])=3,MONTH(jaar_zip[[#This Row],[Datum]])=10),1,0.8))*jaar_zip[[#This Row],[graaddagen]],"")</f>
        <v>8.91</v>
      </c>
      <c r="O8536" s="101">
        <f>IF(ISNUMBER(jaar_zip[[#This Row],[etmaaltemperatuur]]),IF(jaar_zip[[#This Row],[etmaaltemperatuur]]&gt;stookgrens,jaar_zip[[#This Row],[etmaaltemperatuur]]-stookgrens,0),"")</f>
        <v>0</v>
      </c>
    </row>
    <row r="8537" spans="1:15" x14ac:dyDescent="0.25">
      <c r="A8537">
        <v>377</v>
      </c>
      <c r="B8537">
        <v>20240211</v>
      </c>
      <c r="C8537">
        <v>3.3</v>
      </c>
      <c r="D8537">
        <v>9</v>
      </c>
      <c r="E8537">
        <v>319</v>
      </c>
      <c r="F8537">
        <v>1.2</v>
      </c>
      <c r="H8537">
        <v>88</v>
      </c>
      <c r="I8537" s="101" t="s">
        <v>43</v>
      </c>
      <c r="J8537" s="1">
        <f>DATEVALUE(RIGHT(jaar_zip[[#This Row],[YYYYMMDD]],2)&amp;"-"&amp;MID(jaar_zip[[#This Row],[YYYYMMDD]],5,2)&amp;"-"&amp;LEFT(jaar_zip[[#This Row],[YYYYMMDD]],4))</f>
        <v>45333</v>
      </c>
      <c r="K8537" s="101" t="str">
        <f>IF(AND(VALUE(MONTH(jaar_zip[[#This Row],[Datum]]))=1,VALUE(WEEKNUM(jaar_zip[[#This Row],[Datum]],21))&gt;51),RIGHT(YEAR(jaar_zip[[#This Row],[Datum]])-1,2),RIGHT(YEAR(jaar_zip[[#This Row],[Datum]]),2))&amp;"-"&amp; TEXT(WEEKNUM(jaar_zip[[#This Row],[Datum]],21),"00")</f>
        <v>24-06</v>
      </c>
      <c r="L8537" s="101">
        <f>MONTH(jaar_zip[[#This Row],[Datum]])</f>
        <v>2</v>
      </c>
      <c r="M8537" s="101">
        <f>IF(ISNUMBER(jaar_zip[[#This Row],[etmaaltemperatuur]]),IF(jaar_zip[[#This Row],[etmaaltemperatuur]]&lt;stookgrens,stookgrens-jaar_zip[[#This Row],[etmaaltemperatuur]],0),"")</f>
        <v>9</v>
      </c>
      <c r="N8537" s="101">
        <f>IF(ISNUMBER(jaar_zip[[#This Row],[graaddagen]]),IF(OR(MONTH(jaar_zip[[#This Row],[Datum]])=1,MONTH(jaar_zip[[#This Row],[Datum]])=2,MONTH(jaar_zip[[#This Row],[Datum]])=11,MONTH(jaar_zip[[#This Row],[Datum]])=12),1.1,IF(OR(MONTH(jaar_zip[[#This Row],[Datum]])=3,MONTH(jaar_zip[[#This Row],[Datum]])=10),1,0.8))*jaar_zip[[#This Row],[graaddagen]],"")</f>
        <v>9.9</v>
      </c>
      <c r="O8537" s="101">
        <f>IF(ISNUMBER(jaar_zip[[#This Row],[etmaaltemperatuur]]),IF(jaar_zip[[#This Row],[etmaaltemperatuur]]&gt;stookgrens,jaar_zip[[#This Row],[etmaaltemperatuur]]-stookgrens,0),"")</f>
        <v>0</v>
      </c>
    </row>
    <row r="8538" spans="1:15" x14ac:dyDescent="0.25">
      <c r="A8538">
        <v>377</v>
      </c>
      <c r="B8538">
        <v>20240212</v>
      </c>
      <c r="C8538">
        <v>3.5</v>
      </c>
      <c r="D8538">
        <v>6.7</v>
      </c>
      <c r="E8538">
        <v>597</v>
      </c>
      <c r="F8538">
        <v>-0.1</v>
      </c>
      <c r="H8538">
        <v>83</v>
      </c>
      <c r="I8538" s="101" t="s">
        <v>43</v>
      </c>
      <c r="J8538" s="1">
        <f>DATEVALUE(RIGHT(jaar_zip[[#This Row],[YYYYMMDD]],2)&amp;"-"&amp;MID(jaar_zip[[#This Row],[YYYYMMDD]],5,2)&amp;"-"&amp;LEFT(jaar_zip[[#This Row],[YYYYMMDD]],4))</f>
        <v>45334</v>
      </c>
      <c r="K8538" s="101" t="str">
        <f>IF(AND(VALUE(MONTH(jaar_zip[[#This Row],[Datum]]))=1,VALUE(WEEKNUM(jaar_zip[[#This Row],[Datum]],21))&gt;51),RIGHT(YEAR(jaar_zip[[#This Row],[Datum]])-1,2),RIGHT(YEAR(jaar_zip[[#This Row],[Datum]]),2))&amp;"-"&amp; TEXT(WEEKNUM(jaar_zip[[#This Row],[Datum]],21),"00")</f>
        <v>24-07</v>
      </c>
      <c r="L8538" s="101">
        <f>MONTH(jaar_zip[[#This Row],[Datum]])</f>
        <v>2</v>
      </c>
      <c r="M8538" s="101">
        <f>IF(ISNUMBER(jaar_zip[[#This Row],[etmaaltemperatuur]]),IF(jaar_zip[[#This Row],[etmaaltemperatuur]]&lt;stookgrens,stookgrens-jaar_zip[[#This Row],[etmaaltemperatuur]],0),"")</f>
        <v>11.3</v>
      </c>
      <c r="N8538" s="101">
        <f>IF(ISNUMBER(jaar_zip[[#This Row],[graaddagen]]),IF(OR(MONTH(jaar_zip[[#This Row],[Datum]])=1,MONTH(jaar_zip[[#This Row],[Datum]])=2,MONTH(jaar_zip[[#This Row],[Datum]])=11,MONTH(jaar_zip[[#This Row],[Datum]])=12),1.1,IF(OR(MONTH(jaar_zip[[#This Row],[Datum]])=3,MONTH(jaar_zip[[#This Row],[Datum]])=10),1,0.8))*jaar_zip[[#This Row],[graaddagen]],"")</f>
        <v>12.430000000000001</v>
      </c>
      <c r="O8538" s="101">
        <f>IF(ISNUMBER(jaar_zip[[#This Row],[etmaaltemperatuur]]),IF(jaar_zip[[#This Row],[etmaaltemperatuur]]&gt;stookgrens,jaar_zip[[#This Row],[etmaaltemperatuur]]-stookgrens,0),"")</f>
        <v>0</v>
      </c>
    </row>
    <row r="8539" spans="1:15" x14ac:dyDescent="0.25">
      <c r="A8539">
        <v>377</v>
      </c>
      <c r="B8539">
        <v>20240213</v>
      </c>
      <c r="C8539">
        <v>4.7</v>
      </c>
      <c r="D8539">
        <v>6.6</v>
      </c>
      <c r="E8539">
        <v>749</v>
      </c>
      <c r="F8539">
        <v>0.1</v>
      </c>
      <c r="H8539">
        <v>80</v>
      </c>
      <c r="I8539" s="101" t="s">
        <v>43</v>
      </c>
      <c r="J8539" s="1">
        <f>DATEVALUE(RIGHT(jaar_zip[[#This Row],[YYYYMMDD]],2)&amp;"-"&amp;MID(jaar_zip[[#This Row],[YYYYMMDD]],5,2)&amp;"-"&amp;LEFT(jaar_zip[[#This Row],[YYYYMMDD]],4))</f>
        <v>45335</v>
      </c>
      <c r="K8539" s="101" t="str">
        <f>IF(AND(VALUE(MONTH(jaar_zip[[#This Row],[Datum]]))=1,VALUE(WEEKNUM(jaar_zip[[#This Row],[Datum]],21))&gt;51),RIGHT(YEAR(jaar_zip[[#This Row],[Datum]])-1,2),RIGHT(YEAR(jaar_zip[[#This Row],[Datum]]),2))&amp;"-"&amp; TEXT(WEEKNUM(jaar_zip[[#This Row],[Datum]],21),"00")</f>
        <v>24-07</v>
      </c>
      <c r="L8539" s="101">
        <f>MONTH(jaar_zip[[#This Row],[Datum]])</f>
        <v>2</v>
      </c>
      <c r="M8539" s="101">
        <f>IF(ISNUMBER(jaar_zip[[#This Row],[etmaaltemperatuur]]),IF(jaar_zip[[#This Row],[etmaaltemperatuur]]&lt;stookgrens,stookgrens-jaar_zip[[#This Row],[etmaaltemperatuur]],0),"")</f>
        <v>11.4</v>
      </c>
      <c r="N8539" s="101">
        <f>IF(ISNUMBER(jaar_zip[[#This Row],[graaddagen]]),IF(OR(MONTH(jaar_zip[[#This Row],[Datum]])=1,MONTH(jaar_zip[[#This Row],[Datum]])=2,MONTH(jaar_zip[[#This Row],[Datum]])=11,MONTH(jaar_zip[[#This Row],[Datum]])=12),1.1,IF(OR(MONTH(jaar_zip[[#This Row],[Datum]])=3,MONTH(jaar_zip[[#This Row],[Datum]])=10),1,0.8))*jaar_zip[[#This Row],[graaddagen]],"")</f>
        <v>12.540000000000001</v>
      </c>
      <c r="O8539" s="101">
        <f>IF(ISNUMBER(jaar_zip[[#This Row],[etmaaltemperatuur]]),IF(jaar_zip[[#This Row],[etmaaltemperatuur]]&gt;stookgrens,jaar_zip[[#This Row],[etmaaltemperatuur]]-stookgrens,0),"")</f>
        <v>0</v>
      </c>
    </row>
    <row r="8540" spans="1:15" x14ac:dyDescent="0.25">
      <c r="A8540">
        <v>377</v>
      </c>
      <c r="B8540">
        <v>20240214</v>
      </c>
      <c r="C8540">
        <v>6</v>
      </c>
      <c r="D8540">
        <v>11.1</v>
      </c>
      <c r="E8540">
        <v>240</v>
      </c>
      <c r="F8540">
        <v>3.2</v>
      </c>
      <c r="H8540">
        <v>90</v>
      </c>
      <c r="I8540" s="101" t="s">
        <v>43</v>
      </c>
      <c r="J8540" s="1">
        <f>DATEVALUE(RIGHT(jaar_zip[[#This Row],[YYYYMMDD]],2)&amp;"-"&amp;MID(jaar_zip[[#This Row],[YYYYMMDD]],5,2)&amp;"-"&amp;LEFT(jaar_zip[[#This Row],[YYYYMMDD]],4))</f>
        <v>45336</v>
      </c>
      <c r="K8540" s="101" t="str">
        <f>IF(AND(VALUE(MONTH(jaar_zip[[#This Row],[Datum]]))=1,VALUE(WEEKNUM(jaar_zip[[#This Row],[Datum]],21))&gt;51),RIGHT(YEAR(jaar_zip[[#This Row],[Datum]])-1,2),RIGHT(YEAR(jaar_zip[[#This Row],[Datum]]),2))&amp;"-"&amp; TEXT(WEEKNUM(jaar_zip[[#This Row],[Datum]],21),"00")</f>
        <v>24-07</v>
      </c>
      <c r="L8540" s="101">
        <f>MONTH(jaar_zip[[#This Row],[Datum]])</f>
        <v>2</v>
      </c>
      <c r="M8540" s="101">
        <f>IF(ISNUMBER(jaar_zip[[#This Row],[etmaaltemperatuur]]),IF(jaar_zip[[#This Row],[etmaaltemperatuur]]&lt;stookgrens,stookgrens-jaar_zip[[#This Row],[etmaaltemperatuur]],0),"")</f>
        <v>6.9</v>
      </c>
      <c r="N8540" s="101">
        <f>IF(ISNUMBER(jaar_zip[[#This Row],[graaddagen]]),IF(OR(MONTH(jaar_zip[[#This Row],[Datum]])=1,MONTH(jaar_zip[[#This Row],[Datum]])=2,MONTH(jaar_zip[[#This Row],[Datum]])=11,MONTH(jaar_zip[[#This Row],[Datum]])=12),1.1,IF(OR(MONTH(jaar_zip[[#This Row],[Datum]])=3,MONTH(jaar_zip[[#This Row],[Datum]])=10),1,0.8))*jaar_zip[[#This Row],[graaddagen]],"")</f>
        <v>7.5900000000000007</v>
      </c>
      <c r="O8540" s="101">
        <f>IF(ISNUMBER(jaar_zip[[#This Row],[etmaaltemperatuur]]),IF(jaar_zip[[#This Row],[etmaaltemperatuur]]&gt;stookgrens,jaar_zip[[#This Row],[etmaaltemperatuur]]-stookgrens,0),"")</f>
        <v>0</v>
      </c>
    </row>
    <row r="8541" spans="1:15" x14ac:dyDescent="0.25">
      <c r="A8541">
        <v>377</v>
      </c>
      <c r="B8541">
        <v>20240215</v>
      </c>
      <c r="C8541">
        <v>3.3</v>
      </c>
      <c r="D8541">
        <v>12.7</v>
      </c>
      <c r="E8541">
        <v>481</v>
      </c>
      <c r="F8541">
        <v>2.8</v>
      </c>
      <c r="H8541">
        <v>82</v>
      </c>
      <c r="I8541" s="101" t="s">
        <v>43</v>
      </c>
      <c r="J8541" s="1">
        <f>DATEVALUE(RIGHT(jaar_zip[[#This Row],[YYYYMMDD]],2)&amp;"-"&amp;MID(jaar_zip[[#This Row],[YYYYMMDD]],5,2)&amp;"-"&amp;LEFT(jaar_zip[[#This Row],[YYYYMMDD]],4))</f>
        <v>45337</v>
      </c>
      <c r="K8541" s="101" t="str">
        <f>IF(AND(VALUE(MONTH(jaar_zip[[#This Row],[Datum]]))=1,VALUE(WEEKNUM(jaar_zip[[#This Row],[Datum]],21))&gt;51),RIGHT(YEAR(jaar_zip[[#This Row],[Datum]])-1,2),RIGHT(YEAR(jaar_zip[[#This Row],[Datum]]),2))&amp;"-"&amp; TEXT(WEEKNUM(jaar_zip[[#This Row],[Datum]],21),"00")</f>
        <v>24-07</v>
      </c>
      <c r="L8541" s="101">
        <f>MONTH(jaar_zip[[#This Row],[Datum]])</f>
        <v>2</v>
      </c>
      <c r="M8541" s="101">
        <f>IF(ISNUMBER(jaar_zip[[#This Row],[etmaaltemperatuur]]),IF(jaar_zip[[#This Row],[etmaaltemperatuur]]&lt;stookgrens,stookgrens-jaar_zip[[#This Row],[etmaaltemperatuur]],0),"")</f>
        <v>5.3000000000000007</v>
      </c>
      <c r="N8541" s="101">
        <f>IF(ISNUMBER(jaar_zip[[#This Row],[graaddagen]]),IF(OR(MONTH(jaar_zip[[#This Row],[Datum]])=1,MONTH(jaar_zip[[#This Row],[Datum]])=2,MONTH(jaar_zip[[#This Row],[Datum]])=11,MONTH(jaar_zip[[#This Row],[Datum]])=12),1.1,IF(OR(MONTH(jaar_zip[[#This Row],[Datum]])=3,MONTH(jaar_zip[[#This Row],[Datum]])=10),1,0.8))*jaar_zip[[#This Row],[graaddagen]],"")</f>
        <v>5.830000000000001</v>
      </c>
      <c r="O8541" s="101">
        <f>IF(ISNUMBER(jaar_zip[[#This Row],[etmaaltemperatuur]]),IF(jaar_zip[[#This Row],[etmaaltemperatuur]]&gt;stookgrens,jaar_zip[[#This Row],[etmaaltemperatuur]]-stookgrens,0),"")</f>
        <v>0</v>
      </c>
    </row>
    <row r="8542" spans="1:15" x14ac:dyDescent="0.25">
      <c r="A8542">
        <v>377</v>
      </c>
      <c r="B8542">
        <v>20240216</v>
      </c>
      <c r="C8542">
        <v>3.8</v>
      </c>
      <c r="D8542">
        <v>11.9</v>
      </c>
      <c r="E8542">
        <v>143</v>
      </c>
      <c r="F8542">
        <v>1.7</v>
      </c>
      <c r="H8542">
        <v>84</v>
      </c>
      <c r="I8542" s="101" t="s">
        <v>43</v>
      </c>
      <c r="J8542" s="1">
        <f>DATEVALUE(RIGHT(jaar_zip[[#This Row],[YYYYMMDD]],2)&amp;"-"&amp;MID(jaar_zip[[#This Row],[YYYYMMDD]],5,2)&amp;"-"&amp;LEFT(jaar_zip[[#This Row],[YYYYMMDD]],4))</f>
        <v>45338</v>
      </c>
      <c r="K8542" s="101" t="str">
        <f>IF(AND(VALUE(MONTH(jaar_zip[[#This Row],[Datum]]))=1,VALUE(WEEKNUM(jaar_zip[[#This Row],[Datum]],21))&gt;51),RIGHT(YEAR(jaar_zip[[#This Row],[Datum]])-1,2),RIGHT(YEAR(jaar_zip[[#This Row],[Datum]]),2))&amp;"-"&amp; TEXT(WEEKNUM(jaar_zip[[#This Row],[Datum]],21),"00")</f>
        <v>24-07</v>
      </c>
      <c r="L8542" s="101">
        <f>MONTH(jaar_zip[[#This Row],[Datum]])</f>
        <v>2</v>
      </c>
      <c r="M8542" s="101">
        <f>IF(ISNUMBER(jaar_zip[[#This Row],[etmaaltemperatuur]]),IF(jaar_zip[[#This Row],[etmaaltemperatuur]]&lt;stookgrens,stookgrens-jaar_zip[[#This Row],[etmaaltemperatuur]],0),"")</f>
        <v>6.1</v>
      </c>
      <c r="N8542" s="101">
        <f>IF(ISNUMBER(jaar_zip[[#This Row],[graaddagen]]),IF(OR(MONTH(jaar_zip[[#This Row],[Datum]])=1,MONTH(jaar_zip[[#This Row],[Datum]])=2,MONTH(jaar_zip[[#This Row],[Datum]])=11,MONTH(jaar_zip[[#This Row],[Datum]])=12),1.1,IF(OR(MONTH(jaar_zip[[#This Row],[Datum]])=3,MONTH(jaar_zip[[#This Row],[Datum]])=10),1,0.8))*jaar_zip[[#This Row],[graaddagen]],"")</f>
        <v>6.71</v>
      </c>
      <c r="O8542" s="101">
        <f>IF(ISNUMBER(jaar_zip[[#This Row],[etmaaltemperatuur]]),IF(jaar_zip[[#This Row],[etmaaltemperatuur]]&gt;stookgrens,jaar_zip[[#This Row],[etmaaltemperatuur]]-stookgrens,0),"")</f>
        <v>0</v>
      </c>
    </row>
    <row r="8543" spans="1:15" x14ac:dyDescent="0.25">
      <c r="A8543">
        <v>377</v>
      </c>
      <c r="B8543">
        <v>20240217</v>
      </c>
      <c r="C8543">
        <v>2.8</v>
      </c>
      <c r="D8543">
        <v>9.9</v>
      </c>
      <c r="E8543">
        <v>367</v>
      </c>
      <c r="F8543">
        <v>-0.1</v>
      </c>
      <c r="H8543">
        <v>87</v>
      </c>
      <c r="I8543" s="101" t="s">
        <v>43</v>
      </c>
      <c r="J8543" s="1">
        <f>DATEVALUE(RIGHT(jaar_zip[[#This Row],[YYYYMMDD]],2)&amp;"-"&amp;MID(jaar_zip[[#This Row],[YYYYMMDD]],5,2)&amp;"-"&amp;LEFT(jaar_zip[[#This Row],[YYYYMMDD]],4))</f>
        <v>45339</v>
      </c>
      <c r="K8543" s="101" t="str">
        <f>IF(AND(VALUE(MONTH(jaar_zip[[#This Row],[Datum]]))=1,VALUE(WEEKNUM(jaar_zip[[#This Row],[Datum]],21))&gt;51),RIGHT(YEAR(jaar_zip[[#This Row],[Datum]])-1,2),RIGHT(YEAR(jaar_zip[[#This Row],[Datum]]),2))&amp;"-"&amp; TEXT(WEEKNUM(jaar_zip[[#This Row],[Datum]],21),"00")</f>
        <v>24-07</v>
      </c>
      <c r="L8543" s="101">
        <f>MONTH(jaar_zip[[#This Row],[Datum]])</f>
        <v>2</v>
      </c>
      <c r="M8543" s="101">
        <f>IF(ISNUMBER(jaar_zip[[#This Row],[etmaaltemperatuur]]),IF(jaar_zip[[#This Row],[etmaaltemperatuur]]&lt;stookgrens,stookgrens-jaar_zip[[#This Row],[etmaaltemperatuur]],0),"")</f>
        <v>8.1</v>
      </c>
      <c r="N8543" s="101">
        <f>IF(ISNUMBER(jaar_zip[[#This Row],[graaddagen]]),IF(OR(MONTH(jaar_zip[[#This Row],[Datum]])=1,MONTH(jaar_zip[[#This Row],[Datum]])=2,MONTH(jaar_zip[[#This Row],[Datum]])=11,MONTH(jaar_zip[[#This Row],[Datum]])=12),1.1,IF(OR(MONTH(jaar_zip[[#This Row],[Datum]])=3,MONTH(jaar_zip[[#This Row],[Datum]])=10),1,0.8))*jaar_zip[[#This Row],[graaddagen]],"")</f>
        <v>8.91</v>
      </c>
      <c r="O8543" s="101">
        <f>IF(ISNUMBER(jaar_zip[[#This Row],[etmaaltemperatuur]]),IF(jaar_zip[[#This Row],[etmaaltemperatuur]]&gt;stookgrens,jaar_zip[[#This Row],[etmaaltemperatuur]]-stookgrens,0),"")</f>
        <v>0</v>
      </c>
    </row>
    <row r="8544" spans="1:15" x14ac:dyDescent="0.25">
      <c r="A8544">
        <v>377</v>
      </c>
      <c r="B8544">
        <v>20240218</v>
      </c>
      <c r="C8544">
        <v>6.2</v>
      </c>
      <c r="D8544">
        <v>9.3000000000000007</v>
      </c>
      <c r="E8544">
        <v>183</v>
      </c>
      <c r="F8544">
        <v>3.4</v>
      </c>
      <c r="H8544">
        <v>85</v>
      </c>
      <c r="I8544" s="101" t="s">
        <v>43</v>
      </c>
      <c r="J8544" s="1">
        <f>DATEVALUE(RIGHT(jaar_zip[[#This Row],[YYYYMMDD]],2)&amp;"-"&amp;MID(jaar_zip[[#This Row],[YYYYMMDD]],5,2)&amp;"-"&amp;LEFT(jaar_zip[[#This Row],[YYYYMMDD]],4))</f>
        <v>45340</v>
      </c>
      <c r="K8544" s="101" t="str">
        <f>IF(AND(VALUE(MONTH(jaar_zip[[#This Row],[Datum]]))=1,VALUE(WEEKNUM(jaar_zip[[#This Row],[Datum]],21))&gt;51),RIGHT(YEAR(jaar_zip[[#This Row],[Datum]])-1,2),RIGHT(YEAR(jaar_zip[[#This Row],[Datum]]),2))&amp;"-"&amp; TEXT(WEEKNUM(jaar_zip[[#This Row],[Datum]],21),"00")</f>
        <v>24-07</v>
      </c>
      <c r="L8544" s="101">
        <f>MONTH(jaar_zip[[#This Row],[Datum]])</f>
        <v>2</v>
      </c>
      <c r="M8544" s="101">
        <f>IF(ISNUMBER(jaar_zip[[#This Row],[etmaaltemperatuur]]),IF(jaar_zip[[#This Row],[etmaaltemperatuur]]&lt;stookgrens,stookgrens-jaar_zip[[#This Row],[etmaaltemperatuur]],0),"")</f>
        <v>8.6999999999999993</v>
      </c>
      <c r="N8544" s="101">
        <f>IF(ISNUMBER(jaar_zip[[#This Row],[graaddagen]]),IF(OR(MONTH(jaar_zip[[#This Row],[Datum]])=1,MONTH(jaar_zip[[#This Row],[Datum]])=2,MONTH(jaar_zip[[#This Row],[Datum]])=11,MONTH(jaar_zip[[#This Row],[Datum]])=12),1.1,IF(OR(MONTH(jaar_zip[[#This Row],[Datum]])=3,MONTH(jaar_zip[[#This Row],[Datum]])=10),1,0.8))*jaar_zip[[#This Row],[graaddagen]],"")</f>
        <v>9.57</v>
      </c>
      <c r="O8544" s="101">
        <f>IF(ISNUMBER(jaar_zip[[#This Row],[etmaaltemperatuur]]),IF(jaar_zip[[#This Row],[etmaaltemperatuur]]&gt;stookgrens,jaar_zip[[#This Row],[etmaaltemperatuur]]-stookgrens,0),"")</f>
        <v>0</v>
      </c>
    </row>
    <row r="8545" spans="1:15" x14ac:dyDescent="0.25">
      <c r="A8545">
        <v>377</v>
      </c>
      <c r="B8545">
        <v>20240219</v>
      </c>
      <c r="C8545">
        <v>4.5</v>
      </c>
      <c r="D8545">
        <v>8.9</v>
      </c>
      <c r="E8545">
        <v>279</v>
      </c>
      <c r="F8545">
        <v>0.9</v>
      </c>
      <c r="H8545">
        <v>89</v>
      </c>
      <c r="I8545" s="101" t="s">
        <v>43</v>
      </c>
      <c r="J8545" s="1">
        <f>DATEVALUE(RIGHT(jaar_zip[[#This Row],[YYYYMMDD]],2)&amp;"-"&amp;MID(jaar_zip[[#This Row],[YYYYMMDD]],5,2)&amp;"-"&amp;LEFT(jaar_zip[[#This Row],[YYYYMMDD]],4))</f>
        <v>45341</v>
      </c>
      <c r="K8545" s="101" t="str">
        <f>IF(AND(VALUE(MONTH(jaar_zip[[#This Row],[Datum]]))=1,VALUE(WEEKNUM(jaar_zip[[#This Row],[Datum]],21))&gt;51),RIGHT(YEAR(jaar_zip[[#This Row],[Datum]])-1,2),RIGHT(YEAR(jaar_zip[[#This Row],[Datum]]),2))&amp;"-"&amp; TEXT(WEEKNUM(jaar_zip[[#This Row],[Datum]],21),"00")</f>
        <v>24-08</v>
      </c>
      <c r="L8545" s="101">
        <f>MONTH(jaar_zip[[#This Row],[Datum]])</f>
        <v>2</v>
      </c>
      <c r="M8545" s="101">
        <f>IF(ISNUMBER(jaar_zip[[#This Row],[etmaaltemperatuur]]),IF(jaar_zip[[#This Row],[etmaaltemperatuur]]&lt;stookgrens,stookgrens-jaar_zip[[#This Row],[etmaaltemperatuur]],0),"")</f>
        <v>9.1</v>
      </c>
      <c r="N8545" s="101">
        <f>IF(ISNUMBER(jaar_zip[[#This Row],[graaddagen]]),IF(OR(MONTH(jaar_zip[[#This Row],[Datum]])=1,MONTH(jaar_zip[[#This Row],[Datum]])=2,MONTH(jaar_zip[[#This Row],[Datum]])=11,MONTH(jaar_zip[[#This Row],[Datum]])=12),1.1,IF(OR(MONTH(jaar_zip[[#This Row],[Datum]])=3,MONTH(jaar_zip[[#This Row],[Datum]])=10),1,0.8))*jaar_zip[[#This Row],[graaddagen]],"")</f>
        <v>10.01</v>
      </c>
      <c r="O8545" s="101">
        <f>IF(ISNUMBER(jaar_zip[[#This Row],[etmaaltemperatuur]]),IF(jaar_zip[[#This Row],[etmaaltemperatuur]]&gt;stookgrens,jaar_zip[[#This Row],[etmaaltemperatuur]]-stookgrens,0),"")</f>
        <v>0</v>
      </c>
    </row>
    <row r="8546" spans="1:15" x14ac:dyDescent="0.25">
      <c r="A8546">
        <v>377</v>
      </c>
      <c r="B8546">
        <v>20240220</v>
      </c>
      <c r="C8546">
        <v>4.9000000000000004</v>
      </c>
      <c r="D8546">
        <v>8.1999999999999993</v>
      </c>
      <c r="E8546">
        <v>617</v>
      </c>
      <c r="F8546">
        <v>0</v>
      </c>
      <c r="H8546">
        <v>83</v>
      </c>
      <c r="I8546" s="101" t="s">
        <v>43</v>
      </c>
      <c r="J8546" s="1">
        <f>DATEVALUE(RIGHT(jaar_zip[[#This Row],[YYYYMMDD]],2)&amp;"-"&amp;MID(jaar_zip[[#This Row],[YYYYMMDD]],5,2)&amp;"-"&amp;LEFT(jaar_zip[[#This Row],[YYYYMMDD]],4))</f>
        <v>45342</v>
      </c>
      <c r="K8546" s="101" t="str">
        <f>IF(AND(VALUE(MONTH(jaar_zip[[#This Row],[Datum]]))=1,VALUE(WEEKNUM(jaar_zip[[#This Row],[Datum]],21))&gt;51),RIGHT(YEAR(jaar_zip[[#This Row],[Datum]])-1,2),RIGHT(YEAR(jaar_zip[[#This Row],[Datum]]),2))&amp;"-"&amp; TEXT(WEEKNUM(jaar_zip[[#This Row],[Datum]],21),"00")</f>
        <v>24-08</v>
      </c>
      <c r="L8546" s="101">
        <f>MONTH(jaar_zip[[#This Row],[Datum]])</f>
        <v>2</v>
      </c>
      <c r="M8546" s="101">
        <f>IF(ISNUMBER(jaar_zip[[#This Row],[etmaaltemperatuur]]),IF(jaar_zip[[#This Row],[etmaaltemperatuur]]&lt;stookgrens,stookgrens-jaar_zip[[#This Row],[etmaaltemperatuur]],0),"")</f>
        <v>9.8000000000000007</v>
      </c>
      <c r="N8546" s="101">
        <f>IF(ISNUMBER(jaar_zip[[#This Row],[graaddagen]]),IF(OR(MONTH(jaar_zip[[#This Row],[Datum]])=1,MONTH(jaar_zip[[#This Row],[Datum]])=2,MONTH(jaar_zip[[#This Row],[Datum]])=11,MONTH(jaar_zip[[#This Row],[Datum]])=12),1.1,IF(OR(MONTH(jaar_zip[[#This Row],[Datum]])=3,MONTH(jaar_zip[[#This Row],[Datum]])=10),1,0.8))*jaar_zip[[#This Row],[graaddagen]],"")</f>
        <v>10.780000000000001</v>
      </c>
      <c r="O8546" s="101">
        <f>IF(ISNUMBER(jaar_zip[[#This Row],[etmaaltemperatuur]]),IF(jaar_zip[[#This Row],[etmaaltemperatuur]]&gt;stookgrens,jaar_zip[[#This Row],[etmaaltemperatuur]]-stookgrens,0),"")</f>
        <v>0</v>
      </c>
    </row>
    <row r="8547" spans="1:15" x14ac:dyDescent="0.25">
      <c r="A8547">
        <v>377</v>
      </c>
      <c r="B8547">
        <v>20240221</v>
      </c>
      <c r="C8547">
        <v>6.3</v>
      </c>
      <c r="D8547">
        <v>9.1</v>
      </c>
      <c r="E8547">
        <v>370</v>
      </c>
      <c r="F8547">
        <v>3.7</v>
      </c>
      <c r="H8547">
        <v>82</v>
      </c>
      <c r="I8547" s="101" t="s">
        <v>43</v>
      </c>
      <c r="J8547" s="1">
        <f>DATEVALUE(RIGHT(jaar_zip[[#This Row],[YYYYMMDD]],2)&amp;"-"&amp;MID(jaar_zip[[#This Row],[YYYYMMDD]],5,2)&amp;"-"&amp;LEFT(jaar_zip[[#This Row],[YYYYMMDD]],4))</f>
        <v>45343</v>
      </c>
      <c r="K8547" s="101" t="str">
        <f>IF(AND(VALUE(MONTH(jaar_zip[[#This Row],[Datum]]))=1,VALUE(WEEKNUM(jaar_zip[[#This Row],[Datum]],21))&gt;51),RIGHT(YEAR(jaar_zip[[#This Row],[Datum]])-1,2),RIGHT(YEAR(jaar_zip[[#This Row],[Datum]]),2))&amp;"-"&amp; TEXT(WEEKNUM(jaar_zip[[#This Row],[Datum]],21),"00")</f>
        <v>24-08</v>
      </c>
      <c r="L8547" s="101">
        <f>MONTH(jaar_zip[[#This Row],[Datum]])</f>
        <v>2</v>
      </c>
      <c r="M8547" s="101">
        <f>IF(ISNUMBER(jaar_zip[[#This Row],[etmaaltemperatuur]]),IF(jaar_zip[[#This Row],[etmaaltemperatuur]]&lt;stookgrens,stookgrens-jaar_zip[[#This Row],[etmaaltemperatuur]],0),"")</f>
        <v>8.9</v>
      </c>
      <c r="N8547" s="101">
        <f>IF(ISNUMBER(jaar_zip[[#This Row],[graaddagen]]),IF(OR(MONTH(jaar_zip[[#This Row],[Datum]])=1,MONTH(jaar_zip[[#This Row],[Datum]])=2,MONTH(jaar_zip[[#This Row],[Datum]])=11,MONTH(jaar_zip[[#This Row],[Datum]])=12),1.1,IF(OR(MONTH(jaar_zip[[#This Row],[Datum]])=3,MONTH(jaar_zip[[#This Row],[Datum]])=10),1,0.8))*jaar_zip[[#This Row],[graaddagen]],"")</f>
        <v>9.7900000000000009</v>
      </c>
      <c r="O8547" s="101">
        <f>IF(ISNUMBER(jaar_zip[[#This Row],[etmaaltemperatuur]]),IF(jaar_zip[[#This Row],[etmaaltemperatuur]]&gt;stookgrens,jaar_zip[[#This Row],[etmaaltemperatuur]]-stookgrens,0),"")</f>
        <v>0</v>
      </c>
    </row>
    <row r="8548" spans="1:15" x14ac:dyDescent="0.25">
      <c r="A8548">
        <v>377</v>
      </c>
      <c r="B8548">
        <v>20240222</v>
      </c>
      <c r="C8548">
        <v>7.3</v>
      </c>
      <c r="D8548">
        <v>10.3</v>
      </c>
      <c r="E8548">
        <v>363</v>
      </c>
      <c r="F8548">
        <v>8.1999999999999993</v>
      </c>
      <c r="H8548">
        <v>85</v>
      </c>
      <c r="I8548" s="101" t="s">
        <v>43</v>
      </c>
      <c r="J8548" s="1">
        <f>DATEVALUE(RIGHT(jaar_zip[[#This Row],[YYYYMMDD]],2)&amp;"-"&amp;MID(jaar_zip[[#This Row],[YYYYMMDD]],5,2)&amp;"-"&amp;LEFT(jaar_zip[[#This Row],[YYYYMMDD]],4))</f>
        <v>45344</v>
      </c>
      <c r="K8548" s="101" t="str">
        <f>IF(AND(VALUE(MONTH(jaar_zip[[#This Row],[Datum]]))=1,VALUE(WEEKNUM(jaar_zip[[#This Row],[Datum]],21))&gt;51),RIGHT(YEAR(jaar_zip[[#This Row],[Datum]])-1,2),RIGHT(YEAR(jaar_zip[[#This Row],[Datum]]),2))&amp;"-"&amp; TEXT(WEEKNUM(jaar_zip[[#This Row],[Datum]],21),"00")</f>
        <v>24-08</v>
      </c>
      <c r="L8548" s="101">
        <f>MONTH(jaar_zip[[#This Row],[Datum]])</f>
        <v>2</v>
      </c>
      <c r="M8548" s="101">
        <f>IF(ISNUMBER(jaar_zip[[#This Row],[etmaaltemperatuur]]),IF(jaar_zip[[#This Row],[etmaaltemperatuur]]&lt;stookgrens,stookgrens-jaar_zip[[#This Row],[etmaaltemperatuur]],0),"")</f>
        <v>7.6999999999999993</v>
      </c>
      <c r="N8548" s="101">
        <f>IF(ISNUMBER(jaar_zip[[#This Row],[graaddagen]]),IF(OR(MONTH(jaar_zip[[#This Row],[Datum]])=1,MONTH(jaar_zip[[#This Row],[Datum]])=2,MONTH(jaar_zip[[#This Row],[Datum]])=11,MONTH(jaar_zip[[#This Row],[Datum]])=12),1.1,IF(OR(MONTH(jaar_zip[[#This Row],[Datum]])=3,MONTH(jaar_zip[[#This Row],[Datum]])=10),1,0.8))*jaar_zip[[#This Row],[graaddagen]],"")</f>
        <v>8.4700000000000006</v>
      </c>
      <c r="O8548" s="101">
        <f>IF(ISNUMBER(jaar_zip[[#This Row],[etmaaltemperatuur]]),IF(jaar_zip[[#This Row],[etmaaltemperatuur]]&gt;stookgrens,jaar_zip[[#This Row],[etmaaltemperatuur]]-stookgrens,0),"")</f>
        <v>0</v>
      </c>
    </row>
    <row r="8549" spans="1:15" x14ac:dyDescent="0.25">
      <c r="A8549">
        <v>377</v>
      </c>
      <c r="B8549">
        <v>20240223</v>
      </c>
      <c r="C8549">
        <v>6.7</v>
      </c>
      <c r="D8549">
        <v>6.2</v>
      </c>
      <c r="E8549">
        <v>389</v>
      </c>
      <c r="F8549">
        <v>-0.1</v>
      </c>
      <c r="H8549">
        <v>75</v>
      </c>
      <c r="I8549" s="101" t="s">
        <v>43</v>
      </c>
      <c r="J8549" s="1">
        <f>DATEVALUE(RIGHT(jaar_zip[[#This Row],[YYYYMMDD]],2)&amp;"-"&amp;MID(jaar_zip[[#This Row],[YYYYMMDD]],5,2)&amp;"-"&amp;LEFT(jaar_zip[[#This Row],[YYYYMMDD]],4))</f>
        <v>45345</v>
      </c>
      <c r="K8549" s="101" t="str">
        <f>IF(AND(VALUE(MONTH(jaar_zip[[#This Row],[Datum]]))=1,VALUE(WEEKNUM(jaar_zip[[#This Row],[Datum]],21))&gt;51),RIGHT(YEAR(jaar_zip[[#This Row],[Datum]])-1,2),RIGHT(YEAR(jaar_zip[[#This Row],[Datum]]),2))&amp;"-"&amp; TEXT(WEEKNUM(jaar_zip[[#This Row],[Datum]],21),"00")</f>
        <v>24-08</v>
      </c>
      <c r="L8549" s="101">
        <f>MONTH(jaar_zip[[#This Row],[Datum]])</f>
        <v>2</v>
      </c>
      <c r="M8549" s="101">
        <f>IF(ISNUMBER(jaar_zip[[#This Row],[etmaaltemperatuur]]),IF(jaar_zip[[#This Row],[etmaaltemperatuur]]&lt;stookgrens,stookgrens-jaar_zip[[#This Row],[etmaaltemperatuur]],0),"")</f>
        <v>11.8</v>
      </c>
      <c r="N8549" s="101">
        <f>IF(ISNUMBER(jaar_zip[[#This Row],[graaddagen]]),IF(OR(MONTH(jaar_zip[[#This Row],[Datum]])=1,MONTH(jaar_zip[[#This Row],[Datum]])=2,MONTH(jaar_zip[[#This Row],[Datum]])=11,MONTH(jaar_zip[[#This Row],[Datum]])=12),1.1,IF(OR(MONTH(jaar_zip[[#This Row],[Datum]])=3,MONTH(jaar_zip[[#This Row],[Datum]])=10),1,0.8))*jaar_zip[[#This Row],[graaddagen]],"")</f>
        <v>12.980000000000002</v>
      </c>
      <c r="O8549" s="101">
        <f>IF(ISNUMBER(jaar_zip[[#This Row],[etmaaltemperatuur]]),IF(jaar_zip[[#This Row],[etmaaltemperatuur]]&gt;stookgrens,jaar_zip[[#This Row],[etmaaltemperatuur]]-stookgrens,0),"")</f>
        <v>0</v>
      </c>
    </row>
    <row r="8550" spans="1:15" x14ac:dyDescent="0.25">
      <c r="A8550">
        <v>377</v>
      </c>
      <c r="B8550">
        <v>20240224</v>
      </c>
      <c r="C8550">
        <v>4.5999999999999996</v>
      </c>
      <c r="D8550">
        <v>5.5</v>
      </c>
      <c r="E8550">
        <v>596</v>
      </c>
      <c r="F8550">
        <v>0.9</v>
      </c>
      <c r="H8550">
        <v>79</v>
      </c>
      <c r="I8550" s="101" t="s">
        <v>43</v>
      </c>
      <c r="J8550" s="1">
        <f>DATEVALUE(RIGHT(jaar_zip[[#This Row],[YYYYMMDD]],2)&amp;"-"&amp;MID(jaar_zip[[#This Row],[YYYYMMDD]],5,2)&amp;"-"&amp;LEFT(jaar_zip[[#This Row],[YYYYMMDD]],4))</f>
        <v>45346</v>
      </c>
      <c r="K8550" s="101" t="str">
        <f>IF(AND(VALUE(MONTH(jaar_zip[[#This Row],[Datum]]))=1,VALUE(WEEKNUM(jaar_zip[[#This Row],[Datum]],21))&gt;51),RIGHT(YEAR(jaar_zip[[#This Row],[Datum]])-1,2),RIGHT(YEAR(jaar_zip[[#This Row],[Datum]]),2))&amp;"-"&amp; TEXT(WEEKNUM(jaar_zip[[#This Row],[Datum]],21),"00")</f>
        <v>24-08</v>
      </c>
      <c r="L8550" s="101">
        <f>MONTH(jaar_zip[[#This Row],[Datum]])</f>
        <v>2</v>
      </c>
      <c r="M8550" s="101">
        <f>IF(ISNUMBER(jaar_zip[[#This Row],[etmaaltemperatuur]]),IF(jaar_zip[[#This Row],[etmaaltemperatuur]]&lt;stookgrens,stookgrens-jaar_zip[[#This Row],[etmaaltemperatuur]],0),"")</f>
        <v>12.5</v>
      </c>
      <c r="N8550" s="101">
        <f>IF(ISNUMBER(jaar_zip[[#This Row],[graaddagen]]),IF(OR(MONTH(jaar_zip[[#This Row],[Datum]])=1,MONTH(jaar_zip[[#This Row],[Datum]])=2,MONTH(jaar_zip[[#This Row],[Datum]])=11,MONTH(jaar_zip[[#This Row],[Datum]])=12),1.1,IF(OR(MONTH(jaar_zip[[#This Row],[Datum]])=3,MONTH(jaar_zip[[#This Row],[Datum]])=10),1,0.8))*jaar_zip[[#This Row],[graaddagen]],"")</f>
        <v>13.750000000000002</v>
      </c>
      <c r="O8550" s="101">
        <f>IF(ISNUMBER(jaar_zip[[#This Row],[etmaaltemperatuur]]),IF(jaar_zip[[#This Row],[etmaaltemperatuur]]&gt;stookgrens,jaar_zip[[#This Row],[etmaaltemperatuur]]-stookgrens,0),"")</f>
        <v>0</v>
      </c>
    </row>
    <row r="8551" spans="1:15" x14ac:dyDescent="0.25">
      <c r="A8551">
        <v>377</v>
      </c>
      <c r="B8551">
        <v>20240225</v>
      </c>
      <c r="C8551">
        <v>4.5</v>
      </c>
      <c r="D8551">
        <v>6.9</v>
      </c>
      <c r="E8551">
        <v>685</v>
      </c>
      <c r="F8551">
        <v>0.2</v>
      </c>
      <c r="H8551">
        <v>77</v>
      </c>
      <c r="I8551" s="101" t="s">
        <v>43</v>
      </c>
      <c r="J8551" s="1">
        <f>DATEVALUE(RIGHT(jaar_zip[[#This Row],[YYYYMMDD]],2)&amp;"-"&amp;MID(jaar_zip[[#This Row],[YYYYMMDD]],5,2)&amp;"-"&amp;LEFT(jaar_zip[[#This Row],[YYYYMMDD]],4))</f>
        <v>45347</v>
      </c>
      <c r="K8551" s="101" t="str">
        <f>IF(AND(VALUE(MONTH(jaar_zip[[#This Row],[Datum]]))=1,VALUE(WEEKNUM(jaar_zip[[#This Row],[Datum]],21))&gt;51),RIGHT(YEAR(jaar_zip[[#This Row],[Datum]])-1,2),RIGHT(YEAR(jaar_zip[[#This Row],[Datum]]),2))&amp;"-"&amp; TEXT(WEEKNUM(jaar_zip[[#This Row],[Datum]],21),"00")</f>
        <v>24-08</v>
      </c>
      <c r="L8551" s="101">
        <f>MONTH(jaar_zip[[#This Row],[Datum]])</f>
        <v>2</v>
      </c>
      <c r="M8551" s="101">
        <f>IF(ISNUMBER(jaar_zip[[#This Row],[etmaaltemperatuur]]),IF(jaar_zip[[#This Row],[etmaaltemperatuur]]&lt;stookgrens,stookgrens-jaar_zip[[#This Row],[etmaaltemperatuur]],0),"")</f>
        <v>11.1</v>
      </c>
      <c r="N8551" s="101">
        <f>IF(ISNUMBER(jaar_zip[[#This Row],[graaddagen]]),IF(OR(MONTH(jaar_zip[[#This Row],[Datum]])=1,MONTH(jaar_zip[[#This Row],[Datum]])=2,MONTH(jaar_zip[[#This Row],[Datum]])=11,MONTH(jaar_zip[[#This Row],[Datum]])=12),1.1,IF(OR(MONTH(jaar_zip[[#This Row],[Datum]])=3,MONTH(jaar_zip[[#This Row],[Datum]])=10),1,0.8))*jaar_zip[[#This Row],[graaddagen]],"")</f>
        <v>12.21</v>
      </c>
      <c r="O8551" s="101">
        <f>IF(ISNUMBER(jaar_zip[[#This Row],[etmaaltemperatuur]]),IF(jaar_zip[[#This Row],[etmaaltemperatuur]]&gt;stookgrens,jaar_zip[[#This Row],[etmaaltemperatuur]]-stookgrens,0),"")</f>
        <v>0</v>
      </c>
    </row>
    <row r="8552" spans="1:15" x14ac:dyDescent="0.25">
      <c r="A8552">
        <v>377</v>
      </c>
      <c r="B8552">
        <v>20240226</v>
      </c>
      <c r="C8552">
        <v>5.8</v>
      </c>
      <c r="D8552">
        <v>5.4</v>
      </c>
      <c r="E8552">
        <v>197</v>
      </c>
      <c r="F8552">
        <v>9.6999999999999993</v>
      </c>
      <c r="H8552">
        <v>90</v>
      </c>
      <c r="I8552" s="101" t="s">
        <v>43</v>
      </c>
      <c r="J8552" s="1">
        <f>DATEVALUE(RIGHT(jaar_zip[[#This Row],[YYYYMMDD]],2)&amp;"-"&amp;MID(jaar_zip[[#This Row],[YYYYMMDD]],5,2)&amp;"-"&amp;LEFT(jaar_zip[[#This Row],[YYYYMMDD]],4))</f>
        <v>45348</v>
      </c>
      <c r="K8552" s="101" t="str">
        <f>IF(AND(VALUE(MONTH(jaar_zip[[#This Row],[Datum]]))=1,VALUE(WEEKNUM(jaar_zip[[#This Row],[Datum]],21))&gt;51),RIGHT(YEAR(jaar_zip[[#This Row],[Datum]])-1,2),RIGHT(YEAR(jaar_zip[[#This Row],[Datum]]),2))&amp;"-"&amp; TEXT(WEEKNUM(jaar_zip[[#This Row],[Datum]],21),"00")</f>
        <v>24-09</v>
      </c>
      <c r="L8552" s="101">
        <f>MONTH(jaar_zip[[#This Row],[Datum]])</f>
        <v>2</v>
      </c>
      <c r="M8552" s="101">
        <f>IF(ISNUMBER(jaar_zip[[#This Row],[etmaaltemperatuur]]),IF(jaar_zip[[#This Row],[etmaaltemperatuur]]&lt;stookgrens,stookgrens-jaar_zip[[#This Row],[etmaaltemperatuur]],0),"")</f>
        <v>12.6</v>
      </c>
      <c r="N8552" s="101">
        <f>IF(ISNUMBER(jaar_zip[[#This Row],[graaddagen]]),IF(OR(MONTH(jaar_zip[[#This Row],[Datum]])=1,MONTH(jaar_zip[[#This Row],[Datum]])=2,MONTH(jaar_zip[[#This Row],[Datum]])=11,MONTH(jaar_zip[[#This Row],[Datum]])=12),1.1,IF(OR(MONTH(jaar_zip[[#This Row],[Datum]])=3,MONTH(jaar_zip[[#This Row],[Datum]])=10),1,0.8))*jaar_zip[[#This Row],[graaddagen]],"")</f>
        <v>13.860000000000001</v>
      </c>
      <c r="O8552" s="101">
        <f>IF(ISNUMBER(jaar_zip[[#This Row],[etmaaltemperatuur]]),IF(jaar_zip[[#This Row],[etmaaltemperatuur]]&gt;stookgrens,jaar_zip[[#This Row],[etmaaltemperatuur]]-stookgrens,0),"")</f>
        <v>0</v>
      </c>
    </row>
    <row r="8553" spans="1:15" x14ac:dyDescent="0.25">
      <c r="A8553">
        <v>377</v>
      </c>
      <c r="B8553">
        <v>20240227</v>
      </c>
      <c r="C8553">
        <v>2.4</v>
      </c>
      <c r="D8553">
        <v>3.2</v>
      </c>
      <c r="E8553">
        <v>471</v>
      </c>
      <c r="F8553">
        <v>-0.1</v>
      </c>
      <c r="H8553">
        <v>90</v>
      </c>
      <c r="I8553" s="101" t="s">
        <v>43</v>
      </c>
      <c r="J8553" s="1">
        <f>DATEVALUE(RIGHT(jaar_zip[[#This Row],[YYYYMMDD]],2)&amp;"-"&amp;MID(jaar_zip[[#This Row],[YYYYMMDD]],5,2)&amp;"-"&amp;LEFT(jaar_zip[[#This Row],[YYYYMMDD]],4))</f>
        <v>45349</v>
      </c>
      <c r="K8553" s="101" t="str">
        <f>IF(AND(VALUE(MONTH(jaar_zip[[#This Row],[Datum]]))=1,VALUE(WEEKNUM(jaar_zip[[#This Row],[Datum]],21))&gt;51),RIGHT(YEAR(jaar_zip[[#This Row],[Datum]])-1,2),RIGHT(YEAR(jaar_zip[[#This Row],[Datum]]),2))&amp;"-"&amp; TEXT(WEEKNUM(jaar_zip[[#This Row],[Datum]],21),"00")</f>
        <v>24-09</v>
      </c>
      <c r="L8553" s="101">
        <f>MONTH(jaar_zip[[#This Row],[Datum]])</f>
        <v>2</v>
      </c>
      <c r="M8553" s="101">
        <f>IF(ISNUMBER(jaar_zip[[#This Row],[etmaaltemperatuur]]),IF(jaar_zip[[#This Row],[etmaaltemperatuur]]&lt;stookgrens,stookgrens-jaar_zip[[#This Row],[etmaaltemperatuur]],0),"")</f>
        <v>14.8</v>
      </c>
      <c r="N8553" s="101">
        <f>IF(ISNUMBER(jaar_zip[[#This Row],[graaddagen]]),IF(OR(MONTH(jaar_zip[[#This Row],[Datum]])=1,MONTH(jaar_zip[[#This Row],[Datum]])=2,MONTH(jaar_zip[[#This Row],[Datum]])=11,MONTH(jaar_zip[[#This Row],[Datum]])=12),1.1,IF(OR(MONTH(jaar_zip[[#This Row],[Datum]])=3,MONTH(jaar_zip[[#This Row],[Datum]])=10),1,0.8))*jaar_zip[[#This Row],[graaddagen]],"")</f>
        <v>16.28</v>
      </c>
      <c r="O8553" s="101">
        <f>IF(ISNUMBER(jaar_zip[[#This Row],[etmaaltemperatuur]]),IF(jaar_zip[[#This Row],[etmaaltemperatuur]]&gt;stookgrens,jaar_zip[[#This Row],[etmaaltemperatuur]]-stookgrens,0),"")</f>
        <v>0</v>
      </c>
    </row>
    <row r="8554" spans="1:15" x14ac:dyDescent="0.25">
      <c r="A8554">
        <v>377</v>
      </c>
      <c r="B8554">
        <v>20240228</v>
      </c>
      <c r="C8554">
        <v>3.1</v>
      </c>
      <c r="D8554">
        <v>3.9</v>
      </c>
      <c r="E8554">
        <v>687</v>
      </c>
      <c r="F8554">
        <v>0</v>
      </c>
      <c r="H8554">
        <v>90</v>
      </c>
      <c r="I8554" s="101" t="s">
        <v>43</v>
      </c>
      <c r="J8554" s="1">
        <f>DATEVALUE(RIGHT(jaar_zip[[#This Row],[YYYYMMDD]],2)&amp;"-"&amp;MID(jaar_zip[[#This Row],[YYYYMMDD]],5,2)&amp;"-"&amp;LEFT(jaar_zip[[#This Row],[YYYYMMDD]],4))</f>
        <v>45350</v>
      </c>
      <c r="K8554" s="101" t="str">
        <f>IF(AND(VALUE(MONTH(jaar_zip[[#This Row],[Datum]]))=1,VALUE(WEEKNUM(jaar_zip[[#This Row],[Datum]],21))&gt;51),RIGHT(YEAR(jaar_zip[[#This Row],[Datum]])-1,2),RIGHT(YEAR(jaar_zip[[#This Row],[Datum]]),2))&amp;"-"&amp; TEXT(WEEKNUM(jaar_zip[[#This Row],[Datum]],21),"00")</f>
        <v>24-09</v>
      </c>
      <c r="L8554" s="101">
        <f>MONTH(jaar_zip[[#This Row],[Datum]])</f>
        <v>2</v>
      </c>
      <c r="M8554" s="101">
        <f>IF(ISNUMBER(jaar_zip[[#This Row],[etmaaltemperatuur]]),IF(jaar_zip[[#This Row],[etmaaltemperatuur]]&lt;stookgrens,stookgrens-jaar_zip[[#This Row],[etmaaltemperatuur]],0),"")</f>
        <v>14.1</v>
      </c>
      <c r="N8554" s="101">
        <f>IF(ISNUMBER(jaar_zip[[#This Row],[graaddagen]]),IF(OR(MONTH(jaar_zip[[#This Row],[Datum]])=1,MONTH(jaar_zip[[#This Row],[Datum]])=2,MONTH(jaar_zip[[#This Row],[Datum]])=11,MONTH(jaar_zip[[#This Row],[Datum]])=12),1.1,IF(OR(MONTH(jaar_zip[[#This Row],[Datum]])=3,MONTH(jaar_zip[[#This Row],[Datum]])=10),1,0.8))*jaar_zip[[#This Row],[graaddagen]],"")</f>
        <v>15.510000000000002</v>
      </c>
      <c r="O8554" s="101">
        <f>IF(ISNUMBER(jaar_zip[[#This Row],[etmaaltemperatuur]]),IF(jaar_zip[[#This Row],[etmaaltemperatuur]]&gt;stookgrens,jaar_zip[[#This Row],[etmaaltemperatuur]]-stookgrens,0),"")</f>
        <v>0</v>
      </c>
    </row>
    <row r="8555" spans="1:15" x14ac:dyDescent="0.25">
      <c r="A8555">
        <v>377</v>
      </c>
      <c r="B8555">
        <v>20240229</v>
      </c>
      <c r="C8555">
        <v>4.5</v>
      </c>
      <c r="D8555">
        <v>8.1</v>
      </c>
      <c r="E8555">
        <v>423</v>
      </c>
      <c r="F8555">
        <v>1</v>
      </c>
      <c r="H8555">
        <v>79</v>
      </c>
      <c r="I8555" s="101" t="s">
        <v>43</v>
      </c>
      <c r="J8555" s="1">
        <f>DATEVALUE(RIGHT(jaar_zip[[#This Row],[YYYYMMDD]],2)&amp;"-"&amp;MID(jaar_zip[[#This Row],[YYYYMMDD]],5,2)&amp;"-"&amp;LEFT(jaar_zip[[#This Row],[YYYYMMDD]],4))</f>
        <v>45351</v>
      </c>
      <c r="K8555" s="101" t="str">
        <f>IF(AND(VALUE(MONTH(jaar_zip[[#This Row],[Datum]]))=1,VALUE(WEEKNUM(jaar_zip[[#This Row],[Datum]],21))&gt;51),RIGHT(YEAR(jaar_zip[[#This Row],[Datum]])-1,2),RIGHT(YEAR(jaar_zip[[#This Row],[Datum]]),2))&amp;"-"&amp; TEXT(WEEKNUM(jaar_zip[[#This Row],[Datum]],21),"00")</f>
        <v>24-09</v>
      </c>
      <c r="L8555" s="101">
        <f>MONTH(jaar_zip[[#This Row],[Datum]])</f>
        <v>2</v>
      </c>
      <c r="M8555" s="101">
        <f>IF(ISNUMBER(jaar_zip[[#This Row],[etmaaltemperatuur]]),IF(jaar_zip[[#This Row],[etmaaltemperatuur]]&lt;stookgrens,stookgrens-jaar_zip[[#This Row],[etmaaltemperatuur]],0),"")</f>
        <v>9.9</v>
      </c>
      <c r="N8555" s="101">
        <f>IF(ISNUMBER(jaar_zip[[#This Row],[graaddagen]]),IF(OR(MONTH(jaar_zip[[#This Row],[Datum]])=1,MONTH(jaar_zip[[#This Row],[Datum]])=2,MONTH(jaar_zip[[#This Row],[Datum]])=11,MONTH(jaar_zip[[#This Row],[Datum]])=12),1.1,IF(OR(MONTH(jaar_zip[[#This Row],[Datum]])=3,MONTH(jaar_zip[[#This Row],[Datum]])=10),1,0.8))*jaar_zip[[#This Row],[graaddagen]],"")</f>
        <v>10.89</v>
      </c>
      <c r="O8555" s="101">
        <f>IF(ISNUMBER(jaar_zip[[#This Row],[etmaaltemperatuur]]),IF(jaar_zip[[#This Row],[etmaaltemperatuur]]&gt;stookgrens,jaar_zip[[#This Row],[etmaaltemperatuur]]-stookgrens,0),"")</f>
        <v>0</v>
      </c>
    </row>
    <row r="8556" spans="1:15" x14ac:dyDescent="0.25">
      <c r="A8556">
        <v>377</v>
      </c>
      <c r="B8556">
        <v>20240301</v>
      </c>
      <c r="C8556">
        <v>6.1</v>
      </c>
      <c r="D8556">
        <v>8.6</v>
      </c>
      <c r="E8556">
        <v>733</v>
      </c>
      <c r="F8556">
        <v>0.1</v>
      </c>
      <c r="H8556">
        <v>71</v>
      </c>
      <c r="I8556" s="101" t="s">
        <v>43</v>
      </c>
      <c r="J8556" s="1">
        <f>DATEVALUE(RIGHT(jaar_zip[[#This Row],[YYYYMMDD]],2)&amp;"-"&amp;MID(jaar_zip[[#This Row],[YYYYMMDD]],5,2)&amp;"-"&amp;LEFT(jaar_zip[[#This Row],[YYYYMMDD]],4))</f>
        <v>45352</v>
      </c>
      <c r="K8556" s="101" t="str">
        <f>IF(AND(VALUE(MONTH(jaar_zip[[#This Row],[Datum]]))=1,VALUE(WEEKNUM(jaar_zip[[#This Row],[Datum]],21))&gt;51),RIGHT(YEAR(jaar_zip[[#This Row],[Datum]])-1,2),RIGHT(YEAR(jaar_zip[[#This Row],[Datum]]),2))&amp;"-"&amp; TEXT(WEEKNUM(jaar_zip[[#This Row],[Datum]],21),"00")</f>
        <v>24-09</v>
      </c>
      <c r="L8556" s="101">
        <f>MONTH(jaar_zip[[#This Row],[Datum]])</f>
        <v>3</v>
      </c>
      <c r="M8556" s="101">
        <f>IF(ISNUMBER(jaar_zip[[#This Row],[etmaaltemperatuur]]),IF(jaar_zip[[#This Row],[etmaaltemperatuur]]&lt;stookgrens,stookgrens-jaar_zip[[#This Row],[etmaaltemperatuur]],0),"")</f>
        <v>9.4</v>
      </c>
      <c r="N8556" s="101">
        <f>IF(ISNUMBER(jaar_zip[[#This Row],[graaddagen]]),IF(OR(MONTH(jaar_zip[[#This Row],[Datum]])=1,MONTH(jaar_zip[[#This Row],[Datum]])=2,MONTH(jaar_zip[[#This Row],[Datum]])=11,MONTH(jaar_zip[[#This Row],[Datum]])=12),1.1,IF(OR(MONTH(jaar_zip[[#This Row],[Datum]])=3,MONTH(jaar_zip[[#This Row],[Datum]])=10),1,0.8))*jaar_zip[[#This Row],[graaddagen]],"")</f>
        <v>9.4</v>
      </c>
      <c r="O8556" s="101">
        <f>IF(ISNUMBER(jaar_zip[[#This Row],[etmaaltemperatuur]]),IF(jaar_zip[[#This Row],[etmaaltemperatuur]]&gt;stookgrens,jaar_zip[[#This Row],[etmaaltemperatuur]]-stookgrens,0),"")</f>
        <v>0</v>
      </c>
    </row>
    <row r="8557" spans="1:15" x14ac:dyDescent="0.25">
      <c r="A8557">
        <v>377</v>
      </c>
      <c r="B8557">
        <v>20240302</v>
      </c>
      <c r="C8557">
        <v>5.2</v>
      </c>
      <c r="D8557">
        <v>9.9</v>
      </c>
      <c r="E8557">
        <v>1126</v>
      </c>
      <c r="F8557">
        <v>0.1</v>
      </c>
      <c r="H8557">
        <v>69</v>
      </c>
      <c r="I8557" s="101" t="s">
        <v>43</v>
      </c>
      <c r="J8557" s="1">
        <f>DATEVALUE(RIGHT(jaar_zip[[#This Row],[YYYYMMDD]],2)&amp;"-"&amp;MID(jaar_zip[[#This Row],[YYYYMMDD]],5,2)&amp;"-"&amp;LEFT(jaar_zip[[#This Row],[YYYYMMDD]],4))</f>
        <v>45353</v>
      </c>
      <c r="K8557" s="101" t="str">
        <f>IF(AND(VALUE(MONTH(jaar_zip[[#This Row],[Datum]]))=1,VALUE(WEEKNUM(jaar_zip[[#This Row],[Datum]],21))&gt;51),RIGHT(YEAR(jaar_zip[[#This Row],[Datum]])-1,2),RIGHT(YEAR(jaar_zip[[#This Row],[Datum]]),2))&amp;"-"&amp; TEXT(WEEKNUM(jaar_zip[[#This Row],[Datum]],21),"00")</f>
        <v>24-09</v>
      </c>
      <c r="L8557" s="101">
        <f>MONTH(jaar_zip[[#This Row],[Datum]])</f>
        <v>3</v>
      </c>
      <c r="M8557" s="101">
        <f>IF(ISNUMBER(jaar_zip[[#This Row],[etmaaltemperatuur]]),IF(jaar_zip[[#This Row],[etmaaltemperatuur]]&lt;stookgrens,stookgrens-jaar_zip[[#This Row],[etmaaltemperatuur]],0),"")</f>
        <v>8.1</v>
      </c>
      <c r="N8557" s="101">
        <f>IF(ISNUMBER(jaar_zip[[#This Row],[graaddagen]]),IF(OR(MONTH(jaar_zip[[#This Row],[Datum]])=1,MONTH(jaar_zip[[#This Row],[Datum]])=2,MONTH(jaar_zip[[#This Row],[Datum]])=11,MONTH(jaar_zip[[#This Row],[Datum]])=12),1.1,IF(OR(MONTH(jaar_zip[[#This Row],[Datum]])=3,MONTH(jaar_zip[[#This Row],[Datum]])=10),1,0.8))*jaar_zip[[#This Row],[graaddagen]],"")</f>
        <v>8.1</v>
      </c>
      <c r="O8557" s="101">
        <f>IF(ISNUMBER(jaar_zip[[#This Row],[etmaaltemperatuur]]),IF(jaar_zip[[#This Row],[etmaaltemperatuur]]&gt;stookgrens,jaar_zip[[#This Row],[etmaaltemperatuur]]-stookgrens,0),"")</f>
        <v>0</v>
      </c>
    </row>
    <row r="8558" spans="1:15" x14ac:dyDescent="0.25">
      <c r="A8558">
        <v>377</v>
      </c>
      <c r="B8558">
        <v>20240303</v>
      </c>
      <c r="C8558">
        <v>3.3</v>
      </c>
      <c r="D8558">
        <v>10.6</v>
      </c>
      <c r="E8558">
        <v>943</v>
      </c>
      <c r="F8558">
        <v>-0.1</v>
      </c>
      <c r="H8558">
        <v>75</v>
      </c>
      <c r="I8558" s="101" t="s">
        <v>43</v>
      </c>
      <c r="J8558" s="1">
        <f>DATEVALUE(RIGHT(jaar_zip[[#This Row],[YYYYMMDD]],2)&amp;"-"&amp;MID(jaar_zip[[#This Row],[YYYYMMDD]],5,2)&amp;"-"&amp;LEFT(jaar_zip[[#This Row],[YYYYMMDD]],4))</f>
        <v>45354</v>
      </c>
      <c r="K8558" s="101" t="str">
        <f>IF(AND(VALUE(MONTH(jaar_zip[[#This Row],[Datum]]))=1,VALUE(WEEKNUM(jaar_zip[[#This Row],[Datum]],21))&gt;51),RIGHT(YEAR(jaar_zip[[#This Row],[Datum]])-1,2),RIGHT(YEAR(jaar_zip[[#This Row],[Datum]]),2))&amp;"-"&amp; TEXT(WEEKNUM(jaar_zip[[#This Row],[Datum]],21),"00")</f>
        <v>24-09</v>
      </c>
      <c r="L8558" s="101">
        <f>MONTH(jaar_zip[[#This Row],[Datum]])</f>
        <v>3</v>
      </c>
      <c r="M8558" s="101">
        <f>IF(ISNUMBER(jaar_zip[[#This Row],[etmaaltemperatuur]]),IF(jaar_zip[[#This Row],[etmaaltemperatuur]]&lt;stookgrens,stookgrens-jaar_zip[[#This Row],[etmaaltemperatuur]],0),"")</f>
        <v>7.4</v>
      </c>
      <c r="N8558" s="101">
        <f>IF(ISNUMBER(jaar_zip[[#This Row],[graaddagen]]),IF(OR(MONTH(jaar_zip[[#This Row],[Datum]])=1,MONTH(jaar_zip[[#This Row],[Datum]])=2,MONTH(jaar_zip[[#This Row],[Datum]])=11,MONTH(jaar_zip[[#This Row],[Datum]])=12),1.1,IF(OR(MONTH(jaar_zip[[#This Row],[Datum]])=3,MONTH(jaar_zip[[#This Row],[Datum]])=10),1,0.8))*jaar_zip[[#This Row],[graaddagen]],"")</f>
        <v>7.4</v>
      </c>
      <c r="O8558" s="101">
        <f>IF(ISNUMBER(jaar_zip[[#This Row],[etmaaltemperatuur]]),IF(jaar_zip[[#This Row],[etmaaltemperatuur]]&gt;stookgrens,jaar_zip[[#This Row],[etmaaltemperatuur]]-stookgrens,0),"")</f>
        <v>0</v>
      </c>
    </row>
    <row r="8559" spans="1:15" x14ac:dyDescent="0.25">
      <c r="A8559">
        <v>377</v>
      </c>
      <c r="B8559">
        <v>20240304</v>
      </c>
      <c r="C8559">
        <v>2.5</v>
      </c>
      <c r="D8559">
        <v>8</v>
      </c>
      <c r="E8559">
        <v>1180</v>
      </c>
      <c r="F8559">
        <v>0</v>
      </c>
      <c r="H8559">
        <v>77</v>
      </c>
      <c r="I8559" s="101" t="s">
        <v>43</v>
      </c>
      <c r="J8559" s="1">
        <f>DATEVALUE(RIGHT(jaar_zip[[#This Row],[YYYYMMDD]],2)&amp;"-"&amp;MID(jaar_zip[[#This Row],[YYYYMMDD]],5,2)&amp;"-"&amp;LEFT(jaar_zip[[#This Row],[YYYYMMDD]],4))</f>
        <v>45355</v>
      </c>
      <c r="K8559" s="101" t="str">
        <f>IF(AND(VALUE(MONTH(jaar_zip[[#This Row],[Datum]]))=1,VALUE(WEEKNUM(jaar_zip[[#This Row],[Datum]],21))&gt;51),RIGHT(YEAR(jaar_zip[[#This Row],[Datum]])-1,2),RIGHT(YEAR(jaar_zip[[#This Row],[Datum]]),2))&amp;"-"&amp; TEXT(WEEKNUM(jaar_zip[[#This Row],[Datum]],21),"00")</f>
        <v>24-10</v>
      </c>
      <c r="L8559" s="101">
        <f>MONTH(jaar_zip[[#This Row],[Datum]])</f>
        <v>3</v>
      </c>
      <c r="M8559" s="101">
        <f>IF(ISNUMBER(jaar_zip[[#This Row],[etmaaltemperatuur]]),IF(jaar_zip[[#This Row],[etmaaltemperatuur]]&lt;stookgrens,stookgrens-jaar_zip[[#This Row],[etmaaltemperatuur]],0),"")</f>
        <v>10</v>
      </c>
      <c r="N8559" s="101">
        <f>IF(ISNUMBER(jaar_zip[[#This Row],[graaddagen]]),IF(OR(MONTH(jaar_zip[[#This Row],[Datum]])=1,MONTH(jaar_zip[[#This Row],[Datum]])=2,MONTH(jaar_zip[[#This Row],[Datum]])=11,MONTH(jaar_zip[[#This Row],[Datum]])=12),1.1,IF(OR(MONTH(jaar_zip[[#This Row],[Datum]])=3,MONTH(jaar_zip[[#This Row],[Datum]])=10),1,0.8))*jaar_zip[[#This Row],[graaddagen]],"")</f>
        <v>10</v>
      </c>
      <c r="O8559" s="101">
        <f>IF(ISNUMBER(jaar_zip[[#This Row],[etmaaltemperatuur]]),IF(jaar_zip[[#This Row],[etmaaltemperatuur]]&gt;stookgrens,jaar_zip[[#This Row],[etmaaltemperatuur]]-stookgrens,0),"")</f>
        <v>0</v>
      </c>
    </row>
    <row r="8560" spans="1:15" x14ac:dyDescent="0.25">
      <c r="A8560">
        <v>377</v>
      </c>
      <c r="B8560">
        <v>20240305</v>
      </c>
      <c r="C8560">
        <v>1.3</v>
      </c>
      <c r="D8560">
        <v>7.1</v>
      </c>
      <c r="E8560">
        <v>369</v>
      </c>
      <c r="F8560">
        <v>0.2</v>
      </c>
      <c r="H8560">
        <v>87</v>
      </c>
      <c r="I8560" s="101" t="s">
        <v>43</v>
      </c>
      <c r="J8560" s="1">
        <f>DATEVALUE(RIGHT(jaar_zip[[#This Row],[YYYYMMDD]],2)&amp;"-"&amp;MID(jaar_zip[[#This Row],[YYYYMMDD]],5,2)&amp;"-"&amp;LEFT(jaar_zip[[#This Row],[YYYYMMDD]],4))</f>
        <v>45356</v>
      </c>
      <c r="K8560" s="101" t="str">
        <f>IF(AND(VALUE(MONTH(jaar_zip[[#This Row],[Datum]]))=1,VALUE(WEEKNUM(jaar_zip[[#This Row],[Datum]],21))&gt;51),RIGHT(YEAR(jaar_zip[[#This Row],[Datum]])-1,2),RIGHT(YEAR(jaar_zip[[#This Row],[Datum]]),2))&amp;"-"&amp; TEXT(WEEKNUM(jaar_zip[[#This Row],[Datum]],21),"00")</f>
        <v>24-10</v>
      </c>
      <c r="L8560" s="101">
        <f>MONTH(jaar_zip[[#This Row],[Datum]])</f>
        <v>3</v>
      </c>
      <c r="M8560" s="101">
        <f>IF(ISNUMBER(jaar_zip[[#This Row],[etmaaltemperatuur]]),IF(jaar_zip[[#This Row],[etmaaltemperatuur]]&lt;stookgrens,stookgrens-jaar_zip[[#This Row],[etmaaltemperatuur]],0),"")</f>
        <v>10.9</v>
      </c>
      <c r="N8560" s="101">
        <f>IF(ISNUMBER(jaar_zip[[#This Row],[graaddagen]]),IF(OR(MONTH(jaar_zip[[#This Row],[Datum]])=1,MONTH(jaar_zip[[#This Row],[Datum]])=2,MONTH(jaar_zip[[#This Row],[Datum]])=11,MONTH(jaar_zip[[#This Row],[Datum]])=12),1.1,IF(OR(MONTH(jaar_zip[[#This Row],[Datum]])=3,MONTH(jaar_zip[[#This Row],[Datum]])=10),1,0.8))*jaar_zip[[#This Row],[graaddagen]],"")</f>
        <v>10.9</v>
      </c>
      <c r="O8560" s="101">
        <f>IF(ISNUMBER(jaar_zip[[#This Row],[etmaaltemperatuur]]),IF(jaar_zip[[#This Row],[etmaaltemperatuur]]&gt;stookgrens,jaar_zip[[#This Row],[etmaaltemperatuur]]-stookgrens,0),"")</f>
        <v>0</v>
      </c>
    </row>
    <row r="8561" spans="1:15" x14ac:dyDescent="0.25">
      <c r="A8561">
        <v>377</v>
      </c>
      <c r="B8561">
        <v>20240306</v>
      </c>
      <c r="C8561">
        <v>1.5</v>
      </c>
      <c r="D8561">
        <v>6.3</v>
      </c>
      <c r="E8561">
        <v>1301</v>
      </c>
      <c r="F8561">
        <v>0</v>
      </c>
      <c r="H8561">
        <v>81</v>
      </c>
      <c r="I8561" s="101" t="s">
        <v>43</v>
      </c>
      <c r="J8561" s="1">
        <f>DATEVALUE(RIGHT(jaar_zip[[#This Row],[YYYYMMDD]],2)&amp;"-"&amp;MID(jaar_zip[[#This Row],[YYYYMMDD]],5,2)&amp;"-"&amp;LEFT(jaar_zip[[#This Row],[YYYYMMDD]],4))</f>
        <v>45357</v>
      </c>
      <c r="K8561" s="101" t="str">
        <f>IF(AND(VALUE(MONTH(jaar_zip[[#This Row],[Datum]]))=1,VALUE(WEEKNUM(jaar_zip[[#This Row],[Datum]],21))&gt;51),RIGHT(YEAR(jaar_zip[[#This Row],[Datum]])-1,2),RIGHT(YEAR(jaar_zip[[#This Row],[Datum]]),2))&amp;"-"&amp; TEXT(WEEKNUM(jaar_zip[[#This Row],[Datum]],21),"00")</f>
        <v>24-10</v>
      </c>
      <c r="L8561" s="101">
        <f>MONTH(jaar_zip[[#This Row],[Datum]])</f>
        <v>3</v>
      </c>
      <c r="M8561" s="101">
        <f>IF(ISNUMBER(jaar_zip[[#This Row],[etmaaltemperatuur]]),IF(jaar_zip[[#This Row],[etmaaltemperatuur]]&lt;stookgrens,stookgrens-jaar_zip[[#This Row],[etmaaltemperatuur]],0),"")</f>
        <v>11.7</v>
      </c>
      <c r="N8561" s="101">
        <f>IF(ISNUMBER(jaar_zip[[#This Row],[graaddagen]]),IF(OR(MONTH(jaar_zip[[#This Row],[Datum]])=1,MONTH(jaar_zip[[#This Row],[Datum]])=2,MONTH(jaar_zip[[#This Row],[Datum]])=11,MONTH(jaar_zip[[#This Row],[Datum]])=12),1.1,IF(OR(MONTH(jaar_zip[[#This Row],[Datum]])=3,MONTH(jaar_zip[[#This Row],[Datum]])=10),1,0.8))*jaar_zip[[#This Row],[graaddagen]],"")</f>
        <v>11.7</v>
      </c>
      <c r="O8561" s="101">
        <f>IF(ISNUMBER(jaar_zip[[#This Row],[etmaaltemperatuur]]),IF(jaar_zip[[#This Row],[etmaaltemperatuur]]&gt;stookgrens,jaar_zip[[#This Row],[etmaaltemperatuur]]-stookgrens,0),"")</f>
        <v>0</v>
      </c>
    </row>
    <row r="8562" spans="1:15" x14ac:dyDescent="0.25">
      <c r="A8562">
        <v>377</v>
      </c>
      <c r="B8562">
        <v>20240307</v>
      </c>
      <c r="C8562">
        <v>4</v>
      </c>
      <c r="D8562">
        <v>5.6</v>
      </c>
      <c r="E8562">
        <v>1104</v>
      </c>
      <c r="F8562">
        <v>0</v>
      </c>
      <c r="H8562">
        <v>78</v>
      </c>
      <c r="I8562" s="101" t="s">
        <v>43</v>
      </c>
      <c r="J8562" s="1">
        <f>DATEVALUE(RIGHT(jaar_zip[[#This Row],[YYYYMMDD]],2)&amp;"-"&amp;MID(jaar_zip[[#This Row],[YYYYMMDD]],5,2)&amp;"-"&amp;LEFT(jaar_zip[[#This Row],[YYYYMMDD]],4))</f>
        <v>45358</v>
      </c>
      <c r="K8562" s="101" t="str">
        <f>IF(AND(VALUE(MONTH(jaar_zip[[#This Row],[Datum]]))=1,VALUE(WEEKNUM(jaar_zip[[#This Row],[Datum]],21))&gt;51),RIGHT(YEAR(jaar_zip[[#This Row],[Datum]])-1,2),RIGHT(YEAR(jaar_zip[[#This Row],[Datum]]),2))&amp;"-"&amp; TEXT(WEEKNUM(jaar_zip[[#This Row],[Datum]],21),"00")</f>
        <v>24-10</v>
      </c>
      <c r="L8562" s="101">
        <f>MONTH(jaar_zip[[#This Row],[Datum]])</f>
        <v>3</v>
      </c>
      <c r="M8562" s="101">
        <f>IF(ISNUMBER(jaar_zip[[#This Row],[etmaaltemperatuur]]),IF(jaar_zip[[#This Row],[etmaaltemperatuur]]&lt;stookgrens,stookgrens-jaar_zip[[#This Row],[etmaaltemperatuur]],0),"")</f>
        <v>12.4</v>
      </c>
      <c r="N8562" s="101">
        <f>IF(ISNUMBER(jaar_zip[[#This Row],[graaddagen]]),IF(OR(MONTH(jaar_zip[[#This Row],[Datum]])=1,MONTH(jaar_zip[[#This Row],[Datum]])=2,MONTH(jaar_zip[[#This Row],[Datum]])=11,MONTH(jaar_zip[[#This Row],[Datum]])=12),1.1,IF(OR(MONTH(jaar_zip[[#This Row],[Datum]])=3,MONTH(jaar_zip[[#This Row],[Datum]])=10),1,0.8))*jaar_zip[[#This Row],[graaddagen]],"")</f>
        <v>12.4</v>
      </c>
      <c r="O8562" s="101">
        <f>IF(ISNUMBER(jaar_zip[[#This Row],[etmaaltemperatuur]]),IF(jaar_zip[[#This Row],[etmaaltemperatuur]]&gt;stookgrens,jaar_zip[[#This Row],[etmaaltemperatuur]]-stookgrens,0),"")</f>
        <v>0</v>
      </c>
    </row>
    <row r="8563" spans="1:15" x14ac:dyDescent="0.25">
      <c r="A8563">
        <v>377</v>
      </c>
      <c r="B8563">
        <v>20240308</v>
      </c>
      <c r="C8563">
        <v>5</v>
      </c>
      <c r="D8563">
        <v>5.7</v>
      </c>
      <c r="E8563">
        <v>1388</v>
      </c>
      <c r="F8563">
        <v>0</v>
      </c>
      <c r="H8563">
        <v>66</v>
      </c>
      <c r="I8563" s="101" t="s">
        <v>43</v>
      </c>
      <c r="J8563" s="1">
        <f>DATEVALUE(RIGHT(jaar_zip[[#This Row],[YYYYMMDD]],2)&amp;"-"&amp;MID(jaar_zip[[#This Row],[YYYYMMDD]],5,2)&amp;"-"&amp;LEFT(jaar_zip[[#This Row],[YYYYMMDD]],4))</f>
        <v>45359</v>
      </c>
      <c r="K8563" s="101" t="str">
        <f>IF(AND(VALUE(MONTH(jaar_zip[[#This Row],[Datum]]))=1,VALUE(WEEKNUM(jaar_zip[[#This Row],[Datum]],21))&gt;51),RIGHT(YEAR(jaar_zip[[#This Row],[Datum]])-1,2),RIGHT(YEAR(jaar_zip[[#This Row],[Datum]]),2))&amp;"-"&amp; TEXT(WEEKNUM(jaar_zip[[#This Row],[Datum]],21),"00")</f>
        <v>24-10</v>
      </c>
      <c r="L8563" s="101">
        <f>MONTH(jaar_zip[[#This Row],[Datum]])</f>
        <v>3</v>
      </c>
      <c r="M8563" s="101">
        <f>IF(ISNUMBER(jaar_zip[[#This Row],[etmaaltemperatuur]]),IF(jaar_zip[[#This Row],[etmaaltemperatuur]]&lt;stookgrens,stookgrens-jaar_zip[[#This Row],[etmaaltemperatuur]],0),"")</f>
        <v>12.3</v>
      </c>
      <c r="N8563" s="101">
        <f>IF(ISNUMBER(jaar_zip[[#This Row],[graaddagen]]),IF(OR(MONTH(jaar_zip[[#This Row],[Datum]])=1,MONTH(jaar_zip[[#This Row],[Datum]])=2,MONTH(jaar_zip[[#This Row],[Datum]])=11,MONTH(jaar_zip[[#This Row],[Datum]])=12),1.1,IF(OR(MONTH(jaar_zip[[#This Row],[Datum]])=3,MONTH(jaar_zip[[#This Row],[Datum]])=10),1,0.8))*jaar_zip[[#This Row],[graaddagen]],"")</f>
        <v>12.3</v>
      </c>
      <c r="O8563" s="101">
        <f>IF(ISNUMBER(jaar_zip[[#This Row],[etmaaltemperatuur]]),IF(jaar_zip[[#This Row],[etmaaltemperatuur]]&gt;stookgrens,jaar_zip[[#This Row],[etmaaltemperatuur]]-stookgrens,0),"")</f>
        <v>0</v>
      </c>
    </row>
    <row r="8564" spans="1:15" x14ac:dyDescent="0.25">
      <c r="A8564">
        <v>377</v>
      </c>
      <c r="B8564">
        <v>20240309</v>
      </c>
      <c r="C8564">
        <v>3.9</v>
      </c>
      <c r="D8564">
        <v>9.1</v>
      </c>
      <c r="E8564">
        <v>815</v>
      </c>
      <c r="F8564">
        <v>-0.1</v>
      </c>
      <c r="H8564">
        <v>65</v>
      </c>
      <c r="I8564" s="101" t="s">
        <v>43</v>
      </c>
      <c r="J8564" s="1">
        <f>DATEVALUE(RIGHT(jaar_zip[[#This Row],[YYYYMMDD]],2)&amp;"-"&amp;MID(jaar_zip[[#This Row],[YYYYMMDD]],5,2)&amp;"-"&amp;LEFT(jaar_zip[[#This Row],[YYYYMMDD]],4))</f>
        <v>45360</v>
      </c>
      <c r="K8564" s="101" t="str">
        <f>IF(AND(VALUE(MONTH(jaar_zip[[#This Row],[Datum]]))=1,VALUE(WEEKNUM(jaar_zip[[#This Row],[Datum]],21))&gt;51),RIGHT(YEAR(jaar_zip[[#This Row],[Datum]])-1,2),RIGHT(YEAR(jaar_zip[[#This Row],[Datum]]),2))&amp;"-"&amp; TEXT(WEEKNUM(jaar_zip[[#This Row],[Datum]],21),"00")</f>
        <v>24-10</v>
      </c>
      <c r="L8564" s="101">
        <f>MONTH(jaar_zip[[#This Row],[Datum]])</f>
        <v>3</v>
      </c>
      <c r="M8564" s="101">
        <f>IF(ISNUMBER(jaar_zip[[#This Row],[etmaaltemperatuur]]),IF(jaar_zip[[#This Row],[etmaaltemperatuur]]&lt;stookgrens,stookgrens-jaar_zip[[#This Row],[etmaaltemperatuur]],0),"")</f>
        <v>8.9</v>
      </c>
      <c r="N8564" s="101">
        <f>IF(ISNUMBER(jaar_zip[[#This Row],[graaddagen]]),IF(OR(MONTH(jaar_zip[[#This Row],[Datum]])=1,MONTH(jaar_zip[[#This Row],[Datum]])=2,MONTH(jaar_zip[[#This Row],[Datum]])=11,MONTH(jaar_zip[[#This Row],[Datum]])=12),1.1,IF(OR(MONTH(jaar_zip[[#This Row],[Datum]])=3,MONTH(jaar_zip[[#This Row],[Datum]])=10),1,0.8))*jaar_zip[[#This Row],[graaddagen]],"")</f>
        <v>8.9</v>
      </c>
      <c r="O8564" s="101">
        <f>IF(ISNUMBER(jaar_zip[[#This Row],[etmaaltemperatuur]]),IF(jaar_zip[[#This Row],[etmaaltemperatuur]]&gt;stookgrens,jaar_zip[[#This Row],[etmaaltemperatuur]]-stookgrens,0),"")</f>
        <v>0</v>
      </c>
    </row>
    <row r="8565" spans="1:15" x14ac:dyDescent="0.25">
      <c r="A8565">
        <v>377</v>
      </c>
      <c r="B8565">
        <v>20240310</v>
      </c>
      <c r="C8565">
        <v>3</v>
      </c>
      <c r="D8565">
        <v>10</v>
      </c>
      <c r="E8565">
        <v>846</v>
      </c>
      <c r="F8565">
        <v>-0.1</v>
      </c>
      <c r="H8565">
        <v>68</v>
      </c>
      <c r="I8565" s="101" t="s">
        <v>43</v>
      </c>
      <c r="J8565" s="1">
        <f>DATEVALUE(RIGHT(jaar_zip[[#This Row],[YYYYMMDD]],2)&amp;"-"&amp;MID(jaar_zip[[#This Row],[YYYYMMDD]],5,2)&amp;"-"&amp;LEFT(jaar_zip[[#This Row],[YYYYMMDD]],4))</f>
        <v>45361</v>
      </c>
      <c r="K8565" s="101" t="str">
        <f>IF(AND(VALUE(MONTH(jaar_zip[[#This Row],[Datum]]))=1,VALUE(WEEKNUM(jaar_zip[[#This Row],[Datum]],21))&gt;51),RIGHT(YEAR(jaar_zip[[#This Row],[Datum]])-1,2),RIGHT(YEAR(jaar_zip[[#This Row],[Datum]]),2))&amp;"-"&amp; TEXT(WEEKNUM(jaar_zip[[#This Row],[Datum]],21),"00")</f>
        <v>24-10</v>
      </c>
      <c r="L8565" s="101">
        <f>MONTH(jaar_zip[[#This Row],[Datum]])</f>
        <v>3</v>
      </c>
      <c r="M8565" s="101">
        <f>IF(ISNUMBER(jaar_zip[[#This Row],[etmaaltemperatuur]]),IF(jaar_zip[[#This Row],[etmaaltemperatuur]]&lt;stookgrens,stookgrens-jaar_zip[[#This Row],[etmaaltemperatuur]],0),"")</f>
        <v>8</v>
      </c>
      <c r="N8565" s="101">
        <f>IF(ISNUMBER(jaar_zip[[#This Row],[graaddagen]]),IF(OR(MONTH(jaar_zip[[#This Row],[Datum]])=1,MONTH(jaar_zip[[#This Row],[Datum]])=2,MONTH(jaar_zip[[#This Row],[Datum]])=11,MONTH(jaar_zip[[#This Row],[Datum]])=12),1.1,IF(OR(MONTH(jaar_zip[[#This Row],[Datum]])=3,MONTH(jaar_zip[[#This Row],[Datum]])=10),1,0.8))*jaar_zip[[#This Row],[graaddagen]],"")</f>
        <v>8</v>
      </c>
      <c r="O8565" s="101">
        <f>IF(ISNUMBER(jaar_zip[[#This Row],[etmaaltemperatuur]]),IF(jaar_zip[[#This Row],[etmaaltemperatuur]]&gt;stookgrens,jaar_zip[[#This Row],[etmaaltemperatuur]]-stookgrens,0),"")</f>
        <v>0</v>
      </c>
    </row>
    <row r="8566" spans="1:15" x14ac:dyDescent="0.25">
      <c r="A8566">
        <v>377</v>
      </c>
      <c r="B8566">
        <v>20240311</v>
      </c>
      <c r="C8566">
        <v>2.7</v>
      </c>
      <c r="D8566">
        <v>7.8</v>
      </c>
      <c r="E8566">
        <v>194</v>
      </c>
      <c r="F8566">
        <v>29.9</v>
      </c>
      <c r="H8566">
        <v>94</v>
      </c>
      <c r="I8566" s="101" t="s">
        <v>43</v>
      </c>
      <c r="J8566" s="1">
        <f>DATEVALUE(RIGHT(jaar_zip[[#This Row],[YYYYMMDD]],2)&amp;"-"&amp;MID(jaar_zip[[#This Row],[YYYYMMDD]],5,2)&amp;"-"&amp;LEFT(jaar_zip[[#This Row],[YYYYMMDD]],4))</f>
        <v>45362</v>
      </c>
      <c r="K8566" s="101" t="str">
        <f>IF(AND(VALUE(MONTH(jaar_zip[[#This Row],[Datum]]))=1,VALUE(WEEKNUM(jaar_zip[[#This Row],[Datum]],21))&gt;51),RIGHT(YEAR(jaar_zip[[#This Row],[Datum]])-1,2),RIGHT(YEAR(jaar_zip[[#This Row],[Datum]]),2))&amp;"-"&amp; TEXT(WEEKNUM(jaar_zip[[#This Row],[Datum]],21),"00")</f>
        <v>24-11</v>
      </c>
      <c r="L8566" s="101">
        <f>MONTH(jaar_zip[[#This Row],[Datum]])</f>
        <v>3</v>
      </c>
      <c r="M8566" s="101">
        <f>IF(ISNUMBER(jaar_zip[[#This Row],[etmaaltemperatuur]]),IF(jaar_zip[[#This Row],[etmaaltemperatuur]]&lt;stookgrens,stookgrens-jaar_zip[[#This Row],[etmaaltemperatuur]],0),"")</f>
        <v>10.199999999999999</v>
      </c>
      <c r="N8566" s="101">
        <f>IF(ISNUMBER(jaar_zip[[#This Row],[graaddagen]]),IF(OR(MONTH(jaar_zip[[#This Row],[Datum]])=1,MONTH(jaar_zip[[#This Row],[Datum]])=2,MONTH(jaar_zip[[#This Row],[Datum]])=11,MONTH(jaar_zip[[#This Row],[Datum]])=12),1.1,IF(OR(MONTH(jaar_zip[[#This Row],[Datum]])=3,MONTH(jaar_zip[[#This Row],[Datum]])=10),1,0.8))*jaar_zip[[#This Row],[graaddagen]],"")</f>
        <v>10.199999999999999</v>
      </c>
      <c r="O8566" s="101">
        <f>IF(ISNUMBER(jaar_zip[[#This Row],[etmaaltemperatuur]]),IF(jaar_zip[[#This Row],[etmaaltemperatuur]]&gt;stookgrens,jaar_zip[[#This Row],[etmaaltemperatuur]]-stookgrens,0),"")</f>
        <v>0</v>
      </c>
    </row>
    <row r="8567" spans="1:15" x14ac:dyDescent="0.25">
      <c r="A8567">
        <v>377</v>
      </c>
      <c r="B8567">
        <v>20240312</v>
      </c>
      <c r="C8567">
        <v>3.9</v>
      </c>
      <c r="D8567">
        <v>8</v>
      </c>
      <c r="E8567">
        <v>463</v>
      </c>
      <c r="F8567">
        <v>5.5</v>
      </c>
      <c r="H8567">
        <v>90</v>
      </c>
      <c r="I8567" s="101" t="s">
        <v>43</v>
      </c>
      <c r="J8567" s="1">
        <f>DATEVALUE(RIGHT(jaar_zip[[#This Row],[YYYYMMDD]],2)&amp;"-"&amp;MID(jaar_zip[[#This Row],[YYYYMMDD]],5,2)&amp;"-"&amp;LEFT(jaar_zip[[#This Row],[YYYYMMDD]],4))</f>
        <v>45363</v>
      </c>
      <c r="K8567" s="101" t="str">
        <f>IF(AND(VALUE(MONTH(jaar_zip[[#This Row],[Datum]]))=1,VALUE(WEEKNUM(jaar_zip[[#This Row],[Datum]],21))&gt;51),RIGHT(YEAR(jaar_zip[[#This Row],[Datum]])-1,2),RIGHT(YEAR(jaar_zip[[#This Row],[Datum]]),2))&amp;"-"&amp; TEXT(WEEKNUM(jaar_zip[[#This Row],[Datum]],21),"00")</f>
        <v>24-11</v>
      </c>
      <c r="L8567" s="101">
        <f>MONTH(jaar_zip[[#This Row],[Datum]])</f>
        <v>3</v>
      </c>
      <c r="M8567" s="101">
        <f>IF(ISNUMBER(jaar_zip[[#This Row],[etmaaltemperatuur]]),IF(jaar_zip[[#This Row],[etmaaltemperatuur]]&lt;stookgrens,stookgrens-jaar_zip[[#This Row],[etmaaltemperatuur]],0),"")</f>
        <v>10</v>
      </c>
      <c r="N8567" s="101">
        <f>IF(ISNUMBER(jaar_zip[[#This Row],[graaddagen]]),IF(OR(MONTH(jaar_zip[[#This Row],[Datum]])=1,MONTH(jaar_zip[[#This Row],[Datum]])=2,MONTH(jaar_zip[[#This Row],[Datum]])=11,MONTH(jaar_zip[[#This Row],[Datum]])=12),1.1,IF(OR(MONTH(jaar_zip[[#This Row],[Datum]])=3,MONTH(jaar_zip[[#This Row],[Datum]])=10),1,0.8))*jaar_zip[[#This Row],[graaddagen]],"")</f>
        <v>10</v>
      </c>
      <c r="O8567" s="101">
        <f>IF(ISNUMBER(jaar_zip[[#This Row],[etmaaltemperatuur]]),IF(jaar_zip[[#This Row],[etmaaltemperatuur]]&gt;stookgrens,jaar_zip[[#This Row],[etmaaltemperatuur]]-stookgrens,0),"")</f>
        <v>0</v>
      </c>
    </row>
    <row r="8568" spans="1:15" x14ac:dyDescent="0.25">
      <c r="A8568">
        <v>377</v>
      </c>
      <c r="B8568">
        <v>20240313</v>
      </c>
      <c r="C8568">
        <v>3.7</v>
      </c>
      <c r="D8568">
        <v>11.3</v>
      </c>
      <c r="E8568">
        <v>357</v>
      </c>
      <c r="F8568">
        <v>1.8</v>
      </c>
      <c r="H8568">
        <v>87</v>
      </c>
      <c r="I8568" s="101" t="s">
        <v>43</v>
      </c>
      <c r="J8568" s="1">
        <f>DATEVALUE(RIGHT(jaar_zip[[#This Row],[YYYYMMDD]],2)&amp;"-"&amp;MID(jaar_zip[[#This Row],[YYYYMMDD]],5,2)&amp;"-"&amp;LEFT(jaar_zip[[#This Row],[YYYYMMDD]],4))</f>
        <v>45364</v>
      </c>
      <c r="K8568" s="101" t="str">
        <f>IF(AND(VALUE(MONTH(jaar_zip[[#This Row],[Datum]]))=1,VALUE(WEEKNUM(jaar_zip[[#This Row],[Datum]],21))&gt;51),RIGHT(YEAR(jaar_zip[[#This Row],[Datum]])-1,2),RIGHT(YEAR(jaar_zip[[#This Row],[Datum]]),2))&amp;"-"&amp; TEXT(WEEKNUM(jaar_zip[[#This Row],[Datum]],21),"00")</f>
        <v>24-11</v>
      </c>
      <c r="L8568" s="101">
        <f>MONTH(jaar_zip[[#This Row],[Datum]])</f>
        <v>3</v>
      </c>
      <c r="M8568" s="101">
        <f>IF(ISNUMBER(jaar_zip[[#This Row],[etmaaltemperatuur]]),IF(jaar_zip[[#This Row],[etmaaltemperatuur]]&lt;stookgrens,stookgrens-jaar_zip[[#This Row],[etmaaltemperatuur]],0),"")</f>
        <v>6.6999999999999993</v>
      </c>
      <c r="N8568" s="101">
        <f>IF(ISNUMBER(jaar_zip[[#This Row],[graaddagen]]),IF(OR(MONTH(jaar_zip[[#This Row],[Datum]])=1,MONTH(jaar_zip[[#This Row],[Datum]])=2,MONTH(jaar_zip[[#This Row],[Datum]])=11,MONTH(jaar_zip[[#This Row],[Datum]])=12),1.1,IF(OR(MONTH(jaar_zip[[#This Row],[Datum]])=3,MONTH(jaar_zip[[#This Row],[Datum]])=10),1,0.8))*jaar_zip[[#This Row],[graaddagen]],"")</f>
        <v>6.6999999999999993</v>
      </c>
      <c r="O8568" s="101">
        <f>IF(ISNUMBER(jaar_zip[[#This Row],[etmaaltemperatuur]]),IF(jaar_zip[[#This Row],[etmaaltemperatuur]]&gt;stookgrens,jaar_zip[[#This Row],[etmaaltemperatuur]]-stookgrens,0),"")</f>
        <v>0</v>
      </c>
    </row>
    <row r="8569" spans="1:15" x14ac:dyDescent="0.25">
      <c r="A8569">
        <v>377</v>
      </c>
      <c r="B8569">
        <v>20240314</v>
      </c>
      <c r="C8569">
        <v>3.4</v>
      </c>
      <c r="D8569">
        <v>12.2</v>
      </c>
      <c r="E8569">
        <v>1309</v>
      </c>
      <c r="F8569">
        <v>0</v>
      </c>
      <c r="H8569">
        <v>76</v>
      </c>
      <c r="I8569" s="101" t="s">
        <v>43</v>
      </c>
      <c r="J8569" s="1">
        <f>DATEVALUE(RIGHT(jaar_zip[[#This Row],[YYYYMMDD]],2)&amp;"-"&amp;MID(jaar_zip[[#This Row],[YYYYMMDD]],5,2)&amp;"-"&amp;LEFT(jaar_zip[[#This Row],[YYYYMMDD]],4))</f>
        <v>45365</v>
      </c>
      <c r="K8569" s="101" t="str">
        <f>IF(AND(VALUE(MONTH(jaar_zip[[#This Row],[Datum]]))=1,VALUE(WEEKNUM(jaar_zip[[#This Row],[Datum]],21))&gt;51),RIGHT(YEAR(jaar_zip[[#This Row],[Datum]])-1,2),RIGHT(YEAR(jaar_zip[[#This Row],[Datum]]),2))&amp;"-"&amp; TEXT(WEEKNUM(jaar_zip[[#This Row],[Datum]],21),"00")</f>
        <v>24-11</v>
      </c>
      <c r="L8569" s="101">
        <f>MONTH(jaar_zip[[#This Row],[Datum]])</f>
        <v>3</v>
      </c>
      <c r="M8569" s="101">
        <f>IF(ISNUMBER(jaar_zip[[#This Row],[etmaaltemperatuur]]),IF(jaar_zip[[#This Row],[etmaaltemperatuur]]&lt;stookgrens,stookgrens-jaar_zip[[#This Row],[etmaaltemperatuur]],0),"")</f>
        <v>5.8000000000000007</v>
      </c>
      <c r="N8569" s="101">
        <f>IF(ISNUMBER(jaar_zip[[#This Row],[graaddagen]]),IF(OR(MONTH(jaar_zip[[#This Row],[Datum]])=1,MONTH(jaar_zip[[#This Row],[Datum]])=2,MONTH(jaar_zip[[#This Row],[Datum]])=11,MONTH(jaar_zip[[#This Row],[Datum]])=12),1.1,IF(OR(MONTH(jaar_zip[[#This Row],[Datum]])=3,MONTH(jaar_zip[[#This Row],[Datum]])=10),1,0.8))*jaar_zip[[#This Row],[graaddagen]],"")</f>
        <v>5.8000000000000007</v>
      </c>
      <c r="O8569" s="101">
        <f>IF(ISNUMBER(jaar_zip[[#This Row],[etmaaltemperatuur]]),IF(jaar_zip[[#This Row],[etmaaltemperatuur]]&gt;stookgrens,jaar_zip[[#This Row],[etmaaltemperatuur]]-stookgrens,0),"")</f>
        <v>0</v>
      </c>
    </row>
    <row r="8570" spans="1:15" x14ac:dyDescent="0.25">
      <c r="A8570">
        <v>377</v>
      </c>
      <c r="B8570">
        <v>20240315</v>
      </c>
      <c r="C8570">
        <v>5.0999999999999996</v>
      </c>
      <c r="D8570">
        <v>12.3</v>
      </c>
      <c r="E8570">
        <v>663</v>
      </c>
      <c r="F8570">
        <v>5.0999999999999996</v>
      </c>
      <c r="H8570">
        <v>83</v>
      </c>
      <c r="I8570" s="101" t="s">
        <v>43</v>
      </c>
      <c r="J8570" s="1">
        <f>DATEVALUE(RIGHT(jaar_zip[[#This Row],[YYYYMMDD]],2)&amp;"-"&amp;MID(jaar_zip[[#This Row],[YYYYMMDD]],5,2)&amp;"-"&amp;LEFT(jaar_zip[[#This Row],[YYYYMMDD]],4))</f>
        <v>45366</v>
      </c>
      <c r="K8570" s="101" t="str">
        <f>IF(AND(VALUE(MONTH(jaar_zip[[#This Row],[Datum]]))=1,VALUE(WEEKNUM(jaar_zip[[#This Row],[Datum]],21))&gt;51),RIGHT(YEAR(jaar_zip[[#This Row],[Datum]])-1,2),RIGHT(YEAR(jaar_zip[[#This Row],[Datum]]),2))&amp;"-"&amp; TEXT(WEEKNUM(jaar_zip[[#This Row],[Datum]],21),"00")</f>
        <v>24-11</v>
      </c>
      <c r="L8570" s="101">
        <f>MONTH(jaar_zip[[#This Row],[Datum]])</f>
        <v>3</v>
      </c>
      <c r="M8570" s="101">
        <f>IF(ISNUMBER(jaar_zip[[#This Row],[etmaaltemperatuur]]),IF(jaar_zip[[#This Row],[etmaaltemperatuur]]&lt;stookgrens,stookgrens-jaar_zip[[#This Row],[etmaaltemperatuur]],0),"")</f>
        <v>5.6999999999999993</v>
      </c>
      <c r="N8570" s="101">
        <f>IF(ISNUMBER(jaar_zip[[#This Row],[graaddagen]]),IF(OR(MONTH(jaar_zip[[#This Row],[Datum]])=1,MONTH(jaar_zip[[#This Row],[Datum]])=2,MONTH(jaar_zip[[#This Row],[Datum]])=11,MONTH(jaar_zip[[#This Row],[Datum]])=12),1.1,IF(OR(MONTH(jaar_zip[[#This Row],[Datum]])=3,MONTH(jaar_zip[[#This Row],[Datum]])=10),1,0.8))*jaar_zip[[#This Row],[graaddagen]],"")</f>
        <v>5.6999999999999993</v>
      </c>
      <c r="O8570" s="101">
        <f>IF(ISNUMBER(jaar_zip[[#This Row],[etmaaltemperatuur]]),IF(jaar_zip[[#This Row],[etmaaltemperatuur]]&gt;stookgrens,jaar_zip[[#This Row],[etmaaltemperatuur]]-stookgrens,0),"")</f>
        <v>0</v>
      </c>
    </row>
    <row r="8571" spans="1:15" x14ac:dyDescent="0.25">
      <c r="A8571">
        <v>377</v>
      </c>
      <c r="B8571">
        <v>20240316</v>
      </c>
      <c r="C8571">
        <v>3.2</v>
      </c>
      <c r="D8571">
        <v>8.1</v>
      </c>
      <c r="E8571">
        <v>570</v>
      </c>
      <c r="F8571">
        <v>0.6</v>
      </c>
      <c r="H8571">
        <v>81</v>
      </c>
      <c r="I8571" s="101" t="s">
        <v>43</v>
      </c>
      <c r="J8571" s="1">
        <f>DATEVALUE(RIGHT(jaar_zip[[#This Row],[YYYYMMDD]],2)&amp;"-"&amp;MID(jaar_zip[[#This Row],[YYYYMMDD]],5,2)&amp;"-"&amp;LEFT(jaar_zip[[#This Row],[YYYYMMDD]],4))</f>
        <v>45367</v>
      </c>
      <c r="K8571" s="101" t="str">
        <f>IF(AND(VALUE(MONTH(jaar_zip[[#This Row],[Datum]]))=1,VALUE(WEEKNUM(jaar_zip[[#This Row],[Datum]],21))&gt;51),RIGHT(YEAR(jaar_zip[[#This Row],[Datum]])-1,2),RIGHT(YEAR(jaar_zip[[#This Row],[Datum]]),2))&amp;"-"&amp; TEXT(WEEKNUM(jaar_zip[[#This Row],[Datum]],21),"00")</f>
        <v>24-11</v>
      </c>
      <c r="L8571" s="101">
        <f>MONTH(jaar_zip[[#This Row],[Datum]])</f>
        <v>3</v>
      </c>
      <c r="M8571" s="101">
        <f>IF(ISNUMBER(jaar_zip[[#This Row],[etmaaltemperatuur]]),IF(jaar_zip[[#This Row],[etmaaltemperatuur]]&lt;stookgrens,stookgrens-jaar_zip[[#This Row],[etmaaltemperatuur]],0),"")</f>
        <v>9.9</v>
      </c>
      <c r="N8571" s="101">
        <f>IF(ISNUMBER(jaar_zip[[#This Row],[graaddagen]]),IF(OR(MONTH(jaar_zip[[#This Row],[Datum]])=1,MONTH(jaar_zip[[#This Row],[Datum]])=2,MONTH(jaar_zip[[#This Row],[Datum]])=11,MONTH(jaar_zip[[#This Row],[Datum]])=12),1.1,IF(OR(MONTH(jaar_zip[[#This Row],[Datum]])=3,MONTH(jaar_zip[[#This Row],[Datum]])=10),1,0.8))*jaar_zip[[#This Row],[graaddagen]],"")</f>
        <v>9.9</v>
      </c>
      <c r="O8571" s="101">
        <f>IF(ISNUMBER(jaar_zip[[#This Row],[etmaaltemperatuur]]),IF(jaar_zip[[#This Row],[etmaaltemperatuur]]&gt;stookgrens,jaar_zip[[#This Row],[etmaaltemperatuur]]-stookgrens,0),"")</f>
        <v>0</v>
      </c>
    </row>
    <row r="8572" spans="1:15" x14ac:dyDescent="0.25">
      <c r="A8572">
        <v>377</v>
      </c>
      <c r="B8572">
        <v>20240317</v>
      </c>
      <c r="C8572">
        <v>2.8</v>
      </c>
      <c r="D8572">
        <v>9.9</v>
      </c>
      <c r="E8572">
        <v>888</v>
      </c>
      <c r="F8572">
        <v>0.8</v>
      </c>
      <c r="H8572">
        <v>81</v>
      </c>
      <c r="I8572" s="101" t="s">
        <v>43</v>
      </c>
      <c r="J8572" s="1">
        <f>DATEVALUE(RIGHT(jaar_zip[[#This Row],[YYYYMMDD]],2)&amp;"-"&amp;MID(jaar_zip[[#This Row],[YYYYMMDD]],5,2)&amp;"-"&amp;LEFT(jaar_zip[[#This Row],[YYYYMMDD]],4))</f>
        <v>45368</v>
      </c>
      <c r="K8572" s="101" t="str">
        <f>IF(AND(VALUE(MONTH(jaar_zip[[#This Row],[Datum]]))=1,VALUE(WEEKNUM(jaar_zip[[#This Row],[Datum]],21))&gt;51),RIGHT(YEAR(jaar_zip[[#This Row],[Datum]])-1,2),RIGHT(YEAR(jaar_zip[[#This Row],[Datum]]),2))&amp;"-"&amp; TEXT(WEEKNUM(jaar_zip[[#This Row],[Datum]],21),"00")</f>
        <v>24-11</v>
      </c>
      <c r="L8572" s="101">
        <f>MONTH(jaar_zip[[#This Row],[Datum]])</f>
        <v>3</v>
      </c>
      <c r="M8572" s="101">
        <f>IF(ISNUMBER(jaar_zip[[#This Row],[etmaaltemperatuur]]),IF(jaar_zip[[#This Row],[etmaaltemperatuur]]&lt;stookgrens,stookgrens-jaar_zip[[#This Row],[etmaaltemperatuur]],0),"")</f>
        <v>8.1</v>
      </c>
      <c r="N8572" s="101">
        <f>IF(ISNUMBER(jaar_zip[[#This Row],[graaddagen]]),IF(OR(MONTH(jaar_zip[[#This Row],[Datum]])=1,MONTH(jaar_zip[[#This Row],[Datum]])=2,MONTH(jaar_zip[[#This Row],[Datum]])=11,MONTH(jaar_zip[[#This Row],[Datum]])=12),1.1,IF(OR(MONTH(jaar_zip[[#This Row],[Datum]])=3,MONTH(jaar_zip[[#This Row],[Datum]])=10),1,0.8))*jaar_zip[[#This Row],[graaddagen]],"")</f>
        <v>8.1</v>
      </c>
      <c r="O8572" s="101">
        <f>IF(ISNUMBER(jaar_zip[[#This Row],[etmaaltemperatuur]]),IF(jaar_zip[[#This Row],[etmaaltemperatuur]]&gt;stookgrens,jaar_zip[[#This Row],[etmaaltemperatuur]]-stookgrens,0),"")</f>
        <v>0</v>
      </c>
    </row>
    <row r="8573" spans="1:15" x14ac:dyDescent="0.25">
      <c r="A8573">
        <v>377</v>
      </c>
      <c r="B8573">
        <v>20240318</v>
      </c>
      <c r="C8573">
        <v>2.2999999999999998</v>
      </c>
      <c r="D8573">
        <v>11.4</v>
      </c>
      <c r="E8573">
        <v>812</v>
      </c>
      <c r="F8573">
        <v>-0.1</v>
      </c>
      <c r="H8573">
        <v>84</v>
      </c>
      <c r="I8573" s="101" t="s">
        <v>43</v>
      </c>
      <c r="J8573" s="1">
        <f>DATEVALUE(RIGHT(jaar_zip[[#This Row],[YYYYMMDD]],2)&amp;"-"&amp;MID(jaar_zip[[#This Row],[YYYYMMDD]],5,2)&amp;"-"&amp;LEFT(jaar_zip[[#This Row],[YYYYMMDD]],4))</f>
        <v>45369</v>
      </c>
      <c r="K8573" s="101" t="str">
        <f>IF(AND(VALUE(MONTH(jaar_zip[[#This Row],[Datum]]))=1,VALUE(WEEKNUM(jaar_zip[[#This Row],[Datum]],21))&gt;51),RIGHT(YEAR(jaar_zip[[#This Row],[Datum]])-1,2),RIGHT(YEAR(jaar_zip[[#This Row],[Datum]]),2))&amp;"-"&amp; TEXT(WEEKNUM(jaar_zip[[#This Row],[Datum]],21),"00")</f>
        <v>24-12</v>
      </c>
      <c r="L8573" s="101">
        <f>MONTH(jaar_zip[[#This Row],[Datum]])</f>
        <v>3</v>
      </c>
      <c r="M8573" s="101">
        <f>IF(ISNUMBER(jaar_zip[[#This Row],[etmaaltemperatuur]]),IF(jaar_zip[[#This Row],[etmaaltemperatuur]]&lt;stookgrens,stookgrens-jaar_zip[[#This Row],[etmaaltemperatuur]],0),"")</f>
        <v>6.6</v>
      </c>
      <c r="N8573" s="101">
        <f>IF(ISNUMBER(jaar_zip[[#This Row],[graaddagen]]),IF(OR(MONTH(jaar_zip[[#This Row],[Datum]])=1,MONTH(jaar_zip[[#This Row],[Datum]])=2,MONTH(jaar_zip[[#This Row],[Datum]])=11,MONTH(jaar_zip[[#This Row],[Datum]])=12),1.1,IF(OR(MONTH(jaar_zip[[#This Row],[Datum]])=3,MONTH(jaar_zip[[#This Row],[Datum]])=10),1,0.8))*jaar_zip[[#This Row],[graaddagen]],"")</f>
        <v>6.6</v>
      </c>
      <c r="O8573" s="101">
        <f>IF(ISNUMBER(jaar_zip[[#This Row],[etmaaltemperatuur]]),IF(jaar_zip[[#This Row],[etmaaltemperatuur]]&gt;stookgrens,jaar_zip[[#This Row],[etmaaltemperatuur]]-stookgrens,0),"")</f>
        <v>0</v>
      </c>
    </row>
    <row r="8574" spans="1:15" x14ac:dyDescent="0.25">
      <c r="A8574">
        <v>377</v>
      </c>
      <c r="B8574">
        <v>20240319</v>
      </c>
      <c r="C8574">
        <v>1.9</v>
      </c>
      <c r="D8574">
        <v>11.8</v>
      </c>
      <c r="E8574">
        <v>1004</v>
      </c>
      <c r="F8574">
        <v>0</v>
      </c>
      <c r="H8574">
        <v>81</v>
      </c>
      <c r="I8574" s="101" t="s">
        <v>43</v>
      </c>
      <c r="J8574" s="1">
        <f>DATEVALUE(RIGHT(jaar_zip[[#This Row],[YYYYMMDD]],2)&amp;"-"&amp;MID(jaar_zip[[#This Row],[YYYYMMDD]],5,2)&amp;"-"&amp;LEFT(jaar_zip[[#This Row],[YYYYMMDD]],4))</f>
        <v>45370</v>
      </c>
      <c r="K8574" s="101" t="str">
        <f>IF(AND(VALUE(MONTH(jaar_zip[[#This Row],[Datum]]))=1,VALUE(WEEKNUM(jaar_zip[[#This Row],[Datum]],21))&gt;51),RIGHT(YEAR(jaar_zip[[#This Row],[Datum]])-1,2),RIGHT(YEAR(jaar_zip[[#This Row],[Datum]]),2))&amp;"-"&amp; TEXT(WEEKNUM(jaar_zip[[#This Row],[Datum]],21),"00")</f>
        <v>24-12</v>
      </c>
      <c r="L8574" s="101">
        <f>MONTH(jaar_zip[[#This Row],[Datum]])</f>
        <v>3</v>
      </c>
      <c r="M8574" s="101">
        <f>IF(ISNUMBER(jaar_zip[[#This Row],[etmaaltemperatuur]]),IF(jaar_zip[[#This Row],[etmaaltemperatuur]]&lt;stookgrens,stookgrens-jaar_zip[[#This Row],[etmaaltemperatuur]],0),"")</f>
        <v>6.1999999999999993</v>
      </c>
      <c r="N8574" s="101">
        <f>IF(ISNUMBER(jaar_zip[[#This Row],[graaddagen]]),IF(OR(MONTH(jaar_zip[[#This Row],[Datum]])=1,MONTH(jaar_zip[[#This Row],[Datum]])=2,MONTH(jaar_zip[[#This Row],[Datum]])=11,MONTH(jaar_zip[[#This Row],[Datum]])=12),1.1,IF(OR(MONTH(jaar_zip[[#This Row],[Datum]])=3,MONTH(jaar_zip[[#This Row],[Datum]])=10),1,0.8))*jaar_zip[[#This Row],[graaddagen]],"")</f>
        <v>6.1999999999999993</v>
      </c>
      <c r="O8574" s="101">
        <f>IF(ISNUMBER(jaar_zip[[#This Row],[etmaaltemperatuur]]),IF(jaar_zip[[#This Row],[etmaaltemperatuur]]&gt;stookgrens,jaar_zip[[#This Row],[etmaaltemperatuur]]-stookgrens,0),"")</f>
        <v>0</v>
      </c>
    </row>
    <row r="8575" spans="1:15" x14ac:dyDescent="0.25">
      <c r="A8575">
        <v>377</v>
      </c>
      <c r="B8575">
        <v>20240320</v>
      </c>
      <c r="C8575">
        <v>1.3</v>
      </c>
      <c r="D8575">
        <v>11.7</v>
      </c>
      <c r="E8575">
        <v>1267</v>
      </c>
      <c r="F8575">
        <v>0</v>
      </c>
      <c r="H8575">
        <v>81</v>
      </c>
      <c r="I8575" s="101" t="s">
        <v>43</v>
      </c>
      <c r="J8575" s="1">
        <f>DATEVALUE(RIGHT(jaar_zip[[#This Row],[YYYYMMDD]],2)&amp;"-"&amp;MID(jaar_zip[[#This Row],[YYYYMMDD]],5,2)&amp;"-"&amp;LEFT(jaar_zip[[#This Row],[YYYYMMDD]],4))</f>
        <v>45371</v>
      </c>
      <c r="K8575" s="101" t="str">
        <f>IF(AND(VALUE(MONTH(jaar_zip[[#This Row],[Datum]]))=1,VALUE(WEEKNUM(jaar_zip[[#This Row],[Datum]],21))&gt;51),RIGHT(YEAR(jaar_zip[[#This Row],[Datum]])-1,2),RIGHT(YEAR(jaar_zip[[#This Row],[Datum]]),2))&amp;"-"&amp; TEXT(WEEKNUM(jaar_zip[[#This Row],[Datum]],21),"00")</f>
        <v>24-12</v>
      </c>
      <c r="L8575" s="101">
        <f>MONTH(jaar_zip[[#This Row],[Datum]])</f>
        <v>3</v>
      </c>
      <c r="M8575" s="101">
        <f>IF(ISNUMBER(jaar_zip[[#This Row],[etmaaltemperatuur]]),IF(jaar_zip[[#This Row],[etmaaltemperatuur]]&lt;stookgrens,stookgrens-jaar_zip[[#This Row],[etmaaltemperatuur]],0),"")</f>
        <v>6.3000000000000007</v>
      </c>
      <c r="N8575" s="101">
        <f>IF(ISNUMBER(jaar_zip[[#This Row],[graaddagen]]),IF(OR(MONTH(jaar_zip[[#This Row],[Datum]])=1,MONTH(jaar_zip[[#This Row],[Datum]])=2,MONTH(jaar_zip[[#This Row],[Datum]])=11,MONTH(jaar_zip[[#This Row],[Datum]])=12),1.1,IF(OR(MONTH(jaar_zip[[#This Row],[Datum]])=3,MONTH(jaar_zip[[#This Row],[Datum]])=10),1,0.8))*jaar_zip[[#This Row],[graaddagen]],"")</f>
        <v>6.3000000000000007</v>
      </c>
      <c r="O8575" s="101">
        <f>IF(ISNUMBER(jaar_zip[[#This Row],[etmaaltemperatuur]]),IF(jaar_zip[[#This Row],[etmaaltemperatuur]]&gt;stookgrens,jaar_zip[[#This Row],[etmaaltemperatuur]]-stookgrens,0),"")</f>
        <v>0</v>
      </c>
    </row>
    <row r="8576" spans="1:15" x14ac:dyDescent="0.25">
      <c r="A8576">
        <v>377</v>
      </c>
      <c r="B8576">
        <v>20240321</v>
      </c>
      <c r="C8576">
        <v>3.1</v>
      </c>
      <c r="D8576">
        <v>10.199999999999999</v>
      </c>
      <c r="E8576">
        <v>932</v>
      </c>
      <c r="F8576">
        <v>0</v>
      </c>
      <c r="H8576">
        <v>85</v>
      </c>
      <c r="I8576" s="101" t="s">
        <v>43</v>
      </c>
      <c r="J8576" s="1">
        <f>DATEVALUE(RIGHT(jaar_zip[[#This Row],[YYYYMMDD]],2)&amp;"-"&amp;MID(jaar_zip[[#This Row],[YYYYMMDD]],5,2)&amp;"-"&amp;LEFT(jaar_zip[[#This Row],[YYYYMMDD]],4))</f>
        <v>45372</v>
      </c>
      <c r="K8576" s="101" t="str">
        <f>IF(AND(VALUE(MONTH(jaar_zip[[#This Row],[Datum]]))=1,VALUE(WEEKNUM(jaar_zip[[#This Row],[Datum]],21))&gt;51),RIGHT(YEAR(jaar_zip[[#This Row],[Datum]])-1,2),RIGHT(YEAR(jaar_zip[[#This Row],[Datum]]),2))&amp;"-"&amp; TEXT(WEEKNUM(jaar_zip[[#This Row],[Datum]],21),"00")</f>
        <v>24-12</v>
      </c>
      <c r="L8576" s="101">
        <f>MONTH(jaar_zip[[#This Row],[Datum]])</f>
        <v>3</v>
      </c>
      <c r="M8576" s="101">
        <f>IF(ISNUMBER(jaar_zip[[#This Row],[etmaaltemperatuur]]),IF(jaar_zip[[#This Row],[etmaaltemperatuur]]&lt;stookgrens,stookgrens-jaar_zip[[#This Row],[etmaaltemperatuur]],0),"")</f>
        <v>7.8000000000000007</v>
      </c>
      <c r="N8576" s="101">
        <f>IF(ISNUMBER(jaar_zip[[#This Row],[graaddagen]]),IF(OR(MONTH(jaar_zip[[#This Row],[Datum]])=1,MONTH(jaar_zip[[#This Row],[Datum]])=2,MONTH(jaar_zip[[#This Row],[Datum]])=11,MONTH(jaar_zip[[#This Row],[Datum]])=12),1.1,IF(OR(MONTH(jaar_zip[[#This Row],[Datum]])=3,MONTH(jaar_zip[[#This Row],[Datum]])=10),1,0.8))*jaar_zip[[#This Row],[graaddagen]],"")</f>
        <v>7.8000000000000007</v>
      </c>
      <c r="O8576" s="101">
        <f>IF(ISNUMBER(jaar_zip[[#This Row],[etmaaltemperatuur]]),IF(jaar_zip[[#This Row],[etmaaltemperatuur]]&gt;stookgrens,jaar_zip[[#This Row],[etmaaltemperatuur]]-stookgrens,0),"")</f>
        <v>0</v>
      </c>
    </row>
    <row r="8577" spans="1:15" x14ac:dyDescent="0.25">
      <c r="A8577">
        <v>377</v>
      </c>
      <c r="B8577">
        <v>20240322</v>
      </c>
      <c r="C8577">
        <v>3.9</v>
      </c>
      <c r="D8577">
        <v>10.5</v>
      </c>
      <c r="E8577">
        <v>528</v>
      </c>
      <c r="F8577">
        <v>6.3</v>
      </c>
      <c r="H8577">
        <v>85</v>
      </c>
      <c r="I8577" s="101" t="s">
        <v>43</v>
      </c>
      <c r="J8577" s="1">
        <f>DATEVALUE(RIGHT(jaar_zip[[#This Row],[YYYYMMDD]],2)&amp;"-"&amp;MID(jaar_zip[[#This Row],[YYYYMMDD]],5,2)&amp;"-"&amp;LEFT(jaar_zip[[#This Row],[YYYYMMDD]],4))</f>
        <v>45373</v>
      </c>
      <c r="K8577" s="101" t="str">
        <f>IF(AND(VALUE(MONTH(jaar_zip[[#This Row],[Datum]]))=1,VALUE(WEEKNUM(jaar_zip[[#This Row],[Datum]],21))&gt;51),RIGHT(YEAR(jaar_zip[[#This Row],[Datum]])-1,2),RIGHT(YEAR(jaar_zip[[#This Row],[Datum]]),2))&amp;"-"&amp; TEXT(WEEKNUM(jaar_zip[[#This Row],[Datum]],21),"00")</f>
        <v>24-12</v>
      </c>
      <c r="L8577" s="101">
        <f>MONTH(jaar_zip[[#This Row],[Datum]])</f>
        <v>3</v>
      </c>
      <c r="M8577" s="101">
        <f>IF(ISNUMBER(jaar_zip[[#This Row],[etmaaltemperatuur]]),IF(jaar_zip[[#This Row],[etmaaltemperatuur]]&lt;stookgrens,stookgrens-jaar_zip[[#This Row],[etmaaltemperatuur]],0),"")</f>
        <v>7.5</v>
      </c>
      <c r="N8577" s="101">
        <f>IF(ISNUMBER(jaar_zip[[#This Row],[graaddagen]]),IF(OR(MONTH(jaar_zip[[#This Row],[Datum]])=1,MONTH(jaar_zip[[#This Row],[Datum]])=2,MONTH(jaar_zip[[#This Row],[Datum]])=11,MONTH(jaar_zip[[#This Row],[Datum]])=12),1.1,IF(OR(MONTH(jaar_zip[[#This Row],[Datum]])=3,MONTH(jaar_zip[[#This Row],[Datum]])=10),1,0.8))*jaar_zip[[#This Row],[graaddagen]],"")</f>
        <v>7.5</v>
      </c>
      <c r="O8577" s="101">
        <f>IF(ISNUMBER(jaar_zip[[#This Row],[etmaaltemperatuur]]),IF(jaar_zip[[#This Row],[etmaaltemperatuur]]&gt;stookgrens,jaar_zip[[#This Row],[etmaaltemperatuur]]-stookgrens,0),"")</f>
        <v>0</v>
      </c>
    </row>
    <row r="8578" spans="1:15" x14ac:dyDescent="0.25">
      <c r="A8578">
        <v>377</v>
      </c>
      <c r="B8578">
        <v>20240323</v>
      </c>
      <c r="C8578">
        <v>4.5</v>
      </c>
      <c r="D8578">
        <v>5.7</v>
      </c>
      <c r="E8578">
        <v>1140</v>
      </c>
      <c r="F8578">
        <v>1.5</v>
      </c>
      <c r="H8578">
        <v>83</v>
      </c>
      <c r="I8578" s="101" t="s">
        <v>43</v>
      </c>
      <c r="J8578" s="1">
        <f>DATEVALUE(RIGHT(jaar_zip[[#This Row],[YYYYMMDD]],2)&amp;"-"&amp;MID(jaar_zip[[#This Row],[YYYYMMDD]],5,2)&amp;"-"&amp;LEFT(jaar_zip[[#This Row],[YYYYMMDD]],4))</f>
        <v>45374</v>
      </c>
      <c r="K8578" s="101" t="str">
        <f>IF(AND(VALUE(MONTH(jaar_zip[[#This Row],[Datum]]))=1,VALUE(WEEKNUM(jaar_zip[[#This Row],[Datum]],21))&gt;51),RIGHT(YEAR(jaar_zip[[#This Row],[Datum]])-1,2),RIGHT(YEAR(jaar_zip[[#This Row],[Datum]]),2))&amp;"-"&amp; TEXT(WEEKNUM(jaar_zip[[#This Row],[Datum]],21),"00")</f>
        <v>24-12</v>
      </c>
      <c r="L8578" s="101">
        <f>MONTH(jaar_zip[[#This Row],[Datum]])</f>
        <v>3</v>
      </c>
      <c r="M8578" s="101">
        <f>IF(ISNUMBER(jaar_zip[[#This Row],[etmaaltemperatuur]]),IF(jaar_zip[[#This Row],[etmaaltemperatuur]]&lt;stookgrens,stookgrens-jaar_zip[[#This Row],[etmaaltemperatuur]],0),"")</f>
        <v>12.3</v>
      </c>
      <c r="N8578" s="101">
        <f>IF(ISNUMBER(jaar_zip[[#This Row],[graaddagen]]),IF(OR(MONTH(jaar_zip[[#This Row],[Datum]])=1,MONTH(jaar_zip[[#This Row],[Datum]])=2,MONTH(jaar_zip[[#This Row],[Datum]])=11,MONTH(jaar_zip[[#This Row],[Datum]])=12),1.1,IF(OR(MONTH(jaar_zip[[#This Row],[Datum]])=3,MONTH(jaar_zip[[#This Row],[Datum]])=10),1,0.8))*jaar_zip[[#This Row],[graaddagen]],"")</f>
        <v>12.3</v>
      </c>
      <c r="O8578" s="101">
        <f>IF(ISNUMBER(jaar_zip[[#This Row],[etmaaltemperatuur]]),IF(jaar_zip[[#This Row],[etmaaltemperatuur]]&gt;stookgrens,jaar_zip[[#This Row],[etmaaltemperatuur]]-stookgrens,0),"")</f>
        <v>0</v>
      </c>
    </row>
    <row r="8579" spans="1:15" x14ac:dyDescent="0.25">
      <c r="A8579">
        <v>377</v>
      </c>
      <c r="B8579">
        <v>20240324</v>
      </c>
      <c r="C8579">
        <v>7</v>
      </c>
      <c r="D8579">
        <v>6.6</v>
      </c>
      <c r="E8579">
        <v>927</v>
      </c>
      <c r="F8579">
        <v>4.2</v>
      </c>
      <c r="H8579">
        <v>80</v>
      </c>
      <c r="I8579" s="101" t="s">
        <v>43</v>
      </c>
      <c r="J8579" s="1">
        <f>DATEVALUE(RIGHT(jaar_zip[[#This Row],[YYYYMMDD]],2)&amp;"-"&amp;MID(jaar_zip[[#This Row],[YYYYMMDD]],5,2)&amp;"-"&amp;LEFT(jaar_zip[[#This Row],[YYYYMMDD]],4))</f>
        <v>45375</v>
      </c>
      <c r="K8579" s="101" t="str">
        <f>IF(AND(VALUE(MONTH(jaar_zip[[#This Row],[Datum]]))=1,VALUE(WEEKNUM(jaar_zip[[#This Row],[Datum]],21))&gt;51),RIGHT(YEAR(jaar_zip[[#This Row],[Datum]])-1,2),RIGHT(YEAR(jaar_zip[[#This Row],[Datum]]),2))&amp;"-"&amp; TEXT(WEEKNUM(jaar_zip[[#This Row],[Datum]],21),"00")</f>
        <v>24-12</v>
      </c>
      <c r="L8579" s="101">
        <f>MONTH(jaar_zip[[#This Row],[Datum]])</f>
        <v>3</v>
      </c>
      <c r="M8579" s="101">
        <f>IF(ISNUMBER(jaar_zip[[#This Row],[etmaaltemperatuur]]),IF(jaar_zip[[#This Row],[etmaaltemperatuur]]&lt;stookgrens,stookgrens-jaar_zip[[#This Row],[etmaaltemperatuur]],0),"")</f>
        <v>11.4</v>
      </c>
      <c r="N8579" s="101">
        <f>IF(ISNUMBER(jaar_zip[[#This Row],[graaddagen]]),IF(OR(MONTH(jaar_zip[[#This Row],[Datum]])=1,MONTH(jaar_zip[[#This Row],[Datum]])=2,MONTH(jaar_zip[[#This Row],[Datum]])=11,MONTH(jaar_zip[[#This Row],[Datum]])=12),1.1,IF(OR(MONTH(jaar_zip[[#This Row],[Datum]])=3,MONTH(jaar_zip[[#This Row],[Datum]])=10),1,0.8))*jaar_zip[[#This Row],[graaddagen]],"")</f>
        <v>11.4</v>
      </c>
      <c r="O8579" s="101">
        <f>IF(ISNUMBER(jaar_zip[[#This Row],[etmaaltemperatuur]]),IF(jaar_zip[[#This Row],[etmaaltemperatuur]]&gt;stookgrens,jaar_zip[[#This Row],[etmaaltemperatuur]]-stookgrens,0),"")</f>
        <v>0</v>
      </c>
    </row>
    <row r="8580" spans="1:15" x14ac:dyDescent="0.25">
      <c r="A8580">
        <v>377</v>
      </c>
      <c r="B8580">
        <v>20240325</v>
      </c>
      <c r="C8580">
        <v>2.6</v>
      </c>
      <c r="D8580">
        <v>6.7</v>
      </c>
      <c r="E8580">
        <v>1759</v>
      </c>
      <c r="F8580">
        <v>0</v>
      </c>
      <c r="H8580">
        <v>72</v>
      </c>
      <c r="I8580" s="101" t="s">
        <v>43</v>
      </c>
      <c r="J8580" s="1">
        <f>DATEVALUE(RIGHT(jaar_zip[[#This Row],[YYYYMMDD]],2)&amp;"-"&amp;MID(jaar_zip[[#This Row],[YYYYMMDD]],5,2)&amp;"-"&amp;LEFT(jaar_zip[[#This Row],[YYYYMMDD]],4))</f>
        <v>45376</v>
      </c>
      <c r="K8580" s="101" t="str">
        <f>IF(AND(VALUE(MONTH(jaar_zip[[#This Row],[Datum]]))=1,VALUE(WEEKNUM(jaar_zip[[#This Row],[Datum]],21))&gt;51),RIGHT(YEAR(jaar_zip[[#This Row],[Datum]])-1,2),RIGHT(YEAR(jaar_zip[[#This Row],[Datum]]),2))&amp;"-"&amp; TEXT(WEEKNUM(jaar_zip[[#This Row],[Datum]],21),"00")</f>
        <v>24-13</v>
      </c>
      <c r="L8580" s="101">
        <f>MONTH(jaar_zip[[#This Row],[Datum]])</f>
        <v>3</v>
      </c>
      <c r="M8580" s="101">
        <f>IF(ISNUMBER(jaar_zip[[#This Row],[etmaaltemperatuur]]),IF(jaar_zip[[#This Row],[etmaaltemperatuur]]&lt;stookgrens,stookgrens-jaar_zip[[#This Row],[etmaaltemperatuur]],0),"")</f>
        <v>11.3</v>
      </c>
      <c r="N8580" s="101">
        <f>IF(ISNUMBER(jaar_zip[[#This Row],[graaddagen]]),IF(OR(MONTH(jaar_zip[[#This Row],[Datum]])=1,MONTH(jaar_zip[[#This Row],[Datum]])=2,MONTH(jaar_zip[[#This Row],[Datum]])=11,MONTH(jaar_zip[[#This Row],[Datum]])=12),1.1,IF(OR(MONTH(jaar_zip[[#This Row],[Datum]])=3,MONTH(jaar_zip[[#This Row],[Datum]])=10),1,0.8))*jaar_zip[[#This Row],[graaddagen]],"")</f>
        <v>11.3</v>
      </c>
      <c r="O8580" s="101">
        <f>IF(ISNUMBER(jaar_zip[[#This Row],[etmaaltemperatuur]]),IF(jaar_zip[[#This Row],[etmaaltemperatuur]]&gt;stookgrens,jaar_zip[[#This Row],[etmaaltemperatuur]]-stookgrens,0),"")</f>
        <v>0</v>
      </c>
    </row>
    <row r="8581" spans="1:15" x14ac:dyDescent="0.25">
      <c r="A8581">
        <v>377</v>
      </c>
      <c r="B8581">
        <v>20240326</v>
      </c>
      <c r="C8581">
        <v>3.3</v>
      </c>
      <c r="D8581">
        <v>9.5</v>
      </c>
      <c r="E8581">
        <v>883</v>
      </c>
      <c r="F8581">
        <v>-0.1</v>
      </c>
      <c r="H8581">
        <v>70</v>
      </c>
      <c r="I8581" s="101" t="s">
        <v>43</v>
      </c>
      <c r="J8581" s="1">
        <f>DATEVALUE(RIGHT(jaar_zip[[#This Row],[YYYYMMDD]],2)&amp;"-"&amp;MID(jaar_zip[[#This Row],[YYYYMMDD]],5,2)&amp;"-"&amp;LEFT(jaar_zip[[#This Row],[YYYYMMDD]],4))</f>
        <v>45377</v>
      </c>
      <c r="K8581" s="101" t="str">
        <f>IF(AND(VALUE(MONTH(jaar_zip[[#This Row],[Datum]]))=1,VALUE(WEEKNUM(jaar_zip[[#This Row],[Datum]],21))&gt;51),RIGHT(YEAR(jaar_zip[[#This Row],[Datum]])-1,2),RIGHT(YEAR(jaar_zip[[#This Row],[Datum]]),2))&amp;"-"&amp; TEXT(WEEKNUM(jaar_zip[[#This Row],[Datum]],21),"00")</f>
        <v>24-13</v>
      </c>
      <c r="L8581" s="101">
        <f>MONTH(jaar_zip[[#This Row],[Datum]])</f>
        <v>3</v>
      </c>
      <c r="M8581" s="101">
        <f>IF(ISNUMBER(jaar_zip[[#This Row],[etmaaltemperatuur]]),IF(jaar_zip[[#This Row],[etmaaltemperatuur]]&lt;stookgrens,stookgrens-jaar_zip[[#This Row],[etmaaltemperatuur]],0),"")</f>
        <v>8.5</v>
      </c>
      <c r="N8581" s="101">
        <f>IF(ISNUMBER(jaar_zip[[#This Row],[graaddagen]]),IF(OR(MONTH(jaar_zip[[#This Row],[Datum]])=1,MONTH(jaar_zip[[#This Row],[Datum]])=2,MONTH(jaar_zip[[#This Row],[Datum]])=11,MONTH(jaar_zip[[#This Row],[Datum]])=12),1.1,IF(OR(MONTH(jaar_zip[[#This Row],[Datum]])=3,MONTH(jaar_zip[[#This Row],[Datum]])=10),1,0.8))*jaar_zip[[#This Row],[graaddagen]],"")</f>
        <v>8.5</v>
      </c>
      <c r="O8581" s="101">
        <f>IF(ISNUMBER(jaar_zip[[#This Row],[etmaaltemperatuur]]),IF(jaar_zip[[#This Row],[etmaaltemperatuur]]&gt;stookgrens,jaar_zip[[#This Row],[etmaaltemperatuur]]-stookgrens,0),"")</f>
        <v>0</v>
      </c>
    </row>
    <row r="8582" spans="1:15" x14ac:dyDescent="0.25">
      <c r="A8582">
        <v>377</v>
      </c>
      <c r="B8582">
        <v>20240327</v>
      </c>
      <c r="C8582">
        <v>3.7</v>
      </c>
      <c r="D8582">
        <v>8.9</v>
      </c>
      <c r="E8582">
        <v>581</v>
      </c>
      <c r="F8582">
        <v>1.6</v>
      </c>
      <c r="H8582">
        <v>78</v>
      </c>
      <c r="I8582" s="101" t="s">
        <v>43</v>
      </c>
      <c r="J8582" s="1">
        <f>DATEVALUE(RIGHT(jaar_zip[[#This Row],[YYYYMMDD]],2)&amp;"-"&amp;MID(jaar_zip[[#This Row],[YYYYMMDD]],5,2)&amp;"-"&amp;LEFT(jaar_zip[[#This Row],[YYYYMMDD]],4))</f>
        <v>45378</v>
      </c>
      <c r="K8582" s="101" t="str">
        <f>IF(AND(VALUE(MONTH(jaar_zip[[#This Row],[Datum]]))=1,VALUE(WEEKNUM(jaar_zip[[#This Row],[Datum]],21))&gt;51),RIGHT(YEAR(jaar_zip[[#This Row],[Datum]])-1,2),RIGHT(YEAR(jaar_zip[[#This Row],[Datum]]),2))&amp;"-"&amp; TEXT(WEEKNUM(jaar_zip[[#This Row],[Datum]],21),"00")</f>
        <v>24-13</v>
      </c>
      <c r="L8582" s="101">
        <f>MONTH(jaar_zip[[#This Row],[Datum]])</f>
        <v>3</v>
      </c>
      <c r="M8582" s="101">
        <f>IF(ISNUMBER(jaar_zip[[#This Row],[etmaaltemperatuur]]),IF(jaar_zip[[#This Row],[etmaaltemperatuur]]&lt;stookgrens,stookgrens-jaar_zip[[#This Row],[etmaaltemperatuur]],0),"")</f>
        <v>9.1</v>
      </c>
      <c r="N8582" s="101">
        <f>IF(ISNUMBER(jaar_zip[[#This Row],[graaddagen]]),IF(OR(MONTH(jaar_zip[[#This Row],[Datum]])=1,MONTH(jaar_zip[[#This Row],[Datum]])=2,MONTH(jaar_zip[[#This Row],[Datum]])=11,MONTH(jaar_zip[[#This Row],[Datum]])=12),1.1,IF(OR(MONTH(jaar_zip[[#This Row],[Datum]])=3,MONTH(jaar_zip[[#This Row],[Datum]])=10),1,0.8))*jaar_zip[[#This Row],[graaddagen]],"")</f>
        <v>9.1</v>
      </c>
      <c r="O8582" s="101">
        <f>IF(ISNUMBER(jaar_zip[[#This Row],[etmaaltemperatuur]]),IF(jaar_zip[[#This Row],[etmaaltemperatuur]]&gt;stookgrens,jaar_zip[[#This Row],[etmaaltemperatuur]]-stookgrens,0),"")</f>
        <v>0</v>
      </c>
    </row>
    <row r="8583" spans="1:15" x14ac:dyDescent="0.25">
      <c r="A8583">
        <v>377</v>
      </c>
      <c r="B8583">
        <v>20240328</v>
      </c>
      <c r="C8583">
        <v>6</v>
      </c>
      <c r="D8583">
        <v>8.9</v>
      </c>
      <c r="E8583">
        <v>939</v>
      </c>
      <c r="F8583">
        <v>1.6</v>
      </c>
      <c r="H8583">
        <v>69</v>
      </c>
      <c r="I8583" s="101" t="s">
        <v>43</v>
      </c>
      <c r="J8583" s="1">
        <f>DATEVALUE(RIGHT(jaar_zip[[#This Row],[YYYYMMDD]],2)&amp;"-"&amp;MID(jaar_zip[[#This Row],[YYYYMMDD]],5,2)&amp;"-"&amp;LEFT(jaar_zip[[#This Row],[YYYYMMDD]],4))</f>
        <v>45379</v>
      </c>
      <c r="K8583" s="101" t="str">
        <f>IF(AND(VALUE(MONTH(jaar_zip[[#This Row],[Datum]]))=1,VALUE(WEEKNUM(jaar_zip[[#This Row],[Datum]],21))&gt;51),RIGHT(YEAR(jaar_zip[[#This Row],[Datum]])-1,2),RIGHT(YEAR(jaar_zip[[#This Row],[Datum]]),2))&amp;"-"&amp; TEXT(WEEKNUM(jaar_zip[[#This Row],[Datum]],21),"00")</f>
        <v>24-13</v>
      </c>
      <c r="L8583" s="101">
        <f>MONTH(jaar_zip[[#This Row],[Datum]])</f>
        <v>3</v>
      </c>
      <c r="M8583" s="101">
        <f>IF(ISNUMBER(jaar_zip[[#This Row],[etmaaltemperatuur]]),IF(jaar_zip[[#This Row],[etmaaltemperatuur]]&lt;stookgrens,stookgrens-jaar_zip[[#This Row],[etmaaltemperatuur]],0),"")</f>
        <v>9.1</v>
      </c>
      <c r="N8583" s="101">
        <f>IF(ISNUMBER(jaar_zip[[#This Row],[graaddagen]]),IF(OR(MONTH(jaar_zip[[#This Row],[Datum]])=1,MONTH(jaar_zip[[#This Row],[Datum]])=2,MONTH(jaar_zip[[#This Row],[Datum]])=11,MONTH(jaar_zip[[#This Row],[Datum]])=12),1.1,IF(OR(MONTH(jaar_zip[[#This Row],[Datum]])=3,MONTH(jaar_zip[[#This Row],[Datum]])=10),1,0.8))*jaar_zip[[#This Row],[graaddagen]],"")</f>
        <v>9.1</v>
      </c>
      <c r="O8583" s="101">
        <f>IF(ISNUMBER(jaar_zip[[#This Row],[etmaaltemperatuur]]),IF(jaar_zip[[#This Row],[etmaaltemperatuur]]&gt;stookgrens,jaar_zip[[#This Row],[etmaaltemperatuur]]-stookgrens,0),"")</f>
        <v>0</v>
      </c>
    </row>
    <row r="8584" spans="1:15" x14ac:dyDescent="0.25">
      <c r="A8584">
        <v>377</v>
      </c>
      <c r="B8584">
        <v>20240329</v>
      </c>
      <c r="C8584">
        <v>4.2</v>
      </c>
      <c r="D8584">
        <v>11</v>
      </c>
      <c r="E8584">
        <v>887</v>
      </c>
      <c r="F8584">
        <v>1.6</v>
      </c>
      <c r="H8584">
        <v>76</v>
      </c>
      <c r="I8584" s="101" t="s">
        <v>43</v>
      </c>
      <c r="J8584" s="1">
        <f>DATEVALUE(RIGHT(jaar_zip[[#This Row],[YYYYMMDD]],2)&amp;"-"&amp;MID(jaar_zip[[#This Row],[YYYYMMDD]],5,2)&amp;"-"&amp;LEFT(jaar_zip[[#This Row],[YYYYMMDD]],4))</f>
        <v>45380</v>
      </c>
      <c r="K8584" s="101" t="str">
        <f>IF(AND(VALUE(MONTH(jaar_zip[[#This Row],[Datum]]))=1,VALUE(WEEKNUM(jaar_zip[[#This Row],[Datum]],21))&gt;51),RIGHT(YEAR(jaar_zip[[#This Row],[Datum]])-1,2),RIGHT(YEAR(jaar_zip[[#This Row],[Datum]]),2))&amp;"-"&amp; TEXT(WEEKNUM(jaar_zip[[#This Row],[Datum]],21),"00")</f>
        <v>24-13</v>
      </c>
      <c r="L8584" s="101">
        <f>MONTH(jaar_zip[[#This Row],[Datum]])</f>
        <v>3</v>
      </c>
      <c r="M8584" s="101">
        <f>IF(ISNUMBER(jaar_zip[[#This Row],[etmaaltemperatuur]]),IF(jaar_zip[[#This Row],[etmaaltemperatuur]]&lt;stookgrens,stookgrens-jaar_zip[[#This Row],[etmaaltemperatuur]],0),"")</f>
        <v>7</v>
      </c>
      <c r="N8584" s="101">
        <f>IF(ISNUMBER(jaar_zip[[#This Row],[graaddagen]]),IF(OR(MONTH(jaar_zip[[#This Row],[Datum]])=1,MONTH(jaar_zip[[#This Row],[Datum]])=2,MONTH(jaar_zip[[#This Row],[Datum]])=11,MONTH(jaar_zip[[#This Row],[Datum]])=12),1.1,IF(OR(MONTH(jaar_zip[[#This Row],[Datum]])=3,MONTH(jaar_zip[[#This Row],[Datum]])=10),1,0.8))*jaar_zip[[#This Row],[graaddagen]],"")</f>
        <v>7</v>
      </c>
      <c r="O8584" s="101">
        <f>IF(ISNUMBER(jaar_zip[[#This Row],[etmaaltemperatuur]]),IF(jaar_zip[[#This Row],[etmaaltemperatuur]]&gt;stookgrens,jaar_zip[[#This Row],[etmaaltemperatuur]]-stookgrens,0),"")</f>
        <v>0</v>
      </c>
    </row>
    <row r="8585" spans="1:15" x14ac:dyDescent="0.25">
      <c r="A8585">
        <v>377</v>
      </c>
      <c r="B8585">
        <v>20240330</v>
      </c>
      <c r="C8585">
        <v>2.8</v>
      </c>
      <c r="D8585">
        <v>10.3</v>
      </c>
      <c r="E8585">
        <v>655</v>
      </c>
      <c r="F8585">
        <v>0.7</v>
      </c>
      <c r="H8585">
        <v>88</v>
      </c>
      <c r="I8585" s="101" t="s">
        <v>43</v>
      </c>
      <c r="J8585" s="1">
        <f>DATEVALUE(RIGHT(jaar_zip[[#This Row],[YYYYMMDD]],2)&amp;"-"&amp;MID(jaar_zip[[#This Row],[YYYYMMDD]],5,2)&amp;"-"&amp;LEFT(jaar_zip[[#This Row],[YYYYMMDD]],4))</f>
        <v>45381</v>
      </c>
      <c r="K8585" s="101" t="str">
        <f>IF(AND(VALUE(MONTH(jaar_zip[[#This Row],[Datum]]))=1,VALUE(WEEKNUM(jaar_zip[[#This Row],[Datum]],21))&gt;51),RIGHT(YEAR(jaar_zip[[#This Row],[Datum]])-1,2),RIGHT(YEAR(jaar_zip[[#This Row],[Datum]]),2))&amp;"-"&amp; TEXT(WEEKNUM(jaar_zip[[#This Row],[Datum]],21),"00")</f>
        <v>24-13</v>
      </c>
      <c r="L8585" s="101">
        <f>MONTH(jaar_zip[[#This Row],[Datum]])</f>
        <v>3</v>
      </c>
      <c r="M8585" s="101">
        <f>IF(ISNUMBER(jaar_zip[[#This Row],[etmaaltemperatuur]]),IF(jaar_zip[[#This Row],[etmaaltemperatuur]]&lt;stookgrens,stookgrens-jaar_zip[[#This Row],[etmaaltemperatuur]],0),"")</f>
        <v>7.6999999999999993</v>
      </c>
      <c r="N8585" s="101">
        <f>IF(ISNUMBER(jaar_zip[[#This Row],[graaddagen]]),IF(OR(MONTH(jaar_zip[[#This Row],[Datum]])=1,MONTH(jaar_zip[[#This Row],[Datum]])=2,MONTH(jaar_zip[[#This Row],[Datum]])=11,MONTH(jaar_zip[[#This Row],[Datum]])=12),1.1,IF(OR(MONTH(jaar_zip[[#This Row],[Datum]])=3,MONTH(jaar_zip[[#This Row],[Datum]])=10),1,0.8))*jaar_zip[[#This Row],[graaddagen]],"")</f>
        <v>7.6999999999999993</v>
      </c>
      <c r="O8585" s="101">
        <f>IF(ISNUMBER(jaar_zip[[#This Row],[etmaaltemperatuur]]),IF(jaar_zip[[#This Row],[etmaaltemperatuur]]&gt;stookgrens,jaar_zip[[#This Row],[etmaaltemperatuur]]-stookgrens,0),"")</f>
        <v>0</v>
      </c>
    </row>
    <row r="8586" spans="1:15" x14ac:dyDescent="0.25">
      <c r="A8586">
        <v>377</v>
      </c>
      <c r="B8586">
        <v>20240331</v>
      </c>
      <c r="C8586">
        <v>2.7</v>
      </c>
      <c r="D8586">
        <v>11</v>
      </c>
      <c r="E8586">
        <v>1082</v>
      </c>
      <c r="F8586">
        <v>3.2</v>
      </c>
      <c r="H8586">
        <v>85</v>
      </c>
      <c r="I8586" s="101" t="s">
        <v>43</v>
      </c>
      <c r="J8586" s="1">
        <f>DATEVALUE(RIGHT(jaar_zip[[#This Row],[YYYYMMDD]],2)&amp;"-"&amp;MID(jaar_zip[[#This Row],[YYYYMMDD]],5,2)&amp;"-"&amp;LEFT(jaar_zip[[#This Row],[YYYYMMDD]],4))</f>
        <v>45382</v>
      </c>
      <c r="K8586" s="101" t="str">
        <f>IF(AND(VALUE(MONTH(jaar_zip[[#This Row],[Datum]]))=1,VALUE(WEEKNUM(jaar_zip[[#This Row],[Datum]],21))&gt;51),RIGHT(YEAR(jaar_zip[[#This Row],[Datum]])-1,2),RIGHT(YEAR(jaar_zip[[#This Row],[Datum]]),2))&amp;"-"&amp; TEXT(WEEKNUM(jaar_zip[[#This Row],[Datum]],21),"00")</f>
        <v>24-13</v>
      </c>
      <c r="L8586" s="101">
        <f>MONTH(jaar_zip[[#This Row],[Datum]])</f>
        <v>3</v>
      </c>
      <c r="M8586" s="101">
        <f>IF(ISNUMBER(jaar_zip[[#This Row],[etmaaltemperatuur]]),IF(jaar_zip[[#This Row],[etmaaltemperatuur]]&lt;stookgrens,stookgrens-jaar_zip[[#This Row],[etmaaltemperatuur]],0),"")</f>
        <v>7</v>
      </c>
      <c r="N8586" s="101">
        <f>IF(ISNUMBER(jaar_zip[[#This Row],[graaddagen]]),IF(OR(MONTH(jaar_zip[[#This Row],[Datum]])=1,MONTH(jaar_zip[[#This Row],[Datum]])=2,MONTH(jaar_zip[[#This Row],[Datum]])=11,MONTH(jaar_zip[[#This Row],[Datum]])=12),1.1,IF(OR(MONTH(jaar_zip[[#This Row],[Datum]])=3,MONTH(jaar_zip[[#This Row],[Datum]])=10),1,0.8))*jaar_zip[[#This Row],[graaddagen]],"")</f>
        <v>7</v>
      </c>
      <c r="O8586" s="101">
        <f>IF(ISNUMBER(jaar_zip[[#This Row],[etmaaltemperatuur]]),IF(jaar_zip[[#This Row],[etmaaltemperatuur]]&gt;stookgrens,jaar_zip[[#This Row],[etmaaltemperatuur]]-stookgrens,0),"")</f>
        <v>0</v>
      </c>
    </row>
    <row r="8587" spans="1:15" x14ac:dyDescent="0.25">
      <c r="A8587">
        <v>377</v>
      </c>
      <c r="B8587">
        <v>20240401</v>
      </c>
      <c r="C8587">
        <v>3.5</v>
      </c>
      <c r="D8587">
        <v>10.1</v>
      </c>
      <c r="E8587">
        <v>811</v>
      </c>
      <c r="F8587">
        <v>1</v>
      </c>
      <c r="H8587">
        <v>79</v>
      </c>
      <c r="I8587" s="101" t="s">
        <v>43</v>
      </c>
      <c r="J8587" s="1">
        <f>DATEVALUE(RIGHT(jaar_zip[[#This Row],[YYYYMMDD]],2)&amp;"-"&amp;MID(jaar_zip[[#This Row],[YYYYMMDD]],5,2)&amp;"-"&amp;LEFT(jaar_zip[[#This Row],[YYYYMMDD]],4))</f>
        <v>45383</v>
      </c>
      <c r="K8587" s="101" t="str">
        <f>IF(AND(VALUE(MONTH(jaar_zip[[#This Row],[Datum]]))=1,VALUE(WEEKNUM(jaar_zip[[#This Row],[Datum]],21))&gt;51),RIGHT(YEAR(jaar_zip[[#This Row],[Datum]])-1,2),RIGHT(YEAR(jaar_zip[[#This Row],[Datum]]),2))&amp;"-"&amp; TEXT(WEEKNUM(jaar_zip[[#This Row],[Datum]],21),"00")</f>
        <v>24-14</v>
      </c>
      <c r="L8587" s="101">
        <f>MONTH(jaar_zip[[#This Row],[Datum]])</f>
        <v>4</v>
      </c>
      <c r="M8587" s="101">
        <f>IF(ISNUMBER(jaar_zip[[#This Row],[etmaaltemperatuur]]),IF(jaar_zip[[#This Row],[etmaaltemperatuur]]&lt;stookgrens,stookgrens-jaar_zip[[#This Row],[etmaaltemperatuur]],0),"")</f>
        <v>7.9</v>
      </c>
      <c r="N8587" s="101">
        <f>IF(ISNUMBER(jaar_zip[[#This Row],[graaddagen]]),IF(OR(MONTH(jaar_zip[[#This Row],[Datum]])=1,MONTH(jaar_zip[[#This Row],[Datum]])=2,MONTH(jaar_zip[[#This Row],[Datum]])=11,MONTH(jaar_zip[[#This Row],[Datum]])=12),1.1,IF(OR(MONTH(jaar_zip[[#This Row],[Datum]])=3,MONTH(jaar_zip[[#This Row],[Datum]])=10),1,0.8))*jaar_zip[[#This Row],[graaddagen]],"")</f>
        <v>6.32</v>
      </c>
      <c r="O8587" s="101">
        <f>IF(ISNUMBER(jaar_zip[[#This Row],[etmaaltemperatuur]]),IF(jaar_zip[[#This Row],[etmaaltemperatuur]]&gt;stookgrens,jaar_zip[[#This Row],[etmaaltemperatuur]]-stookgrens,0),"")</f>
        <v>0</v>
      </c>
    </row>
    <row r="8588" spans="1:15" x14ac:dyDescent="0.25">
      <c r="A8588">
        <v>377</v>
      </c>
      <c r="B8588">
        <v>20240402</v>
      </c>
      <c r="C8588">
        <v>5.0999999999999996</v>
      </c>
      <c r="D8588">
        <v>10</v>
      </c>
      <c r="E8588">
        <v>671</v>
      </c>
      <c r="F8588">
        <v>3.5</v>
      </c>
      <c r="H8588">
        <v>83</v>
      </c>
      <c r="I8588" s="101" t="s">
        <v>43</v>
      </c>
      <c r="J8588" s="1">
        <f>DATEVALUE(RIGHT(jaar_zip[[#This Row],[YYYYMMDD]],2)&amp;"-"&amp;MID(jaar_zip[[#This Row],[YYYYMMDD]],5,2)&amp;"-"&amp;LEFT(jaar_zip[[#This Row],[YYYYMMDD]],4))</f>
        <v>45384</v>
      </c>
      <c r="K8588" s="101" t="str">
        <f>IF(AND(VALUE(MONTH(jaar_zip[[#This Row],[Datum]]))=1,VALUE(WEEKNUM(jaar_zip[[#This Row],[Datum]],21))&gt;51),RIGHT(YEAR(jaar_zip[[#This Row],[Datum]])-1,2),RIGHT(YEAR(jaar_zip[[#This Row],[Datum]]),2))&amp;"-"&amp; TEXT(WEEKNUM(jaar_zip[[#This Row],[Datum]],21),"00")</f>
        <v>24-14</v>
      </c>
      <c r="L8588" s="101">
        <f>MONTH(jaar_zip[[#This Row],[Datum]])</f>
        <v>4</v>
      </c>
      <c r="M8588" s="101">
        <f>IF(ISNUMBER(jaar_zip[[#This Row],[etmaaltemperatuur]]),IF(jaar_zip[[#This Row],[etmaaltemperatuur]]&lt;stookgrens,stookgrens-jaar_zip[[#This Row],[etmaaltemperatuur]],0),"")</f>
        <v>8</v>
      </c>
      <c r="N8588" s="101">
        <f>IF(ISNUMBER(jaar_zip[[#This Row],[graaddagen]]),IF(OR(MONTH(jaar_zip[[#This Row],[Datum]])=1,MONTH(jaar_zip[[#This Row],[Datum]])=2,MONTH(jaar_zip[[#This Row],[Datum]])=11,MONTH(jaar_zip[[#This Row],[Datum]])=12),1.1,IF(OR(MONTH(jaar_zip[[#This Row],[Datum]])=3,MONTH(jaar_zip[[#This Row],[Datum]])=10),1,0.8))*jaar_zip[[#This Row],[graaddagen]],"")</f>
        <v>6.4</v>
      </c>
      <c r="O8588" s="101">
        <f>IF(ISNUMBER(jaar_zip[[#This Row],[etmaaltemperatuur]]),IF(jaar_zip[[#This Row],[etmaaltemperatuur]]&gt;stookgrens,jaar_zip[[#This Row],[etmaaltemperatuur]]-stookgrens,0),"")</f>
        <v>0</v>
      </c>
    </row>
    <row r="8589" spans="1:15" x14ac:dyDescent="0.25">
      <c r="A8589">
        <v>377</v>
      </c>
      <c r="B8589">
        <v>20240403</v>
      </c>
      <c r="C8589">
        <v>5</v>
      </c>
      <c r="D8589">
        <v>11.3</v>
      </c>
      <c r="E8589">
        <v>737</v>
      </c>
      <c r="F8589">
        <v>2.1</v>
      </c>
      <c r="H8589">
        <v>82</v>
      </c>
      <c r="I8589" s="101" t="s">
        <v>43</v>
      </c>
      <c r="J8589" s="1">
        <f>DATEVALUE(RIGHT(jaar_zip[[#This Row],[YYYYMMDD]],2)&amp;"-"&amp;MID(jaar_zip[[#This Row],[YYYYMMDD]],5,2)&amp;"-"&amp;LEFT(jaar_zip[[#This Row],[YYYYMMDD]],4))</f>
        <v>45385</v>
      </c>
      <c r="K8589" s="101" t="str">
        <f>IF(AND(VALUE(MONTH(jaar_zip[[#This Row],[Datum]]))=1,VALUE(WEEKNUM(jaar_zip[[#This Row],[Datum]],21))&gt;51),RIGHT(YEAR(jaar_zip[[#This Row],[Datum]])-1,2),RIGHT(YEAR(jaar_zip[[#This Row],[Datum]]),2))&amp;"-"&amp; TEXT(WEEKNUM(jaar_zip[[#This Row],[Datum]],21),"00")</f>
        <v>24-14</v>
      </c>
      <c r="L8589" s="101">
        <f>MONTH(jaar_zip[[#This Row],[Datum]])</f>
        <v>4</v>
      </c>
      <c r="M8589" s="101">
        <f>IF(ISNUMBER(jaar_zip[[#This Row],[etmaaltemperatuur]]),IF(jaar_zip[[#This Row],[etmaaltemperatuur]]&lt;stookgrens,stookgrens-jaar_zip[[#This Row],[etmaaltemperatuur]],0),"")</f>
        <v>6.6999999999999993</v>
      </c>
      <c r="N8589" s="101">
        <f>IF(ISNUMBER(jaar_zip[[#This Row],[graaddagen]]),IF(OR(MONTH(jaar_zip[[#This Row],[Datum]])=1,MONTH(jaar_zip[[#This Row],[Datum]])=2,MONTH(jaar_zip[[#This Row],[Datum]])=11,MONTH(jaar_zip[[#This Row],[Datum]])=12),1.1,IF(OR(MONTH(jaar_zip[[#This Row],[Datum]])=3,MONTH(jaar_zip[[#This Row],[Datum]])=10),1,0.8))*jaar_zip[[#This Row],[graaddagen]],"")</f>
        <v>5.3599999999999994</v>
      </c>
      <c r="O8589" s="101">
        <f>IF(ISNUMBER(jaar_zip[[#This Row],[etmaaltemperatuur]]),IF(jaar_zip[[#This Row],[etmaaltemperatuur]]&gt;stookgrens,jaar_zip[[#This Row],[etmaaltemperatuur]]-stookgrens,0),"")</f>
        <v>0</v>
      </c>
    </row>
    <row r="8590" spans="1:15" x14ac:dyDescent="0.25">
      <c r="A8590">
        <v>377</v>
      </c>
      <c r="B8590">
        <v>20240404</v>
      </c>
      <c r="C8590">
        <v>5.3</v>
      </c>
      <c r="D8590">
        <v>12.1</v>
      </c>
      <c r="E8590">
        <v>947</v>
      </c>
      <c r="F8590">
        <v>8.4</v>
      </c>
      <c r="H8590">
        <v>81</v>
      </c>
      <c r="I8590" s="101" t="s">
        <v>43</v>
      </c>
      <c r="J8590" s="1">
        <f>DATEVALUE(RIGHT(jaar_zip[[#This Row],[YYYYMMDD]],2)&amp;"-"&amp;MID(jaar_zip[[#This Row],[YYYYMMDD]],5,2)&amp;"-"&amp;LEFT(jaar_zip[[#This Row],[YYYYMMDD]],4))</f>
        <v>45386</v>
      </c>
      <c r="K8590" s="101" t="str">
        <f>IF(AND(VALUE(MONTH(jaar_zip[[#This Row],[Datum]]))=1,VALUE(WEEKNUM(jaar_zip[[#This Row],[Datum]],21))&gt;51),RIGHT(YEAR(jaar_zip[[#This Row],[Datum]])-1,2),RIGHT(YEAR(jaar_zip[[#This Row],[Datum]]),2))&amp;"-"&amp; TEXT(WEEKNUM(jaar_zip[[#This Row],[Datum]],21),"00")</f>
        <v>24-14</v>
      </c>
      <c r="L8590" s="101">
        <f>MONTH(jaar_zip[[#This Row],[Datum]])</f>
        <v>4</v>
      </c>
      <c r="M8590" s="101">
        <f>IF(ISNUMBER(jaar_zip[[#This Row],[etmaaltemperatuur]]),IF(jaar_zip[[#This Row],[etmaaltemperatuur]]&lt;stookgrens,stookgrens-jaar_zip[[#This Row],[etmaaltemperatuur]],0),"")</f>
        <v>5.9</v>
      </c>
      <c r="N8590" s="101">
        <f>IF(ISNUMBER(jaar_zip[[#This Row],[graaddagen]]),IF(OR(MONTH(jaar_zip[[#This Row],[Datum]])=1,MONTH(jaar_zip[[#This Row],[Datum]])=2,MONTH(jaar_zip[[#This Row],[Datum]])=11,MONTH(jaar_zip[[#This Row],[Datum]])=12),1.1,IF(OR(MONTH(jaar_zip[[#This Row],[Datum]])=3,MONTH(jaar_zip[[#This Row],[Datum]])=10),1,0.8))*jaar_zip[[#This Row],[graaddagen]],"")</f>
        <v>4.7200000000000006</v>
      </c>
      <c r="O8590" s="101">
        <f>IF(ISNUMBER(jaar_zip[[#This Row],[etmaaltemperatuur]]),IF(jaar_zip[[#This Row],[etmaaltemperatuur]]&gt;stookgrens,jaar_zip[[#This Row],[etmaaltemperatuur]]-stookgrens,0),"")</f>
        <v>0</v>
      </c>
    </row>
    <row r="8591" spans="1:15" x14ac:dyDescent="0.25">
      <c r="A8591">
        <v>377</v>
      </c>
      <c r="B8591">
        <v>20240405</v>
      </c>
      <c r="C8591">
        <v>5.4</v>
      </c>
      <c r="D8591">
        <v>14.9</v>
      </c>
      <c r="E8591">
        <v>885</v>
      </c>
      <c r="F8591">
        <v>0.7</v>
      </c>
      <c r="H8591">
        <v>79</v>
      </c>
      <c r="I8591" s="101" t="s">
        <v>43</v>
      </c>
      <c r="J8591" s="1">
        <f>DATEVALUE(RIGHT(jaar_zip[[#This Row],[YYYYMMDD]],2)&amp;"-"&amp;MID(jaar_zip[[#This Row],[YYYYMMDD]],5,2)&amp;"-"&amp;LEFT(jaar_zip[[#This Row],[YYYYMMDD]],4))</f>
        <v>45387</v>
      </c>
      <c r="K8591" s="101" t="str">
        <f>IF(AND(VALUE(MONTH(jaar_zip[[#This Row],[Datum]]))=1,VALUE(WEEKNUM(jaar_zip[[#This Row],[Datum]],21))&gt;51),RIGHT(YEAR(jaar_zip[[#This Row],[Datum]])-1,2),RIGHT(YEAR(jaar_zip[[#This Row],[Datum]]),2))&amp;"-"&amp; TEXT(WEEKNUM(jaar_zip[[#This Row],[Datum]],21),"00")</f>
        <v>24-14</v>
      </c>
      <c r="L8591" s="101">
        <f>MONTH(jaar_zip[[#This Row],[Datum]])</f>
        <v>4</v>
      </c>
      <c r="M8591" s="101">
        <f>IF(ISNUMBER(jaar_zip[[#This Row],[etmaaltemperatuur]]),IF(jaar_zip[[#This Row],[etmaaltemperatuur]]&lt;stookgrens,stookgrens-jaar_zip[[#This Row],[etmaaltemperatuur]],0),"")</f>
        <v>3.0999999999999996</v>
      </c>
      <c r="N8591" s="101">
        <f>IF(ISNUMBER(jaar_zip[[#This Row],[graaddagen]]),IF(OR(MONTH(jaar_zip[[#This Row],[Datum]])=1,MONTH(jaar_zip[[#This Row],[Datum]])=2,MONTH(jaar_zip[[#This Row],[Datum]])=11,MONTH(jaar_zip[[#This Row],[Datum]])=12),1.1,IF(OR(MONTH(jaar_zip[[#This Row],[Datum]])=3,MONTH(jaar_zip[[#This Row],[Datum]])=10),1,0.8))*jaar_zip[[#This Row],[graaddagen]],"")</f>
        <v>2.48</v>
      </c>
      <c r="O8591" s="101">
        <f>IF(ISNUMBER(jaar_zip[[#This Row],[etmaaltemperatuur]]),IF(jaar_zip[[#This Row],[etmaaltemperatuur]]&gt;stookgrens,jaar_zip[[#This Row],[etmaaltemperatuur]]-stookgrens,0),"")</f>
        <v>0</v>
      </c>
    </row>
    <row r="8592" spans="1:15" x14ac:dyDescent="0.25">
      <c r="A8592">
        <v>377</v>
      </c>
      <c r="B8592">
        <v>20240406</v>
      </c>
      <c r="C8592">
        <v>4</v>
      </c>
      <c r="D8592">
        <v>18.100000000000001</v>
      </c>
      <c r="E8592">
        <v>1618</v>
      </c>
      <c r="F8592">
        <v>0</v>
      </c>
      <c r="H8592">
        <v>64</v>
      </c>
      <c r="I8592" s="101" t="s">
        <v>43</v>
      </c>
      <c r="J8592" s="1">
        <f>DATEVALUE(RIGHT(jaar_zip[[#This Row],[YYYYMMDD]],2)&amp;"-"&amp;MID(jaar_zip[[#This Row],[YYYYMMDD]],5,2)&amp;"-"&amp;LEFT(jaar_zip[[#This Row],[YYYYMMDD]],4))</f>
        <v>45388</v>
      </c>
      <c r="K8592" s="101" t="str">
        <f>IF(AND(VALUE(MONTH(jaar_zip[[#This Row],[Datum]]))=1,VALUE(WEEKNUM(jaar_zip[[#This Row],[Datum]],21))&gt;51),RIGHT(YEAR(jaar_zip[[#This Row],[Datum]])-1,2),RIGHT(YEAR(jaar_zip[[#This Row],[Datum]]),2))&amp;"-"&amp; TEXT(WEEKNUM(jaar_zip[[#This Row],[Datum]],21),"00")</f>
        <v>24-14</v>
      </c>
      <c r="L8592" s="101">
        <f>MONTH(jaar_zip[[#This Row],[Datum]])</f>
        <v>4</v>
      </c>
      <c r="M8592" s="101">
        <f>IF(ISNUMBER(jaar_zip[[#This Row],[etmaaltemperatuur]]),IF(jaar_zip[[#This Row],[etmaaltemperatuur]]&lt;stookgrens,stookgrens-jaar_zip[[#This Row],[etmaaltemperatuur]],0),"")</f>
        <v>0</v>
      </c>
      <c r="N8592" s="101">
        <f>IF(ISNUMBER(jaar_zip[[#This Row],[graaddagen]]),IF(OR(MONTH(jaar_zip[[#This Row],[Datum]])=1,MONTH(jaar_zip[[#This Row],[Datum]])=2,MONTH(jaar_zip[[#This Row],[Datum]])=11,MONTH(jaar_zip[[#This Row],[Datum]])=12),1.1,IF(OR(MONTH(jaar_zip[[#This Row],[Datum]])=3,MONTH(jaar_zip[[#This Row],[Datum]])=10),1,0.8))*jaar_zip[[#This Row],[graaddagen]],"")</f>
        <v>0</v>
      </c>
      <c r="O8592" s="101">
        <f>IF(ISNUMBER(jaar_zip[[#This Row],[etmaaltemperatuur]]),IF(jaar_zip[[#This Row],[etmaaltemperatuur]]&gt;stookgrens,jaar_zip[[#This Row],[etmaaltemperatuur]]-stookgrens,0),"")</f>
        <v>0.10000000000000142</v>
      </c>
    </row>
    <row r="8593" spans="1:15" x14ac:dyDescent="0.25">
      <c r="A8593">
        <v>377</v>
      </c>
      <c r="B8593">
        <v>20240407</v>
      </c>
      <c r="C8593">
        <v>4.4000000000000004</v>
      </c>
      <c r="D8593">
        <v>16.8</v>
      </c>
      <c r="E8593">
        <v>1212</v>
      </c>
      <c r="F8593">
        <v>2.2999999999999998</v>
      </c>
      <c r="H8593">
        <v>65</v>
      </c>
      <c r="I8593" s="101" t="s">
        <v>43</v>
      </c>
      <c r="J8593" s="1">
        <f>DATEVALUE(RIGHT(jaar_zip[[#This Row],[YYYYMMDD]],2)&amp;"-"&amp;MID(jaar_zip[[#This Row],[YYYYMMDD]],5,2)&amp;"-"&amp;LEFT(jaar_zip[[#This Row],[YYYYMMDD]],4))</f>
        <v>45389</v>
      </c>
      <c r="K8593" s="101" t="str">
        <f>IF(AND(VALUE(MONTH(jaar_zip[[#This Row],[Datum]]))=1,VALUE(WEEKNUM(jaar_zip[[#This Row],[Datum]],21))&gt;51),RIGHT(YEAR(jaar_zip[[#This Row],[Datum]])-1,2),RIGHT(YEAR(jaar_zip[[#This Row],[Datum]]),2))&amp;"-"&amp; TEXT(WEEKNUM(jaar_zip[[#This Row],[Datum]],21),"00")</f>
        <v>24-14</v>
      </c>
      <c r="L8593" s="101">
        <f>MONTH(jaar_zip[[#This Row],[Datum]])</f>
        <v>4</v>
      </c>
      <c r="M8593" s="101">
        <f>IF(ISNUMBER(jaar_zip[[#This Row],[etmaaltemperatuur]]),IF(jaar_zip[[#This Row],[etmaaltemperatuur]]&lt;stookgrens,stookgrens-jaar_zip[[#This Row],[etmaaltemperatuur]],0),"")</f>
        <v>1.1999999999999993</v>
      </c>
      <c r="N8593" s="101">
        <f>IF(ISNUMBER(jaar_zip[[#This Row],[graaddagen]]),IF(OR(MONTH(jaar_zip[[#This Row],[Datum]])=1,MONTH(jaar_zip[[#This Row],[Datum]])=2,MONTH(jaar_zip[[#This Row],[Datum]])=11,MONTH(jaar_zip[[#This Row],[Datum]])=12),1.1,IF(OR(MONTH(jaar_zip[[#This Row],[Datum]])=3,MONTH(jaar_zip[[#This Row],[Datum]])=10),1,0.8))*jaar_zip[[#This Row],[graaddagen]],"")</f>
        <v>0.95999999999999952</v>
      </c>
      <c r="O8593" s="101">
        <f>IF(ISNUMBER(jaar_zip[[#This Row],[etmaaltemperatuur]]),IF(jaar_zip[[#This Row],[etmaaltemperatuur]]&gt;stookgrens,jaar_zip[[#This Row],[etmaaltemperatuur]]-stookgrens,0),"")</f>
        <v>0</v>
      </c>
    </row>
    <row r="8594" spans="1:15" x14ac:dyDescent="0.25">
      <c r="A8594">
        <v>377</v>
      </c>
      <c r="B8594">
        <v>20240408</v>
      </c>
      <c r="C8594">
        <v>1.9</v>
      </c>
      <c r="D8594">
        <v>15.8</v>
      </c>
      <c r="E8594">
        <v>1268</v>
      </c>
      <c r="F8594">
        <v>1.7</v>
      </c>
      <c r="H8594">
        <v>82</v>
      </c>
      <c r="I8594" s="101" t="s">
        <v>43</v>
      </c>
      <c r="J8594" s="1">
        <f>DATEVALUE(RIGHT(jaar_zip[[#This Row],[YYYYMMDD]],2)&amp;"-"&amp;MID(jaar_zip[[#This Row],[YYYYMMDD]],5,2)&amp;"-"&amp;LEFT(jaar_zip[[#This Row],[YYYYMMDD]],4))</f>
        <v>45390</v>
      </c>
      <c r="K8594" s="101" t="str">
        <f>IF(AND(VALUE(MONTH(jaar_zip[[#This Row],[Datum]]))=1,VALUE(WEEKNUM(jaar_zip[[#This Row],[Datum]],21))&gt;51),RIGHT(YEAR(jaar_zip[[#This Row],[Datum]])-1,2),RIGHT(YEAR(jaar_zip[[#This Row],[Datum]]),2))&amp;"-"&amp; TEXT(WEEKNUM(jaar_zip[[#This Row],[Datum]],21),"00")</f>
        <v>24-15</v>
      </c>
      <c r="L8594" s="101">
        <f>MONTH(jaar_zip[[#This Row],[Datum]])</f>
        <v>4</v>
      </c>
      <c r="M8594" s="101">
        <f>IF(ISNUMBER(jaar_zip[[#This Row],[etmaaltemperatuur]]),IF(jaar_zip[[#This Row],[etmaaltemperatuur]]&lt;stookgrens,stookgrens-jaar_zip[[#This Row],[etmaaltemperatuur]],0),"")</f>
        <v>2.1999999999999993</v>
      </c>
      <c r="N8594" s="101">
        <f>IF(ISNUMBER(jaar_zip[[#This Row],[graaddagen]]),IF(OR(MONTH(jaar_zip[[#This Row],[Datum]])=1,MONTH(jaar_zip[[#This Row],[Datum]])=2,MONTH(jaar_zip[[#This Row],[Datum]])=11,MONTH(jaar_zip[[#This Row],[Datum]])=12),1.1,IF(OR(MONTH(jaar_zip[[#This Row],[Datum]])=3,MONTH(jaar_zip[[#This Row],[Datum]])=10),1,0.8))*jaar_zip[[#This Row],[graaddagen]],"")</f>
        <v>1.7599999999999996</v>
      </c>
      <c r="O8594" s="101">
        <f>IF(ISNUMBER(jaar_zip[[#This Row],[etmaaltemperatuur]]),IF(jaar_zip[[#This Row],[etmaaltemperatuur]]&gt;stookgrens,jaar_zip[[#This Row],[etmaaltemperatuur]]-stookgrens,0),"")</f>
        <v>0</v>
      </c>
    </row>
    <row r="8595" spans="1:15" x14ac:dyDescent="0.25">
      <c r="A8595">
        <v>377</v>
      </c>
      <c r="B8595">
        <v>20240409</v>
      </c>
      <c r="C8595">
        <v>6.5</v>
      </c>
      <c r="D8595">
        <v>11.7</v>
      </c>
      <c r="E8595">
        <v>1059</v>
      </c>
      <c r="F8595">
        <v>1</v>
      </c>
      <c r="H8595">
        <v>73</v>
      </c>
      <c r="I8595" s="101" t="s">
        <v>43</v>
      </c>
      <c r="J8595" s="1">
        <f>DATEVALUE(RIGHT(jaar_zip[[#This Row],[YYYYMMDD]],2)&amp;"-"&amp;MID(jaar_zip[[#This Row],[YYYYMMDD]],5,2)&amp;"-"&amp;LEFT(jaar_zip[[#This Row],[YYYYMMDD]],4))</f>
        <v>45391</v>
      </c>
      <c r="K8595" s="101" t="str">
        <f>IF(AND(VALUE(MONTH(jaar_zip[[#This Row],[Datum]]))=1,VALUE(WEEKNUM(jaar_zip[[#This Row],[Datum]],21))&gt;51),RIGHT(YEAR(jaar_zip[[#This Row],[Datum]])-1,2),RIGHT(YEAR(jaar_zip[[#This Row],[Datum]]),2))&amp;"-"&amp; TEXT(WEEKNUM(jaar_zip[[#This Row],[Datum]],21),"00")</f>
        <v>24-15</v>
      </c>
      <c r="L8595" s="101">
        <f>MONTH(jaar_zip[[#This Row],[Datum]])</f>
        <v>4</v>
      </c>
      <c r="M8595" s="101">
        <f>IF(ISNUMBER(jaar_zip[[#This Row],[etmaaltemperatuur]]),IF(jaar_zip[[#This Row],[etmaaltemperatuur]]&lt;stookgrens,stookgrens-jaar_zip[[#This Row],[etmaaltemperatuur]],0),"")</f>
        <v>6.3000000000000007</v>
      </c>
      <c r="N8595" s="101">
        <f>IF(ISNUMBER(jaar_zip[[#This Row],[graaddagen]]),IF(OR(MONTH(jaar_zip[[#This Row],[Datum]])=1,MONTH(jaar_zip[[#This Row],[Datum]])=2,MONTH(jaar_zip[[#This Row],[Datum]])=11,MONTH(jaar_zip[[#This Row],[Datum]])=12),1.1,IF(OR(MONTH(jaar_zip[[#This Row],[Datum]])=3,MONTH(jaar_zip[[#This Row],[Datum]])=10),1,0.8))*jaar_zip[[#This Row],[graaddagen]],"")</f>
        <v>5.0400000000000009</v>
      </c>
      <c r="O8595" s="101">
        <f>IF(ISNUMBER(jaar_zip[[#This Row],[etmaaltemperatuur]]),IF(jaar_zip[[#This Row],[etmaaltemperatuur]]&gt;stookgrens,jaar_zip[[#This Row],[etmaaltemperatuur]]-stookgrens,0),"")</f>
        <v>0</v>
      </c>
    </row>
    <row r="8596" spans="1:15" x14ac:dyDescent="0.25">
      <c r="A8596">
        <v>377</v>
      </c>
      <c r="B8596">
        <v>20240410</v>
      </c>
      <c r="C8596">
        <v>3.7</v>
      </c>
      <c r="D8596">
        <v>9.9</v>
      </c>
      <c r="E8596">
        <v>2002</v>
      </c>
      <c r="F8596">
        <v>-0.1</v>
      </c>
      <c r="H8596">
        <v>68</v>
      </c>
      <c r="I8596" s="101" t="s">
        <v>43</v>
      </c>
      <c r="J8596" s="1">
        <f>DATEVALUE(RIGHT(jaar_zip[[#This Row],[YYYYMMDD]],2)&amp;"-"&amp;MID(jaar_zip[[#This Row],[YYYYMMDD]],5,2)&amp;"-"&amp;LEFT(jaar_zip[[#This Row],[YYYYMMDD]],4))</f>
        <v>45392</v>
      </c>
      <c r="K8596" s="101" t="str">
        <f>IF(AND(VALUE(MONTH(jaar_zip[[#This Row],[Datum]]))=1,VALUE(WEEKNUM(jaar_zip[[#This Row],[Datum]],21))&gt;51),RIGHT(YEAR(jaar_zip[[#This Row],[Datum]])-1,2),RIGHT(YEAR(jaar_zip[[#This Row],[Datum]]),2))&amp;"-"&amp; TEXT(WEEKNUM(jaar_zip[[#This Row],[Datum]],21),"00")</f>
        <v>24-15</v>
      </c>
      <c r="L8596" s="101">
        <f>MONTH(jaar_zip[[#This Row],[Datum]])</f>
        <v>4</v>
      </c>
      <c r="M8596" s="101">
        <f>IF(ISNUMBER(jaar_zip[[#This Row],[etmaaltemperatuur]]),IF(jaar_zip[[#This Row],[etmaaltemperatuur]]&lt;stookgrens,stookgrens-jaar_zip[[#This Row],[etmaaltemperatuur]],0),"")</f>
        <v>8.1</v>
      </c>
      <c r="N8596" s="101">
        <f>IF(ISNUMBER(jaar_zip[[#This Row],[graaddagen]]),IF(OR(MONTH(jaar_zip[[#This Row],[Datum]])=1,MONTH(jaar_zip[[#This Row],[Datum]])=2,MONTH(jaar_zip[[#This Row],[Datum]])=11,MONTH(jaar_zip[[#This Row],[Datum]])=12),1.1,IF(OR(MONTH(jaar_zip[[#This Row],[Datum]])=3,MONTH(jaar_zip[[#This Row],[Datum]])=10),1,0.8))*jaar_zip[[#This Row],[graaddagen]],"")</f>
        <v>6.48</v>
      </c>
      <c r="O8596" s="101">
        <f>IF(ISNUMBER(jaar_zip[[#This Row],[etmaaltemperatuur]]),IF(jaar_zip[[#This Row],[etmaaltemperatuur]]&gt;stookgrens,jaar_zip[[#This Row],[etmaaltemperatuur]]-stookgrens,0),"")</f>
        <v>0</v>
      </c>
    </row>
    <row r="8597" spans="1:15" x14ac:dyDescent="0.25">
      <c r="A8597">
        <v>377</v>
      </c>
      <c r="B8597">
        <v>20240411</v>
      </c>
      <c r="C8597">
        <v>4.2</v>
      </c>
      <c r="D8597">
        <v>13.2</v>
      </c>
      <c r="E8597">
        <v>577</v>
      </c>
      <c r="F8597">
        <v>-0.1</v>
      </c>
      <c r="H8597">
        <v>76</v>
      </c>
      <c r="I8597" s="101" t="s">
        <v>43</v>
      </c>
      <c r="J8597" s="1">
        <f>DATEVALUE(RIGHT(jaar_zip[[#This Row],[YYYYMMDD]],2)&amp;"-"&amp;MID(jaar_zip[[#This Row],[YYYYMMDD]],5,2)&amp;"-"&amp;LEFT(jaar_zip[[#This Row],[YYYYMMDD]],4))</f>
        <v>45393</v>
      </c>
      <c r="K8597" s="101" t="str">
        <f>IF(AND(VALUE(MONTH(jaar_zip[[#This Row],[Datum]]))=1,VALUE(WEEKNUM(jaar_zip[[#This Row],[Datum]],21))&gt;51),RIGHT(YEAR(jaar_zip[[#This Row],[Datum]])-1,2),RIGHT(YEAR(jaar_zip[[#This Row],[Datum]]),2))&amp;"-"&amp; TEXT(WEEKNUM(jaar_zip[[#This Row],[Datum]],21),"00")</f>
        <v>24-15</v>
      </c>
      <c r="L8597" s="101">
        <f>MONTH(jaar_zip[[#This Row],[Datum]])</f>
        <v>4</v>
      </c>
      <c r="M8597" s="101">
        <f>IF(ISNUMBER(jaar_zip[[#This Row],[etmaaltemperatuur]]),IF(jaar_zip[[#This Row],[etmaaltemperatuur]]&lt;stookgrens,stookgrens-jaar_zip[[#This Row],[etmaaltemperatuur]],0),"")</f>
        <v>4.8000000000000007</v>
      </c>
      <c r="N8597" s="101">
        <f>IF(ISNUMBER(jaar_zip[[#This Row],[graaddagen]]),IF(OR(MONTH(jaar_zip[[#This Row],[Datum]])=1,MONTH(jaar_zip[[#This Row],[Datum]])=2,MONTH(jaar_zip[[#This Row],[Datum]])=11,MONTH(jaar_zip[[#This Row],[Datum]])=12),1.1,IF(OR(MONTH(jaar_zip[[#This Row],[Datum]])=3,MONTH(jaar_zip[[#This Row],[Datum]])=10),1,0.8))*jaar_zip[[#This Row],[graaddagen]],"")</f>
        <v>3.8400000000000007</v>
      </c>
      <c r="O8597" s="101">
        <f>IF(ISNUMBER(jaar_zip[[#This Row],[etmaaltemperatuur]]),IF(jaar_zip[[#This Row],[etmaaltemperatuur]]&gt;stookgrens,jaar_zip[[#This Row],[etmaaltemperatuur]]-stookgrens,0),"")</f>
        <v>0</v>
      </c>
    </row>
    <row r="8598" spans="1:15" x14ac:dyDescent="0.25">
      <c r="A8598">
        <v>377</v>
      </c>
      <c r="B8598">
        <v>20240412</v>
      </c>
      <c r="C8598">
        <v>3.7</v>
      </c>
      <c r="D8598">
        <v>16.600000000000001</v>
      </c>
      <c r="E8598">
        <v>1217</v>
      </c>
      <c r="F8598">
        <v>0</v>
      </c>
      <c r="H8598">
        <v>76</v>
      </c>
      <c r="I8598" s="101" t="s">
        <v>43</v>
      </c>
      <c r="J8598" s="1">
        <f>DATEVALUE(RIGHT(jaar_zip[[#This Row],[YYYYMMDD]],2)&amp;"-"&amp;MID(jaar_zip[[#This Row],[YYYYMMDD]],5,2)&amp;"-"&amp;LEFT(jaar_zip[[#This Row],[YYYYMMDD]],4))</f>
        <v>45394</v>
      </c>
      <c r="K8598" s="101" t="str">
        <f>IF(AND(VALUE(MONTH(jaar_zip[[#This Row],[Datum]]))=1,VALUE(WEEKNUM(jaar_zip[[#This Row],[Datum]],21))&gt;51),RIGHT(YEAR(jaar_zip[[#This Row],[Datum]])-1,2),RIGHT(YEAR(jaar_zip[[#This Row],[Datum]]),2))&amp;"-"&amp; TEXT(WEEKNUM(jaar_zip[[#This Row],[Datum]],21),"00")</f>
        <v>24-15</v>
      </c>
      <c r="L8598" s="101">
        <f>MONTH(jaar_zip[[#This Row],[Datum]])</f>
        <v>4</v>
      </c>
      <c r="M8598" s="101">
        <f>IF(ISNUMBER(jaar_zip[[#This Row],[etmaaltemperatuur]]),IF(jaar_zip[[#This Row],[etmaaltemperatuur]]&lt;stookgrens,stookgrens-jaar_zip[[#This Row],[etmaaltemperatuur]],0),"")</f>
        <v>1.3999999999999986</v>
      </c>
      <c r="N8598" s="101">
        <f>IF(ISNUMBER(jaar_zip[[#This Row],[graaddagen]]),IF(OR(MONTH(jaar_zip[[#This Row],[Datum]])=1,MONTH(jaar_zip[[#This Row],[Datum]])=2,MONTH(jaar_zip[[#This Row],[Datum]])=11,MONTH(jaar_zip[[#This Row],[Datum]])=12),1.1,IF(OR(MONTH(jaar_zip[[#This Row],[Datum]])=3,MONTH(jaar_zip[[#This Row],[Datum]])=10),1,0.8))*jaar_zip[[#This Row],[graaddagen]],"")</f>
        <v>1.119999999999999</v>
      </c>
      <c r="O8598" s="101">
        <f>IF(ISNUMBER(jaar_zip[[#This Row],[etmaaltemperatuur]]),IF(jaar_zip[[#This Row],[etmaaltemperatuur]]&gt;stookgrens,jaar_zip[[#This Row],[etmaaltemperatuur]]-stookgrens,0),"")</f>
        <v>0</v>
      </c>
    </row>
    <row r="8599" spans="1:15" x14ac:dyDescent="0.25">
      <c r="A8599">
        <v>377</v>
      </c>
      <c r="B8599">
        <v>20240413</v>
      </c>
      <c r="C8599">
        <v>4.7</v>
      </c>
      <c r="D8599">
        <v>18.2</v>
      </c>
      <c r="E8599">
        <v>1929</v>
      </c>
      <c r="F8599">
        <v>0</v>
      </c>
      <c r="H8599">
        <v>69</v>
      </c>
      <c r="I8599" s="101" t="s">
        <v>43</v>
      </c>
      <c r="J8599" s="1">
        <f>DATEVALUE(RIGHT(jaar_zip[[#This Row],[YYYYMMDD]],2)&amp;"-"&amp;MID(jaar_zip[[#This Row],[YYYYMMDD]],5,2)&amp;"-"&amp;LEFT(jaar_zip[[#This Row],[YYYYMMDD]],4))</f>
        <v>45395</v>
      </c>
      <c r="K8599" s="101" t="str">
        <f>IF(AND(VALUE(MONTH(jaar_zip[[#This Row],[Datum]]))=1,VALUE(WEEKNUM(jaar_zip[[#This Row],[Datum]],21))&gt;51),RIGHT(YEAR(jaar_zip[[#This Row],[Datum]])-1,2),RIGHT(YEAR(jaar_zip[[#This Row],[Datum]]),2))&amp;"-"&amp; TEXT(WEEKNUM(jaar_zip[[#This Row],[Datum]],21),"00")</f>
        <v>24-15</v>
      </c>
      <c r="L8599" s="101">
        <f>MONTH(jaar_zip[[#This Row],[Datum]])</f>
        <v>4</v>
      </c>
      <c r="M8599" s="101">
        <f>IF(ISNUMBER(jaar_zip[[#This Row],[etmaaltemperatuur]]),IF(jaar_zip[[#This Row],[etmaaltemperatuur]]&lt;stookgrens,stookgrens-jaar_zip[[#This Row],[etmaaltemperatuur]],0),"")</f>
        <v>0</v>
      </c>
      <c r="N8599" s="101">
        <f>IF(ISNUMBER(jaar_zip[[#This Row],[graaddagen]]),IF(OR(MONTH(jaar_zip[[#This Row],[Datum]])=1,MONTH(jaar_zip[[#This Row],[Datum]])=2,MONTH(jaar_zip[[#This Row],[Datum]])=11,MONTH(jaar_zip[[#This Row],[Datum]])=12),1.1,IF(OR(MONTH(jaar_zip[[#This Row],[Datum]])=3,MONTH(jaar_zip[[#This Row],[Datum]])=10),1,0.8))*jaar_zip[[#This Row],[graaddagen]],"")</f>
        <v>0</v>
      </c>
      <c r="O8599" s="101">
        <f>IF(ISNUMBER(jaar_zip[[#This Row],[etmaaltemperatuur]]),IF(jaar_zip[[#This Row],[etmaaltemperatuur]]&gt;stookgrens,jaar_zip[[#This Row],[etmaaltemperatuur]]-stookgrens,0),"")</f>
        <v>0.19999999999999929</v>
      </c>
    </row>
    <row r="8600" spans="1:15" x14ac:dyDescent="0.25">
      <c r="A8600">
        <v>377</v>
      </c>
      <c r="B8600">
        <v>20240414</v>
      </c>
      <c r="C8600">
        <v>2.8</v>
      </c>
      <c r="D8600">
        <v>12.8</v>
      </c>
      <c r="E8600">
        <v>1626</v>
      </c>
      <c r="F8600">
        <v>0.4</v>
      </c>
      <c r="H8600">
        <v>64</v>
      </c>
      <c r="I8600" s="101" t="s">
        <v>43</v>
      </c>
      <c r="J8600" s="1">
        <f>DATEVALUE(RIGHT(jaar_zip[[#This Row],[YYYYMMDD]],2)&amp;"-"&amp;MID(jaar_zip[[#This Row],[YYYYMMDD]],5,2)&amp;"-"&amp;LEFT(jaar_zip[[#This Row],[YYYYMMDD]],4))</f>
        <v>45396</v>
      </c>
      <c r="K8600" s="101" t="str">
        <f>IF(AND(VALUE(MONTH(jaar_zip[[#This Row],[Datum]]))=1,VALUE(WEEKNUM(jaar_zip[[#This Row],[Datum]],21))&gt;51),RIGHT(YEAR(jaar_zip[[#This Row],[Datum]])-1,2),RIGHT(YEAR(jaar_zip[[#This Row],[Datum]]),2))&amp;"-"&amp; TEXT(WEEKNUM(jaar_zip[[#This Row],[Datum]],21),"00")</f>
        <v>24-15</v>
      </c>
      <c r="L8600" s="101">
        <f>MONTH(jaar_zip[[#This Row],[Datum]])</f>
        <v>4</v>
      </c>
      <c r="M8600" s="101">
        <f>IF(ISNUMBER(jaar_zip[[#This Row],[etmaaltemperatuur]]),IF(jaar_zip[[#This Row],[etmaaltemperatuur]]&lt;stookgrens,stookgrens-jaar_zip[[#This Row],[etmaaltemperatuur]],0),"")</f>
        <v>5.1999999999999993</v>
      </c>
      <c r="N8600" s="101">
        <f>IF(ISNUMBER(jaar_zip[[#This Row],[graaddagen]]),IF(OR(MONTH(jaar_zip[[#This Row],[Datum]])=1,MONTH(jaar_zip[[#This Row],[Datum]])=2,MONTH(jaar_zip[[#This Row],[Datum]])=11,MONTH(jaar_zip[[#This Row],[Datum]])=12),1.1,IF(OR(MONTH(jaar_zip[[#This Row],[Datum]])=3,MONTH(jaar_zip[[#This Row],[Datum]])=10),1,0.8))*jaar_zip[[#This Row],[graaddagen]],"")</f>
        <v>4.1599999999999993</v>
      </c>
      <c r="O8600" s="101">
        <f>IF(ISNUMBER(jaar_zip[[#This Row],[etmaaltemperatuur]]),IF(jaar_zip[[#This Row],[etmaaltemperatuur]]&gt;stookgrens,jaar_zip[[#This Row],[etmaaltemperatuur]]-stookgrens,0),"")</f>
        <v>0</v>
      </c>
    </row>
    <row r="8601" spans="1:15" x14ac:dyDescent="0.25">
      <c r="A8601">
        <v>377</v>
      </c>
      <c r="B8601">
        <v>20240415</v>
      </c>
      <c r="C8601">
        <v>5.9</v>
      </c>
      <c r="D8601">
        <v>7.5</v>
      </c>
      <c r="E8601">
        <v>1214</v>
      </c>
      <c r="F8601">
        <v>7.4</v>
      </c>
      <c r="H8601">
        <v>81</v>
      </c>
      <c r="I8601" s="101" t="s">
        <v>43</v>
      </c>
      <c r="J8601" s="1">
        <f>DATEVALUE(RIGHT(jaar_zip[[#This Row],[YYYYMMDD]],2)&amp;"-"&amp;MID(jaar_zip[[#This Row],[YYYYMMDD]],5,2)&amp;"-"&amp;LEFT(jaar_zip[[#This Row],[YYYYMMDD]],4))</f>
        <v>45397</v>
      </c>
      <c r="K8601" s="101" t="str">
        <f>IF(AND(VALUE(MONTH(jaar_zip[[#This Row],[Datum]]))=1,VALUE(WEEKNUM(jaar_zip[[#This Row],[Datum]],21))&gt;51),RIGHT(YEAR(jaar_zip[[#This Row],[Datum]])-1,2),RIGHT(YEAR(jaar_zip[[#This Row],[Datum]]),2))&amp;"-"&amp; TEXT(WEEKNUM(jaar_zip[[#This Row],[Datum]],21),"00")</f>
        <v>24-16</v>
      </c>
      <c r="L8601" s="101">
        <f>MONTH(jaar_zip[[#This Row],[Datum]])</f>
        <v>4</v>
      </c>
      <c r="M8601" s="101">
        <f>IF(ISNUMBER(jaar_zip[[#This Row],[etmaaltemperatuur]]),IF(jaar_zip[[#This Row],[etmaaltemperatuur]]&lt;stookgrens,stookgrens-jaar_zip[[#This Row],[etmaaltemperatuur]],0),"")</f>
        <v>10.5</v>
      </c>
      <c r="N8601" s="101">
        <f>IF(ISNUMBER(jaar_zip[[#This Row],[graaddagen]]),IF(OR(MONTH(jaar_zip[[#This Row],[Datum]])=1,MONTH(jaar_zip[[#This Row],[Datum]])=2,MONTH(jaar_zip[[#This Row],[Datum]])=11,MONTH(jaar_zip[[#This Row],[Datum]])=12),1.1,IF(OR(MONTH(jaar_zip[[#This Row],[Datum]])=3,MONTH(jaar_zip[[#This Row],[Datum]])=10),1,0.8))*jaar_zip[[#This Row],[graaddagen]],"")</f>
        <v>8.4</v>
      </c>
      <c r="O8601" s="101">
        <f>IF(ISNUMBER(jaar_zip[[#This Row],[etmaaltemperatuur]]),IF(jaar_zip[[#This Row],[etmaaltemperatuur]]&gt;stookgrens,jaar_zip[[#This Row],[etmaaltemperatuur]]-stookgrens,0),"")</f>
        <v>0</v>
      </c>
    </row>
    <row r="8602" spans="1:15" x14ac:dyDescent="0.25">
      <c r="A8602">
        <v>377</v>
      </c>
      <c r="B8602">
        <v>20240416</v>
      </c>
      <c r="C8602">
        <v>6.3</v>
      </c>
      <c r="D8602">
        <v>7.2</v>
      </c>
      <c r="E8602">
        <v>860</v>
      </c>
      <c r="F8602">
        <v>20.2</v>
      </c>
      <c r="H8602">
        <v>87</v>
      </c>
      <c r="I8602" s="101" t="s">
        <v>43</v>
      </c>
      <c r="J8602" s="1">
        <f>DATEVALUE(RIGHT(jaar_zip[[#This Row],[YYYYMMDD]],2)&amp;"-"&amp;MID(jaar_zip[[#This Row],[YYYYMMDD]],5,2)&amp;"-"&amp;LEFT(jaar_zip[[#This Row],[YYYYMMDD]],4))</f>
        <v>45398</v>
      </c>
      <c r="K8602" s="101" t="str">
        <f>IF(AND(VALUE(MONTH(jaar_zip[[#This Row],[Datum]]))=1,VALUE(WEEKNUM(jaar_zip[[#This Row],[Datum]],21))&gt;51),RIGHT(YEAR(jaar_zip[[#This Row],[Datum]])-1,2),RIGHT(YEAR(jaar_zip[[#This Row],[Datum]]),2))&amp;"-"&amp; TEXT(WEEKNUM(jaar_zip[[#This Row],[Datum]],21),"00")</f>
        <v>24-16</v>
      </c>
      <c r="L8602" s="101">
        <f>MONTH(jaar_zip[[#This Row],[Datum]])</f>
        <v>4</v>
      </c>
      <c r="M8602" s="101">
        <f>IF(ISNUMBER(jaar_zip[[#This Row],[etmaaltemperatuur]]),IF(jaar_zip[[#This Row],[etmaaltemperatuur]]&lt;stookgrens,stookgrens-jaar_zip[[#This Row],[etmaaltemperatuur]],0),"")</f>
        <v>10.8</v>
      </c>
      <c r="N8602" s="101">
        <f>IF(ISNUMBER(jaar_zip[[#This Row],[graaddagen]]),IF(OR(MONTH(jaar_zip[[#This Row],[Datum]])=1,MONTH(jaar_zip[[#This Row],[Datum]])=2,MONTH(jaar_zip[[#This Row],[Datum]])=11,MONTH(jaar_zip[[#This Row],[Datum]])=12),1.1,IF(OR(MONTH(jaar_zip[[#This Row],[Datum]])=3,MONTH(jaar_zip[[#This Row],[Datum]])=10),1,0.8))*jaar_zip[[#This Row],[graaddagen]],"")</f>
        <v>8.64</v>
      </c>
      <c r="O8602" s="101">
        <f>IF(ISNUMBER(jaar_zip[[#This Row],[etmaaltemperatuur]]),IF(jaar_zip[[#This Row],[etmaaltemperatuur]]&gt;stookgrens,jaar_zip[[#This Row],[etmaaltemperatuur]]-stookgrens,0),"")</f>
        <v>0</v>
      </c>
    </row>
    <row r="8603" spans="1:15" x14ac:dyDescent="0.25">
      <c r="A8603">
        <v>377</v>
      </c>
      <c r="B8603">
        <v>20240417</v>
      </c>
      <c r="C8603">
        <v>3</v>
      </c>
      <c r="D8603">
        <v>5.0999999999999996</v>
      </c>
      <c r="E8603">
        <v>1323</v>
      </c>
      <c r="F8603">
        <v>2.7</v>
      </c>
      <c r="H8603">
        <v>87</v>
      </c>
      <c r="I8603" s="101" t="s">
        <v>43</v>
      </c>
      <c r="J8603" s="1">
        <f>DATEVALUE(RIGHT(jaar_zip[[#This Row],[YYYYMMDD]],2)&amp;"-"&amp;MID(jaar_zip[[#This Row],[YYYYMMDD]],5,2)&amp;"-"&amp;LEFT(jaar_zip[[#This Row],[YYYYMMDD]],4))</f>
        <v>45399</v>
      </c>
      <c r="K8603" s="101" t="str">
        <f>IF(AND(VALUE(MONTH(jaar_zip[[#This Row],[Datum]]))=1,VALUE(WEEKNUM(jaar_zip[[#This Row],[Datum]],21))&gt;51),RIGHT(YEAR(jaar_zip[[#This Row],[Datum]])-1,2),RIGHT(YEAR(jaar_zip[[#This Row],[Datum]]),2))&amp;"-"&amp; TEXT(WEEKNUM(jaar_zip[[#This Row],[Datum]],21),"00")</f>
        <v>24-16</v>
      </c>
      <c r="L8603" s="101">
        <f>MONTH(jaar_zip[[#This Row],[Datum]])</f>
        <v>4</v>
      </c>
      <c r="M8603" s="101">
        <f>IF(ISNUMBER(jaar_zip[[#This Row],[etmaaltemperatuur]]),IF(jaar_zip[[#This Row],[etmaaltemperatuur]]&lt;stookgrens,stookgrens-jaar_zip[[#This Row],[etmaaltemperatuur]],0),"")</f>
        <v>12.9</v>
      </c>
      <c r="N8603" s="101">
        <f>IF(ISNUMBER(jaar_zip[[#This Row],[graaddagen]]),IF(OR(MONTH(jaar_zip[[#This Row],[Datum]])=1,MONTH(jaar_zip[[#This Row],[Datum]])=2,MONTH(jaar_zip[[#This Row],[Datum]])=11,MONTH(jaar_zip[[#This Row],[Datum]])=12),1.1,IF(OR(MONTH(jaar_zip[[#This Row],[Datum]])=3,MONTH(jaar_zip[[#This Row],[Datum]])=10),1,0.8))*jaar_zip[[#This Row],[graaddagen]],"")</f>
        <v>10.32</v>
      </c>
      <c r="O8603" s="101">
        <f>IF(ISNUMBER(jaar_zip[[#This Row],[etmaaltemperatuur]]),IF(jaar_zip[[#This Row],[etmaaltemperatuur]]&gt;stookgrens,jaar_zip[[#This Row],[etmaaltemperatuur]]-stookgrens,0),"")</f>
        <v>0</v>
      </c>
    </row>
    <row r="8604" spans="1:15" x14ac:dyDescent="0.25">
      <c r="A8604">
        <v>377</v>
      </c>
      <c r="B8604">
        <v>20240418</v>
      </c>
      <c r="C8604">
        <v>3.1</v>
      </c>
      <c r="D8604">
        <v>7.7</v>
      </c>
      <c r="E8604">
        <v>1617</v>
      </c>
      <c r="F8604">
        <v>0.1</v>
      </c>
      <c r="H8604">
        <v>74</v>
      </c>
      <c r="I8604" s="101" t="s">
        <v>43</v>
      </c>
      <c r="J8604" s="1">
        <f>DATEVALUE(RIGHT(jaar_zip[[#This Row],[YYYYMMDD]],2)&amp;"-"&amp;MID(jaar_zip[[#This Row],[YYYYMMDD]],5,2)&amp;"-"&amp;LEFT(jaar_zip[[#This Row],[YYYYMMDD]],4))</f>
        <v>45400</v>
      </c>
      <c r="K8604" s="101" t="str">
        <f>IF(AND(VALUE(MONTH(jaar_zip[[#This Row],[Datum]]))=1,VALUE(WEEKNUM(jaar_zip[[#This Row],[Datum]],21))&gt;51),RIGHT(YEAR(jaar_zip[[#This Row],[Datum]])-1,2),RIGHT(YEAR(jaar_zip[[#This Row],[Datum]]),2))&amp;"-"&amp; TEXT(WEEKNUM(jaar_zip[[#This Row],[Datum]],21),"00")</f>
        <v>24-16</v>
      </c>
      <c r="L8604" s="101">
        <f>MONTH(jaar_zip[[#This Row],[Datum]])</f>
        <v>4</v>
      </c>
      <c r="M8604" s="101">
        <f>IF(ISNUMBER(jaar_zip[[#This Row],[etmaaltemperatuur]]),IF(jaar_zip[[#This Row],[etmaaltemperatuur]]&lt;stookgrens,stookgrens-jaar_zip[[#This Row],[etmaaltemperatuur]],0),"")</f>
        <v>10.3</v>
      </c>
      <c r="N8604" s="101">
        <f>IF(ISNUMBER(jaar_zip[[#This Row],[graaddagen]]),IF(OR(MONTH(jaar_zip[[#This Row],[Datum]])=1,MONTH(jaar_zip[[#This Row],[Datum]])=2,MONTH(jaar_zip[[#This Row],[Datum]])=11,MONTH(jaar_zip[[#This Row],[Datum]])=12),1.1,IF(OR(MONTH(jaar_zip[[#This Row],[Datum]])=3,MONTH(jaar_zip[[#This Row],[Datum]])=10),1,0.8))*jaar_zip[[#This Row],[graaddagen]],"")</f>
        <v>8.24</v>
      </c>
      <c r="O8604" s="101">
        <f>IF(ISNUMBER(jaar_zip[[#This Row],[etmaaltemperatuur]]),IF(jaar_zip[[#This Row],[etmaaltemperatuur]]&gt;stookgrens,jaar_zip[[#This Row],[etmaaltemperatuur]]-stookgrens,0),"")</f>
        <v>0</v>
      </c>
    </row>
    <row r="8605" spans="1:15" x14ac:dyDescent="0.25">
      <c r="A8605">
        <v>377</v>
      </c>
      <c r="B8605">
        <v>20240419</v>
      </c>
      <c r="C8605">
        <v>6.9</v>
      </c>
      <c r="D8605">
        <v>8.1999999999999993</v>
      </c>
      <c r="E8605">
        <v>1114</v>
      </c>
      <c r="F8605">
        <v>5.2</v>
      </c>
      <c r="H8605">
        <v>82</v>
      </c>
      <c r="I8605" s="101" t="s">
        <v>43</v>
      </c>
      <c r="J8605" s="1">
        <f>DATEVALUE(RIGHT(jaar_zip[[#This Row],[YYYYMMDD]],2)&amp;"-"&amp;MID(jaar_zip[[#This Row],[YYYYMMDD]],5,2)&amp;"-"&amp;LEFT(jaar_zip[[#This Row],[YYYYMMDD]],4))</f>
        <v>45401</v>
      </c>
      <c r="K8605" s="101" t="str">
        <f>IF(AND(VALUE(MONTH(jaar_zip[[#This Row],[Datum]]))=1,VALUE(WEEKNUM(jaar_zip[[#This Row],[Datum]],21))&gt;51),RIGHT(YEAR(jaar_zip[[#This Row],[Datum]])-1,2),RIGHT(YEAR(jaar_zip[[#This Row],[Datum]]),2))&amp;"-"&amp; TEXT(WEEKNUM(jaar_zip[[#This Row],[Datum]],21),"00")</f>
        <v>24-16</v>
      </c>
      <c r="L8605" s="101">
        <f>MONTH(jaar_zip[[#This Row],[Datum]])</f>
        <v>4</v>
      </c>
      <c r="M8605" s="101">
        <f>IF(ISNUMBER(jaar_zip[[#This Row],[etmaaltemperatuur]]),IF(jaar_zip[[#This Row],[etmaaltemperatuur]]&lt;stookgrens,stookgrens-jaar_zip[[#This Row],[etmaaltemperatuur]],0),"")</f>
        <v>9.8000000000000007</v>
      </c>
      <c r="N8605" s="101">
        <f>IF(ISNUMBER(jaar_zip[[#This Row],[graaddagen]]),IF(OR(MONTH(jaar_zip[[#This Row],[Datum]])=1,MONTH(jaar_zip[[#This Row],[Datum]])=2,MONTH(jaar_zip[[#This Row],[Datum]])=11,MONTH(jaar_zip[[#This Row],[Datum]])=12),1.1,IF(OR(MONTH(jaar_zip[[#This Row],[Datum]])=3,MONTH(jaar_zip[[#This Row],[Datum]])=10),1,0.8))*jaar_zip[[#This Row],[graaddagen]],"")</f>
        <v>7.8400000000000007</v>
      </c>
      <c r="O8605" s="101">
        <f>IF(ISNUMBER(jaar_zip[[#This Row],[etmaaltemperatuur]]),IF(jaar_zip[[#This Row],[etmaaltemperatuur]]&gt;stookgrens,jaar_zip[[#This Row],[etmaaltemperatuur]]-stookgrens,0),"")</f>
        <v>0</v>
      </c>
    </row>
    <row r="8606" spans="1:15" x14ac:dyDescent="0.25">
      <c r="A8606">
        <v>377</v>
      </c>
      <c r="B8606">
        <v>20240420</v>
      </c>
      <c r="C8606">
        <v>4.2</v>
      </c>
      <c r="D8606">
        <v>7.1</v>
      </c>
      <c r="E8606">
        <v>1315</v>
      </c>
      <c r="F8606">
        <v>5.6</v>
      </c>
      <c r="H8606">
        <v>80</v>
      </c>
      <c r="I8606" s="101" t="s">
        <v>43</v>
      </c>
      <c r="J8606" s="1">
        <f>DATEVALUE(RIGHT(jaar_zip[[#This Row],[YYYYMMDD]],2)&amp;"-"&amp;MID(jaar_zip[[#This Row],[YYYYMMDD]],5,2)&amp;"-"&amp;LEFT(jaar_zip[[#This Row],[YYYYMMDD]],4))</f>
        <v>45402</v>
      </c>
      <c r="K8606" s="101" t="str">
        <f>IF(AND(VALUE(MONTH(jaar_zip[[#This Row],[Datum]]))=1,VALUE(WEEKNUM(jaar_zip[[#This Row],[Datum]],21))&gt;51),RIGHT(YEAR(jaar_zip[[#This Row],[Datum]])-1,2),RIGHT(YEAR(jaar_zip[[#This Row],[Datum]]),2))&amp;"-"&amp; TEXT(WEEKNUM(jaar_zip[[#This Row],[Datum]],21),"00")</f>
        <v>24-16</v>
      </c>
      <c r="L8606" s="101">
        <f>MONTH(jaar_zip[[#This Row],[Datum]])</f>
        <v>4</v>
      </c>
      <c r="M8606" s="101">
        <f>IF(ISNUMBER(jaar_zip[[#This Row],[etmaaltemperatuur]]),IF(jaar_zip[[#This Row],[etmaaltemperatuur]]&lt;stookgrens,stookgrens-jaar_zip[[#This Row],[etmaaltemperatuur]],0),"")</f>
        <v>10.9</v>
      </c>
      <c r="N8606" s="101">
        <f>IF(ISNUMBER(jaar_zip[[#This Row],[graaddagen]]),IF(OR(MONTH(jaar_zip[[#This Row],[Datum]])=1,MONTH(jaar_zip[[#This Row],[Datum]])=2,MONTH(jaar_zip[[#This Row],[Datum]])=11,MONTH(jaar_zip[[#This Row],[Datum]])=12),1.1,IF(OR(MONTH(jaar_zip[[#This Row],[Datum]])=3,MONTH(jaar_zip[[#This Row],[Datum]])=10),1,0.8))*jaar_zip[[#This Row],[graaddagen]],"")</f>
        <v>8.7200000000000006</v>
      </c>
      <c r="O8606" s="101">
        <f>IF(ISNUMBER(jaar_zip[[#This Row],[etmaaltemperatuur]]),IF(jaar_zip[[#This Row],[etmaaltemperatuur]]&gt;stookgrens,jaar_zip[[#This Row],[etmaaltemperatuur]]-stookgrens,0),"")</f>
        <v>0</v>
      </c>
    </row>
    <row r="8607" spans="1:15" x14ac:dyDescent="0.25">
      <c r="A8607">
        <v>377</v>
      </c>
      <c r="B8607">
        <v>20240421</v>
      </c>
      <c r="C8607">
        <v>3.7</v>
      </c>
      <c r="D8607">
        <v>5.8</v>
      </c>
      <c r="E8607">
        <v>1543</v>
      </c>
      <c r="F8607">
        <v>0.1</v>
      </c>
      <c r="H8607">
        <v>76</v>
      </c>
      <c r="I8607" s="101" t="s">
        <v>43</v>
      </c>
      <c r="J8607" s="1">
        <f>DATEVALUE(RIGHT(jaar_zip[[#This Row],[YYYYMMDD]],2)&amp;"-"&amp;MID(jaar_zip[[#This Row],[YYYYMMDD]],5,2)&amp;"-"&amp;LEFT(jaar_zip[[#This Row],[YYYYMMDD]],4))</f>
        <v>45403</v>
      </c>
      <c r="K8607" s="101" t="str">
        <f>IF(AND(VALUE(MONTH(jaar_zip[[#This Row],[Datum]]))=1,VALUE(WEEKNUM(jaar_zip[[#This Row],[Datum]],21))&gt;51),RIGHT(YEAR(jaar_zip[[#This Row],[Datum]])-1,2),RIGHT(YEAR(jaar_zip[[#This Row],[Datum]]),2))&amp;"-"&amp; TEXT(WEEKNUM(jaar_zip[[#This Row],[Datum]],21),"00")</f>
        <v>24-16</v>
      </c>
      <c r="L8607" s="101">
        <f>MONTH(jaar_zip[[#This Row],[Datum]])</f>
        <v>4</v>
      </c>
      <c r="M8607" s="101">
        <f>IF(ISNUMBER(jaar_zip[[#This Row],[etmaaltemperatuur]]),IF(jaar_zip[[#This Row],[etmaaltemperatuur]]&lt;stookgrens,stookgrens-jaar_zip[[#This Row],[etmaaltemperatuur]],0),"")</f>
        <v>12.2</v>
      </c>
      <c r="N8607" s="101">
        <f>IF(ISNUMBER(jaar_zip[[#This Row],[graaddagen]]),IF(OR(MONTH(jaar_zip[[#This Row],[Datum]])=1,MONTH(jaar_zip[[#This Row],[Datum]])=2,MONTH(jaar_zip[[#This Row],[Datum]])=11,MONTH(jaar_zip[[#This Row],[Datum]])=12),1.1,IF(OR(MONTH(jaar_zip[[#This Row],[Datum]])=3,MONTH(jaar_zip[[#This Row],[Datum]])=10),1,0.8))*jaar_zip[[#This Row],[graaddagen]],"")</f>
        <v>9.76</v>
      </c>
      <c r="O8607" s="101">
        <f>IF(ISNUMBER(jaar_zip[[#This Row],[etmaaltemperatuur]]),IF(jaar_zip[[#This Row],[etmaaltemperatuur]]&gt;stookgrens,jaar_zip[[#This Row],[etmaaltemperatuur]]-stookgrens,0),"")</f>
        <v>0</v>
      </c>
    </row>
    <row r="8608" spans="1:15" x14ac:dyDescent="0.25">
      <c r="A8608">
        <v>377</v>
      </c>
      <c r="B8608">
        <v>20240422</v>
      </c>
      <c r="C8608">
        <v>2.1</v>
      </c>
      <c r="D8608">
        <v>5.0999999999999996</v>
      </c>
      <c r="E8608">
        <v>1428</v>
      </c>
      <c r="F8608">
        <v>1.1000000000000001</v>
      </c>
      <c r="H8608">
        <v>79</v>
      </c>
      <c r="I8608" s="101" t="s">
        <v>43</v>
      </c>
      <c r="J8608" s="1">
        <f>DATEVALUE(RIGHT(jaar_zip[[#This Row],[YYYYMMDD]],2)&amp;"-"&amp;MID(jaar_zip[[#This Row],[YYYYMMDD]],5,2)&amp;"-"&amp;LEFT(jaar_zip[[#This Row],[YYYYMMDD]],4))</f>
        <v>45404</v>
      </c>
      <c r="K8608" s="101" t="str">
        <f>IF(AND(VALUE(MONTH(jaar_zip[[#This Row],[Datum]]))=1,VALUE(WEEKNUM(jaar_zip[[#This Row],[Datum]],21))&gt;51),RIGHT(YEAR(jaar_zip[[#This Row],[Datum]])-1,2),RIGHT(YEAR(jaar_zip[[#This Row],[Datum]]),2))&amp;"-"&amp; TEXT(WEEKNUM(jaar_zip[[#This Row],[Datum]],21),"00")</f>
        <v>24-17</v>
      </c>
      <c r="L8608" s="101">
        <f>MONTH(jaar_zip[[#This Row],[Datum]])</f>
        <v>4</v>
      </c>
      <c r="M8608" s="101">
        <f>IF(ISNUMBER(jaar_zip[[#This Row],[etmaaltemperatuur]]),IF(jaar_zip[[#This Row],[etmaaltemperatuur]]&lt;stookgrens,stookgrens-jaar_zip[[#This Row],[etmaaltemperatuur]],0),"")</f>
        <v>12.9</v>
      </c>
      <c r="N8608" s="101">
        <f>IF(ISNUMBER(jaar_zip[[#This Row],[graaddagen]]),IF(OR(MONTH(jaar_zip[[#This Row],[Datum]])=1,MONTH(jaar_zip[[#This Row],[Datum]])=2,MONTH(jaar_zip[[#This Row],[Datum]])=11,MONTH(jaar_zip[[#This Row],[Datum]])=12),1.1,IF(OR(MONTH(jaar_zip[[#This Row],[Datum]])=3,MONTH(jaar_zip[[#This Row],[Datum]])=10),1,0.8))*jaar_zip[[#This Row],[graaddagen]],"")</f>
        <v>10.32</v>
      </c>
      <c r="O8608" s="101">
        <f>IF(ISNUMBER(jaar_zip[[#This Row],[etmaaltemperatuur]]),IF(jaar_zip[[#This Row],[etmaaltemperatuur]]&gt;stookgrens,jaar_zip[[#This Row],[etmaaltemperatuur]]-stookgrens,0),"")</f>
        <v>0</v>
      </c>
    </row>
    <row r="8609" spans="1:15" x14ac:dyDescent="0.25">
      <c r="A8609">
        <v>377</v>
      </c>
      <c r="B8609">
        <v>20240423</v>
      </c>
      <c r="C8609">
        <v>2.7</v>
      </c>
      <c r="D8609">
        <v>6.1</v>
      </c>
      <c r="E8609">
        <v>1972</v>
      </c>
      <c r="F8609">
        <v>0.7</v>
      </c>
      <c r="H8609">
        <v>69</v>
      </c>
      <c r="I8609" s="101" t="s">
        <v>43</v>
      </c>
      <c r="J8609" s="1">
        <f>DATEVALUE(RIGHT(jaar_zip[[#This Row],[YYYYMMDD]],2)&amp;"-"&amp;MID(jaar_zip[[#This Row],[YYYYMMDD]],5,2)&amp;"-"&amp;LEFT(jaar_zip[[#This Row],[YYYYMMDD]],4))</f>
        <v>45405</v>
      </c>
      <c r="K8609" s="101" t="str">
        <f>IF(AND(VALUE(MONTH(jaar_zip[[#This Row],[Datum]]))=1,VALUE(WEEKNUM(jaar_zip[[#This Row],[Datum]],21))&gt;51),RIGHT(YEAR(jaar_zip[[#This Row],[Datum]])-1,2),RIGHT(YEAR(jaar_zip[[#This Row],[Datum]]),2))&amp;"-"&amp; TEXT(WEEKNUM(jaar_zip[[#This Row],[Datum]],21),"00")</f>
        <v>24-17</v>
      </c>
      <c r="L8609" s="101">
        <f>MONTH(jaar_zip[[#This Row],[Datum]])</f>
        <v>4</v>
      </c>
      <c r="M8609" s="101">
        <f>IF(ISNUMBER(jaar_zip[[#This Row],[etmaaltemperatuur]]),IF(jaar_zip[[#This Row],[etmaaltemperatuur]]&lt;stookgrens,stookgrens-jaar_zip[[#This Row],[etmaaltemperatuur]],0),"")</f>
        <v>11.9</v>
      </c>
      <c r="N8609" s="101">
        <f>IF(ISNUMBER(jaar_zip[[#This Row],[graaddagen]]),IF(OR(MONTH(jaar_zip[[#This Row],[Datum]])=1,MONTH(jaar_zip[[#This Row],[Datum]])=2,MONTH(jaar_zip[[#This Row],[Datum]])=11,MONTH(jaar_zip[[#This Row],[Datum]])=12),1.1,IF(OR(MONTH(jaar_zip[[#This Row],[Datum]])=3,MONTH(jaar_zip[[#This Row],[Datum]])=10),1,0.8))*jaar_zip[[#This Row],[graaddagen]],"")</f>
        <v>9.5200000000000014</v>
      </c>
      <c r="O8609" s="101">
        <f>IF(ISNUMBER(jaar_zip[[#This Row],[etmaaltemperatuur]]),IF(jaar_zip[[#This Row],[etmaaltemperatuur]]&gt;stookgrens,jaar_zip[[#This Row],[etmaaltemperatuur]]-stookgrens,0),"")</f>
        <v>0</v>
      </c>
    </row>
    <row r="8610" spans="1:15" x14ac:dyDescent="0.25">
      <c r="A8610">
        <v>377</v>
      </c>
      <c r="B8610">
        <v>20240424</v>
      </c>
      <c r="C8610">
        <v>4.5</v>
      </c>
      <c r="D8610">
        <v>6.1</v>
      </c>
      <c r="E8610">
        <v>1460</v>
      </c>
      <c r="F8610">
        <v>2.2999999999999998</v>
      </c>
      <c r="H8610">
        <v>81</v>
      </c>
      <c r="I8610" s="101" t="s">
        <v>43</v>
      </c>
      <c r="J8610" s="1">
        <f>DATEVALUE(RIGHT(jaar_zip[[#This Row],[YYYYMMDD]],2)&amp;"-"&amp;MID(jaar_zip[[#This Row],[YYYYMMDD]],5,2)&amp;"-"&amp;LEFT(jaar_zip[[#This Row],[YYYYMMDD]],4))</f>
        <v>45406</v>
      </c>
      <c r="K8610" s="101" t="str">
        <f>IF(AND(VALUE(MONTH(jaar_zip[[#This Row],[Datum]]))=1,VALUE(WEEKNUM(jaar_zip[[#This Row],[Datum]],21))&gt;51),RIGHT(YEAR(jaar_zip[[#This Row],[Datum]])-1,2),RIGHT(YEAR(jaar_zip[[#This Row],[Datum]]),2))&amp;"-"&amp; TEXT(WEEKNUM(jaar_zip[[#This Row],[Datum]],21),"00")</f>
        <v>24-17</v>
      </c>
      <c r="L8610" s="101">
        <f>MONTH(jaar_zip[[#This Row],[Datum]])</f>
        <v>4</v>
      </c>
      <c r="M8610" s="101">
        <f>IF(ISNUMBER(jaar_zip[[#This Row],[etmaaltemperatuur]]),IF(jaar_zip[[#This Row],[etmaaltemperatuur]]&lt;stookgrens,stookgrens-jaar_zip[[#This Row],[etmaaltemperatuur]],0),"")</f>
        <v>11.9</v>
      </c>
      <c r="N8610" s="101">
        <f>IF(ISNUMBER(jaar_zip[[#This Row],[graaddagen]]),IF(OR(MONTH(jaar_zip[[#This Row],[Datum]])=1,MONTH(jaar_zip[[#This Row],[Datum]])=2,MONTH(jaar_zip[[#This Row],[Datum]])=11,MONTH(jaar_zip[[#This Row],[Datum]])=12),1.1,IF(OR(MONTH(jaar_zip[[#This Row],[Datum]])=3,MONTH(jaar_zip[[#This Row],[Datum]])=10),1,0.8))*jaar_zip[[#This Row],[graaddagen]],"")</f>
        <v>9.5200000000000014</v>
      </c>
      <c r="O8610" s="101">
        <f>IF(ISNUMBER(jaar_zip[[#This Row],[etmaaltemperatuur]]),IF(jaar_zip[[#This Row],[etmaaltemperatuur]]&gt;stookgrens,jaar_zip[[#This Row],[etmaaltemperatuur]]-stookgrens,0),"")</f>
        <v>0</v>
      </c>
    </row>
    <row r="8611" spans="1:15" x14ac:dyDescent="0.25">
      <c r="A8611">
        <v>377</v>
      </c>
      <c r="B8611">
        <v>20240425</v>
      </c>
      <c r="C8611">
        <v>4.0999999999999996</v>
      </c>
      <c r="D8611">
        <v>7.1</v>
      </c>
      <c r="E8611">
        <v>1184</v>
      </c>
      <c r="F8611">
        <v>-0.1</v>
      </c>
      <c r="H8611">
        <v>72</v>
      </c>
      <c r="I8611" s="101" t="s">
        <v>43</v>
      </c>
      <c r="J8611" s="1">
        <f>DATEVALUE(RIGHT(jaar_zip[[#This Row],[YYYYMMDD]],2)&amp;"-"&amp;MID(jaar_zip[[#This Row],[YYYYMMDD]],5,2)&amp;"-"&amp;LEFT(jaar_zip[[#This Row],[YYYYMMDD]],4))</f>
        <v>45407</v>
      </c>
      <c r="K8611" s="101" t="str">
        <f>IF(AND(VALUE(MONTH(jaar_zip[[#This Row],[Datum]]))=1,VALUE(WEEKNUM(jaar_zip[[#This Row],[Datum]],21))&gt;51),RIGHT(YEAR(jaar_zip[[#This Row],[Datum]])-1,2),RIGHT(YEAR(jaar_zip[[#This Row],[Datum]]),2))&amp;"-"&amp; TEXT(WEEKNUM(jaar_zip[[#This Row],[Datum]],21),"00")</f>
        <v>24-17</v>
      </c>
      <c r="L8611" s="101">
        <f>MONTH(jaar_zip[[#This Row],[Datum]])</f>
        <v>4</v>
      </c>
      <c r="M8611" s="101">
        <f>IF(ISNUMBER(jaar_zip[[#This Row],[etmaaltemperatuur]]),IF(jaar_zip[[#This Row],[etmaaltemperatuur]]&lt;stookgrens,stookgrens-jaar_zip[[#This Row],[etmaaltemperatuur]],0),"")</f>
        <v>10.9</v>
      </c>
      <c r="N8611" s="101">
        <f>IF(ISNUMBER(jaar_zip[[#This Row],[graaddagen]]),IF(OR(MONTH(jaar_zip[[#This Row],[Datum]])=1,MONTH(jaar_zip[[#This Row],[Datum]])=2,MONTH(jaar_zip[[#This Row],[Datum]])=11,MONTH(jaar_zip[[#This Row],[Datum]])=12),1.1,IF(OR(MONTH(jaar_zip[[#This Row],[Datum]])=3,MONTH(jaar_zip[[#This Row],[Datum]])=10),1,0.8))*jaar_zip[[#This Row],[graaddagen]],"")</f>
        <v>8.7200000000000006</v>
      </c>
      <c r="O8611" s="101">
        <f>IF(ISNUMBER(jaar_zip[[#This Row],[etmaaltemperatuur]]),IF(jaar_zip[[#This Row],[etmaaltemperatuur]]&gt;stookgrens,jaar_zip[[#This Row],[etmaaltemperatuur]]-stookgrens,0),"")</f>
        <v>0</v>
      </c>
    </row>
    <row r="8612" spans="1:15" x14ac:dyDescent="0.25">
      <c r="A8612">
        <v>377</v>
      </c>
      <c r="B8612">
        <v>20240426</v>
      </c>
      <c r="C8612">
        <v>2.5</v>
      </c>
      <c r="D8612">
        <v>9</v>
      </c>
      <c r="E8612">
        <v>911</v>
      </c>
      <c r="F8612">
        <v>0.7</v>
      </c>
      <c r="H8612">
        <v>79</v>
      </c>
      <c r="I8612" s="101" t="s">
        <v>43</v>
      </c>
      <c r="J8612" s="1">
        <f>DATEVALUE(RIGHT(jaar_zip[[#This Row],[YYYYMMDD]],2)&amp;"-"&amp;MID(jaar_zip[[#This Row],[YYYYMMDD]],5,2)&amp;"-"&amp;LEFT(jaar_zip[[#This Row],[YYYYMMDD]],4))</f>
        <v>45408</v>
      </c>
      <c r="K8612" s="101" t="str">
        <f>IF(AND(VALUE(MONTH(jaar_zip[[#This Row],[Datum]]))=1,VALUE(WEEKNUM(jaar_zip[[#This Row],[Datum]],21))&gt;51),RIGHT(YEAR(jaar_zip[[#This Row],[Datum]])-1,2),RIGHT(YEAR(jaar_zip[[#This Row],[Datum]]),2))&amp;"-"&amp; TEXT(WEEKNUM(jaar_zip[[#This Row],[Datum]],21),"00")</f>
        <v>24-17</v>
      </c>
      <c r="L8612" s="101">
        <f>MONTH(jaar_zip[[#This Row],[Datum]])</f>
        <v>4</v>
      </c>
      <c r="M8612" s="101">
        <f>IF(ISNUMBER(jaar_zip[[#This Row],[etmaaltemperatuur]]),IF(jaar_zip[[#This Row],[etmaaltemperatuur]]&lt;stookgrens,stookgrens-jaar_zip[[#This Row],[etmaaltemperatuur]],0),"")</f>
        <v>9</v>
      </c>
      <c r="N8612" s="101">
        <f>IF(ISNUMBER(jaar_zip[[#This Row],[graaddagen]]),IF(OR(MONTH(jaar_zip[[#This Row],[Datum]])=1,MONTH(jaar_zip[[#This Row],[Datum]])=2,MONTH(jaar_zip[[#This Row],[Datum]])=11,MONTH(jaar_zip[[#This Row],[Datum]])=12),1.1,IF(OR(MONTH(jaar_zip[[#This Row],[Datum]])=3,MONTH(jaar_zip[[#This Row],[Datum]])=10),1,0.8))*jaar_zip[[#This Row],[graaddagen]],"")</f>
        <v>7.2</v>
      </c>
      <c r="O8612" s="101">
        <f>IF(ISNUMBER(jaar_zip[[#This Row],[etmaaltemperatuur]]),IF(jaar_zip[[#This Row],[etmaaltemperatuur]]&gt;stookgrens,jaar_zip[[#This Row],[etmaaltemperatuur]]-stookgrens,0),"")</f>
        <v>0</v>
      </c>
    </row>
    <row r="8613" spans="1:15" x14ac:dyDescent="0.25">
      <c r="A8613">
        <v>377</v>
      </c>
      <c r="B8613">
        <v>20240427</v>
      </c>
      <c r="C8613">
        <v>3</v>
      </c>
      <c r="D8613">
        <v>12.3</v>
      </c>
      <c r="E8613">
        <v>1158</v>
      </c>
      <c r="F8613">
        <v>1.2</v>
      </c>
      <c r="H8613">
        <v>77</v>
      </c>
      <c r="I8613" s="101" t="s">
        <v>43</v>
      </c>
      <c r="J8613" s="1">
        <f>DATEVALUE(RIGHT(jaar_zip[[#This Row],[YYYYMMDD]],2)&amp;"-"&amp;MID(jaar_zip[[#This Row],[YYYYMMDD]],5,2)&amp;"-"&amp;LEFT(jaar_zip[[#This Row],[YYYYMMDD]],4))</f>
        <v>45409</v>
      </c>
      <c r="K8613" s="101" t="str">
        <f>IF(AND(VALUE(MONTH(jaar_zip[[#This Row],[Datum]]))=1,VALUE(WEEKNUM(jaar_zip[[#This Row],[Datum]],21))&gt;51),RIGHT(YEAR(jaar_zip[[#This Row],[Datum]])-1,2),RIGHT(YEAR(jaar_zip[[#This Row],[Datum]]),2))&amp;"-"&amp; TEXT(WEEKNUM(jaar_zip[[#This Row],[Datum]],21),"00")</f>
        <v>24-17</v>
      </c>
      <c r="L8613" s="101">
        <f>MONTH(jaar_zip[[#This Row],[Datum]])</f>
        <v>4</v>
      </c>
      <c r="M8613" s="101">
        <f>IF(ISNUMBER(jaar_zip[[#This Row],[etmaaltemperatuur]]),IF(jaar_zip[[#This Row],[etmaaltemperatuur]]&lt;stookgrens,stookgrens-jaar_zip[[#This Row],[etmaaltemperatuur]],0),"")</f>
        <v>5.6999999999999993</v>
      </c>
      <c r="N8613" s="101">
        <f>IF(ISNUMBER(jaar_zip[[#This Row],[graaddagen]]),IF(OR(MONTH(jaar_zip[[#This Row],[Datum]])=1,MONTH(jaar_zip[[#This Row],[Datum]])=2,MONTH(jaar_zip[[#This Row],[Datum]])=11,MONTH(jaar_zip[[#This Row],[Datum]])=12),1.1,IF(OR(MONTH(jaar_zip[[#This Row],[Datum]])=3,MONTH(jaar_zip[[#This Row],[Datum]])=10),1,0.8))*jaar_zip[[#This Row],[graaddagen]],"")</f>
        <v>4.5599999999999996</v>
      </c>
      <c r="O8613" s="101">
        <f>IF(ISNUMBER(jaar_zip[[#This Row],[etmaaltemperatuur]]),IF(jaar_zip[[#This Row],[etmaaltemperatuur]]&gt;stookgrens,jaar_zip[[#This Row],[etmaaltemperatuur]]-stookgrens,0),"")</f>
        <v>0</v>
      </c>
    </row>
    <row r="8614" spans="1:15" x14ac:dyDescent="0.25">
      <c r="A8614">
        <v>377</v>
      </c>
      <c r="B8614">
        <v>20240428</v>
      </c>
      <c r="C8614">
        <v>5.7</v>
      </c>
      <c r="D8614">
        <v>12.9</v>
      </c>
      <c r="E8614">
        <v>1488</v>
      </c>
      <c r="F8614">
        <v>0.4</v>
      </c>
      <c r="H8614">
        <v>69</v>
      </c>
      <c r="I8614" s="101" t="s">
        <v>43</v>
      </c>
      <c r="J8614" s="1">
        <f>DATEVALUE(RIGHT(jaar_zip[[#This Row],[YYYYMMDD]],2)&amp;"-"&amp;MID(jaar_zip[[#This Row],[YYYYMMDD]],5,2)&amp;"-"&amp;LEFT(jaar_zip[[#This Row],[YYYYMMDD]],4))</f>
        <v>45410</v>
      </c>
      <c r="K8614" s="101" t="str">
        <f>IF(AND(VALUE(MONTH(jaar_zip[[#This Row],[Datum]]))=1,VALUE(WEEKNUM(jaar_zip[[#This Row],[Datum]],21))&gt;51),RIGHT(YEAR(jaar_zip[[#This Row],[Datum]])-1,2),RIGHT(YEAR(jaar_zip[[#This Row],[Datum]]),2))&amp;"-"&amp; TEXT(WEEKNUM(jaar_zip[[#This Row],[Datum]],21),"00")</f>
        <v>24-17</v>
      </c>
      <c r="L8614" s="101">
        <f>MONTH(jaar_zip[[#This Row],[Datum]])</f>
        <v>4</v>
      </c>
      <c r="M8614" s="101">
        <f>IF(ISNUMBER(jaar_zip[[#This Row],[etmaaltemperatuur]]),IF(jaar_zip[[#This Row],[etmaaltemperatuur]]&lt;stookgrens,stookgrens-jaar_zip[[#This Row],[etmaaltemperatuur]],0),"")</f>
        <v>5.0999999999999996</v>
      </c>
      <c r="N8614" s="101">
        <f>IF(ISNUMBER(jaar_zip[[#This Row],[graaddagen]]),IF(OR(MONTH(jaar_zip[[#This Row],[Datum]])=1,MONTH(jaar_zip[[#This Row],[Datum]])=2,MONTH(jaar_zip[[#This Row],[Datum]])=11,MONTH(jaar_zip[[#This Row],[Datum]])=12),1.1,IF(OR(MONTH(jaar_zip[[#This Row],[Datum]])=3,MONTH(jaar_zip[[#This Row],[Datum]])=10),1,0.8))*jaar_zip[[#This Row],[graaddagen]],"")</f>
        <v>4.08</v>
      </c>
      <c r="O8614" s="101">
        <f>IF(ISNUMBER(jaar_zip[[#This Row],[etmaaltemperatuur]]),IF(jaar_zip[[#This Row],[etmaaltemperatuur]]&gt;stookgrens,jaar_zip[[#This Row],[etmaaltemperatuur]]-stookgrens,0),"")</f>
        <v>0</v>
      </c>
    </row>
    <row r="8615" spans="1:15" x14ac:dyDescent="0.25">
      <c r="A8615">
        <v>377</v>
      </c>
      <c r="B8615">
        <v>20240429</v>
      </c>
      <c r="C8615">
        <v>2.4</v>
      </c>
      <c r="D8615">
        <v>13.5</v>
      </c>
      <c r="E8615">
        <v>1995</v>
      </c>
      <c r="F8615">
        <v>-0.1</v>
      </c>
      <c r="H8615">
        <v>72</v>
      </c>
      <c r="I8615" s="101" t="s">
        <v>43</v>
      </c>
      <c r="J8615" s="1">
        <f>DATEVALUE(RIGHT(jaar_zip[[#This Row],[YYYYMMDD]],2)&amp;"-"&amp;MID(jaar_zip[[#This Row],[YYYYMMDD]],5,2)&amp;"-"&amp;LEFT(jaar_zip[[#This Row],[YYYYMMDD]],4))</f>
        <v>45411</v>
      </c>
      <c r="K8615" s="101" t="str">
        <f>IF(AND(VALUE(MONTH(jaar_zip[[#This Row],[Datum]]))=1,VALUE(WEEKNUM(jaar_zip[[#This Row],[Datum]],21))&gt;51),RIGHT(YEAR(jaar_zip[[#This Row],[Datum]])-1,2),RIGHT(YEAR(jaar_zip[[#This Row],[Datum]]),2))&amp;"-"&amp; TEXT(WEEKNUM(jaar_zip[[#This Row],[Datum]],21),"00")</f>
        <v>24-18</v>
      </c>
      <c r="L8615" s="101">
        <f>MONTH(jaar_zip[[#This Row],[Datum]])</f>
        <v>4</v>
      </c>
      <c r="M8615" s="101">
        <f>IF(ISNUMBER(jaar_zip[[#This Row],[etmaaltemperatuur]]),IF(jaar_zip[[#This Row],[etmaaltemperatuur]]&lt;stookgrens,stookgrens-jaar_zip[[#This Row],[etmaaltemperatuur]],0),"")</f>
        <v>4.5</v>
      </c>
      <c r="N8615" s="101">
        <f>IF(ISNUMBER(jaar_zip[[#This Row],[graaddagen]]),IF(OR(MONTH(jaar_zip[[#This Row],[Datum]])=1,MONTH(jaar_zip[[#This Row],[Datum]])=2,MONTH(jaar_zip[[#This Row],[Datum]])=11,MONTH(jaar_zip[[#This Row],[Datum]])=12),1.1,IF(OR(MONTH(jaar_zip[[#This Row],[Datum]])=3,MONTH(jaar_zip[[#This Row],[Datum]])=10),1,0.8))*jaar_zip[[#This Row],[graaddagen]],"")</f>
        <v>3.6</v>
      </c>
      <c r="O8615" s="101">
        <f>IF(ISNUMBER(jaar_zip[[#This Row],[etmaaltemperatuur]]),IF(jaar_zip[[#This Row],[etmaaltemperatuur]]&gt;stookgrens,jaar_zip[[#This Row],[etmaaltemperatuur]]-stookgrens,0),"")</f>
        <v>0</v>
      </c>
    </row>
    <row r="8616" spans="1:15" x14ac:dyDescent="0.25">
      <c r="A8616">
        <v>377</v>
      </c>
      <c r="B8616">
        <v>20240430</v>
      </c>
      <c r="C8616">
        <v>1.9</v>
      </c>
      <c r="D8616">
        <v>17</v>
      </c>
      <c r="E8616">
        <v>1915</v>
      </c>
      <c r="F8616">
        <v>0.9</v>
      </c>
      <c r="H8616">
        <v>74</v>
      </c>
      <c r="I8616" s="101" t="s">
        <v>43</v>
      </c>
      <c r="J8616" s="1">
        <f>DATEVALUE(RIGHT(jaar_zip[[#This Row],[YYYYMMDD]],2)&amp;"-"&amp;MID(jaar_zip[[#This Row],[YYYYMMDD]],5,2)&amp;"-"&amp;LEFT(jaar_zip[[#This Row],[YYYYMMDD]],4))</f>
        <v>45412</v>
      </c>
      <c r="K8616" s="101" t="str">
        <f>IF(AND(VALUE(MONTH(jaar_zip[[#This Row],[Datum]]))=1,VALUE(WEEKNUM(jaar_zip[[#This Row],[Datum]],21))&gt;51),RIGHT(YEAR(jaar_zip[[#This Row],[Datum]])-1,2),RIGHT(YEAR(jaar_zip[[#This Row],[Datum]]),2))&amp;"-"&amp; TEXT(WEEKNUM(jaar_zip[[#This Row],[Datum]],21),"00")</f>
        <v>24-18</v>
      </c>
      <c r="L8616" s="101">
        <f>MONTH(jaar_zip[[#This Row],[Datum]])</f>
        <v>4</v>
      </c>
      <c r="M8616" s="101">
        <f>IF(ISNUMBER(jaar_zip[[#This Row],[etmaaltemperatuur]]),IF(jaar_zip[[#This Row],[etmaaltemperatuur]]&lt;stookgrens,stookgrens-jaar_zip[[#This Row],[etmaaltemperatuur]],0),"")</f>
        <v>1</v>
      </c>
      <c r="N8616" s="101">
        <f>IF(ISNUMBER(jaar_zip[[#This Row],[graaddagen]]),IF(OR(MONTH(jaar_zip[[#This Row],[Datum]])=1,MONTH(jaar_zip[[#This Row],[Datum]])=2,MONTH(jaar_zip[[#This Row],[Datum]])=11,MONTH(jaar_zip[[#This Row],[Datum]])=12),1.1,IF(OR(MONTH(jaar_zip[[#This Row],[Datum]])=3,MONTH(jaar_zip[[#This Row],[Datum]])=10),1,0.8))*jaar_zip[[#This Row],[graaddagen]],"")</f>
        <v>0.8</v>
      </c>
      <c r="O8616" s="101">
        <f>IF(ISNUMBER(jaar_zip[[#This Row],[etmaaltemperatuur]]),IF(jaar_zip[[#This Row],[etmaaltemperatuur]]&gt;stookgrens,jaar_zip[[#This Row],[etmaaltemperatuur]]-stookgrens,0),"")</f>
        <v>0</v>
      </c>
    </row>
    <row r="8617" spans="1:15" x14ac:dyDescent="0.25">
      <c r="A8617">
        <v>377</v>
      </c>
      <c r="B8617">
        <v>20240501</v>
      </c>
      <c r="C8617">
        <v>3</v>
      </c>
      <c r="D8617">
        <v>19.100000000000001</v>
      </c>
      <c r="E8617">
        <v>2214</v>
      </c>
      <c r="F8617">
        <v>4.0999999999999996</v>
      </c>
      <c r="H8617">
        <v>71</v>
      </c>
      <c r="I8617" s="101" t="s">
        <v>43</v>
      </c>
      <c r="J8617" s="1">
        <f>DATEVALUE(RIGHT(jaar_zip[[#This Row],[YYYYMMDD]],2)&amp;"-"&amp;MID(jaar_zip[[#This Row],[YYYYMMDD]],5,2)&amp;"-"&amp;LEFT(jaar_zip[[#This Row],[YYYYMMDD]],4))</f>
        <v>45413</v>
      </c>
      <c r="K8617" s="101" t="str">
        <f>IF(AND(VALUE(MONTH(jaar_zip[[#This Row],[Datum]]))=1,VALUE(WEEKNUM(jaar_zip[[#This Row],[Datum]],21))&gt;51),RIGHT(YEAR(jaar_zip[[#This Row],[Datum]])-1,2),RIGHT(YEAR(jaar_zip[[#This Row],[Datum]]),2))&amp;"-"&amp; TEXT(WEEKNUM(jaar_zip[[#This Row],[Datum]],21),"00")</f>
        <v>24-18</v>
      </c>
      <c r="L8617" s="101">
        <f>MONTH(jaar_zip[[#This Row],[Datum]])</f>
        <v>5</v>
      </c>
      <c r="M8617" s="101">
        <f>IF(ISNUMBER(jaar_zip[[#This Row],[etmaaltemperatuur]]),IF(jaar_zip[[#This Row],[etmaaltemperatuur]]&lt;stookgrens,stookgrens-jaar_zip[[#This Row],[etmaaltemperatuur]],0),"")</f>
        <v>0</v>
      </c>
      <c r="N8617" s="101">
        <f>IF(ISNUMBER(jaar_zip[[#This Row],[graaddagen]]),IF(OR(MONTH(jaar_zip[[#This Row],[Datum]])=1,MONTH(jaar_zip[[#This Row],[Datum]])=2,MONTH(jaar_zip[[#This Row],[Datum]])=11,MONTH(jaar_zip[[#This Row],[Datum]])=12),1.1,IF(OR(MONTH(jaar_zip[[#This Row],[Datum]])=3,MONTH(jaar_zip[[#This Row],[Datum]])=10),1,0.8))*jaar_zip[[#This Row],[graaddagen]],"")</f>
        <v>0</v>
      </c>
      <c r="O8617" s="101">
        <f>IF(ISNUMBER(jaar_zip[[#This Row],[etmaaltemperatuur]]),IF(jaar_zip[[#This Row],[etmaaltemperatuur]]&gt;stookgrens,jaar_zip[[#This Row],[etmaaltemperatuur]]-stookgrens,0),"")</f>
        <v>1.1000000000000014</v>
      </c>
    </row>
    <row r="8618" spans="1:15" x14ac:dyDescent="0.25">
      <c r="A8618">
        <v>377</v>
      </c>
      <c r="B8618">
        <v>20240502</v>
      </c>
      <c r="C8618">
        <v>3.6</v>
      </c>
      <c r="D8618">
        <v>17.3</v>
      </c>
      <c r="E8618">
        <v>2015</v>
      </c>
      <c r="F8618">
        <v>15.7</v>
      </c>
      <c r="H8618">
        <v>83</v>
      </c>
      <c r="I8618" s="101" t="s">
        <v>43</v>
      </c>
      <c r="J8618" s="1">
        <f>DATEVALUE(RIGHT(jaar_zip[[#This Row],[YYYYMMDD]],2)&amp;"-"&amp;MID(jaar_zip[[#This Row],[YYYYMMDD]],5,2)&amp;"-"&amp;LEFT(jaar_zip[[#This Row],[YYYYMMDD]],4))</f>
        <v>45414</v>
      </c>
      <c r="K8618" s="101" t="str">
        <f>IF(AND(VALUE(MONTH(jaar_zip[[#This Row],[Datum]]))=1,VALUE(WEEKNUM(jaar_zip[[#This Row],[Datum]],21))&gt;51),RIGHT(YEAR(jaar_zip[[#This Row],[Datum]])-1,2),RIGHT(YEAR(jaar_zip[[#This Row],[Datum]]),2))&amp;"-"&amp; TEXT(WEEKNUM(jaar_zip[[#This Row],[Datum]],21),"00")</f>
        <v>24-18</v>
      </c>
      <c r="L8618" s="101">
        <f>MONTH(jaar_zip[[#This Row],[Datum]])</f>
        <v>5</v>
      </c>
      <c r="M8618" s="101">
        <f>IF(ISNUMBER(jaar_zip[[#This Row],[etmaaltemperatuur]]),IF(jaar_zip[[#This Row],[etmaaltemperatuur]]&lt;stookgrens,stookgrens-jaar_zip[[#This Row],[etmaaltemperatuur]],0),"")</f>
        <v>0.69999999999999929</v>
      </c>
      <c r="N8618" s="101">
        <f>IF(ISNUMBER(jaar_zip[[#This Row],[graaddagen]]),IF(OR(MONTH(jaar_zip[[#This Row],[Datum]])=1,MONTH(jaar_zip[[#This Row],[Datum]])=2,MONTH(jaar_zip[[#This Row],[Datum]])=11,MONTH(jaar_zip[[#This Row],[Datum]])=12),1.1,IF(OR(MONTH(jaar_zip[[#This Row],[Datum]])=3,MONTH(jaar_zip[[#This Row],[Datum]])=10),1,0.8))*jaar_zip[[#This Row],[graaddagen]],"")</f>
        <v>0.5599999999999995</v>
      </c>
      <c r="O8618" s="101">
        <f>IF(ISNUMBER(jaar_zip[[#This Row],[etmaaltemperatuur]]),IF(jaar_zip[[#This Row],[etmaaltemperatuur]]&gt;stookgrens,jaar_zip[[#This Row],[etmaaltemperatuur]]-stookgrens,0),"")</f>
        <v>0</v>
      </c>
    </row>
    <row r="8619" spans="1:15" x14ac:dyDescent="0.25">
      <c r="A8619">
        <v>377</v>
      </c>
      <c r="B8619">
        <v>20240503</v>
      </c>
      <c r="C8619">
        <v>4</v>
      </c>
      <c r="D8619">
        <v>11.5</v>
      </c>
      <c r="E8619">
        <v>876</v>
      </c>
      <c r="F8619">
        <v>9.4</v>
      </c>
      <c r="H8619">
        <v>84</v>
      </c>
      <c r="I8619" s="101" t="s">
        <v>43</v>
      </c>
      <c r="J8619" s="1">
        <f>DATEVALUE(RIGHT(jaar_zip[[#This Row],[YYYYMMDD]],2)&amp;"-"&amp;MID(jaar_zip[[#This Row],[YYYYMMDD]],5,2)&amp;"-"&amp;LEFT(jaar_zip[[#This Row],[YYYYMMDD]],4))</f>
        <v>45415</v>
      </c>
      <c r="K8619" s="101" t="str">
        <f>IF(AND(VALUE(MONTH(jaar_zip[[#This Row],[Datum]]))=1,VALUE(WEEKNUM(jaar_zip[[#This Row],[Datum]],21))&gt;51),RIGHT(YEAR(jaar_zip[[#This Row],[Datum]])-1,2),RIGHT(YEAR(jaar_zip[[#This Row],[Datum]]),2))&amp;"-"&amp; TEXT(WEEKNUM(jaar_zip[[#This Row],[Datum]],21),"00")</f>
        <v>24-18</v>
      </c>
      <c r="L8619" s="101">
        <f>MONTH(jaar_zip[[#This Row],[Datum]])</f>
        <v>5</v>
      </c>
      <c r="M8619" s="101">
        <f>IF(ISNUMBER(jaar_zip[[#This Row],[etmaaltemperatuur]]),IF(jaar_zip[[#This Row],[etmaaltemperatuur]]&lt;stookgrens,stookgrens-jaar_zip[[#This Row],[etmaaltemperatuur]],0),"")</f>
        <v>6.5</v>
      </c>
      <c r="N8619" s="101">
        <f>IF(ISNUMBER(jaar_zip[[#This Row],[graaddagen]]),IF(OR(MONTH(jaar_zip[[#This Row],[Datum]])=1,MONTH(jaar_zip[[#This Row],[Datum]])=2,MONTH(jaar_zip[[#This Row],[Datum]])=11,MONTH(jaar_zip[[#This Row],[Datum]])=12),1.1,IF(OR(MONTH(jaar_zip[[#This Row],[Datum]])=3,MONTH(jaar_zip[[#This Row],[Datum]])=10),1,0.8))*jaar_zip[[#This Row],[graaddagen]],"")</f>
        <v>5.2</v>
      </c>
      <c r="O8619" s="101">
        <f>IF(ISNUMBER(jaar_zip[[#This Row],[etmaaltemperatuur]]),IF(jaar_zip[[#This Row],[etmaaltemperatuur]]&gt;stookgrens,jaar_zip[[#This Row],[etmaaltemperatuur]]-stookgrens,0),"")</f>
        <v>0</v>
      </c>
    </row>
    <row r="8620" spans="1:15" x14ac:dyDescent="0.25">
      <c r="A8620">
        <v>377</v>
      </c>
      <c r="B8620">
        <v>20240504</v>
      </c>
      <c r="C8620">
        <v>2.2000000000000002</v>
      </c>
      <c r="D8620">
        <v>11.4</v>
      </c>
      <c r="E8620">
        <v>1367</v>
      </c>
      <c r="F8620">
        <v>7</v>
      </c>
      <c r="H8620">
        <v>85</v>
      </c>
      <c r="I8620" s="101" t="s">
        <v>43</v>
      </c>
      <c r="J8620" s="1">
        <f>DATEVALUE(RIGHT(jaar_zip[[#This Row],[YYYYMMDD]],2)&amp;"-"&amp;MID(jaar_zip[[#This Row],[YYYYMMDD]],5,2)&amp;"-"&amp;LEFT(jaar_zip[[#This Row],[YYYYMMDD]],4))</f>
        <v>45416</v>
      </c>
      <c r="K8620" s="101" t="str">
        <f>IF(AND(VALUE(MONTH(jaar_zip[[#This Row],[Datum]]))=1,VALUE(WEEKNUM(jaar_zip[[#This Row],[Datum]],21))&gt;51),RIGHT(YEAR(jaar_zip[[#This Row],[Datum]])-1,2),RIGHT(YEAR(jaar_zip[[#This Row],[Datum]]),2))&amp;"-"&amp; TEXT(WEEKNUM(jaar_zip[[#This Row],[Datum]],21),"00")</f>
        <v>24-18</v>
      </c>
      <c r="L8620" s="101">
        <f>MONTH(jaar_zip[[#This Row],[Datum]])</f>
        <v>5</v>
      </c>
      <c r="M8620" s="101">
        <f>IF(ISNUMBER(jaar_zip[[#This Row],[etmaaltemperatuur]]),IF(jaar_zip[[#This Row],[etmaaltemperatuur]]&lt;stookgrens,stookgrens-jaar_zip[[#This Row],[etmaaltemperatuur]],0),"")</f>
        <v>6.6</v>
      </c>
      <c r="N8620" s="101">
        <f>IF(ISNUMBER(jaar_zip[[#This Row],[graaddagen]]),IF(OR(MONTH(jaar_zip[[#This Row],[Datum]])=1,MONTH(jaar_zip[[#This Row],[Datum]])=2,MONTH(jaar_zip[[#This Row],[Datum]])=11,MONTH(jaar_zip[[#This Row],[Datum]])=12),1.1,IF(OR(MONTH(jaar_zip[[#This Row],[Datum]])=3,MONTH(jaar_zip[[#This Row],[Datum]])=10),1,0.8))*jaar_zip[[#This Row],[graaddagen]],"")</f>
        <v>5.28</v>
      </c>
      <c r="O8620" s="101">
        <f>IF(ISNUMBER(jaar_zip[[#This Row],[etmaaltemperatuur]]),IF(jaar_zip[[#This Row],[etmaaltemperatuur]]&gt;stookgrens,jaar_zip[[#This Row],[etmaaltemperatuur]]-stookgrens,0),"")</f>
        <v>0</v>
      </c>
    </row>
    <row r="8621" spans="1:15" x14ac:dyDescent="0.25">
      <c r="A8621">
        <v>377</v>
      </c>
      <c r="B8621">
        <v>20240505</v>
      </c>
      <c r="C8621">
        <v>2.5</v>
      </c>
      <c r="D8621">
        <v>13</v>
      </c>
      <c r="E8621">
        <v>1482</v>
      </c>
      <c r="F8621">
        <v>0</v>
      </c>
      <c r="H8621">
        <v>80</v>
      </c>
      <c r="I8621" s="101" t="s">
        <v>43</v>
      </c>
      <c r="J8621" s="1">
        <f>DATEVALUE(RIGHT(jaar_zip[[#This Row],[YYYYMMDD]],2)&amp;"-"&amp;MID(jaar_zip[[#This Row],[YYYYMMDD]],5,2)&amp;"-"&amp;LEFT(jaar_zip[[#This Row],[YYYYMMDD]],4))</f>
        <v>45417</v>
      </c>
      <c r="K8621" s="101" t="str">
        <f>IF(AND(VALUE(MONTH(jaar_zip[[#This Row],[Datum]]))=1,VALUE(WEEKNUM(jaar_zip[[#This Row],[Datum]],21))&gt;51),RIGHT(YEAR(jaar_zip[[#This Row],[Datum]])-1,2),RIGHT(YEAR(jaar_zip[[#This Row],[Datum]]),2))&amp;"-"&amp; TEXT(WEEKNUM(jaar_zip[[#This Row],[Datum]],21),"00")</f>
        <v>24-18</v>
      </c>
      <c r="L8621" s="101">
        <f>MONTH(jaar_zip[[#This Row],[Datum]])</f>
        <v>5</v>
      </c>
      <c r="M8621" s="101">
        <f>IF(ISNUMBER(jaar_zip[[#This Row],[etmaaltemperatuur]]),IF(jaar_zip[[#This Row],[etmaaltemperatuur]]&lt;stookgrens,stookgrens-jaar_zip[[#This Row],[etmaaltemperatuur]],0),"")</f>
        <v>5</v>
      </c>
      <c r="N8621" s="101">
        <f>IF(ISNUMBER(jaar_zip[[#This Row],[graaddagen]]),IF(OR(MONTH(jaar_zip[[#This Row],[Datum]])=1,MONTH(jaar_zip[[#This Row],[Datum]])=2,MONTH(jaar_zip[[#This Row],[Datum]])=11,MONTH(jaar_zip[[#This Row],[Datum]])=12),1.1,IF(OR(MONTH(jaar_zip[[#This Row],[Datum]])=3,MONTH(jaar_zip[[#This Row],[Datum]])=10),1,0.8))*jaar_zip[[#This Row],[graaddagen]],"")</f>
        <v>4</v>
      </c>
      <c r="O8621" s="101">
        <f>IF(ISNUMBER(jaar_zip[[#This Row],[etmaaltemperatuur]]),IF(jaar_zip[[#This Row],[etmaaltemperatuur]]&gt;stookgrens,jaar_zip[[#This Row],[etmaaltemperatuur]]-stookgrens,0),"")</f>
        <v>0</v>
      </c>
    </row>
    <row r="8622" spans="1:15" x14ac:dyDescent="0.25">
      <c r="A8622">
        <v>377</v>
      </c>
      <c r="B8622">
        <v>20240506</v>
      </c>
      <c r="C8622">
        <v>1.7</v>
      </c>
      <c r="D8622">
        <v>14</v>
      </c>
      <c r="E8622">
        <v>753</v>
      </c>
      <c r="F8622">
        <v>11</v>
      </c>
      <c r="H8622">
        <v>84</v>
      </c>
      <c r="I8622" s="101" t="s">
        <v>43</v>
      </c>
      <c r="J8622" s="1">
        <f>DATEVALUE(RIGHT(jaar_zip[[#This Row],[YYYYMMDD]],2)&amp;"-"&amp;MID(jaar_zip[[#This Row],[YYYYMMDD]],5,2)&amp;"-"&amp;LEFT(jaar_zip[[#This Row],[YYYYMMDD]],4))</f>
        <v>45418</v>
      </c>
      <c r="K8622" s="101" t="str">
        <f>IF(AND(VALUE(MONTH(jaar_zip[[#This Row],[Datum]]))=1,VALUE(WEEKNUM(jaar_zip[[#This Row],[Datum]],21))&gt;51),RIGHT(YEAR(jaar_zip[[#This Row],[Datum]])-1,2),RIGHT(YEAR(jaar_zip[[#This Row],[Datum]]),2))&amp;"-"&amp; TEXT(WEEKNUM(jaar_zip[[#This Row],[Datum]],21),"00")</f>
        <v>24-19</v>
      </c>
      <c r="L8622" s="101">
        <f>MONTH(jaar_zip[[#This Row],[Datum]])</f>
        <v>5</v>
      </c>
      <c r="M8622" s="101">
        <f>IF(ISNUMBER(jaar_zip[[#This Row],[etmaaltemperatuur]]),IF(jaar_zip[[#This Row],[etmaaltemperatuur]]&lt;stookgrens,stookgrens-jaar_zip[[#This Row],[etmaaltemperatuur]],0),"")</f>
        <v>4</v>
      </c>
      <c r="N8622" s="101">
        <f>IF(ISNUMBER(jaar_zip[[#This Row],[graaddagen]]),IF(OR(MONTH(jaar_zip[[#This Row],[Datum]])=1,MONTH(jaar_zip[[#This Row],[Datum]])=2,MONTH(jaar_zip[[#This Row],[Datum]])=11,MONTH(jaar_zip[[#This Row],[Datum]])=12),1.1,IF(OR(MONTH(jaar_zip[[#This Row],[Datum]])=3,MONTH(jaar_zip[[#This Row],[Datum]])=10),1,0.8))*jaar_zip[[#This Row],[graaddagen]],"")</f>
        <v>3.2</v>
      </c>
      <c r="O8622" s="101">
        <f>IF(ISNUMBER(jaar_zip[[#This Row],[etmaaltemperatuur]]),IF(jaar_zip[[#This Row],[etmaaltemperatuur]]&gt;stookgrens,jaar_zip[[#This Row],[etmaaltemperatuur]]-stookgrens,0),"")</f>
        <v>0</v>
      </c>
    </row>
    <row r="8623" spans="1:15" x14ac:dyDescent="0.25">
      <c r="A8623">
        <v>377</v>
      </c>
      <c r="B8623">
        <v>20240507</v>
      </c>
      <c r="C8623">
        <v>2.7</v>
      </c>
      <c r="D8623">
        <v>15.2</v>
      </c>
      <c r="E8623">
        <v>1914</v>
      </c>
      <c r="F8623">
        <v>2.6</v>
      </c>
      <c r="H8623">
        <v>77</v>
      </c>
      <c r="I8623" s="101" t="s">
        <v>43</v>
      </c>
      <c r="J8623" s="1">
        <f>DATEVALUE(RIGHT(jaar_zip[[#This Row],[YYYYMMDD]],2)&amp;"-"&amp;MID(jaar_zip[[#This Row],[YYYYMMDD]],5,2)&amp;"-"&amp;LEFT(jaar_zip[[#This Row],[YYYYMMDD]],4))</f>
        <v>45419</v>
      </c>
      <c r="K8623" s="101" t="str">
        <f>IF(AND(VALUE(MONTH(jaar_zip[[#This Row],[Datum]]))=1,VALUE(WEEKNUM(jaar_zip[[#This Row],[Datum]],21))&gt;51),RIGHT(YEAR(jaar_zip[[#This Row],[Datum]])-1,2),RIGHT(YEAR(jaar_zip[[#This Row],[Datum]]),2))&amp;"-"&amp; TEXT(WEEKNUM(jaar_zip[[#This Row],[Datum]],21),"00")</f>
        <v>24-19</v>
      </c>
      <c r="L8623" s="101">
        <f>MONTH(jaar_zip[[#This Row],[Datum]])</f>
        <v>5</v>
      </c>
      <c r="M8623" s="101">
        <f>IF(ISNUMBER(jaar_zip[[#This Row],[etmaaltemperatuur]]),IF(jaar_zip[[#This Row],[etmaaltemperatuur]]&lt;stookgrens,stookgrens-jaar_zip[[#This Row],[etmaaltemperatuur]],0),"")</f>
        <v>2.8000000000000007</v>
      </c>
      <c r="N8623" s="101">
        <f>IF(ISNUMBER(jaar_zip[[#This Row],[graaddagen]]),IF(OR(MONTH(jaar_zip[[#This Row],[Datum]])=1,MONTH(jaar_zip[[#This Row],[Datum]])=2,MONTH(jaar_zip[[#This Row],[Datum]])=11,MONTH(jaar_zip[[#This Row],[Datum]])=12),1.1,IF(OR(MONTH(jaar_zip[[#This Row],[Datum]])=3,MONTH(jaar_zip[[#This Row],[Datum]])=10),1,0.8))*jaar_zip[[#This Row],[graaddagen]],"")</f>
        <v>2.2400000000000007</v>
      </c>
      <c r="O8623" s="101">
        <f>IF(ISNUMBER(jaar_zip[[#This Row],[etmaaltemperatuur]]),IF(jaar_zip[[#This Row],[etmaaltemperatuur]]&gt;stookgrens,jaar_zip[[#This Row],[etmaaltemperatuur]]-stookgrens,0),"")</f>
        <v>0</v>
      </c>
    </row>
    <row r="8624" spans="1:15" x14ac:dyDescent="0.25">
      <c r="A8624">
        <v>377</v>
      </c>
      <c r="B8624">
        <v>20240508</v>
      </c>
      <c r="C8624">
        <v>2.2000000000000002</v>
      </c>
      <c r="D8624">
        <v>12.3</v>
      </c>
      <c r="E8624">
        <v>1140</v>
      </c>
      <c r="F8624">
        <v>0</v>
      </c>
      <c r="H8624">
        <v>83</v>
      </c>
      <c r="I8624" s="101" t="s">
        <v>43</v>
      </c>
      <c r="J8624" s="1">
        <f>DATEVALUE(RIGHT(jaar_zip[[#This Row],[YYYYMMDD]],2)&amp;"-"&amp;MID(jaar_zip[[#This Row],[YYYYMMDD]],5,2)&amp;"-"&amp;LEFT(jaar_zip[[#This Row],[YYYYMMDD]],4))</f>
        <v>45420</v>
      </c>
      <c r="K8624" s="101" t="str">
        <f>IF(AND(VALUE(MONTH(jaar_zip[[#This Row],[Datum]]))=1,VALUE(WEEKNUM(jaar_zip[[#This Row],[Datum]],21))&gt;51),RIGHT(YEAR(jaar_zip[[#This Row],[Datum]])-1,2),RIGHT(YEAR(jaar_zip[[#This Row],[Datum]]),2))&amp;"-"&amp; TEXT(WEEKNUM(jaar_zip[[#This Row],[Datum]],21),"00")</f>
        <v>24-19</v>
      </c>
      <c r="L8624" s="101">
        <f>MONTH(jaar_zip[[#This Row],[Datum]])</f>
        <v>5</v>
      </c>
      <c r="M8624" s="101">
        <f>IF(ISNUMBER(jaar_zip[[#This Row],[etmaaltemperatuur]]),IF(jaar_zip[[#This Row],[etmaaltemperatuur]]&lt;stookgrens,stookgrens-jaar_zip[[#This Row],[etmaaltemperatuur]],0),"")</f>
        <v>5.6999999999999993</v>
      </c>
      <c r="N8624" s="101">
        <f>IF(ISNUMBER(jaar_zip[[#This Row],[graaddagen]]),IF(OR(MONTH(jaar_zip[[#This Row],[Datum]])=1,MONTH(jaar_zip[[#This Row],[Datum]])=2,MONTH(jaar_zip[[#This Row],[Datum]])=11,MONTH(jaar_zip[[#This Row],[Datum]])=12),1.1,IF(OR(MONTH(jaar_zip[[#This Row],[Datum]])=3,MONTH(jaar_zip[[#This Row],[Datum]])=10),1,0.8))*jaar_zip[[#This Row],[graaddagen]],"")</f>
        <v>4.5599999999999996</v>
      </c>
      <c r="O8624" s="101">
        <f>IF(ISNUMBER(jaar_zip[[#This Row],[etmaaltemperatuur]]),IF(jaar_zip[[#This Row],[etmaaltemperatuur]]&gt;stookgrens,jaar_zip[[#This Row],[etmaaltemperatuur]]-stookgrens,0),"")</f>
        <v>0</v>
      </c>
    </row>
    <row r="8625" spans="1:15" x14ac:dyDescent="0.25">
      <c r="A8625">
        <v>377</v>
      </c>
      <c r="B8625">
        <v>20240509</v>
      </c>
      <c r="C8625">
        <v>1.3</v>
      </c>
      <c r="D8625">
        <v>14</v>
      </c>
      <c r="E8625">
        <v>2205</v>
      </c>
      <c r="F8625">
        <v>0</v>
      </c>
      <c r="H8625">
        <v>79</v>
      </c>
      <c r="I8625" s="101" t="s">
        <v>43</v>
      </c>
      <c r="J8625" s="1">
        <f>DATEVALUE(RIGHT(jaar_zip[[#This Row],[YYYYMMDD]],2)&amp;"-"&amp;MID(jaar_zip[[#This Row],[YYYYMMDD]],5,2)&amp;"-"&amp;LEFT(jaar_zip[[#This Row],[YYYYMMDD]],4))</f>
        <v>45421</v>
      </c>
      <c r="K8625" s="101" t="str">
        <f>IF(AND(VALUE(MONTH(jaar_zip[[#This Row],[Datum]]))=1,VALUE(WEEKNUM(jaar_zip[[#This Row],[Datum]],21))&gt;51),RIGHT(YEAR(jaar_zip[[#This Row],[Datum]])-1,2),RIGHT(YEAR(jaar_zip[[#This Row],[Datum]]),2))&amp;"-"&amp; TEXT(WEEKNUM(jaar_zip[[#This Row],[Datum]],21),"00")</f>
        <v>24-19</v>
      </c>
      <c r="L8625" s="101">
        <f>MONTH(jaar_zip[[#This Row],[Datum]])</f>
        <v>5</v>
      </c>
      <c r="M8625" s="101">
        <f>IF(ISNUMBER(jaar_zip[[#This Row],[etmaaltemperatuur]]),IF(jaar_zip[[#This Row],[etmaaltemperatuur]]&lt;stookgrens,stookgrens-jaar_zip[[#This Row],[etmaaltemperatuur]],0),"")</f>
        <v>4</v>
      </c>
      <c r="N8625" s="101">
        <f>IF(ISNUMBER(jaar_zip[[#This Row],[graaddagen]]),IF(OR(MONTH(jaar_zip[[#This Row],[Datum]])=1,MONTH(jaar_zip[[#This Row],[Datum]])=2,MONTH(jaar_zip[[#This Row],[Datum]])=11,MONTH(jaar_zip[[#This Row],[Datum]])=12),1.1,IF(OR(MONTH(jaar_zip[[#This Row],[Datum]])=3,MONTH(jaar_zip[[#This Row],[Datum]])=10),1,0.8))*jaar_zip[[#This Row],[graaddagen]],"")</f>
        <v>3.2</v>
      </c>
      <c r="O8625" s="101">
        <f>IF(ISNUMBER(jaar_zip[[#This Row],[etmaaltemperatuur]]),IF(jaar_zip[[#This Row],[etmaaltemperatuur]]&gt;stookgrens,jaar_zip[[#This Row],[etmaaltemperatuur]]-stookgrens,0),"")</f>
        <v>0</v>
      </c>
    </row>
    <row r="8626" spans="1:15" x14ac:dyDescent="0.25">
      <c r="A8626">
        <v>377</v>
      </c>
      <c r="B8626">
        <v>20240510</v>
      </c>
      <c r="C8626">
        <v>1.8</v>
      </c>
      <c r="D8626">
        <v>16.3</v>
      </c>
      <c r="E8626">
        <v>2388</v>
      </c>
      <c r="F8626">
        <v>0</v>
      </c>
      <c r="H8626">
        <v>70</v>
      </c>
      <c r="I8626" s="101" t="s">
        <v>43</v>
      </c>
      <c r="J8626" s="1">
        <f>DATEVALUE(RIGHT(jaar_zip[[#This Row],[YYYYMMDD]],2)&amp;"-"&amp;MID(jaar_zip[[#This Row],[YYYYMMDD]],5,2)&amp;"-"&amp;LEFT(jaar_zip[[#This Row],[YYYYMMDD]],4))</f>
        <v>45422</v>
      </c>
      <c r="K8626" s="101" t="str">
        <f>IF(AND(VALUE(MONTH(jaar_zip[[#This Row],[Datum]]))=1,VALUE(WEEKNUM(jaar_zip[[#This Row],[Datum]],21))&gt;51),RIGHT(YEAR(jaar_zip[[#This Row],[Datum]])-1,2),RIGHT(YEAR(jaar_zip[[#This Row],[Datum]]),2))&amp;"-"&amp; TEXT(WEEKNUM(jaar_zip[[#This Row],[Datum]],21),"00")</f>
        <v>24-19</v>
      </c>
      <c r="L8626" s="101">
        <f>MONTH(jaar_zip[[#This Row],[Datum]])</f>
        <v>5</v>
      </c>
      <c r="M8626" s="101">
        <f>IF(ISNUMBER(jaar_zip[[#This Row],[etmaaltemperatuur]]),IF(jaar_zip[[#This Row],[etmaaltemperatuur]]&lt;stookgrens,stookgrens-jaar_zip[[#This Row],[etmaaltemperatuur]],0),"")</f>
        <v>1.6999999999999993</v>
      </c>
      <c r="N8626" s="101">
        <f>IF(ISNUMBER(jaar_zip[[#This Row],[graaddagen]]),IF(OR(MONTH(jaar_zip[[#This Row],[Datum]])=1,MONTH(jaar_zip[[#This Row],[Datum]])=2,MONTH(jaar_zip[[#This Row],[Datum]])=11,MONTH(jaar_zip[[#This Row],[Datum]])=12),1.1,IF(OR(MONTH(jaar_zip[[#This Row],[Datum]])=3,MONTH(jaar_zip[[#This Row],[Datum]])=10),1,0.8))*jaar_zip[[#This Row],[graaddagen]],"")</f>
        <v>1.3599999999999994</v>
      </c>
      <c r="O8626" s="101">
        <f>IF(ISNUMBER(jaar_zip[[#This Row],[etmaaltemperatuur]]),IF(jaar_zip[[#This Row],[etmaaltemperatuur]]&gt;stookgrens,jaar_zip[[#This Row],[etmaaltemperatuur]]-stookgrens,0),"")</f>
        <v>0</v>
      </c>
    </row>
    <row r="8627" spans="1:15" x14ac:dyDescent="0.25">
      <c r="A8627">
        <v>377</v>
      </c>
      <c r="B8627">
        <v>20240511</v>
      </c>
      <c r="C8627">
        <v>3</v>
      </c>
      <c r="D8627">
        <v>18.2</v>
      </c>
      <c r="E8627">
        <v>2409</v>
      </c>
      <c r="F8627">
        <v>0</v>
      </c>
      <c r="H8627">
        <v>65</v>
      </c>
      <c r="I8627" s="101" t="s">
        <v>43</v>
      </c>
      <c r="J8627" s="1">
        <f>DATEVALUE(RIGHT(jaar_zip[[#This Row],[YYYYMMDD]],2)&amp;"-"&amp;MID(jaar_zip[[#This Row],[YYYYMMDD]],5,2)&amp;"-"&amp;LEFT(jaar_zip[[#This Row],[YYYYMMDD]],4))</f>
        <v>45423</v>
      </c>
      <c r="K8627" s="101" t="str">
        <f>IF(AND(VALUE(MONTH(jaar_zip[[#This Row],[Datum]]))=1,VALUE(WEEKNUM(jaar_zip[[#This Row],[Datum]],21))&gt;51),RIGHT(YEAR(jaar_zip[[#This Row],[Datum]])-1,2),RIGHT(YEAR(jaar_zip[[#This Row],[Datum]]),2))&amp;"-"&amp; TEXT(WEEKNUM(jaar_zip[[#This Row],[Datum]],21),"00")</f>
        <v>24-19</v>
      </c>
      <c r="L8627" s="101">
        <f>MONTH(jaar_zip[[#This Row],[Datum]])</f>
        <v>5</v>
      </c>
      <c r="M8627" s="101">
        <f>IF(ISNUMBER(jaar_zip[[#This Row],[etmaaltemperatuur]]),IF(jaar_zip[[#This Row],[etmaaltemperatuur]]&lt;stookgrens,stookgrens-jaar_zip[[#This Row],[etmaaltemperatuur]],0),"")</f>
        <v>0</v>
      </c>
      <c r="N8627" s="101">
        <f>IF(ISNUMBER(jaar_zip[[#This Row],[graaddagen]]),IF(OR(MONTH(jaar_zip[[#This Row],[Datum]])=1,MONTH(jaar_zip[[#This Row],[Datum]])=2,MONTH(jaar_zip[[#This Row],[Datum]])=11,MONTH(jaar_zip[[#This Row],[Datum]])=12),1.1,IF(OR(MONTH(jaar_zip[[#This Row],[Datum]])=3,MONTH(jaar_zip[[#This Row],[Datum]])=10),1,0.8))*jaar_zip[[#This Row],[graaddagen]],"")</f>
        <v>0</v>
      </c>
      <c r="O8627" s="101">
        <f>IF(ISNUMBER(jaar_zip[[#This Row],[etmaaltemperatuur]]),IF(jaar_zip[[#This Row],[etmaaltemperatuur]]&gt;stookgrens,jaar_zip[[#This Row],[etmaaltemperatuur]]-stookgrens,0),"")</f>
        <v>0.19999999999999929</v>
      </c>
    </row>
    <row r="8628" spans="1:15" x14ac:dyDescent="0.25">
      <c r="A8628">
        <v>377</v>
      </c>
      <c r="B8628">
        <v>20240512</v>
      </c>
      <c r="C8628">
        <v>3.4</v>
      </c>
      <c r="D8628">
        <v>20</v>
      </c>
      <c r="E8628">
        <v>2597</v>
      </c>
      <c r="F8628">
        <v>0</v>
      </c>
      <c r="H8628">
        <v>59</v>
      </c>
      <c r="I8628" s="101" t="s">
        <v>43</v>
      </c>
      <c r="J8628" s="1">
        <f>DATEVALUE(RIGHT(jaar_zip[[#This Row],[YYYYMMDD]],2)&amp;"-"&amp;MID(jaar_zip[[#This Row],[YYYYMMDD]],5,2)&amp;"-"&amp;LEFT(jaar_zip[[#This Row],[YYYYMMDD]],4))</f>
        <v>45424</v>
      </c>
      <c r="K8628" s="101" t="str">
        <f>IF(AND(VALUE(MONTH(jaar_zip[[#This Row],[Datum]]))=1,VALUE(WEEKNUM(jaar_zip[[#This Row],[Datum]],21))&gt;51),RIGHT(YEAR(jaar_zip[[#This Row],[Datum]])-1,2),RIGHT(YEAR(jaar_zip[[#This Row],[Datum]]),2))&amp;"-"&amp; TEXT(WEEKNUM(jaar_zip[[#This Row],[Datum]],21),"00")</f>
        <v>24-19</v>
      </c>
      <c r="L8628" s="101">
        <f>MONTH(jaar_zip[[#This Row],[Datum]])</f>
        <v>5</v>
      </c>
      <c r="M8628" s="101">
        <f>IF(ISNUMBER(jaar_zip[[#This Row],[etmaaltemperatuur]]),IF(jaar_zip[[#This Row],[etmaaltemperatuur]]&lt;stookgrens,stookgrens-jaar_zip[[#This Row],[etmaaltemperatuur]],0),"")</f>
        <v>0</v>
      </c>
      <c r="N8628" s="101">
        <f>IF(ISNUMBER(jaar_zip[[#This Row],[graaddagen]]),IF(OR(MONTH(jaar_zip[[#This Row],[Datum]])=1,MONTH(jaar_zip[[#This Row],[Datum]])=2,MONTH(jaar_zip[[#This Row],[Datum]])=11,MONTH(jaar_zip[[#This Row],[Datum]])=12),1.1,IF(OR(MONTH(jaar_zip[[#This Row],[Datum]])=3,MONTH(jaar_zip[[#This Row],[Datum]])=10),1,0.8))*jaar_zip[[#This Row],[graaddagen]],"")</f>
        <v>0</v>
      </c>
      <c r="O8628" s="101">
        <f>IF(ISNUMBER(jaar_zip[[#This Row],[etmaaltemperatuur]]),IF(jaar_zip[[#This Row],[etmaaltemperatuur]]&gt;stookgrens,jaar_zip[[#This Row],[etmaaltemperatuur]]-stookgrens,0),"")</f>
        <v>2</v>
      </c>
    </row>
    <row r="8629" spans="1:15" x14ac:dyDescent="0.25">
      <c r="A8629">
        <v>377</v>
      </c>
      <c r="B8629">
        <v>20240513</v>
      </c>
      <c r="C8629">
        <v>2</v>
      </c>
      <c r="D8629">
        <v>18.8</v>
      </c>
      <c r="E8629">
        <v>2015</v>
      </c>
      <c r="F8629">
        <v>4.5</v>
      </c>
      <c r="H8629">
        <v>78</v>
      </c>
      <c r="I8629" s="101" t="s">
        <v>43</v>
      </c>
      <c r="J8629" s="1">
        <f>DATEVALUE(RIGHT(jaar_zip[[#This Row],[YYYYMMDD]],2)&amp;"-"&amp;MID(jaar_zip[[#This Row],[YYYYMMDD]],5,2)&amp;"-"&amp;LEFT(jaar_zip[[#This Row],[YYYYMMDD]],4))</f>
        <v>45425</v>
      </c>
      <c r="K8629" s="101" t="str">
        <f>IF(AND(VALUE(MONTH(jaar_zip[[#This Row],[Datum]]))=1,VALUE(WEEKNUM(jaar_zip[[#This Row],[Datum]],21))&gt;51),RIGHT(YEAR(jaar_zip[[#This Row],[Datum]])-1,2),RIGHT(YEAR(jaar_zip[[#This Row],[Datum]]),2))&amp;"-"&amp; TEXT(WEEKNUM(jaar_zip[[#This Row],[Datum]],21),"00")</f>
        <v>24-20</v>
      </c>
      <c r="L8629" s="101">
        <f>MONTH(jaar_zip[[#This Row],[Datum]])</f>
        <v>5</v>
      </c>
      <c r="M8629" s="101">
        <f>IF(ISNUMBER(jaar_zip[[#This Row],[etmaaltemperatuur]]),IF(jaar_zip[[#This Row],[etmaaltemperatuur]]&lt;stookgrens,stookgrens-jaar_zip[[#This Row],[etmaaltemperatuur]],0),"")</f>
        <v>0</v>
      </c>
      <c r="N8629" s="101">
        <f>IF(ISNUMBER(jaar_zip[[#This Row],[graaddagen]]),IF(OR(MONTH(jaar_zip[[#This Row],[Datum]])=1,MONTH(jaar_zip[[#This Row],[Datum]])=2,MONTH(jaar_zip[[#This Row],[Datum]])=11,MONTH(jaar_zip[[#This Row],[Datum]])=12),1.1,IF(OR(MONTH(jaar_zip[[#This Row],[Datum]])=3,MONTH(jaar_zip[[#This Row],[Datum]])=10),1,0.8))*jaar_zip[[#This Row],[graaddagen]],"")</f>
        <v>0</v>
      </c>
      <c r="O8629" s="101">
        <f>IF(ISNUMBER(jaar_zip[[#This Row],[etmaaltemperatuur]]),IF(jaar_zip[[#This Row],[etmaaltemperatuur]]&gt;stookgrens,jaar_zip[[#This Row],[etmaaltemperatuur]]-stookgrens,0),"")</f>
        <v>0.80000000000000071</v>
      </c>
    </row>
    <row r="8630" spans="1:15" x14ac:dyDescent="0.25">
      <c r="A8630">
        <v>377</v>
      </c>
      <c r="B8630">
        <v>20240514</v>
      </c>
      <c r="C8630">
        <v>3</v>
      </c>
      <c r="D8630">
        <v>19.399999999999999</v>
      </c>
      <c r="E8630">
        <v>1797</v>
      </c>
      <c r="F8630">
        <v>1.8</v>
      </c>
      <c r="H8630">
        <v>74</v>
      </c>
      <c r="I8630" s="101" t="s">
        <v>43</v>
      </c>
      <c r="J8630" s="1">
        <f>DATEVALUE(RIGHT(jaar_zip[[#This Row],[YYYYMMDD]],2)&amp;"-"&amp;MID(jaar_zip[[#This Row],[YYYYMMDD]],5,2)&amp;"-"&amp;LEFT(jaar_zip[[#This Row],[YYYYMMDD]],4))</f>
        <v>45426</v>
      </c>
      <c r="K8630" s="101" t="str">
        <f>IF(AND(VALUE(MONTH(jaar_zip[[#This Row],[Datum]]))=1,VALUE(WEEKNUM(jaar_zip[[#This Row],[Datum]],21))&gt;51),RIGHT(YEAR(jaar_zip[[#This Row],[Datum]])-1,2),RIGHT(YEAR(jaar_zip[[#This Row],[Datum]]),2))&amp;"-"&amp; TEXT(WEEKNUM(jaar_zip[[#This Row],[Datum]],21),"00")</f>
        <v>24-20</v>
      </c>
      <c r="L8630" s="101">
        <f>MONTH(jaar_zip[[#This Row],[Datum]])</f>
        <v>5</v>
      </c>
      <c r="M8630" s="101">
        <f>IF(ISNUMBER(jaar_zip[[#This Row],[etmaaltemperatuur]]),IF(jaar_zip[[#This Row],[etmaaltemperatuur]]&lt;stookgrens,stookgrens-jaar_zip[[#This Row],[etmaaltemperatuur]],0),"")</f>
        <v>0</v>
      </c>
      <c r="N8630" s="101">
        <f>IF(ISNUMBER(jaar_zip[[#This Row],[graaddagen]]),IF(OR(MONTH(jaar_zip[[#This Row],[Datum]])=1,MONTH(jaar_zip[[#This Row],[Datum]])=2,MONTH(jaar_zip[[#This Row],[Datum]])=11,MONTH(jaar_zip[[#This Row],[Datum]])=12),1.1,IF(OR(MONTH(jaar_zip[[#This Row],[Datum]])=3,MONTH(jaar_zip[[#This Row],[Datum]])=10),1,0.8))*jaar_zip[[#This Row],[graaddagen]],"")</f>
        <v>0</v>
      </c>
      <c r="O8630" s="101">
        <f>IF(ISNUMBER(jaar_zip[[#This Row],[etmaaltemperatuur]]),IF(jaar_zip[[#This Row],[etmaaltemperatuur]]&gt;stookgrens,jaar_zip[[#This Row],[etmaaltemperatuur]]-stookgrens,0),"")</f>
        <v>1.3999999999999986</v>
      </c>
    </row>
    <row r="8631" spans="1:15" x14ac:dyDescent="0.25">
      <c r="A8631">
        <v>377</v>
      </c>
      <c r="B8631">
        <v>20240515</v>
      </c>
      <c r="C8631">
        <v>1.5</v>
      </c>
      <c r="D8631">
        <v>15.4</v>
      </c>
      <c r="E8631">
        <v>833</v>
      </c>
      <c r="F8631">
        <v>4.7</v>
      </c>
      <c r="H8631">
        <v>91</v>
      </c>
      <c r="I8631" s="101" t="s">
        <v>43</v>
      </c>
      <c r="J8631" s="1">
        <f>DATEVALUE(RIGHT(jaar_zip[[#This Row],[YYYYMMDD]],2)&amp;"-"&amp;MID(jaar_zip[[#This Row],[YYYYMMDD]],5,2)&amp;"-"&amp;LEFT(jaar_zip[[#This Row],[YYYYMMDD]],4))</f>
        <v>45427</v>
      </c>
      <c r="K8631" s="101" t="str">
        <f>IF(AND(VALUE(MONTH(jaar_zip[[#This Row],[Datum]]))=1,VALUE(WEEKNUM(jaar_zip[[#This Row],[Datum]],21))&gt;51),RIGHT(YEAR(jaar_zip[[#This Row],[Datum]])-1,2),RIGHT(YEAR(jaar_zip[[#This Row],[Datum]]),2))&amp;"-"&amp; TEXT(WEEKNUM(jaar_zip[[#This Row],[Datum]],21),"00")</f>
        <v>24-20</v>
      </c>
      <c r="L8631" s="101">
        <f>MONTH(jaar_zip[[#This Row],[Datum]])</f>
        <v>5</v>
      </c>
      <c r="M8631" s="101">
        <f>IF(ISNUMBER(jaar_zip[[#This Row],[etmaaltemperatuur]]),IF(jaar_zip[[#This Row],[etmaaltemperatuur]]&lt;stookgrens,stookgrens-jaar_zip[[#This Row],[etmaaltemperatuur]],0),"")</f>
        <v>2.5999999999999996</v>
      </c>
      <c r="N8631" s="101">
        <f>IF(ISNUMBER(jaar_zip[[#This Row],[graaddagen]]),IF(OR(MONTH(jaar_zip[[#This Row],[Datum]])=1,MONTH(jaar_zip[[#This Row],[Datum]])=2,MONTH(jaar_zip[[#This Row],[Datum]])=11,MONTH(jaar_zip[[#This Row],[Datum]])=12),1.1,IF(OR(MONTH(jaar_zip[[#This Row],[Datum]])=3,MONTH(jaar_zip[[#This Row],[Datum]])=10),1,0.8))*jaar_zip[[#This Row],[graaddagen]],"")</f>
        <v>2.0799999999999996</v>
      </c>
      <c r="O8631" s="101">
        <f>IF(ISNUMBER(jaar_zip[[#This Row],[etmaaltemperatuur]]),IF(jaar_zip[[#This Row],[etmaaltemperatuur]]&gt;stookgrens,jaar_zip[[#This Row],[etmaaltemperatuur]]-stookgrens,0),"")</f>
        <v>0</v>
      </c>
    </row>
    <row r="8632" spans="1:15" x14ac:dyDescent="0.25">
      <c r="A8632">
        <v>377</v>
      </c>
      <c r="B8632">
        <v>20240516</v>
      </c>
      <c r="C8632">
        <v>2.2999999999999998</v>
      </c>
      <c r="D8632">
        <v>16.399999999999999</v>
      </c>
      <c r="E8632">
        <v>1311</v>
      </c>
      <c r="F8632">
        <v>7.8</v>
      </c>
      <c r="H8632">
        <v>86</v>
      </c>
      <c r="I8632" s="101" t="s">
        <v>43</v>
      </c>
      <c r="J8632" s="1">
        <f>DATEVALUE(RIGHT(jaar_zip[[#This Row],[YYYYMMDD]],2)&amp;"-"&amp;MID(jaar_zip[[#This Row],[YYYYMMDD]],5,2)&amp;"-"&amp;LEFT(jaar_zip[[#This Row],[YYYYMMDD]],4))</f>
        <v>45428</v>
      </c>
      <c r="K8632" s="101" t="str">
        <f>IF(AND(VALUE(MONTH(jaar_zip[[#This Row],[Datum]]))=1,VALUE(WEEKNUM(jaar_zip[[#This Row],[Datum]],21))&gt;51),RIGHT(YEAR(jaar_zip[[#This Row],[Datum]])-1,2),RIGHT(YEAR(jaar_zip[[#This Row],[Datum]]),2))&amp;"-"&amp; TEXT(WEEKNUM(jaar_zip[[#This Row],[Datum]],21),"00")</f>
        <v>24-20</v>
      </c>
      <c r="L8632" s="101">
        <f>MONTH(jaar_zip[[#This Row],[Datum]])</f>
        <v>5</v>
      </c>
      <c r="M8632" s="101">
        <f>IF(ISNUMBER(jaar_zip[[#This Row],[etmaaltemperatuur]]),IF(jaar_zip[[#This Row],[etmaaltemperatuur]]&lt;stookgrens,stookgrens-jaar_zip[[#This Row],[etmaaltemperatuur]],0),"")</f>
        <v>1.6000000000000014</v>
      </c>
      <c r="N8632" s="101">
        <f>IF(ISNUMBER(jaar_zip[[#This Row],[graaddagen]]),IF(OR(MONTH(jaar_zip[[#This Row],[Datum]])=1,MONTH(jaar_zip[[#This Row],[Datum]])=2,MONTH(jaar_zip[[#This Row],[Datum]])=11,MONTH(jaar_zip[[#This Row],[Datum]])=12),1.1,IF(OR(MONTH(jaar_zip[[#This Row],[Datum]])=3,MONTH(jaar_zip[[#This Row],[Datum]])=10),1,0.8))*jaar_zip[[#This Row],[graaddagen]],"")</f>
        <v>1.2800000000000011</v>
      </c>
      <c r="O8632" s="101">
        <f>IF(ISNUMBER(jaar_zip[[#This Row],[etmaaltemperatuur]]),IF(jaar_zip[[#This Row],[etmaaltemperatuur]]&gt;stookgrens,jaar_zip[[#This Row],[etmaaltemperatuur]]-stookgrens,0),"")</f>
        <v>0</v>
      </c>
    </row>
    <row r="8633" spans="1:15" x14ac:dyDescent="0.25">
      <c r="A8633">
        <v>377</v>
      </c>
      <c r="B8633">
        <v>20240517</v>
      </c>
      <c r="C8633">
        <v>3.5</v>
      </c>
      <c r="D8633">
        <v>15.6</v>
      </c>
      <c r="E8633">
        <v>758</v>
      </c>
      <c r="F8633">
        <v>7.6</v>
      </c>
      <c r="H8633">
        <v>92</v>
      </c>
      <c r="I8633" s="101" t="s">
        <v>43</v>
      </c>
      <c r="J8633" s="1">
        <f>DATEVALUE(RIGHT(jaar_zip[[#This Row],[YYYYMMDD]],2)&amp;"-"&amp;MID(jaar_zip[[#This Row],[YYYYMMDD]],5,2)&amp;"-"&amp;LEFT(jaar_zip[[#This Row],[YYYYMMDD]],4))</f>
        <v>45429</v>
      </c>
      <c r="K8633" s="101" t="str">
        <f>IF(AND(VALUE(MONTH(jaar_zip[[#This Row],[Datum]]))=1,VALUE(WEEKNUM(jaar_zip[[#This Row],[Datum]],21))&gt;51),RIGHT(YEAR(jaar_zip[[#This Row],[Datum]])-1,2),RIGHT(YEAR(jaar_zip[[#This Row],[Datum]]),2))&amp;"-"&amp; TEXT(WEEKNUM(jaar_zip[[#This Row],[Datum]],21),"00")</f>
        <v>24-20</v>
      </c>
      <c r="L8633" s="101">
        <f>MONTH(jaar_zip[[#This Row],[Datum]])</f>
        <v>5</v>
      </c>
      <c r="M8633" s="101">
        <f>IF(ISNUMBER(jaar_zip[[#This Row],[etmaaltemperatuur]]),IF(jaar_zip[[#This Row],[etmaaltemperatuur]]&lt;stookgrens,stookgrens-jaar_zip[[#This Row],[etmaaltemperatuur]],0),"")</f>
        <v>2.4000000000000004</v>
      </c>
      <c r="N8633" s="101">
        <f>IF(ISNUMBER(jaar_zip[[#This Row],[graaddagen]]),IF(OR(MONTH(jaar_zip[[#This Row],[Datum]])=1,MONTH(jaar_zip[[#This Row],[Datum]])=2,MONTH(jaar_zip[[#This Row],[Datum]])=11,MONTH(jaar_zip[[#This Row],[Datum]])=12),1.1,IF(OR(MONTH(jaar_zip[[#This Row],[Datum]])=3,MONTH(jaar_zip[[#This Row],[Datum]])=10),1,0.8))*jaar_zip[[#This Row],[graaddagen]],"")</f>
        <v>1.9200000000000004</v>
      </c>
      <c r="O8633" s="101">
        <f>IF(ISNUMBER(jaar_zip[[#This Row],[etmaaltemperatuur]]),IF(jaar_zip[[#This Row],[etmaaltemperatuur]]&gt;stookgrens,jaar_zip[[#This Row],[etmaaltemperatuur]]-stookgrens,0),"")</f>
        <v>0</v>
      </c>
    </row>
    <row r="8634" spans="1:15" x14ac:dyDescent="0.25">
      <c r="A8634">
        <v>377</v>
      </c>
      <c r="B8634">
        <v>20240518</v>
      </c>
      <c r="C8634">
        <v>2.8</v>
      </c>
      <c r="D8634">
        <v>15.7</v>
      </c>
      <c r="E8634">
        <v>1555</v>
      </c>
      <c r="F8634">
        <v>9.3000000000000007</v>
      </c>
      <c r="H8634">
        <v>86</v>
      </c>
      <c r="I8634" s="101" t="s">
        <v>43</v>
      </c>
      <c r="J8634" s="1">
        <f>DATEVALUE(RIGHT(jaar_zip[[#This Row],[YYYYMMDD]],2)&amp;"-"&amp;MID(jaar_zip[[#This Row],[YYYYMMDD]],5,2)&amp;"-"&amp;LEFT(jaar_zip[[#This Row],[YYYYMMDD]],4))</f>
        <v>45430</v>
      </c>
      <c r="K8634" s="101" t="str">
        <f>IF(AND(VALUE(MONTH(jaar_zip[[#This Row],[Datum]]))=1,VALUE(WEEKNUM(jaar_zip[[#This Row],[Datum]],21))&gt;51),RIGHT(YEAR(jaar_zip[[#This Row],[Datum]])-1,2),RIGHT(YEAR(jaar_zip[[#This Row],[Datum]]),2))&amp;"-"&amp; TEXT(WEEKNUM(jaar_zip[[#This Row],[Datum]],21),"00")</f>
        <v>24-20</v>
      </c>
      <c r="L8634" s="101">
        <f>MONTH(jaar_zip[[#This Row],[Datum]])</f>
        <v>5</v>
      </c>
      <c r="M8634" s="101">
        <f>IF(ISNUMBER(jaar_zip[[#This Row],[etmaaltemperatuur]]),IF(jaar_zip[[#This Row],[etmaaltemperatuur]]&lt;stookgrens,stookgrens-jaar_zip[[#This Row],[etmaaltemperatuur]],0),"")</f>
        <v>2.3000000000000007</v>
      </c>
      <c r="N8634" s="101">
        <f>IF(ISNUMBER(jaar_zip[[#This Row],[graaddagen]]),IF(OR(MONTH(jaar_zip[[#This Row],[Datum]])=1,MONTH(jaar_zip[[#This Row],[Datum]])=2,MONTH(jaar_zip[[#This Row],[Datum]])=11,MONTH(jaar_zip[[#This Row],[Datum]])=12),1.1,IF(OR(MONTH(jaar_zip[[#This Row],[Datum]])=3,MONTH(jaar_zip[[#This Row],[Datum]])=10),1,0.8))*jaar_zip[[#This Row],[graaddagen]],"")</f>
        <v>1.8400000000000007</v>
      </c>
      <c r="O8634" s="101">
        <f>IF(ISNUMBER(jaar_zip[[#This Row],[etmaaltemperatuur]]),IF(jaar_zip[[#This Row],[etmaaltemperatuur]]&gt;stookgrens,jaar_zip[[#This Row],[etmaaltemperatuur]]-stookgrens,0),"")</f>
        <v>0</v>
      </c>
    </row>
    <row r="8635" spans="1:15" x14ac:dyDescent="0.25">
      <c r="A8635">
        <v>377</v>
      </c>
      <c r="B8635">
        <v>20240519</v>
      </c>
      <c r="C8635">
        <v>2.7</v>
      </c>
      <c r="D8635">
        <v>14.5</v>
      </c>
      <c r="E8635">
        <v>1098</v>
      </c>
      <c r="F8635">
        <v>5.7</v>
      </c>
      <c r="H8635">
        <v>91</v>
      </c>
      <c r="I8635" s="101" t="s">
        <v>43</v>
      </c>
      <c r="J8635" s="1">
        <f>DATEVALUE(RIGHT(jaar_zip[[#This Row],[YYYYMMDD]],2)&amp;"-"&amp;MID(jaar_zip[[#This Row],[YYYYMMDD]],5,2)&amp;"-"&amp;LEFT(jaar_zip[[#This Row],[YYYYMMDD]],4))</f>
        <v>45431</v>
      </c>
      <c r="K8635" s="101" t="str">
        <f>IF(AND(VALUE(MONTH(jaar_zip[[#This Row],[Datum]]))=1,VALUE(WEEKNUM(jaar_zip[[#This Row],[Datum]],21))&gt;51),RIGHT(YEAR(jaar_zip[[#This Row],[Datum]])-1,2),RIGHT(YEAR(jaar_zip[[#This Row],[Datum]]),2))&amp;"-"&amp; TEXT(WEEKNUM(jaar_zip[[#This Row],[Datum]],21),"00")</f>
        <v>24-20</v>
      </c>
      <c r="L8635" s="101">
        <f>MONTH(jaar_zip[[#This Row],[Datum]])</f>
        <v>5</v>
      </c>
      <c r="M8635" s="101">
        <f>IF(ISNUMBER(jaar_zip[[#This Row],[etmaaltemperatuur]]),IF(jaar_zip[[#This Row],[etmaaltemperatuur]]&lt;stookgrens,stookgrens-jaar_zip[[#This Row],[etmaaltemperatuur]],0),"")</f>
        <v>3.5</v>
      </c>
      <c r="N8635" s="101">
        <f>IF(ISNUMBER(jaar_zip[[#This Row],[graaddagen]]),IF(OR(MONTH(jaar_zip[[#This Row],[Datum]])=1,MONTH(jaar_zip[[#This Row],[Datum]])=2,MONTH(jaar_zip[[#This Row],[Datum]])=11,MONTH(jaar_zip[[#This Row],[Datum]])=12),1.1,IF(OR(MONTH(jaar_zip[[#This Row],[Datum]])=3,MONTH(jaar_zip[[#This Row],[Datum]])=10),1,0.8))*jaar_zip[[#This Row],[graaddagen]],"")</f>
        <v>2.8000000000000003</v>
      </c>
      <c r="O8635" s="101">
        <f>IF(ISNUMBER(jaar_zip[[#This Row],[etmaaltemperatuur]]),IF(jaar_zip[[#This Row],[etmaaltemperatuur]]&gt;stookgrens,jaar_zip[[#This Row],[etmaaltemperatuur]]-stookgrens,0),"")</f>
        <v>0</v>
      </c>
    </row>
    <row r="8636" spans="1:15" x14ac:dyDescent="0.25">
      <c r="A8636">
        <v>377</v>
      </c>
      <c r="B8636">
        <v>20240520</v>
      </c>
      <c r="C8636">
        <v>1.5</v>
      </c>
      <c r="D8636">
        <v>16.600000000000001</v>
      </c>
      <c r="E8636">
        <v>2426</v>
      </c>
      <c r="F8636">
        <v>-0.1</v>
      </c>
      <c r="H8636">
        <v>78</v>
      </c>
      <c r="I8636" s="101" t="s">
        <v>43</v>
      </c>
      <c r="J8636" s="1">
        <f>DATEVALUE(RIGHT(jaar_zip[[#This Row],[YYYYMMDD]],2)&amp;"-"&amp;MID(jaar_zip[[#This Row],[YYYYMMDD]],5,2)&amp;"-"&amp;LEFT(jaar_zip[[#This Row],[YYYYMMDD]],4))</f>
        <v>45432</v>
      </c>
      <c r="K8636" s="101" t="str">
        <f>IF(AND(VALUE(MONTH(jaar_zip[[#This Row],[Datum]]))=1,VALUE(WEEKNUM(jaar_zip[[#This Row],[Datum]],21))&gt;51),RIGHT(YEAR(jaar_zip[[#This Row],[Datum]])-1,2),RIGHT(YEAR(jaar_zip[[#This Row],[Datum]]),2))&amp;"-"&amp; TEXT(WEEKNUM(jaar_zip[[#This Row],[Datum]],21),"00")</f>
        <v>24-21</v>
      </c>
      <c r="L8636" s="101">
        <f>MONTH(jaar_zip[[#This Row],[Datum]])</f>
        <v>5</v>
      </c>
      <c r="M8636" s="101">
        <f>IF(ISNUMBER(jaar_zip[[#This Row],[etmaaltemperatuur]]),IF(jaar_zip[[#This Row],[etmaaltemperatuur]]&lt;stookgrens,stookgrens-jaar_zip[[#This Row],[etmaaltemperatuur]],0),"")</f>
        <v>1.3999999999999986</v>
      </c>
      <c r="N8636" s="101">
        <f>IF(ISNUMBER(jaar_zip[[#This Row],[graaddagen]]),IF(OR(MONTH(jaar_zip[[#This Row],[Datum]])=1,MONTH(jaar_zip[[#This Row],[Datum]])=2,MONTH(jaar_zip[[#This Row],[Datum]])=11,MONTH(jaar_zip[[#This Row],[Datum]])=12),1.1,IF(OR(MONTH(jaar_zip[[#This Row],[Datum]])=3,MONTH(jaar_zip[[#This Row],[Datum]])=10),1,0.8))*jaar_zip[[#This Row],[graaddagen]],"")</f>
        <v>1.119999999999999</v>
      </c>
      <c r="O8636" s="101">
        <f>IF(ISNUMBER(jaar_zip[[#This Row],[etmaaltemperatuur]]),IF(jaar_zip[[#This Row],[etmaaltemperatuur]]&gt;stookgrens,jaar_zip[[#This Row],[etmaaltemperatuur]]-stookgrens,0),"")</f>
        <v>0</v>
      </c>
    </row>
    <row r="8637" spans="1:15" x14ac:dyDescent="0.25">
      <c r="A8637">
        <v>377</v>
      </c>
      <c r="B8637">
        <v>20240521</v>
      </c>
      <c r="C8637">
        <v>2.6</v>
      </c>
      <c r="D8637">
        <v>16.100000000000001</v>
      </c>
      <c r="E8637">
        <v>1175</v>
      </c>
      <c r="F8637">
        <v>15.3</v>
      </c>
      <c r="H8637">
        <v>88</v>
      </c>
      <c r="I8637" s="101" t="s">
        <v>43</v>
      </c>
      <c r="J8637" s="1">
        <f>DATEVALUE(RIGHT(jaar_zip[[#This Row],[YYYYMMDD]],2)&amp;"-"&amp;MID(jaar_zip[[#This Row],[YYYYMMDD]],5,2)&amp;"-"&amp;LEFT(jaar_zip[[#This Row],[YYYYMMDD]],4))</f>
        <v>45433</v>
      </c>
      <c r="K8637" s="101" t="str">
        <f>IF(AND(VALUE(MONTH(jaar_zip[[#This Row],[Datum]]))=1,VALUE(WEEKNUM(jaar_zip[[#This Row],[Datum]],21))&gt;51),RIGHT(YEAR(jaar_zip[[#This Row],[Datum]])-1,2),RIGHT(YEAR(jaar_zip[[#This Row],[Datum]]),2))&amp;"-"&amp; TEXT(WEEKNUM(jaar_zip[[#This Row],[Datum]],21),"00")</f>
        <v>24-21</v>
      </c>
      <c r="L8637" s="101">
        <f>MONTH(jaar_zip[[#This Row],[Datum]])</f>
        <v>5</v>
      </c>
      <c r="M8637" s="101">
        <f>IF(ISNUMBER(jaar_zip[[#This Row],[etmaaltemperatuur]]),IF(jaar_zip[[#This Row],[etmaaltemperatuur]]&lt;stookgrens,stookgrens-jaar_zip[[#This Row],[etmaaltemperatuur]],0),"")</f>
        <v>1.8999999999999986</v>
      </c>
      <c r="N8637" s="101">
        <f>IF(ISNUMBER(jaar_zip[[#This Row],[graaddagen]]),IF(OR(MONTH(jaar_zip[[#This Row],[Datum]])=1,MONTH(jaar_zip[[#This Row],[Datum]])=2,MONTH(jaar_zip[[#This Row],[Datum]])=11,MONTH(jaar_zip[[#This Row],[Datum]])=12),1.1,IF(OR(MONTH(jaar_zip[[#This Row],[Datum]])=3,MONTH(jaar_zip[[#This Row],[Datum]])=10),1,0.8))*jaar_zip[[#This Row],[graaddagen]],"")</f>
        <v>1.5199999999999989</v>
      </c>
      <c r="O8637" s="101">
        <f>IF(ISNUMBER(jaar_zip[[#This Row],[etmaaltemperatuur]]),IF(jaar_zip[[#This Row],[etmaaltemperatuur]]&gt;stookgrens,jaar_zip[[#This Row],[etmaaltemperatuur]]-stookgrens,0),"")</f>
        <v>0</v>
      </c>
    </row>
    <row r="8638" spans="1:15" x14ac:dyDescent="0.25">
      <c r="A8638">
        <v>377</v>
      </c>
      <c r="B8638">
        <v>20240522</v>
      </c>
      <c r="C8638">
        <v>3.9</v>
      </c>
      <c r="D8638">
        <v>15.4</v>
      </c>
      <c r="E8638">
        <v>1479</v>
      </c>
      <c r="F8638">
        <v>-0.1</v>
      </c>
      <c r="H8638">
        <v>82</v>
      </c>
      <c r="I8638" s="101" t="s">
        <v>43</v>
      </c>
      <c r="J8638" s="1">
        <f>DATEVALUE(RIGHT(jaar_zip[[#This Row],[YYYYMMDD]],2)&amp;"-"&amp;MID(jaar_zip[[#This Row],[YYYYMMDD]],5,2)&amp;"-"&amp;LEFT(jaar_zip[[#This Row],[YYYYMMDD]],4))</f>
        <v>45434</v>
      </c>
      <c r="K8638" s="101" t="str">
        <f>IF(AND(VALUE(MONTH(jaar_zip[[#This Row],[Datum]]))=1,VALUE(WEEKNUM(jaar_zip[[#This Row],[Datum]],21))&gt;51),RIGHT(YEAR(jaar_zip[[#This Row],[Datum]])-1,2),RIGHT(YEAR(jaar_zip[[#This Row],[Datum]]),2))&amp;"-"&amp; TEXT(WEEKNUM(jaar_zip[[#This Row],[Datum]],21),"00")</f>
        <v>24-21</v>
      </c>
      <c r="L8638" s="101">
        <f>MONTH(jaar_zip[[#This Row],[Datum]])</f>
        <v>5</v>
      </c>
      <c r="M8638" s="101">
        <f>IF(ISNUMBER(jaar_zip[[#This Row],[etmaaltemperatuur]]),IF(jaar_zip[[#This Row],[etmaaltemperatuur]]&lt;stookgrens,stookgrens-jaar_zip[[#This Row],[etmaaltemperatuur]],0),"")</f>
        <v>2.5999999999999996</v>
      </c>
      <c r="N8638" s="101">
        <f>IF(ISNUMBER(jaar_zip[[#This Row],[graaddagen]]),IF(OR(MONTH(jaar_zip[[#This Row],[Datum]])=1,MONTH(jaar_zip[[#This Row],[Datum]])=2,MONTH(jaar_zip[[#This Row],[Datum]])=11,MONTH(jaar_zip[[#This Row],[Datum]])=12),1.1,IF(OR(MONTH(jaar_zip[[#This Row],[Datum]])=3,MONTH(jaar_zip[[#This Row],[Datum]])=10),1,0.8))*jaar_zip[[#This Row],[graaddagen]],"")</f>
        <v>2.0799999999999996</v>
      </c>
      <c r="O8638" s="101">
        <f>IF(ISNUMBER(jaar_zip[[#This Row],[etmaaltemperatuur]]),IF(jaar_zip[[#This Row],[etmaaltemperatuur]]&gt;stookgrens,jaar_zip[[#This Row],[etmaaltemperatuur]]-stookgrens,0),"")</f>
        <v>0</v>
      </c>
    </row>
    <row r="8639" spans="1:15" x14ac:dyDescent="0.25">
      <c r="A8639">
        <v>377</v>
      </c>
      <c r="B8639">
        <v>20240523</v>
      </c>
      <c r="C8639">
        <v>2.8</v>
      </c>
      <c r="D8639">
        <v>15.9</v>
      </c>
      <c r="E8639">
        <v>2084</v>
      </c>
      <c r="F8639">
        <v>2.9</v>
      </c>
      <c r="H8639">
        <v>78</v>
      </c>
      <c r="I8639" s="101" t="s">
        <v>43</v>
      </c>
      <c r="J8639" s="1">
        <f>DATEVALUE(RIGHT(jaar_zip[[#This Row],[YYYYMMDD]],2)&amp;"-"&amp;MID(jaar_zip[[#This Row],[YYYYMMDD]],5,2)&amp;"-"&amp;LEFT(jaar_zip[[#This Row],[YYYYMMDD]],4))</f>
        <v>45435</v>
      </c>
      <c r="K8639" s="101" t="str">
        <f>IF(AND(VALUE(MONTH(jaar_zip[[#This Row],[Datum]]))=1,VALUE(WEEKNUM(jaar_zip[[#This Row],[Datum]],21))&gt;51),RIGHT(YEAR(jaar_zip[[#This Row],[Datum]])-1,2),RIGHT(YEAR(jaar_zip[[#This Row],[Datum]]),2))&amp;"-"&amp; TEXT(WEEKNUM(jaar_zip[[#This Row],[Datum]],21),"00")</f>
        <v>24-21</v>
      </c>
      <c r="L8639" s="101">
        <f>MONTH(jaar_zip[[#This Row],[Datum]])</f>
        <v>5</v>
      </c>
      <c r="M8639" s="101">
        <f>IF(ISNUMBER(jaar_zip[[#This Row],[etmaaltemperatuur]]),IF(jaar_zip[[#This Row],[etmaaltemperatuur]]&lt;stookgrens,stookgrens-jaar_zip[[#This Row],[etmaaltemperatuur]],0),"")</f>
        <v>2.0999999999999996</v>
      </c>
      <c r="N8639" s="101">
        <f>IF(ISNUMBER(jaar_zip[[#This Row],[graaddagen]]),IF(OR(MONTH(jaar_zip[[#This Row],[Datum]])=1,MONTH(jaar_zip[[#This Row],[Datum]])=2,MONTH(jaar_zip[[#This Row],[Datum]])=11,MONTH(jaar_zip[[#This Row],[Datum]])=12),1.1,IF(OR(MONTH(jaar_zip[[#This Row],[Datum]])=3,MONTH(jaar_zip[[#This Row],[Datum]])=10),1,0.8))*jaar_zip[[#This Row],[graaddagen]],"")</f>
        <v>1.6799999999999997</v>
      </c>
      <c r="O8639" s="101">
        <f>IF(ISNUMBER(jaar_zip[[#This Row],[etmaaltemperatuur]]),IF(jaar_zip[[#This Row],[etmaaltemperatuur]]&gt;stookgrens,jaar_zip[[#This Row],[etmaaltemperatuur]]-stookgrens,0),"")</f>
        <v>0</v>
      </c>
    </row>
    <row r="8640" spans="1:15" x14ac:dyDescent="0.25">
      <c r="A8640">
        <v>377</v>
      </c>
      <c r="B8640">
        <v>20240524</v>
      </c>
      <c r="C8640">
        <v>2.1</v>
      </c>
      <c r="D8640">
        <v>14.1</v>
      </c>
      <c r="E8640">
        <v>330</v>
      </c>
      <c r="F8640">
        <v>21.5</v>
      </c>
      <c r="H8640">
        <v>95</v>
      </c>
      <c r="I8640" s="101" t="s">
        <v>43</v>
      </c>
      <c r="J8640" s="1">
        <f>DATEVALUE(RIGHT(jaar_zip[[#This Row],[YYYYMMDD]],2)&amp;"-"&amp;MID(jaar_zip[[#This Row],[YYYYMMDD]],5,2)&amp;"-"&amp;LEFT(jaar_zip[[#This Row],[YYYYMMDD]],4))</f>
        <v>45436</v>
      </c>
      <c r="K8640" s="101" t="str">
        <f>IF(AND(VALUE(MONTH(jaar_zip[[#This Row],[Datum]]))=1,VALUE(WEEKNUM(jaar_zip[[#This Row],[Datum]],21))&gt;51),RIGHT(YEAR(jaar_zip[[#This Row],[Datum]])-1,2),RIGHT(YEAR(jaar_zip[[#This Row],[Datum]]),2))&amp;"-"&amp; TEXT(WEEKNUM(jaar_zip[[#This Row],[Datum]],21),"00")</f>
        <v>24-21</v>
      </c>
      <c r="L8640" s="101">
        <f>MONTH(jaar_zip[[#This Row],[Datum]])</f>
        <v>5</v>
      </c>
      <c r="M8640" s="101">
        <f>IF(ISNUMBER(jaar_zip[[#This Row],[etmaaltemperatuur]]),IF(jaar_zip[[#This Row],[etmaaltemperatuur]]&lt;stookgrens,stookgrens-jaar_zip[[#This Row],[etmaaltemperatuur]],0),"")</f>
        <v>3.9000000000000004</v>
      </c>
      <c r="N8640" s="101">
        <f>IF(ISNUMBER(jaar_zip[[#This Row],[graaddagen]]),IF(OR(MONTH(jaar_zip[[#This Row],[Datum]])=1,MONTH(jaar_zip[[#This Row],[Datum]])=2,MONTH(jaar_zip[[#This Row],[Datum]])=11,MONTH(jaar_zip[[#This Row],[Datum]])=12),1.1,IF(OR(MONTH(jaar_zip[[#This Row],[Datum]])=3,MONTH(jaar_zip[[#This Row],[Datum]])=10),1,0.8))*jaar_zip[[#This Row],[graaddagen]],"")</f>
        <v>3.1200000000000006</v>
      </c>
      <c r="O8640" s="101">
        <f>IF(ISNUMBER(jaar_zip[[#This Row],[etmaaltemperatuur]]),IF(jaar_zip[[#This Row],[etmaaltemperatuur]]&gt;stookgrens,jaar_zip[[#This Row],[etmaaltemperatuur]]-stookgrens,0),"")</f>
        <v>0</v>
      </c>
    </row>
    <row r="8641" spans="1:15" x14ac:dyDescent="0.25">
      <c r="A8641">
        <v>377</v>
      </c>
      <c r="B8641">
        <v>20240525</v>
      </c>
      <c r="C8641">
        <v>2.6</v>
      </c>
      <c r="D8641">
        <v>14.8</v>
      </c>
      <c r="E8641">
        <v>1249</v>
      </c>
      <c r="F8641">
        <v>-0.1</v>
      </c>
      <c r="H8641">
        <v>88</v>
      </c>
      <c r="I8641" s="101" t="s">
        <v>43</v>
      </c>
      <c r="J8641" s="1">
        <f>DATEVALUE(RIGHT(jaar_zip[[#This Row],[YYYYMMDD]],2)&amp;"-"&amp;MID(jaar_zip[[#This Row],[YYYYMMDD]],5,2)&amp;"-"&amp;LEFT(jaar_zip[[#This Row],[YYYYMMDD]],4))</f>
        <v>45437</v>
      </c>
      <c r="K8641" s="101" t="str">
        <f>IF(AND(VALUE(MONTH(jaar_zip[[#This Row],[Datum]]))=1,VALUE(WEEKNUM(jaar_zip[[#This Row],[Datum]],21))&gt;51),RIGHT(YEAR(jaar_zip[[#This Row],[Datum]])-1,2),RIGHT(YEAR(jaar_zip[[#This Row],[Datum]]),2))&amp;"-"&amp; TEXT(WEEKNUM(jaar_zip[[#This Row],[Datum]],21),"00")</f>
        <v>24-21</v>
      </c>
      <c r="L8641" s="101">
        <f>MONTH(jaar_zip[[#This Row],[Datum]])</f>
        <v>5</v>
      </c>
      <c r="M8641" s="101">
        <f>IF(ISNUMBER(jaar_zip[[#This Row],[etmaaltemperatuur]]),IF(jaar_zip[[#This Row],[etmaaltemperatuur]]&lt;stookgrens,stookgrens-jaar_zip[[#This Row],[etmaaltemperatuur]],0),"")</f>
        <v>3.1999999999999993</v>
      </c>
      <c r="N8641" s="101">
        <f>IF(ISNUMBER(jaar_zip[[#This Row],[graaddagen]]),IF(OR(MONTH(jaar_zip[[#This Row],[Datum]])=1,MONTH(jaar_zip[[#This Row],[Datum]])=2,MONTH(jaar_zip[[#This Row],[Datum]])=11,MONTH(jaar_zip[[#This Row],[Datum]])=12),1.1,IF(OR(MONTH(jaar_zip[[#This Row],[Datum]])=3,MONTH(jaar_zip[[#This Row],[Datum]])=10),1,0.8))*jaar_zip[[#This Row],[graaddagen]],"")</f>
        <v>2.5599999999999996</v>
      </c>
      <c r="O8641" s="101">
        <f>IF(ISNUMBER(jaar_zip[[#This Row],[etmaaltemperatuur]]),IF(jaar_zip[[#This Row],[etmaaltemperatuur]]&gt;stookgrens,jaar_zip[[#This Row],[etmaaltemperatuur]]-stookgrens,0),"")</f>
        <v>0</v>
      </c>
    </row>
    <row r="8642" spans="1:15" x14ac:dyDescent="0.25">
      <c r="A8642">
        <v>377</v>
      </c>
      <c r="B8642">
        <v>20240526</v>
      </c>
      <c r="C8642">
        <v>2.7</v>
      </c>
      <c r="D8642">
        <v>16.3</v>
      </c>
      <c r="E8642">
        <v>1540</v>
      </c>
      <c r="F8642">
        <v>2.7</v>
      </c>
      <c r="H8642">
        <v>82</v>
      </c>
      <c r="I8642" s="101" t="s">
        <v>43</v>
      </c>
      <c r="J8642" s="1">
        <f>DATEVALUE(RIGHT(jaar_zip[[#This Row],[YYYYMMDD]],2)&amp;"-"&amp;MID(jaar_zip[[#This Row],[YYYYMMDD]],5,2)&amp;"-"&amp;LEFT(jaar_zip[[#This Row],[YYYYMMDD]],4))</f>
        <v>45438</v>
      </c>
      <c r="K8642" s="101" t="str">
        <f>IF(AND(VALUE(MONTH(jaar_zip[[#This Row],[Datum]]))=1,VALUE(WEEKNUM(jaar_zip[[#This Row],[Datum]],21))&gt;51),RIGHT(YEAR(jaar_zip[[#This Row],[Datum]])-1,2),RIGHT(YEAR(jaar_zip[[#This Row],[Datum]]),2))&amp;"-"&amp; TEXT(WEEKNUM(jaar_zip[[#This Row],[Datum]],21),"00")</f>
        <v>24-21</v>
      </c>
      <c r="L8642" s="101">
        <f>MONTH(jaar_zip[[#This Row],[Datum]])</f>
        <v>5</v>
      </c>
      <c r="M8642" s="101">
        <f>IF(ISNUMBER(jaar_zip[[#This Row],[etmaaltemperatuur]]),IF(jaar_zip[[#This Row],[etmaaltemperatuur]]&lt;stookgrens,stookgrens-jaar_zip[[#This Row],[etmaaltemperatuur]],0),"")</f>
        <v>1.6999999999999993</v>
      </c>
      <c r="N8642" s="101">
        <f>IF(ISNUMBER(jaar_zip[[#This Row],[graaddagen]]),IF(OR(MONTH(jaar_zip[[#This Row],[Datum]])=1,MONTH(jaar_zip[[#This Row],[Datum]])=2,MONTH(jaar_zip[[#This Row],[Datum]])=11,MONTH(jaar_zip[[#This Row],[Datum]])=12),1.1,IF(OR(MONTH(jaar_zip[[#This Row],[Datum]])=3,MONTH(jaar_zip[[#This Row],[Datum]])=10),1,0.8))*jaar_zip[[#This Row],[graaddagen]],"")</f>
        <v>1.3599999999999994</v>
      </c>
      <c r="O8642" s="101">
        <f>IF(ISNUMBER(jaar_zip[[#This Row],[etmaaltemperatuur]]),IF(jaar_zip[[#This Row],[etmaaltemperatuur]]&gt;stookgrens,jaar_zip[[#This Row],[etmaaltemperatuur]]-stookgrens,0),"")</f>
        <v>0</v>
      </c>
    </row>
    <row r="8643" spans="1:15" x14ac:dyDescent="0.25">
      <c r="A8643">
        <v>377</v>
      </c>
      <c r="B8643">
        <v>20240527</v>
      </c>
      <c r="C8643">
        <v>2.4</v>
      </c>
      <c r="D8643">
        <v>14.8</v>
      </c>
      <c r="E8643">
        <v>1604</v>
      </c>
      <c r="F8643">
        <v>4.4000000000000004</v>
      </c>
      <c r="H8643">
        <v>82</v>
      </c>
      <c r="I8643" s="101" t="s">
        <v>43</v>
      </c>
      <c r="J8643" s="1">
        <f>DATEVALUE(RIGHT(jaar_zip[[#This Row],[YYYYMMDD]],2)&amp;"-"&amp;MID(jaar_zip[[#This Row],[YYYYMMDD]],5,2)&amp;"-"&amp;LEFT(jaar_zip[[#This Row],[YYYYMMDD]],4))</f>
        <v>45439</v>
      </c>
      <c r="K8643" s="101" t="str">
        <f>IF(AND(VALUE(MONTH(jaar_zip[[#This Row],[Datum]]))=1,VALUE(WEEKNUM(jaar_zip[[#This Row],[Datum]],21))&gt;51),RIGHT(YEAR(jaar_zip[[#This Row],[Datum]])-1,2),RIGHT(YEAR(jaar_zip[[#This Row],[Datum]]),2))&amp;"-"&amp; TEXT(WEEKNUM(jaar_zip[[#This Row],[Datum]],21),"00")</f>
        <v>24-22</v>
      </c>
      <c r="L8643" s="101">
        <f>MONTH(jaar_zip[[#This Row],[Datum]])</f>
        <v>5</v>
      </c>
      <c r="M8643" s="101">
        <f>IF(ISNUMBER(jaar_zip[[#This Row],[etmaaltemperatuur]]),IF(jaar_zip[[#This Row],[etmaaltemperatuur]]&lt;stookgrens,stookgrens-jaar_zip[[#This Row],[etmaaltemperatuur]],0),"")</f>
        <v>3.1999999999999993</v>
      </c>
      <c r="N8643" s="101">
        <f>IF(ISNUMBER(jaar_zip[[#This Row],[graaddagen]]),IF(OR(MONTH(jaar_zip[[#This Row],[Datum]])=1,MONTH(jaar_zip[[#This Row],[Datum]])=2,MONTH(jaar_zip[[#This Row],[Datum]])=11,MONTH(jaar_zip[[#This Row],[Datum]])=12),1.1,IF(OR(MONTH(jaar_zip[[#This Row],[Datum]])=3,MONTH(jaar_zip[[#This Row],[Datum]])=10),1,0.8))*jaar_zip[[#This Row],[graaddagen]],"")</f>
        <v>2.5599999999999996</v>
      </c>
      <c r="O8643" s="101">
        <f>IF(ISNUMBER(jaar_zip[[#This Row],[etmaaltemperatuur]]),IF(jaar_zip[[#This Row],[etmaaltemperatuur]]&gt;stookgrens,jaar_zip[[#This Row],[etmaaltemperatuur]]-stookgrens,0),"")</f>
        <v>0</v>
      </c>
    </row>
    <row r="8644" spans="1:15" x14ac:dyDescent="0.25">
      <c r="A8644">
        <v>377</v>
      </c>
      <c r="B8644">
        <v>20240528</v>
      </c>
      <c r="C8644">
        <v>4.0999999999999996</v>
      </c>
      <c r="D8644">
        <v>14.2</v>
      </c>
      <c r="E8644">
        <v>1733</v>
      </c>
      <c r="F8644">
        <v>1.7</v>
      </c>
      <c r="H8644">
        <v>83</v>
      </c>
      <c r="I8644" s="101" t="s">
        <v>43</v>
      </c>
      <c r="J8644" s="1">
        <f>DATEVALUE(RIGHT(jaar_zip[[#This Row],[YYYYMMDD]],2)&amp;"-"&amp;MID(jaar_zip[[#This Row],[YYYYMMDD]],5,2)&amp;"-"&amp;LEFT(jaar_zip[[#This Row],[YYYYMMDD]],4))</f>
        <v>45440</v>
      </c>
      <c r="K8644" s="101" t="str">
        <f>IF(AND(VALUE(MONTH(jaar_zip[[#This Row],[Datum]]))=1,VALUE(WEEKNUM(jaar_zip[[#This Row],[Datum]],21))&gt;51),RIGHT(YEAR(jaar_zip[[#This Row],[Datum]])-1,2),RIGHT(YEAR(jaar_zip[[#This Row],[Datum]]),2))&amp;"-"&amp; TEXT(WEEKNUM(jaar_zip[[#This Row],[Datum]],21),"00")</f>
        <v>24-22</v>
      </c>
      <c r="L8644" s="101">
        <f>MONTH(jaar_zip[[#This Row],[Datum]])</f>
        <v>5</v>
      </c>
      <c r="M8644" s="101">
        <f>IF(ISNUMBER(jaar_zip[[#This Row],[etmaaltemperatuur]]),IF(jaar_zip[[#This Row],[etmaaltemperatuur]]&lt;stookgrens,stookgrens-jaar_zip[[#This Row],[etmaaltemperatuur]],0),"")</f>
        <v>3.8000000000000007</v>
      </c>
      <c r="N8644" s="101">
        <f>IF(ISNUMBER(jaar_zip[[#This Row],[graaddagen]]),IF(OR(MONTH(jaar_zip[[#This Row],[Datum]])=1,MONTH(jaar_zip[[#This Row],[Datum]])=2,MONTH(jaar_zip[[#This Row],[Datum]])=11,MONTH(jaar_zip[[#This Row],[Datum]])=12),1.1,IF(OR(MONTH(jaar_zip[[#This Row],[Datum]])=3,MONTH(jaar_zip[[#This Row],[Datum]])=10),1,0.8))*jaar_zip[[#This Row],[graaddagen]],"")</f>
        <v>3.0400000000000009</v>
      </c>
      <c r="O8644" s="101">
        <f>IF(ISNUMBER(jaar_zip[[#This Row],[etmaaltemperatuur]]),IF(jaar_zip[[#This Row],[etmaaltemperatuur]]&gt;stookgrens,jaar_zip[[#This Row],[etmaaltemperatuur]]-stookgrens,0),"")</f>
        <v>0</v>
      </c>
    </row>
    <row r="8645" spans="1:15" x14ac:dyDescent="0.25">
      <c r="A8645">
        <v>377</v>
      </c>
      <c r="B8645">
        <v>20240529</v>
      </c>
      <c r="C8645">
        <v>4.0999999999999996</v>
      </c>
      <c r="D8645">
        <v>15.4</v>
      </c>
      <c r="E8645">
        <v>1567</v>
      </c>
      <c r="F8645">
        <v>10.9</v>
      </c>
      <c r="H8645">
        <v>84</v>
      </c>
      <c r="I8645" s="101" t="s">
        <v>43</v>
      </c>
      <c r="J8645" s="1">
        <f>DATEVALUE(RIGHT(jaar_zip[[#This Row],[YYYYMMDD]],2)&amp;"-"&amp;MID(jaar_zip[[#This Row],[YYYYMMDD]],5,2)&amp;"-"&amp;LEFT(jaar_zip[[#This Row],[YYYYMMDD]],4))</f>
        <v>45441</v>
      </c>
      <c r="K8645" s="101" t="str">
        <f>IF(AND(VALUE(MONTH(jaar_zip[[#This Row],[Datum]]))=1,VALUE(WEEKNUM(jaar_zip[[#This Row],[Datum]],21))&gt;51),RIGHT(YEAR(jaar_zip[[#This Row],[Datum]])-1,2),RIGHT(YEAR(jaar_zip[[#This Row],[Datum]]),2))&amp;"-"&amp; TEXT(WEEKNUM(jaar_zip[[#This Row],[Datum]],21),"00")</f>
        <v>24-22</v>
      </c>
      <c r="L8645" s="101">
        <f>MONTH(jaar_zip[[#This Row],[Datum]])</f>
        <v>5</v>
      </c>
      <c r="M8645" s="101">
        <f>IF(ISNUMBER(jaar_zip[[#This Row],[etmaaltemperatuur]]),IF(jaar_zip[[#This Row],[etmaaltemperatuur]]&lt;stookgrens,stookgrens-jaar_zip[[#This Row],[etmaaltemperatuur]],0),"")</f>
        <v>2.5999999999999996</v>
      </c>
      <c r="N8645" s="101">
        <f>IF(ISNUMBER(jaar_zip[[#This Row],[graaddagen]]),IF(OR(MONTH(jaar_zip[[#This Row],[Datum]])=1,MONTH(jaar_zip[[#This Row],[Datum]])=2,MONTH(jaar_zip[[#This Row],[Datum]])=11,MONTH(jaar_zip[[#This Row],[Datum]])=12),1.1,IF(OR(MONTH(jaar_zip[[#This Row],[Datum]])=3,MONTH(jaar_zip[[#This Row],[Datum]])=10),1,0.8))*jaar_zip[[#This Row],[graaddagen]],"")</f>
        <v>2.0799999999999996</v>
      </c>
      <c r="O8645" s="101">
        <f>IF(ISNUMBER(jaar_zip[[#This Row],[etmaaltemperatuur]]),IF(jaar_zip[[#This Row],[etmaaltemperatuur]]&gt;stookgrens,jaar_zip[[#This Row],[etmaaltemperatuur]]-stookgrens,0),"")</f>
        <v>0</v>
      </c>
    </row>
    <row r="8646" spans="1:15" x14ac:dyDescent="0.25">
      <c r="A8646">
        <v>377</v>
      </c>
      <c r="B8646">
        <v>20240530</v>
      </c>
      <c r="C8646">
        <v>3</v>
      </c>
      <c r="D8646">
        <v>14.3</v>
      </c>
      <c r="E8646">
        <v>2019</v>
      </c>
      <c r="F8646">
        <v>0.6</v>
      </c>
      <c r="H8646">
        <v>82</v>
      </c>
      <c r="I8646" s="101" t="s">
        <v>43</v>
      </c>
      <c r="J8646" s="1">
        <f>DATEVALUE(RIGHT(jaar_zip[[#This Row],[YYYYMMDD]],2)&amp;"-"&amp;MID(jaar_zip[[#This Row],[YYYYMMDD]],5,2)&amp;"-"&amp;LEFT(jaar_zip[[#This Row],[YYYYMMDD]],4))</f>
        <v>45442</v>
      </c>
      <c r="K8646" s="101" t="str">
        <f>IF(AND(VALUE(MONTH(jaar_zip[[#This Row],[Datum]]))=1,VALUE(WEEKNUM(jaar_zip[[#This Row],[Datum]],21))&gt;51),RIGHT(YEAR(jaar_zip[[#This Row],[Datum]])-1,2),RIGHT(YEAR(jaar_zip[[#This Row],[Datum]]),2))&amp;"-"&amp; TEXT(WEEKNUM(jaar_zip[[#This Row],[Datum]],21),"00")</f>
        <v>24-22</v>
      </c>
      <c r="L8646" s="101">
        <f>MONTH(jaar_zip[[#This Row],[Datum]])</f>
        <v>5</v>
      </c>
      <c r="M8646" s="101">
        <f>IF(ISNUMBER(jaar_zip[[#This Row],[etmaaltemperatuur]]),IF(jaar_zip[[#This Row],[etmaaltemperatuur]]&lt;stookgrens,stookgrens-jaar_zip[[#This Row],[etmaaltemperatuur]],0),"")</f>
        <v>3.6999999999999993</v>
      </c>
      <c r="N8646" s="101">
        <f>IF(ISNUMBER(jaar_zip[[#This Row],[graaddagen]]),IF(OR(MONTH(jaar_zip[[#This Row],[Datum]])=1,MONTH(jaar_zip[[#This Row],[Datum]])=2,MONTH(jaar_zip[[#This Row],[Datum]])=11,MONTH(jaar_zip[[#This Row],[Datum]])=12),1.1,IF(OR(MONTH(jaar_zip[[#This Row],[Datum]])=3,MONTH(jaar_zip[[#This Row],[Datum]])=10),1,0.8))*jaar_zip[[#This Row],[graaddagen]],"")</f>
        <v>2.9599999999999995</v>
      </c>
      <c r="O8646" s="101">
        <f>IF(ISNUMBER(jaar_zip[[#This Row],[etmaaltemperatuur]]),IF(jaar_zip[[#This Row],[etmaaltemperatuur]]&gt;stookgrens,jaar_zip[[#This Row],[etmaaltemperatuur]]-stookgrens,0),"")</f>
        <v>0</v>
      </c>
    </row>
    <row r="8647" spans="1:15" x14ac:dyDescent="0.25">
      <c r="A8647">
        <v>377</v>
      </c>
      <c r="B8647">
        <v>20240531</v>
      </c>
      <c r="C8647">
        <v>2.7</v>
      </c>
      <c r="D8647">
        <v>15.4</v>
      </c>
      <c r="E8647">
        <v>1593</v>
      </c>
      <c r="F8647">
        <v>2.1</v>
      </c>
      <c r="H8647">
        <v>82</v>
      </c>
      <c r="I8647" s="101" t="s">
        <v>43</v>
      </c>
      <c r="J8647" s="1">
        <f>DATEVALUE(RIGHT(jaar_zip[[#This Row],[YYYYMMDD]],2)&amp;"-"&amp;MID(jaar_zip[[#This Row],[YYYYMMDD]],5,2)&amp;"-"&amp;LEFT(jaar_zip[[#This Row],[YYYYMMDD]],4))</f>
        <v>45443</v>
      </c>
      <c r="K8647" s="101" t="str">
        <f>IF(AND(VALUE(MONTH(jaar_zip[[#This Row],[Datum]]))=1,VALUE(WEEKNUM(jaar_zip[[#This Row],[Datum]],21))&gt;51),RIGHT(YEAR(jaar_zip[[#This Row],[Datum]])-1,2),RIGHT(YEAR(jaar_zip[[#This Row],[Datum]]),2))&amp;"-"&amp; TEXT(WEEKNUM(jaar_zip[[#This Row],[Datum]],21),"00")</f>
        <v>24-22</v>
      </c>
      <c r="L8647" s="101">
        <f>MONTH(jaar_zip[[#This Row],[Datum]])</f>
        <v>5</v>
      </c>
      <c r="M8647" s="101">
        <f>IF(ISNUMBER(jaar_zip[[#This Row],[etmaaltemperatuur]]),IF(jaar_zip[[#This Row],[etmaaltemperatuur]]&lt;stookgrens,stookgrens-jaar_zip[[#This Row],[etmaaltemperatuur]],0),"")</f>
        <v>2.5999999999999996</v>
      </c>
      <c r="N8647" s="101">
        <f>IF(ISNUMBER(jaar_zip[[#This Row],[graaddagen]]),IF(OR(MONTH(jaar_zip[[#This Row],[Datum]])=1,MONTH(jaar_zip[[#This Row],[Datum]])=2,MONTH(jaar_zip[[#This Row],[Datum]])=11,MONTH(jaar_zip[[#This Row],[Datum]])=12),1.1,IF(OR(MONTH(jaar_zip[[#This Row],[Datum]])=3,MONTH(jaar_zip[[#This Row],[Datum]])=10),1,0.8))*jaar_zip[[#This Row],[graaddagen]],"")</f>
        <v>2.0799999999999996</v>
      </c>
      <c r="O8647" s="101">
        <f>IF(ISNUMBER(jaar_zip[[#This Row],[etmaaltemperatuur]]),IF(jaar_zip[[#This Row],[etmaaltemperatuur]]&gt;stookgrens,jaar_zip[[#This Row],[etmaaltemperatuur]]-stookgrens,0),"")</f>
        <v>0</v>
      </c>
    </row>
    <row r="8648" spans="1:15" x14ac:dyDescent="0.25">
      <c r="A8648">
        <v>377</v>
      </c>
      <c r="B8648">
        <v>20240601</v>
      </c>
      <c r="C8648">
        <v>3.3</v>
      </c>
      <c r="D8648">
        <v>15.8</v>
      </c>
      <c r="E8648">
        <v>704</v>
      </c>
      <c r="F8648">
        <v>1.6</v>
      </c>
      <c r="H8648">
        <v>92</v>
      </c>
      <c r="I8648" s="101" t="s">
        <v>43</v>
      </c>
      <c r="J8648" s="1">
        <f>DATEVALUE(RIGHT(jaar_zip[[#This Row],[YYYYMMDD]],2)&amp;"-"&amp;MID(jaar_zip[[#This Row],[YYYYMMDD]],5,2)&amp;"-"&amp;LEFT(jaar_zip[[#This Row],[YYYYMMDD]],4))</f>
        <v>45444</v>
      </c>
      <c r="K8648" s="101" t="str">
        <f>IF(AND(VALUE(MONTH(jaar_zip[[#This Row],[Datum]]))=1,VALUE(WEEKNUM(jaar_zip[[#This Row],[Datum]],21))&gt;51),RIGHT(YEAR(jaar_zip[[#This Row],[Datum]])-1,2),RIGHT(YEAR(jaar_zip[[#This Row],[Datum]]),2))&amp;"-"&amp; TEXT(WEEKNUM(jaar_zip[[#This Row],[Datum]],21),"00")</f>
        <v>24-22</v>
      </c>
      <c r="L8648" s="101">
        <f>MONTH(jaar_zip[[#This Row],[Datum]])</f>
        <v>6</v>
      </c>
      <c r="M8648" s="101">
        <f>IF(ISNUMBER(jaar_zip[[#This Row],[etmaaltemperatuur]]),IF(jaar_zip[[#This Row],[etmaaltemperatuur]]&lt;stookgrens,stookgrens-jaar_zip[[#This Row],[etmaaltemperatuur]],0),"")</f>
        <v>2.1999999999999993</v>
      </c>
      <c r="N8648" s="101">
        <f>IF(ISNUMBER(jaar_zip[[#This Row],[graaddagen]]),IF(OR(MONTH(jaar_zip[[#This Row],[Datum]])=1,MONTH(jaar_zip[[#This Row],[Datum]])=2,MONTH(jaar_zip[[#This Row],[Datum]])=11,MONTH(jaar_zip[[#This Row],[Datum]])=12),1.1,IF(OR(MONTH(jaar_zip[[#This Row],[Datum]])=3,MONTH(jaar_zip[[#This Row],[Datum]])=10),1,0.8))*jaar_zip[[#This Row],[graaddagen]],"")</f>
        <v>1.7599999999999996</v>
      </c>
      <c r="O8648" s="101">
        <f>IF(ISNUMBER(jaar_zip[[#This Row],[etmaaltemperatuur]]),IF(jaar_zip[[#This Row],[etmaaltemperatuur]]&gt;stookgrens,jaar_zip[[#This Row],[etmaaltemperatuur]]-stookgrens,0),"")</f>
        <v>0</v>
      </c>
    </row>
    <row r="8649" spans="1:15" x14ac:dyDescent="0.25">
      <c r="A8649">
        <v>377</v>
      </c>
      <c r="B8649">
        <v>20240602</v>
      </c>
      <c r="C8649">
        <v>3.3</v>
      </c>
      <c r="D8649">
        <v>14.3</v>
      </c>
      <c r="E8649">
        <v>1210</v>
      </c>
      <c r="F8649">
        <v>-0.1</v>
      </c>
      <c r="H8649">
        <v>77</v>
      </c>
      <c r="I8649" s="101" t="s">
        <v>43</v>
      </c>
      <c r="J8649" s="1">
        <f>DATEVALUE(RIGHT(jaar_zip[[#This Row],[YYYYMMDD]],2)&amp;"-"&amp;MID(jaar_zip[[#This Row],[YYYYMMDD]],5,2)&amp;"-"&amp;LEFT(jaar_zip[[#This Row],[YYYYMMDD]],4))</f>
        <v>45445</v>
      </c>
      <c r="K8649" s="101" t="str">
        <f>IF(AND(VALUE(MONTH(jaar_zip[[#This Row],[Datum]]))=1,VALUE(WEEKNUM(jaar_zip[[#This Row],[Datum]],21))&gt;51),RIGHT(YEAR(jaar_zip[[#This Row],[Datum]])-1,2),RIGHT(YEAR(jaar_zip[[#This Row],[Datum]]),2))&amp;"-"&amp; TEXT(WEEKNUM(jaar_zip[[#This Row],[Datum]],21),"00")</f>
        <v>24-22</v>
      </c>
      <c r="L8649" s="101">
        <f>MONTH(jaar_zip[[#This Row],[Datum]])</f>
        <v>6</v>
      </c>
      <c r="M8649" s="101">
        <f>IF(ISNUMBER(jaar_zip[[#This Row],[etmaaltemperatuur]]),IF(jaar_zip[[#This Row],[etmaaltemperatuur]]&lt;stookgrens,stookgrens-jaar_zip[[#This Row],[etmaaltemperatuur]],0),"")</f>
        <v>3.6999999999999993</v>
      </c>
      <c r="N8649" s="101">
        <f>IF(ISNUMBER(jaar_zip[[#This Row],[graaddagen]]),IF(OR(MONTH(jaar_zip[[#This Row],[Datum]])=1,MONTH(jaar_zip[[#This Row],[Datum]])=2,MONTH(jaar_zip[[#This Row],[Datum]])=11,MONTH(jaar_zip[[#This Row],[Datum]])=12),1.1,IF(OR(MONTH(jaar_zip[[#This Row],[Datum]])=3,MONTH(jaar_zip[[#This Row],[Datum]])=10),1,0.8))*jaar_zip[[#This Row],[graaddagen]],"")</f>
        <v>2.9599999999999995</v>
      </c>
      <c r="O8649" s="101">
        <f>IF(ISNUMBER(jaar_zip[[#This Row],[etmaaltemperatuur]]),IF(jaar_zip[[#This Row],[etmaaltemperatuur]]&gt;stookgrens,jaar_zip[[#This Row],[etmaaltemperatuur]]-stookgrens,0),"")</f>
        <v>0</v>
      </c>
    </row>
    <row r="8650" spans="1:15" x14ac:dyDescent="0.25">
      <c r="A8650">
        <v>377</v>
      </c>
      <c r="B8650">
        <v>20240603</v>
      </c>
      <c r="C8650">
        <v>1.6</v>
      </c>
      <c r="D8650">
        <v>13.9</v>
      </c>
      <c r="E8650">
        <v>1489</v>
      </c>
      <c r="F8650">
        <v>0</v>
      </c>
      <c r="H8650">
        <v>78</v>
      </c>
      <c r="I8650" s="101" t="s">
        <v>43</v>
      </c>
      <c r="J8650" s="1">
        <f>DATEVALUE(RIGHT(jaar_zip[[#This Row],[YYYYMMDD]],2)&amp;"-"&amp;MID(jaar_zip[[#This Row],[YYYYMMDD]],5,2)&amp;"-"&amp;LEFT(jaar_zip[[#This Row],[YYYYMMDD]],4))</f>
        <v>45446</v>
      </c>
      <c r="K8650" s="101" t="str">
        <f>IF(AND(VALUE(MONTH(jaar_zip[[#This Row],[Datum]]))=1,VALUE(WEEKNUM(jaar_zip[[#This Row],[Datum]],21))&gt;51),RIGHT(YEAR(jaar_zip[[#This Row],[Datum]])-1,2),RIGHT(YEAR(jaar_zip[[#This Row],[Datum]]),2))&amp;"-"&amp; TEXT(WEEKNUM(jaar_zip[[#This Row],[Datum]],21),"00")</f>
        <v>24-23</v>
      </c>
      <c r="L8650" s="101">
        <f>MONTH(jaar_zip[[#This Row],[Datum]])</f>
        <v>6</v>
      </c>
      <c r="M8650" s="101">
        <f>IF(ISNUMBER(jaar_zip[[#This Row],[etmaaltemperatuur]]),IF(jaar_zip[[#This Row],[etmaaltemperatuur]]&lt;stookgrens,stookgrens-jaar_zip[[#This Row],[etmaaltemperatuur]],0),"")</f>
        <v>4.0999999999999996</v>
      </c>
      <c r="N8650" s="101">
        <f>IF(ISNUMBER(jaar_zip[[#This Row],[graaddagen]]),IF(OR(MONTH(jaar_zip[[#This Row],[Datum]])=1,MONTH(jaar_zip[[#This Row],[Datum]])=2,MONTH(jaar_zip[[#This Row],[Datum]])=11,MONTH(jaar_zip[[#This Row],[Datum]])=12),1.1,IF(OR(MONTH(jaar_zip[[#This Row],[Datum]])=3,MONTH(jaar_zip[[#This Row],[Datum]])=10),1,0.8))*jaar_zip[[#This Row],[graaddagen]],"")</f>
        <v>3.28</v>
      </c>
      <c r="O8650" s="101">
        <f>IF(ISNUMBER(jaar_zip[[#This Row],[etmaaltemperatuur]]),IF(jaar_zip[[#This Row],[etmaaltemperatuur]]&gt;stookgrens,jaar_zip[[#This Row],[etmaaltemperatuur]]-stookgrens,0),"")</f>
        <v>0</v>
      </c>
    </row>
    <row r="8651" spans="1:15" x14ac:dyDescent="0.25">
      <c r="A8651">
        <v>377</v>
      </c>
      <c r="B8651">
        <v>20240604</v>
      </c>
      <c r="C8651">
        <v>3.1</v>
      </c>
      <c r="D8651">
        <v>17</v>
      </c>
      <c r="E8651">
        <v>1695</v>
      </c>
      <c r="F8651">
        <v>1.6</v>
      </c>
      <c r="H8651">
        <v>75</v>
      </c>
      <c r="I8651" s="101" t="s">
        <v>43</v>
      </c>
      <c r="J8651" s="1">
        <f>DATEVALUE(RIGHT(jaar_zip[[#This Row],[YYYYMMDD]],2)&amp;"-"&amp;MID(jaar_zip[[#This Row],[YYYYMMDD]],5,2)&amp;"-"&amp;LEFT(jaar_zip[[#This Row],[YYYYMMDD]],4))</f>
        <v>45447</v>
      </c>
      <c r="K8651" s="101" t="str">
        <f>IF(AND(VALUE(MONTH(jaar_zip[[#This Row],[Datum]]))=1,VALUE(WEEKNUM(jaar_zip[[#This Row],[Datum]],21))&gt;51),RIGHT(YEAR(jaar_zip[[#This Row],[Datum]])-1,2),RIGHT(YEAR(jaar_zip[[#This Row],[Datum]]),2))&amp;"-"&amp; TEXT(WEEKNUM(jaar_zip[[#This Row],[Datum]],21),"00")</f>
        <v>24-23</v>
      </c>
      <c r="L8651" s="101">
        <f>MONTH(jaar_zip[[#This Row],[Datum]])</f>
        <v>6</v>
      </c>
      <c r="M8651" s="101">
        <f>IF(ISNUMBER(jaar_zip[[#This Row],[etmaaltemperatuur]]),IF(jaar_zip[[#This Row],[etmaaltemperatuur]]&lt;stookgrens,stookgrens-jaar_zip[[#This Row],[etmaaltemperatuur]],0),"")</f>
        <v>1</v>
      </c>
      <c r="N8651" s="101">
        <f>IF(ISNUMBER(jaar_zip[[#This Row],[graaddagen]]),IF(OR(MONTH(jaar_zip[[#This Row],[Datum]])=1,MONTH(jaar_zip[[#This Row],[Datum]])=2,MONTH(jaar_zip[[#This Row],[Datum]])=11,MONTH(jaar_zip[[#This Row],[Datum]])=12),1.1,IF(OR(MONTH(jaar_zip[[#This Row],[Datum]])=3,MONTH(jaar_zip[[#This Row],[Datum]])=10),1,0.8))*jaar_zip[[#This Row],[graaddagen]],"")</f>
        <v>0.8</v>
      </c>
      <c r="O8651" s="101">
        <f>IF(ISNUMBER(jaar_zip[[#This Row],[etmaaltemperatuur]]),IF(jaar_zip[[#This Row],[etmaaltemperatuur]]&gt;stookgrens,jaar_zip[[#This Row],[etmaaltemperatuur]]-stookgrens,0),"")</f>
        <v>0</v>
      </c>
    </row>
    <row r="8652" spans="1:15" x14ac:dyDescent="0.25">
      <c r="A8652">
        <v>377</v>
      </c>
      <c r="B8652">
        <v>20240605</v>
      </c>
      <c r="C8652">
        <v>3</v>
      </c>
      <c r="D8652">
        <v>14</v>
      </c>
      <c r="E8652">
        <v>1931</v>
      </c>
      <c r="F8652">
        <v>0.1</v>
      </c>
      <c r="H8652">
        <v>71</v>
      </c>
      <c r="I8652" s="101" t="s">
        <v>43</v>
      </c>
      <c r="J8652" s="1">
        <f>DATEVALUE(RIGHT(jaar_zip[[#This Row],[YYYYMMDD]],2)&amp;"-"&amp;MID(jaar_zip[[#This Row],[YYYYMMDD]],5,2)&amp;"-"&amp;LEFT(jaar_zip[[#This Row],[YYYYMMDD]],4))</f>
        <v>45448</v>
      </c>
      <c r="K8652" s="101" t="str">
        <f>IF(AND(VALUE(MONTH(jaar_zip[[#This Row],[Datum]]))=1,VALUE(WEEKNUM(jaar_zip[[#This Row],[Datum]],21))&gt;51),RIGHT(YEAR(jaar_zip[[#This Row],[Datum]])-1,2),RIGHT(YEAR(jaar_zip[[#This Row],[Datum]]),2))&amp;"-"&amp; TEXT(WEEKNUM(jaar_zip[[#This Row],[Datum]],21),"00")</f>
        <v>24-23</v>
      </c>
      <c r="L8652" s="101">
        <f>MONTH(jaar_zip[[#This Row],[Datum]])</f>
        <v>6</v>
      </c>
      <c r="M8652" s="101">
        <f>IF(ISNUMBER(jaar_zip[[#This Row],[etmaaltemperatuur]]),IF(jaar_zip[[#This Row],[etmaaltemperatuur]]&lt;stookgrens,stookgrens-jaar_zip[[#This Row],[etmaaltemperatuur]],0),"")</f>
        <v>4</v>
      </c>
      <c r="N8652" s="101">
        <f>IF(ISNUMBER(jaar_zip[[#This Row],[graaddagen]]),IF(OR(MONTH(jaar_zip[[#This Row],[Datum]])=1,MONTH(jaar_zip[[#This Row],[Datum]])=2,MONTH(jaar_zip[[#This Row],[Datum]])=11,MONTH(jaar_zip[[#This Row],[Datum]])=12),1.1,IF(OR(MONTH(jaar_zip[[#This Row],[Datum]])=3,MONTH(jaar_zip[[#This Row],[Datum]])=10),1,0.8))*jaar_zip[[#This Row],[graaddagen]],"")</f>
        <v>3.2</v>
      </c>
      <c r="O8652" s="101">
        <f>IF(ISNUMBER(jaar_zip[[#This Row],[etmaaltemperatuur]]),IF(jaar_zip[[#This Row],[etmaaltemperatuur]]&gt;stookgrens,jaar_zip[[#This Row],[etmaaltemperatuur]]-stookgrens,0),"")</f>
        <v>0</v>
      </c>
    </row>
    <row r="8653" spans="1:15" x14ac:dyDescent="0.25">
      <c r="A8653">
        <v>377</v>
      </c>
      <c r="B8653">
        <v>20240606</v>
      </c>
      <c r="C8653">
        <v>1.5</v>
      </c>
      <c r="D8653">
        <v>14.3</v>
      </c>
      <c r="E8653">
        <v>2164</v>
      </c>
      <c r="F8653">
        <v>0</v>
      </c>
      <c r="H8653">
        <v>67</v>
      </c>
      <c r="I8653" s="101" t="s">
        <v>43</v>
      </c>
      <c r="J8653" s="1">
        <f>DATEVALUE(RIGHT(jaar_zip[[#This Row],[YYYYMMDD]],2)&amp;"-"&amp;MID(jaar_zip[[#This Row],[YYYYMMDD]],5,2)&amp;"-"&amp;LEFT(jaar_zip[[#This Row],[YYYYMMDD]],4))</f>
        <v>45449</v>
      </c>
      <c r="K8653" s="101" t="str">
        <f>IF(AND(VALUE(MONTH(jaar_zip[[#This Row],[Datum]]))=1,VALUE(WEEKNUM(jaar_zip[[#This Row],[Datum]],21))&gt;51),RIGHT(YEAR(jaar_zip[[#This Row],[Datum]])-1,2),RIGHT(YEAR(jaar_zip[[#This Row],[Datum]]),2))&amp;"-"&amp; TEXT(WEEKNUM(jaar_zip[[#This Row],[Datum]],21),"00")</f>
        <v>24-23</v>
      </c>
      <c r="L8653" s="101">
        <f>MONTH(jaar_zip[[#This Row],[Datum]])</f>
        <v>6</v>
      </c>
      <c r="M8653" s="101">
        <f>IF(ISNUMBER(jaar_zip[[#This Row],[etmaaltemperatuur]]),IF(jaar_zip[[#This Row],[etmaaltemperatuur]]&lt;stookgrens,stookgrens-jaar_zip[[#This Row],[etmaaltemperatuur]],0),"")</f>
        <v>3.6999999999999993</v>
      </c>
      <c r="N8653" s="101">
        <f>IF(ISNUMBER(jaar_zip[[#This Row],[graaddagen]]),IF(OR(MONTH(jaar_zip[[#This Row],[Datum]])=1,MONTH(jaar_zip[[#This Row],[Datum]])=2,MONTH(jaar_zip[[#This Row],[Datum]])=11,MONTH(jaar_zip[[#This Row],[Datum]])=12),1.1,IF(OR(MONTH(jaar_zip[[#This Row],[Datum]])=3,MONTH(jaar_zip[[#This Row],[Datum]])=10),1,0.8))*jaar_zip[[#This Row],[graaddagen]],"")</f>
        <v>2.9599999999999995</v>
      </c>
      <c r="O8653" s="101">
        <f>IF(ISNUMBER(jaar_zip[[#This Row],[etmaaltemperatuur]]),IF(jaar_zip[[#This Row],[etmaaltemperatuur]]&gt;stookgrens,jaar_zip[[#This Row],[etmaaltemperatuur]]-stookgrens,0),"")</f>
        <v>0</v>
      </c>
    </row>
    <row r="8654" spans="1:15" x14ac:dyDescent="0.25">
      <c r="A8654">
        <v>377</v>
      </c>
      <c r="B8654">
        <v>20240607</v>
      </c>
      <c r="C8654">
        <v>2.2000000000000002</v>
      </c>
      <c r="D8654">
        <v>15.2</v>
      </c>
      <c r="E8654">
        <v>2613</v>
      </c>
      <c r="F8654">
        <v>0</v>
      </c>
      <c r="H8654">
        <v>66</v>
      </c>
      <c r="I8654" s="101" t="s">
        <v>43</v>
      </c>
      <c r="J8654" s="1">
        <f>DATEVALUE(RIGHT(jaar_zip[[#This Row],[YYYYMMDD]],2)&amp;"-"&amp;MID(jaar_zip[[#This Row],[YYYYMMDD]],5,2)&amp;"-"&amp;LEFT(jaar_zip[[#This Row],[YYYYMMDD]],4))</f>
        <v>45450</v>
      </c>
      <c r="K8654" s="101" t="str">
        <f>IF(AND(VALUE(MONTH(jaar_zip[[#This Row],[Datum]]))=1,VALUE(WEEKNUM(jaar_zip[[#This Row],[Datum]],21))&gt;51),RIGHT(YEAR(jaar_zip[[#This Row],[Datum]])-1,2),RIGHT(YEAR(jaar_zip[[#This Row],[Datum]]),2))&amp;"-"&amp; TEXT(WEEKNUM(jaar_zip[[#This Row],[Datum]],21),"00")</f>
        <v>24-23</v>
      </c>
      <c r="L8654" s="101">
        <f>MONTH(jaar_zip[[#This Row],[Datum]])</f>
        <v>6</v>
      </c>
      <c r="M8654" s="101">
        <f>IF(ISNUMBER(jaar_zip[[#This Row],[etmaaltemperatuur]]),IF(jaar_zip[[#This Row],[etmaaltemperatuur]]&lt;stookgrens,stookgrens-jaar_zip[[#This Row],[etmaaltemperatuur]],0),"")</f>
        <v>2.8000000000000007</v>
      </c>
      <c r="N8654" s="101">
        <f>IF(ISNUMBER(jaar_zip[[#This Row],[graaddagen]]),IF(OR(MONTH(jaar_zip[[#This Row],[Datum]])=1,MONTH(jaar_zip[[#This Row],[Datum]])=2,MONTH(jaar_zip[[#This Row],[Datum]])=11,MONTH(jaar_zip[[#This Row],[Datum]])=12),1.1,IF(OR(MONTH(jaar_zip[[#This Row],[Datum]])=3,MONTH(jaar_zip[[#This Row],[Datum]])=10),1,0.8))*jaar_zip[[#This Row],[graaddagen]],"")</f>
        <v>2.2400000000000007</v>
      </c>
      <c r="O8654" s="101">
        <f>IF(ISNUMBER(jaar_zip[[#This Row],[etmaaltemperatuur]]),IF(jaar_zip[[#This Row],[etmaaltemperatuur]]&gt;stookgrens,jaar_zip[[#This Row],[etmaaltemperatuur]]-stookgrens,0),"")</f>
        <v>0</v>
      </c>
    </row>
    <row r="8655" spans="1:15" x14ac:dyDescent="0.25">
      <c r="A8655">
        <v>377</v>
      </c>
      <c r="B8655">
        <v>20240608</v>
      </c>
      <c r="C8655">
        <v>3.7</v>
      </c>
      <c r="D8655">
        <v>15.1</v>
      </c>
      <c r="E8655">
        <v>2481</v>
      </c>
      <c r="F8655">
        <v>0</v>
      </c>
      <c r="H8655">
        <v>69</v>
      </c>
      <c r="I8655" s="101" t="s">
        <v>43</v>
      </c>
      <c r="J8655" s="1">
        <f>DATEVALUE(RIGHT(jaar_zip[[#This Row],[YYYYMMDD]],2)&amp;"-"&amp;MID(jaar_zip[[#This Row],[YYYYMMDD]],5,2)&amp;"-"&amp;LEFT(jaar_zip[[#This Row],[YYYYMMDD]],4))</f>
        <v>45451</v>
      </c>
      <c r="K8655" s="101" t="str">
        <f>IF(AND(VALUE(MONTH(jaar_zip[[#This Row],[Datum]]))=1,VALUE(WEEKNUM(jaar_zip[[#This Row],[Datum]],21))&gt;51),RIGHT(YEAR(jaar_zip[[#This Row],[Datum]])-1,2),RIGHT(YEAR(jaar_zip[[#This Row],[Datum]]),2))&amp;"-"&amp; TEXT(WEEKNUM(jaar_zip[[#This Row],[Datum]],21),"00")</f>
        <v>24-23</v>
      </c>
      <c r="L8655" s="101">
        <f>MONTH(jaar_zip[[#This Row],[Datum]])</f>
        <v>6</v>
      </c>
      <c r="M8655" s="101">
        <f>IF(ISNUMBER(jaar_zip[[#This Row],[etmaaltemperatuur]]),IF(jaar_zip[[#This Row],[etmaaltemperatuur]]&lt;stookgrens,stookgrens-jaar_zip[[#This Row],[etmaaltemperatuur]],0),"")</f>
        <v>2.9000000000000004</v>
      </c>
      <c r="N8655" s="101">
        <f>IF(ISNUMBER(jaar_zip[[#This Row],[graaddagen]]),IF(OR(MONTH(jaar_zip[[#This Row],[Datum]])=1,MONTH(jaar_zip[[#This Row],[Datum]])=2,MONTH(jaar_zip[[#This Row],[Datum]])=11,MONTH(jaar_zip[[#This Row],[Datum]])=12),1.1,IF(OR(MONTH(jaar_zip[[#This Row],[Datum]])=3,MONTH(jaar_zip[[#This Row],[Datum]])=10),1,0.8))*jaar_zip[[#This Row],[graaddagen]],"")</f>
        <v>2.3200000000000003</v>
      </c>
      <c r="O8655" s="101">
        <f>IF(ISNUMBER(jaar_zip[[#This Row],[etmaaltemperatuur]]),IF(jaar_zip[[#This Row],[etmaaltemperatuur]]&gt;stookgrens,jaar_zip[[#This Row],[etmaaltemperatuur]]-stookgrens,0),"")</f>
        <v>0</v>
      </c>
    </row>
    <row r="8656" spans="1:15" x14ac:dyDescent="0.25">
      <c r="A8656">
        <v>377</v>
      </c>
      <c r="B8656">
        <v>20240609</v>
      </c>
      <c r="C8656">
        <v>3.3</v>
      </c>
      <c r="D8656">
        <v>13.9</v>
      </c>
      <c r="E8656">
        <v>2861</v>
      </c>
      <c r="F8656">
        <v>0</v>
      </c>
      <c r="H8656">
        <v>66</v>
      </c>
      <c r="I8656" s="101" t="s">
        <v>43</v>
      </c>
      <c r="J8656" s="1">
        <f>DATEVALUE(RIGHT(jaar_zip[[#This Row],[YYYYMMDD]],2)&amp;"-"&amp;MID(jaar_zip[[#This Row],[YYYYMMDD]],5,2)&amp;"-"&amp;LEFT(jaar_zip[[#This Row],[YYYYMMDD]],4))</f>
        <v>45452</v>
      </c>
      <c r="K8656" s="101" t="str">
        <f>IF(AND(VALUE(MONTH(jaar_zip[[#This Row],[Datum]]))=1,VALUE(WEEKNUM(jaar_zip[[#This Row],[Datum]],21))&gt;51),RIGHT(YEAR(jaar_zip[[#This Row],[Datum]])-1,2),RIGHT(YEAR(jaar_zip[[#This Row],[Datum]]),2))&amp;"-"&amp; TEXT(WEEKNUM(jaar_zip[[#This Row],[Datum]],21),"00")</f>
        <v>24-23</v>
      </c>
      <c r="L8656" s="101">
        <f>MONTH(jaar_zip[[#This Row],[Datum]])</f>
        <v>6</v>
      </c>
      <c r="M8656" s="101">
        <f>IF(ISNUMBER(jaar_zip[[#This Row],[etmaaltemperatuur]]),IF(jaar_zip[[#This Row],[etmaaltemperatuur]]&lt;stookgrens,stookgrens-jaar_zip[[#This Row],[etmaaltemperatuur]],0),"")</f>
        <v>4.0999999999999996</v>
      </c>
      <c r="N8656" s="101">
        <f>IF(ISNUMBER(jaar_zip[[#This Row],[graaddagen]]),IF(OR(MONTH(jaar_zip[[#This Row],[Datum]])=1,MONTH(jaar_zip[[#This Row],[Datum]])=2,MONTH(jaar_zip[[#This Row],[Datum]])=11,MONTH(jaar_zip[[#This Row],[Datum]])=12),1.1,IF(OR(MONTH(jaar_zip[[#This Row],[Datum]])=3,MONTH(jaar_zip[[#This Row],[Datum]])=10),1,0.8))*jaar_zip[[#This Row],[graaddagen]],"")</f>
        <v>3.28</v>
      </c>
      <c r="O8656" s="101">
        <f>IF(ISNUMBER(jaar_zip[[#This Row],[etmaaltemperatuur]]),IF(jaar_zip[[#This Row],[etmaaltemperatuur]]&gt;stookgrens,jaar_zip[[#This Row],[etmaaltemperatuur]]-stookgrens,0),"")</f>
        <v>0</v>
      </c>
    </row>
    <row r="8657" spans="1:15" x14ac:dyDescent="0.25">
      <c r="A8657">
        <v>377</v>
      </c>
      <c r="B8657">
        <v>20240610</v>
      </c>
      <c r="C8657">
        <v>5.3</v>
      </c>
      <c r="D8657">
        <v>11.1</v>
      </c>
      <c r="E8657">
        <v>873</v>
      </c>
      <c r="F8657">
        <v>5.6</v>
      </c>
      <c r="H8657">
        <v>83</v>
      </c>
      <c r="I8657" s="101" t="s">
        <v>43</v>
      </c>
      <c r="J8657" s="1">
        <f>DATEVALUE(RIGHT(jaar_zip[[#This Row],[YYYYMMDD]],2)&amp;"-"&amp;MID(jaar_zip[[#This Row],[YYYYMMDD]],5,2)&amp;"-"&amp;LEFT(jaar_zip[[#This Row],[YYYYMMDD]],4))</f>
        <v>45453</v>
      </c>
      <c r="K8657" s="101" t="str">
        <f>IF(AND(VALUE(MONTH(jaar_zip[[#This Row],[Datum]]))=1,VALUE(WEEKNUM(jaar_zip[[#This Row],[Datum]],21))&gt;51),RIGHT(YEAR(jaar_zip[[#This Row],[Datum]])-1,2),RIGHT(YEAR(jaar_zip[[#This Row],[Datum]]),2))&amp;"-"&amp; TEXT(WEEKNUM(jaar_zip[[#This Row],[Datum]],21),"00")</f>
        <v>24-24</v>
      </c>
      <c r="L8657" s="101">
        <f>MONTH(jaar_zip[[#This Row],[Datum]])</f>
        <v>6</v>
      </c>
      <c r="M8657" s="101">
        <f>IF(ISNUMBER(jaar_zip[[#This Row],[etmaaltemperatuur]]),IF(jaar_zip[[#This Row],[etmaaltemperatuur]]&lt;stookgrens,stookgrens-jaar_zip[[#This Row],[etmaaltemperatuur]],0),"")</f>
        <v>6.9</v>
      </c>
      <c r="N8657" s="101">
        <f>IF(ISNUMBER(jaar_zip[[#This Row],[graaddagen]]),IF(OR(MONTH(jaar_zip[[#This Row],[Datum]])=1,MONTH(jaar_zip[[#This Row],[Datum]])=2,MONTH(jaar_zip[[#This Row],[Datum]])=11,MONTH(jaar_zip[[#This Row],[Datum]])=12),1.1,IF(OR(MONTH(jaar_zip[[#This Row],[Datum]])=3,MONTH(jaar_zip[[#This Row],[Datum]])=10),1,0.8))*jaar_zip[[#This Row],[graaddagen]],"")</f>
        <v>5.5200000000000005</v>
      </c>
      <c r="O8657" s="101">
        <f>IF(ISNUMBER(jaar_zip[[#This Row],[etmaaltemperatuur]]),IF(jaar_zip[[#This Row],[etmaaltemperatuur]]&gt;stookgrens,jaar_zip[[#This Row],[etmaaltemperatuur]]-stookgrens,0),"")</f>
        <v>0</v>
      </c>
    </row>
    <row r="8658" spans="1:15" x14ac:dyDescent="0.25">
      <c r="A8658">
        <v>377</v>
      </c>
      <c r="B8658">
        <v>20240611</v>
      </c>
      <c r="C8658">
        <v>4.3</v>
      </c>
      <c r="D8658">
        <v>12.1</v>
      </c>
      <c r="E8658">
        <v>2118</v>
      </c>
      <c r="F8658">
        <v>0.2</v>
      </c>
      <c r="H8658">
        <v>72</v>
      </c>
      <c r="I8658" s="101" t="s">
        <v>43</v>
      </c>
      <c r="J8658" s="1">
        <f>DATEVALUE(RIGHT(jaar_zip[[#This Row],[YYYYMMDD]],2)&amp;"-"&amp;MID(jaar_zip[[#This Row],[YYYYMMDD]],5,2)&amp;"-"&amp;LEFT(jaar_zip[[#This Row],[YYYYMMDD]],4))</f>
        <v>45454</v>
      </c>
      <c r="K8658" s="101" t="str">
        <f>IF(AND(VALUE(MONTH(jaar_zip[[#This Row],[Datum]]))=1,VALUE(WEEKNUM(jaar_zip[[#This Row],[Datum]],21))&gt;51),RIGHT(YEAR(jaar_zip[[#This Row],[Datum]])-1,2),RIGHT(YEAR(jaar_zip[[#This Row],[Datum]]),2))&amp;"-"&amp; TEXT(WEEKNUM(jaar_zip[[#This Row],[Datum]],21),"00")</f>
        <v>24-24</v>
      </c>
      <c r="L8658" s="101">
        <f>MONTH(jaar_zip[[#This Row],[Datum]])</f>
        <v>6</v>
      </c>
      <c r="M8658" s="101">
        <f>IF(ISNUMBER(jaar_zip[[#This Row],[etmaaltemperatuur]]),IF(jaar_zip[[#This Row],[etmaaltemperatuur]]&lt;stookgrens,stookgrens-jaar_zip[[#This Row],[etmaaltemperatuur]],0),"")</f>
        <v>5.9</v>
      </c>
      <c r="N8658" s="101">
        <f>IF(ISNUMBER(jaar_zip[[#This Row],[graaddagen]]),IF(OR(MONTH(jaar_zip[[#This Row],[Datum]])=1,MONTH(jaar_zip[[#This Row],[Datum]])=2,MONTH(jaar_zip[[#This Row],[Datum]])=11,MONTH(jaar_zip[[#This Row],[Datum]])=12),1.1,IF(OR(MONTH(jaar_zip[[#This Row],[Datum]])=3,MONTH(jaar_zip[[#This Row],[Datum]])=10),1,0.8))*jaar_zip[[#This Row],[graaddagen]],"")</f>
        <v>4.7200000000000006</v>
      </c>
      <c r="O8658" s="101">
        <f>IF(ISNUMBER(jaar_zip[[#This Row],[etmaaltemperatuur]]),IF(jaar_zip[[#This Row],[etmaaltemperatuur]]&gt;stookgrens,jaar_zip[[#This Row],[etmaaltemperatuur]]-stookgrens,0),"")</f>
        <v>0</v>
      </c>
    </row>
    <row r="8659" spans="1:15" x14ac:dyDescent="0.25">
      <c r="A8659">
        <v>377</v>
      </c>
      <c r="B8659">
        <v>20240612</v>
      </c>
      <c r="C8659">
        <v>3.2</v>
      </c>
      <c r="D8659">
        <v>11.9</v>
      </c>
      <c r="E8659">
        <v>1844</v>
      </c>
      <c r="F8659">
        <v>-0.1</v>
      </c>
      <c r="H8659">
        <v>73</v>
      </c>
      <c r="I8659" s="101" t="s">
        <v>43</v>
      </c>
      <c r="J8659" s="1">
        <f>DATEVALUE(RIGHT(jaar_zip[[#This Row],[YYYYMMDD]],2)&amp;"-"&amp;MID(jaar_zip[[#This Row],[YYYYMMDD]],5,2)&amp;"-"&amp;LEFT(jaar_zip[[#This Row],[YYYYMMDD]],4))</f>
        <v>45455</v>
      </c>
      <c r="K8659" s="101" t="str">
        <f>IF(AND(VALUE(MONTH(jaar_zip[[#This Row],[Datum]]))=1,VALUE(WEEKNUM(jaar_zip[[#This Row],[Datum]],21))&gt;51),RIGHT(YEAR(jaar_zip[[#This Row],[Datum]])-1,2),RIGHT(YEAR(jaar_zip[[#This Row],[Datum]]),2))&amp;"-"&amp; TEXT(WEEKNUM(jaar_zip[[#This Row],[Datum]],21),"00")</f>
        <v>24-24</v>
      </c>
      <c r="L8659" s="101">
        <f>MONTH(jaar_zip[[#This Row],[Datum]])</f>
        <v>6</v>
      </c>
      <c r="M8659" s="101">
        <f>IF(ISNUMBER(jaar_zip[[#This Row],[etmaaltemperatuur]]),IF(jaar_zip[[#This Row],[etmaaltemperatuur]]&lt;stookgrens,stookgrens-jaar_zip[[#This Row],[etmaaltemperatuur]],0),"")</f>
        <v>6.1</v>
      </c>
      <c r="N8659" s="101">
        <f>IF(ISNUMBER(jaar_zip[[#This Row],[graaddagen]]),IF(OR(MONTH(jaar_zip[[#This Row],[Datum]])=1,MONTH(jaar_zip[[#This Row],[Datum]])=2,MONTH(jaar_zip[[#This Row],[Datum]])=11,MONTH(jaar_zip[[#This Row],[Datum]])=12),1.1,IF(OR(MONTH(jaar_zip[[#This Row],[Datum]])=3,MONTH(jaar_zip[[#This Row],[Datum]])=10),1,0.8))*jaar_zip[[#This Row],[graaddagen]],"")</f>
        <v>4.88</v>
      </c>
      <c r="O8659" s="101">
        <f>IF(ISNUMBER(jaar_zip[[#This Row],[etmaaltemperatuur]]),IF(jaar_zip[[#This Row],[etmaaltemperatuur]]&gt;stookgrens,jaar_zip[[#This Row],[etmaaltemperatuur]]-stookgrens,0),"")</f>
        <v>0</v>
      </c>
    </row>
    <row r="8660" spans="1:15" x14ac:dyDescent="0.25">
      <c r="A8660">
        <v>377</v>
      </c>
      <c r="B8660">
        <v>20240613</v>
      </c>
      <c r="C8660">
        <v>2.9</v>
      </c>
      <c r="D8660">
        <v>15</v>
      </c>
      <c r="E8660">
        <v>2267</v>
      </c>
      <c r="F8660">
        <v>0</v>
      </c>
      <c r="H8660">
        <v>63</v>
      </c>
      <c r="I8660" s="101" t="s">
        <v>43</v>
      </c>
      <c r="J8660" s="1">
        <f>DATEVALUE(RIGHT(jaar_zip[[#This Row],[YYYYMMDD]],2)&amp;"-"&amp;MID(jaar_zip[[#This Row],[YYYYMMDD]],5,2)&amp;"-"&amp;LEFT(jaar_zip[[#This Row],[YYYYMMDD]],4))</f>
        <v>45456</v>
      </c>
      <c r="K8660" s="101" t="str">
        <f>IF(AND(VALUE(MONTH(jaar_zip[[#This Row],[Datum]]))=1,VALUE(WEEKNUM(jaar_zip[[#This Row],[Datum]],21))&gt;51),RIGHT(YEAR(jaar_zip[[#This Row],[Datum]])-1,2),RIGHT(YEAR(jaar_zip[[#This Row],[Datum]]),2))&amp;"-"&amp; TEXT(WEEKNUM(jaar_zip[[#This Row],[Datum]],21),"00")</f>
        <v>24-24</v>
      </c>
      <c r="L8660" s="101">
        <f>MONTH(jaar_zip[[#This Row],[Datum]])</f>
        <v>6</v>
      </c>
      <c r="M8660" s="101">
        <f>IF(ISNUMBER(jaar_zip[[#This Row],[etmaaltemperatuur]]),IF(jaar_zip[[#This Row],[etmaaltemperatuur]]&lt;stookgrens,stookgrens-jaar_zip[[#This Row],[etmaaltemperatuur]],0),"")</f>
        <v>3</v>
      </c>
      <c r="N8660" s="101">
        <f>IF(ISNUMBER(jaar_zip[[#This Row],[graaddagen]]),IF(OR(MONTH(jaar_zip[[#This Row],[Datum]])=1,MONTH(jaar_zip[[#This Row],[Datum]])=2,MONTH(jaar_zip[[#This Row],[Datum]])=11,MONTH(jaar_zip[[#This Row],[Datum]])=12),1.1,IF(OR(MONTH(jaar_zip[[#This Row],[Datum]])=3,MONTH(jaar_zip[[#This Row],[Datum]])=10),1,0.8))*jaar_zip[[#This Row],[graaddagen]],"")</f>
        <v>2.4000000000000004</v>
      </c>
      <c r="O8660" s="101">
        <f>IF(ISNUMBER(jaar_zip[[#This Row],[etmaaltemperatuur]]),IF(jaar_zip[[#This Row],[etmaaltemperatuur]]&gt;stookgrens,jaar_zip[[#This Row],[etmaaltemperatuur]]-stookgrens,0),"")</f>
        <v>0</v>
      </c>
    </row>
    <row r="8661" spans="1:15" x14ac:dyDescent="0.25">
      <c r="A8661">
        <v>377</v>
      </c>
      <c r="B8661">
        <v>20240614</v>
      </c>
      <c r="C8661">
        <v>4</v>
      </c>
      <c r="D8661">
        <v>16.2</v>
      </c>
      <c r="E8661">
        <v>1135</v>
      </c>
      <c r="F8661">
        <v>5.6</v>
      </c>
      <c r="H8661">
        <v>77</v>
      </c>
      <c r="I8661" s="101" t="s">
        <v>43</v>
      </c>
      <c r="J8661" s="1">
        <f>DATEVALUE(RIGHT(jaar_zip[[#This Row],[YYYYMMDD]],2)&amp;"-"&amp;MID(jaar_zip[[#This Row],[YYYYMMDD]],5,2)&amp;"-"&amp;LEFT(jaar_zip[[#This Row],[YYYYMMDD]],4))</f>
        <v>45457</v>
      </c>
      <c r="K8661" s="101" t="str">
        <f>IF(AND(VALUE(MONTH(jaar_zip[[#This Row],[Datum]]))=1,VALUE(WEEKNUM(jaar_zip[[#This Row],[Datum]],21))&gt;51),RIGHT(YEAR(jaar_zip[[#This Row],[Datum]])-1,2),RIGHT(YEAR(jaar_zip[[#This Row],[Datum]]),2))&amp;"-"&amp; TEXT(WEEKNUM(jaar_zip[[#This Row],[Datum]],21),"00")</f>
        <v>24-24</v>
      </c>
      <c r="L8661" s="101">
        <f>MONTH(jaar_zip[[#This Row],[Datum]])</f>
        <v>6</v>
      </c>
      <c r="M8661" s="101">
        <f>IF(ISNUMBER(jaar_zip[[#This Row],[etmaaltemperatuur]]),IF(jaar_zip[[#This Row],[etmaaltemperatuur]]&lt;stookgrens,stookgrens-jaar_zip[[#This Row],[etmaaltemperatuur]],0),"")</f>
        <v>1.8000000000000007</v>
      </c>
      <c r="N8661" s="101">
        <f>IF(ISNUMBER(jaar_zip[[#This Row],[graaddagen]]),IF(OR(MONTH(jaar_zip[[#This Row],[Datum]])=1,MONTH(jaar_zip[[#This Row],[Datum]])=2,MONTH(jaar_zip[[#This Row],[Datum]])=11,MONTH(jaar_zip[[#This Row],[Datum]])=12),1.1,IF(OR(MONTH(jaar_zip[[#This Row],[Datum]])=3,MONTH(jaar_zip[[#This Row],[Datum]])=10),1,0.8))*jaar_zip[[#This Row],[graaddagen]],"")</f>
        <v>1.4400000000000006</v>
      </c>
      <c r="O8661" s="101">
        <f>IF(ISNUMBER(jaar_zip[[#This Row],[etmaaltemperatuur]]),IF(jaar_zip[[#This Row],[etmaaltemperatuur]]&gt;stookgrens,jaar_zip[[#This Row],[etmaaltemperatuur]]-stookgrens,0),"")</f>
        <v>0</v>
      </c>
    </row>
    <row r="8662" spans="1:15" x14ac:dyDescent="0.25">
      <c r="A8662">
        <v>377</v>
      </c>
      <c r="B8662">
        <v>20240615</v>
      </c>
      <c r="C8662">
        <v>6.7</v>
      </c>
      <c r="D8662">
        <v>15.5</v>
      </c>
      <c r="E8662">
        <v>1995</v>
      </c>
      <c r="F8662">
        <v>0.3</v>
      </c>
      <c r="H8662">
        <v>66</v>
      </c>
      <c r="I8662" s="101" t="s">
        <v>43</v>
      </c>
      <c r="J8662" s="1">
        <f>DATEVALUE(RIGHT(jaar_zip[[#This Row],[YYYYMMDD]],2)&amp;"-"&amp;MID(jaar_zip[[#This Row],[YYYYMMDD]],5,2)&amp;"-"&amp;LEFT(jaar_zip[[#This Row],[YYYYMMDD]],4))</f>
        <v>45458</v>
      </c>
      <c r="K8662" s="101" t="str">
        <f>IF(AND(VALUE(MONTH(jaar_zip[[#This Row],[Datum]]))=1,VALUE(WEEKNUM(jaar_zip[[#This Row],[Datum]],21))&gt;51),RIGHT(YEAR(jaar_zip[[#This Row],[Datum]])-1,2),RIGHT(YEAR(jaar_zip[[#This Row],[Datum]]),2))&amp;"-"&amp; TEXT(WEEKNUM(jaar_zip[[#This Row],[Datum]],21),"00")</f>
        <v>24-24</v>
      </c>
      <c r="L8662" s="101">
        <f>MONTH(jaar_zip[[#This Row],[Datum]])</f>
        <v>6</v>
      </c>
      <c r="M8662" s="101">
        <f>IF(ISNUMBER(jaar_zip[[#This Row],[etmaaltemperatuur]]),IF(jaar_zip[[#This Row],[etmaaltemperatuur]]&lt;stookgrens,stookgrens-jaar_zip[[#This Row],[etmaaltemperatuur]],0),"")</f>
        <v>2.5</v>
      </c>
      <c r="N8662" s="101">
        <f>IF(ISNUMBER(jaar_zip[[#This Row],[graaddagen]]),IF(OR(MONTH(jaar_zip[[#This Row],[Datum]])=1,MONTH(jaar_zip[[#This Row],[Datum]])=2,MONTH(jaar_zip[[#This Row],[Datum]])=11,MONTH(jaar_zip[[#This Row],[Datum]])=12),1.1,IF(OR(MONTH(jaar_zip[[#This Row],[Datum]])=3,MONTH(jaar_zip[[#This Row],[Datum]])=10),1,0.8))*jaar_zip[[#This Row],[graaddagen]],"")</f>
        <v>2</v>
      </c>
      <c r="O8662" s="101">
        <f>IF(ISNUMBER(jaar_zip[[#This Row],[etmaaltemperatuur]]),IF(jaar_zip[[#This Row],[etmaaltemperatuur]]&gt;stookgrens,jaar_zip[[#This Row],[etmaaltemperatuur]]-stookgrens,0),"")</f>
        <v>0</v>
      </c>
    </row>
    <row r="8663" spans="1:15" x14ac:dyDescent="0.25">
      <c r="A8663">
        <v>377</v>
      </c>
      <c r="B8663">
        <v>20240616</v>
      </c>
      <c r="C8663">
        <v>4.5999999999999996</v>
      </c>
      <c r="D8663">
        <v>15.3</v>
      </c>
      <c r="E8663">
        <v>1436</v>
      </c>
      <c r="F8663">
        <v>2.8</v>
      </c>
      <c r="H8663">
        <v>83</v>
      </c>
      <c r="I8663" s="101" t="s">
        <v>43</v>
      </c>
      <c r="J8663" s="1">
        <f>DATEVALUE(RIGHT(jaar_zip[[#This Row],[YYYYMMDD]],2)&amp;"-"&amp;MID(jaar_zip[[#This Row],[YYYYMMDD]],5,2)&amp;"-"&amp;LEFT(jaar_zip[[#This Row],[YYYYMMDD]],4))</f>
        <v>45459</v>
      </c>
      <c r="K8663" s="101" t="str">
        <f>IF(AND(VALUE(MONTH(jaar_zip[[#This Row],[Datum]]))=1,VALUE(WEEKNUM(jaar_zip[[#This Row],[Datum]],21))&gt;51),RIGHT(YEAR(jaar_zip[[#This Row],[Datum]])-1,2),RIGHT(YEAR(jaar_zip[[#This Row],[Datum]]),2))&amp;"-"&amp; TEXT(WEEKNUM(jaar_zip[[#This Row],[Datum]],21),"00")</f>
        <v>24-24</v>
      </c>
      <c r="L8663" s="101">
        <f>MONTH(jaar_zip[[#This Row],[Datum]])</f>
        <v>6</v>
      </c>
      <c r="M8663" s="101">
        <f>IF(ISNUMBER(jaar_zip[[#This Row],[etmaaltemperatuur]]),IF(jaar_zip[[#This Row],[etmaaltemperatuur]]&lt;stookgrens,stookgrens-jaar_zip[[#This Row],[etmaaltemperatuur]],0),"")</f>
        <v>2.6999999999999993</v>
      </c>
      <c r="N8663" s="101">
        <f>IF(ISNUMBER(jaar_zip[[#This Row],[graaddagen]]),IF(OR(MONTH(jaar_zip[[#This Row],[Datum]])=1,MONTH(jaar_zip[[#This Row],[Datum]])=2,MONTH(jaar_zip[[#This Row],[Datum]])=11,MONTH(jaar_zip[[#This Row],[Datum]])=12),1.1,IF(OR(MONTH(jaar_zip[[#This Row],[Datum]])=3,MONTH(jaar_zip[[#This Row],[Datum]])=10),1,0.8))*jaar_zip[[#This Row],[graaddagen]],"")</f>
        <v>2.1599999999999997</v>
      </c>
      <c r="O8663" s="101">
        <f>IF(ISNUMBER(jaar_zip[[#This Row],[etmaaltemperatuur]]),IF(jaar_zip[[#This Row],[etmaaltemperatuur]]&gt;stookgrens,jaar_zip[[#This Row],[etmaaltemperatuur]]-stookgrens,0),"")</f>
        <v>0</v>
      </c>
    </row>
    <row r="8664" spans="1:15" x14ac:dyDescent="0.25">
      <c r="A8664">
        <v>377</v>
      </c>
      <c r="B8664">
        <v>20240617</v>
      </c>
      <c r="C8664">
        <v>2.2999999999999998</v>
      </c>
      <c r="D8664">
        <v>16.8</v>
      </c>
      <c r="E8664">
        <v>1596</v>
      </c>
      <c r="F8664">
        <v>1</v>
      </c>
      <c r="H8664">
        <v>81</v>
      </c>
      <c r="I8664" s="101" t="s">
        <v>43</v>
      </c>
      <c r="J8664" s="1">
        <f>DATEVALUE(RIGHT(jaar_zip[[#This Row],[YYYYMMDD]],2)&amp;"-"&amp;MID(jaar_zip[[#This Row],[YYYYMMDD]],5,2)&amp;"-"&amp;LEFT(jaar_zip[[#This Row],[YYYYMMDD]],4))</f>
        <v>45460</v>
      </c>
      <c r="K8664" s="101" t="str">
        <f>IF(AND(VALUE(MONTH(jaar_zip[[#This Row],[Datum]]))=1,VALUE(WEEKNUM(jaar_zip[[#This Row],[Datum]],21))&gt;51),RIGHT(YEAR(jaar_zip[[#This Row],[Datum]])-1,2),RIGHT(YEAR(jaar_zip[[#This Row],[Datum]]),2))&amp;"-"&amp; TEXT(WEEKNUM(jaar_zip[[#This Row],[Datum]],21),"00")</f>
        <v>24-25</v>
      </c>
      <c r="L8664" s="101">
        <f>MONTH(jaar_zip[[#This Row],[Datum]])</f>
        <v>6</v>
      </c>
      <c r="M8664" s="101">
        <f>IF(ISNUMBER(jaar_zip[[#This Row],[etmaaltemperatuur]]),IF(jaar_zip[[#This Row],[etmaaltemperatuur]]&lt;stookgrens,stookgrens-jaar_zip[[#This Row],[etmaaltemperatuur]],0),"")</f>
        <v>1.1999999999999993</v>
      </c>
      <c r="N8664" s="101">
        <f>IF(ISNUMBER(jaar_zip[[#This Row],[graaddagen]]),IF(OR(MONTH(jaar_zip[[#This Row],[Datum]])=1,MONTH(jaar_zip[[#This Row],[Datum]])=2,MONTH(jaar_zip[[#This Row],[Datum]])=11,MONTH(jaar_zip[[#This Row],[Datum]])=12),1.1,IF(OR(MONTH(jaar_zip[[#This Row],[Datum]])=3,MONTH(jaar_zip[[#This Row],[Datum]])=10),1,0.8))*jaar_zip[[#This Row],[graaddagen]],"")</f>
        <v>0.95999999999999952</v>
      </c>
      <c r="O8664" s="101">
        <f>IF(ISNUMBER(jaar_zip[[#This Row],[etmaaltemperatuur]]),IF(jaar_zip[[#This Row],[etmaaltemperatuur]]&gt;stookgrens,jaar_zip[[#This Row],[etmaaltemperatuur]]-stookgrens,0),"")</f>
        <v>0</v>
      </c>
    </row>
    <row r="8665" spans="1:15" x14ac:dyDescent="0.25">
      <c r="A8665">
        <v>377</v>
      </c>
      <c r="B8665">
        <v>20240618</v>
      </c>
      <c r="C8665">
        <v>2.5</v>
      </c>
      <c r="D8665">
        <v>16.100000000000001</v>
      </c>
      <c r="E8665">
        <v>798</v>
      </c>
      <c r="F8665">
        <v>11.5</v>
      </c>
      <c r="H8665">
        <v>94</v>
      </c>
      <c r="I8665" s="101" t="s">
        <v>43</v>
      </c>
      <c r="J8665" s="1">
        <f>DATEVALUE(RIGHT(jaar_zip[[#This Row],[YYYYMMDD]],2)&amp;"-"&amp;MID(jaar_zip[[#This Row],[YYYYMMDD]],5,2)&amp;"-"&amp;LEFT(jaar_zip[[#This Row],[YYYYMMDD]],4))</f>
        <v>45461</v>
      </c>
      <c r="K8665" s="101" t="str">
        <f>IF(AND(VALUE(MONTH(jaar_zip[[#This Row],[Datum]]))=1,VALUE(WEEKNUM(jaar_zip[[#This Row],[Datum]],21))&gt;51),RIGHT(YEAR(jaar_zip[[#This Row],[Datum]])-1,2),RIGHT(YEAR(jaar_zip[[#This Row],[Datum]]),2))&amp;"-"&amp; TEXT(WEEKNUM(jaar_zip[[#This Row],[Datum]],21),"00")</f>
        <v>24-25</v>
      </c>
      <c r="L8665" s="101">
        <f>MONTH(jaar_zip[[#This Row],[Datum]])</f>
        <v>6</v>
      </c>
      <c r="M8665" s="101">
        <f>IF(ISNUMBER(jaar_zip[[#This Row],[etmaaltemperatuur]]),IF(jaar_zip[[#This Row],[etmaaltemperatuur]]&lt;stookgrens,stookgrens-jaar_zip[[#This Row],[etmaaltemperatuur]],0),"")</f>
        <v>1.8999999999999986</v>
      </c>
      <c r="N8665" s="101">
        <f>IF(ISNUMBER(jaar_zip[[#This Row],[graaddagen]]),IF(OR(MONTH(jaar_zip[[#This Row],[Datum]])=1,MONTH(jaar_zip[[#This Row],[Datum]])=2,MONTH(jaar_zip[[#This Row],[Datum]])=11,MONTH(jaar_zip[[#This Row],[Datum]])=12),1.1,IF(OR(MONTH(jaar_zip[[#This Row],[Datum]])=3,MONTH(jaar_zip[[#This Row],[Datum]])=10),1,0.8))*jaar_zip[[#This Row],[graaddagen]],"")</f>
        <v>1.5199999999999989</v>
      </c>
      <c r="O8665" s="101">
        <f>IF(ISNUMBER(jaar_zip[[#This Row],[etmaaltemperatuur]]),IF(jaar_zip[[#This Row],[etmaaltemperatuur]]&gt;stookgrens,jaar_zip[[#This Row],[etmaaltemperatuur]]-stookgrens,0),"")</f>
        <v>0</v>
      </c>
    </row>
    <row r="8666" spans="1:15" x14ac:dyDescent="0.25">
      <c r="A8666">
        <v>377</v>
      </c>
      <c r="B8666">
        <v>20240619</v>
      </c>
      <c r="C8666">
        <v>3.2</v>
      </c>
      <c r="D8666">
        <v>16.899999999999999</v>
      </c>
      <c r="E8666">
        <v>2083</v>
      </c>
      <c r="F8666">
        <v>0</v>
      </c>
      <c r="H8666">
        <v>78</v>
      </c>
      <c r="I8666" s="101" t="s">
        <v>43</v>
      </c>
      <c r="J8666" s="1">
        <f>DATEVALUE(RIGHT(jaar_zip[[#This Row],[YYYYMMDD]],2)&amp;"-"&amp;MID(jaar_zip[[#This Row],[YYYYMMDD]],5,2)&amp;"-"&amp;LEFT(jaar_zip[[#This Row],[YYYYMMDD]],4))</f>
        <v>45462</v>
      </c>
      <c r="K8666" s="101" t="str">
        <f>IF(AND(VALUE(MONTH(jaar_zip[[#This Row],[Datum]]))=1,VALUE(WEEKNUM(jaar_zip[[#This Row],[Datum]],21))&gt;51),RIGHT(YEAR(jaar_zip[[#This Row],[Datum]])-1,2),RIGHT(YEAR(jaar_zip[[#This Row],[Datum]]),2))&amp;"-"&amp; TEXT(WEEKNUM(jaar_zip[[#This Row],[Datum]],21),"00")</f>
        <v>24-25</v>
      </c>
      <c r="L8666" s="101">
        <f>MONTH(jaar_zip[[#This Row],[Datum]])</f>
        <v>6</v>
      </c>
      <c r="M8666" s="101">
        <f>IF(ISNUMBER(jaar_zip[[#This Row],[etmaaltemperatuur]]),IF(jaar_zip[[#This Row],[etmaaltemperatuur]]&lt;stookgrens,stookgrens-jaar_zip[[#This Row],[etmaaltemperatuur]],0),"")</f>
        <v>1.1000000000000014</v>
      </c>
      <c r="N8666" s="101">
        <f>IF(ISNUMBER(jaar_zip[[#This Row],[graaddagen]]),IF(OR(MONTH(jaar_zip[[#This Row],[Datum]])=1,MONTH(jaar_zip[[#This Row],[Datum]])=2,MONTH(jaar_zip[[#This Row],[Datum]])=11,MONTH(jaar_zip[[#This Row],[Datum]])=12),1.1,IF(OR(MONTH(jaar_zip[[#This Row],[Datum]])=3,MONTH(jaar_zip[[#This Row],[Datum]])=10),1,0.8))*jaar_zip[[#This Row],[graaddagen]],"")</f>
        <v>0.88000000000000123</v>
      </c>
      <c r="O8666" s="101">
        <f>IF(ISNUMBER(jaar_zip[[#This Row],[etmaaltemperatuur]]),IF(jaar_zip[[#This Row],[etmaaltemperatuur]]&gt;stookgrens,jaar_zip[[#This Row],[etmaaltemperatuur]]-stookgrens,0),"")</f>
        <v>0</v>
      </c>
    </row>
    <row r="8667" spans="1:15" x14ac:dyDescent="0.25">
      <c r="A8667">
        <v>377</v>
      </c>
      <c r="B8667">
        <v>20240620</v>
      </c>
      <c r="C8667">
        <v>2.8</v>
      </c>
      <c r="D8667">
        <v>16.399999999999999</v>
      </c>
      <c r="E8667">
        <v>1128</v>
      </c>
      <c r="F8667">
        <v>2.2000000000000002</v>
      </c>
      <c r="H8667">
        <v>82</v>
      </c>
      <c r="I8667" s="101" t="s">
        <v>43</v>
      </c>
      <c r="J8667" s="1">
        <f>DATEVALUE(RIGHT(jaar_zip[[#This Row],[YYYYMMDD]],2)&amp;"-"&amp;MID(jaar_zip[[#This Row],[YYYYMMDD]],5,2)&amp;"-"&amp;LEFT(jaar_zip[[#This Row],[YYYYMMDD]],4))</f>
        <v>45463</v>
      </c>
      <c r="K8667" s="101" t="str">
        <f>IF(AND(VALUE(MONTH(jaar_zip[[#This Row],[Datum]]))=1,VALUE(WEEKNUM(jaar_zip[[#This Row],[Datum]],21))&gt;51),RIGHT(YEAR(jaar_zip[[#This Row],[Datum]])-1,2),RIGHT(YEAR(jaar_zip[[#This Row],[Datum]]),2))&amp;"-"&amp; TEXT(WEEKNUM(jaar_zip[[#This Row],[Datum]],21),"00")</f>
        <v>24-25</v>
      </c>
      <c r="L8667" s="101">
        <f>MONTH(jaar_zip[[#This Row],[Datum]])</f>
        <v>6</v>
      </c>
      <c r="M8667" s="101">
        <f>IF(ISNUMBER(jaar_zip[[#This Row],[etmaaltemperatuur]]),IF(jaar_zip[[#This Row],[etmaaltemperatuur]]&lt;stookgrens,stookgrens-jaar_zip[[#This Row],[etmaaltemperatuur]],0),"")</f>
        <v>1.6000000000000014</v>
      </c>
      <c r="N8667" s="101">
        <f>IF(ISNUMBER(jaar_zip[[#This Row],[graaddagen]]),IF(OR(MONTH(jaar_zip[[#This Row],[Datum]])=1,MONTH(jaar_zip[[#This Row],[Datum]])=2,MONTH(jaar_zip[[#This Row],[Datum]])=11,MONTH(jaar_zip[[#This Row],[Datum]])=12),1.1,IF(OR(MONTH(jaar_zip[[#This Row],[Datum]])=3,MONTH(jaar_zip[[#This Row],[Datum]])=10),1,0.8))*jaar_zip[[#This Row],[graaddagen]],"")</f>
        <v>1.2800000000000011</v>
      </c>
      <c r="O8667" s="101">
        <f>IF(ISNUMBER(jaar_zip[[#This Row],[etmaaltemperatuur]]),IF(jaar_zip[[#This Row],[etmaaltemperatuur]]&gt;stookgrens,jaar_zip[[#This Row],[etmaaltemperatuur]]-stookgrens,0),"")</f>
        <v>0</v>
      </c>
    </row>
    <row r="8668" spans="1:15" x14ac:dyDescent="0.25">
      <c r="A8668">
        <v>377</v>
      </c>
      <c r="B8668">
        <v>20240621</v>
      </c>
      <c r="C8668">
        <v>2.5</v>
      </c>
      <c r="D8668">
        <v>15.9</v>
      </c>
      <c r="E8668">
        <v>552</v>
      </c>
      <c r="F8668">
        <v>2.2000000000000002</v>
      </c>
      <c r="H8668">
        <v>92</v>
      </c>
      <c r="I8668" s="101" t="s">
        <v>43</v>
      </c>
      <c r="J8668" s="1">
        <f>DATEVALUE(RIGHT(jaar_zip[[#This Row],[YYYYMMDD]],2)&amp;"-"&amp;MID(jaar_zip[[#This Row],[YYYYMMDD]],5,2)&amp;"-"&amp;LEFT(jaar_zip[[#This Row],[YYYYMMDD]],4))</f>
        <v>45464</v>
      </c>
      <c r="K8668" s="101" t="str">
        <f>IF(AND(VALUE(MONTH(jaar_zip[[#This Row],[Datum]]))=1,VALUE(WEEKNUM(jaar_zip[[#This Row],[Datum]],21))&gt;51),RIGHT(YEAR(jaar_zip[[#This Row],[Datum]])-1,2),RIGHT(YEAR(jaar_zip[[#This Row],[Datum]]),2))&amp;"-"&amp; TEXT(WEEKNUM(jaar_zip[[#This Row],[Datum]],21),"00")</f>
        <v>24-25</v>
      </c>
      <c r="L8668" s="101">
        <f>MONTH(jaar_zip[[#This Row],[Datum]])</f>
        <v>6</v>
      </c>
      <c r="M8668" s="101">
        <f>IF(ISNUMBER(jaar_zip[[#This Row],[etmaaltemperatuur]]),IF(jaar_zip[[#This Row],[etmaaltemperatuur]]&lt;stookgrens,stookgrens-jaar_zip[[#This Row],[etmaaltemperatuur]],0),"")</f>
        <v>2.0999999999999996</v>
      </c>
      <c r="N8668" s="101">
        <f>IF(ISNUMBER(jaar_zip[[#This Row],[graaddagen]]),IF(OR(MONTH(jaar_zip[[#This Row],[Datum]])=1,MONTH(jaar_zip[[#This Row],[Datum]])=2,MONTH(jaar_zip[[#This Row],[Datum]])=11,MONTH(jaar_zip[[#This Row],[Datum]])=12),1.1,IF(OR(MONTH(jaar_zip[[#This Row],[Datum]])=3,MONTH(jaar_zip[[#This Row],[Datum]])=10),1,0.8))*jaar_zip[[#This Row],[graaddagen]],"")</f>
        <v>1.6799999999999997</v>
      </c>
      <c r="O8668" s="101">
        <f>IF(ISNUMBER(jaar_zip[[#This Row],[etmaaltemperatuur]]),IF(jaar_zip[[#This Row],[etmaaltemperatuur]]&gt;stookgrens,jaar_zip[[#This Row],[etmaaltemperatuur]]-stookgrens,0),"")</f>
        <v>0</v>
      </c>
    </row>
    <row r="8669" spans="1:15" x14ac:dyDescent="0.25">
      <c r="A8669">
        <v>377</v>
      </c>
      <c r="B8669">
        <v>20240622</v>
      </c>
      <c r="C8669">
        <v>3</v>
      </c>
      <c r="D8669">
        <v>16.2</v>
      </c>
      <c r="E8669">
        <v>1795</v>
      </c>
      <c r="F8669">
        <v>0</v>
      </c>
      <c r="H8669">
        <v>80</v>
      </c>
      <c r="I8669" s="101" t="s">
        <v>43</v>
      </c>
      <c r="J8669" s="1">
        <f>DATEVALUE(RIGHT(jaar_zip[[#This Row],[YYYYMMDD]],2)&amp;"-"&amp;MID(jaar_zip[[#This Row],[YYYYMMDD]],5,2)&amp;"-"&amp;LEFT(jaar_zip[[#This Row],[YYYYMMDD]],4))</f>
        <v>45465</v>
      </c>
      <c r="K8669" s="101" t="str">
        <f>IF(AND(VALUE(MONTH(jaar_zip[[#This Row],[Datum]]))=1,VALUE(WEEKNUM(jaar_zip[[#This Row],[Datum]],21))&gt;51),RIGHT(YEAR(jaar_zip[[#This Row],[Datum]])-1,2),RIGHT(YEAR(jaar_zip[[#This Row],[Datum]]),2))&amp;"-"&amp; TEXT(WEEKNUM(jaar_zip[[#This Row],[Datum]],21),"00")</f>
        <v>24-25</v>
      </c>
      <c r="L8669" s="101">
        <f>MONTH(jaar_zip[[#This Row],[Datum]])</f>
        <v>6</v>
      </c>
      <c r="M8669" s="101">
        <f>IF(ISNUMBER(jaar_zip[[#This Row],[etmaaltemperatuur]]),IF(jaar_zip[[#This Row],[etmaaltemperatuur]]&lt;stookgrens,stookgrens-jaar_zip[[#This Row],[etmaaltemperatuur]],0),"")</f>
        <v>1.8000000000000007</v>
      </c>
      <c r="N8669" s="101">
        <f>IF(ISNUMBER(jaar_zip[[#This Row],[graaddagen]]),IF(OR(MONTH(jaar_zip[[#This Row],[Datum]])=1,MONTH(jaar_zip[[#This Row],[Datum]])=2,MONTH(jaar_zip[[#This Row],[Datum]])=11,MONTH(jaar_zip[[#This Row],[Datum]])=12),1.1,IF(OR(MONTH(jaar_zip[[#This Row],[Datum]])=3,MONTH(jaar_zip[[#This Row],[Datum]])=10),1,0.8))*jaar_zip[[#This Row],[graaddagen]],"")</f>
        <v>1.4400000000000006</v>
      </c>
      <c r="O8669" s="101">
        <f>IF(ISNUMBER(jaar_zip[[#This Row],[etmaaltemperatuur]]),IF(jaar_zip[[#This Row],[etmaaltemperatuur]]&gt;stookgrens,jaar_zip[[#This Row],[etmaaltemperatuur]]-stookgrens,0),"")</f>
        <v>0</v>
      </c>
    </row>
    <row r="8670" spans="1:15" x14ac:dyDescent="0.25">
      <c r="A8670">
        <v>377</v>
      </c>
      <c r="B8670">
        <v>20240623</v>
      </c>
      <c r="C8670">
        <v>1.8</v>
      </c>
      <c r="D8670">
        <v>18.899999999999999</v>
      </c>
      <c r="E8670">
        <v>2607</v>
      </c>
      <c r="F8670">
        <v>0</v>
      </c>
      <c r="H8670">
        <v>74</v>
      </c>
      <c r="I8670" s="101" t="s">
        <v>43</v>
      </c>
      <c r="J8670" s="1">
        <f>DATEVALUE(RIGHT(jaar_zip[[#This Row],[YYYYMMDD]],2)&amp;"-"&amp;MID(jaar_zip[[#This Row],[YYYYMMDD]],5,2)&amp;"-"&amp;LEFT(jaar_zip[[#This Row],[YYYYMMDD]],4))</f>
        <v>45466</v>
      </c>
      <c r="K8670" s="101" t="str">
        <f>IF(AND(VALUE(MONTH(jaar_zip[[#This Row],[Datum]]))=1,VALUE(WEEKNUM(jaar_zip[[#This Row],[Datum]],21))&gt;51),RIGHT(YEAR(jaar_zip[[#This Row],[Datum]])-1,2),RIGHT(YEAR(jaar_zip[[#This Row],[Datum]]),2))&amp;"-"&amp; TEXT(WEEKNUM(jaar_zip[[#This Row],[Datum]],21),"00")</f>
        <v>24-25</v>
      </c>
      <c r="L8670" s="101">
        <f>MONTH(jaar_zip[[#This Row],[Datum]])</f>
        <v>6</v>
      </c>
      <c r="M8670" s="101">
        <f>IF(ISNUMBER(jaar_zip[[#This Row],[etmaaltemperatuur]]),IF(jaar_zip[[#This Row],[etmaaltemperatuur]]&lt;stookgrens,stookgrens-jaar_zip[[#This Row],[etmaaltemperatuur]],0),"")</f>
        <v>0</v>
      </c>
      <c r="N8670" s="101">
        <f>IF(ISNUMBER(jaar_zip[[#This Row],[graaddagen]]),IF(OR(MONTH(jaar_zip[[#This Row],[Datum]])=1,MONTH(jaar_zip[[#This Row],[Datum]])=2,MONTH(jaar_zip[[#This Row],[Datum]])=11,MONTH(jaar_zip[[#This Row],[Datum]])=12),1.1,IF(OR(MONTH(jaar_zip[[#This Row],[Datum]])=3,MONTH(jaar_zip[[#This Row],[Datum]])=10),1,0.8))*jaar_zip[[#This Row],[graaddagen]],"")</f>
        <v>0</v>
      </c>
      <c r="O8670" s="101">
        <f>IF(ISNUMBER(jaar_zip[[#This Row],[etmaaltemperatuur]]),IF(jaar_zip[[#This Row],[etmaaltemperatuur]]&gt;stookgrens,jaar_zip[[#This Row],[etmaaltemperatuur]]-stookgrens,0),"")</f>
        <v>0.89999999999999858</v>
      </c>
    </row>
    <row r="8671" spans="1:15" x14ac:dyDescent="0.25">
      <c r="A8671">
        <v>377</v>
      </c>
      <c r="B8671">
        <v>20240624</v>
      </c>
      <c r="C8671">
        <v>1.5</v>
      </c>
      <c r="D8671">
        <v>20.7</v>
      </c>
      <c r="E8671">
        <v>2702</v>
      </c>
      <c r="F8671">
        <v>0</v>
      </c>
      <c r="H8671">
        <v>70</v>
      </c>
      <c r="I8671" s="101" t="s">
        <v>43</v>
      </c>
      <c r="J8671" s="1">
        <f>DATEVALUE(RIGHT(jaar_zip[[#This Row],[YYYYMMDD]],2)&amp;"-"&amp;MID(jaar_zip[[#This Row],[YYYYMMDD]],5,2)&amp;"-"&amp;LEFT(jaar_zip[[#This Row],[YYYYMMDD]],4))</f>
        <v>45467</v>
      </c>
      <c r="K8671" s="101" t="str">
        <f>IF(AND(VALUE(MONTH(jaar_zip[[#This Row],[Datum]]))=1,VALUE(WEEKNUM(jaar_zip[[#This Row],[Datum]],21))&gt;51),RIGHT(YEAR(jaar_zip[[#This Row],[Datum]])-1,2),RIGHT(YEAR(jaar_zip[[#This Row],[Datum]]),2))&amp;"-"&amp; TEXT(WEEKNUM(jaar_zip[[#This Row],[Datum]],21),"00")</f>
        <v>24-26</v>
      </c>
      <c r="L8671" s="101">
        <f>MONTH(jaar_zip[[#This Row],[Datum]])</f>
        <v>6</v>
      </c>
      <c r="M8671" s="101">
        <f>IF(ISNUMBER(jaar_zip[[#This Row],[etmaaltemperatuur]]),IF(jaar_zip[[#This Row],[etmaaltemperatuur]]&lt;stookgrens,stookgrens-jaar_zip[[#This Row],[etmaaltemperatuur]],0),"")</f>
        <v>0</v>
      </c>
      <c r="N8671" s="101">
        <f>IF(ISNUMBER(jaar_zip[[#This Row],[graaddagen]]),IF(OR(MONTH(jaar_zip[[#This Row],[Datum]])=1,MONTH(jaar_zip[[#This Row],[Datum]])=2,MONTH(jaar_zip[[#This Row],[Datum]])=11,MONTH(jaar_zip[[#This Row],[Datum]])=12),1.1,IF(OR(MONTH(jaar_zip[[#This Row],[Datum]])=3,MONTH(jaar_zip[[#This Row],[Datum]])=10),1,0.8))*jaar_zip[[#This Row],[graaddagen]],"")</f>
        <v>0</v>
      </c>
      <c r="O8671" s="101">
        <f>IF(ISNUMBER(jaar_zip[[#This Row],[etmaaltemperatuur]]),IF(jaar_zip[[#This Row],[etmaaltemperatuur]]&gt;stookgrens,jaar_zip[[#This Row],[etmaaltemperatuur]]-stookgrens,0),"")</f>
        <v>2.6999999999999993</v>
      </c>
    </row>
    <row r="8672" spans="1:15" x14ac:dyDescent="0.25">
      <c r="A8672">
        <v>377</v>
      </c>
      <c r="B8672">
        <v>20240625</v>
      </c>
      <c r="C8672">
        <v>2.4</v>
      </c>
      <c r="D8672">
        <v>22.7</v>
      </c>
      <c r="E8672">
        <v>2894</v>
      </c>
      <c r="F8672">
        <v>0</v>
      </c>
      <c r="H8672">
        <v>63</v>
      </c>
      <c r="I8672" s="101" t="s">
        <v>43</v>
      </c>
      <c r="J8672" s="1">
        <f>DATEVALUE(RIGHT(jaar_zip[[#This Row],[YYYYMMDD]],2)&amp;"-"&amp;MID(jaar_zip[[#This Row],[YYYYMMDD]],5,2)&amp;"-"&amp;LEFT(jaar_zip[[#This Row],[YYYYMMDD]],4))</f>
        <v>45468</v>
      </c>
      <c r="K8672" s="101" t="str">
        <f>IF(AND(VALUE(MONTH(jaar_zip[[#This Row],[Datum]]))=1,VALUE(WEEKNUM(jaar_zip[[#This Row],[Datum]],21))&gt;51),RIGHT(YEAR(jaar_zip[[#This Row],[Datum]])-1,2),RIGHT(YEAR(jaar_zip[[#This Row],[Datum]]),2))&amp;"-"&amp; TEXT(WEEKNUM(jaar_zip[[#This Row],[Datum]],21),"00")</f>
        <v>24-26</v>
      </c>
      <c r="L8672" s="101">
        <f>MONTH(jaar_zip[[#This Row],[Datum]])</f>
        <v>6</v>
      </c>
      <c r="M8672" s="101">
        <f>IF(ISNUMBER(jaar_zip[[#This Row],[etmaaltemperatuur]]),IF(jaar_zip[[#This Row],[etmaaltemperatuur]]&lt;stookgrens,stookgrens-jaar_zip[[#This Row],[etmaaltemperatuur]],0),"")</f>
        <v>0</v>
      </c>
      <c r="N8672" s="101">
        <f>IF(ISNUMBER(jaar_zip[[#This Row],[graaddagen]]),IF(OR(MONTH(jaar_zip[[#This Row],[Datum]])=1,MONTH(jaar_zip[[#This Row],[Datum]])=2,MONTH(jaar_zip[[#This Row],[Datum]])=11,MONTH(jaar_zip[[#This Row],[Datum]])=12),1.1,IF(OR(MONTH(jaar_zip[[#This Row],[Datum]])=3,MONTH(jaar_zip[[#This Row],[Datum]])=10),1,0.8))*jaar_zip[[#This Row],[graaddagen]],"")</f>
        <v>0</v>
      </c>
      <c r="O8672" s="101">
        <f>IF(ISNUMBER(jaar_zip[[#This Row],[etmaaltemperatuur]]),IF(jaar_zip[[#This Row],[etmaaltemperatuur]]&gt;stookgrens,jaar_zip[[#This Row],[etmaaltemperatuur]]-stookgrens,0),"")</f>
        <v>4.6999999999999993</v>
      </c>
    </row>
    <row r="8673" spans="1:15" x14ac:dyDescent="0.25">
      <c r="A8673">
        <v>377</v>
      </c>
      <c r="B8673">
        <v>20240626</v>
      </c>
      <c r="C8673">
        <v>1.4</v>
      </c>
      <c r="D8673">
        <v>24</v>
      </c>
      <c r="E8673">
        <v>2837</v>
      </c>
      <c r="F8673">
        <v>0</v>
      </c>
      <c r="H8673">
        <v>66</v>
      </c>
      <c r="I8673" s="101" t="s">
        <v>43</v>
      </c>
      <c r="J8673" s="1">
        <f>DATEVALUE(RIGHT(jaar_zip[[#This Row],[YYYYMMDD]],2)&amp;"-"&amp;MID(jaar_zip[[#This Row],[YYYYMMDD]],5,2)&amp;"-"&amp;LEFT(jaar_zip[[#This Row],[YYYYMMDD]],4))</f>
        <v>45469</v>
      </c>
      <c r="K8673" s="101" t="str">
        <f>IF(AND(VALUE(MONTH(jaar_zip[[#This Row],[Datum]]))=1,VALUE(WEEKNUM(jaar_zip[[#This Row],[Datum]],21))&gt;51),RIGHT(YEAR(jaar_zip[[#This Row],[Datum]])-1,2),RIGHT(YEAR(jaar_zip[[#This Row],[Datum]]),2))&amp;"-"&amp; TEXT(WEEKNUM(jaar_zip[[#This Row],[Datum]],21),"00")</f>
        <v>24-26</v>
      </c>
      <c r="L8673" s="101">
        <f>MONTH(jaar_zip[[#This Row],[Datum]])</f>
        <v>6</v>
      </c>
      <c r="M8673" s="101">
        <f>IF(ISNUMBER(jaar_zip[[#This Row],[etmaaltemperatuur]]),IF(jaar_zip[[#This Row],[etmaaltemperatuur]]&lt;stookgrens,stookgrens-jaar_zip[[#This Row],[etmaaltemperatuur]],0),"")</f>
        <v>0</v>
      </c>
      <c r="N8673" s="101">
        <f>IF(ISNUMBER(jaar_zip[[#This Row],[graaddagen]]),IF(OR(MONTH(jaar_zip[[#This Row],[Datum]])=1,MONTH(jaar_zip[[#This Row],[Datum]])=2,MONTH(jaar_zip[[#This Row],[Datum]])=11,MONTH(jaar_zip[[#This Row],[Datum]])=12),1.1,IF(OR(MONTH(jaar_zip[[#This Row],[Datum]])=3,MONTH(jaar_zip[[#This Row],[Datum]])=10),1,0.8))*jaar_zip[[#This Row],[graaddagen]],"")</f>
        <v>0</v>
      </c>
      <c r="O8673" s="101">
        <f>IF(ISNUMBER(jaar_zip[[#This Row],[etmaaltemperatuur]]),IF(jaar_zip[[#This Row],[etmaaltemperatuur]]&gt;stookgrens,jaar_zip[[#This Row],[etmaaltemperatuur]]-stookgrens,0),"")</f>
        <v>6</v>
      </c>
    </row>
    <row r="8674" spans="1:15" x14ac:dyDescent="0.25">
      <c r="A8674">
        <v>377</v>
      </c>
      <c r="B8674">
        <v>20240627</v>
      </c>
      <c r="C8674">
        <v>3</v>
      </c>
      <c r="D8674">
        <v>23.6</v>
      </c>
      <c r="E8674">
        <v>2547</v>
      </c>
      <c r="F8674">
        <v>0</v>
      </c>
      <c r="H8674">
        <v>68</v>
      </c>
      <c r="I8674" s="101" t="s">
        <v>43</v>
      </c>
      <c r="J8674" s="1">
        <f>DATEVALUE(RIGHT(jaar_zip[[#This Row],[YYYYMMDD]],2)&amp;"-"&amp;MID(jaar_zip[[#This Row],[YYYYMMDD]],5,2)&amp;"-"&amp;LEFT(jaar_zip[[#This Row],[YYYYMMDD]],4))</f>
        <v>45470</v>
      </c>
      <c r="K8674" s="101" t="str">
        <f>IF(AND(VALUE(MONTH(jaar_zip[[#This Row],[Datum]]))=1,VALUE(WEEKNUM(jaar_zip[[#This Row],[Datum]],21))&gt;51),RIGHT(YEAR(jaar_zip[[#This Row],[Datum]])-1,2),RIGHT(YEAR(jaar_zip[[#This Row],[Datum]]),2))&amp;"-"&amp; TEXT(WEEKNUM(jaar_zip[[#This Row],[Datum]],21),"00")</f>
        <v>24-26</v>
      </c>
      <c r="L8674" s="101">
        <f>MONTH(jaar_zip[[#This Row],[Datum]])</f>
        <v>6</v>
      </c>
      <c r="M8674" s="101">
        <f>IF(ISNUMBER(jaar_zip[[#This Row],[etmaaltemperatuur]]),IF(jaar_zip[[#This Row],[etmaaltemperatuur]]&lt;stookgrens,stookgrens-jaar_zip[[#This Row],[etmaaltemperatuur]],0),"")</f>
        <v>0</v>
      </c>
      <c r="N8674" s="101">
        <f>IF(ISNUMBER(jaar_zip[[#This Row],[graaddagen]]),IF(OR(MONTH(jaar_zip[[#This Row],[Datum]])=1,MONTH(jaar_zip[[#This Row],[Datum]])=2,MONTH(jaar_zip[[#This Row],[Datum]])=11,MONTH(jaar_zip[[#This Row],[Datum]])=12),1.1,IF(OR(MONTH(jaar_zip[[#This Row],[Datum]])=3,MONTH(jaar_zip[[#This Row],[Datum]])=10),1,0.8))*jaar_zip[[#This Row],[graaddagen]],"")</f>
        <v>0</v>
      </c>
      <c r="O8674" s="101">
        <f>IF(ISNUMBER(jaar_zip[[#This Row],[etmaaltemperatuur]]),IF(jaar_zip[[#This Row],[etmaaltemperatuur]]&gt;stookgrens,jaar_zip[[#This Row],[etmaaltemperatuur]]-stookgrens,0),"")</f>
        <v>5.6000000000000014</v>
      </c>
    </row>
    <row r="8675" spans="1:15" x14ac:dyDescent="0.25">
      <c r="A8675">
        <v>377</v>
      </c>
      <c r="B8675">
        <v>20240628</v>
      </c>
      <c r="C8675">
        <v>3.5</v>
      </c>
      <c r="D8675">
        <v>18.5</v>
      </c>
      <c r="E8675">
        <v>2670</v>
      </c>
      <c r="F8675">
        <v>0</v>
      </c>
      <c r="H8675">
        <v>65</v>
      </c>
      <c r="I8675" s="101" t="s">
        <v>43</v>
      </c>
      <c r="J8675" s="1">
        <f>DATEVALUE(RIGHT(jaar_zip[[#This Row],[YYYYMMDD]],2)&amp;"-"&amp;MID(jaar_zip[[#This Row],[YYYYMMDD]],5,2)&amp;"-"&amp;LEFT(jaar_zip[[#This Row],[YYYYMMDD]],4))</f>
        <v>45471</v>
      </c>
      <c r="K8675" s="101" t="str">
        <f>IF(AND(VALUE(MONTH(jaar_zip[[#This Row],[Datum]]))=1,VALUE(WEEKNUM(jaar_zip[[#This Row],[Datum]],21))&gt;51),RIGHT(YEAR(jaar_zip[[#This Row],[Datum]])-1,2),RIGHT(YEAR(jaar_zip[[#This Row],[Datum]]),2))&amp;"-"&amp; TEXT(WEEKNUM(jaar_zip[[#This Row],[Datum]],21),"00")</f>
        <v>24-26</v>
      </c>
      <c r="L8675" s="101">
        <f>MONTH(jaar_zip[[#This Row],[Datum]])</f>
        <v>6</v>
      </c>
      <c r="M8675" s="101">
        <f>IF(ISNUMBER(jaar_zip[[#This Row],[etmaaltemperatuur]]),IF(jaar_zip[[#This Row],[etmaaltemperatuur]]&lt;stookgrens,stookgrens-jaar_zip[[#This Row],[etmaaltemperatuur]],0),"")</f>
        <v>0</v>
      </c>
      <c r="N8675" s="101">
        <f>IF(ISNUMBER(jaar_zip[[#This Row],[graaddagen]]),IF(OR(MONTH(jaar_zip[[#This Row],[Datum]])=1,MONTH(jaar_zip[[#This Row],[Datum]])=2,MONTH(jaar_zip[[#This Row],[Datum]])=11,MONTH(jaar_zip[[#This Row],[Datum]])=12),1.1,IF(OR(MONTH(jaar_zip[[#This Row],[Datum]])=3,MONTH(jaar_zip[[#This Row],[Datum]])=10),1,0.8))*jaar_zip[[#This Row],[graaddagen]],"")</f>
        <v>0</v>
      </c>
      <c r="O8675" s="101">
        <f>IF(ISNUMBER(jaar_zip[[#This Row],[etmaaltemperatuur]]),IF(jaar_zip[[#This Row],[etmaaltemperatuur]]&gt;stookgrens,jaar_zip[[#This Row],[etmaaltemperatuur]]-stookgrens,0),"")</f>
        <v>0.5</v>
      </c>
    </row>
    <row r="8676" spans="1:15" x14ac:dyDescent="0.25">
      <c r="A8676">
        <v>377</v>
      </c>
      <c r="B8676">
        <v>20240629</v>
      </c>
      <c r="C8676">
        <v>2</v>
      </c>
      <c r="D8676">
        <v>19.100000000000001</v>
      </c>
      <c r="E8676">
        <v>2308</v>
      </c>
      <c r="F8676">
        <v>7.7</v>
      </c>
      <c r="H8676">
        <v>71</v>
      </c>
      <c r="I8676" s="101" t="s">
        <v>43</v>
      </c>
      <c r="J8676" s="1">
        <f>DATEVALUE(RIGHT(jaar_zip[[#This Row],[YYYYMMDD]],2)&amp;"-"&amp;MID(jaar_zip[[#This Row],[YYYYMMDD]],5,2)&amp;"-"&amp;LEFT(jaar_zip[[#This Row],[YYYYMMDD]],4))</f>
        <v>45472</v>
      </c>
      <c r="K8676" s="101" t="str">
        <f>IF(AND(VALUE(MONTH(jaar_zip[[#This Row],[Datum]]))=1,VALUE(WEEKNUM(jaar_zip[[#This Row],[Datum]],21))&gt;51),RIGHT(YEAR(jaar_zip[[#This Row],[Datum]])-1,2),RIGHT(YEAR(jaar_zip[[#This Row],[Datum]]),2))&amp;"-"&amp; TEXT(WEEKNUM(jaar_zip[[#This Row],[Datum]],21),"00")</f>
        <v>24-26</v>
      </c>
      <c r="L8676" s="101">
        <f>MONTH(jaar_zip[[#This Row],[Datum]])</f>
        <v>6</v>
      </c>
      <c r="M8676" s="101">
        <f>IF(ISNUMBER(jaar_zip[[#This Row],[etmaaltemperatuur]]),IF(jaar_zip[[#This Row],[etmaaltemperatuur]]&lt;stookgrens,stookgrens-jaar_zip[[#This Row],[etmaaltemperatuur]],0),"")</f>
        <v>0</v>
      </c>
      <c r="N8676" s="101">
        <f>IF(ISNUMBER(jaar_zip[[#This Row],[graaddagen]]),IF(OR(MONTH(jaar_zip[[#This Row],[Datum]])=1,MONTH(jaar_zip[[#This Row],[Datum]])=2,MONTH(jaar_zip[[#This Row],[Datum]])=11,MONTH(jaar_zip[[#This Row],[Datum]])=12),1.1,IF(OR(MONTH(jaar_zip[[#This Row],[Datum]])=3,MONTH(jaar_zip[[#This Row],[Datum]])=10),1,0.8))*jaar_zip[[#This Row],[graaddagen]],"")</f>
        <v>0</v>
      </c>
      <c r="O8676" s="101">
        <f>IF(ISNUMBER(jaar_zip[[#This Row],[etmaaltemperatuur]]),IF(jaar_zip[[#This Row],[etmaaltemperatuur]]&gt;stookgrens,jaar_zip[[#This Row],[etmaaltemperatuur]]-stookgrens,0),"")</f>
        <v>1.1000000000000014</v>
      </c>
    </row>
    <row r="8677" spans="1:15" x14ac:dyDescent="0.25">
      <c r="A8677">
        <v>377</v>
      </c>
      <c r="B8677">
        <v>20240630</v>
      </c>
      <c r="C8677">
        <v>3.3</v>
      </c>
      <c r="D8677">
        <v>18.2</v>
      </c>
      <c r="E8677">
        <v>1405</v>
      </c>
      <c r="F8677">
        <v>4.5999999999999996</v>
      </c>
      <c r="H8677">
        <v>82</v>
      </c>
      <c r="I8677" s="101" t="s">
        <v>43</v>
      </c>
      <c r="J8677" s="1">
        <f>DATEVALUE(RIGHT(jaar_zip[[#This Row],[YYYYMMDD]],2)&amp;"-"&amp;MID(jaar_zip[[#This Row],[YYYYMMDD]],5,2)&amp;"-"&amp;LEFT(jaar_zip[[#This Row],[YYYYMMDD]],4))</f>
        <v>45473</v>
      </c>
      <c r="K8677" s="101" t="str">
        <f>IF(AND(VALUE(MONTH(jaar_zip[[#This Row],[Datum]]))=1,VALUE(WEEKNUM(jaar_zip[[#This Row],[Datum]],21))&gt;51),RIGHT(YEAR(jaar_zip[[#This Row],[Datum]])-1,2),RIGHT(YEAR(jaar_zip[[#This Row],[Datum]]),2))&amp;"-"&amp; TEXT(WEEKNUM(jaar_zip[[#This Row],[Datum]],21),"00")</f>
        <v>24-26</v>
      </c>
      <c r="L8677" s="101">
        <f>MONTH(jaar_zip[[#This Row],[Datum]])</f>
        <v>6</v>
      </c>
      <c r="M8677" s="101">
        <f>IF(ISNUMBER(jaar_zip[[#This Row],[etmaaltemperatuur]]),IF(jaar_zip[[#This Row],[etmaaltemperatuur]]&lt;stookgrens,stookgrens-jaar_zip[[#This Row],[etmaaltemperatuur]],0),"")</f>
        <v>0</v>
      </c>
      <c r="N8677" s="101">
        <f>IF(ISNUMBER(jaar_zip[[#This Row],[graaddagen]]),IF(OR(MONTH(jaar_zip[[#This Row],[Datum]])=1,MONTH(jaar_zip[[#This Row],[Datum]])=2,MONTH(jaar_zip[[#This Row],[Datum]])=11,MONTH(jaar_zip[[#This Row],[Datum]])=12),1.1,IF(OR(MONTH(jaar_zip[[#This Row],[Datum]])=3,MONTH(jaar_zip[[#This Row],[Datum]])=10),1,0.8))*jaar_zip[[#This Row],[graaddagen]],"")</f>
        <v>0</v>
      </c>
      <c r="O8677" s="101">
        <f>IF(ISNUMBER(jaar_zip[[#This Row],[etmaaltemperatuur]]),IF(jaar_zip[[#This Row],[etmaaltemperatuur]]&gt;stookgrens,jaar_zip[[#This Row],[etmaaltemperatuur]]-stookgrens,0),"")</f>
        <v>0.19999999999999929</v>
      </c>
    </row>
    <row r="8678" spans="1:15" x14ac:dyDescent="0.25">
      <c r="A8678">
        <v>377</v>
      </c>
      <c r="B8678">
        <v>20240701</v>
      </c>
      <c r="C8678">
        <v>3.5</v>
      </c>
      <c r="D8678">
        <v>15.9</v>
      </c>
      <c r="E8678">
        <v>1848</v>
      </c>
      <c r="F8678">
        <v>-0.1</v>
      </c>
      <c r="H8678">
        <v>73</v>
      </c>
      <c r="I8678" s="101" t="s">
        <v>43</v>
      </c>
      <c r="J8678" s="1">
        <f>DATEVALUE(RIGHT(jaar_zip[[#This Row],[YYYYMMDD]],2)&amp;"-"&amp;MID(jaar_zip[[#This Row],[YYYYMMDD]],5,2)&amp;"-"&amp;LEFT(jaar_zip[[#This Row],[YYYYMMDD]],4))</f>
        <v>45474</v>
      </c>
      <c r="K8678" s="101" t="str">
        <f>IF(AND(VALUE(MONTH(jaar_zip[[#This Row],[Datum]]))=1,VALUE(WEEKNUM(jaar_zip[[#This Row],[Datum]],21))&gt;51),RIGHT(YEAR(jaar_zip[[#This Row],[Datum]])-1,2),RIGHT(YEAR(jaar_zip[[#This Row],[Datum]]),2))&amp;"-"&amp; TEXT(WEEKNUM(jaar_zip[[#This Row],[Datum]],21),"00")</f>
        <v>24-27</v>
      </c>
      <c r="L8678" s="101">
        <f>MONTH(jaar_zip[[#This Row],[Datum]])</f>
        <v>7</v>
      </c>
      <c r="M8678" s="101">
        <f>IF(ISNUMBER(jaar_zip[[#This Row],[etmaaltemperatuur]]),IF(jaar_zip[[#This Row],[etmaaltemperatuur]]&lt;stookgrens,stookgrens-jaar_zip[[#This Row],[etmaaltemperatuur]],0),"")</f>
        <v>2.0999999999999996</v>
      </c>
      <c r="N8678" s="101">
        <f>IF(ISNUMBER(jaar_zip[[#This Row],[graaddagen]]),IF(OR(MONTH(jaar_zip[[#This Row],[Datum]])=1,MONTH(jaar_zip[[#This Row],[Datum]])=2,MONTH(jaar_zip[[#This Row],[Datum]])=11,MONTH(jaar_zip[[#This Row],[Datum]])=12),1.1,IF(OR(MONTH(jaar_zip[[#This Row],[Datum]])=3,MONTH(jaar_zip[[#This Row],[Datum]])=10),1,0.8))*jaar_zip[[#This Row],[graaddagen]],"")</f>
        <v>1.6799999999999997</v>
      </c>
      <c r="O8678" s="101">
        <f>IF(ISNUMBER(jaar_zip[[#This Row],[etmaaltemperatuur]]),IF(jaar_zip[[#This Row],[etmaaltemperatuur]]&gt;stookgrens,jaar_zip[[#This Row],[etmaaltemperatuur]]-stookgrens,0),"")</f>
        <v>0</v>
      </c>
    </row>
    <row r="8679" spans="1:15" x14ac:dyDescent="0.25">
      <c r="A8679">
        <v>377</v>
      </c>
      <c r="B8679">
        <v>20240702</v>
      </c>
      <c r="C8679">
        <v>3.2</v>
      </c>
      <c r="D8679">
        <v>15.1</v>
      </c>
      <c r="E8679">
        <v>944</v>
      </c>
      <c r="F8679">
        <v>7.4</v>
      </c>
      <c r="H8679">
        <v>84</v>
      </c>
      <c r="I8679" s="101" t="s">
        <v>43</v>
      </c>
      <c r="J8679" s="1">
        <f>DATEVALUE(RIGHT(jaar_zip[[#This Row],[YYYYMMDD]],2)&amp;"-"&amp;MID(jaar_zip[[#This Row],[YYYYMMDD]],5,2)&amp;"-"&amp;LEFT(jaar_zip[[#This Row],[YYYYMMDD]],4))</f>
        <v>45475</v>
      </c>
      <c r="K8679" s="101" t="str">
        <f>IF(AND(VALUE(MONTH(jaar_zip[[#This Row],[Datum]]))=1,VALUE(WEEKNUM(jaar_zip[[#This Row],[Datum]],21))&gt;51),RIGHT(YEAR(jaar_zip[[#This Row],[Datum]])-1,2),RIGHT(YEAR(jaar_zip[[#This Row],[Datum]]),2))&amp;"-"&amp; TEXT(WEEKNUM(jaar_zip[[#This Row],[Datum]],21),"00")</f>
        <v>24-27</v>
      </c>
      <c r="L8679" s="101">
        <f>MONTH(jaar_zip[[#This Row],[Datum]])</f>
        <v>7</v>
      </c>
      <c r="M8679" s="101">
        <f>IF(ISNUMBER(jaar_zip[[#This Row],[etmaaltemperatuur]]),IF(jaar_zip[[#This Row],[etmaaltemperatuur]]&lt;stookgrens,stookgrens-jaar_zip[[#This Row],[etmaaltemperatuur]],0),"")</f>
        <v>2.9000000000000004</v>
      </c>
      <c r="N8679" s="101">
        <f>IF(ISNUMBER(jaar_zip[[#This Row],[graaddagen]]),IF(OR(MONTH(jaar_zip[[#This Row],[Datum]])=1,MONTH(jaar_zip[[#This Row],[Datum]])=2,MONTH(jaar_zip[[#This Row],[Datum]])=11,MONTH(jaar_zip[[#This Row],[Datum]])=12),1.1,IF(OR(MONTH(jaar_zip[[#This Row],[Datum]])=3,MONTH(jaar_zip[[#This Row],[Datum]])=10),1,0.8))*jaar_zip[[#This Row],[graaddagen]],"")</f>
        <v>2.3200000000000003</v>
      </c>
      <c r="O8679" s="101">
        <f>IF(ISNUMBER(jaar_zip[[#This Row],[etmaaltemperatuur]]),IF(jaar_zip[[#This Row],[etmaaltemperatuur]]&gt;stookgrens,jaar_zip[[#This Row],[etmaaltemperatuur]]-stookgrens,0),"")</f>
        <v>0</v>
      </c>
    </row>
    <row r="8680" spans="1:15" x14ac:dyDescent="0.25">
      <c r="A8680">
        <v>377</v>
      </c>
      <c r="B8680">
        <v>20240703</v>
      </c>
      <c r="C8680">
        <v>3.2</v>
      </c>
      <c r="D8680">
        <v>13.5</v>
      </c>
      <c r="E8680">
        <v>940</v>
      </c>
      <c r="F8680">
        <v>3.5</v>
      </c>
      <c r="H8680">
        <v>86</v>
      </c>
      <c r="I8680" s="101" t="s">
        <v>43</v>
      </c>
      <c r="J8680" s="1">
        <f>DATEVALUE(RIGHT(jaar_zip[[#This Row],[YYYYMMDD]],2)&amp;"-"&amp;MID(jaar_zip[[#This Row],[YYYYMMDD]],5,2)&amp;"-"&amp;LEFT(jaar_zip[[#This Row],[YYYYMMDD]],4))</f>
        <v>45476</v>
      </c>
      <c r="K8680" s="101" t="str">
        <f>IF(AND(VALUE(MONTH(jaar_zip[[#This Row],[Datum]]))=1,VALUE(WEEKNUM(jaar_zip[[#This Row],[Datum]],21))&gt;51),RIGHT(YEAR(jaar_zip[[#This Row],[Datum]])-1,2),RIGHT(YEAR(jaar_zip[[#This Row],[Datum]]),2))&amp;"-"&amp; TEXT(WEEKNUM(jaar_zip[[#This Row],[Datum]],21),"00")</f>
        <v>24-27</v>
      </c>
      <c r="L8680" s="101">
        <f>MONTH(jaar_zip[[#This Row],[Datum]])</f>
        <v>7</v>
      </c>
      <c r="M8680" s="101">
        <f>IF(ISNUMBER(jaar_zip[[#This Row],[etmaaltemperatuur]]),IF(jaar_zip[[#This Row],[etmaaltemperatuur]]&lt;stookgrens,stookgrens-jaar_zip[[#This Row],[etmaaltemperatuur]],0),"")</f>
        <v>4.5</v>
      </c>
      <c r="N8680" s="101">
        <f>IF(ISNUMBER(jaar_zip[[#This Row],[graaddagen]]),IF(OR(MONTH(jaar_zip[[#This Row],[Datum]])=1,MONTH(jaar_zip[[#This Row],[Datum]])=2,MONTH(jaar_zip[[#This Row],[Datum]])=11,MONTH(jaar_zip[[#This Row],[Datum]])=12),1.1,IF(OR(MONTH(jaar_zip[[#This Row],[Datum]])=3,MONTH(jaar_zip[[#This Row],[Datum]])=10),1,0.8))*jaar_zip[[#This Row],[graaddagen]],"")</f>
        <v>3.6</v>
      </c>
      <c r="O8680" s="101">
        <f>IF(ISNUMBER(jaar_zip[[#This Row],[etmaaltemperatuur]]),IF(jaar_zip[[#This Row],[etmaaltemperatuur]]&gt;stookgrens,jaar_zip[[#This Row],[etmaaltemperatuur]]-stookgrens,0),"")</f>
        <v>0</v>
      </c>
    </row>
    <row r="8681" spans="1:15" x14ac:dyDescent="0.25">
      <c r="A8681">
        <v>377</v>
      </c>
      <c r="B8681">
        <v>20240704</v>
      </c>
      <c r="C8681">
        <v>4.7</v>
      </c>
      <c r="D8681">
        <v>16.2</v>
      </c>
      <c r="E8681">
        <v>2274</v>
      </c>
      <c r="F8681">
        <v>1.4</v>
      </c>
      <c r="H8681">
        <v>73</v>
      </c>
      <c r="I8681" s="101" t="s">
        <v>43</v>
      </c>
      <c r="J8681" s="1">
        <f>DATEVALUE(RIGHT(jaar_zip[[#This Row],[YYYYMMDD]],2)&amp;"-"&amp;MID(jaar_zip[[#This Row],[YYYYMMDD]],5,2)&amp;"-"&amp;LEFT(jaar_zip[[#This Row],[YYYYMMDD]],4))</f>
        <v>45477</v>
      </c>
      <c r="K8681" s="101" t="str">
        <f>IF(AND(VALUE(MONTH(jaar_zip[[#This Row],[Datum]]))=1,VALUE(WEEKNUM(jaar_zip[[#This Row],[Datum]],21))&gt;51),RIGHT(YEAR(jaar_zip[[#This Row],[Datum]])-1,2),RIGHT(YEAR(jaar_zip[[#This Row],[Datum]]),2))&amp;"-"&amp; TEXT(WEEKNUM(jaar_zip[[#This Row],[Datum]],21),"00")</f>
        <v>24-27</v>
      </c>
      <c r="L8681" s="101">
        <f>MONTH(jaar_zip[[#This Row],[Datum]])</f>
        <v>7</v>
      </c>
      <c r="M8681" s="101">
        <f>IF(ISNUMBER(jaar_zip[[#This Row],[etmaaltemperatuur]]),IF(jaar_zip[[#This Row],[etmaaltemperatuur]]&lt;stookgrens,stookgrens-jaar_zip[[#This Row],[etmaaltemperatuur]],0),"")</f>
        <v>1.8000000000000007</v>
      </c>
      <c r="N8681" s="101">
        <f>IF(ISNUMBER(jaar_zip[[#This Row],[graaddagen]]),IF(OR(MONTH(jaar_zip[[#This Row],[Datum]])=1,MONTH(jaar_zip[[#This Row],[Datum]])=2,MONTH(jaar_zip[[#This Row],[Datum]])=11,MONTH(jaar_zip[[#This Row],[Datum]])=12),1.1,IF(OR(MONTH(jaar_zip[[#This Row],[Datum]])=3,MONTH(jaar_zip[[#This Row],[Datum]])=10),1,0.8))*jaar_zip[[#This Row],[graaddagen]],"")</f>
        <v>1.4400000000000006</v>
      </c>
      <c r="O8681" s="101">
        <f>IF(ISNUMBER(jaar_zip[[#This Row],[etmaaltemperatuur]]),IF(jaar_zip[[#This Row],[etmaaltemperatuur]]&gt;stookgrens,jaar_zip[[#This Row],[etmaaltemperatuur]]-stookgrens,0),"")</f>
        <v>0</v>
      </c>
    </row>
    <row r="8682" spans="1:15" x14ac:dyDescent="0.25">
      <c r="A8682">
        <v>377</v>
      </c>
      <c r="B8682">
        <v>20240705</v>
      </c>
      <c r="C8682">
        <v>4</v>
      </c>
      <c r="D8682">
        <v>15.7</v>
      </c>
      <c r="E8682">
        <v>1200</v>
      </c>
      <c r="F8682">
        <v>0.4</v>
      </c>
      <c r="H8682">
        <v>82</v>
      </c>
      <c r="I8682" s="101" t="s">
        <v>43</v>
      </c>
      <c r="J8682" s="1">
        <f>DATEVALUE(RIGHT(jaar_zip[[#This Row],[YYYYMMDD]],2)&amp;"-"&amp;MID(jaar_zip[[#This Row],[YYYYMMDD]],5,2)&amp;"-"&amp;LEFT(jaar_zip[[#This Row],[YYYYMMDD]],4))</f>
        <v>45478</v>
      </c>
      <c r="K8682" s="101" t="str">
        <f>IF(AND(VALUE(MONTH(jaar_zip[[#This Row],[Datum]]))=1,VALUE(WEEKNUM(jaar_zip[[#This Row],[Datum]],21))&gt;51),RIGHT(YEAR(jaar_zip[[#This Row],[Datum]])-1,2),RIGHT(YEAR(jaar_zip[[#This Row],[Datum]]),2))&amp;"-"&amp; TEXT(WEEKNUM(jaar_zip[[#This Row],[Datum]],21),"00")</f>
        <v>24-27</v>
      </c>
      <c r="L8682" s="101">
        <f>MONTH(jaar_zip[[#This Row],[Datum]])</f>
        <v>7</v>
      </c>
      <c r="M8682" s="101">
        <f>IF(ISNUMBER(jaar_zip[[#This Row],[etmaaltemperatuur]]),IF(jaar_zip[[#This Row],[etmaaltemperatuur]]&lt;stookgrens,stookgrens-jaar_zip[[#This Row],[etmaaltemperatuur]],0),"")</f>
        <v>2.3000000000000007</v>
      </c>
      <c r="N8682" s="101">
        <f>IF(ISNUMBER(jaar_zip[[#This Row],[graaddagen]]),IF(OR(MONTH(jaar_zip[[#This Row],[Datum]])=1,MONTH(jaar_zip[[#This Row],[Datum]])=2,MONTH(jaar_zip[[#This Row],[Datum]])=11,MONTH(jaar_zip[[#This Row],[Datum]])=12),1.1,IF(OR(MONTH(jaar_zip[[#This Row],[Datum]])=3,MONTH(jaar_zip[[#This Row],[Datum]])=10),1,0.8))*jaar_zip[[#This Row],[graaddagen]],"")</f>
        <v>1.8400000000000007</v>
      </c>
      <c r="O8682" s="101">
        <f>IF(ISNUMBER(jaar_zip[[#This Row],[etmaaltemperatuur]]),IF(jaar_zip[[#This Row],[etmaaltemperatuur]]&gt;stookgrens,jaar_zip[[#This Row],[etmaaltemperatuur]]-stookgrens,0),"")</f>
        <v>0</v>
      </c>
    </row>
    <row r="8683" spans="1:15" x14ac:dyDescent="0.25">
      <c r="A8683">
        <v>377</v>
      </c>
      <c r="B8683">
        <v>20240706</v>
      </c>
      <c r="C8683">
        <v>6.2</v>
      </c>
      <c r="D8683">
        <v>17.5</v>
      </c>
      <c r="E8683">
        <v>2004</v>
      </c>
      <c r="F8683">
        <v>-0.1</v>
      </c>
      <c r="H8683">
        <v>66</v>
      </c>
      <c r="I8683" s="101" t="s">
        <v>43</v>
      </c>
      <c r="J8683" s="1">
        <f>DATEVALUE(RIGHT(jaar_zip[[#This Row],[YYYYMMDD]],2)&amp;"-"&amp;MID(jaar_zip[[#This Row],[YYYYMMDD]],5,2)&amp;"-"&amp;LEFT(jaar_zip[[#This Row],[YYYYMMDD]],4))</f>
        <v>45479</v>
      </c>
      <c r="K8683" s="101" t="str">
        <f>IF(AND(VALUE(MONTH(jaar_zip[[#This Row],[Datum]]))=1,VALUE(WEEKNUM(jaar_zip[[#This Row],[Datum]],21))&gt;51),RIGHT(YEAR(jaar_zip[[#This Row],[Datum]])-1,2),RIGHT(YEAR(jaar_zip[[#This Row],[Datum]]),2))&amp;"-"&amp; TEXT(WEEKNUM(jaar_zip[[#This Row],[Datum]],21),"00")</f>
        <v>24-27</v>
      </c>
      <c r="L8683" s="101">
        <f>MONTH(jaar_zip[[#This Row],[Datum]])</f>
        <v>7</v>
      </c>
      <c r="M8683" s="101">
        <f>IF(ISNUMBER(jaar_zip[[#This Row],[etmaaltemperatuur]]),IF(jaar_zip[[#This Row],[etmaaltemperatuur]]&lt;stookgrens,stookgrens-jaar_zip[[#This Row],[etmaaltemperatuur]],0),"")</f>
        <v>0.5</v>
      </c>
      <c r="N8683" s="101">
        <f>IF(ISNUMBER(jaar_zip[[#This Row],[graaddagen]]),IF(OR(MONTH(jaar_zip[[#This Row],[Datum]])=1,MONTH(jaar_zip[[#This Row],[Datum]])=2,MONTH(jaar_zip[[#This Row],[Datum]])=11,MONTH(jaar_zip[[#This Row],[Datum]])=12),1.1,IF(OR(MONTH(jaar_zip[[#This Row],[Datum]])=3,MONTH(jaar_zip[[#This Row],[Datum]])=10),1,0.8))*jaar_zip[[#This Row],[graaddagen]],"")</f>
        <v>0.4</v>
      </c>
      <c r="O8683" s="101">
        <f>IF(ISNUMBER(jaar_zip[[#This Row],[etmaaltemperatuur]]),IF(jaar_zip[[#This Row],[etmaaltemperatuur]]&gt;stookgrens,jaar_zip[[#This Row],[etmaaltemperatuur]]-stookgrens,0),"")</f>
        <v>0</v>
      </c>
    </row>
    <row r="8684" spans="1:15" x14ac:dyDescent="0.25">
      <c r="A8684">
        <v>377</v>
      </c>
      <c r="B8684">
        <v>20240707</v>
      </c>
      <c r="C8684">
        <v>4.0999999999999996</v>
      </c>
      <c r="D8684">
        <v>15.8</v>
      </c>
      <c r="E8684">
        <v>1853</v>
      </c>
      <c r="F8684">
        <v>-0.1</v>
      </c>
      <c r="H8684">
        <v>68</v>
      </c>
      <c r="I8684" s="101" t="s">
        <v>43</v>
      </c>
      <c r="J8684" s="1">
        <f>DATEVALUE(RIGHT(jaar_zip[[#This Row],[YYYYMMDD]],2)&amp;"-"&amp;MID(jaar_zip[[#This Row],[YYYYMMDD]],5,2)&amp;"-"&amp;LEFT(jaar_zip[[#This Row],[YYYYMMDD]],4))</f>
        <v>45480</v>
      </c>
      <c r="K8684" s="101" t="str">
        <f>IF(AND(VALUE(MONTH(jaar_zip[[#This Row],[Datum]]))=1,VALUE(WEEKNUM(jaar_zip[[#This Row],[Datum]],21))&gt;51),RIGHT(YEAR(jaar_zip[[#This Row],[Datum]])-1,2),RIGHT(YEAR(jaar_zip[[#This Row],[Datum]]),2))&amp;"-"&amp; TEXT(WEEKNUM(jaar_zip[[#This Row],[Datum]],21),"00")</f>
        <v>24-27</v>
      </c>
      <c r="L8684" s="101">
        <f>MONTH(jaar_zip[[#This Row],[Datum]])</f>
        <v>7</v>
      </c>
      <c r="M8684" s="101">
        <f>IF(ISNUMBER(jaar_zip[[#This Row],[etmaaltemperatuur]]),IF(jaar_zip[[#This Row],[etmaaltemperatuur]]&lt;stookgrens,stookgrens-jaar_zip[[#This Row],[etmaaltemperatuur]],0),"")</f>
        <v>2.1999999999999993</v>
      </c>
      <c r="N8684" s="101">
        <f>IF(ISNUMBER(jaar_zip[[#This Row],[graaddagen]]),IF(OR(MONTH(jaar_zip[[#This Row],[Datum]])=1,MONTH(jaar_zip[[#This Row],[Datum]])=2,MONTH(jaar_zip[[#This Row],[Datum]])=11,MONTH(jaar_zip[[#This Row],[Datum]])=12),1.1,IF(OR(MONTH(jaar_zip[[#This Row],[Datum]])=3,MONTH(jaar_zip[[#This Row],[Datum]])=10),1,0.8))*jaar_zip[[#This Row],[graaddagen]],"")</f>
        <v>1.7599999999999996</v>
      </c>
      <c r="O8684" s="101">
        <f>IF(ISNUMBER(jaar_zip[[#This Row],[etmaaltemperatuur]]),IF(jaar_zip[[#This Row],[etmaaltemperatuur]]&gt;stookgrens,jaar_zip[[#This Row],[etmaaltemperatuur]]-stookgrens,0),"")</f>
        <v>0</v>
      </c>
    </row>
    <row r="8685" spans="1:15" x14ac:dyDescent="0.25">
      <c r="A8685">
        <v>377</v>
      </c>
      <c r="B8685">
        <v>20240708</v>
      </c>
      <c r="C8685">
        <v>1.8</v>
      </c>
      <c r="D8685">
        <v>17.7</v>
      </c>
      <c r="E8685">
        <v>1791</v>
      </c>
      <c r="F8685">
        <v>-0.1</v>
      </c>
      <c r="H8685">
        <v>69</v>
      </c>
      <c r="I8685" s="101" t="s">
        <v>43</v>
      </c>
      <c r="J8685" s="1">
        <f>DATEVALUE(RIGHT(jaar_zip[[#This Row],[YYYYMMDD]],2)&amp;"-"&amp;MID(jaar_zip[[#This Row],[YYYYMMDD]],5,2)&amp;"-"&amp;LEFT(jaar_zip[[#This Row],[YYYYMMDD]],4))</f>
        <v>45481</v>
      </c>
      <c r="K8685" s="101" t="str">
        <f>IF(AND(VALUE(MONTH(jaar_zip[[#This Row],[Datum]]))=1,VALUE(WEEKNUM(jaar_zip[[#This Row],[Datum]],21))&gt;51),RIGHT(YEAR(jaar_zip[[#This Row],[Datum]])-1,2),RIGHT(YEAR(jaar_zip[[#This Row],[Datum]]),2))&amp;"-"&amp; TEXT(WEEKNUM(jaar_zip[[#This Row],[Datum]],21),"00")</f>
        <v>24-28</v>
      </c>
      <c r="L8685" s="101">
        <f>MONTH(jaar_zip[[#This Row],[Datum]])</f>
        <v>7</v>
      </c>
      <c r="M8685" s="101">
        <f>IF(ISNUMBER(jaar_zip[[#This Row],[etmaaltemperatuur]]),IF(jaar_zip[[#This Row],[etmaaltemperatuur]]&lt;stookgrens,stookgrens-jaar_zip[[#This Row],[etmaaltemperatuur]],0),"")</f>
        <v>0.30000000000000071</v>
      </c>
      <c r="N8685" s="101">
        <f>IF(ISNUMBER(jaar_zip[[#This Row],[graaddagen]]),IF(OR(MONTH(jaar_zip[[#This Row],[Datum]])=1,MONTH(jaar_zip[[#This Row],[Datum]])=2,MONTH(jaar_zip[[#This Row],[Datum]])=11,MONTH(jaar_zip[[#This Row],[Datum]])=12),1.1,IF(OR(MONTH(jaar_zip[[#This Row],[Datum]])=3,MONTH(jaar_zip[[#This Row],[Datum]])=10),1,0.8))*jaar_zip[[#This Row],[graaddagen]],"")</f>
        <v>0.24000000000000057</v>
      </c>
      <c r="O8685" s="101">
        <f>IF(ISNUMBER(jaar_zip[[#This Row],[etmaaltemperatuur]]),IF(jaar_zip[[#This Row],[etmaaltemperatuur]]&gt;stookgrens,jaar_zip[[#This Row],[etmaaltemperatuur]]-stookgrens,0),"")</f>
        <v>0</v>
      </c>
    </row>
    <row r="8686" spans="1:15" x14ac:dyDescent="0.25">
      <c r="A8686">
        <v>377</v>
      </c>
      <c r="B8686">
        <v>20240709</v>
      </c>
      <c r="C8686">
        <v>2.8</v>
      </c>
      <c r="D8686">
        <v>22.6</v>
      </c>
      <c r="E8686">
        <v>2387</v>
      </c>
      <c r="F8686">
        <v>4.5</v>
      </c>
      <c r="H8686">
        <v>67</v>
      </c>
      <c r="I8686" s="101" t="s">
        <v>43</v>
      </c>
      <c r="J8686" s="1">
        <f>DATEVALUE(RIGHT(jaar_zip[[#This Row],[YYYYMMDD]],2)&amp;"-"&amp;MID(jaar_zip[[#This Row],[YYYYMMDD]],5,2)&amp;"-"&amp;LEFT(jaar_zip[[#This Row],[YYYYMMDD]],4))</f>
        <v>45482</v>
      </c>
      <c r="K8686" s="101" t="str">
        <f>IF(AND(VALUE(MONTH(jaar_zip[[#This Row],[Datum]]))=1,VALUE(WEEKNUM(jaar_zip[[#This Row],[Datum]],21))&gt;51),RIGHT(YEAR(jaar_zip[[#This Row],[Datum]])-1,2),RIGHT(YEAR(jaar_zip[[#This Row],[Datum]]),2))&amp;"-"&amp; TEXT(WEEKNUM(jaar_zip[[#This Row],[Datum]],21),"00")</f>
        <v>24-28</v>
      </c>
      <c r="L8686" s="101">
        <f>MONTH(jaar_zip[[#This Row],[Datum]])</f>
        <v>7</v>
      </c>
      <c r="M8686" s="101">
        <f>IF(ISNUMBER(jaar_zip[[#This Row],[etmaaltemperatuur]]),IF(jaar_zip[[#This Row],[etmaaltemperatuur]]&lt;stookgrens,stookgrens-jaar_zip[[#This Row],[etmaaltemperatuur]],0),"")</f>
        <v>0</v>
      </c>
      <c r="N8686" s="101">
        <f>IF(ISNUMBER(jaar_zip[[#This Row],[graaddagen]]),IF(OR(MONTH(jaar_zip[[#This Row],[Datum]])=1,MONTH(jaar_zip[[#This Row],[Datum]])=2,MONTH(jaar_zip[[#This Row],[Datum]])=11,MONTH(jaar_zip[[#This Row],[Datum]])=12),1.1,IF(OR(MONTH(jaar_zip[[#This Row],[Datum]])=3,MONTH(jaar_zip[[#This Row],[Datum]])=10),1,0.8))*jaar_zip[[#This Row],[graaddagen]],"")</f>
        <v>0</v>
      </c>
      <c r="O8686" s="101">
        <f>IF(ISNUMBER(jaar_zip[[#This Row],[etmaaltemperatuur]]),IF(jaar_zip[[#This Row],[etmaaltemperatuur]]&gt;stookgrens,jaar_zip[[#This Row],[etmaaltemperatuur]]-stookgrens,0),"")</f>
        <v>4.6000000000000014</v>
      </c>
    </row>
    <row r="8687" spans="1:15" x14ac:dyDescent="0.25">
      <c r="A8687">
        <v>377</v>
      </c>
      <c r="B8687">
        <v>20240710</v>
      </c>
      <c r="C8687">
        <v>3.3</v>
      </c>
      <c r="D8687">
        <v>20.399999999999999</v>
      </c>
      <c r="E8687">
        <v>1955</v>
      </c>
      <c r="F8687">
        <v>1.1000000000000001</v>
      </c>
      <c r="H8687">
        <v>79</v>
      </c>
      <c r="I8687" s="101" t="s">
        <v>43</v>
      </c>
      <c r="J8687" s="1">
        <f>DATEVALUE(RIGHT(jaar_zip[[#This Row],[YYYYMMDD]],2)&amp;"-"&amp;MID(jaar_zip[[#This Row],[YYYYMMDD]],5,2)&amp;"-"&amp;LEFT(jaar_zip[[#This Row],[YYYYMMDD]],4))</f>
        <v>45483</v>
      </c>
      <c r="K8687" s="101" t="str">
        <f>IF(AND(VALUE(MONTH(jaar_zip[[#This Row],[Datum]]))=1,VALUE(WEEKNUM(jaar_zip[[#This Row],[Datum]],21))&gt;51),RIGHT(YEAR(jaar_zip[[#This Row],[Datum]])-1,2),RIGHT(YEAR(jaar_zip[[#This Row],[Datum]]),2))&amp;"-"&amp; TEXT(WEEKNUM(jaar_zip[[#This Row],[Datum]],21),"00")</f>
        <v>24-28</v>
      </c>
      <c r="L8687" s="101">
        <f>MONTH(jaar_zip[[#This Row],[Datum]])</f>
        <v>7</v>
      </c>
      <c r="M8687" s="101">
        <f>IF(ISNUMBER(jaar_zip[[#This Row],[etmaaltemperatuur]]),IF(jaar_zip[[#This Row],[etmaaltemperatuur]]&lt;stookgrens,stookgrens-jaar_zip[[#This Row],[etmaaltemperatuur]],0),"")</f>
        <v>0</v>
      </c>
      <c r="N8687" s="101">
        <f>IF(ISNUMBER(jaar_zip[[#This Row],[graaddagen]]),IF(OR(MONTH(jaar_zip[[#This Row],[Datum]])=1,MONTH(jaar_zip[[#This Row],[Datum]])=2,MONTH(jaar_zip[[#This Row],[Datum]])=11,MONTH(jaar_zip[[#This Row],[Datum]])=12),1.1,IF(OR(MONTH(jaar_zip[[#This Row],[Datum]])=3,MONTH(jaar_zip[[#This Row],[Datum]])=10),1,0.8))*jaar_zip[[#This Row],[graaddagen]],"")</f>
        <v>0</v>
      </c>
      <c r="O8687" s="101">
        <f>IF(ISNUMBER(jaar_zip[[#This Row],[etmaaltemperatuur]]),IF(jaar_zip[[#This Row],[etmaaltemperatuur]]&gt;stookgrens,jaar_zip[[#This Row],[etmaaltemperatuur]]-stookgrens,0),"")</f>
        <v>2.3999999999999986</v>
      </c>
    </row>
    <row r="8688" spans="1:15" x14ac:dyDescent="0.25">
      <c r="A8688">
        <v>377</v>
      </c>
      <c r="B8688">
        <v>20240711</v>
      </c>
      <c r="C8688">
        <v>2.9</v>
      </c>
      <c r="D8688">
        <v>19.2</v>
      </c>
      <c r="E8688">
        <v>2578</v>
      </c>
      <c r="F8688">
        <v>-0.1</v>
      </c>
      <c r="H8688">
        <v>66</v>
      </c>
      <c r="I8688" s="101" t="s">
        <v>43</v>
      </c>
      <c r="J8688" s="1">
        <f>DATEVALUE(RIGHT(jaar_zip[[#This Row],[YYYYMMDD]],2)&amp;"-"&amp;MID(jaar_zip[[#This Row],[YYYYMMDD]],5,2)&amp;"-"&amp;LEFT(jaar_zip[[#This Row],[YYYYMMDD]],4))</f>
        <v>45484</v>
      </c>
      <c r="K8688" s="101" t="str">
        <f>IF(AND(VALUE(MONTH(jaar_zip[[#This Row],[Datum]]))=1,VALUE(WEEKNUM(jaar_zip[[#This Row],[Datum]],21))&gt;51),RIGHT(YEAR(jaar_zip[[#This Row],[Datum]])-1,2),RIGHT(YEAR(jaar_zip[[#This Row],[Datum]]),2))&amp;"-"&amp; TEXT(WEEKNUM(jaar_zip[[#This Row],[Datum]],21),"00")</f>
        <v>24-28</v>
      </c>
      <c r="L8688" s="101">
        <f>MONTH(jaar_zip[[#This Row],[Datum]])</f>
        <v>7</v>
      </c>
      <c r="M8688" s="101">
        <f>IF(ISNUMBER(jaar_zip[[#This Row],[etmaaltemperatuur]]),IF(jaar_zip[[#This Row],[etmaaltemperatuur]]&lt;stookgrens,stookgrens-jaar_zip[[#This Row],[etmaaltemperatuur]],0),"")</f>
        <v>0</v>
      </c>
      <c r="N8688" s="101">
        <f>IF(ISNUMBER(jaar_zip[[#This Row],[graaddagen]]),IF(OR(MONTH(jaar_zip[[#This Row],[Datum]])=1,MONTH(jaar_zip[[#This Row],[Datum]])=2,MONTH(jaar_zip[[#This Row],[Datum]])=11,MONTH(jaar_zip[[#This Row],[Datum]])=12),1.1,IF(OR(MONTH(jaar_zip[[#This Row],[Datum]])=3,MONTH(jaar_zip[[#This Row],[Datum]])=10),1,0.8))*jaar_zip[[#This Row],[graaddagen]],"")</f>
        <v>0</v>
      </c>
      <c r="O8688" s="101">
        <f>IF(ISNUMBER(jaar_zip[[#This Row],[etmaaltemperatuur]]),IF(jaar_zip[[#This Row],[etmaaltemperatuur]]&gt;stookgrens,jaar_zip[[#This Row],[etmaaltemperatuur]]-stookgrens,0),"")</f>
        <v>1.1999999999999993</v>
      </c>
    </row>
    <row r="8689" spans="1:15" x14ac:dyDescent="0.25">
      <c r="A8689">
        <v>377</v>
      </c>
      <c r="B8689">
        <v>20240712</v>
      </c>
      <c r="C8689">
        <v>4.2</v>
      </c>
      <c r="D8689">
        <v>14.9</v>
      </c>
      <c r="E8689">
        <v>596</v>
      </c>
      <c r="F8689">
        <v>37.700000000000003</v>
      </c>
      <c r="H8689">
        <v>88</v>
      </c>
      <c r="I8689" s="101" t="s">
        <v>43</v>
      </c>
      <c r="J8689" s="1">
        <f>DATEVALUE(RIGHT(jaar_zip[[#This Row],[YYYYMMDD]],2)&amp;"-"&amp;MID(jaar_zip[[#This Row],[YYYYMMDD]],5,2)&amp;"-"&amp;LEFT(jaar_zip[[#This Row],[YYYYMMDD]],4))</f>
        <v>45485</v>
      </c>
      <c r="K8689" s="101" t="str">
        <f>IF(AND(VALUE(MONTH(jaar_zip[[#This Row],[Datum]]))=1,VALUE(WEEKNUM(jaar_zip[[#This Row],[Datum]],21))&gt;51),RIGHT(YEAR(jaar_zip[[#This Row],[Datum]])-1,2),RIGHT(YEAR(jaar_zip[[#This Row],[Datum]]),2))&amp;"-"&amp; TEXT(WEEKNUM(jaar_zip[[#This Row],[Datum]],21),"00")</f>
        <v>24-28</v>
      </c>
      <c r="L8689" s="101">
        <f>MONTH(jaar_zip[[#This Row],[Datum]])</f>
        <v>7</v>
      </c>
      <c r="M8689" s="101">
        <f>IF(ISNUMBER(jaar_zip[[#This Row],[etmaaltemperatuur]]),IF(jaar_zip[[#This Row],[etmaaltemperatuur]]&lt;stookgrens,stookgrens-jaar_zip[[#This Row],[etmaaltemperatuur]],0),"")</f>
        <v>3.0999999999999996</v>
      </c>
      <c r="N8689" s="101">
        <f>IF(ISNUMBER(jaar_zip[[#This Row],[graaddagen]]),IF(OR(MONTH(jaar_zip[[#This Row],[Datum]])=1,MONTH(jaar_zip[[#This Row],[Datum]])=2,MONTH(jaar_zip[[#This Row],[Datum]])=11,MONTH(jaar_zip[[#This Row],[Datum]])=12),1.1,IF(OR(MONTH(jaar_zip[[#This Row],[Datum]])=3,MONTH(jaar_zip[[#This Row],[Datum]])=10),1,0.8))*jaar_zip[[#This Row],[graaddagen]],"")</f>
        <v>2.48</v>
      </c>
      <c r="O8689" s="101">
        <f>IF(ISNUMBER(jaar_zip[[#This Row],[etmaaltemperatuur]]),IF(jaar_zip[[#This Row],[etmaaltemperatuur]]&gt;stookgrens,jaar_zip[[#This Row],[etmaaltemperatuur]]-stookgrens,0),"")</f>
        <v>0</v>
      </c>
    </row>
    <row r="8690" spans="1:15" x14ac:dyDescent="0.25">
      <c r="A8690">
        <v>377</v>
      </c>
      <c r="B8690">
        <v>20240713</v>
      </c>
      <c r="C8690">
        <v>4.3</v>
      </c>
      <c r="D8690">
        <v>14.8</v>
      </c>
      <c r="E8690">
        <v>1595</v>
      </c>
      <c r="F8690">
        <v>0</v>
      </c>
      <c r="H8690">
        <v>80</v>
      </c>
      <c r="I8690" s="101" t="s">
        <v>43</v>
      </c>
      <c r="J8690" s="1">
        <f>DATEVALUE(RIGHT(jaar_zip[[#This Row],[YYYYMMDD]],2)&amp;"-"&amp;MID(jaar_zip[[#This Row],[YYYYMMDD]],5,2)&amp;"-"&amp;LEFT(jaar_zip[[#This Row],[YYYYMMDD]],4))</f>
        <v>45486</v>
      </c>
      <c r="K8690" s="101" t="str">
        <f>IF(AND(VALUE(MONTH(jaar_zip[[#This Row],[Datum]]))=1,VALUE(WEEKNUM(jaar_zip[[#This Row],[Datum]],21))&gt;51),RIGHT(YEAR(jaar_zip[[#This Row],[Datum]])-1,2),RIGHT(YEAR(jaar_zip[[#This Row],[Datum]]),2))&amp;"-"&amp; TEXT(WEEKNUM(jaar_zip[[#This Row],[Datum]],21),"00")</f>
        <v>24-28</v>
      </c>
      <c r="L8690" s="101">
        <f>MONTH(jaar_zip[[#This Row],[Datum]])</f>
        <v>7</v>
      </c>
      <c r="M8690" s="101">
        <f>IF(ISNUMBER(jaar_zip[[#This Row],[etmaaltemperatuur]]),IF(jaar_zip[[#This Row],[etmaaltemperatuur]]&lt;stookgrens,stookgrens-jaar_zip[[#This Row],[etmaaltemperatuur]],0),"")</f>
        <v>3.1999999999999993</v>
      </c>
      <c r="N8690" s="101">
        <f>IF(ISNUMBER(jaar_zip[[#This Row],[graaddagen]]),IF(OR(MONTH(jaar_zip[[#This Row],[Datum]])=1,MONTH(jaar_zip[[#This Row],[Datum]])=2,MONTH(jaar_zip[[#This Row],[Datum]])=11,MONTH(jaar_zip[[#This Row],[Datum]])=12),1.1,IF(OR(MONTH(jaar_zip[[#This Row],[Datum]])=3,MONTH(jaar_zip[[#This Row],[Datum]])=10),1,0.8))*jaar_zip[[#This Row],[graaddagen]],"")</f>
        <v>2.5599999999999996</v>
      </c>
      <c r="O8690" s="101">
        <f>IF(ISNUMBER(jaar_zip[[#This Row],[etmaaltemperatuur]]),IF(jaar_zip[[#This Row],[etmaaltemperatuur]]&gt;stookgrens,jaar_zip[[#This Row],[etmaaltemperatuur]]-stookgrens,0),"")</f>
        <v>0</v>
      </c>
    </row>
    <row r="8691" spans="1:15" x14ac:dyDescent="0.25">
      <c r="A8691">
        <v>377</v>
      </c>
      <c r="B8691">
        <v>20240714</v>
      </c>
      <c r="C8691">
        <v>2.5</v>
      </c>
      <c r="D8691">
        <v>16.600000000000001</v>
      </c>
      <c r="E8691">
        <v>2112</v>
      </c>
      <c r="F8691">
        <v>0</v>
      </c>
      <c r="H8691">
        <v>77</v>
      </c>
      <c r="I8691" s="101" t="s">
        <v>43</v>
      </c>
      <c r="J8691" s="1">
        <f>DATEVALUE(RIGHT(jaar_zip[[#This Row],[YYYYMMDD]],2)&amp;"-"&amp;MID(jaar_zip[[#This Row],[YYYYMMDD]],5,2)&amp;"-"&amp;LEFT(jaar_zip[[#This Row],[YYYYMMDD]],4))</f>
        <v>45487</v>
      </c>
      <c r="K8691" s="101" t="str">
        <f>IF(AND(VALUE(MONTH(jaar_zip[[#This Row],[Datum]]))=1,VALUE(WEEKNUM(jaar_zip[[#This Row],[Datum]],21))&gt;51),RIGHT(YEAR(jaar_zip[[#This Row],[Datum]])-1,2),RIGHT(YEAR(jaar_zip[[#This Row],[Datum]]),2))&amp;"-"&amp; TEXT(WEEKNUM(jaar_zip[[#This Row],[Datum]],21),"00")</f>
        <v>24-28</v>
      </c>
      <c r="L8691" s="101">
        <f>MONTH(jaar_zip[[#This Row],[Datum]])</f>
        <v>7</v>
      </c>
      <c r="M8691" s="101">
        <f>IF(ISNUMBER(jaar_zip[[#This Row],[etmaaltemperatuur]]),IF(jaar_zip[[#This Row],[etmaaltemperatuur]]&lt;stookgrens,stookgrens-jaar_zip[[#This Row],[etmaaltemperatuur]],0),"")</f>
        <v>1.3999999999999986</v>
      </c>
      <c r="N8691" s="101">
        <f>IF(ISNUMBER(jaar_zip[[#This Row],[graaddagen]]),IF(OR(MONTH(jaar_zip[[#This Row],[Datum]])=1,MONTH(jaar_zip[[#This Row],[Datum]])=2,MONTH(jaar_zip[[#This Row],[Datum]])=11,MONTH(jaar_zip[[#This Row],[Datum]])=12),1.1,IF(OR(MONTH(jaar_zip[[#This Row],[Datum]])=3,MONTH(jaar_zip[[#This Row],[Datum]])=10),1,0.8))*jaar_zip[[#This Row],[graaddagen]],"")</f>
        <v>1.119999999999999</v>
      </c>
      <c r="O8691" s="101">
        <f>IF(ISNUMBER(jaar_zip[[#This Row],[etmaaltemperatuur]]),IF(jaar_zip[[#This Row],[etmaaltemperatuur]]&gt;stookgrens,jaar_zip[[#This Row],[etmaaltemperatuur]]-stookgrens,0),"")</f>
        <v>0</v>
      </c>
    </row>
    <row r="8692" spans="1:15" x14ac:dyDescent="0.25">
      <c r="A8692">
        <v>377</v>
      </c>
      <c r="B8692">
        <v>20240715</v>
      </c>
      <c r="C8692">
        <v>2.2999999999999998</v>
      </c>
      <c r="D8692">
        <v>20.2</v>
      </c>
      <c r="E8692">
        <v>2352</v>
      </c>
      <c r="F8692">
        <v>0.6</v>
      </c>
      <c r="H8692">
        <v>72</v>
      </c>
      <c r="I8692" s="101" t="s">
        <v>43</v>
      </c>
      <c r="J8692" s="1">
        <f>DATEVALUE(RIGHT(jaar_zip[[#This Row],[YYYYMMDD]],2)&amp;"-"&amp;MID(jaar_zip[[#This Row],[YYYYMMDD]],5,2)&amp;"-"&amp;LEFT(jaar_zip[[#This Row],[YYYYMMDD]],4))</f>
        <v>45488</v>
      </c>
      <c r="K8692" s="101" t="str">
        <f>IF(AND(VALUE(MONTH(jaar_zip[[#This Row],[Datum]]))=1,VALUE(WEEKNUM(jaar_zip[[#This Row],[Datum]],21))&gt;51),RIGHT(YEAR(jaar_zip[[#This Row],[Datum]])-1,2),RIGHT(YEAR(jaar_zip[[#This Row],[Datum]]),2))&amp;"-"&amp; TEXT(WEEKNUM(jaar_zip[[#This Row],[Datum]],21),"00")</f>
        <v>24-29</v>
      </c>
      <c r="L8692" s="101">
        <f>MONTH(jaar_zip[[#This Row],[Datum]])</f>
        <v>7</v>
      </c>
      <c r="M8692" s="101">
        <f>IF(ISNUMBER(jaar_zip[[#This Row],[etmaaltemperatuur]]),IF(jaar_zip[[#This Row],[etmaaltemperatuur]]&lt;stookgrens,stookgrens-jaar_zip[[#This Row],[etmaaltemperatuur]],0),"")</f>
        <v>0</v>
      </c>
      <c r="N8692" s="101">
        <f>IF(ISNUMBER(jaar_zip[[#This Row],[graaddagen]]),IF(OR(MONTH(jaar_zip[[#This Row],[Datum]])=1,MONTH(jaar_zip[[#This Row],[Datum]])=2,MONTH(jaar_zip[[#This Row],[Datum]])=11,MONTH(jaar_zip[[#This Row],[Datum]])=12),1.1,IF(OR(MONTH(jaar_zip[[#This Row],[Datum]])=3,MONTH(jaar_zip[[#This Row],[Datum]])=10),1,0.8))*jaar_zip[[#This Row],[graaddagen]],"")</f>
        <v>0</v>
      </c>
      <c r="O8692" s="101">
        <f>IF(ISNUMBER(jaar_zip[[#This Row],[etmaaltemperatuur]]),IF(jaar_zip[[#This Row],[etmaaltemperatuur]]&gt;stookgrens,jaar_zip[[#This Row],[etmaaltemperatuur]]-stookgrens,0),"")</f>
        <v>2.1999999999999993</v>
      </c>
    </row>
    <row r="8693" spans="1:15" x14ac:dyDescent="0.25">
      <c r="A8693">
        <v>377</v>
      </c>
      <c r="B8693">
        <v>20240716</v>
      </c>
      <c r="C8693">
        <v>5.6</v>
      </c>
      <c r="D8693">
        <v>18.5</v>
      </c>
      <c r="E8693">
        <v>1625</v>
      </c>
      <c r="F8693">
        <v>0.6</v>
      </c>
      <c r="H8693">
        <v>77</v>
      </c>
      <c r="I8693" s="101" t="s">
        <v>43</v>
      </c>
      <c r="J8693" s="1">
        <f>DATEVALUE(RIGHT(jaar_zip[[#This Row],[YYYYMMDD]],2)&amp;"-"&amp;MID(jaar_zip[[#This Row],[YYYYMMDD]],5,2)&amp;"-"&amp;LEFT(jaar_zip[[#This Row],[YYYYMMDD]],4))</f>
        <v>45489</v>
      </c>
      <c r="K8693" s="101" t="str">
        <f>IF(AND(VALUE(MONTH(jaar_zip[[#This Row],[Datum]]))=1,VALUE(WEEKNUM(jaar_zip[[#This Row],[Datum]],21))&gt;51),RIGHT(YEAR(jaar_zip[[#This Row],[Datum]])-1,2),RIGHT(YEAR(jaar_zip[[#This Row],[Datum]]),2))&amp;"-"&amp; TEXT(WEEKNUM(jaar_zip[[#This Row],[Datum]],21),"00")</f>
        <v>24-29</v>
      </c>
      <c r="L8693" s="101">
        <f>MONTH(jaar_zip[[#This Row],[Datum]])</f>
        <v>7</v>
      </c>
      <c r="M8693" s="101">
        <f>IF(ISNUMBER(jaar_zip[[#This Row],[etmaaltemperatuur]]),IF(jaar_zip[[#This Row],[etmaaltemperatuur]]&lt;stookgrens,stookgrens-jaar_zip[[#This Row],[etmaaltemperatuur]],0),"")</f>
        <v>0</v>
      </c>
      <c r="N8693" s="101">
        <f>IF(ISNUMBER(jaar_zip[[#This Row],[graaddagen]]),IF(OR(MONTH(jaar_zip[[#This Row],[Datum]])=1,MONTH(jaar_zip[[#This Row],[Datum]])=2,MONTH(jaar_zip[[#This Row],[Datum]])=11,MONTH(jaar_zip[[#This Row],[Datum]])=12),1.1,IF(OR(MONTH(jaar_zip[[#This Row],[Datum]])=3,MONTH(jaar_zip[[#This Row],[Datum]])=10),1,0.8))*jaar_zip[[#This Row],[graaddagen]],"")</f>
        <v>0</v>
      </c>
      <c r="O8693" s="101">
        <f>IF(ISNUMBER(jaar_zip[[#This Row],[etmaaltemperatuur]]),IF(jaar_zip[[#This Row],[etmaaltemperatuur]]&gt;stookgrens,jaar_zip[[#This Row],[etmaaltemperatuur]]-stookgrens,0),"")</f>
        <v>0.5</v>
      </c>
    </row>
    <row r="8694" spans="1:15" x14ac:dyDescent="0.25">
      <c r="A8694">
        <v>377</v>
      </c>
      <c r="B8694">
        <v>20240717</v>
      </c>
      <c r="C8694">
        <v>2.8</v>
      </c>
      <c r="D8694">
        <v>19.2</v>
      </c>
      <c r="E8694">
        <v>1930</v>
      </c>
      <c r="F8694">
        <v>0</v>
      </c>
      <c r="H8694">
        <v>76</v>
      </c>
      <c r="I8694" s="101" t="s">
        <v>43</v>
      </c>
      <c r="J8694" s="1">
        <f>DATEVALUE(RIGHT(jaar_zip[[#This Row],[YYYYMMDD]],2)&amp;"-"&amp;MID(jaar_zip[[#This Row],[YYYYMMDD]],5,2)&amp;"-"&amp;LEFT(jaar_zip[[#This Row],[YYYYMMDD]],4))</f>
        <v>45490</v>
      </c>
      <c r="K8694" s="101" t="str">
        <f>IF(AND(VALUE(MONTH(jaar_zip[[#This Row],[Datum]]))=1,VALUE(WEEKNUM(jaar_zip[[#This Row],[Datum]],21))&gt;51),RIGHT(YEAR(jaar_zip[[#This Row],[Datum]])-1,2),RIGHT(YEAR(jaar_zip[[#This Row],[Datum]]),2))&amp;"-"&amp; TEXT(WEEKNUM(jaar_zip[[#This Row],[Datum]],21),"00")</f>
        <v>24-29</v>
      </c>
      <c r="L8694" s="101">
        <f>MONTH(jaar_zip[[#This Row],[Datum]])</f>
        <v>7</v>
      </c>
      <c r="M8694" s="101">
        <f>IF(ISNUMBER(jaar_zip[[#This Row],[etmaaltemperatuur]]),IF(jaar_zip[[#This Row],[etmaaltemperatuur]]&lt;stookgrens,stookgrens-jaar_zip[[#This Row],[etmaaltemperatuur]],0),"")</f>
        <v>0</v>
      </c>
      <c r="N8694" s="101">
        <f>IF(ISNUMBER(jaar_zip[[#This Row],[graaddagen]]),IF(OR(MONTH(jaar_zip[[#This Row],[Datum]])=1,MONTH(jaar_zip[[#This Row],[Datum]])=2,MONTH(jaar_zip[[#This Row],[Datum]])=11,MONTH(jaar_zip[[#This Row],[Datum]])=12),1.1,IF(OR(MONTH(jaar_zip[[#This Row],[Datum]])=3,MONTH(jaar_zip[[#This Row],[Datum]])=10),1,0.8))*jaar_zip[[#This Row],[graaddagen]],"")</f>
        <v>0</v>
      </c>
      <c r="O8694" s="101">
        <f>IF(ISNUMBER(jaar_zip[[#This Row],[etmaaltemperatuur]]),IF(jaar_zip[[#This Row],[etmaaltemperatuur]]&gt;stookgrens,jaar_zip[[#This Row],[etmaaltemperatuur]]-stookgrens,0),"")</f>
        <v>1.1999999999999993</v>
      </c>
    </row>
    <row r="8695" spans="1:15" x14ac:dyDescent="0.25">
      <c r="A8695">
        <v>377</v>
      </c>
      <c r="B8695">
        <v>20240718</v>
      </c>
      <c r="C8695">
        <v>1.5</v>
      </c>
      <c r="D8695">
        <v>21.5</v>
      </c>
      <c r="E8695">
        <v>2587</v>
      </c>
      <c r="F8695">
        <v>0</v>
      </c>
      <c r="H8695">
        <v>71</v>
      </c>
      <c r="I8695" s="101" t="s">
        <v>43</v>
      </c>
      <c r="J8695" s="1">
        <f>DATEVALUE(RIGHT(jaar_zip[[#This Row],[YYYYMMDD]],2)&amp;"-"&amp;MID(jaar_zip[[#This Row],[YYYYMMDD]],5,2)&amp;"-"&amp;LEFT(jaar_zip[[#This Row],[YYYYMMDD]],4))</f>
        <v>45491</v>
      </c>
      <c r="K8695" s="101" t="str">
        <f>IF(AND(VALUE(MONTH(jaar_zip[[#This Row],[Datum]]))=1,VALUE(WEEKNUM(jaar_zip[[#This Row],[Datum]],21))&gt;51),RIGHT(YEAR(jaar_zip[[#This Row],[Datum]])-1,2),RIGHT(YEAR(jaar_zip[[#This Row],[Datum]]),2))&amp;"-"&amp; TEXT(WEEKNUM(jaar_zip[[#This Row],[Datum]],21),"00")</f>
        <v>24-29</v>
      </c>
      <c r="L8695" s="101">
        <f>MONTH(jaar_zip[[#This Row],[Datum]])</f>
        <v>7</v>
      </c>
      <c r="M8695" s="101">
        <f>IF(ISNUMBER(jaar_zip[[#This Row],[etmaaltemperatuur]]),IF(jaar_zip[[#This Row],[etmaaltemperatuur]]&lt;stookgrens,stookgrens-jaar_zip[[#This Row],[etmaaltemperatuur]],0),"")</f>
        <v>0</v>
      </c>
      <c r="N8695" s="101">
        <f>IF(ISNUMBER(jaar_zip[[#This Row],[graaddagen]]),IF(OR(MONTH(jaar_zip[[#This Row],[Datum]])=1,MONTH(jaar_zip[[#This Row],[Datum]])=2,MONTH(jaar_zip[[#This Row],[Datum]])=11,MONTH(jaar_zip[[#This Row],[Datum]])=12),1.1,IF(OR(MONTH(jaar_zip[[#This Row],[Datum]])=3,MONTH(jaar_zip[[#This Row],[Datum]])=10),1,0.8))*jaar_zip[[#This Row],[graaddagen]],"")</f>
        <v>0</v>
      </c>
      <c r="O8695" s="101">
        <f>IF(ISNUMBER(jaar_zip[[#This Row],[etmaaltemperatuur]]),IF(jaar_zip[[#This Row],[etmaaltemperatuur]]&gt;stookgrens,jaar_zip[[#This Row],[etmaaltemperatuur]]-stookgrens,0),"")</f>
        <v>3.5</v>
      </c>
    </row>
    <row r="8696" spans="1:15" x14ac:dyDescent="0.25">
      <c r="A8696">
        <v>377</v>
      </c>
      <c r="B8696">
        <v>20240719</v>
      </c>
      <c r="C8696">
        <v>1.6</v>
      </c>
      <c r="D8696">
        <v>23.1</v>
      </c>
      <c r="E8696">
        <v>2191</v>
      </c>
      <c r="F8696">
        <v>0</v>
      </c>
      <c r="H8696">
        <v>67</v>
      </c>
      <c r="I8696" s="101" t="s">
        <v>43</v>
      </c>
      <c r="J8696" s="1">
        <f>DATEVALUE(RIGHT(jaar_zip[[#This Row],[YYYYMMDD]],2)&amp;"-"&amp;MID(jaar_zip[[#This Row],[YYYYMMDD]],5,2)&amp;"-"&amp;LEFT(jaar_zip[[#This Row],[YYYYMMDD]],4))</f>
        <v>45492</v>
      </c>
      <c r="K8696" s="101" t="str">
        <f>IF(AND(VALUE(MONTH(jaar_zip[[#This Row],[Datum]]))=1,VALUE(WEEKNUM(jaar_zip[[#This Row],[Datum]],21))&gt;51),RIGHT(YEAR(jaar_zip[[#This Row],[Datum]])-1,2),RIGHT(YEAR(jaar_zip[[#This Row],[Datum]]),2))&amp;"-"&amp; TEXT(WEEKNUM(jaar_zip[[#This Row],[Datum]],21),"00")</f>
        <v>24-29</v>
      </c>
      <c r="L8696" s="101">
        <f>MONTH(jaar_zip[[#This Row],[Datum]])</f>
        <v>7</v>
      </c>
      <c r="M8696" s="101">
        <f>IF(ISNUMBER(jaar_zip[[#This Row],[etmaaltemperatuur]]),IF(jaar_zip[[#This Row],[etmaaltemperatuur]]&lt;stookgrens,stookgrens-jaar_zip[[#This Row],[etmaaltemperatuur]],0),"")</f>
        <v>0</v>
      </c>
      <c r="N8696" s="101">
        <f>IF(ISNUMBER(jaar_zip[[#This Row],[graaddagen]]),IF(OR(MONTH(jaar_zip[[#This Row],[Datum]])=1,MONTH(jaar_zip[[#This Row],[Datum]])=2,MONTH(jaar_zip[[#This Row],[Datum]])=11,MONTH(jaar_zip[[#This Row],[Datum]])=12),1.1,IF(OR(MONTH(jaar_zip[[#This Row],[Datum]])=3,MONTH(jaar_zip[[#This Row],[Datum]])=10),1,0.8))*jaar_zip[[#This Row],[graaddagen]],"")</f>
        <v>0</v>
      </c>
      <c r="O8696" s="101">
        <f>IF(ISNUMBER(jaar_zip[[#This Row],[etmaaltemperatuur]]),IF(jaar_zip[[#This Row],[etmaaltemperatuur]]&gt;stookgrens,jaar_zip[[#This Row],[etmaaltemperatuur]]-stookgrens,0),"")</f>
        <v>5.1000000000000014</v>
      </c>
    </row>
    <row r="8697" spans="1:15" x14ac:dyDescent="0.25">
      <c r="A8697">
        <v>377</v>
      </c>
      <c r="B8697">
        <v>20240720</v>
      </c>
      <c r="C8697">
        <v>1.7</v>
      </c>
      <c r="D8697">
        <v>23.3</v>
      </c>
      <c r="E8697">
        <v>2165</v>
      </c>
      <c r="F8697">
        <v>0.4</v>
      </c>
      <c r="H8697">
        <v>74</v>
      </c>
      <c r="I8697" s="101" t="s">
        <v>43</v>
      </c>
      <c r="J8697" s="1">
        <f>DATEVALUE(RIGHT(jaar_zip[[#This Row],[YYYYMMDD]],2)&amp;"-"&amp;MID(jaar_zip[[#This Row],[YYYYMMDD]],5,2)&amp;"-"&amp;LEFT(jaar_zip[[#This Row],[YYYYMMDD]],4))</f>
        <v>45493</v>
      </c>
      <c r="K8697" s="101" t="str">
        <f>IF(AND(VALUE(MONTH(jaar_zip[[#This Row],[Datum]]))=1,VALUE(WEEKNUM(jaar_zip[[#This Row],[Datum]],21))&gt;51),RIGHT(YEAR(jaar_zip[[#This Row],[Datum]])-1,2),RIGHT(YEAR(jaar_zip[[#This Row],[Datum]]),2))&amp;"-"&amp; TEXT(WEEKNUM(jaar_zip[[#This Row],[Datum]],21),"00")</f>
        <v>24-29</v>
      </c>
      <c r="L8697" s="101">
        <f>MONTH(jaar_zip[[#This Row],[Datum]])</f>
        <v>7</v>
      </c>
      <c r="M8697" s="101">
        <f>IF(ISNUMBER(jaar_zip[[#This Row],[etmaaltemperatuur]]),IF(jaar_zip[[#This Row],[etmaaltemperatuur]]&lt;stookgrens,stookgrens-jaar_zip[[#This Row],[etmaaltemperatuur]],0),"")</f>
        <v>0</v>
      </c>
      <c r="N8697" s="101">
        <f>IF(ISNUMBER(jaar_zip[[#This Row],[graaddagen]]),IF(OR(MONTH(jaar_zip[[#This Row],[Datum]])=1,MONTH(jaar_zip[[#This Row],[Datum]])=2,MONTH(jaar_zip[[#This Row],[Datum]])=11,MONTH(jaar_zip[[#This Row],[Datum]])=12),1.1,IF(OR(MONTH(jaar_zip[[#This Row],[Datum]])=3,MONTH(jaar_zip[[#This Row],[Datum]])=10),1,0.8))*jaar_zip[[#This Row],[graaddagen]],"")</f>
        <v>0</v>
      </c>
      <c r="O8697" s="101">
        <f>IF(ISNUMBER(jaar_zip[[#This Row],[etmaaltemperatuur]]),IF(jaar_zip[[#This Row],[etmaaltemperatuur]]&gt;stookgrens,jaar_zip[[#This Row],[etmaaltemperatuur]]-stookgrens,0),"")</f>
        <v>5.3000000000000007</v>
      </c>
    </row>
    <row r="8698" spans="1:15" x14ac:dyDescent="0.25">
      <c r="A8698">
        <v>377</v>
      </c>
      <c r="B8698">
        <v>20240721</v>
      </c>
      <c r="C8698">
        <v>3.5</v>
      </c>
      <c r="D8698">
        <v>21.1</v>
      </c>
      <c r="E8698">
        <v>1143</v>
      </c>
      <c r="F8698">
        <v>-0.1</v>
      </c>
      <c r="H8698">
        <v>82</v>
      </c>
      <c r="I8698" s="101" t="s">
        <v>43</v>
      </c>
      <c r="J8698" s="1">
        <f>DATEVALUE(RIGHT(jaar_zip[[#This Row],[YYYYMMDD]],2)&amp;"-"&amp;MID(jaar_zip[[#This Row],[YYYYMMDD]],5,2)&amp;"-"&amp;LEFT(jaar_zip[[#This Row],[YYYYMMDD]],4))</f>
        <v>45494</v>
      </c>
      <c r="K8698" s="101" t="str">
        <f>IF(AND(VALUE(MONTH(jaar_zip[[#This Row],[Datum]]))=1,VALUE(WEEKNUM(jaar_zip[[#This Row],[Datum]],21))&gt;51),RIGHT(YEAR(jaar_zip[[#This Row],[Datum]])-1,2),RIGHT(YEAR(jaar_zip[[#This Row],[Datum]]),2))&amp;"-"&amp; TEXT(WEEKNUM(jaar_zip[[#This Row],[Datum]],21),"00")</f>
        <v>24-29</v>
      </c>
      <c r="L8698" s="101">
        <f>MONTH(jaar_zip[[#This Row],[Datum]])</f>
        <v>7</v>
      </c>
      <c r="M8698" s="101">
        <f>IF(ISNUMBER(jaar_zip[[#This Row],[etmaaltemperatuur]]),IF(jaar_zip[[#This Row],[etmaaltemperatuur]]&lt;stookgrens,stookgrens-jaar_zip[[#This Row],[etmaaltemperatuur]],0),"")</f>
        <v>0</v>
      </c>
      <c r="N8698" s="101">
        <f>IF(ISNUMBER(jaar_zip[[#This Row],[graaddagen]]),IF(OR(MONTH(jaar_zip[[#This Row],[Datum]])=1,MONTH(jaar_zip[[#This Row],[Datum]])=2,MONTH(jaar_zip[[#This Row],[Datum]])=11,MONTH(jaar_zip[[#This Row],[Datum]])=12),1.1,IF(OR(MONTH(jaar_zip[[#This Row],[Datum]])=3,MONTH(jaar_zip[[#This Row],[Datum]])=10),1,0.8))*jaar_zip[[#This Row],[graaddagen]],"")</f>
        <v>0</v>
      </c>
      <c r="O8698" s="101">
        <f>IF(ISNUMBER(jaar_zip[[#This Row],[etmaaltemperatuur]]),IF(jaar_zip[[#This Row],[etmaaltemperatuur]]&gt;stookgrens,jaar_zip[[#This Row],[etmaaltemperatuur]]-stookgrens,0),"")</f>
        <v>3.1000000000000014</v>
      </c>
    </row>
    <row r="8699" spans="1:15" x14ac:dyDescent="0.25">
      <c r="A8699">
        <v>377</v>
      </c>
      <c r="B8699">
        <v>20240722</v>
      </c>
      <c r="C8699">
        <v>3.3</v>
      </c>
      <c r="D8699">
        <v>19.899999999999999</v>
      </c>
      <c r="E8699">
        <v>2165</v>
      </c>
      <c r="F8699">
        <v>0</v>
      </c>
      <c r="H8699">
        <v>74</v>
      </c>
      <c r="I8699" s="101" t="s">
        <v>43</v>
      </c>
      <c r="J8699" s="1">
        <f>DATEVALUE(RIGHT(jaar_zip[[#This Row],[YYYYMMDD]],2)&amp;"-"&amp;MID(jaar_zip[[#This Row],[YYYYMMDD]],5,2)&amp;"-"&amp;LEFT(jaar_zip[[#This Row],[YYYYMMDD]],4))</f>
        <v>45495</v>
      </c>
      <c r="K8699" s="101" t="str">
        <f>IF(AND(VALUE(MONTH(jaar_zip[[#This Row],[Datum]]))=1,VALUE(WEEKNUM(jaar_zip[[#This Row],[Datum]],21))&gt;51),RIGHT(YEAR(jaar_zip[[#This Row],[Datum]])-1,2),RIGHT(YEAR(jaar_zip[[#This Row],[Datum]]),2))&amp;"-"&amp; TEXT(WEEKNUM(jaar_zip[[#This Row],[Datum]],21),"00")</f>
        <v>24-30</v>
      </c>
      <c r="L8699" s="101">
        <f>MONTH(jaar_zip[[#This Row],[Datum]])</f>
        <v>7</v>
      </c>
      <c r="M8699" s="101">
        <f>IF(ISNUMBER(jaar_zip[[#This Row],[etmaaltemperatuur]]),IF(jaar_zip[[#This Row],[etmaaltemperatuur]]&lt;stookgrens,stookgrens-jaar_zip[[#This Row],[etmaaltemperatuur]],0),"")</f>
        <v>0</v>
      </c>
      <c r="N8699" s="101">
        <f>IF(ISNUMBER(jaar_zip[[#This Row],[graaddagen]]),IF(OR(MONTH(jaar_zip[[#This Row],[Datum]])=1,MONTH(jaar_zip[[#This Row],[Datum]])=2,MONTH(jaar_zip[[#This Row],[Datum]])=11,MONTH(jaar_zip[[#This Row],[Datum]])=12),1.1,IF(OR(MONTH(jaar_zip[[#This Row],[Datum]])=3,MONTH(jaar_zip[[#This Row],[Datum]])=10),1,0.8))*jaar_zip[[#This Row],[graaddagen]],"")</f>
        <v>0</v>
      </c>
      <c r="O8699" s="101">
        <f>IF(ISNUMBER(jaar_zip[[#This Row],[etmaaltemperatuur]]),IF(jaar_zip[[#This Row],[etmaaltemperatuur]]&gt;stookgrens,jaar_zip[[#This Row],[etmaaltemperatuur]]-stookgrens,0),"")</f>
        <v>1.8999999999999986</v>
      </c>
    </row>
    <row r="8700" spans="1:15" x14ac:dyDescent="0.25">
      <c r="A8700">
        <v>377</v>
      </c>
      <c r="B8700">
        <v>20240723</v>
      </c>
      <c r="C8700">
        <v>4.5</v>
      </c>
      <c r="D8700">
        <v>19</v>
      </c>
      <c r="E8700">
        <v>1650</v>
      </c>
      <c r="F8700">
        <v>3.3</v>
      </c>
      <c r="H8700">
        <v>82</v>
      </c>
      <c r="I8700" s="101" t="s">
        <v>43</v>
      </c>
      <c r="J8700" s="1">
        <f>DATEVALUE(RIGHT(jaar_zip[[#This Row],[YYYYMMDD]],2)&amp;"-"&amp;MID(jaar_zip[[#This Row],[YYYYMMDD]],5,2)&amp;"-"&amp;LEFT(jaar_zip[[#This Row],[YYYYMMDD]],4))</f>
        <v>45496</v>
      </c>
      <c r="K8700" s="101" t="str">
        <f>IF(AND(VALUE(MONTH(jaar_zip[[#This Row],[Datum]]))=1,VALUE(WEEKNUM(jaar_zip[[#This Row],[Datum]],21))&gt;51),RIGHT(YEAR(jaar_zip[[#This Row],[Datum]])-1,2),RIGHT(YEAR(jaar_zip[[#This Row],[Datum]]),2))&amp;"-"&amp; TEXT(WEEKNUM(jaar_zip[[#This Row],[Datum]],21),"00")</f>
        <v>24-30</v>
      </c>
      <c r="L8700" s="101">
        <f>MONTH(jaar_zip[[#This Row],[Datum]])</f>
        <v>7</v>
      </c>
      <c r="M8700" s="101">
        <f>IF(ISNUMBER(jaar_zip[[#This Row],[etmaaltemperatuur]]),IF(jaar_zip[[#This Row],[etmaaltemperatuur]]&lt;stookgrens,stookgrens-jaar_zip[[#This Row],[etmaaltemperatuur]],0),"")</f>
        <v>0</v>
      </c>
      <c r="N8700" s="101">
        <f>IF(ISNUMBER(jaar_zip[[#This Row],[graaddagen]]),IF(OR(MONTH(jaar_zip[[#This Row],[Datum]])=1,MONTH(jaar_zip[[#This Row],[Datum]])=2,MONTH(jaar_zip[[#This Row],[Datum]])=11,MONTH(jaar_zip[[#This Row],[Datum]])=12),1.1,IF(OR(MONTH(jaar_zip[[#This Row],[Datum]])=3,MONTH(jaar_zip[[#This Row],[Datum]])=10),1,0.8))*jaar_zip[[#This Row],[graaddagen]],"")</f>
        <v>0</v>
      </c>
      <c r="O8700" s="101">
        <f>IF(ISNUMBER(jaar_zip[[#This Row],[etmaaltemperatuur]]),IF(jaar_zip[[#This Row],[etmaaltemperatuur]]&gt;stookgrens,jaar_zip[[#This Row],[etmaaltemperatuur]]-stookgrens,0),"")</f>
        <v>1</v>
      </c>
    </row>
    <row r="8701" spans="1:15" x14ac:dyDescent="0.25">
      <c r="A8701">
        <v>377</v>
      </c>
      <c r="B8701">
        <v>20240724</v>
      </c>
      <c r="C8701">
        <v>2.2000000000000002</v>
      </c>
      <c r="D8701">
        <v>18.100000000000001</v>
      </c>
      <c r="E8701">
        <v>1933</v>
      </c>
      <c r="F8701">
        <v>0.8</v>
      </c>
      <c r="H8701">
        <v>76</v>
      </c>
      <c r="I8701" s="101" t="s">
        <v>43</v>
      </c>
      <c r="J8701" s="1">
        <f>DATEVALUE(RIGHT(jaar_zip[[#This Row],[YYYYMMDD]],2)&amp;"-"&amp;MID(jaar_zip[[#This Row],[YYYYMMDD]],5,2)&amp;"-"&amp;LEFT(jaar_zip[[#This Row],[YYYYMMDD]],4))</f>
        <v>45497</v>
      </c>
      <c r="K8701" s="101" t="str">
        <f>IF(AND(VALUE(MONTH(jaar_zip[[#This Row],[Datum]]))=1,VALUE(WEEKNUM(jaar_zip[[#This Row],[Datum]],21))&gt;51),RIGHT(YEAR(jaar_zip[[#This Row],[Datum]])-1,2),RIGHT(YEAR(jaar_zip[[#This Row],[Datum]]),2))&amp;"-"&amp; TEXT(WEEKNUM(jaar_zip[[#This Row],[Datum]],21),"00")</f>
        <v>24-30</v>
      </c>
      <c r="L8701" s="101">
        <f>MONTH(jaar_zip[[#This Row],[Datum]])</f>
        <v>7</v>
      </c>
      <c r="M8701" s="101">
        <f>IF(ISNUMBER(jaar_zip[[#This Row],[etmaaltemperatuur]]),IF(jaar_zip[[#This Row],[etmaaltemperatuur]]&lt;stookgrens,stookgrens-jaar_zip[[#This Row],[etmaaltemperatuur]],0),"")</f>
        <v>0</v>
      </c>
      <c r="N8701" s="101">
        <f>IF(ISNUMBER(jaar_zip[[#This Row],[graaddagen]]),IF(OR(MONTH(jaar_zip[[#This Row],[Datum]])=1,MONTH(jaar_zip[[#This Row],[Datum]])=2,MONTH(jaar_zip[[#This Row],[Datum]])=11,MONTH(jaar_zip[[#This Row],[Datum]])=12),1.1,IF(OR(MONTH(jaar_zip[[#This Row],[Datum]])=3,MONTH(jaar_zip[[#This Row],[Datum]])=10),1,0.8))*jaar_zip[[#This Row],[graaddagen]],"")</f>
        <v>0</v>
      </c>
      <c r="O8701" s="101">
        <f>IF(ISNUMBER(jaar_zip[[#This Row],[etmaaltemperatuur]]),IF(jaar_zip[[#This Row],[etmaaltemperatuur]]&gt;stookgrens,jaar_zip[[#This Row],[etmaaltemperatuur]]-stookgrens,0),"")</f>
        <v>0.10000000000000142</v>
      </c>
    </row>
    <row r="8702" spans="1:15" x14ac:dyDescent="0.25">
      <c r="A8702">
        <v>377</v>
      </c>
      <c r="B8702">
        <v>20240725</v>
      </c>
      <c r="C8702">
        <v>2.2000000000000002</v>
      </c>
      <c r="D8702">
        <v>20</v>
      </c>
      <c r="E8702">
        <v>1553</v>
      </c>
      <c r="F8702">
        <v>0.1</v>
      </c>
      <c r="H8702">
        <v>74</v>
      </c>
      <c r="I8702" s="101" t="s">
        <v>43</v>
      </c>
      <c r="J8702" s="1">
        <f>DATEVALUE(RIGHT(jaar_zip[[#This Row],[YYYYMMDD]],2)&amp;"-"&amp;MID(jaar_zip[[#This Row],[YYYYMMDD]],5,2)&amp;"-"&amp;LEFT(jaar_zip[[#This Row],[YYYYMMDD]],4))</f>
        <v>45498</v>
      </c>
      <c r="K8702" s="101" t="str">
        <f>IF(AND(VALUE(MONTH(jaar_zip[[#This Row],[Datum]]))=1,VALUE(WEEKNUM(jaar_zip[[#This Row],[Datum]],21))&gt;51),RIGHT(YEAR(jaar_zip[[#This Row],[Datum]])-1,2),RIGHT(YEAR(jaar_zip[[#This Row],[Datum]]),2))&amp;"-"&amp; TEXT(WEEKNUM(jaar_zip[[#This Row],[Datum]],21),"00")</f>
        <v>24-30</v>
      </c>
      <c r="L8702" s="101">
        <f>MONTH(jaar_zip[[#This Row],[Datum]])</f>
        <v>7</v>
      </c>
      <c r="M8702" s="101">
        <f>IF(ISNUMBER(jaar_zip[[#This Row],[etmaaltemperatuur]]),IF(jaar_zip[[#This Row],[etmaaltemperatuur]]&lt;stookgrens,stookgrens-jaar_zip[[#This Row],[etmaaltemperatuur]],0),"")</f>
        <v>0</v>
      </c>
      <c r="N8702" s="101">
        <f>IF(ISNUMBER(jaar_zip[[#This Row],[graaddagen]]),IF(OR(MONTH(jaar_zip[[#This Row],[Datum]])=1,MONTH(jaar_zip[[#This Row],[Datum]])=2,MONTH(jaar_zip[[#This Row],[Datum]])=11,MONTH(jaar_zip[[#This Row],[Datum]])=12),1.1,IF(OR(MONTH(jaar_zip[[#This Row],[Datum]])=3,MONTH(jaar_zip[[#This Row],[Datum]])=10),1,0.8))*jaar_zip[[#This Row],[graaddagen]],"")</f>
        <v>0</v>
      </c>
      <c r="O8702" s="101">
        <f>IF(ISNUMBER(jaar_zip[[#This Row],[etmaaltemperatuur]]),IF(jaar_zip[[#This Row],[etmaaltemperatuur]]&gt;stookgrens,jaar_zip[[#This Row],[etmaaltemperatuur]]-stookgrens,0),"")</f>
        <v>2</v>
      </c>
    </row>
    <row r="8703" spans="1:15" x14ac:dyDescent="0.25">
      <c r="A8703">
        <v>377</v>
      </c>
      <c r="B8703">
        <v>20240726</v>
      </c>
      <c r="C8703">
        <v>3.3</v>
      </c>
      <c r="D8703">
        <v>20.2</v>
      </c>
      <c r="E8703">
        <v>1515</v>
      </c>
      <c r="F8703">
        <v>3.5</v>
      </c>
      <c r="H8703">
        <v>80</v>
      </c>
      <c r="I8703" s="101" t="s">
        <v>43</v>
      </c>
      <c r="J8703" s="1">
        <f>DATEVALUE(RIGHT(jaar_zip[[#This Row],[YYYYMMDD]],2)&amp;"-"&amp;MID(jaar_zip[[#This Row],[YYYYMMDD]],5,2)&amp;"-"&amp;LEFT(jaar_zip[[#This Row],[YYYYMMDD]],4))</f>
        <v>45499</v>
      </c>
      <c r="K8703" s="101" t="str">
        <f>IF(AND(VALUE(MONTH(jaar_zip[[#This Row],[Datum]]))=1,VALUE(WEEKNUM(jaar_zip[[#This Row],[Datum]],21))&gt;51),RIGHT(YEAR(jaar_zip[[#This Row],[Datum]])-1,2),RIGHT(YEAR(jaar_zip[[#This Row],[Datum]]),2))&amp;"-"&amp; TEXT(WEEKNUM(jaar_zip[[#This Row],[Datum]],21),"00")</f>
        <v>24-30</v>
      </c>
      <c r="L8703" s="101">
        <f>MONTH(jaar_zip[[#This Row],[Datum]])</f>
        <v>7</v>
      </c>
      <c r="M8703" s="101">
        <f>IF(ISNUMBER(jaar_zip[[#This Row],[etmaaltemperatuur]]),IF(jaar_zip[[#This Row],[etmaaltemperatuur]]&lt;stookgrens,stookgrens-jaar_zip[[#This Row],[etmaaltemperatuur]],0),"")</f>
        <v>0</v>
      </c>
      <c r="N8703" s="101">
        <f>IF(ISNUMBER(jaar_zip[[#This Row],[graaddagen]]),IF(OR(MONTH(jaar_zip[[#This Row],[Datum]])=1,MONTH(jaar_zip[[#This Row],[Datum]])=2,MONTH(jaar_zip[[#This Row],[Datum]])=11,MONTH(jaar_zip[[#This Row],[Datum]])=12),1.1,IF(OR(MONTH(jaar_zip[[#This Row],[Datum]])=3,MONTH(jaar_zip[[#This Row],[Datum]])=10),1,0.8))*jaar_zip[[#This Row],[graaddagen]],"")</f>
        <v>0</v>
      </c>
      <c r="O8703" s="101">
        <f>IF(ISNUMBER(jaar_zip[[#This Row],[etmaaltemperatuur]]),IF(jaar_zip[[#This Row],[etmaaltemperatuur]]&gt;stookgrens,jaar_zip[[#This Row],[etmaaltemperatuur]]-stookgrens,0),"")</f>
        <v>2.1999999999999993</v>
      </c>
    </row>
    <row r="8704" spans="1:15" x14ac:dyDescent="0.25">
      <c r="A8704">
        <v>377</v>
      </c>
      <c r="B8704">
        <v>20240727</v>
      </c>
      <c r="C8704">
        <v>1.5</v>
      </c>
      <c r="D8704">
        <v>17.7</v>
      </c>
      <c r="E8704">
        <v>644</v>
      </c>
      <c r="F8704">
        <v>2.5</v>
      </c>
      <c r="H8704">
        <v>87</v>
      </c>
      <c r="I8704" s="101" t="s">
        <v>43</v>
      </c>
      <c r="J8704" s="1">
        <f>DATEVALUE(RIGHT(jaar_zip[[#This Row],[YYYYMMDD]],2)&amp;"-"&amp;MID(jaar_zip[[#This Row],[YYYYMMDD]],5,2)&amp;"-"&amp;LEFT(jaar_zip[[#This Row],[YYYYMMDD]],4))</f>
        <v>45500</v>
      </c>
      <c r="K8704" s="101" t="str">
        <f>IF(AND(VALUE(MONTH(jaar_zip[[#This Row],[Datum]]))=1,VALUE(WEEKNUM(jaar_zip[[#This Row],[Datum]],21))&gt;51),RIGHT(YEAR(jaar_zip[[#This Row],[Datum]])-1,2),RIGHT(YEAR(jaar_zip[[#This Row],[Datum]]),2))&amp;"-"&amp; TEXT(WEEKNUM(jaar_zip[[#This Row],[Datum]],21),"00")</f>
        <v>24-30</v>
      </c>
      <c r="L8704" s="101">
        <f>MONTH(jaar_zip[[#This Row],[Datum]])</f>
        <v>7</v>
      </c>
      <c r="M8704" s="101">
        <f>IF(ISNUMBER(jaar_zip[[#This Row],[etmaaltemperatuur]]),IF(jaar_zip[[#This Row],[etmaaltemperatuur]]&lt;stookgrens,stookgrens-jaar_zip[[#This Row],[etmaaltemperatuur]],0),"")</f>
        <v>0.30000000000000071</v>
      </c>
      <c r="N8704" s="101">
        <f>IF(ISNUMBER(jaar_zip[[#This Row],[graaddagen]]),IF(OR(MONTH(jaar_zip[[#This Row],[Datum]])=1,MONTH(jaar_zip[[#This Row],[Datum]])=2,MONTH(jaar_zip[[#This Row],[Datum]])=11,MONTH(jaar_zip[[#This Row],[Datum]])=12),1.1,IF(OR(MONTH(jaar_zip[[#This Row],[Datum]])=3,MONTH(jaar_zip[[#This Row],[Datum]])=10),1,0.8))*jaar_zip[[#This Row],[graaddagen]],"")</f>
        <v>0.24000000000000057</v>
      </c>
      <c r="O8704" s="101">
        <f>IF(ISNUMBER(jaar_zip[[#This Row],[etmaaltemperatuur]]),IF(jaar_zip[[#This Row],[etmaaltemperatuur]]&gt;stookgrens,jaar_zip[[#This Row],[etmaaltemperatuur]]-stookgrens,0),"")</f>
        <v>0</v>
      </c>
    </row>
    <row r="8705" spans="1:15" x14ac:dyDescent="0.25">
      <c r="A8705">
        <v>377</v>
      </c>
      <c r="B8705">
        <v>20240728</v>
      </c>
      <c r="C8705">
        <v>1.9</v>
      </c>
      <c r="D8705">
        <v>18.8</v>
      </c>
      <c r="E8705">
        <v>2559</v>
      </c>
      <c r="F8705">
        <v>0</v>
      </c>
      <c r="H8705">
        <v>71</v>
      </c>
      <c r="I8705" s="101" t="s">
        <v>43</v>
      </c>
      <c r="J8705" s="1">
        <f>DATEVALUE(RIGHT(jaar_zip[[#This Row],[YYYYMMDD]],2)&amp;"-"&amp;MID(jaar_zip[[#This Row],[YYYYMMDD]],5,2)&amp;"-"&amp;LEFT(jaar_zip[[#This Row],[YYYYMMDD]],4))</f>
        <v>45501</v>
      </c>
      <c r="K8705" s="101" t="str">
        <f>IF(AND(VALUE(MONTH(jaar_zip[[#This Row],[Datum]]))=1,VALUE(WEEKNUM(jaar_zip[[#This Row],[Datum]],21))&gt;51),RIGHT(YEAR(jaar_zip[[#This Row],[Datum]])-1,2),RIGHT(YEAR(jaar_zip[[#This Row],[Datum]]),2))&amp;"-"&amp; TEXT(WEEKNUM(jaar_zip[[#This Row],[Datum]],21),"00")</f>
        <v>24-30</v>
      </c>
      <c r="L8705" s="101">
        <f>MONTH(jaar_zip[[#This Row],[Datum]])</f>
        <v>7</v>
      </c>
      <c r="M8705" s="101">
        <f>IF(ISNUMBER(jaar_zip[[#This Row],[etmaaltemperatuur]]),IF(jaar_zip[[#This Row],[etmaaltemperatuur]]&lt;stookgrens,stookgrens-jaar_zip[[#This Row],[etmaaltemperatuur]],0),"")</f>
        <v>0</v>
      </c>
      <c r="N8705" s="101">
        <f>IF(ISNUMBER(jaar_zip[[#This Row],[graaddagen]]),IF(OR(MONTH(jaar_zip[[#This Row],[Datum]])=1,MONTH(jaar_zip[[#This Row],[Datum]])=2,MONTH(jaar_zip[[#This Row],[Datum]])=11,MONTH(jaar_zip[[#This Row],[Datum]])=12),1.1,IF(OR(MONTH(jaar_zip[[#This Row],[Datum]])=3,MONTH(jaar_zip[[#This Row],[Datum]])=10),1,0.8))*jaar_zip[[#This Row],[graaddagen]],"")</f>
        <v>0</v>
      </c>
      <c r="O8705" s="101">
        <f>IF(ISNUMBER(jaar_zip[[#This Row],[etmaaltemperatuur]]),IF(jaar_zip[[#This Row],[etmaaltemperatuur]]&gt;stookgrens,jaar_zip[[#This Row],[etmaaltemperatuur]]-stookgrens,0),"")</f>
        <v>0.80000000000000071</v>
      </c>
    </row>
    <row r="8706" spans="1:15" x14ac:dyDescent="0.25">
      <c r="A8706">
        <v>377</v>
      </c>
      <c r="B8706">
        <v>20240729</v>
      </c>
      <c r="C8706">
        <v>2.1</v>
      </c>
      <c r="D8706">
        <v>20.6</v>
      </c>
      <c r="E8706">
        <v>2668</v>
      </c>
      <c r="F8706">
        <v>0</v>
      </c>
      <c r="H8706">
        <v>67</v>
      </c>
      <c r="I8706" s="101" t="s">
        <v>43</v>
      </c>
      <c r="J8706" s="1">
        <f>DATEVALUE(RIGHT(jaar_zip[[#This Row],[YYYYMMDD]],2)&amp;"-"&amp;MID(jaar_zip[[#This Row],[YYYYMMDD]],5,2)&amp;"-"&amp;LEFT(jaar_zip[[#This Row],[YYYYMMDD]],4))</f>
        <v>45502</v>
      </c>
      <c r="K8706" s="101" t="str">
        <f>IF(AND(VALUE(MONTH(jaar_zip[[#This Row],[Datum]]))=1,VALUE(WEEKNUM(jaar_zip[[#This Row],[Datum]],21))&gt;51),RIGHT(YEAR(jaar_zip[[#This Row],[Datum]])-1,2),RIGHT(YEAR(jaar_zip[[#This Row],[Datum]]),2))&amp;"-"&amp; TEXT(WEEKNUM(jaar_zip[[#This Row],[Datum]],21),"00")</f>
        <v>24-31</v>
      </c>
      <c r="L8706" s="101">
        <f>MONTH(jaar_zip[[#This Row],[Datum]])</f>
        <v>7</v>
      </c>
      <c r="M8706" s="101">
        <f>IF(ISNUMBER(jaar_zip[[#This Row],[etmaaltemperatuur]]),IF(jaar_zip[[#This Row],[etmaaltemperatuur]]&lt;stookgrens,stookgrens-jaar_zip[[#This Row],[etmaaltemperatuur]],0),"")</f>
        <v>0</v>
      </c>
      <c r="N8706" s="101">
        <f>IF(ISNUMBER(jaar_zip[[#This Row],[graaddagen]]),IF(OR(MONTH(jaar_zip[[#This Row],[Datum]])=1,MONTH(jaar_zip[[#This Row],[Datum]])=2,MONTH(jaar_zip[[#This Row],[Datum]])=11,MONTH(jaar_zip[[#This Row],[Datum]])=12),1.1,IF(OR(MONTH(jaar_zip[[#This Row],[Datum]])=3,MONTH(jaar_zip[[#This Row],[Datum]])=10),1,0.8))*jaar_zip[[#This Row],[graaddagen]],"")</f>
        <v>0</v>
      </c>
      <c r="O8706" s="101">
        <f>IF(ISNUMBER(jaar_zip[[#This Row],[etmaaltemperatuur]]),IF(jaar_zip[[#This Row],[etmaaltemperatuur]]&gt;stookgrens,jaar_zip[[#This Row],[etmaaltemperatuur]]-stookgrens,0),"")</f>
        <v>2.6000000000000014</v>
      </c>
    </row>
    <row r="8707" spans="1:15" x14ac:dyDescent="0.25">
      <c r="A8707">
        <v>377</v>
      </c>
      <c r="B8707">
        <v>20240730</v>
      </c>
      <c r="C8707">
        <v>1.4</v>
      </c>
      <c r="D8707">
        <v>23.6</v>
      </c>
      <c r="E8707">
        <v>2519</v>
      </c>
      <c r="F8707">
        <v>0</v>
      </c>
      <c r="H8707">
        <v>64</v>
      </c>
      <c r="I8707" s="101" t="s">
        <v>43</v>
      </c>
      <c r="J8707" s="1">
        <f>DATEVALUE(RIGHT(jaar_zip[[#This Row],[YYYYMMDD]],2)&amp;"-"&amp;MID(jaar_zip[[#This Row],[YYYYMMDD]],5,2)&amp;"-"&amp;LEFT(jaar_zip[[#This Row],[YYYYMMDD]],4))</f>
        <v>45503</v>
      </c>
      <c r="K8707" s="101" t="str">
        <f>IF(AND(VALUE(MONTH(jaar_zip[[#This Row],[Datum]]))=1,VALUE(WEEKNUM(jaar_zip[[#This Row],[Datum]],21))&gt;51),RIGHT(YEAR(jaar_zip[[#This Row],[Datum]])-1,2),RIGHT(YEAR(jaar_zip[[#This Row],[Datum]]),2))&amp;"-"&amp; TEXT(WEEKNUM(jaar_zip[[#This Row],[Datum]],21),"00")</f>
        <v>24-31</v>
      </c>
      <c r="L8707" s="101">
        <f>MONTH(jaar_zip[[#This Row],[Datum]])</f>
        <v>7</v>
      </c>
      <c r="M8707" s="101">
        <f>IF(ISNUMBER(jaar_zip[[#This Row],[etmaaltemperatuur]]),IF(jaar_zip[[#This Row],[etmaaltemperatuur]]&lt;stookgrens,stookgrens-jaar_zip[[#This Row],[etmaaltemperatuur]],0),"")</f>
        <v>0</v>
      </c>
      <c r="N8707" s="101">
        <f>IF(ISNUMBER(jaar_zip[[#This Row],[graaddagen]]),IF(OR(MONTH(jaar_zip[[#This Row],[Datum]])=1,MONTH(jaar_zip[[#This Row],[Datum]])=2,MONTH(jaar_zip[[#This Row],[Datum]])=11,MONTH(jaar_zip[[#This Row],[Datum]])=12),1.1,IF(OR(MONTH(jaar_zip[[#This Row],[Datum]])=3,MONTH(jaar_zip[[#This Row],[Datum]])=10),1,0.8))*jaar_zip[[#This Row],[graaddagen]],"")</f>
        <v>0</v>
      </c>
      <c r="O8707" s="101">
        <f>IF(ISNUMBER(jaar_zip[[#This Row],[etmaaltemperatuur]]),IF(jaar_zip[[#This Row],[etmaaltemperatuur]]&gt;stookgrens,jaar_zip[[#This Row],[etmaaltemperatuur]]-stookgrens,0),"")</f>
        <v>5.6000000000000014</v>
      </c>
    </row>
    <row r="8708" spans="1:15" x14ac:dyDescent="0.25">
      <c r="A8708">
        <v>377</v>
      </c>
      <c r="B8708">
        <v>20240731</v>
      </c>
      <c r="C8708">
        <v>1.5</v>
      </c>
      <c r="D8708">
        <v>20.9</v>
      </c>
      <c r="E8708">
        <v>1036</v>
      </c>
      <c r="F8708">
        <v>1.3</v>
      </c>
      <c r="H8708">
        <v>86</v>
      </c>
      <c r="I8708" s="101" t="s">
        <v>43</v>
      </c>
      <c r="J8708" s="1">
        <f>DATEVALUE(RIGHT(jaar_zip[[#This Row],[YYYYMMDD]],2)&amp;"-"&amp;MID(jaar_zip[[#This Row],[YYYYMMDD]],5,2)&amp;"-"&amp;LEFT(jaar_zip[[#This Row],[YYYYMMDD]],4))</f>
        <v>45504</v>
      </c>
      <c r="K8708" s="101" t="str">
        <f>IF(AND(VALUE(MONTH(jaar_zip[[#This Row],[Datum]]))=1,VALUE(WEEKNUM(jaar_zip[[#This Row],[Datum]],21))&gt;51),RIGHT(YEAR(jaar_zip[[#This Row],[Datum]])-1,2),RIGHT(YEAR(jaar_zip[[#This Row],[Datum]]),2))&amp;"-"&amp; TEXT(WEEKNUM(jaar_zip[[#This Row],[Datum]],21),"00")</f>
        <v>24-31</v>
      </c>
      <c r="L8708" s="101">
        <f>MONTH(jaar_zip[[#This Row],[Datum]])</f>
        <v>7</v>
      </c>
      <c r="M8708" s="101">
        <f>IF(ISNUMBER(jaar_zip[[#This Row],[etmaaltemperatuur]]),IF(jaar_zip[[#This Row],[etmaaltemperatuur]]&lt;stookgrens,stookgrens-jaar_zip[[#This Row],[etmaaltemperatuur]],0),"")</f>
        <v>0</v>
      </c>
      <c r="N8708" s="101">
        <f>IF(ISNUMBER(jaar_zip[[#This Row],[graaddagen]]),IF(OR(MONTH(jaar_zip[[#This Row],[Datum]])=1,MONTH(jaar_zip[[#This Row],[Datum]])=2,MONTH(jaar_zip[[#This Row],[Datum]])=11,MONTH(jaar_zip[[#This Row],[Datum]])=12),1.1,IF(OR(MONTH(jaar_zip[[#This Row],[Datum]])=3,MONTH(jaar_zip[[#This Row],[Datum]])=10),1,0.8))*jaar_zip[[#This Row],[graaddagen]],"")</f>
        <v>0</v>
      </c>
      <c r="O8708" s="101">
        <f>IF(ISNUMBER(jaar_zip[[#This Row],[etmaaltemperatuur]]),IF(jaar_zip[[#This Row],[etmaaltemperatuur]]&gt;stookgrens,jaar_zip[[#This Row],[etmaaltemperatuur]]-stookgrens,0),"")</f>
        <v>2.8999999999999986</v>
      </c>
    </row>
    <row r="8709" spans="1:15" x14ac:dyDescent="0.25">
      <c r="A8709">
        <v>377</v>
      </c>
      <c r="B8709">
        <v>20240801</v>
      </c>
      <c r="C8709">
        <v>1.5</v>
      </c>
      <c r="D8709">
        <v>19.5</v>
      </c>
      <c r="E8709">
        <v>478</v>
      </c>
      <c r="F8709">
        <v>16.5</v>
      </c>
      <c r="H8709">
        <v>95</v>
      </c>
      <c r="I8709" s="101" t="s">
        <v>43</v>
      </c>
      <c r="J8709" s="1">
        <f>DATEVALUE(RIGHT(jaar_zip[[#This Row],[YYYYMMDD]],2)&amp;"-"&amp;MID(jaar_zip[[#This Row],[YYYYMMDD]],5,2)&amp;"-"&amp;LEFT(jaar_zip[[#This Row],[YYYYMMDD]],4))</f>
        <v>45505</v>
      </c>
      <c r="K8709" s="101" t="str">
        <f>IF(AND(VALUE(MONTH(jaar_zip[[#This Row],[Datum]]))=1,VALUE(WEEKNUM(jaar_zip[[#This Row],[Datum]],21))&gt;51),RIGHT(YEAR(jaar_zip[[#This Row],[Datum]])-1,2),RIGHT(YEAR(jaar_zip[[#This Row],[Datum]]),2))&amp;"-"&amp; TEXT(WEEKNUM(jaar_zip[[#This Row],[Datum]],21),"00")</f>
        <v>24-31</v>
      </c>
      <c r="L8709" s="101">
        <f>MONTH(jaar_zip[[#This Row],[Datum]])</f>
        <v>8</v>
      </c>
      <c r="M8709" s="101">
        <f>IF(ISNUMBER(jaar_zip[[#This Row],[etmaaltemperatuur]]),IF(jaar_zip[[#This Row],[etmaaltemperatuur]]&lt;stookgrens,stookgrens-jaar_zip[[#This Row],[etmaaltemperatuur]],0),"")</f>
        <v>0</v>
      </c>
      <c r="N8709" s="101">
        <f>IF(ISNUMBER(jaar_zip[[#This Row],[graaddagen]]),IF(OR(MONTH(jaar_zip[[#This Row],[Datum]])=1,MONTH(jaar_zip[[#This Row],[Datum]])=2,MONTH(jaar_zip[[#This Row],[Datum]])=11,MONTH(jaar_zip[[#This Row],[Datum]])=12),1.1,IF(OR(MONTH(jaar_zip[[#This Row],[Datum]])=3,MONTH(jaar_zip[[#This Row],[Datum]])=10),1,0.8))*jaar_zip[[#This Row],[graaddagen]],"")</f>
        <v>0</v>
      </c>
      <c r="O8709" s="101">
        <f>IF(ISNUMBER(jaar_zip[[#This Row],[etmaaltemperatuur]]),IF(jaar_zip[[#This Row],[etmaaltemperatuur]]&gt;stookgrens,jaar_zip[[#This Row],[etmaaltemperatuur]]-stookgrens,0),"")</f>
        <v>1.5</v>
      </c>
    </row>
    <row r="8710" spans="1:15" x14ac:dyDescent="0.25">
      <c r="A8710">
        <v>377</v>
      </c>
      <c r="B8710">
        <v>20240802</v>
      </c>
      <c r="C8710">
        <v>0.9</v>
      </c>
      <c r="D8710">
        <v>20</v>
      </c>
      <c r="E8710">
        <v>1855</v>
      </c>
      <c r="F8710">
        <v>0</v>
      </c>
      <c r="H8710">
        <v>87</v>
      </c>
      <c r="I8710" s="101" t="s">
        <v>43</v>
      </c>
      <c r="J8710" s="1">
        <f>DATEVALUE(RIGHT(jaar_zip[[#This Row],[YYYYMMDD]],2)&amp;"-"&amp;MID(jaar_zip[[#This Row],[YYYYMMDD]],5,2)&amp;"-"&amp;LEFT(jaar_zip[[#This Row],[YYYYMMDD]],4))</f>
        <v>45506</v>
      </c>
      <c r="K8710" s="101" t="str">
        <f>IF(AND(VALUE(MONTH(jaar_zip[[#This Row],[Datum]]))=1,VALUE(WEEKNUM(jaar_zip[[#This Row],[Datum]],21))&gt;51),RIGHT(YEAR(jaar_zip[[#This Row],[Datum]])-1,2),RIGHT(YEAR(jaar_zip[[#This Row],[Datum]]),2))&amp;"-"&amp; TEXT(WEEKNUM(jaar_zip[[#This Row],[Datum]],21),"00")</f>
        <v>24-31</v>
      </c>
      <c r="L8710" s="101">
        <f>MONTH(jaar_zip[[#This Row],[Datum]])</f>
        <v>8</v>
      </c>
      <c r="M8710" s="101">
        <f>IF(ISNUMBER(jaar_zip[[#This Row],[etmaaltemperatuur]]),IF(jaar_zip[[#This Row],[etmaaltemperatuur]]&lt;stookgrens,stookgrens-jaar_zip[[#This Row],[etmaaltemperatuur]],0),"")</f>
        <v>0</v>
      </c>
      <c r="N8710" s="101">
        <f>IF(ISNUMBER(jaar_zip[[#This Row],[graaddagen]]),IF(OR(MONTH(jaar_zip[[#This Row],[Datum]])=1,MONTH(jaar_zip[[#This Row],[Datum]])=2,MONTH(jaar_zip[[#This Row],[Datum]])=11,MONTH(jaar_zip[[#This Row],[Datum]])=12),1.1,IF(OR(MONTH(jaar_zip[[#This Row],[Datum]])=3,MONTH(jaar_zip[[#This Row],[Datum]])=10),1,0.8))*jaar_zip[[#This Row],[graaddagen]],"")</f>
        <v>0</v>
      </c>
      <c r="O8710" s="101">
        <f>IF(ISNUMBER(jaar_zip[[#This Row],[etmaaltemperatuur]]),IF(jaar_zip[[#This Row],[etmaaltemperatuur]]&gt;stookgrens,jaar_zip[[#This Row],[etmaaltemperatuur]]-stookgrens,0),"")</f>
        <v>2</v>
      </c>
    </row>
    <row r="8711" spans="1:15" x14ac:dyDescent="0.25">
      <c r="A8711">
        <v>377</v>
      </c>
      <c r="B8711">
        <v>20240803</v>
      </c>
      <c r="C8711">
        <v>3</v>
      </c>
      <c r="D8711">
        <v>19.2</v>
      </c>
      <c r="E8711">
        <v>1207</v>
      </c>
      <c r="F8711">
        <v>0.1</v>
      </c>
      <c r="H8711">
        <v>87</v>
      </c>
      <c r="I8711" s="101" t="s">
        <v>43</v>
      </c>
      <c r="J8711" s="1">
        <f>DATEVALUE(RIGHT(jaar_zip[[#This Row],[YYYYMMDD]],2)&amp;"-"&amp;MID(jaar_zip[[#This Row],[YYYYMMDD]],5,2)&amp;"-"&amp;LEFT(jaar_zip[[#This Row],[YYYYMMDD]],4))</f>
        <v>45507</v>
      </c>
      <c r="K8711" s="101" t="str">
        <f>IF(AND(VALUE(MONTH(jaar_zip[[#This Row],[Datum]]))=1,VALUE(WEEKNUM(jaar_zip[[#This Row],[Datum]],21))&gt;51),RIGHT(YEAR(jaar_zip[[#This Row],[Datum]])-1,2),RIGHT(YEAR(jaar_zip[[#This Row],[Datum]]),2))&amp;"-"&amp; TEXT(WEEKNUM(jaar_zip[[#This Row],[Datum]],21),"00")</f>
        <v>24-31</v>
      </c>
      <c r="L8711" s="101">
        <f>MONTH(jaar_zip[[#This Row],[Datum]])</f>
        <v>8</v>
      </c>
      <c r="M8711" s="101">
        <f>IF(ISNUMBER(jaar_zip[[#This Row],[etmaaltemperatuur]]),IF(jaar_zip[[#This Row],[etmaaltemperatuur]]&lt;stookgrens,stookgrens-jaar_zip[[#This Row],[etmaaltemperatuur]],0),"")</f>
        <v>0</v>
      </c>
      <c r="N8711" s="101">
        <f>IF(ISNUMBER(jaar_zip[[#This Row],[graaddagen]]),IF(OR(MONTH(jaar_zip[[#This Row],[Datum]])=1,MONTH(jaar_zip[[#This Row],[Datum]])=2,MONTH(jaar_zip[[#This Row],[Datum]])=11,MONTH(jaar_zip[[#This Row],[Datum]])=12),1.1,IF(OR(MONTH(jaar_zip[[#This Row],[Datum]])=3,MONTH(jaar_zip[[#This Row],[Datum]])=10),1,0.8))*jaar_zip[[#This Row],[graaddagen]],"")</f>
        <v>0</v>
      </c>
      <c r="O8711" s="101">
        <f>IF(ISNUMBER(jaar_zip[[#This Row],[etmaaltemperatuur]]),IF(jaar_zip[[#This Row],[etmaaltemperatuur]]&gt;stookgrens,jaar_zip[[#This Row],[etmaaltemperatuur]]-stookgrens,0),"")</f>
        <v>1.1999999999999993</v>
      </c>
    </row>
    <row r="8712" spans="1:15" x14ac:dyDescent="0.25">
      <c r="A8712">
        <v>377</v>
      </c>
      <c r="B8712">
        <v>20240804</v>
      </c>
      <c r="C8712">
        <v>1.8</v>
      </c>
      <c r="D8712">
        <v>18.600000000000001</v>
      </c>
      <c r="E8712">
        <v>1231</v>
      </c>
      <c r="F8712">
        <v>1.7</v>
      </c>
      <c r="H8712">
        <v>81</v>
      </c>
      <c r="I8712" s="101" t="s">
        <v>43</v>
      </c>
      <c r="J8712" s="1">
        <f>DATEVALUE(RIGHT(jaar_zip[[#This Row],[YYYYMMDD]],2)&amp;"-"&amp;MID(jaar_zip[[#This Row],[YYYYMMDD]],5,2)&amp;"-"&amp;LEFT(jaar_zip[[#This Row],[YYYYMMDD]],4))</f>
        <v>45508</v>
      </c>
      <c r="K8712" s="101" t="str">
        <f>IF(AND(VALUE(MONTH(jaar_zip[[#This Row],[Datum]]))=1,VALUE(WEEKNUM(jaar_zip[[#This Row],[Datum]],21))&gt;51),RIGHT(YEAR(jaar_zip[[#This Row],[Datum]])-1,2),RIGHT(YEAR(jaar_zip[[#This Row],[Datum]]),2))&amp;"-"&amp; TEXT(WEEKNUM(jaar_zip[[#This Row],[Datum]],21),"00")</f>
        <v>24-31</v>
      </c>
      <c r="L8712" s="101">
        <f>MONTH(jaar_zip[[#This Row],[Datum]])</f>
        <v>8</v>
      </c>
      <c r="M8712" s="101">
        <f>IF(ISNUMBER(jaar_zip[[#This Row],[etmaaltemperatuur]]),IF(jaar_zip[[#This Row],[etmaaltemperatuur]]&lt;stookgrens,stookgrens-jaar_zip[[#This Row],[etmaaltemperatuur]],0),"")</f>
        <v>0</v>
      </c>
      <c r="N8712" s="101">
        <f>IF(ISNUMBER(jaar_zip[[#This Row],[graaddagen]]),IF(OR(MONTH(jaar_zip[[#This Row],[Datum]])=1,MONTH(jaar_zip[[#This Row],[Datum]])=2,MONTH(jaar_zip[[#This Row],[Datum]])=11,MONTH(jaar_zip[[#This Row],[Datum]])=12),1.1,IF(OR(MONTH(jaar_zip[[#This Row],[Datum]])=3,MONTH(jaar_zip[[#This Row],[Datum]])=10),1,0.8))*jaar_zip[[#This Row],[graaddagen]],"")</f>
        <v>0</v>
      </c>
      <c r="O8712" s="101">
        <f>IF(ISNUMBER(jaar_zip[[#This Row],[etmaaltemperatuur]]),IF(jaar_zip[[#This Row],[etmaaltemperatuur]]&gt;stookgrens,jaar_zip[[#This Row],[etmaaltemperatuur]]-stookgrens,0),"")</f>
        <v>0.60000000000000142</v>
      </c>
    </row>
    <row r="8713" spans="1:15" x14ac:dyDescent="0.25">
      <c r="A8713">
        <v>377</v>
      </c>
      <c r="B8713">
        <v>20240805</v>
      </c>
      <c r="C8713">
        <v>2.1</v>
      </c>
      <c r="D8713">
        <v>19.8</v>
      </c>
      <c r="E8713">
        <v>2473</v>
      </c>
      <c r="F8713">
        <v>0</v>
      </c>
      <c r="H8713">
        <v>76</v>
      </c>
      <c r="I8713" s="101" t="s">
        <v>43</v>
      </c>
      <c r="J8713" s="1">
        <f>DATEVALUE(RIGHT(jaar_zip[[#This Row],[YYYYMMDD]],2)&amp;"-"&amp;MID(jaar_zip[[#This Row],[YYYYMMDD]],5,2)&amp;"-"&amp;LEFT(jaar_zip[[#This Row],[YYYYMMDD]],4))</f>
        <v>45509</v>
      </c>
      <c r="K8713" s="101" t="str">
        <f>IF(AND(VALUE(MONTH(jaar_zip[[#This Row],[Datum]]))=1,VALUE(WEEKNUM(jaar_zip[[#This Row],[Datum]],21))&gt;51),RIGHT(YEAR(jaar_zip[[#This Row],[Datum]])-1,2),RIGHT(YEAR(jaar_zip[[#This Row],[Datum]]),2))&amp;"-"&amp; TEXT(WEEKNUM(jaar_zip[[#This Row],[Datum]],21),"00")</f>
        <v>24-32</v>
      </c>
      <c r="L8713" s="101">
        <f>MONTH(jaar_zip[[#This Row],[Datum]])</f>
        <v>8</v>
      </c>
      <c r="M8713" s="101">
        <f>IF(ISNUMBER(jaar_zip[[#This Row],[etmaaltemperatuur]]),IF(jaar_zip[[#This Row],[etmaaltemperatuur]]&lt;stookgrens,stookgrens-jaar_zip[[#This Row],[etmaaltemperatuur]],0),"")</f>
        <v>0</v>
      </c>
      <c r="N8713" s="101">
        <f>IF(ISNUMBER(jaar_zip[[#This Row],[graaddagen]]),IF(OR(MONTH(jaar_zip[[#This Row],[Datum]])=1,MONTH(jaar_zip[[#This Row],[Datum]])=2,MONTH(jaar_zip[[#This Row],[Datum]])=11,MONTH(jaar_zip[[#This Row],[Datum]])=12),1.1,IF(OR(MONTH(jaar_zip[[#This Row],[Datum]])=3,MONTH(jaar_zip[[#This Row],[Datum]])=10),1,0.8))*jaar_zip[[#This Row],[graaddagen]],"")</f>
        <v>0</v>
      </c>
      <c r="O8713" s="101">
        <f>IF(ISNUMBER(jaar_zip[[#This Row],[etmaaltemperatuur]]),IF(jaar_zip[[#This Row],[etmaaltemperatuur]]&gt;stookgrens,jaar_zip[[#This Row],[etmaaltemperatuur]]-stookgrens,0),"")</f>
        <v>1.8000000000000007</v>
      </c>
    </row>
    <row r="8714" spans="1:15" x14ac:dyDescent="0.25">
      <c r="A8714">
        <v>377</v>
      </c>
      <c r="B8714">
        <v>20240806</v>
      </c>
      <c r="C8714">
        <v>1.6</v>
      </c>
      <c r="D8714">
        <v>21.9</v>
      </c>
      <c r="E8714">
        <v>2349</v>
      </c>
      <c r="F8714">
        <v>0</v>
      </c>
      <c r="H8714">
        <v>72</v>
      </c>
      <c r="I8714" s="101" t="s">
        <v>43</v>
      </c>
      <c r="J8714" s="1">
        <f>DATEVALUE(RIGHT(jaar_zip[[#This Row],[YYYYMMDD]],2)&amp;"-"&amp;MID(jaar_zip[[#This Row],[YYYYMMDD]],5,2)&amp;"-"&amp;LEFT(jaar_zip[[#This Row],[YYYYMMDD]],4))</f>
        <v>45510</v>
      </c>
      <c r="K8714" s="101" t="str">
        <f>IF(AND(VALUE(MONTH(jaar_zip[[#This Row],[Datum]]))=1,VALUE(WEEKNUM(jaar_zip[[#This Row],[Datum]],21))&gt;51),RIGHT(YEAR(jaar_zip[[#This Row],[Datum]])-1,2),RIGHT(YEAR(jaar_zip[[#This Row],[Datum]]),2))&amp;"-"&amp; TEXT(WEEKNUM(jaar_zip[[#This Row],[Datum]],21),"00")</f>
        <v>24-32</v>
      </c>
      <c r="L8714" s="101">
        <f>MONTH(jaar_zip[[#This Row],[Datum]])</f>
        <v>8</v>
      </c>
      <c r="M8714" s="101">
        <f>IF(ISNUMBER(jaar_zip[[#This Row],[etmaaltemperatuur]]),IF(jaar_zip[[#This Row],[etmaaltemperatuur]]&lt;stookgrens,stookgrens-jaar_zip[[#This Row],[etmaaltemperatuur]],0),"")</f>
        <v>0</v>
      </c>
      <c r="N8714" s="101">
        <f>IF(ISNUMBER(jaar_zip[[#This Row],[graaddagen]]),IF(OR(MONTH(jaar_zip[[#This Row],[Datum]])=1,MONTH(jaar_zip[[#This Row],[Datum]])=2,MONTH(jaar_zip[[#This Row],[Datum]])=11,MONTH(jaar_zip[[#This Row],[Datum]])=12),1.1,IF(OR(MONTH(jaar_zip[[#This Row],[Datum]])=3,MONTH(jaar_zip[[#This Row],[Datum]])=10),1,0.8))*jaar_zip[[#This Row],[graaddagen]],"")</f>
        <v>0</v>
      </c>
      <c r="O8714" s="101">
        <f>IF(ISNUMBER(jaar_zip[[#This Row],[etmaaltemperatuur]]),IF(jaar_zip[[#This Row],[etmaaltemperatuur]]&gt;stookgrens,jaar_zip[[#This Row],[etmaaltemperatuur]]-stookgrens,0),"")</f>
        <v>3.8999999999999986</v>
      </c>
    </row>
    <row r="8715" spans="1:15" x14ac:dyDescent="0.25">
      <c r="A8715">
        <v>377</v>
      </c>
      <c r="B8715">
        <v>20240807</v>
      </c>
      <c r="C8715">
        <v>2.2999999999999998</v>
      </c>
      <c r="D8715">
        <v>19.100000000000001</v>
      </c>
      <c r="E8715">
        <v>1158</v>
      </c>
      <c r="F8715">
        <v>9</v>
      </c>
      <c r="H8715">
        <v>85</v>
      </c>
      <c r="I8715" s="101" t="s">
        <v>43</v>
      </c>
      <c r="J8715" s="1">
        <f>DATEVALUE(RIGHT(jaar_zip[[#This Row],[YYYYMMDD]],2)&amp;"-"&amp;MID(jaar_zip[[#This Row],[YYYYMMDD]],5,2)&amp;"-"&amp;LEFT(jaar_zip[[#This Row],[YYYYMMDD]],4))</f>
        <v>45511</v>
      </c>
      <c r="K8715" s="101" t="str">
        <f>IF(AND(VALUE(MONTH(jaar_zip[[#This Row],[Datum]]))=1,VALUE(WEEKNUM(jaar_zip[[#This Row],[Datum]],21))&gt;51),RIGHT(YEAR(jaar_zip[[#This Row],[Datum]])-1,2),RIGHT(YEAR(jaar_zip[[#This Row],[Datum]]),2))&amp;"-"&amp; TEXT(WEEKNUM(jaar_zip[[#This Row],[Datum]],21),"00")</f>
        <v>24-32</v>
      </c>
      <c r="L8715" s="101">
        <f>MONTH(jaar_zip[[#This Row],[Datum]])</f>
        <v>8</v>
      </c>
      <c r="M8715" s="101">
        <f>IF(ISNUMBER(jaar_zip[[#This Row],[etmaaltemperatuur]]),IF(jaar_zip[[#This Row],[etmaaltemperatuur]]&lt;stookgrens,stookgrens-jaar_zip[[#This Row],[etmaaltemperatuur]],0),"")</f>
        <v>0</v>
      </c>
      <c r="N8715" s="101">
        <f>IF(ISNUMBER(jaar_zip[[#This Row],[graaddagen]]),IF(OR(MONTH(jaar_zip[[#This Row],[Datum]])=1,MONTH(jaar_zip[[#This Row],[Datum]])=2,MONTH(jaar_zip[[#This Row],[Datum]])=11,MONTH(jaar_zip[[#This Row],[Datum]])=12),1.1,IF(OR(MONTH(jaar_zip[[#This Row],[Datum]])=3,MONTH(jaar_zip[[#This Row],[Datum]])=10),1,0.8))*jaar_zip[[#This Row],[graaddagen]],"")</f>
        <v>0</v>
      </c>
      <c r="O8715" s="101">
        <f>IF(ISNUMBER(jaar_zip[[#This Row],[etmaaltemperatuur]]),IF(jaar_zip[[#This Row],[etmaaltemperatuur]]&gt;stookgrens,jaar_zip[[#This Row],[etmaaltemperatuur]]-stookgrens,0),"")</f>
        <v>1.1000000000000014</v>
      </c>
    </row>
    <row r="8716" spans="1:15" x14ac:dyDescent="0.25">
      <c r="A8716">
        <v>377</v>
      </c>
      <c r="B8716">
        <v>20240808</v>
      </c>
      <c r="C8716">
        <v>3.1</v>
      </c>
      <c r="D8716">
        <v>19.399999999999999</v>
      </c>
      <c r="E8716">
        <v>2265</v>
      </c>
      <c r="F8716">
        <v>-0.1</v>
      </c>
      <c r="H8716">
        <v>73</v>
      </c>
      <c r="I8716" s="101" t="s">
        <v>43</v>
      </c>
      <c r="J8716" s="1">
        <f>DATEVALUE(RIGHT(jaar_zip[[#This Row],[YYYYMMDD]],2)&amp;"-"&amp;MID(jaar_zip[[#This Row],[YYYYMMDD]],5,2)&amp;"-"&amp;LEFT(jaar_zip[[#This Row],[YYYYMMDD]],4))</f>
        <v>45512</v>
      </c>
      <c r="K8716" s="101" t="str">
        <f>IF(AND(VALUE(MONTH(jaar_zip[[#This Row],[Datum]]))=1,VALUE(WEEKNUM(jaar_zip[[#This Row],[Datum]],21))&gt;51),RIGHT(YEAR(jaar_zip[[#This Row],[Datum]])-1,2),RIGHT(YEAR(jaar_zip[[#This Row],[Datum]]),2))&amp;"-"&amp; TEXT(WEEKNUM(jaar_zip[[#This Row],[Datum]],21),"00")</f>
        <v>24-32</v>
      </c>
      <c r="L8716" s="101">
        <f>MONTH(jaar_zip[[#This Row],[Datum]])</f>
        <v>8</v>
      </c>
      <c r="M8716" s="101">
        <f>IF(ISNUMBER(jaar_zip[[#This Row],[etmaaltemperatuur]]),IF(jaar_zip[[#This Row],[etmaaltemperatuur]]&lt;stookgrens,stookgrens-jaar_zip[[#This Row],[etmaaltemperatuur]],0),"")</f>
        <v>0</v>
      </c>
      <c r="N8716" s="101">
        <f>IF(ISNUMBER(jaar_zip[[#This Row],[graaddagen]]),IF(OR(MONTH(jaar_zip[[#This Row],[Datum]])=1,MONTH(jaar_zip[[#This Row],[Datum]])=2,MONTH(jaar_zip[[#This Row],[Datum]])=11,MONTH(jaar_zip[[#This Row],[Datum]])=12),1.1,IF(OR(MONTH(jaar_zip[[#This Row],[Datum]])=3,MONTH(jaar_zip[[#This Row],[Datum]])=10),1,0.8))*jaar_zip[[#This Row],[graaddagen]],"")</f>
        <v>0</v>
      </c>
      <c r="O8716" s="101">
        <f>IF(ISNUMBER(jaar_zip[[#This Row],[etmaaltemperatuur]]),IF(jaar_zip[[#This Row],[etmaaltemperatuur]]&gt;stookgrens,jaar_zip[[#This Row],[etmaaltemperatuur]]-stookgrens,0),"")</f>
        <v>1.3999999999999986</v>
      </c>
    </row>
    <row r="8717" spans="1:15" x14ac:dyDescent="0.25">
      <c r="A8717">
        <v>377</v>
      </c>
      <c r="B8717">
        <v>20240809</v>
      </c>
      <c r="C8717">
        <v>4.4000000000000004</v>
      </c>
      <c r="D8717">
        <v>20.7</v>
      </c>
      <c r="E8717">
        <v>1246</v>
      </c>
      <c r="F8717">
        <v>0.1</v>
      </c>
      <c r="H8717">
        <v>75</v>
      </c>
      <c r="I8717" s="101" t="s">
        <v>43</v>
      </c>
      <c r="J8717" s="1">
        <f>DATEVALUE(RIGHT(jaar_zip[[#This Row],[YYYYMMDD]],2)&amp;"-"&amp;MID(jaar_zip[[#This Row],[YYYYMMDD]],5,2)&amp;"-"&amp;LEFT(jaar_zip[[#This Row],[YYYYMMDD]],4))</f>
        <v>45513</v>
      </c>
      <c r="K8717" s="101" t="str">
        <f>IF(AND(VALUE(MONTH(jaar_zip[[#This Row],[Datum]]))=1,VALUE(WEEKNUM(jaar_zip[[#This Row],[Datum]],21))&gt;51),RIGHT(YEAR(jaar_zip[[#This Row],[Datum]])-1,2),RIGHT(YEAR(jaar_zip[[#This Row],[Datum]]),2))&amp;"-"&amp; TEXT(WEEKNUM(jaar_zip[[#This Row],[Datum]],21),"00")</f>
        <v>24-32</v>
      </c>
      <c r="L8717" s="101">
        <f>MONTH(jaar_zip[[#This Row],[Datum]])</f>
        <v>8</v>
      </c>
      <c r="M8717" s="101">
        <f>IF(ISNUMBER(jaar_zip[[#This Row],[etmaaltemperatuur]]),IF(jaar_zip[[#This Row],[etmaaltemperatuur]]&lt;stookgrens,stookgrens-jaar_zip[[#This Row],[etmaaltemperatuur]],0),"")</f>
        <v>0</v>
      </c>
      <c r="N8717" s="101">
        <f>IF(ISNUMBER(jaar_zip[[#This Row],[graaddagen]]),IF(OR(MONTH(jaar_zip[[#This Row],[Datum]])=1,MONTH(jaar_zip[[#This Row],[Datum]])=2,MONTH(jaar_zip[[#This Row],[Datum]])=11,MONTH(jaar_zip[[#This Row],[Datum]])=12),1.1,IF(OR(MONTH(jaar_zip[[#This Row],[Datum]])=3,MONTH(jaar_zip[[#This Row],[Datum]])=10),1,0.8))*jaar_zip[[#This Row],[graaddagen]],"")</f>
        <v>0</v>
      </c>
      <c r="O8717" s="101">
        <f>IF(ISNUMBER(jaar_zip[[#This Row],[etmaaltemperatuur]]),IF(jaar_zip[[#This Row],[etmaaltemperatuur]]&gt;stookgrens,jaar_zip[[#This Row],[etmaaltemperatuur]]-stookgrens,0),"")</f>
        <v>2.6999999999999993</v>
      </c>
    </row>
    <row r="8718" spans="1:15" x14ac:dyDescent="0.25">
      <c r="A8718">
        <v>377</v>
      </c>
      <c r="B8718">
        <v>20240810</v>
      </c>
      <c r="C8718">
        <v>2.8</v>
      </c>
      <c r="D8718">
        <v>19.7</v>
      </c>
      <c r="E8718">
        <v>2394</v>
      </c>
      <c r="F8718">
        <v>0</v>
      </c>
      <c r="H8718">
        <v>76</v>
      </c>
      <c r="I8718" s="101" t="s">
        <v>43</v>
      </c>
      <c r="J8718" s="1">
        <f>DATEVALUE(RIGHT(jaar_zip[[#This Row],[YYYYMMDD]],2)&amp;"-"&amp;MID(jaar_zip[[#This Row],[YYYYMMDD]],5,2)&amp;"-"&amp;LEFT(jaar_zip[[#This Row],[YYYYMMDD]],4))</f>
        <v>45514</v>
      </c>
      <c r="K8718" s="101" t="str">
        <f>IF(AND(VALUE(MONTH(jaar_zip[[#This Row],[Datum]]))=1,VALUE(WEEKNUM(jaar_zip[[#This Row],[Datum]],21))&gt;51),RIGHT(YEAR(jaar_zip[[#This Row],[Datum]])-1,2),RIGHT(YEAR(jaar_zip[[#This Row],[Datum]]),2))&amp;"-"&amp; TEXT(WEEKNUM(jaar_zip[[#This Row],[Datum]],21),"00")</f>
        <v>24-32</v>
      </c>
      <c r="L8718" s="101">
        <f>MONTH(jaar_zip[[#This Row],[Datum]])</f>
        <v>8</v>
      </c>
      <c r="M8718" s="101">
        <f>IF(ISNUMBER(jaar_zip[[#This Row],[etmaaltemperatuur]]),IF(jaar_zip[[#This Row],[etmaaltemperatuur]]&lt;stookgrens,stookgrens-jaar_zip[[#This Row],[etmaaltemperatuur]],0),"")</f>
        <v>0</v>
      </c>
      <c r="N8718" s="101">
        <f>IF(ISNUMBER(jaar_zip[[#This Row],[graaddagen]]),IF(OR(MONTH(jaar_zip[[#This Row],[Datum]])=1,MONTH(jaar_zip[[#This Row],[Datum]])=2,MONTH(jaar_zip[[#This Row],[Datum]])=11,MONTH(jaar_zip[[#This Row],[Datum]])=12),1.1,IF(OR(MONTH(jaar_zip[[#This Row],[Datum]])=3,MONTH(jaar_zip[[#This Row],[Datum]])=10),1,0.8))*jaar_zip[[#This Row],[graaddagen]],"")</f>
        <v>0</v>
      </c>
      <c r="O8718" s="101">
        <f>IF(ISNUMBER(jaar_zip[[#This Row],[etmaaltemperatuur]]),IF(jaar_zip[[#This Row],[etmaaltemperatuur]]&gt;stookgrens,jaar_zip[[#This Row],[etmaaltemperatuur]]-stookgrens,0),"")</f>
        <v>1.6999999999999993</v>
      </c>
    </row>
    <row r="8719" spans="1:15" x14ac:dyDescent="0.25">
      <c r="A8719">
        <v>377</v>
      </c>
      <c r="B8719">
        <v>20240811</v>
      </c>
      <c r="C8719">
        <v>1.8</v>
      </c>
      <c r="D8719">
        <v>21.7</v>
      </c>
      <c r="E8719">
        <v>2413</v>
      </c>
      <c r="F8719">
        <v>0</v>
      </c>
      <c r="H8719">
        <v>70</v>
      </c>
      <c r="I8719" s="101" t="s">
        <v>43</v>
      </c>
      <c r="J8719" s="1">
        <f>DATEVALUE(RIGHT(jaar_zip[[#This Row],[YYYYMMDD]],2)&amp;"-"&amp;MID(jaar_zip[[#This Row],[YYYYMMDD]],5,2)&amp;"-"&amp;LEFT(jaar_zip[[#This Row],[YYYYMMDD]],4))</f>
        <v>45515</v>
      </c>
      <c r="K8719" s="101" t="str">
        <f>IF(AND(VALUE(MONTH(jaar_zip[[#This Row],[Datum]]))=1,VALUE(WEEKNUM(jaar_zip[[#This Row],[Datum]],21))&gt;51),RIGHT(YEAR(jaar_zip[[#This Row],[Datum]])-1,2),RIGHT(YEAR(jaar_zip[[#This Row],[Datum]]),2))&amp;"-"&amp; TEXT(WEEKNUM(jaar_zip[[#This Row],[Datum]],21),"00")</f>
        <v>24-32</v>
      </c>
      <c r="L8719" s="101">
        <f>MONTH(jaar_zip[[#This Row],[Datum]])</f>
        <v>8</v>
      </c>
      <c r="M8719" s="101">
        <f>IF(ISNUMBER(jaar_zip[[#This Row],[etmaaltemperatuur]]),IF(jaar_zip[[#This Row],[etmaaltemperatuur]]&lt;stookgrens,stookgrens-jaar_zip[[#This Row],[etmaaltemperatuur]],0),"")</f>
        <v>0</v>
      </c>
      <c r="N8719" s="101">
        <f>IF(ISNUMBER(jaar_zip[[#This Row],[graaddagen]]),IF(OR(MONTH(jaar_zip[[#This Row],[Datum]])=1,MONTH(jaar_zip[[#This Row],[Datum]])=2,MONTH(jaar_zip[[#This Row],[Datum]])=11,MONTH(jaar_zip[[#This Row],[Datum]])=12),1.1,IF(OR(MONTH(jaar_zip[[#This Row],[Datum]])=3,MONTH(jaar_zip[[#This Row],[Datum]])=10),1,0.8))*jaar_zip[[#This Row],[graaddagen]],"")</f>
        <v>0</v>
      </c>
      <c r="O8719" s="101">
        <f>IF(ISNUMBER(jaar_zip[[#This Row],[etmaaltemperatuur]]),IF(jaar_zip[[#This Row],[etmaaltemperatuur]]&gt;stookgrens,jaar_zip[[#This Row],[etmaaltemperatuur]]-stookgrens,0),"")</f>
        <v>3.6999999999999993</v>
      </c>
    </row>
    <row r="8720" spans="1:15" x14ac:dyDescent="0.25">
      <c r="A8720">
        <v>377</v>
      </c>
      <c r="B8720">
        <v>20240812</v>
      </c>
      <c r="C8720">
        <v>1.9</v>
      </c>
      <c r="D8720">
        <v>25</v>
      </c>
      <c r="E8720">
        <v>2364</v>
      </c>
      <c r="F8720">
        <v>0</v>
      </c>
      <c r="H8720">
        <v>71</v>
      </c>
      <c r="I8720" s="101" t="s">
        <v>43</v>
      </c>
      <c r="J8720" s="1">
        <f>DATEVALUE(RIGHT(jaar_zip[[#This Row],[YYYYMMDD]],2)&amp;"-"&amp;MID(jaar_zip[[#This Row],[YYYYMMDD]],5,2)&amp;"-"&amp;LEFT(jaar_zip[[#This Row],[YYYYMMDD]],4))</f>
        <v>45516</v>
      </c>
      <c r="K8720" s="101" t="str">
        <f>IF(AND(VALUE(MONTH(jaar_zip[[#This Row],[Datum]]))=1,VALUE(WEEKNUM(jaar_zip[[#This Row],[Datum]],21))&gt;51),RIGHT(YEAR(jaar_zip[[#This Row],[Datum]])-1,2),RIGHT(YEAR(jaar_zip[[#This Row],[Datum]]),2))&amp;"-"&amp; TEXT(WEEKNUM(jaar_zip[[#This Row],[Datum]],21),"00")</f>
        <v>24-33</v>
      </c>
      <c r="L8720" s="101">
        <f>MONTH(jaar_zip[[#This Row],[Datum]])</f>
        <v>8</v>
      </c>
      <c r="M8720" s="101">
        <f>IF(ISNUMBER(jaar_zip[[#This Row],[etmaaltemperatuur]]),IF(jaar_zip[[#This Row],[etmaaltemperatuur]]&lt;stookgrens,stookgrens-jaar_zip[[#This Row],[etmaaltemperatuur]],0),"")</f>
        <v>0</v>
      </c>
      <c r="N8720" s="101">
        <f>IF(ISNUMBER(jaar_zip[[#This Row],[graaddagen]]),IF(OR(MONTH(jaar_zip[[#This Row],[Datum]])=1,MONTH(jaar_zip[[#This Row],[Datum]])=2,MONTH(jaar_zip[[#This Row],[Datum]])=11,MONTH(jaar_zip[[#This Row],[Datum]])=12),1.1,IF(OR(MONTH(jaar_zip[[#This Row],[Datum]])=3,MONTH(jaar_zip[[#This Row],[Datum]])=10),1,0.8))*jaar_zip[[#This Row],[graaddagen]],"")</f>
        <v>0</v>
      </c>
      <c r="O8720" s="101">
        <f>IF(ISNUMBER(jaar_zip[[#This Row],[etmaaltemperatuur]]),IF(jaar_zip[[#This Row],[etmaaltemperatuur]]&gt;stookgrens,jaar_zip[[#This Row],[etmaaltemperatuur]]-stookgrens,0),"")</f>
        <v>7</v>
      </c>
    </row>
    <row r="8721" spans="1:15" x14ac:dyDescent="0.25">
      <c r="A8721">
        <v>377</v>
      </c>
      <c r="B8721">
        <v>20240813</v>
      </c>
      <c r="C8721">
        <v>1.9</v>
      </c>
      <c r="D8721">
        <v>24.9</v>
      </c>
      <c r="E8721">
        <v>2136</v>
      </c>
      <c r="F8721">
        <v>0.8</v>
      </c>
      <c r="H8721">
        <v>79</v>
      </c>
      <c r="I8721" s="101" t="s">
        <v>43</v>
      </c>
      <c r="J8721" s="1">
        <f>DATEVALUE(RIGHT(jaar_zip[[#This Row],[YYYYMMDD]],2)&amp;"-"&amp;MID(jaar_zip[[#This Row],[YYYYMMDD]],5,2)&amp;"-"&amp;LEFT(jaar_zip[[#This Row],[YYYYMMDD]],4))</f>
        <v>45517</v>
      </c>
      <c r="K8721" s="101" t="str">
        <f>IF(AND(VALUE(MONTH(jaar_zip[[#This Row],[Datum]]))=1,VALUE(WEEKNUM(jaar_zip[[#This Row],[Datum]],21))&gt;51),RIGHT(YEAR(jaar_zip[[#This Row],[Datum]])-1,2),RIGHT(YEAR(jaar_zip[[#This Row],[Datum]]),2))&amp;"-"&amp; TEXT(WEEKNUM(jaar_zip[[#This Row],[Datum]],21),"00")</f>
        <v>24-33</v>
      </c>
      <c r="L8721" s="101">
        <f>MONTH(jaar_zip[[#This Row],[Datum]])</f>
        <v>8</v>
      </c>
      <c r="M8721" s="101">
        <f>IF(ISNUMBER(jaar_zip[[#This Row],[etmaaltemperatuur]]),IF(jaar_zip[[#This Row],[etmaaltemperatuur]]&lt;stookgrens,stookgrens-jaar_zip[[#This Row],[etmaaltemperatuur]],0),"")</f>
        <v>0</v>
      </c>
      <c r="N8721" s="101">
        <f>IF(ISNUMBER(jaar_zip[[#This Row],[graaddagen]]),IF(OR(MONTH(jaar_zip[[#This Row],[Datum]])=1,MONTH(jaar_zip[[#This Row],[Datum]])=2,MONTH(jaar_zip[[#This Row],[Datum]])=11,MONTH(jaar_zip[[#This Row],[Datum]])=12),1.1,IF(OR(MONTH(jaar_zip[[#This Row],[Datum]])=3,MONTH(jaar_zip[[#This Row],[Datum]])=10),1,0.8))*jaar_zip[[#This Row],[graaddagen]],"")</f>
        <v>0</v>
      </c>
      <c r="O8721" s="101">
        <f>IF(ISNUMBER(jaar_zip[[#This Row],[etmaaltemperatuur]]),IF(jaar_zip[[#This Row],[etmaaltemperatuur]]&gt;stookgrens,jaar_zip[[#This Row],[etmaaltemperatuur]]-stookgrens,0),"")</f>
        <v>6.8999999999999986</v>
      </c>
    </row>
    <row r="8722" spans="1:15" x14ac:dyDescent="0.25">
      <c r="A8722">
        <v>377</v>
      </c>
      <c r="B8722">
        <v>20240814</v>
      </c>
      <c r="C8722">
        <v>2</v>
      </c>
      <c r="D8722">
        <v>19.7</v>
      </c>
      <c r="E8722">
        <v>846</v>
      </c>
      <c r="F8722">
        <v>0.6</v>
      </c>
      <c r="H8722">
        <v>89</v>
      </c>
      <c r="I8722" s="101" t="s">
        <v>43</v>
      </c>
      <c r="J8722" s="1">
        <f>DATEVALUE(RIGHT(jaar_zip[[#This Row],[YYYYMMDD]],2)&amp;"-"&amp;MID(jaar_zip[[#This Row],[YYYYMMDD]],5,2)&amp;"-"&amp;LEFT(jaar_zip[[#This Row],[YYYYMMDD]],4))</f>
        <v>45518</v>
      </c>
      <c r="K8722" s="101" t="str">
        <f>IF(AND(VALUE(MONTH(jaar_zip[[#This Row],[Datum]]))=1,VALUE(WEEKNUM(jaar_zip[[#This Row],[Datum]],21))&gt;51),RIGHT(YEAR(jaar_zip[[#This Row],[Datum]])-1,2),RIGHT(YEAR(jaar_zip[[#This Row],[Datum]]),2))&amp;"-"&amp; TEXT(WEEKNUM(jaar_zip[[#This Row],[Datum]],21),"00")</f>
        <v>24-33</v>
      </c>
      <c r="L8722" s="101">
        <f>MONTH(jaar_zip[[#This Row],[Datum]])</f>
        <v>8</v>
      </c>
      <c r="M8722" s="101">
        <f>IF(ISNUMBER(jaar_zip[[#This Row],[etmaaltemperatuur]]),IF(jaar_zip[[#This Row],[etmaaltemperatuur]]&lt;stookgrens,stookgrens-jaar_zip[[#This Row],[etmaaltemperatuur]],0),"")</f>
        <v>0</v>
      </c>
      <c r="N8722" s="101">
        <f>IF(ISNUMBER(jaar_zip[[#This Row],[graaddagen]]),IF(OR(MONTH(jaar_zip[[#This Row],[Datum]])=1,MONTH(jaar_zip[[#This Row],[Datum]])=2,MONTH(jaar_zip[[#This Row],[Datum]])=11,MONTH(jaar_zip[[#This Row],[Datum]])=12),1.1,IF(OR(MONTH(jaar_zip[[#This Row],[Datum]])=3,MONTH(jaar_zip[[#This Row],[Datum]])=10),1,0.8))*jaar_zip[[#This Row],[graaddagen]],"")</f>
        <v>0</v>
      </c>
      <c r="O8722" s="101">
        <f>IF(ISNUMBER(jaar_zip[[#This Row],[etmaaltemperatuur]]),IF(jaar_zip[[#This Row],[etmaaltemperatuur]]&gt;stookgrens,jaar_zip[[#This Row],[etmaaltemperatuur]]-stookgrens,0),"")</f>
        <v>1.6999999999999993</v>
      </c>
    </row>
    <row r="8723" spans="1:15" x14ac:dyDescent="0.25">
      <c r="A8723">
        <v>377</v>
      </c>
      <c r="B8723">
        <v>20240815</v>
      </c>
      <c r="C8723">
        <v>2.7</v>
      </c>
      <c r="D8723">
        <v>20.9</v>
      </c>
      <c r="E8723">
        <v>1917</v>
      </c>
      <c r="F8723">
        <v>0</v>
      </c>
      <c r="H8723">
        <v>79</v>
      </c>
      <c r="I8723" s="101" t="s">
        <v>43</v>
      </c>
      <c r="J8723" s="1">
        <f>DATEVALUE(RIGHT(jaar_zip[[#This Row],[YYYYMMDD]],2)&amp;"-"&amp;MID(jaar_zip[[#This Row],[YYYYMMDD]],5,2)&amp;"-"&amp;LEFT(jaar_zip[[#This Row],[YYYYMMDD]],4))</f>
        <v>45519</v>
      </c>
      <c r="K8723" s="101" t="str">
        <f>IF(AND(VALUE(MONTH(jaar_zip[[#This Row],[Datum]]))=1,VALUE(WEEKNUM(jaar_zip[[#This Row],[Datum]],21))&gt;51),RIGHT(YEAR(jaar_zip[[#This Row],[Datum]])-1,2),RIGHT(YEAR(jaar_zip[[#This Row],[Datum]]),2))&amp;"-"&amp; TEXT(WEEKNUM(jaar_zip[[#This Row],[Datum]],21),"00")</f>
        <v>24-33</v>
      </c>
      <c r="L8723" s="101">
        <f>MONTH(jaar_zip[[#This Row],[Datum]])</f>
        <v>8</v>
      </c>
      <c r="M8723" s="101">
        <f>IF(ISNUMBER(jaar_zip[[#This Row],[etmaaltemperatuur]]),IF(jaar_zip[[#This Row],[etmaaltemperatuur]]&lt;stookgrens,stookgrens-jaar_zip[[#This Row],[etmaaltemperatuur]],0),"")</f>
        <v>0</v>
      </c>
      <c r="N8723" s="101">
        <f>IF(ISNUMBER(jaar_zip[[#This Row],[graaddagen]]),IF(OR(MONTH(jaar_zip[[#This Row],[Datum]])=1,MONTH(jaar_zip[[#This Row],[Datum]])=2,MONTH(jaar_zip[[#This Row],[Datum]])=11,MONTH(jaar_zip[[#This Row],[Datum]])=12),1.1,IF(OR(MONTH(jaar_zip[[#This Row],[Datum]])=3,MONTH(jaar_zip[[#This Row],[Datum]])=10),1,0.8))*jaar_zip[[#This Row],[graaddagen]],"")</f>
        <v>0</v>
      </c>
      <c r="O8723" s="101">
        <f>IF(ISNUMBER(jaar_zip[[#This Row],[etmaaltemperatuur]]),IF(jaar_zip[[#This Row],[etmaaltemperatuur]]&gt;stookgrens,jaar_zip[[#This Row],[etmaaltemperatuur]]-stookgrens,0),"")</f>
        <v>2.8999999999999986</v>
      </c>
    </row>
    <row r="8724" spans="1:15" x14ac:dyDescent="0.25">
      <c r="A8724">
        <v>377</v>
      </c>
      <c r="B8724">
        <v>20240816</v>
      </c>
      <c r="C8724">
        <v>2.9</v>
      </c>
      <c r="D8724">
        <v>19.600000000000001</v>
      </c>
      <c r="E8724">
        <v>873</v>
      </c>
      <c r="F8724">
        <v>2.7</v>
      </c>
      <c r="H8724">
        <v>88</v>
      </c>
      <c r="I8724" s="101" t="s">
        <v>43</v>
      </c>
      <c r="J8724" s="1">
        <f>DATEVALUE(RIGHT(jaar_zip[[#This Row],[YYYYMMDD]],2)&amp;"-"&amp;MID(jaar_zip[[#This Row],[YYYYMMDD]],5,2)&amp;"-"&amp;LEFT(jaar_zip[[#This Row],[YYYYMMDD]],4))</f>
        <v>45520</v>
      </c>
      <c r="K8724" s="101" t="str">
        <f>IF(AND(VALUE(MONTH(jaar_zip[[#This Row],[Datum]]))=1,VALUE(WEEKNUM(jaar_zip[[#This Row],[Datum]],21))&gt;51),RIGHT(YEAR(jaar_zip[[#This Row],[Datum]])-1,2),RIGHT(YEAR(jaar_zip[[#This Row],[Datum]]),2))&amp;"-"&amp; TEXT(WEEKNUM(jaar_zip[[#This Row],[Datum]],21),"00")</f>
        <v>24-33</v>
      </c>
      <c r="L8724" s="101">
        <f>MONTH(jaar_zip[[#This Row],[Datum]])</f>
        <v>8</v>
      </c>
      <c r="M8724" s="101">
        <f>IF(ISNUMBER(jaar_zip[[#This Row],[etmaaltemperatuur]]),IF(jaar_zip[[#This Row],[etmaaltemperatuur]]&lt;stookgrens,stookgrens-jaar_zip[[#This Row],[etmaaltemperatuur]],0),"")</f>
        <v>0</v>
      </c>
      <c r="N8724" s="101">
        <f>IF(ISNUMBER(jaar_zip[[#This Row],[graaddagen]]),IF(OR(MONTH(jaar_zip[[#This Row],[Datum]])=1,MONTH(jaar_zip[[#This Row],[Datum]])=2,MONTH(jaar_zip[[#This Row],[Datum]])=11,MONTH(jaar_zip[[#This Row],[Datum]])=12),1.1,IF(OR(MONTH(jaar_zip[[#This Row],[Datum]])=3,MONTH(jaar_zip[[#This Row],[Datum]])=10),1,0.8))*jaar_zip[[#This Row],[graaddagen]],"")</f>
        <v>0</v>
      </c>
      <c r="O8724" s="101">
        <f>IF(ISNUMBER(jaar_zip[[#This Row],[etmaaltemperatuur]]),IF(jaar_zip[[#This Row],[etmaaltemperatuur]]&gt;stookgrens,jaar_zip[[#This Row],[etmaaltemperatuur]]-stookgrens,0),"")</f>
        <v>1.6000000000000014</v>
      </c>
    </row>
    <row r="8725" spans="1:15" x14ac:dyDescent="0.25">
      <c r="A8725">
        <v>377</v>
      </c>
      <c r="B8725">
        <v>20240817</v>
      </c>
      <c r="C8725">
        <v>1.6</v>
      </c>
      <c r="D8725">
        <v>20.5</v>
      </c>
      <c r="E8725">
        <v>1519</v>
      </c>
      <c r="F8725">
        <v>4.5999999999999996</v>
      </c>
      <c r="H8725">
        <v>83</v>
      </c>
      <c r="I8725" s="101" t="s">
        <v>43</v>
      </c>
      <c r="J8725" s="1">
        <f>DATEVALUE(RIGHT(jaar_zip[[#This Row],[YYYYMMDD]],2)&amp;"-"&amp;MID(jaar_zip[[#This Row],[YYYYMMDD]],5,2)&amp;"-"&amp;LEFT(jaar_zip[[#This Row],[YYYYMMDD]],4))</f>
        <v>45521</v>
      </c>
      <c r="K8725" s="101" t="str">
        <f>IF(AND(VALUE(MONTH(jaar_zip[[#This Row],[Datum]]))=1,VALUE(WEEKNUM(jaar_zip[[#This Row],[Datum]],21))&gt;51),RIGHT(YEAR(jaar_zip[[#This Row],[Datum]])-1,2),RIGHT(YEAR(jaar_zip[[#This Row],[Datum]]),2))&amp;"-"&amp; TEXT(WEEKNUM(jaar_zip[[#This Row],[Datum]],21),"00")</f>
        <v>24-33</v>
      </c>
      <c r="L8725" s="101">
        <f>MONTH(jaar_zip[[#This Row],[Datum]])</f>
        <v>8</v>
      </c>
      <c r="M8725" s="101">
        <f>IF(ISNUMBER(jaar_zip[[#This Row],[etmaaltemperatuur]]),IF(jaar_zip[[#This Row],[etmaaltemperatuur]]&lt;stookgrens,stookgrens-jaar_zip[[#This Row],[etmaaltemperatuur]],0),"")</f>
        <v>0</v>
      </c>
      <c r="N8725" s="101">
        <f>IF(ISNUMBER(jaar_zip[[#This Row],[graaddagen]]),IF(OR(MONTH(jaar_zip[[#This Row],[Datum]])=1,MONTH(jaar_zip[[#This Row],[Datum]])=2,MONTH(jaar_zip[[#This Row],[Datum]])=11,MONTH(jaar_zip[[#This Row],[Datum]])=12),1.1,IF(OR(MONTH(jaar_zip[[#This Row],[Datum]])=3,MONTH(jaar_zip[[#This Row],[Datum]])=10),1,0.8))*jaar_zip[[#This Row],[graaddagen]],"")</f>
        <v>0</v>
      </c>
      <c r="O8725" s="101">
        <f>IF(ISNUMBER(jaar_zip[[#This Row],[etmaaltemperatuur]]),IF(jaar_zip[[#This Row],[etmaaltemperatuur]]&gt;stookgrens,jaar_zip[[#This Row],[etmaaltemperatuur]]-stookgrens,0),"")</f>
        <v>2.5</v>
      </c>
    </row>
    <row r="8726" spans="1:15" x14ac:dyDescent="0.25">
      <c r="A8726">
        <v>377</v>
      </c>
      <c r="B8726">
        <v>20240818</v>
      </c>
      <c r="C8726">
        <v>2</v>
      </c>
      <c r="D8726">
        <v>19.2</v>
      </c>
      <c r="E8726">
        <v>1451</v>
      </c>
      <c r="F8726">
        <v>1.7</v>
      </c>
      <c r="H8726">
        <v>80</v>
      </c>
      <c r="I8726" s="101" t="s">
        <v>43</v>
      </c>
      <c r="J8726" s="1">
        <f>DATEVALUE(RIGHT(jaar_zip[[#This Row],[YYYYMMDD]],2)&amp;"-"&amp;MID(jaar_zip[[#This Row],[YYYYMMDD]],5,2)&amp;"-"&amp;LEFT(jaar_zip[[#This Row],[YYYYMMDD]],4))</f>
        <v>45522</v>
      </c>
      <c r="K8726" s="101" t="str">
        <f>IF(AND(VALUE(MONTH(jaar_zip[[#This Row],[Datum]]))=1,VALUE(WEEKNUM(jaar_zip[[#This Row],[Datum]],21))&gt;51),RIGHT(YEAR(jaar_zip[[#This Row],[Datum]])-1,2),RIGHT(YEAR(jaar_zip[[#This Row],[Datum]]),2))&amp;"-"&amp; TEXT(WEEKNUM(jaar_zip[[#This Row],[Datum]],21),"00")</f>
        <v>24-33</v>
      </c>
      <c r="L8726" s="101">
        <f>MONTH(jaar_zip[[#This Row],[Datum]])</f>
        <v>8</v>
      </c>
      <c r="M8726" s="101">
        <f>IF(ISNUMBER(jaar_zip[[#This Row],[etmaaltemperatuur]]),IF(jaar_zip[[#This Row],[etmaaltemperatuur]]&lt;stookgrens,stookgrens-jaar_zip[[#This Row],[etmaaltemperatuur]],0),"")</f>
        <v>0</v>
      </c>
      <c r="N8726" s="101">
        <f>IF(ISNUMBER(jaar_zip[[#This Row],[graaddagen]]),IF(OR(MONTH(jaar_zip[[#This Row],[Datum]])=1,MONTH(jaar_zip[[#This Row],[Datum]])=2,MONTH(jaar_zip[[#This Row],[Datum]])=11,MONTH(jaar_zip[[#This Row],[Datum]])=12),1.1,IF(OR(MONTH(jaar_zip[[#This Row],[Datum]])=3,MONTH(jaar_zip[[#This Row],[Datum]])=10),1,0.8))*jaar_zip[[#This Row],[graaddagen]],"")</f>
        <v>0</v>
      </c>
      <c r="O8726" s="101">
        <f>IF(ISNUMBER(jaar_zip[[#This Row],[etmaaltemperatuur]]),IF(jaar_zip[[#This Row],[etmaaltemperatuur]]&gt;stookgrens,jaar_zip[[#This Row],[etmaaltemperatuur]]-stookgrens,0),"")</f>
        <v>1.1999999999999993</v>
      </c>
    </row>
    <row r="8727" spans="1:15" x14ac:dyDescent="0.25">
      <c r="A8727">
        <v>377</v>
      </c>
      <c r="B8727">
        <v>20240819</v>
      </c>
      <c r="C8727">
        <v>1.1000000000000001</v>
      </c>
      <c r="D8727">
        <v>16.8</v>
      </c>
      <c r="E8727">
        <v>2049</v>
      </c>
      <c r="F8727">
        <v>0</v>
      </c>
      <c r="H8727">
        <v>80</v>
      </c>
      <c r="I8727" s="101" t="s">
        <v>43</v>
      </c>
      <c r="J8727" s="1">
        <f>DATEVALUE(RIGHT(jaar_zip[[#This Row],[YYYYMMDD]],2)&amp;"-"&amp;MID(jaar_zip[[#This Row],[YYYYMMDD]],5,2)&amp;"-"&amp;LEFT(jaar_zip[[#This Row],[YYYYMMDD]],4))</f>
        <v>45523</v>
      </c>
      <c r="K8727" s="101" t="str">
        <f>IF(AND(VALUE(MONTH(jaar_zip[[#This Row],[Datum]]))=1,VALUE(WEEKNUM(jaar_zip[[#This Row],[Datum]],21))&gt;51),RIGHT(YEAR(jaar_zip[[#This Row],[Datum]])-1,2),RIGHT(YEAR(jaar_zip[[#This Row],[Datum]]),2))&amp;"-"&amp; TEXT(WEEKNUM(jaar_zip[[#This Row],[Datum]],21),"00")</f>
        <v>24-34</v>
      </c>
      <c r="L8727" s="101">
        <f>MONTH(jaar_zip[[#This Row],[Datum]])</f>
        <v>8</v>
      </c>
      <c r="M8727" s="101">
        <f>IF(ISNUMBER(jaar_zip[[#This Row],[etmaaltemperatuur]]),IF(jaar_zip[[#This Row],[etmaaltemperatuur]]&lt;stookgrens,stookgrens-jaar_zip[[#This Row],[etmaaltemperatuur]],0),"")</f>
        <v>1.1999999999999993</v>
      </c>
      <c r="N8727" s="101">
        <f>IF(ISNUMBER(jaar_zip[[#This Row],[graaddagen]]),IF(OR(MONTH(jaar_zip[[#This Row],[Datum]])=1,MONTH(jaar_zip[[#This Row],[Datum]])=2,MONTH(jaar_zip[[#This Row],[Datum]])=11,MONTH(jaar_zip[[#This Row],[Datum]])=12),1.1,IF(OR(MONTH(jaar_zip[[#This Row],[Datum]])=3,MONTH(jaar_zip[[#This Row],[Datum]])=10),1,0.8))*jaar_zip[[#This Row],[graaddagen]],"")</f>
        <v>0.95999999999999952</v>
      </c>
      <c r="O8727" s="101">
        <f>IF(ISNUMBER(jaar_zip[[#This Row],[etmaaltemperatuur]]),IF(jaar_zip[[#This Row],[etmaaltemperatuur]]&gt;stookgrens,jaar_zip[[#This Row],[etmaaltemperatuur]]-stookgrens,0),"")</f>
        <v>0</v>
      </c>
    </row>
    <row r="8728" spans="1:15" x14ac:dyDescent="0.25">
      <c r="A8728">
        <v>377</v>
      </c>
      <c r="B8728">
        <v>20240820</v>
      </c>
      <c r="C8728">
        <v>3.5</v>
      </c>
      <c r="D8728">
        <v>19.100000000000001</v>
      </c>
      <c r="E8728">
        <v>1852</v>
      </c>
      <c r="F8728">
        <v>3.4</v>
      </c>
      <c r="H8728">
        <v>79</v>
      </c>
      <c r="I8728" s="101" t="s">
        <v>43</v>
      </c>
      <c r="J8728" s="1">
        <f>DATEVALUE(RIGHT(jaar_zip[[#This Row],[YYYYMMDD]],2)&amp;"-"&amp;MID(jaar_zip[[#This Row],[YYYYMMDD]],5,2)&amp;"-"&amp;LEFT(jaar_zip[[#This Row],[YYYYMMDD]],4))</f>
        <v>45524</v>
      </c>
      <c r="K8728" s="101" t="str">
        <f>IF(AND(VALUE(MONTH(jaar_zip[[#This Row],[Datum]]))=1,VALUE(WEEKNUM(jaar_zip[[#This Row],[Datum]],21))&gt;51),RIGHT(YEAR(jaar_zip[[#This Row],[Datum]])-1,2),RIGHT(YEAR(jaar_zip[[#This Row],[Datum]]),2))&amp;"-"&amp; TEXT(WEEKNUM(jaar_zip[[#This Row],[Datum]],21),"00")</f>
        <v>24-34</v>
      </c>
      <c r="L8728" s="101">
        <f>MONTH(jaar_zip[[#This Row],[Datum]])</f>
        <v>8</v>
      </c>
      <c r="M8728" s="101">
        <f>IF(ISNUMBER(jaar_zip[[#This Row],[etmaaltemperatuur]]),IF(jaar_zip[[#This Row],[etmaaltemperatuur]]&lt;stookgrens,stookgrens-jaar_zip[[#This Row],[etmaaltemperatuur]],0),"")</f>
        <v>0</v>
      </c>
      <c r="N8728" s="101">
        <f>IF(ISNUMBER(jaar_zip[[#This Row],[graaddagen]]),IF(OR(MONTH(jaar_zip[[#This Row],[Datum]])=1,MONTH(jaar_zip[[#This Row],[Datum]])=2,MONTH(jaar_zip[[#This Row],[Datum]])=11,MONTH(jaar_zip[[#This Row],[Datum]])=12),1.1,IF(OR(MONTH(jaar_zip[[#This Row],[Datum]])=3,MONTH(jaar_zip[[#This Row],[Datum]])=10),1,0.8))*jaar_zip[[#This Row],[graaddagen]],"")</f>
        <v>0</v>
      </c>
      <c r="O8728" s="101">
        <f>IF(ISNUMBER(jaar_zip[[#This Row],[etmaaltemperatuur]]),IF(jaar_zip[[#This Row],[etmaaltemperatuur]]&gt;stookgrens,jaar_zip[[#This Row],[etmaaltemperatuur]]-stookgrens,0),"")</f>
        <v>1.1000000000000014</v>
      </c>
    </row>
    <row r="8729" spans="1:15" x14ac:dyDescent="0.25">
      <c r="A8729">
        <v>377</v>
      </c>
      <c r="B8729">
        <v>20240821</v>
      </c>
      <c r="C8729">
        <v>3.9</v>
      </c>
      <c r="D8729">
        <v>16.2</v>
      </c>
      <c r="E8729">
        <v>1852</v>
      </c>
      <c r="F8729">
        <v>0</v>
      </c>
      <c r="H8729">
        <v>74</v>
      </c>
      <c r="I8729" s="101" t="s">
        <v>43</v>
      </c>
      <c r="J8729" s="1">
        <f>DATEVALUE(RIGHT(jaar_zip[[#This Row],[YYYYMMDD]],2)&amp;"-"&amp;MID(jaar_zip[[#This Row],[YYYYMMDD]],5,2)&amp;"-"&amp;LEFT(jaar_zip[[#This Row],[YYYYMMDD]],4))</f>
        <v>45525</v>
      </c>
      <c r="K8729" s="101" t="str">
        <f>IF(AND(VALUE(MONTH(jaar_zip[[#This Row],[Datum]]))=1,VALUE(WEEKNUM(jaar_zip[[#This Row],[Datum]],21))&gt;51),RIGHT(YEAR(jaar_zip[[#This Row],[Datum]])-1,2),RIGHT(YEAR(jaar_zip[[#This Row],[Datum]]),2))&amp;"-"&amp; TEXT(WEEKNUM(jaar_zip[[#This Row],[Datum]],21),"00")</f>
        <v>24-34</v>
      </c>
      <c r="L8729" s="101">
        <f>MONTH(jaar_zip[[#This Row],[Datum]])</f>
        <v>8</v>
      </c>
      <c r="M8729" s="101">
        <f>IF(ISNUMBER(jaar_zip[[#This Row],[etmaaltemperatuur]]),IF(jaar_zip[[#This Row],[etmaaltemperatuur]]&lt;stookgrens,stookgrens-jaar_zip[[#This Row],[etmaaltemperatuur]],0),"")</f>
        <v>1.8000000000000007</v>
      </c>
      <c r="N8729" s="101">
        <f>IF(ISNUMBER(jaar_zip[[#This Row],[graaddagen]]),IF(OR(MONTH(jaar_zip[[#This Row],[Datum]])=1,MONTH(jaar_zip[[#This Row],[Datum]])=2,MONTH(jaar_zip[[#This Row],[Datum]])=11,MONTH(jaar_zip[[#This Row],[Datum]])=12),1.1,IF(OR(MONTH(jaar_zip[[#This Row],[Datum]])=3,MONTH(jaar_zip[[#This Row],[Datum]])=10),1,0.8))*jaar_zip[[#This Row],[graaddagen]],"")</f>
        <v>1.4400000000000006</v>
      </c>
      <c r="O8729" s="101">
        <f>IF(ISNUMBER(jaar_zip[[#This Row],[etmaaltemperatuur]]),IF(jaar_zip[[#This Row],[etmaaltemperatuur]]&gt;stookgrens,jaar_zip[[#This Row],[etmaaltemperatuur]]-stookgrens,0),"")</f>
        <v>0</v>
      </c>
    </row>
    <row r="8730" spans="1:15" x14ac:dyDescent="0.25">
      <c r="A8730">
        <v>377</v>
      </c>
      <c r="B8730">
        <v>20240822</v>
      </c>
      <c r="C8730">
        <v>4.7</v>
      </c>
      <c r="D8730">
        <v>18.399999999999999</v>
      </c>
      <c r="E8730">
        <v>1930</v>
      </c>
      <c r="F8730">
        <v>0</v>
      </c>
      <c r="H8730">
        <v>67</v>
      </c>
      <c r="I8730" s="101" t="s">
        <v>43</v>
      </c>
      <c r="J8730" s="1">
        <f>DATEVALUE(RIGHT(jaar_zip[[#This Row],[YYYYMMDD]],2)&amp;"-"&amp;MID(jaar_zip[[#This Row],[YYYYMMDD]],5,2)&amp;"-"&amp;LEFT(jaar_zip[[#This Row],[YYYYMMDD]],4))</f>
        <v>45526</v>
      </c>
      <c r="K8730" s="101" t="str">
        <f>IF(AND(VALUE(MONTH(jaar_zip[[#This Row],[Datum]]))=1,VALUE(WEEKNUM(jaar_zip[[#This Row],[Datum]],21))&gt;51),RIGHT(YEAR(jaar_zip[[#This Row],[Datum]])-1,2),RIGHT(YEAR(jaar_zip[[#This Row],[Datum]]),2))&amp;"-"&amp; TEXT(WEEKNUM(jaar_zip[[#This Row],[Datum]],21),"00")</f>
        <v>24-34</v>
      </c>
      <c r="L8730" s="101">
        <f>MONTH(jaar_zip[[#This Row],[Datum]])</f>
        <v>8</v>
      </c>
      <c r="M8730" s="101">
        <f>IF(ISNUMBER(jaar_zip[[#This Row],[etmaaltemperatuur]]),IF(jaar_zip[[#This Row],[etmaaltemperatuur]]&lt;stookgrens,stookgrens-jaar_zip[[#This Row],[etmaaltemperatuur]],0),"")</f>
        <v>0</v>
      </c>
      <c r="N8730" s="101">
        <f>IF(ISNUMBER(jaar_zip[[#This Row],[graaddagen]]),IF(OR(MONTH(jaar_zip[[#This Row],[Datum]])=1,MONTH(jaar_zip[[#This Row],[Datum]])=2,MONTH(jaar_zip[[#This Row],[Datum]])=11,MONTH(jaar_zip[[#This Row],[Datum]])=12),1.1,IF(OR(MONTH(jaar_zip[[#This Row],[Datum]])=3,MONTH(jaar_zip[[#This Row],[Datum]])=10),1,0.8))*jaar_zip[[#This Row],[graaddagen]],"")</f>
        <v>0</v>
      </c>
      <c r="O8730" s="101">
        <f>IF(ISNUMBER(jaar_zip[[#This Row],[etmaaltemperatuur]]),IF(jaar_zip[[#This Row],[etmaaltemperatuur]]&gt;stookgrens,jaar_zip[[#This Row],[etmaaltemperatuur]]-stookgrens,0),"")</f>
        <v>0.39999999999999858</v>
      </c>
    </row>
    <row r="8731" spans="1:15" x14ac:dyDescent="0.25">
      <c r="A8731">
        <v>377</v>
      </c>
      <c r="B8731">
        <v>20240823</v>
      </c>
      <c r="C8731">
        <v>5.4</v>
      </c>
      <c r="D8731">
        <v>19.5</v>
      </c>
      <c r="E8731">
        <v>1167</v>
      </c>
      <c r="F8731">
        <v>8.1</v>
      </c>
      <c r="H8731">
        <v>78</v>
      </c>
      <c r="I8731" s="101" t="s">
        <v>43</v>
      </c>
      <c r="J8731" s="1">
        <f>DATEVALUE(RIGHT(jaar_zip[[#This Row],[YYYYMMDD]],2)&amp;"-"&amp;MID(jaar_zip[[#This Row],[YYYYMMDD]],5,2)&amp;"-"&amp;LEFT(jaar_zip[[#This Row],[YYYYMMDD]],4))</f>
        <v>45527</v>
      </c>
      <c r="K8731" s="101" t="str">
        <f>IF(AND(VALUE(MONTH(jaar_zip[[#This Row],[Datum]]))=1,VALUE(WEEKNUM(jaar_zip[[#This Row],[Datum]],21))&gt;51),RIGHT(YEAR(jaar_zip[[#This Row],[Datum]])-1,2),RIGHT(YEAR(jaar_zip[[#This Row],[Datum]]),2))&amp;"-"&amp; TEXT(WEEKNUM(jaar_zip[[#This Row],[Datum]],21),"00")</f>
        <v>24-34</v>
      </c>
      <c r="L8731" s="101">
        <f>MONTH(jaar_zip[[#This Row],[Datum]])</f>
        <v>8</v>
      </c>
      <c r="M8731" s="101">
        <f>IF(ISNUMBER(jaar_zip[[#This Row],[etmaaltemperatuur]]),IF(jaar_zip[[#This Row],[etmaaltemperatuur]]&lt;stookgrens,stookgrens-jaar_zip[[#This Row],[etmaaltemperatuur]],0),"")</f>
        <v>0</v>
      </c>
      <c r="N8731" s="101">
        <f>IF(ISNUMBER(jaar_zip[[#This Row],[graaddagen]]),IF(OR(MONTH(jaar_zip[[#This Row],[Datum]])=1,MONTH(jaar_zip[[#This Row],[Datum]])=2,MONTH(jaar_zip[[#This Row],[Datum]])=11,MONTH(jaar_zip[[#This Row],[Datum]])=12),1.1,IF(OR(MONTH(jaar_zip[[#This Row],[Datum]])=3,MONTH(jaar_zip[[#This Row],[Datum]])=10),1,0.8))*jaar_zip[[#This Row],[graaddagen]],"")</f>
        <v>0</v>
      </c>
      <c r="O8731" s="101">
        <f>IF(ISNUMBER(jaar_zip[[#This Row],[etmaaltemperatuur]]),IF(jaar_zip[[#This Row],[etmaaltemperatuur]]&gt;stookgrens,jaar_zip[[#This Row],[etmaaltemperatuur]]-stookgrens,0),"")</f>
        <v>1.5</v>
      </c>
    </row>
    <row r="8732" spans="1:15" x14ac:dyDescent="0.25">
      <c r="A8732">
        <v>377</v>
      </c>
      <c r="B8732">
        <v>20240824</v>
      </c>
      <c r="C8732">
        <v>4.5</v>
      </c>
      <c r="D8732">
        <v>21.2</v>
      </c>
      <c r="E8732">
        <v>1805</v>
      </c>
      <c r="F8732">
        <v>4.9000000000000004</v>
      </c>
      <c r="H8732">
        <v>81</v>
      </c>
      <c r="I8732" s="101" t="s">
        <v>43</v>
      </c>
      <c r="J8732" s="1">
        <f>DATEVALUE(RIGHT(jaar_zip[[#This Row],[YYYYMMDD]],2)&amp;"-"&amp;MID(jaar_zip[[#This Row],[YYYYMMDD]],5,2)&amp;"-"&amp;LEFT(jaar_zip[[#This Row],[YYYYMMDD]],4))</f>
        <v>45528</v>
      </c>
      <c r="K8732" s="101" t="str">
        <f>IF(AND(VALUE(MONTH(jaar_zip[[#This Row],[Datum]]))=1,VALUE(WEEKNUM(jaar_zip[[#This Row],[Datum]],21))&gt;51),RIGHT(YEAR(jaar_zip[[#This Row],[Datum]])-1,2),RIGHT(YEAR(jaar_zip[[#This Row],[Datum]]),2))&amp;"-"&amp; TEXT(WEEKNUM(jaar_zip[[#This Row],[Datum]],21),"00")</f>
        <v>24-34</v>
      </c>
      <c r="L8732" s="101">
        <f>MONTH(jaar_zip[[#This Row],[Datum]])</f>
        <v>8</v>
      </c>
      <c r="M8732" s="101">
        <f>IF(ISNUMBER(jaar_zip[[#This Row],[etmaaltemperatuur]]),IF(jaar_zip[[#This Row],[etmaaltemperatuur]]&lt;stookgrens,stookgrens-jaar_zip[[#This Row],[etmaaltemperatuur]],0),"")</f>
        <v>0</v>
      </c>
      <c r="N8732" s="101">
        <f>IF(ISNUMBER(jaar_zip[[#This Row],[graaddagen]]),IF(OR(MONTH(jaar_zip[[#This Row],[Datum]])=1,MONTH(jaar_zip[[#This Row],[Datum]])=2,MONTH(jaar_zip[[#This Row],[Datum]])=11,MONTH(jaar_zip[[#This Row],[Datum]])=12),1.1,IF(OR(MONTH(jaar_zip[[#This Row],[Datum]])=3,MONTH(jaar_zip[[#This Row],[Datum]])=10),1,0.8))*jaar_zip[[#This Row],[graaddagen]],"")</f>
        <v>0</v>
      </c>
      <c r="O8732" s="101">
        <f>IF(ISNUMBER(jaar_zip[[#This Row],[etmaaltemperatuur]]),IF(jaar_zip[[#This Row],[etmaaltemperatuur]]&gt;stookgrens,jaar_zip[[#This Row],[etmaaltemperatuur]]-stookgrens,0),"")</f>
        <v>3.1999999999999993</v>
      </c>
    </row>
    <row r="8733" spans="1:15" x14ac:dyDescent="0.25">
      <c r="A8733">
        <v>377</v>
      </c>
      <c r="B8733">
        <v>20240825</v>
      </c>
      <c r="C8733">
        <v>4</v>
      </c>
      <c r="D8733">
        <v>16.2</v>
      </c>
      <c r="E8733">
        <v>1918</v>
      </c>
      <c r="F8733">
        <v>0</v>
      </c>
      <c r="H8733">
        <v>74</v>
      </c>
      <c r="I8733" s="101" t="s">
        <v>43</v>
      </c>
      <c r="J8733" s="1">
        <f>DATEVALUE(RIGHT(jaar_zip[[#This Row],[YYYYMMDD]],2)&amp;"-"&amp;MID(jaar_zip[[#This Row],[YYYYMMDD]],5,2)&amp;"-"&amp;LEFT(jaar_zip[[#This Row],[YYYYMMDD]],4))</f>
        <v>45529</v>
      </c>
      <c r="K8733" s="101" t="str">
        <f>IF(AND(VALUE(MONTH(jaar_zip[[#This Row],[Datum]]))=1,VALUE(WEEKNUM(jaar_zip[[#This Row],[Datum]],21))&gt;51),RIGHT(YEAR(jaar_zip[[#This Row],[Datum]])-1,2),RIGHT(YEAR(jaar_zip[[#This Row],[Datum]]),2))&amp;"-"&amp; TEXT(WEEKNUM(jaar_zip[[#This Row],[Datum]],21),"00")</f>
        <v>24-34</v>
      </c>
      <c r="L8733" s="101">
        <f>MONTH(jaar_zip[[#This Row],[Datum]])</f>
        <v>8</v>
      </c>
      <c r="M8733" s="101">
        <f>IF(ISNUMBER(jaar_zip[[#This Row],[etmaaltemperatuur]]),IF(jaar_zip[[#This Row],[etmaaltemperatuur]]&lt;stookgrens,stookgrens-jaar_zip[[#This Row],[etmaaltemperatuur]],0),"")</f>
        <v>1.8000000000000007</v>
      </c>
      <c r="N8733" s="101">
        <f>IF(ISNUMBER(jaar_zip[[#This Row],[graaddagen]]),IF(OR(MONTH(jaar_zip[[#This Row],[Datum]])=1,MONTH(jaar_zip[[#This Row],[Datum]])=2,MONTH(jaar_zip[[#This Row],[Datum]])=11,MONTH(jaar_zip[[#This Row],[Datum]])=12),1.1,IF(OR(MONTH(jaar_zip[[#This Row],[Datum]])=3,MONTH(jaar_zip[[#This Row],[Datum]])=10),1,0.8))*jaar_zip[[#This Row],[graaddagen]],"")</f>
        <v>1.4400000000000006</v>
      </c>
      <c r="O8733" s="101">
        <f>IF(ISNUMBER(jaar_zip[[#This Row],[etmaaltemperatuur]]),IF(jaar_zip[[#This Row],[etmaaltemperatuur]]&gt;stookgrens,jaar_zip[[#This Row],[etmaaltemperatuur]]-stookgrens,0),"")</f>
        <v>0</v>
      </c>
    </row>
    <row r="8734" spans="1:15" x14ac:dyDescent="0.25">
      <c r="A8734">
        <v>377</v>
      </c>
      <c r="B8734">
        <v>20240826</v>
      </c>
      <c r="C8734">
        <v>2</v>
      </c>
      <c r="D8734">
        <v>16.2</v>
      </c>
      <c r="E8734">
        <v>1836</v>
      </c>
      <c r="F8734">
        <v>0</v>
      </c>
      <c r="H8734">
        <v>76</v>
      </c>
      <c r="I8734" s="101" t="s">
        <v>43</v>
      </c>
      <c r="J8734" s="1">
        <f>DATEVALUE(RIGHT(jaar_zip[[#This Row],[YYYYMMDD]],2)&amp;"-"&amp;MID(jaar_zip[[#This Row],[YYYYMMDD]],5,2)&amp;"-"&amp;LEFT(jaar_zip[[#This Row],[YYYYMMDD]],4))</f>
        <v>45530</v>
      </c>
      <c r="K8734" s="101" t="str">
        <f>IF(AND(VALUE(MONTH(jaar_zip[[#This Row],[Datum]]))=1,VALUE(WEEKNUM(jaar_zip[[#This Row],[Datum]],21))&gt;51),RIGHT(YEAR(jaar_zip[[#This Row],[Datum]])-1,2),RIGHT(YEAR(jaar_zip[[#This Row],[Datum]]),2))&amp;"-"&amp; TEXT(WEEKNUM(jaar_zip[[#This Row],[Datum]],21),"00")</f>
        <v>24-35</v>
      </c>
      <c r="L8734" s="101">
        <f>MONTH(jaar_zip[[#This Row],[Datum]])</f>
        <v>8</v>
      </c>
      <c r="M8734" s="101">
        <f>IF(ISNUMBER(jaar_zip[[#This Row],[etmaaltemperatuur]]),IF(jaar_zip[[#This Row],[etmaaltemperatuur]]&lt;stookgrens,stookgrens-jaar_zip[[#This Row],[etmaaltemperatuur]],0),"")</f>
        <v>1.8000000000000007</v>
      </c>
      <c r="N8734" s="101">
        <f>IF(ISNUMBER(jaar_zip[[#This Row],[graaddagen]]),IF(OR(MONTH(jaar_zip[[#This Row],[Datum]])=1,MONTH(jaar_zip[[#This Row],[Datum]])=2,MONTH(jaar_zip[[#This Row],[Datum]])=11,MONTH(jaar_zip[[#This Row],[Datum]])=12),1.1,IF(OR(MONTH(jaar_zip[[#This Row],[Datum]])=3,MONTH(jaar_zip[[#This Row],[Datum]])=10),1,0.8))*jaar_zip[[#This Row],[graaddagen]],"")</f>
        <v>1.4400000000000006</v>
      </c>
      <c r="O8734" s="101">
        <f>IF(ISNUMBER(jaar_zip[[#This Row],[etmaaltemperatuur]]),IF(jaar_zip[[#This Row],[etmaaltemperatuur]]&gt;stookgrens,jaar_zip[[#This Row],[etmaaltemperatuur]]-stookgrens,0),"")</f>
        <v>0</v>
      </c>
    </row>
    <row r="8735" spans="1:15" x14ac:dyDescent="0.25">
      <c r="A8735">
        <v>377</v>
      </c>
      <c r="B8735">
        <v>20240827</v>
      </c>
      <c r="C8735">
        <v>1.1000000000000001</v>
      </c>
      <c r="D8735">
        <v>17.5</v>
      </c>
      <c r="E8735">
        <v>2067</v>
      </c>
      <c r="F8735">
        <v>0</v>
      </c>
      <c r="H8735">
        <v>75</v>
      </c>
      <c r="I8735" s="101" t="s">
        <v>43</v>
      </c>
      <c r="J8735" s="1">
        <f>DATEVALUE(RIGHT(jaar_zip[[#This Row],[YYYYMMDD]],2)&amp;"-"&amp;MID(jaar_zip[[#This Row],[YYYYMMDD]],5,2)&amp;"-"&amp;LEFT(jaar_zip[[#This Row],[YYYYMMDD]],4))</f>
        <v>45531</v>
      </c>
      <c r="K8735" s="101" t="str">
        <f>IF(AND(VALUE(MONTH(jaar_zip[[#This Row],[Datum]]))=1,VALUE(WEEKNUM(jaar_zip[[#This Row],[Datum]],21))&gt;51),RIGHT(YEAR(jaar_zip[[#This Row],[Datum]])-1,2),RIGHT(YEAR(jaar_zip[[#This Row],[Datum]]),2))&amp;"-"&amp; TEXT(WEEKNUM(jaar_zip[[#This Row],[Datum]],21),"00")</f>
        <v>24-35</v>
      </c>
      <c r="L8735" s="101">
        <f>MONTH(jaar_zip[[#This Row],[Datum]])</f>
        <v>8</v>
      </c>
      <c r="M8735" s="101">
        <f>IF(ISNUMBER(jaar_zip[[#This Row],[etmaaltemperatuur]]),IF(jaar_zip[[#This Row],[etmaaltemperatuur]]&lt;stookgrens,stookgrens-jaar_zip[[#This Row],[etmaaltemperatuur]],0),"")</f>
        <v>0.5</v>
      </c>
      <c r="N8735" s="101">
        <f>IF(ISNUMBER(jaar_zip[[#This Row],[graaddagen]]),IF(OR(MONTH(jaar_zip[[#This Row],[Datum]])=1,MONTH(jaar_zip[[#This Row],[Datum]])=2,MONTH(jaar_zip[[#This Row],[Datum]])=11,MONTH(jaar_zip[[#This Row],[Datum]])=12),1.1,IF(OR(MONTH(jaar_zip[[#This Row],[Datum]])=3,MONTH(jaar_zip[[#This Row],[Datum]])=10),1,0.8))*jaar_zip[[#This Row],[graaddagen]],"")</f>
        <v>0.4</v>
      </c>
      <c r="O8735" s="101">
        <f>IF(ISNUMBER(jaar_zip[[#This Row],[etmaaltemperatuur]]),IF(jaar_zip[[#This Row],[etmaaltemperatuur]]&gt;stookgrens,jaar_zip[[#This Row],[etmaaltemperatuur]]-stookgrens,0),"")</f>
        <v>0</v>
      </c>
    </row>
    <row r="8736" spans="1:15" x14ac:dyDescent="0.25">
      <c r="A8736">
        <v>377</v>
      </c>
      <c r="B8736">
        <v>20240828</v>
      </c>
      <c r="C8736">
        <v>2</v>
      </c>
      <c r="D8736">
        <v>21.4</v>
      </c>
      <c r="E8736">
        <v>2103</v>
      </c>
      <c r="F8736">
        <v>0</v>
      </c>
      <c r="H8736">
        <v>74</v>
      </c>
      <c r="I8736" s="101" t="s">
        <v>43</v>
      </c>
      <c r="J8736" s="1">
        <f>DATEVALUE(RIGHT(jaar_zip[[#This Row],[YYYYMMDD]],2)&amp;"-"&amp;MID(jaar_zip[[#This Row],[YYYYMMDD]],5,2)&amp;"-"&amp;LEFT(jaar_zip[[#This Row],[YYYYMMDD]],4))</f>
        <v>45532</v>
      </c>
      <c r="K8736" s="101" t="str">
        <f>IF(AND(VALUE(MONTH(jaar_zip[[#This Row],[Datum]]))=1,VALUE(WEEKNUM(jaar_zip[[#This Row],[Datum]],21))&gt;51),RIGHT(YEAR(jaar_zip[[#This Row],[Datum]])-1,2),RIGHT(YEAR(jaar_zip[[#This Row],[Datum]]),2))&amp;"-"&amp; TEXT(WEEKNUM(jaar_zip[[#This Row],[Datum]],21),"00")</f>
        <v>24-35</v>
      </c>
      <c r="L8736" s="101">
        <f>MONTH(jaar_zip[[#This Row],[Datum]])</f>
        <v>8</v>
      </c>
      <c r="M8736" s="101">
        <f>IF(ISNUMBER(jaar_zip[[#This Row],[etmaaltemperatuur]]),IF(jaar_zip[[#This Row],[etmaaltemperatuur]]&lt;stookgrens,stookgrens-jaar_zip[[#This Row],[etmaaltemperatuur]],0),"")</f>
        <v>0</v>
      </c>
      <c r="N8736" s="101">
        <f>IF(ISNUMBER(jaar_zip[[#This Row],[graaddagen]]),IF(OR(MONTH(jaar_zip[[#This Row],[Datum]])=1,MONTH(jaar_zip[[#This Row],[Datum]])=2,MONTH(jaar_zip[[#This Row],[Datum]])=11,MONTH(jaar_zip[[#This Row],[Datum]])=12),1.1,IF(OR(MONTH(jaar_zip[[#This Row],[Datum]])=3,MONTH(jaar_zip[[#This Row],[Datum]])=10),1,0.8))*jaar_zip[[#This Row],[graaddagen]],"")</f>
        <v>0</v>
      </c>
      <c r="O8736" s="101">
        <f>IF(ISNUMBER(jaar_zip[[#This Row],[etmaaltemperatuur]]),IF(jaar_zip[[#This Row],[etmaaltemperatuur]]&gt;stookgrens,jaar_zip[[#This Row],[etmaaltemperatuur]]-stookgrens,0),"")</f>
        <v>3.3999999999999986</v>
      </c>
    </row>
    <row r="8737" spans="1:15" x14ac:dyDescent="0.25">
      <c r="A8737">
        <v>377</v>
      </c>
      <c r="B8737">
        <v>20240829</v>
      </c>
      <c r="C8737">
        <v>2.5</v>
      </c>
      <c r="D8737">
        <v>21.5</v>
      </c>
      <c r="E8737">
        <v>1806</v>
      </c>
      <c r="F8737">
        <v>0.2</v>
      </c>
      <c r="H8737">
        <v>75</v>
      </c>
      <c r="I8737" s="101" t="s">
        <v>43</v>
      </c>
      <c r="J8737" s="1">
        <f>DATEVALUE(RIGHT(jaar_zip[[#This Row],[YYYYMMDD]],2)&amp;"-"&amp;MID(jaar_zip[[#This Row],[YYYYMMDD]],5,2)&amp;"-"&amp;LEFT(jaar_zip[[#This Row],[YYYYMMDD]],4))</f>
        <v>45533</v>
      </c>
      <c r="K8737" s="101" t="str">
        <f>IF(AND(VALUE(MONTH(jaar_zip[[#This Row],[Datum]]))=1,VALUE(WEEKNUM(jaar_zip[[#This Row],[Datum]],21))&gt;51),RIGHT(YEAR(jaar_zip[[#This Row],[Datum]])-1,2),RIGHT(YEAR(jaar_zip[[#This Row],[Datum]]),2))&amp;"-"&amp; TEXT(WEEKNUM(jaar_zip[[#This Row],[Datum]],21),"00")</f>
        <v>24-35</v>
      </c>
      <c r="L8737" s="101">
        <f>MONTH(jaar_zip[[#This Row],[Datum]])</f>
        <v>8</v>
      </c>
      <c r="M8737" s="101">
        <f>IF(ISNUMBER(jaar_zip[[#This Row],[etmaaltemperatuur]]),IF(jaar_zip[[#This Row],[etmaaltemperatuur]]&lt;stookgrens,stookgrens-jaar_zip[[#This Row],[etmaaltemperatuur]],0),"")</f>
        <v>0</v>
      </c>
      <c r="N8737" s="101">
        <f>IF(ISNUMBER(jaar_zip[[#This Row],[graaddagen]]),IF(OR(MONTH(jaar_zip[[#This Row],[Datum]])=1,MONTH(jaar_zip[[#This Row],[Datum]])=2,MONTH(jaar_zip[[#This Row],[Datum]])=11,MONTH(jaar_zip[[#This Row],[Datum]])=12),1.1,IF(OR(MONTH(jaar_zip[[#This Row],[Datum]])=3,MONTH(jaar_zip[[#This Row],[Datum]])=10),1,0.8))*jaar_zip[[#This Row],[graaddagen]],"")</f>
        <v>0</v>
      </c>
      <c r="O8737" s="101">
        <f>IF(ISNUMBER(jaar_zip[[#This Row],[etmaaltemperatuur]]),IF(jaar_zip[[#This Row],[etmaaltemperatuur]]&gt;stookgrens,jaar_zip[[#This Row],[etmaaltemperatuur]]-stookgrens,0),"")</f>
        <v>3.5</v>
      </c>
    </row>
    <row r="8738" spans="1:15" x14ac:dyDescent="0.25">
      <c r="A8738">
        <v>377</v>
      </c>
      <c r="B8738">
        <v>20240830</v>
      </c>
      <c r="C8738">
        <v>2.7</v>
      </c>
      <c r="D8738">
        <v>17.600000000000001</v>
      </c>
      <c r="E8738">
        <v>710</v>
      </c>
      <c r="F8738">
        <v>0.8</v>
      </c>
      <c r="H8738">
        <v>84</v>
      </c>
      <c r="I8738" s="101" t="s">
        <v>43</v>
      </c>
      <c r="J8738" s="1">
        <f>DATEVALUE(RIGHT(jaar_zip[[#This Row],[YYYYMMDD]],2)&amp;"-"&amp;MID(jaar_zip[[#This Row],[YYYYMMDD]],5,2)&amp;"-"&amp;LEFT(jaar_zip[[#This Row],[YYYYMMDD]],4))</f>
        <v>45534</v>
      </c>
      <c r="K8738" s="101" t="str">
        <f>IF(AND(VALUE(MONTH(jaar_zip[[#This Row],[Datum]]))=1,VALUE(WEEKNUM(jaar_zip[[#This Row],[Datum]],21))&gt;51),RIGHT(YEAR(jaar_zip[[#This Row],[Datum]])-1,2),RIGHT(YEAR(jaar_zip[[#This Row],[Datum]]),2))&amp;"-"&amp; TEXT(WEEKNUM(jaar_zip[[#This Row],[Datum]],21),"00")</f>
        <v>24-35</v>
      </c>
      <c r="L8738" s="101">
        <f>MONTH(jaar_zip[[#This Row],[Datum]])</f>
        <v>8</v>
      </c>
      <c r="M8738" s="101">
        <f>IF(ISNUMBER(jaar_zip[[#This Row],[etmaaltemperatuur]]),IF(jaar_zip[[#This Row],[etmaaltemperatuur]]&lt;stookgrens,stookgrens-jaar_zip[[#This Row],[etmaaltemperatuur]],0),"")</f>
        <v>0.39999999999999858</v>
      </c>
      <c r="N8738" s="101">
        <f>IF(ISNUMBER(jaar_zip[[#This Row],[graaddagen]]),IF(OR(MONTH(jaar_zip[[#This Row],[Datum]])=1,MONTH(jaar_zip[[#This Row],[Datum]])=2,MONTH(jaar_zip[[#This Row],[Datum]])=11,MONTH(jaar_zip[[#This Row],[Datum]])=12),1.1,IF(OR(MONTH(jaar_zip[[#This Row],[Datum]])=3,MONTH(jaar_zip[[#This Row],[Datum]])=10),1,0.8))*jaar_zip[[#This Row],[graaddagen]],"")</f>
        <v>0.3199999999999989</v>
      </c>
      <c r="O8738" s="101">
        <f>IF(ISNUMBER(jaar_zip[[#This Row],[etmaaltemperatuur]]),IF(jaar_zip[[#This Row],[etmaaltemperatuur]]&gt;stookgrens,jaar_zip[[#This Row],[etmaaltemperatuur]]-stookgrens,0),"")</f>
        <v>0</v>
      </c>
    </row>
    <row r="8739" spans="1:15" x14ac:dyDescent="0.25">
      <c r="A8739">
        <v>377</v>
      </c>
      <c r="B8739">
        <v>20240831</v>
      </c>
      <c r="C8739">
        <v>4.2</v>
      </c>
      <c r="D8739">
        <v>19.399999999999999</v>
      </c>
      <c r="E8739">
        <v>1775</v>
      </c>
      <c r="F8739">
        <v>0</v>
      </c>
      <c r="H8739">
        <v>76</v>
      </c>
      <c r="I8739" s="101" t="s">
        <v>43</v>
      </c>
      <c r="J8739" s="1">
        <f>DATEVALUE(RIGHT(jaar_zip[[#This Row],[YYYYMMDD]],2)&amp;"-"&amp;MID(jaar_zip[[#This Row],[YYYYMMDD]],5,2)&amp;"-"&amp;LEFT(jaar_zip[[#This Row],[YYYYMMDD]],4))</f>
        <v>45535</v>
      </c>
      <c r="K8739" s="101" t="str">
        <f>IF(AND(VALUE(MONTH(jaar_zip[[#This Row],[Datum]]))=1,VALUE(WEEKNUM(jaar_zip[[#This Row],[Datum]],21))&gt;51),RIGHT(YEAR(jaar_zip[[#This Row],[Datum]])-1,2),RIGHT(YEAR(jaar_zip[[#This Row],[Datum]]),2))&amp;"-"&amp; TEXT(WEEKNUM(jaar_zip[[#This Row],[Datum]],21),"00")</f>
        <v>24-35</v>
      </c>
      <c r="L8739" s="101">
        <f>MONTH(jaar_zip[[#This Row],[Datum]])</f>
        <v>8</v>
      </c>
      <c r="M8739" s="101">
        <f>IF(ISNUMBER(jaar_zip[[#This Row],[etmaaltemperatuur]]),IF(jaar_zip[[#This Row],[etmaaltemperatuur]]&lt;stookgrens,stookgrens-jaar_zip[[#This Row],[etmaaltemperatuur]],0),"")</f>
        <v>0</v>
      </c>
      <c r="N8739" s="101">
        <f>IF(ISNUMBER(jaar_zip[[#This Row],[graaddagen]]),IF(OR(MONTH(jaar_zip[[#This Row],[Datum]])=1,MONTH(jaar_zip[[#This Row],[Datum]])=2,MONTH(jaar_zip[[#This Row],[Datum]])=11,MONTH(jaar_zip[[#This Row],[Datum]])=12),1.1,IF(OR(MONTH(jaar_zip[[#This Row],[Datum]])=3,MONTH(jaar_zip[[#This Row],[Datum]])=10),1,0.8))*jaar_zip[[#This Row],[graaddagen]],"")</f>
        <v>0</v>
      </c>
      <c r="O8739" s="101">
        <f>IF(ISNUMBER(jaar_zip[[#This Row],[etmaaltemperatuur]]),IF(jaar_zip[[#This Row],[etmaaltemperatuur]]&gt;stookgrens,jaar_zip[[#This Row],[etmaaltemperatuur]]-stookgrens,0),"")</f>
        <v>1.3999999999999986</v>
      </c>
    </row>
    <row r="8740" spans="1:15" x14ac:dyDescent="0.25">
      <c r="A8740">
        <v>377</v>
      </c>
      <c r="B8740">
        <v>20240901</v>
      </c>
      <c r="C8740">
        <v>2.5</v>
      </c>
      <c r="D8740">
        <v>23.1</v>
      </c>
      <c r="E8740">
        <v>1867</v>
      </c>
      <c r="F8740">
        <v>0</v>
      </c>
      <c r="H8740">
        <v>75</v>
      </c>
      <c r="I8740" s="101" t="s">
        <v>43</v>
      </c>
      <c r="J8740" s="1">
        <f>DATEVALUE(RIGHT(jaar_zip[[#This Row],[YYYYMMDD]],2)&amp;"-"&amp;MID(jaar_zip[[#This Row],[YYYYMMDD]],5,2)&amp;"-"&amp;LEFT(jaar_zip[[#This Row],[YYYYMMDD]],4))</f>
        <v>45536</v>
      </c>
      <c r="K8740" s="101" t="str">
        <f>IF(AND(VALUE(MONTH(jaar_zip[[#This Row],[Datum]]))=1,VALUE(WEEKNUM(jaar_zip[[#This Row],[Datum]],21))&gt;51),RIGHT(YEAR(jaar_zip[[#This Row],[Datum]])-1,2),RIGHT(YEAR(jaar_zip[[#This Row],[Datum]]),2))&amp;"-"&amp; TEXT(WEEKNUM(jaar_zip[[#This Row],[Datum]],21),"00")</f>
        <v>24-35</v>
      </c>
      <c r="L8740" s="101">
        <f>MONTH(jaar_zip[[#This Row],[Datum]])</f>
        <v>9</v>
      </c>
      <c r="M8740" s="101">
        <f>IF(ISNUMBER(jaar_zip[[#This Row],[etmaaltemperatuur]]),IF(jaar_zip[[#This Row],[etmaaltemperatuur]]&lt;stookgrens,stookgrens-jaar_zip[[#This Row],[etmaaltemperatuur]],0),"")</f>
        <v>0</v>
      </c>
      <c r="N8740" s="101">
        <f>IF(ISNUMBER(jaar_zip[[#This Row],[graaddagen]]),IF(OR(MONTH(jaar_zip[[#This Row],[Datum]])=1,MONTH(jaar_zip[[#This Row],[Datum]])=2,MONTH(jaar_zip[[#This Row],[Datum]])=11,MONTH(jaar_zip[[#This Row],[Datum]])=12),1.1,IF(OR(MONTH(jaar_zip[[#This Row],[Datum]])=3,MONTH(jaar_zip[[#This Row],[Datum]])=10),1,0.8))*jaar_zip[[#This Row],[graaddagen]],"")</f>
        <v>0</v>
      </c>
      <c r="O8740" s="101">
        <f>IF(ISNUMBER(jaar_zip[[#This Row],[etmaaltemperatuur]]),IF(jaar_zip[[#This Row],[etmaaltemperatuur]]&gt;stookgrens,jaar_zip[[#This Row],[etmaaltemperatuur]]-stookgrens,0),"")</f>
        <v>5.1000000000000014</v>
      </c>
    </row>
    <row r="8741" spans="1:15" x14ac:dyDescent="0.25">
      <c r="A8741">
        <v>377</v>
      </c>
      <c r="B8741">
        <v>20240902</v>
      </c>
      <c r="C8741">
        <v>1.7</v>
      </c>
      <c r="D8741">
        <v>21.7</v>
      </c>
      <c r="E8741">
        <v>1606</v>
      </c>
      <c r="F8741">
        <v>2.2000000000000002</v>
      </c>
      <c r="H8741">
        <v>83</v>
      </c>
      <c r="I8741" s="101" t="s">
        <v>43</v>
      </c>
      <c r="J8741" s="1">
        <f>DATEVALUE(RIGHT(jaar_zip[[#This Row],[YYYYMMDD]],2)&amp;"-"&amp;MID(jaar_zip[[#This Row],[YYYYMMDD]],5,2)&amp;"-"&amp;LEFT(jaar_zip[[#This Row],[YYYYMMDD]],4))</f>
        <v>45537</v>
      </c>
      <c r="K8741" s="101" t="str">
        <f>IF(AND(VALUE(MONTH(jaar_zip[[#This Row],[Datum]]))=1,VALUE(WEEKNUM(jaar_zip[[#This Row],[Datum]],21))&gt;51),RIGHT(YEAR(jaar_zip[[#This Row],[Datum]])-1,2),RIGHT(YEAR(jaar_zip[[#This Row],[Datum]]),2))&amp;"-"&amp; TEXT(WEEKNUM(jaar_zip[[#This Row],[Datum]],21),"00")</f>
        <v>24-36</v>
      </c>
      <c r="L8741" s="101">
        <f>MONTH(jaar_zip[[#This Row],[Datum]])</f>
        <v>9</v>
      </c>
      <c r="M8741" s="101">
        <f>IF(ISNUMBER(jaar_zip[[#This Row],[etmaaltemperatuur]]),IF(jaar_zip[[#This Row],[etmaaltemperatuur]]&lt;stookgrens,stookgrens-jaar_zip[[#This Row],[etmaaltemperatuur]],0),"")</f>
        <v>0</v>
      </c>
      <c r="N8741" s="101">
        <f>IF(ISNUMBER(jaar_zip[[#This Row],[graaddagen]]),IF(OR(MONTH(jaar_zip[[#This Row],[Datum]])=1,MONTH(jaar_zip[[#This Row],[Datum]])=2,MONTH(jaar_zip[[#This Row],[Datum]])=11,MONTH(jaar_zip[[#This Row],[Datum]])=12),1.1,IF(OR(MONTH(jaar_zip[[#This Row],[Datum]])=3,MONTH(jaar_zip[[#This Row],[Datum]])=10),1,0.8))*jaar_zip[[#This Row],[graaddagen]],"")</f>
        <v>0</v>
      </c>
      <c r="O8741" s="101">
        <f>IF(ISNUMBER(jaar_zip[[#This Row],[etmaaltemperatuur]]),IF(jaar_zip[[#This Row],[etmaaltemperatuur]]&gt;stookgrens,jaar_zip[[#This Row],[etmaaltemperatuur]]-stookgrens,0),"")</f>
        <v>3.6999999999999993</v>
      </c>
    </row>
    <row r="8742" spans="1:15" x14ac:dyDescent="0.25">
      <c r="A8742">
        <v>377</v>
      </c>
      <c r="B8742">
        <v>20240903</v>
      </c>
      <c r="C8742">
        <v>1.8</v>
      </c>
      <c r="D8742">
        <v>20.8</v>
      </c>
      <c r="E8742">
        <v>1215</v>
      </c>
      <c r="F8742">
        <v>0.9</v>
      </c>
      <c r="H8742">
        <v>86</v>
      </c>
      <c r="I8742" s="101" t="s">
        <v>43</v>
      </c>
      <c r="J8742" s="1">
        <f>DATEVALUE(RIGHT(jaar_zip[[#This Row],[YYYYMMDD]],2)&amp;"-"&amp;MID(jaar_zip[[#This Row],[YYYYMMDD]],5,2)&amp;"-"&amp;LEFT(jaar_zip[[#This Row],[YYYYMMDD]],4))</f>
        <v>45538</v>
      </c>
      <c r="K8742" s="101" t="str">
        <f>IF(AND(VALUE(MONTH(jaar_zip[[#This Row],[Datum]]))=1,VALUE(WEEKNUM(jaar_zip[[#This Row],[Datum]],21))&gt;51),RIGHT(YEAR(jaar_zip[[#This Row],[Datum]])-1,2),RIGHT(YEAR(jaar_zip[[#This Row],[Datum]]),2))&amp;"-"&amp; TEXT(WEEKNUM(jaar_zip[[#This Row],[Datum]],21),"00")</f>
        <v>24-36</v>
      </c>
      <c r="L8742" s="101">
        <f>MONTH(jaar_zip[[#This Row],[Datum]])</f>
        <v>9</v>
      </c>
      <c r="M8742" s="101">
        <f>IF(ISNUMBER(jaar_zip[[#This Row],[etmaaltemperatuur]]),IF(jaar_zip[[#This Row],[etmaaltemperatuur]]&lt;stookgrens,stookgrens-jaar_zip[[#This Row],[etmaaltemperatuur]],0),"")</f>
        <v>0</v>
      </c>
      <c r="N8742" s="101">
        <f>IF(ISNUMBER(jaar_zip[[#This Row],[graaddagen]]),IF(OR(MONTH(jaar_zip[[#This Row],[Datum]])=1,MONTH(jaar_zip[[#This Row],[Datum]])=2,MONTH(jaar_zip[[#This Row],[Datum]])=11,MONTH(jaar_zip[[#This Row],[Datum]])=12),1.1,IF(OR(MONTH(jaar_zip[[#This Row],[Datum]])=3,MONTH(jaar_zip[[#This Row],[Datum]])=10),1,0.8))*jaar_zip[[#This Row],[graaddagen]],"")</f>
        <v>0</v>
      </c>
      <c r="O8742" s="101">
        <f>IF(ISNUMBER(jaar_zip[[#This Row],[etmaaltemperatuur]]),IF(jaar_zip[[#This Row],[etmaaltemperatuur]]&gt;stookgrens,jaar_zip[[#This Row],[etmaaltemperatuur]]-stookgrens,0),"")</f>
        <v>2.8000000000000007</v>
      </c>
    </row>
    <row r="8743" spans="1:15" x14ac:dyDescent="0.25">
      <c r="A8743">
        <v>377</v>
      </c>
      <c r="B8743">
        <v>20240904</v>
      </c>
      <c r="C8743">
        <v>1.3</v>
      </c>
      <c r="D8743">
        <v>18.600000000000001</v>
      </c>
      <c r="E8743">
        <v>1126</v>
      </c>
      <c r="F8743">
        <v>2.2999999999999998</v>
      </c>
      <c r="H8743">
        <v>88</v>
      </c>
      <c r="I8743" s="101" t="s">
        <v>43</v>
      </c>
      <c r="J8743" s="1">
        <f>DATEVALUE(RIGHT(jaar_zip[[#This Row],[YYYYMMDD]],2)&amp;"-"&amp;MID(jaar_zip[[#This Row],[YYYYMMDD]],5,2)&amp;"-"&amp;LEFT(jaar_zip[[#This Row],[YYYYMMDD]],4))</f>
        <v>45539</v>
      </c>
      <c r="K8743" s="101" t="str">
        <f>IF(AND(VALUE(MONTH(jaar_zip[[#This Row],[Datum]]))=1,VALUE(WEEKNUM(jaar_zip[[#This Row],[Datum]],21))&gt;51),RIGHT(YEAR(jaar_zip[[#This Row],[Datum]])-1,2),RIGHT(YEAR(jaar_zip[[#This Row],[Datum]]),2))&amp;"-"&amp; TEXT(WEEKNUM(jaar_zip[[#This Row],[Datum]],21),"00")</f>
        <v>24-36</v>
      </c>
      <c r="L8743" s="101">
        <f>MONTH(jaar_zip[[#This Row],[Datum]])</f>
        <v>9</v>
      </c>
      <c r="M8743" s="101">
        <f>IF(ISNUMBER(jaar_zip[[#This Row],[etmaaltemperatuur]]),IF(jaar_zip[[#This Row],[etmaaltemperatuur]]&lt;stookgrens,stookgrens-jaar_zip[[#This Row],[etmaaltemperatuur]],0),"")</f>
        <v>0</v>
      </c>
      <c r="N8743" s="101">
        <f>IF(ISNUMBER(jaar_zip[[#This Row],[graaddagen]]),IF(OR(MONTH(jaar_zip[[#This Row],[Datum]])=1,MONTH(jaar_zip[[#This Row],[Datum]])=2,MONTH(jaar_zip[[#This Row],[Datum]])=11,MONTH(jaar_zip[[#This Row],[Datum]])=12),1.1,IF(OR(MONTH(jaar_zip[[#This Row],[Datum]])=3,MONTH(jaar_zip[[#This Row],[Datum]])=10),1,0.8))*jaar_zip[[#This Row],[graaddagen]],"")</f>
        <v>0</v>
      </c>
      <c r="O8743" s="101">
        <f>IF(ISNUMBER(jaar_zip[[#This Row],[etmaaltemperatuur]]),IF(jaar_zip[[#This Row],[etmaaltemperatuur]]&gt;stookgrens,jaar_zip[[#This Row],[etmaaltemperatuur]]-stookgrens,0),"")</f>
        <v>0.60000000000000142</v>
      </c>
    </row>
    <row r="8744" spans="1:15" x14ac:dyDescent="0.25">
      <c r="A8744">
        <v>377</v>
      </c>
      <c r="B8744">
        <v>20240905</v>
      </c>
      <c r="C8744">
        <v>3.1</v>
      </c>
      <c r="D8744">
        <v>20.5</v>
      </c>
      <c r="E8744">
        <v>1064</v>
      </c>
      <c r="F8744">
        <v>0</v>
      </c>
      <c r="H8744">
        <v>89</v>
      </c>
      <c r="I8744" s="101" t="s">
        <v>43</v>
      </c>
      <c r="J8744" s="1">
        <f>DATEVALUE(RIGHT(jaar_zip[[#This Row],[YYYYMMDD]],2)&amp;"-"&amp;MID(jaar_zip[[#This Row],[YYYYMMDD]],5,2)&amp;"-"&amp;LEFT(jaar_zip[[#This Row],[YYYYMMDD]],4))</f>
        <v>45540</v>
      </c>
      <c r="K8744" s="101" t="str">
        <f>IF(AND(VALUE(MONTH(jaar_zip[[#This Row],[Datum]]))=1,VALUE(WEEKNUM(jaar_zip[[#This Row],[Datum]],21))&gt;51),RIGHT(YEAR(jaar_zip[[#This Row],[Datum]])-1,2),RIGHT(YEAR(jaar_zip[[#This Row],[Datum]]),2))&amp;"-"&amp; TEXT(WEEKNUM(jaar_zip[[#This Row],[Datum]],21),"00")</f>
        <v>24-36</v>
      </c>
      <c r="L8744" s="101">
        <f>MONTH(jaar_zip[[#This Row],[Datum]])</f>
        <v>9</v>
      </c>
      <c r="M8744" s="101">
        <f>IF(ISNUMBER(jaar_zip[[#This Row],[etmaaltemperatuur]]),IF(jaar_zip[[#This Row],[etmaaltemperatuur]]&lt;stookgrens,stookgrens-jaar_zip[[#This Row],[etmaaltemperatuur]],0),"")</f>
        <v>0</v>
      </c>
      <c r="N8744" s="101">
        <f>IF(ISNUMBER(jaar_zip[[#This Row],[graaddagen]]),IF(OR(MONTH(jaar_zip[[#This Row],[Datum]])=1,MONTH(jaar_zip[[#This Row],[Datum]])=2,MONTH(jaar_zip[[#This Row],[Datum]])=11,MONTH(jaar_zip[[#This Row],[Datum]])=12),1.1,IF(OR(MONTH(jaar_zip[[#This Row],[Datum]])=3,MONTH(jaar_zip[[#This Row],[Datum]])=10),1,0.8))*jaar_zip[[#This Row],[graaddagen]],"")</f>
        <v>0</v>
      </c>
      <c r="O8744" s="101">
        <f>IF(ISNUMBER(jaar_zip[[#This Row],[etmaaltemperatuur]]),IF(jaar_zip[[#This Row],[etmaaltemperatuur]]&gt;stookgrens,jaar_zip[[#This Row],[etmaaltemperatuur]]-stookgrens,0),"")</f>
        <v>2.5</v>
      </c>
    </row>
    <row r="8745" spans="1:15" x14ac:dyDescent="0.25">
      <c r="A8745">
        <v>377</v>
      </c>
      <c r="B8745">
        <v>20240906</v>
      </c>
      <c r="C8745">
        <v>1.7</v>
      </c>
      <c r="D8745">
        <v>18.8</v>
      </c>
      <c r="E8745">
        <v>478</v>
      </c>
      <c r="F8745">
        <v>0.1</v>
      </c>
      <c r="H8745">
        <v>93</v>
      </c>
      <c r="I8745" s="101" t="s">
        <v>43</v>
      </c>
      <c r="J8745" s="1">
        <f>DATEVALUE(RIGHT(jaar_zip[[#This Row],[YYYYMMDD]],2)&amp;"-"&amp;MID(jaar_zip[[#This Row],[YYYYMMDD]],5,2)&amp;"-"&amp;LEFT(jaar_zip[[#This Row],[YYYYMMDD]],4))</f>
        <v>45541</v>
      </c>
      <c r="K8745" s="101" t="str">
        <f>IF(AND(VALUE(MONTH(jaar_zip[[#This Row],[Datum]]))=1,VALUE(WEEKNUM(jaar_zip[[#This Row],[Datum]],21))&gt;51),RIGHT(YEAR(jaar_zip[[#This Row],[Datum]])-1,2),RIGHT(YEAR(jaar_zip[[#This Row],[Datum]]),2))&amp;"-"&amp; TEXT(WEEKNUM(jaar_zip[[#This Row],[Datum]],21),"00")</f>
        <v>24-36</v>
      </c>
      <c r="L8745" s="101">
        <f>MONTH(jaar_zip[[#This Row],[Datum]])</f>
        <v>9</v>
      </c>
      <c r="M8745" s="101">
        <f>IF(ISNUMBER(jaar_zip[[#This Row],[etmaaltemperatuur]]),IF(jaar_zip[[#This Row],[etmaaltemperatuur]]&lt;stookgrens,stookgrens-jaar_zip[[#This Row],[etmaaltemperatuur]],0),"")</f>
        <v>0</v>
      </c>
      <c r="N8745" s="101">
        <f>IF(ISNUMBER(jaar_zip[[#This Row],[graaddagen]]),IF(OR(MONTH(jaar_zip[[#This Row],[Datum]])=1,MONTH(jaar_zip[[#This Row],[Datum]])=2,MONTH(jaar_zip[[#This Row],[Datum]])=11,MONTH(jaar_zip[[#This Row],[Datum]])=12),1.1,IF(OR(MONTH(jaar_zip[[#This Row],[Datum]])=3,MONTH(jaar_zip[[#This Row],[Datum]])=10),1,0.8))*jaar_zip[[#This Row],[graaddagen]],"")</f>
        <v>0</v>
      </c>
      <c r="O8745" s="101">
        <f>IF(ISNUMBER(jaar_zip[[#This Row],[etmaaltemperatuur]]),IF(jaar_zip[[#This Row],[etmaaltemperatuur]]&gt;stookgrens,jaar_zip[[#This Row],[etmaaltemperatuur]]-stookgrens,0),"")</f>
        <v>0.80000000000000071</v>
      </c>
    </row>
    <row r="8746" spans="1:15" x14ac:dyDescent="0.25">
      <c r="A8746">
        <v>377</v>
      </c>
      <c r="B8746">
        <v>20240907</v>
      </c>
      <c r="C8746">
        <v>2.1</v>
      </c>
      <c r="D8746">
        <v>20.8</v>
      </c>
      <c r="E8746">
        <v>1632</v>
      </c>
      <c r="F8746">
        <v>0.6</v>
      </c>
      <c r="H8746">
        <v>80</v>
      </c>
      <c r="I8746" s="101" t="s">
        <v>43</v>
      </c>
      <c r="J8746" s="1">
        <f>DATEVALUE(RIGHT(jaar_zip[[#This Row],[YYYYMMDD]],2)&amp;"-"&amp;MID(jaar_zip[[#This Row],[YYYYMMDD]],5,2)&amp;"-"&amp;LEFT(jaar_zip[[#This Row],[YYYYMMDD]],4))</f>
        <v>45542</v>
      </c>
      <c r="K8746" s="101" t="str">
        <f>IF(AND(VALUE(MONTH(jaar_zip[[#This Row],[Datum]]))=1,VALUE(WEEKNUM(jaar_zip[[#This Row],[Datum]],21))&gt;51),RIGHT(YEAR(jaar_zip[[#This Row],[Datum]])-1,2),RIGHT(YEAR(jaar_zip[[#This Row],[Datum]]),2))&amp;"-"&amp; TEXT(WEEKNUM(jaar_zip[[#This Row],[Datum]],21),"00")</f>
        <v>24-36</v>
      </c>
      <c r="L8746" s="101">
        <f>MONTH(jaar_zip[[#This Row],[Datum]])</f>
        <v>9</v>
      </c>
      <c r="M8746" s="101">
        <f>IF(ISNUMBER(jaar_zip[[#This Row],[etmaaltemperatuur]]),IF(jaar_zip[[#This Row],[etmaaltemperatuur]]&lt;stookgrens,stookgrens-jaar_zip[[#This Row],[etmaaltemperatuur]],0),"")</f>
        <v>0</v>
      </c>
      <c r="N8746" s="101">
        <f>IF(ISNUMBER(jaar_zip[[#This Row],[graaddagen]]),IF(OR(MONTH(jaar_zip[[#This Row],[Datum]])=1,MONTH(jaar_zip[[#This Row],[Datum]])=2,MONTH(jaar_zip[[#This Row],[Datum]])=11,MONTH(jaar_zip[[#This Row],[Datum]])=12),1.1,IF(OR(MONTH(jaar_zip[[#This Row],[Datum]])=3,MONTH(jaar_zip[[#This Row],[Datum]])=10),1,0.8))*jaar_zip[[#This Row],[graaddagen]],"")</f>
        <v>0</v>
      </c>
      <c r="O8746" s="101">
        <f>IF(ISNUMBER(jaar_zip[[#This Row],[etmaaltemperatuur]]),IF(jaar_zip[[#This Row],[etmaaltemperatuur]]&gt;stookgrens,jaar_zip[[#This Row],[etmaaltemperatuur]]-stookgrens,0),"")</f>
        <v>2.8000000000000007</v>
      </c>
    </row>
    <row r="8747" spans="1:15" x14ac:dyDescent="0.25">
      <c r="A8747">
        <v>377</v>
      </c>
      <c r="B8747">
        <v>20240908</v>
      </c>
      <c r="C8747">
        <v>3.7</v>
      </c>
      <c r="D8747">
        <v>18.399999999999999</v>
      </c>
      <c r="E8747">
        <v>1603</v>
      </c>
      <c r="F8747">
        <v>-0.1</v>
      </c>
      <c r="H8747">
        <v>74</v>
      </c>
      <c r="I8747" s="101" t="s">
        <v>43</v>
      </c>
      <c r="J8747" s="1">
        <f>DATEVALUE(RIGHT(jaar_zip[[#This Row],[YYYYMMDD]],2)&amp;"-"&amp;MID(jaar_zip[[#This Row],[YYYYMMDD]],5,2)&amp;"-"&amp;LEFT(jaar_zip[[#This Row],[YYYYMMDD]],4))</f>
        <v>45543</v>
      </c>
      <c r="K8747" s="101" t="str">
        <f>IF(AND(VALUE(MONTH(jaar_zip[[#This Row],[Datum]]))=1,VALUE(WEEKNUM(jaar_zip[[#This Row],[Datum]],21))&gt;51),RIGHT(YEAR(jaar_zip[[#This Row],[Datum]])-1,2),RIGHT(YEAR(jaar_zip[[#This Row],[Datum]]),2))&amp;"-"&amp; TEXT(WEEKNUM(jaar_zip[[#This Row],[Datum]],21),"00")</f>
        <v>24-36</v>
      </c>
      <c r="L8747" s="101">
        <f>MONTH(jaar_zip[[#This Row],[Datum]])</f>
        <v>9</v>
      </c>
      <c r="M8747" s="101">
        <f>IF(ISNUMBER(jaar_zip[[#This Row],[etmaaltemperatuur]]),IF(jaar_zip[[#This Row],[etmaaltemperatuur]]&lt;stookgrens,stookgrens-jaar_zip[[#This Row],[etmaaltemperatuur]],0),"")</f>
        <v>0</v>
      </c>
      <c r="N8747" s="101">
        <f>IF(ISNUMBER(jaar_zip[[#This Row],[graaddagen]]),IF(OR(MONTH(jaar_zip[[#This Row],[Datum]])=1,MONTH(jaar_zip[[#This Row],[Datum]])=2,MONTH(jaar_zip[[#This Row],[Datum]])=11,MONTH(jaar_zip[[#This Row],[Datum]])=12),1.1,IF(OR(MONTH(jaar_zip[[#This Row],[Datum]])=3,MONTH(jaar_zip[[#This Row],[Datum]])=10),1,0.8))*jaar_zip[[#This Row],[graaddagen]],"")</f>
        <v>0</v>
      </c>
      <c r="O8747" s="101">
        <f>IF(ISNUMBER(jaar_zip[[#This Row],[etmaaltemperatuur]]),IF(jaar_zip[[#This Row],[etmaaltemperatuur]]&gt;stookgrens,jaar_zip[[#This Row],[etmaaltemperatuur]]-stookgrens,0),"")</f>
        <v>0.39999999999999858</v>
      </c>
    </row>
    <row r="8748" spans="1:15" x14ac:dyDescent="0.25">
      <c r="A8748">
        <v>377</v>
      </c>
      <c r="B8748">
        <v>20240909</v>
      </c>
      <c r="C8748">
        <v>3.2</v>
      </c>
      <c r="D8748">
        <v>16.2</v>
      </c>
      <c r="E8748">
        <v>933</v>
      </c>
      <c r="F8748">
        <v>0.8</v>
      </c>
      <c r="H8748">
        <v>86</v>
      </c>
      <c r="I8748" s="101" t="s">
        <v>43</v>
      </c>
      <c r="J8748" s="1">
        <f>DATEVALUE(RIGHT(jaar_zip[[#This Row],[YYYYMMDD]],2)&amp;"-"&amp;MID(jaar_zip[[#This Row],[YYYYMMDD]],5,2)&amp;"-"&amp;LEFT(jaar_zip[[#This Row],[YYYYMMDD]],4))</f>
        <v>45544</v>
      </c>
      <c r="K8748" s="101" t="str">
        <f>IF(AND(VALUE(MONTH(jaar_zip[[#This Row],[Datum]]))=1,VALUE(WEEKNUM(jaar_zip[[#This Row],[Datum]],21))&gt;51),RIGHT(YEAR(jaar_zip[[#This Row],[Datum]])-1,2),RIGHT(YEAR(jaar_zip[[#This Row],[Datum]]),2))&amp;"-"&amp; TEXT(WEEKNUM(jaar_zip[[#This Row],[Datum]],21),"00")</f>
        <v>24-37</v>
      </c>
      <c r="L8748" s="101">
        <f>MONTH(jaar_zip[[#This Row],[Datum]])</f>
        <v>9</v>
      </c>
      <c r="M8748" s="101">
        <f>IF(ISNUMBER(jaar_zip[[#This Row],[etmaaltemperatuur]]),IF(jaar_zip[[#This Row],[etmaaltemperatuur]]&lt;stookgrens,stookgrens-jaar_zip[[#This Row],[etmaaltemperatuur]],0),"")</f>
        <v>1.8000000000000007</v>
      </c>
      <c r="N8748" s="101">
        <f>IF(ISNUMBER(jaar_zip[[#This Row],[graaddagen]]),IF(OR(MONTH(jaar_zip[[#This Row],[Datum]])=1,MONTH(jaar_zip[[#This Row],[Datum]])=2,MONTH(jaar_zip[[#This Row],[Datum]])=11,MONTH(jaar_zip[[#This Row],[Datum]])=12),1.1,IF(OR(MONTH(jaar_zip[[#This Row],[Datum]])=3,MONTH(jaar_zip[[#This Row],[Datum]])=10),1,0.8))*jaar_zip[[#This Row],[graaddagen]],"")</f>
        <v>1.4400000000000006</v>
      </c>
      <c r="O8748" s="101">
        <f>IF(ISNUMBER(jaar_zip[[#This Row],[etmaaltemperatuur]]),IF(jaar_zip[[#This Row],[etmaaltemperatuur]]&gt;stookgrens,jaar_zip[[#This Row],[etmaaltemperatuur]]-stookgrens,0),"")</f>
        <v>0</v>
      </c>
    </row>
    <row r="8749" spans="1:15" x14ac:dyDescent="0.25">
      <c r="A8749">
        <v>377</v>
      </c>
      <c r="B8749">
        <v>20240910</v>
      </c>
      <c r="C8749">
        <v>5.8</v>
      </c>
      <c r="D8749">
        <v>14.9</v>
      </c>
      <c r="E8749">
        <v>885</v>
      </c>
      <c r="F8749">
        <v>6.2</v>
      </c>
      <c r="H8749">
        <v>85</v>
      </c>
      <c r="I8749" s="101" t="s">
        <v>43</v>
      </c>
      <c r="J8749" s="1">
        <f>DATEVALUE(RIGHT(jaar_zip[[#This Row],[YYYYMMDD]],2)&amp;"-"&amp;MID(jaar_zip[[#This Row],[YYYYMMDD]],5,2)&amp;"-"&amp;LEFT(jaar_zip[[#This Row],[YYYYMMDD]],4))</f>
        <v>45545</v>
      </c>
      <c r="K8749" s="101" t="str">
        <f>IF(AND(VALUE(MONTH(jaar_zip[[#This Row],[Datum]]))=1,VALUE(WEEKNUM(jaar_zip[[#This Row],[Datum]],21))&gt;51),RIGHT(YEAR(jaar_zip[[#This Row],[Datum]])-1,2),RIGHT(YEAR(jaar_zip[[#This Row],[Datum]]),2))&amp;"-"&amp; TEXT(WEEKNUM(jaar_zip[[#This Row],[Datum]],21),"00")</f>
        <v>24-37</v>
      </c>
      <c r="L8749" s="101">
        <f>MONTH(jaar_zip[[#This Row],[Datum]])</f>
        <v>9</v>
      </c>
      <c r="M8749" s="101">
        <f>IF(ISNUMBER(jaar_zip[[#This Row],[etmaaltemperatuur]]),IF(jaar_zip[[#This Row],[etmaaltemperatuur]]&lt;stookgrens,stookgrens-jaar_zip[[#This Row],[etmaaltemperatuur]],0),"")</f>
        <v>3.0999999999999996</v>
      </c>
      <c r="N8749" s="101">
        <f>IF(ISNUMBER(jaar_zip[[#This Row],[graaddagen]]),IF(OR(MONTH(jaar_zip[[#This Row],[Datum]])=1,MONTH(jaar_zip[[#This Row],[Datum]])=2,MONTH(jaar_zip[[#This Row],[Datum]])=11,MONTH(jaar_zip[[#This Row],[Datum]])=12),1.1,IF(OR(MONTH(jaar_zip[[#This Row],[Datum]])=3,MONTH(jaar_zip[[#This Row],[Datum]])=10),1,0.8))*jaar_zip[[#This Row],[graaddagen]],"")</f>
        <v>2.48</v>
      </c>
      <c r="O8749" s="101">
        <f>IF(ISNUMBER(jaar_zip[[#This Row],[etmaaltemperatuur]]),IF(jaar_zip[[#This Row],[etmaaltemperatuur]]&gt;stookgrens,jaar_zip[[#This Row],[etmaaltemperatuur]]-stookgrens,0),"")</f>
        <v>0</v>
      </c>
    </row>
    <row r="8750" spans="1:15" x14ac:dyDescent="0.25">
      <c r="A8750">
        <v>377</v>
      </c>
      <c r="B8750">
        <v>20240911</v>
      </c>
      <c r="C8750">
        <v>4.3</v>
      </c>
      <c r="D8750">
        <v>11.2</v>
      </c>
      <c r="E8750">
        <v>1369</v>
      </c>
      <c r="F8750">
        <v>8.6</v>
      </c>
      <c r="H8750">
        <v>84</v>
      </c>
      <c r="I8750" s="101" t="s">
        <v>43</v>
      </c>
      <c r="J8750" s="1">
        <f>DATEVALUE(RIGHT(jaar_zip[[#This Row],[YYYYMMDD]],2)&amp;"-"&amp;MID(jaar_zip[[#This Row],[YYYYMMDD]],5,2)&amp;"-"&amp;LEFT(jaar_zip[[#This Row],[YYYYMMDD]],4))</f>
        <v>45546</v>
      </c>
      <c r="K8750" s="101" t="str">
        <f>IF(AND(VALUE(MONTH(jaar_zip[[#This Row],[Datum]]))=1,VALUE(WEEKNUM(jaar_zip[[#This Row],[Datum]],21))&gt;51),RIGHT(YEAR(jaar_zip[[#This Row],[Datum]])-1,2),RIGHT(YEAR(jaar_zip[[#This Row],[Datum]]),2))&amp;"-"&amp; TEXT(WEEKNUM(jaar_zip[[#This Row],[Datum]],21),"00")</f>
        <v>24-37</v>
      </c>
      <c r="L8750" s="101">
        <f>MONTH(jaar_zip[[#This Row],[Datum]])</f>
        <v>9</v>
      </c>
      <c r="M8750" s="101">
        <f>IF(ISNUMBER(jaar_zip[[#This Row],[etmaaltemperatuur]]),IF(jaar_zip[[#This Row],[etmaaltemperatuur]]&lt;stookgrens,stookgrens-jaar_zip[[#This Row],[etmaaltemperatuur]],0),"")</f>
        <v>6.8000000000000007</v>
      </c>
      <c r="N8750" s="101">
        <f>IF(ISNUMBER(jaar_zip[[#This Row],[graaddagen]]),IF(OR(MONTH(jaar_zip[[#This Row],[Datum]])=1,MONTH(jaar_zip[[#This Row],[Datum]])=2,MONTH(jaar_zip[[#This Row],[Datum]])=11,MONTH(jaar_zip[[#This Row],[Datum]])=12),1.1,IF(OR(MONTH(jaar_zip[[#This Row],[Datum]])=3,MONTH(jaar_zip[[#This Row],[Datum]])=10),1,0.8))*jaar_zip[[#This Row],[graaddagen]],"")</f>
        <v>5.4400000000000013</v>
      </c>
      <c r="O8750" s="101">
        <f>IF(ISNUMBER(jaar_zip[[#This Row],[etmaaltemperatuur]]),IF(jaar_zip[[#This Row],[etmaaltemperatuur]]&gt;stookgrens,jaar_zip[[#This Row],[etmaaltemperatuur]]-stookgrens,0),"")</f>
        <v>0</v>
      </c>
    </row>
    <row r="8751" spans="1:15" x14ac:dyDescent="0.25">
      <c r="A8751">
        <v>377</v>
      </c>
      <c r="B8751">
        <v>20240912</v>
      </c>
      <c r="C8751">
        <v>2.6</v>
      </c>
      <c r="D8751">
        <v>9.6</v>
      </c>
      <c r="E8751">
        <v>1167</v>
      </c>
      <c r="F8751">
        <v>2.2000000000000002</v>
      </c>
      <c r="H8751">
        <v>87</v>
      </c>
      <c r="I8751" s="101" t="s">
        <v>43</v>
      </c>
      <c r="J8751" s="1">
        <f>DATEVALUE(RIGHT(jaar_zip[[#This Row],[YYYYMMDD]],2)&amp;"-"&amp;MID(jaar_zip[[#This Row],[YYYYMMDD]],5,2)&amp;"-"&amp;LEFT(jaar_zip[[#This Row],[YYYYMMDD]],4))</f>
        <v>45547</v>
      </c>
      <c r="K8751" s="101" t="str">
        <f>IF(AND(VALUE(MONTH(jaar_zip[[#This Row],[Datum]]))=1,VALUE(WEEKNUM(jaar_zip[[#This Row],[Datum]],21))&gt;51),RIGHT(YEAR(jaar_zip[[#This Row],[Datum]])-1,2),RIGHT(YEAR(jaar_zip[[#This Row],[Datum]]),2))&amp;"-"&amp; TEXT(WEEKNUM(jaar_zip[[#This Row],[Datum]],21),"00")</f>
        <v>24-37</v>
      </c>
      <c r="L8751" s="101">
        <f>MONTH(jaar_zip[[#This Row],[Datum]])</f>
        <v>9</v>
      </c>
      <c r="M8751" s="101">
        <f>IF(ISNUMBER(jaar_zip[[#This Row],[etmaaltemperatuur]]),IF(jaar_zip[[#This Row],[etmaaltemperatuur]]&lt;stookgrens,stookgrens-jaar_zip[[#This Row],[etmaaltemperatuur]],0),"")</f>
        <v>8.4</v>
      </c>
      <c r="N8751" s="101">
        <f>IF(ISNUMBER(jaar_zip[[#This Row],[graaddagen]]),IF(OR(MONTH(jaar_zip[[#This Row],[Datum]])=1,MONTH(jaar_zip[[#This Row],[Datum]])=2,MONTH(jaar_zip[[#This Row],[Datum]])=11,MONTH(jaar_zip[[#This Row],[Datum]])=12),1.1,IF(OR(MONTH(jaar_zip[[#This Row],[Datum]])=3,MONTH(jaar_zip[[#This Row],[Datum]])=10),1,0.8))*jaar_zip[[#This Row],[graaddagen]],"")</f>
        <v>6.7200000000000006</v>
      </c>
      <c r="O8751" s="101">
        <f>IF(ISNUMBER(jaar_zip[[#This Row],[etmaaltemperatuur]]),IF(jaar_zip[[#This Row],[etmaaltemperatuur]]&gt;stookgrens,jaar_zip[[#This Row],[etmaaltemperatuur]]-stookgrens,0),"")</f>
        <v>0</v>
      </c>
    </row>
    <row r="8752" spans="1:15" x14ac:dyDescent="0.25">
      <c r="A8752">
        <v>377</v>
      </c>
      <c r="B8752">
        <v>20240913</v>
      </c>
      <c r="C8752">
        <v>2.2000000000000002</v>
      </c>
      <c r="D8752">
        <v>10.5</v>
      </c>
      <c r="E8752">
        <v>1234</v>
      </c>
      <c r="F8752">
        <v>-0.1</v>
      </c>
      <c r="H8752">
        <v>83</v>
      </c>
      <c r="I8752" s="101" t="s">
        <v>43</v>
      </c>
      <c r="J8752" s="1">
        <f>DATEVALUE(RIGHT(jaar_zip[[#This Row],[YYYYMMDD]],2)&amp;"-"&amp;MID(jaar_zip[[#This Row],[YYYYMMDD]],5,2)&amp;"-"&amp;LEFT(jaar_zip[[#This Row],[YYYYMMDD]],4))</f>
        <v>45548</v>
      </c>
      <c r="K8752" s="101" t="str">
        <f>IF(AND(VALUE(MONTH(jaar_zip[[#This Row],[Datum]]))=1,VALUE(WEEKNUM(jaar_zip[[#This Row],[Datum]],21))&gt;51),RIGHT(YEAR(jaar_zip[[#This Row],[Datum]])-1,2),RIGHT(YEAR(jaar_zip[[#This Row],[Datum]]),2))&amp;"-"&amp; TEXT(WEEKNUM(jaar_zip[[#This Row],[Datum]],21),"00")</f>
        <v>24-37</v>
      </c>
      <c r="L8752" s="101">
        <f>MONTH(jaar_zip[[#This Row],[Datum]])</f>
        <v>9</v>
      </c>
      <c r="M8752" s="101">
        <f>IF(ISNUMBER(jaar_zip[[#This Row],[etmaaltemperatuur]]),IF(jaar_zip[[#This Row],[etmaaltemperatuur]]&lt;stookgrens,stookgrens-jaar_zip[[#This Row],[etmaaltemperatuur]],0),"")</f>
        <v>7.5</v>
      </c>
      <c r="N8752" s="101">
        <f>IF(ISNUMBER(jaar_zip[[#This Row],[graaddagen]]),IF(OR(MONTH(jaar_zip[[#This Row],[Datum]])=1,MONTH(jaar_zip[[#This Row],[Datum]])=2,MONTH(jaar_zip[[#This Row],[Datum]])=11,MONTH(jaar_zip[[#This Row],[Datum]])=12),1.1,IF(OR(MONTH(jaar_zip[[#This Row],[Datum]])=3,MONTH(jaar_zip[[#This Row],[Datum]])=10),1,0.8))*jaar_zip[[#This Row],[graaddagen]],"")</f>
        <v>6</v>
      </c>
      <c r="O8752" s="101">
        <f>IF(ISNUMBER(jaar_zip[[#This Row],[etmaaltemperatuur]]),IF(jaar_zip[[#This Row],[etmaaltemperatuur]]&gt;stookgrens,jaar_zip[[#This Row],[etmaaltemperatuur]]-stookgrens,0),"")</f>
        <v>0</v>
      </c>
    </row>
    <row r="8753" spans="1:15" x14ac:dyDescent="0.25">
      <c r="A8753">
        <v>377</v>
      </c>
      <c r="B8753">
        <v>20240914</v>
      </c>
      <c r="C8753">
        <v>1.6</v>
      </c>
      <c r="D8753">
        <v>10.3</v>
      </c>
      <c r="E8753">
        <v>1509</v>
      </c>
      <c r="F8753">
        <v>0</v>
      </c>
      <c r="H8753">
        <v>80</v>
      </c>
      <c r="I8753" s="101" t="s">
        <v>43</v>
      </c>
      <c r="J8753" s="1">
        <f>DATEVALUE(RIGHT(jaar_zip[[#This Row],[YYYYMMDD]],2)&amp;"-"&amp;MID(jaar_zip[[#This Row],[YYYYMMDD]],5,2)&amp;"-"&amp;LEFT(jaar_zip[[#This Row],[YYYYMMDD]],4))</f>
        <v>45549</v>
      </c>
      <c r="K8753" s="101" t="str">
        <f>IF(AND(VALUE(MONTH(jaar_zip[[#This Row],[Datum]]))=1,VALUE(WEEKNUM(jaar_zip[[#This Row],[Datum]],21))&gt;51),RIGHT(YEAR(jaar_zip[[#This Row],[Datum]])-1,2),RIGHT(YEAR(jaar_zip[[#This Row],[Datum]]),2))&amp;"-"&amp; TEXT(WEEKNUM(jaar_zip[[#This Row],[Datum]],21),"00")</f>
        <v>24-37</v>
      </c>
      <c r="L8753" s="101">
        <f>MONTH(jaar_zip[[#This Row],[Datum]])</f>
        <v>9</v>
      </c>
      <c r="M8753" s="101">
        <f>IF(ISNUMBER(jaar_zip[[#This Row],[etmaaltemperatuur]]),IF(jaar_zip[[#This Row],[etmaaltemperatuur]]&lt;stookgrens,stookgrens-jaar_zip[[#This Row],[etmaaltemperatuur]],0),"")</f>
        <v>7.6999999999999993</v>
      </c>
      <c r="N8753" s="101">
        <f>IF(ISNUMBER(jaar_zip[[#This Row],[graaddagen]]),IF(OR(MONTH(jaar_zip[[#This Row],[Datum]])=1,MONTH(jaar_zip[[#This Row],[Datum]])=2,MONTH(jaar_zip[[#This Row],[Datum]])=11,MONTH(jaar_zip[[#This Row],[Datum]])=12),1.1,IF(OR(MONTH(jaar_zip[[#This Row],[Datum]])=3,MONTH(jaar_zip[[#This Row],[Datum]])=10),1,0.8))*jaar_zip[[#This Row],[graaddagen]],"")</f>
        <v>6.16</v>
      </c>
      <c r="O8753" s="101">
        <f>IF(ISNUMBER(jaar_zip[[#This Row],[etmaaltemperatuur]]),IF(jaar_zip[[#This Row],[etmaaltemperatuur]]&gt;stookgrens,jaar_zip[[#This Row],[etmaaltemperatuur]]-stookgrens,0),"")</f>
        <v>0</v>
      </c>
    </row>
    <row r="8754" spans="1:15" x14ac:dyDescent="0.25">
      <c r="A8754">
        <v>377</v>
      </c>
      <c r="B8754">
        <v>20240915</v>
      </c>
      <c r="C8754">
        <v>1.4</v>
      </c>
      <c r="D8754">
        <v>12.5</v>
      </c>
      <c r="E8754">
        <v>1207</v>
      </c>
      <c r="F8754">
        <v>0</v>
      </c>
      <c r="H8754">
        <v>83</v>
      </c>
      <c r="I8754" s="101" t="s">
        <v>43</v>
      </c>
      <c r="J8754" s="1">
        <f>DATEVALUE(RIGHT(jaar_zip[[#This Row],[YYYYMMDD]],2)&amp;"-"&amp;MID(jaar_zip[[#This Row],[YYYYMMDD]],5,2)&amp;"-"&amp;LEFT(jaar_zip[[#This Row],[YYYYMMDD]],4))</f>
        <v>45550</v>
      </c>
      <c r="K8754" s="101" t="str">
        <f>IF(AND(VALUE(MONTH(jaar_zip[[#This Row],[Datum]]))=1,VALUE(WEEKNUM(jaar_zip[[#This Row],[Datum]],21))&gt;51),RIGHT(YEAR(jaar_zip[[#This Row],[Datum]])-1,2),RIGHT(YEAR(jaar_zip[[#This Row],[Datum]]),2))&amp;"-"&amp; TEXT(WEEKNUM(jaar_zip[[#This Row],[Datum]],21),"00")</f>
        <v>24-37</v>
      </c>
      <c r="L8754" s="101">
        <f>MONTH(jaar_zip[[#This Row],[Datum]])</f>
        <v>9</v>
      </c>
      <c r="M8754" s="101">
        <f>IF(ISNUMBER(jaar_zip[[#This Row],[etmaaltemperatuur]]),IF(jaar_zip[[#This Row],[etmaaltemperatuur]]&lt;stookgrens,stookgrens-jaar_zip[[#This Row],[etmaaltemperatuur]],0),"")</f>
        <v>5.5</v>
      </c>
      <c r="N8754" s="101">
        <f>IF(ISNUMBER(jaar_zip[[#This Row],[graaddagen]]),IF(OR(MONTH(jaar_zip[[#This Row],[Datum]])=1,MONTH(jaar_zip[[#This Row],[Datum]])=2,MONTH(jaar_zip[[#This Row],[Datum]])=11,MONTH(jaar_zip[[#This Row],[Datum]])=12),1.1,IF(OR(MONTH(jaar_zip[[#This Row],[Datum]])=3,MONTH(jaar_zip[[#This Row],[Datum]])=10),1,0.8))*jaar_zip[[#This Row],[graaddagen]],"")</f>
        <v>4.4000000000000004</v>
      </c>
      <c r="O8754" s="101">
        <f>IF(ISNUMBER(jaar_zip[[#This Row],[etmaaltemperatuur]]),IF(jaar_zip[[#This Row],[etmaaltemperatuur]]&gt;stookgrens,jaar_zip[[#This Row],[etmaaltemperatuur]]-stookgrens,0),"")</f>
        <v>0</v>
      </c>
    </row>
    <row r="8755" spans="1:15" x14ac:dyDescent="0.25">
      <c r="A8755">
        <v>377</v>
      </c>
      <c r="B8755">
        <v>20240916</v>
      </c>
      <c r="C8755">
        <v>2.2999999999999998</v>
      </c>
      <c r="D8755">
        <v>14.9</v>
      </c>
      <c r="E8755">
        <v>1274</v>
      </c>
      <c r="F8755">
        <v>-0.1</v>
      </c>
      <c r="H8755">
        <v>85</v>
      </c>
      <c r="I8755" s="101" t="s">
        <v>43</v>
      </c>
      <c r="J8755" s="1">
        <f>DATEVALUE(RIGHT(jaar_zip[[#This Row],[YYYYMMDD]],2)&amp;"-"&amp;MID(jaar_zip[[#This Row],[YYYYMMDD]],5,2)&amp;"-"&amp;LEFT(jaar_zip[[#This Row],[YYYYMMDD]],4))</f>
        <v>45551</v>
      </c>
      <c r="K8755" s="101" t="str">
        <f>IF(AND(VALUE(MONTH(jaar_zip[[#This Row],[Datum]]))=1,VALUE(WEEKNUM(jaar_zip[[#This Row],[Datum]],21))&gt;51),RIGHT(YEAR(jaar_zip[[#This Row],[Datum]])-1,2),RIGHT(YEAR(jaar_zip[[#This Row],[Datum]]),2))&amp;"-"&amp; TEXT(WEEKNUM(jaar_zip[[#This Row],[Datum]],21),"00")</f>
        <v>24-38</v>
      </c>
      <c r="L8755" s="101">
        <f>MONTH(jaar_zip[[#This Row],[Datum]])</f>
        <v>9</v>
      </c>
      <c r="M8755" s="101">
        <f>IF(ISNUMBER(jaar_zip[[#This Row],[etmaaltemperatuur]]),IF(jaar_zip[[#This Row],[etmaaltemperatuur]]&lt;stookgrens,stookgrens-jaar_zip[[#This Row],[etmaaltemperatuur]],0),"")</f>
        <v>3.0999999999999996</v>
      </c>
      <c r="N8755" s="101">
        <f>IF(ISNUMBER(jaar_zip[[#This Row],[graaddagen]]),IF(OR(MONTH(jaar_zip[[#This Row],[Datum]])=1,MONTH(jaar_zip[[#This Row],[Datum]])=2,MONTH(jaar_zip[[#This Row],[Datum]])=11,MONTH(jaar_zip[[#This Row],[Datum]])=12),1.1,IF(OR(MONTH(jaar_zip[[#This Row],[Datum]])=3,MONTH(jaar_zip[[#This Row],[Datum]])=10),1,0.8))*jaar_zip[[#This Row],[graaddagen]],"")</f>
        <v>2.48</v>
      </c>
      <c r="O8755" s="101">
        <f>IF(ISNUMBER(jaar_zip[[#This Row],[etmaaltemperatuur]]),IF(jaar_zip[[#This Row],[etmaaltemperatuur]]&gt;stookgrens,jaar_zip[[#This Row],[etmaaltemperatuur]]-stookgrens,0),"")</f>
        <v>0</v>
      </c>
    </row>
    <row r="8756" spans="1:15" x14ac:dyDescent="0.25">
      <c r="A8756">
        <v>377</v>
      </c>
      <c r="B8756">
        <v>20240917</v>
      </c>
      <c r="C8756">
        <v>4</v>
      </c>
      <c r="D8756">
        <v>15.7</v>
      </c>
      <c r="E8756">
        <v>892</v>
      </c>
      <c r="F8756">
        <v>0</v>
      </c>
      <c r="H8756">
        <v>85</v>
      </c>
      <c r="I8756" s="101" t="s">
        <v>43</v>
      </c>
      <c r="J8756" s="1">
        <f>DATEVALUE(RIGHT(jaar_zip[[#This Row],[YYYYMMDD]],2)&amp;"-"&amp;MID(jaar_zip[[#This Row],[YYYYMMDD]],5,2)&amp;"-"&amp;LEFT(jaar_zip[[#This Row],[YYYYMMDD]],4))</f>
        <v>45552</v>
      </c>
      <c r="K8756" s="101" t="str">
        <f>IF(AND(VALUE(MONTH(jaar_zip[[#This Row],[Datum]]))=1,VALUE(WEEKNUM(jaar_zip[[#This Row],[Datum]],21))&gt;51),RIGHT(YEAR(jaar_zip[[#This Row],[Datum]])-1,2),RIGHT(YEAR(jaar_zip[[#This Row],[Datum]]),2))&amp;"-"&amp; TEXT(WEEKNUM(jaar_zip[[#This Row],[Datum]],21),"00")</f>
        <v>24-38</v>
      </c>
      <c r="L8756" s="101">
        <f>MONTH(jaar_zip[[#This Row],[Datum]])</f>
        <v>9</v>
      </c>
      <c r="M8756" s="101">
        <f>IF(ISNUMBER(jaar_zip[[#This Row],[etmaaltemperatuur]]),IF(jaar_zip[[#This Row],[etmaaltemperatuur]]&lt;stookgrens,stookgrens-jaar_zip[[#This Row],[etmaaltemperatuur]],0),"")</f>
        <v>2.3000000000000007</v>
      </c>
      <c r="N8756" s="101">
        <f>IF(ISNUMBER(jaar_zip[[#This Row],[graaddagen]]),IF(OR(MONTH(jaar_zip[[#This Row],[Datum]])=1,MONTH(jaar_zip[[#This Row],[Datum]])=2,MONTH(jaar_zip[[#This Row],[Datum]])=11,MONTH(jaar_zip[[#This Row],[Datum]])=12),1.1,IF(OR(MONTH(jaar_zip[[#This Row],[Datum]])=3,MONTH(jaar_zip[[#This Row],[Datum]])=10),1,0.8))*jaar_zip[[#This Row],[graaddagen]],"")</f>
        <v>1.8400000000000007</v>
      </c>
      <c r="O8756" s="101">
        <f>IF(ISNUMBER(jaar_zip[[#This Row],[etmaaltemperatuur]]),IF(jaar_zip[[#This Row],[etmaaltemperatuur]]&gt;stookgrens,jaar_zip[[#This Row],[etmaaltemperatuur]]-stookgrens,0),"")</f>
        <v>0</v>
      </c>
    </row>
    <row r="8757" spans="1:15" x14ac:dyDescent="0.25">
      <c r="A8757">
        <v>377</v>
      </c>
      <c r="B8757">
        <v>20240918</v>
      </c>
      <c r="C8757">
        <v>4.2</v>
      </c>
      <c r="D8757">
        <v>17.100000000000001</v>
      </c>
      <c r="E8757">
        <v>1268</v>
      </c>
      <c r="F8757">
        <v>0</v>
      </c>
      <c r="H8757">
        <v>85</v>
      </c>
      <c r="I8757" s="101" t="s">
        <v>43</v>
      </c>
      <c r="J8757" s="1">
        <f>DATEVALUE(RIGHT(jaar_zip[[#This Row],[YYYYMMDD]],2)&amp;"-"&amp;MID(jaar_zip[[#This Row],[YYYYMMDD]],5,2)&amp;"-"&amp;LEFT(jaar_zip[[#This Row],[YYYYMMDD]],4))</f>
        <v>45553</v>
      </c>
      <c r="K8757" s="101" t="str">
        <f>IF(AND(VALUE(MONTH(jaar_zip[[#This Row],[Datum]]))=1,VALUE(WEEKNUM(jaar_zip[[#This Row],[Datum]],21))&gt;51),RIGHT(YEAR(jaar_zip[[#This Row],[Datum]])-1,2),RIGHT(YEAR(jaar_zip[[#This Row],[Datum]]),2))&amp;"-"&amp; TEXT(WEEKNUM(jaar_zip[[#This Row],[Datum]],21),"00")</f>
        <v>24-38</v>
      </c>
      <c r="L8757" s="101">
        <f>MONTH(jaar_zip[[#This Row],[Datum]])</f>
        <v>9</v>
      </c>
      <c r="M8757" s="101">
        <f>IF(ISNUMBER(jaar_zip[[#This Row],[etmaaltemperatuur]]),IF(jaar_zip[[#This Row],[etmaaltemperatuur]]&lt;stookgrens,stookgrens-jaar_zip[[#This Row],[etmaaltemperatuur]],0),"")</f>
        <v>0.89999999999999858</v>
      </c>
      <c r="N8757" s="101">
        <f>IF(ISNUMBER(jaar_zip[[#This Row],[graaddagen]]),IF(OR(MONTH(jaar_zip[[#This Row],[Datum]])=1,MONTH(jaar_zip[[#This Row],[Datum]])=2,MONTH(jaar_zip[[#This Row],[Datum]])=11,MONTH(jaar_zip[[#This Row],[Datum]])=12),1.1,IF(OR(MONTH(jaar_zip[[#This Row],[Datum]])=3,MONTH(jaar_zip[[#This Row],[Datum]])=10),1,0.8))*jaar_zip[[#This Row],[graaddagen]],"")</f>
        <v>0.71999999999999886</v>
      </c>
      <c r="O8757" s="101">
        <f>IF(ISNUMBER(jaar_zip[[#This Row],[etmaaltemperatuur]]),IF(jaar_zip[[#This Row],[etmaaltemperatuur]]&gt;stookgrens,jaar_zip[[#This Row],[etmaaltemperatuur]]-stookgrens,0),"")</f>
        <v>0</v>
      </c>
    </row>
    <row r="8758" spans="1:15" x14ac:dyDescent="0.25">
      <c r="A8758">
        <v>377</v>
      </c>
      <c r="B8758">
        <v>20240919</v>
      </c>
      <c r="C8758">
        <v>3.8</v>
      </c>
      <c r="D8758">
        <v>17.3</v>
      </c>
      <c r="E8758">
        <v>1555</v>
      </c>
      <c r="F8758">
        <v>0</v>
      </c>
      <c r="H8758">
        <v>84</v>
      </c>
      <c r="I8758" s="101" t="s">
        <v>43</v>
      </c>
      <c r="J8758" s="1">
        <f>DATEVALUE(RIGHT(jaar_zip[[#This Row],[YYYYMMDD]],2)&amp;"-"&amp;MID(jaar_zip[[#This Row],[YYYYMMDD]],5,2)&amp;"-"&amp;LEFT(jaar_zip[[#This Row],[YYYYMMDD]],4))</f>
        <v>45554</v>
      </c>
      <c r="K8758" s="101" t="str">
        <f>IF(AND(VALUE(MONTH(jaar_zip[[#This Row],[Datum]]))=1,VALUE(WEEKNUM(jaar_zip[[#This Row],[Datum]],21))&gt;51),RIGHT(YEAR(jaar_zip[[#This Row],[Datum]])-1,2),RIGHT(YEAR(jaar_zip[[#This Row],[Datum]]),2))&amp;"-"&amp; TEXT(WEEKNUM(jaar_zip[[#This Row],[Datum]],21),"00")</f>
        <v>24-38</v>
      </c>
      <c r="L8758" s="101">
        <f>MONTH(jaar_zip[[#This Row],[Datum]])</f>
        <v>9</v>
      </c>
      <c r="M8758" s="101">
        <f>IF(ISNUMBER(jaar_zip[[#This Row],[etmaaltemperatuur]]),IF(jaar_zip[[#This Row],[etmaaltemperatuur]]&lt;stookgrens,stookgrens-jaar_zip[[#This Row],[etmaaltemperatuur]],0),"")</f>
        <v>0.69999999999999929</v>
      </c>
      <c r="N8758" s="101">
        <f>IF(ISNUMBER(jaar_zip[[#This Row],[graaddagen]]),IF(OR(MONTH(jaar_zip[[#This Row],[Datum]])=1,MONTH(jaar_zip[[#This Row],[Datum]])=2,MONTH(jaar_zip[[#This Row],[Datum]])=11,MONTH(jaar_zip[[#This Row],[Datum]])=12),1.1,IF(OR(MONTH(jaar_zip[[#This Row],[Datum]])=3,MONTH(jaar_zip[[#This Row],[Datum]])=10),1,0.8))*jaar_zip[[#This Row],[graaddagen]],"")</f>
        <v>0.5599999999999995</v>
      </c>
      <c r="O8758" s="101">
        <f>IF(ISNUMBER(jaar_zip[[#This Row],[etmaaltemperatuur]]),IF(jaar_zip[[#This Row],[etmaaltemperatuur]]&gt;stookgrens,jaar_zip[[#This Row],[etmaaltemperatuur]]-stookgrens,0),"")</f>
        <v>0</v>
      </c>
    </row>
    <row r="8759" spans="1:15" x14ac:dyDescent="0.25">
      <c r="A8759">
        <v>377</v>
      </c>
      <c r="B8759">
        <v>20240920</v>
      </c>
      <c r="C8759">
        <v>3</v>
      </c>
      <c r="D8759">
        <v>16.899999999999999</v>
      </c>
      <c r="E8759">
        <v>1570</v>
      </c>
      <c r="F8759">
        <v>0</v>
      </c>
      <c r="H8759">
        <v>80</v>
      </c>
      <c r="I8759" s="101" t="s">
        <v>43</v>
      </c>
      <c r="J8759" s="1">
        <f>DATEVALUE(RIGHT(jaar_zip[[#This Row],[YYYYMMDD]],2)&amp;"-"&amp;MID(jaar_zip[[#This Row],[YYYYMMDD]],5,2)&amp;"-"&amp;LEFT(jaar_zip[[#This Row],[YYYYMMDD]],4))</f>
        <v>45555</v>
      </c>
      <c r="K8759" s="101" t="str">
        <f>IF(AND(VALUE(MONTH(jaar_zip[[#This Row],[Datum]]))=1,VALUE(WEEKNUM(jaar_zip[[#This Row],[Datum]],21))&gt;51),RIGHT(YEAR(jaar_zip[[#This Row],[Datum]])-1,2),RIGHT(YEAR(jaar_zip[[#This Row],[Datum]]),2))&amp;"-"&amp; TEXT(WEEKNUM(jaar_zip[[#This Row],[Datum]],21),"00")</f>
        <v>24-38</v>
      </c>
      <c r="L8759" s="101">
        <f>MONTH(jaar_zip[[#This Row],[Datum]])</f>
        <v>9</v>
      </c>
      <c r="M8759" s="101">
        <f>IF(ISNUMBER(jaar_zip[[#This Row],[etmaaltemperatuur]]),IF(jaar_zip[[#This Row],[etmaaltemperatuur]]&lt;stookgrens,stookgrens-jaar_zip[[#This Row],[etmaaltemperatuur]],0),"")</f>
        <v>1.1000000000000014</v>
      </c>
      <c r="N8759" s="101">
        <f>IF(ISNUMBER(jaar_zip[[#This Row],[graaddagen]]),IF(OR(MONTH(jaar_zip[[#This Row],[Datum]])=1,MONTH(jaar_zip[[#This Row],[Datum]])=2,MONTH(jaar_zip[[#This Row],[Datum]])=11,MONTH(jaar_zip[[#This Row],[Datum]])=12),1.1,IF(OR(MONTH(jaar_zip[[#This Row],[Datum]])=3,MONTH(jaar_zip[[#This Row],[Datum]])=10),1,0.8))*jaar_zip[[#This Row],[graaddagen]],"")</f>
        <v>0.88000000000000123</v>
      </c>
      <c r="O8759" s="101">
        <f>IF(ISNUMBER(jaar_zip[[#This Row],[etmaaltemperatuur]]),IF(jaar_zip[[#This Row],[etmaaltemperatuur]]&gt;stookgrens,jaar_zip[[#This Row],[etmaaltemperatuur]]-stookgrens,0),"")</f>
        <v>0</v>
      </c>
    </row>
    <row r="8760" spans="1:15" x14ac:dyDescent="0.25">
      <c r="A8760">
        <v>377</v>
      </c>
      <c r="B8760">
        <v>20240921</v>
      </c>
      <c r="C8760">
        <v>1.5</v>
      </c>
      <c r="D8760">
        <v>16.7</v>
      </c>
      <c r="E8760">
        <v>1534</v>
      </c>
      <c r="F8760">
        <v>0</v>
      </c>
      <c r="H8760">
        <v>79</v>
      </c>
      <c r="I8760" s="101" t="s">
        <v>43</v>
      </c>
      <c r="J8760" s="1">
        <f>DATEVALUE(RIGHT(jaar_zip[[#This Row],[YYYYMMDD]],2)&amp;"-"&amp;MID(jaar_zip[[#This Row],[YYYYMMDD]],5,2)&amp;"-"&amp;LEFT(jaar_zip[[#This Row],[YYYYMMDD]],4))</f>
        <v>45556</v>
      </c>
      <c r="K8760" s="101" t="str">
        <f>IF(AND(VALUE(MONTH(jaar_zip[[#This Row],[Datum]]))=1,VALUE(WEEKNUM(jaar_zip[[#This Row],[Datum]],21))&gt;51),RIGHT(YEAR(jaar_zip[[#This Row],[Datum]])-1,2),RIGHT(YEAR(jaar_zip[[#This Row],[Datum]]),2))&amp;"-"&amp; TEXT(WEEKNUM(jaar_zip[[#This Row],[Datum]],21),"00")</f>
        <v>24-38</v>
      </c>
      <c r="L8760" s="101">
        <f>MONTH(jaar_zip[[#This Row],[Datum]])</f>
        <v>9</v>
      </c>
      <c r="M8760" s="101">
        <f>IF(ISNUMBER(jaar_zip[[#This Row],[etmaaltemperatuur]]),IF(jaar_zip[[#This Row],[etmaaltemperatuur]]&lt;stookgrens,stookgrens-jaar_zip[[#This Row],[etmaaltemperatuur]],0),"")</f>
        <v>1.3000000000000007</v>
      </c>
      <c r="N8760" s="101">
        <f>IF(ISNUMBER(jaar_zip[[#This Row],[graaddagen]]),IF(OR(MONTH(jaar_zip[[#This Row],[Datum]])=1,MONTH(jaar_zip[[#This Row],[Datum]])=2,MONTH(jaar_zip[[#This Row],[Datum]])=11,MONTH(jaar_zip[[#This Row],[Datum]])=12),1.1,IF(OR(MONTH(jaar_zip[[#This Row],[Datum]])=3,MONTH(jaar_zip[[#This Row],[Datum]])=10),1,0.8))*jaar_zip[[#This Row],[graaddagen]],"")</f>
        <v>1.0400000000000007</v>
      </c>
      <c r="O8760" s="101">
        <f>IF(ISNUMBER(jaar_zip[[#This Row],[etmaaltemperatuur]]),IF(jaar_zip[[#This Row],[etmaaltemperatuur]]&gt;stookgrens,jaar_zip[[#This Row],[etmaaltemperatuur]]-stookgrens,0),"")</f>
        <v>0</v>
      </c>
    </row>
    <row r="8761" spans="1:15" x14ac:dyDescent="0.25">
      <c r="A8761">
        <v>377</v>
      </c>
      <c r="B8761">
        <v>20240922</v>
      </c>
      <c r="C8761">
        <v>1.2</v>
      </c>
      <c r="D8761">
        <v>16.5</v>
      </c>
      <c r="E8761">
        <v>1015</v>
      </c>
      <c r="F8761">
        <v>1</v>
      </c>
      <c r="H8761">
        <v>85</v>
      </c>
      <c r="I8761" s="101" t="s">
        <v>43</v>
      </c>
      <c r="J8761" s="1">
        <f>DATEVALUE(RIGHT(jaar_zip[[#This Row],[YYYYMMDD]],2)&amp;"-"&amp;MID(jaar_zip[[#This Row],[YYYYMMDD]],5,2)&amp;"-"&amp;LEFT(jaar_zip[[#This Row],[YYYYMMDD]],4))</f>
        <v>45557</v>
      </c>
      <c r="K8761" s="101" t="str">
        <f>IF(AND(VALUE(MONTH(jaar_zip[[#This Row],[Datum]]))=1,VALUE(WEEKNUM(jaar_zip[[#This Row],[Datum]],21))&gt;51),RIGHT(YEAR(jaar_zip[[#This Row],[Datum]])-1,2),RIGHT(YEAR(jaar_zip[[#This Row],[Datum]]),2))&amp;"-"&amp; TEXT(WEEKNUM(jaar_zip[[#This Row],[Datum]],21),"00")</f>
        <v>24-38</v>
      </c>
      <c r="L8761" s="101">
        <f>MONTH(jaar_zip[[#This Row],[Datum]])</f>
        <v>9</v>
      </c>
      <c r="M8761" s="101">
        <f>IF(ISNUMBER(jaar_zip[[#This Row],[etmaaltemperatuur]]),IF(jaar_zip[[#This Row],[etmaaltemperatuur]]&lt;stookgrens,stookgrens-jaar_zip[[#This Row],[etmaaltemperatuur]],0),"")</f>
        <v>1.5</v>
      </c>
      <c r="N8761" s="101">
        <f>IF(ISNUMBER(jaar_zip[[#This Row],[graaddagen]]),IF(OR(MONTH(jaar_zip[[#This Row],[Datum]])=1,MONTH(jaar_zip[[#This Row],[Datum]])=2,MONTH(jaar_zip[[#This Row],[Datum]])=11,MONTH(jaar_zip[[#This Row],[Datum]])=12),1.1,IF(OR(MONTH(jaar_zip[[#This Row],[Datum]])=3,MONTH(jaar_zip[[#This Row],[Datum]])=10),1,0.8))*jaar_zip[[#This Row],[graaddagen]],"")</f>
        <v>1.2000000000000002</v>
      </c>
      <c r="O8761" s="101">
        <f>IF(ISNUMBER(jaar_zip[[#This Row],[etmaaltemperatuur]]),IF(jaar_zip[[#This Row],[etmaaltemperatuur]]&gt;stookgrens,jaar_zip[[#This Row],[etmaaltemperatuur]]-stookgrens,0),"")</f>
        <v>0</v>
      </c>
    </row>
    <row r="8762" spans="1:15" x14ac:dyDescent="0.25">
      <c r="A8762">
        <v>377</v>
      </c>
      <c r="B8762">
        <v>20240923</v>
      </c>
      <c r="C8762">
        <v>3.2</v>
      </c>
      <c r="D8762">
        <v>16.5</v>
      </c>
      <c r="E8762">
        <v>1065</v>
      </c>
      <c r="F8762">
        <v>-0.1</v>
      </c>
      <c r="H8762">
        <v>80</v>
      </c>
      <c r="I8762" s="101" t="s">
        <v>43</v>
      </c>
      <c r="J8762" s="1">
        <f>DATEVALUE(RIGHT(jaar_zip[[#This Row],[YYYYMMDD]],2)&amp;"-"&amp;MID(jaar_zip[[#This Row],[YYYYMMDD]],5,2)&amp;"-"&amp;LEFT(jaar_zip[[#This Row],[YYYYMMDD]],4))</f>
        <v>45558</v>
      </c>
      <c r="K8762" s="101" t="str">
        <f>IF(AND(VALUE(MONTH(jaar_zip[[#This Row],[Datum]]))=1,VALUE(WEEKNUM(jaar_zip[[#This Row],[Datum]],21))&gt;51),RIGHT(YEAR(jaar_zip[[#This Row],[Datum]])-1,2),RIGHT(YEAR(jaar_zip[[#This Row],[Datum]]),2))&amp;"-"&amp; TEXT(WEEKNUM(jaar_zip[[#This Row],[Datum]],21),"00")</f>
        <v>24-39</v>
      </c>
      <c r="L8762" s="101">
        <f>MONTH(jaar_zip[[#This Row],[Datum]])</f>
        <v>9</v>
      </c>
      <c r="M8762" s="101">
        <f>IF(ISNUMBER(jaar_zip[[#This Row],[etmaaltemperatuur]]),IF(jaar_zip[[#This Row],[etmaaltemperatuur]]&lt;stookgrens,stookgrens-jaar_zip[[#This Row],[etmaaltemperatuur]],0),"")</f>
        <v>1.5</v>
      </c>
      <c r="N8762" s="101">
        <f>IF(ISNUMBER(jaar_zip[[#This Row],[graaddagen]]),IF(OR(MONTH(jaar_zip[[#This Row],[Datum]])=1,MONTH(jaar_zip[[#This Row],[Datum]])=2,MONTH(jaar_zip[[#This Row],[Datum]])=11,MONTH(jaar_zip[[#This Row],[Datum]])=12),1.1,IF(OR(MONTH(jaar_zip[[#This Row],[Datum]])=3,MONTH(jaar_zip[[#This Row],[Datum]])=10),1,0.8))*jaar_zip[[#This Row],[graaddagen]],"")</f>
        <v>1.2000000000000002</v>
      </c>
      <c r="O8762" s="101">
        <f>IF(ISNUMBER(jaar_zip[[#This Row],[etmaaltemperatuur]]),IF(jaar_zip[[#This Row],[etmaaltemperatuur]]&gt;stookgrens,jaar_zip[[#This Row],[etmaaltemperatuur]]-stookgrens,0),"")</f>
        <v>0</v>
      </c>
    </row>
    <row r="8763" spans="1:15" x14ac:dyDescent="0.25">
      <c r="A8763">
        <v>377</v>
      </c>
      <c r="B8763">
        <v>20240924</v>
      </c>
      <c r="C8763">
        <v>3.5</v>
      </c>
      <c r="D8763">
        <v>15</v>
      </c>
      <c r="E8763">
        <v>949</v>
      </c>
      <c r="F8763">
        <v>2.6</v>
      </c>
      <c r="H8763">
        <v>87</v>
      </c>
      <c r="I8763" s="101" t="s">
        <v>43</v>
      </c>
      <c r="J8763" s="1">
        <f>DATEVALUE(RIGHT(jaar_zip[[#This Row],[YYYYMMDD]],2)&amp;"-"&amp;MID(jaar_zip[[#This Row],[YYYYMMDD]],5,2)&amp;"-"&amp;LEFT(jaar_zip[[#This Row],[YYYYMMDD]],4))</f>
        <v>45559</v>
      </c>
      <c r="K8763" s="101" t="str">
        <f>IF(AND(VALUE(MONTH(jaar_zip[[#This Row],[Datum]]))=1,VALUE(WEEKNUM(jaar_zip[[#This Row],[Datum]],21))&gt;51),RIGHT(YEAR(jaar_zip[[#This Row],[Datum]])-1,2),RIGHT(YEAR(jaar_zip[[#This Row],[Datum]]),2))&amp;"-"&amp; TEXT(WEEKNUM(jaar_zip[[#This Row],[Datum]],21),"00")</f>
        <v>24-39</v>
      </c>
      <c r="L8763" s="101">
        <f>MONTH(jaar_zip[[#This Row],[Datum]])</f>
        <v>9</v>
      </c>
      <c r="M8763" s="101">
        <f>IF(ISNUMBER(jaar_zip[[#This Row],[etmaaltemperatuur]]),IF(jaar_zip[[#This Row],[etmaaltemperatuur]]&lt;stookgrens,stookgrens-jaar_zip[[#This Row],[etmaaltemperatuur]],0),"")</f>
        <v>3</v>
      </c>
      <c r="N8763" s="101">
        <f>IF(ISNUMBER(jaar_zip[[#This Row],[graaddagen]]),IF(OR(MONTH(jaar_zip[[#This Row],[Datum]])=1,MONTH(jaar_zip[[#This Row],[Datum]])=2,MONTH(jaar_zip[[#This Row],[Datum]])=11,MONTH(jaar_zip[[#This Row],[Datum]])=12),1.1,IF(OR(MONTH(jaar_zip[[#This Row],[Datum]])=3,MONTH(jaar_zip[[#This Row],[Datum]])=10),1,0.8))*jaar_zip[[#This Row],[graaddagen]],"")</f>
        <v>2.4000000000000004</v>
      </c>
      <c r="O8763" s="101">
        <f>IF(ISNUMBER(jaar_zip[[#This Row],[etmaaltemperatuur]]),IF(jaar_zip[[#This Row],[etmaaltemperatuur]]&gt;stookgrens,jaar_zip[[#This Row],[etmaaltemperatuur]]-stookgrens,0),"")</f>
        <v>0</v>
      </c>
    </row>
    <row r="8764" spans="1:15" x14ac:dyDescent="0.25">
      <c r="A8764">
        <v>377</v>
      </c>
      <c r="B8764">
        <v>20240925</v>
      </c>
      <c r="C8764">
        <v>3.7</v>
      </c>
      <c r="D8764">
        <v>14.7</v>
      </c>
      <c r="E8764">
        <v>516</v>
      </c>
      <c r="F8764">
        <v>11.2</v>
      </c>
      <c r="H8764">
        <v>92</v>
      </c>
      <c r="I8764" s="101" t="s">
        <v>43</v>
      </c>
      <c r="J8764" s="1">
        <f>DATEVALUE(RIGHT(jaar_zip[[#This Row],[YYYYMMDD]],2)&amp;"-"&amp;MID(jaar_zip[[#This Row],[YYYYMMDD]],5,2)&amp;"-"&amp;LEFT(jaar_zip[[#This Row],[YYYYMMDD]],4))</f>
        <v>45560</v>
      </c>
      <c r="K8764" s="101" t="str">
        <f>IF(AND(VALUE(MONTH(jaar_zip[[#This Row],[Datum]]))=1,VALUE(WEEKNUM(jaar_zip[[#This Row],[Datum]],21))&gt;51),RIGHT(YEAR(jaar_zip[[#This Row],[Datum]])-1,2),RIGHT(YEAR(jaar_zip[[#This Row],[Datum]]),2))&amp;"-"&amp; TEXT(WEEKNUM(jaar_zip[[#This Row],[Datum]],21),"00")</f>
        <v>24-39</v>
      </c>
      <c r="L8764" s="101">
        <f>MONTH(jaar_zip[[#This Row],[Datum]])</f>
        <v>9</v>
      </c>
      <c r="M8764" s="101">
        <f>IF(ISNUMBER(jaar_zip[[#This Row],[etmaaltemperatuur]]),IF(jaar_zip[[#This Row],[etmaaltemperatuur]]&lt;stookgrens,stookgrens-jaar_zip[[#This Row],[etmaaltemperatuur]],0),"")</f>
        <v>3.3000000000000007</v>
      </c>
      <c r="N8764" s="101">
        <f>IF(ISNUMBER(jaar_zip[[#This Row],[graaddagen]]),IF(OR(MONTH(jaar_zip[[#This Row],[Datum]])=1,MONTH(jaar_zip[[#This Row],[Datum]])=2,MONTH(jaar_zip[[#This Row],[Datum]])=11,MONTH(jaar_zip[[#This Row],[Datum]])=12),1.1,IF(OR(MONTH(jaar_zip[[#This Row],[Datum]])=3,MONTH(jaar_zip[[#This Row],[Datum]])=10),1,0.8))*jaar_zip[[#This Row],[graaddagen]],"")</f>
        <v>2.6400000000000006</v>
      </c>
      <c r="O8764" s="101">
        <f>IF(ISNUMBER(jaar_zip[[#This Row],[etmaaltemperatuur]]),IF(jaar_zip[[#This Row],[etmaaltemperatuur]]&gt;stookgrens,jaar_zip[[#This Row],[etmaaltemperatuur]]-stookgrens,0),"")</f>
        <v>0</v>
      </c>
    </row>
    <row r="8765" spans="1:15" x14ac:dyDescent="0.25">
      <c r="A8765">
        <v>377</v>
      </c>
      <c r="B8765">
        <v>20240926</v>
      </c>
      <c r="C8765">
        <v>5.4</v>
      </c>
      <c r="D8765">
        <v>15.9</v>
      </c>
      <c r="E8765">
        <v>679</v>
      </c>
      <c r="F8765">
        <v>11.5</v>
      </c>
      <c r="H8765">
        <v>87</v>
      </c>
      <c r="I8765" s="101" t="s">
        <v>43</v>
      </c>
      <c r="J8765" s="1">
        <f>DATEVALUE(RIGHT(jaar_zip[[#This Row],[YYYYMMDD]],2)&amp;"-"&amp;MID(jaar_zip[[#This Row],[YYYYMMDD]],5,2)&amp;"-"&amp;LEFT(jaar_zip[[#This Row],[YYYYMMDD]],4))</f>
        <v>45561</v>
      </c>
      <c r="K8765" s="101" t="str">
        <f>IF(AND(VALUE(MONTH(jaar_zip[[#This Row],[Datum]]))=1,VALUE(WEEKNUM(jaar_zip[[#This Row],[Datum]],21))&gt;51),RIGHT(YEAR(jaar_zip[[#This Row],[Datum]])-1,2),RIGHT(YEAR(jaar_zip[[#This Row],[Datum]]),2))&amp;"-"&amp; TEXT(WEEKNUM(jaar_zip[[#This Row],[Datum]],21),"00")</f>
        <v>24-39</v>
      </c>
      <c r="L8765" s="101">
        <f>MONTH(jaar_zip[[#This Row],[Datum]])</f>
        <v>9</v>
      </c>
      <c r="M8765" s="101">
        <f>IF(ISNUMBER(jaar_zip[[#This Row],[etmaaltemperatuur]]),IF(jaar_zip[[#This Row],[etmaaltemperatuur]]&lt;stookgrens,stookgrens-jaar_zip[[#This Row],[etmaaltemperatuur]],0),"")</f>
        <v>2.0999999999999996</v>
      </c>
      <c r="N8765" s="101">
        <f>IF(ISNUMBER(jaar_zip[[#This Row],[graaddagen]]),IF(OR(MONTH(jaar_zip[[#This Row],[Datum]])=1,MONTH(jaar_zip[[#This Row],[Datum]])=2,MONTH(jaar_zip[[#This Row],[Datum]])=11,MONTH(jaar_zip[[#This Row],[Datum]])=12),1.1,IF(OR(MONTH(jaar_zip[[#This Row],[Datum]])=3,MONTH(jaar_zip[[#This Row],[Datum]])=10),1,0.8))*jaar_zip[[#This Row],[graaddagen]],"")</f>
        <v>1.6799999999999997</v>
      </c>
      <c r="O8765" s="101">
        <f>IF(ISNUMBER(jaar_zip[[#This Row],[etmaaltemperatuur]]),IF(jaar_zip[[#This Row],[etmaaltemperatuur]]&gt;stookgrens,jaar_zip[[#This Row],[etmaaltemperatuur]]-stookgrens,0),"")</f>
        <v>0</v>
      </c>
    </row>
    <row r="8766" spans="1:15" x14ac:dyDescent="0.25">
      <c r="A8766">
        <v>377</v>
      </c>
      <c r="B8766">
        <v>20240927</v>
      </c>
      <c r="C8766">
        <v>7</v>
      </c>
      <c r="D8766">
        <v>12.7</v>
      </c>
      <c r="E8766">
        <v>918</v>
      </c>
      <c r="F8766">
        <v>3.3</v>
      </c>
      <c r="H8766">
        <v>80</v>
      </c>
      <c r="I8766" s="101" t="s">
        <v>43</v>
      </c>
      <c r="J8766" s="1">
        <f>DATEVALUE(RIGHT(jaar_zip[[#This Row],[YYYYMMDD]],2)&amp;"-"&amp;MID(jaar_zip[[#This Row],[YYYYMMDD]],5,2)&amp;"-"&amp;LEFT(jaar_zip[[#This Row],[YYYYMMDD]],4))</f>
        <v>45562</v>
      </c>
      <c r="K8766" s="101" t="str">
        <f>IF(AND(VALUE(MONTH(jaar_zip[[#This Row],[Datum]]))=1,VALUE(WEEKNUM(jaar_zip[[#This Row],[Datum]],21))&gt;51),RIGHT(YEAR(jaar_zip[[#This Row],[Datum]])-1,2),RIGHT(YEAR(jaar_zip[[#This Row],[Datum]]),2))&amp;"-"&amp; TEXT(WEEKNUM(jaar_zip[[#This Row],[Datum]],21),"00")</f>
        <v>24-39</v>
      </c>
      <c r="L8766" s="101">
        <f>MONTH(jaar_zip[[#This Row],[Datum]])</f>
        <v>9</v>
      </c>
      <c r="M8766" s="101">
        <f>IF(ISNUMBER(jaar_zip[[#This Row],[etmaaltemperatuur]]),IF(jaar_zip[[#This Row],[etmaaltemperatuur]]&lt;stookgrens,stookgrens-jaar_zip[[#This Row],[etmaaltemperatuur]],0),"")</f>
        <v>5.3000000000000007</v>
      </c>
      <c r="N8766" s="101">
        <f>IF(ISNUMBER(jaar_zip[[#This Row],[graaddagen]]),IF(OR(MONTH(jaar_zip[[#This Row],[Datum]])=1,MONTH(jaar_zip[[#This Row],[Datum]])=2,MONTH(jaar_zip[[#This Row],[Datum]])=11,MONTH(jaar_zip[[#This Row],[Datum]])=12),1.1,IF(OR(MONTH(jaar_zip[[#This Row],[Datum]])=3,MONTH(jaar_zip[[#This Row],[Datum]])=10),1,0.8))*jaar_zip[[#This Row],[graaddagen]],"")</f>
        <v>4.2400000000000011</v>
      </c>
      <c r="O8766" s="101">
        <f>IF(ISNUMBER(jaar_zip[[#This Row],[etmaaltemperatuur]]),IF(jaar_zip[[#This Row],[etmaaltemperatuur]]&gt;stookgrens,jaar_zip[[#This Row],[etmaaltemperatuur]]-stookgrens,0),"")</f>
        <v>0</v>
      </c>
    </row>
    <row r="8767" spans="1:15" x14ac:dyDescent="0.25">
      <c r="A8767">
        <v>377</v>
      </c>
      <c r="B8767">
        <v>20240928</v>
      </c>
      <c r="C8767">
        <v>2.9</v>
      </c>
      <c r="D8767">
        <v>10</v>
      </c>
      <c r="E8767">
        <v>1121</v>
      </c>
      <c r="F8767">
        <v>3</v>
      </c>
      <c r="H8767">
        <v>87</v>
      </c>
      <c r="I8767" s="101" t="s">
        <v>43</v>
      </c>
      <c r="J8767" s="1">
        <f>DATEVALUE(RIGHT(jaar_zip[[#This Row],[YYYYMMDD]],2)&amp;"-"&amp;MID(jaar_zip[[#This Row],[YYYYMMDD]],5,2)&amp;"-"&amp;LEFT(jaar_zip[[#This Row],[YYYYMMDD]],4))</f>
        <v>45563</v>
      </c>
      <c r="K8767" s="101" t="str">
        <f>IF(AND(VALUE(MONTH(jaar_zip[[#This Row],[Datum]]))=1,VALUE(WEEKNUM(jaar_zip[[#This Row],[Datum]],21))&gt;51),RIGHT(YEAR(jaar_zip[[#This Row],[Datum]])-1,2),RIGHT(YEAR(jaar_zip[[#This Row],[Datum]]),2))&amp;"-"&amp; TEXT(WEEKNUM(jaar_zip[[#This Row],[Datum]],21),"00")</f>
        <v>24-39</v>
      </c>
      <c r="L8767" s="101">
        <f>MONTH(jaar_zip[[#This Row],[Datum]])</f>
        <v>9</v>
      </c>
      <c r="M8767" s="101">
        <f>IF(ISNUMBER(jaar_zip[[#This Row],[etmaaltemperatuur]]),IF(jaar_zip[[#This Row],[etmaaltemperatuur]]&lt;stookgrens,stookgrens-jaar_zip[[#This Row],[etmaaltemperatuur]],0),"")</f>
        <v>8</v>
      </c>
      <c r="N8767" s="101">
        <f>IF(ISNUMBER(jaar_zip[[#This Row],[graaddagen]]),IF(OR(MONTH(jaar_zip[[#This Row],[Datum]])=1,MONTH(jaar_zip[[#This Row],[Datum]])=2,MONTH(jaar_zip[[#This Row],[Datum]])=11,MONTH(jaar_zip[[#This Row],[Datum]])=12),1.1,IF(OR(MONTH(jaar_zip[[#This Row],[Datum]])=3,MONTH(jaar_zip[[#This Row],[Datum]])=10),1,0.8))*jaar_zip[[#This Row],[graaddagen]],"")</f>
        <v>6.4</v>
      </c>
      <c r="O8767" s="101">
        <f>IF(ISNUMBER(jaar_zip[[#This Row],[etmaaltemperatuur]]),IF(jaar_zip[[#This Row],[etmaaltemperatuur]]&gt;stookgrens,jaar_zip[[#This Row],[etmaaltemperatuur]]-stookgrens,0),"")</f>
        <v>0</v>
      </c>
    </row>
    <row r="8768" spans="1:15" x14ac:dyDescent="0.25">
      <c r="A8768">
        <v>377</v>
      </c>
      <c r="B8768">
        <v>20240929</v>
      </c>
      <c r="C8768">
        <v>2.2000000000000002</v>
      </c>
      <c r="D8768">
        <v>9.3000000000000007</v>
      </c>
      <c r="E8768">
        <v>1124</v>
      </c>
      <c r="F8768">
        <v>0</v>
      </c>
      <c r="H8768">
        <v>81</v>
      </c>
      <c r="I8768" s="101" t="s">
        <v>43</v>
      </c>
      <c r="J8768" s="1">
        <f>DATEVALUE(RIGHT(jaar_zip[[#This Row],[YYYYMMDD]],2)&amp;"-"&amp;MID(jaar_zip[[#This Row],[YYYYMMDD]],5,2)&amp;"-"&amp;LEFT(jaar_zip[[#This Row],[YYYYMMDD]],4))</f>
        <v>45564</v>
      </c>
      <c r="K8768" s="101" t="str">
        <f>IF(AND(VALUE(MONTH(jaar_zip[[#This Row],[Datum]]))=1,VALUE(WEEKNUM(jaar_zip[[#This Row],[Datum]],21))&gt;51),RIGHT(YEAR(jaar_zip[[#This Row],[Datum]])-1,2),RIGHT(YEAR(jaar_zip[[#This Row],[Datum]]),2))&amp;"-"&amp; TEXT(WEEKNUM(jaar_zip[[#This Row],[Datum]],21),"00")</f>
        <v>24-39</v>
      </c>
      <c r="L8768" s="101">
        <f>MONTH(jaar_zip[[#This Row],[Datum]])</f>
        <v>9</v>
      </c>
      <c r="M8768" s="101">
        <f>IF(ISNUMBER(jaar_zip[[#This Row],[etmaaltemperatuur]]),IF(jaar_zip[[#This Row],[etmaaltemperatuur]]&lt;stookgrens,stookgrens-jaar_zip[[#This Row],[etmaaltemperatuur]],0),"")</f>
        <v>8.6999999999999993</v>
      </c>
      <c r="N8768" s="101">
        <f>IF(ISNUMBER(jaar_zip[[#This Row],[graaddagen]]),IF(OR(MONTH(jaar_zip[[#This Row],[Datum]])=1,MONTH(jaar_zip[[#This Row],[Datum]])=2,MONTH(jaar_zip[[#This Row],[Datum]])=11,MONTH(jaar_zip[[#This Row],[Datum]])=12),1.1,IF(OR(MONTH(jaar_zip[[#This Row],[Datum]])=3,MONTH(jaar_zip[[#This Row],[Datum]])=10),1,0.8))*jaar_zip[[#This Row],[graaddagen]],"")</f>
        <v>6.96</v>
      </c>
      <c r="O8768" s="101">
        <f>IF(ISNUMBER(jaar_zip[[#This Row],[etmaaltemperatuur]]),IF(jaar_zip[[#This Row],[etmaaltemperatuur]]&gt;stookgrens,jaar_zip[[#This Row],[etmaaltemperatuur]]-stookgrens,0),"")</f>
        <v>0</v>
      </c>
    </row>
    <row r="8769" spans="1:15" x14ac:dyDescent="0.25">
      <c r="A8769">
        <v>377</v>
      </c>
      <c r="B8769">
        <v>20240930</v>
      </c>
      <c r="C8769">
        <v>4.5</v>
      </c>
      <c r="D8769">
        <v>12.9</v>
      </c>
      <c r="E8769">
        <v>384</v>
      </c>
      <c r="F8769">
        <v>5.8</v>
      </c>
      <c r="H8769">
        <v>87</v>
      </c>
      <c r="I8769" s="101" t="s">
        <v>43</v>
      </c>
      <c r="J8769" s="1">
        <f>DATEVALUE(RIGHT(jaar_zip[[#This Row],[YYYYMMDD]],2)&amp;"-"&amp;MID(jaar_zip[[#This Row],[YYYYMMDD]],5,2)&amp;"-"&amp;LEFT(jaar_zip[[#This Row],[YYYYMMDD]],4))</f>
        <v>45565</v>
      </c>
      <c r="K8769" s="101" t="str">
        <f>IF(AND(VALUE(MONTH(jaar_zip[[#This Row],[Datum]]))=1,VALUE(WEEKNUM(jaar_zip[[#This Row],[Datum]],21))&gt;51),RIGHT(YEAR(jaar_zip[[#This Row],[Datum]])-1,2),RIGHT(YEAR(jaar_zip[[#This Row],[Datum]]),2))&amp;"-"&amp; TEXT(WEEKNUM(jaar_zip[[#This Row],[Datum]],21),"00")</f>
        <v>24-40</v>
      </c>
      <c r="L8769" s="101">
        <f>MONTH(jaar_zip[[#This Row],[Datum]])</f>
        <v>9</v>
      </c>
      <c r="M8769" s="101">
        <f>IF(ISNUMBER(jaar_zip[[#This Row],[etmaaltemperatuur]]),IF(jaar_zip[[#This Row],[etmaaltemperatuur]]&lt;stookgrens,stookgrens-jaar_zip[[#This Row],[etmaaltemperatuur]],0),"")</f>
        <v>5.0999999999999996</v>
      </c>
      <c r="N8769" s="101">
        <f>IF(ISNUMBER(jaar_zip[[#This Row],[graaddagen]]),IF(OR(MONTH(jaar_zip[[#This Row],[Datum]])=1,MONTH(jaar_zip[[#This Row],[Datum]])=2,MONTH(jaar_zip[[#This Row],[Datum]])=11,MONTH(jaar_zip[[#This Row],[Datum]])=12),1.1,IF(OR(MONTH(jaar_zip[[#This Row],[Datum]])=3,MONTH(jaar_zip[[#This Row],[Datum]])=10),1,0.8))*jaar_zip[[#This Row],[graaddagen]],"")</f>
        <v>4.08</v>
      </c>
      <c r="O8769" s="101">
        <f>IF(ISNUMBER(jaar_zip[[#This Row],[etmaaltemperatuur]]),IF(jaar_zip[[#This Row],[etmaaltemperatuur]]&gt;stookgrens,jaar_zip[[#This Row],[etmaaltemperatuur]]-stookgrens,0),"")</f>
        <v>0</v>
      </c>
    </row>
    <row r="8770" spans="1:15" x14ac:dyDescent="0.25">
      <c r="A8770">
        <v>380</v>
      </c>
      <c r="B8770">
        <v>20240101</v>
      </c>
      <c r="C8770">
        <v>7.1</v>
      </c>
      <c r="D8770">
        <v>7</v>
      </c>
      <c r="E8770">
        <v>142</v>
      </c>
      <c r="F8770">
        <v>3.4</v>
      </c>
      <c r="G8770">
        <v>1005</v>
      </c>
      <c r="H8770">
        <v>82</v>
      </c>
      <c r="I8770" s="101" t="s">
        <v>44</v>
      </c>
      <c r="J8770" s="1">
        <f>DATEVALUE(RIGHT(jaar_zip[[#This Row],[YYYYMMDD]],2)&amp;"-"&amp;MID(jaar_zip[[#This Row],[YYYYMMDD]],5,2)&amp;"-"&amp;LEFT(jaar_zip[[#This Row],[YYYYMMDD]],4))</f>
        <v>45292</v>
      </c>
      <c r="K8770" s="101" t="str">
        <f>IF(AND(VALUE(MONTH(jaar_zip[[#This Row],[Datum]]))=1,VALUE(WEEKNUM(jaar_zip[[#This Row],[Datum]],21))&gt;51),RIGHT(YEAR(jaar_zip[[#This Row],[Datum]])-1,2),RIGHT(YEAR(jaar_zip[[#This Row],[Datum]]),2))&amp;"-"&amp; TEXT(WEEKNUM(jaar_zip[[#This Row],[Datum]],21),"00")</f>
        <v>24-01</v>
      </c>
      <c r="L8770" s="101">
        <f>MONTH(jaar_zip[[#This Row],[Datum]])</f>
        <v>1</v>
      </c>
      <c r="M8770" s="101">
        <f>IF(ISNUMBER(jaar_zip[[#This Row],[etmaaltemperatuur]]),IF(jaar_zip[[#This Row],[etmaaltemperatuur]]&lt;stookgrens,stookgrens-jaar_zip[[#This Row],[etmaaltemperatuur]],0),"")</f>
        <v>11</v>
      </c>
      <c r="N8770" s="101">
        <f>IF(ISNUMBER(jaar_zip[[#This Row],[graaddagen]]),IF(OR(MONTH(jaar_zip[[#This Row],[Datum]])=1,MONTH(jaar_zip[[#This Row],[Datum]])=2,MONTH(jaar_zip[[#This Row],[Datum]])=11,MONTH(jaar_zip[[#This Row],[Datum]])=12),1.1,IF(OR(MONTH(jaar_zip[[#This Row],[Datum]])=3,MONTH(jaar_zip[[#This Row],[Datum]])=10),1,0.8))*jaar_zip[[#This Row],[graaddagen]],"")</f>
        <v>12.100000000000001</v>
      </c>
      <c r="O8770" s="101">
        <f>IF(ISNUMBER(jaar_zip[[#This Row],[etmaaltemperatuur]]),IF(jaar_zip[[#This Row],[etmaaltemperatuur]]&gt;stookgrens,jaar_zip[[#This Row],[etmaaltemperatuur]]-stookgrens,0),"")</f>
        <v>0</v>
      </c>
    </row>
    <row r="8771" spans="1:15" x14ac:dyDescent="0.25">
      <c r="A8771">
        <v>380</v>
      </c>
      <c r="B8771">
        <v>20240102</v>
      </c>
      <c r="C8771">
        <v>8.9</v>
      </c>
      <c r="D8771">
        <v>9.9</v>
      </c>
      <c r="E8771">
        <v>65</v>
      </c>
      <c r="F8771">
        <v>21.3</v>
      </c>
      <c r="G8771">
        <v>992.1</v>
      </c>
      <c r="H8771">
        <v>88</v>
      </c>
      <c r="I8771" s="101" t="s">
        <v>44</v>
      </c>
      <c r="J8771" s="1">
        <f>DATEVALUE(RIGHT(jaar_zip[[#This Row],[YYYYMMDD]],2)&amp;"-"&amp;MID(jaar_zip[[#This Row],[YYYYMMDD]],5,2)&amp;"-"&amp;LEFT(jaar_zip[[#This Row],[YYYYMMDD]],4))</f>
        <v>45293</v>
      </c>
      <c r="K8771" s="101" t="str">
        <f>IF(AND(VALUE(MONTH(jaar_zip[[#This Row],[Datum]]))=1,VALUE(WEEKNUM(jaar_zip[[#This Row],[Datum]],21))&gt;51),RIGHT(YEAR(jaar_zip[[#This Row],[Datum]])-1,2),RIGHT(YEAR(jaar_zip[[#This Row],[Datum]]),2))&amp;"-"&amp; TEXT(WEEKNUM(jaar_zip[[#This Row],[Datum]],21),"00")</f>
        <v>24-01</v>
      </c>
      <c r="L8771" s="101">
        <f>MONTH(jaar_zip[[#This Row],[Datum]])</f>
        <v>1</v>
      </c>
      <c r="M8771" s="101">
        <f>IF(ISNUMBER(jaar_zip[[#This Row],[etmaaltemperatuur]]),IF(jaar_zip[[#This Row],[etmaaltemperatuur]]&lt;stookgrens,stookgrens-jaar_zip[[#This Row],[etmaaltemperatuur]],0),"")</f>
        <v>8.1</v>
      </c>
      <c r="N8771" s="101">
        <f>IF(ISNUMBER(jaar_zip[[#This Row],[graaddagen]]),IF(OR(MONTH(jaar_zip[[#This Row],[Datum]])=1,MONTH(jaar_zip[[#This Row],[Datum]])=2,MONTH(jaar_zip[[#This Row],[Datum]])=11,MONTH(jaar_zip[[#This Row],[Datum]])=12),1.1,IF(OR(MONTH(jaar_zip[[#This Row],[Datum]])=3,MONTH(jaar_zip[[#This Row],[Datum]])=10),1,0.8))*jaar_zip[[#This Row],[graaddagen]],"")</f>
        <v>8.91</v>
      </c>
      <c r="O8771" s="101">
        <f>IF(ISNUMBER(jaar_zip[[#This Row],[etmaaltemperatuur]]),IF(jaar_zip[[#This Row],[etmaaltemperatuur]]&gt;stookgrens,jaar_zip[[#This Row],[etmaaltemperatuur]]-stookgrens,0),"")</f>
        <v>0</v>
      </c>
    </row>
    <row r="8772" spans="1:15" x14ac:dyDescent="0.25">
      <c r="A8772">
        <v>380</v>
      </c>
      <c r="B8772">
        <v>20240103</v>
      </c>
      <c r="C8772">
        <v>7.7</v>
      </c>
      <c r="D8772">
        <v>9.4</v>
      </c>
      <c r="E8772">
        <v>166</v>
      </c>
      <c r="F8772">
        <v>9.6999999999999993</v>
      </c>
      <c r="G8772">
        <v>992.9</v>
      </c>
      <c r="H8772">
        <v>82</v>
      </c>
      <c r="I8772" s="101" t="s">
        <v>44</v>
      </c>
      <c r="J8772" s="1">
        <f>DATEVALUE(RIGHT(jaar_zip[[#This Row],[YYYYMMDD]],2)&amp;"-"&amp;MID(jaar_zip[[#This Row],[YYYYMMDD]],5,2)&amp;"-"&amp;LEFT(jaar_zip[[#This Row],[YYYYMMDD]],4))</f>
        <v>45294</v>
      </c>
      <c r="K8772" s="101" t="str">
        <f>IF(AND(VALUE(MONTH(jaar_zip[[#This Row],[Datum]]))=1,VALUE(WEEKNUM(jaar_zip[[#This Row],[Datum]],21))&gt;51),RIGHT(YEAR(jaar_zip[[#This Row],[Datum]])-1,2),RIGHT(YEAR(jaar_zip[[#This Row],[Datum]]),2))&amp;"-"&amp; TEXT(WEEKNUM(jaar_zip[[#This Row],[Datum]],21),"00")</f>
        <v>24-01</v>
      </c>
      <c r="L8772" s="101">
        <f>MONTH(jaar_zip[[#This Row],[Datum]])</f>
        <v>1</v>
      </c>
      <c r="M8772" s="101">
        <f>IF(ISNUMBER(jaar_zip[[#This Row],[etmaaltemperatuur]]),IF(jaar_zip[[#This Row],[etmaaltemperatuur]]&lt;stookgrens,stookgrens-jaar_zip[[#This Row],[etmaaltemperatuur]],0),"")</f>
        <v>8.6</v>
      </c>
      <c r="N8772" s="101">
        <f>IF(ISNUMBER(jaar_zip[[#This Row],[graaddagen]]),IF(OR(MONTH(jaar_zip[[#This Row],[Datum]])=1,MONTH(jaar_zip[[#This Row],[Datum]])=2,MONTH(jaar_zip[[#This Row],[Datum]])=11,MONTH(jaar_zip[[#This Row],[Datum]])=12),1.1,IF(OR(MONTH(jaar_zip[[#This Row],[Datum]])=3,MONTH(jaar_zip[[#This Row],[Datum]])=10),1,0.8))*jaar_zip[[#This Row],[graaddagen]],"")</f>
        <v>9.4600000000000009</v>
      </c>
      <c r="O8772" s="101">
        <f>IF(ISNUMBER(jaar_zip[[#This Row],[etmaaltemperatuur]]),IF(jaar_zip[[#This Row],[etmaaltemperatuur]]&gt;stookgrens,jaar_zip[[#This Row],[etmaaltemperatuur]]-stookgrens,0),"")</f>
        <v>0</v>
      </c>
    </row>
    <row r="8773" spans="1:15" x14ac:dyDescent="0.25">
      <c r="A8773">
        <v>380</v>
      </c>
      <c r="B8773">
        <v>20240104</v>
      </c>
      <c r="C8773">
        <v>4.4000000000000004</v>
      </c>
      <c r="D8773">
        <v>8</v>
      </c>
      <c r="E8773">
        <v>198</v>
      </c>
      <c r="F8773">
        <v>6.7</v>
      </c>
      <c r="G8773">
        <v>1002.9</v>
      </c>
      <c r="H8773">
        <v>86</v>
      </c>
      <c r="I8773" s="101" t="s">
        <v>44</v>
      </c>
      <c r="J8773" s="1">
        <f>DATEVALUE(RIGHT(jaar_zip[[#This Row],[YYYYMMDD]],2)&amp;"-"&amp;MID(jaar_zip[[#This Row],[YYYYMMDD]],5,2)&amp;"-"&amp;LEFT(jaar_zip[[#This Row],[YYYYMMDD]],4))</f>
        <v>45295</v>
      </c>
      <c r="K8773" s="101" t="str">
        <f>IF(AND(VALUE(MONTH(jaar_zip[[#This Row],[Datum]]))=1,VALUE(WEEKNUM(jaar_zip[[#This Row],[Datum]],21))&gt;51),RIGHT(YEAR(jaar_zip[[#This Row],[Datum]])-1,2),RIGHT(YEAR(jaar_zip[[#This Row],[Datum]]),2))&amp;"-"&amp; TEXT(WEEKNUM(jaar_zip[[#This Row],[Datum]],21),"00")</f>
        <v>24-01</v>
      </c>
      <c r="L8773" s="101">
        <f>MONTH(jaar_zip[[#This Row],[Datum]])</f>
        <v>1</v>
      </c>
      <c r="M8773" s="101">
        <f>IF(ISNUMBER(jaar_zip[[#This Row],[etmaaltemperatuur]]),IF(jaar_zip[[#This Row],[etmaaltemperatuur]]&lt;stookgrens,stookgrens-jaar_zip[[#This Row],[etmaaltemperatuur]],0),"")</f>
        <v>10</v>
      </c>
      <c r="N8773" s="101">
        <f>IF(ISNUMBER(jaar_zip[[#This Row],[graaddagen]]),IF(OR(MONTH(jaar_zip[[#This Row],[Datum]])=1,MONTH(jaar_zip[[#This Row],[Datum]])=2,MONTH(jaar_zip[[#This Row],[Datum]])=11,MONTH(jaar_zip[[#This Row],[Datum]])=12),1.1,IF(OR(MONTH(jaar_zip[[#This Row],[Datum]])=3,MONTH(jaar_zip[[#This Row],[Datum]])=10),1,0.8))*jaar_zip[[#This Row],[graaddagen]],"")</f>
        <v>11</v>
      </c>
      <c r="O8773" s="101">
        <f>IF(ISNUMBER(jaar_zip[[#This Row],[etmaaltemperatuur]]),IF(jaar_zip[[#This Row],[etmaaltemperatuur]]&gt;stookgrens,jaar_zip[[#This Row],[etmaaltemperatuur]]-stookgrens,0),"")</f>
        <v>0</v>
      </c>
    </row>
    <row r="8774" spans="1:15" x14ac:dyDescent="0.25">
      <c r="A8774">
        <v>380</v>
      </c>
      <c r="B8774">
        <v>20240105</v>
      </c>
      <c r="C8774">
        <v>6.8</v>
      </c>
      <c r="D8774">
        <v>6.9</v>
      </c>
      <c r="E8774">
        <v>113</v>
      </c>
      <c r="F8774">
        <v>1.2</v>
      </c>
      <c r="G8774">
        <v>999.5</v>
      </c>
      <c r="H8774">
        <v>84</v>
      </c>
      <c r="I8774" s="101" t="s">
        <v>44</v>
      </c>
      <c r="J8774" s="1">
        <f>DATEVALUE(RIGHT(jaar_zip[[#This Row],[YYYYMMDD]],2)&amp;"-"&amp;MID(jaar_zip[[#This Row],[YYYYMMDD]],5,2)&amp;"-"&amp;LEFT(jaar_zip[[#This Row],[YYYYMMDD]],4))</f>
        <v>45296</v>
      </c>
      <c r="K8774" s="101" t="str">
        <f>IF(AND(VALUE(MONTH(jaar_zip[[#This Row],[Datum]]))=1,VALUE(WEEKNUM(jaar_zip[[#This Row],[Datum]],21))&gt;51),RIGHT(YEAR(jaar_zip[[#This Row],[Datum]])-1,2),RIGHT(YEAR(jaar_zip[[#This Row],[Datum]]),2))&amp;"-"&amp; TEXT(WEEKNUM(jaar_zip[[#This Row],[Datum]],21),"00")</f>
        <v>24-01</v>
      </c>
      <c r="L8774" s="101">
        <f>MONTH(jaar_zip[[#This Row],[Datum]])</f>
        <v>1</v>
      </c>
      <c r="M8774" s="101">
        <f>IF(ISNUMBER(jaar_zip[[#This Row],[etmaaltemperatuur]]),IF(jaar_zip[[#This Row],[etmaaltemperatuur]]&lt;stookgrens,stookgrens-jaar_zip[[#This Row],[etmaaltemperatuur]],0),"")</f>
        <v>11.1</v>
      </c>
      <c r="N8774" s="101">
        <f>IF(ISNUMBER(jaar_zip[[#This Row],[graaddagen]]),IF(OR(MONTH(jaar_zip[[#This Row],[Datum]])=1,MONTH(jaar_zip[[#This Row],[Datum]])=2,MONTH(jaar_zip[[#This Row],[Datum]])=11,MONTH(jaar_zip[[#This Row],[Datum]])=12),1.1,IF(OR(MONTH(jaar_zip[[#This Row],[Datum]])=3,MONTH(jaar_zip[[#This Row],[Datum]])=10),1,0.8))*jaar_zip[[#This Row],[graaddagen]],"")</f>
        <v>12.21</v>
      </c>
      <c r="O8774" s="101">
        <f>IF(ISNUMBER(jaar_zip[[#This Row],[etmaaltemperatuur]]),IF(jaar_zip[[#This Row],[etmaaltemperatuur]]&gt;stookgrens,jaar_zip[[#This Row],[etmaaltemperatuur]]-stookgrens,0),"")</f>
        <v>0</v>
      </c>
    </row>
    <row r="8775" spans="1:15" x14ac:dyDescent="0.25">
      <c r="A8775">
        <v>380</v>
      </c>
      <c r="B8775">
        <v>20240106</v>
      </c>
      <c r="C8775">
        <v>3.2</v>
      </c>
      <c r="D8775">
        <v>3.4</v>
      </c>
      <c r="E8775">
        <v>67</v>
      </c>
      <c r="F8775">
        <v>1.9</v>
      </c>
      <c r="G8775">
        <v>1010.9</v>
      </c>
      <c r="H8775">
        <v>93</v>
      </c>
      <c r="I8775" s="101" t="s">
        <v>44</v>
      </c>
      <c r="J8775" s="1">
        <f>DATEVALUE(RIGHT(jaar_zip[[#This Row],[YYYYMMDD]],2)&amp;"-"&amp;MID(jaar_zip[[#This Row],[YYYYMMDD]],5,2)&amp;"-"&amp;LEFT(jaar_zip[[#This Row],[YYYYMMDD]],4))</f>
        <v>45297</v>
      </c>
      <c r="K8775" s="101" t="str">
        <f>IF(AND(VALUE(MONTH(jaar_zip[[#This Row],[Datum]]))=1,VALUE(WEEKNUM(jaar_zip[[#This Row],[Datum]],21))&gt;51),RIGHT(YEAR(jaar_zip[[#This Row],[Datum]])-1,2),RIGHT(YEAR(jaar_zip[[#This Row],[Datum]]),2))&amp;"-"&amp; TEXT(WEEKNUM(jaar_zip[[#This Row],[Datum]],21),"00")</f>
        <v>24-01</v>
      </c>
      <c r="L8775" s="101">
        <f>MONTH(jaar_zip[[#This Row],[Datum]])</f>
        <v>1</v>
      </c>
      <c r="M8775" s="101">
        <f>IF(ISNUMBER(jaar_zip[[#This Row],[etmaaltemperatuur]]),IF(jaar_zip[[#This Row],[etmaaltemperatuur]]&lt;stookgrens,stookgrens-jaar_zip[[#This Row],[etmaaltemperatuur]],0),"")</f>
        <v>14.6</v>
      </c>
      <c r="N8775" s="101">
        <f>IF(ISNUMBER(jaar_zip[[#This Row],[graaddagen]]),IF(OR(MONTH(jaar_zip[[#This Row],[Datum]])=1,MONTH(jaar_zip[[#This Row],[Datum]])=2,MONTH(jaar_zip[[#This Row],[Datum]])=11,MONTH(jaar_zip[[#This Row],[Datum]])=12),1.1,IF(OR(MONTH(jaar_zip[[#This Row],[Datum]])=3,MONTH(jaar_zip[[#This Row],[Datum]])=10),1,0.8))*jaar_zip[[#This Row],[graaddagen]],"")</f>
        <v>16.060000000000002</v>
      </c>
      <c r="O8775" s="101">
        <f>IF(ISNUMBER(jaar_zip[[#This Row],[etmaaltemperatuur]]),IF(jaar_zip[[#This Row],[etmaaltemperatuur]]&gt;stookgrens,jaar_zip[[#This Row],[etmaaltemperatuur]]-stookgrens,0),"")</f>
        <v>0</v>
      </c>
    </row>
    <row r="8776" spans="1:15" x14ac:dyDescent="0.25">
      <c r="A8776">
        <v>380</v>
      </c>
      <c r="B8776">
        <v>20240107</v>
      </c>
      <c r="C8776">
        <v>6</v>
      </c>
      <c r="D8776">
        <v>-0.4</v>
      </c>
      <c r="E8776">
        <v>55</v>
      </c>
      <c r="F8776">
        <v>0.1</v>
      </c>
      <c r="G8776">
        <v>1023</v>
      </c>
      <c r="H8776">
        <v>87</v>
      </c>
      <c r="I8776" s="101" t="s">
        <v>44</v>
      </c>
      <c r="J8776" s="1">
        <f>DATEVALUE(RIGHT(jaar_zip[[#This Row],[YYYYMMDD]],2)&amp;"-"&amp;MID(jaar_zip[[#This Row],[YYYYMMDD]],5,2)&amp;"-"&amp;LEFT(jaar_zip[[#This Row],[YYYYMMDD]],4))</f>
        <v>45298</v>
      </c>
      <c r="K8776" s="101" t="str">
        <f>IF(AND(VALUE(MONTH(jaar_zip[[#This Row],[Datum]]))=1,VALUE(WEEKNUM(jaar_zip[[#This Row],[Datum]],21))&gt;51),RIGHT(YEAR(jaar_zip[[#This Row],[Datum]])-1,2),RIGHT(YEAR(jaar_zip[[#This Row],[Datum]]),2))&amp;"-"&amp; TEXT(WEEKNUM(jaar_zip[[#This Row],[Datum]],21),"00")</f>
        <v>24-01</v>
      </c>
      <c r="L8776" s="101">
        <f>MONTH(jaar_zip[[#This Row],[Datum]])</f>
        <v>1</v>
      </c>
      <c r="M8776" s="101">
        <f>IF(ISNUMBER(jaar_zip[[#This Row],[etmaaltemperatuur]]),IF(jaar_zip[[#This Row],[etmaaltemperatuur]]&lt;stookgrens,stookgrens-jaar_zip[[#This Row],[etmaaltemperatuur]],0),"")</f>
        <v>18.399999999999999</v>
      </c>
      <c r="N8776" s="101">
        <f>IF(ISNUMBER(jaar_zip[[#This Row],[graaddagen]]),IF(OR(MONTH(jaar_zip[[#This Row],[Datum]])=1,MONTH(jaar_zip[[#This Row],[Datum]])=2,MONTH(jaar_zip[[#This Row],[Datum]])=11,MONTH(jaar_zip[[#This Row],[Datum]])=12),1.1,IF(OR(MONTH(jaar_zip[[#This Row],[Datum]])=3,MONTH(jaar_zip[[#This Row],[Datum]])=10),1,0.8))*jaar_zip[[#This Row],[graaddagen]],"")</f>
        <v>20.239999999999998</v>
      </c>
      <c r="O8776" s="101">
        <f>IF(ISNUMBER(jaar_zip[[#This Row],[etmaaltemperatuur]]),IF(jaar_zip[[#This Row],[etmaaltemperatuur]]&gt;stookgrens,jaar_zip[[#This Row],[etmaaltemperatuur]]-stookgrens,0),"")</f>
        <v>0</v>
      </c>
    </row>
    <row r="8777" spans="1:15" x14ac:dyDescent="0.25">
      <c r="A8777">
        <v>380</v>
      </c>
      <c r="B8777">
        <v>20240108</v>
      </c>
      <c r="C8777">
        <v>6.6</v>
      </c>
      <c r="D8777">
        <v>-3.2</v>
      </c>
      <c r="E8777">
        <v>235</v>
      </c>
      <c r="F8777">
        <v>-0.1</v>
      </c>
      <c r="G8777">
        <v>1029.9000000000001</v>
      </c>
      <c r="H8777">
        <v>73</v>
      </c>
      <c r="I8777" s="101" t="s">
        <v>44</v>
      </c>
      <c r="J8777" s="1">
        <f>DATEVALUE(RIGHT(jaar_zip[[#This Row],[YYYYMMDD]],2)&amp;"-"&amp;MID(jaar_zip[[#This Row],[YYYYMMDD]],5,2)&amp;"-"&amp;LEFT(jaar_zip[[#This Row],[YYYYMMDD]],4))</f>
        <v>45299</v>
      </c>
      <c r="K8777" s="101" t="str">
        <f>IF(AND(VALUE(MONTH(jaar_zip[[#This Row],[Datum]]))=1,VALUE(WEEKNUM(jaar_zip[[#This Row],[Datum]],21))&gt;51),RIGHT(YEAR(jaar_zip[[#This Row],[Datum]])-1,2),RIGHT(YEAR(jaar_zip[[#This Row],[Datum]]),2))&amp;"-"&amp; TEXT(WEEKNUM(jaar_zip[[#This Row],[Datum]],21),"00")</f>
        <v>24-02</v>
      </c>
      <c r="L8777" s="101">
        <f>MONTH(jaar_zip[[#This Row],[Datum]])</f>
        <v>1</v>
      </c>
      <c r="M8777" s="101">
        <f>IF(ISNUMBER(jaar_zip[[#This Row],[etmaaltemperatuur]]),IF(jaar_zip[[#This Row],[etmaaltemperatuur]]&lt;stookgrens,stookgrens-jaar_zip[[#This Row],[etmaaltemperatuur]],0),"")</f>
        <v>21.2</v>
      </c>
      <c r="N8777" s="101">
        <f>IF(ISNUMBER(jaar_zip[[#This Row],[graaddagen]]),IF(OR(MONTH(jaar_zip[[#This Row],[Datum]])=1,MONTH(jaar_zip[[#This Row],[Datum]])=2,MONTH(jaar_zip[[#This Row],[Datum]])=11,MONTH(jaar_zip[[#This Row],[Datum]])=12),1.1,IF(OR(MONTH(jaar_zip[[#This Row],[Datum]])=3,MONTH(jaar_zip[[#This Row],[Datum]])=10),1,0.8))*jaar_zip[[#This Row],[graaddagen]],"")</f>
        <v>23.32</v>
      </c>
      <c r="O8777" s="101">
        <f>IF(ISNUMBER(jaar_zip[[#This Row],[etmaaltemperatuur]]),IF(jaar_zip[[#This Row],[etmaaltemperatuur]]&gt;stookgrens,jaar_zip[[#This Row],[etmaaltemperatuur]]-stookgrens,0),"")</f>
        <v>0</v>
      </c>
    </row>
    <row r="8778" spans="1:15" x14ac:dyDescent="0.25">
      <c r="A8778">
        <v>380</v>
      </c>
      <c r="B8778">
        <v>20240109</v>
      </c>
      <c r="C8778">
        <v>5.6</v>
      </c>
      <c r="D8778">
        <v>-5</v>
      </c>
      <c r="E8778">
        <v>525</v>
      </c>
      <c r="F8778">
        <v>0</v>
      </c>
      <c r="G8778">
        <v>1030.9000000000001</v>
      </c>
      <c r="H8778">
        <v>66</v>
      </c>
      <c r="I8778" s="101" t="s">
        <v>44</v>
      </c>
      <c r="J8778" s="1">
        <f>DATEVALUE(RIGHT(jaar_zip[[#This Row],[YYYYMMDD]],2)&amp;"-"&amp;MID(jaar_zip[[#This Row],[YYYYMMDD]],5,2)&amp;"-"&amp;LEFT(jaar_zip[[#This Row],[YYYYMMDD]],4))</f>
        <v>45300</v>
      </c>
      <c r="K8778" s="101" t="str">
        <f>IF(AND(VALUE(MONTH(jaar_zip[[#This Row],[Datum]]))=1,VALUE(WEEKNUM(jaar_zip[[#This Row],[Datum]],21))&gt;51),RIGHT(YEAR(jaar_zip[[#This Row],[Datum]])-1,2),RIGHT(YEAR(jaar_zip[[#This Row],[Datum]]),2))&amp;"-"&amp; TEXT(WEEKNUM(jaar_zip[[#This Row],[Datum]],21),"00")</f>
        <v>24-02</v>
      </c>
      <c r="L8778" s="101">
        <f>MONTH(jaar_zip[[#This Row],[Datum]])</f>
        <v>1</v>
      </c>
      <c r="M8778" s="101">
        <f>IF(ISNUMBER(jaar_zip[[#This Row],[etmaaltemperatuur]]),IF(jaar_zip[[#This Row],[etmaaltemperatuur]]&lt;stookgrens,stookgrens-jaar_zip[[#This Row],[etmaaltemperatuur]],0),"")</f>
        <v>23</v>
      </c>
      <c r="N8778" s="101">
        <f>IF(ISNUMBER(jaar_zip[[#This Row],[graaddagen]]),IF(OR(MONTH(jaar_zip[[#This Row],[Datum]])=1,MONTH(jaar_zip[[#This Row],[Datum]])=2,MONTH(jaar_zip[[#This Row],[Datum]])=11,MONTH(jaar_zip[[#This Row],[Datum]])=12),1.1,IF(OR(MONTH(jaar_zip[[#This Row],[Datum]])=3,MONTH(jaar_zip[[#This Row],[Datum]])=10),1,0.8))*jaar_zip[[#This Row],[graaddagen]],"")</f>
        <v>25.3</v>
      </c>
      <c r="O8778" s="101">
        <f>IF(ISNUMBER(jaar_zip[[#This Row],[etmaaltemperatuur]]),IF(jaar_zip[[#This Row],[etmaaltemperatuur]]&gt;stookgrens,jaar_zip[[#This Row],[etmaaltemperatuur]]-stookgrens,0),"")</f>
        <v>0</v>
      </c>
    </row>
    <row r="8779" spans="1:15" x14ac:dyDescent="0.25">
      <c r="A8779">
        <v>380</v>
      </c>
      <c r="B8779">
        <v>20240110</v>
      </c>
      <c r="C8779">
        <v>3.6</v>
      </c>
      <c r="D8779">
        <v>-5.5</v>
      </c>
      <c r="E8779">
        <v>374</v>
      </c>
      <c r="F8779">
        <v>0</v>
      </c>
      <c r="G8779">
        <v>1029.4000000000001</v>
      </c>
      <c r="H8779">
        <v>74</v>
      </c>
      <c r="I8779" s="101" t="s">
        <v>44</v>
      </c>
      <c r="J8779" s="1">
        <f>DATEVALUE(RIGHT(jaar_zip[[#This Row],[YYYYMMDD]],2)&amp;"-"&amp;MID(jaar_zip[[#This Row],[YYYYMMDD]],5,2)&amp;"-"&amp;LEFT(jaar_zip[[#This Row],[YYYYMMDD]],4))</f>
        <v>45301</v>
      </c>
      <c r="K8779" s="101" t="str">
        <f>IF(AND(VALUE(MONTH(jaar_zip[[#This Row],[Datum]]))=1,VALUE(WEEKNUM(jaar_zip[[#This Row],[Datum]],21))&gt;51),RIGHT(YEAR(jaar_zip[[#This Row],[Datum]])-1,2),RIGHT(YEAR(jaar_zip[[#This Row],[Datum]]),2))&amp;"-"&amp; TEXT(WEEKNUM(jaar_zip[[#This Row],[Datum]],21),"00")</f>
        <v>24-02</v>
      </c>
      <c r="L8779" s="101">
        <f>MONTH(jaar_zip[[#This Row],[Datum]])</f>
        <v>1</v>
      </c>
      <c r="M8779" s="101">
        <f>IF(ISNUMBER(jaar_zip[[#This Row],[etmaaltemperatuur]]),IF(jaar_zip[[#This Row],[etmaaltemperatuur]]&lt;stookgrens,stookgrens-jaar_zip[[#This Row],[etmaaltemperatuur]],0),"")</f>
        <v>23.5</v>
      </c>
      <c r="N8779" s="101">
        <f>IF(ISNUMBER(jaar_zip[[#This Row],[graaddagen]]),IF(OR(MONTH(jaar_zip[[#This Row],[Datum]])=1,MONTH(jaar_zip[[#This Row],[Datum]])=2,MONTH(jaar_zip[[#This Row],[Datum]])=11,MONTH(jaar_zip[[#This Row],[Datum]])=12),1.1,IF(OR(MONTH(jaar_zip[[#This Row],[Datum]])=3,MONTH(jaar_zip[[#This Row],[Datum]])=10),1,0.8))*jaar_zip[[#This Row],[graaddagen]],"")</f>
        <v>25.85</v>
      </c>
      <c r="O8779" s="101">
        <f>IF(ISNUMBER(jaar_zip[[#This Row],[etmaaltemperatuur]]),IF(jaar_zip[[#This Row],[etmaaltemperatuur]]&gt;stookgrens,jaar_zip[[#This Row],[etmaaltemperatuur]]-stookgrens,0),"")</f>
        <v>0</v>
      </c>
    </row>
    <row r="8780" spans="1:15" x14ac:dyDescent="0.25">
      <c r="A8780">
        <v>380</v>
      </c>
      <c r="B8780">
        <v>20240111</v>
      </c>
      <c r="C8780">
        <v>2.4</v>
      </c>
      <c r="D8780">
        <v>-3.6</v>
      </c>
      <c r="E8780">
        <v>566</v>
      </c>
      <c r="F8780">
        <v>0</v>
      </c>
      <c r="G8780">
        <v>1033.7</v>
      </c>
      <c r="H8780">
        <v>82</v>
      </c>
      <c r="I8780" s="101" t="s">
        <v>44</v>
      </c>
      <c r="J8780" s="1">
        <f>DATEVALUE(RIGHT(jaar_zip[[#This Row],[YYYYMMDD]],2)&amp;"-"&amp;MID(jaar_zip[[#This Row],[YYYYMMDD]],5,2)&amp;"-"&amp;LEFT(jaar_zip[[#This Row],[YYYYMMDD]],4))</f>
        <v>45302</v>
      </c>
      <c r="K8780" s="101" t="str">
        <f>IF(AND(VALUE(MONTH(jaar_zip[[#This Row],[Datum]]))=1,VALUE(WEEKNUM(jaar_zip[[#This Row],[Datum]],21))&gt;51),RIGHT(YEAR(jaar_zip[[#This Row],[Datum]])-1,2),RIGHT(YEAR(jaar_zip[[#This Row],[Datum]]),2))&amp;"-"&amp; TEXT(WEEKNUM(jaar_zip[[#This Row],[Datum]],21),"00")</f>
        <v>24-02</v>
      </c>
      <c r="L8780" s="101">
        <f>MONTH(jaar_zip[[#This Row],[Datum]])</f>
        <v>1</v>
      </c>
      <c r="M8780" s="101">
        <f>IF(ISNUMBER(jaar_zip[[#This Row],[etmaaltemperatuur]]),IF(jaar_zip[[#This Row],[etmaaltemperatuur]]&lt;stookgrens,stookgrens-jaar_zip[[#This Row],[etmaaltemperatuur]],0),"")</f>
        <v>21.6</v>
      </c>
      <c r="N8780" s="101">
        <f>IF(ISNUMBER(jaar_zip[[#This Row],[graaddagen]]),IF(OR(MONTH(jaar_zip[[#This Row],[Datum]])=1,MONTH(jaar_zip[[#This Row],[Datum]])=2,MONTH(jaar_zip[[#This Row],[Datum]])=11,MONTH(jaar_zip[[#This Row],[Datum]])=12),1.1,IF(OR(MONTH(jaar_zip[[#This Row],[Datum]])=3,MONTH(jaar_zip[[#This Row],[Datum]])=10),1,0.8))*jaar_zip[[#This Row],[graaddagen]],"")</f>
        <v>23.760000000000005</v>
      </c>
      <c r="O8780" s="101">
        <f>IF(ISNUMBER(jaar_zip[[#This Row],[etmaaltemperatuur]]),IF(jaar_zip[[#This Row],[etmaaltemperatuur]]&gt;stookgrens,jaar_zip[[#This Row],[etmaaltemperatuur]]-stookgrens,0),"")</f>
        <v>0</v>
      </c>
    </row>
    <row r="8781" spans="1:15" x14ac:dyDescent="0.25">
      <c r="A8781">
        <v>380</v>
      </c>
      <c r="B8781">
        <v>20240112</v>
      </c>
      <c r="C8781">
        <v>1.4</v>
      </c>
      <c r="D8781">
        <v>-0.1</v>
      </c>
      <c r="E8781">
        <v>105</v>
      </c>
      <c r="F8781">
        <v>0</v>
      </c>
      <c r="G8781">
        <v>1033.2</v>
      </c>
      <c r="H8781">
        <v>96</v>
      </c>
      <c r="I8781" s="101" t="s">
        <v>44</v>
      </c>
      <c r="J8781" s="1">
        <f>DATEVALUE(RIGHT(jaar_zip[[#This Row],[YYYYMMDD]],2)&amp;"-"&amp;MID(jaar_zip[[#This Row],[YYYYMMDD]],5,2)&amp;"-"&amp;LEFT(jaar_zip[[#This Row],[YYYYMMDD]],4))</f>
        <v>45303</v>
      </c>
      <c r="K8781" s="101" t="str">
        <f>IF(AND(VALUE(MONTH(jaar_zip[[#This Row],[Datum]]))=1,VALUE(WEEKNUM(jaar_zip[[#This Row],[Datum]],21))&gt;51),RIGHT(YEAR(jaar_zip[[#This Row],[Datum]])-1,2),RIGHT(YEAR(jaar_zip[[#This Row],[Datum]]),2))&amp;"-"&amp; TEXT(WEEKNUM(jaar_zip[[#This Row],[Datum]],21),"00")</f>
        <v>24-02</v>
      </c>
      <c r="L8781" s="101">
        <f>MONTH(jaar_zip[[#This Row],[Datum]])</f>
        <v>1</v>
      </c>
      <c r="M8781" s="101">
        <f>IF(ISNUMBER(jaar_zip[[#This Row],[etmaaltemperatuur]]),IF(jaar_zip[[#This Row],[etmaaltemperatuur]]&lt;stookgrens,stookgrens-jaar_zip[[#This Row],[etmaaltemperatuur]],0),"")</f>
        <v>18.100000000000001</v>
      </c>
      <c r="N8781" s="101">
        <f>IF(ISNUMBER(jaar_zip[[#This Row],[graaddagen]]),IF(OR(MONTH(jaar_zip[[#This Row],[Datum]])=1,MONTH(jaar_zip[[#This Row],[Datum]])=2,MONTH(jaar_zip[[#This Row],[Datum]])=11,MONTH(jaar_zip[[#This Row],[Datum]])=12),1.1,IF(OR(MONTH(jaar_zip[[#This Row],[Datum]])=3,MONTH(jaar_zip[[#This Row],[Datum]])=10),1,0.8))*jaar_zip[[#This Row],[graaddagen]],"")</f>
        <v>19.910000000000004</v>
      </c>
      <c r="O8781" s="101">
        <f>IF(ISNUMBER(jaar_zip[[#This Row],[etmaaltemperatuur]]),IF(jaar_zip[[#This Row],[etmaaltemperatuur]]&gt;stookgrens,jaar_zip[[#This Row],[etmaaltemperatuur]]-stookgrens,0),"")</f>
        <v>0</v>
      </c>
    </row>
    <row r="8782" spans="1:15" x14ac:dyDescent="0.25">
      <c r="A8782">
        <v>380</v>
      </c>
      <c r="B8782">
        <v>20240113</v>
      </c>
      <c r="C8782">
        <v>3.6</v>
      </c>
      <c r="D8782">
        <v>0.9</v>
      </c>
      <c r="E8782">
        <v>63</v>
      </c>
      <c r="F8782">
        <v>-0.1</v>
      </c>
      <c r="G8782">
        <v>1024</v>
      </c>
      <c r="H8782">
        <v>89</v>
      </c>
      <c r="I8782" s="101" t="s">
        <v>44</v>
      </c>
      <c r="J8782" s="1">
        <f>DATEVALUE(RIGHT(jaar_zip[[#This Row],[YYYYMMDD]],2)&amp;"-"&amp;MID(jaar_zip[[#This Row],[YYYYMMDD]],5,2)&amp;"-"&amp;LEFT(jaar_zip[[#This Row],[YYYYMMDD]],4))</f>
        <v>45304</v>
      </c>
      <c r="K8782" s="101" t="str">
        <f>IF(AND(VALUE(MONTH(jaar_zip[[#This Row],[Datum]]))=1,VALUE(WEEKNUM(jaar_zip[[#This Row],[Datum]],21))&gt;51),RIGHT(YEAR(jaar_zip[[#This Row],[Datum]])-1,2),RIGHT(YEAR(jaar_zip[[#This Row],[Datum]]),2))&amp;"-"&amp; TEXT(WEEKNUM(jaar_zip[[#This Row],[Datum]],21),"00")</f>
        <v>24-02</v>
      </c>
      <c r="L8782" s="101">
        <f>MONTH(jaar_zip[[#This Row],[Datum]])</f>
        <v>1</v>
      </c>
      <c r="M8782" s="101">
        <f>IF(ISNUMBER(jaar_zip[[#This Row],[etmaaltemperatuur]]),IF(jaar_zip[[#This Row],[etmaaltemperatuur]]&lt;stookgrens,stookgrens-jaar_zip[[#This Row],[etmaaltemperatuur]],0),"")</f>
        <v>17.100000000000001</v>
      </c>
      <c r="N8782" s="101">
        <f>IF(ISNUMBER(jaar_zip[[#This Row],[graaddagen]]),IF(OR(MONTH(jaar_zip[[#This Row],[Datum]])=1,MONTH(jaar_zip[[#This Row],[Datum]])=2,MONTH(jaar_zip[[#This Row],[Datum]])=11,MONTH(jaar_zip[[#This Row],[Datum]])=12),1.1,IF(OR(MONTH(jaar_zip[[#This Row],[Datum]])=3,MONTH(jaar_zip[[#This Row],[Datum]])=10),1,0.8))*jaar_zip[[#This Row],[graaddagen]],"")</f>
        <v>18.810000000000002</v>
      </c>
      <c r="O8782" s="101">
        <f>IF(ISNUMBER(jaar_zip[[#This Row],[etmaaltemperatuur]]),IF(jaar_zip[[#This Row],[etmaaltemperatuur]]&gt;stookgrens,jaar_zip[[#This Row],[etmaaltemperatuur]]-stookgrens,0),"")</f>
        <v>0</v>
      </c>
    </row>
    <row r="8783" spans="1:15" x14ac:dyDescent="0.25">
      <c r="A8783">
        <v>380</v>
      </c>
      <c r="B8783">
        <v>20240114</v>
      </c>
      <c r="C8783">
        <v>5.3</v>
      </c>
      <c r="D8783">
        <v>-0.3</v>
      </c>
      <c r="E8783">
        <v>89</v>
      </c>
      <c r="F8783">
        <v>-0.1</v>
      </c>
      <c r="G8783">
        <v>1011.4</v>
      </c>
      <c r="H8783">
        <v>91</v>
      </c>
      <c r="I8783" s="101" t="s">
        <v>44</v>
      </c>
      <c r="J8783" s="1">
        <f>DATEVALUE(RIGHT(jaar_zip[[#This Row],[YYYYMMDD]],2)&amp;"-"&amp;MID(jaar_zip[[#This Row],[YYYYMMDD]],5,2)&amp;"-"&amp;LEFT(jaar_zip[[#This Row],[YYYYMMDD]],4))</f>
        <v>45305</v>
      </c>
      <c r="K8783" s="101" t="str">
        <f>IF(AND(VALUE(MONTH(jaar_zip[[#This Row],[Datum]]))=1,VALUE(WEEKNUM(jaar_zip[[#This Row],[Datum]],21))&gt;51),RIGHT(YEAR(jaar_zip[[#This Row],[Datum]])-1,2),RIGHT(YEAR(jaar_zip[[#This Row],[Datum]]),2))&amp;"-"&amp; TEXT(WEEKNUM(jaar_zip[[#This Row],[Datum]],21),"00")</f>
        <v>24-02</v>
      </c>
      <c r="L8783" s="101">
        <f>MONTH(jaar_zip[[#This Row],[Datum]])</f>
        <v>1</v>
      </c>
      <c r="M8783" s="101">
        <f>IF(ISNUMBER(jaar_zip[[#This Row],[etmaaltemperatuur]]),IF(jaar_zip[[#This Row],[etmaaltemperatuur]]&lt;stookgrens,stookgrens-jaar_zip[[#This Row],[etmaaltemperatuur]],0),"")</f>
        <v>18.3</v>
      </c>
      <c r="N8783" s="101">
        <f>IF(ISNUMBER(jaar_zip[[#This Row],[graaddagen]]),IF(OR(MONTH(jaar_zip[[#This Row],[Datum]])=1,MONTH(jaar_zip[[#This Row],[Datum]])=2,MONTH(jaar_zip[[#This Row],[Datum]])=11,MONTH(jaar_zip[[#This Row],[Datum]])=12),1.1,IF(OR(MONTH(jaar_zip[[#This Row],[Datum]])=3,MONTH(jaar_zip[[#This Row],[Datum]])=10),1,0.8))*jaar_zip[[#This Row],[graaddagen]],"")</f>
        <v>20.130000000000003</v>
      </c>
      <c r="O8783" s="101">
        <f>IF(ISNUMBER(jaar_zip[[#This Row],[etmaaltemperatuur]]),IF(jaar_zip[[#This Row],[etmaaltemperatuur]]&gt;stookgrens,jaar_zip[[#This Row],[etmaaltemperatuur]]-stookgrens,0),"")</f>
        <v>0</v>
      </c>
    </row>
    <row r="8784" spans="1:15" x14ac:dyDescent="0.25">
      <c r="A8784">
        <v>380</v>
      </c>
      <c r="B8784">
        <v>20240115</v>
      </c>
      <c r="C8784">
        <v>4</v>
      </c>
      <c r="D8784">
        <v>0.3</v>
      </c>
      <c r="E8784">
        <v>225</v>
      </c>
      <c r="F8784">
        <v>2.2000000000000002</v>
      </c>
      <c r="G8784">
        <v>1006.3</v>
      </c>
      <c r="H8784">
        <v>93</v>
      </c>
      <c r="I8784" s="101" t="s">
        <v>44</v>
      </c>
      <c r="J8784" s="1">
        <f>DATEVALUE(RIGHT(jaar_zip[[#This Row],[YYYYMMDD]],2)&amp;"-"&amp;MID(jaar_zip[[#This Row],[YYYYMMDD]],5,2)&amp;"-"&amp;LEFT(jaar_zip[[#This Row],[YYYYMMDD]],4))</f>
        <v>45306</v>
      </c>
      <c r="K8784" s="101" t="str">
        <f>IF(AND(VALUE(MONTH(jaar_zip[[#This Row],[Datum]]))=1,VALUE(WEEKNUM(jaar_zip[[#This Row],[Datum]],21))&gt;51),RIGHT(YEAR(jaar_zip[[#This Row],[Datum]])-1,2),RIGHT(YEAR(jaar_zip[[#This Row],[Datum]]),2))&amp;"-"&amp; TEXT(WEEKNUM(jaar_zip[[#This Row],[Datum]],21),"00")</f>
        <v>24-03</v>
      </c>
      <c r="L8784" s="101">
        <f>MONTH(jaar_zip[[#This Row],[Datum]])</f>
        <v>1</v>
      </c>
      <c r="M8784" s="101">
        <f>IF(ISNUMBER(jaar_zip[[#This Row],[etmaaltemperatuur]]),IF(jaar_zip[[#This Row],[etmaaltemperatuur]]&lt;stookgrens,stookgrens-jaar_zip[[#This Row],[etmaaltemperatuur]],0),"")</f>
        <v>17.7</v>
      </c>
      <c r="N8784" s="101">
        <f>IF(ISNUMBER(jaar_zip[[#This Row],[graaddagen]]),IF(OR(MONTH(jaar_zip[[#This Row],[Datum]])=1,MONTH(jaar_zip[[#This Row],[Datum]])=2,MONTH(jaar_zip[[#This Row],[Datum]])=11,MONTH(jaar_zip[[#This Row],[Datum]])=12),1.1,IF(OR(MONTH(jaar_zip[[#This Row],[Datum]])=3,MONTH(jaar_zip[[#This Row],[Datum]])=10),1,0.8))*jaar_zip[[#This Row],[graaddagen]],"")</f>
        <v>19.470000000000002</v>
      </c>
      <c r="O8784" s="101">
        <f>IF(ISNUMBER(jaar_zip[[#This Row],[etmaaltemperatuur]]),IF(jaar_zip[[#This Row],[etmaaltemperatuur]]&gt;stookgrens,jaar_zip[[#This Row],[etmaaltemperatuur]]-stookgrens,0),"")</f>
        <v>0</v>
      </c>
    </row>
    <row r="8785" spans="1:15" x14ac:dyDescent="0.25">
      <c r="A8785">
        <v>380</v>
      </c>
      <c r="B8785">
        <v>20240116</v>
      </c>
      <c r="C8785">
        <v>3.4</v>
      </c>
      <c r="D8785">
        <v>-1.4</v>
      </c>
      <c r="E8785">
        <v>535</v>
      </c>
      <c r="F8785">
        <v>0.2</v>
      </c>
      <c r="G8785">
        <v>1008.9</v>
      </c>
      <c r="H8785">
        <v>79</v>
      </c>
      <c r="I8785" s="101" t="s">
        <v>44</v>
      </c>
      <c r="J8785" s="1">
        <f>DATEVALUE(RIGHT(jaar_zip[[#This Row],[YYYYMMDD]],2)&amp;"-"&amp;MID(jaar_zip[[#This Row],[YYYYMMDD]],5,2)&amp;"-"&amp;LEFT(jaar_zip[[#This Row],[YYYYMMDD]],4))</f>
        <v>45307</v>
      </c>
      <c r="K8785" s="101" t="str">
        <f>IF(AND(VALUE(MONTH(jaar_zip[[#This Row],[Datum]]))=1,VALUE(WEEKNUM(jaar_zip[[#This Row],[Datum]],21))&gt;51),RIGHT(YEAR(jaar_zip[[#This Row],[Datum]])-1,2),RIGHT(YEAR(jaar_zip[[#This Row],[Datum]]),2))&amp;"-"&amp; TEXT(WEEKNUM(jaar_zip[[#This Row],[Datum]],21),"00")</f>
        <v>24-03</v>
      </c>
      <c r="L8785" s="101">
        <f>MONTH(jaar_zip[[#This Row],[Datum]])</f>
        <v>1</v>
      </c>
      <c r="M8785" s="101">
        <f>IF(ISNUMBER(jaar_zip[[#This Row],[etmaaltemperatuur]]),IF(jaar_zip[[#This Row],[etmaaltemperatuur]]&lt;stookgrens,stookgrens-jaar_zip[[#This Row],[etmaaltemperatuur]],0),"")</f>
        <v>19.399999999999999</v>
      </c>
      <c r="N8785" s="101">
        <f>IF(ISNUMBER(jaar_zip[[#This Row],[graaddagen]]),IF(OR(MONTH(jaar_zip[[#This Row],[Datum]])=1,MONTH(jaar_zip[[#This Row],[Datum]])=2,MONTH(jaar_zip[[#This Row],[Datum]])=11,MONTH(jaar_zip[[#This Row],[Datum]])=12),1.1,IF(OR(MONTH(jaar_zip[[#This Row],[Datum]])=3,MONTH(jaar_zip[[#This Row],[Datum]])=10),1,0.8))*jaar_zip[[#This Row],[graaddagen]],"")</f>
        <v>21.34</v>
      </c>
      <c r="O8785" s="101">
        <f>IF(ISNUMBER(jaar_zip[[#This Row],[etmaaltemperatuur]]),IF(jaar_zip[[#This Row],[etmaaltemperatuur]]&gt;stookgrens,jaar_zip[[#This Row],[etmaaltemperatuur]]-stookgrens,0),"")</f>
        <v>0</v>
      </c>
    </row>
    <row r="8786" spans="1:15" x14ac:dyDescent="0.25">
      <c r="A8786">
        <v>380</v>
      </c>
      <c r="B8786">
        <v>20240117</v>
      </c>
      <c r="C8786">
        <v>2.5</v>
      </c>
      <c r="D8786">
        <v>-3</v>
      </c>
      <c r="E8786">
        <v>96</v>
      </c>
      <c r="F8786">
        <v>8.3000000000000007</v>
      </c>
      <c r="G8786">
        <v>992.9</v>
      </c>
      <c r="H8786">
        <v>89</v>
      </c>
      <c r="I8786" s="101" t="s">
        <v>44</v>
      </c>
      <c r="J8786" s="1">
        <f>DATEVALUE(RIGHT(jaar_zip[[#This Row],[YYYYMMDD]],2)&amp;"-"&amp;MID(jaar_zip[[#This Row],[YYYYMMDD]],5,2)&amp;"-"&amp;LEFT(jaar_zip[[#This Row],[YYYYMMDD]],4))</f>
        <v>45308</v>
      </c>
      <c r="K8786" s="101" t="str">
        <f>IF(AND(VALUE(MONTH(jaar_zip[[#This Row],[Datum]]))=1,VALUE(WEEKNUM(jaar_zip[[#This Row],[Datum]],21))&gt;51),RIGHT(YEAR(jaar_zip[[#This Row],[Datum]])-1,2),RIGHT(YEAR(jaar_zip[[#This Row],[Datum]]),2))&amp;"-"&amp; TEXT(WEEKNUM(jaar_zip[[#This Row],[Datum]],21),"00")</f>
        <v>24-03</v>
      </c>
      <c r="L8786" s="101">
        <f>MONTH(jaar_zip[[#This Row],[Datum]])</f>
        <v>1</v>
      </c>
      <c r="M8786" s="101">
        <f>IF(ISNUMBER(jaar_zip[[#This Row],[etmaaltemperatuur]]),IF(jaar_zip[[#This Row],[etmaaltemperatuur]]&lt;stookgrens,stookgrens-jaar_zip[[#This Row],[etmaaltemperatuur]],0),"")</f>
        <v>21</v>
      </c>
      <c r="N8786" s="101">
        <f>IF(ISNUMBER(jaar_zip[[#This Row],[graaddagen]]),IF(OR(MONTH(jaar_zip[[#This Row],[Datum]])=1,MONTH(jaar_zip[[#This Row],[Datum]])=2,MONTH(jaar_zip[[#This Row],[Datum]])=11,MONTH(jaar_zip[[#This Row],[Datum]])=12),1.1,IF(OR(MONTH(jaar_zip[[#This Row],[Datum]])=3,MONTH(jaar_zip[[#This Row],[Datum]])=10),1,0.8))*jaar_zip[[#This Row],[graaddagen]],"")</f>
        <v>23.1</v>
      </c>
      <c r="O8786" s="101">
        <f>IF(ISNUMBER(jaar_zip[[#This Row],[etmaaltemperatuur]]),IF(jaar_zip[[#This Row],[etmaaltemperatuur]]&gt;stookgrens,jaar_zip[[#This Row],[etmaaltemperatuur]]-stookgrens,0),"")</f>
        <v>0</v>
      </c>
    </row>
    <row r="8787" spans="1:15" x14ac:dyDescent="0.25">
      <c r="A8787">
        <v>380</v>
      </c>
      <c r="B8787">
        <v>20240118</v>
      </c>
      <c r="C8787">
        <v>2.2000000000000002</v>
      </c>
      <c r="D8787">
        <v>-2.9</v>
      </c>
      <c r="E8787">
        <v>502</v>
      </c>
      <c r="F8787">
        <v>0.4</v>
      </c>
      <c r="G8787">
        <v>1003.7</v>
      </c>
      <c r="H8787">
        <v>95</v>
      </c>
      <c r="I8787" s="101" t="s">
        <v>44</v>
      </c>
      <c r="J8787" s="1">
        <f>DATEVALUE(RIGHT(jaar_zip[[#This Row],[YYYYMMDD]],2)&amp;"-"&amp;MID(jaar_zip[[#This Row],[YYYYMMDD]],5,2)&amp;"-"&amp;LEFT(jaar_zip[[#This Row],[YYYYMMDD]],4))</f>
        <v>45309</v>
      </c>
      <c r="K8787" s="101" t="str">
        <f>IF(AND(VALUE(MONTH(jaar_zip[[#This Row],[Datum]]))=1,VALUE(WEEKNUM(jaar_zip[[#This Row],[Datum]],21))&gt;51),RIGHT(YEAR(jaar_zip[[#This Row],[Datum]])-1,2),RIGHT(YEAR(jaar_zip[[#This Row],[Datum]]),2))&amp;"-"&amp; TEXT(WEEKNUM(jaar_zip[[#This Row],[Datum]],21),"00")</f>
        <v>24-03</v>
      </c>
      <c r="L8787" s="101">
        <f>MONTH(jaar_zip[[#This Row],[Datum]])</f>
        <v>1</v>
      </c>
      <c r="M8787" s="101">
        <f>IF(ISNUMBER(jaar_zip[[#This Row],[etmaaltemperatuur]]),IF(jaar_zip[[#This Row],[etmaaltemperatuur]]&lt;stookgrens,stookgrens-jaar_zip[[#This Row],[etmaaltemperatuur]],0),"")</f>
        <v>20.9</v>
      </c>
      <c r="N8787" s="101">
        <f>IF(ISNUMBER(jaar_zip[[#This Row],[graaddagen]]),IF(OR(MONTH(jaar_zip[[#This Row],[Datum]])=1,MONTH(jaar_zip[[#This Row],[Datum]])=2,MONTH(jaar_zip[[#This Row],[Datum]])=11,MONTH(jaar_zip[[#This Row],[Datum]])=12),1.1,IF(OR(MONTH(jaar_zip[[#This Row],[Datum]])=3,MONTH(jaar_zip[[#This Row],[Datum]])=10),1,0.8))*jaar_zip[[#This Row],[graaddagen]],"")</f>
        <v>22.990000000000002</v>
      </c>
      <c r="O8787" s="101">
        <f>IF(ISNUMBER(jaar_zip[[#This Row],[etmaaltemperatuur]]),IF(jaar_zip[[#This Row],[etmaaltemperatuur]]&gt;stookgrens,jaar_zip[[#This Row],[etmaaltemperatuur]]-stookgrens,0),"")</f>
        <v>0</v>
      </c>
    </row>
    <row r="8788" spans="1:15" x14ac:dyDescent="0.25">
      <c r="A8788">
        <v>380</v>
      </c>
      <c r="B8788">
        <v>20240119</v>
      </c>
      <c r="C8788">
        <v>4.4000000000000004</v>
      </c>
      <c r="D8788">
        <v>-1.9</v>
      </c>
      <c r="E8788">
        <v>543</v>
      </c>
      <c r="F8788">
        <v>0</v>
      </c>
      <c r="G8788">
        <v>1022.5</v>
      </c>
      <c r="H8788">
        <v>92</v>
      </c>
      <c r="I8788" s="101" t="s">
        <v>44</v>
      </c>
      <c r="J8788" s="1">
        <f>DATEVALUE(RIGHT(jaar_zip[[#This Row],[YYYYMMDD]],2)&amp;"-"&amp;MID(jaar_zip[[#This Row],[YYYYMMDD]],5,2)&amp;"-"&amp;LEFT(jaar_zip[[#This Row],[YYYYMMDD]],4))</f>
        <v>45310</v>
      </c>
      <c r="K8788" s="101" t="str">
        <f>IF(AND(VALUE(MONTH(jaar_zip[[#This Row],[Datum]]))=1,VALUE(WEEKNUM(jaar_zip[[#This Row],[Datum]],21))&gt;51),RIGHT(YEAR(jaar_zip[[#This Row],[Datum]])-1,2),RIGHT(YEAR(jaar_zip[[#This Row],[Datum]]),2))&amp;"-"&amp; TEXT(WEEKNUM(jaar_zip[[#This Row],[Datum]],21),"00")</f>
        <v>24-03</v>
      </c>
      <c r="L8788" s="101">
        <f>MONTH(jaar_zip[[#This Row],[Datum]])</f>
        <v>1</v>
      </c>
      <c r="M8788" s="101">
        <f>IF(ISNUMBER(jaar_zip[[#This Row],[etmaaltemperatuur]]),IF(jaar_zip[[#This Row],[etmaaltemperatuur]]&lt;stookgrens,stookgrens-jaar_zip[[#This Row],[etmaaltemperatuur]],0),"")</f>
        <v>19.899999999999999</v>
      </c>
      <c r="N8788" s="101">
        <f>IF(ISNUMBER(jaar_zip[[#This Row],[graaddagen]]),IF(OR(MONTH(jaar_zip[[#This Row],[Datum]])=1,MONTH(jaar_zip[[#This Row],[Datum]])=2,MONTH(jaar_zip[[#This Row],[Datum]])=11,MONTH(jaar_zip[[#This Row],[Datum]])=12),1.1,IF(OR(MONTH(jaar_zip[[#This Row],[Datum]])=3,MONTH(jaar_zip[[#This Row],[Datum]])=10),1,0.8))*jaar_zip[[#This Row],[graaddagen]],"")</f>
        <v>21.89</v>
      </c>
      <c r="O8788" s="101">
        <f>IF(ISNUMBER(jaar_zip[[#This Row],[etmaaltemperatuur]]),IF(jaar_zip[[#This Row],[etmaaltemperatuur]]&gt;stookgrens,jaar_zip[[#This Row],[etmaaltemperatuur]]-stookgrens,0),"")</f>
        <v>0</v>
      </c>
    </row>
    <row r="8789" spans="1:15" x14ac:dyDescent="0.25">
      <c r="A8789">
        <v>380</v>
      </c>
      <c r="B8789">
        <v>20240120</v>
      </c>
      <c r="C8789">
        <v>4.4000000000000004</v>
      </c>
      <c r="D8789">
        <v>-2.1</v>
      </c>
      <c r="E8789">
        <v>771</v>
      </c>
      <c r="F8789">
        <v>0</v>
      </c>
      <c r="G8789">
        <v>1028.9000000000001</v>
      </c>
      <c r="H8789">
        <v>72</v>
      </c>
      <c r="I8789" s="101" t="s">
        <v>44</v>
      </c>
      <c r="J8789" s="1">
        <f>DATEVALUE(RIGHT(jaar_zip[[#This Row],[YYYYMMDD]],2)&amp;"-"&amp;MID(jaar_zip[[#This Row],[YYYYMMDD]],5,2)&amp;"-"&amp;LEFT(jaar_zip[[#This Row],[YYYYMMDD]],4))</f>
        <v>45311</v>
      </c>
      <c r="K8789" s="101" t="str">
        <f>IF(AND(VALUE(MONTH(jaar_zip[[#This Row],[Datum]]))=1,VALUE(WEEKNUM(jaar_zip[[#This Row],[Datum]],21))&gt;51),RIGHT(YEAR(jaar_zip[[#This Row],[Datum]])-1,2),RIGHT(YEAR(jaar_zip[[#This Row],[Datum]]),2))&amp;"-"&amp; TEXT(WEEKNUM(jaar_zip[[#This Row],[Datum]],21),"00")</f>
        <v>24-03</v>
      </c>
      <c r="L8789" s="101">
        <f>MONTH(jaar_zip[[#This Row],[Datum]])</f>
        <v>1</v>
      </c>
      <c r="M8789" s="101">
        <f>IF(ISNUMBER(jaar_zip[[#This Row],[etmaaltemperatuur]]),IF(jaar_zip[[#This Row],[etmaaltemperatuur]]&lt;stookgrens,stookgrens-jaar_zip[[#This Row],[etmaaltemperatuur]],0),"")</f>
        <v>20.100000000000001</v>
      </c>
      <c r="N8789" s="101">
        <f>IF(ISNUMBER(jaar_zip[[#This Row],[graaddagen]]),IF(OR(MONTH(jaar_zip[[#This Row],[Datum]])=1,MONTH(jaar_zip[[#This Row],[Datum]])=2,MONTH(jaar_zip[[#This Row],[Datum]])=11,MONTH(jaar_zip[[#This Row],[Datum]])=12),1.1,IF(OR(MONTH(jaar_zip[[#This Row],[Datum]])=3,MONTH(jaar_zip[[#This Row],[Datum]])=10),1,0.8))*jaar_zip[[#This Row],[graaddagen]],"")</f>
        <v>22.110000000000003</v>
      </c>
      <c r="O8789" s="101">
        <f>IF(ISNUMBER(jaar_zip[[#This Row],[etmaaltemperatuur]]),IF(jaar_zip[[#This Row],[etmaaltemperatuur]]&gt;stookgrens,jaar_zip[[#This Row],[etmaaltemperatuur]]-stookgrens,0),"")</f>
        <v>0</v>
      </c>
    </row>
    <row r="8790" spans="1:15" x14ac:dyDescent="0.25">
      <c r="A8790">
        <v>380</v>
      </c>
      <c r="B8790">
        <v>20240121</v>
      </c>
      <c r="C8790">
        <v>7.8</v>
      </c>
      <c r="D8790">
        <v>3.4</v>
      </c>
      <c r="E8790">
        <v>312</v>
      </c>
      <c r="F8790">
        <v>0</v>
      </c>
      <c r="G8790">
        <v>1020.3</v>
      </c>
      <c r="H8790">
        <v>69</v>
      </c>
      <c r="I8790" s="101" t="s">
        <v>44</v>
      </c>
      <c r="J8790" s="1">
        <f>DATEVALUE(RIGHT(jaar_zip[[#This Row],[YYYYMMDD]],2)&amp;"-"&amp;MID(jaar_zip[[#This Row],[YYYYMMDD]],5,2)&amp;"-"&amp;LEFT(jaar_zip[[#This Row],[YYYYMMDD]],4))</f>
        <v>45312</v>
      </c>
      <c r="K8790" s="101" t="str">
        <f>IF(AND(VALUE(MONTH(jaar_zip[[#This Row],[Datum]]))=1,VALUE(WEEKNUM(jaar_zip[[#This Row],[Datum]],21))&gt;51),RIGHT(YEAR(jaar_zip[[#This Row],[Datum]])-1,2),RIGHT(YEAR(jaar_zip[[#This Row],[Datum]]),2))&amp;"-"&amp; TEXT(WEEKNUM(jaar_zip[[#This Row],[Datum]],21),"00")</f>
        <v>24-03</v>
      </c>
      <c r="L8790" s="101">
        <f>MONTH(jaar_zip[[#This Row],[Datum]])</f>
        <v>1</v>
      </c>
      <c r="M8790" s="101">
        <f>IF(ISNUMBER(jaar_zip[[#This Row],[etmaaltemperatuur]]),IF(jaar_zip[[#This Row],[etmaaltemperatuur]]&lt;stookgrens,stookgrens-jaar_zip[[#This Row],[etmaaltemperatuur]],0),"")</f>
        <v>14.6</v>
      </c>
      <c r="N8790" s="101">
        <f>IF(ISNUMBER(jaar_zip[[#This Row],[graaddagen]]),IF(OR(MONTH(jaar_zip[[#This Row],[Datum]])=1,MONTH(jaar_zip[[#This Row],[Datum]])=2,MONTH(jaar_zip[[#This Row],[Datum]])=11,MONTH(jaar_zip[[#This Row],[Datum]])=12),1.1,IF(OR(MONTH(jaar_zip[[#This Row],[Datum]])=3,MONTH(jaar_zip[[#This Row],[Datum]])=10),1,0.8))*jaar_zip[[#This Row],[graaddagen]],"")</f>
        <v>16.060000000000002</v>
      </c>
      <c r="O8790" s="101">
        <f>IF(ISNUMBER(jaar_zip[[#This Row],[etmaaltemperatuur]]),IF(jaar_zip[[#This Row],[etmaaltemperatuur]]&gt;stookgrens,jaar_zip[[#This Row],[etmaaltemperatuur]]-stookgrens,0),"")</f>
        <v>0</v>
      </c>
    </row>
    <row r="8791" spans="1:15" x14ac:dyDescent="0.25">
      <c r="A8791">
        <v>380</v>
      </c>
      <c r="B8791">
        <v>20240122</v>
      </c>
      <c r="C8791">
        <v>9.3000000000000007</v>
      </c>
      <c r="D8791">
        <v>9.3000000000000007</v>
      </c>
      <c r="E8791">
        <v>301</v>
      </c>
      <c r="F8791">
        <v>0.5</v>
      </c>
      <c r="G8791">
        <v>1011.9</v>
      </c>
      <c r="H8791">
        <v>78</v>
      </c>
      <c r="I8791" s="101" t="s">
        <v>44</v>
      </c>
      <c r="J8791" s="1">
        <f>DATEVALUE(RIGHT(jaar_zip[[#This Row],[YYYYMMDD]],2)&amp;"-"&amp;MID(jaar_zip[[#This Row],[YYYYMMDD]],5,2)&amp;"-"&amp;LEFT(jaar_zip[[#This Row],[YYYYMMDD]],4))</f>
        <v>45313</v>
      </c>
      <c r="K8791" s="101" t="str">
        <f>IF(AND(VALUE(MONTH(jaar_zip[[#This Row],[Datum]]))=1,VALUE(WEEKNUM(jaar_zip[[#This Row],[Datum]],21))&gt;51),RIGHT(YEAR(jaar_zip[[#This Row],[Datum]])-1,2),RIGHT(YEAR(jaar_zip[[#This Row],[Datum]]),2))&amp;"-"&amp; TEXT(WEEKNUM(jaar_zip[[#This Row],[Datum]],21),"00")</f>
        <v>24-04</v>
      </c>
      <c r="L8791" s="101">
        <f>MONTH(jaar_zip[[#This Row],[Datum]])</f>
        <v>1</v>
      </c>
      <c r="M8791" s="101">
        <f>IF(ISNUMBER(jaar_zip[[#This Row],[etmaaltemperatuur]]),IF(jaar_zip[[#This Row],[etmaaltemperatuur]]&lt;stookgrens,stookgrens-jaar_zip[[#This Row],[etmaaltemperatuur]],0),"")</f>
        <v>8.6999999999999993</v>
      </c>
      <c r="N8791" s="101">
        <f>IF(ISNUMBER(jaar_zip[[#This Row],[graaddagen]]),IF(OR(MONTH(jaar_zip[[#This Row],[Datum]])=1,MONTH(jaar_zip[[#This Row],[Datum]])=2,MONTH(jaar_zip[[#This Row],[Datum]])=11,MONTH(jaar_zip[[#This Row],[Datum]])=12),1.1,IF(OR(MONTH(jaar_zip[[#This Row],[Datum]])=3,MONTH(jaar_zip[[#This Row],[Datum]])=10),1,0.8))*jaar_zip[[#This Row],[graaddagen]],"")</f>
        <v>9.57</v>
      </c>
      <c r="O8791" s="101">
        <f>IF(ISNUMBER(jaar_zip[[#This Row],[etmaaltemperatuur]]),IF(jaar_zip[[#This Row],[etmaaltemperatuur]]&gt;stookgrens,jaar_zip[[#This Row],[etmaaltemperatuur]]-stookgrens,0),"")</f>
        <v>0</v>
      </c>
    </row>
    <row r="8792" spans="1:15" x14ac:dyDescent="0.25">
      <c r="A8792">
        <v>380</v>
      </c>
      <c r="B8792">
        <v>20240123</v>
      </c>
      <c r="C8792">
        <v>6.8</v>
      </c>
      <c r="D8792">
        <v>7.7</v>
      </c>
      <c r="E8792">
        <v>342</v>
      </c>
      <c r="F8792">
        <v>2.2999999999999998</v>
      </c>
      <c r="G8792">
        <v>1023.1</v>
      </c>
      <c r="H8792">
        <v>83</v>
      </c>
      <c r="I8792" s="101" t="s">
        <v>44</v>
      </c>
      <c r="J8792" s="1">
        <f>DATEVALUE(RIGHT(jaar_zip[[#This Row],[YYYYMMDD]],2)&amp;"-"&amp;MID(jaar_zip[[#This Row],[YYYYMMDD]],5,2)&amp;"-"&amp;LEFT(jaar_zip[[#This Row],[YYYYMMDD]],4))</f>
        <v>45314</v>
      </c>
      <c r="K8792" s="101" t="str">
        <f>IF(AND(VALUE(MONTH(jaar_zip[[#This Row],[Datum]]))=1,VALUE(WEEKNUM(jaar_zip[[#This Row],[Datum]],21))&gt;51),RIGHT(YEAR(jaar_zip[[#This Row],[Datum]])-1,2),RIGHT(YEAR(jaar_zip[[#This Row],[Datum]]),2))&amp;"-"&amp; TEXT(WEEKNUM(jaar_zip[[#This Row],[Datum]],21),"00")</f>
        <v>24-04</v>
      </c>
      <c r="L8792" s="101">
        <f>MONTH(jaar_zip[[#This Row],[Datum]])</f>
        <v>1</v>
      </c>
      <c r="M8792" s="101">
        <f>IF(ISNUMBER(jaar_zip[[#This Row],[etmaaltemperatuur]]),IF(jaar_zip[[#This Row],[etmaaltemperatuur]]&lt;stookgrens,stookgrens-jaar_zip[[#This Row],[etmaaltemperatuur]],0),"")</f>
        <v>10.3</v>
      </c>
      <c r="N8792" s="101">
        <f>IF(ISNUMBER(jaar_zip[[#This Row],[graaddagen]]),IF(OR(MONTH(jaar_zip[[#This Row],[Datum]])=1,MONTH(jaar_zip[[#This Row],[Datum]])=2,MONTH(jaar_zip[[#This Row],[Datum]])=11,MONTH(jaar_zip[[#This Row],[Datum]])=12),1.1,IF(OR(MONTH(jaar_zip[[#This Row],[Datum]])=3,MONTH(jaar_zip[[#This Row],[Datum]])=10),1,0.8))*jaar_zip[[#This Row],[graaddagen]],"")</f>
        <v>11.330000000000002</v>
      </c>
      <c r="O8792" s="101">
        <f>IF(ISNUMBER(jaar_zip[[#This Row],[etmaaltemperatuur]]),IF(jaar_zip[[#This Row],[etmaaltemperatuur]]&gt;stookgrens,jaar_zip[[#This Row],[etmaaltemperatuur]]-stookgrens,0),"")</f>
        <v>0</v>
      </c>
    </row>
    <row r="8793" spans="1:15" x14ac:dyDescent="0.25">
      <c r="A8793">
        <v>380</v>
      </c>
      <c r="B8793">
        <v>20240124</v>
      </c>
      <c r="C8793">
        <v>6.6</v>
      </c>
      <c r="D8793">
        <v>10.4</v>
      </c>
      <c r="E8793">
        <v>241</v>
      </c>
      <c r="F8793">
        <v>0.4</v>
      </c>
      <c r="G8793">
        <v>1023.6</v>
      </c>
      <c r="H8793">
        <v>76</v>
      </c>
      <c r="I8793" s="101" t="s">
        <v>44</v>
      </c>
      <c r="J8793" s="1">
        <f>DATEVALUE(RIGHT(jaar_zip[[#This Row],[YYYYMMDD]],2)&amp;"-"&amp;MID(jaar_zip[[#This Row],[YYYYMMDD]],5,2)&amp;"-"&amp;LEFT(jaar_zip[[#This Row],[YYYYMMDD]],4))</f>
        <v>45315</v>
      </c>
      <c r="K8793" s="101" t="str">
        <f>IF(AND(VALUE(MONTH(jaar_zip[[#This Row],[Datum]]))=1,VALUE(WEEKNUM(jaar_zip[[#This Row],[Datum]],21))&gt;51),RIGHT(YEAR(jaar_zip[[#This Row],[Datum]])-1,2),RIGHT(YEAR(jaar_zip[[#This Row],[Datum]]),2))&amp;"-"&amp; TEXT(WEEKNUM(jaar_zip[[#This Row],[Datum]],21),"00")</f>
        <v>24-04</v>
      </c>
      <c r="L8793" s="101">
        <f>MONTH(jaar_zip[[#This Row],[Datum]])</f>
        <v>1</v>
      </c>
      <c r="M8793" s="101">
        <f>IF(ISNUMBER(jaar_zip[[#This Row],[etmaaltemperatuur]]),IF(jaar_zip[[#This Row],[etmaaltemperatuur]]&lt;stookgrens,stookgrens-jaar_zip[[#This Row],[etmaaltemperatuur]],0),"")</f>
        <v>7.6</v>
      </c>
      <c r="N8793" s="101">
        <f>IF(ISNUMBER(jaar_zip[[#This Row],[graaddagen]]),IF(OR(MONTH(jaar_zip[[#This Row],[Datum]])=1,MONTH(jaar_zip[[#This Row],[Datum]])=2,MONTH(jaar_zip[[#This Row],[Datum]])=11,MONTH(jaar_zip[[#This Row],[Datum]])=12),1.1,IF(OR(MONTH(jaar_zip[[#This Row],[Datum]])=3,MONTH(jaar_zip[[#This Row],[Datum]])=10),1,0.8))*jaar_zip[[#This Row],[graaddagen]],"")</f>
        <v>8.36</v>
      </c>
      <c r="O8793" s="101">
        <f>IF(ISNUMBER(jaar_zip[[#This Row],[etmaaltemperatuur]]),IF(jaar_zip[[#This Row],[etmaaltemperatuur]]&gt;stookgrens,jaar_zip[[#This Row],[etmaaltemperatuur]]-stookgrens,0),"")</f>
        <v>0</v>
      </c>
    </row>
    <row r="8794" spans="1:15" x14ac:dyDescent="0.25">
      <c r="A8794">
        <v>380</v>
      </c>
      <c r="B8794">
        <v>20240125</v>
      </c>
      <c r="C8794">
        <v>3.4</v>
      </c>
      <c r="D8794">
        <v>7.3</v>
      </c>
      <c r="E8794">
        <v>284</v>
      </c>
      <c r="F8794">
        <v>2</v>
      </c>
      <c r="G8794">
        <v>1028.3</v>
      </c>
      <c r="H8794">
        <v>94</v>
      </c>
      <c r="I8794" s="101" t="s">
        <v>44</v>
      </c>
      <c r="J8794" s="1">
        <f>DATEVALUE(RIGHT(jaar_zip[[#This Row],[YYYYMMDD]],2)&amp;"-"&amp;MID(jaar_zip[[#This Row],[YYYYMMDD]],5,2)&amp;"-"&amp;LEFT(jaar_zip[[#This Row],[YYYYMMDD]],4))</f>
        <v>45316</v>
      </c>
      <c r="K8794" s="101" t="str">
        <f>IF(AND(VALUE(MONTH(jaar_zip[[#This Row],[Datum]]))=1,VALUE(WEEKNUM(jaar_zip[[#This Row],[Datum]],21))&gt;51),RIGHT(YEAR(jaar_zip[[#This Row],[Datum]])-1,2),RIGHT(YEAR(jaar_zip[[#This Row],[Datum]]),2))&amp;"-"&amp; TEXT(WEEKNUM(jaar_zip[[#This Row],[Datum]],21),"00")</f>
        <v>24-04</v>
      </c>
      <c r="L8794" s="101">
        <f>MONTH(jaar_zip[[#This Row],[Datum]])</f>
        <v>1</v>
      </c>
      <c r="M8794" s="101">
        <f>IF(ISNUMBER(jaar_zip[[#This Row],[etmaaltemperatuur]]),IF(jaar_zip[[#This Row],[etmaaltemperatuur]]&lt;stookgrens,stookgrens-jaar_zip[[#This Row],[etmaaltemperatuur]],0),"")</f>
        <v>10.7</v>
      </c>
      <c r="N8794" s="101">
        <f>IF(ISNUMBER(jaar_zip[[#This Row],[graaddagen]]),IF(OR(MONTH(jaar_zip[[#This Row],[Datum]])=1,MONTH(jaar_zip[[#This Row],[Datum]])=2,MONTH(jaar_zip[[#This Row],[Datum]])=11,MONTH(jaar_zip[[#This Row],[Datum]])=12),1.1,IF(OR(MONTH(jaar_zip[[#This Row],[Datum]])=3,MONTH(jaar_zip[[#This Row],[Datum]])=10),1,0.8))*jaar_zip[[#This Row],[graaddagen]],"")</f>
        <v>11.77</v>
      </c>
      <c r="O8794" s="101">
        <f>IF(ISNUMBER(jaar_zip[[#This Row],[etmaaltemperatuur]]),IF(jaar_zip[[#This Row],[etmaaltemperatuur]]&gt;stookgrens,jaar_zip[[#This Row],[etmaaltemperatuur]]-stookgrens,0),"")</f>
        <v>0</v>
      </c>
    </row>
    <row r="8795" spans="1:15" x14ac:dyDescent="0.25">
      <c r="A8795">
        <v>380</v>
      </c>
      <c r="B8795">
        <v>20240126</v>
      </c>
      <c r="C8795">
        <v>5</v>
      </c>
      <c r="D8795">
        <v>7.4</v>
      </c>
      <c r="E8795">
        <v>390</v>
      </c>
      <c r="F8795">
        <v>3.6</v>
      </c>
      <c r="G8795">
        <v>1027.8</v>
      </c>
      <c r="H8795">
        <v>81</v>
      </c>
      <c r="I8795" s="101" t="s">
        <v>44</v>
      </c>
      <c r="J8795" s="1">
        <f>DATEVALUE(RIGHT(jaar_zip[[#This Row],[YYYYMMDD]],2)&amp;"-"&amp;MID(jaar_zip[[#This Row],[YYYYMMDD]],5,2)&amp;"-"&amp;LEFT(jaar_zip[[#This Row],[YYYYMMDD]],4))</f>
        <v>45317</v>
      </c>
      <c r="K8795" s="101" t="str">
        <f>IF(AND(VALUE(MONTH(jaar_zip[[#This Row],[Datum]]))=1,VALUE(WEEKNUM(jaar_zip[[#This Row],[Datum]],21))&gt;51),RIGHT(YEAR(jaar_zip[[#This Row],[Datum]])-1,2),RIGHT(YEAR(jaar_zip[[#This Row],[Datum]]),2))&amp;"-"&amp; TEXT(WEEKNUM(jaar_zip[[#This Row],[Datum]],21),"00")</f>
        <v>24-04</v>
      </c>
      <c r="L8795" s="101">
        <f>MONTH(jaar_zip[[#This Row],[Datum]])</f>
        <v>1</v>
      </c>
      <c r="M8795" s="101">
        <f>IF(ISNUMBER(jaar_zip[[#This Row],[etmaaltemperatuur]]),IF(jaar_zip[[#This Row],[etmaaltemperatuur]]&lt;stookgrens,stookgrens-jaar_zip[[#This Row],[etmaaltemperatuur]],0),"")</f>
        <v>10.6</v>
      </c>
      <c r="N8795" s="101">
        <f>IF(ISNUMBER(jaar_zip[[#This Row],[graaddagen]]),IF(OR(MONTH(jaar_zip[[#This Row],[Datum]])=1,MONTH(jaar_zip[[#This Row],[Datum]])=2,MONTH(jaar_zip[[#This Row],[Datum]])=11,MONTH(jaar_zip[[#This Row],[Datum]])=12),1.1,IF(OR(MONTH(jaar_zip[[#This Row],[Datum]])=3,MONTH(jaar_zip[[#This Row],[Datum]])=10),1,0.8))*jaar_zip[[#This Row],[graaddagen]],"")</f>
        <v>11.66</v>
      </c>
      <c r="O8795" s="101">
        <f>IF(ISNUMBER(jaar_zip[[#This Row],[etmaaltemperatuur]]),IF(jaar_zip[[#This Row],[etmaaltemperatuur]]&gt;stookgrens,jaar_zip[[#This Row],[etmaaltemperatuur]]-stookgrens,0),"")</f>
        <v>0</v>
      </c>
    </row>
    <row r="8796" spans="1:15" x14ac:dyDescent="0.25">
      <c r="A8796">
        <v>380</v>
      </c>
      <c r="B8796">
        <v>20240127</v>
      </c>
      <c r="C8796">
        <v>3</v>
      </c>
      <c r="D8796">
        <v>2.9</v>
      </c>
      <c r="E8796">
        <v>604</v>
      </c>
      <c r="F8796">
        <v>0</v>
      </c>
      <c r="G8796">
        <v>1036</v>
      </c>
      <c r="H8796">
        <v>78</v>
      </c>
      <c r="I8796" s="101" t="s">
        <v>44</v>
      </c>
      <c r="J8796" s="1">
        <f>DATEVALUE(RIGHT(jaar_zip[[#This Row],[YYYYMMDD]],2)&amp;"-"&amp;MID(jaar_zip[[#This Row],[YYYYMMDD]],5,2)&amp;"-"&amp;LEFT(jaar_zip[[#This Row],[YYYYMMDD]],4))</f>
        <v>45318</v>
      </c>
      <c r="K8796" s="101" t="str">
        <f>IF(AND(VALUE(MONTH(jaar_zip[[#This Row],[Datum]]))=1,VALUE(WEEKNUM(jaar_zip[[#This Row],[Datum]],21))&gt;51),RIGHT(YEAR(jaar_zip[[#This Row],[Datum]])-1,2),RIGHT(YEAR(jaar_zip[[#This Row],[Datum]]),2))&amp;"-"&amp; TEXT(WEEKNUM(jaar_zip[[#This Row],[Datum]],21),"00")</f>
        <v>24-04</v>
      </c>
      <c r="L8796" s="101">
        <f>MONTH(jaar_zip[[#This Row],[Datum]])</f>
        <v>1</v>
      </c>
      <c r="M8796" s="101">
        <f>IF(ISNUMBER(jaar_zip[[#This Row],[etmaaltemperatuur]]),IF(jaar_zip[[#This Row],[etmaaltemperatuur]]&lt;stookgrens,stookgrens-jaar_zip[[#This Row],[etmaaltemperatuur]],0),"")</f>
        <v>15.1</v>
      </c>
      <c r="N8796" s="101">
        <f>IF(ISNUMBER(jaar_zip[[#This Row],[graaddagen]]),IF(OR(MONTH(jaar_zip[[#This Row],[Datum]])=1,MONTH(jaar_zip[[#This Row],[Datum]])=2,MONTH(jaar_zip[[#This Row],[Datum]])=11,MONTH(jaar_zip[[#This Row],[Datum]])=12),1.1,IF(OR(MONTH(jaar_zip[[#This Row],[Datum]])=3,MONTH(jaar_zip[[#This Row],[Datum]])=10),1,0.8))*jaar_zip[[#This Row],[graaddagen]],"")</f>
        <v>16.61</v>
      </c>
      <c r="O8796" s="101">
        <f>IF(ISNUMBER(jaar_zip[[#This Row],[etmaaltemperatuur]]),IF(jaar_zip[[#This Row],[etmaaltemperatuur]]&gt;stookgrens,jaar_zip[[#This Row],[etmaaltemperatuur]]-stookgrens,0),"")</f>
        <v>0</v>
      </c>
    </row>
    <row r="8797" spans="1:15" x14ac:dyDescent="0.25">
      <c r="A8797">
        <v>380</v>
      </c>
      <c r="B8797">
        <v>20240128</v>
      </c>
      <c r="C8797">
        <v>2.2000000000000002</v>
      </c>
      <c r="D8797">
        <v>5.3</v>
      </c>
      <c r="E8797">
        <v>671</v>
      </c>
      <c r="F8797">
        <v>0</v>
      </c>
      <c r="G8797">
        <v>1028.2</v>
      </c>
      <c r="H8797">
        <v>61</v>
      </c>
      <c r="I8797" s="101" t="s">
        <v>44</v>
      </c>
      <c r="J8797" s="1">
        <f>DATEVALUE(RIGHT(jaar_zip[[#This Row],[YYYYMMDD]],2)&amp;"-"&amp;MID(jaar_zip[[#This Row],[YYYYMMDD]],5,2)&amp;"-"&amp;LEFT(jaar_zip[[#This Row],[YYYYMMDD]],4))</f>
        <v>45319</v>
      </c>
      <c r="K8797" s="101" t="str">
        <f>IF(AND(VALUE(MONTH(jaar_zip[[#This Row],[Datum]]))=1,VALUE(WEEKNUM(jaar_zip[[#This Row],[Datum]],21))&gt;51),RIGHT(YEAR(jaar_zip[[#This Row],[Datum]])-1,2),RIGHT(YEAR(jaar_zip[[#This Row],[Datum]]),2))&amp;"-"&amp; TEXT(WEEKNUM(jaar_zip[[#This Row],[Datum]],21),"00")</f>
        <v>24-04</v>
      </c>
      <c r="L8797" s="101">
        <f>MONTH(jaar_zip[[#This Row],[Datum]])</f>
        <v>1</v>
      </c>
      <c r="M8797" s="101">
        <f>IF(ISNUMBER(jaar_zip[[#This Row],[etmaaltemperatuur]]),IF(jaar_zip[[#This Row],[etmaaltemperatuur]]&lt;stookgrens,stookgrens-jaar_zip[[#This Row],[etmaaltemperatuur]],0),"")</f>
        <v>12.7</v>
      </c>
      <c r="N8797" s="101">
        <f>IF(ISNUMBER(jaar_zip[[#This Row],[graaddagen]]),IF(OR(MONTH(jaar_zip[[#This Row],[Datum]])=1,MONTH(jaar_zip[[#This Row],[Datum]])=2,MONTH(jaar_zip[[#This Row],[Datum]])=11,MONTH(jaar_zip[[#This Row],[Datum]])=12),1.1,IF(OR(MONTH(jaar_zip[[#This Row],[Datum]])=3,MONTH(jaar_zip[[#This Row],[Datum]])=10),1,0.8))*jaar_zip[[#This Row],[graaddagen]],"")</f>
        <v>13.97</v>
      </c>
      <c r="O8797" s="101">
        <f>IF(ISNUMBER(jaar_zip[[#This Row],[etmaaltemperatuur]]),IF(jaar_zip[[#This Row],[etmaaltemperatuur]]&gt;stookgrens,jaar_zip[[#This Row],[etmaaltemperatuur]]-stookgrens,0),"")</f>
        <v>0</v>
      </c>
    </row>
    <row r="8798" spans="1:15" x14ac:dyDescent="0.25">
      <c r="A8798">
        <v>380</v>
      </c>
      <c r="B8798">
        <v>20240129</v>
      </c>
      <c r="C8798">
        <v>4</v>
      </c>
      <c r="D8798">
        <v>8.6</v>
      </c>
      <c r="E8798">
        <v>546</v>
      </c>
      <c r="F8798">
        <v>0</v>
      </c>
      <c r="G8798">
        <v>1027</v>
      </c>
      <c r="H8798">
        <v>72</v>
      </c>
      <c r="I8798" s="101" t="s">
        <v>44</v>
      </c>
      <c r="J8798" s="1">
        <f>DATEVALUE(RIGHT(jaar_zip[[#This Row],[YYYYMMDD]],2)&amp;"-"&amp;MID(jaar_zip[[#This Row],[YYYYMMDD]],5,2)&amp;"-"&amp;LEFT(jaar_zip[[#This Row],[YYYYMMDD]],4))</f>
        <v>45320</v>
      </c>
      <c r="K8798" s="101" t="str">
        <f>IF(AND(VALUE(MONTH(jaar_zip[[#This Row],[Datum]]))=1,VALUE(WEEKNUM(jaar_zip[[#This Row],[Datum]],21))&gt;51),RIGHT(YEAR(jaar_zip[[#This Row],[Datum]])-1,2),RIGHT(YEAR(jaar_zip[[#This Row],[Datum]]),2))&amp;"-"&amp; TEXT(WEEKNUM(jaar_zip[[#This Row],[Datum]],21),"00")</f>
        <v>24-05</v>
      </c>
      <c r="L8798" s="101">
        <f>MONTH(jaar_zip[[#This Row],[Datum]])</f>
        <v>1</v>
      </c>
      <c r="M8798" s="101">
        <f>IF(ISNUMBER(jaar_zip[[#This Row],[etmaaltemperatuur]]),IF(jaar_zip[[#This Row],[etmaaltemperatuur]]&lt;stookgrens,stookgrens-jaar_zip[[#This Row],[etmaaltemperatuur]],0),"")</f>
        <v>9.4</v>
      </c>
      <c r="N8798" s="101">
        <f>IF(ISNUMBER(jaar_zip[[#This Row],[graaddagen]]),IF(OR(MONTH(jaar_zip[[#This Row],[Datum]])=1,MONTH(jaar_zip[[#This Row],[Datum]])=2,MONTH(jaar_zip[[#This Row],[Datum]])=11,MONTH(jaar_zip[[#This Row],[Datum]])=12),1.1,IF(OR(MONTH(jaar_zip[[#This Row],[Datum]])=3,MONTH(jaar_zip[[#This Row],[Datum]])=10),1,0.8))*jaar_zip[[#This Row],[graaddagen]],"")</f>
        <v>10.340000000000002</v>
      </c>
      <c r="O8798" s="101">
        <f>IF(ISNUMBER(jaar_zip[[#This Row],[etmaaltemperatuur]]),IF(jaar_zip[[#This Row],[etmaaltemperatuur]]&gt;stookgrens,jaar_zip[[#This Row],[etmaaltemperatuur]]-stookgrens,0),"")</f>
        <v>0</v>
      </c>
    </row>
    <row r="8799" spans="1:15" x14ac:dyDescent="0.25">
      <c r="A8799">
        <v>380</v>
      </c>
      <c r="B8799">
        <v>20240130</v>
      </c>
      <c r="C8799">
        <v>4.4000000000000004</v>
      </c>
      <c r="D8799">
        <v>9.1999999999999993</v>
      </c>
      <c r="E8799">
        <v>153</v>
      </c>
      <c r="F8799">
        <v>0</v>
      </c>
      <c r="G8799">
        <v>1029.4000000000001</v>
      </c>
      <c r="H8799">
        <v>79</v>
      </c>
      <c r="I8799" s="101" t="s">
        <v>44</v>
      </c>
      <c r="J8799" s="1">
        <f>DATEVALUE(RIGHT(jaar_zip[[#This Row],[YYYYMMDD]],2)&amp;"-"&amp;MID(jaar_zip[[#This Row],[YYYYMMDD]],5,2)&amp;"-"&amp;LEFT(jaar_zip[[#This Row],[YYYYMMDD]],4))</f>
        <v>45321</v>
      </c>
      <c r="K8799" s="101" t="str">
        <f>IF(AND(VALUE(MONTH(jaar_zip[[#This Row],[Datum]]))=1,VALUE(WEEKNUM(jaar_zip[[#This Row],[Datum]],21))&gt;51),RIGHT(YEAR(jaar_zip[[#This Row],[Datum]])-1,2),RIGHT(YEAR(jaar_zip[[#This Row],[Datum]]),2))&amp;"-"&amp; TEXT(WEEKNUM(jaar_zip[[#This Row],[Datum]],21),"00")</f>
        <v>24-05</v>
      </c>
      <c r="L8799" s="101">
        <f>MONTH(jaar_zip[[#This Row],[Datum]])</f>
        <v>1</v>
      </c>
      <c r="M8799" s="101">
        <f>IF(ISNUMBER(jaar_zip[[#This Row],[etmaaltemperatuur]]),IF(jaar_zip[[#This Row],[etmaaltemperatuur]]&lt;stookgrens,stookgrens-jaar_zip[[#This Row],[etmaaltemperatuur]],0),"")</f>
        <v>8.8000000000000007</v>
      </c>
      <c r="N8799" s="101">
        <f>IF(ISNUMBER(jaar_zip[[#This Row],[graaddagen]]),IF(OR(MONTH(jaar_zip[[#This Row],[Datum]])=1,MONTH(jaar_zip[[#This Row],[Datum]])=2,MONTH(jaar_zip[[#This Row],[Datum]])=11,MONTH(jaar_zip[[#This Row],[Datum]])=12),1.1,IF(OR(MONTH(jaar_zip[[#This Row],[Datum]])=3,MONTH(jaar_zip[[#This Row],[Datum]])=10),1,0.8))*jaar_zip[[#This Row],[graaddagen]],"")</f>
        <v>9.6800000000000015</v>
      </c>
      <c r="O8799" s="101">
        <f>IF(ISNUMBER(jaar_zip[[#This Row],[etmaaltemperatuur]]),IF(jaar_zip[[#This Row],[etmaaltemperatuur]]&gt;stookgrens,jaar_zip[[#This Row],[etmaaltemperatuur]]-stookgrens,0),"")</f>
        <v>0</v>
      </c>
    </row>
    <row r="8800" spans="1:15" x14ac:dyDescent="0.25">
      <c r="A8800">
        <v>380</v>
      </c>
      <c r="B8800">
        <v>20240131</v>
      </c>
      <c r="C8800">
        <v>3.7</v>
      </c>
      <c r="D8800">
        <v>6.3</v>
      </c>
      <c r="E8800">
        <v>165</v>
      </c>
      <c r="F8800">
        <v>0.4</v>
      </c>
      <c r="G8800">
        <v>1032</v>
      </c>
      <c r="H8800">
        <v>82</v>
      </c>
      <c r="I8800" s="101" t="s">
        <v>44</v>
      </c>
      <c r="J8800" s="1">
        <f>DATEVALUE(RIGHT(jaar_zip[[#This Row],[YYYYMMDD]],2)&amp;"-"&amp;MID(jaar_zip[[#This Row],[YYYYMMDD]],5,2)&amp;"-"&amp;LEFT(jaar_zip[[#This Row],[YYYYMMDD]],4))</f>
        <v>45322</v>
      </c>
      <c r="K8800" s="101" t="str">
        <f>IF(AND(VALUE(MONTH(jaar_zip[[#This Row],[Datum]]))=1,VALUE(WEEKNUM(jaar_zip[[#This Row],[Datum]],21))&gt;51),RIGHT(YEAR(jaar_zip[[#This Row],[Datum]])-1,2),RIGHT(YEAR(jaar_zip[[#This Row],[Datum]]),2))&amp;"-"&amp; TEXT(WEEKNUM(jaar_zip[[#This Row],[Datum]],21),"00")</f>
        <v>24-05</v>
      </c>
      <c r="L8800" s="101">
        <f>MONTH(jaar_zip[[#This Row],[Datum]])</f>
        <v>1</v>
      </c>
      <c r="M8800" s="101">
        <f>IF(ISNUMBER(jaar_zip[[#This Row],[etmaaltemperatuur]]),IF(jaar_zip[[#This Row],[etmaaltemperatuur]]&lt;stookgrens,stookgrens-jaar_zip[[#This Row],[etmaaltemperatuur]],0),"")</f>
        <v>11.7</v>
      </c>
      <c r="N8800" s="101">
        <f>IF(ISNUMBER(jaar_zip[[#This Row],[graaddagen]]),IF(OR(MONTH(jaar_zip[[#This Row],[Datum]])=1,MONTH(jaar_zip[[#This Row],[Datum]])=2,MONTH(jaar_zip[[#This Row],[Datum]])=11,MONTH(jaar_zip[[#This Row],[Datum]])=12),1.1,IF(OR(MONTH(jaar_zip[[#This Row],[Datum]])=3,MONTH(jaar_zip[[#This Row],[Datum]])=10),1,0.8))*jaar_zip[[#This Row],[graaddagen]],"")</f>
        <v>12.870000000000001</v>
      </c>
      <c r="O8800" s="101">
        <f>IF(ISNUMBER(jaar_zip[[#This Row],[etmaaltemperatuur]]),IF(jaar_zip[[#This Row],[etmaaltemperatuur]]&gt;stookgrens,jaar_zip[[#This Row],[etmaaltemperatuur]]-stookgrens,0),"")</f>
        <v>0</v>
      </c>
    </row>
    <row r="8801" spans="1:15" x14ac:dyDescent="0.25">
      <c r="A8801">
        <v>380</v>
      </c>
      <c r="B8801">
        <v>20240201</v>
      </c>
      <c r="C8801">
        <v>3</v>
      </c>
      <c r="D8801">
        <v>6.3</v>
      </c>
      <c r="E8801">
        <v>666</v>
      </c>
      <c r="F8801">
        <v>5</v>
      </c>
      <c r="G8801">
        <v>1031.2</v>
      </c>
      <c r="H8801">
        <v>82</v>
      </c>
      <c r="I8801" s="101" t="s">
        <v>44</v>
      </c>
      <c r="J8801" s="1">
        <f>DATEVALUE(RIGHT(jaar_zip[[#This Row],[YYYYMMDD]],2)&amp;"-"&amp;MID(jaar_zip[[#This Row],[YYYYMMDD]],5,2)&amp;"-"&amp;LEFT(jaar_zip[[#This Row],[YYYYMMDD]],4))</f>
        <v>45323</v>
      </c>
      <c r="K8801" s="101" t="str">
        <f>IF(AND(VALUE(MONTH(jaar_zip[[#This Row],[Datum]]))=1,VALUE(WEEKNUM(jaar_zip[[#This Row],[Datum]],21))&gt;51),RIGHT(YEAR(jaar_zip[[#This Row],[Datum]])-1,2),RIGHT(YEAR(jaar_zip[[#This Row],[Datum]]),2))&amp;"-"&amp; TEXT(WEEKNUM(jaar_zip[[#This Row],[Datum]],21),"00")</f>
        <v>24-05</v>
      </c>
      <c r="L8801" s="101">
        <f>MONTH(jaar_zip[[#This Row],[Datum]])</f>
        <v>2</v>
      </c>
      <c r="M8801" s="101">
        <f>IF(ISNUMBER(jaar_zip[[#This Row],[etmaaltemperatuur]]),IF(jaar_zip[[#This Row],[etmaaltemperatuur]]&lt;stookgrens,stookgrens-jaar_zip[[#This Row],[etmaaltemperatuur]],0),"")</f>
        <v>11.7</v>
      </c>
      <c r="N8801" s="101">
        <f>IF(ISNUMBER(jaar_zip[[#This Row],[graaddagen]]),IF(OR(MONTH(jaar_zip[[#This Row],[Datum]])=1,MONTH(jaar_zip[[#This Row],[Datum]])=2,MONTH(jaar_zip[[#This Row],[Datum]])=11,MONTH(jaar_zip[[#This Row],[Datum]])=12),1.1,IF(OR(MONTH(jaar_zip[[#This Row],[Datum]])=3,MONTH(jaar_zip[[#This Row],[Datum]])=10),1,0.8))*jaar_zip[[#This Row],[graaddagen]],"")</f>
        <v>12.870000000000001</v>
      </c>
      <c r="O8801" s="101">
        <f>IF(ISNUMBER(jaar_zip[[#This Row],[etmaaltemperatuur]]),IF(jaar_zip[[#This Row],[etmaaltemperatuur]]&gt;stookgrens,jaar_zip[[#This Row],[etmaaltemperatuur]]-stookgrens,0),"")</f>
        <v>0</v>
      </c>
    </row>
    <row r="8802" spans="1:15" x14ac:dyDescent="0.25">
      <c r="A8802">
        <v>380</v>
      </c>
      <c r="B8802">
        <v>20240202</v>
      </c>
      <c r="C8802">
        <v>6.3</v>
      </c>
      <c r="D8802">
        <v>6.1</v>
      </c>
      <c r="E8802">
        <v>292</v>
      </c>
      <c r="F8802">
        <v>0.2</v>
      </c>
      <c r="G8802">
        <v>1030.2</v>
      </c>
      <c r="H8802">
        <v>86</v>
      </c>
      <c r="I8802" s="101" t="s">
        <v>44</v>
      </c>
      <c r="J8802" s="1">
        <f>DATEVALUE(RIGHT(jaar_zip[[#This Row],[YYYYMMDD]],2)&amp;"-"&amp;MID(jaar_zip[[#This Row],[YYYYMMDD]],5,2)&amp;"-"&amp;LEFT(jaar_zip[[#This Row],[YYYYMMDD]],4))</f>
        <v>45324</v>
      </c>
      <c r="K8802" s="101" t="str">
        <f>IF(AND(VALUE(MONTH(jaar_zip[[#This Row],[Datum]]))=1,VALUE(WEEKNUM(jaar_zip[[#This Row],[Datum]],21))&gt;51),RIGHT(YEAR(jaar_zip[[#This Row],[Datum]])-1,2),RIGHT(YEAR(jaar_zip[[#This Row],[Datum]]),2))&amp;"-"&amp; TEXT(WEEKNUM(jaar_zip[[#This Row],[Datum]],21),"00")</f>
        <v>24-05</v>
      </c>
      <c r="L8802" s="101">
        <f>MONTH(jaar_zip[[#This Row],[Datum]])</f>
        <v>2</v>
      </c>
      <c r="M8802" s="101">
        <f>IF(ISNUMBER(jaar_zip[[#This Row],[etmaaltemperatuur]]),IF(jaar_zip[[#This Row],[etmaaltemperatuur]]&lt;stookgrens,stookgrens-jaar_zip[[#This Row],[etmaaltemperatuur]],0),"")</f>
        <v>11.9</v>
      </c>
      <c r="N8802" s="101">
        <f>IF(ISNUMBER(jaar_zip[[#This Row],[graaddagen]]),IF(OR(MONTH(jaar_zip[[#This Row],[Datum]])=1,MONTH(jaar_zip[[#This Row],[Datum]])=2,MONTH(jaar_zip[[#This Row],[Datum]])=11,MONTH(jaar_zip[[#This Row],[Datum]])=12),1.1,IF(OR(MONTH(jaar_zip[[#This Row],[Datum]])=3,MONTH(jaar_zip[[#This Row],[Datum]])=10),1,0.8))*jaar_zip[[#This Row],[graaddagen]],"")</f>
        <v>13.090000000000002</v>
      </c>
      <c r="O8802" s="101">
        <f>IF(ISNUMBER(jaar_zip[[#This Row],[etmaaltemperatuur]]),IF(jaar_zip[[#This Row],[etmaaltemperatuur]]&gt;stookgrens,jaar_zip[[#This Row],[etmaaltemperatuur]]-stookgrens,0),"")</f>
        <v>0</v>
      </c>
    </row>
    <row r="8803" spans="1:15" x14ac:dyDescent="0.25">
      <c r="A8803">
        <v>380</v>
      </c>
      <c r="B8803">
        <v>20240203</v>
      </c>
      <c r="C8803">
        <v>4.8</v>
      </c>
      <c r="D8803">
        <v>9</v>
      </c>
      <c r="E8803">
        <v>103</v>
      </c>
      <c r="F8803">
        <v>3.5</v>
      </c>
      <c r="G8803">
        <v>1027.4000000000001</v>
      </c>
      <c r="H8803">
        <v>96</v>
      </c>
      <c r="I8803" s="101" t="s">
        <v>44</v>
      </c>
      <c r="J8803" s="1">
        <f>DATEVALUE(RIGHT(jaar_zip[[#This Row],[YYYYMMDD]],2)&amp;"-"&amp;MID(jaar_zip[[#This Row],[YYYYMMDD]],5,2)&amp;"-"&amp;LEFT(jaar_zip[[#This Row],[YYYYMMDD]],4))</f>
        <v>45325</v>
      </c>
      <c r="K8803" s="101" t="str">
        <f>IF(AND(VALUE(MONTH(jaar_zip[[#This Row],[Datum]]))=1,VALUE(WEEKNUM(jaar_zip[[#This Row],[Datum]],21))&gt;51),RIGHT(YEAR(jaar_zip[[#This Row],[Datum]])-1,2),RIGHT(YEAR(jaar_zip[[#This Row],[Datum]]),2))&amp;"-"&amp; TEXT(WEEKNUM(jaar_zip[[#This Row],[Datum]],21),"00")</f>
        <v>24-05</v>
      </c>
      <c r="L8803" s="101">
        <f>MONTH(jaar_zip[[#This Row],[Datum]])</f>
        <v>2</v>
      </c>
      <c r="M8803" s="101">
        <f>IF(ISNUMBER(jaar_zip[[#This Row],[etmaaltemperatuur]]),IF(jaar_zip[[#This Row],[etmaaltemperatuur]]&lt;stookgrens,stookgrens-jaar_zip[[#This Row],[etmaaltemperatuur]],0),"")</f>
        <v>9</v>
      </c>
      <c r="N8803" s="101">
        <f>IF(ISNUMBER(jaar_zip[[#This Row],[graaddagen]]),IF(OR(MONTH(jaar_zip[[#This Row],[Datum]])=1,MONTH(jaar_zip[[#This Row],[Datum]])=2,MONTH(jaar_zip[[#This Row],[Datum]])=11,MONTH(jaar_zip[[#This Row],[Datum]])=12),1.1,IF(OR(MONTH(jaar_zip[[#This Row],[Datum]])=3,MONTH(jaar_zip[[#This Row],[Datum]])=10),1,0.8))*jaar_zip[[#This Row],[graaddagen]],"")</f>
        <v>9.9</v>
      </c>
      <c r="O8803" s="101">
        <f>IF(ISNUMBER(jaar_zip[[#This Row],[etmaaltemperatuur]]),IF(jaar_zip[[#This Row],[etmaaltemperatuur]]&gt;stookgrens,jaar_zip[[#This Row],[etmaaltemperatuur]]-stookgrens,0),"")</f>
        <v>0</v>
      </c>
    </row>
    <row r="8804" spans="1:15" x14ac:dyDescent="0.25">
      <c r="A8804">
        <v>380</v>
      </c>
      <c r="B8804">
        <v>20240204</v>
      </c>
      <c r="C8804">
        <v>5.8</v>
      </c>
      <c r="D8804">
        <v>9.6999999999999993</v>
      </c>
      <c r="E8804">
        <v>94</v>
      </c>
      <c r="F8804">
        <v>5.6</v>
      </c>
      <c r="G8804">
        <v>1024</v>
      </c>
      <c r="H8804">
        <v>95</v>
      </c>
      <c r="I8804" s="101" t="s">
        <v>44</v>
      </c>
      <c r="J8804" s="1">
        <f>DATEVALUE(RIGHT(jaar_zip[[#This Row],[YYYYMMDD]],2)&amp;"-"&amp;MID(jaar_zip[[#This Row],[YYYYMMDD]],5,2)&amp;"-"&amp;LEFT(jaar_zip[[#This Row],[YYYYMMDD]],4))</f>
        <v>45326</v>
      </c>
      <c r="K8804" s="101" t="str">
        <f>IF(AND(VALUE(MONTH(jaar_zip[[#This Row],[Datum]]))=1,VALUE(WEEKNUM(jaar_zip[[#This Row],[Datum]],21))&gt;51),RIGHT(YEAR(jaar_zip[[#This Row],[Datum]])-1,2),RIGHT(YEAR(jaar_zip[[#This Row],[Datum]]),2))&amp;"-"&amp; TEXT(WEEKNUM(jaar_zip[[#This Row],[Datum]],21),"00")</f>
        <v>24-05</v>
      </c>
      <c r="L8804" s="101">
        <f>MONTH(jaar_zip[[#This Row],[Datum]])</f>
        <v>2</v>
      </c>
      <c r="M8804" s="101">
        <f>IF(ISNUMBER(jaar_zip[[#This Row],[etmaaltemperatuur]]),IF(jaar_zip[[#This Row],[etmaaltemperatuur]]&lt;stookgrens,stookgrens-jaar_zip[[#This Row],[etmaaltemperatuur]],0),"")</f>
        <v>8.3000000000000007</v>
      </c>
      <c r="N8804" s="101">
        <f>IF(ISNUMBER(jaar_zip[[#This Row],[graaddagen]]),IF(OR(MONTH(jaar_zip[[#This Row],[Datum]])=1,MONTH(jaar_zip[[#This Row],[Datum]])=2,MONTH(jaar_zip[[#This Row],[Datum]])=11,MONTH(jaar_zip[[#This Row],[Datum]])=12),1.1,IF(OR(MONTH(jaar_zip[[#This Row],[Datum]])=3,MONTH(jaar_zip[[#This Row],[Datum]])=10),1,0.8))*jaar_zip[[#This Row],[graaddagen]],"")</f>
        <v>9.1300000000000008</v>
      </c>
      <c r="O8804" s="101">
        <f>IF(ISNUMBER(jaar_zip[[#This Row],[etmaaltemperatuur]]),IF(jaar_zip[[#This Row],[etmaaltemperatuur]]&gt;stookgrens,jaar_zip[[#This Row],[etmaaltemperatuur]]-stookgrens,0),"")</f>
        <v>0</v>
      </c>
    </row>
    <row r="8805" spans="1:15" x14ac:dyDescent="0.25">
      <c r="A8805">
        <v>380</v>
      </c>
      <c r="B8805">
        <v>20240205</v>
      </c>
      <c r="C8805">
        <v>7.5</v>
      </c>
      <c r="D8805">
        <v>8.9</v>
      </c>
      <c r="E8805">
        <v>255</v>
      </c>
      <c r="F8805">
        <v>0</v>
      </c>
      <c r="G8805">
        <v>1021.1</v>
      </c>
      <c r="H8805">
        <v>81</v>
      </c>
      <c r="I8805" s="101" t="s">
        <v>44</v>
      </c>
      <c r="J8805" s="1">
        <f>DATEVALUE(RIGHT(jaar_zip[[#This Row],[YYYYMMDD]],2)&amp;"-"&amp;MID(jaar_zip[[#This Row],[YYYYMMDD]],5,2)&amp;"-"&amp;LEFT(jaar_zip[[#This Row],[YYYYMMDD]],4))</f>
        <v>45327</v>
      </c>
      <c r="K8805" s="101" t="str">
        <f>IF(AND(VALUE(MONTH(jaar_zip[[#This Row],[Datum]]))=1,VALUE(WEEKNUM(jaar_zip[[#This Row],[Datum]],21))&gt;51),RIGHT(YEAR(jaar_zip[[#This Row],[Datum]])-1,2),RIGHT(YEAR(jaar_zip[[#This Row],[Datum]]),2))&amp;"-"&amp; TEXT(WEEKNUM(jaar_zip[[#This Row],[Datum]],21),"00")</f>
        <v>24-06</v>
      </c>
      <c r="L8805" s="101">
        <f>MONTH(jaar_zip[[#This Row],[Datum]])</f>
        <v>2</v>
      </c>
      <c r="M8805" s="101">
        <f>IF(ISNUMBER(jaar_zip[[#This Row],[etmaaltemperatuur]]),IF(jaar_zip[[#This Row],[etmaaltemperatuur]]&lt;stookgrens,stookgrens-jaar_zip[[#This Row],[etmaaltemperatuur]],0),"")</f>
        <v>9.1</v>
      </c>
      <c r="N8805" s="101">
        <f>IF(ISNUMBER(jaar_zip[[#This Row],[graaddagen]]),IF(OR(MONTH(jaar_zip[[#This Row],[Datum]])=1,MONTH(jaar_zip[[#This Row],[Datum]])=2,MONTH(jaar_zip[[#This Row],[Datum]])=11,MONTH(jaar_zip[[#This Row],[Datum]])=12),1.1,IF(OR(MONTH(jaar_zip[[#This Row],[Datum]])=3,MONTH(jaar_zip[[#This Row],[Datum]])=10),1,0.8))*jaar_zip[[#This Row],[graaddagen]],"")</f>
        <v>10.01</v>
      </c>
      <c r="O8805" s="101">
        <f>IF(ISNUMBER(jaar_zip[[#This Row],[etmaaltemperatuur]]),IF(jaar_zip[[#This Row],[etmaaltemperatuur]]&gt;stookgrens,jaar_zip[[#This Row],[etmaaltemperatuur]]-stookgrens,0),"")</f>
        <v>0</v>
      </c>
    </row>
    <row r="8806" spans="1:15" x14ac:dyDescent="0.25">
      <c r="A8806">
        <v>380</v>
      </c>
      <c r="B8806">
        <v>20240206</v>
      </c>
      <c r="C8806">
        <v>8.6999999999999993</v>
      </c>
      <c r="D8806">
        <v>9.8000000000000007</v>
      </c>
      <c r="E8806">
        <v>109</v>
      </c>
      <c r="F8806">
        <v>0.6</v>
      </c>
      <c r="G8806">
        <v>1012.3</v>
      </c>
      <c r="H8806">
        <v>80</v>
      </c>
      <c r="I8806" s="101" t="s">
        <v>44</v>
      </c>
      <c r="J8806" s="1">
        <f>DATEVALUE(RIGHT(jaar_zip[[#This Row],[YYYYMMDD]],2)&amp;"-"&amp;MID(jaar_zip[[#This Row],[YYYYMMDD]],5,2)&amp;"-"&amp;LEFT(jaar_zip[[#This Row],[YYYYMMDD]],4))</f>
        <v>45328</v>
      </c>
      <c r="K8806" s="101" t="str">
        <f>IF(AND(VALUE(MONTH(jaar_zip[[#This Row],[Datum]]))=1,VALUE(WEEKNUM(jaar_zip[[#This Row],[Datum]],21))&gt;51),RIGHT(YEAR(jaar_zip[[#This Row],[Datum]])-1,2),RIGHT(YEAR(jaar_zip[[#This Row],[Datum]]),2))&amp;"-"&amp; TEXT(WEEKNUM(jaar_zip[[#This Row],[Datum]],21),"00")</f>
        <v>24-06</v>
      </c>
      <c r="L8806" s="101">
        <f>MONTH(jaar_zip[[#This Row],[Datum]])</f>
        <v>2</v>
      </c>
      <c r="M8806" s="101">
        <f>IF(ISNUMBER(jaar_zip[[#This Row],[etmaaltemperatuur]]),IF(jaar_zip[[#This Row],[etmaaltemperatuur]]&lt;stookgrens,stookgrens-jaar_zip[[#This Row],[etmaaltemperatuur]],0),"")</f>
        <v>8.1999999999999993</v>
      </c>
      <c r="N8806" s="101">
        <f>IF(ISNUMBER(jaar_zip[[#This Row],[graaddagen]]),IF(OR(MONTH(jaar_zip[[#This Row],[Datum]])=1,MONTH(jaar_zip[[#This Row],[Datum]])=2,MONTH(jaar_zip[[#This Row],[Datum]])=11,MONTH(jaar_zip[[#This Row],[Datum]])=12),1.1,IF(OR(MONTH(jaar_zip[[#This Row],[Datum]])=3,MONTH(jaar_zip[[#This Row],[Datum]])=10),1,0.8))*jaar_zip[[#This Row],[graaddagen]],"")</f>
        <v>9.02</v>
      </c>
      <c r="O8806" s="101">
        <f>IF(ISNUMBER(jaar_zip[[#This Row],[etmaaltemperatuur]]),IF(jaar_zip[[#This Row],[etmaaltemperatuur]]&gt;stookgrens,jaar_zip[[#This Row],[etmaaltemperatuur]]-stookgrens,0),"")</f>
        <v>0</v>
      </c>
    </row>
    <row r="8807" spans="1:15" x14ac:dyDescent="0.25">
      <c r="A8807">
        <v>380</v>
      </c>
      <c r="B8807">
        <v>20240207</v>
      </c>
      <c r="C8807">
        <v>4.9000000000000004</v>
      </c>
      <c r="D8807">
        <v>4.8</v>
      </c>
      <c r="E8807">
        <v>164</v>
      </c>
      <c r="F8807">
        <v>20.5</v>
      </c>
      <c r="G8807">
        <v>1004.9</v>
      </c>
      <c r="H8807">
        <v>94</v>
      </c>
      <c r="I8807" s="101" t="s">
        <v>44</v>
      </c>
      <c r="J8807" s="1">
        <f>DATEVALUE(RIGHT(jaar_zip[[#This Row],[YYYYMMDD]],2)&amp;"-"&amp;MID(jaar_zip[[#This Row],[YYYYMMDD]],5,2)&amp;"-"&amp;LEFT(jaar_zip[[#This Row],[YYYYMMDD]],4))</f>
        <v>45329</v>
      </c>
      <c r="K8807" s="101" t="str">
        <f>IF(AND(VALUE(MONTH(jaar_zip[[#This Row],[Datum]]))=1,VALUE(WEEKNUM(jaar_zip[[#This Row],[Datum]],21))&gt;51),RIGHT(YEAR(jaar_zip[[#This Row],[Datum]])-1,2),RIGHT(YEAR(jaar_zip[[#This Row],[Datum]]),2))&amp;"-"&amp; TEXT(WEEKNUM(jaar_zip[[#This Row],[Datum]],21),"00")</f>
        <v>24-06</v>
      </c>
      <c r="L8807" s="101">
        <f>MONTH(jaar_zip[[#This Row],[Datum]])</f>
        <v>2</v>
      </c>
      <c r="M8807" s="101">
        <f>IF(ISNUMBER(jaar_zip[[#This Row],[etmaaltemperatuur]]),IF(jaar_zip[[#This Row],[etmaaltemperatuur]]&lt;stookgrens,stookgrens-jaar_zip[[#This Row],[etmaaltemperatuur]],0),"")</f>
        <v>13.2</v>
      </c>
      <c r="N8807" s="101">
        <f>IF(ISNUMBER(jaar_zip[[#This Row],[graaddagen]]),IF(OR(MONTH(jaar_zip[[#This Row],[Datum]])=1,MONTH(jaar_zip[[#This Row],[Datum]])=2,MONTH(jaar_zip[[#This Row],[Datum]])=11,MONTH(jaar_zip[[#This Row],[Datum]])=12),1.1,IF(OR(MONTH(jaar_zip[[#This Row],[Datum]])=3,MONTH(jaar_zip[[#This Row],[Datum]])=10),1,0.8))*jaar_zip[[#This Row],[graaddagen]],"")</f>
        <v>14.52</v>
      </c>
      <c r="O8807" s="101">
        <f>IF(ISNUMBER(jaar_zip[[#This Row],[etmaaltemperatuur]]),IF(jaar_zip[[#This Row],[etmaaltemperatuur]]&gt;stookgrens,jaar_zip[[#This Row],[etmaaltemperatuur]]-stookgrens,0),"")</f>
        <v>0</v>
      </c>
    </row>
    <row r="8808" spans="1:15" x14ac:dyDescent="0.25">
      <c r="A8808">
        <v>380</v>
      </c>
      <c r="B8808">
        <v>20240208</v>
      </c>
      <c r="C8808">
        <v>3.7</v>
      </c>
      <c r="D8808">
        <v>6.9</v>
      </c>
      <c r="E8808">
        <v>136</v>
      </c>
      <c r="F8808">
        <v>13.5</v>
      </c>
      <c r="G8808">
        <v>996.5</v>
      </c>
      <c r="H8808">
        <v>95</v>
      </c>
      <c r="I8808" s="101" t="s">
        <v>44</v>
      </c>
      <c r="J8808" s="1">
        <f>DATEVALUE(RIGHT(jaar_zip[[#This Row],[YYYYMMDD]],2)&amp;"-"&amp;MID(jaar_zip[[#This Row],[YYYYMMDD]],5,2)&amp;"-"&amp;LEFT(jaar_zip[[#This Row],[YYYYMMDD]],4))</f>
        <v>45330</v>
      </c>
      <c r="K8808" s="101" t="str">
        <f>IF(AND(VALUE(MONTH(jaar_zip[[#This Row],[Datum]]))=1,VALUE(WEEKNUM(jaar_zip[[#This Row],[Datum]],21))&gt;51),RIGHT(YEAR(jaar_zip[[#This Row],[Datum]])-1,2),RIGHT(YEAR(jaar_zip[[#This Row],[Datum]]),2))&amp;"-"&amp; TEXT(WEEKNUM(jaar_zip[[#This Row],[Datum]],21),"00")</f>
        <v>24-06</v>
      </c>
      <c r="L8808" s="101">
        <f>MONTH(jaar_zip[[#This Row],[Datum]])</f>
        <v>2</v>
      </c>
      <c r="M8808" s="101">
        <f>IF(ISNUMBER(jaar_zip[[#This Row],[etmaaltemperatuur]]),IF(jaar_zip[[#This Row],[etmaaltemperatuur]]&lt;stookgrens,stookgrens-jaar_zip[[#This Row],[etmaaltemperatuur]],0),"")</f>
        <v>11.1</v>
      </c>
      <c r="N8808" s="101">
        <f>IF(ISNUMBER(jaar_zip[[#This Row],[graaddagen]]),IF(OR(MONTH(jaar_zip[[#This Row],[Datum]])=1,MONTH(jaar_zip[[#This Row],[Datum]])=2,MONTH(jaar_zip[[#This Row],[Datum]])=11,MONTH(jaar_zip[[#This Row],[Datum]])=12),1.1,IF(OR(MONTH(jaar_zip[[#This Row],[Datum]])=3,MONTH(jaar_zip[[#This Row],[Datum]])=10),1,0.8))*jaar_zip[[#This Row],[graaddagen]],"")</f>
        <v>12.21</v>
      </c>
      <c r="O8808" s="101">
        <f>IF(ISNUMBER(jaar_zip[[#This Row],[etmaaltemperatuur]]),IF(jaar_zip[[#This Row],[etmaaltemperatuur]]&gt;stookgrens,jaar_zip[[#This Row],[etmaaltemperatuur]]-stookgrens,0),"")</f>
        <v>0</v>
      </c>
    </row>
    <row r="8809" spans="1:15" x14ac:dyDescent="0.25">
      <c r="A8809">
        <v>380</v>
      </c>
      <c r="B8809">
        <v>20240209</v>
      </c>
      <c r="C8809">
        <v>6</v>
      </c>
      <c r="D8809">
        <v>10.9</v>
      </c>
      <c r="E8809">
        <v>355</v>
      </c>
      <c r="F8809">
        <v>5</v>
      </c>
      <c r="G8809">
        <v>985.9</v>
      </c>
      <c r="H8809">
        <v>84</v>
      </c>
      <c r="I8809" s="101" t="s">
        <v>44</v>
      </c>
      <c r="J8809" s="1">
        <f>DATEVALUE(RIGHT(jaar_zip[[#This Row],[YYYYMMDD]],2)&amp;"-"&amp;MID(jaar_zip[[#This Row],[YYYYMMDD]],5,2)&amp;"-"&amp;LEFT(jaar_zip[[#This Row],[YYYYMMDD]],4))</f>
        <v>45331</v>
      </c>
      <c r="K8809" s="101" t="str">
        <f>IF(AND(VALUE(MONTH(jaar_zip[[#This Row],[Datum]]))=1,VALUE(WEEKNUM(jaar_zip[[#This Row],[Datum]],21))&gt;51),RIGHT(YEAR(jaar_zip[[#This Row],[Datum]])-1,2),RIGHT(YEAR(jaar_zip[[#This Row],[Datum]]),2))&amp;"-"&amp; TEXT(WEEKNUM(jaar_zip[[#This Row],[Datum]],21),"00")</f>
        <v>24-06</v>
      </c>
      <c r="L8809" s="101">
        <f>MONTH(jaar_zip[[#This Row],[Datum]])</f>
        <v>2</v>
      </c>
      <c r="M8809" s="101">
        <f>IF(ISNUMBER(jaar_zip[[#This Row],[etmaaltemperatuur]]),IF(jaar_zip[[#This Row],[etmaaltemperatuur]]&lt;stookgrens,stookgrens-jaar_zip[[#This Row],[etmaaltemperatuur]],0),"")</f>
        <v>7.1</v>
      </c>
      <c r="N8809" s="101">
        <f>IF(ISNUMBER(jaar_zip[[#This Row],[graaddagen]]),IF(OR(MONTH(jaar_zip[[#This Row],[Datum]])=1,MONTH(jaar_zip[[#This Row],[Datum]])=2,MONTH(jaar_zip[[#This Row],[Datum]])=11,MONTH(jaar_zip[[#This Row],[Datum]])=12),1.1,IF(OR(MONTH(jaar_zip[[#This Row],[Datum]])=3,MONTH(jaar_zip[[#This Row],[Datum]])=10),1,0.8))*jaar_zip[[#This Row],[graaddagen]],"")</f>
        <v>7.8100000000000005</v>
      </c>
      <c r="O8809" s="101">
        <f>IF(ISNUMBER(jaar_zip[[#This Row],[etmaaltemperatuur]]),IF(jaar_zip[[#This Row],[etmaaltemperatuur]]&gt;stookgrens,jaar_zip[[#This Row],[etmaaltemperatuur]]-stookgrens,0),"")</f>
        <v>0</v>
      </c>
    </row>
    <row r="8810" spans="1:15" x14ac:dyDescent="0.25">
      <c r="A8810">
        <v>380</v>
      </c>
      <c r="B8810">
        <v>20240210</v>
      </c>
      <c r="C8810">
        <v>2.6</v>
      </c>
      <c r="D8810">
        <v>10.5</v>
      </c>
      <c r="E8810">
        <v>470</v>
      </c>
      <c r="F8810">
        <v>1.6</v>
      </c>
      <c r="G8810">
        <v>986.4</v>
      </c>
      <c r="H8810">
        <v>87</v>
      </c>
      <c r="I8810" s="101" t="s">
        <v>44</v>
      </c>
      <c r="J8810" s="1">
        <f>DATEVALUE(RIGHT(jaar_zip[[#This Row],[YYYYMMDD]],2)&amp;"-"&amp;MID(jaar_zip[[#This Row],[YYYYMMDD]],5,2)&amp;"-"&amp;LEFT(jaar_zip[[#This Row],[YYYYMMDD]],4))</f>
        <v>45332</v>
      </c>
      <c r="K8810" s="101" t="str">
        <f>IF(AND(VALUE(MONTH(jaar_zip[[#This Row],[Datum]]))=1,VALUE(WEEKNUM(jaar_zip[[#This Row],[Datum]],21))&gt;51),RIGHT(YEAR(jaar_zip[[#This Row],[Datum]])-1,2),RIGHT(YEAR(jaar_zip[[#This Row],[Datum]]),2))&amp;"-"&amp; TEXT(WEEKNUM(jaar_zip[[#This Row],[Datum]],21),"00")</f>
        <v>24-06</v>
      </c>
      <c r="L8810" s="101">
        <f>MONTH(jaar_zip[[#This Row],[Datum]])</f>
        <v>2</v>
      </c>
      <c r="M8810" s="101">
        <f>IF(ISNUMBER(jaar_zip[[#This Row],[etmaaltemperatuur]]),IF(jaar_zip[[#This Row],[etmaaltemperatuur]]&lt;stookgrens,stookgrens-jaar_zip[[#This Row],[etmaaltemperatuur]],0),"")</f>
        <v>7.5</v>
      </c>
      <c r="N8810" s="101">
        <f>IF(ISNUMBER(jaar_zip[[#This Row],[graaddagen]]),IF(OR(MONTH(jaar_zip[[#This Row],[Datum]])=1,MONTH(jaar_zip[[#This Row],[Datum]])=2,MONTH(jaar_zip[[#This Row],[Datum]])=11,MONTH(jaar_zip[[#This Row],[Datum]])=12),1.1,IF(OR(MONTH(jaar_zip[[#This Row],[Datum]])=3,MONTH(jaar_zip[[#This Row],[Datum]])=10),1,0.8))*jaar_zip[[#This Row],[graaddagen]],"")</f>
        <v>8.25</v>
      </c>
      <c r="O8810" s="101">
        <f>IF(ISNUMBER(jaar_zip[[#This Row],[etmaaltemperatuur]]),IF(jaar_zip[[#This Row],[etmaaltemperatuur]]&gt;stookgrens,jaar_zip[[#This Row],[etmaaltemperatuur]]-stookgrens,0),"")</f>
        <v>0</v>
      </c>
    </row>
    <row r="8811" spans="1:15" x14ac:dyDescent="0.25">
      <c r="A8811">
        <v>380</v>
      </c>
      <c r="B8811">
        <v>20240211</v>
      </c>
      <c r="C8811">
        <v>3.5</v>
      </c>
      <c r="D8811">
        <v>8.4</v>
      </c>
      <c r="E8811">
        <v>295</v>
      </c>
      <c r="F8811">
        <v>1</v>
      </c>
      <c r="G8811">
        <v>991.8</v>
      </c>
      <c r="H8811">
        <v>89</v>
      </c>
      <c r="I8811" s="101" t="s">
        <v>44</v>
      </c>
      <c r="J8811" s="1">
        <f>DATEVALUE(RIGHT(jaar_zip[[#This Row],[YYYYMMDD]],2)&amp;"-"&amp;MID(jaar_zip[[#This Row],[YYYYMMDD]],5,2)&amp;"-"&amp;LEFT(jaar_zip[[#This Row],[YYYYMMDD]],4))</f>
        <v>45333</v>
      </c>
      <c r="K8811" s="101" t="str">
        <f>IF(AND(VALUE(MONTH(jaar_zip[[#This Row],[Datum]]))=1,VALUE(WEEKNUM(jaar_zip[[#This Row],[Datum]],21))&gt;51),RIGHT(YEAR(jaar_zip[[#This Row],[Datum]])-1,2),RIGHT(YEAR(jaar_zip[[#This Row],[Datum]]),2))&amp;"-"&amp; TEXT(WEEKNUM(jaar_zip[[#This Row],[Datum]],21),"00")</f>
        <v>24-06</v>
      </c>
      <c r="L8811" s="101">
        <f>MONTH(jaar_zip[[#This Row],[Datum]])</f>
        <v>2</v>
      </c>
      <c r="M8811" s="101">
        <f>IF(ISNUMBER(jaar_zip[[#This Row],[etmaaltemperatuur]]),IF(jaar_zip[[#This Row],[etmaaltemperatuur]]&lt;stookgrens,stookgrens-jaar_zip[[#This Row],[etmaaltemperatuur]],0),"")</f>
        <v>9.6</v>
      </c>
      <c r="N8811" s="101">
        <f>IF(ISNUMBER(jaar_zip[[#This Row],[graaddagen]]),IF(OR(MONTH(jaar_zip[[#This Row],[Datum]])=1,MONTH(jaar_zip[[#This Row],[Datum]])=2,MONTH(jaar_zip[[#This Row],[Datum]])=11,MONTH(jaar_zip[[#This Row],[Datum]])=12),1.1,IF(OR(MONTH(jaar_zip[[#This Row],[Datum]])=3,MONTH(jaar_zip[[#This Row],[Datum]])=10),1,0.8))*jaar_zip[[#This Row],[graaddagen]],"")</f>
        <v>10.56</v>
      </c>
      <c r="O8811" s="101">
        <f>IF(ISNUMBER(jaar_zip[[#This Row],[etmaaltemperatuur]]),IF(jaar_zip[[#This Row],[etmaaltemperatuur]]&gt;stookgrens,jaar_zip[[#This Row],[etmaaltemperatuur]]-stookgrens,0),"")</f>
        <v>0</v>
      </c>
    </row>
    <row r="8812" spans="1:15" x14ac:dyDescent="0.25">
      <c r="A8812">
        <v>380</v>
      </c>
      <c r="B8812">
        <v>20240212</v>
      </c>
      <c r="C8812">
        <v>3.2</v>
      </c>
      <c r="D8812">
        <v>6.7</v>
      </c>
      <c r="E8812">
        <v>603</v>
      </c>
      <c r="F8812">
        <v>-0.1</v>
      </c>
      <c r="G8812">
        <v>1006.3</v>
      </c>
      <c r="H8812">
        <v>84</v>
      </c>
      <c r="I8812" s="101" t="s">
        <v>44</v>
      </c>
      <c r="J8812" s="1">
        <f>DATEVALUE(RIGHT(jaar_zip[[#This Row],[YYYYMMDD]],2)&amp;"-"&amp;MID(jaar_zip[[#This Row],[YYYYMMDD]],5,2)&amp;"-"&amp;LEFT(jaar_zip[[#This Row],[YYYYMMDD]],4))</f>
        <v>45334</v>
      </c>
      <c r="K8812" s="101" t="str">
        <f>IF(AND(VALUE(MONTH(jaar_zip[[#This Row],[Datum]]))=1,VALUE(WEEKNUM(jaar_zip[[#This Row],[Datum]],21))&gt;51),RIGHT(YEAR(jaar_zip[[#This Row],[Datum]])-1,2),RIGHT(YEAR(jaar_zip[[#This Row],[Datum]]),2))&amp;"-"&amp; TEXT(WEEKNUM(jaar_zip[[#This Row],[Datum]],21),"00")</f>
        <v>24-07</v>
      </c>
      <c r="L8812" s="101">
        <f>MONTH(jaar_zip[[#This Row],[Datum]])</f>
        <v>2</v>
      </c>
      <c r="M8812" s="101">
        <f>IF(ISNUMBER(jaar_zip[[#This Row],[etmaaltemperatuur]]),IF(jaar_zip[[#This Row],[etmaaltemperatuur]]&lt;stookgrens,stookgrens-jaar_zip[[#This Row],[etmaaltemperatuur]],0),"")</f>
        <v>11.3</v>
      </c>
      <c r="N8812" s="101">
        <f>IF(ISNUMBER(jaar_zip[[#This Row],[graaddagen]]),IF(OR(MONTH(jaar_zip[[#This Row],[Datum]])=1,MONTH(jaar_zip[[#This Row],[Datum]])=2,MONTH(jaar_zip[[#This Row],[Datum]])=11,MONTH(jaar_zip[[#This Row],[Datum]])=12),1.1,IF(OR(MONTH(jaar_zip[[#This Row],[Datum]])=3,MONTH(jaar_zip[[#This Row],[Datum]])=10),1,0.8))*jaar_zip[[#This Row],[graaddagen]],"")</f>
        <v>12.430000000000001</v>
      </c>
      <c r="O8812" s="101">
        <f>IF(ISNUMBER(jaar_zip[[#This Row],[etmaaltemperatuur]]),IF(jaar_zip[[#This Row],[etmaaltemperatuur]]&gt;stookgrens,jaar_zip[[#This Row],[etmaaltemperatuur]]-stookgrens,0),"")</f>
        <v>0</v>
      </c>
    </row>
    <row r="8813" spans="1:15" x14ac:dyDescent="0.25">
      <c r="A8813">
        <v>380</v>
      </c>
      <c r="B8813">
        <v>20240213</v>
      </c>
      <c r="C8813">
        <v>5.0999999999999996</v>
      </c>
      <c r="D8813">
        <v>6.3</v>
      </c>
      <c r="E8813">
        <v>696</v>
      </c>
      <c r="F8813">
        <v>0.2</v>
      </c>
      <c r="G8813">
        <v>1017.4</v>
      </c>
      <c r="H8813">
        <v>81</v>
      </c>
      <c r="I8813" s="101" t="s">
        <v>44</v>
      </c>
      <c r="J8813" s="1">
        <f>DATEVALUE(RIGHT(jaar_zip[[#This Row],[YYYYMMDD]],2)&amp;"-"&amp;MID(jaar_zip[[#This Row],[YYYYMMDD]],5,2)&amp;"-"&amp;LEFT(jaar_zip[[#This Row],[YYYYMMDD]],4))</f>
        <v>45335</v>
      </c>
      <c r="K8813" s="101" t="str">
        <f>IF(AND(VALUE(MONTH(jaar_zip[[#This Row],[Datum]]))=1,VALUE(WEEKNUM(jaar_zip[[#This Row],[Datum]],21))&gt;51),RIGHT(YEAR(jaar_zip[[#This Row],[Datum]])-1,2),RIGHT(YEAR(jaar_zip[[#This Row],[Datum]]),2))&amp;"-"&amp; TEXT(WEEKNUM(jaar_zip[[#This Row],[Datum]],21),"00")</f>
        <v>24-07</v>
      </c>
      <c r="L8813" s="101">
        <f>MONTH(jaar_zip[[#This Row],[Datum]])</f>
        <v>2</v>
      </c>
      <c r="M8813" s="101">
        <f>IF(ISNUMBER(jaar_zip[[#This Row],[etmaaltemperatuur]]),IF(jaar_zip[[#This Row],[etmaaltemperatuur]]&lt;stookgrens,stookgrens-jaar_zip[[#This Row],[etmaaltemperatuur]],0),"")</f>
        <v>11.7</v>
      </c>
      <c r="N8813" s="101">
        <f>IF(ISNUMBER(jaar_zip[[#This Row],[graaddagen]]),IF(OR(MONTH(jaar_zip[[#This Row],[Datum]])=1,MONTH(jaar_zip[[#This Row],[Datum]])=2,MONTH(jaar_zip[[#This Row],[Datum]])=11,MONTH(jaar_zip[[#This Row],[Datum]])=12),1.1,IF(OR(MONTH(jaar_zip[[#This Row],[Datum]])=3,MONTH(jaar_zip[[#This Row],[Datum]])=10),1,0.8))*jaar_zip[[#This Row],[graaddagen]],"")</f>
        <v>12.870000000000001</v>
      </c>
      <c r="O8813" s="101">
        <f>IF(ISNUMBER(jaar_zip[[#This Row],[etmaaltemperatuur]]),IF(jaar_zip[[#This Row],[etmaaltemperatuur]]&gt;stookgrens,jaar_zip[[#This Row],[etmaaltemperatuur]]-stookgrens,0),"")</f>
        <v>0</v>
      </c>
    </row>
    <row r="8814" spans="1:15" x14ac:dyDescent="0.25">
      <c r="A8814">
        <v>380</v>
      </c>
      <c r="B8814">
        <v>20240214</v>
      </c>
      <c r="C8814">
        <v>5.8</v>
      </c>
      <c r="D8814">
        <v>10.199999999999999</v>
      </c>
      <c r="E8814">
        <v>179</v>
      </c>
      <c r="F8814">
        <v>4.2</v>
      </c>
      <c r="G8814">
        <v>1017.5</v>
      </c>
      <c r="H8814">
        <v>92</v>
      </c>
      <c r="I8814" s="101" t="s">
        <v>44</v>
      </c>
      <c r="J8814" s="1">
        <f>DATEVALUE(RIGHT(jaar_zip[[#This Row],[YYYYMMDD]],2)&amp;"-"&amp;MID(jaar_zip[[#This Row],[YYYYMMDD]],5,2)&amp;"-"&amp;LEFT(jaar_zip[[#This Row],[YYYYMMDD]],4))</f>
        <v>45336</v>
      </c>
      <c r="K8814" s="101" t="str">
        <f>IF(AND(VALUE(MONTH(jaar_zip[[#This Row],[Datum]]))=1,VALUE(WEEKNUM(jaar_zip[[#This Row],[Datum]],21))&gt;51),RIGHT(YEAR(jaar_zip[[#This Row],[Datum]])-1,2),RIGHT(YEAR(jaar_zip[[#This Row],[Datum]]),2))&amp;"-"&amp; TEXT(WEEKNUM(jaar_zip[[#This Row],[Datum]],21),"00")</f>
        <v>24-07</v>
      </c>
      <c r="L8814" s="101">
        <f>MONTH(jaar_zip[[#This Row],[Datum]])</f>
        <v>2</v>
      </c>
      <c r="M8814" s="101">
        <f>IF(ISNUMBER(jaar_zip[[#This Row],[etmaaltemperatuur]]),IF(jaar_zip[[#This Row],[etmaaltemperatuur]]&lt;stookgrens,stookgrens-jaar_zip[[#This Row],[etmaaltemperatuur]],0),"")</f>
        <v>7.8000000000000007</v>
      </c>
      <c r="N8814" s="101">
        <f>IF(ISNUMBER(jaar_zip[[#This Row],[graaddagen]]),IF(OR(MONTH(jaar_zip[[#This Row],[Datum]])=1,MONTH(jaar_zip[[#This Row],[Datum]])=2,MONTH(jaar_zip[[#This Row],[Datum]])=11,MONTH(jaar_zip[[#This Row],[Datum]])=12),1.1,IF(OR(MONTH(jaar_zip[[#This Row],[Datum]])=3,MONTH(jaar_zip[[#This Row],[Datum]])=10),1,0.8))*jaar_zip[[#This Row],[graaddagen]],"")</f>
        <v>8.5800000000000018</v>
      </c>
      <c r="O8814" s="101">
        <f>IF(ISNUMBER(jaar_zip[[#This Row],[etmaaltemperatuur]]),IF(jaar_zip[[#This Row],[etmaaltemperatuur]]&gt;stookgrens,jaar_zip[[#This Row],[etmaaltemperatuur]]-stookgrens,0),"")</f>
        <v>0</v>
      </c>
    </row>
    <row r="8815" spans="1:15" x14ac:dyDescent="0.25">
      <c r="A8815">
        <v>380</v>
      </c>
      <c r="B8815">
        <v>20240215</v>
      </c>
      <c r="C8815">
        <v>4.4000000000000004</v>
      </c>
      <c r="D8815">
        <v>13.2</v>
      </c>
      <c r="E8815">
        <v>488</v>
      </c>
      <c r="F8815">
        <v>0.1</v>
      </c>
      <c r="G8815">
        <v>1014.1</v>
      </c>
      <c r="H8815">
        <v>74</v>
      </c>
      <c r="I8815" s="101" t="s">
        <v>44</v>
      </c>
      <c r="J8815" s="1">
        <f>DATEVALUE(RIGHT(jaar_zip[[#This Row],[YYYYMMDD]],2)&amp;"-"&amp;MID(jaar_zip[[#This Row],[YYYYMMDD]],5,2)&amp;"-"&amp;LEFT(jaar_zip[[#This Row],[YYYYMMDD]],4))</f>
        <v>45337</v>
      </c>
      <c r="K8815" s="101" t="str">
        <f>IF(AND(VALUE(MONTH(jaar_zip[[#This Row],[Datum]]))=1,VALUE(WEEKNUM(jaar_zip[[#This Row],[Datum]],21))&gt;51),RIGHT(YEAR(jaar_zip[[#This Row],[Datum]])-1,2),RIGHT(YEAR(jaar_zip[[#This Row],[Datum]]),2))&amp;"-"&amp; TEXT(WEEKNUM(jaar_zip[[#This Row],[Datum]],21),"00")</f>
        <v>24-07</v>
      </c>
      <c r="L8815" s="101">
        <f>MONTH(jaar_zip[[#This Row],[Datum]])</f>
        <v>2</v>
      </c>
      <c r="M8815" s="101">
        <f>IF(ISNUMBER(jaar_zip[[#This Row],[etmaaltemperatuur]]),IF(jaar_zip[[#This Row],[etmaaltemperatuur]]&lt;stookgrens,stookgrens-jaar_zip[[#This Row],[etmaaltemperatuur]],0),"")</f>
        <v>4.8000000000000007</v>
      </c>
      <c r="N8815" s="101">
        <f>IF(ISNUMBER(jaar_zip[[#This Row],[graaddagen]]),IF(OR(MONTH(jaar_zip[[#This Row],[Datum]])=1,MONTH(jaar_zip[[#This Row],[Datum]])=2,MONTH(jaar_zip[[#This Row],[Datum]])=11,MONTH(jaar_zip[[#This Row],[Datum]])=12),1.1,IF(OR(MONTH(jaar_zip[[#This Row],[Datum]])=3,MONTH(jaar_zip[[#This Row],[Datum]])=10),1,0.8))*jaar_zip[[#This Row],[graaddagen]],"")</f>
        <v>5.2800000000000011</v>
      </c>
      <c r="O8815" s="101">
        <f>IF(ISNUMBER(jaar_zip[[#This Row],[etmaaltemperatuur]]),IF(jaar_zip[[#This Row],[etmaaltemperatuur]]&gt;stookgrens,jaar_zip[[#This Row],[etmaaltemperatuur]]-stookgrens,0),"")</f>
        <v>0</v>
      </c>
    </row>
    <row r="8816" spans="1:15" x14ac:dyDescent="0.25">
      <c r="A8816">
        <v>380</v>
      </c>
      <c r="B8816">
        <v>20240216</v>
      </c>
      <c r="C8816">
        <v>4</v>
      </c>
      <c r="D8816">
        <v>12.1</v>
      </c>
      <c r="E8816">
        <v>124</v>
      </c>
      <c r="F8816">
        <v>1.3</v>
      </c>
      <c r="G8816">
        <v>1015.9</v>
      </c>
      <c r="H8816">
        <v>84</v>
      </c>
      <c r="I8816" s="101" t="s">
        <v>44</v>
      </c>
      <c r="J8816" s="1">
        <f>DATEVALUE(RIGHT(jaar_zip[[#This Row],[YYYYMMDD]],2)&amp;"-"&amp;MID(jaar_zip[[#This Row],[YYYYMMDD]],5,2)&amp;"-"&amp;LEFT(jaar_zip[[#This Row],[YYYYMMDD]],4))</f>
        <v>45338</v>
      </c>
      <c r="K8816" s="101" t="str">
        <f>IF(AND(VALUE(MONTH(jaar_zip[[#This Row],[Datum]]))=1,VALUE(WEEKNUM(jaar_zip[[#This Row],[Datum]],21))&gt;51),RIGHT(YEAR(jaar_zip[[#This Row],[Datum]])-1,2),RIGHT(YEAR(jaar_zip[[#This Row],[Datum]]),2))&amp;"-"&amp; TEXT(WEEKNUM(jaar_zip[[#This Row],[Datum]],21),"00")</f>
        <v>24-07</v>
      </c>
      <c r="L8816" s="101">
        <f>MONTH(jaar_zip[[#This Row],[Datum]])</f>
        <v>2</v>
      </c>
      <c r="M8816" s="101">
        <f>IF(ISNUMBER(jaar_zip[[#This Row],[etmaaltemperatuur]]),IF(jaar_zip[[#This Row],[etmaaltemperatuur]]&lt;stookgrens,stookgrens-jaar_zip[[#This Row],[etmaaltemperatuur]],0),"")</f>
        <v>5.9</v>
      </c>
      <c r="N8816" s="101">
        <f>IF(ISNUMBER(jaar_zip[[#This Row],[graaddagen]]),IF(OR(MONTH(jaar_zip[[#This Row],[Datum]])=1,MONTH(jaar_zip[[#This Row],[Datum]])=2,MONTH(jaar_zip[[#This Row],[Datum]])=11,MONTH(jaar_zip[[#This Row],[Datum]])=12),1.1,IF(OR(MONTH(jaar_zip[[#This Row],[Datum]])=3,MONTH(jaar_zip[[#This Row],[Datum]])=10),1,0.8))*jaar_zip[[#This Row],[graaddagen]],"")</f>
        <v>6.4900000000000011</v>
      </c>
      <c r="O8816" s="101">
        <f>IF(ISNUMBER(jaar_zip[[#This Row],[etmaaltemperatuur]]),IF(jaar_zip[[#This Row],[etmaaltemperatuur]]&gt;stookgrens,jaar_zip[[#This Row],[etmaaltemperatuur]]-stookgrens,0),"")</f>
        <v>0</v>
      </c>
    </row>
    <row r="8817" spans="1:15" x14ac:dyDescent="0.25">
      <c r="A8817">
        <v>380</v>
      </c>
      <c r="B8817">
        <v>20240217</v>
      </c>
      <c r="C8817">
        <v>3.3</v>
      </c>
      <c r="D8817">
        <v>9.6999999999999993</v>
      </c>
      <c r="E8817">
        <v>497</v>
      </c>
      <c r="F8817">
        <v>0</v>
      </c>
      <c r="G8817">
        <v>1031.4000000000001</v>
      </c>
      <c r="H8817">
        <v>83</v>
      </c>
      <c r="I8817" s="101" t="s">
        <v>44</v>
      </c>
      <c r="J8817" s="1">
        <f>DATEVALUE(RIGHT(jaar_zip[[#This Row],[YYYYMMDD]],2)&amp;"-"&amp;MID(jaar_zip[[#This Row],[YYYYMMDD]],5,2)&amp;"-"&amp;LEFT(jaar_zip[[#This Row],[YYYYMMDD]],4))</f>
        <v>45339</v>
      </c>
      <c r="K8817" s="101" t="str">
        <f>IF(AND(VALUE(MONTH(jaar_zip[[#This Row],[Datum]]))=1,VALUE(WEEKNUM(jaar_zip[[#This Row],[Datum]],21))&gt;51),RIGHT(YEAR(jaar_zip[[#This Row],[Datum]])-1,2),RIGHT(YEAR(jaar_zip[[#This Row],[Datum]]),2))&amp;"-"&amp; TEXT(WEEKNUM(jaar_zip[[#This Row],[Datum]],21),"00")</f>
        <v>24-07</v>
      </c>
      <c r="L8817" s="101">
        <f>MONTH(jaar_zip[[#This Row],[Datum]])</f>
        <v>2</v>
      </c>
      <c r="M8817" s="101">
        <f>IF(ISNUMBER(jaar_zip[[#This Row],[etmaaltemperatuur]]),IF(jaar_zip[[#This Row],[etmaaltemperatuur]]&lt;stookgrens,stookgrens-jaar_zip[[#This Row],[etmaaltemperatuur]],0),"")</f>
        <v>8.3000000000000007</v>
      </c>
      <c r="N8817" s="101">
        <f>IF(ISNUMBER(jaar_zip[[#This Row],[graaddagen]]),IF(OR(MONTH(jaar_zip[[#This Row],[Datum]])=1,MONTH(jaar_zip[[#This Row],[Datum]])=2,MONTH(jaar_zip[[#This Row],[Datum]])=11,MONTH(jaar_zip[[#This Row],[Datum]])=12),1.1,IF(OR(MONTH(jaar_zip[[#This Row],[Datum]])=3,MONTH(jaar_zip[[#This Row],[Datum]])=10),1,0.8))*jaar_zip[[#This Row],[graaddagen]],"")</f>
        <v>9.1300000000000008</v>
      </c>
      <c r="O8817" s="101">
        <f>IF(ISNUMBER(jaar_zip[[#This Row],[etmaaltemperatuur]]),IF(jaar_zip[[#This Row],[etmaaltemperatuur]]&gt;stookgrens,jaar_zip[[#This Row],[etmaaltemperatuur]]-stookgrens,0),"")</f>
        <v>0</v>
      </c>
    </row>
    <row r="8818" spans="1:15" x14ac:dyDescent="0.25">
      <c r="A8818">
        <v>380</v>
      </c>
      <c r="B8818">
        <v>20240218</v>
      </c>
      <c r="C8818">
        <v>5.8</v>
      </c>
      <c r="D8818">
        <v>8.6</v>
      </c>
      <c r="E8818">
        <v>196</v>
      </c>
      <c r="F8818">
        <v>2.9</v>
      </c>
      <c r="G8818">
        <v>1026.8</v>
      </c>
      <c r="H8818">
        <v>85</v>
      </c>
      <c r="I8818" s="101" t="s">
        <v>44</v>
      </c>
      <c r="J8818" s="1">
        <f>DATEVALUE(RIGHT(jaar_zip[[#This Row],[YYYYMMDD]],2)&amp;"-"&amp;MID(jaar_zip[[#This Row],[YYYYMMDD]],5,2)&amp;"-"&amp;LEFT(jaar_zip[[#This Row],[YYYYMMDD]],4))</f>
        <v>45340</v>
      </c>
      <c r="K8818" s="101" t="str">
        <f>IF(AND(VALUE(MONTH(jaar_zip[[#This Row],[Datum]]))=1,VALUE(WEEKNUM(jaar_zip[[#This Row],[Datum]],21))&gt;51),RIGHT(YEAR(jaar_zip[[#This Row],[Datum]])-1,2),RIGHT(YEAR(jaar_zip[[#This Row],[Datum]]),2))&amp;"-"&amp; TEXT(WEEKNUM(jaar_zip[[#This Row],[Datum]],21),"00")</f>
        <v>24-07</v>
      </c>
      <c r="L8818" s="101">
        <f>MONTH(jaar_zip[[#This Row],[Datum]])</f>
        <v>2</v>
      </c>
      <c r="M8818" s="101">
        <f>IF(ISNUMBER(jaar_zip[[#This Row],[etmaaltemperatuur]]),IF(jaar_zip[[#This Row],[etmaaltemperatuur]]&lt;stookgrens,stookgrens-jaar_zip[[#This Row],[etmaaltemperatuur]],0),"")</f>
        <v>9.4</v>
      </c>
      <c r="N8818" s="101">
        <f>IF(ISNUMBER(jaar_zip[[#This Row],[graaddagen]]),IF(OR(MONTH(jaar_zip[[#This Row],[Datum]])=1,MONTH(jaar_zip[[#This Row],[Datum]])=2,MONTH(jaar_zip[[#This Row],[Datum]])=11,MONTH(jaar_zip[[#This Row],[Datum]])=12),1.1,IF(OR(MONTH(jaar_zip[[#This Row],[Datum]])=3,MONTH(jaar_zip[[#This Row],[Datum]])=10),1,0.8))*jaar_zip[[#This Row],[graaddagen]],"")</f>
        <v>10.340000000000002</v>
      </c>
      <c r="O8818" s="101">
        <f>IF(ISNUMBER(jaar_zip[[#This Row],[etmaaltemperatuur]]),IF(jaar_zip[[#This Row],[etmaaltemperatuur]]&gt;stookgrens,jaar_zip[[#This Row],[etmaaltemperatuur]]-stookgrens,0),"")</f>
        <v>0</v>
      </c>
    </row>
    <row r="8819" spans="1:15" x14ac:dyDescent="0.25">
      <c r="A8819">
        <v>380</v>
      </c>
      <c r="B8819">
        <v>20240219</v>
      </c>
      <c r="C8819">
        <v>3.6</v>
      </c>
      <c r="D8819">
        <v>8.5</v>
      </c>
      <c r="E8819">
        <v>245</v>
      </c>
      <c r="F8819">
        <v>1.3</v>
      </c>
      <c r="G8819">
        <v>1027.9000000000001</v>
      </c>
      <c r="H8819">
        <v>91</v>
      </c>
      <c r="I8819" s="101" t="s">
        <v>44</v>
      </c>
      <c r="J8819" s="1">
        <f>DATEVALUE(RIGHT(jaar_zip[[#This Row],[YYYYMMDD]],2)&amp;"-"&amp;MID(jaar_zip[[#This Row],[YYYYMMDD]],5,2)&amp;"-"&amp;LEFT(jaar_zip[[#This Row],[YYYYMMDD]],4))</f>
        <v>45341</v>
      </c>
      <c r="K8819" s="101" t="str">
        <f>IF(AND(VALUE(MONTH(jaar_zip[[#This Row],[Datum]]))=1,VALUE(WEEKNUM(jaar_zip[[#This Row],[Datum]],21))&gt;51),RIGHT(YEAR(jaar_zip[[#This Row],[Datum]])-1,2),RIGHT(YEAR(jaar_zip[[#This Row],[Datum]]),2))&amp;"-"&amp; TEXT(WEEKNUM(jaar_zip[[#This Row],[Datum]],21),"00")</f>
        <v>24-08</v>
      </c>
      <c r="L8819" s="101">
        <f>MONTH(jaar_zip[[#This Row],[Datum]])</f>
        <v>2</v>
      </c>
      <c r="M8819" s="101">
        <f>IF(ISNUMBER(jaar_zip[[#This Row],[etmaaltemperatuur]]),IF(jaar_zip[[#This Row],[etmaaltemperatuur]]&lt;stookgrens,stookgrens-jaar_zip[[#This Row],[etmaaltemperatuur]],0),"")</f>
        <v>9.5</v>
      </c>
      <c r="N8819" s="101">
        <f>IF(ISNUMBER(jaar_zip[[#This Row],[graaddagen]]),IF(OR(MONTH(jaar_zip[[#This Row],[Datum]])=1,MONTH(jaar_zip[[#This Row],[Datum]])=2,MONTH(jaar_zip[[#This Row],[Datum]])=11,MONTH(jaar_zip[[#This Row],[Datum]])=12),1.1,IF(OR(MONTH(jaar_zip[[#This Row],[Datum]])=3,MONTH(jaar_zip[[#This Row],[Datum]])=10),1,0.8))*jaar_zip[[#This Row],[graaddagen]],"")</f>
        <v>10.450000000000001</v>
      </c>
      <c r="O8819" s="101">
        <f>IF(ISNUMBER(jaar_zip[[#This Row],[etmaaltemperatuur]]),IF(jaar_zip[[#This Row],[etmaaltemperatuur]]&gt;stookgrens,jaar_zip[[#This Row],[etmaaltemperatuur]]-stookgrens,0),"")</f>
        <v>0</v>
      </c>
    </row>
    <row r="8820" spans="1:15" x14ac:dyDescent="0.25">
      <c r="A8820">
        <v>380</v>
      </c>
      <c r="B8820">
        <v>20240220</v>
      </c>
      <c r="C8820">
        <v>4.8</v>
      </c>
      <c r="D8820">
        <v>7.7</v>
      </c>
      <c r="E8820">
        <v>590</v>
      </c>
      <c r="F8820">
        <v>0</v>
      </c>
      <c r="G8820">
        <v>1027.8</v>
      </c>
      <c r="H8820">
        <v>86</v>
      </c>
      <c r="I8820" s="101" t="s">
        <v>44</v>
      </c>
      <c r="J8820" s="1">
        <f>DATEVALUE(RIGHT(jaar_zip[[#This Row],[YYYYMMDD]],2)&amp;"-"&amp;MID(jaar_zip[[#This Row],[YYYYMMDD]],5,2)&amp;"-"&amp;LEFT(jaar_zip[[#This Row],[YYYYMMDD]],4))</f>
        <v>45342</v>
      </c>
      <c r="K8820" s="101" t="str">
        <f>IF(AND(VALUE(MONTH(jaar_zip[[#This Row],[Datum]]))=1,VALUE(WEEKNUM(jaar_zip[[#This Row],[Datum]],21))&gt;51),RIGHT(YEAR(jaar_zip[[#This Row],[Datum]])-1,2),RIGHT(YEAR(jaar_zip[[#This Row],[Datum]]),2))&amp;"-"&amp; TEXT(WEEKNUM(jaar_zip[[#This Row],[Datum]],21),"00")</f>
        <v>24-08</v>
      </c>
      <c r="L8820" s="101">
        <f>MONTH(jaar_zip[[#This Row],[Datum]])</f>
        <v>2</v>
      </c>
      <c r="M8820" s="101">
        <f>IF(ISNUMBER(jaar_zip[[#This Row],[etmaaltemperatuur]]),IF(jaar_zip[[#This Row],[etmaaltemperatuur]]&lt;stookgrens,stookgrens-jaar_zip[[#This Row],[etmaaltemperatuur]],0),"")</f>
        <v>10.3</v>
      </c>
      <c r="N8820" s="101">
        <f>IF(ISNUMBER(jaar_zip[[#This Row],[graaddagen]]),IF(OR(MONTH(jaar_zip[[#This Row],[Datum]])=1,MONTH(jaar_zip[[#This Row],[Datum]])=2,MONTH(jaar_zip[[#This Row],[Datum]])=11,MONTH(jaar_zip[[#This Row],[Datum]])=12),1.1,IF(OR(MONTH(jaar_zip[[#This Row],[Datum]])=3,MONTH(jaar_zip[[#This Row],[Datum]])=10),1,0.8))*jaar_zip[[#This Row],[graaddagen]],"")</f>
        <v>11.330000000000002</v>
      </c>
      <c r="O8820" s="101">
        <f>IF(ISNUMBER(jaar_zip[[#This Row],[etmaaltemperatuur]]),IF(jaar_zip[[#This Row],[etmaaltemperatuur]]&gt;stookgrens,jaar_zip[[#This Row],[etmaaltemperatuur]]-stookgrens,0),"")</f>
        <v>0</v>
      </c>
    </row>
    <row r="8821" spans="1:15" x14ac:dyDescent="0.25">
      <c r="A8821">
        <v>380</v>
      </c>
      <c r="B8821">
        <v>20240221</v>
      </c>
      <c r="C8821">
        <v>6.9</v>
      </c>
      <c r="D8821">
        <v>8.5</v>
      </c>
      <c r="E8821">
        <v>402</v>
      </c>
      <c r="F8821">
        <v>8.1999999999999993</v>
      </c>
      <c r="G8821">
        <v>1013.1</v>
      </c>
      <c r="H8821">
        <v>82</v>
      </c>
      <c r="I8821" s="101" t="s">
        <v>44</v>
      </c>
      <c r="J8821" s="1">
        <f>DATEVALUE(RIGHT(jaar_zip[[#This Row],[YYYYMMDD]],2)&amp;"-"&amp;MID(jaar_zip[[#This Row],[YYYYMMDD]],5,2)&amp;"-"&amp;LEFT(jaar_zip[[#This Row],[YYYYMMDD]],4))</f>
        <v>45343</v>
      </c>
      <c r="K8821" s="101" t="str">
        <f>IF(AND(VALUE(MONTH(jaar_zip[[#This Row],[Datum]]))=1,VALUE(WEEKNUM(jaar_zip[[#This Row],[Datum]],21))&gt;51),RIGHT(YEAR(jaar_zip[[#This Row],[Datum]])-1,2),RIGHT(YEAR(jaar_zip[[#This Row],[Datum]]),2))&amp;"-"&amp; TEXT(WEEKNUM(jaar_zip[[#This Row],[Datum]],21),"00")</f>
        <v>24-08</v>
      </c>
      <c r="L8821" s="101">
        <f>MONTH(jaar_zip[[#This Row],[Datum]])</f>
        <v>2</v>
      </c>
      <c r="M8821" s="101">
        <f>IF(ISNUMBER(jaar_zip[[#This Row],[etmaaltemperatuur]]),IF(jaar_zip[[#This Row],[etmaaltemperatuur]]&lt;stookgrens,stookgrens-jaar_zip[[#This Row],[etmaaltemperatuur]],0),"")</f>
        <v>9.5</v>
      </c>
      <c r="N8821" s="101">
        <f>IF(ISNUMBER(jaar_zip[[#This Row],[graaddagen]]),IF(OR(MONTH(jaar_zip[[#This Row],[Datum]])=1,MONTH(jaar_zip[[#This Row],[Datum]])=2,MONTH(jaar_zip[[#This Row],[Datum]])=11,MONTH(jaar_zip[[#This Row],[Datum]])=12),1.1,IF(OR(MONTH(jaar_zip[[#This Row],[Datum]])=3,MONTH(jaar_zip[[#This Row],[Datum]])=10),1,0.8))*jaar_zip[[#This Row],[graaddagen]],"")</f>
        <v>10.450000000000001</v>
      </c>
      <c r="O8821" s="101">
        <f>IF(ISNUMBER(jaar_zip[[#This Row],[etmaaltemperatuur]]),IF(jaar_zip[[#This Row],[etmaaltemperatuur]]&gt;stookgrens,jaar_zip[[#This Row],[etmaaltemperatuur]]-stookgrens,0),"")</f>
        <v>0</v>
      </c>
    </row>
    <row r="8822" spans="1:15" x14ac:dyDescent="0.25">
      <c r="A8822">
        <v>380</v>
      </c>
      <c r="B8822">
        <v>20240222</v>
      </c>
      <c r="C8822">
        <v>7.3</v>
      </c>
      <c r="D8822">
        <v>9.6999999999999993</v>
      </c>
      <c r="E8822">
        <v>423</v>
      </c>
      <c r="F8822">
        <v>15.1</v>
      </c>
      <c r="G8822">
        <v>989.6</v>
      </c>
      <c r="H8822">
        <v>85</v>
      </c>
      <c r="I8822" s="101" t="s">
        <v>44</v>
      </c>
      <c r="J8822" s="1">
        <f>DATEVALUE(RIGHT(jaar_zip[[#This Row],[YYYYMMDD]],2)&amp;"-"&amp;MID(jaar_zip[[#This Row],[YYYYMMDD]],5,2)&amp;"-"&amp;LEFT(jaar_zip[[#This Row],[YYYYMMDD]],4))</f>
        <v>45344</v>
      </c>
      <c r="K8822" s="101" t="str">
        <f>IF(AND(VALUE(MONTH(jaar_zip[[#This Row],[Datum]]))=1,VALUE(WEEKNUM(jaar_zip[[#This Row],[Datum]],21))&gt;51),RIGHT(YEAR(jaar_zip[[#This Row],[Datum]])-1,2),RIGHT(YEAR(jaar_zip[[#This Row],[Datum]]),2))&amp;"-"&amp; TEXT(WEEKNUM(jaar_zip[[#This Row],[Datum]],21),"00")</f>
        <v>24-08</v>
      </c>
      <c r="L8822" s="101">
        <f>MONTH(jaar_zip[[#This Row],[Datum]])</f>
        <v>2</v>
      </c>
      <c r="M8822" s="101">
        <f>IF(ISNUMBER(jaar_zip[[#This Row],[etmaaltemperatuur]]),IF(jaar_zip[[#This Row],[etmaaltemperatuur]]&lt;stookgrens,stookgrens-jaar_zip[[#This Row],[etmaaltemperatuur]],0),"")</f>
        <v>8.3000000000000007</v>
      </c>
      <c r="N8822" s="101">
        <f>IF(ISNUMBER(jaar_zip[[#This Row],[graaddagen]]),IF(OR(MONTH(jaar_zip[[#This Row],[Datum]])=1,MONTH(jaar_zip[[#This Row],[Datum]])=2,MONTH(jaar_zip[[#This Row],[Datum]])=11,MONTH(jaar_zip[[#This Row],[Datum]])=12),1.1,IF(OR(MONTH(jaar_zip[[#This Row],[Datum]])=3,MONTH(jaar_zip[[#This Row],[Datum]])=10),1,0.8))*jaar_zip[[#This Row],[graaddagen]],"")</f>
        <v>9.1300000000000008</v>
      </c>
      <c r="O8822" s="101">
        <f>IF(ISNUMBER(jaar_zip[[#This Row],[etmaaltemperatuur]]),IF(jaar_zip[[#This Row],[etmaaltemperatuur]]&gt;stookgrens,jaar_zip[[#This Row],[etmaaltemperatuur]]-stookgrens,0),"")</f>
        <v>0</v>
      </c>
    </row>
    <row r="8823" spans="1:15" x14ac:dyDescent="0.25">
      <c r="A8823">
        <v>380</v>
      </c>
      <c r="B8823">
        <v>20240223</v>
      </c>
      <c r="C8823">
        <v>7</v>
      </c>
      <c r="D8823">
        <v>5.9</v>
      </c>
      <c r="E8823">
        <v>666</v>
      </c>
      <c r="F8823">
        <v>1</v>
      </c>
      <c r="G8823">
        <v>993</v>
      </c>
      <c r="H8823">
        <v>77</v>
      </c>
      <c r="I8823" s="101" t="s">
        <v>44</v>
      </c>
      <c r="J8823" s="1">
        <f>DATEVALUE(RIGHT(jaar_zip[[#This Row],[YYYYMMDD]],2)&amp;"-"&amp;MID(jaar_zip[[#This Row],[YYYYMMDD]],5,2)&amp;"-"&amp;LEFT(jaar_zip[[#This Row],[YYYYMMDD]],4))</f>
        <v>45345</v>
      </c>
      <c r="K8823" s="101" t="str">
        <f>IF(AND(VALUE(MONTH(jaar_zip[[#This Row],[Datum]]))=1,VALUE(WEEKNUM(jaar_zip[[#This Row],[Datum]],21))&gt;51),RIGHT(YEAR(jaar_zip[[#This Row],[Datum]])-1,2),RIGHT(YEAR(jaar_zip[[#This Row],[Datum]]),2))&amp;"-"&amp; TEXT(WEEKNUM(jaar_zip[[#This Row],[Datum]],21),"00")</f>
        <v>24-08</v>
      </c>
      <c r="L8823" s="101">
        <f>MONTH(jaar_zip[[#This Row],[Datum]])</f>
        <v>2</v>
      </c>
      <c r="M8823" s="101">
        <f>IF(ISNUMBER(jaar_zip[[#This Row],[etmaaltemperatuur]]),IF(jaar_zip[[#This Row],[etmaaltemperatuur]]&lt;stookgrens,stookgrens-jaar_zip[[#This Row],[etmaaltemperatuur]],0),"")</f>
        <v>12.1</v>
      </c>
      <c r="N8823" s="101">
        <f>IF(ISNUMBER(jaar_zip[[#This Row],[graaddagen]]),IF(OR(MONTH(jaar_zip[[#This Row],[Datum]])=1,MONTH(jaar_zip[[#This Row],[Datum]])=2,MONTH(jaar_zip[[#This Row],[Datum]])=11,MONTH(jaar_zip[[#This Row],[Datum]])=12),1.1,IF(OR(MONTH(jaar_zip[[#This Row],[Datum]])=3,MONTH(jaar_zip[[#This Row],[Datum]])=10),1,0.8))*jaar_zip[[#This Row],[graaddagen]],"")</f>
        <v>13.31</v>
      </c>
      <c r="O8823" s="101">
        <f>IF(ISNUMBER(jaar_zip[[#This Row],[etmaaltemperatuur]]),IF(jaar_zip[[#This Row],[etmaaltemperatuur]]&gt;stookgrens,jaar_zip[[#This Row],[etmaaltemperatuur]]-stookgrens,0),"")</f>
        <v>0</v>
      </c>
    </row>
    <row r="8824" spans="1:15" x14ac:dyDescent="0.25">
      <c r="A8824">
        <v>380</v>
      </c>
      <c r="B8824">
        <v>20240224</v>
      </c>
      <c r="C8824">
        <v>5.4</v>
      </c>
      <c r="D8824">
        <v>5.3</v>
      </c>
      <c r="E8824">
        <v>706</v>
      </c>
      <c r="F8824">
        <v>1</v>
      </c>
      <c r="G8824">
        <v>999.5</v>
      </c>
      <c r="H8824">
        <v>77</v>
      </c>
      <c r="I8824" s="101" t="s">
        <v>44</v>
      </c>
      <c r="J8824" s="1">
        <f>DATEVALUE(RIGHT(jaar_zip[[#This Row],[YYYYMMDD]],2)&amp;"-"&amp;MID(jaar_zip[[#This Row],[YYYYMMDD]],5,2)&amp;"-"&amp;LEFT(jaar_zip[[#This Row],[YYYYMMDD]],4))</f>
        <v>45346</v>
      </c>
      <c r="K8824" s="101" t="str">
        <f>IF(AND(VALUE(MONTH(jaar_zip[[#This Row],[Datum]]))=1,VALUE(WEEKNUM(jaar_zip[[#This Row],[Datum]],21))&gt;51),RIGHT(YEAR(jaar_zip[[#This Row],[Datum]])-1,2),RIGHT(YEAR(jaar_zip[[#This Row],[Datum]]),2))&amp;"-"&amp; TEXT(WEEKNUM(jaar_zip[[#This Row],[Datum]],21),"00")</f>
        <v>24-08</v>
      </c>
      <c r="L8824" s="101">
        <f>MONTH(jaar_zip[[#This Row],[Datum]])</f>
        <v>2</v>
      </c>
      <c r="M8824" s="101">
        <f>IF(ISNUMBER(jaar_zip[[#This Row],[etmaaltemperatuur]]),IF(jaar_zip[[#This Row],[etmaaltemperatuur]]&lt;stookgrens,stookgrens-jaar_zip[[#This Row],[etmaaltemperatuur]],0),"")</f>
        <v>12.7</v>
      </c>
      <c r="N8824" s="101">
        <f>IF(ISNUMBER(jaar_zip[[#This Row],[graaddagen]]),IF(OR(MONTH(jaar_zip[[#This Row],[Datum]])=1,MONTH(jaar_zip[[#This Row],[Datum]])=2,MONTH(jaar_zip[[#This Row],[Datum]])=11,MONTH(jaar_zip[[#This Row],[Datum]])=12),1.1,IF(OR(MONTH(jaar_zip[[#This Row],[Datum]])=3,MONTH(jaar_zip[[#This Row],[Datum]])=10),1,0.8))*jaar_zip[[#This Row],[graaddagen]],"")</f>
        <v>13.97</v>
      </c>
      <c r="O8824" s="101">
        <f>IF(ISNUMBER(jaar_zip[[#This Row],[etmaaltemperatuur]]),IF(jaar_zip[[#This Row],[etmaaltemperatuur]]&gt;stookgrens,jaar_zip[[#This Row],[etmaaltemperatuur]]-stookgrens,0),"")</f>
        <v>0</v>
      </c>
    </row>
    <row r="8825" spans="1:15" x14ac:dyDescent="0.25">
      <c r="A8825">
        <v>380</v>
      </c>
      <c r="B8825">
        <v>20240225</v>
      </c>
      <c r="C8825">
        <v>5.3</v>
      </c>
      <c r="D8825">
        <v>6.7</v>
      </c>
      <c r="E8825">
        <v>915</v>
      </c>
      <c r="F8825">
        <v>0.3</v>
      </c>
      <c r="G8825">
        <v>1000</v>
      </c>
      <c r="H8825">
        <v>75</v>
      </c>
      <c r="I8825" s="101" t="s">
        <v>44</v>
      </c>
      <c r="J8825" s="1">
        <f>DATEVALUE(RIGHT(jaar_zip[[#This Row],[YYYYMMDD]],2)&amp;"-"&amp;MID(jaar_zip[[#This Row],[YYYYMMDD]],5,2)&amp;"-"&amp;LEFT(jaar_zip[[#This Row],[YYYYMMDD]],4))</f>
        <v>45347</v>
      </c>
      <c r="K8825" s="101" t="str">
        <f>IF(AND(VALUE(MONTH(jaar_zip[[#This Row],[Datum]]))=1,VALUE(WEEKNUM(jaar_zip[[#This Row],[Datum]],21))&gt;51),RIGHT(YEAR(jaar_zip[[#This Row],[Datum]])-1,2),RIGHT(YEAR(jaar_zip[[#This Row],[Datum]]),2))&amp;"-"&amp; TEXT(WEEKNUM(jaar_zip[[#This Row],[Datum]],21),"00")</f>
        <v>24-08</v>
      </c>
      <c r="L8825" s="101">
        <f>MONTH(jaar_zip[[#This Row],[Datum]])</f>
        <v>2</v>
      </c>
      <c r="M8825" s="101">
        <f>IF(ISNUMBER(jaar_zip[[#This Row],[etmaaltemperatuur]]),IF(jaar_zip[[#This Row],[etmaaltemperatuur]]&lt;stookgrens,stookgrens-jaar_zip[[#This Row],[etmaaltemperatuur]],0),"")</f>
        <v>11.3</v>
      </c>
      <c r="N8825" s="101">
        <f>IF(ISNUMBER(jaar_zip[[#This Row],[graaddagen]]),IF(OR(MONTH(jaar_zip[[#This Row],[Datum]])=1,MONTH(jaar_zip[[#This Row],[Datum]])=2,MONTH(jaar_zip[[#This Row],[Datum]])=11,MONTH(jaar_zip[[#This Row],[Datum]])=12),1.1,IF(OR(MONTH(jaar_zip[[#This Row],[Datum]])=3,MONTH(jaar_zip[[#This Row],[Datum]])=10),1,0.8))*jaar_zip[[#This Row],[graaddagen]],"")</f>
        <v>12.430000000000001</v>
      </c>
      <c r="O8825" s="101">
        <f>IF(ISNUMBER(jaar_zip[[#This Row],[etmaaltemperatuur]]),IF(jaar_zip[[#This Row],[etmaaltemperatuur]]&gt;stookgrens,jaar_zip[[#This Row],[etmaaltemperatuur]]-stookgrens,0),"")</f>
        <v>0</v>
      </c>
    </row>
    <row r="8826" spans="1:15" x14ac:dyDescent="0.25">
      <c r="A8826">
        <v>380</v>
      </c>
      <c r="B8826">
        <v>20240226</v>
      </c>
      <c r="C8826">
        <v>7</v>
      </c>
      <c r="D8826">
        <v>5.3</v>
      </c>
      <c r="E8826">
        <v>231</v>
      </c>
      <c r="F8826">
        <v>13.6</v>
      </c>
      <c r="G8826">
        <v>1003.4</v>
      </c>
      <c r="H8826">
        <v>93</v>
      </c>
      <c r="I8826" s="101" t="s">
        <v>44</v>
      </c>
      <c r="J8826" s="1">
        <f>DATEVALUE(RIGHT(jaar_zip[[#This Row],[YYYYMMDD]],2)&amp;"-"&amp;MID(jaar_zip[[#This Row],[YYYYMMDD]],5,2)&amp;"-"&amp;LEFT(jaar_zip[[#This Row],[YYYYMMDD]],4))</f>
        <v>45348</v>
      </c>
      <c r="K8826" s="101" t="str">
        <f>IF(AND(VALUE(MONTH(jaar_zip[[#This Row],[Datum]]))=1,VALUE(WEEKNUM(jaar_zip[[#This Row],[Datum]],21))&gt;51),RIGHT(YEAR(jaar_zip[[#This Row],[Datum]])-1,2),RIGHT(YEAR(jaar_zip[[#This Row],[Datum]]),2))&amp;"-"&amp; TEXT(WEEKNUM(jaar_zip[[#This Row],[Datum]],21),"00")</f>
        <v>24-09</v>
      </c>
      <c r="L8826" s="101">
        <f>MONTH(jaar_zip[[#This Row],[Datum]])</f>
        <v>2</v>
      </c>
      <c r="M8826" s="101">
        <f>IF(ISNUMBER(jaar_zip[[#This Row],[etmaaltemperatuur]]),IF(jaar_zip[[#This Row],[etmaaltemperatuur]]&lt;stookgrens,stookgrens-jaar_zip[[#This Row],[etmaaltemperatuur]],0),"")</f>
        <v>12.7</v>
      </c>
      <c r="N8826" s="101">
        <f>IF(ISNUMBER(jaar_zip[[#This Row],[graaddagen]]),IF(OR(MONTH(jaar_zip[[#This Row],[Datum]])=1,MONTH(jaar_zip[[#This Row],[Datum]])=2,MONTH(jaar_zip[[#This Row],[Datum]])=11,MONTH(jaar_zip[[#This Row],[Datum]])=12),1.1,IF(OR(MONTH(jaar_zip[[#This Row],[Datum]])=3,MONTH(jaar_zip[[#This Row],[Datum]])=10),1,0.8))*jaar_zip[[#This Row],[graaddagen]],"")</f>
        <v>13.97</v>
      </c>
      <c r="O8826" s="101">
        <f>IF(ISNUMBER(jaar_zip[[#This Row],[etmaaltemperatuur]]),IF(jaar_zip[[#This Row],[etmaaltemperatuur]]&gt;stookgrens,jaar_zip[[#This Row],[etmaaltemperatuur]]-stookgrens,0),"")</f>
        <v>0</v>
      </c>
    </row>
    <row r="8827" spans="1:15" x14ac:dyDescent="0.25">
      <c r="A8827">
        <v>380</v>
      </c>
      <c r="B8827">
        <v>20240227</v>
      </c>
      <c r="C8827">
        <v>3.1</v>
      </c>
      <c r="D8827">
        <v>3.4</v>
      </c>
      <c r="E8827">
        <v>261</v>
      </c>
      <c r="F8827">
        <v>0</v>
      </c>
      <c r="G8827">
        <v>1017.9</v>
      </c>
      <c r="H8827">
        <v>92</v>
      </c>
      <c r="I8827" s="101" t="s">
        <v>44</v>
      </c>
      <c r="J8827" s="1">
        <f>DATEVALUE(RIGHT(jaar_zip[[#This Row],[YYYYMMDD]],2)&amp;"-"&amp;MID(jaar_zip[[#This Row],[YYYYMMDD]],5,2)&amp;"-"&amp;LEFT(jaar_zip[[#This Row],[YYYYMMDD]],4))</f>
        <v>45349</v>
      </c>
      <c r="K8827" s="101" t="str">
        <f>IF(AND(VALUE(MONTH(jaar_zip[[#This Row],[Datum]]))=1,VALUE(WEEKNUM(jaar_zip[[#This Row],[Datum]],21))&gt;51),RIGHT(YEAR(jaar_zip[[#This Row],[Datum]])-1,2),RIGHT(YEAR(jaar_zip[[#This Row],[Datum]]),2))&amp;"-"&amp; TEXT(WEEKNUM(jaar_zip[[#This Row],[Datum]],21),"00")</f>
        <v>24-09</v>
      </c>
      <c r="L8827" s="101">
        <f>MONTH(jaar_zip[[#This Row],[Datum]])</f>
        <v>2</v>
      </c>
      <c r="M8827" s="101">
        <f>IF(ISNUMBER(jaar_zip[[#This Row],[etmaaltemperatuur]]),IF(jaar_zip[[#This Row],[etmaaltemperatuur]]&lt;stookgrens,stookgrens-jaar_zip[[#This Row],[etmaaltemperatuur]],0),"")</f>
        <v>14.6</v>
      </c>
      <c r="N8827" s="101">
        <f>IF(ISNUMBER(jaar_zip[[#This Row],[graaddagen]]),IF(OR(MONTH(jaar_zip[[#This Row],[Datum]])=1,MONTH(jaar_zip[[#This Row],[Datum]])=2,MONTH(jaar_zip[[#This Row],[Datum]])=11,MONTH(jaar_zip[[#This Row],[Datum]])=12),1.1,IF(OR(MONTH(jaar_zip[[#This Row],[Datum]])=3,MONTH(jaar_zip[[#This Row],[Datum]])=10),1,0.8))*jaar_zip[[#This Row],[graaddagen]],"")</f>
        <v>16.060000000000002</v>
      </c>
      <c r="O8827" s="101">
        <f>IF(ISNUMBER(jaar_zip[[#This Row],[etmaaltemperatuur]]),IF(jaar_zip[[#This Row],[etmaaltemperatuur]]&gt;stookgrens,jaar_zip[[#This Row],[etmaaltemperatuur]]-stookgrens,0),"")</f>
        <v>0</v>
      </c>
    </row>
    <row r="8828" spans="1:15" x14ac:dyDescent="0.25">
      <c r="A8828">
        <v>380</v>
      </c>
      <c r="B8828">
        <v>20240228</v>
      </c>
      <c r="C8828">
        <v>3.3</v>
      </c>
      <c r="D8828">
        <v>4.8</v>
      </c>
      <c r="E8828">
        <v>878</v>
      </c>
      <c r="F8828">
        <v>0</v>
      </c>
      <c r="G8828">
        <v>1021.2</v>
      </c>
      <c r="H8828">
        <v>85</v>
      </c>
      <c r="I8828" s="101" t="s">
        <v>44</v>
      </c>
      <c r="J8828" s="1">
        <f>DATEVALUE(RIGHT(jaar_zip[[#This Row],[YYYYMMDD]],2)&amp;"-"&amp;MID(jaar_zip[[#This Row],[YYYYMMDD]],5,2)&amp;"-"&amp;LEFT(jaar_zip[[#This Row],[YYYYMMDD]],4))</f>
        <v>45350</v>
      </c>
      <c r="K8828" s="101" t="str">
        <f>IF(AND(VALUE(MONTH(jaar_zip[[#This Row],[Datum]]))=1,VALUE(WEEKNUM(jaar_zip[[#This Row],[Datum]],21))&gt;51),RIGHT(YEAR(jaar_zip[[#This Row],[Datum]])-1,2),RIGHT(YEAR(jaar_zip[[#This Row],[Datum]]),2))&amp;"-"&amp; TEXT(WEEKNUM(jaar_zip[[#This Row],[Datum]],21),"00")</f>
        <v>24-09</v>
      </c>
      <c r="L8828" s="101">
        <f>MONTH(jaar_zip[[#This Row],[Datum]])</f>
        <v>2</v>
      </c>
      <c r="M8828" s="101">
        <f>IF(ISNUMBER(jaar_zip[[#This Row],[etmaaltemperatuur]]),IF(jaar_zip[[#This Row],[etmaaltemperatuur]]&lt;stookgrens,stookgrens-jaar_zip[[#This Row],[etmaaltemperatuur]],0),"")</f>
        <v>13.2</v>
      </c>
      <c r="N8828" s="101">
        <f>IF(ISNUMBER(jaar_zip[[#This Row],[graaddagen]]),IF(OR(MONTH(jaar_zip[[#This Row],[Datum]])=1,MONTH(jaar_zip[[#This Row],[Datum]])=2,MONTH(jaar_zip[[#This Row],[Datum]])=11,MONTH(jaar_zip[[#This Row],[Datum]])=12),1.1,IF(OR(MONTH(jaar_zip[[#This Row],[Datum]])=3,MONTH(jaar_zip[[#This Row],[Datum]])=10),1,0.8))*jaar_zip[[#This Row],[graaddagen]],"")</f>
        <v>14.52</v>
      </c>
      <c r="O8828" s="101">
        <f>IF(ISNUMBER(jaar_zip[[#This Row],[etmaaltemperatuur]]),IF(jaar_zip[[#This Row],[etmaaltemperatuur]]&gt;stookgrens,jaar_zip[[#This Row],[etmaaltemperatuur]]-stookgrens,0),"")</f>
        <v>0</v>
      </c>
    </row>
    <row r="8829" spans="1:15" x14ac:dyDescent="0.25">
      <c r="A8829">
        <v>380</v>
      </c>
      <c r="B8829">
        <v>20240229</v>
      </c>
      <c r="C8829">
        <v>5.5</v>
      </c>
      <c r="D8829">
        <v>7.9</v>
      </c>
      <c r="E8829">
        <v>476</v>
      </c>
      <c r="F8829">
        <v>0.1</v>
      </c>
      <c r="G8829">
        <v>1009.7</v>
      </c>
      <c r="H8829">
        <v>74</v>
      </c>
      <c r="I8829" s="101" t="s">
        <v>44</v>
      </c>
      <c r="J8829" s="1">
        <f>DATEVALUE(RIGHT(jaar_zip[[#This Row],[YYYYMMDD]],2)&amp;"-"&amp;MID(jaar_zip[[#This Row],[YYYYMMDD]],5,2)&amp;"-"&amp;LEFT(jaar_zip[[#This Row],[YYYYMMDD]],4))</f>
        <v>45351</v>
      </c>
      <c r="K8829" s="101" t="str">
        <f>IF(AND(VALUE(MONTH(jaar_zip[[#This Row],[Datum]]))=1,VALUE(WEEKNUM(jaar_zip[[#This Row],[Datum]],21))&gt;51),RIGHT(YEAR(jaar_zip[[#This Row],[Datum]])-1,2),RIGHT(YEAR(jaar_zip[[#This Row],[Datum]]),2))&amp;"-"&amp; TEXT(WEEKNUM(jaar_zip[[#This Row],[Datum]],21),"00")</f>
        <v>24-09</v>
      </c>
      <c r="L8829" s="101">
        <f>MONTH(jaar_zip[[#This Row],[Datum]])</f>
        <v>2</v>
      </c>
      <c r="M8829" s="101">
        <f>IF(ISNUMBER(jaar_zip[[#This Row],[etmaaltemperatuur]]),IF(jaar_zip[[#This Row],[etmaaltemperatuur]]&lt;stookgrens,stookgrens-jaar_zip[[#This Row],[etmaaltemperatuur]],0),"")</f>
        <v>10.1</v>
      </c>
      <c r="N8829" s="101">
        <f>IF(ISNUMBER(jaar_zip[[#This Row],[graaddagen]]),IF(OR(MONTH(jaar_zip[[#This Row],[Datum]])=1,MONTH(jaar_zip[[#This Row],[Datum]])=2,MONTH(jaar_zip[[#This Row],[Datum]])=11,MONTH(jaar_zip[[#This Row],[Datum]])=12),1.1,IF(OR(MONTH(jaar_zip[[#This Row],[Datum]])=3,MONTH(jaar_zip[[#This Row],[Datum]])=10),1,0.8))*jaar_zip[[#This Row],[graaddagen]],"")</f>
        <v>11.110000000000001</v>
      </c>
      <c r="O8829" s="101">
        <f>IF(ISNUMBER(jaar_zip[[#This Row],[etmaaltemperatuur]]),IF(jaar_zip[[#This Row],[etmaaltemperatuur]]&gt;stookgrens,jaar_zip[[#This Row],[etmaaltemperatuur]]-stookgrens,0),"")</f>
        <v>0</v>
      </c>
    </row>
    <row r="8830" spans="1:15" x14ac:dyDescent="0.25">
      <c r="A8830">
        <v>380</v>
      </c>
      <c r="B8830">
        <v>20240301</v>
      </c>
      <c r="C8830">
        <v>5.9</v>
      </c>
      <c r="D8830">
        <v>8.3000000000000007</v>
      </c>
      <c r="E8830">
        <v>814</v>
      </c>
      <c r="F8830">
        <v>-0.1</v>
      </c>
      <c r="G8830">
        <v>1002.1</v>
      </c>
      <c r="H8830">
        <v>70</v>
      </c>
      <c r="I8830" s="101" t="s">
        <v>44</v>
      </c>
      <c r="J8830" s="1">
        <f>DATEVALUE(RIGHT(jaar_zip[[#This Row],[YYYYMMDD]],2)&amp;"-"&amp;MID(jaar_zip[[#This Row],[YYYYMMDD]],5,2)&amp;"-"&amp;LEFT(jaar_zip[[#This Row],[YYYYMMDD]],4))</f>
        <v>45352</v>
      </c>
      <c r="K8830" s="101" t="str">
        <f>IF(AND(VALUE(MONTH(jaar_zip[[#This Row],[Datum]]))=1,VALUE(WEEKNUM(jaar_zip[[#This Row],[Datum]],21))&gt;51),RIGHT(YEAR(jaar_zip[[#This Row],[Datum]])-1,2),RIGHT(YEAR(jaar_zip[[#This Row],[Datum]]),2))&amp;"-"&amp; TEXT(WEEKNUM(jaar_zip[[#This Row],[Datum]],21),"00")</f>
        <v>24-09</v>
      </c>
      <c r="L8830" s="101">
        <f>MONTH(jaar_zip[[#This Row],[Datum]])</f>
        <v>3</v>
      </c>
      <c r="M8830" s="101">
        <f>IF(ISNUMBER(jaar_zip[[#This Row],[etmaaltemperatuur]]),IF(jaar_zip[[#This Row],[etmaaltemperatuur]]&lt;stookgrens,stookgrens-jaar_zip[[#This Row],[etmaaltemperatuur]],0),"")</f>
        <v>9.6999999999999993</v>
      </c>
      <c r="N8830" s="101">
        <f>IF(ISNUMBER(jaar_zip[[#This Row],[graaddagen]]),IF(OR(MONTH(jaar_zip[[#This Row],[Datum]])=1,MONTH(jaar_zip[[#This Row],[Datum]])=2,MONTH(jaar_zip[[#This Row],[Datum]])=11,MONTH(jaar_zip[[#This Row],[Datum]])=12),1.1,IF(OR(MONTH(jaar_zip[[#This Row],[Datum]])=3,MONTH(jaar_zip[[#This Row],[Datum]])=10),1,0.8))*jaar_zip[[#This Row],[graaddagen]],"")</f>
        <v>9.6999999999999993</v>
      </c>
      <c r="O8830" s="101">
        <f>IF(ISNUMBER(jaar_zip[[#This Row],[etmaaltemperatuur]]),IF(jaar_zip[[#This Row],[etmaaltemperatuur]]&gt;stookgrens,jaar_zip[[#This Row],[etmaaltemperatuur]]-stookgrens,0),"")</f>
        <v>0</v>
      </c>
    </row>
    <row r="8831" spans="1:15" x14ac:dyDescent="0.25">
      <c r="A8831">
        <v>380</v>
      </c>
      <c r="B8831">
        <v>20240302</v>
      </c>
      <c r="C8831">
        <v>5.0999999999999996</v>
      </c>
      <c r="D8831">
        <v>9.6999999999999993</v>
      </c>
      <c r="E8831">
        <v>1088</v>
      </c>
      <c r="F8831">
        <v>0.5</v>
      </c>
      <c r="G8831">
        <v>1000</v>
      </c>
      <c r="H8831">
        <v>67</v>
      </c>
      <c r="I8831" s="101" t="s">
        <v>44</v>
      </c>
      <c r="J8831" s="1">
        <f>DATEVALUE(RIGHT(jaar_zip[[#This Row],[YYYYMMDD]],2)&amp;"-"&amp;MID(jaar_zip[[#This Row],[YYYYMMDD]],5,2)&amp;"-"&amp;LEFT(jaar_zip[[#This Row],[YYYYMMDD]],4))</f>
        <v>45353</v>
      </c>
      <c r="K8831" s="101" t="str">
        <f>IF(AND(VALUE(MONTH(jaar_zip[[#This Row],[Datum]]))=1,VALUE(WEEKNUM(jaar_zip[[#This Row],[Datum]],21))&gt;51),RIGHT(YEAR(jaar_zip[[#This Row],[Datum]])-1,2),RIGHT(YEAR(jaar_zip[[#This Row],[Datum]]),2))&amp;"-"&amp; TEXT(WEEKNUM(jaar_zip[[#This Row],[Datum]],21),"00")</f>
        <v>24-09</v>
      </c>
      <c r="L8831" s="101">
        <f>MONTH(jaar_zip[[#This Row],[Datum]])</f>
        <v>3</v>
      </c>
      <c r="M8831" s="101">
        <f>IF(ISNUMBER(jaar_zip[[#This Row],[etmaaltemperatuur]]),IF(jaar_zip[[#This Row],[etmaaltemperatuur]]&lt;stookgrens,stookgrens-jaar_zip[[#This Row],[etmaaltemperatuur]],0),"")</f>
        <v>8.3000000000000007</v>
      </c>
      <c r="N8831" s="101">
        <f>IF(ISNUMBER(jaar_zip[[#This Row],[graaddagen]]),IF(OR(MONTH(jaar_zip[[#This Row],[Datum]])=1,MONTH(jaar_zip[[#This Row],[Datum]])=2,MONTH(jaar_zip[[#This Row],[Datum]])=11,MONTH(jaar_zip[[#This Row],[Datum]])=12),1.1,IF(OR(MONTH(jaar_zip[[#This Row],[Datum]])=3,MONTH(jaar_zip[[#This Row],[Datum]])=10),1,0.8))*jaar_zip[[#This Row],[graaddagen]],"")</f>
        <v>8.3000000000000007</v>
      </c>
      <c r="O8831" s="101">
        <f>IF(ISNUMBER(jaar_zip[[#This Row],[etmaaltemperatuur]]),IF(jaar_zip[[#This Row],[etmaaltemperatuur]]&gt;stookgrens,jaar_zip[[#This Row],[etmaaltemperatuur]]-stookgrens,0),"")</f>
        <v>0</v>
      </c>
    </row>
    <row r="8832" spans="1:15" x14ac:dyDescent="0.25">
      <c r="A8832">
        <v>380</v>
      </c>
      <c r="B8832">
        <v>20240303</v>
      </c>
      <c r="C8832">
        <v>3.4</v>
      </c>
      <c r="D8832">
        <v>10.7</v>
      </c>
      <c r="E8832">
        <v>902</v>
      </c>
      <c r="F8832">
        <v>-0.1</v>
      </c>
      <c r="G8832">
        <v>1001.5</v>
      </c>
      <c r="H8832">
        <v>72</v>
      </c>
      <c r="I8832" s="101" t="s">
        <v>44</v>
      </c>
      <c r="J8832" s="1">
        <f>DATEVALUE(RIGHT(jaar_zip[[#This Row],[YYYYMMDD]],2)&amp;"-"&amp;MID(jaar_zip[[#This Row],[YYYYMMDD]],5,2)&amp;"-"&amp;LEFT(jaar_zip[[#This Row],[YYYYMMDD]],4))</f>
        <v>45354</v>
      </c>
      <c r="K8832" s="101" t="str">
        <f>IF(AND(VALUE(MONTH(jaar_zip[[#This Row],[Datum]]))=1,VALUE(WEEKNUM(jaar_zip[[#This Row],[Datum]],21))&gt;51),RIGHT(YEAR(jaar_zip[[#This Row],[Datum]])-1,2),RIGHT(YEAR(jaar_zip[[#This Row],[Datum]]),2))&amp;"-"&amp; TEXT(WEEKNUM(jaar_zip[[#This Row],[Datum]],21),"00")</f>
        <v>24-09</v>
      </c>
      <c r="L8832" s="101">
        <f>MONTH(jaar_zip[[#This Row],[Datum]])</f>
        <v>3</v>
      </c>
      <c r="M8832" s="101">
        <f>IF(ISNUMBER(jaar_zip[[#This Row],[etmaaltemperatuur]]),IF(jaar_zip[[#This Row],[etmaaltemperatuur]]&lt;stookgrens,stookgrens-jaar_zip[[#This Row],[etmaaltemperatuur]],0),"")</f>
        <v>7.3000000000000007</v>
      </c>
      <c r="N8832" s="101">
        <f>IF(ISNUMBER(jaar_zip[[#This Row],[graaddagen]]),IF(OR(MONTH(jaar_zip[[#This Row],[Datum]])=1,MONTH(jaar_zip[[#This Row],[Datum]])=2,MONTH(jaar_zip[[#This Row],[Datum]])=11,MONTH(jaar_zip[[#This Row],[Datum]])=12),1.1,IF(OR(MONTH(jaar_zip[[#This Row],[Datum]])=3,MONTH(jaar_zip[[#This Row],[Datum]])=10),1,0.8))*jaar_zip[[#This Row],[graaddagen]],"")</f>
        <v>7.3000000000000007</v>
      </c>
      <c r="O8832" s="101">
        <f>IF(ISNUMBER(jaar_zip[[#This Row],[etmaaltemperatuur]]),IF(jaar_zip[[#This Row],[etmaaltemperatuur]]&gt;stookgrens,jaar_zip[[#This Row],[etmaaltemperatuur]]-stookgrens,0),"")</f>
        <v>0</v>
      </c>
    </row>
    <row r="8833" spans="1:15" x14ac:dyDescent="0.25">
      <c r="A8833">
        <v>380</v>
      </c>
      <c r="B8833">
        <v>20240304</v>
      </c>
      <c r="C8833">
        <v>2</v>
      </c>
      <c r="D8833">
        <v>8.1</v>
      </c>
      <c r="E8833">
        <v>1026</v>
      </c>
      <c r="F8833">
        <v>0</v>
      </c>
      <c r="G8833">
        <v>1011.6</v>
      </c>
      <c r="H8833">
        <v>75</v>
      </c>
      <c r="I8833" s="101" t="s">
        <v>44</v>
      </c>
      <c r="J8833" s="1">
        <f>DATEVALUE(RIGHT(jaar_zip[[#This Row],[YYYYMMDD]],2)&amp;"-"&amp;MID(jaar_zip[[#This Row],[YYYYMMDD]],5,2)&amp;"-"&amp;LEFT(jaar_zip[[#This Row],[YYYYMMDD]],4))</f>
        <v>45355</v>
      </c>
      <c r="K8833" s="101" t="str">
        <f>IF(AND(VALUE(MONTH(jaar_zip[[#This Row],[Datum]]))=1,VALUE(WEEKNUM(jaar_zip[[#This Row],[Datum]],21))&gt;51),RIGHT(YEAR(jaar_zip[[#This Row],[Datum]])-1,2),RIGHT(YEAR(jaar_zip[[#This Row],[Datum]]),2))&amp;"-"&amp; TEXT(WEEKNUM(jaar_zip[[#This Row],[Datum]],21),"00")</f>
        <v>24-10</v>
      </c>
      <c r="L8833" s="101">
        <f>MONTH(jaar_zip[[#This Row],[Datum]])</f>
        <v>3</v>
      </c>
      <c r="M8833" s="101">
        <f>IF(ISNUMBER(jaar_zip[[#This Row],[etmaaltemperatuur]]),IF(jaar_zip[[#This Row],[etmaaltemperatuur]]&lt;stookgrens,stookgrens-jaar_zip[[#This Row],[etmaaltemperatuur]],0),"")</f>
        <v>9.9</v>
      </c>
      <c r="N8833" s="101">
        <f>IF(ISNUMBER(jaar_zip[[#This Row],[graaddagen]]),IF(OR(MONTH(jaar_zip[[#This Row],[Datum]])=1,MONTH(jaar_zip[[#This Row],[Datum]])=2,MONTH(jaar_zip[[#This Row],[Datum]])=11,MONTH(jaar_zip[[#This Row],[Datum]])=12),1.1,IF(OR(MONTH(jaar_zip[[#This Row],[Datum]])=3,MONTH(jaar_zip[[#This Row],[Datum]])=10),1,0.8))*jaar_zip[[#This Row],[graaddagen]],"")</f>
        <v>9.9</v>
      </c>
      <c r="O8833" s="101">
        <f>IF(ISNUMBER(jaar_zip[[#This Row],[etmaaltemperatuur]]),IF(jaar_zip[[#This Row],[etmaaltemperatuur]]&gt;stookgrens,jaar_zip[[#This Row],[etmaaltemperatuur]]-stookgrens,0),"")</f>
        <v>0</v>
      </c>
    </row>
    <row r="8834" spans="1:15" x14ac:dyDescent="0.25">
      <c r="A8834">
        <v>380</v>
      </c>
      <c r="B8834">
        <v>20240305</v>
      </c>
      <c r="C8834">
        <v>2</v>
      </c>
      <c r="D8834">
        <v>7.5</v>
      </c>
      <c r="E8834">
        <v>445</v>
      </c>
      <c r="F8834">
        <v>1.5</v>
      </c>
      <c r="G8834">
        <v>1014.7</v>
      </c>
      <c r="H8834">
        <v>85</v>
      </c>
      <c r="I8834" s="101" t="s">
        <v>44</v>
      </c>
      <c r="J8834" s="1">
        <f>DATEVALUE(RIGHT(jaar_zip[[#This Row],[YYYYMMDD]],2)&amp;"-"&amp;MID(jaar_zip[[#This Row],[YYYYMMDD]],5,2)&amp;"-"&amp;LEFT(jaar_zip[[#This Row],[YYYYMMDD]],4))</f>
        <v>45356</v>
      </c>
      <c r="K8834" s="101" t="str">
        <f>IF(AND(VALUE(MONTH(jaar_zip[[#This Row],[Datum]]))=1,VALUE(WEEKNUM(jaar_zip[[#This Row],[Datum]],21))&gt;51),RIGHT(YEAR(jaar_zip[[#This Row],[Datum]])-1,2),RIGHT(YEAR(jaar_zip[[#This Row],[Datum]]),2))&amp;"-"&amp; TEXT(WEEKNUM(jaar_zip[[#This Row],[Datum]],21),"00")</f>
        <v>24-10</v>
      </c>
      <c r="L8834" s="101">
        <f>MONTH(jaar_zip[[#This Row],[Datum]])</f>
        <v>3</v>
      </c>
      <c r="M8834" s="101">
        <f>IF(ISNUMBER(jaar_zip[[#This Row],[etmaaltemperatuur]]),IF(jaar_zip[[#This Row],[etmaaltemperatuur]]&lt;stookgrens,stookgrens-jaar_zip[[#This Row],[etmaaltemperatuur]],0),"")</f>
        <v>10.5</v>
      </c>
      <c r="N8834" s="101">
        <f>IF(ISNUMBER(jaar_zip[[#This Row],[graaddagen]]),IF(OR(MONTH(jaar_zip[[#This Row],[Datum]])=1,MONTH(jaar_zip[[#This Row],[Datum]])=2,MONTH(jaar_zip[[#This Row],[Datum]])=11,MONTH(jaar_zip[[#This Row],[Datum]])=12),1.1,IF(OR(MONTH(jaar_zip[[#This Row],[Datum]])=3,MONTH(jaar_zip[[#This Row],[Datum]])=10),1,0.8))*jaar_zip[[#This Row],[graaddagen]],"")</f>
        <v>10.5</v>
      </c>
      <c r="O8834" s="101">
        <f>IF(ISNUMBER(jaar_zip[[#This Row],[etmaaltemperatuur]]),IF(jaar_zip[[#This Row],[etmaaltemperatuur]]&gt;stookgrens,jaar_zip[[#This Row],[etmaaltemperatuur]]-stookgrens,0),"")</f>
        <v>0</v>
      </c>
    </row>
    <row r="8835" spans="1:15" x14ac:dyDescent="0.25">
      <c r="A8835">
        <v>380</v>
      </c>
      <c r="B8835">
        <v>20240306</v>
      </c>
      <c r="C8835">
        <v>2.2999999999999998</v>
      </c>
      <c r="D8835">
        <v>6.5</v>
      </c>
      <c r="E8835">
        <v>1400</v>
      </c>
      <c r="F8835">
        <v>0</v>
      </c>
      <c r="G8835">
        <v>1022.5</v>
      </c>
      <c r="H8835">
        <v>76</v>
      </c>
      <c r="I8835" s="101" t="s">
        <v>44</v>
      </c>
      <c r="J8835" s="1">
        <f>DATEVALUE(RIGHT(jaar_zip[[#This Row],[YYYYMMDD]],2)&amp;"-"&amp;MID(jaar_zip[[#This Row],[YYYYMMDD]],5,2)&amp;"-"&amp;LEFT(jaar_zip[[#This Row],[YYYYMMDD]],4))</f>
        <v>45357</v>
      </c>
      <c r="K8835" s="101" t="str">
        <f>IF(AND(VALUE(MONTH(jaar_zip[[#This Row],[Datum]]))=1,VALUE(WEEKNUM(jaar_zip[[#This Row],[Datum]],21))&gt;51),RIGHT(YEAR(jaar_zip[[#This Row],[Datum]])-1,2),RIGHT(YEAR(jaar_zip[[#This Row],[Datum]]),2))&amp;"-"&amp; TEXT(WEEKNUM(jaar_zip[[#This Row],[Datum]],21),"00")</f>
        <v>24-10</v>
      </c>
      <c r="L8835" s="101">
        <f>MONTH(jaar_zip[[#This Row],[Datum]])</f>
        <v>3</v>
      </c>
      <c r="M8835" s="101">
        <f>IF(ISNUMBER(jaar_zip[[#This Row],[etmaaltemperatuur]]),IF(jaar_zip[[#This Row],[etmaaltemperatuur]]&lt;stookgrens,stookgrens-jaar_zip[[#This Row],[etmaaltemperatuur]],0),"")</f>
        <v>11.5</v>
      </c>
      <c r="N8835" s="101">
        <f>IF(ISNUMBER(jaar_zip[[#This Row],[graaddagen]]),IF(OR(MONTH(jaar_zip[[#This Row],[Datum]])=1,MONTH(jaar_zip[[#This Row],[Datum]])=2,MONTH(jaar_zip[[#This Row],[Datum]])=11,MONTH(jaar_zip[[#This Row],[Datum]])=12),1.1,IF(OR(MONTH(jaar_zip[[#This Row],[Datum]])=3,MONTH(jaar_zip[[#This Row],[Datum]])=10),1,0.8))*jaar_zip[[#This Row],[graaddagen]],"")</f>
        <v>11.5</v>
      </c>
      <c r="O8835" s="101">
        <f>IF(ISNUMBER(jaar_zip[[#This Row],[etmaaltemperatuur]]),IF(jaar_zip[[#This Row],[etmaaltemperatuur]]&gt;stookgrens,jaar_zip[[#This Row],[etmaaltemperatuur]]-stookgrens,0),"")</f>
        <v>0</v>
      </c>
    </row>
    <row r="8836" spans="1:15" x14ac:dyDescent="0.25">
      <c r="A8836">
        <v>380</v>
      </c>
      <c r="B8836">
        <v>20240307</v>
      </c>
      <c r="C8836">
        <v>4.5999999999999996</v>
      </c>
      <c r="D8836">
        <v>5.7</v>
      </c>
      <c r="E8836">
        <v>1254</v>
      </c>
      <c r="F8836">
        <v>0</v>
      </c>
      <c r="G8836">
        <v>1021.1</v>
      </c>
      <c r="H8836">
        <v>75</v>
      </c>
      <c r="I8836" s="101" t="s">
        <v>44</v>
      </c>
      <c r="J8836" s="1">
        <f>DATEVALUE(RIGHT(jaar_zip[[#This Row],[YYYYMMDD]],2)&amp;"-"&amp;MID(jaar_zip[[#This Row],[YYYYMMDD]],5,2)&amp;"-"&amp;LEFT(jaar_zip[[#This Row],[YYYYMMDD]],4))</f>
        <v>45358</v>
      </c>
      <c r="K8836" s="101" t="str">
        <f>IF(AND(VALUE(MONTH(jaar_zip[[#This Row],[Datum]]))=1,VALUE(WEEKNUM(jaar_zip[[#This Row],[Datum]],21))&gt;51),RIGHT(YEAR(jaar_zip[[#This Row],[Datum]])-1,2),RIGHT(YEAR(jaar_zip[[#This Row],[Datum]]),2))&amp;"-"&amp; TEXT(WEEKNUM(jaar_zip[[#This Row],[Datum]],21),"00")</f>
        <v>24-10</v>
      </c>
      <c r="L8836" s="101">
        <f>MONTH(jaar_zip[[#This Row],[Datum]])</f>
        <v>3</v>
      </c>
      <c r="M8836" s="101">
        <f>IF(ISNUMBER(jaar_zip[[#This Row],[etmaaltemperatuur]]),IF(jaar_zip[[#This Row],[etmaaltemperatuur]]&lt;stookgrens,stookgrens-jaar_zip[[#This Row],[etmaaltemperatuur]],0),"")</f>
        <v>12.3</v>
      </c>
      <c r="N8836" s="101">
        <f>IF(ISNUMBER(jaar_zip[[#This Row],[graaddagen]]),IF(OR(MONTH(jaar_zip[[#This Row],[Datum]])=1,MONTH(jaar_zip[[#This Row],[Datum]])=2,MONTH(jaar_zip[[#This Row],[Datum]])=11,MONTH(jaar_zip[[#This Row],[Datum]])=12),1.1,IF(OR(MONTH(jaar_zip[[#This Row],[Datum]])=3,MONTH(jaar_zip[[#This Row],[Datum]])=10),1,0.8))*jaar_zip[[#This Row],[graaddagen]],"")</f>
        <v>12.3</v>
      </c>
      <c r="O8836" s="101">
        <f>IF(ISNUMBER(jaar_zip[[#This Row],[etmaaltemperatuur]]),IF(jaar_zip[[#This Row],[etmaaltemperatuur]]&gt;stookgrens,jaar_zip[[#This Row],[etmaaltemperatuur]]-stookgrens,0),"")</f>
        <v>0</v>
      </c>
    </row>
    <row r="8837" spans="1:15" x14ac:dyDescent="0.25">
      <c r="A8837">
        <v>380</v>
      </c>
      <c r="B8837">
        <v>20240308</v>
      </c>
      <c r="C8837">
        <v>5.9</v>
      </c>
      <c r="D8837">
        <v>5.9</v>
      </c>
      <c r="E8837">
        <v>1444</v>
      </c>
      <c r="F8837">
        <v>0</v>
      </c>
      <c r="G8837">
        <v>1009.7</v>
      </c>
      <c r="H8837">
        <v>63</v>
      </c>
      <c r="I8837" s="101" t="s">
        <v>44</v>
      </c>
      <c r="J8837" s="1">
        <f>DATEVALUE(RIGHT(jaar_zip[[#This Row],[YYYYMMDD]],2)&amp;"-"&amp;MID(jaar_zip[[#This Row],[YYYYMMDD]],5,2)&amp;"-"&amp;LEFT(jaar_zip[[#This Row],[YYYYMMDD]],4))</f>
        <v>45359</v>
      </c>
      <c r="K8837" s="101" t="str">
        <f>IF(AND(VALUE(MONTH(jaar_zip[[#This Row],[Datum]]))=1,VALUE(WEEKNUM(jaar_zip[[#This Row],[Datum]],21))&gt;51),RIGHT(YEAR(jaar_zip[[#This Row],[Datum]])-1,2),RIGHT(YEAR(jaar_zip[[#This Row],[Datum]]),2))&amp;"-"&amp; TEXT(WEEKNUM(jaar_zip[[#This Row],[Datum]],21),"00")</f>
        <v>24-10</v>
      </c>
      <c r="L8837" s="101">
        <f>MONTH(jaar_zip[[#This Row],[Datum]])</f>
        <v>3</v>
      </c>
      <c r="M8837" s="101">
        <f>IF(ISNUMBER(jaar_zip[[#This Row],[etmaaltemperatuur]]),IF(jaar_zip[[#This Row],[etmaaltemperatuur]]&lt;stookgrens,stookgrens-jaar_zip[[#This Row],[etmaaltemperatuur]],0),"")</f>
        <v>12.1</v>
      </c>
      <c r="N8837" s="101">
        <f>IF(ISNUMBER(jaar_zip[[#This Row],[graaddagen]]),IF(OR(MONTH(jaar_zip[[#This Row],[Datum]])=1,MONTH(jaar_zip[[#This Row],[Datum]])=2,MONTH(jaar_zip[[#This Row],[Datum]])=11,MONTH(jaar_zip[[#This Row],[Datum]])=12),1.1,IF(OR(MONTH(jaar_zip[[#This Row],[Datum]])=3,MONTH(jaar_zip[[#This Row],[Datum]])=10),1,0.8))*jaar_zip[[#This Row],[graaddagen]],"")</f>
        <v>12.1</v>
      </c>
      <c r="O8837" s="101">
        <f>IF(ISNUMBER(jaar_zip[[#This Row],[etmaaltemperatuur]]),IF(jaar_zip[[#This Row],[etmaaltemperatuur]]&gt;stookgrens,jaar_zip[[#This Row],[etmaaltemperatuur]]-stookgrens,0),"")</f>
        <v>0</v>
      </c>
    </row>
    <row r="8838" spans="1:15" x14ac:dyDescent="0.25">
      <c r="A8838">
        <v>380</v>
      </c>
      <c r="B8838">
        <v>20240309</v>
      </c>
      <c r="C8838">
        <v>4</v>
      </c>
      <c r="D8838">
        <v>9.4</v>
      </c>
      <c r="E8838">
        <v>759</v>
      </c>
      <c r="F8838">
        <v>0.2</v>
      </c>
      <c r="G8838">
        <v>1000.1</v>
      </c>
      <c r="H8838">
        <v>63</v>
      </c>
      <c r="I8838" s="101" t="s">
        <v>44</v>
      </c>
      <c r="J8838" s="1">
        <f>DATEVALUE(RIGHT(jaar_zip[[#This Row],[YYYYMMDD]],2)&amp;"-"&amp;MID(jaar_zip[[#This Row],[YYYYMMDD]],5,2)&amp;"-"&amp;LEFT(jaar_zip[[#This Row],[YYYYMMDD]],4))</f>
        <v>45360</v>
      </c>
      <c r="K8838" s="101" t="str">
        <f>IF(AND(VALUE(MONTH(jaar_zip[[#This Row],[Datum]]))=1,VALUE(WEEKNUM(jaar_zip[[#This Row],[Datum]],21))&gt;51),RIGHT(YEAR(jaar_zip[[#This Row],[Datum]])-1,2),RIGHT(YEAR(jaar_zip[[#This Row],[Datum]]),2))&amp;"-"&amp; TEXT(WEEKNUM(jaar_zip[[#This Row],[Datum]],21),"00")</f>
        <v>24-10</v>
      </c>
      <c r="L8838" s="101">
        <f>MONTH(jaar_zip[[#This Row],[Datum]])</f>
        <v>3</v>
      </c>
      <c r="M8838" s="101">
        <f>IF(ISNUMBER(jaar_zip[[#This Row],[etmaaltemperatuur]]),IF(jaar_zip[[#This Row],[etmaaltemperatuur]]&lt;stookgrens,stookgrens-jaar_zip[[#This Row],[etmaaltemperatuur]],0),"")</f>
        <v>8.6</v>
      </c>
      <c r="N8838" s="101">
        <f>IF(ISNUMBER(jaar_zip[[#This Row],[graaddagen]]),IF(OR(MONTH(jaar_zip[[#This Row],[Datum]])=1,MONTH(jaar_zip[[#This Row],[Datum]])=2,MONTH(jaar_zip[[#This Row],[Datum]])=11,MONTH(jaar_zip[[#This Row],[Datum]])=12),1.1,IF(OR(MONTH(jaar_zip[[#This Row],[Datum]])=3,MONTH(jaar_zip[[#This Row],[Datum]])=10),1,0.8))*jaar_zip[[#This Row],[graaddagen]],"")</f>
        <v>8.6</v>
      </c>
      <c r="O8838" s="101">
        <f>IF(ISNUMBER(jaar_zip[[#This Row],[etmaaltemperatuur]]),IF(jaar_zip[[#This Row],[etmaaltemperatuur]]&gt;stookgrens,jaar_zip[[#This Row],[etmaaltemperatuur]]-stookgrens,0),"")</f>
        <v>0</v>
      </c>
    </row>
    <row r="8839" spans="1:15" x14ac:dyDescent="0.25">
      <c r="A8839">
        <v>380</v>
      </c>
      <c r="B8839">
        <v>20240310</v>
      </c>
      <c r="C8839">
        <v>3.5</v>
      </c>
      <c r="D8839">
        <v>10.199999999999999</v>
      </c>
      <c r="E8839">
        <v>822</v>
      </c>
      <c r="F8839">
        <v>0.6</v>
      </c>
      <c r="G8839">
        <v>995.5</v>
      </c>
      <c r="H8839">
        <v>65</v>
      </c>
      <c r="I8839" s="101" t="s">
        <v>44</v>
      </c>
      <c r="J8839" s="1">
        <f>DATEVALUE(RIGHT(jaar_zip[[#This Row],[YYYYMMDD]],2)&amp;"-"&amp;MID(jaar_zip[[#This Row],[YYYYMMDD]],5,2)&amp;"-"&amp;LEFT(jaar_zip[[#This Row],[YYYYMMDD]],4))</f>
        <v>45361</v>
      </c>
      <c r="K8839" s="101" t="str">
        <f>IF(AND(VALUE(MONTH(jaar_zip[[#This Row],[Datum]]))=1,VALUE(WEEKNUM(jaar_zip[[#This Row],[Datum]],21))&gt;51),RIGHT(YEAR(jaar_zip[[#This Row],[Datum]])-1,2),RIGHT(YEAR(jaar_zip[[#This Row],[Datum]]),2))&amp;"-"&amp; TEXT(WEEKNUM(jaar_zip[[#This Row],[Datum]],21),"00")</f>
        <v>24-10</v>
      </c>
      <c r="L8839" s="101">
        <f>MONTH(jaar_zip[[#This Row],[Datum]])</f>
        <v>3</v>
      </c>
      <c r="M8839" s="101">
        <f>IF(ISNUMBER(jaar_zip[[#This Row],[etmaaltemperatuur]]),IF(jaar_zip[[#This Row],[etmaaltemperatuur]]&lt;stookgrens,stookgrens-jaar_zip[[#This Row],[etmaaltemperatuur]],0),"")</f>
        <v>7.8000000000000007</v>
      </c>
      <c r="N8839" s="101">
        <f>IF(ISNUMBER(jaar_zip[[#This Row],[graaddagen]]),IF(OR(MONTH(jaar_zip[[#This Row],[Datum]])=1,MONTH(jaar_zip[[#This Row],[Datum]])=2,MONTH(jaar_zip[[#This Row],[Datum]])=11,MONTH(jaar_zip[[#This Row],[Datum]])=12),1.1,IF(OR(MONTH(jaar_zip[[#This Row],[Datum]])=3,MONTH(jaar_zip[[#This Row],[Datum]])=10),1,0.8))*jaar_zip[[#This Row],[graaddagen]],"")</f>
        <v>7.8000000000000007</v>
      </c>
      <c r="O8839" s="101">
        <f>IF(ISNUMBER(jaar_zip[[#This Row],[etmaaltemperatuur]]),IF(jaar_zip[[#This Row],[etmaaltemperatuur]]&gt;stookgrens,jaar_zip[[#This Row],[etmaaltemperatuur]]-stookgrens,0),"")</f>
        <v>0</v>
      </c>
    </row>
    <row r="8840" spans="1:15" x14ac:dyDescent="0.25">
      <c r="A8840">
        <v>380</v>
      </c>
      <c r="B8840">
        <v>20240311</v>
      </c>
      <c r="C8840">
        <v>3.5</v>
      </c>
      <c r="D8840">
        <v>7.6</v>
      </c>
      <c r="E8840">
        <v>207</v>
      </c>
      <c r="F8840">
        <v>24.6</v>
      </c>
      <c r="G8840">
        <v>1003.3</v>
      </c>
      <c r="H8840">
        <v>95</v>
      </c>
      <c r="I8840" s="101" t="s">
        <v>44</v>
      </c>
      <c r="J8840" s="1">
        <f>DATEVALUE(RIGHT(jaar_zip[[#This Row],[YYYYMMDD]],2)&amp;"-"&amp;MID(jaar_zip[[#This Row],[YYYYMMDD]],5,2)&amp;"-"&amp;LEFT(jaar_zip[[#This Row],[YYYYMMDD]],4))</f>
        <v>45362</v>
      </c>
      <c r="K8840" s="101" t="str">
        <f>IF(AND(VALUE(MONTH(jaar_zip[[#This Row],[Datum]]))=1,VALUE(WEEKNUM(jaar_zip[[#This Row],[Datum]],21))&gt;51),RIGHT(YEAR(jaar_zip[[#This Row],[Datum]])-1,2),RIGHT(YEAR(jaar_zip[[#This Row],[Datum]]),2))&amp;"-"&amp; TEXT(WEEKNUM(jaar_zip[[#This Row],[Datum]],21),"00")</f>
        <v>24-11</v>
      </c>
      <c r="L8840" s="101">
        <f>MONTH(jaar_zip[[#This Row],[Datum]])</f>
        <v>3</v>
      </c>
      <c r="M8840" s="101">
        <f>IF(ISNUMBER(jaar_zip[[#This Row],[etmaaltemperatuur]]),IF(jaar_zip[[#This Row],[etmaaltemperatuur]]&lt;stookgrens,stookgrens-jaar_zip[[#This Row],[etmaaltemperatuur]],0),"")</f>
        <v>10.4</v>
      </c>
      <c r="N8840" s="101">
        <f>IF(ISNUMBER(jaar_zip[[#This Row],[graaddagen]]),IF(OR(MONTH(jaar_zip[[#This Row],[Datum]])=1,MONTH(jaar_zip[[#This Row],[Datum]])=2,MONTH(jaar_zip[[#This Row],[Datum]])=11,MONTH(jaar_zip[[#This Row],[Datum]])=12),1.1,IF(OR(MONTH(jaar_zip[[#This Row],[Datum]])=3,MONTH(jaar_zip[[#This Row],[Datum]])=10),1,0.8))*jaar_zip[[#This Row],[graaddagen]],"")</f>
        <v>10.4</v>
      </c>
      <c r="O8840" s="101">
        <f>IF(ISNUMBER(jaar_zip[[#This Row],[etmaaltemperatuur]]),IF(jaar_zip[[#This Row],[etmaaltemperatuur]]&gt;stookgrens,jaar_zip[[#This Row],[etmaaltemperatuur]]-stookgrens,0),"")</f>
        <v>0</v>
      </c>
    </row>
    <row r="8841" spans="1:15" x14ac:dyDescent="0.25">
      <c r="A8841">
        <v>380</v>
      </c>
      <c r="B8841">
        <v>20240312</v>
      </c>
      <c r="C8841">
        <v>3.9</v>
      </c>
      <c r="D8841">
        <v>7.6</v>
      </c>
      <c r="E8841">
        <v>371</v>
      </c>
      <c r="F8841">
        <v>7</v>
      </c>
      <c r="G8841">
        <v>1014.2</v>
      </c>
      <c r="H8841">
        <v>91</v>
      </c>
      <c r="I8841" s="101" t="s">
        <v>44</v>
      </c>
      <c r="J8841" s="1">
        <f>DATEVALUE(RIGHT(jaar_zip[[#This Row],[YYYYMMDD]],2)&amp;"-"&amp;MID(jaar_zip[[#This Row],[YYYYMMDD]],5,2)&amp;"-"&amp;LEFT(jaar_zip[[#This Row],[YYYYMMDD]],4))</f>
        <v>45363</v>
      </c>
      <c r="K8841" s="101" t="str">
        <f>IF(AND(VALUE(MONTH(jaar_zip[[#This Row],[Datum]]))=1,VALUE(WEEKNUM(jaar_zip[[#This Row],[Datum]],21))&gt;51),RIGHT(YEAR(jaar_zip[[#This Row],[Datum]])-1,2),RIGHT(YEAR(jaar_zip[[#This Row],[Datum]]),2))&amp;"-"&amp; TEXT(WEEKNUM(jaar_zip[[#This Row],[Datum]],21),"00")</f>
        <v>24-11</v>
      </c>
      <c r="L8841" s="101">
        <f>MONTH(jaar_zip[[#This Row],[Datum]])</f>
        <v>3</v>
      </c>
      <c r="M8841" s="101">
        <f>IF(ISNUMBER(jaar_zip[[#This Row],[etmaaltemperatuur]]),IF(jaar_zip[[#This Row],[etmaaltemperatuur]]&lt;stookgrens,stookgrens-jaar_zip[[#This Row],[etmaaltemperatuur]],0),"")</f>
        <v>10.4</v>
      </c>
      <c r="N8841" s="101">
        <f>IF(ISNUMBER(jaar_zip[[#This Row],[graaddagen]]),IF(OR(MONTH(jaar_zip[[#This Row],[Datum]])=1,MONTH(jaar_zip[[#This Row],[Datum]])=2,MONTH(jaar_zip[[#This Row],[Datum]])=11,MONTH(jaar_zip[[#This Row],[Datum]])=12),1.1,IF(OR(MONTH(jaar_zip[[#This Row],[Datum]])=3,MONTH(jaar_zip[[#This Row],[Datum]])=10),1,0.8))*jaar_zip[[#This Row],[graaddagen]],"")</f>
        <v>10.4</v>
      </c>
      <c r="O8841" s="101">
        <f>IF(ISNUMBER(jaar_zip[[#This Row],[etmaaltemperatuur]]),IF(jaar_zip[[#This Row],[etmaaltemperatuur]]&gt;stookgrens,jaar_zip[[#This Row],[etmaaltemperatuur]]-stookgrens,0),"")</f>
        <v>0</v>
      </c>
    </row>
    <row r="8842" spans="1:15" x14ac:dyDescent="0.25">
      <c r="A8842">
        <v>380</v>
      </c>
      <c r="B8842">
        <v>20240313</v>
      </c>
      <c r="C8842">
        <v>4.0999999999999996</v>
      </c>
      <c r="D8842">
        <v>10.9</v>
      </c>
      <c r="E8842">
        <v>379</v>
      </c>
      <c r="F8842">
        <v>0.8</v>
      </c>
      <c r="G8842">
        <v>1015.8</v>
      </c>
      <c r="H8842">
        <v>87</v>
      </c>
      <c r="I8842" s="101" t="s">
        <v>44</v>
      </c>
      <c r="J8842" s="1">
        <f>DATEVALUE(RIGHT(jaar_zip[[#This Row],[YYYYMMDD]],2)&amp;"-"&amp;MID(jaar_zip[[#This Row],[YYYYMMDD]],5,2)&amp;"-"&amp;LEFT(jaar_zip[[#This Row],[YYYYMMDD]],4))</f>
        <v>45364</v>
      </c>
      <c r="K8842" s="101" t="str">
        <f>IF(AND(VALUE(MONTH(jaar_zip[[#This Row],[Datum]]))=1,VALUE(WEEKNUM(jaar_zip[[#This Row],[Datum]],21))&gt;51),RIGHT(YEAR(jaar_zip[[#This Row],[Datum]])-1,2),RIGHT(YEAR(jaar_zip[[#This Row],[Datum]]),2))&amp;"-"&amp; TEXT(WEEKNUM(jaar_zip[[#This Row],[Datum]],21),"00")</f>
        <v>24-11</v>
      </c>
      <c r="L8842" s="101">
        <f>MONTH(jaar_zip[[#This Row],[Datum]])</f>
        <v>3</v>
      </c>
      <c r="M8842" s="101">
        <f>IF(ISNUMBER(jaar_zip[[#This Row],[etmaaltemperatuur]]),IF(jaar_zip[[#This Row],[etmaaltemperatuur]]&lt;stookgrens,stookgrens-jaar_zip[[#This Row],[etmaaltemperatuur]],0),"")</f>
        <v>7.1</v>
      </c>
      <c r="N8842" s="101">
        <f>IF(ISNUMBER(jaar_zip[[#This Row],[graaddagen]]),IF(OR(MONTH(jaar_zip[[#This Row],[Datum]])=1,MONTH(jaar_zip[[#This Row],[Datum]])=2,MONTH(jaar_zip[[#This Row],[Datum]])=11,MONTH(jaar_zip[[#This Row],[Datum]])=12),1.1,IF(OR(MONTH(jaar_zip[[#This Row],[Datum]])=3,MONTH(jaar_zip[[#This Row],[Datum]])=10),1,0.8))*jaar_zip[[#This Row],[graaddagen]],"")</f>
        <v>7.1</v>
      </c>
      <c r="O8842" s="101">
        <f>IF(ISNUMBER(jaar_zip[[#This Row],[etmaaltemperatuur]]),IF(jaar_zip[[#This Row],[etmaaltemperatuur]]&gt;stookgrens,jaar_zip[[#This Row],[etmaaltemperatuur]]-stookgrens,0),"")</f>
        <v>0</v>
      </c>
    </row>
    <row r="8843" spans="1:15" x14ac:dyDescent="0.25">
      <c r="A8843">
        <v>380</v>
      </c>
      <c r="B8843">
        <v>20240314</v>
      </c>
      <c r="C8843">
        <v>3.9</v>
      </c>
      <c r="D8843">
        <v>12.5</v>
      </c>
      <c r="E8843">
        <v>1352</v>
      </c>
      <c r="F8843">
        <v>0</v>
      </c>
      <c r="G8843">
        <v>1012</v>
      </c>
      <c r="H8843">
        <v>73</v>
      </c>
      <c r="I8843" s="101" t="s">
        <v>44</v>
      </c>
      <c r="J8843" s="1">
        <f>DATEVALUE(RIGHT(jaar_zip[[#This Row],[YYYYMMDD]],2)&amp;"-"&amp;MID(jaar_zip[[#This Row],[YYYYMMDD]],5,2)&amp;"-"&amp;LEFT(jaar_zip[[#This Row],[YYYYMMDD]],4))</f>
        <v>45365</v>
      </c>
      <c r="K8843" s="101" t="str">
        <f>IF(AND(VALUE(MONTH(jaar_zip[[#This Row],[Datum]]))=1,VALUE(WEEKNUM(jaar_zip[[#This Row],[Datum]],21))&gt;51),RIGHT(YEAR(jaar_zip[[#This Row],[Datum]])-1,2),RIGHT(YEAR(jaar_zip[[#This Row],[Datum]]),2))&amp;"-"&amp; TEXT(WEEKNUM(jaar_zip[[#This Row],[Datum]],21),"00")</f>
        <v>24-11</v>
      </c>
      <c r="L8843" s="101">
        <f>MONTH(jaar_zip[[#This Row],[Datum]])</f>
        <v>3</v>
      </c>
      <c r="M8843" s="101">
        <f>IF(ISNUMBER(jaar_zip[[#This Row],[etmaaltemperatuur]]),IF(jaar_zip[[#This Row],[etmaaltemperatuur]]&lt;stookgrens,stookgrens-jaar_zip[[#This Row],[etmaaltemperatuur]],0),"")</f>
        <v>5.5</v>
      </c>
      <c r="N8843" s="101">
        <f>IF(ISNUMBER(jaar_zip[[#This Row],[graaddagen]]),IF(OR(MONTH(jaar_zip[[#This Row],[Datum]])=1,MONTH(jaar_zip[[#This Row],[Datum]])=2,MONTH(jaar_zip[[#This Row],[Datum]])=11,MONTH(jaar_zip[[#This Row],[Datum]])=12),1.1,IF(OR(MONTH(jaar_zip[[#This Row],[Datum]])=3,MONTH(jaar_zip[[#This Row],[Datum]])=10),1,0.8))*jaar_zip[[#This Row],[graaddagen]],"")</f>
        <v>5.5</v>
      </c>
      <c r="O8843" s="101">
        <f>IF(ISNUMBER(jaar_zip[[#This Row],[etmaaltemperatuur]]),IF(jaar_zip[[#This Row],[etmaaltemperatuur]]&gt;stookgrens,jaar_zip[[#This Row],[etmaaltemperatuur]]-stookgrens,0),"")</f>
        <v>0</v>
      </c>
    </row>
    <row r="8844" spans="1:15" x14ac:dyDescent="0.25">
      <c r="A8844">
        <v>380</v>
      </c>
      <c r="B8844">
        <v>20240315</v>
      </c>
      <c r="C8844">
        <v>5.0999999999999996</v>
      </c>
      <c r="D8844">
        <v>11.8</v>
      </c>
      <c r="E8844">
        <v>628</v>
      </c>
      <c r="F8844">
        <v>8.9</v>
      </c>
      <c r="G8844">
        <v>1009.6</v>
      </c>
      <c r="H8844">
        <v>82</v>
      </c>
      <c r="I8844" s="101" t="s">
        <v>44</v>
      </c>
      <c r="J8844" s="1">
        <f>DATEVALUE(RIGHT(jaar_zip[[#This Row],[YYYYMMDD]],2)&amp;"-"&amp;MID(jaar_zip[[#This Row],[YYYYMMDD]],5,2)&amp;"-"&amp;LEFT(jaar_zip[[#This Row],[YYYYMMDD]],4))</f>
        <v>45366</v>
      </c>
      <c r="K8844" s="101" t="str">
        <f>IF(AND(VALUE(MONTH(jaar_zip[[#This Row],[Datum]]))=1,VALUE(WEEKNUM(jaar_zip[[#This Row],[Datum]],21))&gt;51),RIGHT(YEAR(jaar_zip[[#This Row],[Datum]])-1,2),RIGHT(YEAR(jaar_zip[[#This Row],[Datum]]),2))&amp;"-"&amp; TEXT(WEEKNUM(jaar_zip[[#This Row],[Datum]],21),"00")</f>
        <v>24-11</v>
      </c>
      <c r="L8844" s="101">
        <f>MONTH(jaar_zip[[#This Row],[Datum]])</f>
        <v>3</v>
      </c>
      <c r="M8844" s="101">
        <f>IF(ISNUMBER(jaar_zip[[#This Row],[etmaaltemperatuur]]),IF(jaar_zip[[#This Row],[etmaaltemperatuur]]&lt;stookgrens,stookgrens-jaar_zip[[#This Row],[etmaaltemperatuur]],0),"")</f>
        <v>6.1999999999999993</v>
      </c>
      <c r="N8844" s="101">
        <f>IF(ISNUMBER(jaar_zip[[#This Row],[graaddagen]]),IF(OR(MONTH(jaar_zip[[#This Row],[Datum]])=1,MONTH(jaar_zip[[#This Row],[Datum]])=2,MONTH(jaar_zip[[#This Row],[Datum]])=11,MONTH(jaar_zip[[#This Row],[Datum]])=12),1.1,IF(OR(MONTH(jaar_zip[[#This Row],[Datum]])=3,MONTH(jaar_zip[[#This Row],[Datum]])=10),1,0.8))*jaar_zip[[#This Row],[graaddagen]],"")</f>
        <v>6.1999999999999993</v>
      </c>
      <c r="O8844" s="101">
        <f>IF(ISNUMBER(jaar_zip[[#This Row],[etmaaltemperatuur]]),IF(jaar_zip[[#This Row],[etmaaltemperatuur]]&gt;stookgrens,jaar_zip[[#This Row],[etmaaltemperatuur]]-stookgrens,0),"")</f>
        <v>0</v>
      </c>
    </row>
    <row r="8845" spans="1:15" x14ac:dyDescent="0.25">
      <c r="A8845">
        <v>380</v>
      </c>
      <c r="B8845">
        <v>20240316</v>
      </c>
      <c r="C8845">
        <v>3.2</v>
      </c>
      <c r="D8845">
        <v>8.1</v>
      </c>
      <c r="E8845">
        <v>518</v>
      </c>
      <c r="F8845">
        <v>0.7</v>
      </c>
      <c r="G8845">
        <v>1020.1</v>
      </c>
      <c r="H8845">
        <v>83</v>
      </c>
      <c r="I8845" s="101" t="s">
        <v>44</v>
      </c>
      <c r="J8845" s="1">
        <f>DATEVALUE(RIGHT(jaar_zip[[#This Row],[YYYYMMDD]],2)&amp;"-"&amp;MID(jaar_zip[[#This Row],[YYYYMMDD]],5,2)&amp;"-"&amp;LEFT(jaar_zip[[#This Row],[YYYYMMDD]],4))</f>
        <v>45367</v>
      </c>
      <c r="K8845" s="101" t="str">
        <f>IF(AND(VALUE(MONTH(jaar_zip[[#This Row],[Datum]]))=1,VALUE(WEEKNUM(jaar_zip[[#This Row],[Datum]],21))&gt;51),RIGHT(YEAR(jaar_zip[[#This Row],[Datum]])-1,2),RIGHT(YEAR(jaar_zip[[#This Row],[Datum]]),2))&amp;"-"&amp; TEXT(WEEKNUM(jaar_zip[[#This Row],[Datum]],21),"00")</f>
        <v>24-11</v>
      </c>
      <c r="L8845" s="101">
        <f>MONTH(jaar_zip[[#This Row],[Datum]])</f>
        <v>3</v>
      </c>
      <c r="M8845" s="101">
        <f>IF(ISNUMBER(jaar_zip[[#This Row],[etmaaltemperatuur]]),IF(jaar_zip[[#This Row],[etmaaltemperatuur]]&lt;stookgrens,stookgrens-jaar_zip[[#This Row],[etmaaltemperatuur]],0),"")</f>
        <v>9.9</v>
      </c>
      <c r="N8845" s="101">
        <f>IF(ISNUMBER(jaar_zip[[#This Row],[graaddagen]]),IF(OR(MONTH(jaar_zip[[#This Row],[Datum]])=1,MONTH(jaar_zip[[#This Row],[Datum]])=2,MONTH(jaar_zip[[#This Row],[Datum]])=11,MONTH(jaar_zip[[#This Row],[Datum]])=12),1.1,IF(OR(MONTH(jaar_zip[[#This Row],[Datum]])=3,MONTH(jaar_zip[[#This Row],[Datum]])=10),1,0.8))*jaar_zip[[#This Row],[graaddagen]],"")</f>
        <v>9.9</v>
      </c>
      <c r="O8845" s="101">
        <f>IF(ISNUMBER(jaar_zip[[#This Row],[etmaaltemperatuur]]),IF(jaar_zip[[#This Row],[etmaaltemperatuur]]&gt;stookgrens,jaar_zip[[#This Row],[etmaaltemperatuur]]-stookgrens,0),"")</f>
        <v>0</v>
      </c>
    </row>
    <row r="8846" spans="1:15" x14ac:dyDescent="0.25">
      <c r="A8846">
        <v>380</v>
      </c>
      <c r="B8846">
        <v>20240317</v>
      </c>
      <c r="C8846">
        <v>3.1</v>
      </c>
      <c r="D8846">
        <v>10.199999999999999</v>
      </c>
      <c r="E8846">
        <v>912</v>
      </c>
      <c r="F8846">
        <v>0.8</v>
      </c>
      <c r="G8846">
        <v>1020</v>
      </c>
      <c r="H8846">
        <v>75</v>
      </c>
      <c r="I8846" s="101" t="s">
        <v>44</v>
      </c>
      <c r="J8846" s="1">
        <f>DATEVALUE(RIGHT(jaar_zip[[#This Row],[YYYYMMDD]],2)&amp;"-"&amp;MID(jaar_zip[[#This Row],[YYYYMMDD]],5,2)&amp;"-"&amp;LEFT(jaar_zip[[#This Row],[YYYYMMDD]],4))</f>
        <v>45368</v>
      </c>
      <c r="K8846" s="101" t="str">
        <f>IF(AND(VALUE(MONTH(jaar_zip[[#This Row],[Datum]]))=1,VALUE(WEEKNUM(jaar_zip[[#This Row],[Datum]],21))&gt;51),RIGHT(YEAR(jaar_zip[[#This Row],[Datum]])-1,2),RIGHT(YEAR(jaar_zip[[#This Row],[Datum]]),2))&amp;"-"&amp; TEXT(WEEKNUM(jaar_zip[[#This Row],[Datum]],21),"00")</f>
        <v>24-11</v>
      </c>
      <c r="L8846" s="101">
        <f>MONTH(jaar_zip[[#This Row],[Datum]])</f>
        <v>3</v>
      </c>
      <c r="M8846" s="101">
        <f>IF(ISNUMBER(jaar_zip[[#This Row],[etmaaltemperatuur]]),IF(jaar_zip[[#This Row],[etmaaltemperatuur]]&lt;stookgrens,stookgrens-jaar_zip[[#This Row],[etmaaltemperatuur]],0),"")</f>
        <v>7.8000000000000007</v>
      </c>
      <c r="N8846" s="101">
        <f>IF(ISNUMBER(jaar_zip[[#This Row],[graaddagen]]),IF(OR(MONTH(jaar_zip[[#This Row],[Datum]])=1,MONTH(jaar_zip[[#This Row],[Datum]])=2,MONTH(jaar_zip[[#This Row],[Datum]])=11,MONTH(jaar_zip[[#This Row],[Datum]])=12),1.1,IF(OR(MONTH(jaar_zip[[#This Row],[Datum]])=3,MONTH(jaar_zip[[#This Row],[Datum]])=10),1,0.8))*jaar_zip[[#This Row],[graaddagen]],"")</f>
        <v>7.8000000000000007</v>
      </c>
      <c r="O8846" s="101">
        <f>IF(ISNUMBER(jaar_zip[[#This Row],[etmaaltemperatuur]]),IF(jaar_zip[[#This Row],[etmaaltemperatuur]]&gt;stookgrens,jaar_zip[[#This Row],[etmaaltemperatuur]]-stookgrens,0),"")</f>
        <v>0</v>
      </c>
    </row>
    <row r="8847" spans="1:15" x14ac:dyDescent="0.25">
      <c r="A8847">
        <v>380</v>
      </c>
      <c r="B8847">
        <v>20240318</v>
      </c>
      <c r="C8847">
        <v>2.7</v>
      </c>
      <c r="D8847">
        <v>11.2</v>
      </c>
      <c r="E8847">
        <v>1119</v>
      </c>
      <c r="F8847">
        <v>0</v>
      </c>
      <c r="G8847">
        <v>1016.7</v>
      </c>
      <c r="H8847">
        <v>82</v>
      </c>
      <c r="I8847" s="101" t="s">
        <v>44</v>
      </c>
      <c r="J8847" s="1">
        <f>DATEVALUE(RIGHT(jaar_zip[[#This Row],[YYYYMMDD]],2)&amp;"-"&amp;MID(jaar_zip[[#This Row],[YYYYMMDD]],5,2)&amp;"-"&amp;LEFT(jaar_zip[[#This Row],[YYYYMMDD]],4))</f>
        <v>45369</v>
      </c>
      <c r="K8847" s="101" t="str">
        <f>IF(AND(VALUE(MONTH(jaar_zip[[#This Row],[Datum]]))=1,VALUE(WEEKNUM(jaar_zip[[#This Row],[Datum]],21))&gt;51),RIGHT(YEAR(jaar_zip[[#This Row],[Datum]])-1,2),RIGHT(YEAR(jaar_zip[[#This Row],[Datum]]),2))&amp;"-"&amp; TEXT(WEEKNUM(jaar_zip[[#This Row],[Datum]],21),"00")</f>
        <v>24-12</v>
      </c>
      <c r="L8847" s="101">
        <f>MONTH(jaar_zip[[#This Row],[Datum]])</f>
        <v>3</v>
      </c>
      <c r="M8847" s="101">
        <f>IF(ISNUMBER(jaar_zip[[#This Row],[etmaaltemperatuur]]),IF(jaar_zip[[#This Row],[etmaaltemperatuur]]&lt;stookgrens,stookgrens-jaar_zip[[#This Row],[etmaaltemperatuur]],0),"")</f>
        <v>6.8000000000000007</v>
      </c>
      <c r="N8847" s="101">
        <f>IF(ISNUMBER(jaar_zip[[#This Row],[graaddagen]]),IF(OR(MONTH(jaar_zip[[#This Row],[Datum]])=1,MONTH(jaar_zip[[#This Row],[Datum]])=2,MONTH(jaar_zip[[#This Row],[Datum]])=11,MONTH(jaar_zip[[#This Row],[Datum]])=12),1.1,IF(OR(MONTH(jaar_zip[[#This Row],[Datum]])=3,MONTH(jaar_zip[[#This Row],[Datum]])=10),1,0.8))*jaar_zip[[#This Row],[graaddagen]],"")</f>
        <v>6.8000000000000007</v>
      </c>
      <c r="O8847" s="101">
        <f>IF(ISNUMBER(jaar_zip[[#This Row],[etmaaltemperatuur]]),IF(jaar_zip[[#This Row],[etmaaltemperatuur]]&gt;stookgrens,jaar_zip[[#This Row],[etmaaltemperatuur]]-stookgrens,0),"")</f>
        <v>0</v>
      </c>
    </row>
    <row r="8848" spans="1:15" x14ac:dyDescent="0.25">
      <c r="A8848">
        <v>380</v>
      </c>
      <c r="B8848">
        <v>20240319</v>
      </c>
      <c r="C8848">
        <v>2.2000000000000002</v>
      </c>
      <c r="D8848">
        <v>12.3</v>
      </c>
      <c r="E8848">
        <v>1090</v>
      </c>
      <c r="F8848">
        <v>0</v>
      </c>
      <c r="G8848">
        <v>1018.4</v>
      </c>
      <c r="H8848">
        <v>75</v>
      </c>
      <c r="I8848" s="101" t="s">
        <v>44</v>
      </c>
      <c r="J8848" s="1">
        <f>DATEVALUE(RIGHT(jaar_zip[[#This Row],[YYYYMMDD]],2)&amp;"-"&amp;MID(jaar_zip[[#This Row],[YYYYMMDD]],5,2)&amp;"-"&amp;LEFT(jaar_zip[[#This Row],[YYYYMMDD]],4))</f>
        <v>45370</v>
      </c>
      <c r="K8848" s="101" t="str">
        <f>IF(AND(VALUE(MONTH(jaar_zip[[#This Row],[Datum]]))=1,VALUE(WEEKNUM(jaar_zip[[#This Row],[Datum]],21))&gt;51),RIGHT(YEAR(jaar_zip[[#This Row],[Datum]])-1,2),RIGHT(YEAR(jaar_zip[[#This Row],[Datum]]),2))&amp;"-"&amp; TEXT(WEEKNUM(jaar_zip[[#This Row],[Datum]],21),"00")</f>
        <v>24-12</v>
      </c>
      <c r="L8848" s="101">
        <f>MONTH(jaar_zip[[#This Row],[Datum]])</f>
        <v>3</v>
      </c>
      <c r="M8848" s="101">
        <f>IF(ISNUMBER(jaar_zip[[#This Row],[etmaaltemperatuur]]),IF(jaar_zip[[#This Row],[etmaaltemperatuur]]&lt;stookgrens,stookgrens-jaar_zip[[#This Row],[etmaaltemperatuur]],0),"")</f>
        <v>5.6999999999999993</v>
      </c>
      <c r="N8848" s="101">
        <f>IF(ISNUMBER(jaar_zip[[#This Row],[graaddagen]]),IF(OR(MONTH(jaar_zip[[#This Row],[Datum]])=1,MONTH(jaar_zip[[#This Row],[Datum]])=2,MONTH(jaar_zip[[#This Row],[Datum]])=11,MONTH(jaar_zip[[#This Row],[Datum]])=12),1.1,IF(OR(MONTH(jaar_zip[[#This Row],[Datum]])=3,MONTH(jaar_zip[[#This Row],[Datum]])=10),1,0.8))*jaar_zip[[#This Row],[graaddagen]],"")</f>
        <v>5.6999999999999993</v>
      </c>
      <c r="O8848" s="101">
        <f>IF(ISNUMBER(jaar_zip[[#This Row],[etmaaltemperatuur]]),IF(jaar_zip[[#This Row],[etmaaltemperatuur]]&gt;stookgrens,jaar_zip[[#This Row],[etmaaltemperatuur]]-stookgrens,0),"")</f>
        <v>0</v>
      </c>
    </row>
    <row r="8849" spans="1:15" x14ac:dyDescent="0.25">
      <c r="A8849">
        <v>380</v>
      </c>
      <c r="B8849">
        <v>20240320</v>
      </c>
      <c r="C8849">
        <v>1.8</v>
      </c>
      <c r="D8849">
        <v>12.8</v>
      </c>
      <c r="E8849">
        <v>1362</v>
      </c>
      <c r="F8849">
        <v>0</v>
      </c>
      <c r="G8849">
        <v>1018.9</v>
      </c>
      <c r="H8849">
        <v>72</v>
      </c>
      <c r="I8849" s="101" t="s">
        <v>44</v>
      </c>
      <c r="J8849" s="1">
        <f>DATEVALUE(RIGHT(jaar_zip[[#This Row],[YYYYMMDD]],2)&amp;"-"&amp;MID(jaar_zip[[#This Row],[YYYYMMDD]],5,2)&amp;"-"&amp;LEFT(jaar_zip[[#This Row],[YYYYMMDD]],4))</f>
        <v>45371</v>
      </c>
      <c r="K8849" s="101" t="str">
        <f>IF(AND(VALUE(MONTH(jaar_zip[[#This Row],[Datum]]))=1,VALUE(WEEKNUM(jaar_zip[[#This Row],[Datum]],21))&gt;51),RIGHT(YEAR(jaar_zip[[#This Row],[Datum]])-1,2),RIGHT(YEAR(jaar_zip[[#This Row],[Datum]]),2))&amp;"-"&amp; TEXT(WEEKNUM(jaar_zip[[#This Row],[Datum]],21),"00")</f>
        <v>24-12</v>
      </c>
      <c r="L8849" s="101">
        <f>MONTH(jaar_zip[[#This Row],[Datum]])</f>
        <v>3</v>
      </c>
      <c r="M8849" s="101">
        <f>IF(ISNUMBER(jaar_zip[[#This Row],[etmaaltemperatuur]]),IF(jaar_zip[[#This Row],[etmaaltemperatuur]]&lt;stookgrens,stookgrens-jaar_zip[[#This Row],[etmaaltemperatuur]],0),"")</f>
        <v>5.1999999999999993</v>
      </c>
      <c r="N8849" s="101">
        <f>IF(ISNUMBER(jaar_zip[[#This Row],[graaddagen]]),IF(OR(MONTH(jaar_zip[[#This Row],[Datum]])=1,MONTH(jaar_zip[[#This Row],[Datum]])=2,MONTH(jaar_zip[[#This Row],[Datum]])=11,MONTH(jaar_zip[[#This Row],[Datum]])=12),1.1,IF(OR(MONTH(jaar_zip[[#This Row],[Datum]])=3,MONTH(jaar_zip[[#This Row],[Datum]])=10),1,0.8))*jaar_zip[[#This Row],[graaddagen]],"")</f>
        <v>5.1999999999999993</v>
      </c>
      <c r="O8849" s="101">
        <f>IF(ISNUMBER(jaar_zip[[#This Row],[etmaaltemperatuur]]),IF(jaar_zip[[#This Row],[etmaaltemperatuur]]&gt;stookgrens,jaar_zip[[#This Row],[etmaaltemperatuur]]-stookgrens,0),"")</f>
        <v>0</v>
      </c>
    </row>
    <row r="8850" spans="1:15" x14ac:dyDescent="0.25">
      <c r="A8850">
        <v>380</v>
      </c>
      <c r="B8850">
        <v>20240321</v>
      </c>
      <c r="C8850">
        <v>2.7</v>
      </c>
      <c r="D8850">
        <v>10.1</v>
      </c>
      <c r="E8850">
        <v>989</v>
      </c>
      <c r="F8850">
        <v>0</v>
      </c>
      <c r="G8850">
        <v>1024</v>
      </c>
      <c r="H8850">
        <v>85</v>
      </c>
      <c r="I8850" s="101" t="s">
        <v>44</v>
      </c>
      <c r="J8850" s="1">
        <f>DATEVALUE(RIGHT(jaar_zip[[#This Row],[YYYYMMDD]],2)&amp;"-"&amp;MID(jaar_zip[[#This Row],[YYYYMMDD]],5,2)&amp;"-"&amp;LEFT(jaar_zip[[#This Row],[YYYYMMDD]],4))</f>
        <v>45372</v>
      </c>
      <c r="K8850" s="101" t="str">
        <f>IF(AND(VALUE(MONTH(jaar_zip[[#This Row],[Datum]]))=1,VALUE(WEEKNUM(jaar_zip[[#This Row],[Datum]],21))&gt;51),RIGHT(YEAR(jaar_zip[[#This Row],[Datum]])-1,2),RIGHT(YEAR(jaar_zip[[#This Row],[Datum]]),2))&amp;"-"&amp; TEXT(WEEKNUM(jaar_zip[[#This Row],[Datum]],21),"00")</f>
        <v>24-12</v>
      </c>
      <c r="L8850" s="101">
        <f>MONTH(jaar_zip[[#This Row],[Datum]])</f>
        <v>3</v>
      </c>
      <c r="M8850" s="101">
        <f>IF(ISNUMBER(jaar_zip[[#This Row],[etmaaltemperatuur]]),IF(jaar_zip[[#This Row],[etmaaltemperatuur]]&lt;stookgrens,stookgrens-jaar_zip[[#This Row],[etmaaltemperatuur]],0),"")</f>
        <v>7.9</v>
      </c>
      <c r="N8850" s="101">
        <f>IF(ISNUMBER(jaar_zip[[#This Row],[graaddagen]]),IF(OR(MONTH(jaar_zip[[#This Row],[Datum]])=1,MONTH(jaar_zip[[#This Row],[Datum]])=2,MONTH(jaar_zip[[#This Row],[Datum]])=11,MONTH(jaar_zip[[#This Row],[Datum]])=12),1.1,IF(OR(MONTH(jaar_zip[[#This Row],[Datum]])=3,MONTH(jaar_zip[[#This Row],[Datum]])=10),1,0.8))*jaar_zip[[#This Row],[graaddagen]],"")</f>
        <v>7.9</v>
      </c>
      <c r="O8850" s="101">
        <f>IF(ISNUMBER(jaar_zip[[#This Row],[etmaaltemperatuur]]),IF(jaar_zip[[#This Row],[etmaaltemperatuur]]&gt;stookgrens,jaar_zip[[#This Row],[etmaaltemperatuur]]-stookgrens,0),"")</f>
        <v>0</v>
      </c>
    </row>
    <row r="8851" spans="1:15" x14ac:dyDescent="0.25">
      <c r="A8851">
        <v>380</v>
      </c>
      <c r="B8851">
        <v>20240322</v>
      </c>
      <c r="C8851">
        <v>4.2</v>
      </c>
      <c r="D8851">
        <v>10.5</v>
      </c>
      <c r="E8851">
        <v>636</v>
      </c>
      <c r="F8851">
        <v>9.8000000000000007</v>
      </c>
      <c r="G8851">
        <v>1016.7</v>
      </c>
      <c r="H8851">
        <v>86</v>
      </c>
      <c r="I8851" s="101" t="s">
        <v>44</v>
      </c>
      <c r="J8851" s="1">
        <f>DATEVALUE(RIGHT(jaar_zip[[#This Row],[YYYYMMDD]],2)&amp;"-"&amp;MID(jaar_zip[[#This Row],[YYYYMMDD]],5,2)&amp;"-"&amp;LEFT(jaar_zip[[#This Row],[YYYYMMDD]],4))</f>
        <v>45373</v>
      </c>
      <c r="K8851" s="101" t="str">
        <f>IF(AND(VALUE(MONTH(jaar_zip[[#This Row],[Datum]]))=1,VALUE(WEEKNUM(jaar_zip[[#This Row],[Datum]],21))&gt;51),RIGHT(YEAR(jaar_zip[[#This Row],[Datum]])-1,2),RIGHT(YEAR(jaar_zip[[#This Row],[Datum]]),2))&amp;"-"&amp; TEXT(WEEKNUM(jaar_zip[[#This Row],[Datum]],21),"00")</f>
        <v>24-12</v>
      </c>
      <c r="L8851" s="101">
        <f>MONTH(jaar_zip[[#This Row],[Datum]])</f>
        <v>3</v>
      </c>
      <c r="M8851" s="101">
        <f>IF(ISNUMBER(jaar_zip[[#This Row],[etmaaltemperatuur]]),IF(jaar_zip[[#This Row],[etmaaltemperatuur]]&lt;stookgrens,stookgrens-jaar_zip[[#This Row],[etmaaltemperatuur]],0),"")</f>
        <v>7.5</v>
      </c>
      <c r="N8851" s="101">
        <f>IF(ISNUMBER(jaar_zip[[#This Row],[graaddagen]]),IF(OR(MONTH(jaar_zip[[#This Row],[Datum]])=1,MONTH(jaar_zip[[#This Row],[Datum]])=2,MONTH(jaar_zip[[#This Row],[Datum]])=11,MONTH(jaar_zip[[#This Row],[Datum]])=12),1.1,IF(OR(MONTH(jaar_zip[[#This Row],[Datum]])=3,MONTH(jaar_zip[[#This Row],[Datum]])=10),1,0.8))*jaar_zip[[#This Row],[graaddagen]],"")</f>
        <v>7.5</v>
      </c>
      <c r="O8851" s="101">
        <f>IF(ISNUMBER(jaar_zip[[#This Row],[etmaaltemperatuur]]),IF(jaar_zip[[#This Row],[etmaaltemperatuur]]&gt;stookgrens,jaar_zip[[#This Row],[etmaaltemperatuur]]-stookgrens,0),"")</f>
        <v>0</v>
      </c>
    </row>
    <row r="8852" spans="1:15" x14ac:dyDescent="0.25">
      <c r="A8852">
        <v>380</v>
      </c>
      <c r="B8852">
        <v>20240323</v>
      </c>
      <c r="C8852">
        <v>4</v>
      </c>
      <c r="D8852">
        <v>5.7</v>
      </c>
      <c r="E8852">
        <v>1070</v>
      </c>
      <c r="F8852">
        <v>5.6</v>
      </c>
      <c r="G8852">
        <v>1010.3</v>
      </c>
      <c r="H8852">
        <v>83</v>
      </c>
      <c r="I8852" s="101" t="s">
        <v>44</v>
      </c>
      <c r="J8852" s="1">
        <f>DATEVALUE(RIGHT(jaar_zip[[#This Row],[YYYYMMDD]],2)&amp;"-"&amp;MID(jaar_zip[[#This Row],[YYYYMMDD]],5,2)&amp;"-"&amp;LEFT(jaar_zip[[#This Row],[YYYYMMDD]],4))</f>
        <v>45374</v>
      </c>
      <c r="K8852" s="101" t="str">
        <f>IF(AND(VALUE(MONTH(jaar_zip[[#This Row],[Datum]]))=1,VALUE(WEEKNUM(jaar_zip[[#This Row],[Datum]],21))&gt;51),RIGHT(YEAR(jaar_zip[[#This Row],[Datum]])-1,2),RIGHT(YEAR(jaar_zip[[#This Row],[Datum]]),2))&amp;"-"&amp; TEXT(WEEKNUM(jaar_zip[[#This Row],[Datum]],21),"00")</f>
        <v>24-12</v>
      </c>
      <c r="L8852" s="101">
        <f>MONTH(jaar_zip[[#This Row],[Datum]])</f>
        <v>3</v>
      </c>
      <c r="M8852" s="101">
        <f>IF(ISNUMBER(jaar_zip[[#This Row],[etmaaltemperatuur]]),IF(jaar_zip[[#This Row],[etmaaltemperatuur]]&lt;stookgrens,stookgrens-jaar_zip[[#This Row],[etmaaltemperatuur]],0),"")</f>
        <v>12.3</v>
      </c>
      <c r="N8852" s="101">
        <f>IF(ISNUMBER(jaar_zip[[#This Row],[graaddagen]]),IF(OR(MONTH(jaar_zip[[#This Row],[Datum]])=1,MONTH(jaar_zip[[#This Row],[Datum]])=2,MONTH(jaar_zip[[#This Row],[Datum]])=11,MONTH(jaar_zip[[#This Row],[Datum]])=12),1.1,IF(OR(MONTH(jaar_zip[[#This Row],[Datum]])=3,MONTH(jaar_zip[[#This Row],[Datum]])=10),1,0.8))*jaar_zip[[#This Row],[graaddagen]],"")</f>
        <v>12.3</v>
      </c>
      <c r="O8852" s="101">
        <f>IF(ISNUMBER(jaar_zip[[#This Row],[etmaaltemperatuur]]),IF(jaar_zip[[#This Row],[etmaaltemperatuur]]&gt;stookgrens,jaar_zip[[#This Row],[etmaaltemperatuur]]-stookgrens,0),"")</f>
        <v>0</v>
      </c>
    </row>
    <row r="8853" spans="1:15" x14ac:dyDescent="0.25">
      <c r="A8853">
        <v>380</v>
      </c>
      <c r="B8853">
        <v>20240324</v>
      </c>
      <c r="C8853">
        <v>5.7</v>
      </c>
      <c r="D8853">
        <v>5.6</v>
      </c>
      <c r="E8853">
        <v>659</v>
      </c>
      <c r="F8853">
        <v>6.2</v>
      </c>
      <c r="G8853">
        <v>1007.2</v>
      </c>
      <c r="H8853">
        <v>82</v>
      </c>
      <c r="I8853" s="101" t="s">
        <v>44</v>
      </c>
      <c r="J8853" s="1">
        <f>DATEVALUE(RIGHT(jaar_zip[[#This Row],[YYYYMMDD]],2)&amp;"-"&amp;MID(jaar_zip[[#This Row],[YYYYMMDD]],5,2)&amp;"-"&amp;LEFT(jaar_zip[[#This Row],[YYYYMMDD]],4))</f>
        <v>45375</v>
      </c>
      <c r="K8853" s="101" t="str">
        <f>IF(AND(VALUE(MONTH(jaar_zip[[#This Row],[Datum]]))=1,VALUE(WEEKNUM(jaar_zip[[#This Row],[Datum]],21))&gt;51),RIGHT(YEAR(jaar_zip[[#This Row],[Datum]])-1,2),RIGHT(YEAR(jaar_zip[[#This Row],[Datum]]),2))&amp;"-"&amp; TEXT(WEEKNUM(jaar_zip[[#This Row],[Datum]],21),"00")</f>
        <v>24-12</v>
      </c>
      <c r="L8853" s="101">
        <f>MONTH(jaar_zip[[#This Row],[Datum]])</f>
        <v>3</v>
      </c>
      <c r="M8853" s="101">
        <f>IF(ISNUMBER(jaar_zip[[#This Row],[etmaaltemperatuur]]),IF(jaar_zip[[#This Row],[etmaaltemperatuur]]&lt;stookgrens,stookgrens-jaar_zip[[#This Row],[etmaaltemperatuur]],0),"")</f>
        <v>12.4</v>
      </c>
      <c r="N8853" s="101">
        <f>IF(ISNUMBER(jaar_zip[[#This Row],[graaddagen]]),IF(OR(MONTH(jaar_zip[[#This Row],[Datum]])=1,MONTH(jaar_zip[[#This Row],[Datum]])=2,MONTH(jaar_zip[[#This Row],[Datum]])=11,MONTH(jaar_zip[[#This Row],[Datum]])=12),1.1,IF(OR(MONTH(jaar_zip[[#This Row],[Datum]])=3,MONTH(jaar_zip[[#This Row],[Datum]])=10),1,0.8))*jaar_zip[[#This Row],[graaddagen]],"")</f>
        <v>12.4</v>
      </c>
      <c r="O8853" s="101">
        <f>IF(ISNUMBER(jaar_zip[[#This Row],[etmaaltemperatuur]]),IF(jaar_zip[[#This Row],[etmaaltemperatuur]]&gt;stookgrens,jaar_zip[[#This Row],[etmaaltemperatuur]]-stookgrens,0),"")</f>
        <v>0</v>
      </c>
    </row>
    <row r="8854" spans="1:15" x14ac:dyDescent="0.25">
      <c r="A8854">
        <v>380</v>
      </c>
      <c r="B8854">
        <v>20240325</v>
      </c>
      <c r="C8854">
        <v>3.3</v>
      </c>
      <c r="D8854">
        <v>6.9</v>
      </c>
      <c r="E8854">
        <v>1531</v>
      </c>
      <c r="F8854">
        <v>0</v>
      </c>
      <c r="G8854">
        <v>1004.4</v>
      </c>
      <c r="H8854">
        <v>69</v>
      </c>
      <c r="I8854" s="101" t="s">
        <v>44</v>
      </c>
      <c r="J8854" s="1">
        <f>DATEVALUE(RIGHT(jaar_zip[[#This Row],[YYYYMMDD]],2)&amp;"-"&amp;MID(jaar_zip[[#This Row],[YYYYMMDD]],5,2)&amp;"-"&amp;LEFT(jaar_zip[[#This Row],[YYYYMMDD]],4))</f>
        <v>45376</v>
      </c>
      <c r="K8854" s="101" t="str">
        <f>IF(AND(VALUE(MONTH(jaar_zip[[#This Row],[Datum]]))=1,VALUE(WEEKNUM(jaar_zip[[#This Row],[Datum]],21))&gt;51),RIGHT(YEAR(jaar_zip[[#This Row],[Datum]])-1,2),RIGHT(YEAR(jaar_zip[[#This Row],[Datum]]),2))&amp;"-"&amp; TEXT(WEEKNUM(jaar_zip[[#This Row],[Datum]],21),"00")</f>
        <v>24-13</v>
      </c>
      <c r="L8854" s="101">
        <f>MONTH(jaar_zip[[#This Row],[Datum]])</f>
        <v>3</v>
      </c>
      <c r="M8854" s="101">
        <f>IF(ISNUMBER(jaar_zip[[#This Row],[etmaaltemperatuur]]),IF(jaar_zip[[#This Row],[etmaaltemperatuur]]&lt;stookgrens,stookgrens-jaar_zip[[#This Row],[etmaaltemperatuur]],0),"")</f>
        <v>11.1</v>
      </c>
      <c r="N8854" s="101">
        <f>IF(ISNUMBER(jaar_zip[[#This Row],[graaddagen]]),IF(OR(MONTH(jaar_zip[[#This Row],[Datum]])=1,MONTH(jaar_zip[[#This Row],[Datum]])=2,MONTH(jaar_zip[[#This Row],[Datum]])=11,MONTH(jaar_zip[[#This Row],[Datum]])=12),1.1,IF(OR(MONTH(jaar_zip[[#This Row],[Datum]])=3,MONTH(jaar_zip[[#This Row],[Datum]])=10),1,0.8))*jaar_zip[[#This Row],[graaddagen]],"")</f>
        <v>11.1</v>
      </c>
      <c r="O8854" s="101">
        <f>IF(ISNUMBER(jaar_zip[[#This Row],[etmaaltemperatuur]]),IF(jaar_zip[[#This Row],[etmaaltemperatuur]]&gt;stookgrens,jaar_zip[[#This Row],[etmaaltemperatuur]]-stookgrens,0),"")</f>
        <v>0</v>
      </c>
    </row>
    <row r="8855" spans="1:15" x14ac:dyDescent="0.25">
      <c r="A8855">
        <v>380</v>
      </c>
      <c r="B8855">
        <v>20240326</v>
      </c>
      <c r="C8855">
        <v>3</v>
      </c>
      <c r="D8855">
        <v>10.3</v>
      </c>
      <c r="E8855">
        <v>959</v>
      </c>
      <c r="F8855">
        <v>0</v>
      </c>
      <c r="G8855">
        <v>990.6</v>
      </c>
      <c r="H8855">
        <v>65</v>
      </c>
      <c r="I8855" s="101" t="s">
        <v>44</v>
      </c>
      <c r="J8855" s="1">
        <f>DATEVALUE(RIGHT(jaar_zip[[#This Row],[YYYYMMDD]],2)&amp;"-"&amp;MID(jaar_zip[[#This Row],[YYYYMMDD]],5,2)&amp;"-"&amp;LEFT(jaar_zip[[#This Row],[YYYYMMDD]],4))</f>
        <v>45377</v>
      </c>
      <c r="K8855" s="101" t="str">
        <f>IF(AND(VALUE(MONTH(jaar_zip[[#This Row],[Datum]]))=1,VALUE(WEEKNUM(jaar_zip[[#This Row],[Datum]],21))&gt;51),RIGHT(YEAR(jaar_zip[[#This Row],[Datum]])-1,2),RIGHT(YEAR(jaar_zip[[#This Row],[Datum]]),2))&amp;"-"&amp; TEXT(WEEKNUM(jaar_zip[[#This Row],[Datum]],21),"00")</f>
        <v>24-13</v>
      </c>
      <c r="L8855" s="101">
        <f>MONTH(jaar_zip[[#This Row],[Datum]])</f>
        <v>3</v>
      </c>
      <c r="M8855" s="101">
        <f>IF(ISNUMBER(jaar_zip[[#This Row],[etmaaltemperatuur]]),IF(jaar_zip[[#This Row],[etmaaltemperatuur]]&lt;stookgrens,stookgrens-jaar_zip[[#This Row],[etmaaltemperatuur]],0),"")</f>
        <v>7.6999999999999993</v>
      </c>
      <c r="N8855" s="101">
        <f>IF(ISNUMBER(jaar_zip[[#This Row],[graaddagen]]),IF(OR(MONTH(jaar_zip[[#This Row],[Datum]])=1,MONTH(jaar_zip[[#This Row],[Datum]])=2,MONTH(jaar_zip[[#This Row],[Datum]])=11,MONTH(jaar_zip[[#This Row],[Datum]])=12),1.1,IF(OR(MONTH(jaar_zip[[#This Row],[Datum]])=3,MONTH(jaar_zip[[#This Row],[Datum]])=10),1,0.8))*jaar_zip[[#This Row],[graaddagen]],"")</f>
        <v>7.6999999999999993</v>
      </c>
      <c r="O8855" s="101">
        <f>IF(ISNUMBER(jaar_zip[[#This Row],[etmaaltemperatuur]]),IF(jaar_zip[[#This Row],[etmaaltemperatuur]]&gt;stookgrens,jaar_zip[[#This Row],[etmaaltemperatuur]]-stookgrens,0),"")</f>
        <v>0</v>
      </c>
    </row>
    <row r="8856" spans="1:15" x14ac:dyDescent="0.25">
      <c r="A8856">
        <v>380</v>
      </c>
      <c r="B8856">
        <v>20240327</v>
      </c>
      <c r="C8856">
        <v>4</v>
      </c>
      <c r="D8856">
        <v>8.6999999999999993</v>
      </c>
      <c r="E8856">
        <v>664</v>
      </c>
      <c r="F8856">
        <v>1.9</v>
      </c>
      <c r="G8856">
        <v>987.4</v>
      </c>
      <c r="H8856">
        <v>76</v>
      </c>
      <c r="I8856" s="101" t="s">
        <v>44</v>
      </c>
      <c r="J8856" s="1">
        <f>DATEVALUE(RIGHT(jaar_zip[[#This Row],[YYYYMMDD]],2)&amp;"-"&amp;MID(jaar_zip[[#This Row],[YYYYMMDD]],5,2)&amp;"-"&amp;LEFT(jaar_zip[[#This Row],[YYYYMMDD]],4))</f>
        <v>45378</v>
      </c>
      <c r="K8856" s="101" t="str">
        <f>IF(AND(VALUE(MONTH(jaar_zip[[#This Row],[Datum]]))=1,VALUE(WEEKNUM(jaar_zip[[#This Row],[Datum]],21))&gt;51),RIGHT(YEAR(jaar_zip[[#This Row],[Datum]])-1,2),RIGHT(YEAR(jaar_zip[[#This Row],[Datum]]),2))&amp;"-"&amp; TEXT(WEEKNUM(jaar_zip[[#This Row],[Datum]],21),"00")</f>
        <v>24-13</v>
      </c>
      <c r="L8856" s="101">
        <f>MONTH(jaar_zip[[#This Row],[Datum]])</f>
        <v>3</v>
      </c>
      <c r="M8856" s="101">
        <f>IF(ISNUMBER(jaar_zip[[#This Row],[etmaaltemperatuur]]),IF(jaar_zip[[#This Row],[etmaaltemperatuur]]&lt;stookgrens,stookgrens-jaar_zip[[#This Row],[etmaaltemperatuur]],0),"")</f>
        <v>9.3000000000000007</v>
      </c>
      <c r="N8856" s="101">
        <f>IF(ISNUMBER(jaar_zip[[#This Row],[graaddagen]]),IF(OR(MONTH(jaar_zip[[#This Row],[Datum]])=1,MONTH(jaar_zip[[#This Row],[Datum]])=2,MONTH(jaar_zip[[#This Row],[Datum]])=11,MONTH(jaar_zip[[#This Row],[Datum]])=12),1.1,IF(OR(MONTH(jaar_zip[[#This Row],[Datum]])=3,MONTH(jaar_zip[[#This Row],[Datum]])=10),1,0.8))*jaar_zip[[#This Row],[graaddagen]],"")</f>
        <v>9.3000000000000007</v>
      </c>
      <c r="O8856" s="101">
        <f>IF(ISNUMBER(jaar_zip[[#This Row],[etmaaltemperatuur]]),IF(jaar_zip[[#This Row],[etmaaltemperatuur]]&gt;stookgrens,jaar_zip[[#This Row],[etmaaltemperatuur]]-stookgrens,0),"")</f>
        <v>0</v>
      </c>
    </row>
    <row r="8857" spans="1:15" x14ac:dyDescent="0.25">
      <c r="A8857">
        <v>380</v>
      </c>
      <c r="B8857">
        <v>20240328</v>
      </c>
      <c r="C8857">
        <v>7</v>
      </c>
      <c r="D8857">
        <v>8.8000000000000007</v>
      </c>
      <c r="E8857">
        <v>958</v>
      </c>
      <c r="F8857">
        <v>0.8</v>
      </c>
      <c r="G8857">
        <v>988.1</v>
      </c>
      <c r="H8857">
        <v>66</v>
      </c>
      <c r="I8857" s="101" t="s">
        <v>44</v>
      </c>
      <c r="J8857" s="1">
        <f>DATEVALUE(RIGHT(jaar_zip[[#This Row],[YYYYMMDD]],2)&amp;"-"&amp;MID(jaar_zip[[#This Row],[YYYYMMDD]],5,2)&amp;"-"&amp;LEFT(jaar_zip[[#This Row],[YYYYMMDD]],4))</f>
        <v>45379</v>
      </c>
      <c r="K8857" s="101" t="str">
        <f>IF(AND(VALUE(MONTH(jaar_zip[[#This Row],[Datum]]))=1,VALUE(WEEKNUM(jaar_zip[[#This Row],[Datum]],21))&gt;51),RIGHT(YEAR(jaar_zip[[#This Row],[Datum]])-1,2),RIGHT(YEAR(jaar_zip[[#This Row],[Datum]]),2))&amp;"-"&amp; TEXT(WEEKNUM(jaar_zip[[#This Row],[Datum]],21),"00")</f>
        <v>24-13</v>
      </c>
      <c r="L8857" s="101">
        <f>MONTH(jaar_zip[[#This Row],[Datum]])</f>
        <v>3</v>
      </c>
      <c r="M8857" s="101">
        <f>IF(ISNUMBER(jaar_zip[[#This Row],[etmaaltemperatuur]]),IF(jaar_zip[[#This Row],[etmaaltemperatuur]]&lt;stookgrens,stookgrens-jaar_zip[[#This Row],[etmaaltemperatuur]],0),"")</f>
        <v>9.1999999999999993</v>
      </c>
      <c r="N8857" s="101">
        <f>IF(ISNUMBER(jaar_zip[[#This Row],[graaddagen]]),IF(OR(MONTH(jaar_zip[[#This Row],[Datum]])=1,MONTH(jaar_zip[[#This Row],[Datum]])=2,MONTH(jaar_zip[[#This Row],[Datum]])=11,MONTH(jaar_zip[[#This Row],[Datum]])=12),1.1,IF(OR(MONTH(jaar_zip[[#This Row],[Datum]])=3,MONTH(jaar_zip[[#This Row],[Datum]])=10),1,0.8))*jaar_zip[[#This Row],[graaddagen]],"")</f>
        <v>9.1999999999999993</v>
      </c>
      <c r="O8857" s="101">
        <f>IF(ISNUMBER(jaar_zip[[#This Row],[etmaaltemperatuur]]),IF(jaar_zip[[#This Row],[etmaaltemperatuur]]&gt;stookgrens,jaar_zip[[#This Row],[etmaaltemperatuur]]-stookgrens,0),"")</f>
        <v>0</v>
      </c>
    </row>
    <row r="8858" spans="1:15" x14ac:dyDescent="0.25">
      <c r="A8858">
        <v>380</v>
      </c>
      <c r="B8858">
        <v>20240329</v>
      </c>
      <c r="C8858">
        <v>4.8</v>
      </c>
      <c r="D8858">
        <v>10.6</v>
      </c>
      <c r="E8858">
        <v>752</v>
      </c>
      <c r="F8858">
        <v>1.2</v>
      </c>
      <c r="G8858">
        <v>994.6</v>
      </c>
      <c r="H8858">
        <v>76</v>
      </c>
      <c r="I8858" s="101" t="s">
        <v>44</v>
      </c>
      <c r="J8858" s="1">
        <f>DATEVALUE(RIGHT(jaar_zip[[#This Row],[YYYYMMDD]],2)&amp;"-"&amp;MID(jaar_zip[[#This Row],[YYYYMMDD]],5,2)&amp;"-"&amp;LEFT(jaar_zip[[#This Row],[YYYYMMDD]],4))</f>
        <v>45380</v>
      </c>
      <c r="K8858" s="101" t="str">
        <f>IF(AND(VALUE(MONTH(jaar_zip[[#This Row],[Datum]]))=1,VALUE(WEEKNUM(jaar_zip[[#This Row],[Datum]],21))&gt;51),RIGHT(YEAR(jaar_zip[[#This Row],[Datum]])-1,2),RIGHT(YEAR(jaar_zip[[#This Row],[Datum]]),2))&amp;"-"&amp; TEXT(WEEKNUM(jaar_zip[[#This Row],[Datum]],21),"00")</f>
        <v>24-13</v>
      </c>
      <c r="L8858" s="101">
        <f>MONTH(jaar_zip[[#This Row],[Datum]])</f>
        <v>3</v>
      </c>
      <c r="M8858" s="101">
        <f>IF(ISNUMBER(jaar_zip[[#This Row],[etmaaltemperatuur]]),IF(jaar_zip[[#This Row],[etmaaltemperatuur]]&lt;stookgrens,stookgrens-jaar_zip[[#This Row],[etmaaltemperatuur]],0),"")</f>
        <v>7.4</v>
      </c>
      <c r="N8858" s="101">
        <f>IF(ISNUMBER(jaar_zip[[#This Row],[graaddagen]]),IF(OR(MONTH(jaar_zip[[#This Row],[Datum]])=1,MONTH(jaar_zip[[#This Row],[Datum]])=2,MONTH(jaar_zip[[#This Row],[Datum]])=11,MONTH(jaar_zip[[#This Row],[Datum]])=12),1.1,IF(OR(MONTH(jaar_zip[[#This Row],[Datum]])=3,MONTH(jaar_zip[[#This Row],[Datum]])=10),1,0.8))*jaar_zip[[#This Row],[graaddagen]],"")</f>
        <v>7.4</v>
      </c>
      <c r="O8858" s="101">
        <f>IF(ISNUMBER(jaar_zip[[#This Row],[etmaaltemperatuur]]),IF(jaar_zip[[#This Row],[etmaaltemperatuur]]&gt;stookgrens,jaar_zip[[#This Row],[etmaaltemperatuur]]-stookgrens,0),"")</f>
        <v>0</v>
      </c>
    </row>
    <row r="8859" spans="1:15" x14ac:dyDescent="0.25">
      <c r="A8859">
        <v>380</v>
      </c>
      <c r="B8859">
        <v>20240330</v>
      </c>
      <c r="C8859">
        <v>3.4</v>
      </c>
      <c r="D8859">
        <v>10.1</v>
      </c>
      <c r="E8859">
        <v>605</v>
      </c>
      <c r="F8859">
        <v>0.2</v>
      </c>
      <c r="G8859">
        <v>996.8</v>
      </c>
      <c r="H8859">
        <v>84</v>
      </c>
      <c r="I8859" s="101" t="s">
        <v>44</v>
      </c>
      <c r="J8859" s="1">
        <f>DATEVALUE(RIGHT(jaar_zip[[#This Row],[YYYYMMDD]],2)&amp;"-"&amp;MID(jaar_zip[[#This Row],[YYYYMMDD]],5,2)&amp;"-"&amp;LEFT(jaar_zip[[#This Row],[YYYYMMDD]],4))</f>
        <v>45381</v>
      </c>
      <c r="K8859" s="101" t="str">
        <f>IF(AND(VALUE(MONTH(jaar_zip[[#This Row],[Datum]]))=1,VALUE(WEEKNUM(jaar_zip[[#This Row],[Datum]],21))&gt;51),RIGHT(YEAR(jaar_zip[[#This Row],[Datum]])-1,2),RIGHT(YEAR(jaar_zip[[#This Row],[Datum]]),2))&amp;"-"&amp; TEXT(WEEKNUM(jaar_zip[[#This Row],[Datum]],21),"00")</f>
        <v>24-13</v>
      </c>
      <c r="L8859" s="101">
        <f>MONTH(jaar_zip[[#This Row],[Datum]])</f>
        <v>3</v>
      </c>
      <c r="M8859" s="101">
        <f>IF(ISNUMBER(jaar_zip[[#This Row],[etmaaltemperatuur]]),IF(jaar_zip[[#This Row],[etmaaltemperatuur]]&lt;stookgrens,stookgrens-jaar_zip[[#This Row],[etmaaltemperatuur]],0),"")</f>
        <v>7.9</v>
      </c>
      <c r="N8859" s="101">
        <f>IF(ISNUMBER(jaar_zip[[#This Row],[graaddagen]]),IF(OR(MONTH(jaar_zip[[#This Row],[Datum]])=1,MONTH(jaar_zip[[#This Row],[Datum]])=2,MONTH(jaar_zip[[#This Row],[Datum]])=11,MONTH(jaar_zip[[#This Row],[Datum]])=12),1.1,IF(OR(MONTH(jaar_zip[[#This Row],[Datum]])=3,MONTH(jaar_zip[[#This Row],[Datum]])=10),1,0.8))*jaar_zip[[#This Row],[graaddagen]],"")</f>
        <v>7.9</v>
      </c>
      <c r="O8859" s="101">
        <f>IF(ISNUMBER(jaar_zip[[#This Row],[etmaaltemperatuur]]),IF(jaar_zip[[#This Row],[etmaaltemperatuur]]&gt;stookgrens,jaar_zip[[#This Row],[etmaaltemperatuur]]-stookgrens,0),"")</f>
        <v>0</v>
      </c>
    </row>
    <row r="8860" spans="1:15" x14ac:dyDescent="0.25">
      <c r="A8860">
        <v>380</v>
      </c>
      <c r="B8860">
        <v>20240331</v>
      </c>
      <c r="C8860">
        <v>3.2</v>
      </c>
      <c r="D8860">
        <v>11.4</v>
      </c>
      <c r="E8860">
        <v>911</v>
      </c>
      <c r="F8860">
        <v>1.9</v>
      </c>
      <c r="G8860">
        <v>996</v>
      </c>
      <c r="H8860">
        <v>80</v>
      </c>
      <c r="I8860" s="101" t="s">
        <v>44</v>
      </c>
      <c r="J8860" s="1">
        <f>DATEVALUE(RIGHT(jaar_zip[[#This Row],[YYYYMMDD]],2)&amp;"-"&amp;MID(jaar_zip[[#This Row],[YYYYMMDD]],5,2)&amp;"-"&amp;LEFT(jaar_zip[[#This Row],[YYYYMMDD]],4))</f>
        <v>45382</v>
      </c>
      <c r="K8860" s="101" t="str">
        <f>IF(AND(VALUE(MONTH(jaar_zip[[#This Row],[Datum]]))=1,VALUE(WEEKNUM(jaar_zip[[#This Row],[Datum]],21))&gt;51),RIGHT(YEAR(jaar_zip[[#This Row],[Datum]])-1,2),RIGHT(YEAR(jaar_zip[[#This Row],[Datum]]),2))&amp;"-"&amp; TEXT(WEEKNUM(jaar_zip[[#This Row],[Datum]],21),"00")</f>
        <v>24-13</v>
      </c>
      <c r="L8860" s="101">
        <f>MONTH(jaar_zip[[#This Row],[Datum]])</f>
        <v>3</v>
      </c>
      <c r="M8860" s="101">
        <f>IF(ISNUMBER(jaar_zip[[#This Row],[etmaaltemperatuur]]),IF(jaar_zip[[#This Row],[etmaaltemperatuur]]&lt;stookgrens,stookgrens-jaar_zip[[#This Row],[etmaaltemperatuur]],0),"")</f>
        <v>6.6</v>
      </c>
      <c r="N8860" s="101">
        <f>IF(ISNUMBER(jaar_zip[[#This Row],[graaddagen]]),IF(OR(MONTH(jaar_zip[[#This Row],[Datum]])=1,MONTH(jaar_zip[[#This Row],[Datum]])=2,MONTH(jaar_zip[[#This Row],[Datum]])=11,MONTH(jaar_zip[[#This Row],[Datum]])=12),1.1,IF(OR(MONTH(jaar_zip[[#This Row],[Datum]])=3,MONTH(jaar_zip[[#This Row],[Datum]])=10),1,0.8))*jaar_zip[[#This Row],[graaddagen]],"")</f>
        <v>6.6</v>
      </c>
      <c r="O8860" s="101">
        <f>IF(ISNUMBER(jaar_zip[[#This Row],[etmaaltemperatuur]]),IF(jaar_zip[[#This Row],[etmaaltemperatuur]]&gt;stookgrens,jaar_zip[[#This Row],[etmaaltemperatuur]]-stookgrens,0),"")</f>
        <v>0</v>
      </c>
    </row>
    <row r="8861" spans="1:15" x14ac:dyDescent="0.25">
      <c r="A8861">
        <v>380</v>
      </c>
      <c r="B8861">
        <v>20240401</v>
      </c>
      <c r="C8861">
        <v>4.3</v>
      </c>
      <c r="D8861">
        <v>10.199999999999999</v>
      </c>
      <c r="E8861">
        <v>923</v>
      </c>
      <c r="F8861">
        <v>1</v>
      </c>
      <c r="G8861">
        <v>998</v>
      </c>
      <c r="H8861">
        <v>77</v>
      </c>
      <c r="I8861" s="101" t="s">
        <v>44</v>
      </c>
      <c r="J8861" s="1">
        <f>DATEVALUE(RIGHT(jaar_zip[[#This Row],[YYYYMMDD]],2)&amp;"-"&amp;MID(jaar_zip[[#This Row],[YYYYMMDD]],5,2)&amp;"-"&amp;LEFT(jaar_zip[[#This Row],[YYYYMMDD]],4))</f>
        <v>45383</v>
      </c>
      <c r="K8861" s="101" t="str">
        <f>IF(AND(VALUE(MONTH(jaar_zip[[#This Row],[Datum]]))=1,VALUE(WEEKNUM(jaar_zip[[#This Row],[Datum]],21))&gt;51),RIGHT(YEAR(jaar_zip[[#This Row],[Datum]])-1,2),RIGHT(YEAR(jaar_zip[[#This Row],[Datum]]),2))&amp;"-"&amp; TEXT(WEEKNUM(jaar_zip[[#This Row],[Datum]],21),"00")</f>
        <v>24-14</v>
      </c>
      <c r="L8861" s="101">
        <f>MONTH(jaar_zip[[#This Row],[Datum]])</f>
        <v>4</v>
      </c>
      <c r="M8861" s="101">
        <f>IF(ISNUMBER(jaar_zip[[#This Row],[etmaaltemperatuur]]),IF(jaar_zip[[#This Row],[etmaaltemperatuur]]&lt;stookgrens,stookgrens-jaar_zip[[#This Row],[etmaaltemperatuur]],0),"")</f>
        <v>7.8000000000000007</v>
      </c>
      <c r="N8861" s="101">
        <f>IF(ISNUMBER(jaar_zip[[#This Row],[graaddagen]]),IF(OR(MONTH(jaar_zip[[#This Row],[Datum]])=1,MONTH(jaar_zip[[#This Row],[Datum]])=2,MONTH(jaar_zip[[#This Row],[Datum]])=11,MONTH(jaar_zip[[#This Row],[Datum]])=12),1.1,IF(OR(MONTH(jaar_zip[[#This Row],[Datum]])=3,MONTH(jaar_zip[[#This Row],[Datum]])=10),1,0.8))*jaar_zip[[#This Row],[graaddagen]],"")</f>
        <v>6.2400000000000011</v>
      </c>
      <c r="O8861" s="101">
        <f>IF(ISNUMBER(jaar_zip[[#This Row],[etmaaltemperatuur]]),IF(jaar_zip[[#This Row],[etmaaltemperatuur]]&gt;stookgrens,jaar_zip[[#This Row],[etmaaltemperatuur]]-stookgrens,0),"")</f>
        <v>0</v>
      </c>
    </row>
    <row r="8862" spans="1:15" x14ac:dyDescent="0.25">
      <c r="A8862">
        <v>380</v>
      </c>
      <c r="B8862">
        <v>20240402</v>
      </c>
      <c r="C8862">
        <v>5.8</v>
      </c>
      <c r="D8862">
        <v>9.9</v>
      </c>
      <c r="E8862">
        <v>532</v>
      </c>
      <c r="F8862">
        <v>1.5</v>
      </c>
      <c r="G8862">
        <v>1007.3</v>
      </c>
      <c r="H8862">
        <v>80</v>
      </c>
      <c r="I8862" s="101" t="s">
        <v>44</v>
      </c>
      <c r="J8862" s="1">
        <f>DATEVALUE(RIGHT(jaar_zip[[#This Row],[YYYYMMDD]],2)&amp;"-"&amp;MID(jaar_zip[[#This Row],[YYYYMMDD]],5,2)&amp;"-"&amp;LEFT(jaar_zip[[#This Row],[YYYYMMDD]],4))</f>
        <v>45384</v>
      </c>
      <c r="K8862" s="101" t="str">
        <f>IF(AND(VALUE(MONTH(jaar_zip[[#This Row],[Datum]]))=1,VALUE(WEEKNUM(jaar_zip[[#This Row],[Datum]],21))&gt;51),RIGHT(YEAR(jaar_zip[[#This Row],[Datum]])-1,2),RIGHT(YEAR(jaar_zip[[#This Row],[Datum]]),2))&amp;"-"&amp; TEXT(WEEKNUM(jaar_zip[[#This Row],[Datum]],21),"00")</f>
        <v>24-14</v>
      </c>
      <c r="L8862" s="101">
        <f>MONTH(jaar_zip[[#This Row],[Datum]])</f>
        <v>4</v>
      </c>
      <c r="M8862" s="101">
        <f>IF(ISNUMBER(jaar_zip[[#This Row],[etmaaltemperatuur]]),IF(jaar_zip[[#This Row],[etmaaltemperatuur]]&lt;stookgrens,stookgrens-jaar_zip[[#This Row],[etmaaltemperatuur]],0),"")</f>
        <v>8.1</v>
      </c>
      <c r="N8862" s="101">
        <f>IF(ISNUMBER(jaar_zip[[#This Row],[graaddagen]]),IF(OR(MONTH(jaar_zip[[#This Row],[Datum]])=1,MONTH(jaar_zip[[#This Row],[Datum]])=2,MONTH(jaar_zip[[#This Row],[Datum]])=11,MONTH(jaar_zip[[#This Row],[Datum]])=12),1.1,IF(OR(MONTH(jaar_zip[[#This Row],[Datum]])=3,MONTH(jaar_zip[[#This Row],[Datum]])=10),1,0.8))*jaar_zip[[#This Row],[graaddagen]],"")</f>
        <v>6.48</v>
      </c>
      <c r="O8862" s="101">
        <f>IF(ISNUMBER(jaar_zip[[#This Row],[etmaaltemperatuur]]),IF(jaar_zip[[#This Row],[etmaaltemperatuur]]&gt;stookgrens,jaar_zip[[#This Row],[etmaaltemperatuur]]-stookgrens,0),"")</f>
        <v>0</v>
      </c>
    </row>
    <row r="8863" spans="1:15" x14ac:dyDescent="0.25">
      <c r="A8863">
        <v>380</v>
      </c>
      <c r="B8863">
        <v>20240403</v>
      </c>
      <c r="C8863">
        <v>5.0999999999999996</v>
      </c>
      <c r="D8863">
        <v>10.9</v>
      </c>
      <c r="E8863">
        <v>740</v>
      </c>
      <c r="F8863">
        <v>3.2</v>
      </c>
      <c r="G8863">
        <v>1006</v>
      </c>
      <c r="H8863">
        <v>81</v>
      </c>
      <c r="I8863" s="101" t="s">
        <v>44</v>
      </c>
      <c r="J8863" s="1">
        <f>DATEVALUE(RIGHT(jaar_zip[[#This Row],[YYYYMMDD]],2)&amp;"-"&amp;MID(jaar_zip[[#This Row],[YYYYMMDD]],5,2)&amp;"-"&amp;LEFT(jaar_zip[[#This Row],[YYYYMMDD]],4))</f>
        <v>45385</v>
      </c>
      <c r="K8863" s="101" t="str">
        <f>IF(AND(VALUE(MONTH(jaar_zip[[#This Row],[Datum]]))=1,VALUE(WEEKNUM(jaar_zip[[#This Row],[Datum]],21))&gt;51),RIGHT(YEAR(jaar_zip[[#This Row],[Datum]])-1,2),RIGHT(YEAR(jaar_zip[[#This Row],[Datum]]),2))&amp;"-"&amp; TEXT(WEEKNUM(jaar_zip[[#This Row],[Datum]],21),"00")</f>
        <v>24-14</v>
      </c>
      <c r="L8863" s="101">
        <f>MONTH(jaar_zip[[#This Row],[Datum]])</f>
        <v>4</v>
      </c>
      <c r="M8863" s="101">
        <f>IF(ISNUMBER(jaar_zip[[#This Row],[etmaaltemperatuur]]),IF(jaar_zip[[#This Row],[etmaaltemperatuur]]&lt;stookgrens,stookgrens-jaar_zip[[#This Row],[etmaaltemperatuur]],0),"")</f>
        <v>7.1</v>
      </c>
      <c r="N8863" s="101">
        <f>IF(ISNUMBER(jaar_zip[[#This Row],[graaddagen]]),IF(OR(MONTH(jaar_zip[[#This Row],[Datum]])=1,MONTH(jaar_zip[[#This Row],[Datum]])=2,MONTH(jaar_zip[[#This Row],[Datum]])=11,MONTH(jaar_zip[[#This Row],[Datum]])=12),1.1,IF(OR(MONTH(jaar_zip[[#This Row],[Datum]])=3,MONTH(jaar_zip[[#This Row],[Datum]])=10),1,0.8))*jaar_zip[[#This Row],[graaddagen]],"")</f>
        <v>5.68</v>
      </c>
      <c r="O8863" s="101">
        <f>IF(ISNUMBER(jaar_zip[[#This Row],[etmaaltemperatuur]]),IF(jaar_zip[[#This Row],[etmaaltemperatuur]]&gt;stookgrens,jaar_zip[[#This Row],[etmaaltemperatuur]]-stookgrens,0),"")</f>
        <v>0</v>
      </c>
    </row>
    <row r="8864" spans="1:15" x14ac:dyDescent="0.25">
      <c r="A8864">
        <v>380</v>
      </c>
      <c r="B8864">
        <v>20240404</v>
      </c>
      <c r="C8864">
        <v>5.7</v>
      </c>
      <c r="D8864">
        <v>12</v>
      </c>
      <c r="E8864">
        <v>958</v>
      </c>
      <c r="F8864">
        <v>8.1999999999999993</v>
      </c>
      <c r="G8864">
        <v>1007.9</v>
      </c>
      <c r="H8864">
        <v>80</v>
      </c>
      <c r="I8864" s="101" t="s">
        <v>44</v>
      </c>
      <c r="J8864" s="1">
        <f>DATEVALUE(RIGHT(jaar_zip[[#This Row],[YYYYMMDD]],2)&amp;"-"&amp;MID(jaar_zip[[#This Row],[YYYYMMDD]],5,2)&amp;"-"&amp;LEFT(jaar_zip[[#This Row],[YYYYMMDD]],4))</f>
        <v>45386</v>
      </c>
      <c r="K8864" s="101" t="str">
        <f>IF(AND(VALUE(MONTH(jaar_zip[[#This Row],[Datum]]))=1,VALUE(WEEKNUM(jaar_zip[[#This Row],[Datum]],21))&gt;51),RIGHT(YEAR(jaar_zip[[#This Row],[Datum]])-1,2),RIGHT(YEAR(jaar_zip[[#This Row],[Datum]]),2))&amp;"-"&amp; TEXT(WEEKNUM(jaar_zip[[#This Row],[Datum]],21),"00")</f>
        <v>24-14</v>
      </c>
      <c r="L8864" s="101">
        <f>MONTH(jaar_zip[[#This Row],[Datum]])</f>
        <v>4</v>
      </c>
      <c r="M8864" s="101">
        <f>IF(ISNUMBER(jaar_zip[[#This Row],[etmaaltemperatuur]]),IF(jaar_zip[[#This Row],[etmaaltemperatuur]]&lt;stookgrens,stookgrens-jaar_zip[[#This Row],[etmaaltemperatuur]],0),"")</f>
        <v>6</v>
      </c>
      <c r="N8864" s="101">
        <f>IF(ISNUMBER(jaar_zip[[#This Row],[graaddagen]]),IF(OR(MONTH(jaar_zip[[#This Row],[Datum]])=1,MONTH(jaar_zip[[#This Row],[Datum]])=2,MONTH(jaar_zip[[#This Row],[Datum]])=11,MONTH(jaar_zip[[#This Row],[Datum]])=12),1.1,IF(OR(MONTH(jaar_zip[[#This Row],[Datum]])=3,MONTH(jaar_zip[[#This Row],[Datum]])=10),1,0.8))*jaar_zip[[#This Row],[graaddagen]],"")</f>
        <v>4.8000000000000007</v>
      </c>
      <c r="O8864" s="101">
        <f>IF(ISNUMBER(jaar_zip[[#This Row],[etmaaltemperatuur]]),IF(jaar_zip[[#This Row],[etmaaltemperatuur]]&gt;stookgrens,jaar_zip[[#This Row],[etmaaltemperatuur]]-stookgrens,0),"")</f>
        <v>0</v>
      </c>
    </row>
    <row r="8865" spans="1:15" x14ac:dyDescent="0.25">
      <c r="A8865">
        <v>380</v>
      </c>
      <c r="B8865">
        <v>20240405</v>
      </c>
      <c r="C8865">
        <v>5.8</v>
      </c>
      <c r="D8865">
        <v>14.8</v>
      </c>
      <c r="E8865">
        <v>691</v>
      </c>
      <c r="F8865">
        <v>0.7</v>
      </c>
      <c r="G8865">
        <v>1010.4</v>
      </c>
      <c r="H8865">
        <v>79</v>
      </c>
      <c r="I8865" s="101" t="s">
        <v>44</v>
      </c>
      <c r="J8865" s="1">
        <f>DATEVALUE(RIGHT(jaar_zip[[#This Row],[YYYYMMDD]],2)&amp;"-"&amp;MID(jaar_zip[[#This Row],[YYYYMMDD]],5,2)&amp;"-"&amp;LEFT(jaar_zip[[#This Row],[YYYYMMDD]],4))</f>
        <v>45387</v>
      </c>
      <c r="K8865" s="101" t="str">
        <f>IF(AND(VALUE(MONTH(jaar_zip[[#This Row],[Datum]]))=1,VALUE(WEEKNUM(jaar_zip[[#This Row],[Datum]],21))&gt;51),RIGHT(YEAR(jaar_zip[[#This Row],[Datum]])-1,2),RIGHT(YEAR(jaar_zip[[#This Row],[Datum]]),2))&amp;"-"&amp; TEXT(WEEKNUM(jaar_zip[[#This Row],[Datum]],21),"00")</f>
        <v>24-14</v>
      </c>
      <c r="L8865" s="101">
        <f>MONTH(jaar_zip[[#This Row],[Datum]])</f>
        <v>4</v>
      </c>
      <c r="M8865" s="101">
        <f>IF(ISNUMBER(jaar_zip[[#This Row],[etmaaltemperatuur]]),IF(jaar_zip[[#This Row],[etmaaltemperatuur]]&lt;stookgrens,stookgrens-jaar_zip[[#This Row],[etmaaltemperatuur]],0),"")</f>
        <v>3.1999999999999993</v>
      </c>
      <c r="N8865" s="101">
        <f>IF(ISNUMBER(jaar_zip[[#This Row],[graaddagen]]),IF(OR(MONTH(jaar_zip[[#This Row],[Datum]])=1,MONTH(jaar_zip[[#This Row],[Datum]])=2,MONTH(jaar_zip[[#This Row],[Datum]])=11,MONTH(jaar_zip[[#This Row],[Datum]])=12),1.1,IF(OR(MONTH(jaar_zip[[#This Row],[Datum]])=3,MONTH(jaar_zip[[#This Row],[Datum]])=10),1,0.8))*jaar_zip[[#This Row],[graaddagen]],"")</f>
        <v>2.5599999999999996</v>
      </c>
      <c r="O8865" s="101">
        <f>IF(ISNUMBER(jaar_zip[[#This Row],[etmaaltemperatuur]]),IF(jaar_zip[[#This Row],[etmaaltemperatuur]]&gt;stookgrens,jaar_zip[[#This Row],[etmaaltemperatuur]]-stookgrens,0),"")</f>
        <v>0</v>
      </c>
    </row>
    <row r="8866" spans="1:15" x14ac:dyDescent="0.25">
      <c r="A8866">
        <v>380</v>
      </c>
      <c r="B8866">
        <v>20240406</v>
      </c>
      <c r="C8866">
        <v>4.5</v>
      </c>
      <c r="D8866">
        <v>19</v>
      </c>
      <c r="E8866">
        <v>1669</v>
      </c>
      <c r="F8866">
        <v>0</v>
      </c>
      <c r="G8866">
        <v>1010.1</v>
      </c>
      <c r="H8866">
        <v>56</v>
      </c>
      <c r="I8866" s="101" t="s">
        <v>44</v>
      </c>
      <c r="J8866" s="1">
        <f>DATEVALUE(RIGHT(jaar_zip[[#This Row],[YYYYMMDD]],2)&amp;"-"&amp;MID(jaar_zip[[#This Row],[YYYYMMDD]],5,2)&amp;"-"&amp;LEFT(jaar_zip[[#This Row],[YYYYMMDD]],4))</f>
        <v>45388</v>
      </c>
      <c r="K8866" s="101" t="str">
        <f>IF(AND(VALUE(MONTH(jaar_zip[[#This Row],[Datum]]))=1,VALUE(WEEKNUM(jaar_zip[[#This Row],[Datum]],21))&gt;51),RIGHT(YEAR(jaar_zip[[#This Row],[Datum]])-1,2),RIGHT(YEAR(jaar_zip[[#This Row],[Datum]]),2))&amp;"-"&amp; TEXT(WEEKNUM(jaar_zip[[#This Row],[Datum]],21),"00")</f>
        <v>24-14</v>
      </c>
      <c r="L8866" s="101">
        <f>MONTH(jaar_zip[[#This Row],[Datum]])</f>
        <v>4</v>
      </c>
      <c r="M8866" s="101">
        <f>IF(ISNUMBER(jaar_zip[[#This Row],[etmaaltemperatuur]]),IF(jaar_zip[[#This Row],[etmaaltemperatuur]]&lt;stookgrens,stookgrens-jaar_zip[[#This Row],[etmaaltemperatuur]],0),"")</f>
        <v>0</v>
      </c>
      <c r="N8866" s="101">
        <f>IF(ISNUMBER(jaar_zip[[#This Row],[graaddagen]]),IF(OR(MONTH(jaar_zip[[#This Row],[Datum]])=1,MONTH(jaar_zip[[#This Row],[Datum]])=2,MONTH(jaar_zip[[#This Row],[Datum]])=11,MONTH(jaar_zip[[#This Row],[Datum]])=12),1.1,IF(OR(MONTH(jaar_zip[[#This Row],[Datum]])=3,MONTH(jaar_zip[[#This Row],[Datum]])=10),1,0.8))*jaar_zip[[#This Row],[graaddagen]],"")</f>
        <v>0</v>
      </c>
      <c r="O8866" s="101">
        <f>IF(ISNUMBER(jaar_zip[[#This Row],[etmaaltemperatuur]]),IF(jaar_zip[[#This Row],[etmaaltemperatuur]]&gt;stookgrens,jaar_zip[[#This Row],[etmaaltemperatuur]]-stookgrens,0),"")</f>
        <v>1</v>
      </c>
    </row>
    <row r="8867" spans="1:15" x14ac:dyDescent="0.25">
      <c r="A8867">
        <v>380</v>
      </c>
      <c r="B8867">
        <v>20240407</v>
      </c>
      <c r="C8867">
        <v>4</v>
      </c>
      <c r="D8867">
        <v>16.5</v>
      </c>
      <c r="E8867">
        <v>1113</v>
      </c>
      <c r="F8867">
        <v>0.4</v>
      </c>
      <c r="G8867">
        <v>1013.6</v>
      </c>
      <c r="H8867">
        <v>66</v>
      </c>
      <c r="I8867" s="101" t="s">
        <v>44</v>
      </c>
      <c r="J8867" s="1">
        <f>DATEVALUE(RIGHT(jaar_zip[[#This Row],[YYYYMMDD]],2)&amp;"-"&amp;MID(jaar_zip[[#This Row],[YYYYMMDD]],5,2)&amp;"-"&amp;LEFT(jaar_zip[[#This Row],[YYYYMMDD]],4))</f>
        <v>45389</v>
      </c>
      <c r="K8867" s="101" t="str">
        <f>IF(AND(VALUE(MONTH(jaar_zip[[#This Row],[Datum]]))=1,VALUE(WEEKNUM(jaar_zip[[#This Row],[Datum]],21))&gt;51),RIGHT(YEAR(jaar_zip[[#This Row],[Datum]])-1,2),RIGHT(YEAR(jaar_zip[[#This Row],[Datum]]),2))&amp;"-"&amp; TEXT(WEEKNUM(jaar_zip[[#This Row],[Datum]],21),"00")</f>
        <v>24-14</v>
      </c>
      <c r="L8867" s="101">
        <f>MONTH(jaar_zip[[#This Row],[Datum]])</f>
        <v>4</v>
      </c>
      <c r="M8867" s="101">
        <f>IF(ISNUMBER(jaar_zip[[#This Row],[etmaaltemperatuur]]),IF(jaar_zip[[#This Row],[etmaaltemperatuur]]&lt;stookgrens,stookgrens-jaar_zip[[#This Row],[etmaaltemperatuur]],0),"")</f>
        <v>1.5</v>
      </c>
      <c r="N8867" s="101">
        <f>IF(ISNUMBER(jaar_zip[[#This Row],[graaddagen]]),IF(OR(MONTH(jaar_zip[[#This Row],[Datum]])=1,MONTH(jaar_zip[[#This Row],[Datum]])=2,MONTH(jaar_zip[[#This Row],[Datum]])=11,MONTH(jaar_zip[[#This Row],[Datum]])=12),1.1,IF(OR(MONTH(jaar_zip[[#This Row],[Datum]])=3,MONTH(jaar_zip[[#This Row],[Datum]])=10),1,0.8))*jaar_zip[[#This Row],[graaddagen]],"")</f>
        <v>1.2000000000000002</v>
      </c>
      <c r="O8867" s="101">
        <f>IF(ISNUMBER(jaar_zip[[#This Row],[etmaaltemperatuur]]),IF(jaar_zip[[#This Row],[etmaaltemperatuur]]&gt;stookgrens,jaar_zip[[#This Row],[etmaaltemperatuur]]-stookgrens,0),"")</f>
        <v>0</v>
      </c>
    </row>
    <row r="8868" spans="1:15" x14ac:dyDescent="0.25">
      <c r="A8868">
        <v>380</v>
      </c>
      <c r="B8868">
        <v>20240408</v>
      </c>
      <c r="C8868">
        <v>2</v>
      </c>
      <c r="D8868">
        <v>16.600000000000001</v>
      </c>
      <c r="E8868">
        <v>1263</v>
      </c>
      <c r="F8868">
        <v>0.4</v>
      </c>
      <c r="G8868">
        <v>1007.5</v>
      </c>
      <c r="H8868">
        <v>72</v>
      </c>
      <c r="I8868" s="101" t="s">
        <v>44</v>
      </c>
      <c r="J8868" s="1">
        <f>DATEVALUE(RIGHT(jaar_zip[[#This Row],[YYYYMMDD]],2)&amp;"-"&amp;MID(jaar_zip[[#This Row],[YYYYMMDD]],5,2)&amp;"-"&amp;LEFT(jaar_zip[[#This Row],[YYYYMMDD]],4))</f>
        <v>45390</v>
      </c>
      <c r="K8868" s="101" t="str">
        <f>IF(AND(VALUE(MONTH(jaar_zip[[#This Row],[Datum]]))=1,VALUE(WEEKNUM(jaar_zip[[#This Row],[Datum]],21))&gt;51),RIGHT(YEAR(jaar_zip[[#This Row],[Datum]])-1,2),RIGHT(YEAR(jaar_zip[[#This Row],[Datum]]),2))&amp;"-"&amp; TEXT(WEEKNUM(jaar_zip[[#This Row],[Datum]],21),"00")</f>
        <v>24-15</v>
      </c>
      <c r="L8868" s="101">
        <f>MONTH(jaar_zip[[#This Row],[Datum]])</f>
        <v>4</v>
      </c>
      <c r="M8868" s="101">
        <f>IF(ISNUMBER(jaar_zip[[#This Row],[etmaaltemperatuur]]),IF(jaar_zip[[#This Row],[etmaaltemperatuur]]&lt;stookgrens,stookgrens-jaar_zip[[#This Row],[etmaaltemperatuur]],0),"")</f>
        <v>1.3999999999999986</v>
      </c>
      <c r="N8868" s="101">
        <f>IF(ISNUMBER(jaar_zip[[#This Row],[graaddagen]]),IF(OR(MONTH(jaar_zip[[#This Row],[Datum]])=1,MONTH(jaar_zip[[#This Row],[Datum]])=2,MONTH(jaar_zip[[#This Row],[Datum]])=11,MONTH(jaar_zip[[#This Row],[Datum]])=12),1.1,IF(OR(MONTH(jaar_zip[[#This Row],[Datum]])=3,MONTH(jaar_zip[[#This Row],[Datum]])=10),1,0.8))*jaar_zip[[#This Row],[graaddagen]],"")</f>
        <v>1.119999999999999</v>
      </c>
      <c r="O8868" s="101">
        <f>IF(ISNUMBER(jaar_zip[[#This Row],[etmaaltemperatuur]]),IF(jaar_zip[[#This Row],[etmaaltemperatuur]]&gt;stookgrens,jaar_zip[[#This Row],[etmaaltemperatuur]]-stookgrens,0),"")</f>
        <v>0</v>
      </c>
    </row>
    <row r="8869" spans="1:15" x14ac:dyDescent="0.25">
      <c r="A8869">
        <v>380</v>
      </c>
      <c r="B8869">
        <v>20240409</v>
      </c>
      <c r="C8869">
        <v>6.7</v>
      </c>
      <c r="D8869">
        <v>11.1</v>
      </c>
      <c r="E8869">
        <v>1169</v>
      </c>
      <c r="F8869">
        <v>1.1000000000000001</v>
      </c>
      <c r="G8869">
        <v>1012.8</v>
      </c>
      <c r="H8869">
        <v>73</v>
      </c>
      <c r="I8869" s="101" t="s">
        <v>44</v>
      </c>
      <c r="J8869" s="1">
        <f>DATEVALUE(RIGHT(jaar_zip[[#This Row],[YYYYMMDD]],2)&amp;"-"&amp;MID(jaar_zip[[#This Row],[YYYYMMDD]],5,2)&amp;"-"&amp;LEFT(jaar_zip[[#This Row],[YYYYMMDD]],4))</f>
        <v>45391</v>
      </c>
      <c r="K8869" s="101" t="str">
        <f>IF(AND(VALUE(MONTH(jaar_zip[[#This Row],[Datum]]))=1,VALUE(WEEKNUM(jaar_zip[[#This Row],[Datum]],21))&gt;51),RIGHT(YEAR(jaar_zip[[#This Row],[Datum]])-1,2),RIGHT(YEAR(jaar_zip[[#This Row],[Datum]]),2))&amp;"-"&amp; TEXT(WEEKNUM(jaar_zip[[#This Row],[Datum]],21),"00")</f>
        <v>24-15</v>
      </c>
      <c r="L8869" s="101">
        <f>MONTH(jaar_zip[[#This Row],[Datum]])</f>
        <v>4</v>
      </c>
      <c r="M8869" s="101">
        <f>IF(ISNUMBER(jaar_zip[[#This Row],[etmaaltemperatuur]]),IF(jaar_zip[[#This Row],[etmaaltemperatuur]]&lt;stookgrens,stookgrens-jaar_zip[[#This Row],[etmaaltemperatuur]],0),"")</f>
        <v>6.9</v>
      </c>
      <c r="N8869" s="101">
        <f>IF(ISNUMBER(jaar_zip[[#This Row],[graaddagen]]),IF(OR(MONTH(jaar_zip[[#This Row],[Datum]])=1,MONTH(jaar_zip[[#This Row],[Datum]])=2,MONTH(jaar_zip[[#This Row],[Datum]])=11,MONTH(jaar_zip[[#This Row],[Datum]])=12),1.1,IF(OR(MONTH(jaar_zip[[#This Row],[Datum]])=3,MONTH(jaar_zip[[#This Row],[Datum]])=10),1,0.8))*jaar_zip[[#This Row],[graaddagen]],"")</f>
        <v>5.5200000000000005</v>
      </c>
      <c r="O8869" s="101">
        <f>IF(ISNUMBER(jaar_zip[[#This Row],[etmaaltemperatuur]]),IF(jaar_zip[[#This Row],[etmaaltemperatuur]]&gt;stookgrens,jaar_zip[[#This Row],[etmaaltemperatuur]]-stookgrens,0),"")</f>
        <v>0</v>
      </c>
    </row>
    <row r="8870" spans="1:15" x14ac:dyDescent="0.25">
      <c r="A8870">
        <v>380</v>
      </c>
      <c r="B8870">
        <v>20240410</v>
      </c>
      <c r="C8870">
        <v>3.7</v>
      </c>
      <c r="D8870">
        <v>9.9</v>
      </c>
      <c r="E8870">
        <v>2077</v>
      </c>
      <c r="F8870">
        <v>0</v>
      </c>
      <c r="G8870">
        <v>1028.7</v>
      </c>
      <c r="H8870">
        <v>66</v>
      </c>
      <c r="I8870" s="101" t="s">
        <v>44</v>
      </c>
      <c r="J8870" s="1">
        <f>DATEVALUE(RIGHT(jaar_zip[[#This Row],[YYYYMMDD]],2)&amp;"-"&amp;MID(jaar_zip[[#This Row],[YYYYMMDD]],5,2)&amp;"-"&amp;LEFT(jaar_zip[[#This Row],[YYYYMMDD]],4))</f>
        <v>45392</v>
      </c>
      <c r="K8870" s="101" t="str">
        <f>IF(AND(VALUE(MONTH(jaar_zip[[#This Row],[Datum]]))=1,VALUE(WEEKNUM(jaar_zip[[#This Row],[Datum]],21))&gt;51),RIGHT(YEAR(jaar_zip[[#This Row],[Datum]])-1,2),RIGHT(YEAR(jaar_zip[[#This Row],[Datum]]),2))&amp;"-"&amp; TEXT(WEEKNUM(jaar_zip[[#This Row],[Datum]],21),"00")</f>
        <v>24-15</v>
      </c>
      <c r="L8870" s="101">
        <f>MONTH(jaar_zip[[#This Row],[Datum]])</f>
        <v>4</v>
      </c>
      <c r="M8870" s="101">
        <f>IF(ISNUMBER(jaar_zip[[#This Row],[etmaaltemperatuur]]),IF(jaar_zip[[#This Row],[etmaaltemperatuur]]&lt;stookgrens,stookgrens-jaar_zip[[#This Row],[etmaaltemperatuur]],0),"")</f>
        <v>8.1</v>
      </c>
      <c r="N8870" s="101">
        <f>IF(ISNUMBER(jaar_zip[[#This Row],[graaddagen]]),IF(OR(MONTH(jaar_zip[[#This Row],[Datum]])=1,MONTH(jaar_zip[[#This Row],[Datum]])=2,MONTH(jaar_zip[[#This Row],[Datum]])=11,MONTH(jaar_zip[[#This Row],[Datum]])=12),1.1,IF(OR(MONTH(jaar_zip[[#This Row],[Datum]])=3,MONTH(jaar_zip[[#This Row],[Datum]])=10),1,0.8))*jaar_zip[[#This Row],[graaddagen]],"")</f>
        <v>6.48</v>
      </c>
      <c r="O8870" s="101">
        <f>IF(ISNUMBER(jaar_zip[[#This Row],[etmaaltemperatuur]]),IF(jaar_zip[[#This Row],[etmaaltemperatuur]]&gt;stookgrens,jaar_zip[[#This Row],[etmaaltemperatuur]]-stookgrens,0),"")</f>
        <v>0</v>
      </c>
    </row>
    <row r="8871" spans="1:15" x14ac:dyDescent="0.25">
      <c r="A8871">
        <v>380</v>
      </c>
      <c r="B8871">
        <v>20240411</v>
      </c>
      <c r="C8871">
        <v>4.4000000000000004</v>
      </c>
      <c r="D8871">
        <v>12.6</v>
      </c>
      <c r="E8871">
        <v>794</v>
      </c>
      <c r="F8871">
        <v>0</v>
      </c>
      <c r="G8871">
        <v>1032.0999999999999</v>
      </c>
      <c r="H8871">
        <v>73</v>
      </c>
      <c r="I8871" s="101" t="s">
        <v>44</v>
      </c>
      <c r="J8871" s="1">
        <f>DATEVALUE(RIGHT(jaar_zip[[#This Row],[YYYYMMDD]],2)&amp;"-"&amp;MID(jaar_zip[[#This Row],[YYYYMMDD]],5,2)&amp;"-"&amp;LEFT(jaar_zip[[#This Row],[YYYYMMDD]],4))</f>
        <v>45393</v>
      </c>
      <c r="K8871" s="101" t="str">
        <f>IF(AND(VALUE(MONTH(jaar_zip[[#This Row],[Datum]]))=1,VALUE(WEEKNUM(jaar_zip[[#This Row],[Datum]],21))&gt;51),RIGHT(YEAR(jaar_zip[[#This Row],[Datum]])-1,2),RIGHT(YEAR(jaar_zip[[#This Row],[Datum]]),2))&amp;"-"&amp; TEXT(WEEKNUM(jaar_zip[[#This Row],[Datum]],21),"00")</f>
        <v>24-15</v>
      </c>
      <c r="L8871" s="101">
        <f>MONTH(jaar_zip[[#This Row],[Datum]])</f>
        <v>4</v>
      </c>
      <c r="M8871" s="101">
        <f>IF(ISNUMBER(jaar_zip[[#This Row],[etmaaltemperatuur]]),IF(jaar_zip[[#This Row],[etmaaltemperatuur]]&lt;stookgrens,stookgrens-jaar_zip[[#This Row],[etmaaltemperatuur]],0),"")</f>
        <v>5.4</v>
      </c>
      <c r="N8871" s="101">
        <f>IF(ISNUMBER(jaar_zip[[#This Row],[graaddagen]]),IF(OR(MONTH(jaar_zip[[#This Row],[Datum]])=1,MONTH(jaar_zip[[#This Row],[Datum]])=2,MONTH(jaar_zip[[#This Row],[Datum]])=11,MONTH(jaar_zip[[#This Row],[Datum]])=12),1.1,IF(OR(MONTH(jaar_zip[[#This Row],[Datum]])=3,MONTH(jaar_zip[[#This Row],[Datum]])=10),1,0.8))*jaar_zip[[#This Row],[graaddagen]],"")</f>
        <v>4.32</v>
      </c>
      <c r="O8871" s="101">
        <f>IF(ISNUMBER(jaar_zip[[#This Row],[etmaaltemperatuur]]),IF(jaar_zip[[#This Row],[etmaaltemperatuur]]&gt;stookgrens,jaar_zip[[#This Row],[etmaaltemperatuur]]-stookgrens,0),"")</f>
        <v>0</v>
      </c>
    </row>
    <row r="8872" spans="1:15" x14ac:dyDescent="0.25">
      <c r="A8872">
        <v>380</v>
      </c>
      <c r="B8872">
        <v>20240412</v>
      </c>
      <c r="C8872">
        <v>3.9</v>
      </c>
      <c r="D8872">
        <v>15.7</v>
      </c>
      <c r="E8872">
        <v>1025</v>
      </c>
      <c r="F8872">
        <v>0</v>
      </c>
      <c r="G8872">
        <v>1030.8</v>
      </c>
      <c r="H8872">
        <v>79</v>
      </c>
      <c r="I8872" s="101" t="s">
        <v>44</v>
      </c>
      <c r="J8872" s="1">
        <f>DATEVALUE(RIGHT(jaar_zip[[#This Row],[YYYYMMDD]],2)&amp;"-"&amp;MID(jaar_zip[[#This Row],[YYYYMMDD]],5,2)&amp;"-"&amp;LEFT(jaar_zip[[#This Row],[YYYYMMDD]],4))</f>
        <v>45394</v>
      </c>
      <c r="K8872" s="101" t="str">
        <f>IF(AND(VALUE(MONTH(jaar_zip[[#This Row],[Datum]]))=1,VALUE(WEEKNUM(jaar_zip[[#This Row],[Datum]],21))&gt;51),RIGHT(YEAR(jaar_zip[[#This Row],[Datum]])-1,2),RIGHT(YEAR(jaar_zip[[#This Row],[Datum]]),2))&amp;"-"&amp; TEXT(WEEKNUM(jaar_zip[[#This Row],[Datum]],21),"00")</f>
        <v>24-15</v>
      </c>
      <c r="L8872" s="101">
        <f>MONTH(jaar_zip[[#This Row],[Datum]])</f>
        <v>4</v>
      </c>
      <c r="M8872" s="101">
        <f>IF(ISNUMBER(jaar_zip[[#This Row],[etmaaltemperatuur]]),IF(jaar_zip[[#This Row],[etmaaltemperatuur]]&lt;stookgrens,stookgrens-jaar_zip[[#This Row],[etmaaltemperatuur]],0),"")</f>
        <v>2.3000000000000007</v>
      </c>
      <c r="N8872" s="101">
        <f>IF(ISNUMBER(jaar_zip[[#This Row],[graaddagen]]),IF(OR(MONTH(jaar_zip[[#This Row],[Datum]])=1,MONTH(jaar_zip[[#This Row],[Datum]])=2,MONTH(jaar_zip[[#This Row],[Datum]])=11,MONTH(jaar_zip[[#This Row],[Datum]])=12),1.1,IF(OR(MONTH(jaar_zip[[#This Row],[Datum]])=3,MONTH(jaar_zip[[#This Row],[Datum]])=10),1,0.8))*jaar_zip[[#This Row],[graaddagen]],"")</f>
        <v>1.8400000000000007</v>
      </c>
      <c r="O8872" s="101">
        <f>IF(ISNUMBER(jaar_zip[[#This Row],[etmaaltemperatuur]]),IF(jaar_zip[[#This Row],[etmaaltemperatuur]]&gt;stookgrens,jaar_zip[[#This Row],[etmaaltemperatuur]]-stookgrens,0),"")</f>
        <v>0</v>
      </c>
    </row>
    <row r="8873" spans="1:15" x14ac:dyDescent="0.25">
      <c r="A8873">
        <v>380</v>
      </c>
      <c r="B8873">
        <v>20240413</v>
      </c>
      <c r="C8873">
        <v>4.8</v>
      </c>
      <c r="D8873">
        <v>17.899999999999999</v>
      </c>
      <c r="E8873">
        <v>1946</v>
      </c>
      <c r="F8873">
        <v>0</v>
      </c>
      <c r="G8873">
        <v>1023.8</v>
      </c>
      <c r="H8873">
        <v>70</v>
      </c>
      <c r="I8873" s="101" t="s">
        <v>44</v>
      </c>
      <c r="J8873" s="1">
        <f>DATEVALUE(RIGHT(jaar_zip[[#This Row],[YYYYMMDD]],2)&amp;"-"&amp;MID(jaar_zip[[#This Row],[YYYYMMDD]],5,2)&amp;"-"&amp;LEFT(jaar_zip[[#This Row],[YYYYMMDD]],4))</f>
        <v>45395</v>
      </c>
      <c r="K8873" s="101" t="str">
        <f>IF(AND(VALUE(MONTH(jaar_zip[[#This Row],[Datum]]))=1,VALUE(WEEKNUM(jaar_zip[[#This Row],[Datum]],21))&gt;51),RIGHT(YEAR(jaar_zip[[#This Row],[Datum]])-1,2),RIGHT(YEAR(jaar_zip[[#This Row],[Datum]]),2))&amp;"-"&amp; TEXT(WEEKNUM(jaar_zip[[#This Row],[Datum]],21),"00")</f>
        <v>24-15</v>
      </c>
      <c r="L8873" s="101">
        <f>MONTH(jaar_zip[[#This Row],[Datum]])</f>
        <v>4</v>
      </c>
      <c r="M8873" s="101">
        <f>IF(ISNUMBER(jaar_zip[[#This Row],[etmaaltemperatuur]]),IF(jaar_zip[[#This Row],[etmaaltemperatuur]]&lt;stookgrens,stookgrens-jaar_zip[[#This Row],[etmaaltemperatuur]],0),"")</f>
        <v>0.10000000000000142</v>
      </c>
      <c r="N8873" s="101">
        <f>IF(ISNUMBER(jaar_zip[[#This Row],[graaddagen]]),IF(OR(MONTH(jaar_zip[[#This Row],[Datum]])=1,MONTH(jaar_zip[[#This Row],[Datum]])=2,MONTH(jaar_zip[[#This Row],[Datum]])=11,MONTH(jaar_zip[[#This Row],[Datum]])=12),1.1,IF(OR(MONTH(jaar_zip[[#This Row],[Datum]])=3,MONTH(jaar_zip[[#This Row],[Datum]])=10),1,0.8))*jaar_zip[[#This Row],[graaddagen]],"")</f>
        <v>8.000000000000114E-2</v>
      </c>
      <c r="O8873" s="101">
        <f>IF(ISNUMBER(jaar_zip[[#This Row],[etmaaltemperatuur]]),IF(jaar_zip[[#This Row],[etmaaltemperatuur]]&gt;stookgrens,jaar_zip[[#This Row],[etmaaltemperatuur]]-stookgrens,0),"")</f>
        <v>0</v>
      </c>
    </row>
    <row r="8874" spans="1:15" x14ac:dyDescent="0.25">
      <c r="A8874">
        <v>380</v>
      </c>
      <c r="B8874">
        <v>20240414</v>
      </c>
      <c r="C8874">
        <v>2.7</v>
      </c>
      <c r="D8874">
        <v>12.8</v>
      </c>
      <c r="E8874">
        <v>1503</v>
      </c>
      <c r="F8874">
        <v>2.8</v>
      </c>
      <c r="G8874">
        <v>1021</v>
      </c>
      <c r="H8874">
        <v>66</v>
      </c>
      <c r="I8874" s="101" t="s">
        <v>44</v>
      </c>
      <c r="J8874" s="1">
        <f>DATEVALUE(RIGHT(jaar_zip[[#This Row],[YYYYMMDD]],2)&amp;"-"&amp;MID(jaar_zip[[#This Row],[YYYYMMDD]],5,2)&amp;"-"&amp;LEFT(jaar_zip[[#This Row],[YYYYMMDD]],4))</f>
        <v>45396</v>
      </c>
      <c r="K8874" s="101" t="str">
        <f>IF(AND(VALUE(MONTH(jaar_zip[[#This Row],[Datum]]))=1,VALUE(WEEKNUM(jaar_zip[[#This Row],[Datum]],21))&gt;51),RIGHT(YEAR(jaar_zip[[#This Row],[Datum]])-1,2),RIGHT(YEAR(jaar_zip[[#This Row],[Datum]]),2))&amp;"-"&amp; TEXT(WEEKNUM(jaar_zip[[#This Row],[Datum]],21),"00")</f>
        <v>24-15</v>
      </c>
      <c r="L8874" s="101">
        <f>MONTH(jaar_zip[[#This Row],[Datum]])</f>
        <v>4</v>
      </c>
      <c r="M8874" s="101">
        <f>IF(ISNUMBER(jaar_zip[[#This Row],[etmaaltemperatuur]]),IF(jaar_zip[[#This Row],[etmaaltemperatuur]]&lt;stookgrens,stookgrens-jaar_zip[[#This Row],[etmaaltemperatuur]],0),"")</f>
        <v>5.1999999999999993</v>
      </c>
      <c r="N8874" s="101">
        <f>IF(ISNUMBER(jaar_zip[[#This Row],[graaddagen]]),IF(OR(MONTH(jaar_zip[[#This Row],[Datum]])=1,MONTH(jaar_zip[[#This Row],[Datum]])=2,MONTH(jaar_zip[[#This Row],[Datum]])=11,MONTH(jaar_zip[[#This Row],[Datum]])=12),1.1,IF(OR(MONTH(jaar_zip[[#This Row],[Datum]])=3,MONTH(jaar_zip[[#This Row],[Datum]])=10),1,0.8))*jaar_zip[[#This Row],[graaddagen]],"")</f>
        <v>4.1599999999999993</v>
      </c>
      <c r="O8874" s="101">
        <f>IF(ISNUMBER(jaar_zip[[#This Row],[etmaaltemperatuur]]),IF(jaar_zip[[#This Row],[etmaaltemperatuur]]&gt;stookgrens,jaar_zip[[#This Row],[etmaaltemperatuur]]-stookgrens,0),"")</f>
        <v>0</v>
      </c>
    </row>
    <row r="8875" spans="1:15" x14ac:dyDescent="0.25">
      <c r="A8875">
        <v>380</v>
      </c>
      <c r="B8875">
        <v>20240415</v>
      </c>
      <c r="C8875">
        <v>5.8</v>
      </c>
      <c r="D8875">
        <v>7.4</v>
      </c>
      <c r="E8875">
        <v>1144</v>
      </c>
      <c r="F8875">
        <v>4.7</v>
      </c>
      <c r="G8875">
        <v>1008.4</v>
      </c>
      <c r="H8875">
        <v>80</v>
      </c>
      <c r="I8875" s="101" t="s">
        <v>44</v>
      </c>
      <c r="J8875" s="1">
        <f>DATEVALUE(RIGHT(jaar_zip[[#This Row],[YYYYMMDD]],2)&amp;"-"&amp;MID(jaar_zip[[#This Row],[YYYYMMDD]],5,2)&amp;"-"&amp;LEFT(jaar_zip[[#This Row],[YYYYMMDD]],4))</f>
        <v>45397</v>
      </c>
      <c r="K8875" s="101" t="str">
        <f>IF(AND(VALUE(MONTH(jaar_zip[[#This Row],[Datum]]))=1,VALUE(WEEKNUM(jaar_zip[[#This Row],[Datum]],21))&gt;51),RIGHT(YEAR(jaar_zip[[#This Row],[Datum]])-1,2),RIGHT(YEAR(jaar_zip[[#This Row],[Datum]]),2))&amp;"-"&amp; TEXT(WEEKNUM(jaar_zip[[#This Row],[Datum]],21),"00")</f>
        <v>24-16</v>
      </c>
      <c r="L8875" s="101">
        <f>MONTH(jaar_zip[[#This Row],[Datum]])</f>
        <v>4</v>
      </c>
      <c r="M8875" s="101">
        <f>IF(ISNUMBER(jaar_zip[[#This Row],[etmaaltemperatuur]]),IF(jaar_zip[[#This Row],[etmaaltemperatuur]]&lt;stookgrens,stookgrens-jaar_zip[[#This Row],[etmaaltemperatuur]],0),"")</f>
        <v>10.6</v>
      </c>
      <c r="N8875" s="101">
        <f>IF(ISNUMBER(jaar_zip[[#This Row],[graaddagen]]),IF(OR(MONTH(jaar_zip[[#This Row],[Datum]])=1,MONTH(jaar_zip[[#This Row],[Datum]])=2,MONTH(jaar_zip[[#This Row],[Datum]])=11,MONTH(jaar_zip[[#This Row],[Datum]])=12),1.1,IF(OR(MONTH(jaar_zip[[#This Row],[Datum]])=3,MONTH(jaar_zip[[#This Row],[Datum]])=10),1,0.8))*jaar_zip[[#This Row],[graaddagen]],"")</f>
        <v>8.48</v>
      </c>
      <c r="O8875" s="101">
        <f>IF(ISNUMBER(jaar_zip[[#This Row],[etmaaltemperatuur]]),IF(jaar_zip[[#This Row],[etmaaltemperatuur]]&gt;stookgrens,jaar_zip[[#This Row],[etmaaltemperatuur]]-stookgrens,0),"")</f>
        <v>0</v>
      </c>
    </row>
    <row r="8876" spans="1:15" x14ac:dyDescent="0.25">
      <c r="A8876">
        <v>380</v>
      </c>
      <c r="B8876">
        <v>20240416</v>
      </c>
      <c r="C8876">
        <v>5.6</v>
      </c>
      <c r="D8876">
        <v>6.7</v>
      </c>
      <c r="E8876">
        <v>576</v>
      </c>
      <c r="F8876">
        <v>16.2</v>
      </c>
      <c r="G8876">
        <v>1006.3</v>
      </c>
      <c r="H8876">
        <v>89</v>
      </c>
      <c r="I8876" s="101" t="s">
        <v>44</v>
      </c>
      <c r="J8876" s="1">
        <f>DATEVALUE(RIGHT(jaar_zip[[#This Row],[YYYYMMDD]],2)&amp;"-"&amp;MID(jaar_zip[[#This Row],[YYYYMMDD]],5,2)&amp;"-"&amp;LEFT(jaar_zip[[#This Row],[YYYYMMDD]],4))</f>
        <v>45398</v>
      </c>
      <c r="K8876" s="101" t="str">
        <f>IF(AND(VALUE(MONTH(jaar_zip[[#This Row],[Datum]]))=1,VALUE(WEEKNUM(jaar_zip[[#This Row],[Datum]],21))&gt;51),RIGHT(YEAR(jaar_zip[[#This Row],[Datum]])-1,2),RIGHT(YEAR(jaar_zip[[#This Row],[Datum]]),2))&amp;"-"&amp; TEXT(WEEKNUM(jaar_zip[[#This Row],[Datum]],21),"00")</f>
        <v>24-16</v>
      </c>
      <c r="L8876" s="101">
        <f>MONTH(jaar_zip[[#This Row],[Datum]])</f>
        <v>4</v>
      </c>
      <c r="M8876" s="101">
        <f>IF(ISNUMBER(jaar_zip[[#This Row],[etmaaltemperatuur]]),IF(jaar_zip[[#This Row],[etmaaltemperatuur]]&lt;stookgrens,stookgrens-jaar_zip[[#This Row],[etmaaltemperatuur]],0),"")</f>
        <v>11.3</v>
      </c>
      <c r="N8876" s="101">
        <f>IF(ISNUMBER(jaar_zip[[#This Row],[graaddagen]]),IF(OR(MONTH(jaar_zip[[#This Row],[Datum]])=1,MONTH(jaar_zip[[#This Row],[Datum]])=2,MONTH(jaar_zip[[#This Row],[Datum]])=11,MONTH(jaar_zip[[#This Row],[Datum]])=12),1.1,IF(OR(MONTH(jaar_zip[[#This Row],[Datum]])=3,MONTH(jaar_zip[[#This Row],[Datum]])=10),1,0.8))*jaar_zip[[#This Row],[graaddagen]],"")</f>
        <v>9.0400000000000009</v>
      </c>
      <c r="O8876" s="101">
        <f>IF(ISNUMBER(jaar_zip[[#This Row],[etmaaltemperatuur]]),IF(jaar_zip[[#This Row],[etmaaltemperatuur]]&gt;stookgrens,jaar_zip[[#This Row],[etmaaltemperatuur]]-stookgrens,0),"")</f>
        <v>0</v>
      </c>
    </row>
    <row r="8877" spans="1:15" x14ac:dyDescent="0.25">
      <c r="A8877">
        <v>380</v>
      </c>
      <c r="B8877">
        <v>20240417</v>
      </c>
      <c r="C8877">
        <v>2.8</v>
      </c>
      <c r="D8877">
        <v>4.7</v>
      </c>
      <c r="E8877">
        <v>953</v>
      </c>
      <c r="F8877">
        <v>6.5</v>
      </c>
      <c r="G8877">
        <v>1012.7</v>
      </c>
      <c r="H8877">
        <v>90</v>
      </c>
      <c r="I8877" s="101" t="s">
        <v>44</v>
      </c>
      <c r="J8877" s="1">
        <f>DATEVALUE(RIGHT(jaar_zip[[#This Row],[YYYYMMDD]],2)&amp;"-"&amp;MID(jaar_zip[[#This Row],[YYYYMMDD]],5,2)&amp;"-"&amp;LEFT(jaar_zip[[#This Row],[YYYYMMDD]],4))</f>
        <v>45399</v>
      </c>
      <c r="K8877" s="101" t="str">
        <f>IF(AND(VALUE(MONTH(jaar_zip[[#This Row],[Datum]]))=1,VALUE(WEEKNUM(jaar_zip[[#This Row],[Datum]],21))&gt;51),RIGHT(YEAR(jaar_zip[[#This Row],[Datum]])-1,2),RIGHT(YEAR(jaar_zip[[#This Row],[Datum]]),2))&amp;"-"&amp; TEXT(WEEKNUM(jaar_zip[[#This Row],[Datum]],21),"00")</f>
        <v>24-16</v>
      </c>
      <c r="L8877" s="101">
        <f>MONTH(jaar_zip[[#This Row],[Datum]])</f>
        <v>4</v>
      </c>
      <c r="M8877" s="101">
        <f>IF(ISNUMBER(jaar_zip[[#This Row],[etmaaltemperatuur]]),IF(jaar_zip[[#This Row],[etmaaltemperatuur]]&lt;stookgrens,stookgrens-jaar_zip[[#This Row],[etmaaltemperatuur]],0),"")</f>
        <v>13.3</v>
      </c>
      <c r="N8877" s="101">
        <f>IF(ISNUMBER(jaar_zip[[#This Row],[graaddagen]]),IF(OR(MONTH(jaar_zip[[#This Row],[Datum]])=1,MONTH(jaar_zip[[#This Row],[Datum]])=2,MONTH(jaar_zip[[#This Row],[Datum]])=11,MONTH(jaar_zip[[#This Row],[Datum]])=12),1.1,IF(OR(MONTH(jaar_zip[[#This Row],[Datum]])=3,MONTH(jaar_zip[[#This Row],[Datum]])=10),1,0.8))*jaar_zip[[#This Row],[graaddagen]],"")</f>
        <v>10.64</v>
      </c>
      <c r="O8877" s="101">
        <f>IF(ISNUMBER(jaar_zip[[#This Row],[etmaaltemperatuur]]),IF(jaar_zip[[#This Row],[etmaaltemperatuur]]&gt;stookgrens,jaar_zip[[#This Row],[etmaaltemperatuur]]-stookgrens,0),"")</f>
        <v>0</v>
      </c>
    </row>
    <row r="8878" spans="1:15" x14ac:dyDescent="0.25">
      <c r="A8878">
        <v>380</v>
      </c>
      <c r="B8878">
        <v>20240418</v>
      </c>
      <c r="C8878">
        <v>2.7</v>
      </c>
      <c r="D8878">
        <v>7.2</v>
      </c>
      <c r="E8878">
        <v>1302</v>
      </c>
      <c r="F8878">
        <v>-0.1</v>
      </c>
      <c r="G8878">
        <v>1019</v>
      </c>
      <c r="H8878">
        <v>75</v>
      </c>
      <c r="I8878" s="101" t="s">
        <v>44</v>
      </c>
      <c r="J8878" s="1">
        <f>DATEVALUE(RIGHT(jaar_zip[[#This Row],[YYYYMMDD]],2)&amp;"-"&amp;MID(jaar_zip[[#This Row],[YYYYMMDD]],5,2)&amp;"-"&amp;LEFT(jaar_zip[[#This Row],[YYYYMMDD]],4))</f>
        <v>45400</v>
      </c>
      <c r="K8878" s="101" t="str">
        <f>IF(AND(VALUE(MONTH(jaar_zip[[#This Row],[Datum]]))=1,VALUE(WEEKNUM(jaar_zip[[#This Row],[Datum]],21))&gt;51),RIGHT(YEAR(jaar_zip[[#This Row],[Datum]])-1,2),RIGHT(YEAR(jaar_zip[[#This Row],[Datum]]),2))&amp;"-"&amp; TEXT(WEEKNUM(jaar_zip[[#This Row],[Datum]],21),"00")</f>
        <v>24-16</v>
      </c>
      <c r="L8878" s="101">
        <f>MONTH(jaar_zip[[#This Row],[Datum]])</f>
        <v>4</v>
      </c>
      <c r="M8878" s="101">
        <f>IF(ISNUMBER(jaar_zip[[#This Row],[etmaaltemperatuur]]),IF(jaar_zip[[#This Row],[etmaaltemperatuur]]&lt;stookgrens,stookgrens-jaar_zip[[#This Row],[etmaaltemperatuur]],0),"")</f>
        <v>10.8</v>
      </c>
      <c r="N8878" s="101">
        <f>IF(ISNUMBER(jaar_zip[[#This Row],[graaddagen]]),IF(OR(MONTH(jaar_zip[[#This Row],[Datum]])=1,MONTH(jaar_zip[[#This Row],[Datum]])=2,MONTH(jaar_zip[[#This Row],[Datum]])=11,MONTH(jaar_zip[[#This Row],[Datum]])=12),1.1,IF(OR(MONTH(jaar_zip[[#This Row],[Datum]])=3,MONTH(jaar_zip[[#This Row],[Datum]])=10),1,0.8))*jaar_zip[[#This Row],[graaddagen]],"")</f>
        <v>8.64</v>
      </c>
      <c r="O8878" s="101">
        <f>IF(ISNUMBER(jaar_zip[[#This Row],[etmaaltemperatuur]]),IF(jaar_zip[[#This Row],[etmaaltemperatuur]]&gt;stookgrens,jaar_zip[[#This Row],[etmaaltemperatuur]]-stookgrens,0),"")</f>
        <v>0</v>
      </c>
    </row>
    <row r="8879" spans="1:15" x14ac:dyDescent="0.25">
      <c r="A8879">
        <v>380</v>
      </c>
      <c r="B8879">
        <v>20240419</v>
      </c>
      <c r="C8879">
        <v>6.1</v>
      </c>
      <c r="D8879">
        <v>7.4</v>
      </c>
      <c r="E8879">
        <v>832</v>
      </c>
      <c r="F8879">
        <v>8.6999999999999993</v>
      </c>
      <c r="G8879">
        <v>1012.4</v>
      </c>
      <c r="H8879">
        <v>84</v>
      </c>
      <c r="I8879" s="101" t="s">
        <v>44</v>
      </c>
      <c r="J8879" s="1">
        <f>DATEVALUE(RIGHT(jaar_zip[[#This Row],[YYYYMMDD]],2)&amp;"-"&amp;MID(jaar_zip[[#This Row],[YYYYMMDD]],5,2)&amp;"-"&amp;LEFT(jaar_zip[[#This Row],[YYYYMMDD]],4))</f>
        <v>45401</v>
      </c>
      <c r="K8879" s="101" t="str">
        <f>IF(AND(VALUE(MONTH(jaar_zip[[#This Row],[Datum]]))=1,VALUE(WEEKNUM(jaar_zip[[#This Row],[Datum]],21))&gt;51),RIGHT(YEAR(jaar_zip[[#This Row],[Datum]])-1,2),RIGHT(YEAR(jaar_zip[[#This Row],[Datum]]),2))&amp;"-"&amp; TEXT(WEEKNUM(jaar_zip[[#This Row],[Datum]],21),"00")</f>
        <v>24-16</v>
      </c>
      <c r="L8879" s="101">
        <f>MONTH(jaar_zip[[#This Row],[Datum]])</f>
        <v>4</v>
      </c>
      <c r="M8879" s="101">
        <f>IF(ISNUMBER(jaar_zip[[#This Row],[etmaaltemperatuur]]),IF(jaar_zip[[#This Row],[etmaaltemperatuur]]&lt;stookgrens,stookgrens-jaar_zip[[#This Row],[etmaaltemperatuur]],0),"")</f>
        <v>10.6</v>
      </c>
      <c r="N8879" s="101">
        <f>IF(ISNUMBER(jaar_zip[[#This Row],[graaddagen]]),IF(OR(MONTH(jaar_zip[[#This Row],[Datum]])=1,MONTH(jaar_zip[[#This Row],[Datum]])=2,MONTH(jaar_zip[[#This Row],[Datum]])=11,MONTH(jaar_zip[[#This Row],[Datum]])=12),1.1,IF(OR(MONTH(jaar_zip[[#This Row],[Datum]])=3,MONTH(jaar_zip[[#This Row],[Datum]])=10),1,0.8))*jaar_zip[[#This Row],[graaddagen]],"")</f>
        <v>8.48</v>
      </c>
      <c r="O8879" s="101">
        <f>IF(ISNUMBER(jaar_zip[[#This Row],[etmaaltemperatuur]]),IF(jaar_zip[[#This Row],[etmaaltemperatuur]]&gt;stookgrens,jaar_zip[[#This Row],[etmaaltemperatuur]]-stookgrens,0),"")</f>
        <v>0</v>
      </c>
    </row>
    <row r="8880" spans="1:15" x14ac:dyDescent="0.25">
      <c r="A8880">
        <v>380</v>
      </c>
      <c r="B8880">
        <v>20240420</v>
      </c>
      <c r="C8880">
        <v>4.0999999999999996</v>
      </c>
      <c r="D8880">
        <v>6.4</v>
      </c>
      <c r="E8880">
        <v>977</v>
      </c>
      <c r="F8880">
        <v>2.2000000000000002</v>
      </c>
      <c r="G8880">
        <v>1021.5</v>
      </c>
      <c r="H8880">
        <v>81</v>
      </c>
      <c r="I8880" s="101" t="s">
        <v>44</v>
      </c>
      <c r="J8880" s="1">
        <f>DATEVALUE(RIGHT(jaar_zip[[#This Row],[YYYYMMDD]],2)&amp;"-"&amp;MID(jaar_zip[[#This Row],[YYYYMMDD]],5,2)&amp;"-"&amp;LEFT(jaar_zip[[#This Row],[YYYYMMDD]],4))</f>
        <v>45402</v>
      </c>
      <c r="K8880" s="101" t="str">
        <f>IF(AND(VALUE(MONTH(jaar_zip[[#This Row],[Datum]]))=1,VALUE(WEEKNUM(jaar_zip[[#This Row],[Datum]],21))&gt;51),RIGHT(YEAR(jaar_zip[[#This Row],[Datum]])-1,2),RIGHT(YEAR(jaar_zip[[#This Row],[Datum]]),2))&amp;"-"&amp; TEXT(WEEKNUM(jaar_zip[[#This Row],[Datum]],21),"00")</f>
        <v>24-16</v>
      </c>
      <c r="L8880" s="101">
        <f>MONTH(jaar_zip[[#This Row],[Datum]])</f>
        <v>4</v>
      </c>
      <c r="M8880" s="101">
        <f>IF(ISNUMBER(jaar_zip[[#This Row],[etmaaltemperatuur]]),IF(jaar_zip[[#This Row],[etmaaltemperatuur]]&lt;stookgrens,stookgrens-jaar_zip[[#This Row],[etmaaltemperatuur]],0),"")</f>
        <v>11.6</v>
      </c>
      <c r="N8880" s="101">
        <f>IF(ISNUMBER(jaar_zip[[#This Row],[graaddagen]]),IF(OR(MONTH(jaar_zip[[#This Row],[Datum]])=1,MONTH(jaar_zip[[#This Row],[Datum]])=2,MONTH(jaar_zip[[#This Row],[Datum]])=11,MONTH(jaar_zip[[#This Row],[Datum]])=12),1.1,IF(OR(MONTH(jaar_zip[[#This Row],[Datum]])=3,MONTH(jaar_zip[[#This Row],[Datum]])=10),1,0.8))*jaar_zip[[#This Row],[graaddagen]],"")</f>
        <v>9.2799999999999994</v>
      </c>
      <c r="O8880" s="101">
        <f>IF(ISNUMBER(jaar_zip[[#This Row],[etmaaltemperatuur]]),IF(jaar_zip[[#This Row],[etmaaltemperatuur]]&gt;stookgrens,jaar_zip[[#This Row],[etmaaltemperatuur]]-stookgrens,0),"")</f>
        <v>0</v>
      </c>
    </row>
    <row r="8881" spans="1:15" x14ac:dyDescent="0.25">
      <c r="A8881">
        <v>380</v>
      </c>
      <c r="B8881">
        <v>20240421</v>
      </c>
      <c r="C8881">
        <v>4.3</v>
      </c>
      <c r="D8881">
        <v>5.5</v>
      </c>
      <c r="E8881">
        <v>1502</v>
      </c>
      <c r="F8881">
        <v>0.4</v>
      </c>
      <c r="G8881">
        <v>1023.8</v>
      </c>
      <c r="H8881">
        <v>77</v>
      </c>
      <c r="I8881" s="101" t="s">
        <v>44</v>
      </c>
      <c r="J8881" s="1">
        <f>DATEVALUE(RIGHT(jaar_zip[[#This Row],[YYYYMMDD]],2)&amp;"-"&amp;MID(jaar_zip[[#This Row],[YYYYMMDD]],5,2)&amp;"-"&amp;LEFT(jaar_zip[[#This Row],[YYYYMMDD]],4))</f>
        <v>45403</v>
      </c>
      <c r="K8881" s="101" t="str">
        <f>IF(AND(VALUE(MONTH(jaar_zip[[#This Row],[Datum]]))=1,VALUE(WEEKNUM(jaar_zip[[#This Row],[Datum]],21))&gt;51),RIGHT(YEAR(jaar_zip[[#This Row],[Datum]])-1,2),RIGHT(YEAR(jaar_zip[[#This Row],[Datum]]),2))&amp;"-"&amp; TEXT(WEEKNUM(jaar_zip[[#This Row],[Datum]],21),"00")</f>
        <v>24-16</v>
      </c>
      <c r="L8881" s="101">
        <f>MONTH(jaar_zip[[#This Row],[Datum]])</f>
        <v>4</v>
      </c>
      <c r="M8881" s="101">
        <f>IF(ISNUMBER(jaar_zip[[#This Row],[etmaaltemperatuur]]),IF(jaar_zip[[#This Row],[etmaaltemperatuur]]&lt;stookgrens,stookgrens-jaar_zip[[#This Row],[etmaaltemperatuur]],0),"")</f>
        <v>12.5</v>
      </c>
      <c r="N8881" s="101">
        <f>IF(ISNUMBER(jaar_zip[[#This Row],[graaddagen]]),IF(OR(MONTH(jaar_zip[[#This Row],[Datum]])=1,MONTH(jaar_zip[[#This Row],[Datum]])=2,MONTH(jaar_zip[[#This Row],[Datum]])=11,MONTH(jaar_zip[[#This Row],[Datum]])=12),1.1,IF(OR(MONTH(jaar_zip[[#This Row],[Datum]])=3,MONTH(jaar_zip[[#This Row],[Datum]])=10),1,0.8))*jaar_zip[[#This Row],[graaddagen]],"")</f>
        <v>10</v>
      </c>
      <c r="O8881" s="101">
        <f>IF(ISNUMBER(jaar_zip[[#This Row],[etmaaltemperatuur]]),IF(jaar_zip[[#This Row],[etmaaltemperatuur]]&gt;stookgrens,jaar_zip[[#This Row],[etmaaltemperatuur]]-stookgrens,0),"")</f>
        <v>0</v>
      </c>
    </row>
    <row r="8882" spans="1:15" x14ac:dyDescent="0.25">
      <c r="A8882">
        <v>380</v>
      </c>
      <c r="B8882">
        <v>20240422</v>
      </c>
      <c r="C8882">
        <v>2.5</v>
      </c>
      <c r="D8882">
        <v>4.5999999999999996</v>
      </c>
      <c r="E8882">
        <v>1516</v>
      </c>
      <c r="F8882">
        <v>-0.1</v>
      </c>
      <c r="G8882">
        <v>1024.3</v>
      </c>
      <c r="H8882">
        <v>79</v>
      </c>
      <c r="I8882" s="101" t="s">
        <v>44</v>
      </c>
      <c r="J8882" s="1">
        <f>DATEVALUE(RIGHT(jaar_zip[[#This Row],[YYYYMMDD]],2)&amp;"-"&amp;MID(jaar_zip[[#This Row],[YYYYMMDD]],5,2)&amp;"-"&amp;LEFT(jaar_zip[[#This Row],[YYYYMMDD]],4))</f>
        <v>45404</v>
      </c>
      <c r="K8882" s="101" t="str">
        <f>IF(AND(VALUE(MONTH(jaar_zip[[#This Row],[Datum]]))=1,VALUE(WEEKNUM(jaar_zip[[#This Row],[Datum]],21))&gt;51),RIGHT(YEAR(jaar_zip[[#This Row],[Datum]])-1,2),RIGHT(YEAR(jaar_zip[[#This Row],[Datum]]),2))&amp;"-"&amp; TEXT(WEEKNUM(jaar_zip[[#This Row],[Datum]],21),"00")</f>
        <v>24-17</v>
      </c>
      <c r="L8882" s="101">
        <f>MONTH(jaar_zip[[#This Row],[Datum]])</f>
        <v>4</v>
      </c>
      <c r="M8882" s="101">
        <f>IF(ISNUMBER(jaar_zip[[#This Row],[etmaaltemperatuur]]),IF(jaar_zip[[#This Row],[etmaaltemperatuur]]&lt;stookgrens,stookgrens-jaar_zip[[#This Row],[etmaaltemperatuur]],0),"")</f>
        <v>13.4</v>
      </c>
      <c r="N8882" s="101">
        <f>IF(ISNUMBER(jaar_zip[[#This Row],[graaddagen]]),IF(OR(MONTH(jaar_zip[[#This Row],[Datum]])=1,MONTH(jaar_zip[[#This Row],[Datum]])=2,MONTH(jaar_zip[[#This Row],[Datum]])=11,MONTH(jaar_zip[[#This Row],[Datum]])=12),1.1,IF(OR(MONTH(jaar_zip[[#This Row],[Datum]])=3,MONTH(jaar_zip[[#This Row],[Datum]])=10),1,0.8))*jaar_zip[[#This Row],[graaddagen]],"")</f>
        <v>10.72</v>
      </c>
      <c r="O8882" s="101">
        <f>IF(ISNUMBER(jaar_zip[[#This Row],[etmaaltemperatuur]]),IF(jaar_zip[[#This Row],[etmaaltemperatuur]]&gt;stookgrens,jaar_zip[[#This Row],[etmaaltemperatuur]]-stookgrens,0),"")</f>
        <v>0</v>
      </c>
    </row>
    <row r="8883" spans="1:15" x14ac:dyDescent="0.25">
      <c r="A8883">
        <v>380</v>
      </c>
      <c r="B8883">
        <v>20240423</v>
      </c>
      <c r="C8883">
        <v>2.2000000000000002</v>
      </c>
      <c r="D8883">
        <v>5.7</v>
      </c>
      <c r="E8883">
        <v>1820</v>
      </c>
      <c r="F8883">
        <v>0.3</v>
      </c>
      <c r="G8883">
        <v>1019.1</v>
      </c>
      <c r="H8883">
        <v>69</v>
      </c>
      <c r="I8883" s="101" t="s">
        <v>44</v>
      </c>
      <c r="J8883" s="1">
        <f>DATEVALUE(RIGHT(jaar_zip[[#This Row],[YYYYMMDD]],2)&amp;"-"&amp;MID(jaar_zip[[#This Row],[YYYYMMDD]],5,2)&amp;"-"&amp;LEFT(jaar_zip[[#This Row],[YYYYMMDD]],4))</f>
        <v>45405</v>
      </c>
      <c r="K8883" s="101" t="str">
        <f>IF(AND(VALUE(MONTH(jaar_zip[[#This Row],[Datum]]))=1,VALUE(WEEKNUM(jaar_zip[[#This Row],[Datum]],21))&gt;51),RIGHT(YEAR(jaar_zip[[#This Row],[Datum]])-1,2),RIGHT(YEAR(jaar_zip[[#This Row],[Datum]]),2))&amp;"-"&amp; TEXT(WEEKNUM(jaar_zip[[#This Row],[Datum]],21),"00")</f>
        <v>24-17</v>
      </c>
      <c r="L8883" s="101">
        <f>MONTH(jaar_zip[[#This Row],[Datum]])</f>
        <v>4</v>
      </c>
      <c r="M8883" s="101">
        <f>IF(ISNUMBER(jaar_zip[[#This Row],[etmaaltemperatuur]]),IF(jaar_zip[[#This Row],[etmaaltemperatuur]]&lt;stookgrens,stookgrens-jaar_zip[[#This Row],[etmaaltemperatuur]],0),"")</f>
        <v>12.3</v>
      </c>
      <c r="N8883" s="101">
        <f>IF(ISNUMBER(jaar_zip[[#This Row],[graaddagen]]),IF(OR(MONTH(jaar_zip[[#This Row],[Datum]])=1,MONTH(jaar_zip[[#This Row],[Datum]])=2,MONTH(jaar_zip[[#This Row],[Datum]])=11,MONTH(jaar_zip[[#This Row],[Datum]])=12),1.1,IF(OR(MONTH(jaar_zip[[#This Row],[Datum]])=3,MONTH(jaar_zip[[#This Row],[Datum]])=10),1,0.8))*jaar_zip[[#This Row],[graaddagen]],"")</f>
        <v>9.8400000000000016</v>
      </c>
      <c r="O8883" s="101">
        <f>IF(ISNUMBER(jaar_zip[[#This Row],[etmaaltemperatuur]]),IF(jaar_zip[[#This Row],[etmaaltemperatuur]]&gt;stookgrens,jaar_zip[[#This Row],[etmaaltemperatuur]]-stookgrens,0),"")</f>
        <v>0</v>
      </c>
    </row>
    <row r="8884" spans="1:15" x14ac:dyDescent="0.25">
      <c r="A8884">
        <v>380</v>
      </c>
      <c r="B8884">
        <v>20240424</v>
      </c>
      <c r="C8884">
        <v>3.5</v>
      </c>
      <c r="D8884">
        <v>5.5</v>
      </c>
      <c r="E8884">
        <v>1512</v>
      </c>
      <c r="F8884">
        <v>2.4</v>
      </c>
      <c r="G8884">
        <v>1010.6</v>
      </c>
      <c r="H8884">
        <v>82</v>
      </c>
      <c r="I8884" s="101" t="s">
        <v>44</v>
      </c>
      <c r="J8884" s="1">
        <f>DATEVALUE(RIGHT(jaar_zip[[#This Row],[YYYYMMDD]],2)&amp;"-"&amp;MID(jaar_zip[[#This Row],[YYYYMMDD]],5,2)&amp;"-"&amp;LEFT(jaar_zip[[#This Row],[YYYYMMDD]],4))</f>
        <v>45406</v>
      </c>
      <c r="K8884" s="101" t="str">
        <f>IF(AND(VALUE(MONTH(jaar_zip[[#This Row],[Datum]]))=1,VALUE(WEEKNUM(jaar_zip[[#This Row],[Datum]],21))&gt;51),RIGHT(YEAR(jaar_zip[[#This Row],[Datum]])-1,2),RIGHT(YEAR(jaar_zip[[#This Row],[Datum]]),2))&amp;"-"&amp; TEXT(WEEKNUM(jaar_zip[[#This Row],[Datum]],21),"00")</f>
        <v>24-17</v>
      </c>
      <c r="L8884" s="101">
        <f>MONTH(jaar_zip[[#This Row],[Datum]])</f>
        <v>4</v>
      </c>
      <c r="M8884" s="101">
        <f>IF(ISNUMBER(jaar_zip[[#This Row],[etmaaltemperatuur]]),IF(jaar_zip[[#This Row],[etmaaltemperatuur]]&lt;stookgrens,stookgrens-jaar_zip[[#This Row],[etmaaltemperatuur]],0),"")</f>
        <v>12.5</v>
      </c>
      <c r="N8884" s="101">
        <f>IF(ISNUMBER(jaar_zip[[#This Row],[graaddagen]]),IF(OR(MONTH(jaar_zip[[#This Row],[Datum]])=1,MONTH(jaar_zip[[#This Row],[Datum]])=2,MONTH(jaar_zip[[#This Row],[Datum]])=11,MONTH(jaar_zip[[#This Row],[Datum]])=12),1.1,IF(OR(MONTH(jaar_zip[[#This Row],[Datum]])=3,MONTH(jaar_zip[[#This Row],[Datum]])=10),1,0.8))*jaar_zip[[#This Row],[graaddagen]],"")</f>
        <v>10</v>
      </c>
      <c r="O8884" s="101">
        <f>IF(ISNUMBER(jaar_zip[[#This Row],[etmaaltemperatuur]]),IF(jaar_zip[[#This Row],[etmaaltemperatuur]]&gt;stookgrens,jaar_zip[[#This Row],[etmaaltemperatuur]]-stookgrens,0),"")</f>
        <v>0</v>
      </c>
    </row>
    <row r="8885" spans="1:15" x14ac:dyDescent="0.25">
      <c r="A8885">
        <v>380</v>
      </c>
      <c r="B8885">
        <v>20240425</v>
      </c>
      <c r="C8885">
        <v>4.2</v>
      </c>
      <c r="D8885">
        <v>6.8</v>
      </c>
      <c r="E8885">
        <v>1264</v>
      </c>
      <c r="F8885">
        <v>0.6</v>
      </c>
      <c r="G8885">
        <v>1006</v>
      </c>
      <c r="H8885">
        <v>69</v>
      </c>
      <c r="I8885" s="101" t="s">
        <v>44</v>
      </c>
      <c r="J8885" s="1">
        <f>DATEVALUE(RIGHT(jaar_zip[[#This Row],[YYYYMMDD]],2)&amp;"-"&amp;MID(jaar_zip[[#This Row],[YYYYMMDD]],5,2)&amp;"-"&amp;LEFT(jaar_zip[[#This Row],[YYYYMMDD]],4))</f>
        <v>45407</v>
      </c>
      <c r="K8885" s="101" t="str">
        <f>IF(AND(VALUE(MONTH(jaar_zip[[#This Row],[Datum]]))=1,VALUE(WEEKNUM(jaar_zip[[#This Row],[Datum]],21))&gt;51),RIGHT(YEAR(jaar_zip[[#This Row],[Datum]])-1,2),RIGHT(YEAR(jaar_zip[[#This Row],[Datum]]),2))&amp;"-"&amp; TEXT(WEEKNUM(jaar_zip[[#This Row],[Datum]],21),"00")</f>
        <v>24-17</v>
      </c>
      <c r="L8885" s="101">
        <f>MONTH(jaar_zip[[#This Row],[Datum]])</f>
        <v>4</v>
      </c>
      <c r="M8885" s="101">
        <f>IF(ISNUMBER(jaar_zip[[#This Row],[etmaaltemperatuur]]),IF(jaar_zip[[#This Row],[etmaaltemperatuur]]&lt;stookgrens,stookgrens-jaar_zip[[#This Row],[etmaaltemperatuur]],0),"")</f>
        <v>11.2</v>
      </c>
      <c r="N8885" s="101">
        <f>IF(ISNUMBER(jaar_zip[[#This Row],[graaddagen]]),IF(OR(MONTH(jaar_zip[[#This Row],[Datum]])=1,MONTH(jaar_zip[[#This Row],[Datum]])=2,MONTH(jaar_zip[[#This Row],[Datum]])=11,MONTH(jaar_zip[[#This Row],[Datum]])=12),1.1,IF(OR(MONTH(jaar_zip[[#This Row],[Datum]])=3,MONTH(jaar_zip[[#This Row],[Datum]])=10),1,0.8))*jaar_zip[[#This Row],[graaddagen]],"")</f>
        <v>8.9599999999999991</v>
      </c>
      <c r="O8885" s="101">
        <f>IF(ISNUMBER(jaar_zip[[#This Row],[etmaaltemperatuur]]),IF(jaar_zip[[#This Row],[etmaaltemperatuur]]&gt;stookgrens,jaar_zip[[#This Row],[etmaaltemperatuur]]-stookgrens,0),"")</f>
        <v>0</v>
      </c>
    </row>
    <row r="8886" spans="1:15" x14ac:dyDescent="0.25">
      <c r="A8886">
        <v>380</v>
      </c>
      <c r="B8886">
        <v>20240426</v>
      </c>
      <c r="C8886">
        <v>2.9</v>
      </c>
      <c r="D8886">
        <v>9.3000000000000007</v>
      </c>
      <c r="E8886">
        <v>1061</v>
      </c>
      <c r="F8886">
        <v>-0.1</v>
      </c>
      <c r="G8886">
        <v>1004.3</v>
      </c>
      <c r="H8886">
        <v>73</v>
      </c>
      <c r="I8886" s="101" t="s">
        <v>44</v>
      </c>
      <c r="J8886" s="1">
        <f>DATEVALUE(RIGHT(jaar_zip[[#This Row],[YYYYMMDD]],2)&amp;"-"&amp;MID(jaar_zip[[#This Row],[YYYYMMDD]],5,2)&amp;"-"&amp;LEFT(jaar_zip[[#This Row],[YYYYMMDD]],4))</f>
        <v>45408</v>
      </c>
      <c r="K8886" s="101" t="str">
        <f>IF(AND(VALUE(MONTH(jaar_zip[[#This Row],[Datum]]))=1,VALUE(WEEKNUM(jaar_zip[[#This Row],[Datum]],21))&gt;51),RIGHT(YEAR(jaar_zip[[#This Row],[Datum]])-1,2),RIGHT(YEAR(jaar_zip[[#This Row],[Datum]]),2))&amp;"-"&amp; TEXT(WEEKNUM(jaar_zip[[#This Row],[Datum]],21),"00")</f>
        <v>24-17</v>
      </c>
      <c r="L8886" s="101">
        <f>MONTH(jaar_zip[[#This Row],[Datum]])</f>
        <v>4</v>
      </c>
      <c r="M8886" s="101">
        <f>IF(ISNUMBER(jaar_zip[[#This Row],[etmaaltemperatuur]]),IF(jaar_zip[[#This Row],[etmaaltemperatuur]]&lt;stookgrens,stookgrens-jaar_zip[[#This Row],[etmaaltemperatuur]],0),"")</f>
        <v>8.6999999999999993</v>
      </c>
      <c r="N8886" s="101">
        <f>IF(ISNUMBER(jaar_zip[[#This Row],[graaddagen]]),IF(OR(MONTH(jaar_zip[[#This Row],[Datum]])=1,MONTH(jaar_zip[[#This Row],[Datum]])=2,MONTH(jaar_zip[[#This Row],[Datum]])=11,MONTH(jaar_zip[[#This Row],[Datum]])=12),1.1,IF(OR(MONTH(jaar_zip[[#This Row],[Datum]])=3,MONTH(jaar_zip[[#This Row],[Datum]])=10),1,0.8))*jaar_zip[[#This Row],[graaddagen]],"")</f>
        <v>6.96</v>
      </c>
      <c r="O8886" s="101">
        <f>IF(ISNUMBER(jaar_zip[[#This Row],[etmaaltemperatuur]]),IF(jaar_zip[[#This Row],[etmaaltemperatuur]]&gt;stookgrens,jaar_zip[[#This Row],[etmaaltemperatuur]]-stookgrens,0),"")</f>
        <v>0</v>
      </c>
    </row>
    <row r="8887" spans="1:15" x14ac:dyDescent="0.25">
      <c r="A8887">
        <v>380</v>
      </c>
      <c r="B8887">
        <v>20240427</v>
      </c>
      <c r="C8887">
        <v>3.8</v>
      </c>
      <c r="D8887">
        <v>12.9</v>
      </c>
      <c r="E8887">
        <v>965</v>
      </c>
      <c r="F8887">
        <v>0.1</v>
      </c>
      <c r="G8887">
        <v>1005</v>
      </c>
      <c r="H8887">
        <v>69</v>
      </c>
      <c r="I8887" s="101" t="s">
        <v>44</v>
      </c>
      <c r="J8887" s="1">
        <f>DATEVALUE(RIGHT(jaar_zip[[#This Row],[YYYYMMDD]],2)&amp;"-"&amp;MID(jaar_zip[[#This Row],[YYYYMMDD]],5,2)&amp;"-"&amp;LEFT(jaar_zip[[#This Row],[YYYYMMDD]],4))</f>
        <v>45409</v>
      </c>
      <c r="K8887" s="101" t="str">
        <f>IF(AND(VALUE(MONTH(jaar_zip[[#This Row],[Datum]]))=1,VALUE(WEEKNUM(jaar_zip[[#This Row],[Datum]],21))&gt;51),RIGHT(YEAR(jaar_zip[[#This Row],[Datum]])-1,2),RIGHT(YEAR(jaar_zip[[#This Row],[Datum]]),2))&amp;"-"&amp; TEXT(WEEKNUM(jaar_zip[[#This Row],[Datum]],21),"00")</f>
        <v>24-17</v>
      </c>
      <c r="L8887" s="101">
        <f>MONTH(jaar_zip[[#This Row],[Datum]])</f>
        <v>4</v>
      </c>
      <c r="M8887" s="101">
        <f>IF(ISNUMBER(jaar_zip[[#This Row],[etmaaltemperatuur]]),IF(jaar_zip[[#This Row],[etmaaltemperatuur]]&lt;stookgrens,stookgrens-jaar_zip[[#This Row],[etmaaltemperatuur]],0),"")</f>
        <v>5.0999999999999996</v>
      </c>
      <c r="N8887" s="101">
        <f>IF(ISNUMBER(jaar_zip[[#This Row],[graaddagen]]),IF(OR(MONTH(jaar_zip[[#This Row],[Datum]])=1,MONTH(jaar_zip[[#This Row],[Datum]])=2,MONTH(jaar_zip[[#This Row],[Datum]])=11,MONTH(jaar_zip[[#This Row],[Datum]])=12),1.1,IF(OR(MONTH(jaar_zip[[#This Row],[Datum]])=3,MONTH(jaar_zip[[#This Row],[Datum]])=10),1,0.8))*jaar_zip[[#This Row],[graaddagen]],"")</f>
        <v>4.08</v>
      </c>
      <c r="O8887" s="101">
        <f>IF(ISNUMBER(jaar_zip[[#This Row],[etmaaltemperatuur]]),IF(jaar_zip[[#This Row],[etmaaltemperatuur]]&gt;stookgrens,jaar_zip[[#This Row],[etmaaltemperatuur]]-stookgrens,0),"")</f>
        <v>0</v>
      </c>
    </row>
    <row r="8888" spans="1:15" x14ac:dyDescent="0.25">
      <c r="A8888">
        <v>380</v>
      </c>
      <c r="B8888">
        <v>20240428</v>
      </c>
      <c r="C8888">
        <v>6.4</v>
      </c>
      <c r="D8888">
        <v>13.1</v>
      </c>
      <c r="E8888">
        <v>1611</v>
      </c>
      <c r="F8888">
        <v>-0.1</v>
      </c>
      <c r="G8888">
        <v>1010</v>
      </c>
      <c r="H8888">
        <v>64</v>
      </c>
      <c r="I8888" s="101" t="s">
        <v>44</v>
      </c>
      <c r="J8888" s="1">
        <f>DATEVALUE(RIGHT(jaar_zip[[#This Row],[YYYYMMDD]],2)&amp;"-"&amp;MID(jaar_zip[[#This Row],[YYYYMMDD]],5,2)&amp;"-"&amp;LEFT(jaar_zip[[#This Row],[YYYYMMDD]],4))</f>
        <v>45410</v>
      </c>
      <c r="K8888" s="101" t="str">
        <f>IF(AND(VALUE(MONTH(jaar_zip[[#This Row],[Datum]]))=1,VALUE(WEEKNUM(jaar_zip[[#This Row],[Datum]],21))&gt;51),RIGHT(YEAR(jaar_zip[[#This Row],[Datum]])-1,2),RIGHT(YEAR(jaar_zip[[#This Row],[Datum]]),2))&amp;"-"&amp; TEXT(WEEKNUM(jaar_zip[[#This Row],[Datum]],21),"00")</f>
        <v>24-17</v>
      </c>
      <c r="L8888" s="101">
        <f>MONTH(jaar_zip[[#This Row],[Datum]])</f>
        <v>4</v>
      </c>
      <c r="M8888" s="101">
        <f>IF(ISNUMBER(jaar_zip[[#This Row],[etmaaltemperatuur]]),IF(jaar_zip[[#This Row],[etmaaltemperatuur]]&lt;stookgrens,stookgrens-jaar_zip[[#This Row],[etmaaltemperatuur]],0),"")</f>
        <v>4.9000000000000004</v>
      </c>
      <c r="N8888" s="101">
        <f>IF(ISNUMBER(jaar_zip[[#This Row],[graaddagen]]),IF(OR(MONTH(jaar_zip[[#This Row],[Datum]])=1,MONTH(jaar_zip[[#This Row],[Datum]])=2,MONTH(jaar_zip[[#This Row],[Datum]])=11,MONTH(jaar_zip[[#This Row],[Datum]])=12),1.1,IF(OR(MONTH(jaar_zip[[#This Row],[Datum]])=3,MONTH(jaar_zip[[#This Row],[Datum]])=10),1,0.8))*jaar_zip[[#This Row],[graaddagen]],"")</f>
        <v>3.9200000000000004</v>
      </c>
      <c r="O8888" s="101">
        <f>IF(ISNUMBER(jaar_zip[[#This Row],[etmaaltemperatuur]]),IF(jaar_zip[[#This Row],[etmaaltemperatuur]]&gt;stookgrens,jaar_zip[[#This Row],[etmaaltemperatuur]]-stookgrens,0),"")</f>
        <v>0</v>
      </c>
    </row>
    <row r="8889" spans="1:15" x14ac:dyDescent="0.25">
      <c r="A8889">
        <v>380</v>
      </c>
      <c r="B8889">
        <v>20240429</v>
      </c>
      <c r="C8889">
        <v>2.9</v>
      </c>
      <c r="D8889">
        <v>14.1</v>
      </c>
      <c r="E8889">
        <v>1978</v>
      </c>
      <c r="F8889">
        <v>-0.1</v>
      </c>
      <c r="G8889">
        <v>1019.2</v>
      </c>
      <c r="H8889">
        <v>67</v>
      </c>
      <c r="I8889" s="101" t="s">
        <v>44</v>
      </c>
      <c r="J8889" s="1">
        <f>DATEVALUE(RIGHT(jaar_zip[[#This Row],[YYYYMMDD]],2)&amp;"-"&amp;MID(jaar_zip[[#This Row],[YYYYMMDD]],5,2)&amp;"-"&amp;LEFT(jaar_zip[[#This Row],[YYYYMMDD]],4))</f>
        <v>45411</v>
      </c>
      <c r="K8889" s="101" t="str">
        <f>IF(AND(VALUE(MONTH(jaar_zip[[#This Row],[Datum]]))=1,VALUE(WEEKNUM(jaar_zip[[#This Row],[Datum]],21))&gt;51),RIGHT(YEAR(jaar_zip[[#This Row],[Datum]])-1,2),RIGHT(YEAR(jaar_zip[[#This Row],[Datum]]),2))&amp;"-"&amp; TEXT(WEEKNUM(jaar_zip[[#This Row],[Datum]],21),"00")</f>
        <v>24-18</v>
      </c>
      <c r="L8889" s="101">
        <f>MONTH(jaar_zip[[#This Row],[Datum]])</f>
        <v>4</v>
      </c>
      <c r="M8889" s="101">
        <f>IF(ISNUMBER(jaar_zip[[#This Row],[etmaaltemperatuur]]),IF(jaar_zip[[#This Row],[etmaaltemperatuur]]&lt;stookgrens,stookgrens-jaar_zip[[#This Row],[etmaaltemperatuur]],0),"")</f>
        <v>3.9000000000000004</v>
      </c>
      <c r="N8889" s="101">
        <f>IF(ISNUMBER(jaar_zip[[#This Row],[graaddagen]]),IF(OR(MONTH(jaar_zip[[#This Row],[Datum]])=1,MONTH(jaar_zip[[#This Row],[Datum]])=2,MONTH(jaar_zip[[#This Row],[Datum]])=11,MONTH(jaar_zip[[#This Row],[Datum]])=12),1.1,IF(OR(MONTH(jaar_zip[[#This Row],[Datum]])=3,MONTH(jaar_zip[[#This Row],[Datum]])=10),1,0.8))*jaar_zip[[#This Row],[graaddagen]],"")</f>
        <v>3.1200000000000006</v>
      </c>
      <c r="O8889" s="101">
        <f>IF(ISNUMBER(jaar_zip[[#This Row],[etmaaltemperatuur]]),IF(jaar_zip[[#This Row],[etmaaltemperatuur]]&gt;stookgrens,jaar_zip[[#This Row],[etmaaltemperatuur]]-stookgrens,0),"")</f>
        <v>0</v>
      </c>
    </row>
    <row r="8890" spans="1:15" x14ac:dyDescent="0.25">
      <c r="A8890">
        <v>380</v>
      </c>
      <c r="B8890">
        <v>20240430</v>
      </c>
      <c r="C8890">
        <v>2</v>
      </c>
      <c r="D8890">
        <v>17.5</v>
      </c>
      <c r="E8890">
        <v>2065</v>
      </c>
      <c r="F8890">
        <v>0.5</v>
      </c>
      <c r="G8890">
        <v>1014.6</v>
      </c>
      <c r="H8890">
        <v>67</v>
      </c>
      <c r="I8890" s="101" t="s">
        <v>44</v>
      </c>
      <c r="J8890" s="1">
        <f>DATEVALUE(RIGHT(jaar_zip[[#This Row],[YYYYMMDD]],2)&amp;"-"&amp;MID(jaar_zip[[#This Row],[YYYYMMDD]],5,2)&amp;"-"&amp;LEFT(jaar_zip[[#This Row],[YYYYMMDD]],4))</f>
        <v>45412</v>
      </c>
      <c r="K8890" s="101" t="str">
        <f>IF(AND(VALUE(MONTH(jaar_zip[[#This Row],[Datum]]))=1,VALUE(WEEKNUM(jaar_zip[[#This Row],[Datum]],21))&gt;51),RIGHT(YEAR(jaar_zip[[#This Row],[Datum]])-1,2),RIGHT(YEAR(jaar_zip[[#This Row],[Datum]]),2))&amp;"-"&amp; TEXT(WEEKNUM(jaar_zip[[#This Row],[Datum]],21),"00")</f>
        <v>24-18</v>
      </c>
      <c r="L8890" s="101">
        <f>MONTH(jaar_zip[[#This Row],[Datum]])</f>
        <v>4</v>
      </c>
      <c r="M8890" s="101">
        <f>IF(ISNUMBER(jaar_zip[[#This Row],[etmaaltemperatuur]]),IF(jaar_zip[[#This Row],[etmaaltemperatuur]]&lt;stookgrens,stookgrens-jaar_zip[[#This Row],[etmaaltemperatuur]],0),"")</f>
        <v>0.5</v>
      </c>
      <c r="N8890" s="101">
        <f>IF(ISNUMBER(jaar_zip[[#This Row],[graaddagen]]),IF(OR(MONTH(jaar_zip[[#This Row],[Datum]])=1,MONTH(jaar_zip[[#This Row],[Datum]])=2,MONTH(jaar_zip[[#This Row],[Datum]])=11,MONTH(jaar_zip[[#This Row],[Datum]])=12),1.1,IF(OR(MONTH(jaar_zip[[#This Row],[Datum]])=3,MONTH(jaar_zip[[#This Row],[Datum]])=10),1,0.8))*jaar_zip[[#This Row],[graaddagen]],"")</f>
        <v>0.4</v>
      </c>
      <c r="O8890" s="101">
        <f>IF(ISNUMBER(jaar_zip[[#This Row],[etmaaltemperatuur]]),IF(jaar_zip[[#This Row],[etmaaltemperatuur]]&gt;stookgrens,jaar_zip[[#This Row],[etmaaltemperatuur]]-stookgrens,0),"")</f>
        <v>0</v>
      </c>
    </row>
    <row r="8891" spans="1:15" x14ac:dyDescent="0.25">
      <c r="A8891">
        <v>380</v>
      </c>
      <c r="B8891">
        <v>20240501</v>
      </c>
      <c r="C8891">
        <v>2.9</v>
      </c>
      <c r="D8891">
        <v>18.600000000000001</v>
      </c>
      <c r="E8891">
        <v>2171</v>
      </c>
      <c r="F8891">
        <v>0</v>
      </c>
      <c r="G8891">
        <v>1005</v>
      </c>
      <c r="H8891">
        <v>70</v>
      </c>
      <c r="I8891" s="101" t="s">
        <v>44</v>
      </c>
      <c r="J8891" s="1">
        <f>DATEVALUE(RIGHT(jaar_zip[[#This Row],[YYYYMMDD]],2)&amp;"-"&amp;MID(jaar_zip[[#This Row],[YYYYMMDD]],5,2)&amp;"-"&amp;LEFT(jaar_zip[[#This Row],[YYYYMMDD]],4))</f>
        <v>45413</v>
      </c>
      <c r="K8891" s="101" t="str">
        <f>IF(AND(VALUE(MONTH(jaar_zip[[#This Row],[Datum]]))=1,VALUE(WEEKNUM(jaar_zip[[#This Row],[Datum]],21))&gt;51),RIGHT(YEAR(jaar_zip[[#This Row],[Datum]])-1,2),RIGHT(YEAR(jaar_zip[[#This Row],[Datum]]),2))&amp;"-"&amp; TEXT(WEEKNUM(jaar_zip[[#This Row],[Datum]],21),"00")</f>
        <v>24-18</v>
      </c>
      <c r="L8891" s="101">
        <f>MONTH(jaar_zip[[#This Row],[Datum]])</f>
        <v>5</v>
      </c>
      <c r="M8891" s="101">
        <f>IF(ISNUMBER(jaar_zip[[#This Row],[etmaaltemperatuur]]),IF(jaar_zip[[#This Row],[etmaaltemperatuur]]&lt;stookgrens,stookgrens-jaar_zip[[#This Row],[etmaaltemperatuur]],0),"")</f>
        <v>0</v>
      </c>
      <c r="N8891" s="101">
        <f>IF(ISNUMBER(jaar_zip[[#This Row],[graaddagen]]),IF(OR(MONTH(jaar_zip[[#This Row],[Datum]])=1,MONTH(jaar_zip[[#This Row],[Datum]])=2,MONTH(jaar_zip[[#This Row],[Datum]])=11,MONTH(jaar_zip[[#This Row],[Datum]])=12),1.1,IF(OR(MONTH(jaar_zip[[#This Row],[Datum]])=3,MONTH(jaar_zip[[#This Row],[Datum]])=10),1,0.8))*jaar_zip[[#This Row],[graaddagen]],"")</f>
        <v>0</v>
      </c>
      <c r="O8891" s="101">
        <f>IF(ISNUMBER(jaar_zip[[#This Row],[etmaaltemperatuur]]),IF(jaar_zip[[#This Row],[etmaaltemperatuur]]&gt;stookgrens,jaar_zip[[#This Row],[etmaaltemperatuur]]-stookgrens,0),"")</f>
        <v>0.60000000000000142</v>
      </c>
    </row>
    <row r="8892" spans="1:15" x14ac:dyDescent="0.25">
      <c r="A8892">
        <v>380</v>
      </c>
      <c r="B8892">
        <v>20240502</v>
      </c>
      <c r="C8892">
        <v>4</v>
      </c>
      <c r="D8892">
        <v>15.4</v>
      </c>
      <c r="E8892">
        <v>1670</v>
      </c>
      <c r="F8892">
        <v>44.7</v>
      </c>
      <c r="G8892">
        <v>1000.4</v>
      </c>
      <c r="H8892">
        <v>84</v>
      </c>
      <c r="I8892" s="101" t="s">
        <v>44</v>
      </c>
      <c r="J8892" s="1">
        <f>DATEVALUE(RIGHT(jaar_zip[[#This Row],[YYYYMMDD]],2)&amp;"-"&amp;MID(jaar_zip[[#This Row],[YYYYMMDD]],5,2)&amp;"-"&amp;LEFT(jaar_zip[[#This Row],[YYYYMMDD]],4))</f>
        <v>45414</v>
      </c>
      <c r="K8892" s="101" t="str">
        <f>IF(AND(VALUE(MONTH(jaar_zip[[#This Row],[Datum]]))=1,VALUE(WEEKNUM(jaar_zip[[#This Row],[Datum]],21))&gt;51),RIGHT(YEAR(jaar_zip[[#This Row],[Datum]])-1,2),RIGHT(YEAR(jaar_zip[[#This Row],[Datum]]),2))&amp;"-"&amp; TEXT(WEEKNUM(jaar_zip[[#This Row],[Datum]],21),"00")</f>
        <v>24-18</v>
      </c>
      <c r="L8892" s="101">
        <f>MONTH(jaar_zip[[#This Row],[Datum]])</f>
        <v>5</v>
      </c>
      <c r="M8892" s="101">
        <f>IF(ISNUMBER(jaar_zip[[#This Row],[etmaaltemperatuur]]),IF(jaar_zip[[#This Row],[etmaaltemperatuur]]&lt;stookgrens,stookgrens-jaar_zip[[#This Row],[etmaaltemperatuur]],0),"")</f>
        <v>2.5999999999999996</v>
      </c>
      <c r="N8892" s="101">
        <f>IF(ISNUMBER(jaar_zip[[#This Row],[graaddagen]]),IF(OR(MONTH(jaar_zip[[#This Row],[Datum]])=1,MONTH(jaar_zip[[#This Row],[Datum]])=2,MONTH(jaar_zip[[#This Row],[Datum]])=11,MONTH(jaar_zip[[#This Row],[Datum]])=12),1.1,IF(OR(MONTH(jaar_zip[[#This Row],[Datum]])=3,MONTH(jaar_zip[[#This Row],[Datum]])=10),1,0.8))*jaar_zip[[#This Row],[graaddagen]],"")</f>
        <v>2.0799999999999996</v>
      </c>
      <c r="O8892" s="101">
        <f>IF(ISNUMBER(jaar_zip[[#This Row],[etmaaltemperatuur]]),IF(jaar_zip[[#This Row],[etmaaltemperatuur]]&gt;stookgrens,jaar_zip[[#This Row],[etmaaltemperatuur]]-stookgrens,0),"")</f>
        <v>0</v>
      </c>
    </row>
    <row r="8893" spans="1:15" x14ac:dyDescent="0.25">
      <c r="A8893">
        <v>380</v>
      </c>
      <c r="B8893">
        <v>20240503</v>
      </c>
      <c r="C8893">
        <v>4.9000000000000004</v>
      </c>
      <c r="D8893">
        <v>11.5</v>
      </c>
      <c r="E8893">
        <v>1234</v>
      </c>
      <c r="F8893">
        <v>12.3</v>
      </c>
      <c r="G8893">
        <v>1011.2</v>
      </c>
      <c r="H8893">
        <v>79</v>
      </c>
      <c r="I8893" s="101" t="s">
        <v>44</v>
      </c>
      <c r="J8893" s="1">
        <f>DATEVALUE(RIGHT(jaar_zip[[#This Row],[YYYYMMDD]],2)&amp;"-"&amp;MID(jaar_zip[[#This Row],[YYYYMMDD]],5,2)&amp;"-"&amp;LEFT(jaar_zip[[#This Row],[YYYYMMDD]],4))</f>
        <v>45415</v>
      </c>
      <c r="K8893" s="101" t="str">
        <f>IF(AND(VALUE(MONTH(jaar_zip[[#This Row],[Datum]]))=1,VALUE(WEEKNUM(jaar_zip[[#This Row],[Datum]],21))&gt;51),RIGHT(YEAR(jaar_zip[[#This Row],[Datum]])-1,2),RIGHT(YEAR(jaar_zip[[#This Row],[Datum]]),2))&amp;"-"&amp; TEXT(WEEKNUM(jaar_zip[[#This Row],[Datum]],21),"00")</f>
        <v>24-18</v>
      </c>
      <c r="L8893" s="101">
        <f>MONTH(jaar_zip[[#This Row],[Datum]])</f>
        <v>5</v>
      </c>
      <c r="M8893" s="101">
        <f>IF(ISNUMBER(jaar_zip[[#This Row],[etmaaltemperatuur]]),IF(jaar_zip[[#This Row],[etmaaltemperatuur]]&lt;stookgrens,stookgrens-jaar_zip[[#This Row],[etmaaltemperatuur]],0),"")</f>
        <v>6.5</v>
      </c>
      <c r="N8893" s="101">
        <f>IF(ISNUMBER(jaar_zip[[#This Row],[graaddagen]]),IF(OR(MONTH(jaar_zip[[#This Row],[Datum]])=1,MONTH(jaar_zip[[#This Row],[Datum]])=2,MONTH(jaar_zip[[#This Row],[Datum]])=11,MONTH(jaar_zip[[#This Row],[Datum]])=12),1.1,IF(OR(MONTH(jaar_zip[[#This Row],[Datum]])=3,MONTH(jaar_zip[[#This Row],[Datum]])=10),1,0.8))*jaar_zip[[#This Row],[graaddagen]],"")</f>
        <v>5.2</v>
      </c>
      <c r="O8893" s="101">
        <f>IF(ISNUMBER(jaar_zip[[#This Row],[etmaaltemperatuur]]),IF(jaar_zip[[#This Row],[etmaaltemperatuur]]&gt;stookgrens,jaar_zip[[#This Row],[etmaaltemperatuur]]-stookgrens,0),"")</f>
        <v>0</v>
      </c>
    </row>
    <row r="8894" spans="1:15" x14ac:dyDescent="0.25">
      <c r="A8894">
        <v>380</v>
      </c>
      <c r="B8894">
        <v>20240504</v>
      </c>
      <c r="C8894">
        <v>2.6</v>
      </c>
      <c r="D8894">
        <v>11.5</v>
      </c>
      <c r="E8894">
        <v>1229</v>
      </c>
      <c r="F8894">
        <v>3</v>
      </c>
      <c r="G8894">
        <v>1012.5</v>
      </c>
      <c r="H8894">
        <v>81</v>
      </c>
      <c r="I8894" s="101" t="s">
        <v>44</v>
      </c>
      <c r="J8894" s="1">
        <f>DATEVALUE(RIGHT(jaar_zip[[#This Row],[YYYYMMDD]],2)&amp;"-"&amp;MID(jaar_zip[[#This Row],[YYYYMMDD]],5,2)&amp;"-"&amp;LEFT(jaar_zip[[#This Row],[YYYYMMDD]],4))</f>
        <v>45416</v>
      </c>
      <c r="K8894" s="101" t="str">
        <f>IF(AND(VALUE(MONTH(jaar_zip[[#This Row],[Datum]]))=1,VALUE(WEEKNUM(jaar_zip[[#This Row],[Datum]],21))&gt;51),RIGHT(YEAR(jaar_zip[[#This Row],[Datum]])-1,2),RIGHT(YEAR(jaar_zip[[#This Row],[Datum]]),2))&amp;"-"&amp; TEXT(WEEKNUM(jaar_zip[[#This Row],[Datum]],21),"00")</f>
        <v>24-18</v>
      </c>
      <c r="L8894" s="101">
        <f>MONTH(jaar_zip[[#This Row],[Datum]])</f>
        <v>5</v>
      </c>
      <c r="M8894" s="101">
        <f>IF(ISNUMBER(jaar_zip[[#This Row],[etmaaltemperatuur]]),IF(jaar_zip[[#This Row],[etmaaltemperatuur]]&lt;stookgrens,stookgrens-jaar_zip[[#This Row],[etmaaltemperatuur]],0),"")</f>
        <v>6.5</v>
      </c>
      <c r="N8894" s="101">
        <f>IF(ISNUMBER(jaar_zip[[#This Row],[graaddagen]]),IF(OR(MONTH(jaar_zip[[#This Row],[Datum]])=1,MONTH(jaar_zip[[#This Row],[Datum]])=2,MONTH(jaar_zip[[#This Row],[Datum]])=11,MONTH(jaar_zip[[#This Row],[Datum]])=12),1.1,IF(OR(MONTH(jaar_zip[[#This Row],[Datum]])=3,MONTH(jaar_zip[[#This Row],[Datum]])=10),1,0.8))*jaar_zip[[#This Row],[graaddagen]],"")</f>
        <v>5.2</v>
      </c>
      <c r="O8894" s="101">
        <f>IF(ISNUMBER(jaar_zip[[#This Row],[etmaaltemperatuur]]),IF(jaar_zip[[#This Row],[etmaaltemperatuur]]&gt;stookgrens,jaar_zip[[#This Row],[etmaaltemperatuur]]-stookgrens,0),"")</f>
        <v>0</v>
      </c>
    </row>
    <row r="8895" spans="1:15" x14ac:dyDescent="0.25">
      <c r="A8895">
        <v>380</v>
      </c>
      <c r="B8895">
        <v>20240505</v>
      </c>
      <c r="C8895">
        <v>2.7</v>
      </c>
      <c r="D8895">
        <v>12.9</v>
      </c>
      <c r="E8895">
        <v>1958</v>
      </c>
      <c r="F8895">
        <v>0</v>
      </c>
      <c r="G8895">
        <v>1009.4</v>
      </c>
      <c r="H8895">
        <v>76</v>
      </c>
      <c r="I8895" s="101" t="s">
        <v>44</v>
      </c>
      <c r="J8895" s="1">
        <f>DATEVALUE(RIGHT(jaar_zip[[#This Row],[YYYYMMDD]],2)&amp;"-"&amp;MID(jaar_zip[[#This Row],[YYYYMMDD]],5,2)&amp;"-"&amp;LEFT(jaar_zip[[#This Row],[YYYYMMDD]],4))</f>
        <v>45417</v>
      </c>
      <c r="K8895" s="101" t="str">
        <f>IF(AND(VALUE(MONTH(jaar_zip[[#This Row],[Datum]]))=1,VALUE(WEEKNUM(jaar_zip[[#This Row],[Datum]],21))&gt;51),RIGHT(YEAR(jaar_zip[[#This Row],[Datum]])-1,2),RIGHT(YEAR(jaar_zip[[#This Row],[Datum]]),2))&amp;"-"&amp; TEXT(WEEKNUM(jaar_zip[[#This Row],[Datum]],21),"00")</f>
        <v>24-18</v>
      </c>
      <c r="L8895" s="101">
        <f>MONTH(jaar_zip[[#This Row],[Datum]])</f>
        <v>5</v>
      </c>
      <c r="M8895" s="101">
        <f>IF(ISNUMBER(jaar_zip[[#This Row],[etmaaltemperatuur]]),IF(jaar_zip[[#This Row],[etmaaltemperatuur]]&lt;stookgrens,stookgrens-jaar_zip[[#This Row],[etmaaltemperatuur]],0),"")</f>
        <v>5.0999999999999996</v>
      </c>
      <c r="N8895" s="101">
        <f>IF(ISNUMBER(jaar_zip[[#This Row],[graaddagen]]),IF(OR(MONTH(jaar_zip[[#This Row],[Datum]])=1,MONTH(jaar_zip[[#This Row],[Datum]])=2,MONTH(jaar_zip[[#This Row],[Datum]])=11,MONTH(jaar_zip[[#This Row],[Datum]])=12),1.1,IF(OR(MONTH(jaar_zip[[#This Row],[Datum]])=3,MONTH(jaar_zip[[#This Row],[Datum]])=10),1,0.8))*jaar_zip[[#This Row],[graaddagen]],"")</f>
        <v>4.08</v>
      </c>
      <c r="O8895" s="101">
        <f>IF(ISNUMBER(jaar_zip[[#This Row],[etmaaltemperatuur]]),IF(jaar_zip[[#This Row],[etmaaltemperatuur]]&gt;stookgrens,jaar_zip[[#This Row],[etmaaltemperatuur]]-stookgrens,0),"")</f>
        <v>0</v>
      </c>
    </row>
    <row r="8896" spans="1:15" x14ac:dyDescent="0.25">
      <c r="A8896">
        <v>380</v>
      </c>
      <c r="B8896">
        <v>20240506</v>
      </c>
      <c r="C8896">
        <v>2</v>
      </c>
      <c r="D8896">
        <v>13.6</v>
      </c>
      <c r="E8896">
        <v>790</v>
      </c>
      <c r="F8896">
        <v>5.6</v>
      </c>
      <c r="G8896">
        <v>1008.5</v>
      </c>
      <c r="H8896">
        <v>89</v>
      </c>
      <c r="I8896" s="101" t="s">
        <v>44</v>
      </c>
      <c r="J8896" s="1">
        <f>DATEVALUE(RIGHT(jaar_zip[[#This Row],[YYYYMMDD]],2)&amp;"-"&amp;MID(jaar_zip[[#This Row],[YYYYMMDD]],5,2)&amp;"-"&amp;LEFT(jaar_zip[[#This Row],[YYYYMMDD]],4))</f>
        <v>45418</v>
      </c>
      <c r="K8896" s="101" t="str">
        <f>IF(AND(VALUE(MONTH(jaar_zip[[#This Row],[Datum]]))=1,VALUE(WEEKNUM(jaar_zip[[#This Row],[Datum]],21))&gt;51),RIGHT(YEAR(jaar_zip[[#This Row],[Datum]])-1,2),RIGHT(YEAR(jaar_zip[[#This Row],[Datum]]),2))&amp;"-"&amp; TEXT(WEEKNUM(jaar_zip[[#This Row],[Datum]],21),"00")</f>
        <v>24-19</v>
      </c>
      <c r="L8896" s="101">
        <f>MONTH(jaar_zip[[#This Row],[Datum]])</f>
        <v>5</v>
      </c>
      <c r="M8896" s="101">
        <f>IF(ISNUMBER(jaar_zip[[#This Row],[etmaaltemperatuur]]),IF(jaar_zip[[#This Row],[etmaaltemperatuur]]&lt;stookgrens,stookgrens-jaar_zip[[#This Row],[etmaaltemperatuur]],0),"")</f>
        <v>4.4000000000000004</v>
      </c>
      <c r="N8896" s="101">
        <f>IF(ISNUMBER(jaar_zip[[#This Row],[graaddagen]]),IF(OR(MONTH(jaar_zip[[#This Row],[Datum]])=1,MONTH(jaar_zip[[#This Row],[Datum]])=2,MONTH(jaar_zip[[#This Row],[Datum]])=11,MONTH(jaar_zip[[#This Row],[Datum]])=12),1.1,IF(OR(MONTH(jaar_zip[[#This Row],[Datum]])=3,MONTH(jaar_zip[[#This Row],[Datum]])=10),1,0.8))*jaar_zip[[#This Row],[graaddagen]],"")</f>
        <v>3.5200000000000005</v>
      </c>
      <c r="O8896" s="101">
        <f>IF(ISNUMBER(jaar_zip[[#This Row],[etmaaltemperatuur]]),IF(jaar_zip[[#This Row],[etmaaltemperatuur]]&gt;stookgrens,jaar_zip[[#This Row],[etmaaltemperatuur]]-stookgrens,0),"")</f>
        <v>0</v>
      </c>
    </row>
    <row r="8897" spans="1:15" x14ac:dyDescent="0.25">
      <c r="A8897">
        <v>380</v>
      </c>
      <c r="B8897">
        <v>20240507</v>
      </c>
      <c r="C8897">
        <v>3</v>
      </c>
      <c r="D8897">
        <v>14.6</v>
      </c>
      <c r="E8897">
        <v>1554</v>
      </c>
      <c r="F8897">
        <v>1.7</v>
      </c>
      <c r="G8897">
        <v>1018.7</v>
      </c>
      <c r="H8897">
        <v>79</v>
      </c>
      <c r="I8897" s="101" t="s">
        <v>44</v>
      </c>
      <c r="J8897" s="1">
        <f>DATEVALUE(RIGHT(jaar_zip[[#This Row],[YYYYMMDD]],2)&amp;"-"&amp;MID(jaar_zip[[#This Row],[YYYYMMDD]],5,2)&amp;"-"&amp;LEFT(jaar_zip[[#This Row],[YYYYMMDD]],4))</f>
        <v>45419</v>
      </c>
      <c r="K8897" s="101" t="str">
        <f>IF(AND(VALUE(MONTH(jaar_zip[[#This Row],[Datum]]))=1,VALUE(WEEKNUM(jaar_zip[[#This Row],[Datum]],21))&gt;51),RIGHT(YEAR(jaar_zip[[#This Row],[Datum]])-1,2),RIGHT(YEAR(jaar_zip[[#This Row],[Datum]]),2))&amp;"-"&amp; TEXT(WEEKNUM(jaar_zip[[#This Row],[Datum]],21),"00")</f>
        <v>24-19</v>
      </c>
      <c r="L8897" s="101">
        <f>MONTH(jaar_zip[[#This Row],[Datum]])</f>
        <v>5</v>
      </c>
      <c r="M8897" s="101">
        <f>IF(ISNUMBER(jaar_zip[[#This Row],[etmaaltemperatuur]]),IF(jaar_zip[[#This Row],[etmaaltemperatuur]]&lt;stookgrens,stookgrens-jaar_zip[[#This Row],[etmaaltemperatuur]],0),"")</f>
        <v>3.4000000000000004</v>
      </c>
      <c r="N8897" s="101">
        <f>IF(ISNUMBER(jaar_zip[[#This Row],[graaddagen]]),IF(OR(MONTH(jaar_zip[[#This Row],[Datum]])=1,MONTH(jaar_zip[[#This Row],[Datum]])=2,MONTH(jaar_zip[[#This Row],[Datum]])=11,MONTH(jaar_zip[[#This Row],[Datum]])=12),1.1,IF(OR(MONTH(jaar_zip[[#This Row],[Datum]])=3,MONTH(jaar_zip[[#This Row],[Datum]])=10),1,0.8))*jaar_zip[[#This Row],[graaddagen]],"")</f>
        <v>2.7200000000000006</v>
      </c>
      <c r="O8897" s="101">
        <f>IF(ISNUMBER(jaar_zip[[#This Row],[etmaaltemperatuur]]),IF(jaar_zip[[#This Row],[etmaaltemperatuur]]&gt;stookgrens,jaar_zip[[#This Row],[etmaaltemperatuur]]-stookgrens,0),"")</f>
        <v>0</v>
      </c>
    </row>
    <row r="8898" spans="1:15" x14ac:dyDescent="0.25">
      <c r="A8898">
        <v>380</v>
      </c>
      <c r="B8898">
        <v>20240508</v>
      </c>
      <c r="C8898">
        <v>2.6</v>
      </c>
      <c r="D8898">
        <v>11.9</v>
      </c>
      <c r="E8898">
        <v>902</v>
      </c>
      <c r="F8898">
        <v>0</v>
      </c>
      <c r="G8898">
        <v>1027.0999999999999</v>
      </c>
      <c r="H8898">
        <v>84</v>
      </c>
      <c r="I8898" s="101" t="s">
        <v>44</v>
      </c>
      <c r="J8898" s="1">
        <f>DATEVALUE(RIGHT(jaar_zip[[#This Row],[YYYYMMDD]],2)&amp;"-"&amp;MID(jaar_zip[[#This Row],[YYYYMMDD]],5,2)&amp;"-"&amp;LEFT(jaar_zip[[#This Row],[YYYYMMDD]],4))</f>
        <v>45420</v>
      </c>
      <c r="K8898" s="101" t="str">
        <f>IF(AND(VALUE(MONTH(jaar_zip[[#This Row],[Datum]]))=1,VALUE(WEEKNUM(jaar_zip[[#This Row],[Datum]],21))&gt;51),RIGHT(YEAR(jaar_zip[[#This Row],[Datum]])-1,2),RIGHT(YEAR(jaar_zip[[#This Row],[Datum]]),2))&amp;"-"&amp; TEXT(WEEKNUM(jaar_zip[[#This Row],[Datum]],21),"00")</f>
        <v>24-19</v>
      </c>
      <c r="L8898" s="101">
        <f>MONTH(jaar_zip[[#This Row],[Datum]])</f>
        <v>5</v>
      </c>
      <c r="M8898" s="101">
        <f>IF(ISNUMBER(jaar_zip[[#This Row],[etmaaltemperatuur]]),IF(jaar_zip[[#This Row],[etmaaltemperatuur]]&lt;stookgrens,stookgrens-jaar_zip[[#This Row],[etmaaltemperatuur]],0),"")</f>
        <v>6.1</v>
      </c>
      <c r="N8898" s="101">
        <f>IF(ISNUMBER(jaar_zip[[#This Row],[graaddagen]]),IF(OR(MONTH(jaar_zip[[#This Row],[Datum]])=1,MONTH(jaar_zip[[#This Row],[Datum]])=2,MONTH(jaar_zip[[#This Row],[Datum]])=11,MONTH(jaar_zip[[#This Row],[Datum]])=12),1.1,IF(OR(MONTH(jaar_zip[[#This Row],[Datum]])=3,MONTH(jaar_zip[[#This Row],[Datum]])=10),1,0.8))*jaar_zip[[#This Row],[graaddagen]],"")</f>
        <v>4.88</v>
      </c>
      <c r="O8898" s="101">
        <f>IF(ISNUMBER(jaar_zip[[#This Row],[etmaaltemperatuur]]),IF(jaar_zip[[#This Row],[etmaaltemperatuur]]&gt;stookgrens,jaar_zip[[#This Row],[etmaaltemperatuur]]-stookgrens,0),"")</f>
        <v>0</v>
      </c>
    </row>
    <row r="8899" spans="1:15" x14ac:dyDescent="0.25">
      <c r="A8899">
        <v>380</v>
      </c>
      <c r="B8899">
        <v>20240509</v>
      </c>
      <c r="C8899">
        <v>1.9</v>
      </c>
      <c r="D8899">
        <v>13.4</v>
      </c>
      <c r="E8899">
        <v>2182</v>
      </c>
      <c r="F8899">
        <v>0</v>
      </c>
      <c r="G8899">
        <v>1026.5</v>
      </c>
      <c r="H8899">
        <v>78</v>
      </c>
      <c r="I8899" s="101" t="s">
        <v>44</v>
      </c>
      <c r="J8899" s="1">
        <f>DATEVALUE(RIGHT(jaar_zip[[#This Row],[YYYYMMDD]],2)&amp;"-"&amp;MID(jaar_zip[[#This Row],[YYYYMMDD]],5,2)&amp;"-"&amp;LEFT(jaar_zip[[#This Row],[YYYYMMDD]],4))</f>
        <v>45421</v>
      </c>
      <c r="K8899" s="101" t="str">
        <f>IF(AND(VALUE(MONTH(jaar_zip[[#This Row],[Datum]]))=1,VALUE(WEEKNUM(jaar_zip[[#This Row],[Datum]],21))&gt;51),RIGHT(YEAR(jaar_zip[[#This Row],[Datum]])-1,2),RIGHT(YEAR(jaar_zip[[#This Row],[Datum]]),2))&amp;"-"&amp; TEXT(WEEKNUM(jaar_zip[[#This Row],[Datum]],21),"00")</f>
        <v>24-19</v>
      </c>
      <c r="L8899" s="101">
        <f>MONTH(jaar_zip[[#This Row],[Datum]])</f>
        <v>5</v>
      </c>
      <c r="M8899" s="101">
        <f>IF(ISNUMBER(jaar_zip[[#This Row],[etmaaltemperatuur]]),IF(jaar_zip[[#This Row],[etmaaltemperatuur]]&lt;stookgrens,stookgrens-jaar_zip[[#This Row],[etmaaltemperatuur]],0),"")</f>
        <v>4.5999999999999996</v>
      </c>
      <c r="N8899" s="101">
        <f>IF(ISNUMBER(jaar_zip[[#This Row],[graaddagen]]),IF(OR(MONTH(jaar_zip[[#This Row],[Datum]])=1,MONTH(jaar_zip[[#This Row],[Datum]])=2,MONTH(jaar_zip[[#This Row],[Datum]])=11,MONTH(jaar_zip[[#This Row],[Datum]])=12),1.1,IF(OR(MONTH(jaar_zip[[#This Row],[Datum]])=3,MONTH(jaar_zip[[#This Row],[Datum]])=10),1,0.8))*jaar_zip[[#This Row],[graaddagen]],"")</f>
        <v>3.6799999999999997</v>
      </c>
      <c r="O8899" s="101">
        <f>IF(ISNUMBER(jaar_zip[[#This Row],[etmaaltemperatuur]]),IF(jaar_zip[[#This Row],[etmaaltemperatuur]]&gt;stookgrens,jaar_zip[[#This Row],[etmaaltemperatuur]]-stookgrens,0),"")</f>
        <v>0</v>
      </c>
    </row>
    <row r="8900" spans="1:15" x14ac:dyDescent="0.25">
      <c r="A8900">
        <v>380</v>
      </c>
      <c r="B8900">
        <v>20240510</v>
      </c>
      <c r="C8900">
        <v>2.6</v>
      </c>
      <c r="D8900">
        <v>15.8</v>
      </c>
      <c r="E8900">
        <v>2414</v>
      </c>
      <c r="F8900">
        <v>0</v>
      </c>
      <c r="G8900">
        <v>1023</v>
      </c>
      <c r="H8900">
        <v>71</v>
      </c>
      <c r="I8900" s="101" t="s">
        <v>44</v>
      </c>
      <c r="J8900" s="1">
        <f>DATEVALUE(RIGHT(jaar_zip[[#This Row],[YYYYMMDD]],2)&amp;"-"&amp;MID(jaar_zip[[#This Row],[YYYYMMDD]],5,2)&amp;"-"&amp;LEFT(jaar_zip[[#This Row],[YYYYMMDD]],4))</f>
        <v>45422</v>
      </c>
      <c r="K8900" s="101" t="str">
        <f>IF(AND(VALUE(MONTH(jaar_zip[[#This Row],[Datum]]))=1,VALUE(WEEKNUM(jaar_zip[[#This Row],[Datum]],21))&gt;51),RIGHT(YEAR(jaar_zip[[#This Row],[Datum]])-1,2),RIGHT(YEAR(jaar_zip[[#This Row],[Datum]]),2))&amp;"-"&amp; TEXT(WEEKNUM(jaar_zip[[#This Row],[Datum]],21),"00")</f>
        <v>24-19</v>
      </c>
      <c r="L8900" s="101">
        <f>MONTH(jaar_zip[[#This Row],[Datum]])</f>
        <v>5</v>
      </c>
      <c r="M8900" s="101">
        <f>IF(ISNUMBER(jaar_zip[[#This Row],[etmaaltemperatuur]]),IF(jaar_zip[[#This Row],[etmaaltemperatuur]]&lt;stookgrens,stookgrens-jaar_zip[[#This Row],[etmaaltemperatuur]],0),"")</f>
        <v>2.1999999999999993</v>
      </c>
      <c r="N8900" s="101">
        <f>IF(ISNUMBER(jaar_zip[[#This Row],[graaddagen]]),IF(OR(MONTH(jaar_zip[[#This Row],[Datum]])=1,MONTH(jaar_zip[[#This Row],[Datum]])=2,MONTH(jaar_zip[[#This Row],[Datum]])=11,MONTH(jaar_zip[[#This Row],[Datum]])=12),1.1,IF(OR(MONTH(jaar_zip[[#This Row],[Datum]])=3,MONTH(jaar_zip[[#This Row],[Datum]])=10),1,0.8))*jaar_zip[[#This Row],[graaddagen]],"")</f>
        <v>1.7599999999999996</v>
      </c>
      <c r="O8900" s="101">
        <f>IF(ISNUMBER(jaar_zip[[#This Row],[etmaaltemperatuur]]),IF(jaar_zip[[#This Row],[etmaaltemperatuur]]&gt;stookgrens,jaar_zip[[#This Row],[etmaaltemperatuur]]-stookgrens,0),"")</f>
        <v>0</v>
      </c>
    </row>
    <row r="8901" spans="1:15" x14ac:dyDescent="0.25">
      <c r="A8901">
        <v>380</v>
      </c>
      <c r="B8901">
        <v>20240511</v>
      </c>
      <c r="C8901">
        <v>4.0999999999999996</v>
      </c>
      <c r="D8901">
        <v>17.600000000000001</v>
      </c>
      <c r="E8901">
        <v>2558</v>
      </c>
      <c r="F8901">
        <v>0</v>
      </c>
      <c r="G8901">
        <v>1020.3</v>
      </c>
      <c r="H8901">
        <v>66</v>
      </c>
      <c r="I8901" s="101" t="s">
        <v>44</v>
      </c>
      <c r="J8901" s="1">
        <f>DATEVALUE(RIGHT(jaar_zip[[#This Row],[YYYYMMDD]],2)&amp;"-"&amp;MID(jaar_zip[[#This Row],[YYYYMMDD]],5,2)&amp;"-"&amp;LEFT(jaar_zip[[#This Row],[YYYYMMDD]],4))</f>
        <v>45423</v>
      </c>
      <c r="K8901" s="101" t="str">
        <f>IF(AND(VALUE(MONTH(jaar_zip[[#This Row],[Datum]]))=1,VALUE(WEEKNUM(jaar_zip[[#This Row],[Datum]],21))&gt;51),RIGHT(YEAR(jaar_zip[[#This Row],[Datum]])-1,2),RIGHT(YEAR(jaar_zip[[#This Row],[Datum]]),2))&amp;"-"&amp; TEXT(WEEKNUM(jaar_zip[[#This Row],[Datum]],21),"00")</f>
        <v>24-19</v>
      </c>
      <c r="L8901" s="101">
        <f>MONTH(jaar_zip[[#This Row],[Datum]])</f>
        <v>5</v>
      </c>
      <c r="M8901" s="101">
        <f>IF(ISNUMBER(jaar_zip[[#This Row],[etmaaltemperatuur]]),IF(jaar_zip[[#This Row],[etmaaltemperatuur]]&lt;stookgrens,stookgrens-jaar_zip[[#This Row],[etmaaltemperatuur]],0),"")</f>
        <v>0.39999999999999858</v>
      </c>
      <c r="N8901" s="101">
        <f>IF(ISNUMBER(jaar_zip[[#This Row],[graaddagen]]),IF(OR(MONTH(jaar_zip[[#This Row],[Datum]])=1,MONTH(jaar_zip[[#This Row],[Datum]])=2,MONTH(jaar_zip[[#This Row],[Datum]])=11,MONTH(jaar_zip[[#This Row],[Datum]])=12),1.1,IF(OR(MONTH(jaar_zip[[#This Row],[Datum]])=3,MONTH(jaar_zip[[#This Row],[Datum]])=10),1,0.8))*jaar_zip[[#This Row],[graaddagen]],"")</f>
        <v>0.3199999999999989</v>
      </c>
      <c r="O8901" s="101">
        <f>IF(ISNUMBER(jaar_zip[[#This Row],[etmaaltemperatuur]]),IF(jaar_zip[[#This Row],[etmaaltemperatuur]]&gt;stookgrens,jaar_zip[[#This Row],[etmaaltemperatuur]]-stookgrens,0),"")</f>
        <v>0</v>
      </c>
    </row>
    <row r="8902" spans="1:15" x14ac:dyDescent="0.25">
      <c r="A8902">
        <v>380</v>
      </c>
      <c r="B8902">
        <v>20240512</v>
      </c>
      <c r="C8902">
        <v>4.3</v>
      </c>
      <c r="D8902">
        <v>19.8</v>
      </c>
      <c r="E8902">
        <v>2474</v>
      </c>
      <c r="F8902">
        <v>0</v>
      </c>
      <c r="G8902">
        <v>1014.3</v>
      </c>
      <c r="H8902">
        <v>61</v>
      </c>
      <c r="I8902" s="101" t="s">
        <v>44</v>
      </c>
      <c r="J8902" s="1">
        <f>DATEVALUE(RIGHT(jaar_zip[[#This Row],[YYYYMMDD]],2)&amp;"-"&amp;MID(jaar_zip[[#This Row],[YYYYMMDD]],5,2)&amp;"-"&amp;LEFT(jaar_zip[[#This Row],[YYYYMMDD]],4))</f>
        <v>45424</v>
      </c>
      <c r="K8902" s="101" t="str">
        <f>IF(AND(VALUE(MONTH(jaar_zip[[#This Row],[Datum]]))=1,VALUE(WEEKNUM(jaar_zip[[#This Row],[Datum]],21))&gt;51),RIGHT(YEAR(jaar_zip[[#This Row],[Datum]])-1,2),RIGHT(YEAR(jaar_zip[[#This Row],[Datum]]),2))&amp;"-"&amp; TEXT(WEEKNUM(jaar_zip[[#This Row],[Datum]],21),"00")</f>
        <v>24-19</v>
      </c>
      <c r="L8902" s="101">
        <f>MONTH(jaar_zip[[#This Row],[Datum]])</f>
        <v>5</v>
      </c>
      <c r="M8902" s="101">
        <f>IF(ISNUMBER(jaar_zip[[#This Row],[etmaaltemperatuur]]),IF(jaar_zip[[#This Row],[etmaaltemperatuur]]&lt;stookgrens,stookgrens-jaar_zip[[#This Row],[etmaaltemperatuur]],0),"")</f>
        <v>0</v>
      </c>
      <c r="N8902" s="101">
        <f>IF(ISNUMBER(jaar_zip[[#This Row],[graaddagen]]),IF(OR(MONTH(jaar_zip[[#This Row],[Datum]])=1,MONTH(jaar_zip[[#This Row],[Datum]])=2,MONTH(jaar_zip[[#This Row],[Datum]])=11,MONTH(jaar_zip[[#This Row],[Datum]])=12),1.1,IF(OR(MONTH(jaar_zip[[#This Row],[Datum]])=3,MONTH(jaar_zip[[#This Row],[Datum]])=10),1,0.8))*jaar_zip[[#This Row],[graaddagen]],"")</f>
        <v>0</v>
      </c>
      <c r="O8902" s="101">
        <f>IF(ISNUMBER(jaar_zip[[#This Row],[etmaaltemperatuur]]),IF(jaar_zip[[#This Row],[etmaaltemperatuur]]&gt;stookgrens,jaar_zip[[#This Row],[etmaaltemperatuur]]-stookgrens,0),"")</f>
        <v>1.8000000000000007</v>
      </c>
    </row>
    <row r="8903" spans="1:15" x14ac:dyDescent="0.25">
      <c r="A8903">
        <v>380</v>
      </c>
      <c r="B8903">
        <v>20240513</v>
      </c>
      <c r="C8903">
        <v>3.3</v>
      </c>
      <c r="D8903">
        <v>19</v>
      </c>
      <c r="E8903">
        <v>2056</v>
      </c>
      <c r="F8903">
        <v>-0.1</v>
      </c>
      <c r="G8903">
        <v>1010.2</v>
      </c>
      <c r="H8903">
        <v>71</v>
      </c>
      <c r="I8903" s="101" t="s">
        <v>44</v>
      </c>
      <c r="J8903" s="1">
        <f>DATEVALUE(RIGHT(jaar_zip[[#This Row],[YYYYMMDD]],2)&amp;"-"&amp;MID(jaar_zip[[#This Row],[YYYYMMDD]],5,2)&amp;"-"&amp;LEFT(jaar_zip[[#This Row],[YYYYMMDD]],4))</f>
        <v>45425</v>
      </c>
      <c r="K8903" s="101" t="str">
        <f>IF(AND(VALUE(MONTH(jaar_zip[[#This Row],[Datum]]))=1,VALUE(WEEKNUM(jaar_zip[[#This Row],[Datum]],21))&gt;51),RIGHT(YEAR(jaar_zip[[#This Row],[Datum]])-1,2),RIGHT(YEAR(jaar_zip[[#This Row],[Datum]]),2))&amp;"-"&amp; TEXT(WEEKNUM(jaar_zip[[#This Row],[Datum]],21),"00")</f>
        <v>24-20</v>
      </c>
      <c r="L8903" s="101">
        <f>MONTH(jaar_zip[[#This Row],[Datum]])</f>
        <v>5</v>
      </c>
      <c r="M8903" s="101">
        <f>IF(ISNUMBER(jaar_zip[[#This Row],[etmaaltemperatuur]]),IF(jaar_zip[[#This Row],[etmaaltemperatuur]]&lt;stookgrens,stookgrens-jaar_zip[[#This Row],[etmaaltemperatuur]],0),"")</f>
        <v>0</v>
      </c>
      <c r="N8903" s="101">
        <f>IF(ISNUMBER(jaar_zip[[#This Row],[graaddagen]]),IF(OR(MONTH(jaar_zip[[#This Row],[Datum]])=1,MONTH(jaar_zip[[#This Row],[Datum]])=2,MONTH(jaar_zip[[#This Row],[Datum]])=11,MONTH(jaar_zip[[#This Row],[Datum]])=12),1.1,IF(OR(MONTH(jaar_zip[[#This Row],[Datum]])=3,MONTH(jaar_zip[[#This Row],[Datum]])=10),1,0.8))*jaar_zip[[#This Row],[graaddagen]],"")</f>
        <v>0</v>
      </c>
      <c r="O8903" s="101">
        <f>IF(ISNUMBER(jaar_zip[[#This Row],[etmaaltemperatuur]]),IF(jaar_zip[[#This Row],[etmaaltemperatuur]]&gt;stookgrens,jaar_zip[[#This Row],[etmaaltemperatuur]]-stookgrens,0),"")</f>
        <v>1</v>
      </c>
    </row>
    <row r="8904" spans="1:15" x14ac:dyDescent="0.25">
      <c r="A8904">
        <v>380</v>
      </c>
      <c r="B8904">
        <v>20240514</v>
      </c>
      <c r="C8904">
        <v>3.6</v>
      </c>
      <c r="D8904">
        <v>19.600000000000001</v>
      </c>
      <c r="E8904">
        <v>2093</v>
      </c>
      <c r="F8904">
        <v>3</v>
      </c>
      <c r="G8904">
        <v>1005</v>
      </c>
      <c r="H8904">
        <v>67</v>
      </c>
      <c r="I8904" s="101" t="s">
        <v>44</v>
      </c>
      <c r="J8904" s="1">
        <f>DATEVALUE(RIGHT(jaar_zip[[#This Row],[YYYYMMDD]],2)&amp;"-"&amp;MID(jaar_zip[[#This Row],[YYYYMMDD]],5,2)&amp;"-"&amp;LEFT(jaar_zip[[#This Row],[YYYYMMDD]],4))</f>
        <v>45426</v>
      </c>
      <c r="K8904" s="101" t="str">
        <f>IF(AND(VALUE(MONTH(jaar_zip[[#This Row],[Datum]]))=1,VALUE(WEEKNUM(jaar_zip[[#This Row],[Datum]],21))&gt;51),RIGHT(YEAR(jaar_zip[[#This Row],[Datum]])-1,2),RIGHT(YEAR(jaar_zip[[#This Row],[Datum]]),2))&amp;"-"&amp; TEXT(WEEKNUM(jaar_zip[[#This Row],[Datum]],21),"00")</f>
        <v>24-20</v>
      </c>
      <c r="L8904" s="101">
        <f>MONTH(jaar_zip[[#This Row],[Datum]])</f>
        <v>5</v>
      </c>
      <c r="M8904" s="101">
        <f>IF(ISNUMBER(jaar_zip[[#This Row],[etmaaltemperatuur]]),IF(jaar_zip[[#This Row],[etmaaltemperatuur]]&lt;stookgrens,stookgrens-jaar_zip[[#This Row],[etmaaltemperatuur]],0),"")</f>
        <v>0</v>
      </c>
      <c r="N8904" s="101">
        <f>IF(ISNUMBER(jaar_zip[[#This Row],[graaddagen]]),IF(OR(MONTH(jaar_zip[[#This Row],[Datum]])=1,MONTH(jaar_zip[[#This Row],[Datum]])=2,MONTH(jaar_zip[[#This Row],[Datum]])=11,MONTH(jaar_zip[[#This Row],[Datum]])=12),1.1,IF(OR(MONTH(jaar_zip[[#This Row],[Datum]])=3,MONTH(jaar_zip[[#This Row],[Datum]])=10),1,0.8))*jaar_zip[[#This Row],[graaddagen]],"")</f>
        <v>0</v>
      </c>
      <c r="O8904" s="101">
        <f>IF(ISNUMBER(jaar_zip[[#This Row],[etmaaltemperatuur]]),IF(jaar_zip[[#This Row],[etmaaltemperatuur]]&gt;stookgrens,jaar_zip[[#This Row],[etmaaltemperatuur]]-stookgrens,0),"")</f>
        <v>1.6000000000000014</v>
      </c>
    </row>
    <row r="8905" spans="1:15" x14ac:dyDescent="0.25">
      <c r="A8905">
        <v>380</v>
      </c>
      <c r="B8905">
        <v>20240515</v>
      </c>
      <c r="C8905">
        <v>1.5</v>
      </c>
      <c r="D8905">
        <v>14.8</v>
      </c>
      <c r="E8905">
        <v>633</v>
      </c>
      <c r="F8905">
        <v>5.0999999999999996</v>
      </c>
      <c r="G8905">
        <v>1006.3</v>
      </c>
      <c r="H8905">
        <v>92</v>
      </c>
      <c r="I8905" s="101" t="s">
        <v>44</v>
      </c>
      <c r="J8905" s="1">
        <f>DATEVALUE(RIGHT(jaar_zip[[#This Row],[YYYYMMDD]],2)&amp;"-"&amp;MID(jaar_zip[[#This Row],[YYYYMMDD]],5,2)&amp;"-"&amp;LEFT(jaar_zip[[#This Row],[YYYYMMDD]],4))</f>
        <v>45427</v>
      </c>
      <c r="K8905" s="101" t="str">
        <f>IF(AND(VALUE(MONTH(jaar_zip[[#This Row],[Datum]]))=1,VALUE(WEEKNUM(jaar_zip[[#This Row],[Datum]],21))&gt;51),RIGHT(YEAR(jaar_zip[[#This Row],[Datum]])-1,2),RIGHT(YEAR(jaar_zip[[#This Row],[Datum]]),2))&amp;"-"&amp; TEXT(WEEKNUM(jaar_zip[[#This Row],[Datum]],21),"00")</f>
        <v>24-20</v>
      </c>
      <c r="L8905" s="101">
        <f>MONTH(jaar_zip[[#This Row],[Datum]])</f>
        <v>5</v>
      </c>
      <c r="M8905" s="101">
        <f>IF(ISNUMBER(jaar_zip[[#This Row],[etmaaltemperatuur]]),IF(jaar_zip[[#This Row],[etmaaltemperatuur]]&lt;stookgrens,stookgrens-jaar_zip[[#This Row],[etmaaltemperatuur]],0),"")</f>
        <v>3.1999999999999993</v>
      </c>
      <c r="N8905" s="101">
        <f>IF(ISNUMBER(jaar_zip[[#This Row],[graaddagen]]),IF(OR(MONTH(jaar_zip[[#This Row],[Datum]])=1,MONTH(jaar_zip[[#This Row],[Datum]])=2,MONTH(jaar_zip[[#This Row],[Datum]])=11,MONTH(jaar_zip[[#This Row],[Datum]])=12),1.1,IF(OR(MONTH(jaar_zip[[#This Row],[Datum]])=3,MONTH(jaar_zip[[#This Row],[Datum]])=10),1,0.8))*jaar_zip[[#This Row],[graaddagen]],"")</f>
        <v>2.5599999999999996</v>
      </c>
      <c r="O8905" s="101">
        <f>IF(ISNUMBER(jaar_zip[[#This Row],[etmaaltemperatuur]]),IF(jaar_zip[[#This Row],[etmaaltemperatuur]]&gt;stookgrens,jaar_zip[[#This Row],[etmaaltemperatuur]]-stookgrens,0),"")</f>
        <v>0</v>
      </c>
    </row>
    <row r="8906" spans="1:15" x14ac:dyDescent="0.25">
      <c r="A8906">
        <v>380</v>
      </c>
      <c r="B8906">
        <v>20240516</v>
      </c>
      <c r="C8906">
        <v>3.2</v>
      </c>
      <c r="D8906">
        <v>15.6</v>
      </c>
      <c r="E8906">
        <v>1501</v>
      </c>
      <c r="F8906">
        <v>5.0999999999999996</v>
      </c>
      <c r="G8906">
        <v>1005</v>
      </c>
      <c r="H8906">
        <v>84</v>
      </c>
      <c r="I8906" s="101" t="s">
        <v>44</v>
      </c>
      <c r="J8906" s="1">
        <f>DATEVALUE(RIGHT(jaar_zip[[#This Row],[YYYYMMDD]],2)&amp;"-"&amp;MID(jaar_zip[[#This Row],[YYYYMMDD]],5,2)&amp;"-"&amp;LEFT(jaar_zip[[#This Row],[YYYYMMDD]],4))</f>
        <v>45428</v>
      </c>
      <c r="K8906" s="101" t="str">
        <f>IF(AND(VALUE(MONTH(jaar_zip[[#This Row],[Datum]]))=1,VALUE(WEEKNUM(jaar_zip[[#This Row],[Datum]],21))&gt;51),RIGHT(YEAR(jaar_zip[[#This Row],[Datum]])-1,2),RIGHT(YEAR(jaar_zip[[#This Row],[Datum]]),2))&amp;"-"&amp; TEXT(WEEKNUM(jaar_zip[[#This Row],[Datum]],21),"00")</f>
        <v>24-20</v>
      </c>
      <c r="L8906" s="101">
        <f>MONTH(jaar_zip[[#This Row],[Datum]])</f>
        <v>5</v>
      </c>
      <c r="M8906" s="101">
        <f>IF(ISNUMBER(jaar_zip[[#This Row],[etmaaltemperatuur]]),IF(jaar_zip[[#This Row],[etmaaltemperatuur]]&lt;stookgrens,stookgrens-jaar_zip[[#This Row],[etmaaltemperatuur]],0),"")</f>
        <v>2.4000000000000004</v>
      </c>
      <c r="N8906" s="101">
        <f>IF(ISNUMBER(jaar_zip[[#This Row],[graaddagen]]),IF(OR(MONTH(jaar_zip[[#This Row],[Datum]])=1,MONTH(jaar_zip[[#This Row],[Datum]])=2,MONTH(jaar_zip[[#This Row],[Datum]])=11,MONTH(jaar_zip[[#This Row],[Datum]])=12),1.1,IF(OR(MONTH(jaar_zip[[#This Row],[Datum]])=3,MONTH(jaar_zip[[#This Row],[Datum]])=10),1,0.8))*jaar_zip[[#This Row],[graaddagen]],"")</f>
        <v>1.9200000000000004</v>
      </c>
      <c r="O8906" s="101">
        <f>IF(ISNUMBER(jaar_zip[[#This Row],[etmaaltemperatuur]]),IF(jaar_zip[[#This Row],[etmaaltemperatuur]]&gt;stookgrens,jaar_zip[[#This Row],[etmaaltemperatuur]]-stookgrens,0),"")</f>
        <v>0</v>
      </c>
    </row>
    <row r="8907" spans="1:15" x14ac:dyDescent="0.25">
      <c r="A8907">
        <v>380</v>
      </c>
      <c r="B8907">
        <v>20240517</v>
      </c>
      <c r="C8907">
        <v>3.3</v>
      </c>
      <c r="D8907">
        <v>14.6</v>
      </c>
      <c r="E8907">
        <v>496</v>
      </c>
      <c r="F8907">
        <v>11.6</v>
      </c>
      <c r="G8907">
        <v>1007.5</v>
      </c>
      <c r="H8907">
        <v>94</v>
      </c>
      <c r="I8907" s="101" t="s">
        <v>44</v>
      </c>
      <c r="J8907" s="1">
        <f>DATEVALUE(RIGHT(jaar_zip[[#This Row],[YYYYMMDD]],2)&amp;"-"&amp;MID(jaar_zip[[#This Row],[YYYYMMDD]],5,2)&amp;"-"&amp;LEFT(jaar_zip[[#This Row],[YYYYMMDD]],4))</f>
        <v>45429</v>
      </c>
      <c r="K8907" s="101" t="str">
        <f>IF(AND(VALUE(MONTH(jaar_zip[[#This Row],[Datum]]))=1,VALUE(WEEKNUM(jaar_zip[[#This Row],[Datum]],21))&gt;51),RIGHT(YEAR(jaar_zip[[#This Row],[Datum]])-1,2),RIGHT(YEAR(jaar_zip[[#This Row],[Datum]]),2))&amp;"-"&amp; TEXT(WEEKNUM(jaar_zip[[#This Row],[Datum]],21),"00")</f>
        <v>24-20</v>
      </c>
      <c r="L8907" s="101">
        <f>MONTH(jaar_zip[[#This Row],[Datum]])</f>
        <v>5</v>
      </c>
      <c r="M8907" s="101">
        <f>IF(ISNUMBER(jaar_zip[[#This Row],[etmaaltemperatuur]]),IF(jaar_zip[[#This Row],[etmaaltemperatuur]]&lt;stookgrens,stookgrens-jaar_zip[[#This Row],[etmaaltemperatuur]],0),"")</f>
        <v>3.4000000000000004</v>
      </c>
      <c r="N8907" s="101">
        <f>IF(ISNUMBER(jaar_zip[[#This Row],[graaddagen]]),IF(OR(MONTH(jaar_zip[[#This Row],[Datum]])=1,MONTH(jaar_zip[[#This Row],[Datum]])=2,MONTH(jaar_zip[[#This Row],[Datum]])=11,MONTH(jaar_zip[[#This Row],[Datum]])=12),1.1,IF(OR(MONTH(jaar_zip[[#This Row],[Datum]])=3,MONTH(jaar_zip[[#This Row],[Datum]])=10),1,0.8))*jaar_zip[[#This Row],[graaddagen]],"")</f>
        <v>2.7200000000000006</v>
      </c>
      <c r="O8907" s="101">
        <f>IF(ISNUMBER(jaar_zip[[#This Row],[etmaaltemperatuur]]),IF(jaar_zip[[#This Row],[etmaaltemperatuur]]&gt;stookgrens,jaar_zip[[#This Row],[etmaaltemperatuur]]-stookgrens,0),"")</f>
        <v>0</v>
      </c>
    </row>
    <row r="8908" spans="1:15" x14ac:dyDescent="0.25">
      <c r="A8908">
        <v>380</v>
      </c>
      <c r="B8908">
        <v>20240518</v>
      </c>
      <c r="C8908">
        <v>2.8</v>
      </c>
      <c r="D8908">
        <v>14.6</v>
      </c>
      <c r="E8908">
        <v>1507</v>
      </c>
      <c r="F8908">
        <v>14.1</v>
      </c>
      <c r="G8908">
        <v>1010.5</v>
      </c>
      <c r="H8908">
        <v>90</v>
      </c>
      <c r="I8908" s="101" t="s">
        <v>44</v>
      </c>
      <c r="J8908" s="1">
        <f>DATEVALUE(RIGHT(jaar_zip[[#This Row],[YYYYMMDD]],2)&amp;"-"&amp;MID(jaar_zip[[#This Row],[YYYYMMDD]],5,2)&amp;"-"&amp;LEFT(jaar_zip[[#This Row],[YYYYMMDD]],4))</f>
        <v>45430</v>
      </c>
      <c r="K8908" s="101" t="str">
        <f>IF(AND(VALUE(MONTH(jaar_zip[[#This Row],[Datum]]))=1,VALUE(WEEKNUM(jaar_zip[[#This Row],[Datum]],21))&gt;51),RIGHT(YEAR(jaar_zip[[#This Row],[Datum]])-1,2),RIGHT(YEAR(jaar_zip[[#This Row],[Datum]]),2))&amp;"-"&amp; TEXT(WEEKNUM(jaar_zip[[#This Row],[Datum]],21),"00")</f>
        <v>24-20</v>
      </c>
      <c r="L8908" s="101">
        <f>MONTH(jaar_zip[[#This Row],[Datum]])</f>
        <v>5</v>
      </c>
      <c r="M8908" s="101">
        <f>IF(ISNUMBER(jaar_zip[[#This Row],[etmaaltemperatuur]]),IF(jaar_zip[[#This Row],[etmaaltemperatuur]]&lt;stookgrens,stookgrens-jaar_zip[[#This Row],[etmaaltemperatuur]],0),"")</f>
        <v>3.4000000000000004</v>
      </c>
      <c r="N8908" s="101">
        <f>IF(ISNUMBER(jaar_zip[[#This Row],[graaddagen]]),IF(OR(MONTH(jaar_zip[[#This Row],[Datum]])=1,MONTH(jaar_zip[[#This Row],[Datum]])=2,MONTH(jaar_zip[[#This Row],[Datum]])=11,MONTH(jaar_zip[[#This Row],[Datum]])=12),1.1,IF(OR(MONTH(jaar_zip[[#This Row],[Datum]])=3,MONTH(jaar_zip[[#This Row],[Datum]])=10),1,0.8))*jaar_zip[[#This Row],[graaddagen]],"")</f>
        <v>2.7200000000000006</v>
      </c>
      <c r="O8908" s="101">
        <f>IF(ISNUMBER(jaar_zip[[#This Row],[etmaaltemperatuur]]),IF(jaar_zip[[#This Row],[etmaaltemperatuur]]&gt;stookgrens,jaar_zip[[#This Row],[etmaaltemperatuur]]-stookgrens,0),"")</f>
        <v>0</v>
      </c>
    </row>
    <row r="8909" spans="1:15" x14ac:dyDescent="0.25">
      <c r="A8909">
        <v>380</v>
      </c>
      <c r="B8909">
        <v>20240519</v>
      </c>
      <c r="C8909">
        <v>2.6</v>
      </c>
      <c r="D8909">
        <v>13.8</v>
      </c>
      <c r="E8909">
        <v>1130</v>
      </c>
      <c r="F8909">
        <v>2.9</v>
      </c>
      <c r="G8909">
        <v>1011.5</v>
      </c>
      <c r="H8909">
        <v>92</v>
      </c>
      <c r="I8909" s="101" t="s">
        <v>44</v>
      </c>
      <c r="J8909" s="1">
        <f>DATEVALUE(RIGHT(jaar_zip[[#This Row],[YYYYMMDD]],2)&amp;"-"&amp;MID(jaar_zip[[#This Row],[YYYYMMDD]],5,2)&amp;"-"&amp;LEFT(jaar_zip[[#This Row],[YYYYMMDD]],4))</f>
        <v>45431</v>
      </c>
      <c r="K8909" s="101" t="str">
        <f>IF(AND(VALUE(MONTH(jaar_zip[[#This Row],[Datum]]))=1,VALUE(WEEKNUM(jaar_zip[[#This Row],[Datum]],21))&gt;51),RIGHT(YEAR(jaar_zip[[#This Row],[Datum]])-1,2),RIGHT(YEAR(jaar_zip[[#This Row],[Datum]]),2))&amp;"-"&amp; TEXT(WEEKNUM(jaar_zip[[#This Row],[Datum]],21),"00")</f>
        <v>24-20</v>
      </c>
      <c r="L8909" s="101">
        <f>MONTH(jaar_zip[[#This Row],[Datum]])</f>
        <v>5</v>
      </c>
      <c r="M8909" s="101">
        <f>IF(ISNUMBER(jaar_zip[[#This Row],[etmaaltemperatuur]]),IF(jaar_zip[[#This Row],[etmaaltemperatuur]]&lt;stookgrens,stookgrens-jaar_zip[[#This Row],[etmaaltemperatuur]],0),"")</f>
        <v>4.1999999999999993</v>
      </c>
      <c r="N8909" s="101">
        <f>IF(ISNUMBER(jaar_zip[[#This Row],[graaddagen]]),IF(OR(MONTH(jaar_zip[[#This Row],[Datum]])=1,MONTH(jaar_zip[[#This Row],[Datum]])=2,MONTH(jaar_zip[[#This Row],[Datum]])=11,MONTH(jaar_zip[[#This Row],[Datum]])=12),1.1,IF(OR(MONTH(jaar_zip[[#This Row],[Datum]])=3,MONTH(jaar_zip[[#This Row],[Datum]])=10),1,0.8))*jaar_zip[[#This Row],[graaddagen]],"")</f>
        <v>3.3599999999999994</v>
      </c>
      <c r="O8909" s="101">
        <f>IF(ISNUMBER(jaar_zip[[#This Row],[etmaaltemperatuur]]),IF(jaar_zip[[#This Row],[etmaaltemperatuur]]&gt;stookgrens,jaar_zip[[#This Row],[etmaaltemperatuur]]-stookgrens,0),"")</f>
        <v>0</v>
      </c>
    </row>
    <row r="8910" spans="1:15" x14ac:dyDescent="0.25">
      <c r="A8910">
        <v>380</v>
      </c>
      <c r="B8910">
        <v>20240520</v>
      </c>
      <c r="C8910">
        <v>2</v>
      </c>
      <c r="D8910">
        <v>15.3</v>
      </c>
      <c r="E8910">
        <v>2126</v>
      </c>
      <c r="F8910">
        <v>5.0999999999999996</v>
      </c>
      <c r="G8910">
        <v>1010.5</v>
      </c>
      <c r="H8910">
        <v>86</v>
      </c>
      <c r="I8910" s="101" t="s">
        <v>44</v>
      </c>
      <c r="J8910" s="1">
        <f>DATEVALUE(RIGHT(jaar_zip[[#This Row],[YYYYMMDD]],2)&amp;"-"&amp;MID(jaar_zip[[#This Row],[YYYYMMDD]],5,2)&amp;"-"&amp;LEFT(jaar_zip[[#This Row],[YYYYMMDD]],4))</f>
        <v>45432</v>
      </c>
      <c r="K8910" s="101" t="str">
        <f>IF(AND(VALUE(MONTH(jaar_zip[[#This Row],[Datum]]))=1,VALUE(WEEKNUM(jaar_zip[[#This Row],[Datum]],21))&gt;51),RIGHT(YEAR(jaar_zip[[#This Row],[Datum]])-1,2),RIGHT(YEAR(jaar_zip[[#This Row],[Datum]]),2))&amp;"-"&amp; TEXT(WEEKNUM(jaar_zip[[#This Row],[Datum]],21),"00")</f>
        <v>24-21</v>
      </c>
      <c r="L8910" s="101">
        <f>MONTH(jaar_zip[[#This Row],[Datum]])</f>
        <v>5</v>
      </c>
      <c r="M8910" s="101">
        <f>IF(ISNUMBER(jaar_zip[[#This Row],[etmaaltemperatuur]]),IF(jaar_zip[[#This Row],[etmaaltemperatuur]]&lt;stookgrens,stookgrens-jaar_zip[[#This Row],[etmaaltemperatuur]],0),"")</f>
        <v>2.6999999999999993</v>
      </c>
      <c r="N8910" s="101">
        <f>IF(ISNUMBER(jaar_zip[[#This Row],[graaddagen]]),IF(OR(MONTH(jaar_zip[[#This Row],[Datum]])=1,MONTH(jaar_zip[[#This Row],[Datum]])=2,MONTH(jaar_zip[[#This Row],[Datum]])=11,MONTH(jaar_zip[[#This Row],[Datum]])=12),1.1,IF(OR(MONTH(jaar_zip[[#This Row],[Datum]])=3,MONTH(jaar_zip[[#This Row],[Datum]])=10),1,0.8))*jaar_zip[[#This Row],[graaddagen]],"")</f>
        <v>2.1599999999999997</v>
      </c>
      <c r="O8910" s="101">
        <f>IF(ISNUMBER(jaar_zip[[#This Row],[etmaaltemperatuur]]),IF(jaar_zip[[#This Row],[etmaaltemperatuur]]&gt;stookgrens,jaar_zip[[#This Row],[etmaaltemperatuur]]-stookgrens,0),"")</f>
        <v>0</v>
      </c>
    </row>
    <row r="8911" spans="1:15" x14ac:dyDescent="0.25">
      <c r="A8911">
        <v>380</v>
      </c>
      <c r="B8911">
        <v>20240521</v>
      </c>
      <c r="C8911">
        <v>3</v>
      </c>
      <c r="D8911">
        <v>15.1</v>
      </c>
      <c r="E8911">
        <v>1123</v>
      </c>
      <c r="F8911">
        <v>18</v>
      </c>
      <c r="G8911">
        <v>1007.2</v>
      </c>
      <c r="H8911">
        <v>90</v>
      </c>
      <c r="I8911" s="101" t="s">
        <v>44</v>
      </c>
      <c r="J8911" s="1">
        <f>DATEVALUE(RIGHT(jaar_zip[[#This Row],[YYYYMMDD]],2)&amp;"-"&amp;MID(jaar_zip[[#This Row],[YYYYMMDD]],5,2)&amp;"-"&amp;LEFT(jaar_zip[[#This Row],[YYYYMMDD]],4))</f>
        <v>45433</v>
      </c>
      <c r="K8911" s="101" t="str">
        <f>IF(AND(VALUE(MONTH(jaar_zip[[#This Row],[Datum]]))=1,VALUE(WEEKNUM(jaar_zip[[#This Row],[Datum]],21))&gt;51),RIGHT(YEAR(jaar_zip[[#This Row],[Datum]])-1,2),RIGHT(YEAR(jaar_zip[[#This Row],[Datum]]),2))&amp;"-"&amp; TEXT(WEEKNUM(jaar_zip[[#This Row],[Datum]],21),"00")</f>
        <v>24-21</v>
      </c>
      <c r="L8911" s="101">
        <f>MONTH(jaar_zip[[#This Row],[Datum]])</f>
        <v>5</v>
      </c>
      <c r="M8911" s="101">
        <f>IF(ISNUMBER(jaar_zip[[#This Row],[etmaaltemperatuur]]),IF(jaar_zip[[#This Row],[etmaaltemperatuur]]&lt;stookgrens,stookgrens-jaar_zip[[#This Row],[etmaaltemperatuur]],0),"")</f>
        <v>2.9000000000000004</v>
      </c>
      <c r="N8911" s="101">
        <f>IF(ISNUMBER(jaar_zip[[#This Row],[graaddagen]]),IF(OR(MONTH(jaar_zip[[#This Row],[Datum]])=1,MONTH(jaar_zip[[#This Row],[Datum]])=2,MONTH(jaar_zip[[#This Row],[Datum]])=11,MONTH(jaar_zip[[#This Row],[Datum]])=12),1.1,IF(OR(MONTH(jaar_zip[[#This Row],[Datum]])=3,MONTH(jaar_zip[[#This Row],[Datum]])=10),1,0.8))*jaar_zip[[#This Row],[graaddagen]],"")</f>
        <v>2.3200000000000003</v>
      </c>
      <c r="O8911" s="101">
        <f>IF(ISNUMBER(jaar_zip[[#This Row],[etmaaltemperatuur]]),IF(jaar_zip[[#This Row],[etmaaltemperatuur]]&gt;stookgrens,jaar_zip[[#This Row],[etmaaltemperatuur]]-stookgrens,0),"")</f>
        <v>0</v>
      </c>
    </row>
    <row r="8912" spans="1:15" x14ac:dyDescent="0.25">
      <c r="A8912">
        <v>380</v>
      </c>
      <c r="B8912">
        <v>20240522</v>
      </c>
      <c r="C8912">
        <v>4.3</v>
      </c>
      <c r="D8912">
        <v>14.9</v>
      </c>
      <c r="E8912">
        <v>1722</v>
      </c>
      <c r="F8912">
        <v>0.1</v>
      </c>
      <c r="G8912">
        <v>1009.8</v>
      </c>
      <c r="H8912">
        <v>81</v>
      </c>
      <c r="I8912" s="101" t="s">
        <v>44</v>
      </c>
      <c r="J8912" s="1">
        <f>DATEVALUE(RIGHT(jaar_zip[[#This Row],[YYYYMMDD]],2)&amp;"-"&amp;MID(jaar_zip[[#This Row],[YYYYMMDD]],5,2)&amp;"-"&amp;LEFT(jaar_zip[[#This Row],[YYYYMMDD]],4))</f>
        <v>45434</v>
      </c>
      <c r="K8912" s="101" t="str">
        <f>IF(AND(VALUE(MONTH(jaar_zip[[#This Row],[Datum]]))=1,VALUE(WEEKNUM(jaar_zip[[#This Row],[Datum]],21))&gt;51),RIGHT(YEAR(jaar_zip[[#This Row],[Datum]])-1,2),RIGHT(YEAR(jaar_zip[[#This Row],[Datum]]),2))&amp;"-"&amp; TEXT(WEEKNUM(jaar_zip[[#This Row],[Datum]],21),"00")</f>
        <v>24-21</v>
      </c>
      <c r="L8912" s="101">
        <f>MONTH(jaar_zip[[#This Row],[Datum]])</f>
        <v>5</v>
      </c>
      <c r="M8912" s="101">
        <f>IF(ISNUMBER(jaar_zip[[#This Row],[etmaaltemperatuur]]),IF(jaar_zip[[#This Row],[etmaaltemperatuur]]&lt;stookgrens,stookgrens-jaar_zip[[#This Row],[etmaaltemperatuur]],0),"")</f>
        <v>3.0999999999999996</v>
      </c>
      <c r="N8912" s="101">
        <f>IF(ISNUMBER(jaar_zip[[#This Row],[graaddagen]]),IF(OR(MONTH(jaar_zip[[#This Row],[Datum]])=1,MONTH(jaar_zip[[#This Row],[Datum]])=2,MONTH(jaar_zip[[#This Row],[Datum]])=11,MONTH(jaar_zip[[#This Row],[Datum]])=12),1.1,IF(OR(MONTH(jaar_zip[[#This Row],[Datum]])=3,MONTH(jaar_zip[[#This Row],[Datum]])=10),1,0.8))*jaar_zip[[#This Row],[graaddagen]],"")</f>
        <v>2.48</v>
      </c>
      <c r="O8912" s="101">
        <f>IF(ISNUMBER(jaar_zip[[#This Row],[etmaaltemperatuur]]),IF(jaar_zip[[#This Row],[etmaaltemperatuur]]&gt;stookgrens,jaar_zip[[#This Row],[etmaaltemperatuur]]-stookgrens,0),"")</f>
        <v>0</v>
      </c>
    </row>
    <row r="8913" spans="1:15" x14ac:dyDescent="0.25">
      <c r="A8913">
        <v>380</v>
      </c>
      <c r="B8913">
        <v>20240523</v>
      </c>
      <c r="C8913">
        <v>3</v>
      </c>
      <c r="D8913">
        <v>16.2</v>
      </c>
      <c r="E8913">
        <v>2282</v>
      </c>
      <c r="F8913">
        <v>0.5</v>
      </c>
      <c r="G8913">
        <v>1015.4</v>
      </c>
      <c r="H8913">
        <v>72</v>
      </c>
      <c r="I8913" s="101" t="s">
        <v>44</v>
      </c>
      <c r="J8913" s="1">
        <f>DATEVALUE(RIGHT(jaar_zip[[#This Row],[YYYYMMDD]],2)&amp;"-"&amp;MID(jaar_zip[[#This Row],[YYYYMMDD]],5,2)&amp;"-"&amp;LEFT(jaar_zip[[#This Row],[YYYYMMDD]],4))</f>
        <v>45435</v>
      </c>
      <c r="K8913" s="101" t="str">
        <f>IF(AND(VALUE(MONTH(jaar_zip[[#This Row],[Datum]]))=1,VALUE(WEEKNUM(jaar_zip[[#This Row],[Datum]],21))&gt;51),RIGHT(YEAR(jaar_zip[[#This Row],[Datum]])-1,2),RIGHT(YEAR(jaar_zip[[#This Row],[Datum]]),2))&amp;"-"&amp; TEXT(WEEKNUM(jaar_zip[[#This Row],[Datum]],21),"00")</f>
        <v>24-21</v>
      </c>
      <c r="L8913" s="101">
        <f>MONTH(jaar_zip[[#This Row],[Datum]])</f>
        <v>5</v>
      </c>
      <c r="M8913" s="101">
        <f>IF(ISNUMBER(jaar_zip[[#This Row],[etmaaltemperatuur]]),IF(jaar_zip[[#This Row],[etmaaltemperatuur]]&lt;stookgrens,stookgrens-jaar_zip[[#This Row],[etmaaltemperatuur]],0),"")</f>
        <v>1.8000000000000007</v>
      </c>
      <c r="N8913" s="101">
        <f>IF(ISNUMBER(jaar_zip[[#This Row],[graaddagen]]),IF(OR(MONTH(jaar_zip[[#This Row],[Datum]])=1,MONTH(jaar_zip[[#This Row],[Datum]])=2,MONTH(jaar_zip[[#This Row],[Datum]])=11,MONTH(jaar_zip[[#This Row],[Datum]])=12),1.1,IF(OR(MONTH(jaar_zip[[#This Row],[Datum]])=3,MONTH(jaar_zip[[#This Row],[Datum]])=10),1,0.8))*jaar_zip[[#This Row],[graaddagen]],"")</f>
        <v>1.4400000000000006</v>
      </c>
      <c r="O8913" s="101">
        <f>IF(ISNUMBER(jaar_zip[[#This Row],[etmaaltemperatuur]]),IF(jaar_zip[[#This Row],[etmaaltemperatuur]]&gt;stookgrens,jaar_zip[[#This Row],[etmaaltemperatuur]]-stookgrens,0),"")</f>
        <v>0</v>
      </c>
    </row>
    <row r="8914" spans="1:15" x14ac:dyDescent="0.25">
      <c r="A8914">
        <v>380</v>
      </c>
      <c r="B8914">
        <v>20240524</v>
      </c>
      <c r="C8914">
        <v>2.2000000000000002</v>
      </c>
      <c r="D8914">
        <v>13.4</v>
      </c>
      <c r="E8914">
        <v>584</v>
      </c>
      <c r="F8914">
        <v>38.200000000000003</v>
      </c>
      <c r="G8914">
        <v>1017.6</v>
      </c>
      <c r="H8914">
        <v>95</v>
      </c>
      <c r="I8914" s="101" t="s">
        <v>44</v>
      </c>
      <c r="J8914" s="1">
        <f>DATEVALUE(RIGHT(jaar_zip[[#This Row],[YYYYMMDD]],2)&amp;"-"&amp;MID(jaar_zip[[#This Row],[YYYYMMDD]],5,2)&amp;"-"&amp;LEFT(jaar_zip[[#This Row],[YYYYMMDD]],4))</f>
        <v>45436</v>
      </c>
      <c r="K8914" s="101" t="str">
        <f>IF(AND(VALUE(MONTH(jaar_zip[[#This Row],[Datum]]))=1,VALUE(WEEKNUM(jaar_zip[[#This Row],[Datum]],21))&gt;51),RIGHT(YEAR(jaar_zip[[#This Row],[Datum]])-1,2),RIGHT(YEAR(jaar_zip[[#This Row],[Datum]]),2))&amp;"-"&amp; TEXT(WEEKNUM(jaar_zip[[#This Row],[Datum]],21),"00")</f>
        <v>24-21</v>
      </c>
      <c r="L8914" s="101">
        <f>MONTH(jaar_zip[[#This Row],[Datum]])</f>
        <v>5</v>
      </c>
      <c r="M8914" s="101">
        <f>IF(ISNUMBER(jaar_zip[[#This Row],[etmaaltemperatuur]]),IF(jaar_zip[[#This Row],[etmaaltemperatuur]]&lt;stookgrens,stookgrens-jaar_zip[[#This Row],[etmaaltemperatuur]],0),"")</f>
        <v>4.5999999999999996</v>
      </c>
      <c r="N8914" s="101">
        <f>IF(ISNUMBER(jaar_zip[[#This Row],[graaddagen]]),IF(OR(MONTH(jaar_zip[[#This Row],[Datum]])=1,MONTH(jaar_zip[[#This Row],[Datum]])=2,MONTH(jaar_zip[[#This Row],[Datum]])=11,MONTH(jaar_zip[[#This Row],[Datum]])=12),1.1,IF(OR(MONTH(jaar_zip[[#This Row],[Datum]])=3,MONTH(jaar_zip[[#This Row],[Datum]])=10),1,0.8))*jaar_zip[[#This Row],[graaddagen]],"")</f>
        <v>3.6799999999999997</v>
      </c>
      <c r="O8914" s="101">
        <f>IF(ISNUMBER(jaar_zip[[#This Row],[etmaaltemperatuur]]),IF(jaar_zip[[#This Row],[etmaaltemperatuur]]&gt;stookgrens,jaar_zip[[#This Row],[etmaaltemperatuur]]-stookgrens,0),"")</f>
        <v>0</v>
      </c>
    </row>
    <row r="8915" spans="1:15" x14ac:dyDescent="0.25">
      <c r="A8915">
        <v>380</v>
      </c>
      <c r="B8915">
        <v>20240525</v>
      </c>
      <c r="C8915">
        <v>3.3</v>
      </c>
      <c r="D8915">
        <v>14.5</v>
      </c>
      <c r="E8915">
        <v>1333</v>
      </c>
      <c r="F8915">
        <v>8.4</v>
      </c>
      <c r="G8915">
        <v>1016.9</v>
      </c>
      <c r="H8915">
        <v>86</v>
      </c>
      <c r="I8915" s="101" t="s">
        <v>44</v>
      </c>
      <c r="J8915" s="1">
        <f>DATEVALUE(RIGHT(jaar_zip[[#This Row],[YYYYMMDD]],2)&amp;"-"&amp;MID(jaar_zip[[#This Row],[YYYYMMDD]],5,2)&amp;"-"&amp;LEFT(jaar_zip[[#This Row],[YYYYMMDD]],4))</f>
        <v>45437</v>
      </c>
      <c r="K8915" s="101" t="str">
        <f>IF(AND(VALUE(MONTH(jaar_zip[[#This Row],[Datum]]))=1,VALUE(WEEKNUM(jaar_zip[[#This Row],[Datum]],21))&gt;51),RIGHT(YEAR(jaar_zip[[#This Row],[Datum]])-1,2),RIGHT(YEAR(jaar_zip[[#This Row],[Datum]]),2))&amp;"-"&amp; TEXT(WEEKNUM(jaar_zip[[#This Row],[Datum]],21),"00")</f>
        <v>24-21</v>
      </c>
      <c r="L8915" s="101">
        <f>MONTH(jaar_zip[[#This Row],[Datum]])</f>
        <v>5</v>
      </c>
      <c r="M8915" s="101">
        <f>IF(ISNUMBER(jaar_zip[[#This Row],[etmaaltemperatuur]]),IF(jaar_zip[[#This Row],[etmaaltemperatuur]]&lt;stookgrens,stookgrens-jaar_zip[[#This Row],[etmaaltemperatuur]],0),"")</f>
        <v>3.5</v>
      </c>
      <c r="N8915" s="101">
        <f>IF(ISNUMBER(jaar_zip[[#This Row],[graaddagen]]),IF(OR(MONTH(jaar_zip[[#This Row],[Datum]])=1,MONTH(jaar_zip[[#This Row],[Datum]])=2,MONTH(jaar_zip[[#This Row],[Datum]])=11,MONTH(jaar_zip[[#This Row],[Datum]])=12),1.1,IF(OR(MONTH(jaar_zip[[#This Row],[Datum]])=3,MONTH(jaar_zip[[#This Row],[Datum]])=10),1,0.8))*jaar_zip[[#This Row],[graaddagen]],"")</f>
        <v>2.8000000000000003</v>
      </c>
      <c r="O8915" s="101">
        <f>IF(ISNUMBER(jaar_zip[[#This Row],[etmaaltemperatuur]]),IF(jaar_zip[[#This Row],[etmaaltemperatuur]]&gt;stookgrens,jaar_zip[[#This Row],[etmaaltemperatuur]]-stookgrens,0),"")</f>
        <v>0</v>
      </c>
    </row>
    <row r="8916" spans="1:15" x14ac:dyDescent="0.25">
      <c r="A8916">
        <v>380</v>
      </c>
      <c r="B8916">
        <v>20240526</v>
      </c>
      <c r="C8916">
        <v>3.2</v>
      </c>
      <c r="D8916">
        <v>16.7</v>
      </c>
      <c r="E8916">
        <v>1490</v>
      </c>
      <c r="F8916">
        <v>0.6</v>
      </c>
      <c r="G8916">
        <v>1015.2</v>
      </c>
      <c r="H8916">
        <v>76</v>
      </c>
      <c r="I8916" s="101" t="s">
        <v>44</v>
      </c>
      <c r="J8916" s="1">
        <f>DATEVALUE(RIGHT(jaar_zip[[#This Row],[YYYYMMDD]],2)&amp;"-"&amp;MID(jaar_zip[[#This Row],[YYYYMMDD]],5,2)&amp;"-"&amp;LEFT(jaar_zip[[#This Row],[YYYYMMDD]],4))</f>
        <v>45438</v>
      </c>
      <c r="K8916" s="101" t="str">
        <f>IF(AND(VALUE(MONTH(jaar_zip[[#This Row],[Datum]]))=1,VALUE(WEEKNUM(jaar_zip[[#This Row],[Datum]],21))&gt;51),RIGHT(YEAR(jaar_zip[[#This Row],[Datum]])-1,2),RIGHT(YEAR(jaar_zip[[#This Row],[Datum]]),2))&amp;"-"&amp; TEXT(WEEKNUM(jaar_zip[[#This Row],[Datum]],21),"00")</f>
        <v>24-21</v>
      </c>
      <c r="L8916" s="101">
        <f>MONTH(jaar_zip[[#This Row],[Datum]])</f>
        <v>5</v>
      </c>
      <c r="M8916" s="101">
        <f>IF(ISNUMBER(jaar_zip[[#This Row],[etmaaltemperatuur]]),IF(jaar_zip[[#This Row],[etmaaltemperatuur]]&lt;stookgrens,stookgrens-jaar_zip[[#This Row],[etmaaltemperatuur]],0),"")</f>
        <v>1.3000000000000007</v>
      </c>
      <c r="N8916" s="101">
        <f>IF(ISNUMBER(jaar_zip[[#This Row],[graaddagen]]),IF(OR(MONTH(jaar_zip[[#This Row],[Datum]])=1,MONTH(jaar_zip[[#This Row],[Datum]])=2,MONTH(jaar_zip[[#This Row],[Datum]])=11,MONTH(jaar_zip[[#This Row],[Datum]])=12),1.1,IF(OR(MONTH(jaar_zip[[#This Row],[Datum]])=3,MONTH(jaar_zip[[#This Row],[Datum]])=10),1,0.8))*jaar_zip[[#This Row],[graaddagen]],"")</f>
        <v>1.0400000000000007</v>
      </c>
      <c r="O8916" s="101">
        <f>IF(ISNUMBER(jaar_zip[[#This Row],[etmaaltemperatuur]]),IF(jaar_zip[[#This Row],[etmaaltemperatuur]]&gt;stookgrens,jaar_zip[[#This Row],[etmaaltemperatuur]]-stookgrens,0),"")</f>
        <v>0</v>
      </c>
    </row>
    <row r="8917" spans="1:15" x14ac:dyDescent="0.25">
      <c r="A8917">
        <v>380</v>
      </c>
      <c r="B8917">
        <v>20240527</v>
      </c>
      <c r="C8917">
        <v>2.7</v>
      </c>
      <c r="D8917">
        <v>14</v>
      </c>
      <c r="E8917">
        <v>1452</v>
      </c>
      <c r="F8917">
        <v>2.2999999999999998</v>
      </c>
      <c r="G8917">
        <v>1017.4</v>
      </c>
      <c r="H8917">
        <v>83</v>
      </c>
      <c r="I8917" s="101" t="s">
        <v>44</v>
      </c>
      <c r="J8917" s="1">
        <f>DATEVALUE(RIGHT(jaar_zip[[#This Row],[YYYYMMDD]],2)&amp;"-"&amp;MID(jaar_zip[[#This Row],[YYYYMMDD]],5,2)&amp;"-"&amp;LEFT(jaar_zip[[#This Row],[YYYYMMDD]],4))</f>
        <v>45439</v>
      </c>
      <c r="K8917" s="101" t="str">
        <f>IF(AND(VALUE(MONTH(jaar_zip[[#This Row],[Datum]]))=1,VALUE(WEEKNUM(jaar_zip[[#This Row],[Datum]],21))&gt;51),RIGHT(YEAR(jaar_zip[[#This Row],[Datum]])-1,2),RIGHT(YEAR(jaar_zip[[#This Row],[Datum]]),2))&amp;"-"&amp; TEXT(WEEKNUM(jaar_zip[[#This Row],[Datum]],21),"00")</f>
        <v>24-22</v>
      </c>
      <c r="L8917" s="101">
        <f>MONTH(jaar_zip[[#This Row],[Datum]])</f>
        <v>5</v>
      </c>
      <c r="M8917" s="101">
        <f>IF(ISNUMBER(jaar_zip[[#This Row],[etmaaltemperatuur]]),IF(jaar_zip[[#This Row],[etmaaltemperatuur]]&lt;stookgrens,stookgrens-jaar_zip[[#This Row],[etmaaltemperatuur]],0),"")</f>
        <v>4</v>
      </c>
      <c r="N8917" s="101">
        <f>IF(ISNUMBER(jaar_zip[[#This Row],[graaddagen]]),IF(OR(MONTH(jaar_zip[[#This Row],[Datum]])=1,MONTH(jaar_zip[[#This Row],[Datum]])=2,MONTH(jaar_zip[[#This Row],[Datum]])=11,MONTH(jaar_zip[[#This Row],[Datum]])=12),1.1,IF(OR(MONTH(jaar_zip[[#This Row],[Datum]])=3,MONTH(jaar_zip[[#This Row],[Datum]])=10),1,0.8))*jaar_zip[[#This Row],[graaddagen]],"")</f>
        <v>3.2</v>
      </c>
      <c r="O8917" s="101">
        <f>IF(ISNUMBER(jaar_zip[[#This Row],[etmaaltemperatuur]]),IF(jaar_zip[[#This Row],[etmaaltemperatuur]]&gt;stookgrens,jaar_zip[[#This Row],[etmaaltemperatuur]]-stookgrens,0),"")</f>
        <v>0</v>
      </c>
    </row>
    <row r="8918" spans="1:15" x14ac:dyDescent="0.25">
      <c r="A8918">
        <v>380</v>
      </c>
      <c r="B8918">
        <v>20240528</v>
      </c>
      <c r="C8918">
        <v>4.5</v>
      </c>
      <c r="D8918">
        <v>13.6</v>
      </c>
      <c r="E8918">
        <v>1632</v>
      </c>
      <c r="F8918">
        <v>2.8</v>
      </c>
      <c r="G8918">
        <v>1017.1</v>
      </c>
      <c r="H8918">
        <v>84</v>
      </c>
      <c r="I8918" s="101" t="s">
        <v>44</v>
      </c>
      <c r="J8918" s="1">
        <f>DATEVALUE(RIGHT(jaar_zip[[#This Row],[YYYYMMDD]],2)&amp;"-"&amp;MID(jaar_zip[[#This Row],[YYYYMMDD]],5,2)&amp;"-"&amp;LEFT(jaar_zip[[#This Row],[YYYYMMDD]],4))</f>
        <v>45440</v>
      </c>
      <c r="K8918" s="101" t="str">
        <f>IF(AND(VALUE(MONTH(jaar_zip[[#This Row],[Datum]]))=1,VALUE(WEEKNUM(jaar_zip[[#This Row],[Datum]],21))&gt;51),RIGHT(YEAR(jaar_zip[[#This Row],[Datum]])-1,2),RIGHT(YEAR(jaar_zip[[#This Row],[Datum]]),2))&amp;"-"&amp; TEXT(WEEKNUM(jaar_zip[[#This Row],[Datum]],21),"00")</f>
        <v>24-22</v>
      </c>
      <c r="L8918" s="101">
        <f>MONTH(jaar_zip[[#This Row],[Datum]])</f>
        <v>5</v>
      </c>
      <c r="M8918" s="101">
        <f>IF(ISNUMBER(jaar_zip[[#This Row],[etmaaltemperatuur]]),IF(jaar_zip[[#This Row],[etmaaltemperatuur]]&lt;stookgrens,stookgrens-jaar_zip[[#This Row],[etmaaltemperatuur]],0),"")</f>
        <v>4.4000000000000004</v>
      </c>
      <c r="N8918" s="101">
        <f>IF(ISNUMBER(jaar_zip[[#This Row],[graaddagen]]),IF(OR(MONTH(jaar_zip[[#This Row],[Datum]])=1,MONTH(jaar_zip[[#This Row],[Datum]])=2,MONTH(jaar_zip[[#This Row],[Datum]])=11,MONTH(jaar_zip[[#This Row],[Datum]])=12),1.1,IF(OR(MONTH(jaar_zip[[#This Row],[Datum]])=3,MONTH(jaar_zip[[#This Row],[Datum]])=10),1,0.8))*jaar_zip[[#This Row],[graaddagen]],"")</f>
        <v>3.5200000000000005</v>
      </c>
      <c r="O8918" s="101">
        <f>IF(ISNUMBER(jaar_zip[[#This Row],[etmaaltemperatuur]]),IF(jaar_zip[[#This Row],[etmaaltemperatuur]]&gt;stookgrens,jaar_zip[[#This Row],[etmaaltemperatuur]]-stookgrens,0),"")</f>
        <v>0</v>
      </c>
    </row>
    <row r="8919" spans="1:15" x14ac:dyDescent="0.25">
      <c r="A8919">
        <v>380</v>
      </c>
      <c r="B8919">
        <v>20240529</v>
      </c>
      <c r="C8919">
        <v>4.2</v>
      </c>
      <c r="D8919">
        <v>15.7</v>
      </c>
      <c r="E8919">
        <v>1534</v>
      </c>
      <c r="F8919">
        <v>3.9</v>
      </c>
      <c r="G8919">
        <v>1009.5</v>
      </c>
      <c r="H8919">
        <v>84</v>
      </c>
      <c r="I8919" s="101" t="s">
        <v>44</v>
      </c>
      <c r="J8919" s="1">
        <f>DATEVALUE(RIGHT(jaar_zip[[#This Row],[YYYYMMDD]],2)&amp;"-"&amp;MID(jaar_zip[[#This Row],[YYYYMMDD]],5,2)&amp;"-"&amp;LEFT(jaar_zip[[#This Row],[YYYYMMDD]],4))</f>
        <v>45441</v>
      </c>
      <c r="K8919" s="101" t="str">
        <f>IF(AND(VALUE(MONTH(jaar_zip[[#This Row],[Datum]]))=1,VALUE(WEEKNUM(jaar_zip[[#This Row],[Datum]],21))&gt;51),RIGHT(YEAR(jaar_zip[[#This Row],[Datum]])-1,2),RIGHT(YEAR(jaar_zip[[#This Row],[Datum]]),2))&amp;"-"&amp; TEXT(WEEKNUM(jaar_zip[[#This Row],[Datum]],21),"00")</f>
        <v>24-22</v>
      </c>
      <c r="L8919" s="101">
        <f>MONTH(jaar_zip[[#This Row],[Datum]])</f>
        <v>5</v>
      </c>
      <c r="M8919" s="101">
        <f>IF(ISNUMBER(jaar_zip[[#This Row],[etmaaltemperatuur]]),IF(jaar_zip[[#This Row],[etmaaltemperatuur]]&lt;stookgrens,stookgrens-jaar_zip[[#This Row],[etmaaltemperatuur]],0),"")</f>
        <v>2.3000000000000007</v>
      </c>
      <c r="N8919" s="101">
        <f>IF(ISNUMBER(jaar_zip[[#This Row],[graaddagen]]),IF(OR(MONTH(jaar_zip[[#This Row],[Datum]])=1,MONTH(jaar_zip[[#This Row],[Datum]])=2,MONTH(jaar_zip[[#This Row],[Datum]])=11,MONTH(jaar_zip[[#This Row],[Datum]])=12),1.1,IF(OR(MONTH(jaar_zip[[#This Row],[Datum]])=3,MONTH(jaar_zip[[#This Row],[Datum]])=10),1,0.8))*jaar_zip[[#This Row],[graaddagen]],"")</f>
        <v>1.8400000000000007</v>
      </c>
      <c r="O8919" s="101">
        <f>IF(ISNUMBER(jaar_zip[[#This Row],[etmaaltemperatuur]]),IF(jaar_zip[[#This Row],[etmaaltemperatuur]]&gt;stookgrens,jaar_zip[[#This Row],[etmaaltemperatuur]]-stookgrens,0),"")</f>
        <v>0</v>
      </c>
    </row>
    <row r="8920" spans="1:15" x14ac:dyDescent="0.25">
      <c r="A8920">
        <v>380</v>
      </c>
      <c r="B8920">
        <v>20240530</v>
      </c>
      <c r="C8920">
        <v>2.9</v>
      </c>
      <c r="D8920">
        <v>14.7</v>
      </c>
      <c r="E8920">
        <v>1861</v>
      </c>
      <c r="F8920">
        <v>0.3</v>
      </c>
      <c r="G8920">
        <v>1007.3</v>
      </c>
      <c r="H8920">
        <v>80</v>
      </c>
      <c r="I8920" s="101" t="s">
        <v>44</v>
      </c>
      <c r="J8920" s="1">
        <f>DATEVALUE(RIGHT(jaar_zip[[#This Row],[YYYYMMDD]],2)&amp;"-"&amp;MID(jaar_zip[[#This Row],[YYYYMMDD]],5,2)&amp;"-"&amp;LEFT(jaar_zip[[#This Row],[YYYYMMDD]],4))</f>
        <v>45442</v>
      </c>
      <c r="K8920" s="101" t="str">
        <f>IF(AND(VALUE(MONTH(jaar_zip[[#This Row],[Datum]]))=1,VALUE(WEEKNUM(jaar_zip[[#This Row],[Datum]],21))&gt;51),RIGHT(YEAR(jaar_zip[[#This Row],[Datum]])-1,2),RIGHT(YEAR(jaar_zip[[#This Row],[Datum]]),2))&amp;"-"&amp; TEXT(WEEKNUM(jaar_zip[[#This Row],[Datum]],21),"00")</f>
        <v>24-22</v>
      </c>
      <c r="L8920" s="101">
        <f>MONTH(jaar_zip[[#This Row],[Datum]])</f>
        <v>5</v>
      </c>
      <c r="M8920" s="101">
        <f>IF(ISNUMBER(jaar_zip[[#This Row],[etmaaltemperatuur]]),IF(jaar_zip[[#This Row],[etmaaltemperatuur]]&lt;stookgrens,stookgrens-jaar_zip[[#This Row],[etmaaltemperatuur]],0),"")</f>
        <v>3.3000000000000007</v>
      </c>
      <c r="N8920" s="101">
        <f>IF(ISNUMBER(jaar_zip[[#This Row],[graaddagen]]),IF(OR(MONTH(jaar_zip[[#This Row],[Datum]])=1,MONTH(jaar_zip[[#This Row],[Datum]])=2,MONTH(jaar_zip[[#This Row],[Datum]])=11,MONTH(jaar_zip[[#This Row],[Datum]])=12),1.1,IF(OR(MONTH(jaar_zip[[#This Row],[Datum]])=3,MONTH(jaar_zip[[#This Row],[Datum]])=10),1,0.8))*jaar_zip[[#This Row],[graaddagen]],"")</f>
        <v>2.6400000000000006</v>
      </c>
      <c r="O8920" s="101">
        <f>IF(ISNUMBER(jaar_zip[[#This Row],[etmaaltemperatuur]]),IF(jaar_zip[[#This Row],[etmaaltemperatuur]]&gt;stookgrens,jaar_zip[[#This Row],[etmaaltemperatuur]]-stookgrens,0),"")</f>
        <v>0</v>
      </c>
    </row>
    <row r="8921" spans="1:15" x14ac:dyDescent="0.25">
      <c r="A8921">
        <v>380</v>
      </c>
      <c r="B8921">
        <v>20240531</v>
      </c>
      <c r="C8921">
        <v>2.6</v>
      </c>
      <c r="D8921">
        <v>14.5</v>
      </c>
      <c r="E8921">
        <v>1570</v>
      </c>
      <c r="F8921">
        <v>5.0999999999999996</v>
      </c>
      <c r="G8921">
        <v>1012.2</v>
      </c>
      <c r="H8921">
        <v>85</v>
      </c>
      <c r="I8921" s="101" t="s">
        <v>44</v>
      </c>
      <c r="J8921" s="1">
        <f>DATEVALUE(RIGHT(jaar_zip[[#This Row],[YYYYMMDD]],2)&amp;"-"&amp;MID(jaar_zip[[#This Row],[YYYYMMDD]],5,2)&amp;"-"&amp;LEFT(jaar_zip[[#This Row],[YYYYMMDD]],4))</f>
        <v>45443</v>
      </c>
      <c r="K8921" s="101" t="str">
        <f>IF(AND(VALUE(MONTH(jaar_zip[[#This Row],[Datum]]))=1,VALUE(WEEKNUM(jaar_zip[[#This Row],[Datum]],21))&gt;51),RIGHT(YEAR(jaar_zip[[#This Row],[Datum]])-1,2),RIGHT(YEAR(jaar_zip[[#This Row],[Datum]]),2))&amp;"-"&amp; TEXT(WEEKNUM(jaar_zip[[#This Row],[Datum]],21),"00")</f>
        <v>24-22</v>
      </c>
      <c r="L8921" s="101">
        <f>MONTH(jaar_zip[[#This Row],[Datum]])</f>
        <v>5</v>
      </c>
      <c r="M8921" s="101">
        <f>IF(ISNUMBER(jaar_zip[[#This Row],[etmaaltemperatuur]]),IF(jaar_zip[[#This Row],[etmaaltemperatuur]]&lt;stookgrens,stookgrens-jaar_zip[[#This Row],[etmaaltemperatuur]],0),"")</f>
        <v>3.5</v>
      </c>
      <c r="N8921" s="101">
        <f>IF(ISNUMBER(jaar_zip[[#This Row],[graaddagen]]),IF(OR(MONTH(jaar_zip[[#This Row],[Datum]])=1,MONTH(jaar_zip[[#This Row],[Datum]])=2,MONTH(jaar_zip[[#This Row],[Datum]])=11,MONTH(jaar_zip[[#This Row],[Datum]])=12),1.1,IF(OR(MONTH(jaar_zip[[#This Row],[Datum]])=3,MONTH(jaar_zip[[#This Row],[Datum]])=10),1,0.8))*jaar_zip[[#This Row],[graaddagen]],"")</f>
        <v>2.8000000000000003</v>
      </c>
      <c r="O8921" s="101">
        <f>IF(ISNUMBER(jaar_zip[[#This Row],[etmaaltemperatuur]]),IF(jaar_zip[[#This Row],[etmaaltemperatuur]]&gt;stookgrens,jaar_zip[[#This Row],[etmaaltemperatuur]]-stookgrens,0),"")</f>
        <v>0</v>
      </c>
    </row>
    <row r="8922" spans="1:15" x14ac:dyDescent="0.25">
      <c r="A8922">
        <v>380</v>
      </c>
      <c r="B8922">
        <v>20240601</v>
      </c>
      <c r="C8922">
        <v>3.2</v>
      </c>
      <c r="D8922">
        <v>14.8</v>
      </c>
      <c r="E8922">
        <v>541</v>
      </c>
      <c r="F8922">
        <v>5</v>
      </c>
      <c r="G8922">
        <v>1017.6</v>
      </c>
      <c r="H8922">
        <v>95</v>
      </c>
      <c r="I8922" s="101" t="s">
        <v>44</v>
      </c>
      <c r="J8922" s="1">
        <f>DATEVALUE(RIGHT(jaar_zip[[#This Row],[YYYYMMDD]],2)&amp;"-"&amp;MID(jaar_zip[[#This Row],[YYYYMMDD]],5,2)&amp;"-"&amp;LEFT(jaar_zip[[#This Row],[YYYYMMDD]],4))</f>
        <v>45444</v>
      </c>
      <c r="K8922" s="101" t="str">
        <f>IF(AND(VALUE(MONTH(jaar_zip[[#This Row],[Datum]]))=1,VALUE(WEEKNUM(jaar_zip[[#This Row],[Datum]],21))&gt;51),RIGHT(YEAR(jaar_zip[[#This Row],[Datum]])-1,2),RIGHT(YEAR(jaar_zip[[#This Row],[Datum]]),2))&amp;"-"&amp; TEXT(WEEKNUM(jaar_zip[[#This Row],[Datum]],21),"00")</f>
        <v>24-22</v>
      </c>
      <c r="L8922" s="101">
        <f>MONTH(jaar_zip[[#This Row],[Datum]])</f>
        <v>6</v>
      </c>
      <c r="M8922" s="101">
        <f>IF(ISNUMBER(jaar_zip[[#This Row],[etmaaltemperatuur]]),IF(jaar_zip[[#This Row],[etmaaltemperatuur]]&lt;stookgrens,stookgrens-jaar_zip[[#This Row],[etmaaltemperatuur]],0),"")</f>
        <v>3.1999999999999993</v>
      </c>
      <c r="N8922" s="101">
        <f>IF(ISNUMBER(jaar_zip[[#This Row],[graaddagen]]),IF(OR(MONTH(jaar_zip[[#This Row],[Datum]])=1,MONTH(jaar_zip[[#This Row],[Datum]])=2,MONTH(jaar_zip[[#This Row],[Datum]])=11,MONTH(jaar_zip[[#This Row],[Datum]])=12),1.1,IF(OR(MONTH(jaar_zip[[#This Row],[Datum]])=3,MONTH(jaar_zip[[#This Row],[Datum]])=10),1,0.8))*jaar_zip[[#This Row],[graaddagen]],"")</f>
        <v>2.5599999999999996</v>
      </c>
      <c r="O8922" s="101">
        <f>IF(ISNUMBER(jaar_zip[[#This Row],[etmaaltemperatuur]]),IF(jaar_zip[[#This Row],[etmaaltemperatuur]]&gt;stookgrens,jaar_zip[[#This Row],[etmaaltemperatuur]]-stookgrens,0),"")</f>
        <v>0</v>
      </c>
    </row>
    <row r="8923" spans="1:15" x14ac:dyDescent="0.25">
      <c r="A8923">
        <v>380</v>
      </c>
      <c r="B8923">
        <v>20240602</v>
      </c>
      <c r="C8923">
        <v>3.4</v>
      </c>
      <c r="D8923">
        <v>13.8</v>
      </c>
      <c r="E8923">
        <v>917</v>
      </c>
      <c r="F8923">
        <v>0.3</v>
      </c>
      <c r="G8923">
        <v>1022.4</v>
      </c>
      <c r="H8923">
        <v>80</v>
      </c>
      <c r="I8923" s="101" t="s">
        <v>44</v>
      </c>
      <c r="J8923" s="1">
        <f>DATEVALUE(RIGHT(jaar_zip[[#This Row],[YYYYMMDD]],2)&amp;"-"&amp;MID(jaar_zip[[#This Row],[YYYYMMDD]],5,2)&amp;"-"&amp;LEFT(jaar_zip[[#This Row],[YYYYMMDD]],4))</f>
        <v>45445</v>
      </c>
      <c r="K8923" s="101" t="str">
        <f>IF(AND(VALUE(MONTH(jaar_zip[[#This Row],[Datum]]))=1,VALUE(WEEKNUM(jaar_zip[[#This Row],[Datum]],21))&gt;51),RIGHT(YEAR(jaar_zip[[#This Row],[Datum]])-1,2),RIGHT(YEAR(jaar_zip[[#This Row],[Datum]]),2))&amp;"-"&amp; TEXT(WEEKNUM(jaar_zip[[#This Row],[Datum]],21),"00")</f>
        <v>24-22</v>
      </c>
      <c r="L8923" s="101">
        <f>MONTH(jaar_zip[[#This Row],[Datum]])</f>
        <v>6</v>
      </c>
      <c r="M8923" s="101">
        <f>IF(ISNUMBER(jaar_zip[[#This Row],[etmaaltemperatuur]]),IF(jaar_zip[[#This Row],[etmaaltemperatuur]]&lt;stookgrens,stookgrens-jaar_zip[[#This Row],[etmaaltemperatuur]],0),"")</f>
        <v>4.1999999999999993</v>
      </c>
      <c r="N8923" s="101">
        <f>IF(ISNUMBER(jaar_zip[[#This Row],[graaddagen]]),IF(OR(MONTH(jaar_zip[[#This Row],[Datum]])=1,MONTH(jaar_zip[[#This Row],[Datum]])=2,MONTH(jaar_zip[[#This Row],[Datum]])=11,MONTH(jaar_zip[[#This Row],[Datum]])=12),1.1,IF(OR(MONTH(jaar_zip[[#This Row],[Datum]])=3,MONTH(jaar_zip[[#This Row],[Datum]])=10),1,0.8))*jaar_zip[[#This Row],[graaddagen]],"")</f>
        <v>3.3599999999999994</v>
      </c>
      <c r="O8923" s="101">
        <f>IF(ISNUMBER(jaar_zip[[#This Row],[etmaaltemperatuur]]),IF(jaar_zip[[#This Row],[etmaaltemperatuur]]&gt;stookgrens,jaar_zip[[#This Row],[etmaaltemperatuur]]-stookgrens,0),"")</f>
        <v>0</v>
      </c>
    </row>
    <row r="8924" spans="1:15" x14ac:dyDescent="0.25">
      <c r="A8924">
        <v>380</v>
      </c>
      <c r="B8924">
        <v>20240603</v>
      </c>
      <c r="C8924">
        <v>1.5</v>
      </c>
      <c r="D8924">
        <v>13.2</v>
      </c>
      <c r="E8924">
        <v>1404</v>
      </c>
      <c r="F8924">
        <v>0</v>
      </c>
      <c r="G8924">
        <v>1020.3</v>
      </c>
      <c r="H8924">
        <v>75</v>
      </c>
      <c r="I8924" s="101" t="s">
        <v>44</v>
      </c>
      <c r="J8924" s="1">
        <f>DATEVALUE(RIGHT(jaar_zip[[#This Row],[YYYYMMDD]],2)&amp;"-"&amp;MID(jaar_zip[[#This Row],[YYYYMMDD]],5,2)&amp;"-"&amp;LEFT(jaar_zip[[#This Row],[YYYYMMDD]],4))</f>
        <v>45446</v>
      </c>
      <c r="K8924" s="101" t="str">
        <f>IF(AND(VALUE(MONTH(jaar_zip[[#This Row],[Datum]]))=1,VALUE(WEEKNUM(jaar_zip[[#This Row],[Datum]],21))&gt;51),RIGHT(YEAR(jaar_zip[[#This Row],[Datum]])-1,2),RIGHT(YEAR(jaar_zip[[#This Row],[Datum]]),2))&amp;"-"&amp; TEXT(WEEKNUM(jaar_zip[[#This Row],[Datum]],21),"00")</f>
        <v>24-23</v>
      </c>
      <c r="L8924" s="101">
        <f>MONTH(jaar_zip[[#This Row],[Datum]])</f>
        <v>6</v>
      </c>
      <c r="M8924" s="101">
        <f>IF(ISNUMBER(jaar_zip[[#This Row],[etmaaltemperatuur]]),IF(jaar_zip[[#This Row],[etmaaltemperatuur]]&lt;stookgrens,stookgrens-jaar_zip[[#This Row],[etmaaltemperatuur]],0),"")</f>
        <v>4.8000000000000007</v>
      </c>
      <c r="N8924" s="101">
        <f>IF(ISNUMBER(jaar_zip[[#This Row],[graaddagen]]),IF(OR(MONTH(jaar_zip[[#This Row],[Datum]])=1,MONTH(jaar_zip[[#This Row],[Datum]])=2,MONTH(jaar_zip[[#This Row],[Datum]])=11,MONTH(jaar_zip[[#This Row],[Datum]])=12),1.1,IF(OR(MONTH(jaar_zip[[#This Row],[Datum]])=3,MONTH(jaar_zip[[#This Row],[Datum]])=10),1,0.8))*jaar_zip[[#This Row],[graaddagen]],"")</f>
        <v>3.8400000000000007</v>
      </c>
      <c r="O8924" s="101">
        <f>IF(ISNUMBER(jaar_zip[[#This Row],[etmaaltemperatuur]]),IF(jaar_zip[[#This Row],[etmaaltemperatuur]]&gt;stookgrens,jaar_zip[[#This Row],[etmaaltemperatuur]]-stookgrens,0),"")</f>
        <v>0</v>
      </c>
    </row>
    <row r="8925" spans="1:15" x14ac:dyDescent="0.25">
      <c r="A8925">
        <v>380</v>
      </c>
      <c r="B8925">
        <v>20240604</v>
      </c>
      <c r="C8925">
        <v>3.5</v>
      </c>
      <c r="D8925">
        <v>16.7</v>
      </c>
      <c r="E8925">
        <v>2293</v>
      </c>
      <c r="F8925">
        <v>1.3</v>
      </c>
      <c r="G8925">
        <v>1013</v>
      </c>
      <c r="H8925">
        <v>70</v>
      </c>
      <c r="I8925" s="101" t="s">
        <v>44</v>
      </c>
      <c r="J8925" s="1">
        <f>DATEVALUE(RIGHT(jaar_zip[[#This Row],[YYYYMMDD]],2)&amp;"-"&amp;MID(jaar_zip[[#This Row],[YYYYMMDD]],5,2)&amp;"-"&amp;LEFT(jaar_zip[[#This Row],[YYYYMMDD]],4))</f>
        <v>45447</v>
      </c>
      <c r="K8925" s="101" t="str">
        <f>IF(AND(VALUE(MONTH(jaar_zip[[#This Row],[Datum]]))=1,VALUE(WEEKNUM(jaar_zip[[#This Row],[Datum]],21))&gt;51),RIGHT(YEAR(jaar_zip[[#This Row],[Datum]])-1,2),RIGHT(YEAR(jaar_zip[[#This Row],[Datum]]),2))&amp;"-"&amp; TEXT(WEEKNUM(jaar_zip[[#This Row],[Datum]],21),"00")</f>
        <v>24-23</v>
      </c>
      <c r="L8925" s="101">
        <f>MONTH(jaar_zip[[#This Row],[Datum]])</f>
        <v>6</v>
      </c>
      <c r="M8925" s="101">
        <f>IF(ISNUMBER(jaar_zip[[#This Row],[etmaaltemperatuur]]),IF(jaar_zip[[#This Row],[etmaaltemperatuur]]&lt;stookgrens,stookgrens-jaar_zip[[#This Row],[etmaaltemperatuur]],0),"")</f>
        <v>1.3000000000000007</v>
      </c>
      <c r="N8925" s="101">
        <f>IF(ISNUMBER(jaar_zip[[#This Row],[graaddagen]]),IF(OR(MONTH(jaar_zip[[#This Row],[Datum]])=1,MONTH(jaar_zip[[#This Row],[Datum]])=2,MONTH(jaar_zip[[#This Row],[Datum]])=11,MONTH(jaar_zip[[#This Row],[Datum]])=12),1.1,IF(OR(MONTH(jaar_zip[[#This Row],[Datum]])=3,MONTH(jaar_zip[[#This Row],[Datum]])=10),1,0.8))*jaar_zip[[#This Row],[graaddagen]],"")</f>
        <v>1.0400000000000007</v>
      </c>
      <c r="O8925" s="101">
        <f>IF(ISNUMBER(jaar_zip[[#This Row],[etmaaltemperatuur]]),IF(jaar_zip[[#This Row],[etmaaltemperatuur]]&gt;stookgrens,jaar_zip[[#This Row],[etmaaltemperatuur]]-stookgrens,0),"")</f>
        <v>0</v>
      </c>
    </row>
    <row r="8926" spans="1:15" x14ac:dyDescent="0.25">
      <c r="A8926">
        <v>380</v>
      </c>
      <c r="B8926">
        <v>20240605</v>
      </c>
      <c r="C8926">
        <v>3.3</v>
      </c>
      <c r="D8926">
        <v>14</v>
      </c>
      <c r="E8926">
        <v>1571</v>
      </c>
      <c r="F8926">
        <v>0.5</v>
      </c>
      <c r="G8926">
        <v>1013.6</v>
      </c>
      <c r="H8926">
        <v>72</v>
      </c>
      <c r="I8926" s="101" t="s">
        <v>44</v>
      </c>
      <c r="J8926" s="1">
        <f>DATEVALUE(RIGHT(jaar_zip[[#This Row],[YYYYMMDD]],2)&amp;"-"&amp;MID(jaar_zip[[#This Row],[YYYYMMDD]],5,2)&amp;"-"&amp;LEFT(jaar_zip[[#This Row],[YYYYMMDD]],4))</f>
        <v>45448</v>
      </c>
      <c r="K8926" s="101" t="str">
        <f>IF(AND(VALUE(MONTH(jaar_zip[[#This Row],[Datum]]))=1,VALUE(WEEKNUM(jaar_zip[[#This Row],[Datum]],21))&gt;51),RIGHT(YEAR(jaar_zip[[#This Row],[Datum]])-1,2),RIGHT(YEAR(jaar_zip[[#This Row],[Datum]]),2))&amp;"-"&amp; TEXT(WEEKNUM(jaar_zip[[#This Row],[Datum]],21),"00")</f>
        <v>24-23</v>
      </c>
      <c r="L8926" s="101">
        <f>MONTH(jaar_zip[[#This Row],[Datum]])</f>
        <v>6</v>
      </c>
      <c r="M8926" s="101">
        <f>IF(ISNUMBER(jaar_zip[[#This Row],[etmaaltemperatuur]]),IF(jaar_zip[[#This Row],[etmaaltemperatuur]]&lt;stookgrens,stookgrens-jaar_zip[[#This Row],[etmaaltemperatuur]],0),"")</f>
        <v>4</v>
      </c>
      <c r="N8926" s="101">
        <f>IF(ISNUMBER(jaar_zip[[#This Row],[graaddagen]]),IF(OR(MONTH(jaar_zip[[#This Row],[Datum]])=1,MONTH(jaar_zip[[#This Row],[Datum]])=2,MONTH(jaar_zip[[#This Row],[Datum]])=11,MONTH(jaar_zip[[#This Row],[Datum]])=12),1.1,IF(OR(MONTH(jaar_zip[[#This Row],[Datum]])=3,MONTH(jaar_zip[[#This Row],[Datum]])=10),1,0.8))*jaar_zip[[#This Row],[graaddagen]],"")</f>
        <v>3.2</v>
      </c>
      <c r="O8926" s="101">
        <f>IF(ISNUMBER(jaar_zip[[#This Row],[etmaaltemperatuur]]),IF(jaar_zip[[#This Row],[etmaaltemperatuur]]&gt;stookgrens,jaar_zip[[#This Row],[etmaaltemperatuur]]-stookgrens,0),"")</f>
        <v>0</v>
      </c>
    </row>
    <row r="8927" spans="1:15" x14ac:dyDescent="0.25">
      <c r="A8927">
        <v>380</v>
      </c>
      <c r="B8927">
        <v>20240606</v>
      </c>
      <c r="C8927">
        <v>2.5</v>
      </c>
      <c r="D8927">
        <v>14.2</v>
      </c>
      <c r="E8927">
        <v>2697</v>
      </c>
      <c r="F8927">
        <v>0</v>
      </c>
      <c r="G8927">
        <v>1017.2</v>
      </c>
      <c r="H8927">
        <v>62</v>
      </c>
      <c r="I8927" s="101" t="s">
        <v>44</v>
      </c>
      <c r="J8927" s="1">
        <f>DATEVALUE(RIGHT(jaar_zip[[#This Row],[YYYYMMDD]],2)&amp;"-"&amp;MID(jaar_zip[[#This Row],[YYYYMMDD]],5,2)&amp;"-"&amp;LEFT(jaar_zip[[#This Row],[YYYYMMDD]],4))</f>
        <v>45449</v>
      </c>
      <c r="K8927" s="101" t="str">
        <f>IF(AND(VALUE(MONTH(jaar_zip[[#This Row],[Datum]]))=1,VALUE(WEEKNUM(jaar_zip[[#This Row],[Datum]],21))&gt;51),RIGHT(YEAR(jaar_zip[[#This Row],[Datum]])-1,2),RIGHT(YEAR(jaar_zip[[#This Row],[Datum]]),2))&amp;"-"&amp; TEXT(WEEKNUM(jaar_zip[[#This Row],[Datum]],21),"00")</f>
        <v>24-23</v>
      </c>
      <c r="L8927" s="101">
        <f>MONTH(jaar_zip[[#This Row],[Datum]])</f>
        <v>6</v>
      </c>
      <c r="M8927" s="101">
        <f>IF(ISNUMBER(jaar_zip[[#This Row],[etmaaltemperatuur]]),IF(jaar_zip[[#This Row],[etmaaltemperatuur]]&lt;stookgrens,stookgrens-jaar_zip[[#This Row],[etmaaltemperatuur]],0),"")</f>
        <v>3.8000000000000007</v>
      </c>
      <c r="N8927" s="101">
        <f>IF(ISNUMBER(jaar_zip[[#This Row],[graaddagen]]),IF(OR(MONTH(jaar_zip[[#This Row],[Datum]])=1,MONTH(jaar_zip[[#This Row],[Datum]])=2,MONTH(jaar_zip[[#This Row],[Datum]])=11,MONTH(jaar_zip[[#This Row],[Datum]])=12),1.1,IF(OR(MONTH(jaar_zip[[#This Row],[Datum]])=3,MONTH(jaar_zip[[#This Row],[Datum]])=10),1,0.8))*jaar_zip[[#This Row],[graaddagen]],"")</f>
        <v>3.0400000000000009</v>
      </c>
      <c r="O8927" s="101">
        <f>IF(ISNUMBER(jaar_zip[[#This Row],[etmaaltemperatuur]]),IF(jaar_zip[[#This Row],[etmaaltemperatuur]]&gt;stookgrens,jaar_zip[[#This Row],[etmaaltemperatuur]]-stookgrens,0),"")</f>
        <v>0</v>
      </c>
    </row>
    <row r="8928" spans="1:15" x14ac:dyDescent="0.25">
      <c r="A8928">
        <v>380</v>
      </c>
      <c r="B8928">
        <v>20240607</v>
      </c>
      <c r="C8928">
        <v>2.4</v>
      </c>
      <c r="D8928">
        <v>15.3</v>
      </c>
      <c r="E8928">
        <v>2809</v>
      </c>
      <c r="F8928">
        <v>0</v>
      </c>
      <c r="G8928">
        <v>1018.3</v>
      </c>
      <c r="H8928">
        <v>63</v>
      </c>
      <c r="I8928" s="101" t="s">
        <v>44</v>
      </c>
      <c r="J8928" s="1">
        <f>DATEVALUE(RIGHT(jaar_zip[[#This Row],[YYYYMMDD]],2)&amp;"-"&amp;MID(jaar_zip[[#This Row],[YYYYMMDD]],5,2)&amp;"-"&amp;LEFT(jaar_zip[[#This Row],[YYYYMMDD]],4))</f>
        <v>45450</v>
      </c>
      <c r="K8928" s="101" t="str">
        <f>IF(AND(VALUE(MONTH(jaar_zip[[#This Row],[Datum]]))=1,VALUE(WEEKNUM(jaar_zip[[#This Row],[Datum]],21))&gt;51),RIGHT(YEAR(jaar_zip[[#This Row],[Datum]])-1,2),RIGHT(YEAR(jaar_zip[[#This Row],[Datum]]),2))&amp;"-"&amp; TEXT(WEEKNUM(jaar_zip[[#This Row],[Datum]],21),"00")</f>
        <v>24-23</v>
      </c>
      <c r="L8928" s="101">
        <f>MONTH(jaar_zip[[#This Row],[Datum]])</f>
        <v>6</v>
      </c>
      <c r="M8928" s="101">
        <f>IF(ISNUMBER(jaar_zip[[#This Row],[etmaaltemperatuur]]),IF(jaar_zip[[#This Row],[etmaaltemperatuur]]&lt;stookgrens,stookgrens-jaar_zip[[#This Row],[etmaaltemperatuur]],0),"")</f>
        <v>2.6999999999999993</v>
      </c>
      <c r="N8928" s="101">
        <f>IF(ISNUMBER(jaar_zip[[#This Row],[graaddagen]]),IF(OR(MONTH(jaar_zip[[#This Row],[Datum]])=1,MONTH(jaar_zip[[#This Row],[Datum]])=2,MONTH(jaar_zip[[#This Row],[Datum]])=11,MONTH(jaar_zip[[#This Row],[Datum]])=12),1.1,IF(OR(MONTH(jaar_zip[[#This Row],[Datum]])=3,MONTH(jaar_zip[[#This Row],[Datum]])=10),1,0.8))*jaar_zip[[#This Row],[graaddagen]],"")</f>
        <v>2.1599999999999997</v>
      </c>
      <c r="O8928" s="101">
        <f>IF(ISNUMBER(jaar_zip[[#This Row],[etmaaltemperatuur]]),IF(jaar_zip[[#This Row],[etmaaltemperatuur]]&gt;stookgrens,jaar_zip[[#This Row],[etmaaltemperatuur]]-stookgrens,0),"")</f>
        <v>0</v>
      </c>
    </row>
    <row r="8929" spans="1:15" x14ac:dyDescent="0.25">
      <c r="A8929">
        <v>380</v>
      </c>
      <c r="B8929">
        <v>20240608</v>
      </c>
      <c r="C8929">
        <v>3.7</v>
      </c>
      <c r="D8929">
        <v>15.2</v>
      </c>
      <c r="E8929">
        <v>2799</v>
      </c>
      <c r="F8929">
        <v>0</v>
      </c>
      <c r="G8929">
        <v>1013</v>
      </c>
      <c r="H8929">
        <v>65</v>
      </c>
      <c r="I8929" s="101" t="s">
        <v>44</v>
      </c>
      <c r="J8929" s="1">
        <f>DATEVALUE(RIGHT(jaar_zip[[#This Row],[YYYYMMDD]],2)&amp;"-"&amp;MID(jaar_zip[[#This Row],[YYYYMMDD]],5,2)&amp;"-"&amp;LEFT(jaar_zip[[#This Row],[YYYYMMDD]],4))</f>
        <v>45451</v>
      </c>
      <c r="K8929" s="101" t="str">
        <f>IF(AND(VALUE(MONTH(jaar_zip[[#This Row],[Datum]]))=1,VALUE(WEEKNUM(jaar_zip[[#This Row],[Datum]],21))&gt;51),RIGHT(YEAR(jaar_zip[[#This Row],[Datum]])-1,2),RIGHT(YEAR(jaar_zip[[#This Row],[Datum]]),2))&amp;"-"&amp; TEXT(WEEKNUM(jaar_zip[[#This Row],[Datum]],21),"00")</f>
        <v>24-23</v>
      </c>
      <c r="L8929" s="101">
        <f>MONTH(jaar_zip[[#This Row],[Datum]])</f>
        <v>6</v>
      </c>
      <c r="M8929" s="101">
        <f>IF(ISNUMBER(jaar_zip[[#This Row],[etmaaltemperatuur]]),IF(jaar_zip[[#This Row],[etmaaltemperatuur]]&lt;stookgrens,stookgrens-jaar_zip[[#This Row],[etmaaltemperatuur]],0),"")</f>
        <v>2.8000000000000007</v>
      </c>
      <c r="N8929" s="101">
        <f>IF(ISNUMBER(jaar_zip[[#This Row],[graaddagen]]),IF(OR(MONTH(jaar_zip[[#This Row],[Datum]])=1,MONTH(jaar_zip[[#This Row],[Datum]])=2,MONTH(jaar_zip[[#This Row],[Datum]])=11,MONTH(jaar_zip[[#This Row],[Datum]])=12),1.1,IF(OR(MONTH(jaar_zip[[#This Row],[Datum]])=3,MONTH(jaar_zip[[#This Row],[Datum]])=10),1,0.8))*jaar_zip[[#This Row],[graaddagen]],"")</f>
        <v>2.2400000000000007</v>
      </c>
      <c r="O8929" s="101">
        <f>IF(ISNUMBER(jaar_zip[[#This Row],[etmaaltemperatuur]]),IF(jaar_zip[[#This Row],[etmaaltemperatuur]]&gt;stookgrens,jaar_zip[[#This Row],[etmaaltemperatuur]]-stookgrens,0),"")</f>
        <v>0</v>
      </c>
    </row>
    <row r="8930" spans="1:15" x14ac:dyDescent="0.25">
      <c r="A8930">
        <v>380</v>
      </c>
      <c r="B8930">
        <v>20240609</v>
      </c>
      <c r="C8930">
        <v>2.9</v>
      </c>
      <c r="D8930">
        <v>14.3</v>
      </c>
      <c r="E8930">
        <v>3041</v>
      </c>
      <c r="F8930">
        <v>0</v>
      </c>
      <c r="G8930">
        <v>1011</v>
      </c>
      <c r="H8930">
        <v>62</v>
      </c>
      <c r="I8930" s="101" t="s">
        <v>44</v>
      </c>
      <c r="J8930" s="1">
        <f>DATEVALUE(RIGHT(jaar_zip[[#This Row],[YYYYMMDD]],2)&amp;"-"&amp;MID(jaar_zip[[#This Row],[YYYYMMDD]],5,2)&amp;"-"&amp;LEFT(jaar_zip[[#This Row],[YYYYMMDD]],4))</f>
        <v>45452</v>
      </c>
      <c r="K8930" s="101" t="str">
        <f>IF(AND(VALUE(MONTH(jaar_zip[[#This Row],[Datum]]))=1,VALUE(WEEKNUM(jaar_zip[[#This Row],[Datum]],21))&gt;51),RIGHT(YEAR(jaar_zip[[#This Row],[Datum]])-1,2),RIGHT(YEAR(jaar_zip[[#This Row],[Datum]]),2))&amp;"-"&amp; TEXT(WEEKNUM(jaar_zip[[#This Row],[Datum]],21),"00")</f>
        <v>24-23</v>
      </c>
      <c r="L8930" s="101">
        <f>MONTH(jaar_zip[[#This Row],[Datum]])</f>
        <v>6</v>
      </c>
      <c r="M8930" s="101">
        <f>IF(ISNUMBER(jaar_zip[[#This Row],[etmaaltemperatuur]]),IF(jaar_zip[[#This Row],[etmaaltemperatuur]]&lt;stookgrens,stookgrens-jaar_zip[[#This Row],[etmaaltemperatuur]],0),"")</f>
        <v>3.6999999999999993</v>
      </c>
      <c r="N8930" s="101">
        <f>IF(ISNUMBER(jaar_zip[[#This Row],[graaddagen]]),IF(OR(MONTH(jaar_zip[[#This Row],[Datum]])=1,MONTH(jaar_zip[[#This Row],[Datum]])=2,MONTH(jaar_zip[[#This Row],[Datum]])=11,MONTH(jaar_zip[[#This Row],[Datum]])=12),1.1,IF(OR(MONTH(jaar_zip[[#This Row],[Datum]])=3,MONTH(jaar_zip[[#This Row],[Datum]])=10),1,0.8))*jaar_zip[[#This Row],[graaddagen]],"")</f>
        <v>2.9599999999999995</v>
      </c>
      <c r="O8930" s="101">
        <f>IF(ISNUMBER(jaar_zip[[#This Row],[etmaaltemperatuur]]),IF(jaar_zip[[#This Row],[etmaaltemperatuur]]&gt;stookgrens,jaar_zip[[#This Row],[etmaaltemperatuur]]-stookgrens,0),"")</f>
        <v>0</v>
      </c>
    </row>
    <row r="8931" spans="1:15" x14ac:dyDescent="0.25">
      <c r="A8931">
        <v>380</v>
      </c>
      <c r="B8931">
        <v>20240610</v>
      </c>
      <c r="C8931">
        <v>4.8</v>
      </c>
      <c r="D8931">
        <v>10.7</v>
      </c>
      <c r="E8931">
        <v>903</v>
      </c>
      <c r="F8931">
        <v>4.8</v>
      </c>
      <c r="G8931">
        <v>1008.6</v>
      </c>
      <c r="H8931">
        <v>84</v>
      </c>
      <c r="I8931" s="101" t="s">
        <v>44</v>
      </c>
      <c r="J8931" s="1">
        <f>DATEVALUE(RIGHT(jaar_zip[[#This Row],[YYYYMMDD]],2)&amp;"-"&amp;MID(jaar_zip[[#This Row],[YYYYMMDD]],5,2)&amp;"-"&amp;LEFT(jaar_zip[[#This Row],[YYYYMMDD]],4))</f>
        <v>45453</v>
      </c>
      <c r="K8931" s="101" t="str">
        <f>IF(AND(VALUE(MONTH(jaar_zip[[#This Row],[Datum]]))=1,VALUE(WEEKNUM(jaar_zip[[#This Row],[Datum]],21))&gt;51),RIGHT(YEAR(jaar_zip[[#This Row],[Datum]])-1,2),RIGHT(YEAR(jaar_zip[[#This Row],[Datum]]),2))&amp;"-"&amp; TEXT(WEEKNUM(jaar_zip[[#This Row],[Datum]],21),"00")</f>
        <v>24-24</v>
      </c>
      <c r="L8931" s="101">
        <f>MONTH(jaar_zip[[#This Row],[Datum]])</f>
        <v>6</v>
      </c>
      <c r="M8931" s="101">
        <f>IF(ISNUMBER(jaar_zip[[#This Row],[etmaaltemperatuur]]),IF(jaar_zip[[#This Row],[etmaaltemperatuur]]&lt;stookgrens,stookgrens-jaar_zip[[#This Row],[etmaaltemperatuur]],0),"")</f>
        <v>7.3000000000000007</v>
      </c>
      <c r="N8931" s="101">
        <f>IF(ISNUMBER(jaar_zip[[#This Row],[graaddagen]]),IF(OR(MONTH(jaar_zip[[#This Row],[Datum]])=1,MONTH(jaar_zip[[#This Row],[Datum]])=2,MONTH(jaar_zip[[#This Row],[Datum]])=11,MONTH(jaar_zip[[#This Row],[Datum]])=12),1.1,IF(OR(MONTH(jaar_zip[[#This Row],[Datum]])=3,MONTH(jaar_zip[[#This Row],[Datum]])=10),1,0.8))*jaar_zip[[#This Row],[graaddagen]],"")</f>
        <v>5.8400000000000007</v>
      </c>
      <c r="O8931" s="101">
        <f>IF(ISNUMBER(jaar_zip[[#This Row],[etmaaltemperatuur]]),IF(jaar_zip[[#This Row],[etmaaltemperatuur]]&gt;stookgrens,jaar_zip[[#This Row],[etmaaltemperatuur]]-stookgrens,0),"")</f>
        <v>0</v>
      </c>
    </row>
    <row r="8932" spans="1:15" x14ac:dyDescent="0.25">
      <c r="A8932">
        <v>380</v>
      </c>
      <c r="B8932">
        <v>20240611</v>
      </c>
      <c r="C8932">
        <v>3.5</v>
      </c>
      <c r="D8932">
        <v>11.6</v>
      </c>
      <c r="E8932">
        <v>2156</v>
      </c>
      <c r="F8932">
        <v>-0.1</v>
      </c>
      <c r="G8932">
        <v>1016.7</v>
      </c>
      <c r="H8932">
        <v>72</v>
      </c>
      <c r="I8932" s="101" t="s">
        <v>44</v>
      </c>
      <c r="J8932" s="1">
        <f>DATEVALUE(RIGHT(jaar_zip[[#This Row],[YYYYMMDD]],2)&amp;"-"&amp;MID(jaar_zip[[#This Row],[YYYYMMDD]],5,2)&amp;"-"&amp;LEFT(jaar_zip[[#This Row],[YYYYMMDD]],4))</f>
        <v>45454</v>
      </c>
      <c r="K8932" s="101" t="str">
        <f>IF(AND(VALUE(MONTH(jaar_zip[[#This Row],[Datum]]))=1,VALUE(WEEKNUM(jaar_zip[[#This Row],[Datum]],21))&gt;51),RIGHT(YEAR(jaar_zip[[#This Row],[Datum]])-1,2),RIGHT(YEAR(jaar_zip[[#This Row],[Datum]]),2))&amp;"-"&amp; TEXT(WEEKNUM(jaar_zip[[#This Row],[Datum]],21),"00")</f>
        <v>24-24</v>
      </c>
      <c r="L8932" s="101">
        <f>MONTH(jaar_zip[[#This Row],[Datum]])</f>
        <v>6</v>
      </c>
      <c r="M8932" s="101">
        <f>IF(ISNUMBER(jaar_zip[[#This Row],[etmaaltemperatuur]]),IF(jaar_zip[[#This Row],[etmaaltemperatuur]]&lt;stookgrens,stookgrens-jaar_zip[[#This Row],[etmaaltemperatuur]],0),"")</f>
        <v>6.4</v>
      </c>
      <c r="N8932" s="101">
        <f>IF(ISNUMBER(jaar_zip[[#This Row],[graaddagen]]),IF(OR(MONTH(jaar_zip[[#This Row],[Datum]])=1,MONTH(jaar_zip[[#This Row],[Datum]])=2,MONTH(jaar_zip[[#This Row],[Datum]])=11,MONTH(jaar_zip[[#This Row],[Datum]])=12),1.1,IF(OR(MONTH(jaar_zip[[#This Row],[Datum]])=3,MONTH(jaar_zip[[#This Row],[Datum]])=10),1,0.8))*jaar_zip[[#This Row],[graaddagen]],"")</f>
        <v>5.120000000000001</v>
      </c>
      <c r="O8932" s="101">
        <f>IF(ISNUMBER(jaar_zip[[#This Row],[etmaaltemperatuur]]),IF(jaar_zip[[#This Row],[etmaaltemperatuur]]&gt;stookgrens,jaar_zip[[#This Row],[etmaaltemperatuur]]-stookgrens,0),"")</f>
        <v>0</v>
      </c>
    </row>
    <row r="8933" spans="1:15" x14ac:dyDescent="0.25">
      <c r="A8933">
        <v>380</v>
      </c>
      <c r="B8933">
        <v>20240612</v>
      </c>
      <c r="C8933">
        <v>2.9</v>
      </c>
      <c r="D8933">
        <v>11.6</v>
      </c>
      <c r="E8933">
        <v>1605</v>
      </c>
      <c r="F8933">
        <v>-0.1</v>
      </c>
      <c r="G8933">
        <v>1020.1</v>
      </c>
      <c r="H8933">
        <v>71</v>
      </c>
      <c r="I8933" s="101" t="s">
        <v>44</v>
      </c>
      <c r="J8933" s="1">
        <f>DATEVALUE(RIGHT(jaar_zip[[#This Row],[YYYYMMDD]],2)&amp;"-"&amp;MID(jaar_zip[[#This Row],[YYYYMMDD]],5,2)&amp;"-"&amp;LEFT(jaar_zip[[#This Row],[YYYYMMDD]],4))</f>
        <v>45455</v>
      </c>
      <c r="K8933" s="101" t="str">
        <f>IF(AND(VALUE(MONTH(jaar_zip[[#This Row],[Datum]]))=1,VALUE(WEEKNUM(jaar_zip[[#This Row],[Datum]],21))&gt;51),RIGHT(YEAR(jaar_zip[[#This Row],[Datum]])-1,2),RIGHT(YEAR(jaar_zip[[#This Row],[Datum]]),2))&amp;"-"&amp; TEXT(WEEKNUM(jaar_zip[[#This Row],[Datum]],21),"00")</f>
        <v>24-24</v>
      </c>
      <c r="L8933" s="101">
        <f>MONTH(jaar_zip[[#This Row],[Datum]])</f>
        <v>6</v>
      </c>
      <c r="M8933" s="101">
        <f>IF(ISNUMBER(jaar_zip[[#This Row],[etmaaltemperatuur]]),IF(jaar_zip[[#This Row],[etmaaltemperatuur]]&lt;stookgrens,stookgrens-jaar_zip[[#This Row],[etmaaltemperatuur]],0),"")</f>
        <v>6.4</v>
      </c>
      <c r="N8933" s="101">
        <f>IF(ISNUMBER(jaar_zip[[#This Row],[graaddagen]]),IF(OR(MONTH(jaar_zip[[#This Row],[Datum]])=1,MONTH(jaar_zip[[#This Row],[Datum]])=2,MONTH(jaar_zip[[#This Row],[Datum]])=11,MONTH(jaar_zip[[#This Row],[Datum]])=12),1.1,IF(OR(MONTH(jaar_zip[[#This Row],[Datum]])=3,MONTH(jaar_zip[[#This Row],[Datum]])=10),1,0.8))*jaar_zip[[#This Row],[graaddagen]],"")</f>
        <v>5.120000000000001</v>
      </c>
      <c r="O8933" s="101">
        <f>IF(ISNUMBER(jaar_zip[[#This Row],[etmaaltemperatuur]]),IF(jaar_zip[[#This Row],[etmaaltemperatuur]]&gt;stookgrens,jaar_zip[[#This Row],[etmaaltemperatuur]]-stookgrens,0),"")</f>
        <v>0</v>
      </c>
    </row>
    <row r="8934" spans="1:15" x14ac:dyDescent="0.25">
      <c r="A8934">
        <v>380</v>
      </c>
      <c r="B8934">
        <v>20240613</v>
      </c>
      <c r="C8934">
        <v>3.4</v>
      </c>
      <c r="D8934">
        <v>14.9</v>
      </c>
      <c r="E8934">
        <v>2204</v>
      </c>
      <c r="F8934">
        <v>0</v>
      </c>
      <c r="G8934">
        <v>1015.9</v>
      </c>
      <c r="H8934">
        <v>58</v>
      </c>
      <c r="I8934" s="101" t="s">
        <v>44</v>
      </c>
      <c r="J8934" s="1">
        <f>DATEVALUE(RIGHT(jaar_zip[[#This Row],[YYYYMMDD]],2)&amp;"-"&amp;MID(jaar_zip[[#This Row],[YYYYMMDD]],5,2)&amp;"-"&amp;LEFT(jaar_zip[[#This Row],[YYYYMMDD]],4))</f>
        <v>45456</v>
      </c>
      <c r="K8934" s="101" t="str">
        <f>IF(AND(VALUE(MONTH(jaar_zip[[#This Row],[Datum]]))=1,VALUE(WEEKNUM(jaar_zip[[#This Row],[Datum]],21))&gt;51),RIGHT(YEAR(jaar_zip[[#This Row],[Datum]])-1,2),RIGHT(YEAR(jaar_zip[[#This Row],[Datum]]),2))&amp;"-"&amp; TEXT(WEEKNUM(jaar_zip[[#This Row],[Datum]],21),"00")</f>
        <v>24-24</v>
      </c>
      <c r="L8934" s="101">
        <f>MONTH(jaar_zip[[#This Row],[Datum]])</f>
        <v>6</v>
      </c>
      <c r="M8934" s="101">
        <f>IF(ISNUMBER(jaar_zip[[#This Row],[etmaaltemperatuur]]),IF(jaar_zip[[#This Row],[etmaaltemperatuur]]&lt;stookgrens,stookgrens-jaar_zip[[#This Row],[etmaaltemperatuur]],0),"")</f>
        <v>3.0999999999999996</v>
      </c>
      <c r="N8934" s="101">
        <f>IF(ISNUMBER(jaar_zip[[#This Row],[graaddagen]]),IF(OR(MONTH(jaar_zip[[#This Row],[Datum]])=1,MONTH(jaar_zip[[#This Row],[Datum]])=2,MONTH(jaar_zip[[#This Row],[Datum]])=11,MONTH(jaar_zip[[#This Row],[Datum]])=12),1.1,IF(OR(MONTH(jaar_zip[[#This Row],[Datum]])=3,MONTH(jaar_zip[[#This Row],[Datum]])=10),1,0.8))*jaar_zip[[#This Row],[graaddagen]],"")</f>
        <v>2.48</v>
      </c>
      <c r="O8934" s="101">
        <f>IF(ISNUMBER(jaar_zip[[#This Row],[etmaaltemperatuur]]),IF(jaar_zip[[#This Row],[etmaaltemperatuur]]&gt;stookgrens,jaar_zip[[#This Row],[etmaaltemperatuur]]-stookgrens,0),"")</f>
        <v>0</v>
      </c>
    </row>
    <row r="8935" spans="1:15" x14ac:dyDescent="0.25">
      <c r="A8935">
        <v>380</v>
      </c>
      <c r="B8935">
        <v>20240614</v>
      </c>
      <c r="C8935">
        <v>4.3</v>
      </c>
      <c r="D8935">
        <v>15.8</v>
      </c>
      <c r="E8935">
        <v>1291</v>
      </c>
      <c r="F8935">
        <v>5.5</v>
      </c>
      <c r="G8935">
        <v>1006.4</v>
      </c>
      <c r="H8935">
        <v>75</v>
      </c>
      <c r="I8935" s="101" t="s">
        <v>44</v>
      </c>
      <c r="J8935" s="1">
        <f>DATEVALUE(RIGHT(jaar_zip[[#This Row],[YYYYMMDD]],2)&amp;"-"&amp;MID(jaar_zip[[#This Row],[YYYYMMDD]],5,2)&amp;"-"&amp;LEFT(jaar_zip[[#This Row],[YYYYMMDD]],4))</f>
        <v>45457</v>
      </c>
      <c r="K8935" s="101" t="str">
        <f>IF(AND(VALUE(MONTH(jaar_zip[[#This Row],[Datum]]))=1,VALUE(WEEKNUM(jaar_zip[[#This Row],[Datum]],21))&gt;51),RIGHT(YEAR(jaar_zip[[#This Row],[Datum]])-1,2),RIGHT(YEAR(jaar_zip[[#This Row],[Datum]]),2))&amp;"-"&amp; TEXT(WEEKNUM(jaar_zip[[#This Row],[Datum]],21),"00")</f>
        <v>24-24</v>
      </c>
      <c r="L8935" s="101">
        <f>MONTH(jaar_zip[[#This Row],[Datum]])</f>
        <v>6</v>
      </c>
      <c r="M8935" s="101">
        <f>IF(ISNUMBER(jaar_zip[[#This Row],[etmaaltemperatuur]]),IF(jaar_zip[[#This Row],[etmaaltemperatuur]]&lt;stookgrens,stookgrens-jaar_zip[[#This Row],[etmaaltemperatuur]],0),"")</f>
        <v>2.1999999999999993</v>
      </c>
      <c r="N8935" s="101">
        <f>IF(ISNUMBER(jaar_zip[[#This Row],[graaddagen]]),IF(OR(MONTH(jaar_zip[[#This Row],[Datum]])=1,MONTH(jaar_zip[[#This Row],[Datum]])=2,MONTH(jaar_zip[[#This Row],[Datum]])=11,MONTH(jaar_zip[[#This Row],[Datum]])=12),1.1,IF(OR(MONTH(jaar_zip[[#This Row],[Datum]])=3,MONTH(jaar_zip[[#This Row],[Datum]])=10),1,0.8))*jaar_zip[[#This Row],[graaddagen]],"")</f>
        <v>1.7599999999999996</v>
      </c>
      <c r="O8935" s="101">
        <f>IF(ISNUMBER(jaar_zip[[#This Row],[etmaaltemperatuur]]),IF(jaar_zip[[#This Row],[etmaaltemperatuur]]&gt;stookgrens,jaar_zip[[#This Row],[etmaaltemperatuur]]-stookgrens,0),"")</f>
        <v>0</v>
      </c>
    </row>
    <row r="8936" spans="1:15" x14ac:dyDescent="0.25">
      <c r="A8936">
        <v>380</v>
      </c>
      <c r="B8936">
        <v>20240615</v>
      </c>
      <c r="C8936">
        <v>6.8</v>
      </c>
      <c r="D8936">
        <v>15</v>
      </c>
      <c r="E8936">
        <v>1590</v>
      </c>
      <c r="F8936">
        <v>1.1000000000000001</v>
      </c>
      <c r="G8936">
        <v>1005.3</v>
      </c>
      <c r="H8936">
        <v>67</v>
      </c>
      <c r="I8936" s="101" t="s">
        <v>44</v>
      </c>
      <c r="J8936" s="1">
        <f>DATEVALUE(RIGHT(jaar_zip[[#This Row],[YYYYMMDD]],2)&amp;"-"&amp;MID(jaar_zip[[#This Row],[YYYYMMDD]],5,2)&amp;"-"&amp;LEFT(jaar_zip[[#This Row],[YYYYMMDD]],4))</f>
        <v>45458</v>
      </c>
      <c r="K8936" s="101" t="str">
        <f>IF(AND(VALUE(MONTH(jaar_zip[[#This Row],[Datum]]))=1,VALUE(WEEKNUM(jaar_zip[[#This Row],[Datum]],21))&gt;51),RIGHT(YEAR(jaar_zip[[#This Row],[Datum]])-1,2),RIGHT(YEAR(jaar_zip[[#This Row],[Datum]]),2))&amp;"-"&amp; TEXT(WEEKNUM(jaar_zip[[#This Row],[Datum]],21),"00")</f>
        <v>24-24</v>
      </c>
      <c r="L8936" s="101">
        <f>MONTH(jaar_zip[[#This Row],[Datum]])</f>
        <v>6</v>
      </c>
      <c r="M8936" s="101">
        <f>IF(ISNUMBER(jaar_zip[[#This Row],[etmaaltemperatuur]]),IF(jaar_zip[[#This Row],[etmaaltemperatuur]]&lt;stookgrens,stookgrens-jaar_zip[[#This Row],[etmaaltemperatuur]],0),"")</f>
        <v>3</v>
      </c>
      <c r="N8936" s="101">
        <f>IF(ISNUMBER(jaar_zip[[#This Row],[graaddagen]]),IF(OR(MONTH(jaar_zip[[#This Row],[Datum]])=1,MONTH(jaar_zip[[#This Row],[Datum]])=2,MONTH(jaar_zip[[#This Row],[Datum]])=11,MONTH(jaar_zip[[#This Row],[Datum]])=12),1.1,IF(OR(MONTH(jaar_zip[[#This Row],[Datum]])=3,MONTH(jaar_zip[[#This Row],[Datum]])=10),1,0.8))*jaar_zip[[#This Row],[graaddagen]],"")</f>
        <v>2.4000000000000004</v>
      </c>
      <c r="O8936" s="101">
        <f>IF(ISNUMBER(jaar_zip[[#This Row],[etmaaltemperatuur]]),IF(jaar_zip[[#This Row],[etmaaltemperatuur]]&gt;stookgrens,jaar_zip[[#This Row],[etmaaltemperatuur]]-stookgrens,0),"")</f>
        <v>0</v>
      </c>
    </row>
    <row r="8937" spans="1:15" x14ac:dyDescent="0.25">
      <c r="A8937">
        <v>380</v>
      </c>
      <c r="B8937">
        <v>20240616</v>
      </c>
      <c r="C8937">
        <v>4.7</v>
      </c>
      <c r="D8937">
        <v>15</v>
      </c>
      <c r="E8937">
        <v>1298</v>
      </c>
      <c r="F8937">
        <v>5.2</v>
      </c>
      <c r="G8937">
        <v>1007.3</v>
      </c>
      <c r="H8937">
        <v>82</v>
      </c>
      <c r="I8937" s="101" t="s">
        <v>44</v>
      </c>
      <c r="J8937" s="1">
        <f>DATEVALUE(RIGHT(jaar_zip[[#This Row],[YYYYMMDD]],2)&amp;"-"&amp;MID(jaar_zip[[#This Row],[YYYYMMDD]],5,2)&amp;"-"&amp;LEFT(jaar_zip[[#This Row],[YYYYMMDD]],4))</f>
        <v>45459</v>
      </c>
      <c r="K8937" s="101" t="str">
        <f>IF(AND(VALUE(MONTH(jaar_zip[[#This Row],[Datum]]))=1,VALUE(WEEKNUM(jaar_zip[[#This Row],[Datum]],21))&gt;51),RIGHT(YEAR(jaar_zip[[#This Row],[Datum]])-1,2),RIGHT(YEAR(jaar_zip[[#This Row],[Datum]]),2))&amp;"-"&amp; TEXT(WEEKNUM(jaar_zip[[#This Row],[Datum]],21),"00")</f>
        <v>24-24</v>
      </c>
      <c r="L8937" s="101">
        <f>MONTH(jaar_zip[[#This Row],[Datum]])</f>
        <v>6</v>
      </c>
      <c r="M8937" s="101">
        <f>IF(ISNUMBER(jaar_zip[[#This Row],[etmaaltemperatuur]]),IF(jaar_zip[[#This Row],[etmaaltemperatuur]]&lt;stookgrens,stookgrens-jaar_zip[[#This Row],[etmaaltemperatuur]],0),"")</f>
        <v>3</v>
      </c>
      <c r="N8937" s="101">
        <f>IF(ISNUMBER(jaar_zip[[#This Row],[graaddagen]]),IF(OR(MONTH(jaar_zip[[#This Row],[Datum]])=1,MONTH(jaar_zip[[#This Row],[Datum]])=2,MONTH(jaar_zip[[#This Row],[Datum]])=11,MONTH(jaar_zip[[#This Row],[Datum]])=12),1.1,IF(OR(MONTH(jaar_zip[[#This Row],[Datum]])=3,MONTH(jaar_zip[[#This Row],[Datum]])=10),1,0.8))*jaar_zip[[#This Row],[graaddagen]],"")</f>
        <v>2.4000000000000004</v>
      </c>
      <c r="O8937" s="101">
        <f>IF(ISNUMBER(jaar_zip[[#This Row],[etmaaltemperatuur]]),IF(jaar_zip[[#This Row],[etmaaltemperatuur]]&gt;stookgrens,jaar_zip[[#This Row],[etmaaltemperatuur]]-stookgrens,0),"")</f>
        <v>0</v>
      </c>
    </row>
    <row r="8938" spans="1:15" x14ac:dyDescent="0.25">
      <c r="A8938">
        <v>380</v>
      </c>
      <c r="B8938">
        <v>20240617</v>
      </c>
      <c r="C8938">
        <v>2.5</v>
      </c>
      <c r="D8938">
        <v>16.7</v>
      </c>
      <c r="E8938">
        <v>1591</v>
      </c>
      <c r="F8938">
        <v>1.3</v>
      </c>
      <c r="G8938">
        <v>1012.1</v>
      </c>
      <c r="H8938">
        <v>80</v>
      </c>
      <c r="I8938" s="101" t="s">
        <v>44</v>
      </c>
      <c r="J8938" s="1">
        <f>DATEVALUE(RIGHT(jaar_zip[[#This Row],[YYYYMMDD]],2)&amp;"-"&amp;MID(jaar_zip[[#This Row],[YYYYMMDD]],5,2)&amp;"-"&amp;LEFT(jaar_zip[[#This Row],[YYYYMMDD]],4))</f>
        <v>45460</v>
      </c>
      <c r="K8938" s="101" t="str">
        <f>IF(AND(VALUE(MONTH(jaar_zip[[#This Row],[Datum]]))=1,VALUE(WEEKNUM(jaar_zip[[#This Row],[Datum]],21))&gt;51),RIGHT(YEAR(jaar_zip[[#This Row],[Datum]])-1,2),RIGHT(YEAR(jaar_zip[[#This Row],[Datum]]),2))&amp;"-"&amp; TEXT(WEEKNUM(jaar_zip[[#This Row],[Datum]],21),"00")</f>
        <v>24-25</v>
      </c>
      <c r="L8938" s="101">
        <f>MONTH(jaar_zip[[#This Row],[Datum]])</f>
        <v>6</v>
      </c>
      <c r="M8938" s="101">
        <f>IF(ISNUMBER(jaar_zip[[#This Row],[etmaaltemperatuur]]),IF(jaar_zip[[#This Row],[etmaaltemperatuur]]&lt;stookgrens,stookgrens-jaar_zip[[#This Row],[etmaaltemperatuur]],0),"")</f>
        <v>1.3000000000000007</v>
      </c>
      <c r="N8938" s="101">
        <f>IF(ISNUMBER(jaar_zip[[#This Row],[graaddagen]]),IF(OR(MONTH(jaar_zip[[#This Row],[Datum]])=1,MONTH(jaar_zip[[#This Row],[Datum]])=2,MONTH(jaar_zip[[#This Row],[Datum]])=11,MONTH(jaar_zip[[#This Row],[Datum]])=12),1.1,IF(OR(MONTH(jaar_zip[[#This Row],[Datum]])=3,MONTH(jaar_zip[[#This Row],[Datum]])=10),1,0.8))*jaar_zip[[#This Row],[graaddagen]],"")</f>
        <v>1.0400000000000007</v>
      </c>
      <c r="O8938" s="101">
        <f>IF(ISNUMBER(jaar_zip[[#This Row],[etmaaltemperatuur]]),IF(jaar_zip[[#This Row],[etmaaltemperatuur]]&gt;stookgrens,jaar_zip[[#This Row],[etmaaltemperatuur]]-stookgrens,0),"")</f>
        <v>0</v>
      </c>
    </row>
    <row r="8939" spans="1:15" x14ac:dyDescent="0.25">
      <c r="A8939">
        <v>380</v>
      </c>
      <c r="B8939">
        <v>20240618</v>
      </c>
      <c r="C8939">
        <v>2.9</v>
      </c>
      <c r="D8939">
        <v>16.899999999999999</v>
      </c>
      <c r="E8939">
        <v>1005</v>
      </c>
      <c r="F8939">
        <v>23.3</v>
      </c>
      <c r="G8939">
        <v>1012.9</v>
      </c>
      <c r="H8939">
        <v>90</v>
      </c>
      <c r="I8939" s="101" t="s">
        <v>44</v>
      </c>
      <c r="J8939" s="1">
        <f>DATEVALUE(RIGHT(jaar_zip[[#This Row],[YYYYMMDD]],2)&amp;"-"&amp;MID(jaar_zip[[#This Row],[YYYYMMDD]],5,2)&amp;"-"&amp;LEFT(jaar_zip[[#This Row],[YYYYMMDD]],4))</f>
        <v>45461</v>
      </c>
      <c r="K8939" s="101" t="str">
        <f>IF(AND(VALUE(MONTH(jaar_zip[[#This Row],[Datum]]))=1,VALUE(WEEKNUM(jaar_zip[[#This Row],[Datum]],21))&gt;51),RIGHT(YEAR(jaar_zip[[#This Row],[Datum]])-1,2),RIGHT(YEAR(jaar_zip[[#This Row],[Datum]]),2))&amp;"-"&amp; TEXT(WEEKNUM(jaar_zip[[#This Row],[Datum]],21),"00")</f>
        <v>24-25</v>
      </c>
      <c r="L8939" s="101">
        <f>MONTH(jaar_zip[[#This Row],[Datum]])</f>
        <v>6</v>
      </c>
      <c r="M8939" s="101">
        <f>IF(ISNUMBER(jaar_zip[[#This Row],[etmaaltemperatuur]]),IF(jaar_zip[[#This Row],[etmaaltemperatuur]]&lt;stookgrens,stookgrens-jaar_zip[[#This Row],[etmaaltemperatuur]],0),"")</f>
        <v>1.1000000000000014</v>
      </c>
      <c r="N8939" s="101">
        <f>IF(ISNUMBER(jaar_zip[[#This Row],[graaddagen]]),IF(OR(MONTH(jaar_zip[[#This Row],[Datum]])=1,MONTH(jaar_zip[[#This Row],[Datum]])=2,MONTH(jaar_zip[[#This Row],[Datum]])=11,MONTH(jaar_zip[[#This Row],[Datum]])=12),1.1,IF(OR(MONTH(jaar_zip[[#This Row],[Datum]])=3,MONTH(jaar_zip[[#This Row],[Datum]])=10),1,0.8))*jaar_zip[[#This Row],[graaddagen]],"")</f>
        <v>0.88000000000000123</v>
      </c>
      <c r="O8939" s="101">
        <f>IF(ISNUMBER(jaar_zip[[#This Row],[etmaaltemperatuur]]),IF(jaar_zip[[#This Row],[etmaaltemperatuur]]&gt;stookgrens,jaar_zip[[#This Row],[etmaaltemperatuur]]-stookgrens,0),"")</f>
        <v>0</v>
      </c>
    </row>
    <row r="8940" spans="1:15" x14ac:dyDescent="0.25">
      <c r="A8940">
        <v>380</v>
      </c>
      <c r="B8940">
        <v>20240619</v>
      </c>
      <c r="C8940">
        <v>3.8</v>
      </c>
      <c r="D8940">
        <v>16.5</v>
      </c>
      <c r="E8940">
        <v>1638</v>
      </c>
      <c r="F8940">
        <v>0</v>
      </c>
      <c r="G8940">
        <v>1018.3</v>
      </c>
      <c r="H8940">
        <v>79</v>
      </c>
      <c r="I8940" s="101" t="s">
        <v>44</v>
      </c>
      <c r="J8940" s="1">
        <f>DATEVALUE(RIGHT(jaar_zip[[#This Row],[YYYYMMDD]],2)&amp;"-"&amp;MID(jaar_zip[[#This Row],[YYYYMMDD]],5,2)&amp;"-"&amp;LEFT(jaar_zip[[#This Row],[YYYYMMDD]],4))</f>
        <v>45462</v>
      </c>
      <c r="K8940" s="101" t="str">
        <f>IF(AND(VALUE(MONTH(jaar_zip[[#This Row],[Datum]]))=1,VALUE(WEEKNUM(jaar_zip[[#This Row],[Datum]],21))&gt;51),RIGHT(YEAR(jaar_zip[[#This Row],[Datum]])-1,2),RIGHT(YEAR(jaar_zip[[#This Row],[Datum]]),2))&amp;"-"&amp; TEXT(WEEKNUM(jaar_zip[[#This Row],[Datum]],21),"00")</f>
        <v>24-25</v>
      </c>
      <c r="L8940" s="101">
        <f>MONTH(jaar_zip[[#This Row],[Datum]])</f>
        <v>6</v>
      </c>
      <c r="M8940" s="101">
        <f>IF(ISNUMBER(jaar_zip[[#This Row],[etmaaltemperatuur]]),IF(jaar_zip[[#This Row],[etmaaltemperatuur]]&lt;stookgrens,stookgrens-jaar_zip[[#This Row],[etmaaltemperatuur]],0),"")</f>
        <v>1.5</v>
      </c>
      <c r="N8940" s="101">
        <f>IF(ISNUMBER(jaar_zip[[#This Row],[graaddagen]]),IF(OR(MONTH(jaar_zip[[#This Row],[Datum]])=1,MONTH(jaar_zip[[#This Row],[Datum]])=2,MONTH(jaar_zip[[#This Row],[Datum]])=11,MONTH(jaar_zip[[#This Row],[Datum]])=12),1.1,IF(OR(MONTH(jaar_zip[[#This Row],[Datum]])=3,MONTH(jaar_zip[[#This Row],[Datum]])=10),1,0.8))*jaar_zip[[#This Row],[graaddagen]],"")</f>
        <v>1.2000000000000002</v>
      </c>
      <c r="O8940" s="101">
        <f>IF(ISNUMBER(jaar_zip[[#This Row],[etmaaltemperatuur]]),IF(jaar_zip[[#This Row],[etmaaltemperatuur]]&gt;stookgrens,jaar_zip[[#This Row],[etmaaltemperatuur]]-stookgrens,0),"")</f>
        <v>0</v>
      </c>
    </row>
    <row r="8941" spans="1:15" x14ac:dyDescent="0.25">
      <c r="A8941">
        <v>380</v>
      </c>
      <c r="B8941">
        <v>20240620</v>
      </c>
      <c r="C8941">
        <v>3.7</v>
      </c>
      <c r="D8941">
        <v>16.100000000000001</v>
      </c>
      <c r="E8941">
        <v>957</v>
      </c>
      <c r="F8941">
        <v>2.7</v>
      </c>
      <c r="G8941">
        <v>1017.9</v>
      </c>
      <c r="H8941">
        <v>84</v>
      </c>
      <c r="I8941" s="101" t="s">
        <v>44</v>
      </c>
      <c r="J8941" s="1">
        <f>DATEVALUE(RIGHT(jaar_zip[[#This Row],[YYYYMMDD]],2)&amp;"-"&amp;MID(jaar_zip[[#This Row],[YYYYMMDD]],5,2)&amp;"-"&amp;LEFT(jaar_zip[[#This Row],[YYYYMMDD]],4))</f>
        <v>45463</v>
      </c>
      <c r="K8941" s="101" t="str">
        <f>IF(AND(VALUE(MONTH(jaar_zip[[#This Row],[Datum]]))=1,VALUE(WEEKNUM(jaar_zip[[#This Row],[Datum]],21))&gt;51),RIGHT(YEAR(jaar_zip[[#This Row],[Datum]])-1,2),RIGHT(YEAR(jaar_zip[[#This Row],[Datum]]),2))&amp;"-"&amp; TEXT(WEEKNUM(jaar_zip[[#This Row],[Datum]],21),"00")</f>
        <v>24-25</v>
      </c>
      <c r="L8941" s="101">
        <f>MONTH(jaar_zip[[#This Row],[Datum]])</f>
        <v>6</v>
      </c>
      <c r="M8941" s="101">
        <f>IF(ISNUMBER(jaar_zip[[#This Row],[etmaaltemperatuur]]),IF(jaar_zip[[#This Row],[etmaaltemperatuur]]&lt;stookgrens,stookgrens-jaar_zip[[#This Row],[etmaaltemperatuur]],0),"")</f>
        <v>1.8999999999999986</v>
      </c>
      <c r="N8941" s="101">
        <f>IF(ISNUMBER(jaar_zip[[#This Row],[graaddagen]]),IF(OR(MONTH(jaar_zip[[#This Row],[Datum]])=1,MONTH(jaar_zip[[#This Row],[Datum]])=2,MONTH(jaar_zip[[#This Row],[Datum]])=11,MONTH(jaar_zip[[#This Row],[Datum]])=12),1.1,IF(OR(MONTH(jaar_zip[[#This Row],[Datum]])=3,MONTH(jaar_zip[[#This Row],[Datum]])=10),1,0.8))*jaar_zip[[#This Row],[graaddagen]],"")</f>
        <v>1.5199999999999989</v>
      </c>
      <c r="O8941" s="101">
        <f>IF(ISNUMBER(jaar_zip[[#This Row],[etmaaltemperatuur]]),IF(jaar_zip[[#This Row],[etmaaltemperatuur]]&gt;stookgrens,jaar_zip[[#This Row],[etmaaltemperatuur]]-stookgrens,0),"")</f>
        <v>0</v>
      </c>
    </row>
    <row r="8942" spans="1:15" x14ac:dyDescent="0.25">
      <c r="A8942">
        <v>380</v>
      </c>
      <c r="B8942">
        <v>20240621</v>
      </c>
      <c r="C8942">
        <v>2.5</v>
      </c>
      <c r="D8942">
        <v>15.3</v>
      </c>
      <c r="E8942">
        <v>622</v>
      </c>
      <c r="F8942">
        <v>10.9</v>
      </c>
      <c r="G8942">
        <v>1012.7</v>
      </c>
      <c r="H8942">
        <v>94</v>
      </c>
      <c r="I8942" s="101" t="s">
        <v>44</v>
      </c>
      <c r="J8942" s="1">
        <f>DATEVALUE(RIGHT(jaar_zip[[#This Row],[YYYYMMDD]],2)&amp;"-"&amp;MID(jaar_zip[[#This Row],[YYYYMMDD]],5,2)&amp;"-"&amp;LEFT(jaar_zip[[#This Row],[YYYYMMDD]],4))</f>
        <v>45464</v>
      </c>
      <c r="K8942" s="101" t="str">
        <f>IF(AND(VALUE(MONTH(jaar_zip[[#This Row],[Datum]]))=1,VALUE(WEEKNUM(jaar_zip[[#This Row],[Datum]],21))&gt;51),RIGHT(YEAR(jaar_zip[[#This Row],[Datum]])-1,2),RIGHT(YEAR(jaar_zip[[#This Row],[Datum]]),2))&amp;"-"&amp; TEXT(WEEKNUM(jaar_zip[[#This Row],[Datum]],21),"00")</f>
        <v>24-25</v>
      </c>
      <c r="L8942" s="101">
        <f>MONTH(jaar_zip[[#This Row],[Datum]])</f>
        <v>6</v>
      </c>
      <c r="M8942" s="101">
        <f>IF(ISNUMBER(jaar_zip[[#This Row],[etmaaltemperatuur]]),IF(jaar_zip[[#This Row],[etmaaltemperatuur]]&lt;stookgrens,stookgrens-jaar_zip[[#This Row],[etmaaltemperatuur]],0),"")</f>
        <v>2.6999999999999993</v>
      </c>
      <c r="N8942" s="101">
        <f>IF(ISNUMBER(jaar_zip[[#This Row],[graaddagen]]),IF(OR(MONTH(jaar_zip[[#This Row],[Datum]])=1,MONTH(jaar_zip[[#This Row],[Datum]])=2,MONTH(jaar_zip[[#This Row],[Datum]])=11,MONTH(jaar_zip[[#This Row],[Datum]])=12),1.1,IF(OR(MONTH(jaar_zip[[#This Row],[Datum]])=3,MONTH(jaar_zip[[#This Row],[Datum]])=10),1,0.8))*jaar_zip[[#This Row],[graaddagen]],"")</f>
        <v>2.1599999999999997</v>
      </c>
      <c r="O8942" s="101">
        <f>IF(ISNUMBER(jaar_zip[[#This Row],[etmaaltemperatuur]]),IF(jaar_zip[[#This Row],[etmaaltemperatuur]]&gt;stookgrens,jaar_zip[[#This Row],[etmaaltemperatuur]]-stookgrens,0),"")</f>
        <v>0</v>
      </c>
    </row>
    <row r="8943" spans="1:15" x14ac:dyDescent="0.25">
      <c r="A8943">
        <v>380</v>
      </c>
      <c r="B8943">
        <v>20240622</v>
      </c>
      <c r="C8943">
        <v>2.9</v>
      </c>
      <c r="D8943">
        <v>15.7</v>
      </c>
      <c r="E8943">
        <v>1847</v>
      </c>
      <c r="F8943">
        <v>0</v>
      </c>
      <c r="G8943">
        <v>1014.6</v>
      </c>
      <c r="H8943">
        <v>82</v>
      </c>
      <c r="I8943" s="101" t="s">
        <v>44</v>
      </c>
      <c r="J8943" s="1">
        <f>DATEVALUE(RIGHT(jaar_zip[[#This Row],[YYYYMMDD]],2)&amp;"-"&amp;MID(jaar_zip[[#This Row],[YYYYMMDD]],5,2)&amp;"-"&amp;LEFT(jaar_zip[[#This Row],[YYYYMMDD]],4))</f>
        <v>45465</v>
      </c>
      <c r="K8943" s="101" t="str">
        <f>IF(AND(VALUE(MONTH(jaar_zip[[#This Row],[Datum]]))=1,VALUE(WEEKNUM(jaar_zip[[#This Row],[Datum]],21))&gt;51),RIGHT(YEAR(jaar_zip[[#This Row],[Datum]])-1,2),RIGHT(YEAR(jaar_zip[[#This Row],[Datum]]),2))&amp;"-"&amp; TEXT(WEEKNUM(jaar_zip[[#This Row],[Datum]],21),"00")</f>
        <v>24-25</v>
      </c>
      <c r="L8943" s="101">
        <f>MONTH(jaar_zip[[#This Row],[Datum]])</f>
        <v>6</v>
      </c>
      <c r="M8943" s="101">
        <f>IF(ISNUMBER(jaar_zip[[#This Row],[etmaaltemperatuur]]),IF(jaar_zip[[#This Row],[etmaaltemperatuur]]&lt;stookgrens,stookgrens-jaar_zip[[#This Row],[etmaaltemperatuur]],0),"")</f>
        <v>2.3000000000000007</v>
      </c>
      <c r="N8943" s="101">
        <f>IF(ISNUMBER(jaar_zip[[#This Row],[graaddagen]]),IF(OR(MONTH(jaar_zip[[#This Row],[Datum]])=1,MONTH(jaar_zip[[#This Row],[Datum]])=2,MONTH(jaar_zip[[#This Row],[Datum]])=11,MONTH(jaar_zip[[#This Row],[Datum]])=12),1.1,IF(OR(MONTH(jaar_zip[[#This Row],[Datum]])=3,MONTH(jaar_zip[[#This Row],[Datum]])=10),1,0.8))*jaar_zip[[#This Row],[graaddagen]],"")</f>
        <v>1.8400000000000007</v>
      </c>
      <c r="O8943" s="101">
        <f>IF(ISNUMBER(jaar_zip[[#This Row],[etmaaltemperatuur]]),IF(jaar_zip[[#This Row],[etmaaltemperatuur]]&gt;stookgrens,jaar_zip[[#This Row],[etmaaltemperatuur]]-stookgrens,0),"")</f>
        <v>0</v>
      </c>
    </row>
    <row r="8944" spans="1:15" x14ac:dyDescent="0.25">
      <c r="A8944">
        <v>380</v>
      </c>
      <c r="B8944">
        <v>20240623</v>
      </c>
      <c r="C8944">
        <v>2.2999999999999998</v>
      </c>
      <c r="D8944">
        <v>18.5</v>
      </c>
      <c r="E8944">
        <v>2381</v>
      </c>
      <c r="F8944">
        <v>0</v>
      </c>
      <c r="G8944">
        <v>1019.7</v>
      </c>
      <c r="H8944">
        <v>71</v>
      </c>
      <c r="I8944" s="101" t="s">
        <v>44</v>
      </c>
      <c r="J8944" s="1">
        <f>DATEVALUE(RIGHT(jaar_zip[[#This Row],[YYYYMMDD]],2)&amp;"-"&amp;MID(jaar_zip[[#This Row],[YYYYMMDD]],5,2)&amp;"-"&amp;LEFT(jaar_zip[[#This Row],[YYYYMMDD]],4))</f>
        <v>45466</v>
      </c>
      <c r="K8944" s="101" t="str">
        <f>IF(AND(VALUE(MONTH(jaar_zip[[#This Row],[Datum]]))=1,VALUE(WEEKNUM(jaar_zip[[#This Row],[Datum]],21))&gt;51),RIGHT(YEAR(jaar_zip[[#This Row],[Datum]])-1,2),RIGHT(YEAR(jaar_zip[[#This Row],[Datum]]),2))&amp;"-"&amp; TEXT(WEEKNUM(jaar_zip[[#This Row],[Datum]],21),"00")</f>
        <v>24-25</v>
      </c>
      <c r="L8944" s="101">
        <f>MONTH(jaar_zip[[#This Row],[Datum]])</f>
        <v>6</v>
      </c>
      <c r="M8944" s="101">
        <f>IF(ISNUMBER(jaar_zip[[#This Row],[etmaaltemperatuur]]),IF(jaar_zip[[#This Row],[etmaaltemperatuur]]&lt;stookgrens,stookgrens-jaar_zip[[#This Row],[etmaaltemperatuur]],0),"")</f>
        <v>0</v>
      </c>
      <c r="N8944" s="101">
        <f>IF(ISNUMBER(jaar_zip[[#This Row],[graaddagen]]),IF(OR(MONTH(jaar_zip[[#This Row],[Datum]])=1,MONTH(jaar_zip[[#This Row],[Datum]])=2,MONTH(jaar_zip[[#This Row],[Datum]])=11,MONTH(jaar_zip[[#This Row],[Datum]])=12),1.1,IF(OR(MONTH(jaar_zip[[#This Row],[Datum]])=3,MONTH(jaar_zip[[#This Row],[Datum]])=10),1,0.8))*jaar_zip[[#This Row],[graaddagen]],"")</f>
        <v>0</v>
      </c>
      <c r="O8944" s="101">
        <f>IF(ISNUMBER(jaar_zip[[#This Row],[etmaaltemperatuur]]),IF(jaar_zip[[#This Row],[etmaaltemperatuur]]&gt;stookgrens,jaar_zip[[#This Row],[etmaaltemperatuur]]-stookgrens,0),"")</f>
        <v>0.5</v>
      </c>
    </row>
    <row r="8945" spans="1:15" x14ac:dyDescent="0.25">
      <c r="A8945">
        <v>380</v>
      </c>
      <c r="B8945">
        <v>20240624</v>
      </c>
      <c r="C8945">
        <v>2.5</v>
      </c>
      <c r="D8945">
        <v>20.7</v>
      </c>
      <c r="E8945">
        <v>2800</v>
      </c>
      <c r="F8945">
        <v>0</v>
      </c>
      <c r="G8945">
        <v>1019.1</v>
      </c>
      <c r="H8945">
        <v>67</v>
      </c>
      <c r="I8945" s="101" t="s">
        <v>44</v>
      </c>
      <c r="J8945" s="1">
        <f>DATEVALUE(RIGHT(jaar_zip[[#This Row],[YYYYMMDD]],2)&amp;"-"&amp;MID(jaar_zip[[#This Row],[YYYYMMDD]],5,2)&amp;"-"&amp;LEFT(jaar_zip[[#This Row],[YYYYMMDD]],4))</f>
        <v>45467</v>
      </c>
      <c r="K8945" s="101" t="str">
        <f>IF(AND(VALUE(MONTH(jaar_zip[[#This Row],[Datum]]))=1,VALUE(WEEKNUM(jaar_zip[[#This Row],[Datum]],21))&gt;51),RIGHT(YEAR(jaar_zip[[#This Row],[Datum]])-1,2),RIGHT(YEAR(jaar_zip[[#This Row],[Datum]]),2))&amp;"-"&amp; TEXT(WEEKNUM(jaar_zip[[#This Row],[Datum]],21),"00")</f>
        <v>24-26</v>
      </c>
      <c r="L8945" s="101">
        <f>MONTH(jaar_zip[[#This Row],[Datum]])</f>
        <v>6</v>
      </c>
      <c r="M8945" s="101">
        <f>IF(ISNUMBER(jaar_zip[[#This Row],[etmaaltemperatuur]]),IF(jaar_zip[[#This Row],[etmaaltemperatuur]]&lt;stookgrens,stookgrens-jaar_zip[[#This Row],[etmaaltemperatuur]],0),"")</f>
        <v>0</v>
      </c>
      <c r="N8945" s="101">
        <f>IF(ISNUMBER(jaar_zip[[#This Row],[graaddagen]]),IF(OR(MONTH(jaar_zip[[#This Row],[Datum]])=1,MONTH(jaar_zip[[#This Row],[Datum]])=2,MONTH(jaar_zip[[#This Row],[Datum]])=11,MONTH(jaar_zip[[#This Row],[Datum]])=12),1.1,IF(OR(MONTH(jaar_zip[[#This Row],[Datum]])=3,MONTH(jaar_zip[[#This Row],[Datum]])=10),1,0.8))*jaar_zip[[#This Row],[graaddagen]],"")</f>
        <v>0</v>
      </c>
      <c r="O8945" s="101">
        <f>IF(ISNUMBER(jaar_zip[[#This Row],[etmaaltemperatuur]]),IF(jaar_zip[[#This Row],[etmaaltemperatuur]]&gt;stookgrens,jaar_zip[[#This Row],[etmaaltemperatuur]]-stookgrens,0),"")</f>
        <v>2.6999999999999993</v>
      </c>
    </row>
    <row r="8946" spans="1:15" x14ac:dyDescent="0.25">
      <c r="A8946">
        <v>380</v>
      </c>
      <c r="B8946">
        <v>20240625</v>
      </c>
      <c r="C8946">
        <v>3.3</v>
      </c>
      <c r="D8946">
        <v>22.6</v>
      </c>
      <c r="E8946">
        <v>2966</v>
      </c>
      <c r="F8946">
        <v>0</v>
      </c>
      <c r="G8946">
        <v>1014.1</v>
      </c>
      <c r="H8946">
        <v>61</v>
      </c>
      <c r="I8946" s="101" t="s">
        <v>44</v>
      </c>
      <c r="J8946" s="1">
        <f>DATEVALUE(RIGHT(jaar_zip[[#This Row],[YYYYMMDD]],2)&amp;"-"&amp;MID(jaar_zip[[#This Row],[YYYYMMDD]],5,2)&amp;"-"&amp;LEFT(jaar_zip[[#This Row],[YYYYMMDD]],4))</f>
        <v>45468</v>
      </c>
      <c r="K8946" s="101" t="str">
        <f>IF(AND(VALUE(MONTH(jaar_zip[[#This Row],[Datum]]))=1,VALUE(WEEKNUM(jaar_zip[[#This Row],[Datum]],21))&gt;51),RIGHT(YEAR(jaar_zip[[#This Row],[Datum]])-1,2),RIGHT(YEAR(jaar_zip[[#This Row],[Datum]]),2))&amp;"-"&amp; TEXT(WEEKNUM(jaar_zip[[#This Row],[Datum]],21),"00")</f>
        <v>24-26</v>
      </c>
      <c r="L8946" s="101">
        <f>MONTH(jaar_zip[[#This Row],[Datum]])</f>
        <v>6</v>
      </c>
      <c r="M8946" s="101">
        <f>IF(ISNUMBER(jaar_zip[[#This Row],[etmaaltemperatuur]]),IF(jaar_zip[[#This Row],[etmaaltemperatuur]]&lt;stookgrens,stookgrens-jaar_zip[[#This Row],[etmaaltemperatuur]],0),"")</f>
        <v>0</v>
      </c>
      <c r="N8946" s="101">
        <f>IF(ISNUMBER(jaar_zip[[#This Row],[graaddagen]]),IF(OR(MONTH(jaar_zip[[#This Row],[Datum]])=1,MONTH(jaar_zip[[#This Row],[Datum]])=2,MONTH(jaar_zip[[#This Row],[Datum]])=11,MONTH(jaar_zip[[#This Row],[Datum]])=12),1.1,IF(OR(MONTH(jaar_zip[[#This Row],[Datum]])=3,MONTH(jaar_zip[[#This Row],[Datum]])=10),1,0.8))*jaar_zip[[#This Row],[graaddagen]],"")</f>
        <v>0</v>
      </c>
      <c r="O8946" s="101">
        <f>IF(ISNUMBER(jaar_zip[[#This Row],[etmaaltemperatuur]]),IF(jaar_zip[[#This Row],[etmaaltemperatuur]]&gt;stookgrens,jaar_zip[[#This Row],[etmaaltemperatuur]]-stookgrens,0),"")</f>
        <v>4.6000000000000014</v>
      </c>
    </row>
    <row r="8947" spans="1:15" x14ac:dyDescent="0.25">
      <c r="A8947">
        <v>380</v>
      </c>
      <c r="B8947">
        <v>20240626</v>
      </c>
      <c r="C8947">
        <v>1.8</v>
      </c>
      <c r="D8947">
        <v>23.8</v>
      </c>
      <c r="E8947">
        <v>2852</v>
      </c>
      <c r="F8947">
        <v>0</v>
      </c>
      <c r="G8947">
        <v>1010.1</v>
      </c>
      <c r="H8947">
        <v>62</v>
      </c>
      <c r="I8947" s="101" t="s">
        <v>44</v>
      </c>
      <c r="J8947" s="1">
        <f>DATEVALUE(RIGHT(jaar_zip[[#This Row],[YYYYMMDD]],2)&amp;"-"&amp;MID(jaar_zip[[#This Row],[YYYYMMDD]],5,2)&amp;"-"&amp;LEFT(jaar_zip[[#This Row],[YYYYMMDD]],4))</f>
        <v>45469</v>
      </c>
      <c r="K8947" s="101" t="str">
        <f>IF(AND(VALUE(MONTH(jaar_zip[[#This Row],[Datum]]))=1,VALUE(WEEKNUM(jaar_zip[[#This Row],[Datum]],21))&gt;51),RIGHT(YEAR(jaar_zip[[#This Row],[Datum]])-1,2),RIGHT(YEAR(jaar_zip[[#This Row],[Datum]]),2))&amp;"-"&amp; TEXT(WEEKNUM(jaar_zip[[#This Row],[Datum]],21),"00")</f>
        <v>24-26</v>
      </c>
      <c r="L8947" s="101">
        <f>MONTH(jaar_zip[[#This Row],[Datum]])</f>
        <v>6</v>
      </c>
      <c r="M8947" s="101">
        <f>IF(ISNUMBER(jaar_zip[[#This Row],[etmaaltemperatuur]]),IF(jaar_zip[[#This Row],[etmaaltemperatuur]]&lt;stookgrens,stookgrens-jaar_zip[[#This Row],[etmaaltemperatuur]],0),"")</f>
        <v>0</v>
      </c>
      <c r="N8947" s="101">
        <f>IF(ISNUMBER(jaar_zip[[#This Row],[graaddagen]]),IF(OR(MONTH(jaar_zip[[#This Row],[Datum]])=1,MONTH(jaar_zip[[#This Row],[Datum]])=2,MONTH(jaar_zip[[#This Row],[Datum]])=11,MONTH(jaar_zip[[#This Row],[Datum]])=12),1.1,IF(OR(MONTH(jaar_zip[[#This Row],[Datum]])=3,MONTH(jaar_zip[[#This Row],[Datum]])=10),1,0.8))*jaar_zip[[#This Row],[graaddagen]],"")</f>
        <v>0</v>
      </c>
      <c r="O8947" s="101">
        <f>IF(ISNUMBER(jaar_zip[[#This Row],[etmaaltemperatuur]]),IF(jaar_zip[[#This Row],[etmaaltemperatuur]]&gt;stookgrens,jaar_zip[[#This Row],[etmaaltemperatuur]]-stookgrens,0),"")</f>
        <v>5.8000000000000007</v>
      </c>
    </row>
    <row r="8948" spans="1:15" x14ac:dyDescent="0.25">
      <c r="A8948">
        <v>380</v>
      </c>
      <c r="B8948">
        <v>20240627</v>
      </c>
      <c r="C8948">
        <v>3.2</v>
      </c>
      <c r="D8948">
        <v>23.1</v>
      </c>
      <c r="E8948">
        <v>2651</v>
      </c>
      <c r="F8948">
        <v>0.5</v>
      </c>
      <c r="G8948">
        <v>1009.4</v>
      </c>
      <c r="H8948">
        <v>68</v>
      </c>
      <c r="I8948" s="101" t="s">
        <v>44</v>
      </c>
      <c r="J8948" s="1">
        <f>DATEVALUE(RIGHT(jaar_zip[[#This Row],[YYYYMMDD]],2)&amp;"-"&amp;MID(jaar_zip[[#This Row],[YYYYMMDD]],5,2)&amp;"-"&amp;LEFT(jaar_zip[[#This Row],[YYYYMMDD]],4))</f>
        <v>45470</v>
      </c>
      <c r="K8948" s="101" t="str">
        <f>IF(AND(VALUE(MONTH(jaar_zip[[#This Row],[Datum]]))=1,VALUE(WEEKNUM(jaar_zip[[#This Row],[Datum]],21))&gt;51),RIGHT(YEAR(jaar_zip[[#This Row],[Datum]])-1,2),RIGHT(YEAR(jaar_zip[[#This Row],[Datum]]),2))&amp;"-"&amp; TEXT(WEEKNUM(jaar_zip[[#This Row],[Datum]],21),"00")</f>
        <v>24-26</v>
      </c>
      <c r="L8948" s="101">
        <f>MONTH(jaar_zip[[#This Row],[Datum]])</f>
        <v>6</v>
      </c>
      <c r="M8948" s="101">
        <f>IF(ISNUMBER(jaar_zip[[#This Row],[etmaaltemperatuur]]),IF(jaar_zip[[#This Row],[etmaaltemperatuur]]&lt;stookgrens,stookgrens-jaar_zip[[#This Row],[etmaaltemperatuur]],0),"")</f>
        <v>0</v>
      </c>
      <c r="N8948" s="101">
        <f>IF(ISNUMBER(jaar_zip[[#This Row],[graaddagen]]),IF(OR(MONTH(jaar_zip[[#This Row],[Datum]])=1,MONTH(jaar_zip[[#This Row],[Datum]])=2,MONTH(jaar_zip[[#This Row],[Datum]])=11,MONTH(jaar_zip[[#This Row],[Datum]])=12),1.1,IF(OR(MONTH(jaar_zip[[#This Row],[Datum]])=3,MONTH(jaar_zip[[#This Row],[Datum]])=10),1,0.8))*jaar_zip[[#This Row],[graaddagen]],"")</f>
        <v>0</v>
      </c>
      <c r="O8948" s="101">
        <f>IF(ISNUMBER(jaar_zip[[#This Row],[etmaaltemperatuur]]),IF(jaar_zip[[#This Row],[etmaaltemperatuur]]&gt;stookgrens,jaar_zip[[#This Row],[etmaaltemperatuur]]-stookgrens,0),"")</f>
        <v>5.1000000000000014</v>
      </c>
    </row>
    <row r="8949" spans="1:15" x14ac:dyDescent="0.25">
      <c r="A8949">
        <v>380</v>
      </c>
      <c r="B8949">
        <v>20240628</v>
      </c>
      <c r="C8949">
        <v>3.6</v>
      </c>
      <c r="D8949">
        <v>18</v>
      </c>
      <c r="E8949">
        <v>2627</v>
      </c>
      <c r="F8949">
        <v>0</v>
      </c>
      <c r="G8949">
        <v>1016.3</v>
      </c>
      <c r="H8949">
        <v>65</v>
      </c>
      <c r="I8949" s="101" t="s">
        <v>44</v>
      </c>
      <c r="J8949" s="1">
        <f>DATEVALUE(RIGHT(jaar_zip[[#This Row],[YYYYMMDD]],2)&amp;"-"&amp;MID(jaar_zip[[#This Row],[YYYYMMDD]],5,2)&amp;"-"&amp;LEFT(jaar_zip[[#This Row],[YYYYMMDD]],4))</f>
        <v>45471</v>
      </c>
      <c r="K8949" s="101" t="str">
        <f>IF(AND(VALUE(MONTH(jaar_zip[[#This Row],[Datum]]))=1,VALUE(WEEKNUM(jaar_zip[[#This Row],[Datum]],21))&gt;51),RIGHT(YEAR(jaar_zip[[#This Row],[Datum]])-1,2),RIGHT(YEAR(jaar_zip[[#This Row],[Datum]]),2))&amp;"-"&amp; TEXT(WEEKNUM(jaar_zip[[#This Row],[Datum]],21),"00")</f>
        <v>24-26</v>
      </c>
      <c r="L8949" s="101">
        <f>MONTH(jaar_zip[[#This Row],[Datum]])</f>
        <v>6</v>
      </c>
      <c r="M8949" s="101">
        <f>IF(ISNUMBER(jaar_zip[[#This Row],[etmaaltemperatuur]]),IF(jaar_zip[[#This Row],[etmaaltemperatuur]]&lt;stookgrens,stookgrens-jaar_zip[[#This Row],[etmaaltemperatuur]],0),"")</f>
        <v>0</v>
      </c>
      <c r="N8949" s="101">
        <f>IF(ISNUMBER(jaar_zip[[#This Row],[graaddagen]]),IF(OR(MONTH(jaar_zip[[#This Row],[Datum]])=1,MONTH(jaar_zip[[#This Row],[Datum]])=2,MONTH(jaar_zip[[#This Row],[Datum]])=11,MONTH(jaar_zip[[#This Row],[Datum]])=12),1.1,IF(OR(MONTH(jaar_zip[[#This Row],[Datum]])=3,MONTH(jaar_zip[[#This Row],[Datum]])=10),1,0.8))*jaar_zip[[#This Row],[graaddagen]],"")</f>
        <v>0</v>
      </c>
      <c r="O8949" s="101">
        <f>IF(ISNUMBER(jaar_zip[[#This Row],[etmaaltemperatuur]]),IF(jaar_zip[[#This Row],[etmaaltemperatuur]]&gt;stookgrens,jaar_zip[[#This Row],[etmaaltemperatuur]]-stookgrens,0),"")</f>
        <v>0</v>
      </c>
    </row>
    <row r="8950" spans="1:15" x14ac:dyDescent="0.25">
      <c r="A8950">
        <v>380</v>
      </c>
      <c r="B8950">
        <v>20240629</v>
      </c>
      <c r="C8950">
        <v>3</v>
      </c>
      <c r="D8950">
        <v>19</v>
      </c>
      <c r="E8950">
        <v>2297</v>
      </c>
      <c r="F8950">
        <v>14.3</v>
      </c>
      <c r="G8950">
        <v>1012.5</v>
      </c>
      <c r="H8950">
        <v>68</v>
      </c>
      <c r="I8950" s="101" t="s">
        <v>44</v>
      </c>
      <c r="J8950" s="1">
        <f>DATEVALUE(RIGHT(jaar_zip[[#This Row],[YYYYMMDD]],2)&amp;"-"&amp;MID(jaar_zip[[#This Row],[YYYYMMDD]],5,2)&amp;"-"&amp;LEFT(jaar_zip[[#This Row],[YYYYMMDD]],4))</f>
        <v>45472</v>
      </c>
      <c r="K8950" s="101" t="str">
        <f>IF(AND(VALUE(MONTH(jaar_zip[[#This Row],[Datum]]))=1,VALUE(WEEKNUM(jaar_zip[[#This Row],[Datum]],21))&gt;51),RIGHT(YEAR(jaar_zip[[#This Row],[Datum]])-1,2),RIGHT(YEAR(jaar_zip[[#This Row],[Datum]]),2))&amp;"-"&amp; TEXT(WEEKNUM(jaar_zip[[#This Row],[Datum]],21),"00")</f>
        <v>24-26</v>
      </c>
      <c r="L8950" s="101">
        <f>MONTH(jaar_zip[[#This Row],[Datum]])</f>
        <v>6</v>
      </c>
      <c r="M8950" s="101">
        <f>IF(ISNUMBER(jaar_zip[[#This Row],[etmaaltemperatuur]]),IF(jaar_zip[[#This Row],[etmaaltemperatuur]]&lt;stookgrens,stookgrens-jaar_zip[[#This Row],[etmaaltemperatuur]],0),"")</f>
        <v>0</v>
      </c>
      <c r="N8950" s="101">
        <f>IF(ISNUMBER(jaar_zip[[#This Row],[graaddagen]]),IF(OR(MONTH(jaar_zip[[#This Row],[Datum]])=1,MONTH(jaar_zip[[#This Row],[Datum]])=2,MONTH(jaar_zip[[#This Row],[Datum]])=11,MONTH(jaar_zip[[#This Row],[Datum]])=12),1.1,IF(OR(MONTH(jaar_zip[[#This Row],[Datum]])=3,MONTH(jaar_zip[[#This Row],[Datum]])=10),1,0.8))*jaar_zip[[#This Row],[graaddagen]],"")</f>
        <v>0</v>
      </c>
      <c r="O8950" s="101">
        <f>IF(ISNUMBER(jaar_zip[[#This Row],[etmaaltemperatuur]]),IF(jaar_zip[[#This Row],[etmaaltemperatuur]]&gt;stookgrens,jaar_zip[[#This Row],[etmaaltemperatuur]]-stookgrens,0),"")</f>
        <v>1</v>
      </c>
    </row>
    <row r="8951" spans="1:15" x14ac:dyDescent="0.25">
      <c r="A8951">
        <v>380</v>
      </c>
      <c r="B8951">
        <v>20240630</v>
      </c>
      <c r="C8951">
        <v>2.8</v>
      </c>
      <c r="D8951">
        <v>17.399999999999999</v>
      </c>
      <c r="E8951">
        <v>1160</v>
      </c>
      <c r="F8951">
        <v>12.8</v>
      </c>
      <c r="G8951">
        <v>1010.3</v>
      </c>
      <c r="H8951">
        <v>85</v>
      </c>
      <c r="I8951" s="101" t="s">
        <v>44</v>
      </c>
      <c r="J8951" s="1">
        <f>DATEVALUE(RIGHT(jaar_zip[[#This Row],[YYYYMMDD]],2)&amp;"-"&amp;MID(jaar_zip[[#This Row],[YYYYMMDD]],5,2)&amp;"-"&amp;LEFT(jaar_zip[[#This Row],[YYYYMMDD]],4))</f>
        <v>45473</v>
      </c>
      <c r="K8951" s="101" t="str">
        <f>IF(AND(VALUE(MONTH(jaar_zip[[#This Row],[Datum]]))=1,VALUE(WEEKNUM(jaar_zip[[#This Row],[Datum]],21))&gt;51),RIGHT(YEAR(jaar_zip[[#This Row],[Datum]])-1,2),RIGHT(YEAR(jaar_zip[[#This Row],[Datum]]),2))&amp;"-"&amp; TEXT(WEEKNUM(jaar_zip[[#This Row],[Datum]],21),"00")</f>
        <v>24-26</v>
      </c>
      <c r="L8951" s="101">
        <f>MONTH(jaar_zip[[#This Row],[Datum]])</f>
        <v>6</v>
      </c>
      <c r="M8951" s="101">
        <f>IF(ISNUMBER(jaar_zip[[#This Row],[etmaaltemperatuur]]),IF(jaar_zip[[#This Row],[etmaaltemperatuur]]&lt;stookgrens,stookgrens-jaar_zip[[#This Row],[etmaaltemperatuur]],0),"")</f>
        <v>0.60000000000000142</v>
      </c>
      <c r="N8951" s="101">
        <f>IF(ISNUMBER(jaar_zip[[#This Row],[graaddagen]]),IF(OR(MONTH(jaar_zip[[#This Row],[Datum]])=1,MONTH(jaar_zip[[#This Row],[Datum]])=2,MONTH(jaar_zip[[#This Row],[Datum]])=11,MONTH(jaar_zip[[#This Row],[Datum]])=12),1.1,IF(OR(MONTH(jaar_zip[[#This Row],[Datum]])=3,MONTH(jaar_zip[[#This Row],[Datum]])=10),1,0.8))*jaar_zip[[#This Row],[graaddagen]],"")</f>
        <v>0.48000000000000115</v>
      </c>
      <c r="O8951" s="101">
        <f>IF(ISNUMBER(jaar_zip[[#This Row],[etmaaltemperatuur]]),IF(jaar_zip[[#This Row],[etmaaltemperatuur]]&gt;stookgrens,jaar_zip[[#This Row],[etmaaltemperatuur]]-stookgrens,0),"")</f>
        <v>0</v>
      </c>
    </row>
    <row r="8952" spans="1:15" x14ac:dyDescent="0.25">
      <c r="A8952">
        <v>380</v>
      </c>
      <c r="B8952">
        <v>20240701</v>
      </c>
      <c r="C8952">
        <v>2.8</v>
      </c>
      <c r="D8952">
        <v>15.5</v>
      </c>
      <c r="E8952">
        <v>1547</v>
      </c>
      <c r="F8952">
        <v>-0.1</v>
      </c>
      <c r="G8952">
        <v>1016.2</v>
      </c>
      <c r="H8952">
        <v>76</v>
      </c>
      <c r="I8952" s="101" t="s">
        <v>44</v>
      </c>
      <c r="J8952" s="1">
        <f>DATEVALUE(RIGHT(jaar_zip[[#This Row],[YYYYMMDD]],2)&amp;"-"&amp;MID(jaar_zip[[#This Row],[YYYYMMDD]],5,2)&amp;"-"&amp;LEFT(jaar_zip[[#This Row],[YYYYMMDD]],4))</f>
        <v>45474</v>
      </c>
      <c r="K8952" s="101" t="str">
        <f>IF(AND(VALUE(MONTH(jaar_zip[[#This Row],[Datum]]))=1,VALUE(WEEKNUM(jaar_zip[[#This Row],[Datum]],21))&gt;51),RIGHT(YEAR(jaar_zip[[#This Row],[Datum]])-1,2),RIGHT(YEAR(jaar_zip[[#This Row],[Datum]]),2))&amp;"-"&amp; TEXT(WEEKNUM(jaar_zip[[#This Row],[Datum]],21),"00")</f>
        <v>24-27</v>
      </c>
      <c r="L8952" s="101">
        <f>MONTH(jaar_zip[[#This Row],[Datum]])</f>
        <v>7</v>
      </c>
      <c r="M8952" s="101">
        <f>IF(ISNUMBER(jaar_zip[[#This Row],[etmaaltemperatuur]]),IF(jaar_zip[[#This Row],[etmaaltemperatuur]]&lt;stookgrens,stookgrens-jaar_zip[[#This Row],[etmaaltemperatuur]],0),"")</f>
        <v>2.5</v>
      </c>
      <c r="N8952" s="101">
        <f>IF(ISNUMBER(jaar_zip[[#This Row],[graaddagen]]),IF(OR(MONTH(jaar_zip[[#This Row],[Datum]])=1,MONTH(jaar_zip[[#This Row],[Datum]])=2,MONTH(jaar_zip[[#This Row],[Datum]])=11,MONTH(jaar_zip[[#This Row],[Datum]])=12),1.1,IF(OR(MONTH(jaar_zip[[#This Row],[Datum]])=3,MONTH(jaar_zip[[#This Row],[Datum]])=10),1,0.8))*jaar_zip[[#This Row],[graaddagen]],"")</f>
        <v>2</v>
      </c>
      <c r="O8952" s="101">
        <f>IF(ISNUMBER(jaar_zip[[#This Row],[etmaaltemperatuur]]),IF(jaar_zip[[#This Row],[etmaaltemperatuur]]&gt;stookgrens,jaar_zip[[#This Row],[etmaaltemperatuur]]-stookgrens,0),"")</f>
        <v>0</v>
      </c>
    </row>
    <row r="8953" spans="1:15" x14ac:dyDescent="0.25">
      <c r="A8953">
        <v>380</v>
      </c>
      <c r="B8953">
        <v>20240702</v>
      </c>
      <c r="C8953">
        <v>3.2</v>
      </c>
      <c r="D8953">
        <v>14.7</v>
      </c>
      <c r="E8953">
        <v>794</v>
      </c>
      <c r="F8953">
        <v>6.3</v>
      </c>
      <c r="G8953">
        <v>1015</v>
      </c>
      <c r="H8953">
        <v>86</v>
      </c>
      <c r="I8953" s="101" t="s">
        <v>44</v>
      </c>
      <c r="J8953" s="1">
        <f>DATEVALUE(RIGHT(jaar_zip[[#This Row],[YYYYMMDD]],2)&amp;"-"&amp;MID(jaar_zip[[#This Row],[YYYYMMDD]],5,2)&amp;"-"&amp;LEFT(jaar_zip[[#This Row],[YYYYMMDD]],4))</f>
        <v>45475</v>
      </c>
      <c r="K8953" s="101" t="str">
        <f>IF(AND(VALUE(MONTH(jaar_zip[[#This Row],[Datum]]))=1,VALUE(WEEKNUM(jaar_zip[[#This Row],[Datum]],21))&gt;51),RIGHT(YEAR(jaar_zip[[#This Row],[Datum]])-1,2),RIGHT(YEAR(jaar_zip[[#This Row],[Datum]]),2))&amp;"-"&amp; TEXT(WEEKNUM(jaar_zip[[#This Row],[Datum]],21),"00")</f>
        <v>24-27</v>
      </c>
      <c r="L8953" s="101">
        <f>MONTH(jaar_zip[[#This Row],[Datum]])</f>
        <v>7</v>
      </c>
      <c r="M8953" s="101">
        <f>IF(ISNUMBER(jaar_zip[[#This Row],[etmaaltemperatuur]]),IF(jaar_zip[[#This Row],[etmaaltemperatuur]]&lt;stookgrens,stookgrens-jaar_zip[[#This Row],[etmaaltemperatuur]],0),"")</f>
        <v>3.3000000000000007</v>
      </c>
      <c r="N8953" s="101">
        <f>IF(ISNUMBER(jaar_zip[[#This Row],[graaddagen]]),IF(OR(MONTH(jaar_zip[[#This Row],[Datum]])=1,MONTH(jaar_zip[[#This Row],[Datum]])=2,MONTH(jaar_zip[[#This Row],[Datum]])=11,MONTH(jaar_zip[[#This Row],[Datum]])=12),1.1,IF(OR(MONTH(jaar_zip[[#This Row],[Datum]])=3,MONTH(jaar_zip[[#This Row],[Datum]])=10),1,0.8))*jaar_zip[[#This Row],[graaddagen]],"")</f>
        <v>2.6400000000000006</v>
      </c>
      <c r="O8953" s="101">
        <f>IF(ISNUMBER(jaar_zip[[#This Row],[etmaaltemperatuur]]),IF(jaar_zip[[#This Row],[etmaaltemperatuur]]&gt;stookgrens,jaar_zip[[#This Row],[etmaaltemperatuur]]-stookgrens,0),"")</f>
        <v>0</v>
      </c>
    </row>
    <row r="8954" spans="1:15" x14ac:dyDescent="0.25">
      <c r="A8954">
        <v>380</v>
      </c>
      <c r="B8954">
        <v>20240703</v>
      </c>
      <c r="C8954">
        <v>3.2</v>
      </c>
      <c r="D8954">
        <v>13.4</v>
      </c>
      <c r="E8954">
        <v>958</v>
      </c>
      <c r="F8954">
        <v>3.4</v>
      </c>
      <c r="G8954">
        <v>1010.7</v>
      </c>
      <c r="H8954">
        <v>85</v>
      </c>
      <c r="I8954" s="101" t="s">
        <v>44</v>
      </c>
      <c r="J8954" s="1">
        <f>DATEVALUE(RIGHT(jaar_zip[[#This Row],[YYYYMMDD]],2)&amp;"-"&amp;MID(jaar_zip[[#This Row],[YYYYMMDD]],5,2)&amp;"-"&amp;LEFT(jaar_zip[[#This Row],[YYYYMMDD]],4))</f>
        <v>45476</v>
      </c>
      <c r="K8954" s="101" t="str">
        <f>IF(AND(VALUE(MONTH(jaar_zip[[#This Row],[Datum]]))=1,VALUE(WEEKNUM(jaar_zip[[#This Row],[Datum]],21))&gt;51),RIGHT(YEAR(jaar_zip[[#This Row],[Datum]])-1,2),RIGHT(YEAR(jaar_zip[[#This Row],[Datum]]),2))&amp;"-"&amp; TEXT(WEEKNUM(jaar_zip[[#This Row],[Datum]],21),"00")</f>
        <v>24-27</v>
      </c>
      <c r="L8954" s="101">
        <f>MONTH(jaar_zip[[#This Row],[Datum]])</f>
        <v>7</v>
      </c>
      <c r="M8954" s="101">
        <f>IF(ISNUMBER(jaar_zip[[#This Row],[etmaaltemperatuur]]),IF(jaar_zip[[#This Row],[etmaaltemperatuur]]&lt;stookgrens,stookgrens-jaar_zip[[#This Row],[etmaaltemperatuur]],0),"")</f>
        <v>4.5999999999999996</v>
      </c>
      <c r="N8954" s="101">
        <f>IF(ISNUMBER(jaar_zip[[#This Row],[graaddagen]]),IF(OR(MONTH(jaar_zip[[#This Row],[Datum]])=1,MONTH(jaar_zip[[#This Row],[Datum]])=2,MONTH(jaar_zip[[#This Row],[Datum]])=11,MONTH(jaar_zip[[#This Row],[Datum]])=12),1.1,IF(OR(MONTH(jaar_zip[[#This Row],[Datum]])=3,MONTH(jaar_zip[[#This Row],[Datum]])=10),1,0.8))*jaar_zip[[#This Row],[graaddagen]],"")</f>
        <v>3.6799999999999997</v>
      </c>
      <c r="O8954" s="101">
        <f>IF(ISNUMBER(jaar_zip[[#This Row],[etmaaltemperatuur]]),IF(jaar_zip[[#This Row],[etmaaltemperatuur]]&gt;stookgrens,jaar_zip[[#This Row],[etmaaltemperatuur]]-stookgrens,0),"")</f>
        <v>0</v>
      </c>
    </row>
    <row r="8955" spans="1:15" x14ac:dyDescent="0.25">
      <c r="A8955">
        <v>380</v>
      </c>
      <c r="B8955">
        <v>20240704</v>
      </c>
      <c r="C8955">
        <v>5</v>
      </c>
      <c r="D8955">
        <v>16</v>
      </c>
      <c r="E8955">
        <v>2212</v>
      </c>
      <c r="F8955">
        <v>0.8</v>
      </c>
      <c r="G8955">
        <v>1008.9</v>
      </c>
      <c r="H8955">
        <v>71</v>
      </c>
      <c r="I8955" s="101" t="s">
        <v>44</v>
      </c>
      <c r="J8955" s="1">
        <f>DATEVALUE(RIGHT(jaar_zip[[#This Row],[YYYYMMDD]],2)&amp;"-"&amp;MID(jaar_zip[[#This Row],[YYYYMMDD]],5,2)&amp;"-"&amp;LEFT(jaar_zip[[#This Row],[YYYYMMDD]],4))</f>
        <v>45477</v>
      </c>
      <c r="K8955" s="101" t="str">
        <f>IF(AND(VALUE(MONTH(jaar_zip[[#This Row],[Datum]]))=1,VALUE(WEEKNUM(jaar_zip[[#This Row],[Datum]],21))&gt;51),RIGHT(YEAR(jaar_zip[[#This Row],[Datum]])-1,2),RIGHT(YEAR(jaar_zip[[#This Row],[Datum]]),2))&amp;"-"&amp; TEXT(WEEKNUM(jaar_zip[[#This Row],[Datum]],21),"00")</f>
        <v>24-27</v>
      </c>
      <c r="L8955" s="101">
        <f>MONTH(jaar_zip[[#This Row],[Datum]])</f>
        <v>7</v>
      </c>
      <c r="M8955" s="101">
        <f>IF(ISNUMBER(jaar_zip[[#This Row],[etmaaltemperatuur]]),IF(jaar_zip[[#This Row],[etmaaltemperatuur]]&lt;stookgrens,stookgrens-jaar_zip[[#This Row],[etmaaltemperatuur]],0),"")</f>
        <v>2</v>
      </c>
      <c r="N8955" s="101">
        <f>IF(ISNUMBER(jaar_zip[[#This Row],[graaddagen]]),IF(OR(MONTH(jaar_zip[[#This Row],[Datum]])=1,MONTH(jaar_zip[[#This Row],[Datum]])=2,MONTH(jaar_zip[[#This Row],[Datum]])=11,MONTH(jaar_zip[[#This Row],[Datum]])=12),1.1,IF(OR(MONTH(jaar_zip[[#This Row],[Datum]])=3,MONTH(jaar_zip[[#This Row],[Datum]])=10),1,0.8))*jaar_zip[[#This Row],[graaddagen]],"")</f>
        <v>1.6</v>
      </c>
      <c r="O8955" s="101">
        <f>IF(ISNUMBER(jaar_zip[[#This Row],[etmaaltemperatuur]]),IF(jaar_zip[[#This Row],[etmaaltemperatuur]]&gt;stookgrens,jaar_zip[[#This Row],[etmaaltemperatuur]]-stookgrens,0),"")</f>
        <v>0</v>
      </c>
    </row>
    <row r="8956" spans="1:15" x14ac:dyDescent="0.25">
      <c r="A8956">
        <v>380</v>
      </c>
      <c r="B8956">
        <v>20240705</v>
      </c>
      <c r="C8956">
        <v>4.0999999999999996</v>
      </c>
      <c r="D8956">
        <v>16.3</v>
      </c>
      <c r="E8956">
        <v>1104</v>
      </c>
      <c r="F8956">
        <v>-0.1</v>
      </c>
      <c r="G8956">
        <v>1009.9</v>
      </c>
      <c r="H8956">
        <v>76</v>
      </c>
      <c r="I8956" s="101" t="s">
        <v>44</v>
      </c>
      <c r="J8956" s="1">
        <f>DATEVALUE(RIGHT(jaar_zip[[#This Row],[YYYYMMDD]],2)&amp;"-"&amp;MID(jaar_zip[[#This Row],[YYYYMMDD]],5,2)&amp;"-"&amp;LEFT(jaar_zip[[#This Row],[YYYYMMDD]],4))</f>
        <v>45478</v>
      </c>
      <c r="K8956" s="101" t="str">
        <f>IF(AND(VALUE(MONTH(jaar_zip[[#This Row],[Datum]]))=1,VALUE(WEEKNUM(jaar_zip[[#This Row],[Datum]],21))&gt;51),RIGHT(YEAR(jaar_zip[[#This Row],[Datum]])-1,2),RIGHT(YEAR(jaar_zip[[#This Row],[Datum]]),2))&amp;"-"&amp; TEXT(WEEKNUM(jaar_zip[[#This Row],[Datum]],21),"00")</f>
        <v>24-27</v>
      </c>
      <c r="L8956" s="101">
        <f>MONTH(jaar_zip[[#This Row],[Datum]])</f>
        <v>7</v>
      </c>
      <c r="M8956" s="101">
        <f>IF(ISNUMBER(jaar_zip[[#This Row],[etmaaltemperatuur]]),IF(jaar_zip[[#This Row],[etmaaltemperatuur]]&lt;stookgrens,stookgrens-jaar_zip[[#This Row],[etmaaltemperatuur]],0),"")</f>
        <v>1.6999999999999993</v>
      </c>
      <c r="N8956" s="101">
        <f>IF(ISNUMBER(jaar_zip[[#This Row],[graaddagen]]),IF(OR(MONTH(jaar_zip[[#This Row],[Datum]])=1,MONTH(jaar_zip[[#This Row],[Datum]])=2,MONTH(jaar_zip[[#This Row],[Datum]])=11,MONTH(jaar_zip[[#This Row],[Datum]])=12),1.1,IF(OR(MONTH(jaar_zip[[#This Row],[Datum]])=3,MONTH(jaar_zip[[#This Row],[Datum]])=10),1,0.8))*jaar_zip[[#This Row],[graaddagen]],"")</f>
        <v>1.3599999999999994</v>
      </c>
      <c r="O8956" s="101">
        <f>IF(ISNUMBER(jaar_zip[[#This Row],[etmaaltemperatuur]]),IF(jaar_zip[[#This Row],[etmaaltemperatuur]]&gt;stookgrens,jaar_zip[[#This Row],[etmaaltemperatuur]]-stookgrens,0),"")</f>
        <v>0</v>
      </c>
    </row>
    <row r="8957" spans="1:15" x14ac:dyDescent="0.25">
      <c r="A8957">
        <v>380</v>
      </c>
      <c r="B8957">
        <v>20240706</v>
      </c>
      <c r="C8957">
        <v>6.4</v>
      </c>
      <c r="D8957">
        <v>17.5</v>
      </c>
      <c r="E8957">
        <v>2041</v>
      </c>
      <c r="F8957">
        <v>-0.1</v>
      </c>
      <c r="G8957">
        <v>1004.9</v>
      </c>
      <c r="H8957">
        <v>63</v>
      </c>
      <c r="I8957" s="101" t="s">
        <v>44</v>
      </c>
      <c r="J8957" s="1">
        <f>DATEVALUE(RIGHT(jaar_zip[[#This Row],[YYYYMMDD]],2)&amp;"-"&amp;MID(jaar_zip[[#This Row],[YYYYMMDD]],5,2)&amp;"-"&amp;LEFT(jaar_zip[[#This Row],[YYYYMMDD]],4))</f>
        <v>45479</v>
      </c>
      <c r="K8957" s="101" t="str">
        <f>IF(AND(VALUE(MONTH(jaar_zip[[#This Row],[Datum]]))=1,VALUE(WEEKNUM(jaar_zip[[#This Row],[Datum]],21))&gt;51),RIGHT(YEAR(jaar_zip[[#This Row],[Datum]])-1,2),RIGHT(YEAR(jaar_zip[[#This Row],[Datum]]),2))&amp;"-"&amp; TEXT(WEEKNUM(jaar_zip[[#This Row],[Datum]],21),"00")</f>
        <v>24-27</v>
      </c>
      <c r="L8957" s="101">
        <f>MONTH(jaar_zip[[#This Row],[Datum]])</f>
        <v>7</v>
      </c>
      <c r="M8957" s="101">
        <f>IF(ISNUMBER(jaar_zip[[#This Row],[etmaaltemperatuur]]),IF(jaar_zip[[#This Row],[etmaaltemperatuur]]&lt;stookgrens,stookgrens-jaar_zip[[#This Row],[etmaaltemperatuur]],0),"")</f>
        <v>0.5</v>
      </c>
      <c r="N8957" s="101">
        <f>IF(ISNUMBER(jaar_zip[[#This Row],[graaddagen]]),IF(OR(MONTH(jaar_zip[[#This Row],[Datum]])=1,MONTH(jaar_zip[[#This Row],[Datum]])=2,MONTH(jaar_zip[[#This Row],[Datum]])=11,MONTH(jaar_zip[[#This Row],[Datum]])=12),1.1,IF(OR(MONTH(jaar_zip[[#This Row],[Datum]])=3,MONTH(jaar_zip[[#This Row],[Datum]])=10),1,0.8))*jaar_zip[[#This Row],[graaddagen]],"")</f>
        <v>0.4</v>
      </c>
      <c r="O8957" s="101">
        <f>IF(ISNUMBER(jaar_zip[[#This Row],[etmaaltemperatuur]]),IF(jaar_zip[[#This Row],[etmaaltemperatuur]]&gt;stookgrens,jaar_zip[[#This Row],[etmaaltemperatuur]]-stookgrens,0),"")</f>
        <v>0</v>
      </c>
    </row>
    <row r="8958" spans="1:15" x14ac:dyDescent="0.25">
      <c r="A8958">
        <v>380</v>
      </c>
      <c r="B8958">
        <v>20240707</v>
      </c>
      <c r="C8958">
        <v>4.3</v>
      </c>
      <c r="D8958">
        <v>15.7</v>
      </c>
      <c r="E8958">
        <v>2192</v>
      </c>
      <c r="F8958">
        <v>-0.1</v>
      </c>
      <c r="G8958">
        <v>1013.7</v>
      </c>
      <c r="H8958">
        <v>65</v>
      </c>
      <c r="I8958" s="101" t="s">
        <v>44</v>
      </c>
      <c r="J8958" s="1">
        <f>DATEVALUE(RIGHT(jaar_zip[[#This Row],[YYYYMMDD]],2)&amp;"-"&amp;MID(jaar_zip[[#This Row],[YYYYMMDD]],5,2)&amp;"-"&amp;LEFT(jaar_zip[[#This Row],[YYYYMMDD]],4))</f>
        <v>45480</v>
      </c>
      <c r="K8958" s="101" t="str">
        <f>IF(AND(VALUE(MONTH(jaar_zip[[#This Row],[Datum]]))=1,VALUE(WEEKNUM(jaar_zip[[#This Row],[Datum]],21))&gt;51),RIGHT(YEAR(jaar_zip[[#This Row],[Datum]])-1,2),RIGHT(YEAR(jaar_zip[[#This Row],[Datum]]),2))&amp;"-"&amp; TEXT(WEEKNUM(jaar_zip[[#This Row],[Datum]],21),"00")</f>
        <v>24-27</v>
      </c>
      <c r="L8958" s="101">
        <f>MONTH(jaar_zip[[#This Row],[Datum]])</f>
        <v>7</v>
      </c>
      <c r="M8958" s="101">
        <f>IF(ISNUMBER(jaar_zip[[#This Row],[etmaaltemperatuur]]),IF(jaar_zip[[#This Row],[etmaaltemperatuur]]&lt;stookgrens,stookgrens-jaar_zip[[#This Row],[etmaaltemperatuur]],0),"")</f>
        <v>2.3000000000000007</v>
      </c>
      <c r="N8958" s="101">
        <f>IF(ISNUMBER(jaar_zip[[#This Row],[graaddagen]]),IF(OR(MONTH(jaar_zip[[#This Row],[Datum]])=1,MONTH(jaar_zip[[#This Row],[Datum]])=2,MONTH(jaar_zip[[#This Row],[Datum]])=11,MONTH(jaar_zip[[#This Row],[Datum]])=12),1.1,IF(OR(MONTH(jaar_zip[[#This Row],[Datum]])=3,MONTH(jaar_zip[[#This Row],[Datum]])=10),1,0.8))*jaar_zip[[#This Row],[graaddagen]],"")</f>
        <v>1.8400000000000007</v>
      </c>
      <c r="O8958" s="101">
        <f>IF(ISNUMBER(jaar_zip[[#This Row],[etmaaltemperatuur]]),IF(jaar_zip[[#This Row],[etmaaltemperatuur]]&gt;stookgrens,jaar_zip[[#This Row],[etmaaltemperatuur]]-stookgrens,0),"")</f>
        <v>0</v>
      </c>
    </row>
    <row r="8959" spans="1:15" x14ac:dyDescent="0.25">
      <c r="A8959">
        <v>380</v>
      </c>
      <c r="B8959">
        <v>20240708</v>
      </c>
      <c r="C8959">
        <v>2.2999999999999998</v>
      </c>
      <c r="D8959">
        <v>17.600000000000001</v>
      </c>
      <c r="E8959">
        <v>1834</v>
      </c>
      <c r="F8959">
        <v>-0.1</v>
      </c>
      <c r="G8959">
        <v>1017.1</v>
      </c>
      <c r="H8959">
        <v>68</v>
      </c>
      <c r="I8959" s="101" t="s">
        <v>44</v>
      </c>
      <c r="J8959" s="1">
        <f>DATEVALUE(RIGHT(jaar_zip[[#This Row],[YYYYMMDD]],2)&amp;"-"&amp;MID(jaar_zip[[#This Row],[YYYYMMDD]],5,2)&amp;"-"&amp;LEFT(jaar_zip[[#This Row],[YYYYMMDD]],4))</f>
        <v>45481</v>
      </c>
      <c r="K8959" s="101" t="str">
        <f>IF(AND(VALUE(MONTH(jaar_zip[[#This Row],[Datum]]))=1,VALUE(WEEKNUM(jaar_zip[[#This Row],[Datum]],21))&gt;51),RIGHT(YEAR(jaar_zip[[#This Row],[Datum]])-1,2),RIGHT(YEAR(jaar_zip[[#This Row],[Datum]]),2))&amp;"-"&amp; TEXT(WEEKNUM(jaar_zip[[#This Row],[Datum]],21),"00")</f>
        <v>24-28</v>
      </c>
      <c r="L8959" s="101">
        <f>MONTH(jaar_zip[[#This Row],[Datum]])</f>
        <v>7</v>
      </c>
      <c r="M8959" s="101">
        <f>IF(ISNUMBER(jaar_zip[[#This Row],[etmaaltemperatuur]]),IF(jaar_zip[[#This Row],[etmaaltemperatuur]]&lt;stookgrens,stookgrens-jaar_zip[[#This Row],[etmaaltemperatuur]],0),"")</f>
        <v>0.39999999999999858</v>
      </c>
      <c r="N8959" s="101">
        <f>IF(ISNUMBER(jaar_zip[[#This Row],[graaddagen]]),IF(OR(MONTH(jaar_zip[[#This Row],[Datum]])=1,MONTH(jaar_zip[[#This Row],[Datum]])=2,MONTH(jaar_zip[[#This Row],[Datum]])=11,MONTH(jaar_zip[[#This Row],[Datum]])=12),1.1,IF(OR(MONTH(jaar_zip[[#This Row],[Datum]])=3,MONTH(jaar_zip[[#This Row],[Datum]])=10),1,0.8))*jaar_zip[[#This Row],[graaddagen]],"")</f>
        <v>0.3199999999999989</v>
      </c>
      <c r="O8959" s="101">
        <f>IF(ISNUMBER(jaar_zip[[#This Row],[etmaaltemperatuur]]),IF(jaar_zip[[#This Row],[etmaaltemperatuur]]&gt;stookgrens,jaar_zip[[#This Row],[etmaaltemperatuur]]-stookgrens,0),"")</f>
        <v>0</v>
      </c>
    </row>
    <row r="8960" spans="1:15" x14ac:dyDescent="0.25">
      <c r="A8960">
        <v>380</v>
      </c>
      <c r="B8960">
        <v>20240709</v>
      </c>
      <c r="C8960">
        <v>3.1</v>
      </c>
      <c r="D8960">
        <v>22.4</v>
      </c>
      <c r="E8960">
        <v>2575</v>
      </c>
      <c r="F8960">
        <v>4.4000000000000004</v>
      </c>
      <c r="G8960">
        <v>1012.8</v>
      </c>
      <c r="H8960">
        <v>67</v>
      </c>
      <c r="I8960" s="101" t="s">
        <v>44</v>
      </c>
      <c r="J8960" s="1">
        <f>DATEVALUE(RIGHT(jaar_zip[[#This Row],[YYYYMMDD]],2)&amp;"-"&amp;MID(jaar_zip[[#This Row],[YYYYMMDD]],5,2)&amp;"-"&amp;LEFT(jaar_zip[[#This Row],[YYYYMMDD]],4))</f>
        <v>45482</v>
      </c>
      <c r="K8960" s="101" t="str">
        <f>IF(AND(VALUE(MONTH(jaar_zip[[#This Row],[Datum]]))=1,VALUE(WEEKNUM(jaar_zip[[#This Row],[Datum]],21))&gt;51),RIGHT(YEAR(jaar_zip[[#This Row],[Datum]])-1,2),RIGHT(YEAR(jaar_zip[[#This Row],[Datum]]),2))&amp;"-"&amp; TEXT(WEEKNUM(jaar_zip[[#This Row],[Datum]],21),"00")</f>
        <v>24-28</v>
      </c>
      <c r="L8960" s="101">
        <f>MONTH(jaar_zip[[#This Row],[Datum]])</f>
        <v>7</v>
      </c>
      <c r="M8960" s="101">
        <f>IF(ISNUMBER(jaar_zip[[#This Row],[etmaaltemperatuur]]),IF(jaar_zip[[#This Row],[etmaaltemperatuur]]&lt;stookgrens,stookgrens-jaar_zip[[#This Row],[etmaaltemperatuur]],0),"")</f>
        <v>0</v>
      </c>
      <c r="N8960" s="101">
        <f>IF(ISNUMBER(jaar_zip[[#This Row],[graaddagen]]),IF(OR(MONTH(jaar_zip[[#This Row],[Datum]])=1,MONTH(jaar_zip[[#This Row],[Datum]])=2,MONTH(jaar_zip[[#This Row],[Datum]])=11,MONTH(jaar_zip[[#This Row],[Datum]])=12),1.1,IF(OR(MONTH(jaar_zip[[#This Row],[Datum]])=3,MONTH(jaar_zip[[#This Row],[Datum]])=10),1,0.8))*jaar_zip[[#This Row],[graaddagen]],"")</f>
        <v>0</v>
      </c>
      <c r="O8960" s="101">
        <f>IF(ISNUMBER(jaar_zip[[#This Row],[etmaaltemperatuur]]),IF(jaar_zip[[#This Row],[etmaaltemperatuur]]&gt;stookgrens,jaar_zip[[#This Row],[etmaaltemperatuur]]-stookgrens,0),"")</f>
        <v>4.3999999999999986</v>
      </c>
    </row>
    <row r="8961" spans="1:15" x14ac:dyDescent="0.25">
      <c r="A8961">
        <v>380</v>
      </c>
      <c r="B8961">
        <v>20240710</v>
      </c>
      <c r="C8961">
        <v>3.3</v>
      </c>
      <c r="D8961">
        <v>20.5</v>
      </c>
      <c r="E8961">
        <v>1898</v>
      </c>
      <c r="F8961">
        <v>2.2999999999999998</v>
      </c>
      <c r="G8961">
        <v>1015.2</v>
      </c>
      <c r="H8961">
        <v>76</v>
      </c>
      <c r="I8961" s="101" t="s">
        <v>44</v>
      </c>
      <c r="J8961" s="1">
        <f>DATEVALUE(RIGHT(jaar_zip[[#This Row],[YYYYMMDD]],2)&amp;"-"&amp;MID(jaar_zip[[#This Row],[YYYYMMDD]],5,2)&amp;"-"&amp;LEFT(jaar_zip[[#This Row],[YYYYMMDD]],4))</f>
        <v>45483</v>
      </c>
      <c r="K8961" s="101" t="str">
        <f>IF(AND(VALUE(MONTH(jaar_zip[[#This Row],[Datum]]))=1,VALUE(WEEKNUM(jaar_zip[[#This Row],[Datum]],21))&gt;51),RIGHT(YEAR(jaar_zip[[#This Row],[Datum]])-1,2),RIGHT(YEAR(jaar_zip[[#This Row],[Datum]]),2))&amp;"-"&amp; TEXT(WEEKNUM(jaar_zip[[#This Row],[Datum]],21),"00")</f>
        <v>24-28</v>
      </c>
      <c r="L8961" s="101">
        <f>MONTH(jaar_zip[[#This Row],[Datum]])</f>
        <v>7</v>
      </c>
      <c r="M8961" s="101">
        <f>IF(ISNUMBER(jaar_zip[[#This Row],[etmaaltemperatuur]]),IF(jaar_zip[[#This Row],[etmaaltemperatuur]]&lt;stookgrens,stookgrens-jaar_zip[[#This Row],[etmaaltemperatuur]],0),"")</f>
        <v>0</v>
      </c>
      <c r="N8961" s="101">
        <f>IF(ISNUMBER(jaar_zip[[#This Row],[graaddagen]]),IF(OR(MONTH(jaar_zip[[#This Row],[Datum]])=1,MONTH(jaar_zip[[#This Row],[Datum]])=2,MONTH(jaar_zip[[#This Row],[Datum]])=11,MONTH(jaar_zip[[#This Row],[Datum]])=12),1.1,IF(OR(MONTH(jaar_zip[[#This Row],[Datum]])=3,MONTH(jaar_zip[[#This Row],[Datum]])=10),1,0.8))*jaar_zip[[#This Row],[graaddagen]],"")</f>
        <v>0</v>
      </c>
      <c r="O8961" s="101">
        <f>IF(ISNUMBER(jaar_zip[[#This Row],[etmaaltemperatuur]]),IF(jaar_zip[[#This Row],[etmaaltemperatuur]]&gt;stookgrens,jaar_zip[[#This Row],[etmaaltemperatuur]]-stookgrens,0),"")</f>
        <v>2.5</v>
      </c>
    </row>
    <row r="8962" spans="1:15" x14ac:dyDescent="0.25">
      <c r="A8962">
        <v>380</v>
      </c>
      <c r="B8962">
        <v>20240711</v>
      </c>
      <c r="C8962">
        <v>3.2</v>
      </c>
      <c r="D8962">
        <v>19.3</v>
      </c>
      <c r="E8962">
        <v>2837</v>
      </c>
      <c r="F8962">
        <v>-0.1</v>
      </c>
      <c r="G8962">
        <v>1017.2</v>
      </c>
      <c r="H8962">
        <v>67</v>
      </c>
      <c r="I8962" s="101" t="s">
        <v>44</v>
      </c>
      <c r="J8962" s="1">
        <f>DATEVALUE(RIGHT(jaar_zip[[#This Row],[YYYYMMDD]],2)&amp;"-"&amp;MID(jaar_zip[[#This Row],[YYYYMMDD]],5,2)&amp;"-"&amp;LEFT(jaar_zip[[#This Row],[YYYYMMDD]],4))</f>
        <v>45484</v>
      </c>
      <c r="K8962" s="101" t="str">
        <f>IF(AND(VALUE(MONTH(jaar_zip[[#This Row],[Datum]]))=1,VALUE(WEEKNUM(jaar_zip[[#This Row],[Datum]],21))&gt;51),RIGHT(YEAR(jaar_zip[[#This Row],[Datum]])-1,2),RIGHT(YEAR(jaar_zip[[#This Row],[Datum]]),2))&amp;"-"&amp; TEXT(WEEKNUM(jaar_zip[[#This Row],[Datum]],21),"00")</f>
        <v>24-28</v>
      </c>
      <c r="L8962" s="101">
        <f>MONTH(jaar_zip[[#This Row],[Datum]])</f>
        <v>7</v>
      </c>
      <c r="M8962" s="101">
        <f>IF(ISNUMBER(jaar_zip[[#This Row],[etmaaltemperatuur]]),IF(jaar_zip[[#This Row],[etmaaltemperatuur]]&lt;stookgrens,stookgrens-jaar_zip[[#This Row],[etmaaltemperatuur]],0),"")</f>
        <v>0</v>
      </c>
      <c r="N8962" s="101">
        <f>IF(ISNUMBER(jaar_zip[[#This Row],[graaddagen]]),IF(OR(MONTH(jaar_zip[[#This Row],[Datum]])=1,MONTH(jaar_zip[[#This Row],[Datum]])=2,MONTH(jaar_zip[[#This Row],[Datum]])=11,MONTH(jaar_zip[[#This Row],[Datum]])=12),1.1,IF(OR(MONTH(jaar_zip[[#This Row],[Datum]])=3,MONTH(jaar_zip[[#This Row],[Datum]])=10),1,0.8))*jaar_zip[[#This Row],[graaddagen]],"")</f>
        <v>0</v>
      </c>
      <c r="O8962" s="101">
        <f>IF(ISNUMBER(jaar_zip[[#This Row],[etmaaltemperatuur]]),IF(jaar_zip[[#This Row],[etmaaltemperatuur]]&gt;stookgrens,jaar_zip[[#This Row],[etmaaltemperatuur]]-stookgrens,0),"")</f>
        <v>1.3000000000000007</v>
      </c>
    </row>
    <row r="8963" spans="1:15" x14ac:dyDescent="0.25">
      <c r="A8963">
        <v>380</v>
      </c>
      <c r="B8963">
        <v>20240712</v>
      </c>
      <c r="C8963">
        <v>4.2</v>
      </c>
      <c r="D8963">
        <v>14.5</v>
      </c>
      <c r="E8963">
        <v>468</v>
      </c>
      <c r="F8963">
        <v>63.6</v>
      </c>
      <c r="G8963">
        <v>1012</v>
      </c>
      <c r="H8963">
        <v>91</v>
      </c>
      <c r="I8963" s="101" t="s">
        <v>44</v>
      </c>
      <c r="J8963" s="1">
        <f>DATEVALUE(RIGHT(jaar_zip[[#This Row],[YYYYMMDD]],2)&amp;"-"&amp;MID(jaar_zip[[#This Row],[YYYYMMDD]],5,2)&amp;"-"&amp;LEFT(jaar_zip[[#This Row],[YYYYMMDD]],4))</f>
        <v>45485</v>
      </c>
      <c r="K8963" s="101" t="str">
        <f>IF(AND(VALUE(MONTH(jaar_zip[[#This Row],[Datum]]))=1,VALUE(WEEKNUM(jaar_zip[[#This Row],[Datum]],21))&gt;51),RIGHT(YEAR(jaar_zip[[#This Row],[Datum]])-1,2),RIGHT(YEAR(jaar_zip[[#This Row],[Datum]]),2))&amp;"-"&amp; TEXT(WEEKNUM(jaar_zip[[#This Row],[Datum]],21),"00")</f>
        <v>24-28</v>
      </c>
      <c r="L8963" s="101">
        <f>MONTH(jaar_zip[[#This Row],[Datum]])</f>
        <v>7</v>
      </c>
      <c r="M8963" s="101">
        <f>IF(ISNUMBER(jaar_zip[[#This Row],[etmaaltemperatuur]]),IF(jaar_zip[[#This Row],[etmaaltemperatuur]]&lt;stookgrens,stookgrens-jaar_zip[[#This Row],[etmaaltemperatuur]],0),"")</f>
        <v>3.5</v>
      </c>
      <c r="N8963" s="101">
        <f>IF(ISNUMBER(jaar_zip[[#This Row],[graaddagen]]),IF(OR(MONTH(jaar_zip[[#This Row],[Datum]])=1,MONTH(jaar_zip[[#This Row],[Datum]])=2,MONTH(jaar_zip[[#This Row],[Datum]])=11,MONTH(jaar_zip[[#This Row],[Datum]])=12),1.1,IF(OR(MONTH(jaar_zip[[#This Row],[Datum]])=3,MONTH(jaar_zip[[#This Row],[Datum]])=10),1,0.8))*jaar_zip[[#This Row],[graaddagen]],"")</f>
        <v>2.8000000000000003</v>
      </c>
      <c r="O8963" s="101">
        <f>IF(ISNUMBER(jaar_zip[[#This Row],[etmaaltemperatuur]]),IF(jaar_zip[[#This Row],[etmaaltemperatuur]]&gt;stookgrens,jaar_zip[[#This Row],[etmaaltemperatuur]]-stookgrens,0),"")</f>
        <v>0</v>
      </c>
    </row>
    <row r="8964" spans="1:15" x14ac:dyDescent="0.25">
      <c r="A8964">
        <v>380</v>
      </c>
      <c r="B8964">
        <v>20240713</v>
      </c>
      <c r="C8964">
        <v>3.5</v>
      </c>
      <c r="D8964">
        <v>14.4</v>
      </c>
      <c r="E8964">
        <v>1355</v>
      </c>
      <c r="F8964">
        <v>-0.1</v>
      </c>
      <c r="G8964">
        <v>1013.4</v>
      </c>
      <c r="H8964">
        <v>82</v>
      </c>
      <c r="I8964" s="101" t="s">
        <v>44</v>
      </c>
      <c r="J8964" s="1">
        <f>DATEVALUE(RIGHT(jaar_zip[[#This Row],[YYYYMMDD]],2)&amp;"-"&amp;MID(jaar_zip[[#This Row],[YYYYMMDD]],5,2)&amp;"-"&amp;LEFT(jaar_zip[[#This Row],[YYYYMMDD]],4))</f>
        <v>45486</v>
      </c>
      <c r="K8964" s="101" t="str">
        <f>IF(AND(VALUE(MONTH(jaar_zip[[#This Row],[Datum]]))=1,VALUE(WEEKNUM(jaar_zip[[#This Row],[Datum]],21))&gt;51),RIGHT(YEAR(jaar_zip[[#This Row],[Datum]])-1,2),RIGHT(YEAR(jaar_zip[[#This Row],[Datum]]),2))&amp;"-"&amp; TEXT(WEEKNUM(jaar_zip[[#This Row],[Datum]],21),"00")</f>
        <v>24-28</v>
      </c>
      <c r="L8964" s="101">
        <f>MONTH(jaar_zip[[#This Row],[Datum]])</f>
        <v>7</v>
      </c>
      <c r="M8964" s="101">
        <f>IF(ISNUMBER(jaar_zip[[#This Row],[etmaaltemperatuur]]),IF(jaar_zip[[#This Row],[etmaaltemperatuur]]&lt;stookgrens,stookgrens-jaar_zip[[#This Row],[etmaaltemperatuur]],0),"")</f>
        <v>3.5999999999999996</v>
      </c>
      <c r="N8964" s="101">
        <f>IF(ISNUMBER(jaar_zip[[#This Row],[graaddagen]]),IF(OR(MONTH(jaar_zip[[#This Row],[Datum]])=1,MONTH(jaar_zip[[#This Row],[Datum]])=2,MONTH(jaar_zip[[#This Row],[Datum]])=11,MONTH(jaar_zip[[#This Row],[Datum]])=12),1.1,IF(OR(MONTH(jaar_zip[[#This Row],[Datum]])=3,MONTH(jaar_zip[[#This Row],[Datum]])=10),1,0.8))*jaar_zip[[#This Row],[graaddagen]],"")</f>
        <v>2.88</v>
      </c>
      <c r="O8964" s="101">
        <f>IF(ISNUMBER(jaar_zip[[#This Row],[etmaaltemperatuur]]),IF(jaar_zip[[#This Row],[etmaaltemperatuur]]&gt;stookgrens,jaar_zip[[#This Row],[etmaaltemperatuur]]-stookgrens,0),"")</f>
        <v>0</v>
      </c>
    </row>
    <row r="8965" spans="1:15" x14ac:dyDescent="0.25">
      <c r="A8965">
        <v>380</v>
      </c>
      <c r="B8965">
        <v>20240714</v>
      </c>
      <c r="C8965">
        <v>2.7</v>
      </c>
      <c r="D8965">
        <v>17.100000000000001</v>
      </c>
      <c r="E8965">
        <v>2236</v>
      </c>
      <c r="F8965">
        <v>0</v>
      </c>
      <c r="G8965">
        <v>1013.3</v>
      </c>
      <c r="H8965">
        <v>73</v>
      </c>
      <c r="I8965" s="101" t="s">
        <v>44</v>
      </c>
      <c r="J8965" s="1">
        <f>DATEVALUE(RIGHT(jaar_zip[[#This Row],[YYYYMMDD]],2)&amp;"-"&amp;MID(jaar_zip[[#This Row],[YYYYMMDD]],5,2)&amp;"-"&amp;LEFT(jaar_zip[[#This Row],[YYYYMMDD]],4))</f>
        <v>45487</v>
      </c>
      <c r="K8965" s="101" t="str">
        <f>IF(AND(VALUE(MONTH(jaar_zip[[#This Row],[Datum]]))=1,VALUE(WEEKNUM(jaar_zip[[#This Row],[Datum]],21))&gt;51),RIGHT(YEAR(jaar_zip[[#This Row],[Datum]])-1,2),RIGHT(YEAR(jaar_zip[[#This Row],[Datum]]),2))&amp;"-"&amp; TEXT(WEEKNUM(jaar_zip[[#This Row],[Datum]],21),"00")</f>
        <v>24-28</v>
      </c>
      <c r="L8965" s="101">
        <f>MONTH(jaar_zip[[#This Row],[Datum]])</f>
        <v>7</v>
      </c>
      <c r="M8965" s="101">
        <f>IF(ISNUMBER(jaar_zip[[#This Row],[etmaaltemperatuur]]),IF(jaar_zip[[#This Row],[etmaaltemperatuur]]&lt;stookgrens,stookgrens-jaar_zip[[#This Row],[etmaaltemperatuur]],0),"")</f>
        <v>0.89999999999999858</v>
      </c>
      <c r="N8965" s="101">
        <f>IF(ISNUMBER(jaar_zip[[#This Row],[graaddagen]]),IF(OR(MONTH(jaar_zip[[#This Row],[Datum]])=1,MONTH(jaar_zip[[#This Row],[Datum]])=2,MONTH(jaar_zip[[#This Row],[Datum]])=11,MONTH(jaar_zip[[#This Row],[Datum]])=12),1.1,IF(OR(MONTH(jaar_zip[[#This Row],[Datum]])=3,MONTH(jaar_zip[[#This Row],[Datum]])=10),1,0.8))*jaar_zip[[#This Row],[graaddagen]],"")</f>
        <v>0.71999999999999886</v>
      </c>
      <c r="O8965" s="101">
        <f>IF(ISNUMBER(jaar_zip[[#This Row],[etmaaltemperatuur]]),IF(jaar_zip[[#This Row],[etmaaltemperatuur]]&gt;stookgrens,jaar_zip[[#This Row],[etmaaltemperatuur]]-stookgrens,0),"")</f>
        <v>0</v>
      </c>
    </row>
    <row r="8966" spans="1:15" x14ac:dyDescent="0.25">
      <c r="A8966">
        <v>380</v>
      </c>
      <c r="B8966">
        <v>20240715</v>
      </c>
      <c r="C8966">
        <v>2.2999999999999998</v>
      </c>
      <c r="D8966">
        <v>20.3</v>
      </c>
      <c r="E8966">
        <v>2360</v>
      </c>
      <c r="F8966">
        <v>3.8</v>
      </c>
      <c r="G8966">
        <v>1010.2</v>
      </c>
      <c r="H8966">
        <v>70</v>
      </c>
      <c r="I8966" s="101" t="s">
        <v>44</v>
      </c>
      <c r="J8966" s="1">
        <f>DATEVALUE(RIGHT(jaar_zip[[#This Row],[YYYYMMDD]],2)&amp;"-"&amp;MID(jaar_zip[[#This Row],[YYYYMMDD]],5,2)&amp;"-"&amp;LEFT(jaar_zip[[#This Row],[YYYYMMDD]],4))</f>
        <v>45488</v>
      </c>
      <c r="K8966" s="101" t="str">
        <f>IF(AND(VALUE(MONTH(jaar_zip[[#This Row],[Datum]]))=1,VALUE(WEEKNUM(jaar_zip[[#This Row],[Datum]],21))&gt;51),RIGHT(YEAR(jaar_zip[[#This Row],[Datum]])-1,2),RIGHT(YEAR(jaar_zip[[#This Row],[Datum]]),2))&amp;"-"&amp; TEXT(WEEKNUM(jaar_zip[[#This Row],[Datum]],21),"00")</f>
        <v>24-29</v>
      </c>
      <c r="L8966" s="101">
        <f>MONTH(jaar_zip[[#This Row],[Datum]])</f>
        <v>7</v>
      </c>
      <c r="M8966" s="101">
        <f>IF(ISNUMBER(jaar_zip[[#This Row],[etmaaltemperatuur]]),IF(jaar_zip[[#This Row],[etmaaltemperatuur]]&lt;stookgrens,stookgrens-jaar_zip[[#This Row],[etmaaltemperatuur]],0),"")</f>
        <v>0</v>
      </c>
      <c r="N8966" s="101">
        <f>IF(ISNUMBER(jaar_zip[[#This Row],[graaddagen]]),IF(OR(MONTH(jaar_zip[[#This Row],[Datum]])=1,MONTH(jaar_zip[[#This Row],[Datum]])=2,MONTH(jaar_zip[[#This Row],[Datum]])=11,MONTH(jaar_zip[[#This Row],[Datum]])=12),1.1,IF(OR(MONTH(jaar_zip[[#This Row],[Datum]])=3,MONTH(jaar_zip[[#This Row],[Datum]])=10),1,0.8))*jaar_zip[[#This Row],[graaddagen]],"")</f>
        <v>0</v>
      </c>
      <c r="O8966" s="101">
        <f>IF(ISNUMBER(jaar_zip[[#This Row],[etmaaltemperatuur]]),IF(jaar_zip[[#This Row],[etmaaltemperatuur]]&gt;stookgrens,jaar_zip[[#This Row],[etmaaltemperatuur]]-stookgrens,0),"")</f>
        <v>2.3000000000000007</v>
      </c>
    </row>
    <row r="8967" spans="1:15" x14ac:dyDescent="0.25">
      <c r="A8967">
        <v>380</v>
      </c>
      <c r="B8967">
        <v>20240716</v>
      </c>
      <c r="C8967">
        <v>5.5</v>
      </c>
      <c r="D8967">
        <v>17.8</v>
      </c>
      <c r="E8967">
        <v>1724</v>
      </c>
      <c r="F8967">
        <v>1</v>
      </c>
      <c r="G8967">
        <v>1012.4</v>
      </c>
      <c r="H8967">
        <v>79</v>
      </c>
      <c r="I8967" s="101" t="s">
        <v>44</v>
      </c>
      <c r="J8967" s="1">
        <f>DATEVALUE(RIGHT(jaar_zip[[#This Row],[YYYYMMDD]],2)&amp;"-"&amp;MID(jaar_zip[[#This Row],[YYYYMMDD]],5,2)&amp;"-"&amp;LEFT(jaar_zip[[#This Row],[YYYYMMDD]],4))</f>
        <v>45489</v>
      </c>
      <c r="K8967" s="101" t="str">
        <f>IF(AND(VALUE(MONTH(jaar_zip[[#This Row],[Datum]]))=1,VALUE(WEEKNUM(jaar_zip[[#This Row],[Datum]],21))&gt;51),RIGHT(YEAR(jaar_zip[[#This Row],[Datum]])-1,2),RIGHT(YEAR(jaar_zip[[#This Row],[Datum]]),2))&amp;"-"&amp; TEXT(WEEKNUM(jaar_zip[[#This Row],[Datum]],21),"00")</f>
        <v>24-29</v>
      </c>
      <c r="L8967" s="101">
        <f>MONTH(jaar_zip[[#This Row],[Datum]])</f>
        <v>7</v>
      </c>
      <c r="M8967" s="101">
        <f>IF(ISNUMBER(jaar_zip[[#This Row],[etmaaltemperatuur]]),IF(jaar_zip[[#This Row],[etmaaltemperatuur]]&lt;stookgrens,stookgrens-jaar_zip[[#This Row],[etmaaltemperatuur]],0),"")</f>
        <v>0.19999999999999929</v>
      </c>
      <c r="N8967" s="101">
        <f>IF(ISNUMBER(jaar_zip[[#This Row],[graaddagen]]),IF(OR(MONTH(jaar_zip[[#This Row],[Datum]])=1,MONTH(jaar_zip[[#This Row],[Datum]])=2,MONTH(jaar_zip[[#This Row],[Datum]])=11,MONTH(jaar_zip[[#This Row],[Datum]])=12),1.1,IF(OR(MONTH(jaar_zip[[#This Row],[Datum]])=3,MONTH(jaar_zip[[#This Row],[Datum]])=10),1,0.8))*jaar_zip[[#This Row],[graaddagen]],"")</f>
        <v>0.15999999999999945</v>
      </c>
      <c r="O8967" s="101">
        <f>IF(ISNUMBER(jaar_zip[[#This Row],[etmaaltemperatuur]]),IF(jaar_zip[[#This Row],[etmaaltemperatuur]]&gt;stookgrens,jaar_zip[[#This Row],[etmaaltemperatuur]]-stookgrens,0),"")</f>
        <v>0</v>
      </c>
    </row>
    <row r="8968" spans="1:15" x14ac:dyDescent="0.25">
      <c r="A8968">
        <v>380</v>
      </c>
      <c r="B8968">
        <v>20240717</v>
      </c>
      <c r="C8968">
        <v>3.2</v>
      </c>
      <c r="D8968">
        <v>19.3</v>
      </c>
      <c r="E8968">
        <v>2206</v>
      </c>
      <c r="F8968">
        <v>0</v>
      </c>
      <c r="G8968">
        <v>1020.7</v>
      </c>
      <c r="H8968">
        <v>74</v>
      </c>
      <c r="I8968" s="101" t="s">
        <v>44</v>
      </c>
      <c r="J8968" s="1">
        <f>DATEVALUE(RIGHT(jaar_zip[[#This Row],[YYYYMMDD]],2)&amp;"-"&amp;MID(jaar_zip[[#This Row],[YYYYMMDD]],5,2)&amp;"-"&amp;LEFT(jaar_zip[[#This Row],[YYYYMMDD]],4))</f>
        <v>45490</v>
      </c>
      <c r="K8968" s="101" t="str">
        <f>IF(AND(VALUE(MONTH(jaar_zip[[#This Row],[Datum]]))=1,VALUE(WEEKNUM(jaar_zip[[#This Row],[Datum]],21))&gt;51),RIGHT(YEAR(jaar_zip[[#This Row],[Datum]])-1,2),RIGHT(YEAR(jaar_zip[[#This Row],[Datum]]),2))&amp;"-"&amp; TEXT(WEEKNUM(jaar_zip[[#This Row],[Datum]],21),"00")</f>
        <v>24-29</v>
      </c>
      <c r="L8968" s="101">
        <f>MONTH(jaar_zip[[#This Row],[Datum]])</f>
        <v>7</v>
      </c>
      <c r="M8968" s="101">
        <f>IF(ISNUMBER(jaar_zip[[#This Row],[etmaaltemperatuur]]),IF(jaar_zip[[#This Row],[etmaaltemperatuur]]&lt;stookgrens,stookgrens-jaar_zip[[#This Row],[etmaaltemperatuur]],0),"")</f>
        <v>0</v>
      </c>
      <c r="N8968" s="101">
        <f>IF(ISNUMBER(jaar_zip[[#This Row],[graaddagen]]),IF(OR(MONTH(jaar_zip[[#This Row],[Datum]])=1,MONTH(jaar_zip[[#This Row],[Datum]])=2,MONTH(jaar_zip[[#This Row],[Datum]])=11,MONTH(jaar_zip[[#This Row],[Datum]])=12),1.1,IF(OR(MONTH(jaar_zip[[#This Row],[Datum]])=3,MONTH(jaar_zip[[#This Row],[Datum]])=10),1,0.8))*jaar_zip[[#This Row],[graaddagen]],"")</f>
        <v>0</v>
      </c>
      <c r="O8968" s="101">
        <f>IF(ISNUMBER(jaar_zip[[#This Row],[etmaaltemperatuur]]),IF(jaar_zip[[#This Row],[etmaaltemperatuur]]&gt;stookgrens,jaar_zip[[#This Row],[etmaaltemperatuur]]-stookgrens,0),"")</f>
        <v>1.3000000000000007</v>
      </c>
    </row>
    <row r="8969" spans="1:15" x14ac:dyDescent="0.25">
      <c r="A8969">
        <v>380</v>
      </c>
      <c r="B8969">
        <v>20240718</v>
      </c>
      <c r="C8969">
        <v>1.8</v>
      </c>
      <c r="D8969">
        <v>21.8</v>
      </c>
      <c r="E8969">
        <v>2658</v>
      </c>
      <c r="F8969">
        <v>0</v>
      </c>
      <c r="G8969">
        <v>1021.3</v>
      </c>
      <c r="H8969">
        <v>67</v>
      </c>
      <c r="I8969" s="101" t="s">
        <v>44</v>
      </c>
      <c r="J8969" s="1">
        <f>DATEVALUE(RIGHT(jaar_zip[[#This Row],[YYYYMMDD]],2)&amp;"-"&amp;MID(jaar_zip[[#This Row],[YYYYMMDD]],5,2)&amp;"-"&amp;LEFT(jaar_zip[[#This Row],[YYYYMMDD]],4))</f>
        <v>45491</v>
      </c>
      <c r="K8969" s="101" t="str">
        <f>IF(AND(VALUE(MONTH(jaar_zip[[#This Row],[Datum]]))=1,VALUE(WEEKNUM(jaar_zip[[#This Row],[Datum]],21))&gt;51),RIGHT(YEAR(jaar_zip[[#This Row],[Datum]])-1,2),RIGHT(YEAR(jaar_zip[[#This Row],[Datum]]),2))&amp;"-"&amp; TEXT(WEEKNUM(jaar_zip[[#This Row],[Datum]],21),"00")</f>
        <v>24-29</v>
      </c>
      <c r="L8969" s="101">
        <f>MONTH(jaar_zip[[#This Row],[Datum]])</f>
        <v>7</v>
      </c>
      <c r="M8969" s="101">
        <f>IF(ISNUMBER(jaar_zip[[#This Row],[etmaaltemperatuur]]),IF(jaar_zip[[#This Row],[etmaaltemperatuur]]&lt;stookgrens,stookgrens-jaar_zip[[#This Row],[etmaaltemperatuur]],0),"")</f>
        <v>0</v>
      </c>
      <c r="N8969" s="101">
        <f>IF(ISNUMBER(jaar_zip[[#This Row],[graaddagen]]),IF(OR(MONTH(jaar_zip[[#This Row],[Datum]])=1,MONTH(jaar_zip[[#This Row],[Datum]])=2,MONTH(jaar_zip[[#This Row],[Datum]])=11,MONTH(jaar_zip[[#This Row],[Datum]])=12),1.1,IF(OR(MONTH(jaar_zip[[#This Row],[Datum]])=3,MONTH(jaar_zip[[#This Row],[Datum]])=10),1,0.8))*jaar_zip[[#This Row],[graaddagen]],"")</f>
        <v>0</v>
      </c>
      <c r="O8969" s="101">
        <f>IF(ISNUMBER(jaar_zip[[#This Row],[etmaaltemperatuur]]),IF(jaar_zip[[#This Row],[etmaaltemperatuur]]&gt;stookgrens,jaar_zip[[#This Row],[etmaaltemperatuur]]-stookgrens,0),"")</f>
        <v>3.8000000000000007</v>
      </c>
    </row>
    <row r="8970" spans="1:15" x14ac:dyDescent="0.25">
      <c r="A8970">
        <v>380</v>
      </c>
      <c r="B8970">
        <v>20240719</v>
      </c>
      <c r="C8970">
        <v>2</v>
      </c>
      <c r="D8970">
        <v>23.1</v>
      </c>
      <c r="E8970">
        <v>2084</v>
      </c>
      <c r="F8970">
        <v>0</v>
      </c>
      <c r="G8970">
        <v>1017.5</v>
      </c>
      <c r="H8970">
        <v>62</v>
      </c>
      <c r="I8970" s="101" t="s">
        <v>44</v>
      </c>
      <c r="J8970" s="1">
        <f>DATEVALUE(RIGHT(jaar_zip[[#This Row],[YYYYMMDD]],2)&amp;"-"&amp;MID(jaar_zip[[#This Row],[YYYYMMDD]],5,2)&amp;"-"&amp;LEFT(jaar_zip[[#This Row],[YYYYMMDD]],4))</f>
        <v>45492</v>
      </c>
      <c r="K8970" s="101" t="str">
        <f>IF(AND(VALUE(MONTH(jaar_zip[[#This Row],[Datum]]))=1,VALUE(WEEKNUM(jaar_zip[[#This Row],[Datum]],21))&gt;51),RIGHT(YEAR(jaar_zip[[#This Row],[Datum]])-1,2),RIGHT(YEAR(jaar_zip[[#This Row],[Datum]]),2))&amp;"-"&amp; TEXT(WEEKNUM(jaar_zip[[#This Row],[Datum]],21),"00")</f>
        <v>24-29</v>
      </c>
      <c r="L8970" s="101">
        <f>MONTH(jaar_zip[[#This Row],[Datum]])</f>
        <v>7</v>
      </c>
      <c r="M8970" s="101">
        <f>IF(ISNUMBER(jaar_zip[[#This Row],[etmaaltemperatuur]]),IF(jaar_zip[[#This Row],[etmaaltemperatuur]]&lt;stookgrens,stookgrens-jaar_zip[[#This Row],[etmaaltemperatuur]],0),"")</f>
        <v>0</v>
      </c>
      <c r="N8970" s="101">
        <f>IF(ISNUMBER(jaar_zip[[#This Row],[graaddagen]]),IF(OR(MONTH(jaar_zip[[#This Row],[Datum]])=1,MONTH(jaar_zip[[#This Row],[Datum]])=2,MONTH(jaar_zip[[#This Row],[Datum]])=11,MONTH(jaar_zip[[#This Row],[Datum]])=12),1.1,IF(OR(MONTH(jaar_zip[[#This Row],[Datum]])=3,MONTH(jaar_zip[[#This Row],[Datum]])=10),1,0.8))*jaar_zip[[#This Row],[graaddagen]],"")</f>
        <v>0</v>
      </c>
      <c r="O8970" s="101">
        <f>IF(ISNUMBER(jaar_zip[[#This Row],[etmaaltemperatuur]]),IF(jaar_zip[[#This Row],[etmaaltemperatuur]]&gt;stookgrens,jaar_zip[[#This Row],[etmaaltemperatuur]]-stookgrens,0),"")</f>
        <v>5.1000000000000014</v>
      </c>
    </row>
    <row r="8971" spans="1:15" x14ac:dyDescent="0.25">
      <c r="A8971">
        <v>380</v>
      </c>
      <c r="B8971">
        <v>20240720</v>
      </c>
      <c r="C8971">
        <v>2.2000000000000002</v>
      </c>
      <c r="D8971">
        <v>23.7</v>
      </c>
      <c r="E8971">
        <v>2305</v>
      </c>
      <c r="F8971">
        <v>9.1999999999999993</v>
      </c>
      <c r="G8971">
        <v>1008.7</v>
      </c>
      <c r="H8971">
        <v>68</v>
      </c>
      <c r="I8971" s="101" t="s">
        <v>44</v>
      </c>
      <c r="J8971" s="1">
        <f>DATEVALUE(RIGHT(jaar_zip[[#This Row],[YYYYMMDD]],2)&amp;"-"&amp;MID(jaar_zip[[#This Row],[YYYYMMDD]],5,2)&amp;"-"&amp;LEFT(jaar_zip[[#This Row],[YYYYMMDD]],4))</f>
        <v>45493</v>
      </c>
      <c r="K8971" s="101" t="str">
        <f>IF(AND(VALUE(MONTH(jaar_zip[[#This Row],[Datum]]))=1,VALUE(WEEKNUM(jaar_zip[[#This Row],[Datum]],21))&gt;51),RIGHT(YEAR(jaar_zip[[#This Row],[Datum]])-1,2),RIGHT(YEAR(jaar_zip[[#This Row],[Datum]]),2))&amp;"-"&amp; TEXT(WEEKNUM(jaar_zip[[#This Row],[Datum]],21),"00")</f>
        <v>24-29</v>
      </c>
      <c r="L8971" s="101">
        <f>MONTH(jaar_zip[[#This Row],[Datum]])</f>
        <v>7</v>
      </c>
      <c r="M8971" s="101">
        <f>IF(ISNUMBER(jaar_zip[[#This Row],[etmaaltemperatuur]]),IF(jaar_zip[[#This Row],[etmaaltemperatuur]]&lt;stookgrens,stookgrens-jaar_zip[[#This Row],[etmaaltemperatuur]],0),"")</f>
        <v>0</v>
      </c>
      <c r="N8971" s="101">
        <f>IF(ISNUMBER(jaar_zip[[#This Row],[graaddagen]]),IF(OR(MONTH(jaar_zip[[#This Row],[Datum]])=1,MONTH(jaar_zip[[#This Row],[Datum]])=2,MONTH(jaar_zip[[#This Row],[Datum]])=11,MONTH(jaar_zip[[#This Row],[Datum]])=12),1.1,IF(OR(MONTH(jaar_zip[[#This Row],[Datum]])=3,MONTH(jaar_zip[[#This Row],[Datum]])=10),1,0.8))*jaar_zip[[#This Row],[graaddagen]],"")</f>
        <v>0</v>
      </c>
      <c r="O8971" s="101">
        <f>IF(ISNUMBER(jaar_zip[[#This Row],[etmaaltemperatuur]]),IF(jaar_zip[[#This Row],[etmaaltemperatuur]]&gt;stookgrens,jaar_zip[[#This Row],[etmaaltemperatuur]]-stookgrens,0),"")</f>
        <v>5.6999999999999993</v>
      </c>
    </row>
    <row r="8972" spans="1:15" x14ac:dyDescent="0.25">
      <c r="A8972">
        <v>380</v>
      </c>
      <c r="B8972">
        <v>20240721</v>
      </c>
      <c r="C8972">
        <v>3.3</v>
      </c>
      <c r="D8972">
        <v>21.4</v>
      </c>
      <c r="E8972">
        <v>1621</v>
      </c>
      <c r="F8972">
        <v>3.6</v>
      </c>
      <c r="G8972">
        <v>1009.4</v>
      </c>
      <c r="H8972">
        <v>81</v>
      </c>
      <c r="I8972" s="101" t="s">
        <v>44</v>
      </c>
      <c r="J8972" s="1">
        <f>DATEVALUE(RIGHT(jaar_zip[[#This Row],[YYYYMMDD]],2)&amp;"-"&amp;MID(jaar_zip[[#This Row],[YYYYMMDD]],5,2)&amp;"-"&amp;LEFT(jaar_zip[[#This Row],[YYYYMMDD]],4))</f>
        <v>45494</v>
      </c>
      <c r="K8972" s="101" t="str">
        <f>IF(AND(VALUE(MONTH(jaar_zip[[#This Row],[Datum]]))=1,VALUE(WEEKNUM(jaar_zip[[#This Row],[Datum]],21))&gt;51),RIGHT(YEAR(jaar_zip[[#This Row],[Datum]])-1,2),RIGHT(YEAR(jaar_zip[[#This Row],[Datum]]),2))&amp;"-"&amp; TEXT(WEEKNUM(jaar_zip[[#This Row],[Datum]],21),"00")</f>
        <v>24-29</v>
      </c>
      <c r="L8972" s="101">
        <f>MONTH(jaar_zip[[#This Row],[Datum]])</f>
        <v>7</v>
      </c>
      <c r="M8972" s="101">
        <f>IF(ISNUMBER(jaar_zip[[#This Row],[etmaaltemperatuur]]),IF(jaar_zip[[#This Row],[etmaaltemperatuur]]&lt;stookgrens,stookgrens-jaar_zip[[#This Row],[etmaaltemperatuur]],0),"")</f>
        <v>0</v>
      </c>
      <c r="N8972" s="101">
        <f>IF(ISNUMBER(jaar_zip[[#This Row],[graaddagen]]),IF(OR(MONTH(jaar_zip[[#This Row],[Datum]])=1,MONTH(jaar_zip[[#This Row],[Datum]])=2,MONTH(jaar_zip[[#This Row],[Datum]])=11,MONTH(jaar_zip[[#This Row],[Datum]])=12),1.1,IF(OR(MONTH(jaar_zip[[#This Row],[Datum]])=3,MONTH(jaar_zip[[#This Row],[Datum]])=10),1,0.8))*jaar_zip[[#This Row],[graaddagen]],"")</f>
        <v>0</v>
      </c>
      <c r="O8972" s="101">
        <f>IF(ISNUMBER(jaar_zip[[#This Row],[etmaaltemperatuur]]),IF(jaar_zip[[#This Row],[etmaaltemperatuur]]&gt;stookgrens,jaar_zip[[#This Row],[etmaaltemperatuur]]-stookgrens,0),"")</f>
        <v>3.3999999999999986</v>
      </c>
    </row>
    <row r="8973" spans="1:15" x14ac:dyDescent="0.25">
      <c r="A8973">
        <v>380</v>
      </c>
      <c r="B8973">
        <v>20240722</v>
      </c>
      <c r="C8973">
        <v>3.3</v>
      </c>
      <c r="D8973">
        <v>19.600000000000001</v>
      </c>
      <c r="E8973">
        <v>2218</v>
      </c>
      <c r="F8973">
        <v>0</v>
      </c>
      <c r="G8973">
        <v>1017.3</v>
      </c>
      <c r="H8973">
        <v>74</v>
      </c>
      <c r="I8973" s="101" t="s">
        <v>44</v>
      </c>
      <c r="J8973" s="1">
        <f>DATEVALUE(RIGHT(jaar_zip[[#This Row],[YYYYMMDD]],2)&amp;"-"&amp;MID(jaar_zip[[#This Row],[YYYYMMDD]],5,2)&amp;"-"&amp;LEFT(jaar_zip[[#This Row],[YYYYMMDD]],4))</f>
        <v>45495</v>
      </c>
      <c r="K8973" s="101" t="str">
        <f>IF(AND(VALUE(MONTH(jaar_zip[[#This Row],[Datum]]))=1,VALUE(WEEKNUM(jaar_zip[[#This Row],[Datum]],21))&gt;51),RIGHT(YEAR(jaar_zip[[#This Row],[Datum]])-1,2),RIGHT(YEAR(jaar_zip[[#This Row],[Datum]]),2))&amp;"-"&amp; TEXT(WEEKNUM(jaar_zip[[#This Row],[Datum]],21),"00")</f>
        <v>24-30</v>
      </c>
      <c r="L8973" s="101">
        <f>MONTH(jaar_zip[[#This Row],[Datum]])</f>
        <v>7</v>
      </c>
      <c r="M8973" s="101">
        <f>IF(ISNUMBER(jaar_zip[[#This Row],[etmaaltemperatuur]]),IF(jaar_zip[[#This Row],[etmaaltemperatuur]]&lt;stookgrens,stookgrens-jaar_zip[[#This Row],[etmaaltemperatuur]],0),"")</f>
        <v>0</v>
      </c>
      <c r="N8973" s="101">
        <f>IF(ISNUMBER(jaar_zip[[#This Row],[graaddagen]]),IF(OR(MONTH(jaar_zip[[#This Row],[Datum]])=1,MONTH(jaar_zip[[#This Row],[Datum]])=2,MONTH(jaar_zip[[#This Row],[Datum]])=11,MONTH(jaar_zip[[#This Row],[Datum]])=12),1.1,IF(OR(MONTH(jaar_zip[[#This Row],[Datum]])=3,MONTH(jaar_zip[[#This Row],[Datum]])=10),1,0.8))*jaar_zip[[#This Row],[graaddagen]],"")</f>
        <v>0</v>
      </c>
      <c r="O8973" s="101">
        <f>IF(ISNUMBER(jaar_zip[[#This Row],[etmaaltemperatuur]]),IF(jaar_zip[[#This Row],[etmaaltemperatuur]]&gt;stookgrens,jaar_zip[[#This Row],[etmaaltemperatuur]]-stookgrens,0),"")</f>
        <v>1.6000000000000014</v>
      </c>
    </row>
    <row r="8974" spans="1:15" x14ac:dyDescent="0.25">
      <c r="A8974">
        <v>380</v>
      </c>
      <c r="B8974">
        <v>20240723</v>
      </c>
      <c r="C8974">
        <v>4.5</v>
      </c>
      <c r="D8974">
        <v>18.5</v>
      </c>
      <c r="E8974">
        <v>1456</v>
      </c>
      <c r="F8974">
        <v>6.5</v>
      </c>
      <c r="G8974">
        <v>1017.8</v>
      </c>
      <c r="H8974">
        <v>82</v>
      </c>
      <c r="I8974" s="101" t="s">
        <v>44</v>
      </c>
      <c r="J8974" s="1">
        <f>DATEVALUE(RIGHT(jaar_zip[[#This Row],[YYYYMMDD]],2)&amp;"-"&amp;MID(jaar_zip[[#This Row],[YYYYMMDD]],5,2)&amp;"-"&amp;LEFT(jaar_zip[[#This Row],[YYYYMMDD]],4))</f>
        <v>45496</v>
      </c>
      <c r="K8974" s="101" t="str">
        <f>IF(AND(VALUE(MONTH(jaar_zip[[#This Row],[Datum]]))=1,VALUE(WEEKNUM(jaar_zip[[#This Row],[Datum]],21))&gt;51),RIGHT(YEAR(jaar_zip[[#This Row],[Datum]])-1,2),RIGHT(YEAR(jaar_zip[[#This Row],[Datum]]),2))&amp;"-"&amp; TEXT(WEEKNUM(jaar_zip[[#This Row],[Datum]],21),"00")</f>
        <v>24-30</v>
      </c>
      <c r="L8974" s="101">
        <f>MONTH(jaar_zip[[#This Row],[Datum]])</f>
        <v>7</v>
      </c>
      <c r="M8974" s="101">
        <f>IF(ISNUMBER(jaar_zip[[#This Row],[etmaaltemperatuur]]),IF(jaar_zip[[#This Row],[etmaaltemperatuur]]&lt;stookgrens,stookgrens-jaar_zip[[#This Row],[etmaaltemperatuur]],0),"")</f>
        <v>0</v>
      </c>
      <c r="N8974" s="101">
        <f>IF(ISNUMBER(jaar_zip[[#This Row],[graaddagen]]),IF(OR(MONTH(jaar_zip[[#This Row],[Datum]])=1,MONTH(jaar_zip[[#This Row],[Datum]])=2,MONTH(jaar_zip[[#This Row],[Datum]])=11,MONTH(jaar_zip[[#This Row],[Datum]])=12),1.1,IF(OR(MONTH(jaar_zip[[#This Row],[Datum]])=3,MONTH(jaar_zip[[#This Row],[Datum]])=10),1,0.8))*jaar_zip[[#This Row],[graaddagen]],"")</f>
        <v>0</v>
      </c>
      <c r="O8974" s="101">
        <f>IF(ISNUMBER(jaar_zip[[#This Row],[etmaaltemperatuur]]),IF(jaar_zip[[#This Row],[etmaaltemperatuur]]&gt;stookgrens,jaar_zip[[#This Row],[etmaaltemperatuur]]-stookgrens,0),"")</f>
        <v>0.5</v>
      </c>
    </row>
    <row r="8975" spans="1:15" x14ac:dyDescent="0.25">
      <c r="A8975">
        <v>380</v>
      </c>
      <c r="B8975">
        <v>20240724</v>
      </c>
      <c r="C8975">
        <v>2.1</v>
      </c>
      <c r="D8975">
        <v>18.3</v>
      </c>
      <c r="E8975">
        <v>1957</v>
      </c>
      <c r="F8975">
        <v>0</v>
      </c>
      <c r="G8975">
        <v>1020.4</v>
      </c>
      <c r="H8975">
        <v>74</v>
      </c>
      <c r="I8975" s="101" t="s">
        <v>44</v>
      </c>
      <c r="J8975" s="1">
        <f>DATEVALUE(RIGHT(jaar_zip[[#This Row],[YYYYMMDD]],2)&amp;"-"&amp;MID(jaar_zip[[#This Row],[YYYYMMDD]],5,2)&amp;"-"&amp;LEFT(jaar_zip[[#This Row],[YYYYMMDD]],4))</f>
        <v>45497</v>
      </c>
      <c r="K8975" s="101" t="str">
        <f>IF(AND(VALUE(MONTH(jaar_zip[[#This Row],[Datum]]))=1,VALUE(WEEKNUM(jaar_zip[[#This Row],[Datum]],21))&gt;51),RIGHT(YEAR(jaar_zip[[#This Row],[Datum]])-1,2),RIGHT(YEAR(jaar_zip[[#This Row],[Datum]]),2))&amp;"-"&amp; TEXT(WEEKNUM(jaar_zip[[#This Row],[Datum]],21),"00")</f>
        <v>24-30</v>
      </c>
      <c r="L8975" s="101">
        <f>MONTH(jaar_zip[[#This Row],[Datum]])</f>
        <v>7</v>
      </c>
      <c r="M8975" s="101">
        <f>IF(ISNUMBER(jaar_zip[[#This Row],[etmaaltemperatuur]]),IF(jaar_zip[[#This Row],[etmaaltemperatuur]]&lt;stookgrens,stookgrens-jaar_zip[[#This Row],[etmaaltemperatuur]],0),"")</f>
        <v>0</v>
      </c>
      <c r="N8975" s="101">
        <f>IF(ISNUMBER(jaar_zip[[#This Row],[graaddagen]]),IF(OR(MONTH(jaar_zip[[#This Row],[Datum]])=1,MONTH(jaar_zip[[#This Row],[Datum]])=2,MONTH(jaar_zip[[#This Row],[Datum]])=11,MONTH(jaar_zip[[#This Row],[Datum]])=12),1.1,IF(OR(MONTH(jaar_zip[[#This Row],[Datum]])=3,MONTH(jaar_zip[[#This Row],[Datum]])=10),1,0.8))*jaar_zip[[#This Row],[graaddagen]],"")</f>
        <v>0</v>
      </c>
      <c r="O8975" s="101">
        <f>IF(ISNUMBER(jaar_zip[[#This Row],[etmaaltemperatuur]]),IF(jaar_zip[[#This Row],[etmaaltemperatuur]]&gt;stookgrens,jaar_zip[[#This Row],[etmaaltemperatuur]]-stookgrens,0),"")</f>
        <v>0.30000000000000071</v>
      </c>
    </row>
    <row r="8976" spans="1:15" x14ac:dyDescent="0.25">
      <c r="A8976">
        <v>380</v>
      </c>
      <c r="B8976">
        <v>20240725</v>
      </c>
      <c r="C8976">
        <v>2.7</v>
      </c>
      <c r="D8976">
        <v>20</v>
      </c>
      <c r="E8976">
        <v>1975</v>
      </c>
      <c r="F8976">
        <v>0.3</v>
      </c>
      <c r="G8976">
        <v>1013.9</v>
      </c>
      <c r="H8976">
        <v>69</v>
      </c>
      <c r="I8976" s="101" t="s">
        <v>44</v>
      </c>
      <c r="J8976" s="1">
        <f>DATEVALUE(RIGHT(jaar_zip[[#This Row],[YYYYMMDD]],2)&amp;"-"&amp;MID(jaar_zip[[#This Row],[YYYYMMDD]],5,2)&amp;"-"&amp;LEFT(jaar_zip[[#This Row],[YYYYMMDD]],4))</f>
        <v>45498</v>
      </c>
      <c r="K8976" s="101" t="str">
        <f>IF(AND(VALUE(MONTH(jaar_zip[[#This Row],[Datum]]))=1,VALUE(WEEKNUM(jaar_zip[[#This Row],[Datum]],21))&gt;51),RIGHT(YEAR(jaar_zip[[#This Row],[Datum]])-1,2),RIGHT(YEAR(jaar_zip[[#This Row],[Datum]]),2))&amp;"-"&amp; TEXT(WEEKNUM(jaar_zip[[#This Row],[Datum]],21),"00")</f>
        <v>24-30</v>
      </c>
      <c r="L8976" s="101">
        <f>MONTH(jaar_zip[[#This Row],[Datum]])</f>
        <v>7</v>
      </c>
      <c r="M8976" s="101">
        <f>IF(ISNUMBER(jaar_zip[[#This Row],[etmaaltemperatuur]]),IF(jaar_zip[[#This Row],[etmaaltemperatuur]]&lt;stookgrens,stookgrens-jaar_zip[[#This Row],[etmaaltemperatuur]],0),"")</f>
        <v>0</v>
      </c>
      <c r="N8976" s="101">
        <f>IF(ISNUMBER(jaar_zip[[#This Row],[graaddagen]]),IF(OR(MONTH(jaar_zip[[#This Row],[Datum]])=1,MONTH(jaar_zip[[#This Row],[Datum]])=2,MONTH(jaar_zip[[#This Row],[Datum]])=11,MONTH(jaar_zip[[#This Row],[Datum]])=12),1.1,IF(OR(MONTH(jaar_zip[[#This Row],[Datum]])=3,MONTH(jaar_zip[[#This Row],[Datum]])=10),1,0.8))*jaar_zip[[#This Row],[graaddagen]],"")</f>
        <v>0</v>
      </c>
      <c r="O8976" s="101">
        <f>IF(ISNUMBER(jaar_zip[[#This Row],[etmaaltemperatuur]]),IF(jaar_zip[[#This Row],[etmaaltemperatuur]]&gt;stookgrens,jaar_zip[[#This Row],[etmaaltemperatuur]]-stookgrens,0),"")</f>
        <v>2</v>
      </c>
    </row>
    <row r="8977" spans="1:15" x14ac:dyDescent="0.25">
      <c r="A8977">
        <v>380</v>
      </c>
      <c r="B8977">
        <v>20240726</v>
      </c>
      <c r="C8977">
        <v>3</v>
      </c>
      <c r="D8977">
        <v>20.2</v>
      </c>
      <c r="E8977">
        <v>1671</v>
      </c>
      <c r="F8977">
        <v>2.1</v>
      </c>
      <c r="G8977">
        <v>1011.5</v>
      </c>
      <c r="H8977">
        <v>78</v>
      </c>
      <c r="I8977" s="101" t="s">
        <v>44</v>
      </c>
      <c r="J8977" s="1">
        <f>DATEVALUE(RIGHT(jaar_zip[[#This Row],[YYYYMMDD]],2)&amp;"-"&amp;MID(jaar_zip[[#This Row],[YYYYMMDD]],5,2)&amp;"-"&amp;LEFT(jaar_zip[[#This Row],[YYYYMMDD]],4))</f>
        <v>45499</v>
      </c>
      <c r="K8977" s="101" t="str">
        <f>IF(AND(VALUE(MONTH(jaar_zip[[#This Row],[Datum]]))=1,VALUE(WEEKNUM(jaar_zip[[#This Row],[Datum]],21))&gt;51),RIGHT(YEAR(jaar_zip[[#This Row],[Datum]])-1,2),RIGHT(YEAR(jaar_zip[[#This Row],[Datum]]),2))&amp;"-"&amp; TEXT(WEEKNUM(jaar_zip[[#This Row],[Datum]],21),"00")</f>
        <v>24-30</v>
      </c>
      <c r="L8977" s="101">
        <f>MONTH(jaar_zip[[#This Row],[Datum]])</f>
        <v>7</v>
      </c>
      <c r="M8977" s="101">
        <f>IF(ISNUMBER(jaar_zip[[#This Row],[etmaaltemperatuur]]),IF(jaar_zip[[#This Row],[etmaaltemperatuur]]&lt;stookgrens,stookgrens-jaar_zip[[#This Row],[etmaaltemperatuur]],0),"")</f>
        <v>0</v>
      </c>
      <c r="N8977" s="101">
        <f>IF(ISNUMBER(jaar_zip[[#This Row],[graaddagen]]),IF(OR(MONTH(jaar_zip[[#This Row],[Datum]])=1,MONTH(jaar_zip[[#This Row],[Datum]])=2,MONTH(jaar_zip[[#This Row],[Datum]])=11,MONTH(jaar_zip[[#This Row],[Datum]])=12),1.1,IF(OR(MONTH(jaar_zip[[#This Row],[Datum]])=3,MONTH(jaar_zip[[#This Row],[Datum]])=10),1,0.8))*jaar_zip[[#This Row],[graaddagen]],"")</f>
        <v>0</v>
      </c>
      <c r="O8977" s="101">
        <f>IF(ISNUMBER(jaar_zip[[#This Row],[etmaaltemperatuur]]),IF(jaar_zip[[#This Row],[etmaaltemperatuur]]&gt;stookgrens,jaar_zip[[#This Row],[etmaaltemperatuur]]-stookgrens,0),"")</f>
        <v>2.1999999999999993</v>
      </c>
    </row>
    <row r="8978" spans="1:15" x14ac:dyDescent="0.25">
      <c r="A8978">
        <v>380</v>
      </c>
      <c r="B8978">
        <v>20240727</v>
      </c>
      <c r="C8978">
        <v>1.8</v>
      </c>
      <c r="D8978">
        <v>17.5</v>
      </c>
      <c r="E8978">
        <v>650</v>
      </c>
      <c r="F8978">
        <v>0.8</v>
      </c>
      <c r="G8978">
        <v>1014.7</v>
      </c>
      <c r="H8978">
        <v>87</v>
      </c>
      <c r="I8978" s="101" t="s">
        <v>44</v>
      </c>
      <c r="J8978" s="1">
        <f>DATEVALUE(RIGHT(jaar_zip[[#This Row],[YYYYMMDD]],2)&amp;"-"&amp;MID(jaar_zip[[#This Row],[YYYYMMDD]],5,2)&amp;"-"&amp;LEFT(jaar_zip[[#This Row],[YYYYMMDD]],4))</f>
        <v>45500</v>
      </c>
      <c r="K8978" s="101" t="str">
        <f>IF(AND(VALUE(MONTH(jaar_zip[[#This Row],[Datum]]))=1,VALUE(WEEKNUM(jaar_zip[[#This Row],[Datum]],21))&gt;51),RIGHT(YEAR(jaar_zip[[#This Row],[Datum]])-1,2),RIGHT(YEAR(jaar_zip[[#This Row],[Datum]]),2))&amp;"-"&amp; TEXT(WEEKNUM(jaar_zip[[#This Row],[Datum]],21),"00")</f>
        <v>24-30</v>
      </c>
      <c r="L8978" s="101">
        <f>MONTH(jaar_zip[[#This Row],[Datum]])</f>
        <v>7</v>
      </c>
      <c r="M8978" s="101">
        <f>IF(ISNUMBER(jaar_zip[[#This Row],[etmaaltemperatuur]]),IF(jaar_zip[[#This Row],[etmaaltemperatuur]]&lt;stookgrens,stookgrens-jaar_zip[[#This Row],[etmaaltemperatuur]],0),"")</f>
        <v>0.5</v>
      </c>
      <c r="N8978" s="101">
        <f>IF(ISNUMBER(jaar_zip[[#This Row],[graaddagen]]),IF(OR(MONTH(jaar_zip[[#This Row],[Datum]])=1,MONTH(jaar_zip[[#This Row],[Datum]])=2,MONTH(jaar_zip[[#This Row],[Datum]])=11,MONTH(jaar_zip[[#This Row],[Datum]])=12),1.1,IF(OR(MONTH(jaar_zip[[#This Row],[Datum]])=3,MONTH(jaar_zip[[#This Row],[Datum]])=10),1,0.8))*jaar_zip[[#This Row],[graaddagen]],"")</f>
        <v>0.4</v>
      </c>
      <c r="O8978" s="101">
        <f>IF(ISNUMBER(jaar_zip[[#This Row],[etmaaltemperatuur]]),IF(jaar_zip[[#This Row],[etmaaltemperatuur]]&gt;stookgrens,jaar_zip[[#This Row],[etmaaltemperatuur]]-stookgrens,0),"")</f>
        <v>0</v>
      </c>
    </row>
    <row r="8979" spans="1:15" x14ac:dyDescent="0.25">
      <c r="A8979">
        <v>380</v>
      </c>
      <c r="B8979">
        <v>20240728</v>
      </c>
      <c r="C8979">
        <v>1.9</v>
      </c>
      <c r="D8979">
        <v>18.399999999999999</v>
      </c>
      <c r="E8979">
        <v>2528</v>
      </c>
      <c r="F8979">
        <v>0</v>
      </c>
      <c r="G8979">
        <v>1024.8</v>
      </c>
      <c r="H8979">
        <v>71</v>
      </c>
      <c r="I8979" s="101" t="s">
        <v>44</v>
      </c>
      <c r="J8979" s="1">
        <f>DATEVALUE(RIGHT(jaar_zip[[#This Row],[YYYYMMDD]],2)&amp;"-"&amp;MID(jaar_zip[[#This Row],[YYYYMMDD]],5,2)&amp;"-"&amp;LEFT(jaar_zip[[#This Row],[YYYYMMDD]],4))</f>
        <v>45501</v>
      </c>
      <c r="K8979" s="101" t="str">
        <f>IF(AND(VALUE(MONTH(jaar_zip[[#This Row],[Datum]]))=1,VALUE(WEEKNUM(jaar_zip[[#This Row],[Datum]],21))&gt;51),RIGHT(YEAR(jaar_zip[[#This Row],[Datum]])-1,2),RIGHT(YEAR(jaar_zip[[#This Row],[Datum]]),2))&amp;"-"&amp; TEXT(WEEKNUM(jaar_zip[[#This Row],[Datum]],21),"00")</f>
        <v>24-30</v>
      </c>
      <c r="L8979" s="101">
        <f>MONTH(jaar_zip[[#This Row],[Datum]])</f>
        <v>7</v>
      </c>
      <c r="M8979" s="101">
        <f>IF(ISNUMBER(jaar_zip[[#This Row],[etmaaltemperatuur]]),IF(jaar_zip[[#This Row],[etmaaltemperatuur]]&lt;stookgrens,stookgrens-jaar_zip[[#This Row],[etmaaltemperatuur]],0),"")</f>
        <v>0</v>
      </c>
      <c r="N8979" s="101">
        <f>IF(ISNUMBER(jaar_zip[[#This Row],[graaddagen]]),IF(OR(MONTH(jaar_zip[[#This Row],[Datum]])=1,MONTH(jaar_zip[[#This Row],[Datum]])=2,MONTH(jaar_zip[[#This Row],[Datum]])=11,MONTH(jaar_zip[[#This Row],[Datum]])=12),1.1,IF(OR(MONTH(jaar_zip[[#This Row],[Datum]])=3,MONTH(jaar_zip[[#This Row],[Datum]])=10),1,0.8))*jaar_zip[[#This Row],[graaddagen]],"")</f>
        <v>0</v>
      </c>
      <c r="O8979" s="101">
        <f>IF(ISNUMBER(jaar_zip[[#This Row],[etmaaltemperatuur]]),IF(jaar_zip[[#This Row],[etmaaltemperatuur]]&gt;stookgrens,jaar_zip[[#This Row],[etmaaltemperatuur]]-stookgrens,0),"")</f>
        <v>0.39999999999999858</v>
      </c>
    </row>
    <row r="8980" spans="1:15" x14ac:dyDescent="0.25">
      <c r="A8980">
        <v>380</v>
      </c>
      <c r="B8980">
        <v>20240729</v>
      </c>
      <c r="C8980">
        <v>2.6</v>
      </c>
      <c r="D8980">
        <v>21</v>
      </c>
      <c r="E8980">
        <v>2740</v>
      </c>
      <c r="F8980">
        <v>0</v>
      </c>
      <c r="G8980">
        <v>1021.8</v>
      </c>
      <c r="H8980">
        <v>63</v>
      </c>
      <c r="I8980" s="101" t="s">
        <v>44</v>
      </c>
      <c r="J8980" s="1">
        <f>DATEVALUE(RIGHT(jaar_zip[[#This Row],[YYYYMMDD]],2)&amp;"-"&amp;MID(jaar_zip[[#This Row],[YYYYMMDD]],5,2)&amp;"-"&amp;LEFT(jaar_zip[[#This Row],[YYYYMMDD]],4))</f>
        <v>45502</v>
      </c>
      <c r="K8980" s="101" t="str">
        <f>IF(AND(VALUE(MONTH(jaar_zip[[#This Row],[Datum]]))=1,VALUE(WEEKNUM(jaar_zip[[#This Row],[Datum]],21))&gt;51),RIGHT(YEAR(jaar_zip[[#This Row],[Datum]])-1,2),RIGHT(YEAR(jaar_zip[[#This Row],[Datum]]),2))&amp;"-"&amp; TEXT(WEEKNUM(jaar_zip[[#This Row],[Datum]],21),"00")</f>
        <v>24-31</v>
      </c>
      <c r="L8980" s="101">
        <f>MONTH(jaar_zip[[#This Row],[Datum]])</f>
        <v>7</v>
      </c>
      <c r="M8980" s="101">
        <f>IF(ISNUMBER(jaar_zip[[#This Row],[etmaaltemperatuur]]),IF(jaar_zip[[#This Row],[etmaaltemperatuur]]&lt;stookgrens,stookgrens-jaar_zip[[#This Row],[etmaaltemperatuur]],0),"")</f>
        <v>0</v>
      </c>
      <c r="N8980" s="101">
        <f>IF(ISNUMBER(jaar_zip[[#This Row],[graaddagen]]),IF(OR(MONTH(jaar_zip[[#This Row],[Datum]])=1,MONTH(jaar_zip[[#This Row],[Datum]])=2,MONTH(jaar_zip[[#This Row],[Datum]])=11,MONTH(jaar_zip[[#This Row],[Datum]])=12),1.1,IF(OR(MONTH(jaar_zip[[#This Row],[Datum]])=3,MONTH(jaar_zip[[#This Row],[Datum]])=10),1,0.8))*jaar_zip[[#This Row],[graaddagen]],"")</f>
        <v>0</v>
      </c>
      <c r="O8980" s="101">
        <f>IF(ISNUMBER(jaar_zip[[#This Row],[etmaaltemperatuur]]),IF(jaar_zip[[#This Row],[etmaaltemperatuur]]&gt;stookgrens,jaar_zip[[#This Row],[etmaaltemperatuur]]-stookgrens,0),"")</f>
        <v>3</v>
      </c>
    </row>
    <row r="8981" spans="1:15" x14ac:dyDescent="0.25">
      <c r="A8981">
        <v>380</v>
      </c>
      <c r="B8981">
        <v>20240730</v>
      </c>
      <c r="C8981">
        <v>1.5</v>
      </c>
      <c r="D8981">
        <v>24.3</v>
      </c>
      <c r="E8981">
        <v>2590</v>
      </c>
      <c r="F8981">
        <v>0</v>
      </c>
      <c r="G8981">
        <v>1016</v>
      </c>
      <c r="H8981">
        <v>56</v>
      </c>
      <c r="I8981" s="101" t="s">
        <v>44</v>
      </c>
      <c r="J8981" s="1">
        <f>DATEVALUE(RIGHT(jaar_zip[[#This Row],[YYYYMMDD]],2)&amp;"-"&amp;MID(jaar_zip[[#This Row],[YYYYMMDD]],5,2)&amp;"-"&amp;LEFT(jaar_zip[[#This Row],[YYYYMMDD]],4))</f>
        <v>45503</v>
      </c>
      <c r="K8981" s="101" t="str">
        <f>IF(AND(VALUE(MONTH(jaar_zip[[#This Row],[Datum]]))=1,VALUE(WEEKNUM(jaar_zip[[#This Row],[Datum]],21))&gt;51),RIGHT(YEAR(jaar_zip[[#This Row],[Datum]])-1,2),RIGHT(YEAR(jaar_zip[[#This Row],[Datum]]),2))&amp;"-"&amp; TEXT(WEEKNUM(jaar_zip[[#This Row],[Datum]],21),"00")</f>
        <v>24-31</v>
      </c>
      <c r="L8981" s="101">
        <f>MONTH(jaar_zip[[#This Row],[Datum]])</f>
        <v>7</v>
      </c>
      <c r="M8981" s="101">
        <f>IF(ISNUMBER(jaar_zip[[#This Row],[etmaaltemperatuur]]),IF(jaar_zip[[#This Row],[etmaaltemperatuur]]&lt;stookgrens,stookgrens-jaar_zip[[#This Row],[etmaaltemperatuur]],0),"")</f>
        <v>0</v>
      </c>
      <c r="N8981" s="101">
        <f>IF(ISNUMBER(jaar_zip[[#This Row],[graaddagen]]),IF(OR(MONTH(jaar_zip[[#This Row],[Datum]])=1,MONTH(jaar_zip[[#This Row],[Datum]])=2,MONTH(jaar_zip[[#This Row],[Datum]])=11,MONTH(jaar_zip[[#This Row],[Datum]])=12),1.1,IF(OR(MONTH(jaar_zip[[#This Row],[Datum]])=3,MONTH(jaar_zip[[#This Row],[Datum]])=10),1,0.8))*jaar_zip[[#This Row],[graaddagen]],"")</f>
        <v>0</v>
      </c>
      <c r="O8981" s="101">
        <f>IF(ISNUMBER(jaar_zip[[#This Row],[etmaaltemperatuur]]),IF(jaar_zip[[#This Row],[etmaaltemperatuur]]&gt;stookgrens,jaar_zip[[#This Row],[etmaaltemperatuur]]-stookgrens,0),"")</f>
        <v>6.3000000000000007</v>
      </c>
    </row>
    <row r="8982" spans="1:15" x14ac:dyDescent="0.25">
      <c r="A8982">
        <v>380</v>
      </c>
      <c r="B8982">
        <v>20240731</v>
      </c>
      <c r="C8982">
        <v>2.5</v>
      </c>
      <c r="D8982">
        <v>20.7</v>
      </c>
      <c r="E8982">
        <v>772</v>
      </c>
      <c r="F8982">
        <v>8.1</v>
      </c>
      <c r="G8982">
        <v>1014.2</v>
      </c>
      <c r="H8982">
        <v>87</v>
      </c>
      <c r="I8982" s="101" t="s">
        <v>44</v>
      </c>
      <c r="J8982" s="1">
        <f>DATEVALUE(RIGHT(jaar_zip[[#This Row],[YYYYMMDD]],2)&amp;"-"&amp;MID(jaar_zip[[#This Row],[YYYYMMDD]],5,2)&amp;"-"&amp;LEFT(jaar_zip[[#This Row],[YYYYMMDD]],4))</f>
        <v>45504</v>
      </c>
      <c r="K8982" s="101" t="str">
        <f>IF(AND(VALUE(MONTH(jaar_zip[[#This Row],[Datum]]))=1,VALUE(WEEKNUM(jaar_zip[[#This Row],[Datum]],21))&gt;51),RIGHT(YEAR(jaar_zip[[#This Row],[Datum]])-1,2),RIGHT(YEAR(jaar_zip[[#This Row],[Datum]]),2))&amp;"-"&amp; TEXT(WEEKNUM(jaar_zip[[#This Row],[Datum]],21),"00")</f>
        <v>24-31</v>
      </c>
      <c r="L8982" s="101">
        <f>MONTH(jaar_zip[[#This Row],[Datum]])</f>
        <v>7</v>
      </c>
      <c r="M8982" s="101">
        <f>IF(ISNUMBER(jaar_zip[[#This Row],[etmaaltemperatuur]]),IF(jaar_zip[[#This Row],[etmaaltemperatuur]]&lt;stookgrens,stookgrens-jaar_zip[[#This Row],[etmaaltemperatuur]],0),"")</f>
        <v>0</v>
      </c>
      <c r="N8982" s="101">
        <f>IF(ISNUMBER(jaar_zip[[#This Row],[graaddagen]]),IF(OR(MONTH(jaar_zip[[#This Row],[Datum]])=1,MONTH(jaar_zip[[#This Row],[Datum]])=2,MONTH(jaar_zip[[#This Row],[Datum]])=11,MONTH(jaar_zip[[#This Row],[Datum]])=12),1.1,IF(OR(MONTH(jaar_zip[[#This Row],[Datum]])=3,MONTH(jaar_zip[[#This Row],[Datum]])=10),1,0.8))*jaar_zip[[#This Row],[graaddagen]],"")</f>
        <v>0</v>
      </c>
      <c r="O8982" s="101">
        <f>IF(ISNUMBER(jaar_zip[[#This Row],[etmaaltemperatuur]]),IF(jaar_zip[[#This Row],[etmaaltemperatuur]]&gt;stookgrens,jaar_zip[[#This Row],[etmaaltemperatuur]]-stookgrens,0),"")</f>
        <v>2.6999999999999993</v>
      </c>
    </row>
    <row r="8983" spans="1:15" x14ac:dyDescent="0.25">
      <c r="A8983">
        <v>380</v>
      </c>
      <c r="B8983">
        <v>20240801</v>
      </c>
      <c r="C8983">
        <v>2.2000000000000002</v>
      </c>
      <c r="D8983">
        <v>20</v>
      </c>
      <c r="E8983">
        <v>713</v>
      </c>
      <c r="F8983">
        <v>18.899999999999999</v>
      </c>
      <c r="G8983">
        <v>1012</v>
      </c>
      <c r="H8983">
        <v>94</v>
      </c>
      <c r="I8983" s="101" t="s">
        <v>44</v>
      </c>
      <c r="J8983" s="1">
        <f>DATEVALUE(RIGHT(jaar_zip[[#This Row],[YYYYMMDD]],2)&amp;"-"&amp;MID(jaar_zip[[#This Row],[YYYYMMDD]],5,2)&amp;"-"&amp;LEFT(jaar_zip[[#This Row],[YYYYMMDD]],4))</f>
        <v>45505</v>
      </c>
      <c r="K8983" s="101" t="str">
        <f>IF(AND(VALUE(MONTH(jaar_zip[[#This Row],[Datum]]))=1,VALUE(WEEKNUM(jaar_zip[[#This Row],[Datum]],21))&gt;51),RIGHT(YEAR(jaar_zip[[#This Row],[Datum]])-1,2),RIGHT(YEAR(jaar_zip[[#This Row],[Datum]]),2))&amp;"-"&amp; TEXT(WEEKNUM(jaar_zip[[#This Row],[Datum]],21),"00")</f>
        <v>24-31</v>
      </c>
      <c r="L8983" s="101">
        <f>MONTH(jaar_zip[[#This Row],[Datum]])</f>
        <v>8</v>
      </c>
      <c r="M8983" s="101">
        <f>IF(ISNUMBER(jaar_zip[[#This Row],[etmaaltemperatuur]]),IF(jaar_zip[[#This Row],[etmaaltemperatuur]]&lt;stookgrens,stookgrens-jaar_zip[[#This Row],[etmaaltemperatuur]],0),"")</f>
        <v>0</v>
      </c>
      <c r="N8983" s="101">
        <f>IF(ISNUMBER(jaar_zip[[#This Row],[graaddagen]]),IF(OR(MONTH(jaar_zip[[#This Row],[Datum]])=1,MONTH(jaar_zip[[#This Row],[Datum]])=2,MONTH(jaar_zip[[#This Row],[Datum]])=11,MONTH(jaar_zip[[#This Row],[Datum]])=12),1.1,IF(OR(MONTH(jaar_zip[[#This Row],[Datum]])=3,MONTH(jaar_zip[[#This Row],[Datum]])=10),1,0.8))*jaar_zip[[#This Row],[graaddagen]],"")</f>
        <v>0</v>
      </c>
      <c r="O8983" s="101">
        <f>IF(ISNUMBER(jaar_zip[[#This Row],[etmaaltemperatuur]]),IF(jaar_zip[[#This Row],[etmaaltemperatuur]]&gt;stookgrens,jaar_zip[[#This Row],[etmaaltemperatuur]]-stookgrens,0),"")</f>
        <v>2</v>
      </c>
    </row>
    <row r="8984" spans="1:15" x14ac:dyDescent="0.25">
      <c r="A8984">
        <v>380</v>
      </c>
      <c r="B8984">
        <v>20240802</v>
      </c>
      <c r="C8984">
        <v>1.5</v>
      </c>
      <c r="D8984">
        <v>20.5</v>
      </c>
      <c r="E8984">
        <v>2238</v>
      </c>
      <c r="F8984">
        <v>0</v>
      </c>
      <c r="G8984">
        <v>1012.1</v>
      </c>
      <c r="H8984">
        <v>84</v>
      </c>
      <c r="I8984" s="101" t="s">
        <v>44</v>
      </c>
      <c r="J8984" s="1">
        <f>DATEVALUE(RIGHT(jaar_zip[[#This Row],[YYYYMMDD]],2)&amp;"-"&amp;MID(jaar_zip[[#This Row],[YYYYMMDD]],5,2)&amp;"-"&amp;LEFT(jaar_zip[[#This Row],[YYYYMMDD]],4))</f>
        <v>45506</v>
      </c>
      <c r="K8984" s="101" t="str">
        <f>IF(AND(VALUE(MONTH(jaar_zip[[#This Row],[Datum]]))=1,VALUE(WEEKNUM(jaar_zip[[#This Row],[Datum]],21))&gt;51),RIGHT(YEAR(jaar_zip[[#This Row],[Datum]])-1,2),RIGHT(YEAR(jaar_zip[[#This Row],[Datum]]),2))&amp;"-"&amp; TEXT(WEEKNUM(jaar_zip[[#This Row],[Datum]],21),"00")</f>
        <v>24-31</v>
      </c>
      <c r="L8984" s="101">
        <f>MONTH(jaar_zip[[#This Row],[Datum]])</f>
        <v>8</v>
      </c>
      <c r="M8984" s="101">
        <f>IF(ISNUMBER(jaar_zip[[#This Row],[etmaaltemperatuur]]),IF(jaar_zip[[#This Row],[etmaaltemperatuur]]&lt;stookgrens,stookgrens-jaar_zip[[#This Row],[etmaaltemperatuur]],0),"")</f>
        <v>0</v>
      </c>
      <c r="N8984" s="101">
        <f>IF(ISNUMBER(jaar_zip[[#This Row],[graaddagen]]),IF(OR(MONTH(jaar_zip[[#This Row],[Datum]])=1,MONTH(jaar_zip[[#This Row],[Datum]])=2,MONTH(jaar_zip[[#This Row],[Datum]])=11,MONTH(jaar_zip[[#This Row],[Datum]])=12),1.1,IF(OR(MONTH(jaar_zip[[#This Row],[Datum]])=3,MONTH(jaar_zip[[#This Row],[Datum]])=10),1,0.8))*jaar_zip[[#This Row],[graaddagen]],"")</f>
        <v>0</v>
      </c>
      <c r="O8984" s="101">
        <f>IF(ISNUMBER(jaar_zip[[#This Row],[etmaaltemperatuur]]),IF(jaar_zip[[#This Row],[etmaaltemperatuur]]&gt;stookgrens,jaar_zip[[#This Row],[etmaaltemperatuur]]-stookgrens,0),"")</f>
        <v>2.5</v>
      </c>
    </row>
    <row r="8985" spans="1:15" x14ac:dyDescent="0.25">
      <c r="A8985">
        <v>380</v>
      </c>
      <c r="B8985">
        <v>20240803</v>
      </c>
      <c r="C8985">
        <v>3.6</v>
      </c>
      <c r="D8985">
        <v>19.100000000000001</v>
      </c>
      <c r="E8985">
        <v>1585</v>
      </c>
      <c r="F8985">
        <v>0.1</v>
      </c>
      <c r="G8985">
        <v>1012.8</v>
      </c>
      <c r="H8985">
        <v>86</v>
      </c>
      <c r="I8985" s="101" t="s">
        <v>44</v>
      </c>
      <c r="J8985" s="1">
        <f>DATEVALUE(RIGHT(jaar_zip[[#This Row],[YYYYMMDD]],2)&amp;"-"&amp;MID(jaar_zip[[#This Row],[YYYYMMDD]],5,2)&amp;"-"&amp;LEFT(jaar_zip[[#This Row],[YYYYMMDD]],4))</f>
        <v>45507</v>
      </c>
      <c r="K8985" s="101" t="str">
        <f>IF(AND(VALUE(MONTH(jaar_zip[[#This Row],[Datum]]))=1,VALUE(WEEKNUM(jaar_zip[[#This Row],[Datum]],21))&gt;51),RIGHT(YEAR(jaar_zip[[#This Row],[Datum]])-1,2),RIGHT(YEAR(jaar_zip[[#This Row],[Datum]]),2))&amp;"-"&amp; TEXT(WEEKNUM(jaar_zip[[#This Row],[Datum]],21),"00")</f>
        <v>24-31</v>
      </c>
      <c r="L8985" s="101">
        <f>MONTH(jaar_zip[[#This Row],[Datum]])</f>
        <v>8</v>
      </c>
      <c r="M8985" s="101">
        <f>IF(ISNUMBER(jaar_zip[[#This Row],[etmaaltemperatuur]]),IF(jaar_zip[[#This Row],[etmaaltemperatuur]]&lt;stookgrens,stookgrens-jaar_zip[[#This Row],[etmaaltemperatuur]],0),"")</f>
        <v>0</v>
      </c>
      <c r="N8985" s="101">
        <f>IF(ISNUMBER(jaar_zip[[#This Row],[graaddagen]]),IF(OR(MONTH(jaar_zip[[#This Row],[Datum]])=1,MONTH(jaar_zip[[#This Row],[Datum]])=2,MONTH(jaar_zip[[#This Row],[Datum]])=11,MONTH(jaar_zip[[#This Row],[Datum]])=12),1.1,IF(OR(MONTH(jaar_zip[[#This Row],[Datum]])=3,MONTH(jaar_zip[[#This Row],[Datum]])=10),1,0.8))*jaar_zip[[#This Row],[graaddagen]],"")</f>
        <v>0</v>
      </c>
      <c r="O8985" s="101">
        <f>IF(ISNUMBER(jaar_zip[[#This Row],[etmaaltemperatuur]]),IF(jaar_zip[[#This Row],[etmaaltemperatuur]]&gt;stookgrens,jaar_zip[[#This Row],[etmaaltemperatuur]]-stookgrens,0),"")</f>
        <v>1.1000000000000014</v>
      </c>
    </row>
    <row r="8986" spans="1:15" x14ac:dyDescent="0.25">
      <c r="A8986">
        <v>380</v>
      </c>
      <c r="B8986">
        <v>20240804</v>
      </c>
      <c r="C8986">
        <v>2</v>
      </c>
      <c r="D8986">
        <v>18.399999999999999</v>
      </c>
      <c r="E8986">
        <v>1413</v>
      </c>
      <c r="F8986">
        <v>6.8</v>
      </c>
      <c r="G8986">
        <v>1015.1</v>
      </c>
      <c r="H8986">
        <v>79</v>
      </c>
      <c r="I8986" s="101" t="s">
        <v>44</v>
      </c>
      <c r="J8986" s="1">
        <f>DATEVALUE(RIGHT(jaar_zip[[#This Row],[YYYYMMDD]],2)&amp;"-"&amp;MID(jaar_zip[[#This Row],[YYYYMMDD]],5,2)&amp;"-"&amp;LEFT(jaar_zip[[#This Row],[YYYYMMDD]],4))</f>
        <v>45508</v>
      </c>
      <c r="K8986" s="101" t="str">
        <f>IF(AND(VALUE(MONTH(jaar_zip[[#This Row],[Datum]]))=1,VALUE(WEEKNUM(jaar_zip[[#This Row],[Datum]],21))&gt;51),RIGHT(YEAR(jaar_zip[[#This Row],[Datum]])-1,2),RIGHT(YEAR(jaar_zip[[#This Row],[Datum]]),2))&amp;"-"&amp; TEXT(WEEKNUM(jaar_zip[[#This Row],[Datum]],21),"00")</f>
        <v>24-31</v>
      </c>
      <c r="L8986" s="101">
        <f>MONTH(jaar_zip[[#This Row],[Datum]])</f>
        <v>8</v>
      </c>
      <c r="M8986" s="101">
        <f>IF(ISNUMBER(jaar_zip[[#This Row],[etmaaltemperatuur]]),IF(jaar_zip[[#This Row],[etmaaltemperatuur]]&lt;stookgrens,stookgrens-jaar_zip[[#This Row],[etmaaltemperatuur]],0),"")</f>
        <v>0</v>
      </c>
      <c r="N8986" s="101">
        <f>IF(ISNUMBER(jaar_zip[[#This Row],[graaddagen]]),IF(OR(MONTH(jaar_zip[[#This Row],[Datum]])=1,MONTH(jaar_zip[[#This Row],[Datum]])=2,MONTH(jaar_zip[[#This Row],[Datum]])=11,MONTH(jaar_zip[[#This Row],[Datum]])=12),1.1,IF(OR(MONTH(jaar_zip[[#This Row],[Datum]])=3,MONTH(jaar_zip[[#This Row],[Datum]])=10),1,0.8))*jaar_zip[[#This Row],[graaddagen]],"")</f>
        <v>0</v>
      </c>
      <c r="O8986" s="101">
        <f>IF(ISNUMBER(jaar_zip[[#This Row],[etmaaltemperatuur]]),IF(jaar_zip[[#This Row],[etmaaltemperatuur]]&gt;stookgrens,jaar_zip[[#This Row],[etmaaltemperatuur]]-stookgrens,0),"")</f>
        <v>0.39999999999999858</v>
      </c>
    </row>
    <row r="8987" spans="1:15" x14ac:dyDescent="0.25">
      <c r="A8987">
        <v>380</v>
      </c>
      <c r="B8987">
        <v>20240805</v>
      </c>
      <c r="C8987">
        <v>2.4</v>
      </c>
      <c r="D8987">
        <v>20.399999999999999</v>
      </c>
      <c r="E8987">
        <v>2451</v>
      </c>
      <c r="F8987">
        <v>0</v>
      </c>
      <c r="G8987">
        <v>1014.4</v>
      </c>
      <c r="H8987">
        <v>70</v>
      </c>
      <c r="I8987" s="101" t="s">
        <v>44</v>
      </c>
      <c r="J8987" s="1">
        <f>DATEVALUE(RIGHT(jaar_zip[[#This Row],[YYYYMMDD]],2)&amp;"-"&amp;MID(jaar_zip[[#This Row],[YYYYMMDD]],5,2)&amp;"-"&amp;LEFT(jaar_zip[[#This Row],[YYYYMMDD]],4))</f>
        <v>45509</v>
      </c>
      <c r="K8987" s="101" t="str">
        <f>IF(AND(VALUE(MONTH(jaar_zip[[#This Row],[Datum]]))=1,VALUE(WEEKNUM(jaar_zip[[#This Row],[Datum]],21))&gt;51),RIGHT(YEAR(jaar_zip[[#This Row],[Datum]])-1,2),RIGHT(YEAR(jaar_zip[[#This Row],[Datum]]),2))&amp;"-"&amp; TEXT(WEEKNUM(jaar_zip[[#This Row],[Datum]],21),"00")</f>
        <v>24-32</v>
      </c>
      <c r="L8987" s="101">
        <f>MONTH(jaar_zip[[#This Row],[Datum]])</f>
        <v>8</v>
      </c>
      <c r="M8987" s="101">
        <f>IF(ISNUMBER(jaar_zip[[#This Row],[etmaaltemperatuur]]),IF(jaar_zip[[#This Row],[etmaaltemperatuur]]&lt;stookgrens,stookgrens-jaar_zip[[#This Row],[etmaaltemperatuur]],0),"")</f>
        <v>0</v>
      </c>
      <c r="N8987" s="101">
        <f>IF(ISNUMBER(jaar_zip[[#This Row],[graaddagen]]),IF(OR(MONTH(jaar_zip[[#This Row],[Datum]])=1,MONTH(jaar_zip[[#This Row],[Datum]])=2,MONTH(jaar_zip[[#This Row],[Datum]])=11,MONTH(jaar_zip[[#This Row],[Datum]])=12),1.1,IF(OR(MONTH(jaar_zip[[#This Row],[Datum]])=3,MONTH(jaar_zip[[#This Row],[Datum]])=10),1,0.8))*jaar_zip[[#This Row],[graaddagen]],"")</f>
        <v>0</v>
      </c>
      <c r="O8987" s="101">
        <f>IF(ISNUMBER(jaar_zip[[#This Row],[etmaaltemperatuur]]),IF(jaar_zip[[#This Row],[etmaaltemperatuur]]&gt;stookgrens,jaar_zip[[#This Row],[etmaaltemperatuur]]-stookgrens,0),"")</f>
        <v>2.3999999999999986</v>
      </c>
    </row>
    <row r="8988" spans="1:15" x14ac:dyDescent="0.25">
      <c r="A8988">
        <v>380</v>
      </c>
      <c r="B8988">
        <v>20240806</v>
      </c>
      <c r="C8988">
        <v>2.2999999999999998</v>
      </c>
      <c r="D8988">
        <v>22.4</v>
      </c>
      <c r="E8988">
        <v>2235</v>
      </c>
      <c r="F8988">
        <v>0</v>
      </c>
      <c r="G8988">
        <v>1010.8</v>
      </c>
      <c r="H8988">
        <v>66</v>
      </c>
      <c r="I8988" s="101" t="s">
        <v>44</v>
      </c>
      <c r="J8988" s="1">
        <f>DATEVALUE(RIGHT(jaar_zip[[#This Row],[YYYYMMDD]],2)&amp;"-"&amp;MID(jaar_zip[[#This Row],[YYYYMMDD]],5,2)&amp;"-"&amp;LEFT(jaar_zip[[#This Row],[YYYYMMDD]],4))</f>
        <v>45510</v>
      </c>
      <c r="K8988" s="101" t="str">
        <f>IF(AND(VALUE(MONTH(jaar_zip[[#This Row],[Datum]]))=1,VALUE(WEEKNUM(jaar_zip[[#This Row],[Datum]],21))&gt;51),RIGHT(YEAR(jaar_zip[[#This Row],[Datum]])-1,2),RIGHT(YEAR(jaar_zip[[#This Row],[Datum]]),2))&amp;"-"&amp; TEXT(WEEKNUM(jaar_zip[[#This Row],[Datum]],21),"00")</f>
        <v>24-32</v>
      </c>
      <c r="L8988" s="101">
        <f>MONTH(jaar_zip[[#This Row],[Datum]])</f>
        <v>8</v>
      </c>
      <c r="M8988" s="101">
        <f>IF(ISNUMBER(jaar_zip[[#This Row],[etmaaltemperatuur]]),IF(jaar_zip[[#This Row],[etmaaltemperatuur]]&lt;stookgrens,stookgrens-jaar_zip[[#This Row],[etmaaltemperatuur]],0),"")</f>
        <v>0</v>
      </c>
      <c r="N8988" s="101">
        <f>IF(ISNUMBER(jaar_zip[[#This Row],[graaddagen]]),IF(OR(MONTH(jaar_zip[[#This Row],[Datum]])=1,MONTH(jaar_zip[[#This Row],[Datum]])=2,MONTH(jaar_zip[[#This Row],[Datum]])=11,MONTH(jaar_zip[[#This Row],[Datum]])=12),1.1,IF(OR(MONTH(jaar_zip[[#This Row],[Datum]])=3,MONTH(jaar_zip[[#This Row],[Datum]])=10),1,0.8))*jaar_zip[[#This Row],[graaddagen]],"")</f>
        <v>0</v>
      </c>
      <c r="O8988" s="101">
        <f>IF(ISNUMBER(jaar_zip[[#This Row],[etmaaltemperatuur]]),IF(jaar_zip[[#This Row],[etmaaltemperatuur]]&gt;stookgrens,jaar_zip[[#This Row],[etmaaltemperatuur]]-stookgrens,0),"")</f>
        <v>4.3999999999999986</v>
      </c>
    </row>
    <row r="8989" spans="1:15" x14ac:dyDescent="0.25">
      <c r="A8989">
        <v>380</v>
      </c>
      <c r="B8989">
        <v>20240807</v>
      </c>
      <c r="C8989">
        <v>2.5</v>
      </c>
      <c r="D8989">
        <v>18.8</v>
      </c>
      <c r="E8989">
        <v>1206</v>
      </c>
      <c r="F8989">
        <v>3.7</v>
      </c>
      <c r="G8989">
        <v>1013</v>
      </c>
      <c r="H8989">
        <v>82</v>
      </c>
      <c r="I8989" s="101" t="s">
        <v>44</v>
      </c>
      <c r="J8989" s="1">
        <f>DATEVALUE(RIGHT(jaar_zip[[#This Row],[YYYYMMDD]],2)&amp;"-"&amp;MID(jaar_zip[[#This Row],[YYYYMMDD]],5,2)&amp;"-"&amp;LEFT(jaar_zip[[#This Row],[YYYYMMDD]],4))</f>
        <v>45511</v>
      </c>
      <c r="K8989" s="101" t="str">
        <f>IF(AND(VALUE(MONTH(jaar_zip[[#This Row],[Datum]]))=1,VALUE(WEEKNUM(jaar_zip[[#This Row],[Datum]],21))&gt;51),RIGHT(YEAR(jaar_zip[[#This Row],[Datum]])-1,2),RIGHT(YEAR(jaar_zip[[#This Row],[Datum]]),2))&amp;"-"&amp; TEXT(WEEKNUM(jaar_zip[[#This Row],[Datum]],21),"00")</f>
        <v>24-32</v>
      </c>
      <c r="L8989" s="101">
        <f>MONTH(jaar_zip[[#This Row],[Datum]])</f>
        <v>8</v>
      </c>
      <c r="M8989" s="101">
        <f>IF(ISNUMBER(jaar_zip[[#This Row],[etmaaltemperatuur]]),IF(jaar_zip[[#This Row],[etmaaltemperatuur]]&lt;stookgrens,stookgrens-jaar_zip[[#This Row],[etmaaltemperatuur]],0),"")</f>
        <v>0</v>
      </c>
      <c r="N8989" s="101">
        <f>IF(ISNUMBER(jaar_zip[[#This Row],[graaddagen]]),IF(OR(MONTH(jaar_zip[[#This Row],[Datum]])=1,MONTH(jaar_zip[[#This Row],[Datum]])=2,MONTH(jaar_zip[[#This Row],[Datum]])=11,MONTH(jaar_zip[[#This Row],[Datum]])=12),1.1,IF(OR(MONTH(jaar_zip[[#This Row],[Datum]])=3,MONTH(jaar_zip[[#This Row],[Datum]])=10),1,0.8))*jaar_zip[[#This Row],[graaddagen]],"")</f>
        <v>0</v>
      </c>
      <c r="O8989" s="101">
        <f>IF(ISNUMBER(jaar_zip[[#This Row],[etmaaltemperatuur]]),IF(jaar_zip[[#This Row],[etmaaltemperatuur]]&gt;stookgrens,jaar_zip[[#This Row],[etmaaltemperatuur]]-stookgrens,0),"")</f>
        <v>0.80000000000000071</v>
      </c>
    </row>
    <row r="8990" spans="1:15" x14ac:dyDescent="0.25">
      <c r="A8990">
        <v>380</v>
      </c>
      <c r="B8990">
        <v>20240808</v>
      </c>
      <c r="C8990">
        <v>3.1</v>
      </c>
      <c r="D8990">
        <v>19.100000000000001</v>
      </c>
      <c r="E8990">
        <v>1943</v>
      </c>
      <c r="F8990">
        <v>0</v>
      </c>
      <c r="G8990">
        <v>1016.6</v>
      </c>
      <c r="H8990">
        <v>70</v>
      </c>
      <c r="I8990" s="101" t="s">
        <v>44</v>
      </c>
      <c r="J8990" s="1">
        <f>DATEVALUE(RIGHT(jaar_zip[[#This Row],[YYYYMMDD]],2)&amp;"-"&amp;MID(jaar_zip[[#This Row],[YYYYMMDD]],5,2)&amp;"-"&amp;LEFT(jaar_zip[[#This Row],[YYYYMMDD]],4))</f>
        <v>45512</v>
      </c>
      <c r="K8990" s="101" t="str">
        <f>IF(AND(VALUE(MONTH(jaar_zip[[#This Row],[Datum]]))=1,VALUE(WEEKNUM(jaar_zip[[#This Row],[Datum]],21))&gt;51),RIGHT(YEAR(jaar_zip[[#This Row],[Datum]])-1,2),RIGHT(YEAR(jaar_zip[[#This Row],[Datum]]),2))&amp;"-"&amp; TEXT(WEEKNUM(jaar_zip[[#This Row],[Datum]],21),"00")</f>
        <v>24-32</v>
      </c>
      <c r="L8990" s="101">
        <f>MONTH(jaar_zip[[#This Row],[Datum]])</f>
        <v>8</v>
      </c>
      <c r="M8990" s="101">
        <f>IF(ISNUMBER(jaar_zip[[#This Row],[etmaaltemperatuur]]),IF(jaar_zip[[#This Row],[etmaaltemperatuur]]&lt;stookgrens,stookgrens-jaar_zip[[#This Row],[etmaaltemperatuur]],0),"")</f>
        <v>0</v>
      </c>
      <c r="N8990" s="101">
        <f>IF(ISNUMBER(jaar_zip[[#This Row],[graaddagen]]),IF(OR(MONTH(jaar_zip[[#This Row],[Datum]])=1,MONTH(jaar_zip[[#This Row],[Datum]])=2,MONTH(jaar_zip[[#This Row],[Datum]])=11,MONTH(jaar_zip[[#This Row],[Datum]])=12),1.1,IF(OR(MONTH(jaar_zip[[#This Row],[Datum]])=3,MONTH(jaar_zip[[#This Row],[Datum]])=10),1,0.8))*jaar_zip[[#This Row],[graaddagen]],"")</f>
        <v>0</v>
      </c>
      <c r="O8990" s="101">
        <f>IF(ISNUMBER(jaar_zip[[#This Row],[etmaaltemperatuur]]),IF(jaar_zip[[#This Row],[etmaaltemperatuur]]&gt;stookgrens,jaar_zip[[#This Row],[etmaaltemperatuur]]-stookgrens,0),"")</f>
        <v>1.1000000000000014</v>
      </c>
    </row>
    <row r="8991" spans="1:15" x14ac:dyDescent="0.25">
      <c r="A8991">
        <v>380</v>
      </c>
      <c r="B8991">
        <v>20240809</v>
      </c>
      <c r="C8991">
        <v>4.5</v>
      </c>
      <c r="D8991">
        <v>20.9</v>
      </c>
      <c r="E8991">
        <v>1258</v>
      </c>
      <c r="F8991">
        <v>-0.1</v>
      </c>
      <c r="G8991">
        <v>1015.8</v>
      </c>
      <c r="H8991">
        <v>71</v>
      </c>
      <c r="I8991" s="101" t="s">
        <v>44</v>
      </c>
      <c r="J8991" s="1">
        <f>DATEVALUE(RIGHT(jaar_zip[[#This Row],[YYYYMMDD]],2)&amp;"-"&amp;MID(jaar_zip[[#This Row],[YYYYMMDD]],5,2)&amp;"-"&amp;LEFT(jaar_zip[[#This Row],[YYYYMMDD]],4))</f>
        <v>45513</v>
      </c>
      <c r="K8991" s="101" t="str">
        <f>IF(AND(VALUE(MONTH(jaar_zip[[#This Row],[Datum]]))=1,VALUE(WEEKNUM(jaar_zip[[#This Row],[Datum]],21))&gt;51),RIGHT(YEAR(jaar_zip[[#This Row],[Datum]])-1,2),RIGHT(YEAR(jaar_zip[[#This Row],[Datum]]),2))&amp;"-"&amp; TEXT(WEEKNUM(jaar_zip[[#This Row],[Datum]],21),"00")</f>
        <v>24-32</v>
      </c>
      <c r="L8991" s="101">
        <f>MONTH(jaar_zip[[#This Row],[Datum]])</f>
        <v>8</v>
      </c>
      <c r="M8991" s="101">
        <f>IF(ISNUMBER(jaar_zip[[#This Row],[etmaaltemperatuur]]),IF(jaar_zip[[#This Row],[etmaaltemperatuur]]&lt;stookgrens,stookgrens-jaar_zip[[#This Row],[etmaaltemperatuur]],0),"")</f>
        <v>0</v>
      </c>
      <c r="N8991" s="101">
        <f>IF(ISNUMBER(jaar_zip[[#This Row],[graaddagen]]),IF(OR(MONTH(jaar_zip[[#This Row],[Datum]])=1,MONTH(jaar_zip[[#This Row],[Datum]])=2,MONTH(jaar_zip[[#This Row],[Datum]])=11,MONTH(jaar_zip[[#This Row],[Datum]])=12),1.1,IF(OR(MONTH(jaar_zip[[#This Row],[Datum]])=3,MONTH(jaar_zip[[#This Row],[Datum]])=10),1,0.8))*jaar_zip[[#This Row],[graaddagen]],"")</f>
        <v>0</v>
      </c>
      <c r="O8991" s="101">
        <f>IF(ISNUMBER(jaar_zip[[#This Row],[etmaaltemperatuur]]),IF(jaar_zip[[#This Row],[etmaaltemperatuur]]&gt;stookgrens,jaar_zip[[#This Row],[etmaaltemperatuur]]-stookgrens,0),"")</f>
        <v>2.8999999999999986</v>
      </c>
    </row>
    <row r="8992" spans="1:15" x14ac:dyDescent="0.25">
      <c r="A8992">
        <v>380</v>
      </c>
      <c r="B8992">
        <v>20240810</v>
      </c>
      <c r="C8992">
        <v>3.3</v>
      </c>
      <c r="D8992">
        <v>19.7</v>
      </c>
      <c r="E8992">
        <v>2442</v>
      </c>
      <c r="F8992">
        <v>0</v>
      </c>
      <c r="G8992">
        <v>1020.8</v>
      </c>
      <c r="H8992">
        <v>72</v>
      </c>
      <c r="I8992" s="101" t="s">
        <v>44</v>
      </c>
      <c r="J8992" s="1">
        <f>DATEVALUE(RIGHT(jaar_zip[[#This Row],[YYYYMMDD]],2)&amp;"-"&amp;MID(jaar_zip[[#This Row],[YYYYMMDD]],5,2)&amp;"-"&amp;LEFT(jaar_zip[[#This Row],[YYYYMMDD]],4))</f>
        <v>45514</v>
      </c>
      <c r="K8992" s="101" t="str">
        <f>IF(AND(VALUE(MONTH(jaar_zip[[#This Row],[Datum]]))=1,VALUE(WEEKNUM(jaar_zip[[#This Row],[Datum]],21))&gt;51),RIGHT(YEAR(jaar_zip[[#This Row],[Datum]])-1,2),RIGHT(YEAR(jaar_zip[[#This Row],[Datum]]),2))&amp;"-"&amp; TEXT(WEEKNUM(jaar_zip[[#This Row],[Datum]],21),"00")</f>
        <v>24-32</v>
      </c>
      <c r="L8992" s="101">
        <f>MONTH(jaar_zip[[#This Row],[Datum]])</f>
        <v>8</v>
      </c>
      <c r="M8992" s="101">
        <f>IF(ISNUMBER(jaar_zip[[#This Row],[etmaaltemperatuur]]),IF(jaar_zip[[#This Row],[etmaaltemperatuur]]&lt;stookgrens,stookgrens-jaar_zip[[#This Row],[etmaaltemperatuur]],0),"")</f>
        <v>0</v>
      </c>
      <c r="N8992" s="101">
        <f>IF(ISNUMBER(jaar_zip[[#This Row],[graaddagen]]),IF(OR(MONTH(jaar_zip[[#This Row],[Datum]])=1,MONTH(jaar_zip[[#This Row],[Datum]])=2,MONTH(jaar_zip[[#This Row],[Datum]])=11,MONTH(jaar_zip[[#This Row],[Datum]])=12),1.1,IF(OR(MONTH(jaar_zip[[#This Row],[Datum]])=3,MONTH(jaar_zip[[#This Row],[Datum]])=10),1,0.8))*jaar_zip[[#This Row],[graaddagen]],"")</f>
        <v>0</v>
      </c>
      <c r="O8992" s="101">
        <f>IF(ISNUMBER(jaar_zip[[#This Row],[etmaaltemperatuur]]),IF(jaar_zip[[#This Row],[etmaaltemperatuur]]&gt;stookgrens,jaar_zip[[#This Row],[etmaaltemperatuur]]-stookgrens,0),"")</f>
        <v>1.6999999999999993</v>
      </c>
    </row>
    <row r="8993" spans="1:15" x14ac:dyDescent="0.25">
      <c r="A8993">
        <v>380</v>
      </c>
      <c r="B8993">
        <v>20240811</v>
      </c>
      <c r="C8993">
        <v>2.7</v>
      </c>
      <c r="D8993">
        <v>21.9</v>
      </c>
      <c r="E8993">
        <v>2463</v>
      </c>
      <c r="F8993">
        <v>0</v>
      </c>
      <c r="G8993">
        <v>1020</v>
      </c>
      <c r="H8993">
        <v>68</v>
      </c>
      <c r="I8993" s="101" t="s">
        <v>44</v>
      </c>
      <c r="J8993" s="1">
        <f>DATEVALUE(RIGHT(jaar_zip[[#This Row],[YYYYMMDD]],2)&amp;"-"&amp;MID(jaar_zip[[#This Row],[YYYYMMDD]],5,2)&amp;"-"&amp;LEFT(jaar_zip[[#This Row],[YYYYMMDD]],4))</f>
        <v>45515</v>
      </c>
      <c r="K8993" s="101" t="str">
        <f>IF(AND(VALUE(MONTH(jaar_zip[[#This Row],[Datum]]))=1,VALUE(WEEKNUM(jaar_zip[[#This Row],[Datum]],21))&gt;51),RIGHT(YEAR(jaar_zip[[#This Row],[Datum]])-1,2),RIGHT(YEAR(jaar_zip[[#This Row],[Datum]]),2))&amp;"-"&amp; TEXT(WEEKNUM(jaar_zip[[#This Row],[Datum]],21),"00")</f>
        <v>24-32</v>
      </c>
      <c r="L8993" s="101">
        <f>MONTH(jaar_zip[[#This Row],[Datum]])</f>
        <v>8</v>
      </c>
      <c r="M8993" s="101">
        <f>IF(ISNUMBER(jaar_zip[[#This Row],[etmaaltemperatuur]]),IF(jaar_zip[[#This Row],[etmaaltemperatuur]]&lt;stookgrens,stookgrens-jaar_zip[[#This Row],[etmaaltemperatuur]],0),"")</f>
        <v>0</v>
      </c>
      <c r="N8993" s="101">
        <f>IF(ISNUMBER(jaar_zip[[#This Row],[graaddagen]]),IF(OR(MONTH(jaar_zip[[#This Row],[Datum]])=1,MONTH(jaar_zip[[#This Row],[Datum]])=2,MONTH(jaar_zip[[#This Row],[Datum]])=11,MONTH(jaar_zip[[#This Row],[Datum]])=12),1.1,IF(OR(MONTH(jaar_zip[[#This Row],[Datum]])=3,MONTH(jaar_zip[[#This Row],[Datum]])=10),1,0.8))*jaar_zip[[#This Row],[graaddagen]],"")</f>
        <v>0</v>
      </c>
      <c r="O8993" s="101">
        <f>IF(ISNUMBER(jaar_zip[[#This Row],[etmaaltemperatuur]]),IF(jaar_zip[[#This Row],[etmaaltemperatuur]]&gt;stookgrens,jaar_zip[[#This Row],[etmaaltemperatuur]]-stookgrens,0),"")</f>
        <v>3.8999999999999986</v>
      </c>
    </row>
    <row r="8994" spans="1:15" x14ac:dyDescent="0.25">
      <c r="A8994">
        <v>380</v>
      </c>
      <c r="B8994">
        <v>20240812</v>
      </c>
      <c r="C8994">
        <v>2</v>
      </c>
      <c r="D8994">
        <v>25.8</v>
      </c>
      <c r="E8994">
        <v>2288</v>
      </c>
      <c r="F8994">
        <v>0</v>
      </c>
      <c r="G8994">
        <v>1010.9</v>
      </c>
      <c r="H8994">
        <v>67</v>
      </c>
      <c r="I8994" s="101" t="s">
        <v>44</v>
      </c>
      <c r="J8994" s="1">
        <f>DATEVALUE(RIGHT(jaar_zip[[#This Row],[YYYYMMDD]],2)&amp;"-"&amp;MID(jaar_zip[[#This Row],[YYYYMMDD]],5,2)&amp;"-"&amp;LEFT(jaar_zip[[#This Row],[YYYYMMDD]],4))</f>
        <v>45516</v>
      </c>
      <c r="K8994" s="101" t="str">
        <f>IF(AND(VALUE(MONTH(jaar_zip[[#This Row],[Datum]]))=1,VALUE(WEEKNUM(jaar_zip[[#This Row],[Datum]],21))&gt;51),RIGHT(YEAR(jaar_zip[[#This Row],[Datum]])-1,2),RIGHT(YEAR(jaar_zip[[#This Row],[Datum]]),2))&amp;"-"&amp; TEXT(WEEKNUM(jaar_zip[[#This Row],[Datum]],21),"00")</f>
        <v>24-33</v>
      </c>
      <c r="L8994" s="101">
        <f>MONTH(jaar_zip[[#This Row],[Datum]])</f>
        <v>8</v>
      </c>
      <c r="M8994" s="101">
        <f>IF(ISNUMBER(jaar_zip[[#This Row],[etmaaltemperatuur]]),IF(jaar_zip[[#This Row],[etmaaltemperatuur]]&lt;stookgrens,stookgrens-jaar_zip[[#This Row],[etmaaltemperatuur]],0),"")</f>
        <v>0</v>
      </c>
      <c r="N8994" s="101">
        <f>IF(ISNUMBER(jaar_zip[[#This Row],[graaddagen]]),IF(OR(MONTH(jaar_zip[[#This Row],[Datum]])=1,MONTH(jaar_zip[[#This Row],[Datum]])=2,MONTH(jaar_zip[[#This Row],[Datum]])=11,MONTH(jaar_zip[[#This Row],[Datum]])=12),1.1,IF(OR(MONTH(jaar_zip[[#This Row],[Datum]])=3,MONTH(jaar_zip[[#This Row],[Datum]])=10),1,0.8))*jaar_zip[[#This Row],[graaddagen]],"")</f>
        <v>0</v>
      </c>
      <c r="O8994" s="101">
        <f>IF(ISNUMBER(jaar_zip[[#This Row],[etmaaltemperatuur]]),IF(jaar_zip[[#This Row],[etmaaltemperatuur]]&gt;stookgrens,jaar_zip[[#This Row],[etmaaltemperatuur]]-stookgrens,0),"")</f>
        <v>7.8000000000000007</v>
      </c>
    </row>
    <row r="8995" spans="1:15" x14ac:dyDescent="0.25">
      <c r="A8995">
        <v>380</v>
      </c>
      <c r="B8995">
        <v>20240813</v>
      </c>
      <c r="C8995">
        <v>2.5</v>
      </c>
      <c r="D8995">
        <v>25.2</v>
      </c>
      <c r="E8995">
        <v>2204</v>
      </c>
      <c r="F8995">
        <v>1.4</v>
      </c>
      <c r="G8995">
        <v>1009</v>
      </c>
      <c r="H8995">
        <v>76</v>
      </c>
      <c r="I8995" s="101" t="s">
        <v>44</v>
      </c>
      <c r="J8995" s="1">
        <f>DATEVALUE(RIGHT(jaar_zip[[#This Row],[YYYYMMDD]],2)&amp;"-"&amp;MID(jaar_zip[[#This Row],[YYYYMMDD]],5,2)&amp;"-"&amp;LEFT(jaar_zip[[#This Row],[YYYYMMDD]],4))</f>
        <v>45517</v>
      </c>
      <c r="K8995" s="101" t="str">
        <f>IF(AND(VALUE(MONTH(jaar_zip[[#This Row],[Datum]]))=1,VALUE(WEEKNUM(jaar_zip[[#This Row],[Datum]],21))&gt;51),RIGHT(YEAR(jaar_zip[[#This Row],[Datum]])-1,2),RIGHT(YEAR(jaar_zip[[#This Row],[Datum]]),2))&amp;"-"&amp; TEXT(WEEKNUM(jaar_zip[[#This Row],[Datum]],21),"00")</f>
        <v>24-33</v>
      </c>
      <c r="L8995" s="101">
        <f>MONTH(jaar_zip[[#This Row],[Datum]])</f>
        <v>8</v>
      </c>
      <c r="M8995" s="101">
        <f>IF(ISNUMBER(jaar_zip[[#This Row],[etmaaltemperatuur]]),IF(jaar_zip[[#This Row],[etmaaltemperatuur]]&lt;stookgrens,stookgrens-jaar_zip[[#This Row],[etmaaltemperatuur]],0),"")</f>
        <v>0</v>
      </c>
      <c r="N8995" s="101">
        <f>IF(ISNUMBER(jaar_zip[[#This Row],[graaddagen]]),IF(OR(MONTH(jaar_zip[[#This Row],[Datum]])=1,MONTH(jaar_zip[[#This Row],[Datum]])=2,MONTH(jaar_zip[[#This Row],[Datum]])=11,MONTH(jaar_zip[[#This Row],[Datum]])=12),1.1,IF(OR(MONTH(jaar_zip[[#This Row],[Datum]])=3,MONTH(jaar_zip[[#This Row],[Datum]])=10),1,0.8))*jaar_zip[[#This Row],[graaddagen]],"")</f>
        <v>0</v>
      </c>
      <c r="O8995" s="101">
        <f>IF(ISNUMBER(jaar_zip[[#This Row],[etmaaltemperatuur]]),IF(jaar_zip[[#This Row],[etmaaltemperatuur]]&gt;stookgrens,jaar_zip[[#This Row],[etmaaltemperatuur]]-stookgrens,0),"")</f>
        <v>7.1999999999999993</v>
      </c>
    </row>
    <row r="8996" spans="1:15" x14ac:dyDescent="0.25">
      <c r="A8996">
        <v>380</v>
      </c>
      <c r="B8996">
        <v>20240814</v>
      </c>
      <c r="C8996">
        <v>2.5</v>
      </c>
      <c r="D8996">
        <v>19</v>
      </c>
      <c r="E8996">
        <v>824</v>
      </c>
      <c r="F8996">
        <v>1.6</v>
      </c>
      <c r="G8996">
        <v>1012.7</v>
      </c>
      <c r="H8996">
        <v>92</v>
      </c>
      <c r="I8996" s="101" t="s">
        <v>44</v>
      </c>
      <c r="J8996" s="1">
        <f>DATEVALUE(RIGHT(jaar_zip[[#This Row],[YYYYMMDD]],2)&amp;"-"&amp;MID(jaar_zip[[#This Row],[YYYYMMDD]],5,2)&amp;"-"&amp;LEFT(jaar_zip[[#This Row],[YYYYMMDD]],4))</f>
        <v>45518</v>
      </c>
      <c r="K8996" s="101" t="str">
        <f>IF(AND(VALUE(MONTH(jaar_zip[[#This Row],[Datum]]))=1,VALUE(WEEKNUM(jaar_zip[[#This Row],[Datum]],21))&gt;51),RIGHT(YEAR(jaar_zip[[#This Row],[Datum]])-1,2),RIGHT(YEAR(jaar_zip[[#This Row],[Datum]]),2))&amp;"-"&amp; TEXT(WEEKNUM(jaar_zip[[#This Row],[Datum]],21),"00")</f>
        <v>24-33</v>
      </c>
      <c r="L8996" s="101">
        <f>MONTH(jaar_zip[[#This Row],[Datum]])</f>
        <v>8</v>
      </c>
      <c r="M8996" s="101">
        <f>IF(ISNUMBER(jaar_zip[[#This Row],[etmaaltemperatuur]]),IF(jaar_zip[[#This Row],[etmaaltemperatuur]]&lt;stookgrens,stookgrens-jaar_zip[[#This Row],[etmaaltemperatuur]],0),"")</f>
        <v>0</v>
      </c>
      <c r="N8996" s="101">
        <f>IF(ISNUMBER(jaar_zip[[#This Row],[graaddagen]]),IF(OR(MONTH(jaar_zip[[#This Row],[Datum]])=1,MONTH(jaar_zip[[#This Row],[Datum]])=2,MONTH(jaar_zip[[#This Row],[Datum]])=11,MONTH(jaar_zip[[#This Row],[Datum]])=12),1.1,IF(OR(MONTH(jaar_zip[[#This Row],[Datum]])=3,MONTH(jaar_zip[[#This Row],[Datum]])=10),1,0.8))*jaar_zip[[#This Row],[graaddagen]],"")</f>
        <v>0</v>
      </c>
      <c r="O8996" s="101">
        <f>IF(ISNUMBER(jaar_zip[[#This Row],[etmaaltemperatuur]]),IF(jaar_zip[[#This Row],[etmaaltemperatuur]]&gt;stookgrens,jaar_zip[[#This Row],[etmaaltemperatuur]]-stookgrens,0),"")</f>
        <v>1</v>
      </c>
    </row>
    <row r="8997" spans="1:15" x14ac:dyDescent="0.25">
      <c r="A8997">
        <v>380</v>
      </c>
      <c r="B8997">
        <v>20240815</v>
      </c>
      <c r="C8997">
        <v>3.1</v>
      </c>
      <c r="D8997">
        <v>20.9</v>
      </c>
      <c r="E8997">
        <v>2106</v>
      </c>
      <c r="F8997">
        <v>0</v>
      </c>
      <c r="G8997">
        <v>1016.6</v>
      </c>
      <c r="H8997">
        <v>78</v>
      </c>
      <c r="I8997" s="101" t="s">
        <v>44</v>
      </c>
      <c r="J8997" s="1">
        <f>DATEVALUE(RIGHT(jaar_zip[[#This Row],[YYYYMMDD]],2)&amp;"-"&amp;MID(jaar_zip[[#This Row],[YYYYMMDD]],5,2)&amp;"-"&amp;LEFT(jaar_zip[[#This Row],[YYYYMMDD]],4))</f>
        <v>45519</v>
      </c>
      <c r="K8997" s="101" t="str">
        <f>IF(AND(VALUE(MONTH(jaar_zip[[#This Row],[Datum]]))=1,VALUE(WEEKNUM(jaar_zip[[#This Row],[Datum]],21))&gt;51),RIGHT(YEAR(jaar_zip[[#This Row],[Datum]])-1,2),RIGHT(YEAR(jaar_zip[[#This Row],[Datum]]),2))&amp;"-"&amp; TEXT(WEEKNUM(jaar_zip[[#This Row],[Datum]],21),"00")</f>
        <v>24-33</v>
      </c>
      <c r="L8997" s="101">
        <f>MONTH(jaar_zip[[#This Row],[Datum]])</f>
        <v>8</v>
      </c>
      <c r="M8997" s="101">
        <f>IF(ISNUMBER(jaar_zip[[#This Row],[etmaaltemperatuur]]),IF(jaar_zip[[#This Row],[etmaaltemperatuur]]&lt;stookgrens,stookgrens-jaar_zip[[#This Row],[etmaaltemperatuur]],0),"")</f>
        <v>0</v>
      </c>
      <c r="N8997" s="101">
        <f>IF(ISNUMBER(jaar_zip[[#This Row],[graaddagen]]),IF(OR(MONTH(jaar_zip[[#This Row],[Datum]])=1,MONTH(jaar_zip[[#This Row],[Datum]])=2,MONTH(jaar_zip[[#This Row],[Datum]])=11,MONTH(jaar_zip[[#This Row],[Datum]])=12),1.1,IF(OR(MONTH(jaar_zip[[#This Row],[Datum]])=3,MONTH(jaar_zip[[#This Row],[Datum]])=10),1,0.8))*jaar_zip[[#This Row],[graaddagen]],"")</f>
        <v>0</v>
      </c>
      <c r="O8997" s="101">
        <f>IF(ISNUMBER(jaar_zip[[#This Row],[etmaaltemperatuur]]),IF(jaar_zip[[#This Row],[etmaaltemperatuur]]&gt;stookgrens,jaar_zip[[#This Row],[etmaaltemperatuur]]-stookgrens,0),"")</f>
        <v>2.8999999999999986</v>
      </c>
    </row>
    <row r="8998" spans="1:15" x14ac:dyDescent="0.25">
      <c r="A8998">
        <v>380</v>
      </c>
      <c r="B8998">
        <v>20240816</v>
      </c>
      <c r="C8998">
        <v>3.3</v>
      </c>
      <c r="D8998">
        <v>20.100000000000001</v>
      </c>
      <c r="E8998">
        <v>1101</v>
      </c>
      <c r="F8998">
        <v>0.3</v>
      </c>
      <c r="G8998">
        <v>1015.5</v>
      </c>
      <c r="H8998">
        <v>82</v>
      </c>
      <c r="I8998" s="101" t="s">
        <v>44</v>
      </c>
      <c r="J8998" s="1">
        <f>DATEVALUE(RIGHT(jaar_zip[[#This Row],[YYYYMMDD]],2)&amp;"-"&amp;MID(jaar_zip[[#This Row],[YYYYMMDD]],5,2)&amp;"-"&amp;LEFT(jaar_zip[[#This Row],[YYYYMMDD]],4))</f>
        <v>45520</v>
      </c>
      <c r="K8998" s="101" t="str">
        <f>IF(AND(VALUE(MONTH(jaar_zip[[#This Row],[Datum]]))=1,VALUE(WEEKNUM(jaar_zip[[#This Row],[Datum]],21))&gt;51),RIGHT(YEAR(jaar_zip[[#This Row],[Datum]])-1,2),RIGHT(YEAR(jaar_zip[[#This Row],[Datum]]),2))&amp;"-"&amp; TEXT(WEEKNUM(jaar_zip[[#This Row],[Datum]],21),"00")</f>
        <v>24-33</v>
      </c>
      <c r="L8998" s="101">
        <f>MONTH(jaar_zip[[#This Row],[Datum]])</f>
        <v>8</v>
      </c>
      <c r="M8998" s="101">
        <f>IF(ISNUMBER(jaar_zip[[#This Row],[etmaaltemperatuur]]),IF(jaar_zip[[#This Row],[etmaaltemperatuur]]&lt;stookgrens,stookgrens-jaar_zip[[#This Row],[etmaaltemperatuur]],0),"")</f>
        <v>0</v>
      </c>
      <c r="N8998" s="101">
        <f>IF(ISNUMBER(jaar_zip[[#This Row],[graaddagen]]),IF(OR(MONTH(jaar_zip[[#This Row],[Datum]])=1,MONTH(jaar_zip[[#This Row],[Datum]])=2,MONTH(jaar_zip[[#This Row],[Datum]])=11,MONTH(jaar_zip[[#This Row],[Datum]])=12),1.1,IF(OR(MONTH(jaar_zip[[#This Row],[Datum]])=3,MONTH(jaar_zip[[#This Row],[Datum]])=10),1,0.8))*jaar_zip[[#This Row],[graaddagen]],"")</f>
        <v>0</v>
      </c>
      <c r="O8998" s="101">
        <f>IF(ISNUMBER(jaar_zip[[#This Row],[etmaaltemperatuur]]),IF(jaar_zip[[#This Row],[etmaaltemperatuur]]&gt;stookgrens,jaar_zip[[#This Row],[etmaaltemperatuur]]-stookgrens,0),"")</f>
        <v>2.1000000000000014</v>
      </c>
    </row>
    <row r="8999" spans="1:15" x14ac:dyDescent="0.25">
      <c r="A8999">
        <v>380</v>
      </c>
      <c r="B8999">
        <v>20240817</v>
      </c>
      <c r="C8999">
        <v>2</v>
      </c>
      <c r="D8999">
        <v>20.2</v>
      </c>
      <c r="E8999">
        <v>1516</v>
      </c>
      <c r="F8999">
        <v>15.9</v>
      </c>
      <c r="G8999">
        <v>1012.5</v>
      </c>
      <c r="H8999">
        <v>86</v>
      </c>
      <c r="I8999" s="101" t="s">
        <v>44</v>
      </c>
      <c r="J8999" s="1">
        <f>DATEVALUE(RIGHT(jaar_zip[[#This Row],[YYYYMMDD]],2)&amp;"-"&amp;MID(jaar_zip[[#This Row],[YYYYMMDD]],5,2)&amp;"-"&amp;LEFT(jaar_zip[[#This Row],[YYYYMMDD]],4))</f>
        <v>45521</v>
      </c>
      <c r="K8999" s="101" t="str">
        <f>IF(AND(VALUE(MONTH(jaar_zip[[#This Row],[Datum]]))=1,VALUE(WEEKNUM(jaar_zip[[#This Row],[Datum]],21))&gt;51),RIGHT(YEAR(jaar_zip[[#This Row],[Datum]])-1,2),RIGHT(YEAR(jaar_zip[[#This Row],[Datum]]),2))&amp;"-"&amp; TEXT(WEEKNUM(jaar_zip[[#This Row],[Datum]],21),"00")</f>
        <v>24-33</v>
      </c>
      <c r="L8999" s="101">
        <f>MONTH(jaar_zip[[#This Row],[Datum]])</f>
        <v>8</v>
      </c>
      <c r="M8999" s="101">
        <f>IF(ISNUMBER(jaar_zip[[#This Row],[etmaaltemperatuur]]),IF(jaar_zip[[#This Row],[etmaaltemperatuur]]&lt;stookgrens,stookgrens-jaar_zip[[#This Row],[etmaaltemperatuur]],0),"")</f>
        <v>0</v>
      </c>
      <c r="N8999" s="101">
        <f>IF(ISNUMBER(jaar_zip[[#This Row],[graaddagen]]),IF(OR(MONTH(jaar_zip[[#This Row],[Datum]])=1,MONTH(jaar_zip[[#This Row],[Datum]])=2,MONTH(jaar_zip[[#This Row],[Datum]])=11,MONTH(jaar_zip[[#This Row],[Datum]])=12),1.1,IF(OR(MONTH(jaar_zip[[#This Row],[Datum]])=3,MONTH(jaar_zip[[#This Row],[Datum]])=10),1,0.8))*jaar_zip[[#This Row],[graaddagen]],"")</f>
        <v>0</v>
      </c>
      <c r="O8999" s="101">
        <f>IF(ISNUMBER(jaar_zip[[#This Row],[etmaaltemperatuur]]),IF(jaar_zip[[#This Row],[etmaaltemperatuur]]&gt;stookgrens,jaar_zip[[#This Row],[etmaaltemperatuur]]-stookgrens,0),"")</f>
        <v>2.1999999999999993</v>
      </c>
    </row>
    <row r="9000" spans="1:15" x14ac:dyDescent="0.25">
      <c r="A9000">
        <v>380</v>
      </c>
      <c r="B9000">
        <v>20240818</v>
      </c>
      <c r="C9000">
        <v>2.2000000000000002</v>
      </c>
      <c r="D9000">
        <v>19</v>
      </c>
      <c r="E9000">
        <v>1266</v>
      </c>
      <c r="F9000">
        <v>3.6</v>
      </c>
      <c r="G9000">
        <v>1012.9</v>
      </c>
      <c r="H9000">
        <v>81</v>
      </c>
      <c r="I9000" s="101" t="s">
        <v>44</v>
      </c>
      <c r="J9000" s="1">
        <f>DATEVALUE(RIGHT(jaar_zip[[#This Row],[YYYYMMDD]],2)&amp;"-"&amp;MID(jaar_zip[[#This Row],[YYYYMMDD]],5,2)&amp;"-"&amp;LEFT(jaar_zip[[#This Row],[YYYYMMDD]],4))</f>
        <v>45522</v>
      </c>
      <c r="K9000" s="101" t="str">
        <f>IF(AND(VALUE(MONTH(jaar_zip[[#This Row],[Datum]]))=1,VALUE(WEEKNUM(jaar_zip[[#This Row],[Datum]],21))&gt;51),RIGHT(YEAR(jaar_zip[[#This Row],[Datum]])-1,2),RIGHT(YEAR(jaar_zip[[#This Row],[Datum]]),2))&amp;"-"&amp; TEXT(WEEKNUM(jaar_zip[[#This Row],[Datum]],21),"00")</f>
        <v>24-33</v>
      </c>
      <c r="L9000" s="101">
        <f>MONTH(jaar_zip[[#This Row],[Datum]])</f>
        <v>8</v>
      </c>
      <c r="M9000" s="101">
        <f>IF(ISNUMBER(jaar_zip[[#This Row],[etmaaltemperatuur]]),IF(jaar_zip[[#This Row],[etmaaltemperatuur]]&lt;stookgrens,stookgrens-jaar_zip[[#This Row],[etmaaltemperatuur]],0),"")</f>
        <v>0</v>
      </c>
      <c r="N9000" s="101">
        <f>IF(ISNUMBER(jaar_zip[[#This Row],[graaddagen]]),IF(OR(MONTH(jaar_zip[[#This Row],[Datum]])=1,MONTH(jaar_zip[[#This Row],[Datum]])=2,MONTH(jaar_zip[[#This Row],[Datum]])=11,MONTH(jaar_zip[[#This Row],[Datum]])=12),1.1,IF(OR(MONTH(jaar_zip[[#This Row],[Datum]])=3,MONTH(jaar_zip[[#This Row],[Datum]])=10),1,0.8))*jaar_zip[[#This Row],[graaddagen]],"")</f>
        <v>0</v>
      </c>
      <c r="O9000" s="101">
        <f>IF(ISNUMBER(jaar_zip[[#This Row],[etmaaltemperatuur]]),IF(jaar_zip[[#This Row],[etmaaltemperatuur]]&gt;stookgrens,jaar_zip[[#This Row],[etmaaltemperatuur]]-stookgrens,0),"")</f>
        <v>1</v>
      </c>
    </row>
    <row r="9001" spans="1:15" x14ac:dyDescent="0.25">
      <c r="A9001">
        <v>380</v>
      </c>
      <c r="B9001">
        <v>20240819</v>
      </c>
      <c r="C9001">
        <v>1.5</v>
      </c>
      <c r="D9001">
        <v>17.600000000000001</v>
      </c>
      <c r="E9001">
        <v>2142</v>
      </c>
      <c r="F9001">
        <v>0</v>
      </c>
      <c r="G9001">
        <v>1017.7</v>
      </c>
      <c r="H9001">
        <v>75</v>
      </c>
      <c r="I9001" s="101" t="s">
        <v>44</v>
      </c>
      <c r="J9001" s="1">
        <f>DATEVALUE(RIGHT(jaar_zip[[#This Row],[YYYYMMDD]],2)&amp;"-"&amp;MID(jaar_zip[[#This Row],[YYYYMMDD]],5,2)&amp;"-"&amp;LEFT(jaar_zip[[#This Row],[YYYYMMDD]],4))</f>
        <v>45523</v>
      </c>
      <c r="K9001" s="101" t="str">
        <f>IF(AND(VALUE(MONTH(jaar_zip[[#This Row],[Datum]]))=1,VALUE(WEEKNUM(jaar_zip[[#This Row],[Datum]],21))&gt;51),RIGHT(YEAR(jaar_zip[[#This Row],[Datum]])-1,2),RIGHT(YEAR(jaar_zip[[#This Row],[Datum]]),2))&amp;"-"&amp; TEXT(WEEKNUM(jaar_zip[[#This Row],[Datum]],21),"00")</f>
        <v>24-34</v>
      </c>
      <c r="L9001" s="101">
        <f>MONTH(jaar_zip[[#This Row],[Datum]])</f>
        <v>8</v>
      </c>
      <c r="M9001" s="101">
        <f>IF(ISNUMBER(jaar_zip[[#This Row],[etmaaltemperatuur]]),IF(jaar_zip[[#This Row],[etmaaltemperatuur]]&lt;stookgrens,stookgrens-jaar_zip[[#This Row],[etmaaltemperatuur]],0),"")</f>
        <v>0.39999999999999858</v>
      </c>
      <c r="N9001" s="101">
        <f>IF(ISNUMBER(jaar_zip[[#This Row],[graaddagen]]),IF(OR(MONTH(jaar_zip[[#This Row],[Datum]])=1,MONTH(jaar_zip[[#This Row],[Datum]])=2,MONTH(jaar_zip[[#This Row],[Datum]])=11,MONTH(jaar_zip[[#This Row],[Datum]])=12),1.1,IF(OR(MONTH(jaar_zip[[#This Row],[Datum]])=3,MONTH(jaar_zip[[#This Row],[Datum]])=10),1,0.8))*jaar_zip[[#This Row],[graaddagen]],"")</f>
        <v>0.3199999999999989</v>
      </c>
      <c r="O9001" s="101">
        <f>IF(ISNUMBER(jaar_zip[[#This Row],[etmaaltemperatuur]]),IF(jaar_zip[[#This Row],[etmaaltemperatuur]]&gt;stookgrens,jaar_zip[[#This Row],[etmaaltemperatuur]]-stookgrens,0),"")</f>
        <v>0</v>
      </c>
    </row>
    <row r="9002" spans="1:15" x14ac:dyDescent="0.25">
      <c r="A9002">
        <v>380</v>
      </c>
      <c r="B9002">
        <v>20240820</v>
      </c>
      <c r="C9002">
        <v>3.6</v>
      </c>
      <c r="D9002">
        <v>19.100000000000001</v>
      </c>
      <c r="E9002">
        <v>1869</v>
      </c>
      <c r="F9002">
        <v>8.9</v>
      </c>
      <c r="G9002">
        <v>1012.1</v>
      </c>
      <c r="H9002">
        <v>77</v>
      </c>
      <c r="I9002" s="101" t="s">
        <v>44</v>
      </c>
      <c r="J9002" s="1">
        <f>DATEVALUE(RIGHT(jaar_zip[[#This Row],[YYYYMMDD]],2)&amp;"-"&amp;MID(jaar_zip[[#This Row],[YYYYMMDD]],5,2)&amp;"-"&amp;LEFT(jaar_zip[[#This Row],[YYYYMMDD]],4))</f>
        <v>45524</v>
      </c>
      <c r="K9002" s="101" t="str">
        <f>IF(AND(VALUE(MONTH(jaar_zip[[#This Row],[Datum]]))=1,VALUE(WEEKNUM(jaar_zip[[#This Row],[Datum]],21))&gt;51),RIGHT(YEAR(jaar_zip[[#This Row],[Datum]])-1,2),RIGHT(YEAR(jaar_zip[[#This Row],[Datum]]),2))&amp;"-"&amp; TEXT(WEEKNUM(jaar_zip[[#This Row],[Datum]],21),"00")</f>
        <v>24-34</v>
      </c>
      <c r="L9002" s="101">
        <f>MONTH(jaar_zip[[#This Row],[Datum]])</f>
        <v>8</v>
      </c>
      <c r="M9002" s="101">
        <f>IF(ISNUMBER(jaar_zip[[#This Row],[etmaaltemperatuur]]),IF(jaar_zip[[#This Row],[etmaaltemperatuur]]&lt;stookgrens,stookgrens-jaar_zip[[#This Row],[etmaaltemperatuur]],0),"")</f>
        <v>0</v>
      </c>
      <c r="N9002" s="101">
        <f>IF(ISNUMBER(jaar_zip[[#This Row],[graaddagen]]),IF(OR(MONTH(jaar_zip[[#This Row],[Datum]])=1,MONTH(jaar_zip[[#This Row],[Datum]])=2,MONTH(jaar_zip[[#This Row],[Datum]])=11,MONTH(jaar_zip[[#This Row],[Datum]])=12),1.1,IF(OR(MONTH(jaar_zip[[#This Row],[Datum]])=3,MONTH(jaar_zip[[#This Row],[Datum]])=10),1,0.8))*jaar_zip[[#This Row],[graaddagen]],"")</f>
        <v>0</v>
      </c>
      <c r="O9002" s="101">
        <f>IF(ISNUMBER(jaar_zip[[#This Row],[etmaaltemperatuur]]),IF(jaar_zip[[#This Row],[etmaaltemperatuur]]&gt;stookgrens,jaar_zip[[#This Row],[etmaaltemperatuur]]-stookgrens,0),"")</f>
        <v>1.1000000000000014</v>
      </c>
    </row>
    <row r="9003" spans="1:15" x14ac:dyDescent="0.25">
      <c r="A9003">
        <v>380</v>
      </c>
      <c r="B9003">
        <v>20240821</v>
      </c>
      <c r="C9003">
        <v>3.8</v>
      </c>
      <c r="D9003">
        <v>15.9</v>
      </c>
      <c r="E9003">
        <v>2021</v>
      </c>
      <c r="F9003">
        <v>0</v>
      </c>
      <c r="G9003">
        <v>1017.5</v>
      </c>
      <c r="H9003">
        <v>74</v>
      </c>
      <c r="I9003" s="101" t="s">
        <v>44</v>
      </c>
      <c r="J9003" s="1">
        <f>DATEVALUE(RIGHT(jaar_zip[[#This Row],[YYYYMMDD]],2)&amp;"-"&amp;MID(jaar_zip[[#This Row],[YYYYMMDD]],5,2)&amp;"-"&amp;LEFT(jaar_zip[[#This Row],[YYYYMMDD]],4))</f>
        <v>45525</v>
      </c>
      <c r="K9003" s="101" t="str">
        <f>IF(AND(VALUE(MONTH(jaar_zip[[#This Row],[Datum]]))=1,VALUE(WEEKNUM(jaar_zip[[#This Row],[Datum]],21))&gt;51),RIGHT(YEAR(jaar_zip[[#This Row],[Datum]])-1,2),RIGHT(YEAR(jaar_zip[[#This Row],[Datum]]),2))&amp;"-"&amp; TEXT(WEEKNUM(jaar_zip[[#This Row],[Datum]],21),"00")</f>
        <v>24-34</v>
      </c>
      <c r="L9003" s="101">
        <f>MONTH(jaar_zip[[#This Row],[Datum]])</f>
        <v>8</v>
      </c>
      <c r="M9003" s="101">
        <f>IF(ISNUMBER(jaar_zip[[#This Row],[etmaaltemperatuur]]),IF(jaar_zip[[#This Row],[etmaaltemperatuur]]&lt;stookgrens,stookgrens-jaar_zip[[#This Row],[etmaaltemperatuur]],0),"")</f>
        <v>2.0999999999999996</v>
      </c>
      <c r="N9003" s="101">
        <f>IF(ISNUMBER(jaar_zip[[#This Row],[graaddagen]]),IF(OR(MONTH(jaar_zip[[#This Row],[Datum]])=1,MONTH(jaar_zip[[#This Row],[Datum]])=2,MONTH(jaar_zip[[#This Row],[Datum]])=11,MONTH(jaar_zip[[#This Row],[Datum]])=12),1.1,IF(OR(MONTH(jaar_zip[[#This Row],[Datum]])=3,MONTH(jaar_zip[[#This Row],[Datum]])=10),1,0.8))*jaar_zip[[#This Row],[graaddagen]],"")</f>
        <v>1.6799999999999997</v>
      </c>
      <c r="O9003" s="101">
        <f>IF(ISNUMBER(jaar_zip[[#This Row],[etmaaltemperatuur]]),IF(jaar_zip[[#This Row],[etmaaltemperatuur]]&gt;stookgrens,jaar_zip[[#This Row],[etmaaltemperatuur]]-stookgrens,0),"")</f>
        <v>0</v>
      </c>
    </row>
    <row r="9004" spans="1:15" x14ac:dyDescent="0.25">
      <c r="A9004">
        <v>380</v>
      </c>
      <c r="B9004">
        <v>20240822</v>
      </c>
      <c r="C9004">
        <v>5.4</v>
      </c>
      <c r="D9004">
        <v>18.100000000000001</v>
      </c>
      <c r="E9004">
        <v>2054</v>
      </c>
      <c r="F9004">
        <v>0</v>
      </c>
      <c r="G9004">
        <v>1012</v>
      </c>
      <c r="H9004">
        <v>67</v>
      </c>
      <c r="I9004" s="101" t="s">
        <v>44</v>
      </c>
      <c r="J9004" s="1">
        <f>DATEVALUE(RIGHT(jaar_zip[[#This Row],[YYYYMMDD]],2)&amp;"-"&amp;MID(jaar_zip[[#This Row],[YYYYMMDD]],5,2)&amp;"-"&amp;LEFT(jaar_zip[[#This Row],[YYYYMMDD]],4))</f>
        <v>45526</v>
      </c>
      <c r="K9004" s="101" t="str">
        <f>IF(AND(VALUE(MONTH(jaar_zip[[#This Row],[Datum]]))=1,VALUE(WEEKNUM(jaar_zip[[#This Row],[Datum]],21))&gt;51),RIGHT(YEAR(jaar_zip[[#This Row],[Datum]])-1,2),RIGHT(YEAR(jaar_zip[[#This Row],[Datum]]),2))&amp;"-"&amp; TEXT(WEEKNUM(jaar_zip[[#This Row],[Datum]],21),"00")</f>
        <v>24-34</v>
      </c>
      <c r="L9004" s="101">
        <f>MONTH(jaar_zip[[#This Row],[Datum]])</f>
        <v>8</v>
      </c>
      <c r="M9004" s="101">
        <f>IF(ISNUMBER(jaar_zip[[#This Row],[etmaaltemperatuur]]),IF(jaar_zip[[#This Row],[etmaaltemperatuur]]&lt;stookgrens,stookgrens-jaar_zip[[#This Row],[etmaaltemperatuur]],0),"")</f>
        <v>0</v>
      </c>
      <c r="N9004" s="101">
        <f>IF(ISNUMBER(jaar_zip[[#This Row],[graaddagen]]),IF(OR(MONTH(jaar_zip[[#This Row],[Datum]])=1,MONTH(jaar_zip[[#This Row],[Datum]])=2,MONTH(jaar_zip[[#This Row],[Datum]])=11,MONTH(jaar_zip[[#This Row],[Datum]])=12),1.1,IF(OR(MONTH(jaar_zip[[#This Row],[Datum]])=3,MONTH(jaar_zip[[#This Row],[Datum]])=10),1,0.8))*jaar_zip[[#This Row],[graaddagen]],"")</f>
        <v>0</v>
      </c>
      <c r="O9004" s="101">
        <f>IF(ISNUMBER(jaar_zip[[#This Row],[etmaaltemperatuur]]),IF(jaar_zip[[#This Row],[etmaaltemperatuur]]&gt;stookgrens,jaar_zip[[#This Row],[etmaaltemperatuur]]-stookgrens,0),"")</f>
        <v>0.10000000000000142</v>
      </c>
    </row>
    <row r="9005" spans="1:15" x14ac:dyDescent="0.25">
      <c r="A9005">
        <v>380</v>
      </c>
      <c r="B9005">
        <v>20240823</v>
      </c>
      <c r="C9005">
        <v>5.7</v>
      </c>
      <c r="D9005">
        <v>19.2</v>
      </c>
      <c r="E9005">
        <v>1075</v>
      </c>
      <c r="F9005">
        <v>6.7</v>
      </c>
      <c r="G9005">
        <v>1009</v>
      </c>
      <c r="H9005">
        <v>79</v>
      </c>
      <c r="I9005" s="101" t="s">
        <v>44</v>
      </c>
      <c r="J9005" s="1">
        <f>DATEVALUE(RIGHT(jaar_zip[[#This Row],[YYYYMMDD]],2)&amp;"-"&amp;MID(jaar_zip[[#This Row],[YYYYMMDD]],5,2)&amp;"-"&amp;LEFT(jaar_zip[[#This Row],[YYYYMMDD]],4))</f>
        <v>45527</v>
      </c>
      <c r="K9005" s="101" t="str">
        <f>IF(AND(VALUE(MONTH(jaar_zip[[#This Row],[Datum]]))=1,VALUE(WEEKNUM(jaar_zip[[#This Row],[Datum]],21))&gt;51),RIGHT(YEAR(jaar_zip[[#This Row],[Datum]])-1,2),RIGHT(YEAR(jaar_zip[[#This Row],[Datum]]),2))&amp;"-"&amp; TEXT(WEEKNUM(jaar_zip[[#This Row],[Datum]],21),"00")</f>
        <v>24-34</v>
      </c>
      <c r="L9005" s="101">
        <f>MONTH(jaar_zip[[#This Row],[Datum]])</f>
        <v>8</v>
      </c>
      <c r="M9005" s="101">
        <f>IF(ISNUMBER(jaar_zip[[#This Row],[etmaaltemperatuur]]),IF(jaar_zip[[#This Row],[etmaaltemperatuur]]&lt;stookgrens,stookgrens-jaar_zip[[#This Row],[etmaaltemperatuur]],0),"")</f>
        <v>0</v>
      </c>
      <c r="N9005" s="101">
        <f>IF(ISNUMBER(jaar_zip[[#This Row],[graaddagen]]),IF(OR(MONTH(jaar_zip[[#This Row],[Datum]])=1,MONTH(jaar_zip[[#This Row],[Datum]])=2,MONTH(jaar_zip[[#This Row],[Datum]])=11,MONTH(jaar_zip[[#This Row],[Datum]])=12),1.1,IF(OR(MONTH(jaar_zip[[#This Row],[Datum]])=3,MONTH(jaar_zip[[#This Row],[Datum]])=10),1,0.8))*jaar_zip[[#This Row],[graaddagen]],"")</f>
        <v>0</v>
      </c>
      <c r="O9005" s="101">
        <f>IF(ISNUMBER(jaar_zip[[#This Row],[etmaaltemperatuur]]),IF(jaar_zip[[#This Row],[etmaaltemperatuur]]&gt;stookgrens,jaar_zip[[#This Row],[etmaaltemperatuur]]-stookgrens,0),"")</f>
        <v>1.1999999999999993</v>
      </c>
    </row>
    <row r="9006" spans="1:15" x14ac:dyDescent="0.25">
      <c r="A9006">
        <v>380</v>
      </c>
      <c r="B9006">
        <v>20240824</v>
      </c>
      <c r="C9006">
        <v>5</v>
      </c>
      <c r="D9006">
        <v>21.3</v>
      </c>
      <c r="E9006">
        <v>1986</v>
      </c>
      <c r="F9006">
        <v>4.7</v>
      </c>
      <c r="G9006">
        <v>1007.9</v>
      </c>
      <c r="H9006">
        <v>79</v>
      </c>
      <c r="I9006" s="101" t="s">
        <v>44</v>
      </c>
      <c r="J9006" s="1">
        <f>DATEVALUE(RIGHT(jaar_zip[[#This Row],[YYYYMMDD]],2)&amp;"-"&amp;MID(jaar_zip[[#This Row],[YYYYMMDD]],5,2)&amp;"-"&amp;LEFT(jaar_zip[[#This Row],[YYYYMMDD]],4))</f>
        <v>45528</v>
      </c>
      <c r="K9006" s="101" t="str">
        <f>IF(AND(VALUE(MONTH(jaar_zip[[#This Row],[Datum]]))=1,VALUE(WEEKNUM(jaar_zip[[#This Row],[Datum]],21))&gt;51),RIGHT(YEAR(jaar_zip[[#This Row],[Datum]])-1,2),RIGHT(YEAR(jaar_zip[[#This Row],[Datum]]),2))&amp;"-"&amp; TEXT(WEEKNUM(jaar_zip[[#This Row],[Datum]],21),"00")</f>
        <v>24-34</v>
      </c>
      <c r="L9006" s="101">
        <f>MONTH(jaar_zip[[#This Row],[Datum]])</f>
        <v>8</v>
      </c>
      <c r="M9006" s="101">
        <f>IF(ISNUMBER(jaar_zip[[#This Row],[etmaaltemperatuur]]),IF(jaar_zip[[#This Row],[etmaaltemperatuur]]&lt;stookgrens,stookgrens-jaar_zip[[#This Row],[etmaaltemperatuur]],0),"")</f>
        <v>0</v>
      </c>
      <c r="N9006" s="101">
        <f>IF(ISNUMBER(jaar_zip[[#This Row],[graaddagen]]),IF(OR(MONTH(jaar_zip[[#This Row],[Datum]])=1,MONTH(jaar_zip[[#This Row],[Datum]])=2,MONTH(jaar_zip[[#This Row],[Datum]])=11,MONTH(jaar_zip[[#This Row],[Datum]])=12),1.1,IF(OR(MONTH(jaar_zip[[#This Row],[Datum]])=3,MONTH(jaar_zip[[#This Row],[Datum]])=10),1,0.8))*jaar_zip[[#This Row],[graaddagen]],"")</f>
        <v>0</v>
      </c>
      <c r="O9006" s="101">
        <f>IF(ISNUMBER(jaar_zip[[#This Row],[etmaaltemperatuur]]),IF(jaar_zip[[#This Row],[etmaaltemperatuur]]&gt;stookgrens,jaar_zip[[#This Row],[etmaaltemperatuur]]-stookgrens,0),"")</f>
        <v>3.3000000000000007</v>
      </c>
    </row>
    <row r="9007" spans="1:15" x14ac:dyDescent="0.25">
      <c r="A9007">
        <v>380</v>
      </c>
      <c r="B9007">
        <v>20240825</v>
      </c>
      <c r="C9007">
        <v>3.8</v>
      </c>
      <c r="D9007">
        <v>16</v>
      </c>
      <c r="E9007">
        <v>2121</v>
      </c>
      <c r="F9007">
        <v>0</v>
      </c>
      <c r="G9007">
        <v>1020.7</v>
      </c>
      <c r="H9007">
        <v>72</v>
      </c>
      <c r="I9007" s="101" t="s">
        <v>44</v>
      </c>
      <c r="J9007" s="1">
        <f>DATEVALUE(RIGHT(jaar_zip[[#This Row],[YYYYMMDD]],2)&amp;"-"&amp;MID(jaar_zip[[#This Row],[YYYYMMDD]],5,2)&amp;"-"&amp;LEFT(jaar_zip[[#This Row],[YYYYMMDD]],4))</f>
        <v>45529</v>
      </c>
      <c r="K9007" s="101" t="str">
        <f>IF(AND(VALUE(MONTH(jaar_zip[[#This Row],[Datum]]))=1,VALUE(WEEKNUM(jaar_zip[[#This Row],[Datum]],21))&gt;51),RIGHT(YEAR(jaar_zip[[#This Row],[Datum]])-1,2),RIGHT(YEAR(jaar_zip[[#This Row],[Datum]]),2))&amp;"-"&amp; TEXT(WEEKNUM(jaar_zip[[#This Row],[Datum]],21),"00")</f>
        <v>24-34</v>
      </c>
      <c r="L9007" s="101">
        <f>MONTH(jaar_zip[[#This Row],[Datum]])</f>
        <v>8</v>
      </c>
      <c r="M9007" s="101">
        <f>IF(ISNUMBER(jaar_zip[[#This Row],[etmaaltemperatuur]]),IF(jaar_zip[[#This Row],[etmaaltemperatuur]]&lt;stookgrens,stookgrens-jaar_zip[[#This Row],[etmaaltemperatuur]],0),"")</f>
        <v>2</v>
      </c>
      <c r="N9007" s="101">
        <f>IF(ISNUMBER(jaar_zip[[#This Row],[graaddagen]]),IF(OR(MONTH(jaar_zip[[#This Row],[Datum]])=1,MONTH(jaar_zip[[#This Row],[Datum]])=2,MONTH(jaar_zip[[#This Row],[Datum]])=11,MONTH(jaar_zip[[#This Row],[Datum]])=12),1.1,IF(OR(MONTH(jaar_zip[[#This Row],[Datum]])=3,MONTH(jaar_zip[[#This Row],[Datum]])=10),1,0.8))*jaar_zip[[#This Row],[graaddagen]],"")</f>
        <v>1.6</v>
      </c>
      <c r="O9007" s="101">
        <f>IF(ISNUMBER(jaar_zip[[#This Row],[etmaaltemperatuur]]),IF(jaar_zip[[#This Row],[etmaaltemperatuur]]&gt;stookgrens,jaar_zip[[#This Row],[etmaaltemperatuur]]-stookgrens,0),"")</f>
        <v>0</v>
      </c>
    </row>
    <row r="9008" spans="1:15" x14ac:dyDescent="0.25">
      <c r="A9008">
        <v>380</v>
      </c>
      <c r="B9008">
        <v>20240826</v>
      </c>
      <c r="C9008">
        <v>2.4</v>
      </c>
      <c r="D9008">
        <v>16.8</v>
      </c>
      <c r="E9008">
        <v>1750</v>
      </c>
      <c r="F9008">
        <v>0</v>
      </c>
      <c r="G9008">
        <v>1022.6</v>
      </c>
      <c r="H9008">
        <v>69</v>
      </c>
      <c r="I9008" s="101" t="s">
        <v>44</v>
      </c>
      <c r="J9008" s="1">
        <f>DATEVALUE(RIGHT(jaar_zip[[#This Row],[YYYYMMDD]],2)&amp;"-"&amp;MID(jaar_zip[[#This Row],[YYYYMMDD]],5,2)&amp;"-"&amp;LEFT(jaar_zip[[#This Row],[YYYYMMDD]],4))</f>
        <v>45530</v>
      </c>
      <c r="K9008" s="101" t="str">
        <f>IF(AND(VALUE(MONTH(jaar_zip[[#This Row],[Datum]]))=1,VALUE(WEEKNUM(jaar_zip[[#This Row],[Datum]],21))&gt;51),RIGHT(YEAR(jaar_zip[[#This Row],[Datum]])-1,2),RIGHT(YEAR(jaar_zip[[#This Row],[Datum]]),2))&amp;"-"&amp; TEXT(WEEKNUM(jaar_zip[[#This Row],[Datum]],21),"00")</f>
        <v>24-35</v>
      </c>
      <c r="L9008" s="101">
        <f>MONTH(jaar_zip[[#This Row],[Datum]])</f>
        <v>8</v>
      </c>
      <c r="M9008" s="101">
        <f>IF(ISNUMBER(jaar_zip[[#This Row],[etmaaltemperatuur]]),IF(jaar_zip[[#This Row],[etmaaltemperatuur]]&lt;stookgrens,stookgrens-jaar_zip[[#This Row],[etmaaltemperatuur]],0),"")</f>
        <v>1.1999999999999993</v>
      </c>
      <c r="N9008" s="101">
        <f>IF(ISNUMBER(jaar_zip[[#This Row],[graaddagen]]),IF(OR(MONTH(jaar_zip[[#This Row],[Datum]])=1,MONTH(jaar_zip[[#This Row],[Datum]])=2,MONTH(jaar_zip[[#This Row],[Datum]])=11,MONTH(jaar_zip[[#This Row],[Datum]])=12),1.1,IF(OR(MONTH(jaar_zip[[#This Row],[Datum]])=3,MONTH(jaar_zip[[#This Row],[Datum]])=10),1,0.8))*jaar_zip[[#This Row],[graaddagen]],"")</f>
        <v>0.95999999999999952</v>
      </c>
      <c r="O9008" s="101">
        <f>IF(ISNUMBER(jaar_zip[[#This Row],[etmaaltemperatuur]]),IF(jaar_zip[[#This Row],[etmaaltemperatuur]]&gt;stookgrens,jaar_zip[[#This Row],[etmaaltemperatuur]]-stookgrens,0),"")</f>
        <v>0</v>
      </c>
    </row>
    <row r="9009" spans="1:15" x14ac:dyDescent="0.25">
      <c r="A9009">
        <v>380</v>
      </c>
      <c r="B9009">
        <v>20240827</v>
      </c>
      <c r="C9009">
        <v>1.8</v>
      </c>
      <c r="D9009">
        <v>19.100000000000001</v>
      </c>
      <c r="E9009">
        <v>2153</v>
      </c>
      <c r="F9009">
        <v>0</v>
      </c>
      <c r="G9009">
        <v>1020.3</v>
      </c>
      <c r="H9009">
        <v>66</v>
      </c>
      <c r="I9009" s="101" t="s">
        <v>44</v>
      </c>
      <c r="J9009" s="1">
        <f>DATEVALUE(RIGHT(jaar_zip[[#This Row],[YYYYMMDD]],2)&amp;"-"&amp;MID(jaar_zip[[#This Row],[YYYYMMDD]],5,2)&amp;"-"&amp;LEFT(jaar_zip[[#This Row],[YYYYMMDD]],4))</f>
        <v>45531</v>
      </c>
      <c r="K9009" s="101" t="str">
        <f>IF(AND(VALUE(MONTH(jaar_zip[[#This Row],[Datum]]))=1,VALUE(WEEKNUM(jaar_zip[[#This Row],[Datum]],21))&gt;51),RIGHT(YEAR(jaar_zip[[#This Row],[Datum]])-1,2),RIGHT(YEAR(jaar_zip[[#This Row],[Datum]]),2))&amp;"-"&amp; TEXT(WEEKNUM(jaar_zip[[#This Row],[Datum]],21),"00")</f>
        <v>24-35</v>
      </c>
      <c r="L9009" s="101">
        <f>MONTH(jaar_zip[[#This Row],[Datum]])</f>
        <v>8</v>
      </c>
      <c r="M9009" s="101">
        <f>IF(ISNUMBER(jaar_zip[[#This Row],[etmaaltemperatuur]]),IF(jaar_zip[[#This Row],[etmaaltemperatuur]]&lt;stookgrens,stookgrens-jaar_zip[[#This Row],[etmaaltemperatuur]],0),"")</f>
        <v>0</v>
      </c>
      <c r="N9009" s="101">
        <f>IF(ISNUMBER(jaar_zip[[#This Row],[graaddagen]]),IF(OR(MONTH(jaar_zip[[#This Row],[Datum]])=1,MONTH(jaar_zip[[#This Row],[Datum]])=2,MONTH(jaar_zip[[#This Row],[Datum]])=11,MONTH(jaar_zip[[#This Row],[Datum]])=12),1.1,IF(OR(MONTH(jaar_zip[[#This Row],[Datum]])=3,MONTH(jaar_zip[[#This Row],[Datum]])=10),1,0.8))*jaar_zip[[#This Row],[graaddagen]],"")</f>
        <v>0</v>
      </c>
      <c r="O9009" s="101">
        <f>IF(ISNUMBER(jaar_zip[[#This Row],[etmaaltemperatuur]]),IF(jaar_zip[[#This Row],[etmaaltemperatuur]]&gt;stookgrens,jaar_zip[[#This Row],[etmaaltemperatuur]]-stookgrens,0),"")</f>
        <v>1.1000000000000014</v>
      </c>
    </row>
    <row r="9010" spans="1:15" x14ac:dyDescent="0.25">
      <c r="A9010">
        <v>380</v>
      </c>
      <c r="B9010">
        <v>20240828</v>
      </c>
      <c r="C9010">
        <v>2.5</v>
      </c>
      <c r="D9010">
        <v>22.9</v>
      </c>
      <c r="E9010">
        <v>2159</v>
      </c>
      <c r="F9010">
        <v>0</v>
      </c>
      <c r="G9010">
        <v>1014.8</v>
      </c>
      <c r="H9010">
        <v>66</v>
      </c>
      <c r="I9010" s="101" t="s">
        <v>44</v>
      </c>
      <c r="J9010" s="1">
        <f>DATEVALUE(RIGHT(jaar_zip[[#This Row],[YYYYMMDD]],2)&amp;"-"&amp;MID(jaar_zip[[#This Row],[YYYYMMDD]],5,2)&amp;"-"&amp;LEFT(jaar_zip[[#This Row],[YYYYMMDD]],4))</f>
        <v>45532</v>
      </c>
      <c r="K9010" s="101" t="str">
        <f>IF(AND(VALUE(MONTH(jaar_zip[[#This Row],[Datum]]))=1,VALUE(WEEKNUM(jaar_zip[[#This Row],[Datum]],21))&gt;51),RIGHT(YEAR(jaar_zip[[#This Row],[Datum]])-1,2),RIGHT(YEAR(jaar_zip[[#This Row],[Datum]]),2))&amp;"-"&amp; TEXT(WEEKNUM(jaar_zip[[#This Row],[Datum]],21),"00")</f>
        <v>24-35</v>
      </c>
      <c r="L9010" s="101">
        <f>MONTH(jaar_zip[[#This Row],[Datum]])</f>
        <v>8</v>
      </c>
      <c r="M9010" s="101">
        <f>IF(ISNUMBER(jaar_zip[[#This Row],[etmaaltemperatuur]]),IF(jaar_zip[[#This Row],[etmaaltemperatuur]]&lt;stookgrens,stookgrens-jaar_zip[[#This Row],[etmaaltemperatuur]],0),"")</f>
        <v>0</v>
      </c>
      <c r="N9010" s="101">
        <f>IF(ISNUMBER(jaar_zip[[#This Row],[graaddagen]]),IF(OR(MONTH(jaar_zip[[#This Row],[Datum]])=1,MONTH(jaar_zip[[#This Row],[Datum]])=2,MONTH(jaar_zip[[#This Row],[Datum]])=11,MONTH(jaar_zip[[#This Row],[Datum]])=12),1.1,IF(OR(MONTH(jaar_zip[[#This Row],[Datum]])=3,MONTH(jaar_zip[[#This Row],[Datum]])=10),1,0.8))*jaar_zip[[#This Row],[graaddagen]],"")</f>
        <v>0</v>
      </c>
      <c r="O9010" s="101">
        <f>IF(ISNUMBER(jaar_zip[[#This Row],[etmaaltemperatuur]]),IF(jaar_zip[[#This Row],[etmaaltemperatuur]]&gt;stookgrens,jaar_zip[[#This Row],[etmaaltemperatuur]]-stookgrens,0),"")</f>
        <v>4.8999999999999986</v>
      </c>
    </row>
    <row r="9011" spans="1:15" x14ac:dyDescent="0.25">
      <c r="A9011">
        <v>380</v>
      </c>
      <c r="B9011">
        <v>20240829</v>
      </c>
      <c r="C9011">
        <v>3</v>
      </c>
      <c r="D9011">
        <v>22.1</v>
      </c>
      <c r="E9011">
        <v>1840</v>
      </c>
      <c r="F9011">
        <v>-0.1</v>
      </c>
      <c r="G9011">
        <v>1017.1</v>
      </c>
      <c r="H9011">
        <v>70</v>
      </c>
      <c r="I9011" s="101" t="s">
        <v>44</v>
      </c>
      <c r="J9011" s="1">
        <f>DATEVALUE(RIGHT(jaar_zip[[#This Row],[YYYYMMDD]],2)&amp;"-"&amp;MID(jaar_zip[[#This Row],[YYYYMMDD]],5,2)&amp;"-"&amp;LEFT(jaar_zip[[#This Row],[YYYYMMDD]],4))</f>
        <v>45533</v>
      </c>
      <c r="K9011" s="101" t="str">
        <f>IF(AND(VALUE(MONTH(jaar_zip[[#This Row],[Datum]]))=1,VALUE(WEEKNUM(jaar_zip[[#This Row],[Datum]],21))&gt;51),RIGHT(YEAR(jaar_zip[[#This Row],[Datum]])-1,2),RIGHT(YEAR(jaar_zip[[#This Row],[Datum]]),2))&amp;"-"&amp; TEXT(WEEKNUM(jaar_zip[[#This Row],[Datum]],21),"00")</f>
        <v>24-35</v>
      </c>
      <c r="L9011" s="101">
        <f>MONTH(jaar_zip[[#This Row],[Datum]])</f>
        <v>8</v>
      </c>
      <c r="M9011" s="101">
        <f>IF(ISNUMBER(jaar_zip[[#This Row],[etmaaltemperatuur]]),IF(jaar_zip[[#This Row],[etmaaltemperatuur]]&lt;stookgrens,stookgrens-jaar_zip[[#This Row],[etmaaltemperatuur]],0),"")</f>
        <v>0</v>
      </c>
      <c r="N9011" s="101">
        <f>IF(ISNUMBER(jaar_zip[[#This Row],[graaddagen]]),IF(OR(MONTH(jaar_zip[[#This Row],[Datum]])=1,MONTH(jaar_zip[[#This Row],[Datum]])=2,MONTH(jaar_zip[[#This Row],[Datum]])=11,MONTH(jaar_zip[[#This Row],[Datum]])=12),1.1,IF(OR(MONTH(jaar_zip[[#This Row],[Datum]])=3,MONTH(jaar_zip[[#This Row],[Datum]])=10),1,0.8))*jaar_zip[[#This Row],[graaddagen]],"")</f>
        <v>0</v>
      </c>
      <c r="O9011" s="101">
        <f>IF(ISNUMBER(jaar_zip[[#This Row],[etmaaltemperatuur]]),IF(jaar_zip[[#This Row],[etmaaltemperatuur]]&gt;stookgrens,jaar_zip[[#This Row],[etmaaltemperatuur]]-stookgrens,0),"")</f>
        <v>4.1000000000000014</v>
      </c>
    </row>
    <row r="9012" spans="1:15" x14ac:dyDescent="0.25">
      <c r="A9012">
        <v>380</v>
      </c>
      <c r="B9012">
        <v>20240830</v>
      </c>
      <c r="C9012">
        <v>4.0999999999999996</v>
      </c>
      <c r="D9012">
        <v>17.600000000000001</v>
      </c>
      <c r="E9012">
        <v>641</v>
      </c>
      <c r="F9012">
        <v>0.5</v>
      </c>
      <c r="G9012">
        <v>1021.6</v>
      </c>
      <c r="H9012">
        <v>84</v>
      </c>
      <c r="I9012" s="101" t="s">
        <v>44</v>
      </c>
      <c r="J9012" s="1">
        <f>DATEVALUE(RIGHT(jaar_zip[[#This Row],[YYYYMMDD]],2)&amp;"-"&amp;MID(jaar_zip[[#This Row],[YYYYMMDD]],5,2)&amp;"-"&amp;LEFT(jaar_zip[[#This Row],[YYYYMMDD]],4))</f>
        <v>45534</v>
      </c>
      <c r="K9012" s="101" t="str">
        <f>IF(AND(VALUE(MONTH(jaar_zip[[#This Row],[Datum]]))=1,VALUE(WEEKNUM(jaar_zip[[#This Row],[Datum]],21))&gt;51),RIGHT(YEAR(jaar_zip[[#This Row],[Datum]])-1,2),RIGHT(YEAR(jaar_zip[[#This Row],[Datum]]),2))&amp;"-"&amp; TEXT(WEEKNUM(jaar_zip[[#This Row],[Datum]],21),"00")</f>
        <v>24-35</v>
      </c>
      <c r="L9012" s="101">
        <f>MONTH(jaar_zip[[#This Row],[Datum]])</f>
        <v>8</v>
      </c>
      <c r="M9012" s="101">
        <f>IF(ISNUMBER(jaar_zip[[#This Row],[etmaaltemperatuur]]),IF(jaar_zip[[#This Row],[etmaaltemperatuur]]&lt;stookgrens,stookgrens-jaar_zip[[#This Row],[etmaaltemperatuur]],0),"")</f>
        <v>0.39999999999999858</v>
      </c>
      <c r="N9012" s="101">
        <f>IF(ISNUMBER(jaar_zip[[#This Row],[graaddagen]]),IF(OR(MONTH(jaar_zip[[#This Row],[Datum]])=1,MONTH(jaar_zip[[#This Row],[Datum]])=2,MONTH(jaar_zip[[#This Row],[Datum]])=11,MONTH(jaar_zip[[#This Row],[Datum]])=12),1.1,IF(OR(MONTH(jaar_zip[[#This Row],[Datum]])=3,MONTH(jaar_zip[[#This Row],[Datum]])=10),1,0.8))*jaar_zip[[#This Row],[graaddagen]],"")</f>
        <v>0.3199999999999989</v>
      </c>
      <c r="O9012" s="101">
        <f>IF(ISNUMBER(jaar_zip[[#This Row],[etmaaltemperatuur]]),IF(jaar_zip[[#This Row],[etmaaltemperatuur]]&gt;stookgrens,jaar_zip[[#This Row],[etmaaltemperatuur]]-stookgrens,0),"")</f>
        <v>0</v>
      </c>
    </row>
    <row r="9013" spans="1:15" x14ac:dyDescent="0.25">
      <c r="A9013">
        <v>380</v>
      </c>
      <c r="B9013">
        <v>20240831</v>
      </c>
      <c r="C9013">
        <v>5</v>
      </c>
      <c r="D9013">
        <v>19.399999999999999</v>
      </c>
      <c r="E9013">
        <v>1794</v>
      </c>
      <c r="F9013">
        <v>0</v>
      </c>
      <c r="G9013">
        <v>1020.3</v>
      </c>
      <c r="H9013">
        <v>78</v>
      </c>
      <c r="I9013" s="101" t="s">
        <v>44</v>
      </c>
      <c r="J9013" s="1">
        <f>DATEVALUE(RIGHT(jaar_zip[[#This Row],[YYYYMMDD]],2)&amp;"-"&amp;MID(jaar_zip[[#This Row],[YYYYMMDD]],5,2)&amp;"-"&amp;LEFT(jaar_zip[[#This Row],[YYYYMMDD]],4))</f>
        <v>45535</v>
      </c>
      <c r="K9013" s="101" t="str">
        <f>IF(AND(VALUE(MONTH(jaar_zip[[#This Row],[Datum]]))=1,VALUE(WEEKNUM(jaar_zip[[#This Row],[Datum]],21))&gt;51),RIGHT(YEAR(jaar_zip[[#This Row],[Datum]])-1,2),RIGHT(YEAR(jaar_zip[[#This Row],[Datum]]),2))&amp;"-"&amp; TEXT(WEEKNUM(jaar_zip[[#This Row],[Datum]],21),"00")</f>
        <v>24-35</v>
      </c>
      <c r="L9013" s="101">
        <f>MONTH(jaar_zip[[#This Row],[Datum]])</f>
        <v>8</v>
      </c>
      <c r="M9013" s="101">
        <f>IF(ISNUMBER(jaar_zip[[#This Row],[etmaaltemperatuur]]),IF(jaar_zip[[#This Row],[etmaaltemperatuur]]&lt;stookgrens,stookgrens-jaar_zip[[#This Row],[etmaaltemperatuur]],0),"")</f>
        <v>0</v>
      </c>
      <c r="N9013" s="101">
        <f>IF(ISNUMBER(jaar_zip[[#This Row],[graaddagen]]),IF(OR(MONTH(jaar_zip[[#This Row],[Datum]])=1,MONTH(jaar_zip[[#This Row],[Datum]])=2,MONTH(jaar_zip[[#This Row],[Datum]])=11,MONTH(jaar_zip[[#This Row],[Datum]])=12),1.1,IF(OR(MONTH(jaar_zip[[#This Row],[Datum]])=3,MONTH(jaar_zip[[#This Row],[Datum]])=10),1,0.8))*jaar_zip[[#This Row],[graaddagen]],"")</f>
        <v>0</v>
      </c>
      <c r="O9013" s="101">
        <f>IF(ISNUMBER(jaar_zip[[#This Row],[etmaaltemperatuur]]),IF(jaar_zip[[#This Row],[etmaaltemperatuur]]&gt;stookgrens,jaar_zip[[#This Row],[etmaaltemperatuur]]-stookgrens,0),"")</f>
        <v>1.3999999999999986</v>
      </c>
    </row>
    <row r="9014" spans="1:15" x14ac:dyDescent="0.25">
      <c r="A9014">
        <v>380</v>
      </c>
      <c r="B9014">
        <v>20240901</v>
      </c>
      <c r="C9014">
        <v>3</v>
      </c>
      <c r="D9014">
        <v>24.1</v>
      </c>
      <c r="E9014">
        <v>1927</v>
      </c>
      <c r="F9014">
        <v>0</v>
      </c>
      <c r="G9014">
        <v>1014.2</v>
      </c>
      <c r="H9014">
        <v>71</v>
      </c>
      <c r="I9014" s="101" t="s">
        <v>44</v>
      </c>
      <c r="J9014" s="1">
        <f>DATEVALUE(RIGHT(jaar_zip[[#This Row],[YYYYMMDD]],2)&amp;"-"&amp;MID(jaar_zip[[#This Row],[YYYYMMDD]],5,2)&amp;"-"&amp;LEFT(jaar_zip[[#This Row],[YYYYMMDD]],4))</f>
        <v>45536</v>
      </c>
      <c r="K9014" s="101" t="str">
        <f>IF(AND(VALUE(MONTH(jaar_zip[[#This Row],[Datum]]))=1,VALUE(WEEKNUM(jaar_zip[[#This Row],[Datum]],21))&gt;51),RIGHT(YEAR(jaar_zip[[#This Row],[Datum]])-1,2),RIGHT(YEAR(jaar_zip[[#This Row],[Datum]]),2))&amp;"-"&amp; TEXT(WEEKNUM(jaar_zip[[#This Row],[Datum]],21),"00")</f>
        <v>24-35</v>
      </c>
      <c r="L9014" s="101">
        <f>MONTH(jaar_zip[[#This Row],[Datum]])</f>
        <v>9</v>
      </c>
      <c r="M9014" s="101">
        <f>IF(ISNUMBER(jaar_zip[[#This Row],[etmaaltemperatuur]]),IF(jaar_zip[[#This Row],[etmaaltemperatuur]]&lt;stookgrens,stookgrens-jaar_zip[[#This Row],[etmaaltemperatuur]],0),"")</f>
        <v>0</v>
      </c>
      <c r="N9014" s="101">
        <f>IF(ISNUMBER(jaar_zip[[#This Row],[graaddagen]]),IF(OR(MONTH(jaar_zip[[#This Row],[Datum]])=1,MONTH(jaar_zip[[#This Row],[Datum]])=2,MONTH(jaar_zip[[#This Row],[Datum]])=11,MONTH(jaar_zip[[#This Row],[Datum]])=12),1.1,IF(OR(MONTH(jaar_zip[[#This Row],[Datum]])=3,MONTH(jaar_zip[[#This Row],[Datum]])=10),1,0.8))*jaar_zip[[#This Row],[graaddagen]],"")</f>
        <v>0</v>
      </c>
      <c r="O9014" s="101">
        <f>IF(ISNUMBER(jaar_zip[[#This Row],[etmaaltemperatuur]]),IF(jaar_zip[[#This Row],[etmaaltemperatuur]]&gt;stookgrens,jaar_zip[[#This Row],[etmaaltemperatuur]]-stookgrens,0),"")</f>
        <v>6.1000000000000014</v>
      </c>
    </row>
    <row r="9015" spans="1:15" x14ac:dyDescent="0.25">
      <c r="A9015">
        <v>380</v>
      </c>
      <c r="B9015">
        <v>20240902</v>
      </c>
      <c r="C9015">
        <v>2.5</v>
      </c>
      <c r="D9015">
        <v>21.6</v>
      </c>
      <c r="E9015">
        <v>1428</v>
      </c>
      <c r="F9015">
        <v>9</v>
      </c>
      <c r="G9015">
        <v>1012.5</v>
      </c>
      <c r="H9015">
        <v>84</v>
      </c>
      <c r="I9015" s="101" t="s">
        <v>44</v>
      </c>
      <c r="J9015" s="1">
        <f>DATEVALUE(RIGHT(jaar_zip[[#This Row],[YYYYMMDD]],2)&amp;"-"&amp;MID(jaar_zip[[#This Row],[YYYYMMDD]],5,2)&amp;"-"&amp;LEFT(jaar_zip[[#This Row],[YYYYMMDD]],4))</f>
        <v>45537</v>
      </c>
      <c r="K9015" s="101" t="str">
        <f>IF(AND(VALUE(MONTH(jaar_zip[[#This Row],[Datum]]))=1,VALUE(WEEKNUM(jaar_zip[[#This Row],[Datum]],21))&gt;51),RIGHT(YEAR(jaar_zip[[#This Row],[Datum]])-1,2),RIGHT(YEAR(jaar_zip[[#This Row],[Datum]]),2))&amp;"-"&amp; TEXT(WEEKNUM(jaar_zip[[#This Row],[Datum]],21),"00")</f>
        <v>24-36</v>
      </c>
      <c r="L9015" s="101">
        <f>MONTH(jaar_zip[[#This Row],[Datum]])</f>
        <v>9</v>
      </c>
      <c r="M9015" s="101">
        <f>IF(ISNUMBER(jaar_zip[[#This Row],[etmaaltemperatuur]]),IF(jaar_zip[[#This Row],[etmaaltemperatuur]]&lt;stookgrens,stookgrens-jaar_zip[[#This Row],[etmaaltemperatuur]],0),"")</f>
        <v>0</v>
      </c>
      <c r="N9015" s="101">
        <f>IF(ISNUMBER(jaar_zip[[#This Row],[graaddagen]]),IF(OR(MONTH(jaar_zip[[#This Row],[Datum]])=1,MONTH(jaar_zip[[#This Row],[Datum]])=2,MONTH(jaar_zip[[#This Row],[Datum]])=11,MONTH(jaar_zip[[#This Row],[Datum]])=12),1.1,IF(OR(MONTH(jaar_zip[[#This Row],[Datum]])=3,MONTH(jaar_zip[[#This Row],[Datum]])=10),1,0.8))*jaar_zip[[#This Row],[graaddagen]],"")</f>
        <v>0</v>
      </c>
      <c r="O9015" s="101">
        <f>IF(ISNUMBER(jaar_zip[[#This Row],[etmaaltemperatuur]]),IF(jaar_zip[[#This Row],[etmaaltemperatuur]]&gt;stookgrens,jaar_zip[[#This Row],[etmaaltemperatuur]]-stookgrens,0),"")</f>
        <v>3.6000000000000014</v>
      </c>
    </row>
    <row r="9016" spans="1:15" x14ac:dyDescent="0.25">
      <c r="A9016">
        <v>380</v>
      </c>
      <c r="B9016">
        <v>20240903</v>
      </c>
      <c r="C9016">
        <v>2.5</v>
      </c>
      <c r="D9016">
        <v>21</v>
      </c>
      <c r="E9016">
        <v>1353</v>
      </c>
      <c r="F9016">
        <v>8.5</v>
      </c>
      <c r="G9016">
        <v>1014.5</v>
      </c>
      <c r="H9016">
        <v>84</v>
      </c>
      <c r="I9016" s="101" t="s">
        <v>44</v>
      </c>
      <c r="J9016" s="1">
        <f>DATEVALUE(RIGHT(jaar_zip[[#This Row],[YYYYMMDD]],2)&amp;"-"&amp;MID(jaar_zip[[#This Row],[YYYYMMDD]],5,2)&amp;"-"&amp;LEFT(jaar_zip[[#This Row],[YYYYMMDD]],4))</f>
        <v>45538</v>
      </c>
      <c r="K9016" s="101" t="str">
        <f>IF(AND(VALUE(MONTH(jaar_zip[[#This Row],[Datum]]))=1,VALUE(WEEKNUM(jaar_zip[[#This Row],[Datum]],21))&gt;51),RIGHT(YEAR(jaar_zip[[#This Row],[Datum]])-1,2),RIGHT(YEAR(jaar_zip[[#This Row],[Datum]]),2))&amp;"-"&amp; TEXT(WEEKNUM(jaar_zip[[#This Row],[Datum]],21),"00")</f>
        <v>24-36</v>
      </c>
      <c r="L9016" s="101">
        <f>MONTH(jaar_zip[[#This Row],[Datum]])</f>
        <v>9</v>
      </c>
      <c r="M9016" s="101">
        <f>IF(ISNUMBER(jaar_zip[[#This Row],[etmaaltemperatuur]]),IF(jaar_zip[[#This Row],[etmaaltemperatuur]]&lt;stookgrens,stookgrens-jaar_zip[[#This Row],[etmaaltemperatuur]],0),"")</f>
        <v>0</v>
      </c>
      <c r="N9016" s="101">
        <f>IF(ISNUMBER(jaar_zip[[#This Row],[graaddagen]]),IF(OR(MONTH(jaar_zip[[#This Row],[Datum]])=1,MONTH(jaar_zip[[#This Row],[Datum]])=2,MONTH(jaar_zip[[#This Row],[Datum]])=11,MONTH(jaar_zip[[#This Row],[Datum]])=12),1.1,IF(OR(MONTH(jaar_zip[[#This Row],[Datum]])=3,MONTH(jaar_zip[[#This Row],[Datum]])=10),1,0.8))*jaar_zip[[#This Row],[graaddagen]],"")</f>
        <v>0</v>
      </c>
      <c r="O9016" s="101">
        <f>IF(ISNUMBER(jaar_zip[[#This Row],[etmaaltemperatuur]]),IF(jaar_zip[[#This Row],[etmaaltemperatuur]]&gt;stookgrens,jaar_zip[[#This Row],[etmaaltemperatuur]]-stookgrens,0),"")</f>
        <v>3</v>
      </c>
    </row>
    <row r="9017" spans="1:15" x14ac:dyDescent="0.25">
      <c r="A9017">
        <v>380</v>
      </c>
      <c r="B9017">
        <v>20240904</v>
      </c>
      <c r="C9017">
        <v>1.7</v>
      </c>
      <c r="D9017">
        <v>18.3</v>
      </c>
      <c r="E9017">
        <v>925</v>
      </c>
      <c r="F9017">
        <v>2.1</v>
      </c>
      <c r="G9017">
        <v>1015.8</v>
      </c>
      <c r="H9017">
        <v>86</v>
      </c>
      <c r="I9017" s="101" t="s">
        <v>44</v>
      </c>
      <c r="J9017" s="1">
        <f>DATEVALUE(RIGHT(jaar_zip[[#This Row],[YYYYMMDD]],2)&amp;"-"&amp;MID(jaar_zip[[#This Row],[YYYYMMDD]],5,2)&amp;"-"&amp;LEFT(jaar_zip[[#This Row],[YYYYMMDD]],4))</f>
        <v>45539</v>
      </c>
      <c r="K9017" s="101" t="str">
        <f>IF(AND(VALUE(MONTH(jaar_zip[[#This Row],[Datum]]))=1,VALUE(WEEKNUM(jaar_zip[[#This Row],[Datum]],21))&gt;51),RIGHT(YEAR(jaar_zip[[#This Row],[Datum]])-1,2),RIGHT(YEAR(jaar_zip[[#This Row],[Datum]]),2))&amp;"-"&amp; TEXT(WEEKNUM(jaar_zip[[#This Row],[Datum]],21),"00")</f>
        <v>24-36</v>
      </c>
      <c r="L9017" s="101">
        <f>MONTH(jaar_zip[[#This Row],[Datum]])</f>
        <v>9</v>
      </c>
      <c r="M9017" s="101">
        <f>IF(ISNUMBER(jaar_zip[[#This Row],[etmaaltemperatuur]]),IF(jaar_zip[[#This Row],[etmaaltemperatuur]]&lt;stookgrens,stookgrens-jaar_zip[[#This Row],[etmaaltemperatuur]],0),"")</f>
        <v>0</v>
      </c>
      <c r="N9017" s="101">
        <f>IF(ISNUMBER(jaar_zip[[#This Row],[graaddagen]]),IF(OR(MONTH(jaar_zip[[#This Row],[Datum]])=1,MONTH(jaar_zip[[#This Row],[Datum]])=2,MONTH(jaar_zip[[#This Row],[Datum]])=11,MONTH(jaar_zip[[#This Row],[Datum]])=12),1.1,IF(OR(MONTH(jaar_zip[[#This Row],[Datum]])=3,MONTH(jaar_zip[[#This Row],[Datum]])=10),1,0.8))*jaar_zip[[#This Row],[graaddagen]],"")</f>
        <v>0</v>
      </c>
      <c r="O9017" s="101">
        <f>IF(ISNUMBER(jaar_zip[[#This Row],[etmaaltemperatuur]]),IF(jaar_zip[[#This Row],[etmaaltemperatuur]]&gt;stookgrens,jaar_zip[[#This Row],[etmaaltemperatuur]]-stookgrens,0),"")</f>
        <v>0.30000000000000071</v>
      </c>
    </row>
    <row r="9018" spans="1:15" x14ac:dyDescent="0.25">
      <c r="A9018">
        <v>380</v>
      </c>
      <c r="B9018">
        <v>20240905</v>
      </c>
      <c r="C9018">
        <v>4.3</v>
      </c>
      <c r="D9018">
        <v>19.899999999999999</v>
      </c>
      <c r="E9018">
        <v>1024</v>
      </c>
      <c r="F9018">
        <v>0</v>
      </c>
      <c r="G9018">
        <v>1009.3</v>
      </c>
      <c r="H9018">
        <v>88</v>
      </c>
      <c r="I9018" s="101" t="s">
        <v>44</v>
      </c>
      <c r="J9018" s="1">
        <f>DATEVALUE(RIGHT(jaar_zip[[#This Row],[YYYYMMDD]],2)&amp;"-"&amp;MID(jaar_zip[[#This Row],[YYYYMMDD]],5,2)&amp;"-"&amp;LEFT(jaar_zip[[#This Row],[YYYYMMDD]],4))</f>
        <v>45540</v>
      </c>
      <c r="K9018" s="101" t="str">
        <f>IF(AND(VALUE(MONTH(jaar_zip[[#This Row],[Datum]]))=1,VALUE(WEEKNUM(jaar_zip[[#This Row],[Datum]],21))&gt;51),RIGHT(YEAR(jaar_zip[[#This Row],[Datum]])-1,2),RIGHT(YEAR(jaar_zip[[#This Row],[Datum]]),2))&amp;"-"&amp; TEXT(WEEKNUM(jaar_zip[[#This Row],[Datum]],21),"00")</f>
        <v>24-36</v>
      </c>
      <c r="L9018" s="101">
        <f>MONTH(jaar_zip[[#This Row],[Datum]])</f>
        <v>9</v>
      </c>
      <c r="M9018" s="101">
        <f>IF(ISNUMBER(jaar_zip[[#This Row],[etmaaltemperatuur]]),IF(jaar_zip[[#This Row],[etmaaltemperatuur]]&lt;stookgrens,stookgrens-jaar_zip[[#This Row],[etmaaltemperatuur]],0),"")</f>
        <v>0</v>
      </c>
      <c r="N9018" s="101">
        <f>IF(ISNUMBER(jaar_zip[[#This Row],[graaddagen]]),IF(OR(MONTH(jaar_zip[[#This Row],[Datum]])=1,MONTH(jaar_zip[[#This Row],[Datum]])=2,MONTH(jaar_zip[[#This Row],[Datum]])=11,MONTH(jaar_zip[[#This Row],[Datum]])=12),1.1,IF(OR(MONTH(jaar_zip[[#This Row],[Datum]])=3,MONTH(jaar_zip[[#This Row],[Datum]])=10),1,0.8))*jaar_zip[[#This Row],[graaddagen]],"")</f>
        <v>0</v>
      </c>
      <c r="O9018" s="101">
        <f>IF(ISNUMBER(jaar_zip[[#This Row],[etmaaltemperatuur]]),IF(jaar_zip[[#This Row],[etmaaltemperatuur]]&gt;stookgrens,jaar_zip[[#This Row],[etmaaltemperatuur]]-stookgrens,0),"")</f>
        <v>1.8999999999999986</v>
      </c>
    </row>
    <row r="9019" spans="1:15" x14ac:dyDescent="0.25">
      <c r="A9019">
        <v>380</v>
      </c>
      <c r="B9019">
        <v>20240906</v>
      </c>
      <c r="C9019">
        <v>2.5</v>
      </c>
      <c r="D9019">
        <v>18.100000000000001</v>
      </c>
      <c r="E9019">
        <v>461</v>
      </c>
      <c r="F9019">
        <v>0.2</v>
      </c>
      <c r="G9019">
        <v>1010.8</v>
      </c>
      <c r="H9019">
        <v>92</v>
      </c>
      <c r="I9019" s="101" t="s">
        <v>44</v>
      </c>
      <c r="J9019" s="1">
        <f>DATEVALUE(RIGHT(jaar_zip[[#This Row],[YYYYMMDD]],2)&amp;"-"&amp;MID(jaar_zip[[#This Row],[YYYYMMDD]],5,2)&amp;"-"&amp;LEFT(jaar_zip[[#This Row],[YYYYMMDD]],4))</f>
        <v>45541</v>
      </c>
      <c r="K9019" s="101" t="str">
        <f>IF(AND(VALUE(MONTH(jaar_zip[[#This Row],[Datum]]))=1,VALUE(WEEKNUM(jaar_zip[[#This Row],[Datum]],21))&gt;51),RIGHT(YEAR(jaar_zip[[#This Row],[Datum]])-1,2),RIGHT(YEAR(jaar_zip[[#This Row],[Datum]]),2))&amp;"-"&amp; TEXT(WEEKNUM(jaar_zip[[#This Row],[Datum]],21),"00")</f>
        <v>24-36</v>
      </c>
      <c r="L9019" s="101">
        <f>MONTH(jaar_zip[[#This Row],[Datum]])</f>
        <v>9</v>
      </c>
      <c r="M9019" s="101">
        <f>IF(ISNUMBER(jaar_zip[[#This Row],[etmaaltemperatuur]]),IF(jaar_zip[[#This Row],[etmaaltemperatuur]]&lt;stookgrens,stookgrens-jaar_zip[[#This Row],[etmaaltemperatuur]],0),"")</f>
        <v>0</v>
      </c>
      <c r="N9019" s="101">
        <f>IF(ISNUMBER(jaar_zip[[#This Row],[graaddagen]]),IF(OR(MONTH(jaar_zip[[#This Row],[Datum]])=1,MONTH(jaar_zip[[#This Row],[Datum]])=2,MONTH(jaar_zip[[#This Row],[Datum]])=11,MONTH(jaar_zip[[#This Row],[Datum]])=12),1.1,IF(OR(MONTH(jaar_zip[[#This Row],[Datum]])=3,MONTH(jaar_zip[[#This Row],[Datum]])=10),1,0.8))*jaar_zip[[#This Row],[graaddagen]],"")</f>
        <v>0</v>
      </c>
      <c r="O9019" s="101">
        <f>IF(ISNUMBER(jaar_zip[[#This Row],[etmaaltemperatuur]]),IF(jaar_zip[[#This Row],[etmaaltemperatuur]]&gt;stookgrens,jaar_zip[[#This Row],[etmaaltemperatuur]]-stookgrens,0),"")</f>
        <v>0.10000000000000142</v>
      </c>
    </row>
    <row r="9020" spans="1:15" x14ac:dyDescent="0.25">
      <c r="A9020">
        <v>380</v>
      </c>
      <c r="B9020">
        <v>20240907</v>
      </c>
      <c r="C9020">
        <v>2.6</v>
      </c>
      <c r="D9020">
        <v>21.2</v>
      </c>
      <c r="E9020">
        <v>1629</v>
      </c>
      <c r="F9020">
        <v>1.1000000000000001</v>
      </c>
      <c r="G9020">
        <v>1010.4</v>
      </c>
      <c r="H9020">
        <v>76</v>
      </c>
      <c r="I9020" s="101" t="s">
        <v>44</v>
      </c>
      <c r="J9020" s="1">
        <f>DATEVALUE(RIGHT(jaar_zip[[#This Row],[YYYYMMDD]],2)&amp;"-"&amp;MID(jaar_zip[[#This Row],[YYYYMMDD]],5,2)&amp;"-"&amp;LEFT(jaar_zip[[#This Row],[YYYYMMDD]],4))</f>
        <v>45542</v>
      </c>
      <c r="K9020" s="101" t="str">
        <f>IF(AND(VALUE(MONTH(jaar_zip[[#This Row],[Datum]]))=1,VALUE(WEEKNUM(jaar_zip[[#This Row],[Datum]],21))&gt;51),RIGHT(YEAR(jaar_zip[[#This Row],[Datum]])-1,2),RIGHT(YEAR(jaar_zip[[#This Row],[Datum]]),2))&amp;"-"&amp; TEXT(WEEKNUM(jaar_zip[[#This Row],[Datum]],21),"00")</f>
        <v>24-36</v>
      </c>
      <c r="L9020" s="101">
        <f>MONTH(jaar_zip[[#This Row],[Datum]])</f>
        <v>9</v>
      </c>
      <c r="M9020" s="101">
        <f>IF(ISNUMBER(jaar_zip[[#This Row],[etmaaltemperatuur]]),IF(jaar_zip[[#This Row],[etmaaltemperatuur]]&lt;stookgrens,stookgrens-jaar_zip[[#This Row],[etmaaltemperatuur]],0),"")</f>
        <v>0</v>
      </c>
      <c r="N9020" s="101">
        <f>IF(ISNUMBER(jaar_zip[[#This Row],[graaddagen]]),IF(OR(MONTH(jaar_zip[[#This Row],[Datum]])=1,MONTH(jaar_zip[[#This Row],[Datum]])=2,MONTH(jaar_zip[[#This Row],[Datum]])=11,MONTH(jaar_zip[[#This Row],[Datum]])=12),1.1,IF(OR(MONTH(jaar_zip[[#This Row],[Datum]])=3,MONTH(jaar_zip[[#This Row],[Datum]])=10),1,0.8))*jaar_zip[[#This Row],[graaddagen]],"")</f>
        <v>0</v>
      </c>
      <c r="O9020" s="101">
        <f>IF(ISNUMBER(jaar_zip[[#This Row],[etmaaltemperatuur]]),IF(jaar_zip[[#This Row],[etmaaltemperatuur]]&gt;stookgrens,jaar_zip[[#This Row],[etmaaltemperatuur]]-stookgrens,0),"")</f>
        <v>3.1999999999999993</v>
      </c>
    </row>
    <row r="9021" spans="1:15" x14ac:dyDescent="0.25">
      <c r="A9021">
        <v>380</v>
      </c>
      <c r="B9021">
        <v>20240908</v>
      </c>
      <c r="C9021">
        <v>4</v>
      </c>
      <c r="D9021">
        <v>18.2</v>
      </c>
      <c r="E9021">
        <v>1567</v>
      </c>
      <c r="F9021">
        <v>-0.1</v>
      </c>
      <c r="G9021">
        <v>1008.4</v>
      </c>
      <c r="H9021">
        <v>72</v>
      </c>
      <c r="I9021" s="101" t="s">
        <v>44</v>
      </c>
      <c r="J9021" s="1">
        <f>DATEVALUE(RIGHT(jaar_zip[[#This Row],[YYYYMMDD]],2)&amp;"-"&amp;MID(jaar_zip[[#This Row],[YYYYMMDD]],5,2)&amp;"-"&amp;LEFT(jaar_zip[[#This Row],[YYYYMMDD]],4))</f>
        <v>45543</v>
      </c>
      <c r="K9021" s="101" t="str">
        <f>IF(AND(VALUE(MONTH(jaar_zip[[#This Row],[Datum]]))=1,VALUE(WEEKNUM(jaar_zip[[#This Row],[Datum]],21))&gt;51),RIGHT(YEAR(jaar_zip[[#This Row],[Datum]])-1,2),RIGHT(YEAR(jaar_zip[[#This Row],[Datum]]),2))&amp;"-"&amp; TEXT(WEEKNUM(jaar_zip[[#This Row],[Datum]],21),"00")</f>
        <v>24-36</v>
      </c>
      <c r="L9021" s="101">
        <f>MONTH(jaar_zip[[#This Row],[Datum]])</f>
        <v>9</v>
      </c>
      <c r="M9021" s="101">
        <f>IF(ISNUMBER(jaar_zip[[#This Row],[etmaaltemperatuur]]),IF(jaar_zip[[#This Row],[etmaaltemperatuur]]&lt;stookgrens,stookgrens-jaar_zip[[#This Row],[etmaaltemperatuur]],0),"")</f>
        <v>0</v>
      </c>
      <c r="N9021" s="101">
        <f>IF(ISNUMBER(jaar_zip[[#This Row],[graaddagen]]),IF(OR(MONTH(jaar_zip[[#This Row],[Datum]])=1,MONTH(jaar_zip[[#This Row],[Datum]])=2,MONTH(jaar_zip[[#This Row],[Datum]])=11,MONTH(jaar_zip[[#This Row],[Datum]])=12),1.1,IF(OR(MONTH(jaar_zip[[#This Row],[Datum]])=3,MONTH(jaar_zip[[#This Row],[Datum]])=10),1,0.8))*jaar_zip[[#This Row],[graaddagen]],"")</f>
        <v>0</v>
      </c>
      <c r="O9021" s="101">
        <f>IF(ISNUMBER(jaar_zip[[#This Row],[etmaaltemperatuur]]),IF(jaar_zip[[#This Row],[etmaaltemperatuur]]&gt;stookgrens,jaar_zip[[#This Row],[etmaaltemperatuur]]-stookgrens,0),"")</f>
        <v>0.19999999999999929</v>
      </c>
    </row>
    <row r="9022" spans="1:15" x14ac:dyDescent="0.25">
      <c r="A9022">
        <v>380</v>
      </c>
      <c r="B9022">
        <v>20240909</v>
      </c>
      <c r="C9022">
        <v>3.5</v>
      </c>
      <c r="D9022">
        <v>15.9</v>
      </c>
      <c r="E9022">
        <v>677</v>
      </c>
      <c r="F9022">
        <v>6.3</v>
      </c>
      <c r="G9022">
        <v>1006.3</v>
      </c>
      <c r="H9022">
        <v>89</v>
      </c>
      <c r="I9022" s="101" t="s">
        <v>44</v>
      </c>
      <c r="J9022" s="1">
        <f>DATEVALUE(RIGHT(jaar_zip[[#This Row],[YYYYMMDD]],2)&amp;"-"&amp;MID(jaar_zip[[#This Row],[YYYYMMDD]],5,2)&amp;"-"&amp;LEFT(jaar_zip[[#This Row],[YYYYMMDD]],4))</f>
        <v>45544</v>
      </c>
      <c r="K9022" s="101" t="str">
        <f>IF(AND(VALUE(MONTH(jaar_zip[[#This Row],[Datum]]))=1,VALUE(WEEKNUM(jaar_zip[[#This Row],[Datum]],21))&gt;51),RIGHT(YEAR(jaar_zip[[#This Row],[Datum]])-1,2),RIGHT(YEAR(jaar_zip[[#This Row],[Datum]]),2))&amp;"-"&amp; TEXT(WEEKNUM(jaar_zip[[#This Row],[Datum]],21),"00")</f>
        <v>24-37</v>
      </c>
      <c r="L9022" s="101">
        <f>MONTH(jaar_zip[[#This Row],[Datum]])</f>
        <v>9</v>
      </c>
      <c r="M9022" s="101">
        <f>IF(ISNUMBER(jaar_zip[[#This Row],[etmaaltemperatuur]]),IF(jaar_zip[[#This Row],[etmaaltemperatuur]]&lt;stookgrens,stookgrens-jaar_zip[[#This Row],[etmaaltemperatuur]],0),"")</f>
        <v>2.0999999999999996</v>
      </c>
      <c r="N9022" s="101">
        <f>IF(ISNUMBER(jaar_zip[[#This Row],[graaddagen]]),IF(OR(MONTH(jaar_zip[[#This Row],[Datum]])=1,MONTH(jaar_zip[[#This Row],[Datum]])=2,MONTH(jaar_zip[[#This Row],[Datum]])=11,MONTH(jaar_zip[[#This Row],[Datum]])=12),1.1,IF(OR(MONTH(jaar_zip[[#This Row],[Datum]])=3,MONTH(jaar_zip[[#This Row],[Datum]])=10),1,0.8))*jaar_zip[[#This Row],[graaddagen]],"")</f>
        <v>1.6799999999999997</v>
      </c>
      <c r="O9022" s="101">
        <f>IF(ISNUMBER(jaar_zip[[#This Row],[etmaaltemperatuur]]),IF(jaar_zip[[#This Row],[etmaaltemperatuur]]&gt;stookgrens,jaar_zip[[#This Row],[etmaaltemperatuur]]-stookgrens,0),"")</f>
        <v>0</v>
      </c>
    </row>
    <row r="9023" spans="1:15" x14ac:dyDescent="0.25">
      <c r="A9023">
        <v>380</v>
      </c>
      <c r="B9023">
        <v>20240910</v>
      </c>
      <c r="C9023">
        <v>6.6</v>
      </c>
      <c r="D9023">
        <v>14.6</v>
      </c>
      <c r="E9023">
        <v>900</v>
      </c>
      <c r="F9023">
        <v>5.9</v>
      </c>
      <c r="G9023">
        <v>1010</v>
      </c>
      <c r="H9023">
        <v>84</v>
      </c>
      <c r="I9023" s="101" t="s">
        <v>44</v>
      </c>
      <c r="J9023" s="1">
        <f>DATEVALUE(RIGHT(jaar_zip[[#This Row],[YYYYMMDD]],2)&amp;"-"&amp;MID(jaar_zip[[#This Row],[YYYYMMDD]],5,2)&amp;"-"&amp;LEFT(jaar_zip[[#This Row],[YYYYMMDD]],4))</f>
        <v>45545</v>
      </c>
      <c r="K9023" s="101" t="str">
        <f>IF(AND(VALUE(MONTH(jaar_zip[[#This Row],[Datum]]))=1,VALUE(WEEKNUM(jaar_zip[[#This Row],[Datum]],21))&gt;51),RIGHT(YEAR(jaar_zip[[#This Row],[Datum]])-1,2),RIGHT(YEAR(jaar_zip[[#This Row],[Datum]]),2))&amp;"-"&amp; TEXT(WEEKNUM(jaar_zip[[#This Row],[Datum]],21),"00")</f>
        <v>24-37</v>
      </c>
      <c r="L9023" s="101">
        <f>MONTH(jaar_zip[[#This Row],[Datum]])</f>
        <v>9</v>
      </c>
      <c r="M9023" s="101">
        <f>IF(ISNUMBER(jaar_zip[[#This Row],[etmaaltemperatuur]]),IF(jaar_zip[[#This Row],[etmaaltemperatuur]]&lt;stookgrens,stookgrens-jaar_zip[[#This Row],[etmaaltemperatuur]],0),"")</f>
        <v>3.4000000000000004</v>
      </c>
      <c r="N9023" s="101">
        <f>IF(ISNUMBER(jaar_zip[[#This Row],[graaddagen]]),IF(OR(MONTH(jaar_zip[[#This Row],[Datum]])=1,MONTH(jaar_zip[[#This Row],[Datum]])=2,MONTH(jaar_zip[[#This Row],[Datum]])=11,MONTH(jaar_zip[[#This Row],[Datum]])=12),1.1,IF(OR(MONTH(jaar_zip[[#This Row],[Datum]])=3,MONTH(jaar_zip[[#This Row],[Datum]])=10),1,0.8))*jaar_zip[[#This Row],[graaddagen]],"")</f>
        <v>2.7200000000000006</v>
      </c>
      <c r="O9023" s="101">
        <f>IF(ISNUMBER(jaar_zip[[#This Row],[etmaaltemperatuur]]),IF(jaar_zip[[#This Row],[etmaaltemperatuur]]&gt;stookgrens,jaar_zip[[#This Row],[etmaaltemperatuur]]-stookgrens,0),"")</f>
        <v>0</v>
      </c>
    </row>
    <row r="9024" spans="1:15" x14ac:dyDescent="0.25">
      <c r="A9024">
        <v>380</v>
      </c>
      <c r="B9024">
        <v>20240911</v>
      </c>
      <c r="C9024">
        <v>4.3</v>
      </c>
      <c r="D9024">
        <v>11.2</v>
      </c>
      <c r="E9024">
        <v>1278</v>
      </c>
      <c r="F9024">
        <v>9.1</v>
      </c>
      <c r="G9024">
        <v>1007.5</v>
      </c>
      <c r="H9024">
        <v>83</v>
      </c>
      <c r="I9024" s="101" t="s">
        <v>44</v>
      </c>
      <c r="J9024" s="1">
        <f>DATEVALUE(RIGHT(jaar_zip[[#This Row],[YYYYMMDD]],2)&amp;"-"&amp;MID(jaar_zip[[#This Row],[YYYYMMDD]],5,2)&amp;"-"&amp;LEFT(jaar_zip[[#This Row],[YYYYMMDD]],4))</f>
        <v>45546</v>
      </c>
      <c r="K9024" s="101" t="str">
        <f>IF(AND(VALUE(MONTH(jaar_zip[[#This Row],[Datum]]))=1,VALUE(WEEKNUM(jaar_zip[[#This Row],[Datum]],21))&gt;51),RIGHT(YEAR(jaar_zip[[#This Row],[Datum]])-1,2),RIGHT(YEAR(jaar_zip[[#This Row],[Datum]]),2))&amp;"-"&amp; TEXT(WEEKNUM(jaar_zip[[#This Row],[Datum]],21),"00")</f>
        <v>24-37</v>
      </c>
      <c r="L9024" s="101">
        <f>MONTH(jaar_zip[[#This Row],[Datum]])</f>
        <v>9</v>
      </c>
      <c r="M9024" s="101">
        <f>IF(ISNUMBER(jaar_zip[[#This Row],[etmaaltemperatuur]]),IF(jaar_zip[[#This Row],[etmaaltemperatuur]]&lt;stookgrens,stookgrens-jaar_zip[[#This Row],[etmaaltemperatuur]],0),"")</f>
        <v>6.8000000000000007</v>
      </c>
      <c r="N9024" s="101">
        <f>IF(ISNUMBER(jaar_zip[[#This Row],[graaddagen]]),IF(OR(MONTH(jaar_zip[[#This Row],[Datum]])=1,MONTH(jaar_zip[[#This Row],[Datum]])=2,MONTH(jaar_zip[[#This Row],[Datum]])=11,MONTH(jaar_zip[[#This Row],[Datum]])=12),1.1,IF(OR(MONTH(jaar_zip[[#This Row],[Datum]])=3,MONTH(jaar_zip[[#This Row],[Datum]])=10),1,0.8))*jaar_zip[[#This Row],[graaddagen]],"")</f>
        <v>5.4400000000000013</v>
      </c>
      <c r="O9024" s="101">
        <f>IF(ISNUMBER(jaar_zip[[#This Row],[etmaaltemperatuur]]),IF(jaar_zip[[#This Row],[etmaaltemperatuur]]&gt;stookgrens,jaar_zip[[#This Row],[etmaaltemperatuur]]-stookgrens,0),"")</f>
        <v>0</v>
      </c>
    </row>
    <row r="9025" spans="1:15" x14ac:dyDescent="0.25">
      <c r="A9025">
        <v>380</v>
      </c>
      <c r="B9025">
        <v>20240912</v>
      </c>
      <c r="C9025">
        <v>3.1</v>
      </c>
      <c r="D9025">
        <v>9.1999999999999993</v>
      </c>
      <c r="E9025">
        <v>1144</v>
      </c>
      <c r="F9025">
        <v>5</v>
      </c>
      <c r="G9025">
        <v>1014.2</v>
      </c>
      <c r="H9025">
        <v>87</v>
      </c>
      <c r="I9025" s="101" t="s">
        <v>44</v>
      </c>
      <c r="J9025" s="1">
        <f>DATEVALUE(RIGHT(jaar_zip[[#This Row],[YYYYMMDD]],2)&amp;"-"&amp;MID(jaar_zip[[#This Row],[YYYYMMDD]],5,2)&amp;"-"&amp;LEFT(jaar_zip[[#This Row],[YYYYMMDD]],4))</f>
        <v>45547</v>
      </c>
      <c r="K9025" s="101" t="str">
        <f>IF(AND(VALUE(MONTH(jaar_zip[[#This Row],[Datum]]))=1,VALUE(WEEKNUM(jaar_zip[[#This Row],[Datum]],21))&gt;51),RIGHT(YEAR(jaar_zip[[#This Row],[Datum]])-1,2),RIGHT(YEAR(jaar_zip[[#This Row],[Datum]]),2))&amp;"-"&amp; TEXT(WEEKNUM(jaar_zip[[#This Row],[Datum]],21),"00")</f>
        <v>24-37</v>
      </c>
      <c r="L9025" s="101">
        <f>MONTH(jaar_zip[[#This Row],[Datum]])</f>
        <v>9</v>
      </c>
      <c r="M9025" s="101">
        <f>IF(ISNUMBER(jaar_zip[[#This Row],[etmaaltemperatuur]]),IF(jaar_zip[[#This Row],[etmaaltemperatuur]]&lt;stookgrens,stookgrens-jaar_zip[[#This Row],[etmaaltemperatuur]],0),"")</f>
        <v>8.8000000000000007</v>
      </c>
      <c r="N9025" s="101">
        <f>IF(ISNUMBER(jaar_zip[[#This Row],[graaddagen]]),IF(OR(MONTH(jaar_zip[[#This Row],[Datum]])=1,MONTH(jaar_zip[[#This Row],[Datum]])=2,MONTH(jaar_zip[[#This Row],[Datum]])=11,MONTH(jaar_zip[[#This Row],[Datum]])=12),1.1,IF(OR(MONTH(jaar_zip[[#This Row],[Datum]])=3,MONTH(jaar_zip[[#This Row],[Datum]])=10),1,0.8))*jaar_zip[[#This Row],[graaddagen]],"")</f>
        <v>7.0400000000000009</v>
      </c>
      <c r="O9025" s="101">
        <f>IF(ISNUMBER(jaar_zip[[#This Row],[etmaaltemperatuur]]),IF(jaar_zip[[#This Row],[etmaaltemperatuur]]&gt;stookgrens,jaar_zip[[#This Row],[etmaaltemperatuur]]-stookgrens,0),"")</f>
        <v>0</v>
      </c>
    </row>
    <row r="9026" spans="1:15" x14ac:dyDescent="0.25">
      <c r="A9026">
        <v>380</v>
      </c>
      <c r="B9026">
        <v>20240913</v>
      </c>
      <c r="C9026">
        <v>2.5</v>
      </c>
      <c r="D9026">
        <v>10.199999999999999</v>
      </c>
      <c r="E9026">
        <v>1169</v>
      </c>
      <c r="F9026">
        <v>3.1</v>
      </c>
      <c r="G9026">
        <v>1025</v>
      </c>
      <c r="H9026">
        <v>87</v>
      </c>
      <c r="I9026" s="101" t="s">
        <v>44</v>
      </c>
      <c r="J9026" s="1">
        <f>DATEVALUE(RIGHT(jaar_zip[[#This Row],[YYYYMMDD]],2)&amp;"-"&amp;MID(jaar_zip[[#This Row],[YYYYMMDD]],5,2)&amp;"-"&amp;LEFT(jaar_zip[[#This Row],[YYYYMMDD]],4))</f>
        <v>45548</v>
      </c>
      <c r="K9026" s="101" t="str">
        <f>IF(AND(VALUE(MONTH(jaar_zip[[#This Row],[Datum]]))=1,VALUE(WEEKNUM(jaar_zip[[#This Row],[Datum]],21))&gt;51),RIGHT(YEAR(jaar_zip[[#This Row],[Datum]])-1,2),RIGHT(YEAR(jaar_zip[[#This Row],[Datum]]),2))&amp;"-"&amp; TEXT(WEEKNUM(jaar_zip[[#This Row],[Datum]],21),"00")</f>
        <v>24-37</v>
      </c>
      <c r="L9026" s="101">
        <f>MONTH(jaar_zip[[#This Row],[Datum]])</f>
        <v>9</v>
      </c>
      <c r="M9026" s="101">
        <f>IF(ISNUMBER(jaar_zip[[#This Row],[etmaaltemperatuur]]),IF(jaar_zip[[#This Row],[etmaaltemperatuur]]&lt;stookgrens,stookgrens-jaar_zip[[#This Row],[etmaaltemperatuur]],0),"")</f>
        <v>7.8000000000000007</v>
      </c>
      <c r="N9026" s="101">
        <f>IF(ISNUMBER(jaar_zip[[#This Row],[graaddagen]]),IF(OR(MONTH(jaar_zip[[#This Row],[Datum]])=1,MONTH(jaar_zip[[#This Row],[Datum]])=2,MONTH(jaar_zip[[#This Row],[Datum]])=11,MONTH(jaar_zip[[#This Row],[Datum]])=12),1.1,IF(OR(MONTH(jaar_zip[[#This Row],[Datum]])=3,MONTH(jaar_zip[[#This Row],[Datum]])=10),1,0.8))*jaar_zip[[#This Row],[graaddagen]],"")</f>
        <v>6.2400000000000011</v>
      </c>
      <c r="O9026" s="101">
        <f>IF(ISNUMBER(jaar_zip[[#This Row],[etmaaltemperatuur]]),IF(jaar_zip[[#This Row],[etmaaltemperatuur]]&gt;stookgrens,jaar_zip[[#This Row],[etmaaltemperatuur]]-stookgrens,0),"")</f>
        <v>0</v>
      </c>
    </row>
    <row r="9027" spans="1:15" x14ac:dyDescent="0.25">
      <c r="A9027">
        <v>380</v>
      </c>
      <c r="B9027">
        <v>20240914</v>
      </c>
      <c r="C9027">
        <v>1.9</v>
      </c>
      <c r="D9027">
        <v>10.9</v>
      </c>
      <c r="E9027">
        <v>1760</v>
      </c>
      <c r="F9027">
        <v>0</v>
      </c>
      <c r="G9027">
        <v>1030.7</v>
      </c>
      <c r="H9027">
        <v>76</v>
      </c>
      <c r="I9027" s="101" t="s">
        <v>44</v>
      </c>
      <c r="J9027" s="1">
        <f>DATEVALUE(RIGHT(jaar_zip[[#This Row],[YYYYMMDD]],2)&amp;"-"&amp;MID(jaar_zip[[#This Row],[YYYYMMDD]],5,2)&amp;"-"&amp;LEFT(jaar_zip[[#This Row],[YYYYMMDD]],4))</f>
        <v>45549</v>
      </c>
      <c r="K9027" s="101" t="str">
        <f>IF(AND(VALUE(MONTH(jaar_zip[[#This Row],[Datum]]))=1,VALUE(WEEKNUM(jaar_zip[[#This Row],[Datum]],21))&gt;51),RIGHT(YEAR(jaar_zip[[#This Row],[Datum]])-1,2),RIGHT(YEAR(jaar_zip[[#This Row],[Datum]]),2))&amp;"-"&amp; TEXT(WEEKNUM(jaar_zip[[#This Row],[Datum]],21),"00")</f>
        <v>24-37</v>
      </c>
      <c r="L9027" s="101">
        <f>MONTH(jaar_zip[[#This Row],[Datum]])</f>
        <v>9</v>
      </c>
      <c r="M9027" s="101">
        <f>IF(ISNUMBER(jaar_zip[[#This Row],[etmaaltemperatuur]]),IF(jaar_zip[[#This Row],[etmaaltemperatuur]]&lt;stookgrens,stookgrens-jaar_zip[[#This Row],[etmaaltemperatuur]],0),"")</f>
        <v>7.1</v>
      </c>
      <c r="N9027" s="101">
        <f>IF(ISNUMBER(jaar_zip[[#This Row],[graaddagen]]),IF(OR(MONTH(jaar_zip[[#This Row],[Datum]])=1,MONTH(jaar_zip[[#This Row],[Datum]])=2,MONTH(jaar_zip[[#This Row],[Datum]])=11,MONTH(jaar_zip[[#This Row],[Datum]])=12),1.1,IF(OR(MONTH(jaar_zip[[#This Row],[Datum]])=3,MONTH(jaar_zip[[#This Row],[Datum]])=10),1,0.8))*jaar_zip[[#This Row],[graaddagen]],"")</f>
        <v>5.68</v>
      </c>
      <c r="O9027" s="101">
        <f>IF(ISNUMBER(jaar_zip[[#This Row],[etmaaltemperatuur]]),IF(jaar_zip[[#This Row],[etmaaltemperatuur]]&gt;stookgrens,jaar_zip[[#This Row],[etmaaltemperatuur]]-stookgrens,0),"")</f>
        <v>0</v>
      </c>
    </row>
    <row r="9028" spans="1:15" x14ac:dyDescent="0.25">
      <c r="A9028">
        <v>380</v>
      </c>
      <c r="B9028">
        <v>20240915</v>
      </c>
      <c r="C9028">
        <v>2.2999999999999998</v>
      </c>
      <c r="D9028">
        <v>13.1</v>
      </c>
      <c r="E9028">
        <v>1384</v>
      </c>
      <c r="F9028">
        <v>0</v>
      </c>
      <c r="G9028">
        <v>1027.3</v>
      </c>
      <c r="H9028">
        <v>79</v>
      </c>
      <c r="I9028" s="101" t="s">
        <v>44</v>
      </c>
      <c r="J9028" s="1">
        <f>DATEVALUE(RIGHT(jaar_zip[[#This Row],[YYYYMMDD]],2)&amp;"-"&amp;MID(jaar_zip[[#This Row],[YYYYMMDD]],5,2)&amp;"-"&amp;LEFT(jaar_zip[[#This Row],[YYYYMMDD]],4))</f>
        <v>45550</v>
      </c>
      <c r="K9028" s="101" t="str">
        <f>IF(AND(VALUE(MONTH(jaar_zip[[#This Row],[Datum]]))=1,VALUE(WEEKNUM(jaar_zip[[#This Row],[Datum]],21))&gt;51),RIGHT(YEAR(jaar_zip[[#This Row],[Datum]])-1,2),RIGHT(YEAR(jaar_zip[[#This Row],[Datum]]),2))&amp;"-"&amp; TEXT(WEEKNUM(jaar_zip[[#This Row],[Datum]],21),"00")</f>
        <v>24-37</v>
      </c>
      <c r="L9028" s="101">
        <f>MONTH(jaar_zip[[#This Row],[Datum]])</f>
        <v>9</v>
      </c>
      <c r="M9028" s="101">
        <f>IF(ISNUMBER(jaar_zip[[#This Row],[etmaaltemperatuur]]),IF(jaar_zip[[#This Row],[etmaaltemperatuur]]&lt;stookgrens,stookgrens-jaar_zip[[#This Row],[etmaaltemperatuur]],0),"")</f>
        <v>4.9000000000000004</v>
      </c>
      <c r="N9028" s="101">
        <f>IF(ISNUMBER(jaar_zip[[#This Row],[graaddagen]]),IF(OR(MONTH(jaar_zip[[#This Row],[Datum]])=1,MONTH(jaar_zip[[#This Row],[Datum]])=2,MONTH(jaar_zip[[#This Row],[Datum]])=11,MONTH(jaar_zip[[#This Row],[Datum]])=12),1.1,IF(OR(MONTH(jaar_zip[[#This Row],[Datum]])=3,MONTH(jaar_zip[[#This Row],[Datum]])=10),1,0.8))*jaar_zip[[#This Row],[graaddagen]],"")</f>
        <v>3.9200000000000004</v>
      </c>
      <c r="O9028" s="101">
        <f>IF(ISNUMBER(jaar_zip[[#This Row],[etmaaltemperatuur]]),IF(jaar_zip[[#This Row],[etmaaltemperatuur]]&gt;stookgrens,jaar_zip[[#This Row],[etmaaltemperatuur]]-stookgrens,0),"")</f>
        <v>0</v>
      </c>
    </row>
    <row r="9029" spans="1:15" x14ac:dyDescent="0.25">
      <c r="A9029">
        <v>380</v>
      </c>
      <c r="B9029">
        <v>20240916</v>
      </c>
      <c r="C9029">
        <v>3.2</v>
      </c>
      <c r="D9029">
        <v>15.2</v>
      </c>
      <c r="E9029">
        <v>1111</v>
      </c>
      <c r="F9029">
        <v>-0.1</v>
      </c>
      <c r="G9029">
        <v>1025.5</v>
      </c>
      <c r="H9029">
        <v>83</v>
      </c>
      <c r="I9029" s="101" t="s">
        <v>44</v>
      </c>
      <c r="J9029" s="1">
        <f>DATEVALUE(RIGHT(jaar_zip[[#This Row],[YYYYMMDD]],2)&amp;"-"&amp;MID(jaar_zip[[#This Row],[YYYYMMDD]],5,2)&amp;"-"&amp;LEFT(jaar_zip[[#This Row],[YYYYMMDD]],4))</f>
        <v>45551</v>
      </c>
      <c r="K9029" s="101" t="str">
        <f>IF(AND(VALUE(MONTH(jaar_zip[[#This Row],[Datum]]))=1,VALUE(WEEKNUM(jaar_zip[[#This Row],[Datum]],21))&gt;51),RIGHT(YEAR(jaar_zip[[#This Row],[Datum]])-1,2),RIGHT(YEAR(jaar_zip[[#This Row],[Datum]]),2))&amp;"-"&amp; TEXT(WEEKNUM(jaar_zip[[#This Row],[Datum]],21),"00")</f>
        <v>24-38</v>
      </c>
      <c r="L9029" s="101">
        <f>MONTH(jaar_zip[[#This Row],[Datum]])</f>
        <v>9</v>
      </c>
      <c r="M9029" s="101">
        <f>IF(ISNUMBER(jaar_zip[[#This Row],[etmaaltemperatuur]]),IF(jaar_zip[[#This Row],[etmaaltemperatuur]]&lt;stookgrens,stookgrens-jaar_zip[[#This Row],[etmaaltemperatuur]],0),"")</f>
        <v>2.8000000000000007</v>
      </c>
      <c r="N9029" s="101">
        <f>IF(ISNUMBER(jaar_zip[[#This Row],[graaddagen]]),IF(OR(MONTH(jaar_zip[[#This Row],[Datum]])=1,MONTH(jaar_zip[[#This Row],[Datum]])=2,MONTH(jaar_zip[[#This Row],[Datum]])=11,MONTH(jaar_zip[[#This Row],[Datum]])=12),1.1,IF(OR(MONTH(jaar_zip[[#This Row],[Datum]])=3,MONTH(jaar_zip[[#This Row],[Datum]])=10),1,0.8))*jaar_zip[[#This Row],[graaddagen]],"")</f>
        <v>2.2400000000000007</v>
      </c>
      <c r="O9029" s="101">
        <f>IF(ISNUMBER(jaar_zip[[#This Row],[etmaaltemperatuur]]),IF(jaar_zip[[#This Row],[etmaaltemperatuur]]&gt;stookgrens,jaar_zip[[#This Row],[etmaaltemperatuur]]-stookgrens,0),"")</f>
        <v>0</v>
      </c>
    </row>
    <row r="9030" spans="1:15" x14ac:dyDescent="0.25">
      <c r="A9030">
        <v>380</v>
      </c>
      <c r="B9030">
        <v>20240917</v>
      </c>
      <c r="C9030">
        <v>5.3</v>
      </c>
      <c r="D9030">
        <v>15</v>
      </c>
      <c r="E9030">
        <v>729</v>
      </c>
      <c r="F9030">
        <v>0</v>
      </c>
      <c r="G9030">
        <v>1027.3</v>
      </c>
      <c r="H9030">
        <v>87</v>
      </c>
      <c r="I9030" s="101" t="s">
        <v>44</v>
      </c>
      <c r="J9030" s="1">
        <f>DATEVALUE(RIGHT(jaar_zip[[#This Row],[YYYYMMDD]],2)&amp;"-"&amp;MID(jaar_zip[[#This Row],[YYYYMMDD]],5,2)&amp;"-"&amp;LEFT(jaar_zip[[#This Row],[YYYYMMDD]],4))</f>
        <v>45552</v>
      </c>
      <c r="K9030" s="101" t="str">
        <f>IF(AND(VALUE(MONTH(jaar_zip[[#This Row],[Datum]]))=1,VALUE(WEEKNUM(jaar_zip[[#This Row],[Datum]],21))&gt;51),RIGHT(YEAR(jaar_zip[[#This Row],[Datum]])-1,2),RIGHT(YEAR(jaar_zip[[#This Row],[Datum]]),2))&amp;"-"&amp; TEXT(WEEKNUM(jaar_zip[[#This Row],[Datum]],21),"00")</f>
        <v>24-38</v>
      </c>
      <c r="L9030" s="101">
        <f>MONTH(jaar_zip[[#This Row],[Datum]])</f>
        <v>9</v>
      </c>
      <c r="M9030" s="101">
        <f>IF(ISNUMBER(jaar_zip[[#This Row],[etmaaltemperatuur]]),IF(jaar_zip[[#This Row],[etmaaltemperatuur]]&lt;stookgrens,stookgrens-jaar_zip[[#This Row],[etmaaltemperatuur]],0),"")</f>
        <v>3</v>
      </c>
      <c r="N9030" s="101">
        <f>IF(ISNUMBER(jaar_zip[[#This Row],[graaddagen]]),IF(OR(MONTH(jaar_zip[[#This Row],[Datum]])=1,MONTH(jaar_zip[[#This Row],[Datum]])=2,MONTH(jaar_zip[[#This Row],[Datum]])=11,MONTH(jaar_zip[[#This Row],[Datum]])=12),1.1,IF(OR(MONTH(jaar_zip[[#This Row],[Datum]])=3,MONTH(jaar_zip[[#This Row],[Datum]])=10),1,0.8))*jaar_zip[[#This Row],[graaddagen]],"")</f>
        <v>2.4000000000000004</v>
      </c>
      <c r="O9030" s="101">
        <f>IF(ISNUMBER(jaar_zip[[#This Row],[etmaaltemperatuur]]),IF(jaar_zip[[#This Row],[etmaaltemperatuur]]&gt;stookgrens,jaar_zip[[#This Row],[etmaaltemperatuur]]-stookgrens,0),"")</f>
        <v>0</v>
      </c>
    </row>
    <row r="9031" spans="1:15" x14ac:dyDescent="0.25">
      <c r="A9031">
        <v>380</v>
      </c>
      <c r="B9031">
        <v>20240918</v>
      </c>
      <c r="C9031">
        <v>5.8</v>
      </c>
      <c r="D9031">
        <v>17</v>
      </c>
      <c r="E9031">
        <v>1364</v>
      </c>
      <c r="F9031">
        <v>0</v>
      </c>
      <c r="G9031">
        <v>1025.3</v>
      </c>
      <c r="H9031">
        <v>84</v>
      </c>
      <c r="I9031" s="101" t="s">
        <v>44</v>
      </c>
      <c r="J9031" s="1">
        <f>DATEVALUE(RIGHT(jaar_zip[[#This Row],[YYYYMMDD]],2)&amp;"-"&amp;MID(jaar_zip[[#This Row],[YYYYMMDD]],5,2)&amp;"-"&amp;LEFT(jaar_zip[[#This Row],[YYYYMMDD]],4))</f>
        <v>45553</v>
      </c>
      <c r="K9031" s="101" t="str">
        <f>IF(AND(VALUE(MONTH(jaar_zip[[#This Row],[Datum]]))=1,VALUE(WEEKNUM(jaar_zip[[#This Row],[Datum]],21))&gt;51),RIGHT(YEAR(jaar_zip[[#This Row],[Datum]])-1,2),RIGHT(YEAR(jaar_zip[[#This Row],[Datum]]),2))&amp;"-"&amp; TEXT(WEEKNUM(jaar_zip[[#This Row],[Datum]],21),"00")</f>
        <v>24-38</v>
      </c>
      <c r="L9031" s="101">
        <f>MONTH(jaar_zip[[#This Row],[Datum]])</f>
        <v>9</v>
      </c>
      <c r="M9031" s="101">
        <f>IF(ISNUMBER(jaar_zip[[#This Row],[etmaaltemperatuur]]),IF(jaar_zip[[#This Row],[etmaaltemperatuur]]&lt;stookgrens,stookgrens-jaar_zip[[#This Row],[etmaaltemperatuur]],0),"")</f>
        <v>1</v>
      </c>
      <c r="N9031" s="101">
        <f>IF(ISNUMBER(jaar_zip[[#This Row],[graaddagen]]),IF(OR(MONTH(jaar_zip[[#This Row],[Datum]])=1,MONTH(jaar_zip[[#This Row],[Datum]])=2,MONTH(jaar_zip[[#This Row],[Datum]])=11,MONTH(jaar_zip[[#This Row],[Datum]])=12),1.1,IF(OR(MONTH(jaar_zip[[#This Row],[Datum]])=3,MONTH(jaar_zip[[#This Row],[Datum]])=10),1,0.8))*jaar_zip[[#This Row],[graaddagen]],"")</f>
        <v>0.8</v>
      </c>
      <c r="O9031" s="101">
        <f>IF(ISNUMBER(jaar_zip[[#This Row],[etmaaltemperatuur]]),IF(jaar_zip[[#This Row],[etmaaltemperatuur]]&gt;stookgrens,jaar_zip[[#This Row],[etmaaltemperatuur]]-stookgrens,0),"")</f>
        <v>0</v>
      </c>
    </row>
    <row r="9032" spans="1:15" x14ac:dyDescent="0.25">
      <c r="A9032">
        <v>380</v>
      </c>
      <c r="B9032">
        <v>20240919</v>
      </c>
      <c r="C9032">
        <v>5.0999999999999996</v>
      </c>
      <c r="D9032">
        <v>17.3</v>
      </c>
      <c r="E9032">
        <v>1464</v>
      </c>
      <c r="F9032">
        <v>-0.1</v>
      </c>
      <c r="G9032">
        <v>1022.4</v>
      </c>
      <c r="H9032">
        <v>83</v>
      </c>
      <c r="I9032" s="101" t="s">
        <v>44</v>
      </c>
      <c r="J9032" s="1">
        <f>DATEVALUE(RIGHT(jaar_zip[[#This Row],[YYYYMMDD]],2)&amp;"-"&amp;MID(jaar_zip[[#This Row],[YYYYMMDD]],5,2)&amp;"-"&amp;LEFT(jaar_zip[[#This Row],[YYYYMMDD]],4))</f>
        <v>45554</v>
      </c>
      <c r="K9032" s="101" t="str">
        <f>IF(AND(VALUE(MONTH(jaar_zip[[#This Row],[Datum]]))=1,VALUE(WEEKNUM(jaar_zip[[#This Row],[Datum]],21))&gt;51),RIGHT(YEAR(jaar_zip[[#This Row],[Datum]])-1,2),RIGHT(YEAR(jaar_zip[[#This Row],[Datum]]),2))&amp;"-"&amp; TEXT(WEEKNUM(jaar_zip[[#This Row],[Datum]],21),"00")</f>
        <v>24-38</v>
      </c>
      <c r="L9032" s="101">
        <f>MONTH(jaar_zip[[#This Row],[Datum]])</f>
        <v>9</v>
      </c>
      <c r="M9032" s="101">
        <f>IF(ISNUMBER(jaar_zip[[#This Row],[etmaaltemperatuur]]),IF(jaar_zip[[#This Row],[etmaaltemperatuur]]&lt;stookgrens,stookgrens-jaar_zip[[#This Row],[etmaaltemperatuur]],0),"")</f>
        <v>0.69999999999999929</v>
      </c>
      <c r="N9032" s="101">
        <f>IF(ISNUMBER(jaar_zip[[#This Row],[graaddagen]]),IF(OR(MONTH(jaar_zip[[#This Row],[Datum]])=1,MONTH(jaar_zip[[#This Row],[Datum]])=2,MONTH(jaar_zip[[#This Row],[Datum]])=11,MONTH(jaar_zip[[#This Row],[Datum]])=12),1.1,IF(OR(MONTH(jaar_zip[[#This Row],[Datum]])=3,MONTH(jaar_zip[[#This Row],[Datum]])=10),1,0.8))*jaar_zip[[#This Row],[graaddagen]],"")</f>
        <v>0.5599999999999995</v>
      </c>
      <c r="O9032" s="101">
        <f>IF(ISNUMBER(jaar_zip[[#This Row],[etmaaltemperatuur]]),IF(jaar_zip[[#This Row],[etmaaltemperatuur]]&gt;stookgrens,jaar_zip[[#This Row],[etmaaltemperatuur]]-stookgrens,0),"")</f>
        <v>0</v>
      </c>
    </row>
    <row r="9033" spans="1:15" x14ac:dyDescent="0.25">
      <c r="A9033">
        <v>380</v>
      </c>
      <c r="B9033">
        <v>20240920</v>
      </c>
      <c r="C9033">
        <v>4.0999999999999996</v>
      </c>
      <c r="D9033">
        <v>17.100000000000001</v>
      </c>
      <c r="E9033">
        <v>1624</v>
      </c>
      <c r="F9033">
        <v>0</v>
      </c>
      <c r="G9033">
        <v>1020.2</v>
      </c>
      <c r="H9033">
        <v>74</v>
      </c>
      <c r="I9033" s="101" t="s">
        <v>44</v>
      </c>
      <c r="J9033" s="1">
        <f>DATEVALUE(RIGHT(jaar_zip[[#This Row],[YYYYMMDD]],2)&amp;"-"&amp;MID(jaar_zip[[#This Row],[YYYYMMDD]],5,2)&amp;"-"&amp;LEFT(jaar_zip[[#This Row],[YYYYMMDD]],4))</f>
        <v>45555</v>
      </c>
      <c r="K9033" s="101" t="str">
        <f>IF(AND(VALUE(MONTH(jaar_zip[[#This Row],[Datum]]))=1,VALUE(WEEKNUM(jaar_zip[[#This Row],[Datum]],21))&gt;51),RIGHT(YEAR(jaar_zip[[#This Row],[Datum]])-1,2),RIGHT(YEAR(jaar_zip[[#This Row],[Datum]]),2))&amp;"-"&amp; TEXT(WEEKNUM(jaar_zip[[#This Row],[Datum]],21),"00")</f>
        <v>24-38</v>
      </c>
      <c r="L9033" s="101">
        <f>MONTH(jaar_zip[[#This Row],[Datum]])</f>
        <v>9</v>
      </c>
      <c r="M9033" s="101">
        <f>IF(ISNUMBER(jaar_zip[[#This Row],[etmaaltemperatuur]]),IF(jaar_zip[[#This Row],[etmaaltemperatuur]]&lt;stookgrens,stookgrens-jaar_zip[[#This Row],[etmaaltemperatuur]],0),"")</f>
        <v>0.89999999999999858</v>
      </c>
      <c r="N9033" s="101">
        <f>IF(ISNUMBER(jaar_zip[[#This Row],[graaddagen]]),IF(OR(MONTH(jaar_zip[[#This Row],[Datum]])=1,MONTH(jaar_zip[[#This Row],[Datum]])=2,MONTH(jaar_zip[[#This Row],[Datum]])=11,MONTH(jaar_zip[[#This Row],[Datum]])=12),1.1,IF(OR(MONTH(jaar_zip[[#This Row],[Datum]])=3,MONTH(jaar_zip[[#This Row],[Datum]])=10),1,0.8))*jaar_zip[[#This Row],[graaddagen]],"")</f>
        <v>0.71999999999999886</v>
      </c>
      <c r="O9033" s="101">
        <f>IF(ISNUMBER(jaar_zip[[#This Row],[etmaaltemperatuur]]),IF(jaar_zip[[#This Row],[etmaaltemperatuur]]&gt;stookgrens,jaar_zip[[#This Row],[etmaaltemperatuur]]-stookgrens,0),"")</f>
        <v>0</v>
      </c>
    </row>
    <row r="9034" spans="1:15" x14ac:dyDescent="0.25">
      <c r="A9034">
        <v>380</v>
      </c>
      <c r="B9034">
        <v>20240921</v>
      </c>
      <c r="C9034">
        <v>1.9</v>
      </c>
      <c r="D9034">
        <v>17.899999999999999</v>
      </c>
      <c r="E9034">
        <v>1545</v>
      </c>
      <c r="F9034">
        <v>0</v>
      </c>
      <c r="G9034">
        <v>1018.8</v>
      </c>
      <c r="H9034">
        <v>73</v>
      </c>
      <c r="I9034" s="101" t="s">
        <v>44</v>
      </c>
      <c r="J9034" s="1">
        <f>DATEVALUE(RIGHT(jaar_zip[[#This Row],[YYYYMMDD]],2)&amp;"-"&amp;MID(jaar_zip[[#This Row],[YYYYMMDD]],5,2)&amp;"-"&amp;LEFT(jaar_zip[[#This Row],[YYYYMMDD]],4))</f>
        <v>45556</v>
      </c>
      <c r="K9034" s="101" t="str">
        <f>IF(AND(VALUE(MONTH(jaar_zip[[#This Row],[Datum]]))=1,VALUE(WEEKNUM(jaar_zip[[#This Row],[Datum]],21))&gt;51),RIGHT(YEAR(jaar_zip[[#This Row],[Datum]])-1,2),RIGHT(YEAR(jaar_zip[[#This Row],[Datum]]),2))&amp;"-"&amp; TEXT(WEEKNUM(jaar_zip[[#This Row],[Datum]],21),"00")</f>
        <v>24-38</v>
      </c>
      <c r="L9034" s="101">
        <f>MONTH(jaar_zip[[#This Row],[Datum]])</f>
        <v>9</v>
      </c>
      <c r="M9034" s="101">
        <f>IF(ISNUMBER(jaar_zip[[#This Row],[etmaaltemperatuur]]),IF(jaar_zip[[#This Row],[etmaaltemperatuur]]&lt;stookgrens,stookgrens-jaar_zip[[#This Row],[etmaaltemperatuur]],0),"")</f>
        <v>0.10000000000000142</v>
      </c>
      <c r="N9034" s="101">
        <f>IF(ISNUMBER(jaar_zip[[#This Row],[graaddagen]]),IF(OR(MONTH(jaar_zip[[#This Row],[Datum]])=1,MONTH(jaar_zip[[#This Row],[Datum]])=2,MONTH(jaar_zip[[#This Row],[Datum]])=11,MONTH(jaar_zip[[#This Row],[Datum]])=12),1.1,IF(OR(MONTH(jaar_zip[[#This Row],[Datum]])=3,MONTH(jaar_zip[[#This Row],[Datum]])=10),1,0.8))*jaar_zip[[#This Row],[graaddagen]],"")</f>
        <v>8.000000000000114E-2</v>
      </c>
      <c r="O9034" s="101">
        <f>IF(ISNUMBER(jaar_zip[[#This Row],[etmaaltemperatuur]]),IF(jaar_zip[[#This Row],[etmaaltemperatuur]]&gt;stookgrens,jaar_zip[[#This Row],[etmaaltemperatuur]]-stookgrens,0),"")</f>
        <v>0</v>
      </c>
    </row>
    <row r="9035" spans="1:15" x14ac:dyDescent="0.25">
      <c r="A9035">
        <v>380</v>
      </c>
      <c r="B9035">
        <v>20240922</v>
      </c>
      <c r="C9035">
        <v>1.9</v>
      </c>
      <c r="D9035">
        <v>18.399999999999999</v>
      </c>
      <c r="E9035">
        <v>1007</v>
      </c>
      <c r="F9035">
        <v>-0.1</v>
      </c>
      <c r="G9035">
        <v>1013.9</v>
      </c>
      <c r="H9035">
        <v>74</v>
      </c>
      <c r="I9035" s="101" t="s">
        <v>44</v>
      </c>
      <c r="J9035" s="1">
        <f>DATEVALUE(RIGHT(jaar_zip[[#This Row],[YYYYMMDD]],2)&amp;"-"&amp;MID(jaar_zip[[#This Row],[YYYYMMDD]],5,2)&amp;"-"&amp;LEFT(jaar_zip[[#This Row],[YYYYMMDD]],4))</f>
        <v>45557</v>
      </c>
      <c r="K9035" s="101" t="str">
        <f>IF(AND(VALUE(MONTH(jaar_zip[[#This Row],[Datum]]))=1,VALUE(WEEKNUM(jaar_zip[[#This Row],[Datum]],21))&gt;51),RIGHT(YEAR(jaar_zip[[#This Row],[Datum]])-1,2),RIGHT(YEAR(jaar_zip[[#This Row],[Datum]]),2))&amp;"-"&amp; TEXT(WEEKNUM(jaar_zip[[#This Row],[Datum]],21),"00")</f>
        <v>24-38</v>
      </c>
      <c r="L9035" s="101">
        <f>MONTH(jaar_zip[[#This Row],[Datum]])</f>
        <v>9</v>
      </c>
      <c r="M9035" s="101">
        <f>IF(ISNUMBER(jaar_zip[[#This Row],[etmaaltemperatuur]]),IF(jaar_zip[[#This Row],[etmaaltemperatuur]]&lt;stookgrens,stookgrens-jaar_zip[[#This Row],[etmaaltemperatuur]],0),"")</f>
        <v>0</v>
      </c>
      <c r="N9035" s="101">
        <f>IF(ISNUMBER(jaar_zip[[#This Row],[graaddagen]]),IF(OR(MONTH(jaar_zip[[#This Row],[Datum]])=1,MONTH(jaar_zip[[#This Row],[Datum]])=2,MONTH(jaar_zip[[#This Row],[Datum]])=11,MONTH(jaar_zip[[#This Row],[Datum]])=12),1.1,IF(OR(MONTH(jaar_zip[[#This Row],[Datum]])=3,MONTH(jaar_zip[[#This Row],[Datum]])=10),1,0.8))*jaar_zip[[#This Row],[graaddagen]],"")</f>
        <v>0</v>
      </c>
      <c r="O9035" s="101">
        <f>IF(ISNUMBER(jaar_zip[[#This Row],[etmaaltemperatuur]]),IF(jaar_zip[[#This Row],[etmaaltemperatuur]]&gt;stookgrens,jaar_zip[[#This Row],[etmaaltemperatuur]]-stookgrens,0),"")</f>
        <v>0.39999999999999858</v>
      </c>
    </row>
    <row r="9036" spans="1:15" x14ac:dyDescent="0.25">
      <c r="A9036">
        <v>380</v>
      </c>
      <c r="B9036">
        <v>20240923</v>
      </c>
      <c r="C9036">
        <v>3.7</v>
      </c>
      <c r="D9036">
        <v>16.8</v>
      </c>
      <c r="E9036">
        <v>1084</v>
      </c>
      <c r="F9036">
        <v>0.2</v>
      </c>
      <c r="G9036">
        <v>1008</v>
      </c>
      <c r="H9036">
        <v>75</v>
      </c>
      <c r="I9036" s="101" t="s">
        <v>44</v>
      </c>
      <c r="J9036" s="1">
        <f>DATEVALUE(RIGHT(jaar_zip[[#This Row],[YYYYMMDD]],2)&amp;"-"&amp;MID(jaar_zip[[#This Row],[YYYYMMDD]],5,2)&amp;"-"&amp;LEFT(jaar_zip[[#This Row],[YYYYMMDD]],4))</f>
        <v>45558</v>
      </c>
      <c r="K9036" s="101" t="str">
        <f>IF(AND(VALUE(MONTH(jaar_zip[[#This Row],[Datum]]))=1,VALUE(WEEKNUM(jaar_zip[[#This Row],[Datum]],21))&gt;51),RIGHT(YEAR(jaar_zip[[#This Row],[Datum]])-1,2),RIGHT(YEAR(jaar_zip[[#This Row],[Datum]]),2))&amp;"-"&amp; TEXT(WEEKNUM(jaar_zip[[#This Row],[Datum]],21),"00")</f>
        <v>24-39</v>
      </c>
      <c r="L9036" s="101">
        <f>MONTH(jaar_zip[[#This Row],[Datum]])</f>
        <v>9</v>
      </c>
      <c r="M9036" s="101">
        <f>IF(ISNUMBER(jaar_zip[[#This Row],[etmaaltemperatuur]]),IF(jaar_zip[[#This Row],[etmaaltemperatuur]]&lt;stookgrens,stookgrens-jaar_zip[[#This Row],[etmaaltemperatuur]],0),"")</f>
        <v>1.1999999999999993</v>
      </c>
      <c r="N9036" s="101">
        <f>IF(ISNUMBER(jaar_zip[[#This Row],[graaddagen]]),IF(OR(MONTH(jaar_zip[[#This Row],[Datum]])=1,MONTH(jaar_zip[[#This Row],[Datum]])=2,MONTH(jaar_zip[[#This Row],[Datum]])=11,MONTH(jaar_zip[[#This Row],[Datum]])=12),1.1,IF(OR(MONTH(jaar_zip[[#This Row],[Datum]])=3,MONTH(jaar_zip[[#This Row],[Datum]])=10),1,0.8))*jaar_zip[[#This Row],[graaddagen]],"")</f>
        <v>0.95999999999999952</v>
      </c>
      <c r="O9036" s="101">
        <f>IF(ISNUMBER(jaar_zip[[#This Row],[etmaaltemperatuur]]),IF(jaar_zip[[#This Row],[etmaaltemperatuur]]&gt;stookgrens,jaar_zip[[#This Row],[etmaaltemperatuur]]-stookgrens,0),"")</f>
        <v>0</v>
      </c>
    </row>
    <row r="9037" spans="1:15" x14ac:dyDescent="0.25">
      <c r="A9037">
        <v>380</v>
      </c>
      <c r="B9037">
        <v>20240924</v>
      </c>
      <c r="C9037">
        <v>4</v>
      </c>
      <c r="D9037">
        <v>14.7</v>
      </c>
      <c r="E9037">
        <v>837</v>
      </c>
      <c r="F9037">
        <v>5.0999999999999996</v>
      </c>
      <c r="G9037">
        <v>1004.1</v>
      </c>
      <c r="H9037">
        <v>88</v>
      </c>
      <c r="I9037" s="101" t="s">
        <v>44</v>
      </c>
      <c r="J9037" s="1">
        <f>DATEVALUE(RIGHT(jaar_zip[[#This Row],[YYYYMMDD]],2)&amp;"-"&amp;MID(jaar_zip[[#This Row],[YYYYMMDD]],5,2)&amp;"-"&amp;LEFT(jaar_zip[[#This Row],[YYYYMMDD]],4))</f>
        <v>45559</v>
      </c>
      <c r="K9037" s="101" t="str">
        <f>IF(AND(VALUE(MONTH(jaar_zip[[#This Row],[Datum]]))=1,VALUE(WEEKNUM(jaar_zip[[#This Row],[Datum]],21))&gt;51),RIGHT(YEAR(jaar_zip[[#This Row],[Datum]])-1,2),RIGHT(YEAR(jaar_zip[[#This Row],[Datum]]),2))&amp;"-"&amp; TEXT(WEEKNUM(jaar_zip[[#This Row],[Datum]],21),"00")</f>
        <v>24-39</v>
      </c>
      <c r="L9037" s="101">
        <f>MONTH(jaar_zip[[#This Row],[Datum]])</f>
        <v>9</v>
      </c>
      <c r="M9037" s="101">
        <f>IF(ISNUMBER(jaar_zip[[#This Row],[etmaaltemperatuur]]),IF(jaar_zip[[#This Row],[etmaaltemperatuur]]&lt;stookgrens,stookgrens-jaar_zip[[#This Row],[etmaaltemperatuur]],0),"")</f>
        <v>3.3000000000000007</v>
      </c>
      <c r="N9037" s="101">
        <f>IF(ISNUMBER(jaar_zip[[#This Row],[graaddagen]]),IF(OR(MONTH(jaar_zip[[#This Row],[Datum]])=1,MONTH(jaar_zip[[#This Row],[Datum]])=2,MONTH(jaar_zip[[#This Row],[Datum]])=11,MONTH(jaar_zip[[#This Row],[Datum]])=12),1.1,IF(OR(MONTH(jaar_zip[[#This Row],[Datum]])=3,MONTH(jaar_zip[[#This Row],[Datum]])=10),1,0.8))*jaar_zip[[#This Row],[graaddagen]],"")</f>
        <v>2.6400000000000006</v>
      </c>
      <c r="O9037" s="101">
        <f>IF(ISNUMBER(jaar_zip[[#This Row],[etmaaltemperatuur]]),IF(jaar_zip[[#This Row],[etmaaltemperatuur]]&gt;stookgrens,jaar_zip[[#This Row],[etmaaltemperatuur]]-stookgrens,0),"")</f>
        <v>0</v>
      </c>
    </row>
    <row r="9038" spans="1:15" x14ac:dyDescent="0.25">
      <c r="A9038">
        <v>380</v>
      </c>
      <c r="B9038">
        <v>20240925</v>
      </c>
      <c r="C9038">
        <v>4</v>
      </c>
      <c r="D9038">
        <v>14.4</v>
      </c>
      <c r="E9038">
        <v>410</v>
      </c>
      <c r="F9038">
        <v>12.6</v>
      </c>
      <c r="G9038">
        <v>1002.3</v>
      </c>
      <c r="H9038">
        <v>92</v>
      </c>
      <c r="I9038" s="101" t="s">
        <v>44</v>
      </c>
      <c r="J9038" s="1">
        <f>DATEVALUE(RIGHT(jaar_zip[[#This Row],[YYYYMMDD]],2)&amp;"-"&amp;MID(jaar_zip[[#This Row],[YYYYMMDD]],5,2)&amp;"-"&amp;LEFT(jaar_zip[[#This Row],[YYYYMMDD]],4))</f>
        <v>45560</v>
      </c>
      <c r="K9038" s="101" t="str">
        <f>IF(AND(VALUE(MONTH(jaar_zip[[#This Row],[Datum]]))=1,VALUE(WEEKNUM(jaar_zip[[#This Row],[Datum]],21))&gt;51),RIGHT(YEAR(jaar_zip[[#This Row],[Datum]])-1,2),RIGHT(YEAR(jaar_zip[[#This Row],[Datum]]),2))&amp;"-"&amp; TEXT(WEEKNUM(jaar_zip[[#This Row],[Datum]],21),"00")</f>
        <v>24-39</v>
      </c>
      <c r="L9038" s="101">
        <f>MONTH(jaar_zip[[#This Row],[Datum]])</f>
        <v>9</v>
      </c>
      <c r="M9038" s="101">
        <f>IF(ISNUMBER(jaar_zip[[#This Row],[etmaaltemperatuur]]),IF(jaar_zip[[#This Row],[etmaaltemperatuur]]&lt;stookgrens,stookgrens-jaar_zip[[#This Row],[etmaaltemperatuur]],0),"")</f>
        <v>3.5999999999999996</v>
      </c>
      <c r="N9038" s="101">
        <f>IF(ISNUMBER(jaar_zip[[#This Row],[graaddagen]]),IF(OR(MONTH(jaar_zip[[#This Row],[Datum]])=1,MONTH(jaar_zip[[#This Row],[Datum]])=2,MONTH(jaar_zip[[#This Row],[Datum]])=11,MONTH(jaar_zip[[#This Row],[Datum]])=12),1.1,IF(OR(MONTH(jaar_zip[[#This Row],[Datum]])=3,MONTH(jaar_zip[[#This Row],[Datum]])=10),1,0.8))*jaar_zip[[#This Row],[graaddagen]],"")</f>
        <v>2.88</v>
      </c>
      <c r="O9038" s="101">
        <f>IF(ISNUMBER(jaar_zip[[#This Row],[etmaaltemperatuur]]),IF(jaar_zip[[#This Row],[etmaaltemperatuur]]&gt;stookgrens,jaar_zip[[#This Row],[etmaaltemperatuur]]-stookgrens,0),"")</f>
        <v>0</v>
      </c>
    </row>
    <row r="9039" spans="1:15" x14ac:dyDescent="0.25">
      <c r="A9039">
        <v>380</v>
      </c>
      <c r="B9039">
        <v>20240926</v>
      </c>
      <c r="C9039">
        <v>6.3</v>
      </c>
      <c r="D9039">
        <v>15.4</v>
      </c>
      <c r="E9039">
        <v>602</v>
      </c>
      <c r="F9039">
        <v>7.3</v>
      </c>
      <c r="G9039">
        <v>992.2</v>
      </c>
      <c r="H9039">
        <v>88</v>
      </c>
      <c r="I9039" s="101" t="s">
        <v>44</v>
      </c>
      <c r="J9039" s="1">
        <f>DATEVALUE(RIGHT(jaar_zip[[#This Row],[YYYYMMDD]],2)&amp;"-"&amp;MID(jaar_zip[[#This Row],[YYYYMMDD]],5,2)&amp;"-"&amp;LEFT(jaar_zip[[#This Row],[YYYYMMDD]],4))</f>
        <v>45561</v>
      </c>
      <c r="K9039" s="101" t="str">
        <f>IF(AND(VALUE(MONTH(jaar_zip[[#This Row],[Datum]]))=1,VALUE(WEEKNUM(jaar_zip[[#This Row],[Datum]],21))&gt;51),RIGHT(YEAR(jaar_zip[[#This Row],[Datum]])-1,2),RIGHT(YEAR(jaar_zip[[#This Row],[Datum]]),2))&amp;"-"&amp; TEXT(WEEKNUM(jaar_zip[[#This Row],[Datum]],21),"00")</f>
        <v>24-39</v>
      </c>
      <c r="L9039" s="101">
        <f>MONTH(jaar_zip[[#This Row],[Datum]])</f>
        <v>9</v>
      </c>
      <c r="M9039" s="101">
        <f>IF(ISNUMBER(jaar_zip[[#This Row],[etmaaltemperatuur]]),IF(jaar_zip[[#This Row],[etmaaltemperatuur]]&lt;stookgrens,stookgrens-jaar_zip[[#This Row],[etmaaltemperatuur]],0),"")</f>
        <v>2.5999999999999996</v>
      </c>
      <c r="N9039" s="101">
        <f>IF(ISNUMBER(jaar_zip[[#This Row],[graaddagen]]),IF(OR(MONTH(jaar_zip[[#This Row],[Datum]])=1,MONTH(jaar_zip[[#This Row],[Datum]])=2,MONTH(jaar_zip[[#This Row],[Datum]])=11,MONTH(jaar_zip[[#This Row],[Datum]])=12),1.1,IF(OR(MONTH(jaar_zip[[#This Row],[Datum]])=3,MONTH(jaar_zip[[#This Row],[Datum]])=10),1,0.8))*jaar_zip[[#This Row],[graaddagen]],"")</f>
        <v>2.0799999999999996</v>
      </c>
      <c r="O9039" s="101">
        <f>IF(ISNUMBER(jaar_zip[[#This Row],[etmaaltemperatuur]]),IF(jaar_zip[[#This Row],[etmaaltemperatuur]]&gt;stookgrens,jaar_zip[[#This Row],[etmaaltemperatuur]]-stookgrens,0),"")</f>
        <v>0</v>
      </c>
    </row>
    <row r="9040" spans="1:15" x14ac:dyDescent="0.25">
      <c r="A9040">
        <v>380</v>
      </c>
      <c r="B9040">
        <v>20240927</v>
      </c>
      <c r="C9040">
        <v>7.2</v>
      </c>
      <c r="D9040">
        <v>12.5</v>
      </c>
      <c r="E9040">
        <v>1034</v>
      </c>
      <c r="F9040">
        <v>8</v>
      </c>
      <c r="G9040">
        <v>1000.5</v>
      </c>
      <c r="H9040">
        <v>80</v>
      </c>
      <c r="I9040" s="101" t="s">
        <v>44</v>
      </c>
      <c r="J9040" s="1">
        <f>DATEVALUE(RIGHT(jaar_zip[[#This Row],[YYYYMMDD]],2)&amp;"-"&amp;MID(jaar_zip[[#This Row],[YYYYMMDD]],5,2)&amp;"-"&amp;LEFT(jaar_zip[[#This Row],[YYYYMMDD]],4))</f>
        <v>45562</v>
      </c>
      <c r="K9040" s="101" t="str">
        <f>IF(AND(VALUE(MONTH(jaar_zip[[#This Row],[Datum]]))=1,VALUE(WEEKNUM(jaar_zip[[#This Row],[Datum]],21))&gt;51),RIGHT(YEAR(jaar_zip[[#This Row],[Datum]])-1,2),RIGHT(YEAR(jaar_zip[[#This Row],[Datum]]),2))&amp;"-"&amp; TEXT(WEEKNUM(jaar_zip[[#This Row],[Datum]],21),"00")</f>
        <v>24-39</v>
      </c>
      <c r="L9040" s="101">
        <f>MONTH(jaar_zip[[#This Row],[Datum]])</f>
        <v>9</v>
      </c>
      <c r="M9040" s="101">
        <f>IF(ISNUMBER(jaar_zip[[#This Row],[etmaaltemperatuur]]),IF(jaar_zip[[#This Row],[etmaaltemperatuur]]&lt;stookgrens,stookgrens-jaar_zip[[#This Row],[etmaaltemperatuur]],0),"")</f>
        <v>5.5</v>
      </c>
      <c r="N9040" s="101">
        <f>IF(ISNUMBER(jaar_zip[[#This Row],[graaddagen]]),IF(OR(MONTH(jaar_zip[[#This Row],[Datum]])=1,MONTH(jaar_zip[[#This Row],[Datum]])=2,MONTH(jaar_zip[[#This Row],[Datum]])=11,MONTH(jaar_zip[[#This Row],[Datum]])=12),1.1,IF(OR(MONTH(jaar_zip[[#This Row],[Datum]])=3,MONTH(jaar_zip[[#This Row],[Datum]])=10),1,0.8))*jaar_zip[[#This Row],[graaddagen]],"")</f>
        <v>4.4000000000000004</v>
      </c>
      <c r="O9040" s="101">
        <f>IF(ISNUMBER(jaar_zip[[#This Row],[etmaaltemperatuur]]),IF(jaar_zip[[#This Row],[etmaaltemperatuur]]&gt;stookgrens,jaar_zip[[#This Row],[etmaaltemperatuur]]-stookgrens,0),"")</f>
        <v>0</v>
      </c>
    </row>
    <row r="9041" spans="1:15" x14ac:dyDescent="0.25">
      <c r="A9041">
        <v>380</v>
      </c>
      <c r="B9041">
        <v>20240928</v>
      </c>
      <c r="C9041">
        <v>2.6</v>
      </c>
      <c r="D9041">
        <v>9.6</v>
      </c>
      <c r="E9041">
        <v>969</v>
      </c>
      <c r="F9041">
        <v>0.2</v>
      </c>
      <c r="G9041">
        <v>1021.7</v>
      </c>
      <c r="H9041">
        <v>89</v>
      </c>
      <c r="I9041" s="101" t="s">
        <v>44</v>
      </c>
      <c r="J9041" s="1">
        <f>DATEVALUE(RIGHT(jaar_zip[[#This Row],[YYYYMMDD]],2)&amp;"-"&amp;MID(jaar_zip[[#This Row],[YYYYMMDD]],5,2)&amp;"-"&amp;LEFT(jaar_zip[[#This Row],[YYYYMMDD]],4))</f>
        <v>45563</v>
      </c>
      <c r="K9041" s="101" t="str">
        <f>IF(AND(VALUE(MONTH(jaar_zip[[#This Row],[Datum]]))=1,VALUE(WEEKNUM(jaar_zip[[#This Row],[Datum]],21))&gt;51),RIGHT(YEAR(jaar_zip[[#This Row],[Datum]])-1,2),RIGHT(YEAR(jaar_zip[[#This Row],[Datum]]),2))&amp;"-"&amp; TEXT(WEEKNUM(jaar_zip[[#This Row],[Datum]],21),"00")</f>
        <v>24-39</v>
      </c>
      <c r="L9041" s="101">
        <f>MONTH(jaar_zip[[#This Row],[Datum]])</f>
        <v>9</v>
      </c>
      <c r="M9041" s="101">
        <f>IF(ISNUMBER(jaar_zip[[#This Row],[etmaaltemperatuur]]),IF(jaar_zip[[#This Row],[etmaaltemperatuur]]&lt;stookgrens,stookgrens-jaar_zip[[#This Row],[etmaaltemperatuur]],0),"")</f>
        <v>8.4</v>
      </c>
      <c r="N9041" s="101">
        <f>IF(ISNUMBER(jaar_zip[[#This Row],[graaddagen]]),IF(OR(MONTH(jaar_zip[[#This Row],[Datum]])=1,MONTH(jaar_zip[[#This Row],[Datum]])=2,MONTH(jaar_zip[[#This Row],[Datum]])=11,MONTH(jaar_zip[[#This Row],[Datum]])=12),1.1,IF(OR(MONTH(jaar_zip[[#This Row],[Datum]])=3,MONTH(jaar_zip[[#This Row],[Datum]])=10),1,0.8))*jaar_zip[[#This Row],[graaddagen]],"")</f>
        <v>6.7200000000000006</v>
      </c>
      <c r="O9041" s="101">
        <f>IF(ISNUMBER(jaar_zip[[#This Row],[etmaaltemperatuur]]),IF(jaar_zip[[#This Row],[etmaaltemperatuur]]&gt;stookgrens,jaar_zip[[#This Row],[etmaaltemperatuur]]-stookgrens,0),"")</f>
        <v>0</v>
      </c>
    </row>
    <row r="9042" spans="1:15" x14ac:dyDescent="0.25">
      <c r="A9042">
        <v>380</v>
      </c>
      <c r="B9042">
        <v>20240929</v>
      </c>
      <c r="C9042">
        <v>2.7</v>
      </c>
      <c r="D9042">
        <v>9.6</v>
      </c>
      <c r="E9042">
        <v>1115</v>
      </c>
      <c r="F9042">
        <v>0</v>
      </c>
      <c r="G9042">
        <v>1024.7</v>
      </c>
      <c r="H9042">
        <v>78</v>
      </c>
      <c r="I9042" s="101" t="s">
        <v>44</v>
      </c>
      <c r="J9042" s="1">
        <f>DATEVALUE(RIGHT(jaar_zip[[#This Row],[YYYYMMDD]],2)&amp;"-"&amp;MID(jaar_zip[[#This Row],[YYYYMMDD]],5,2)&amp;"-"&amp;LEFT(jaar_zip[[#This Row],[YYYYMMDD]],4))</f>
        <v>45564</v>
      </c>
      <c r="K9042" s="101" t="str">
        <f>IF(AND(VALUE(MONTH(jaar_zip[[#This Row],[Datum]]))=1,VALUE(WEEKNUM(jaar_zip[[#This Row],[Datum]],21))&gt;51),RIGHT(YEAR(jaar_zip[[#This Row],[Datum]])-1,2),RIGHT(YEAR(jaar_zip[[#This Row],[Datum]]),2))&amp;"-"&amp; TEXT(WEEKNUM(jaar_zip[[#This Row],[Datum]],21),"00")</f>
        <v>24-39</v>
      </c>
      <c r="L9042" s="101">
        <f>MONTH(jaar_zip[[#This Row],[Datum]])</f>
        <v>9</v>
      </c>
      <c r="M9042" s="101">
        <f>IF(ISNUMBER(jaar_zip[[#This Row],[etmaaltemperatuur]]),IF(jaar_zip[[#This Row],[etmaaltemperatuur]]&lt;stookgrens,stookgrens-jaar_zip[[#This Row],[etmaaltemperatuur]],0),"")</f>
        <v>8.4</v>
      </c>
      <c r="N9042" s="101">
        <f>IF(ISNUMBER(jaar_zip[[#This Row],[graaddagen]]),IF(OR(MONTH(jaar_zip[[#This Row],[Datum]])=1,MONTH(jaar_zip[[#This Row],[Datum]])=2,MONTH(jaar_zip[[#This Row],[Datum]])=11,MONTH(jaar_zip[[#This Row],[Datum]])=12),1.1,IF(OR(MONTH(jaar_zip[[#This Row],[Datum]])=3,MONTH(jaar_zip[[#This Row],[Datum]])=10),1,0.8))*jaar_zip[[#This Row],[graaddagen]],"")</f>
        <v>6.7200000000000006</v>
      </c>
      <c r="O9042" s="101">
        <f>IF(ISNUMBER(jaar_zip[[#This Row],[etmaaltemperatuur]]),IF(jaar_zip[[#This Row],[etmaaltemperatuur]]&gt;stookgrens,jaar_zip[[#This Row],[etmaaltemperatuur]]-stookgrens,0),"")</f>
        <v>0</v>
      </c>
    </row>
    <row r="9043" spans="1:15" x14ac:dyDescent="0.25">
      <c r="A9043">
        <v>380</v>
      </c>
      <c r="B9043">
        <v>20240930</v>
      </c>
      <c r="C9043">
        <v>5.3</v>
      </c>
      <c r="D9043">
        <v>13.1</v>
      </c>
      <c r="E9043">
        <v>598</v>
      </c>
      <c r="F9043">
        <v>1.3</v>
      </c>
      <c r="G9043">
        <v>1010.2</v>
      </c>
      <c r="H9043">
        <v>85</v>
      </c>
      <c r="I9043" s="101" t="s">
        <v>44</v>
      </c>
      <c r="J9043" s="1">
        <f>DATEVALUE(RIGHT(jaar_zip[[#This Row],[YYYYMMDD]],2)&amp;"-"&amp;MID(jaar_zip[[#This Row],[YYYYMMDD]],5,2)&amp;"-"&amp;LEFT(jaar_zip[[#This Row],[YYYYMMDD]],4))</f>
        <v>45565</v>
      </c>
      <c r="K9043" s="101" t="str">
        <f>IF(AND(VALUE(MONTH(jaar_zip[[#This Row],[Datum]]))=1,VALUE(WEEKNUM(jaar_zip[[#This Row],[Datum]],21))&gt;51),RIGHT(YEAR(jaar_zip[[#This Row],[Datum]])-1,2),RIGHT(YEAR(jaar_zip[[#This Row],[Datum]]),2))&amp;"-"&amp; TEXT(WEEKNUM(jaar_zip[[#This Row],[Datum]],21),"00")</f>
        <v>24-40</v>
      </c>
      <c r="L9043" s="101">
        <f>MONTH(jaar_zip[[#This Row],[Datum]])</f>
        <v>9</v>
      </c>
      <c r="M9043" s="101">
        <f>IF(ISNUMBER(jaar_zip[[#This Row],[etmaaltemperatuur]]),IF(jaar_zip[[#This Row],[etmaaltemperatuur]]&lt;stookgrens,stookgrens-jaar_zip[[#This Row],[etmaaltemperatuur]],0),"")</f>
        <v>4.9000000000000004</v>
      </c>
      <c r="N9043" s="101">
        <f>IF(ISNUMBER(jaar_zip[[#This Row],[graaddagen]]),IF(OR(MONTH(jaar_zip[[#This Row],[Datum]])=1,MONTH(jaar_zip[[#This Row],[Datum]])=2,MONTH(jaar_zip[[#This Row],[Datum]])=11,MONTH(jaar_zip[[#This Row],[Datum]])=12),1.1,IF(OR(MONTH(jaar_zip[[#This Row],[Datum]])=3,MONTH(jaar_zip[[#This Row],[Datum]])=10),1,0.8))*jaar_zip[[#This Row],[graaddagen]],"")</f>
        <v>3.9200000000000004</v>
      </c>
      <c r="O9043" s="101">
        <f>IF(ISNUMBER(jaar_zip[[#This Row],[etmaaltemperatuur]]),IF(jaar_zip[[#This Row],[etmaaltemperatuur]]&gt;stookgrens,jaar_zip[[#This Row],[etmaaltemperatuur]]-stookgrens,0),"")</f>
        <v>0</v>
      </c>
    </row>
    <row r="9044" spans="1:15" x14ac:dyDescent="0.25">
      <c r="A9044">
        <v>391</v>
      </c>
      <c r="B9044">
        <v>20240101</v>
      </c>
      <c r="C9044">
        <v>4.3</v>
      </c>
      <c r="D9044">
        <v>7.5</v>
      </c>
      <c r="E9044">
        <v>188</v>
      </c>
      <c r="F9044">
        <v>2.7</v>
      </c>
      <c r="H9044">
        <v>80</v>
      </c>
      <c r="I9044" s="101" t="s">
        <v>45</v>
      </c>
      <c r="J9044" s="1">
        <f>DATEVALUE(RIGHT(jaar_zip[[#This Row],[YYYYMMDD]],2)&amp;"-"&amp;MID(jaar_zip[[#This Row],[YYYYMMDD]],5,2)&amp;"-"&amp;LEFT(jaar_zip[[#This Row],[YYYYMMDD]],4))</f>
        <v>45292</v>
      </c>
      <c r="K9044" s="101" t="str">
        <f>IF(AND(VALUE(MONTH(jaar_zip[[#This Row],[Datum]]))=1,VALUE(WEEKNUM(jaar_zip[[#This Row],[Datum]],21))&gt;51),RIGHT(YEAR(jaar_zip[[#This Row],[Datum]])-1,2),RIGHT(YEAR(jaar_zip[[#This Row],[Datum]]),2))&amp;"-"&amp; TEXT(WEEKNUM(jaar_zip[[#This Row],[Datum]],21),"00")</f>
        <v>24-01</v>
      </c>
      <c r="L9044" s="101">
        <f>MONTH(jaar_zip[[#This Row],[Datum]])</f>
        <v>1</v>
      </c>
      <c r="M9044" s="101">
        <f>IF(ISNUMBER(jaar_zip[[#This Row],[etmaaltemperatuur]]),IF(jaar_zip[[#This Row],[etmaaltemperatuur]]&lt;stookgrens,stookgrens-jaar_zip[[#This Row],[etmaaltemperatuur]],0),"")</f>
        <v>10.5</v>
      </c>
      <c r="N9044" s="101">
        <f>IF(ISNUMBER(jaar_zip[[#This Row],[graaddagen]]),IF(OR(MONTH(jaar_zip[[#This Row],[Datum]])=1,MONTH(jaar_zip[[#This Row],[Datum]])=2,MONTH(jaar_zip[[#This Row],[Datum]])=11,MONTH(jaar_zip[[#This Row],[Datum]])=12),1.1,IF(OR(MONTH(jaar_zip[[#This Row],[Datum]])=3,MONTH(jaar_zip[[#This Row],[Datum]])=10),1,0.8))*jaar_zip[[#This Row],[graaddagen]],"")</f>
        <v>11.55</v>
      </c>
      <c r="O9044" s="101">
        <f>IF(ISNUMBER(jaar_zip[[#This Row],[etmaaltemperatuur]]),IF(jaar_zip[[#This Row],[etmaaltemperatuur]]&gt;stookgrens,jaar_zip[[#This Row],[etmaaltemperatuur]]-stookgrens,0),"")</f>
        <v>0</v>
      </c>
    </row>
    <row r="9045" spans="1:15" x14ac:dyDescent="0.25">
      <c r="A9045">
        <v>391</v>
      </c>
      <c r="B9045">
        <v>20240102</v>
      </c>
      <c r="C9045">
        <v>5.2</v>
      </c>
      <c r="D9045">
        <v>10.3</v>
      </c>
      <c r="E9045">
        <v>71</v>
      </c>
      <c r="F9045">
        <v>19.600000000000001</v>
      </c>
      <c r="H9045">
        <v>86</v>
      </c>
      <c r="I9045" s="101" t="s">
        <v>45</v>
      </c>
      <c r="J9045" s="1">
        <f>DATEVALUE(RIGHT(jaar_zip[[#This Row],[YYYYMMDD]],2)&amp;"-"&amp;MID(jaar_zip[[#This Row],[YYYYMMDD]],5,2)&amp;"-"&amp;LEFT(jaar_zip[[#This Row],[YYYYMMDD]],4))</f>
        <v>45293</v>
      </c>
      <c r="K9045" s="101" t="str">
        <f>IF(AND(VALUE(MONTH(jaar_zip[[#This Row],[Datum]]))=1,VALUE(WEEKNUM(jaar_zip[[#This Row],[Datum]],21))&gt;51),RIGHT(YEAR(jaar_zip[[#This Row],[Datum]])-1,2),RIGHT(YEAR(jaar_zip[[#This Row],[Datum]]),2))&amp;"-"&amp; TEXT(WEEKNUM(jaar_zip[[#This Row],[Datum]],21),"00")</f>
        <v>24-01</v>
      </c>
      <c r="L9045" s="101">
        <f>MONTH(jaar_zip[[#This Row],[Datum]])</f>
        <v>1</v>
      </c>
      <c r="M9045" s="101">
        <f>IF(ISNUMBER(jaar_zip[[#This Row],[etmaaltemperatuur]]),IF(jaar_zip[[#This Row],[etmaaltemperatuur]]&lt;stookgrens,stookgrens-jaar_zip[[#This Row],[etmaaltemperatuur]],0),"")</f>
        <v>7.6999999999999993</v>
      </c>
      <c r="N9045" s="101">
        <f>IF(ISNUMBER(jaar_zip[[#This Row],[graaddagen]]),IF(OR(MONTH(jaar_zip[[#This Row],[Datum]])=1,MONTH(jaar_zip[[#This Row],[Datum]])=2,MONTH(jaar_zip[[#This Row],[Datum]])=11,MONTH(jaar_zip[[#This Row],[Datum]])=12),1.1,IF(OR(MONTH(jaar_zip[[#This Row],[Datum]])=3,MONTH(jaar_zip[[#This Row],[Datum]])=10),1,0.8))*jaar_zip[[#This Row],[graaddagen]],"")</f>
        <v>8.4700000000000006</v>
      </c>
      <c r="O9045" s="101">
        <f>IF(ISNUMBER(jaar_zip[[#This Row],[etmaaltemperatuur]]),IF(jaar_zip[[#This Row],[etmaaltemperatuur]]&gt;stookgrens,jaar_zip[[#This Row],[etmaaltemperatuur]]-stookgrens,0),"")</f>
        <v>0</v>
      </c>
    </row>
    <row r="9046" spans="1:15" x14ac:dyDescent="0.25">
      <c r="A9046">
        <v>391</v>
      </c>
      <c r="B9046">
        <v>20240103</v>
      </c>
      <c r="C9046">
        <v>5</v>
      </c>
      <c r="D9046">
        <v>9.3000000000000007</v>
      </c>
      <c r="E9046">
        <v>174</v>
      </c>
      <c r="F9046">
        <v>12.6</v>
      </c>
      <c r="H9046">
        <v>84</v>
      </c>
      <c r="I9046" s="101" t="s">
        <v>45</v>
      </c>
      <c r="J9046" s="1">
        <f>DATEVALUE(RIGHT(jaar_zip[[#This Row],[YYYYMMDD]],2)&amp;"-"&amp;MID(jaar_zip[[#This Row],[YYYYMMDD]],5,2)&amp;"-"&amp;LEFT(jaar_zip[[#This Row],[YYYYMMDD]],4))</f>
        <v>45294</v>
      </c>
      <c r="K9046" s="101" t="str">
        <f>IF(AND(VALUE(MONTH(jaar_zip[[#This Row],[Datum]]))=1,VALUE(WEEKNUM(jaar_zip[[#This Row],[Datum]],21))&gt;51),RIGHT(YEAR(jaar_zip[[#This Row],[Datum]])-1,2),RIGHT(YEAR(jaar_zip[[#This Row],[Datum]]),2))&amp;"-"&amp; TEXT(WEEKNUM(jaar_zip[[#This Row],[Datum]],21),"00")</f>
        <v>24-01</v>
      </c>
      <c r="L9046" s="101">
        <f>MONTH(jaar_zip[[#This Row],[Datum]])</f>
        <v>1</v>
      </c>
      <c r="M9046" s="101">
        <f>IF(ISNUMBER(jaar_zip[[#This Row],[etmaaltemperatuur]]),IF(jaar_zip[[#This Row],[etmaaltemperatuur]]&lt;stookgrens,stookgrens-jaar_zip[[#This Row],[etmaaltemperatuur]],0),"")</f>
        <v>8.6999999999999993</v>
      </c>
      <c r="N9046" s="101">
        <f>IF(ISNUMBER(jaar_zip[[#This Row],[graaddagen]]),IF(OR(MONTH(jaar_zip[[#This Row],[Datum]])=1,MONTH(jaar_zip[[#This Row],[Datum]])=2,MONTH(jaar_zip[[#This Row],[Datum]])=11,MONTH(jaar_zip[[#This Row],[Datum]])=12),1.1,IF(OR(MONTH(jaar_zip[[#This Row],[Datum]])=3,MONTH(jaar_zip[[#This Row],[Datum]])=10),1,0.8))*jaar_zip[[#This Row],[graaddagen]],"")</f>
        <v>9.57</v>
      </c>
      <c r="O9046" s="101">
        <f>IF(ISNUMBER(jaar_zip[[#This Row],[etmaaltemperatuur]]),IF(jaar_zip[[#This Row],[etmaaltemperatuur]]&gt;stookgrens,jaar_zip[[#This Row],[etmaaltemperatuur]]-stookgrens,0),"")</f>
        <v>0</v>
      </c>
    </row>
    <row r="9047" spans="1:15" x14ac:dyDescent="0.25">
      <c r="A9047">
        <v>391</v>
      </c>
      <c r="B9047">
        <v>20240104</v>
      </c>
      <c r="C9047">
        <v>2.7</v>
      </c>
      <c r="D9047">
        <v>7.5</v>
      </c>
      <c r="E9047">
        <v>141</v>
      </c>
      <c r="F9047">
        <v>7.8</v>
      </c>
      <c r="H9047">
        <v>90</v>
      </c>
      <c r="I9047" s="101" t="s">
        <v>45</v>
      </c>
      <c r="J9047" s="1">
        <f>DATEVALUE(RIGHT(jaar_zip[[#This Row],[YYYYMMDD]],2)&amp;"-"&amp;MID(jaar_zip[[#This Row],[YYYYMMDD]],5,2)&amp;"-"&amp;LEFT(jaar_zip[[#This Row],[YYYYMMDD]],4))</f>
        <v>45295</v>
      </c>
      <c r="K9047" s="101" t="str">
        <f>IF(AND(VALUE(MONTH(jaar_zip[[#This Row],[Datum]]))=1,VALUE(WEEKNUM(jaar_zip[[#This Row],[Datum]],21))&gt;51),RIGHT(YEAR(jaar_zip[[#This Row],[Datum]])-1,2),RIGHT(YEAR(jaar_zip[[#This Row],[Datum]]),2))&amp;"-"&amp; TEXT(WEEKNUM(jaar_zip[[#This Row],[Datum]],21),"00")</f>
        <v>24-01</v>
      </c>
      <c r="L9047" s="101">
        <f>MONTH(jaar_zip[[#This Row],[Datum]])</f>
        <v>1</v>
      </c>
      <c r="M9047" s="101">
        <f>IF(ISNUMBER(jaar_zip[[#This Row],[etmaaltemperatuur]]),IF(jaar_zip[[#This Row],[etmaaltemperatuur]]&lt;stookgrens,stookgrens-jaar_zip[[#This Row],[etmaaltemperatuur]],0),"")</f>
        <v>10.5</v>
      </c>
      <c r="N9047" s="101">
        <f>IF(ISNUMBER(jaar_zip[[#This Row],[graaddagen]]),IF(OR(MONTH(jaar_zip[[#This Row],[Datum]])=1,MONTH(jaar_zip[[#This Row],[Datum]])=2,MONTH(jaar_zip[[#This Row],[Datum]])=11,MONTH(jaar_zip[[#This Row],[Datum]])=12),1.1,IF(OR(MONTH(jaar_zip[[#This Row],[Datum]])=3,MONTH(jaar_zip[[#This Row],[Datum]])=10),1,0.8))*jaar_zip[[#This Row],[graaddagen]],"")</f>
        <v>11.55</v>
      </c>
      <c r="O9047" s="101">
        <f>IF(ISNUMBER(jaar_zip[[#This Row],[etmaaltemperatuur]]),IF(jaar_zip[[#This Row],[etmaaltemperatuur]]&gt;stookgrens,jaar_zip[[#This Row],[etmaaltemperatuur]]-stookgrens,0),"")</f>
        <v>0</v>
      </c>
    </row>
    <row r="9048" spans="1:15" x14ac:dyDescent="0.25">
      <c r="A9048">
        <v>391</v>
      </c>
      <c r="B9048">
        <v>20240105</v>
      </c>
      <c r="C9048">
        <v>3.5</v>
      </c>
      <c r="D9048">
        <v>7.1</v>
      </c>
      <c r="E9048">
        <v>82</v>
      </c>
      <c r="F9048">
        <v>2.8</v>
      </c>
      <c r="H9048">
        <v>86</v>
      </c>
      <c r="I9048" s="101" t="s">
        <v>45</v>
      </c>
      <c r="J9048" s="1">
        <f>DATEVALUE(RIGHT(jaar_zip[[#This Row],[YYYYMMDD]],2)&amp;"-"&amp;MID(jaar_zip[[#This Row],[YYYYMMDD]],5,2)&amp;"-"&amp;LEFT(jaar_zip[[#This Row],[YYYYMMDD]],4))</f>
        <v>45296</v>
      </c>
      <c r="K9048" s="101" t="str">
        <f>IF(AND(VALUE(MONTH(jaar_zip[[#This Row],[Datum]]))=1,VALUE(WEEKNUM(jaar_zip[[#This Row],[Datum]],21))&gt;51),RIGHT(YEAR(jaar_zip[[#This Row],[Datum]])-1,2),RIGHT(YEAR(jaar_zip[[#This Row],[Datum]]),2))&amp;"-"&amp; TEXT(WEEKNUM(jaar_zip[[#This Row],[Datum]],21),"00")</f>
        <v>24-01</v>
      </c>
      <c r="L9048" s="101">
        <f>MONTH(jaar_zip[[#This Row],[Datum]])</f>
        <v>1</v>
      </c>
      <c r="M9048" s="101">
        <f>IF(ISNUMBER(jaar_zip[[#This Row],[etmaaltemperatuur]]),IF(jaar_zip[[#This Row],[etmaaltemperatuur]]&lt;stookgrens,stookgrens-jaar_zip[[#This Row],[etmaaltemperatuur]],0),"")</f>
        <v>10.9</v>
      </c>
      <c r="N9048" s="101">
        <f>IF(ISNUMBER(jaar_zip[[#This Row],[graaddagen]]),IF(OR(MONTH(jaar_zip[[#This Row],[Datum]])=1,MONTH(jaar_zip[[#This Row],[Datum]])=2,MONTH(jaar_zip[[#This Row],[Datum]])=11,MONTH(jaar_zip[[#This Row],[Datum]])=12),1.1,IF(OR(MONTH(jaar_zip[[#This Row],[Datum]])=3,MONTH(jaar_zip[[#This Row],[Datum]])=10),1,0.8))*jaar_zip[[#This Row],[graaddagen]],"")</f>
        <v>11.990000000000002</v>
      </c>
      <c r="O9048" s="101">
        <f>IF(ISNUMBER(jaar_zip[[#This Row],[etmaaltemperatuur]]),IF(jaar_zip[[#This Row],[etmaaltemperatuur]]&gt;stookgrens,jaar_zip[[#This Row],[etmaaltemperatuur]]-stookgrens,0),"")</f>
        <v>0</v>
      </c>
    </row>
    <row r="9049" spans="1:15" x14ac:dyDescent="0.25">
      <c r="A9049">
        <v>391</v>
      </c>
      <c r="B9049">
        <v>20240106</v>
      </c>
      <c r="C9049">
        <v>2.2000000000000002</v>
      </c>
      <c r="D9049">
        <v>3.1</v>
      </c>
      <c r="E9049">
        <v>36</v>
      </c>
      <c r="F9049">
        <v>0.1</v>
      </c>
      <c r="H9049">
        <v>90</v>
      </c>
      <c r="I9049" s="101" t="s">
        <v>45</v>
      </c>
      <c r="J9049" s="1">
        <f>DATEVALUE(RIGHT(jaar_zip[[#This Row],[YYYYMMDD]],2)&amp;"-"&amp;MID(jaar_zip[[#This Row],[YYYYMMDD]],5,2)&amp;"-"&amp;LEFT(jaar_zip[[#This Row],[YYYYMMDD]],4))</f>
        <v>45297</v>
      </c>
      <c r="K9049" s="101" t="str">
        <f>IF(AND(VALUE(MONTH(jaar_zip[[#This Row],[Datum]]))=1,VALUE(WEEKNUM(jaar_zip[[#This Row],[Datum]],21))&gt;51),RIGHT(YEAR(jaar_zip[[#This Row],[Datum]])-1,2),RIGHT(YEAR(jaar_zip[[#This Row],[Datum]]),2))&amp;"-"&amp; TEXT(WEEKNUM(jaar_zip[[#This Row],[Datum]],21),"00")</f>
        <v>24-01</v>
      </c>
      <c r="L9049" s="101">
        <f>MONTH(jaar_zip[[#This Row],[Datum]])</f>
        <v>1</v>
      </c>
      <c r="M9049" s="101">
        <f>IF(ISNUMBER(jaar_zip[[#This Row],[etmaaltemperatuur]]),IF(jaar_zip[[#This Row],[etmaaltemperatuur]]&lt;stookgrens,stookgrens-jaar_zip[[#This Row],[etmaaltemperatuur]],0),"")</f>
        <v>14.9</v>
      </c>
      <c r="N9049" s="101">
        <f>IF(ISNUMBER(jaar_zip[[#This Row],[graaddagen]]),IF(OR(MONTH(jaar_zip[[#This Row],[Datum]])=1,MONTH(jaar_zip[[#This Row],[Datum]])=2,MONTH(jaar_zip[[#This Row],[Datum]])=11,MONTH(jaar_zip[[#This Row],[Datum]])=12),1.1,IF(OR(MONTH(jaar_zip[[#This Row],[Datum]])=3,MONTH(jaar_zip[[#This Row],[Datum]])=10),1,0.8))*jaar_zip[[#This Row],[graaddagen]],"")</f>
        <v>16.39</v>
      </c>
      <c r="O9049" s="101">
        <f>IF(ISNUMBER(jaar_zip[[#This Row],[etmaaltemperatuur]]),IF(jaar_zip[[#This Row],[etmaaltemperatuur]]&gt;stookgrens,jaar_zip[[#This Row],[etmaaltemperatuur]]-stookgrens,0),"")</f>
        <v>0</v>
      </c>
    </row>
    <row r="9050" spans="1:15" x14ac:dyDescent="0.25">
      <c r="A9050">
        <v>391</v>
      </c>
      <c r="B9050">
        <v>20240107</v>
      </c>
      <c r="C9050">
        <v>4.0999999999999996</v>
      </c>
      <c r="D9050">
        <v>0</v>
      </c>
      <c r="E9050">
        <v>124</v>
      </c>
      <c r="F9050">
        <v>0.1</v>
      </c>
      <c r="H9050">
        <v>79</v>
      </c>
      <c r="I9050" s="101" t="s">
        <v>45</v>
      </c>
      <c r="J9050" s="1">
        <f>DATEVALUE(RIGHT(jaar_zip[[#This Row],[YYYYMMDD]],2)&amp;"-"&amp;MID(jaar_zip[[#This Row],[YYYYMMDD]],5,2)&amp;"-"&amp;LEFT(jaar_zip[[#This Row],[YYYYMMDD]],4))</f>
        <v>45298</v>
      </c>
      <c r="K9050" s="101" t="str">
        <f>IF(AND(VALUE(MONTH(jaar_zip[[#This Row],[Datum]]))=1,VALUE(WEEKNUM(jaar_zip[[#This Row],[Datum]],21))&gt;51),RIGHT(YEAR(jaar_zip[[#This Row],[Datum]])-1,2),RIGHT(YEAR(jaar_zip[[#This Row],[Datum]]),2))&amp;"-"&amp; TEXT(WEEKNUM(jaar_zip[[#This Row],[Datum]],21),"00")</f>
        <v>24-01</v>
      </c>
      <c r="L9050" s="101">
        <f>MONTH(jaar_zip[[#This Row],[Datum]])</f>
        <v>1</v>
      </c>
      <c r="M9050" s="101">
        <f>IF(ISNUMBER(jaar_zip[[#This Row],[etmaaltemperatuur]]),IF(jaar_zip[[#This Row],[etmaaltemperatuur]]&lt;stookgrens,stookgrens-jaar_zip[[#This Row],[etmaaltemperatuur]],0),"")</f>
        <v>18</v>
      </c>
      <c r="N9050" s="101">
        <f>IF(ISNUMBER(jaar_zip[[#This Row],[graaddagen]]),IF(OR(MONTH(jaar_zip[[#This Row],[Datum]])=1,MONTH(jaar_zip[[#This Row],[Datum]])=2,MONTH(jaar_zip[[#This Row],[Datum]])=11,MONTH(jaar_zip[[#This Row],[Datum]])=12),1.1,IF(OR(MONTH(jaar_zip[[#This Row],[Datum]])=3,MONTH(jaar_zip[[#This Row],[Datum]])=10),1,0.8))*jaar_zip[[#This Row],[graaddagen]],"")</f>
        <v>19.8</v>
      </c>
      <c r="O9050" s="101">
        <f>IF(ISNUMBER(jaar_zip[[#This Row],[etmaaltemperatuur]]),IF(jaar_zip[[#This Row],[etmaaltemperatuur]]&gt;stookgrens,jaar_zip[[#This Row],[etmaaltemperatuur]]-stookgrens,0),"")</f>
        <v>0</v>
      </c>
    </row>
    <row r="9051" spans="1:15" x14ac:dyDescent="0.25">
      <c r="A9051">
        <v>391</v>
      </c>
      <c r="B9051">
        <v>20240108</v>
      </c>
      <c r="C9051">
        <v>5</v>
      </c>
      <c r="D9051">
        <v>-2.4</v>
      </c>
      <c r="E9051">
        <v>302</v>
      </c>
      <c r="F9051">
        <v>0.2</v>
      </c>
      <c r="H9051">
        <v>63</v>
      </c>
      <c r="I9051" s="101" t="s">
        <v>45</v>
      </c>
      <c r="J9051" s="1">
        <f>DATEVALUE(RIGHT(jaar_zip[[#This Row],[YYYYMMDD]],2)&amp;"-"&amp;MID(jaar_zip[[#This Row],[YYYYMMDD]],5,2)&amp;"-"&amp;LEFT(jaar_zip[[#This Row],[YYYYMMDD]],4))</f>
        <v>45299</v>
      </c>
      <c r="K9051" s="101" t="str">
        <f>IF(AND(VALUE(MONTH(jaar_zip[[#This Row],[Datum]]))=1,VALUE(WEEKNUM(jaar_zip[[#This Row],[Datum]],21))&gt;51),RIGHT(YEAR(jaar_zip[[#This Row],[Datum]])-1,2),RIGHT(YEAR(jaar_zip[[#This Row],[Datum]]),2))&amp;"-"&amp; TEXT(WEEKNUM(jaar_zip[[#This Row],[Datum]],21),"00")</f>
        <v>24-02</v>
      </c>
      <c r="L9051" s="101">
        <f>MONTH(jaar_zip[[#This Row],[Datum]])</f>
        <v>1</v>
      </c>
      <c r="M9051" s="101">
        <f>IF(ISNUMBER(jaar_zip[[#This Row],[etmaaltemperatuur]]),IF(jaar_zip[[#This Row],[etmaaltemperatuur]]&lt;stookgrens,stookgrens-jaar_zip[[#This Row],[etmaaltemperatuur]],0),"")</f>
        <v>20.399999999999999</v>
      </c>
      <c r="N9051" s="101">
        <f>IF(ISNUMBER(jaar_zip[[#This Row],[graaddagen]]),IF(OR(MONTH(jaar_zip[[#This Row],[Datum]])=1,MONTH(jaar_zip[[#This Row],[Datum]])=2,MONTH(jaar_zip[[#This Row],[Datum]])=11,MONTH(jaar_zip[[#This Row],[Datum]])=12),1.1,IF(OR(MONTH(jaar_zip[[#This Row],[Datum]])=3,MONTH(jaar_zip[[#This Row],[Datum]])=10),1,0.8))*jaar_zip[[#This Row],[graaddagen]],"")</f>
        <v>22.44</v>
      </c>
      <c r="O9051" s="101">
        <f>IF(ISNUMBER(jaar_zip[[#This Row],[etmaaltemperatuur]]),IF(jaar_zip[[#This Row],[etmaaltemperatuur]]&gt;stookgrens,jaar_zip[[#This Row],[etmaaltemperatuur]]-stookgrens,0),"")</f>
        <v>0</v>
      </c>
    </row>
    <row r="9052" spans="1:15" x14ac:dyDescent="0.25">
      <c r="A9052">
        <v>391</v>
      </c>
      <c r="B9052">
        <v>20240109</v>
      </c>
      <c r="C9052">
        <v>4.3</v>
      </c>
      <c r="D9052">
        <v>-3.6</v>
      </c>
      <c r="E9052">
        <v>491</v>
      </c>
      <c r="F9052">
        <v>0</v>
      </c>
      <c r="H9052">
        <v>55</v>
      </c>
      <c r="I9052" s="101" t="s">
        <v>45</v>
      </c>
      <c r="J9052" s="1">
        <f>DATEVALUE(RIGHT(jaar_zip[[#This Row],[YYYYMMDD]],2)&amp;"-"&amp;MID(jaar_zip[[#This Row],[YYYYMMDD]],5,2)&amp;"-"&amp;LEFT(jaar_zip[[#This Row],[YYYYMMDD]],4))</f>
        <v>45300</v>
      </c>
      <c r="K9052" s="101" t="str">
        <f>IF(AND(VALUE(MONTH(jaar_zip[[#This Row],[Datum]]))=1,VALUE(WEEKNUM(jaar_zip[[#This Row],[Datum]],21))&gt;51),RIGHT(YEAR(jaar_zip[[#This Row],[Datum]])-1,2),RIGHT(YEAR(jaar_zip[[#This Row],[Datum]]),2))&amp;"-"&amp; TEXT(WEEKNUM(jaar_zip[[#This Row],[Datum]],21),"00")</f>
        <v>24-02</v>
      </c>
      <c r="L9052" s="101">
        <f>MONTH(jaar_zip[[#This Row],[Datum]])</f>
        <v>1</v>
      </c>
      <c r="M9052" s="101">
        <f>IF(ISNUMBER(jaar_zip[[#This Row],[etmaaltemperatuur]]),IF(jaar_zip[[#This Row],[etmaaltemperatuur]]&lt;stookgrens,stookgrens-jaar_zip[[#This Row],[etmaaltemperatuur]],0),"")</f>
        <v>21.6</v>
      </c>
      <c r="N9052" s="101">
        <f>IF(ISNUMBER(jaar_zip[[#This Row],[graaddagen]]),IF(OR(MONTH(jaar_zip[[#This Row],[Datum]])=1,MONTH(jaar_zip[[#This Row],[Datum]])=2,MONTH(jaar_zip[[#This Row],[Datum]])=11,MONTH(jaar_zip[[#This Row],[Datum]])=12),1.1,IF(OR(MONTH(jaar_zip[[#This Row],[Datum]])=3,MONTH(jaar_zip[[#This Row],[Datum]])=10),1,0.8))*jaar_zip[[#This Row],[graaddagen]],"")</f>
        <v>23.760000000000005</v>
      </c>
      <c r="O9052" s="101">
        <f>IF(ISNUMBER(jaar_zip[[#This Row],[etmaaltemperatuur]]),IF(jaar_zip[[#This Row],[etmaaltemperatuur]]&gt;stookgrens,jaar_zip[[#This Row],[etmaaltemperatuur]]-stookgrens,0),"")</f>
        <v>0</v>
      </c>
    </row>
    <row r="9053" spans="1:15" x14ac:dyDescent="0.25">
      <c r="A9053">
        <v>391</v>
      </c>
      <c r="B9053">
        <v>20240110</v>
      </c>
      <c r="C9053">
        <v>2.5</v>
      </c>
      <c r="D9053">
        <v>-3.5</v>
      </c>
      <c r="E9053">
        <v>428</v>
      </c>
      <c r="F9053">
        <v>0</v>
      </c>
      <c r="H9053">
        <v>59</v>
      </c>
      <c r="I9053" s="101" t="s">
        <v>45</v>
      </c>
      <c r="J9053" s="1">
        <f>DATEVALUE(RIGHT(jaar_zip[[#This Row],[YYYYMMDD]],2)&amp;"-"&amp;MID(jaar_zip[[#This Row],[YYYYMMDD]],5,2)&amp;"-"&amp;LEFT(jaar_zip[[#This Row],[YYYYMMDD]],4))</f>
        <v>45301</v>
      </c>
      <c r="K9053" s="101" t="str">
        <f>IF(AND(VALUE(MONTH(jaar_zip[[#This Row],[Datum]]))=1,VALUE(WEEKNUM(jaar_zip[[#This Row],[Datum]],21))&gt;51),RIGHT(YEAR(jaar_zip[[#This Row],[Datum]])-1,2),RIGHT(YEAR(jaar_zip[[#This Row],[Datum]]),2))&amp;"-"&amp; TEXT(WEEKNUM(jaar_zip[[#This Row],[Datum]],21),"00")</f>
        <v>24-02</v>
      </c>
      <c r="L9053" s="101">
        <f>MONTH(jaar_zip[[#This Row],[Datum]])</f>
        <v>1</v>
      </c>
      <c r="M9053" s="101">
        <f>IF(ISNUMBER(jaar_zip[[#This Row],[etmaaltemperatuur]]),IF(jaar_zip[[#This Row],[etmaaltemperatuur]]&lt;stookgrens,stookgrens-jaar_zip[[#This Row],[etmaaltemperatuur]],0),"")</f>
        <v>21.5</v>
      </c>
      <c r="N9053" s="101">
        <f>IF(ISNUMBER(jaar_zip[[#This Row],[graaddagen]]),IF(OR(MONTH(jaar_zip[[#This Row],[Datum]])=1,MONTH(jaar_zip[[#This Row],[Datum]])=2,MONTH(jaar_zip[[#This Row],[Datum]])=11,MONTH(jaar_zip[[#This Row],[Datum]])=12),1.1,IF(OR(MONTH(jaar_zip[[#This Row],[Datum]])=3,MONTH(jaar_zip[[#This Row],[Datum]])=10),1,0.8))*jaar_zip[[#This Row],[graaddagen]],"")</f>
        <v>23.650000000000002</v>
      </c>
      <c r="O9053" s="101">
        <f>IF(ISNUMBER(jaar_zip[[#This Row],[etmaaltemperatuur]]),IF(jaar_zip[[#This Row],[etmaaltemperatuur]]&gt;stookgrens,jaar_zip[[#This Row],[etmaaltemperatuur]]-stookgrens,0),"")</f>
        <v>0</v>
      </c>
    </row>
    <row r="9054" spans="1:15" x14ac:dyDescent="0.25">
      <c r="A9054">
        <v>391</v>
      </c>
      <c r="B9054">
        <v>20240111</v>
      </c>
      <c r="C9054">
        <v>1.5</v>
      </c>
      <c r="D9054">
        <v>-3.2</v>
      </c>
      <c r="E9054">
        <v>438</v>
      </c>
      <c r="F9054">
        <v>-0.1</v>
      </c>
      <c r="H9054">
        <v>83</v>
      </c>
      <c r="I9054" s="101" t="s">
        <v>45</v>
      </c>
      <c r="J9054" s="1">
        <f>DATEVALUE(RIGHT(jaar_zip[[#This Row],[YYYYMMDD]],2)&amp;"-"&amp;MID(jaar_zip[[#This Row],[YYYYMMDD]],5,2)&amp;"-"&amp;LEFT(jaar_zip[[#This Row],[YYYYMMDD]],4))</f>
        <v>45302</v>
      </c>
      <c r="K9054" s="101" t="str">
        <f>IF(AND(VALUE(MONTH(jaar_zip[[#This Row],[Datum]]))=1,VALUE(WEEKNUM(jaar_zip[[#This Row],[Datum]],21))&gt;51),RIGHT(YEAR(jaar_zip[[#This Row],[Datum]])-1,2),RIGHT(YEAR(jaar_zip[[#This Row],[Datum]]),2))&amp;"-"&amp; TEXT(WEEKNUM(jaar_zip[[#This Row],[Datum]],21),"00")</f>
        <v>24-02</v>
      </c>
      <c r="L9054" s="101">
        <f>MONTH(jaar_zip[[#This Row],[Datum]])</f>
        <v>1</v>
      </c>
      <c r="M9054" s="101">
        <f>IF(ISNUMBER(jaar_zip[[#This Row],[etmaaltemperatuur]]),IF(jaar_zip[[#This Row],[etmaaltemperatuur]]&lt;stookgrens,stookgrens-jaar_zip[[#This Row],[etmaaltemperatuur]],0),"")</f>
        <v>21.2</v>
      </c>
      <c r="N9054" s="101">
        <f>IF(ISNUMBER(jaar_zip[[#This Row],[graaddagen]]),IF(OR(MONTH(jaar_zip[[#This Row],[Datum]])=1,MONTH(jaar_zip[[#This Row],[Datum]])=2,MONTH(jaar_zip[[#This Row],[Datum]])=11,MONTH(jaar_zip[[#This Row],[Datum]])=12),1.1,IF(OR(MONTH(jaar_zip[[#This Row],[Datum]])=3,MONTH(jaar_zip[[#This Row],[Datum]])=10),1,0.8))*jaar_zip[[#This Row],[graaddagen]],"")</f>
        <v>23.32</v>
      </c>
      <c r="O9054" s="101">
        <f>IF(ISNUMBER(jaar_zip[[#This Row],[etmaaltemperatuur]]),IF(jaar_zip[[#This Row],[etmaaltemperatuur]]&gt;stookgrens,jaar_zip[[#This Row],[etmaaltemperatuur]]-stookgrens,0),"")</f>
        <v>0</v>
      </c>
    </row>
    <row r="9055" spans="1:15" x14ac:dyDescent="0.25">
      <c r="A9055">
        <v>391</v>
      </c>
      <c r="B9055">
        <v>20240112</v>
      </c>
      <c r="C9055">
        <v>1.1000000000000001</v>
      </c>
      <c r="D9055">
        <v>0.9</v>
      </c>
      <c r="E9055">
        <v>121</v>
      </c>
      <c r="F9055">
        <v>0</v>
      </c>
      <c r="H9055">
        <v>94</v>
      </c>
      <c r="I9055" s="101" t="s">
        <v>45</v>
      </c>
      <c r="J9055" s="1">
        <f>DATEVALUE(RIGHT(jaar_zip[[#This Row],[YYYYMMDD]],2)&amp;"-"&amp;MID(jaar_zip[[#This Row],[YYYYMMDD]],5,2)&amp;"-"&amp;LEFT(jaar_zip[[#This Row],[YYYYMMDD]],4))</f>
        <v>45303</v>
      </c>
      <c r="K9055" s="101" t="str">
        <f>IF(AND(VALUE(MONTH(jaar_zip[[#This Row],[Datum]]))=1,VALUE(WEEKNUM(jaar_zip[[#This Row],[Datum]],21))&gt;51),RIGHT(YEAR(jaar_zip[[#This Row],[Datum]])-1,2),RIGHT(YEAR(jaar_zip[[#This Row],[Datum]]),2))&amp;"-"&amp; TEXT(WEEKNUM(jaar_zip[[#This Row],[Datum]],21),"00")</f>
        <v>24-02</v>
      </c>
      <c r="L9055" s="101">
        <f>MONTH(jaar_zip[[#This Row],[Datum]])</f>
        <v>1</v>
      </c>
      <c r="M9055" s="101">
        <f>IF(ISNUMBER(jaar_zip[[#This Row],[etmaaltemperatuur]]),IF(jaar_zip[[#This Row],[etmaaltemperatuur]]&lt;stookgrens,stookgrens-jaar_zip[[#This Row],[etmaaltemperatuur]],0),"")</f>
        <v>17.100000000000001</v>
      </c>
      <c r="N9055" s="101">
        <f>IF(ISNUMBER(jaar_zip[[#This Row],[graaddagen]]),IF(OR(MONTH(jaar_zip[[#This Row],[Datum]])=1,MONTH(jaar_zip[[#This Row],[Datum]])=2,MONTH(jaar_zip[[#This Row],[Datum]])=11,MONTH(jaar_zip[[#This Row],[Datum]])=12),1.1,IF(OR(MONTH(jaar_zip[[#This Row],[Datum]])=3,MONTH(jaar_zip[[#This Row],[Datum]])=10),1,0.8))*jaar_zip[[#This Row],[graaddagen]],"")</f>
        <v>18.810000000000002</v>
      </c>
      <c r="O9055" s="101">
        <f>IF(ISNUMBER(jaar_zip[[#This Row],[etmaaltemperatuur]]),IF(jaar_zip[[#This Row],[etmaaltemperatuur]]&gt;stookgrens,jaar_zip[[#This Row],[etmaaltemperatuur]]-stookgrens,0),"")</f>
        <v>0</v>
      </c>
    </row>
    <row r="9056" spans="1:15" x14ac:dyDescent="0.25">
      <c r="A9056">
        <v>391</v>
      </c>
      <c r="B9056">
        <v>20240113</v>
      </c>
      <c r="C9056">
        <v>2.8</v>
      </c>
      <c r="D9056">
        <v>2.2000000000000002</v>
      </c>
      <c r="E9056">
        <v>40</v>
      </c>
      <c r="F9056">
        <v>0</v>
      </c>
      <c r="H9056">
        <v>91</v>
      </c>
      <c r="I9056" s="101" t="s">
        <v>45</v>
      </c>
      <c r="J9056" s="1">
        <f>DATEVALUE(RIGHT(jaar_zip[[#This Row],[YYYYMMDD]],2)&amp;"-"&amp;MID(jaar_zip[[#This Row],[YYYYMMDD]],5,2)&amp;"-"&amp;LEFT(jaar_zip[[#This Row],[YYYYMMDD]],4))</f>
        <v>45304</v>
      </c>
      <c r="K9056" s="101" t="str">
        <f>IF(AND(VALUE(MONTH(jaar_zip[[#This Row],[Datum]]))=1,VALUE(WEEKNUM(jaar_zip[[#This Row],[Datum]],21))&gt;51),RIGHT(YEAR(jaar_zip[[#This Row],[Datum]])-1,2),RIGHT(YEAR(jaar_zip[[#This Row],[Datum]]),2))&amp;"-"&amp; TEXT(WEEKNUM(jaar_zip[[#This Row],[Datum]],21),"00")</f>
        <v>24-02</v>
      </c>
      <c r="L9056" s="101">
        <f>MONTH(jaar_zip[[#This Row],[Datum]])</f>
        <v>1</v>
      </c>
      <c r="M9056" s="101">
        <f>IF(ISNUMBER(jaar_zip[[#This Row],[etmaaltemperatuur]]),IF(jaar_zip[[#This Row],[etmaaltemperatuur]]&lt;stookgrens,stookgrens-jaar_zip[[#This Row],[etmaaltemperatuur]],0),"")</f>
        <v>15.8</v>
      </c>
      <c r="N9056" s="101">
        <f>IF(ISNUMBER(jaar_zip[[#This Row],[graaddagen]]),IF(OR(MONTH(jaar_zip[[#This Row],[Datum]])=1,MONTH(jaar_zip[[#This Row],[Datum]])=2,MONTH(jaar_zip[[#This Row],[Datum]])=11,MONTH(jaar_zip[[#This Row],[Datum]])=12),1.1,IF(OR(MONTH(jaar_zip[[#This Row],[Datum]])=3,MONTH(jaar_zip[[#This Row],[Datum]])=10),1,0.8))*jaar_zip[[#This Row],[graaddagen]],"")</f>
        <v>17.380000000000003</v>
      </c>
      <c r="O9056" s="101">
        <f>IF(ISNUMBER(jaar_zip[[#This Row],[etmaaltemperatuur]]),IF(jaar_zip[[#This Row],[etmaaltemperatuur]]&gt;stookgrens,jaar_zip[[#This Row],[etmaaltemperatuur]]-stookgrens,0),"")</f>
        <v>0</v>
      </c>
    </row>
    <row r="9057" spans="1:15" x14ac:dyDescent="0.25">
      <c r="A9057">
        <v>391</v>
      </c>
      <c r="B9057">
        <v>20240114</v>
      </c>
      <c r="C9057">
        <v>3.4</v>
      </c>
      <c r="D9057">
        <v>1</v>
      </c>
      <c r="E9057">
        <v>55</v>
      </c>
      <c r="F9057">
        <v>2.1</v>
      </c>
      <c r="H9057">
        <v>91</v>
      </c>
      <c r="I9057" s="101" t="s">
        <v>45</v>
      </c>
      <c r="J9057" s="1">
        <f>DATEVALUE(RIGHT(jaar_zip[[#This Row],[YYYYMMDD]],2)&amp;"-"&amp;MID(jaar_zip[[#This Row],[YYYYMMDD]],5,2)&amp;"-"&amp;LEFT(jaar_zip[[#This Row],[YYYYMMDD]],4))</f>
        <v>45305</v>
      </c>
      <c r="K9057" s="101" t="str">
        <f>IF(AND(VALUE(MONTH(jaar_zip[[#This Row],[Datum]]))=1,VALUE(WEEKNUM(jaar_zip[[#This Row],[Datum]],21))&gt;51),RIGHT(YEAR(jaar_zip[[#This Row],[Datum]])-1,2),RIGHT(YEAR(jaar_zip[[#This Row],[Datum]]),2))&amp;"-"&amp; TEXT(WEEKNUM(jaar_zip[[#This Row],[Datum]],21),"00")</f>
        <v>24-02</v>
      </c>
      <c r="L9057" s="101">
        <f>MONTH(jaar_zip[[#This Row],[Datum]])</f>
        <v>1</v>
      </c>
      <c r="M9057" s="101">
        <f>IF(ISNUMBER(jaar_zip[[#This Row],[etmaaltemperatuur]]),IF(jaar_zip[[#This Row],[etmaaltemperatuur]]&lt;stookgrens,stookgrens-jaar_zip[[#This Row],[etmaaltemperatuur]],0),"")</f>
        <v>17</v>
      </c>
      <c r="N9057" s="101">
        <f>IF(ISNUMBER(jaar_zip[[#This Row],[graaddagen]]),IF(OR(MONTH(jaar_zip[[#This Row],[Datum]])=1,MONTH(jaar_zip[[#This Row],[Datum]])=2,MONTH(jaar_zip[[#This Row],[Datum]])=11,MONTH(jaar_zip[[#This Row],[Datum]])=12),1.1,IF(OR(MONTH(jaar_zip[[#This Row],[Datum]])=3,MONTH(jaar_zip[[#This Row],[Datum]])=10),1,0.8))*jaar_zip[[#This Row],[graaddagen]],"")</f>
        <v>18.700000000000003</v>
      </c>
      <c r="O9057" s="101">
        <f>IF(ISNUMBER(jaar_zip[[#This Row],[etmaaltemperatuur]]),IF(jaar_zip[[#This Row],[etmaaltemperatuur]]&gt;stookgrens,jaar_zip[[#This Row],[etmaaltemperatuur]]-stookgrens,0),"")</f>
        <v>0</v>
      </c>
    </row>
    <row r="9058" spans="1:15" x14ac:dyDescent="0.25">
      <c r="A9058">
        <v>391</v>
      </c>
      <c r="B9058">
        <v>20240115</v>
      </c>
      <c r="C9058">
        <v>3.3</v>
      </c>
      <c r="D9058">
        <v>0.9</v>
      </c>
      <c r="E9058">
        <v>202</v>
      </c>
      <c r="F9058">
        <v>2.5</v>
      </c>
      <c r="H9058">
        <v>91</v>
      </c>
      <c r="I9058" s="101" t="s">
        <v>45</v>
      </c>
      <c r="J9058" s="1">
        <f>DATEVALUE(RIGHT(jaar_zip[[#This Row],[YYYYMMDD]],2)&amp;"-"&amp;MID(jaar_zip[[#This Row],[YYYYMMDD]],5,2)&amp;"-"&amp;LEFT(jaar_zip[[#This Row],[YYYYMMDD]],4))</f>
        <v>45306</v>
      </c>
      <c r="K9058" s="101" t="str">
        <f>IF(AND(VALUE(MONTH(jaar_zip[[#This Row],[Datum]]))=1,VALUE(WEEKNUM(jaar_zip[[#This Row],[Datum]],21))&gt;51),RIGHT(YEAR(jaar_zip[[#This Row],[Datum]])-1,2),RIGHT(YEAR(jaar_zip[[#This Row],[Datum]]),2))&amp;"-"&amp; TEXT(WEEKNUM(jaar_zip[[#This Row],[Datum]],21),"00")</f>
        <v>24-03</v>
      </c>
      <c r="L9058" s="101">
        <f>MONTH(jaar_zip[[#This Row],[Datum]])</f>
        <v>1</v>
      </c>
      <c r="M9058" s="101">
        <f>IF(ISNUMBER(jaar_zip[[#This Row],[etmaaltemperatuur]]),IF(jaar_zip[[#This Row],[etmaaltemperatuur]]&lt;stookgrens,stookgrens-jaar_zip[[#This Row],[etmaaltemperatuur]],0),"")</f>
        <v>17.100000000000001</v>
      </c>
      <c r="N9058" s="101">
        <f>IF(ISNUMBER(jaar_zip[[#This Row],[graaddagen]]),IF(OR(MONTH(jaar_zip[[#This Row],[Datum]])=1,MONTH(jaar_zip[[#This Row],[Datum]])=2,MONTH(jaar_zip[[#This Row],[Datum]])=11,MONTH(jaar_zip[[#This Row],[Datum]])=12),1.1,IF(OR(MONTH(jaar_zip[[#This Row],[Datum]])=3,MONTH(jaar_zip[[#This Row],[Datum]])=10),1,0.8))*jaar_zip[[#This Row],[graaddagen]],"")</f>
        <v>18.810000000000002</v>
      </c>
      <c r="O9058" s="101">
        <f>IF(ISNUMBER(jaar_zip[[#This Row],[etmaaltemperatuur]]),IF(jaar_zip[[#This Row],[etmaaltemperatuur]]&gt;stookgrens,jaar_zip[[#This Row],[etmaaltemperatuur]]-stookgrens,0),"")</f>
        <v>0</v>
      </c>
    </row>
    <row r="9059" spans="1:15" x14ac:dyDescent="0.25">
      <c r="A9059">
        <v>391</v>
      </c>
      <c r="B9059">
        <v>20240116</v>
      </c>
      <c r="C9059">
        <v>2.6</v>
      </c>
      <c r="D9059">
        <v>-0.3</v>
      </c>
      <c r="E9059">
        <v>433</v>
      </c>
      <c r="F9059">
        <v>0</v>
      </c>
      <c r="H9059">
        <v>81</v>
      </c>
      <c r="I9059" s="101" t="s">
        <v>45</v>
      </c>
      <c r="J9059" s="1">
        <f>DATEVALUE(RIGHT(jaar_zip[[#This Row],[YYYYMMDD]],2)&amp;"-"&amp;MID(jaar_zip[[#This Row],[YYYYMMDD]],5,2)&amp;"-"&amp;LEFT(jaar_zip[[#This Row],[YYYYMMDD]],4))</f>
        <v>45307</v>
      </c>
      <c r="K9059" s="101" t="str">
        <f>IF(AND(VALUE(MONTH(jaar_zip[[#This Row],[Datum]]))=1,VALUE(WEEKNUM(jaar_zip[[#This Row],[Datum]],21))&gt;51),RIGHT(YEAR(jaar_zip[[#This Row],[Datum]])-1,2),RIGHT(YEAR(jaar_zip[[#This Row],[Datum]]),2))&amp;"-"&amp; TEXT(WEEKNUM(jaar_zip[[#This Row],[Datum]],21),"00")</f>
        <v>24-03</v>
      </c>
      <c r="L9059" s="101">
        <f>MONTH(jaar_zip[[#This Row],[Datum]])</f>
        <v>1</v>
      </c>
      <c r="M9059" s="101">
        <f>IF(ISNUMBER(jaar_zip[[#This Row],[etmaaltemperatuur]]),IF(jaar_zip[[#This Row],[etmaaltemperatuur]]&lt;stookgrens,stookgrens-jaar_zip[[#This Row],[etmaaltemperatuur]],0),"")</f>
        <v>18.3</v>
      </c>
      <c r="N9059" s="101">
        <f>IF(ISNUMBER(jaar_zip[[#This Row],[graaddagen]]),IF(OR(MONTH(jaar_zip[[#This Row],[Datum]])=1,MONTH(jaar_zip[[#This Row],[Datum]])=2,MONTH(jaar_zip[[#This Row],[Datum]])=11,MONTH(jaar_zip[[#This Row],[Datum]])=12),1.1,IF(OR(MONTH(jaar_zip[[#This Row],[Datum]])=3,MONTH(jaar_zip[[#This Row],[Datum]])=10),1,0.8))*jaar_zip[[#This Row],[graaddagen]],"")</f>
        <v>20.130000000000003</v>
      </c>
      <c r="O9059" s="101">
        <f>IF(ISNUMBER(jaar_zip[[#This Row],[etmaaltemperatuur]]),IF(jaar_zip[[#This Row],[etmaaltemperatuur]]&gt;stookgrens,jaar_zip[[#This Row],[etmaaltemperatuur]]-stookgrens,0),"")</f>
        <v>0</v>
      </c>
    </row>
    <row r="9060" spans="1:15" x14ac:dyDescent="0.25">
      <c r="A9060">
        <v>391</v>
      </c>
      <c r="B9060">
        <v>20240117</v>
      </c>
      <c r="C9060">
        <v>1.8</v>
      </c>
      <c r="D9060">
        <v>-1.8</v>
      </c>
      <c r="E9060">
        <v>145</v>
      </c>
      <c r="F9060">
        <v>0</v>
      </c>
      <c r="H9060">
        <v>79</v>
      </c>
      <c r="I9060" s="101" t="s">
        <v>45</v>
      </c>
      <c r="J9060" s="1">
        <f>DATEVALUE(RIGHT(jaar_zip[[#This Row],[YYYYMMDD]],2)&amp;"-"&amp;MID(jaar_zip[[#This Row],[YYYYMMDD]],5,2)&amp;"-"&amp;LEFT(jaar_zip[[#This Row],[YYYYMMDD]],4))</f>
        <v>45308</v>
      </c>
      <c r="K9060" s="101" t="str">
        <f>IF(AND(VALUE(MONTH(jaar_zip[[#This Row],[Datum]]))=1,VALUE(WEEKNUM(jaar_zip[[#This Row],[Datum]],21))&gt;51),RIGHT(YEAR(jaar_zip[[#This Row],[Datum]])-1,2),RIGHT(YEAR(jaar_zip[[#This Row],[Datum]]),2))&amp;"-"&amp; TEXT(WEEKNUM(jaar_zip[[#This Row],[Datum]],21),"00")</f>
        <v>24-03</v>
      </c>
      <c r="L9060" s="101">
        <f>MONTH(jaar_zip[[#This Row],[Datum]])</f>
        <v>1</v>
      </c>
      <c r="M9060" s="101">
        <f>IF(ISNUMBER(jaar_zip[[#This Row],[etmaaltemperatuur]]),IF(jaar_zip[[#This Row],[etmaaltemperatuur]]&lt;stookgrens,stookgrens-jaar_zip[[#This Row],[etmaaltemperatuur]],0),"")</f>
        <v>19.8</v>
      </c>
      <c r="N9060" s="101">
        <f>IF(ISNUMBER(jaar_zip[[#This Row],[graaddagen]]),IF(OR(MONTH(jaar_zip[[#This Row],[Datum]])=1,MONTH(jaar_zip[[#This Row],[Datum]])=2,MONTH(jaar_zip[[#This Row],[Datum]])=11,MONTH(jaar_zip[[#This Row],[Datum]])=12),1.1,IF(OR(MONTH(jaar_zip[[#This Row],[Datum]])=3,MONTH(jaar_zip[[#This Row],[Datum]])=10),1,0.8))*jaar_zip[[#This Row],[graaddagen]],"")</f>
        <v>21.78</v>
      </c>
      <c r="O9060" s="101">
        <f>IF(ISNUMBER(jaar_zip[[#This Row],[etmaaltemperatuur]]),IF(jaar_zip[[#This Row],[etmaaltemperatuur]]&gt;stookgrens,jaar_zip[[#This Row],[etmaaltemperatuur]]-stookgrens,0),"")</f>
        <v>0</v>
      </c>
    </row>
    <row r="9061" spans="1:15" x14ac:dyDescent="0.25">
      <c r="A9061">
        <v>391</v>
      </c>
      <c r="B9061">
        <v>20240118</v>
      </c>
      <c r="C9061">
        <v>1</v>
      </c>
      <c r="D9061">
        <v>-1.2</v>
      </c>
      <c r="E9061">
        <v>538</v>
      </c>
      <c r="F9061">
        <v>0</v>
      </c>
      <c r="H9061">
        <v>85</v>
      </c>
      <c r="I9061" s="101" t="s">
        <v>45</v>
      </c>
      <c r="J9061" s="1">
        <f>DATEVALUE(RIGHT(jaar_zip[[#This Row],[YYYYMMDD]],2)&amp;"-"&amp;MID(jaar_zip[[#This Row],[YYYYMMDD]],5,2)&amp;"-"&amp;LEFT(jaar_zip[[#This Row],[YYYYMMDD]],4))</f>
        <v>45309</v>
      </c>
      <c r="K9061" s="101" t="str">
        <f>IF(AND(VALUE(MONTH(jaar_zip[[#This Row],[Datum]]))=1,VALUE(WEEKNUM(jaar_zip[[#This Row],[Datum]],21))&gt;51),RIGHT(YEAR(jaar_zip[[#This Row],[Datum]])-1,2),RIGHT(YEAR(jaar_zip[[#This Row],[Datum]]),2))&amp;"-"&amp; TEXT(WEEKNUM(jaar_zip[[#This Row],[Datum]],21),"00")</f>
        <v>24-03</v>
      </c>
      <c r="L9061" s="101">
        <f>MONTH(jaar_zip[[#This Row],[Datum]])</f>
        <v>1</v>
      </c>
      <c r="M9061" s="101">
        <f>IF(ISNUMBER(jaar_zip[[#This Row],[etmaaltemperatuur]]),IF(jaar_zip[[#This Row],[etmaaltemperatuur]]&lt;stookgrens,stookgrens-jaar_zip[[#This Row],[etmaaltemperatuur]],0),"")</f>
        <v>19.2</v>
      </c>
      <c r="N9061" s="101">
        <f>IF(ISNUMBER(jaar_zip[[#This Row],[graaddagen]]),IF(OR(MONTH(jaar_zip[[#This Row],[Datum]])=1,MONTH(jaar_zip[[#This Row],[Datum]])=2,MONTH(jaar_zip[[#This Row],[Datum]])=11,MONTH(jaar_zip[[#This Row],[Datum]])=12),1.1,IF(OR(MONTH(jaar_zip[[#This Row],[Datum]])=3,MONTH(jaar_zip[[#This Row],[Datum]])=10),1,0.8))*jaar_zip[[#This Row],[graaddagen]],"")</f>
        <v>21.12</v>
      </c>
      <c r="O9061" s="101">
        <f>IF(ISNUMBER(jaar_zip[[#This Row],[etmaaltemperatuur]]),IF(jaar_zip[[#This Row],[etmaaltemperatuur]]&gt;stookgrens,jaar_zip[[#This Row],[etmaaltemperatuur]]-stookgrens,0),"")</f>
        <v>0</v>
      </c>
    </row>
    <row r="9062" spans="1:15" x14ac:dyDescent="0.25">
      <c r="A9062">
        <v>391</v>
      </c>
      <c r="B9062">
        <v>20240119</v>
      </c>
      <c r="C9062">
        <v>2.2999999999999998</v>
      </c>
      <c r="D9062">
        <v>-1</v>
      </c>
      <c r="E9062">
        <v>535</v>
      </c>
      <c r="F9062">
        <v>0</v>
      </c>
      <c r="H9062">
        <v>89</v>
      </c>
      <c r="I9062" s="101" t="s">
        <v>45</v>
      </c>
      <c r="J9062" s="1">
        <f>DATEVALUE(RIGHT(jaar_zip[[#This Row],[YYYYMMDD]],2)&amp;"-"&amp;MID(jaar_zip[[#This Row],[YYYYMMDD]],5,2)&amp;"-"&amp;LEFT(jaar_zip[[#This Row],[YYYYMMDD]],4))</f>
        <v>45310</v>
      </c>
      <c r="K9062" s="101" t="str">
        <f>IF(AND(VALUE(MONTH(jaar_zip[[#This Row],[Datum]]))=1,VALUE(WEEKNUM(jaar_zip[[#This Row],[Datum]],21))&gt;51),RIGHT(YEAR(jaar_zip[[#This Row],[Datum]])-1,2),RIGHT(YEAR(jaar_zip[[#This Row],[Datum]]),2))&amp;"-"&amp; TEXT(WEEKNUM(jaar_zip[[#This Row],[Datum]],21),"00")</f>
        <v>24-03</v>
      </c>
      <c r="L9062" s="101">
        <f>MONTH(jaar_zip[[#This Row],[Datum]])</f>
        <v>1</v>
      </c>
      <c r="M9062" s="101">
        <f>IF(ISNUMBER(jaar_zip[[#This Row],[etmaaltemperatuur]]),IF(jaar_zip[[#This Row],[etmaaltemperatuur]]&lt;stookgrens,stookgrens-jaar_zip[[#This Row],[etmaaltemperatuur]],0),"")</f>
        <v>19</v>
      </c>
      <c r="N9062" s="101">
        <f>IF(ISNUMBER(jaar_zip[[#This Row],[graaddagen]]),IF(OR(MONTH(jaar_zip[[#This Row],[Datum]])=1,MONTH(jaar_zip[[#This Row],[Datum]])=2,MONTH(jaar_zip[[#This Row],[Datum]])=11,MONTH(jaar_zip[[#This Row],[Datum]])=12),1.1,IF(OR(MONTH(jaar_zip[[#This Row],[Datum]])=3,MONTH(jaar_zip[[#This Row],[Datum]])=10),1,0.8))*jaar_zip[[#This Row],[graaddagen]],"")</f>
        <v>20.900000000000002</v>
      </c>
      <c r="O9062" s="101">
        <f>IF(ISNUMBER(jaar_zip[[#This Row],[etmaaltemperatuur]]),IF(jaar_zip[[#This Row],[etmaaltemperatuur]]&gt;stookgrens,jaar_zip[[#This Row],[etmaaltemperatuur]]-stookgrens,0),"")</f>
        <v>0</v>
      </c>
    </row>
    <row r="9063" spans="1:15" x14ac:dyDescent="0.25">
      <c r="A9063">
        <v>391</v>
      </c>
      <c r="B9063">
        <v>20240120</v>
      </c>
      <c r="C9063">
        <v>2.5</v>
      </c>
      <c r="D9063">
        <v>-0.8</v>
      </c>
      <c r="E9063">
        <v>393</v>
      </c>
      <c r="F9063">
        <v>0</v>
      </c>
      <c r="H9063">
        <v>79</v>
      </c>
      <c r="I9063" s="101" t="s">
        <v>45</v>
      </c>
      <c r="J9063" s="1">
        <f>DATEVALUE(RIGHT(jaar_zip[[#This Row],[YYYYMMDD]],2)&amp;"-"&amp;MID(jaar_zip[[#This Row],[YYYYMMDD]],5,2)&amp;"-"&amp;LEFT(jaar_zip[[#This Row],[YYYYMMDD]],4))</f>
        <v>45311</v>
      </c>
      <c r="K9063" s="101" t="str">
        <f>IF(AND(VALUE(MONTH(jaar_zip[[#This Row],[Datum]]))=1,VALUE(WEEKNUM(jaar_zip[[#This Row],[Datum]],21))&gt;51),RIGHT(YEAR(jaar_zip[[#This Row],[Datum]])-1,2),RIGHT(YEAR(jaar_zip[[#This Row],[Datum]]),2))&amp;"-"&amp; TEXT(WEEKNUM(jaar_zip[[#This Row],[Datum]],21),"00")</f>
        <v>24-03</v>
      </c>
      <c r="L9063" s="101">
        <f>MONTH(jaar_zip[[#This Row],[Datum]])</f>
        <v>1</v>
      </c>
      <c r="M9063" s="101">
        <f>IF(ISNUMBER(jaar_zip[[#This Row],[etmaaltemperatuur]]),IF(jaar_zip[[#This Row],[etmaaltemperatuur]]&lt;stookgrens,stookgrens-jaar_zip[[#This Row],[etmaaltemperatuur]],0),"")</f>
        <v>18.8</v>
      </c>
      <c r="N9063" s="101">
        <f>IF(ISNUMBER(jaar_zip[[#This Row],[graaddagen]]),IF(OR(MONTH(jaar_zip[[#This Row],[Datum]])=1,MONTH(jaar_zip[[#This Row],[Datum]])=2,MONTH(jaar_zip[[#This Row],[Datum]])=11,MONTH(jaar_zip[[#This Row],[Datum]])=12),1.1,IF(OR(MONTH(jaar_zip[[#This Row],[Datum]])=3,MONTH(jaar_zip[[#This Row],[Datum]])=10),1,0.8))*jaar_zip[[#This Row],[graaddagen]],"")</f>
        <v>20.680000000000003</v>
      </c>
      <c r="O9063" s="101">
        <f>IF(ISNUMBER(jaar_zip[[#This Row],[etmaaltemperatuur]]),IF(jaar_zip[[#This Row],[etmaaltemperatuur]]&gt;stookgrens,jaar_zip[[#This Row],[etmaaltemperatuur]]-stookgrens,0),"")</f>
        <v>0</v>
      </c>
    </row>
    <row r="9064" spans="1:15" x14ac:dyDescent="0.25">
      <c r="A9064">
        <v>391</v>
      </c>
      <c r="B9064">
        <v>20240121</v>
      </c>
      <c r="C9064">
        <v>4.2</v>
      </c>
      <c r="D9064">
        <v>3.6</v>
      </c>
      <c r="E9064">
        <v>180</v>
      </c>
      <c r="F9064">
        <v>0</v>
      </c>
      <c r="H9064">
        <v>69</v>
      </c>
      <c r="I9064" s="101" t="s">
        <v>45</v>
      </c>
      <c r="J9064" s="1">
        <f>DATEVALUE(RIGHT(jaar_zip[[#This Row],[YYYYMMDD]],2)&amp;"-"&amp;MID(jaar_zip[[#This Row],[YYYYMMDD]],5,2)&amp;"-"&amp;LEFT(jaar_zip[[#This Row],[YYYYMMDD]],4))</f>
        <v>45312</v>
      </c>
      <c r="K9064" s="101" t="str">
        <f>IF(AND(VALUE(MONTH(jaar_zip[[#This Row],[Datum]]))=1,VALUE(WEEKNUM(jaar_zip[[#This Row],[Datum]],21))&gt;51),RIGHT(YEAR(jaar_zip[[#This Row],[Datum]])-1,2),RIGHT(YEAR(jaar_zip[[#This Row],[Datum]]),2))&amp;"-"&amp; TEXT(WEEKNUM(jaar_zip[[#This Row],[Datum]],21),"00")</f>
        <v>24-03</v>
      </c>
      <c r="L9064" s="101">
        <f>MONTH(jaar_zip[[#This Row],[Datum]])</f>
        <v>1</v>
      </c>
      <c r="M9064" s="101">
        <f>IF(ISNUMBER(jaar_zip[[#This Row],[etmaaltemperatuur]]),IF(jaar_zip[[#This Row],[etmaaltemperatuur]]&lt;stookgrens,stookgrens-jaar_zip[[#This Row],[etmaaltemperatuur]],0),"")</f>
        <v>14.4</v>
      </c>
      <c r="N9064" s="101">
        <f>IF(ISNUMBER(jaar_zip[[#This Row],[graaddagen]]),IF(OR(MONTH(jaar_zip[[#This Row],[Datum]])=1,MONTH(jaar_zip[[#This Row],[Datum]])=2,MONTH(jaar_zip[[#This Row],[Datum]])=11,MONTH(jaar_zip[[#This Row],[Datum]])=12),1.1,IF(OR(MONTH(jaar_zip[[#This Row],[Datum]])=3,MONTH(jaar_zip[[#This Row],[Datum]])=10),1,0.8))*jaar_zip[[#This Row],[graaddagen]],"")</f>
        <v>15.840000000000002</v>
      </c>
      <c r="O9064" s="101">
        <f>IF(ISNUMBER(jaar_zip[[#This Row],[etmaaltemperatuur]]),IF(jaar_zip[[#This Row],[etmaaltemperatuur]]&gt;stookgrens,jaar_zip[[#This Row],[etmaaltemperatuur]]-stookgrens,0),"")</f>
        <v>0</v>
      </c>
    </row>
    <row r="9065" spans="1:15" x14ac:dyDescent="0.25">
      <c r="A9065">
        <v>391</v>
      </c>
      <c r="B9065">
        <v>20240122</v>
      </c>
      <c r="C9065">
        <v>5.5</v>
      </c>
      <c r="D9065">
        <v>9.8000000000000007</v>
      </c>
      <c r="E9065">
        <v>199</v>
      </c>
      <c r="F9065">
        <v>3.9</v>
      </c>
      <c r="H9065">
        <v>77</v>
      </c>
      <c r="I9065" s="101" t="s">
        <v>45</v>
      </c>
      <c r="J9065" s="1">
        <f>DATEVALUE(RIGHT(jaar_zip[[#This Row],[YYYYMMDD]],2)&amp;"-"&amp;MID(jaar_zip[[#This Row],[YYYYMMDD]],5,2)&amp;"-"&amp;LEFT(jaar_zip[[#This Row],[YYYYMMDD]],4))</f>
        <v>45313</v>
      </c>
      <c r="K9065" s="101" t="str">
        <f>IF(AND(VALUE(MONTH(jaar_zip[[#This Row],[Datum]]))=1,VALUE(WEEKNUM(jaar_zip[[#This Row],[Datum]],21))&gt;51),RIGHT(YEAR(jaar_zip[[#This Row],[Datum]])-1,2),RIGHT(YEAR(jaar_zip[[#This Row],[Datum]]),2))&amp;"-"&amp; TEXT(WEEKNUM(jaar_zip[[#This Row],[Datum]],21),"00")</f>
        <v>24-04</v>
      </c>
      <c r="L9065" s="101">
        <f>MONTH(jaar_zip[[#This Row],[Datum]])</f>
        <v>1</v>
      </c>
      <c r="M9065" s="101">
        <f>IF(ISNUMBER(jaar_zip[[#This Row],[etmaaltemperatuur]]),IF(jaar_zip[[#This Row],[etmaaltemperatuur]]&lt;stookgrens,stookgrens-jaar_zip[[#This Row],[etmaaltemperatuur]],0),"")</f>
        <v>8.1999999999999993</v>
      </c>
      <c r="N9065" s="101">
        <f>IF(ISNUMBER(jaar_zip[[#This Row],[graaddagen]]),IF(OR(MONTH(jaar_zip[[#This Row],[Datum]])=1,MONTH(jaar_zip[[#This Row],[Datum]])=2,MONTH(jaar_zip[[#This Row],[Datum]])=11,MONTH(jaar_zip[[#This Row],[Datum]])=12),1.1,IF(OR(MONTH(jaar_zip[[#This Row],[Datum]])=3,MONTH(jaar_zip[[#This Row],[Datum]])=10),1,0.8))*jaar_zip[[#This Row],[graaddagen]],"")</f>
        <v>9.02</v>
      </c>
      <c r="O9065" s="101">
        <f>IF(ISNUMBER(jaar_zip[[#This Row],[etmaaltemperatuur]]),IF(jaar_zip[[#This Row],[etmaaltemperatuur]]&gt;stookgrens,jaar_zip[[#This Row],[etmaaltemperatuur]]-stookgrens,0),"")</f>
        <v>0</v>
      </c>
    </row>
    <row r="9066" spans="1:15" x14ac:dyDescent="0.25">
      <c r="A9066">
        <v>391</v>
      </c>
      <c r="B9066">
        <v>20240123</v>
      </c>
      <c r="C9066">
        <v>4.5</v>
      </c>
      <c r="D9066">
        <v>8.1999999999999993</v>
      </c>
      <c r="E9066">
        <v>363</v>
      </c>
      <c r="F9066">
        <v>1.4</v>
      </c>
      <c r="H9066">
        <v>79</v>
      </c>
      <c r="I9066" s="101" t="s">
        <v>45</v>
      </c>
      <c r="J9066" s="1">
        <f>DATEVALUE(RIGHT(jaar_zip[[#This Row],[YYYYMMDD]],2)&amp;"-"&amp;MID(jaar_zip[[#This Row],[YYYYMMDD]],5,2)&amp;"-"&amp;LEFT(jaar_zip[[#This Row],[YYYYMMDD]],4))</f>
        <v>45314</v>
      </c>
      <c r="K9066" s="101" t="str">
        <f>IF(AND(VALUE(MONTH(jaar_zip[[#This Row],[Datum]]))=1,VALUE(WEEKNUM(jaar_zip[[#This Row],[Datum]],21))&gt;51),RIGHT(YEAR(jaar_zip[[#This Row],[Datum]])-1,2),RIGHT(YEAR(jaar_zip[[#This Row],[Datum]]),2))&amp;"-"&amp; TEXT(WEEKNUM(jaar_zip[[#This Row],[Datum]],21),"00")</f>
        <v>24-04</v>
      </c>
      <c r="L9066" s="101">
        <f>MONTH(jaar_zip[[#This Row],[Datum]])</f>
        <v>1</v>
      </c>
      <c r="M9066" s="101">
        <f>IF(ISNUMBER(jaar_zip[[#This Row],[etmaaltemperatuur]]),IF(jaar_zip[[#This Row],[etmaaltemperatuur]]&lt;stookgrens,stookgrens-jaar_zip[[#This Row],[etmaaltemperatuur]],0),"")</f>
        <v>9.8000000000000007</v>
      </c>
      <c r="N9066" s="101">
        <f>IF(ISNUMBER(jaar_zip[[#This Row],[graaddagen]]),IF(OR(MONTH(jaar_zip[[#This Row],[Datum]])=1,MONTH(jaar_zip[[#This Row],[Datum]])=2,MONTH(jaar_zip[[#This Row],[Datum]])=11,MONTH(jaar_zip[[#This Row],[Datum]])=12),1.1,IF(OR(MONTH(jaar_zip[[#This Row],[Datum]])=3,MONTH(jaar_zip[[#This Row],[Datum]])=10),1,0.8))*jaar_zip[[#This Row],[graaddagen]],"")</f>
        <v>10.780000000000001</v>
      </c>
      <c r="O9066" s="101">
        <f>IF(ISNUMBER(jaar_zip[[#This Row],[etmaaltemperatuur]]),IF(jaar_zip[[#This Row],[etmaaltemperatuur]]&gt;stookgrens,jaar_zip[[#This Row],[etmaaltemperatuur]]-stookgrens,0),"")</f>
        <v>0</v>
      </c>
    </row>
    <row r="9067" spans="1:15" x14ac:dyDescent="0.25">
      <c r="A9067">
        <v>391</v>
      </c>
      <c r="B9067">
        <v>20240124</v>
      </c>
      <c r="C9067">
        <v>5.7</v>
      </c>
      <c r="D9067">
        <v>11</v>
      </c>
      <c r="E9067">
        <v>291</v>
      </c>
      <c r="F9067">
        <v>0.3</v>
      </c>
      <c r="H9067">
        <v>71</v>
      </c>
      <c r="I9067" s="101" t="s">
        <v>45</v>
      </c>
      <c r="J9067" s="1">
        <f>DATEVALUE(RIGHT(jaar_zip[[#This Row],[YYYYMMDD]],2)&amp;"-"&amp;MID(jaar_zip[[#This Row],[YYYYMMDD]],5,2)&amp;"-"&amp;LEFT(jaar_zip[[#This Row],[YYYYMMDD]],4))</f>
        <v>45315</v>
      </c>
      <c r="K9067" s="101" t="str">
        <f>IF(AND(VALUE(MONTH(jaar_zip[[#This Row],[Datum]]))=1,VALUE(WEEKNUM(jaar_zip[[#This Row],[Datum]],21))&gt;51),RIGHT(YEAR(jaar_zip[[#This Row],[Datum]])-1,2),RIGHT(YEAR(jaar_zip[[#This Row],[Datum]]),2))&amp;"-"&amp; TEXT(WEEKNUM(jaar_zip[[#This Row],[Datum]],21),"00")</f>
        <v>24-04</v>
      </c>
      <c r="L9067" s="101">
        <f>MONTH(jaar_zip[[#This Row],[Datum]])</f>
        <v>1</v>
      </c>
      <c r="M9067" s="101">
        <f>IF(ISNUMBER(jaar_zip[[#This Row],[etmaaltemperatuur]]),IF(jaar_zip[[#This Row],[etmaaltemperatuur]]&lt;stookgrens,stookgrens-jaar_zip[[#This Row],[etmaaltemperatuur]],0),"")</f>
        <v>7</v>
      </c>
      <c r="N9067" s="101">
        <f>IF(ISNUMBER(jaar_zip[[#This Row],[graaddagen]]),IF(OR(MONTH(jaar_zip[[#This Row],[Datum]])=1,MONTH(jaar_zip[[#This Row],[Datum]])=2,MONTH(jaar_zip[[#This Row],[Datum]])=11,MONTH(jaar_zip[[#This Row],[Datum]])=12),1.1,IF(OR(MONTH(jaar_zip[[#This Row],[Datum]])=3,MONTH(jaar_zip[[#This Row],[Datum]])=10),1,0.8))*jaar_zip[[#This Row],[graaddagen]],"")</f>
        <v>7.7000000000000011</v>
      </c>
      <c r="O9067" s="101">
        <f>IF(ISNUMBER(jaar_zip[[#This Row],[etmaaltemperatuur]]),IF(jaar_zip[[#This Row],[etmaaltemperatuur]]&gt;stookgrens,jaar_zip[[#This Row],[etmaaltemperatuur]]-stookgrens,0),"")</f>
        <v>0</v>
      </c>
    </row>
    <row r="9068" spans="1:15" x14ac:dyDescent="0.25">
      <c r="A9068">
        <v>391</v>
      </c>
      <c r="B9068">
        <v>20240125</v>
      </c>
      <c r="C9068">
        <v>1.8</v>
      </c>
      <c r="D9068">
        <v>6.5</v>
      </c>
      <c r="E9068">
        <v>286</v>
      </c>
      <c r="F9068">
        <v>0.6</v>
      </c>
      <c r="H9068">
        <v>93</v>
      </c>
      <c r="I9068" s="101" t="s">
        <v>45</v>
      </c>
      <c r="J9068" s="1">
        <f>DATEVALUE(RIGHT(jaar_zip[[#This Row],[YYYYMMDD]],2)&amp;"-"&amp;MID(jaar_zip[[#This Row],[YYYYMMDD]],5,2)&amp;"-"&amp;LEFT(jaar_zip[[#This Row],[YYYYMMDD]],4))</f>
        <v>45316</v>
      </c>
      <c r="K9068" s="101" t="str">
        <f>IF(AND(VALUE(MONTH(jaar_zip[[#This Row],[Datum]]))=1,VALUE(WEEKNUM(jaar_zip[[#This Row],[Datum]],21))&gt;51),RIGHT(YEAR(jaar_zip[[#This Row],[Datum]])-1,2),RIGHT(YEAR(jaar_zip[[#This Row],[Datum]]),2))&amp;"-"&amp; TEXT(WEEKNUM(jaar_zip[[#This Row],[Datum]],21),"00")</f>
        <v>24-04</v>
      </c>
      <c r="L9068" s="101">
        <f>MONTH(jaar_zip[[#This Row],[Datum]])</f>
        <v>1</v>
      </c>
      <c r="M9068" s="101">
        <f>IF(ISNUMBER(jaar_zip[[#This Row],[etmaaltemperatuur]]),IF(jaar_zip[[#This Row],[etmaaltemperatuur]]&lt;stookgrens,stookgrens-jaar_zip[[#This Row],[etmaaltemperatuur]],0),"")</f>
        <v>11.5</v>
      </c>
      <c r="N9068" s="101">
        <f>IF(ISNUMBER(jaar_zip[[#This Row],[graaddagen]]),IF(OR(MONTH(jaar_zip[[#This Row],[Datum]])=1,MONTH(jaar_zip[[#This Row],[Datum]])=2,MONTH(jaar_zip[[#This Row],[Datum]])=11,MONTH(jaar_zip[[#This Row],[Datum]])=12),1.1,IF(OR(MONTH(jaar_zip[[#This Row],[Datum]])=3,MONTH(jaar_zip[[#This Row],[Datum]])=10),1,0.8))*jaar_zip[[#This Row],[graaddagen]],"")</f>
        <v>12.65</v>
      </c>
      <c r="O9068" s="101">
        <f>IF(ISNUMBER(jaar_zip[[#This Row],[etmaaltemperatuur]]),IF(jaar_zip[[#This Row],[etmaaltemperatuur]]&gt;stookgrens,jaar_zip[[#This Row],[etmaaltemperatuur]]-stookgrens,0),"")</f>
        <v>0</v>
      </c>
    </row>
    <row r="9069" spans="1:15" x14ac:dyDescent="0.25">
      <c r="A9069">
        <v>391</v>
      </c>
      <c r="B9069">
        <v>20240126</v>
      </c>
      <c r="C9069">
        <v>3.3</v>
      </c>
      <c r="D9069">
        <v>7.7</v>
      </c>
      <c r="E9069">
        <v>302</v>
      </c>
      <c r="F9069">
        <v>6</v>
      </c>
      <c r="H9069">
        <v>81</v>
      </c>
      <c r="I9069" s="101" t="s">
        <v>45</v>
      </c>
      <c r="J9069" s="1">
        <f>DATEVALUE(RIGHT(jaar_zip[[#This Row],[YYYYMMDD]],2)&amp;"-"&amp;MID(jaar_zip[[#This Row],[YYYYMMDD]],5,2)&amp;"-"&amp;LEFT(jaar_zip[[#This Row],[YYYYMMDD]],4))</f>
        <v>45317</v>
      </c>
      <c r="K9069" s="101" t="str">
        <f>IF(AND(VALUE(MONTH(jaar_zip[[#This Row],[Datum]]))=1,VALUE(WEEKNUM(jaar_zip[[#This Row],[Datum]],21))&gt;51),RIGHT(YEAR(jaar_zip[[#This Row],[Datum]])-1,2),RIGHT(YEAR(jaar_zip[[#This Row],[Datum]]),2))&amp;"-"&amp; TEXT(WEEKNUM(jaar_zip[[#This Row],[Datum]],21),"00")</f>
        <v>24-04</v>
      </c>
      <c r="L9069" s="101">
        <f>MONTH(jaar_zip[[#This Row],[Datum]])</f>
        <v>1</v>
      </c>
      <c r="M9069" s="101">
        <f>IF(ISNUMBER(jaar_zip[[#This Row],[etmaaltemperatuur]]),IF(jaar_zip[[#This Row],[etmaaltemperatuur]]&lt;stookgrens,stookgrens-jaar_zip[[#This Row],[etmaaltemperatuur]],0),"")</f>
        <v>10.3</v>
      </c>
      <c r="N9069" s="101">
        <f>IF(ISNUMBER(jaar_zip[[#This Row],[graaddagen]]),IF(OR(MONTH(jaar_zip[[#This Row],[Datum]])=1,MONTH(jaar_zip[[#This Row],[Datum]])=2,MONTH(jaar_zip[[#This Row],[Datum]])=11,MONTH(jaar_zip[[#This Row],[Datum]])=12),1.1,IF(OR(MONTH(jaar_zip[[#This Row],[Datum]])=3,MONTH(jaar_zip[[#This Row],[Datum]])=10),1,0.8))*jaar_zip[[#This Row],[graaddagen]],"")</f>
        <v>11.330000000000002</v>
      </c>
      <c r="O9069" s="101">
        <f>IF(ISNUMBER(jaar_zip[[#This Row],[etmaaltemperatuur]]),IF(jaar_zip[[#This Row],[etmaaltemperatuur]]&gt;stookgrens,jaar_zip[[#This Row],[etmaaltemperatuur]]-stookgrens,0),"")</f>
        <v>0</v>
      </c>
    </row>
    <row r="9070" spans="1:15" x14ac:dyDescent="0.25">
      <c r="A9070">
        <v>391</v>
      </c>
      <c r="B9070">
        <v>20240127</v>
      </c>
      <c r="C9070">
        <v>1.3</v>
      </c>
      <c r="D9070">
        <v>2.2000000000000002</v>
      </c>
      <c r="E9070">
        <v>580</v>
      </c>
      <c r="F9070">
        <v>0</v>
      </c>
      <c r="H9070">
        <v>86</v>
      </c>
      <c r="I9070" s="101" t="s">
        <v>45</v>
      </c>
      <c r="J9070" s="1">
        <f>DATEVALUE(RIGHT(jaar_zip[[#This Row],[YYYYMMDD]],2)&amp;"-"&amp;MID(jaar_zip[[#This Row],[YYYYMMDD]],5,2)&amp;"-"&amp;LEFT(jaar_zip[[#This Row],[YYYYMMDD]],4))</f>
        <v>45318</v>
      </c>
      <c r="K9070" s="101" t="str">
        <f>IF(AND(VALUE(MONTH(jaar_zip[[#This Row],[Datum]]))=1,VALUE(WEEKNUM(jaar_zip[[#This Row],[Datum]],21))&gt;51),RIGHT(YEAR(jaar_zip[[#This Row],[Datum]])-1,2),RIGHT(YEAR(jaar_zip[[#This Row],[Datum]]),2))&amp;"-"&amp; TEXT(WEEKNUM(jaar_zip[[#This Row],[Datum]],21),"00")</f>
        <v>24-04</v>
      </c>
      <c r="L9070" s="101">
        <f>MONTH(jaar_zip[[#This Row],[Datum]])</f>
        <v>1</v>
      </c>
      <c r="M9070" s="101">
        <f>IF(ISNUMBER(jaar_zip[[#This Row],[etmaaltemperatuur]]),IF(jaar_zip[[#This Row],[etmaaltemperatuur]]&lt;stookgrens,stookgrens-jaar_zip[[#This Row],[etmaaltemperatuur]],0),"")</f>
        <v>15.8</v>
      </c>
      <c r="N9070" s="101">
        <f>IF(ISNUMBER(jaar_zip[[#This Row],[graaddagen]]),IF(OR(MONTH(jaar_zip[[#This Row],[Datum]])=1,MONTH(jaar_zip[[#This Row],[Datum]])=2,MONTH(jaar_zip[[#This Row],[Datum]])=11,MONTH(jaar_zip[[#This Row],[Datum]])=12),1.1,IF(OR(MONTH(jaar_zip[[#This Row],[Datum]])=3,MONTH(jaar_zip[[#This Row],[Datum]])=10),1,0.8))*jaar_zip[[#This Row],[graaddagen]],"")</f>
        <v>17.380000000000003</v>
      </c>
      <c r="O9070" s="101">
        <f>IF(ISNUMBER(jaar_zip[[#This Row],[etmaaltemperatuur]]),IF(jaar_zip[[#This Row],[etmaaltemperatuur]]&gt;stookgrens,jaar_zip[[#This Row],[etmaaltemperatuur]]-stookgrens,0),"")</f>
        <v>0</v>
      </c>
    </row>
    <row r="9071" spans="1:15" x14ac:dyDescent="0.25">
      <c r="A9071">
        <v>391</v>
      </c>
      <c r="B9071">
        <v>20240128</v>
      </c>
      <c r="C9071">
        <v>2.7</v>
      </c>
      <c r="D9071">
        <v>5.3</v>
      </c>
      <c r="E9071">
        <v>625</v>
      </c>
      <c r="F9071">
        <v>0</v>
      </c>
      <c r="H9071">
        <v>66</v>
      </c>
      <c r="I9071" s="101" t="s">
        <v>45</v>
      </c>
      <c r="J9071" s="1">
        <f>DATEVALUE(RIGHT(jaar_zip[[#This Row],[YYYYMMDD]],2)&amp;"-"&amp;MID(jaar_zip[[#This Row],[YYYYMMDD]],5,2)&amp;"-"&amp;LEFT(jaar_zip[[#This Row],[YYYYMMDD]],4))</f>
        <v>45319</v>
      </c>
      <c r="K9071" s="101" t="str">
        <f>IF(AND(VALUE(MONTH(jaar_zip[[#This Row],[Datum]]))=1,VALUE(WEEKNUM(jaar_zip[[#This Row],[Datum]],21))&gt;51),RIGHT(YEAR(jaar_zip[[#This Row],[Datum]])-1,2),RIGHT(YEAR(jaar_zip[[#This Row],[Datum]]),2))&amp;"-"&amp; TEXT(WEEKNUM(jaar_zip[[#This Row],[Datum]],21),"00")</f>
        <v>24-04</v>
      </c>
      <c r="L9071" s="101">
        <f>MONTH(jaar_zip[[#This Row],[Datum]])</f>
        <v>1</v>
      </c>
      <c r="M9071" s="101">
        <f>IF(ISNUMBER(jaar_zip[[#This Row],[etmaaltemperatuur]]),IF(jaar_zip[[#This Row],[etmaaltemperatuur]]&lt;stookgrens,stookgrens-jaar_zip[[#This Row],[etmaaltemperatuur]],0),"")</f>
        <v>12.7</v>
      </c>
      <c r="N9071" s="101">
        <f>IF(ISNUMBER(jaar_zip[[#This Row],[graaddagen]]),IF(OR(MONTH(jaar_zip[[#This Row],[Datum]])=1,MONTH(jaar_zip[[#This Row],[Datum]])=2,MONTH(jaar_zip[[#This Row],[Datum]])=11,MONTH(jaar_zip[[#This Row],[Datum]])=12),1.1,IF(OR(MONTH(jaar_zip[[#This Row],[Datum]])=3,MONTH(jaar_zip[[#This Row],[Datum]])=10),1,0.8))*jaar_zip[[#This Row],[graaddagen]],"")</f>
        <v>13.97</v>
      </c>
      <c r="O9071" s="101">
        <f>IF(ISNUMBER(jaar_zip[[#This Row],[etmaaltemperatuur]]),IF(jaar_zip[[#This Row],[etmaaltemperatuur]]&gt;stookgrens,jaar_zip[[#This Row],[etmaaltemperatuur]]-stookgrens,0),"")</f>
        <v>0</v>
      </c>
    </row>
    <row r="9072" spans="1:15" x14ac:dyDescent="0.25">
      <c r="A9072">
        <v>391</v>
      </c>
      <c r="B9072">
        <v>20240129</v>
      </c>
      <c r="C9072">
        <v>1.8</v>
      </c>
      <c r="D9072">
        <v>6.9</v>
      </c>
      <c r="E9072">
        <v>513</v>
      </c>
      <c r="F9072">
        <v>0</v>
      </c>
      <c r="H9072">
        <v>77</v>
      </c>
      <c r="I9072" s="101" t="s">
        <v>45</v>
      </c>
      <c r="J9072" s="1">
        <f>DATEVALUE(RIGHT(jaar_zip[[#This Row],[YYYYMMDD]],2)&amp;"-"&amp;MID(jaar_zip[[#This Row],[YYYYMMDD]],5,2)&amp;"-"&amp;LEFT(jaar_zip[[#This Row],[YYYYMMDD]],4))</f>
        <v>45320</v>
      </c>
      <c r="K9072" s="101" t="str">
        <f>IF(AND(VALUE(MONTH(jaar_zip[[#This Row],[Datum]]))=1,VALUE(WEEKNUM(jaar_zip[[#This Row],[Datum]],21))&gt;51),RIGHT(YEAR(jaar_zip[[#This Row],[Datum]])-1,2),RIGHT(YEAR(jaar_zip[[#This Row],[Datum]]),2))&amp;"-"&amp; TEXT(WEEKNUM(jaar_zip[[#This Row],[Datum]],21),"00")</f>
        <v>24-05</v>
      </c>
      <c r="L9072" s="101">
        <f>MONTH(jaar_zip[[#This Row],[Datum]])</f>
        <v>1</v>
      </c>
      <c r="M9072" s="101">
        <f>IF(ISNUMBER(jaar_zip[[#This Row],[etmaaltemperatuur]]),IF(jaar_zip[[#This Row],[etmaaltemperatuur]]&lt;stookgrens,stookgrens-jaar_zip[[#This Row],[etmaaltemperatuur]],0),"")</f>
        <v>11.1</v>
      </c>
      <c r="N9072" s="101">
        <f>IF(ISNUMBER(jaar_zip[[#This Row],[graaddagen]]),IF(OR(MONTH(jaar_zip[[#This Row],[Datum]])=1,MONTH(jaar_zip[[#This Row],[Datum]])=2,MONTH(jaar_zip[[#This Row],[Datum]])=11,MONTH(jaar_zip[[#This Row],[Datum]])=12),1.1,IF(OR(MONTH(jaar_zip[[#This Row],[Datum]])=3,MONTH(jaar_zip[[#This Row],[Datum]])=10),1,0.8))*jaar_zip[[#This Row],[graaddagen]],"")</f>
        <v>12.21</v>
      </c>
      <c r="O9072" s="101">
        <f>IF(ISNUMBER(jaar_zip[[#This Row],[etmaaltemperatuur]]),IF(jaar_zip[[#This Row],[etmaaltemperatuur]]&gt;stookgrens,jaar_zip[[#This Row],[etmaaltemperatuur]]-stookgrens,0),"")</f>
        <v>0</v>
      </c>
    </row>
    <row r="9073" spans="1:15" x14ac:dyDescent="0.25">
      <c r="A9073">
        <v>391</v>
      </c>
      <c r="B9073">
        <v>20240130</v>
      </c>
      <c r="C9073">
        <v>2.7</v>
      </c>
      <c r="D9073">
        <v>8.6</v>
      </c>
      <c r="E9073">
        <v>196</v>
      </c>
      <c r="F9073">
        <v>0.4</v>
      </c>
      <c r="H9073">
        <v>81</v>
      </c>
      <c r="I9073" s="101" t="s">
        <v>45</v>
      </c>
      <c r="J9073" s="1">
        <f>DATEVALUE(RIGHT(jaar_zip[[#This Row],[YYYYMMDD]],2)&amp;"-"&amp;MID(jaar_zip[[#This Row],[YYYYMMDD]],5,2)&amp;"-"&amp;LEFT(jaar_zip[[#This Row],[YYYYMMDD]],4))</f>
        <v>45321</v>
      </c>
      <c r="K9073" s="101" t="str">
        <f>IF(AND(VALUE(MONTH(jaar_zip[[#This Row],[Datum]]))=1,VALUE(WEEKNUM(jaar_zip[[#This Row],[Datum]],21))&gt;51),RIGHT(YEAR(jaar_zip[[#This Row],[Datum]])-1,2),RIGHT(YEAR(jaar_zip[[#This Row],[Datum]]),2))&amp;"-"&amp; TEXT(WEEKNUM(jaar_zip[[#This Row],[Datum]],21),"00")</f>
        <v>24-05</v>
      </c>
      <c r="L9073" s="101">
        <f>MONTH(jaar_zip[[#This Row],[Datum]])</f>
        <v>1</v>
      </c>
      <c r="M9073" s="101">
        <f>IF(ISNUMBER(jaar_zip[[#This Row],[etmaaltemperatuur]]),IF(jaar_zip[[#This Row],[etmaaltemperatuur]]&lt;stookgrens,stookgrens-jaar_zip[[#This Row],[etmaaltemperatuur]],0),"")</f>
        <v>9.4</v>
      </c>
      <c r="N9073" s="101">
        <f>IF(ISNUMBER(jaar_zip[[#This Row],[graaddagen]]),IF(OR(MONTH(jaar_zip[[#This Row],[Datum]])=1,MONTH(jaar_zip[[#This Row],[Datum]])=2,MONTH(jaar_zip[[#This Row],[Datum]])=11,MONTH(jaar_zip[[#This Row],[Datum]])=12),1.1,IF(OR(MONTH(jaar_zip[[#This Row],[Datum]])=3,MONTH(jaar_zip[[#This Row],[Datum]])=10),1,0.8))*jaar_zip[[#This Row],[graaddagen]],"")</f>
        <v>10.340000000000002</v>
      </c>
      <c r="O9073" s="101">
        <f>IF(ISNUMBER(jaar_zip[[#This Row],[etmaaltemperatuur]]),IF(jaar_zip[[#This Row],[etmaaltemperatuur]]&gt;stookgrens,jaar_zip[[#This Row],[etmaaltemperatuur]]-stookgrens,0),"")</f>
        <v>0</v>
      </c>
    </row>
    <row r="9074" spans="1:15" x14ac:dyDescent="0.25">
      <c r="A9074">
        <v>391</v>
      </c>
      <c r="B9074">
        <v>20240131</v>
      </c>
      <c r="C9074">
        <v>2.2999999999999998</v>
      </c>
      <c r="D9074">
        <v>6.5</v>
      </c>
      <c r="E9074">
        <v>135</v>
      </c>
      <c r="F9074">
        <v>0</v>
      </c>
      <c r="H9074">
        <v>80</v>
      </c>
      <c r="I9074" s="101" t="s">
        <v>45</v>
      </c>
      <c r="J9074" s="1">
        <f>DATEVALUE(RIGHT(jaar_zip[[#This Row],[YYYYMMDD]],2)&amp;"-"&amp;MID(jaar_zip[[#This Row],[YYYYMMDD]],5,2)&amp;"-"&amp;LEFT(jaar_zip[[#This Row],[YYYYMMDD]],4))</f>
        <v>45322</v>
      </c>
      <c r="K9074" s="101" t="str">
        <f>IF(AND(VALUE(MONTH(jaar_zip[[#This Row],[Datum]]))=1,VALUE(WEEKNUM(jaar_zip[[#This Row],[Datum]],21))&gt;51),RIGHT(YEAR(jaar_zip[[#This Row],[Datum]])-1,2),RIGHT(YEAR(jaar_zip[[#This Row],[Datum]]),2))&amp;"-"&amp; TEXT(WEEKNUM(jaar_zip[[#This Row],[Datum]],21),"00")</f>
        <v>24-05</v>
      </c>
      <c r="L9074" s="101">
        <f>MONTH(jaar_zip[[#This Row],[Datum]])</f>
        <v>1</v>
      </c>
      <c r="M9074" s="101">
        <f>IF(ISNUMBER(jaar_zip[[#This Row],[etmaaltemperatuur]]),IF(jaar_zip[[#This Row],[etmaaltemperatuur]]&lt;stookgrens,stookgrens-jaar_zip[[#This Row],[etmaaltemperatuur]],0),"")</f>
        <v>11.5</v>
      </c>
      <c r="N9074" s="101">
        <f>IF(ISNUMBER(jaar_zip[[#This Row],[graaddagen]]),IF(OR(MONTH(jaar_zip[[#This Row],[Datum]])=1,MONTH(jaar_zip[[#This Row],[Datum]])=2,MONTH(jaar_zip[[#This Row],[Datum]])=11,MONTH(jaar_zip[[#This Row],[Datum]])=12),1.1,IF(OR(MONTH(jaar_zip[[#This Row],[Datum]])=3,MONTH(jaar_zip[[#This Row],[Datum]])=10),1,0.8))*jaar_zip[[#This Row],[graaddagen]],"")</f>
        <v>12.65</v>
      </c>
      <c r="O9074" s="101">
        <f>IF(ISNUMBER(jaar_zip[[#This Row],[etmaaltemperatuur]]),IF(jaar_zip[[#This Row],[etmaaltemperatuur]]&gt;stookgrens,jaar_zip[[#This Row],[etmaaltemperatuur]]-stookgrens,0),"")</f>
        <v>0</v>
      </c>
    </row>
    <row r="9075" spans="1:15" x14ac:dyDescent="0.25">
      <c r="A9075">
        <v>391</v>
      </c>
      <c r="B9075">
        <v>20240201</v>
      </c>
      <c r="C9075">
        <v>1.9</v>
      </c>
      <c r="D9075">
        <v>5.8</v>
      </c>
      <c r="E9075">
        <v>581</v>
      </c>
      <c r="F9075">
        <v>3.5</v>
      </c>
      <c r="H9075">
        <v>86</v>
      </c>
      <c r="I9075" s="101" t="s">
        <v>45</v>
      </c>
      <c r="J9075" s="1">
        <f>DATEVALUE(RIGHT(jaar_zip[[#This Row],[YYYYMMDD]],2)&amp;"-"&amp;MID(jaar_zip[[#This Row],[YYYYMMDD]],5,2)&amp;"-"&amp;LEFT(jaar_zip[[#This Row],[YYYYMMDD]],4))</f>
        <v>45323</v>
      </c>
      <c r="K9075" s="101" t="str">
        <f>IF(AND(VALUE(MONTH(jaar_zip[[#This Row],[Datum]]))=1,VALUE(WEEKNUM(jaar_zip[[#This Row],[Datum]],21))&gt;51),RIGHT(YEAR(jaar_zip[[#This Row],[Datum]])-1,2),RIGHT(YEAR(jaar_zip[[#This Row],[Datum]]),2))&amp;"-"&amp; TEXT(WEEKNUM(jaar_zip[[#This Row],[Datum]],21),"00")</f>
        <v>24-05</v>
      </c>
      <c r="L9075" s="101">
        <f>MONTH(jaar_zip[[#This Row],[Datum]])</f>
        <v>2</v>
      </c>
      <c r="M9075" s="101">
        <f>IF(ISNUMBER(jaar_zip[[#This Row],[etmaaltemperatuur]]),IF(jaar_zip[[#This Row],[etmaaltemperatuur]]&lt;stookgrens,stookgrens-jaar_zip[[#This Row],[etmaaltemperatuur]],0),"")</f>
        <v>12.2</v>
      </c>
      <c r="N9075" s="101">
        <f>IF(ISNUMBER(jaar_zip[[#This Row],[graaddagen]]),IF(OR(MONTH(jaar_zip[[#This Row],[Datum]])=1,MONTH(jaar_zip[[#This Row],[Datum]])=2,MONTH(jaar_zip[[#This Row],[Datum]])=11,MONTH(jaar_zip[[#This Row],[Datum]])=12),1.1,IF(OR(MONTH(jaar_zip[[#This Row],[Datum]])=3,MONTH(jaar_zip[[#This Row],[Datum]])=10),1,0.8))*jaar_zip[[#This Row],[graaddagen]],"")</f>
        <v>13.42</v>
      </c>
      <c r="O9075" s="101">
        <f>IF(ISNUMBER(jaar_zip[[#This Row],[etmaaltemperatuur]]),IF(jaar_zip[[#This Row],[etmaaltemperatuur]]&gt;stookgrens,jaar_zip[[#This Row],[etmaaltemperatuur]]-stookgrens,0),"")</f>
        <v>0</v>
      </c>
    </row>
    <row r="9076" spans="1:15" x14ac:dyDescent="0.25">
      <c r="A9076">
        <v>391</v>
      </c>
      <c r="B9076">
        <v>20240202</v>
      </c>
      <c r="C9076">
        <v>3.8</v>
      </c>
      <c r="D9076">
        <v>7.2</v>
      </c>
      <c r="E9076">
        <v>204</v>
      </c>
      <c r="F9076">
        <v>0</v>
      </c>
      <c r="H9076">
        <v>84</v>
      </c>
      <c r="I9076" s="101" t="s">
        <v>45</v>
      </c>
      <c r="J9076" s="1">
        <f>DATEVALUE(RIGHT(jaar_zip[[#This Row],[YYYYMMDD]],2)&amp;"-"&amp;MID(jaar_zip[[#This Row],[YYYYMMDD]],5,2)&amp;"-"&amp;LEFT(jaar_zip[[#This Row],[YYYYMMDD]],4))</f>
        <v>45324</v>
      </c>
      <c r="K9076" s="101" t="str">
        <f>IF(AND(VALUE(MONTH(jaar_zip[[#This Row],[Datum]]))=1,VALUE(WEEKNUM(jaar_zip[[#This Row],[Datum]],21))&gt;51),RIGHT(YEAR(jaar_zip[[#This Row],[Datum]])-1,2),RIGHT(YEAR(jaar_zip[[#This Row],[Datum]]),2))&amp;"-"&amp; TEXT(WEEKNUM(jaar_zip[[#This Row],[Datum]],21),"00")</f>
        <v>24-05</v>
      </c>
      <c r="L9076" s="101">
        <f>MONTH(jaar_zip[[#This Row],[Datum]])</f>
        <v>2</v>
      </c>
      <c r="M9076" s="101">
        <f>IF(ISNUMBER(jaar_zip[[#This Row],[etmaaltemperatuur]]),IF(jaar_zip[[#This Row],[etmaaltemperatuur]]&lt;stookgrens,stookgrens-jaar_zip[[#This Row],[etmaaltemperatuur]],0),"")</f>
        <v>10.8</v>
      </c>
      <c r="N9076" s="101">
        <f>IF(ISNUMBER(jaar_zip[[#This Row],[graaddagen]]),IF(OR(MONTH(jaar_zip[[#This Row],[Datum]])=1,MONTH(jaar_zip[[#This Row],[Datum]])=2,MONTH(jaar_zip[[#This Row],[Datum]])=11,MONTH(jaar_zip[[#This Row],[Datum]])=12),1.1,IF(OR(MONTH(jaar_zip[[#This Row],[Datum]])=3,MONTH(jaar_zip[[#This Row],[Datum]])=10),1,0.8))*jaar_zip[[#This Row],[graaddagen]],"")</f>
        <v>11.880000000000003</v>
      </c>
      <c r="O9076" s="101">
        <f>IF(ISNUMBER(jaar_zip[[#This Row],[etmaaltemperatuur]]),IF(jaar_zip[[#This Row],[etmaaltemperatuur]]&gt;stookgrens,jaar_zip[[#This Row],[etmaaltemperatuur]]-stookgrens,0),"")</f>
        <v>0</v>
      </c>
    </row>
    <row r="9077" spans="1:15" x14ac:dyDescent="0.25">
      <c r="A9077">
        <v>391</v>
      </c>
      <c r="B9077">
        <v>20240203</v>
      </c>
      <c r="C9077">
        <v>3.6</v>
      </c>
      <c r="D9077">
        <v>9.9</v>
      </c>
      <c r="E9077">
        <v>117</v>
      </c>
      <c r="F9077">
        <v>2.6</v>
      </c>
      <c r="H9077">
        <v>93</v>
      </c>
      <c r="I9077" s="101" t="s">
        <v>45</v>
      </c>
      <c r="J9077" s="1">
        <f>DATEVALUE(RIGHT(jaar_zip[[#This Row],[YYYYMMDD]],2)&amp;"-"&amp;MID(jaar_zip[[#This Row],[YYYYMMDD]],5,2)&amp;"-"&amp;LEFT(jaar_zip[[#This Row],[YYYYMMDD]],4))</f>
        <v>45325</v>
      </c>
      <c r="K9077" s="101" t="str">
        <f>IF(AND(VALUE(MONTH(jaar_zip[[#This Row],[Datum]]))=1,VALUE(WEEKNUM(jaar_zip[[#This Row],[Datum]],21))&gt;51),RIGHT(YEAR(jaar_zip[[#This Row],[Datum]])-1,2),RIGHT(YEAR(jaar_zip[[#This Row],[Datum]]),2))&amp;"-"&amp; TEXT(WEEKNUM(jaar_zip[[#This Row],[Datum]],21),"00")</f>
        <v>24-05</v>
      </c>
      <c r="L9077" s="101">
        <f>MONTH(jaar_zip[[#This Row],[Datum]])</f>
        <v>2</v>
      </c>
      <c r="M9077" s="101">
        <f>IF(ISNUMBER(jaar_zip[[#This Row],[etmaaltemperatuur]]),IF(jaar_zip[[#This Row],[etmaaltemperatuur]]&lt;stookgrens,stookgrens-jaar_zip[[#This Row],[etmaaltemperatuur]],0),"")</f>
        <v>8.1</v>
      </c>
      <c r="N9077" s="101">
        <f>IF(ISNUMBER(jaar_zip[[#This Row],[graaddagen]]),IF(OR(MONTH(jaar_zip[[#This Row],[Datum]])=1,MONTH(jaar_zip[[#This Row],[Datum]])=2,MONTH(jaar_zip[[#This Row],[Datum]])=11,MONTH(jaar_zip[[#This Row],[Datum]])=12),1.1,IF(OR(MONTH(jaar_zip[[#This Row],[Datum]])=3,MONTH(jaar_zip[[#This Row],[Datum]])=10),1,0.8))*jaar_zip[[#This Row],[graaddagen]],"")</f>
        <v>8.91</v>
      </c>
      <c r="O9077" s="101">
        <f>IF(ISNUMBER(jaar_zip[[#This Row],[etmaaltemperatuur]]),IF(jaar_zip[[#This Row],[etmaaltemperatuur]]&gt;stookgrens,jaar_zip[[#This Row],[etmaaltemperatuur]]-stookgrens,0),"")</f>
        <v>0</v>
      </c>
    </row>
    <row r="9078" spans="1:15" x14ac:dyDescent="0.25">
      <c r="A9078">
        <v>391</v>
      </c>
      <c r="B9078">
        <v>20240204</v>
      </c>
      <c r="C9078">
        <v>4.2</v>
      </c>
      <c r="D9078">
        <v>10.6</v>
      </c>
      <c r="E9078">
        <v>109</v>
      </c>
      <c r="F9078">
        <v>10.8</v>
      </c>
      <c r="H9078">
        <v>91</v>
      </c>
      <c r="I9078" s="101" t="s">
        <v>45</v>
      </c>
      <c r="J9078" s="1">
        <f>DATEVALUE(RIGHT(jaar_zip[[#This Row],[YYYYMMDD]],2)&amp;"-"&amp;MID(jaar_zip[[#This Row],[YYYYMMDD]],5,2)&amp;"-"&amp;LEFT(jaar_zip[[#This Row],[YYYYMMDD]],4))</f>
        <v>45326</v>
      </c>
      <c r="K9078" s="101" t="str">
        <f>IF(AND(VALUE(MONTH(jaar_zip[[#This Row],[Datum]]))=1,VALUE(WEEKNUM(jaar_zip[[#This Row],[Datum]],21))&gt;51),RIGHT(YEAR(jaar_zip[[#This Row],[Datum]])-1,2),RIGHT(YEAR(jaar_zip[[#This Row],[Datum]]),2))&amp;"-"&amp; TEXT(WEEKNUM(jaar_zip[[#This Row],[Datum]],21),"00")</f>
        <v>24-05</v>
      </c>
      <c r="L9078" s="101">
        <f>MONTH(jaar_zip[[#This Row],[Datum]])</f>
        <v>2</v>
      </c>
      <c r="M9078" s="101">
        <f>IF(ISNUMBER(jaar_zip[[#This Row],[etmaaltemperatuur]]),IF(jaar_zip[[#This Row],[etmaaltemperatuur]]&lt;stookgrens,stookgrens-jaar_zip[[#This Row],[etmaaltemperatuur]],0),"")</f>
        <v>7.4</v>
      </c>
      <c r="N9078" s="101">
        <f>IF(ISNUMBER(jaar_zip[[#This Row],[graaddagen]]),IF(OR(MONTH(jaar_zip[[#This Row],[Datum]])=1,MONTH(jaar_zip[[#This Row],[Datum]])=2,MONTH(jaar_zip[[#This Row],[Datum]])=11,MONTH(jaar_zip[[#This Row],[Datum]])=12),1.1,IF(OR(MONTH(jaar_zip[[#This Row],[Datum]])=3,MONTH(jaar_zip[[#This Row],[Datum]])=10),1,0.8))*jaar_zip[[#This Row],[graaddagen]],"")</f>
        <v>8.14</v>
      </c>
      <c r="O9078" s="101">
        <f>IF(ISNUMBER(jaar_zip[[#This Row],[etmaaltemperatuur]]),IF(jaar_zip[[#This Row],[etmaaltemperatuur]]&gt;stookgrens,jaar_zip[[#This Row],[etmaaltemperatuur]]-stookgrens,0),"")</f>
        <v>0</v>
      </c>
    </row>
    <row r="9079" spans="1:15" x14ac:dyDescent="0.25">
      <c r="A9079">
        <v>391</v>
      </c>
      <c r="B9079">
        <v>20240205</v>
      </c>
      <c r="C9079">
        <v>5.4</v>
      </c>
      <c r="D9079">
        <v>10</v>
      </c>
      <c r="E9079">
        <v>421</v>
      </c>
      <c r="F9079">
        <v>0</v>
      </c>
      <c r="H9079">
        <v>77</v>
      </c>
      <c r="I9079" s="101" t="s">
        <v>45</v>
      </c>
      <c r="J9079" s="1">
        <f>DATEVALUE(RIGHT(jaar_zip[[#This Row],[YYYYMMDD]],2)&amp;"-"&amp;MID(jaar_zip[[#This Row],[YYYYMMDD]],5,2)&amp;"-"&amp;LEFT(jaar_zip[[#This Row],[YYYYMMDD]],4))</f>
        <v>45327</v>
      </c>
      <c r="K9079" s="101" t="str">
        <f>IF(AND(VALUE(MONTH(jaar_zip[[#This Row],[Datum]]))=1,VALUE(WEEKNUM(jaar_zip[[#This Row],[Datum]],21))&gt;51),RIGHT(YEAR(jaar_zip[[#This Row],[Datum]])-1,2),RIGHT(YEAR(jaar_zip[[#This Row],[Datum]]),2))&amp;"-"&amp; TEXT(WEEKNUM(jaar_zip[[#This Row],[Datum]],21),"00")</f>
        <v>24-06</v>
      </c>
      <c r="L9079" s="101">
        <f>MONTH(jaar_zip[[#This Row],[Datum]])</f>
        <v>2</v>
      </c>
      <c r="M9079" s="101">
        <f>IF(ISNUMBER(jaar_zip[[#This Row],[etmaaltemperatuur]]),IF(jaar_zip[[#This Row],[etmaaltemperatuur]]&lt;stookgrens,stookgrens-jaar_zip[[#This Row],[etmaaltemperatuur]],0),"")</f>
        <v>8</v>
      </c>
      <c r="N9079" s="101">
        <f>IF(ISNUMBER(jaar_zip[[#This Row],[graaddagen]]),IF(OR(MONTH(jaar_zip[[#This Row],[Datum]])=1,MONTH(jaar_zip[[#This Row],[Datum]])=2,MONTH(jaar_zip[[#This Row],[Datum]])=11,MONTH(jaar_zip[[#This Row],[Datum]])=12),1.1,IF(OR(MONTH(jaar_zip[[#This Row],[Datum]])=3,MONTH(jaar_zip[[#This Row],[Datum]])=10),1,0.8))*jaar_zip[[#This Row],[graaddagen]],"")</f>
        <v>8.8000000000000007</v>
      </c>
      <c r="O9079" s="101">
        <f>IF(ISNUMBER(jaar_zip[[#This Row],[etmaaltemperatuur]]),IF(jaar_zip[[#This Row],[etmaaltemperatuur]]&gt;stookgrens,jaar_zip[[#This Row],[etmaaltemperatuur]]-stookgrens,0),"")</f>
        <v>0</v>
      </c>
    </row>
    <row r="9080" spans="1:15" x14ac:dyDescent="0.25">
      <c r="A9080">
        <v>391</v>
      </c>
      <c r="B9080">
        <v>20240206</v>
      </c>
      <c r="C9080">
        <v>5.5</v>
      </c>
      <c r="D9080">
        <v>10.7</v>
      </c>
      <c r="E9080">
        <v>105</v>
      </c>
      <c r="F9080">
        <v>1.1000000000000001</v>
      </c>
      <c r="H9080">
        <v>78</v>
      </c>
      <c r="I9080" s="101" t="s">
        <v>45</v>
      </c>
      <c r="J9080" s="1">
        <f>DATEVALUE(RIGHT(jaar_zip[[#This Row],[YYYYMMDD]],2)&amp;"-"&amp;MID(jaar_zip[[#This Row],[YYYYMMDD]],5,2)&amp;"-"&amp;LEFT(jaar_zip[[#This Row],[YYYYMMDD]],4))</f>
        <v>45328</v>
      </c>
      <c r="K9080" s="101" t="str">
        <f>IF(AND(VALUE(MONTH(jaar_zip[[#This Row],[Datum]]))=1,VALUE(WEEKNUM(jaar_zip[[#This Row],[Datum]],21))&gt;51),RIGHT(YEAR(jaar_zip[[#This Row],[Datum]])-1,2),RIGHT(YEAR(jaar_zip[[#This Row],[Datum]]),2))&amp;"-"&amp; TEXT(WEEKNUM(jaar_zip[[#This Row],[Datum]],21),"00")</f>
        <v>24-06</v>
      </c>
      <c r="L9080" s="101">
        <f>MONTH(jaar_zip[[#This Row],[Datum]])</f>
        <v>2</v>
      </c>
      <c r="M9080" s="101">
        <f>IF(ISNUMBER(jaar_zip[[#This Row],[etmaaltemperatuur]]),IF(jaar_zip[[#This Row],[etmaaltemperatuur]]&lt;stookgrens,stookgrens-jaar_zip[[#This Row],[etmaaltemperatuur]],0),"")</f>
        <v>7.3000000000000007</v>
      </c>
      <c r="N9080" s="101">
        <f>IF(ISNUMBER(jaar_zip[[#This Row],[graaddagen]]),IF(OR(MONTH(jaar_zip[[#This Row],[Datum]])=1,MONTH(jaar_zip[[#This Row],[Datum]])=2,MONTH(jaar_zip[[#This Row],[Datum]])=11,MONTH(jaar_zip[[#This Row],[Datum]])=12),1.1,IF(OR(MONTH(jaar_zip[[#This Row],[Datum]])=3,MONTH(jaar_zip[[#This Row],[Datum]])=10),1,0.8))*jaar_zip[[#This Row],[graaddagen]],"")</f>
        <v>8.0300000000000011</v>
      </c>
      <c r="O9080" s="101">
        <f>IF(ISNUMBER(jaar_zip[[#This Row],[etmaaltemperatuur]]),IF(jaar_zip[[#This Row],[etmaaltemperatuur]]&gt;stookgrens,jaar_zip[[#This Row],[etmaaltemperatuur]]-stookgrens,0),"")</f>
        <v>0</v>
      </c>
    </row>
    <row r="9081" spans="1:15" x14ac:dyDescent="0.25">
      <c r="A9081">
        <v>391</v>
      </c>
      <c r="B9081">
        <v>20240207</v>
      </c>
      <c r="C9081">
        <v>1.7</v>
      </c>
      <c r="D9081">
        <v>4.3</v>
      </c>
      <c r="E9081">
        <v>269</v>
      </c>
      <c r="F9081">
        <v>14.8</v>
      </c>
      <c r="H9081">
        <v>91</v>
      </c>
      <c r="I9081" s="101" t="s">
        <v>45</v>
      </c>
      <c r="J9081" s="1">
        <f>DATEVALUE(RIGHT(jaar_zip[[#This Row],[YYYYMMDD]],2)&amp;"-"&amp;MID(jaar_zip[[#This Row],[YYYYMMDD]],5,2)&amp;"-"&amp;LEFT(jaar_zip[[#This Row],[YYYYMMDD]],4))</f>
        <v>45329</v>
      </c>
      <c r="K9081" s="101" t="str">
        <f>IF(AND(VALUE(MONTH(jaar_zip[[#This Row],[Datum]]))=1,VALUE(WEEKNUM(jaar_zip[[#This Row],[Datum]],21))&gt;51),RIGHT(YEAR(jaar_zip[[#This Row],[Datum]])-1,2),RIGHT(YEAR(jaar_zip[[#This Row],[Datum]]),2))&amp;"-"&amp; TEXT(WEEKNUM(jaar_zip[[#This Row],[Datum]],21),"00")</f>
        <v>24-06</v>
      </c>
      <c r="L9081" s="101">
        <f>MONTH(jaar_zip[[#This Row],[Datum]])</f>
        <v>2</v>
      </c>
      <c r="M9081" s="101">
        <f>IF(ISNUMBER(jaar_zip[[#This Row],[etmaaltemperatuur]]),IF(jaar_zip[[#This Row],[etmaaltemperatuur]]&lt;stookgrens,stookgrens-jaar_zip[[#This Row],[etmaaltemperatuur]],0),"")</f>
        <v>13.7</v>
      </c>
      <c r="N9081" s="101">
        <f>IF(ISNUMBER(jaar_zip[[#This Row],[graaddagen]]),IF(OR(MONTH(jaar_zip[[#This Row],[Datum]])=1,MONTH(jaar_zip[[#This Row],[Datum]])=2,MONTH(jaar_zip[[#This Row],[Datum]])=11,MONTH(jaar_zip[[#This Row],[Datum]])=12),1.1,IF(OR(MONTH(jaar_zip[[#This Row],[Datum]])=3,MONTH(jaar_zip[[#This Row],[Datum]])=10),1,0.8))*jaar_zip[[#This Row],[graaddagen]],"")</f>
        <v>15.07</v>
      </c>
      <c r="O9081" s="101">
        <f>IF(ISNUMBER(jaar_zip[[#This Row],[etmaaltemperatuur]]),IF(jaar_zip[[#This Row],[etmaaltemperatuur]]&gt;stookgrens,jaar_zip[[#This Row],[etmaaltemperatuur]]-stookgrens,0),"")</f>
        <v>0</v>
      </c>
    </row>
    <row r="9082" spans="1:15" x14ac:dyDescent="0.25">
      <c r="A9082">
        <v>391</v>
      </c>
      <c r="B9082">
        <v>20240208</v>
      </c>
      <c r="C9082">
        <v>2</v>
      </c>
      <c r="D9082">
        <v>4.7</v>
      </c>
      <c r="E9082">
        <v>129</v>
      </c>
      <c r="F9082">
        <v>15.3</v>
      </c>
      <c r="H9082">
        <v>95</v>
      </c>
      <c r="I9082" s="101" t="s">
        <v>45</v>
      </c>
      <c r="J9082" s="1">
        <f>DATEVALUE(RIGHT(jaar_zip[[#This Row],[YYYYMMDD]],2)&amp;"-"&amp;MID(jaar_zip[[#This Row],[YYYYMMDD]],5,2)&amp;"-"&amp;LEFT(jaar_zip[[#This Row],[YYYYMMDD]],4))</f>
        <v>45330</v>
      </c>
      <c r="K9082" s="101" t="str">
        <f>IF(AND(VALUE(MONTH(jaar_zip[[#This Row],[Datum]]))=1,VALUE(WEEKNUM(jaar_zip[[#This Row],[Datum]],21))&gt;51),RIGHT(YEAR(jaar_zip[[#This Row],[Datum]])-1,2),RIGHT(YEAR(jaar_zip[[#This Row],[Datum]]),2))&amp;"-"&amp; TEXT(WEEKNUM(jaar_zip[[#This Row],[Datum]],21),"00")</f>
        <v>24-06</v>
      </c>
      <c r="L9082" s="101">
        <f>MONTH(jaar_zip[[#This Row],[Datum]])</f>
        <v>2</v>
      </c>
      <c r="M9082" s="101">
        <f>IF(ISNUMBER(jaar_zip[[#This Row],[etmaaltemperatuur]]),IF(jaar_zip[[#This Row],[etmaaltemperatuur]]&lt;stookgrens,stookgrens-jaar_zip[[#This Row],[etmaaltemperatuur]],0),"")</f>
        <v>13.3</v>
      </c>
      <c r="N9082" s="101">
        <f>IF(ISNUMBER(jaar_zip[[#This Row],[graaddagen]]),IF(OR(MONTH(jaar_zip[[#This Row],[Datum]])=1,MONTH(jaar_zip[[#This Row],[Datum]])=2,MONTH(jaar_zip[[#This Row],[Datum]])=11,MONTH(jaar_zip[[#This Row],[Datum]])=12),1.1,IF(OR(MONTH(jaar_zip[[#This Row],[Datum]])=3,MONTH(jaar_zip[[#This Row],[Datum]])=10),1,0.8))*jaar_zip[[#This Row],[graaddagen]],"")</f>
        <v>14.630000000000003</v>
      </c>
      <c r="O9082" s="101">
        <f>IF(ISNUMBER(jaar_zip[[#This Row],[etmaaltemperatuur]]),IF(jaar_zip[[#This Row],[etmaaltemperatuur]]&gt;stookgrens,jaar_zip[[#This Row],[etmaaltemperatuur]]-stookgrens,0),"")</f>
        <v>0</v>
      </c>
    </row>
    <row r="9083" spans="1:15" x14ac:dyDescent="0.25">
      <c r="A9083">
        <v>391</v>
      </c>
      <c r="B9083">
        <v>20240209</v>
      </c>
      <c r="C9083">
        <v>2.8</v>
      </c>
      <c r="D9083">
        <v>10.8</v>
      </c>
      <c r="E9083">
        <v>206</v>
      </c>
      <c r="F9083">
        <v>4</v>
      </c>
      <c r="H9083">
        <v>85</v>
      </c>
      <c r="I9083" s="101" t="s">
        <v>45</v>
      </c>
      <c r="J9083" s="1">
        <f>DATEVALUE(RIGHT(jaar_zip[[#This Row],[YYYYMMDD]],2)&amp;"-"&amp;MID(jaar_zip[[#This Row],[YYYYMMDD]],5,2)&amp;"-"&amp;LEFT(jaar_zip[[#This Row],[YYYYMMDD]],4))</f>
        <v>45331</v>
      </c>
      <c r="K9083" s="101" t="str">
        <f>IF(AND(VALUE(MONTH(jaar_zip[[#This Row],[Datum]]))=1,VALUE(WEEKNUM(jaar_zip[[#This Row],[Datum]],21))&gt;51),RIGHT(YEAR(jaar_zip[[#This Row],[Datum]])-1,2),RIGHT(YEAR(jaar_zip[[#This Row],[Datum]]),2))&amp;"-"&amp; TEXT(WEEKNUM(jaar_zip[[#This Row],[Datum]],21),"00")</f>
        <v>24-06</v>
      </c>
      <c r="L9083" s="101">
        <f>MONTH(jaar_zip[[#This Row],[Datum]])</f>
        <v>2</v>
      </c>
      <c r="M9083" s="101">
        <f>IF(ISNUMBER(jaar_zip[[#This Row],[etmaaltemperatuur]]),IF(jaar_zip[[#This Row],[etmaaltemperatuur]]&lt;stookgrens,stookgrens-jaar_zip[[#This Row],[etmaaltemperatuur]],0),"")</f>
        <v>7.1999999999999993</v>
      </c>
      <c r="N9083" s="101">
        <f>IF(ISNUMBER(jaar_zip[[#This Row],[graaddagen]]),IF(OR(MONTH(jaar_zip[[#This Row],[Datum]])=1,MONTH(jaar_zip[[#This Row],[Datum]])=2,MONTH(jaar_zip[[#This Row],[Datum]])=11,MONTH(jaar_zip[[#This Row],[Datum]])=12),1.1,IF(OR(MONTH(jaar_zip[[#This Row],[Datum]])=3,MONTH(jaar_zip[[#This Row],[Datum]])=10),1,0.8))*jaar_zip[[#This Row],[graaddagen]],"")</f>
        <v>7.92</v>
      </c>
      <c r="O9083" s="101">
        <f>IF(ISNUMBER(jaar_zip[[#This Row],[etmaaltemperatuur]]),IF(jaar_zip[[#This Row],[etmaaltemperatuur]]&gt;stookgrens,jaar_zip[[#This Row],[etmaaltemperatuur]]-stookgrens,0),"")</f>
        <v>0</v>
      </c>
    </row>
    <row r="9084" spans="1:15" x14ac:dyDescent="0.25">
      <c r="A9084">
        <v>391</v>
      </c>
      <c r="B9084">
        <v>20240210</v>
      </c>
      <c r="C9084">
        <v>2</v>
      </c>
      <c r="D9084">
        <v>10.3</v>
      </c>
      <c r="E9084">
        <v>411</v>
      </c>
      <c r="F9084">
        <v>0.8</v>
      </c>
      <c r="H9084">
        <v>88</v>
      </c>
      <c r="I9084" s="101" t="s">
        <v>45</v>
      </c>
      <c r="J9084" s="1">
        <f>DATEVALUE(RIGHT(jaar_zip[[#This Row],[YYYYMMDD]],2)&amp;"-"&amp;MID(jaar_zip[[#This Row],[YYYYMMDD]],5,2)&amp;"-"&amp;LEFT(jaar_zip[[#This Row],[YYYYMMDD]],4))</f>
        <v>45332</v>
      </c>
      <c r="K9084" s="101" t="str">
        <f>IF(AND(VALUE(MONTH(jaar_zip[[#This Row],[Datum]]))=1,VALUE(WEEKNUM(jaar_zip[[#This Row],[Datum]],21))&gt;51),RIGHT(YEAR(jaar_zip[[#This Row],[Datum]])-1,2),RIGHT(YEAR(jaar_zip[[#This Row],[Datum]]),2))&amp;"-"&amp; TEXT(WEEKNUM(jaar_zip[[#This Row],[Datum]],21),"00")</f>
        <v>24-06</v>
      </c>
      <c r="L9084" s="101">
        <f>MONTH(jaar_zip[[#This Row],[Datum]])</f>
        <v>2</v>
      </c>
      <c r="M9084" s="101">
        <f>IF(ISNUMBER(jaar_zip[[#This Row],[etmaaltemperatuur]]),IF(jaar_zip[[#This Row],[etmaaltemperatuur]]&lt;stookgrens,stookgrens-jaar_zip[[#This Row],[etmaaltemperatuur]],0),"")</f>
        <v>7.6999999999999993</v>
      </c>
      <c r="N9084" s="101">
        <f>IF(ISNUMBER(jaar_zip[[#This Row],[graaddagen]]),IF(OR(MONTH(jaar_zip[[#This Row],[Datum]])=1,MONTH(jaar_zip[[#This Row],[Datum]])=2,MONTH(jaar_zip[[#This Row],[Datum]])=11,MONTH(jaar_zip[[#This Row],[Datum]])=12),1.1,IF(OR(MONTH(jaar_zip[[#This Row],[Datum]])=3,MONTH(jaar_zip[[#This Row],[Datum]])=10),1,0.8))*jaar_zip[[#This Row],[graaddagen]],"")</f>
        <v>8.4700000000000006</v>
      </c>
      <c r="O9084" s="101">
        <f>IF(ISNUMBER(jaar_zip[[#This Row],[etmaaltemperatuur]]),IF(jaar_zip[[#This Row],[etmaaltemperatuur]]&gt;stookgrens,jaar_zip[[#This Row],[etmaaltemperatuur]]-stookgrens,0),"")</f>
        <v>0</v>
      </c>
    </row>
    <row r="9085" spans="1:15" x14ac:dyDescent="0.25">
      <c r="A9085">
        <v>391</v>
      </c>
      <c r="B9085">
        <v>20240211</v>
      </c>
      <c r="C9085">
        <v>1.8</v>
      </c>
      <c r="D9085">
        <v>8.8000000000000007</v>
      </c>
      <c r="E9085">
        <v>275</v>
      </c>
      <c r="F9085">
        <v>3.7</v>
      </c>
      <c r="H9085">
        <v>89</v>
      </c>
      <c r="I9085" s="101" t="s">
        <v>45</v>
      </c>
      <c r="J9085" s="1">
        <f>DATEVALUE(RIGHT(jaar_zip[[#This Row],[YYYYMMDD]],2)&amp;"-"&amp;MID(jaar_zip[[#This Row],[YYYYMMDD]],5,2)&amp;"-"&amp;LEFT(jaar_zip[[#This Row],[YYYYMMDD]],4))</f>
        <v>45333</v>
      </c>
      <c r="K9085" s="101" t="str">
        <f>IF(AND(VALUE(MONTH(jaar_zip[[#This Row],[Datum]]))=1,VALUE(WEEKNUM(jaar_zip[[#This Row],[Datum]],21))&gt;51),RIGHT(YEAR(jaar_zip[[#This Row],[Datum]])-1,2),RIGHT(YEAR(jaar_zip[[#This Row],[Datum]]),2))&amp;"-"&amp; TEXT(WEEKNUM(jaar_zip[[#This Row],[Datum]],21),"00")</f>
        <v>24-06</v>
      </c>
      <c r="L9085" s="101">
        <f>MONTH(jaar_zip[[#This Row],[Datum]])</f>
        <v>2</v>
      </c>
      <c r="M9085" s="101">
        <f>IF(ISNUMBER(jaar_zip[[#This Row],[etmaaltemperatuur]]),IF(jaar_zip[[#This Row],[etmaaltemperatuur]]&lt;stookgrens,stookgrens-jaar_zip[[#This Row],[etmaaltemperatuur]],0),"")</f>
        <v>9.1999999999999993</v>
      </c>
      <c r="N9085" s="101">
        <f>IF(ISNUMBER(jaar_zip[[#This Row],[graaddagen]]),IF(OR(MONTH(jaar_zip[[#This Row],[Datum]])=1,MONTH(jaar_zip[[#This Row],[Datum]])=2,MONTH(jaar_zip[[#This Row],[Datum]])=11,MONTH(jaar_zip[[#This Row],[Datum]])=12),1.1,IF(OR(MONTH(jaar_zip[[#This Row],[Datum]])=3,MONTH(jaar_zip[[#This Row],[Datum]])=10),1,0.8))*jaar_zip[[#This Row],[graaddagen]],"")</f>
        <v>10.119999999999999</v>
      </c>
      <c r="O9085" s="101">
        <f>IF(ISNUMBER(jaar_zip[[#This Row],[etmaaltemperatuur]]),IF(jaar_zip[[#This Row],[etmaaltemperatuur]]&gt;stookgrens,jaar_zip[[#This Row],[etmaaltemperatuur]]-stookgrens,0),"")</f>
        <v>0</v>
      </c>
    </row>
    <row r="9086" spans="1:15" x14ac:dyDescent="0.25">
      <c r="A9086">
        <v>391</v>
      </c>
      <c r="B9086">
        <v>20240212</v>
      </c>
      <c r="C9086">
        <v>1.7</v>
      </c>
      <c r="D9086">
        <v>6.7</v>
      </c>
      <c r="E9086">
        <v>412</v>
      </c>
      <c r="F9086">
        <v>-0.1</v>
      </c>
      <c r="H9086">
        <v>86</v>
      </c>
      <c r="I9086" s="101" t="s">
        <v>45</v>
      </c>
      <c r="J9086" s="1">
        <f>DATEVALUE(RIGHT(jaar_zip[[#This Row],[YYYYMMDD]],2)&amp;"-"&amp;MID(jaar_zip[[#This Row],[YYYYMMDD]],5,2)&amp;"-"&amp;LEFT(jaar_zip[[#This Row],[YYYYMMDD]],4))</f>
        <v>45334</v>
      </c>
      <c r="K9086" s="101" t="str">
        <f>IF(AND(VALUE(MONTH(jaar_zip[[#This Row],[Datum]]))=1,VALUE(WEEKNUM(jaar_zip[[#This Row],[Datum]],21))&gt;51),RIGHT(YEAR(jaar_zip[[#This Row],[Datum]])-1,2),RIGHT(YEAR(jaar_zip[[#This Row],[Datum]]),2))&amp;"-"&amp; TEXT(WEEKNUM(jaar_zip[[#This Row],[Datum]],21),"00")</f>
        <v>24-07</v>
      </c>
      <c r="L9086" s="101">
        <f>MONTH(jaar_zip[[#This Row],[Datum]])</f>
        <v>2</v>
      </c>
      <c r="M9086" s="101">
        <f>IF(ISNUMBER(jaar_zip[[#This Row],[etmaaltemperatuur]]),IF(jaar_zip[[#This Row],[etmaaltemperatuur]]&lt;stookgrens,stookgrens-jaar_zip[[#This Row],[etmaaltemperatuur]],0),"")</f>
        <v>11.3</v>
      </c>
      <c r="N9086" s="101">
        <f>IF(ISNUMBER(jaar_zip[[#This Row],[graaddagen]]),IF(OR(MONTH(jaar_zip[[#This Row],[Datum]])=1,MONTH(jaar_zip[[#This Row],[Datum]])=2,MONTH(jaar_zip[[#This Row],[Datum]])=11,MONTH(jaar_zip[[#This Row],[Datum]])=12),1.1,IF(OR(MONTH(jaar_zip[[#This Row],[Datum]])=3,MONTH(jaar_zip[[#This Row],[Datum]])=10),1,0.8))*jaar_zip[[#This Row],[graaddagen]],"")</f>
        <v>12.430000000000001</v>
      </c>
      <c r="O9086" s="101">
        <f>IF(ISNUMBER(jaar_zip[[#This Row],[etmaaltemperatuur]]),IF(jaar_zip[[#This Row],[etmaaltemperatuur]]&gt;stookgrens,jaar_zip[[#This Row],[etmaaltemperatuur]]-stookgrens,0),"")</f>
        <v>0</v>
      </c>
    </row>
    <row r="9087" spans="1:15" x14ac:dyDescent="0.25">
      <c r="A9087">
        <v>391</v>
      </c>
      <c r="B9087">
        <v>20240213</v>
      </c>
      <c r="C9087">
        <v>2.5</v>
      </c>
      <c r="D9087">
        <v>6.6</v>
      </c>
      <c r="E9087">
        <v>673</v>
      </c>
      <c r="F9087">
        <v>0.1</v>
      </c>
      <c r="H9087">
        <v>80</v>
      </c>
      <c r="I9087" s="101" t="s">
        <v>45</v>
      </c>
      <c r="J9087" s="1">
        <f>DATEVALUE(RIGHT(jaar_zip[[#This Row],[YYYYMMDD]],2)&amp;"-"&amp;MID(jaar_zip[[#This Row],[YYYYMMDD]],5,2)&amp;"-"&amp;LEFT(jaar_zip[[#This Row],[YYYYMMDD]],4))</f>
        <v>45335</v>
      </c>
      <c r="K9087" s="101" t="str">
        <f>IF(AND(VALUE(MONTH(jaar_zip[[#This Row],[Datum]]))=1,VALUE(WEEKNUM(jaar_zip[[#This Row],[Datum]],21))&gt;51),RIGHT(YEAR(jaar_zip[[#This Row],[Datum]])-1,2),RIGHT(YEAR(jaar_zip[[#This Row],[Datum]]),2))&amp;"-"&amp; TEXT(WEEKNUM(jaar_zip[[#This Row],[Datum]],21),"00")</f>
        <v>24-07</v>
      </c>
      <c r="L9087" s="101">
        <f>MONTH(jaar_zip[[#This Row],[Datum]])</f>
        <v>2</v>
      </c>
      <c r="M9087" s="101">
        <f>IF(ISNUMBER(jaar_zip[[#This Row],[etmaaltemperatuur]]),IF(jaar_zip[[#This Row],[etmaaltemperatuur]]&lt;stookgrens,stookgrens-jaar_zip[[#This Row],[etmaaltemperatuur]],0),"")</f>
        <v>11.4</v>
      </c>
      <c r="N9087" s="101">
        <f>IF(ISNUMBER(jaar_zip[[#This Row],[graaddagen]]),IF(OR(MONTH(jaar_zip[[#This Row],[Datum]])=1,MONTH(jaar_zip[[#This Row],[Datum]])=2,MONTH(jaar_zip[[#This Row],[Datum]])=11,MONTH(jaar_zip[[#This Row],[Datum]])=12),1.1,IF(OR(MONTH(jaar_zip[[#This Row],[Datum]])=3,MONTH(jaar_zip[[#This Row],[Datum]])=10),1,0.8))*jaar_zip[[#This Row],[graaddagen]],"")</f>
        <v>12.540000000000001</v>
      </c>
      <c r="O9087" s="101">
        <f>IF(ISNUMBER(jaar_zip[[#This Row],[etmaaltemperatuur]]),IF(jaar_zip[[#This Row],[etmaaltemperatuur]]&gt;stookgrens,jaar_zip[[#This Row],[etmaaltemperatuur]]-stookgrens,0),"")</f>
        <v>0</v>
      </c>
    </row>
    <row r="9088" spans="1:15" x14ac:dyDescent="0.25">
      <c r="A9088">
        <v>391</v>
      </c>
      <c r="B9088">
        <v>20240214</v>
      </c>
      <c r="C9088">
        <v>3.3</v>
      </c>
      <c r="D9088">
        <v>11</v>
      </c>
      <c r="E9088">
        <v>166</v>
      </c>
      <c r="F9088">
        <v>2.9</v>
      </c>
      <c r="H9088">
        <v>89</v>
      </c>
      <c r="I9088" s="101" t="s">
        <v>45</v>
      </c>
      <c r="J9088" s="1">
        <f>DATEVALUE(RIGHT(jaar_zip[[#This Row],[YYYYMMDD]],2)&amp;"-"&amp;MID(jaar_zip[[#This Row],[YYYYMMDD]],5,2)&amp;"-"&amp;LEFT(jaar_zip[[#This Row],[YYYYMMDD]],4))</f>
        <v>45336</v>
      </c>
      <c r="K9088" s="101" t="str">
        <f>IF(AND(VALUE(MONTH(jaar_zip[[#This Row],[Datum]]))=1,VALUE(WEEKNUM(jaar_zip[[#This Row],[Datum]],21))&gt;51),RIGHT(YEAR(jaar_zip[[#This Row],[Datum]])-1,2),RIGHT(YEAR(jaar_zip[[#This Row],[Datum]]),2))&amp;"-"&amp; TEXT(WEEKNUM(jaar_zip[[#This Row],[Datum]],21),"00")</f>
        <v>24-07</v>
      </c>
      <c r="L9088" s="101">
        <f>MONTH(jaar_zip[[#This Row],[Datum]])</f>
        <v>2</v>
      </c>
      <c r="M9088" s="101">
        <f>IF(ISNUMBER(jaar_zip[[#This Row],[etmaaltemperatuur]]),IF(jaar_zip[[#This Row],[etmaaltemperatuur]]&lt;stookgrens,stookgrens-jaar_zip[[#This Row],[etmaaltemperatuur]],0),"")</f>
        <v>7</v>
      </c>
      <c r="N9088" s="101">
        <f>IF(ISNUMBER(jaar_zip[[#This Row],[graaddagen]]),IF(OR(MONTH(jaar_zip[[#This Row],[Datum]])=1,MONTH(jaar_zip[[#This Row],[Datum]])=2,MONTH(jaar_zip[[#This Row],[Datum]])=11,MONTH(jaar_zip[[#This Row],[Datum]])=12),1.1,IF(OR(MONTH(jaar_zip[[#This Row],[Datum]])=3,MONTH(jaar_zip[[#This Row],[Datum]])=10),1,0.8))*jaar_zip[[#This Row],[graaddagen]],"")</f>
        <v>7.7000000000000011</v>
      </c>
      <c r="O9088" s="101">
        <f>IF(ISNUMBER(jaar_zip[[#This Row],[etmaaltemperatuur]]),IF(jaar_zip[[#This Row],[etmaaltemperatuur]]&gt;stookgrens,jaar_zip[[#This Row],[etmaaltemperatuur]]-stookgrens,0),"")</f>
        <v>0</v>
      </c>
    </row>
    <row r="9089" spans="1:15" x14ac:dyDescent="0.25">
      <c r="A9089">
        <v>391</v>
      </c>
      <c r="B9089">
        <v>20240215</v>
      </c>
      <c r="C9089">
        <v>2.5</v>
      </c>
      <c r="D9089">
        <v>13.1</v>
      </c>
      <c r="E9089">
        <v>391</v>
      </c>
      <c r="F9089">
        <v>2.2000000000000002</v>
      </c>
      <c r="H9089">
        <v>81</v>
      </c>
      <c r="I9089" s="101" t="s">
        <v>45</v>
      </c>
      <c r="J9089" s="1">
        <f>DATEVALUE(RIGHT(jaar_zip[[#This Row],[YYYYMMDD]],2)&amp;"-"&amp;MID(jaar_zip[[#This Row],[YYYYMMDD]],5,2)&amp;"-"&amp;LEFT(jaar_zip[[#This Row],[YYYYMMDD]],4))</f>
        <v>45337</v>
      </c>
      <c r="K9089" s="101" t="str">
        <f>IF(AND(VALUE(MONTH(jaar_zip[[#This Row],[Datum]]))=1,VALUE(WEEKNUM(jaar_zip[[#This Row],[Datum]],21))&gt;51),RIGHT(YEAR(jaar_zip[[#This Row],[Datum]])-1,2),RIGHT(YEAR(jaar_zip[[#This Row],[Datum]]),2))&amp;"-"&amp; TEXT(WEEKNUM(jaar_zip[[#This Row],[Datum]],21),"00")</f>
        <v>24-07</v>
      </c>
      <c r="L9089" s="101">
        <f>MONTH(jaar_zip[[#This Row],[Datum]])</f>
        <v>2</v>
      </c>
      <c r="M9089" s="101">
        <f>IF(ISNUMBER(jaar_zip[[#This Row],[etmaaltemperatuur]]),IF(jaar_zip[[#This Row],[etmaaltemperatuur]]&lt;stookgrens,stookgrens-jaar_zip[[#This Row],[etmaaltemperatuur]],0),"")</f>
        <v>4.9000000000000004</v>
      </c>
      <c r="N9089" s="101">
        <f>IF(ISNUMBER(jaar_zip[[#This Row],[graaddagen]]),IF(OR(MONTH(jaar_zip[[#This Row],[Datum]])=1,MONTH(jaar_zip[[#This Row],[Datum]])=2,MONTH(jaar_zip[[#This Row],[Datum]])=11,MONTH(jaar_zip[[#This Row],[Datum]])=12),1.1,IF(OR(MONTH(jaar_zip[[#This Row],[Datum]])=3,MONTH(jaar_zip[[#This Row],[Datum]])=10),1,0.8))*jaar_zip[[#This Row],[graaddagen]],"")</f>
        <v>5.3900000000000006</v>
      </c>
      <c r="O9089" s="101">
        <f>IF(ISNUMBER(jaar_zip[[#This Row],[etmaaltemperatuur]]),IF(jaar_zip[[#This Row],[etmaaltemperatuur]]&gt;stookgrens,jaar_zip[[#This Row],[etmaaltemperatuur]]-stookgrens,0),"")</f>
        <v>0</v>
      </c>
    </row>
    <row r="9090" spans="1:15" x14ac:dyDescent="0.25">
      <c r="A9090">
        <v>391</v>
      </c>
      <c r="B9090">
        <v>20240216</v>
      </c>
      <c r="C9090">
        <v>2</v>
      </c>
      <c r="D9090">
        <v>11.5</v>
      </c>
      <c r="E9090">
        <v>153</v>
      </c>
      <c r="F9090">
        <v>0.7</v>
      </c>
      <c r="H9090">
        <v>85</v>
      </c>
      <c r="I9090" s="101" t="s">
        <v>45</v>
      </c>
      <c r="J9090" s="1">
        <f>DATEVALUE(RIGHT(jaar_zip[[#This Row],[YYYYMMDD]],2)&amp;"-"&amp;MID(jaar_zip[[#This Row],[YYYYMMDD]],5,2)&amp;"-"&amp;LEFT(jaar_zip[[#This Row],[YYYYMMDD]],4))</f>
        <v>45338</v>
      </c>
      <c r="K9090" s="101" t="str">
        <f>IF(AND(VALUE(MONTH(jaar_zip[[#This Row],[Datum]]))=1,VALUE(WEEKNUM(jaar_zip[[#This Row],[Datum]],21))&gt;51),RIGHT(YEAR(jaar_zip[[#This Row],[Datum]])-1,2),RIGHT(YEAR(jaar_zip[[#This Row],[Datum]]),2))&amp;"-"&amp; TEXT(WEEKNUM(jaar_zip[[#This Row],[Datum]],21),"00")</f>
        <v>24-07</v>
      </c>
      <c r="L9090" s="101">
        <f>MONTH(jaar_zip[[#This Row],[Datum]])</f>
        <v>2</v>
      </c>
      <c r="M9090" s="101">
        <f>IF(ISNUMBER(jaar_zip[[#This Row],[etmaaltemperatuur]]),IF(jaar_zip[[#This Row],[etmaaltemperatuur]]&lt;stookgrens,stookgrens-jaar_zip[[#This Row],[etmaaltemperatuur]],0),"")</f>
        <v>6.5</v>
      </c>
      <c r="N9090" s="101">
        <f>IF(ISNUMBER(jaar_zip[[#This Row],[graaddagen]]),IF(OR(MONTH(jaar_zip[[#This Row],[Datum]])=1,MONTH(jaar_zip[[#This Row],[Datum]])=2,MONTH(jaar_zip[[#This Row],[Datum]])=11,MONTH(jaar_zip[[#This Row],[Datum]])=12),1.1,IF(OR(MONTH(jaar_zip[[#This Row],[Datum]])=3,MONTH(jaar_zip[[#This Row],[Datum]])=10),1,0.8))*jaar_zip[[#This Row],[graaddagen]],"")</f>
        <v>7.15</v>
      </c>
      <c r="O9090" s="101">
        <f>IF(ISNUMBER(jaar_zip[[#This Row],[etmaaltemperatuur]]),IF(jaar_zip[[#This Row],[etmaaltemperatuur]]&gt;stookgrens,jaar_zip[[#This Row],[etmaaltemperatuur]]-stookgrens,0),"")</f>
        <v>0</v>
      </c>
    </row>
    <row r="9091" spans="1:15" x14ac:dyDescent="0.25">
      <c r="A9091">
        <v>391</v>
      </c>
      <c r="B9091">
        <v>20240217</v>
      </c>
      <c r="C9091">
        <v>1.4</v>
      </c>
      <c r="D9091">
        <v>9.8000000000000007</v>
      </c>
      <c r="E9091">
        <v>334</v>
      </c>
      <c r="F9091">
        <v>-0.1</v>
      </c>
      <c r="H9091">
        <v>88</v>
      </c>
      <c r="I9091" s="101" t="s">
        <v>45</v>
      </c>
      <c r="J9091" s="1">
        <f>DATEVALUE(RIGHT(jaar_zip[[#This Row],[YYYYMMDD]],2)&amp;"-"&amp;MID(jaar_zip[[#This Row],[YYYYMMDD]],5,2)&amp;"-"&amp;LEFT(jaar_zip[[#This Row],[YYYYMMDD]],4))</f>
        <v>45339</v>
      </c>
      <c r="K9091" s="101" t="str">
        <f>IF(AND(VALUE(MONTH(jaar_zip[[#This Row],[Datum]]))=1,VALUE(WEEKNUM(jaar_zip[[#This Row],[Datum]],21))&gt;51),RIGHT(YEAR(jaar_zip[[#This Row],[Datum]])-1,2),RIGHT(YEAR(jaar_zip[[#This Row],[Datum]]),2))&amp;"-"&amp; TEXT(WEEKNUM(jaar_zip[[#This Row],[Datum]],21),"00")</f>
        <v>24-07</v>
      </c>
      <c r="L9091" s="101">
        <f>MONTH(jaar_zip[[#This Row],[Datum]])</f>
        <v>2</v>
      </c>
      <c r="M9091" s="101">
        <f>IF(ISNUMBER(jaar_zip[[#This Row],[etmaaltemperatuur]]),IF(jaar_zip[[#This Row],[etmaaltemperatuur]]&lt;stookgrens,stookgrens-jaar_zip[[#This Row],[etmaaltemperatuur]],0),"")</f>
        <v>8.1999999999999993</v>
      </c>
      <c r="N9091" s="101">
        <f>IF(ISNUMBER(jaar_zip[[#This Row],[graaddagen]]),IF(OR(MONTH(jaar_zip[[#This Row],[Datum]])=1,MONTH(jaar_zip[[#This Row],[Datum]])=2,MONTH(jaar_zip[[#This Row],[Datum]])=11,MONTH(jaar_zip[[#This Row],[Datum]])=12),1.1,IF(OR(MONTH(jaar_zip[[#This Row],[Datum]])=3,MONTH(jaar_zip[[#This Row],[Datum]])=10),1,0.8))*jaar_zip[[#This Row],[graaddagen]],"")</f>
        <v>9.02</v>
      </c>
      <c r="O9091" s="101">
        <f>IF(ISNUMBER(jaar_zip[[#This Row],[etmaaltemperatuur]]),IF(jaar_zip[[#This Row],[etmaaltemperatuur]]&gt;stookgrens,jaar_zip[[#This Row],[etmaaltemperatuur]]-stookgrens,0),"")</f>
        <v>0</v>
      </c>
    </row>
    <row r="9092" spans="1:15" x14ac:dyDescent="0.25">
      <c r="A9092">
        <v>391</v>
      </c>
      <c r="B9092">
        <v>20240218</v>
      </c>
      <c r="C9092">
        <v>3.6</v>
      </c>
      <c r="D9092">
        <v>9.3000000000000007</v>
      </c>
      <c r="E9092">
        <v>132</v>
      </c>
      <c r="F9092">
        <v>6.6</v>
      </c>
      <c r="H9092">
        <v>85</v>
      </c>
      <c r="I9092" s="101" t="s">
        <v>45</v>
      </c>
      <c r="J9092" s="1">
        <f>DATEVALUE(RIGHT(jaar_zip[[#This Row],[YYYYMMDD]],2)&amp;"-"&amp;MID(jaar_zip[[#This Row],[YYYYMMDD]],5,2)&amp;"-"&amp;LEFT(jaar_zip[[#This Row],[YYYYMMDD]],4))</f>
        <v>45340</v>
      </c>
      <c r="K9092" s="101" t="str">
        <f>IF(AND(VALUE(MONTH(jaar_zip[[#This Row],[Datum]]))=1,VALUE(WEEKNUM(jaar_zip[[#This Row],[Datum]],21))&gt;51),RIGHT(YEAR(jaar_zip[[#This Row],[Datum]])-1,2),RIGHT(YEAR(jaar_zip[[#This Row],[Datum]]),2))&amp;"-"&amp; TEXT(WEEKNUM(jaar_zip[[#This Row],[Datum]],21),"00")</f>
        <v>24-07</v>
      </c>
      <c r="L9092" s="101">
        <f>MONTH(jaar_zip[[#This Row],[Datum]])</f>
        <v>2</v>
      </c>
      <c r="M9092" s="101">
        <f>IF(ISNUMBER(jaar_zip[[#This Row],[etmaaltemperatuur]]),IF(jaar_zip[[#This Row],[etmaaltemperatuur]]&lt;stookgrens,stookgrens-jaar_zip[[#This Row],[etmaaltemperatuur]],0),"")</f>
        <v>8.6999999999999993</v>
      </c>
      <c r="N9092" s="101">
        <f>IF(ISNUMBER(jaar_zip[[#This Row],[graaddagen]]),IF(OR(MONTH(jaar_zip[[#This Row],[Datum]])=1,MONTH(jaar_zip[[#This Row],[Datum]])=2,MONTH(jaar_zip[[#This Row],[Datum]])=11,MONTH(jaar_zip[[#This Row],[Datum]])=12),1.1,IF(OR(MONTH(jaar_zip[[#This Row],[Datum]])=3,MONTH(jaar_zip[[#This Row],[Datum]])=10),1,0.8))*jaar_zip[[#This Row],[graaddagen]],"")</f>
        <v>9.57</v>
      </c>
      <c r="O9092" s="101">
        <f>IF(ISNUMBER(jaar_zip[[#This Row],[etmaaltemperatuur]]),IF(jaar_zip[[#This Row],[etmaaltemperatuur]]&gt;stookgrens,jaar_zip[[#This Row],[etmaaltemperatuur]]-stookgrens,0),"")</f>
        <v>0</v>
      </c>
    </row>
    <row r="9093" spans="1:15" x14ac:dyDescent="0.25">
      <c r="A9093">
        <v>391</v>
      </c>
      <c r="B9093">
        <v>20240219</v>
      </c>
      <c r="C9093">
        <v>2.4</v>
      </c>
      <c r="D9093">
        <v>8.8000000000000007</v>
      </c>
      <c r="E9093">
        <v>284</v>
      </c>
      <c r="F9093">
        <v>1.2</v>
      </c>
      <c r="H9093">
        <v>88</v>
      </c>
      <c r="I9093" s="101" t="s">
        <v>45</v>
      </c>
      <c r="J9093" s="1">
        <f>DATEVALUE(RIGHT(jaar_zip[[#This Row],[YYYYMMDD]],2)&amp;"-"&amp;MID(jaar_zip[[#This Row],[YYYYMMDD]],5,2)&amp;"-"&amp;LEFT(jaar_zip[[#This Row],[YYYYMMDD]],4))</f>
        <v>45341</v>
      </c>
      <c r="K9093" s="101" t="str">
        <f>IF(AND(VALUE(MONTH(jaar_zip[[#This Row],[Datum]]))=1,VALUE(WEEKNUM(jaar_zip[[#This Row],[Datum]],21))&gt;51),RIGHT(YEAR(jaar_zip[[#This Row],[Datum]])-1,2),RIGHT(YEAR(jaar_zip[[#This Row],[Datum]]),2))&amp;"-"&amp; TEXT(WEEKNUM(jaar_zip[[#This Row],[Datum]],21),"00")</f>
        <v>24-08</v>
      </c>
      <c r="L9093" s="101">
        <f>MONTH(jaar_zip[[#This Row],[Datum]])</f>
        <v>2</v>
      </c>
      <c r="M9093" s="101">
        <f>IF(ISNUMBER(jaar_zip[[#This Row],[etmaaltemperatuur]]),IF(jaar_zip[[#This Row],[etmaaltemperatuur]]&lt;stookgrens,stookgrens-jaar_zip[[#This Row],[etmaaltemperatuur]],0),"")</f>
        <v>9.1999999999999993</v>
      </c>
      <c r="N9093" s="101">
        <f>IF(ISNUMBER(jaar_zip[[#This Row],[graaddagen]]),IF(OR(MONTH(jaar_zip[[#This Row],[Datum]])=1,MONTH(jaar_zip[[#This Row],[Datum]])=2,MONTH(jaar_zip[[#This Row],[Datum]])=11,MONTH(jaar_zip[[#This Row],[Datum]])=12),1.1,IF(OR(MONTH(jaar_zip[[#This Row],[Datum]])=3,MONTH(jaar_zip[[#This Row],[Datum]])=10),1,0.8))*jaar_zip[[#This Row],[graaddagen]],"")</f>
        <v>10.119999999999999</v>
      </c>
      <c r="O9093" s="101">
        <f>IF(ISNUMBER(jaar_zip[[#This Row],[etmaaltemperatuur]]),IF(jaar_zip[[#This Row],[etmaaltemperatuur]]&gt;stookgrens,jaar_zip[[#This Row],[etmaaltemperatuur]]-stookgrens,0),"")</f>
        <v>0</v>
      </c>
    </row>
    <row r="9094" spans="1:15" x14ac:dyDescent="0.25">
      <c r="A9094">
        <v>391</v>
      </c>
      <c r="B9094">
        <v>20240220</v>
      </c>
      <c r="C9094">
        <v>2.7</v>
      </c>
      <c r="D9094">
        <v>8</v>
      </c>
      <c r="E9094">
        <v>535</v>
      </c>
      <c r="F9094">
        <v>0</v>
      </c>
      <c r="H9094">
        <v>83</v>
      </c>
      <c r="I9094" s="101" t="s">
        <v>45</v>
      </c>
      <c r="J9094" s="1">
        <f>DATEVALUE(RIGHT(jaar_zip[[#This Row],[YYYYMMDD]],2)&amp;"-"&amp;MID(jaar_zip[[#This Row],[YYYYMMDD]],5,2)&amp;"-"&amp;LEFT(jaar_zip[[#This Row],[YYYYMMDD]],4))</f>
        <v>45342</v>
      </c>
      <c r="K9094" s="101" t="str">
        <f>IF(AND(VALUE(MONTH(jaar_zip[[#This Row],[Datum]]))=1,VALUE(WEEKNUM(jaar_zip[[#This Row],[Datum]],21))&gt;51),RIGHT(YEAR(jaar_zip[[#This Row],[Datum]])-1,2),RIGHT(YEAR(jaar_zip[[#This Row],[Datum]]),2))&amp;"-"&amp; TEXT(WEEKNUM(jaar_zip[[#This Row],[Datum]],21),"00")</f>
        <v>24-08</v>
      </c>
      <c r="L9094" s="101">
        <f>MONTH(jaar_zip[[#This Row],[Datum]])</f>
        <v>2</v>
      </c>
      <c r="M9094" s="101">
        <f>IF(ISNUMBER(jaar_zip[[#This Row],[etmaaltemperatuur]]),IF(jaar_zip[[#This Row],[etmaaltemperatuur]]&lt;stookgrens,stookgrens-jaar_zip[[#This Row],[etmaaltemperatuur]],0),"")</f>
        <v>10</v>
      </c>
      <c r="N9094" s="101">
        <f>IF(ISNUMBER(jaar_zip[[#This Row],[graaddagen]]),IF(OR(MONTH(jaar_zip[[#This Row],[Datum]])=1,MONTH(jaar_zip[[#This Row],[Datum]])=2,MONTH(jaar_zip[[#This Row],[Datum]])=11,MONTH(jaar_zip[[#This Row],[Datum]])=12),1.1,IF(OR(MONTH(jaar_zip[[#This Row],[Datum]])=3,MONTH(jaar_zip[[#This Row],[Datum]])=10),1,0.8))*jaar_zip[[#This Row],[graaddagen]],"")</f>
        <v>11</v>
      </c>
      <c r="O9094" s="101">
        <f>IF(ISNUMBER(jaar_zip[[#This Row],[etmaaltemperatuur]]),IF(jaar_zip[[#This Row],[etmaaltemperatuur]]&gt;stookgrens,jaar_zip[[#This Row],[etmaaltemperatuur]]-stookgrens,0),"")</f>
        <v>0</v>
      </c>
    </row>
    <row r="9095" spans="1:15" x14ac:dyDescent="0.25">
      <c r="A9095">
        <v>391</v>
      </c>
      <c r="B9095">
        <v>20240221</v>
      </c>
      <c r="C9095">
        <v>3.7</v>
      </c>
      <c r="D9095">
        <v>9.1999999999999993</v>
      </c>
      <c r="E9095">
        <v>333</v>
      </c>
      <c r="F9095">
        <v>6.5</v>
      </c>
      <c r="H9095">
        <v>81</v>
      </c>
      <c r="I9095" s="101" t="s">
        <v>45</v>
      </c>
      <c r="J9095" s="1">
        <f>DATEVALUE(RIGHT(jaar_zip[[#This Row],[YYYYMMDD]],2)&amp;"-"&amp;MID(jaar_zip[[#This Row],[YYYYMMDD]],5,2)&amp;"-"&amp;LEFT(jaar_zip[[#This Row],[YYYYMMDD]],4))</f>
        <v>45343</v>
      </c>
      <c r="K9095" s="101" t="str">
        <f>IF(AND(VALUE(MONTH(jaar_zip[[#This Row],[Datum]]))=1,VALUE(WEEKNUM(jaar_zip[[#This Row],[Datum]],21))&gt;51),RIGHT(YEAR(jaar_zip[[#This Row],[Datum]])-1,2),RIGHT(YEAR(jaar_zip[[#This Row],[Datum]]),2))&amp;"-"&amp; TEXT(WEEKNUM(jaar_zip[[#This Row],[Datum]],21),"00")</f>
        <v>24-08</v>
      </c>
      <c r="L9095" s="101">
        <f>MONTH(jaar_zip[[#This Row],[Datum]])</f>
        <v>2</v>
      </c>
      <c r="M9095" s="101">
        <f>IF(ISNUMBER(jaar_zip[[#This Row],[etmaaltemperatuur]]),IF(jaar_zip[[#This Row],[etmaaltemperatuur]]&lt;stookgrens,stookgrens-jaar_zip[[#This Row],[etmaaltemperatuur]],0),"")</f>
        <v>8.8000000000000007</v>
      </c>
      <c r="N9095" s="101">
        <f>IF(ISNUMBER(jaar_zip[[#This Row],[graaddagen]]),IF(OR(MONTH(jaar_zip[[#This Row],[Datum]])=1,MONTH(jaar_zip[[#This Row],[Datum]])=2,MONTH(jaar_zip[[#This Row],[Datum]])=11,MONTH(jaar_zip[[#This Row],[Datum]])=12),1.1,IF(OR(MONTH(jaar_zip[[#This Row],[Datum]])=3,MONTH(jaar_zip[[#This Row],[Datum]])=10),1,0.8))*jaar_zip[[#This Row],[graaddagen]],"")</f>
        <v>9.6800000000000015</v>
      </c>
      <c r="O9095" s="101">
        <f>IF(ISNUMBER(jaar_zip[[#This Row],[etmaaltemperatuur]]),IF(jaar_zip[[#This Row],[etmaaltemperatuur]]&gt;stookgrens,jaar_zip[[#This Row],[etmaaltemperatuur]]-stookgrens,0),"")</f>
        <v>0</v>
      </c>
    </row>
    <row r="9096" spans="1:15" x14ac:dyDescent="0.25">
      <c r="A9096">
        <v>391</v>
      </c>
      <c r="B9096">
        <v>20240222</v>
      </c>
      <c r="C9096">
        <v>4.4000000000000004</v>
      </c>
      <c r="D9096">
        <v>10.1</v>
      </c>
      <c r="E9096">
        <v>227</v>
      </c>
      <c r="F9096">
        <v>6.4</v>
      </c>
      <c r="H9096">
        <v>86</v>
      </c>
      <c r="I9096" s="101" t="s">
        <v>45</v>
      </c>
      <c r="J9096" s="1">
        <f>DATEVALUE(RIGHT(jaar_zip[[#This Row],[YYYYMMDD]],2)&amp;"-"&amp;MID(jaar_zip[[#This Row],[YYYYMMDD]],5,2)&amp;"-"&amp;LEFT(jaar_zip[[#This Row],[YYYYMMDD]],4))</f>
        <v>45344</v>
      </c>
      <c r="K9096" s="101" t="str">
        <f>IF(AND(VALUE(MONTH(jaar_zip[[#This Row],[Datum]]))=1,VALUE(WEEKNUM(jaar_zip[[#This Row],[Datum]],21))&gt;51),RIGHT(YEAR(jaar_zip[[#This Row],[Datum]])-1,2),RIGHT(YEAR(jaar_zip[[#This Row],[Datum]]),2))&amp;"-"&amp; TEXT(WEEKNUM(jaar_zip[[#This Row],[Datum]],21),"00")</f>
        <v>24-08</v>
      </c>
      <c r="L9096" s="101">
        <f>MONTH(jaar_zip[[#This Row],[Datum]])</f>
        <v>2</v>
      </c>
      <c r="M9096" s="101">
        <f>IF(ISNUMBER(jaar_zip[[#This Row],[etmaaltemperatuur]]),IF(jaar_zip[[#This Row],[etmaaltemperatuur]]&lt;stookgrens,stookgrens-jaar_zip[[#This Row],[etmaaltemperatuur]],0),"")</f>
        <v>7.9</v>
      </c>
      <c r="N9096" s="101">
        <f>IF(ISNUMBER(jaar_zip[[#This Row],[graaddagen]]),IF(OR(MONTH(jaar_zip[[#This Row],[Datum]])=1,MONTH(jaar_zip[[#This Row],[Datum]])=2,MONTH(jaar_zip[[#This Row],[Datum]])=11,MONTH(jaar_zip[[#This Row],[Datum]])=12),1.1,IF(OR(MONTH(jaar_zip[[#This Row],[Datum]])=3,MONTH(jaar_zip[[#This Row],[Datum]])=10),1,0.8))*jaar_zip[[#This Row],[graaddagen]],"")</f>
        <v>8.6900000000000013</v>
      </c>
      <c r="O9096" s="101">
        <f>IF(ISNUMBER(jaar_zip[[#This Row],[etmaaltemperatuur]]),IF(jaar_zip[[#This Row],[etmaaltemperatuur]]&gt;stookgrens,jaar_zip[[#This Row],[etmaaltemperatuur]]-stookgrens,0),"")</f>
        <v>0</v>
      </c>
    </row>
    <row r="9097" spans="1:15" x14ac:dyDescent="0.25">
      <c r="A9097">
        <v>391</v>
      </c>
      <c r="B9097">
        <v>20240223</v>
      </c>
      <c r="C9097">
        <v>3.9</v>
      </c>
      <c r="D9097">
        <v>6.5</v>
      </c>
      <c r="E9097">
        <v>347</v>
      </c>
      <c r="F9097">
        <v>0.5</v>
      </c>
      <c r="H9097">
        <v>74</v>
      </c>
      <c r="I9097" s="101" t="s">
        <v>45</v>
      </c>
      <c r="J9097" s="1">
        <f>DATEVALUE(RIGHT(jaar_zip[[#This Row],[YYYYMMDD]],2)&amp;"-"&amp;MID(jaar_zip[[#This Row],[YYYYMMDD]],5,2)&amp;"-"&amp;LEFT(jaar_zip[[#This Row],[YYYYMMDD]],4))</f>
        <v>45345</v>
      </c>
      <c r="K9097" s="101" t="str">
        <f>IF(AND(VALUE(MONTH(jaar_zip[[#This Row],[Datum]]))=1,VALUE(WEEKNUM(jaar_zip[[#This Row],[Datum]],21))&gt;51),RIGHT(YEAR(jaar_zip[[#This Row],[Datum]])-1,2),RIGHT(YEAR(jaar_zip[[#This Row],[Datum]]),2))&amp;"-"&amp; TEXT(WEEKNUM(jaar_zip[[#This Row],[Datum]],21),"00")</f>
        <v>24-08</v>
      </c>
      <c r="L9097" s="101">
        <f>MONTH(jaar_zip[[#This Row],[Datum]])</f>
        <v>2</v>
      </c>
      <c r="M9097" s="101">
        <f>IF(ISNUMBER(jaar_zip[[#This Row],[etmaaltemperatuur]]),IF(jaar_zip[[#This Row],[etmaaltemperatuur]]&lt;stookgrens,stookgrens-jaar_zip[[#This Row],[etmaaltemperatuur]],0),"")</f>
        <v>11.5</v>
      </c>
      <c r="N9097" s="101">
        <f>IF(ISNUMBER(jaar_zip[[#This Row],[graaddagen]]),IF(OR(MONTH(jaar_zip[[#This Row],[Datum]])=1,MONTH(jaar_zip[[#This Row],[Datum]])=2,MONTH(jaar_zip[[#This Row],[Datum]])=11,MONTH(jaar_zip[[#This Row],[Datum]])=12),1.1,IF(OR(MONTH(jaar_zip[[#This Row],[Datum]])=3,MONTH(jaar_zip[[#This Row],[Datum]])=10),1,0.8))*jaar_zip[[#This Row],[graaddagen]],"")</f>
        <v>12.65</v>
      </c>
      <c r="O9097" s="101">
        <f>IF(ISNUMBER(jaar_zip[[#This Row],[etmaaltemperatuur]]),IF(jaar_zip[[#This Row],[etmaaltemperatuur]]&gt;stookgrens,jaar_zip[[#This Row],[etmaaltemperatuur]]-stookgrens,0),"")</f>
        <v>0</v>
      </c>
    </row>
    <row r="9098" spans="1:15" x14ac:dyDescent="0.25">
      <c r="A9098">
        <v>391</v>
      </c>
      <c r="B9098">
        <v>20240224</v>
      </c>
      <c r="C9098">
        <v>2.8</v>
      </c>
      <c r="D9098">
        <v>5.6</v>
      </c>
      <c r="E9098">
        <v>580</v>
      </c>
      <c r="F9098">
        <v>0.9</v>
      </c>
      <c r="H9098">
        <v>77</v>
      </c>
      <c r="I9098" s="101" t="s">
        <v>45</v>
      </c>
      <c r="J9098" s="1">
        <f>DATEVALUE(RIGHT(jaar_zip[[#This Row],[YYYYMMDD]],2)&amp;"-"&amp;MID(jaar_zip[[#This Row],[YYYYMMDD]],5,2)&amp;"-"&amp;LEFT(jaar_zip[[#This Row],[YYYYMMDD]],4))</f>
        <v>45346</v>
      </c>
      <c r="K9098" s="101" t="str">
        <f>IF(AND(VALUE(MONTH(jaar_zip[[#This Row],[Datum]]))=1,VALUE(WEEKNUM(jaar_zip[[#This Row],[Datum]],21))&gt;51),RIGHT(YEAR(jaar_zip[[#This Row],[Datum]])-1,2),RIGHT(YEAR(jaar_zip[[#This Row],[Datum]]),2))&amp;"-"&amp; TEXT(WEEKNUM(jaar_zip[[#This Row],[Datum]],21),"00")</f>
        <v>24-08</v>
      </c>
      <c r="L9098" s="101">
        <f>MONTH(jaar_zip[[#This Row],[Datum]])</f>
        <v>2</v>
      </c>
      <c r="M9098" s="101">
        <f>IF(ISNUMBER(jaar_zip[[#This Row],[etmaaltemperatuur]]),IF(jaar_zip[[#This Row],[etmaaltemperatuur]]&lt;stookgrens,stookgrens-jaar_zip[[#This Row],[etmaaltemperatuur]],0),"")</f>
        <v>12.4</v>
      </c>
      <c r="N9098" s="101">
        <f>IF(ISNUMBER(jaar_zip[[#This Row],[graaddagen]]),IF(OR(MONTH(jaar_zip[[#This Row],[Datum]])=1,MONTH(jaar_zip[[#This Row],[Datum]])=2,MONTH(jaar_zip[[#This Row],[Datum]])=11,MONTH(jaar_zip[[#This Row],[Datum]])=12),1.1,IF(OR(MONTH(jaar_zip[[#This Row],[Datum]])=3,MONTH(jaar_zip[[#This Row],[Datum]])=10),1,0.8))*jaar_zip[[#This Row],[graaddagen]],"")</f>
        <v>13.640000000000002</v>
      </c>
      <c r="O9098" s="101">
        <f>IF(ISNUMBER(jaar_zip[[#This Row],[etmaaltemperatuur]]),IF(jaar_zip[[#This Row],[etmaaltemperatuur]]&gt;stookgrens,jaar_zip[[#This Row],[etmaaltemperatuur]]-stookgrens,0),"")</f>
        <v>0</v>
      </c>
    </row>
    <row r="9099" spans="1:15" x14ac:dyDescent="0.25">
      <c r="A9099">
        <v>391</v>
      </c>
      <c r="B9099">
        <v>20240225</v>
      </c>
      <c r="C9099">
        <v>2.6</v>
      </c>
      <c r="D9099">
        <v>6.6</v>
      </c>
      <c r="E9099">
        <v>486</v>
      </c>
      <c r="F9099">
        <v>2.9</v>
      </c>
      <c r="H9099">
        <v>78</v>
      </c>
      <c r="I9099" s="101" t="s">
        <v>45</v>
      </c>
      <c r="J9099" s="1">
        <f>DATEVALUE(RIGHT(jaar_zip[[#This Row],[YYYYMMDD]],2)&amp;"-"&amp;MID(jaar_zip[[#This Row],[YYYYMMDD]],5,2)&amp;"-"&amp;LEFT(jaar_zip[[#This Row],[YYYYMMDD]],4))</f>
        <v>45347</v>
      </c>
      <c r="K9099" s="101" t="str">
        <f>IF(AND(VALUE(MONTH(jaar_zip[[#This Row],[Datum]]))=1,VALUE(WEEKNUM(jaar_zip[[#This Row],[Datum]],21))&gt;51),RIGHT(YEAR(jaar_zip[[#This Row],[Datum]])-1,2),RIGHT(YEAR(jaar_zip[[#This Row],[Datum]]),2))&amp;"-"&amp; TEXT(WEEKNUM(jaar_zip[[#This Row],[Datum]],21),"00")</f>
        <v>24-08</v>
      </c>
      <c r="L9099" s="101">
        <f>MONTH(jaar_zip[[#This Row],[Datum]])</f>
        <v>2</v>
      </c>
      <c r="M9099" s="101">
        <f>IF(ISNUMBER(jaar_zip[[#This Row],[etmaaltemperatuur]]),IF(jaar_zip[[#This Row],[etmaaltemperatuur]]&lt;stookgrens,stookgrens-jaar_zip[[#This Row],[etmaaltemperatuur]],0),"")</f>
        <v>11.4</v>
      </c>
      <c r="N9099" s="101">
        <f>IF(ISNUMBER(jaar_zip[[#This Row],[graaddagen]]),IF(OR(MONTH(jaar_zip[[#This Row],[Datum]])=1,MONTH(jaar_zip[[#This Row],[Datum]])=2,MONTH(jaar_zip[[#This Row],[Datum]])=11,MONTH(jaar_zip[[#This Row],[Datum]])=12),1.1,IF(OR(MONTH(jaar_zip[[#This Row],[Datum]])=3,MONTH(jaar_zip[[#This Row],[Datum]])=10),1,0.8))*jaar_zip[[#This Row],[graaddagen]],"")</f>
        <v>12.540000000000001</v>
      </c>
      <c r="O9099" s="101">
        <f>IF(ISNUMBER(jaar_zip[[#This Row],[etmaaltemperatuur]]),IF(jaar_zip[[#This Row],[etmaaltemperatuur]]&gt;stookgrens,jaar_zip[[#This Row],[etmaaltemperatuur]]-stookgrens,0),"")</f>
        <v>0</v>
      </c>
    </row>
    <row r="9100" spans="1:15" x14ac:dyDescent="0.25">
      <c r="A9100">
        <v>391</v>
      </c>
      <c r="B9100">
        <v>20240226</v>
      </c>
      <c r="C9100">
        <v>4.3</v>
      </c>
      <c r="D9100">
        <v>5.3</v>
      </c>
      <c r="E9100">
        <v>122</v>
      </c>
      <c r="F9100">
        <v>13.4</v>
      </c>
      <c r="H9100">
        <v>87</v>
      </c>
      <c r="I9100" s="101" t="s">
        <v>45</v>
      </c>
      <c r="J9100" s="1">
        <f>DATEVALUE(RIGHT(jaar_zip[[#This Row],[YYYYMMDD]],2)&amp;"-"&amp;MID(jaar_zip[[#This Row],[YYYYMMDD]],5,2)&amp;"-"&amp;LEFT(jaar_zip[[#This Row],[YYYYMMDD]],4))</f>
        <v>45348</v>
      </c>
      <c r="K9100" s="101" t="str">
        <f>IF(AND(VALUE(MONTH(jaar_zip[[#This Row],[Datum]]))=1,VALUE(WEEKNUM(jaar_zip[[#This Row],[Datum]],21))&gt;51),RIGHT(YEAR(jaar_zip[[#This Row],[Datum]])-1,2),RIGHT(YEAR(jaar_zip[[#This Row],[Datum]]),2))&amp;"-"&amp; TEXT(WEEKNUM(jaar_zip[[#This Row],[Datum]],21),"00")</f>
        <v>24-09</v>
      </c>
      <c r="L9100" s="101">
        <f>MONTH(jaar_zip[[#This Row],[Datum]])</f>
        <v>2</v>
      </c>
      <c r="M9100" s="101">
        <f>IF(ISNUMBER(jaar_zip[[#This Row],[etmaaltemperatuur]]),IF(jaar_zip[[#This Row],[etmaaltemperatuur]]&lt;stookgrens,stookgrens-jaar_zip[[#This Row],[etmaaltemperatuur]],0),"")</f>
        <v>12.7</v>
      </c>
      <c r="N9100" s="101">
        <f>IF(ISNUMBER(jaar_zip[[#This Row],[graaddagen]]),IF(OR(MONTH(jaar_zip[[#This Row],[Datum]])=1,MONTH(jaar_zip[[#This Row],[Datum]])=2,MONTH(jaar_zip[[#This Row],[Datum]])=11,MONTH(jaar_zip[[#This Row],[Datum]])=12),1.1,IF(OR(MONTH(jaar_zip[[#This Row],[Datum]])=3,MONTH(jaar_zip[[#This Row],[Datum]])=10),1,0.8))*jaar_zip[[#This Row],[graaddagen]],"")</f>
        <v>13.97</v>
      </c>
      <c r="O9100" s="101">
        <f>IF(ISNUMBER(jaar_zip[[#This Row],[etmaaltemperatuur]]),IF(jaar_zip[[#This Row],[etmaaltemperatuur]]&gt;stookgrens,jaar_zip[[#This Row],[etmaaltemperatuur]]-stookgrens,0),"")</f>
        <v>0</v>
      </c>
    </row>
    <row r="9101" spans="1:15" x14ac:dyDescent="0.25">
      <c r="A9101">
        <v>391</v>
      </c>
      <c r="B9101">
        <v>20240227</v>
      </c>
      <c r="C9101">
        <v>2.2000000000000002</v>
      </c>
      <c r="D9101">
        <v>2.8</v>
      </c>
      <c r="E9101">
        <v>572</v>
      </c>
      <c r="F9101">
        <v>0</v>
      </c>
      <c r="H9101">
        <v>88</v>
      </c>
      <c r="I9101" s="101" t="s">
        <v>45</v>
      </c>
      <c r="J9101" s="1">
        <f>DATEVALUE(RIGHT(jaar_zip[[#This Row],[YYYYMMDD]],2)&amp;"-"&amp;MID(jaar_zip[[#This Row],[YYYYMMDD]],5,2)&amp;"-"&amp;LEFT(jaar_zip[[#This Row],[YYYYMMDD]],4))</f>
        <v>45349</v>
      </c>
      <c r="K9101" s="101" t="str">
        <f>IF(AND(VALUE(MONTH(jaar_zip[[#This Row],[Datum]]))=1,VALUE(WEEKNUM(jaar_zip[[#This Row],[Datum]],21))&gt;51),RIGHT(YEAR(jaar_zip[[#This Row],[Datum]])-1,2),RIGHT(YEAR(jaar_zip[[#This Row],[Datum]]),2))&amp;"-"&amp; TEXT(WEEKNUM(jaar_zip[[#This Row],[Datum]],21),"00")</f>
        <v>24-09</v>
      </c>
      <c r="L9101" s="101">
        <f>MONTH(jaar_zip[[#This Row],[Datum]])</f>
        <v>2</v>
      </c>
      <c r="M9101" s="101">
        <f>IF(ISNUMBER(jaar_zip[[#This Row],[etmaaltemperatuur]]),IF(jaar_zip[[#This Row],[etmaaltemperatuur]]&lt;stookgrens,stookgrens-jaar_zip[[#This Row],[etmaaltemperatuur]],0),"")</f>
        <v>15.2</v>
      </c>
      <c r="N9101" s="101">
        <f>IF(ISNUMBER(jaar_zip[[#This Row],[graaddagen]]),IF(OR(MONTH(jaar_zip[[#This Row],[Datum]])=1,MONTH(jaar_zip[[#This Row],[Datum]])=2,MONTH(jaar_zip[[#This Row],[Datum]])=11,MONTH(jaar_zip[[#This Row],[Datum]])=12),1.1,IF(OR(MONTH(jaar_zip[[#This Row],[Datum]])=3,MONTH(jaar_zip[[#This Row],[Datum]])=10),1,0.8))*jaar_zip[[#This Row],[graaddagen]],"")</f>
        <v>16.72</v>
      </c>
      <c r="O9101" s="101">
        <f>IF(ISNUMBER(jaar_zip[[#This Row],[etmaaltemperatuur]]),IF(jaar_zip[[#This Row],[etmaaltemperatuur]]&gt;stookgrens,jaar_zip[[#This Row],[etmaaltemperatuur]]-stookgrens,0),"")</f>
        <v>0</v>
      </c>
    </row>
    <row r="9102" spans="1:15" x14ac:dyDescent="0.25">
      <c r="A9102">
        <v>391</v>
      </c>
      <c r="B9102">
        <v>20240228</v>
      </c>
      <c r="C9102">
        <v>1.8</v>
      </c>
      <c r="D9102">
        <v>4.0999999999999996</v>
      </c>
      <c r="E9102">
        <v>602</v>
      </c>
      <c r="F9102">
        <v>0</v>
      </c>
      <c r="H9102">
        <v>87</v>
      </c>
      <c r="I9102" s="101" t="s">
        <v>45</v>
      </c>
      <c r="J9102" s="1">
        <f>DATEVALUE(RIGHT(jaar_zip[[#This Row],[YYYYMMDD]],2)&amp;"-"&amp;MID(jaar_zip[[#This Row],[YYYYMMDD]],5,2)&amp;"-"&amp;LEFT(jaar_zip[[#This Row],[YYYYMMDD]],4))</f>
        <v>45350</v>
      </c>
      <c r="K9102" s="101" t="str">
        <f>IF(AND(VALUE(MONTH(jaar_zip[[#This Row],[Datum]]))=1,VALUE(WEEKNUM(jaar_zip[[#This Row],[Datum]],21))&gt;51),RIGHT(YEAR(jaar_zip[[#This Row],[Datum]])-1,2),RIGHT(YEAR(jaar_zip[[#This Row],[Datum]]),2))&amp;"-"&amp; TEXT(WEEKNUM(jaar_zip[[#This Row],[Datum]],21),"00")</f>
        <v>24-09</v>
      </c>
      <c r="L9102" s="101">
        <f>MONTH(jaar_zip[[#This Row],[Datum]])</f>
        <v>2</v>
      </c>
      <c r="M9102" s="101">
        <f>IF(ISNUMBER(jaar_zip[[#This Row],[etmaaltemperatuur]]),IF(jaar_zip[[#This Row],[etmaaltemperatuur]]&lt;stookgrens,stookgrens-jaar_zip[[#This Row],[etmaaltemperatuur]],0),"")</f>
        <v>13.9</v>
      </c>
      <c r="N9102" s="101">
        <f>IF(ISNUMBER(jaar_zip[[#This Row],[graaddagen]]),IF(OR(MONTH(jaar_zip[[#This Row],[Datum]])=1,MONTH(jaar_zip[[#This Row],[Datum]])=2,MONTH(jaar_zip[[#This Row],[Datum]])=11,MONTH(jaar_zip[[#This Row],[Datum]])=12),1.1,IF(OR(MONTH(jaar_zip[[#This Row],[Datum]])=3,MONTH(jaar_zip[[#This Row],[Datum]])=10),1,0.8))*jaar_zip[[#This Row],[graaddagen]],"")</f>
        <v>15.290000000000001</v>
      </c>
      <c r="O9102" s="101">
        <f>IF(ISNUMBER(jaar_zip[[#This Row],[etmaaltemperatuur]]),IF(jaar_zip[[#This Row],[etmaaltemperatuur]]&gt;stookgrens,jaar_zip[[#This Row],[etmaaltemperatuur]]-stookgrens,0),"")</f>
        <v>0</v>
      </c>
    </row>
    <row r="9103" spans="1:15" x14ac:dyDescent="0.25">
      <c r="A9103">
        <v>391</v>
      </c>
      <c r="B9103">
        <v>20240229</v>
      </c>
      <c r="C9103">
        <v>3.4</v>
      </c>
      <c r="D9103">
        <v>8.3000000000000007</v>
      </c>
      <c r="E9103">
        <v>365</v>
      </c>
      <c r="F9103">
        <v>0</v>
      </c>
      <c r="H9103">
        <v>70</v>
      </c>
      <c r="I9103" s="101" t="s">
        <v>45</v>
      </c>
      <c r="J9103" s="1">
        <f>DATEVALUE(RIGHT(jaar_zip[[#This Row],[YYYYMMDD]],2)&amp;"-"&amp;MID(jaar_zip[[#This Row],[YYYYMMDD]],5,2)&amp;"-"&amp;LEFT(jaar_zip[[#This Row],[YYYYMMDD]],4))</f>
        <v>45351</v>
      </c>
      <c r="K9103" s="101" t="str">
        <f>IF(AND(VALUE(MONTH(jaar_zip[[#This Row],[Datum]]))=1,VALUE(WEEKNUM(jaar_zip[[#This Row],[Datum]],21))&gt;51),RIGHT(YEAR(jaar_zip[[#This Row],[Datum]])-1,2),RIGHT(YEAR(jaar_zip[[#This Row],[Datum]]),2))&amp;"-"&amp; TEXT(WEEKNUM(jaar_zip[[#This Row],[Datum]],21),"00")</f>
        <v>24-09</v>
      </c>
      <c r="L9103" s="101">
        <f>MONTH(jaar_zip[[#This Row],[Datum]])</f>
        <v>2</v>
      </c>
      <c r="M9103" s="101">
        <f>IF(ISNUMBER(jaar_zip[[#This Row],[etmaaltemperatuur]]),IF(jaar_zip[[#This Row],[etmaaltemperatuur]]&lt;stookgrens,stookgrens-jaar_zip[[#This Row],[etmaaltemperatuur]],0),"")</f>
        <v>9.6999999999999993</v>
      </c>
      <c r="N9103" s="101">
        <f>IF(ISNUMBER(jaar_zip[[#This Row],[graaddagen]]),IF(OR(MONTH(jaar_zip[[#This Row],[Datum]])=1,MONTH(jaar_zip[[#This Row],[Datum]])=2,MONTH(jaar_zip[[#This Row],[Datum]])=11,MONTH(jaar_zip[[#This Row],[Datum]])=12),1.1,IF(OR(MONTH(jaar_zip[[#This Row],[Datum]])=3,MONTH(jaar_zip[[#This Row],[Datum]])=10),1,0.8))*jaar_zip[[#This Row],[graaddagen]],"")</f>
        <v>10.67</v>
      </c>
      <c r="O9103" s="101">
        <f>IF(ISNUMBER(jaar_zip[[#This Row],[etmaaltemperatuur]]),IF(jaar_zip[[#This Row],[etmaaltemperatuur]]&gt;stookgrens,jaar_zip[[#This Row],[etmaaltemperatuur]]-stookgrens,0),"")</f>
        <v>0</v>
      </c>
    </row>
    <row r="9104" spans="1:15" x14ac:dyDescent="0.25">
      <c r="A9104">
        <v>391</v>
      </c>
      <c r="B9104">
        <v>20240301</v>
      </c>
      <c r="C9104">
        <v>3.8</v>
      </c>
      <c r="D9104">
        <v>8.6999999999999993</v>
      </c>
      <c r="E9104">
        <v>838</v>
      </c>
      <c r="F9104">
        <v>0.1</v>
      </c>
      <c r="H9104">
        <v>67</v>
      </c>
      <c r="I9104" s="101" t="s">
        <v>45</v>
      </c>
      <c r="J9104" s="1">
        <f>DATEVALUE(RIGHT(jaar_zip[[#This Row],[YYYYMMDD]],2)&amp;"-"&amp;MID(jaar_zip[[#This Row],[YYYYMMDD]],5,2)&amp;"-"&amp;LEFT(jaar_zip[[#This Row],[YYYYMMDD]],4))</f>
        <v>45352</v>
      </c>
      <c r="K9104" s="101" t="str">
        <f>IF(AND(VALUE(MONTH(jaar_zip[[#This Row],[Datum]]))=1,VALUE(WEEKNUM(jaar_zip[[#This Row],[Datum]],21))&gt;51),RIGHT(YEAR(jaar_zip[[#This Row],[Datum]])-1,2),RIGHT(YEAR(jaar_zip[[#This Row],[Datum]]),2))&amp;"-"&amp; TEXT(WEEKNUM(jaar_zip[[#This Row],[Datum]],21),"00")</f>
        <v>24-09</v>
      </c>
      <c r="L9104" s="101">
        <f>MONTH(jaar_zip[[#This Row],[Datum]])</f>
        <v>3</v>
      </c>
      <c r="M9104" s="101">
        <f>IF(ISNUMBER(jaar_zip[[#This Row],[etmaaltemperatuur]]),IF(jaar_zip[[#This Row],[etmaaltemperatuur]]&lt;stookgrens,stookgrens-jaar_zip[[#This Row],[etmaaltemperatuur]],0),"")</f>
        <v>9.3000000000000007</v>
      </c>
      <c r="N9104" s="101">
        <f>IF(ISNUMBER(jaar_zip[[#This Row],[graaddagen]]),IF(OR(MONTH(jaar_zip[[#This Row],[Datum]])=1,MONTH(jaar_zip[[#This Row],[Datum]])=2,MONTH(jaar_zip[[#This Row],[Datum]])=11,MONTH(jaar_zip[[#This Row],[Datum]])=12),1.1,IF(OR(MONTH(jaar_zip[[#This Row],[Datum]])=3,MONTH(jaar_zip[[#This Row],[Datum]])=10),1,0.8))*jaar_zip[[#This Row],[graaddagen]],"")</f>
        <v>9.3000000000000007</v>
      </c>
      <c r="O9104" s="101">
        <f>IF(ISNUMBER(jaar_zip[[#This Row],[etmaaltemperatuur]]),IF(jaar_zip[[#This Row],[etmaaltemperatuur]]&gt;stookgrens,jaar_zip[[#This Row],[etmaaltemperatuur]]-stookgrens,0),"")</f>
        <v>0</v>
      </c>
    </row>
    <row r="9105" spans="1:15" x14ac:dyDescent="0.25">
      <c r="A9105">
        <v>391</v>
      </c>
      <c r="B9105">
        <v>20240302</v>
      </c>
      <c r="C9105">
        <v>3.5</v>
      </c>
      <c r="D9105">
        <v>10.6</v>
      </c>
      <c r="E9105">
        <v>945</v>
      </c>
      <c r="F9105">
        <v>0</v>
      </c>
      <c r="H9105">
        <v>62</v>
      </c>
      <c r="I9105" s="101" t="s">
        <v>45</v>
      </c>
      <c r="J9105" s="1">
        <f>DATEVALUE(RIGHT(jaar_zip[[#This Row],[YYYYMMDD]],2)&amp;"-"&amp;MID(jaar_zip[[#This Row],[YYYYMMDD]],5,2)&amp;"-"&amp;LEFT(jaar_zip[[#This Row],[YYYYMMDD]],4))</f>
        <v>45353</v>
      </c>
      <c r="K9105" s="101" t="str">
        <f>IF(AND(VALUE(MONTH(jaar_zip[[#This Row],[Datum]]))=1,VALUE(WEEKNUM(jaar_zip[[#This Row],[Datum]],21))&gt;51),RIGHT(YEAR(jaar_zip[[#This Row],[Datum]])-1,2),RIGHT(YEAR(jaar_zip[[#This Row],[Datum]]),2))&amp;"-"&amp; TEXT(WEEKNUM(jaar_zip[[#This Row],[Datum]],21),"00")</f>
        <v>24-09</v>
      </c>
      <c r="L9105" s="101">
        <f>MONTH(jaar_zip[[#This Row],[Datum]])</f>
        <v>3</v>
      </c>
      <c r="M9105" s="101">
        <f>IF(ISNUMBER(jaar_zip[[#This Row],[etmaaltemperatuur]]),IF(jaar_zip[[#This Row],[etmaaltemperatuur]]&lt;stookgrens,stookgrens-jaar_zip[[#This Row],[etmaaltemperatuur]],0),"")</f>
        <v>7.4</v>
      </c>
      <c r="N9105" s="101">
        <f>IF(ISNUMBER(jaar_zip[[#This Row],[graaddagen]]),IF(OR(MONTH(jaar_zip[[#This Row],[Datum]])=1,MONTH(jaar_zip[[#This Row],[Datum]])=2,MONTH(jaar_zip[[#This Row],[Datum]])=11,MONTH(jaar_zip[[#This Row],[Datum]])=12),1.1,IF(OR(MONTH(jaar_zip[[#This Row],[Datum]])=3,MONTH(jaar_zip[[#This Row],[Datum]])=10),1,0.8))*jaar_zip[[#This Row],[graaddagen]],"")</f>
        <v>7.4</v>
      </c>
      <c r="O9105" s="101">
        <f>IF(ISNUMBER(jaar_zip[[#This Row],[etmaaltemperatuur]]),IF(jaar_zip[[#This Row],[etmaaltemperatuur]]&gt;stookgrens,jaar_zip[[#This Row],[etmaaltemperatuur]]-stookgrens,0),"")</f>
        <v>0</v>
      </c>
    </row>
    <row r="9106" spans="1:15" x14ac:dyDescent="0.25">
      <c r="A9106">
        <v>391</v>
      </c>
      <c r="B9106">
        <v>20240303</v>
      </c>
      <c r="C9106">
        <v>2.4</v>
      </c>
      <c r="D9106">
        <v>11.5</v>
      </c>
      <c r="E9106">
        <v>962</v>
      </c>
      <c r="F9106">
        <v>-0.1</v>
      </c>
      <c r="H9106">
        <v>69</v>
      </c>
      <c r="I9106" s="101" t="s">
        <v>45</v>
      </c>
      <c r="J9106" s="1">
        <f>DATEVALUE(RIGHT(jaar_zip[[#This Row],[YYYYMMDD]],2)&amp;"-"&amp;MID(jaar_zip[[#This Row],[YYYYMMDD]],5,2)&amp;"-"&amp;LEFT(jaar_zip[[#This Row],[YYYYMMDD]],4))</f>
        <v>45354</v>
      </c>
      <c r="K9106" s="101" t="str">
        <f>IF(AND(VALUE(MONTH(jaar_zip[[#This Row],[Datum]]))=1,VALUE(WEEKNUM(jaar_zip[[#This Row],[Datum]],21))&gt;51),RIGHT(YEAR(jaar_zip[[#This Row],[Datum]])-1,2),RIGHT(YEAR(jaar_zip[[#This Row],[Datum]]),2))&amp;"-"&amp; TEXT(WEEKNUM(jaar_zip[[#This Row],[Datum]],21),"00")</f>
        <v>24-09</v>
      </c>
      <c r="L9106" s="101">
        <f>MONTH(jaar_zip[[#This Row],[Datum]])</f>
        <v>3</v>
      </c>
      <c r="M9106" s="101">
        <f>IF(ISNUMBER(jaar_zip[[#This Row],[etmaaltemperatuur]]),IF(jaar_zip[[#This Row],[etmaaltemperatuur]]&lt;stookgrens,stookgrens-jaar_zip[[#This Row],[etmaaltemperatuur]],0),"")</f>
        <v>6.5</v>
      </c>
      <c r="N9106" s="101">
        <f>IF(ISNUMBER(jaar_zip[[#This Row],[graaddagen]]),IF(OR(MONTH(jaar_zip[[#This Row],[Datum]])=1,MONTH(jaar_zip[[#This Row],[Datum]])=2,MONTH(jaar_zip[[#This Row],[Datum]])=11,MONTH(jaar_zip[[#This Row],[Datum]])=12),1.1,IF(OR(MONTH(jaar_zip[[#This Row],[Datum]])=3,MONTH(jaar_zip[[#This Row],[Datum]])=10),1,0.8))*jaar_zip[[#This Row],[graaddagen]],"")</f>
        <v>6.5</v>
      </c>
      <c r="O9106" s="101">
        <f>IF(ISNUMBER(jaar_zip[[#This Row],[etmaaltemperatuur]]),IF(jaar_zip[[#This Row],[etmaaltemperatuur]]&gt;stookgrens,jaar_zip[[#This Row],[etmaaltemperatuur]]-stookgrens,0),"")</f>
        <v>0</v>
      </c>
    </row>
    <row r="9107" spans="1:15" x14ac:dyDescent="0.25">
      <c r="A9107">
        <v>391</v>
      </c>
      <c r="B9107">
        <v>20240304</v>
      </c>
      <c r="C9107">
        <v>1.8</v>
      </c>
      <c r="D9107">
        <v>8.1999999999999993</v>
      </c>
      <c r="E9107">
        <v>637</v>
      </c>
      <c r="F9107">
        <v>0</v>
      </c>
      <c r="H9107">
        <v>79</v>
      </c>
      <c r="I9107" s="101" t="s">
        <v>45</v>
      </c>
      <c r="J9107" s="1">
        <f>DATEVALUE(RIGHT(jaar_zip[[#This Row],[YYYYMMDD]],2)&amp;"-"&amp;MID(jaar_zip[[#This Row],[YYYYMMDD]],5,2)&amp;"-"&amp;LEFT(jaar_zip[[#This Row],[YYYYMMDD]],4))</f>
        <v>45355</v>
      </c>
      <c r="K9107" s="101" t="str">
        <f>IF(AND(VALUE(MONTH(jaar_zip[[#This Row],[Datum]]))=1,VALUE(WEEKNUM(jaar_zip[[#This Row],[Datum]],21))&gt;51),RIGHT(YEAR(jaar_zip[[#This Row],[Datum]])-1,2),RIGHT(YEAR(jaar_zip[[#This Row],[Datum]]),2))&amp;"-"&amp; TEXT(WEEKNUM(jaar_zip[[#This Row],[Datum]],21),"00")</f>
        <v>24-10</v>
      </c>
      <c r="L9107" s="101">
        <f>MONTH(jaar_zip[[#This Row],[Datum]])</f>
        <v>3</v>
      </c>
      <c r="M9107" s="101">
        <f>IF(ISNUMBER(jaar_zip[[#This Row],[etmaaltemperatuur]]),IF(jaar_zip[[#This Row],[etmaaltemperatuur]]&lt;stookgrens,stookgrens-jaar_zip[[#This Row],[etmaaltemperatuur]],0),"")</f>
        <v>9.8000000000000007</v>
      </c>
      <c r="N9107" s="101">
        <f>IF(ISNUMBER(jaar_zip[[#This Row],[graaddagen]]),IF(OR(MONTH(jaar_zip[[#This Row],[Datum]])=1,MONTH(jaar_zip[[#This Row],[Datum]])=2,MONTH(jaar_zip[[#This Row],[Datum]])=11,MONTH(jaar_zip[[#This Row],[Datum]])=12),1.1,IF(OR(MONTH(jaar_zip[[#This Row],[Datum]])=3,MONTH(jaar_zip[[#This Row],[Datum]])=10),1,0.8))*jaar_zip[[#This Row],[graaddagen]],"")</f>
        <v>9.8000000000000007</v>
      </c>
      <c r="O9107" s="101">
        <f>IF(ISNUMBER(jaar_zip[[#This Row],[etmaaltemperatuur]]),IF(jaar_zip[[#This Row],[etmaaltemperatuur]]&gt;stookgrens,jaar_zip[[#This Row],[etmaaltemperatuur]]-stookgrens,0),"")</f>
        <v>0</v>
      </c>
    </row>
    <row r="9108" spans="1:15" x14ac:dyDescent="0.25">
      <c r="A9108">
        <v>391</v>
      </c>
      <c r="B9108">
        <v>20240305</v>
      </c>
      <c r="C9108">
        <v>0.8</v>
      </c>
      <c r="D9108">
        <v>6.5</v>
      </c>
      <c r="E9108">
        <v>228</v>
      </c>
      <c r="F9108">
        <v>0.9</v>
      </c>
      <c r="H9108">
        <v>89</v>
      </c>
      <c r="I9108" s="101" t="s">
        <v>45</v>
      </c>
      <c r="J9108" s="1">
        <f>DATEVALUE(RIGHT(jaar_zip[[#This Row],[YYYYMMDD]],2)&amp;"-"&amp;MID(jaar_zip[[#This Row],[YYYYMMDD]],5,2)&amp;"-"&amp;LEFT(jaar_zip[[#This Row],[YYYYMMDD]],4))</f>
        <v>45356</v>
      </c>
      <c r="K9108" s="101" t="str">
        <f>IF(AND(VALUE(MONTH(jaar_zip[[#This Row],[Datum]]))=1,VALUE(WEEKNUM(jaar_zip[[#This Row],[Datum]],21))&gt;51),RIGHT(YEAR(jaar_zip[[#This Row],[Datum]])-1,2),RIGHT(YEAR(jaar_zip[[#This Row],[Datum]]),2))&amp;"-"&amp; TEXT(WEEKNUM(jaar_zip[[#This Row],[Datum]],21),"00")</f>
        <v>24-10</v>
      </c>
      <c r="L9108" s="101">
        <f>MONTH(jaar_zip[[#This Row],[Datum]])</f>
        <v>3</v>
      </c>
      <c r="M9108" s="101">
        <f>IF(ISNUMBER(jaar_zip[[#This Row],[etmaaltemperatuur]]),IF(jaar_zip[[#This Row],[etmaaltemperatuur]]&lt;stookgrens,stookgrens-jaar_zip[[#This Row],[etmaaltemperatuur]],0),"")</f>
        <v>11.5</v>
      </c>
      <c r="N9108" s="101">
        <f>IF(ISNUMBER(jaar_zip[[#This Row],[graaddagen]]),IF(OR(MONTH(jaar_zip[[#This Row],[Datum]])=1,MONTH(jaar_zip[[#This Row],[Datum]])=2,MONTH(jaar_zip[[#This Row],[Datum]])=11,MONTH(jaar_zip[[#This Row],[Datum]])=12),1.1,IF(OR(MONTH(jaar_zip[[#This Row],[Datum]])=3,MONTH(jaar_zip[[#This Row],[Datum]])=10),1,0.8))*jaar_zip[[#This Row],[graaddagen]],"")</f>
        <v>11.5</v>
      </c>
      <c r="O9108" s="101">
        <f>IF(ISNUMBER(jaar_zip[[#This Row],[etmaaltemperatuur]]),IF(jaar_zip[[#This Row],[etmaaltemperatuur]]&gt;stookgrens,jaar_zip[[#This Row],[etmaaltemperatuur]]-stookgrens,0),"")</f>
        <v>0</v>
      </c>
    </row>
    <row r="9109" spans="1:15" x14ac:dyDescent="0.25">
      <c r="A9109">
        <v>391</v>
      </c>
      <c r="B9109">
        <v>20240306</v>
      </c>
      <c r="C9109">
        <v>1.1000000000000001</v>
      </c>
      <c r="D9109">
        <v>6.2</v>
      </c>
      <c r="E9109">
        <v>1125</v>
      </c>
      <c r="F9109">
        <v>0</v>
      </c>
      <c r="H9109">
        <v>83</v>
      </c>
      <c r="I9109" s="101" t="s">
        <v>45</v>
      </c>
      <c r="J9109" s="1">
        <f>DATEVALUE(RIGHT(jaar_zip[[#This Row],[YYYYMMDD]],2)&amp;"-"&amp;MID(jaar_zip[[#This Row],[YYYYMMDD]],5,2)&amp;"-"&amp;LEFT(jaar_zip[[#This Row],[YYYYMMDD]],4))</f>
        <v>45357</v>
      </c>
      <c r="K9109" s="101" t="str">
        <f>IF(AND(VALUE(MONTH(jaar_zip[[#This Row],[Datum]]))=1,VALUE(WEEKNUM(jaar_zip[[#This Row],[Datum]],21))&gt;51),RIGHT(YEAR(jaar_zip[[#This Row],[Datum]])-1,2),RIGHT(YEAR(jaar_zip[[#This Row],[Datum]]),2))&amp;"-"&amp; TEXT(WEEKNUM(jaar_zip[[#This Row],[Datum]],21),"00")</f>
        <v>24-10</v>
      </c>
      <c r="L9109" s="101">
        <f>MONTH(jaar_zip[[#This Row],[Datum]])</f>
        <v>3</v>
      </c>
      <c r="M9109" s="101">
        <f>IF(ISNUMBER(jaar_zip[[#This Row],[etmaaltemperatuur]]),IF(jaar_zip[[#This Row],[etmaaltemperatuur]]&lt;stookgrens,stookgrens-jaar_zip[[#This Row],[etmaaltemperatuur]],0),"")</f>
        <v>11.8</v>
      </c>
      <c r="N9109" s="101">
        <f>IF(ISNUMBER(jaar_zip[[#This Row],[graaddagen]]),IF(OR(MONTH(jaar_zip[[#This Row],[Datum]])=1,MONTH(jaar_zip[[#This Row],[Datum]])=2,MONTH(jaar_zip[[#This Row],[Datum]])=11,MONTH(jaar_zip[[#This Row],[Datum]])=12),1.1,IF(OR(MONTH(jaar_zip[[#This Row],[Datum]])=3,MONTH(jaar_zip[[#This Row],[Datum]])=10),1,0.8))*jaar_zip[[#This Row],[graaddagen]],"")</f>
        <v>11.8</v>
      </c>
      <c r="O9109" s="101">
        <f>IF(ISNUMBER(jaar_zip[[#This Row],[etmaaltemperatuur]]),IF(jaar_zip[[#This Row],[etmaaltemperatuur]]&gt;stookgrens,jaar_zip[[#This Row],[etmaaltemperatuur]]-stookgrens,0),"")</f>
        <v>0</v>
      </c>
    </row>
    <row r="9110" spans="1:15" x14ac:dyDescent="0.25">
      <c r="A9110">
        <v>391</v>
      </c>
      <c r="B9110">
        <v>20240307</v>
      </c>
      <c r="C9110">
        <v>3.5</v>
      </c>
      <c r="D9110">
        <v>5.7</v>
      </c>
      <c r="E9110">
        <v>1006</v>
      </c>
      <c r="F9110">
        <v>0</v>
      </c>
      <c r="H9110">
        <v>76</v>
      </c>
      <c r="I9110" s="101" t="s">
        <v>45</v>
      </c>
      <c r="J9110" s="1">
        <f>DATEVALUE(RIGHT(jaar_zip[[#This Row],[YYYYMMDD]],2)&amp;"-"&amp;MID(jaar_zip[[#This Row],[YYYYMMDD]],5,2)&amp;"-"&amp;LEFT(jaar_zip[[#This Row],[YYYYMMDD]],4))</f>
        <v>45358</v>
      </c>
      <c r="K9110" s="101" t="str">
        <f>IF(AND(VALUE(MONTH(jaar_zip[[#This Row],[Datum]]))=1,VALUE(WEEKNUM(jaar_zip[[#This Row],[Datum]],21))&gt;51),RIGHT(YEAR(jaar_zip[[#This Row],[Datum]])-1,2),RIGHT(YEAR(jaar_zip[[#This Row],[Datum]]),2))&amp;"-"&amp; TEXT(WEEKNUM(jaar_zip[[#This Row],[Datum]],21),"00")</f>
        <v>24-10</v>
      </c>
      <c r="L9110" s="101">
        <f>MONTH(jaar_zip[[#This Row],[Datum]])</f>
        <v>3</v>
      </c>
      <c r="M9110" s="101">
        <f>IF(ISNUMBER(jaar_zip[[#This Row],[etmaaltemperatuur]]),IF(jaar_zip[[#This Row],[etmaaltemperatuur]]&lt;stookgrens,stookgrens-jaar_zip[[#This Row],[etmaaltemperatuur]],0),"")</f>
        <v>12.3</v>
      </c>
      <c r="N9110" s="101">
        <f>IF(ISNUMBER(jaar_zip[[#This Row],[graaddagen]]),IF(OR(MONTH(jaar_zip[[#This Row],[Datum]])=1,MONTH(jaar_zip[[#This Row],[Datum]])=2,MONTH(jaar_zip[[#This Row],[Datum]])=11,MONTH(jaar_zip[[#This Row],[Datum]])=12),1.1,IF(OR(MONTH(jaar_zip[[#This Row],[Datum]])=3,MONTH(jaar_zip[[#This Row],[Datum]])=10),1,0.8))*jaar_zip[[#This Row],[graaddagen]],"")</f>
        <v>12.3</v>
      </c>
      <c r="O9110" s="101">
        <f>IF(ISNUMBER(jaar_zip[[#This Row],[etmaaltemperatuur]]),IF(jaar_zip[[#This Row],[etmaaltemperatuur]]&gt;stookgrens,jaar_zip[[#This Row],[etmaaltemperatuur]]-stookgrens,0),"")</f>
        <v>0</v>
      </c>
    </row>
    <row r="9111" spans="1:15" x14ac:dyDescent="0.25">
      <c r="A9111">
        <v>391</v>
      </c>
      <c r="B9111">
        <v>20240308</v>
      </c>
      <c r="C9111">
        <v>4</v>
      </c>
      <c r="D9111">
        <v>6</v>
      </c>
      <c r="E9111">
        <v>1358</v>
      </c>
      <c r="F9111">
        <v>0</v>
      </c>
      <c r="H9111">
        <v>63</v>
      </c>
      <c r="I9111" s="101" t="s">
        <v>45</v>
      </c>
      <c r="J9111" s="1">
        <f>DATEVALUE(RIGHT(jaar_zip[[#This Row],[YYYYMMDD]],2)&amp;"-"&amp;MID(jaar_zip[[#This Row],[YYYYMMDD]],5,2)&amp;"-"&amp;LEFT(jaar_zip[[#This Row],[YYYYMMDD]],4))</f>
        <v>45359</v>
      </c>
      <c r="K9111" s="101" t="str">
        <f>IF(AND(VALUE(MONTH(jaar_zip[[#This Row],[Datum]]))=1,VALUE(WEEKNUM(jaar_zip[[#This Row],[Datum]],21))&gt;51),RIGHT(YEAR(jaar_zip[[#This Row],[Datum]])-1,2),RIGHT(YEAR(jaar_zip[[#This Row],[Datum]]),2))&amp;"-"&amp; TEXT(WEEKNUM(jaar_zip[[#This Row],[Datum]],21),"00")</f>
        <v>24-10</v>
      </c>
      <c r="L9111" s="101">
        <f>MONTH(jaar_zip[[#This Row],[Datum]])</f>
        <v>3</v>
      </c>
      <c r="M9111" s="101">
        <f>IF(ISNUMBER(jaar_zip[[#This Row],[etmaaltemperatuur]]),IF(jaar_zip[[#This Row],[etmaaltemperatuur]]&lt;stookgrens,stookgrens-jaar_zip[[#This Row],[etmaaltemperatuur]],0),"")</f>
        <v>12</v>
      </c>
      <c r="N9111" s="101">
        <f>IF(ISNUMBER(jaar_zip[[#This Row],[graaddagen]]),IF(OR(MONTH(jaar_zip[[#This Row],[Datum]])=1,MONTH(jaar_zip[[#This Row],[Datum]])=2,MONTH(jaar_zip[[#This Row],[Datum]])=11,MONTH(jaar_zip[[#This Row],[Datum]])=12),1.1,IF(OR(MONTH(jaar_zip[[#This Row],[Datum]])=3,MONTH(jaar_zip[[#This Row],[Datum]])=10),1,0.8))*jaar_zip[[#This Row],[graaddagen]],"")</f>
        <v>12</v>
      </c>
      <c r="O9111" s="101">
        <f>IF(ISNUMBER(jaar_zip[[#This Row],[etmaaltemperatuur]]),IF(jaar_zip[[#This Row],[etmaaltemperatuur]]&gt;stookgrens,jaar_zip[[#This Row],[etmaaltemperatuur]]-stookgrens,0),"")</f>
        <v>0</v>
      </c>
    </row>
    <row r="9112" spans="1:15" x14ac:dyDescent="0.25">
      <c r="A9112">
        <v>391</v>
      </c>
      <c r="B9112">
        <v>20240309</v>
      </c>
      <c r="C9112">
        <v>3.6</v>
      </c>
      <c r="D9112">
        <v>9.1</v>
      </c>
      <c r="E9112">
        <v>1091</v>
      </c>
      <c r="F9112">
        <v>0</v>
      </c>
      <c r="H9112">
        <v>61</v>
      </c>
      <c r="I9112" s="101" t="s">
        <v>45</v>
      </c>
      <c r="J9112" s="1">
        <f>DATEVALUE(RIGHT(jaar_zip[[#This Row],[YYYYMMDD]],2)&amp;"-"&amp;MID(jaar_zip[[#This Row],[YYYYMMDD]],5,2)&amp;"-"&amp;LEFT(jaar_zip[[#This Row],[YYYYMMDD]],4))</f>
        <v>45360</v>
      </c>
      <c r="K9112" s="101" t="str">
        <f>IF(AND(VALUE(MONTH(jaar_zip[[#This Row],[Datum]]))=1,VALUE(WEEKNUM(jaar_zip[[#This Row],[Datum]],21))&gt;51),RIGHT(YEAR(jaar_zip[[#This Row],[Datum]])-1,2),RIGHT(YEAR(jaar_zip[[#This Row],[Datum]]),2))&amp;"-"&amp; TEXT(WEEKNUM(jaar_zip[[#This Row],[Datum]],21),"00")</f>
        <v>24-10</v>
      </c>
      <c r="L9112" s="101">
        <f>MONTH(jaar_zip[[#This Row],[Datum]])</f>
        <v>3</v>
      </c>
      <c r="M9112" s="101">
        <f>IF(ISNUMBER(jaar_zip[[#This Row],[etmaaltemperatuur]]),IF(jaar_zip[[#This Row],[etmaaltemperatuur]]&lt;stookgrens,stookgrens-jaar_zip[[#This Row],[etmaaltemperatuur]],0),"")</f>
        <v>8.9</v>
      </c>
      <c r="N9112" s="101">
        <f>IF(ISNUMBER(jaar_zip[[#This Row],[graaddagen]]),IF(OR(MONTH(jaar_zip[[#This Row],[Datum]])=1,MONTH(jaar_zip[[#This Row],[Datum]])=2,MONTH(jaar_zip[[#This Row],[Datum]])=11,MONTH(jaar_zip[[#This Row],[Datum]])=12),1.1,IF(OR(MONTH(jaar_zip[[#This Row],[Datum]])=3,MONTH(jaar_zip[[#This Row],[Datum]])=10),1,0.8))*jaar_zip[[#This Row],[graaddagen]],"")</f>
        <v>8.9</v>
      </c>
      <c r="O9112" s="101">
        <f>IF(ISNUMBER(jaar_zip[[#This Row],[etmaaltemperatuur]]),IF(jaar_zip[[#This Row],[etmaaltemperatuur]]&gt;stookgrens,jaar_zip[[#This Row],[etmaaltemperatuur]]-stookgrens,0),"")</f>
        <v>0</v>
      </c>
    </row>
    <row r="9113" spans="1:15" x14ac:dyDescent="0.25">
      <c r="A9113">
        <v>391</v>
      </c>
      <c r="B9113">
        <v>20240310</v>
      </c>
      <c r="C9113">
        <v>3.1</v>
      </c>
      <c r="D9113">
        <v>9.9</v>
      </c>
      <c r="E9113">
        <v>983</v>
      </c>
      <c r="F9113">
        <v>0</v>
      </c>
      <c r="H9113">
        <v>66</v>
      </c>
      <c r="I9113" s="101" t="s">
        <v>45</v>
      </c>
      <c r="J9113" s="1">
        <f>DATEVALUE(RIGHT(jaar_zip[[#This Row],[YYYYMMDD]],2)&amp;"-"&amp;MID(jaar_zip[[#This Row],[YYYYMMDD]],5,2)&amp;"-"&amp;LEFT(jaar_zip[[#This Row],[YYYYMMDD]],4))</f>
        <v>45361</v>
      </c>
      <c r="K9113" s="101" t="str">
        <f>IF(AND(VALUE(MONTH(jaar_zip[[#This Row],[Datum]]))=1,VALUE(WEEKNUM(jaar_zip[[#This Row],[Datum]],21))&gt;51),RIGHT(YEAR(jaar_zip[[#This Row],[Datum]])-1,2),RIGHT(YEAR(jaar_zip[[#This Row],[Datum]]),2))&amp;"-"&amp; TEXT(WEEKNUM(jaar_zip[[#This Row],[Datum]],21),"00")</f>
        <v>24-10</v>
      </c>
      <c r="L9113" s="101">
        <f>MONTH(jaar_zip[[#This Row],[Datum]])</f>
        <v>3</v>
      </c>
      <c r="M9113" s="101">
        <f>IF(ISNUMBER(jaar_zip[[#This Row],[etmaaltemperatuur]]),IF(jaar_zip[[#This Row],[etmaaltemperatuur]]&lt;stookgrens,stookgrens-jaar_zip[[#This Row],[etmaaltemperatuur]],0),"")</f>
        <v>8.1</v>
      </c>
      <c r="N9113" s="101">
        <f>IF(ISNUMBER(jaar_zip[[#This Row],[graaddagen]]),IF(OR(MONTH(jaar_zip[[#This Row],[Datum]])=1,MONTH(jaar_zip[[#This Row],[Datum]])=2,MONTH(jaar_zip[[#This Row],[Datum]])=11,MONTH(jaar_zip[[#This Row],[Datum]])=12),1.1,IF(OR(MONTH(jaar_zip[[#This Row],[Datum]])=3,MONTH(jaar_zip[[#This Row],[Datum]])=10),1,0.8))*jaar_zip[[#This Row],[graaddagen]],"")</f>
        <v>8.1</v>
      </c>
      <c r="O9113" s="101">
        <f>IF(ISNUMBER(jaar_zip[[#This Row],[etmaaltemperatuur]]),IF(jaar_zip[[#This Row],[etmaaltemperatuur]]&gt;stookgrens,jaar_zip[[#This Row],[etmaaltemperatuur]]-stookgrens,0),"")</f>
        <v>0</v>
      </c>
    </row>
    <row r="9114" spans="1:15" x14ac:dyDescent="0.25">
      <c r="A9114">
        <v>391</v>
      </c>
      <c r="B9114">
        <v>20240311</v>
      </c>
      <c r="C9114">
        <v>1.1000000000000001</v>
      </c>
      <c r="D9114">
        <v>7.5</v>
      </c>
      <c r="E9114">
        <v>190</v>
      </c>
      <c r="F9114">
        <v>26.3</v>
      </c>
      <c r="H9114">
        <v>94</v>
      </c>
      <c r="I9114" s="101" t="s">
        <v>45</v>
      </c>
      <c r="J9114" s="1">
        <f>DATEVALUE(RIGHT(jaar_zip[[#This Row],[YYYYMMDD]],2)&amp;"-"&amp;MID(jaar_zip[[#This Row],[YYYYMMDD]],5,2)&amp;"-"&amp;LEFT(jaar_zip[[#This Row],[YYYYMMDD]],4))</f>
        <v>45362</v>
      </c>
      <c r="K9114" s="101" t="str">
        <f>IF(AND(VALUE(MONTH(jaar_zip[[#This Row],[Datum]]))=1,VALUE(WEEKNUM(jaar_zip[[#This Row],[Datum]],21))&gt;51),RIGHT(YEAR(jaar_zip[[#This Row],[Datum]])-1,2),RIGHT(YEAR(jaar_zip[[#This Row],[Datum]]),2))&amp;"-"&amp; TEXT(WEEKNUM(jaar_zip[[#This Row],[Datum]],21),"00")</f>
        <v>24-11</v>
      </c>
      <c r="L9114" s="101">
        <f>MONTH(jaar_zip[[#This Row],[Datum]])</f>
        <v>3</v>
      </c>
      <c r="M9114" s="101">
        <f>IF(ISNUMBER(jaar_zip[[#This Row],[etmaaltemperatuur]]),IF(jaar_zip[[#This Row],[etmaaltemperatuur]]&lt;stookgrens,stookgrens-jaar_zip[[#This Row],[etmaaltemperatuur]],0),"")</f>
        <v>10.5</v>
      </c>
      <c r="N9114" s="101">
        <f>IF(ISNUMBER(jaar_zip[[#This Row],[graaddagen]]),IF(OR(MONTH(jaar_zip[[#This Row],[Datum]])=1,MONTH(jaar_zip[[#This Row],[Datum]])=2,MONTH(jaar_zip[[#This Row],[Datum]])=11,MONTH(jaar_zip[[#This Row],[Datum]])=12),1.1,IF(OR(MONTH(jaar_zip[[#This Row],[Datum]])=3,MONTH(jaar_zip[[#This Row],[Datum]])=10),1,0.8))*jaar_zip[[#This Row],[graaddagen]],"")</f>
        <v>10.5</v>
      </c>
      <c r="O9114" s="101">
        <f>IF(ISNUMBER(jaar_zip[[#This Row],[etmaaltemperatuur]]),IF(jaar_zip[[#This Row],[etmaaltemperatuur]]&gt;stookgrens,jaar_zip[[#This Row],[etmaaltemperatuur]]-stookgrens,0),"")</f>
        <v>0</v>
      </c>
    </row>
    <row r="9115" spans="1:15" x14ac:dyDescent="0.25">
      <c r="A9115">
        <v>391</v>
      </c>
      <c r="B9115">
        <v>20240312</v>
      </c>
      <c r="C9115">
        <v>2.5</v>
      </c>
      <c r="D9115">
        <v>8</v>
      </c>
      <c r="E9115">
        <v>353</v>
      </c>
      <c r="F9115">
        <v>2.9</v>
      </c>
      <c r="H9115">
        <v>89</v>
      </c>
      <c r="I9115" s="101" t="s">
        <v>45</v>
      </c>
      <c r="J9115" s="1">
        <f>DATEVALUE(RIGHT(jaar_zip[[#This Row],[YYYYMMDD]],2)&amp;"-"&amp;MID(jaar_zip[[#This Row],[YYYYMMDD]],5,2)&amp;"-"&amp;LEFT(jaar_zip[[#This Row],[YYYYMMDD]],4))</f>
        <v>45363</v>
      </c>
      <c r="K9115" s="101" t="str">
        <f>IF(AND(VALUE(MONTH(jaar_zip[[#This Row],[Datum]]))=1,VALUE(WEEKNUM(jaar_zip[[#This Row],[Datum]],21))&gt;51),RIGHT(YEAR(jaar_zip[[#This Row],[Datum]])-1,2),RIGHT(YEAR(jaar_zip[[#This Row],[Datum]]),2))&amp;"-"&amp; TEXT(WEEKNUM(jaar_zip[[#This Row],[Datum]],21),"00")</f>
        <v>24-11</v>
      </c>
      <c r="L9115" s="101">
        <f>MONTH(jaar_zip[[#This Row],[Datum]])</f>
        <v>3</v>
      </c>
      <c r="M9115" s="101">
        <f>IF(ISNUMBER(jaar_zip[[#This Row],[etmaaltemperatuur]]),IF(jaar_zip[[#This Row],[etmaaltemperatuur]]&lt;stookgrens,stookgrens-jaar_zip[[#This Row],[etmaaltemperatuur]],0),"")</f>
        <v>10</v>
      </c>
      <c r="N9115" s="101">
        <f>IF(ISNUMBER(jaar_zip[[#This Row],[graaddagen]]),IF(OR(MONTH(jaar_zip[[#This Row],[Datum]])=1,MONTH(jaar_zip[[#This Row],[Datum]])=2,MONTH(jaar_zip[[#This Row],[Datum]])=11,MONTH(jaar_zip[[#This Row],[Datum]])=12),1.1,IF(OR(MONTH(jaar_zip[[#This Row],[Datum]])=3,MONTH(jaar_zip[[#This Row],[Datum]])=10),1,0.8))*jaar_zip[[#This Row],[graaddagen]],"")</f>
        <v>10</v>
      </c>
      <c r="O9115" s="101">
        <f>IF(ISNUMBER(jaar_zip[[#This Row],[etmaaltemperatuur]]),IF(jaar_zip[[#This Row],[etmaaltemperatuur]]&gt;stookgrens,jaar_zip[[#This Row],[etmaaltemperatuur]]-stookgrens,0),"")</f>
        <v>0</v>
      </c>
    </row>
    <row r="9116" spans="1:15" x14ac:dyDescent="0.25">
      <c r="A9116">
        <v>391</v>
      </c>
      <c r="B9116">
        <v>20240313</v>
      </c>
      <c r="C9116">
        <v>2.2999999999999998</v>
      </c>
      <c r="D9116">
        <v>10.8</v>
      </c>
      <c r="E9116">
        <v>274</v>
      </c>
      <c r="F9116">
        <v>4.0999999999999996</v>
      </c>
      <c r="H9116">
        <v>88</v>
      </c>
      <c r="I9116" s="101" t="s">
        <v>45</v>
      </c>
      <c r="J9116" s="1">
        <f>DATEVALUE(RIGHT(jaar_zip[[#This Row],[YYYYMMDD]],2)&amp;"-"&amp;MID(jaar_zip[[#This Row],[YYYYMMDD]],5,2)&amp;"-"&amp;LEFT(jaar_zip[[#This Row],[YYYYMMDD]],4))</f>
        <v>45364</v>
      </c>
      <c r="K9116" s="101" t="str">
        <f>IF(AND(VALUE(MONTH(jaar_zip[[#This Row],[Datum]]))=1,VALUE(WEEKNUM(jaar_zip[[#This Row],[Datum]],21))&gt;51),RIGHT(YEAR(jaar_zip[[#This Row],[Datum]])-1,2),RIGHT(YEAR(jaar_zip[[#This Row],[Datum]]),2))&amp;"-"&amp; TEXT(WEEKNUM(jaar_zip[[#This Row],[Datum]],21),"00")</f>
        <v>24-11</v>
      </c>
      <c r="L9116" s="101">
        <f>MONTH(jaar_zip[[#This Row],[Datum]])</f>
        <v>3</v>
      </c>
      <c r="M9116" s="101">
        <f>IF(ISNUMBER(jaar_zip[[#This Row],[etmaaltemperatuur]]),IF(jaar_zip[[#This Row],[etmaaltemperatuur]]&lt;stookgrens,stookgrens-jaar_zip[[#This Row],[etmaaltemperatuur]],0),"")</f>
        <v>7.1999999999999993</v>
      </c>
      <c r="N9116" s="101">
        <f>IF(ISNUMBER(jaar_zip[[#This Row],[graaddagen]]),IF(OR(MONTH(jaar_zip[[#This Row],[Datum]])=1,MONTH(jaar_zip[[#This Row],[Datum]])=2,MONTH(jaar_zip[[#This Row],[Datum]])=11,MONTH(jaar_zip[[#This Row],[Datum]])=12),1.1,IF(OR(MONTH(jaar_zip[[#This Row],[Datum]])=3,MONTH(jaar_zip[[#This Row],[Datum]])=10),1,0.8))*jaar_zip[[#This Row],[graaddagen]],"")</f>
        <v>7.1999999999999993</v>
      </c>
      <c r="O9116" s="101">
        <f>IF(ISNUMBER(jaar_zip[[#This Row],[etmaaltemperatuur]]),IF(jaar_zip[[#This Row],[etmaaltemperatuur]]&gt;stookgrens,jaar_zip[[#This Row],[etmaaltemperatuur]]-stookgrens,0),"")</f>
        <v>0</v>
      </c>
    </row>
    <row r="9117" spans="1:15" x14ac:dyDescent="0.25">
      <c r="A9117">
        <v>391</v>
      </c>
      <c r="B9117">
        <v>20240314</v>
      </c>
      <c r="C9117">
        <v>2.2999999999999998</v>
      </c>
      <c r="D9117">
        <v>12.4</v>
      </c>
      <c r="E9117">
        <v>1241</v>
      </c>
      <c r="F9117">
        <v>0</v>
      </c>
      <c r="H9117">
        <v>75</v>
      </c>
      <c r="I9117" s="101" t="s">
        <v>45</v>
      </c>
      <c r="J9117" s="1">
        <f>DATEVALUE(RIGHT(jaar_zip[[#This Row],[YYYYMMDD]],2)&amp;"-"&amp;MID(jaar_zip[[#This Row],[YYYYMMDD]],5,2)&amp;"-"&amp;LEFT(jaar_zip[[#This Row],[YYYYMMDD]],4))</f>
        <v>45365</v>
      </c>
      <c r="K9117" s="101" t="str">
        <f>IF(AND(VALUE(MONTH(jaar_zip[[#This Row],[Datum]]))=1,VALUE(WEEKNUM(jaar_zip[[#This Row],[Datum]],21))&gt;51),RIGHT(YEAR(jaar_zip[[#This Row],[Datum]])-1,2),RIGHT(YEAR(jaar_zip[[#This Row],[Datum]]),2))&amp;"-"&amp; TEXT(WEEKNUM(jaar_zip[[#This Row],[Datum]],21),"00")</f>
        <v>24-11</v>
      </c>
      <c r="L9117" s="101">
        <f>MONTH(jaar_zip[[#This Row],[Datum]])</f>
        <v>3</v>
      </c>
      <c r="M9117" s="101">
        <f>IF(ISNUMBER(jaar_zip[[#This Row],[etmaaltemperatuur]]),IF(jaar_zip[[#This Row],[etmaaltemperatuur]]&lt;stookgrens,stookgrens-jaar_zip[[#This Row],[etmaaltemperatuur]],0),"")</f>
        <v>5.6</v>
      </c>
      <c r="N9117" s="101">
        <f>IF(ISNUMBER(jaar_zip[[#This Row],[graaddagen]]),IF(OR(MONTH(jaar_zip[[#This Row],[Datum]])=1,MONTH(jaar_zip[[#This Row],[Datum]])=2,MONTH(jaar_zip[[#This Row],[Datum]])=11,MONTH(jaar_zip[[#This Row],[Datum]])=12),1.1,IF(OR(MONTH(jaar_zip[[#This Row],[Datum]])=3,MONTH(jaar_zip[[#This Row],[Datum]])=10),1,0.8))*jaar_zip[[#This Row],[graaddagen]],"")</f>
        <v>5.6</v>
      </c>
      <c r="O9117" s="101">
        <f>IF(ISNUMBER(jaar_zip[[#This Row],[etmaaltemperatuur]]),IF(jaar_zip[[#This Row],[etmaaltemperatuur]]&gt;stookgrens,jaar_zip[[#This Row],[etmaaltemperatuur]]-stookgrens,0),"")</f>
        <v>0</v>
      </c>
    </row>
    <row r="9118" spans="1:15" x14ac:dyDescent="0.25">
      <c r="A9118">
        <v>391</v>
      </c>
      <c r="B9118">
        <v>20240315</v>
      </c>
      <c r="C9118">
        <v>3.2</v>
      </c>
      <c r="D9118">
        <v>12.7</v>
      </c>
      <c r="E9118">
        <v>749</v>
      </c>
      <c r="F9118">
        <v>1</v>
      </c>
      <c r="H9118">
        <v>79</v>
      </c>
      <c r="I9118" s="101" t="s">
        <v>45</v>
      </c>
      <c r="J9118" s="1">
        <f>DATEVALUE(RIGHT(jaar_zip[[#This Row],[YYYYMMDD]],2)&amp;"-"&amp;MID(jaar_zip[[#This Row],[YYYYMMDD]],5,2)&amp;"-"&amp;LEFT(jaar_zip[[#This Row],[YYYYMMDD]],4))</f>
        <v>45366</v>
      </c>
      <c r="K9118" s="101" t="str">
        <f>IF(AND(VALUE(MONTH(jaar_zip[[#This Row],[Datum]]))=1,VALUE(WEEKNUM(jaar_zip[[#This Row],[Datum]],21))&gt;51),RIGHT(YEAR(jaar_zip[[#This Row],[Datum]])-1,2),RIGHT(YEAR(jaar_zip[[#This Row],[Datum]]),2))&amp;"-"&amp; TEXT(WEEKNUM(jaar_zip[[#This Row],[Datum]],21),"00")</f>
        <v>24-11</v>
      </c>
      <c r="L9118" s="101">
        <f>MONTH(jaar_zip[[#This Row],[Datum]])</f>
        <v>3</v>
      </c>
      <c r="M9118" s="101">
        <f>IF(ISNUMBER(jaar_zip[[#This Row],[etmaaltemperatuur]]),IF(jaar_zip[[#This Row],[etmaaltemperatuur]]&lt;stookgrens,stookgrens-jaar_zip[[#This Row],[etmaaltemperatuur]],0),"")</f>
        <v>5.3000000000000007</v>
      </c>
      <c r="N9118" s="101">
        <f>IF(ISNUMBER(jaar_zip[[#This Row],[graaddagen]]),IF(OR(MONTH(jaar_zip[[#This Row],[Datum]])=1,MONTH(jaar_zip[[#This Row],[Datum]])=2,MONTH(jaar_zip[[#This Row],[Datum]])=11,MONTH(jaar_zip[[#This Row],[Datum]])=12),1.1,IF(OR(MONTH(jaar_zip[[#This Row],[Datum]])=3,MONTH(jaar_zip[[#This Row],[Datum]])=10),1,0.8))*jaar_zip[[#This Row],[graaddagen]],"")</f>
        <v>5.3000000000000007</v>
      </c>
      <c r="O9118" s="101">
        <f>IF(ISNUMBER(jaar_zip[[#This Row],[etmaaltemperatuur]]),IF(jaar_zip[[#This Row],[etmaaltemperatuur]]&gt;stookgrens,jaar_zip[[#This Row],[etmaaltemperatuur]]-stookgrens,0),"")</f>
        <v>0</v>
      </c>
    </row>
    <row r="9119" spans="1:15" x14ac:dyDescent="0.25">
      <c r="A9119">
        <v>391</v>
      </c>
      <c r="B9119">
        <v>20240316</v>
      </c>
      <c r="C9119">
        <v>2.1</v>
      </c>
      <c r="D9119">
        <v>8.3000000000000007</v>
      </c>
      <c r="E9119">
        <v>553</v>
      </c>
      <c r="F9119">
        <v>0.7</v>
      </c>
      <c r="H9119">
        <v>78</v>
      </c>
      <c r="I9119" s="101" t="s">
        <v>45</v>
      </c>
      <c r="J9119" s="1">
        <f>DATEVALUE(RIGHT(jaar_zip[[#This Row],[YYYYMMDD]],2)&amp;"-"&amp;MID(jaar_zip[[#This Row],[YYYYMMDD]],5,2)&amp;"-"&amp;LEFT(jaar_zip[[#This Row],[YYYYMMDD]],4))</f>
        <v>45367</v>
      </c>
      <c r="K9119" s="101" t="str">
        <f>IF(AND(VALUE(MONTH(jaar_zip[[#This Row],[Datum]]))=1,VALUE(WEEKNUM(jaar_zip[[#This Row],[Datum]],21))&gt;51),RIGHT(YEAR(jaar_zip[[#This Row],[Datum]])-1,2),RIGHT(YEAR(jaar_zip[[#This Row],[Datum]]),2))&amp;"-"&amp; TEXT(WEEKNUM(jaar_zip[[#This Row],[Datum]],21),"00")</f>
        <v>24-11</v>
      </c>
      <c r="L9119" s="101">
        <f>MONTH(jaar_zip[[#This Row],[Datum]])</f>
        <v>3</v>
      </c>
      <c r="M9119" s="101">
        <f>IF(ISNUMBER(jaar_zip[[#This Row],[etmaaltemperatuur]]),IF(jaar_zip[[#This Row],[etmaaltemperatuur]]&lt;stookgrens,stookgrens-jaar_zip[[#This Row],[etmaaltemperatuur]],0),"")</f>
        <v>9.6999999999999993</v>
      </c>
      <c r="N9119" s="101">
        <f>IF(ISNUMBER(jaar_zip[[#This Row],[graaddagen]]),IF(OR(MONTH(jaar_zip[[#This Row],[Datum]])=1,MONTH(jaar_zip[[#This Row],[Datum]])=2,MONTH(jaar_zip[[#This Row],[Datum]])=11,MONTH(jaar_zip[[#This Row],[Datum]])=12),1.1,IF(OR(MONTH(jaar_zip[[#This Row],[Datum]])=3,MONTH(jaar_zip[[#This Row],[Datum]])=10),1,0.8))*jaar_zip[[#This Row],[graaddagen]],"")</f>
        <v>9.6999999999999993</v>
      </c>
      <c r="O9119" s="101">
        <f>IF(ISNUMBER(jaar_zip[[#This Row],[etmaaltemperatuur]]),IF(jaar_zip[[#This Row],[etmaaltemperatuur]]&gt;stookgrens,jaar_zip[[#This Row],[etmaaltemperatuur]]-stookgrens,0),"")</f>
        <v>0</v>
      </c>
    </row>
    <row r="9120" spans="1:15" x14ac:dyDescent="0.25">
      <c r="A9120">
        <v>391</v>
      </c>
      <c r="B9120">
        <v>20240317</v>
      </c>
      <c r="C9120">
        <v>2.1</v>
      </c>
      <c r="D9120">
        <v>9.1999999999999993</v>
      </c>
      <c r="E9120">
        <v>782</v>
      </c>
      <c r="F9120">
        <v>1</v>
      </c>
      <c r="H9120">
        <v>77</v>
      </c>
      <c r="I9120" s="101" t="s">
        <v>45</v>
      </c>
      <c r="J9120" s="1">
        <f>DATEVALUE(RIGHT(jaar_zip[[#This Row],[YYYYMMDD]],2)&amp;"-"&amp;MID(jaar_zip[[#This Row],[YYYYMMDD]],5,2)&amp;"-"&amp;LEFT(jaar_zip[[#This Row],[YYYYMMDD]],4))</f>
        <v>45368</v>
      </c>
      <c r="K9120" s="101" t="str">
        <f>IF(AND(VALUE(MONTH(jaar_zip[[#This Row],[Datum]]))=1,VALUE(WEEKNUM(jaar_zip[[#This Row],[Datum]],21))&gt;51),RIGHT(YEAR(jaar_zip[[#This Row],[Datum]])-1,2),RIGHT(YEAR(jaar_zip[[#This Row],[Datum]]),2))&amp;"-"&amp; TEXT(WEEKNUM(jaar_zip[[#This Row],[Datum]],21),"00")</f>
        <v>24-11</v>
      </c>
      <c r="L9120" s="101">
        <f>MONTH(jaar_zip[[#This Row],[Datum]])</f>
        <v>3</v>
      </c>
      <c r="M9120" s="101">
        <f>IF(ISNUMBER(jaar_zip[[#This Row],[etmaaltemperatuur]]),IF(jaar_zip[[#This Row],[etmaaltemperatuur]]&lt;stookgrens,stookgrens-jaar_zip[[#This Row],[etmaaltemperatuur]],0),"")</f>
        <v>8.8000000000000007</v>
      </c>
      <c r="N9120" s="101">
        <f>IF(ISNUMBER(jaar_zip[[#This Row],[graaddagen]]),IF(OR(MONTH(jaar_zip[[#This Row],[Datum]])=1,MONTH(jaar_zip[[#This Row],[Datum]])=2,MONTH(jaar_zip[[#This Row],[Datum]])=11,MONTH(jaar_zip[[#This Row],[Datum]])=12),1.1,IF(OR(MONTH(jaar_zip[[#This Row],[Datum]])=3,MONTH(jaar_zip[[#This Row],[Datum]])=10),1,0.8))*jaar_zip[[#This Row],[graaddagen]],"")</f>
        <v>8.8000000000000007</v>
      </c>
      <c r="O9120" s="101">
        <f>IF(ISNUMBER(jaar_zip[[#This Row],[etmaaltemperatuur]]),IF(jaar_zip[[#This Row],[etmaaltemperatuur]]&gt;stookgrens,jaar_zip[[#This Row],[etmaaltemperatuur]]-stookgrens,0),"")</f>
        <v>0</v>
      </c>
    </row>
    <row r="9121" spans="1:15" x14ac:dyDescent="0.25">
      <c r="A9121">
        <v>391</v>
      </c>
      <c r="B9121">
        <v>20240318</v>
      </c>
      <c r="C9121">
        <v>1.3</v>
      </c>
      <c r="D9121">
        <v>10.9</v>
      </c>
      <c r="E9121">
        <v>629</v>
      </c>
      <c r="F9121">
        <v>-0.1</v>
      </c>
      <c r="H9121">
        <v>84</v>
      </c>
      <c r="I9121" s="101" t="s">
        <v>45</v>
      </c>
      <c r="J9121" s="1">
        <f>DATEVALUE(RIGHT(jaar_zip[[#This Row],[YYYYMMDD]],2)&amp;"-"&amp;MID(jaar_zip[[#This Row],[YYYYMMDD]],5,2)&amp;"-"&amp;LEFT(jaar_zip[[#This Row],[YYYYMMDD]],4))</f>
        <v>45369</v>
      </c>
      <c r="K9121" s="101" t="str">
        <f>IF(AND(VALUE(MONTH(jaar_zip[[#This Row],[Datum]]))=1,VALUE(WEEKNUM(jaar_zip[[#This Row],[Datum]],21))&gt;51),RIGHT(YEAR(jaar_zip[[#This Row],[Datum]])-1,2),RIGHT(YEAR(jaar_zip[[#This Row],[Datum]]),2))&amp;"-"&amp; TEXT(WEEKNUM(jaar_zip[[#This Row],[Datum]],21),"00")</f>
        <v>24-12</v>
      </c>
      <c r="L9121" s="101">
        <f>MONTH(jaar_zip[[#This Row],[Datum]])</f>
        <v>3</v>
      </c>
      <c r="M9121" s="101">
        <f>IF(ISNUMBER(jaar_zip[[#This Row],[etmaaltemperatuur]]),IF(jaar_zip[[#This Row],[etmaaltemperatuur]]&lt;stookgrens,stookgrens-jaar_zip[[#This Row],[etmaaltemperatuur]],0),"")</f>
        <v>7.1</v>
      </c>
      <c r="N9121" s="101">
        <f>IF(ISNUMBER(jaar_zip[[#This Row],[graaddagen]]),IF(OR(MONTH(jaar_zip[[#This Row],[Datum]])=1,MONTH(jaar_zip[[#This Row],[Datum]])=2,MONTH(jaar_zip[[#This Row],[Datum]])=11,MONTH(jaar_zip[[#This Row],[Datum]])=12),1.1,IF(OR(MONTH(jaar_zip[[#This Row],[Datum]])=3,MONTH(jaar_zip[[#This Row],[Datum]])=10),1,0.8))*jaar_zip[[#This Row],[graaddagen]],"")</f>
        <v>7.1</v>
      </c>
      <c r="O9121" s="101">
        <f>IF(ISNUMBER(jaar_zip[[#This Row],[etmaaltemperatuur]]),IF(jaar_zip[[#This Row],[etmaaltemperatuur]]&gt;stookgrens,jaar_zip[[#This Row],[etmaaltemperatuur]]-stookgrens,0),"")</f>
        <v>0</v>
      </c>
    </row>
    <row r="9122" spans="1:15" x14ac:dyDescent="0.25">
      <c r="A9122">
        <v>391</v>
      </c>
      <c r="B9122">
        <v>20240319</v>
      </c>
      <c r="C9122">
        <v>0.9</v>
      </c>
      <c r="D9122">
        <v>11.3</v>
      </c>
      <c r="E9122">
        <v>968</v>
      </c>
      <c r="F9122">
        <v>0</v>
      </c>
      <c r="H9122">
        <v>80</v>
      </c>
      <c r="I9122" s="101" t="s">
        <v>45</v>
      </c>
      <c r="J9122" s="1">
        <f>DATEVALUE(RIGHT(jaar_zip[[#This Row],[YYYYMMDD]],2)&amp;"-"&amp;MID(jaar_zip[[#This Row],[YYYYMMDD]],5,2)&amp;"-"&amp;LEFT(jaar_zip[[#This Row],[YYYYMMDD]],4))</f>
        <v>45370</v>
      </c>
      <c r="K9122" s="101" t="str">
        <f>IF(AND(VALUE(MONTH(jaar_zip[[#This Row],[Datum]]))=1,VALUE(WEEKNUM(jaar_zip[[#This Row],[Datum]],21))&gt;51),RIGHT(YEAR(jaar_zip[[#This Row],[Datum]])-1,2),RIGHT(YEAR(jaar_zip[[#This Row],[Datum]]),2))&amp;"-"&amp; TEXT(WEEKNUM(jaar_zip[[#This Row],[Datum]],21),"00")</f>
        <v>24-12</v>
      </c>
      <c r="L9122" s="101">
        <f>MONTH(jaar_zip[[#This Row],[Datum]])</f>
        <v>3</v>
      </c>
      <c r="M9122" s="101">
        <f>IF(ISNUMBER(jaar_zip[[#This Row],[etmaaltemperatuur]]),IF(jaar_zip[[#This Row],[etmaaltemperatuur]]&lt;stookgrens,stookgrens-jaar_zip[[#This Row],[etmaaltemperatuur]],0),"")</f>
        <v>6.6999999999999993</v>
      </c>
      <c r="N9122" s="101">
        <f>IF(ISNUMBER(jaar_zip[[#This Row],[graaddagen]]),IF(OR(MONTH(jaar_zip[[#This Row],[Datum]])=1,MONTH(jaar_zip[[#This Row],[Datum]])=2,MONTH(jaar_zip[[#This Row],[Datum]])=11,MONTH(jaar_zip[[#This Row],[Datum]])=12),1.1,IF(OR(MONTH(jaar_zip[[#This Row],[Datum]])=3,MONTH(jaar_zip[[#This Row],[Datum]])=10),1,0.8))*jaar_zip[[#This Row],[graaddagen]],"")</f>
        <v>6.6999999999999993</v>
      </c>
      <c r="O9122" s="101">
        <f>IF(ISNUMBER(jaar_zip[[#This Row],[etmaaltemperatuur]]),IF(jaar_zip[[#This Row],[etmaaltemperatuur]]&gt;stookgrens,jaar_zip[[#This Row],[etmaaltemperatuur]]-stookgrens,0),"")</f>
        <v>0</v>
      </c>
    </row>
    <row r="9123" spans="1:15" x14ac:dyDescent="0.25">
      <c r="A9123">
        <v>391</v>
      </c>
      <c r="B9123">
        <v>20240320</v>
      </c>
      <c r="C9123">
        <v>0.7</v>
      </c>
      <c r="D9123">
        <v>11.6</v>
      </c>
      <c r="E9123">
        <v>1204</v>
      </c>
      <c r="F9123">
        <v>0</v>
      </c>
      <c r="H9123">
        <v>79</v>
      </c>
      <c r="I9123" s="101" t="s">
        <v>45</v>
      </c>
      <c r="J9123" s="1">
        <f>DATEVALUE(RIGHT(jaar_zip[[#This Row],[YYYYMMDD]],2)&amp;"-"&amp;MID(jaar_zip[[#This Row],[YYYYMMDD]],5,2)&amp;"-"&amp;LEFT(jaar_zip[[#This Row],[YYYYMMDD]],4))</f>
        <v>45371</v>
      </c>
      <c r="K9123" s="101" t="str">
        <f>IF(AND(VALUE(MONTH(jaar_zip[[#This Row],[Datum]]))=1,VALUE(WEEKNUM(jaar_zip[[#This Row],[Datum]],21))&gt;51),RIGHT(YEAR(jaar_zip[[#This Row],[Datum]])-1,2),RIGHT(YEAR(jaar_zip[[#This Row],[Datum]]),2))&amp;"-"&amp; TEXT(WEEKNUM(jaar_zip[[#This Row],[Datum]],21),"00")</f>
        <v>24-12</v>
      </c>
      <c r="L9123" s="101">
        <f>MONTH(jaar_zip[[#This Row],[Datum]])</f>
        <v>3</v>
      </c>
      <c r="M9123" s="101">
        <f>IF(ISNUMBER(jaar_zip[[#This Row],[etmaaltemperatuur]]),IF(jaar_zip[[#This Row],[etmaaltemperatuur]]&lt;stookgrens,stookgrens-jaar_zip[[#This Row],[etmaaltemperatuur]],0),"")</f>
        <v>6.4</v>
      </c>
      <c r="N9123" s="101">
        <f>IF(ISNUMBER(jaar_zip[[#This Row],[graaddagen]]),IF(OR(MONTH(jaar_zip[[#This Row],[Datum]])=1,MONTH(jaar_zip[[#This Row],[Datum]])=2,MONTH(jaar_zip[[#This Row],[Datum]])=11,MONTH(jaar_zip[[#This Row],[Datum]])=12),1.1,IF(OR(MONTH(jaar_zip[[#This Row],[Datum]])=3,MONTH(jaar_zip[[#This Row],[Datum]])=10),1,0.8))*jaar_zip[[#This Row],[graaddagen]],"")</f>
        <v>6.4</v>
      </c>
      <c r="O9123" s="101">
        <f>IF(ISNUMBER(jaar_zip[[#This Row],[etmaaltemperatuur]]),IF(jaar_zip[[#This Row],[etmaaltemperatuur]]&gt;stookgrens,jaar_zip[[#This Row],[etmaaltemperatuur]]-stookgrens,0),"")</f>
        <v>0</v>
      </c>
    </row>
    <row r="9124" spans="1:15" x14ac:dyDescent="0.25">
      <c r="A9124">
        <v>391</v>
      </c>
      <c r="B9124">
        <v>20240321</v>
      </c>
      <c r="C9124">
        <v>1.8</v>
      </c>
      <c r="D9124">
        <v>10.3</v>
      </c>
      <c r="E9124">
        <v>827</v>
      </c>
      <c r="F9124">
        <v>0</v>
      </c>
      <c r="H9124">
        <v>81</v>
      </c>
      <c r="I9124" s="101" t="s">
        <v>45</v>
      </c>
      <c r="J9124" s="1">
        <f>DATEVALUE(RIGHT(jaar_zip[[#This Row],[YYYYMMDD]],2)&amp;"-"&amp;MID(jaar_zip[[#This Row],[YYYYMMDD]],5,2)&amp;"-"&amp;LEFT(jaar_zip[[#This Row],[YYYYMMDD]],4))</f>
        <v>45372</v>
      </c>
      <c r="K9124" s="101" t="str">
        <f>IF(AND(VALUE(MONTH(jaar_zip[[#This Row],[Datum]]))=1,VALUE(WEEKNUM(jaar_zip[[#This Row],[Datum]],21))&gt;51),RIGHT(YEAR(jaar_zip[[#This Row],[Datum]])-1,2),RIGHT(YEAR(jaar_zip[[#This Row],[Datum]]),2))&amp;"-"&amp; TEXT(WEEKNUM(jaar_zip[[#This Row],[Datum]],21),"00")</f>
        <v>24-12</v>
      </c>
      <c r="L9124" s="101">
        <f>MONTH(jaar_zip[[#This Row],[Datum]])</f>
        <v>3</v>
      </c>
      <c r="M9124" s="101">
        <f>IF(ISNUMBER(jaar_zip[[#This Row],[etmaaltemperatuur]]),IF(jaar_zip[[#This Row],[etmaaltemperatuur]]&lt;stookgrens,stookgrens-jaar_zip[[#This Row],[etmaaltemperatuur]],0),"")</f>
        <v>7.6999999999999993</v>
      </c>
      <c r="N9124" s="101">
        <f>IF(ISNUMBER(jaar_zip[[#This Row],[graaddagen]]),IF(OR(MONTH(jaar_zip[[#This Row],[Datum]])=1,MONTH(jaar_zip[[#This Row],[Datum]])=2,MONTH(jaar_zip[[#This Row],[Datum]])=11,MONTH(jaar_zip[[#This Row],[Datum]])=12),1.1,IF(OR(MONTH(jaar_zip[[#This Row],[Datum]])=3,MONTH(jaar_zip[[#This Row],[Datum]])=10),1,0.8))*jaar_zip[[#This Row],[graaddagen]],"")</f>
        <v>7.6999999999999993</v>
      </c>
      <c r="O9124" s="101">
        <f>IF(ISNUMBER(jaar_zip[[#This Row],[etmaaltemperatuur]]),IF(jaar_zip[[#This Row],[etmaaltemperatuur]]&gt;stookgrens,jaar_zip[[#This Row],[etmaaltemperatuur]]-stookgrens,0),"")</f>
        <v>0</v>
      </c>
    </row>
    <row r="9125" spans="1:15" x14ac:dyDescent="0.25">
      <c r="A9125">
        <v>391</v>
      </c>
      <c r="B9125">
        <v>20240322</v>
      </c>
      <c r="C9125">
        <v>2.5</v>
      </c>
      <c r="D9125">
        <v>10.3</v>
      </c>
      <c r="E9125">
        <v>376</v>
      </c>
      <c r="F9125">
        <v>11.1</v>
      </c>
      <c r="H9125">
        <v>84</v>
      </c>
      <c r="I9125" s="101" t="s">
        <v>45</v>
      </c>
      <c r="J9125" s="1">
        <f>DATEVALUE(RIGHT(jaar_zip[[#This Row],[YYYYMMDD]],2)&amp;"-"&amp;MID(jaar_zip[[#This Row],[YYYYMMDD]],5,2)&amp;"-"&amp;LEFT(jaar_zip[[#This Row],[YYYYMMDD]],4))</f>
        <v>45373</v>
      </c>
      <c r="K9125" s="101" t="str">
        <f>IF(AND(VALUE(MONTH(jaar_zip[[#This Row],[Datum]]))=1,VALUE(WEEKNUM(jaar_zip[[#This Row],[Datum]],21))&gt;51),RIGHT(YEAR(jaar_zip[[#This Row],[Datum]])-1,2),RIGHT(YEAR(jaar_zip[[#This Row],[Datum]]),2))&amp;"-"&amp; TEXT(WEEKNUM(jaar_zip[[#This Row],[Datum]],21),"00")</f>
        <v>24-12</v>
      </c>
      <c r="L9125" s="101">
        <f>MONTH(jaar_zip[[#This Row],[Datum]])</f>
        <v>3</v>
      </c>
      <c r="M9125" s="101">
        <f>IF(ISNUMBER(jaar_zip[[#This Row],[etmaaltemperatuur]]),IF(jaar_zip[[#This Row],[etmaaltemperatuur]]&lt;stookgrens,stookgrens-jaar_zip[[#This Row],[etmaaltemperatuur]],0),"")</f>
        <v>7.6999999999999993</v>
      </c>
      <c r="N9125" s="101">
        <f>IF(ISNUMBER(jaar_zip[[#This Row],[graaddagen]]),IF(OR(MONTH(jaar_zip[[#This Row],[Datum]])=1,MONTH(jaar_zip[[#This Row],[Datum]])=2,MONTH(jaar_zip[[#This Row],[Datum]])=11,MONTH(jaar_zip[[#This Row],[Datum]])=12),1.1,IF(OR(MONTH(jaar_zip[[#This Row],[Datum]])=3,MONTH(jaar_zip[[#This Row],[Datum]])=10),1,0.8))*jaar_zip[[#This Row],[graaddagen]],"")</f>
        <v>7.6999999999999993</v>
      </c>
      <c r="O9125" s="101">
        <f>IF(ISNUMBER(jaar_zip[[#This Row],[etmaaltemperatuur]]),IF(jaar_zip[[#This Row],[etmaaltemperatuur]]&gt;stookgrens,jaar_zip[[#This Row],[etmaaltemperatuur]]-stookgrens,0),"")</f>
        <v>0</v>
      </c>
    </row>
    <row r="9126" spans="1:15" x14ac:dyDescent="0.25">
      <c r="A9126">
        <v>391</v>
      </c>
      <c r="B9126">
        <v>20240323</v>
      </c>
      <c r="C9126">
        <v>3.4</v>
      </c>
      <c r="D9126">
        <v>6</v>
      </c>
      <c r="E9126">
        <v>1183</v>
      </c>
      <c r="F9126">
        <v>3.3</v>
      </c>
      <c r="H9126">
        <v>80</v>
      </c>
      <c r="I9126" s="101" t="s">
        <v>45</v>
      </c>
      <c r="J9126" s="1">
        <f>DATEVALUE(RIGHT(jaar_zip[[#This Row],[YYYYMMDD]],2)&amp;"-"&amp;MID(jaar_zip[[#This Row],[YYYYMMDD]],5,2)&amp;"-"&amp;LEFT(jaar_zip[[#This Row],[YYYYMMDD]],4))</f>
        <v>45374</v>
      </c>
      <c r="K9126" s="101" t="str">
        <f>IF(AND(VALUE(MONTH(jaar_zip[[#This Row],[Datum]]))=1,VALUE(WEEKNUM(jaar_zip[[#This Row],[Datum]],21))&gt;51),RIGHT(YEAR(jaar_zip[[#This Row],[Datum]])-1,2),RIGHT(YEAR(jaar_zip[[#This Row],[Datum]]),2))&amp;"-"&amp; TEXT(WEEKNUM(jaar_zip[[#This Row],[Datum]],21),"00")</f>
        <v>24-12</v>
      </c>
      <c r="L9126" s="101">
        <f>MONTH(jaar_zip[[#This Row],[Datum]])</f>
        <v>3</v>
      </c>
      <c r="M9126" s="101">
        <f>IF(ISNUMBER(jaar_zip[[#This Row],[etmaaltemperatuur]]),IF(jaar_zip[[#This Row],[etmaaltemperatuur]]&lt;stookgrens,stookgrens-jaar_zip[[#This Row],[etmaaltemperatuur]],0),"")</f>
        <v>12</v>
      </c>
      <c r="N9126" s="101">
        <f>IF(ISNUMBER(jaar_zip[[#This Row],[graaddagen]]),IF(OR(MONTH(jaar_zip[[#This Row],[Datum]])=1,MONTH(jaar_zip[[#This Row],[Datum]])=2,MONTH(jaar_zip[[#This Row],[Datum]])=11,MONTH(jaar_zip[[#This Row],[Datum]])=12),1.1,IF(OR(MONTH(jaar_zip[[#This Row],[Datum]])=3,MONTH(jaar_zip[[#This Row],[Datum]])=10),1,0.8))*jaar_zip[[#This Row],[graaddagen]],"")</f>
        <v>12</v>
      </c>
      <c r="O9126" s="101">
        <f>IF(ISNUMBER(jaar_zip[[#This Row],[etmaaltemperatuur]]),IF(jaar_zip[[#This Row],[etmaaltemperatuur]]&gt;stookgrens,jaar_zip[[#This Row],[etmaaltemperatuur]]-stookgrens,0),"")</f>
        <v>0</v>
      </c>
    </row>
    <row r="9127" spans="1:15" x14ac:dyDescent="0.25">
      <c r="A9127">
        <v>391</v>
      </c>
      <c r="B9127">
        <v>20240324</v>
      </c>
      <c r="C9127">
        <v>4.7</v>
      </c>
      <c r="D9127">
        <v>6.5</v>
      </c>
      <c r="E9127">
        <v>837</v>
      </c>
      <c r="F9127">
        <v>6.4</v>
      </c>
      <c r="H9127">
        <v>80</v>
      </c>
      <c r="I9127" s="101" t="s">
        <v>45</v>
      </c>
      <c r="J9127" s="1">
        <f>DATEVALUE(RIGHT(jaar_zip[[#This Row],[YYYYMMDD]],2)&amp;"-"&amp;MID(jaar_zip[[#This Row],[YYYYMMDD]],5,2)&amp;"-"&amp;LEFT(jaar_zip[[#This Row],[YYYYMMDD]],4))</f>
        <v>45375</v>
      </c>
      <c r="K9127" s="101" t="str">
        <f>IF(AND(VALUE(MONTH(jaar_zip[[#This Row],[Datum]]))=1,VALUE(WEEKNUM(jaar_zip[[#This Row],[Datum]],21))&gt;51),RIGHT(YEAR(jaar_zip[[#This Row],[Datum]])-1,2),RIGHT(YEAR(jaar_zip[[#This Row],[Datum]]),2))&amp;"-"&amp; TEXT(WEEKNUM(jaar_zip[[#This Row],[Datum]],21),"00")</f>
        <v>24-12</v>
      </c>
      <c r="L9127" s="101">
        <f>MONTH(jaar_zip[[#This Row],[Datum]])</f>
        <v>3</v>
      </c>
      <c r="M9127" s="101">
        <f>IF(ISNUMBER(jaar_zip[[#This Row],[etmaaltemperatuur]]),IF(jaar_zip[[#This Row],[etmaaltemperatuur]]&lt;stookgrens,stookgrens-jaar_zip[[#This Row],[etmaaltemperatuur]],0),"")</f>
        <v>11.5</v>
      </c>
      <c r="N9127" s="101">
        <f>IF(ISNUMBER(jaar_zip[[#This Row],[graaddagen]]),IF(OR(MONTH(jaar_zip[[#This Row],[Datum]])=1,MONTH(jaar_zip[[#This Row],[Datum]])=2,MONTH(jaar_zip[[#This Row],[Datum]])=11,MONTH(jaar_zip[[#This Row],[Datum]])=12),1.1,IF(OR(MONTH(jaar_zip[[#This Row],[Datum]])=3,MONTH(jaar_zip[[#This Row],[Datum]])=10),1,0.8))*jaar_zip[[#This Row],[graaddagen]],"")</f>
        <v>11.5</v>
      </c>
      <c r="O9127" s="101">
        <f>IF(ISNUMBER(jaar_zip[[#This Row],[etmaaltemperatuur]]),IF(jaar_zip[[#This Row],[etmaaltemperatuur]]&gt;stookgrens,jaar_zip[[#This Row],[etmaaltemperatuur]]-stookgrens,0),"")</f>
        <v>0</v>
      </c>
    </row>
    <row r="9128" spans="1:15" x14ac:dyDescent="0.25">
      <c r="A9128">
        <v>391</v>
      </c>
      <c r="B9128">
        <v>20240325</v>
      </c>
      <c r="C9128">
        <v>2</v>
      </c>
      <c r="D9128">
        <v>7.4</v>
      </c>
      <c r="E9128">
        <v>1314</v>
      </c>
      <c r="F9128">
        <v>0</v>
      </c>
      <c r="H9128">
        <v>67</v>
      </c>
      <c r="I9128" s="101" t="s">
        <v>45</v>
      </c>
      <c r="J9128" s="1">
        <f>DATEVALUE(RIGHT(jaar_zip[[#This Row],[YYYYMMDD]],2)&amp;"-"&amp;MID(jaar_zip[[#This Row],[YYYYMMDD]],5,2)&amp;"-"&amp;LEFT(jaar_zip[[#This Row],[YYYYMMDD]],4))</f>
        <v>45376</v>
      </c>
      <c r="K9128" s="101" t="str">
        <f>IF(AND(VALUE(MONTH(jaar_zip[[#This Row],[Datum]]))=1,VALUE(WEEKNUM(jaar_zip[[#This Row],[Datum]],21))&gt;51),RIGHT(YEAR(jaar_zip[[#This Row],[Datum]])-1,2),RIGHT(YEAR(jaar_zip[[#This Row],[Datum]]),2))&amp;"-"&amp; TEXT(WEEKNUM(jaar_zip[[#This Row],[Datum]],21),"00")</f>
        <v>24-13</v>
      </c>
      <c r="L9128" s="101">
        <f>MONTH(jaar_zip[[#This Row],[Datum]])</f>
        <v>3</v>
      </c>
      <c r="M9128" s="101">
        <f>IF(ISNUMBER(jaar_zip[[#This Row],[etmaaltemperatuur]]),IF(jaar_zip[[#This Row],[etmaaltemperatuur]]&lt;stookgrens,stookgrens-jaar_zip[[#This Row],[etmaaltemperatuur]],0),"")</f>
        <v>10.6</v>
      </c>
      <c r="N9128" s="101">
        <f>IF(ISNUMBER(jaar_zip[[#This Row],[graaddagen]]),IF(OR(MONTH(jaar_zip[[#This Row],[Datum]])=1,MONTH(jaar_zip[[#This Row],[Datum]])=2,MONTH(jaar_zip[[#This Row],[Datum]])=11,MONTH(jaar_zip[[#This Row],[Datum]])=12),1.1,IF(OR(MONTH(jaar_zip[[#This Row],[Datum]])=3,MONTH(jaar_zip[[#This Row],[Datum]])=10),1,0.8))*jaar_zip[[#This Row],[graaddagen]],"")</f>
        <v>10.6</v>
      </c>
      <c r="O9128" s="101">
        <f>IF(ISNUMBER(jaar_zip[[#This Row],[etmaaltemperatuur]]),IF(jaar_zip[[#This Row],[etmaaltemperatuur]]&gt;stookgrens,jaar_zip[[#This Row],[etmaaltemperatuur]]-stookgrens,0),"")</f>
        <v>0</v>
      </c>
    </row>
    <row r="9129" spans="1:15" x14ac:dyDescent="0.25">
      <c r="A9129">
        <v>391</v>
      </c>
      <c r="B9129">
        <v>20240326</v>
      </c>
      <c r="C9129">
        <v>3.2</v>
      </c>
      <c r="D9129">
        <v>9.6999999999999993</v>
      </c>
      <c r="E9129">
        <v>805</v>
      </c>
      <c r="F9129">
        <v>0</v>
      </c>
      <c r="H9129">
        <v>61</v>
      </c>
      <c r="I9129" s="101" t="s">
        <v>45</v>
      </c>
      <c r="J9129" s="1">
        <f>DATEVALUE(RIGHT(jaar_zip[[#This Row],[YYYYMMDD]],2)&amp;"-"&amp;MID(jaar_zip[[#This Row],[YYYYMMDD]],5,2)&amp;"-"&amp;LEFT(jaar_zip[[#This Row],[YYYYMMDD]],4))</f>
        <v>45377</v>
      </c>
      <c r="K9129" s="101" t="str">
        <f>IF(AND(VALUE(MONTH(jaar_zip[[#This Row],[Datum]]))=1,VALUE(WEEKNUM(jaar_zip[[#This Row],[Datum]],21))&gt;51),RIGHT(YEAR(jaar_zip[[#This Row],[Datum]])-1,2),RIGHT(YEAR(jaar_zip[[#This Row],[Datum]]),2))&amp;"-"&amp; TEXT(WEEKNUM(jaar_zip[[#This Row],[Datum]],21),"00")</f>
        <v>24-13</v>
      </c>
      <c r="L9129" s="101">
        <f>MONTH(jaar_zip[[#This Row],[Datum]])</f>
        <v>3</v>
      </c>
      <c r="M9129" s="101">
        <f>IF(ISNUMBER(jaar_zip[[#This Row],[etmaaltemperatuur]]),IF(jaar_zip[[#This Row],[etmaaltemperatuur]]&lt;stookgrens,stookgrens-jaar_zip[[#This Row],[etmaaltemperatuur]],0),"")</f>
        <v>8.3000000000000007</v>
      </c>
      <c r="N9129" s="101">
        <f>IF(ISNUMBER(jaar_zip[[#This Row],[graaddagen]]),IF(OR(MONTH(jaar_zip[[#This Row],[Datum]])=1,MONTH(jaar_zip[[#This Row],[Datum]])=2,MONTH(jaar_zip[[#This Row],[Datum]])=11,MONTH(jaar_zip[[#This Row],[Datum]])=12),1.1,IF(OR(MONTH(jaar_zip[[#This Row],[Datum]])=3,MONTH(jaar_zip[[#This Row],[Datum]])=10),1,0.8))*jaar_zip[[#This Row],[graaddagen]],"")</f>
        <v>8.3000000000000007</v>
      </c>
      <c r="O9129" s="101">
        <f>IF(ISNUMBER(jaar_zip[[#This Row],[etmaaltemperatuur]]),IF(jaar_zip[[#This Row],[etmaaltemperatuur]]&gt;stookgrens,jaar_zip[[#This Row],[etmaaltemperatuur]]-stookgrens,0),"")</f>
        <v>0</v>
      </c>
    </row>
    <row r="9130" spans="1:15" x14ac:dyDescent="0.25">
      <c r="A9130">
        <v>391</v>
      </c>
      <c r="B9130">
        <v>20240327</v>
      </c>
      <c r="C9130">
        <v>2.2999999999999998</v>
      </c>
      <c r="D9130">
        <v>9.1</v>
      </c>
      <c r="E9130">
        <v>453</v>
      </c>
      <c r="F9130">
        <v>0.8</v>
      </c>
      <c r="H9130">
        <v>77</v>
      </c>
      <c r="I9130" s="101" t="s">
        <v>45</v>
      </c>
      <c r="J9130" s="1">
        <f>DATEVALUE(RIGHT(jaar_zip[[#This Row],[YYYYMMDD]],2)&amp;"-"&amp;MID(jaar_zip[[#This Row],[YYYYMMDD]],5,2)&amp;"-"&amp;LEFT(jaar_zip[[#This Row],[YYYYMMDD]],4))</f>
        <v>45378</v>
      </c>
      <c r="K9130" s="101" t="str">
        <f>IF(AND(VALUE(MONTH(jaar_zip[[#This Row],[Datum]]))=1,VALUE(WEEKNUM(jaar_zip[[#This Row],[Datum]],21))&gt;51),RIGHT(YEAR(jaar_zip[[#This Row],[Datum]])-1,2),RIGHT(YEAR(jaar_zip[[#This Row],[Datum]]),2))&amp;"-"&amp; TEXT(WEEKNUM(jaar_zip[[#This Row],[Datum]],21),"00")</f>
        <v>24-13</v>
      </c>
      <c r="L9130" s="101">
        <f>MONTH(jaar_zip[[#This Row],[Datum]])</f>
        <v>3</v>
      </c>
      <c r="M9130" s="101">
        <f>IF(ISNUMBER(jaar_zip[[#This Row],[etmaaltemperatuur]]),IF(jaar_zip[[#This Row],[etmaaltemperatuur]]&lt;stookgrens,stookgrens-jaar_zip[[#This Row],[etmaaltemperatuur]],0),"")</f>
        <v>8.9</v>
      </c>
      <c r="N9130" s="101">
        <f>IF(ISNUMBER(jaar_zip[[#This Row],[graaddagen]]),IF(OR(MONTH(jaar_zip[[#This Row],[Datum]])=1,MONTH(jaar_zip[[#This Row],[Datum]])=2,MONTH(jaar_zip[[#This Row],[Datum]])=11,MONTH(jaar_zip[[#This Row],[Datum]])=12),1.1,IF(OR(MONTH(jaar_zip[[#This Row],[Datum]])=3,MONTH(jaar_zip[[#This Row],[Datum]])=10),1,0.8))*jaar_zip[[#This Row],[graaddagen]],"")</f>
        <v>8.9</v>
      </c>
      <c r="O9130" s="101">
        <f>IF(ISNUMBER(jaar_zip[[#This Row],[etmaaltemperatuur]]),IF(jaar_zip[[#This Row],[etmaaltemperatuur]]&gt;stookgrens,jaar_zip[[#This Row],[etmaaltemperatuur]]-stookgrens,0),"")</f>
        <v>0</v>
      </c>
    </row>
    <row r="9131" spans="1:15" x14ac:dyDescent="0.25">
      <c r="A9131">
        <v>391</v>
      </c>
      <c r="B9131">
        <v>20240328</v>
      </c>
      <c r="C9131">
        <v>3.7</v>
      </c>
      <c r="D9131">
        <v>9.1</v>
      </c>
      <c r="E9131">
        <v>809</v>
      </c>
      <c r="F9131">
        <v>2.2000000000000002</v>
      </c>
      <c r="H9131">
        <v>68</v>
      </c>
      <c r="I9131" s="101" t="s">
        <v>45</v>
      </c>
      <c r="J9131" s="1">
        <f>DATEVALUE(RIGHT(jaar_zip[[#This Row],[YYYYMMDD]],2)&amp;"-"&amp;MID(jaar_zip[[#This Row],[YYYYMMDD]],5,2)&amp;"-"&amp;LEFT(jaar_zip[[#This Row],[YYYYMMDD]],4))</f>
        <v>45379</v>
      </c>
      <c r="K9131" s="101" t="str">
        <f>IF(AND(VALUE(MONTH(jaar_zip[[#This Row],[Datum]]))=1,VALUE(WEEKNUM(jaar_zip[[#This Row],[Datum]],21))&gt;51),RIGHT(YEAR(jaar_zip[[#This Row],[Datum]])-1,2),RIGHT(YEAR(jaar_zip[[#This Row],[Datum]]),2))&amp;"-"&amp; TEXT(WEEKNUM(jaar_zip[[#This Row],[Datum]],21),"00")</f>
        <v>24-13</v>
      </c>
      <c r="L9131" s="101">
        <f>MONTH(jaar_zip[[#This Row],[Datum]])</f>
        <v>3</v>
      </c>
      <c r="M9131" s="101">
        <f>IF(ISNUMBER(jaar_zip[[#This Row],[etmaaltemperatuur]]),IF(jaar_zip[[#This Row],[etmaaltemperatuur]]&lt;stookgrens,stookgrens-jaar_zip[[#This Row],[etmaaltemperatuur]],0),"")</f>
        <v>8.9</v>
      </c>
      <c r="N9131" s="101">
        <f>IF(ISNUMBER(jaar_zip[[#This Row],[graaddagen]]),IF(OR(MONTH(jaar_zip[[#This Row],[Datum]])=1,MONTH(jaar_zip[[#This Row],[Datum]])=2,MONTH(jaar_zip[[#This Row],[Datum]])=11,MONTH(jaar_zip[[#This Row],[Datum]])=12),1.1,IF(OR(MONTH(jaar_zip[[#This Row],[Datum]])=3,MONTH(jaar_zip[[#This Row],[Datum]])=10),1,0.8))*jaar_zip[[#This Row],[graaddagen]],"")</f>
        <v>8.9</v>
      </c>
      <c r="O9131" s="101">
        <f>IF(ISNUMBER(jaar_zip[[#This Row],[etmaaltemperatuur]]),IF(jaar_zip[[#This Row],[etmaaltemperatuur]]&gt;stookgrens,jaar_zip[[#This Row],[etmaaltemperatuur]]-stookgrens,0),"")</f>
        <v>0</v>
      </c>
    </row>
    <row r="9132" spans="1:15" x14ac:dyDescent="0.25">
      <c r="A9132">
        <v>391</v>
      </c>
      <c r="B9132">
        <v>20240329</v>
      </c>
      <c r="C9132">
        <v>2.9</v>
      </c>
      <c r="D9132">
        <v>11.3</v>
      </c>
      <c r="E9132">
        <v>1018</v>
      </c>
      <c r="F9132">
        <v>2</v>
      </c>
      <c r="H9132">
        <v>72</v>
      </c>
      <c r="I9132" s="101" t="s">
        <v>45</v>
      </c>
      <c r="J9132" s="1">
        <f>DATEVALUE(RIGHT(jaar_zip[[#This Row],[YYYYMMDD]],2)&amp;"-"&amp;MID(jaar_zip[[#This Row],[YYYYMMDD]],5,2)&amp;"-"&amp;LEFT(jaar_zip[[#This Row],[YYYYMMDD]],4))</f>
        <v>45380</v>
      </c>
      <c r="K9132" s="101" t="str">
        <f>IF(AND(VALUE(MONTH(jaar_zip[[#This Row],[Datum]]))=1,VALUE(WEEKNUM(jaar_zip[[#This Row],[Datum]],21))&gt;51),RIGHT(YEAR(jaar_zip[[#This Row],[Datum]])-1,2),RIGHT(YEAR(jaar_zip[[#This Row],[Datum]]),2))&amp;"-"&amp; TEXT(WEEKNUM(jaar_zip[[#This Row],[Datum]],21),"00")</f>
        <v>24-13</v>
      </c>
      <c r="L9132" s="101">
        <f>MONTH(jaar_zip[[#This Row],[Datum]])</f>
        <v>3</v>
      </c>
      <c r="M9132" s="101">
        <f>IF(ISNUMBER(jaar_zip[[#This Row],[etmaaltemperatuur]]),IF(jaar_zip[[#This Row],[etmaaltemperatuur]]&lt;stookgrens,stookgrens-jaar_zip[[#This Row],[etmaaltemperatuur]],0),"")</f>
        <v>6.6999999999999993</v>
      </c>
      <c r="N9132" s="101">
        <f>IF(ISNUMBER(jaar_zip[[#This Row],[graaddagen]]),IF(OR(MONTH(jaar_zip[[#This Row],[Datum]])=1,MONTH(jaar_zip[[#This Row],[Datum]])=2,MONTH(jaar_zip[[#This Row],[Datum]])=11,MONTH(jaar_zip[[#This Row],[Datum]])=12),1.1,IF(OR(MONTH(jaar_zip[[#This Row],[Datum]])=3,MONTH(jaar_zip[[#This Row],[Datum]])=10),1,0.8))*jaar_zip[[#This Row],[graaddagen]],"")</f>
        <v>6.6999999999999993</v>
      </c>
      <c r="O9132" s="101">
        <f>IF(ISNUMBER(jaar_zip[[#This Row],[etmaaltemperatuur]]),IF(jaar_zip[[#This Row],[etmaaltemperatuur]]&gt;stookgrens,jaar_zip[[#This Row],[etmaaltemperatuur]]-stookgrens,0),"")</f>
        <v>0</v>
      </c>
    </row>
    <row r="9133" spans="1:15" x14ac:dyDescent="0.25">
      <c r="A9133">
        <v>391</v>
      </c>
      <c r="B9133">
        <v>20240330</v>
      </c>
      <c r="C9133">
        <v>2.4</v>
      </c>
      <c r="D9133">
        <v>10.9</v>
      </c>
      <c r="E9133">
        <v>692</v>
      </c>
      <c r="F9133">
        <v>0.4</v>
      </c>
      <c r="H9133">
        <v>82</v>
      </c>
      <c r="I9133" s="101" t="s">
        <v>45</v>
      </c>
      <c r="J9133" s="1">
        <f>DATEVALUE(RIGHT(jaar_zip[[#This Row],[YYYYMMDD]],2)&amp;"-"&amp;MID(jaar_zip[[#This Row],[YYYYMMDD]],5,2)&amp;"-"&amp;LEFT(jaar_zip[[#This Row],[YYYYMMDD]],4))</f>
        <v>45381</v>
      </c>
      <c r="K9133" s="101" t="str">
        <f>IF(AND(VALUE(MONTH(jaar_zip[[#This Row],[Datum]]))=1,VALUE(WEEKNUM(jaar_zip[[#This Row],[Datum]],21))&gt;51),RIGHT(YEAR(jaar_zip[[#This Row],[Datum]])-1,2),RIGHT(YEAR(jaar_zip[[#This Row],[Datum]]),2))&amp;"-"&amp; TEXT(WEEKNUM(jaar_zip[[#This Row],[Datum]],21),"00")</f>
        <v>24-13</v>
      </c>
      <c r="L9133" s="101">
        <f>MONTH(jaar_zip[[#This Row],[Datum]])</f>
        <v>3</v>
      </c>
      <c r="M9133" s="101">
        <f>IF(ISNUMBER(jaar_zip[[#This Row],[etmaaltemperatuur]]),IF(jaar_zip[[#This Row],[etmaaltemperatuur]]&lt;stookgrens,stookgrens-jaar_zip[[#This Row],[etmaaltemperatuur]],0),"")</f>
        <v>7.1</v>
      </c>
      <c r="N9133" s="101">
        <f>IF(ISNUMBER(jaar_zip[[#This Row],[graaddagen]]),IF(OR(MONTH(jaar_zip[[#This Row],[Datum]])=1,MONTH(jaar_zip[[#This Row],[Datum]])=2,MONTH(jaar_zip[[#This Row],[Datum]])=11,MONTH(jaar_zip[[#This Row],[Datum]])=12),1.1,IF(OR(MONTH(jaar_zip[[#This Row],[Datum]])=3,MONTH(jaar_zip[[#This Row],[Datum]])=10),1,0.8))*jaar_zip[[#This Row],[graaddagen]],"")</f>
        <v>7.1</v>
      </c>
      <c r="O9133" s="101">
        <f>IF(ISNUMBER(jaar_zip[[#This Row],[etmaaltemperatuur]]),IF(jaar_zip[[#This Row],[etmaaltemperatuur]]&gt;stookgrens,jaar_zip[[#This Row],[etmaaltemperatuur]]-stookgrens,0),"")</f>
        <v>0</v>
      </c>
    </row>
    <row r="9134" spans="1:15" x14ac:dyDescent="0.25">
      <c r="A9134">
        <v>391</v>
      </c>
      <c r="B9134">
        <v>20240331</v>
      </c>
      <c r="C9134">
        <v>2.5</v>
      </c>
      <c r="D9134">
        <v>11.7</v>
      </c>
      <c r="E9134">
        <v>1154</v>
      </c>
      <c r="F9134">
        <v>3.6</v>
      </c>
      <c r="H9134">
        <v>80</v>
      </c>
      <c r="I9134" s="101" t="s">
        <v>45</v>
      </c>
      <c r="J9134" s="1">
        <f>DATEVALUE(RIGHT(jaar_zip[[#This Row],[YYYYMMDD]],2)&amp;"-"&amp;MID(jaar_zip[[#This Row],[YYYYMMDD]],5,2)&amp;"-"&amp;LEFT(jaar_zip[[#This Row],[YYYYMMDD]],4))</f>
        <v>45382</v>
      </c>
      <c r="K9134" s="101" t="str">
        <f>IF(AND(VALUE(MONTH(jaar_zip[[#This Row],[Datum]]))=1,VALUE(WEEKNUM(jaar_zip[[#This Row],[Datum]],21))&gt;51),RIGHT(YEAR(jaar_zip[[#This Row],[Datum]])-1,2),RIGHT(YEAR(jaar_zip[[#This Row],[Datum]]),2))&amp;"-"&amp; TEXT(WEEKNUM(jaar_zip[[#This Row],[Datum]],21),"00")</f>
        <v>24-13</v>
      </c>
      <c r="L9134" s="101">
        <f>MONTH(jaar_zip[[#This Row],[Datum]])</f>
        <v>3</v>
      </c>
      <c r="M9134" s="101">
        <f>IF(ISNUMBER(jaar_zip[[#This Row],[etmaaltemperatuur]]),IF(jaar_zip[[#This Row],[etmaaltemperatuur]]&lt;stookgrens,stookgrens-jaar_zip[[#This Row],[etmaaltemperatuur]],0),"")</f>
        <v>6.3000000000000007</v>
      </c>
      <c r="N9134" s="101">
        <f>IF(ISNUMBER(jaar_zip[[#This Row],[graaddagen]]),IF(OR(MONTH(jaar_zip[[#This Row],[Datum]])=1,MONTH(jaar_zip[[#This Row],[Datum]])=2,MONTH(jaar_zip[[#This Row],[Datum]])=11,MONTH(jaar_zip[[#This Row],[Datum]])=12),1.1,IF(OR(MONTH(jaar_zip[[#This Row],[Datum]])=3,MONTH(jaar_zip[[#This Row],[Datum]])=10),1,0.8))*jaar_zip[[#This Row],[graaddagen]],"")</f>
        <v>6.3000000000000007</v>
      </c>
      <c r="O9134" s="101">
        <f>IF(ISNUMBER(jaar_zip[[#This Row],[etmaaltemperatuur]]),IF(jaar_zip[[#This Row],[etmaaltemperatuur]]&gt;stookgrens,jaar_zip[[#This Row],[etmaaltemperatuur]]-stookgrens,0),"")</f>
        <v>0</v>
      </c>
    </row>
    <row r="9135" spans="1:15" x14ac:dyDescent="0.25">
      <c r="A9135">
        <v>391</v>
      </c>
      <c r="B9135">
        <v>20240401</v>
      </c>
      <c r="C9135">
        <v>2</v>
      </c>
      <c r="D9135">
        <v>10.1</v>
      </c>
      <c r="E9135">
        <v>683</v>
      </c>
      <c r="F9135">
        <v>3.6</v>
      </c>
      <c r="H9135">
        <v>81</v>
      </c>
      <c r="I9135" s="101" t="s">
        <v>45</v>
      </c>
      <c r="J9135" s="1">
        <f>DATEVALUE(RIGHT(jaar_zip[[#This Row],[YYYYMMDD]],2)&amp;"-"&amp;MID(jaar_zip[[#This Row],[YYYYMMDD]],5,2)&amp;"-"&amp;LEFT(jaar_zip[[#This Row],[YYYYMMDD]],4))</f>
        <v>45383</v>
      </c>
      <c r="K9135" s="101" t="str">
        <f>IF(AND(VALUE(MONTH(jaar_zip[[#This Row],[Datum]]))=1,VALUE(WEEKNUM(jaar_zip[[#This Row],[Datum]],21))&gt;51),RIGHT(YEAR(jaar_zip[[#This Row],[Datum]])-1,2),RIGHT(YEAR(jaar_zip[[#This Row],[Datum]]),2))&amp;"-"&amp; TEXT(WEEKNUM(jaar_zip[[#This Row],[Datum]],21),"00")</f>
        <v>24-14</v>
      </c>
      <c r="L9135" s="101">
        <f>MONTH(jaar_zip[[#This Row],[Datum]])</f>
        <v>4</v>
      </c>
      <c r="M9135" s="101">
        <f>IF(ISNUMBER(jaar_zip[[#This Row],[etmaaltemperatuur]]),IF(jaar_zip[[#This Row],[etmaaltemperatuur]]&lt;stookgrens,stookgrens-jaar_zip[[#This Row],[etmaaltemperatuur]],0),"")</f>
        <v>7.9</v>
      </c>
      <c r="N9135" s="101">
        <f>IF(ISNUMBER(jaar_zip[[#This Row],[graaddagen]]),IF(OR(MONTH(jaar_zip[[#This Row],[Datum]])=1,MONTH(jaar_zip[[#This Row],[Datum]])=2,MONTH(jaar_zip[[#This Row],[Datum]])=11,MONTH(jaar_zip[[#This Row],[Datum]])=12),1.1,IF(OR(MONTH(jaar_zip[[#This Row],[Datum]])=3,MONTH(jaar_zip[[#This Row],[Datum]])=10),1,0.8))*jaar_zip[[#This Row],[graaddagen]],"")</f>
        <v>6.32</v>
      </c>
      <c r="O9135" s="101">
        <f>IF(ISNUMBER(jaar_zip[[#This Row],[etmaaltemperatuur]]),IF(jaar_zip[[#This Row],[etmaaltemperatuur]]&gt;stookgrens,jaar_zip[[#This Row],[etmaaltemperatuur]]-stookgrens,0),"")</f>
        <v>0</v>
      </c>
    </row>
    <row r="9136" spans="1:15" x14ac:dyDescent="0.25">
      <c r="A9136">
        <v>391</v>
      </c>
      <c r="B9136">
        <v>20240402</v>
      </c>
      <c r="C9136">
        <v>3.2</v>
      </c>
      <c r="D9136">
        <v>10.1</v>
      </c>
      <c r="E9136">
        <v>661</v>
      </c>
      <c r="F9136">
        <v>1.5</v>
      </c>
      <c r="H9136">
        <v>81</v>
      </c>
      <c r="I9136" s="101" t="s">
        <v>45</v>
      </c>
      <c r="J9136" s="1">
        <f>DATEVALUE(RIGHT(jaar_zip[[#This Row],[YYYYMMDD]],2)&amp;"-"&amp;MID(jaar_zip[[#This Row],[YYYYMMDD]],5,2)&amp;"-"&amp;LEFT(jaar_zip[[#This Row],[YYYYMMDD]],4))</f>
        <v>45384</v>
      </c>
      <c r="K9136" s="101" t="str">
        <f>IF(AND(VALUE(MONTH(jaar_zip[[#This Row],[Datum]]))=1,VALUE(WEEKNUM(jaar_zip[[#This Row],[Datum]],21))&gt;51),RIGHT(YEAR(jaar_zip[[#This Row],[Datum]])-1,2),RIGHT(YEAR(jaar_zip[[#This Row],[Datum]]),2))&amp;"-"&amp; TEXT(WEEKNUM(jaar_zip[[#This Row],[Datum]],21),"00")</f>
        <v>24-14</v>
      </c>
      <c r="L9136" s="101">
        <f>MONTH(jaar_zip[[#This Row],[Datum]])</f>
        <v>4</v>
      </c>
      <c r="M9136" s="101">
        <f>IF(ISNUMBER(jaar_zip[[#This Row],[etmaaltemperatuur]]),IF(jaar_zip[[#This Row],[etmaaltemperatuur]]&lt;stookgrens,stookgrens-jaar_zip[[#This Row],[etmaaltemperatuur]],0),"")</f>
        <v>7.9</v>
      </c>
      <c r="N9136" s="101">
        <f>IF(ISNUMBER(jaar_zip[[#This Row],[graaddagen]]),IF(OR(MONTH(jaar_zip[[#This Row],[Datum]])=1,MONTH(jaar_zip[[#This Row],[Datum]])=2,MONTH(jaar_zip[[#This Row],[Datum]])=11,MONTH(jaar_zip[[#This Row],[Datum]])=12),1.1,IF(OR(MONTH(jaar_zip[[#This Row],[Datum]])=3,MONTH(jaar_zip[[#This Row],[Datum]])=10),1,0.8))*jaar_zip[[#This Row],[graaddagen]],"")</f>
        <v>6.32</v>
      </c>
      <c r="O9136" s="101">
        <f>IF(ISNUMBER(jaar_zip[[#This Row],[etmaaltemperatuur]]),IF(jaar_zip[[#This Row],[etmaaltemperatuur]]&gt;stookgrens,jaar_zip[[#This Row],[etmaaltemperatuur]]-stookgrens,0),"")</f>
        <v>0</v>
      </c>
    </row>
    <row r="9137" spans="1:15" x14ac:dyDescent="0.25">
      <c r="A9137">
        <v>391</v>
      </c>
      <c r="B9137">
        <v>20240403</v>
      </c>
      <c r="C9137">
        <v>3.1</v>
      </c>
      <c r="D9137">
        <v>11.6</v>
      </c>
      <c r="E9137">
        <v>587</v>
      </c>
      <c r="F9137">
        <v>1.2</v>
      </c>
      <c r="H9137">
        <v>80</v>
      </c>
      <c r="I9137" s="101" t="s">
        <v>45</v>
      </c>
      <c r="J9137" s="1">
        <f>DATEVALUE(RIGHT(jaar_zip[[#This Row],[YYYYMMDD]],2)&amp;"-"&amp;MID(jaar_zip[[#This Row],[YYYYMMDD]],5,2)&amp;"-"&amp;LEFT(jaar_zip[[#This Row],[YYYYMMDD]],4))</f>
        <v>45385</v>
      </c>
      <c r="K9137" s="101" t="str">
        <f>IF(AND(VALUE(MONTH(jaar_zip[[#This Row],[Datum]]))=1,VALUE(WEEKNUM(jaar_zip[[#This Row],[Datum]],21))&gt;51),RIGHT(YEAR(jaar_zip[[#This Row],[Datum]])-1,2),RIGHT(YEAR(jaar_zip[[#This Row],[Datum]]),2))&amp;"-"&amp; TEXT(WEEKNUM(jaar_zip[[#This Row],[Datum]],21),"00")</f>
        <v>24-14</v>
      </c>
      <c r="L9137" s="101">
        <f>MONTH(jaar_zip[[#This Row],[Datum]])</f>
        <v>4</v>
      </c>
      <c r="M9137" s="101">
        <f>IF(ISNUMBER(jaar_zip[[#This Row],[etmaaltemperatuur]]),IF(jaar_zip[[#This Row],[etmaaltemperatuur]]&lt;stookgrens,stookgrens-jaar_zip[[#This Row],[etmaaltemperatuur]],0),"")</f>
        <v>6.4</v>
      </c>
      <c r="N9137" s="101">
        <f>IF(ISNUMBER(jaar_zip[[#This Row],[graaddagen]]),IF(OR(MONTH(jaar_zip[[#This Row],[Datum]])=1,MONTH(jaar_zip[[#This Row],[Datum]])=2,MONTH(jaar_zip[[#This Row],[Datum]])=11,MONTH(jaar_zip[[#This Row],[Datum]])=12),1.1,IF(OR(MONTH(jaar_zip[[#This Row],[Datum]])=3,MONTH(jaar_zip[[#This Row],[Datum]])=10),1,0.8))*jaar_zip[[#This Row],[graaddagen]],"")</f>
        <v>5.120000000000001</v>
      </c>
      <c r="O9137" s="101">
        <f>IF(ISNUMBER(jaar_zip[[#This Row],[etmaaltemperatuur]]),IF(jaar_zip[[#This Row],[etmaaltemperatuur]]&gt;stookgrens,jaar_zip[[#This Row],[etmaaltemperatuur]]-stookgrens,0),"")</f>
        <v>0</v>
      </c>
    </row>
    <row r="9138" spans="1:15" x14ac:dyDescent="0.25">
      <c r="A9138">
        <v>391</v>
      </c>
      <c r="B9138">
        <v>20240404</v>
      </c>
      <c r="C9138">
        <v>3.2</v>
      </c>
      <c r="D9138">
        <v>12.1</v>
      </c>
      <c r="E9138">
        <v>878</v>
      </c>
      <c r="F9138">
        <v>8.3000000000000007</v>
      </c>
      <c r="H9138">
        <v>81</v>
      </c>
      <c r="I9138" s="101" t="s">
        <v>45</v>
      </c>
      <c r="J9138" s="1">
        <f>DATEVALUE(RIGHT(jaar_zip[[#This Row],[YYYYMMDD]],2)&amp;"-"&amp;MID(jaar_zip[[#This Row],[YYYYMMDD]],5,2)&amp;"-"&amp;LEFT(jaar_zip[[#This Row],[YYYYMMDD]],4))</f>
        <v>45386</v>
      </c>
      <c r="K9138" s="101" t="str">
        <f>IF(AND(VALUE(MONTH(jaar_zip[[#This Row],[Datum]]))=1,VALUE(WEEKNUM(jaar_zip[[#This Row],[Datum]],21))&gt;51),RIGHT(YEAR(jaar_zip[[#This Row],[Datum]])-1,2),RIGHT(YEAR(jaar_zip[[#This Row],[Datum]]),2))&amp;"-"&amp; TEXT(WEEKNUM(jaar_zip[[#This Row],[Datum]],21),"00")</f>
        <v>24-14</v>
      </c>
      <c r="L9138" s="101">
        <f>MONTH(jaar_zip[[#This Row],[Datum]])</f>
        <v>4</v>
      </c>
      <c r="M9138" s="101">
        <f>IF(ISNUMBER(jaar_zip[[#This Row],[etmaaltemperatuur]]),IF(jaar_zip[[#This Row],[etmaaltemperatuur]]&lt;stookgrens,stookgrens-jaar_zip[[#This Row],[etmaaltemperatuur]],0),"")</f>
        <v>5.9</v>
      </c>
      <c r="N9138" s="101">
        <f>IF(ISNUMBER(jaar_zip[[#This Row],[graaddagen]]),IF(OR(MONTH(jaar_zip[[#This Row],[Datum]])=1,MONTH(jaar_zip[[#This Row],[Datum]])=2,MONTH(jaar_zip[[#This Row],[Datum]])=11,MONTH(jaar_zip[[#This Row],[Datum]])=12),1.1,IF(OR(MONTH(jaar_zip[[#This Row],[Datum]])=3,MONTH(jaar_zip[[#This Row],[Datum]])=10),1,0.8))*jaar_zip[[#This Row],[graaddagen]],"")</f>
        <v>4.7200000000000006</v>
      </c>
      <c r="O9138" s="101">
        <f>IF(ISNUMBER(jaar_zip[[#This Row],[etmaaltemperatuur]]),IF(jaar_zip[[#This Row],[etmaaltemperatuur]]&gt;stookgrens,jaar_zip[[#This Row],[etmaaltemperatuur]]-stookgrens,0),"")</f>
        <v>0</v>
      </c>
    </row>
    <row r="9139" spans="1:15" x14ac:dyDescent="0.25">
      <c r="A9139">
        <v>391</v>
      </c>
      <c r="B9139">
        <v>20240405</v>
      </c>
      <c r="C9139">
        <v>3</v>
      </c>
      <c r="D9139">
        <v>14.8</v>
      </c>
      <c r="E9139">
        <v>667</v>
      </c>
      <c r="F9139">
        <v>0.6</v>
      </c>
      <c r="H9139">
        <v>77</v>
      </c>
      <c r="I9139" s="101" t="s">
        <v>45</v>
      </c>
      <c r="J9139" s="1">
        <f>DATEVALUE(RIGHT(jaar_zip[[#This Row],[YYYYMMDD]],2)&amp;"-"&amp;MID(jaar_zip[[#This Row],[YYYYMMDD]],5,2)&amp;"-"&amp;LEFT(jaar_zip[[#This Row],[YYYYMMDD]],4))</f>
        <v>45387</v>
      </c>
      <c r="K9139" s="101" t="str">
        <f>IF(AND(VALUE(MONTH(jaar_zip[[#This Row],[Datum]]))=1,VALUE(WEEKNUM(jaar_zip[[#This Row],[Datum]],21))&gt;51),RIGHT(YEAR(jaar_zip[[#This Row],[Datum]])-1,2),RIGHT(YEAR(jaar_zip[[#This Row],[Datum]]),2))&amp;"-"&amp; TEXT(WEEKNUM(jaar_zip[[#This Row],[Datum]],21),"00")</f>
        <v>24-14</v>
      </c>
      <c r="L9139" s="101">
        <f>MONTH(jaar_zip[[#This Row],[Datum]])</f>
        <v>4</v>
      </c>
      <c r="M9139" s="101">
        <f>IF(ISNUMBER(jaar_zip[[#This Row],[etmaaltemperatuur]]),IF(jaar_zip[[#This Row],[etmaaltemperatuur]]&lt;stookgrens,stookgrens-jaar_zip[[#This Row],[etmaaltemperatuur]],0),"")</f>
        <v>3.1999999999999993</v>
      </c>
      <c r="N9139" s="101">
        <f>IF(ISNUMBER(jaar_zip[[#This Row],[graaddagen]]),IF(OR(MONTH(jaar_zip[[#This Row],[Datum]])=1,MONTH(jaar_zip[[#This Row],[Datum]])=2,MONTH(jaar_zip[[#This Row],[Datum]])=11,MONTH(jaar_zip[[#This Row],[Datum]])=12),1.1,IF(OR(MONTH(jaar_zip[[#This Row],[Datum]])=3,MONTH(jaar_zip[[#This Row],[Datum]])=10),1,0.8))*jaar_zip[[#This Row],[graaddagen]],"")</f>
        <v>2.5599999999999996</v>
      </c>
      <c r="O9139" s="101">
        <f>IF(ISNUMBER(jaar_zip[[#This Row],[etmaaltemperatuur]]),IF(jaar_zip[[#This Row],[etmaaltemperatuur]]&gt;stookgrens,jaar_zip[[#This Row],[etmaaltemperatuur]]-stookgrens,0),"")</f>
        <v>0</v>
      </c>
    </row>
    <row r="9140" spans="1:15" x14ac:dyDescent="0.25">
      <c r="A9140">
        <v>391</v>
      </c>
      <c r="B9140">
        <v>20240406</v>
      </c>
      <c r="C9140">
        <v>2.5</v>
      </c>
      <c r="D9140">
        <v>18.2</v>
      </c>
      <c r="E9140">
        <v>1552</v>
      </c>
      <c r="F9140">
        <v>0</v>
      </c>
      <c r="H9140">
        <v>64</v>
      </c>
      <c r="I9140" s="101" t="s">
        <v>45</v>
      </c>
      <c r="J9140" s="1">
        <f>DATEVALUE(RIGHT(jaar_zip[[#This Row],[YYYYMMDD]],2)&amp;"-"&amp;MID(jaar_zip[[#This Row],[YYYYMMDD]],5,2)&amp;"-"&amp;LEFT(jaar_zip[[#This Row],[YYYYMMDD]],4))</f>
        <v>45388</v>
      </c>
      <c r="K9140" s="101" t="str">
        <f>IF(AND(VALUE(MONTH(jaar_zip[[#This Row],[Datum]]))=1,VALUE(WEEKNUM(jaar_zip[[#This Row],[Datum]],21))&gt;51),RIGHT(YEAR(jaar_zip[[#This Row],[Datum]])-1,2),RIGHT(YEAR(jaar_zip[[#This Row],[Datum]]),2))&amp;"-"&amp; TEXT(WEEKNUM(jaar_zip[[#This Row],[Datum]],21),"00")</f>
        <v>24-14</v>
      </c>
      <c r="L9140" s="101">
        <f>MONTH(jaar_zip[[#This Row],[Datum]])</f>
        <v>4</v>
      </c>
      <c r="M9140" s="101">
        <f>IF(ISNUMBER(jaar_zip[[#This Row],[etmaaltemperatuur]]),IF(jaar_zip[[#This Row],[etmaaltemperatuur]]&lt;stookgrens,stookgrens-jaar_zip[[#This Row],[etmaaltemperatuur]],0),"")</f>
        <v>0</v>
      </c>
      <c r="N9140" s="101">
        <f>IF(ISNUMBER(jaar_zip[[#This Row],[graaddagen]]),IF(OR(MONTH(jaar_zip[[#This Row],[Datum]])=1,MONTH(jaar_zip[[#This Row],[Datum]])=2,MONTH(jaar_zip[[#This Row],[Datum]])=11,MONTH(jaar_zip[[#This Row],[Datum]])=12),1.1,IF(OR(MONTH(jaar_zip[[#This Row],[Datum]])=3,MONTH(jaar_zip[[#This Row],[Datum]])=10),1,0.8))*jaar_zip[[#This Row],[graaddagen]],"")</f>
        <v>0</v>
      </c>
      <c r="O9140" s="101">
        <f>IF(ISNUMBER(jaar_zip[[#This Row],[etmaaltemperatuur]]),IF(jaar_zip[[#This Row],[etmaaltemperatuur]]&gt;stookgrens,jaar_zip[[#This Row],[etmaaltemperatuur]]-stookgrens,0),"")</f>
        <v>0.19999999999999929</v>
      </c>
    </row>
    <row r="9141" spans="1:15" x14ac:dyDescent="0.25">
      <c r="A9141">
        <v>391</v>
      </c>
      <c r="B9141">
        <v>20240407</v>
      </c>
      <c r="C9141">
        <v>2.5</v>
      </c>
      <c r="D9141">
        <v>17.100000000000001</v>
      </c>
      <c r="E9141">
        <v>1164</v>
      </c>
      <c r="F9141">
        <v>1.4</v>
      </c>
      <c r="H9141">
        <v>62</v>
      </c>
      <c r="I9141" s="101" t="s">
        <v>45</v>
      </c>
      <c r="J9141" s="1">
        <f>DATEVALUE(RIGHT(jaar_zip[[#This Row],[YYYYMMDD]],2)&amp;"-"&amp;MID(jaar_zip[[#This Row],[YYYYMMDD]],5,2)&amp;"-"&amp;LEFT(jaar_zip[[#This Row],[YYYYMMDD]],4))</f>
        <v>45389</v>
      </c>
      <c r="K9141" s="101" t="str">
        <f>IF(AND(VALUE(MONTH(jaar_zip[[#This Row],[Datum]]))=1,VALUE(WEEKNUM(jaar_zip[[#This Row],[Datum]],21))&gt;51),RIGHT(YEAR(jaar_zip[[#This Row],[Datum]])-1,2),RIGHT(YEAR(jaar_zip[[#This Row],[Datum]]),2))&amp;"-"&amp; TEXT(WEEKNUM(jaar_zip[[#This Row],[Datum]],21),"00")</f>
        <v>24-14</v>
      </c>
      <c r="L9141" s="101">
        <f>MONTH(jaar_zip[[#This Row],[Datum]])</f>
        <v>4</v>
      </c>
      <c r="M9141" s="101">
        <f>IF(ISNUMBER(jaar_zip[[#This Row],[etmaaltemperatuur]]),IF(jaar_zip[[#This Row],[etmaaltemperatuur]]&lt;stookgrens,stookgrens-jaar_zip[[#This Row],[etmaaltemperatuur]],0),"")</f>
        <v>0.89999999999999858</v>
      </c>
      <c r="N9141" s="101">
        <f>IF(ISNUMBER(jaar_zip[[#This Row],[graaddagen]]),IF(OR(MONTH(jaar_zip[[#This Row],[Datum]])=1,MONTH(jaar_zip[[#This Row],[Datum]])=2,MONTH(jaar_zip[[#This Row],[Datum]])=11,MONTH(jaar_zip[[#This Row],[Datum]])=12),1.1,IF(OR(MONTH(jaar_zip[[#This Row],[Datum]])=3,MONTH(jaar_zip[[#This Row],[Datum]])=10),1,0.8))*jaar_zip[[#This Row],[graaddagen]],"")</f>
        <v>0.71999999999999886</v>
      </c>
      <c r="O9141" s="101">
        <f>IF(ISNUMBER(jaar_zip[[#This Row],[etmaaltemperatuur]]),IF(jaar_zip[[#This Row],[etmaaltemperatuur]]&gt;stookgrens,jaar_zip[[#This Row],[etmaaltemperatuur]]-stookgrens,0),"")</f>
        <v>0</v>
      </c>
    </row>
    <row r="9142" spans="1:15" x14ac:dyDescent="0.25">
      <c r="A9142">
        <v>391</v>
      </c>
      <c r="B9142">
        <v>20240408</v>
      </c>
      <c r="C9142">
        <v>1.4</v>
      </c>
      <c r="D9142">
        <v>15.5</v>
      </c>
      <c r="E9142">
        <v>1201</v>
      </c>
      <c r="F9142">
        <v>1.9</v>
      </c>
      <c r="H9142">
        <v>83</v>
      </c>
      <c r="I9142" s="101" t="s">
        <v>45</v>
      </c>
      <c r="J9142" s="1">
        <f>DATEVALUE(RIGHT(jaar_zip[[#This Row],[YYYYMMDD]],2)&amp;"-"&amp;MID(jaar_zip[[#This Row],[YYYYMMDD]],5,2)&amp;"-"&amp;LEFT(jaar_zip[[#This Row],[YYYYMMDD]],4))</f>
        <v>45390</v>
      </c>
      <c r="K9142" s="101" t="str">
        <f>IF(AND(VALUE(MONTH(jaar_zip[[#This Row],[Datum]]))=1,VALUE(WEEKNUM(jaar_zip[[#This Row],[Datum]],21))&gt;51),RIGHT(YEAR(jaar_zip[[#This Row],[Datum]])-1,2),RIGHT(YEAR(jaar_zip[[#This Row],[Datum]]),2))&amp;"-"&amp; TEXT(WEEKNUM(jaar_zip[[#This Row],[Datum]],21),"00")</f>
        <v>24-15</v>
      </c>
      <c r="L9142" s="101">
        <f>MONTH(jaar_zip[[#This Row],[Datum]])</f>
        <v>4</v>
      </c>
      <c r="M9142" s="101">
        <f>IF(ISNUMBER(jaar_zip[[#This Row],[etmaaltemperatuur]]),IF(jaar_zip[[#This Row],[etmaaltemperatuur]]&lt;stookgrens,stookgrens-jaar_zip[[#This Row],[etmaaltemperatuur]],0),"")</f>
        <v>2.5</v>
      </c>
      <c r="N9142" s="101">
        <f>IF(ISNUMBER(jaar_zip[[#This Row],[graaddagen]]),IF(OR(MONTH(jaar_zip[[#This Row],[Datum]])=1,MONTH(jaar_zip[[#This Row],[Datum]])=2,MONTH(jaar_zip[[#This Row],[Datum]])=11,MONTH(jaar_zip[[#This Row],[Datum]])=12),1.1,IF(OR(MONTH(jaar_zip[[#This Row],[Datum]])=3,MONTH(jaar_zip[[#This Row],[Datum]])=10),1,0.8))*jaar_zip[[#This Row],[graaddagen]],"")</f>
        <v>2</v>
      </c>
      <c r="O9142" s="101">
        <f>IF(ISNUMBER(jaar_zip[[#This Row],[etmaaltemperatuur]]),IF(jaar_zip[[#This Row],[etmaaltemperatuur]]&gt;stookgrens,jaar_zip[[#This Row],[etmaaltemperatuur]]-stookgrens,0),"")</f>
        <v>0</v>
      </c>
    </row>
    <row r="9143" spans="1:15" x14ac:dyDescent="0.25">
      <c r="A9143">
        <v>391</v>
      </c>
      <c r="B9143">
        <v>20240409</v>
      </c>
      <c r="C9143">
        <v>4</v>
      </c>
      <c r="D9143">
        <v>12.3</v>
      </c>
      <c r="E9143">
        <v>994</v>
      </c>
      <c r="F9143">
        <v>1</v>
      </c>
      <c r="H9143">
        <v>71</v>
      </c>
      <c r="I9143" s="101" t="s">
        <v>45</v>
      </c>
      <c r="J9143" s="1">
        <f>DATEVALUE(RIGHT(jaar_zip[[#This Row],[YYYYMMDD]],2)&amp;"-"&amp;MID(jaar_zip[[#This Row],[YYYYMMDD]],5,2)&amp;"-"&amp;LEFT(jaar_zip[[#This Row],[YYYYMMDD]],4))</f>
        <v>45391</v>
      </c>
      <c r="K9143" s="101" t="str">
        <f>IF(AND(VALUE(MONTH(jaar_zip[[#This Row],[Datum]]))=1,VALUE(WEEKNUM(jaar_zip[[#This Row],[Datum]],21))&gt;51),RIGHT(YEAR(jaar_zip[[#This Row],[Datum]])-1,2),RIGHT(YEAR(jaar_zip[[#This Row],[Datum]]),2))&amp;"-"&amp; TEXT(WEEKNUM(jaar_zip[[#This Row],[Datum]],21),"00")</f>
        <v>24-15</v>
      </c>
      <c r="L9143" s="101">
        <f>MONTH(jaar_zip[[#This Row],[Datum]])</f>
        <v>4</v>
      </c>
      <c r="M9143" s="101">
        <f>IF(ISNUMBER(jaar_zip[[#This Row],[etmaaltemperatuur]]),IF(jaar_zip[[#This Row],[etmaaltemperatuur]]&lt;stookgrens,stookgrens-jaar_zip[[#This Row],[etmaaltemperatuur]],0),"")</f>
        <v>5.6999999999999993</v>
      </c>
      <c r="N9143" s="101">
        <f>IF(ISNUMBER(jaar_zip[[#This Row],[graaddagen]]),IF(OR(MONTH(jaar_zip[[#This Row],[Datum]])=1,MONTH(jaar_zip[[#This Row],[Datum]])=2,MONTH(jaar_zip[[#This Row],[Datum]])=11,MONTH(jaar_zip[[#This Row],[Datum]])=12),1.1,IF(OR(MONTH(jaar_zip[[#This Row],[Datum]])=3,MONTH(jaar_zip[[#This Row],[Datum]])=10),1,0.8))*jaar_zip[[#This Row],[graaddagen]],"")</f>
        <v>4.5599999999999996</v>
      </c>
      <c r="O9143" s="101">
        <f>IF(ISNUMBER(jaar_zip[[#This Row],[etmaaltemperatuur]]),IF(jaar_zip[[#This Row],[etmaaltemperatuur]]&gt;stookgrens,jaar_zip[[#This Row],[etmaaltemperatuur]]-stookgrens,0),"")</f>
        <v>0</v>
      </c>
    </row>
    <row r="9144" spans="1:15" x14ac:dyDescent="0.25">
      <c r="A9144">
        <v>391</v>
      </c>
      <c r="B9144">
        <v>20240410</v>
      </c>
      <c r="C9144">
        <v>2.4</v>
      </c>
      <c r="D9144">
        <v>11.1</v>
      </c>
      <c r="E9144">
        <v>1841</v>
      </c>
      <c r="F9144">
        <v>0.2</v>
      </c>
      <c r="H9144">
        <v>61</v>
      </c>
      <c r="I9144" s="101" t="s">
        <v>45</v>
      </c>
      <c r="J9144" s="1">
        <f>DATEVALUE(RIGHT(jaar_zip[[#This Row],[YYYYMMDD]],2)&amp;"-"&amp;MID(jaar_zip[[#This Row],[YYYYMMDD]],5,2)&amp;"-"&amp;LEFT(jaar_zip[[#This Row],[YYYYMMDD]],4))</f>
        <v>45392</v>
      </c>
      <c r="K9144" s="101" t="str">
        <f>IF(AND(VALUE(MONTH(jaar_zip[[#This Row],[Datum]]))=1,VALUE(WEEKNUM(jaar_zip[[#This Row],[Datum]],21))&gt;51),RIGHT(YEAR(jaar_zip[[#This Row],[Datum]])-1,2),RIGHT(YEAR(jaar_zip[[#This Row],[Datum]]),2))&amp;"-"&amp; TEXT(WEEKNUM(jaar_zip[[#This Row],[Datum]],21),"00")</f>
        <v>24-15</v>
      </c>
      <c r="L9144" s="101">
        <f>MONTH(jaar_zip[[#This Row],[Datum]])</f>
        <v>4</v>
      </c>
      <c r="M9144" s="101">
        <f>IF(ISNUMBER(jaar_zip[[#This Row],[etmaaltemperatuur]]),IF(jaar_zip[[#This Row],[etmaaltemperatuur]]&lt;stookgrens,stookgrens-jaar_zip[[#This Row],[etmaaltemperatuur]],0),"")</f>
        <v>6.9</v>
      </c>
      <c r="N9144" s="101">
        <f>IF(ISNUMBER(jaar_zip[[#This Row],[graaddagen]]),IF(OR(MONTH(jaar_zip[[#This Row],[Datum]])=1,MONTH(jaar_zip[[#This Row],[Datum]])=2,MONTH(jaar_zip[[#This Row],[Datum]])=11,MONTH(jaar_zip[[#This Row],[Datum]])=12),1.1,IF(OR(MONTH(jaar_zip[[#This Row],[Datum]])=3,MONTH(jaar_zip[[#This Row],[Datum]])=10),1,0.8))*jaar_zip[[#This Row],[graaddagen]],"")</f>
        <v>5.5200000000000005</v>
      </c>
      <c r="O9144" s="101">
        <f>IF(ISNUMBER(jaar_zip[[#This Row],[etmaaltemperatuur]]),IF(jaar_zip[[#This Row],[etmaaltemperatuur]]&gt;stookgrens,jaar_zip[[#This Row],[etmaaltemperatuur]]-stookgrens,0),"")</f>
        <v>0</v>
      </c>
    </row>
    <row r="9145" spans="1:15" x14ac:dyDescent="0.25">
      <c r="A9145">
        <v>391</v>
      </c>
      <c r="B9145">
        <v>20240411</v>
      </c>
      <c r="C9145">
        <v>2</v>
      </c>
      <c r="D9145">
        <v>13.2</v>
      </c>
      <c r="E9145">
        <v>489</v>
      </c>
      <c r="F9145">
        <v>0.1</v>
      </c>
      <c r="H9145">
        <v>73</v>
      </c>
      <c r="I9145" s="101" t="s">
        <v>45</v>
      </c>
      <c r="J9145" s="1">
        <f>DATEVALUE(RIGHT(jaar_zip[[#This Row],[YYYYMMDD]],2)&amp;"-"&amp;MID(jaar_zip[[#This Row],[YYYYMMDD]],5,2)&amp;"-"&amp;LEFT(jaar_zip[[#This Row],[YYYYMMDD]],4))</f>
        <v>45393</v>
      </c>
      <c r="K9145" s="101" t="str">
        <f>IF(AND(VALUE(MONTH(jaar_zip[[#This Row],[Datum]]))=1,VALUE(WEEKNUM(jaar_zip[[#This Row],[Datum]],21))&gt;51),RIGHT(YEAR(jaar_zip[[#This Row],[Datum]])-1,2),RIGHT(YEAR(jaar_zip[[#This Row],[Datum]]),2))&amp;"-"&amp; TEXT(WEEKNUM(jaar_zip[[#This Row],[Datum]],21),"00")</f>
        <v>24-15</v>
      </c>
      <c r="L9145" s="101">
        <f>MONTH(jaar_zip[[#This Row],[Datum]])</f>
        <v>4</v>
      </c>
      <c r="M9145" s="101">
        <f>IF(ISNUMBER(jaar_zip[[#This Row],[etmaaltemperatuur]]),IF(jaar_zip[[#This Row],[etmaaltemperatuur]]&lt;stookgrens,stookgrens-jaar_zip[[#This Row],[etmaaltemperatuur]],0),"")</f>
        <v>4.8000000000000007</v>
      </c>
      <c r="N9145" s="101">
        <f>IF(ISNUMBER(jaar_zip[[#This Row],[graaddagen]]),IF(OR(MONTH(jaar_zip[[#This Row],[Datum]])=1,MONTH(jaar_zip[[#This Row],[Datum]])=2,MONTH(jaar_zip[[#This Row],[Datum]])=11,MONTH(jaar_zip[[#This Row],[Datum]])=12),1.1,IF(OR(MONTH(jaar_zip[[#This Row],[Datum]])=3,MONTH(jaar_zip[[#This Row],[Datum]])=10),1,0.8))*jaar_zip[[#This Row],[graaddagen]],"")</f>
        <v>3.8400000000000007</v>
      </c>
      <c r="O9145" s="101">
        <f>IF(ISNUMBER(jaar_zip[[#This Row],[etmaaltemperatuur]]),IF(jaar_zip[[#This Row],[etmaaltemperatuur]]&gt;stookgrens,jaar_zip[[#This Row],[etmaaltemperatuur]]-stookgrens,0),"")</f>
        <v>0</v>
      </c>
    </row>
    <row r="9146" spans="1:15" x14ac:dyDescent="0.25">
      <c r="A9146">
        <v>391</v>
      </c>
      <c r="B9146">
        <v>20240412</v>
      </c>
      <c r="C9146">
        <v>2.1</v>
      </c>
      <c r="D9146">
        <v>16.600000000000001</v>
      </c>
      <c r="E9146">
        <v>1047</v>
      </c>
      <c r="F9146">
        <v>0</v>
      </c>
      <c r="H9146">
        <v>74</v>
      </c>
      <c r="I9146" s="101" t="s">
        <v>45</v>
      </c>
      <c r="J9146" s="1">
        <f>DATEVALUE(RIGHT(jaar_zip[[#This Row],[YYYYMMDD]],2)&amp;"-"&amp;MID(jaar_zip[[#This Row],[YYYYMMDD]],5,2)&amp;"-"&amp;LEFT(jaar_zip[[#This Row],[YYYYMMDD]],4))</f>
        <v>45394</v>
      </c>
      <c r="K9146" s="101" t="str">
        <f>IF(AND(VALUE(MONTH(jaar_zip[[#This Row],[Datum]]))=1,VALUE(WEEKNUM(jaar_zip[[#This Row],[Datum]],21))&gt;51),RIGHT(YEAR(jaar_zip[[#This Row],[Datum]])-1,2),RIGHT(YEAR(jaar_zip[[#This Row],[Datum]]),2))&amp;"-"&amp; TEXT(WEEKNUM(jaar_zip[[#This Row],[Datum]],21),"00")</f>
        <v>24-15</v>
      </c>
      <c r="L9146" s="101">
        <f>MONTH(jaar_zip[[#This Row],[Datum]])</f>
        <v>4</v>
      </c>
      <c r="M9146" s="101">
        <f>IF(ISNUMBER(jaar_zip[[#This Row],[etmaaltemperatuur]]),IF(jaar_zip[[#This Row],[etmaaltemperatuur]]&lt;stookgrens,stookgrens-jaar_zip[[#This Row],[etmaaltemperatuur]],0),"")</f>
        <v>1.3999999999999986</v>
      </c>
      <c r="N9146" s="101">
        <f>IF(ISNUMBER(jaar_zip[[#This Row],[graaddagen]]),IF(OR(MONTH(jaar_zip[[#This Row],[Datum]])=1,MONTH(jaar_zip[[#This Row],[Datum]])=2,MONTH(jaar_zip[[#This Row],[Datum]])=11,MONTH(jaar_zip[[#This Row],[Datum]])=12),1.1,IF(OR(MONTH(jaar_zip[[#This Row],[Datum]])=3,MONTH(jaar_zip[[#This Row],[Datum]])=10),1,0.8))*jaar_zip[[#This Row],[graaddagen]],"")</f>
        <v>1.119999999999999</v>
      </c>
      <c r="O9146" s="101">
        <f>IF(ISNUMBER(jaar_zip[[#This Row],[etmaaltemperatuur]]),IF(jaar_zip[[#This Row],[etmaaltemperatuur]]&gt;stookgrens,jaar_zip[[#This Row],[etmaaltemperatuur]]-stookgrens,0),"")</f>
        <v>0</v>
      </c>
    </row>
    <row r="9147" spans="1:15" x14ac:dyDescent="0.25">
      <c r="A9147">
        <v>391</v>
      </c>
      <c r="B9147">
        <v>20240413</v>
      </c>
      <c r="C9147">
        <v>2.4</v>
      </c>
      <c r="D9147">
        <v>18.399999999999999</v>
      </c>
      <c r="E9147">
        <v>1780</v>
      </c>
      <c r="F9147">
        <v>0</v>
      </c>
      <c r="H9147">
        <v>66</v>
      </c>
      <c r="I9147" s="101" t="s">
        <v>45</v>
      </c>
      <c r="J9147" s="1">
        <f>DATEVALUE(RIGHT(jaar_zip[[#This Row],[YYYYMMDD]],2)&amp;"-"&amp;MID(jaar_zip[[#This Row],[YYYYMMDD]],5,2)&amp;"-"&amp;LEFT(jaar_zip[[#This Row],[YYYYMMDD]],4))</f>
        <v>45395</v>
      </c>
      <c r="K9147" s="101" t="str">
        <f>IF(AND(VALUE(MONTH(jaar_zip[[#This Row],[Datum]]))=1,VALUE(WEEKNUM(jaar_zip[[#This Row],[Datum]],21))&gt;51),RIGHT(YEAR(jaar_zip[[#This Row],[Datum]])-1,2),RIGHT(YEAR(jaar_zip[[#This Row],[Datum]]),2))&amp;"-"&amp; TEXT(WEEKNUM(jaar_zip[[#This Row],[Datum]],21),"00")</f>
        <v>24-15</v>
      </c>
      <c r="L9147" s="101">
        <f>MONTH(jaar_zip[[#This Row],[Datum]])</f>
        <v>4</v>
      </c>
      <c r="M9147" s="101">
        <f>IF(ISNUMBER(jaar_zip[[#This Row],[etmaaltemperatuur]]),IF(jaar_zip[[#This Row],[etmaaltemperatuur]]&lt;stookgrens,stookgrens-jaar_zip[[#This Row],[etmaaltemperatuur]],0),"")</f>
        <v>0</v>
      </c>
      <c r="N9147" s="101">
        <f>IF(ISNUMBER(jaar_zip[[#This Row],[graaddagen]]),IF(OR(MONTH(jaar_zip[[#This Row],[Datum]])=1,MONTH(jaar_zip[[#This Row],[Datum]])=2,MONTH(jaar_zip[[#This Row],[Datum]])=11,MONTH(jaar_zip[[#This Row],[Datum]])=12),1.1,IF(OR(MONTH(jaar_zip[[#This Row],[Datum]])=3,MONTH(jaar_zip[[#This Row],[Datum]])=10),1,0.8))*jaar_zip[[#This Row],[graaddagen]],"")</f>
        <v>0</v>
      </c>
      <c r="O9147" s="101">
        <f>IF(ISNUMBER(jaar_zip[[#This Row],[etmaaltemperatuur]]),IF(jaar_zip[[#This Row],[etmaaltemperatuur]]&gt;stookgrens,jaar_zip[[#This Row],[etmaaltemperatuur]]-stookgrens,0),"")</f>
        <v>0.39999999999999858</v>
      </c>
    </row>
    <row r="9148" spans="1:15" x14ac:dyDescent="0.25">
      <c r="A9148">
        <v>391</v>
      </c>
      <c r="B9148">
        <v>20240414</v>
      </c>
      <c r="C9148">
        <v>1.8</v>
      </c>
      <c r="D9148">
        <v>12.8</v>
      </c>
      <c r="E9148">
        <v>1709</v>
      </c>
      <c r="F9148">
        <v>0.8</v>
      </c>
      <c r="H9148">
        <v>64</v>
      </c>
      <c r="I9148" s="101" t="s">
        <v>45</v>
      </c>
      <c r="J9148" s="1">
        <f>DATEVALUE(RIGHT(jaar_zip[[#This Row],[YYYYMMDD]],2)&amp;"-"&amp;MID(jaar_zip[[#This Row],[YYYYMMDD]],5,2)&amp;"-"&amp;LEFT(jaar_zip[[#This Row],[YYYYMMDD]],4))</f>
        <v>45396</v>
      </c>
      <c r="K9148" s="101" t="str">
        <f>IF(AND(VALUE(MONTH(jaar_zip[[#This Row],[Datum]]))=1,VALUE(WEEKNUM(jaar_zip[[#This Row],[Datum]],21))&gt;51),RIGHT(YEAR(jaar_zip[[#This Row],[Datum]])-1,2),RIGHT(YEAR(jaar_zip[[#This Row],[Datum]]),2))&amp;"-"&amp; TEXT(WEEKNUM(jaar_zip[[#This Row],[Datum]],21),"00")</f>
        <v>24-15</v>
      </c>
      <c r="L9148" s="101">
        <f>MONTH(jaar_zip[[#This Row],[Datum]])</f>
        <v>4</v>
      </c>
      <c r="M9148" s="101">
        <f>IF(ISNUMBER(jaar_zip[[#This Row],[etmaaltemperatuur]]),IF(jaar_zip[[#This Row],[etmaaltemperatuur]]&lt;stookgrens,stookgrens-jaar_zip[[#This Row],[etmaaltemperatuur]],0),"")</f>
        <v>5.1999999999999993</v>
      </c>
      <c r="N9148" s="101">
        <f>IF(ISNUMBER(jaar_zip[[#This Row],[graaddagen]]),IF(OR(MONTH(jaar_zip[[#This Row],[Datum]])=1,MONTH(jaar_zip[[#This Row],[Datum]])=2,MONTH(jaar_zip[[#This Row],[Datum]])=11,MONTH(jaar_zip[[#This Row],[Datum]])=12),1.1,IF(OR(MONTH(jaar_zip[[#This Row],[Datum]])=3,MONTH(jaar_zip[[#This Row],[Datum]])=10),1,0.8))*jaar_zip[[#This Row],[graaddagen]],"")</f>
        <v>4.1599999999999993</v>
      </c>
      <c r="O9148" s="101">
        <f>IF(ISNUMBER(jaar_zip[[#This Row],[etmaaltemperatuur]]),IF(jaar_zip[[#This Row],[etmaaltemperatuur]]&gt;stookgrens,jaar_zip[[#This Row],[etmaaltemperatuur]]-stookgrens,0),"")</f>
        <v>0</v>
      </c>
    </row>
    <row r="9149" spans="1:15" x14ac:dyDescent="0.25">
      <c r="A9149">
        <v>391</v>
      </c>
      <c r="B9149">
        <v>20240415</v>
      </c>
      <c r="C9149">
        <v>3.3</v>
      </c>
      <c r="D9149">
        <v>8.1</v>
      </c>
      <c r="E9149">
        <v>1067</v>
      </c>
      <c r="F9149">
        <v>6.8</v>
      </c>
      <c r="H9149">
        <v>79</v>
      </c>
      <c r="I9149" s="101" t="s">
        <v>45</v>
      </c>
      <c r="J9149" s="1">
        <f>DATEVALUE(RIGHT(jaar_zip[[#This Row],[YYYYMMDD]],2)&amp;"-"&amp;MID(jaar_zip[[#This Row],[YYYYMMDD]],5,2)&amp;"-"&amp;LEFT(jaar_zip[[#This Row],[YYYYMMDD]],4))</f>
        <v>45397</v>
      </c>
      <c r="K9149" s="101" t="str">
        <f>IF(AND(VALUE(MONTH(jaar_zip[[#This Row],[Datum]]))=1,VALUE(WEEKNUM(jaar_zip[[#This Row],[Datum]],21))&gt;51),RIGHT(YEAR(jaar_zip[[#This Row],[Datum]])-1,2),RIGHT(YEAR(jaar_zip[[#This Row],[Datum]]),2))&amp;"-"&amp; TEXT(WEEKNUM(jaar_zip[[#This Row],[Datum]],21),"00")</f>
        <v>24-16</v>
      </c>
      <c r="L9149" s="101">
        <f>MONTH(jaar_zip[[#This Row],[Datum]])</f>
        <v>4</v>
      </c>
      <c r="M9149" s="101">
        <f>IF(ISNUMBER(jaar_zip[[#This Row],[etmaaltemperatuur]]),IF(jaar_zip[[#This Row],[etmaaltemperatuur]]&lt;stookgrens,stookgrens-jaar_zip[[#This Row],[etmaaltemperatuur]],0),"")</f>
        <v>9.9</v>
      </c>
      <c r="N9149" s="101">
        <f>IF(ISNUMBER(jaar_zip[[#This Row],[graaddagen]]),IF(OR(MONTH(jaar_zip[[#This Row],[Datum]])=1,MONTH(jaar_zip[[#This Row],[Datum]])=2,MONTH(jaar_zip[[#This Row],[Datum]])=11,MONTH(jaar_zip[[#This Row],[Datum]])=12),1.1,IF(OR(MONTH(jaar_zip[[#This Row],[Datum]])=3,MONTH(jaar_zip[[#This Row],[Datum]])=10),1,0.8))*jaar_zip[[#This Row],[graaddagen]],"")</f>
        <v>7.9200000000000008</v>
      </c>
      <c r="O9149" s="101">
        <f>IF(ISNUMBER(jaar_zip[[#This Row],[etmaaltemperatuur]]),IF(jaar_zip[[#This Row],[etmaaltemperatuur]]&gt;stookgrens,jaar_zip[[#This Row],[etmaaltemperatuur]]-stookgrens,0),"")</f>
        <v>0</v>
      </c>
    </row>
    <row r="9150" spans="1:15" x14ac:dyDescent="0.25">
      <c r="A9150">
        <v>391</v>
      </c>
      <c r="B9150">
        <v>20240416</v>
      </c>
      <c r="C9150">
        <v>3</v>
      </c>
      <c r="D9150">
        <v>7.6</v>
      </c>
      <c r="E9150">
        <v>1019</v>
      </c>
      <c r="F9150">
        <v>9.6</v>
      </c>
      <c r="H9150">
        <v>83</v>
      </c>
      <c r="I9150" s="101" t="s">
        <v>45</v>
      </c>
      <c r="J9150" s="1">
        <f>DATEVALUE(RIGHT(jaar_zip[[#This Row],[YYYYMMDD]],2)&amp;"-"&amp;MID(jaar_zip[[#This Row],[YYYYMMDD]],5,2)&amp;"-"&amp;LEFT(jaar_zip[[#This Row],[YYYYMMDD]],4))</f>
        <v>45398</v>
      </c>
      <c r="K9150" s="101" t="str">
        <f>IF(AND(VALUE(MONTH(jaar_zip[[#This Row],[Datum]]))=1,VALUE(WEEKNUM(jaar_zip[[#This Row],[Datum]],21))&gt;51),RIGHT(YEAR(jaar_zip[[#This Row],[Datum]])-1,2),RIGHT(YEAR(jaar_zip[[#This Row],[Datum]]),2))&amp;"-"&amp; TEXT(WEEKNUM(jaar_zip[[#This Row],[Datum]],21),"00")</f>
        <v>24-16</v>
      </c>
      <c r="L9150" s="101">
        <f>MONTH(jaar_zip[[#This Row],[Datum]])</f>
        <v>4</v>
      </c>
      <c r="M9150" s="101">
        <f>IF(ISNUMBER(jaar_zip[[#This Row],[etmaaltemperatuur]]),IF(jaar_zip[[#This Row],[etmaaltemperatuur]]&lt;stookgrens,stookgrens-jaar_zip[[#This Row],[etmaaltemperatuur]],0),"")</f>
        <v>10.4</v>
      </c>
      <c r="N9150" s="101">
        <f>IF(ISNUMBER(jaar_zip[[#This Row],[graaddagen]]),IF(OR(MONTH(jaar_zip[[#This Row],[Datum]])=1,MONTH(jaar_zip[[#This Row],[Datum]])=2,MONTH(jaar_zip[[#This Row],[Datum]])=11,MONTH(jaar_zip[[#This Row],[Datum]])=12),1.1,IF(OR(MONTH(jaar_zip[[#This Row],[Datum]])=3,MONTH(jaar_zip[[#This Row],[Datum]])=10),1,0.8))*jaar_zip[[#This Row],[graaddagen]],"")</f>
        <v>8.32</v>
      </c>
      <c r="O9150" s="101">
        <f>IF(ISNUMBER(jaar_zip[[#This Row],[etmaaltemperatuur]]),IF(jaar_zip[[#This Row],[etmaaltemperatuur]]&gt;stookgrens,jaar_zip[[#This Row],[etmaaltemperatuur]]-stookgrens,0),"")</f>
        <v>0</v>
      </c>
    </row>
    <row r="9151" spans="1:15" x14ac:dyDescent="0.25">
      <c r="A9151">
        <v>391</v>
      </c>
      <c r="B9151">
        <v>20240417</v>
      </c>
      <c r="C9151">
        <v>1.3</v>
      </c>
      <c r="D9151">
        <v>5.4</v>
      </c>
      <c r="E9151">
        <v>1099</v>
      </c>
      <c r="F9151">
        <v>2.8</v>
      </c>
      <c r="H9151">
        <v>87</v>
      </c>
      <c r="I9151" s="101" t="s">
        <v>45</v>
      </c>
      <c r="J9151" s="1">
        <f>DATEVALUE(RIGHT(jaar_zip[[#This Row],[YYYYMMDD]],2)&amp;"-"&amp;MID(jaar_zip[[#This Row],[YYYYMMDD]],5,2)&amp;"-"&amp;LEFT(jaar_zip[[#This Row],[YYYYMMDD]],4))</f>
        <v>45399</v>
      </c>
      <c r="K9151" s="101" t="str">
        <f>IF(AND(VALUE(MONTH(jaar_zip[[#This Row],[Datum]]))=1,VALUE(WEEKNUM(jaar_zip[[#This Row],[Datum]],21))&gt;51),RIGHT(YEAR(jaar_zip[[#This Row],[Datum]])-1,2),RIGHT(YEAR(jaar_zip[[#This Row],[Datum]]),2))&amp;"-"&amp; TEXT(WEEKNUM(jaar_zip[[#This Row],[Datum]],21),"00")</f>
        <v>24-16</v>
      </c>
      <c r="L9151" s="101">
        <f>MONTH(jaar_zip[[#This Row],[Datum]])</f>
        <v>4</v>
      </c>
      <c r="M9151" s="101">
        <f>IF(ISNUMBER(jaar_zip[[#This Row],[etmaaltemperatuur]]),IF(jaar_zip[[#This Row],[etmaaltemperatuur]]&lt;stookgrens,stookgrens-jaar_zip[[#This Row],[etmaaltemperatuur]],0),"")</f>
        <v>12.6</v>
      </c>
      <c r="N9151" s="101">
        <f>IF(ISNUMBER(jaar_zip[[#This Row],[graaddagen]]),IF(OR(MONTH(jaar_zip[[#This Row],[Datum]])=1,MONTH(jaar_zip[[#This Row],[Datum]])=2,MONTH(jaar_zip[[#This Row],[Datum]])=11,MONTH(jaar_zip[[#This Row],[Datum]])=12),1.1,IF(OR(MONTH(jaar_zip[[#This Row],[Datum]])=3,MONTH(jaar_zip[[#This Row],[Datum]])=10),1,0.8))*jaar_zip[[#This Row],[graaddagen]],"")</f>
        <v>10.08</v>
      </c>
      <c r="O9151" s="101">
        <f>IF(ISNUMBER(jaar_zip[[#This Row],[etmaaltemperatuur]]),IF(jaar_zip[[#This Row],[etmaaltemperatuur]]&gt;stookgrens,jaar_zip[[#This Row],[etmaaltemperatuur]]-stookgrens,0),"")</f>
        <v>0</v>
      </c>
    </row>
    <row r="9152" spans="1:15" x14ac:dyDescent="0.25">
      <c r="A9152">
        <v>391</v>
      </c>
      <c r="B9152">
        <v>20240418</v>
      </c>
      <c r="C9152">
        <v>1.8</v>
      </c>
      <c r="D9152">
        <v>8</v>
      </c>
      <c r="E9152">
        <v>1679</v>
      </c>
      <c r="F9152">
        <v>-0.1</v>
      </c>
      <c r="H9152">
        <v>71</v>
      </c>
      <c r="I9152" s="101" t="s">
        <v>45</v>
      </c>
      <c r="J9152" s="1">
        <f>DATEVALUE(RIGHT(jaar_zip[[#This Row],[YYYYMMDD]],2)&amp;"-"&amp;MID(jaar_zip[[#This Row],[YYYYMMDD]],5,2)&amp;"-"&amp;LEFT(jaar_zip[[#This Row],[YYYYMMDD]],4))</f>
        <v>45400</v>
      </c>
      <c r="K9152" s="101" t="str">
        <f>IF(AND(VALUE(MONTH(jaar_zip[[#This Row],[Datum]]))=1,VALUE(WEEKNUM(jaar_zip[[#This Row],[Datum]],21))&gt;51),RIGHT(YEAR(jaar_zip[[#This Row],[Datum]])-1,2),RIGHT(YEAR(jaar_zip[[#This Row],[Datum]]),2))&amp;"-"&amp; TEXT(WEEKNUM(jaar_zip[[#This Row],[Datum]],21),"00")</f>
        <v>24-16</v>
      </c>
      <c r="L9152" s="101">
        <f>MONTH(jaar_zip[[#This Row],[Datum]])</f>
        <v>4</v>
      </c>
      <c r="M9152" s="101">
        <f>IF(ISNUMBER(jaar_zip[[#This Row],[etmaaltemperatuur]]),IF(jaar_zip[[#This Row],[etmaaltemperatuur]]&lt;stookgrens,stookgrens-jaar_zip[[#This Row],[etmaaltemperatuur]],0),"")</f>
        <v>10</v>
      </c>
      <c r="N9152" s="101">
        <f>IF(ISNUMBER(jaar_zip[[#This Row],[graaddagen]]),IF(OR(MONTH(jaar_zip[[#This Row],[Datum]])=1,MONTH(jaar_zip[[#This Row],[Datum]])=2,MONTH(jaar_zip[[#This Row],[Datum]])=11,MONTH(jaar_zip[[#This Row],[Datum]])=12),1.1,IF(OR(MONTH(jaar_zip[[#This Row],[Datum]])=3,MONTH(jaar_zip[[#This Row],[Datum]])=10),1,0.8))*jaar_zip[[#This Row],[graaddagen]],"")</f>
        <v>8</v>
      </c>
      <c r="O9152" s="101">
        <f>IF(ISNUMBER(jaar_zip[[#This Row],[etmaaltemperatuur]]),IF(jaar_zip[[#This Row],[etmaaltemperatuur]]&gt;stookgrens,jaar_zip[[#This Row],[etmaaltemperatuur]]-stookgrens,0),"")</f>
        <v>0</v>
      </c>
    </row>
    <row r="9153" spans="1:15" x14ac:dyDescent="0.25">
      <c r="A9153">
        <v>391</v>
      </c>
      <c r="B9153">
        <v>20240419</v>
      </c>
      <c r="C9153">
        <v>2.8</v>
      </c>
      <c r="D9153">
        <v>7.8</v>
      </c>
      <c r="E9153">
        <v>929</v>
      </c>
      <c r="F9153">
        <v>13.1</v>
      </c>
      <c r="H9153">
        <v>85</v>
      </c>
      <c r="I9153" s="101" t="s">
        <v>45</v>
      </c>
      <c r="J9153" s="1">
        <f>DATEVALUE(RIGHT(jaar_zip[[#This Row],[YYYYMMDD]],2)&amp;"-"&amp;MID(jaar_zip[[#This Row],[YYYYMMDD]],5,2)&amp;"-"&amp;LEFT(jaar_zip[[#This Row],[YYYYMMDD]],4))</f>
        <v>45401</v>
      </c>
      <c r="K9153" s="101" t="str">
        <f>IF(AND(VALUE(MONTH(jaar_zip[[#This Row],[Datum]]))=1,VALUE(WEEKNUM(jaar_zip[[#This Row],[Datum]],21))&gt;51),RIGHT(YEAR(jaar_zip[[#This Row],[Datum]])-1,2),RIGHT(YEAR(jaar_zip[[#This Row],[Datum]]),2))&amp;"-"&amp; TEXT(WEEKNUM(jaar_zip[[#This Row],[Datum]],21),"00")</f>
        <v>24-16</v>
      </c>
      <c r="L9153" s="101">
        <f>MONTH(jaar_zip[[#This Row],[Datum]])</f>
        <v>4</v>
      </c>
      <c r="M9153" s="101">
        <f>IF(ISNUMBER(jaar_zip[[#This Row],[etmaaltemperatuur]]),IF(jaar_zip[[#This Row],[etmaaltemperatuur]]&lt;stookgrens,stookgrens-jaar_zip[[#This Row],[etmaaltemperatuur]],0),"")</f>
        <v>10.199999999999999</v>
      </c>
      <c r="N9153" s="101">
        <f>IF(ISNUMBER(jaar_zip[[#This Row],[graaddagen]]),IF(OR(MONTH(jaar_zip[[#This Row],[Datum]])=1,MONTH(jaar_zip[[#This Row],[Datum]])=2,MONTH(jaar_zip[[#This Row],[Datum]])=11,MONTH(jaar_zip[[#This Row],[Datum]])=12),1.1,IF(OR(MONTH(jaar_zip[[#This Row],[Datum]])=3,MONTH(jaar_zip[[#This Row],[Datum]])=10),1,0.8))*jaar_zip[[#This Row],[graaddagen]],"")</f>
        <v>8.16</v>
      </c>
      <c r="O9153" s="101">
        <f>IF(ISNUMBER(jaar_zip[[#This Row],[etmaaltemperatuur]]),IF(jaar_zip[[#This Row],[etmaaltemperatuur]]&gt;stookgrens,jaar_zip[[#This Row],[etmaaltemperatuur]]-stookgrens,0),"")</f>
        <v>0</v>
      </c>
    </row>
    <row r="9154" spans="1:15" x14ac:dyDescent="0.25">
      <c r="A9154">
        <v>391</v>
      </c>
      <c r="B9154">
        <v>20240420</v>
      </c>
      <c r="C9154">
        <v>2.2999999999999998</v>
      </c>
      <c r="D9154">
        <v>7.3</v>
      </c>
      <c r="E9154">
        <v>1427</v>
      </c>
      <c r="F9154">
        <v>0.9</v>
      </c>
      <c r="H9154">
        <v>78</v>
      </c>
      <c r="I9154" s="101" t="s">
        <v>45</v>
      </c>
      <c r="J9154" s="1">
        <f>DATEVALUE(RIGHT(jaar_zip[[#This Row],[YYYYMMDD]],2)&amp;"-"&amp;MID(jaar_zip[[#This Row],[YYYYMMDD]],5,2)&amp;"-"&amp;LEFT(jaar_zip[[#This Row],[YYYYMMDD]],4))</f>
        <v>45402</v>
      </c>
      <c r="K9154" s="101" t="str">
        <f>IF(AND(VALUE(MONTH(jaar_zip[[#This Row],[Datum]]))=1,VALUE(WEEKNUM(jaar_zip[[#This Row],[Datum]],21))&gt;51),RIGHT(YEAR(jaar_zip[[#This Row],[Datum]])-1,2),RIGHT(YEAR(jaar_zip[[#This Row],[Datum]]),2))&amp;"-"&amp; TEXT(WEEKNUM(jaar_zip[[#This Row],[Datum]],21),"00")</f>
        <v>24-16</v>
      </c>
      <c r="L9154" s="101">
        <f>MONTH(jaar_zip[[#This Row],[Datum]])</f>
        <v>4</v>
      </c>
      <c r="M9154" s="101">
        <f>IF(ISNUMBER(jaar_zip[[#This Row],[etmaaltemperatuur]]),IF(jaar_zip[[#This Row],[etmaaltemperatuur]]&lt;stookgrens,stookgrens-jaar_zip[[#This Row],[etmaaltemperatuur]],0),"")</f>
        <v>10.7</v>
      </c>
      <c r="N9154" s="101">
        <f>IF(ISNUMBER(jaar_zip[[#This Row],[graaddagen]]),IF(OR(MONTH(jaar_zip[[#This Row],[Datum]])=1,MONTH(jaar_zip[[#This Row],[Datum]])=2,MONTH(jaar_zip[[#This Row],[Datum]])=11,MONTH(jaar_zip[[#This Row],[Datum]])=12),1.1,IF(OR(MONTH(jaar_zip[[#This Row],[Datum]])=3,MONTH(jaar_zip[[#This Row],[Datum]])=10),1,0.8))*jaar_zip[[#This Row],[graaddagen]],"")</f>
        <v>8.56</v>
      </c>
      <c r="O9154" s="101">
        <f>IF(ISNUMBER(jaar_zip[[#This Row],[etmaaltemperatuur]]),IF(jaar_zip[[#This Row],[etmaaltemperatuur]]&gt;stookgrens,jaar_zip[[#This Row],[etmaaltemperatuur]]-stookgrens,0),"")</f>
        <v>0</v>
      </c>
    </row>
    <row r="9155" spans="1:15" x14ac:dyDescent="0.25">
      <c r="A9155">
        <v>391</v>
      </c>
      <c r="B9155">
        <v>20240421</v>
      </c>
      <c r="C9155">
        <v>3</v>
      </c>
      <c r="D9155">
        <v>6.3</v>
      </c>
      <c r="E9155">
        <v>1813</v>
      </c>
      <c r="F9155">
        <v>1.3</v>
      </c>
      <c r="H9155">
        <v>70</v>
      </c>
      <c r="I9155" s="101" t="s">
        <v>45</v>
      </c>
      <c r="J9155" s="1">
        <f>DATEVALUE(RIGHT(jaar_zip[[#This Row],[YYYYMMDD]],2)&amp;"-"&amp;MID(jaar_zip[[#This Row],[YYYYMMDD]],5,2)&amp;"-"&amp;LEFT(jaar_zip[[#This Row],[YYYYMMDD]],4))</f>
        <v>45403</v>
      </c>
      <c r="K9155" s="101" t="str">
        <f>IF(AND(VALUE(MONTH(jaar_zip[[#This Row],[Datum]]))=1,VALUE(WEEKNUM(jaar_zip[[#This Row],[Datum]],21))&gt;51),RIGHT(YEAR(jaar_zip[[#This Row],[Datum]])-1,2),RIGHT(YEAR(jaar_zip[[#This Row],[Datum]]),2))&amp;"-"&amp; TEXT(WEEKNUM(jaar_zip[[#This Row],[Datum]],21),"00")</f>
        <v>24-16</v>
      </c>
      <c r="L9155" s="101">
        <f>MONTH(jaar_zip[[#This Row],[Datum]])</f>
        <v>4</v>
      </c>
      <c r="M9155" s="101">
        <f>IF(ISNUMBER(jaar_zip[[#This Row],[etmaaltemperatuur]]),IF(jaar_zip[[#This Row],[etmaaltemperatuur]]&lt;stookgrens,stookgrens-jaar_zip[[#This Row],[etmaaltemperatuur]],0),"")</f>
        <v>11.7</v>
      </c>
      <c r="N9155" s="101">
        <f>IF(ISNUMBER(jaar_zip[[#This Row],[graaddagen]]),IF(OR(MONTH(jaar_zip[[#This Row],[Datum]])=1,MONTH(jaar_zip[[#This Row],[Datum]])=2,MONTH(jaar_zip[[#This Row],[Datum]])=11,MONTH(jaar_zip[[#This Row],[Datum]])=12),1.1,IF(OR(MONTH(jaar_zip[[#This Row],[Datum]])=3,MONTH(jaar_zip[[#This Row],[Datum]])=10),1,0.8))*jaar_zip[[#This Row],[graaddagen]],"")</f>
        <v>9.36</v>
      </c>
      <c r="O9155" s="101">
        <f>IF(ISNUMBER(jaar_zip[[#This Row],[etmaaltemperatuur]]),IF(jaar_zip[[#This Row],[etmaaltemperatuur]]&gt;stookgrens,jaar_zip[[#This Row],[etmaaltemperatuur]]-stookgrens,0),"")</f>
        <v>0</v>
      </c>
    </row>
    <row r="9156" spans="1:15" x14ac:dyDescent="0.25">
      <c r="A9156">
        <v>391</v>
      </c>
      <c r="B9156">
        <v>20240422</v>
      </c>
      <c r="C9156">
        <v>1.9</v>
      </c>
      <c r="D9156">
        <v>5</v>
      </c>
      <c r="E9156">
        <v>1365</v>
      </c>
      <c r="F9156">
        <v>0.6</v>
      </c>
      <c r="H9156">
        <v>74</v>
      </c>
      <c r="I9156" s="101" t="s">
        <v>45</v>
      </c>
      <c r="J9156" s="1">
        <f>DATEVALUE(RIGHT(jaar_zip[[#This Row],[YYYYMMDD]],2)&amp;"-"&amp;MID(jaar_zip[[#This Row],[YYYYMMDD]],5,2)&amp;"-"&amp;LEFT(jaar_zip[[#This Row],[YYYYMMDD]],4))</f>
        <v>45404</v>
      </c>
      <c r="K9156" s="101" t="str">
        <f>IF(AND(VALUE(MONTH(jaar_zip[[#This Row],[Datum]]))=1,VALUE(WEEKNUM(jaar_zip[[#This Row],[Datum]],21))&gt;51),RIGHT(YEAR(jaar_zip[[#This Row],[Datum]])-1,2),RIGHT(YEAR(jaar_zip[[#This Row],[Datum]]),2))&amp;"-"&amp; TEXT(WEEKNUM(jaar_zip[[#This Row],[Datum]],21),"00")</f>
        <v>24-17</v>
      </c>
      <c r="L9156" s="101">
        <f>MONTH(jaar_zip[[#This Row],[Datum]])</f>
        <v>4</v>
      </c>
      <c r="M9156" s="101">
        <f>IF(ISNUMBER(jaar_zip[[#This Row],[etmaaltemperatuur]]),IF(jaar_zip[[#This Row],[etmaaltemperatuur]]&lt;stookgrens,stookgrens-jaar_zip[[#This Row],[etmaaltemperatuur]],0),"")</f>
        <v>13</v>
      </c>
      <c r="N9156" s="101">
        <f>IF(ISNUMBER(jaar_zip[[#This Row],[graaddagen]]),IF(OR(MONTH(jaar_zip[[#This Row],[Datum]])=1,MONTH(jaar_zip[[#This Row],[Datum]])=2,MONTH(jaar_zip[[#This Row],[Datum]])=11,MONTH(jaar_zip[[#This Row],[Datum]])=12),1.1,IF(OR(MONTH(jaar_zip[[#This Row],[Datum]])=3,MONTH(jaar_zip[[#This Row],[Datum]])=10),1,0.8))*jaar_zip[[#This Row],[graaddagen]],"")</f>
        <v>10.4</v>
      </c>
      <c r="O9156" s="101">
        <f>IF(ISNUMBER(jaar_zip[[#This Row],[etmaaltemperatuur]]),IF(jaar_zip[[#This Row],[etmaaltemperatuur]]&gt;stookgrens,jaar_zip[[#This Row],[etmaaltemperatuur]]-stookgrens,0),"")</f>
        <v>0</v>
      </c>
    </row>
    <row r="9157" spans="1:15" x14ac:dyDescent="0.25">
      <c r="A9157">
        <v>391</v>
      </c>
      <c r="B9157">
        <v>20240423</v>
      </c>
      <c r="C9157">
        <v>1.5</v>
      </c>
      <c r="D9157">
        <v>6.1</v>
      </c>
      <c r="E9157">
        <v>1622</v>
      </c>
      <c r="F9157">
        <v>0.7</v>
      </c>
      <c r="H9157">
        <v>68</v>
      </c>
      <c r="I9157" s="101" t="s">
        <v>45</v>
      </c>
      <c r="J9157" s="1">
        <f>DATEVALUE(RIGHT(jaar_zip[[#This Row],[YYYYMMDD]],2)&amp;"-"&amp;MID(jaar_zip[[#This Row],[YYYYMMDD]],5,2)&amp;"-"&amp;LEFT(jaar_zip[[#This Row],[YYYYMMDD]],4))</f>
        <v>45405</v>
      </c>
      <c r="K9157" s="101" t="str">
        <f>IF(AND(VALUE(MONTH(jaar_zip[[#This Row],[Datum]]))=1,VALUE(WEEKNUM(jaar_zip[[#This Row],[Datum]],21))&gt;51),RIGHT(YEAR(jaar_zip[[#This Row],[Datum]])-1,2),RIGHT(YEAR(jaar_zip[[#This Row],[Datum]]),2))&amp;"-"&amp; TEXT(WEEKNUM(jaar_zip[[#This Row],[Datum]],21),"00")</f>
        <v>24-17</v>
      </c>
      <c r="L9157" s="101">
        <f>MONTH(jaar_zip[[#This Row],[Datum]])</f>
        <v>4</v>
      </c>
      <c r="M9157" s="101">
        <f>IF(ISNUMBER(jaar_zip[[#This Row],[etmaaltemperatuur]]),IF(jaar_zip[[#This Row],[etmaaltemperatuur]]&lt;stookgrens,stookgrens-jaar_zip[[#This Row],[etmaaltemperatuur]],0),"")</f>
        <v>11.9</v>
      </c>
      <c r="N9157" s="101">
        <f>IF(ISNUMBER(jaar_zip[[#This Row],[graaddagen]]),IF(OR(MONTH(jaar_zip[[#This Row],[Datum]])=1,MONTH(jaar_zip[[#This Row],[Datum]])=2,MONTH(jaar_zip[[#This Row],[Datum]])=11,MONTH(jaar_zip[[#This Row],[Datum]])=12),1.1,IF(OR(MONTH(jaar_zip[[#This Row],[Datum]])=3,MONTH(jaar_zip[[#This Row],[Datum]])=10),1,0.8))*jaar_zip[[#This Row],[graaddagen]],"")</f>
        <v>9.5200000000000014</v>
      </c>
      <c r="O9157" s="101">
        <f>IF(ISNUMBER(jaar_zip[[#This Row],[etmaaltemperatuur]]),IF(jaar_zip[[#This Row],[etmaaltemperatuur]]&gt;stookgrens,jaar_zip[[#This Row],[etmaaltemperatuur]]-stookgrens,0),"")</f>
        <v>0</v>
      </c>
    </row>
    <row r="9158" spans="1:15" x14ac:dyDescent="0.25">
      <c r="A9158">
        <v>391</v>
      </c>
      <c r="B9158">
        <v>20240424</v>
      </c>
      <c r="C9158">
        <v>2</v>
      </c>
      <c r="D9158">
        <v>6.2</v>
      </c>
      <c r="E9158">
        <v>1388</v>
      </c>
      <c r="F9158">
        <v>3.6</v>
      </c>
      <c r="H9158">
        <v>81</v>
      </c>
      <c r="I9158" s="101" t="s">
        <v>45</v>
      </c>
      <c r="J9158" s="1">
        <f>DATEVALUE(RIGHT(jaar_zip[[#This Row],[YYYYMMDD]],2)&amp;"-"&amp;MID(jaar_zip[[#This Row],[YYYYMMDD]],5,2)&amp;"-"&amp;LEFT(jaar_zip[[#This Row],[YYYYMMDD]],4))</f>
        <v>45406</v>
      </c>
      <c r="K9158" s="101" t="str">
        <f>IF(AND(VALUE(MONTH(jaar_zip[[#This Row],[Datum]]))=1,VALUE(WEEKNUM(jaar_zip[[#This Row],[Datum]],21))&gt;51),RIGHT(YEAR(jaar_zip[[#This Row],[Datum]])-1,2),RIGHT(YEAR(jaar_zip[[#This Row],[Datum]]),2))&amp;"-"&amp; TEXT(WEEKNUM(jaar_zip[[#This Row],[Datum]],21),"00")</f>
        <v>24-17</v>
      </c>
      <c r="L9158" s="101">
        <f>MONTH(jaar_zip[[#This Row],[Datum]])</f>
        <v>4</v>
      </c>
      <c r="M9158" s="101">
        <f>IF(ISNUMBER(jaar_zip[[#This Row],[etmaaltemperatuur]]),IF(jaar_zip[[#This Row],[etmaaltemperatuur]]&lt;stookgrens,stookgrens-jaar_zip[[#This Row],[etmaaltemperatuur]],0),"")</f>
        <v>11.8</v>
      </c>
      <c r="N9158" s="101">
        <f>IF(ISNUMBER(jaar_zip[[#This Row],[graaddagen]]),IF(OR(MONTH(jaar_zip[[#This Row],[Datum]])=1,MONTH(jaar_zip[[#This Row],[Datum]])=2,MONTH(jaar_zip[[#This Row],[Datum]])=11,MONTH(jaar_zip[[#This Row],[Datum]])=12),1.1,IF(OR(MONTH(jaar_zip[[#This Row],[Datum]])=3,MONTH(jaar_zip[[#This Row],[Datum]])=10),1,0.8))*jaar_zip[[#This Row],[graaddagen]],"")</f>
        <v>9.4400000000000013</v>
      </c>
      <c r="O9158" s="101">
        <f>IF(ISNUMBER(jaar_zip[[#This Row],[etmaaltemperatuur]]),IF(jaar_zip[[#This Row],[etmaaltemperatuur]]&gt;stookgrens,jaar_zip[[#This Row],[etmaaltemperatuur]]-stookgrens,0),"")</f>
        <v>0</v>
      </c>
    </row>
    <row r="9159" spans="1:15" x14ac:dyDescent="0.25">
      <c r="A9159">
        <v>391</v>
      </c>
      <c r="B9159">
        <v>20240425</v>
      </c>
      <c r="C9159">
        <v>2.2999999999999998</v>
      </c>
      <c r="D9159">
        <v>7.2</v>
      </c>
      <c r="E9159">
        <v>1054</v>
      </c>
      <c r="F9159">
        <v>0.5</v>
      </c>
      <c r="H9159">
        <v>70</v>
      </c>
      <c r="I9159" s="101" t="s">
        <v>45</v>
      </c>
      <c r="J9159" s="1">
        <f>DATEVALUE(RIGHT(jaar_zip[[#This Row],[YYYYMMDD]],2)&amp;"-"&amp;MID(jaar_zip[[#This Row],[YYYYMMDD]],5,2)&amp;"-"&amp;LEFT(jaar_zip[[#This Row],[YYYYMMDD]],4))</f>
        <v>45407</v>
      </c>
      <c r="K9159" s="101" t="str">
        <f>IF(AND(VALUE(MONTH(jaar_zip[[#This Row],[Datum]]))=1,VALUE(WEEKNUM(jaar_zip[[#This Row],[Datum]],21))&gt;51),RIGHT(YEAR(jaar_zip[[#This Row],[Datum]])-1,2),RIGHT(YEAR(jaar_zip[[#This Row],[Datum]]),2))&amp;"-"&amp; TEXT(WEEKNUM(jaar_zip[[#This Row],[Datum]],21),"00")</f>
        <v>24-17</v>
      </c>
      <c r="L9159" s="101">
        <f>MONTH(jaar_zip[[#This Row],[Datum]])</f>
        <v>4</v>
      </c>
      <c r="M9159" s="101">
        <f>IF(ISNUMBER(jaar_zip[[#This Row],[etmaaltemperatuur]]),IF(jaar_zip[[#This Row],[etmaaltemperatuur]]&lt;stookgrens,stookgrens-jaar_zip[[#This Row],[etmaaltemperatuur]],0),"")</f>
        <v>10.8</v>
      </c>
      <c r="N9159" s="101">
        <f>IF(ISNUMBER(jaar_zip[[#This Row],[graaddagen]]),IF(OR(MONTH(jaar_zip[[#This Row],[Datum]])=1,MONTH(jaar_zip[[#This Row],[Datum]])=2,MONTH(jaar_zip[[#This Row],[Datum]])=11,MONTH(jaar_zip[[#This Row],[Datum]])=12),1.1,IF(OR(MONTH(jaar_zip[[#This Row],[Datum]])=3,MONTH(jaar_zip[[#This Row],[Datum]])=10),1,0.8))*jaar_zip[[#This Row],[graaddagen]],"")</f>
        <v>8.64</v>
      </c>
      <c r="O9159" s="101">
        <f>IF(ISNUMBER(jaar_zip[[#This Row],[etmaaltemperatuur]]),IF(jaar_zip[[#This Row],[etmaaltemperatuur]]&gt;stookgrens,jaar_zip[[#This Row],[etmaaltemperatuur]]-stookgrens,0),"")</f>
        <v>0</v>
      </c>
    </row>
    <row r="9160" spans="1:15" x14ac:dyDescent="0.25">
      <c r="A9160">
        <v>391</v>
      </c>
      <c r="B9160">
        <v>20240426</v>
      </c>
      <c r="C9160">
        <v>1.3</v>
      </c>
      <c r="D9160">
        <v>9.3000000000000007</v>
      </c>
      <c r="E9160">
        <v>915</v>
      </c>
      <c r="F9160">
        <v>0.5</v>
      </c>
      <c r="H9160">
        <v>73</v>
      </c>
      <c r="I9160" s="101" t="s">
        <v>45</v>
      </c>
      <c r="J9160" s="1">
        <f>DATEVALUE(RIGHT(jaar_zip[[#This Row],[YYYYMMDD]],2)&amp;"-"&amp;MID(jaar_zip[[#This Row],[YYYYMMDD]],5,2)&amp;"-"&amp;LEFT(jaar_zip[[#This Row],[YYYYMMDD]],4))</f>
        <v>45408</v>
      </c>
      <c r="K9160" s="101" t="str">
        <f>IF(AND(VALUE(MONTH(jaar_zip[[#This Row],[Datum]]))=1,VALUE(WEEKNUM(jaar_zip[[#This Row],[Datum]],21))&gt;51),RIGHT(YEAR(jaar_zip[[#This Row],[Datum]])-1,2),RIGHT(YEAR(jaar_zip[[#This Row],[Datum]]),2))&amp;"-"&amp; TEXT(WEEKNUM(jaar_zip[[#This Row],[Datum]],21),"00")</f>
        <v>24-17</v>
      </c>
      <c r="L9160" s="101">
        <f>MONTH(jaar_zip[[#This Row],[Datum]])</f>
        <v>4</v>
      </c>
      <c r="M9160" s="101">
        <f>IF(ISNUMBER(jaar_zip[[#This Row],[etmaaltemperatuur]]),IF(jaar_zip[[#This Row],[etmaaltemperatuur]]&lt;stookgrens,stookgrens-jaar_zip[[#This Row],[etmaaltemperatuur]],0),"")</f>
        <v>8.6999999999999993</v>
      </c>
      <c r="N9160" s="101">
        <f>IF(ISNUMBER(jaar_zip[[#This Row],[graaddagen]]),IF(OR(MONTH(jaar_zip[[#This Row],[Datum]])=1,MONTH(jaar_zip[[#This Row],[Datum]])=2,MONTH(jaar_zip[[#This Row],[Datum]])=11,MONTH(jaar_zip[[#This Row],[Datum]])=12),1.1,IF(OR(MONTH(jaar_zip[[#This Row],[Datum]])=3,MONTH(jaar_zip[[#This Row],[Datum]])=10),1,0.8))*jaar_zip[[#This Row],[graaddagen]],"")</f>
        <v>6.96</v>
      </c>
      <c r="O9160" s="101">
        <f>IF(ISNUMBER(jaar_zip[[#This Row],[etmaaltemperatuur]]),IF(jaar_zip[[#This Row],[etmaaltemperatuur]]&gt;stookgrens,jaar_zip[[#This Row],[etmaaltemperatuur]]-stookgrens,0),"")</f>
        <v>0</v>
      </c>
    </row>
    <row r="9161" spans="1:15" x14ac:dyDescent="0.25">
      <c r="A9161">
        <v>391</v>
      </c>
      <c r="B9161">
        <v>20240427</v>
      </c>
      <c r="C9161">
        <v>2.5</v>
      </c>
      <c r="D9161">
        <v>12.7</v>
      </c>
      <c r="E9161">
        <v>1237</v>
      </c>
      <c r="F9161">
        <v>0.9</v>
      </c>
      <c r="H9161">
        <v>72</v>
      </c>
      <c r="I9161" s="101" t="s">
        <v>45</v>
      </c>
      <c r="J9161" s="1">
        <f>DATEVALUE(RIGHT(jaar_zip[[#This Row],[YYYYMMDD]],2)&amp;"-"&amp;MID(jaar_zip[[#This Row],[YYYYMMDD]],5,2)&amp;"-"&amp;LEFT(jaar_zip[[#This Row],[YYYYMMDD]],4))</f>
        <v>45409</v>
      </c>
      <c r="K9161" s="101" t="str">
        <f>IF(AND(VALUE(MONTH(jaar_zip[[#This Row],[Datum]]))=1,VALUE(WEEKNUM(jaar_zip[[#This Row],[Datum]],21))&gt;51),RIGHT(YEAR(jaar_zip[[#This Row],[Datum]])-1,2),RIGHT(YEAR(jaar_zip[[#This Row],[Datum]]),2))&amp;"-"&amp; TEXT(WEEKNUM(jaar_zip[[#This Row],[Datum]],21),"00")</f>
        <v>24-17</v>
      </c>
      <c r="L9161" s="101">
        <f>MONTH(jaar_zip[[#This Row],[Datum]])</f>
        <v>4</v>
      </c>
      <c r="M9161" s="101">
        <f>IF(ISNUMBER(jaar_zip[[#This Row],[etmaaltemperatuur]]),IF(jaar_zip[[#This Row],[etmaaltemperatuur]]&lt;stookgrens,stookgrens-jaar_zip[[#This Row],[etmaaltemperatuur]],0),"")</f>
        <v>5.3000000000000007</v>
      </c>
      <c r="N9161" s="101">
        <f>IF(ISNUMBER(jaar_zip[[#This Row],[graaddagen]]),IF(OR(MONTH(jaar_zip[[#This Row],[Datum]])=1,MONTH(jaar_zip[[#This Row],[Datum]])=2,MONTH(jaar_zip[[#This Row],[Datum]])=11,MONTH(jaar_zip[[#This Row],[Datum]])=12),1.1,IF(OR(MONTH(jaar_zip[[#This Row],[Datum]])=3,MONTH(jaar_zip[[#This Row],[Datum]])=10),1,0.8))*jaar_zip[[#This Row],[graaddagen]],"")</f>
        <v>4.2400000000000011</v>
      </c>
      <c r="O9161" s="101">
        <f>IF(ISNUMBER(jaar_zip[[#This Row],[etmaaltemperatuur]]),IF(jaar_zip[[#This Row],[etmaaltemperatuur]]&gt;stookgrens,jaar_zip[[#This Row],[etmaaltemperatuur]]-stookgrens,0),"")</f>
        <v>0</v>
      </c>
    </row>
    <row r="9162" spans="1:15" x14ac:dyDescent="0.25">
      <c r="A9162">
        <v>391</v>
      </c>
      <c r="B9162">
        <v>20240428</v>
      </c>
      <c r="C9162">
        <v>2.9</v>
      </c>
      <c r="D9162">
        <v>13.8</v>
      </c>
      <c r="E9162">
        <v>1481</v>
      </c>
      <c r="F9162">
        <v>0.4</v>
      </c>
      <c r="H9162">
        <v>65</v>
      </c>
      <c r="I9162" s="101" t="s">
        <v>45</v>
      </c>
      <c r="J9162" s="1">
        <f>DATEVALUE(RIGHT(jaar_zip[[#This Row],[YYYYMMDD]],2)&amp;"-"&amp;MID(jaar_zip[[#This Row],[YYYYMMDD]],5,2)&amp;"-"&amp;LEFT(jaar_zip[[#This Row],[YYYYMMDD]],4))</f>
        <v>45410</v>
      </c>
      <c r="K9162" s="101" t="str">
        <f>IF(AND(VALUE(MONTH(jaar_zip[[#This Row],[Datum]]))=1,VALUE(WEEKNUM(jaar_zip[[#This Row],[Datum]],21))&gt;51),RIGHT(YEAR(jaar_zip[[#This Row],[Datum]])-1,2),RIGHT(YEAR(jaar_zip[[#This Row],[Datum]]),2))&amp;"-"&amp; TEXT(WEEKNUM(jaar_zip[[#This Row],[Datum]],21),"00")</f>
        <v>24-17</v>
      </c>
      <c r="L9162" s="101">
        <f>MONTH(jaar_zip[[#This Row],[Datum]])</f>
        <v>4</v>
      </c>
      <c r="M9162" s="101">
        <f>IF(ISNUMBER(jaar_zip[[#This Row],[etmaaltemperatuur]]),IF(jaar_zip[[#This Row],[etmaaltemperatuur]]&lt;stookgrens,stookgrens-jaar_zip[[#This Row],[etmaaltemperatuur]],0),"")</f>
        <v>4.1999999999999993</v>
      </c>
      <c r="N9162" s="101">
        <f>IF(ISNUMBER(jaar_zip[[#This Row],[graaddagen]]),IF(OR(MONTH(jaar_zip[[#This Row],[Datum]])=1,MONTH(jaar_zip[[#This Row],[Datum]])=2,MONTH(jaar_zip[[#This Row],[Datum]])=11,MONTH(jaar_zip[[#This Row],[Datum]])=12),1.1,IF(OR(MONTH(jaar_zip[[#This Row],[Datum]])=3,MONTH(jaar_zip[[#This Row],[Datum]])=10),1,0.8))*jaar_zip[[#This Row],[graaddagen]],"")</f>
        <v>3.3599999999999994</v>
      </c>
      <c r="O9162" s="101">
        <f>IF(ISNUMBER(jaar_zip[[#This Row],[etmaaltemperatuur]]),IF(jaar_zip[[#This Row],[etmaaltemperatuur]]&gt;stookgrens,jaar_zip[[#This Row],[etmaaltemperatuur]]-stookgrens,0),"")</f>
        <v>0</v>
      </c>
    </row>
    <row r="9163" spans="1:15" x14ac:dyDescent="0.25">
      <c r="A9163">
        <v>391</v>
      </c>
      <c r="B9163">
        <v>20240429</v>
      </c>
      <c r="C9163">
        <v>1.8</v>
      </c>
      <c r="D9163">
        <v>14.4</v>
      </c>
      <c r="E9163">
        <v>1960</v>
      </c>
      <c r="F9163">
        <v>0.1</v>
      </c>
      <c r="H9163">
        <v>65</v>
      </c>
      <c r="I9163" s="101" t="s">
        <v>45</v>
      </c>
      <c r="J9163" s="1">
        <f>DATEVALUE(RIGHT(jaar_zip[[#This Row],[YYYYMMDD]],2)&amp;"-"&amp;MID(jaar_zip[[#This Row],[YYYYMMDD]],5,2)&amp;"-"&amp;LEFT(jaar_zip[[#This Row],[YYYYMMDD]],4))</f>
        <v>45411</v>
      </c>
      <c r="K9163" s="101" t="str">
        <f>IF(AND(VALUE(MONTH(jaar_zip[[#This Row],[Datum]]))=1,VALUE(WEEKNUM(jaar_zip[[#This Row],[Datum]],21))&gt;51),RIGHT(YEAR(jaar_zip[[#This Row],[Datum]])-1,2),RIGHT(YEAR(jaar_zip[[#This Row],[Datum]]),2))&amp;"-"&amp; TEXT(WEEKNUM(jaar_zip[[#This Row],[Datum]],21),"00")</f>
        <v>24-18</v>
      </c>
      <c r="L9163" s="101">
        <f>MONTH(jaar_zip[[#This Row],[Datum]])</f>
        <v>4</v>
      </c>
      <c r="M9163" s="101">
        <f>IF(ISNUMBER(jaar_zip[[#This Row],[etmaaltemperatuur]]),IF(jaar_zip[[#This Row],[etmaaltemperatuur]]&lt;stookgrens,stookgrens-jaar_zip[[#This Row],[etmaaltemperatuur]],0),"")</f>
        <v>3.5999999999999996</v>
      </c>
      <c r="N9163" s="101">
        <f>IF(ISNUMBER(jaar_zip[[#This Row],[graaddagen]]),IF(OR(MONTH(jaar_zip[[#This Row],[Datum]])=1,MONTH(jaar_zip[[#This Row],[Datum]])=2,MONTH(jaar_zip[[#This Row],[Datum]])=11,MONTH(jaar_zip[[#This Row],[Datum]])=12),1.1,IF(OR(MONTH(jaar_zip[[#This Row],[Datum]])=3,MONTH(jaar_zip[[#This Row],[Datum]])=10),1,0.8))*jaar_zip[[#This Row],[graaddagen]],"")</f>
        <v>2.88</v>
      </c>
      <c r="O9163" s="101">
        <f>IF(ISNUMBER(jaar_zip[[#This Row],[etmaaltemperatuur]]),IF(jaar_zip[[#This Row],[etmaaltemperatuur]]&gt;stookgrens,jaar_zip[[#This Row],[etmaaltemperatuur]]-stookgrens,0),"")</f>
        <v>0</v>
      </c>
    </row>
    <row r="9164" spans="1:15" x14ac:dyDescent="0.25">
      <c r="A9164">
        <v>391</v>
      </c>
      <c r="B9164">
        <v>20240430</v>
      </c>
      <c r="C9164">
        <v>1.2</v>
      </c>
      <c r="D9164">
        <v>17.3</v>
      </c>
      <c r="E9164">
        <v>1994</v>
      </c>
      <c r="F9164">
        <v>0.3</v>
      </c>
      <c r="H9164">
        <v>69</v>
      </c>
      <c r="I9164" s="101" t="s">
        <v>45</v>
      </c>
      <c r="J9164" s="1">
        <f>DATEVALUE(RIGHT(jaar_zip[[#This Row],[YYYYMMDD]],2)&amp;"-"&amp;MID(jaar_zip[[#This Row],[YYYYMMDD]],5,2)&amp;"-"&amp;LEFT(jaar_zip[[#This Row],[YYYYMMDD]],4))</f>
        <v>45412</v>
      </c>
      <c r="K9164" s="101" t="str">
        <f>IF(AND(VALUE(MONTH(jaar_zip[[#This Row],[Datum]]))=1,VALUE(WEEKNUM(jaar_zip[[#This Row],[Datum]],21))&gt;51),RIGHT(YEAR(jaar_zip[[#This Row],[Datum]])-1,2),RIGHT(YEAR(jaar_zip[[#This Row],[Datum]]),2))&amp;"-"&amp; TEXT(WEEKNUM(jaar_zip[[#This Row],[Datum]],21),"00")</f>
        <v>24-18</v>
      </c>
      <c r="L9164" s="101">
        <f>MONTH(jaar_zip[[#This Row],[Datum]])</f>
        <v>4</v>
      </c>
      <c r="M9164" s="101">
        <f>IF(ISNUMBER(jaar_zip[[#This Row],[etmaaltemperatuur]]),IF(jaar_zip[[#This Row],[etmaaltemperatuur]]&lt;stookgrens,stookgrens-jaar_zip[[#This Row],[etmaaltemperatuur]],0),"")</f>
        <v>0.69999999999999929</v>
      </c>
      <c r="N9164" s="101">
        <f>IF(ISNUMBER(jaar_zip[[#This Row],[graaddagen]]),IF(OR(MONTH(jaar_zip[[#This Row],[Datum]])=1,MONTH(jaar_zip[[#This Row],[Datum]])=2,MONTH(jaar_zip[[#This Row],[Datum]])=11,MONTH(jaar_zip[[#This Row],[Datum]])=12),1.1,IF(OR(MONTH(jaar_zip[[#This Row],[Datum]])=3,MONTH(jaar_zip[[#This Row],[Datum]])=10),1,0.8))*jaar_zip[[#This Row],[graaddagen]],"")</f>
        <v>0.5599999999999995</v>
      </c>
      <c r="O9164" s="101">
        <f>IF(ISNUMBER(jaar_zip[[#This Row],[etmaaltemperatuur]]),IF(jaar_zip[[#This Row],[etmaaltemperatuur]]&gt;stookgrens,jaar_zip[[#This Row],[etmaaltemperatuur]]-stookgrens,0),"")</f>
        <v>0</v>
      </c>
    </row>
    <row r="9165" spans="1:15" x14ac:dyDescent="0.25">
      <c r="A9165">
        <v>391</v>
      </c>
      <c r="B9165">
        <v>20240501</v>
      </c>
      <c r="C9165">
        <v>2</v>
      </c>
      <c r="D9165">
        <v>19.899999999999999</v>
      </c>
      <c r="E9165">
        <v>2219</v>
      </c>
      <c r="F9165">
        <v>0.1</v>
      </c>
      <c r="H9165">
        <v>68</v>
      </c>
      <c r="I9165" s="101" t="s">
        <v>45</v>
      </c>
      <c r="J9165" s="1">
        <f>DATEVALUE(RIGHT(jaar_zip[[#This Row],[YYYYMMDD]],2)&amp;"-"&amp;MID(jaar_zip[[#This Row],[YYYYMMDD]],5,2)&amp;"-"&amp;LEFT(jaar_zip[[#This Row],[YYYYMMDD]],4))</f>
        <v>45413</v>
      </c>
      <c r="K9165" s="101" t="str">
        <f>IF(AND(VALUE(MONTH(jaar_zip[[#This Row],[Datum]]))=1,VALUE(WEEKNUM(jaar_zip[[#This Row],[Datum]],21))&gt;51),RIGHT(YEAR(jaar_zip[[#This Row],[Datum]])-1,2),RIGHT(YEAR(jaar_zip[[#This Row],[Datum]]),2))&amp;"-"&amp; TEXT(WEEKNUM(jaar_zip[[#This Row],[Datum]],21),"00")</f>
        <v>24-18</v>
      </c>
      <c r="L9165" s="101">
        <f>MONTH(jaar_zip[[#This Row],[Datum]])</f>
        <v>5</v>
      </c>
      <c r="M9165" s="101">
        <f>IF(ISNUMBER(jaar_zip[[#This Row],[etmaaltemperatuur]]),IF(jaar_zip[[#This Row],[etmaaltemperatuur]]&lt;stookgrens,stookgrens-jaar_zip[[#This Row],[etmaaltemperatuur]],0),"")</f>
        <v>0</v>
      </c>
      <c r="N9165" s="101">
        <f>IF(ISNUMBER(jaar_zip[[#This Row],[graaddagen]]),IF(OR(MONTH(jaar_zip[[#This Row],[Datum]])=1,MONTH(jaar_zip[[#This Row],[Datum]])=2,MONTH(jaar_zip[[#This Row],[Datum]])=11,MONTH(jaar_zip[[#This Row],[Datum]])=12),1.1,IF(OR(MONTH(jaar_zip[[#This Row],[Datum]])=3,MONTH(jaar_zip[[#This Row],[Datum]])=10),1,0.8))*jaar_zip[[#This Row],[graaddagen]],"")</f>
        <v>0</v>
      </c>
      <c r="O9165" s="101">
        <f>IF(ISNUMBER(jaar_zip[[#This Row],[etmaaltemperatuur]]),IF(jaar_zip[[#This Row],[etmaaltemperatuur]]&gt;stookgrens,jaar_zip[[#This Row],[etmaaltemperatuur]]-stookgrens,0),"")</f>
        <v>1.8999999999999986</v>
      </c>
    </row>
    <row r="9166" spans="1:15" x14ac:dyDescent="0.25">
      <c r="A9166">
        <v>391</v>
      </c>
      <c r="B9166">
        <v>20240502</v>
      </c>
      <c r="C9166">
        <v>2</v>
      </c>
      <c r="D9166">
        <v>18.2</v>
      </c>
      <c r="E9166">
        <v>2049</v>
      </c>
      <c r="F9166">
        <v>28.6</v>
      </c>
      <c r="H9166">
        <v>73</v>
      </c>
      <c r="I9166" s="101" t="s">
        <v>45</v>
      </c>
      <c r="J9166" s="1">
        <f>DATEVALUE(RIGHT(jaar_zip[[#This Row],[YYYYMMDD]],2)&amp;"-"&amp;MID(jaar_zip[[#This Row],[YYYYMMDD]],5,2)&amp;"-"&amp;LEFT(jaar_zip[[#This Row],[YYYYMMDD]],4))</f>
        <v>45414</v>
      </c>
      <c r="K9166" s="101" t="str">
        <f>IF(AND(VALUE(MONTH(jaar_zip[[#This Row],[Datum]]))=1,VALUE(WEEKNUM(jaar_zip[[#This Row],[Datum]],21))&gt;51),RIGHT(YEAR(jaar_zip[[#This Row],[Datum]])-1,2),RIGHT(YEAR(jaar_zip[[#This Row],[Datum]]),2))&amp;"-"&amp; TEXT(WEEKNUM(jaar_zip[[#This Row],[Datum]],21),"00")</f>
        <v>24-18</v>
      </c>
      <c r="L9166" s="101">
        <f>MONTH(jaar_zip[[#This Row],[Datum]])</f>
        <v>5</v>
      </c>
      <c r="M9166" s="101">
        <f>IF(ISNUMBER(jaar_zip[[#This Row],[etmaaltemperatuur]]),IF(jaar_zip[[#This Row],[etmaaltemperatuur]]&lt;stookgrens,stookgrens-jaar_zip[[#This Row],[etmaaltemperatuur]],0),"")</f>
        <v>0</v>
      </c>
      <c r="N9166" s="101">
        <f>IF(ISNUMBER(jaar_zip[[#This Row],[graaddagen]]),IF(OR(MONTH(jaar_zip[[#This Row],[Datum]])=1,MONTH(jaar_zip[[#This Row],[Datum]])=2,MONTH(jaar_zip[[#This Row],[Datum]])=11,MONTH(jaar_zip[[#This Row],[Datum]])=12),1.1,IF(OR(MONTH(jaar_zip[[#This Row],[Datum]])=3,MONTH(jaar_zip[[#This Row],[Datum]])=10),1,0.8))*jaar_zip[[#This Row],[graaddagen]],"")</f>
        <v>0</v>
      </c>
      <c r="O9166" s="101">
        <f>IF(ISNUMBER(jaar_zip[[#This Row],[etmaaltemperatuur]]),IF(jaar_zip[[#This Row],[etmaaltemperatuur]]&gt;stookgrens,jaar_zip[[#This Row],[etmaaltemperatuur]]-stookgrens,0),"")</f>
        <v>0.19999999999999929</v>
      </c>
    </row>
    <row r="9167" spans="1:15" x14ac:dyDescent="0.25">
      <c r="A9167">
        <v>391</v>
      </c>
      <c r="B9167">
        <v>20240503</v>
      </c>
      <c r="C9167">
        <v>2.1</v>
      </c>
      <c r="D9167">
        <v>11.5</v>
      </c>
      <c r="E9167">
        <v>584</v>
      </c>
      <c r="F9167">
        <v>5.7</v>
      </c>
      <c r="H9167">
        <v>89</v>
      </c>
      <c r="I9167" s="101" t="s">
        <v>45</v>
      </c>
      <c r="J9167" s="1">
        <f>DATEVALUE(RIGHT(jaar_zip[[#This Row],[YYYYMMDD]],2)&amp;"-"&amp;MID(jaar_zip[[#This Row],[YYYYMMDD]],5,2)&amp;"-"&amp;LEFT(jaar_zip[[#This Row],[YYYYMMDD]],4))</f>
        <v>45415</v>
      </c>
      <c r="K9167" s="101" t="str">
        <f>IF(AND(VALUE(MONTH(jaar_zip[[#This Row],[Datum]]))=1,VALUE(WEEKNUM(jaar_zip[[#This Row],[Datum]],21))&gt;51),RIGHT(YEAR(jaar_zip[[#This Row],[Datum]])-1,2),RIGHT(YEAR(jaar_zip[[#This Row],[Datum]]),2))&amp;"-"&amp; TEXT(WEEKNUM(jaar_zip[[#This Row],[Datum]],21),"00")</f>
        <v>24-18</v>
      </c>
      <c r="L9167" s="101">
        <f>MONTH(jaar_zip[[#This Row],[Datum]])</f>
        <v>5</v>
      </c>
      <c r="M9167" s="101">
        <f>IF(ISNUMBER(jaar_zip[[#This Row],[etmaaltemperatuur]]),IF(jaar_zip[[#This Row],[etmaaltemperatuur]]&lt;stookgrens,stookgrens-jaar_zip[[#This Row],[etmaaltemperatuur]],0),"")</f>
        <v>6.5</v>
      </c>
      <c r="N9167" s="101">
        <f>IF(ISNUMBER(jaar_zip[[#This Row],[graaddagen]]),IF(OR(MONTH(jaar_zip[[#This Row],[Datum]])=1,MONTH(jaar_zip[[#This Row],[Datum]])=2,MONTH(jaar_zip[[#This Row],[Datum]])=11,MONTH(jaar_zip[[#This Row],[Datum]])=12),1.1,IF(OR(MONTH(jaar_zip[[#This Row],[Datum]])=3,MONTH(jaar_zip[[#This Row],[Datum]])=10),1,0.8))*jaar_zip[[#This Row],[graaddagen]],"")</f>
        <v>5.2</v>
      </c>
      <c r="O9167" s="101">
        <f>IF(ISNUMBER(jaar_zip[[#This Row],[etmaaltemperatuur]]),IF(jaar_zip[[#This Row],[etmaaltemperatuur]]&gt;stookgrens,jaar_zip[[#This Row],[etmaaltemperatuur]]-stookgrens,0),"")</f>
        <v>0</v>
      </c>
    </row>
    <row r="9168" spans="1:15" x14ac:dyDescent="0.25">
      <c r="A9168">
        <v>391</v>
      </c>
      <c r="B9168">
        <v>20240504</v>
      </c>
      <c r="C9168">
        <v>1.8</v>
      </c>
      <c r="D9168">
        <v>11.8</v>
      </c>
      <c r="E9168">
        <v>1385</v>
      </c>
      <c r="F9168">
        <v>7.6</v>
      </c>
      <c r="H9168">
        <v>80</v>
      </c>
      <c r="I9168" s="101" t="s">
        <v>45</v>
      </c>
      <c r="J9168" s="1">
        <f>DATEVALUE(RIGHT(jaar_zip[[#This Row],[YYYYMMDD]],2)&amp;"-"&amp;MID(jaar_zip[[#This Row],[YYYYMMDD]],5,2)&amp;"-"&amp;LEFT(jaar_zip[[#This Row],[YYYYMMDD]],4))</f>
        <v>45416</v>
      </c>
      <c r="K9168" s="101" t="str">
        <f>IF(AND(VALUE(MONTH(jaar_zip[[#This Row],[Datum]]))=1,VALUE(WEEKNUM(jaar_zip[[#This Row],[Datum]],21))&gt;51),RIGHT(YEAR(jaar_zip[[#This Row],[Datum]])-1,2),RIGHT(YEAR(jaar_zip[[#This Row],[Datum]]),2))&amp;"-"&amp; TEXT(WEEKNUM(jaar_zip[[#This Row],[Datum]],21),"00")</f>
        <v>24-18</v>
      </c>
      <c r="L9168" s="101">
        <f>MONTH(jaar_zip[[#This Row],[Datum]])</f>
        <v>5</v>
      </c>
      <c r="M9168" s="101">
        <f>IF(ISNUMBER(jaar_zip[[#This Row],[etmaaltemperatuur]]),IF(jaar_zip[[#This Row],[etmaaltemperatuur]]&lt;stookgrens,stookgrens-jaar_zip[[#This Row],[etmaaltemperatuur]],0),"")</f>
        <v>6.1999999999999993</v>
      </c>
      <c r="N9168" s="101">
        <f>IF(ISNUMBER(jaar_zip[[#This Row],[graaddagen]]),IF(OR(MONTH(jaar_zip[[#This Row],[Datum]])=1,MONTH(jaar_zip[[#This Row],[Datum]])=2,MONTH(jaar_zip[[#This Row],[Datum]])=11,MONTH(jaar_zip[[#This Row],[Datum]])=12),1.1,IF(OR(MONTH(jaar_zip[[#This Row],[Datum]])=3,MONTH(jaar_zip[[#This Row],[Datum]])=10),1,0.8))*jaar_zip[[#This Row],[graaddagen]],"")</f>
        <v>4.96</v>
      </c>
      <c r="O9168" s="101">
        <f>IF(ISNUMBER(jaar_zip[[#This Row],[etmaaltemperatuur]]),IF(jaar_zip[[#This Row],[etmaaltemperatuur]]&gt;stookgrens,jaar_zip[[#This Row],[etmaaltemperatuur]]-stookgrens,0),"")</f>
        <v>0</v>
      </c>
    </row>
    <row r="9169" spans="1:15" x14ac:dyDescent="0.25">
      <c r="A9169">
        <v>391</v>
      </c>
      <c r="B9169">
        <v>20240505</v>
      </c>
      <c r="C9169">
        <v>1.2</v>
      </c>
      <c r="D9169">
        <v>12.9</v>
      </c>
      <c r="E9169">
        <v>1516</v>
      </c>
      <c r="F9169">
        <v>1.1000000000000001</v>
      </c>
      <c r="H9169">
        <v>82</v>
      </c>
      <c r="I9169" s="101" t="s">
        <v>45</v>
      </c>
      <c r="J9169" s="1">
        <f>DATEVALUE(RIGHT(jaar_zip[[#This Row],[YYYYMMDD]],2)&amp;"-"&amp;MID(jaar_zip[[#This Row],[YYYYMMDD]],5,2)&amp;"-"&amp;LEFT(jaar_zip[[#This Row],[YYYYMMDD]],4))</f>
        <v>45417</v>
      </c>
      <c r="K9169" s="101" t="str">
        <f>IF(AND(VALUE(MONTH(jaar_zip[[#This Row],[Datum]]))=1,VALUE(WEEKNUM(jaar_zip[[#This Row],[Datum]],21))&gt;51),RIGHT(YEAR(jaar_zip[[#This Row],[Datum]])-1,2),RIGHT(YEAR(jaar_zip[[#This Row],[Datum]]),2))&amp;"-"&amp; TEXT(WEEKNUM(jaar_zip[[#This Row],[Datum]],21),"00")</f>
        <v>24-18</v>
      </c>
      <c r="L9169" s="101">
        <f>MONTH(jaar_zip[[#This Row],[Datum]])</f>
        <v>5</v>
      </c>
      <c r="M9169" s="101">
        <f>IF(ISNUMBER(jaar_zip[[#This Row],[etmaaltemperatuur]]),IF(jaar_zip[[#This Row],[etmaaltemperatuur]]&lt;stookgrens,stookgrens-jaar_zip[[#This Row],[etmaaltemperatuur]],0),"")</f>
        <v>5.0999999999999996</v>
      </c>
      <c r="N9169" s="101">
        <f>IF(ISNUMBER(jaar_zip[[#This Row],[graaddagen]]),IF(OR(MONTH(jaar_zip[[#This Row],[Datum]])=1,MONTH(jaar_zip[[#This Row],[Datum]])=2,MONTH(jaar_zip[[#This Row],[Datum]])=11,MONTH(jaar_zip[[#This Row],[Datum]])=12),1.1,IF(OR(MONTH(jaar_zip[[#This Row],[Datum]])=3,MONTH(jaar_zip[[#This Row],[Datum]])=10),1,0.8))*jaar_zip[[#This Row],[graaddagen]],"")</f>
        <v>4.08</v>
      </c>
      <c r="O9169" s="101">
        <f>IF(ISNUMBER(jaar_zip[[#This Row],[etmaaltemperatuur]]),IF(jaar_zip[[#This Row],[etmaaltemperatuur]]&gt;stookgrens,jaar_zip[[#This Row],[etmaaltemperatuur]]-stookgrens,0),"")</f>
        <v>0</v>
      </c>
    </row>
    <row r="9170" spans="1:15" x14ac:dyDescent="0.25">
      <c r="A9170">
        <v>391</v>
      </c>
      <c r="B9170">
        <v>20240506</v>
      </c>
      <c r="C9170">
        <v>1.8</v>
      </c>
      <c r="D9170">
        <v>14.3</v>
      </c>
      <c r="E9170">
        <v>748</v>
      </c>
      <c r="F9170">
        <v>4.0999999999999996</v>
      </c>
      <c r="H9170">
        <v>78</v>
      </c>
      <c r="I9170" s="101" t="s">
        <v>45</v>
      </c>
      <c r="J9170" s="1">
        <f>DATEVALUE(RIGHT(jaar_zip[[#This Row],[YYYYMMDD]],2)&amp;"-"&amp;MID(jaar_zip[[#This Row],[YYYYMMDD]],5,2)&amp;"-"&amp;LEFT(jaar_zip[[#This Row],[YYYYMMDD]],4))</f>
        <v>45418</v>
      </c>
      <c r="K9170" s="101" t="str">
        <f>IF(AND(VALUE(MONTH(jaar_zip[[#This Row],[Datum]]))=1,VALUE(WEEKNUM(jaar_zip[[#This Row],[Datum]],21))&gt;51),RIGHT(YEAR(jaar_zip[[#This Row],[Datum]])-1,2),RIGHT(YEAR(jaar_zip[[#This Row],[Datum]]),2))&amp;"-"&amp; TEXT(WEEKNUM(jaar_zip[[#This Row],[Datum]],21),"00")</f>
        <v>24-19</v>
      </c>
      <c r="L9170" s="101">
        <f>MONTH(jaar_zip[[#This Row],[Datum]])</f>
        <v>5</v>
      </c>
      <c r="M9170" s="101">
        <f>IF(ISNUMBER(jaar_zip[[#This Row],[etmaaltemperatuur]]),IF(jaar_zip[[#This Row],[etmaaltemperatuur]]&lt;stookgrens,stookgrens-jaar_zip[[#This Row],[etmaaltemperatuur]],0),"")</f>
        <v>3.6999999999999993</v>
      </c>
      <c r="N9170" s="101">
        <f>IF(ISNUMBER(jaar_zip[[#This Row],[graaddagen]]),IF(OR(MONTH(jaar_zip[[#This Row],[Datum]])=1,MONTH(jaar_zip[[#This Row],[Datum]])=2,MONTH(jaar_zip[[#This Row],[Datum]])=11,MONTH(jaar_zip[[#This Row],[Datum]])=12),1.1,IF(OR(MONTH(jaar_zip[[#This Row],[Datum]])=3,MONTH(jaar_zip[[#This Row],[Datum]])=10),1,0.8))*jaar_zip[[#This Row],[graaddagen]],"")</f>
        <v>2.9599999999999995</v>
      </c>
      <c r="O9170" s="101">
        <f>IF(ISNUMBER(jaar_zip[[#This Row],[etmaaltemperatuur]]),IF(jaar_zip[[#This Row],[etmaaltemperatuur]]&gt;stookgrens,jaar_zip[[#This Row],[etmaaltemperatuur]]-stookgrens,0),"")</f>
        <v>0</v>
      </c>
    </row>
    <row r="9171" spans="1:15" x14ac:dyDescent="0.25">
      <c r="A9171">
        <v>391</v>
      </c>
      <c r="B9171">
        <v>20240507</v>
      </c>
      <c r="C9171">
        <v>2.4</v>
      </c>
      <c r="D9171">
        <v>15.3</v>
      </c>
      <c r="E9171">
        <v>2199</v>
      </c>
      <c r="F9171">
        <v>2.6</v>
      </c>
      <c r="H9171">
        <v>73</v>
      </c>
      <c r="I9171" s="101" t="s">
        <v>45</v>
      </c>
      <c r="J9171" s="1">
        <f>DATEVALUE(RIGHT(jaar_zip[[#This Row],[YYYYMMDD]],2)&amp;"-"&amp;MID(jaar_zip[[#This Row],[YYYYMMDD]],5,2)&amp;"-"&amp;LEFT(jaar_zip[[#This Row],[YYYYMMDD]],4))</f>
        <v>45419</v>
      </c>
      <c r="K9171" s="101" t="str">
        <f>IF(AND(VALUE(MONTH(jaar_zip[[#This Row],[Datum]]))=1,VALUE(WEEKNUM(jaar_zip[[#This Row],[Datum]],21))&gt;51),RIGHT(YEAR(jaar_zip[[#This Row],[Datum]])-1,2),RIGHT(YEAR(jaar_zip[[#This Row],[Datum]]),2))&amp;"-"&amp; TEXT(WEEKNUM(jaar_zip[[#This Row],[Datum]],21),"00")</f>
        <v>24-19</v>
      </c>
      <c r="L9171" s="101">
        <f>MONTH(jaar_zip[[#This Row],[Datum]])</f>
        <v>5</v>
      </c>
      <c r="M9171" s="101">
        <f>IF(ISNUMBER(jaar_zip[[#This Row],[etmaaltemperatuur]]),IF(jaar_zip[[#This Row],[etmaaltemperatuur]]&lt;stookgrens,stookgrens-jaar_zip[[#This Row],[etmaaltemperatuur]],0),"")</f>
        <v>2.6999999999999993</v>
      </c>
      <c r="N9171" s="101">
        <f>IF(ISNUMBER(jaar_zip[[#This Row],[graaddagen]]),IF(OR(MONTH(jaar_zip[[#This Row],[Datum]])=1,MONTH(jaar_zip[[#This Row],[Datum]])=2,MONTH(jaar_zip[[#This Row],[Datum]])=11,MONTH(jaar_zip[[#This Row],[Datum]])=12),1.1,IF(OR(MONTH(jaar_zip[[#This Row],[Datum]])=3,MONTH(jaar_zip[[#This Row],[Datum]])=10),1,0.8))*jaar_zip[[#This Row],[graaddagen]],"")</f>
        <v>2.1599999999999997</v>
      </c>
      <c r="O9171" s="101">
        <f>IF(ISNUMBER(jaar_zip[[#This Row],[etmaaltemperatuur]]),IF(jaar_zip[[#This Row],[etmaaltemperatuur]]&gt;stookgrens,jaar_zip[[#This Row],[etmaaltemperatuur]]-stookgrens,0),"")</f>
        <v>0</v>
      </c>
    </row>
    <row r="9172" spans="1:15" x14ac:dyDescent="0.25">
      <c r="A9172">
        <v>391</v>
      </c>
      <c r="B9172">
        <v>20240508</v>
      </c>
      <c r="C9172">
        <v>1.5</v>
      </c>
      <c r="D9172">
        <v>12.7</v>
      </c>
      <c r="E9172">
        <v>971</v>
      </c>
      <c r="F9172">
        <v>0</v>
      </c>
      <c r="H9172">
        <v>79</v>
      </c>
      <c r="I9172" s="101" t="s">
        <v>45</v>
      </c>
      <c r="J9172" s="1">
        <f>DATEVALUE(RIGHT(jaar_zip[[#This Row],[YYYYMMDD]],2)&amp;"-"&amp;MID(jaar_zip[[#This Row],[YYYYMMDD]],5,2)&amp;"-"&amp;LEFT(jaar_zip[[#This Row],[YYYYMMDD]],4))</f>
        <v>45420</v>
      </c>
      <c r="K9172" s="101" t="str">
        <f>IF(AND(VALUE(MONTH(jaar_zip[[#This Row],[Datum]]))=1,VALUE(WEEKNUM(jaar_zip[[#This Row],[Datum]],21))&gt;51),RIGHT(YEAR(jaar_zip[[#This Row],[Datum]])-1,2),RIGHT(YEAR(jaar_zip[[#This Row],[Datum]]),2))&amp;"-"&amp; TEXT(WEEKNUM(jaar_zip[[#This Row],[Datum]],21),"00")</f>
        <v>24-19</v>
      </c>
      <c r="L9172" s="101">
        <f>MONTH(jaar_zip[[#This Row],[Datum]])</f>
        <v>5</v>
      </c>
      <c r="M9172" s="101">
        <f>IF(ISNUMBER(jaar_zip[[#This Row],[etmaaltemperatuur]]),IF(jaar_zip[[#This Row],[etmaaltemperatuur]]&lt;stookgrens,stookgrens-jaar_zip[[#This Row],[etmaaltemperatuur]],0),"")</f>
        <v>5.3000000000000007</v>
      </c>
      <c r="N9172" s="101">
        <f>IF(ISNUMBER(jaar_zip[[#This Row],[graaddagen]]),IF(OR(MONTH(jaar_zip[[#This Row],[Datum]])=1,MONTH(jaar_zip[[#This Row],[Datum]])=2,MONTH(jaar_zip[[#This Row],[Datum]])=11,MONTH(jaar_zip[[#This Row],[Datum]])=12),1.1,IF(OR(MONTH(jaar_zip[[#This Row],[Datum]])=3,MONTH(jaar_zip[[#This Row],[Datum]])=10),1,0.8))*jaar_zip[[#This Row],[graaddagen]],"")</f>
        <v>4.2400000000000011</v>
      </c>
      <c r="O9172" s="101">
        <f>IF(ISNUMBER(jaar_zip[[#This Row],[etmaaltemperatuur]]),IF(jaar_zip[[#This Row],[etmaaltemperatuur]]&gt;stookgrens,jaar_zip[[#This Row],[etmaaltemperatuur]]-stookgrens,0),"")</f>
        <v>0</v>
      </c>
    </row>
    <row r="9173" spans="1:15" x14ac:dyDescent="0.25">
      <c r="A9173">
        <v>391</v>
      </c>
      <c r="B9173">
        <v>20240509</v>
      </c>
      <c r="C9173">
        <v>1.1000000000000001</v>
      </c>
      <c r="D9173">
        <v>14.1</v>
      </c>
      <c r="E9173">
        <v>2173</v>
      </c>
      <c r="F9173">
        <v>0</v>
      </c>
      <c r="H9173">
        <v>75</v>
      </c>
      <c r="I9173" s="101" t="s">
        <v>45</v>
      </c>
      <c r="J9173" s="1">
        <f>DATEVALUE(RIGHT(jaar_zip[[#This Row],[YYYYMMDD]],2)&amp;"-"&amp;MID(jaar_zip[[#This Row],[YYYYMMDD]],5,2)&amp;"-"&amp;LEFT(jaar_zip[[#This Row],[YYYYMMDD]],4))</f>
        <v>45421</v>
      </c>
      <c r="K9173" s="101" t="str">
        <f>IF(AND(VALUE(MONTH(jaar_zip[[#This Row],[Datum]]))=1,VALUE(WEEKNUM(jaar_zip[[#This Row],[Datum]],21))&gt;51),RIGHT(YEAR(jaar_zip[[#This Row],[Datum]])-1,2),RIGHT(YEAR(jaar_zip[[#This Row],[Datum]]),2))&amp;"-"&amp; TEXT(WEEKNUM(jaar_zip[[#This Row],[Datum]],21),"00")</f>
        <v>24-19</v>
      </c>
      <c r="L9173" s="101">
        <f>MONTH(jaar_zip[[#This Row],[Datum]])</f>
        <v>5</v>
      </c>
      <c r="M9173" s="101">
        <f>IF(ISNUMBER(jaar_zip[[#This Row],[etmaaltemperatuur]]),IF(jaar_zip[[#This Row],[etmaaltemperatuur]]&lt;stookgrens,stookgrens-jaar_zip[[#This Row],[etmaaltemperatuur]],0),"")</f>
        <v>3.9000000000000004</v>
      </c>
      <c r="N9173" s="101">
        <f>IF(ISNUMBER(jaar_zip[[#This Row],[graaddagen]]),IF(OR(MONTH(jaar_zip[[#This Row],[Datum]])=1,MONTH(jaar_zip[[#This Row],[Datum]])=2,MONTH(jaar_zip[[#This Row],[Datum]])=11,MONTH(jaar_zip[[#This Row],[Datum]])=12),1.1,IF(OR(MONTH(jaar_zip[[#This Row],[Datum]])=3,MONTH(jaar_zip[[#This Row],[Datum]])=10),1,0.8))*jaar_zip[[#This Row],[graaddagen]],"")</f>
        <v>3.1200000000000006</v>
      </c>
      <c r="O9173" s="101">
        <f>IF(ISNUMBER(jaar_zip[[#This Row],[etmaaltemperatuur]]),IF(jaar_zip[[#This Row],[etmaaltemperatuur]]&gt;stookgrens,jaar_zip[[#This Row],[etmaaltemperatuur]]-stookgrens,0),"")</f>
        <v>0</v>
      </c>
    </row>
    <row r="9174" spans="1:15" x14ac:dyDescent="0.25">
      <c r="A9174">
        <v>391</v>
      </c>
      <c r="B9174">
        <v>20240510</v>
      </c>
      <c r="C9174">
        <v>1.5</v>
      </c>
      <c r="D9174">
        <v>16</v>
      </c>
      <c r="E9174">
        <v>2363</v>
      </c>
      <c r="F9174">
        <v>0</v>
      </c>
      <c r="H9174">
        <v>70</v>
      </c>
      <c r="I9174" s="101" t="s">
        <v>45</v>
      </c>
      <c r="J9174" s="1">
        <f>DATEVALUE(RIGHT(jaar_zip[[#This Row],[YYYYMMDD]],2)&amp;"-"&amp;MID(jaar_zip[[#This Row],[YYYYMMDD]],5,2)&amp;"-"&amp;LEFT(jaar_zip[[#This Row],[YYYYMMDD]],4))</f>
        <v>45422</v>
      </c>
      <c r="K9174" s="101" t="str">
        <f>IF(AND(VALUE(MONTH(jaar_zip[[#This Row],[Datum]]))=1,VALUE(WEEKNUM(jaar_zip[[#This Row],[Datum]],21))&gt;51),RIGHT(YEAR(jaar_zip[[#This Row],[Datum]])-1,2),RIGHT(YEAR(jaar_zip[[#This Row],[Datum]]),2))&amp;"-"&amp; TEXT(WEEKNUM(jaar_zip[[#This Row],[Datum]],21),"00")</f>
        <v>24-19</v>
      </c>
      <c r="L9174" s="101">
        <f>MONTH(jaar_zip[[#This Row],[Datum]])</f>
        <v>5</v>
      </c>
      <c r="M9174" s="101">
        <f>IF(ISNUMBER(jaar_zip[[#This Row],[etmaaltemperatuur]]),IF(jaar_zip[[#This Row],[etmaaltemperatuur]]&lt;stookgrens,stookgrens-jaar_zip[[#This Row],[etmaaltemperatuur]],0),"")</f>
        <v>2</v>
      </c>
      <c r="N9174" s="101">
        <f>IF(ISNUMBER(jaar_zip[[#This Row],[graaddagen]]),IF(OR(MONTH(jaar_zip[[#This Row],[Datum]])=1,MONTH(jaar_zip[[#This Row],[Datum]])=2,MONTH(jaar_zip[[#This Row],[Datum]])=11,MONTH(jaar_zip[[#This Row],[Datum]])=12),1.1,IF(OR(MONTH(jaar_zip[[#This Row],[Datum]])=3,MONTH(jaar_zip[[#This Row],[Datum]])=10),1,0.8))*jaar_zip[[#This Row],[graaddagen]],"")</f>
        <v>1.6</v>
      </c>
      <c r="O9174" s="101">
        <f>IF(ISNUMBER(jaar_zip[[#This Row],[etmaaltemperatuur]]),IF(jaar_zip[[#This Row],[etmaaltemperatuur]]&gt;stookgrens,jaar_zip[[#This Row],[etmaaltemperatuur]]-stookgrens,0),"")</f>
        <v>0</v>
      </c>
    </row>
    <row r="9175" spans="1:15" x14ac:dyDescent="0.25">
      <c r="A9175">
        <v>391</v>
      </c>
      <c r="B9175">
        <v>20240511</v>
      </c>
      <c r="C9175">
        <v>2.9</v>
      </c>
      <c r="D9175">
        <v>17.8</v>
      </c>
      <c r="E9175">
        <v>2491</v>
      </c>
      <c r="F9175">
        <v>0</v>
      </c>
      <c r="H9175">
        <v>67</v>
      </c>
      <c r="I9175" s="101" t="s">
        <v>45</v>
      </c>
      <c r="J9175" s="1">
        <f>DATEVALUE(RIGHT(jaar_zip[[#This Row],[YYYYMMDD]],2)&amp;"-"&amp;MID(jaar_zip[[#This Row],[YYYYMMDD]],5,2)&amp;"-"&amp;LEFT(jaar_zip[[#This Row],[YYYYMMDD]],4))</f>
        <v>45423</v>
      </c>
      <c r="K9175" s="101" t="str">
        <f>IF(AND(VALUE(MONTH(jaar_zip[[#This Row],[Datum]]))=1,VALUE(WEEKNUM(jaar_zip[[#This Row],[Datum]],21))&gt;51),RIGHT(YEAR(jaar_zip[[#This Row],[Datum]])-1,2),RIGHT(YEAR(jaar_zip[[#This Row],[Datum]]),2))&amp;"-"&amp; TEXT(WEEKNUM(jaar_zip[[#This Row],[Datum]],21),"00")</f>
        <v>24-19</v>
      </c>
      <c r="L9175" s="101">
        <f>MONTH(jaar_zip[[#This Row],[Datum]])</f>
        <v>5</v>
      </c>
      <c r="M9175" s="101">
        <f>IF(ISNUMBER(jaar_zip[[#This Row],[etmaaltemperatuur]]),IF(jaar_zip[[#This Row],[etmaaltemperatuur]]&lt;stookgrens,stookgrens-jaar_zip[[#This Row],[etmaaltemperatuur]],0),"")</f>
        <v>0.19999999999999929</v>
      </c>
      <c r="N9175" s="101">
        <f>IF(ISNUMBER(jaar_zip[[#This Row],[graaddagen]]),IF(OR(MONTH(jaar_zip[[#This Row],[Datum]])=1,MONTH(jaar_zip[[#This Row],[Datum]])=2,MONTH(jaar_zip[[#This Row],[Datum]])=11,MONTH(jaar_zip[[#This Row],[Datum]])=12),1.1,IF(OR(MONTH(jaar_zip[[#This Row],[Datum]])=3,MONTH(jaar_zip[[#This Row],[Datum]])=10),1,0.8))*jaar_zip[[#This Row],[graaddagen]],"")</f>
        <v>0.15999999999999945</v>
      </c>
      <c r="O9175" s="101">
        <f>IF(ISNUMBER(jaar_zip[[#This Row],[etmaaltemperatuur]]),IF(jaar_zip[[#This Row],[etmaaltemperatuur]]&gt;stookgrens,jaar_zip[[#This Row],[etmaaltemperatuur]]-stookgrens,0),"")</f>
        <v>0</v>
      </c>
    </row>
    <row r="9176" spans="1:15" x14ac:dyDescent="0.25">
      <c r="A9176">
        <v>391</v>
      </c>
      <c r="B9176">
        <v>20240512</v>
      </c>
      <c r="C9176">
        <v>2.9</v>
      </c>
      <c r="D9176">
        <v>20</v>
      </c>
      <c r="E9176">
        <v>2612</v>
      </c>
      <c r="F9176">
        <v>0</v>
      </c>
      <c r="H9176">
        <v>55</v>
      </c>
      <c r="I9176" s="101" t="s">
        <v>45</v>
      </c>
      <c r="J9176" s="1">
        <f>DATEVALUE(RIGHT(jaar_zip[[#This Row],[YYYYMMDD]],2)&amp;"-"&amp;MID(jaar_zip[[#This Row],[YYYYMMDD]],5,2)&amp;"-"&amp;LEFT(jaar_zip[[#This Row],[YYYYMMDD]],4))</f>
        <v>45424</v>
      </c>
      <c r="K9176" s="101" t="str">
        <f>IF(AND(VALUE(MONTH(jaar_zip[[#This Row],[Datum]]))=1,VALUE(WEEKNUM(jaar_zip[[#This Row],[Datum]],21))&gt;51),RIGHT(YEAR(jaar_zip[[#This Row],[Datum]])-1,2),RIGHT(YEAR(jaar_zip[[#This Row],[Datum]]),2))&amp;"-"&amp; TEXT(WEEKNUM(jaar_zip[[#This Row],[Datum]],21),"00")</f>
        <v>24-19</v>
      </c>
      <c r="L9176" s="101">
        <f>MONTH(jaar_zip[[#This Row],[Datum]])</f>
        <v>5</v>
      </c>
      <c r="M9176" s="101">
        <f>IF(ISNUMBER(jaar_zip[[#This Row],[etmaaltemperatuur]]),IF(jaar_zip[[#This Row],[etmaaltemperatuur]]&lt;stookgrens,stookgrens-jaar_zip[[#This Row],[etmaaltemperatuur]],0),"")</f>
        <v>0</v>
      </c>
      <c r="N9176" s="101">
        <f>IF(ISNUMBER(jaar_zip[[#This Row],[graaddagen]]),IF(OR(MONTH(jaar_zip[[#This Row],[Datum]])=1,MONTH(jaar_zip[[#This Row],[Datum]])=2,MONTH(jaar_zip[[#This Row],[Datum]])=11,MONTH(jaar_zip[[#This Row],[Datum]])=12),1.1,IF(OR(MONTH(jaar_zip[[#This Row],[Datum]])=3,MONTH(jaar_zip[[#This Row],[Datum]])=10),1,0.8))*jaar_zip[[#This Row],[graaddagen]],"")</f>
        <v>0</v>
      </c>
      <c r="O9176" s="101">
        <f>IF(ISNUMBER(jaar_zip[[#This Row],[etmaaltemperatuur]]),IF(jaar_zip[[#This Row],[etmaaltemperatuur]]&gt;stookgrens,jaar_zip[[#This Row],[etmaaltemperatuur]]-stookgrens,0),"")</f>
        <v>2</v>
      </c>
    </row>
    <row r="9177" spans="1:15" x14ac:dyDescent="0.25">
      <c r="A9177">
        <v>391</v>
      </c>
      <c r="B9177">
        <v>20240513</v>
      </c>
      <c r="C9177">
        <v>1.5</v>
      </c>
      <c r="D9177">
        <v>19.399999999999999</v>
      </c>
      <c r="E9177">
        <v>2090</v>
      </c>
      <c r="F9177">
        <v>0</v>
      </c>
      <c r="H9177">
        <v>70</v>
      </c>
      <c r="I9177" s="101" t="s">
        <v>45</v>
      </c>
      <c r="J9177" s="1">
        <f>DATEVALUE(RIGHT(jaar_zip[[#This Row],[YYYYMMDD]],2)&amp;"-"&amp;MID(jaar_zip[[#This Row],[YYYYMMDD]],5,2)&amp;"-"&amp;LEFT(jaar_zip[[#This Row],[YYYYMMDD]],4))</f>
        <v>45425</v>
      </c>
      <c r="K9177" s="101" t="str">
        <f>IF(AND(VALUE(MONTH(jaar_zip[[#This Row],[Datum]]))=1,VALUE(WEEKNUM(jaar_zip[[#This Row],[Datum]],21))&gt;51),RIGHT(YEAR(jaar_zip[[#This Row],[Datum]])-1,2),RIGHT(YEAR(jaar_zip[[#This Row],[Datum]]),2))&amp;"-"&amp; TEXT(WEEKNUM(jaar_zip[[#This Row],[Datum]],21),"00")</f>
        <v>24-20</v>
      </c>
      <c r="L9177" s="101">
        <f>MONTH(jaar_zip[[#This Row],[Datum]])</f>
        <v>5</v>
      </c>
      <c r="M9177" s="101">
        <f>IF(ISNUMBER(jaar_zip[[#This Row],[etmaaltemperatuur]]),IF(jaar_zip[[#This Row],[etmaaltemperatuur]]&lt;stookgrens,stookgrens-jaar_zip[[#This Row],[etmaaltemperatuur]],0),"")</f>
        <v>0</v>
      </c>
      <c r="N9177" s="101">
        <f>IF(ISNUMBER(jaar_zip[[#This Row],[graaddagen]]),IF(OR(MONTH(jaar_zip[[#This Row],[Datum]])=1,MONTH(jaar_zip[[#This Row],[Datum]])=2,MONTH(jaar_zip[[#This Row],[Datum]])=11,MONTH(jaar_zip[[#This Row],[Datum]])=12),1.1,IF(OR(MONTH(jaar_zip[[#This Row],[Datum]])=3,MONTH(jaar_zip[[#This Row],[Datum]])=10),1,0.8))*jaar_zip[[#This Row],[graaddagen]],"")</f>
        <v>0</v>
      </c>
      <c r="O9177" s="101">
        <f>IF(ISNUMBER(jaar_zip[[#This Row],[etmaaltemperatuur]]),IF(jaar_zip[[#This Row],[etmaaltemperatuur]]&gt;stookgrens,jaar_zip[[#This Row],[etmaaltemperatuur]]-stookgrens,0),"")</f>
        <v>1.3999999999999986</v>
      </c>
    </row>
    <row r="9178" spans="1:15" x14ac:dyDescent="0.25">
      <c r="A9178">
        <v>391</v>
      </c>
      <c r="B9178">
        <v>20240514</v>
      </c>
      <c r="C9178">
        <v>3</v>
      </c>
      <c r="D9178">
        <v>21.3</v>
      </c>
      <c r="E9178">
        <v>2637</v>
      </c>
      <c r="F9178">
        <v>0</v>
      </c>
      <c r="H9178">
        <v>58</v>
      </c>
      <c r="I9178" s="101" t="s">
        <v>45</v>
      </c>
      <c r="J9178" s="1">
        <f>DATEVALUE(RIGHT(jaar_zip[[#This Row],[YYYYMMDD]],2)&amp;"-"&amp;MID(jaar_zip[[#This Row],[YYYYMMDD]],5,2)&amp;"-"&amp;LEFT(jaar_zip[[#This Row],[YYYYMMDD]],4))</f>
        <v>45426</v>
      </c>
      <c r="K9178" s="101" t="str">
        <f>IF(AND(VALUE(MONTH(jaar_zip[[#This Row],[Datum]]))=1,VALUE(WEEKNUM(jaar_zip[[#This Row],[Datum]],21))&gt;51),RIGHT(YEAR(jaar_zip[[#This Row],[Datum]])-1,2),RIGHT(YEAR(jaar_zip[[#This Row],[Datum]]),2))&amp;"-"&amp; TEXT(WEEKNUM(jaar_zip[[#This Row],[Datum]],21),"00")</f>
        <v>24-20</v>
      </c>
      <c r="L9178" s="101">
        <f>MONTH(jaar_zip[[#This Row],[Datum]])</f>
        <v>5</v>
      </c>
      <c r="M9178" s="101">
        <f>IF(ISNUMBER(jaar_zip[[#This Row],[etmaaltemperatuur]]),IF(jaar_zip[[#This Row],[etmaaltemperatuur]]&lt;stookgrens,stookgrens-jaar_zip[[#This Row],[etmaaltemperatuur]],0),"")</f>
        <v>0</v>
      </c>
      <c r="N9178" s="101">
        <f>IF(ISNUMBER(jaar_zip[[#This Row],[graaddagen]]),IF(OR(MONTH(jaar_zip[[#This Row],[Datum]])=1,MONTH(jaar_zip[[#This Row],[Datum]])=2,MONTH(jaar_zip[[#This Row],[Datum]])=11,MONTH(jaar_zip[[#This Row],[Datum]])=12),1.1,IF(OR(MONTH(jaar_zip[[#This Row],[Datum]])=3,MONTH(jaar_zip[[#This Row],[Datum]])=10),1,0.8))*jaar_zip[[#This Row],[graaddagen]],"")</f>
        <v>0</v>
      </c>
      <c r="O9178" s="101">
        <f>IF(ISNUMBER(jaar_zip[[#This Row],[etmaaltemperatuur]]),IF(jaar_zip[[#This Row],[etmaaltemperatuur]]&gt;stookgrens,jaar_zip[[#This Row],[etmaaltemperatuur]]-stookgrens,0),"")</f>
        <v>3.3000000000000007</v>
      </c>
    </row>
    <row r="9179" spans="1:15" x14ac:dyDescent="0.25">
      <c r="A9179">
        <v>391</v>
      </c>
      <c r="B9179">
        <v>20240515</v>
      </c>
      <c r="C9179">
        <v>1</v>
      </c>
      <c r="D9179">
        <v>16.3</v>
      </c>
      <c r="E9179">
        <v>1146</v>
      </c>
      <c r="F9179">
        <v>2.5</v>
      </c>
      <c r="H9179">
        <v>88</v>
      </c>
      <c r="I9179" s="101" t="s">
        <v>45</v>
      </c>
      <c r="J9179" s="1">
        <f>DATEVALUE(RIGHT(jaar_zip[[#This Row],[YYYYMMDD]],2)&amp;"-"&amp;MID(jaar_zip[[#This Row],[YYYYMMDD]],5,2)&amp;"-"&amp;LEFT(jaar_zip[[#This Row],[YYYYMMDD]],4))</f>
        <v>45427</v>
      </c>
      <c r="K9179" s="101" t="str">
        <f>IF(AND(VALUE(MONTH(jaar_zip[[#This Row],[Datum]]))=1,VALUE(WEEKNUM(jaar_zip[[#This Row],[Datum]],21))&gt;51),RIGHT(YEAR(jaar_zip[[#This Row],[Datum]])-1,2),RIGHT(YEAR(jaar_zip[[#This Row],[Datum]]),2))&amp;"-"&amp; TEXT(WEEKNUM(jaar_zip[[#This Row],[Datum]],21),"00")</f>
        <v>24-20</v>
      </c>
      <c r="L9179" s="101">
        <f>MONTH(jaar_zip[[#This Row],[Datum]])</f>
        <v>5</v>
      </c>
      <c r="M9179" s="101">
        <f>IF(ISNUMBER(jaar_zip[[#This Row],[etmaaltemperatuur]]),IF(jaar_zip[[#This Row],[etmaaltemperatuur]]&lt;stookgrens,stookgrens-jaar_zip[[#This Row],[etmaaltemperatuur]],0),"")</f>
        <v>1.6999999999999993</v>
      </c>
      <c r="N9179" s="101">
        <f>IF(ISNUMBER(jaar_zip[[#This Row],[graaddagen]]),IF(OR(MONTH(jaar_zip[[#This Row],[Datum]])=1,MONTH(jaar_zip[[#This Row],[Datum]])=2,MONTH(jaar_zip[[#This Row],[Datum]])=11,MONTH(jaar_zip[[#This Row],[Datum]])=12),1.1,IF(OR(MONTH(jaar_zip[[#This Row],[Datum]])=3,MONTH(jaar_zip[[#This Row],[Datum]])=10),1,0.8))*jaar_zip[[#This Row],[graaddagen]],"")</f>
        <v>1.3599999999999994</v>
      </c>
      <c r="O9179" s="101">
        <f>IF(ISNUMBER(jaar_zip[[#This Row],[etmaaltemperatuur]]),IF(jaar_zip[[#This Row],[etmaaltemperatuur]]&gt;stookgrens,jaar_zip[[#This Row],[etmaaltemperatuur]]-stookgrens,0),"")</f>
        <v>0</v>
      </c>
    </row>
    <row r="9180" spans="1:15" x14ac:dyDescent="0.25">
      <c r="A9180">
        <v>391</v>
      </c>
      <c r="B9180">
        <v>20240516</v>
      </c>
      <c r="C9180">
        <v>1.3</v>
      </c>
      <c r="D9180">
        <v>16.3</v>
      </c>
      <c r="E9180">
        <v>1434</v>
      </c>
      <c r="F9180">
        <v>1</v>
      </c>
      <c r="H9180">
        <v>87</v>
      </c>
      <c r="I9180" s="101" t="s">
        <v>45</v>
      </c>
      <c r="J9180" s="1">
        <f>DATEVALUE(RIGHT(jaar_zip[[#This Row],[YYYYMMDD]],2)&amp;"-"&amp;MID(jaar_zip[[#This Row],[YYYYMMDD]],5,2)&amp;"-"&amp;LEFT(jaar_zip[[#This Row],[YYYYMMDD]],4))</f>
        <v>45428</v>
      </c>
      <c r="K9180" s="101" t="str">
        <f>IF(AND(VALUE(MONTH(jaar_zip[[#This Row],[Datum]]))=1,VALUE(WEEKNUM(jaar_zip[[#This Row],[Datum]],21))&gt;51),RIGHT(YEAR(jaar_zip[[#This Row],[Datum]])-1,2),RIGHT(YEAR(jaar_zip[[#This Row],[Datum]]),2))&amp;"-"&amp; TEXT(WEEKNUM(jaar_zip[[#This Row],[Datum]],21),"00")</f>
        <v>24-20</v>
      </c>
      <c r="L9180" s="101">
        <f>MONTH(jaar_zip[[#This Row],[Datum]])</f>
        <v>5</v>
      </c>
      <c r="M9180" s="101">
        <f>IF(ISNUMBER(jaar_zip[[#This Row],[etmaaltemperatuur]]),IF(jaar_zip[[#This Row],[etmaaltemperatuur]]&lt;stookgrens,stookgrens-jaar_zip[[#This Row],[etmaaltemperatuur]],0),"")</f>
        <v>1.6999999999999993</v>
      </c>
      <c r="N9180" s="101">
        <f>IF(ISNUMBER(jaar_zip[[#This Row],[graaddagen]]),IF(OR(MONTH(jaar_zip[[#This Row],[Datum]])=1,MONTH(jaar_zip[[#This Row],[Datum]])=2,MONTH(jaar_zip[[#This Row],[Datum]])=11,MONTH(jaar_zip[[#This Row],[Datum]])=12),1.1,IF(OR(MONTH(jaar_zip[[#This Row],[Datum]])=3,MONTH(jaar_zip[[#This Row],[Datum]])=10),1,0.8))*jaar_zip[[#This Row],[graaddagen]],"")</f>
        <v>1.3599999999999994</v>
      </c>
      <c r="O9180" s="101">
        <f>IF(ISNUMBER(jaar_zip[[#This Row],[etmaaltemperatuur]]),IF(jaar_zip[[#This Row],[etmaaltemperatuur]]&gt;stookgrens,jaar_zip[[#This Row],[etmaaltemperatuur]]-stookgrens,0),"")</f>
        <v>0</v>
      </c>
    </row>
    <row r="9181" spans="1:15" x14ac:dyDescent="0.25">
      <c r="A9181">
        <v>391</v>
      </c>
      <c r="B9181">
        <v>20240517</v>
      </c>
      <c r="C9181">
        <v>1.5</v>
      </c>
      <c r="D9181">
        <v>16.100000000000001</v>
      </c>
      <c r="E9181">
        <v>843</v>
      </c>
      <c r="F9181">
        <v>0.3</v>
      </c>
      <c r="H9181">
        <v>91</v>
      </c>
      <c r="I9181" s="101" t="s">
        <v>45</v>
      </c>
      <c r="J9181" s="1">
        <f>DATEVALUE(RIGHT(jaar_zip[[#This Row],[YYYYMMDD]],2)&amp;"-"&amp;MID(jaar_zip[[#This Row],[YYYYMMDD]],5,2)&amp;"-"&amp;LEFT(jaar_zip[[#This Row],[YYYYMMDD]],4))</f>
        <v>45429</v>
      </c>
      <c r="K9181" s="101" t="str">
        <f>IF(AND(VALUE(MONTH(jaar_zip[[#This Row],[Datum]]))=1,VALUE(WEEKNUM(jaar_zip[[#This Row],[Datum]],21))&gt;51),RIGHT(YEAR(jaar_zip[[#This Row],[Datum]])-1,2),RIGHT(YEAR(jaar_zip[[#This Row],[Datum]]),2))&amp;"-"&amp; TEXT(WEEKNUM(jaar_zip[[#This Row],[Datum]],21),"00")</f>
        <v>24-20</v>
      </c>
      <c r="L9181" s="101">
        <f>MONTH(jaar_zip[[#This Row],[Datum]])</f>
        <v>5</v>
      </c>
      <c r="M9181" s="101">
        <f>IF(ISNUMBER(jaar_zip[[#This Row],[etmaaltemperatuur]]),IF(jaar_zip[[#This Row],[etmaaltemperatuur]]&lt;stookgrens,stookgrens-jaar_zip[[#This Row],[etmaaltemperatuur]],0),"")</f>
        <v>1.8999999999999986</v>
      </c>
      <c r="N9181" s="101">
        <f>IF(ISNUMBER(jaar_zip[[#This Row],[graaddagen]]),IF(OR(MONTH(jaar_zip[[#This Row],[Datum]])=1,MONTH(jaar_zip[[#This Row],[Datum]])=2,MONTH(jaar_zip[[#This Row],[Datum]])=11,MONTH(jaar_zip[[#This Row],[Datum]])=12),1.1,IF(OR(MONTH(jaar_zip[[#This Row],[Datum]])=3,MONTH(jaar_zip[[#This Row],[Datum]])=10),1,0.8))*jaar_zip[[#This Row],[graaddagen]],"")</f>
        <v>1.5199999999999989</v>
      </c>
      <c r="O9181" s="101">
        <f>IF(ISNUMBER(jaar_zip[[#This Row],[etmaaltemperatuur]]),IF(jaar_zip[[#This Row],[etmaaltemperatuur]]&gt;stookgrens,jaar_zip[[#This Row],[etmaaltemperatuur]]-stookgrens,0),"")</f>
        <v>0</v>
      </c>
    </row>
    <row r="9182" spans="1:15" x14ac:dyDescent="0.25">
      <c r="A9182">
        <v>391</v>
      </c>
      <c r="B9182">
        <v>20240518</v>
      </c>
      <c r="C9182">
        <v>1.5</v>
      </c>
      <c r="D9182">
        <v>17.100000000000001</v>
      </c>
      <c r="E9182">
        <v>1924</v>
      </c>
      <c r="F9182">
        <v>0.3</v>
      </c>
      <c r="H9182">
        <v>76</v>
      </c>
      <c r="I9182" s="101" t="s">
        <v>45</v>
      </c>
      <c r="J9182" s="1">
        <f>DATEVALUE(RIGHT(jaar_zip[[#This Row],[YYYYMMDD]],2)&amp;"-"&amp;MID(jaar_zip[[#This Row],[YYYYMMDD]],5,2)&amp;"-"&amp;LEFT(jaar_zip[[#This Row],[YYYYMMDD]],4))</f>
        <v>45430</v>
      </c>
      <c r="K9182" s="101" t="str">
        <f>IF(AND(VALUE(MONTH(jaar_zip[[#This Row],[Datum]]))=1,VALUE(WEEKNUM(jaar_zip[[#This Row],[Datum]],21))&gt;51),RIGHT(YEAR(jaar_zip[[#This Row],[Datum]])-1,2),RIGHT(YEAR(jaar_zip[[#This Row],[Datum]]),2))&amp;"-"&amp; TEXT(WEEKNUM(jaar_zip[[#This Row],[Datum]],21),"00")</f>
        <v>24-20</v>
      </c>
      <c r="L9182" s="101">
        <f>MONTH(jaar_zip[[#This Row],[Datum]])</f>
        <v>5</v>
      </c>
      <c r="M9182" s="101">
        <f>IF(ISNUMBER(jaar_zip[[#This Row],[etmaaltemperatuur]]),IF(jaar_zip[[#This Row],[etmaaltemperatuur]]&lt;stookgrens,stookgrens-jaar_zip[[#This Row],[etmaaltemperatuur]],0),"")</f>
        <v>0.89999999999999858</v>
      </c>
      <c r="N9182" s="101">
        <f>IF(ISNUMBER(jaar_zip[[#This Row],[graaddagen]]),IF(OR(MONTH(jaar_zip[[#This Row],[Datum]])=1,MONTH(jaar_zip[[#This Row],[Datum]])=2,MONTH(jaar_zip[[#This Row],[Datum]])=11,MONTH(jaar_zip[[#This Row],[Datum]])=12),1.1,IF(OR(MONTH(jaar_zip[[#This Row],[Datum]])=3,MONTH(jaar_zip[[#This Row],[Datum]])=10),1,0.8))*jaar_zip[[#This Row],[graaddagen]],"")</f>
        <v>0.71999999999999886</v>
      </c>
      <c r="O9182" s="101">
        <f>IF(ISNUMBER(jaar_zip[[#This Row],[etmaaltemperatuur]]),IF(jaar_zip[[#This Row],[etmaaltemperatuur]]&gt;stookgrens,jaar_zip[[#This Row],[etmaaltemperatuur]]-stookgrens,0),"")</f>
        <v>0</v>
      </c>
    </row>
    <row r="9183" spans="1:15" x14ac:dyDescent="0.25">
      <c r="A9183">
        <v>391</v>
      </c>
      <c r="B9183">
        <v>20240519</v>
      </c>
      <c r="C9183">
        <v>1</v>
      </c>
      <c r="D9183">
        <v>14.7</v>
      </c>
      <c r="E9183">
        <v>1084</v>
      </c>
      <c r="F9183">
        <v>12.4</v>
      </c>
      <c r="H9183">
        <v>90</v>
      </c>
      <c r="I9183" s="101" t="s">
        <v>45</v>
      </c>
      <c r="J9183" s="1">
        <f>DATEVALUE(RIGHT(jaar_zip[[#This Row],[YYYYMMDD]],2)&amp;"-"&amp;MID(jaar_zip[[#This Row],[YYYYMMDD]],5,2)&amp;"-"&amp;LEFT(jaar_zip[[#This Row],[YYYYMMDD]],4))</f>
        <v>45431</v>
      </c>
      <c r="K9183" s="101" t="str">
        <f>IF(AND(VALUE(MONTH(jaar_zip[[#This Row],[Datum]]))=1,VALUE(WEEKNUM(jaar_zip[[#This Row],[Datum]],21))&gt;51),RIGHT(YEAR(jaar_zip[[#This Row],[Datum]])-1,2),RIGHT(YEAR(jaar_zip[[#This Row],[Datum]]),2))&amp;"-"&amp; TEXT(WEEKNUM(jaar_zip[[#This Row],[Datum]],21),"00")</f>
        <v>24-20</v>
      </c>
      <c r="L9183" s="101">
        <f>MONTH(jaar_zip[[#This Row],[Datum]])</f>
        <v>5</v>
      </c>
      <c r="M9183" s="101">
        <f>IF(ISNUMBER(jaar_zip[[#This Row],[etmaaltemperatuur]]),IF(jaar_zip[[#This Row],[etmaaltemperatuur]]&lt;stookgrens,stookgrens-jaar_zip[[#This Row],[etmaaltemperatuur]],0),"")</f>
        <v>3.3000000000000007</v>
      </c>
      <c r="N9183" s="101">
        <f>IF(ISNUMBER(jaar_zip[[#This Row],[graaddagen]]),IF(OR(MONTH(jaar_zip[[#This Row],[Datum]])=1,MONTH(jaar_zip[[#This Row],[Datum]])=2,MONTH(jaar_zip[[#This Row],[Datum]])=11,MONTH(jaar_zip[[#This Row],[Datum]])=12),1.1,IF(OR(MONTH(jaar_zip[[#This Row],[Datum]])=3,MONTH(jaar_zip[[#This Row],[Datum]])=10),1,0.8))*jaar_zip[[#This Row],[graaddagen]],"")</f>
        <v>2.6400000000000006</v>
      </c>
      <c r="O9183" s="101">
        <f>IF(ISNUMBER(jaar_zip[[#This Row],[etmaaltemperatuur]]),IF(jaar_zip[[#This Row],[etmaaltemperatuur]]&gt;stookgrens,jaar_zip[[#This Row],[etmaaltemperatuur]]-stookgrens,0),"")</f>
        <v>0</v>
      </c>
    </row>
    <row r="9184" spans="1:15" x14ac:dyDescent="0.25">
      <c r="A9184">
        <v>391</v>
      </c>
      <c r="B9184">
        <v>20240520</v>
      </c>
      <c r="C9184">
        <v>1.1000000000000001</v>
      </c>
      <c r="D9184">
        <v>16.2</v>
      </c>
      <c r="E9184">
        <v>1885</v>
      </c>
      <c r="F9184">
        <v>1.6</v>
      </c>
      <c r="H9184">
        <v>81</v>
      </c>
      <c r="I9184" s="101" t="s">
        <v>45</v>
      </c>
      <c r="J9184" s="1">
        <f>DATEVALUE(RIGHT(jaar_zip[[#This Row],[YYYYMMDD]],2)&amp;"-"&amp;MID(jaar_zip[[#This Row],[YYYYMMDD]],5,2)&amp;"-"&amp;LEFT(jaar_zip[[#This Row],[YYYYMMDD]],4))</f>
        <v>45432</v>
      </c>
      <c r="K9184" s="101" t="str">
        <f>IF(AND(VALUE(MONTH(jaar_zip[[#This Row],[Datum]]))=1,VALUE(WEEKNUM(jaar_zip[[#This Row],[Datum]],21))&gt;51),RIGHT(YEAR(jaar_zip[[#This Row],[Datum]])-1,2),RIGHT(YEAR(jaar_zip[[#This Row],[Datum]]),2))&amp;"-"&amp; TEXT(WEEKNUM(jaar_zip[[#This Row],[Datum]],21),"00")</f>
        <v>24-21</v>
      </c>
      <c r="L9184" s="101">
        <f>MONTH(jaar_zip[[#This Row],[Datum]])</f>
        <v>5</v>
      </c>
      <c r="M9184" s="101">
        <f>IF(ISNUMBER(jaar_zip[[#This Row],[etmaaltemperatuur]]),IF(jaar_zip[[#This Row],[etmaaltemperatuur]]&lt;stookgrens,stookgrens-jaar_zip[[#This Row],[etmaaltemperatuur]],0),"")</f>
        <v>1.8000000000000007</v>
      </c>
      <c r="N9184" s="101">
        <f>IF(ISNUMBER(jaar_zip[[#This Row],[graaddagen]]),IF(OR(MONTH(jaar_zip[[#This Row],[Datum]])=1,MONTH(jaar_zip[[#This Row],[Datum]])=2,MONTH(jaar_zip[[#This Row],[Datum]])=11,MONTH(jaar_zip[[#This Row],[Datum]])=12),1.1,IF(OR(MONTH(jaar_zip[[#This Row],[Datum]])=3,MONTH(jaar_zip[[#This Row],[Datum]])=10),1,0.8))*jaar_zip[[#This Row],[graaddagen]],"")</f>
        <v>1.4400000000000006</v>
      </c>
      <c r="O9184" s="101">
        <f>IF(ISNUMBER(jaar_zip[[#This Row],[etmaaltemperatuur]]),IF(jaar_zip[[#This Row],[etmaaltemperatuur]]&gt;stookgrens,jaar_zip[[#This Row],[etmaaltemperatuur]]-stookgrens,0),"")</f>
        <v>0</v>
      </c>
    </row>
    <row r="9185" spans="1:15" x14ac:dyDescent="0.25">
      <c r="A9185">
        <v>391</v>
      </c>
      <c r="B9185">
        <v>20240521</v>
      </c>
      <c r="C9185">
        <v>1.5</v>
      </c>
      <c r="D9185">
        <v>16.8</v>
      </c>
      <c r="E9185">
        <v>1317</v>
      </c>
      <c r="F9185">
        <v>14.9</v>
      </c>
      <c r="H9185">
        <v>86</v>
      </c>
      <c r="I9185" s="101" t="s">
        <v>45</v>
      </c>
      <c r="J9185" s="1">
        <f>DATEVALUE(RIGHT(jaar_zip[[#This Row],[YYYYMMDD]],2)&amp;"-"&amp;MID(jaar_zip[[#This Row],[YYYYMMDD]],5,2)&amp;"-"&amp;LEFT(jaar_zip[[#This Row],[YYYYMMDD]],4))</f>
        <v>45433</v>
      </c>
      <c r="K9185" s="101" t="str">
        <f>IF(AND(VALUE(MONTH(jaar_zip[[#This Row],[Datum]]))=1,VALUE(WEEKNUM(jaar_zip[[#This Row],[Datum]],21))&gt;51),RIGHT(YEAR(jaar_zip[[#This Row],[Datum]])-1,2),RIGHT(YEAR(jaar_zip[[#This Row],[Datum]]),2))&amp;"-"&amp; TEXT(WEEKNUM(jaar_zip[[#This Row],[Datum]],21),"00")</f>
        <v>24-21</v>
      </c>
      <c r="L9185" s="101">
        <f>MONTH(jaar_zip[[#This Row],[Datum]])</f>
        <v>5</v>
      </c>
      <c r="M9185" s="101">
        <f>IF(ISNUMBER(jaar_zip[[#This Row],[etmaaltemperatuur]]),IF(jaar_zip[[#This Row],[etmaaltemperatuur]]&lt;stookgrens,stookgrens-jaar_zip[[#This Row],[etmaaltemperatuur]],0),"")</f>
        <v>1.1999999999999993</v>
      </c>
      <c r="N9185" s="101">
        <f>IF(ISNUMBER(jaar_zip[[#This Row],[graaddagen]]),IF(OR(MONTH(jaar_zip[[#This Row],[Datum]])=1,MONTH(jaar_zip[[#This Row],[Datum]])=2,MONTH(jaar_zip[[#This Row],[Datum]])=11,MONTH(jaar_zip[[#This Row],[Datum]])=12),1.1,IF(OR(MONTH(jaar_zip[[#This Row],[Datum]])=3,MONTH(jaar_zip[[#This Row],[Datum]])=10),1,0.8))*jaar_zip[[#This Row],[graaddagen]],"")</f>
        <v>0.95999999999999952</v>
      </c>
      <c r="O9185" s="101">
        <f>IF(ISNUMBER(jaar_zip[[#This Row],[etmaaltemperatuur]]),IF(jaar_zip[[#This Row],[etmaaltemperatuur]]&gt;stookgrens,jaar_zip[[#This Row],[etmaaltemperatuur]]-stookgrens,0),"")</f>
        <v>0</v>
      </c>
    </row>
    <row r="9186" spans="1:15" x14ac:dyDescent="0.25">
      <c r="A9186">
        <v>391</v>
      </c>
      <c r="B9186">
        <v>20240522</v>
      </c>
      <c r="C9186">
        <v>1.7</v>
      </c>
      <c r="D9186">
        <v>15.7</v>
      </c>
      <c r="E9186">
        <v>1420</v>
      </c>
      <c r="F9186">
        <v>0.1</v>
      </c>
      <c r="H9186">
        <v>82</v>
      </c>
      <c r="I9186" s="101" t="s">
        <v>45</v>
      </c>
      <c r="J9186" s="1">
        <f>DATEVALUE(RIGHT(jaar_zip[[#This Row],[YYYYMMDD]],2)&amp;"-"&amp;MID(jaar_zip[[#This Row],[YYYYMMDD]],5,2)&amp;"-"&amp;LEFT(jaar_zip[[#This Row],[YYYYMMDD]],4))</f>
        <v>45434</v>
      </c>
      <c r="K9186" s="101" t="str">
        <f>IF(AND(VALUE(MONTH(jaar_zip[[#This Row],[Datum]]))=1,VALUE(WEEKNUM(jaar_zip[[#This Row],[Datum]],21))&gt;51),RIGHT(YEAR(jaar_zip[[#This Row],[Datum]])-1,2),RIGHT(YEAR(jaar_zip[[#This Row],[Datum]]),2))&amp;"-"&amp; TEXT(WEEKNUM(jaar_zip[[#This Row],[Datum]],21),"00")</f>
        <v>24-21</v>
      </c>
      <c r="L9186" s="101">
        <f>MONTH(jaar_zip[[#This Row],[Datum]])</f>
        <v>5</v>
      </c>
      <c r="M9186" s="101">
        <f>IF(ISNUMBER(jaar_zip[[#This Row],[etmaaltemperatuur]]),IF(jaar_zip[[#This Row],[etmaaltemperatuur]]&lt;stookgrens,stookgrens-jaar_zip[[#This Row],[etmaaltemperatuur]],0),"")</f>
        <v>2.3000000000000007</v>
      </c>
      <c r="N9186" s="101">
        <f>IF(ISNUMBER(jaar_zip[[#This Row],[graaddagen]]),IF(OR(MONTH(jaar_zip[[#This Row],[Datum]])=1,MONTH(jaar_zip[[#This Row],[Datum]])=2,MONTH(jaar_zip[[#This Row],[Datum]])=11,MONTH(jaar_zip[[#This Row],[Datum]])=12),1.1,IF(OR(MONTH(jaar_zip[[#This Row],[Datum]])=3,MONTH(jaar_zip[[#This Row],[Datum]])=10),1,0.8))*jaar_zip[[#This Row],[graaddagen]],"")</f>
        <v>1.8400000000000007</v>
      </c>
      <c r="O9186" s="101">
        <f>IF(ISNUMBER(jaar_zip[[#This Row],[etmaaltemperatuur]]),IF(jaar_zip[[#This Row],[etmaaltemperatuur]]&gt;stookgrens,jaar_zip[[#This Row],[etmaaltemperatuur]]-stookgrens,0),"")</f>
        <v>0</v>
      </c>
    </row>
    <row r="9187" spans="1:15" x14ac:dyDescent="0.25">
      <c r="A9187">
        <v>391</v>
      </c>
      <c r="B9187">
        <v>20240523</v>
      </c>
      <c r="C9187">
        <v>1.1000000000000001</v>
      </c>
      <c r="D9187">
        <v>15.5</v>
      </c>
      <c r="E9187">
        <v>1602</v>
      </c>
      <c r="F9187">
        <v>0</v>
      </c>
      <c r="H9187">
        <v>78</v>
      </c>
      <c r="I9187" s="101" t="s">
        <v>45</v>
      </c>
      <c r="J9187" s="1">
        <f>DATEVALUE(RIGHT(jaar_zip[[#This Row],[YYYYMMDD]],2)&amp;"-"&amp;MID(jaar_zip[[#This Row],[YYYYMMDD]],5,2)&amp;"-"&amp;LEFT(jaar_zip[[#This Row],[YYYYMMDD]],4))</f>
        <v>45435</v>
      </c>
      <c r="K9187" s="101" t="str">
        <f>IF(AND(VALUE(MONTH(jaar_zip[[#This Row],[Datum]]))=1,VALUE(WEEKNUM(jaar_zip[[#This Row],[Datum]],21))&gt;51),RIGHT(YEAR(jaar_zip[[#This Row],[Datum]])-1,2),RIGHT(YEAR(jaar_zip[[#This Row],[Datum]]),2))&amp;"-"&amp; TEXT(WEEKNUM(jaar_zip[[#This Row],[Datum]],21),"00")</f>
        <v>24-21</v>
      </c>
      <c r="L9187" s="101">
        <f>MONTH(jaar_zip[[#This Row],[Datum]])</f>
        <v>5</v>
      </c>
      <c r="M9187" s="101">
        <f>IF(ISNUMBER(jaar_zip[[#This Row],[etmaaltemperatuur]]),IF(jaar_zip[[#This Row],[etmaaltemperatuur]]&lt;stookgrens,stookgrens-jaar_zip[[#This Row],[etmaaltemperatuur]],0),"")</f>
        <v>2.5</v>
      </c>
      <c r="N9187" s="101">
        <f>IF(ISNUMBER(jaar_zip[[#This Row],[graaddagen]]),IF(OR(MONTH(jaar_zip[[#This Row],[Datum]])=1,MONTH(jaar_zip[[#This Row],[Datum]])=2,MONTH(jaar_zip[[#This Row],[Datum]])=11,MONTH(jaar_zip[[#This Row],[Datum]])=12),1.1,IF(OR(MONTH(jaar_zip[[#This Row],[Datum]])=3,MONTH(jaar_zip[[#This Row],[Datum]])=10),1,0.8))*jaar_zip[[#This Row],[graaddagen]],"")</f>
        <v>2</v>
      </c>
      <c r="O9187" s="101">
        <f>IF(ISNUMBER(jaar_zip[[#This Row],[etmaaltemperatuur]]),IF(jaar_zip[[#This Row],[etmaaltemperatuur]]&gt;stookgrens,jaar_zip[[#This Row],[etmaaltemperatuur]]-stookgrens,0),"")</f>
        <v>0</v>
      </c>
    </row>
    <row r="9188" spans="1:15" x14ac:dyDescent="0.25">
      <c r="A9188">
        <v>391</v>
      </c>
      <c r="B9188">
        <v>20240524</v>
      </c>
      <c r="C9188">
        <v>1.5</v>
      </c>
      <c r="D9188">
        <v>14.6</v>
      </c>
      <c r="E9188">
        <v>504</v>
      </c>
      <c r="F9188">
        <v>9.4</v>
      </c>
      <c r="H9188">
        <v>94</v>
      </c>
      <c r="I9188" s="101" t="s">
        <v>45</v>
      </c>
      <c r="J9188" s="1">
        <f>DATEVALUE(RIGHT(jaar_zip[[#This Row],[YYYYMMDD]],2)&amp;"-"&amp;MID(jaar_zip[[#This Row],[YYYYMMDD]],5,2)&amp;"-"&amp;LEFT(jaar_zip[[#This Row],[YYYYMMDD]],4))</f>
        <v>45436</v>
      </c>
      <c r="K9188" s="101" t="str">
        <f>IF(AND(VALUE(MONTH(jaar_zip[[#This Row],[Datum]]))=1,VALUE(WEEKNUM(jaar_zip[[#This Row],[Datum]],21))&gt;51),RIGHT(YEAR(jaar_zip[[#This Row],[Datum]])-1,2),RIGHT(YEAR(jaar_zip[[#This Row],[Datum]]),2))&amp;"-"&amp; TEXT(WEEKNUM(jaar_zip[[#This Row],[Datum]],21),"00")</f>
        <v>24-21</v>
      </c>
      <c r="L9188" s="101">
        <f>MONTH(jaar_zip[[#This Row],[Datum]])</f>
        <v>5</v>
      </c>
      <c r="M9188" s="101">
        <f>IF(ISNUMBER(jaar_zip[[#This Row],[etmaaltemperatuur]]),IF(jaar_zip[[#This Row],[etmaaltemperatuur]]&lt;stookgrens,stookgrens-jaar_zip[[#This Row],[etmaaltemperatuur]],0),"")</f>
        <v>3.4000000000000004</v>
      </c>
      <c r="N9188" s="101">
        <f>IF(ISNUMBER(jaar_zip[[#This Row],[graaddagen]]),IF(OR(MONTH(jaar_zip[[#This Row],[Datum]])=1,MONTH(jaar_zip[[#This Row],[Datum]])=2,MONTH(jaar_zip[[#This Row],[Datum]])=11,MONTH(jaar_zip[[#This Row],[Datum]])=12),1.1,IF(OR(MONTH(jaar_zip[[#This Row],[Datum]])=3,MONTH(jaar_zip[[#This Row],[Datum]])=10),1,0.8))*jaar_zip[[#This Row],[graaddagen]],"")</f>
        <v>2.7200000000000006</v>
      </c>
      <c r="O9188" s="101">
        <f>IF(ISNUMBER(jaar_zip[[#This Row],[etmaaltemperatuur]]),IF(jaar_zip[[#This Row],[etmaaltemperatuur]]&gt;stookgrens,jaar_zip[[#This Row],[etmaaltemperatuur]]-stookgrens,0),"")</f>
        <v>0</v>
      </c>
    </row>
    <row r="9189" spans="1:15" x14ac:dyDescent="0.25">
      <c r="A9189">
        <v>391</v>
      </c>
      <c r="B9189">
        <v>20240525</v>
      </c>
      <c r="C9189">
        <v>1</v>
      </c>
      <c r="D9189">
        <v>14.6</v>
      </c>
      <c r="E9189">
        <v>892</v>
      </c>
      <c r="F9189">
        <v>2.6</v>
      </c>
      <c r="H9189">
        <v>90</v>
      </c>
      <c r="I9189" s="101" t="s">
        <v>45</v>
      </c>
      <c r="J9189" s="1">
        <f>DATEVALUE(RIGHT(jaar_zip[[#This Row],[YYYYMMDD]],2)&amp;"-"&amp;MID(jaar_zip[[#This Row],[YYYYMMDD]],5,2)&amp;"-"&amp;LEFT(jaar_zip[[#This Row],[YYYYMMDD]],4))</f>
        <v>45437</v>
      </c>
      <c r="K9189" s="101" t="str">
        <f>IF(AND(VALUE(MONTH(jaar_zip[[#This Row],[Datum]]))=1,VALUE(WEEKNUM(jaar_zip[[#This Row],[Datum]],21))&gt;51),RIGHT(YEAR(jaar_zip[[#This Row],[Datum]])-1,2),RIGHT(YEAR(jaar_zip[[#This Row],[Datum]]),2))&amp;"-"&amp; TEXT(WEEKNUM(jaar_zip[[#This Row],[Datum]],21),"00")</f>
        <v>24-21</v>
      </c>
      <c r="L9189" s="101">
        <f>MONTH(jaar_zip[[#This Row],[Datum]])</f>
        <v>5</v>
      </c>
      <c r="M9189" s="101">
        <f>IF(ISNUMBER(jaar_zip[[#This Row],[etmaaltemperatuur]]),IF(jaar_zip[[#This Row],[etmaaltemperatuur]]&lt;stookgrens,stookgrens-jaar_zip[[#This Row],[etmaaltemperatuur]],0),"")</f>
        <v>3.4000000000000004</v>
      </c>
      <c r="N9189" s="101">
        <f>IF(ISNUMBER(jaar_zip[[#This Row],[graaddagen]]),IF(OR(MONTH(jaar_zip[[#This Row],[Datum]])=1,MONTH(jaar_zip[[#This Row],[Datum]])=2,MONTH(jaar_zip[[#This Row],[Datum]])=11,MONTH(jaar_zip[[#This Row],[Datum]])=12),1.1,IF(OR(MONTH(jaar_zip[[#This Row],[Datum]])=3,MONTH(jaar_zip[[#This Row],[Datum]])=10),1,0.8))*jaar_zip[[#This Row],[graaddagen]],"")</f>
        <v>2.7200000000000006</v>
      </c>
      <c r="O9189" s="101">
        <f>IF(ISNUMBER(jaar_zip[[#This Row],[etmaaltemperatuur]]),IF(jaar_zip[[#This Row],[etmaaltemperatuur]]&gt;stookgrens,jaar_zip[[#This Row],[etmaaltemperatuur]]-stookgrens,0),"")</f>
        <v>0</v>
      </c>
    </row>
    <row r="9190" spans="1:15" x14ac:dyDescent="0.25">
      <c r="A9190">
        <v>391</v>
      </c>
      <c r="B9190">
        <v>20240526</v>
      </c>
      <c r="C9190">
        <v>2</v>
      </c>
      <c r="D9190">
        <v>15.9</v>
      </c>
      <c r="E9190">
        <v>1585</v>
      </c>
      <c r="F9190">
        <v>4.8</v>
      </c>
      <c r="H9190">
        <v>83</v>
      </c>
      <c r="I9190" s="101" t="s">
        <v>45</v>
      </c>
      <c r="J9190" s="1">
        <f>DATEVALUE(RIGHT(jaar_zip[[#This Row],[YYYYMMDD]],2)&amp;"-"&amp;MID(jaar_zip[[#This Row],[YYYYMMDD]],5,2)&amp;"-"&amp;LEFT(jaar_zip[[#This Row],[YYYYMMDD]],4))</f>
        <v>45438</v>
      </c>
      <c r="K9190" s="101" t="str">
        <f>IF(AND(VALUE(MONTH(jaar_zip[[#This Row],[Datum]]))=1,VALUE(WEEKNUM(jaar_zip[[#This Row],[Datum]],21))&gt;51),RIGHT(YEAR(jaar_zip[[#This Row],[Datum]])-1,2),RIGHT(YEAR(jaar_zip[[#This Row],[Datum]]),2))&amp;"-"&amp; TEXT(WEEKNUM(jaar_zip[[#This Row],[Datum]],21),"00")</f>
        <v>24-21</v>
      </c>
      <c r="L9190" s="101">
        <f>MONTH(jaar_zip[[#This Row],[Datum]])</f>
        <v>5</v>
      </c>
      <c r="M9190" s="101">
        <f>IF(ISNUMBER(jaar_zip[[#This Row],[etmaaltemperatuur]]),IF(jaar_zip[[#This Row],[etmaaltemperatuur]]&lt;stookgrens,stookgrens-jaar_zip[[#This Row],[etmaaltemperatuur]],0),"")</f>
        <v>2.0999999999999996</v>
      </c>
      <c r="N9190" s="101">
        <f>IF(ISNUMBER(jaar_zip[[#This Row],[graaddagen]]),IF(OR(MONTH(jaar_zip[[#This Row],[Datum]])=1,MONTH(jaar_zip[[#This Row],[Datum]])=2,MONTH(jaar_zip[[#This Row],[Datum]])=11,MONTH(jaar_zip[[#This Row],[Datum]])=12),1.1,IF(OR(MONTH(jaar_zip[[#This Row],[Datum]])=3,MONTH(jaar_zip[[#This Row],[Datum]])=10),1,0.8))*jaar_zip[[#This Row],[graaddagen]],"")</f>
        <v>1.6799999999999997</v>
      </c>
      <c r="O9190" s="101">
        <f>IF(ISNUMBER(jaar_zip[[#This Row],[etmaaltemperatuur]]),IF(jaar_zip[[#This Row],[etmaaltemperatuur]]&gt;stookgrens,jaar_zip[[#This Row],[etmaaltemperatuur]]-stookgrens,0),"")</f>
        <v>0</v>
      </c>
    </row>
    <row r="9191" spans="1:15" x14ac:dyDescent="0.25">
      <c r="A9191">
        <v>391</v>
      </c>
      <c r="B9191">
        <v>20240527</v>
      </c>
      <c r="C9191">
        <v>1.1000000000000001</v>
      </c>
      <c r="D9191">
        <v>14.9</v>
      </c>
      <c r="E9191">
        <v>1734</v>
      </c>
      <c r="F9191">
        <v>17.2</v>
      </c>
      <c r="H9191">
        <v>82</v>
      </c>
      <c r="I9191" s="101" t="s">
        <v>45</v>
      </c>
      <c r="J9191" s="1">
        <f>DATEVALUE(RIGHT(jaar_zip[[#This Row],[YYYYMMDD]],2)&amp;"-"&amp;MID(jaar_zip[[#This Row],[YYYYMMDD]],5,2)&amp;"-"&amp;LEFT(jaar_zip[[#This Row],[YYYYMMDD]],4))</f>
        <v>45439</v>
      </c>
      <c r="K9191" s="101" t="str">
        <f>IF(AND(VALUE(MONTH(jaar_zip[[#This Row],[Datum]]))=1,VALUE(WEEKNUM(jaar_zip[[#This Row],[Datum]],21))&gt;51),RIGHT(YEAR(jaar_zip[[#This Row],[Datum]])-1,2),RIGHT(YEAR(jaar_zip[[#This Row],[Datum]]),2))&amp;"-"&amp; TEXT(WEEKNUM(jaar_zip[[#This Row],[Datum]],21),"00")</f>
        <v>24-22</v>
      </c>
      <c r="L9191" s="101">
        <f>MONTH(jaar_zip[[#This Row],[Datum]])</f>
        <v>5</v>
      </c>
      <c r="M9191" s="101">
        <f>IF(ISNUMBER(jaar_zip[[#This Row],[etmaaltemperatuur]]),IF(jaar_zip[[#This Row],[etmaaltemperatuur]]&lt;stookgrens,stookgrens-jaar_zip[[#This Row],[etmaaltemperatuur]],0),"")</f>
        <v>3.0999999999999996</v>
      </c>
      <c r="N9191" s="101">
        <f>IF(ISNUMBER(jaar_zip[[#This Row],[graaddagen]]),IF(OR(MONTH(jaar_zip[[#This Row],[Datum]])=1,MONTH(jaar_zip[[#This Row],[Datum]])=2,MONTH(jaar_zip[[#This Row],[Datum]])=11,MONTH(jaar_zip[[#This Row],[Datum]])=12),1.1,IF(OR(MONTH(jaar_zip[[#This Row],[Datum]])=3,MONTH(jaar_zip[[#This Row],[Datum]])=10),1,0.8))*jaar_zip[[#This Row],[graaddagen]],"")</f>
        <v>2.48</v>
      </c>
      <c r="O9191" s="101">
        <f>IF(ISNUMBER(jaar_zip[[#This Row],[etmaaltemperatuur]]),IF(jaar_zip[[#This Row],[etmaaltemperatuur]]&gt;stookgrens,jaar_zip[[#This Row],[etmaaltemperatuur]]-stookgrens,0),"")</f>
        <v>0</v>
      </c>
    </row>
    <row r="9192" spans="1:15" x14ac:dyDescent="0.25">
      <c r="A9192">
        <v>391</v>
      </c>
      <c r="B9192">
        <v>20240528</v>
      </c>
      <c r="C9192">
        <v>1.8</v>
      </c>
      <c r="D9192">
        <v>14.2</v>
      </c>
      <c r="E9192">
        <v>1592</v>
      </c>
      <c r="F9192">
        <v>7.3</v>
      </c>
      <c r="H9192">
        <v>84</v>
      </c>
      <c r="I9192" s="101" t="s">
        <v>45</v>
      </c>
      <c r="J9192" s="1">
        <f>DATEVALUE(RIGHT(jaar_zip[[#This Row],[YYYYMMDD]],2)&amp;"-"&amp;MID(jaar_zip[[#This Row],[YYYYMMDD]],5,2)&amp;"-"&amp;LEFT(jaar_zip[[#This Row],[YYYYMMDD]],4))</f>
        <v>45440</v>
      </c>
      <c r="K9192" s="101" t="str">
        <f>IF(AND(VALUE(MONTH(jaar_zip[[#This Row],[Datum]]))=1,VALUE(WEEKNUM(jaar_zip[[#This Row],[Datum]],21))&gt;51),RIGHT(YEAR(jaar_zip[[#This Row],[Datum]])-1,2),RIGHT(YEAR(jaar_zip[[#This Row],[Datum]]),2))&amp;"-"&amp; TEXT(WEEKNUM(jaar_zip[[#This Row],[Datum]],21),"00")</f>
        <v>24-22</v>
      </c>
      <c r="L9192" s="101">
        <f>MONTH(jaar_zip[[#This Row],[Datum]])</f>
        <v>5</v>
      </c>
      <c r="M9192" s="101">
        <f>IF(ISNUMBER(jaar_zip[[#This Row],[etmaaltemperatuur]]),IF(jaar_zip[[#This Row],[etmaaltemperatuur]]&lt;stookgrens,stookgrens-jaar_zip[[#This Row],[etmaaltemperatuur]],0),"")</f>
        <v>3.8000000000000007</v>
      </c>
      <c r="N9192" s="101">
        <f>IF(ISNUMBER(jaar_zip[[#This Row],[graaddagen]]),IF(OR(MONTH(jaar_zip[[#This Row],[Datum]])=1,MONTH(jaar_zip[[#This Row],[Datum]])=2,MONTH(jaar_zip[[#This Row],[Datum]])=11,MONTH(jaar_zip[[#This Row],[Datum]])=12),1.1,IF(OR(MONTH(jaar_zip[[#This Row],[Datum]])=3,MONTH(jaar_zip[[#This Row],[Datum]])=10),1,0.8))*jaar_zip[[#This Row],[graaddagen]],"")</f>
        <v>3.0400000000000009</v>
      </c>
      <c r="O9192" s="101">
        <f>IF(ISNUMBER(jaar_zip[[#This Row],[etmaaltemperatuur]]),IF(jaar_zip[[#This Row],[etmaaltemperatuur]]&gt;stookgrens,jaar_zip[[#This Row],[etmaaltemperatuur]]-stookgrens,0),"")</f>
        <v>0</v>
      </c>
    </row>
    <row r="9193" spans="1:15" x14ac:dyDescent="0.25">
      <c r="A9193">
        <v>391</v>
      </c>
      <c r="B9193">
        <v>20240529</v>
      </c>
      <c r="C9193">
        <v>1.6</v>
      </c>
      <c r="D9193">
        <v>15.1</v>
      </c>
      <c r="E9193">
        <v>1718</v>
      </c>
      <c r="F9193">
        <v>7.4</v>
      </c>
      <c r="H9193">
        <v>86</v>
      </c>
      <c r="I9193" s="101" t="s">
        <v>45</v>
      </c>
      <c r="J9193" s="1">
        <f>DATEVALUE(RIGHT(jaar_zip[[#This Row],[YYYYMMDD]],2)&amp;"-"&amp;MID(jaar_zip[[#This Row],[YYYYMMDD]],5,2)&amp;"-"&amp;LEFT(jaar_zip[[#This Row],[YYYYMMDD]],4))</f>
        <v>45441</v>
      </c>
      <c r="K9193" s="101" t="str">
        <f>IF(AND(VALUE(MONTH(jaar_zip[[#This Row],[Datum]]))=1,VALUE(WEEKNUM(jaar_zip[[#This Row],[Datum]],21))&gt;51),RIGHT(YEAR(jaar_zip[[#This Row],[Datum]])-1,2),RIGHT(YEAR(jaar_zip[[#This Row],[Datum]]),2))&amp;"-"&amp; TEXT(WEEKNUM(jaar_zip[[#This Row],[Datum]],21),"00")</f>
        <v>24-22</v>
      </c>
      <c r="L9193" s="101">
        <f>MONTH(jaar_zip[[#This Row],[Datum]])</f>
        <v>5</v>
      </c>
      <c r="M9193" s="101">
        <f>IF(ISNUMBER(jaar_zip[[#This Row],[etmaaltemperatuur]]),IF(jaar_zip[[#This Row],[etmaaltemperatuur]]&lt;stookgrens,stookgrens-jaar_zip[[#This Row],[etmaaltemperatuur]],0),"")</f>
        <v>2.9000000000000004</v>
      </c>
      <c r="N9193" s="101">
        <f>IF(ISNUMBER(jaar_zip[[#This Row],[graaddagen]]),IF(OR(MONTH(jaar_zip[[#This Row],[Datum]])=1,MONTH(jaar_zip[[#This Row],[Datum]])=2,MONTH(jaar_zip[[#This Row],[Datum]])=11,MONTH(jaar_zip[[#This Row],[Datum]])=12),1.1,IF(OR(MONTH(jaar_zip[[#This Row],[Datum]])=3,MONTH(jaar_zip[[#This Row],[Datum]])=10),1,0.8))*jaar_zip[[#This Row],[graaddagen]],"")</f>
        <v>2.3200000000000003</v>
      </c>
      <c r="O9193" s="101">
        <f>IF(ISNUMBER(jaar_zip[[#This Row],[etmaaltemperatuur]]),IF(jaar_zip[[#This Row],[etmaaltemperatuur]]&gt;stookgrens,jaar_zip[[#This Row],[etmaaltemperatuur]]-stookgrens,0),"")</f>
        <v>0</v>
      </c>
    </row>
    <row r="9194" spans="1:15" x14ac:dyDescent="0.25">
      <c r="A9194">
        <v>391</v>
      </c>
      <c r="B9194">
        <v>20240530</v>
      </c>
      <c r="C9194">
        <v>0.8</v>
      </c>
      <c r="D9194">
        <v>13.9</v>
      </c>
      <c r="E9194">
        <v>1430</v>
      </c>
      <c r="F9194">
        <v>1.5</v>
      </c>
      <c r="H9194">
        <v>84</v>
      </c>
      <c r="I9194" s="101" t="s">
        <v>45</v>
      </c>
      <c r="J9194" s="1">
        <f>DATEVALUE(RIGHT(jaar_zip[[#This Row],[YYYYMMDD]],2)&amp;"-"&amp;MID(jaar_zip[[#This Row],[YYYYMMDD]],5,2)&amp;"-"&amp;LEFT(jaar_zip[[#This Row],[YYYYMMDD]],4))</f>
        <v>45442</v>
      </c>
      <c r="K9194" s="101" t="str">
        <f>IF(AND(VALUE(MONTH(jaar_zip[[#This Row],[Datum]]))=1,VALUE(WEEKNUM(jaar_zip[[#This Row],[Datum]],21))&gt;51),RIGHT(YEAR(jaar_zip[[#This Row],[Datum]])-1,2),RIGHT(YEAR(jaar_zip[[#This Row],[Datum]]),2))&amp;"-"&amp; TEXT(WEEKNUM(jaar_zip[[#This Row],[Datum]],21),"00")</f>
        <v>24-22</v>
      </c>
      <c r="L9194" s="101">
        <f>MONTH(jaar_zip[[#This Row],[Datum]])</f>
        <v>5</v>
      </c>
      <c r="M9194" s="101">
        <f>IF(ISNUMBER(jaar_zip[[#This Row],[etmaaltemperatuur]]),IF(jaar_zip[[#This Row],[etmaaltemperatuur]]&lt;stookgrens,stookgrens-jaar_zip[[#This Row],[etmaaltemperatuur]],0),"")</f>
        <v>4.0999999999999996</v>
      </c>
      <c r="N9194" s="101">
        <f>IF(ISNUMBER(jaar_zip[[#This Row],[graaddagen]]),IF(OR(MONTH(jaar_zip[[#This Row],[Datum]])=1,MONTH(jaar_zip[[#This Row],[Datum]])=2,MONTH(jaar_zip[[#This Row],[Datum]])=11,MONTH(jaar_zip[[#This Row],[Datum]])=12),1.1,IF(OR(MONTH(jaar_zip[[#This Row],[Datum]])=3,MONTH(jaar_zip[[#This Row],[Datum]])=10),1,0.8))*jaar_zip[[#This Row],[graaddagen]],"")</f>
        <v>3.28</v>
      </c>
      <c r="O9194" s="101">
        <f>IF(ISNUMBER(jaar_zip[[#This Row],[etmaaltemperatuur]]),IF(jaar_zip[[#This Row],[etmaaltemperatuur]]&gt;stookgrens,jaar_zip[[#This Row],[etmaaltemperatuur]]-stookgrens,0),"")</f>
        <v>0</v>
      </c>
    </row>
    <row r="9195" spans="1:15" x14ac:dyDescent="0.25">
      <c r="A9195">
        <v>391</v>
      </c>
      <c r="B9195">
        <v>20240531</v>
      </c>
      <c r="C9195">
        <v>1.3</v>
      </c>
      <c r="D9195">
        <v>15.4</v>
      </c>
      <c r="E9195">
        <v>1606</v>
      </c>
      <c r="F9195">
        <v>1</v>
      </c>
      <c r="H9195">
        <v>83</v>
      </c>
      <c r="I9195" s="101" t="s">
        <v>45</v>
      </c>
      <c r="J9195" s="1">
        <f>DATEVALUE(RIGHT(jaar_zip[[#This Row],[YYYYMMDD]],2)&amp;"-"&amp;MID(jaar_zip[[#This Row],[YYYYMMDD]],5,2)&amp;"-"&amp;LEFT(jaar_zip[[#This Row],[YYYYMMDD]],4))</f>
        <v>45443</v>
      </c>
      <c r="K9195" s="101" t="str">
        <f>IF(AND(VALUE(MONTH(jaar_zip[[#This Row],[Datum]]))=1,VALUE(WEEKNUM(jaar_zip[[#This Row],[Datum]],21))&gt;51),RIGHT(YEAR(jaar_zip[[#This Row],[Datum]])-1,2),RIGHT(YEAR(jaar_zip[[#This Row],[Datum]]),2))&amp;"-"&amp; TEXT(WEEKNUM(jaar_zip[[#This Row],[Datum]],21),"00")</f>
        <v>24-22</v>
      </c>
      <c r="L9195" s="101">
        <f>MONTH(jaar_zip[[#This Row],[Datum]])</f>
        <v>5</v>
      </c>
      <c r="M9195" s="101">
        <f>IF(ISNUMBER(jaar_zip[[#This Row],[etmaaltemperatuur]]),IF(jaar_zip[[#This Row],[etmaaltemperatuur]]&lt;stookgrens,stookgrens-jaar_zip[[#This Row],[etmaaltemperatuur]],0),"")</f>
        <v>2.5999999999999996</v>
      </c>
      <c r="N9195" s="101">
        <f>IF(ISNUMBER(jaar_zip[[#This Row],[graaddagen]]),IF(OR(MONTH(jaar_zip[[#This Row],[Datum]])=1,MONTH(jaar_zip[[#This Row],[Datum]])=2,MONTH(jaar_zip[[#This Row],[Datum]])=11,MONTH(jaar_zip[[#This Row],[Datum]])=12),1.1,IF(OR(MONTH(jaar_zip[[#This Row],[Datum]])=3,MONTH(jaar_zip[[#This Row],[Datum]])=10),1,0.8))*jaar_zip[[#This Row],[graaddagen]],"")</f>
        <v>2.0799999999999996</v>
      </c>
      <c r="O9195" s="101">
        <f>IF(ISNUMBER(jaar_zip[[#This Row],[etmaaltemperatuur]]),IF(jaar_zip[[#This Row],[etmaaltemperatuur]]&gt;stookgrens,jaar_zip[[#This Row],[etmaaltemperatuur]]-stookgrens,0),"")</f>
        <v>0</v>
      </c>
    </row>
    <row r="9196" spans="1:15" x14ac:dyDescent="0.25">
      <c r="A9196">
        <v>391</v>
      </c>
      <c r="B9196">
        <v>20240601</v>
      </c>
      <c r="C9196">
        <v>1.8</v>
      </c>
      <c r="D9196">
        <v>16.5</v>
      </c>
      <c r="E9196">
        <v>947</v>
      </c>
      <c r="F9196">
        <v>0.8</v>
      </c>
      <c r="H9196">
        <v>90</v>
      </c>
      <c r="I9196" s="101" t="s">
        <v>45</v>
      </c>
      <c r="J9196" s="1">
        <f>DATEVALUE(RIGHT(jaar_zip[[#This Row],[YYYYMMDD]],2)&amp;"-"&amp;MID(jaar_zip[[#This Row],[YYYYMMDD]],5,2)&amp;"-"&amp;LEFT(jaar_zip[[#This Row],[YYYYMMDD]],4))</f>
        <v>45444</v>
      </c>
      <c r="K9196" s="101" t="str">
        <f>IF(AND(VALUE(MONTH(jaar_zip[[#This Row],[Datum]]))=1,VALUE(WEEKNUM(jaar_zip[[#This Row],[Datum]],21))&gt;51),RIGHT(YEAR(jaar_zip[[#This Row],[Datum]])-1,2),RIGHT(YEAR(jaar_zip[[#This Row],[Datum]]),2))&amp;"-"&amp; TEXT(WEEKNUM(jaar_zip[[#This Row],[Datum]],21),"00")</f>
        <v>24-22</v>
      </c>
      <c r="L9196" s="101">
        <f>MONTH(jaar_zip[[#This Row],[Datum]])</f>
        <v>6</v>
      </c>
      <c r="M9196" s="101">
        <f>IF(ISNUMBER(jaar_zip[[#This Row],[etmaaltemperatuur]]),IF(jaar_zip[[#This Row],[etmaaltemperatuur]]&lt;stookgrens,stookgrens-jaar_zip[[#This Row],[etmaaltemperatuur]],0),"")</f>
        <v>1.5</v>
      </c>
      <c r="N9196" s="101">
        <f>IF(ISNUMBER(jaar_zip[[#This Row],[graaddagen]]),IF(OR(MONTH(jaar_zip[[#This Row],[Datum]])=1,MONTH(jaar_zip[[#This Row],[Datum]])=2,MONTH(jaar_zip[[#This Row],[Datum]])=11,MONTH(jaar_zip[[#This Row],[Datum]])=12),1.1,IF(OR(MONTH(jaar_zip[[#This Row],[Datum]])=3,MONTH(jaar_zip[[#This Row],[Datum]])=10),1,0.8))*jaar_zip[[#This Row],[graaddagen]],"")</f>
        <v>1.2000000000000002</v>
      </c>
      <c r="O9196" s="101">
        <f>IF(ISNUMBER(jaar_zip[[#This Row],[etmaaltemperatuur]]),IF(jaar_zip[[#This Row],[etmaaltemperatuur]]&gt;stookgrens,jaar_zip[[#This Row],[etmaaltemperatuur]]-stookgrens,0),"")</f>
        <v>0</v>
      </c>
    </row>
    <row r="9197" spans="1:15" x14ac:dyDescent="0.25">
      <c r="A9197">
        <v>391</v>
      </c>
      <c r="B9197">
        <v>20240602</v>
      </c>
      <c r="C9197">
        <v>2.5</v>
      </c>
      <c r="D9197">
        <v>14.4</v>
      </c>
      <c r="E9197">
        <v>1518</v>
      </c>
      <c r="F9197">
        <v>0</v>
      </c>
      <c r="H9197">
        <v>77</v>
      </c>
      <c r="I9197" s="101" t="s">
        <v>45</v>
      </c>
      <c r="J9197" s="1">
        <f>DATEVALUE(RIGHT(jaar_zip[[#This Row],[YYYYMMDD]],2)&amp;"-"&amp;MID(jaar_zip[[#This Row],[YYYYMMDD]],5,2)&amp;"-"&amp;LEFT(jaar_zip[[#This Row],[YYYYMMDD]],4))</f>
        <v>45445</v>
      </c>
      <c r="K9197" s="101" t="str">
        <f>IF(AND(VALUE(MONTH(jaar_zip[[#This Row],[Datum]]))=1,VALUE(WEEKNUM(jaar_zip[[#This Row],[Datum]],21))&gt;51),RIGHT(YEAR(jaar_zip[[#This Row],[Datum]])-1,2),RIGHT(YEAR(jaar_zip[[#This Row],[Datum]]),2))&amp;"-"&amp; TEXT(WEEKNUM(jaar_zip[[#This Row],[Datum]],21),"00")</f>
        <v>24-22</v>
      </c>
      <c r="L9197" s="101">
        <f>MONTH(jaar_zip[[#This Row],[Datum]])</f>
        <v>6</v>
      </c>
      <c r="M9197" s="101">
        <f>IF(ISNUMBER(jaar_zip[[#This Row],[etmaaltemperatuur]]),IF(jaar_zip[[#This Row],[etmaaltemperatuur]]&lt;stookgrens,stookgrens-jaar_zip[[#This Row],[etmaaltemperatuur]],0),"")</f>
        <v>3.5999999999999996</v>
      </c>
      <c r="N9197" s="101">
        <f>IF(ISNUMBER(jaar_zip[[#This Row],[graaddagen]]),IF(OR(MONTH(jaar_zip[[#This Row],[Datum]])=1,MONTH(jaar_zip[[#This Row],[Datum]])=2,MONTH(jaar_zip[[#This Row],[Datum]])=11,MONTH(jaar_zip[[#This Row],[Datum]])=12),1.1,IF(OR(MONTH(jaar_zip[[#This Row],[Datum]])=3,MONTH(jaar_zip[[#This Row],[Datum]])=10),1,0.8))*jaar_zip[[#This Row],[graaddagen]],"")</f>
        <v>2.88</v>
      </c>
      <c r="O9197" s="101">
        <f>IF(ISNUMBER(jaar_zip[[#This Row],[etmaaltemperatuur]]),IF(jaar_zip[[#This Row],[etmaaltemperatuur]]&gt;stookgrens,jaar_zip[[#This Row],[etmaaltemperatuur]]-stookgrens,0),"")</f>
        <v>0</v>
      </c>
    </row>
    <row r="9198" spans="1:15" x14ac:dyDescent="0.25">
      <c r="A9198">
        <v>391</v>
      </c>
      <c r="B9198">
        <v>20240603</v>
      </c>
      <c r="C9198">
        <v>0.5</v>
      </c>
      <c r="D9198">
        <v>14.1</v>
      </c>
      <c r="E9198">
        <v>1142</v>
      </c>
      <c r="F9198">
        <v>0</v>
      </c>
      <c r="H9198">
        <v>77</v>
      </c>
      <c r="I9198" s="101" t="s">
        <v>45</v>
      </c>
      <c r="J9198" s="1">
        <f>DATEVALUE(RIGHT(jaar_zip[[#This Row],[YYYYMMDD]],2)&amp;"-"&amp;MID(jaar_zip[[#This Row],[YYYYMMDD]],5,2)&amp;"-"&amp;LEFT(jaar_zip[[#This Row],[YYYYMMDD]],4))</f>
        <v>45446</v>
      </c>
      <c r="K9198" s="101" t="str">
        <f>IF(AND(VALUE(MONTH(jaar_zip[[#This Row],[Datum]]))=1,VALUE(WEEKNUM(jaar_zip[[#This Row],[Datum]],21))&gt;51),RIGHT(YEAR(jaar_zip[[#This Row],[Datum]])-1,2),RIGHT(YEAR(jaar_zip[[#This Row],[Datum]]),2))&amp;"-"&amp; TEXT(WEEKNUM(jaar_zip[[#This Row],[Datum]],21),"00")</f>
        <v>24-23</v>
      </c>
      <c r="L9198" s="101">
        <f>MONTH(jaar_zip[[#This Row],[Datum]])</f>
        <v>6</v>
      </c>
      <c r="M9198" s="101">
        <f>IF(ISNUMBER(jaar_zip[[#This Row],[etmaaltemperatuur]]),IF(jaar_zip[[#This Row],[etmaaltemperatuur]]&lt;stookgrens,stookgrens-jaar_zip[[#This Row],[etmaaltemperatuur]],0),"")</f>
        <v>3.9000000000000004</v>
      </c>
      <c r="N9198" s="101">
        <f>IF(ISNUMBER(jaar_zip[[#This Row],[graaddagen]]),IF(OR(MONTH(jaar_zip[[#This Row],[Datum]])=1,MONTH(jaar_zip[[#This Row],[Datum]])=2,MONTH(jaar_zip[[#This Row],[Datum]])=11,MONTH(jaar_zip[[#This Row],[Datum]])=12),1.1,IF(OR(MONTH(jaar_zip[[#This Row],[Datum]])=3,MONTH(jaar_zip[[#This Row],[Datum]])=10),1,0.8))*jaar_zip[[#This Row],[graaddagen]],"")</f>
        <v>3.1200000000000006</v>
      </c>
      <c r="O9198" s="101">
        <f>IF(ISNUMBER(jaar_zip[[#This Row],[etmaaltemperatuur]]),IF(jaar_zip[[#This Row],[etmaaltemperatuur]]&gt;stookgrens,jaar_zip[[#This Row],[etmaaltemperatuur]]-stookgrens,0),"")</f>
        <v>0</v>
      </c>
    </row>
    <row r="9199" spans="1:15" x14ac:dyDescent="0.25">
      <c r="A9199">
        <v>391</v>
      </c>
      <c r="B9199">
        <v>20240604</v>
      </c>
      <c r="C9199">
        <v>1.5</v>
      </c>
      <c r="D9199">
        <v>17.2</v>
      </c>
      <c r="E9199">
        <v>1557</v>
      </c>
      <c r="F9199">
        <v>1.8</v>
      </c>
      <c r="H9199">
        <v>73</v>
      </c>
      <c r="I9199" s="101" t="s">
        <v>45</v>
      </c>
      <c r="J9199" s="1">
        <f>DATEVALUE(RIGHT(jaar_zip[[#This Row],[YYYYMMDD]],2)&amp;"-"&amp;MID(jaar_zip[[#This Row],[YYYYMMDD]],5,2)&amp;"-"&amp;LEFT(jaar_zip[[#This Row],[YYYYMMDD]],4))</f>
        <v>45447</v>
      </c>
      <c r="K9199" s="101" t="str">
        <f>IF(AND(VALUE(MONTH(jaar_zip[[#This Row],[Datum]]))=1,VALUE(WEEKNUM(jaar_zip[[#This Row],[Datum]],21))&gt;51),RIGHT(YEAR(jaar_zip[[#This Row],[Datum]])-1,2),RIGHT(YEAR(jaar_zip[[#This Row],[Datum]]),2))&amp;"-"&amp; TEXT(WEEKNUM(jaar_zip[[#This Row],[Datum]],21),"00")</f>
        <v>24-23</v>
      </c>
      <c r="L9199" s="101">
        <f>MONTH(jaar_zip[[#This Row],[Datum]])</f>
        <v>6</v>
      </c>
      <c r="M9199" s="101">
        <f>IF(ISNUMBER(jaar_zip[[#This Row],[etmaaltemperatuur]]),IF(jaar_zip[[#This Row],[etmaaltemperatuur]]&lt;stookgrens,stookgrens-jaar_zip[[#This Row],[etmaaltemperatuur]],0),"")</f>
        <v>0.80000000000000071</v>
      </c>
      <c r="N9199" s="101">
        <f>IF(ISNUMBER(jaar_zip[[#This Row],[graaddagen]]),IF(OR(MONTH(jaar_zip[[#This Row],[Datum]])=1,MONTH(jaar_zip[[#This Row],[Datum]])=2,MONTH(jaar_zip[[#This Row],[Datum]])=11,MONTH(jaar_zip[[#This Row],[Datum]])=12),1.1,IF(OR(MONTH(jaar_zip[[#This Row],[Datum]])=3,MONTH(jaar_zip[[#This Row],[Datum]])=10),1,0.8))*jaar_zip[[#This Row],[graaddagen]],"")</f>
        <v>0.64000000000000057</v>
      </c>
      <c r="O9199" s="101">
        <f>IF(ISNUMBER(jaar_zip[[#This Row],[etmaaltemperatuur]]),IF(jaar_zip[[#This Row],[etmaaltemperatuur]]&gt;stookgrens,jaar_zip[[#This Row],[etmaaltemperatuur]]-stookgrens,0),"")</f>
        <v>0</v>
      </c>
    </row>
    <row r="9200" spans="1:15" x14ac:dyDescent="0.25">
      <c r="A9200">
        <v>391</v>
      </c>
      <c r="B9200">
        <v>20240605</v>
      </c>
      <c r="C9200">
        <v>1.3</v>
      </c>
      <c r="D9200">
        <v>13.8</v>
      </c>
      <c r="E9200">
        <v>1768</v>
      </c>
      <c r="F9200">
        <v>0.2</v>
      </c>
      <c r="H9200">
        <v>68</v>
      </c>
      <c r="I9200" s="101" t="s">
        <v>45</v>
      </c>
      <c r="J9200" s="1">
        <f>DATEVALUE(RIGHT(jaar_zip[[#This Row],[YYYYMMDD]],2)&amp;"-"&amp;MID(jaar_zip[[#This Row],[YYYYMMDD]],5,2)&amp;"-"&amp;LEFT(jaar_zip[[#This Row],[YYYYMMDD]],4))</f>
        <v>45448</v>
      </c>
      <c r="K9200" s="101" t="str">
        <f>IF(AND(VALUE(MONTH(jaar_zip[[#This Row],[Datum]]))=1,VALUE(WEEKNUM(jaar_zip[[#This Row],[Datum]],21))&gt;51),RIGHT(YEAR(jaar_zip[[#This Row],[Datum]])-1,2),RIGHT(YEAR(jaar_zip[[#This Row],[Datum]]),2))&amp;"-"&amp; TEXT(WEEKNUM(jaar_zip[[#This Row],[Datum]],21),"00")</f>
        <v>24-23</v>
      </c>
      <c r="L9200" s="101">
        <f>MONTH(jaar_zip[[#This Row],[Datum]])</f>
        <v>6</v>
      </c>
      <c r="M9200" s="101">
        <f>IF(ISNUMBER(jaar_zip[[#This Row],[etmaaltemperatuur]]),IF(jaar_zip[[#This Row],[etmaaltemperatuur]]&lt;stookgrens,stookgrens-jaar_zip[[#This Row],[etmaaltemperatuur]],0),"")</f>
        <v>4.1999999999999993</v>
      </c>
      <c r="N9200" s="101">
        <f>IF(ISNUMBER(jaar_zip[[#This Row],[graaddagen]]),IF(OR(MONTH(jaar_zip[[#This Row],[Datum]])=1,MONTH(jaar_zip[[#This Row],[Datum]])=2,MONTH(jaar_zip[[#This Row],[Datum]])=11,MONTH(jaar_zip[[#This Row],[Datum]])=12),1.1,IF(OR(MONTH(jaar_zip[[#This Row],[Datum]])=3,MONTH(jaar_zip[[#This Row],[Datum]])=10),1,0.8))*jaar_zip[[#This Row],[graaddagen]],"")</f>
        <v>3.3599999999999994</v>
      </c>
      <c r="O9200" s="101">
        <f>IF(ISNUMBER(jaar_zip[[#This Row],[etmaaltemperatuur]]),IF(jaar_zip[[#This Row],[etmaaltemperatuur]]&gt;stookgrens,jaar_zip[[#This Row],[etmaaltemperatuur]]-stookgrens,0),"")</f>
        <v>0</v>
      </c>
    </row>
    <row r="9201" spans="1:15" x14ac:dyDescent="0.25">
      <c r="A9201">
        <v>391</v>
      </c>
      <c r="B9201">
        <v>20240606</v>
      </c>
      <c r="C9201">
        <v>0.8</v>
      </c>
      <c r="D9201">
        <v>14</v>
      </c>
      <c r="E9201">
        <v>1900</v>
      </c>
      <c r="F9201">
        <v>0</v>
      </c>
      <c r="H9201">
        <v>65</v>
      </c>
      <c r="I9201" s="101" t="s">
        <v>45</v>
      </c>
      <c r="J9201" s="1">
        <f>DATEVALUE(RIGHT(jaar_zip[[#This Row],[YYYYMMDD]],2)&amp;"-"&amp;MID(jaar_zip[[#This Row],[YYYYMMDD]],5,2)&amp;"-"&amp;LEFT(jaar_zip[[#This Row],[YYYYMMDD]],4))</f>
        <v>45449</v>
      </c>
      <c r="K9201" s="101" t="str">
        <f>IF(AND(VALUE(MONTH(jaar_zip[[#This Row],[Datum]]))=1,VALUE(WEEKNUM(jaar_zip[[#This Row],[Datum]],21))&gt;51),RIGHT(YEAR(jaar_zip[[#This Row],[Datum]])-1,2),RIGHT(YEAR(jaar_zip[[#This Row],[Datum]]),2))&amp;"-"&amp; TEXT(WEEKNUM(jaar_zip[[#This Row],[Datum]],21),"00")</f>
        <v>24-23</v>
      </c>
      <c r="L9201" s="101">
        <f>MONTH(jaar_zip[[#This Row],[Datum]])</f>
        <v>6</v>
      </c>
      <c r="M9201" s="101">
        <f>IF(ISNUMBER(jaar_zip[[#This Row],[etmaaltemperatuur]]),IF(jaar_zip[[#This Row],[etmaaltemperatuur]]&lt;stookgrens,stookgrens-jaar_zip[[#This Row],[etmaaltemperatuur]],0),"")</f>
        <v>4</v>
      </c>
      <c r="N9201" s="101">
        <f>IF(ISNUMBER(jaar_zip[[#This Row],[graaddagen]]),IF(OR(MONTH(jaar_zip[[#This Row],[Datum]])=1,MONTH(jaar_zip[[#This Row],[Datum]])=2,MONTH(jaar_zip[[#This Row],[Datum]])=11,MONTH(jaar_zip[[#This Row],[Datum]])=12),1.1,IF(OR(MONTH(jaar_zip[[#This Row],[Datum]])=3,MONTH(jaar_zip[[#This Row],[Datum]])=10),1,0.8))*jaar_zip[[#This Row],[graaddagen]],"")</f>
        <v>3.2</v>
      </c>
      <c r="O9201" s="101">
        <f>IF(ISNUMBER(jaar_zip[[#This Row],[etmaaltemperatuur]]),IF(jaar_zip[[#This Row],[etmaaltemperatuur]]&gt;stookgrens,jaar_zip[[#This Row],[etmaaltemperatuur]]-stookgrens,0),"")</f>
        <v>0</v>
      </c>
    </row>
    <row r="9202" spans="1:15" x14ac:dyDescent="0.25">
      <c r="A9202">
        <v>391</v>
      </c>
      <c r="B9202">
        <v>20240607</v>
      </c>
      <c r="C9202">
        <v>1</v>
      </c>
      <c r="D9202">
        <v>15.1</v>
      </c>
      <c r="E9202">
        <v>2539</v>
      </c>
      <c r="F9202">
        <v>0</v>
      </c>
      <c r="H9202">
        <v>65</v>
      </c>
      <c r="I9202" s="101" t="s">
        <v>45</v>
      </c>
      <c r="J9202" s="1">
        <f>DATEVALUE(RIGHT(jaar_zip[[#This Row],[YYYYMMDD]],2)&amp;"-"&amp;MID(jaar_zip[[#This Row],[YYYYMMDD]],5,2)&amp;"-"&amp;LEFT(jaar_zip[[#This Row],[YYYYMMDD]],4))</f>
        <v>45450</v>
      </c>
      <c r="K9202" s="101" t="str">
        <f>IF(AND(VALUE(MONTH(jaar_zip[[#This Row],[Datum]]))=1,VALUE(WEEKNUM(jaar_zip[[#This Row],[Datum]],21))&gt;51),RIGHT(YEAR(jaar_zip[[#This Row],[Datum]])-1,2),RIGHT(YEAR(jaar_zip[[#This Row],[Datum]]),2))&amp;"-"&amp; TEXT(WEEKNUM(jaar_zip[[#This Row],[Datum]],21),"00")</f>
        <v>24-23</v>
      </c>
      <c r="L9202" s="101">
        <f>MONTH(jaar_zip[[#This Row],[Datum]])</f>
        <v>6</v>
      </c>
      <c r="M9202" s="101">
        <f>IF(ISNUMBER(jaar_zip[[#This Row],[etmaaltemperatuur]]),IF(jaar_zip[[#This Row],[etmaaltemperatuur]]&lt;stookgrens,stookgrens-jaar_zip[[#This Row],[etmaaltemperatuur]],0),"")</f>
        <v>2.9000000000000004</v>
      </c>
      <c r="N9202" s="101">
        <f>IF(ISNUMBER(jaar_zip[[#This Row],[graaddagen]]),IF(OR(MONTH(jaar_zip[[#This Row],[Datum]])=1,MONTH(jaar_zip[[#This Row],[Datum]])=2,MONTH(jaar_zip[[#This Row],[Datum]])=11,MONTH(jaar_zip[[#This Row],[Datum]])=12),1.1,IF(OR(MONTH(jaar_zip[[#This Row],[Datum]])=3,MONTH(jaar_zip[[#This Row],[Datum]])=10),1,0.8))*jaar_zip[[#This Row],[graaddagen]],"")</f>
        <v>2.3200000000000003</v>
      </c>
      <c r="O9202" s="101">
        <f>IF(ISNUMBER(jaar_zip[[#This Row],[etmaaltemperatuur]]),IF(jaar_zip[[#This Row],[etmaaltemperatuur]]&gt;stookgrens,jaar_zip[[#This Row],[etmaaltemperatuur]]-stookgrens,0),"")</f>
        <v>0</v>
      </c>
    </row>
    <row r="9203" spans="1:15" x14ac:dyDescent="0.25">
      <c r="A9203">
        <v>391</v>
      </c>
      <c r="B9203">
        <v>20240608</v>
      </c>
      <c r="C9203">
        <v>1.3</v>
      </c>
      <c r="D9203">
        <v>14.9</v>
      </c>
      <c r="E9203">
        <v>2093</v>
      </c>
      <c r="F9203">
        <v>0</v>
      </c>
      <c r="H9203">
        <v>69</v>
      </c>
      <c r="I9203" s="101" t="s">
        <v>45</v>
      </c>
      <c r="J9203" s="1">
        <f>DATEVALUE(RIGHT(jaar_zip[[#This Row],[YYYYMMDD]],2)&amp;"-"&amp;MID(jaar_zip[[#This Row],[YYYYMMDD]],5,2)&amp;"-"&amp;LEFT(jaar_zip[[#This Row],[YYYYMMDD]],4))</f>
        <v>45451</v>
      </c>
      <c r="K9203" s="101" t="str">
        <f>IF(AND(VALUE(MONTH(jaar_zip[[#This Row],[Datum]]))=1,VALUE(WEEKNUM(jaar_zip[[#This Row],[Datum]],21))&gt;51),RIGHT(YEAR(jaar_zip[[#This Row],[Datum]])-1,2),RIGHT(YEAR(jaar_zip[[#This Row],[Datum]]),2))&amp;"-"&amp; TEXT(WEEKNUM(jaar_zip[[#This Row],[Datum]],21),"00")</f>
        <v>24-23</v>
      </c>
      <c r="L9203" s="101">
        <f>MONTH(jaar_zip[[#This Row],[Datum]])</f>
        <v>6</v>
      </c>
      <c r="M9203" s="101">
        <f>IF(ISNUMBER(jaar_zip[[#This Row],[etmaaltemperatuur]]),IF(jaar_zip[[#This Row],[etmaaltemperatuur]]&lt;stookgrens,stookgrens-jaar_zip[[#This Row],[etmaaltemperatuur]],0),"")</f>
        <v>3.0999999999999996</v>
      </c>
      <c r="N9203" s="101">
        <f>IF(ISNUMBER(jaar_zip[[#This Row],[graaddagen]]),IF(OR(MONTH(jaar_zip[[#This Row],[Datum]])=1,MONTH(jaar_zip[[#This Row],[Datum]])=2,MONTH(jaar_zip[[#This Row],[Datum]])=11,MONTH(jaar_zip[[#This Row],[Datum]])=12),1.1,IF(OR(MONTH(jaar_zip[[#This Row],[Datum]])=3,MONTH(jaar_zip[[#This Row],[Datum]])=10),1,0.8))*jaar_zip[[#This Row],[graaddagen]],"")</f>
        <v>2.48</v>
      </c>
      <c r="O9203" s="101">
        <f>IF(ISNUMBER(jaar_zip[[#This Row],[etmaaltemperatuur]]),IF(jaar_zip[[#This Row],[etmaaltemperatuur]]&gt;stookgrens,jaar_zip[[#This Row],[etmaaltemperatuur]]-stookgrens,0),"")</f>
        <v>0</v>
      </c>
    </row>
    <row r="9204" spans="1:15" x14ac:dyDescent="0.25">
      <c r="A9204">
        <v>391</v>
      </c>
      <c r="B9204">
        <v>20240609</v>
      </c>
      <c r="C9204">
        <v>1.2</v>
      </c>
      <c r="D9204">
        <v>13.5</v>
      </c>
      <c r="E9204">
        <v>2796</v>
      </c>
      <c r="F9204">
        <v>0</v>
      </c>
      <c r="H9204">
        <v>68</v>
      </c>
      <c r="I9204" s="101" t="s">
        <v>45</v>
      </c>
      <c r="J9204" s="1">
        <f>DATEVALUE(RIGHT(jaar_zip[[#This Row],[YYYYMMDD]],2)&amp;"-"&amp;MID(jaar_zip[[#This Row],[YYYYMMDD]],5,2)&amp;"-"&amp;LEFT(jaar_zip[[#This Row],[YYYYMMDD]],4))</f>
        <v>45452</v>
      </c>
      <c r="K9204" s="101" t="str">
        <f>IF(AND(VALUE(MONTH(jaar_zip[[#This Row],[Datum]]))=1,VALUE(WEEKNUM(jaar_zip[[#This Row],[Datum]],21))&gt;51),RIGHT(YEAR(jaar_zip[[#This Row],[Datum]])-1,2),RIGHT(YEAR(jaar_zip[[#This Row],[Datum]]),2))&amp;"-"&amp; TEXT(WEEKNUM(jaar_zip[[#This Row],[Datum]],21),"00")</f>
        <v>24-23</v>
      </c>
      <c r="L9204" s="101">
        <f>MONTH(jaar_zip[[#This Row],[Datum]])</f>
        <v>6</v>
      </c>
      <c r="M9204" s="101">
        <f>IF(ISNUMBER(jaar_zip[[#This Row],[etmaaltemperatuur]]),IF(jaar_zip[[#This Row],[etmaaltemperatuur]]&lt;stookgrens,stookgrens-jaar_zip[[#This Row],[etmaaltemperatuur]],0),"")</f>
        <v>4.5</v>
      </c>
      <c r="N9204" s="101">
        <f>IF(ISNUMBER(jaar_zip[[#This Row],[graaddagen]]),IF(OR(MONTH(jaar_zip[[#This Row],[Datum]])=1,MONTH(jaar_zip[[#This Row],[Datum]])=2,MONTH(jaar_zip[[#This Row],[Datum]])=11,MONTH(jaar_zip[[#This Row],[Datum]])=12),1.1,IF(OR(MONTH(jaar_zip[[#This Row],[Datum]])=3,MONTH(jaar_zip[[#This Row],[Datum]])=10),1,0.8))*jaar_zip[[#This Row],[graaddagen]],"")</f>
        <v>3.6</v>
      </c>
      <c r="O9204" s="101">
        <f>IF(ISNUMBER(jaar_zip[[#This Row],[etmaaltemperatuur]]),IF(jaar_zip[[#This Row],[etmaaltemperatuur]]&gt;stookgrens,jaar_zip[[#This Row],[etmaaltemperatuur]]-stookgrens,0),"")</f>
        <v>0</v>
      </c>
    </row>
    <row r="9205" spans="1:15" x14ac:dyDescent="0.25">
      <c r="A9205">
        <v>391</v>
      </c>
      <c r="B9205">
        <v>20240610</v>
      </c>
      <c r="C9205">
        <v>2.4</v>
      </c>
      <c r="D9205">
        <v>11.4</v>
      </c>
      <c r="E9205">
        <v>806</v>
      </c>
      <c r="F9205">
        <v>6.9</v>
      </c>
      <c r="H9205">
        <v>84</v>
      </c>
      <c r="I9205" s="101" t="s">
        <v>45</v>
      </c>
      <c r="J9205" s="1">
        <f>DATEVALUE(RIGHT(jaar_zip[[#This Row],[YYYYMMDD]],2)&amp;"-"&amp;MID(jaar_zip[[#This Row],[YYYYMMDD]],5,2)&amp;"-"&amp;LEFT(jaar_zip[[#This Row],[YYYYMMDD]],4))</f>
        <v>45453</v>
      </c>
      <c r="K9205" s="101" t="str">
        <f>IF(AND(VALUE(MONTH(jaar_zip[[#This Row],[Datum]]))=1,VALUE(WEEKNUM(jaar_zip[[#This Row],[Datum]],21))&gt;51),RIGHT(YEAR(jaar_zip[[#This Row],[Datum]])-1,2),RIGHT(YEAR(jaar_zip[[#This Row],[Datum]]),2))&amp;"-"&amp; TEXT(WEEKNUM(jaar_zip[[#This Row],[Datum]],21),"00")</f>
        <v>24-24</v>
      </c>
      <c r="L9205" s="101">
        <f>MONTH(jaar_zip[[#This Row],[Datum]])</f>
        <v>6</v>
      </c>
      <c r="M9205" s="101">
        <f>IF(ISNUMBER(jaar_zip[[#This Row],[etmaaltemperatuur]]),IF(jaar_zip[[#This Row],[etmaaltemperatuur]]&lt;stookgrens,stookgrens-jaar_zip[[#This Row],[etmaaltemperatuur]],0),"")</f>
        <v>6.6</v>
      </c>
      <c r="N9205" s="101">
        <f>IF(ISNUMBER(jaar_zip[[#This Row],[graaddagen]]),IF(OR(MONTH(jaar_zip[[#This Row],[Datum]])=1,MONTH(jaar_zip[[#This Row],[Datum]])=2,MONTH(jaar_zip[[#This Row],[Datum]])=11,MONTH(jaar_zip[[#This Row],[Datum]])=12),1.1,IF(OR(MONTH(jaar_zip[[#This Row],[Datum]])=3,MONTH(jaar_zip[[#This Row],[Datum]])=10),1,0.8))*jaar_zip[[#This Row],[graaddagen]],"")</f>
        <v>5.28</v>
      </c>
      <c r="O9205" s="101">
        <f>IF(ISNUMBER(jaar_zip[[#This Row],[etmaaltemperatuur]]),IF(jaar_zip[[#This Row],[etmaaltemperatuur]]&gt;stookgrens,jaar_zip[[#This Row],[etmaaltemperatuur]]-stookgrens,0),"")</f>
        <v>0</v>
      </c>
    </row>
    <row r="9206" spans="1:15" x14ac:dyDescent="0.25">
      <c r="A9206">
        <v>391</v>
      </c>
      <c r="B9206">
        <v>20240611</v>
      </c>
      <c r="C9206">
        <v>1.6</v>
      </c>
      <c r="D9206">
        <v>12.6</v>
      </c>
      <c r="E9206">
        <v>2309</v>
      </c>
      <c r="F9206">
        <v>-0.1</v>
      </c>
      <c r="H9206">
        <v>71</v>
      </c>
      <c r="I9206" s="101" t="s">
        <v>45</v>
      </c>
      <c r="J9206" s="1">
        <f>DATEVALUE(RIGHT(jaar_zip[[#This Row],[YYYYMMDD]],2)&amp;"-"&amp;MID(jaar_zip[[#This Row],[YYYYMMDD]],5,2)&amp;"-"&amp;LEFT(jaar_zip[[#This Row],[YYYYMMDD]],4))</f>
        <v>45454</v>
      </c>
      <c r="K9206" s="101" t="str">
        <f>IF(AND(VALUE(MONTH(jaar_zip[[#This Row],[Datum]]))=1,VALUE(WEEKNUM(jaar_zip[[#This Row],[Datum]],21))&gt;51),RIGHT(YEAR(jaar_zip[[#This Row],[Datum]])-1,2),RIGHT(YEAR(jaar_zip[[#This Row],[Datum]]),2))&amp;"-"&amp; TEXT(WEEKNUM(jaar_zip[[#This Row],[Datum]],21),"00")</f>
        <v>24-24</v>
      </c>
      <c r="L9206" s="101">
        <f>MONTH(jaar_zip[[#This Row],[Datum]])</f>
        <v>6</v>
      </c>
      <c r="M9206" s="101">
        <f>IF(ISNUMBER(jaar_zip[[#This Row],[etmaaltemperatuur]]),IF(jaar_zip[[#This Row],[etmaaltemperatuur]]&lt;stookgrens,stookgrens-jaar_zip[[#This Row],[etmaaltemperatuur]],0),"")</f>
        <v>5.4</v>
      </c>
      <c r="N9206" s="101">
        <f>IF(ISNUMBER(jaar_zip[[#This Row],[graaddagen]]),IF(OR(MONTH(jaar_zip[[#This Row],[Datum]])=1,MONTH(jaar_zip[[#This Row],[Datum]])=2,MONTH(jaar_zip[[#This Row],[Datum]])=11,MONTH(jaar_zip[[#This Row],[Datum]])=12),1.1,IF(OR(MONTH(jaar_zip[[#This Row],[Datum]])=3,MONTH(jaar_zip[[#This Row],[Datum]])=10),1,0.8))*jaar_zip[[#This Row],[graaddagen]],"")</f>
        <v>4.32</v>
      </c>
      <c r="O9206" s="101">
        <f>IF(ISNUMBER(jaar_zip[[#This Row],[etmaaltemperatuur]]),IF(jaar_zip[[#This Row],[etmaaltemperatuur]]&gt;stookgrens,jaar_zip[[#This Row],[etmaaltemperatuur]]-stookgrens,0),"")</f>
        <v>0</v>
      </c>
    </row>
    <row r="9207" spans="1:15" x14ac:dyDescent="0.25">
      <c r="A9207">
        <v>391</v>
      </c>
      <c r="B9207">
        <v>20240612</v>
      </c>
      <c r="C9207">
        <v>0.9</v>
      </c>
      <c r="D9207">
        <v>12</v>
      </c>
      <c r="E9207">
        <v>1550</v>
      </c>
      <c r="F9207">
        <v>0</v>
      </c>
      <c r="H9207">
        <v>72</v>
      </c>
      <c r="I9207" s="101" t="s">
        <v>45</v>
      </c>
      <c r="J9207" s="1">
        <f>DATEVALUE(RIGHT(jaar_zip[[#This Row],[YYYYMMDD]],2)&amp;"-"&amp;MID(jaar_zip[[#This Row],[YYYYMMDD]],5,2)&amp;"-"&amp;LEFT(jaar_zip[[#This Row],[YYYYMMDD]],4))</f>
        <v>45455</v>
      </c>
      <c r="K9207" s="101" t="str">
        <f>IF(AND(VALUE(MONTH(jaar_zip[[#This Row],[Datum]]))=1,VALUE(WEEKNUM(jaar_zip[[#This Row],[Datum]],21))&gt;51),RIGHT(YEAR(jaar_zip[[#This Row],[Datum]])-1,2),RIGHT(YEAR(jaar_zip[[#This Row],[Datum]]),2))&amp;"-"&amp; TEXT(WEEKNUM(jaar_zip[[#This Row],[Datum]],21),"00")</f>
        <v>24-24</v>
      </c>
      <c r="L9207" s="101">
        <f>MONTH(jaar_zip[[#This Row],[Datum]])</f>
        <v>6</v>
      </c>
      <c r="M9207" s="101">
        <f>IF(ISNUMBER(jaar_zip[[#This Row],[etmaaltemperatuur]]),IF(jaar_zip[[#This Row],[etmaaltemperatuur]]&lt;stookgrens,stookgrens-jaar_zip[[#This Row],[etmaaltemperatuur]],0),"")</f>
        <v>6</v>
      </c>
      <c r="N9207" s="101">
        <f>IF(ISNUMBER(jaar_zip[[#This Row],[graaddagen]]),IF(OR(MONTH(jaar_zip[[#This Row],[Datum]])=1,MONTH(jaar_zip[[#This Row],[Datum]])=2,MONTH(jaar_zip[[#This Row],[Datum]])=11,MONTH(jaar_zip[[#This Row],[Datum]])=12),1.1,IF(OR(MONTH(jaar_zip[[#This Row],[Datum]])=3,MONTH(jaar_zip[[#This Row],[Datum]])=10),1,0.8))*jaar_zip[[#This Row],[graaddagen]],"")</f>
        <v>4.8000000000000007</v>
      </c>
      <c r="O9207" s="101">
        <f>IF(ISNUMBER(jaar_zip[[#This Row],[etmaaltemperatuur]]),IF(jaar_zip[[#This Row],[etmaaltemperatuur]]&gt;stookgrens,jaar_zip[[#This Row],[etmaaltemperatuur]]-stookgrens,0),"")</f>
        <v>0</v>
      </c>
    </row>
    <row r="9208" spans="1:15" x14ac:dyDescent="0.25">
      <c r="A9208">
        <v>391</v>
      </c>
      <c r="B9208">
        <v>20240613</v>
      </c>
      <c r="C9208">
        <v>1.5</v>
      </c>
      <c r="D9208">
        <v>15.1</v>
      </c>
      <c r="E9208">
        <v>2267</v>
      </c>
      <c r="F9208">
        <v>0</v>
      </c>
      <c r="H9208">
        <v>61</v>
      </c>
      <c r="I9208" s="101" t="s">
        <v>45</v>
      </c>
      <c r="J9208" s="1">
        <f>DATEVALUE(RIGHT(jaar_zip[[#This Row],[YYYYMMDD]],2)&amp;"-"&amp;MID(jaar_zip[[#This Row],[YYYYMMDD]],5,2)&amp;"-"&amp;LEFT(jaar_zip[[#This Row],[YYYYMMDD]],4))</f>
        <v>45456</v>
      </c>
      <c r="K9208" s="101" t="str">
        <f>IF(AND(VALUE(MONTH(jaar_zip[[#This Row],[Datum]]))=1,VALUE(WEEKNUM(jaar_zip[[#This Row],[Datum]],21))&gt;51),RIGHT(YEAR(jaar_zip[[#This Row],[Datum]])-1,2),RIGHT(YEAR(jaar_zip[[#This Row],[Datum]]),2))&amp;"-"&amp; TEXT(WEEKNUM(jaar_zip[[#This Row],[Datum]],21),"00")</f>
        <v>24-24</v>
      </c>
      <c r="L9208" s="101">
        <f>MONTH(jaar_zip[[#This Row],[Datum]])</f>
        <v>6</v>
      </c>
      <c r="M9208" s="101">
        <f>IF(ISNUMBER(jaar_zip[[#This Row],[etmaaltemperatuur]]),IF(jaar_zip[[#This Row],[etmaaltemperatuur]]&lt;stookgrens,stookgrens-jaar_zip[[#This Row],[etmaaltemperatuur]],0),"")</f>
        <v>2.9000000000000004</v>
      </c>
      <c r="N9208" s="101">
        <f>IF(ISNUMBER(jaar_zip[[#This Row],[graaddagen]]),IF(OR(MONTH(jaar_zip[[#This Row],[Datum]])=1,MONTH(jaar_zip[[#This Row],[Datum]])=2,MONTH(jaar_zip[[#This Row],[Datum]])=11,MONTH(jaar_zip[[#This Row],[Datum]])=12),1.1,IF(OR(MONTH(jaar_zip[[#This Row],[Datum]])=3,MONTH(jaar_zip[[#This Row],[Datum]])=10),1,0.8))*jaar_zip[[#This Row],[graaddagen]],"")</f>
        <v>2.3200000000000003</v>
      </c>
      <c r="O9208" s="101">
        <f>IF(ISNUMBER(jaar_zip[[#This Row],[etmaaltemperatuur]]),IF(jaar_zip[[#This Row],[etmaaltemperatuur]]&gt;stookgrens,jaar_zip[[#This Row],[etmaaltemperatuur]]-stookgrens,0),"")</f>
        <v>0</v>
      </c>
    </row>
    <row r="9209" spans="1:15" x14ac:dyDescent="0.25">
      <c r="A9209">
        <v>391</v>
      </c>
      <c r="B9209">
        <v>20240614</v>
      </c>
      <c r="C9209">
        <v>2.1</v>
      </c>
      <c r="D9209">
        <v>16.2</v>
      </c>
      <c r="E9209">
        <v>952</v>
      </c>
      <c r="F9209">
        <v>1.9</v>
      </c>
      <c r="H9209">
        <v>76</v>
      </c>
      <c r="I9209" s="101" t="s">
        <v>45</v>
      </c>
      <c r="J9209" s="1">
        <f>DATEVALUE(RIGHT(jaar_zip[[#This Row],[YYYYMMDD]],2)&amp;"-"&amp;MID(jaar_zip[[#This Row],[YYYYMMDD]],5,2)&amp;"-"&amp;LEFT(jaar_zip[[#This Row],[YYYYMMDD]],4))</f>
        <v>45457</v>
      </c>
      <c r="K9209" s="101" t="str">
        <f>IF(AND(VALUE(MONTH(jaar_zip[[#This Row],[Datum]]))=1,VALUE(WEEKNUM(jaar_zip[[#This Row],[Datum]],21))&gt;51),RIGHT(YEAR(jaar_zip[[#This Row],[Datum]])-1,2),RIGHT(YEAR(jaar_zip[[#This Row],[Datum]]),2))&amp;"-"&amp; TEXT(WEEKNUM(jaar_zip[[#This Row],[Datum]],21),"00")</f>
        <v>24-24</v>
      </c>
      <c r="L9209" s="101">
        <f>MONTH(jaar_zip[[#This Row],[Datum]])</f>
        <v>6</v>
      </c>
      <c r="M9209" s="101">
        <f>IF(ISNUMBER(jaar_zip[[#This Row],[etmaaltemperatuur]]),IF(jaar_zip[[#This Row],[etmaaltemperatuur]]&lt;stookgrens,stookgrens-jaar_zip[[#This Row],[etmaaltemperatuur]],0),"")</f>
        <v>1.8000000000000007</v>
      </c>
      <c r="N9209" s="101">
        <f>IF(ISNUMBER(jaar_zip[[#This Row],[graaddagen]]),IF(OR(MONTH(jaar_zip[[#This Row],[Datum]])=1,MONTH(jaar_zip[[#This Row],[Datum]])=2,MONTH(jaar_zip[[#This Row],[Datum]])=11,MONTH(jaar_zip[[#This Row],[Datum]])=12),1.1,IF(OR(MONTH(jaar_zip[[#This Row],[Datum]])=3,MONTH(jaar_zip[[#This Row],[Datum]])=10),1,0.8))*jaar_zip[[#This Row],[graaddagen]],"")</f>
        <v>1.4400000000000006</v>
      </c>
      <c r="O9209" s="101">
        <f>IF(ISNUMBER(jaar_zip[[#This Row],[etmaaltemperatuur]]),IF(jaar_zip[[#This Row],[etmaaltemperatuur]]&gt;stookgrens,jaar_zip[[#This Row],[etmaaltemperatuur]]-stookgrens,0),"")</f>
        <v>0</v>
      </c>
    </row>
    <row r="9210" spans="1:15" x14ac:dyDescent="0.25">
      <c r="A9210">
        <v>391</v>
      </c>
      <c r="B9210">
        <v>20240615</v>
      </c>
      <c r="C9210">
        <v>2.8</v>
      </c>
      <c r="D9210">
        <v>15.8</v>
      </c>
      <c r="E9210">
        <v>1836</v>
      </c>
      <c r="F9210">
        <v>0.3</v>
      </c>
      <c r="H9210">
        <v>66</v>
      </c>
      <c r="I9210" s="101" t="s">
        <v>45</v>
      </c>
      <c r="J9210" s="1">
        <f>DATEVALUE(RIGHT(jaar_zip[[#This Row],[YYYYMMDD]],2)&amp;"-"&amp;MID(jaar_zip[[#This Row],[YYYYMMDD]],5,2)&amp;"-"&amp;LEFT(jaar_zip[[#This Row],[YYYYMMDD]],4))</f>
        <v>45458</v>
      </c>
      <c r="K9210" s="101" t="str">
        <f>IF(AND(VALUE(MONTH(jaar_zip[[#This Row],[Datum]]))=1,VALUE(WEEKNUM(jaar_zip[[#This Row],[Datum]],21))&gt;51),RIGHT(YEAR(jaar_zip[[#This Row],[Datum]])-1,2),RIGHT(YEAR(jaar_zip[[#This Row],[Datum]]),2))&amp;"-"&amp; TEXT(WEEKNUM(jaar_zip[[#This Row],[Datum]],21),"00")</f>
        <v>24-24</v>
      </c>
      <c r="L9210" s="101">
        <f>MONTH(jaar_zip[[#This Row],[Datum]])</f>
        <v>6</v>
      </c>
      <c r="M9210" s="101">
        <f>IF(ISNUMBER(jaar_zip[[#This Row],[etmaaltemperatuur]]),IF(jaar_zip[[#This Row],[etmaaltemperatuur]]&lt;stookgrens,stookgrens-jaar_zip[[#This Row],[etmaaltemperatuur]],0),"")</f>
        <v>2.1999999999999993</v>
      </c>
      <c r="N9210" s="101">
        <f>IF(ISNUMBER(jaar_zip[[#This Row],[graaddagen]]),IF(OR(MONTH(jaar_zip[[#This Row],[Datum]])=1,MONTH(jaar_zip[[#This Row],[Datum]])=2,MONTH(jaar_zip[[#This Row],[Datum]])=11,MONTH(jaar_zip[[#This Row],[Datum]])=12),1.1,IF(OR(MONTH(jaar_zip[[#This Row],[Datum]])=3,MONTH(jaar_zip[[#This Row],[Datum]])=10),1,0.8))*jaar_zip[[#This Row],[graaddagen]],"")</f>
        <v>1.7599999999999996</v>
      </c>
      <c r="O9210" s="101">
        <f>IF(ISNUMBER(jaar_zip[[#This Row],[etmaaltemperatuur]]),IF(jaar_zip[[#This Row],[etmaaltemperatuur]]&gt;stookgrens,jaar_zip[[#This Row],[etmaaltemperatuur]]-stookgrens,0),"")</f>
        <v>0</v>
      </c>
    </row>
    <row r="9211" spans="1:15" x14ac:dyDescent="0.25">
      <c r="A9211">
        <v>391</v>
      </c>
      <c r="B9211">
        <v>20240616</v>
      </c>
      <c r="C9211">
        <v>2.1</v>
      </c>
      <c r="D9211">
        <v>15.3</v>
      </c>
      <c r="E9211">
        <v>1319</v>
      </c>
      <c r="F9211">
        <v>2</v>
      </c>
      <c r="H9211">
        <v>83</v>
      </c>
      <c r="I9211" s="101" t="s">
        <v>45</v>
      </c>
      <c r="J9211" s="1">
        <f>DATEVALUE(RIGHT(jaar_zip[[#This Row],[YYYYMMDD]],2)&amp;"-"&amp;MID(jaar_zip[[#This Row],[YYYYMMDD]],5,2)&amp;"-"&amp;LEFT(jaar_zip[[#This Row],[YYYYMMDD]],4))</f>
        <v>45459</v>
      </c>
      <c r="K9211" s="101" t="str">
        <f>IF(AND(VALUE(MONTH(jaar_zip[[#This Row],[Datum]]))=1,VALUE(WEEKNUM(jaar_zip[[#This Row],[Datum]],21))&gt;51),RIGHT(YEAR(jaar_zip[[#This Row],[Datum]])-1,2),RIGHT(YEAR(jaar_zip[[#This Row],[Datum]]),2))&amp;"-"&amp; TEXT(WEEKNUM(jaar_zip[[#This Row],[Datum]],21),"00")</f>
        <v>24-24</v>
      </c>
      <c r="L9211" s="101">
        <f>MONTH(jaar_zip[[#This Row],[Datum]])</f>
        <v>6</v>
      </c>
      <c r="M9211" s="101">
        <f>IF(ISNUMBER(jaar_zip[[#This Row],[etmaaltemperatuur]]),IF(jaar_zip[[#This Row],[etmaaltemperatuur]]&lt;stookgrens,stookgrens-jaar_zip[[#This Row],[etmaaltemperatuur]],0),"")</f>
        <v>2.6999999999999993</v>
      </c>
      <c r="N9211" s="101">
        <f>IF(ISNUMBER(jaar_zip[[#This Row],[graaddagen]]),IF(OR(MONTH(jaar_zip[[#This Row],[Datum]])=1,MONTH(jaar_zip[[#This Row],[Datum]])=2,MONTH(jaar_zip[[#This Row],[Datum]])=11,MONTH(jaar_zip[[#This Row],[Datum]])=12),1.1,IF(OR(MONTH(jaar_zip[[#This Row],[Datum]])=3,MONTH(jaar_zip[[#This Row],[Datum]])=10),1,0.8))*jaar_zip[[#This Row],[graaddagen]],"")</f>
        <v>2.1599999999999997</v>
      </c>
      <c r="O9211" s="101">
        <f>IF(ISNUMBER(jaar_zip[[#This Row],[etmaaltemperatuur]]),IF(jaar_zip[[#This Row],[etmaaltemperatuur]]&gt;stookgrens,jaar_zip[[#This Row],[etmaaltemperatuur]]-stookgrens,0),"")</f>
        <v>0</v>
      </c>
    </row>
    <row r="9212" spans="1:15" x14ac:dyDescent="0.25">
      <c r="A9212">
        <v>391</v>
      </c>
      <c r="B9212">
        <v>20240617</v>
      </c>
      <c r="C9212">
        <v>0.8</v>
      </c>
      <c r="D9212">
        <v>16.7</v>
      </c>
      <c r="E9212">
        <v>1308</v>
      </c>
      <c r="F9212">
        <v>0.9</v>
      </c>
      <c r="H9212">
        <v>81</v>
      </c>
      <c r="I9212" s="101" t="s">
        <v>45</v>
      </c>
      <c r="J9212" s="1">
        <f>DATEVALUE(RIGHT(jaar_zip[[#This Row],[YYYYMMDD]],2)&amp;"-"&amp;MID(jaar_zip[[#This Row],[YYYYMMDD]],5,2)&amp;"-"&amp;LEFT(jaar_zip[[#This Row],[YYYYMMDD]],4))</f>
        <v>45460</v>
      </c>
      <c r="K9212" s="101" t="str">
        <f>IF(AND(VALUE(MONTH(jaar_zip[[#This Row],[Datum]]))=1,VALUE(WEEKNUM(jaar_zip[[#This Row],[Datum]],21))&gt;51),RIGHT(YEAR(jaar_zip[[#This Row],[Datum]])-1,2),RIGHT(YEAR(jaar_zip[[#This Row],[Datum]]),2))&amp;"-"&amp; TEXT(WEEKNUM(jaar_zip[[#This Row],[Datum]],21),"00")</f>
        <v>24-25</v>
      </c>
      <c r="L9212" s="101">
        <f>MONTH(jaar_zip[[#This Row],[Datum]])</f>
        <v>6</v>
      </c>
      <c r="M9212" s="101">
        <f>IF(ISNUMBER(jaar_zip[[#This Row],[etmaaltemperatuur]]),IF(jaar_zip[[#This Row],[etmaaltemperatuur]]&lt;stookgrens,stookgrens-jaar_zip[[#This Row],[etmaaltemperatuur]],0),"")</f>
        <v>1.3000000000000007</v>
      </c>
      <c r="N9212" s="101">
        <f>IF(ISNUMBER(jaar_zip[[#This Row],[graaddagen]]),IF(OR(MONTH(jaar_zip[[#This Row],[Datum]])=1,MONTH(jaar_zip[[#This Row],[Datum]])=2,MONTH(jaar_zip[[#This Row],[Datum]])=11,MONTH(jaar_zip[[#This Row],[Datum]])=12),1.1,IF(OR(MONTH(jaar_zip[[#This Row],[Datum]])=3,MONTH(jaar_zip[[#This Row],[Datum]])=10),1,0.8))*jaar_zip[[#This Row],[graaddagen]],"")</f>
        <v>1.0400000000000007</v>
      </c>
      <c r="O9212" s="101">
        <f>IF(ISNUMBER(jaar_zip[[#This Row],[etmaaltemperatuur]]),IF(jaar_zip[[#This Row],[etmaaltemperatuur]]&gt;stookgrens,jaar_zip[[#This Row],[etmaaltemperatuur]]-stookgrens,0),"")</f>
        <v>0</v>
      </c>
    </row>
    <row r="9213" spans="1:15" x14ac:dyDescent="0.25">
      <c r="A9213">
        <v>391</v>
      </c>
      <c r="B9213">
        <v>20240618</v>
      </c>
      <c r="C9213">
        <v>1.9</v>
      </c>
      <c r="D9213">
        <v>15.4</v>
      </c>
      <c r="E9213">
        <v>641</v>
      </c>
      <c r="F9213">
        <v>12.7</v>
      </c>
      <c r="H9213">
        <v>95</v>
      </c>
      <c r="I9213" s="101" t="s">
        <v>45</v>
      </c>
      <c r="J9213" s="1">
        <f>DATEVALUE(RIGHT(jaar_zip[[#This Row],[YYYYMMDD]],2)&amp;"-"&amp;MID(jaar_zip[[#This Row],[YYYYMMDD]],5,2)&amp;"-"&amp;LEFT(jaar_zip[[#This Row],[YYYYMMDD]],4))</f>
        <v>45461</v>
      </c>
      <c r="K9213" s="101" t="str">
        <f>IF(AND(VALUE(MONTH(jaar_zip[[#This Row],[Datum]]))=1,VALUE(WEEKNUM(jaar_zip[[#This Row],[Datum]],21))&gt;51),RIGHT(YEAR(jaar_zip[[#This Row],[Datum]])-1,2),RIGHT(YEAR(jaar_zip[[#This Row],[Datum]]),2))&amp;"-"&amp; TEXT(WEEKNUM(jaar_zip[[#This Row],[Datum]],21),"00")</f>
        <v>24-25</v>
      </c>
      <c r="L9213" s="101">
        <f>MONTH(jaar_zip[[#This Row],[Datum]])</f>
        <v>6</v>
      </c>
      <c r="M9213" s="101">
        <f>IF(ISNUMBER(jaar_zip[[#This Row],[etmaaltemperatuur]]),IF(jaar_zip[[#This Row],[etmaaltemperatuur]]&lt;stookgrens,stookgrens-jaar_zip[[#This Row],[etmaaltemperatuur]],0),"")</f>
        <v>2.5999999999999996</v>
      </c>
      <c r="N9213" s="101">
        <f>IF(ISNUMBER(jaar_zip[[#This Row],[graaddagen]]),IF(OR(MONTH(jaar_zip[[#This Row],[Datum]])=1,MONTH(jaar_zip[[#This Row],[Datum]])=2,MONTH(jaar_zip[[#This Row],[Datum]])=11,MONTH(jaar_zip[[#This Row],[Datum]])=12),1.1,IF(OR(MONTH(jaar_zip[[#This Row],[Datum]])=3,MONTH(jaar_zip[[#This Row],[Datum]])=10),1,0.8))*jaar_zip[[#This Row],[graaddagen]],"")</f>
        <v>2.0799999999999996</v>
      </c>
      <c r="O9213" s="101">
        <f>IF(ISNUMBER(jaar_zip[[#This Row],[etmaaltemperatuur]]),IF(jaar_zip[[#This Row],[etmaaltemperatuur]]&gt;stookgrens,jaar_zip[[#This Row],[etmaaltemperatuur]]-stookgrens,0),"")</f>
        <v>0</v>
      </c>
    </row>
    <row r="9214" spans="1:15" x14ac:dyDescent="0.25">
      <c r="A9214">
        <v>391</v>
      </c>
      <c r="B9214">
        <v>20240619</v>
      </c>
      <c r="C9214">
        <v>2.2000000000000002</v>
      </c>
      <c r="D9214">
        <v>16.5</v>
      </c>
      <c r="E9214">
        <v>1984</v>
      </c>
      <c r="F9214">
        <v>0</v>
      </c>
      <c r="H9214">
        <v>77</v>
      </c>
      <c r="I9214" s="101" t="s">
        <v>45</v>
      </c>
      <c r="J9214" s="1">
        <f>DATEVALUE(RIGHT(jaar_zip[[#This Row],[YYYYMMDD]],2)&amp;"-"&amp;MID(jaar_zip[[#This Row],[YYYYMMDD]],5,2)&amp;"-"&amp;LEFT(jaar_zip[[#This Row],[YYYYMMDD]],4))</f>
        <v>45462</v>
      </c>
      <c r="K9214" s="101" t="str">
        <f>IF(AND(VALUE(MONTH(jaar_zip[[#This Row],[Datum]]))=1,VALUE(WEEKNUM(jaar_zip[[#This Row],[Datum]],21))&gt;51),RIGHT(YEAR(jaar_zip[[#This Row],[Datum]])-1,2),RIGHT(YEAR(jaar_zip[[#This Row],[Datum]]),2))&amp;"-"&amp; TEXT(WEEKNUM(jaar_zip[[#This Row],[Datum]],21),"00")</f>
        <v>24-25</v>
      </c>
      <c r="L9214" s="101">
        <f>MONTH(jaar_zip[[#This Row],[Datum]])</f>
        <v>6</v>
      </c>
      <c r="M9214" s="101">
        <f>IF(ISNUMBER(jaar_zip[[#This Row],[etmaaltemperatuur]]),IF(jaar_zip[[#This Row],[etmaaltemperatuur]]&lt;stookgrens,stookgrens-jaar_zip[[#This Row],[etmaaltemperatuur]],0),"")</f>
        <v>1.5</v>
      </c>
      <c r="N9214" s="101">
        <f>IF(ISNUMBER(jaar_zip[[#This Row],[graaddagen]]),IF(OR(MONTH(jaar_zip[[#This Row],[Datum]])=1,MONTH(jaar_zip[[#This Row],[Datum]])=2,MONTH(jaar_zip[[#This Row],[Datum]])=11,MONTH(jaar_zip[[#This Row],[Datum]])=12),1.1,IF(OR(MONTH(jaar_zip[[#This Row],[Datum]])=3,MONTH(jaar_zip[[#This Row],[Datum]])=10),1,0.8))*jaar_zip[[#This Row],[graaddagen]],"")</f>
        <v>1.2000000000000002</v>
      </c>
      <c r="O9214" s="101">
        <f>IF(ISNUMBER(jaar_zip[[#This Row],[etmaaltemperatuur]]),IF(jaar_zip[[#This Row],[etmaaltemperatuur]]&gt;stookgrens,jaar_zip[[#This Row],[etmaaltemperatuur]]-stookgrens,0),"")</f>
        <v>0</v>
      </c>
    </row>
    <row r="9215" spans="1:15" x14ac:dyDescent="0.25">
      <c r="A9215">
        <v>391</v>
      </c>
      <c r="B9215">
        <v>20240620</v>
      </c>
      <c r="C9215">
        <v>2.5</v>
      </c>
      <c r="D9215">
        <v>16.5</v>
      </c>
      <c r="E9215">
        <v>1228</v>
      </c>
      <c r="F9215">
        <v>1.2</v>
      </c>
      <c r="H9215">
        <v>79</v>
      </c>
      <c r="I9215" s="101" t="s">
        <v>45</v>
      </c>
      <c r="J9215" s="1">
        <f>DATEVALUE(RIGHT(jaar_zip[[#This Row],[YYYYMMDD]],2)&amp;"-"&amp;MID(jaar_zip[[#This Row],[YYYYMMDD]],5,2)&amp;"-"&amp;LEFT(jaar_zip[[#This Row],[YYYYMMDD]],4))</f>
        <v>45463</v>
      </c>
      <c r="K9215" s="101" t="str">
        <f>IF(AND(VALUE(MONTH(jaar_zip[[#This Row],[Datum]]))=1,VALUE(WEEKNUM(jaar_zip[[#This Row],[Datum]],21))&gt;51),RIGHT(YEAR(jaar_zip[[#This Row],[Datum]])-1,2),RIGHT(YEAR(jaar_zip[[#This Row],[Datum]]),2))&amp;"-"&amp; TEXT(WEEKNUM(jaar_zip[[#This Row],[Datum]],21),"00")</f>
        <v>24-25</v>
      </c>
      <c r="L9215" s="101">
        <f>MONTH(jaar_zip[[#This Row],[Datum]])</f>
        <v>6</v>
      </c>
      <c r="M9215" s="101">
        <f>IF(ISNUMBER(jaar_zip[[#This Row],[etmaaltemperatuur]]),IF(jaar_zip[[#This Row],[etmaaltemperatuur]]&lt;stookgrens,stookgrens-jaar_zip[[#This Row],[etmaaltemperatuur]],0),"")</f>
        <v>1.5</v>
      </c>
      <c r="N9215" s="101">
        <f>IF(ISNUMBER(jaar_zip[[#This Row],[graaddagen]]),IF(OR(MONTH(jaar_zip[[#This Row],[Datum]])=1,MONTH(jaar_zip[[#This Row],[Datum]])=2,MONTH(jaar_zip[[#This Row],[Datum]])=11,MONTH(jaar_zip[[#This Row],[Datum]])=12),1.1,IF(OR(MONTH(jaar_zip[[#This Row],[Datum]])=3,MONTH(jaar_zip[[#This Row],[Datum]])=10),1,0.8))*jaar_zip[[#This Row],[graaddagen]],"")</f>
        <v>1.2000000000000002</v>
      </c>
      <c r="O9215" s="101">
        <f>IF(ISNUMBER(jaar_zip[[#This Row],[etmaaltemperatuur]]),IF(jaar_zip[[#This Row],[etmaaltemperatuur]]&gt;stookgrens,jaar_zip[[#This Row],[etmaaltemperatuur]]-stookgrens,0),"")</f>
        <v>0</v>
      </c>
    </row>
    <row r="9216" spans="1:15" x14ac:dyDescent="0.25">
      <c r="A9216">
        <v>391</v>
      </c>
      <c r="B9216">
        <v>20240621</v>
      </c>
      <c r="C9216">
        <v>1</v>
      </c>
      <c r="D9216">
        <v>16.3</v>
      </c>
      <c r="E9216">
        <v>596</v>
      </c>
      <c r="F9216">
        <v>3</v>
      </c>
      <c r="H9216">
        <v>93</v>
      </c>
      <c r="I9216" s="101" t="s">
        <v>45</v>
      </c>
      <c r="J9216" s="1">
        <f>DATEVALUE(RIGHT(jaar_zip[[#This Row],[YYYYMMDD]],2)&amp;"-"&amp;MID(jaar_zip[[#This Row],[YYYYMMDD]],5,2)&amp;"-"&amp;LEFT(jaar_zip[[#This Row],[YYYYMMDD]],4))</f>
        <v>45464</v>
      </c>
      <c r="K9216" s="101" t="str">
        <f>IF(AND(VALUE(MONTH(jaar_zip[[#This Row],[Datum]]))=1,VALUE(WEEKNUM(jaar_zip[[#This Row],[Datum]],21))&gt;51),RIGHT(YEAR(jaar_zip[[#This Row],[Datum]])-1,2),RIGHT(YEAR(jaar_zip[[#This Row],[Datum]]),2))&amp;"-"&amp; TEXT(WEEKNUM(jaar_zip[[#This Row],[Datum]],21),"00")</f>
        <v>24-25</v>
      </c>
      <c r="L9216" s="101">
        <f>MONTH(jaar_zip[[#This Row],[Datum]])</f>
        <v>6</v>
      </c>
      <c r="M9216" s="101">
        <f>IF(ISNUMBER(jaar_zip[[#This Row],[etmaaltemperatuur]]),IF(jaar_zip[[#This Row],[etmaaltemperatuur]]&lt;stookgrens,stookgrens-jaar_zip[[#This Row],[etmaaltemperatuur]],0),"")</f>
        <v>1.6999999999999993</v>
      </c>
      <c r="N9216" s="101">
        <f>IF(ISNUMBER(jaar_zip[[#This Row],[graaddagen]]),IF(OR(MONTH(jaar_zip[[#This Row],[Datum]])=1,MONTH(jaar_zip[[#This Row],[Datum]])=2,MONTH(jaar_zip[[#This Row],[Datum]])=11,MONTH(jaar_zip[[#This Row],[Datum]])=12),1.1,IF(OR(MONTH(jaar_zip[[#This Row],[Datum]])=3,MONTH(jaar_zip[[#This Row],[Datum]])=10),1,0.8))*jaar_zip[[#This Row],[graaddagen]],"")</f>
        <v>1.3599999999999994</v>
      </c>
      <c r="O9216" s="101">
        <f>IF(ISNUMBER(jaar_zip[[#This Row],[etmaaltemperatuur]]),IF(jaar_zip[[#This Row],[etmaaltemperatuur]]&gt;stookgrens,jaar_zip[[#This Row],[etmaaltemperatuur]]-stookgrens,0),"")</f>
        <v>0</v>
      </c>
    </row>
    <row r="9217" spans="1:15" x14ac:dyDescent="0.25">
      <c r="A9217">
        <v>391</v>
      </c>
      <c r="B9217">
        <v>20240622</v>
      </c>
      <c r="C9217">
        <v>1.2</v>
      </c>
      <c r="D9217">
        <v>16.600000000000001</v>
      </c>
      <c r="E9217">
        <v>1899</v>
      </c>
      <c r="F9217">
        <v>0</v>
      </c>
      <c r="H9217">
        <v>79</v>
      </c>
      <c r="I9217" s="101" t="s">
        <v>45</v>
      </c>
      <c r="J9217" s="1">
        <f>DATEVALUE(RIGHT(jaar_zip[[#This Row],[YYYYMMDD]],2)&amp;"-"&amp;MID(jaar_zip[[#This Row],[YYYYMMDD]],5,2)&amp;"-"&amp;LEFT(jaar_zip[[#This Row],[YYYYMMDD]],4))</f>
        <v>45465</v>
      </c>
      <c r="K9217" s="101" t="str">
        <f>IF(AND(VALUE(MONTH(jaar_zip[[#This Row],[Datum]]))=1,VALUE(WEEKNUM(jaar_zip[[#This Row],[Datum]],21))&gt;51),RIGHT(YEAR(jaar_zip[[#This Row],[Datum]])-1,2),RIGHT(YEAR(jaar_zip[[#This Row],[Datum]]),2))&amp;"-"&amp; TEXT(WEEKNUM(jaar_zip[[#This Row],[Datum]],21),"00")</f>
        <v>24-25</v>
      </c>
      <c r="L9217" s="101">
        <f>MONTH(jaar_zip[[#This Row],[Datum]])</f>
        <v>6</v>
      </c>
      <c r="M9217" s="101">
        <f>IF(ISNUMBER(jaar_zip[[#This Row],[etmaaltemperatuur]]),IF(jaar_zip[[#This Row],[etmaaltemperatuur]]&lt;stookgrens,stookgrens-jaar_zip[[#This Row],[etmaaltemperatuur]],0),"")</f>
        <v>1.3999999999999986</v>
      </c>
      <c r="N9217" s="101">
        <f>IF(ISNUMBER(jaar_zip[[#This Row],[graaddagen]]),IF(OR(MONTH(jaar_zip[[#This Row],[Datum]])=1,MONTH(jaar_zip[[#This Row],[Datum]])=2,MONTH(jaar_zip[[#This Row],[Datum]])=11,MONTH(jaar_zip[[#This Row],[Datum]])=12),1.1,IF(OR(MONTH(jaar_zip[[#This Row],[Datum]])=3,MONTH(jaar_zip[[#This Row],[Datum]])=10),1,0.8))*jaar_zip[[#This Row],[graaddagen]],"")</f>
        <v>1.119999999999999</v>
      </c>
      <c r="O9217" s="101">
        <f>IF(ISNUMBER(jaar_zip[[#This Row],[etmaaltemperatuur]]),IF(jaar_zip[[#This Row],[etmaaltemperatuur]]&gt;stookgrens,jaar_zip[[#This Row],[etmaaltemperatuur]]-stookgrens,0),"")</f>
        <v>0</v>
      </c>
    </row>
    <row r="9218" spans="1:15" x14ac:dyDescent="0.25">
      <c r="A9218">
        <v>391</v>
      </c>
      <c r="B9218">
        <v>20240623</v>
      </c>
      <c r="C9218">
        <v>0.8</v>
      </c>
      <c r="D9218">
        <v>18.899999999999999</v>
      </c>
      <c r="E9218">
        <v>2450</v>
      </c>
      <c r="F9218">
        <v>0</v>
      </c>
      <c r="H9218">
        <v>74</v>
      </c>
      <c r="I9218" s="101" t="s">
        <v>45</v>
      </c>
      <c r="J9218" s="1">
        <f>DATEVALUE(RIGHT(jaar_zip[[#This Row],[YYYYMMDD]],2)&amp;"-"&amp;MID(jaar_zip[[#This Row],[YYYYMMDD]],5,2)&amp;"-"&amp;LEFT(jaar_zip[[#This Row],[YYYYMMDD]],4))</f>
        <v>45466</v>
      </c>
      <c r="K9218" s="101" t="str">
        <f>IF(AND(VALUE(MONTH(jaar_zip[[#This Row],[Datum]]))=1,VALUE(WEEKNUM(jaar_zip[[#This Row],[Datum]],21))&gt;51),RIGHT(YEAR(jaar_zip[[#This Row],[Datum]])-1,2),RIGHT(YEAR(jaar_zip[[#This Row],[Datum]]),2))&amp;"-"&amp; TEXT(WEEKNUM(jaar_zip[[#This Row],[Datum]],21),"00")</f>
        <v>24-25</v>
      </c>
      <c r="L9218" s="101">
        <f>MONTH(jaar_zip[[#This Row],[Datum]])</f>
        <v>6</v>
      </c>
      <c r="M9218" s="101">
        <f>IF(ISNUMBER(jaar_zip[[#This Row],[etmaaltemperatuur]]),IF(jaar_zip[[#This Row],[etmaaltemperatuur]]&lt;stookgrens,stookgrens-jaar_zip[[#This Row],[etmaaltemperatuur]],0),"")</f>
        <v>0</v>
      </c>
      <c r="N9218" s="101">
        <f>IF(ISNUMBER(jaar_zip[[#This Row],[graaddagen]]),IF(OR(MONTH(jaar_zip[[#This Row],[Datum]])=1,MONTH(jaar_zip[[#This Row],[Datum]])=2,MONTH(jaar_zip[[#This Row],[Datum]])=11,MONTH(jaar_zip[[#This Row],[Datum]])=12),1.1,IF(OR(MONTH(jaar_zip[[#This Row],[Datum]])=3,MONTH(jaar_zip[[#This Row],[Datum]])=10),1,0.8))*jaar_zip[[#This Row],[graaddagen]],"")</f>
        <v>0</v>
      </c>
      <c r="O9218" s="101">
        <f>IF(ISNUMBER(jaar_zip[[#This Row],[etmaaltemperatuur]]),IF(jaar_zip[[#This Row],[etmaaltemperatuur]]&gt;stookgrens,jaar_zip[[#This Row],[etmaaltemperatuur]]-stookgrens,0),"")</f>
        <v>0.89999999999999858</v>
      </c>
    </row>
    <row r="9219" spans="1:15" x14ac:dyDescent="0.25">
      <c r="A9219">
        <v>391</v>
      </c>
      <c r="B9219">
        <v>20240624</v>
      </c>
      <c r="C9219">
        <v>1.4</v>
      </c>
      <c r="D9219">
        <v>20.3</v>
      </c>
      <c r="E9219">
        <v>2311</v>
      </c>
      <c r="F9219">
        <v>0</v>
      </c>
      <c r="H9219">
        <v>68</v>
      </c>
      <c r="I9219" s="101" t="s">
        <v>45</v>
      </c>
      <c r="J9219" s="1">
        <f>DATEVALUE(RIGHT(jaar_zip[[#This Row],[YYYYMMDD]],2)&amp;"-"&amp;MID(jaar_zip[[#This Row],[YYYYMMDD]],5,2)&amp;"-"&amp;LEFT(jaar_zip[[#This Row],[YYYYMMDD]],4))</f>
        <v>45467</v>
      </c>
      <c r="K9219" s="101" t="str">
        <f>IF(AND(VALUE(MONTH(jaar_zip[[#This Row],[Datum]]))=1,VALUE(WEEKNUM(jaar_zip[[#This Row],[Datum]],21))&gt;51),RIGHT(YEAR(jaar_zip[[#This Row],[Datum]])-1,2),RIGHT(YEAR(jaar_zip[[#This Row],[Datum]]),2))&amp;"-"&amp; TEXT(WEEKNUM(jaar_zip[[#This Row],[Datum]],21),"00")</f>
        <v>24-26</v>
      </c>
      <c r="L9219" s="101">
        <f>MONTH(jaar_zip[[#This Row],[Datum]])</f>
        <v>6</v>
      </c>
      <c r="M9219" s="101">
        <f>IF(ISNUMBER(jaar_zip[[#This Row],[etmaaltemperatuur]]),IF(jaar_zip[[#This Row],[etmaaltemperatuur]]&lt;stookgrens,stookgrens-jaar_zip[[#This Row],[etmaaltemperatuur]],0),"")</f>
        <v>0</v>
      </c>
      <c r="N9219" s="101">
        <f>IF(ISNUMBER(jaar_zip[[#This Row],[graaddagen]]),IF(OR(MONTH(jaar_zip[[#This Row],[Datum]])=1,MONTH(jaar_zip[[#This Row],[Datum]])=2,MONTH(jaar_zip[[#This Row],[Datum]])=11,MONTH(jaar_zip[[#This Row],[Datum]])=12),1.1,IF(OR(MONTH(jaar_zip[[#This Row],[Datum]])=3,MONTH(jaar_zip[[#This Row],[Datum]])=10),1,0.8))*jaar_zip[[#This Row],[graaddagen]],"")</f>
        <v>0</v>
      </c>
      <c r="O9219" s="101">
        <f>IF(ISNUMBER(jaar_zip[[#This Row],[etmaaltemperatuur]]),IF(jaar_zip[[#This Row],[etmaaltemperatuur]]&gt;stookgrens,jaar_zip[[#This Row],[etmaaltemperatuur]]-stookgrens,0),"")</f>
        <v>2.3000000000000007</v>
      </c>
    </row>
    <row r="9220" spans="1:15" x14ac:dyDescent="0.25">
      <c r="A9220">
        <v>391</v>
      </c>
      <c r="B9220">
        <v>20240625</v>
      </c>
      <c r="C9220">
        <v>2.5</v>
      </c>
      <c r="D9220">
        <v>23.1</v>
      </c>
      <c r="E9220">
        <v>2951</v>
      </c>
      <c r="F9220">
        <v>0</v>
      </c>
      <c r="H9220">
        <v>60</v>
      </c>
      <c r="I9220" s="101" t="s">
        <v>45</v>
      </c>
      <c r="J9220" s="1">
        <f>DATEVALUE(RIGHT(jaar_zip[[#This Row],[YYYYMMDD]],2)&amp;"-"&amp;MID(jaar_zip[[#This Row],[YYYYMMDD]],5,2)&amp;"-"&amp;LEFT(jaar_zip[[#This Row],[YYYYMMDD]],4))</f>
        <v>45468</v>
      </c>
      <c r="K9220" s="101" t="str">
        <f>IF(AND(VALUE(MONTH(jaar_zip[[#This Row],[Datum]]))=1,VALUE(WEEKNUM(jaar_zip[[#This Row],[Datum]],21))&gt;51),RIGHT(YEAR(jaar_zip[[#This Row],[Datum]])-1,2),RIGHT(YEAR(jaar_zip[[#This Row],[Datum]]),2))&amp;"-"&amp; TEXT(WEEKNUM(jaar_zip[[#This Row],[Datum]],21),"00")</f>
        <v>24-26</v>
      </c>
      <c r="L9220" s="101">
        <f>MONTH(jaar_zip[[#This Row],[Datum]])</f>
        <v>6</v>
      </c>
      <c r="M9220" s="101">
        <f>IF(ISNUMBER(jaar_zip[[#This Row],[etmaaltemperatuur]]),IF(jaar_zip[[#This Row],[etmaaltemperatuur]]&lt;stookgrens,stookgrens-jaar_zip[[#This Row],[etmaaltemperatuur]],0),"")</f>
        <v>0</v>
      </c>
      <c r="N9220" s="101">
        <f>IF(ISNUMBER(jaar_zip[[#This Row],[graaddagen]]),IF(OR(MONTH(jaar_zip[[#This Row],[Datum]])=1,MONTH(jaar_zip[[#This Row],[Datum]])=2,MONTH(jaar_zip[[#This Row],[Datum]])=11,MONTH(jaar_zip[[#This Row],[Datum]])=12),1.1,IF(OR(MONTH(jaar_zip[[#This Row],[Datum]])=3,MONTH(jaar_zip[[#This Row],[Datum]])=10),1,0.8))*jaar_zip[[#This Row],[graaddagen]],"")</f>
        <v>0</v>
      </c>
      <c r="O9220" s="101">
        <f>IF(ISNUMBER(jaar_zip[[#This Row],[etmaaltemperatuur]]),IF(jaar_zip[[#This Row],[etmaaltemperatuur]]&gt;stookgrens,jaar_zip[[#This Row],[etmaaltemperatuur]]-stookgrens,0),"")</f>
        <v>5.1000000000000014</v>
      </c>
    </row>
    <row r="9221" spans="1:15" x14ac:dyDescent="0.25">
      <c r="A9221">
        <v>391</v>
      </c>
      <c r="B9221">
        <v>20240626</v>
      </c>
      <c r="C9221">
        <v>1.4</v>
      </c>
      <c r="D9221">
        <v>23.5</v>
      </c>
      <c r="E9221">
        <v>2800</v>
      </c>
      <c r="F9221">
        <v>0</v>
      </c>
      <c r="H9221">
        <v>66</v>
      </c>
      <c r="I9221" s="101" t="s">
        <v>45</v>
      </c>
      <c r="J9221" s="1">
        <f>DATEVALUE(RIGHT(jaar_zip[[#This Row],[YYYYMMDD]],2)&amp;"-"&amp;MID(jaar_zip[[#This Row],[YYYYMMDD]],5,2)&amp;"-"&amp;LEFT(jaar_zip[[#This Row],[YYYYMMDD]],4))</f>
        <v>45469</v>
      </c>
      <c r="K9221" s="101" t="str">
        <f>IF(AND(VALUE(MONTH(jaar_zip[[#This Row],[Datum]]))=1,VALUE(WEEKNUM(jaar_zip[[#This Row],[Datum]],21))&gt;51),RIGHT(YEAR(jaar_zip[[#This Row],[Datum]])-1,2),RIGHT(YEAR(jaar_zip[[#This Row],[Datum]]),2))&amp;"-"&amp; TEXT(WEEKNUM(jaar_zip[[#This Row],[Datum]],21),"00")</f>
        <v>24-26</v>
      </c>
      <c r="L9221" s="101">
        <f>MONTH(jaar_zip[[#This Row],[Datum]])</f>
        <v>6</v>
      </c>
      <c r="M9221" s="101">
        <f>IF(ISNUMBER(jaar_zip[[#This Row],[etmaaltemperatuur]]),IF(jaar_zip[[#This Row],[etmaaltemperatuur]]&lt;stookgrens,stookgrens-jaar_zip[[#This Row],[etmaaltemperatuur]],0),"")</f>
        <v>0</v>
      </c>
      <c r="N9221" s="101">
        <f>IF(ISNUMBER(jaar_zip[[#This Row],[graaddagen]]),IF(OR(MONTH(jaar_zip[[#This Row],[Datum]])=1,MONTH(jaar_zip[[#This Row],[Datum]])=2,MONTH(jaar_zip[[#This Row],[Datum]])=11,MONTH(jaar_zip[[#This Row],[Datum]])=12),1.1,IF(OR(MONTH(jaar_zip[[#This Row],[Datum]])=3,MONTH(jaar_zip[[#This Row],[Datum]])=10),1,0.8))*jaar_zip[[#This Row],[graaddagen]],"")</f>
        <v>0</v>
      </c>
      <c r="O9221" s="101">
        <f>IF(ISNUMBER(jaar_zip[[#This Row],[etmaaltemperatuur]]),IF(jaar_zip[[#This Row],[etmaaltemperatuur]]&gt;stookgrens,jaar_zip[[#This Row],[etmaaltemperatuur]]-stookgrens,0),"")</f>
        <v>5.5</v>
      </c>
    </row>
    <row r="9222" spans="1:15" x14ac:dyDescent="0.25">
      <c r="A9222">
        <v>391</v>
      </c>
      <c r="B9222">
        <v>20240627</v>
      </c>
      <c r="C9222">
        <v>0.9</v>
      </c>
      <c r="D9222">
        <v>23.8</v>
      </c>
      <c r="E9222">
        <v>2359</v>
      </c>
      <c r="F9222">
        <v>0</v>
      </c>
      <c r="H9222">
        <v>66</v>
      </c>
      <c r="I9222" s="101" t="s">
        <v>45</v>
      </c>
      <c r="J9222" s="1">
        <f>DATEVALUE(RIGHT(jaar_zip[[#This Row],[YYYYMMDD]],2)&amp;"-"&amp;MID(jaar_zip[[#This Row],[YYYYMMDD]],5,2)&amp;"-"&amp;LEFT(jaar_zip[[#This Row],[YYYYMMDD]],4))</f>
        <v>45470</v>
      </c>
      <c r="K9222" s="101" t="str">
        <f>IF(AND(VALUE(MONTH(jaar_zip[[#This Row],[Datum]]))=1,VALUE(WEEKNUM(jaar_zip[[#This Row],[Datum]],21))&gt;51),RIGHT(YEAR(jaar_zip[[#This Row],[Datum]])-1,2),RIGHT(YEAR(jaar_zip[[#This Row],[Datum]]),2))&amp;"-"&amp; TEXT(WEEKNUM(jaar_zip[[#This Row],[Datum]],21),"00")</f>
        <v>24-26</v>
      </c>
      <c r="L9222" s="101">
        <f>MONTH(jaar_zip[[#This Row],[Datum]])</f>
        <v>6</v>
      </c>
      <c r="M9222" s="101">
        <f>IF(ISNUMBER(jaar_zip[[#This Row],[etmaaltemperatuur]]),IF(jaar_zip[[#This Row],[etmaaltemperatuur]]&lt;stookgrens,stookgrens-jaar_zip[[#This Row],[etmaaltemperatuur]],0),"")</f>
        <v>0</v>
      </c>
      <c r="N9222" s="101">
        <f>IF(ISNUMBER(jaar_zip[[#This Row],[graaddagen]]),IF(OR(MONTH(jaar_zip[[#This Row],[Datum]])=1,MONTH(jaar_zip[[#This Row],[Datum]])=2,MONTH(jaar_zip[[#This Row],[Datum]])=11,MONTH(jaar_zip[[#This Row],[Datum]])=12),1.1,IF(OR(MONTH(jaar_zip[[#This Row],[Datum]])=3,MONTH(jaar_zip[[#This Row],[Datum]])=10),1,0.8))*jaar_zip[[#This Row],[graaddagen]],"")</f>
        <v>0</v>
      </c>
      <c r="O9222" s="101">
        <f>IF(ISNUMBER(jaar_zip[[#This Row],[etmaaltemperatuur]]),IF(jaar_zip[[#This Row],[etmaaltemperatuur]]&gt;stookgrens,jaar_zip[[#This Row],[etmaaltemperatuur]]-stookgrens,0),"")</f>
        <v>5.8000000000000007</v>
      </c>
    </row>
    <row r="9223" spans="1:15" x14ac:dyDescent="0.25">
      <c r="A9223">
        <v>391</v>
      </c>
      <c r="B9223">
        <v>20240628</v>
      </c>
      <c r="C9223">
        <v>1.4</v>
      </c>
      <c r="D9223">
        <v>18.5</v>
      </c>
      <c r="E9223">
        <v>2563</v>
      </c>
      <c r="F9223">
        <v>0</v>
      </c>
      <c r="H9223">
        <v>64</v>
      </c>
      <c r="I9223" s="101" t="s">
        <v>45</v>
      </c>
      <c r="J9223" s="1">
        <f>DATEVALUE(RIGHT(jaar_zip[[#This Row],[YYYYMMDD]],2)&amp;"-"&amp;MID(jaar_zip[[#This Row],[YYYYMMDD]],5,2)&amp;"-"&amp;LEFT(jaar_zip[[#This Row],[YYYYMMDD]],4))</f>
        <v>45471</v>
      </c>
      <c r="K9223" s="101" t="str">
        <f>IF(AND(VALUE(MONTH(jaar_zip[[#This Row],[Datum]]))=1,VALUE(WEEKNUM(jaar_zip[[#This Row],[Datum]],21))&gt;51),RIGHT(YEAR(jaar_zip[[#This Row],[Datum]])-1,2),RIGHT(YEAR(jaar_zip[[#This Row],[Datum]]),2))&amp;"-"&amp; TEXT(WEEKNUM(jaar_zip[[#This Row],[Datum]],21),"00")</f>
        <v>24-26</v>
      </c>
      <c r="L9223" s="101">
        <f>MONTH(jaar_zip[[#This Row],[Datum]])</f>
        <v>6</v>
      </c>
      <c r="M9223" s="101">
        <f>IF(ISNUMBER(jaar_zip[[#This Row],[etmaaltemperatuur]]),IF(jaar_zip[[#This Row],[etmaaltemperatuur]]&lt;stookgrens,stookgrens-jaar_zip[[#This Row],[etmaaltemperatuur]],0),"")</f>
        <v>0</v>
      </c>
      <c r="N9223" s="101">
        <f>IF(ISNUMBER(jaar_zip[[#This Row],[graaddagen]]),IF(OR(MONTH(jaar_zip[[#This Row],[Datum]])=1,MONTH(jaar_zip[[#This Row],[Datum]])=2,MONTH(jaar_zip[[#This Row],[Datum]])=11,MONTH(jaar_zip[[#This Row],[Datum]])=12),1.1,IF(OR(MONTH(jaar_zip[[#This Row],[Datum]])=3,MONTH(jaar_zip[[#This Row],[Datum]])=10),1,0.8))*jaar_zip[[#This Row],[graaddagen]],"")</f>
        <v>0</v>
      </c>
      <c r="O9223" s="101">
        <f>IF(ISNUMBER(jaar_zip[[#This Row],[etmaaltemperatuur]]),IF(jaar_zip[[#This Row],[etmaaltemperatuur]]&gt;stookgrens,jaar_zip[[#This Row],[etmaaltemperatuur]]-stookgrens,0),"")</f>
        <v>0.5</v>
      </c>
    </row>
    <row r="9224" spans="1:15" x14ac:dyDescent="0.25">
      <c r="A9224">
        <v>391</v>
      </c>
      <c r="B9224">
        <v>20240629</v>
      </c>
      <c r="C9224">
        <v>1.5</v>
      </c>
      <c r="D9224">
        <v>19.3</v>
      </c>
      <c r="E9224">
        <v>2397</v>
      </c>
      <c r="F9224">
        <v>5.6</v>
      </c>
      <c r="H9224">
        <v>69</v>
      </c>
      <c r="I9224" s="101" t="s">
        <v>45</v>
      </c>
      <c r="J9224" s="1">
        <f>DATEVALUE(RIGHT(jaar_zip[[#This Row],[YYYYMMDD]],2)&amp;"-"&amp;MID(jaar_zip[[#This Row],[YYYYMMDD]],5,2)&amp;"-"&amp;LEFT(jaar_zip[[#This Row],[YYYYMMDD]],4))</f>
        <v>45472</v>
      </c>
      <c r="K9224" s="101" t="str">
        <f>IF(AND(VALUE(MONTH(jaar_zip[[#This Row],[Datum]]))=1,VALUE(WEEKNUM(jaar_zip[[#This Row],[Datum]],21))&gt;51),RIGHT(YEAR(jaar_zip[[#This Row],[Datum]])-1,2),RIGHT(YEAR(jaar_zip[[#This Row],[Datum]]),2))&amp;"-"&amp; TEXT(WEEKNUM(jaar_zip[[#This Row],[Datum]],21),"00")</f>
        <v>24-26</v>
      </c>
      <c r="L9224" s="101">
        <f>MONTH(jaar_zip[[#This Row],[Datum]])</f>
        <v>6</v>
      </c>
      <c r="M9224" s="101">
        <f>IF(ISNUMBER(jaar_zip[[#This Row],[etmaaltemperatuur]]),IF(jaar_zip[[#This Row],[etmaaltemperatuur]]&lt;stookgrens,stookgrens-jaar_zip[[#This Row],[etmaaltemperatuur]],0),"")</f>
        <v>0</v>
      </c>
      <c r="N9224" s="101">
        <f>IF(ISNUMBER(jaar_zip[[#This Row],[graaddagen]]),IF(OR(MONTH(jaar_zip[[#This Row],[Datum]])=1,MONTH(jaar_zip[[#This Row],[Datum]])=2,MONTH(jaar_zip[[#This Row],[Datum]])=11,MONTH(jaar_zip[[#This Row],[Datum]])=12),1.1,IF(OR(MONTH(jaar_zip[[#This Row],[Datum]])=3,MONTH(jaar_zip[[#This Row],[Datum]])=10),1,0.8))*jaar_zip[[#This Row],[graaddagen]],"")</f>
        <v>0</v>
      </c>
      <c r="O9224" s="101">
        <f>IF(ISNUMBER(jaar_zip[[#This Row],[etmaaltemperatuur]]),IF(jaar_zip[[#This Row],[etmaaltemperatuur]]&gt;stookgrens,jaar_zip[[#This Row],[etmaaltemperatuur]]-stookgrens,0),"")</f>
        <v>1.3000000000000007</v>
      </c>
    </row>
    <row r="9225" spans="1:15" x14ac:dyDescent="0.25">
      <c r="A9225">
        <v>391</v>
      </c>
      <c r="B9225">
        <v>20240630</v>
      </c>
      <c r="C9225">
        <v>0.7</v>
      </c>
      <c r="D9225">
        <v>18.100000000000001</v>
      </c>
      <c r="E9225">
        <v>1191</v>
      </c>
      <c r="F9225">
        <v>13.8</v>
      </c>
      <c r="H9225">
        <v>84</v>
      </c>
      <c r="I9225" s="101" t="s">
        <v>45</v>
      </c>
      <c r="J9225" s="1">
        <f>DATEVALUE(RIGHT(jaar_zip[[#This Row],[YYYYMMDD]],2)&amp;"-"&amp;MID(jaar_zip[[#This Row],[YYYYMMDD]],5,2)&amp;"-"&amp;LEFT(jaar_zip[[#This Row],[YYYYMMDD]],4))</f>
        <v>45473</v>
      </c>
      <c r="K9225" s="101" t="str">
        <f>IF(AND(VALUE(MONTH(jaar_zip[[#This Row],[Datum]]))=1,VALUE(WEEKNUM(jaar_zip[[#This Row],[Datum]],21))&gt;51),RIGHT(YEAR(jaar_zip[[#This Row],[Datum]])-1,2),RIGHT(YEAR(jaar_zip[[#This Row],[Datum]]),2))&amp;"-"&amp; TEXT(WEEKNUM(jaar_zip[[#This Row],[Datum]],21),"00")</f>
        <v>24-26</v>
      </c>
      <c r="L9225" s="101">
        <f>MONTH(jaar_zip[[#This Row],[Datum]])</f>
        <v>6</v>
      </c>
      <c r="M9225" s="101">
        <f>IF(ISNUMBER(jaar_zip[[#This Row],[etmaaltemperatuur]]),IF(jaar_zip[[#This Row],[etmaaltemperatuur]]&lt;stookgrens,stookgrens-jaar_zip[[#This Row],[etmaaltemperatuur]],0),"")</f>
        <v>0</v>
      </c>
      <c r="N9225" s="101">
        <f>IF(ISNUMBER(jaar_zip[[#This Row],[graaddagen]]),IF(OR(MONTH(jaar_zip[[#This Row],[Datum]])=1,MONTH(jaar_zip[[#This Row],[Datum]])=2,MONTH(jaar_zip[[#This Row],[Datum]])=11,MONTH(jaar_zip[[#This Row],[Datum]])=12),1.1,IF(OR(MONTH(jaar_zip[[#This Row],[Datum]])=3,MONTH(jaar_zip[[#This Row],[Datum]])=10),1,0.8))*jaar_zip[[#This Row],[graaddagen]],"")</f>
        <v>0</v>
      </c>
      <c r="O9225" s="101">
        <f>IF(ISNUMBER(jaar_zip[[#This Row],[etmaaltemperatuur]]),IF(jaar_zip[[#This Row],[etmaaltemperatuur]]&gt;stookgrens,jaar_zip[[#This Row],[etmaaltemperatuur]]-stookgrens,0),"")</f>
        <v>0.10000000000000142</v>
      </c>
    </row>
    <row r="9226" spans="1:15" x14ac:dyDescent="0.25">
      <c r="A9226">
        <v>391</v>
      </c>
      <c r="B9226">
        <v>20240701</v>
      </c>
      <c r="C9226">
        <v>0.9</v>
      </c>
      <c r="D9226">
        <v>16.399999999999999</v>
      </c>
      <c r="E9226">
        <v>1818</v>
      </c>
      <c r="F9226">
        <v>0</v>
      </c>
      <c r="H9226">
        <v>74</v>
      </c>
      <c r="I9226" s="101" t="s">
        <v>45</v>
      </c>
      <c r="J9226" s="1">
        <f>DATEVALUE(RIGHT(jaar_zip[[#This Row],[YYYYMMDD]],2)&amp;"-"&amp;MID(jaar_zip[[#This Row],[YYYYMMDD]],5,2)&amp;"-"&amp;LEFT(jaar_zip[[#This Row],[YYYYMMDD]],4))</f>
        <v>45474</v>
      </c>
      <c r="K9226" s="101" t="str">
        <f>IF(AND(VALUE(MONTH(jaar_zip[[#This Row],[Datum]]))=1,VALUE(WEEKNUM(jaar_zip[[#This Row],[Datum]],21))&gt;51),RIGHT(YEAR(jaar_zip[[#This Row],[Datum]])-1,2),RIGHT(YEAR(jaar_zip[[#This Row],[Datum]]),2))&amp;"-"&amp; TEXT(WEEKNUM(jaar_zip[[#This Row],[Datum]],21),"00")</f>
        <v>24-27</v>
      </c>
      <c r="L9226" s="101">
        <f>MONTH(jaar_zip[[#This Row],[Datum]])</f>
        <v>7</v>
      </c>
      <c r="M9226" s="101">
        <f>IF(ISNUMBER(jaar_zip[[#This Row],[etmaaltemperatuur]]),IF(jaar_zip[[#This Row],[etmaaltemperatuur]]&lt;stookgrens,stookgrens-jaar_zip[[#This Row],[etmaaltemperatuur]],0),"")</f>
        <v>1.6000000000000014</v>
      </c>
      <c r="N9226" s="101">
        <f>IF(ISNUMBER(jaar_zip[[#This Row],[graaddagen]]),IF(OR(MONTH(jaar_zip[[#This Row],[Datum]])=1,MONTH(jaar_zip[[#This Row],[Datum]])=2,MONTH(jaar_zip[[#This Row],[Datum]])=11,MONTH(jaar_zip[[#This Row],[Datum]])=12),1.1,IF(OR(MONTH(jaar_zip[[#This Row],[Datum]])=3,MONTH(jaar_zip[[#This Row],[Datum]])=10),1,0.8))*jaar_zip[[#This Row],[graaddagen]],"")</f>
        <v>1.2800000000000011</v>
      </c>
      <c r="O9226" s="101">
        <f>IF(ISNUMBER(jaar_zip[[#This Row],[etmaaltemperatuur]]),IF(jaar_zip[[#This Row],[etmaaltemperatuur]]&gt;stookgrens,jaar_zip[[#This Row],[etmaaltemperatuur]]-stookgrens,0),"")</f>
        <v>0</v>
      </c>
    </row>
    <row r="9227" spans="1:15" x14ac:dyDescent="0.25">
      <c r="A9227">
        <v>391</v>
      </c>
      <c r="B9227">
        <v>20240702</v>
      </c>
      <c r="C9227">
        <v>0.9</v>
      </c>
      <c r="D9227">
        <v>15.4</v>
      </c>
      <c r="E9227">
        <v>841</v>
      </c>
      <c r="F9227">
        <v>4</v>
      </c>
      <c r="H9227">
        <v>82</v>
      </c>
      <c r="I9227" s="101" t="s">
        <v>45</v>
      </c>
      <c r="J9227" s="1">
        <f>DATEVALUE(RIGHT(jaar_zip[[#This Row],[YYYYMMDD]],2)&amp;"-"&amp;MID(jaar_zip[[#This Row],[YYYYMMDD]],5,2)&amp;"-"&amp;LEFT(jaar_zip[[#This Row],[YYYYMMDD]],4))</f>
        <v>45475</v>
      </c>
      <c r="K9227" s="101" t="str">
        <f>IF(AND(VALUE(MONTH(jaar_zip[[#This Row],[Datum]]))=1,VALUE(WEEKNUM(jaar_zip[[#This Row],[Datum]],21))&gt;51),RIGHT(YEAR(jaar_zip[[#This Row],[Datum]])-1,2),RIGHT(YEAR(jaar_zip[[#This Row],[Datum]]),2))&amp;"-"&amp; TEXT(WEEKNUM(jaar_zip[[#This Row],[Datum]],21),"00")</f>
        <v>24-27</v>
      </c>
      <c r="L9227" s="101">
        <f>MONTH(jaar_zip[[#This Row],[Datum]])</f>
        <v>7</v>
      </c>
      <c r="M9227" s="101">
        <f>IF(ISNUMBER(jaar_zip[[#This Row],[etmaaltemperatuur]]),IF(jaar_zip[[#This Row],[etmaaltemperatuur]]&lt;stookgrens,stookgrens-jaar_zip[[#This Row],[etmaaltemperatuur]],0),"")</f>
        <v>2.5999999999999996</v>
      </c>
      <c r="N9227" s="101">
        <f>IF(ISNUMBER(jaar_zip[[#This Row],[graaddagen]]),IF(OR(MONTH(jaar_zip[[#This Row],[Datum]])=1,MONTH(jaar_zip[[#This Row],[Datum]])=2,MONTH(jaar_zip[[#This Row],[Datum]])=11,MONTH(jaar_zip[[#This Row],[Datum]])=12),1.1,IF(OR(MONTH(jaar_zip[[#This Row],[Datum]])=3,MONTH(jaar_zip[[#This Row],[Datum]])=10),1,0.8))*jaar_zip[[#This Row],[graaddagen]],"")</f>
        <v>2.0799999999999996</v>
      </c>
      <c r="O9227" s="101">
        <f>IF(ISNUMBER(jaar_zip[[#This Row],[etmaaltemperatuur]]),IF(jaar_zip[[#This Row],[etmaaltemperatuur]]&gt;stookgrens,jaar_zip[[#This Row],[etmaaltemperatuur]]-stookgrens,0),"")</f>
        <v>0</v>
      </c>
    </row>
    <row r="9228" spans="1:15" x14ac:dyDescent="0.25">
      <c r="A9228">
        <v>391</v>
      </c>
      <c r="B9228">
        <v>20240703</v>
      </c>
      <c r="C9228">
        <v>1</v>
      </c>
      <c r="D9228">
        <v>13.6</v>
      </c>
      <c r="E9228">
        <v>1043</v>
      </c>
      <c r="F9228">
        <v>5.7</v>
      </c>
      <c r="H9228">
        <v>87</v>
      </c>
      <c r="I9228" s="101" t="s">
        <v>45</v>
      </c>
      <c r="J9228" s="1">
        <f>DATEVALUE(RIGHT(jaar_zip[[#This Row],[YYYYMMDD]],2)&amp;"-"&amp;MID(jaar_zip[[#This Row],[YYYYMMDD]],5,2)&amp;"-"&amp;LEFT(jaar_zip[[#This Row],[YYYYMMDD]],4))</f>
        <v>45476</v>
      </c>
      <c r="K9228" s="101" t="str">
        <f>IF(AND(VALUE(MONTH(jaar_zip[[#This Row],[Datum]]))=1,VALUE(WEEKNUM(jaar_zip[[#This Row],[Datum]],21))&gt;51),RIGHT(YEAR(jaar_zip[[#This Row],[Datum]])-1,2),RIGHT(YEAR(jaar_zip[[#This Row],[Datum]]),2))&amp;"-"&amp; TEXT(WEEKNUM(jaar_zip[[#This Row],[Datum]],21),"00")</f>
        <v>24-27</v>
      </c>
      <c r="L9228" s="101">
        <f>MONTH(jaar_zip[[#This Row],[Datum]])</f>
        <v>7</v>
      </c>
      <c r="M9228" s="101">
        <f>IF(ISNUMBER(jaar_zip[[#This Row],[etmaaltemperatuur]]),IF(jaar_zip[[#This Row],[etmaaltemperatuur]]&lt;stookgrens,stookgrens-jaar_zip[[#This Row],[etmaaltemperatuur]],0),"")</f>
        <v>4.4000000000000004</v>
      </c>
      <c r="N9228" s="101">
        <f>IF(ISNUMBER(jaar_zip[[#This Row],[graaddagen]]),IF(OR(MONTH(jaar_zip[[#This Row],[Datum]])=1,MONTH(jaar_zip[[#This Row],[Datum]])=2,MONTH(jaar_zip[[#This Row],[Datum]])=11,MONTH(jaar_zip[[#This Row],[Datum]])=12),1.1,IF(OR(MONTH(jaar_zip[[#This Row],[Datum]])=3,MONTH(jaar_zip[[#This Row],[Datum]])=10),1,0.8))*jaar_zip[[#This Row],[graaddagen]],"")</f>
        <v>3.5200000000000005</v>
      </c>
      <c r="O9228" s="101">
        <f>IF(ISNUMBER(jaar_zip[[#This Row],[etmaaltemperatuur]]),IF(jaar_zip[[#This Row],[etmaaltemperatuur]]&gt;stookgrens,jaar_zip[[#This Row],[etmaaltemperatuur]]-stookgrens,0),"")</f>
        <v>0</v>
      </c>
    </row>
    <row r="9229" spans="1:15" x14ac:dyDescent="0.25">
      <c r="A9229">
        <v>391</v>
      </c>
      <c r="B9229">
        <v>20240704</v>
      </c>
      <c r="C9229">
        <v>1.6</v>
      </c>
      <c r="D9229">
        <v>16</v>
      </c>
      <c r="E9229">
        <v>2237</v>
      </c>
      <c r="F9229">
        <v>3.4</v>
      </c>
      <c r="H9229">
        <v>73</v>
      </c>
      <c r="I9229" s="101" t="s">
        <v>45</v>
      </c>
      <c r="J9229" s="1">
        <f>DATEVALUE(RIGHT(jaar_zip[[#This Row],[YYYYMMDD]],2)&amp;"-"&amp;MID(jaar_zip[[#This Row],[YYYYMMDD]],5,2)&amp;"-"&amp;LEFT(jaar_zip[[#This Row],[YYYYMMDD]],4))</f>
        <v>45477</v>
      </c>
      <c r="K9229" s="101" t="str">
        <f>IF(AND(VALUE(MONTH(jaar_zip[[#This Row],[Datum]]))=1,VALUE(WEEKNUM(jaar_zip[[#This Row],[Datum]],21))&gt;51),RIGHT(YEAR(jaar_zip[[#This Row],[Datum]])-1,2),RIGHT(YEAR(jaar_zip[[#This Row],[Datum]]),2))&amp;"-"&amp; TEXT(WEEKNUM(jaar_zip[[#This Row],[Datum]],21),"00")</f>
        <v>24-27</v>
      </c>
      <c r="L9229" s="101">
        <f>MONTH(jaar_zip[[#This Row],[Datum]])</f>
        <v>7</v>
      </c>
      <c r="M9229" s="101">
        <f>IF(ISNUMBER(jaar_zip[[#This Row],[etmaaltemperatuur]]),IF(jaar_zip[[#This Row],[etmaaltemperatuur]]&lt;stookgrens,stookgrens-jaar_zip[[#This Row],[etmaaltemperatuur]],0),"")</f>
        <v>2</v>
      </c>
      <c r="N9229" s="101">
        <f>IF(ISNUMBER(jaar_zip[[#This Row],[graaddagen]]),IF(OR(MONTH(jaar_zip[[#This Row],[Datum]])=1,MONTH(jaar_zip[[#This Row],[Datum]])=2,MONTH(jaar_zip[[#This Row],[Datum]])=11,MONTH(jaar_zip[[#This Row],[Datum]])=12),1.1,IF(OR(MONTH(jaar_zip[[#This Row],[Datum]])=3,MONTH(jaar_zip[[#This Row],[Datum]])=10),1,0.8))*jaar_zip[[#This Row],[graaddagen]],"")</f>
        <v>1.6</v>
      </c>
      <c r="O9229" s="101">
        <f>IF(ISNUMBER(jaar_zip[[#This Row],[etmaaltemperatuur]]),IF(jaar_zip[[#This Row],[etmaaltemperatuur]]&gt;stookgrens,jaar_zip[[#This Row],[etmaaltemperatuur]]-stookgrens,0),"")</f>
        <v>0</v>
      </c>
    </row>
    <row r="9230" spans="1:15" x14ac:dyDescent="0.25">
      <c r="A9230">
        <v>391</v>
      </c>
      <c r="B9230">
        <v>20240705</v>
      </c>
      <c r="C9230">
        <v>2</v>
      </c>
      <c r="D9230">
        <v>15.9</v>
      </c>
      <c r="E9230">
        <v>1186</v>
      </c>
      <c r="F9230">
        <v>0.6</v>
      </c>
      <c r="H9230">
        <v>79</v>
      </c>
      <c r="I9230" s="101" t="s">
        <v>45</v>
      </c>
      <c r="J9230" s="1">
        <f>DATEVALUE(RIGHT(jaar_zip[[#This Row],[YYYYMMDD]],2)&amp;"-"&amp;MID(jaar_zip[[#This Row],[YYYYMMDD]],5,2)&amp;"-"&amp;LEFT(jaar_zip[[#This Row],[YYYYMMDD]],4))</f>
        <v>45478</v>
      </c>
      <c r="K9230" s="101" t="str">
        <f>IF(AND(VALUE(MONTH(jaar_zip[[#This Row],[Datum]]))=1,VALUE(WEEKNUM(jaar_zip[[#This Row],[Datum]],21))&gt;51),RIGHT(YEAR(jaar_zip[[#This Row],[Datum]])-1,2),RIGHT(YEAR(jaar_zip[[#This Row],[Datum]]),2))&amp;"-"&amp; TEXT(WEEKNUM(jaar_zip[[#This Row],[Datum]],21),"00")</f>
        <v>24-27</v>
      </c>
      <c r="L9230" s="101">
        <f>MONTH(jaar_zip[[#This Row],[Datum]])</f>
        <v>7</v>
      </c>
      <c r="M9230" s="101">
        <f>IF(ISNUMBER(jaar_zip[[#This Row],[etmaaltemperatuur]]),IF(jaar_zip[[#This Row],[etmaaltemperatuur]]&lt;stookgrens,stookgrens-jaar_zip[[#This Row],[etmaaltemperatuur]],0),"")</f>
        <v>2.0999999999999996</v>
      </c>
      <c r="N9230" s="101">
        <f>IF(ISNUMBER(jaar_zip[[#This Row],[graaddagen]]),IF(OR(MONTH(jaar_zip[[#This Row],[Datum]])=1,MONTH(jaar_zip[[#This Row],[Datum]])=2,MONTH(jaar_zip[[#This Row],[Datum]])=11,MONTH(jaar_zip[[#This Row],[Datum]])=12),1.1,IF(OR(MONTH(jaar_zip[[#This Row],[Datum]])=3,MONTH(jaar_zip[[#This Row],[Datum]])=10),1,0.8))*jaar_zip[[#This Row],[graaddagen]],"")</f>
        <v>1.6799999999999997</v>
      </c>
      <c r="O9230" s="101">
        <f>IF(ISNUMBER(jaar_zip[[#This Row],[etmaaltemperatuur]]),IF(jaar_zip[[#This Row],[etmaaltemperatuur]]&gt;stookgrens,jaar_zip[[#This Row],[etmaaltemperatuur]]-stookgrens,0),"")</f>
        <v>0</v>
      </c>
    </row>
    <row r="9231" spans="1:15" x14ac:dyDescent="0.25">
      <c r="A9231">
        <v>391</v>
      </c>
      <c r="B9231">
        <v>20240706</v>
      </c>
      <c r="C9231">
        <v>3</v>
      </c>
      <c r="D9231">
        <v>18.100000000000001</v>
      </c>
      <c r="E9231">
        <v>1683</v>
      </c>
      <c r="F9231">
        <v>0</v>
      </c>
      <c r="H9231">
        <v>64</v>
      </c>
      <c r="I9231" s="101" t="s">
        <v>45</v>
      </c>
      <c r="J9231" s="1">
        <f>DATEVALUE(RIGHT(jaar_zip[[#This Row],[YYYYMMDD]],2)&amp;"-"&amp;MID(jaar_zip[[#This Row],[YYYYMMDD]],5,2)&amp;"-"&amp;LEFT(jaar_zip[[#This Row],[YYYYMMDD]],4))</f>
        <v>45479</v>
      </c>
      <c r="K9231" s="101" t="str">
        <f>IF(AND(VALUE(MONTH(jaar_zip[[#This Row],[Datum]]))=1,VALUE(WEEKNUM(jaar_zip[[#This Row],[Datum]],21))&gt;51),RIGHT(YEAR(jaar_zip[[#This Row],[Datum]])-1,2),RIGHT(YEAR(jaar_zip[[#This Row],[Datum]]),2))&amp;"-"&amp; TEXT(WEEKNUM(jaar_zip[[#This Row],[Datum]],21),"00")</f>
        <v>24-27</v>
      </c>
      <c r="L9231" s="101">
        <f>MONTH(jaar_zip[[#This Row],[Datum]])</f>
        <v>7</v>
      </c>
      <c r="M9231" s="101">
        <f>IF(ISNUMBER(jaar_zip[[#This Row],[etmaaltemperatuur]]),IF(jaar_zip[[#This Row],[etmaaltemperatuur]]&lt;stookgrens,stookgrens-jaar_zip[[#This Row],[etmaaltemperatuur]],0),"")</f>
        <v>0</v>
      </c>
      <c r="N9231" s="101">
        <f>IF(ISNUMBER(jaar_zip[[#This Row],[graaddagen]]),IF(OR(MONTH(jaar_zip[[#This Row],[Datum]])=1,MONTH(jaar_zip[[#This Row],[Datum]])=2,MONTH(jaar_zip[[#This Row],[Datum]])=11,MONTH(jaar_zip[[#This Row],[Datum]])=12),1.1,IF(OR(MONTH(jaar_zip[[#This Row],[Datum]])=3,MONTH(jaar_zip[[#This Row],[Datum]])=10),1,0.8))*jaar_zip[[#This Row],[graaddagen]],"")</f>
        <v>0</v>
      </c>
      <c r="O9231" s="101">
        <f>IF(ISNUMBER(jaar_zip[[#This Row],[etmaaltemperatuur]]),IF(jaar_zip[[#This Row],[etmaaltemperatuur]]&gt;stookgrens,jaar_zip[[#This Row],[etmaaltemperatuur]]-stookgrens,0),"")</f>
        <v>0.10000000000000142</v>
      </c>
    </row>
    <row r="9232" spans="1:15" x14ac:dyDescent="0.25">
      <c r="A9232">
        <v>391</v>
      </c>
      <c r="B9232">
        <v>20240707</v>
      </c>
      <c r="C9232">
        <v>1.7</v>
      </c>
      <c r="D9232">
        <v>16.100000000000001</v>
      </c>
      <c r="E9232">
        <v>1751</v>
      </c>
      <c r="F9232">
        <v>0</v>
      </c>
      <c r="H9232">
        <v>65</v>
      </c>
      <c r="I9232" s="101" t="s">
        <v>45</v>
      </c>
      <c r="J9232" s="1">
        <f>DATEVALUE(RIGHT(jaar_zip[[#This Row],[YYYYMMDD]],2)&amp;"-"&amp;MID(jaar_zip[[#This Row],[YYYYMMDD]],5,2)&amp;"-"&amp;LEFT(jaar_zip[[#This Row],[YYYYMMDD]],4))</f>
        <v>45480</v>
      </c>
      <c r="K9232" s="101" t="str">
        <f>IF(AND(VALUE(MONTH(jaar_zip[[#This Row],[Datum]]))=1,VALUE(WEEKNUM(jaar_zip[[#This Row],[Datum]],21))&gt;51),RIGHT(YEAR(jaar_zip[[#This Row],[Datum]])-1,2),RIGHT(YEAR(jaar_zip[[#This Row],[Datum]]),2))&amp;"-"&amp; TEXT(WEEKNUM(jaar_zip[[#This Row],[Datum]],21),"00")</f>
        <v>24-27</v>
      </c>
      <c r="L9232" s="101">
        <f>MONTH(jaar_zip[[#This Row],[Datum]])</f>
        <v>7</v>
      </c>
      <c r="M9232" s="101">
        <f>IF(ISNUMBER(jaar_zip[[#This Row],[etmaaltemperatuur]]),IF(jaar_zip[[#This Row],[etmaaltemperatuur]]&lt;stookgrens,stookgrens-jaar_zip[[#This Row],[etmaaltemperatuur]],0),"")</f>
        <v>1.8999999999999986</v>
      </c>
      <c r="N9232" s="101">
        <f>IF(ISNUMBER(jaar_zip[[#This Row],[graaddagen]]),IF(OR(MONTH(jaar_zip[[#This Row],[Datum]])=1,MONTH(jaar_zip[[#This Row],[Datum]])=2,MONTH(jaar_zip[[#This Row],[Datum]])=11,MONTH(jaar_zip[[#This Row],[Datum]])=12),1.1,IF(OR(MONTH(jaar_zip[[#This Row],[Datum]])=3,MONTH(jaar_zip[[#This Row],[Datum]])=10),1,0.8))*jaar_zip[[#This Row],[graaddagen]],"")</f>
        <v>1.5199999999999989</v>
      </c>
      <c r="O9232" s="101">
        <f>IF(ISNUMBER(jaar_zip[[#This Row],[etmaaltemperatuur]]),IF(jaar_zip[[#This Row],[etmaaltemperatuur]]&gt;stookgrens,jaar_zip[[#This Row],[etmaaltemperatuur]]-stookgrens,0),"")</f>
        <v>0</v>
      </c>
    </row>
    <row r="9233" spans="1:15" x14ac:dyDescent="0.25">
      <c r="A9233">
        <v>391</v>
      </c>
      <c r="B9233">
        <v>20240708</v>
      </c>
      <c r="C9233">
        <v>1.1000000000000001</v>
      </c>
      <c r="D9233">
        <v>17.7</v>
      </c>
      <c r="E9233">
        <v>1891</v>
      </c>
      <c r="F9233">
        <v>0</v>
      </c>
      <c r="H9233">
        <v>71</v>
      </c>
      <c r="I9233" s="101" t="s">
        <v>45</v>
      </c>
      <c r="J9233" s="1">
        <f>DATEVALUE(RIGHT(jaar_zip[[#This Row],[YYYYMMDD]],2)&amp;"-"&amp;MID(jaar_zip[[#This Row],[YYYYMMDD]],5,2)&amp;"-"&amp;LEFT(jaar_zip[[#This Row],[YYYYMMDD]],4))</f>
        <v>45481</v>
      </c>
      <c r="K9233" s="101" t="str">
        <f>IF(AND(VALUE(MONTH(jaar_zip[[#This Row],[Datum]]))=1,VALUE(WEEKNUM(jaar_zip[[#This Row],[Datum]],21))&gt;51),RIGHT(YEAR(jaar_zip[[#This Row],[Datum]])-1,2),RIGHT(YEAR(jaar_zip[[#This Row],[Datum]]),2))&amp;"-"&amp; TEXT(WEEKNUM(jaar_zip[[#This Row],[Datum]],21),"00")</f>
        <v>24-28</v>
      </c>
      <c r="L9233" s="101">
        <f>MONTH(jaar_zip[[#This Row],[Datum]])</f>
        <v>7</v>
      </c>
      <c r="M9233" s="101">
        <f>IF(ISNUMBER(jaar_zip[[#This Row],[etmaaltemperatuur]]),IF(jaar_zip[[#This Row],[etmaaltemperatuur]]&lt;stookgrens,stookgrens-jaar_zip[[#This Row],[etmaaltemperatuur]],0),"")</f>
        <v>0.30000000000000071</v>
      </c>
      <c r="N9233" s="101">
        <f>IF(ISNUMBER(jaar_zip[[#This Row],[graaddagen]]),IF(OR(MONTH(jaar_zip[[#This Row],[Datum]])=1,MONTH(jaar_zip[[#This Row],[Datum]])=2,MONTH(jaar_zip[[#This Row],[Datum]])=11,MONTH(jaar_zip[[#This Row],[Datum]])=12),1.1,IF(OR(MONTH(jaar_zip[[#This Row],[Datum]])=3,MONTH(jaar_zip[[#This Row],[Datum]])=10),1,0.8))*jaar_zip[[#This Row],[graaddagen]],"")</f>
        <v>0.24000000000000057</v>
      </c>
      <c r="O9233" s="101">
        <f>IF(ISNUMBER(jaar_zip[[#This Row],[etmaaltemperatuur]]),IF(jaar_zip[[#This Row],[etmaaltemperatuur]]&gt;stookgrens,jaar_zip[[#This Row],[etmaaltemperatuur]]-stookgrens,0),"")</f>
        <v>0</v>
      </c>
    </row>
    <row r="9234" spans="1:15" x14ac:dyDescent="0.25">
      <c r="A9234">
        <v>391</v>
      </c>
      <c r="B9234">
        <v>20240709</v>
      </c>
      <c r="C9234">
        <v>2.4</v>
      </c>
      <c r="D9234">
        <v>22.6</v>
      </c>
      <c r="E9234">
        <v>2496</v>
      </c>
      <c r="F9234">
        <v>3.9</v>
      </c>
      <c r="H9234">
        <v>66</v>
      </c>
      <c r="I9234" s="101" t="s">
        <v>45</v>
      </c>
      <c r="J9234" s="1">
        <f>DATEVALUE(RIGHT(jaar_zip[[#This Row],[YYYYMMDD]],2)&amp;"-"&amp;MID(jaar_zip[[#This Row],[YYYYMMDD]],5,2)&amp;"-"&amp;LEFT(jaar_zip[[#This Row],[YYYYMMDD]],4))</f>
        <v>45482</v>
      </c>
      <c r="K9234" s="101" t="str">
        <f>IF(AND(VALUE(MONTH(jaar_zip[[#This Row],[Datum]]))=1,VALUE(WEEKNUM(jaar_zip[[#This Row],[Datum]],21))&gt;51),RIGHT(YEAR(jaar_zip[[#This Row],[Datum]])-1,2),RIGHT(YEAR(jaar_zip[[#This Row],[Datum]]),2))&amp;"-"&amp; TEXT(WEEKNUM(jaar_zip[[#This Row],[Datum]],21),"00")</f>
        <v>24-28</v>
      </c>
      <c r="L9234" s="101">
        <f>MONTH(jaar_zip[[#This Row],[Datum]])</f>
        <v>7</v>
      </c>
      <c r="M9234" s="101">
        <f>IF(ISNUMBER(jaar_zip[[#This Row],[etmaaltemperatuur]]),IF(jaar_zip[[#This Row],[etmaaltemperatuur]]&lt;stookgrens,stookgrens-jaar_zip[[#This Row],[etmaaltemperatuur]],0),"")</f>
        <v>0</v>
      </c>
      <c r="N9234" s="101">
        <f>IF(ISNUMBER(jaar_zip[[#This Row],[graaddagen]]),IF(OR(MONTH(jaar_zip[[#This Row],[Datum]])=1,MONTH(jaar_zip[[#This Row],[Datum]])=2,MONTH(jaar_zip[[#This Row],[Datum]])=11,MONTH(jaar_zip[[#This Row],[Datum]])=12),1.1,IF(OR(MONTH(jaar_zip[[#This Row],[Datum]])=3,MONTH(jaar_zip[[#This Row],[Datum]])=10),1,0.8))*jaar_zip[[#This Row],[graaddagen]],"")</f>
        <v>0</v>
      </c>
      <c r="O9234" s="101">
        <f>IF(ISNUMBER(jaar_zip[[#This Row],[etmaaltemperatuur]]),IF(jaar_zip[[#This Row],[etmaaltemperatuur]]&gt;stookgrens,jaar_zip[[#This Row],[etmaaltemperatuur]]-stookgrens,0),"")</f>
        <v>4.6000000000000014</v>
      </c>
    </row>
    <row r="9235" spans="1:15" x14ac:dyDescent="0.25">
      <c r="A9235">
        <v>391</v>
      </c>
      <c r="B9235">
        <v>20240710</v>
      </c>
      <c r="C9235">
        <v>1.3</v>
      </c>
      <c r="D9235">
        <v>20.3</v>
      </c>
      <c r="E9235">
        <v>1876</v>
      </c>
      <c r="F9235">
        <v>1.3</v>
      </c>
      <c r="H9235">
        <v>81</v>
      </c>
      <c r="I9235" s="101" t="s">
        <v>45</v>
      </c>
      <c r="J9235" s="1">
        <f>DATEVALUE(RIGHT(jaar_zip[[#This Row],[YYYYMMDD]],2)&amp;"-"&amp;MID(jaar_zip[[#This Row],[YYYYMMDD]],5,2)&amp;"-"&amp;LEFT(jaar_zip[[#This Row],[YYYYMMDD]],4))</f>
        <v>45483</v>
      </c>
      <c r="K9235" s="101" t="str">
        <f>IF(AND(VALUE(MONTH(jaar_zip[[#This Row],[Datum]]))=1,VALUE(WEEKNUM(jaar_zip[[#This Row],[Datum]],21))&gt;51),RIGHT(YEAR(jaar_zip[[#This Row],[Datum]])-1,2),RIGHT(YEAR(jaar_zip[[#This Row],[Datum]]),2))&amp;"-"&amp; TEXT(WEEKNUM(jaar_zip[[#This Row],[Datum]],21),"00")</f>
        <v>24-28</v>
      </c>
      <c r="L9235" s="101">
        <f>MONTH(jaar_zip[[#This Row],[Datum]])</f>
        <v>7</v>
      </c>
      <c r="M9235" s="101">
        <f>IF(ISNUMBER(jaar_zip[[#This Row],[etmaaltemperatuur]]),IF(jaar_zip[[#This Row],[etmaaltemperatuur]]&lt;stookgrens,stookgrens-jaar_zip[[#This Row],[etmaaltemperatuur]],0),"")</f>
        <v>0</v>
      </c>
      <c r="N9235" s="101">
        <f>IF(ISNUMBER(jaar_zip[[#This Row],[graaddagen]]),IF(OR(MONTH(jaar_zip[[#This Row],[Datum]])=1,MONTH(jaar_zip[[#This Row],[Datum]])=2,MONTH(jaar_zip[[#This Row],[Datum]])=11,MONTH(jaar_zip[[#This Row],[Datum]])=12),1.1,IF(OR(MONTH(jaar_zip[[#This Row],[Datum]])=3,MONTH(jaar_zip[[#This Row],[Datum]])=10),1,0.8))*jaar_zip[[#This Row],[graaddagen]],"")</f>
        <v>0</v>
      </c>
      <c r="O9235" s="101">
        <f>IF(ISNUMBER(jaar_zip[[#This Row],[etmaaltemperatuur]]),IF(jaar_zip[[#This Row],[etmaaltemperatuur]]&gt;stookgrens,jaar_zip[[#This Row],[etmaaltemperatuur]]-stookgrens,0),"")</f>
        <v>2.3000000000000007</v>
      </c>
    </row>
    <row r="9236" spans="1:15" x14ac:dyDescent="0.25">
      <c r="A9236">
        <v>391</v>
      </c>
      <c r="B9236">
        <v>20240711</v>
      </c>
      <c r="C9236">
        <v>1.3</v>
      </c>
      <c r="D9236">
        <v>18.899999999999999</v>
      </c>
      <c r="E9236">
        <v>2477</v>
      </c>
      <c r="F9236">
        <v>0</v>
      </c>
      <c r="H9236">
        <v>69</v>
      </c>
      <c r="I9236" s="101" t="s">
        <v>45</v>
      </c>
      <c r="J9236" s="1">
        <f>DATEVALUE(RIGHT(jaar_zip[[#This Row],[YYYYMMDD]],2)&amp;"-"&amp;MID(jaar_zip[[#This Row],[YYYYMMDD]],5,2)&amp;"-"&amp;LEFT(jaar_zip[[#This Row],[YYYYMMDD]],4))</f>
        <v>45484</v>
      </c>
      <c r="K9236" s="101" t="str">
        <f>IF(AND(VALUE(MONTH(jaar_zip[[#This Row],[Datum]]))=1,VALUE(WEEKNUM(jaar_zip[[#This Row],[Datum]],21))&gt;51),RIGHT(YEAR(jaar_zip[[#This Row],[Datum]])-1,2),RIGHT(YEAR(jaar_zip[[#This Row],[Datum]]),2))&amp;"-"&amp; TEXT(WEEKNUM(jaar_zip[[#This Row],[Datum]],21),"00")</f>
        <v>24-28</v>
      </c>
      <c r="L9236" s="101">
        <f>MONTH(jaar_zip[[#This Row],[Datum]])</f>
        <v>7</v>
      </c>
      <c r="M9236" s="101">
        <f>IF(ISNUMBER(jaar_zip[[#This Row],[etmaaltemperatuur]]),IF(jaar_zip[[#This Row],[etmaaltemperatuur]]&lt;stookgrens,stookgrens-jaar_zip[[#This Row],[etmaaltemperatuur]],0),"")</f>
        <v>0</v>
      </c>
      <c r="N9236" s="101">
        <f>IF(ISNUMBER(jaar_zip[[#This Row],[graaddagen]]),IF(OR(MONTH(jaar_zip[[#This Row],[Datum]])=1,MONTH(jaar_zip[[#This Row],[Datum]])=2,MONTH(jaar_zip[[#This Row],[Datum]])=11,MONTH(jaar_zip[[#This Row],[Datum]])=12),1.1,IF(OR(MONTH(jaar_zip[[#This Row],[Datum]])=3,MONTH(jaar_zip[[#This Row],[Datum]])=10),1,0.8))*jaar_zip[[#This Row],[graaddagen]],"")</f>
        <v>0</v>
      </c>
      <c r="O9236" s="101">
        <f>IF(ISNUMBER(jaar_zip[[#This Row],[etmaaltemperatuur]]),IF(jaar_zip[[#This Row],[etmaaltemperatuur]]&gt;stookgrens,jaar_zip[[#This Row],[etmaaltemperatuur]]-stookgrens,0),"")</f>
        <v>0.89999999999999858</v>
      </c>
    </row>
    <row r="9237" spans="1:15" x14ac:dyDescent="0.25">
      <c r="A9237">
        <v>391</v>
      </c>
      <c r="B9237">
        <v>20240712</v>
      </c>
      <c r="C9237">
        <v>2.2000000000000002</v>
      </c>
      <c r="D9237">
        <v>14.9</v>
      </c>
      <c r="E9237">
        <v>527</v>
      </c>
      <c r="F9237">
        <v>17.399999999999999</v>
      </c>
      <c r="H9237">
        <v>90</v>
      </c>
      <c r="I9237" s="101" t="s">
        <v>45</v>
      </c>
      <c r="J9237" s="1">
        <f>DATEVALUE(RIGHT(jaar_zip[[#This Row],[YYYYMMDD]],2)&amp;"-"&amp;MID(jaar_zip[[#This Row],[YYYYMMDD]],5,2)&amp;"-"&amp;LEFT(jaar_zip[[#This Row],[YYYYMMDD]],4))</f>
        <v>45485</v>
      </c>
      <c r="K9237" s="101" t="str">
        <f>IF(AND(VALUE(MONTH(jaar_zip[[#This Row],[Datum]]))=1,VALUE(WEEKNUM(jaar_zip[[#This Row],[Datum]],21))&gt;51),RIGHT(YEAR(jaar_zip[[#This Row],[Datum]])-1,2),RIGHT(YEAR(jaar_zip[[#This Row],[Datum]]),2))&amp;"-"&amp; TEXT(WEEKNUM(jaar_zip[[#This Row],[Datum]],21),"00")</f>
        <v>24-28</v>
      </c>
      <c r="L9237" s="101">
        <f>MONTH(jaar_zip[[#This Row],[Datum]])</f>
        <v>7</v>
      </c>
      <c r="M9237" s="101">
        <f>IF(ISNUMBER(jaar_zip[[#This Row],[etmaaltemperatuur]]),IF(jaar_zip[[#This Row],[etmaaltemperatuur]]&lt;stookgrens,stookgrens-jaar_zip[[#This Row],[etmaaltemperatuur]],0),"")</f>
        <v>3.0999999999999996</v>
      </c>
      <c r="N9237" s="101">
        <f>IF(ISNUMBER(jaar_zip[[#This Row],[graaddagen]]),IF(OR(MONTH(jaar_zip[[#This Row],[Datum]])=1,MONTH(jaar_zip[[#This Row],[Datum]])=2,MONTH(jaar_zip[[#This Row],[Datum]])=11,MONTH(jaar_zip[[#This Row],[Datum]])=12),1.1,IF(OR(MONTH(jaar_zip[[#This Row],[Datum]])=3,MONTH(jaar_zip[[#This Row],[Datum]])=10),1,0.8))*jaar_zip[[#This Row],[graaddagen]],"")</f>
        <v>2.48</v>
      </c>
      <c r="O9237" s="101">
        <f>IF(ISNUMBER(jaar_zip[[#This Row],[etmaaltemperatuur]]),IF(jaar_zip[[#This Row],[etmaaltemperatuur]]&gt;stookgrens,jaar_zip[[#This Row],[etmaaltemperatuur]]-stookgrens,0),"")</f>
        <v>0</v>
      </c>
    </row>
    <row r="9238" spans="1:15" x14ac:dyDescent="0.25">
      <c r="A9238">
        <v>391</v>
      </c>
      <c r="B9238">
        <v>20240713</v>
      </c>
      <c r="C9238">
        <v>1.7</v>
      </c>
      <c r="D9238">
        <v>14.9</v>
      </c>
      <c r="E9238">
        <v>893</v>
      </c>
      <c r="F9238">
        <v>-0.1</v>
      </c>
      <c r="H9238">
        <v>82</v>
      </c>
      <c r="I9238" s="101" t="s">
        <v>45</v>
      </c>
      <c r="J9238" s="1">
        <f>DATEVALUE(RIGHT(jaar_zip[[#This Row],[YYYYMMDD]],2)&amp;"-"&amp;MID(jaar_zip[[#This Row],[YYYYMMDD]],5,2)&amp;"-"&amp;LEFT(jaar_zip[[#This Row],[YYYYMMDD]],4))</f>
        <v>45486</v>
      </c>
      <c r="K9238" s="101" t="str">
        <f>IF(AND(VALUE(MONTH(jaar_zip[[#This Row],[Datum]]))=1,VALUE(WEEKNUM(jaar_zip[[#This Row],[Datum]],21))&gt;51),RIGHT(YEAR(jaar_zip[[#This Row],[Datum]])-1,2),RIGHT(YEAR(jaar_zip[[#This Row],[Datum]]),2))&amp;"-"&amp; TEXT(WEEKNUM(jaar_zip[[#This Row],[Datum]],21),"00")</f>
        <v>24-28</v>
      </c>
      <c r="L9238" s="101">
        <f>MONTH(jaar_zip[[#This Row],[Datum]])</f>
        <v>7</v>
      </c>
      <c r="M9238" s="101">
        <f>IF(ISNUMBER(jaar_zip[[#This Row],[etmaaltemperatuur]]),IF(jaar_zip[[#This Row],[etmaaltemperatuur]]&lt;stookgrens,stookgrens-jaar_zip[[#This Row],[etmaaltemperatuur]],0),"")</f>
        <v>3.0999999999999996</v>
      </c>
      <c r="N9238" s="101">
        <f>IF(ISNUMBER(jaar_zip[[#This Row],[graaddagen]]),IF(OR(MONTH(jaar_zip[[#This Row],[Datum]])=1,MONTH(jaar_zip[[#This Row],[Datum]])=2,MONTH(jaar_zip[[#This Row],[Datum]])=11,MONTH(jaar_zip[[#This Row],[Datum]])=12),1.1,IF(OR(MONTH(jaar_zip[[#This Row],[Datum]])=3,MONTH(jaar_zip[[#This Row],[Datum]])=10),1,0.8))*jaar_zip[[#This Row],[graaddagen]],"")</f>
        <v>2.48</v>
      </c>
      <c r="O9238" s="101">
        <f>IF(ISNUMBER(jaar_zip[[#This Row],[etmaaltemperatuur]]),IF(jaar_zip[[#This Row],[etmaaltemperatuur]]&gt;stookgrens,jaar_zip[[#This Row],[etmaaltemperatuur]]-stookgrens,0),"")</f>
        <v>0</v>
      </c>
    </row>
    <row r="9239" spans="1:15" x14ac:dyDescent="0.25">
      <c r="A9239">
        <v>391</v>
      </c>
      <c r="B9239">
        <v>20240714</v>
      </c>
      <c r="C9239">
        <v>1.1000000000000001</v>
      </c>
      <c r="D9239">
        <v>16.8</v>
      </c>
      <c r="E9239">
        <v>2125</v>
      </c>
      <c r="F9239">
        <v>0</v>
      </c>
      <c r="H9239">
        <v>74</v>
      </c>
      <c r="I9239" s="101" t="s">
        <v>45</v>
      </c>
      <c r="J9239" s="1">
        <f>DATEVALUE(RIGHT(jaar_zip[[#This Row],[YYYYMMDD]],2)&amp;"-"&amp;MID(jaar_zip[[#This Row],[YYYYMMDD]],5,2)&amp;"-"&amp;LEFT(jaar_zip[[#This Row],[YYYYMMDD]],4))</f>
        <v>45487</v>
      </c>
      <c r="K9239" s="101" t="str">
        <f>IF(AND(VALUE(MONTH(jaar_zip[[#This Row],[Datum]]))=1,VALUE(WEEKNUM(jaar_zip[[#This Row],[Datum]],21))&gt;51),RIGHT(YEAR(jaar_zip[[#This Row],[Datum]])-1,2),RIGHT(YEAR(jaar_zip[[#This Row],[Datum]]),2))&amp;"-"&amp; TEXT(WEEKNUM(jaar_zip[[#This Row],[Datum]],21),"00")</f>
        <v>24-28</v>
      </c>
      <c r="L9239" s="101">
        <f>MONTH(jaar_zip[[#This Row],[Datum]])</f>
        <v>7</v>
      </c>
      <c r="M9239" s="101">
        <f>IF(ISNUMBER(jaar_zip[[#This Row],[etmaaltemperatuur]]),IF(jaar_zip[[#This Row],[etmaaltemperatuur]]&lt;stookgrens,stookgrens-jaar_zip[[#This Row],[etmaaltemperatuur]],0),"")</f>
        <v>1.1999999999999993</v>
      </c>
      <c r="N9239" s="101">
        <f>IF(ISNUMBER(jaar_zip[[#This Row],[graaddagen]]),IF(OR(MONTH(jaar_zip[[#This Row],[Datum]])=1,MONTH(jaar_zip[[#This Row],[Datum]])=2,MONTH(jaar_zip[[#This Row],[Datum]])=11,MONTH(jaar_zip[[#This Row],[Datum]])=12),1.1,IF(OR(MONTH(jaar_zip[[#This Row],[Datum]])=3,MONTH(jaar_zip[[#This Row],[Datum]])=10),1,0.8))*jaar_zip[[#This Row],[graaddagen]],"")</f>
        <v>0.95999999999999952</v>
      </c>
      <c r="O9239" s="101">
        <f>IF(ISNUMBER(jaar_zip[[#This Row],[etmaaltemperatuur]]),IF(jaar_zip[[#This Row],[etmaaltemperatuur]]&gt;stookgrens,jaar_zip[[#This Row],[etmaaltemperatuur]]-stookgrens,0),"")</f>
        <v>0</v>
      </c>
    </row>
    <row r="9240" spans="1:15" x14ac:dyDescent="0.25">
      <c r="A9240">
        <v>391</v>
      </c>
      <c r="B9240">
        <v>20240715</v>
      </c>
      <c r="C9240">
        <v>1.7</v>
      </c>
      <c r="D9240">
        <v>20.3</v>
      </c>
      <c r="E9240">
        <v>2397</v>
      </c>
      <c r="F9240">
        <v>0.4</v>
      </c>
      <c r="H9240">
        <v>68</v>
      </c>
      <c r="I9240" s="101" t="s">
        <v>45</v>
      </c>
      <c r="J9240" s="1">
        <f>DATEVALUE(RIGHT(jaar_zip[[#This Row],[YYYYMMDD]],2)&amp;"-"&amp;MID(jaar_zip[[#This Row],[YYYYMMDD]],5,2)&amp;"-"&amp;LEFT(jaar_zip[[#This Row],[YYYYMMDD]],4))</f>
        <v>45488</v>
      </c>
      <c r="K9240" s="101" t="str">
        <f>IF(AND(VALUE(MONTH(jaar_zip[[#This Row],[Datum]]))=1,VALUE(WEEKNUM(jaar_zip[[#This Row],[Datum]],21))&gt;51),RIGHT(YEAR(jaar_zip[[#This Row],[Datum]])-1,2),RIGHT(YEAR(jaar_zip[[#This Row],[Datum]]),2))&amp;"-"&amp; TEXT(WEEKNUM(jaar_zip[[#This Row],[Datum]],21),"00")</f>
        <v>24-29</v>
      </c>
      <c r="L9240" s="101">
        <f>MONTH(jaar_zip[[#This Row],[Datum]])</f>
        <v>7</v>
      </c>
      <c r="M9240" s="101">
        <f>IF(ISNUMBER(jaar_zip[[#This Row],[etmaaltemperatuur]]),IF(jaar_zip[[#This Row],[etmaaltemperatuur]]&lt;stookgrens,stookgrens-jaar_zip[[#This Row],[etmaaltemperatuur]],0),"")</f>
        <v>0</v>
      </c>
      <c r="N9240" s="101">
        <f>IF(ISNUMBER(jaar_zip[[#This Row],[graaddagen]]),IF(OR(MONTH(jaar_zip[[#This Row],[Datum]])=1,MONTH(jaar_zip[[#This Row],[Datum]])=2,MONTH(jaar_zip[[#This Row],[Datum]])=11,MONTH(jaar_zip[[#This Row],[Datum]])=12),1.1,IF(OR(MONTH(jaar_zip[[#This Row],[Datum]])=3,MONTH(jaar_zip[[#This Row],[Datum]])=10),1,0.8))*jaar_zip[[#This Row],[graaddagen]],"")</f>
        <v>0</v>
      </c>
      <c r="O9240" s="101">
        <f>IF(ISNUMBER(jaar_zip[[#This Row],[etmaaltemperatuur]]),IF(jaar_zip[[#This Row],[etmaaltemperatuur]]&gt;stookgrens,jaar_zip[[#This Row],[etmaaltemperatuur]]-stookgrens,0),"")</f>
        <v>2.3000000000000007</v>
      </c>
    </row>
    <row r="9241" spans="1:15" x14ac:dyDescent="0.25">
      <c r="A9241">
        <v>391</v>
      </c>
      <c r="B9241">
        <v>20240716</v>
      </c>
      <c r="C9241">
        <v>2.2999999999999998</v>
      </c>
      <c r="D9241">
        <v>19.100000000000001</v>
      </c>
      <c r="E9241">
        <v>1938</v>
      </c>
      <c r="F9241">
        <v>1.1000000000000001</v>
      </c>
      <c r="H9241">
        <v>74</v>
      </c>
      <c r="I9241" s="101" t="s">
        <v>45</v>
      </c>
      <c r="J9241" s="1">
        <f>DATEVALUE(RIGHT(jaar_zip[[#This Row],[YYYYMMDD]],2)&amp;"-"&amp;MID(jaar_zip[[#This Row],[YYYYMMDD]],5,2)&amp;"-"&amp;LEFT(jaar_zip[[#This Row],[YYYYMMDD]],4))</f>
        <v>45489</v>
      </c>
      <c r="K9241" s="101" t="str">
        <f>IF(AND(VALUE(MONTH(jaar_zip[[#This Row],[Datum]]))=1,VALUE(WEEKNUM(jaar_zip[[#This Row],[Datum]],21))&gt;51),RIGHT(YEAR(jaar_zip[[#This Row],[Datum]])-1,2),RIGHT(YEAR(jaar_zip[[#This Row],[Datum]]),2))&amp;"-"&amp; TEXT(WEEKNUM(jaar_zip[[#This Row],[Datum]],21),"00")</f>
        <v>24-29</v>
      </c>
      <c r="L9241" s="101">
        <f>MONTH(jaar_zip[[#This Row],[Datum]])</f>
        <v>7</v>
      </c>
      <c r="M9241" s="101">
        <f>IF(ISNUMBER(jaar_zip[[#This Row],[etmaaltemperatuur]]),IF(jaar_zip[[#This Row],[etmaaltemperatuur]]&lt;stookgrens,stookgrens-jaar_zip[[#This Row],[etmaaltemperatuur]],0),"")</f>
        <v>0</v>
      </c>
      <c r="N9241" s="101">
        <f>IF(ISNUMBER(jaar_zip[[#This Row],[graaddagen]]),IF(OR(MONTH(jaar_zip[[#This Row],[Datum]])=1,MONTH(jaar_zip[[#This Row],[Datum]])=2,MONTH(jaar_zip[[#This Row],[Datum]])=11,MONTH(jaar_zip[[#This Row],[Datum]])=12),1.1,IF(OR(MONTH(jaar_zip[[#This Row],[Datum]])=3,MONTH(jaar_zip[[#This Row],[Datum]])=10),1,0.8))*jaar_zip[[#This Row],[graaddagen]],"")</f>
        <v>0</v>
      </c>
      <c r="O9241" s="101">
        <f>IF(ISNUMBER(jaar_zip[[#This Row],[etmaaltemperatuur]]),IF(jaar_zip[[#This Row],[etmaaltemperatuur]]&gt;stookgrens,jaar_zip[[#This Row],[etmaaltemperatuur]]-stookgrens,0),"")</f>
        <v>1.1000000000000014</v>
      </c>
    </row>
    <row r="9242" spans="1:15" x14ac:dyDescent="0.25">
      <c r="A9242">
        <v>391</v>
      </c>
      <c r="B9242">
        <v>20240717</v>
      </c>
      <c r="C9242">
        <v>1.1000000000000001</v>
      </c>
      <c r="D9242">
        <v>19</v>
      </c>
      <c r="E9242">
        <v>1838</v>
      </c>
      <c r="F9242">
        <v>0.1</v>
      </c>
      <c r="H9242">
        <v>78</v>
      </c>
      <c r="I9242" s="101" t="s">
        <v>45</v>
      </c>
      <c r="J9242" s="1">
        <f>DATEVALUE(RIGHT(jaar_zip[[#This Row],[YYYYMMDD]],2)&amp;"-"&amp;MID(jaar_zip[[#This Row],[YYYYMMDD]],5,2)&amp;"-"&amp;LEFT(jaar_zip[[#This Row],[YYYYMMDD]],4))</f>
        <v>45490</v>
      </c>
      <c r="K9242" s="101" t="str">
        <f>IF(AND(VALUE(MONTH(jaar_zip[[#This Row],[Datum]]))=1,VALUE(WEEKNUM(jaar_zip[[#This Row],[Datum]],21))&gt;51),RIGHT(YEAR(jaar_zip[[#This Row],[Datum]])-1,2),RIGHT(YEAR(jaar_zip[[#This Row],[Datum]]),2))&amp;"-"&amp; TEXT(WEEKNUM(jaar_zip[[#This Row],[Datum]],21),"00")</f>
        <v>24-29</v>
      </c>
      <c r="L9242" s="101">
        <f>MONTH(jaar_zip[[#This Row],[Datum]])</f>
        <v>7</v>
      </c>
      <c r="M9242" s="101">
        <f>IF(ISNUMBER(jaar_zip[[#This Row],[etmaaltemperatuur]]),IF(jaar_zip[[#This Row],[etmaaltemperatuur]]&lt;stookgrens,stookgrens-jaar_zip[[#This Row],[etmaaltemperatuur]],0),"")</f>
        <v>0</v>
      </c>
      <c r="N9242" s="101">
        <f>IF(ISNUMBER(jaar_zip[[#This Row],[graaddagen]]),IF(OR(MONTH(jaar_zip[[#This Row],[Datum]])=1,MONTH(jaar_zip[[#This Row],[Datum]])=2,MONTH(jaar_zip[[#This Row],[Datum]])=11,MONTH(jaar_zip[[#This Row],[Datum]])=12),1.1,IF(OR(MONTH(jaar_zip[[#This Row],[Datum]])=3,MONTH(jaar_zip[[#This Row],[Datum]])=10),1,0.8))*jaar_zip[[#This Row],[graaddagen]],"")</f>
        <v>0</v>
      </c>
      <c r="O9242" s="101">
        <f>IF(ISNUMBER(jaar_zip[[#This Row],[etmaaltemperatuur]]),IF(jaar_zip[[#This Row],[etmaaltemperatuur]]&gt;stookgrens,jaar_zip[[#This Row],[etmaaltemperatuur]]-stookgrens,0),"")</f>
        <v>1</v>
      </c>
    </row>
    <row r="9243" spans="1:15" x14ac:dyDescent="0.25">
      <c r="A9243">
        <v>391</v>
      </c>
      <c r="B9243">
        <v>20240718</v>
      </c>
      <c r="C9243">
        <v>1.2</v>
      </c>
      <c r="D9243">
        <v>21.1</v>
      </c>
      <c r="E9243">
        <v>2563</v>
      </c>
      <c r="F9243">
        <v>0</v>
      </c>
      <c r="H9243">
        <v>68</v>
      </c>
      <c r="I9243" s="101" t="s">
        <v>45</v>
      </c>
      <c r="J9243" s="1">
        <f>DATEVALUE(RIGHT(jaar_zip[[#This Row],[YYYYMMDD]],2)&amp;"-"&amp;MID(jaar_zip[[#This Row],[YYYYMMDD]],5,2)&amp;"-"&amp;LEFT(jaar_zip[[#This Row],[YYYYMMDD]],4))</f>
        <v>45491</v>
      </c>
      <c r="K9243" s="101" t="str">
        <f>IF(AND(VALUE(MONTH(jaar_zip[[#This Row],[Datum]]))=1,VALUE(WEEKNUM(jaar_zip[[#This Row],[Datum]],21))&gt;51),RIGHT(YEAR(jaar_zip[[#This Row],[Datum]])-1,2),RIGHT(YEAR(jaar_zip[[#This Row],[Datum]]),2))&amp;"-"&amp; TEXT(WEEKNUM(jaar_zip[[#This Row],[Datum]],21),"00")</f>
        <v>24-29</v>
      </c>
      <c r="L9243" s="101">
        <f>MONTH(jaar_zip[[#This Row],[Datum]])</f>
        <v>7</v>
      </c>
      <c r="M9243" s="101">
        <f>IF(ISNUMBER(jaar_zip[[#This Row],[etmaaltemperatuur]]),IF(jaar_zip[[#This Row],[etmaaltemperatuur]]&lt;stookgrens,stookgrens-jaar_zip[[#This Row],[etmaaltemperatuur]],0),"")</f>
        <v>0</v>
      </c>
      <c r="N9243" s="101">
        <f>IF(ISNUMBER(jaar_zip[[#This Row],[graaddagen]]),IF(OR(MONTH(jaar_zip[[#This Row],[Datum]])=1,MONTH(jaar_zip[[#This Row],[Datum]])=2,MONTH(jaar_zip[[#This Row],[Datum]])=11,MONTH(jaar_zip[[#This Row],[Datum]])=12),1.1,IF(OR(MONTH(jaar_zip[[#This Row],[Datum]])=3,MONTH(jaar_zip[[#This Row],[Datum]])=10),1,0.8))*jaar_zip[[#This Row],[graaddagen]],"")</f>
        <v>0</v>
      </c>
      <c r="O9243" s="101">
        <f>IF(ISNUMBER(jaar_zip[[#This Row],[etmaaltemperatuur]]),IF(jaar_zip[[#This Row],[etmaaltemperatuur]]&gt;stookgrens,jaar_zip[[#This Row],[etmaaltemperatuur]]-stookgrens,0),"")</f>
        <v>3.1000000000000014</v>
      </c>
    </row>
    <row r="9244" spans="1:15" x14ac:dyDescent="0.25">
      <c r="A9244">
        <v>391</v>
      </c>
      <c r="B9244">
        <v>20240719</v>
      </c>
      <c r="C9244">
        <v>1.5</v>
      </c>
      <c r="D9244">
        <v>23.1</v>
      </c>
      <c r="E9244">
        <v>2188</v>
      </c>
      <c r="F9244">
        <v>0</v>
      </c>
      <c r="H9244">
        <v>63</v>
      </c>
      <c r="I9244" s="101" t="s">
        <v>45</v>
      </c>
      <c r="J9244" s="1">
        <f>DATEVALUE(RIGHT(jaar_zip[[#This Row],[YYYYMMDD]],2)&amp;"-"&amp;MID(jaar_zip[[#This Row],[YYYYMMDD]],5,2)&amp;"-"&amp;LEFT(jaar_zip[[#This Row],[YYYYMMDD]],4))</f>
        <v>45492</v>
      </c>
      <c r="K9244" s="101" t="str">
        <f>IF(AND(VALUE(MONTH(jaar_zip[[#This Row],[Datum]]))=1,VALUE(WEEKNUM(jaar_zip[[#This Row],[Datum]],21))&gt;51),RIGHT(YEAR(jaar_zip[[#This Row],[Datum]])-1,2),RIGHT(YEAR(jaar_zip[[#This Row],[Datum]]),2))&amp;"-"&amp; TEXT(WEEKNUM(jaar_zip[[#This Row],[Datum]],21),"00")</f>
        <v>24-29</v>
      </c>
      <c r="L9244" s="101">
        <f>MONTH(jaar_zip[[#This Row],[Datum]])</f>
        <v>7</v>
      </c>
      <c r="M9244" s="101">
        <f>IF(ISNUMBER(jaar_zip[[#This Row],[etmaaltemperatuur]]),IF(jaar_zip[[#This Row],[etmaaltemperatuur]]&lt;stookgrens,stookgrens-jaar_zip[[#This Row],[etmaaltemperatuur]],0),"")</f>
        <v>0</v>
      </c>
      <c r="N9244" s="101">
        <f>IF(ISNUMBER(jaar_zip[[#This Row],[graaddagen]]),IF(OR(MONTH(jaar_zip[[#This Row],[Datum]])=1,MONTH(jaar_zip[[#This Row],[Datum]])=2,MONTH(jaar_zip[[#This Row],[Datum]])=11,MONTH(jaar_zip[[#This Row],[Datum]])=12),1.1,IF(OR(MONTH(jaar_zip[[#This Row],[Datum]])=3,MONTH(jaar_zip[[#This Row],[Datum]])=10),1,0.8))*jaar_zip[[#This Row],[graaddagen]],"")</f>
        <v>0</v>
      </c>
      <c r="O9244" s="101">
        <f>IF(ISNUMBER(jaar_zip[[#This Row],[etmaaltemperatuur]]),IF(jaar_zip[[#This Row],[etmaaltemperatuur]]&gt;stookgrens,jaar_zip[[#This Row],[etmaaltemperatuur]]-stookgrens,0),"")</f>
        <v>5.1000000000000014</v>
      </c>
    </row>
    <row r="9245" spans="1:15" x14ac:dyDescent="0.25">
      <c r="A9245">
        <v>391</v>
      </c>
      <c r="B9245">
        <v>20240720</v>
      </c>
      <c r="C9245">
        <v>1.3</v>
      </c>
      <c r="D9245">
        <v>23.3</v>
      </c>
      <c r="E9245">
        <v>2421</v>
      </c>
      <c r="F9245">
        <v>1.5</v>
      </c>
      <c r="H9245">
        <v>72</v>
      </c>
      <c r="I9245" s="101" t="s">
        <v>45</v>
      </c>
      <c r="J9245" s="1">
        <f>DATEVALUE(RIGHT(jaar_zip[[#This Row],[YYYYMMDD]],2)&amp;"-"&amp;MID(jaar_zip[[#This Row],[YYYYMMDD]],5,2)&amp;"-"&amp;LEFT(jaar_zip[[#This Row],[YYYYMMDD]],4))</f>
        <v>45493</v>
      </c>
      <c r="K9245" s="101" t="str">
        <f>IF(AND(VALUE(MONTH(jaar_zip[[#This Row],[Datum]]))=1,VALUE(WEEKNUM(jaar_zip[[#This Row],[Datum]],21))&gt;51),RIGHT(YEAR(jaar_zip[[#This Row],[Datum]])-1,2),RIGHT(YEAR(jaar_zip[[#This Row],[Datum]]),2))&amp;"-"&amp; TEXT(WEEKNUM(jaar_zip[[#This Row],[Datum]],21),"00")</f>
        <v>24-29</v>
      </c>
      <c r="L9245" s="101">
        <f>MONTH(jaar_zip[[#This Row],[Datum]])</f>
        <v>7</v>
      </c>
      <c r="M9245" s="101">
        <f>IF(ISNUMBER(jaar_zip[[#This Row],[etmaaltemperatuur]]),IF(jaar_zip[[#This Row],[etmaaltemperatuur]]&lt;stookgrens,stookgrens-jaar_zip[[#This Row],[etmaaltemperatuur]],0),"")</f>
        <v>0</v>
      </c>
      <c r="N9245" s="101">
        <f>IF(ISNUMBER(jaar_zip[[#This Row],[graaddagen]]),IF(OR(MONTH(jaar_zip[[#This Row],[Datum]])=1,MONTH(jaar_zip[[#This Row],[Datum]])=2,MONTH(jaar_zip[[#This Row],[Datum]])=11,MONTH(jaar_zip[[#This Row],[Datum]])=12),1.1,IF(OR(MONTH(jaar_zip[[#This Row],[Datum]])=3,MONTH(jaar_zip[[#This Row],[Datum]])=10),1,0.8))*jaar_zip[[#This Row],[graaddagen]],"")</f>
        <v>0</v>
      </c>
      <c r="O9245" s="101">
        <f>IF(ISNUMBER(jaar_zip[[#This Row],[etmaaltemperatuur]]),IF(jaar_zip[[#This Row],[etmaaltemperatuur]]&gt;stookgrens,jaar_zip[[#This Row],[etmaaltemperatuur]]-stookgrens,0),"")</f>
        <v>5.3000000000000007</v>
      </c>
    </row>
    <row r="9246" spans="1:15" x14ac:dyDescent="0.25">
      <c r="A9246">
        <v>391</v>
      </c>
      <c r="B9246">
        <v>20240721</v>
      </c>
      <c r="C9246">
        <v>1</v>
      </c>
      <c r="D9246">
        <v>20.6</v>
      </c>
      <c r="E9246">
        <v>886</v>
      </c>
      <c r="F9246">
        <v>0.3</v>
      </c>
      <c r="H9246">
        <v>89</v>
      </c>
      <c r="I9246" s="101" t="s">
        <v>45</v>
      </c>
      <c r="J9246" s="1">
        <f>DATEVALUE(RIGHT(jaar_zip[[#This Row],[YYYYMMDD]],2)&amp;"-"&amp;MID(jaar_zip[[#This Row],[YYYYMMDD]],5,2)&amp;"-"&amp;LEFT(jaar_zip[[#This Row],[YYYYMMDD]],4))</f>
        <v>45494</v>
      </c>
      <c r="K9246" s="101" t="str">
        <f>IF(AND(VALUE(MONTH(jaar_zip[[#This Row],[Datum]]))=1,VALUE(WEEKNUM(jaar_zip[[#This Row],[Datum]],21))&gt;51),RIGHT(YEAR(jaar_zip[[#This Row],[Datum]])-1,2),RIGHT(YEAR(jaar_zip[[#This Row],[Datum]]),2))&amp;"-"&amp; TEXT(WEEKNUM(jaar_zip[[#This Row],[Datum]],21),"00")</f>
        <v>24-29</v>
      </c>
      <c r="L9246" s="101">
        <f>MONTH(jaar_zip[[#This Row],[Datum]])</f>
        <v>7</v>
      </c>
      <c r="M9246" s="101">
        <f>IF(ISNUMBER(jaar_zip[[#This Row],[etmaaltemperatuur]]),IF(jaar_zip[[#This Row],[etmaaltemperatuur]]&lt;stookgrens,stookgrens-jaar_zip[[#This Row],[etmaaltemperatuur]],0),"")</f>
        <v>0</v>
      </c>
      <c r="N9246" s="101">
        <f>IF(ISNUMBER(jaar_zip[[#This Row],[graaddagen]]),IF(OR(MONTH(jaar_zip[[#This Row],[Datum]])=1,MONTH(jaar_zip[[#This Row],[Datum]])=2,MONTH(jaar_zip[[#This Row],[Datum]])=11,MONTH(jaar_zip[[#This Row],[Datum]])=12),1.1,IF(OR(MONTH(jaar_zip[[#This Row],[Datum]])=3,MONTH(jaar_zip[[#This Row],[Datum]])=10),1,0.8))*jaar_zip[[#This Row],[graaddagen]],"")</f>
        <v>0</v>
      </c>
      <c r="O9246" s="101">
        <f>IF(ISNUMBER(jaar_zip[[#This Row],[etmaaltemperatuur]]),IF(jaar_zip[[#This Row],[etmaaltemperatuur]]&gt;stookgrens,jaar_zip[[#This Row],[etmaaltemperatuur]]-stookgrens,0),"")</f>
        <v>2.6000000000000014</v>
      </c>
    </row>
    <row r="9247" spans="1:15" x14ac:dyDescent="0.25">
      <c r="A9247">
        <v>391</v>
      </c>
      <c r="B9247">
        <v>20240722</v>
      </c>
      <c r="C9247">
        <v>1.1000000000000001</v>
      </c>
      <c r="D9247">
        <v>20</v>
      </c>
      <c r="E9247">
        <v>1684</v>
      </c>
      <c r="F9247">
        <v>0</v>
      </c>
      <c r="H9247">
        <v>73</v>
      </c>
      <c r="I9247" s="101" t="s">
        <v>45</v>
      </c>
      <c r="J9247" s="1">
        <f>DATEVALUE(RIGHT(jaar_zip[[#This Row],[YYYYMMDD]],2)&amp;"-"&amp;MID(jaar_zip[[#This Row],[YYYYMMDD]],5,2)&amp;"-"&amp;LEFT(jaar_zip[[#This Row],[YYYYMMDD]],4))</f>
        <v>45495</v>
      </c>
      <c r="K9247" s="101" t="str">
        <f>IF(AND(VALUE(MONTH(jaar_zip[[#This Row],[Datum]]))=1,VALUE(WEEKNUM(jaar_zip[[#This Row],[Datum]],21))&gt;51),RIGHT(YEAR(jaar_zip[[#This Row],[Datum]])-1,2),RIGHT(YEAR(jaar_zip[[#This Row],[Datum]]),2))&amp;"-"&amp; TEXT(WEEKNUM(jaar_zip[[#This Row],[Datum]],21),"00")</f>
        <v>24-30</v>
      </c>
      <c r="L9247" s="101">
        <f>MONTH(jaar_zip[[#This Row],[Datum]])</f>
        <v>7</v>
      </c>
      <c r="M9247" s="101">
        <f>IF(ISNUMBER(jaar_zip[[#This Row],[etmaaltemperatuur]]),IF(jaar_zip[[#This Row],[etmaaltemperatuur]]&lt;stookgrens,stookgrens-jaar_zip[[#This Row],[etmaaltemperatuur]],0),"")</f>
        <v>0</v>
      </c>
      <c r="N9247" s="101">
        <f>IF(ISNUMBER(jaar_zip[[#This Row],[graaddagen]]),IF(OR(MONTH(jaar_zip[[#This Row],[Datum]])=1,MONTH(jaar_zip[[#This Row],[Datum]])=2,MONTH(jaar_zip[[#This Row],[Datum]])=11,MONTH(jaar_zip[[#This Row],[Datum]])=12),1.1,IF(OR(MONTH(jaar_zip[[#This Row],[Datum]])=3,MONTH(jaar_zip[[#This Row],[Datum]])=10),1,0.8))*jaar_zip[[#This Row],[graaddagen]],"")</f>
        <v>0</v>
      </c>
      <c r="O9247" s="101">
        <f>IF(ISNUMBER(jaar_zip[[#This Row],[etmaaltemperatuur]]),IF(jaar_zip[[#This Row],[etmaaltemperatuur]]&gt;stookgrens,jaar_zip[[#This Row],[etmaaltemperatuur]]-stookgrens,0),"")</f>
        <v>2</v>
      </c>
    </row>
    <row r="9248" spans="1:15" x14ac:dyDescent="0.25">
      <c r="A9248">
        <v>391</v>
      </c>
      <c r="B9248">
        <v>20240723</v>
      </c>
      <c r="C9248">
        <v>1.4</v>
      </c>
      <c r="D9248">
        <v>18.899999999999999</v>
      </c>
      <c r="E9248">
        <v>1252</v>
      </c>
      <c r="F9248">
        <v>8.3000000000000007</v>
      </c>
      <c r="H9248">
        <v>84</v>
      </c>
      <c r="I9248" s="101" t="s">
        <v>45</v>
      </c>
      <c r="J9248" s="1">
        <f>DATEVALUE(RIGHT(jaar_zip[[#This Row],[YYYYMMDD]],2)&amp;"-"&amp;MID(jaar_zip[[#This Row],[YYYYMMDD]],5,2)&amp;"-"&amp;LEFT(jaar_zip[[#This Row],[YYYYMMDD]],4))</f>
        <v>45496</v>
      </c>
      <c r="K9248" s="101" t="str">
        <f>IF(AND(VALUE(MONTH(jaar_zip[[#This Row],[Datum]]))=1,VALUE(WEEKNUM(jaar_zip[[#This Row],[Datum]],21))&gt;51),RIGHT(YEAR(jaar_zip[[#This Row],[Datum]])-1,2),RIGHT(YEAR(jaar_zip[[#This Row],[Datum]]),2))&amp;"-"&amp; TEXT(WEEKNUM(jaar_zip[[#This Row],[Datum]],21),"00")</f>
        <v>24-30</v>
      </c>
      <c r="L9248" s="101">
        <f>MONTH(jaar_zip[[#This Row],[Datum]])</f>
        <v>7</v>
      </c>
      <c r="M9248" s="101">
        <f>IF(ISNUMBER(jaar_zip[[#This Row],[etmaaltemperatuur]]),IF(jaar_zip[[#This Row],[etmaaltemperatuur]]&lt;stookgrens,stookgrens-jaar_zip[[#This Row],[etmaaltemperatuur]],0),"")</f>
        <v>0</v>
      </c>
      <c r="N9248" s="101">
        <f>IF(ISNUMBER(jaar_zip[[#This Row],[graaddagen]]),IF(OR(MONTH(jaar_zip[[#This Row],[Datum]])=1,MONTH(jaar_zip[[#This Row],[Datum]])=2,MONTH(jaar_zip[[#This Row],[Datum]])=11,MONTH(jaar_zip[[#This Row],[Datum]])=12),1.1,IF(OR(MONTH(jaar_zip[[#This Row],[Datum]])=3,MONTH(jaar_zip[[#This Row],[Datum]])=10),1,0.8))*jaar_zip[[#This Row],[graaddagen]],"")</f>
        <v>0</v>
      </c>
      <c r="O9248" s="101">
        <f>IF(ISNUMBER(jaar_zip[[#This Row],[etmaaltemperatuur]]),IF(jaar_zip[[#This Row],[etmaaltemperatuur]]&gt;stookgrens,jaar_zip[[#This Row],[etmaaltemperatuur]]-stookgrens,0),"")</f>
        <v>0.89999999999999858</v>
      </c>
    </row>
    <row r="9249" spans="1:15" x14ac:dyDescent="0.25">
      <c r="A9249">
        <v>391</v>
      </c>
      <c r="B9249">
        <v>20240724</v>
      </c>
      <c r="C9249">
        <v>1</v>
      </c>
      <c r="D9249">
        <v>17.899999999999999</v>
      </c>
      <c r="E9249">
        <v>2247</v>
      </c>
      <c r="F9249">
        <v>0</v>
      </c>
      <c r="H9249">
        <v>76</v>
      </c>
      <c r="I9249" s="101" t="s">
        <v>45</v>
      </c>
      <c r="J9249" s="1">
        <f>DATEVALUE(RIGHT(jaar_zip[[#This Row],[YYYYMMDD]],2)&amp;"-"&amp;MID(jaar_zip[[#This Row],[YYYYMMDD]],5,2)&amp;"-"&amp;LEFT(jaar_zip[[#This Row],[YYYYMMDD]],4))</f>
        <v>45497</v>
      </c>
      <c r="K9249" s="101" t="str">
        <f>IF(AND(VALUE(MONTH(jaar_zip[[#This Row],[Datum]]))=1,VALUE(WEEKNUM(jaar_zip[[#This Row],[Datum]],21))&gt;51),RIGHT(YEAR(jaar_zip[[#This Row],[Datum]])-1,2),RIGHT(YEAR(jaar_zip[[#This Row],[Datum]]),2))&amp;"-"&amp; TEXT(WEEKNUM(jaar_zip[[#This Row],[Datum]],21),"00")</f>
        <v>24-30</v>
      </c>
      <c r="L9249" s="101">
        <f>MONTH(jaar_zip[[#This Row],[Datum]])</f>
        <v>7</v>
      </c>
      <c r="M9249" s="101">
        <f>IF(ISNUMBER(jaar_zip[[#This Row],[etmaaltemperatuur]]),IF(jaar_zip[[#This Row],[etmaaltemperatuur]]&lt;stookgrens,stookgrens-jaar_zip[[#This Row],[etmaaltemperatuur]],0),"")</f>
        <v>0.10000000000000142</v>
      </c>
      <c r="N9249" s="101">
        <f>IF(ISNUMBER(jaar_zip[[#This Row],[graaddagen]]),IF(OR(MONTH(jaar_zip[[#This Row],[Datum]])=1,MONTH(jaar_zip[[#This Row],[Datum]])=2,MONTH(jaar_zip[[#This Row],[Datum]])=11,MONTH(jaar_zip[[#This Row],[Datum]])=12),1.1,IF(OR(MONTH(jaar_zip[[#This Row],[Datum]])=3,MONTH(jaar_zip[[#This Row],[Datum]])=10),1,0.8))*jaar_zip[[#This Row],[graaddagen]],"")</f>
        <v>8.000000000000114E-2</v>
      </c>
      <c r="O9249" s="101">
        <f>IF(ISNUMBER(jaar_zip[[#This Row],[etmaaltemperatuur]]),IF(jaar_zip[[#This Row],[etmaaltemperatuur]]&gt;stookgrens,jaar_zip[[#This Row],[etmaaltemperatuur]]-stookgrens,0),"")</f>
        <v>0</v>
      </c>
    </row>
    <row r="9250" spans="1:15" x14ac:dyDescent="0.25">
      <c r="A9250">
        <v>391</v>
      </c>
      <c r="B9250">
        <v>20240725</v>
      </c>
      <c r="C9250">
        <v>1</v>
      </c>
      <c r="D9250">
        <v>19.600000000000001</v>
      </c>
      <c r="E9250">
        <v>1483</v>
      </c>
      <c r="F9250">
        <v>0</v>
      </c>
      <c r="H9250">
        <v>72</v>
      </c>
      <c r="I9250" s="101" t="s">
        <v>45</v>
      </c>
      <c r="J9250" s="1">
        <f>DATEVALUE(RIGHT(jaar_zip[[#This Row],[YYYYMMDD]],2)&amp;"-"&amp;MID(jaar_zip[[#This Row],[YYYYMMDD]],5,2)&amp;"-"&amp;LEFT(jaar_zip[[#This Row],[YYYYMMDD]],4))</f>
        <v>45498</v>
      </c>
      <c r="K9250" s="101" t="str">
        <f>IF(AND(VALUE(MONTH(jaar_zip[[#This Row],[Datum]]))=1,VALUE(WEEKNUM(jaar_zip[[#This Row],[Datum]],21))&gt;51),RIGHT(YEAR(jaar_zip[[#This Row],[Datum]])-1,2),RIGHT(YEAR(jaar_zip[[#This Row],[Datum]]),2))&amp;"-"&amp; TEXT(WEEKNUM(jaar_zip[[#This Row],[Datum]],21),"00")</f>
        <v>24-30</v>
      </c>
      <c r="L9250" s="101">
        <f>MONTH(jaar_zip[[#This Row],[Datum]])</f>
        <v>7</v>
      </c>
      <c r="M9250" s="101">
        <f>IF(ISNUMBER(jaar_zip[[#This Row],[etmaaltemperatuur]]),IF(jaar_zip[[#This Row],[etmaaltemperatuur]]&lt;stookgrens,stookgrens-jaar_zip[[#This Row],[etmaaltemperatuur]],0),"")</f>
        <v>0</v>
      </c>
      <c r="N9250" s="101">
        <f>IF(ISNUMBER(jaar_zip[[#This Row],[graaddagen]]),IF(OR(MONTH(jaar_zip[[#This Row],[Datum]])=1,MONTH(jaar_zip[[#This Row],[Datum]])=2,MONTH(jaar_zip[[#This Row],[Datum]])=11,MONTH(jaar_zip[[#This Row],[Datum]])=12),1.1,IF(OR(MONTH(jaar_zip[[#This Row],[Datum]])=3,MONTH(jaar_zip[[#This Row],[Datum]])=10),1,0.8))*jaar_zip[[#This Row],[graaddagen]],"")</f>
        <v>0</v>
      </c>
      <c r="O9250" s="101">
        <f>IF(ISNUMBER(jaar_zip[[#This Row],[etmaaltemperatuur]]),IF(jaar_zip[[#This Row],[etmaaltemperatuur]]&gt;stookgrens,jaar_zip[[#This Row],[etmaaltemperatuur]]-stookgrens,0),"")</f>
        <v>1.6000000000000014</v>
      </c>
    </row>
    <row r="9251" spans="1:15" x14ac:dyDescent="0.25">
      <c r="A9251">
        <v>391</v>
      </c>
      <c r="B9251">
        <v>20240726</v>
      </c>
      <c r="C9251">
        <v>1.2</v>
      </c>
      <c r="D9251">
        <v>20.100000000000001</v>
      </c>
      <c r="E9251">
        <v>1433</v>
      </c>
      <c r="F9251">
        <v>2</v>
      </c>
      <c r="H9251">
        <v>78</v>
      </c>
      <c r="I9251" s="101" t="s">
        <v>45</v>
      </c>
      <c r="J9251" s="1">
        <f>DATEVALUE(RIGHT(jaar_zip[[#This Row],[YYYYMMDD]],2)&amp;"-"&amp;MID(jaar_zip[[#This Row],[YYYYMMDD]],5,2)&amp;"-"&amp;LEFT(jaar_zip[[#This Row],[YYYYMMDD]],4))</f>
        <v>45499</v>
      </c>
      <c r="K9251" s="101" t="str">
        <f>IF(AND(VALUE(MONTH(jaar_zip[[#This Row],[Datum]]))=1,VALUE(WEEKNUM(jaar_zip[[#This Row],[Datum]],21))&gt;51),RIGHT(YEAR(jaar_zip[[#This Row],[Datum]])-1,2),RIGHT(YEAR(jaar_zip[[#This Row],[Datum]]),2))&amp;"-"&amp; TEXT(WEEKNUM(jaar_zip[[#This Row],[Datum]],21),"00")</f>
        <v>24-30</v>
      </c>
      <c r="L9251" s="101">
        <f>MONTH(jaar_zip[[#This Row],[Datum]])</f>
        <v>7</v>
      </c>
      <c r="M9251" s="101">
        <f>IF(ISNUMBER(jaar_zip[[#This Row],[etmaaltemperatuur]]),IF(jaar_zip[[#This Row],[etmaaltemperatuur]]&lt;stookgrens,stookgrens-jaar_zip[[#This Row],[etmaaltemperatuur]],0),"")</f>
        <v>0</v>
      </c>
      <c r="N9251" s="101">
        <f>IF(ISNUMBER(jaar_zip[[#This Row],[graaddagen]]),IF(OR(MONTH(jaar_zip[[#This Row],[Datum]])=1,MONTH(jaar_zip[[#This Row],[Datum]])=2,MONTH(jaar_zip[[#This Row],[Datum]])=11,MONTH(jaar_zip[[#This Row],[Datum]])=12),1.1,IF(OR(MONTH(jaar_zip[[#This Row],[Datum]])=3,MONTH(jaar_zip[[#This Row],[Datum]])=10),1,0.8))*jaar_zip[[#This Row],[graaddagen]],"")</f>
        <v>0</v>
      </c>
      <c r="O9251" s="101">
        <f>IF(ISNUMBER(jaar_zip[[#This Row],[etmaaltemperatuur]]),IF(jaar_zip[[#This Row],[etmaaltemperatuur]]&gt;stookgrens,jaar_zip[[#This Row],[etmaaltemperatuur]]-stookgrens,0),"")</f>
        <v>2.1000000000000014</v>
      </c>
    </row>
    <row r="9252" spans="1:15" x14ac:dyDescent="0.25">
      <c r="A9252">
        <v>391</v>
      </c>
      <c r="B9252">
        <v>20240727</v>
      </c>
      <c r="C9252">
        <v>0.6</v>
      </c>
      <c r="D9252">
        <v>18.600000000000001</v>
      </c>
      <c r="E9252">
        <v>717</v>
      </c>
      <c r="F9252">
        <v>0</v>
      </c>
      <c r="H9252">
        <v>83</v>
      </c>
      <c r="I9252" s="101" t="s">
        <v>45</v>
      </c>
      <c r="J9252" s="1">
        <f>DATEVALUE(RIGHT(jaar_zip[[#This Row],[YYYYMMDD]],2)&amp;"-"&amp;MID(jaar_zip[[#This Row],[YYYYMMDD]],5,2)&amp;"-"&amp;LEFT(jaar_zip[[#This Row],[YYYYMMDD]],4))</f>
        <v>45500</v>
      </c>
      <c r="K9252" s="101" t="str">
        <f>IF(AND(VALUE(MONTH(jaar_zip[[#This Row],[Datum]]))=1,VALUE(WEEKNUM(jaar_zip[[#This Row],[Datum]],21))&gt;51),RIGHT(YEAR(jaar_zip[[#This Row],[Datum]])-1,2),RIGHT(YEAR(jaar_zip[[#This Row],[Datum]]),2))&amp;"-"&amp; TEXT(WEEKNUM(jaar_zip[[#This Row],[Datum]],21),"00")</f>
        <v>24-30</v>
      </c>
      <c r="L9252" s="101">
        <f>MONTH(jaar_zip[[#This Row],[Datum]])</f>
        <v>7</v>
      </c>
      <c r="M9252" s="101">
        <f>IF(ISNUMBER(jaar_zip[[#This Row],[etmaaltemperatuur]]),IF(jaar_zip[[#This Row],[etmaaltemperatuur]]&lt;stookgrens,stookgrens-jaar_zip[[#This Row],[etmaaltemperatuur]],0),"")</f>
        <v>0</v>
      </c>
      <c r="N9252" s="101">
        <f>IF(ISNUMBER(jaar_zip[[#This Row],[graaddagen]]),IF(OR(MONTH(jaar_zip[[#This Row],[Datum]])=1,MONTH(jaar_zip[[#This Row],[Datum]])=2,MONTH(jaar_zip[[#This Row],[Datum]])=11,MONTH(jaar_zip[[#This Row],[Datum]])=12),1.1,IF(OR(MONTH(jaar_zip[[#This Row],[Datum]])=3,MONTH(jaar_zip[[#This Row],[Datum]])=10),1,0.8))*jaar_zip[[#This Row],[graaddagen]],"")</f>
        <v>0</v>
      </c>
      <c r="O9252" s="101">
        <f>IF(ISNUMBER(jaar_zip[[#This Row],[etmaaltemperatuur]]),IF(jaar_zip[[#This Row],[etmaaltemperatuur]]&gt;stookgrens,jaar_zip[[#This Row],[etmaaltemperatuur]]-stookgrens,0),"")</f>
        <v>0.60000000000000142</v>
      </c>
    </row>
    <row r="9253" spans="1:15" x14ac:dyDescent="0.25">
      <c r="A9253">
        <v>391</v>
      </c>
      <c r="B9253">
        <v>20240728</v>
      </c>
      <c r="C9253">
        <v>1</v>
      </c>
      <c r="D9253">
        <v>19.100000000000001</v>
      </c>
      <c r="E9253">
        <v>2658</v>
      </c>
      <c r="F9253">
        <v>0</v>
      </c>
      <c r="H9253">
        <v>71</v>
      </c>
      <c r="I9253" s="101" t="s">
        <v>45</v>
      </c>
      <c r="J9253" s="1">
        <f>DATEVALUE(RIGHT(jaar_zip[[#This Row],[YYYYMMDD]],2)&amp;"-"&amp;MID(jaar_zip[[#This Row],[YYYYMMDD]],5,2)&amp;"-"&amp;LEFT(jaar_zip[[#This Row],[YYYYMMDD]],4))</f>
        <v>45501</v>
      </c>
      <c r="K9253" s="101" t="str">
        <f>IF(AND(VALUE(MONTH(jaar_zip[[#This Row],[Datum]]))=1,VALUE(WEEKNUM(jaar_zip[[#This Row],[Datum]],21))&gt;51),RIGHT(YEAR(jaar_zip[[#This Row],[Datum]])-1,2),RIGHT(YEAR(jaar_zip[[#This Row],[Datum]]),2))&amp;"-"&amp; TEXT(WEEKNUM(jaar_zip[[#This Row],[Datum]],21),"00")</f>
        <v>24-30</v>
      </c>
      <c r="L9253" s="101">
        <f>MONTH(jaar_zip[[#This Row],[Datum]])</f>
        <v>7</v>
      </c>
      <c r="M9253" s="101">
        <f>IF(ISNUMBER(jaar_zip[[#This Row],[etmaaltemperatuur]]),IF(jaar_zip[[#This Row],[etmaaltemperatuur]]&lt;stookgrens,stookgrens-jaar_zip[[#This Row],[etmaaltemperatuur]],0),"")</f>
        <v>0</v>
      </c>
      <c r="N9253" s="101">
        <f>IF(ISNUMBER(jaar_zip[[#This Row],[graaddagen]]),IF(OR(MONTH(jaar_zip[[#This Row],[Datum]])=1,MONTH(jaar_zip[[#This Row],[Datum]])=2,MONTH(jaar_zip[[#This Row],[Datum]])=11,MONTH(jaar_zip[[#This Row],[Datum]])=12),1.1,IF(OR(MONTH(jaar_zip[[#This Row],[Datum]])=3,MONTH(jaar_zip[[#This Row],[Datum]])=10),1,0.8))*jaar_zip[[#This Row],[graaddagen]],"")</f>
        <v>0</v>
      </c>
      <c r="O9253" s="101">
        <f>IF(ISNUMBER(jaar_zip[[#This Row],[etmaaltemperatuur]]),IF(jaar_zip[[#This Row],[etmaaltemperatuur]]&gt;stookgrens,jaar_zip[[#This Row],[etmaaltemperatuur]]-stookgrens,0),"")</f>
        <v>1.1000000000000014</v>
      </c>
    </row>
    <row r="9254" spans="1:15" x14ac:dyDescent="0.25">
      <c r="A9254">
        <v>391</v>
      </c>
      <c r="B9254">
        <v>20240729</v>
      </c>
      <c r="C9254">
        <v>1.9</v>
      </c>
      <c r="D9254">
        <v>20.7</v>
      </c>
      <c r="E9254">
        <v>2706</v>
      </c>
      <c r="F9254">
        <v>0</v>
      </c>
      <c r="H9254">
        <v>66</v>
      </c>
      <c r="I9254" s="101" t="s">
        <v>45</v>
      </c>
      <c r="J9254" s="1">
        <f>DATEVALUE(RIGHT(jaar_zip[[#This Row],[YYYYMMDD]],2)&amp;"-"&amp;MID(jaar_zip[[#This Row],[YYYYMMDD]],5,2)&amp;"-"&amp;LEFT(jaar_zip[[#This Row],[YYYYMMDD]],4))</f>
        <v>45502</v>
      </c>
      <c r="K9254" s="101" t="str">
        <f>IF(AND(VALUE(MONTH(jaar_zip[[#This Row],[Datum]]))=1,VALUE(WEEKNUM(jaar_zip[[#This Row],[Datum]],21))&gt;51),RIGHT(YEAR(jaar_zip[[#This Row],[Datum]])-1,2),RIGHT(YEAR(jaar_zip[[#This Row],[Datum]]),2))&amp;"-"&amp; TEXT(WEEKNUM(jaar_zip[[#This Row],[Datum]],21),"00")</f>
        <v>24-31</v>
      </c>
      <c r="L9254" s="101">
        <f>MONTH(jaar_zip[[#This Row],[Datum]])</f>
        <v>7</v>
      </c>
      <c r="M9254" s="101">
        <f>IF(ISNUMBER(jaar_zip[[#This Row],[etmaaltemperatuur]]),IF(jaar_zip[[#This Row],[etmaaltemperatuur]]&lt;stookgrens,stookgrens-jaar_zip[[#This Row],[etmaaltemperatuur]],0),"")</f>
        <v>0</v>
      </c>
      <c r="N9254" s="101">
        <f>IF(ISNUMBER(jaar_zip[[#This Row],[graaddagen]]),IF(OR(MONTH(jaar_zip[[#This Row],[Datum]])=1,MONTH(jaar_zip[[#This Row],[Datum]])=2,MONTH(jaar_zip[[#This Row],[Datum]])=11,MONTH(jaar_zip[[#This Row],[Datum]])=12),1.1,IF(OR(MONTH(jaar_zip[[#This Row],[Datum]])=3,MONTH(jaar_zip[[#This Row],[Datum]])=10),1,0.8))*jaar_zip[[#This Row],[graaddagen]],"")</f>
        <v>0</v>
      </c>
      <c r="O9254" s="101">
        <f>IF(ISNUMBER(jaar_zip[[#This Row],[etmaaltemperatuur]]),IF(jaar_zip[[#This Row],[etmaaltemperatuur]]&gt;stookgrens,jaar_zip[[#This Row],[etmaaltemperatuur]]-stookgrens,0),"")</f>
        <v>2.6999999999999993</v>
      </c>
    </row>
    <row r="9255" spans="1:15" x14ac:dyDescent="0.25">
      <c r="A9255">
        <v>391</v>
      </c>
      <c r="B9255">
        <v>20240730</v>
      </c>
      <c r="C9255">
        <v>1</v>
      </c>
      <c r="D9255">
        <v>23.4</v>
      </c>
      <c r="E9255">
        <v>2536</v>
      </c>
      <c r="F9255">
        <v>0</v>
      </c>
      <c r="H9255">
        <v>65</v>
      </c>
      <c r="I9255" s="101" t="s">
        <v>45</v>
      </c>
      <c r="J9255" s="1">
        <f>DATEVALUE(RIGHT(jaar_zip[[#This Row],[YYYYMMDD]],2)&amp;"-"&amp;MID(jaar_zip[[#This Row],[YYYYMMDD]],5,2)&amp;"-"&amp;LEFT(jaar_zip[[#This Row],[YYYYMMDD]],4))</f>
        <v>45503</v>
      </c>
      <c r="K9255" s="101" t="str">
        <f>IF(AND(VALUE(MONTH(jaar_zip[[#This Row],[Datum]]))=1,VALUE(WEEKNUM(jaar_zip[[#This Row],[Datum]],21))&gt;51),RIGHT(YEAR(jaar_zip[[#This Row],[Datum]])-1,2),RIGHT(YEAR(jaar_zip[[#This Row],[Datum]]),2))&amp;"-"&amp; TEXT(WEEKNUM(jaar_zip[[#This Row],[Datum]],21),"00")</f>
        <v>24-31</v>
      </c>
      <c r="L9255" s="101">
        <f>MONTH(jaar_zip[[#This Row],[Datum]])</f>
        <v>7</v>
      </c>
      <c r="M9255" s="101">
        <f>IF(ISNUMBER(jaar_zip[[#This Row],[etmaaltemperatuur]]),IF(jaar_zip[[#This Row],[etmaaltemperatuur]]&lt;stookgrens,stookgrens-jaar_zip[[#This Row],[etmaaltemperatuur]],0),"")</f>
        <v>0</v>
      </c>
      <c r="N9255" s="101">
        <f>IF(ISNUMBER(jaar_zip[[#This Row],[graaddagen]]),IF(OR(MONTH(jaar_zip[[#This Row],[Datum]])=1,MONTH(jaar_zip[[#This Row],[Datum]])=2,MONTH(jaar_zip[[#This Row],[Datum]])=11,MONTH(jaar_zip[[#This Row],[Datum]])=12),1.1,IF(OR(MONTH(jaar_zip[[#This Row],[Datum]])=3,MONTH(jaar_zip[[#This Row],[Datum]])=10),1,0.8))*jaar_zip[[#This Row],[graaddagen]],"")</f>
        <v>0</v>
      </c>
      <c r="O9255" s="101">
        <f>IF(ISNUMBER(jaar_zip[[#This Row],[etmaaltemperatuur]]),IF(jaar_zip[[#This Row],[etmaaltemperatuur]]&gt;stookgrens,jaar_zip[[#This Row],[etmaaltemperatuur]]-stookgrens,0),"")</f>
        <v>5.3999999999999986</v>
      </c>
    </row>
    <row r="9256" spans="1:15" x14ac:dyDescent="0.25">
      <c r="A9256">
        <v>391</v>
      </c>
      <c r="B9256">
        <v>20240731</v>
      </c>
      <c r="C9256">
        <v>0.9</v>
      </c>
      <c r="D9256">
        <v>20.9</v>
      </c>
      <c r="E9256">
        <v>980</v>
      </c>
      <c r="F9256">
        <v>0</v>
      </c>
      <c r="H9256">
        <v>80</v>
      </c>
      <c r="I9256" s="101" t="s">
        <v>45</v>
      </c>
      <c r="J9256" s="1">
        <f>DATEVALUE(RIGHT(jaar_zip[[#This Row],[YYYYMMDD]],2)&amp;"-"&amp;MID(jaar_zip[[#This Row],[YYYYMMDD]],5,2)&amp;"-"&amp;LEFT(jaar_zip[[#This Row],[YYYYMMDD]],4))</f>
        <v>45504</v>
      </c>
      <c r="K9256" s="101" t="str">
        <f>IF(AND(VALUE(MONTH(jaar_zip[[#This Row],[Datum]]))=1,VALUE(WEEKNUM(jaar_zip[[#This Row],[Datum]],21))&gt;51),RIGHT(YEAR(jaar_zip[[#This Row],[Datum]])-1,2),RIGHT(YEAR(jaar_zip[[#This Row],[Datum]]),2))&amp;"-"&amp; TEXT(WEEKNUM(jaar_zip[[#This Row],[Datum]],21),"00")</f>
        <v>24-31</v>
      </c>
      <c r="L9256" s="101">
        <f>MONTH(jaar_zip[[#This Row],[Datum]])</f>
        <v>7</v>
      </c>
      <c r="M9256" s="101">
        <f>IF(ISNUMBER(jaar_zip[[#This Row],[etmaaltemperatuur]]),IF(jaar_zip[[#This Row],[etmaaltemperatuur]]&lt;stookgrens,stookgrens-jaar_zip[[#This Row],[etmaaltemperatuur]],0),"")</f>
        <v>0</v>
      </c>
      <c r="N9256" s="101">
        <f>IF(ISNUMBER(jaar_zip[[#This Row],[graaddagen]]),IF(OR(MONTH(jaar_zip[[#This Row],[Datum]])=1,MONTH(jaar_zip[[#This Row],[Datum]])=2,MONTH(jaar_zip[[#This Row],[Datum]])=11,MONTH(jaar_zip[[#This Row],[Datum]])=12),1.1,IF(OR(MONTH(jaar_zip[[#This Row],[Datum]])=3,MONTH(jaar_zip[[#This Row],[Datum]])=10),1,0.8))*jaar_zip[[#This Row],[graaddagen]],"")</f>
        <v>0</v>
      </c>
      <c r="O9256" s="101">
        <f>IF(ISNUMBER(jaar_zip[[#This Row],[etmaaltemperatuur]]),IF(jaar_zip[[#This Row],[etmaaltemperatuur]]&gt;stookgrens,jaar_zip[[#This Row],[etmaaltemperatuur]]-stookgrens,0),"")</f>
        <v>2.8999999999999986</v>
      </c>
    </row>
    <row r="9257" spans="1:15" x14ac:dyDescent="0.25">
      <c r="A9257">
        <v>391</v>
      </c>
      <c r="B9257">
        <v>20240801</v>
      </c>
      <c r="C9257">
        <v>1.5</v>
      </c>
      <c r="D9257">
        <v>18.8</v>
      </c>
      <c r="E9257">
        <v>525</v>
      </c>
      <c r="F9257">
        <v>7.4</v>
      </c>
      <c r="H9257">
        <v>95</v>
      </c>
      <c r="I9257" s="101" t="s">
        <v>45</v>
      </c>
      <c r="J9257" s="1">
        <f>DATEVALUE(RIGHT(jaar_zip[[#This Row],[YYYYMMDD]],2)&amp;"-"&amp;MID(jaar_zip[[#This Row],[YYYYMMDD]],5,2)&amp;"-"&amp;LEFT(jaar_zip[[#This Row],[YYYYMMDD]],4))</f>
        <v>45505</v>
      </c>
      <c r="K9257" s="101" t="str">
        <f>IF(AND(VALUE(MONTH(jaar_zip[[#This Row],[Datum]]))=1,VALUE(WEEKNUM(jaar_zip[[#This Row],[Datum]],21))&gt;51),RIGHT(YEAR(jaar_zip[[#This Row],[Datum]])-1,2),RIGHT(YEAR(jaar_zip[[#This Row],[Datum]]),2))&amp;"-"&amp; TEXT(WEEKNUM(jaar_zip[[#This Row],[Datum]],21),"00")</f>
        <v>24-31</v>
      </c>
      <c r="L9257" s="101">
        <f>MONTH(jaar_zip[[#This Row],[Datum]])</f>
        <v>8</v>
      </c>
      <c r="M9257" s="101">
        <f>IF(ISNUMBER(jaar_zip[[#This Row],[etmaaltemperatuur]]),IF(jaar_zip[[#This Row],[etmaaltemperatuur]]&lt;stookgrens,stookgrens-jaar_zip[[#This Row],[etmaaltemperatuur]],0),"")</f>
        <v>0</v>
      </c>
      <c r="N9257" s="101">
        <f>IF(ISNUMBER(jaar_zip[[#This Row],[graaddagen]]),IF(OR(MONTH(jaar_zip[[#This Row],[Datum]])=1,MONTH(jaar_zip[[#This Row],[Datum]])=2,MONTH(jaar_zip[[#This Row],[Datum]])=11,MONTH(jaar_zip[[#This Row],[Datum]])=12),1.1,IF(OR(MONTH(jaar_zip[[#This Row],[Datum]])=3,MONTH(jaar_zip[[#This Row],[Datum]])=10),1,0.8))*jaar_zip[[#This Row],[graaddagen]],"")</f>
        <v>0</v>
      </c>
      <c r="O9257" s="101">
        <f>IF(ISNUMBER(jaar_zip[[#This Row],[etmaaltemperatuur]]),IF(jaar_zip[[#This Row],[etmaaltemperatuur]]&gt;stookgrens,jaar_zip[[#This Row],[etmaaltemperatuur]]-stookgrens,0),"")</f>
        <v>0.80000000000000071</v>
      </c>
    </row>
    <row r="9258" spans="1:15" x14ac:dyDescent="0.25">
      <c r="A9258">
        <v>391</v>
      </c>
      <c r="B9258">
        <v>20240802</v>
      </c>
      <c r="C9258">
        <v>0.8</v>
      </c>
      <c r="D9258">
        <v>19.600000000000001</v>
      </c>
      <c r="E9258">
        <v>2162</v>
      </c>
      <c r="F9258">
        <v>0</v>
      </c>
      <c r="H9258">
        <v>81</v>
      </c>
      <c r="I9258" s="101" t="s">
        <v>45</v>
      </c>
      <c r="J9258" s="1">
        <f>DATEVALUE(RIGHT(jaar_zip[[#This Row],[YYYYMMDD]],2)&amp;"-"&amp;MID(jaar_zip[[#This Row],[YYYYMMDD]],5,2)&amp;"-"&amp;LEFT(jaar_zip[[#This Row],[YYYYMMDD]],4))</f>
        <v>45506</v>
      </c>
      <c r="K9258" s="101" t="str">
        <f>IF(AND(VALUE(MONTH(jaar_zip[[#This Row],[Datum]]))=1,VALUE(WEEKNUM(jaar_zip[[#This Row],[Datum]],21))&gt;51),RIGHT(YEAR(jaar_zip[[#This Row],[Datum]])-1,2),RIGHT(YEAR(jaar_zip[[#This Row],[Datum]]),2))&amp;"-"&amp; TEXT(WEEKNUM(jaar_zip[[#This Row],[Datum]],21),"00")</f>
        <v>24-31</v>
      </c>
      <c r="L9258" s="101">
        <f>MONTH(jaar_zip[[#This Row],[Datum]])</f>
        <v>8</v>
      </c>
      <c r="M9258" s="101">
        <f>IF(ISNUMBER(jaar_zip[[#This Row],[etmaaltemperatuur]]),IF(jaar_zip[[#This Row],[etmaaltemperatuur]]&lt;stookgrens,stookgrens-jaar_zip[[#This Row],[etmaaltemperatuur]],0),"")</f>
        <v>0</v>
      </c>
      <c r="N9258" s="101">
        <f>IF(ISNUMBER(jaar_zip[[#This Row],[graaddagen]]),IF(OR(MONTH(jaar_zip[[#This Row],[Datum]])=1,MONTH(jaar_zip[[#This Row],[Datum]])=2,MONTH(jaar_zip[[#This Row],[Datum]])=11,MONTH(jaar_zip[[#This Row],[Datum]])=12),1.1,IF(OR(MONTH(jaar_zip[[#This Row],[Datum]])=3,MONTH(jaar_zip[[#This Row],[Datum]])=10),1,0.8))*jaar_zip[[#This Row],[graaddagen]],"")</f>
        <v>0</v>
      </c>
      <c r="O9258" s="101">
        <f>IF(ISNUMBER(jaar_zip[[#This Row],[etmaaltemperatuur]]),IF(jaar_zip[[#This Row],[etmaaltemperatuur]]&gt;stookgrens,jaar_zip[[#This Row],[etmaaltemperatuur]]-stookgrens,0),"")</f>
        <v>1.6000000000000014</v>
      </c>
    </row>
    <row r="9259" spans="1:15" x14ac:dyDescent="0.25">
      <c r="A9259">
        <v>391</v>
      </c>
      <c r="B9259">
        <v>20240803</v>
      </c>
      <c r="C9259">
        <v>1.2</v>
      </c>
      <c r="D9259">
        <v>19.3</v>
      </c>
      <c r="E9259">
        <v>1395</v>
      </c>
      <c r="F9259">
        <v>4.3</v>
      </c>
      <c r="H9259">
        <v>88</v>
      </c>
      <c r="I9259" s="101" t="s">
        <v>45</v>
      </c>
      <c r="J9259" s="1">
        <f>DATEVALUE(RIGHT(jaar_zip[[#This Row],[YYYYMMDD]],2)&amp;"-"&amp;MID(jaar_zip[[#This Row],[YYYYMMDD]],5,2)&amp;"-"&amp;LEFT(jaar_zip[[#This Row],[YYYYMMDD]],4))</f>
        <v>45507</v>
      </c>
      <c r="K9259" s="101" t="str">
        <f>IF(AND(VALUE(MONTH(jaar_zip[[#This Row],[Datum]]))=1,VALUE(WEEKNUM(jaar_zip[[#This Row],[Datum]],21))&gt;51),RIGHT(YEAR(jaar_zip[[#This Row],[Datum]])-1,2),RIGHT(YEAR(jaar_zip[[#This Row],[Datum]]),2))&amp;"-"&amp; TEXT(WEEKNUM(jaar_zip[[#This Row],[Datum]],21),"00")</f>
        <v>24-31</v>
      </c>
      <c r="L9259" s="101">
        <f>MONTH(jaar_zip[[#This Row],[Datum]])</f>
        <v>8</v>
      </c>
      <c r="M9259" s="101">
        <f>IF(ISNUMBER(jaar_zip[[#This Row],[etmaaltemperatuur]]),IF(jaar_zip[[#This Row],[etmaaltemperatuur]]&lt;stookgrens,stookgrens-jaar_zip[[#This Row],[etmaaltemperatuur]],0),"")</f>
        <v>0</v>
      </c>
      <c r="N9259" s="101">
        <f>IF(ISNUMBER(jaar_zip[[#This Row],[graaddagen]]),IF(OR(MONTH(jaar_zip[[#This Row],[Datum]])=1,MONTH(jaar_zip[[#This Row],[Datum]])=2,MONTH(jaar_zip[[#This Row],[Datum]])=11,MONTH(jaar_zip[[#This Row],[Datum]])=12),1.1,IF(OR(MONTH(jaar_zip[[#This Row],[Datum]])=3,MONTH(jaar_zip[[#This Row],[Datum]])=10),1,0.8))*jaar_zip[[#This Row],[graaddagen]],"")</f>
        <v>0</v>
      </c>
      <c r="O9259" s="101">
        <f>IF(ISNUMBER(jaar_zip[[#This Row],[etmaaltemperatuur]]),IF(jaar_zip[[#This Row],[etmaaltemperatuur]]&gt;stookgrens,jaar_zip[[#This Row],[etmaaltemperatuur]]-stookgrens,0),"")</f>
        <v>1.3000000000000007</v>
      </c>
    </row>
    <row r="9260" spans="1:15" x14ac:dyDescent="0.25">
      <c r="A9260">
        <v>391</v>
      </c>
      <c r="B9260">
        <v>20240804</v>
      </c>
      <c r="C9260">
        <v>0.8</v>
      </c>
      <c r="D9260">
        <v>18.600000000000001</v>
      </c>
      <c r="E9260">
        <v>1263</v>
      </c>
      <c r="F9260">
        <v>1.3</v>
      </c>
      <c r="H9260">
        <v>80</v>
      </c>
      <c r="I9260" s="101" t="s">
        <v>45</v>
      </c>
      <c r="J9260" s="1">
        <f>DATEVALUE(RIGHT(jaar_zip[[#This Row],[YYYYMMDD]],2)&amp;"-"&amp;MID(jaar_zip[[#This Row],[YYYYMMDD]],5,2)&amp;"-"&amp;LEFT(jaar_zip[[#This Row],[YYYYMMDD]],4))</f>
        <v>45508</v>
      </c>
      <c r="K9260" s="101" t="str">
        <f>IF(AND(VALUE(MONTH(jaar_zip[[#This Row],[Datum]]))=1,VALUE(WEEKNUM(jaar_zip[[#This Row],[Datum]],21))&gt;51),RIGHT(YEAR(jaar_zip[[#This Row],[Datum]])-1,2),RIGHT(YEAR(jaar_zip[[#This Row],[Datum]]),2))&amp;"-"&amp; TEXT(WEEKNUM(jaar_zip[[#This Row],[Datum]],21),"00")</f>
        <v>24-31</v>
      </c>
      <c r="L9260" s="101">
        <f>MONTH(jaar_zip[[#This Row],[Datum]])</f>
        <v>8</v>
      </c>
      <c r="M9260" s="101">
        <f>IF(ISNUMBER(jaar_zip[[#This Row],[etmaaltemperatuur]]),IF(jaar_zip[[#This Row],[etmaaltemperatuur]]&lt;stookgrens,stookgrens-jaar_zip[[#This Row],[etmaaltemperatuur]],0),"")</f>
        <v>0</v>
      </c>
      <c r="N9260" s="101">
        <f>IF(ISNUMBER(jaar_zip[[#This Row],[graaddagen]]),IF(OR(MONTH(jaar_zip[[#This Row],[Datum]])=1,MONTH(jaar_zip[[#This Row],[Datum]])=2,MONTH(jaar_zip[[#This Row],[Datum]])=11,MONTH(jaar_zip[[#This Row],[Datum]])=12),1.1,IF(OR(MONTH(jaar_zip[[#This Row],[Datum]])=3,MONTH(jaar_zip[[#This Row],[Datum]])=10),1,0.8))*jaar_zip[[#This Row],[graaddagen]],"")</f>
        <v>0</v>
      </c>
      <c r="O9260" s="101">
        <f>IF(ISNUMBER(jaar_zip[[#This Row],[etmaaltemperatuur]]),IF(jaar_zip[[#This Row],[etmaaltemperatuur]]&gt;stookgrens,jaar_zip[[#This Row],[etmaaltemperatuur]]-stookgrens,0),"")</f>
        <v>0.60000000000000142</v>
      </c>
    </row>
    <row r="9261" spans="1:15" x14ac:dyDescent="0.25">
      <c r="A9261">
        <v>391</v>
      </c>
      <c r="B9261">
        <v>20240805</v>
      </c>
      <c r="C9261">
        <v>1</v>
      </c>
      <c r="D9261">
        <v>19.600000000000001</v>
      </c>
      <c r="E9261">
        <v>2408</v>
      </c>
      <c r="F9261">
        <v>0</v>
      </c>
      <c r="H9261">
        <v>73</v>
      </c>
      <c r="I9261" s="101" t="s">
        <v>45</v>
      </c>
      <c r="J9261" s="1">
        <f>DATEVALUE(RIGHT(jaar_zip[[#This Row],[YYYYMMDD]],2)&amp;"-"&amp;MID(jaar_zip[[#This Row],[YYYYMMDD]],5,2)&amp;"-"&amp;LEFT(jaar_zip[[#This Row],[YYYYMMDD]],4))</f>
        <v>45509</v>
      </c>
      <c r="K9261" s="101" t="str">
        <f>IF(AND(VALUE(MONTH(jaar_zip[[#This Row],[Datum]]))=1,VALUE(WEEKNUM(jaar_zip[[#This Row],[Datum]],21))&gt;51),RIGHT(YEAR(jaar_zip[[#This Row],[Datum]])-1,2),RIGHT(YEAR(jaar_zip[[#This Row],[Datum]]),2))&amp;"-"&amp; TEXT(WEEKNUM(jaar_zip[[#This Row],[Datum]],21),"00")</f>
        <v>24-32</v>
      </c>
      <c r="L9261" s="101">
        <f>MONTH(jaar_zip[[#This Row],[Datum]])</f>
        <v>8</v>
      </c>
      <c r="M9261" s="101">
        <f>IF(ISNUMBER(jaar_zip[[#This Row],[etmaaltemperatuur]]),IF(jaar_zip[[#This Row],[etmaaltemperatuur]]&lt;stookgrens,stookgrens-jaar_zip[[#This Row],[etmaaltemperatuur]],0),"")</f>
        <v>0</v>
      </c>
      <c r="N9261" s="101">
        <f>IF(ISNUMBER(jaar_zip[[#This Row],[graaddagen]]),IF(OR(MONTH(jaar_zip[[#This Row],[Datum]])=1,MONTH(jaar_zip[[#This Row],[Datum]])=2,MONTH(jaar_zip[[#This Row],[Datum]])=11,MONTH(jaar_zip[[#This Row],[Datum]])=12),1.1,IF(OR(MONTH(jaar_zip[[#This Row],[Datum]])=3,MONTH(jaar_zip[[#This Row],[Datum]])=10),1,0.8))*jaar_zip[[#This Row],[graaddagen]],"")</f>
        <v>0</v>
      </c>
      <c r="O9261" s="101">
        <f>IF(ISNUMBER(jaar_zip[[#This Row],[etmaaltemperatuur]]),IF(jaar_zip[[#This Row],[etmaaltemperatuur]]&gt;stookgrens,jaar_zip[[#This Row],[etmaaltemperatuur]]-stookgrens,0),"")</f>
        <v>1.6000000000000014</v>
      </c>
    </row>
    <row r="9262" spans="1:15" x14ac:dyDescent="0.25">
      <c r="A9262">
        <v>391</v>
      </c>
      <c r="B9262">
        <v>20240806</v>
      </c>
      <c r="C9262">
        <v>0.8</v>
      </c>
      <c r="D9262">
        <v>21.9</v>
      </c>
      <c r="E9262">
        <v>2421</v>
      </c>
      <c r="F9262">
        <v>0</v>
      </c>
      <c r="H9262">
        <v>72</v>
      </c>
      <c r="I9262" s="101" t="s">
        <v>45</v>
      </c>
      <c r="J9262" s="1">
        <f>DATEVALUE(RIGHT(jaar_zip[[#This Row],[YYYYMMDD]],2)&amp;"-"&amp;MID(jaar_zip[[#This Row],[YYYYMMDD]],5,2)&amp;"-"&amp;LEFT(jaar_zip[[#This Row],[YYYYMMDD]],4))</f>
        <v>45510</v>
      </c>
      <c r="K9262" s="101" t="str">
        <f>IF(AND(VALUE(MONTH(jaar_zip[[#This Row],[Datum]]))=1,VALUE(WEEKNUM(jaar_zip[[#This Row],[Datum]],21))&gt;51),RIGHT(YEAR(jaar_zip[[#This Row],[Datum]])-1,2),RIGHT(YEAR(jaar_zip[[#This Row],[Datum]]),2))&amp;"-"&amp; TEXT(WEEKNUM(jaar_zip[[#This Row],[Datum]],21),"00")</f>
        <v>24-32</v>
      </c>
      <c r="L9262" s="101">
        <f>MONTH(jaar_zip[[#This Row],[Datum]])</f>
        <v>8</v>
      </c>
      <c r="M9262" s="101">
        <f>IF(ISNUMBER(jaar_zip[[#This Row],[etmaaltemperatuur]]),IF(jaar_zip[[#This Row],[etmaaltemperatuur]]&lt;stookgrens,stookgrens-jaar_zip[[#This Row],[etmaaltemperatuur]],0),"")</f>
        <v>0</v>
      </c>
      <c r="N9262" s="101">
        <f>IF(ISNUMBER(jaar_zip[[#This Row],[graaddagen]]),IF(OR(MONTH(jaar_zip[[#This Row],[Datum]])=1,MONTH(jaar_zip[[#This Row],[Datum]])=2,MONTH(jaar_zip[[#This Row],[Datum]])=11,MONTH(jaar_zip[[#This Row],[Datum]])=12),1.1,IF(OR(MONTH(jaar_zip[[#This Row],[Datum]])=3,MONTH(jaar_zip[[#This Row],[Datum]])=10),1,0.8))*jaar_zip[[#This Row],[graaddagen]],"")</f>
        <v>0</v>
      </c>
      <c r="O9262" s="101">
        <f>IF(ISNUMBER(jaar_zip[[#This Row],[etmaaltemperatuur]]),IF(jaar_zip[[#This Row],[etmaaltemperatuur]]&gt;stookgrens,jaar_zip[[#This Row],[etmaaltemperatuur]]-stookgrens,0),"")</f>
        <v>3.8999999999999986</v>
      </c>
    </row>
    <row r="9263" spans="1:15" x14ac:dyDescent="0.25">
      <c r="A9263">
        <v>391</v>
      </c>
      <c r="B9263">
        <v>20240807</v>
      </c>
      <c r="C9263">
        <v>0.4</v>
      </c>
      <c r="D9263">
        <v>19</v>
      </c>
      <c r="E9263">
        <v>995</v>
      </c>
      <c r="F9263">
        <v>10.3</v>
      </c>
      <c r="H9263">
        <v>87</v>
      </c>
      <c r="I9263" s="101" t="s">
        <v>45</v>
      </c>
      <c r="J9263" s="1">
        <f>DATEVALUE(RIGHT(jaar_zip[[#This Row],[YYYYMMDD]],2)&amp;"-"&amp;MID(jaar_zip[[#This Row],[YYYYMMDD]],5,2)&amp;"-"&amp;LEFT(jaar_zip[[#This Row],[YYYYMMDD]],4))</f>
        <v>45511</v>
      </c>
      <c r="K9263" s="101" t="str">
        <f>IF(AND(VALUE(MONTH(jaar_zip[[#This Row],[Datum]]))=1,VALUE(WEEKNUM(jaar_zip[[#This Row],[Datum]],21))&gt;51),RIGHT(YEAR(jaar_zip[[#This Row],[Datum]])-1,2),RIGHT(YEAR(jaar_zip[[#This Row],[Datum]]),2))&amp;"-"&amp; TEXT(WEEKNUM(jaar_zip[[#This Row],[Datum]],21),"00")</f>
        <v>24-32</v>
      </c>
      <c r="L9263" s="101">
        <f>MONTH(jaar_zip[[#This Row],[Datum]])</f>
        <v>8</v>
      </c>
      <c r="M9263" s="101">
        <f>IF(ISNUMBER(jaar_zip[[#This Row],[etmaaltemperatuur]]),IF(jaar_zip[[#This Row],[etmaaltemperatuur]]&lt;stookgrens,stookgrens-jaar_zip[[#This Row],[etmaaltemperatuur]],0),"")</f>
        <v>0</v>
      </c>
      <c r="N9263" s="101">
        <f>IF(ISNUMBER(jaar_zip[[#This Row],[graaddagen]]),IF(OR(MONTH(jaar_zip[[#This Row],[Datum]])=1,MONTH(jaar_zip[[#This Row],[Datum]])=2,MONTH(jaar_zip[[#This Row],[Datum]])=11,MONTH(jaar_zip[[#This Row],[Datum]])=12),1.1,IF(OR(MONTH(jaar_zip[[#This Row],[Datum]])=3,MONTH(jaar_zip[[#This Row],[Datum]])=10),1,0.8))*jaar_zip[[#This Row],[graaddagen]],"")</f>
        <v>0</v>
      </c>
      <c r="O9263" s="101">
        <f>IF(ISNUMBER(jaar_zip[[#This Row],[etmaaltemperatuur]]),IF(jaar_zip[[#This Row],[etmaaltemperatuur]]&gt;stookgrens,jaar_zip[[#This Row],[etmaaltemperatuur]]-stookgrens,0),"")</f>
        <v>1</v>
      </c>
    </row>
    <row r="9264" spans="1:15" x14ac:dyDescent="0.25">
      <c r="A9264">
        <v>391</v>
      </c>
      <c r="B9264">
        <v>20240808</v>
      </c>
      <c r="C9264">
        <v>1.2</v>
      </c>
      <c r="D9264">
        <v>19.7</v>
      </c>
      <c r="E9264">
        <v>1909</v>
      </c>
      <c r="F9264">
        <v>0</v>
      </c>
      <c r="H9264">
        <v>70</v>
      </c>
      <c r="I9264" s="101" t="s">
        <v>45</v>
      </c>
      <c r="J9264" s="1">
        <f>DATEVALUE(RIGHT(jaar_zip[[#This Row],[YYYYMMDD]],2)&amp;"-"&amp;MID(jaar_zip[[#This Row],[YYYYMMDD]],5,2)&amp;"-"&amp;LEFT(jaar_zip[[#This Row],[YYYYMMDD]],4))</f>
        <v>45512</v>
      </c>
      <c r="K9264" s="101" t="str">
        <f>IF(AND(VALUE(MONTH(jaar_zip[[#This Row],[Datum]]))=1,VALUE(WEEKNUM(jaar_zip[[#This Row],[Datum]],21))&gt;51),RIGHT(YEAR(jaar_zip[[#This Row],[Datum]])-1,2),RIGHT(YEAR(jaar_zip[[#This Row],[Datum]]),2))&amp;"-"&amp; TEXT(WEEKNUM(jaar_zip[[#This Row],[Datum]],21),"00")</f>
        <v>24-32</v>
      </c>
      <c r="L9264" s="101">
        <f>MONTH(jaar_zip[[#This Row],[Datum]])</f>
        <v>8</v>
      </c>
      <c r="M9264" s="101">
        <f>IF(ISNUMBER(jaar_zip[[#This Row],[etmaaltemperatuur]]),IF(jaar_zip[[#This Row],[etmaaltemperatuur]]&lt;stookgrens,stookgrens-jaar_zip[[#This Row],[etmaaltemperatuur]],0),"")</f>
        <v>0</v>
      </c>
      <c r="N9264" s="101">
        <f>IF(ISNUMBER(jaar_zip[[#This Row],[graaddagen]]),IF(OR(MONTH(jaar_zip[[#This Row],[Datum]])=1,MONTH(jaar_zip[[#This Row],[Datum]])=2,MONTH(jaar_zip[[#This Row],[Datum]])=11,MONTH(jaar_zip[[#This Row],[Datum]])=12),1.1,IF(OR(MONTH(jaar_zip[[#This Row],[Datum]])=3,MONTH(jaar_zip[[#This Row],[Datum]])=10),1,0.8))*jaar_zip[[#This Row],[graaddagen]],"")</f>
        <v>0</v>
      </c>
      <c r="O9264" s="101">
        <f>IF(ISNUMBER(jaar_zip[[#This Row],[etmaaltemperatuur]]),IF(jaar_zip[[#This Row],[etmaaltemperatuur]]&gt;stookgrens,jaar_zip[[#This Row],[etmaaltemperatuur]]-stookgrens,0),"")</f>
        <v>1.6999999999999993</v>
      </c>
    </row>
    <row r="9265" spans="1:15" x14ac:dyDescent="0.25">
      <c r="A9265">
        <v>391</v>
      </c>
      <c r="B9265">
        <v>20240809</v>
      </c>
      <c r="C9265">
        <v>1.4</v>
      </c>
      <c r="D9265">
        <v>20.399999999999999</v>
      </c>
      <c r="E9265">
        <v>977</v>
      </c>
      <c r="F9265">
        <v>1.6</v>
      </c>
      <c r="H9265">
        <v>80</v>
      </c>
      <c r="I9265" s="101" t="s">
        <v>45</v>
      </c>
      <c r="J9265" s="1">
        <f>DATEVALUE(RIGHT(jaar_zip[[#This Row],[YYYYMMDD]],2)&amp;"-"&amp;MID(jaar_zip[[#This Row],[YYYYMMDD]],5,2)&amp;"-"&amp;LEFT(jaar_zip[[#This Row],[YYYYMMDD]],4))</f>
        <v>45513</v>
      </c>
      <c r="K9265" s="101" t="str">
        <f>IF(AND(VALUE(MONTH(jaar_zip[[#This Row],[Datum]]))=1,VALUE(WEEKNUM(jaar_zip[[#This Row],[Datum]],21))&gt;51),RIGHT(YEAR(jaar_zip[[#This Row],[Datum]])-1,2),RIGHT(YEAR(jaar_zip[[#This Row],[Datum]]),2))&amp;"-"&amp; TEXT(WEEKNUM(jaar_zip[[#This Row],[Datum]],21),"00")</f>
        <v>24-32</v>
      </c>
      <c r="L9265" s="101">
        <f>MONTH(jaar_zip[[#This Row],[Datum]])</f>
        <v>8</v>
      </c>
      <c r="M9265" s="101">
        <f>IF(ISNUMBER(jaar_zip[[#This Row],[etmaaltemperatuur]]),IF(jaar_zip[[#This Row],[etmaaltemperatuur]]&lt;stookgrens,stookgrens-jaar_zip[[#This Row],[etmaaltemperatuur]],0),"")</f>
        <v>0</v>
      </c>
      <c r="N9265" s="101">
        <f>IF(ISNUMBER(jaar_zip[[#This Row],[graaddagen]]),IF(OR(MONTH(jaar_zip[[#This Row],[Datum]])=1,MONTH(jaar_zip[[#This Row],[Datum]])=2,MONTH(jaar_zip[[#This Row],[Datum]])=11,MONTH(jaar_zip[[#This Row],[Datum]])=12),1.1,IF(OR(MONTH(jaar_zip[[#This Row],[Datum]])=3,MONTH(jaar_zip[[#This Row],[Datum]])=10),1,0.8))*jaar_zip[[#This Row],[graaddagen]],"")</f>
        <v>0</v>
      </c>
      <c r="O9265" s="101">
        <f>IF(ISNUMBER(jaar_zip[[#This Row],[etmaaltemperatuur]]),IF(jaar_zip[[#This Row],[etmaaltemperatuur]]&gt;stookgrens,jaar_zip[[#This Row],[etmaaltemperatuur]]-stookgrens,0),"")</f>
        <v>2.3999999999999986</v>
      </c>
    </row>
    <row r="9266" spans="1:15" x14ac:dyDescent="0.25">
      <c r="A9266">
        <v>391</v>
      </c>
      <c r="B9266">
        <v>20240810</v>
      </c>
      <c r="C9266">
        <v>1.2</v>
      </c>
      <c r="D9266">
        <v>20</v>
      </c>
      <c r="E9266">
        <v>2336</v>
      </c>
      <c r="F9266">
        <v>0</v>
      </c>
      <c r="H9266">
        <v>75</v>
      </c>
      <c r="I9266" s="101" t="s">
        <v>45</v>
      </c>
      <c r="J9266" s="1">
        <f>DATEVALUE(RIGHT(jaar_zip[[#This Row],[YYYYMMDD]],2)&amp;"-"&amp;MID(jaar_zip[[#This Row],[YYYYMMDD]],5,2)&amp;"-"&amp;LEFT(jaar_zip[[#This Row],[YYYYMMDD]],4))</f>
        <v>45514</v>
      </c>
      <c r="K9266" s="101" t="str">
        <f>IF(AND(VALUE(MONTH(jaar_zip[[#This Row],[Datum]]))=1,VALUE(WEEKNUM(jaar_zip[[#This Row],[Datum]],21))&gt;51),RIGHT(YEAR(jaar_zip[[#This Row],[Datum]])-1,2),RIGHT(YEAR(jaar_zip[[#This Row],[Datum]]),2))&amp;"-"&amp; TEXT(WEEKNUM(jaar_zip[[#This Row],[Datum]],21),"00")</f>
        <v>24-32</v>
      </c>
      <c r="L9266" s="101">
        <f>MONTH(jaar_zip[[#This Row],[Datum]])</f>
        <v>8</v>
      </c>
      <c r="M9266" s="101">
        <f>IF(ISNUMBER(jaar_zip[[#This Row],[etmaaltemperatuur]]),IF(jaar_zip[[#This Row],[etmaaltemperatuur]]&lt;stookgrens,stookgrens-jaar_zip[[#This Row],[etmaaltemperatuur]],0),"")</f>
        <v>0</v>
      </c>
      <c r="N9266" s="101">
        <f>IF(ISNUMBER(jaar_zip[[#This Row],[graaddagen]]),IF(OR(MONTH(jaar_zip[[#This Row],[Datum]])=1,MONTH(jaar_zip[[#This Row],[Datum]])=2,MONTH(jaar_zip[[#This Row],[Datum]])=11,MONTH(jaar_zip[[#This Row],[Datum]])=12),1.1,IF(OR(MONTH(jaar_zip[[#This Row],[Datum]])=3,MONTH(jaar_zip[[#This Row],[Datum]])=10),1,0.8))*jaar_zip[[#This Row],[graaddagen]],"")</f>
        <v>0</v>
      </c>
      <c r="O9266" s="101">
        <f>IF(ISNUMBER(jaar_zip[[#This Row],[etmaaltemperatuur]]),IF(jaar_zip[[#This Row],[etmaaltemperatuur]]&gt;stookgrens,jaar_zip[[#This Row],[etmaaltemperatuur]]-stookgrens,0),"")</f>
        <v>2</v>
      </c>
    </row>
    <row r="9267" spans="1:15" x14ac:dyDescent="0.25">
      <c r="A9267">
        <v>391</v>
      </c>
      <c r="B9267">
        <v>20240811</v>
      </c>
      <c r="C9267">
        <v>1.5</v>
      </c>
      <c r="D9267">
        <v>22.2</v>
      </c>
      <c r="E9267">
        <v>2433</v>
      </c>
      <c r="F9267">
        <v>0</v>
      </c>
      <c r="H9267">
        <v>66</v>
      </c>
      <c r="I9267" s="101" t="s">
        <v>45</v>
      </c>
      <c r="J9267" s="1">
        <f>DATEVALUE(RIGHT(jaar_zip[[#This Row],[YYYYMMDD]],2)&amp;"-"&amp;MID(jaar_zip[[#This Row],[YYYYMMDD]],5,2)&amp;"-"&amp;LEFT(jaar_zip[[#This Row],[YYYYMMDD]],4))</f>
        <v>45515</v>
      </c>
      <c r="K9267" s="101" t="str">
        <f>IF(AND(VALUE(MONTH(jaar_zip[[#This Row],[Datum]]))=1,VALUE(WEEKNUM(jaar_zip[[#This Row],[Datum]],21))&gt;51),RIGHT(YEAR(jaar_zip[[#This Row],[Datum]])-1,2),RIGHT(YEAR(jaar_zip[[#This Row],[Datum]]),2))&amp;"-"&amp; TEXT(WEEKNUM(jaar_zip[[#This Row],[Datum]],21),"00")</f>
        <v>24-32</v>
      </c>
      <c r="L9267" s="101">
        <f>MONTH(jaar_zip[[#This Row],[Datum]])</f>
        <v>8</v>
      </c>
      <c r="M9267" s="101">
        <f>IF(ISNUMBER(jaar_zip[[#This Row],[etmaaltemperatuur]]),IF(jaar_zip[[#This Row],[etmaaltemperatuur]]&lt;stookgrens,stookgrens-jaar_zip[[#This Row],[etmaaltemperatuur]],0),"")</f>
        <v>0</v>
      </c>
      <c r="N9267" s="101">
        <f>IF(ISNUMBER(jaar_zip[[#This Row],[graaddagen]]),IF(OR(MONTH(jaar_zip[[#This Row],[Datum]])=1,MONTH(jaar_zip[[#This Row],[Datum]])=2,MONTH(jaar_zip[[#This Row],[Datum]])=11,MONTH(jaar_zip[[#This Row],[Datum]])=12),1.1,IF(OR(MONTH(jaar_zip[[#This Row],[Datum]])=3,MONTH(jaar_zip[[#This Row],[Datum]])=10),1,0.8))*jaar_zip[[#This Row],[graaddagen]],"")</f>
        <v>0</v>
      </c>
      <c r="O9267" s="101">
        <f>IF(ISNUMBER(jaar_zip[[#This Row],[etmaaltemperatuur]]),IF(jaar_zip[[#This Row],[etmaaltemperatuur]]&gt;stookgrens,jaar_zip[[#This Row],[etmaaltemperatuur]]-stookgrens,0),"")</f>
        <v>4.1999999999999993</v>
      </c>
    </row>
    <row r="9268" spans="1:15" x14ac:dyDescent="0.25">
      <c r="A9268">
        <v>391</v>
      </c>
      <c r="B9268">
        <v>20240812</v>
      </c>
      <c r="C9268">
        <v>1.9</v>
      </c>
      <c r="D9268">
        <v>24.6</v>
      </c>
      <c r="E9268">
        <v>2386</v>
      </c>
      <c r="F9268">
        <v>0</v>
      </c>
      <c r="H9268">
        <v>69</v>
      </c>
      <c r="I9268" s="101" t="s">
        <v>45</v>
      </c>
      <c r="J9268" s="1">
        <f>DATEVALUE(RIGHT(jaar_zip[[#This Row],[YYYYMMDD]],2)&amp;"-"&amp;MID(jaar_zip[[#This Row],[YYYYMMDD]],5,2)&amp;"-"&amp;LEFT(jaar_zip[[#This Row],[YYYYMMDD]],4))</f>
        <v>45516</v>
      </c>
      <c r="K9268" s="101" t="str">
        <f>IF(AND(VALUE(MONTH(jaar_zip[[#This Row],[Datum]]))=1,VALUE(WEEKNUM(jaar_zip[[#This Row],[Datum]],21))&gt;51),RIGHT(YEAR(jaar_zip[[#This Row],[Datum]])-1,2),RIGHT(YEAR(jaar_zip[[#This Row],[Datum]]),2))&amp;"-"&amp; TEXT(WEEKNUM(jaar_zip[[#This Row],[Datum]],21),"00")</f>
        <v>24-33</v>
      </c>
      <c r="L9268" s="101">
        <f>MONTH(jaar_zip[[#This Row],[Datum]])</f>
        <v>8</v>
      </c>
      <c r="M9268" s="101">
        <f>IF(ISNUMBER(jaar_zip[[#This Row],[etmaaltemperatuur]]),IF(jaar_zip[[#This Row],[etmaaltemperatuur]]&lt;stookgrens,stookgrens-jaar_zip[[#This Row],[etmaaltemperatuur]],0),"")</f>
        <v>0</v>
      </c>
      <c r="N9268" s="101">
        <f>IF(ISNUMBER(jaar_zip[[#This Row],[graaddagen]]),IF(OR(MONTH(jaar_zip[[#This Row],[Datum]])=1,MONTH(jaar_zip[[#This Row],[Datum]])=2,MONTH(jaar_zip[[#This Row],[Datum]])=11,MONTH(jaar_zip[[#This Row],[Datum]])=12),1.1,IF(OR(MONTH(jaar_zip[[#This Row],[Datum]])=3,MONTH(jaar_zip[[#This Row],[Datum]])=10),1,0.8))*jaar_zip[[#This Row],[graaddagen]],"")</f>
        <v>0</v>
      </c>
      <c r="O9268" s="101">
        <f>IF(ISNUMBER(jaar_zip[[#This Row],[etmaaltemperatuur]]),IF(jaar_zip[[#This Row],[etmaaltemperatuur]]&gt;stookgrens,jaar_zip[[#This Row],[etmaaltemperatuur]]-stookgrens,0),"")</f>
        <v>6.6000000000000014</v>
      </c>
    </row>
    <row r="9269" spans="1:15" x14ac:dyDescent="0.25">
      <c r="A9269">
        <v>391</v>
      </c>
      <c r="B9269">
        <v>20240813</v>
      </c>
      <c r="C9269">
        <v>1.4</v>
      </c>
      <c r="D9269">
        <v>25.2</v>
      </c>
      <c r="E9269">
        <v>2015</v>
      </c>
      <c r="F9269">
        <v>21</v>
      </c>
      <c r="H9269">
        <v>79</v>
      </c>
      <c r="I9269" s="101" t="s">
        <v>45</v>
      </c>
      <c r="J9269" s="1">
        <f>DATEVALUE(RIGHT(jaar_zip[[#This Row],[YYYYMMDD]],2)&amp;"-"&amp;MID(jaar_zip[[#This Row],[YYYYMMDD]],5,2)&amp;"-"&amp;LEFT(jaar_zip[[#This Row],[YYYYMMDD]],4))</f>
        <v>45517</v>
      </c>
      <c r="K9269" s="101" t="str">
        <f>IF(AND(VALUE(MONTH(jaar_zip[[#This Row],[Datum]]))=1,VALUE(WEEKNUM(jaar_zip[[#This Row],[Datum]],21))&gt;51),RIGHT(YEAR(jaar_zip[[#This Row],[Datum]])-1,2),RIGHT(YEAR(jaar_zip[[#This Row],[Datum]]),2))&amp;"-"&amp; TEXT(WEEKNUM(jaar_zip[[#This Row],[Datum]],21),"00")</f>
        <v>24-33</v>
      </c>
      <c r="L9269" s="101">
        <f>MONTH(jaar_zip[[#This Row],[Datum]])</f>
        <v>8</v>
      </c>
      <c r="M9269" s="101">
        <f>IF(ISNUMBER(jaar_zip[[#This Row],[etmaaltemperatuur]]),IF(jaar_zip[[#This Row],[etmaaltemperatuur]]&lt;stookgrens,stookgrens-jaar_zip[[#This Row],[etmaaltemperatuur]],0),"")</f>
        <v>0</v>
      </c>
      <c r="N9269" s="101">
        <f>IF(ISNUMBER(jaar_zip[[#This Row],[graaddagen]]),IF(OR(MONTH(jaar_zip[[#This Row],[Datum]])=1,MONTH(jaar_zip[[#This Row],[Datum]])=2,MONTH(jaar_zip[[#This Row],[Datum]])=11,MONTH(jaar_zip[[#This Row],[Datum]])=12),1.1,IF(OR(MONTH(jaar_zip[[#This Row],[Datum]])=3,MONTH(jaar_zip[[#This Row],[Datum]])=10),1,0.8))*jaar_zip[[#This Row],[graaddagen]],"")</f>
        <v>0</v>
      </c>
      <c r="O9269" s="101">
        <f>IF(ISNUMBER(jaar_zip[[#This Row],[etmaaltemperatuur]]),IF(jaar_zip[[#This Row],[etmaaltemperatuur]]&gt;stookgrens,jaar_zip[[#This Row],[etmaaltemperatuur]]-stookgrens,0),"")</f>
        <v>7.1999999999999993</v>
      </c>
    </row>
    <row r="9270" spans="1:15" x14ac:dyDescent="0.25">
      <c r="A9270">
        <v>391</v>
      </c>
      <c r="B9270">
        <v>20240814</v>
      </c>
      <c r="C9270">
        <v>0.9</v>
      </c>
      <c r="D9270">
        <v>20.3</v>
      </c>
      <c r="E9270">
        <v>842</v>
      </c>
      <c r="F9270">
        <v>-0.1</v>
      </c>
      <c r="H9270">
        <v>88</v>
      </c>
      <c r="I9270" s="101" t="s">
        <v>45</v>
      </c>
      <c r="J9270" s="1">
        <f>DATEVALUE(RIGHT(jaar_zip[[#This Row],[YYYYMMDD]],2)&amp;"-"&amp;MID(jaar_zip[[#This Row],[YYYYMMDD]],5,2)&amp;"-"&amp;LEFT(jaar_zip[[#This Row],[YYYYMMDD]],4))</f>
        <v>45518</v>
      </c>
      <c r="K9270" s="101" t="str">
        <f>IF(AND(VALUE(MONTH(jaar_zip[[#This Row],[Datum]]))=1,VALUE(WEEKNUM(jaar_zip[[#This Row],[Datum]],21))&gt;51),RIGHT(YEAR(jaar_zip[[#This Row],[Datum]])-1,2),RIGHT(YEAR(jaar_zip[[#This Row],[Datum]]),2))&amp;"-"&amp; TEXT(WEEKNUM(jaar_zip[[#This Row],[Datum]],21),"00")</f>
        <v>24-33</v>
      </c>
      <c r="L9270" s="101">
        <f>MONTH(jaar_zip[[#This Row],[Datum]])</f>
        <v>8</v>
      </c>
      <c r="M9270" s="101">
        <f>IF(ISNUMBER(jaar_zip[[#This Row],[etmaaltemperatuur]]),IF(jaar_zip[[#This Row],[etmaaltemperatuur]]&lt;stookgrens,stookgrens-jaar_zip[[#This Row],[etmaaltemperatuur]],0),"")</f>
        <v>0</v>
      </c>
      <c r="N9270" s="101">
        <f>IF(ISNUMBER(jaar_zip[[#This Row],[graaddagen]]),IF(OR(MONTH(jaar_zip[[#This Row],[Datum]])=1,MONTH(jaar_zip[[#This Row],[Datum]])=2,MONTH(jaar_zip[[#This Row],[Datum]])=11,MONTH(jaar_zip[[#This Row],[Datum]])=12),1.1,IF(OR(MONTH(jaar_zip[[#This Row],[Datum]])=3,MONTH(jaar_zip[[#This Row],[Datum]])=10),1,0.8))*jaar_zip[[#This Row],[graaddagen]],"")</f>
        <v>0</v>
      </c>
      <c r="O9270" s="101">
        <f>IF(ISNUMBER(jaar_zip[[#This Row],[etmaaltemperatuur]]),IF(jaar_zip[[#This Row],[etmaaltemperatuur]]&gt;stookgrens,jaar_zip[[#This Row],[etmaaltemperatuur]]-stookgrens,0),"")</f>
        <v>2.3000000000000007</v>
      </c>
    </row>
    <row r="9271" spans="1:15" x14ac:dyDescent="0.25">
      <c r="A9271">
        <v>391</v>
      </c>
      <c r="B9271">
        <v>20240815</v>
      </c>
      <c r="C9271">
        <v>1.2</v>
      </c>
      <c r="D9271">
        <v>21</v>
      </c>
      <c r="E9271">
        <v>1891</v>
      </c>
      <c r="F9271">
        <v>0</v>
      </c>
      <c r="H9271">
        <v>80</v>
      </c>
      <c r="I9271" s="101" t="s">
        <v>45</v>
      </c>
      <c r="J9271" s="1">
        <f>DATEVALUE(RIGHT(jaar_zip[[#This Row],[YYYYMMDD]],2)&amp;"-"&amp;MID(jaar_zip[[#This Row],[YYYYMMDD]],5,2)&amp;"-"&amp;LEFT(jaar_zip[[#This Row],[YYYYMMDD]],4))</f>
        <v>45519</v>
      </c>
      <c r="K9271" s="101" t="str">
        <f>IF(AND(VALUE(MONTH(jaar_zip[[#This Row],[Datum]]))=1,VALUE(WEEKNUM(jaar_zip[[#This Row],[Datum]],21))&gt;51),RIGHT(YEAR(jaar_zip[[#This Row],[Datum]])-1,2),RIGHT(YEAR(jaar_zip[[#This Row],[Datum]]),2))&amp;"-"&amp; TEXT(WEEKNUM(jaar_zip[[#This Row],[Datum]],21),"00")</f>
        <v>24-33</v>
      </c>
      <c r="L9271" s="101">
        <f>MONTH(jaar_zip[[#This Row],[Datum]])</f>
        <v>8</v>
      </c>
      <c r="M9271" s="101">
        <f>IF(ISNUMBER(jaar_zip[[#This Row],[etmaaltemperatuur]]),IF(jaar_zip[[#This Row],[etmaaltemperatuur]]&lt;stookgrens,stookgrens-jaar_zip[[#This Row],[etmaaltemperatuur]],0),"")</f>
        <v>0</v>
      </c>
      <c r="N9271" s="101">
        <f>IF(ISNUMBER(jaar_zip[[#This Row],[graaddagen]]),IF(OR(MONTH(jaar_zip[[#This Row],[Datum]])=1,MONTH(jaar_zip[[#This Row],[Datum]])=2,MONTH(jaar_zip[[#This Row],[Datum]])=11,MONTH(jaar_zip[[#This Row],[Datum]])=12),1.1,IF(OR(MONTH(jaar_zip[[#This Row],[Datum]])=3,MONTH(jaar_zip[[#This Row],[Datum]])=10),1,0.8))*jaar_zip[[#This Row],[graaddagen]],"")</f>
        <v>0</v>
      </c>
      <c r="O9271" s="101">
        <f>IF(ISNUMBER(jaar_zip[[#This Row],[etmaaltemperatuur]]),IF(jaar_zip[[#This Row],[etmaaltemperatuur]]&gt;stookgrens,jaar_zip[[#This Row],[etmaaltemperatuur]]-stookgrens,0),"")</f>
        <v>3</v>
      </c>
    </row>
    <row r="9272" spans="1:15" x14ac:dyDescent="0.25">
      <c r="A9272">
        <v>391</v>
      </c>
      <c r="B9272">
        <v>20240816</v>
      </c>
      <c r="C9272">
        <v>1.5</v>
      </c>
      <c r="D9272">
        <v>20.3</v>
      </c>
      <c r="E9272">
        <v>877</v>
      </c>
      <c r="F9272">
        <v>4.7</v>
      </c>
      <c r="H9272">
        <v>85</v>
      </c>
      <c r="I9272" s="101" t="s">
        <v>45</v>
      </c>
      <c r="J9272" s="1">
        <f>DATEVALUE(RIGHT(jaar_zip[[#This Row],[YYYYMMDD]],2)&amp;"-"&amp;MID(jaar_zip[[#This Row],[YYYYMMDD]],5,2)&amp;"-"&amp;LEFT(jaar_zip[[#This Row],[YYYYMMDD]],4))</f>
        <v>45520</v>
      </c>
      <c r="K9272" s="101" t="str">
        <f>IF(AND(VALUE(MONTH(jaar_zip[[#This Row],[Datum]]))=1,VALUE(WEEKNUM(jaar_zip[[#This Row],[Datum]],21))&gt;51),RIGHT(YEAR(jaar_zip[[#This Row],[Datum]])-1,2),RIGHT(YEAR(jaar_zip[[#This Row],[Datum]]),2))&amp;"-"&amp; TEXT(WEEKNUM(jaar_zip[[#This Row],[Datum]],21),"00")</f>
        <v>24-33</v>
      </c>
      <c r="L9272" s="101">
        <f>MONTH(jaar_zip[[#This Row],[Datum]])</f>
        <v>8</v>
      </c>
      <c r="M9272" s="101">
        <f>IF(ISNUMBER(jaar_zip[[#This Row],[etmaaltemperatuur]]),IF(jaar_zip[[#This Row],[etmaaltemperatuur]]&lt;stookgrens,stookgrens-jaar_zip[[#This Row],[etmaaltemperatuur]],0),"")</f>
        <v>0</v>
      </c>
      <c r="N9272" s="101">
        <f>IF(ISNUMBER(jaar_zip[[#This Row],[graaddagen]]),IF(OR(MONTH(jaar_zip[[#This Row],[Datum]])=1,MONTH(jaar_zip[[#This Row],[Datum]])=2,MONTH(jaar_zip[[#This Row],[Datum]])=11,MONTH(jaar_zip[[#This Row],[Datum]])=12),1.1,IF(OR(MONTH(jaar_zip[[#This Row],[Datum]])=3,MONTH(jaar_zip[[#This Row],[Datum]])=10),1,0.8))*jaar_zip[[#This Row],[graaddagen]],"")</f>
        <v>0</v>
      </c>
      <c r="O9272" s="101">
        <f>IF(ISNUMBER(jaar_zip[[#This Row],[etmaaltemperatuur]]),IF(jaar_zip[[#This Row],[etmaaltemperatuur]]&gt;stookgrens,jaar_zip[[#This Row],[etmaaltemperatuur]]-stookgrens,0),"")</f>
        <v>2.3000000000000007</v>
      </c>
    </row>
    <row r="9273" spans="1:15" x14ac:dyDescent="0.25">
      <c r="A9273">
        <v>391</v>
      </c>
      <c r="B9273">
        <v>20240817</v>
      </c>
      <c r="C9273">
        <v>1.2</v>
      </c>
      <c r="D9273">
        <v>20.399999999999999</v>
      </c>
      <c r="E9273">
        <v>1740</v>
      </c>
      <c r="F9273">
        <v>3.6</v>
      </c>
      <c r="H9273">
        <v>81</v>
      </c>
      <c r="I9273" s="101" t="s">
        <v>45</v>
      </c>
      <c r="J9273" s="1">
        <f>DATEVALUE(RIGHT(jaar_zip[[#This Row],[YYYYMMDD]],2)&amp;"-"&amp;MID(jaar_zip[[#This Row],[YYYYMMDD]],5,2)&amp;"-"&amp;LEFT(jaar_zip[[#This Row],[YYYYMMDD]],4))</f>
        <v>45521</v>
      </c>
      <c r="K9273" s="101" t="str">
        <f>IF(AND(VALUE(MONTH(jaar_zip[[#This Row],[Datum]]))=1,VALUE(WEEKNUM(jaar_zip[[#This Row],[Datum]],21))&gt;51),RIGHT(YEAR(jaar_zip[[#This Row],[Datum]])-1,2),RIGHT(YEAR(jaar_zip[[#This Row],[Datum]]),2))&amp;"-"&amp; TEXT(WEEKNUM(jaar_zip[[#This Row],[Datum]],21),"00")</f>
        <v>24-33</v>
      </c>
      <c r="L9273" s="101">
        <f>MONTH(jaar_zip[[#This Row],[Datum]])</f>
        <v>8</v>
      </c>
      <c r="M9273" s="101">
        <f>IF(ISNUMBER(jaar_zip[[#This Row],[etmaaltemperatuur]]),IF(jaar_zip[[#This Row],[etmaaltemperatuur]]&lt;stookgrens,stookgrens-jaar_zip[[#This Row],[etmaaltemperatuur]],0),"")</f>
        <v>0</v>
      </c>
      <c r="N9273" s="101">
        <f>IF(ISNUMBER(jaar_zip[[#This Row],[graaddagen]]),IF(OR(MONTH(jaar_zip[[#This Row],[Datum]])=1,MONTH(jaar_zip[[#This Row],[Datum]])=2,MONTH(jaar_zip[[#This Row],[Datum]])=11,MONTH(jaar_zip[[#This Row],[Datum]])=12),1.1,IF(OR(MONTH(jaar_zip[[#This Row],[Datum]])=3,MONTH(jaar_zip[[#This Row],[Datum]])=10),1,0.8))*jaar_zip[[#This Row],[graaddagen]],"")</f>
        <v>0</v>
      </c>
      <c r="O9273" s="101">
        <f>IF(ISNUMBER(jaar_zip[[#This Row],[etmaaltemperatuur]]),IF(jaar_zip[[#This Row],[etmaaltemperatuur]]&gt;stookgrens,jaar_zip[[#This Row],[etmaaltemperatuur]]-stookgrens,0),"")</f>
        <v>2.3999999999999986</v>
      </c>
    </row>
    <row r="9274" spans="1:15" x14ac:dyDescent="0.25">
      <c r="A9274">
        <v>391</v>
      </c>
      <c r="B9274">
        <v>20240818</v>
      </c>
      <c r="C9274">
        <v>1</v>
      </c>
      <c r="D9274">
        <v>19.399999999999999</v>
      </c>
      <c r="E9274">
        <v>1588</v>
      </c>
      <c r="F9274">
        <v>1.7</v>
      </c>
      <c r="H9274">
        <v>79</v>
      </c>
      <c r="I9274" s="101" t="s">
        <v>45</v>
      </c>
      <c r="J9274" s="1">
        <f>DATEVALUE(RIGHT(jaar_zip[[#This Row],[YYYYMMDD]],2)&amp;"-"&amp;MID(jaar_zip[[#This Row],[YYYYMMDD]],5,2)&amp;"-"&amp;LEFT(jaar_zip[[#This Row],[YYYYMMDD]],4))</f>
        <v>45522</v>
      </c>
      <c r="K9274" s="101" t="str">
        <f>IF(AND(VALUE(MONTH(jaar_zip[[#This Row],[Datum]]))=1,VALUE(WEEKNUM(jaar_zip[[#This Row],[Datum]],21))&gt;51),RIGHT(YEAR(jaar_zip[[#This Row],[Datum]])-1,2),RIGHT(YEAR(jaar_zip[[#This Row],[Datum]]),2))&amp;"-"&amp; TEXT(WEEKNUM(jaar_zip[[#This Row],[Datum]],21),"00")</f>
        <v>24-33</v>
      </c>
      <c r="L9274" s="101">
        <f>MONTH(jaar_zip[[#This Row],[Datum]])</f>
        <v>8</v>
      </c>
      <c r="M9274" s="101">
        <f>IF(ISNUMBER(jaar_zip[[#This Row],[etmaaltemperatuur]]),IF(jaar_zip[[#This Row],[etmaaltemperatuur]]&lt;stookgrens,stookgrens-jaar_zip[[#This Row],[etmaaltemperatuur]],0),"")</f>
        <v>0</v>
      </c>
      <c r="N9274" s="101">
        <f>IF(ISNUMBER(jaar_zip[[#This Row],[graaddagen]]),IF(OR(MONTH(jaar_zip[[#This Row],[Datum]])=1,MONTH(jaar_zip[[#This Row],[Datum]])=2,MONTH(jaar_zip[[#This Row],[Datum]])=11,MONTH(jaar_zip[[#This Row],[Datum]])=12),1.1,IF(OR(MONTH(jaar_zip[[#This Row],[Datum]])=3,MONTH(jaar_zip[[#This Row],[Datum]])=10),1,0.8))*jaar_zip[[#This Row],[graaddagen]],"")</f>
        <v>0</v>
      </c>
      <c r="O9274" s="101">
        <f>IF(ISNUMBER(jaar_zip[[#This Row],[etmaaltemperatuur]]),IF(jaar_zip[[#This Row],[etmaaltemperatuur]]&gt;stookgrens,jaar_zip[[#This Row],[etmaaltemperatuur]]-stookgrens,0),"")</f>
        <v>1.3999999999999986</v>
      </c>
    </row>
    <row r="9275" spans="1:15" x14ac:dyDescent="0.25">
      <c r="A9275">
        <v>391</v>
      </c>
      <c r="B9275">
        <v>20240819</v>
      </c>
      <c r="C9275">
        <v>0.7</v>
      </c>
      <c r="D9275">
        <v>17.3</v>
      </c>
      <c r="E9275">
        <v>1924</v>
      </c>
      <c r="F9275">
        <v>0</v>
      </c>
      <c r="H9275">
        <v>77</v>
      </c>
      <c r="I9275" s="101" t="s">
        <v>45</v>
      </c>
      <c r="J9275" s="1">
        <f>DATEVALUE(RIGHT(jaar_zip[[#This Row],[YYYYMMDD]],2)&amp;"-"&amp;MID(jaar_zip[[#This Row],[YYYYMMDD]],5,2)&amp;"-"&amp;LEFT(jaar_zip[[#This Row],[YYYYMMDD]],4))</f>
        <v>45523</v>
      </c>
      <c r="K9275" s="101" t="str">
        <f>IF(AND(VALUE(MONTH(jaar_zip[[#This Row],[Datum]]))=1,VALUE(WEEKNUM(jaar_zip[[#This Row],[Datum]],21))&gt;51),RIGHT(YEAR(jaar_zip[[#This Row],[Datum]])-1,2),RIGHT(YEAR(jaar_zip[[#This Row],[Datum]]),2))&amp;"-"&amp; TEXT(WEEKNUM(jaar_zip[[#This Row],[Datum]],21),"00")</f>
        <v>24-34</v>
      </c>
      <c r="L9275" s="101">
        <f>MONTH(jaar_zip[[#This Row],[Datum]])</f>
        <v>8</v>
      </c>
      <c r="M9275" s="101">
        <f>IF(ISNUMBER(jaar_zip[[#This Row],[etmaaltemperatuur]]),IF(jaar_zip[[#This Row],[etmaaltemperatuur]]&lt;stookgrens,stookgrens-jaar_zip[[#This Row],[etmaaltemperatuur]],0),"")</f>
        <v>0.69999999999999929</v>
      </c>
      <c r="N9275" s="101">
        <f>IF(ISNUMBER(jaar_zip[[#This Row],[graaddagen]]),IF(OR(MONTH(jaar_zip[[#This Row],[Datum]])=1,MONTH(jaar_zip[[#This Row],[Datum]])=2,MONTH(jaar_zip[[#This Row],[Datum]])=11,MONTH(jaar_zip[[#This Row],[Datum]])=12),1.1,IF(OR(MONTH(jaar_zip[[#This Row],[Datum]])=3,MONTH(jaar_zip[[#This Row],[Datum]])=10),1,0.8))*jaar_zip[[#This Row],[graaddagen]],"")</f>
        <v>0.5599999999999995</v>
      </c>
      <c r="O9275" s="101">
        <f>IF(ISNUMBER(jaar_zip[[#This Row],[etmaaltemperatuur]]),IF(jaar_zip[[#This Row],[etmaaltemperatuur]]&gt;stookgrens,jaar_zip[[#This Row],[etmaaltemperatuur]]-stookgrens,0),"")</f>
        <v>0</v>
      </c>
    </row>
    <row r="9276" spans="1:15" x14ac:dyDescent="0.25">
      <c r="A9276">
        <v>391</v>
      </c>
      <c r="B9276">
        <v>20240820</v>
      </c>
      <c r="C9276">
        <v>1.4</v>
      </c>
      <c r="D9276">
        <v>19.600000000000001</v>
      </c>
      <c r="E9276">
        <v>1840</v>
      </c>
      <c r="F9276">
        <v>2.9</v>
      </c>
      <c r="H9276">
        <v>78</v>
      </c>
      <c r="I9276" s="101" t="s">
        <v>45</v>
      </c>
      <c r="J9276" s="1">
        <f>DATEVALUE(RIGHT(jaar_zip[[#This Row],[YYYYMMDD]],2)&amp;"-"&amp;MID(jaar_zip[[#This Row],[YYYYMMDD]],5,2)&amp;"-"&amp;LEFT(jaar_zip[[#This Row],[YYYYMMDD]],4))</f>
        <v>45524</v>
      </c>
      <c r="K9276" s="101" t="str">
        <f>IF(AND(VALUE(MONTH(jaar_zip[[#This Row],[Datum]]))=1,VALUE(WEEKNUM(jaar_zip[[#This Row],[Datum]],21))&gt;51),RIGHT(YEAR(jaar_zip[[#This Row],[Datum]])-1,2),RIGHT(YEAR(jaar_zip[[#This Row],[Datum]]),2))&amp;"-"&amp; TEXT(WEEKNUM(jaar_zip[[#This Row],[Datum]],21),"00")</f>
        <v>24-34</v>
      </c>
      <c r="L9276" s="101">
        <f>MONTH(jaar_zip[[#This Row],[Datum]])</f>
        <v>8</v>
      </c>
      <c r="M9276" s="101">
        <f>IF(ISNUMBER(jaar_zip[[#This Row],[etmaaltemperatuur]]),IF(jaar_zip[[#This Row],[etmaaltemperatuur]]&lt;stookgrens,stookgrens-jaar_zip[[#This Row],[etmaaltemperatuur]],0),"")</f>
        <v>0</v>
      </c>
      <c r="N9276" s="101">
        <f>IF(ISNUMBER(jaar_zip[[#This Row],[graaddagen]]),IF(OR(MONTH(jaar_zip[[#This Row],[Datum]])=1,MONTH(jaar_zip[[#This Row],[Datum]])=2,MONTH(jaar_zip[[#This Row],[Datum]])=11,MONTH(jaar_zip[[#This Row],[Datum]])=12),1.1,IF(OR(MONTH(jaar_zip[[#This Row],[Datum]])=3,MONTH(jaar_zip[[#This Row],[Datum]])=10),1,0.8))*jaar_zip[[#This Row],[graaddagen]],"")</f>
        <v>0</v>
      </c>
      <c r="O9276" s="101">
        <f>IF(ISNUMBER(jaar_zip[[#This Row],[etmaaltemperatuur]]),IF(jaar_zip[[#This Row],[etmaaltemperatuur]]&gt;stookgrens,jaar_zip[[#This Row],[etmaaltemperatuur]]-stookgrens,0),"")</f>
        <v>1.6000000000000014</v>
      </c>
    </row>
    <row r="9277" spans="1:15" x14ac:dyDescent="0.25">
      <c r="A9277">
        <v>391</v>
      </c>
      <c r="B9277">
        <v>20240821</v>
      </c>
      <c r="C9277">
        <v>1.4</v>
      </c>
      <c r="D9277">
        <v>16.100000000000001</v>
      </c>
      <c r="E9277">
        <v>1636</v>
      </c>
      <c r="F9277">
        <v>0</v>
      </c>
      <c r="H9277">
        <v>76</v>
      </c>
      <c r="I9277" s="101" t="s">
        <v>45</v>
      </c>
      <c r="J9277" s="1">
        <f>DATEVALUE(RIGHT(jaar_zip[[#This Row],[YYYYMMDD]],2)&amp;"-"&amp;MID(jaar_zip[[#This Row],[YYYYMMDD]],5,2)&amp;"-"&amp;LEFT(jaar_zip[[#This Row],[YYYYMMDD]],4))</f>
        <v>45525</v>
      </c>
      <c r="K9277" s="101" t="str">
        <f>IF(AND(VALUE(MONTH(jaar_zip[[#This Row],[Datum]]))=1,VALUE(WEEKNUM(jaar_zip[[#This Row],[Datum]],21))&gt;51),RIGHT(YEAR(jaar_zip[[#This Row],[Datum]])-1,2),RIGHT(YEAR(jaar_zip[[#This Row],[Datum]]),2))&amp;"-"&amp; TEXT(WEEKNUM(jaar_zip[[#This Row],[Datum]],21),"00")</f>
        <v>24-34</v>
      </c>
      <c r="L9277" s="101">
        <f>MONTH(jaar_zip[[#This Row],[Datum]])</f>
        <v>8</v>
      </c>
      <c r="M9277" s="101">
        <f>IF(ISNUMBER(jaar_zip[[#This Row],[etmaaltemperatuur]]),IF(jaar_zip[[#This Row],[etmaaltemperatuur]]&lt;stookgrens,stookgrens-jaar_zip[[#This Row],[etmaaltemperatuur]],0),"")</f>
        <v>1.8999999999999986</v>
      </c>
      <c r="N9277" s="101">
        <f>IF(ISNUMBER(jaar_zip[[#This Row],[graaddagen]]),IF(OR(MONTH(jaar_zip[[#This Row],[Datum]])=1,MONTH(jaar_zip[[#This Row],[Datum]])=2,MONTH(jaar_zip[[#This Row],[Datum]])=11,MONTH(jaar_zip[[#This Row],[Datum]])=12),1.1,IF(OR(MONTH(jaar_zip[[#This Row],[Datum]])=3,MONTH(jaar_zip[[#This Row],[Datum]])=10),1,0.8))*jaar_zip[[#This Row],[graaddagen]],"")</f>
        <v>1.5199999999999989</v>
      </c>
      <c r="O9277" s="101">
        <f>IF(ISNUMBER(jaar_zip[[#This Row],[etmaaltemperatuur]]),IF(jaar_zip[[#This Row],[etmaaltemperatuur]]&gt;stookgrens,jaar_zip[[#This Row],[etmaaltemperatuur]]-stookgrens,0),"")</f>
        <v>0</v>
      </c>
    </row>
    <row r="9278" spans="1:15" x14ac:dyDescent="0.25">
      <c r="A9278">
        <v>391</v>
      </c>
      <c r="B9278">
        <v>20240822</v>
      </c>
      <c r="C9278">
        <v>2.2000000000000002</v>
      </c>
      <c r="D9278">
        <v>19.2</v>
      </c>
      <c r="E9278">
        <v>1939</v>
      </c>
      <c r="F9278">
        <v>0</v>
      </c>
      <c r="H9278">
        <v>63</v>
      </c>
      <c r="I9278" s="101" t="s">
        <v>45</v>
      </c>
      <c r="J9278" s="1">
        <f>DATEVALUE(RIGHT(jaar_zip[[#This Row],[YYYYMMDD]],2)&amp;"-"&amp;MID(jaar_zip[[#This Row],[YYYYMMDD]],5,2)&amp;"-"&amp;LEFT(jaar_zip[[#This Row],[YYYYMMDD]],4))</f>
        <v>45526</v>
      </c>
      <c r="K9278" s="101" t="str">
        <f>IF(AND(VALUE(MONTH(jaar_zip[[#This Row],[Datum]]))=1,VALUE(WEEKNUM(jaar_zip[[#This Row],[Datum]],21))&gt;51),RIGHT(YEAR(jaar_zip[[#This Row],[Datum]])-1,2),RIGHT(YEAR(jaar_zip[[#This Row],[Datum]]),2))&amp;"-"&amp; TEXT(WEEKNUM(jaar_zip[[#This Row],[Datum]],21),"00")</f>
        <v>24-34</v>
      </c>
      <c r="L9278" s="101">
        <f>MONTH(jaar_zip[[#This Row],[Datum]])</f>
        <v>8</v>
      </c>
      <c r="M9278" s="101">
        <f>IF(ISNUMBER(jaar_zip[[#This Row],[etmaaltemperatuur]]),IF(jaar_zip[[#This Row],[etmaaltemperatuur]]&lt;stookgrens,stookgrens-jaar_zip[[#This Row],[etmaaltemperatuur]],0),"")</f>
        <v>0</v>
      </c>
      <c r="N9278" s="101">
        <f>IF(ISNUMBER(jaar_zip[[#This Row],[graaddagen]]),IF(OR(MONTH(jaar_zip[[#This Row],[Datum]])=1,MONTH(jaar_zip[[#This Row],[Datum]])=2,MONTH(jaar_zip[[#This Row],[Datum]])=11,MONTH(jaar_zip[[#This Row],[Datum]])=12),1.1,IF(OR(MONTH(jaar_zip[[#This Row],[Datum]])=3,MONTH(jaar_zip[[#This Row],[Datum]])=10),1,0.8))*jaar_zip[[#This Row],[graaddagen]],"")</f>
        <v>0</v>
      </c>
      <c r="O9278" s="101">
        <f>IF(ISNUMBER(jaar_zip[[#This Row],[etmaaltemperatuur]]),IF(jaar_zip[[#This Row],[etmaaltemperatuur]]&gt;stookgrens,jaar_zip[[#This Row],[etmaaltemperatuur]]-stookgrens,0),"")</f>
        <v>1.1999999999999993</v>
      </c>
    </row>
    <row r="9279" spans="1:15" x14ac:dyDescent="0.25">
      <c r="A9279">
        <v>391</v>
      </c>
      <c r="B9279">
        <v>20240823</v>
      </c>
      <c r="C9279">
        <v>2.2999999999999998</v>
      </c>
      <c r="D9279">
        <v>19.8</v>
      </c>
      <c r="E9279">
        <v>1104</v>
      </c>
      <c r="F9279">
        <v>6.8</v>
      </c>
      <c r="H9279">
        <v>76</v>
      </c>
      <c r="I9279" s="101" t="s">
        <v>45</v>
      </c>
      <c r="J9279" s="1">
        <f>DATEVALUE(RIGHT(jaar_zip[[#This Row],[YYYYMMDD]],2)&amp;"-"&amp;MID(jaar_zip[[#This Row],[YYYYMMDD]],5,2)&amp;"-"&amp;LEFT(jaar_zip[[#This Row],[YYYYMMDD]],4))</f>
        <v>45527</v>
      </c>
      <c r="K9279" s="101" t="str">
        <f>IF(AND(VALUE(MONTH(jaar_zip[[#This Row],[Datum]]))=1,VALUE(WEEKNUM(jaar_zip[[#This Row],[Datum]],21))&gt;51),RIGHT(YEAR(jaar_zip[[#This Row],[Datum]])-1,2),RIGHT(YEAR(jaar_zip[[#This Row],[Datum]]),2))&amp;"-"&amp; TEXT(WEEKNUM(jaar_zip[[#This Row],[Datum]],21),"00")</f>
        <v>24-34</v>
      </c>
      <c r="L9279" s="101">
        <f>MONTH(jaar_zip[[#This Row],[Datum]])</f>
        <v>8</v>
      </c>
      <c r="M9279" s="101">
        <f>IF(ISNUMBER(jaar_zip[[#This Row],[etmaaltemperatuur]]),IF(jaar_zip[[#This Row],[etmaaltemperatuur]]&lt;stookgrens,stookgrens-jaar_zip[[#This Row],[etmaaltemperatuur]],0),"")</f>
        <v>0</v>
      </c>
      <c r="N9279" s="101">
        <f>IF(ISNUMBER(jaar_zip[[#This Row],[graaddagen]]),IF(OR(MONTH(jaar_zip[[#This Row],[Datum]])=1,MONTH(jaar_zip[[#This Row],[Datum]])=2,MONTH(jaar_zip[[#This Row],[Datum]])=11,MONTH(jaar_zip[[#This Row],[Datum]])=12),1.1,IF(OR(MONTH(jaar_zip[[#This Row],[Datum]])=3,MONTH(jaar_zip[[#This Row],[Datum]])=10),1,0.8))*jaar_zip[[#This Row],[graaddagen]],"")</f>
        <v>0</v>
      </c>
      <c r="O9279" s="101">
        <f>IF(ISNUMBER(jaar_zip[[#This Row],[etmaaltemperatuur]]),IF(jaar_zip[[#This Row],[etmaaltemperatuur]]&gt;stookgrens,jaar_zip[[#This Row],[etmaaltemperatuur]]-stookgrens,0),"")</f>
        <v>1.8000000000000007</v>
      </c>
    </row>
    <row r="9280" spans="1:15" x14ac:dyDescent="0.25">
      <c r="A9280">
        <v>391</v>
      </c>
      <c r="B9280">
        <v>20240824</v>
      </c>
      <c r="C9280">
        <v>2.2999999999999998</v>
      </c>
      <c r="D9280">
        <v>21.2</v>
      </c>
      <c r="E9280">
        <v>1578</v>
      </c>
      <c r="F9280">
        <v>1.5</v>
      </c>
      <c r="H9280">
        <v>81</v>
      </c>
      <c r="I9280" s="101" t="s">
        <v>45</v>
      </c>
      <c r="J9280" s="1">
        <f>DATEVALUE(RIGHT(jaar_zip[[#This Row],[YYYYMMDD]],2)&amp;"-"&amp;MID(jaar_zip[[#This Row],[YYYYMMDD]],5,2)&amp;"-"&amp;LEFT(jaar_zip[[#This Row],[YYYYMMDD]],4))</f>
        <v>45528</v>
      </c>
      <c r="K9280" s="101" t="str">
        <f>IF(AND(VALUE(MONTH(jaar_zip[[#This Row],[Datum]]))=1,VALUE(WEEKNUM(jaar_zip[[#This Row],[Datum]],21))&gt;51),RIGHT(YEAR(jaar_zip[[#This Row],[Datum]])-1,2),RIGHT(YEAR(jaar_zip[[#This Row],[Datum]]),2))&amp;"-"&amp; TEXT(WEEKNUM(jaar_zip[[#This Row],[Datum]],21),"00")</f>
        <v>24-34</v>
      </c>
      <c r="L9280" s="101">
        <f>MONTH(jaar_zip[[#This Row],[Datum]])</f>
        <v>8</v>
      </c>
      <c r="M9280" s="101">
        <f>IF(ISNUMBER(jaar_zip[[#This Row],[etmaaltemperatuur]]),IF(jaar_zip[[#This Row],[etmaaltemperatuur]]&lt;stookgrens,stookgrens-jaar_zip[[#This Row],[etmaaltemperatuur]],0),"")</f>
        <v>0</v>
      </c>
      <c r="N9280" s="101">
        <f>IF(ISNUMBER(jaar_zip[[#This Row],[graaddagen]]),IF(OR(MONTH(jaar_zip[[#This Row],[Datum]])=1,MONTH(jaar_zip[[#This Row],[Datum]])=2,MONTH(jaar_zip[[#This Row],[Datum]])=11,MONTH(jaar_zip[[#This Row],[Datum]])=12),1.1,IF(OR(MONTH(jaar_zip[[#This Row],[Datum]])=3,MONTH(jaar_zip[[#This Row],[Datum]])=10),1,0.8))*jaar_zip[[#This Row],[graaddagen]],"")</f>
        <v>0</v>
      </c>
      <c r="O9280" s="101">
        <f>IF(ISNUMBER(jaar_zip[[#This Row],[etmaaltemperatuur]]),IF(jaar_zip[[#This Row],[etmaaltemperatuur]]&gt;stookgrens,jaar_zip[[#This Row],[etmaaltemperatuur]]-stookgrens,0),"")</f>
        <v>3.1999999999999993</v>
      </c>
    </row>
    <row r="9281" spans="1:15" x14ac:dyDescent="0.25">
      <c r="A9281">
        <v>391</v>
      </c>
      <c r="B9281">
        <v>20240825</v>
      </c>
      <c r="C9281">
        <v>1.7</v>
      </c>
      <c r="D9281">
        <v>16.7</v>
      </c>
      <c r="E9281">
        <v>1856</v>
      </c>
      <c r="F9281">
        <v>0</v>
      </c>
      <c r="H9281">
        <v>72</v>
      </c>
      <c r="I9281" s="101" t="s">
        <v>45</v>
      </c>
      <c r="J9281" s="1">
        <f>DATEVALUE(RIGHT(jaar_zip[[#This Row],[YYYYMMDD]],2)&amp;"-"&amp;MID(jaar_zip[[#This Row],[YYYYMMDD]],5,2)&amp;"-"&amp;LEFT(jaar_zip[[#This Row],[YYYYMMDD]],4))</f>
        <v>45529</v>
      </c>
      <c r="K9281" s="101" t="str">
        <f>IF(AND(VALUE(MONTH(jaar_zip[[#This Row],[Datum]]))=1,VALUE(WEEKNUM(jaar_zip[[#This Row],[Datum]],21))&gt;51),RIGHT(YEAR(jaar_zip[[#This Row],[Datum]])-1,2),RIGHT(YEAR(jaar_zip[[#This Row],[Datum]]),2))&amp;"-"&amp; TEXT(WEEKNUM(jaar_zip[[#This Row],[Datum]],21),"00")</f>
        <v>24-34</v>
      </c>
      <c r="L9281" s="101">
        <f>MONTH(jaar_zip[[#This Row],[Datum]])</f>
        <v>8</v>
      </c>
      <c r="M9281" s="101">
        <f>IF(ISNUMBER(jaar_zip[[#This Row],[etmaaltemperatuur]]),IF(jaar_zip[[#This Row],[etmaaltemperatuur]]&lt;stookgrens,stookgrens-jaar_zip[[#This Row],[etmaaltemperatuur]],0),"")</f>
        <v>1.3000000000000007</v>
      </c>
      <c r="N9281" s="101">
        <f>IF(ISNUMBER(jaar_zip[[#This Row],[graaddagen]]),IF(OR(MONTH(jaar_zip[[#This Row],[Datum]])=1,MONTH(jaar_zip[[#This Row],[Datum]])=2,MONTH(jaar_zip[[#This Row],[Datum]])=11,MONTH(jaar_zip[[#This Row],[Datum]])=12),1.1,IF(OR(MONTH(jaar_zip[[#This Row],[Datum]])=3,MONTH(jaar_zip[[#This Row],[Datum]])=10),1,0.8))*jaar_zip[[#This Row],[graaddagen]],"")</f>
        <v>1.0400000000000007</v>
      </c>
      <c r="O9281" s="101">
        <f>IF(ISNUMBER(jaar_zip[[#This Row],[etmaaltemperatuur]]),IF(jaar_zip[[#This Row],[etmaaltemperatuur]]&gt;stookgrens,jaar_zip[[#This Row],[etmaaltemperatuur]]-stookgrens,0),"")</f>
        <v>0</v>
      </c>
    </row>
    <row r="9282" spans="1:15" x14ac:dyDescent="0.25">
      <c r="A9282">
        <v>391</v>
      </c>
      <c r="B9282">
        <v>20240826</v>
      </c>
      <c r="C9282">
        <v>1</v>
      </c>
      <c r="D9282">
        <v>16.7</v>
      </c>
      <c r="E9282">
        <v>1569</v>
      </c>
      <c r="F9282">
        <v>0</v>
      </c>
      <c r="H9282">
        <v>75</v>
      </c>
      <c r="I9282" s="101" t="s">
        <v>45</v>
      </c>
      <c r="J9282" s="1">
        <f>DATEVALUE(RIGHT(jaar_zip[[#This Row],[YYYYMMDD]],2)&amp;"-"&amp;MID(jaar_zip[[#This Row],[YYYYMMDD]],5,2)&amp;"-"&amp;LEFT(jaar_zip[[#This Row],[YYYYMMDD]],4))</f>
        <v>45530</v>
      </c>
      <c r="K9282" s="101" t="str">
        <f>IF(AND(VALUE(MONTH(jaar_zip[[#This Row],[Datum]]))=1,VALUE(WEEKNUM(jaar_zip[[#This Row],[Datum]],21))&gt;51),RIGHT(YEAR(jaar_zip[[#This Row],[Datum]])-1,2),RIGHT(YEAR(jaar_zip[[#This Row],[Datum]]),2))&amp;"-"&amp; TEXT(WEEKNUM(jaar_zip[[#This Row],[Datum]],21),"00")</f>
        <v>24-35</v>
      </c>
      <c r="L9282" s="101">
        <f>MONTH(jaar_zip[[#This Row],[Datum]])</f>
        <v>8</v>
      </c>
      <c r="M9282" s="101">
        <f>IF(ISNUMBER(jaar_zip[[#This Row],[etmaaltemperatuur]]),IF(jaar_zip[[#This Row],[etmaaltemperatuur]]&lt;stookgrens,stookgrens-jaar_zip[[#This Row],[etmaaltemperatuur]],0),"")</f>
        <v>1.3000000000000007</v>
      </c>
      <c r="N9282" s="101">
        <f>IF(ISNUMBER(jaar_zip[[#This Row],[graaddagen]]),IF(OR(MONTH(jaar_zip[[#This Row],[Datum]])=1,MONTH(jaar_zip[[#This Row],[Datum]])=2,MONTH(jaar_zip[[#This Row],[Datum]])=11,MONTH(jaar_zip[[#This Row],[Datum]])=12),1.1,IF(OR(MONTH(jaar_zip[[#This Row],[Datum]])=3,MONTH(jaar_zip[[#This Row],[Datum]])=10),1,0.8))*jaar_zip[[#This Row],[graaddagen]],"")</f>
        <v>1.0400000000000007</v>
      </c>
      <c r="O9282" s="101">
        <f>IF(ISNUMBER(jaar_zip[[#This Row],[etmaaltemperatuur]]),IF(jaar_zip[[#This Row],[etmaaltemperatuur]]&gt;stookgrens,jaar_zip[[#This Row],[etmaaltemperatuur]]-stookgrens,0),"")</f>
        <v>0</v>
      </c>
    </row>
    <row r="9283" spans="1:15" x14ac:dyDescent="0.25">
      <c r="A9283">
        <v>391</v>
      </c>
      <c r="B9283">
        <v>20240827</v>
      </c>
      <c r="C9283">
        <v>1.4</v>
      </c>
      <c r="D9283">
        <v>18.3</v>
      </c>
      <c r="E9283">
        <v>2096</v>
      </c>
      <c r="F9283">
        <v>0</v>
      </c>
      <c r="H9283">
        <v>72</v>
      </c>
      <c r="I9283" s="101" t="s">
        <v>45</v>
      </c>
      <c r="J9283" s="1">
        <f>DATEVALUE(RIGHT(jaar_zip[[#This Row],[YYYYMMDD]],2)&amp;"-"&amp;MID(jaar_zip[[#This Row],[YYYYMMDD]],5,2)&amp;"-"&amp;LEFT(jaar_zip[[#This Row],[YYYYMMDD]],4))</f>
        <v>45531</v>
      </c>
      <c r="K9283" s="101" t="str">
        <f>IF(AND(VALUE(MONTH(jaar_zip[[#This Row],[Datum]]))=1,VALUE(WEEKNUM(jaar_zip[[#This Row],[Datum]],21))&gt;51),RIGHT(YEAR(jaar_zip[[#This Row],[Datum]])-1,2),RIGHT(YEAR(jaar_zip[[#This Row],[Datum]]),2))&amp;"-"&amp; TEXT(WEEKNUM(jaar_zip[[#This Row],[Datum]],21),"00")</f>
        <v>24-35</v>
      </c>
      <c r="L9283" s="101">
        <f>MONTH(jaar_zip[[#This Row],[Datum]])</f>
        <v>8</v>
      </c>
      <c r="M9283" s="101">
        <f>IF(ISNUMBER(jaar_zip[[#This Row],[etmaaltemperatuur]]),IF(jaar_zip[[#This Row],[etmaaltemperatuur]]&lt;stookgrens,stookgrens-jaar_zip[[#This Row],[etmaaltemperatuur]],0),"")</f>
        <v>0</v>
      </c>
      <c r="N9283" s="101">
        <f>IF(ISNUMBER(jaar_zip[[#This Row],[graaddagen]]),IF(OR(MONTH(jaar_zip[[#This Row],[Datum]])=1,MONTH(jaar_zip[[#This Row],[Datum]])=2,MONTH(jaar_zip[[#This Row],[Datum]])=11,MONTH(jaar_zip[[#This Row],[Datum]])=12),1.1,IF(OR(MONTH(jaar_zip[[#This Row],[Datum]])=3,MONTH(jaar_zip[[#This Row],[Datum]])=10),1,0.8))*jaar_zip[[#This Row],[graaddagen]],"")</f>
        <v>0</v>
      </c>
      <c r="O9283" s="101">
        <f>IF(ISNUMBER(jaar_zip[[#This Row],[etmaaltemperatuur]]),IF(jaar_zip[[#This Row],[etmaaltemperatuur]]&gt;stookgrens,jaar_zip[[#This Row],[etmaaltemperatuur]]-stookgrens,0),"")</f>
        <v>0.30000000000000071</v>
      </c>
    </row>
    <row r="9284" spans="1:15" x14ac:dyDescent="0.25">
      <c r="A9284">
        <v>391</v>
      </c>
      <c r="B9284">
        <v>20240828</v>
      </c>
      <c r="C9284">
        <v>1.7</v>
      </c>
      <c r="D9284">
        <v>21.3</v>
      </c>
      <c r="E9284">
        <v>2131</v>
      </c>
      <c r="F9284">
        <v>0</v>
      </c>
      <c r="H9284">
        <v>73</v>
      </c>
      <c r="I9284" s="101" t="s">
        <v>45</v>
      </c>
      <c r="J9284" s="1">
        <f>DATEVALUE(RIGHT(jaar_zip[[#This Row],[YYYYMMDD]],2)&amp;"-"&amp;MID(jaar_zip[[#This Row],[YYYYMMDD]],5,2)&amp;"-"&amp;LEFT(jaar_zip[[#This Row],[YYYYMMDD]],4))</f>
        <v>45532</v>
      </c>
      <c r="K9284" s="101" t="str">
        <f>IF(AND(VALUE(MONTH(jaar_zip[[#This Row],[Datum]]))=1,VALUE(WEEKNUM(jaar_zip[[#This Row],[Datum]],21))&gt;51),RIGHT(YEAR(jaar_zip[[#This Row],[Datum]])-1,2),RIGHT(YEAR(jaar_zip[[#This Row],[Datum]]),2))&amp;"-"&amp; TEXT(WEEKNUM(jaar_zip[[#This Row],[Datum]],21),"00")</f>
        <v>24-35</v>
      </c>
      <c r="L9284" s="101">
        <f>MONTH(jaar_zip[[#This Row],[Datum]])</f>
        <v>8</v>
      </c>
      <c r="M9284" s="101">
        <f>IF(ISNUMBER(jaar_zip[[#This Row],[etmaaltemperatuur]]),IF(jaar_zip[[#This Row],[etmaaltemperatuur]]&lt;stookgrens,stookgrens-jaar_zip[[#This Row],[etmaaltemperatuur]],0),"")</f>
        <v>0</v>
      </c>
      <c r="N9284" s="101">
        <f>IF(ISNUMBER(jaar_zip[[#This Row],[graaddagen]]),IF(OR(MONTH(jaar_zip[[#This Row],[Datum]])=1,MONTH(jaar_zip[[#This Row],[Datum]])=2,MONTH(jaar_zip[[#This Row],[Datum]])=11,MONTH(jaar_zip[[#This Row],[Datum]])=12),1.1,IF(OR(MONTH(jaar_zip[[#This Row],[Datum]])=3,MONTH(jaar_zip[[#This Row],[Datum]])=10),1,0.8))*jaar_zip[[#This Row],[graaddagen]],"")</f>
        <v>0</v>
      </c>
      <c r="O9284" s="101">
        <f>IF(ISNUMBER(jaar_zip[[#This Row],[etmaaltemperatuur]]),IF(jaar_zip[[#This Row],[etmaaltemperatuur]]&gt;stookgrens,jaar_zip[[#This Row],[etmaaltemperatuur]]-stookgrens,0),"")</f>
        <v>3.3000000000000007</v>
      </c>
    </row>
    <row r="9285" spans="1:15" x14ac:dyDescent="0.25">
      <c r="A9285">
        <v>391</v>
      </c>
      <c r="B9285">
        <v>20240829</v>
      </c>
      <c r="C9285">
        <v>1</v>
      </c>
      <c r="D9285">
        <v>22</v>
      </c>
      <c r="E9285">
        <v>1738</v>
      </c>
      <c r="F9285">
        <v>0</v>
      </c>
      <c r="H9285">
        <v>75</v>
      </c>
      <c r="I9285" s="101" t="s">
        <v>45</v>
      </c>
      <c r="J9285" s="1">
        <f>DATEVALUE(RIGHT(jaar_zip[[#This Row],[YYYYMMDD]],2)&amp;"-"&amp;MID(jaar_zip[[#This Row],[YYYYMMDD]],5,2)&amp;"-"&amp;LEFT(jaar_zip[[#This Row],[YYYYMMDD]],4))</f>
        <v>45533</v>
      </c>
      <c r="K9285" s="101" t="str">
        <f>IF(AND(VALUE(MONTH(jaar_zip[[#This Row],[Datum]]))=1,VALUE(WEEKNUM(jaar_zip[[#This Row],[Datum]],21))&gt;51),RIGHT(YEAR(jaar_zip[[#This Row],[Datum]])-1,2),RIGHT(YEAR(jaar_zip[[#This Row],[Datum]]),2))&amp;"-"&amp; TEXT(WEEKNUM(jaar_zip[[#This Row],[Datum]],21),"00")</f>
        <v>24-35</v>
      </c>
      <c r="L9285" s="101">
        <f>MONTH(jaar_zip[[#This Row],[Datum]])</f>
        <v>8</v>
      </c>
      <c r="M9285" s="101">
        <f>IF(ISNUMBER(jaar_zip[[#This Row],[etmaaltemperatuur]]),IF(jaar_zip[[#This Row],[etmaaltemperatuur]]&lt;stookgrens,stookgrens-jaar_zip[[#This Row],[etmaaltemperatuur]],0),"")</f>
        <v>0</v>
      </c>
      <c r="N9285" s="101">
        <f>IF(ISNUMBER(jaar_zip[[#This Row],[graaddagen]]),IF(OR(MONTH(jaar_zip[[#This Row],[Datum]])=1,MONTH(jaar_zip[[#This Row],[Datum]])=2,MONTH(jaar_zip[[#This Row],[Datum]])=11,MONTH(jaar_zip[[#This Row],[Datum]])=12),1.1,IF(OR(MONTH(jaar_zip[[#This Row],[Datum]])=3,MONTH(jaar_zip[[#This Row],[Datum]])=10),1,0.8))*jaar_zip[[#This Row],[graaddagen]],"")</f>
        <v>0</v>
      </c>
      <c r="O9285" s="101">
        <f>IF(ISNUMBER(jaar_zip[[#This Row],[etmaaltemperatuur]]),IF(jaar_zip[[#This Row],[etmaaltemperatuur]]&gt;stookgrens,jaar_zip[[#This Row],[etmaaltemperatuur]]-stookgrens,0),"")</f>
        <v>4</v>
      </c>
    </row>
    <row r="9286" spans="1:15" x14ac:dyDescent="0.25">
      <c r="A9286">
        <v>391</v>
      </c>
      <c r="B9286">
        <v>20240830</v>
      </c>
      <c r="C9286">
        <v>2.4</v>
      </c>
      <c r="D9286">
        <v>17.7</v>
      </c>
      <c r="E9286">
        <v>653</v>
      </c>
      <c r="F9286">
        <v>0.9</v>
      </c>
      <c r="H9286">
        <v>83</v>
      </c>
      <c r="I9286" s="101" t="s">
        <v>45</v>
      </c>
      <c r="J9286" s="1">
        <f>DATEVALUE(RIGHT(jaar_zip[[#This Row],[YYYYMMDD]],2)&amp;"-"&amp;MID(jaar_zip[[#This Row],[YYYYMMDD]],5,2)&amp;"-"&amp;LEFT(jaar_zip[[#This Row],[YYYYMMDD]],4))</f>
        <v>45534</v>
      </c>
      <c r="K9286" s="101" t="str">
        <f>IF(AND(VALUE(MONTH(jaar_zip[[#This Row],[Datum]]))=1,VALUE(WEEKNUM(jaar_zip[[#This Row],[Datum]],21))&gt;51),RIGHT(YEAR(jaar_zip[[#This Row],[Datum]])-1,2),RIGHT(YEAR(jaar_zip[[#This Row],[Datum]]),2))&amp;"-"&amp; TEXT(WEEKNUM(jaar_zip[[#This Row],[Datum]],21),"00")</f>
        <v>24-35</v>
      </c>
      <c r="L9286" s="101">
        <f>MONTH(jaar_zip[[#This Row],[Datum]])</f>
        <v>8</v>
      </c>
      <c r="M9286" s="101">
        <f>IF(ISNUMBER(jaar_zip[[#This Row],[etmaaltemperatuur]]),IF(jaar_zip[[#This Row],[etmaaltemperatuur]]&lt;stookgrens,stookgrens-jaar_zip[[#This Row],[etmaaltemperatuur]],0),"")</f>
        <v>0.30000000000000071</v>
      </c>
      <c r="N9286" s="101">
        <f>IF(ISNUMBER(jaar_zip[[#This Row],[graaddagen]]),IF(OR(MONTH(jaar_zip[[#This Row],[Datum]])=1,MONTH(jaar_zip[[#This Row],[Datum]])=2,MONTH(jaar_zip[[#This Row],[Datum]])=11,MONTH(jaar_zip[[#This Row],[Datum]])=12),1.1,IF(OR(MONTH(jaar_zip[[#This Row],[Datum]])=3,MONTH(jaar_zip[[#This Row],[Datum]])=10),1,0.8))*jaar_zip[[#This Row],[graaddagen]],"")</f>
        <v>0.24000000000000057</v>
      </c>
      <c r="O9286" s="101">
        <f>IF(ISNUMBER(jaar_zip[[#This Row],[etmaaltemperatuur]]),IF(jaar_zip[[#This Row],[etmaaltemperatuur]]&gt;stookgrens,jaar_zip[[#This Row],[etmaaltemperatuur]]-stookgrens,0),"")</f>
        <v>0</v>
      </c>
    </row>
    <row r="9287" spans="1:15" x14ac:dyDescent="0.25">
      <c r="A9287">
        <v>391</v>
      </c>
      <c r="B9287">
        <v>20240831</v>
      </c>
      <c r="C9287">
        <v>4</v>
      </c>
      <c r="D9287">
        <v>19.600000000000001</v>
      </c>
      <c r="E9287">
        <v>1896</v>
      </c>
      <c r="F9287">
        <v>0</v>
      </c>
      <c r="H9287">
        <v>72</v>
      </c>
      <c r="I9287" s="101" t="s">
        <v>45</v>
      </c>
      <c r="J9287" s="1">
        <f>DATEVALUE(RIGHT(jaar_zip[[#This Row],[YYYYMMDD]],2)&amp;"-"&amp;MID(jaar_zip[[#This Row],[YYYYMMDD]],5,2)&amp;"-"&amp;LEFT(jaar_zip[[#This Row],[YYYYMMDD]],4))</f>
        <v>45535</v>
      </c>
      <c r="K9287" s="101" t="str">
        <f>IF(AND(VALUE(MONTH(jaar_zip[[#This Row],[Datum]]))=1,VALUE(WEEKNUM(jaar_zip[[#This Row],[Datum]],21))&gt;51),RIGHT(YEAR(jaar_zip[[#This Row],[Datum]])-1,2),RIGHT(YEAR(jaar_zip[[#This Row],[Datum]]),2))&amp;"-"&amp; TEXT(WEEKNUM(jaar_zip[[#This Row],[Datum]],21),"00")</f>
        <v>24-35</v>
      </c>
      <c r="L9287" s="101">
        <f>MONTH(jaar_zip[[#This Row],[Datum]])</f>
        <v>8</v>
      </c>
      <c r="M9287" s="101">
        <f>IF(ISNUMBER(jaar_zip[[#This Row],[etmaaltemperatuur]]),IF(jaar_zip[[#This Row],[etmaaltemperatuur]]&lt;stookgrens,stookgrens-jaar_zip[[#This Row],[etmaaltemperatuur]],0),"")</f>
        <v>0</v>
      </c>
      <c r="N9287" s="101">
        <f>IF(ISNUMBER(jaar_zip[[#This Row],[graaddagen]]),IF(OR(MONTH(jaar_zip[[#This Row],[Datum]])=1,MONTH(jaar_zip[[#This Row],[Datum]])=2,MONTH(jaar_zip[[#This Row],[Datum]])=11,MONTH(jaar_zip[[#This Row],[Datum]])=12),1.1,IF(OR(MONTH(jaar_zip[[#This Row],[Datum]])=3,MONTH(jaar_zip[[#This Row],[Datum]])=10),1,0.8))*jaar_zip[[#This Row],[graaddagen]],"")</f>
        <v>0</v>
      </c>
      <c r="O9287" s="101">
        <f>IF(ISNUMBER(jaar_zip[[#This Row],[etmaaltemperatuur]]),IF(jaar_zip[[#This Row],[etmaaltemperatuur]]&gt;stookgrens,jaar_zip[[#This Row],[etmaaltemperatuur]]-stookgrens,0),"")</f>
        <v>1.6000000000000014</v>
      </c>
    </row>
    <row r="9288" spans="1:15" x14ac:dyDescent="0.25">
      <c r="A9288">
        <v>391</v>
      </c>
      <c r="B9288">
        <v>20240901</v>
      </c>
      <c r="C9288">
        <v>2.9</v>
      </c>
      <c r="D9288">
        <v>23.3</v>
      </c>
      <c r="E9288">
        <v>1841</v>
      </c>
      <c r="F9288">
        <v>0</v>
      </c>
      <c r="H9288">
        <v>72</v>
      </c>
      <c r="I9288" s="101" t="s">
        <v>45</v>
      </c>
      <c r="J9288" s="1">
        <f>DATEVALUE(RIGHT(jaar_zip[[#This Row],[YYYYMMDD]],2)&amp;"-"&amp;MID(jaar_zip[[#This Row],[YYYYMMDD]],5,2)&amp;"-"&amp;LEFT(jaar_zip[[#This Row],[YYYYMMDD]],4))</f>
        <v>45536</v>
      </c>
      <c r="K9288" s="101" t="str">
        <f>IF(AND(VALUE(MONTH(jaar_zip[[#This Row],[Datum]]))=1,VALUE(WEEKNUM(jaar_zip[[#This Row],[Datum]],21))&gt;51),RIGHT(YEAR(jaar_zip[[#This Row],[Datum]])-1,2),RIGHT(YEAR(jaar_zip[[#This Row],[Datum]]),2))&amp;"-"&amp; TEXT(WEEKNUM(jaar_zip[[#This Row],[Datum]],21),"00")</f>
        <v>24-35</v>
      </c>
      <c r="L9288" s="101">
        <f>MONTH(jaar_zip[[#This Row],[Datum]])</f>
        <v>9</v>
      </c>
      <c r="M9288" s="101">
        <f>IF(ISNUMBER(jaar_zip[[#This Row],[etmaaltemperatuur]]),IF(jaar_zip[[#This Row],[etmaaltemperatuur]]&lt;stookgrens,stookgrens-jaar_zip[[#This Row],[etmaaltemperatuur]],0),"")</f>
        <v>0</v>
      </c>
      <c r="N9288" s="101">
        <f>IF(ISNUMBER(jaar_zip[[#This Row],[graaddagen]]),IF(OR(MONTH(jaar_zip[[#This Row],[Datum]])=1,MONTH(jaar_zip[[#This Row],[Datum]])=2,MONTH(jaar_zip[[#This Row],[Datum]])=11,MONTH(jaar_zip[[#This Row],[Datum]])=12),1.1,IF(OR(MONTH(jaar_zip[[#This Row],[Datum]])=3,MONTH(jaar_zip[[#This Row],[Datum]])=10),1,0.8))*jaar_zip[[#This Row],[graaddagen]],"")</f>
        <v>0</v>
      </c>
      <c r="O9288" s="101">
        <f>IF(ISNUMBER(jaar_zip[[#This Row],[etmaaltemperatuur]]),IF(jaar_zip[[#This Row],[etmaaltemperatuur]]&gt;stookgrens,jaar_zip[[#This Row],[etmaaltemperatuur]]-stookgrens,0),"")</f>
        <v>5.3000000000000007</v>
      </c>
    </row>
    <row r="9289" spans="1:15" x14ac:dyDescent="0.25">
      <c r="A9289">
        <v>391</v>
      </c>
      <c r="B9289">
        <v>20240902</v>
      </c>
      <c r="C9289">
        <v>1</v>
      </c>
      <c r="D9289">
        <v>22.2</v>
      </c>
      <c r="E9289">
        <v>1528</v>
      </c>
      <c r="F9289">
        <v>32.9</v>
      </c>
      <c r="H9289">
        <v>85</v>
      </c>
      <c r="I9289" s="101" t="s">
        <v>45</v>
      </c>
      <c r="J9289" s="1">
        <f>DATEVALUE(RIGHT(jaar_zip[[#This Row],[YYYYMMDD]],2)&amp;"-"&amp;MID(jaar_zip[[#This Row],[YYYYMMDD]],5,2)&amp;"-"&amp;LEFT(jaar_zip[[#This Row],[YYYYMMDD]],4))</f>
        <v>45537</v>
      </c>
      <c r="K9289" s="101" t="str">
        <f>IF(AND(VALUE(MONTH(jaar_zip[[#This Row],[Datum]]))=1,VALUE(WEEKNUM(jaar_zip[[#This Row],[Datum]],21))&gt;51),RIGHT(YEAR(jaar_zip[[#This Row],[Datum]])-1,2),RIGHT(YEAR(jaar_zip[[#This Row],[Datum]]),2))&amp;"-"&amp; TEXT(WEEKNUM(jaar_zip[[#This Row],[Datum]],21),"00")</f>
        <v>24-36</v>
      </c>
      <c r="L9289" s="101">
        <f>MONTH(jaar_zip[[#This Row],[Datum]])</f>
        <v>9</v>
      </c>
      <c r="M9289" s="101">
        <f>IF(ISNUMBER(jaar_zip[[#This Row],[etmaaltemperatuur]]),IF(jaar_zip[[#This Row],[etmaaltemperatuur]]&lt;stookgrens,stookgrens-jaar_zip[[#This Row],[etmaaltemperatuur]],0),"")</f>
        <v>0</v>
      </c>
      <c r="N9289" s="101">
        <f>IF(ISNUMBER(jaar_zip[[#This Row],[graaddagen]]),IF(OR(MONTH(jaar_zip[[#This Row],[Datum]])=1,MONTH(jaar_zip[[#This Row],[Datum]])=2,MONTH(jaar_zip[[#This Row],[Datum]])=11,MONTH(jaar_zip[[#This Row],[Datum]])=12),1.1,IF(OR(MONTH(jaar_zip[[#This Row],[Datum]])=3,MONTH(jaar_zip[[#This Row],[Datum]])=10),1,0.8))*jaar_zip[[#This Row],[graaddagen]],"")</f>
        <v>0</v>
      </c>
      <c r="O9289" s="101">
        <f>IF(ISNUMBER(jaar_zip[[#This Row],[etmaaltemperatuur]]),IF(jaar_zip[[#This Row],[etmaaltemperatuur]]&gt;stookgrens,jaar_zip[[#This Row],[etmaaltemperatuur]]-stookgrens,0),"")</f>
        <v>4.1999999999999993</v>
      </c>
    </row>
    <row r="9290" spans="1:15" x14ac:dyDescent="0.25">
      <c r="A9290">
        <v>391</v>
      </c>
      <c r="B9290">
        <v>20240903</v>
      </c>
      <c r="C9290">
        <v>0.8</v>
      </c>
      <c r="D9290">
        <v>21</v>
      </c>
      <c r="E9290">
        <v>1148</v>
      </c>
      <c r="F9290">
        <v>1.5</v>
      </c>
      <c r="H9290">
        <v>87</v>
      </c>
      <c r="I9290" s="101" t="s">
        <v>45</v>
      </c>
      <c r="J9290" s="1">
        <f>DATEVALUE(RIGHT(jaar_zip[[#This Row],[YYYYMMDD]],2)&amp;"-"&amp;MID(jaar_zip[[#This Row],[YYYYMMDD]],5,2)&amp;"-"&amp;LEFT(jaar_zip[[#This Row],[YYYYMMDD]],4))</f>
        <v>45538</v>
      </c>
      <c r="K9290" s="101" t="str">
        <f>IF(AND(VALUE(MONTH(jaar_zip[[#This Row],[Datum]]))=1,VALUE(WEEKNUM(jaar_zip[[#This Row],[Datum]],21))&gt;51),RIGHT(YEAR(jaar_zip[[#This Row],[Datum]])-1,2),RIGHT(YEAR(jaar_zip[[#This Row],[Datum]]),2))&amp;"-"&amp; TEXT(WEEKNUM(jaar_zip[[#This Row],[Datum]],21),"00")</f>
        <v>24-36</v>
      </c>
      <c r="L9290" s="101">
        <f>MONTH(jaar_zip[[#This Row],[Datum]])</f>
        <v>9</v>
      </c>
      <c r="M9290" s="101">
        <f>IF(ISNUMBER(jaar_zip[[#This Row],[etmaaltemperatuur]]),IF(jaar_zip[[#This Row],[etmaaltemperatuur]]&lt;stookgrens,stookgrens-jaar_zip[[#This Row],[etmaaltemperatuur]],0),"")</f>
        <v>0</v>
      </c>
      <c r="N9290" s="101">
        <f>IF(ISNUMBER(jaar_zip[[#This Row],[graaddagen]]),IF(OR(MONTH(jaar_zip[[#This Row],[Datum]])=1,MONTH(jaar_zip[[#This Row],[Datum]])=2,MONTH(jaar_zip[[#This Row],[Datum]])=11,MONTH(jaar_zip[[#This Row],[Datum]])=12),1.1,IF(OR(MONTH(jaar_zip[[#This Row],[Datum]])=3,MONTH(jaar_zip[[#This Row],[Datum]])=10),1,0.8))*jaar_zip[[#This Row],[graaddagen]],"")</f>
        <v>0</v>
      </c>
      <c r="O9290" s="101">
        <f>IF(ISNUMBER(jaar_zip[[#This Row],[etmaaltemperatuur]]),IF(jaar_zip[[#This Row],[etmaaltemperatuur]]&gt;stookgrens,jaar_zip[[#This Row],[etmaaltemperatuur]]-stookgrens,0),"")</f>
        <v>3</v>
      </c>
    </row>
    <row r="9291" spans="1:15" x14ac:dyDescent="0.25">
      <c r="A9291">
        <v>391</v>
      </c>
      <c r="B9291">
        <v>20240904</v>
      </c>
      <c r="C9291">
        <v>0.9</v>
      </c>
      <c r="D9291">
        <v>18.2</v>
      </c>
      <c r="E9291">
        <v>787</v>
      </c>
      <c r="F9291">
        <v>3.7</v>
      </c>
      <c r="H9291">
        <v>91</v>
      </c>
      <c r="I9291" s="101" t="s">
        <v>45</v>
      </c>
      <c r="J9291" s="1">
        <f>DATEVALUE(RIGHT(jaar_zip[[#This Row],[YYYYMMDD]],2)&amp;"-"&amp;MID(jaar_zip[[#This Row],[YYYYMMDD]],5,2)&amp;"-"&amp;LEFT(jaar_zip[[#This Row],[YYYYMMDD]],4))</f>
        <v>45539</v>
      </c>
      <c r="K9291" s="101" t="str">
        <f>IF(AND(VALUE(MONTH(jaar_zip[[#This Row],[Datum]]))=1,VALUE(WEEKNUM(jaar_zip[[#This Row],[Datum]],21))&gt;51),RIGHT(YEAR(jaar_zip[[#This Row],[Datum]])-1,2),RIGHT(YEAR(jaar_zip[[#This Row],[Datum]]),2))&amp;"-"&amp; TEXT(WEEKNUM(jaar_zip[[#This Row],[Datum]],21),"00")</f>
        <v>24-36</v>
      </c>
      <c r="L9291" s="101">
        <f>MONTH(jaar_zip[[#This Row],[Datum]])</f>
        <v>9</v>
      </c>
      <c r="M9291" s="101">
        <f>IF(ISNUMBER(jaar_zip[[#This Row],[etmaaltemperatuur]]),IF(jaar_zip[[#This Row],[etmaaltemperatuur]]&lt;stookgrens,stookgrens-jaar_zip[[#This Row],[etmaaltemperatuur]],0),"")</f>
        <v>0</v>
      </c>
      <c r="N9291" s="101">
        <f>IF(ISNUMBER(jaar_zip[[#This Row],[graaddagen]]),IF(OR(MONTH(jaar_zip[[#This Row],[Datum]])=1,MONTH(jaar_zip[[#This Row],[Datum]])=2,MONTH(jaar_zip[[#This Row],[Datum]])=11,MONTH(jaar_zip[[#This Row],[Datum]])=12),1.1,IF(OR(MONTH(jaar_zip[[#This Row],[Datum]])=3,MONTH(jaar_zip[[#This Row],[Datum]])=10),1,0.8))*jaar_zip[[#This Row],[graaddagen]],"")</f>
        <v>0</v>
      </c>
      <c r="O9291" s="101">
        <f>IF(ISNUMBER(jaar_zip[[#This Row],[etmaaltemperatuur]]),IF(jaar_zip[[#This Row],[etmaaltemperatuur]]&gt;stookgrens,jaar_zip[[#This Row],[etmaaltemperatuur]]-stookgrens,0),"")</f>
        <v>0.19999999999999929</v>
      </c>
    </row>
    <row r="9292" spans="1:15" x14ac:dyDescent="0.25">
      <c r="A9292">
        <v>391</v>
      </c>
      <c r="B9292">
        <v>20240905</v>
      </c>
      <c r="C9292">
        <v>3.5</v>
      </c>
      <c r="D9292">
        <v>21.8</v>
      </c>
      <c r="E9292">
        <v>1215</v>
      </c>
      <c r="F9292">
        <v>0</v>
      </c>
      <c r="H9292">
        <v>78</v>
      </c>
      <c r="I9292" s="101" t="s">
        <v>45</v>
      </c>
      <c r="J9292" s="1">
        <f>DATEVALUE(RIGHT(jaar_zip[[#This Row],[YYYYMMDD]],2)&amp;"-"&amp;MID(jaar_zip[[#This Row],[YYYYMMDD]],5,2)&amp;"-"&amp;LEFT(jaar_zip[[#This Row],[YYYYMMDD]],4))</f>
        <v>45540</v>
      </c>
      <c r="K9292" s="101" t="str">
        <f>IF(AND(VALUE(MONTH(jaar_zip[[#This Row],[Datum]]))=1,VALUE(WEEKNUM(jaar_zip[[#This Row],[Datum]],21))&gt;51),RIGHT(YEAR(jaar_zip[[#This Row],[Datum]])-1,2),RIGHT(YEAR(jaar_zip[[#This Row],[Datum]]),2))&amp;"-"&amp; TEXT(WEEKNUM(jaar_zip[[#This Row],[Datum]],21),"00")</f>
        <v>24-36</v>
      </c>
      <c r="L9292" s="101">
        <f>MONTH(jaar_zip[[#This Row],[Datum]])</f>
        <v>9</v>
      </c>
      <c r="M9292" s="101">
        <f>IF(ISNUMBER(jaar_zip[[#This Row],[etmaaltemperatuur]]),IF(jaar_zip[[#This Row],[etmaaltemperatuur]]&lt;stookgrens,stookgrens-jaar_zip[[#This Row],[etmaaltemperatuur]],0),"")</f>
        <v>0</v>
      </c>
      <c r="N9292" s="101">
        <f>IF(ISNUMBER(jaar_zip[[#This Row],[graaddagen]]),IF(OR(MONTH(jaar_zip[[#This Row],[Datum]])=1,MONTH(jaar_zip[[#This Row],[Datum]])=2,MONTH(jaar_zip[[#This Row],[Datum]])=11,MONTH(jaar_zip[[#This Row],[Datum]])=12),1.1,IF(OR(MONTH(jaar_zip[[#This Row],[Datum]])=3,MONTH(jaar_zip[[#This Row],[Datum]])=10),1,0.8))*jaar_zip[[#This Row],[graaddagen]],"")</f>
        <v>0</v>
      </c>
      <c r="O9292" s="101">
        <f>IF(ISNUMBER(jaar_zip[[#This Row],[etmaaltemperatuur]]),IF(jaar_zip[[#This Row],[etmaaltemperatuur]]&gt;stookgrens,jaar_zip[[#This Row],[etmaaltemperatuur]]-stookgrens,0),"")</f>
        <v>3.8000000000000007</v>
      </c>
    </row>
    <row r="9293" spans="1:15" x14ac:dyDescent="0.25">
      <c r="A9293">
        <v>391</v>
      </c>
      <c r="B9293">
        <v>20240906</v>
      </c>
      <c r="C9293">
        <v>0.9</v>
      </c>
      <c r="D9293">
        <v>19.899999999999999</v>
      </c>
      <c r="E9293">
        <v>1173</v>
      </c>
      <c r="F9293">
        <v>5.9</v>
      </c>
      <c r="H9293">
        <v>88</v>
      </c>
      <c r="I9293" s="101" t="s">
        <v>45</v>
      </c>
      <c r="J9293" s="1">
        <f>DATEVALUE(RIGHT(jaar_zip[[#This Row],[YYYYMMDD]],2)&amp;"-"&amp;MID(jaar_zip[[#This Row],[YYYYMMDD]],5,2)&amp;"-"&amp;LEFT(jaar_zip[[#This Row],[YYYYMMDD]],4))</f>
        <v>45541</v>
      </c>
      <c r="K9293" s="101" t="str">
        <f>IF(AND(VALUE(MONTH(jaar_zip[[#This Row],[Datum]]))=1,VALUE(WEEKNUM(jaar_zip[[#This Row],[Datum]],21))&gt;51),RIGHT(YEAR(jaar_zip[[#This Row],[Datum]])-1,2),RIGHT(YEAR(jaar_zip[[#This Row],[Datum]]),2))&amp;"-"&amp; TEXT(WEEKNUM(jaar_zip[[#This Row],[Datum]],21),"00")</f>
        <v>24-36</v>
      </c>
      <c r="L9293" s="101">
        <f>MONTH(jaar_zip[[#This Row],[Datum]])</f>
        <v>9</v>
      </c>
      <c r="M9293" s="101">
        <f>IF(ISNUMBER(jaar_zip[[#This Row],[etmaaltemperatuur]]),IF(jaar_zip[[#This Row],[etmaaltemperatuur]]&lt;stookgrens,stookgrens-jaar_zip[[#This Row],[etmaaltemperatuur]],0),"")</f>
        <v>0</v>
      </c>
      <c r="N9293" s="101">
        <f>IF(ISNUMBER(jaar_zip[[#This Row],[graaddagen]]),IF(OR(MONTH(jaar_zip[[#This Row],[Datum]])=1,MONTH(jaar_zip[[#This Row],[Datum]])=2,MONTH(jaar_zip[[#This Row],[Datum]])=11,MONTH(jaar_zip[[#This Row],[Datum]])=12),1.1,IF(OR(MONTH(jaar_zip[[#This Row],[Datum]])=3,MONTH(jaar_zip[[#This Row],[Datum]])=10),1,0.8))*jaar_zip[[#This Row],[graaddagen]],"")</f>
        <v>0</v>
      </c>
      <c r="O9293" s="101">
        <f>IF(ISNUMBER(jaar_zip[[#This Row],[etmaaltemperatuur]]),IF(jaar_zip[[#This Row],[etmaaltemperatuur]]&gt;stookgrens,jaar_zip[[#This Row],[etmaaltemperatuur]]-stookgrens,0),"")</f>
        <v>1.8999999999999986</v>
      </c>
    </row>
    <row r="9294" spans="1:15" x14ac:dyDescent="0.25">
      <c r="A9294">
        <v>391</v>
      </c>
      <c r="B9294">
        <v>20240907</v>
      </c>
      <c r="C9294">
        <v>1.5</v>
      </c>
      <c r="D9294">
        <v>20.9</v>
      </c>
      <c r="E9294">
        <v>1662</v>
      </c>
      <c r="F9294">
        <v>0</v>
      </c>
      <c r="H9294">
        <v>82</v>
      </c>
      <c r="I9294" s="101" t="s">
        <v>45</v>
      </c>
      <c r="J9294" s="1">
        <f>DATEVALUE(RIGHT(jaar_zip[[#This Row],[YYYYMMDD]],2)&amp;"-"&amp;MID(jaar_zip[[#This Row],[YYYYMMDD]],5,2)&amp;"-"&amp;LEFT(jaar_zip[[#This Row],[YYYYMMDD]],4))</f>
        <v>45542</v>
      </c>
      <c r="K9294" s="101" t="str">
        <f>IF(AND(VALUE(MONTH(jaar_zip[[#This Row],[Datum]]))=1,VALUE(WEEKNUM(jaar_zip[[#This Row],[Datum]],21))&gt;51),RIGHT(YEAR(jaar_zip[[#This Row],[Datum]])-1,2),RIGHT(YEAR(jaar_zip[[#This Row],[Datum]]),2))&amp;"-"&amp; TEXT(WEEKNUM(jaar_zip[[#This Row],[Datum]],21),"00")</f>
        <v>24-36</v>
      </c>
      <c r="L9294" s="101">
        <f>MONTH(jaar_zip[[#This Row],[Datum]])</f>
        <v>9</v>
      </c>
      <c r="M9294" s="101">
        <f>IF(ISNUMBER(jaar_zip[[#This Row],[etmaaltemperatuur]]),IF(jaar_zip[[#This Row],[etmaaltemperatuur]]&lt;stookgrens,stookgrens-jaar_zip[[#This Row],[etmaaltemperatuur]],0),"")</f>
        <v>0</v>
      </c>
      <c r="N9294" s="101">
        <f>IF(ISNUMBER(jaar_zip[[#This Row],[graaddagen]]),IF(OR(MONTH(jaar_zip[[#This Row],[Datum]])=1,MONTH(jaar_zip[[#This Row],[Datum]])=2,MONTH(jaar_zip[[#This Row],[Datum]])=11,MONTH(jaar_zip[[#This Row],[Datum]])=12),1.1,IF(OR(MONTH(jaar_zip[[#This Row],[Datum]])=3,MONTH(jaar_zip[[#This Row],[Datum]])=10),1,0.8))*jaar_zip[[#This Row],[graaddagen]],"")</f>
        <v>0</v>
      </c>
      <c r="O9294" s="101">
        <f>IF(ISNUMBER(jaar_zip[[#This Row],[etmaaltemperatuur]]),IF(jaar_zip[[#This Row],[etmaaltemperatuur]]&gt;stookgrens,jaar_zip[[#This Row],[etmaaltemperatuur]]-stookgrens,0),"")</f>
        <v>2.8999999999999986</v>
      </c>
    </row>
    <row r="9295" spans="1:15" x14ac:dyDescent="0.25">
      <c r="A9295">
        <v>391</v>
      </c>
      <c r="B9295">
        <v>20240908</v>
      </c>
      <c r="C9295">
        <v>1.4</v>
      </c>
      <c r="D9295">
        <v>18.899999999999999</v>
      </c>
      <c r="E9295">
        <v>1766</v>
      </c>
      <c r="F9295">
        <v>-0.1</v>
      </c>
      <c r="H9295">
        <v>73</v>
      </c>
      <c r="I9295" s="101" t="s">
        <v>45</v>
      </c>
      <c r="J9295" s="1">
        <f>DATEVALUE(RIGHT(jaar_zip[[#This Row],[YYYYMMDD]],2)&amp;"-"&amp;MID(jaar_zip[[#This Row],[YYYYMMDD]],5,2)&amp;"-"&amp;LEFT(jaar_zip[[#This Row],[YYYYMMDD]],4))</f>
        <v>45543</v>
      </c>
      <c r="K9295" s="101" t="str">
        <f>IF(AND(VALUE(MONTH(jaar_zip[[#This Row],[Datum]]))=1,VALUE(WEEKNUM(jaar_zip[[#This Row],[Datum]],21))&gt;51),RIGHT(YEAR(jaar_zip[[#This Row],[Datum]])-1,2),RIGHT(YEAR(jaar_zip[[#This Row],[Datum]]),2))&amp;"-"&amp; TEXT(WEEKNUM(jaar_zip[[#This Row],[Datum]],21),"00")</f>
        <v>24-36</v>
      </c>
      <c r="L9295" s="101">
        <f>MONTH(jaar_zip[[#This Row],[Datum]])</f>
        <v>9</v>
      </c>
      <c r="M9295" s="101">
        <f>IF(ISNUMBER(jaar_zip[[#This Row],[etmaaltemperatuur]]),IF(jaar_zip[[#This Row],[etmaaltemperatuur]]&lt;stookgrens,stookgrens-jaar_zip[[#This Row],[etmaaltemperatuur]],0),"")</f>
        <v>0</v>
      </c>
      <c r="N9295" s="101">
        <f>IF(ISNUMBER(jaar_zip[[#This Row],[graaddagen]]),IF(OR(MONTH(jaar_zip[[#This Row],[Datum]])=1,MONTH(jaar_zip[[#This Row],[Datum]])=2,MONTH(jaar_zip[[#This Row],[Datum]])=11,MONTH(jaar_zip[[#This Row],[Datum]])=12),1.1,IF(OR(MONTH(jaar_zip[[#This Row],[Datum]])=3,MONTH(jaar_zip[[#This Row],[Datum]])=10),1,0.8))*jaar_zip[[#This Row],[graaddagen]],"")</f>
        <v>0</v>
      </c>
      <c r="O9295" s="101">
        <f>IF(ISNUMBER(jaar_zip[[#This Row],[etmaaltemperatuur]]),IF(jaar_zip[[#This Row],[etmaaltemperatuur]]&gt;stookgrens,jaar_zip[[#This Row],[etmaaltemperatuur]]-stookgrens,0),"")</f>
        <v>0.89999999999999858</v>
      </c>
    </row>
    <row r="9296" spans="1:15" x14ac:dyDescent="0.25">
      <c r="A9296">
        <v>391</v>
      </c>
      <c r="B9296">
        <v>20240909</v>
      </c>
      <c r="C9296">
        <v>1</v>
      </c>
      <c r="D9296">
        <v>16.3</v>
      </c>
      <c r="E9296">
        <v>1125</v>
      </c>
      <c r="F9296">
        <v>3.4</v>
      </c>
      <c r="H9296">
        <v>87</v>
      </c>
      <c r="I9296" s="101" t="s">
        <v>45</v>
      </c>
      <c r="J9296" s="1">
        <f>DATEVALUE(RIGHT(jaar_zip[[#This Row],[YYYYMMDD]],2)&amp;"-"&amp;MID(jaar_zip[[#This Row],[YYYYMMDD]],5,2)&amp;"-"&amp;LEFT(jaar_zip[[#This Row],[YYYYMMDD]],4))</f>
        <v>45544</v>
      </c>
      <c r="K9296" s="101" t="str">
        <f>IF(AND(VALUE(MONTH(jaar_zip[[#This Row],[Datum]]))=1,VALUE(WEEKNUM(jaar_zip[[#This Row],[Datum]],21))&gt;51),RIGHT(YEAR(jaar_zip[[#This Row],[Datum]])-1,2),RIGHT(YEAR(jaar_zip[[#This Row],[Datum]]),2))&amp;"-"&amp; TEXT(WEEKNUM(jaar_zip[[#This Row],[Datum]],21),"00")</f>
        <v>24-37</v>
      </c>
      <c r="L9296" s="101">
        <f>MONTH(jaar_zip[[#This Row],[Datum]])</f>
        <v>9</v>
      </c>
      <c r="M9296" s="101">
        <f>IF(ISNUMBER(jaar_zip[[#This Row],[etmaaltemperatuur]]),IF(jaar_zip[[#This Row],[etmaaltemperatuur]]&lt;stookgrens,stookgrens-jaar_zip[[#This Row],[etmaaltemperatuur]],0),"")</f>
        <v>1.6999999999999993</v>
      </c>
      <c r="N9296" s="101">
        <f>IF(ISNUMBER(jaar_zip[[#This Row],[graaddagen]]),IF(OR(MONTH(jaar_zip[[#This Row],[Datum]])=1,MONTH(jaar_zip[[#This Row],[Datum]])=2,MONTH(jaar_zip[[#This Row],[Datum]])=11,MONTH(jaar_zip[[#This Row],[Datum]])=12),1.1,IF(OR(MONTH(jaar_zip[[#This Row],[Datum]])=3,MONTH(jaar_zip[[#This Row],[Datum]])=10),1,0.8))*jaar_zip[[#This Row],[graaddagen]],"")</f>
        <v>1.3599999999999994</v>
      </c>
      <c r="O9296" s="101">
        <f>IF(ISNUMBER(jaar_zip[[#This Row],[etmaaltemperatuur]]),IF(jaar_zip[[#This Row],[etmaaltemperatuur]]&gt;stookgrens,jaar_zip[[#This Row],[etmaaltemperatuur]]-stookgrens,0),"")</f>
        <v>0</v>
      </c>
    </row>
    <row r="9297" spans="1:15" x14ac:dyDescent="0.25">
      <c r="A9297">
        <v>391</v>
      </c>
      <c r="B9297">
        <v>20240910</v>
      </c>
      <c r="C9297">
        <v>2.6</v>
      </c>
      <c r="D9297">
        <v>15.1</v>
      </c>
      <c r="E9297">
        <v>831</v>
      </c>
      <c r="F9297">
        <v>5.0999999999999996</v>
      </c>
      <c r="H9297">
        <v>83</v>
      </c>
      <c r="I9297" s="101" t="s">
        <v>45</v>
      </c>
      <c r="J9297" s="1">
        <f>DATEVALUE(RIGHT(jaar_zip[[#This Row],[YYYYMMDD]],2)&amp;"-"&amp;MID(jaar_zip[[#This Row],[YYYYMMDD]],5,2)&amp;"-"&amp;LEFT(jaar_zip[[#This Row],[YYYYMMDD]],4))</f>
        <v>45545</v>
      </c>
      <c r="K9297" s="101" t="str">
        <f>IF(AND(VALUE(MONTH(jaar_zip[[#This Row],[Datum]]))=1,VALUE(WEEKNUM(jaar_zip[[#This Row],[Datum]],21))&gt;51),RIGHT(YEAR(jaar_zip[[#This Row],[Datum]])-1,2),RIGHT(YEAR(jaar_zip[[#This Row],[Datum]]),2))&amp;"-"&amp; TEXT(WEEKNUM(jaar_zip[[#This Row],[Datum]],21),"00")</f>
        <v>24-37</v>
      </c>
      <c r="L9297" s="101">
        <f>MONTH(jaar_zip[[#This Row],[Datum]])</f>
        <v>9</v>
      </c>
      <c r="M9297" s="101">
        <f>IF(ISNUMBER(jaar_zip[[#This Row],[etmaaltemperatuur]]),IF(jaar_zip[[#This Row],[etmaaltemperatuur]]&lt;stookgrens,stookgrens-jaar_zip[[#This Row],[etmaaltemperatuur]],0),"")</f>
        <v>2.9000000000000004</v>
      </c>
      <c r="N9297" s="101">
        <f>IF(ISNUMBER(jaar_zip[[#This Row],[graaddagen]]),IF(OR(MONTH(jaar_zip[[#This Row],[Datum]])=1,MONTH(jaar_zip[[#This Row],[Datum]])=2,MONTH(jaar_zip[[#This Row],[Datum]])=11,MONTH(jaar_zip[[#This Row],[Datum]])=12),1.1,IF(OR(MONTH(jaar_zip[[#This Row],[Datum]])=3,MONTH(jaar_zip[[#This Row],[Datum]])=10),1,0.8))*jaar_zip[[#This Row],[graaddagen]],"")</f>
        <v>2.3200000000000003</v>
      </c>
      <c r="O9297" s="101">
        <f>IF(ISNUMBER(jaar_zip[[#This Row],[etmaaltemperatuur]]),IF(jaar_zip[[#This Row],[etmaaltemperatuur]]&gt;stookgrens,jaar_zip[[#This Row],[etmaaltemperatuur]]-stookgrens,0),"")</f>
        <v>0</v>
      </c>
    </row>
    <row r="9298" spans="1:15" x14ac:dyDescent="0.25">
      <c r="A9298">
        <v>391</v>
      </c>
      <c r="B9298">
        <v>20240911</v>
      </c>
      <c r="C9298">
        <v>1.8</v>
      </c>
      <c r="D9298">
        <v>11.4</v>
      </c>
      <c r="E9298">
        <v>1203</v>
      </c>
      <c r="F9298">
        <v>9.4</v>
      </c>
      <c r="H9298">
        <v>85</v>
      </c>
      <c r="I9298" s="101" t="s">
        <v>45</v>
      </c>
      <c r="J9298" s="1">
        <f>DATEVALUE(RIGHT(jaar_zip[[#This Row],[YYYYMMDD]],2)&amp;"-"&amp;MID(jaar_zip[[#This Row],[YYYYMMDD]],5,2)&amp;"-"&amp;LEFT(jaar_zip[[#This Row],[YYYYMMDD]],4))</f>
        <v>45546</v>
      </c>
      <c r="K9298" s="101" t="str">
        <f>IF(AND(VALUE(MONTH(jaar_zip[[#This Row],[Datum]]))=1,VALUE(WEEKNUM(jaar_zip[[#This Row],[Datum]],21))&gt;51),RIGHT(YEAR(jaar_zip[[#This Row],[Datum]])-1,2),RIGHT(YEAR(jaar_zip[[#This Row],[Datum]]),2))&amp;"-"&amp; TEXT(WEEKNUM(jaar_zip[[#This Row],[Datum]],21),"00")</f>
        <v>24-37</v>
      </c>
      <c r="L9298" s="101">
        <f>MONTH(jaar_zip[[#This Row],[Datum]])</f>
        <v>9</v>
      </c>
      <c r="M9298" s="101">
        <f>IF(ISNUMBER(jaar_zip[[#This Row],[etmaaltemperatuur]]),IF(jaar_zip[[#This Row],[etmaaltemperatuur]]&lt;stookgrens,stookgrens-jaar_zip[[#This Row],[etmaaltemperatuur]],0),"")</f>
        <v>6.6</v>
      </c>
      <c r="N9298" s="101">
        <f>IF(ISNUMBER(jaar_zip[[#This Row],[graaddagen]]),IF(OR(MONTH(jaar_zip[[#This Row],[Datum]])=1,MONTH(jaar_zip[[#This Row],[Datum]])=2,MONTH(jaar_zip[[#This Row],[Datum]])=11,MONTH(jaar_zip[[#This Row],[Datum]])=12),1.1,IF(OR(MONTH(jaar_zip[[#This Row],[Datum]])=3,MONTH(jaar_zip[[#This Row],[Datum]])=10),1,0.8))*jaar_zip[[#This Row],[graaddagen]],"")</f>
        <v>5.28</v>
      </c>
      <c r="O9298" s="101">
        <f>IF(ISNUMBER(jaar_zip[[#This Row],[etmaaltemperatuur]]),IF(jaar_zip[[#This Row],[etmaaltemperatuur]]&gt;stookgrens,jaar_zip[[#This Row],[etmaaltemperatuur]]-stookgrens,0),"")</f>
        <v>0</v>
      </c>
    </row>
    <row r="9299" spans="1:15" x14ac:dyDescent="0.25">
      <c r="A9299">
        <v>391</v>
      </c>
      <c r="B9299">
        <v>20240912</v>
      </c>
      <c r="C9299">
        <v>1</v>
      </c>
      <c r="D9299">
        <v>10.6</v>
      </c>
      <c r="E9299">
        <v>1127</v>
      </c>
      <c r="F9299">
        <v>1.1000000000000001</v>
      </c>
      <c r="H9299">
        <v>84</v>
      </c>
      <c r="I9299" s="101" t="s">
        <v>45</v>
      </c>
      <c r="J9299" s="1">
        <f>DATEVALUE(RIGHT(jaar_zip[[#This Row],[YYYYMMDD]],2)&amp;"-"&amp;MID(jaar_zip[[#This Row],[YYYYMMDD]],5,2)&amp;"-"&amp;LEFT(jaar_zip[[#This Row],[YYYYMMDD]],4))</f>
        <v>45547</v>
      </c>
      <c r="K9299" s="101" t="str">
        <f>IF(AND(VALUE(MONTH(jaar_zip[[#This Row],[Datum]]))=1,VALUE(WEEKNUM(jaar_zip[[#This Row],[Datum]],21))&gt;51),RIGHT(YEAR(jaar_zip[[#This Row],[Datum]])-1,2),RIGHT(YEAR(jaar_zip[[#This Row],[Datum]]),2))&amp;"-"&amp; TEXT(WEEKNUM(jaar_zip[[#This Row],[Datum]],21),"00")</f>
        <v>24-37</v>
      </c>
      <c r="L9299" s="101">
        <f>MONTH(jaar_zip[[#This Row],[Datum]])</f>
        <v>9</v>
      </c>
      <c r="M9299" s="101">
        <f>IF(ISNUMBER(jaar_zip[[#This Row],[etmaaltemperatuur]]),IF(jaar_zip[[#This Row],[etmaaltemperatuur]]&lt;stookgrens,stookgrens-jaar_zip[[#This Row],[etmaaltemperatuur]],0),"")</f>
        <v>7.4</v>
      </c>
      <c r="N9299" s="101">
        <f>IF(ISNUMBER(jaar_zip[[#This Row],[graaddagen]]),IF(OR(MONTH(jaar_zip[[#This Row],[Datum]])=1,MONTH(jaar_zip[[#This Row],[Datum]])=2,MONTH(jaar_zip[[#This Row],[Datum]])=11,MONTH(jaar_zip[[#This Row],[Datum]])=12),1.1,IF(OR(MONTH(jaar_zip[[#This Row],[Datum]])=3,MONTH(jaar_zip[[#This Row],[Datum]])=10),1,0.8))*jaar_zip[[#This Row],[graaddagen]],"")</f>
        <v>5.9200000000000008</v>
      </c>
      <c r="O9299" s="101">
        <f>IF(ISNUMBER(jaar_zip[[#This Row],[etmaaltemperatuur]]),IF(jaar_zip[[#This Row],[etmaaltemperatuur]]&gt;stookgrens,jaar_zip[[#This Row],[etmaaltemperatuur]]-stookgrens,0),"")</f>
        <v>0</v>
      </c>
    </row>
    <row r="9300" spans="1:15" x14ac:dyDescent="0.25">
      <c r="A9300">
        <v>391</v>
      </c>
      <c r="B9300">
        <v>20240913</v>
      </c>
      <c r="C9300">
        <v>1.5</v>
      </c>
      <c r="D9300">
        <v>10.8</v>
      </c>
      <c r="E9300">
        <v>1407</v>
      </c>
      <c r="F9300">
        <v>0</v>
      </c>
      <c r="H9300">
        <v>82</v>
      </c>
      <c r="I9300" s="101" t="s">
        <v>45</v>
      </c>
      <c r="J9300" s="1">
        <f>DATEVALUE(RIGHT(jaar_zip[[#This Row],[YYYYMMDD]],2)&amp;"-"&amp;MID(jaar_zip[[#This Row],[YYYYMMDD]],5,2)&amp;"-"&amp;LEFT(jaar_zip[[#This Row],[YYYYMMDD]],4))</f>
        <v>45548</v>
      </c>
      <c r="K9300" s="101" t="str">
        <f>IF(AND(VALUE(MONTH(jaar_zip[[#This Row],[Datum]]))=1,VALUE(WEEKNUM(jaar_zip[[#This Row],[Datum]],21))&gt;51),RIGHT(YEAR(jaar_zip[[#This Row],[Datum]])-1,2),RIGHT(YEAR(jaar_zip[[#This Row],[Datum]]),2))&amp;"-"&amp; TEXT(WEEKNUM(jaar_zip[[#This Row],[Datum]],21),"00")</f>
        <v>24-37</v>
      </c>
      <c r="L9300" s="101">
        <f>MONTH(jaar_zip[[#This Row],[Datum]])</f>
        <v>9</v>
      </c>
      <c r="M9300" s="101">
        <f>IF(ISNUMBER(jaar_zip[[#This Row],[etmaaltemperatuur]]),IF(jaar_zip[[#This Row],[etmaaltemperatuur]]&lt;stookgrens,stookgrens-jaar_zip[[#This Row],[etmaaltemperatuur]],0),"")</f>
        <v>7.1999999999999993</v>
      </c>
      <c r="N9300" s="101">
        <f>IF(ISNUMBER(jaar_zip[[#This Row],[graaddagen]]),IF(OR(MONTH(jaar_zip[[#This Row],[Datum]])=1,MONTH(jaar_zip[[#This Row],[Datum]])=2,MONTH(jaar_zip[[#This Row],[Datum]])=11,MONTH(jaar_zip[[#This Row],[Datum]])=12),1.1,IF(OR(MONTH(jaar_zip[[#This Row],[Datum]])=3,MONTH(jaar_zip[[#This Row],[Datum]])=10),1,0.8))*jaar_zip[[#This Row],[graaddagen]],"")</f>
        <v>5.76</v>
      </c>
      <c r="O9300" s="101">
        <f>IF(ISNUMBER(jaar_zip[[#This Row],[etmaaltemperatuur]]),IF(jaar_zip[[#This Row],[etmaaltemperatuur]]&gt;stookgrens,jaar_zip[[#This Row],[etmaaltemperatuur]]-stookgrens,0),"")</f>
        <v>0</v>
      </c>
    </row>
    <row r="9301" spans="1:15" x14ac:dyDescent="0.25">
      <c r="A9301">
        <v>391</v>
      </c>
      <c r="B9301">
        <v>20240914</v>
      </c>
      <c r="C9301">
        <v>0.5</v>
      </c>
      <c r="D9301">
        <v>10.4</v>
      </c>
      <c r="E9301">
        <v>1571</v>
      </c>
      <c r="F9301">
        <v>0</v>
      </c>
      <c r="H9301">
        <v>79</v>
      </c>
      <c r="I9301" s="101" t="s">
        <v>45</v>
      </c>
      <c r="J9301" s="1">
        <f>DATEVALUE(RIGHT(jaar_zip[[#This Row],[YYYYMMDD]],2)&amp;"-"&amp;MID(jaar_zip[[#This Row],[YYYYMMDD]],5,2)&amp;"-"&amp;LEFT(jaar_zip[[#This Row],[YYYYMMDD]],4))</f>
        <v>45549</v>
      </c>
      <c r="K9301" s="101" t="str">
        <f>IF(AND(VALUE(MONTH(jaar_zip[[#This Row],[Datum]]))=1,VALUE(WEEKNUM(jaar_zip[[#This Row],[Datum]],21))&gt;51),RIGHT(YEAR(jaar_zip[[#This Row],[Datum]])-1,2),RIGHT(YEAR(jaar_zip[[#This Row],[Datum]]),2))&amp;"-"&amp; TEXT(WEEKNUM(jaar_zip[[#This Row],[Datum]],21),"00")</f>
        <v>24-37</v>
      </c>
      <c r="L9301" s="101">
        <f>MONTH(jaar_zip[[#This Row],[Datum]])</f>
        <v>9</v>
      </c>
      <c r="M9301" s="101">
        <f>IF(ISNUMBER(jaar_zip[[#This Row],[etmaaltemperatuur]]),IF(jaar_zip[[#This Row],[etmaaltemperatuur]]&lt;stookgrens,stookgrens-jaar_zip[[#This Row],[etmaaltemperatuur]],0),"")</f>
        <v>7.6</v>
      </c>
      <c r="N9301" s="101">
        <f>IF(ISNUMBER(jaar_zip[[#This Row],[graaddagen]]),IF(OR(MONTH(jaar_zip[[#This Row],[Datum]])=1,MONTH(jaar_zip[[#This Row],[Datum]])=2,MONTH(jaar_zip[[#This Row],[Datum]])=11,MONTH(jaar_zip[[#This Row],[Datum]])=12),1.1,IF(OR(MONTH(jaar_zip[[#This Row],[Datum]])=3,MONTH(jaar_zip[[#This Row],[Datum]])=10),1,0.8))*jaar_zip[[#This Row],[graaddagen]],"")</f>
        <v>6.08</v>
      </c>
      <c r="O9301" s="101">
        <f>IF(ISNUMBER(jaar_zip[[#This Row],[etmaaltemperatuur]]),IF(jaar_zip[[#This Row],[etmaaltemperatuur]]&gt;stookgrens,jaar_zip[[#This Row],[etmaaltemperatuur]]-stookgrens,0),"")</f>
        <v>0</v>
      </c>
    </row>
    <row r="9302" spans="1:15" x14ac:dyDescent="0.25">
      <c r="A9302">
        <v>391</v>
      </c>
      <c r="B9302">
        <v>20240915</v>
      </c>
      <c r="C9302">
        <v>0.5</v>
      </c>
      <c r="D9302">
        <v>13.3</v>
      </c>
      <c r="E9302">
        <v>1270</v>
      </c>
      <c r="F9302">
        <v>0</v>
      </c>
      <c r="H9302">
        <v>83</v>
      </c>
      <c r="I9302" s="101" t="s">
        <v>45</v>
      </c>
      <c r="J9302" s="1">
        <f>DATEVALUE(RIGHT(jaar_zip[[#This Row],[YYYYMMDD]],2)&amp;"-"&amp;MID(jaar_zip[[#This Row],[YYYYMMDD]],5,2)&amp;"-"&amp;LEFT(jaar_zip[[#This Row],[YYYYMMDD]],4))</f>
        <v>45550</v>
      </c>
      <c r="K9302" s="101" t="str">
        <f>IF(AND(VALUE(MONTH(jaar_zip[[#This Row],[Datum]]))=1,VALUE(WEEKNUM(jaar_zip[[#This Row],[Datum]],21))&gt;51),RIGHT(YEAR(jaar_zip[[#This Row],[Datum]])-1,2),RIGHT(YEAR(jaar_zip[[#This Row],[Datum]]),2))&amp;"-"&amp; TEXT(WEEKNUM(jaar_zip[[#This Row],[Datum]],21),"00")</f>
        <v>24-37</v>
      </c>
      <c r="L9302" s="101">
        <f>MONTH(jaar_zip[[#This Row],[Datum]])</f>
        <v>9</v>
      </c>
      <c r="M9302" s="101">
        <f>IF(ISNUMBER(jaar_zip[[#This Row],[etmaaltemperatuur]]),IF(jaar_zip[[#This Row],[etmaaltemperatuur]]&lt;stookgrens,stookgrens-jaar_zip[[#This Row],[etmaaltemperatuur]],0),"")</f>
        <v>4.6999999999999993</v>
      </c>
      <c r="N9302" s="101">
        <f>IF(ISNUMBER(jaar_zip[[#This Row],[graaddagen]]),IF(OR(MONTH(jaar_zip[[#This Row],[Datum]])=1,MONTH(jaar_zip[[#This Row],[Datum]])=2,MONTH(jaar_zip[[#This Row],[Datum]])=11,MONTH(jaar_zip[[#This Row],[Datum]])=12),1.1,IF(OR(MONTH(jaar_zip[[#This Row],[Datum]])=3,MONTH(jaar_zip[[#This Row],[Datum]])=10),1,0.8))*jaar_zip[[#This Row],[graaddagen]],"")</f>
        <v>3.76</v>
      </c>
      <c r="O9302" s="101">
        <f>IF(ISNUMBER(jaar_zip[[#This Row],[etmaaltemperatuur]]),IF(jaar_zip[[#This Row],[etmaaltemperatuur]]&gt;stookgrens,jaar_zip[[#This Row],[etmaaltemperatuur]]-stookgrens,0),"")</f>
        <v>0</v>
      </c>
    </row>
    <row r="9303" spans="1:15" x14ac:dyDescent="0.25">
      <c r="A9303">
        <v>391</v>
      </c>
      <c r="B9303">
        <v>20240916</v>
      </c>
      <c r="C9303">
        <v>1.8</v>
      </c>
      <c r="D9303">
        <v>15.7</v>
      </c>
      <c r="E9303">
        <v>1102</v>
      </c>
      <c r="F9303">
        <v>0</v>
      </c>
      <c r="H9303">
        <v>83</v>
      </c>
      <c r="I9303" s="101" t="s">
        <v>45</v>
      </c>
      <c r="J9303" s="1">
        <f>DATEVALUE(RIGHT(jaar_zip[[#This Row],[YYYYMMDD]],2)&amp;"-"&amp;MID(jaar_zip[[#This Row],[YYYYMMDD]],5,2)&amp;"-"&amp;LEFT(jaar_zip[[#This Row],[YYYYMMDD]],4))</f>
        <v>45551</v>
      </c>
      <c r="K9303" s="101" t="str">
        <f>IF(AND(VALUE(MONTH(jaar_zip[[#This Row],[Datum]]))=1,VALUE(WEEKNUM(jaar_zip[[#This Row],[Datum]],21))&gt;51),RIGHT(YEAR(jaar_zip[[#This Row],[Datum]])-1,2),RIGHT(YEAR(jaar_zip[[#This Row],[Datum]]),2))&amp;"-"&amp; TEXT(WEEKNUM(jaar_zip[[#This Row],[Datum]],21),"00")</f>
        <v>24-38</v>
      </c>
      <c r="L9303" s="101">
        <f>MONTH(jaar_zip[[#This Row],[Datum]])</f>
        <v>9</v>
      </c>
      <c r="M9303" s="101">
        <f>IF(ISNUMBER(jaar_zip[[#This Row],[etmaaltemperatuur]]),IF(jaar_zip[[#This Row],[etmaaltemperatuur]]&lt;stookgrens,stookgrens-jaar_zip[[#This Row],[etmaaltemperatuur]],0),"")</f>
        <v>2.3000000000000007</v>
      </c>
      <c r="N9303" s="101">
        <f>IF(ISNUMBER(jaar_zip[[#This Row],[graaddagen]]),IF(OR(MONTH(jaar_zip[[#This Row],[Datum]])=1,MONTH(jaar_zip[[#This Row],[Datum]])=2,MONTH(jaar_zip[[#This Row],[Datum]])=11,MONTH(jaar_zip[[#This Row],[Datum]])=12),1.1,IF(OR(MONTH(jaar_zip[[#This Row],[Datum]])=3,MONTH(jaar_zip[[#This Row],[Datum]])=10),1,0.8))*jaar_zip[[#This Row],[graaddagen]],"")</f>
        <v>1.8400000000000007</v>
      </c>
      <c r="O9303" s="101">
        <f>IF(ISNUMBER(jaar_zip[[#This Row],[etmaaltemperatuur]]),IF(jaar_zip[[#This Row],[etmaaltemperatuur]]&gt;stookgrens,jaar_zip[[#This Row],[etmaaltemperatuur]]-stookgrens,0),"")</f>
        <v>0</v>
      </c>
    </row>
    <row r="9304" spans="1:15" x14ac:dyDescent="0.25">
      <c r="A9304">
        <v>391</v>
      </c>
      <c r="B9304">
        <v>20240917</v>
      </c>
      <c r="C9304">
        <v>3.9</v>
      </c>
      <c r="D9304">
        <v>16</v>
      </c>
      <c r="E9304">
        <v>981</v>
      </c>
      <c r="F9304">
        <v>0</v>
      </c>
      <c r="H9304">
        <v>84</v>
      </c>
      <c r="I9304" s="101" t="s">
        <v>45</v>
      </c>
      <c r="J9304" s="1">
        <f>DATEVALUE(RIGHT(jaar_zip[[#This Row],[YYYYMMDD]],2)&amp;"-"&amp;MID(jaar_zip[[#This Row],[YYYYMMDD]],5,2)&amp;"-"&amp;LEFT(jaar_zip[[#This Row],[YYYYMMDD]],4))</f>
        <v>45552</v>
      </c>
      <c r="K9304" s="101" t="str">
        <f>IF(AND(VALUE(MONTH(jaar_zip[[#This Row],[Datum]]))=1,VALUE(WEEKNUM(jaar_zip[[#This Row],[Datum]],21))&gt;51),RIGHT(YEAR(jaar_zip[[#This Row],[Datum]])-1,2),RIGHT(YEAR(jaar_zip[[#This Row],[Datum]]),2))&amp;"-"&amp; TEXT(WEEKNUM(jaar_zip[[#This Row],[Datum]],21),"00")</f>
        <v>24-38</v>
      </c>
      <c r="L9304" s="101">
        <f>MONTH(jaar_zip[[#This Row],[Datum]])</f>
        <v>9</v>
      </c>
      <c r="M9304" s="101">
        <f>IF(ISNUMBER(jaar_zip[[#This Row],[etmaaltemperatuur]]),IF(jaar_zip[[#This Row],[etmaaltemperatuur]]&lt;stookgrens,stookgrens-jaar_zip[[#This Row],[etmaaltemperatuur]],0),"")</f>
        <v>2</v>
      </c>
      <c r="N9304" s="101">
        <f>IF(ISNUMBER(jaar_zip[[#This Row],[graaddagen]]),IF(OR(MONTH(jaar_zip[[#This Row],[Datum]])=1,MONTH(jaar_zip[[#This Row],[Datum]])=2,MONTH(jaar_zip[[#This Row],[Datum]])=11,MONTH(jaar_zip[[#This Row],[Datum]])=12),1.1,IF(OR(MONTH(jaar_zip[[#This Row],[Datum]])=3,MONTH(jaar_zip[[#This Row],[Datum]])=10),1,0.8))*jaar_zip[[#This Row],[graaddagen]],"")</f>
        <v>1.6</v>
      </c>
      <c r="O9304" s="101">
        <f>IF(ISNUMBER(jaar_zip[[#This Row],[etmaaltemperatuur]]),IF(jaar_zip[[#This Row],[etmaaltemperatuur]]&gt;stookgrens,jaar_zip[[#This Row],[etmaaltemperatuur]]-stookgrens,0),"")</f>
        <v>0</v>
      </c>
    </row>
    <row r="9305" spans="1:15" x14ac:dyDescent="0.25">
      <c r="A9305">
        <v>391</v>
      </c>
      <c r="B9305">
        <v>20240918</v>
      </c>
      <c r="C9305">
        <v>3.9</v>
      </c>
      <c r="D9305">
        <v>17.2</v>
      </c>
      <c r="E9305">
        <v>1262</v>
      </c>
      <c r="F9305">
        <v>0</v>
      </c>
      <c r="H9305">
        <v>85</v>
      </c>
      <c r="I9305" s="101" t="s">
        <v>45</v>
      </c>
      <c r="J9305" s="1">
        <f>DATEVALUE(RIGHT(jaar_zip[[#This Row],[YYYYMMDD]],2)&amp;"-"&amp;MID(jaar_zip[[#This Row],[YYYYMMDD]],5,2)&amp;"-"&amp;LEFT(jaar_zip[[#This Row],[YYYYMMDD]],4))</f>
        <v>45553</v>
      </c>
      <c r="K9305" s="101" t="str">
        <f>IF(AND(VALUE(MONTH(jaar_zip[[#This Row],[Datum]]))=1,VALUE(WEEKNUM(jaar_zip[[#This Row],[Datum]],21))&gt;51),RIGHT(YEAR(jaar_zip[[#This Row],[Datum]])-1,2),RIGHT(YEAR(jaar_zip[[#This Row],[Datum]]),2))&amp;"-"&amp; TEXT(WEEKNUM(jaar_zip[[#This Row],[Datum]],21),"00")</f>
        <v>24-38</v>
      </c>
      <c r="L9305" s="101">
        <f>MONTH(jaar_zip[[#This Row],[Datum]])</f>
        <v>9</v>
      </c>
      <c r="M9305" s="101">
        <f>IF(ISNUMBER(jaar_zip[[#This Row],[etmaaltemperatuur]]),IF(jaar_zip[[#This Row],[etmaaltemperatuur]]&lt;stookgrens,stookgrens-jaar_zip[[#This Row],[etmaaltemperatuur]],0),"")</f>
        <v>0.80000000000000071</v>
      </c>
      <c r="N9305" s="101">
        <f>IF(ISNUMBER(jaar_zip[[#This Row],[graaddagen]]),IF(OR(MONTH(jaar_zip[[#This Row],[Datum]])=1,MONTH(jaar_zip[[#This Row],[Datum]])=2,MONTH(jaar_zip[[#This Row],[Datum]])=11,MONTH(jaar_zip[[#This Row],[Datum]])=12),1.1,IF(OR(MONTH(jaar_zip[[#This Row],[Datum]])=3,MONTH(jaar_zip[[#This Row],[Datum]])=10),1,0.8))*jaar_zip[[#This Row],[graaddagen]],"")</f>
        <v>0.64000000000000057</v>
      </c>
      <c r="O9305" s="101">
        <f>IF(ISNUMBER(jaar_zip[[#This Row],[etmaaltemperatuur]]),IF(jaar_zip[[#This Row],[etmaaltemperatuur]]&gt;stookgrens,jaar_zip[[#This Row],[etmaaltemperatuur]]-stookgrens,0),"")</f>
        <v>0</v>
      </c>
    </row>
    <row r="9306" spans="1:15" x14ac:dyDescent="0.25">
      <c r="A9306">
        <v>391</v>
      </c>
      <c r="B9306">
        <v>20240919</v>
      </c>
      <c r="C9306">
        <v>3.9</v>
      </c>
      <c r="D9306">
        <v>17.5</v>
      </c>
      <c r="E9306">
        <v>1473</v>
      </c>
      <c r="F9306">
        <v>0</v>
      </c>
      <c r="H9306">
        <v>85</v>
      </c>
      <c r="I9306" s="101" t="s">
        <v>45</v>
      </c>
      <c r="J9306" s="1">
        <f>DATEVALUE(RIGHT(jaar_zip[[#This Row],[YYYYMMDD]],2)&amp;"-"&amp;MID(jaar_zip[[#This Row],[YYYYMMDD]],5,2)&amp;"-"&amp;LEFT(jaar_zip[[#This Row],[YYYYMMDD]],4))</f>
        <v>45554</v>
      </c>
      <c r="K9306" s="101" t="str">
        <f>IF(AND(VALUE(MONTH(jaar_zip[[#This Row],[Datum]]))=1,VALUE(WEEKNUM(jaar_zip[[#This Row],[Datum]],21))&gt;51),RIGHT(YEAR(jaar_zip[[#This Row],[Datum]])-1,2),RIGHT(YEAR(jaar_zip[[#This Row],[Datum]]),2))&amp;"-"&amp; TEXT(WEEKNUM(jaar_zip[[#This Row],[Datum]],21),"00")</f>
        <v>24-38</v>
      </c>
      <c r="L9306" s="101">
        <f>MONTH(jaar_zip[[#This Row],[Datum]])</f>
        <v>9</v>
      </c>
      <c r="M9306" s="101">
        <f>IF(ISNUMBER(jaar_zip[[#This Row],[etmaaltemperatuur]]),IF(jaar_zip[[#This Row],[etmaaltemperatuur]]&lt;stookgrens,stookgrens-jaar_zip[[#This Row],[etmaaltemperatuur]],0),"")</f>
        <v>0.5</v>
      </c>
      <c r="N9306" s="101">
        <f>IF(ISNUMBER(jaar_zip[[#This Row],[graaddagen]]),IF(OR(MONTH(jaar_zip[[#This Row],[Datum]])=1,MONTH(jaar_zip[[#This Row],[Datum]])=2,MONTH(jaar_zip[[#This Row],[Datum]])=11,MONTH(jaar_zip[[#This Row],[Datum]])=12),1.1,IF(OR(MONTH(jaar_zip[[#This Row],[Datum]])=3,MONTH(jaar_zip[[#This Row],[Datum]])=10),1,0.8))*jaar_zip[[#This Row],[graaddagen]],"")</f>
        <v>0.4</v>
      </c>
      <c r="O9306" s="101">
        <f>IF(ISNUMBER(jaar_zip[[#This Row],[etmaaltemperatuur]]),IF(jaar_zip[[#This Row],[etmaaltemperatuur]]&gt;stookgrens,jaar_zip[[#This Row],[etmaaltemperatuur]]-stookgrens,0),"")</f>
        <v>0</v>
      </c>
    </row>
    <row r="9307" spans="1:15" x14ac:dyDescent="0.25">
      <c r="A9307">
        <v>391</v>
      </c>
      <c r="B9307">
        <v>20240920</v>
      </c>
      <c r="C9307">
        <v>2.8</v>
      </c>
      <c r="D9307">
        <v>17.5</v>
      </c>
      <c r="E9307">
        <v>1569</v>
      </c>
      <c r="F9307">
        <v>0</v>
      </c>
      <c r="H9307">
        <v>75</v>
      </c>
      <c r="I9307" s="101" t="s">
        <v>45</v>
      </c>
      <c r="J9307" s="1">
        <f>DATEVALUE(RIGHT(jaar_zip[[#This Row],[YYYYMMDD]],2)&amp;"-"&amp;MID(jaar_zip[[#This Row],[YYYYMMDD]],5,2)&amp;"-"&amp;LEFT(jaar_zip[[#This Row],[YYYYMMDD]],4))</f>
        <v>45555</v>
      </c>
      <c r="K9307" s="101" t="str">
        <f>IF(AND(VALUE(MONTH(jaar_zip[[#This Row],[Datum]]))=1,VALUE(WEEKNUM(jaar_zip[[#This Row],[Datum]],21))&gt;51),RIGHT(YEAR(jaar_zip[[#This Row],[Datum]])-1,2),RIGHT(YEAR(jaar_zip[[#This Row],[Datum]]),2))&amp;"-"&amp; TEXT(WEEKNUM(jaar_zip[[#This Row],[Datum]],21),"00")</f>
        <v>24-38</v>
      </c>
      <c r="L9307" s="101">
        <f>MONTH(jaar_zip[[#This Row],[Datum]])</f>
        <v>9</v>
      </c>
      <c r="M9307" s="101">
        <f>IF(ISNUMBER(jaar_zip[[#This Row],[etmaaltemperatuur]]),IF(jaar_zip[[#This Row],[etmaaltemperatuur]]&lt;stookgrens,stookgrens-jaar_zip[[#This Row],[etmaaltemperatuur]],0),"")</f>
        <v>0.5</v>
      </c>
      <c r="N9307" s="101">
        <f>IF(ISNUMBER(jaar_zip[[#This Row],[graaddagen]]),IF(OR(MONTH(jaar_zip[[#This Row],[Datum]])=1,MONTH(jaar_zip[[#This Row],[Datum]])=2,MONTH(jaar_zip[[#This Row],[Datum]])=11,MONTH(jaar_zip[[#This Row],[Datum]])=12),1.1,IF(OR(MONTH(jaar_zip[[#This Row],[Datum]])=3,MONTH(jaar_zip[[#This Row],[Datum]])=10),1,0.8))*jaar_zip[[#This Row],[graaddagen]],"")</f>
        <v>0.4</v>
      </c>
      <c r="O9307" s="101">
        <f>IF(ISNUMBER(jaar_zip[[#This Row],[etmaaltemperatuur]]),IF(jaar_zip[[#This Row],[etmaaltemperatuur]]&gt;stookgrens,jaar_zip[[#This Row],[etmaaltemperatuur]]-stookgrens,0),"")</f>
        <v>0</v>
      </c>
    </row>
    <row r="9308" spans="1:15" x14ac:dyDescent="0.25">
      <c r="A9308">
        <v>391</v>
      </c>
      <c r="B9308">
        <v>20240921</v>
      </c>
      <c r="C9308">
        <v>1.4</v>
      </c>
      <c r="D9308">
        <v>17.3</v>
      </c>
      <c r="E9308">
        <v>1556</v>
      </c>
      <c r="F9308">
        <v>0</v>
      </c>
      <c r="H9308">
        <v>78</v>
      </c>
      <c r="I9308" s="101" t="s">
        <v>45</v>
      </c>
      <c r="J9308" s="1">
        <f>DATEVALUE(RIGHT(jaar_zip[[#This Row],[YYYYMMDD]],2)&amp;"-"&amp;MID(jaar_zip[[#This Row],[YYYYMMDD]],5,2)&amp;"-"&amp;LEFT(jaar_zip[[#This Row],[YYYYMMDD]],4))</f>
        <v>45556</v>
      </c>
      <c r="K9308" s="101" t="str">
        <f>IF(AND(VALUE(MONTH(jaar_zip[[#This Row],[Datum]]))=1,VALUE(WEEKNUM(jaar_zip[[#This Row],[Datum]],21))&gt;51),RIGHT(YEAR(jaar_zip[[#This Row],[Datum]])-1,2),RIGHT(YEAR(jaar_zip[[#This Row],[Datum]]),2))&amp;"-"&amp; TEXT(WEEKNUM(jaar_zip[[#This Row],[Datum]],21),"00")</f>
        <v>24-38</v>
      </c>
      <c r="L9308" s="101">
        <f>MONTH(jaar_zip[[#This Row],[Datum]])</f>
        <v>9</v>
      </c>
      <c r="M9308" s="101">
        <f>IF(ISNUMBER(jaar_zip[[#This Row],[etmaaltemperatuur]]),IF(jaar_zip[[#This Row],[etmaaltemperatuur]]&lt;stookgrens,stookgrens-jaar_zip[[#This Row],[etmaaltemperatuur]],0),"")</f>
        <v>0.69999999999999929</v>
      </c>
      <c r="N9308" s="101">
        <f>IF(ISNUMBER(jaar_zip[[#This Row],[graaddagen]]),IF(OR(MONTH(jaar_zip[[#This Row],[Datum]])=1,MONTH(jaar_zip[[#This Row],[Datum]])=2,MONTH(jaar_zip[[#This Row],[Datum]])=11,MONTH(jaar_zip[[#This Row],[Datum]])=12),1.1,IF(OR(MONTH(jaar_zip[[#This Row],[Datum]])=3,MONTH(jaar_zip[[#This Row],[Datum]])=10),1,0.8))*jaar_zip[[#This Row],[graaddagen]],"")</f>
        <v>0.5599999999999995</v>
      </c>
      <c r="O9308" s="101">
        <f>IF(ISNUMBER(jaar_zip[[#This Row],[etmaaltemperatuur]]),IF(jaar_zip[[#This Row],[etmaaltemperatuur]]&gt;stookgrens,jaar_zip[[#This Row],[etmaaltemperatuur]]-stookgrens,0),"")</f>
        <v>0</v>
      </c>
    </row>
    <row r="9309" spans="1:15" x14ac:dyDescent="0.25">
      <c r="A9309">
        <v>391</v>
      </c>
      <c r="B9309">
        <v>20240922</v>
      </c>
      <c r="C9309">
        <v>0.8</v>
      </c>
      <c r="D9309">
        <v>16.8</v>
      </c>
      <c r="E9309">
        <v>1261</v>
      </c>
      <c r="F9309">
        <v>0</v>
      </c>
      <c r="H9309">
        <v>84</v>
      </c>
      <c r="I9309" s="101" t="s">
        <v>45</v>
      </c>
      <c r="J9309" s="1">
        <f>DATEVALUE(RIGHT(jaar_zip[[#This Row],[YYYYMMDD]],2)&amp;"-"&amp;MID(jaar_zip[[#This Row],[YYYYMMDD]],5,2)&amp;"-"&amp;LEFT(jaar_zip[[#This Row],[YYYYMMDD]],4))</f>
        <v>45557</v>
      </c>
      <c r="K9309" s="101" t="str">
        <f>IF(AND(VALUE(MONTH(jaar_zip[[#This Row],[Datum]]))=1,VALUE(WEEKNUM(jaar_zip[[#This Row],[Datum]],21))&gt;51),RIGHT(YEAR(jaar_zip[[#This Row],[Datum]])-1,2),RIGHT(YEAR(jaar_zip[[#This Row],[Datum]]),2))&amp;"-"&amp; TEXT(WEEKNUM(jaar_zip[[#This Row],[Datum]],21),"00")</f>
        <v>24-38</v>
      </c>
      <c r="L9309" s="101">
        <f>MONTH(jaar_zip[[#This Row],[Datum]])</f>
        <v>9</v>
      </c>
      <c r="M9309" s="101">
        <f>IF(ISNUMBER(jaar_zip[[#This Row],[etmaaltemperatuur]]),IF(jaar_zip[[#This Row],[etmaaltemperatuur]]&lt;stookgrens,stookgrens-jaar_zip[[#This Row],[etmaaltemperatuur]],0),"")</f>
        <v>1.1999999999999993</v>
      </c>
      <c r="N9309" s="101">
        <f>IF(ISNUMBER(jaar_zip[[#This Row],[graaddagen]]),IF(OR(MONTH(jaar_zip[[#This Row],[Datum]])=1,MONTH(jaar_zip[[#This Row],[Datum]])=2,MONTH(jaar_zip[[#This Row],[Datum]])=11,MONTH(jaar_zip[[#This Row],[Datum]])=12),1.1,IF(OR(MONTH(jaar_zip[[#This Row],[Datum]])=3,MONTH(jaar_zip[[#This Row],[Datum]])=10),1,0.8))*jaar_zip[[#This Row],[graaddagen]],"")</f>
        <v>0.95999999999999952</v>
      </c>
      <c r="O9309" s="101">
        <f>IF(ISNUMBER(jaar_zip[[#This Row],[etmaaltemperatuur]]),IF(jaar_zip[[#This Row],[etmaaltemperatuur]]&gt;stookgrens,jaar_zip[[#This Row],[etmaaltemperatuur]]-stookgrens,0),"")</f>
        <v>0</v>
      </c>
    </row>
    <row r="9310" spans="1:15" x14ac:dyDescent="0.25">
      <c r="A9310">
        <v>391</v>
      </c>
      <c r="B9310">
        <v>20240923</v>
      </c>
      <c r="C9310">
        <v>1.5</v>
      </c>
      <c r="D9310">
        <v>16.899999999999999</v>
      </c>
      <c r="E9310">
        <v>948</v>
      </c>
      <c r="F9310">
        <v>0.3</v>
      </c>
      <c r="H9310">
        <v>80</v>
      </c>
      <c r="I9310" s="101" t="s">
        <v>45</v>
      </c>
      <c r="J9310" s="1">
        <f>DATEVALUE(RIGHT(jaar_zip[[#This Row],[YYYYMMDD]],2)&amp;"-"&amp;MID(jaar_zip[[#This Row],[YYYYMMDD]],5,2)&amp;"-"&amp;LEFT(jaar_zip[[#This Row],[YYYYMMDD]],4))</f>
        <v>45558</v>
      </c>
      <c r="K9310" s="101" t="str">
        <f>IF(AND(VALUE(MONTH(jaar_zip[[#This Row],[Datum]]))=1,VALUE(WEEKNUM(jaar_zip[[#This Row],[Datum]],21))&gt;51),RIGHT(YEAR(jaar_zip[[#This Row],[Datum]])-1,2),RIGHT(YEAR(jaar_zip[[#This Row],[Datum]]),2))&amp;"-"&amp; TEXT(WEEKNUM(jaar_zip[[#This Row],[Datum]],21),"00")</f>
        <v>24-39</v>
      </c>
      <c r="L9310" s="101">
        <f>MONTH(jaar_zip[[#This Row],[Datum]])</f>
        <v>9</v>
      </c>
      <c r="M9310" s="101">
        <f>IF(ISNUMBER(jaar_zip[[#This Row],[etmaaltemperatuur]]),IF(jaar_zip[[#This Row],[etmaaltemperatuur]]&lt;stookgrens,stookgrens-jaar_zip[[#This Row],[etmaaltemperatuur]],0),"")</f>
        <v>1.1000000000000014</v>
      </c>
      <c r="N9310" s="101">
        <f>IF(ISNUMBER(jaar_zip[[#This Row],[graaddagen]]),IF(OR(MONTH(jaar_zip[[#This Row],[Datum]])=1,MONTH(jaar_zip[[#This Row],[Datum]])=2,MONTH(jaar_zip[[#This Row],[Datum]])=11,MONTH(jaar_zip[[#This Row],[Datum]])=12),1.1,IF(OR(MONTH(jaar_zip[[#This Row],[Datum]])=3,MONTH(jaar_zip[[#This Row],[Datum]])=10),1,0.8))*jaar_zip[[#This Row],[graaddagen]],"")</f>
        <v>0.88000000000000123</v>
      </c>
      <c r="O9310" s="101">
        <f>IF(ISNUMBER(jaar_zip[[#This Row],[etmaaltemperatuur]]),IF(jaar_zip[[#This Row],[etmaaltemperatuur]]&gt;stookgrens,jaar_zip[[#This Row],[etmaaltemperatuur]]-stookgrens,0),"")</f>
        <v>0</v>
      </c>
    </row>
    <row r="9311" spans="1:15" x14ac:dyDescent="0.25">
      <c r="A9311">
        <v>391</v>
      </c>
      <c r="B9311">
        <v>20240924</v>
      </c>
      <c r="C9311">
        <v>1.4</v>
      </c>
      <c r="D9311">
        <v>15.2</v>
      </c>
      <c r="E9311">
        <v>831</v>
      </c>
      <c r="F9311">
        <v>4.2</v>
      </c>
      <c r="H9311">
        <v>85</v>
      </c>
      <c r="I9311" s="101" t="s">
        <v>45</v>
      </c>
      <c r="J9311" s="1">
        <f>DATEVALUE(RIGHT(jaar_zip[[#This Row],[YYYYMMDD]],2)&amp;"-"&amp;MID(jaar_zip[[#This Row],[YYYYMMDD]],5,2)&amp;"-"&amp;LEFT(jaar_zip[[#This Row],[YYYYMMDD]],4))</f>
        <v>45559</v>
      </c>
      <c r="K9311" s="101" t="str">
        <f>IF(AND(VALUE(MONTH(jaar_zip[[#This Row],[Datum]]))=1,VALUE(WEEKNUM(jaar_zip[[#This Row],[Datum]],21))&gt;51),RIGHT(YEAR(jaar_zip[[#This Row],[Datum]])-1,2),RIGHT(YEAR(jaar_zip[[#This Row],[Datum]]),2))&amp;"-"&amp; TEXT(WEEKNUM(jaar_zip[[#This Row],[Datum]],21),"00")</f>
        <v>24-39</v>
      </c>
      <c r="L9311" s="101">
        <f>MONTH(jaar_zip[[#This Row],[Datum]])</f>
        <v>9</v>
      </c>
      <c r="M9311" s="101">
        <f>IF(ISNUMBER(jaar_zip[[#This Row],[etmaaltemperatuur]]),IF(jaar_zip[[#This Row],[etmaaltemperatuur]]&lt;stookgrens,stookgrens-jaar_zip[[#This Row],[etmaaltemperatuur]],0),"")</f>
        <v>2.8000000000000007</v>
      </c>
      <c r="N9311" s="101">
        <f>IF(ISNUMBER(jaar_zip[[#This Row],[graaddagen]]),IF(OR(MONTH(jaar_zip[[#This Row],[Datum]])=1,MONTH(jaar_zip[[#This Row],[Datum]])=2,MONTH(jaar_zip[[#This Row],[Datum]])=11,MONTH(jaar_zip[[#This Row],[Datum]])=12),1.1,IF(OR(MONTH(jaar_zip[[#This Row],[Datum]])=3,MONTH(jaar_zip[[#This Row],[Datum]])=10),1,0.8))*jaar_zip[[#This Row],[graaddagen]],"")</f>
        <v>2.2400000000000007</v>
      </c>
      <c r="O9311" s="101">
        <f>IF(ISNUMBER(jaar_zip[[#This Row],[etmaaltemperatuur]]),IF(jaar_zip[[#This Row],[etmaaltemperatuur]]&gt;stookgrens,jaar_zip[[#This Row],[etmaaltemperatuur]]-stookgrens,0),"")</f>
        <v>0</v>
      </c>
    </row>
    <row r="9312" spans="1:15" x14ac:dyDescent="0.25">
      <c r="A9312">
        <v>391</v>
      </c>
      <c r="B9312">
        <v>20240925</v>
      </c>
      <c r="C9312">
        <v>2</v>
      </c>
      <c r="D9312">
        <v>14.9</v>
      </c>
      <c r="E9312">
        <v>480</v>
      </c>
      <c r="F9312">
        <v>4.4000000000000004</v>
      </c>
      <c r="H9312">
        <v>91</v>
      </c>
      <c r="I9312" s="101" t="s">
        <v>45</v>
      </c>
      <c r="J9312" s="1">
        <f>DATEVALUE(RIGHT(jaar_zip[[#This Row],[YYYYMMDD]],2)&amp;"-"&amp;MID(jaar_zip[[#This Row],[YYYYMMDD]],5,2)&amp;"-"&amp;LEFT(jaar_zip[[#This Row],[YYYYMMDD]],4))</f>
        <v>45560</v>
      </c>
      <c r="K9312" s="101" t="str">
        <f>IF(AND(VALUE(MONTH(jaar_zip[[#This Row],[Datum]]))=1,VALUE(WEEKNUM(jaar_zip[[#This Row],[Datum]],21))&gt;51),RIGHT(YEAR(jaar_zip[[#This Row],[Datum]])-1,2),RIGHT(YEAR(jaar_zip[[#This Row],[Datum]]),2))&amp;"-"&amp; TEXT(WEEKNUM(jaar_zip[[#This Row],[Datum]],21),"00")</f>
        <v>24-39</v>
      </c>
      <c r="L9312" s="101">
        <f>MONTH(jaar_zip[[#This Row],[Datum]])</f>
        <v>9</v>
      </c>
      <c r="M9312" s="101">
        <f>IF(ISNUMBER(jaar_zip[[#This Row],[etmaaltemperatuur]]),IF(jaar_zip[[#This Row],[etmaaltemperatuur]]&lt;stookgrens,stookgrens-jaar_zip[[#This Row],[etmaaltemperatuur]],0),"")</f>
        <v>3.0999999999999996</v>
      </c>
      <c r="N9312" s="101">
        <f>IF(ISNUMBER(jaar_zip[[#This Row],[graaddagen]]),IF(OR(MONTH(jaar_zip[[#This Row],[Datum]])=1,MONTH(jaar_zip[[#This Row],[Datum]])=2,MONTH(jaar_zip[[#This Row],[Datum]])=11,MONTH(jaar_zip[[#This Row],[Datum]])=12),1.1,IF(OR(MONTH(jaar_zip[[#This Row],[Datum]])=3,MONTH(jaar_zip[[#This Row],[Datum]])=10),1,0.8))*jaar_zip[[#This Row],[graaddagen]],"")</f>
        <v>2.48</v>
      </c>
      <c r="O9312" s="101">
        <f>IF(ISNUMBER(jaar_zip[[#This Row],[etmaaltemperatuur]]),IF(jaar_zip[[#This Row],[etmaaltemperatuur]]&gt;stookgrens,jaar_zip[[#This Row],[etmaaltemperatuur]]-stookgrens,0),"")</f>
        <v>0</v>
      </c>
    </row>
    <row r="9313" spans="1:15" x14ac:dyDescent="0.25">
      <c r="A9313">
        <v>391</v>
      </c>
      <c r="B9313">
        <v>20240926</v>
      </c>
      <c r="C9313">
        <v>2.7</v>
      </c>
      <c r="D9313">
        <v>15.9</v>
      </c>
      <c r="E9313">
        <v>658</v>
      </c>
      <c r="F9313">
        <v>9.8000000000000007</v>
      </c>
      <c r="H9313">
        <v>88</v>
      </c>
      <c r="I9313" s="101" t="s">
        <v>45</v>
      </c>
      <c r="J9313" s="1">
        <f>DATEVALUE(RIGHT(jaar_zip[[#This Row],[YYYYMMDD]],2)&amp;"-"&amp;MID(jaar_zip[[#This Row],[YYYYMMDD]],5,2)&amp;"-"&amp;LEFT(jaar_zip[[#This Row],[YYYYMMDD]],4))</f>
        <v>45561</v>
      </c>
      <c r="K9313" s="101" t="str">
        <f>IF(AND(VALUE(MONTH(jaar_zip[[#This Row],[Datum]]))=1,VALUE(WEEKNUM(jaar_zip[[#This Row],[Datum]],21))&gt;51),RIGHT(YEAR(jaar_zip[[#This Row],[Datum]])-1,2),RIGHT(YEAR(jaar_zip[[#This Row],[Datum]]),2))&amp;"-"&amp; TEXT(WEEKNUM(jaar_zip[[#This Row],[Datum]],21),"00")</f>
        <v>24-39</v>
      </c>
      <c r="L9313" s="101">
        <f>MONTH(jaar_zip[[#This Row],[Datum]])</f>
        <v>9</v>
      </c>
      <c r="M9313" s="101">
        <f>IF(ISNUMBER(jaar_zip[[#This Row],[etmaaltemperatuur]]),IF(jaar_zip[[#This Row],[etmaaltemperatuur]]&lt;stookgrens,stookgrens-jaar_zip[[#This Row],[etmaaltemperatuur]],0),"")</f>
        <v>2.0999999999999996</v>
      </c>
      <c r="N9313" s="101">
        <f>IF(ISNUMBER(jaar_zip[[#This Row],[graaddagen]]),IF(OR(MONTH(jaar_zip[[#This Row],[Datum]])=1,MONTH(jaar_zip[[#This Row],[Datum]])=2,MONTH(jaar_zip[[#This Row],[Datum]])=11,MONTH(jaar_zip[[#This Row],[Datum]])=12),1.1,IF(OR(MONTH(jaar_zip[[#This Row],[Datum]])=3,MONTH(jaar_zip[[#This Row],[Datum]])=10),1,0.8))*jaar_zip[[#This Row],[graaddagen]],"")</f>
        <v>1.6799999999999997</v>
      </c>
      <c r="O9313" s="101">
        <f>IF(ISNUMBER(jaar_zip[[#This Row],[etmaaltemperatuur]]),IF(jaar_zip[[#This Row],[etmaaltemperatuur]]&gt;stookgrens,jaar_zip[[#This Row],[etmaaltemperatuur]]-stookgrens,0),"")</f>
        <v>0</v>
      </c>
    </row>
    <row r="9314" spans="1:15" x14ac:dyDescent="0.25">
      <c r="A9314">
        <v>391</v>
      </c>
      <c r="B9314">
        <v>20240927</v>
      </c>
      <c r="C9314">
        <v>3.2</v>
      </c>
      <c r="D9314">
        <v>12.9</v>
      </c>
      <c r="E9314">
        <v>816</v>
      </c>
      <c r="F9314">
        <v>3.5</v>
      </c>
      <c r="H9314">
        <v>79</v>
      </c>
      <c r="I9314" s="101" t="s">
        <v>45</v>
      </c>
      <c r="J9314" s="1">
        <f>DATEVALUE(RIGHT(jaar_zip[[#This Row],[YYYYMMDD]],2)&amp;"-"&amp;MID(jaar_zip[[#This Row],[YYYYMMDD]],5,2)&amp;"-"&amp;LEFT(jaar_zip[[#This Row],[YYYYMMDD]],4))</f>
        <v>45562</v>
      </c>
      <c r="K9314" s="101" t="str">
        <f>IF(AND(VALUE(MONTH(jaar_zip[[#This Row],[Datum]]))=1,VALUE(WEEKNUM(jaar_zip[[#This Row],[Datum]],21))&gt;51),RIGHT(YEAR(jaar_zip[[#This Row],[Datum]])-1,2),RIGHT(YEAR(jaar_zip[[#This Row],[Datum]]),2))&amp;"-"&amp; TEXT(WEEKNUM(jaar_zip[[#This Row],[Datum]],21),"00")</f>
        <v>24-39</v>
      </c>
      <c r="L9314" s="101">
        <f>MONTH(jaar_zip[[#This Row],[Datum]])</f>
        <v>9</v>
      </c>
      <c r="M9314" s="101">
        <f>IF(ISNUMBER(jaar_zip[[#This Row],[etmaaltemperatuur]]),IF(jaar_zip[[#This Row],[etmaaltemperatuur]]&lt;stookgrens,stookgrens-jaar_zip[[#This Row],[etmaaltemperatuur]],0),"")</f>
        <v>5.0999999999999996</v>
      </c>
      <c r="N9314" s="101">
        <f>IF(ISNUMBER(jaar_zip[[#This Row],[graaddagen]]),IF(OR(MONTH(jaar_zip[[#This Row],[Datum]])=1,MONTH(jaar_zip[[#This Row],[Datum]])=2,MONTH(jaar_zip[[#This Row],[Datum]])=11,MONTH(jaar_zip[[#This Row],[Datum]])=12),1.1,IF(OR(MONTH(jaar_zip[[#This Row],[Datum]])=3,MONTH(jaar_zip[[#This Row],[Datum]])=10),1,0.8))*jaar_zip[[#This Row],[graaddagen]],"")</f>
        <v>4.08</v>
      </c>
      <c r="O9314" s="101">
        <f>IF(ISNUMBER(jaar_zip[[#This Row],[etmaaltemperatuur]]),IF(jaar_zip[[#This Row],[etmaaltemperatuur]]&gt;stookgrens,jaar_zip[[#This Row],[etmaaltemperatuur]]-stookgrens,0),"")</f>
        <v>0</v>
      </c>
    </row>
    <row r="9315" spans="1:15" x14ac:dyDescent="0.25">
      <c r="A9315">
        <v>391</v>
      </c>
      <c r="B9315">
        <v>20240928</v>
      </c>
      <c r="C9315">
        <v>0.9</v>
      </c>
      <c r="D9315">
        <v>9.8000000000000007</v>
      </c>
      <c r="E9315">
        <v>1202</v>
      </c>
      <c r="F9315">
        <v>1.4</v>
      </c>
      <c r="H9315">
        <v>88</v>
      </c>
      <c r="I9315" s="101" t="s">
        <v>45</v>
      </c>
      <c r="J9315" s="1">
        <f>DATEVALUE(RIGHT(jaar_zip[[#This Row],[YYYYMMDD]],2)&amp;"-"&amp;MID(jaar_zip[[#This Row],[YYYYMMDD]],5,2)&amp;"-"&amp;LEFT(jaar_zip[[#This Row],[YYYYMMDD]],4))</f>
        <v>45563</v>
      </c>
      <c r="K9315" s="101" t="str">
        <f>IF(AND(VALUE(MONTH(jaar_zip[[#This Row],[Datum]]))=1,VALUE(WEEKNUM(jaar_zip[[#This Row],[Datum]],21))&gt;51),RIGHT(YEAR(jaar_zip[[#This Row],[Datum]])-1,2),RIGHT(YEAR(jaar_zip[[#This Row],[Datum]]),2))&amp;"-"&amp; TEXT(WEEKNUM(jaar_zip[[#This Row],[Datum]],21),"00")</f>
        <v>24-39</v>
      </c>
      <c r="L9315" s="101">
        <f>MONTH(jaar_zip[[#This Row],[Datum]])</f>
        <v>9</v>
      </c>
      <c r="M9315" s="101">
        <f>IF(ISNUMBER(jaar_zip[[#This Row],[etmaaltemperatuur]]),IF(jaar_zip[[#This Row],[etmaaltemperatuur]]&lt;stookgrens,stookgrens-jaar_zip[[#This Row],[etmaaltemperatuur]],0),"")</f>
        <v>8.1999999999999993</v>
      </c>
      <c r="N9315" s="101">
        <f>IF(ISNUMBER(jaar_zip[[#This Row],[graaddagen]]),IF(OR(MONTH(jaar_zip[[#This Row],[Datum]])=1,MONTH(jaar_zip[[#This Row],[Datum]])=2,MONTH(jaar_zip[[#This Row],[Datum]])=11,MONTH(jaar_zip[[#This Row],[Datum]])=12),1.1,IF(OR(MONTH(jaar_zip[[#This Row],[Datum]])=3,MONTH(jaar_zip[[#This Row],[Datum]])=10),1,0.8))*jaar_zip[[#This Row],[graaddagen]],"")</f>
        <v>6.56</v>
      </c>
      <c r="O9315" s="101">
        <f>IF(ISNUMBER(jaar_zip[[#This Row],[etmaaltemperatuur]]),IF(jaar_zip[[#This Row],[etmaaltemperatuur]]&gt;stookgrens,jaar_zip[[#This Row],[etmaaltemperatuur]]-stookgrens,0),"")</f>
        <v>0</v>
      </c>
    </row>
    <row r="9316" spans="1:15" x14ac:dyDescent="0.25">
      <c r="A9316">
        <v>391</v>
      </c>
      <c r="B9316">
        <v>20240929</v>
      </c>
      <c r="C9316">
        <v>1.9</v>
      </c>
      <c r="D9316">
        <v>9.9</v>
      </c>
      <c r="E9316">
        <v>1056</v>
      </c>
      <c r="F9316">
        <v>0</v>
      </c>
      <c r="H9316">
        <v>79</v>
      </c>
      <c r="I9316" s="101" t="s">
        <v>45</v>
      </c>
      <c r="J9316" s="1">
        <f>DATEVALUE(RIGHT(jaar_zip[[#This Row],[YYYYMMDD]],2)&amp;"-"&amp;MID(jaar_zip[[#This Row],[YYYYMMDD]],5,2)&amp;"-"&amp;LEFT(jaar_zip[[#This Row],[YYYYMMDD]],4))</f>
        <v>45564</v>
      </c>
      <c r="K9316" s="101" t="str">
        <f>IF(AND(VALUE(MONTH(jaar_zip[[#This Row],[Datum]]))=1,VALUE(WEEKNUM(jaar_zip[[#This Row],[Datum]],21))&gt;51),RIGHT(YEAR(jaar_zip[[#This Row],[Datum]])-1,2),RIGHT(YEAR(jaar_zip[[#This Row],[Datum]]),2))&amp;"-"&amp; TEXT(WEEKNUM(jaar_zip[[#This Row],[Datum]],21),"00")</f>
        <v>24-39</v>
      </c>
      <c r="L9316" s="101">
        <f>MONTH(jaar_zip[[#This Row],[Datum]])</f>
        <v>9</v>
      </c>
      <c r="M9316" s="101">
        <f>IF(ISNUMBER(jaar_zip[[#This Row],[etmaaltemperatuur]]),IF(jaar_zip[[#This Row],[etmaaltemperatuur]]&lt;stookgrens,stookgrens-jaar_zip[[#This Row],[etmaaltemperatuur]],0),"")</f>
        <v>8.1</v>
      </c>
      <c r="N9316" s="101">
        <f>IF(ISNUMBER(jaar_zip[[#This Row],[graaddagen]]),IF(OR(MONTH(jaar_zip[[#This Row],[Datum]])=1,MONTH(jaar_zip[[#This Row],[Datum]])=2,MONTH(jaar_zip[[#This Row],[Datum]])=11,MONTH(jaar_zip[[#This Row],[Datum]])=12),1.1,IF(OR(MONTH(jaar_zip[[#This Row],[Datum]])=3,MONTH(jaar_zip[[#This Row],[Datum]])=10),1,0.8))*jaar_zip[[#This Row],[graaddagen]],"")</f>
        <v>6.48</v>
      </c>
      <c r="O9316" s="101">
        <f>IF(ISNUMBER(jaar_zip[[#This Row],[etmaaltemperatuur]]),IF(jaar_zip[[#This Row],[etmaaltemperatuur]]&gt;stookgrens,jaar_zip[[#This Row],[etmaaltemperatuur]]-stookgrens,0),"")</f>
        <v>0</v>
      </c>
    </row>
    <row r="9317" spans="1:15" x14ac:dyDescent="0.25">
      <c r="A9317">
        <v>391</v>
      </c>
      <c r="B9317">
        <v>20240930</v>
      </c>
      <c r="C9317">
        <v>3.2</v>
      </c>
      <c r="D9317">
        <v>12.4</v>
      </c>
      <c r="E9317">
        <v>396</v>
      </c>
      <c r="F9317">
        <v>7.9</v>
      </c>
      <c r="H9317">
        <v>86</v>
      </c>
      <c r="I9317" s="101" t="s">
        <v>45</v>
      </c>
      <c r="J9317" s="1">
        <f>DATEVALUE(RIGHT(jaar_zip[[#This Row],[YYYYMMDD]],2)&amp;"-"&amp;MID(jaar_zip[[#This Row],[YYYYMMDD]],5,2)&amp;"-"&amp;LEFT(jaar_zip[[#This Row],[YYYYMMDD]],4))</f>
        <v>45565</v>
      </c>
      <c r="K9317" s="101" t="str">
        <f>IF(AND(VALUE(MONTH(jaar_zip[[#This Row],[Datum]]))=1,VALUE(WEEKNUM(jaar_zip[[#This Row],[Datum]],21))&gt;51),RIGHT(YEAR(jaar_zip[[#This Row],[Datum]])-1,2),RIGHT(YEAR(jaar_zip[[#This Row],[Datum]]),2))&amp;"-"&amp; TEXT(WEEKNUM(jaar_zip[[#This Row],[Datum]],21),"00")</f>
        <v>24-40</v>
      </c>
      <c r="L9317" s="101">
        <f>MONTH(jaar_zip[[#This Row],[Datum]])</f>
        <v>9</v>
      </c>
      <c r="M9317" s="101">
        <f>IF(ISNUMBER(jaar_zip[[#This Row],[etmaaltemperatuur]]),IF(jaar_zip[[#This Row],[etmaaltemperatuur]]&lt;stookgrens,stookgrens-jaar_zip[[#This Row],[etmaaltemperatuur]],0),"")</f>
        <v>5.6</v>
      </c>
      <c r="N9317" s="101">
        <f>IF(ISNUMBER(jaar_zip[[#This Row],[graaddagen]]),IF(OR(MONTH(jaar_zip[[#This Row],[Datum]])=1,MONTH(jaar_zip[[#This Row],[Datum]])=2,MONTH(jaar_zip[[#This Row],[Datum]])=11,MONTH(jaar_zip[[#This Row],[Datum]])=12),1.1,IF(OR(MONTH(jaar_zip[[#This Row],[Datum]])=3,MONTH(jaar_zip[[#This Row],[Datum]])=10),1,0.8))*jaar_zip[[#This Row],[graaddagen]],"")</f>
        <v>4.4799999999999995</v>
      </c>
      <c r="O9317" s="101">
        <f>IF(ISNUMBER(jaar_zip[[#This Row],[etmaaltemperatuur]]),IF(jaar_zip[[#This Row],[etmaaltemperatuur]]&gt;stookgrens,jaar_zip[[#This Row],[etmaaltemperatuur]]-stookgrens,0),"")</f>
        <v>0</v>
      </c>
    </row>
  </sheetData>
  <phoneticPr fontId="3"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12E6F-8F45-46AB-BA70-C23FAF46FAE8}">
  <sheetPr codeName="Blad10"/>
  <dimension ref="A1:AJ280"/>
  <sheetViews>
    <sheetView showGridLines="0" workbookViewId="0">
      <selection activeCell="A2" sqref="A2"/>
    </sheetView>
  </sheetViews>
  <sheetFormatPr defaultRowHeight="15" x14ac:dyDescent="0.25"/>
  <cols>
    <col min="1" max="1" width="15.5703125" bestFit="1" customWidth="1"/>
    <col min="2" max="35" width="19.28515625" bestFit="1" customWidth="1"/>
    <col min="36" max="36" width="10" bestFit="1" customWidth="1"/>
    <col min="37" max="69" width="32.28515625" bestFit="1" customWidth="1"/>
    <col min="70" max="70" width="38.42578125" bestFit="1" customWidth="1"/>
    <col min="71" max="71" width="25.7109375" bestFit="1" customWidth="1"/>
  </cols>
  <sheetData>
    <row r="1" spans="1:36" x14ac:dyDescent="0.25">
      <c r="A1" s="29" t="str">
        <f>"Graaddagen "&amp; YEAR(jaar_zip!J2)</f>
        <v>Graaddagen 2024</v>
      </c>
    </row>
    <row r="2" spans="1:36" x14ac:dyDescent="0.25">
      <c r="A2" t="s">
        <v>76</v>
      </c>
    </row>
    <row r="4" spans="1:36" x14ac:dyDescent="0.25">
      <c r="A4" s="4" t="s">
        <v>53</v>
      </c>
      <c r="B4" s="4" t="s">
        <v>142</v>
      </c>
    </row>
    <row r="5" spans="1:36" x14ac:dyDescent="0.25">
      <c r="A5" s="4" t="s">
        <v>146</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47</v>
      </c>
      <c r="B6" s="46">
        <v>10.5</v>
      </c>
      <c r="C6" s="46">
        <v>10.5</v>
      </c>
      <c r="D6" s="46">
        <v>10.8</v>
      </c>
      <c r="E6" s="46">
        <v>10.6</v>
      </c>
      <c r="F6" s="46">
        <v>9.9</v>
      </c>
      <c r="G6" s="46">
        <v>11.4</v>
      </c>
      <c r="H6" s="46">
        <v>11.3</v>
      </c>
      <c r="I6" s="46">
        <v>10.8</v>
      </c>
      <c r="J6" s="46">
        <v>10.8</v>
      </c>
      <c r="K6" s="46">
        <v>10.7</v>
      </c>
      <c r="L6" s="46">
        <v>10.9</v>
      </c>
      <c r="M6" s="46">
        <v>10.7</v>
      </c>
      <c r="N6" s="46">
        <v>9.5</v>
      </c>
      <c r="O6" s="46">
        <v>11.1</v>
      </c>
      <c r="P6" s="46">
        <v>10.5</v>
      </c>
      <c r="Q6" s="46">
        <v>11.1</v>
      </c>
      <c r="R6" s="46">
        <v>11</v>
      </c>
      <c r="S6" s="46">
        <v>11.1</v>
      </c>
      <c r="T6" s="46">
        <v>10.7</v>
      </c>
      <c r="U6" s="46">
        <v>11</v>
      </c>
      <c r="V6" s="46">
        <v>10.8</v>
      </c>
      <c r="W6" s="46">
        <v>11.2</v>
      </c>
      <c r="X6" s="46">
        <v>10</v>
      </c>
      <c r="Y6" s="46">
        <v>10.1</v>
      </c>
      <c r="Z6" s="46">
        <v>10.7</v>
      </c>
      <c r="AA6" s="46">
        <v>11.2</v>
      </c>
      <c r="AB6" s="46">
        <v>10.1</v>
      </c>
      <c r="AC6" s="46">
        <v>9.5</v>
      </c>
      <c r="AD6" s="46">
        <v>10.9</v>
      </c>
      <c r="AE6" s="46">
        <v>9.8000000000000007</v>
      </c>
      <c r="AF6" s="46">
        <v>10.1</v>
      </c>
      <c r="AG6" s="46">
        <v>9.6</v>
      </c>
      <c r="AH6" s="46">
        <v>10</v>
      </c>
      <c r="AI6" s="46">
        <v>10.4</v>
      </c>
      <c r="AJ6" s="46">
        <v>359.3</v>
      </c>
    </row>
    <row r="7" spans="1:36" x14ac:dyDescent="0.25">
      <c r="A7" t="s">
        <v>48</v>
      </c>
      <c r="B7" s="46">
        <v>7.6999999999999993</v>
      </c>
      <c r="C7" s="46">
        <v>8.1</v>
      </c>
      <c r="D7" s="46">
        <v>7.4</v>
      </c>
      <c r="E7" s="46">
        <v>7.5</v>
      </c>
      <c r="F7" s="46">
        <v>8.4</v>
      </c>
      <c r="G7" s="46">
        <v>8</v>
      </c>
      <c r="H7" s="46">
        <v>9.1999999999999993</v>
      </c>
      <c r="I7" s="46">
        <v>7.1999999999999993</v>
      </c>
      <c r="J7" s="46">
        <v>7.4</v>
      </c>
      <c r="K7" s="46">
        <v>6.9</v>
      </c>
      <c r="L7" s="46">
        <v>8.1999999999999993</v>
      </c>
      <c r="M7" s="46">
        <v>7.1999999999999993</v>
      </c>
      <c r="N7" s="46">
        <v>7.1999999999999993</v>
      </c>
      <c r="O7" s="46">
        <v>8.6999999999999993</v>
      </c>
      <c r="P7" s="46">
        <v>9.6999999999999993</v>
      </c>
      <c r="Q7" s="46">
        <v>8.1</v>
      </c>
      <c r="R7" s="46">
        <v>9.6</v>
      </c>
      <c r="S7" s="46">
        <v>9.1</v>
      </c>
      <c r="T7" s="46">
        <v>7.9</v>
      </c>
      <c r="U7" s="46">
        <v>8.1</v>
      </c>
      <c r="V7" s="46">
        <v>8.4</v>
      </c>
      <c r="W7" s="46">
        <v>9.5</v>
      </c>
      <c r="X7" s="46">
        <v>7.1</v>
      </c>
      <c r="Y7" s="46">
        <v>7.4</v>
      </c>
      <c r="Z7" s="46">
        <v>9.1999999999999993</v>
      </c>
      <c r="AA7" s="46">
        <v>8.4</v>
      </c>
      <c r="AB7" s="46">
        <v>9.1</v>
      </c>
      <c r="AC7" s="46">
        <v>7</v>
      </c>
      <c r="AD7" s="46">
        <v>7.4</v>
      </c>
      <c r="AE7" s="46">
        <v>7.1</v>
      </c>
      <c r="AF7" s="46">
        <v>6.3000000000000007</v>
      </c>
      <c r="AG7" s="46">
        <v>7.9</v>
      </c>
      <c r="AH7" s="46">
        <v>6.6999999999999993</v>
      </c>
      <c r="AI7" s="46">
        <v>6.6999999999999993</v>
      </c>
      <c r="AJ7" s="46">
        <v>269.8</v>
      </c>
    </row>
    <row r="8" spans="1:36" x14ac:dyDescent="0.25">
      <c r="A8" t="s">
        <v>49</v>
      </c>
      <c r="B8" s="46">
        <v>8.6999999999999993</v>
      </c>
      <c r="C8" s="46">
        <v>9</v>
      </c>
      <c r="D8" s="46">
        <v>8.6999999999999993</v>
      </c>
      <c r="E8" s="46">
        <v>8.6</v>
      </c>
      <c r="F8" s="46">
        <v>9.1999999999999993</v>
      </c>
      <c r="G8" s="46">
        <v>9.1999999999999993</v>
      </c>
      <c r="H8" s="46">
        <v>9.6999999999999993</v>
      </c>
      <c r="I8" s="46">
        <v>8.6999999999999993</v>
      </c>
      <c r="J8" s="46">
        <v>8.4</v>
      </c>
      <c r="K8" s="46">
        <v>8.4</v>
      </c>
      <c r="L8" s="46">
        <v>8.9</v>
      </c>
      <c r="M8" s="46">
        <v>8.6</v>
      </c>
      <c r="N8" s="46">
        <v>8.1999999999999993</v>
      </c>
      <c r="O8" s="46">
        <v>9.1999999999999993</v>
      </c>
      <c r="P8" s="46">
        <v>10.199999999999999</v>
      </c>
      <c r="Q8" s="46">
        <v>8.6999999999999993</v>
      </c>
      <c r="R8" s="46">
        <v>10.3</v>
      </c>
      <c r="S8" s="46">
        <v>9.6999999999999993</v>
      </c>
      <c r="T8" s="46">
        <v>8.8000000000000007</v>
      </c>
      <c r="U8" s="46">
        <v>8.6</v>
      </c>
      <c r="V8" s="46">
        <v>9.1</v>
      </c>
      <c r="W8" s="46">
        <v>9.6999999999999993</v>
      </c>
      <c r="X8" s="46">
        <v>8.1999999999999993</v>
      </c>
      <c r="Y8" s="46">
        <v>8.5</v>
      </c>
      <c r="Z8" s="46">
        <v>9.8000000000000007</v>
      </c>
      <c r="AA8" s="46">
        <v>9</v>
      </c>
      <c r="AB8" s="46">
        <v>9.6999999999999993</v>
      </c>
      <c r="AC8" s="46">
        <v>8.1</v>
      </c>
      <c r="AD8" s="46">
        <v>8.6</v>
      </c>
      <c r="AE8" s="46">
        <v>8.4</v>
      </c>
      <c r="AF8" s="46">
        <v>8.3000000000000007</v>
      </c>
      <c r="AG8" s="46">
        <v>8.8000000000000007</v>
      </c>
      <c r="AH8" s="46">
        <v>8.4</v>
      </c>
      <c r="AI8" s="46">
        <v>8.5</v>
      </c>
      <c r="AJ8" s="46">
        <v>302.89999999999998</v>
      </c>
    </row>
    <row r="9" spans="1:36" x14ac:dyDescent="0.25">
      <c r="A9" t="s">
        <v>58</v>
      </c>
      <c r="B9" s="46">
        <v>10.5</v>
      </c>
      <c r="C9" s="46">
        <v>11.5</v>
      </c>
      <c r="D9" s="46">
        <v>10.199999999999999</v>
      </c>
      <c r="E9" s="46">
        <v>10.4</v>
      </c>
      <c r="F9" s="46">
        <v>11.9</v>
      </c>
      <c r="G9" s="46">
        <v>11</v>
      </c>
      <c r="H9" s="46">
        <v>14.4</v>
      </c>
      <c r="I9" s="46">
        <v>10.1</v>
      </c>
      <c r="J9" s="46">
        <v>9.9</v>
      </c>
      <c r="K9" s="46">
        <v>9.9</v>
      </c>
      <c r="L9" s="46">
        <v>12.1</v>
      </c>
      <c r="M9" s="46">
        <v>10.1</v>
      </c>
      <c r="N9" s="46">
        <v>9.4</v>
      </c>
      <c r="O9" s="46">
        <v>13.4</v>
      </c>
      <c r="P9" s="46">
        <v>13.5</v>
      </c>
      <c r="Q9" s="46">
        <v>11</v>
      </c>
      <c r="R9" s="46">
        <v>14</v>
      </c>
      <c r="S9" s="46">
        <v>13.7</v>
      </c>
      <c r="T9" s="46">
        <v>11.3</v>
      </c>
      <c r="U9" s="46">
        <v>10</v>
      </c>
      <c r="V9" s="46">
        <v>12.5</v>
      </c>
      <c r="W9" s="46">
        <v>14.8</v>
      </c>
      <c r="X9" s="46">
        <v>9.5</v>
      </c>
      <c r="Y9" s="46">
        <v>10.6</v>
      </c>
      <c r="Z9" s="46">
        <v>12.8</v>
      </c>
      <c r="AA9" s="46">
        <v>12.2</v>
      </c>
      <c r="AB9" s="46">
        <v>12.7</v>
      </c>
      <c r="AC9" s="46">
        <v>8.6999999999999993</v>
      </c>
      <c r="AD9" s="46">
        <v>10.3</v>
      </c>
      <c r="AE9" s="46">
        <v>9.9</v>
      </c>
      <c r="AF9" s="46">
        <v>8.9</v>
      </c>
      <c r="AG9" s="46">
        <v>10.7</v>
      </c>
      <c r="AH9" s="46">
        <v>9.1999999999999993</v>
      </c>
      <c r="AI9" s="46">
        <v>9.5</v>
      </c>
      <c r="AJ9" s="46">
        <v>380.59999999999997</v>
      </c>
    </row>
    <row r="10" spans="1:36" x14ac:dyDescent="0.25">
      <c r="A10" t="s">
        <v>181</v>
      </c>
      <c r="B10" s="46">
        <v>10.9</v>
      </c>
      <c r="C10" s="46">
        <v>11.6</v>
      </c>
      <c r="D10" s="46">
        <v>10.8</v>
      </c>
      <c r="E10" s="46">
        <v>11</v>
      </c>
      <c r="F10" s="46">
        <v>11.9</v>
      </c>
      <c r="G10" s="46">
        <v>11.6</v>
      </c>
      <c r="H10" s="46">
        <v>14.9</v>
      </c>
      <c r="I10" s="46">
        <v>10.7</v>
      </c>
      <c r="J10" s="46">
        <v>10.7</v>
      </c>
      <c r="K10" s="46">
        <v>10.7</v>
      </c>
      <c r="L10" s="46">
        <v>12</v>
      </c>
      <c r="M10" s="46">
        <v>10.9</v>
      </c>
      <c r="N10" s="46">
        <v>10</v>
      </c>
      <c r="O10" s="46">
        <v>13.2</v>
      </c>
      <c r="P10" s="46">
        <v>14.1</v>
      </c>
      <c r="Q10" s="46">
        <v>11.4</v>
      </c>
      <c r="R10" s="46">
        <v>15.1</v>
      </c>
      <c r="S10" s="46">
        <v>14.4</v>
      </c>
      <c r="T10" s="46">
        <v>11.5</v>
      </c>
      <c r="U10" s="46">
        <v>11.1</v>
      </c>
      <c r="V10" s="46">
        <v>12.7</v>
      </c>
      <c r="W10" s="46">
        <v>15.5</v>
      </c>
      <c r="X10" s="46">
        <v>10.3</v>
      </c>
      <c r="Y10" s="46">
        <v>11</v>
      </c>
      <c r="Z10" s="46">
        <v>12.9</v>
      </c>
      <c r="AA10" s="46">
        <v>11.7</v>
      </c>
      <c r="AB10" s="46">
        <v>13.2</v>
      </c>
      <c r="AC10" s="46">
        <v>10</v>
      </c>
      <c r="AD10" s="46">
        <v>10.9</v>
      </c>
      <c r="AE10" s="46">
        <v>10.6</v>
      </c>
      <c r="AF10" s="46">
        <v>10.4</v>
      </c>
      <c r="AG10" s="46">
        <v>11.1</v>
      </c>
      <c r="AH10" s="46">
        <v>10.199999999999999</v>
      </c>
      <c r="AI10" s="46">
        <v>10.5</v>
      </c>
      <c r="AJ10" s="46">
        <v>399.49999999999994</v>
      </c>
    </row>
    <row r="11" spans="1:36" x14ac:dyDescent="0.25">
      <c r="A11" t="s">
        <v>182</v>
      </c>
      <c r="B11" s="46">
        <v>14.9</v>
      </c>
      <c r="C11" s="46">
        <v>15</v>
      </c>
      <c r="D11" s="46">
        <v>14.6</v>
      </c>
      <c r="E11" s="46">
        <v>14.8</v>
      </c>
      <c r="F11" s="46">
        <v>14.5</v>
      </c>
      <c r="G11" s="46">
        <v>16.2</v>
      </c>
      <c r="H11" s="46">
        <v>17.5</v>
      </c>
      <c r="I11" s="46">
        <v>14.4</v>
      </c>
      <c r="J11" s="46">
        <v>14.2</v>
      </c>
      <c r="K11" s="46">
        <v>14.3</v>
      </c>
      <c r="L11" s="46">
        <v>16.600000000000001</v>
      </c>
      <c r="M11" s="46">
        <v>14.6</v>
      </c>
      <c r="N11" s="46">
        <v>13.3</v>
      </c>
      <c r="O11" s="46">
        <v>17.399999999999999</v>
      </c>
      <c r="P11" s="46">
        <v>15.1</v>
      </c>
      <c r="Q11" s="46">
        <v>16.399999999999999</v>
      </c>
      <c r="R11" s="46">
        <v>16</v>
      </c>
      <c r="S11" s="46">
        <v>16.399999999999999</v>
      </c>
      <c r="T11" s="46">
        <v>15.7</v>
      </c>
      <c r="U11" s="46">
        <v>14.6</v>
      </c>
      <c r="V11" s="46">
        <v>16.5</v>
      </c>
      <c r="W11" s="46">
        <v>18</v>
      </c>
      <c r="X11" s="46">
        <v>14</v>
      </c>
      <c r="Y11" s="46">
        <v>14.5</v>
      </c>
      <c r="Z11" s="46">
        <v>16</v>
      </c>
      <c r="AA11" s="46">
        <v>16.8</v>
      </c>
      <c r="AB11" s="46">
        <v>14.7</v>
      </c>
      <c r="AC11" s="46">
        <v>12.7</v>
      </c>
      <c r="AD11" s="46">
        <v>14.9</v>
      </c>
      <c r="AE11" s="46">
        <v>14.3</v>
      </c>
      <c r="AF11" s="46">
        <v>13.2</v>
      </c>
      <c r="AG11" s="46">
        <v>14.9</v>
      </c>
      <c r="AH11" s="46">
        <v>12.9</v>
      </c>
      <c r="AI11" s="46">
        <v>14.1</v>
      </c>
      <c r="AJ11" s="46">
        <v>513.99999999999989</v>
      </c>
    </row>
    <row r="12" spans="1:36" x14ac:dyDescent="0.25">
      <c r="A12" t="s">
        <v>183</v>
      </c>
      <c r="B12" s="46">
        <v>18</v>
      </c>
      <c r="C12" s="46">
        <v>17.899999999999999</v>
      </c>
      <c r="D12" s="46">
        <v>18.2</v>
      </c>
      <c r="E12" s="46">
        <v>18.2</v>
      </c>
      <c r="F12" s="46">
        <v>16.899999999999999</v>
      </c>
      <c r="G12" s="46">
        <v>19</v>
      </c>
      <c r="H12" s="46">
        <v>18.7</v>
      </c>
      <c r="I12" s="46">
        <v>18.2</v>
      </c>
      <c r="J12" s="46">
        <v>17.899999999999999</v>
      </c>
      <c r="K12" s="46">
        <v>18.2</v>
      </c>
      <c r="L12" s="46">
        <v>18.7</v>
      </c>
      <c r="M12" s="46">
        <v>18.100000000000001</v>
      </c>
      <c r="N12" s="46">
        <v>17.600000000000001</v>
      </c>
      <c r="O12" s="46">
        <v>18.899999999999999</v>
      </c>
      <c r="P12" s="46">
        <v>16.7</v>
      </c>
      <c r="Q12" s="46">
        <v>19</v>
      </c>
      <c r="R12" s="46">
        <v>17.100000000000001</v>
      </c>
      <c r="S12" s="46">
        <v>18.3</v>
      </c>
      <c r="T12" s="46">
        <v>18.5</v>
      </c>
      <c r="U12" s="46">
        <v>18.399999999999999</v>
      </c>
      <c r="V12" s="46">
        <v>18.600000000000001</v>
      </c>
      <c r="W12" s="46">
        <v>18.899999999999999</v>
      </c>
      <c r="X12" s="46">
        <v>17.8</v>
      </c>
      <c r="Y12" s="46">
        <v>17.5</v>
      </c>
      <c r="Z12" s="46">
        <v>18.600000000000001</v>
      </c>
      <c r="AA12" s="46">
        <v>19.100000000000001</v>
      </c>
      <c r="AB12" s="46">
        <v>16.600000000000001</v>
      </c>
      <c r="AC12" s="46">
        <v>16.7</v>
      </c>
      <c r="AD12" s="46">
        <v>18.2</v>
      </c>
      <c r="AE12" s="46">
        <v>17.600000000000001</v>
      </c>
      <c r="AF12" s="46">
        <v>17.2</v>
      </c>
      <c r="AG12" s="46">
        <v>18.100000000000001</v>
      </c>
      <c r="AH12" s="46">
        <v>17</v>
      </c>
      <c r="AI12" s="46">
        <v>17.8</v>
      </c>
      <c r="AJ12" s="46">
        <v>612.20000000000016</v>
      </c>
    </row>
    <row r="13" spans="1:36" x14ac:dyDescent="0.25">
      <c r="A13" t="s">
        <v>184</v>
      </c>
      <c r="B13" s="46">
        <v>20.399999999999999</v>
      </c>
      <c r="C13" s="46">
        <v>19.100000000000001</v>
      </c>
      <c r="D13" s="46">
        <v>19.7</v>
      </c>
      <c r="E13" s="46">
        <v>19.8</v>
      </c>
      <c r="F13" s="46">
        <v>18.100000000000001</v>
      </c>
      <c r="G13" s="46">
        <v>20.5</v>
      </c>
      <c r="H13" s="46">
        <v>19.600000000000001</v>
      </c>
      <c r="I13" s="46">
        <v>20.100000000000001</v>
      </c>
      <c r="J13" s="46">
        <v>20.5</v>
      </c>
      <c r="K13" s="46">
        <v>20.100000000000001</v>
      </c>
      <c r="L13" s="46">
        <v>19.899999999999999</v>
      </c>
      <c r="M13" s="46">
        <v>19.8</v>
      </c>
      <c r="N13" s="46">
        <v>19.3</v>
      </c>
      <c r="O13" s="46">
        <v>19.8</v>
      </c>
      <c r="P13" s="46">
        <v>17.8</v>
      </c>
      <c r="Q13" s="46">
        <v>20.5</v>
      </c>
      <c r="R13" s="46">
        <v>18.2</v>
      </c>
      <c r="S13" s="46">
        <v>19</v>
      </c>
      <c r="T13" s="46">
        <v>19.7</v>
      </c>
      <c r="U13" s="46">
        <v>21.2</v>
      </c>
      <c r="V13" s="46">
        <v>19.600000000000001</v>
      </c>
      <c r="W13" s="46">
        <v>19.5</v>
      </c>
      <c r="X13" s="46">
        <v>19.600000000000001</v>
      </c>
      <c r="Y13" s="46">
        <v>18.8</v>
      </c>
      <c r="Z13" s="46">
        <v>19.2</v>
      </c>
      <c r="AA13" s="46">
        <v>20.3</v>
      </c>
      <c r="AB13" s="46">
        <v>17.8</v>
      </c>
      <c r="AC13" s="46">
        <v>18.8</v>
      </c>
      <c r="AD13" s="46">
        <v>20.3</v>
      </c>
      <c r="AE13" s="46">
        <v>19.100000000000001</v>
      </c>
      <c r="AF13" s="46">
        <v>19.7</v>
      </c>
      <c r="AG13" s="46">
        <v>19.2</v>
      </c>
      <c r="AH13" s="46">
        <v>19.2</v>
      </c>
      <c r="AI13" s="46">
        <v>20.100000000000001</v>
      </c>
      <c r="AJ13" s="46">
        <v>664.30000000000007</v>
      </c>
    </row>
    <row r="14" spans="1:36" x14ac:dyDescent="0.25">
      <c r="A14" t="s">
        <v>188</v>
      </c>
      <c r="B14" s="46">
        <v>21.6</v>
      </c>
      <c r="C14" s="46">
        <v>20.5</v>
      </c>
      <c r="D14" s="46">
        <v>20.9</v>
      </c>
      <c r="E14" s="46">
        <v>21.2</v>
      </c>
      <c r="F14" s="46">
        <v>19.100000000000001</v>
      </c>
      <c r="G14" s="46">
        <v>22.1</v>
      </c>
      <c r="H14" s="46">
        <v>21.8</v>
      </c>
      <c r="I14" s="46">
        <v>21.4</v>
      </c>
      <c r="J14" s="46">
        <v>21.7</v>
      </c>
      <c r="K14" s="46">
        <v>21.5</v>
      </c>
      <c r="L14" s="46">
        <v>21.7</v>
      </c>
      <c r="M14" s="46">
        <v>21.1</v>
      </c>
      <c r="N14" s="46">
        <v>20.399999999999999</v>
      </c>
      <c r="O14" s="46">
        <v>21.8</v>
      </c>
      <c r="P14" s="46">
        <v>18.899999999999999</v>
      </c>
      <c r="Q14" s="46">
        <v>22.4</v>
      </c>
      <c r="R14" s="46">
        <v>19.600000000000001</v>
      </c>
      <c r="S14" s="46">
        <v>20.8</v>
      </c>
      <c r="T14" s="46">
        <v>21.5</v>
      </c>
      <c r="U14" s="46">
        <v>23</v>
      </c>
      <c r="V14" s="46">
        <v>21.5</v>
      </c>
      <c r="W14" s="46">
        <v>21.8</v>
      </c>
      <c r="X14" s="46">
        <v>21</v>
      </c>
      <c r="Y14" s="46">
        <v>20.2</v>
      </c>
      <c r="Z14" s="46">
        <v>20.8</v>
      </c>
      <c r="AA14" s="46">
        <v>22.4</v>
      </c>
      <c r="AB14" s="46">
        <v>18.7</v>
      </c>
      <c r="AC14" s="46">
        <v>19.899999999999999</v>
      </c>
      <c r="AD14" s="46">
        <v>21.8</v>
      </c>
      <c r="AE14" s="46">
        <v>20.2</v>
      </c>
      <c r="AF14" s="46">
        <v>20.8</v>
      </c>
      <c r="AG14" s="46">
        <v>20.2</v>
      </c>
      <c r="AH14" s="46">
        <v>20.2</v>
      </c>
      <c r="AI14" s="46">
        <v>21.5</v>
      </c>
      <c r="AJ14" s="46">
        <v>714</v>
      </c>
    </row>
    <row r="15" spans="1:36" x14ac:dyDescent="0.25">
      <c r="A15" t="s">
        <v>189</v>
      </c>
      <c r="B15" s="46">
        <v>21.5</v>
      </c>
      <c r="C15" s="46">
        <v>20.6</v>
      </c>
      <c r="D15" s="46">
        <v>21.1</v>
      </c>
      <c r="E15" s="46">
        <v>21.2</v>
      </c>
      <c r="F15" s="46">
        <v>18.600000000000001</v>
      </c>
      <c r="G15" s="46">
        <v>21.9</v>
      </c>
      <c r="H15" s="46">
        <v>22.2</v>
      </c>
      <c r="I15" s="46">
        <v>22.3</v>
      </c>
      <c r="J15" s="46">
        <v>22.1</v>
      </c>
      <c r="K15" s="46">
        <v>22.4</v>
      </c>
      <c r="L15" s="46">
        <v>21.7</v>
      </c>
      <c r="M15" s="46">
        <v>21.6</v>
      </c>
      <c r="N15" s="46">
        <v>20.3</v>
      </c>
      <c r="O15" s="46">
        <v>22</v>
      </c>
      <c r="P15" s="46">
        <v>18.7</v>
      </c>
      <c r="Q15" s="46">
        <v>22.3</v>
      </c>
      <c r="R15" s="46">
        <v>19.5</v>
      </c>
      <c r="S15" s="46">
        <v>21</v>
      </c>
      <c r="T15" s="46">
        <v>21.8</v>
      </c>
      <c r="U15" s="46">
        <v>23.5</v>
      </c>
      <c r="V15" s="46">
        <v>21.5</v>
      </c>
      <c r="W15" s="46">
        <v>22.4</v>
      </c>
      <c r="X15" s="46">
        <v>21.4</v>
      </c>
      <c r="Y15" s="46">
        <v>20</v>
      </c>
      <c r="Z15" s="46">
        <v>21.1</v>
      </c>
      <c r="AA15" s="46">
        <v>22.3</v>
      </c>
      <c r="AB15" s="46">
        <v>18.100000000000001</v>
      </c>
      <c r="AC15" s="46">
        <v>20</v>
      </c>
      <c r="AD15" s="46">
        <v>21.8</v>
      </c>
      <c r="AE15" s="46">
        <v>20</v>
      </c>
      <c r="AF15" s="46">
        <v>21.6</v>
      </c>
      <c r="AG15" s="46">
        <v>20.399999999999999</v>
      </c>
      <c r="AH15" s="46">
        <v>20.100000000000001</v>
      </c>
      <c r="AI15" s="46">
        <v>22.6</v>
      </c>
      <c r="AJ15" s="46">
        <v>719.59999999999991</v>
      </c>
    </row>
    <row r="16" spans="1:36" x14ac:dyDescent="0.25">
      <c r="A16" t="s">
        <v>190</v>
      </c>
      <c r="B16" s="46">
        <v>21.2</v>
      </c>
      <c r="C16" s="46">
        <v>18.3</v>
      </c>
      <c r="D16" s="46">
        <v>19.600000000000001</v>
      </c>
      <c r="E16" s="46">
        <v>19.899999999999999</v>
      </c>
      <c r="F16" s="46">
        <v>15.2</v>
      </c>
      <c r="G16" s="46">
        <v>21.3</v>
      </c>
      <c r="H16" s="46">
        <v>19.5</v>
      </c>
      <c r="I16" s="46">
        <v>21</v>
      </c>
      <c r="J16" s="46">
        <v>20.9</v>
      </c>
      <c r="K16" s="46">
        <v>20.8</v>
      </c>
      <c r="L16" s="46">
        <v>20.7</v>
      </c>
      <c r="M16" s="46">
        <v>20.399999999999999</v>
      </c>
      <c r="N16" s="46">
        <v>17.100000000000001</v>
      </c>
      <c r="O16" s="46">
        <v>20.100000000000001</v>
      </c>
      <c r="P16" s="46">
        <v>14.7</v>
      </c>
      <c r="Q16" s="46">
        <v>21.6</v>
      </c>
      <c r="R16" s="46">
        <v>16.100000000000001</v>
      </c>
      <c r="S16" s="46">
        <v>17.7</v>
      </c>
      <c r="T16" s="46">
        <v>19.399999999999999</v>
      </c>
      <c r="U16" s="46">
        <v>21.6</v>
      </c>
      <c r="V16" s="46">
        <v>19.399999999999999</v>
      </c>
      <c r="W16" s="46">
        <v>19.600000000000001</v>
      </c>
      <c r="X16" s="46">
        <v>18.7</v>
      </c>
      <c r="Y16" s="46">
        <v>17.5</v>
      </c>
      <c r="Z16" s="46">
        <v>18.100000000000001</v>
      </c>
      <c r="AA16" s="46">
        <v>21.5</v>
      </c>
      <c r="AB16" s="46">
        <v>14.5</v>
      </c>
      <c r="AC16" s="46">
        <v>17.5</v>
      </c>
      <c r="AD16" s="46">
        <v>20.7</v>
      </c>
      <c r="AE16" s="46">
        <v>17.899999999999999</v>
      </c>
      <c r="AF16" s="46">
        <v>19.7</v>
      </c>
      <c r="AG16" s="46">
        <v>16.5</v>
      </c>
      <c r="AH16" s="46">
        <v>18.2</v>
      </c>
      <c r="AI16" s="46">
        <v>20.6</v>
      </c>
      <c r="AJ16" s="46">
        <v>647.50000000000023</v>
      </c>
    </row>
    <row r="17" spans="1:36" x14ac:dyDescent="0.25">
      <c r="A17" t="s">
        <v>191</v>
      </c>
      <c r="B17" s="46">
        <v>17.100000000000001</v>
      </c>
      <c r="C17" s="46">
        <v>15</v>
      </c>
      <c r="D17" s="46">
        <v>15.1</v>
      </c>
      <c r="E17" s="46">
        <v>14.7</v>
      </c>
      <c r="F17" s="46">
        <v>13</v>
      </c>
      <c r="G17" s="46">
        <v>16.2</v>
      </c>
      <c r="H17" s="46">
        <v>15.2</v>
      </c>
      <c r="I17" s="46">
        <v>16.399999999999999</v>
      </c>
      <c r="J17" s="46">
        <v>17.2</v>
      </c>
      <c r="K17" s="46">
        <v>15.3</v>
      </c>
      <c r="L17" s="46">
        <v>15.9</v>
      </c>
      <c r="M17" s="46">
        <v>15.4</v>
      </c>
      <c r="N17" s="46">
        <v>12.9</v>
      </c>
      <c r="O17" s="46">
        <v>15.7</v>
      </c>
      <c r="P17" s="46">
        <v>12.8</v>
      </c>
      <c r="Q17" s="46">
        <v>16.600000000000001</v>
      </c>
      <c r="R17" s="46">
        <v>14</v>
      </c>
      <c r="S17" s="46">
        <v>14.6</v>
      </c>
      <c r="T17" s="46">
        <v>15.2</v>
      </c>
      <c r="U17" s="46">
        <v>18.100000000000001</v>
      </c>
      <c r="V17" s="46">
        <v>15.6</v>
      </c>
      <c r="W17" s="46">
        <v>16</v>
      </c>
      <c r="X17" s="46">
        <v>14.5</v>
      </c>
      <c r="Y17" s="46">
        <v>14</v>
      </c>
      <c r="Z17" s="46">
        <v>14.8</v>
      </c>
      <c r="AA17" s="46">
        <v>16.399999999999999</v>
      </c>
      <c r="AB17" s="46">
        <v>12.4</v>
      </c>
      <c r="AC17" s="46">
        <v>13.5</v>
      </c>
      <c r="AD17" s="46">
        <v>16.399999999999999</v>
      </c>
      <c r="AE17" s="46">
        <v>14.2</v>
      </c>
      <c r="AF17" s="46">
        <v>15.8</v>
      </c>
      <c r="AG17" s="46">
        <v>13.2</v>
      </c>
      <c r="AH17" s="46">
        <v>15</v>
      </c>
      <c r="AI17" s="46">
        <v>15.4</v>
      </c>
      <c r="AJ17" s="46">
        <v>513.6</v>
      </c>
    </row>
    <row r="18" spans="1:36" x14ac:dyDescent="0.25">
      <c r="A18" t="s">
        <v>192</v>
      </c>
      <c r="B18" s="46">
        <v>15.8</v>
      </c>
      <c r="C18" s="46">
        <v>14</v>
      </c>
      <c r="D18" s="46">
        <v>15.1</v>
      </c>
      <c r="E18" s="46">
        <v>14.5</v>
      </c>
      <c r="F18" s="46">
        <v>12.5</v>
      </c>
      <c r="G18" s="46">
        <v>15.2</v>
      </c>
      <c r="H18" s="46">
        <v>14.2</v>
      </c>
      <c r="I18" s="46">
        <v>15.6</v>
      </c>
      <c r="J18" s="46">
        <v>16.100000000000001</v>
      </c>
      <c r="K18" s="46">
        <v>15.2</v>
      </c>
      <c r="L18" s="46">
        <v>14.6</v>
      </c>
      <c r="M18" s="46">
        <v>15.2</v>
      </c>
      <c r="N18" s="46">
        <v>13</v>
      </c>
      <c r="O18" s="46">
        <v>14.6</v>
      </c>
      <c r="P18" s="46">
        <v>12.3</v>
      </c>
      <c r="Q18" s="46">
        <v>15.4</v>
      </c>
      <c r="R18" s="46">
        <v>13.4</v>
      </c>
      <c r="S18" s="46">
        <v>13.5</v>
      </c>
      <c r="T18" s="46">
        <v>14.3</v>
      </c>
      <c r="U18" s="46">
        <v>17.100000000000001</v>
      </c>
      <c r="V18" s="46">
        <v>15.1</v>
      </c>
      <c r="W18" s="46">
        <v>14.4</v>
      </c>
      <c r="X18" s="46">
        <v>13.9</v>
      </c>
      <c r="Y18" s="46">
        <v>13.2</v>
      </c>
      <c r="Z18" s="46">
        <v>14.1</v>
      </c>
      <c r="AA18" s="46">
        <v>15</v>
      </c>
      <c r="AB18" s="46">
        <v>12</v>
      </c>
      <c r="AC18" s="46">
        <v>14.2</v>
      </c>
      <c r="AD18" s="46">
        <v>15.4</v>
      </c>
      <c r="AE18" s="46">
        <v>13.1</v>
      </c>
      <c r="AF18" s="46">
        <v>15.8</v>
      </c>
      <c r="AG18" s="46">
        <v>12.6</v>
      </c>
      <c r="AH18" s="46">
        <v>15</v>
      </c>
      <c r="AI18" s="46">
        <v>15.2</v>
      </c>
      <c r="AJ18" s="46">
        <v>490.6</v>
      </c>
    </row>
    <row r="19" spans="1:36" x14ac:dyDescent="0.25">
      <c r="A19" t="s">
        <v>193</v>
      </c>
      <c r="B19" s="46">
        <v>17</v>
      </c>
      <c r="C19" s="46">
        <v>14.6</v>
      </c>
      <c r="D19" s="46">
        <v>15.7</v>
      </c>
      <c r="E19" s="46">
        <v>15.2</v>
      </c>
      <c r="F19" s="46">
        <v>13.1</v>
      </c>
      <c r="G19" s="46">
        <v>16</v>
      </c>
      <c r="H19" s="46">
        <v>15.1</v>
      </c>
      <c r="I19" s="46">
        <v>17.2</v>
      </c>
      <c r="J19" s="46">
        <v>17.5</v>
      </c>
      <c r="K19" s="46">
        <v>16.600000000000001</v>
      </c>
      <c r="L19" s="46">
        <v>15.3</v>
      </c>
      <c r="M19" s="46">
        <v>16</v>
      </c>
      <c r="N19" s="46">
        <v>12.8</v>
      </c>
      <c r="O19" s="46">
        <v>15.2</v>
      </c>
      <c r="P19" s="46">
        <v>13.3</v>
      </c>
      <c r="Q19" s="46">
        <v>16.100000000000001</v>
      </c>
      <c r="R19" s="46">
        <v>13.5</v>
      </c>
      <c r="S19" s="46">
        <v>14.2</v>
      </c>
      <c r="T19" s="46">
        <v>15</v>
      </c>
      <c r="U19" s="46">
        <v>18.3</v>
      </c>
      <c r="V19" s="46">
        <v>15.2</v>
      </c>
      <c r="W19" s="46">
        <v>15.2</v>
      </c>
      <c r="X19" s="46">
        <v>14.5</v>
      </c>
      <c r="Y19" s="46">
        <v>13.8</v>
      </c>
      <c r="Z19" s="46">
        <v>14.5</v>
      </c>
      <c r="AA19" s="46">
        <v>15.7</v>
      </c>
      <c r="AB19" s="46">
        <v>12.8</v>
      </c>
      <c r="AC19" s="46">
        <v>14.7</v>
      </c>
      <c r="AD19" s="46">
        <v>16.8</v>
      </c>
      <c r="AE19" s="46">
        <v>13.2</v>
      </c>
      <c r="AF19" s="46">
        <v>16.7</v>
      </c>
      <c r="AG19" s="46">
        <v>13</v>
      </c>
      <c r="AH19" s="46">
        <v>15.4</v>
      </c>
      <c r="AI19" s="46">
        <v>16.3</v>
      </c>
      <c r="AJ19" s="46">
        <v>515.49999999999989</v>
      </c>
    </row>
    <row r="20" spans="1:36" x14ac:dyDescent="0.25">
      <c r="A20" t="s">
        <v>194</v>
      </c>
      <c r="B20" s="46">
        <v>17.100000000000001</v>
      </c>
      <c r="C20" s="46">
        <v>16</v>
      </c>
      <c r="D20" s="46">
        <v>16.899999999999999</v>
      </c>
      <c r="E20" s="46">
        <v>16.399999999999999</v>
      </c>
      <c r="F20" s="46">
        <v>14.8</v>
      </c>
      <c r="G20" s="46">
        <v>17.7</v>
      </c>
      <c r="H20" s="46">
        <v>16.8</v>
      </c>
      <c r="I20" s="46">
        <v>17.3</v>
      </c>
      <c r="J20" s="46">
        <v>17.3</v>
      </c>
      <c r="K20" s="46">
        <v>17.2</v>
      </c>
      <c r="L20" s="46">
        <v>16.899999999999999</v>
      </c>
      <c r="M20" s="46">
        <v>17.2</v>
      </c>
      <c r="N20" s="46">
        <v>14.7</v>
      </c>
      <c r="O20" s="46">
        <v>17.100000000000001</v>
      </c>
      <c r="P20" s="46">
        <v>14.9</v>
      </c>
      <c r="Q20" s="46">
        <v>17.3</v>
      </c>
      <c r="R20" s="46">
        <v>14.7</v>
      </c>
      <c r="S20" s="46">
        <v>15.8</v>
      </c>
      <c r="T20" s="46">
        <v>16.399999999999999</v>
      </c>
      <c r="U20" s="46">
        <v>17.7</v>
      </c>
      <c r="V20" s="46">
        <v>16.3</v>
      </c>
      <c r="W20" s="46">
        <v>16.8</v>
      </c>
      <c r="X20" s="46">
        <v>16.3</v>
      </c>
      <c r="Y20" s="46">
        <v>15.7</v>
      </c>
      <c r="Z20" s="46">
        <v>15.7</v>
      </c>
      <c r="AA20" s="46">
        <v>17.3</v>
      </c>
      <c r="AB20" s="46">
        <v>14.6</v>
      </c>
      <c r="AC20" s="46">
        <v>14.5</v>
      </c>
      <c r="AD20" s="46">
        <v>17.5</v>
      </c>
      <c r="AE20" s="46">
        <v>15.4</v>
      </c>
      <c r="AF20" s="46">
        <v>15.9</v>
      </c>
      <c r="AG20" s="46">
        <v>14.6</v>
      </c>
      <c r="AH20" s="46">
        <v>15.7</v>
      </c>
      <c r="AI20" s="46">
        <v>16.7</v>
      </c>
      <c r="AJ20" s="46">
        <v>553.20000000000005</v>
      </c>
    </row>
    <row r="21" spans="1:36" x14ac:dyDescent="0.25">
      <c r="A21" t="s">
        <v>195</v>
      </c>
      <c r="B21" s="46">
        <v>18.3</v>
      </c>
      <c r="C21" s="46">
        <v>17.399999999999999</v>
      </c>
      <c r="D21" s="46">
        <v>17.899999999999999</v>
      </c>
      <c r="E21" s="46">
        <v>17.2</v>
      </c>
      <c r="F21" s="46">
        <v>15</v>
      </c>
      <c r="G21" s="46">
        <v>18.399999999999999</v>
      </c>
      <c r="H21" s="46">
        <v>18.2</v>
      </c>
      <c r="I21" s="46">
        <v>18.899999999999999</v>
      </c>
      <c r="J21" s="46">
        <v>19.7</v>
      </c>
      <c r="K21" s="46">
        <v>18.899999999999999</v>
      </c>
      <c r="L21" s="46">
        <v>17.899999999999999</v>
      </c>
      <c r="M21" s="46">
        <v>18.100000000000001</v>
      </c>
      <c r="N21" s="46">
        <v>15.4</v>
      </c>
      <c r="O21" s="46">
        <v>18.100000000000001</v>
      </c>
      <c r="P21" s="46">
        <v>15.7</v>
      </c>
      <c r="Q21" s="46">
        <v>18.399999999999999</v>
      </c>
      <c r="R21" s="46">
        <v>16.600000000000001</v>
      </c>
      <c r="S21" s="46">
        <v>16.899999999999999</v>
      </c>
      <c r="T21" s="46">
        <v>17.5</v>
      </c>
      <c r="U21" s="46">
        <v>19.399999999999999</v>
      </c>
      <c r="V21" s="46">
        <v>17.600000000000001</v>
      </c>
      <c r="W21" s="46">
        <v>18.100000000000001</v>
      </c>
      <c r="X21" s="46">
        <v>16.7</v>
      </c>
      <c r="Y21" s="46">
        <v>17</v>
      </c>
      <c r="Z21" s="46">
        <v>16.7</v>
      </c>
      <c r="AA21" s="46">
        <v>18.600000000000001</v>
      </c>
      <c r="AB21" s="46">
        <v>14.5</v>
      </c>
      <c r="AC21" s="46">
        <v>16.2</v>
      </c>
      <c r="AD21" s="46">
        <v>18.600000000000001</v>
      </c>
      <c r="AE21" s="46">
        <v>16.2</v>
      </c>
      <c r="AF21" s="46">
        <v>17.5</v>
      </c>
      <c r="AG21" s="46">
        <v>15.3</v>
      </c>
      <c r="AH21" s="46">
        <v>17</v>
      </c>
      <c r="AI21" s="46">
        <v>17.3</v>
      </c>
      <c r="AJ21" s="46">
        <v>591.19999999999993</v>
      </c>
    </row>
    <row r="22" spans="1:36" x14ac:dyDescent="0.25">
      <c r="A22" t="s">
        <v>196</v>
      </c>
      <c r="B22" s="46">
        <v>19.8</v>
      </c>
      <c r="C22" s="46">
        <v>18.899999999999999</v>
      </c>
      <c r="D22" s="46">
        <v>19.8</v>
      </c>
      <c r="E22" s="46">
        <v>19.5</v>
      </c>
      <c r="F22" s="46">
        <v>15.9</v>
      </c>
      <c r="G22" s="46">
        <v>20.399999999999999</v>
      </c>
      <c r="H22" s="46">
        <v>19.7</v>
      </c>
      <c r="I22" s="46">
        <v>20.2</v>
      </c>
      <c r="J22" s="46">
        <v>21.1</v>
      </c>
      <c r="K22" s="46">
        <v>20.3</v>
      </c>
      <c r="L22" s="46">
        <v>19.600000000000001</v>
      </c>
      <c r="M22" s="46">
        <v>20.2</v>
      </c>
      <c r="N22" s="46">
        <v>17.2</v>
      </c>
      <c r="O22" s="46">
        <v>19.899999999999999</v>
      </c>
      <c r="P22" s="46">
        <v>15.7</v>
      </c>
      <c r="Q22" s="46">
        <v>20.2</v>
      </c>
      <c r="R22" s="46">
        <v>17.7</v>
      </c>
      <c r="S22" s="46">
        <v>18.2</v>
      </c>
      <c r="T22" s="46">
        <v>19.100000000000001</v>
      </c>
      <c r="U22" s="46">
        <v>21</v>
      </c>
      <c r="V22" s="46">
        <v>18.899999999999999</v>
      </c>
      <c r="W22" s="46">
        <v>19.3</v>
      </c>
      <c r="X22" s="46">
        <v>18.7</v>
      </c>
      <c r="Y22" s="46">
        <v>18.8</v>
      </c>
      <c r="Z22" s="46">
        <v>17.8</v>
      </c>
      <c r="AA22" s="46">
        <v>20.3</v>
      </c>
      <c r="AB22" s="46">
        <v>14.5</v>
      </c>
      <c r="AC22" s="46">
        <v>17.399999999999999</v>
      </c>
      <c r="AD22" s="46">
        <v>20.100000000000001</v>
      </c>
      <c r="AE22" s="46">
        <v>18.2</v>
      </c>
      <c r="AF22" s="46">
        <v>19.100000000000001</v>
      </c>
      <c r="AG22" s="46">
        <v>17.3</v>
      </c>
      <c r="AH22" s="46">
        <v>18.100000000000001</v>
      </c>
      <c r="AI22" s="46">
        <v>19.8</v>
      </c>
      <c r="AJ22" s="46">
        <v>642.69999999999993</v>
      </c>
    </row>
    <row r="23" spans="1:36" x14ac:dyDescent="0.25">
      <c r="A23" t="s">
        <v>197</v>
      </c>
      <c r="B23" s="46">
        <v>19.2</v>
      </c>
      <c r="C23" s="46">
        <v>18.8</v>
      </c>
      <c r="D23" s="46">
        <v>19.3</v>
      </c>
      <c r="E23" s="46">
        <v>19.7</v>
      </c>
      <c r="F23" s="46">
        <v>15.6</v>
      </c>
      <c r="G23" s="46">
        <v>21.4</v>
      </c>
      <c r="H23" s="46">
        <v>19.5</v>
      </c>
      <c r="I23" s="46">
        <v>20</v>
      </c>
      <c r="J23" s="46">
        <v>20.7</v>
      </c>
      <c r="K23" s="46">
        <v>20.100000000000001</v>
      </c>
      <c r="L23" s="46">
        <v>19.5</v>
      </c>
      <c r="M23" s="46">
        <v>20.9</v>
      </c>
      <c r="N23" s="46">
        <v>15.1</v>
      </c>
      <c r="O23" s="46">
        <v>19.399999999999999</v>
      </c>
      <c r="P23" s="46">
        <v>15.1</v>
      </c>
      <c r="Q23" s="46">
        <v>19.8</v>
      </c>
      <c r="R23" s="46">
        <v>15.8</v>
      </c>
      <c r="S23" s="46">
        <v>17.600000000000001</v>
      </c>
      <c r="T23" s="46">
        <v>19.600000000000001</v>
      </c>
      <c r="U23" s="46">
        <v>20.9</v>
      </c>
      <c r="V23" s="46">
        <v>18.7</v>
      </c>
      <c r="W23" s="46">
        <v>19.5</v>
      </c>
      <c r="X23" s="46">
        <v>18.7</v>
      </c>
      <c r="Y23" s="46">
        <v>18.3</v>
      </c>
      <c r="Z23" s="46">
        <v>17.600000000000001</v>
      </c>
      <c r="AA23" s="46">
        <v>20.6</v>
      </c>
      <c r="AB23" s="46">
        <v>14.3</v>
      </c>
      <c r="AC23" s="46">
        <v>16.100000000000001</v>
      </c>
      <c r="AD23" s="46">
        <v>19.100000000000001</v>
      </c>
      <c r="AE23" s="46">
        <v>18.5</v>
      </c>
      <c r="AF23" s="46">
        <v>17.899999999999999</v>
      </c>
      <c r="AG23" s="46">
        <v>15.5</v>
      </c>
      <c r="AH23" s="46">
        <v>17.600000000000001</v>
      </c>
      <c r="AI23" s="46">
        <v>19.7</v>
      </c>
      <c r="AJ23" s="46">
        <v>630.10000000000014</v>
      </c>
    </row>
    <row r="24" spans="1:36" x14ac:dyDescent="0.25">
      <c r="A24" t="s">
        <v>198</v>
      </c>
      <c r="B24" s="46">
        <v>19</v>
      </c>
      <c r="C24" s="46">
        <v>16.2</v>
      </c>
      <c r="D24" s="46">
        <v>17.899999999999999</v>
      </c>
      <c r="E24" s="46">
        <v>16.5</v>
      </c>
      <c r="F24" s="46">
        <v>13.7</v>
      </c>
      <c r="G24" s="46">
        <v>18.3</v>
      </c>
      <c r="H24" s="46">
        <v>17.399999999999999</v>
      </c>
      <c r="I24" s="46">
        <v>19.3</v>
      </c>
      <c r="J24" s="46">
        <v>19.8</v>
      </c>
      <c r="K24" s="46">
        <v>18.3</v>
      </c>
      <c r="L24" s="46">
        <v>17.3</v>
      </c>
      <c r="M24" s="46">
        <v>18.100000000000001</v>
      </c>
      <c r="N24" s="46">
        <v>14</v>
      </c>
      <c r="O24" s="46">
        <v>17.2</v>
      </c>
      <c r="P24" s="46">
        <v>14</v>
      </c>
      <c r="Q24" s="46">
        <v>18.100000000000001</v>
      </c>
      <c r="R24" s="46">
        <v>15.5</v>
      </c>
      <c r="S24" s="46">
        <v>15.8</v>
      </c>
      <c r="T24" s="46">
        <v>17.5</v>
      </c>
      <c r="U24" s="46">
        <v>19.899999999999999</v>
      </c>
      <c r="V24" s="46">
        <v>17.600000000000001</v>
      </c>
      <c r="W24" s="46">
        <v>17.2</v>
      </c>
      <c r="X24" s="46">
        <v>16.100000000000001</v>
      </c>
      <c r="Y24" s="46">
        <v>16.3</v>
      </c>
      <c r="Z24" s="46">
        <v>16.100000000000001</v>
      </c>
      <c r="AA24" s="46">
        <v>17.8</v>
      </c>
      <c r="AB24" s="46">
        <v>13.3</v>
      </c>
      <c r="AC24" s="46">
        <v>15.2</v>
      </c>
      <c r="AD24" s="46">
        <v>19.399999999999999</v>
      </c>
      <c r="AE24" s="46">
        <v>15.2</v>
      </c>
      <c r="AF24" s="46">
        <v>17.8</v>
      </c>
      <c r="AG24" s="46">
        <v>13.5</v>
      </c>
      <c r="AH24" s="46">
        <v>17</v>
      </c>
      <c r="AI24" s="46">
        <v>17.899999999999999</v>
      </c>
      <c r="AJ24" s="46">
        <v>574.20000000000005</v>
      </c>
    </row>
    <row r="25" spans="1:36" x14ac:dyDescent="0.25">
      <c r="A25" t="s">
        <v>199</v>
      </c>
      <c r="B25" s="46">
        <v>18.8</v>
      </c>
      <c r="C25" s="46">
        <v>16.600000000000001</v>
      </c>
      <c r="D25" s="46">
        <v>18.7</v>
      </c>
      <c r="E25" s="46">
        <v>18.399999999999999</v>
      </c>
      <c r="F25" s="46">
        <v>14.3</v>
      </c>
      <c r="G25" s="46">
        <v>18.8</v>
      </c>
      <c r="H25" s="46">
        <v>17.600000000000001</v>
      </c>
      <c r="I25" s="46">
        <v>19</v>
      </c>
      <c r="J25" s="46">
        <v>20.100000000000001</v>
      </c>
      <c r="K25" s="46">
        <v>19.2</v>
      </c>
      <c r="L25" s="46">
        <v>18.100000000000001</v>
      </c>
      <c r="M25" s="46">
        <v>19</v>
      </c>
      <c r="N25" s="46">
        <v>17.100000000000001</v>
      </c>
      <c r="O25" s="46">
        <v>18.100000000000001</v>
      </c>
      <c r="P25" s="46">
        <v>14.4</v>
      </c>
      <c r="Q25" s="46">
        <v>18.8</v>
      </c>
      <c r="R25" s="46">
        <v>16.7</v>
      </c>
      <c r="S25" s="46">
        <v>16.8</v>
      </c>
      <c r="T25" s="46">
        <v>17.899999999999999</v>
      </c>
      <c r="U25" s="46">
        <v>20.100000000000001</v>
      </c>
      <c r="V25" s="46">
        <v>17.8</v>
      </c>
      <c r="W25" s="46">
        <v>17.8</v>
      </c>
      <c r="X25" s="46">
        <v>17.899999999999999</v>
      </c>
      <c r="Y25" s="46">
        <v>17.600000000000001</v>
      </c>
      <c r="Z25" s="46">
        <v>16.8</v>
      </c>
      <c r="AA25" s="46">
        <v>18.399999999999999</v>
      </c>
      <c r="AB25" s="46">
        <v>13.7</v>
      </c>
      <c r="AC25" s="46">
        <v>18.3</v>
      </c>
      <c r="AD25" s="46">
        <v>18.899999999999999</v>
      </c>
      <c r="AE25" s="46">
        <v>17.5</v>
      </c>
      <c r="AF25" s="46">
        <v>19.100000000000001</v>
      </c>
      <c r="AG25" s="46">
        <v>15</v>
      </c>
      <c r="AH25" s="46">
        <v>18.7</v>
      </c>
      <c r="AI25" s="46">
        <v>18.600000000000001</v>
      </c>
      <c r="AJ25" s="46">
        <v>604.6</v>
      </c>
    </row>
    <row r="26" spans="1:36" x14ac:dyDescent="0.25">
      <c r="A26" t="s">
        <v>200</v>
      </c>
      <c r="B26" s="46">
        <v>14.4</v>
      </c>
      <c r="C26" s="46">
        <v>14.2</v>
      </c>
      <c r="D26" s="46">
        <v>14.3</v>
      </c>
      <c r="E26" s="46">
        <v>14.3</v>
      </c>
      <c r="F26" s="46">
        <v>13</v>
      </c>
      <c r="G26" s="46">
        <v>14.8</v>
      </c>
      <c r="H26" s="46">
        <v>14.7</v>
      </c>
      <c r="I26" s="46">
        <v>14.4</v>
      </c>
      <c r="J26" s="46">
        <v>15</v>
      </c>
      <c r="K26" s="46">
        <v>14.4</v>
      </c>
      <c r="L26" s="46">
        <v>14.5</v>
      </c>
      <c r="M26" s="46">
        <v>14.4</v>
      </c>
      <c r="N26" s="46">
        <v>13.4</v>
      </c>
      <c r="O26" s="46">
        <v>14.6</v>
      </c>
      <c r="P26" s="46">
        <v>14.7</v>
      </c>
      <c r="Q26" s="46">
        <v>14.6</v>
      </c>
      <c r="R26" s="46">
        <v>14.7</v>
      </c>
      <c r="S26" s="46">
        <v>14.7</v>
      </c>
      <c r="T26" s="46">
        <v>14.3</v>
      </c>
      <c r="U26" s="46">
        <v>14.6</v>
      </c>
      <c r="V26" s="46">
        <v>14.7</v>
      </c>
      <c r="W26" s="46">
        <v>15.2</v>
      </c>
      <c r="X26" s="46">
        <v>13.9</v>
      </c>
      <c r="Y26" s="46">
        <v>14</v>
      </c>
      <c r="Z26" s="46">
        <v>15.1</v>
      </c>
      <c r="AA26" s="46">
        <v>14.2</v>
      </c>
      <c r="AB26" s="46">
        <v>12.8</v>
      </c>
      <c r="AC26" s="46">
        <v>13.4</v>
      </c>
      <c r="AD26" s="46">
        <v>14.5</v>
      </c>
      <c r="AE26" s="46">
        <v>13.7</v>
      </c>
      <c r="AF26" s="46">
        <v>13.7</v>
      </c>
      <c r="AG26" s="46">
        <v>12.9</v>
      </c>
      <c r="AH26" s="46">
        <v>13.7</v>
      </c>
      <c r="AI26" s="46">
        <v>13.4</v>
      </c>
      <c r="AJ26" s="46">
        <v>483.19999999999993</v>
      </c>
    </row>
    <row r="27" spans="1:36" x14ac:dyDescent="0.25">
      <c r="A27" t="s">
        <v>201</v>
      </c>
      <c r="B27" s="46">
        <v>8.1999999999999993</v>
      </c>
      <c r="C27" s="46">
        <v>8.8000000000000007</v>
      </c>
      <c r="D27" s="46">
        <v>8.6</v>
      </c>
      <c r="E27" s="46">
        <v>8.4</v>
      </c>
      <c r="F27" s="46">
        <v>9.5</v>
      </c>
      <c r="G27" s="46">
        <v>9</v>
      </c>
      <c r="H27" s="46">
        <v>9.4</v>
      </c>
      <c r="I27" s="46">
        <v>8.1999999999999993</v>
      </c>
      <c r="J27" s="46">
        <v>7.9</v>
      </c>
      <c r="K27" s="46">
        <v>8</v>
      </c>
      <c r="L27" s="46">
        <v>8.6</v>
      </c>
      <c r="M27" s="46">
        <v>8.5</v>
      </c>
      <c r="N27" s="46">
        <v>9</v>
      </c>
      <c r="O27" s="46">
        <v>9.1</v>
      </c>
      <c r="P27" s="46">
        <v>10.3</v>
      </c>
      <c r="Q27" s="46">
        <v>9</v>
      </c>
      <c r="R27" s="46">
        <v>10.199999999999999</v>
      </c>
      <c r="S27" s="46">
        <v>9.6999999999999993</v>
      </c>
      <c r="T27" s="46">
        <v>8.6</v>
      </c>
      <c r="U27" s="46">
        <v>8.6999999999999993</v>
      </c>
      <c r="V27" s="46">
        <v>9.3000000000000007</v>
      </c>
      <c r="W27" s="46">
        <v>9.5</v>
      </c>
      <c r="X27" s="46">
        <v>8.3000000000000007</v>
      </c>
      <c r="Y27" s="46">
        <v>8.4</v>
      </c>
      <c r="Z27" s="46">
        <v>10.6</v>
      </c>
      <c r="AA27" s="46">
        <v>8.9</v>
      </c>
      <c r="AB27" s="46">
        <v>9.6999999999999993</v>
      </c>
      <c r="AC27" s="46">
        <v>9.1999999999999993</v>
      </c>
      <c r="AD27" s="46">
        <v>8.3000000000000007</v>
      </c>
      <c r="AE27" s="46">
        <v>8.5</v>
      </c>
      <c r="AF27" s="46">
        <v>7.9</v>
      </c>
      <c r="AG27" s="46">
        <v>9.4</v>
      </c>
      <c r="AH27" s="46">
        <v>8.3000000000000007</v>
      </c>
      <c r="AI27" s="46">
        <v>8.1</v>
      </c>
      <c r="AJ27" s="46">
        <v>302.09999999999997</v>
      </c>
    </row>
    <row r="28" spans="1:36" x14ac:dyDescent="0.25">
      <c r="A28" t="s">
        <v>202</v>
      </c>
      <c r="B28" s="46">
        <v>9.8000000000000007</v>
      </c>
      <c r="C28" s="46">
        <v>9.9</v>
      </c>
      <c r="D28" s="46">
        <v>10</v>
      </c>
      <c r="E28" s="46">
        <v>9.6</v>
      </c>
      <c r="F28" s="46">
        <v>10.199999999999999</v>
      </c>
      <c r="G28" s="46">
        <v>10.4</v>
      </c>
      <c r="H28" s="46">
        <v>10.4</v>
      </c>
      <c r="I28" s="46">
        <v>9.6</v>
      </c>
      <c r="J28" s="46">
        <v>9.8000000000000007</v>
      </c>
      <c r="K28" s="46">
        <v>9.6</v>
      </c>
      <c r="L28" s="46">
        <v>9.9</v>
      </c>
      <c r="M28" s="46">
        <v>10</v>
      </c>
      <c r="N28" s="46">
        <v>9.6999999999999993</v>
      </c>
      <c r="O28" s="46">
        <v>10.3</v>
      </c>
      <c r="P28" s="46">
        <v>11.1</v>
      </c>
      <c r="Q28" s="46">
        <v>10.5</v>
      </c>
      <c r="R28" s="46">
        <v>11.2</v>
      </c>
      <c r="S28" s="46">
        <v>10.6</v>
      </c>
      <c r="T28" s="46">
        <v>9.9</v>
      </c>
      <c r="U28" s="46">
        <v>10.3</v>
      </c>
      <c r="V28" s="46">
        <v>10.5</v>
      </c>
      <c r="W28" s="46">
        <v>10.6</v>
      </c>
      <c r="X28" s="46">
        <v>9.5</v>
      </c>
      <c r="Y28" s="46">
        <v>9.5</v>
      </c>
      <c r="Z28" s="46">
        <v>11.5</v>
      </c>
      <c r="AA28" s="46">
        <v>10.4</v>
      </c>
      <c r="AB28" s="46">
        <v>10.199999999999999</v>
      </c>
      <c r="AC28" s="46">
        <v>10</v>
      </c>
      <c r="AD28" s="46">
        <v>9.9</v>
      </c>
      <c r="AE28" s="46">
        <v>9.5</v>
      </c>
      <c r="AF28" s="46">
        <v>9.5</v>
      </c>
      <c r="AG28" s="46">
        <v>10</v>
      </c>
      <c r="AH28" s="46">
        <v>9.6</v>
      </c>
      <c r="AI28" s="46">
        <v>9.8000000000000007</v>
      </c>
      <c r="AJ28" s="46">
        <v>343.29999999999995</v>
      </c>
    </row>
    <row r="29" spans="1:36" x14ac:dyDescent="0.25">
      <c r="A29" t="s">
        <v>203</v>
      </c>
      <c r="B29" s="46">
        <v>7</v>
      </c>
      <c r="C29" s="46">
        <v>8.6999999999999993</v>
      </c>
      <c r="D29" s="46">
        <v>8.3000000000000007</v>
      </c>
      <c r="E29" s="46">
        <v>7.6</v>
      </c>
      <c r="F29" s="46">
        <v>9.1999999999999993</v>
      </c>
      <c r="G29" s="46">
        <v>8.3000000000000007</v>
      </c>
      <c r="H29" s="46">
        <v>8.5</v>
      </c>
      <c r="I29" s="46">
        <v>7.3000000000000007</v>
      </c>
      <c r="J29" s="46">
        <v>7.1</v>
      </c>
      <c r="K29" s="46">
        <v>7.4</v>
      </c>
      <c r="L29" s="46">
        <v>7.6999999999999993</v>
      </c>
      <c r="M29" s="46">
        <v>8.3000000000000007</v>
      </c>
      <c r="N29" s="46">
        <v>8.5</v>
      </c>
      <c r="O29" s="46">
        <v>8.1</v>
      </c>
      <c r="P29" s="46">
        <v>9.3000000000000007</v>
      </c>
      <c r="Q29" s="46">
        <v>8</v>
      </c>
      <c r="R29" s="46">
        <v>9.4</v>
      </c>
      <c r="S29" s="46">
        <v>9</v>
      </c>
      <c r="T29" s="46">
        <v>8</v>
      </c>
      <c r="U29" s="46">
        <v>7.6</v>
      </c>
      <c r="V29" s="46">
        <v>8.9</v>
      </c>
      <c r="W29" s="46">
        <v>8.4</v>
      </c>
      <c r="X29" s="46">
        <v>8</v>
      </c>
      <c r="Y29" s="46">
        <v>8.1</v>
      </c>
      <c r="Z29" s="46">
        <v>9.9</v>
      </c>
      <c r="AA29" s="46">
        <v>7.9</v>
      </c>
      <c r="AB29" s="46">
        <v>9.4</v>
      </c>
      <c r="AC29" s="46">
        <v>9.5</v>
      </c>
      <c r="AD29" s="46">
        <v>7.3000000000000007</v>
      </c>
      <c r="AE29" s="46">
        <v>8.3000000000000007</v>
      </c>
      <c r="AF29" s="46">
        <v>7.4</v>
      </c>
      <c r="AG29" s="46">
        <v>9.1</v>
      </c>
      <c r="AH29" s="46">
        <v>8.3000000000000007</v>
      </c>
      <c r="AI29" s="46">
        <v>8</v>
      </c>
      <c r="AJ29" s="46">
        <v>281.80000000000007</v>
      </c>
    </row>
    <row r="30" spans="1:36" x14ac:dyDescent="0.25">
      <c r="A30" t="s">
        <v>204</v>
      </c>
      <c r="B30" s="46">
        <v>11.5</v>
      </c>
      <c r="C30" s="46">
        <v>11.1</v>
      </c>
      <c r="D30" s="46">
        <v>11.9</v>
      </c>
      <c r="E30" s="46">
        <v>11</v>
      </c>
      <c r="F30" s="46">
        <v>10.8</v>
      </c>
      <c r="G30" s="46">
        <v>12.4</v>
      </c>
      <c r="H30" s="46">
        <v>11.7</v>
      </c>
      <c r="I30" s="46">
        <v>11.1</v>
      </c>
      <c r="J30" s="46">
        <v>10.8</v>
      </c>
      <c r="K30" s="46">
        <v>10.8</v>
      </c>
      <c r="L30" s="46">
        <v>11.4</v>
      </c>
      <c r="M30" s="46">
        <v>11.7</v>
      </c>
      <c r="N30" s="46">
        <v>10.4</v>
      </c>
      <c r="O30" s="46">
        <v>11.6</v>
      </c>
      <c r="P30" s="46">
        <v>11.7</v>
      </c>
      <c r="Q30" s="46">
        <v>11.9</v>
      </c>
      <c r="R30" s="46">
        <v>11.7</v>
      </c>
      <c r="S30" s="46">
        <v>11.5</v>
      </c>
      <c r="T30" s="46">
        <v>11.4</v>
      </c>
      <c r="U30" s="46">
        <v>10.7</v>
      </c>
      <c r="V30" s="46">
        <v>11.5</v>
      </c>
      <c r="W30" s="46">
        <v>11.7</v>
      </c>
      <c r="X30" s="46">
        <v>11.1</v>
      </c>
      <c r="Y30" s="46">
        <v>11</v>
      </c>
      <c r="Z30" s="46">
        <v>12.3</v>
      </c>
      <c r="AA30" s="46">
        <v>11.6</v>
      </c>
      <c r="AB30" s="46">
        <v>11</v>
      </c>
      <c r="AC30" s="46">
        <v>10.9</v>
      </c>
      <c r="AD30" s="46">
        <v>11.5</v>
      </c>
      <c r="AE30" s="46">
        <v>10.8</v>
      </c>
      <c r="AF30" s="46">
        <v>10</v>
      </c>
      <c r="AG30" s="46">
        <v>10.4</v>
      </c>
      <c r="AH30" s="46">
        <v>10.5</v>
      </c>
      <c r="AI30" s="46">
        <v>11</v>
      </c>
      <c r="AJ30" s="46">
        <v>382.4</v>
      </c>
    </row>
    <row r="31" spans="1:36" x14ac:dyDescent="0.25">
      <c r="A31" t="s">
        <v>205</v>
      </c>
      <c r="B31" s="46">
        <v>10.3</v>
      </c>
      <c r="C31" s="46">
        <v>10.199999999999999</v>
      </c>
      <c r="D31" s="46">
        <v>10.6</v>
      </c>
      <c r="E31" s="46">
        <v>9.9</v>
      </c>
      <c r="F31" s="46">
        <v>10.199999999999999</v>
      </c>
      <c r="G31" s="46">
        <v>11.1</v>
      </c>
      <c r="H31" s="46">
        <v>10.4</v>
      </c>
      <c r="I31" s="46">
        <v>10.5</v>
      </c>
      <c r="J31" s="46">
        <v>10.3</v>
      </c>
      <c r="K31" s="46">
        <v>10.3</v>
      </c>
      <c r="L31" s="46">
        <v>10.3</v>
      </c>
      <c r="M31" s="46">
        <v>10.6</v>
      </c>
      <c r="N31" s="46">
        <v>9.8000000000000007</v>
      </c>
      <c r="O31" s="46">
        <v>10.5</v>
      </c>
      <c r="P31" s="46">
        <v>10.7</v>
      </c>
      <c r="Q31" s="46">
        <v>10.6</v>
      </c>
      <c r="R31" s="46">
        <v>10.3</v>
      </c>
      <c r="S31" s="46">
        <v>10.5</v>
      </c>
      <c r="T31" s="46">
        <v>10.3</v>
      </c>
      <c r="U31" s="46">
        <v>10.6</v>
      </c>
      <c r="V31" s="46">
        <v>10.3</v>
      </c>
      <c r="W31" s="46">
        <v>10.3</v>
      </c>
      <c r="X31" s="46">
        <v>10.199999999999999</v>
      </c>
      <c r="Y31" s="46">
        <v>10.1</v>
      </c>
      <c r="Z31" s="46">
        <v>11.3</v>
      </c>
      <c r="AA31" s="46">
        <v>10.5</v>
      </c>
      <c r="AB31" s="46">
        <v>10.4</v>
      </c>
      <c r="AC31" s="46">
        <v>10.199999999999999</v>
      </c>
      <c r="AD31" s="46">
        <v>10.8</v>
      </c>
      <c r="AE31" s="46">
        <v>9.6999999999999993</v>
      </c>
      <c r="AF31" s="46">
        <v>9.9</v>
      </c>
      <c r="AG31" s="46">
        <v>9.9</v>
      </c>
      <c r="AH31" s="46">
        <v>10.3</v>
      </c>
      <c r="AI31" s="46">
        <v>10.4</v>
      </c>
      <c r="AJ31" s="46">
        <v>352.2999999999999</v>
      </c>
    </row>
    <row r="32" spans="1:36" x14ac:dyDescent="0.25">
      <c r="A32" t="s">
        <v>206</v>
      </c>
      <c r="B32" s="46">
        <v>15.8</v>
      </c>
      <c r="C32" s="46">
        <v>13.6</v>
      </c>
      <c r="D32" s="46">
        <v>15.2</v>
      </c>
      <c r="E32" s="46">
        <v>14.2</v>
      </c>
      <c r="F32" s="46">
        <v>12.5</v>
      </c>
      <c r="G32" s="46">
        <v>15.8</v>
      </c>
      <c r="H32" s="46">
        <v>14.6</v>
      </c>
      <c r="I32" s="46">
        <v>15.6</v>
      </c>
      <c r="J32" s="46">
        <v>16.2</v>
      </c>
      <c r="K32" s="46">
        <v>15.5</v>
      </c>
      <c r="L32" s="46">
        <v>14.6</v>
      </c>
      <c r="M32" s="46">
        <v>15.4</v>
      </c>
      <c r="N32" s="46">
        <v>12.9</v>
      </c>
      <c r="O32" s="46">
        <v>14.9</v>
      </c>
      <c r="P32" s="46">
        <v>12.6</v>
      </c>
      <c r="Q32" s="46">
        <v>15.6</v>
      </c>
      <c r="R32" s="46">
        <v>13.2</v>
      </c>
      <c r="S32" s="46">
        <v>14</v>
      </c>
      <c r="T32" s="46">
        <v>15</v>
      </c>
      <c r="U32" s="46">
        <v>15.1</v>
      </c>
      <c r="V32" s="46">
        <v>14</v>
      </c>
      <c r="W32" s="46">
        <v>13.9</v>
      </c>
      <c r="X32" s="46">
        <v>14</v>
      </c>
      <c r="Y32" s="46">
        <v>14.2</v>
      </c>
      <c r="Z32" s="46">
        <v>13.6</v>
      </c>
      <c r="AA32" s="46">
        <v>15</v>
      </c>
      <c r="AB32" s="46">
        <v>12.2</v>
      </c>
      <c r="AC32" s="46">
        <v>13.4</v>
      </c>
      <c r="AD32" s="46">
        <v>16.2</v>
      </c>
      <c r="AE32" s="46">
        <v>14.5</v>
      </c>
      <c r="AF32" s="46">
        <v>14.7</v>
      </c>
      <c r="AG32" s="46">
        <v>12</v>
      </c>
      <c r="AH32" s="46">
        <v>14.3</v>
      </c>
      <c r="AI32" s="46">
        <v>15.5</v>
      </c>
      <c r="AJ32" s="46">
        <v>489.7999999999999</v>
      </c>
    </row>
    <row r="33" spans="1:36" x14ac:dyDescent="0.25">
      <c r="A33" t="s">
        <v>207</v>
      </c>
      <c r="B33" s="46">
        <v>12.7</v>
      </c>
      <c r="C33" s="46">
        <v>14.1</v>
      </c>
      <c r="D33" s="46">
        <v>14.2</v>
      </c>
      <c r="E33" s="46">
        <v>14.1</v>
      </c>
      <c r="F33" s="46">
        <v>13.4</v>
      </c>
      <c r="G33" s="46">
        <v>13.6</v>
      </c>
      <c r="H33" s="46">
        <v>13.6</v>
      </c>
      <c r="I33" s="46">
        <v>13.8</v>
      </c>
      <c r="J33" s="46">
        <v>15.3</v>
      </c>
      <c r="K33" s="46">
        <v>14.2</v>
      </c>
      <c r="L33" s="46">
        <v>13.6</v>
      </c>
      <c r="M33" s="46">
        <v>15</v>
      </c>
      <c r="N33" s="46">
        <v>11.8</v>
      </c>
      <c r="O33" s="46">
        <v>14.4</v>
      </c>
      <c r="P33" s="46">
        <v>13.3</v>
      </c>
      <c r="Q33" s="46">
        <v>13.9</v>
      </c>
      <c r="R33" s="46">
        <v>13.5</v>
      </c>
      <c r="S33" s="46">
        <v>13.6</v>
      </c>
      <c r="T33" s="46">
        <v>13.6</v>
      </c>
      <c r="U33" s="46">
        <v>12.7</v>
      </c>
      <c r="V33" s="46">
        <v>13.5</v>
      </c>
      <c r="W33" s="46">
        <v>14.5</v>
      </c>
      <c r="X33" s="46">
        <v>12.8</v>
      </c>
      <c r="Y33" s="46">
        <v>13.9</v>
      </c>
      <c r="Z33" s="46">
        <v>14.2</v>
      </c>
      <c r="AA33" s="46">
        <v>13.3</v>
      </c>
      <c r="AB33" s="46">
        <v>13</v>
      </c>
      <c r="AC33" s="46">
        <v>12.5</v>
      </c>
      <c r="AD33" s="46">
        <v>14.5</v>
      </c>
      <c r="AE33" s="46">
        <v>14.2</v>
      </c>
      <c r="AF33" s="46">
        <v>13.4</v>
      </c>
      <c r="AG33" s="46">
        <v>12</v>
      </c>
      <c r="AH33" s="46">
        <v>12.9</v>
      </c>
      <c r="AI33" s="46">
        <v>12.9</v>
      </c>
      <c r="AJ33" s="46">
        <v>461.99999999999989</v>
      </c>
    </row>
    <row r="34" spans="1:36" x14ac:dyDescent="0.25">
      <c r="A34" t="s">
        <v>208</v>
      </c>
      <c r="B34" s="46">
        <v>11.1</v>
      </c>
      <c r="C34" s="46">
        <v>12</v>
      </c>
      <c r="D34" s="46">
        <v>11.8</v>
      </c>
      <c r="E34" s="46">
        <v>11.5</v>
      </c>
      <c r="F34" s="46">
        <v>11.5</v>
      </c>
      <c r="G34" s="46">
        <v>11.1</v>
      </c>
      <c r="H34" s="46">
        <v>12</v>
      </c>
      <c r="I34" s="46">
        <v>10.7</v>
      </c>
      <c r="J34" s="46">
        <v>11.9</v>
      </c>
      <c r="K34" s="46">
        <v>10.9</v>
      </c>
      <c r="L34" s="46">
        <v>11.1</v>
      </c>
      <c r="M34" s="46">
        <v>11.9</v>
      </c>
      <c r="N34" s="46">
        <v>9.8000000000000007</v>
      </c>
      <c r="O34" s="46">
        <v>12.5</v>
      </c>
      <c r="P34" s="46">
        <v>12.3</v>
      </c>
      <c r="Q34" s="46">
        <v>11</v>
      </c>
      <c r="R34" s="46">
        <v>12.4</v>
      </c>
      <c r="S34" s="46">
        <v>12.4</v>
      </c>
      <c r="T34" s="46">
        <v>11.9</v>
      </c>
      <c r="U34" s="46">
        <v>9.4</v>
      </c>
      <c r="V34" s="46">
        <v>11.6</v>
      </c>
      <c r="W34" s="46">
        <v>12.1</v>
      </c>
      <c r="X34" s="46">
        <v>10.3</v>
      </c>
      <c r="Y34" s="46">
        <v>11.7</v>
      </c>
      <c r="Z34" s="46">
        <v>12.9</v>
      </c>
      <c r="AA34" s="46">
        <v>10.5</v>
      </c>
      <c r="AB34" s="46">
        <v>12</v>
      </c>
      <c r="AC34" s="46">
        <v>11</v>
      </c>
      <c r="AD34" s="46">
        <v>10.8</v>
      </c>
      <c r="AE34" s="46">
        <v>10.9</v>
      </c>
      <c r="AF34" s="46">
        <v>9.5</v>
      </c>
      <c r="AG34" s="46">
        <v>9.3000000000000007</v>
      </c>
      <c r="AH34" s="46">
        <v>10</v>
      </c>
      <c r="AI34" s="46">
        <v>8.9</v>
      </c>
      <c r="AJ34" s="46">
        <v>380.7</v>
      </c>
    </row>
    <row r="35" spans="1:36" x14ac:dyDescent="0.25">
      <c r="A35" t="s">
        <v>209</v>
      </c>
      <c r="B35" s="46">
        <v>9.4</v>
      </c>
      <c r="C35" s="46">
        <v>10.7</v>
      </c>
      <c r="D35" s="46">
        <v>10.199999999999999</v>
      </c>
      <c r="E35" s="46">
        <v>10.1</v>
      </c>
      <c r="F35" s="46">
        <v>10.4</v>
      </c>
      <c r="G35" s="46">
        <v>10.199999999999999</v>
      </c>
      <c r="H35" s="46">
        <v>10.7</v>
      </c>
      <c r="I35" s="46">
        <v>9.1</v>
      </c>
      <c r="J35" s="46">
        <v>9.4</v>
      </c>
      <c r="K35" s="46">
        <v>9.6</v>
      </c>
      <c r="L35" s="46">
        <v>10</v>
      </c>
      <c r="M35" s="46">
        <v>10.199999999999999</v>
      </c>
      <c r="N35" s="46">
        <v>9.8000000000000007</v>
      </c>
      <c r="O35" s="46">
        <v>10.7</v>
      </c>
      <c r="P35" s="46">
        <v>11.5</v>
      </c>
      <c r="Q35" s="46">
        <v>9.6</v>
      </c>
      <c r="R35" s="46">
        <v>11.2</v>
      </c>
      <c r="S35" s="46">
        <v>11</v>
      </c>
      <c r="T35" s="46">
        <v>10.5</v>
      </c>
      <c r="U35" s="46">
        <v>8.8000000000000007</v>
      </c>
      <c r="V35" s="46">
        <v>10.6</v>
      </c>
      <c r="W35" s="46">
        <v>10.8</v>
      </c>
      <c r="X35" s="46">
        <v>9.6999999999999993</v>
      </c>
      <c r="Y35" s="46">
        <v>10.4</v>
      </c>
      <c r="Z35" s="46">
        <v>11.9</v>
      </c>
      <c r="AA35" s="46">
        <v>9.3000000000000007</v>
      </c>
      <c r="AB35" s="46">
        <v>11.1</v>
      </c>
      <c r="AC35" s="46">
        <v>10.6</v>
      </c>
      <c r="AD35" s="46">
        <v>9.4</v>
      </c>
      <c r="AE35" s="46">
        <v>10</v>
      </c>
      <c r="AF35" s="46">
        <v>9</v>
      </c>
      <c r="AG35" s="46">
        <v>10.1</v>
      </c>
      <c r="AH35" s="46">
        <v>9.6</v>
      </c>
      <c r="AI35" s="46">
        <v>9</v>
      </c>
      <c r="AJ35" s="46">
        <v>344.60000000000008</v>
      </c>
    </row>
    <row r="36" spans="1:36" x14ac:dyDescent="0.25">
      <c r="A36" t="s">
        <v>210</v>
      </c>
      <c r="B36" s="46">
        <v>11.5</v>
      </c>
      <c r="C36" s="46">
        <v>11.6</v>
      </c>
      <c r="D36" s="46">
        <v>11.5</v>
      </c>
      <c r="E36" s="46">
        <v>11.4</v>
      </c>
      <c r="F36" s="46">
        <v>11.4</v>
      </c>
      <c r="G36" s="46">
        <v>12.2</v>
      </c>
      <c r="H36" s="46">
        <v>12.7</v>
      </c>
      <c r="I36" s="46">
        <v>11.2</v>
      </c>
      <c r="J36" s="46">
        <v>11.4</v>
      </c>
      <c r="K36" s="46">
        <v>11.1</v>
      </c>
      <c r="L36" s="46">
        <v>12</v>
      </c>
      <c r="M36" s="46">
        <v>11.4</v>
      </c>
      <c r="N36" s="46">
        <v>11</v>
      </c>
      <c r="O36" s="46">
        <v>12.3</v>
      </c>
      <c r="P36" s="46">
        <v>12.4</v>
      </c>
      <c r="Q36" s="46">
        <v>12.1</v>
      </c>
      <c r="R36" s="46">
        <v>12.2</v>
      </c>
      <c r="S36" s="46">
        <v>12.4</v>
      </c>
      <c r="T36" s="46">
        <v>12</v>
      </c>
      <c r="U36" s="46">
        <v>11.7</v>
      </c>
      <c r="V36" s="46">
        <v>12.1</v>
      </c>
      <c r="W36" s="46">
        <v>12.5</v>
      </c>
      <c r="X36" s="46">
        <v>11</v>
      </c>
      <c r="Y36" s="46">
        <v>11.1</v>
      </c>
      <c r="Z36" s="46">
        <v>12.4</v>
      </c>
      <c r="AA36" s="46">
        <v>12.4</v>
      </c>
      <c r="AB36" s="46">
        <v>11.5</v>
      </c>
      <c r="AC36" s="46">
        <v>11.1</v>
      </c>
      <c r="AD36" s="46">
        <v>11.5</v>
      </c>
      <c r="AE36" s="46">
        <v>11</v>
      </c>
      <c r="AF36" s="46">
        <v>10.8</v>
      </c>
      <c r="AG36" s="46">
        <v>11.2</v>
      </c>
      <c r="AH36" s="46">
        <v>10.9</v>
      </c>
      <c r="AI36" s="46">
        <v>11.1</v>
      </c>
      <c r="AJ36" s="46">
        <v>396.1</v>
      </c>
    </row>
    <row r="37" spans="1:36" x14ac:dyDescent="0.25">
      <c r="A37" t="s">
        <v>213</v>
      </c>
      <c r="B37" s="46">
        <v>12.2</v>
      </c>
      <c r="C37" s="46">
        <v>12.1</v>
      </c>
      <c r="D37" s="46">
        <v>12.3</v>
      </c>
      <c r="E37" s="46">
        <v>11.5</v>
      </c>
      <c r="F37" s="46">
        <v>11.3</v>
      </c>
      <c r="G37" s="46">
        <v>12.6</v>
      </c>
      <c r="H37" s="46">
        <v>12.5</v>
      </c>
      <c r="I37" s="46">
        <v>11.8</v>
      </c>
      <c r="J37" s="46">
        <v>11.8</v>
      </c>
      <c r="K37" s="46">
        <v>11.5</v>
      </c>
      <c r="L37" s="46">
        <v>12</v>
      </c>
      <c r="M37" s="46">
        <v>12.3</v>
      </c>
      <c r="N37" s="46">
        <v>11</v>
      </c>
      <c r="O37" s="46">
        <v>12.1</v>
      </c>
      <c r="P37" s="46">
        <v>11.7</v>
      </c>
      <c r="Q37" s="46">
        <v>12.4</v>
      </c>
      <c r="R37" s="46">
        <v>12.2</v>
      </c>
      <c r="S37" s="46">
        <v>12.2</v>
      </c>
      <c r="T37" s="46">
        <v>12.1</v>
      </c>
      <c r="U37" s="46">
        <v>11.7</v>
      </c>
      <c r="V37" s="46">
        <v>11.9</v>
      </c>
      <c r="W37" s="46">
        <v>12.2</v>
      </c>
      <c r="X37" s="46">
        <v>11.7</v>
      </c>
      <c r="Y37" s="46">
        <v>11.7</v>
      </c>
      <c r="Z37" s="46">
        <v>12.6</v>
      </c>
      <c r="AA37" s="46">
        <v>12.5</v>
      </c>
      <c r="AB37" s="46">
        <v>11.4</v>
      </c>
      <c r="AC37" s="46">
        <v>11.5</v>
      </c>
      <c r="AD37" s="46">
        <v>11.6</v>
      </c>
      <c r="AE37" s="46">
        <v>11.4</v>
      </c>
      <c r="AF37" s="46">
        <v>11.1</v>
      </c>
      <c r="AG37" s="46">
        <v>11.1</v>
      </c>
      <c r="AH37" s="46">
        <v>11.7</v>
      </c>
      <c r="AI37" s="46">
        <v>12</v>
      </c>
      <c r="AJ37" s="46">
        <v>403.69999999999993</v>
      </c>
    </row>
    <row r="38" spans="1:36" x14ac:dyDescent="0.25">
      <c r="A38" t="s">
        <v>214</v>
      </c>
      <c r="B38" s="46">
        <v>10.8</v>
      </c>
      <c r="C38" s="46">
        <v>10.3</v>
      </c>
      <c r="D38" s="46">
        <v>10.6</v>
      </c>
      <c r="E38" s="46">
        <v>10.4</v>
      </c>
      <c r="F38" s="46">
        <v>10.3</v>
      </c>
      <c r="G38" s="46">
        <v>10.8</v>
      </c>
      <c r="H38" s="46">
        <v>10.4</v>
      </c>
      <c r="I38" s="46">
        <v>10.8</v>
      </c>
      <c r="J38" s="46">
        <v>11.3</v>
      </c>
      <c r="K38" s="46">
        <v>9.6999999999999993</v>
      </c>
      <c r="L38" s="46">
        <v>10.1</v>
      </c>
      <c r="M38" s="46">
        <v>10.4</v>
      </c>
      <c r="N38" s="46">
        <v>10.4</v>
      </c>
      <c r="O38" s="46">
        <v>10.4</v>
      </c>
      <c r="P38" s="46">
        <v>10.5</v>
      </c>
      <c r="Q38" s="46">
        <v>10.9</v>
      </c>
      <c r="R38" s="46">
        <v>10.5</v>
      </c>
      <c r="S38" s="46">
        <v>10.4</v>
      </c>
      <c r="T38" s="46">
        <v>10.1</v>
      </c>
      <c r="U38" s="46">
        <v>11.9</v>
      </c>
      <c r="V38" s="46">
        <v>10.3</v>
      </c>
      <c r="W38" s="46">
        <v>10.3</v>
      </c>
      <c r="X38" s="46">
        <v>10.199999999999999</v>
      </c>
      <c r="Y38" s="46">
        <v>9.9</v>
      </c>
      <c r="Z38" s="46">
        <v>11.1</v>
      </c>
      <c r="AA38" s="46">
        <v>10.8</v>
      </c>
      <c r="AB38" s="46">
        <v>10.5</v>
      </c>
      <c r="AC38" s="46">
        <v>10.6</v>
      </c>
      <c r="AD38" s="46">
        <v>10.7</v>
      </c>
      <c r="AE38" s="46">
        <v>9.6999999999999993</v>
      </c>
      <c r="AF38" s="46">
        <v>9.8000000000000007</v>
      </c>
      <c r="AG38" s="46">
        <v>10.5</v>
      </c>
      <c r="AH38" s="46">
        <v>9.8000000000000007</v>
      </c>
      <c r="AI38" s="46">
        <v>10</v>
      </c>
      <c r="AJ38" s="46">
        <v>355.2000000000001</v>
      </c>
    </row>
    <row r="39" spans="1:36" x14ac:dyDescent="0.25">
      <c r="A39" t="s">
        <v>215</v>
      </c>
      <c r="B39" s="46">
        <v>8.1</v>
      </c>
      <c r="C39" s="46">
        <v>8.1999999999999993</v>
      </c>
      <c r="D39" s="46">
        <v>8.1</v>
      </c>
      <c r="E39" s="46">
        <v>7.9</v>
      </c>
      <c r="F39" s="46">
        <v>9.1</v>
      </c>
      <c r="G39" s="46">
        <v>8.3000000000000007</v>
      </c>
      <c r="H39" s="46">
        <v>8.6</v>
      </c>
      <c r="I39" s="46">
        <v>7.9</v>
      </c>
      <c r="J39" s="46">
        <v>8.1</v>
      </c>
      <c r="K39" s="46">
        <v>7.5</v>
      </c>
      <c r="L39" s="46">
        <v>7.6999999999999993</v>
      </c>
      <c r="M39" s="46">
        <v>8.1</v>
      </c>
      <c r="N39" s="46">
        <v>8.4</v>
      </c>
      <c r="O39" s="46">
        <v>8.1999999999999993</v>
      </c>
      <c r="P39" s="46">
        <v>9.6999999999999993</v>
      </c>
      <c r="Q39" s="46">
        <v>8.1</v>
      </c>
      <c r="R39" s="46">
        <v>9.8000000000000007</v>
      </c>
      <c r="S39" s="46">
        <v>9.3000000000000007</v>
      </c>
      <c r="T39" s="46">
        <v>7.6999999999999993</v>
      </c>
      <c r="U39" s="46">
        <v>9</v>
      </c>
      <c r="V39" s="46">
        <v>8.6999999999999993</v>
      </c>
      <c r="W39" s="46">
        <v>8.6</v>
      </c>
      <c r="X39" s="46">
        <v>7.8000000000000007</v>
      </c>
      <c r="Y39" s="46">
        <v>7.8000000000000007</v>
      </c>
      <c r="Z39" s="46">
        <v>9.8000000000000007</v>
      </c>
      <c r="AA39" s="46">
        <v>8.1</v>
      </c>
      <c r="AB39" s="46">
        <v>9.8000000000000007</v>
      </c>
      <c r="AC39" s="46">
        <v>9.3000000000000007</v>
      </c>
      <c r="AD39" s="46">
        <v>8</v>
      </c>
      <c r="AE39" s="46">
        <v>7.8000000000000007</v>
      </c>
      <c r="AF39" s="46">
        <v>7.4</v>
      </c>
      <c r="AG39" s="46">
        <v>9.4</v>
      </c>
      <c r="AH39" s="46">
        <v>7.6</v>
      </c>
      <c r="AI39" s="46">
        <v>7.6999999999999993</v>
      </c>
      <c r="AJ39" s="46">
        <v>285.60000000000002</v>
      </c>
    </row>
    <row r="40" spans="1:36" x14ac:dyDescent="0.25">
      <c r="A40" t="s">
        <v>216</v>
      </c>
      <c r="B40" s="46">
        <v>7.4</v>
      </c>
      <c r="C40" s="46">
        <v>8.6999999999999993</v>
      </c>
      <c r="D40" s="46">
        <v>7.5</v>
      </c>
      <c r="E40" s="46">
        <v>7.4</v>
      </c>
      <c r="F40" s="46">
        <v>9.4</v>
      </c>
      <c r="G40" s="46">
        <v>8</v>
      </c>
      <c r="H40" s="46">
        <v>9.5</v>
      </c>
      <c r="I40" s="46">
        <v>7</v>
      </c>
      <c r="J40" s="46">
        <v>7.1</v>
      </c>
      <c r="K40" s="46">
        <v>7</v>
      </c>
      <c r="L40" s="46">
        <v>8.1</v>
      </c>
      <c r="M40" s="46">
        <v>7.4</v>
      </c>
      <c r="N40" s="46">
        <v>8.5</v>
      </c>
      <c r="O40" s="46">
        <v>8.9</v>
      </c>
      <c r="P40" s="46">
        <v>9.6999999999999993</v>
      </c>
      <c r="Q40" s="46">
        <v>7.9</v>
      </c>
      <c r="R40" s="46">
        <v>10</v>
      </c>
      <c r="S40" s="46">
        <v>9.6</v>
      </c>
      <c r="T40" s="46">
        <v>8.1</v>
      </c>
      <c r="U40" s="46">
        <v>8.3000000000000007</v>
      </c>
      <c r="V40" s="46">
        <v>9.1</v>
      </c>
      <c r="W40" s="46">
        <v>9.6999999999999993</v>
      </c>
      <c r="X40" s="46">
        <v>7.6</v>
      </c>
      <c r="Y40" s="46">
        <v>8.1</v>
      </c>
      <c r="Z40" s="46">
        <v>10</v>
      </c>
      <c r="AA40" s="46">
        <v>8.3000000000000007</v>
      </c>
      <c r="AB40" s="46">
        <v>9.9</v>
      </c>
      <c r="AC40" s="46">
        <v>8.9</v>
      </c>
      <c r="AD40" s="46">
        <v>7.1</v>
      </c>
      <c r="AE40" s="46">
        <v>7.9</v>
      </c>
      <c r="AF40" s="46">
        <v>6.8000000000000007</v>
      </c>
      <c r="AG40" s="46">
        <v>9.4</v>
      </c>
      <c r="AH40" s="46">
        <v>7.3000000000000007</v>
      </c>
      <c r="AI40" s="46">
        <v>7.1</v>
      </c>
      <c r="AJ40" s="46">
        <v>282.7</v>
      </c>
    </row>
    <row r="41" spans="1:36" x14ac:dyDescent="0.25">
      <c r="A41" t="s">
        <v>217</v>
      </c>
      <c r="B41" s="46">
        <v>8</v>
      </c>
      <c r="C41" s="46">
        <v>9</v>
      </c>
      <c r="D41" s="46">
        <v>8.6</v>
      </c>
      <c r="E41" s="46">
        <v>8.4</v>
      </c>
      <c r="F41" s="46">
        <v>9.4</v>
      </c>
      <c r="G41" s="46">
        <v>8.6999999999999993</v>
      </c>
      <c r="H41" s="46">
        <v>8.6999999999999993</v>
      </c>
      <c r="I41" s="46">
        <v>8.1999999999999993</v>
      </c>
      <c r="J41" s="46">
        <v>8.3000000000000007</v>
      </c>
      <c r="K41" s="46">
        <v>8.3000000000000007</v>
      </c>
      <c r="L41" s="46">
        <v>8.1</v>
      </c>
      <c r="M41" s="46">
        <v>8.5</v>
      </c>
      <c r="N41" s="46">
        <v>9.1999999999999993</v>
      </c>
      <c r="O41" s="46">
        <v>8.4</v>
      </c>
      <c r="P41" s="46">
        <v>9.4</v>
      </c>
      <c r="Q41" s="46">
        <v>8.4</v>
      </c>
      <c r="R41" s="46">
        <v>9.1999999999999993</v>
      </c>
      <c r="S41" s="46">
        <v>9.1999999999999993</v>
      </c>
      <c r="T41" s="46">
        <v>8.3000000000000007</v>
      </c>
      <c r="U41" s="46">
        <v>9.1</v>
      </c>
      <c r="V41" s="46">
        <v>8.8000000000000007</v>
      </c>
      <c r="W41" s="46">
        <v>8.6</v>
      </c>
      <c r="X41" s="46">
        <v>8.6</v>
      </c>
      <c r="Y41" s="46">
        <v>8.4</v>
      </c>
      <c r="Z41" s="46">
        <v>9.6</v>
      </c>
      <c r="AA41" s="46">
        <v>8.3000000000000007</v>
      </c>
      <c r="AB41" s="46">
        <v>9.6999999999999993</v>
      </c>
      <c r="AC41" s="46">
        <v>9.1</v>
      </c>
      <c r="AD41" s="46">
        <v>8.1999999999999993</v>
      </c>
      <c r="AE41" s="46">
        <v>8.6999999999999993</v>
      </c>
      <c r="AF41" s="46">
        <v>8.4</v>
      </c>
      <c r="AG41" s="46">
        <v>9.6999999999999993</v>
      </c>
      <c r="AH41" s="46">
        <v>8.6</v>
      </c>
      <c r="AI41" s="46">
        <v>8.5</v>
      </c>
      <c r="AJ41" s="46">
        <v>296.59999999999997</v>
      </c>
    </row>
    <row r="42" spans="1:36" x14ac:dyDescent="0.25">
      <c r="A42" t="s">
        <v>218</v>
      </c>
      <c r="B42" s="46">
        <v>7.3000000000000007</v>
      </c>
      <c r="C42" s="46">
        <v>8.6999999999999993</v>
      </c>
      <c r="D42" s="46">
        <v>7.4</v>
      </c>
      <c r="E42" s="46">
        <v>7.4</v>
      </c>
      <c r="F42" s="46">
        <v>9.5</v>
      </c>
      <c r="G42" s="46">
        <v>8</v>
      </c>
      <c r="H42" s="46">
        <v>8.8000000000000007</v>
      </c>
      <c r="I42" s="46">
        <v>7.4</v>
      </c>
      <c r="J42" s="46">
        <v>7.6</v>
      </c>
      <c r="K42" s="46">
        <v>6.8000000000000007</v>
      </c>
      <c r="L42" s="46">
        <v>7.8000000000000007</v>
      </c>
      <c r="M42" s="46">
        <v>7.3000000000000007</v>
      </c>
      <c r="N42" s="46">
        <v>8.6</v>
      </c>
      <c r="O42" s="46">
        <v>8.1999999999999993</v>
      </c>
      <c r="P42" s="46">
        <v>9.6999999999999993</v>
      </c>
      <c r="Q42" s="46">
        <v>8</v>
      </c>
      <c r="R42" s="46">
        <v>9</v>
      </c>
      <c r="S42" s="46">
        <v>8.9</v>
      </c>
      <c r="T42" s="46">
        <v>7.8000000000000007</v>
      </c>
      <c r="U42" s="46">
        <v>8.1999999999999993</v>
      </c>
      <c r="V42" s="46">
        <v>8.1999999999999993</v>
      </c>
      <c r="W42" s="46">
        <v>8.6</v>
      </c>
      <c r="X42" s="46">
        <v>7.6</v>
      </c>
      <c r="Y42" s="46">
        <v>7.4</v>
      </c>
      <c r="Z42" s="46">
        <v>9.4</v>
      </c>
      <c r="AA42" s="46">
        <v>8.3000000000000007</v>
      </c>
      <c r="AB42" s="46">
        <v>9.6999999999999993</v>
      </c>
      <c r="AC42" s="46">
        <v>7.5</v>
      </c>
      <c r="AD42" s="46">
        <v>7.6</v>
      </c>
      <c r="AE42" s="46">
        <v>7.9</v>
      </c>
      <c r="AF42" s="46">
        <v>6.6</v>
      </c>
      <c r="AG42" s="46">
        <v>9.5</v>
      </c>
      <c r="AH42" s="46">
        <v>6.8000000000000007</v>
      </c>
      <c r="AI42" s="46">
        <v>7</v>
      </c>
      <c r="AJ42" s="46">
        <v>274.5</v>
      </c>
    </row>
    <row r="43" spans="1:36" x14ac:dyDescent="0.25">
      <c r="A43" t="s">
        <v>219</v>
      </c>
      <c r="B43" s="46">
        <v>13.7</v>
      </c>
      <c r="C43" s="46">
        <v>14</v>
      </c>
      <c r="D43" s="46">
        <v>13.5</v>
      </c>
      <c r="E43" s="46">
        <v>13.9</v>
      </c>
      <c r="F43" s="46">
        <v>13.7</v>
      </c>
      <c r="G43" s="46">
        <v>14.8</v>
      </c>
      <c r="H43" s="46">
        <v>15.1</v>
      </c>
      <c r="I43" s="46">
        <v>13.4</v>
      </c>
      <c r="J43" s="46">
        <v>13.1</v>
      </c>
      <c r="K43" s="46">
        <v>13.8</v>
      </c>
      <c r="L43" s="46">
        <v>14.2</v>
      </c>
      <c r="M43" s="46">
        <v>13.6</v>
      </c>
      <c r="N43" s="46">
        <v>12.9</v>
      </c>
      <c r="O43" s="46">
        <v>14.3</v>
      </c>
      <c r="P43" s="46">
        <v>14</v>
      </c>
      <c r="Q43" s="46">
        <v>14.2</v>
      </c>
      <c r="R43" s="46">
        <v>12.8</v>
      </c>
      <c r="S43" s="46">
        <v>14.3</v>
      </c>
      <c r="T43" s="46">
        <v>13.5</v>
      </c>
      <c r="U43" s="46">
        <v>13.2</v>
      </c>
      <c r="V43" s="46">
        <v>13.5</v>
      </c>
      <c r="W43" s="46">
        <v>14.2</v>
      </c>
      <c r="X43" s="46">
        <v>13.4</v>
      </c>
      <c r="Y43" s="46">
        <v>13.4</v>
      </c>
      <c r="Z43" s="46">
        <v>14.1</v>
      </c>
      <c r="AA43" s="46">
        <v>14.6</v>
      </c>
      <c r="AB43" s="46">
        <v>12.8</v>
      </c>
      <c r="AC43" s="46">
        <v>12.8</v>
      </c>
      <c r="AD43" s="46">
        <v>14.1</v>
      </c>
      <c r="AE43" s="46">
        <v>13.4</v>
      </c>
      <c r="AF43" s="46">
        <v>12.8</v>
      </c>
      <c r="AG43" s="46">
        <v>14.2</v>
      </c>
      <c r="AH43" s="46">
        <v>12.9</v>
      </c>
      <c r="AI43" s="46">
        <v>13.9</v>
      </c>
      <c r="AJ43" s="46">
        <v>466.09999999999997</v>
      </c>
    </row>
    <row r="44" spans="1:36" x14ac:dyDescent="0.25">
      <c r="A44" t="s">
        <v>220</v>
      </c>
      <c r="B44" s="46">
        <v>13.3</v>
      </c>
      <c r="C44" s="46">
        <v>15.8</v>
      </c>
      <c r="D44" s="46">
        <v>14.3</v>
      </c>
      <c r="E44" s="46">
        <v>15.2</v>
      </c>
      <c r="F44" s="46">
        <v>15.9</v>
      </c>
      <c r="G44" s="46">
        <v>15.7</v>
      </c>
      <c r="H44" s="46">
        <v>17.899999999999999</v>
      </c>
      <c r="I44" s="46">
        <v>12.7</v>
      </c>
      <c r="J44" s="46">
        <v>11.5</v>
      </c>
      <c r="K44" s="46">
        <v>12.9</v>
      </c>
      <c r="L44" s="46">
        <v>16.3</v>
      </c>
      <c r="M44" s="46">
        <v>14.2</v>
      </c>
      <c r="N44" s="46">
        <v>13.7</v>
      </c>
      <c r="O44" s="46">
        <v>17</v>
      </c>
      <c r="P44" s="46">
        <v>16.100000000000001</v>
      </c>
      <c r="Q44" s="46">
        <v>15.6</v>
      </c>
      <c r="R44" s="46">
        <v>15.7</v>
      </c>
      <c r="S44" s="46">
        <v>16.7</v>
      </c>
      <c r="T44" s="46">
        <v>15.9</v>
      </c>
      <c r="U44" s="46">
        <v>11.1</v>
      </c>
      <c r="V44" s="46">
        <v>16.5</v>
      </c>
      <c r="W44" s="46">
        <v>16.899999999999999</v>
      </c>
      <c r="X44" s="46">
        <v>14.1</v>
      </c>
      <c r="Y44" s="46">
        <v>14.9</v>
      </c>
      <c r="Z44" s="46">
        <v>16.600000000000001</v>
      </c>
      <c r="AA44" s="46">
        <v>16.399999999999999</v>
      </c>
      <c r="AB44" s="46">
        <v>15.6</v>
      </c>
      <c r="AC44" s="46">
        <v>11.5</v>
      </c>
      <c r="AD44" s="46">
        <v>14</v>
      </c>
      <c r="AE44" s="46">
        <v>14.8</v>
      </c>
      <c r="AF44" s="46">
        <v>11.1</v>
      </c>
      <c r="AG44" s="46">
        <v>16.100000000000001</v>
      </c>
      <c r="AH44" s="46">
        <v>11.7</v>
      </c>
      <c r="AI44" s="46">
        <v>12.2</v>
      </c>
      <c r="AJ44" s="46">
        <v>499.90000000000003</v>
      </c>
    </row>
    <row r="45" spans="1:36" x14ac:dyDescent="0.25">
      <c r="A45" t="s">
        <v>221</v>
      </c>
      <c r="B45" s="46">
        <v>7.1999999999999993</v>
      </c>
      <c r="C45" s="46">
        <v>8.3000000000000007</v>
      </c>
      <c r="D45" s="46">
        <v>7.3000000000000007</v>
      </c>
      <c r="E45" s="46">
        <v>7.1999999999999993</v>
      </c>
      <c r="F45" s="46">
        <v>9</v>
      </c>
      <c r="G45" s="46">
        <v>7.6999999999999993</v>
      </c>
      <c r="H45" s="46">
        <v>10.8</v>
      </c>
      <c r="I45" s="46">
        <v>6.6</v>
      </c>
      <c r="J45" s="46">
        <v>6.9</v>
      </c>
      <c r="K45" s="46">
        <v>6.9</v>
      </c>
      <c r="L45" s="46">
        <v>8.6</v>
      </c>
      <c r="M45" s="46">
        <v>7.1</v>
      </c>
      <c r="N45" s="46">
        <v>6.9</v>
      </c>
      <c r="O45" s="46">
        <v>9.8000000000000007</v>
      </c>
      <c r="P45" s="46">
        <v>11.7</v>
      </c>
      <c r="Q45" s="46">
        <v>7.6999999999999993</v>
      </c>
      <c r="R45" s="46">
        <v>11.5</v>
      </c>
      <c r="S45" s="46">
        <v>10.4</v>
      </c>
      <c r="T45" s="46">
        <v>8.1999999999999993</v>
      </c>
      <c r="U45" s="46">
        <v>7.1</v>
      </c>
      <c r="V45" s="46">
        <v>9.1</v>
      </c>
      <c r="W45" s="46">
        <v>11.5</v>
      </c>
      <c r="X45" s="46">
        <v>6.9</v>
      </c>
      <c r="Y45" s="46">
        <v>7.3000000000000007</v>
      </c>
      <c r="Z45" s="46">
        <v>10.4</v>
      </c>
      <c r="AA45" s="46">
        <v>8.1999999999999993</v>
      </c>
      <c r="AB45" s="46">
        <v>10.8</v>
      </c>
      <c r="AC45" s="46">
        <v>7.8000000000000007</v>
      </c>
      <c r="AD45" s="46">
        <v>6.9</v>
      </c>
      <c r="AE45" s="46">
        <v>7</v>
      </c>
      <c r="AF45" s="46">
        <v>6.3000000000000007</v>
      </c>
      <c r="AG45" s="46">
        <v>7.4</v>
      </c>
      <c r="AH45" s="46">
        <v>6.6</v>
      </c>
      <c r="AI45" s="46">
        <v>6.4</v>
      </c>
      <c r="AJ45" s="46">
        <v>279.5</v>
      </c>
    </row>
    <row r="46" spans="1:36" x14ac:dyDescent="0.25">
      <c r="A46" t="s">
        <v>222</v>
      </c>
      <c r="B46" s="46">
        <v>7.6999999999999993</v>
      </c>
      <c r="C46" s="46">
        <v>8.1999999999999993</v>
      </c>
      <c r="D46" s="46">
        <v>7.5</v>
      </c>
      <c r="E46" s="46">
        <v>7.6999999999999993</v>
      </c>
      <c r="F46" s="46">
        <v>8.3000000000000007</v>
      </c>
      <c r="G46" s="46">
        <v>7.6999999999999993</v>
      </c>
      <c r="H46" s="46">
        <v>8</v>
      </c>
      <c r="I46" s="46">
        <v>7.1999999999999993</v>
      </c>
      <c r="J46" s="46">
        <v>8.1</v>
      </c>
      <c r="K46" s="46">
        <v>7.1999999999999993</v>
      </c>
      <c r="L46" s="46">
        <v>8.1999999999999993</v>
      </c>
      <c r="M46" s="46">
        <v>7.6</v>
      </c>
      <c r="N46" s="46">
        <v>7.1999999999999993</v>
      </c>
      <c r="O46" s="46">
        <v>7.9</v>
      </c>
      <c r="P46" s="46">
        <v>10</v>
      </c>
      <c r="Q46" s="46">
        <v>7.6999999999999993</v>
      </c>
      <c r="R46" s="46">
        <v>8.6999999999999993</v>
      </c>
      <c r="S46" s="46">
        <v>8.1999999999999993</v>
      </c>
      <c r="T46" s="46">
        <v>7.6999999999999993</v>
      </c>
      <c r="U46" s="46">
        <v>7.5</v>
      </c>
      <c r="V46" s="46">
        <v>8.1999999999999993</v>
      </c>
      <c r="W46" s="46">
        <v>8.3000000000000007</v>
      </c>
      <c r="X46" s="46">
        <v>7.4</v>
      </c>
      <c r="Y46" s="46">
        <v>7.6</v>
      </c>
      <c r="Z46" s="46">
        <v>8.4</v>
      </c>
      <c r="AA46" s="46">
        <v>7.3000000000000007</v>
      </c>
      <c r="AB46" s="46">
        <v>9.6999999999999993</v>
      </c>
      <c r="AC46" s="46">
        <v>8.6</v>
      </c>
      <c r="AD46" s="46">
        <v>7.6</v>
      </c>
      <c r="AE46" s="46">
        <v>7.4</v>
      </c>
      <c r="AF46" s="46">
        <v>7</v>
      </c>
      <c r="AG46" s="46">
        <v>7.6</v>
      </c>
      <c r="AH46" s="46">
        <v>7.6</v>
      </c>
      <c r="AI46" s="46">
        <v>7</v>
      </c>
      <c r="AJ46" s="46">
        <v>268</v>
      </c>
    </row>
    <row r="47" spans="1:36" x14ac:dyDescent="0.25">
      <c r="A47" t="s">
        <v>223</v>
      </c>
      <c r="B47" s="46">
        <v>9.1999999999999993</v>
      </c>
      <c r="C47" s="46">
        <v>9.5</v>
      </c>
      <c r="D47" s="46">
        <v>9.6</v>
      </c>
      <c r="E47" s="46">
        <v>9.3000000000000007</v>
      </c>
      <c r="F47" s="46">
        <v>9.8000000000000007</v>
      </c>
      <c r="G47" s="46">
        <v>9.8000000000000007</v>
      </c>
      <c r="H47" s="46">
        <v>10</v>
      </c>
      <c r="I47" s="46">
        <v>9.1</v>
      </c>
      <c r="J47" s="46">
        <v>9</v>
      </c>
      <c r="K47" s="46">
        <v>9.5</v>
      </c>
      <c r="L47" s="46">
        <v>9.1999999999999993</v>
      </c>
      <c r="M47" s="46">
        <v>9.5</v>
      </c>
      <c r="N47" s="46">
        <v>9.6</v>
      </c>
      <c r="O47" s="46">
        <v>9.1999999999999993</v>
      </c>
      <c r="P47" s="46">
        <v>10.7</v>
      </c>
      <c r="Q47" s="46">
        <v>9.6</v>
      </c>
      <c r="R47" s="46">
        <v>10.4</v>
      </c>
      <c r="S47" s="46">
        <v>9.9</v>
      </c>
      <c r="T47" s="46">
        <v>9.3000000000000007</v>
      </c>
      <c r="U47" s="46">
        <v>9.6</v>
      </c>
      <c r="V47" s="46">
        <v>9.1999999999999993</v>
      </c>
      <c r="W47" s="46">
        <v>10.199999999999999</v>
      </c>
      <c r="X47" s="46">
        <v>9.6</v>
      </c>
      <c r="Y47" s="46">
        <v>9.1</v>
      </c>
      <c r="Z47" s="46">
        <v>9.9</v>
      </c>
      <c r="AA47" s="46">
        <v>9.3000000000000007</v>
      </c>
      <c r="AB47" s="46">
        <v>10.3</v>
      </c>
      <c r="AC47" s="46">
        <v>9.9</v>
      </c>
      <c r="AD47" s="46">
        <v>9.5</v>
      </c>
      <c r="AE47" s="46">
        <v>9.4</v>
      </c>
      <c r="AF47" s="46">
        <v>9.4</v>
      </c>
      <c r="AG47" s="46">
        <v>9.8000000000000007</v>
      </c>
      <c r="AH47" s="46">
        <v>9.8000000000000007</v>
      </c>
      <c r="AI47" s="46">
        <v>9.5</v>
      </c>
      <c r="AJ47" s="46">
        <v>326.69999999999993</v>
      </c>
    </row>
    <row r="48" spans="1:36" x14ac:dyDescent="0.25">
      <c r="A48" t="s">
        <v>224</v>
      </c>
      <c r="B48" s="46">
        <v>11.3</v>
      </c>
      <c r="C48" s="46">
        <v>11.6</v>
      </c>
      <c r="D48" s="46">
        <v>12</v>
      </c>
      <c r="E48" s="46">
        <v>11.2</v>
      </c>
      <c r="F48" s="46">
        <v>11</v>
      </c>
      <c r="G48" s="46">
        <v>12.4</v>
      </c>
      <c r="H48" s="46">
        <v>11.6</v>
      </c>
      <c r="I48" s="46">
        <v>11.7</v>
      </c>
      <c r="J48" s="46">
        <v>11.3</v>
      </c>
      <c r="K48" s="46">
        <v>11.6</v>
      </c>
      <c r="L48" s="46">
        <v>11.4</v>
      </c>
      <c r="M48" s="46">
        <v>11.8</v>
      </c>
      <c r="N48" s="46">
        <v>10.8</v>
      </c>
      <c r="O48" s="46">
        <v>11.2</v>
      </c>
      <c r="P48" s="46">
        <v>11.6</v>
      </c>
      <c r="Q48" s="46">
        <v>11.9</v>
      </c>
      <c r="R48" s="46">
        <v>11.5</v>
      </c>
      <c r="S48" s="46">
        <v>11.5</v>
      </c>
      <c r="T48" s="46">
        <v>11.8</v>
      </c>
      <c r="U48" s="46">
        <v>11.3</v>
      </c>
      <c r="V48" s="46">
        <v>11</v>
      </c>
      <c r="W48" s="46">
        <v>11.3</v>
      </c>
      <c r="X48" s="46">
        <v>11.1</v>
      </c>
      <c r="Y48" s="46">
        <v>11.4</v>
      </c>
      <c r="Z48" s="46">
        <v>11.5</v>
      </c>
      <c r="AA48" s="46">
        <v>11.9</v>
      </c>
      <c r="AB48" s="46">
        <v>11.1</v>
      </c>
      <c r="AC48" s="46">
        <v>11</v>
      </c>
      <c r="AD48" s="46">
        <v>11.9</v>
      </c>
      <c r="AE48" s="46">
        <v>11.3</v>
      </c>
      <c r="AF48" s="46">
        <v>11</v>
      </c>
      <c r="AG48" s="46">
        <v>10.8</v>
      </c>
      <c r="AH48" s="46">
        <v>11.7</v>
      </c>
      <c r="AI48" s="46">
        <v>11.5</v>
      </c>
      <c r="AJ48" s="46">
        <v>389</v>
      </c>
    </row>
    <row r="49" spans="1:36" x14ac:dyDescent="0.25">
      <c r="A49" t="s">
        <v>225</v>
      </c>
      <c r="B49" s="46">
        <v>11.4</v>
      </c>
      <c r="C49" s="46">
        <v>11.2</v>
      </c>
      <c r="D49" s="46">
        <v>11.6</v>
      </c>
      <c r="E49" s="46">
        <v>11.3</v>
      </c>
      <c r="F49" s="46">
        <v>10.6</v>
      </c>
      <c r="G49" s="46">
        <v>12</v>
      </c>
      <c r="H49" s="46">
        <v>11.8</v>
      </c>
      <c r="I49" s="46">
        <v>11.3</v>
      </c>
      <c r="J49" s="46">
        <v>11.4</v>
      </c>
      <c r="K49" s="46">
        <v>11.4</v>
      </c>
      <c r="L49" s="46">
        <v>11.5</v>
      </c>
      <c r="M49" s="46">
        <v>11.5</v>
      </c>
      <c r="N49" s="46">
        <v>10.4</v>
      </c>
      <c r="O49" s="46">
        <v>12</v>
      </c>
      <c r="P49" s="46">
        <v>11.2</v>
      </c>
      <c r="Q49" s="46">
        <v>12</v>
      </c>
      <c r="R49" s="46">
        <v>11.3</v>
      </c>
      <c r="S49" s="46">
        <v>11.4</v>
      </c>
      <c r="T49" s="46">
        <v>11.4</v>
      </c>
      <c r="U49" s="46">
        <v>11.7</v>
      </c>
      <c r="V49" s="46">
        <v>11.5</v>
      </c>
      <c r="W49" s="46">
        <v>11.9</v>
      </c>
      <c r="X49" s="46">
        <v>10.8</v>
      </c>
      <c r="Y49" s="46">
        <v>11</v>
      </c>
      <c r="Z49" s="46">
        <v>11.3</v>
      </c>
      <c r="AA49" s="46">
        <v>11.8</v>
      </c>
      <c r="AB49" s="46">
        <v>10.6</v>
      </c>
      <c r="AC49" s="46">
        <v>10.7</v>
      </c>
      <c r="AD49" s="46">
        <v>11.7</v>
      </c>
      <c r="AE49" s="46">
        <v>11</v>
      </c>
      <c r="AF49" s="46">
        <v>10.5</v>
      </c>
      <c r="AG49" s="46">
        <v>10.5</v>
      </c>
      <c r="AH49" s="46">
        <v>11</v>
      </c>
      <c r="AI49" s="46">
        <v>10.7</v>
      </c>
      <c r="AJ49" s="46">
        <v>383.40000000000003</v>
      </c>
    </row>
    <row r="50" spans="1:36" x14ac:dyDescent="0.25">
      <c r="A50" t="s">
        <v>226</v>
      </c>
      <c r="B50" s="46">
        <v>7</v>
      </c>
      <c r="C50" s="46">
        <v>7.5</v>
      </c>
      <c r="D50" s="46">
        <v>6.6999999999999993</v>
      </c>
      <c r="E50" s="46">
        <v>6.8000000000000007</v>
      </c>
      <c r="F50" s="46">
        <v>8.6</v>
      </c>
      <c r="G50" s="46">
        <v>7.5</v>
      </c>
      <c r="H50" s="46">
        <v>7.8000000000000007</v>
      </c>
      <c r="I50" s="46">
        <v>6.9</v>
      </c>
      <c r="J50" s="46">
        <v>6.9</v>
      </c>
      <c r="K50" s="46">
        <v>6.6999999999999993</v>
      </c>
      <c r="L50" s="46">
        <v>7.4</v>
      </c>
      <c r="M50" s="46">
        <v>6.8000000000000007</v>
      </c>
      <c r="N50" s="46">
        <v>7.4</v>
      </c>
      <c r="O50" s="46">
        <v>7.6</v>
      </c>
      <c r="P50" s="46">
        <v>9.4</v>
      </c>
      <c r="Q50" s="46">
        <v>7.5</v>
      </c>
      <c r="R50" s="46">
        <v>8.6</v>
      </c>
      <c r="S50" s="46">
        <v>8.1</v>
      </c>
      <c r="T50" s="46">
        <v>7.1</v>
      </c>
      <c r="U50" s="46">
        <v>7.8000000000000007</v>
      </c>
      <c r="V50" s="46">
        <v>7.4</v>
      </c>
      <c r="W50" s="46">
        <v>7.9</v>
      </c>
      <c r="X50" s="46">
        <v>6.6</v>
      </c>
      <c r="Y50" s="46">
        <v>6.8000000000000007</v>
      </c>
      <c r="Z50" s="46">
        <v>8.6</v>
      </c>
      <c r="AA50" s="46">
        <v>7.6</v>
      </c>
      <c r="AB50" s="46">
        <v>9</v>
      </c>
      <c r="AC50" s="46">
        <v>7.6</v>
      </c>
      <c r="AD50" s="46">
        <v>7.1</v>
      </c>
      <c r="AE50" s="46">
        <v>6.8000000000000007</v>
      </c>
      <c r="AF50" s="46">
        <v>5.9</v>
      </c>
      <c r="AG50" s="46">
        <v>8.8000000000000007</v>
      </c>
      <c r="AH50" s="46">
        <v>6.6</v>
      </c>
      <c r="AI50" s="46">
        <v>6.4</v>
      </c>
      <c r="AJ50" s="46">
        <v>253.20000000000005</v>
      </c>
    </row>
    <row r="51" spans="1:36" x14ac:dyDescent="0.25">
      <c r="A51" t="s">
        <v>227</v>
      </c>
      <c r="B51" s="46">
        <v>4.9000000000000004</v>
      </c>
      <c r="C51" s="46">
        <v>5.6999999999999993</v>
      </c>
      <c r="D51" s="46">
        <v>5.3000000000000007</v>
      </c>
      <c r="E51" s="46">
        <v>5.1999999999999993</v>
      </c>
      <c r="F51" s="46">
        <v>5.6999999999999993</v>
      </c>
      <c r="G51" s="46">
        <v>5.6999999999999993</v>
      </c>
      <c r="H51" s="46">
        <v>6</v>
      </c>
      <c r="I51" s="46">
        <v>4.8000000000000007</v>
      </c>
      <c r="J51" s="46">
        <v>5.3000000000000007</v>
      </c>
      <c r="K51" s="46">
        <v>4.9000000000000004</v>
      </c>
      <c r="L51" s="46">
        <v>5.8000000000000007</v>
      </c>
      <c r="M51" s="46">
        <v>5.1999999999999993</v>
      </c>
      <c r="N51" s="46">
        <v>4.5999999999999996</v>
      </c>
      <c r="O51" s="46">
        <v>6.1</v>
      </c>
      <c r="P51" s="46">
        <v>8.5</v>
      </c>
      <c r="Q51" s="46">
        <v>5.6</v>
      </c>
      <c r="R51" s="46">
        <v>6.8000000000000007</v>
      </c>
      <c r="S51" s="46">
        <v>6.3000000000000007</v>
      </c>
      <c r="T51" s="46">
        <v>5.4</v>
      </c>
      <c r="U51" s="46">
        <v>4.8000000000000007</v>
      </c>
      <c r="V51" s="46">
        <v>5.6999999999999993</v>
      </c>
      <c r="W51" s="46">
        <v>6.1999999999999993</v>
      </c>
      <c r="X51" s="46">
        <v>4.6999999999999993</v>
      </c>
      <c r="Y51" s="46">
        <v>5.1999999999999993</v>
      </c>
      <c r="Z51" s="46">
        <v>7.5</v>
      </c>
      <c r="AA51" s="46">
        <v>5.6999999999999993</v>
      </c>
      <c r="AB51" s="46">
        <v>7.6</v>
      </c>
      <c r="AC51" s="46">
        <v>6.6999999999999993</v>
      </c>
      <c r="AD51" s="46">
        <v>5.1999999999999993</v>
      </c>
      <c r="AE51" s="46">
        <v>4.8000000000000007</v>
      </c>
      <c r="AF51" s="46">
        <v>4.1999999999999993</v>
      </c>
      <c r="AG51" s="46">
        <v>4.5999999999999996</v>
      </c>
      <c r="AH51" s="46">
        <v>4.5999999999999996</v>
      </c>
      <c r="AI51" s="46">
        <v>4.0999999999999996</v>
      </c>
      <c r="AJ51" s="46">
        <v>189.39999999999992</v>
      </c>
    </row>
    <row r="52" spans="1:36" x14ac:dyDescent="0.25">
      <c r="A52" t="s">
        <v>228</v>
      </c>
      <c r="B52" s="46">
        <v>6.5</v>
      </c>
      <c r="C52" s="46">
        <v>7.9</v>
      </c>
      <c r="D52" s="46">
        <v>7.1999999999999993</v>
      </c>
      <c r="E52" s="46">
        <v>7.1</v>
      </c>
      <c r="F52" s="46">
        <v>8.4</v>
      </c>
      <c r="G52" s="46">
        <v>6.9</v>
      </c>
      <c r="H52" s="46">
        <v>7.6</v>
      </c>
      <c r="I52" s="46">
        <v>6.6</v>
      </c>
      <c r="J52" s="46">
        <v>6.1</v>
      </c>
      <c r="K52" s="46">
        <v>6.6999999999999993</v>
      </c>
      <c r="L52" s="46">
        <v>6.6999999999999993</v>
      </c>
      <c r="M52" s="46">
        <v>7.1</v>
      </c>
      <c r="N52" s="46">
        <v>6.8000000000000007</v>
      </c>
      <c r="O52" s="46">
        <v>7.3000000000000007</v>
      </c>
      <c r="P52" s="46">
        <v>9.1</v>
      </c>
      <c r="Q52" s="46">
        <v>6.4</v>
      </c>
      <c r="R52" s="46">
        <v>8.6</v>
      </c>
      <c r="S52" s="46">
        <v>8.4</v>
      </c>
      <c r="T52" s="46">
        <v>7.3000000000000007</v>
      </c>
      <c r="U52" s="46">
        <v>5.9</v>
      </c>
      <c r="V52" s="46">
        <v>7.6</v>
      </c>
      <c r="W52" s="46">
        <v>7.3000000000000007</v>
      </c>
      <c r="X52" s="46">
        <v>6.8000000000000007</v>
      </c>
      <c r="Y52" s="46">
        <v>7.5</v>
      </c>
      <c r="Z52" s="46">
        <v>9.3000000000000007</v>
      </c>
      <c r="AA52" s="46">
        <v>6.3000000000000007</v>
      </c>
      <c r="AB52" s="46">
        <v>9.1999999999999993</v>
      </c>
      <c r="AC52" s="46">
        <v>8.1</v>
      </c>
      <c r="AD52" s="46">
        <v>6.6</v>
      </c>
      <c r="AE52" s="46">
        <v>7.3000000000000007</v>
      </c>
      <c r="AF52" s="46">
        <v>6.1</v>
      </c>
      <c r="AG52" s="46">
        <v>7.9</v>
      </c>
      <c r="AH52" s="46">
        <v>6.8000000000000007</v>
      </c>
      <c r="AI52" s="46">
        <v>6.3000000000000007</v>
      </c>
      <c r="AJ52" s="46">
        <v>247.70000000000005</v>
      </c>
    </row>
    <row r="53" spans="1:36" x14ac:dyDescent="0.25">
      <c r="A53" t="s">
        <v>229</v>
      </c>
      <c r="B53" s="46">
        <v>8.1999999999999993</v>
      </c>
      <c r="C53" s="46">
        <v>8.9</v>
      </c>
      <c r="D53" s="46">
        <v>7.8000000000000007</v>
      </c>
      <c r="E53" s="46">
        <v>7.4</v>
      </c>
      <c r="F53" s="46">
        <v>9.3000000000000007</v>
      </c>
      <c r="G53" s="46">
        <v>8.3000000000000007</v>
      </c>
      <c r="H53" s="46">
        <v>9.8000000000000007</v>
      </c>
      <c r="I53" s="46">
        <v>7.5</v>
      </c>
      <c r="J53" s="46">
        <v>8.1</v>
      </c>
      <c r="K53" s="46">
        <v>7.5</v>
      </c>
      <c r="L53" s="46">
        <v>8.4</v>
      </c>
      <c r="M53" s="46">
        <v>7.6999999999999993</v>
      </c>
      <c r="N53" s="46">
        <v>7.6999999999999993</v>
      </c>
      <c r="O53" s="46">
        <v>9.3000000000000007</v>
      </c>
      <c r="P53" s="46">
        <v>10.4</v>
      </c>
      <c r="Q53" s="46">
        <v>8.3000000000000007</v>
      </c>
      <c r="R53" s="46">
        <v>10.199999999999999</v>
      </c>
      <c r="S53" s="46">
        <v>9.9</v>
      </c>
      <c r="T53" s="46">
        <v>8.5</v>
      </c>
      <c r="U53" s="46">
        <v>8.3000000000000007</v>
      </c>
      <c r="V53" s="46">
        <v>9.3000000000000007</v>
      </c>
      <c r="W53" s="46">
        <v>9.6</v>
      </c>
      <c r="X53" s="46">
        <v>7.4</v>
      </c>
      <c r="Y53" s="46">
        <v>8.1</v>
      </c>
      <c r="Z53" s="46">
        <v>10.199999999999999</v>
      </c>
      <c r="AA53" s="46">
        <v>8.4</v>
      </c>
      <c r="AB53" s="46">
        <v>10.199999999999999</v>
      </c>
      <c r="AC53" s="46">
        <v>7.9</v>
      </c>
      <c r="AD53" s="46">
        <v>7.8000000000000007</v>
      </c>
      <c r="AE53" s="46">
        <v>7.8000000000000007</v>
      </c>
      <c r="AF53" s="46">
        <v>7</v>
      </c>
      <c r="AG53" s="46">
        <v>8.6</v>
      </c>
      <c r="AH53" s="46">
        <v>7.3000000000000007</v>
      </c>
      <c r="AI53" s="46">
        <v>7</v>
      </c>
      <c r="AJ53" s="46">
        <v>288.10000000000008</v>
      </c>
    </row>
    <row r="54" spans="1:36" x14ac:dyDescent="0.25">
      <c r="A54" t="s">
        <v>230</v>
      </c>
      <c r="B54" s="46">
        <v>8.6999999999999993</v>
      </c>
      <c r="C54" s="46">
        <v>8.9</v>
      </c>
      <c r="D54" s="46">
        <v>8.5</v>
      </c>
      <c r="E54" s="46">
        <v>8.6</v>
      </c>
      <c r="F54" s="46">
        <v>9</v>
      </c>
      <c r="G54" s="46">
        <v>9.1</v>
      </c>
      <c r="H54" s="46">
        <v>9.1999999999999993</v>
      </c>
      <c r="I54" s="46">
        <v>8.4</v>
      </c>
      <c r="J54" s="46">
        <v>8.6999999999999993</v>
      </c>
      <c r="K54" s="46">
        <v>8.4</v>
      </c>
      <c r="L54" s="46">
        <v>9</v>
      </c>
      <c r="M54" s="46">
        <v>8.4</v>
      </c>
      <c r="N54" s="46">
        <v>8.8000000000000007</v>
      </c>
      <c r="O54" s="46">
        <v>9.1999999999999993</v>
      </c>
      <c r="P54" s="46">
        <v>9.6999999999999993</v>
      </c>
      <c r="Q54" s="46">
        <v>9</v>
      </c>
      <c r="R54" s="46">
        <v>9.3000000000000007</v>
      </c>
      <c r="S54" s="46">
        <v>9.1999999999999993</v>
      </c>
      <c r="T54" s="46">
        <v>8.6999999999999993</v>
      </c>
      <c r="U54" s="46">
        <v>9.4</v>
      </c>
      <c r="V54" s="46">
        <v>8.9</v>
      </c>
      <c r="W54" s="46">
        <v>9.1999999999999993</v>
      </c>
      <c r="X54" s="46">
        <v>8.5</v>
      </c>
      <c r="Y54" s="46">
        <v>8.6999999999999993</v>
      </c>
      <c r="Z54" s="46">
        <v>9.8000000000000007</v>
      </c>
      <c r="AA54" s="46">
        <v>9</v>
      </c>
      <c r="AB54" s="46">
        <v>9.4</v>
      </c>
      <c r="AC54" s="46">
        <v>8.3000000000000007</v>
      </c>
      <c r="AD54" s="46">
        <v>8.6999999999999993</v>
      </c>
      <c r="AE54" s="46">
        <v>8.6</v>
      </c>
      <c r="AF54" s="46">
        <v>7.6</v>
      </c>
      <c r="AG54" s="46">
        <v>8.8000000000000007</v>
      </c>
      <c r="AH54" s="46">
        <v>8</v>
      </c>
      <c r="AI54" s="46">
        <v>8.1</v>
      </c>
      <c r="AJ54" s="46">
        <v>299.80000000000013</v>
      </c>
    </row>
    <row r="55" spans="1:36" x14ac:dyDescent="0.25">
      <c r="A55" t="s">
        <v>231</v>
      </c>
      <c r="B55" s="46">
        <v>9.1999999999999993</v>
      </c>
      <c r="C55" s="46">
        <v>9.9</v>
      </c>
      <c r="D55" s="46">
        <v>9.4</v>
      </c>
      <c r="E55" s="46">
        <v>9.3000000000000007</v>
      </c>
      <c r="F55" s="46">
        <v>9.6999999999999993</v>
      </c>
      <c r="G55" s="46">
        <v>9.8000000000000007</v>
      </c>
      <c r="H55" s="46">
        <v>9.9</v>
      </c>
      <c r="I55" s="46">
        <v>9.5</v>
      </c>
      <c r="J55" s="46">
        <v>9.1</v>
      </c>
      <c r="K55" s="46">
        <v>9.1999999999999993</v>
      </c>
      <c r="L55" s="46">
        <v>9.4</v>
      </c>
      <c r="M55" s="46">
        <v>9.6</v>
      </c>
      <c r="N55" s="46">
        <v>9</v>
      </c>
      <c r="O55" s="46">
        <v>9.6999999999999993</v>
      </c>
      <c r="P55" s="46">
        <v>10</v>
      </c>
      <c r="Q55" s="46">
        <v>9.3000000000000007</v>
      </c>
      <c r="R55" s="46">
        <v>9.8000000000000007</v>
      </c>
      <c r="S55" s="46">
        <v>9.9</v>
      </c>
      <c r="T55" s="46">
        <v>9.5</v>
      </c>
      <c r="U55" s="46">
        <v>9.5</v>
      </c>
      <c r="V55" s="46">
        <v>9.6</v>
      </c>
      <c r="W55" s="46">
        <v>9.6999999999999993</v>
      </c>
      <c r="X55" s="46">
        <v>9.1999999999999993</v>
      </c>
      <c r="Y55" s="46">
        <v>9.6</v>
      </c>
      <c r="Z55" s="46">
        <v>10.1</v>
      </c>
      <c r="AA55" s="46">
        <v>9.6</v>
      </c>
      <c r="AB55" s="46">
        <v>10</v>
      </c>
      <c r="AC55" s="46">
        <v>9</v>
      </c>
      <c r="AD55" s="46">
        <v>9.3000000000000007</v>
      </c>
      <c r="AE55" s="46">
        <v>9.1999999999999993</v>
      </c>
      <c r="AF55" s="46">
        <v>9.1</v>
      </c>
      <c r="AG55" s="46">
        <v>9.6999999999999993</v>
      </c>
      <c r="AH55" s="46">
        <v>9.4</v>
      </c>
      <c r="AI55" s="46">
        <v>9.1</v>
      </c>
      <c r="AJ55" s="46">
        <v>323.3</v>
      </c>
    </row>
    <row r="56" spans="1:36" x14ac:dyDescent="0.25">
      <c r="A56" t="s">
        <v>232</v>
      </c>
      <c r="B56" s="46">
        <v>10</v>
      </c>
      <c r="C56" s="46">
        <v>9.8000000000000007</v>
      </c>
      <c r="D56" s="46">
        <v>9.5</v>
      </c>
      <c r="E56" s="46">
        <v>9.3000000000000007</v>
      </c>
      <c r="F56" s="46">
        <v>9.6</v>
      </c>
      <c r="G56" s="46">
        <v>10.6</v>
      </c>
      <c r="H56" s="46">
        <v>10.199999999999999</v>
      </c>
      <c r="I56" s="46">
        <v>9.9</v>
      </c>
      <c r="J56" s="46">
        <v>9.8000000000000007</v>
      </c>
      <c r="K56" s="46">
        <v>9.6</v>
      </c>
      <c r="L56" s="46">
        <v>10</v>
      </c>
      <c r="M56" s="46">
        <v>9.6</v>
      </c>
      <c r="N56" s="46">
        <v>9</v>
      </c>
      <c r="O56" s="46">
        <v>10</v>
      </c>
      <c r="P56" s="46">
        <v>10</v>
      </c>
      <c r="Q56" s="46">
        <v>10.199999999999999</v>
      </c>
      <c r="R56" s="46">
        <v>9.6999999999999993</v>
      </c>
      <c r="S56" s="46">
        <v>9.9</v>
      </c>
      <c r="T56" s="46">
        <v>9.6</v>
      </c>
      <c r="U56" s="46">
        <v>10.3</v>
      </c>
      <c r="V56" s="46">
        <v>9.6999999999999993</v>
      </c>
      <c r="W56" s="46">
        <v>10</v>
      </c>
      <c r="X56" s="46">
        <v>9.1</v>
      </c>
      <c r="Y56" s="46">
        <v>9.1999999999999993</v>
      </c>
      <c r="Z56" s="46">
        <v>9.9</v>
      </c>
      <c r="AA56" s="46">
        <v>10.199999999999999</v>
      </c>
      <c r="AB56" s="46">
        <v>9.9</v>
      </c>
      <c r="AC56" s="46">
        <v>9.1999999999999993</v>
      </c>
      <c r="AD56" s="46">
        <v>10.199999999999999</v>
      </c>
      <c r="AE56" s="46">
        <v>9.1</v>
      </c>
      <c r="AF56" s="46">
        <v>9.5</v>
      </c>
      <c r="AG56" s="46">
        <v>9.6</v>
      </c>
      <c r="AH56" s="46">
        <v>9.5</v>
      </c>
      <c r="AI56" s="46">
        <v>9.5</v>
      </c>
      <c r="AJ56" s="46">
        <v>331.19999999999993</v>
      </c>
    </row>
    <row r="57" spans="1:36" x14ac:dyDescent="0.25">
      <c r="A57" t="s">
        <v>233</v>
      </c>
      <c r="B57" s="46">
        <v>8.8000000000000007</v>
      </c>
      <c r="C57" s="46">
        <v>8.8000000000000007</v>
      </c>
      <c r="D57" s="46">
        <v>8.6999999999999993</v>
      </c>
      <c r="E57" s="46">
        <v>8.6999999999999993</v>
      </c>
      <c r="F57" s="46">
        <v>9</v>
      </c>
      <c r="G57" s="46">
        <v>9.1999999999999993</v>
      </c>
      <c r="H57" s="46">
        <v>9.1999999999999993</v>
      </c>
      <c r="I57" s="46">
        <v>8.9</v>
      </c>
      <c r="J57" s="46">
        <v>8.9</v>
      </c>
      <c r="K57" s="46">
        <v>8.9</v>
      </c>
      <c r="L57" s="46">
        <v>8.9</v>
      </c>
      <c r="M57" s="46">
        <v>8.8000000000000007</v>
      </c>
      <c r="N57" s="46">
        <v>8.6999999999999993</v>
      </c>
      <c r="O57" s="46">
        <v>9.1999999999999993</v>
      </c>
      <c r="P57" s="46">
        <v>9.6</v>
      </c>
      <c r="Q57" s="46">
        <v>9.1999999999999993</v>
      </c>
      <c r="R57" s="46">
        <v>9.1999999999999993</v>
      </c>
      <c r="S57" s="46">
        <v>9.1999999999999993</v>
      </c>
      <c r="T57" s="46">
        <v>8.6999999999999993</v>
      </c>
      <c r="U57" s="46">
        <v>9.5</v>
      </c>
      <c r="V57" s="46">
        <v>8.9</v>
      </c>
      <c r="W57" s="46">
        <v>9.1999999999999993</v>
      </c>
      <c r="X57" s="46">
        <v>8.6</v>
      </c>
      <c r="Y57" s="46">
        <v>8.6</v>
      </c>
      <c r="Z57" s="46">
        <v>9.5</v>
      </c>
      <c r="AA57" s="46">
        <v>9.1999999999999993</v>
      </c>
      <c r="AB57" s="46">
        <v>9.4</v>
      </c>
      <c r="AC57" s="46">
        <v>9</v>
      </c>
      <c r="AD57" s="46">
        <v>9</v>
      </c>
      <c r="AE57" s="46">
        <v>8.6</v>
      </c>
      <c r="AF57" s="46">
        <v>8.6</v>
      </c>
      <c r="AG57" s="46">
        <v>8.8000000000000007</v>
      </c>
      <c r="AH57" s="46">
        <v>8.8000000000000007</v>
      </c>
      <c r="AI57" s="46">
        <v>8.6999999999999993</v>
      </c>
      <c r="AJ57" s="46">
        <v>305.00000000000006</v>
      </c>
    </row>
    <row r="58" spans="1:36" x14ac:dyDescent="0.25">
      <c r="A58" t="s">
        <v>234</v>
      </c>
      <c r="B58" s="46">
        <v>7.9</v>
      </c>
      <c r="C58" s="46">
        <v>8.8000000000000007</v>
      </c>
      <c r="D58" s="46">
        <v>8.3000000000000007</v>
      </c>
      <c r="E58" s="46">
        <v>8.3000000000000007</v>
      </c>
      <c r="F58" s="46">
        <v>8.9</v>
      </c>
      <c r="G58" s="46">
        <v>8.5</v>
      </c>
      <c r="H58" s="46">
        <v>8.1999999999999993</v>
      </c>
      <c r="I58" s="46">
        <v>8.1999999999999993</v>
      </c>
      <c r="J58" s="46">
        <v>7.6999999999999993</v>
      </c>
      <c r="K58" s="46">
        <v>8.3000000000000007</v>
      </c>
      <c r="L58" s="46">
        <v>8.1</v>
      </c>
      <c r="M58" s="46">
        <v>8.1999999999999993</v>
      </c>
      <c r="N58" s="46">
        <v>8.6</v>
      </c>
      <c r="O58" s="46">
        <v>8.3000000000000007</v>
      </c>
      <c r="P58" s="46">
        <v>9.1999999999999993</v>
      </c>
      <c r="Q58" s="46">
        <v>8.1</v>
      </c>
      <c r="R58" s="46">
        <v>8.4</v>
      </c>
      <c r="S58" s="46">
        <v>8.6</v>
      </c>
      <c r="T58" s="46">
        <v>8.3000000000000007</v>
      </c>
      <c r="U58" s="46">
        <v>8.3000000000000007</v>
      </c>
      <c r="V58" s="46">
        <v>8.1999999999999993</v>
      </c>
      <c r="W58" s="46">
        <v>8.1999999999999993</v>
      </c>
      <c r="X58" s="46">
        <v>8.1999999999999993</v>
      </c>
      <c r="Y58" s="46">
        <v>8.4</v>
      </c>
      <c r="Z58" s="46">
        <v>9.1</v>
      </c>
      <c r="AA58" s="46">
        <v>8</v>
      </c>
      <c r="AB58" s="46">
        <v>9.4</v>
      </c>
      <c r="AC58" s="46">
        <v>8.6</v>
      </c>
      <c r="AD58" s="46">
        <v>8.1999999999999993</v>
      </c>
      <c r="AE58" s="46">
        <v>8.3000000000000007</v>
      </c>
      <c r="AF58" s="46">
        <v>8.1</v>
      </c>
      <c r="AG58" s="46">
        <v>8.9</v>
      </c>
      <c r="AH58" s="46">
        <v>8.3000000000000007</v>
      </c>
      <c r="AI58" s="46">
        <v>8.1</v>
      </c>
      <c r="AJ58" s="46">
        <v>285.2</v>
      </c>
    </row>
    <row r="59" spans="1:36" x14ac:dyDescent="0.25">
      <c r="A59" t="s">
        <v>235</v>
      </c>
      <c r="B59" s="46">
        <v>11.5</v>
      </c>
      <c r="C59" s="46">
        <v>11.8</v>
      </c>
      <c r="D59" s="46">
        <v>12.2</v>
      </c>
      <c r="E59" s="46">
        <v>11.9</v>
      </c>
      <c r="F59" s="46">
        <v>11.8</v>
      </c>
      <c r="G59" s="46">
        <v>12.1</v>
      </c>
      <c r="H59" s="46">
        <v>12.1</v>
      </c>
      <c r="I59" s="46">
        <v>11.8</v>
      </c>
      <c r="J59" s="46">
        <v>11.8</v>
      </c>
      <c r="K59" s="46">
        <v>12.1</v>
      </c>
      <c r="L59" s="46">
        <v>11.9</v>
      </c>
      <c r="M59" s="46">
        <v>12</v>
      </c>
      <c r="N59" s="46">
        <v>11.7</v>
      </c>
      <c r="O59" s="46">
        <v>12.3</v>
      </c>
      <c r="P59" s="46">
        <v>11.7</v>
      </c>
      <c r="Q59" s="46">
        <v>11.9</v>
      </c>
      <c r="R59" s="46">
        <v>11.8</v>
      </c>
      <c r="S59" s="46">
        <v>12.1</v>
      </c>
      <c r="T59" s="46">
        <v>11.9</v>
      </c>
      <c r="U59" s="46">
        <v>12.1</v>
      </c>
      <c r="V59" s="46">
        <v>11.7</v>
      </c>
      <c r="W59" s="46">
        <v>12.2</v>
      </c>
      <c r="X59" s="46">
        <v>11.8</v>
      </c>
      <c r="Y59" s="46">
        <v>11.9</v>
      </c>
      <c r="Z59" s="46">
        <v>11.8</v>
      </c>
      <c r="AA59" s="46">
        <v>12</v>
      </c>
      <c r="AB59" s="46">
        <v>11.7</v>
      </c>
      <c r="AC59" s="46">
        <v>11.8</v>
      </c>
      <c r="AD59" s="46">
        <v>11.9</v>
      </c>
      <c r="AE59" s="46">
        <v>11.8</v>
      </c>
      <c r="AF59" s="46">
        <v>12</v>
      </c>
      <c r="AG59" s="46">
        <v>11.6</v>
      </c>
      <c r="AH59" s="46">
        <v>12.2</v>
      </c>
      <c r="AI59" s="46">
        <v>12.2</v>
      </c>
      <c r="AJ59" s="46">
        <v>405.09999999999997</v>
      </c>
    </row>
    <row r="60" spans="1:36" x14ac:dyDescent="0.25">
      <c r="A60" t="s">
        <v>236</v>
      </c>
      <c r="B60" s="46">
        <v>12.4</v>
      </c>
      <c r="C60" s="46">
        <v>13.6</v>
      </c>
      <c r="D60" s="46">
        <v>13.1</v>
      </c>
      <c r="E60" s="46">
        <v>13</v>
      </c>
      <c r="F60" s="46">
        <v>13.8</v>
      </c>
      <c r="G60" s="46">
        <v>13.5</v>
      </c>
      <c r="H60" s="46">
        <v>13.4</v>
      </c>
      <c r="I60" s="46">
        <v>12.4</v>
      </c>
      <c r="J60" s="46">
        <v>12.5</v>
      </c>
      <c r="K60" s="46">
        <v>12.7</v>
      </c>
      <c r="L60" s="46">
        <v>13.2</v>
      </c>
      <c r="M60" s="46">
        <v>12.8</v>
      </c>
      <c r="N60" s="46">
        <v>12.5</v>
      </c>
      <c r="O60" s="46">
        <v>13.4</v>
      </c>
      <c r="P60" s="46">
        <v>12.4</v>
      </c>
      <c r="Q60" s="46">
        <v>12.9</v>
      </c>
      <c r="R60" s="46">
        <v>13</v>
      </c>
      <c r="S60" s="46">
        <v>13.3</v>
      </c>
      <c r="T60" s="46">
        <v>13.1</v>
      </c>
      <c r="U60" s="46">
        <v>12.7</v>
      </c>
      <c r="V60" s="46">
        <v>13.3</v>
      </c>
      <c r="W60" s="46">
        <v>13.3</v>
      </c>
      <c r="X60" s="46">
        <v>12.8</v>
      </c>
      <c r="Y60" s="46">
        <v>13.3</v>
      </c>
      <c r="Z60" s="46">
        <v>12.7</v>
      </c>
      <c r="AA60" s="46">
        <v>13</v>
      </c>
      <c r="AB60" s="46">
        <v>12.8</v>
      </c>
      <c r="AC60" s="46">
        <v>12.2</v>
      </c>
      <c r="AD60" s="46">
        <v>12.7</v>
      </c>
      <c r="AE60" s="46">
        <v>13.2</v>
      </c>
      <c r="AF60" s="46">
        <v>12.6</v>
      </c>
      <c r="AG60" s="46">
        <v>13.2</v>
      </c>
      <c r="AH60" s="46">
        <v>12.6</v>
      </c>
      <c r="AI60" s="46">
        <v>12.3</v>
      </c>
      <c r="AJ60" s="46">
        <v>439.7000000000001</v>
      </c>
    </row>
    <row r="61" spans="1:36" x14ac:dyDescent="0.25">
      <c r="A61" t="s">
        <v>237</v>
      </c>
      <c r="B61" s="46">
        <v>11.4</v>
      </c>
      <c r="C61" s="46">
        <v>12.4</v>
      </c>
      <c r="D61" s="46">
        <v>11.5</v>
      </c>
      <c r="E61" s="46">
        <v>11.6</v>
      </c>
      <c r="F61" s="46">
        <v>12.4</v>
      </c>
      <c r="G61" s="46">
        <v>12.3</v>
      </c>
      <c r="H61" s="46">
        <v>13.4</v>
      </c>
      <c r="I61" s="46">
        <v>11</v>
      </c>
      <c r="J61" s="46">
        <v>11.1</v>
      </c>
      <c r="K61" s="46">
        <v>11.3</v>
      </c>
      <c r="L61" s="46">
        <v>12.2</v>
      </c>
      <c r="M61" s="46">
        <v>11.6</v>
      </c>
      <c r="N61" s="46">
        <v>11.3</v>
      </c>
      <c r="O61" s="46">
        <v>12.8</v>
      </c>
      <c r="P61" s="46">
        <v>12.9</v>
      </c>
      <c r="Q61" s="46">
        <v>12.3</v>
      </c>
      <c r="R61" s="46">
        <v>12.4</v>
      </c>
      <c r="S61" s="46">
        <v>13</v>
      </c>
      <c r="T61" s="46">
        <v>12</v>
      </c>
      <c r="U61" s="46">
        <v>11.3</v>
      </c>
      <c r="V61" s="46">
        <v>12.2</v>
      </c>
      <c r="W61" s="46">
        <v>13.3</v>
      </c>
      <c r="X61" s="46">
        <v>11.3</v>
      </c>
      <c r="Y61" s="46">
        <v>11.6</v>
      </c>
      <c r="Z61" s="46">
        <v>12.3</v>
      </c>
      <c r="AA61" s="46">
        <v>12.2</v>
      </c>
      <c r="AB61" s="46">
        <v>12.7</v>
      </c>
      <c r="AC61" s="46">
        <v>10.8</v>
      </c>
      <c r="AD61" s="46">
        <v>11.8</v>
      </c>
      <c r="AE61" s="46">
        <v>11.2</v>
      </c>
      <c r="AF61" s="46">
        <v>10.5</v>
      </c>
      <c r="AG61" s="46">
        <v>12.1</v>
      </c>
      <c r="AH61" s="46">
        <v>11</v>
      </c>
      <c r="AI61" s="46">
        <v>10.9</v>
      </c>
      <c r="AJ61" s="46">
        <v>404.10000000000008</v>
      </c>
    </row>
    <row r="62" spans="1:36" x14ac:dyDescent="0.25">
      <c r="A62" t="s">
        <v>238</v>
      </c>
      <c r="B62" s="46">
        <v>12.7</v>
      </c>
      <c r="C62" s="46">
        <v>13.2</v>
      </c>
      <c r="D62" s="46">
        <v>12.7</v>
      </c>
      <c r="E62" s="46">
        <v>13</v>
      </c>
      <c r="F62" s="46">
        <v>12.2</v>
      </c>
      <c r="G62" s="46">
        <v>13.5</v>
      </c>
      <c r="H62" s="46">
        <v>14</v>
      </c>
      <c r="I62" s="46">
        <v>12.7</v>
      </c>
      <c r="J62" s="46">
        <v>12.6</v>
      </c>
      <c r="K62" s="46">
        <v>12.8</v>
      </c>
      <c r="L62" s="46">
        <v>13.6</v>
      </c>
      <c r="M62" s="46">
        <v>12.8</v>
      </c>
      <c r="N62" s="46">
        <v>12.1</v>
      </c>
      <c r="O62" s="46">
        <v>14</v>
      </c>
      <c r="P62" s="46">
        <v>12.3</v>
      </c>
      <c r="Q62" s="46">
        <v>13.1</v>
      </c>
      <c r="R62" s="46">
        <v>12.4</v>
      </c>
      <c r="S62" s="46">
        <v>13.5</v>
      </c>
      <c r="T62" s="46">
        <v>13.4</v>
      </c>
      <c r="U62" s="46">
        <v>12.7</v>
      </c>
      <c r="V62" s="46">
        <v>13.7</v>
      </c>
      <c r="W62" s="46">
        <v>14.5</v>
      </c>
      <c r="X62" s="46">
        <v>12.5</v>
      </c>
      <c r="Y62" s="46">
        <v>12.5</v>
      </c>
      <c r="Z62" s="46">
        <v>13.7</v>
      </c>
      <c r="AA62" s="46">
        <v>13.3</v>
      </c>
      <c r="AB62" s="46">
        <v>12.1</v>
      </c>
      <c r="AC62" s="46">
        <v>12</v>
      </c>
      <c r="AD62" s="46">
        <v>12.9</v>
      </c>
      <c r="AE62" s="46">
        <v>12.3</v>
      </c>
      <c r="AF62" s="46">
        <v>12.3</v>
      </c>
      <c r="AG62" s="46">
        <v>12.9</v>
      </c>
      <c r="AH62" s="46">
        <v>12.2</v>
      </c>
      <c r="AI62" s="46">
        <v>12.7</v>
      </c>
      <c r="AJ62" s="46">
        <v>438.9</v>
      </c>
    </row>
    <row r="63" spans="1:36" x14ac:dyDescent="0.25">
      <c r="A63" t="s">
        <v>239</v>
      </c>
      <c r="B63" s="46">
        <v>15.2</v>
      </c>
      <c r="C63" s="46">
        <v>14</v>
      </c>
      <c r="D63" s="46">
        <v>13.4</v>
      </c>
      <c r="E63" s="46">
        <v>13.7</v>
      </c>
      <c r="F63" s="46">
        <v>12.5</v>
      </c>
      <c r="G63" s="46">
        <v>14.8</v>
      </c>
      <c r="H63" s="46">
        <v>14.6</v>
      </c>
      <c r="I63" s="46">
        <v>13.6</v>
      </c>
      <c r="J63" s="46">
        <v>14.8</v>
      </c>
      <c r="K63" s="46">
        <v>13.4</v>
      </c>
      <c r="L63" s="46">
        <v>15.3</v>
      </c>
      <c r="M63" s="46">
        <v>13.5</v>
      </c>
      <c r="N63" s="46">
        <v>12.1</v>
      </c>
      <c r="O63" s="46">
        <v>15.1</v>
      </c>
      <c r="P63" s="46">
        <v>12.3</v>
      </c>
      <c r="Q63" s="46">
        <v>15.7</v>
      </c>
      <c r="R63" s="46">
        <v>12.8</v>
      </c>
      <c r="S63" s="46">
        <v>13.8</v>
      </c>
      <c r="T63" s="46">
        <v>14.2</v>
      </c>
      <c r="U63" s="46">
        <v>14.6</v>
      </c>
      <c r="V63" s="46">
        <v>14.9</v>
      </c>
      <c r="W63" s="46">
        <v>15.2</v>
      </c>
      <c r="X63" s="46">
        <v>13</v>
      </c>
      <c r="Y63" s="46">
        <v>13.2</v>
      </c>
      <c r="Z63" s="46">
        <v>13.6</v>
      </c>
      <c r="AA63" s="46">
        <v>15.7</v>
      </c>
      <c r="AB63" s="46">
        <v>12.1</v>
      </c>
      <c r="AC63" s="46">
        <v>11.9</v>
      </c>
      <c r="AD63" s="46">
        <v>15</v>
      </c>
      <c r="AE63" s="46">
        <v>13.6</v>
      </c>
      <c r="AF63" s="46">
        <v>12.4</v>
      </c>
      <c r="AG63" s="46">
        <v>13.7</v>
      </c>
      <c r="AH63" s="46">
        <v>12.6</v>
      </c>
      <c r="AI63" s="46">
        <v>13.1</v>
      </c>
      <c r="AJ63" s="46">
        <v>469.40000000000003</v>
      </c>
    </row>
    <row r="64" spans="1:36" x14ac:dyDescent="0.25">
      <c r="A64" t="s">
        <v>240</v>
      </c>
      <c r="B64" s="46">
        <v>13.9</v>
      </c>
      <c r="C64" s="46">
        <v>10.7</v>
      </c>
      <c r="D64" s="46">
        <v>11.7</v>
      </c>
      <c r="E64" s="46">
        <v>12.1</v>
      </c>
      <c r="F64" s="46">
        <v>10</v>
      </c>
      <c r="G64" s="46">
        <v>13.4</v>
      </c>
      <c r="H64" s="46">
        <v>12.7</v>
      </c>
      <c r="I64" s="46">
        <v>13.3</v>
      </c>
      <c r="J64" s="46">
        <v>14.1</v>
      </c>
      <c r="K64" s="46">
        <v>13</v>
      </c>
      <c r="L64" s="46">
        <v>13.1</v>
      </c>
      <c r="M64" s="46">
        <v>12.3</v>
      </c>
      <c r="N64" s="46">
        <v>10.1</v>
      </c>
      <c r="O64" s="46">
        <v>13.2</v>
      </c>
      <c r="P64" s="46">
        <v>10.8</v>
      </c>
      <c r="Q64" s="46">
        <v>13.9</v>
      </c>
      <c r="R64" s="46">
        <v>12</v>
      </c>
      <c r="S64" s="46">
        <v>11.5</v>
      </c>
      <c r="T64" s="46">
        <v>11.9</v>
      </c>
      <c r="U64" s="46">
        <v>13.2</v>
      </c>
      <c r="V64" s="46">
        <v>12.1</v>
      </c>
      <c r="W64" s="46">
        <v>13.1</v>
      </c>
      <c r="X64" s="46">
        <v>10.8</v>
      </c>
      <c r="Y64" s="46">
        <v>10.9</v>
      </c>
      <c r="Z64" s="46">
        <v>11.3</v>
      </c>
      <c r="AA64" s="46">
        <v>13.9</v>
      </c>
      <c r="AB64" s="46">
        <v>10.3</v>
      </c>
      <c r="AC64" s="46">
        <v>10.7</v>
      </c>
      <c r="AD64" s="46">
        <v>13.7</v>
      </c>
      <c r="AE64" s="46">
        <v>10.6</v>
      </c>
      <c r="AF64" s="46">
        <v>10.9</v>
      </c>
      <c r="AG64" s="46">
        <v>9.6999999999999993</v>
      </c>
      <c r="AH64" s="46">
        <v>10.9</v>
      </c>
      <c r="AI64" s="46">
        <v>11.1</v>
      </c>
      <c r="AJ64" s="46">
        <v>406.9</v>
      </c>
    </row>
    <row r="65" spans="1:36" x14ac:dyDescent="0.25">
      <c r="A65" t="s">
        <v>241</v>
      </c>
      <c r="B65" s="46">
        <v>9.6999999999999993</v>
      </c>
      <c r="C65" s="46">
        <v>9.8000000000000007</v>
      </c>
      <c r="D65" s="46">
        <v>9.9</v>
      </c>
      <c r="E65" s="46">
        <v>9.9</v>
      </c>
      <c r="F65" s="46">
        <v>8.9</v>
      </c>
      <c r="G65" s="46">
        <v>10.6</v>
      </c>
      <c r="H65" s="46">
        <v>10.9</v>
      </c>
      <c r="I65" s="46">
        <v>9.6999999999999993</v>
      </c>
      <c r="J65" s="46">
        <v>9.9</v>
      </c>
      <c r="K65" s="46">
        <v>9.9</v>
      </c>
      <c r="L65" s="46">
        <v>10.5</v>
      </c>
      <c r="M65" s="46">
        <v>9.8000000000000007</v>
      </c>
      <c r="N65" s="46">
        <v>9.4</v>
      </c>
      <c r="O65" s="46">
        <v>10.9</v>
      </c>
      <c r="P65" s="46">
        <v>10.3</v>
      </c>
      <c r="Q65" s="46">
        <v>10</v>
      </c>
      <c r="R65" s="46">
        <v>10.6</v>
      </c>
      <c r="S65" s="46">
        <v>10.199999999999999</v>
      </c>
      <c r="T65" s="46">
        <v>10</v>
      </c>
      <c r="U65" s="46">
        <v>10.1</v>
      </c>
      <c r="V65" s="46">
        <v>10.199999999999999</v>
      </c>
      <c r="W65" s="46">
        <v>10.7</v>
      </c>
      <c r="X65" s="46">
        <v>9.4</v>
      </c>
      <c r="Y65" s="46">
        <v>9.6999999999999993</v>
      </c>
      <c r="Z65" s="46">
        <v>10.5</v>
      </c>
      <c r="AA65" s="46">
        <v>9.5</v>
      </c>
      <c r="AB65" s="46">
        <v>9.6</v>
      </c>
      <c r="AC65" s="46">
        <v>9.4</v>
      </c>
      <c r="AD65" s="46">
        <v>10</v>
      </c>
      <c r="AE65" s="46">
        <v>9.4</v>
      </c>
      <c r="AF65" s="46">
        <v>9.3000000000000007</v>
      </c>
      <c r="AG65" s="46">
        <v>9.1999999999999993</v>
      </c>
      <c r="AH65" s="46">
        <v>9.1999999999999993</v>
      </c>
      <c r="AI65" s="46">
        <v>9.5</v>
      </c>
      <c r="AJ65" s="46">
        <v>336.59999999999997</v>
      </c>
    </row>
    <row r="66" spans="1:36" x14ac:dyDescent="0.25">
      <c r="A66" t="s">
        <v>242</v>
      </c>
      <c r="B66" s="46">
        <v>9.3000000000000007</v>
      </c>
      <c r="C66" s="46">
        <v>10.3</v>
      </c>
      <c r="D66" s="46">
        <v>10.3</v>
      </c>
      <c r="E66" s="46">
        <v>9.8000000000000007</v>
      </c>
      <c r="F66" s="46">
        <v>10.4</v>
      </c>
      <c r="G66" s="46">
        <v>9.6999999999999993</v>
      </c>
      <c r="H66" s="46">
        <v>9.3000000000000007</v>
      </c>
      <c r="I66" s="46">
        <v>9.5</v>
      </c>
      <c r="J66" s="46">
        <v>9.4</v>
      </c>
      <c r="K66" s="46">
        <v>10</v>
      </c>
      <c r="L66" s="46">
        <v>9.3000000000000007</v>
      </c>
      <c r="M66" s="46">
        <v>9.8000000000000007</v>
      </c>
      <c r="N66" s="46">
        <v>11.2</v>
      </c>
      <c r="O66" s="46">
        <v>9.5</v>
      </c>
      <c r="P66" s="46">
        <v>10.199999999999999</v>
      </c>
      <c r="Q66" s="46">
        <v>9.3000000000000007</v>
      </c>
      <c r="R66" s="46">
        <v>9.6999999999999993</v>
      </c>
      <c r="S66" s="46">
        <v>9.8000000000000007</v>
      </c>
      <c r="T66" s="46">
        <v>9.6</v>
      </c>
      <c r="U66" s="46">
        <v>9.6999999999999993</v>
      </c>
      <c r="V66" s="46">
        <v>9.6999999999999993</v>
      </c>
      <c r="W66" s="46">
        <v>9.8000000000000007</v>
      </c>
      <c r="X66" s="46">
        <v>10.5</v>
      </c>
      <c r="Y66" s="46">
        <v>10.4</v>
      </c>
      <c r="Z66" s="46">
        <v>10.5</v>
      </c>
      <c r="AA66" s="46">
        <v>9.3000000000000007</v>
      </c>
      <c r="AB66" s="46">
        <v>10.6</v>
      </c>
      <c r="AC66" s="46">
        <v>11.2</v>
      </c>
      <c r="AD66" s="46">
        <v>9.6</v>
      </c>
      <c r="AE66" s="46">
        <v>10.8</v>
      </c>
      <c r="AF66" s="46">
        <v>11.1</v>
      </c>
      <c r="AG66" s="46">
        <v>10.5</v>
      </c>
      <c r="AH66" s="46">
        <v>11.2</v>
      </c>
      <c r="AI66" s="46">
        <v>10.8</v>
      </c>
      <c r="AJ66" s="46">
        <v>342.1</v>
      </c>
    </row>
    <row r="67" spans="1:36" x14ac:dyDescent="0.25">
      <c r="A67" t="s">
        <v>243</v>
      </c>
      <c r="B67" s="46">
        <v>7.4</v>
      </c>
      <c r="C67" s="46">
        <v>9.3000000000000007</v>
      </c>
      <c r="D67" s="46">
        <v>8.8000000000000007</v>
      </c>
      <c r="E67" s="46">
        <v>8.4</v>
      </c>
      <c r="F67" s="46">
        <v>9.5</v>
      </c>
      <c r="G67" s="46">
        <v>8.1</v>
      </c>
      <c r="H67" s="46">
        <v>8.9</v>
      </c>
      <c r="I67" s="46">
        <v>7.9</v>
      </c>
      <c r="J67" s="46">
        <v>8.1</v>
      </c>
      <c r="K67" s="46">
        <v>8.5</v>
      </c>
      <c r="L67" s="46">
        <v>8.1</v>
      </c>
      <c r="M67" s="46">
        <v>8.5</v>
      </c>
      <c r="N67" s="46">
        <v>9.1</v>
      </c>
      <c r="O67" s="46">
        <v>8.9</v>
      </c>
      <c r="P67" s="46">
        <v>9.8000000000000007</v>
      </c>
      <c r="Q67" s="46">
        <v>7.9</v>
      </c>
      <c r="R67" s="46">
        <v>8.8000000000000007</v>
      </c>
      <c r="S67" s="46">
        <v>8.8000000000000007</v>
      </c>
      <c r="T67" s="46">
        <v>8.3000000000000007</v>
      </c>
      <c r="U67" s="46">
        <v>8.3000000000000007</v>
      </c>
      <c r="V67" s="46">
        <v>8.8000000000000007</v>
      </c>
      <c r="W67" s="46">
        <v>9.1</v>
      </c>
      <c r="X67" s="46">
        <v>8.8000000000000007</v>
      </c>
      <c r="Y67" s="46">
        <v>9</v>
      </c>
      <c r="Z67" s="46">
        <v>9.5</v>
      </c>
      <c r="AA67" s="46">
        <v>8.1</v>
      </c>
      <c r="AB67" s="46">
        <v>9.8000000000000007</v>
      </c>
      <c r="AC67" s="46">
        <v>10.6</v>
      </c>
      <c r="AD67" s="46">
        <v>7.8000000000000007</v>
      </c>
      <c r="AE67" s="46">
        <v>9</v>
      </c>
      <c r="AF67" s="46">
        <v>10.199999999999999</v>
      </c>
      <c r="AG67" s="46">
        <v>8.8000000000000007</v>
      </c>
      <c r="AH67" s="46">
        <v>10.1</v>
      </c>
      <c r="AI67" s="46">
        <v>9</v>
      </c>
      <c r="AJ67" s="46">
        <v>300.00000000000011</v>
      </c>
    </row>
    <row r="68" spans="1:36" x14ac:dyDescent="0.25">
      <c r="A68" t="s">
        <v>244</v>
      </c>
      <c r="B68" s="46">
        <v>6.5</v>
      </c>
      <c r="C68" s="46">
        <v>8.3000000000000007</v>
      </c>
      <c r="D68" s="46">
        <v>7.5</v>
      </c>
      <c r="E68" s="46">
        <v>6.9</v>
      </c>
      <c r="F68" s="46">
        <v>8.8000000000000007</v>
      </c>
      <c r="G68" s="46">
        <v>7.6</v>
      </c>
      <c r="H68" s="46">
        <v>9.1999999999999993</v>
      </c>
      <c r="I68" s="46">
        <v>7</v>
      </c>
      <c r="J68" s="46">
        <v>7.4</v>
      </c>
      <c r="K68" s="46">
        <v>7.8000000000000007</v>
      </c>
      <c r="L68" s="46">
        <v>8.5</v>
      </c>
      <c r="M68" s="46">
        <v>7.4</v>
      </c>
      <c r="N68" s="46">
        <v>10.1</v>
      </c>
      <c r="O68" s="46">
        <v>8.6999999999999993</v>
      </c>
      <c r="P68" s="46">
        <v>9.8000000000000007</v>
      </c>
      <c r="Q68" s="46">
        <v>8.1</v>
      </c>
      <c r="R68" s="46">
        <v>8.9</v>
      </c>
      <c r="S68" s="46">
        <v>8.6</v>
      </c>
      <c r="T68" s="46">
        <v>7.6999999999999993</v>
      </c>
      <c r="U68" s="46">
        <v>7.3000000000000007</v>
      </c>
      <c r="V68" s="46">
        <v>8.1</v>
      </c>
      <c r="W68" s="46">
        <v>9.3000000000000007</v>
      </c>
      <c r="X68" s="46">
        <v>8.9</v>
      </c>
      <c r="Y68" s="46">
        <v>7.6</v>
      </c>
      <c r="Z68" s="46">
        <v>9</v>
      </c>
      <c r="AA68" s="46">
        <v>7.9</v>
      </c>
      <c r="AB68" s="46">
        <v>9.3000000000000007</v>
      </c>
      <c r="AC68" s="46">
        <v>11.2</v>
      </c>
      <c r="AD68" s="46">
        <v>7</v>
      </c>
      <c r="AE68" s="46">
        <v>8.9</v>
      </c>
      <c r="AF68" s="46">
        <v>11.2</v>
      </c>
      <c r="AG68" s="46">
        <v>7.8000000000000007</v>
      </c>
      <c r="AH68" s="46">
        <v>10.8</v>
      </c>
      <c r="AI68" s="46">
        <v>10.1</v>
      </c>
      <c r="AJ68" s="46">
        <v>289.20000000000005</v>
      </c>
    </row>
    <row r="69" spans="1:36" x14ac:dyDescent="0.25">
      <c r="A69" t="s">
        <v>245</v>
      </c>
      <c r="B69" s="46">
        <v>9.8000000000000007</v>
      </c>
      <c r="C69" s="46">
        <v>11.3</v>
      </c>
      <c r="D69" s="46">
        <v>10.199999999999999</v>
      </c>
      <c r="E69" s="46">
        <v>10.5</v>
      </c>
      <c r="F69" s="46">
        <v>11</v>
      </c>
      <c r="G69" s="46">
        <v>11.1</v>
      </c>
      <c r="H69" s="46">
        <v>11.6</v>
      </c>
      <c r="I69" s="46">
        <v>10.1</v>
      </c>
      <c r="J69" s="46">
        <v>10</v>
      </c>
      <c r="K69" s="46">
        <v>10.9</v>
      </c>
      <c r="L69" s="46">
        <v>10.6</v>
      </c>
      <c r="M69" s="46">
        <v>10.5</v>
      </c>
      <c r="N69" s="46">
        <v>10.7</v>
      </c>
      <c r="O69" s="46">
        <v>11.4</v>
      </c>
      <c r="P69" s="46">
        <v>11.3</v>
      </c>
      <c r="Q69" s="46">
        <v>10.9</v>
      </c>
      <c r="R69" s="46">
        <v>10.9</v>
      </c>
      <c r="S69" s="46">
        <v>10.9</v>
      </c>
      <c r="T69" s="46">
        <v>10.9</v>
      </c>
      <c r="U69" s="46">
        <v>9.9</v>
      </c>
      <c r="V69" s="46">
        <v>10.6</v>
      </c>
      <c r="W69" s="46">
        <v>11.2</v>
      </c>
      <c r="X69" s="46">
        <v>10.3</v>
      </c>
      <c r="Y69" s="46">
        <v>10.8</v>
      </c>
      <c r="Z69" s="46">
        <v>11.1</v>
      </c>
      <c r="AA69" s="46">
        <v>11.2</v>
      </c>
      <c r="AB69" s="46">
        <v>11.8</v>
      </c>
      <c r="AC69" s="46">
        <v>9.9</v>
      </c>
      <c r="AD69" s="46">
        <v>10.1</v>
      </c>
      <c r="AE69" s="46">
        <v>11</v>
      </c>
      <c r="AF69" s="46">
        <v>11</v>
      </c>
      <c r="AG69" s="46">
        <v>11.7</v>
      </c>
      <c r="AH69" s="46">
        <v>10.7</v>
      </c>
      <c r="AI69" s="46">
        <v>11.8</v>
      </c>
      <c r="AJ69" s="46">
        <v>367.70000000000005</v>
      </c>
    </row>
    <row r="70" spans="1:36" x14ac:dyDescent="0.25">
      <c r="A70" t="s">
        <v>246</v>
      </c>
      <c r="B70" s="46">
        <v>11.5</v>
      </c>
      <c r="C70" s="46">
        <v>12</v>
      </c>
      <c r="D70" s="46">
        <v>11.1</v>
      </c>
      <c r="E70" s="46">
        <v>12.3</v>
      </c>
      <c r="F70" s="46">
        <v>10.9</v>
      </c>
      <c r="G70" s="46">
        <v>11.8</v>
      </c>
      <c r="H70" s="46">
        <v>11.7</v>
      </c>
      <c r="I70" s="46">
        <v>11.1</v>
      </c>
      <c r="J70" s="46">
        <v>10.9</v>
      </c>
      <c r="K70" s="46">
        <v>11.8</v>
      </c>
      <c r="L70" s="46">
        <v>10.6</v>
      </c>
      <c r="M70" s="46">
        <v>11.6</v>
      </c>
      <c r="N70" s="46">
        <v>11.7</v>
      </c>
      <c r="O70" s="46">
        <v>10.9</v>
      </c>
      <c r="P70" s="46">
        <v>11.4</v>
      </c>
      <c r="Q70" s="46">
        <v>10.9</v>
      </c>
      <c r="R70" s="46">
        <v>11.8</v>
      </c>
      <c r="S70" s="46">
        <v>11.4</v>
      </c>
      <c r="T70" s="46">
        <v>11.3</v>
      </c>
      <c r="U70" s="46">
        <v>10.5</v>
      </c>
      <c r="V70" s="46">
        <v>10.5</v>
      </c>
      <c r="W70" s="46">
        <v>12.1</v>
      </c>
      <c r="X70" s="46">
        <v>11.4</v>
      </c>
      <c r="Y70" s="46">
        <v>11.6</v>
      </c>
      <c r="Z70" s="46">
        <v>10.8</v>
      </c>
      <c r="AA70" s="46">
        <v>10.7</v>
      </c>
      <c r="AB70" s="46">
        <v>11.6</v>
      </c>
      <c r="AC70" s="46">
        <v>11</v>
      </c>
      <c r="AD70" s="46">
        <v>11.6</v>
      </c>
      <c r="AE70" s="46">
        <v>11.6</v>
      </c>
      <c r="AF70" s="46">
        <v>11.9</v>
      </c>
      <c r="AG70" s="46">
        <v>12.5</v>
      </c>
      <c r="AH70" s="46">
        <v>11.7</v>
      </c>
      <c r="AI70" s="46">
        <v>12.8</v>
      </c>
      <c r="AJ70" s="46">
        <v>389.00000000000011</v>
      </c>
    </row>
    <row r="71" spans="1:36" x14ac:dyDescent="0.25">
      <c r="A71" t="s">
        <v>247</v>
      </c>
      <c r="B71" s="46">
        <v>11.8</v>
      </c>
      <c r="C71" s="46">
        <v>11.1</v>
      </c>
      <c r="D71" s="46">
        <v>10.9</v>
      </c>
      <c r="E71" s="46">
        <v>11.3</v>
      </c>
      <c r="F71" s="46">
        <v>10.7</v>
      </c>
      <c r="G71" s="46">
        <v>12.3</v>
      </c>
      <c r="H71" s="46">
        <v>12.6</v>
      </c>
      <c r="I71" s="46">
        <v>11.4</v>
      </c>
      <c r="J71" s="46">
        <v>11.7</v>
      </c>
      <c r="K71" s="46">
        <v>11.7</v>
      </c>
      <c r="L71" s="46">
        <v>11.8</v>
      </c>
      <c r="M71" s="46">
        <v>12.1</v>
      </c>
      <c r="N71" s="46">
        <v>11.4</v>
      </c>
      <c r="O71" s="46">
        <v>12.2</v>
      </c>
      <c r="P71" s="46">
        <v>13.1</v>
      </c>
      <c r="Q71" s="46">
        <v>11.6</v>
      </c>
      <c r="R71" s="46">
        <v>12.5</v>
      </c>
      <c r="S71" s="46">
        <v>13.3</v>
      </c>
      <c r="T71" s="46">
        <v>11.7</v>
      </c>
      <c r="U71" s="46">
        <v>11.5</v>
      </c>
      <c r="V71" s="46">
        <v>11.7</v>
      </c>
      <c r="W71" s="46">
        <v>12.5</v>
      </c>
      <c r="X71" s="46">
        <v>11</v>
      </c>
      <c r="Y71" s="46">
        <v>10.4</v>
      </c>
      <c r="Z71" s="46">
        <v>11.8</v>
      </c>
      <c r="AA71" s="46">
        <v>11.6</v>
      </c>
      <c r="AB71" s="46">
        <v>12.3</v>
      </c>
      <c r="AC71" s="46">
        <v>11.5</v>
      </c>
      <c r="AD71" s="46">
        <v>12.5</v>
      </c>
      <c r="AE71" s="46">
        <v>10.8</v>
      </c>
      <c r="AF71" s="46">
        <v>11.4</v>
      </c>
      <c r="AG71" s="46">
        <v>11.1</v>
      </c>
      <c r="AH71" s="46">
        <v>11.8</v>
      </c>
      <c r="AI71" s="46">
        <v>12.6</v>
      </c>
      <c r="AJ71" s="46">
        <v>399.70000000000005</v>
      </c>
    </row>
    <row r="72" spans="1:36" x14ac:dyDescent="0.25">
      <c r="A72" t="s">
        <v>248</v>
      </c>
      <c r="B72" s="46">
        <v>12.3</v>
      </c>
      <c r="C72" s="46">
        <v>13.1</v>
      </c>
      <c r="D72" s="46">
        <v>12.5</v>
      </c>
      <c r="E72" s="46">
        <v>12.9</v>
      </c>
      <c r="F72" s="46">
        <v>12.5</v>
      </c>
      <c r="G72" s="46">
        <v>13.6</v>
      </c>
      <c r="H72" s="46">
        <v>15</v>
      </c>
      <c r="I72" s="46">
        <v>12</v>
      </c>
      <c r="J72" s="46">
        <v>12.4</v>
      </c>
      <c r="K72" s="46">
        <v>12.3</v>
      </c>
      <c r="L72" s="46">
        <v>14.6</v>
      </c>
      <c r="M72" s="46">
        <v>12.8</v>
      </c>
      <c r="N72" s="46">
        <v>11.8</v>
      </c>
      <c r="O72" s="46">
        <v>14.7</v>
      </c>
      <c r="P72" s="46">
        <v>14.2</v>
      </c>
      <c r="Q72" s="46">
        <v>14.2</v>
      </c>
      <c r="R72" s="46">
        <v>14.2</v>
      </c>
      <c r="S72" s="46">
        <v>14.9</v>
      </c>
      <c r="T72" s="46">
        <v>14</v>
      </c>
      <c r="U72" s="46">
        <v>12.3</v>
      </c>
      <c r="V72" s="46">
        <v>14.2</v>
      </c>
      <c r="W72" s="46">
        <v>15.2</v>
      </c>
      <c r="X72" s="46">
        <v>12.6</v>
      </c>
      <c r="Y72" s="46">
        <v>12.2</v>
      </c>
      <c r="Z72" s="46">
        <v>14</v>
      </c>
      <c r="AA72" s="46">
        <v>14.6</v>
      </c>
      <c r="AB72" s="46">
        <v>13.3</v>
      </c>
      <c r="AC72" s="46">
        <v>11.1</v>
      </c>
      <c r="AD72" s="46">
        <v>13</v>
      </c>
      <c r="AE72" s="46">
        <v>12</v>
      </c>
      <c r="AF72" s="46">
        <v>11.7</v>
      </c>
      <c r="AG72" s="46">
        <v>12.8</v>
      </c>
      <c r="AH72" s="46">
        <v>11.4</v>
      </c>
      <c r="AI72" s="46">
        <v>12.7</v>
      </c>
      <c r="AJ72" s="46">
        <v>447.09999999999997</v>
      </c>
    </row>
    <row r="73" spans="1:36" x14ac:dyDescent="0.25">
      <c r="A73" t="s">
        <v>249</v>
      </c>
      <c r="B73" s="46">
        <v>12</v>
      </c>
      <c r="C73" s="46">
        <v>12.6</v>
      </c>
      <c r="D73" s="46">
        <v>12.5</v>
      </c>
      <c r="E73" s="46">
        <v>12.6</v>
      </c>
      <c r="F73" s="46">
        <v>12.6</v>
      </c>
      <c r="G73" s="46">
        <v>13.1</v>
      </c>
      <c r="H73" s="46">
        <v>13.9</v>
      </c>
      <c r="I73" s="46">
        <v>11.3</v>
      </c>
      <c r="J73" s="46">
        <v>12.3</v>
      </c>
      <c r="K73" s="46">
        <v>11.9</v>
      </c>
      <c r="L73" s="46">
        <v>13.8</v>
      </c>
      <c r="M73" s="46">
        <v>12.8</v>
      </c>
      <c r="N73" s="46">
        <v>11.9</v>
      </c>
      <c r="O73" s="46">
        <v>13.7</v>
      </c>
      <c r="P73" s="46">
        <v>13.2</v>
      </c>
      <c r="Q73" s="46">
        <v>13.1</v>
      </c>
      <c r="R73" s="46">
        <v>13.6</v>
      </c>
      <c r="S73" s="46">
        <v>13.9</v>
      </c>
      <c r="T73" s="46">
        <v>13.3</v>
      </c>
      <c r="U73" s="46">
        <v>12.1</v>
      </c>
      <c r="V73" s="46">
        <v>13.6</v>
      </c>
      <c r="W73" s="46">
        <v>14</v>
      </c>
      <c r="X73" s="46">
        <v>12.4</v>
      </c>
      <c r="Y73" s="46">
        <v>12.3</v>
      </c>
      <c r="Z73" s="46">
        <v>13.8</v>
      </c>
      <c r="AA73" s="46">
        <v>13.1</v>
      </c>
      <c r="AB73" s="46">
        <v>13</v>
      </c>
      <c r="AC73" s="46">
        <v>10.8</v>
      </c>
      <c r="AD73" s="46">
        <v>13</v>
      </c>
      <c r="AE73" s="46">
        <v>12.6</v>
      </c>
      <c r="AF73" s="46">
        <v>11</v>
      </c>
      <c r="AG73" s="46">
        <v>12.8</v>
      </c>
      <c r="AH73" s="46">
        <v>11.4</v>
      </c>
      <c r="AI73" s="46">
        <v>11.8</v>
      </c>
      <c r="AJ73" s="46">
        <v>431.80000000000013</v>
      </c>
    </row>
    <row r="74" spans="1:36" x14ac:dyDescent="0.25">
      <c r="A74" t="s">
        <v>250</v>
      </c>
      <c r="B74" s="46">
        <v>8.9</v>
      </c>
      <c r="C74" s="46">
        <v>10.8</v>
      </c>
      <c r="D74" s="46">
        <v>9.6999999999999993</v>
      </c>
      <c r="E74" s="46">
        <v>9.8000000000000007</v>
      </c>
      <c r="F74" s="46">
        <v>11</v>
      </c>
      <c r="G74" s="46">
        <v>10.5</v>
      </c>
      <c r="H74" s="46">
        <v>12.6</v>
      </c>
      <c r="I74" s="46">
        <v>8.3000000000000007</v>
      </c>
      <c r="J74" s="46">
        <v>8.9</v>
      </c>
      <c r="K74" s="46">
        <v>8.6</v>
      </c>
      <c r="L74" s="46">
        <v>11.6</v>
      </c>
      <c r="M74" s="46">
        <v>10.1</v>
      </c>
      <c r="N74" s="46">
        <v>8.6</v>
      </c>
      <c r="O74" s="46">
        <v>12.3</v>
      </c>
      <c r="P74" s="46">
        <v>12.6</v>
      </c>
      <c r="Q74" s="46">
        <v>11.1</v>
      </c>
      <c r="R74" s="46">
        <v>12.3</v>
      </c>
      <c r="S74" s="46">
        <v>12.1</v>
      </c>
      <c r="T74" s="46">
        <v>11</v>
      </c>
      <c r="U74" s="46">
        <v>8.6</v>
      </c>
      <c r="V74" s="46">
        <v>11.7</v>
      </c>
      <c r="W74" s="46">
        <v>12.8</v>
      </c>
      <c r="X74" s="46">
        <v>9.3000000000000007</v>
      </c>
      <c r="Y74" s="46">
        <v>9.6</v>
      </c>
      <c r="Z74" s="46">
        <v>12</v>
      </c>
      <c r="AA74" s="46">
        <v>11</v>
      </c>
      <c r="AB74" s="46">
        <v>11.6</v>
      </c>
      <c r="AC74" s="46">
        <v>8.1</v>
      </c>
      <c r="AD74" s="46">
        <v>9.8000000000000007</v>
      </c>
      <c r="AE74" s="46">
        <v>9.6</v>
      </c>
      <c r="AF74" s="46">
        <v>7.4</v>
      </c>
      <c r="AG74" s="46">
        <v>10.3</v>
      </c>
      <c r="AH74" s="46">
        <v>8</v>
      </c>
      <c r="AI74" s="46">
        <v>8.3000000000000007</v>
      </c>
      <c r="AJ74" s="46">
        <v>348.90000000000003</v>
      </c>
    </row>
    <row r="75" spans="1:36" x14ac:dyDescent="0.25">
      <c r="A75" t="s">
        <v>251</v>
      </c>
      <c r="B75" s="46">
        <v>8.1</v>
      </c>
      <c r="C75" s="46">
        <v>10</v>
      </c>
      <c r="D75" s="46">
        <v>8.6999999999999993</v>
      </c>
      <c r="E75" s="46">
        <v>8.6999999999999993</v>
      </c>
      <c r="F75" s="46">
        <v>10.8</v>
      </c>
      <c r="G75" s="46">
        <v>9.4</v>
      </c>
      <c r="H75" s="46">
        <v>11</v>
      </c>
      <c r="I75" s="46">
        <v>8.1</v>
      </c>
      <c r="J75" s="46">
        <v>8</v>
      </c>
      <c r="K75" s="46">
        <v>8.5</v>
      </c>
      <c r="L75" s="46">
        <v>9.9</v>
      </c>
      <c r="M75" s="46">
        <v>9</v>
      </c>
      <c r="N75" s="46">
        <v>8.6</v>
      </c>
      <c r="O75" s="46">
        <v>10.4</v>
      </c>
      <c r="P75" s="46">
        <v>11.8</v>
      </c>
      <c r="Q75" s="46">
        <v>9.8000000000000007</v>
      </c>
      <c r="R75" s="46">
        <v>12.1</v>
      </c>
      <c r="S75" s="46">
        <v>11.5</v>
      </c>
      <c r="T75" s="46">
        <v>9.8000000000000007</v>
      </c>
      <c r="U75" s="46">
        <v>7.8000000000000007</v>
      </c>
      <c r="V75" s="46">
        <v>10.199999999999999</v>
      </c>
      <c r="W75" s="46">
        <v>11.3</v>
      </c>
      <c r="X75" s="46">
        <v>9</v>
      </c>
      <c r="Y75" s="46">
        <v>9.1999999999999993</v>
      </c>
      <c r="Z75" s="46">
        <v>10.8</v>
      </c>
      <c r="AA75" s="46">
        <v>10.3</v>
      </c>
      <c r="AB75" s="46">
        <v>11.6</v>
      </c>
      <c r="AC75" s="46">
        <v>9.1</v>
      </c>
      <c r="AD75" s="46">
        <v>8.6</v>
      </c>
      <c r="AE75" s="46">
        <v>9.1</v>
      </c>
      <c r="AF75" s="46">
        <v>8.6999999999999993</v>
      </c>
      <c r="AG75" s="46">
        <v>10</v>
      </c>
      <c r="AH75" s="46">
        <v>9.5</v>
      </c>
      <c r="AI75" s="46">
        <v>8.6999999999999993</v>
      </c>
      <c r="AJ75" s="46">
        <v>328.10000000000008</v>
      </c>
    </row>
    <row r="76" spans="1:36" x14ac:dyDescent="0.25">
      <c r="A76" t="s">
        <v>252</v>
      </c>
      <c r="B76" s="46">
        <v>10.5</v>
      </c>
      <c r="C76" s="46">
        <v>11.4</v>
      </c>
      <c r="D76" s="46">
        <v>11</v>
      </c>
      <c r="E76" s="46">
        <v>11.1</v>
      </c>
      <c r="F76" s="46">
        <v>11.3</v>
      </c>
      <c r="G76" s="46">
        <v>11.3</v>
      </c>
      <c r="H76" s="46">
        <v>10.6</v>
      </c>
      <c r="I76" s="46">
        <v>10.4</v>
      </c>
      <c r="J76" s="46">
        <v>10.199999999999999</v>
      </c>
      <c r="K76" s="46">
        <v>10.3</v>
      </c>
      <c r="L76" s="46">
        <v>10.9</v>
      </c>
      <c r="M76" s="46">
        <v>11.1</v>
      </c>
      <c r="N76" s="46">
        <v>10.6</v>
      </c>
      <c r="O76" s="46">
        <v>10.8</v>
      </c>
      <c r="P76" s="46">
        <v>11.2</v>
      </c>
      <c r="Q76" s="46">
        <v>10.7</v>
      </c>
      <c r="R76" s="46">
        <v>11.5</v>
      </c>
      <c r="S76" s="46">
        <v>11.3</v>
      </c>
      <c r="T76" s="46">
        <v>11.2</v>
      </c>
      <c r="U76" s="46">
        <v>10.4</v>
      </c>
      <c r="V76" s="46">
        <v>11</v>
      </c>
      <c r="W76" s="46">
        <v>10.5</v>
      </c>
      <c r="X76" s="46">
        <v>10.6</v>
      </c>
      <c r="Y76" s="46">
        <v>10.8</v>
      </c>
      <c r="Z76" s="46">
        <v>11.3</v>
      </c>
      <c r="AA76" s="46">
        <v>10.4</v>
      </c>
      <c r="AB76" s="46">
        <v>11.1</v>
      </c>
      <c r="AC76" s="46">
        <v>10.1</v>
      </c>
      <c r="AD76" s="46">
        <v>10.9</v>
      </c>
      <c r="AE76" s="46">
        <v>10.8</v>
      </c>
      <c r="AF76" s="46">
        <v>9.9</v>
      </c>
      <c r="AG76" s="46">
        <v>11.2</v>
      </c>
      <c r="AH76" s="46">
        <v>10.199999999999999</v>
      </c>
      <c r="AI76" s="46">
        <v>10.199999999999999</v>
      </c>
      <c r="AJ76" s="46">
        <v>366.79999999999995</v>
      </c>
    </row>
    <row r="77" spans="1:36" x14ac:dyDescent="0.25">
      <c r="A77" t="s">
        <v>253</v>
      </c>
      <c r="B77" s="46">
        <v>10</v>
      </c>
      <c r="C77" s="46">
        <v>9.6999999999999993</v>
      </c>
      <c r="D77" s="46">
        <v>9.6</v>
      </c>
      <c r="E77" s="46">
        <v>9.6</v>
      </c>
      <c r="F77" s="46">
        <v>9.8000000000000007</v>
      </c>
      <c r="G77" s="46">
        <v>10.4</v>
      </c>
      <c r="H77" s="46">
        <v>10.8</v>
      </c>
      <c r="I77" s="46">
        <v>9.8000000000000007</v>
      </c>
      <c r="J77" s="46">
        <v>10</v>
      </c>
      <c r="K77" s="46">
        <v>9.6</v>
      </c>
      <c r="L77" s="46">
        <v>10.6</v>
      </c>
      <c r="M77" s="46">
        <v>9.6</v>
      </c>
      <c r="N77" s="46">
        <v>9.1999999999999993</v>
      </c>
      <c r="O77" s="46">
        <v>11.1</v>
      </c>
      <c r="P77" s="46">
        <v>10.8</v>
      </c>
      <c r="Q77" s="46">
        <v>10.8</v>
      </c>
      <c r="R77" s="46">
        <v>10.9</v>
      </c>
      <c r="S77" s="46">
        <v>10.8</v>
      </c>
      <c r="T77" s="46">
        <v>9.8000000000000007</v>
      </c>
      <c r="U77" s="46">
        <v>10.4</v>
      </c>
      <c r="V77" s="46">
        <v>10.3</v>
      </c>
      <c r="W77" s="46">
        <v>11</v>
      </c>
      <c r="X77" s="46">
        <v>9.4</v>
      </c>
      <c r="Y77" s="46">
        <v>9.4</v>
      </c>
      <c r="Z77" s="46">
        <v>10.5</v>
      </c>
      <c r="AA77" s="46">
        <v>11.1</v>
      </c>
      <c r="AB77" s="46">
        <v>10.199999999999999</v>
      </c>
      <c r="AC77" s="46">
        <v>9.4</v>
      </c>
      <c r="AD77" s="46">
        <v>9.9</v>
      </c>
      <c r="AE77" s="46">
        <v>9.3000000000000007</v>
      </c>
      <c r="AF77" s="46">
        <v>9.1</v>
      </c>
      <c r="AG77" s="46">
        <v>9.5</v>
      </c>
      <c r="AH77" s="46">
        <v>9.3000000000000007</v>
      </c>
      <c r="AI77" s="46">
        <v>9.4</v>
      </c>
      <c r="AJ77" s="46">
        <v>341.1</v>
      </c>
    </row>
    <row r="78" spans="1:36" x14ac:dyDescent="0.25">
      <c r="A78" t="s">
        <v>254</v>
      </c>
      <c r="B78" s="46">
        <v>7.1999999999999993</v>
      </c>
      <c r="C78" s="46">
        <v>7.3000000000000007</v>
      </c>
      <c r="D78" s="46">
        <v>7.1</v>
      </c>
      <c r="E78" s="46">
        <v>7</v>
      </c>
      <c r="F78" s="46">
        <v>7.8000000000000007</v>
      </c>
      <c r="G78" s="46">
        <v>7.6</v>
      </c>
      <c r="H78" s="46">
        <v>8.5</v>
      </c>
      <c r="I78" s="46">
        <v>6.6</v>
      </c>
      <c r="J78" s="46">
        <v>6.6999999999999993</v>
      </c>
      <c r="K78" s="46">
        <v>6.6999999999999993</v>
      </c>
      <c r="L78" s="46">
        <v>7.6</v>
      </c>
      <c r="M78" s="46">
        <v>7</v>
      </c>
      <c r="N78" s="46">
        <v>7.1999999999999993</v>
      </c>
      <c r="O78" s="46">
        <v>8.1999999999999993</v>
      </c>
      <c r="P78" s="46">
        <v>9</v>
      </c>
      <c r="Q78" s="46">
        <v>7.6</v>
      </c>
      <c r="R78" s="46">
        <v>8.6999999999999993</v>
      </c>
      <c r="S78" s="46">
        <v>8.1999999999999993</v>
      </c>
      <c r="T78" s="46">
        <v>7.3000000000000007</v>
      </c>
      <c r="U78" s="46">
        <v>7.1</v>
      </c>
      <c r="V78" s="46">
        <v>7.8000000000000007</v>
      </c>
      <c r="W78" s="46">
        <v>9.3000000000000007</v>
      </c>
      <c r="X78" s="46">
        <v>6.6999999999999993</v>
      </c>
      <c r="Y78" s="46">
        <v>6.8000000000000007</v>
      </c>
      <c r="Z78" s="46">
        <v>8.1999999999999993</v>
      </c>
      <c r="AA78" s="46">
        <v>7.9</v>
      </c>
      <c r="AB78" s="46">
        <v>8</v>
      </c>
      <c r="AC78" s="46">
        <v>7.6</v>
      </c>
      <c r="AD78" s="46">
        <v>7.1</v>
      </c>
      <c r="AE78" s="46">
        <v>6.6999999999999993</v>
      </c>
      <c r="AF78" s="46">
        <v>6.1999999999999993</v>
      </c>
      <c r="AG78" s="46">
        <v>7.9</v>
      </c>
      <c r="AH78" s="46">
        <v>6.6</v>
      </c>
      <c r="AI78" s="46">
        <v>6.4</v>
      </c>
      <c r="AJ78" s="46">
        <v>253.6</v>
      </c>
    </row>
    <row r="79" spans="1:36" x14ac:dyDescent="0.25">
      <c r="A79" t="s">
        <v>255</v>
      </c>
      <c r="B79" s="46">
        <v>5.6</v>
      </c>
      <c r="C79" s="46">
        <v>5.4</v>
      </c>
      <c r="D79" s="46">
        <v>5.6999999999999993</v>
      </c>
      <c r="E79" s="46">
        <v>5</v>
      </c>
      <c r="F79" s="46">
        <v>5.9</v>
      </c>
      <c r="G79" s="46">
        <v>5.0999999999999996</v>
      </c>
      <c r="H79" s="46">
        <v>5.5</v>
      </c>
      <c r="I79" s="46">
        <v>5</v>
      </c>
      <c r="J79" s="46">
        <v>5.8000000000000007</v>
      </c>
      <c r="K79" s="46">
        <v>5.4</v>
      </c>
      <c r="L79" s="46">
        <v>5.0999999999999996</v>
      </c>
      <c r="M79" s="46">
        <v>5.3000000000000007</v>
      </c>
      <c r="N79" s="46">
        <v>4.8000000000000007</v>
      </c>
      <c r="O79" s="46">
        <v>5.6999999999999993</v>
      </c>
      <c r="P79" s="46">
        <v>8</v>
      </c>
      <c r="Q79" s="46">
        <v>5.6999999999999993</v>
      </c>
      <c r="R79" s="46">
        <v>6.5</v>
      </c>
      <c r="S79" s="46">
        <v>6.3000000000000007</v>
      </c>
      <c r="T79" s="46">
        <v>5.1999999999999993</v>
      </c>
      <c r="U79" s="46">
        <v>5.5</v>
      </c>
      <c r="V79" s="46">
        <v>5.5</v>
      </c>
      <c r="W79" s="46">
        <v>6</v>
      </c>
      <c r="X79" s="46">
        <v>5.0999999999999996</v>
      </c>
      <c r="Y79" s="46">
        <v>5.6</v>
      </c>
      <c r="Z79" s="46">
        <v>7.1</v>
      </c>
      <c r="AA79" s="46">
        <v>5.1999999999999993</v>
      </c>
      <c r="AB79" s="46">
        <v>6.4</v>
      </c>
      <c r="AC79" s="46">
        <v>6.8000000000000007</v>
      </c>
      <c r="AD79" s="46">
        <v>5.4</v>
      </c>
      <c r="AE79" s="46">
        <v>5.0999999999999996</v>
      </c>
      <c r="AF79" s="46">
        <v>4.8000000000000007</v>
      </c>
      <c r="AG79" s="46">
        <v>4.8000000000000007</v>
      </c>
      <c r="AH79" s="46">
        <v>5.1999999999999993</v>
      </c>
      <c r="AI79" s="46">
        <v>4.4000000000000004</v>
      </c>
      <c r="AJ79" s="46">
        <v>189.9</v>
      </c>
    </row>
    <row r="80" spans="1:36" x14ac:dyDescent="0.25">
      <c r="A80" t="s">
        <v>256</v>
      </c>
      <c r="B80" s="46">
        <v>5.3000000000000007</v>
      </c>
      <c r="C80" s="46">
        <v>6</v>
      </c>
      <c r="D80" s="46">
        <v>5.4</v>
      </c>
      <c r="E80" s="46">
        <v>5</v>
      </c>
      <c r="F80" s="46">
        <v>7</v>
      </c>
      <c r="G80" s="46">
        <v>5.5</v>
      </c>
      <c r="H80" s="46">
        <v>5.6</v>
      </c>
      <c r="I80" s="46">
        <v>5.4</v>
      </c>
      <c r="J80" s="46">
        <v>5.6999999999999993</v>
      </c>
      <c r="K80" s="46">
        <v>4.9000000000000004</v>
      </c>
      <c r="L80" s="46">
        <v>4.9000000000000004</v>
      </c>
      <c r="M80" s="46">
        <v>5.3000000000000007</v>
      </c>
      <c r="N80" s="46">
        <v>6.3000000000000007</v>
      </c>
      <c r="O80" s="46">
        <v>5.6</v>
      </c>
      <c r="P80" s="46">
        <v>7.5</v>
      </c>
      <c r="Q80" s="46">
        <v>5.5</v>
      </c>
      <c r="R80" s="46">
        <v>6.1999999999999993</v>
      </c>
      <c r="S80" s="46">
        <v>6.1999999999999993</v>
      </c>
      <c r="T80" s="46">
        <v>5.5</v>
      </c>
      <c r="U80" s="46">
        <v>6.1999999999999993</v>
      </c>
      <c r="V80" s="46">
        <v>5.5</v>
      </c>
      <c r="W80" s="46">
        <v>5.8000000000000007</v>
      </c>
      <c r="X80" s="46">
        <v>5.4</v>
      </c>
      <c r="Y80" s="46">
        <v>5.4</v>
      </c>
      <c r="Z80" s="46">
        <v>6.8000000000000007</v>
      </c>
      <c r="AA80" s="46">
        <v>5.4</v>
      </c>
      <c r="AB80" s="46">
        <v>7.1</v>
      </c>
      <c r="AC80" s="46">
        <v>6.4</v>
      </c>
      <c r="AD80" s="46">
        <v>5.6</v>
      </c>
      <c r="AE80" s="46">
        <v>5.6999999999999993</v>
      </c>
      <c r="AF80" s="46">
        <v>5</v>
      </c>
      <c r="AG80" s="46">
        <v>7.1</v>
      </c>
      <c r="AH80" s="46">
        <v>5.4</v>
      </c>
      <c r="AI80" s="46">
        <v>5</v>
      </c>
      <c r="AJ80" s="46">
        <v>196.6</v>
      </c>
    </row>
    <row r="81" spans="1:36" x14ac:dyDescent="0.25">
      <c r="A81" t="s">
        <v>257</v>
      </c>
      <c r="B81" s="46">
        <v>9.6999999999999993</v>
      </c>
      <c r="C81" s="46">
        <v>10.9</v>
      </c>
      <c r="D81" s="46">
        <v>10.4</v>
      </c>
      <c r="E81" s="46">
        <v>10.5</v>
      </c>
      <c r="F81" s="46">
        <v>11</v>
      </c>
      <c r="G81" s="46">
        <v>11.2</v>
      </c>
      <c r="H81" s="46">
        <v>11.1</v>
      </c>
      <c r="I81" s="46">
        <v>10.1</v>
      </c>
      <c r="J81" s="46">
        <v>9.9</v>
      </c>
      <c r="K81" s="46">
        <v>10.3</v>
      </c>
      <c r="L81" s="46">
        <v>10.6</v>
      </c>
      <c r="M81" s="46">
        <v>10.3</v>
      </c>
      <c r="N81" s="46">
        <v>9.9</v>
      </c>
      <c r="O81" s="46">
        <v>10.7</v>
      </c>
      <c r="P81" s="46">
        <v>10.9</v>
      </c>
      <c r="Q81" s="46">
        <v>10.4</v>
      </c>
      <c r="R81" s="46">
        <v>10</v>
      </c>
      <c r="S81" s="46">
        <v>10.8</v>
      </c>
      <c r="T81" s="46">
        <v>10.6</v>
      </c>
      <c r="U81" s="46">
        <v>9.9</v>
      </c>
      <c r="V81" s="46">
        <v>10.3</v>
      </c>
      <c r="W81" s="46">
        <v>10.7</v>
      </c>
      <c r="X81" s="46">
        <v>10</v>
      </c>
      <c r="Y81" s="46">
        <v>10.6</v>
      </c>
      <c r="Z81" s="46">
        <v>11.2</v>
      </c>
      <c r="AA81" s="46">
        <v>10.7</v>
      </c>
      <c r="AB81" s="46">
        <v>10.4</v>
      </c>
      <c r="AC81" s="46">
        <v>9.3000000000000007</v>
      </c>
      <c r="AD81" s="46">
        <v>10</v>
      </c>
      <c r="AE81" s="46">
        <v>10.5</v>
      </c>
      <c r="AF81" s="46">
        <v>9.1</v>
      </c>
      <c r="AG81" s="46">
        <v>11.1</v>
      </c>
      <c r="AH81" s="46">
        <v>9.6</v>
      </c>
      <c r="AI81" s="46">
        <v>10.1</v>
      </c>
      <c r="AJ81" s="46">
        <v>352.80000000000007</v>
      </c>
    </row>
    <row r="82" spans="1:36" x14ac:dyDescent="0.25">
      <c r="A82" t="s">
        <v>258</v>
      </c>
      <c r="B82" s="46">
        <v>8.8000000000000007</v>
      </c>
      <c r="C82" s="46">
        <v>8.6999999999999993</v>
      </c>
      <c r="D82" s="46">
        <v>8.1</v>
      </c>
      <c r="E82" s="46">
        <v>8.6</v>
      </c>
      <c r="F82" s="46">
        <v>8.6999999999999993</v>
      </c>
      <c r="G82" s="46">
        <v>9.3000000000000007</v>
      </c>
      <c r="H82" s="46">
        <v>10.7</v>
      </c>
      <c r="I82" s="46">
        <v>7.6999999999999993</v>
      </c>
      <c r="J82" s="46">
        <v>8.1</v>
      </c>
      <c r="K82" s="46">
        <v>7.9</v>
      </c>
      <c r="L82" s="46">
        <v>10.199999999999999</v>
      </c>
      <c r="M82" s="46">
        <v>8.1999999999999993</v>
      </c>
      <c r="N82" s="46">
        <v>7.6999999999999993</v>
      </c>
      <c r="O82" s="46">
        <v>10.7</v>
      </c>
      <c r="P82" s="46">
        <v>9.6999999999999993</v>
      </c>
      <c r="Q82" s="46">
        <v>10</v>
      </c>
      <c r="R82" s="46">
        <v>10.1</v>
      </c>
      <c r="S82" s="46">
        <v>9.8000000000000007</v>
      </c>
      <c r="T82" s="46">
        <v>8.8000000000000007</v>
      </c>
      <c r="U82" s="46">
        <v>7.8000000000000007</v>
      </c>
      <c r="V82" s="46">
        <v>9.6999999999999993</v>
      </c>
      <c r="W82" s="46">
        <v>10.8</v>
      </c>
      <c r="X82" s="46">
        <v>7.6</v>
      </c>
      <c r="Y82" s="46">
        <v>8.1999999999999993</v>
      </c>
      <c r="Z82" s="46">
        <v>9.8000000000000007</v>
      </c>
      <c r="AA82" s="46">
        <v>10.199999999999999</v>
      </c>
      <c r="AB82" s="46">
        <v>9.1</v>
      </c>
      <c r="AC82" s="46">
        <v>7.9</v>
      </c>
      <c r="AD82" s="46">
        <v>8.6</v>
      </c>
      <c r="AE82" s="46">
        <v>8.1999999999999993</v>
      </c>
      <c r="AF82" s="46">
        <v>7.4</v>
      </c>
      <c r="AG82" s="46">
        <v>7.9</v>
      </c>
      <c r="AH82" s="46">
        <v>7.5</v>
      </c>
      <c r="AI82" s="46">
        <v>7.4</v>
      </c>
      <c r="AJ82" s="46">
        <v>299.89999999999998</v>
      </c>
    </row>
    <row r="83" spans="1:36" x14ac:dyDescent="0.25">
      <c r="A83" t="s">
        <v>259</v>
      </c>
      <c r="B83" s="46">
        <v>7.1</v>
      </c>
      <c r="C83" s="46">
        <v>7.6999999999999993</v>
      </c>
      <c r="D83" s="46">
        <v>7.3000000000000007</v>
      </c>
      <c r="E83" s="46">
        <v>6.9</v>
      </c>
      <c r="F83" s="46">
        <v>8.4</v>
      </c>
      <c r="G83" s="46">
        <v>8</v>
      </c>
      <c r="H83" s="46">
        <v>10.1</v>
      </c>
      <c r="I83" s="46">
        <v>6.6</v>
      </c>
      <c r="J83" s="46">
        <v>6.6</v>
      </c>
      <c r="K83" s="46">
        <v>6.9</v>
      </c>
      <c r="L83" s="46">
        <v>7.9</v>
      </c>
      <c r="M83" s="46">
        <v>7.1999999999999993</v>
      </c>
      <c r="N83" s="46">
        <v>7.3000000000000007</v>
      </c>
      <c r="O83" s="46">
        <v>9.1</v>
      </c>
      <c r="P83" s="46">
        <v>9.3000000000000007</v>
      </c>
      <c r="Q83" s="46">
        <v>7.6999999999999993</v>
      </c>
      <c r="R83" s="46">
        <v>9.6999999999999993</v>
      </c>
      <c r="S83" s="46">
        <v>8.8000000000000007</v>
      </c>
      <c r="T83" s="46">
        <v>7.3000000000000007</v>
      </c>
      <c r="U83" s="46">
        <v>6.8000000000000007</v>
      </c>
      <c r="V83" s="46">
        <v>8</v>
      </c>
      <c r="W83" s="46">
        <v>10.1</v>
      </c>
      <c r="X83" s="46">
        <v>7</v>
      </c>
      <c r="Y83" s="46">
        <v>7.4</v>
      </c>
      <c r="Z83" s="46">
        <v>8.6</v>
      </c>
      <c r="AA83" s="46">
        <v>8.1999999999999993</v>
      </c>
      <c r="AB83" s="46">
        <v>8.8000000000000007</v>
      </c>
      <c r="AC83" s="46">
        <v>7.9</v>
      </c>
      <c r="AD83" s="46">
        <v>6.8000000000000007</v>
      </c>
      <c r="AE83" s="46">
        <v>7.6999999999999993</v>
      </c>
      <c r="AF83" s="46">
        <v>6.3000000000000007</v>
      </c>
      <c r="AG83" s="46">
        <v>8.1999999999999993</v>
      </c>
      <c r="AH83" s="46">
        <v>7.1999999999999993</v>
      </c>
      <c r="AI83" s="46">
        <v>7.4</v>
      </c>
      <c r="AJ83" s="46">
        <v>266.3</v>
      </c>
    </row>
    <row r="84" spans="1:36" x14ac:dyDescent="0.25">
      <c r="A84" t="s">
        <v>260</v>
      </c>
      <c r="B84" s="46">
        <v>6.6999999999999993</v>
      </c>
      <c r="C84" s="46">
        <v>6.8000000000000007</v>
      </c>
      <c r="D84" s="46">
        <v>6.6</v>
      </c>
      <c r="E84" s="46">
        <v>6.5</v>
      </c>
      <c r="F84" s="46">
        <v>7.5</v>
      </c>
      <c r="G84" s="46">
        <v>6.8000000000000007</v>
      </c>
      <c r="H84" s="46">
        <v>7.5</v>
      </c>
      <c r="I84" s="46">
        <v>6.1999999999999993</v>
      </c>
      <c r="J84" s="46">
        <v>6.1999999999999993</v>
      </c>
      <c r="K84" s="46">
        <v>6.4</v>
      </c>
      <c r="L84" s="46">
        <v>7</v>
      </c>
      <c r="M84" s="46">
        <v>6.6999999999999993</v>
      </c>
      <c r="N84" s="46">
        <v>6.3000000000000007</v>
      </c>
      <c r="O84" s="46">
        <v>7.6</v>
      </c>
      <c r="P84" s="46">
        <v>7.6999999999999993</v>
      </c>
      <c r="Q84" s="46">
        <v>7.5</v>
      </c>
      <c r="R84" s="46">
        <v>7.6999999999999993</v>
      </c>
      <c r="S84" s="46">
        <v>7.1999999999999993</v>
      </c>
      <c r="T84" s="46">
        <v>6.5</v>
      </c>
      <c r="U84" s="46">
        <v>5.6999999999999993</v>
      </c>
      <c r="V84" s="46">
        <v>6.8000000000000007</v>
      </c>
      <c r="W84" s="46">
        <v>7.5</v>
      </c>
      <c r="X84" s="46">
        <v>6.4</v>
      </c>
      <c r="Y84" s="46">
        <v>6.3000000000000007</v>
      </c>
      <c r="Z84" s="46">
        <v>7.6999999999999993</v>
      </c>
      <c r="AA84" s="46">
        <v>7.6</v>
      </c>
      <c r="AB84" s="46">
        <v>7.5</v>
      </c>
      <c r="AC84" s="46">
        <v>7.3000000000000007</v>
      </c>
      <c r="AD84" s="46">
        <v>6.4</v>
      </c>
      <c r="AE84" s="46">
        <v>6.6999999999999993</v>
      </c>
      <c r="AF84" s="46">
        <v>6.3000000000000007</v>
      </c>
      <c r="AG84" s="46">
        <v>6.8000000000000007</v>
      </c>
      <c r="AH84" s="46">
        <v>6.5</v>
      </c>
      <c r="AI84" s="46">
        <v>6.5</v>
      </c>
      <c r="AJ84" s="46">
        <v>233.40000000000006</v>
      </c>
    </row>
    <row r="85" spans="1:36" x14ac:dyDescent="0.25">
      <c r="A85" t="s">
        <v>261</v>
      </c>
      <c r="B85" s="46">
        <v>6.4</v>
      </c>
      <c r="C85" s="46">
        <v>6.9</v>
      </c>
      <c r="D85" s="46">
        <v>6.3000000000000007</v>
      </c>
      <c r="E85" s="46">
        <v>6</v>
      </c>
      <c r="F85" s="46">
        <v>8</v>
      </c>
      <c r="G85" s="46">
        <v>6.5</v>
      </c>
      <c r="H85" s="46">
        <v>6.9</v>
      </c>
      <c r="I85" s="46">
        <v>6.1999999999999993</v>
      </c>
      <c r="J85" s="46">
        <v>6.3000000000000007</v>
      </c>
      <c r="K85" s="46">
        <v>6.1</v>
      </c>
      <c r="L85" s="46">
        <v>6.6</v>
      </c>
      <c r="M85" s="46">
        <v>6.4</v>
      </c>
      <c r="N85" s="46">
        <v>6.9</v>
      </c>
      <c r="O85" s="46">
        <v>6.4</v>
      </c>
      <c r="P85" s="46">
        <v>8</v>
      </c>
      <c r="Q85" s="46">
        <v>6.3000000000000007</v>
      </c>
      <c r="R85" s="46">
        <v>7.6</v>
      </c>
      <c r="S85" s="46">
        <v>7.6</v>
      </c>
      <c r="T85" s="46">
        <v>6.5</v>
      </c>
      <c r="U85" s="46">
        <v>5.1999999999999993</v>
      </c>
      <c r="V85" s="46">
        <v>6.4</v>
      </c>
      <c r="W85" s="46">
        <v>6.6999999999999993</v>
      </c>
      <c r="X85" s="46">
        <v>6.1999999999999993</v>
      </c>
      <c r="Y85" s="46">
        <v>6.8000000000000007</v>
      </c>
      <c r="Z85" s="46">
        <v>7.8000000000000007</v>
      </c>
      <c r="AA85" s="46">
        <v>6.1999999999999993</v>
      </c>
      <c r="AB85" s="46">
        <v>8.1</v>
      </c>
      <c r="AC85" s="46">
        <v>6.6999999999999993</v>
      </c>
      <c r="AD85" s="46">
        <v>6.4</v>
      </c>
      <c r="AE85" s="46">
        <v>7.3000000000000007</v>
      </c>
      <c r="AF85" s="46">
        <v>6.4</v>
      </c>
      <c r="AG85" s="46">
        <v>7.4</v>
      </c>
      <c r="AH85" s="46">
        <v>6.9</v>
      </c>
      <c r="AI85" s="46">
        <v>7.1</v>
      </c>
      <c r="AJ85" s="46">
        <v>229.5</v>
      </c>
    </row>
    <row r="86" spans="1:36" x14ac:dyDescent="0.25">
      <c r="A86" t="s">
        <v>262</v>
      </c>
      <c r="B86" s="46">
        <v>7.6999999999999993</v>
      </c>
      <c r="C86" s="46">
        <v>9.5</v>
      </c>
      <c r="D86" s="46">
        <v>8.6</v>
      </c>
      <c r="E86" s="46">
        <v>8.5</v>
      </c>
      <c r="F86" s="46">
        <v>9.9</v>
      </c>
      <c r="G86" s="46">
        <v>8.6</v>
      </c>
      <c r="H86" s="46">
        <v>9.6999999999999993</v>
      </c>
      <c r="I86" s="46">
        <v>7.8000000000000007</v>
      </c>
      <c r="J86" s="46">
        <v>7.8000000000000007</v>
      </c>
      <c r="K86" s="46">
        <v>8.4</v>
      </c>
      <c r="L86" s="46">
        <v>8.8000000000000007</v>
      </c>
      <c r="M86" s="46">
        <v>8.5</v>
      </c>
      <c r="N86" s="46">
        <v>8.6999999999999993</v>
      </c>
      <c r="O86" s="46">
        <v>9.3000000000000007</v>
      </c>
      <c r="P86" s="46">
        <v>10.199999999999999</v>
      </c>
      <c r="Q86" s="46">
        <v>8.5</v>
      </c>
      <c r="R86" s="46">
        <v>10</v>
      </c>
      <c r="S86" s="46">
        <v>10.199999999999999</v>
      </c>
      <c r="T86" s="46">
        <v>8.9</v>
      </c>
      <c r="U86" s="46">
        <v>7.9</v>
      </c>
      <c r="V86" s="46">
        <v>9.3000000000000007</v>
      </c>
      <c r="W86" s="46">
        <v>9.3000000000000007</v>
      </c>
      <c r="X86" s="46">
        <v>8.4</v>
      </c>
      <c r="Y86" s="46">
        <v>8.9</v>
      </c>
      <c r="Z86" s="46">
        <v>9.8000000000000007</v>
      </c>
      <c r="AA86" s="46">
        <v>8.5</v>
      </c>
      <c r="AB86" s="46">
        <v>10.199999999999999</v>
      </c>
      <c r="AC86" s="46">
        <v>8.4</v>
      </c>
      <c r="AD86" s="46">
        <v>8.1</v>
      </c>
      <c r="AE86" s="46">
        <v>8.6999999999999993</v>
      </c>
      <c r="AF86" s="46">
        <v>7.3000000000000007</v>
      </c>
      <c r="AG86" s="46">
        <v>9.4</v>
      </c>
      <c r="AH86" s="46">
        <v>8.1999999999999993</v>
      </c>
      <c r="AI86" s="46">
        <v>8</v>
      </c>
      <c r="AJ86" s="46">
        <v>300</v>
      </c>
    </row>
    <row r="87" spans="1:36" x14ac:dyDescent="0.25">
      <c r="A87" t="s">
        <v>263</v>
      </c>
      <c r="B87" s="46">
        <v>7.6999999999999993</v>
      </c>
      <c r="C87" s="46">
        <v>8.9</v>
      </c>
      <c r="D87" s="46">
        <v>8.6999999999999993</v>
      </c>
      <c r="E87" s="46">
        <v>8.6</v>
      </c>
      <c r="F87" s="46">
        <v>9.1</v>
      </c>
      <c r="G87" s="46">
        <v>8.8000000000000007</v>
      </c>
      <c r="H87" s="46">
        <v>9.4</v>
      </c>
      <c r="I87" s="46">
        <v>8.1</v>
      </c>
      <c r="J87" s="46">
        <v>7.5</v>
      </c>
      <c r="K87" s="46">
        <v>8.5</v>
      </c>
      <c r="L87" s="46">
        <v>8.5</v>
      </c>
      <c r="M87" s="46">
        <v>8.6999999999999993</v>
      </c>
      <c r="N87" s="46">
        <v>8.9</v>
      </c>
      <c r="O87" s="46">
        <v>9</v>
      </c>
      <c r="P87" s="46">
        <v>9.8000000000000007</v>
      </c>
      <c r="Q87" s="46">
        <v>8.4</v>
      </c>
      <c r="R87" s="46">
        <v>9</v>
      </c>
      <c r="S87" s="46">
        <v>9.5</v>
      </c>
      <c r="T87" s="46">
        <v>8.6999999999999993</v>
      </c>
      <c r="U87" s="46">
        <v>7.5</v>
      </c>
      <c r="V87" s="46">
        <v>8.8000000000000007</v>
      </c>
      <c r="W87" s="46">
        <v>9</v>
      </c>
      <c r="X87" s="46">
        <v>8.8000000000000007</v>
      </c>
      <c r="Y87" s="46">
        <v>8.5</v>
      </c>
      <c r="Z87" s="46">
        <v>9.1999999999999993</v>
      </c>
      <c r="AA87" s="46">
        <v>8.5</v>
      </c>
      <c r="AB87" s="46">
        <v>9.1999999999999993</v>
      </c>
      <c r="AC87" s="46">
        <v>8.6999999999999993</v>
      </c>
      <c r="AD87" s="46">
        <v>8.4</v>
      </c>
      <c r="AE87" s="46">
        <v>8.8000000000000007</v>
      </c>
      <c r="AF87" s="46">
        <v>8.1999999999999993</v>
      </c>
      <c r="AG87" s="46">
        <v>8.8000000000000007</v>
      </c>
      <c r="AH87" s="46">
        <v>8.6999999999999993</v>
      </c>
      <c r="AI87" s="46">
        <v>8.6999999999999993</v>
      </c>
      <c r="AJ87" s="46">
        <v>295.59999999999997</v>
      </c>
    </row>
    <row r="88" spans="1:36" x14ac:dyDescent="0.25">
      <c r="A88" t="s">
        <v>264</v>
      </c>
      <c r="B88" s="46">
        <v>12</v>
      </c>
      <c r="C88" s="46">
        <v>11.9</v>
      </c>
      <c r="D88" s="46">
        <v>11.4</v>
      </c>
      <c r="E88" s="46">
        <v>11.1</v>
      </c>
      <c r="F88" s="46">
        <v>10.9</v>
      </c>
      <c r="G88" s="46">
        <v>12.3</v>
      </c>
      <c r="H88" s="46">
        <v>13</v>
      </c>
      <c r="I88" s="46">
        <v>12.4</v>
      </c>
      <c r="J88" s="46">
        <v>12.3</v>
      </c>
      <c r="K88" s="46">
        <v>12.6</v>
      </c>
      <c r="L88" s="46">
        <v>12.4</v>
      </c>
      <c r="M88" s="46">
        <v>11.7</v>
      </c>
      <c r="N88" s="46">
        <v>10</v>
      </c>
      <c r="O88" s="46">
        <v>12.8</v>
      </c>
      <c r="P88" s="46">
        <v>11.1</v>
      </c>
      <c r="Q88" s="46">
        <v>11.8</v>
      </c>
      <c r="R88" s="46">
        <v>11.2</v>
      </c>
      <c r="S88" s="46">
        <v>11.7</v>
      </c>
      <c r="T88" s="46">
        <v>12.1</v>
      </c>
      <c r="U88" s="46">
        <v>12.3</v>
      </c>
      <c r="V88" s="46">
        <v>11.9</v>
      </c>
      <c r="W88" s="46">
        <v>12.3</v>
      </c>
      <c r="X88" s="46">
        <v>11</v>
      </c>
      <c r="Y88" s="46">
        <v>11.3</v>
      </c>
      <c r="Z88" s="46">
        <v>11.5</v>
      </c>
      <c r="AA88" s="46">
        <v>12</v>
      </c>
      <c r="AB88" s="46">
        <v>10.5</v>
      </c>
      <c r="AC88" s="46">
        <v>10.199999999999999</v>
      </c>
      <c r="AD88" s="46">
        <v>12.4</v>
      </c>
      <c r="AE88" s="46">
        <v>10.5</v>
      </c>
      <c r="AF88" s="46">
        <v>11.3</v>
      </c>
      <c r="AG88" s="46">
        <v>10.4</v>
      </c>
      <c r="AH88" s="46">
        <v>11.1</v>
      </c>
      <c r="AI88" s="46">
        <v>11.4</v>
      </c>
      <c r="AJ88" s="46">
        <v>394.79999999999995</v>
      </c>
    </row>
    <row r="89" spans="1:36" x14ac:dyDescent="0.25">
      <c r="A89" t="s">
        <v>265</v>
      </c>
      <c r="B89" s="46">
        <v>11.5</v>
      </c>
      <c r="C89" s="46">
        <v>11.1</v>
      </c>
      <c r="D89" s="46">
        <v>11.6</v>
      </c>
      <c r="E89" s="46">
        <v>11.6</v>
      </c>
      <c r="F89" s="46">
        <v>10.6</v>
      </c>
      <c r="G89" s="46">
        <v>12.5</v>
      </c>
      <c r="H89" s="46">
        <v>11.9</v>
      </c>
      <c r="I89" s="46">
        <v>11.5</v>
      </c>
      <c r="J89" s="46">
        <v>11.4</v>
      </c>
      <c r="K89" s="46">
        <v>11.3</v>
      </c>
      <c r="L89" s="46">
        <v>11.8</v>
      </c>
      <c r="M89" s="46">
        <v>11.6</v>
      </c>
      <c r="N89" s="46">
        <v>10.4</v>
      </c>
      <c r="O89" s="46">
        <v>11.8</v>
      </c>
      <c r="P89" s="46">
        <v>10.8</v>
      </c>
      <c r="Q89" s="46">
        <v>12</v>
      </c>
      <c r="R89" s="46">
        <v>10.9</v>
      </c>
      <c r="S89" s="46">
        <v>11.2</v>
      </c>
      <c r="T89" s="46">
        <v>11.1</v>
      </c>
      <c r="U89" s="46">
        <v>12.4</v>
      </c>
      <c r="V89" s="46">
        <v>11.2</v>
      </c>
      <c r="W89" s="46">
        <v>11.8</v>
      </c>
      <c r="X89" s="46">
        <v>10.9</v>
      </c>
      <c r="Y89" s="46">
        <v>11.2</v>
      </c>
      <c r="Z89" s="46">
        <v>11</v>
      </c>
      <c r="AA89" s="46">
        <v>12.2</v>
      </c>
      <c r="AB89" s="46">
        <v>10.7</v>
      </c>
      <c r="AC89" s="46">
        <v>10.3</v>
      </c>
      <c r="AD89" s="46">
        <v>11.7</v>
      </c>
      <c r="AE89" s="46">
        <v>10.7</v>
      </c>
      <c r="AF89" s="46">
        <v>11.1</v>
      </c>
      <c r="AG89" s="46">
        <v>10.8</v>
      </c>
      <c r="AH89" s="46">
        <v>10.9</v>
      </c>
      <c r="AI89" s="46">
        <v>11</v>
      </c>
      <c r="AJ89" s="46">
        <v>384.5</v>
      </c>
    </row>
    <row r="90" spans="1:36" x14ac:dyDescent="0.25">
      <c r="A90" t="s">
        <v>266</v>
      </c>
      <c r="B90" s="46">
        <v>10.6</v>
      </c>
      <c r="C90" s="46">
        <v>10.5</v>
      </c>
      <c r="D90" s="46">
        <v>10.8</v>
      </c>
      <c r="E90" s="46">
        <v>10.7</v>
      </c>
      <c r="F90" s="46">
        <v>9.9</v>
      </c>
      <c r="G90" s="46">
        <v>11.6</v>
      </c>
      <c r="H90" s="46">
        <v>11.5</v>
      </c>
      <c r="I90" s="46">
        <v>10.6</v>
      </c>
      <c r="J90" s="46">
        <v>11.3</v>
      </c>
      <c r="K90" s="46">
        <v>11.1</v>
      </c>
      <c r="L90" s="46">
        <v>11.6</v>
      </c>
      <c r="M90" s="46">
        <v>11.1</v>
      </c>
      <c r="N90" s="46">
        <v>9.1999999999999993</v>
      </c>
      <c r="O90" s="46">
        <v>11.5</v>
      </c>
      <c r="P90" s="46">
        <v>10.7</v>
      </c>
      <c r="Q90" s="46">
        <v>11.5</v>
      </c>
      <c r="R90" s="46">
        <v>10.8</v>
      </c>
      <c r="S90" s="46">
        <v>11</v>
      </c>
      <c r="T90" s="46">
        <v>10.4</v>
      </c>
      <c r="U90" s="46">
        <v>11.1</v>
      </c>
      <c r="V90" s="46">
        <v>10.6</v>
      </c>
      <c r="W90" s="46">
        <v>11.7</v>
      </c>
      <c r="X90" s="46">
        <v>10.4</v>
      </c>
      <c r="Y90" s="46">
        <v>10.6</v>
      </c>
      <c r="Z90" s="46">
        <v>10.8</v>
      </c>
      <c r="AA90" s="46">
        <v>11.1</v>
      </c>
      <c r="AB90" s="46">
        <v>9.9</v>
      </c>
      <c r="AC90" s="46">
        <v>9.6999999999999993</v>
      </c>
      <c r="AD90" s="46">
        <v>11.9</v>
      </c>
      <c r="AE90" s="46">
        <v>10.6</v>
      </c>
      <c r="AF90" s="46">
        <v>10.199999999999999</v>
      </c>
      <c r="AG90" s="46">
        <v>9.6999999999999993</v>
      </c>
      <c r="AH90" s="46">
        <v>10.4</v>
      </c>
      <c r="AI90" s="46">
        <v>11.1</v>
      </c>
      <c r="AJ90" s="46">
        <v>366.19999999999993</v>
      </c>
    </row>
    <row r="91" spans="1:36" x14ac:dyDescent="0.25">
      <c r="A91" t="s">
        <v>267</v>
      </c>
      <c r="B91" s="46">
        <v>8.3000000000000007</v>
      </c>
      <c r="C91" s="46">
        <v>9.3000000000000007</v>
      </c>
      <c r="D91" s="46">
        <v>9.3000000000000007</v>
      </c>
      <c r="E91" s="46">
        <v>9.3000000000000007</v>
      </c>
      <c r="F91" s="46">
        <v>9</v>
      </c>
      <c r="G91" s="46">
        <v>9.5</v>
      </c>
      <c r="H91" s="46">
        <v>10.3</v>
      </c>
      <c r="I91" s="46">
        <v>7.8000000000000007</v>
      </c>
      <c r="J91" s="46">
        <v>8.5</v>
      </c>
      <c r="K91" s="46">
        <v>8.4</v>
      </c>
      <c r="L91" s="46">
        <v>9.8000000000000007</v>
      </c>
      <c r="M91" s="46">
        <v>9.4</v>
      </c>
      <c r="N91" s="46">
        <v>8.4</v>
      </c>
      <c r="O91" s="46">
        <v>10.4</v>
      </c>
      <c r="P91" s="46">
        <v>9.6999999999999993</v>
      </c>
      <c r="Q91" s="46">
        <v>9.5</v>
      </c>
      <c r="R91" s="46">
        <v>9.6999999999999993</v>
      </c>
      <c r="S91" s="46">
        <v>9.5</v>
      </c>
      <c r="T91" s="46">
        <v>9.1</v>
      </c>
      <c r="U91" s="46">
        <v>7.6999999999999993</v>
      </c>
      <c r="V91" s="46">
        <v>9.9</v>
      </c>
      <c r="W91" s="46">
        <v>10.3</v>
      </c>
      <c r="X91" s="46">
        <v>9.1</v>
      </c>
      <c r="Y91" s="46">
        <v>9.4</v>
      </c>
      <c r="Z91" s="46">
        <v>10.6</v>
      </c>
      <c r="AA91" s="46">
        <v>9.4</v>
      </c>
      <c r="AB91" s="46">
        <v>9.6</v>
      </c>
      <c r="AC91" s="46">
        <v>8.3000000000000007</v>
      </c>
      <c r="AD91" s="46">
        <v>9.1999999999999993</v>
      </c>
      <c r="AE91" s="46">
        <v>9.6</v>
      </c>
      <c r="AF91" s="46">
        <v>8.1999999999999993</v>
      </c>
      <c r="AG91" s="46">
        <v>9.1</v>
      </c>
      <c r="AH91" s="46">
        <v>8.6999999999999993</v>
      </c>
      <c r="AI91" s="46">
        <v>8.8000000000000007</v>
      </c>
      <c r="AJ91" s="46">
        <v>313.10000000000002</v>
      </c>
    </row>
    <row r="92" spans="1:36" x14ac:dyDescent="0.25">
      <c r="A92" t="s">
        <v>268</v>
      </c>
      <c r="B92" s="46">
        <v>8.9</v>
      </c>
      <c r="C92" s="46">
        <v>8.3000000000000007</v>
      </c>
      <c r="D92" s="46">
        <v>8.3000000000000007</v>
      </c>
      <c r="E92" s="46">
        <v>8.4</v>
      </c>
      <c r="F92" s="46">
        <v>8.4</v>
      </c>
      <c r="G92" s="46">
        <v>9.6</v>
      </c>
      <c r="H92" s="46">
        <v>9.1</v>
      </c>
      <c r="I92" s="46">
        <v>8.3000000000000007</v>
      </c>
      <c r="J92" s="46">
        <v>9.1</v>
      </c>
      <c r="K92" s="46">
        <v>8.1999999999999993</v>
      </c>
      <c r="L92" s="46">
        <v>9.1</v>
      </c>
      <c r="M92" s="46">
        <v>8.5</v>
      </c>
      <c r="N92" s="46">
        <v>8.4</v>
      </c>
      <c r="O92" s="46">
        <v>9.6999999999999993</v>
      </c>
      <c r="P92" s="46">
        <v>9.1</v>
      </c>
      <c r="Q92" s="46">
        <v>9.1</v>
      </c>
      <c r="R92" s="46">
        <v>9.1999999999999993</v>
      </c>
      <c r="S92" s="46">
        <v>9</v>
      </c>
      <c r="T92" s="46">
        <v>8.9</v>
      </c>
      <c r="U92" s="46">
        <v>9.3000000000000007</v>
      </c>
      <c r="V92" s="46">
        <v>9.1999999999999993</v>
      </c>
      <c r="W92" s="46">
        <v>8.8000000000000007</v>
      </c>
      <c r="X92" s="46">
        <v>8.1</v>
      </c>
      <c r="Y92" s="46">
        <v>8.1999999999999993</v>
      </c>
      <c r="Z92" s="46">
        <v>9.3000000000000007</v>
      </c>
      <c r="AA92" s="46">
        <v>9</v>
      </c>
      <c r="AB92" s="46">
        <v>8.6999999999999993</v>
      </c>
      <c r="AC92" s="46">
        <v>9</v>
      </c>
      <c r="AD92" s="46">
        <v>9.1999999999999993</v>
      </c>
      <c r="AE92" s="46">
        <v>8.1999999999999993</v>
      </c>
      <c r="AF92" s="46">
        <v>8.8000000000000007</v>
      </c>
      <c r="AG92" s="46">
        <v>7.8000000000000007</v>
      </c>
      <c r="AH92" s="46">
        <v>8.8000000000000007</v>
      </c>
      <c r="AI92" s="46">
        <v>8.5</v>
      </c>
      <c r="AJ92" s="46">
        <v>298.5</v>
      </c>
    </row>
    <row r="93" spans="1:36" x14ac:dyDescent="0.25">
      <c r="A93" t="s">
        <v>269</v>
      </c>
      <c r="B93" s="46">
        <v>8.9</v>
      </c>
      <c r="C93" s="46">
        <v>9</v>
      </c>
      <c r="D93" s="46">
        <v>9.1</v>
      </c>
      <c r="E93" s="46">
        <v>8.9</v>
      </c>
      <c r="F93" s="46">
        <v>9</v>
      </c>
      <c r="G93" s="46">
        <v>9.6</v>
      </c>
      <c r="H93" s="46">
        <v>9.9</v>
      </c>
      <c r="I93" s="46">
        <v>8.6999999999999993</v>
      </c>
      <c r="J93" s="46">
        <v>9.1</v>
      </c>
      <c r="K93" s="46">
        <v>8.6</v>
      </c>
      <c r="L93" s="46">
        <v>9.6</v>
      </c>
      <c r="M93" s="46">
        <v>9.1</v>
      </c>
      <c r="N93" s="46">
        <v>8.4</v>
      </c>
      <c r="O93" s="46">
        <v>10</v>
      </c>
      <c r="P93" s="46">
        <v>9.5</v>
      </c>
      <c r="Q93" s="46">
        <v>9.6999999999999993</v>
      </c>
      <c r="R93" s="46">
        <v>9.6</v>
      </c>
      <c r="S93" s="46">
        <v>9.8000000000000007</v>
      </c>
      <c r="T93" s="46">
        <v>9.3000000000000007</v>
      </c>
      <c r="U93" s="46">
        <v>9.1999999999999993</v>
      </c>
      <c r="V93" s="46">
        <v>9.6</v>
      </c>
      <c r="W93" s="46">
        <v>9.6999999999999993</v>
      </c>
      <c r="X93" s="46">
        <v>8.5</v>
      </c>
      <c r="Y93" s="46">
        <v>9</v>
      </c>
      <c r="Z93" s="46">
        <v>9.6999999999999993</v>
      </c>
      <c r="AA93" s="46">
        <v>9.6</v>
      </c>
      <c r="AB93" s="46">
        <v>9</v>
      </c>
      <c r="AC93" s="46">
        <v>8.4</v>
      </c>
      <c r="AD93" s="46">
        <v>9.1999999999999993</v>
      </c>
      <c r="AE93" s="46">
        <v>8.9</v>
      </c>
      <c r="AF93" s="46">
        <v>8.4</v>
      </c>
      <c r="AG93" s="46">
        <v>8.6999999999999993</v>
      </c>
      <c r="AH93" s="46">
        <v>8.4</v>
      </c>
      <c r="AI93" s="46">
        <v>8.3000000000000007</v>
      </c>
      <c r="AJ93" s="46">
        <v>310.39999999999986</v>
      </c>
    </row>
    <row r="94" spans="1:36" x14ac:dyDescent="0.25">
      <c r="A94" t="s">
        <v>270</v>
      </c>
      <c r="B94" s="46">
        <v>6.6999999999999993</v>
      </c>
      <c r="C94" s="46">
        <v>7.3000000000000007</v>
      </c>
      <c r="D94" s="46">
        <v>7.3000000000000007</v>
      </c>
      <c r="E94" s="46">
        <v>7.1</v>
      </c>
      <c r="F94" s="46">
        <v>7.1999999999999993</v>
      </c>
      <c r="G94" s="46">
        <v>7.3000000000000007</v>
      </c>
      <c r="H94" s="46">
        <v>7.8000000000000007</v>
      </c>
      <c r="I94" s="46">
        <v>6.6999999999999993</v>
      </c>
      <c r="J94" s="46">
        <v>7</v>
      </c>
      <c r="K94" s="46">
        <v>7</v>
      </c>
      <c r="L94" s="46">
        <v>7.1999999999999993</v>
      </c>
      <c r="M94" s="46">
        <v>7.3000000000000007</v>
      </c>
      <c r="N94" s="46">
        <v>6.5</v>
      </c>
      <c r="O94" s="46">
        <v>8.1</v>
      </c>
      <c r="P94" s="46">
        <v>7.8000000000000007</v>
      </c>
      <c r="Q94" s="46">
        <v>7.1</v>
      </c>
      <c r="R94" s="46">
        <v>7.8000000000000007</v>
      </c>
      <c r="S94" s="46">
        <v>7.5</v>
      </c>
      <c r="T94" s="46">
        <v>7.4</v>
      </c>
      <c r="U94" s="46">
        <v>7.4</v>
      </c>
      <c r="V94" s="46">
        <v>7.5</v>
      </c>
      <c r="W94" s="46">
        <v>8.3000000000000007</v>
      </c>
      <c r="X94" s="46">
        <v>6.8000000000000007</v>
      </c>
      <c r="Y94" s="46">
        <v>7.3000000000000007</v>
      </c>
      <c r="Z94" s="46">
        <v>8.1</v>
      </c>
      <c r="AA94" s="46">
        <v>7.1999999999999993</v>
      </c>
      <c r="AB94" s="46">
        <v>7.1999999999999993</v>
      </c>
      <c r="AC94" s="46">
        <v>7.3000000000000007</v>
      </c>
      <c r="AD94" s="46">
        <v>7.1</v>
      </c>
      <c r="AE94" s="46">
        <v>7</v>
      </c>
      <c r="AF94" s="46">
        <v>7</v>
      </c>
      <c r="AG94" s="46">
        <v>6.4</v>
      </c>
      <c r="AH94" s="46">
        <v>6.9</v>
      </c>
      <c r="AI94" s="46">
        <v>6.6999999999999993</v>
      </c>
      <c r="AJ94" s="46">
        <v>246.3</v>
      </c>
    </row>
    <row r="95" spans="1:36" x14ac:dyDescent="0.25">
      <c r="A95" t="s">
        <v>271</v>
      </c>
      <c r="B95" s="46">
        <v>7.1</v>
      </c>
      <c r="C95" s="46">
        <v>9.9</v>
      </c>
      <c r="D95" s="46">
        <v>9.6</v>
      </c>
      <c r="E95" s="46">
        <v>9.4</v>
      </c>
      <c r="F95" s="46">
        <v>9.8000000000000007</v>
      </c>
      <c r="G95" s="46">
        <v>8.6999999999999993</v>
      </c>
      <c r="H95" s="46">
        <v>7.1999999999999993</v>
      </c>
      <c r="I95" s="46">
        <v>8.1</v>
      </c>
      <c r="J95" s="46">
        <v>7.6999999999999993</v>
      </c>
      <c r="K95" s="46">
        <v>8.8000000000000007</v>
      </c>
      <c r="L95" s="46">
        <v>7.9</v>
      </c>
      <c r="M95" s="46">
        <v>8.8000000000000007</v>
      </c>
      <c r="N95" s="46">
        <v>9.6</v>
      </c>
      <c r="O95" s="46">
        <v>7.5</v>
      </c>
      <c r="P95" s="46">
        <v>9.6</v>
      </c>
      <c r="Q95" s="46">
        <v>7.4</v>
      </c>
      <c r="R95" s="46">
        <v>8.8000000000000007</v>
      </c>
      <c r="S95" s="46">
        <v>8.9</v>
      </c>
      <c r="T95" s="46">
        <v>9.3000000000000007</v>
      </c>
      <c r="U95" s="46">
        <v>7.9</v>
      </c>
      <c r="V95" s="46">
        <v>8.5</v>
      </c>
      <c r="W95" s="46">
        <v>6.5</v>
      </c>
      <c r="X95" s="46">
        <v>9.6</v>
      </c>
      <c r="Y95" s="46">
        <v>9.6</v>
      </c>
      <c r="Z95" s="46">
        <v>10</v>
      </c>
      <c r="AA95" s="46">
        <v>7</v>
      </c>
      <c r="AB95" s="46">
        <v>9.1999999999999993</v>
      </c>
      <c r="AC95" s="46">
        <v>8.6999999999999993</v>
      </c>
      <c r="AD95" s="46">
        <v>8.1</v>
      </c>
      <c r="AE95" s="46">
        <v>10</v>
      </c>
      <c r="AF95" s="46">
        <v>9.3000000000000007</v>
      </c>
      <c r="AG95" s="46">
        <v>9.8000000000000007</v>
      </c>
      <c r="AH95" s="46">
        <v>9.4</v>
      </c>
      <c r="AI95" s="46">
        <v>10.199999999999999</v>
      </c>
      <c r="AJ95" s="46">
        <v>297.89999999999998</v>
      </c>
    </row>
    <row r="96" spans="1:36" x14ac:dyDescent="0.25">
      <c r="A96" t="s">
        <v>272</v>
      </c>
      <c r="B96" s="46">
        <v>6.3000000000000007</v>
      </c>
      <c r="C96" s="46">
        <v>8.8000000000000007</v>
      </c>
      <c r="D96" s="46">
        <v>7.4</v>
      </c>
      <c r="E96" s="46">
        <v>7.5</v>
      </c>
      <c r="F96" s="46">
        <v>8.5</v>
      </c>
      <c r="G96" s="46">
        <v>6.9</v>
      </c>
      <c r="H96" s="46">
        <v>8.1</v>
      </c>
      <c r="I96" s="46">
        <v>6.9</v>
      </c>
      <c r="J96" s="46">
        <v>7</v>
      </c>
      <c r="K96" s="46">
        <v>7.1999999999999993</v>
      </c>
      <c r="L96" s="46">
        <v>7.8000000000000007</v>
      </c>
      <c r="M96" s="46">
        <v>7.1</v>
      </c>
      <c r="N96" s="46">
        <v>7.9</v>
      </c>
      <c r="O96" s="46">
        <v>8.1</v>
      </c>
      <c r="P96" s="46">
        <v>9.4</v>
      </c>
      <c r="Q96" s="46">
        <v>7</v>
      </c>
      <c r="R96" s="46">
        <v>9.1</v>
      </c>
      <c r="S96" s="46">
        <v>8.6999999999999993</v>
      </c>
      <c r="T96" s="46">
        <v>8.1999999999999993</v>
      </c>
      <c r="U96" s="46">
        <v>6.6</v>
      </c>
      <c r="V96" s="46">
        <v>8.1</v>
      </c>
      <c r="W96" s="46">
        <v>7.8000000000000007</v>
      </c>
      <c r="X96" s="46">
        <v>7.9</v>
      </c>
      <c r="Y96" s="46">
        <v>8.3000000000000007</v>
      </c>
      <c r="Z96" s="46">
        <v>8.1999999999999993</v>
      </c>
      <c r="AA96" s="46">
        <v>7</v>
      </c>
      <c r="AB96" s="46">
        <v>9.1</v>
      </c>
      <c r="AC96" s="46">
        <v>7.9</v>
      </c>
      <c r="AD96" s="46">
        <v>6.6</v>
      </c>
      <c r="AE96" s="46">
        <v>8.4</v>
      </c>
      <c r="AF96" s="46">
        <v>7.6</v>
      </c>
      <c r="AG96" s="46">
        <v>8.9</v>
      </c>
      <c r="AH96" s="46">
        <v>7.6999999999999993</v>
      </c>
      <c r="AI96" s="46">
        <v>7.9</v>
      </c>
      <c r="AJ96" s="46">
        <v>265.89999999999998</v>
      </c>
    </row>
    <row r="97" spans="1:36" x14ac:dyDescent="0.25">
      <c r="A97" t="s">
        <v>273</v>
      </c>
      <c r="B97" s="46">
        <v>7.9</v>
      </c>
      <c r="C97" s="46">
        <v>8.6</v>
      </c>
      <c r="D97" s="46">
        <v>8.5</v>
      </c>
      <c r="E97" s="46">
        <v>8</v>
      </c>
      <c r="F97" s="46">
        <v>8.8000000000000007</v>
      </c>
      <c r="G97" s="46">
        <v>8.8000000000000007</v>
      </c>
      <c r="H97" s="46">
        <v>9.3000000000000007</v>
      </c>
      <c r="I97" s="46">
        <v>7.8000000000000007</v>
      </c>
      <c r="J97" s="46">
        <v>7.9</v>
      </c>
      <c r="K97" s="46">
        <v>7.9</v>
      </c>
      <c r="L97" s="46">
        <v>8.5</v>
      </c>
      <c r="M97" s="46">
        <v>8.3000000000000007</v>
      </c>
      <c r="N97" s="46">
        <v>7.6</v>
      </c>
      <c r="O97" s="46">
        <v>8.6999999999999993</v>
      </c>
      <c r="P97" s="46">
        <v>8.6999999999999993</v>
      </c>
      <c r="Q97" s="46">
        <v>8.1999999999999993</v>
      </c>
      <c r="R97" s="46">
        <v>8.6</v>
      </c>
      <c r="S97" s="46">
        <v>9</v>
      </c>
      <c r="T97" s="46">
        <v>8.5</v>
      </c>
      <c r="U97" s="46">
        <v>7.8000000000000007</v>
      </c>
      <c r="V97" s="46">
        <v>8.5</v>
      </c>
      <c r="W97" s="46">
        <v>8.4</v>
      </c>
      <c r="X97" s="46">
        <v>7.5</v>
      </c>
      <c r="Y97" s="46">
        <v>8.1999999999999993</v>
      </c>
      <c r="Z97" s="46">
        <v>8.6999999999999993</v>
      </c>
      <c r="AA97" s="46">
        <v>8.4</v>
      </c>
      <c r="AB97" s="46">
        <v>8.5</v>
      </c>
      <c r="AC97" s="46">
        <v>7.6</v>
      </c>
      <c r="AD97" s="46">
        <v>8.3000000000000007</v>
      </c>
      <c r="AE97" s="46">
        <v>8.5</v>
      </c>
      <c r="AF97" s="46">
        <v>7.3000000000000007</v>
      </c>
      <c r="AG97" s="46">
        <v>8.1</v>
      </c>
      <c r="AH97" s="46">
        <v>7.6</v>
      </c>
      <c r="AI97" s="46">
        <v>7.3000000000000007</v>
      </c>
      <c r="AJ97" s="46">
        <v>280.30000000000007</v>
      </c>
    </row>
    <row r="98" spans="1:36" x14ac:dyDescent="0.25">
      <c r="A98" t="s">
        <v>274</v>
      </c>
      <c r="B98" s="46">
        <v>7.9</v>
      </c>
      <c r="C98" s="46">
        <v>8.5</v>
      </c>
      <c r="D98" s="46">
        <v>8.6999999999999993</v>
      </c>
      <c r="E98" s="46">
        <v>8.3000000000000007</v>
      </c>
      <c r="F98" s="46">
        <v>8.1</v>
      </c>
      <c r="G98" s="46">
        <v>8.8000000000000007</v>
      </c>
      <c r="H98" s="46">
        <v>8.6999999999999993</v>
      </c>
      <c r="I98" s="46">
        <v>8.1999999999999993</v>
      </c>
      <c r="J98" s="46">
        <v>8</v>
      </c>
      <c r="K98" s="46">
        <v>8.1999999999999993</v>
      </c>
      <c r="L98" s="46">
        <v>8.6</v>
      </c>
      <c r="M98" s="46">
        <v>8.6</v>
      </c>
      <c r="N98" s="46">
        <v>7.9</v>
      </c>
      <c r="O98" s="46">
        <v>8.9</v>
      </c>
      <c r="P98" s="46">
        <v>8.3000000000000007</v>
      </c>
      <c r="Q98" s="46">
        <v>8.5</v>
      </c>
      <c r="R98" s="46">
        <v>8.5</v>
      </c>
      <c r="S98" s="46">
        <v>8.9</v>
      </c>
      <c r="T98" s="46">
        <v>8.8000000000000007</v>
      </c>
      <c r="U98" s="46">
        <v>8.1</v>
      </c>
      <c r="V98" s="46">
        <v>8.6999999999999993</v>
      </c>
      <c r="W98" s="46">
        <v>8.1999999999999993</v>
      </c>
      <c r="X98" s="46">
        <v>7.9</v>
      </c>
      <c r="Y98" s="46">
        <v>8.1999999999999993</v>
      </c>
      <c r="Z98" s="46">
        <v>8.5</v>
      </c>
      <c r="AA98" s="46">
        <v>8.5</v>
      </c>
      <c r="AB98" s="46">
        <v>8.1999999999999993</v>
      </c>
      <c r="AC98" s="46">
        <v>7.8000000000000007</v>
      </c>
      <c r="AD98" s="46">
        <v>8.6</v>
      </c>
      <c r="AE98" s="46">
        <v>8.3000000000000007</v>
      </c>
      <c r="AF98" s="46">
        <v>7.4</v>
      </c>
      <c r="AG98" s="46">
        <v>7.9</v>
      </c>
      <c r="AH98" s="46">
        <v>7.8000000000000007</v>
      </c>
      <c r="AI98" s="46">
        <v>7.6</v>
      </c>
      <c r="AJ98" s="46">
        <v>282.09999999999997</v>
      </c>
    </row>
    <row r="99" spans="1:36" x14ac:dyDescent="0.25">
      <c r="A99" t="s">
        <v>275</v>
      </c>
      <c r="B99" s="46">
        <v>6.4</v>
      </c>
      <c r="C99" s="46">
        <v>7.1999999999999993</v>
      </c>
      <c r="D99" s="46">
        <v>7</v>
      </c>
      <c r="E99" s="46">
        <v>7</v>
      </c>
      <c r="F99" s="46">
        <v>7.4</v>
      </c>
      <c r="G99" s="46">
        <v>7.3000000000000007</v>
      </c>
      <c r="H99" s="46">
        <v>7.6</v>
      </c>
      <c r="I99" s="46">
        <v>6.6999999999999993</v>
      </c>
      <c r="J99" s="46">
        <v>6.6999999999999993</v>
      </c>
      <c r="K99" s="46">
        <v>6.6999999999999993</v>
      </c>
      <c r="L99" s="46">
        <v>7.4</v>
      </c>
      <c r="M99" s="46">
        <v>6.9</v>
      </c>
      <c r="N99" s="46">
        <v>7</v>
      </c>
      <c r="O99" s="46">
        <v>7.6999999999999993</v>
      </c>
      <c r="P99" s="46">
        <v>7.6999999999999993</v>
      </c>
      <c r="Q99" s="46">
        <v>7.1999999999999993</v>
      </c>
      <c r="R99" s="46">
        <v>7.6999999999999993</v>
      </c>
      <c r="S99" s="46">
        <v>7.5</v>
      </c>
      <c r="T99" s="46">
        <v>7.1999999999999993</v>
      </c>
      <c r="U99" s="46">
        <v>7.1</v>
      </c>
      <c r="V99" s="46">
        <v>7.4</v>
      </c>
      <c r="W99" s="46">
        <v>7.6999999999999993</v>
      </c>
      <c r="X99" s="46">
        <v>6.9</v>
      </c>
      <c r="Y99" s="46">
        <v>6.9</v>
      </c>
      <c r="Z99" s="46">
        <v>7.6</v>
      </c>
      <c r="AA99" s="46">
        <v>7.3000000000000007</v>
      </c>
      <c r="AB99" s="46">
        <v>7.8000000000000007</v>
      </c>
      <c r="AC99" s="46">
        <v>7.1999999999999993</v>
      </c>
      <c r="AD99" s="46">
        <v>6.8000000000000007</v>
      </c>
      <c r="AE99" s="46">
        <v>7</v>
      </c>
      <c r="AF99" s="46">
        <v>6.6999999999999993</v>
      </c>
      <c r="AG99" s="46">
        <v>7.1999999999999993</v>
      </c>
      <c r="AH99" s="46">
        <v>6.9</v>
      </c>
      <c r="AI99" s="46">
        <v>6.6</v>
      </c>
      <c r="AJ99" s="46">
        <v>243.4</v>
      </c>
    </row>
    <row r="100" spans="1:36" x14ac:dyDescent="0.25">
      <c r="A100" t="s">
        <v>276</v>
      </c>
      <c r="B100" s="46">
        <v>5.9</v>
      </c>
      <c r="C100" s="46">
        <v>6.8000000000000007</v>
      </c>
      <c r="D100" s="46">
        <v>6.1</v>
      </c>
      <c r="E100" s="46">
        <v>6</v>
      </c>
      <c r="F100" s="46">
        <v>7.5</v>
      </c>
      <c r="G100" s="46">
        <v>6.3000000000000007</v>
      </c>
      <c r="H100" s="46">
        <v>7.4</v>
      </c>
      <c r="I100" s="46">
        <v>5.6999999999999993</v>
      </c>
      <c r="J100" s="46">
        <v>5.9</v>
      </c>
      <c r="K100" s="46">
        <v>5.6</v>
      </c>
      <c r="L100" s="46">
        <v>6.3000000000000007</v>
      </c>
      <c r="M100" s="46">
        <v>5.9</v>
      </c>
      <c r="N100" s="46">
        <v>6.1999999999999993</v>
      </c>
      <c r="O100" s="46">
        <v>6.9</v>
      </c>
      <c r="P100" s="46">
        <v>8.1999999999999993</v>
      </c>
      <c r="Q100" s="46">
        <v>6.3000000000000007</v>
      </c>
      <c r="R100" s="46">
        <v>8.1</v>
      </c>
      <c r="S100" s="46">
        <v>8</v>
      </c>
      <c r="T100" s="46">
        <v>6.5</v>
      </c>
      <c r="U100" s="46">
        <v>6</v>
      </c>
      <c r="V100" s="46">
        <v>6.6999999999999993</v>
      </c>
      <c r="W100" s="46">
        <v>7.3000000000000007</v>
      </c>
      <c r="X100" s="46">
        <v>5.8000000000000007</v>
      </c>
      <c r="Y100" s="46">
        <v>6.1999999999999993</v>
      </c>
      <c r="Z100" s="46">
        <v>7.3000000000000007</v>
      </c>
      <c r="AA100" s="46">
        <v>6.3000000000000007</v>
      </c>
      <c r="AB100" s="46">
        <v>8.3000000000000007</v>
      </c>
      <c r="AC100" s="46">
        <v>6.1</v>
      </c>
      <c r="AD100" s="46">
        <v>6</v>
      </c>
      <c r="AE100" s="46">
        <v>6</v>
      </c>
      <c r="AF100" s="46">
        <v>5</v>
      </c>
      <c r="AG100" s="46">
        <v>7.1</v>
      </c>
      <c r="AH100" s="46">
        <v>5.5</v>
      </c>
      <c r="AI100" s="46">
        <v>5.3000000000000007</v>
      </c>
      <c r="AJ100" s="46">
        <v>220.50000000000003</v>
      </c>
    </row>
    <row r="101" spans="1:36" x14ac:dyDescent="0.25">
      <c r="A101" t="s">
        <v>277</v>
      </c>
      <c r="B101" s="46">
        <v>3.1999999999999993</v>
      </c>
      <c r="C101" s="46">
        <v>5.0999999999999996</v>
      </c>
      <c r="D101" s="46">
        <v>4.8000000000000007</v>
      </c>
      <c r="E101" s="46">
        <v>4.5999999999999996</v>
      </c>
      <c r="F101" s="46">
        <v>5.6</v>
      </c>
      <c r="G101" s="46">
        <v>4.6999999999999993</v>
      </c>
      <c r="H101" s="46">
        <v>5.3000000000000007</v>
      </c>
      <c r="I101" s="46">
        <v>3</v>
      </c>
      <c r="J101" s="46">
        <v>3.0999999999999996</v>
      </c>
      <c r="K101" s="46">
        <v>3.1999999999999993</v>
      </c>
      <c r="L101" s="46">
        <v>4.5</v>
      </c>
      <c r="M101" s="46">
        <v>4.5999999999999996</v>
      </c>
      <c r="N101" s="46">
        <v>4.3000000000000007</v>
      </c>
      <c r="O101" s="46">
        <v>5.0999999999999996</v>
      </c>
      <c r="P101" s="46">
        <v>6.1</v>
      </c>
      <c r="Q101" s="46">
        <v>4.5</v>
      </c>
      <c r="R101" s="46">
        <v>5.6</v>
      </c>
      <c r="S101" s="46">
        <v>5.6</v>
      </c>
      <c r="T101" s="46">
        <v>4.9000000000000004</v>
      </c>
      <c r="U101" s="46">
        <v>3.1999999999999993</v>
      </c>
      <c r="V101" s="46">
        <v>5</v>
      </c>
      <c r="W101" s="46">
        <v>5.4</v>
      </c>
      <c r="X101" s="46">
        <v>4.3000000000000007</v>
      </c>
      <c r="Y101" s="46">
        <v>4.6999999999999993</v>
      </c>
      <c r="Z101" s="46">
        <v>5.9</v>
      </c>
      <c r="AA101" s="46">
        <v>4.4000000000000004</v>
      </c>
      <c r="AB101" s="46">
        <v>6.1999999999999993</v>
      </c>
      <c r="AC101" s="46">
        <v>5.1999999999999993</v>
      </c>
      <c r="AD101" s="46">
        <v>3.5999999999999996</v>
      </c>
      <c r="AE101" s="46">
        <v>4.4000000000000004</v>
      </c>
      <c r="AF101" s="46">
        <v>2.8000000000000007</v>
      </c>
      <c r="AG101" s="46">
        <v>5.3000000000000007</v>
      </c>
      <c r="AH101" s="46">
        <v>4.0999999999999996</v>
      </c>
      <c r="AI101" s="46">
        <v>3.3000000000000007</v>
      </c>
      <c r="AJ101" s="46">
        <v>155.60000000000005</v>
      </c>
    </row>
    <row r="102" spans="1:36" x14ac:dyDescent="0.25">
      <c r="A102" t="s">
        <v>278</v>
      </c>
      <c r="B102" s="46">
        <v>0</v>
      </c>
      <c r="C102" s="46">
        <v>1.5</v>
      </c>
      <c r="D102" s="46">
        <v>1</v>
      </c>
      <c r="E102" s="46">
        <v>0</v>
      </c>
      <c r="F102" s="46">
        <v>1.3999999999999986</v>
      </c>
      <c r="G102" s="46">
        <v>0</v>
      </c>
      <c r="H102" s="46">
        <v>0.80000000000000071</v>
      </c>
      <c r="I102" s="46">
        <v>0</v>
      </c>
      <c r="J102" s="46">
        <v>0</v>
      </c>
      <c r="K102" s="46">
        <v>0</v>
      </c>
      <c r="L102" s="46">
        <v>0.39999999999999858</v>
      </c>
      <c r="M102" s="46">
        <v>0.60000000000000142</v>
      </c>
      <c r="N102" s="46">
        <v>0.19999999999999929</v>
      </c>
      <c r="O102" s="46">
        <v>0.80000000000000071</v>
      </c>
      <c r="P102" s="46">
        <v>3.3000000000000007</v>
      </c>
      <c r="Q102" s="46">
        <v>0</v>
      </c>
      <c r="R102" s="46">
        <v>1.3999999999999986</v>
      </c>
      <c r="S102" s="46">
        <v>1.5</v>
      </c>
      <c r="T102" s="46">
        <v>0.89999999999999858</v>
      </c>
      <c r="U102" s="46">
        <v>0</v>
      </c>
      <c r="V102" s="46">
        <v>0.89999999999999858</v>
      </c>
      <c r="W102" s="46">
        <v>1.3000000000000007</v>
      </c>
      <c r="X102" s="46">
        <v>0.10000000000000142</v>
      </c>
      <c r="Y102" s="46">
        <v>0.60000000000000142</v>
      </c>
      <c r="Z102" s="46">
        <v>2.6999999999999993</v>
      </c>
      <c r="AA102" s="46">
        <v>0</v>
      </c>
      <c r="AB102" s="46">
        <v>2.5999999999999996</v>
      </c>
      <c r="AC102" s="46">
        <v>3</v>
      </c>
      <c r="AD102" s="46">
        <v>0</v>
      </c>
      <c r="AE102" s="46">
        <v>1.1000000000000014</v>
      </c>
      <c r="AF102" s="46">
        <v>0</v>
      </c>
      <c r="AG102" s="46">
        <v>0.10000000000000142</v>
      </c>
      <c r="AH102" s="46">
        <v>0.5</v>
      </c>
      <c r="AI102" s="46">
        <v>0</v>
      </c>
      <c r="AJ102" s="46">
        <v>26.700000000000003</v>
      </c>
    </row>
    <row r="103" spans="1:36" x14ac:dyDescent="0.25">
      <c r="A103" t="s">
        <v>279</v>
      </c>
      <c r="B103" s="46">
        <v>0.89999999999999858</v>
      </c>
      <c r="C103" s="46">
        <v>3.6999999999999993</v>
      </c>
      <c r="D103" s="46">
        <v>2.1999999999999993</v>
      </c>
      <c r="E103" s="46">
        <v>1.1999999999999993</v>
      </c>
      <c r="F103" s="46">
        <v>5</v>
      </c>
      <c r="G103" s="46">
        <v>1.1999999999999993</v>
      </c>
      <c r="H103" s="46">
        <v>2.5</v>
      </c>
      <c r="I103" s="46">
        <v>0.69999999999999929</v>
      </c>
      <c r="J103" s="46">
        <v>1.1999999999999993</v>
      </c>
      <c r="K103" s="46">
        <v>1</v>
      </c>
      <c r="L103" s="46">
        <v>0.80000000000000071</v>
      </c>
      <c r="M103" s="46">
        <v>1.6000000000000014</v>
      </c>
      <c r="N103" s="46">
        <v>3.3000000000000007</v>
      </c>
      <c r="O103" s="46">
        <v>1.3999999999999986</v>
      </c>
      <c r="P103" s="46">
        <v>4.5999999999999996</v>
      </c>
      <c r="Q103" s="46">
        <v>1.5</v>
      </c>
      <c r="R103" s="46">
        <v>3.4000000000000004</v>
      </c>
      <c r="S103" s="46">
        <v>4</v>
      </c>
      <c r="T103" s="46">
        <v>2.0999999999999996</v>
      </c>
      <c r="U103" s="46">
        <v>1.5</v>
      </c>
      <c r="V103" s="46">
        <v>2.3000000000000007</v>
      </c>
      <c r="W103" s="46">
        <v>1.8000000000000007</v>
      </c>
      <c r="X103" s="46">
        <v>2.9000000000000004</v>
      </c>
      <c r="Y103" s="46">
        <v>2.9000000000000004</v>
      </c>
      <c r="Z103" s="46">
        <v>4.5999999999999996</v>
      </c>
      <c r="AA103" s="46">
        <v>0.89999999999999858</v>
      </c>
      <c r="AB103" s="46">
        <v>4.8000000000000007</v>
      </c>
      <c r="AC103" s="46">
        <v>3.8000000000000007</v>
      </c>
      <c r="AD103" s="46">
        <v>0.89999999999999858</v>
      </c>
      <c r="AE103" s="46">
        <v>3.5999999999999996</v>
      </c>
      <c r="AF103" s="46">
        <v>1.6999999999999993</v>
      </c>
      <c r="AG103" s="46">
        <v>4.3000000000000007</v>
      </c>
      <c r="AH103" s="46">
        <v>2.5</v>
      </c>
      <c r="AI103" s="46">
        <v>1.1999999999999993</v>
      </c>
      <c r="AJ103" s="46">
        <v>81.999999999999986</v>
      </c>
    </row>
    <row r="104" spans="1:36" x14ac:dyDescent="0.25">
      <c r="A104" t="s">
        <v>280</v>
      </c>
      <c r="B104" s="46">
        <v>2.5</v>
      </c>
      <c r="C104" s="46">
        <v>3.8000000000000007</v>
      </c>
      <c r="D104" s="46">
        <v>2.8000000000000007</v>
      </c>
      <c r="E104" s="46">
        <v>2.6999999999999993</v>
      </c>
      <c r="F104" s="46">
        <v>4.5</v>
      </c>
      <c r="G104" s="46">
        <v>2.5</v>
      </c>
      <c r="H104" s="46">
        <v>3.5</v>
      </c>
      <c r="I104" s="46">
        <v>1.8999999999999986</v>
      </c>
      <c r="J104" s="46">
        <v>2.1999999999999993</v>
      </c>
      <c r="K104" s="46">
        <v>2.3000000000000007</v>
      </c>
      <c r="L104" s="46">
        <v>3</v>
      </c>
      <c r="M104" s="46">
        <v>3</v>
      </c>
      <c r="N104" s="46">
        <v>3.1999999999999993</v>
      </c>
      <c r="O104" s="46">
        <v>3.4000000000000004</v>
      </c>
      <c r="P104" s="46">
        <v>4.5999999999999996</v>
      </c>
      <c r="Q104" s="46">
        <v>2.8000000000000007</v>
      </c>
      <c r="R104" s="46">
        <v>3.8000000000000007</v>
      </c>
      <c r="S104" s="46">
        <v>3.6999999999999993</v>
      </c>
      <c r="T104" s="46">
        <v>2.8000000000000007</v>
      </c>
      <c r="U104" s="46">
        <v>1.3999999999999986</v>
      </c>
      <c r="V104" s="46">
        <v>3</v>
      </c>
      <c r="W104" s="46">
        <v>4</v>
      </c>
      <c r="X104" s="46">
        <v>2.9000000000000004</v>
      </c>
      <c r="Y104" s="46">
        <v>2.9000000000000004</v>
      </c>
      <c r="Z104" s="46">
        <v>4.1999999999999993</v>
      </c>
      <c r="AA104" s="46">
        <v>2.5999999999999996</v>
      </c>
      <c r="AB104" s="46">
        <v>4.8000000000000007</v>
      </c>
      <c r="AC104" s="46">
        <v>4.6999999999999993</v>
      </c>
      <c r="AD104" s="46">
        <v>2.5</v>
      </c>
      <c r="AE104" s="46">
        <v>3.6999999999999993</v>
      </c>
      <c r="AF104" s="46">
        <v>3</v>
      </c>
      <c r="AG104" s="46">
        <v>3.4000000000000004</v>
      </c>
      <c r="AH104" s="46">
        <v>3.5</v>
      </c>
      <c r="AI104" s="46">
        <v>2.6999999999999993</v>
      </c>
      <c r="AJ104" s="46">
        <v>108.30000000000003</v>
      </c>
    </row>
    <row r="105" spans="1:36" x14ac:dyDescent="0.25">
      <c r="A105" t="s">
        <v>281</v>
      </c>
      <c r="B105" s="46">
        <v>5.6999999999999993</v>
      </c>
      <c r="C105" s="46">
        <v>7</v>
      </c>
      <c r="D105" s="46">
        <v>6.8000000000000007</v>
      </c>
      <c r="E105" s="46">
        <v>6.6</v>
      </c>
      <c r="F105" s="46">
        <v>7.3000000000000007</v>
      </c>
      <c r="G105" s="46">
        <v>6.1</v>
      </c>
      <c r="H105" s="46">
        <v>6.1</v>
      </c>
      <c r="I105" s="46">
        <v>6.4</v>
      </c>
      <c r="J105" s="46">
        <v>6.3000000000000007</v>
      </c>
      <c r="K105" s="46">
        <v>6.8000000000000007</v>
      </c>
      <c r="L105" s="46">
        <v>5.8000000000000007</v>
      </c>
      <c r="M105" s="46">
        <v>6.8000000000000007</v>
      </c>
      <c r="N105" s="46">
        <v>7.1</v>
      </c>
      <c r="O105" s="46">
        <v>6.1</v>
      </c>
      <c r="P105" s="46">
        <v>7.1</v>
      </c>
      <c r="Q105" s="46">
        <v>5.9</v>
      </c>
      <c r="R105" s="46">
        <v>6.3000000000000007</v>
      </c>
      <c r="S105" s="46">
        <v>6.9</v>
      </c>
      <c r="T105" s="46">
        <v>6.5</v>
      </c>
      <c r="U105" s="46">
        <v>6.9</v>
      </c>
      <c r="V105" s="46">
        <v>6.3000000000000007</v>
      </c>
      <c r="W105" s="46">
        <v>5.6999999999999993</v>
      </c>
      <c r="X105" s="46">
        <v>7</v>
      </c>
      <c r="Y105" s="46">
        <v>6.9</v>
      </c>
      <c r="Z105" s="46">
        <v>6.9</v>
      </c>
      <c r="AA105" s="46">
        <v>6</v>
      </c>
      <c r="AB105" s="46">
        <v>7.4</v>
      </c>
      <c r="AC105" s="46">
        <v>7.1</v>
      </c>
      <c r="AD105" s="46">
        <v>6.5</v>
      </c>
      <c r="AE105" s="46">
        <v>7</v>
      </c>
      <c r="AF105" s="46">
        <v>7.3000000000000007</v>
      </c>
      <c r="AG105" s="46">
        <v>7</v>
      </c>
      <c r="AH105" s="46">
        <v>7.1</v>
      </c>
      <c r="AI105" s="46">
        <v>7.1</v>
      </c>
      <c r="AJ105" s="46">
        <v>225.8</v>
      </c>
    </row>
    <row r="106" spans="1:36" x14ac:dyDescent="0.25">
      <c r="A106" t="s">
        <v>282</v>
      </c>
      <c r="B106" s="46">
        <v>6.9</v>
      </c>
      <c r="C106" s="46">
        <v>7.1999999999999993</v>
      </c>
      <c r="D106" s="46">
        <v>6.8000000000000007</v>
      </c>
      <c r="E106" s="46">
        <v>6.3000000000000007</v>
      </c>
      <c r="F106" s="46">
        <v>7.3000000000000007</v>
      </c>
      <c r="G106" s="46">
        <v>7.1</v>
      </c>
      <c r="H106" s="46">
        <v>7.5</v>
      </c>
      <c r="I106" s="46">
        <v>7</v>
      </c>
      <c r="J106" s="46">
        <v>8.1</v>
      </c>
      <c r="K106" s="46">
        <v>6.6999999999999993</v>
      </c>
      <c r="L106" s="46">
        <v>6.9</v>
      </c>
      <c r="M106" s="46">
        <v>6.6999999999999993</v>
      </c>
      <c r="N106" s="46">
        <v>6.3000000000000007</v>
      </c>
      <c r="O106" s="46">
        <v>7.5</v>
      </c>
      <c r="P106" s="46">
        <v>7.3000000000000007</v>
      </c>
      <c r="Q106" s="46">
        <v>7.6</v>
      </c>
      <c r="R106" s="46">
        <v>7.1999999999999993</v>
      </c>
      <c r="S106" s="46">
        <v>7.6</v>
      </c>
      <c r="T106" s="46">
        <v>6.4</v>
      </c>
      <c r="U106" s="46">
        <v>8.1</v>
      </c>
      <c r="V106" s="46">
        <v>6.9</v>
      </c>
      <c r="W106" s="46">
        <v>7.1</v>
      </c>
      <c r="X106" s="46">
        <v>6.5</v>
      </c>
      <c r="Y106" s="46">
        <v>6.3000000000000007</v>
      </c>
      <c r="Z106" s="46">
        <v>7.1999999999999993</v>
      </c>
      <c r="AA106" s="46">
        <v>7.3000000000000007</v>
      </c>
      <c r="AB106" s="46">
        <v>7.3000000000000007</v>
      </c>
      <c r="AC106" s="46">
        <v>6.4</v>
      </c>
      <c r="AD106" s="46">
        <v>7.1</v>
      </c>
      <c r="AE106" s="46">
        <v>6.6</v>
      </c>
      <c r="AF106" s="46">
        <v>6.5</v>
      </c>
      <c r="AG106" s="46">
        <v>6.8000000000000007</v>
      </c>
      <c r="AH106" s="46">
        <v>6.4</v>
      </c>
      <c r="AI106" s="46">
        <v>6.1</v>
      </c>
      <c r="AJ106" s="46">
        <v>237.00000000000003</v>
      </c>
    </row>
    <row r="107" spans="1:36" x14ac:dyDescent="0.25">
      <c r="A107" t="s">
        <v>283</v>
      </c>
      <c r="B107" s="46">
        <v>4.8000000000000007</v>
      </c>
      <c r="C107" s="46">
        <v>5</v>
      </c>
      <c r="D107" s="46">
        <v>4.9000000000000004</v>
      </c>
      <c r="E107" s="46">
        <v>4.8000000000000007</v>
      </c>
      <c r="F107" s="46">
        <v>5.6999999999999993</v>
      </c>
      <c r="G107" s="46">
        <v>5.5</v>
      </c>
      <c r="H107" s="46">
        <v>5.3000000000000007</v>
      </c>
      <c r="I107" s="46">
        <v>4.9000000000000004</v>
      </c>
      <c r="J107" s="46">
        <v>4.8000000000000007</v>
      </c>
      <c r="K107" s="46">
        <v>4.9000000000000004</v>
      </c>
      <c r="L107" s="46">
        <v>5.1999999999999993</v>
      </c>
      <c r="M107" s="46">
        <v>5</v>
      </c>
      <c r="N107" s="46">
        <v>5.3000000000000007</v>
      </c>
      <c r="O107" s="46">
        <v>5.6999999999999993</v>
      </c>
      <c r="P107" s="46">
        <v>5.4</v>
      </c>
      <c r="Q107" s="46">
        <v>5.8000000000000007</v>
      </c>
      <c r="R107" s="46">
        <v>5</v>
      </c>
      <c r="S107" s="46">
        <v>5</v>
      </c>
      <c r="T107" s="46">
        <v>4.9000000000000004</v>
      </c>
      <c r="U107" s="46">
        <v>5.4</v>
      </c>
      <c r="V107" s="46">
        <v>5.0999999999999996</v>
      </c>
      <c r="W107" s="46">
        <v>5.4</v>
      </c>
      <c r="X107" s="46">
        <v>4.9000000000000004</v>
      </c>
      <c r="Y107" s="46">
        <v>4.8000000000000007</v>
      </c>
      <c r="Z107" s="46">
        <v>5.1999999999999993</v>
      </c>
      <c r="AA107" s="46">
        <v>5.6999999999999993</v>
      </c>
      <c r="AB107" s="46">
        <v>5.9</v>
      </c>
      <c r="AC107" s="46">
        <v>5.6999999999999993</v>
      </c>
      <c r="AD107" s="46">
        <v>5.1999999999999993</v>
      </c>
      <c r="AE107" s="46">
        <v>5</v>
      </c>
      <c r="AF107" s="46">
        <v>4.4000000000000004</v>
      </c>
      <c r="AG107" s="46">
        <v>6</v>
      </c>
      <c r="AH107" s="46">
        <v>5</v>
      </c>
      <c r="AI107" s="46">
        <v>4.9000000000000004</v>
      </c>
      <c r="AJ107" s="46">
        <v>176.5</v>
      </c>
    </row>
    <row r="108" spans="1:36" x14ac:dyDescent="0.25">
      <c r="A108" t="s">
        <v>284</v>
      </c>
      <c r="B108" s="46">
        <v>1.3999999999999986</v>
      </c>
      <c r="C108" s="46">
        <v>4</v>
      </c>
      <c r="D108" s="46">
        <v>2.4000000000000004</v>
      </c>
      <c r="E108" s="46">
        <v>1.8999999999999986</v>
      </c>
      <c r="F108" s="46">
        <v>5.5</v>
      </c>
      <c r="G108" s="46">
        <v>2.5</v>
      </c>
      <c r="H108" s="46">
        <v>4.1999999999999993</v>
      </c>
      <c r="I108" s="46">
        <v>1.3999999999999986</v>
      </c>
      <c r="J108" s="46">
        <v>1.3999999999999986</v>
      </c>
      <c r="K108" s="46">
        <v>1.5</v>
      </c>
      <c r="L108" s="46">
        <v>2</v>
      </c>
      <c r="M108" s="46">
        <v>2.3000000000000007</v>
      </c>
      <c r="N108" s="46">
        <v>3.1999999999999993</v>
      </c>
      <c r="O108" s="46">
        <v>3.3000000000000007</v>
      </c>
      <c r="P108" s="46">
        <v>5.6</v>
      </c>
      <c r="Q108" s="46">
        <v>2.4000000000000004</v>
      </c>
      <c r="R108" s="46">
        <v>5</v>
      </c>
      <c r="S108" s="46">
        <v>5.3000000000000007</v>
      </c>
      <c r="T108" s="46">
        <v>2.5</v>
      </c>
      <c r="U108" s="46">
        <v>2.3000000000000007</v>
      </c>
      <c r="V108" s="46">
        <v>3.4000000000000004</v>
      </c>
      <c r="W108" s="46">
        <v>3.5999999999999996</v>
      </c>
      <c r="X108" s="46">
        <v>2.1999999999999993</v>
      </c>
      <c r="Y108" s="46">
        <v>2.4000000000000004</v>
      </c>
      <c r="Z108" s="46">
        <v>4.6999999999999993</v>
      </c>
      <c r="AA108" s="46">
        <v>2.4000000000000004</v>
      </c>
      <c r="AB108" s="46">
        <v>6</v>
      </c>
      <c r="AC108" s="46">
        <v>3.8000000000000007</v>
      </c>
      <c r="AD108" s="46">
        <v>1.8000000000000007</v>
      </c>
      <c r="AE108" s="46">
        <v>2.5</v>
      </c>
      <c r="AF108" s="46">
        <v>1.5</v>
      </c>
      <c r="AG108" s="46">
        <v>5.0999999999999996</v>
      </c>
      <c r="AH108" s="46">
        <v>1.8999999999999986</v>
      </c>
      <c r="AI108" s="46">
        <v>1.6000000000000014</v>
      </c>
      <c r="AJ108" s="46">
        <v>102.99999999999997</v>
      </c>
    </row>
    <row r="109" spans="1:36" x14ac:dyDescent="0.25">
      <c r="A109" t="s">
        <v>285</v>
      </c>
      <c r="B109" s="46">
        <v>0</v>
      </c>
      <c r="C109" s="46">
        <v>3</v>
      </c>
      <c r="D109" s="46">
        <v>1.8999999999999986</v>
      </c>
      <c r="E109" s="46">
        <v>0.89999999999999858</v>
      </c>
      <c r="F109" s="46">
        <v>4.5</v>
      </c>
      <c r="G109" s="46">
        <v>1.1000000000000014</v>
      </c>
      <c r="H109" s="46">
        <v>2.8000000000000007</v>
      </c>
      <c r="I109" s="46">
        <v>0</v>
      </c>
      <c r="J109" s="46">
        <v>0</v>
      </c>
      <c r="K109" s="46">
        <v>0.5</v>
      </c>
      <c r="L109" s="46">
        <v>0.80000000000000071</v>
      </c>
      <c r="M109" s="46">
        <v>1.6000000000000014</v>
      </c>
      <c r="N109" s="46">
        <v>2.3000000000000007</v>
      </c>
      <c r="O109" s="46">
        <v>2</v>
      </c>
      <c r="P109" s="46">
        <v>5</v>
      </c>
      <c r="Q109" s="46">
        <v>0.60000000000000142</v>
      </c>
      <c r="R109" s="46">
        <v>3.6999999999999993</v>
      </c>
      <c r="S109" s="46">
        <v>3.9000000000000004</v>
      </c>
      <c r="T109" s="46">
        <v>1.6000000000000014</v>
      </c>
      <c r="U109" s="46">
        <v>0.10000000000000142</v>
      </c>
      <c r="V109" s="46">
        <v>1.8999999999999986</v>
      </c>
      <c r="W109" s="46">
        <v>2</v>
      </c>
      <c r="X109" s="46">
        <v>1.6000000000000014</v>
      </c>
      <c r="Y109" s="46">
        <v>1.3999999999999986</v>
      </c>
      <c r="Z109" s="46">
        <v>3.6999999999999993</v>
      </c>
      <c r="AA109" s="46">
        <v>0.60000000000000142</v>
      </c>
      <c r="AB109" s="46">
        <v>5</v>
      </c>
      <c r="AC109" s="46">
        <v>3.4000000000000004</v>
      </c>
      <c r="AD109" s="46">
        <v>0.39999999999999858</v>
      </c>
      <c r="AE109" s="46">
        <v>1.6999999999999993</v>
      </c>
      <c r="AF109" s="46">
        <v>0.80000000000000071</v>
      </c>
      <c r="AG109" s="46">
        <v>4.1999999999999993</v>
      </c>
      <c r="AH109" s="46">
        <v>1.8999999999999986</v>
      </c>
      <c r="AI109" s="46">
        <v>1.1999999999999993</v>
      </c>
      <c r="AJ109" s="46">
        <v>66.100000000000009</v>
      </c>
    </row>
    <row r="110" spans="1:36" x14ac:dyDescent="0.25">
      <c r="A110" t="s">
        <v>286</v>
      </c>
      <c r="B110" s="46">
        <v>5.1999999999999993</v>
      </c>
      <c r="C110" s="46">
        <v>8.1999999999999993</v>
      </c>
      <c r="D110" s="46">
        <v>6.9</v>
      </c>
      <c r="E110" s="46">
        <v>6.4</v>
      </c>
      <c r="F110" s="46">
        <v>8.3000000000000007</v>
      </c>
      <c r="G110" s="46">
        <v>6.5</v>
      </c>
      <c r="H110" s="46">
        <v>8.4</v>
      </c>
      <c r="I110" s="46">
        <v>5.6</v>
      </c>
      <c r="J110" s="46">
        <v>5.1999999999999993</v>
      </c>
      <c r="K110" s="46">
        <v>5.6999999999999993</v>
      </c>
      <c r="L110" s="46">
        <v>6.9</v>
      </c>
      <c r="M110" s="46">
        <v>6.6999999999999993</v>
      </c>
      <c r="N110" s="46">
        <v>6.8000000000000007</v>
      </c>
      <c r="O110" s="46">
        <v>7.6</v>
      </c>
      <c r="P110" s="46">
        <v>8.6</v>
      </c>
      <c r="Q110" s="46">
        <v>6.4</v>
      </c>
      <c r="R110" s="46">
        <v>7.8000000000000007</v>
      </c>
      <c r="S110" s="46">
        <v>8.6</v>
      </c>
      <c r="T110" s="46">
        <v>7.1</v>
      </c>
      <c r="U110" s="46">
        <v>5.1999999999999993</v>
      </c>
      <c r="V110" s="46">
        <v>7.4</v>
      </c>
      <c r="W110" s="46">
        <v>7.9</v>
      </c>
      <c r="X110" s="46">
        <v>6.6</v>
      </c>
      <c r="Y110" s="46">
        <v>7.3000000000000007</v>
      </c>
      <c r="Z110" s="46">
        <v>8.3000000000000007</v>
      </c>
      <c r="AA110" s="46">
        <v>6.6</v>
      </c>
      <c r="AB110" s="46">
        <v>7.9</v>
      </c>
      <c r="AC110" s="46">
        <v>6.4</v>
      </c>
      <c r="AD110" s="46">
        <v>5.6999999999999993</v>
      </c>
      <c r="AE110" s="46">
        <v>7.6</v>
      </c>
      <c r="AF110" s="46">
        <v>6</v>
      </c>
      <c r="AG110" s="46">
        <v>7.6</v>
      </c>
      <c r="AH110" s="46">
        <v>6.6</v>
      </c>
      <c r="AI110" s="46">
        <v>6.1999999999999993</v>
      </c>
      <c r="AJ110" s="46">
        <v>236.2</v>
      </c>
    </row>
    <row r="111" spans="1:36" x14ac:dyDescent="0.25">
      <c r="A111" t="s">
        <v>287</v>
      </c>
      <c r="B111" s="46">
        <v>9.9</v>
      </c>
      <c r="C111" s="46">
        <v>10.7</v>
      </c>
      <c r="D111" s="46">
        <v>10</v>
      </c>
      <c r="E111" s="46">
        <v>10</v>
      </c>
      <c r="F111" s="46">
        <v>9.6999999999999993</v>
      </c>
      <c r="G111" s="46">
        <v>10.9</v>
      </c>
      <c r="H111" s="46">
        <v>11.1</v>
      </c>
      <c r="I111" s="46">
        <v>10.199999999999999</v>
      </c>
      <c r="J111" s="46">
        <v>10.5</v>
      </c>
      <c r="K111" s="46">
        <v>9.9</v>
      </c>
      <c r="L111" s="46">
        <v>10.9</v>
      </c>
      <c r="M111" s="46">
        <v>10.199999999999999</v>
      </c>
      <c r="N111" s="46">
        <v>8.6999999999999993</v>
      </c>
      <c r="O111" s="46">
        <v>11</v>
      </c>
      <c r="P111" s="46">
        <v>9.8000000000000007</v>
      </c>
      <c r="Q111" s="46">
        <v>10.4</v>
      </c>
      <c r="R111" s="46">
        <v>9.8000000000000007</v>
      </c>
      <c r="S111" s="46">
        <v>10.199999999999999</v>
      </c>
      <c r="T111" s="46">
        <v>10.4</v>
      </c>
      <c r="U111" s="46">
        <v>10.6</v>
      </c>
      <c r="V111" s="46">
        <v>9.9</v>
      </c>
      <c r="W111" s="46">
        <v>10.7</v>
      </c>
      <c r="X111" s="46">
        <v>8.8000000000000007</v>
      </c>
      <c r="Y111" s="46">
        <v>9.5</v>
      </c>
      <c r="Z111" s="46">
        <v>9.8000000000000007</v>
      </c>
      <c r="AA111" s="46">
        <v>10.7</v>
      </c>
      <c r="AB111" s="46">
        <v>9.4</v>
      </c>
      <c r="AC111" s="46">
        <v>8.9</v>
      </c>
      <c r="AD111" s="46">
        <v>10.199999999999999</v>
      </c>
      <c r="AE111" s="46">
        <v>9.5</v>
      </c>
      <c r="AF111" s="46">
        <v>9.3000000000000007</v>
      </c>
      <c r="AG111" s="46">
        <v>9.4</v>
      </c>
      <c r="AH111" s="46">
        <v>9.4</v>
      </c>
      <c r="AI111" s="46">
        <v>9.5</v>
      </c>
      <c r="AJ111" s="46">
        <v>339.9</v>
      </c>
    </row>
    <row r="112" spans="1:36" x14ac:dyDescent="0.25">
      <c r="A112" t="s">
        <v>288</v>
      </c>
      <c r="B112" s="46">
        <v>10.4</v>
      </c>
      <c r="C112" s="46">
        <v>10.3</v>
      </c>
      <c r="D112" s="46">
        <v>10.5</v>
      </c>
      <c r="E112" s="46">
        <v>9.8000000000000007</v>
      </c>
      <c r="F112" s="46">
        <v>9.5</v>
      </c>
      <c r="G112" s="46">
        <v>10.8</v>
      </c>
      <c r="H112" s="46">
        <v>11.4</v>
      </c>
      <c r="I112" s="46">
        <v>10.8</v>
      </c>
      <c r="J112" s="46">
        <v>10.8</v>
      </c>
      <c r="K112" s="46">
        <v>10.4</v>
      </c>
      <c r="L112" s="46">
        <v>10.7</v>
      </c>
      <c r="M112" s="46">
        <v>10.3</v>
      </c>
      <c r="N112" s="46">
        <v>9.1999999999999993</v>
      </c>
      <c r="O112" s="46">
        <v>11.4</v>
      </c>
      <c r="P112" s="46">
        <v>9.5</v>
      </c>
      <c r="Q112" s="46">
        <v>10.9</v>
      </c>
      <c r="R112" s="46">
        <v>9.6</v>
      </c>
      <c r="S112" s="46">
        <v>10.199999999999999</v>
      </c>
      <c r="T112" s="46">
        <v>9.6</v>
      </c>
      <c r="U112" s="46">
        <v>11.3</v>
      </c>
      <c r="V112" s="46">
        <v>10.1</v>
      </c>
      <c r="W112" s="46">
        <v>11.2</v>
      </c>
      <c r="X112" s="46">
        <v>10</v>
      </c>
      <c r="Y112" s="46">
        <v>10</v>
      </c>
      <c r="Z112" s="46">
        <v>9.4</v>
      </c>
      <c r="AA112" s="46">
        <v>11.5</v>
      </c>
      <c r="AB112" s="46">
        <v>9.3000000000000007</v>
      </c>
      <c r="AC112" s="46">
        <v>9.4</v>
      </c>
      <c r="AD112" s="46">
        <v>10.3</v>
      </c>
      <c r="AE112" s="46">
        <v>9.6999999999999993</v>
      </c>
      <c r="AF112" s="46">
        <v>9.6999999999999993</v>
      </c>
      <c r="AG112" s="46">
        <v>9.5</v>
      </c>
      <c r="AH112" s="46">
        <v>9.6999999999999993</v>
      </c>
      <c r="AI112" s="46">
        <v>10.5</v>
      </c>
      <c r="AJ112" s="46">
        <v>347.69999999999993</v>
      </c>
    </row>
    <row r="113" spans="1:36" x14ac:dyDescent="0.25">
      <c r="A113" t="s">
        <v>289</v>
      </c>
      <c r="B113" s="46">
        <v>12.6</v>
      </c>
      <c r="C113" s="46">
        <v>12.3</v>
      </c>
      <c r="D113" s="46">
        <v>12.6</v>
      </c>
      <c r="E113" s="46">
        <v>12.2</v>
      </c>
      <c r="F113" s="46">
        <v>11.4</v>
      </c>
      <c r="G113" s="46">
        <v>13.3</v>
      </c>
      <c r="H113" s="46">
        <v>11.9</v>
      </c>
      <c r="I113" s="46">
        <v>12.9</v>
      </c>
      <c r="J113" s="46">
        <v>12.9</v>
      </c>
      <c r="K113" s="46">
        <v>12.8</v>
      </c>
      <c r="L113" s="46">
        <v>12.1</v>
      </c>
      <c r="M113" s="46">
        <v>12.7</v>
      </c>
      <c r="N113" s="46">
        <v>11.3</v>
      </c>
      <c r="O113" s="46">
        <v>12.4</v>
      </c>
      <c r="P113" s="46">
        <v>11.5</v>
      </c>
      <c r="Q113" s="46">
        <v>12.7</v>
      </c>
      <c r="R113" s="46">
        <v>9.9</v>
      </c>
      <c r="S113" s="46">
        <v>11.7</v>
      </c>
      <c r="T113" s="46">
        <v>11.7</v>
      </c>
      <c r="U113" s="46">
        <v>13.3</v>
      </c>
      <c r="V113" s="46">
        <v>11.7</v>
      </c>
      <c r="W113" s="46">
        <v>12.1</v>
      </c>
      <c r="X113" s="46">
        <v>12.2</v>
      </c>
      <c r="Y113" s="46">
        <v>12</v>
      </c>
      <c r="Z113" s="46">
        <v>11.7</v>
      </c>
      <c r="AA113" s="46">
        <v>13.2</v>
      </c>
      <c r="AB113" s="46">
        <v>10.9</v>
      </c>
      <c r="AC113" s="46">
        <v>10.8</v>
      </c>
      <c r="AD113" s="46">
        <v>11.9</v>
      </c>
      <c r="AE113" s="46">
        <v>12</v>
      </c>
      <c r="AF113" s="46">
        <v>11.2</v>
      </c>
      <c r="AG113" s="46">
        <v>11.8</v>
      </c>
      <c r="AH113" s="46">
        <v>11.3</v>
      </c>
      <c r="AI113" s="46">
        <v>12.2</v>
      </c>
      <c r="AJ113" s="46">
        <v>409.19999999999993</v>
      </c>
    </row>
    <row r="114" spans="1:36" x14ac:dyDescent="0.25">
      <c r="A114" t="s">
        <v>290</v>
      </c>
      <c r="B114" s="46">
        <v>10</v>
      </c>
      <c r="C114" s="46">
        <v>11.1</v>
      </c>
      <c r="D114" s="46">
        <v>10.8</v>
      </c>
      <c r="E114" s="46">
        <v>10.5</v>
      </c>
      <c r="F114" s="46">
        <v>10.1</v>
      </c>
      <c r="G114" s="46">
        <v>11.4</v>
      </c>
      <c r="H114" s="46">
        <v>12.1</v>
      </c>
      <c r="I114" s="46">
        <v>10.4</v>
      </c>
      <c r="J114" s="46">
        <v>10.3</v>
      </c>
      <c r="K114" s="46">
        <v>10.3</v>
      </c>
      <c r="L114" s="46">
        <v>11.1</v>
      </c>
      <c r="M114" s="46">
        <v>10.6</v>
      </c>
      <c r="N114" s="46">
        <v>9.8000000000000007</v>
      </c>
      <c r="O114" s="46">
        <v>11.6</v>
      </c>
      <c r="P114" s="46">
        <v>10.4</v>
      </c>
      <c r="Q114" s="46">
        <v>11</v>
      </c>
      <c r="R114" s="46">
        <v>9.8000000000000007</v>
      </c>
      <c r="S114" s="46">
        <v>11</v>
      </c>
      <c r="T114" s="46">
        <v>11</v>
      </c>
      <c r="U114" s="46">
        <v>10.8</v>
      </c>
      <c r="V114" s="46">
        <v>10.6</v>
      </c>
      <c r="W114" s="46">
        <v>11.4</v>
      </c>
      <c r="X114" s="46">
        <v>10.6</v>
      </c>
      <c r="Y114" s="46">
        <v>10.7</v>
      </c>
      <c r="Z114" s="46">
        <v>10.5</v>
      </c>
      <c r="AA114" s="46">
        <v>11.4</v>
      </c>
      <c r="AB114" s="46">
        <v>9.8000000000000007</v>
      </c>
      <c r="AC114" s="46">
        <v>9.6</v>
      </c>
      <c r="AD114" s="46">
        <v>10.199999999999999</v>
      </c>
      <c r="AE114" s="46">
        <v>10.7</v>
      </c>
      <c r="AF114" s="46">
        <v>9.9</v>
      </c>
      <c r="AG114" s="46">
        <v>10.4</v>
      </c>
      <c r="AH114" s="46">
        <v>10</v>
      </c>
      <c r="AI114" s="46">
        <v>10.6</v>
      </c>
      <c r="AJ114" s="46">
        <v>360.5</v>
      </c>
    </row>
    <row r="115" spans="1:36" x14ac:dyDescent="0.25">
      <c r="A115" t="s">
        <v>291</v>
      </c>
      <c r="B115" s="46">
        <v>10.199999999999999</v>
      </c>
      <c r="C115" s="46">
        <v>9.9</v>
      </c>
      <c r="D115" s="46">
        <v>9.5</v>
      </c>
      <c r="E115" s="46">
        <v>9.8000000000000007</v>
      </c>
      <c r="F115" s="46">
        <v>9.4</v>
      </c>
      <c r="G115" s="46">
        <v>10.7</v>
      </c>
      <c r="H115" s="46">
        <v>9.9</v>
      </c>
      <c r="I115" s="46">
        <v>9.6</v>
      </c>
      <c r="J115" s="46">
        <v>9.8000000000000007</v>
      </c>
      <c r="K115" s="46">
        <v>9.6</v>
      </c>
      <c r="L115" s="46">
        <v>10.3</v>
      </c>
      <c r="M115" s="46">
        <v>9.4</v>
      </c>
      <c r="N115" s="46">
        <v>8.9</v>
      </c>
      <c r="O115" s="46">
        <v>10.4</v>
      </c>
      <c r="P115" s="46">
        <v>9.6999999999999993</v>
      </c>
      <c r="Q115" s="46">
        <v>10.8</v>
      </c>
      <c r="R115" s="46">
        <v>9.1999999999999993</v>
      </c>
      <c r="S115" s="46">
        <v>9.8000000000000007</v>
      </c>
      <c r="T115" s="46">
        <v>9.8000000000000007</v>
      </c>
      <c r="U115" s="46">
        <v>10.6</v>
      </c>
      <c r="V115" s="46">
        <v>10</v>
      </c>
      <c r="W115" s="46">
        <v>10.4</v>
      </c>
      <c r="X115" s="46">
        <v>9.1999999999999993</v>
      </c>
      <c r="Y115" s="46">
        <v>9.5</v>
      </c>
      <c r="Z115" s="46">
        <v>9.8000000000000007</v>
      </c>
      <c r="AA115" s="46">
        <v>10.6</v>
      </c>
      <c r="AB115" s="46">
        <v>9.6999999999999993</v>
      </c>
      <c r="AC115" s="46">
        <v>8.8000000000000007</v>
      </c>
      <c r="AD115" s="46">
        <v>9.9</v>
      </c>
      <c r="AE115" s="46">
        <v>9.1999999999999993</v>
      </c>
      <c r="AF115" s="46">
        <v>9.1999999999999993</v>
      </c>
      <c r="AG115" s="46">
        <v>9.4</v>
      </c>
      <c r="AH115" s="46">
        <v>9.3000000000000007</v>
      </c>
      <c r="AI115" s="46">
        <v>9.4</v>
      </c>
      <c r="AJ115" s="46">
        <v>331.69999999999993</v>
      </c>
    </row>
    <row r="116" spans="1:36" x14ac:dyDescent="0.25">
      <c r="A116" t="s">
        <v>292</v>
      </c>
      <c r="B116" s="46">
        <v>10.7</v>
      </c>
      <c r="C116" s="46">
        <v>11.2</v>
      </c>
      <c r="D116" s="46">
        <v>10.8</v>
      </c>
      <c r="E116" s="46">
        <v>10.7</v>
      </c>
      <c r="F116" s="46">
        <v>10.6</v>
      </c>
      <c r="G116" s="46">
        <v>11.7</v>
      </c>
      <c r="H116" s="46">
        <v>11.4</v>
      </c>
      <c r="I116" s="46">
        <v>10.5</v>
      </c>
      <c r="J116" s="46">
        <v>10.9</v>
      </c>
      <c r="K116" s="46">
        <v>10.7</v>
      </c>
      <c r="L116" s="46">
        <v>11.3</v>
      </c>
      <c r="M116" s="46">
        <v>10.6</v>
      </c>
      <c r="N116" s="46">
        <v>10.3</v>
      </c>
      <c r="O116" s="46">
        <v>11.9</v>
      </c>
      <c r="P116" s="46">
        <v>10.9</v>
      </c>
      <c r="Q116" s="46">
        <v>11.5</v>
      </c>
      <c r="R116" s="46">
        <v>10.6</v>
      </c>
      <c r="S116" s="46">
        <v>11.2</v>
      </c>
      <c r="T116" s="46">
        <v>10.9</v>
      </c>
      <c r="U116" s="46">
        <v>11.6</v>
      </c>
      <c r="V116" s="46">
        <v>11.3</v>
      </c>
      <c r="W116" s="46">
        <v>11.2</v>
      </c>
      <c r="X116" s="46">
        <v>10.3</v>
      </c>
      <c r="Y116" s="46">
        <v>10.7</v>
      </c>
      <c r="Z116" s="46">
        <v>10.7</v>
      </c>
      <c r="AA116" s="46">
        <v>11.6</v>
      </c>
      <c r="AB116" s="46">
        <v>10.6</v>
      </c>
      <c r="AC116" s="46">
        <v>10.8</v>
      </c>
      <c r="AD116" s="46">
        <v>11.4</v>
      </c>
      <c r="AE116" s="46">
        <v>10.6</v>
      </c>
      <c r="AF116" s="46">
        <v>10.6</v>
      </c>
      <c r="AG116" s="46">
        <v>10.7</v>
      </c>
      <c r="AH116" s="46">
        <v>10.8</v>
      </c>
      <c r="AI116" s="46">
        <v>10.9</v>
      </c>
      <c r="AJ116" s="46">
        <v>372.2000000000001</v>
      </c>
    </row>
    <row r="117" spans="1:36" x14ac:dyDescent="0.25">
      <c r="A117" t="s">
        <v>293</v>
      </c>
      <c r="B117" s="46">
        <v>11.7</v>
      </c>
      <c r="C117" s="46">
        <v>11.8</v>
      </c>
      <c r="D117" s="46">
        <v>11.9</v>
      </c>
      <c r="E117" s="46">
        <v>11.8</v>
      </c>
      <c r="F117" s="46">
        <v>10.3</v>
      </c>
      <c r="G117" s="46">
        <v>12.4</v>
      </c>
      <c r="H117" s="46">
        <v>12.2</v>
      </c>
      <c r="I117" s="46">
        <v>11.7</v>
      </c>
      <c r="J117" s="46">
        <v>12.2</v>
      </c>
      <c r="K117" s="46">
        <v>11.7</v>
      </c>
      <c r="L117" s="46">
        <v>12.1</v>
      </c>
      <c r="M117" s="46">
        <v>12</v>
      </c>
      <c r="N117" s="46">
        <v>10.5</v>
      </c>
      <c r="O117" s="46">
        <v>12.4</v>
      </c>
      <c r="P117" s="46">
        <v>10.5</v>
      </c>
      <c r="Q117" s="46">
        <v>12.3</v>
      </c>
      <c r="R117" s="46">
        <v>10.6</v>
      </c>
      <c r="S117" s="46">
        <v>12.3</v>
      </c>
      <c r="T117" s="46">
        <v>11.8</v>
      </c>
      <c r="U117" s="46">
        <v>12.5</v>
      </c>
      <c r="V117" s="46">
        <v>12</v>
      </c>
      <c r="W117" s="46">
        <v>12.4</v>
      </c>
      <c r="X117" s="46">
        <v>11.1</v>
      </c>
      <c r="Y117" s="46">
        <v>11.4</v>
      </c>
      <c r="Z117" s="46">
        <v>11.3</v>
      </c>
      <c r="AA117" s="46">
        <v>12.3</v>
      </c>
      <c r="AB117" s="46">
        <v>10</v>
      </c>
      <c r="AC117" s="46">
        <v>10.1</v>
      </c>
      <c r="AD117" s="46">
        <v>11.9</v>
      </c>
      <c r="AE117" s="46">
        <v>11.5</v>
      </c>
      <c r="AF117" s="46">
        <v>10.8</v>
      </c>
      <c r="AG117" s="46">
        <v>11.3</v>
      </c>
      <c r="AH117" s="46">
        <v>10.5</v>
      </c>
      <c r="AI117" s="46">
        <v>12.3</v>
      </c>
      <c r="AJ117" s="46">
        <v>393.60000000000008</v>
      </c>
    </row>
    <row r="118" spans="1:36" x14ac:dyDescent="0.25">
      <c r="A118" t="s">
        <v>294</v>
      </c>
      <c r="B118" s="46">
        <v>13</v>
      </c>
      <c r="C118" s="46">
        <v>13.1</v>
      </c>
      <c r="D118" s="46">
        <v>12.5</v>
      </c>
      <c r="E118" s="46">
        <v>12.5</v>
      </c>
      <c r="F118" s="46">
        <v>11</v>
      </c>
      <c r="G118" s="46">
        <v>13.4</v>
      </c>
      <c r="H118" s="46">
        <v>13.4</v>
      </c>
      <c r="I118" s="46">
        <v>12.5</v>
      </c>
      <c r="J118" s="46">
        <v>12.9</v>
      </c>
      <c r="K118" s="46">
        <v>12.7</v>
      </c>
      <c r="L118" s="46">
        <v>12.7</v>
      </c>
      <c r="M118" s="46">
        <v>12.8</v>
      </c>
      <c r="N118" s="46">
        <v>10.8</v>
      </c>
      <c r="O118" s="46">
        <v>13</v>
      </c>
      <c r="P118" s="46">
        <v>11.2</v>
      </c>
      <c r="Q118" s="46">
        <v>13.3</v>
      </c>
      <c r="R118" s="46">
        <v>11</v>
      </c>
      <c r="S118" s="46">
        <v>12.8</v>
      </c>
      <c r="T118" s="46">
        <v>12.3</v>
      </c>
      <c r="U118" s="46">
        <v>13.4</v>
      </c>
      <c r="V118" s="46">
        <v>12.9</v>
      </c>
      <c r="W118" s="46">
        <v>12.9</v>
      </c>
      <c r="X118" s="46">
        <v>12</v>
      </c>
      <c r="Y118" s="46">
        <v>11.8</v>
      </c>
      <c r="Z118" s="46">
        <v>12.3</v>
      </c>
      <c r="AA118" s="46">
        <v>13.2</v>
      </c>
      <c r="AB118" s="46">
        <v>10.7</v>
      </c>
      <c r="AC118" s="46">
        <v>10.7</v>
      </c>
      <c r="AD118" s="46">
        <v>12.7</v>
      </c>
      <c r="AE118" s="46">
        <v>12.4</v>
      </c>
      <c r="AF118" s="46">
        <v>11.4</v>
      </c>
      <c r="AG118" s="46">
        <v>12.4</v>
      </c>
      <c r="AH118" s="46">
        <v>11</v>
      </c>
      <c r="AI118" s="46">
        <v>13.2</v>
      </c>
      <c r="AJ118" s="46">
        <v>419.89999999999992</v>
      </c>
    </row>
    <row r="119" spans="1:36" x14ac:dyDescent="0.25">
      <c r="A119" t="s">
        <v>295</v>
      </c>
      <c r="B119" s="46">
        <v>11.9</v>
      </c>
      <c r="C119" s="46">
        <v>13</v>
      </c>
      <c r="D119" s="46">
        <v>12.5</v>
      </c>
      <c r="E119" s="46">
        <v>12.5</v>
      </c>
      <c r="F119" s="46">
        <v>12.4</v>
      </c>
      <c r="G119" s="46">
        <v>12.7</v>
      </c>
      <c r="H119" s="46">
        <v>13.4</v>
      </c>
      <c r="I119" s="46">
        <v>12.2</v>
      </c>
      <c r="J119" s="46">
        <v>11.9</v>
      </c>
      <c r="K119" s="46">
        <v>12.3</v>
      </c>
      <c r="L119" s="46">
        <v>12.8</v>
      </c>
      <c r="M119" s="46">
        <v>12.4</v>
      </c>
      <c r="N119" s="46">
        <v>11.4</v>
      </c>
      <c r="O119" s="46">
        <v>13</v>
      </c>
      <c r="P119" s="46">
        <v>12.9</v>
      </c>
      <c r="Q119" s="46">
        <v>12.5</v>
      </c>
      <c r="R119" s="46">
        <v>11.4</v>
      </c>
      <c r="S119" s="46">
        <v>13.2</v>
      </c>
      <c r="T119" s="46">
        <v>12.3</v>
      </c>
      <c r="U119" s="46">
        <v>12.3</v>
      </c>
      <c r="V119" s="46">
        <v>12.8</v>
      </c>
      <c r="W119" s="46">
        <v>12.7</v>
      </c>
      <c r="X119" s="46">
        <v>12.1</v>
      </c>
      <c r="Y119" s="46">
        <v>12.1</v>
      </c>
      <c r="Z119" s="46">
        <v>12.5</v>
      </c>
      <c r="AA119" s="46">
        <v>13.2</v>
      </c>
      <c r="AB119" s="46">
        <v>12.3</v>
      </c>
      <c r="AC119" s="46">
        <v>11</v>
      </c>
      <c r="AD119" s="46">
        <v>11.9</v>
      </c>
      <c r="AE119" s="46">
        <v>12.4</v>
      </c>
      <c r="AF119" s="46">
        <v>11.4</v>
      </c>
      <c r="AG119" s="46">
        <v>12.7</v>
      </c>
      <c r="AH119" s="46">
        <v>11.2</v>
      </c>
      <c r="AI119" s="46">
        <v>12.6</v>
      </c>
      <c r="AJ119" s="46">
        <v>419.90000000000003</v>
      </c>
    </row>
    <row r="120" spans="1:36" x14ac:dyDescent="0.25">
      <c r="A120" t="s">
        <v>296</v>
      </c>
      <c r="B120" s="46">
        <v>11.8</v>
      </c>
      <c r="C120" s="46">
        <v>12.5</v>
      </c>
      <c r="D120" s="46">
        <v>12.1</v>
      </c>
      <c r="E120" s="46">
        <v>12.3</v>
      </c>
      <c r="F120" s="46">
        <v>11.4</v>
      </c>
      <c r="G120" s="46">
        <v>13</v>
      </c>
      <c r="H120" s="46">
        <v>12.4</v>
      </c>
      <c r="I120" s="46">
        <v>11.7</v>
      </c>
      <c r="J120" s="46">
        <v>11.9</v>
      </c>
      <c r="K120" s="46">
        <v>11.9</v>
      </c>
      <c r="L120" s="46">
        <v>11.7</v>
      </c>
      <c r="M120" s="46">
        <v>12.3</v>
      </c>
      <c r="N120" s="46">
        <v>10.5</v>
      </c>
      <c r="O120" s="46">
        <v>12.3</v>
      </c>
      <c r="P120" s="46">
        <v>11.2</v>
      </c>
      <c r="Q120" s="46">
        <v>12.5</v>
      </c>
      <c r="R120" s="46">
        <v>10.7</v>
      </c>
      <c r="S120" s="46">
        <v>11.5</v>
      </c>
      <c r="T120" s="46">
        <v>11.8</v>
      </c>
      <c r="U120" s="46">
        <v>12.5</v>
      </c>
      <c r="V120" s="46">
        <v>11.4</v>
      </c>
      <c r="W120" s="46">
        <v>12.5</v>
      </c>
      <c r="X120" s="46">
        <v>11.1</v>
      </c>
      <c r="Y120" s="46">
        <v>11.7</v>
      </c>
      <c r="Z120" s="46">
        <v>11.3</v>
      </c>
      <c r="AA120" s="46">
        <v>12.5</v>
      </c>
      <c r="AB120" s="46">
        <v>10.8</v>
      </c>
      <c r="AC120" s="46">
        <v>11.3</v>
      </c>
      <c r="AD120" s="46">
        <v>11.8</v>
      </c>
      <c r="AE120" s="46">
        <v>11</v>
      </c>
      <c r="AF120" s="46">
        <v>11.6</v>
      </c>
      <c r="AG120" s="46">
        <v>10.9</v>
      </c>
      <c r="AH120" s="46">
        <v>11.7</v>
      </c>
      <c r="AI120" s="46">
        <v>11.4</v>
      </c>
      <c r="AJ120" s="46">
        <v>399.00000000000006</v>
      </c>
    </row>
    <row r="121" spans="1:36" x14ac:dyDescent="0.25">
      <c r="A121" t="s">
        <v>297</v>
      </c>
      <c r="B121" s="46">
        <v>10.8</v>
      </c>
      <c r="C121" s="46">
        <v>12.2</v>
      </c>
      <c r="D121" s="46">
        <v>11.8</v>
      </c>
      <c r="E121" s="46">
        <v>11.9</v>
      </c>
      <c r="F121" s="46">
        <v>12</v>
      </c>
      <c r="G121" s="46">
        <v>12.2</v>
      </c>
      <c r="H121" s="46">
        <v>12</v>
      </c>
      <c r="I121" s="46">
        <v>11.1</v>
      </c>
      <c r="J121" s="46">
        <v>10.9</v>
      </c>
      <c r="K121" s="46">
        <v>11.2</v>
      </c>
      <c r="L121" s="46">
        <v>11.8</v>
      </c>
      <c r="M121" s="46">
        <v>11.7</v>
      </c>
      <c r="N121" s="46">
        <v>10.7</v>
      </c>
      <c r="O121" s="46">
        <v>12.1</v>
      </c>
      <c r="P121" s="46">
        <v>11.9</v>
      </c>
      <c r="Q121" s="46">
        <v>11.4</v>
      </c>
      <c r="R121" s="46">
        <v>11.9</v>
      </c>
      <c r="S121" s="46">
        <v>12.7</v>
      </c>
      <c r="T121" s="46">
        <v>11.9</v>
      </c>
      <c r="U121" s="46">
        <v>11.2</v>
      </c>
      <c r="V121" s="46">
        <v>12</v>
      </c>
      <c r="W121" s="46">
        <v>11.7</v>
      </c>
      <c r="X121" s="46">
        <v>11.6</v>
      </c>
      <c r="Y121" s="46">
        <v>11.5</v>
      </c>
      <c r="Z121" s="46">
        <v>11.9</v>
      </c>
      <c r="AA121" s="46">
        <v>11.4</v>
      </c>
      <c r="AB121" s="46">
        <v>11.9</v>
      </c>
      <c r="AC121" s="46">
        <v>10.5</v>
      </c>
      <c r="AD121" s="46">
        <v>11.3</v>
      </c>
      <c r="AE121" s="46">
        <v>11.7</v>
      </c>
      <c r="AF121" s="46">
        <v>10.6</v>
      </c>
      <c r="AG121" s="46">
        <v>11.2</v>
      </c>
      <c r="AH121" s="46">
        <v>11.1</v>
      </c>
      <c r="AI121" s="46">
        <v>11</v>
      </c>
      <c r="AJ121" s="46">
        <v>392.79999999999995</v>
      </c>
    </row>
    <row r="122" spans="1:36" x14ac:dyDescent="0.25">
      <c r="A122" t="s">
        <v>298</v>
      </c>
      <c r="B122" s="46">
        <v>8.6999999999999993</v>
      </c>
      <c r="C122" s="46">
        <v>11.2</v>
      </c>
      <c r="D122" s="46">
        <v>9.3000000000000007</v>
      </c>
      <c r="E122" s="46">
        <v>9.1999999999999993</v>
      </c>
      <c r="F122" s="46">
        <v>10.8</v>
      </c>
      <c r="G122" s="46">
        <v>9.5</v>
      </c>
      <c r="H122" s="46">
        <v>10.5</v>
      </c>
      <c r="I122" s="46">
        <v>9.1999999999999993</v>
      </c>
      <c r="J122" s="46">
        <v>9</v>
      </c>
      <c r="K122" s="46">
        <v>9.3000000000000007</v>
      </c>
      <c r="L122" s="46">
        <v>9.6</v>
      </c>
      <c r="M122" s="46">
        <v>9.1</v>
      </c>
      <c r="N122" s="46">
        <v>9.4</v>
      </c>
      <c r="O122" s="46">
        <v>9.6</v>
      </c>
      <c r="P122" s="46">
        <v>11.7</v>
      </c>
      <c r="Q122" s="46">
        <v>9.4</v>
      </c>
      <c r="R122" s="46">
        <v>10.8</v>
      </c>
      <c r="S122" s="46">
        <v>11.3</v>
      </c>
      <c r="T122" s="46">
        <v>9.8000000000000007</v>
      </c>
      <c r="U122" s="46">
        <v>8.6999999999999993</v>
      </c>
      <c r="V122" s="46">
        <v>10.1</v>
      </c>
      <c r="W122" s="46">
        <v>10.5</v>
      </c>
      <c r="X122" s="46">
        <v>9.4</v>
      </c>
      <c r="Y122" s="46">
        <v>10.1</v>
      </c>
      <c r="Z122" s="46">
        <v>10.9</v>
      </c>
      <c r="AA122" s="46">
        <v>9.6</v>
      </c>
      <c r="AB122" s="46">
        <v>11.2</v>
      </c>
      <c r="AC122" s="46">
        <v>9.6999999999999993</v>
      </c>
      <c r="AD122" s="46">
        <v>9.1999999999999993</v>
      </c>
      <c r="AE122" s="46">
        <v>10.6</v>
      </c>
      <c r="AF122" s="46">
        <v>9.4</v>
      </c>
      <c r="AG122" s="46">
        <v>10.6</v>
      </c>
      <c r="AH122" s="46">
        <v>9.6</v>
      </c>
      <c r="AI122" s="46">
        <v>9.6999999999999993</v>
      </c>
      <c r="AJ122" s="46">
        <v>336.70000000000005</v>
      </c>
    </row>
    <row r="123" spans="1:36" x14ac:dyDescent="0.25">
      <c r="A123" t="s">
        <v>299</v>
      </c>
      <c r="B123" s="46">
        <v>5.3000000000000007</v>
      </c>
      <c r="C123" s="46">
        <v>7.4</v>
      </c>
      <c r="D123" s="46">
        <v>6.1</v>
      </c>
      <c r="E123" s="46">
        <v>6.1999999999999993</v>
      </c>
      <c r="F123" s="46">
        <v>7.6</v>
      </c>
      <c r="G123" s="46">
        <v>5.8000000000000007</v>
      </c>
      <c r="H123" s="46">
        <v>6.3000000000000007</v>
      </c>
      <c r="I123" s="46">
        <v>5.3000000000000007</v>
      </c>
      <c r="J123" s="46">
        <v>5.6999999999999993</v>
      </c>
      <c r="K123" s="46">
        <v>5.6999999999999993</v>
      </c>
      <c r="L123" s="46">
        <v>5.6999999999999993</v>
      </c>
      <c r="M123" s="46">
        <v>6.1</v>
      </c>
      <c r="N123" s="46">
        <v>6.3000000000000007</v>
      </c>
      <c r="O123" s="46">
        <v>6</v>
      </c>
      <c r="P123" s="46">
        <v>8.3000000000000007</v>
      </c>
      <c r="Q123" s="46">
        <v>5.6</v>
      </c>
      <c r="R123" s="46">
        <v>7.1999999999999993</v>
      </c>
      <c r="S123" s="46">
        <v>7.6999999999999993</v>
      </c>
      <c r="T123" s="46">
        <v>6.1999999999999993</v>
      </c>
      <c r="U123" s="46">
        <v>5.0999999999999996</v>
      </c>
      <c r="V123" s="46">
        <v>6.4</v>
      </c>
      <c r="W123" s="46">
        <v>6.6999999999999993</v>
      </c>
      <c r="X123" s="46">
        <v>6.3000000000000007</v>
      </c>
      <c r="Y123" s="46">
        <v>6.4</v>
      </c>
      <c r="Z123" s="46">
        <v>7.3000000000000007</v>
      </c>
      <c r="AA123" s="46">
        <v>5</v>
      </c>
      <c r="AB123" s="46">
        <v>8.6999999999999993</v>
      </c>
      <c r="AC123" s="46">
        <v>6.1999999999999993</v>
      </c>
      <c r="AD123" s="46">
        <v>5.6999999999999993</v>
      </c>
      <c r="AE123" s="46">
        <v>6.6</v>
      </c>
      <c r="AF123" s="46">
        <v>5.8000000000000007</v>
      </c>
      <c r="AG123" s="46">
        <v>7.3000000000000007</v>
      </c>
      <c r="AH123" s="46">
        <v>6</v>
      </c>
      <c r="AI123" s="46">
        <v>5.8000000000000007</v>
      </c>
      <c r="AJ123" s="46">
        <v>215.8</v>
      </c>
    </row>
    <row r="124" spans="1:36" x14ac:dyDescent="0.25">
      <c r="A124" t="s">
        <v>300</v>
      </c>
      <c r="B124" s="46">
        <v>4.1999999999999993</v>
      </c>
      <c r="C124" s="46">
        <v>6.1</v>
      </c>
      <c r="D124" s="46">
        <v>6.1999999999999993</v>
      </c>
      <c r="E124" s="46">
        <v>5.6999999999999993</v>
      </c>
      <c r="F124" s="46">
        <v>6.1</v>
      </c>
      <c r="G124" s="46">
        <v>5.3000000000000007</v>
      </c>
      <c r="H124" s="46">
        <v>4.4000000000000004</v>
      </c>
      <c r="I124" s="46">
        <v>5.1999999999999993</v>
      </c>
      <c r="J124" s="46">
        <v>5.0999999999999996</v>
      </c>
      <c r="K124" s="46">
        <v>5.5</v>
      </c>
      <c r="L124" s="46">
        <v>4.5</v>
      </c>
      <c r="M124" s="46">
        <v>6.1</v>
      </c>
      <c r="N124" s="46">
        <v>5.8000000000000007</v>
      </c>
      <c r="O124" s="46">
        <v>4.9000000000000004</v>
      </c>
      <c r="P124" s="46">
        <v>6.4</v>
      </c>
      <c r="Q124" s="46">
        <v>4.4000000000000004</v>
      </c>
      <c r="R124" s="46">
        <v>5.0999999999999996</v>
      </c>
      <c r="S124" s="46">
        <v>5.6</v>
      </c>
      <c r="T124" s="46">
        <v>5.6999999999999993</v>
      </c>
      <c r="U124" s="46">
        <v>4.9000000000000004</v>
      </c>
      <c r="V124" s="46">
        <v>5.5</v>
      </c>
      <c r="W124" s="46">
        <v>3.9000000000000004</v>
      </c>
      <c r="X124" s="46">
        <v>6</v>
      </c>
      <c r="Y124" s="46">
        <v>5.9</v>
      </c>
      <c r="Z124" s="46">
        <v>6.1999999999999993</v>
      </c>
      <c r="AA124" s="46">
        <v>4</v>
      </c>
      <c r="AB124" s="46">
        <v>6.5</v>
      </c>
      <c r="AC124" s="46">
        <v>6.5</v>
      </c>
      <c r="AD124" s="46">
        <v>4.5999999999999996</v>
      </c>
      <c r="AE124" s="46">
        <v>6.6999999999999993</v>
      </c>
      <c r="AF124" s="46">
        <v>6</v>
      </c>
      <c r="AG124" s="46">
        <v>5.5</v>
      </c>
      <c r="AH124" s="46">
        <v>6.1999999999999993</v>
      </c>
      <c r="AI124" s="46">
        <v>5</v>
      </c>
      <c r="AJ124" s="46">
        <v>185.69999999999996</v>
      </c>
    </row>
    <row r="125" spans="1:36" x14ac:dyDescent="0.25">
      <c r="A125" t="s">
        <v>301</v>
      </c>
      <c r="B125" s="46">
        <v>3.5999999999999996</v>
      </c>
      <c r="C125" s="46">
        <v>5.4</v>
      </c>
      <c r="D125" s="46">
        <v>4.8000000000000007</v>
      </c>
      <c r="E125" s="46">
        <v>5.5</v>
      </c>
      <c r="F125" s="46">
        <v>5.8000000000000007</v>
      </c>
      <c r="G125" s="46">
        <v>4.3000000000000007</v>
      </c>
      <c r="H125" s="46">
        <v>4.6999999999999993</v>
      </c>
      <c r="I125" s="46">
        <v>4</v>
      </c>
      <c r="J125" s="46">
        <v>4.5</v>
      </c>
      <c r="K125" s="46">
        <v>4.4000000000000004</v>
      </c>
      <c r="L125" s="46">
        <v>4.0999999999999996</v>
      </c>
      <c r="M125" s="46">
        <v>5.1999999999999993</v>
      </c>
      <c r="N125" s="46">
        <v>3.9000000000000004</v>
      </c>
      <c r="O125" s="46">
        <v>5</v>
      </c>
      <c r="P125" s="46">
        <v>5.9</v>
      </c>
      <c r="Q125" s="46">
        <v>4.3000000000000007</v>
      </c>
      <c r="R125" s="46">
        <v>4.8000000000000007</v>
      </c>
      <c r="S125" s="46">
        <v>4.6999999999999993</v>
      </c>
      <c r="T125" s="46">
        <v>4.9000000000000004</v>
      </c>
      <c r="U125" s="46">
        <v>3.9000000000000004</v>
      </c>
      <c r="V125" s="46">
        <v>4.5999999999999996</v>
      </c>
      <c r="W125" s="46">
        <v>4.8000000000000007</v>
      </c>
      <c r="X125" s="46">
        <v>4.6999999999999993</v>
      </c>
      <c r="Y125" s="46">
        <v>4.9000000000000004</v>
      </c>
      <c r="Z125" s="46">
        <v>5.5</v>
      </c>
      <c r="AA125" s="46">
        <v>4.1999999999999993</v>
      </c>
      <c r="AB125" s="46">
        <v>5.9</v>
      </c>
      <c r="AC125" s="46">
        <v>5.5</v>
      </c>
      <c r="AD125" s="46">
        <v>4.1999999999999993</v>
      </c>
      <c r="AE125" s="46">
        <v>5.6999999999999993</v>
      </c>
      <c r="AF125" s="46">
        <v>4.5999999999999996</v>
      </c>
      <c r="AG125" s="46">
        <v>5.1999999999999993</v>
      </c>
      <c r="AH125" s="46">
        <v>4.9000000000000004</v>
      </c>
      <c r="AI125" s="46">
        <v>5.4</v>
      </c>
      <c r="AJ125" s="46">
        <v>163.79999999999998</v>
      </c>
    </row>
    <row r="126" spans="1:36" x14ac:dyDescent="0.25">
      <c r="A126" t="s">
        <v>302</v>
      </c>
      <c r="B126" s="46">
        <v>0.69999999999999929</v>
      </c>
      <c r="C126" s="46">
        <v>3.1999999999999993</v>
      </c>
      <c r="D126" s="46">
        <v>1.5</v>
      </c>
      <c r="E126" s="46">
        <v>1.8000000000000007</v>
      </c>
      <c r="F126" s="46">
        <v>2.5</v>
      </c>
      <c r="G126" s="46">
        <v>1.1000000000000014</v>
      </c>
      <c r="H126" s="46">
        <v>1.3999999999999986</v>
      </c>
      <c r="I126" s="46">
        <v>1</v>
      </c>
      <c r="J126" s="46">
        <v>1</v>
      </c>
      <c r="K126" s="46">
        <v>1.1000000000000014</v>
      </c>
      <c r="L126" s="46">
        <v>0.69999999999999929</v>
      </c>
      <c r="M126" s="46">
        <v>1.6000000000000014</v>
      </c>
      <c r="N126" s="46">
        <v>2.5</v>
      </c>
      <c r="O126" s="46">
        <v>0.60000000000000142</v>
      </c>
      <c r="P126" s="46">
        <v>3.8000000000000007</v>
      </c>
      <c r="Q126" s="46">
        <v>0.30000000000000071</v>
      </c>
      <c r="R126" s="46">
        <v>3.5</v>
      </c>
      <c r="S126" s="46">
        <v>2.5999999999999996</v>
      </c>
      <c r="T126" s="46">
        <v>1.6999999999999993</v>
      </c>
      <c r="U126" s="46">
        <v>0.5</v>
      </c>
      <c r="V126" s="46">
        <v>1.5</v>
      </c>
      <c r="W126" s="46">
        <v>1.8000000000000007</v>
      </c>
      <c r="X126" s="46">
        <v>1.8999999999999986</v>
      </c>
      <c r="Y126" s="46">
        <v>2</v>
      </c>
      <c r="Z126" s="46">
        <v>2.5999999999999996</v>
      </c>
      <c r="AA126" s="46">
        <v>0.30000000000000071</v>
      </c>
      <c r="AB126" s="46">
        <v>3.5</v>
      </c>
      <c r="AC126" s="46">
        <v>3.4000000000000004</v>
      </c>
      <c r="AD126" s="46">
        <v>0.60000000000000142</v>
      </c>
      <c r="AE126" s="46">
        <v>2.4000000000000004</v>
      </c>
      <c r="AF126" s="46">
        <v>2.1999999999999993</v>
      </c>
      <c r="AG126" s="46">
        <v>2</v>
      </c>
      <c r="AH126" s="46">
        <v>2.4000000000000004</v>
      </c>
      <c r="AI126" s="46">
        <v>1.8000000000000007</v>
      </c>
      <c r="AJ126" s="46">
        <v>61.5</v>
      </c>
    </row>
    <row r="127" spans="1:36" x14ac:dyDescent="0.25">
      <c r="A127" t="s">
        <v>303</v>
      </c>
      <c r="B127" s="46">
        <v>0</v>
      </c>
      <c r="C127" s="46">
        <v>1.1999999999999993</v>
      </c>
      <c r="D127" s="46">
        <v>0</v>
      </c>
      <c r="E127" s="46">
        <v>0</v>
      </c>
      <c r="F127" s="46">
        <v>2.6999999999999993</v>
      </c>
      <c r="G127" s="46">
        <v>0</v>
      </c>
      <c r="H127" s="46">
        <v>0</v>
      </c>
      <c r="I127" s="46">
        <v>0</v>
      </c>
      <c r="J127" s="46">
        <v>0</v>
      </c>
      <c r="K127" s="46">
        <v>0</v>
      </c>
      <c r="L127" s="46">
        <v>0</v>
      </c>
      <c r="M127" s="46">
        <v>0</v>
      </c>
      <c r="N127" s="46">
        <v>3.5</v>
      </c>
      <c r="O127" s="46">
        <v>0</v>
      </c>
      <c r="P127" s="46">
        <v>4.0999999999999996</v>
      </c>
      <c r="Q127" s="46">
        <v>0</v>
      </c>
      <c r="R127" s="46">
        <v>3.0999999999999996</v>
      </c>
      <c r="S127" s="46">
        <v>1.3000000000000007</v>
      </c>
      <c r="T127" s="46">
        <v>0</v>
      </c>
      <c r="U127" s="46">
        <v>0</v>
      </c>
      <c r="V127" s="46">
        <v>0</v>
      </c>
      <c r="W127" s="46">
        <v>0.60000000000000142</v>
      </c>
      <c r="X127" s="46">
        <v>0.10000000000000142</v>
      </c>
      <c r="Y127" s="46">
        <v>0</v>
      </c>
      <c r="Z127" s="46">
        <v>1.6999999999999993</v>
      </c>
      <c r="AA127" s="46">
        <v>0</v>
      </c>
      <c r="AB127" s="46">
        <v>3.9000000000000004</v>
      </c>
      <c r="AC127" s="46">
        <v>1.8000000000000007</v>
      </c>
      <c r="AD127" s="46">
        <v>0</v>
      </c>
      <c r="AE127" s="46">
        <v>1.1000000000000014</v>
      </c>
      <c r="AF127" s="46">
        <v>0.69999999999999929</v>
      </c>
      <c r="AG127" s="46">
        <v>2.1999999999999993</v>
      </c>
      <c r="AH127" s="46">
        <v>1.3000000000000007</v>
      </c>
      <c r="AI127" s="46">
        <v>0</v>
      </c>
      <c r="AJ127" s="46">
        <v>29.300000000000004</v>
      </c>
    </row>
    <row r="128" spans="1:36" x14ac:dyDescent="0.25">
      <c r="A128" t="s">
        <v>304</v>
      </c>
      <c r="B128" s="46">
        <v>0</v>
      </c>
      <c r="C128" s="46">
        <v>0.5</v>
      </c>
      <c r="D128" s="46">
        <v>0.5</v>
      </c>
      <c r="E128" s="46">
        <v>0</v>
      </c>
      <c r="F128" s="46">
        <v>2.5999999999999996</v>
      </c>
      <c r="G128" s="46">
        <v>0</v>
      </c>
      <c r="H128" s="46">
        <v>0</v>
      </c>
      <c r="I128" s="46">
        <v>0</v>
      </c>
      <c r="J128" s="46">
        <v>0.69999999999999929</v>
      </c>
      <c r="K128" s="46">
        <v>0.80000000000000071</v>
      </c>
      <c r="L128" s="46">
        <v>0</v>
      </c>
      <c r="M128" s="46">
        <v>0.39999999999999858</v>
      </c>
      <c r="N128" s="46">
        <v>2.1999999999999993</v>
      </c>
      <c r="O128" s="46">
        <v>0</v>
      </c>
      <c r="P128" s="46">
        <v>3.3000000000000007</v>
      </c>
      <c r="Q128" s="46">
        <v>0</v>
      </c>
      <c r="R128" s="46">
        <v>1.6999999999999993</v>
      </c>
      <c r="S128" s="46">
        <v>0.19999999999999929</v>
      </c>
      <c r="T128" s="46">
        <v>0</v>
      </c>
      <c r="U128" s="46">
        <v>2.5999999999999996</v>
      </c>
      <c r="V128" s="46">
        <v>0</v>
      </c>
      <c r="W128" s="46">
        <v>0</v>
      </c>
      <c r="X128" s="46">
        <v>1.6000000000000014</v>
      </c>
      <c r="Y128" s="46">
        <v>0.89999999999999858</v>
      </c>
      <c r="Z128" s="46">
        <v>0</v>
      </c>
      <c r="AA128" s="46">
        <v>0</v>
      </c>
      <c r="AB128" s="46">
        <v>2.1999999999999993</v>
      </c>
      <c r="AC128" s="46">
        <v>4.5</v>
      </c>
      <c r="AD128" s="46">
        <v>0</v>
      </c>
      <c r="AE128" s="46">
        <v>1.3999999999999986</v>
      </c>
      <c r="AF128" s="46">
        <v>3.3000000000000007</v>
      </c>
      <c r="AG128" s="46">
        <v>1.3999999999999986</v>
      </c>
      <c r="AH128" s="46">
        <v>2.9000000000000004</v>
      </c>
      <c r="AI128" s="46">
        <v>2.4000000000000004</v>
      </c>
      <c r="AJ128" s="46">
        <v>36.099999999999994</v>
      </c>
    </row>
    <row r="129" spans="1:36" x14ac:dyDescent="0.25">
      <c r="A129" t="s">
        <v>305</v>
      </c>
      <c r="B129" s="46">
        <v>6.5</v>
      </c>
      <c r="C129" s="46">
        <v>6.6</v>
      </c>
      <c r="D129" s="46">
        <v>6.6</v>
      </c>
      <c r="E129" s="46">
        <v>6.8000000000000007</v>
      </c>
      <c r="F129" s="46">
        <v>6.8000000000000007</v>
      </c>
      <c r="G129" s="46">
        <v>6.8000000000000007</v>
      </c>
      <c r="H129" s="46">
        <v>5.9</v>
      </c>
      <c r="I129" s="46">
        <v>6.8000000000000007</v>
      </c>
      <c r="J129" s="46">
        <v>6.5</v>
      </c>
      <c r="K129" s="46">
        <v>7.1</v>
      </c>
      <c r="L129" s="46">
        <v>6</v>
      </c>
      <c r="M129" s="46">
        <v>6.6999999999999993</v>
      </c>
      <c r="N129" s="46">
        <v>6.8000000000000007</v>
      </c>
      <c r="O129" s="46">
        <v>6.3000000000000007</v>
      </c>
      <c r="P129" s="46">
        <v>5.8000000000000007</v>
      </c>
      <c r="Q129" s="46">
        <v>6.1999999999999993</v>
      </c>
      <c r="R129" s="46">
        <v>5.4</v>
      </c>
      <c r="S129" s="46">
        <v>6</v>
      </c>
      <c r="T129" s="46">
        <v>6.1999999999999993</v>
      </c>
      <c r="U129" s="46">
        <v>6.5</v>
      </c>
      <c r="V129" s="46">
        <v>5.6999999999999993</v>
      </c>
      <c r="W129" s="46">
        <v>5.5</v>
      </c>
      <c r="X129" s="46">
        <v>6.9</v>
      </c>
      <c r="Y129" s="46">
        <v>6.6999999999999993</v>
      </c>
      <c r="Z129" s="46">
        <v>6</v>
      </c>
      <c r="AA129" s="46">
        <v>6.1</v>
      </c>
      <c r="AB129" s="46">
        <v>6.3000000000000007</v>
      </c>
      <c r="AC129" s="46">
        <v>6.5</v>
      </c>
      <c r="AD129" s="46">
        <v>6.8000000000000007</v>
      </c>
      <c r="AE129" s="46">
        <v>7.3000000000000007</v>
      </c>
      <c r="AF129" s="46">
        <v>6.6</v>
      </c>
      <c r="AG129" s="46">
        <v>6.6</v>
      </c>
      <c r="AH129" s="46">
        <v>6.8000000000000007</v>
      </c>
      <c r="AI129" s="46">
        <v>7.6</v>
      </c>
      <c r="AJ129" s="46">
        <v>219.70000000000002</v>
      </c>
    </row>
    <row r="130" spans="1:36" x14ac:dyDescent="0.25">
      <c r="A130" t="s">
        <v>306</v>
      </c>
      <c r="B130" s="46">
        <v>6.1999999999999993</v>
      </c>
      <c r="C130" s="46">
        <v>6.1</v>
      </c>
      <c r="D130" s="46">
        <v>6.5</v>
      </c>
      <c r="E130" s="46">
        <v>6.8000000000000007</v>
      </c>
      <c r="F130" s="46">
        <v>6</v>
      </c>
      <c r="G130" s="46">
        <v>6.6</v>
      </c>
      <c r="H130" s="46">
        <v>5.6</v>
      </c>
      <c r="I130" s="46">
        <v>6.5</v>
      </c>
      <c r="J130" s="46">
        <v>6.6</v>
      </c>
      <c r="K130" s="46">
        <v>6.8000000000000007</v>
      </c>
      <c r="L130" s="46">
        <v>5.8000000000000007</v>
      </c>
      <c r="M130" s="46">
        <v>6.8000000000000007</v>
      </c>
      <c r="N130" s="46">
        <v>6</v>
      </c>
      <c r="O130" s="46">
        <v>6</v>
      </c>
      <c r="P130" s="46">
        <v>5.3000000000000007</v>
      </c>
      <c r="Q130" s="46">
        <v>5.8000000000000007</v>
      </c>
      <c r="R130" s="46">
        <v>4.9000000000000004</v>
      </c>
      <c r="S130" s="46">
        <v>5.8000000000000007</v>
      </c>
      <c r="T130" s="46">
        <v>6.1</v>
      </c>
      <c r="U130" s="46">
        <v>6.5</v>
      </c>
      <c r="V130" s="46">
        <v>5.3000000000000007</v>
      </c>
      <c r="W130" s="46">
        <v>5.8000000000000007</v>
      </c>
      <c r="X130" s="46">
        <v>6.5</v>
      </c>
      <c r="Y130" s="46">
        <v>6.3000000000000007</v>
      </c>
      <c r="Z130" s="46">
        <v>5.5</v>
      </c>
      <c r="AA130" s="46">
        <v>5.8000000000000007</v>
      </c>
      <c r="AB130" s="46">
        <v>5.0999999999999996</v>
      </c>
      <c r="AC130" s="46">
        <v>6.1999999999999993</v>
      </c>
      <c r="AD130" s="46">
        <v>6.5</v>
      </c>
      <c r="AE130" s="46">
        <v>6.8000000000000007</v>
      </c>
      <c r="AF130" s="46">
        <v>6.9</v>
      </c>
      <c r="AG130" s="46">
        <v>5.6999999999999993</v>
      </c>
      <c r="AH130" s="46">
        <v>7</v>
      </c>
      <c r="AI130" s="46">
        <v>7.6999999999999993</v>
      </c>
      <c r="AJ130" s="46">
        <v>209.79999999999998</v>
      </c>
    </row>
    <row r="131" spans="1:36" x14ac:dyDescent="0.25">
      <c r="A131" t="s">
        <v>307</v>
      </c>
      <c r="B131" s="46">
        <v>5.0999999999999996</v>
      </c>
      <c r="C131" s="46">
        <v>6</v>
      </c>
      <c r="D131" s="46">
        <v>5.0999999999999996</v>
      </c>
      <c r="E131" s="46">
        <v>5.8000000000000007</v>
      </c>
      <c r="F131" s="46">
        <v>6.3000000000000007</v>
      </c>
      <c r="G131" s="46">
        <v>6.5</v>
      </c>
      <c r="H131" s="46">
        <v>6.9</v>
      </c>
      <c r="I131" s="46">
        <v>4.4000000000000004</v>
      </c>
      <c r="J131" s="46">
        <v>5</v>
      </c>
      <c r="K131" s="46">
        <v>4.5999999999999996</v>
      </c>
      <c r="L131" s="46">
        <v>6</v>
      </c>
      <c r="M131" s="46">
        <v>5.1999999999999993</v>
      </c>
      <c r="N131" s="46">
        <v>5.0999999999999996</v>
      </c>
      <c r="O131" s="46">
        <v>6.9</v>
      </c>
      <c r="P131" s="46">
        <v>6.9</v>
      </c>
      <c r="Q131" s="46">
        <v>6.3000000000000007</v>
      </c>
      <c r="R131" s="46">
        <v>6.4</v>
      </c>
      <c r="S131" s="46">
        <v>6.6999999999999993</v>
      </c>
      <c r="T131" s="46">
        <v>5.6999999999999993</v>
      </c>
      <c r="U131" s="46">
        <v>5.0999999999999996</v>
      </c>
      <c r="V131" s="46">
        <v>6</v>
      </c>
      <c r="W131" s="46">
        <v>6.9</v>
      </c>
      <c r="X131" s="46">
        <v>5</v>
      </c>
      <c r="Y131" s="46">
        <v>5.4</v>
      </c>
      <c r="Z131" s="46">
        <v>6.4</v>
      </c>
      <c r="AA131" s="46">
        <v>6.5</v>
      </c>
      <c r="AB131" s="46">
        <v>6.6</v>
      </c>
      <c r="AC131" s="46">
        <v>4.6999999999999993</v>
      </c>
      <c r="AD131" s="46">
        <v>5</v>
      </c>
      <c r="AE131" s="46">
        <v>5.6</v>
      </c>
      <c r="AF131" s="46">
        <v>5.0999999999999996</v>
      </c>
      <c r="AG131" s="46">
        <v>6.6</v>
      </c>
      <c r="AH131" s="46">
        <v>4.8000000000000007</v>
      </c>
      <c r="AI131" s="46">
        <v>4.9000000000000004</v>
      </c>
      <c r="AJ131" s="46">
        <v>195.5</v>
      </c>
    </row>
    <row r="132" spans="1:36" x14ac:dyDescent="0.25">
      <c r="A132" t="s">
        <v>308</v>
      </c>
      <c r="B132" s="46">
        <v>3.6999999999999993</v>
      </c>
      <c r="C132" s="46">
        <v>5.0999999999999996</v>
      </c>
      <c r="D132" s="46">
        <v>3.0999999999999996</v>
      </c>
      <c r="E132" s="46">
        <v>3.8000000000000007</v>
      </c>
      <c r="F132" s="46">
        <v>4.0999999999999996</v>
      </c>
      <c r="G132" s="46">
        <v>4.0999999999999996</v>
      </c>
      <c r="H132" s="46">
        <v>6</v>
      </c>
      <c r="I132" s="46">
        <v>3.5</v>
      </c>
      <c r="J132" s="46">
        <v>4</v>
      </c>
      <c r="K132" s="46">
        <v>3.5999999999999996</v>
      </c>
      <c r="L132" s="46">
        <v>4.4000000000000004</v>
      </c>
      <c r="M132" s="46">
        <v>3.8000000000000007</v>
      </c>
      <c r="N132" s="46">
        <v>2.9000000000000004</v>
      </c>
      <c r="O132" s="46">
        <v>5.1999999999999993</v>
      </c>
      <c r="P132" s="46">
        <v>5.8000000000000007</v>
      </c>
      <c r="Q132" s="46">
        <v>4.5</v>
      </c>
      <c r="R132" s="46">
        <v>5.1999999999999993</v>
      </c>
      <c r="S132" s="46">
        <v>6.4</v>
      </c>
      <c r="T132" s="46">
        <v>4.5</v>
      </c>
      <c r="U132" s="46">
        <v>4.4000000000000004</v>
      </c>
      <c r="V132" s="46">
        <v>4.9000000000000004</v>
      </c>
      <c r="W132" s="46">
        <v>6</v>
      </c>
      <c r="X132" s="46">
        <v>3</v>
      </c>
      <c r="Y132" s="46">
        <v>3.4000000000000004</v>
      </c>
      <c r="Z132" s="46">
        <v>5.0999999999999996</v>
      </c>
      <c r="AA132" s="46">
        <v>4.5</v>
      </c>
      <c r="AB132" s="46">
        <v>4.9000000000000004</v>
      </c>
      <c r="AC132" s="46">
        <v>3.9000000000000004</v>
      </c>
      <c r="AD132" s="46">
        <v>4.0999999999999996</v>
      </c>
      <c r="AE132" s="46">
        <v>2.8000000000000007</v>
      </c>
      <c r="AF132" s="46">
        <v>3.6999999999999993</v>
      </c>
      <c r="AG132" s="46">
        <v>3.9000000000000004</v>
      </c>
      <c r="AH132" s="46">
        <v>3.9000000000000004</v>
      </c>
      <c r="AI132" s="46">
        <v>3.8000000000000007</v>
      </c>
      <c r="AJ132" s="46">
        <v>146.00000000000003</v>
      </c>
    </row>
    <row r="133" spans="1:36" x14ac:dyDescent="0.25">
      <c r="A133" t="s">
        <v>309</v>
      </c>
      <c r="B133" s="46">
        <v>2.6999999999999993</v>
      </c>
      <c r="C133" s="46">
        <v>5.1999999999999993</v>
      </c>
      <c r="D133" s="46">
        <v>3.6999999999999993</v>
      </c>
      <c r="E133" s="46">
        <v>3.1999999999999993</v>
      </c>
      <c r="F133" s="46">
        <v>5.3000000000000007</v>
      </c>
      <c r="G133" s="46">
        <v>3.5999999999999996</v>
      </c>
      <c r="H133" s="46">
        <v>5.6999999999999993</v>
      </c>
      <c r="I133" s="46">
        <v>2.6999999999999993</v>
      </c>
      <c r="J133" s="46">
        <v>2.8000000000000007</v>
      </c>
      <c r="K133" s="46">
        <v>3.0999999999999996</v>
      </c>
      <c r="L133" s="46">
        <v>4.3000000000000007</v>
      </c>
      <c r="M133" s="46">
        <v>3.5</v>
      </c>
      <c r="N133" s="46">
        <v>4.4000000000000004</v>
      </c>
      <c r="O133" s="46">
        <v>4.6999999999999993</v>
      </c>
      <c r="P133" s="46">
        <v>7</v>
      </c>
      <c r="Q133" s="46">
        <v>3.8000000000000007</v>
      </c>
      <c r="R133" s="46">
        <v>5.6999999999999993</v>
      </c>
      <c r="S133" s="46">
        <v>6.5</v>
      </c>
      <c r="T133" s="46">
        <v>4.6999999999999993</v>
      </c>
      <c r="U133" s="46">
        <v>3.4000000000000004</v>
      </c>
      <c r="V133" s="46">
        <v>4.8000000000000007</v>
      </c>
      <c r="W133" s="46">
        <v>5.4</v>
      </c>
      <c r="X133" s="46">
        <v>3.5</v>
      </c>
      <c r="Y133" s="46">
        <v>3.9000000000000004</v>
      </c>
      <c r="Z133" s="46">
        <v>5.6999999999999993</v>
      </c>
      <c r="AA133" s="46">
        <v>4</v>
      </c>
      <c r="AB133" s="46">
        <v>6.4</v>
      </c>
      <c r="AC133" s="46">
        <v>3.9000000000000004</v>
      </c>
      <c r="AD133" s="46">
        <v>3</v>
      </c>
      <c r="AE133" s="46">
        <v>4.1999999999999993</v>
      </c>
      <c r="AF133" s="46">
        <v>3.4000000000000004</v>
      </c>
      <c r="AG133" s="46">
        <v>5.1999999999999993</v>
      </c>
      <c r="AH133" s="46">
        <v>4.0999999999999996</v>
      </c>
      <c r="AI133" s="46">
        <v>3.3000000000000007</v>
      </c>
      <c r="AJ133" s="46">
        <v>146.80000000000001</v>
      </c>
    </row>
    <row r="134" spans="1:36" x14ac:dyDescent="0.25">
      <c r="A134" t="s">
        <v>310</v>
      </c>
      <c r="B134" s="46">
        <v>5.3000000000000007</v>
      </c>
      <c r="C134" s="46">
        <v>6.3000000000000007</v>
      </c>
      <c r="D134" s="46">
        <v>5.6999999999999993</v>
      </c>
      <c r="E134" s="46">
        <v>5.1999999999999993</v>
      </c>
      <c r="F134" s="46">
        <v>6.3000000000000007</v>
      </c>
      <c r="G134" s="46">
        <v>6.5</v>
      </c>
      <c r="H134" s="46">
        <v>5.8000000000000007</v>
      </c>
      <c r="I134" s="46">
        <v>6.4</v>
      </c>
      <c r="J134" s="46">
        <v>5.6999999999999993</v>
      </c>
      <c r="K134" s="46">
        <v>6.1999999999999993</v>
      </c>
      <c r="L134" s="46">
        <v>4.5999999999999996</v>
      </c>
      <c r="M134" s="46">
        <v>5.9</v>
      </c>
      <c r="N134" s="46">
        <v>6.1999999999999993</v>
      </c>
      <c r="O134" s="46">
        <v>5.3000000000000007</v>
      </c>
      <c r="P134" s="46">
        <v>6.6</v>
      </c>
      <c r="Q134" s="46">
        <v>4.6999999999999993</v>
      </c>
      <c r="R134" s="46">
        <v>5.1999999999999993</v>
      </c>
      <c r="S134" s="46">
        <v>6.4</v>
      </c>
      <c r="T134" s="46">
        <v>5.4</v>
      </c>
      <c r="U134" s="46">
        <v>6.1</v>
      </c>
      <c r="V134" s="46">
        <v>5.6999999999999993</v>
      </c>
      <c r="W134" s="46">
        <v>5.4</v>
      </c>
      <c r="X134" s="46">
        <v>6.4</v>
      </c>
      <c r="Y134" s="46">
        <v>5.6999999999999993</v>
      </c>
      <c r="Z134" s="46">
        <v>6</v>
      </c>
      <c r="AA134" s="46">
        <v>4.8000000000000007</v>
      </c>
      <c r="AB134" s="46">
        <v>5.9</v>
      </c>
      <c r="AC134" s="46">
        <v>6.4</v>
      </c>
      <c r="AD134" s="46">
        <v>5.6999999999999993</v>
      </c>
      <c r="AE134" s="46">
        <v>6.6999999999999993</v>
      </c>
      <c r="AF134" s="46">
        <v>6</v>
      </c>
      <c r="AG134" s="46">
        <v>7.3000000000000007</v>
      </c>
      <c r="AH134" s="46">
        <v>6.6</v>
      </c>
      <c r="AI134" s="46">
        <v>6.1</v>
      </c>
      <c r="AJ134" s="46">
        <v>200.5</v>
      </c>
    </row>
    <row r="135" spans="1:36" x14ac:dyDescent="0.25">
      <c r="A135" t="s">
        <v>311</v>
      </c>
      <c r="B135" s="46">
        <v>3.9000000000000004</v>
      </c>
      <c r="C135" s="46">
        <v>6.1999999999999993</v>
      </c>
      <c r="D135" s="46">
        <v>4.8000000000000007</v>
      </c>
      <c r="E135" s="46">
        <v>4.8000000000000007</v>
      </c>
      <c r="F135" s="46">
        <v>6.6999999999999993</v>
      </c>
      <c r="G135" s="46">
        <v>5.1999999999999993</v>
      </c>
      <c r="H135" s="46">
        <v>6.1</v>
      </c>
      <c r="I135" s="46">
        <v>4</v>
      </c>
      <c r="J135" s="46">
        <v>4</v>
      </c>
      <c r="K135" s="46">
        <v>4.5</v>
      </c>
      <c r="L135" s="46">
        <v>5</v>
      </c>
      <c r="M135" s="46">
        <v>4.3000000000000007</v>
      </c>
      <c r="N135" s="46">
        <v>6</v>
      </c>
      <c r="O135" s="46">
        <v>5.6999999999999993</v>
      </c>
      <c r="P135" s="46">
        <v>6.6</v>
      </c>
      <c r="Q135" s="46">
        <v>4.4000000000000004</v>
      </c>
      <c r="R135" s="46">
        <v>5.1999999999999993</v>
      </c>
      <c r="S135" s="46">
        <v>6</v>
      </c>
      <c r="T135" s="46">
        <v>5</v>
      </c>
      <c r="U135" s="46">
        <v>4.5999999999999996</v>
      </c>
      <c r="V135" s="46">
        <v>5.9</v>
      </c>
      <c r="W135" s="46">
        <v>5.3000000000000007</v>
      </c>
      <c r="X135" s="46">
        <v>4.9000000000000004</v>
      </c>
      <c r="Y135" s="46">
        <v>5.0999999999999996</v>
      </c>
      <c r="Z135" s="46">
        <v>6.6</v>
      </c>
      <c r="AA135" s="46">
        <v>4.9000000000000004</v>
      </c>
      <c r="AB135" s="46">
        <v>6.3000000000000007</v>
      </c>
      <c r="AC135" s="46">
        <v>4.6999999999999993</v>
      </c>
      <c r="AD135" s="46">
        <v>3.6999999999999993</v>
      </c>
      <c r="AE135" s="46">
        <v>6.3000000000000007</v>
      </c>
      <c r="AF135" s="46">
        <v>4.8000000000000007</v>
      </c>
      <c r="AG135" s="46">
        <v>7.6</v>
      </c>
      <c r="AH135" s="46">
        <v>5.5</v>
      </c>
      <c r="AI135" s="46">
        <v>5.4</v>
      </c>
      <c r="AJ135" s="46">
        <v>180.00000000000003</v>
      </c>
    </row>
    <row r="136" spans="1:36" x14ac:dyDescent="0.25">
      <c r="A136" t="s">
        <v>312</v>
      </c>
      <c r="B136" s="46">
        <v>2</v>
      </c>
      <c r="C136" s="46">
        <v>4.5999999999999996</v>
      </c>
      <c r="D136" s="46">
        <v>2.6999999999999993</v>
      </c>
      <c r="E136" s="46">
        <v>2.9000000000000004</v>
      </c>
      <c r="F136" s="46">
        <v>5.4</v>
      </c>
      <c r="G136" s="46">
        <v>2.9000000000000004</v>
      </c>
      <c r="H136" s="46">
        <v>5.4</v>
      </c>
      <c r="I136" s="46">
        <v>2.0999999999999996</v>
      </c>
      <c r="J136" s="46">
        <v>1.6999999999999993</v>
      </c>
      <c r="K136" s="46">
        <v>2.1999999999999993</v>
      </c>
      <c r="L136" s="46">
        <v>3</v>
      </c>
      <c r="M136" s="46">
        <v>2.1999999999999993</v>
      </c>
      <c r="N136" s="46">
        <v>4.4000000000000004</v>
      </c>
      <c r="O136" s="46">
        <v>3.6999999999999993</v>
      </c>
      <c r="P136" s="46">
        <v>6.6</v>
      </c>
      <c r="Q136" s="46">
        <v>2.5999999999999996</v>
      </c>
      <c r="R136" s="46">
        <v>5.9</v>
      </c>
      <c r="S136" s="46">
        <v>6.1</v>
      </c>
      <c r="T136" s="46">
        <v>3.5999999999999996</v>
      </c>
      <c r="U136" s="46">
        <v>2.1999999999999993</v>
      </c>
      <c r="V136" s="46">
        <v>3.9000000000000004</v>
      </c>
      <c r="W136" s="46">
        <v>5.3000000000000007</v>
      </c>
      <c r="X136" s="46">
        <v>2.4000000000000004</v>
      </c>
      <c r="Y136" s="46">
        <v>2.6999999999999993</v>
      </c>
      <c r="Z136" s="46">
        <v>5.3000000000000007</v>
      </c>
      <c r="AA136" s="46">
        <v>2.8000000000000007</v>
      </c>
      <c r="AB136" s="46">
        <v>6.6</v>
      </c>
      <c r="AC136" s="46">
        <v>2.5999999999999996</v>
      </c>
      <c r="AD136" s="46">
        <v>2.0999999999999996</v>
      </c>
      <c r="AE136" s="46">
        <v>3.4000000000000004</v>
      </c>
      <c r="AF136" s="46">
        <v>2.1999999999999993</v>
      </c>
      <c r="AG136" s="46">
        <v>4.6999999999999993</v>
      </c>
      <c r="AH136" s="46">
        <v>3.0999999999999996</v>
      </c>
      <c r="AI136" s="46">
        <v>2.5999999999999996</v>
      </c>
      <c r="AJ136" s="46">
        <v>121.89999999999998</v>
      </c>
    </row>
    <row r="137" spans="1:36" x14ac:dyDescent="0.25">
      <c r="A137" t="s">
        <v>313</v>
      </c>
      <c r="B137" s="46">
        <v>0.19999999999999929</v>
      </c>
      <c r="C137" s="46">
        <v>2.4000000000000004</v>
      </c>
      <c r="D137" s="46">
        <v>0.60000000000000142</v>
      </c>
      <c r="E137" s="46">
        <v>1.1999999999999993</v>
      </c>
      <c r="F137" s="46">
        <v>3.3000000000000007</v>
      </c>
      <c r="G137" s="46">
        <v>1.6000000000000014</v>
      </c>
      <c r="H137" s="46">
        <v>2.8000000000000007</v>
      </c>
      <c r="I137" s="46">
        <v>0</v>
      </c>
      <c r="J137" s="46">
        <v>0</v>
      </c>
      <c r="K137" s="46">
        <v>0</v>
      </c>
      <c r="L137" s="46">
        <v>2.1999999999999993</v>
      </c>
      <c r="M137" s="46">
        <v>0.80000000000000071</v>
      </c>
      <c r="N137" s="46">
        <v>0.69999999999999929</v>
      </c>
      <c r="O137" s="46">
        <v>2.3000000000000007</v>
      </c>
      <c r="P137" s="46">
        <v>4.9000000000000004</v>
      </c>
      <c r="Q137" s="46">
        <v>2</v>
      </c>
      <c r="R137" s="46">
        <v>4.3000000000000007</v>
      </c>
      <c r="S137" s="46">
        <v>3.5999999999999996</v>
      </c>
      <c r="T137" s="46">
        <v>2.5999999999999996</v>
      </c>
      <c r="U137" s="46">
        <v>0.39999999999999858</v>
      </c>
      <c r="V137" s="46">
        <v>1.6000000000000014</v>
      </c>
      <c r="W137" s="46">
        <v>3.1999999999999993</v>
      </c>
      <c r="X137" s="46">
        <v>1.1999999999999993</v>
      </c>
      <c r="Y137" s="46">
        <v>1.8000000000000007</v>
      </c>
      <c r="Z137" s="46">
        <v>2.5</v>
      </c>
      <c r="AA137" s="46">
        <v>2.1999999999999993</v>
      </c>
      <c r="AB137" s="46">
        <v>3.9000000000000004</v>
      </c>
      <c r="AC137" s="46">
        <v>0.10000000000000142</v>
      </c>
      <c r="AD137" s="46">
        <v>0.69999999999999929</v>
      </c>
      <c r="AE137" s="46">
        <v>0.89999999999999858</v>
      </c>
      <c r="AF137" s="46">
        <v>0</v>
      </c>
      <c r="AG137" s="46">
        <v>2</v>
      </c>
      <c r="AH137" s="46">
        <v>0.60000000000000142</v>
      </c>
      <c r="AI137" s="46">
        <v>0.5</v>
      </c>
      <c r="AJ137" s="46">
        <v>57.100000000000009</v>
      </c>
    </row>
    <row r="138" spans="1:36" x14ac:dyDescent="0.25">
      <c r="A138" t="s">
        <v>314</v>
      </c>
      <c r="B138" s="46">
        <v>0</v>
      </c>
      <c r="C138" s="46">
        <v>0</v>
      </c>
      <c r="D138" s="46">
        <v>0</v>
      </c>
      <c r="E138" s="46">
        <v>0</v>
      </c>
      <c r="F138" s="46">
        <v>0</v>
      </c>
      <c r="G138" s="46">
        <v>0</v>
      </c>
      <c r="H138" s="46">
        <v>0.5</v>
      </c>
      <c r="I138" s="46">
        <v>0</v>
      </c>
      <c r="J138" s="46">
        <v>0</v>
      </c>
      <c r="K138" s="46">
        <v>0</v>
      </c>
      <c r="L138" s="46">
        <v>0</v>
      </c>
      <c r="M138" s="46">
        <v>0</v>
      </c>
      <c r="N138" s="46">
        <v>0</v>
      </c>
      <c r="O138" s="46">
        <v>0.10000000000000142</v>
      </c>
      <c r="P138" s="46">
        <v>1.3000000000000007</v>
      </c>
      <c r="Q138" s="46">
        <v>0</v>
      </c>
      <c r="R138" s="46">
        <v>0.69999999999999929</v>
      </c>
      <c r="S138" s="46">
        <v>0</v>
      </c>
      <c r="T138" s="46">
        <v>0</v>
      </c>
      <c r="U138" s="46">
        <v>0</v>
      </c>
      <c r="V138" s="46">
        <v>0</v>
      </c>
      <c r="W138" s="46">
        <v>1.8999999999999986</v>
      </c>
      <c r="X138" s="46">
        <v>0</v>
      </c>
      <c r="Y138" s="46">
        <v>0</v>
      </c>
      <c r="Z138" s="46">
        <v>0</v>
      </c>
      <c r="AA138" s="46">
        <v>0</v>
      </c>
      <c r="AB138" s="46">
        <v>0.60000000000000142</v>
      </c>
      <c r="AC138" s="46">
        <v>0</v>
      </c>
      <c r="AD138" s="46">
        <v>0</v>
      </c>
      <c r="AE138" s="46">
        <v>0</v>
      </c>
      <c r="AF138" s="46">
        <v>0</v>
      </c>
      <c r="AG138" s="46">
        <v>0</v>
      </c>
      <c r="AH138" s="46">
        <v>0</v>
      </c>
      <c r="AI138" s="46">
        <v>0</v>
      </c>
      <c r="AJ138" s="46">
        <v>5.1000000000000014</v>
      </c>
    </row>
    <row r="139" spans="1:36" x14ac:dyDescent="0.25">
      <c r="A139" t="s">
        <v>315</v>
      </c>
      <c r="B139" s="46">
        <v>0</v>
      </c>
      <c r="C139" s="46">
        <v>0</v>
      </c>
      <c r="D139" s="46">
        <v>0</v>
      </c>
      <c r="E139" s="46">
        <v>0</v>
      </c>
      <c r="F139" s="46">
        <v>0</v>
      </c>
      <c r="G139" s="46">
        <v>0</v>
      </c>
      <c r="H139" s="46">
        <v>0</v>
      </c>
      <c r="I139" s="46">
        <v>0</v>
      </c>
      <c r="J139" s="46">
        <v>0</v>
      </c>
      <c r="K139" s="46">
        <v>0</v>
      </c>
      <c r="L139" s="46">
        <v>0</v>
      </c>
      <c r="M139" s="46">
        <v>0</v>
      </c>
      <c r="N139" s="46">
        <v>0</v>
      </c>
      <c r="O139" s="46">
        <v>0</v>
      </c>
      <c r="P139" s="46">
        <v>1</v>
      </c>
      <c r="Q139" s="46">
        <v>0</v>
      </c>
      <c r="R139" s="46">
        <v>0</v>
      </c>
      <c r="S139" s="46">
        <v>0</v>
      </c>
      <c r="T139" s="46">
        <v>0</v>
      </c>
      <c r="U139" s="46">
        <v>0</v>
      </c>
      <c r="V139" s="46">
        <v>0</v>
      </c>
      <c r="W139" s="46">
        <v>0</v>
      </c>
      <c r="X139" s="46">
        <v>0</v>
      </c>
      <c r="Y139" s="46">
        <v>0</v>
      </c>
      <c r="Z139" s="46">
        <v>0</v>
      </c>
      <c r="AA139" s="46">
        <v>0</v>
      </c>
      <c r="AB139" s="46">
        <v>0.5</v>
      </c>
      <c r="AC139" s="46">
        <v>0.30000000000000071</v>
      </c>
      <c r="AD139" s="46">
        <v>0</v>
      </c>
      <c r="AE139" s="46">
        <v>0</v>
      </c>
      <c r="AF139" s="46">
        <v>0</v>
      </c>
      <c r="AG139" s="46">
        <v>0</v>
      </c>
      <c r="AH139" s="46">
        <v>0</v>
      </c>
      <c r="AI139" s="46">
        <v>0</v>
      </c>
      <c r="AJ139" s="46">
        <v>1.8000000000000007</v>
      </c>
    </row>
    <row r="140" spans="1:36" x14ac:dyDescent="0.25">
      <c r="A140" t="s">
        <v>316</v>
      </c>
      <c r="B140" s="46">
        <v>0</v>
      </c>
      <c r="C140" s="46">
        <v>0</v>
      </c>
      <c r="D140" s="46">
        <v>0</v>
      </c>
      <c r="E140" s="46">
        <v>0</v>
      </c>
      <c r="F140" s="46">
        <v>0</v>
      </c>
      <c r="G140" s="46">
        <v>0</v>
      </c>
      <c r="H140" s="46">
        <v>0</v>
      </c>
      <c r="I140" s="46">
        <v>0</v>
      </c>
      <c r="J140" s="46">
        <v>0</v>
      </c>
      <c r="K140" s="46">
        <v>0</v>
      </c>
      <c r="L140" s="46">
        <v>0</v>
      </c>
      <c r="M140" s="46">
        <v>0</v>
      </c>
      <c r="N140" s="46">
        <v>0</v>
      </c>
      <c r="O140" s="46">
        <v>0</v>
      </c>
      <c r="P140" s="46">
        <v>0</v>
      </c>
      <c r="Q140" s="46">
        <v>0</v>
      </c>
      <c r="R140" s="46">
        <v>0</v>
      </c>
      <c r="S140" s="46">
        <v>0</v>
      </c>
      <c r="T140" s="46">
        <v>0</v>
      </c>
      <c r="U140" s="46">
        <v>0</v>
      </c>
      <c r="V140" s="46">
        <v>0</v>
      </c>
      <c r="W140" s="46">
        <v>0</v>
      </c>
      <c r="X140" s="46">
        <v>0</v>
      </c>
      <c r="Y140" s="46">
        <v>0</v>
      </c>
      <c r="Z140" s="46">
        <v>0</v>
      </c>
      <c r="AA140" s="46">
        <v>0</v>
      </c>
      <c r="AB140" s="46">
        <v>0</v>
      </c>
      <c r="AC140" s="46">
        <v>1</v>
      </c>
      <c r="AD140" s="46">
        <v>0</v>
      </c>
      <c r="AE140" s="46">
        <v>0</v>
      </c>
      <c r="AF140" s="46">
        <v>0</v>
      </c>
      <c r="AG140" s="46">
        <v>0</v>
      </c>
      <c r="AH140" s="46">
        <v>0</v>
      </c>
      <c r="AI140" s="46">
        <v>0</v>
      </c>
      <c r="AJ140" s="46">
        <v>1</v>
      </c>
    </row>
    <row r="141" spans="1:36" x14ac:dyDescent="0.25">
      <c r="A141" t="s">
        <v>317</v>
      </c>
      <c r="B141" s="46">
        <v>1.6999999999999993</v>
      </c>
      <c r="C141" s="46">
        <v>1.8999999999999986</v>
      </c>
      <c r="D141" s="46">
        <v>1.6000000000000014</v>
      </c>
      <c r="E141" s="46">
        <v>1.6000000000000014</v>
      </c>
      <c r="F141" s="46">
        <v>2.1999999999999993</v>
      </c>
      <c r="G141" s="46">
        <v>1</v>
      </c>
      <c r="H141" s="46">
        <v>0</v>
      </c>
      <c r="I141" s="46">
        <v>2.1999999999999993</v>
      </c>
      <c r="J141" s="46">
        <v>2.5999999999999996</v>
      </c>
      <c r="K141" s="46">
        <v>2.1999999999999993</v>
      </c>
      <c r="L141" s="46">
        <v>0</v>
      </c>
      <c r="M141" s="46">
        <v>1.6000000000000014</v>
      </c>
      <c r="N141" s="46">
        <v>2.6999999999999993</v>
      </c>
      <c r="O141" s="46">
        <v>0</v>
      </c>
      <c r="P141" s="46">
        <v>0.19999999999999929</v>
      </c>
      <c r="Q141" s="46">
        <v>0</v>
      </c>
      <c r="R141" s="46">
        <v>0</v>
      </c>
      <c r="S141" s="46">
        <v>0</v>
      </c>
      <c r="T141" s="46">
        <v>0.39999999999999858</v>
      </c>
      <c r="U141" s="46">
        <v>3.1999999999999993</v>
      </c>
      <c r="V141" s="46">
        <v>0</v>
      </c>
      <c r="W141" s="46">
        <v>0</v>
      </c>
      <c r="X141" s="46">
        <v>1.8999999999999986</v>
      </c>
      <c r="Y141" s="46">
        <v>1.6999999999999993</v>
      </c>
      <c r="Z141" s="46">
        <v>0.10000000000000142</v>
      </c>
      <c r="AA141" s="46">
        <v>0</v>
      </c>
      <c r="AB141" s="46">
        <v>1.3999999999999986</v>
      </c>
      <c r="AC141" s="46">
        <v>2.8000000000000007</v>
      </c>
      <c r="AD141" s="46">
        <v>1.8000000000000007</v>
      </c>
      <c r="AE141" s="46">
        <v>2.4000000000000004</v>
      </c>
      <c r="AF141" s="46">
        <v>2.4000000000000004</v>
      </c>
      <c r="AG141" s="46">
        <v>4.5</v>
      </c>
      <c r="AH141" s="46">
        <v>2.5999999999999996</v>
      </c>
      <c r="AI141" s="46">
        <v>2.6999999999999993</v>
      </c>
      <c r="AJ141" s="46">
        <v>49.399999999999991</v>
      </c>
    </row>
    <row r="142" spans="1:36" x14ac:dyDescent="0.25">
      <c r="A142" t="s">
        <v>318</v>
      </c>
      <c r="B142" s="46">
        <v>1.6999999999999993</v>
      </c>
      <c r="C142" s="46">
        <v>1.6999999999999993</v>
      </c>
      <c r="D142" s="46">
        <v>1.8000000000000007</v>
      </c>
      <c r="E142" s="46">
        <v>1.3999999999999986</v>
      </c>
      <c r="F142" s="46">
        <v>1.3000000000000007</v>
      </c>
      <c r="G142" s="46">
        <v>2.0999999999999996</v>
      </c>
      <c r="H142" s="46">
        <v>0.60000000000000142</v>
      </c>
      <c r="I142" s="46">
        <v>1.3999999999999986</v>
      </c>
      <c r="J142" s="46">
        <v>1.6000000000000014</v>
      </c>
      <c r="K142" s="46">
        <v>1.8999999999999986</v>
      </c>
      <c r="L142" s="46">
        <v>1.3000000000000007</v>
      </c>
      <c r="M142" s="46">
        <v>1.6000000000000014</v>
      </c>
      <c r="N142" s="46">
        <v>3.5999999999999996</v>
      </c>
      <c r="O142" s="46">
        <v>1.3999999999999986</v>
      </c>
      <c r="P142" s="46">
        <v>0.5</v>
      </c>
      <c r="Q142" s="46">
        <v>1.8000000000000007</v>
      </c>
      <c r="R142" s="46">
        <v>0</v>
      </c>
      <c r="S142" s="46">
        <v>0.89999999999999858</v>
      </c>
      <c r="T142" s="46">
        <v>1.3000000000000007</v>
      </c>
      <c r="U142" s="46">
        <v>2.4000000000000004</v>
      </c>
      <c r="V142" s="46">
        <v>0.60000000000000142</v>
      </c>
      <c r="W142" s="46">
        <v>0</v>
      </c>
      <c r="X142" s="46">
        <v>2.5</v>
      </c>
      <c r="Y142" s="46">
        <v>2</v>
      </c>
      <c r="Z142" s="46">
        <v>0.69999999999999929</v>
      </c>
      <c r="AA142" s="46">
        <v>1.5</v>
      </c>
      <c r="AB142" s="46">
        <v>0.80000000000000071</v>
      </c>
      <c r="AC142" s="46">
        <v>3.5999999999999996</v>
      </c>
      <c r="AD142" s="46">
        <v>1.3000000000000007</v>
      </c>
      <c r="AE142" s="46">
        <v>2.6999999999999993</v>
      </c>
      <c r="AF142" s="46">
        <v>3.3000000000000007</v>
      </c>
      <c r="AG142" s="46">
        <v>3.1999999999999993</v>
      </c>
      <c r="AH142" s="46">
        <v>3.4000000000000004</v>
      </c>
      <c r="AI142" s="46">
        <v>3.1999999999999993</v>
      </c>
      <c r="AJ142" s="46">
        <v>59.099999999999994</v>
      </c>
    </row>
    <row r="143" spans="1:36" x14ac:dyDescent="0.25">
      <c r="A143" t="s">
        <v>319</v>
      </c>
      <c r="B143" s="46">
        <v>1.8999999999999986</v>
      </c>
      <c r="C143" s="46">
        <v>2.8000000000000007</v>
      </c>
      <c r="D143" s="46">
        <v>3.4000000000000004</v>
      </c>
      <c r="E143" s="46">
        <v>2.5999999999999996</v>
      </c>
      <c r="F143" s="46">
        <v>3.0999999999999996</v>
      </c>
      <c r="G143" s="46">
        <v>2</v>
      </c>
      <c r="H143" s="46">
        <v>0.19999999999999929</v>
      </c>
      <c r="I143" s="46">
        <v>3</v>
      </c>
      <c r="J143" s="46">
        <v>2.4000000000000004</v>
      </c>
      <c r="K143" s="46">
        <v>3.3000000000000007</v>
      </c>
      <c r="L143" s="46">
        <v>0.60000000000000142</v>
      </c>
      <c r="M143" s="46">
        <v>3.0999999999999996</v>
      </c>
      <c r="N143" s="46">
        <v>4.4000000000000004</v>
      </c>
      <c r="O143" s="46">
        <v>0.19999999999999929</v>
      </c>
      <c r="P143" s="46">
        <v>1.6000000000000014</v>
      </c>
      <c r="Q143" s="46">
        <v>1.1000000000000014</v>
      </c>
      <c r="R143" s="46">
        <v>0</v>
      </c>
      <c r="S143" s="46">
        <v>0.80000000000000071</v>
      </c>
      <c r="T143" s="46">
        <v>0.69999999999999929</v>
      </c>
      <c r="U143" s="46">
        <v>3.4000000000000004</v>
      </c>
      <c r="V143" s="46">
        <v>0.19999999999999929</v>
      </c>
      <c r="W143" s="46">
        <v>0</v>
      </c>
      <c r="X143" s="46">
        <v>3.5999999999999996</v>
      </c>
      <c r="Y143" s="46">
        <v>3.1999999999999993</v>
      </c>
      <c r="Z143" s="46">
        <v>0.39999999999999858</v>
      </c>
      <c r="AA143" s="46">
        <v>1</v>
      </c>
      <c r="AB143" s="46">
        <v>2.5</v>
      </c>
      <c r="AC143" s="46">
        <v>3.6999999999999993</v>
      </c>
      <c r="AD143" s="46">
        <v>2.1999999999999993</v>
      </c>
      <c r="AE143" s="46">
        <v>4.3000000000000007</v>
      </c>
      <c r="AF143" s="46">
        <v>3.5</v>
      </c>
      <c r="AG143" s="46">
        <v>4.5999999999999996</v>
      </c>
      <c r="AH143" s="46">
        <v>4.1999999999999993</v>
      </c>
      <c r="AI143" s="46">
        <v>3.8000000000000007</v>
      </c>
      <c r="AJ143" s="46">
        <v>77.799999999999983</v>
      </c>
    </row>
    <row r="144" spans="1:36" x14ac:dyDescent="0.25">
      <c r="A144" t="s">
        <v>320</v>
      </c>
      <c r="B144" s="46">
        <v>0.89999999999999858</v>
      </c>
      <c r="C144" s="46">
        <v>0.30000000000000071</v>
      </c>
      <c r="D144" s="46">
        <v>1.5</v>
      </c>
      <c r="E144" s="46">
        <v>1</v>
      </c>
      <c r="F144" s="46">
        <v>0</v>
      </c>
      <c r="G144" s="46">
        <v>1.8000000000000007</v>
      </c>
      <c r="H144" s="46">
        <v>0</v>
      </c>
      <c r="I144" s="46">
        <v>2.1999999999999993</v>
      </c>
      <c r="J144" s="46">
        <v>2.3000000000000007</v>
      </c>
      <c r="K144" s="46">
        <v>2.5999999999999996</v>
      </c>
      <c r="L144" s="46">
        <v>1</v>
      </c>
      <c r="M144" s="46">
        <v>2</v>
      </c>
      <c r="N144" s="46">
        <v>3.4000000000000004</v>
      </c>
      <c r="O144" s="46">
        <v>0.30000000000000071</v>
      </c>
      <c r="P144" s="46">
        <v>1</v>
      </c>
      <c r="Q144" s="46">
        <v>0.69999999999999929</v>
      </c>
      <c r="R144" s="46">
        <v>0.10000000000000142</v>
      </c>
      <c r="S144" s="46">
        <v>0.69999999999999929</v>
      </c>
      <c r="T144" s="46">
        <v>0.19999999999999929</v>
      </c>
      <c r="U144" s="46">
        <v>3.4000000000000004</v>
      </c>
      <c r="V144" s="46">
        <v>0</v>
      </c>
      <c r="W144" s="46">
        <v>0.5</v>
      </c>
      <c r="X144" s="46">
        <v>1.6000000000000014</v>
      </c>
      <c r="Y144" s="46">
        <v>0.10000000000000142</v>
      </c>
      <c r="Z144" s="46">
        <v>0</v>
      </c>
      <c r="AA144" s="46">
        <v>0.39999999999999858</v>
      </c>
      <c r="AB144" s="46">
        <v>0.19999999999999929</v>
      </c>
      <c r="AC144" s="46">
        <v>4.3000000000000007</v>
      </c>
      <c r="AD144" s="46">
        <v>1</v>
      </c>
      <c r="AE144" s="46">
        <v>1.8999999999999986</v>
      </c>
      <c r="AF144" s="46">
        <v>4</v>
      </c>
      <c r="AG144" s="46">
        <v>1.8999999999999986</v>
      </c>
      <c r="AH144" s="46">
        <v>4.6999999999999993</v>
      </c>
      <c r="AI144" s="46">
        <v>3.5</v>
      </c>
      <c r="AJ144" s="46">
        <v>49.5</v>
      </c>
    </row>
    <row r="145" spans="1:36" x14ac:dyDescent="0.25">
      <c r="A145" t="s">
        <v>321</v>
      </c>
      <c r="B145" s="46">
        <v>3.3000000000000007</v>
      </c>
      <c r="C145" s="46">
        <v>1.3999999999999986</v>
      </c>
      <c r="D145" s="46">
        <v>1.3999999999999986</v>
      </c>
      <c r="E145" s="46">
        <v>0.30000000000000071</v>
      </c>
      <c r="F145" s="46">
        <v>1.1000000000000014</v>
      </c>
      <c r="G145" s="46">
        <v>2.5999999999999996</v>
      </c>
      <c r="H145" s="46">
        <v>1.1999999999999993</v>
      </c>
      <c r="I145" s="46">
        <v>3.1999999999999993</v>
      </c>
      <c r="J145" s="46">
        <v>3.5</v>
      </c>
      <c r="K145" s="46">
        <v>3</v>
      </c>
      <c r="L145" s="46">
        <v>0.39999999999999858</v>
      </c>
      <c r="M145" s="46">
        <v>2.5999999999999996</v>
      </c>
      <c r="N145" s="46">
        <v>2.5</v>
      </c>
      <c r="O145" s="46">
        <v>0.89999999999999858</v>
      </c>
      <c r="P145" s="46">
        <v>2.3000000000000007</v>
      </c>
      <c r="Q145" s="46">
        <v>2.0999999999999996</v>
      </c>
      <c r="R145" s="46">
        <v>1</v>
      </c>
      <c r="S145" s="46">
        <v>1.6999999999999993</v>
      </c>
      <c r="T145" s="46">
        <v>0.30000000000000071</v>
      </c>
      <c r="U145" s="46">
        <v>4.1999999999999993</v>
      </c>
      <c r="V145" s="46">
        <v>0.60000000000000142</v>
      </c>
      <c r="W145" s="46">
        <v>1.5</v>
      </c>
      <c r="X145" s="46">
        <v>1.3000000000000007</v>
      </c>
      <c r="Y145" s="46">
        <v>0.39999999999999858</v>
      </c>
      <c r="Z145" s="46">
        <v>0</v>
      </c>
      <c r="AA145" s="46">
        <v>2.5999999999999996</v>
      </c>
      <c r="AB145" s="46">
        <v>1.8999999999999986</v>
      </c>
      <c r="AC145" s="46">
        <v>3.1999999999999993</v>
      </c>
      <c r="AD145" s="46">
        <v>2.8000000000000007</v>
      </c>
      <c r="AE145" s="46">
        <v>1.6000000000000014</v>
      </c>
      <c r="AF145" s="46">
        <v>2.5999999999999996</v>
      </c>
      <c r="AG145" s="46">
        <v>3.0999999999999996</v>
      </c>
      <c r="AH145" s="46">
        <v>2.8000000000000007</v>
      </c>
      <c r="AI145" s="46">
        <v>3.6999999999999993</v>
      </c>
      <c r="AJ145" s="46">
        <v>67.100000000000009</v>
      </c>
    </row>
    <row r="146" spans="1:36" x14ac:dyDescent="0.25">
      <c r="A146" t="s">
        <v>322</v>
      </c>
      <c r="B146" s="46">
        <v>1.8000000000000007</v>
      </c>
      <c r="C146" s="46">
        <v>2.1999999999999993</v>
      </c>
      <c r="D146" s="46">
        <v>2.8000000000000007</v>
      </c>
      <c r="E146" s="46">
        <v>2.3000000000000007</v>
      </c>
      <c r="F146" s="46">
        <v>2.4000000000000004</v>
      </c>
      <c r="G146" s="46">
        <v>2.5</v>
      </c>
      <c r="H146" s="46">
        <v>2.5999999999999996</v>
      </c>
      <c r="I146" s="46">
        <v>2.5999999999999996</v>
      </c>
      <c r="J146" s="46">
        <v>1.3999999999999986</v>
      </c>
      <c r="K146" s="46">
        <v>3.0999999999999996</v>
      </c>
      <c r="L146" s="46">
        <v>2.5999999999999996</v>
      </c>
      <c r="M146" s="46">
        <v>2.1999999999999993</v>
      </c>
      <c r="N146" s="46">
        <v>3.8000000000000007</v>
      </c>
      <c r="O146" s="46">
        <v>1.6000000000000014</v>
      </c>
      <c r="P146" s="46">
        <v>3.5999999999999996</v>
      </c>
      <c r="Q146" s="46">
        <v>2</v>
      </c>
      <c r="R146" s="46">
        <v>1.6999999999999993</v>
      </c>
      <c r="S146" s="46">
        <v>3.1999999999999993</v>
      </c>
      <c r="T146" s="46">
        <v>1.8000000000000007</v>
      </c>
      <c r="U146" s="46">
        <v>2.6999999999999993</v>
      </c>
      <c r="V146" s="46">
        <v>1.8000000000000007</v>
      </c>
      <c r="W146" s="46">
        <v>1.8000000000000007</v>
      </c>
      <c r="X146" s="46">
        <v>3.0999999999999996</v>
      </c>
      <c r="Y146" s="46">
        <v>2.3000000000000007</v>
      </c>
      <c r="Z146" s="46">
        <v>2</v>
      </c>
      <c r="AA146" s="46">
        <v>2.5999999999999996</v>
      </c>
      <c r="AB146" s="46">
        <v>3.5</v>
      </c>
      <c r="AC146" s="46">
        <v>3.5999999999999996</v>
      </c>
      <c r="AD146" s="46">
        <v>2</v>
      </c>
      <c r="AE146" s="46">
        <v>4</v>
      </c>
      <c r="AF146" s="46">
        <v>3</v>
      </c>
      <c r="AG146" s="46">
        <v>3</v>
      </c>
      <c r="AH146" s="46">
        <v>3.3000000000000007</v>
      </c>
      <c r="AI146" s="46">
        <v>3.6999999999999993</v>
      </c>
      <c r="AJ146" s="46">
        <v>88.6</v>
      </c>
    </row>
    <row r="147" spans="1:36" x14ac:dyDescent="0.25">
      <c r="A147" t="s">
        <v>323</v>
      </c>
      <c r="B147" s="46">
        <v>1.1999999999999993</v>
      </c>
      <c r="C147" s="46">
        <v>0.80000000000000071</v>
      </c>
      <c r="D147" s="46">
        <v>0.80000000000000071</v>
      </c>
      <c r="E147" s="46">
        <v>1.1000000000000014</v>
      </c>
      <c r="F147" s="46">
        <v>0.30000000000000071</v>
      </c>
      <c r="G147" s="46">
        <v>0.80000000000000071</v>
      </c>
      <c r="H147" s="46">
        <v>0</v>
      </c>
      <c r="I147" s="46">
        <v>1.1999999999999993</v>
      </c>
      <c r="J147" s="46">
        <v>1.8999999999999986</v>
      </c>
      <c r="K147" s="46">
        <v>1.3000000000000007</v>
      </c>
      <c r="L147" s="46">
        <v>0</v>
      </c>
      <c r="M147" s="46">
        <v>0.89999999999999858</v>
      </c>
      <c r="N147" s="46">
        <v>1.6999999999999993</v>
      </c>
      <c r="O147" s="46">
        <v>0</v>
      </c>
      <c r="P147" s="46">
        <v>0.60000000000000142</v>
      </c>
      <c r="Q147" s="46">
        <v>0.10000000000000142</v>
      </c>
      <c r="R147" s="46">
        <v>0</v>
      </c>
      <c r="S147" s="46">
        <v>0</v>
      </c>
      <c r="T147" s="46">
        <v>0.5</v>
      </c>
      <c r="U147" s="46">
        <v>2.9000000000000004</v>
      </c>
      <c r="V147" s="46">
        <v>0</v>
      </c>
      <c r="W147" s="46">
        <v>0</v>
      </c>
      <c r="X147" s="46">
        <v>1.1999999999999993</v>
      </c>
      <c r="Y147" s="46">
        <v>0.5</v>
      </c>
      <c r="Z147" s="46">
        <v>0</v>
      </c>
      <c r="AA147" s="46">
        <v>0</v>
      </c>
      <c r="AB147" s="46">
        <v>0.5</v>
      </c>
      <c r="AC147" s="46">
        <v>2.6999999999999993</v>
      </c>
      <c r="AD147" s="46">
        <v>1.1000000000000014</v>
      </c>
      <c r="AE147" s="46">
        <v>1.3999999999999986</v>
      </c>
      <c r="AF147" s="46">
        <v>2</v>
      </c>
      <c r="AG147" s="46">
        <v>0.5</v>
      </c>
      <c r="AH147" s="46">
        <v>2</v>
      </c>
      <c r="AI147" s="46">
        <v>2.0999999999999996</v>
      </c>
      <c r="AJ147" s="46">
        <v>30.1</v>
      </c>
    </row>
    <row r="148" spans="1:36" x14ac:dyDescent="0.25">
      <c r="A148" t="s">
        <v>324</v>
      </c>
      <c r="B148" s="46">
        <v>2.3000000000000007</v>
      </c>
      <c r="C148" s="46">
        <v>3</v>
      </c>
      <c r="D148" s="46">
        <v>2.6999999999999993</v>
      </c>
      <c r="E148" s="46">
        <v>2.4000000000000004</v>
      </c>
      <c r="F148" s="46">
        <v>3.0999999999999996</v>
      </c>
      <c r="G148" s="46">
        <v>2.8000000000000007</v>
      </c>
      <c r="H148" s="46">
        <v>1.5</v>
      </c>
      <c r="I148" s="46">
        <v>2.5999999999999996</v>
      </c>
      <c r="J148" s="46">
        <v>2.5999999999999996</v>
      </c>
      <c r="K148" s="46">
        <v>2.5</v>
      </c>
      <c r="L148" s="46">
        <v>2.1999999999999993</v>
      </c>
      <c r="M148" s="46">
        <v>2.6999999999999993</v>
      </c>
      <c r="N148" s="46">
        <v>2.6999999999999993</v>
      </c>
      <c r="O148" s="46">
        <v>1.8000000000000007</v>
      </c>
      <c r="P148" s="46">
        <v>1.8999999999999986</v>
      </c>
      <c r="Q148" s="46">
        <v>2.5</v>
      </c>
      <c r="R148" s="46">
        <v>1.1999999999999993</v>
      </c>
      <c r="S148" s="46">
        <v>2.3000000000000007</v>
      </c>
      <c r="T148" s="46">
        <v>2.3000000000000007</v>
      </c>
      <c r="U148" s="46">
        <v>3.0999999999999996</v>
      </c>
      <c r="V148" s="46">
        <v>1.8000000000000007</v>
      </c>
      <c r="W148" s="46">
        <v>1.6000000000000014</v>
      </c>
      <c r="X148" s="46">
        <v>2.4000000000000004</v>
      </c>
      <c r="Y148" s="46">
        <v>2.4000000000000004</v>
      </c>
      <c r="Z148" s="46">
        <v>2.0999999999999996</v>
      </c>
      <c r="AA148" s="46">
        <v>2.4000000000000004</v>
      </c>
      <c r="AB148" s="46">
        <v>2.6999999999999993</v>
      </c>
      <c r="AC148" s="46">
        <v>2.6999999999999993</v>
      </c>
      <c r="AD148" s="46">
        <v>2.5999999999999996</v>
      </c>
      <c r="AE148" s="46">
        <v>2.6999999999999993</v>
      </c>
      <c r="AF148" s="46">
        <v>2.5</v>
      </c>
      <c r="AG148" s="46">
        <v>2.9000000000000004</v>
      </c>
      <c r="AH148" s="46">
        <v>2.6999999999999993</v>
      </c>
      <c r="AI148" s="46">
        <v>2.4000000000000004</v>
      </c>
      <c r="AJ148" s="46">
        <v>82.1</v>
      </c>
    </row>
    <row r="149" spans="1:36" x14ac:dyDescent="0.25">
      <c r="A149" t="s">
        <v>325</v>
      </c>
      <c r="B149" s="46">
        <v>2.5</v>
      </c>
      <c r="C149" s="46">
        <v>3.0999999999999996</v>
      </c>
      <c r="D149" s="46">
        <v>2.5999999999999996</v>
      </c>
      <c r="E149" s="46">
        <v>2.6999999999999993</v>
      </c>
      <c r="F149" s="46">
        <v>3.8000000000000007</v>
      </c>
      <c r="G149" s="46">
        <v>3.3000000000000007</v>
      </c>
      <c r="H149" s="46">
        <v>3.1999999999999993</v>
      </c>
      <c r="I149" s="46">
        <v>2.6999999999999993</v>
      </c>
      <c r="J149" s="46">
        <v>2.0999999999999996</v>
      </c>
      <c r="K149" s="46">
        <v>3.5</v>
      </c>
      <c r="L149" s="46">
        <v>3.0999999999999996</v>
      </c>
      <c r="M149" s="46">
        <v>3</v>
      </c>
      <c r="N149" s="46">
        <v>2.1999999999999993</v>
      </c>
      <c r="O149" s="46">
        <v>3.0999999999999996</v>
      </c>
      <c r="P149" s="46">
        <v>3.8000000000000007</v>
      </c>
      <c r="Q149" s="46">
        <v>2.8000000000000007</v>
      </c>
      <c r="R149" s="46">
        <v>2.5</v>
      </c>
      <c r="S149" s="46">
        <v>3.3000000000000007</v>
      </c>
      <c r="T149" s="46">
        <v>2.5</v>
      </c>
      <c r="U149" s="46">
        <v>1.8000000000000007</v>
      </c>
      <c r="V149" s="46">
        <v>2.8000000000000007</v>
      </c>
      <c r="W149" s="46">
        <v>2.8000000000000007</v>
      </c>
      <c r="X149" s="46">
        <v>2.1999999999999993</v>
      </c>
      <c r="Y149" s="46">
        <v>2.4000000000000004</v>
      </c>
      <c r="Z149" s="46">
        <v>2.5</v>
      </c>
      <c r="AA149" s="46">
        <v>2.9000000000000004</v>
      </c>
      <c r="AB149" s="46">
        <v>3.5999999999999996</v>
      </c>
      <c r="AC149" s="46">
        <v>3</v>
      </c>
      <c r="AD149" s="46">
        <v>2.6999999999999993</v>
      </c>
      <c r="AE149" s="46">
        <v>2.8000000000000007</v>
      </c>
      <c r="AF149" s="46">
        <v>2.6999999999999993</v>
      </c>
      <c r="AG149" s="46">
        <v>3</v>
      </c>
      <c r="AH149" s="46">
        <v>2.5999999999999996</v>
      </c>
      <c r="AI149" s="46">
        <v>3.0999999999999996</v>
      </c>
      <c r="AJ149" s="46">
        <v>96.699999999999989</v>
      </c>
    </row>
    <row r="150" spans="1:36" x14ac:dyDescent="0.25">
      <c r="A150" t="s">
        <v>326</v>
      </c>
      <c r="B150" s="46">
        <v>3.4000000000000004</v>
      </c>
      <c r="C150" s="46">
        <v>2.3000000000000007</v>
      </c>
      <c r="D150" s="46">
        <v>3.5999999999999996</v>
      </c>
      <c r="E150" s="46">
        <v>3.5</v>
      </c>
      <c r="F150" s="46">
        <v>2.8000000000000007</v>
      </c>
      <c r="G150" s="46">
        <v>4</v>
      </c>
      <c r="H150" s="46">
        <v>1.6999999999999993</v>
      </c>
      <c r="I150" s="46">
        <v>4.4000000000000004</v>
      </c>
      <c r="J150" s="46">
        <v>3.9000000000000004</v>
      </c>
      <c r="K150" s="46">
        <v>4.6999999999999993</v>
      </c>
      <c r="L150" s="46">
        <v>3.0999999999999996</v>
      </c>
      <c r="M150" s="46">
        <v>4</v>
      </c>
      <c r="N150" s="46">
        <v>4.3000000000000007</v>
      </c>
      <c r="O150" s="46">
        <v>2.3000000000000007</v>
      </c>
      <c r="P150" s="46">
        <v>2.6999999999999993</v>
      </c>
      <c r="Q150" s="46">
        <v>3.8000000000000007</v>
      </c>
      <c r="R150" s="46">
        <v>1.1000000000000014</v>
      </c>
      <c r="S150" s="46">
        <v>2.3000000000000007</v>
      </c>
      <c r="T150" s="46">
        <v>2.8000000000000007</v>
      </c>
      <c r="U150" s="46">
        <v>4.5999999999999996</v>
      </c>
      <c r="V150" s="46">
        <v>2.3000000000000007</v>
      </c>
      <c r="W150" s="46">
        <v>1.3000000000000007</v>
      </c>
      <c r="X150" s="46">
        <v>3.5</v>
      </c>
      <c r="Y150" s="46">
        <v>2.8000000000000007</v>
      </c>
      <c r="Z150" s="46">
        <v>2.1999999999999993</v>
      </c>
      <c r="AA150" s="46">
        <v>3.4000000000000004</v>
      </c>
      <c r="AB150" s="46">
        <v>2.8000000000000007</v>
      </c>
      <c r="AC150" s="46">
        <v>4.3000000000000007</v>
      </c>
      <c r="AD150" s="46">
        <v>3.9000000000000004</v>
      </c>
      <c r="AE150" s="46">
        <v>4</v>
      </c>
      <c r="AF150" s="46">
        <v>4.3000000000000007</v>
      </c>
      <c r="AG150" s="46">
        <v>3.5999999999999996</v>
      </c>
      <c r="AH150" s="46">
        <v>4.5999999999999996</v>
      </c>
      <c r="AI150" s="46">
        <v>4.8000000000000007</v>
      </c>
      <c r="AJ150" s="46">
        <v>113.09999999999998</v>
      </c>
    </row>
    <row r="151" spans="1:36" x14ac:dyDescent="0.25">
      <c r="A151" t="s">
        <v>327</v>
      </c>
      <c r="B151" s="46">
        <v>3.4000000000000004</v>
      </c>
      <c r="C151" s="46">
        <v>2.9000000000000004</v>
      </c>
      <c r="D151" s="46">
        <v>2.9000000000000004</v>
      </c>
      <c r="E151" s="46">
        <v>3</v>
      </c>
      <c r="F151" s="46">
        <v>2.5999999999999996</v>
      </c>
      <c r="G151" s="46">
        <v>3</v>
      </c>
      <c r="H151" s="46">
        <v>2.1999999999999993</v>
      </c>
      <c r="I151" s="46">
        <v>3</v>
      </c>
      <c r="J151" s="46">
        <v>3.1999999999999993</v>
      </c>
      <c r="K151" s="46">
        <v>3.3000000000000007</v>
      </c>
      <c r="L151" s="46">
        <v>2.1999999999999993</v>
      </c>
      <c r="M151" s="46">
        <v>3.0999999999999996</v>
      </c>
      <c r="N151" s="46">
        <v>4.0999999999999996</v>
      </c>
      <c r="O151" s="46">
        <v>2.1999999999999993</v>
      </c>
      <c r="P151" s="46">
        <v>2.6999999999999993</v>
      </c>
      <c r="Q151" s="46">
        <v>3.0999999999999996</v>
      </c>
      <c r="R151" s="46">
        <v>1.8999999999999986</v>
      </c>
      <c r="S151" s="46">
        <v>2.5</v>
      </c>
      <c r="T151" s="46">
        <v>2.4000000000000004</v>
      </c>
      <c r="U151" s="46">
        <v>3.5</v>
      </c>
      <c r="V151" s="46">
        <v>2.0999999999999996</v>
      </c>
      <c r="W151" s="46">
        <v>2</v>
      </c>
      <c r="X151" s="46">
        <v>3.0999999999999996</v>
      </c>
      <c r="Y151" s="46">
        <v>3.1999999999999993</v>
      </c>
      <c r="Z151" s="46">
        <v>2.3000000000000007</v>
      </c>
      <c r="AA151" s="46">
        <v>2.8000000000000007</v>
      </c>
      <c r="AB151" s="46">
        <v>2.9000000000000004</v>
      </c>
      <c r="AC151" s="46">
        <v>3.5999999999999996</v>
      </c>
      <c r="AD151" s="46">
        <v>3.4000000000000004</v>
      </c>
      <c r="AE151" s="46">
        <v>3.5999999999999996</v>
      </c>
      <c r="AF151" s="46">
        <v>3.4000000000000004</v>
      </c>
      <c r="AG151" s="46">
        <v>3.9000000000000004</v>
      </c>
      <c r="AH151" s="46">
        <v>3.8000000000000007</v>
      </c>
      <c r="AI151" s="46">
        <v>3.6999999999999993</v>
      </c>
      <c r="AJ151" s="46">
        <v>101</v>
      </c>
    </row>
    <row r="152" spans="1:36" x14ac:dyDescent="0.25">
      <c r="A152" t="s">
        <v>328</v>
      </c>
      <c r="B152" s="46">
        <v>2.0999999999999996</v>
      </c>
      <c r="C152" s="46">
        <v>2.3000000000000007</v>
      </c>
      <c r="D152" s="46">
        <v>2.4000000000000004</v>
      </c>
      <c r="E152" s="46">
        <v>3.0999999999999996</v>
      </c>
      <c r="F152" s="46">
        <v>2.4000000000000004</v>
      </c>
      <c r="G152" s="46">
        <v>1.8999999999999986</v>
      </c>
      <c r="H152" s="46">
        <v>1.5</v>
      </c>
      <c r="I152" s="46">
        <v>1.8000000000000007</v>
      </c>
      <c r="J152" s="46">
        <v>1.6999999999999993</v>
      </c>
      <c r="K152" s="46">
        <v>2.4000000000000004</v>
      </c>
      <c r="L152" s="46">
        <v>1.3999999999999986</v>
      </c>
      <c r="M152" s="46">
        <v>2.4000000000000004</v>
      </c>
      <c r="N152" s="46">
        <v>2.5</v>
      </c>
      <c r="O152" s="46">
        <v>1.3999999999999986</v>
      </c>
      <c r="P152" s="46">
        <v>1.6999999999999993</v>
      </c>
      <c r="Q152" s="46">
        <v>1.6999999999999993</v>
      </c>
      <c r="R152" s="46">
        <v>1.1999999999999993</v>
      </c>
      <c r="S152" s="46">
        <v>1.6000000000000014</v>
      </c>
      <c r="T152" s="46">
        <v>2.3000000000000007</v>
      </c>
      <c r="U152" s="46">
        <v>1.3000000000000007</v>
      </c>
      <c r="V152" s="46">
        <v>1.6000000000000014</v>
      </c>
      <c r="W152" s="46">
        <v>0.60000000000000142</v>
      </c>
      <c r="X152" s="46">
        <v>2.1999999999999993</v>
      </c>
      <c r="Y152" s="46">
        <v>2.0999999999999996</v>
      </c>
      <c r="Z152" s="46">
        <v>1.8999999999999986</v>
      </c>
      <c r="AA152" s="46">
        <v>1.6000000000000014</v>
      </c>
      <c r="AB152" s="46">
        <v>1.8999999999999986</v>
      </c>
      <c r="AC152" s="46">
        <v>2.4000000000000004</v>
      </c>
      <c r="AD152" s="46">
        <v>2.1999999999999993</v>
      </c>
      <c r="AE152" s="46">
        <v>3</v>
      </c>
      <c r="AF152" s="46">
        <v>2.5999999999999996</v>
      </c>
      <c r="AG152" s="46">
        <v>2.0999999999999996</v>
      </c>
      <c r="AH152" s="46">
        <v>2.9000000000000004</v>
      </c>
      <c r="AI152" s="46">
        <v>3.0999999999999996</v>
      </c>
      <c r="AJ152" s="46">
        <v>69.3</v>
      </c>
    </row>
    <row r="153" spans="1:36" x14ac:dyDescent="0.25">
      <c r="A153" t="s">
        <v>329</v>
      </c>
      <c r="B153" s="46">
        <v>3.0999999999999996</v>
      </c>
      <c r="C153" s="46">
        <v>3.5</v>
      </c>
      <c r="D153" s="46">
        <v>3.8000000000000007</v>
      </c>
      <c r="E153" s="46">
        <v>3.8000000000000007</v>
      </c>
      <c r="F153" s="46">
        <v>3.9000000000000004</v>
      </c>
      <c r="G153" s="46">
        <v>3.5</v>
      </c>
      <c r="H153" s="46">
        <v>3.0999999999999996</v>
      </c>
      <c r="I153" s="46">
        <v>3.9000000000000004</v>
      </c>
      <c r="J153" s="46">
        <v>3.1999999999999993</v>
      </c>
      <c r="K153" s="46">
        <v>3.8000000000000007</v>
      </c>
      <c r="L153" s="46">
        <v>2.9000000000000004</v>
      </c>
      <c r="M153" s="46">
        <v>3.8000000000000007</v>
      </c>
      <c r="N153" s="46">
        <v>3.0999999999999996</v>
      </c>
      <c r="O153" s="46">
        <v>2.9000000000000004</v>
      </c>
      <c r="P153" s="46">
        <v>3.5</v>
      </c>
      <c r="Q153" s="46">
        <v>2.8000000000000007</v>
      </c>
      <c r="R153" s="46">
        <v>2.5</v>
      </c>
      <c r="S153" s="46">
        <v>3.1999999999999993</v>
      </c>
      <c r="T153" s="46">
        <v>3.3000000000000007</v>
      </c>
      <c r="U153" s="46">
        <v>4</v>
      </c>
      <c r="V153" s="46">
        <v>3.0999999999999996</v>
      </c>
      <c r="W153" s="46">
        <v>2.5999999999999996</v>
      </c>
      <c r="X153" s="46">
        <v>3</v>
      </c>
      <c r="Y153" s="46">
        <v>3.1999999999999993</v>
      </c>
      <c r="Z153" s="46">
        <v>2.8000000000000007</v>
      </c>
      <c r="AA153" s="46">
        <v>2.5999999999999996</v>
      </c>
      <c r="AB153" s="46">
        <v>3.5999999999999996</v>
      </c>
      <c r="AC153" s="46">
        <v>4.0999999999999996</v>
      </c>
      <c r="AD153" s="46">
        <v>3.4000000000000004</v>
      </c>
      <c r="AE153" s="46">
        <v>3.8000000000000007</v>
      </c>
      <c r="AF153" s="46">
        <v>3.9000000000000004</v>
      </c>
      <c r="AG153" s="46">
        <v>3.4000000000000004</v>
      </c>
      <c r="AH153" s="46">
        <v>4.0999999999999996</v>
      </c>
      <c r="AI153" s="46">
        <v>4</v>
      </c>
      <c r="AJ153" s="46">
        <v>115.19999999999997</v>
      </c>
    </row>
    <row r="154" spans="1:36" x14ac:dyDescent="0.25">
      <c r="A154" t="s">
        <v>330</v>
      </c>
      <c r="B154" s="46">
        <v>3.8000000000000007</v>
      </c>
      <c r="C154" s="46">
        <v>3.5</v>
      </c>
      <c r="D154" s="46">
        <v>4</v>
      </c>
      <c r="E154" s="46">
        <v>3.9000000000000004</v>
      </c>
      <c r="F154" s="46">
        <v>3.5</v>
      </c>
      <c r="G154" s="46">
        <v>4</v>
      </c>
      <c r="H154" s="46">
        <v>3.1999999999999993</v>
      </c>
      <c r="I154" s="46">
        <v>3.9000000000000004</v>
      </c>
      <c r="J154" s="46">
        <v>3.8000000000000007</v>
      </c>
      <c r="K154" s="46">
        <v>4</v>
      </c>
      <c r="L154" s="46">
        <v>3.5999999999999996</v>
      </c>
      <c r="M154" s="46">
        <v>4</v>
      </c>
      <c r="N154" s="46">
        <v>3.3000000000000007</v>
      </c>
      <c r="O154" s="46">
        <v>3.5</v>
      </c>
      <c r="P154" s="46">
        <v>3</v>
      </c>
      <c r="Q154" s="46">
        <v>3.6999999999999993</v>
      </c>
      <c r="R154" s="46">
        <v>3.3000000000000007</v>
      </c>
      <c r="S154" s="46">
        <v>3.5999999999999996</v>
      </c>
      <c r="T154" s="46">
        <v>3.5999999999999996</v>
      </c>
      <c r="U154" s="46">
        <v>4.4000000000000004</v>
      </c>
      <c r="V154" s="46">
        <v>3.1999999999999993</v>
      </c>
      <c r="W154" s="46">
        <v>3.3000000000000007</v>
      </c>
      <c r="X154" s="46">
        <v>3.3000000000000007</v>
      </c>
      <c r="Y154" s="46">
        <v>3.4000000000000004</v>
      </c>
      <c r="Z154" s="46">
        <v>3.1999999999999993</v>
      </c>
      <c r="AA154" s="46">
        <v>3.5999999999999996</v>
      </c>
      <c r="AB154" s="46">
        <v>3.1999999999999993</v>
      </c>
      <c r="AC154" s="46">
        <v>3.5999999999999996</v>
      </c>
      <c r="AD154" s="46">
        <v>4</v>
      </c>
      <c r="AE154" s="46">
        <v>3.5999999999999996</v>
      </c>
      <c r="AF154" s="46">
        <v>3.6999999999999993</v>
      </c>
      <c r="AG154" s="46">
        <v>3.3000000000000007</v>
      </c>
      <c r="AH154" s="46">
        <v>3.8000000000000007</v>
      </c>
      <c r="AI154" s="46">
        <v>3.8000000000000007</v>
      </c>
      <c r="AJ154" s="46">
        <v>122.6</v>
      </c>
    </row>
    <row r="155" spans="1:36" x14ac:dyDescent="0.25">
      <c r="A155" t="s">
        <v>331</v>
      </c>
      <c r="B155" s="46">
        <v>2.9000000000000004</v>
      </c>
      <c r="C155" s="46">
        <v>3.5</v>
      </c>
      <c r="D155" s="46">
        <v>3.0999999999999996</v>
      </c>
      <c r="E155" s="46">
        <v>3.5</v>
      </c>
      <c r="F155" s="46">
        <v>3.3000000000000007</v>
      </c>
      <c r="G155" s="46">
        <v>3.6999999999999993</v>
      </c>
      <c r="H155" s="46">
        <v>3.5999999999999996</v>
      </c>
      <c r="I155" s="46">
        <v>2.5999999999999996</v>
      </c>
      <c r="J155" s="46">
        <v>2.5999999999999996</v>
      </c>
      <c r="K155" s="46">
        <v>2.8000000000000007</v>
      </c>
      <c r="L155" s="46">
        <v>3.5999999999999996</v>
      </c>
      <c r="M155" s="46">
        <v>3</v>
      </c>
      <c r="N155" s="46">
        <v>2.8000000000000007</v>
      </c>
      <c r="O155" s="46">
        <v>3.6999999999999993</v>
      </c>
      <c r="P155" s="46">
        <v>3.4000000000000004</v>
      </c>
      <c r="Q155" s="46">
        <v>3.0999999999999996</v>
      </c>
      <c r="R155" s="46">
        <v>3</v>
      </c>
      <c r="S155" s="46">
        <v>3.3000000000000007</v>
      </c>
      <c r="T155" s="46">
        <v>3</v>
      </c>
      <c r="U155" s="46">
        <v>2.3000000000000007</v>
      </c>
      <c r="V155" s="46">
        <v>3.1999999999999993</v>
      </c>
      <c r="W155" s="46">
        <v>3.5999999999999996</v>
      </c>
      <c r="X155" s="46">
        <v>2.9000000000000004</v>
      </c>
      <c r="Y155" s="46">
        <v>2.9000000000000004</v>
      </c>
      <c r="Z155" s="46">
        <v>3</v>
      </c>
      <c r="AA155" s="46">
        <v>3.6999999999999993</v>
      </c>
      <c r="AB155" s="46">
        <v>3.0999999999999996</v>
      </c>
      <c r="AC155" s="46">
        <v>2.5</v>
      </c>
      <c r="AD155" s="46">
        <v>2.8000000000000007</v>
      </c>
      <c r="AE155" s="46">
        <v>3.0999999999999996</v>
      </c>
      <c r="AF155" s="46">
        <v>2.4000000000000004</v>
      </c>
      <c r="AG155" s="46">
        <v>3</v>
      </c>
      <c r="AH155" s="46">
        <v>2.8000000000000007</v>
      </c>
      <c r="AI155" s="46">
        <v>2.8000000000000007</v>
      </c>
      <c r="AJ155" s="46">
        <v>104.6</v>
      </c>
    </row>
    <row r="156" spans="1:36" x14ac:dyDescent="0.25">
      <c r="A156" t="s">
        <v>332</v>
      </c>
      <c r="B156" s="46">
        <v>4.0999999999999996</v>
      </c>
      <c r="C156" s="46">
        <v>3.8000000000000007</v>
      </c>
      <c r="D156" s="46">
        <v>3.5999999999999996</v>
      </c>
      <c r="E156" s="46">
        <v>3.5</v>
      </c>
      <c r="F156" s="46">
        <v>3.6999999999999993</v>
      </c>
      <c r="G156" s="46">
        <v>3.9000000000000004</v>
      </c>
      <c r="H156" s="46">
        <v>3.9000000000000004</v>
      </c>
      <c r="I156" s="46">
        <v>3.6999999999999993</v>
      </c>
      <c r="J156" s="46">
        <v>3.6999999999999993</v>
      </c>
      <c r="K156" s="46">
        <v>3.4000000000000004</v>
      </c>
      <c r="L156" s="46">
        <v>4</v>
      </c>
      <c r="M156" s="46">
        <v>3.3000000000000007</v>
      </c>
      <c r="N156" s="46">
        <v>4</v>
      </c>
      <c r="O156" s="46">
        <v>4</v>
      </c>
      <c r="P156" s="46">
        <v>3.1999999999999993</v>
      </c>
      <c r="Q156" s="46">
        <v>3.5</v>
      </c>
      <c r="R156" s="46">
        <v>3.3000000000000007</v>
      </c>
      <c r="S156" s="46">
        <v>3.3000000000000007</v>
      </c>
      <c r="T156" s="46">
        <v>3.1999999999999993</v>
      </c>
      <c r="U156" s="46">
        <v>3.3000000000000007</v>
      </c>
      <c r="V156" s="46">
        <v>3</v>
      </c>
      <c r="W156" s="46">
        <v>3</v>
      </c>
      <c r="X156" s="46">
        <v>3.9000000000000004</v>
      </c>
      <c r="Y156" s="46">
        <v>3.5999999999999996</v>
      </c>
      <c r="Z156" s="46">
        <v>3</v>
      </c>
      <c r="AA156" s="46">
        <v>3.1999999999999993</v>
      </c>
      <c r="AB156" s="46">
        <v>3.3000000000000007</v>
      </c>
      <c r="AC156" s="46">
        <v>3.6999999999999993</v>
      </c>
      <c r="AD156" s="46">
        <v>3.9000000000000004</v>
      </c>
      <c r="AE156" s="46">
        <v>4.3000000000000007</v>
      </c>
      <c r="AF156" s="46">
        <v>4</v>
      </c>
      <c r="AG156" s="46">
        <v>3.9000000000000004</v>
      </c>
      <c r="AH156" s="46">
        <v>4.1999999999999993</v>
      </c>
      <c r="AI156" s="46">
        <v>4.1999999999999993</v>
      </c>
      <c r="AJ156" s="46">
        <v>123.60000000000001</v>
      </c>
    </row>
    <row r="157" spans="1:36" x14ac:dyDescent="0.25">
      <c r="A157" t="s">
        <v>333</v>
      </c>
      <c r="B157" s="46">
        <v>2.5999999999999996</v>
      </c>
      <c r="C157" s="46">
        <v>2.6999999999999993</v>
      </c>
      <c r="D157" s="46">
        <v>2.5999999999999996</v>
      </c>
      <c r="E157" s="46">
        <v>2.4000000000000004</v>
      </c>
      <c r="F157" s="46">
        <v>2.9000000000000004</v>
      </c>
      <c r="G157" s="46">
        <v>3</v>
      </c>
      <c r="H157" s="46">
        <v>3.4000000000000004</v>
      </c>
      <c r="I157" s="46">
        <v>2.1999999999999993</v>
      </c>
      <c r="J157" s="46">
        <v>2.5999999999999996</v>
      </c>
      <c r="K157" s="46">
        <v>2.8000000000000007</v>
      </c>
      <c r="L157" s="46">
        <v>2.5999999999999996</v>
      </c>
      <c r="M157" s="46">
        <v>2.6999999999999993</v>
      </c>
      <c r="N157" s="46">
        <v>3.3000000000000007</v>
      </c>
      <c r="O157" s="46">
        <v>3.1999999999999993</v>
      </c>
      <c r="P157" s="46">
        <v>2.8000000000000007</v>
      </c>
      <c r="Q157" s="46">
        <v>3</v>
      </c>
      <c r="R157" s="46">
        <v>2.8000000000000007</v>
      </c>
      <c r="S157" s="46">
        <v>2.5999999999999996</v>
      </c>
      <c r="T157" s="46">
        <v>2.5</v>
      </c>
      <c r="U157" s="46">
        <v>3.5</v>
      </c>
      <c r="V157" s="46">
        <v>2.4000000000000004</v>
      </c>
      <c r="W157" s="46">
        <v>3</v>
      </c>
      <c r="X157" s="46">
        <v>3.0999999999999996</v>
      </c>
      <c r="Y157" s="46">
        <v>2.4000000000000004</v>
      </c>
      <c r="Z157" s="46">
        <v>2.3000000000000007</v>
      </c>
      <c r="AA157" s="46">
        <v>3.3000000000000007</v>
      </c>
      <c r="AB157" s="46">
        <v>3</v>
      </c>
      <c r="AC157" s="46">
        <v>3.8000000000000007</v>
      </c>
      <c r="AD157" s="46">
        <v>2.5</v>
      </c>
      <c r="AE157" s="46">
        <v>3.0999999999999996</v>
      </c>
      <c r="AF157" s="46">
        <v>3.4000000000000004</v>
      </c>
      <c r="AG157" s="46">
        <v>3</v>
      </c>
      <c r="AH157" s="46">
        <v>3.5</v>
      </c>
      <c r="AI157" s="46">
        <v>3.4000000000000004</v>
      </c>
      <c r="AJ157" s="46">
        <v>98.399999999999991</v>
      </c>
    </row>
    <row r="158" spans="1:36" x14ac:dyDescent="0.25">
      <c r="A158" t="s">
        <v>334</v>
      </c>
      <c r="B158" s="46">
        <v>1.5</v>
      </c>
      <c r="C158" s="46">
        <v>3.5</v>
      </c>
      <c r="D158" s="46">
        <v>3</v>
      </c>
      <c r="E158" s="46">
        <v>2.6999999999999993</v>
      </c>
      <c r="F158" s="46">
        <v>3.6999999999999993</v>
      </c>
      <c r="G158" s="46">
        <v>2.3000000000000007</v>
      </c>
      <c r="H158" s="46">
        <v>2</v>
      </c>
      <c r="I158" s="46">
        <v>2.5</v>
      </c>
      <c r="J158" s="46">
        <v>2.1999999999999993</v>
      </c>
      <c r="K158" s="46">
        <v>3</v>
      </c>
      <c r="L158" s="46">
        <v>1.6999999999999993</v>
      </c>
      <c r="M158" s="46">
        <v>2.6999999999999993</v>
      </c>
      <c r="N158" s="46">
        <v>4</v>
      </c>
      <c r="O158" s="46">
        <v>1.6999999999999993</v>
      </c>
      <c r="P158" s="46">
        <v>3.5999999999999996</v>
      </c>
      <c r="Q158" s="46">
        <v>1.3000000000000007</v>
      </c>
      <c r="R158" s="46">
        <v>2.6999999999999993</v>
      </c>
      <c r="S158" s="46">
        <v>3.3000000000000007</v>
      </c>
      <c r="T158" s="46">
        <v>2.4000000000000004</v>
      </c>
      <c r="U158" s="46">
        <v>3.1999999999999993</v>
      </c>
      <c r="V158" s="46">
        <v>2.4000000000000004</v>
      </c>
      <c r="W158" s="46">
        <v>1.1999999999999993</v>
      </c>
      <c r="X158" s="46">
        <v>3.5999999999999996</v>
      </c>
      <c r="Y158" s="46">
        <v>3.3000000000000007</v>
      </c>
      <c r="Z158" s="46">
        <v>3</v>
      </c>
      <c r="AA158" s="46">
        <v>0.89999999999999858</v>
      </c>
      <c r="AB158" s="46">
        <v>3.8000000000000007</v>
      </c>
      <c r="AC158" s="46">
        <v>4.4000000000000004</v>
      </c>
      <c r="AD158" s="46">
        <v>2.1999999999999993</v>
      </c>
      <c r="AE158" s="46">
        <v>3.6999999999999993</v>
      </c>
      <c r="AF158" s="46">
        <v>4.0999999999999996</v>
      </c>
      <c r="AG158" s="46">
        <v>3.9000000000000004</v>
      </c>
      <c r="AH158" s="46">
        <v>4.0999999999999996</v>
      </c>
      <c r="AI158" s="46">
        <v>3.5999999999999996</v>
      </c>
      <c r="AJ158" s="46">
        <v>97.2</v>
      </c>
    </row>
    <row r="159" spans="1:36" x14ac:dyDescent="0.25">
      <c r="A159" t="s">
        <v>335</v>
      </c>
      <c r="B159" s="46">
        <v>3.5999999999999996</v>
      </c>
      <c r="C159" s="46">
        <v>4.6999999999999993</v>
      </c>
      <c r="D159" s="46">
        <v>4</v>
      </c>
      <c r="E159" s="46">
        <v>3.6999999999999993</v>
      </c>
      <c r="F159" s="46">
        <v>4.5999999999999996</v>
      </c>
      <c r="G159" s="46">
        <v>3.8000000000000007</v>
      </c>
      <c r="H159" s="46">
        <v>4</v>
      </c>
      <c r="I159" s="46">
        <v>3.0999999999999996</v>
      </c>
      <c r="J159" s="46">
        <v>3.6999999999999993</v>
      </c>
      <c r="K159" s="46">
        <v>3.5999999999999996</v>
      </c>
      <c r="L159" s="46">
        <v>3.8000000000000007</v>
      </c>
      <c r="M159" s="46">
        <v>3.6999999999999993</v>
      </c>
      <c r="N159" s="46">
        <v>4.5</v>
      </c>
      <c r="O159" s="46">
        <v>3.8000000000000007</v>
      </c>
      <c r="P159" s="46">
        <v>4.6999999999999993</v>
      </c>
      <c r="Q159" s="46">
        <v>3.6999999999999993</v>
      </c>
      <c r="R159" s="46">
        <v>4</v>
      </c>
      <c r="S159" s="46">
        <v>4.5999999999999996</v>
      </c>
      <c r="T159" s="46">
        <v>3.9000000000000004</v>
      </c>
      <c r="U159" s="46">
        <v>4.1999999999999993</v>
      </c>
      <c r="V159" s="46">
        <v>4.0999999999999996</v>
      </c>
      <c r="W159" s="46">
        <v>3.9000000000000004</v>
      </c>
      <c r="X159" s="46">
        <v>4.4000000000000004</v>
      </c>
      <c r="Y159" s="46">
        <v>4.3000000000000007</v>
      </c>
      <c r="Z159" s="46">
        <v>4.4000000000000004</v>
      </c>
      <c r="AA159" s="46">
        <v>3.5</v>
      </c>
      <c r="AB159" s="46">
        <v>4.5</v>
      </c>
      <c r="AC159" s="46">
        <v>4.6999999999999993</v>
      </c>
      <c r="AD159" s="46">
        <v>3.4000000000000004</v>
      </c>
      <c r="AE159" s="46">
        <v>4.8000000000000007</v>
      </c>
      <c r="AF159" s="46">
        <v>4.5</v>
      </c>
      <c r="AG159" s="46">
        <v>4.8000000000000007</v>
      </c>
      <c r="AH159" s="46">
        <v>4.5999999999999996</v>
      </c>
      <c r="AI159" s="46">
        <v>4.1999999999999993</v>
      </c>
      <c r="AJ159" s="46">
        <v>139.80000000000001</v>
      </c>
    </row>
    <row r="160" spans="1:36" x14ac:dyDescent="0.25">
      <c r="A160" t="s">
        <v>336</v>
      </c>
      <c r="B160" s="46">
        <v>3.9000000000000004</v>
      </c>
      <c r="C160" s="46">
        <v>4.3000000000000007</v>
      </c>
      <c r="D160" s="46">
        <v>4.0999999999999996</v>
      </c>
      <c r="E160" s="46">
        <v>3.6999999999999993</v>
      </c>
      <c r="F160" s="46">
        <v>4.0999999999999996</v>
      </c>
      <c r="G160" s="46">
        <v>3.6999999999999993</v>
      </c>
      <c r="H160" s="46">
        <v>3.9000000000000004</v>
      </c>
      <c r="I160" s="46">
        <v>3.5</v>
      </c>
      <c r="J160" s="46">
        <v>4.0999999999999996</v>
      </c>
      <c r="K160" s="46">
        <v>3.6999999999999993</v>
      </c>
      <c r="L160" s="46">
        <v>3.6999999999999993</v>
      </c>
      <c r="M160" s="46">
        <v>4</v>
      </c>
      <c r="N160" s="46">
        <v>3.5</v>
      </c>
      <c r="O160" s="46">
        <v>3.8000000000000007</v>
      </c>
      <c r="P160" s="46">
        <v>4.5999999999999996</v>
      </c>
      <c r="Q160" s="46">
        <v>4.3000000000000007</v>
      </c>
      <c r="R160" s="46">
        <v>3.5999999999999996</v>
      </c>
      <c r="S160" s="46">
        <v>4.0999999999999996</v>
      </c>
      <c r="T160" s="46">
        <v>3.4000000000000004</v>
      </c>
      <c r="U160" s="46">
        <v>4.8000000000000007</v>
      </c>
      <c r="V160" s="46">
        <v>3.5999999999999996</v>
      </c>
      <c r="W160" s="46">
        <v>3.9000000000000004</v>
      </c>
      <c r="X160" s="46">
        <v>4</v>
      </c>
      <c r="Y160" s="46">
        <v>3.9000000000000004</v>
      </c>
      <c r="Z160" s="46">
        <v>3.6999999999999993</v>
      </c>
      <c r="AA160" s="46">
        <v>4.3000000000000007</v>
      </c>
      <c r="AB160" s="46">
        <v>4.0999999999999996</v>
      </c>
      <c r="AC160" s="46">
        <v>3</v>
      </c>
      <c r="AD160" s="46">
        <v>3.5999999999999996</v>
      </c>
      <c r="AE160" s="46">
        <v>4.1999999999999993</v>
      </c>
      <c r="AF160" s="46">
        <v>3.9000000000000004</v>
      </c>
      <c r="AG160" s="46">
        <v>4.3000000000000007</v>
      </c>
      <c r="AH160" s="46">
        <v>4.0999999999999996</v>
      </c>
      <c r="AI160" s="46">
        <v>4.5</v>
      </c>
      <c r="AJ160" s="46">
        <v>133.9</v>
      </c>
    </row>
    <row r="161" spans="1:36" x14ac:dyDescent="0.25">
      <c r="A161" t="s">
        <v>337</v>
      </c>
      <c r="B161" s="46">
        <v>0.80000000000000071</v>
      </c>
      <c r="C161" s="46">
        <v>2.5999999999999996</v>
      </c>
      <c r="D161" s="46">
        <v>1.3000000000000007</v>
      </c>
      <c r="E161" s="46">
        <v>1.3999999999999986</v>
      </c>
      <c r="F161" s="46">
        <v>2.9000000000000004</v>
      </c>
      <c r="G161" s="46">
        <v>1.1999999999999993</v>
      </c>
      <c r="H161" s="46">
        <v>1.8000000000000007</v>
      </c>
      <c r="I161" s="46">
        <v>0.19999999999999929</v>
      </c>
      <c r="J161" s="46">
        <v>1</v>
      </c>
      <c r="K161" s="46">
        <v>0.80000000000000071</v>
      </c>
      <c r="L161" s="46">
        <v>1.3999999999999986</v>
      </c>
      <c r="M161" s="46">
        <v>1.3000000000000007</v>
      </c>
      <c r="N161" s="46">
        <v>1.6000000000000014</v>
      </c>
      <c r="O161" s="46">
        <v>1.8999999999999986</v>
      </c>
      <c r="P161" s="46">
        <v>3</v>
      </c>
      <c r="Q161" s="46">
        <v>1.3000000000000007</v>
      </c>
      <c r="R161" s="46">
        <v>2.0999999999999996</v>
      </c>
      <c r="S161" s="46">
        <v>2.5999999999999996</v>
      </c>
      <c r="T161" s="46">
        <v>1.6000000000000014</v>
      </c>
      <c r="U161" s="46">
        <v>1.3000000000000007</v>
      </c>
      <c r="V161" s="46">
        <v>1.6000000000000014</v>
      </c>
      <c r="W161" s="46">
        <v>1.8999999999999986</v>
      </c>
      <c r="X161" s="46">
        <v>1.3999999999999986</v>
      </c>
      <c r="Y161" s="46">
        <v>1.8999999999999986</v>
      </c>
      <c r="Z161" s="46">
        <v>2.3000000000000007</v>
      </c>
      <c r="AA161" s="46">
        <v>1.3999999999999986</v>
      </c>
      <c r="AB161" s="46">
        <v>2.6999999999999993</v>
      </c>
      <c r="AC161" s="46">
        <v>1.5</v>
      </c>
      <c r="AD161" s="46">
        <v>0.5</v>
      </c>
      <c r="AE161" s="46">
        <v>1.8999999999999986</v>
      </c>
      <c r="AF161" s="46">
        <v>1</v>
      </c>
      <c r="AG161" s="46">
        <v>2.8000000000000007</v>
      </c>
      <c r="AH161" s="46">
        <v>1.1000000000000014</v>
      </c>
      <c r="AI161" s="46">
        <v>1</v>
      </c>
      <c r="AJ161" s="46">
        <v>55.1</v>
      </c>
    </row>
    <row r="162" spans="1:36" x14ac:dyDescent="0.25">
      <c r="A162" t="s">
        <v>338</v>
      </c>
      <c r="B162" s="46">
        <v>4.1999999999999993</v>
      </c>
      <c r="C162" s="46">
        <v>5.9</v>
      </c>
      <c r="D162" s="46">
        <v>5.4</v>
      </c>
      <c r="E162" s="46">
        <v>5.4</v>
      </c>
      <c r="F162" s="46">
        <v>5.8000000000000007</v>
      </c>
      <c r="G162" s="46">
        <v>5.6</v>
      </c>
      <c r="H162" s="46">
        <v>5.6</v>
      </c>
      <c r="I162" s="46">
        <v>4.0999999999999996</v>
      </c>
      <c r="J162" s="46">
        <v>4</v>
      </c>
      <c r="K162" s="46">
        <v>4.6999999999999993</v>
      </c>
      <c r="L162" s="46">
        <v>5.4</v>
      </c>
      <c r="M162" s="46">
        <v>5.1999999999999993</v>
      </c>
      <c r="N162" s="46">
        <v>4.6999999999999993</v>
      </c>
      <c r="O162" s="46">
        <v>5.4</v>
      </c>
      <c r="P162" s="46">
        <v>6.3000000000000007</v>
      </c>
      <c r="Q162" s="46">
        <v>4.5999999999999996</v>
      </c>
      <c r="R162" s="46">
        <v>5.0999999999999996</v>
      </c>
      <c r="S162" s="46">
        <v>6.1999999999999993</v>
      </c>
      <c r="T162" s="46">
        <v>5.4</v>
      </c>
      <c r="U162" s="46">
        <v>4</v>
      </c>
      <c r="V162" s="46">
        <v>5.4</v>
      </c>
      <c r="W162" s="46">
        <v>5.0999999999999996</v>
      </c>
      <c r="X162" s="46">
        <v>5</v>
      </c>
      <c r="Y162" s="46">
        <v>5.3000000000000007</v>
      </c>
      <c r="Z162" s="46">
        <v>5.4</v>
      </c>
      <c r="AA162" s="46">
        <v>5.0999999999999996</v>
      </c>
      <c r="AB162" s="46">
        <v>5.3000000000000007</v>
      </c>
      <c r="AC162" s="46">
        <v>4.4000000000000004</v>
      </c>
      <c r="AD162" s="46">
        <v>4.5999999999999996</v>
      </c>
      <c r="AE162" s="46">
        <v>5.8000000000000007</v>
      </c>
      <c r="AF162" s="46">
        <v>4.1999999999999993</v>
      </c>
      <c r="AG162" s="46">
        <v>4.9000000000000004</v>
      </c>
      <c r="AH162" s="46">
        <v>5</v>
      </c>
      <c r="AI162" s="46">
        <v>5</v>
      </c>
      <c r="AJ162" s="46">
        <v>173.5</v>
      </c>
    </row>
    <row r="163" spans="1:36" x14ac:dyDescent="0.25">
      <c r="A163" t="s">
        <v>339</v>
      </c>
      <c r="B163" s="46">
        <v>4</v>
      </c>
      <c r="C163" s="46">
        <v>5.1999999999999993</v>
      </c>
      <c r="D163" s="46">
        <v>5.3000000000000007</v>
      </c>
      <c r="E163" s="46">
        <v>5.6</v>
      </c>
      <c r="F163" s="46">
        <v>5.0999999999999996</v>
      </c>
      <c r="G163" s="46">
        <v>6.1</v>
      </c>
      <c r="H163" s="46">
        <v>6.6</v>
      </c>
      <c r="I163" s="46">
        <v>4.1999999999999993</v>
      </c>
      <c r="J163" s="46">
        <v>3.6999999999999993</v>
      </c>
      <c r="K163" s="46">
        <v>5.3000000000000007</v>
      </c>
      <c r="L163" s="46">
        <v>5.4</v>
      </c>
      <c r="M163" s="46">
        <v>5.3000000000000007</v>
      </c>
      <c r="N163" s="46">
        <v>3.9000000000000004</v>
      </c>
      <c r="O163" s="46">
        <v>5.8000000000000007</v>
      </c>
      <c r="P163" s="46">
        <v>5.9</v>
      </c>
      <c r="Q163" s="46">
        <v>5.4</v>
      </c>
      <c r="R163" s="46">
        <v>5</v>
      </c>
      <c r="S163" s="46">
        <v>5.6999999999999993</v>
      </c>
      <c r="T163" s="46">
        <v>5.3000000000000007</v>
      </c>
      <c r="U163" s="46">
        <v>3.8000000000000007</v>
      </c>
      <c r="V163" s="46">
        <v>5.6</v>
      </c>
      <c r="W163" s="46">
        <v>6.1</v>
      </c>
      <c r="X163" s="46">
        <v>4.3000000000000007</v>
      </c>
      <c r="Y163" s="46">
        <v>4.6999999999999993</v>
      </c>
      <c r="Z163" s="46">
        <v>4.8000000000000007</v>
      </c>
      <c r="AA163" s="46">
        <v>5.9</v>
      </c>
      <c r="AB163" s="46">
        <v>4.4000000000000004</v>
      </c>
      <c r="AC163" s="46">
        <v>3.6999999999999993</v>
      </c>
      <c r="AD163" s="46">
        <v>4.6999999999999993</v>
      </c>
      <c r="AE163" s="46">
        <v>5.4</v>
      </c>
      <c r="AF163" s="46">
        <v>4.6999999999999993</v>
      </c>
      <c r="AG163" s="46">
        <v>4.6999999999999993</v>
      </c>
      <c r="AH163" s="46">
        <v>4.6999999999999993</v>
      </c>
      <c r="AI163" s="46">
        <v>5.4</v>
      </c>
      <c r="AJ163" s="46">
        <v>171.7</v>
      </c>
    </row>
    <row r="164" spans="1:36" x14ac:dyDescent="0.25">
      <c r="A164" t="s">
        <v>340</v>
      </c>
      <c r="B164" s="46">
        <v>2.9000000000000004</v>
      </c>
      <c r="C164" s="46">
        <v>3.6999999999999993</v>
      </c>
      <c r="D164" s="46">
        <v>4.3000000000000007</v>
      </c>
      <c r="E164" s="46">
        <v>4.8000000000000007</v>
      </c>
      <c r="F164" s="46">
        <v>3.6999999999999993</v>
      </c>
      <c r="G164" s="46">
        <v>4.6999999999999993</v>
      </c>
      <c r="H164" s="46">
        <v>5.5</v>
      </c>
      <c r="I164" s="46">
        <v>3.4000000000000004</v>
      </c>
      <c r="J164" s="46">
        <v>2.8000000000000007</v>
      </c>
      <c r="K164" s="46">
        <v>4.0999999999999996</v>
      </c>
      <c r="L164" s="46">
        <v>4.4000000000000004</v>
      </c>
      <c r="M164" s="46">
        <v>4.1999999999999993</v>
      </c>
      <c r="N164" s="46">
        <v>2.6999999999999993</v>
      </c>
      <c r="O164" s="46">
        <v>5.3000000000000007</v>
      </c>
      <c r="P164" s="46">
        <v>3.6999999999999993</v>
      </c>
      <c r="Q164" s="46">
        <v>3.5</v>
      </c>
      <c r="R164" s="46">
        <v>4.1999999999999993</v>
      </c>
      <c r="S164" s="46">
        <v>4.5</v>
      </c>
      <c r="T164" s="46">
        <v>4.3000000000000007</v>
      </c>
      <c r="U164" s="46">
        <v>2.6999999999999993</v>
      </c>
      <c r="V164" s="46">
        <v>4.3000000000000007</v>
      </c>
      <c r="W164" s="46">
        <v>5.6999999999999993</v>
      </c>
      <c r="X164" s="46">
        <v>3.3000000000000007</v>
      </c>
      <c r="Y164" s="46">
        <v>3.5</v>
      </c>
      <c r="Z164" s="46">
        <v>3.5</v>
      </c>
      <c r="AA164" s="46">
        <v>4.8000000000000007</v>
      </c>
      <c r="AB164" s="46">
        <v>3.5999999999999996</v>
      </c>
      <c r="AC164" s="46">
        <v>3.3000000000000007</v>
      </c>
      <c r="AD164" s="46">
        <v>3.5999999999999996</v>
      </c>
      <c r="AE164" s="46">
        <v>4.1999999999999993</v>
      </c>
      <c r="AF164" s="46">
        <v>3.5999999999999996</v>
      </c>
      <c r="AG164" s="46">
        <v>3.0999999999999996</v>
      </c>
      <c r="AH164" s="46">
        <v>3.1999999999999993</v>
      </c>
      <c r="AI164" s="46">
        <v>4.0999999999999996</v>
      </c>
      <c r="AJ164" s="46">
        <v>133.19999999999996</v>
      </c>
    </row>
    <row r="165" spans="1:36" x14ac:dyDescent="0.25">
      <c r="A165" t="s">
        <v>341</v>
      </c>
      <c r="B165" s="46">
        <v>3.0999999999999996</v>
      </c>
      <c r="C165" s="46">
        <v>4.9000000000000004</v>
      </c>
      <c r="D165" s="46">
        <v>4.8000000000000007</v>
      </c>
      <c r="E165" s="46">
        <v>4.9000000000000004</v>
      </c>
      <c r="F165" s="46">
        <v>4.4000000000000004</v>
      </c>
      <c r="G165" s="46">
        <v>4.8000000000000007</v>
      </c>
      <c r="H165" s="46">
        <v>6</v>
      </c>
      <c r="I165" s="46">
        <v>3.6999999999999993</v>
      </c>
      <c r="J165" s="46">
        <v>2.9000000000000004</v>
      </c>
      <c r="K165" s="46">
        <v>4.4000000000000004</v>
      </c>
      <c r="L165" s="46">
        <v>4.5999999999999996</v>
      </c>
      <c r="M165" s="46">
        <v>5.0999999999999996</v>
      </c>
      <c r="N165" s="46">
        <v>4.3000000000000007</v>
      </c>
      <c r="O165" s="46">
        <v>5.4</v>
      </c>
      <c r="P165" s="46">
        <v>5.6</v>
      </c>
      <c r="Q165" s="46">
        <v>3.5</v>
      </c>
      <c r="R165" s="46">
        <v>4.6999999999999993</v>
      </c>
      <c r="S165" s="46">
        <v>5.1999999999999993</v>
      </c>
      <c r="T165" s="46">
        <v>4.9000000000000004</v>
      </c>
      <c r="U165" s="46">
        <v>2.8000000000000007</v>
      </c>
      <c r="V165" s="46">
        <v>5.0999999999999996</v>
      </c>
      <c r="W165" s="46">
        <v>5.8000000000000007</v>
      </c>
      <c r="X165" s="46">
        <v>4.4000000000000004</v>
      </c>
      <c r="Y165" s="46">
        <v>4.5999999999999996</v>
      </c>
      <c r="Z165" s="46">
        <v>4.1999999999999993</v>
      </c>
      <c r="AA165" s="46">
        <v>4.5</v>
      </c>
      <c r="AB165" s="46">
        <v>4.5999999999999996</v>
      </c>
      <c r="AC165" s="46">
        <v>4</v>
      </c>
      <c r="AD165" s="46">
        <v>3.9000000000000004</v>
      </c>
      <c r="AE165" s="46">
        <v>5.4</v>
      </c>
      <c r="AF165" s="46">
        <v>4.0999999999999996</v>
      </c>
      <c r="AG165" s="46">
        <v>4.1999999999999993</v>
      </c>
      <c r="AH165" s="46">
        <v>4.1999999999999993</v>
      </c>
      <c r="AI165" s="46">
        <v>4.6999999999999993</v>
      </c>
      <c r="AJ165" s="46">
        <v>153.69999999999996</v>
      </c>
    </row>
    <row r="166" spans="1:36" x14ac:dyDescent="0.25">
      <c r="A166" t="s">
        <v>342</v>
      </c>
      <c r="B166" s="46">
        <v>4.5</v>
      </c>
      <c r="C166" s="46">
        <v>5.6</v>
      </c>
      <c r="D166" s="46">
        <v>5.1999999999999993</v>
      </c>
      <c r="E166" s="46">
        <v>5</v>
      </c>
      <c r="F166" s="46">
        <v>5</v>
      </c>
      <c r="G166" s="46">
        <v>5.4</v>
      </c>
      <c r="H166" s="46">
        <v>6.4</v>
      </c>
      <c r="I166" s="46">
        <v>4.8000000000000007</v>
      </c>
      <c r="J166" s="46">
        <v>4.0999999999999996</v>
      </c>
      <c r="K166" s="46">
        <v>4.6999999999999993</v>
      </c>
      <c r="L166" s="46">
        <v>4.9000000000000004</v>
      </c>
      <c r="M166" s="46">
        <v>5.0999999999999996</v>
      </c>
      <c r="N166" s="46">
        <v>3.8000000000000007</v>
      </c>
      <c r="O166" s="46">
        <v>5.8000000000000007</v>
      </c>
      <c r="P166" s="46">
        <v>5.8000000000000007</v>
      </c>
      <c r="Q166" s="46">
        <v>4.6999999999999993</v>
      </c>
      <c r="R166" s="46">
        <v>5.5</v>
      </c>
      <c r="S166" s="46">
        <v>5.8000000000000007</v>
      </c>
      <c r="T166" s="46">
        <v>5.4</v>
      </c>
      <c r="U166" s="46">
        <v>3.6999999999999993</v>
      </c>
      <c r="V166" s="46">
        <v>5.4</v>
      </c>
      <c r="W166" s="46">
        <v>6.3000000000000007</v>
      </c>
      <c r="X166" s="46">
        <v>4.6999999999999993</v>
      </c>
      <c r="Y166" s="46">
        <v>4.6999999999999993</v>
      </c>
      <c r="Z166" s="46">
        <v>5</v>
      </c>
      <c r="AA166" s="46">
        <v>5.0999999999999996</v>
      </c>
      <c r="AB166" s="46">
        <v>4.6999999999999993</v>
      </c>
      <c r="AC166" s="46">
        <v>3.5</v>
      </c>
      <c r="AD166" s="46">
        <v>4.9000000000000004</v>
      </c>
      <c r="AE166" s="46">
        <v>5.0999999999999996</v>
      </c>
      <c r="AF166" s="46">
        <v>4.0999999999999996</v>
      </c>
      <c r="AG166" s="46">
        <v>4.5</v>
      </c>
      <c r="AH166" s="46">
        <v>4.4000000000000004</v>
      </c>
      <c r="AI166" s="46">
        <v>4.8000000000000007</v>
      </c>
      <c r="AJ166" s="46">
        <v>168.4</v>
      </c>
    </row>
    <row r="167" spans="1:36" x14ac:dyDescent="0.25">
      <c r="A167" t="s">
        <v>343</v>
      </c>
      <c r="B167" s="46">
        <v>6.6</v>
      </c>
      <c r="C167" s="46">
        <v>7.3000000000000007</v>
      </c>
      <c r="D167" s="46">
        <v>6.6</v>
      </c>
      <c r="E167" s="46">
        <v>6.6999999999999993</v>
      </c>
      <c r="F167" s="46">
        <v>7</v>
      </c>
      <c r="G167" s="46">
        <v>7.1999999999999993</v>
      </c>
      <c r="H167" s="46">
        <v>7.5</v>
      </c>
      <c r="I167" s="46">
        <v>6.6</v>
      </c>
      <c r="J167" s="46">
        <v>6.9</v>
      </c>
      <c r="K167" s="46">
        <v>6.5</v>
      </c>
      <c r="L167" s="46">
        <v>6.5</v>
      </c>
      <c r="M167" s="46">
        <v>6.8000000000000007</v>
      </c>
      <c r="N167" s="46">
        <v>5.8000000000000007</v>
      </c>
      <c r="O167" s="46">
        <v>7</v>
      </c>
      <c r="P167" s="46">
        <v>7.3000000000000007</v>
      </c>
      <c r="Q167" s="46">
        <v>6.6</v>
      </c>
      <c r="R167" s="46">
        <v>6.6</v>
      </c>
      <c r="S167" s="46">
        <v>7.5</v>
      </c>
      <c r="T167" s="46">
        <v>6.5</v>
      </c>
      <c r="U167" s="46">
        <v>7.3000000000000007</v>
      </c>
      <c r="V167" s="46">
        <v>6.9</v>
      </c>
      <c r="W167" s="46">
        <v>7.3000000000000007</v>
      </c>
      <c r="X167" s="46">
        <v>6.1</v>
      </c>
      <c r="Y167" s="46">
        <v>6.6999999999999993</v>
      </c>
      <c r="Z167" s="46">
        <v>6.6</v>
      </c>
      <c r="AA167" s="46">
        <v>6.8000000000000007</v>
      </c>
      <c r="AB167" s="46">
        <v>7.1</v>
      </c>
      <c r="AC167" s="46">
        <v>5.6</v>
      </c>
      <c r="AD167" s="46">
        <v>6.8000000000000007</v>
      </c>
      <c r="AE167" s="46">
        <v>6.4</v>
      </c>
      <c r="AF167" s="46">
        <v>6</v>
      </c>
      <c r="AG167" s="46">
        <v>6.8000000000000007</v>
      </c>
      <c r="AH167" s="46">
        <v>6.3000000000000007</v>
      </c>
      <c r="AI167" s="46">
        <v>6.4</v>
      </c>
      <c r="AJ167" s="46">
        <v>228.60000000000005</v>
      </c>
    </row>
    <row r="168" spans="1:36" x14ac:dyDescent="0.25">
      <c r="A168" t="s">
        <v>344</v>
      </c>
      <c r="B168" s="46">
        <v>5.4</v>
      </c>
      <c r="C168" s="46">
        <v>6.3000000000000007</v>
      </c>
      <c r="D168" s="46">
        <v>6.1999999999999993</v>
      </c>
      <c r="E168" s="46">
        <v>6.1</v>
      </c>
      <c r="F168" s="46">
        <v>6</v>
      </c>
      <c r="G168" s="46">
        <v>6.6999999999999993</v>
      </c>
      <c r="H168" s="46">
        <v>6.6999999999999993</v>
      </c>
      <c r="I168" s="46">
        <v>6.4</v>
      </c>
      <c r="J168" s="46">
        <v>5.9</v>
      </c>
      <c r="K168" s="46">
        <v>6.8000000000000007</v>
      </c>
      <c r="L168" s="46">
        <v>6</v>
      </c>
      <c r="M168" s="46">
        <v>6.4</v>
      </c>
      <c r="N168" s="46">
        <v>5.1999999999999993</v>
      </c>
      <c r="O168" s="46">
        <v>6.1</v>
      </c>
      <c r="P168" s="46">
        <v>5.9</v>
      </c>
      <c r="Q168" s="46">
        <v>6</v>
      </c>
      <c r="R168" s="46">
        <v>5.6</v>
      </c>
      <c r="S168" s="46">
        <v>6</v>
      </c>
      <c r="T168" s="46">
        <v>5.5</v>
      </c>
      <c r="U168" s="46">
        <v>6.4</v>
      </c>
      <c r="V168" s="46">
        <v>6.1999999999999993</v>
      </c>
      <c r="W168" s="46">
        <v>6.4</v>
      </c>
      <c r="X168" s="46">
        <v>6</v>
      </c>
      <c r="Y168" s="46">
        <v>6.1999999999999993</v>
      </c>
      <c r="Z168" s="46">
        <v>5.8000000000000007</v>
      </c>
      <c r="AA168" s="46">
        <v>6.3000000000000007</v>
      </c>
      <c r="AB168" s="46">
        <v>5.6999999999999993</v>
      </c>
      <c r="AC168" s="46">
        <v>5.6999999999999993</v>
      </c>
      <c r="AD168" s="46">
        <v>6.1</v>
      </c>
      <c r="AE168" s="46">
        <v>5.6999999999999993</v>
      </c>
      <c r="AF168" s="46">
        <v>6.6</v>
      </c>
      <c r="AG168" s="46">
        <v>5.6999999999999993</v>
      </c>
      <c r="AH168" s="46">
        <v>6.6999999999999993</v>
      </c>
      <c r="AI168" s="46">
        <v>6.6</v>
      </c>
      <c r="AJ168" s="46">
        <v>207.29999999999995</v>
      </c>
    </row>
    <row r="169" spans="1:36" x14ac:dyDescent="0.25">
      <c r="A169" t="s">
        <v>345</v>
      </c>
      <c r="B169" s="46">
        <v>6</v>
      </c>
      <c r="C169" s="46">
        <v>6.6999999999999993</v>
      </c>
      <c r="D169" s="46">
        <v>6.5</v>
      </c>
      <c r="E169" s="46">
        <v>6.5</v>
      </c>
      <c r="F169" s="46">
        <v>6.4</v>
      </c>
      <c r="G169" s="46">
        <v>6.6999999999999993</v>
      </c>
      <c r="H169" s="46">
        <v>7.5</v>
      </c>
      <c r="I169" s="46">
        <v>6.1999999999999993</v>
      </c>
      <c r="J169" s="46">
        <v>6.1</v>
      </c>
      <c r="K169" s="46">
        <v>6.1999999999999993</v>
      </c>
      <c r="L169" s="46">
        <v>6.6999999999999993</v>
      </c>
      <c r="M169" s="46">
        <v>6.6</v>
      </c>
      <c r="N169" s="46">
        <v>5.9</v>
      </c>
      <c r="O169" s="46">
        <v>6.9</v>
      </c>
      <c r="P169" s="46">
        <v>6.6999999999999993</v>
      </c>
      <c r="Q169" s="46">
        <v>6.6</v>
      </c>
      <c r="R169" s="46">
        <v>6.3000000000000007</v>
      </c>
      <c r="S169" s="46">
        <v>7.1999999999999993</v>
      </c>
      <c r="T169" s="46">
        <v>6.3000000000000007</v>
      </c>
      <c r="U169" s="46">
        <v>6.4</v>
      </c>
      <c r="V169" s="46">
        <v>6.6</v>
      </c>
      <c r="W169" s="46">
        <v>6.9</v>
      </c>
      <c r="X169" s="46">
        <v>6.4</v>
      </c>
      <c r="Y169" s="46">
        <v>6.4</v>
      </c>
      <c r="Z169" s="46">
        <v>6.3000000000000007</v>
      </c>
      <c r="AA169" s="46">
        <v>6.8000000000000007</v>
      </c>
      <c r="AB169" s="46">
        <v>6.1999999999999993</v>
      </c>
      <c r="AC169" s="46">
        <v>5.3000000000000007</v>
      </c>
      <c r="AD169" s="46">
        <v>6.6</v>
      </c>
      <c r="AE169" s="46">
        <v>6.1999999999999993</v>
      </c>
      <c r="AF169" s="46">
        <v>5.9</v>
      </c>
      <c r="AG169" s="46">
        <v>6</v>
      </c>
      <c r="AH169" s="46">
        <v>5.9</v>
      </c>
      <c r="AI169" s="46">
        <v>6.4</v>
      </c>
      <c r="AJ169" s="46">
        <v>218.30000000000004</v>
      </c>
    </row>
    <row r="170" spans="1:36" x14ac:dyDescent="0.25">
      <c r="A170" t="s">
        <v>346</v>
      </c>
      <c r="B170" s="46">
        <v>2.9000000000000004</v>
      </c>
      <c r="C170" s="46">
        <v>3.9000000000000004</v>
      </c>
      <c r="D170" s="46">
        <v>3.4000000000000004</v>
      </c>
      <c r="E170" s="46">
        <v>3.5999999999999996</v>
      </c>
      <c r="F170" s="46">
        <v>4.3000000000000007</v>
      </c>
      <c r="G170" s="46">
        <v>3.6999999999999993</v>
      </c>
      <c r="H170" s="46">
        <v>5.0999999999999996</v>
      </c>
      <c r="I170" s="46">
        <v>3</v>
      </c>
      <c r="J170" s="46">
        <v>3</v>
      </c>
      <c r="K170" s="46">
        <v>3.1999999999999993</v>
      </c>
      <c r="L170" s="46">
        <v>3.8000000000000007</v>
      </c>
      <c r="M170" s="46">
        <v>3.4000000000000004</v>
      </c>
      <c r="N170" s="46">
        <v>3.5</v>
      </c>
      <c r="O170" s="46">
        <v>4.0999999999999996</v>
      </c>
      <c r="P170" s="46">
        <v>4.9000000000000004</v>
      </c>
      <c r="Q170" s="46">
        <v>3.5</v>
      </c>
      <c r="R170" s="46">
        <v>4.9000000000000004</v>
      </c>
      <c r="S170" s="46">
        <v>5.3000000000000007</v>
      </c>
      <c r="T170" s="46">
        <v>3.6999999999999993</v>
      </c>
      <c r="U170" s="46">
        <v>3.0999999999999996</v>
      </c>
      <c r="V170" s="46">
        <v>3.9000000000000004</v>
      </c>
      <c r="W170" s="46">
        <v>5.1999999999999993</v>
      </c>
      <c r="X170" s="46">
        <v>3.3000000000000007</v>
      </c>
      <c r="Y170" s="46">
        <v>3.6999999999999993</v>
      </c>
      <c r="Z170" s="46">
        <v>4.3000000000000007</v>
      </c>
      <c r="AA170" s="46">
        <v>3.9000000000000004</v>
      </c>
      <c r="AB170" s="46">
        <v>4.5999999999999996</v>
      </c>
      <c r="AC170" s="46">
        <v>3.3000000000000007</v>
      </c>
      <c r="AD170" s="46">
        <v>3.1999999999999993</v>
      </c>
      <c r="AE170" s="46">
        <v>4.3000000000000007</v>
      </c>
      <c r="AF170" s="46">
        <v>3.4000000000000004</v>
      </c>
      <c r="AG170" s="46">
        <v>3.8000000000000007</v>
      </c>
      <c r="AH170" s="46">
        <v>3.5999999999999996</v>
      </c>
      <c r="AI170" s="46">
        <v>3.3000000000000007</v>
      </c>
      <c r="AJ170" s="46">
        <v>130.1</v>
      </c>
    </row>
    <row r="171" spans="1:36" x14ac:dyDescent="0.25">
      <c r="A171" t="s">
        <v>347</v>
      </c>
      <c r="B171" s="46">
        <v>1.8000000000000007</v>
      </c>
      <c r="C171" s="46">
        <v>3.1999999999999993</v>
      </c>
      <c r="D171" s="46">
        <v>3.0999999999999996</v>
      </c>
      <c r="E171" s="46">
        <v>3</v>
      </c>
      <c r="F171" s="46">
        <v>2.9000000000000004</v>
      </c>
      <c r="G171" s="46">
        <v>3.0999999999999996</v>
      </c>
      <c r="H171" s="46">
        <v>3.3000000000000007</v>
      </c>
      <c r="I171" s="46">
        <v>2</v>
      </c>
      <c r="J171" s="46">
        <v>1.8000000000000007</v>
      </c>
      <c r="K171" s="46">
        <v>3.0999999999999996</v>
      </c>
      <c r="L171" s="46">
        <v>3</v>
      </c>
      <c r="M171" s="46">
        <v>3.0999999999999996</v>
      </c>
      <c r="N171" s="46">
        <v>3</v>
      </c>
      <c r="O171" s="46">
        <v>3.4000000000000004</v>
      </c>
      <c r="P171" s="46">
        <v>3.1999999999999993</v>
      </c>
      <c r="Q171" s="46">
        <v>2.1999999999999993</v>
      </c>
      <c r="R171" s="46">
        <v>3.4000000000000004</v>
      </c>
      <c r="S171" s="46">
        <v>3</v>
      </c>
      <c r="T171" s="46">
        <v>3.0999999999999996</v>
      </c>
      <c r="U171" s="46">
        <v>2.1999999999999993</v>
      </c>
      <c r="V171" s="46">
        <v>3.1999999999999993</v>
      </c>
      <c r="W171" s="46">
        <v>3.1999999999999993</v>
      </c>
      <c r="X171" s="46">
        <v>2.9000000000000004</v>
      </c>
      <c r="Y171" s="46">
        <v>3</v>
      </c>
      <c r="Z171" s="46">
        <v>3.3000000000000007</v>
      </c>
      <c r="AA171" s="46">
        <v>2.1999999999999993</v>
      </c>
      <c r="AB171" s="46">
        <v>2.9000000000000004</v>
      </c>
      <c r="AC171" s="46">
        <v>3</v>
      </c>
      <c r="AD171" s="46">
        <v>2.1999999999999993</v>
      </c>
      <c r="AE171" s="46">
        <v>3.1999999999999993</v>
      </c>
      <c r="AF171" s="46">
        <v>3.3000000000000007</v>
      </c>
      <c r="AG171" s="46">
        <v>2.9000000000000004</v>
      </c>
      <c r="AH171" s="46">
        <v>3.0999999999999996</v>
      </c>
      <c r="AI171" s="46">
        <v>3.3000000000000007</v>
      </c>
      <c r="AJ171" s="46">
        <v>98.600000000000023</v>
      </c>
    </row>
    <row r="172" spans="1:36" x14ac:dyDescent="0.25">
      <c r="A172" t="s">
        <v>348</v>
      </c>
      <c r="B172" s="46">
        <v>2.1999999999999993</v>
      </c>
      <c r="C172" s="46">
        <v>4.0999999999999996</v>
      </c>
      <c r="D172" s="46">
        <v>3.6999999999999993</v>
      </c>
      <c r="E172" s="46">
        <v>3.6999999999999993</v>
      </c>
      <c r="F172" s="46">
        <v>4.3000000000000007</v>
      </c>
      <c r="G172" s="46">
        <v>3.5</v>
      </c>
      <c r="H172" s="46">
        <v>3.5</v>
      </c>
      <c r="I172" s="46">
        <v>3.0999999999999996</v>
      </c>
      <c r="J172" s="46">
        <v>2.5</v>
      </c>
      <c r="K172" s="46">
        <v>3.1999999999999993</v>
      </c>
      <c r="L172" s="46">
        <v>3.1999999999999993</v>
      </c>
      <c r="M172" s="46">
        <v>3.4000000000000004</v>
      </c>
      <c r="N172" s="46">
        <v>3.9000000000000004</v>
      </c>
      <c r="O172" s="46">
        <v>3.5999999999999996</v>
      </c>
      <c r="P172" s="46">
        <v>4.0999999999999996</v>
      </c>
      <c r="Q172" s="46">
        <v>2.5</v>
      </c>
      <c r="R172" s="46">
        <v>4.0999999999999996</v>
      </c>
      <c r="S172" s="46">
        <v>4.3000000000000007</v>
      </c>
      <c r="T172" s="46">
        <v>3.5999999999999996</v>
      </c>
      <c r="U172" s="46">
        <v>3</v>
      </c>
      <c r="V172" s="46">
        <v>3.6999999999999993</v>
      </c>
      <c r="W172" s="46">
        <v>3.5999999999999996</v>
      </c>
      <c r="X172" s="46">
        <v>3.8000000000000007</v>
      </c>
      <c r="Y172" s="46">
        <v>3.6999999999999993</v>
      </c>
      <c r="Z172" s="46">
        <v>3.9000000000000004</v>
      </c>
      <c r="AA172" s="46">
        <v>2.8000000000000007</v>
      </c>
      <c r="AB172" s="46">
        <v>4.0999999999999996</v>
      </c>
      <c r="AC172" s="46">
        <v>3.5999999999999996</v>
      </c>
      <c r="AD172" s="46">
        <v>3</v>
      </c>
      <c r="AE172" s="46">
        <v>4</v>
      </c>
      <c r="AF172" s="46">
        <v>3.9000000000000004</v>
      </c>
      <c r="AG172" s="46">
        <v>3.8000000000000007</v>
      </c>
      <c r="AH172" s="46">
        <v>3.9000000000000004</v>
      </c>
      <c r="AI172" s="46">
        <v>3.5999999999999996</v>
      </c>
      <c r="AJ172" s="46">
        <v>120.89999999999999</v>
      </c>
    </row>
    <row r="173" spans="1:36" x14ac:dyDescent="0.25">
      <c r="A173" t="s">
        <v>349</v>
      </c>
      <c r="B173" s="46">
        <v>2.6999999999999993</v>
      </c>
      <c r="C173" s="46">
        <v>3.5999999999999996</v>
      </c>
      <c r="D173" s="46">
        <v>3.3000000000000007</v>
      </c>
      <c r="E173" s="46">
        <v>3.5999999999999996</v>
      </c>
      <c r="F173" s="46">
        <v>3.9000000000000004</v>
      </c>
      <c r="G173" s="46">
        <v>3.5999999999999996</v>
      </c>
      <c r="H173" s="46">
        <v>4.0999999999999996</v>
      </c>
      <c r="I173" s="46">
        <v>3.5</v>
      </c>
      <c r="J173" s="46">
        <v>2.6999999999999993</v>
      </c>
      <c r="K173" s="46">
        <v>3.0999999999999996</v>
      </c>
      <c r="L173" s="46">
        <v>3.4000000000000004</v>
      </c>
      <c r="M173" s="46">
        <v>3.1999999999999993</v>
      </c>
      <c r="N173" s="46">
        <v>2.5999999999999996</v>
      </c>
      <c r="O173" s="46">
        <v>4</v>
      </c>
      <c r="P173" s="46">
        <v>3.5999999999999996</v>
      </c>
      <c r="Q173" s="46">
        <v>3.3000000000000007</v>
      </c>
      <c r="R173" s="46">
        <v>3.6999999999999993</v>
      </c>
      <c r="S173" s="46">
        <v>3.6999999999999993</v>
      </c>
      <c r="T173" s="46">
        <v>3.5</v>
      </c>
      <c r="U173" s="46">
        <v>3</v>
      </c>
      <c r="V173" s="46">
        <v>3.6999999999999993</v>
      </c>
      <c r="W173" s="46">
        <v>4</v>
      </c>
      <c r="X173" s="46">
        <v>2.5999999999999996</v>
      </c>
      <c r="Y173" s="46">
        <v>3</v>
      </c>
      <c r="Z173" s="46">
        <v>3.3000000000000007</v>
      </c>
      <c r="AA173" s="46">
        <v>3.3000000000000007</v>
      </c>
      <c r="AB173" s="46">
        <v>3.8000000000000007</v>
      </c>
      <c r="AC173" s="46">
        <v>2.8000000000000007</v>
      </c>
      <c r="AD173" s="46">
        <v>3.0999999999999996</v>
      </c>
      <c r="AE173" s="46">
        <v>3.1999999999999993</v>
      </c>
      <c r="AF173" s="46">
        <v>2.9000000000000004</v>
      </c>
      <c r="AG173" s="46">
        <v>2.9000000000000004</v>
      </c>
      <c r="AH173" s="46">
        <v>3</v>
      </c>
      <c r="AI173" s="46">
        <v>3.0999999999999996</v>
      </c>
      <c r="AJ173" s="46">
        <v>112.8</v>
      </c>
    </row>
    <row r="174" spans="1:36" x14ac:dyDescent="0.25">
      <c r="A174" t="s">
        <v>350</v>
      </c>
      <c r="B174" s="46">
        <v>1.3000000000000007</v>
      </c>
      <c r="C174" s="46">
        <v>2.8000000000000007</v>
      </c>
      <c r="D174" s="46">
        <v>1.3999999999999986</v>
      </c>
      <c r="E174" s="46">
        <v>1.6999999999999993</v>
      </c>
      <c r="F174" s="46">
        <v>3.5</v>
      </c>
      <c r="G174" s="46">
        <v>1.6999999999999993</v>
      </c>
      <c r="H174" s="46">
        <v>2.4000000000000004</v>
      </c>
      <c r="I174" s="46">
        <v>1.3999999999999986</v>
      </c>
      <c r="J174" s="46">
        <v>1.1999999999999993</v>
      </c>
      <c r="K174" s="46">
        <v>1.8000000000000007</v>
      </c>
      <c r="L174" s="46">
        <v>1.5</v>
      </c>
      <c r="M174" s="46">
        <v>1.3999999999999986</v>
      </c>
      <c r="N174" s="46">
        <v>1.8000000000000007</v>
      </c>
      <c r="O174" s="46">
        <v>2</v>
      </c>
      <c r="P174" s="46">
        <v>2.5</v>
      </c>
      <c r="Q174" s="46">
        <v>1.5</v>
      </c>
      <c r="R174" s="46">
        <v>2.4000000000000004</v>
      </c>
      <c r="S174" s="46">
        <v>2.6999999999999993</v>
      </c>
      <c r="T174" s="46">
        <v>1.8000000000000007</v>
      </c>
      <c r="U174" s="46">
        <v>1.3000000000000007</v>
      </c>
      <c r="V174" s="46">
        <v>2.5</v>
      </c>
      <c r="W174" s="46">
        <v>2.1999999999999993</v>
      </c>
      <c r="X174" s="46">
        <v>1.5</v>
      </c>
      <c r="Y174" s="46">
        <v>2</v>
      </c>
      <c r="Z174" s="46">
        <v>2.4000000000000004</v>
      </c>
      <c r="AA174" s="46">
        <v>1.8000000000000007</v>
      </c>
      <c r="AB174" s="46">
        <v>2.6999999999999993</v>
      </c>
      <c r="AC174" s="46">
        <v>1.6000000000000014</v>
      </c>
      <c r="AD174" s="46">
        <v>1.6999999999999993</v>
      </c>
      <c r="AE174" s="46">
        <v>2.5</v>
      </c>
      <c r="AF174" s="46">
        <v>1.8999999999999986</v>
      </c>
      <c r="AG174" s="46">
        <v>2.6999999999999993</v>
      </c>
      <c r="AH174" s="46">
        <v>1.8000000000000007</v>
      </c>
      <c r="AI174" s="46">
        <v>1.8000000000000007</v>
      </c>
      <c r="AJ174" s="46">
        <v>67.199999999999989</v>
      </c>
    </row>
    <row r="175" spans="1:36" x14ac:dyDescent="0.25">
      <c r="A175" t="s">
        <v>351</v>
      </c>
      <c r="B175" s="46">
        <v>2.5999999999999996</v>
      </c>
      <c r="C175" s="46">
        <v>2.5</v>
      </c>
      <c r="D175" s="46">
        <v>2.4000000000000004</v>
      </c>
      <c r="E175" s="46">
        <v>2.8000000000000007</v>
      </c>
      <c r="F175" s="46">
        <v>2.3000000000000007</v>
      </c>
      <c r="G175" s="46">
        <v>3.3000000000000007</v>
      </c>
      <c r="H175" s="46">
        <v>2.8000000000000007</v>
      </c>
      <c r="I175" s="46">
        <v>2.5999999999999996</v>
      </c>
      <c r="J175" s="46">
        <v>1.8999999999999986</v>
      </c>
      <c r="K175" s="46">
        <v>2.5999999999999996</v>
      </c>
      <c r="L175" s="46">
        <v>2.5999999999999996</v>
      </c>
      <c r="M175" s="46">
        <v>2.5999999999999996</v>
      </c>
      <c r="N175" s="46">
        <v>2</v>
      </c>
      <c r="O175" s="46">
        <v>2.9000000000000004</v>
      </c>
      <c r="P175" s="46">
        <v>2.5</v>
      </c>
      <c r="Q175" s="46">
        <v>3</v>
      </c>
      <c r="R175" s="46">
        <v>2.4000000000000004</v>
      </c>
      <c r="S175" s="46">
        <v>2.5</v>
      </c>
      <c r="T175" s="46">
        <v>2.9000000000000004</v>
      </c>
      <c r="U175" s="46">
        <v>1.1000000000000014</v>
      </c>
      <c r="V175" s="46">
        <v>3.1999999999999993</v>
      </c>
      <c r="W175" s="46">
        <v>2.6999999999999993</v>
      </c>
      <c r="X175" s="46">
        <v>2.3000000000000007</v>
      </c>
      <c r="Y175" s="46">
        <v>2.4000000000000004</v>
      </c>
      <c r="Z175" s="46">
        <v>2.3000000000000007</v>
      </c>
      <c r="AA175" s="46">
        <v>3.0999999999999996</v>
      </c>
      <c r="AB175" s="46">
        <v>2</v>
      </c>
      <c r="AC175" s="46">
        <v>1.8999999999999986</v>
      </c>
      <c r="AD175" s="46">
        <v>3.1999999999999993</v>
      </c>
      <c r="AE175" s="46">
        <v>2.8000000000000007</v>
      </c>
      <c r="AF175" s="46">
        <v>1.8000000000000007</v>
      </c>
      <c r="AG175" s="46">
        <v>2.4000000000000004</v>
      </c>
      <c r="AH175" s="46">
        <v>2.4000000000000004</v>
      </c>
      <c r="AI175" s="46">
        <v>2.4000000000000004</v>
      </c>
      <c r="AJ175" s="46">
        <v>85.2</v>
      </c>
    </row>
    <row r="176" spans="1:36" x14ac:dyDescent="0.25">
      <c r="A176" t="s">
        <v>352</v>
      </c>
      <c r="B176" s="46">
        <v>1.5</v>
      </c>
      <c r="C176" s="46">
        <v>3.8000000000000007</v>
      </c>
      <c r="D176" s="46">
        <v>2.3000000000000007</v>
      </c>
      <c r="E176" s="46">
        <v>2.4000000000000004</v>
      </c>
      <c r="F176" s="46">
        <v>3.4000000000000004</v>
      </c>
      <c r="G176" s="46">
        <v>2.5</v>
      </c>
      <c r="H176" s="46">
        <v>3.9000000000000004</v>
      </c>
      <c r="I176" s="46">
        <v>1.3999999999999986</v>
      </c>
      <c r="J176" s="46">
        <v>1.1000000000000014</v>
      </c>
      <c r="K176" s="46">
        <v>1.6000000000000014</v>
      </c>
      <c r="L176" s="46">
        <v>2.5</v>
      </c>
      <c r="M176" s="46">
        <v>2.1999999999999993</v>
      </c>
      <c r="N176" s="46">
        <v>2.5999999999999996</v>
      </c>
      <c r="O176" s="46">
        <v>3.3000000000000007</v>
      </c>
      <c r="P176" s="46">
        <v>4.4000000000000004</v>
      </c>
      <c r="Q176" s="46">
        <v>1.8000000000000007</v>
      </c>
      <c r="R176" s="46">
        <v>2.8000000000000007</v>
      </c>
      <c r="S176" s="46">
        <v>4.9000000000000004</v>
      </c>
      <c r="T176" s="46">
        <v>3</v>
      </c>
      <c r="U176" s="46">
        <v>1.5</v>
      </c>
      <c r="V176" s="46">
        <v>3.4000000000000004</v>
      </c>
      <c r="W176" s="46">
        <v>4.0999999999999996</v>
      </c>
      <c r="X176" s="46">
        <v>2.6999999999999993</v>
      </c>
      <c r="Y176" s="46">
        <v>2.3000000000000007</v>
      </c>
      <c r="Z176" s="46">
        <v>3.5</v>
      </c>
      <c r="AA176" s="46">
        <v>2.1999999999999993</v>
      </c>
      <c r="AB176" s="46">
        <v>3.8000000000000007</v>
      </c>
      <c r="AC176" s="46">
        <v>2.3000000000000007</v>
      </c>
      <c r="AD176" s="46">
        <v>1.6999999999999993</v>
      </c>
      <c r="AE176" s="46">
        <v>3.1999999999999993</v>
      </c>
      <c r="AF176" s="46">
        <v>1.8999999999999986</v>
      </c>
      <c r="AG176" s="46">
        <v>4.3000000000000007</v>
      </c>
      <c r="AH176" s="46">
        <v>2.1999999999999993</v>
      </c>
      <c r="AI176" s="46">
        <v>2</v>
      </c>
      <c r="AJ176" s="46">
        <v>92.5</v>
      </c>
    </row>
    <row r="177" spans="1:36" x14ac:dyDescent="0.25">
      <c r="A177" t="s">
        <v>353</v>
      </c>
      <c r="B177" s="46">
        <v>1.5</v>
      </c>
      <c r="C177" s="46">
        <v>3.1999999999999993</v>
      </c>
      <c r="D177" s="46">
        <v>1.6999999999999993</v>
      </c>
      <c r="E177" s="46">
        <v>1.6000000000000014</v>
      </c>
      <c r="F177" s="46">
        <v>3.1999999999999993</v>
      </c>
      <c r="G177" s="46">
        <v>1.6999999999999993</v>
      </c>
      <c r="H177" s="46">
        <v>3.5999999999999996</v>
      </c>
      <c r="I177" s="46">
        <v>1.3000000000000007</v>
      </c>
      <c r="J177" s="46">
        <v>1.6000000000000014</v>
      </c>
      <c r="K177" s="46">
        <v>1</v>
      </c>
      <c r="L177" s="46">
        <v>1.8000000000000007</v>
      </c>
      <c r="M177" s="46">
        <v>1.3000000000000007</v>
      </c>
      <c r="N177" s="46">
        <v>2.5</v>
      </c>
      <c r="O177" s="46">
        <v>2.4000000000000004</v>
      </c>
      <c r="P177" s="46">
        <v>4.3000000000000007</v>
      </c>
      <c r="Q177" s="46">
        <v>1.3999999999999986</v>
      </c>
      <c r="R177" s="46">
        <v>3</v>
      </c>
      <c r="S177" s="46">
        <v>4.4000000000000004</v>
      </c>
      <c r="T177" s="46">
        <v>2.1999999999999993</v>
      </c>
      <c r="U177" s="46">
        <v>1.8999999999999986</v>
      </c>
      <c r="V177" s="46">
        <v>2.5999999999999996</v>
      </c>
      <c r="W177" s="46">
        <v>3.1999999999999993</v>
      </c>
      <c r="X177" s="46">
        <v>2</v>
      </c>
      <c r="Y177" s="46">
        <v>2</v>
      </c>
      <c r="Z177" s="46">
        <v>3.5999999999999996</v>
      </c>
      <c r="AA177" s="46">
        <v>1.6000000000000014</v>
      </c>
      <c r="AB177" s="46">
        <v>3.5</v>
      </c>
      <c r="AC177" s="46">
        <v>1.5</v>
      </c>
      <c r="AD177" s="46">
        <v>1.5</v>
      </c>
      <c r="AE177" s="46">
        <v>2.1999999999999993</v>
      </c>
      <c r="AF177" s="46">
        <v>1.1000000000000014</v>
      </c>
      <c r="AG177" s="46">
        <v>2.9000000000000004</v>
      </c>
      <c r="AH177" s="46">
        <v>1.5</v>
      </c>
      <c r="AI177" s="46">
        <v>1.3999999999999986</v>
      </c>
      <c r="AJ177" s="46">
        <v>76.200000000000017</v>
      </c>
    </row>
    <row r="178" spans="1:36" x14ac:dyDescent="0.25">
      <c r="A178" t="s">
        <v>354</v>
      </c>
      <c r="B178" s="46">
        <v>1.6999999999999993</v>
      </c>
      <c r="C178" s="46">
        <v>2.5</v>
      </c>
      <c r="D178" s="46">
        <v>2.0999999999999996</v>
      </c>
      <c r="E178" s="46">
        <v>1.6999999999999993</v>
      </c>
      <c r="F178" s="46">
        <v>2.3000000000000007</v>
      </c>
      <c r="G178" s="46">
        <v>1.8999999999999986</v>
      </c>
      <c r="H178" s="46">
        <v>2.5</v>
      </c>
      <c r="I178" s="46">
        <v>2.4000000000000004</v>
      </c>
      <c r="J178" s="46">
        <v>2.0999999999999996</v>
      </c>
      <c r="K178" s="46">
        <v>2.3000000000000007</v>
      </c>
      <c r="L178" s="46">
        <v>1.6000000000000014</v>
      </c>
      <c r="M178" s="46">
        <v>2</v>
      </c>
      <c r="N178" s="46">
        <v>2.6999999999999993</v>
      </c>
      <c r="O178" s="46">
        <v>2.4000000000000004</v>
      </c>
      <c r="P178" s="46">
        <v>3.0999999999999996</v>
      </c>
      <c r="Q178" s="46">
        <v>1.8000000000000007</v>
      </c>
      <c r="R178" s="46">
        <v>2.1999999999999993</v>
      </c>
      <c r="S178" s="46">
        <v>2.6999999999999993</v>
      </c>
      <c r="T178" s="46">
        <v>1.8000000000000007</v>
      </c>
      <c r="U178" s="46">
        <v>2.6999999999999993</v>
      </c>
      <c r="V178" s="46">
        <v>2</v>
      </c>
      <c r="W178" s="46">
        <v>2.5</v>
      </c>
      <c r="X178" s="46">
        <v>2.1999999999999993</v>
      </c>
      <c r="Y178" s="46">
        <v>2.1999999999999993</v>
      </c>
      <c r="Z178" s="46">
        <v>2.0999999999999996</v>
      </c>
      <c r="AA178" s="46">
        <v>2.1999999999999993</v>
      </c>
      <c r="AB178" s="46">
        <v>2.5999999999999996</v>
      </c>
      <c r="AC178" s="46">
        <v>1.8999999999999986</v>
      </c>
      <c r="AD178" s="46">
        <v>2.3000000000000007</v>
      </c>
      <c r="AE178" s="46">
        <v>3</v>
      </c>
      <c r="AF178" s="46">
        <v>1.8000000000000007</v>
      </c>
      <c r="AG178" s="46">
        <v>2.6999999999999993</v>
      </c>
      <c r="AH178" s="46">
        <v>2.0999999999999996</v>
      </c>
      <c r="AI178" s="46">
        <v>2</v>
      </c>
      <c r="AJ178" s="46">
        <v>76.099999999999994</v>
      </c>
    </row>
    <row r="179" spans="1:36" x14ac:dyDescent="0.25">
      <c r="A179" t="s">
        <v>355</v>
      </c>
      <c r="B179" s="46">
        <v>1.3999999999999986</v>
      </c>
      <c r="C179" s="46">
        <v>1.6999999999999993</v>
      </c>
      <c r="D179" s="46">
        <v>1.6000000000000014</v>
      </c>
      <c r="E179" s="46">
        <v>1.6999999999999993</v>
      </c>
      <c r="F179" s="46">
        <v>2.1999999999999993</v>
      </c>
      <c r="G179" s="46">
        <v>2.1999999999999993</v>
      </c>
      <c r="H179" s="46">
        <v>1.3000000000000007</v>
      </c>
      <c r="I179" s="46">
        <v>2.1999999999999993</v>
      </c>
      <c r="J179" s="46">
        <v>1.8000000000000007</v>
      </c>
      <c r="K179" s="46">
        <v>2.0999999999999996</v>
      </c>
      <c r="L179" s="46">
        <v>1.1000000000000014</v>
      </c>
      <c r="M179" s="46">
        <v>2</v>
      </c>
      <c r="N179" s="46">
        <v>1.3000000000000007</v>
      </c>
      <c r="O179" s="46">
        <v>1.3999999999999986</v>
      </c>
      <c r="P179" s="46">
        <v>2.1999999999999993</v>
      </c>
      <c r="Q179" s="46">
        <v>1.1999999999999993</v>
      </c>
      <c r="R179" s="46">
        <v>1.3000000000000007</v>
      </c>
      <c r="S179" s="46">
        <v>1.8999999999999986</v>
      </c>
      <c r="T179" s="46">
        <v>1.5</v>
      </c>
      <c r="U179" s="46">
        <v>2.3000000000000007</v>
      </c>
      <c r="V179" s="46">
        <v>1.6000000000000014</v>
      </c>
      <c r="W179" s="46">
        <v>1.6999999999999993</v>
      </c>
      <c r="X179" s="46">
        <v>1.1999999999999993</v>
      </c>
      <c r="Y179" s="46">
        <v>1.5</v>
      </c>
      <c r="Z179" s="46">
        <v>1.3000000000000007</v>
      </c>
      <c r="AA179" s="46">
        <v>1.3000000000000007</v>
      </c>
      <c r="AB179" s="46">
        <v>1.6000000000000014</v>
      </c>
      <c r="AC179" s="46">
        <v>1.5</v>
      </c>
      <c r="AD179" s="46">
        <v>2.1999999999999993</v>
      </c>
      <c r="AE179" s="46">
        <v>1.6999999999999993</v>
      </c>
      <c r="AF179" s="46">
        <v>1.6000000000000014</v>
      </c>
      <c r="AG179" s="46">
        <v>1.6999999999999993</v>
      </c>
      <c r="AH179" s="46">
        <v>1.6000000000000014</v>
      </c>
      <c r="AI179" s="46">
        <v>2.0999999999999996</v>
      </c>
      <c r="AJ179" s="46">
        <v>56.999999999999986</v>
      </c>
    </row>
    <row r="180" spans="1:36" x14ac:dyDescent="0.25">
      <c r="A180" t="s">
        <v>356</v>
      </c>
      <c r="B180" s="46">
        <v>0</v>
      </c>
      <c r="C180" s="46">
        <v>0.30000000000000071</v>
      </c>
      <c r="D180" s="46">
        <v>0</v>
      </c>
      <c r="E180" s="46">
        <v>0.19999999999999929</v>
      </c>
      <c r="F180" s="46">
        <v>1.1000000000000014</v>
      </c>
      <c r="G180" s="46">
        <v>0.30000000000000071</v>
      </c>
      <c r="H180" s="46">
        <v>0.60000000000000142</v>
      </c>
      <c r="I180" s="46">
        <v>0</v>
      </c>
      <c r="J180" s="46">
        <v>0</v>
      </c>
      <c r="K180" s="46">
        <v>0</v>
      </c>
      <c r="L180" s="46">
        <v>0</v>
      </c>
      <c r="M180" s="46">
        <v>0</v>
      </c>
      <c r="N180" s="46">
        <v>0.69999999999999929</v>
      </c>
      <c r="O180" s="46">
        <v>0.19999999999999929</v>
      </c>
      <c r="P180" s="46">
        <v>1.8000000000000007</v>
      </c>
      <c r="Q180" s="46">
        <v>0</v>
      </c>
      <c r="R180" s="46">
        <v>0.39999999999999858</v>
      </c>
      <c r="S180" s="46">
        <v>0.69999999999999929</v>
      </c>
      <c r="T180" s="46">
        <v>0.10000000000000142</v>
      </c>
      <c r="U180" s="46">
        <v>0</v>
      </c>
      <c r="V180" s="46">
        <v>0.30000000000000071</v>
      </c>
      <c r="W180" s="46">
        <v>1</v>
      </c>
      <c r="X180" s="46">
        <v>0</v>
      </c>
      <c r="Y180" s="46">
        <v>0</v>
      </c>
      <c r="Z180" s="46">
        <v>0.30000000000000071</v>
      </c>
      <c r="AA180" s="46">
        <v>0.30000000000000071</v>
      </c>
      <c r="AB180" s="46">
        <v>1.1000000000000014</v>
      </c>
      <c r="AC180" s="46">
        <v>0.39999999999999858</v>
      </c>
      <c r="AD180" s="46">
        <v>0</v>
      </c>
      <c r="AE180" s="46">
        <v>0.89999999999999858</v>
      </c>
      <c r="AF180" s="46">
        <v>0.10000000000000142</v>
      </c>
      <c r="AG180" s="46">
        <v>1.5</v>
      </c>
      <c r="AH180" s="46">
        <v>0.80000000000000071</v>
      </c>
      <c r="AI180" s="46">
        <v>0.60000000000000142</v>
      </c>
      <c r="AJ180" s="46">
        <v>13.700000000000006</v>
      </c>
    </row>
    <row r="181" spans="1:36" x14ac:dyDescent="0.25">
      <c r="A181" t="s">
        <v>357</v>
      </c>
      <c r="B181" s="46">
        <v>0</v>
      </c>
      <c r="C181" s="46">
        <v>0</v>
      </c>
      <c r="D181" s="46">
        <v>0</v>
      </c>
      <c r="E181" s="46">
        <v>0</v>
      </c>
      <c r="F181" s="46">
        <v>0</v>
      </c>
      <c r="G181" s="46">
        <v>0</v>
      </c>
      <c r="H181" s="46">
        <v>0.19999999999999929</v>
      </c>
      <c r="I181" s="46">
        <v>0</v>
      </c>
      <c r="J181" s="46">
        <v>0</v>
      </c>
      <c r="K181" s="46">
        <v>0</v>
      </c>
      <c r="L181" s="46">
        <v>0</v>
      </c>
      <c r="M181" s="46">
        <v>0</v>
      </c>
      <c r="N181" s="46">
        <v>0.39999999999999858</v>
      </c>
      <c r="O181" s="46">
        <v>0</v>
      </c>
      <c r="P181" s="46">
        <v>1</v>
      </c>
      <c r="Q181" s="46">
        <v>0</v>
      </c>
      <c r="R181" s="46">
        <v>0.10000000000000142</v>
      </c>
      <c r="S181" s="46">
        <v>0.30000000000000071</v>
      </c>
      <c r="T181" s="46">
        <v>0</v>
      </c>
      <c r="U181" s="46">
        <v>0</v>
      </c>
      <c r="V181" s="46">
        <v>0</v>
      </c>
      <c r="W181" s="46">
        <v>0.39999999999999858</v>
      </c>
      <c r="X181" s="46">
        <v>0</v>
      </c>
      <c r="Y181" s="46">
        <v>0</v>
      </c>
      <c r="Z181" s="46">
        <v>0</v>
      </c>
      <c r="AA181" s="46">
        <v>0</v>
      </c>
      <c r="AB181" s="46">
        <v>0</v>
      </c>
      <c r="AC181" s="46">
        <v>0</v>
      </c>
      <c r="AD181" s="46">
        <v>0</v>
      </c>
      <c r="AE181" s="46">
        <v>0</v>
      </c>
      <c r="AF181" s="46">
        <v>0</v>
      </c>
      <c r="AG181" s="46">
        <v>0.10000000000000142</v>
      </c>
      <c r="AH181" s="46">
        <v>0</v>
      </c>
      <c r="AI181" s="46">
        <v>0</v>
      </c>
      <c r="AJ181" s="46">
        <v>2.5</v>
      </c>
    </row>
    <row r="182" spans="1:36" x14ac:dyDescent="0.25">
      <c r="A182" t="s">
        <v>358</v>
      </c>
      <c r="B182" s="46">
        <v>0</v>
      </c>
      <c r="C182" s="46">
        <v>0</v>
      </c>
      <c r="D182" s="46">
        <v>0</v>
      </c>
      <c r="E182" s="46">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0</v>
      </c>
      <c r="V182" s="46">
        <v>0</v>
      </c>
      <c r="W182" s="46">
        <v>0</v>
      </c>
      <c r="X182" s="46">
        <v>0</v>
      </c>
      <c r="Y182" s="46">
        <v>0</v>
      </c>
      <c r="Z182" s="46">
        <v>0</v>
      </c>
      <c r="AA182" s="46">
        <v>0</v>
      </c>
      <c r="AB182" s="46">
        <v>0</v>
      </c>
      <c r="AC182" s="46">
        <v>0</v>
      </c>
      <c r="AD182" s="46">
        <v>0</v>
      </c>
      <c r="AE182" s="46">
        <v>0</v>
      </c>
      <c r="AF182" s="46">
        <v>0</v>
      </c>
      <c r="AG182" s="46">
        <v>0</v>
      </c>
      <c r="AH182" s="46">
        <v>0</v>
      </c>
      <c r="AI182" s="46">
        <v>0</v>
      </c>
      <c r="AJ182" s="46">
        <v>0</v>
      </c>
    </row>
    <row r="183" spans="1:36" x14ac:dyDescent="0.25">
      <c r="A183" t="s">
        <v>359</v>
      </c>
      <c r="B183" s="46">
        <v>0</v>
      </c>
      <c r="C183" s="46">
        <v>0</v>
      </c>
      <c r="D183" s="46">
        <v>0</v>
      </c>
      <c r="E183" s="46">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0</v>
      </c>
      <c r="V183" s="46">
        <v>0</v>
      </c>
      <c r="W183" s="46">
        <v>0</v>
      </c>
      <c r="X183" s="46">
        <v>0</v>
      </c>
      <c r="Y183" s="46">
        <v>0</v>
      </c>
      <c r="Z183" s="46">
        <v>0</v>
      </c>
      <c r="AA183" s="46">
        <v>0</v>
      </c>
      <c r="AB183" s="46">
        <v>0</v>
      </c>
      <c r="AC183" s="46">
        <v>0</v>
      </c>
      <c r="AD183" s="46">
        <v>0</v>
      </c>
      <c r="AE183" s="46">
        <v>0</v>
      </c>
      <c r="AF183" s="46">
        <v>0</v>
      </c>
      <c r="AG183" s="46">
        <v>0</v>
      </c>
      <c r="AH183" s="46">
        <v>0</v>
      </c>
      <c r="AI183" s="46">
        <v>0</v>
      </c>
      <c r="AJ183" s="46">
        <v>0</v>
      </c>
    </row>
    <row r="184" spans="1:36" x14ac:dyDescent="0.25">
      <c r="A184" t="s">
        <v>360</v>
      </c>
      <c r="B184" s="46">
        <v>0</v>
      </c>
      <c r="C184" s="46">
        <v>0</v>
      </c>
      <c r="D184" s="46">
        <v>0</v>
      </c>
      <c r="E184" s="46">
        <v>0</v>
      </c>
      <c r="F184" s="46">
        <v>0</v>
      </c>
      <c r="G184" s="46">
        <v>0</v>
      </c>
      <c r="H184" s="46">
        <v>0</v>
      </c>
      <c r="I184" s="46">
        <v>0</v>
      </c>
      <c r="J184" s="46">
        <v>0</v>
      </c>
      <c r="K184" s="46">
        <v>0</v>
      </c>
      <c r="L184" s="46">
        <v>0</v>
      </c>
      <c r="M184" s="46">
        <v>0</v>
      </c>
      <c r="N184" s="46">
        <v>0</v>
      </c>
      <c r="O184" s="46">
        <v>0</v>
      </c>
      <c r="P184" s="46">
        <v>0</v>
      </c>
      <c r="Q184" s="46">
        <v>0</v>
      </c>
      <c r="R184" s="46">
        <v>0</v>
      </c>
      <c r="S184" s="46">
        <v>0</v>
      </c>
      <c r="T184" s="46">
        <v>0</v>
      </c>
      <c r="U184" s="46">
        <v>0</v>
      </c>
      <c r="V184" s="46">
        <v>0</v>
      </c>
      <c r="W184" s="46">
        <v>0</v>
      </c>
      <c r="X184" s="46">
        <v>0</v>
      </c>
      <c r="Y184" s="46">
        <v>0</v>
      </c>
      <c r="Z184" s="46">
        <v>0</v>
      </c>
      <c r="AA184" s="46">
        <v>0</v>
      </c>
      <c r="AB184" s="46">
        <v>0</v>
      </c>
      <c r="AC184" s="46">
        <v>0</v>
      </c>
      <c r="AD184" s="46">
        <v>0</v>
      </c>
      <c r="AE184" s="46">
        <v>0</v>
      </c>
      <c r="AF184" s="46">
        <v>0</v>
      </c>
      <c r="AG184" s="46">
        <v>0</v>
      </c>
      <c r="AH184" s="46">
        <v>0</v>
      </c>
      <c r="AI184" s="46">
        <v>0</v>
      </c>
      <c r="AJ184" s="46">
        <v>0</v>
      </c>
    </row>
    <row r="185" spans="1:36" x14ac:dyDescent="0.25">
      <c r="A185" t="s">
        <v>361</v>
      </c>
      <c r="B185" s="46">
        <v>0</v>
      </c>
      <c r="C185" s="46">
        <v>1.6000000000000014</v>
      </c>
      <c r="D185" s="46">
        <v>1</v>
      </c>
      <c r="E185" s="46">
        <v>0.80000000000000071</v>
      </c>
      <c r="F185" s="46">
        <v>1.5</v>
      </c>
      <c r="G185" s="46">
        <v>0.60000000000000142</v>
      </c>
      <c r="H185" s="46">
        <v>0.80000000000000071</v>
      </c>
      <c r="I185" s="46">
        <v>0</v>
      </c>
      <c r="J185" s="46">
        <v>0</v>
      </c>
      <c r="K185" s="46">
        <v>0.60000000000000142</v>
      </c>
      <c r="L185" s="46">
        <v>0</v>
      </c>
      <c r="M185" s="46">
        <v>0.69999999999999929</v>
      </c>
      <c r="N185" s="46">
        <v>1</v>
      </c>
      <c r="O185" s="46">
        <v>0.19999999999999929</v>
      </c>
      <c r="P185" s="46">
        <v>1.6000000000000014</v>
      </c>
      <c r="Q185" s="46">
        <v>0.10000000000000142</v>
      </c>
      <c r="R185" s="46">
        <v>0.5</v>
      </c>
      <c r="S185" s="46">
        <v>1.1999999999999993</v>
      </c>
      <c r="T185" s="46">
        <v>0.89999999999999858</v>
      </c>
      <c r="U185" s="46">
        <v>0</v>
      </c>
      <c r="V185" s="46">
        <v>1.1000000000000014</v>
      </c>
      <c r="W185" s="46">
        <v>0.10000000000000142</v>
      </c>
      <c r="X185" s="46">
        <v>0.89999999999999858</v>
      </c>
      <c r="Y185" s="46">
        <v>0.69999999999999929</v>
      </c>
      <c r="Z185" s="46">
        <v>0.60000000000000142</v>
      </c>
      <c r="AA185" s="46">
        <v>0.30000000000000071</v>
      </c>
      <c r="AB185" s="46">
        <v>1.1000000000000014</v>
      </c>
      <c r="AC185" s="46">
        <v>0.69999999999999929</v>
      </c>
      <c r="AD185" s="46">
        <v>0.39999999999999858</v>
      </c>
      <c r="AE185" s="46">
        <v>1.3000000000000007</v>
      </c>
      <c r="AF185" s="46">
        <v>0.89999999999999858</v>
      </c>
      <c r="AG185" s="46">
        <v>1.1000000000000014</v>
      </c>
      <c r="AH185" s="46">
        <v>1.1000000000000014</v>
      </c>
      <c r="AI185" s="46">
        <v>1.3000000000000007</v>
      </c>
      <c r="AJ185" s="46">
        <v>24.70000000000001</v>
      </c>
    </row>
    <row r="186" spans="1:36" x14ac:dyDescent="0.25">
      <c r="A186" t="s">
        <v>362</v>
      </c>
      <c r="B186" s="46">
        <v>0</v>
      </c>
      <c r="C186" s="46">
        <v>0</v>
      </c>
      <c r="D186" s="46">
        <v>0</v>
      </c>
      <c r="E186" s="46">
        <v>0</v>
      </c>
      <c r="F186" s="46">
        <v>0.19999999999999929</v>
      </c>
      <c r="G186" s="46">
        <v>0</v>
      </c>
      <c r="H186" s="46">
        <v>0.19999999999999929</v>
      </c>
      <c r="I186" s="46">
        <v>0</v>
      </c>
      <c r="J186" s="46">
        <v>0</v>
      </c>
      <c r="K186" s="46">
        <v>0</v>
      </c>
      <c r="L186" s="46">
        <v>0</v>
      </c>
      <c r="M186" s="46">
        <v>0</v>
      </c>
      <c r="N186" s="46">
        <v>0.60000000000000142</v>
      </c>
      <c r="O186" s="46">
        <v>0</v>
      </c>
      <c r="P186" s="46">
        <v>1</v>
      </c>
      <c r="Q186" s="46">
        <v>0</v>
      </c>
      <c r="R186" s="46">
        <v>0</v>
      </c>
      <c r="S186" s="46">
        <v>0</v>
      </c>
      <c r="T186" s="46">
        <v>0</v>
      </c>
      <c r="U186" s="46">
        <v>0</v>
      </c>
      <c r="V186" s="46">
        <v>0</v>
      </c>
      <c r="W186" s="46">
        <v>0</v>
      </c>
      <c r="X186" s="46">
        <v>0</v>
      </c>
      <c r="Y186" s="46">
        <v>0</v>
      </c>
      <c r="Z186" s="46">
        <v>0</v>
      </c>
      <c r="AA186" s="46">
        <v>0</v>
      </c>
      <c r="AB186" s="46">
        <v>0.39999999999999858</v>
      </c>
      <c r="AC186" s="46">
        <v>0</v>
      </c>
      <c r="AD186" s="46">
        <v>0</v>
      </c>
      <c r="AE186" s="46">
        <v>0.80000000000000071</v>
      </c>
      <c r="AF186" s="46">
        <v>0.10000000000000142</v>
      </c>
      <c r="AG186" s="46">
        <v>1.1999999999999993</v>
      </c>
      <c r="AH186" s="46">
        <v>0.5</v>
      </c>
      <c r="AI186" s="46">
        <v>0.39999999999999858</v>
      </c>
      <c r="AJ186" s="46">
        <v>5.3999999999999986</v>
      </c>
    </row>
    <row r="187" spans="1:36" x14ac:dyDescent="0.25">
      <c r="A187" t="s">
        <v>363</v>
      </c>
      <c r="B187" s="46">
        <v>0</v>
      </c>
      <c r="C187" s="46">
        <v>1.1999999999999993</v>
      </c>
      <c r="D187" s="46">
        <v>0.5</v>
      </c>
      <c r="E187" s="46">
        <v>0.30000000000000071</v>
      </c>
      <c r="F187" s="46">
        <v>1.1999999999999993</v>
      </c>
      <c r="G187" s="46">
        <v>0.30000000000000071</v>
      </c>
      <c r="H187" s="46">
        <v>0</v>
      </c>
      <c r="I187" s="46">
        <v>0</v>
      </c>
      <c r="J187" s="46">
        <v>0</v>
      </c>
      <c r="K187" s="46">
        <v>0.19999999999999929</v>
      </c>
      <c r="L187" s="46">
        <v>0</v>
      </c>
      <c r="M187" s="46">
        <v>0.30000000000000071</v>
      </c>
      <c r="N187" s="46">
        <v>1.1000000000000014</v>
      </c>
      <c r="O187" s="46">
        <v>0.10000000000000142</v>
      </c>
      <c r="P187" s="46">
        <v>1.5</v>
      </c>
      <c r="Q187" s="46">
        <v>0.30000000000000071</v>
      </c>
      <c r="R187" s="46">
        <v>0.10000000000000142</v>
      </c>
      <c r="S187" s="46">
        <v>1.1999999999999993</v>
      </c>
      <c r="T187" s="46">
        <v>0</v>
      </c>
      <c r="U187" s="46">
        <v>0.60000000000000142</v>
      </c>
      <c r="V187" s="46">
        <v>0.19999999999999929</v>
      </c>
      <c r="W187" s="46">
        <v>0</v>
      </c>
      <c r="X187" s="46">
        <v>0.80000000000000071</v>
      </c>
      <c r="Y187" s="46">
        <v>0.80000000000000071</v>
      </c>
      <c r="Z187" s="46">
        <v>0.5</v>
      </c>
      <c r="AA187" s="46">
        <v>0.30000000000000071</v>
      </c>
      <c r="AB187" s="46">
        <v>1.1999999999999993</v>
      </c>
      <c r="AC187" s="46">
        <v>1.1999999999999993</v>
      </c>
      <c r="AD187" s="46">
        <v>0.19999999999999929</v>
      </c>
      <c r="AE187" s="46">
        <v>1.1000000000000014</v>
      </c>
      <c r="AF187" s="46">
        <v>0.80000000000000071</v>
      </c>
      <c r="AG187" s="46">
        <v>1.6000000000000014</v>
      </c>
      <c r="AH187" s="46">
        <v>1.3999999999999986</v>
      </c>
      <c r="AI187" s="46">
        <v>1</v>
      </c>
      <c r="AJ187" s="46">
        <v>20.000000000000007</v>
      </c>
    </row>
    <row r="188" spans="1:36" x14ac:dyDescent="0.25">
      <c r="A188" t="s">
        <v>364</v>
      </c>
      <c r="B188" s="46">
        <v>1.6000000000000014</v>
      </c>
      <c r="C188" s="46">
        <v>2.3000000000000007</v>
      </c>
      <c r="D188" s="46">
        <v>2.0999999999999996</v>
      </c>
      <c r="E188" s="46">
        <v>1.6999999999999993</v>
      </c>
      <c r="F188" s="46">
        <v>2.4000000000000004</v>
      </c>
      <c r="G188" s="46">
        <v>2.4000000000000004</v>
      </c>
      <c r="H188" s="46">
        <v>3.0999999999999996</v>
      </c>
      <c r="I188" s="46">
        <v>2</v>
      </c>
      <c r="J188" s="46">
        <v>2.0999999999999996</v>
      </c>
      <c r="K188" s="46">
        <v>2</v>
      </c>
      <c r="L188" s="46">
        <v>2.5</v>
      </c>
      <c r="M188" s="46">
        <v>2.1999999999999993</v>
      </c>
      <c r="N188" s="46">
        <v>1.3000000000000007</v>
      </c>
      <c r="O188" s="46">
        <v>2.9000000000000004</v>
      </c>
      <c r="P188" s="46">
        <v>3.1999999999999993</v>
      </c>
      <c r="Q188" s="46">
        <v>2.5999999999999996</v>
      </c>
      <c r="R188" s="46">
        <v>2</v>
      </c>
      <c r="S188" s="46">
        <v>3</v>
      </c>
      <c r="T188" s="46">
        <v>1.6000000000000014</v>
      </c>
      <c r="U188" s="46">
        <v>2.5</v>
      </c>
      <c r="V188" s="46">
        <v>2.5999999999999996</v>
      </c>
      <c r="W188" s="46">
        <v>2.4000000000000004</v>
      </c>
      <c r="X188" s="46">
        <v>1.6000000000000014</v>
      </c>
      <c r="Y188" s="46">
        <v>2</v>
      </c>
      <c r="Z188" s="46">
        <v>2.4000000000000004</v>
      </c>
      <c r="AA188" s="46">
        <v>2.9000000000000004</v>
      </c>
      <c r="AB188" s="46">
        <v>2.6999999999999993</v>
      </c>
      <c r="AC188" s="46">
        <v>1.3999999999999986</v>
      </c>
      <c r="AD188" s="46">
        <v>2.0999999999999996</v>
      </c>
      <c r="AE188" s="46">
        <v>1.6999999999999993</v>
      </c>
      <c r="AF188" s="46">
        <v>1.8999999999999986</v>
      </c>
      <c r="AG188" s="46">
        <v>2</v>
      </c>
      <c r="AH188" s="46">
        <v>1.6999999999999993</v>
      </c>
      <c r="AI188" s="46">
        <v>1.8999999999999986</v>
      </c>
      <c r="AJ188" s="46">
        <v>74.799999999999983</v>
      </c>
    </row>
    <row r="189" spans="1:36" x14ac:dyDescent="0.25">
      <c r="A189" t="s">
        <v>365</v>
      </c>
      <c r="B189" s="46">
        <v>2.5999999999999996</v>
      </c>
      <c r="C189" s="46">
        <v>3.5999999999999996</v>
      </c>
      <c r="D189" s="46">
        <v>3.1999999999999993</v>
      </c>
      <c r="E189" s="46">
        <v>2.8000000000000007</v>
      </c>
      <c r="F189" s="46">
        <v>3.1999999999999993</v>
      </c>
      <c r="G189" s="46">
        <v>3.1999999999999993</v>
      </c>
      <c r="H189" s="46">
        <v>4</v>
      </c>
      <c r="I189" s="46">
        <v>3.3000000000000007</v>
      </c>
      <c r="J189" s="46">
        <v>2.9000000000000004</v>
      </c>
      <c r="K189" s="46">
        <v>3.3000000000000007</v>
      </c>
      <c r="L189" s="46">
        <v>3.5</v>
      </c>
      <c r="M189" s="46">
        <v>3.0999999999999996</v>
      </c>
      <c r="N189" s="46">
        <v>3</v>
      </c>
      <c r="O189" s="46">
        <v>3.8000000000000007</v>
      </c>
      <c r="P189" s="46">
        <v>3.9000000000000004</v>
      </c>
      <c r="Q189" s="46">
        <v>3.3000000000000007</v>
      </c>
      <c r="R189" s="46">
        <v>3.1999999999999993</v>
      </c>
      <c r="S189" s="46">
        <v>3.9000000000000004</v>
      </c>
      <c r="T189" s="46">
        <v>2.9000000000000004</v>
      </c>
      <c r="U189" s="46">
        <v>3.3000000000000007</v>
      </c>
      <c r="V189" s="46">
        <v>3.5999999999999996</v>
      </c>
      <c r="W189" s="46">
        <v>3.9000000000000004</v>
      </c>
      <c r="X189" s="46">
        <v>3.3000000000000007</v>
      </c>
      <c r="Y189" s="46">
        <v>3.1999999999999993</v>
      </c>
      <c r="Z189" s="46">
        <v>3.0999999999999996</v>
      </c>
      <c r="AA189" s="46">
        <v>3.3000000000000007</v>
      </c>
      <c r="AB189" s="46">
        <v>3.6999999999999993</v>
      </c>
      <c r="AC189" s="46">
        <v>2.5999999999999996</v>
      </c>
      <c r="AD189" s="46">
        <v>2.8000000000000007</v>
      </c>
      <c r="AE189" s="46">
        <v>3.0999999999999996</v>
      </c>
      <c r="AF189" s="46">
        <v>2.8000000000000007</v>
      </c>
      <c r="AG189" s="46">
        <v>3.0999999999999996</v>
      </c>
      <c r="AH189" s="46">
        <v>3.0999999999999996</v>
      </c>
      <c r="AI189" s="46">
        <v>3</v>
      </c>
      <c r="AJ189" s="46">
        <v>110.59999999999997</v>
      </c>
    </row>
    <row r="190" spans="1:36" x14ac:dyDescent="0.25">
      <c r="A190" t="s">
        <v>366</v>
      </c>
      <c r="B190" s="46">
        <v>4.4000000000000004</v>
      </c>
      <c r="C190" s="46">
        <v>4.3000000000000007</v>
      </c>
      <c r="D190" s="46">
        <v>4.4000000000000004</v>
      </c>
      <c r="E190" s="46">
        <v>4.4000000000000004</v>
      </c>
      <c r="F190" s="46">
        <v>3.5999999999999996</v>
      </c>
      <c r="G190" s="46">
        <v>4.9000000000000004</v>
      </c>
      <c r="H190" s="46">
        <v>4.5</v>
      </c>
      <c r="I190" s="46">
        <v>4.5</v>
      </c>
      <c r="J190" s="46">
        <v>4.5</v>
      </c>
      <c r="K190" s="46">
        <v>4.3000000000000007</v>
      </c>
      <c r="L190" s="46">
        <v>4.0999999999999996</v>
      </c>
      <c r="M190" s="46">
        <v>4.1999999999999993</v>
      </c>
      <c r="N190" s="46">
        <v>3.4000000000000004</v>
      </c>
      <c r="O190" s="46">
        <v>4.5999999999999996</v>
      </c>
      <c r="P190" s="46">
        <v>4</v>
      </c>
      <c r="Q190" s="46">
        <v>4.4000000000000004</v>
      </c>
      <c r="R190" s="46">
        <v>3.9000000000000004</v>
      </c>
      <c r="S190" s="46">
        <v>4.4000000000000004</v>
      </c>
      <c r="T190" s="46">
        <v>4.0999999999999996</v>
      </c>
      <c r="U190" s="46">
        <v>4.5999999999999996</v>
      </c>
      <c r="V190" s="46">
        <v>4.1999999999999993</v>
      </c>
      <c r="W190" s="46">
        <v>4.5</v>
      </c>
      <c r="X190" s="46">
        <v>4</v>
      </c>
      <c r="Y190" s="46">
        <v>4.0999999999999996</v>
      </c>
      <c r="Z190" s="46">
        <v>3.5999999999999996</v>
      </c>
      <c r="AA190" s="46">
        <v>4.1999999999999993</v>
      </c>
      <c r="AB190" s="46">
        <v>3.6999999999999993</v>
      </c>
      <c r="AC190" s="46">
        <v>2.6999999999999993</v>
      </c>
      <c r="AD190" s="46">
        <v>4.4000000000000004</v>
      </c>
      <c r="AE190" s="46">
        <v>4.1999999999999993</v>
      </c>
      <c r="AF190" s="46">
        <v>3.1999999999999993</v>
      </c>
      <c r="AG190" s="46">
        <v>3.5</v>
      </c>
      <c r="AH190" s="46">
        <v>3.5</v>
      </c>
      <c r="AI190" s="46">
        <v>3.3000000000000007</v>
      </c>
      <c r="AJ190" s="46">
        <v>138.60000000000002</v>
      </c>
    </row>
    <row r="191" spans="1:36" x14ac:dyDescent="0.25">
      <c r="A191" t="s">
        <v>367</v>
      </c>
      <c r="B191" s="46">
        <v>2</v>
      </c>
      <c r="C191" s="46">
        <v>2.5</v>
      </c>
      <c r="D191" s="46">
        <v>2</v>
      </c>
      <c r="E191" s="46">
        <v>2</v>
      </c>
      <c r="F191" s="46">
        <v>2.3000000000000007</v>
      </c>
      <c r="G191" s="46">
        <v>2.3000000000000007</v>
      </c>
      <c r="H191" s="46">
        <v>3.0999999999999996</v>
      </c>
      <c r="I191" s="46">
        <v>1.8000000000000007</v>
      </c>
      <c r="J191" s="46">
        <v>1.8000000000000007</v>
      </c>
      <c r="K191" s="46">
        <v>1.6000000000000014</v>
      </c>
      <c r="L191" s="46">
        <v>2.3000000000000007</v>
      </c>
      <c r="M191" s="46">
        <v>1.8000000000000007</v>
      </c>
      <c r="N191" s="46">
        <v>1.6000000000000014</v>
      </c>
      <c r="O191" s="46">
        <v>2.9000000000000004</v>
      </c>
      <c r="P191" s="46">
        <v>2.9000000000000004</v>
      </c>
      <c r="Q191" s="46">
        <v>2.4000000000000004</v>
      </c>
      <c r="R191" s="46">
        <v>2.5999999999999996</v>
      </c>
      <c r="S191" s="46">
        <v>2.9000000000000004</v>
      </c>
      <c r="T191" s="46">
        <v>2.1999999999999993</v>
      </c>
      <c r="U191" s="46">
        <v>2</v>
      </c>
      <c r="V191" s="46">
        <v>2.5999999999999996</v>
      </c>
      <c r="W191" s="46">
        <v>3.0999999999999996</v>
      </c>
      <c r="X191" s="46">
        <v>1.8000000000000007</v>
      </c>
      <c r="Y191" s="46">
        <v>2</v>
      </c>
      <c r="Z191" s="46">
        <v>2.3000000000000007</v>
      </c>
      <c r="AA191" s="46">
        <v>2.4000000000000004</v>
      </c>
      <c r="AB191" s="46">
        <v>2.5</v>
      </c>
      <c r="AC191" s="46">
        <v>1.6999999999999993</v>
      </c>
      <c r="AD191" s="46">
        <v>2.1999999999999993</v>
      </c>
      <c r="AE191" s="46">
        <v>2.0999999999999996</v>
      </c>
      <c r="AF191" s="46">
        <v>1.6000000000000014</v>
      </c>
      <c r="AG191" s="46">
        <v>1.8999999999999986</v>
      </c>
      <c r="AH191" s="46">
        <v>1.6999999999999993</v>
      </c>
      <c r="AI191" s="46">
        <v>1.6000000000000014</v>
      </c>
      <c r="AJ191" s="46">
        <v>74.5</v>
      </c>
    </row>
    <row r="192" spans="1:36" x14ac:dyDescent="0.25">
      <c r="A192" t="s">
        <v>368</v>
      </c>
      <c r="B192" s="46">
        <v>2.0999999999999996</v>
      </c>
      <c r="C192" s="46">
        <v>2.0999999999999996</v>
      </c>
      <c r="D192" s="46">
        <v>2.0999999999999996</v>
      </c>
      <c r="E192" s="46">
        <v>2.1999999999999993</v>
      </c>
      <c r="F192" s="46">
        <v>1.8000000000000007</v>
      </c>
      <c r="G192" s="46">
        <v>2.5999999999999996</v>
      </c>
      <c r="H192" s="46">
        <v>2.5999999999999996</v>
      </c>
      <c r="I192" s="46">
        <v>1.8999999999999986</v>
      </c>
      <c r="J192" s="46">
        <v>2.3000000000000007</v>
      </c>
      <c r="K192" s="46">
        <v>1.8999999999999986</v>
      </c>
      <c r="L192" s="46">
        <v>2.5</v>
      </c>
      <c r="M192" s="46">
        <v>2</v>
      </c>
      <c r="N192" s="46">
        <v>1.6999999999999993</v>
      </c>
      <c r="O192" s="46">
        <v>2.5999999999999996</v>
      </c>
      <c r="P192" s="46">
        <v>2.5</v>
      </c>
      <c r="Q192" s="46">
        <v>2.5</v>
      </c>
      <c r="R192" s="46">
        <v>2.1999999999999993</v>
      </c>
      <c r="S192" s="46">
        <v>2.3000000000000007</v>
      </c>
      <c r="T192" s="46">
        <v>2.1999999999999993</v>
      </c>
      <c r="U192" s="46">
        <v>1.6999999999999993</v>
      </c>
      <c r="V192" s="46">
        <v>2.3000000000000007</v>
      </c>
      <c r="W192" s="46">
        <v>2.8000000000000007</v>
      </c>
      <c r="X192" s="46">
        <v>1.6999999999999993</v>
      </c>
      <c r="Y192" s="46">
        <v>1.6999999999999993</v>
      </c>
      <c r="Z192" s="46">
        <v>2</v>
      </c>
      <c r="AA192" s="46">
        <v>2.5999999999999996</v>
      </c>
      <c r="AB192" s="46">
        <v>2.4000000000000004</v>
      </c>
      <c r="AC192" s="46">
        <v>1.5</v>
      </c>
      <c r="AD192" s="46">
        <v>2</v>
      </c>
      <c r="AE192" s="46">
        <v>1.6999999999999993</v>
      </c>
      <c r="AF192" s="46">
        <v>1.8999999999999986</v>
      </c>
      <c r="AG192" s="46">
        <v>1.6000000000000014</v>
      </c>
      <c r="AH192" s="46">
        <v>1.8000000000000007</v>
      </c>
      <c r="AI192" s="46">
        <v>1.6999999999999993</v>
      </c>
      <c r="AJ192" s="46">
        <v>71.5</v>
      </c>
    </row>
    <row r="193" spans="1:36" x14ac:dyDescent="0.25">
      <c r="A193" t="s">
        <v>369</v>
      </c>
      <c r="B193" s="46">
        <v>0</v>
      </c>
      <c r="C193" s="46">
        <v>2.4000000000000004</v>
      </c>
      <c r="D193" s="46">
        <v>1.8999999999999986</v>
      </c>
      <c r="E193" s="46">
        <v>1.5</v>
      </c>
      <c r="F193" s="46">
        <v>2.1999999999999993</v>
      </c>
      <c r="G193" s="46">
        <v>1.5</v>
      </c>
      <c r="H193" s="46">
        <v>1.8999999999999986</v>
      </c>
      <c r="I193" s="46">
        <v>0.80000000000000071</v>
      </c>
      <c r="J193" s="46">
        <v>0.5</v>
      </c>
      <c r="K193" s="46">
        <v>2</v>
      </c>
      <c r="L193" s="46">
        <v>1.1999999999999993</v>
      </c>
      <c r="M193" s="46">
        <v>1.5</v>
      </c>
      <c r="N193" s="46">
        <v>1.8999999999999986</v>
      </c>
      <c r="O193" s="46">
        <v>1.5</v>
      </c>
      <c r="P193" s="46">
        <v>2.3000000000000007</v>
      </c>
      <c r="Q193" s="46">
        <v>0.39999999999999858</v>
      </c>
      <c r="R193" s="46">
        <v>2.0999999999999996</v>
      </c>
      <c r="S193" s="46">
        <v>2.0999999999999996</v>
      </c>
      <c r="T193" s="46">
        <v>2</v>
      </c>
      <c r="U193" s="46">
        <v>0.5</v>
      </c>
      <c r="V193" s="46">
        <v>1.8999999999999986</v>
      </c>
      <c r="W193" s="46">
        <v>1</v>
      </c>
      <c r="X193" s="46">
        <v>1.6999999999999993</v>
      </c>
      <c r="Y193" s="46">
        <v>2</v>
      </c>
      <c r="Z193" s="46">
        <v>1.8000000000000007</v>
      </c>
      <c r="AA193" s="46">
        <v>0.30000000000000071</v>
      </c>
      <c r="AB193" s="46">
        <v>2.1999999999999993</v>
      </c>
      <c r="AC193" s="46">
        <v>1.8999999999999986</v>
      </c>
      <c r="AD193" s="46">
        <v>0.80000000000000071</v>
      </c>
      <c r="AE193" s="46">
        <v>2.4000000000000004</v>
      </c>
      <c r="AF193" s="46">
        <v>1.8000000000000007</v>
      </c>
      <c r="AG193" s="46">
        <v>2</v>
      </c>
      <c r="AH193" s="46">
        <v>2</v>
      </c>
      <c r="AI193" s="46">
        <v>2.0999999999999996</v>
      </c>
      <c r="AJ193" s="46">
        <v>54.1</v>
      </c>
    </row>
    <row r="194" spans="1:36" x14ac:dyDescent="0.25">
      <c r="A194" t="s">
        <v>370</v>
      </c>
      <c r="B194" s="46">
        <v>1.8999999999999986</v>
      </c>
      <c r="C194" s="46">
        <v>3.1999999999999993</v>
      </c>
      <c r="D194" s="46">
        <v>3.5</v>
      </c>
      <c r="E194" s="46">
        <v>3.3000000000000007</v>
      </c>
      <c r="F194" s="46">
        <v>2.5</v>
      </c>
      <c r="G194" s="46">
        <v>3.6999999999999993</v>
      </c>
      <c r="H194" s="46">
        <v>3.4000000000000004</v>
      </c>
      <c r="I194" s="46">
        <v>2.6999999999999993</v>
      </c>
      <c r="J194" s="46">
        <v>2.1999999999999993</v>
      </c>
      <c r="K194" s="46">
        <v>3.5</v>
      </c>
      <c r="L194" s="46">
        <v>3.4000000000000004</v>
      </c>
      <c r="M194" s="46">
        <v>3.5</v>
      </c>
      <c r="N194" s="46">
        <v>3.0999999999999996</v>
      </c>
      <c r="O194" s="46">
        <v>3.8000000000000007</v>
      </c>
      <c r="P194" s="46">
        <v>2.4000000000000004</v>
      </c>
      <c r="Q194" s="46">
        <v>3.1999999999999993</v>
      </c>
      <c r="R194" s="46">
        <v>3.5</v>
      </c>
      <c r="S194" s="46">
        <v>3.5999999999999996</v>
      </c>
      <c r="T194" s="46">
        <v>3.4000000000000004</v>
      </c>
      <c r="U194" s="46">
        <v>2.3000000000000007</v>
      </c>
      <c r="V194" s="46">
        <v>3.3000000000000007</v>
      </c>
      <c r="W194" s="46">
        <v>3.3000000000000007</v>
      </c>
      <c r="X194" s="46">
        <v>3.3000000000000007</v>
      </c>
      <c r="Y194" s="46">
        <v>3.1999999999999993</v>
      </c>
      <c r="Z194" s="46">
        <v>2.8000000000000007</v>
      </c>
      <c r="AA194" s="46">
        <v>3.3000000000000007</v>
      </c>
      <c r="AB194" s="46">
        <v>2.1999999999999993</v>
      </c>
      <c r="AC194" s="46">
        <v>2.8000000000000007</v>
      </c>
      <c r="AD194" s="46">
        <v>3.0999999999999996</v>
      </c>
      <c r="AE194" s="46">
        <v>3.4000000000000004</v>
      </c>
      <c r="AF194" s="46">
        <v>3.3000000000000007</v>
      </c>
      <c r="AG194" s="46">
        <v>2.4000000000000004</v>
      </c>
      <c r="AH194" s="46">
        <v>3.4000000000000004</v>
      </c>
      <c r="AI194" s="46">
        <v>3.0999999999999996</v>
      </c>
      <c r="AJ194" s="46">
        <v>104.99999999999999</v>
      </c>
    </row>
    <row r="195" spans="1:36" x14ac:dyDescent="0.25">
      <c r="A195" t="s">
        <v>371</v>
      </c>
      <c r="B195" s="46">
        <v>0.30000000000000071</v>
      </c>
      <c r="C195" s="46">
        <v>1.5</v>
      </c>
      <c r="D195" s="46">
        <v>0.89999999999999858</v>
      </c>
      <c r="E195" s="46">
        <v>0.80000000000000071</v>
      </c>
      <c r="F195" s="46">
        <v>0.89999999999999858</v>
      </c>
      <c r="G195" s="46">
        <v>0.80000000000000071</v>
      </c>
      <c r="H195" s="46">
        <v>1.3000000000000007</v>
      </c>
      <c r="I195" s="46">
        <v>0</v>
      </c>
      <c r="J195" s="46">
        <v>0.30000000000000071</v>
      </c>
      <c r="K195" s="46">
        <v>0.80000000000000071</v>
      </c>
      <c r="L195" s="46">
        <v>0.60000000000000142</v>
      </c>
      <c r="M195" s="46">
        <v>0.69999999999999929</v>
      </c>
      <c r="N195" s="46">
        <v>0.80000000000000071</v>
      </c>
      <c r="O195" s="46">
        <v>1</v>
      </c>
      <c r="P195" s="46">
        <v>1.3999999999999986</v>
      </c>
      <c r="Q195" s="46">
        <v>0.89999999999999858</v>
      </c>
      <c r="R195" s="46">
        <v>1.8999999999999986</v>
      </c>
      <c r="S195" s="46">
        <v>1.6000000000000014</v>
      </c>
      <c r="T195" s="46">
        <v>1.3000000000000007</v>
      </c>
      <c r="U195" s="46">
        <v>0.39999999999999858</v>
      </c>
      <c r="V195" s="46">
        <v>0.89999999999999858</v>
      </c>
      <c r="W195" s="46">
        <v>1.3000000000000007</v>
      </c>
      <c r="X195" s="46">
        <v>0.80000000000000071</v>
      </c>
      <c r="Y195" s="46">
        <v>1.1000000000000014</v>
      </c>
      <c r="Z195" s="46">
        <v>1.1000000000000014</v>
      </c>
      <c r="AA195" s="46">
        <v>0.80000000000000071</v>
      </c>
      <c r="AB195" s="46">
        <v>1</v>
      </c>
      <c r="AC195" s="46">
        <v>0.80000000000000071</v>
      </c>
      <c r="AD195" s="46">
        <v>0.60000000000000142</v>
      </c>
      <c r="AE195" s="46">
        <v>1.5</v>
      </c>
      <c r="AF195" s="46">
        <v>0.80000000000000071</v>
      </c>
      <c r="AG195" s="46">
        <v>1.1000000000000014</v>
      </c>
      <c r="AH195" s="46">
        <v>1.1999999999999993</v>
      </c>
      <c r="AI195" s="46">
        <v>1</v>
      </c>
      <c r="AJ195" s="46">
        <v>32.200000000000003</v>
      </c>
    </row>
    <row r="196" spans="1:36" x14ac:dyDescent="0.25">
      <c r="A196" t="s">
        <v>372</v>
      </c>
      <c r="B196" s="46">
        <v>0</v>
      </c>
      <c r="C196" s="46">
        <v>0</v>
      </c>
      <c r="D196" s="46">
        <v>0</v>
      </c>
      <c r="E196" s="46">
        <v>0</v>
      </c>
      <c r="F196" s="46">
        <v>0</v>
      </c>
      <c r="G196" s="46">
        <v>0</v>
      </c>
      <c r="H196" s="46">
        <v>0</v>
      </c>
      <c r="I196" s="46">
        <v>0</v>
      </c>
      <c r="J196" s="46">
        <v>0</v>
      </c>
      <c r="K196" s="46">
        <v>0</v>
      </c>
      <c r="L196" s="46">
        <v>0</v>
      </c>
      <c r="M196" s="46">
        <v>0</v>
      </c>
      <c r="N196" s="46">
        <v>0</v>
      </c>
      <c r="O196" s="46">
        <v>0</v>
      </c>
      <c r="P196" s="46">
        <v>0</v>
      </c>
      <c r="Q196" s="46">
        <v>0</v>
      </c>
      <c r="R196" s="46">
        <v>0</v>
      </c>
      <c r="S196" s="46">
        <v>0</v>
      </c>
      <c r="T196" s="46">
        <v>0</v>
      </c>
      <c r="U196" s="46">
        <v>0</v>
      </c>
      <c r="V196" s="46">
        <v>0</v>
      </c>
      <c r="W196" s="46">
        <v>0</v>
      </c>
      <c r="X196" s="46">
        <v>0</v>
      </c>
      <c r="Y196" s="46">
        <v>0</v>
      </c>
      <c r="Z196" s="46">
        <v>0</v>
      </c>
      <c r="AA196" s="46">
        <v>0</v>
      </c>
      <c r="AB196" s="46">
        <v>0</v>
      </c>
      <c r="AC196" s="46">
        <v>0</v>
      </c>
      <c r="AD196" s="46">
        <v>0</v>
      </c>
      <c r="AE196" s="46">
        <v>0</v>
      </c>
      <c r="AF196" s="46">
        <v>0</v>
      </c>
      <c r="AG196" s="46">
        <v>0</v>
      </c>
      <c r="AH196" s="46">
        <v>0</v>
      </c>
      <c r="AI196" s="46">
        <v>0</v>
      </c>
      <c r="AJ196" s="46">
        <v>0</v>
      </c>
    </row>
    <row r="197" spans="1:36" x14ac:dyDescent="0.25">
      <c r="A197" t="s">
        <v>373</v>
      </c>
      <c r="B197" s="46">
        <v>0</v>
      </c>
      <c r="C197" s="46">
        <v>0</v>
      </c>
      <c r="D197" s="46">
        <v>0</v>
      </c>
      <c r="E197" s="46">
        <v>0</v>
      </c>
      <c r="F197" s="46">
        <v>0</v>
      </c>
      <c r="G197" s="46">
        <v>0</v>
      </c>
      <c r="H197" s="46">
        <v>0</v>
      </c>
      <c r="I197" s="46">
        <v>0</v>
      </c>
      <c r="J197" s="46">
        <v>0</v>
      </c>
      <c r="K197" s="46">
        <v>0</v>
      </c>
      <c r="L197" s="46">
        <v>0</v>
      </c>
      <c r="M197" s="46">
        <v>0</v>
      </c>
      <c r="N197" s="46">
        <v>0</v>
      </c>
      <c r="O197" s="46">
        <v>0</v>
      </c>
      <c r="P197" s="46">
        <v>0</v>
      </c>
      <c r="Q197" s="46">
        <v>0</v>
      </c>
      <c r="R197" s="46">
        <v>0</v>
      </c>
      <c r="S197" s="46">
        <v>0</v>
      </c>
      <c r="T197" s="46">
        <v>0</v>
      </c>
      <c r="U197" s="46">
        <v>0</v>
      </c>
      <c r="V197" s="46">
        <v>0</v>
      </c>
      <c r="W197" s="46">
        <v>0</v>
      </c>
      <c r="X197" s="46">
        <v>0</v>
      </c>
      <c r="Y197" s="46">
        <v>0</v>
      </c>
      <c r="Z197" s="46">
        <v>0</v>
      </c>
      <c r="AA197" s="46">
        <v>0</v>
      </c>
      <c r="AB197" s="46">
        <v>0.10000000000000142</v>
      </c>
      <c r="AC197" s="46">
        <v>0</v>
      </c>
      <c r="AD197" s="46">
        <v>0</v>
      </c>
      <c r="AE197" s="46">
        <v>0</v>
      </c>
      <c r="AF197" s="46">
        <v>0</v>
      </c>
      <c r="AG197" s="46">
        <v>0</v>
      </c>
      <c r="AH197" s="46">
        <v>0</v>
      </c>
      <c r="AI197" s="46">
        <v>0</v>
      </c>
      <c r="AJ197" s="46">
        <v>0.10000000000000142</v>
      </c>
    </row>
    <row r="198" spans="1:36" x14ac:dyDescent="0.25">
      <c r="A198" t="s">
        <v>374</v>
      </c>
      <c r="B198" s="46">
        <v>0</v>
      </c>
      <c r="C198" s="46">
        <v>1.1999999999999993</v>
      </c>
      <c r="D198" s="46">
        <v>1.1999999999999993</v>
      </c>
      <c r="E198" s="46">
        <v>0.80000000000000071</v>
      </c>
      <c r="F198" s="46">
        <v>1.1000000000000014</v>
      </c>
      <c r="G198" s="46">
        <v>0.89999999999999858</v>
      </c>
      <c r="H198" s="46">
        <v>0.89999999999999858</v>
      </c>
      <c r="I198" s="46">
        <v>0.19999999999999929</v>
      </c>
      <c r="J198" s="46">
        <v>0</v>
      </c>
      <c r="K198" s="46">
        <v>0.5</v>
      </c>
      <c r="L198" s="46">
        <v>0.60000000000000142</v>
      </c>
      <c r="M198" s="46">
        <v>0.80000000000000071</v>
      </c>
      <c r="N198" s="46">
        <v>1</v>
      </c>
      <c r="O198" s="46">
        <v>0.89999999999999858</v>
      </c>
      <c r="P198" s="46">
        <v>1.1999999999999993</v>
      </c>
      <c r="Q198" s="46">
        <v>0.19999999999999929</v>
      </c>
      <c r="R198" s="46">
        <v>0.89999999999999858</v>
      </c>
      <c r="S198" s="46">
        <v>1.3999999999999986</v>
      </c>
      <c r="T198" s="46">
        <v>0.89999999999999858</v>
      </c>
      <c r="U198" s="46">
        <v>0</v>
      </c>
      <c r="V198" s="46">
        <v>1</v>
      </c>
      <c r="W198" s="46">
        <v>0.60000000000000142</v>
      </c>
      <c r="X198" s="46">
        <v>1</v>
      </c>
      <c r="Y198" s="46">
        <v>1</v>
      </c>
      <c r="Z198" s="46">
        <v>0.69999999999999929</v>
      </c>
      <c r="AA198" s="46">
        <v>0.39999999999999858</v>
      </c>
      <c r="AB198" s="46">
        <v>1.1999999999999993</v>
      </c>
      <c r="AC198" s="46">
        <v>1</v>
      </c>
      <c r="AD198" s="46">
        <v>0.19999999999999929</v>
      </c>
      <c r="AE198" s="46">
        <v>1.3999999999999986</v>
      </c>
      <c r="AF198" s="46">
        <v>0.5</v>
      </c>
      <c r="AG198" s="46">
        <v>0.89999999999999858</v>
      </c>
      <c r="AH198" s="46">
        <v>1.1000000000000014</v>
      </c>
      <c r="AI198" s="46">
        <v>0.80000000000000071</v>
      </c>
      <c r="AJ198" s="46">
        <v>26.499999999999989</v>
      </c>
    </row>
    <row r="199" spans="1:36" x14ac:dyDescent="0.25">
      <c r="A199" t="s">
        <v>375</v>
      </c>
      <c r="B199" s="46">
        <v>3.0999999999999996</v>
      </c>
      <c r="C199" s="46">
        <v>3.6999999999999993</v>
      </c>
      <c r="D199" s="46">
        <v>3.5</v>
      </c>
      <c r="E199" s="46">
        <v>3.5999999999999996</v>
      </c>
      <c r="F199" s="46">
        <v>3.1999999999999993</v>
      </c>
      <c r="G199" s="46">
        <v>4</v>
      </c>
      <c r="H199" s="46">
        <v>3.6999999999999993</v>
      </c>
      <c r="I199" s="46">
        <v>3.5999999999999996</v>
      </c>
      <c r="J199" s="46">
        <v>3.0999999999999996</v>
      </c>
      <c r="K199" s="46">
        <v>3.5</v>
      </c>
      <c r="L199" s="46">
        <v>3.6999999999999993</v>
      </c>
      <c r="M199" s="46">
        <v>3.5</v>
      </c>
      <c r="N199" s="46">
        <v>3.3000000000000007</v>
      </c>
      <c r="O199" s="46">
        <v>4.0999999999999996</v>
      </c>
      <c r="P199" s="46">
        <v>3.5</v>
      </c>
      <c r="Q199" s="46">
        <v>3.9000000000000004</v>
      </c>
      <c r="R199" s="46">
        <v>2.9000000000000004</v>
      </c>
      <c r="S199" s="46">
        <v>3.5999999999999996</v>
      </c>
      <c r="T199" s="46">
        <v>3.4000000000000004</v>
      </c>
      <c r="U199" s="46">
        <v>3.5</v>
      </c>
      <c r="V199" s="46">
        <v>3.6999999999999993</v>
      </c>
      <c r="W199" s="46">
        <v>3.4000000000000004</v>
      </c>
      <c r="X199" s="46">
        <v>3.3000000000000007</v>
      </c>
      <c r="Y199" s="46">
        <v>3.3000000000000007</v>
      </c>
      <c r="Z199" s="46">
        <v>3.0999999999999996</v>
      </c>
      <c r="AA199" s="46">
        <v>4</v>
      </c>
      <c r="AB199" s="46">
        <v>3.3000000000000007</v>
      </c>
      <c r="AC199" s="46">
        <v>3</v>
      </c>
      <c r="AD199" s="46">
        <v>3.5999999999999996</v>
      </c>
      <c r="AE199" s="46">
        <v>3.1999999999999993</v>
      </c>
      <c r="AF199" s="46">
        <v>3.1999999999999993</v>
      </c>
      <c r="AG199" s="46">
        <v>3.5</v>
      </c>
      <c r="AH199" s="46">
        <v>3.4000000000000004</v>
      </c>
      <c r="AI199" s="46">
        <v>3.4000000000000004</v>
      </c>
      <c r="AJ199" s="46">
        <v>117.80000000000001</v>
      </c>
    </row>
    <row r="200" spans="1:36" x14ac:dyDescent="0.25">
      <c r="A200" t="s">
        <v>376</v>
      </c>
      <c r="B200" s="46">
        <v>3.0999999999999996</v>
      </c>
      <c r="C200" s="46">
        <v>3</v>
      </c>
      <c r="D200" s="46">
        <v>3.5</v>
      </c>
      <c r="E200" s="46">
        <v>3.1999999999999993</v>
      </c>
      <c r="F200" s="46">
        <v>2.8000000000000007</v>
      </c>
      <c r="G200" s="46">
        <v>3.8000000000000007</v>
      </c>
      <c r="H200" s="46">
        <v>3.0999999999999996</v>
      </c>
      <c r="I200" s="46">
        <v>3.6999999999999993</v>
      </c>
      <c r="J200" s="46">
        <v>3.1999999999999993</v>
      </c>
      <c r="K200" s="46">
        <v>4.1999999999999993</v>
      </c>
      <c r="L200" s="46">
        <v>3.0999999999999996</v>
      </c>
      <c r="M200" s="46">
        <v>3.4000000000000004</v>
      </c>
      <c r="N200" s="46">
        <v>3</v>
      </c>
      <c r="O200" s="46">
        <v>3</v>
      </c>
      <c r="P200" s="46">
        <v>2.8000000000000007</v>
      </c>
      <c r="Q200" s="46">
        <v>3.6999999999999993</v>
      </c>
      <c r="R200" s="46">
        <v>2.4000000000000004</v>
      </c>
      <c r="S200" s="46">
        <v>2.9000000000000004</v>
      </c>
      <c r="T200" s="46">
        <v>2.9000000000000004</v>
      </c>
      <c r="U200" s="46">
        <v>3.5999999999999996</v>
      </c>
      <c r="V200" s="46">
        <v>2.8000000000000007</v>
      </c>
      <c r="W200" s="46">
        <v>2.8000000000000007</v>
      </c>
      <c r="X200" s="46">
        <v>3</v>
      </c>
      <c r="Y200" s="46">
        <v>3.0999999999999996</v>
      </c>
      <c r="Z200" s="46">
        <v>2.5</v>
      </c>
      <c r="AA200" s="46">
        <v>3.6999999999999993</v>
      </c>
      <c r="AB200" s="46">
        <v>2.5999999999999996</v>
      </c>
      <c r="AC200" s="46">
        <v>2.6999999999999993</v>
      </c>
      <c r="AD200" s="46">
        <v>3.9000000000000004</v>
      </c>
      <c r="AE200" s="46">
        <v>3.5</v>
      </c>
      <c r="AF200" s="46">
        <v>3.8000000000000007</v>
      </c>
      <c r="AG200" s="46">
        <v>2.6999999999999993</v>
      </c>
      <c r="AH200" s="46">
        <v>3.4000000000000004</v>
      </c>
      <c r="AI200" s="46">
        <v>4</v>
      </c>
      <c r="AJ200" s="46">
        <v>108.89999999999999</v>
      </c>
    </row>
    <row r="201" spans="1:36" x14ac:dyDescent="0.25">
      <c r="A201" t="s">
        <v>377</v>
      </c>
      <c r="B201" s="46">
        <v>1.1999999999999993</v>
      </c>
      <c r="C201" s="46">
        <v>1.3999999999999986</v>
      </c>
      <c r="D201" s="46">
        <v>1.6999999999999993</v>
      </c>
      <c r="E201" s="46">
        <v>1.3000000000000007</v>
      </c>
      <c r="F201" s="46">
        <v>1.6000000000000014</v>
      </c>
      <c r="G201" s="46">
        <v>1.6999999999999993</v>
      </c>
      <c r="H201" s="46">
        <v>1.8999999999999986</v>
      </c>
      <c r="I201" s="46">
        <v>1.3999999999999986</v>
      </c>
      <c r="J201" s="46">
        <v>1.3999999999999986</v>
      </c>
      <c r="K201" s="46">
        <v>1.5</v>
      </c>
      <c r="L201" s="46">
        <v>1.3999999999999986</v>
      </c>
      <c r="M201" s="46">
        <v>1.6999999999999993</v>
      </c>
      <c r="N201" s="46">
        <v>0.89999999999999858</v>
      </c>
      <c r="O201" s="46">
        <v>1.8999999999999986</v>
      </c>
      <c r="P201" s="46">
        <v>2.4000000000000004</v>
      </c>
      <c r="Q201" s="46">
        <v>1.6999999999999993</v>
      </c>
      <c r="R201" s="46">
        <v>1.6000000000000014</v>
      </c>
      <c r="S201" s="46">
        <v>1.6999999999999993</v>
      </c>
      <c r="T201" s="46">
        <v>1.8999999999999986</v>
      </c>
      <c r="U201" s="46">
        <v>0.89999999999999858</v>
      </c>
      <c r="V201" s="46">
        <v>1.5</v>
      </c>
      <c r="W201" s="46">
        <v>1.8999999999999986</v>
      </c>
      <c r="X201" s="46">
        <v>0.80000000000000071</v>
      </c>
      <c r="Y201" s="46">
        <v>1.1999999999999993</v>
      </c>
      <c r="Z201" s="46">
        <v>1.1000000000000014</v>
      </c>
      <c r="AA201" s="46">
        <v>1.1999999999999993</v>
      </c>
      <c r="AB201" s="46">
        <v>2.3000000000000007</v>
      </c>
      <c r="AC201" s="46">
        <v>0.80000000000000071</v>
      </c>
      <c r="AD201" s="46">
        <v>1.3999999999999986</v>
      </c>
      <c r="AE201" s="46">
        <v>1.8000000000000007</v>
      </c>
      <c r="AF201" s="46">
        <v>1.3000000000000007</v>
      </c>
      <c r="AG201" s="46">
        <v>0.5</v>
      </c>
      <c r="AH201" s="46">
        <v>1.5</v>
      </c>
      <c r="AI201" s="46">
        <v>2</v>
      </c>
      <c r="AJ201" s="46">
        <v>50.499999999999986</v>
      </c>
    </row>
    <row r="202" spans="1:36" x14ac:dyDescent="0.25">
      <c r="A202" t="s">
        <v>378</v>
      </c>
      <c r="B202" s="46">
        <v>0</v>
      </c>
      <c r="C202" s="46">
        <v>0</v>
      </c>
      <c r="D202" s="46">
        <v>0</v>
      </c>
      <c r="E202" s="46">
        <v>0</v>
      </c>
      <c r="F202" s="46">
        <v>0.19999999999999929</v>
      </c>
      <c r="G202" s="46">
        <v>0</v>
      </c>
      <c r="H202" s="46">
        <v>0</v>
      </c>
      <c r="I202" s="46">
        <v>0</v>
      </c>
      <c r="J202" s="46">
        <v>0</v>
      </c>
      <c r="K202" s="46">
        <v>0</v>
      </c>
      <c r="L202" s="46">
        <v>0</v>
      </c>
      <c r="M202" s="46">
        <v>0</v>
      </c>
      <c r="N202" s="46">
        <v>0</v>
      </c>
      <c r="O202" s="46">
        <v>0</v>
      </c>
      <c r="P202" s="46">
        <v>0.69999999999999929</v>
      </c>
      <c r="Q202" s="46">
        <v>0</v>
      </c>
      <c r="R202" s="46">
        <v>0.39999999999999858</v>
      </c>
      <c r="S202" s="46">
        <v>0.10000000000000142</v>
      </c>
      <c r="T202" s="46">
        <v>0</v>
      </c>
      <c r="U202" s="46">
        <v>0</v>
      </c>
      <c r="V202" s="46">
        <v>0</v>
      </c>
      <c r="W202" s="46">
        <v>0</v>
      </c>
      <c r="X202" s="46">
        <v>0</v>
      </c>
      <c r="Y202" s="46">
        <v>0</v>
      </c>
      <c r="Z202" s="46">
        <v>0</v>
      </c>
      <c r="AA202" s="46">
        <v>0</v>
      </c>
      <c r="AB202" s="46">
        <v>0.19999999999999929</v>
      </c>
      <c r="AC202" s="46">
        <v>0</v>
      </c>
      <c r="AD202" s="46">
        <v>0</v>
      </c>
      <c r="AE202" s="46">
        <v>0</v>
      </c>
      <c r="AF202" s="46">
        <v>0</v>
      </c>
      <c r="AG202" s="46">
        <v>0</v>
      </c>
      <c r="AH202" s="46">
        <v>0</v>
      </c>
      <c r="AI202" s="46">
        <v>0</v>
      </c>
      <c r="AJ202" s="46">
        <v>1.5999999999999979</v>
      </c>
    </row>
    <row r="203" spans="1:36" x14ac:dyDescent="0.25">
      <c r="A203" t="s">
        <v>379</v>
      </c>
      <c r="B203" s="46">
        <v>0</v>
      </c>
      <c r="C203" s="46">
        <v>0.60000000000000142</v>
      </c>
      <c r="D203" s="46">
        <v>0.30000000000000071</v>
      </c>
      <c r="E203" s="46">
        <v>0.30000000000000071</v>
      </c>
      <c r="F203" s="46">
        <v>0.5</v>
      </c>
      <c r="G203" s="46">
        <v>0</v>
      </c>
      <c r="H203" s="46">
        <v>0</v>
      </c>
      <c r="I203" s="46">
        <v>0</v>
      </c>
      <c r="J203" s="46">
        <v>0</v>
      </c>
      <c r="K203" s="46">
        <v>0</v>
      </c>
      <c r="L203" s="46">
        <v>0</v>
      </c>
      <c r="M203" s="46">
        <v>0.19999999999999929</v>
      </c>
      <c r="N203" s="46">
        <v>0.19999999999999929</v>
      </c>
      <c r="O203" s="46">
        <v>0.30000000000000071</v>
      </c>
      <c r="P203" s="46">
        <v>0.60000000000000142</v>
      </c>
      <c r="Q203" s="46">
        <v>0</v>
      </c>
      <c r="R203" s="46">
        <v>0.30000000000000071</v>
      </c>
      <c r="S203" s="46">
        <v>0.5</v>
      </c>
      <c r="T203" s="46">
        <v>0.10000000000000142</v>
      </c>
      <c r="U203" s="46">
        <v>0.19999999999999929</v>
      </c>
      <c r="V203" s="46">
        <v>0</v>
      </c>
      <c r="W203" s="46">
        <v>0</v>
      </c>
      <c r="X203" s="46">
        <v>0.19999999999999929</v>
      </c>
      <c r="Y203" s="46">
        <v>0</v>
      </c>
      <c r="Z203" s="46">
        <v>0.39999999999999858</v>
      </c>
      <c r="AA203" s="46">
        <v>0</v>
      </c>
      <c r="AB203" s="46">
        <v>0.5</v>
      </c>
      <c r="AC203" s="46">
        <v>0.39999999999999858</v>
      </c>
      <c r="AD203" s="46">
        <v>0</v>
      </c>
      <c r="AE203" s="46">
        <v>0.19999999999999929</v>
      </c>
      <c r="AF203" s="46">
        <v>0.30000000000000071</v>
      </c>
      <c r="AG203" s="46">
        <v>0.30000000000000071</v>
      </c>
      <c r="AH203" s="46">
        <v>0.60000000000000142</v>
      </c>
      <c r="AI203" s="46">
        <v>0.30000000000000071</v>
      </c>
      <c r="AJ203" s="46">
        <v>7.3000000000000043</v>
      </c>
    </row>
    <row r="204" spans="1:36" x14ac:dyDescent="0.25">
      <c r="A204" t="s">
        <v>380</v>
      </c>
      <c r="B204" s="46">
        <v>0</v>
      </c>
      <c r="C204" s="46">
        <v>1.1999999999999993</v>
      </c>
      <c r="D204" s="46">
        <v>0</v>
      </c>
      <c r="E204" s="46">
        <v>0.10000000000000142</v>
      </c>
      <c r="F204" s="46">
        <v>1.6999999999999993</v>
      </c>
      <c r="G204" s="46">
        <v>0.30000000000000071</v>
      </c>
      <c r="H204" s="46">
        <v>0.69999999999999929</v>
      </c>
      <c r="I204" s="46">
        <v>0</v>
      </c>
      <c r="J204" s="46">
        <v>0</v>
      </c>
      <c r="K204" s="46">
        <v>0</v>
      </c>
      <c r="L204" s="46">
        <v>0</v>
      </c>
      <c r="M204" s="46">
        <v>0</v>
      </c>
      <c r="N204" s="46">
        <v>0.39999999999999858</v>
      </c>
      <c r="O204" s="46">
        <v>0.69999999999999929</v>
      </c>
      <c r="P204" s="46">
        <v>1.3999999999999986</v>
      </c>
      <c r="Q204" s="46">
        <v>0.10000000000000142</v>
      </c>
      <c r="R204" s="46">
        <v>0.80000000000000071</v>
      </c>
      <c r="S204" s="46">
        <v>0.80000000000000071</v>
      </c>
      <c r="T204" s="46">
        <v>0.19999999999999929</v>
      </c>
      <c r="U204" s="46">
        <v>0</v>
      </c>
      <c r="V204" s="46">
        <v>0.60000000000000142</v>
      </c>
      <c r="W204" s="46">
        <v>0.89999999999999858</v>
      </c>
      <c r="X204" s="46">
        <v>0</v>
      </c>
      <c r="Y204" s="46">
        <v>0.39999999999999858</v>
      </c>
      <c r="Z204" s="46">
        <v>0.89999999999999858</v>
      </c>
      <c r="AA204" s="46">
        <v>0.19999999999999929</v>
      </c>
      <c r="AB204" s="46">
        <v>1.1000000000000014</v>
      </c>
      <c r="AC204" s="46">
        <v>0</v>
      </c>
      <c r="AD204" s="46">
        <v>0</v>
      </c>
      <c r="AE204" s="46">
        <v>0.89999999999999858</v>
      </c>
      <c r="AF204" s="46">
        <v>0</v>
      </c>
      <c r="AG204" s="46">
        <v>1.6000000000000014</v>
      </c>
      <c r="AH204" s="46">
        <v>0</v>
      </c>
      <c r="AI204" s="46">
        <v>0</v>
      </c>
      <c r="AJ204" s="46">
        <v>14.999999999999996</v>
      </c>
    </row>
    <row r="205" spans="1:36" x14ac:dyDescent="0.25">
      <c r="A205" t="s">
        <v>381</v>
      </c>
      <c r="B205" s="46">
        <v>0</v>
      </c>
      <c r="C205" s="46">
        <v>0</v>
      </c>
      <c r="D205" s="46">
        <v>0</v>
      </c>
      <c r="E205" s="46">
        <v>0</v>
      </c>
      <c r="F205" s="46">
        <v>0</v>
      </c>
      <c r="G205" s="46">
        <v>0</v>
      </c>
      <c r="H205" s="46">
        <v>0</v>
      </c>
      <c r="I205" s="46">
        <v>0</v>
      </c>
      <c r="J205" s="46">
        <v>0</v>
      </c>
      <c r="K205" s="46">
        <v>0</v>
      </c>
      <c r="L205" s="46">
        <v>0</v>
      </c>
      <c r="M205" s="46">
        <v>0</v>
      </c>
      <c r="N205" s="46">
        <v>0</v>
      </c>
      <c r="O205" s="46">
        <v>0</v>
      </c>
      <c r="P205" s="46">
        <v>0</v>
      </c>
      <c r="Q205" s="46">
        <v>0</v>
      </c>
      <c r="R205" s="46">
        <v>0</v>
      </c>
      <c r="S205" s="46">
        <v>0</v>
      </c>
      <c r="T205" s="46">
        <v>0</v>
      </c>
      <c r="U205" s="46">
        <v>0</v>
      </c>
      <c r="V205" s="46">
        <v>0</v>
      </c>
      <c r="W205" s="46">
        <v>0</v>
      </c>
      <c r="X205" s="46">
        <v>0</v>
      </c>
      <c r="Y205" s="46">
        <v>0</v>
      </c>
      <c r="Z205" s="46">
        <v>0</v>
      </c>
      <c r="AA205" s="46">
        <v>0</v>
      </c>
      <c r="AB205" s="46">
        <v>0</v>
      </c>
      <c r="AC205" s="46">
        <v>0</v>
      </c>
      <c r="AD205" s="46">
        <v>0</v>
      </c>
      <c r="AE205" s="46">
        <v>0</v>
      </c>
      <c r="AF205" s="46">
        <v>0</v>
      </c>
      <c r="AG205" s="46">
        <v>0</v>
      </c>
      <c r="AH205" s="46">
        <v>0</v>
      </c>
      <c r="AI205" s="46">
        <v>0</v>
      </c>
      <c r="AJ205" s="46">
        <v>0</v>
      </c>
    </row>
    <row r="206" spans="1:36" x14ac:dyDescent="0.25">
      <c r="A206" t="s">
        <v>382</v>
      </c>
      <c r="B206" s="46">
        <v>0</v>
      </c>
      <c r="C206" s="46">
        <v>0</v>
      </c>
      <c r="D206" s="46">
        <v>0</v>
      </c>
      <c r="E206" s="46">
        <v>0</v>
      </c>
      <c r="F206" s="46">
        <v>0</v>
      </c>
      <c r="G206" s="46">
        <v>0</v>
      </c>
      <c r="H206" s="46">
        <v>0</v>
      </c>
      <c r="I206" s="46">
        <v>0</v>
      </c>
      <c r="J206" s="46">
        <v>0</v>
      </c>
      <c r="K206" s="46">
        <v>0</v>
      </c>
      <c r="L206" s="46">
        <v>0</v>
      </c>
      <c r="M206" s="46">
        <v>0</v>
      </c>
      <c r="N206" s="46">
        <v>0</v>
      </c>
      <c r="O206" s="46">
        <v>0</v>
      </c>
      <c r="P206" s="46">
        <v>0</v>
      </c>
      <c r="Q206" s="46">
        <v>0</v>
      </c>
      <c r="R206" s="46">
        <v>0</v>
      </c>
      <c r="S206" s="46">
        <v>0</v>
      </c>
      <c r="T206" s="46">
        <v>0</v>
      </c>
      <c r="U206" s="46">
        <v>0</v>
      </c>
      <c r="V206" s="46">
        <v>0</v>
      </c>
      <c r="W206" s="46">
        <v>0</v>
      </c>
      <c r="X206" s="46">
        <v>0</v>
      </c>
      <c r="Y206" s="46">
        <v>0</v>
      </c>
      <c r="Z206" s="46">
        <v>0</v>
      </c>
      <c r="AA206" s="46">
        <v>0</v>
      </c>
      <c r="AB206" s="46">
        <v>0</v>
      </c>
      <c r="AC206" s="46">
        <v>0</v>
      </c>
      <c r="AD206" s="46">
        <v>0</v>
      </c>
      <c r="AE206" s="46">
        <v>0</v>
      </c>
      <c r="AF206" s="46">
        <v>0</v>
      </c>
      <c r="AG206" s="46">
        <v>0</v>
      </c>
      <c r="AH206" s="46">
        <v>0</v>
      </c>
      <c r="AI206" s="46">
        <v>0</v>
      </c>
      <c r="AJ206" s="46">
        <v>0</v>
      </c>
    </row>
    <row r="207" spans="1:36" x14ac:dyDescent="0.25">
      <c r="A207" t="s">
        <v>383</v>
      </c>
      <c r="B207" s="46">
        <v>0</v>
      </c>
      <c r="C207" s="46">
        <v>0</v>
      </c>
      <c r="D207" s="46">
        <v>0</v>
      </c>
      <c r="E207" s="46">
        <v>0</v>
      </c>
      <c r="F207" s="46">
        <v>0</v>
      </c>
      <c r="G207" s="46">
        <v>0</v>
      </c>
      <c r="H207" s="46">
        <v>0</v>
      </c>
      <c r="I207" s="46">
        <v>0</v>
      </c>
      <c r="J207" s="46">
        <v>0</v>
      </c>
      <c r="K207" s="46">
        <v>0</v>
      </c>
      <c r="L207" s="46">
        <v>0</v>
      </c>
      <c r="M207" s="46">
        <v>0</v>
      </c>
      <c r="N207" s="46">
        <v>0</v>
      </c>
      <c r="O207" s="46">
        <v>0</v>
      </c>
      <c r="P207" s="46">
        <v>0</v>
      </c>
      <c r="Q207" s="46">
        <v>0</v>
      </c>
      <c r="R207" s="46">
        <v>0</v>
      </c>
      <c r="S207" s="46">
        <v>0</v>
      </c>
      <c r="T207" s="46">
        <v>0</v>
      </c>
      <c r="U207" s="46">
        <v>0</v>
      </c>
      <c r="V207" s="46">
        <v>0</v>
      </c>
      <c r="W207" s="46">
        <v>0</v>
      </c>
      <c r="X207" s="46">
        <v>0</v>
      </c>
      <c r="Y207" s="46">
        <v>0</v>
      </c>
      <c r="Z207" s="46">
        <v>0</v>
      </c>
      <c r="AA207" s="46">
        <v>0</v>
      </c>
      <c r="AB207" s="46">
        <v>0</v>
      </c>
      <c r="AC207" s="46">
        <v>0</v>
      </c>
      <c r="AD207" s="46">
        <v>0</v>
      </c>
      <c r="AE207" s="46">
        <v>0</v>
      </c>
      <c r="AF207" s="46">
        <v>0</v>
      </c>
      <c r="AG207" s="46">
        <v>0</v>
      </c>
      <c r="AH207" s="46">
        <v>0</v>
      </c>
      <c r="AI207" s="46">
        <v>0</v>
      </c>
      <c r="AJ207" s="46">
        <v>0</v>
      </c>
    </row>
    <row r="208" spans="1:36" x14ac:dyDescent="0.25">
      <c r="A208" t="s">
        <v>384</v>
      </c>
      <c r="B208" s="46">
        <v>0</v>
      </c>
      <c r="C208" s="46">
        <v>0</v>
      </c>
      <c r="D208" s="46">
        <v>0</v>
      </c>
      <c r="E208" s="46">
        <v>0</v>
      </c>
      <c r="F208" s="46">
        <v>0</v>
      </c>
      <c r="G208" s="46">
        <v>0</v>
      </c>
      <c r="H208" s="46">
        <v>0</v>
      </c>
      <c r="I208" s="46">
        <v>0</v>
      </c>
      <c r="J208" s="46">
        <v>0</v>
      </c>
      <c r="K208" s="46">
        <v>0</v>
      </c>
      <c r="L208" s="46">
        <v>0</v>
      </c>
      <c r="M208" s="46">
        <v>0</v>
      </c>
      <c r="N208" s="46">
        <v>0</v>
      </c>
      <c r="O208" s="46">
        <v>0</v>
      </c>
      <c r="P208" s="46">
        <v>0</v>
      </c>
      <c r="Q208" s="46">
        <v>0</v>
      </c>
      <c r="R208" s="46">
        <v>0</v>
      </c>
      <c r="S208" s="46">
        <v>0</v>
      </c>
      <c r="T208" s="46">
        <v>0</v>
      </c>
      <c r="U208" s="46">
        <v>0</v>
      </c>
      <c r="V208" s="46">
        <v>0</v>
      </c>
      <c r="W208" s="46">
        <v>0</v>
      </c>
      <c r="X208" s="46">
        <v>0</v>
      </c>
      <c r="Y208" s="46">
        <v>0</v>
      </c>
      <c r="Z208" s="46">
        <v>0</v>
      </c>
      <c r="AA208" s="46">
        <v>0</v>
      </c>
      <c r="AB208" s="46">
        <v>0</v>
      </c>
      <c r="AC208" s="46">
        <v>0</v>
      </c>
      <c r="AD208" s="46">
        <v>0</v>
      </c>
      <c r="AE208" s="46">
        <v>0</v>
      </c>
      <c r="AF208" s="46">
        <v>0</v>
      </c>
      <c r="AG208" s="46">
        <v>0</v>
      </c>
      <c r="AH208" s="46">
        <v>0</v>
      </c>
      <c r="AI208" s="46">
        <v>0</v>
      </c>
      <c r="AJ208" s="46">
        <v>0</v>
      </c>
    </row>
    <row r="209" spans="1:36" x14ac:dyDescent="0.25">
      <c r="A209" t="s">
        <v>385</v>
      </c>
      <c r="B209" s="46">
        <v>0</v>
      </c>
      <c r="C209" s="46">
        <v>0</v>
      </c>
      <c r="D209" s="46">
        <v>0</v>
      </c>
      <c r="E209" s="46">
        <v>0</v>
      </c>
      <c r="F209" s="46">
        <v>0</v>
      </c>
      <c r="G209" s="46">
        <v>0</v>
      </c>
      <c r="H209" s="46">
        <v>0</v>
      </c>
      <c r="I209" s="46">
        <v>0</v>
      </c>
      <c r="J209" s="46">
        <v>0</v>
      </c>
      <c r="K209" s="46">
        <v>0</v>
      </c>
      <c r="L209" s="46">
        <v>0</v>
      </c>
      <c r="M209" s="46">
        <v>0</v>
      </c>
      <c r="N209" s="46">
        <v>0</v>
      </c>
      <c r="O209" s="46">
        <v>0</v>
      </c>
      <c r="P209" s="46">
        <v>0</v>
      </c>
      <c r="Q209" s="46">
        <v>0</v>
      </c>
      <c r="R209" s="46">
        <v>0</v>
      </c>
      <c r="S209" s="46">
        <v>0</v>
      </c>
      <c r="T209" s="46">
        <v>0</v>
      </c>
      <c r="U209" s="46">
        <v>0</v>
      </c>
      <c r="V209" s="46">
        <v>0</v>
      </c>
      <c r="W209" s="46">
        <v>0</v>
      </c>
      <c r="X209" s="46">
        <v>0</v>
      </c>
      <c r="Y209" s="46">
        <v>0</v>
      </c>
      <c r="Z209" s="46">
        <v>0</v>
      </c>
      <c r="AA209" s="46">
        <v>0</v>
      </c>
      <c r="AB209" s="46">
        <v>0</v>
      </c>
      <c r="AC209" s="46">
        <v>0</v>
      </c>
      <c r="AD209" s="46">
        <v>0</v>
      </c>
      <c r="AE209" s="46">
        <v>0</v>
      </c>
      <c r="AF209" s="46">
        <v>0</v>
      </c>
      <c r="AG209" s="46">
        <v>0</v>
      </c>
      <c r="AH209" s="46">
        <v>0</v>
      </c>
      <c r="AI209" s="46">
        <v>0</v>
      </c>
      <c r="AJ209" s="46">
        <v>0</v>
      </c>
    </row>
    <row r="210" spans="1:36" x14ac:dyDescent="0.25">
      <c r="A210" t="s">
        <v>386</v>
      </c>
      <c r="B210" s="46">
        <v>0</v>
      </c>
      <c r="C210" s="46">
        <v>0</v>
      </c>
      <c r="D210" s="46">
        <v>0</v>
      </c>
      <c r="E210" s="46">
        <v>0</v>
      </c>
      <c r="F210" s="46">
        <v>0</v>
      </c>
      <c r="G210" s="46">
        <v>0.10000000000000142</v>
      </c>
      <c r="H210" s="46">
        <v>0</v>
      </c>
      <c r="I210" s="46">
        <v>0</v>
      </c>
      <c r="J210" s="46">
        <v>0</v>
      </c>
      <c r="K210" s="46">
        <v>0</v>
      </c>
      <c r="L210" s="46">
        <v>0</v>
      </c>
      <c r="M210" s="46">
        <v>0</v>
      </c>
      <c r="N210" s="46">
        <v>0</v>
      </c>
      <c r="O210" s="46">
        <v>0</v>
      </c>
      <c r="P210" s="46">
        <v>0</v>
      </c>
      <c r="Q210" s="46">
        <v>0</v>
      </c>
      <c r="R210" s="46">
        <v>0</v>
      </c>
      <c r="S210" s="46">
        <v>0</v>
      </c>
      <c r="T210" s="46">
        <v>0</v>
      </c>
      <c r="U210" s="46">
        <v>0</v>
      </c>
      <c r="V210" s="46">
        <v>0</v>
      </c>
      <c r="W210" s="46">
        <v>0</v>
      </c>
      <c r="X210" s="46">
        <v>0</v>
      </c>
      <c r="Y210" s="46">
        <v>0</v>
      </c>
      <c r="Z210" s="46">
        <v>0</v>
      </c>
      <c r="AA210" s="46">
        <v>0</v>
      </c>
      <c r="AB210" s="46">
        <v>0</v>
      </c>
      <c r="AC210" s="46">
        <v>0</v>
      </c>
      <c r="AD210" s="46">
        <v>0</v>
      </c>
      <c r="AE210" s="46">
        <v>0</v>
      </c>
      <c r="AF210" s="46">
        <v>0</v>
      </c>
      <c r="AG210" s="46">
        <v>0</v>
      </c>
      <c r="AH210" s="46">
        <v>0</v>
      </c>
      <c r="AI210" s="46">
        <v>0</v>
      </c>
      <c r="AJ210" s="46">
        <v>0.10000000000000142</v>
      </c>
    </row>
    <row r="211" spans="1:36" x14ac:dyDescent="0.25">
      <c r="A211" t="s">
        <v>387</v>
      </c>
      <c r="B211" s="46">
        <v>0.10000000000000142</v>
      </c>
      <c r="C211" s="46">
        <v>1.3999999999999986</v>
      </c>
      <c r="D211" s="46">
        <v>0.30000000000000071</v>
      </c>
      <c r="E211" s="46">
        <v>0.39999999999999858</v>
      </c>
      <c r="F211" s="46">
        <v>1.1999999999999993</v>
      </c>
      <c r="G211" s="46">
        <v>0.89999999999999858</v>
      </c>
      <c r="H211" s="46">
        <v>2.0999999999999996</v>
      </c>
      <c r="I211" s="46">
        <v>0.19999999999999929</v>
      </c>
      <c r="J211" s="46">
        <v>0</v>
      </c>
      <c r="K211" s="46">
        <v>0</v>
      </c>
      <c r="L211" s="46">
        <v>0.80000000000000071</v>
      </c>
      <c r="M211" s="46">
        <v>0.39999999999999858</v>
      </c>
      <c r="N211" s="46">
        <v>0.39999999999999858</v>
      </c>
      <c r="O211" s="46">
        <v>1.5</v>
      </c>
      <c r="P211" s="46">
        <v>1.6999999999999993</v>
      </c>
      <c r="Q211" s="46">
        <v>1</v>
      </c>
      <c r="R211" s="46">
        <v>0.69999999999999929</v>
      </c>
      <c r="S211" s="46">
        <v>1.6999999999999993</v>
      </c>
      <c r="T211" s="46">
        <v>0.5</v>
      </c>
      <c r="U211" s="46">
        <v>0</v>
      </c>
      <c r="V211" s="46">
        <v>1.3000000000000007</v>
      </c>
      <c r="W211" s="46">
        <v>1.6999999999999993</v>
      </c>
      <c r="X211" s="46">
        <v>0</v>
      </c>
      <c r="Y211" s="46">
        <v>0.39999999999999858</v>
      </c>
      <c r="Z211" s="46">
        <v>1.1000000000000014</v>
      </c>
      <c r="AA211" s="46">
        <v>1</v>
      </c>
      <c r="AB211" s="46">
        <v>1.3000000000000007</v>
      </c>
      <c r="AC211" s="46">
        <v>0</v>
      </c>
      <c r="AD211" s="46">
        <v>0.39999999999999858</v>
      </c>
      <c r="AE211" s="46">
        <v>0.80000000000000071</v>
      </c>
      <c r="AF211" s="46">
        <v>0</v>
      </c>
      <c r="AG211" s="46">
        <v>1.3000000000000007</v>
      </c>
      <c r="AH211" s="46">
        <v>0</v>
      </c>
      <c r="AI211" s="46">
        <v>0.30000000000000071</v>
      </c>
      <c r="AJ211" s="46">
        <v>24.899999999999995</v>
      </c>
    </row>
    <row r="212" spans="1:36" x14ac:dyDescent="0.25">
      <c r="A212" t="s">
        <v>388</v>
      </c>
      <c r="B212" s="46">
        <v>0</v>
      </c>
      <c r="C212" s="46">
        <v>0</v>
      </c>
      <c r="D212" s="46">
        <v>0</v>
      </c>
      <c r="E212" s="46">
        <v>0</v>
      </c>
      <c r="F212" s="46">
        <v>0</v>
      </c>
      <c r="G212" s="46">
        <v>0</v>
      </c>
      <c r="H212" s="46">
        <v>0.60000000000000142</v>
      </c>
      <c r="I212" s="46">
        <v>0</v>
      </c>
      <c r="J212" s="46">
        <v>0</v>
      </c>
      <c r="K212" s="46">
        <v>0</v>
      </c>
      <c r="L212" s="46">
        <v>0</v>
      </c>
      <c r="M212" s="46">
        <v>0</v>
      </c>
      <c r="N212" s="46">
        <v>0</v>
      </c>
      <c r="O212" s="46">
        <v>0.19999999999999929</v>
      </c>
      <c r="P212" s="46">
        <v>0</v>
      </c>
      <c r="Q212" s="46">
        <v>0</v>
      </c>
      <c r="R212" s="46">
        <v>0.10000000000000142</v>
      </c>
      <c r="S212" s="46">
        <v>0.30000000000000071</v>
      </c>
      <c r="T212" s="46">
        <v>0</v>
      </c>
      <c r="U212" s="46">
        <v>0</v>
      </c>
      <c r="V212" s="46">
        <v>0</v>
      </c>
      <c r="W212" s="46">
        <v>0.39999999999999858</v>
      </c>
      <c r="X212" s="46">
        <v>0</v>
      </c>
      <c r="Y212" s="46">
        <v>0</v>
      </c>
      <c r="Z212" s="46">
        <v>0</v>
      </c>
      <c r="AA212" s="46">
        <v>0</v>
      </c>
      <c r="AB212" s="46">
        <v>0</v>
      </c>
      <c r="AC212" s="46">
        <v>0</v>
      </c>
      <c r="AD212" s="46">
        <v>0</v>
      </c>
      <c r="AE212" s="46">
        <v>0</v>
      </c>
      <c r="AF212" s="46">
        <v>0</v>
      </c>
      <c r="AG212" s="46">
        <v>0</v>
      </c>
      <c r="AH212" s="46">
        <v>0</v>
      </c>
      <c r="AI212" s="46">
        <v>0</v>
      </c>
      <c r="AJ212" s="46">
        <v>1.6000000000000014</v>
      </c>
    </row>
    <row r="213" spans="1:36" x14ac:dyDescent="0.25">
      <c r="A213" t="s">
        <v>389</v>
      </c>
      <c r="B213" s="46">
        <v>0</v>
      </c>
      <c r="C213" s="46">
        <v>0.10000000000000142</v>
      </c>
      <c r="D213" s="46">
        <v>0</v>
      </c>
      <c r="E213" s="46">
        <v>0</v>
      </c>
      <c r="F213" s="46">
        <v>0.39999999999999858</v>
      </c>
      <c r="G213" s="46">
        <v>0</v>
      </c>
      <c r="H213" s="46">
        <v>0</v>
      </c>
      <c r="I213" s="46">
        <v>0</v>
      </c>
      <c r="J213" s="46">
        <v>0</v>
      </c>
      <c r="K213" s="46">
        <v>0</v>
      </c>
      <c r="L213" s="46">
        <v>0</v>
      </c>
      <c r="M213" s="46">
        <v>0</v>
      </c>
      <c r="N213" s="46">
        <v>0</v>
      </c>
      <c r="O213" s="46">
        <v>0</v>
      </c>
      <c r="P213" s="46">
        <v>0.60000000000000142</v>
      </c>
      <c r="Q213" s="46">
        <v>0</v>
      </c>
      <c r="R213" s="46">
        <v>0</v>
      </c>
      <c r="S213" s="46">
        <v>0.10000000000000142</v>
      </c>
      <c r="T213" s="46">
        <v>0</v>
      </c>
      <c r="U213" s="46">
        <v>0</v>
      </c>
      <c r="V213" s="46">
        <v>0</v>
      </c>
      <c r="W213" s="46">
        <v>0</v>
      </c>
      <c r="X213" s="46">
        <v>0</v>
      </c>
      <c r="Y213" s="46">
        <v>0</v>
      </c>
      <c r="Z213" s="46">
        <v>0</v>
      </c>
      <c r="AA213" s="46">
        <v>0</v>
      </c>
      <c r="AB213" s="46">
        <v>0.19999999999999929</v>
      </c>
      <c r="AC213" s="46">
        <v>0</v>
      </c>
      <c r="AD213" s="46">
        <v>0</v>
      </c>
      <c r="AE213" s="46">
        <v>0.19999999999999929</v>
      </c>
      <c r="AF213" s="46">
        <v>0</v>
      </c>
      <c r="AG213" s="46">
        <v>0.30000000000000071</v>
      </c>
      <c r="AH213" s="46">
        <v>0</v>
      </c>
      <c r="AI213" s="46">
        <v>0</v>
      </c>
      <c r="AJ213" s="46">
        <v>1.9000000000000021</v>
      </c>
    </row>
    <row r="214" spans="1:36" x14ac:dyDescent="0.25">
      <c r="A214" t="s">
        <v>390</v>
      </c>
      <c r="B214" s="46">
        <v>0</v>
      </c>
      <c r="C214" s="46">
        <v>0</v>
      </c>
      <c r="D214" s="46">
        <v>0.30000000000000071</v>
      </c>
      <c r="E214" s="46">
        <v>0.10000000000000142</v>
      </c>
      <c r="F214" s="46">
        <v>0</v>
      </c>
      <c r="G214" s="46">
        <v>0</v>
      </c>
      <c r="H214" s="46">
        <v>0.19999999999999929</v>
      </c>
      <c r="I214" s="46">
        <v>0</v>
      </c>
      <c r="J214" s="46">
        <v>0.30000000000000071</v>
      </c>
      <c r="K214" s="46">
        <v>0</v>
      </c>
      <c r="L214" s="46">
        <v>0</v>
      </c>
      <c r="M214" s="46">
        <v>0.30000000000000071</v>
      </c>
      <c r="N214" s="46">
        <v>0</v>
      </c>
      <c r="O214" s="46">
        <v>0</v>
      </c>
      <c r="P214" s="46">
        <v>0</v>
      </c>
      <c r="Q214" s="46">
        <v>0</v>
      </c>
      <c r="R214" s="46">
        <v>0</v>
      </c>
      <c r="S214" s="46">
        <v>0.5</v>
      </c>
      <c r="T214" s="46">
        <v>0</v>
      </c>
      <c r="U214" s="46">
        <v>0.5</v>
      </c>
      <c r="V214" s="46">
        <v>0</v>
      </c>
      <c r="W214" s="46">
        <v>0</v>
      </c>
      <c r="X214" s="46">
        <v>0.19999999999999929</v>
      </c>
      <c r="Y214" s="46">
        <v>0</v>
      </c>
      <c r="Z214" s="46">
        <v>0</v>
      </c>
      <c r="AA214" s="46">
        <v>0</v>
      </c>
      <c r="AB214" s="46">
        <v>0</v>
      </c>
      <c r="AC214" s="46">
        <v>0</v>
      </c>
      <c r="AD214" s="46">
        <v>0</v>
      </c>
      <c r="AE214" s="46">
        <v>0.60000000000000142</v>
      </c>
      <c r="AF214" s="46">
        <v>0.89999999999999858</v>
      </c>
      <c r="AG214" s="46">
        <v>0</v>
      </c>
      <c r="AH214" s="46">
        <v>0.69999999999999929</v>
      </c>
      <c r="AI214" s="46">
        <v>0.5</v>
      </c>
      <c r="AJ214" s="46">
        <v>5.1000000000000014</v>
      </c>
    </row>
    <row r="215" spans="1:36" x14ac:dyDescent="0.25">
      <c r="A215" t="s">
        <v>391</v>
      </c>
      <c r="B215" s="46">
        <v>0</v>
      </c>
      <c r="C215" s="46">
        <v>0.5</v>
      </c>
      <c r="D215" s="46">
        <v>0</v>
      </c>
      <c r="E215" s="46">
        <v>0</v>
      </c>
      <c r="F215" s="46">
        <v>0</v>
      </c>
      <c r="G215" s="46">
        <v>0</v>
      </c>
      <c r="H215" s="46">
        <v>0.89999999999999858</v>
      </c>
      <c r="I215" s="46">
        <v>0</v>
      </c>
      <c r="J215" s="46">
        <v>0</v>
      </c>
      <c r="K215" s="46">
        <v>0</v>
      </c>
      <c r="L215" s="46">
        <v>0</v>
      </c>
      <c r="M215" s="46">
        <v>0</v>
      </c>
      <c r="N215" s="46">
        <v>0</v>
      </c>
      <c r="O215" s="46">
        <v>0.39999999999999858</v>
      </c>
      <c r="P215" s="46">
        <v>1</v>
      </c>
      <c r="Q215" s="46">
        <v>0</v>
      </c>
      <c r="R215" s="46">
        <v>0</v>
      </c>
      <c r="S215" s="46">
        <v>0.89999999999999858</v>
      </c>
      <c r="T215" s="46">
        <v>0</v>
      </c>
      <c r="U215" s="46">
        <v>0</v>
      </c>
      <c r="V215" s="46">
        <v>0</v>
      </c>
      <c r="W215" s="46">
        <v>0.60000000000000142</v>
      </c>
      <c r="X215" s="46">
        <v>0</v>
      </c>
      <c r="Y215" s="46">
        <v>0</v>
      </c>
      <c r="Z215" s="46">
        <v>0</v>
      </c>
      <c r="AA215" s="46">
        <v>0</v>
      </c>
      <c r="AB215" s="46">
        <v>0.60000000000000142</v>
      </c>
      <c r="AC215" s="46">
        <v>0</v>
      </c>
      <c r="AD215" s="46">
        <v>0</v>
      </c>
      <c r="AE215" s="46">
        <v>0.30000000000000071</v>
      </c>
      <c r="AF215" s="46">
        <v>0</v>
      </c>
      <c r="AG215" s="46">
        <v>0.19999999999999929</v>
      </c>
      <c r="AH215" s="46">
        <v>0</v>
      </c>
      <c r="AI215" s="46">
        <v>0</v>
      </c>
      <c r="AJ215" s="46">
        <v>5.3999999999999986</v>
      </c>
    </row>
    <row r="216" spans="1:36" x14ac:dyDescent="0.25">
      <c r="A216" t="s">
        <v>392</v>
      </c>
      <c r="B216" s="46">
        <v>0</v>
      </c>
      <c r="C216" s="46">
        <v>0</v>
      </c>
      <c r="D216" s="46">
        <v>0</v>
      </c>
      <c r="E216" s="46">
        <v>0</v>
      </c>
      <c r="F216" s="46">
        <v>0</v>
      </c>
      <c r="G216" s="46">
        <v>0</v>
      </c>
      <c r="H216" s="46">
        <v>0.19999999999999929</v>
      </c>
      <c r="I216" s="46">
        <v>0</v>
      </c>
      <c r="J216" s="46">
        <v>0</v>
      </c>
      <c r="K216" s="46">
        <v>0</v>
      </c>
      <c r="L216" s="46">
        <v>0</v>
      </c>
      <c r="M216" s="46">
        <v>0</v>
      </c>
      <c r="N216" s="46">
        <v>0</v>
      </c>
      <c r="O216" s="46">
        <v>0.19999999999999929</v>
      </c>
      <c r="P216" s="46">
        <v>0</v>
      </c>
      <c r="Q216" s="46">
        <v>0</v>
      </c>
      <c r="R216" s="46">
        <v>0</v>
      </c>
      <c r="S216" s="46">
        <v>0</v>
      </c>
      <c r="T216" s="46">
        <v>0</v>
      </c>
      <c r="U216" s="46">
        <v>0</v>
      </c>
      <c r="V216" s="46">
        <v>0</v>
      </c>
      <c r="W216" s="46">
        <v>0</v>
      </c>
      <c r="X216" s="46">
        <v>0</v>
      </c>
      <c r="Y216" s="46">
        <v>0</v>
      </c>
      <c r="Z216" s="46">
        <v>0</v>
      </c>
      <c r="AA216" s="46">
        <v>0</v>
      </c>
      <c r="AB216" s="46">
        <v>0</v>
      </c>
      <c r="AC216" s="46">
        <v>0</v>
      </c>
      <c r="AD216" s="46">
        <v>0</v>
      </c>
      <c r="AE216" s="46">
        <v>0</v>
      </c>
      <c r="AF216" s="46">
        <v>0</v>
      </c>
      <c r="AG216" s="46">
        <v>0</v>
      </c>
      <c r="AH216" s="46">
        <v>0</v>
      </c>
      <c r="AI216" s="46">
        <v>0</v>
      </c>
      <c r="AJ216" s="46">
        <v>0.39999999999999858</v>
      </c>
    </row>
    <row r="217" spans="1:36" x14ac:dyDescent="0.25">
      <c r="A217" t="s">
        <v>393</v>
      </c>
      <c r="B217" s="46">
        <v>0</v>
      </c>
      <c r="C217" s="46">
        <v>0</v>
      </c>
      <c r="D217" s="46">
        <v>0</v>
      </c>
      <c r="E217" s="46">
        <v>0</v>
      </c>
      <c r="F217" s="46">
        <v>0</v>
      </c>
      <c r="G217" s="46">
        <v>0</v>
      </c>
      <c r="H217" s="46">
        <v>0</v>
      </c>
      <c r="I217" s="46">
        <v>0</v>
      </c>
      <c r="J217" s="46">
        <v>0</v>
      </c>
      <c r="K217" s="46">
        <v>0</v>
      </c>
      <c r="L217" s="46">
        <v>0</v>
      </c>
      <c r="M217" s="46">
        <v>0</v>
      </c>
      <c r="N217" s="46">
        <v>0</v>
      </c>
      <c r="O217" s="46">
        <v>0</v>
      </c>
      <c r="P217" s="46">
        <v>0</v>
      </c>
      <c r="Q217" s="46">
        <v>0</v>
      </c>
      <c r="R217" s="46">
        <v>0</v>
      </c>
      <c r="S217" s="46">
        <v>0</v>
      </c>
      <c r="T217" s="46">
        <v>0</v>
      </c>
      <c r="U217" s="46">
        <v>0</v>
      </c>
      <c r="V217" s="46">
        <v>0</v>
      </c>
      <c r="W217" s="46">
        <v>0</v>
      </c>
      <c r="X217" s="46">
        <v>0</v>
      </c>
      <c r="Y217" s="46">
        <v>0</v>
      </c>
      <c r="Z217" s="46">
        <v>0</v>
      </c>
      <c r="AA217" s="46">
        <v>0</v>
      </c>
      <c r="AB217" s="46">
        <v>0</v>
      </c>
      <c r="AC217" s="46">
        <v>0</v>
      </c>
      <c r="AD217" s="46">
        <v>0</v>
      </c>
      <c r="AE217" s="46">
        <v>0</v>
      </c>
      <c r="AF217" s="46">
        <v>0</v>
      </c>
      <c r="AG217" s="46">
        <v>0</v>
      </c>
      <c r="AH217" s="46">
        <v>0</v>
      </c>
      <c r="AI217" s="46">
        <v>0</v>
      </c>
      <c r="AJ217" s="46">
        <v>0</v>
      </c>
    </row>
    <row r="218" spans="1:36" x14ac:dyDescent="0.25">
      <c r="A218" t="s">
        <v>394</v>
      </c>
      <c r="B218" s="46">
        <v>0</v>
      </c>
      <c r="C218" s="46">
        <v>0</v>
      </c>
      <c r="D218" s="46">
        <v>0</v>
      </c>
      <c r="E218" s="46">
        <v>0</v>
      </c>
      <c r="F218" s="46">
        <v>0</v>
      </c>
      <c r="G218" s="46">
        <v>0</v>
      </c>
      <c r="H218" s="46">
        <v>0</v>
      </c>
      <c r="I218" s="46">
        <v>0</v>
      </c>
      <c r="J218" s="46">
        <v>0</v>
      </c>
      <c r="K218" s="46">
        <v>0</v>
      </c>
      <c r="L218" s="46">
        <v>0</v>
      </c>
      <c r="M218" s="46">
        <v>0</v>
      </c>
      <c r="N218" s="46">
        <v>0</v>
      </c>
      <c r="O218" s="46">
        <v>0</v>
      </c>
      <c r="P218" s="46">
        <v>0</v>
      </c>
      <c r="Q218" s="46">
        <v>0</v>
      </c>
      <c r="R218" s="46">
        <v>0</v>
      </c>
      <c r="S218" s="46">
        <v>0</v>
      </c>
      <c r="T218" s="46">
        <v>0</v>
      </c>
      <c r="U218" s="46">
        <v>0</v>
      </c>
      <c r="V218" s="46">
        <v>0</v>
      </c>
      <c r="W218" s="46">
        <v>0</v>
      </c>
      <c r="X218" s="46">
        <v>0</v>
      </c>
      <c r="Y218" s="46">
        <v>0</v>
      </c>
      <c r="Z218" s="46">
        <v>0</v>
      </c>
      <c r="AA218" s="46">
        <v>0</v>
      </c>
      <c r="AB218" s="46">
        <v>0</v>
      </c>
      <c r="AC218" s="46">
        <v>0</v>
      </c>
      <c r="AD218" s="46">
        <v>0</v>
      </c>
      <c r="AE218" s="46">
        <v>0</v>
      </c>
      <c r="AF218" s="46">
        <v>0</v>
      </c>
      <c r="AG218" s="46">
        <v>0</v>
      </c>
      <c r="AH218" s="46">
        <v>0</v>
      </c>
      <c r="AI218" s="46">
        <v>0</v>
      </c>
      <c r="AJ218" s="46">
        <v>0</v>
      </c>
    </row>
    <row r="219" spans="1:36" x14ac:dyDescent="0.25">
      <c r="A219" t="s">
        <v>395</v>
      </c>
      <c r="B219" s="46">
        <v>0</v>
      </c>
      <c r="C219" s="46">
        <v>0</v>
      </c>
      <c r="D219" s="46">
        <v>0</v>
      </c>
      <c r="E219" s="46">
        <v>0</v>
      </c>
      <c r="F219" s="46">
        <v>0</v>
      </c>
      <c r="G219" s="46">
        <v>0</v>
      </c>
      <c r="H219" s="46">
        <v>1</v>
      </c>
      <c r="I219" s="46">
        <v>0</v>
      </c>
      <c r="J219" s="46">
        <v>0</v>
      </c>
      <c r="K219" s="46">
        <v>0</v>
      </c>
      <c r="L219" s="46">
        <v>0</v>
      </c>
      <c r="M219" s="46">
        <v>0</v>
      </c>
      <c r="N219" s="46">
        <v>0</v>
      </c>
      <c r="O219" s="46">
        <v>0.80000000000000071</v>
      </c>
      <c r="P219" s="46">
        <v>1.3999999999999986</v>
      </c>
      <c r="Q219" s="46">
        <v>0</v>
      </c>
      <c r="R219" s="46">
        <v>0</v>
      </c>
      <c r="S219" s="46">
        <v>1.1999999999999993</v>
      </c>
      <c r="T219" s="46">
        <v>0</v>
      </c>
      <c r="U219" s="46">
        <v>0</v>
      </c>
      <c r="V219" s="46">
        <v>0.19999999999999929</v>
      </c>
      <c r="W219" s="46">
        <v>0.60000000000000142</v>
      </c>
      <c r="X219" s="46">
        <v>0</v>
      </c>
      <c r="Y219" s="46">
        <v>0</v>
      </c>
      <c r="Z219" s="46">
        <v>0.39999999999999858</v>
      </c>
      <c r="AA219" s="46">
        <v>0</v>
      </c>
      <c r="AB219" s="46">
        <v>0.39999999999999858</v>
      </c>
      <c r="AC219" s="46">
        <v>0</v>
      </c>
      <c r="AD219" s="46">
        <v>0</v>
      </c>
      <c r="AE219" s="46">
        <v>0</v>
      </c>
      <c r="AF219" s="46">
        <v>0</v>
      </c>
      <c r="AG219" s="46">
        <v>0</v>
      </c>
      <c r="AH219" s="46">
        <v>0</v>
      </c>
      <c r="AI219" s="46">
        <v>0</v>
      </c>
      <c r="AJ219" s="46">
        <v>5.9999999999999964</v>
      </c>
    </row>
    <row r="220" spans="1:36" x14ac:dyDescent="0.25">
      <c r="A220" t="s">
        <v>396</v>
      </c>
      <c r="B220" s="46">
        <v>0</v>
      </c>
      <c r="C220" s="46">
        <v>0</v>
      </c>
      <c r="D220" s="46">
        <v>0</v>
      </c>
      <c r="E220" s="46">
        <v>0</v>
      </c>
      <c r="F220" s="46">
        <v>0</v>
      </c>
      <c r="G220" s="46">
        <v>0</v>
      </c>
      <c r="H220" s="46">
        <v>0</v>
      </c>
      <c r="I220" s="46">
        <v>0</v>
      </c>
      <c r="J220" s="46">
        <v>0</v>
      </c>
      <c r="K220" s="46">
        <v>0</v>
      </c>
      <c r="L220" s="46">
        <v>0</v>
      </c>
      <c r="M220" s="46">
        <v>0</v>
      </c>
      <c r="N220" s="46">
        <v>0</v>
      </c>
      <c r="O220" s="46">
        <v>0</v>
      </c>
      <c r="P220" s="46">
        <v>0</v>
      </c>
      <c r="Q220" s="46">
        <v>0</v>
      </c>
      <c r="R220" s="46">
        <v>0</v>
      </c>
      <c r="S220" s="46">
        <v>0</v>
      </c>
      <c r="T220" s="46">
        <v>0</v>
      </c>
      <c r="U220" s="46">
        <v>0</v>
      </c>
      <c r="V220" s="46">
        <v>0</v>
      </c>
      <c r="W220" s="46">
        <v>0</v>
      </c>
      <c r="X220" s="46">
        <v>0</v>
      </c>
      <c r="Y220" s="46">
        <v>0</v>
      </c>
      <c r="Z220" s="46">
        <v>0</v>
      </c>
      <c r="AA220" s="46">
        <v>0.10000000000000142</v>
      </c>
      <c r="AB220" s="46">
        <v>0</v>
      </c>
      <c r="AC220" s="46">
        <v>0</v>
      </c>
      <c r="AD220" s="46">
        <v>0</v>
      </c>
      <c r="AE220" s="46">
        <v>0</v>
      </c>
      <c r="AF220" s="46">
        <v>0</v>
      </c>
      <c r="AG220" s="46">
        <v>0</v>
      </c>
      <c r="AH220" s="46">
        <v>0</v>
      </c>
      <c r="AI220" s="46">
        <v>0</v>
      </c>
      <c r="AJ220" s="46">
        <v>0.10000000000000142</v>
      </c>
    </row>
    <row r="221" spans="1:36" x14ac:dyDescent="0.25">
      <c r="A221" t="s">
        <v>397</v>
      </c>
      <c r="B221" s="46">
        <v>0</v>
      </c>
      <c r="C221" s="46">
        <v>0</v>
      </c>
      <c r="D221" s="46">
        <v>0</v>
      </c>
      <c r="E221" s="46">
        <v>0</v>
      </c>
      <c r="F221" s="46">
        <v>0</v>
      </c>
      <c r="G221" s="46">
        <v>0</v>
      </c>
      <c r="H221" s="46">
        <v>0</v>
      </c>
      <c r="I221" s="46">
        <v>0</v>
      </c>
      <c r="J221" s="46">
        <v>0</v>
      </c>
      <c r="K221" s="46">
        <v>0</v>
      </c>
      <c r="L221" s="46">
        <v>0</v>
      </c>
      <c r="M221" s="46">
        <v>0</v>
      </c>
      <c r="N221" s="46">
        <v>0</v>
      </c>
      <c r="O221" s="46">
        <v>0</v>
      </c>
      <c r="P221" s="46">
        <v>0</v>
      </c>
      <c r="Q221" s="46">
        <v>0</v>
      </c>
      <c r="R221" s="46">
        <v>0</v>
      </c>
      <c r="S221" s="46">
        <v>0</v>
      </c>
      <c r="T221" s="46">
        <v>0</v>
      </c>
      <c r="U221" s="46">
        <v>0</v>
      </c>
      <c r="V221" s="46">
        <v>0</v>
      </c>
      <c r="W221" s="46">
        <v>0</v>
      </c>
      <c r="X221" s="46">
        <v>0</v>
      </c>
      <c r="Y221" s="46">
        <v>0</v>
      </c>
      <c r="Z221" s="46">
        <v>0</v>
      </c>
      <c r="AA221" s="46">
        <v>0</v>
      </c>
      <c r="AB221" s="46">
        <v>0</v>
      </c>
      <c r="AC221" s="46">
        <v>0</v>
      </c>
      <c r="AD221" s="46">
        <v>0</v>
      </c>
      <c r="AE221" s="46">
        <v>0</v>
      </c>
      <c r="AF221" s="46">
        <v>0</v>
      </c>
      <c r="AG221" s="46">
        <v>0</v>
      </c>
      <c r="AH221" s="46">
        <v>0</v>
      </c>
      <c r="AI221" s="46">
        <v>0</v>
      </c>
      <c r="AJ221" s="46">
        <v>0</v>
      </c>
    </row>
    <row r="222" spans="1:36" x14ac:dyDescent="0.25">
      <c r="A222" t="s">
        <v>398</v>
      </c>
      <c r="B222" s="46">
        <v>0</v>
      </c>
      <c r="C222" s="46">
        <v>0.89999999999999858</v>
      </c>
      <c r="D222" s="46">
        <v>0</v>
      </c>
      <c r="E222" s="46">
        <v>0.19999999999999929</v>
      </c>
      <c r="F222" s="46">
        <v>0.60000000000000142</v>
      </c>
      <c r="G222" s="46">
        <v>0.30000000000000071</v>
      </c>
      <c r="H222" s="46">
        <v>0.5</v>
      </c>
      <c r="I222" s="46">
        <v>0</v>
      </c>
      <c r="J222" s="46">
        <v>0</v>
      </c>
      <c r="K222" s="46">
        <v>0</v>
      </c>
      <c r="L222" s="46">
        <v>0.39999999999999858</v>
      </c>
      <c r="M222" s="46">
        <v>0</v>
      </c>
      <c r="N222" s="46">
        <v>0</v>
      </c>
      <c r="O222" s="46">
        <v>0.69999999999999929</v>
      </c>
      <c r="P222" s="46">
        <v>0.60000000000000142</v>
      </c>
      <c r="Q222" s="46">
        <v>0.30000000000000071</v>
      </c>
      <c r="R222" s="46">
        <v>0</v>
      </c>
      <c r="S222" s="46">
        <v>0.69999999999999929</v>
      </c>
      <c r="T222" s="46">
        <v>0</v>
      </c>
      <c r="U222" s="46">
        <v>0</v>
      </c>
      <c r="V222" s="46">
        <v>0</v>
      </c>
      <c r="W222" s="46">
        <v>0</v>
      </c>
      <c r="X222" s="46">
        <v>0</v>
      </c>
      <c r="Y222" s="46">
        <v>0.69999999999999929</v>
      </c>
      <c r="Z222" s="46">
        <v>0.19999999999999929</v>
      </c>
      <c r="AA222" s="46">
        <v>0.5</v>
      </c>
      <c r="AB222" s="46">
        <v>0</v>
      </c>
      <c r="AC222" s="46">
        <v>0</v>
      </c>
      <c r="AD222" s="46">
        <v>0</v>
      </c>
      <c r="AE222" s="46">
        <v>1</v>
      </c>
      <c r="AF222" s="46">
        <v>0</v>
      </c>
      <c r="AG222" s="46">
        <v>0.69999999999999929</v>
      </c>
      <c r="AH222" s="46">
        <v>0</v>
      </c>
      <c r="AI222" s="46">
        <v>0</v>
      </c>
      <c r="AJ222" s="46">
        <v>8.2999999999999972</v>
      </c>
    </row>
    <row r="223" spans="1:36" x14ac:dyDescent="0.25">
      <c r="A223" t="s">
        <v>399</v>
      </c>
      <c r="B223" s="46">
        <v>0</v>
      </c>
      <c r="C223" s="46">
        <v>0</v>
      </c>
      <c r="D223" s="46">
        <v>0</v>
      </c>
      <c r="E223" s="46">
        <v>0</v>
      </c>
      <c r="F223" s="46">
        <v>0</v>
      </c>
      <c r="G223" s="46">
        <v>0</v>
      </c>
      <c r="H223" s="46">
        <v>0</v>
      </c>
      <c r="I223" s="46">
        <v>0</v>
      </c>
      <c r="J223" s="46">
        <v>0</v>
      </c>
      <c r="K223" s="46">
        <v>0</v>
      </c>
      <c r="L223" s="46">
        <v>0</v>
      </c>
      <c r="M223" s="46">
        <v>0</v>
      </c>
      <c r="N223" s="46">
        <v>0</v>
      </c>
      <c r="O223" s="46">
        <v>0</v>
      </c>
      <c r="P223" s="46">
        <v>0</v>
      </c>
      <c r="Q223" s="46">
        <v>0</v>
      </c>
      <c r="R223" s="46">
        <v>0</v>
      </c>
      <c r="S223" s="46">
        <v>0</v>
      </c>
      <c r="T223" s="46">
        <v>0</v>
      </c>
      <c r="U223" s="46">
        <v>0</v>
      </c>
      <c r="V223" s="46">
        <v>0</v>
      </c>
      <c r="W223" s="46">
        <v>0</v>
      </c>
      <c r="X223" s="46">
        <v>0</v>
      </c>
      <c r="Y223" s="46">
        <v>0</v>
      </c>
      <c r="Z223" s="46">
        <v>0</v>
      </c>
      <c r="AA223" s="46">
        <v>0</v>
      </c>
      <c r="AB223" s="46">
        <v>0</v>
      </c>
      <c r="AC223" s="46">
        <v>0</v>
      </c>
      <c r="AD223" s="46">
        <v>0</v>
      </c>
      <c r="AE223" s="46">
        <v>0</v>
      </c>
      <c r="AF223" s="46">
        <v>0</v>
      </c>
      <c r="AG223" s="46">
        <v>0</v>
      </c>
      <c r="AH223" s="46">
        <v>0</v>
      </c>
      <c r="AI223" s="46">
        <v>0</v>
      </c>
      <c r="AJ223" s="46">
        <v>0</v>
      </c>
    </row>
    <row r="224" spans="1:36" x14ac:dyDescent="0.25">
      <c r="A224" t="s">
        <v>400</v>
      </c>
      <c r="B224" s="46">
        <v>0</v>
      </c>
      <c r="C224" s="46">
        <v>0</v>
      </c>
      <c r="D224" s="46">
        <v>0</v>
      </c>
      <c r="E224" s="46">
        <v>0</v>
      </c>
      <c r="F224" s="46">
        <v>0</v>
      </c>
      <c r="G224" s="46">
        <v>0</v>
      </c>
      <c r="H224" s="46">
        <v>0</v>
      </c>
      <c r="I224" s="46">
        <v>0</v>
      </c>
      <c r="J224" s="46">
        <v>0</v>
      </c>
      <c r="K224" s="46">
        <v>0</v>
      </c>
      <c r="L224" s="46">
        <v>0</v>
      </c>
      <c r="M224" s="46">
        <v>0</v>
      </c>
      <c r="N224" s="46">
        <v>0</v>
      </c>
      <c r="O224" s="46">
        <v>0</v>
      </c>
      <c r="P224" s="46">
        <v>0</v>
      </c>
      <c r="Q224" s="46">
        <v>0</v>
      </c>
      <c r="R224" s="46">
        <v>0</v>
      </c>
      <c r="S224" s="46">
        <v>0</v>
      </c>
      <c r="T224" s="46">
        <v>0</v>
      </c>
      <c r="U224" s="46">
        <v>0</v>
      </c>
      <c r="V224" s="46">
        <v>0</v>
      </c>
      <c r="W224" s="46">
        <v>0</v>
      </c>
      <c r="X224" s="46">
        <v>0</v>
      </c>
      <c r="Y224" s="46">
        <v>0</v>
      </c>
      <c r="Z224" s="46">
        <v>0</v>
      </c>
      <c r="AA224" s="46">
        <v>0</v>
      </c>
      <c r="AB224" s="46">
        <v>0</v>
      </c>
      <c r="AC224" s="46">
        <v>0</v>
      </c>
      <c r="AD224" s="46">
        <v>0</v>
      </c>
      <c r="AE224" s="46">
        <v>0</v>
      </c>
      <c r="AF224" s="46">
        <v>0</v>
      </c>
      <c r="AG224" s="46">
        <v>0</v>
      </c>
      <c r="AH224" s="46">
        <v>0</v>
      </c>
      <c r="AI224" s="46">
        <v>0</v>
      </c>
      <c r="AJ224" s="46">
        <v>0</v>
      </c>
    </row>
    <row r="225" spans="1:36" x14ac:dyDescent="0.25">
      <c r="A225" t="s">
        <v>401</v>
      </c>
      <c r="B225" s="46">
        <v>0</v>
      </c>
      <c r="C225" s="46">
        <v>0</v>
      </c>
      <c r="D225" s="46">
        <v>0</v>
      </c>
      <c r="E225" s="46">
        <v>0</v>
      </c>
      <c r="F225" s="46">
        <v>0</v>
      </c>
      <c r="G225" s="46">
        <v>0</v>
      </c>
      <c r="H225" s="46">
        <v>0</v>
      </c>
      <c r="I225" s="46">
        <v>0</v>
      </c>
      <c r="J225" s="46">
        <v>0</v>
      </c>
      <c r="K225" s="46">
        <v>0</v>
      </c>
      <c r="L225" s="46">
        <v>0</v>
      </c>
      <c r="M225" s="46">
        <v>0</v>
      </c>
      <c r="N225" s="46">
        <v>0</v>
      </c>
      <c r="O225" s="46">
        <v>0.10000000000000142</v>
      </c>
      <c r="P225" s="46">
        <v>0</v>
      </c>
      <c r="Q225" s="46">
        <v>0</v>
      </c>
      <c r="R225" s="46">
        <v>0</v>
      </c>
      <c r="S225" s="46">
        <v>0</v>
      </c>
      <c r="T225" s="46">
        <v>0</v>
      </c>
      <c r="U225" s="46">
        <v>0</v>
      </c>
      <c r="V225" s="46">
        <v>0</v>
      </c>
      <c r="W225" s="46">
        <v>0</v>
      </c>
      <c r="X225" s="46">
        <v>0</v>
      </c>
      <c r="Y225" s="46">
        <v>0</v>
      </c>
      <c r="Z225" s="46">
        <v>0</v>
      </c>
      <c r="AA225" s="46">
        <v>0.10000000000000142</v>
      </c>
      <c r="AB225" s="46">
        <v>0</v>
      </c>
      <c r="AC225" s="46">
        <v>0</v>
      </c>
      <c r="AD225" s="46">
        <v>0</v>
      </c>
      <c r="AE225" s="46">
        <v>0</v>
      </c>
      <c r="AF225" s="46">
        <v>0</v>
      </c>
      <c r="AG225" s="46">
        <v>0</v>
      </c>
      <c r="AH225" s="46">
        <v>0</v>
      </c>
      <c r="AI225" s="46">
        <v>0</v>
      </c>
      <c r="AJ225" s="46">
        <v>0.20000000000000284</v>
      </c>
    </row>
    <row r="226" spans="1:36" x14ac:dyDescent="0.25">
      <c r="A226" t="s">
        <v>402</v>
      </c>
      <c r="B226" s="46">
        <v>0</v>
      </c>
      <c r="C226" s="46">
        <v>0</v>
      </c>
      <c r="D226" s="46">
        <v>0</v>
      </c>
      <c r="E226" s="46">
        <v>0</v>
      </c>
      <c r="F226" s="46">
        <v>0</v>
      </c>
      <c r="G226" s="46">
        <v>0</v>
      </c>
      <c r="H226" s="46">
        <v>0</v>
      </c>
      <c r="I226" s="46">
        <v>0</v>
      </c>
      <c r="J226" s="46">
        <v>0</v>
      </c>
      <c r="K226" s="46">
        <v>0</v>
      </c>
      <c r="L226" s="46">
        <v>0</v>
      </c>
      <c r="M226" s="46">
        <v>0</v>
      </c>
      <c r="N226" s="46">
        <v>0</v>
      </c>
      <c r="O226" s="46">
        <v>0</v>
      </c>
      <c r="P226" s="46">
        <v>0</v>
      </c>
      <c r="Q226" s="46">
        <v>0</v>
      </c>
      <c r="R226" s="46">
        <v>0</v>
      </c>
      <c r="S226" s="46">
        <v>0</v>
      </c>
      <c r="T226" s="46">
        <v>0</v>
      </c>
      <c r="U226" s="46">
        <v>0</v>
      </c>
      <c r="V226" s="46">
        <v>0</v>
      </c>
      <c r="W226" s="46">
        <v>0</v>
      </c>
      <c r="X226" s="46">
        <v>0</v>
      </c>
      <c r="Y226" s="46">
        <v>0</v>
      </c>
      <c r="Z226" s="46">
        <v>0</v>
      </c>
      <c r="AA226" s="46">
        <v>0</v>
      </c>
      <c r="AB226" s="46">
        <v>0</v>
      </c>
      <c r="AC226" s="46">
        <v>0</v>
      </c>
      <c r="AD226" s="46">
        <v>0</v>
      </c>
      <c r="AE226" s="46">
        <v>0</v>
      </c>
      <c r="AF226" s="46">
        <v>0</v>
      </c>
      <c r="AG226" s="46">
        <v>0</v>
      </c>
      <c r="AH226" s="46">
        <v>0</v>
      </c>
      <c r="AI226" s="46">
        <v>0</v>
      </c>
      <c r="AJ226" s="46">
        <v>0</v>
      </c>
    </row>
    <row r="227" spans="1:36" x14ac:dyDescent="0.25">
      <c r="A227" t="s">
        <v>403</v>
      </c>
      <c r="B227" s="46">
        <v>0</v>
      </c>
      <c r="C227" s="46">
        <v>0</v>
      </c>
      <c r="D227" s="46">
        <v>0</v>
      </c>
      <c r="E227" s="46">
        <v>0</v>
      </c>
      <c r="F227" s="46">
        <v>0</v>
      </c>
      <c r="G227" s="46">
        <v>0</v>
      </c>
      <c r="H227" s="46">
        <v>0</v>
      </c>
      <c r="I227" s="46">
        <v>0</v>
      </c>
      <c r="J227" s="46">
        <v>0</v>
      </c>
      <c r="K227" s="46">
        <v>0</v>
      </c>
      <c r="L227" s="46">
        <v>0</v>
      </c>
      <c r="M227" s="46">
        <v>0</v>
      </c>
      <c r="N227" s="46">
        <v>0</v>
      </c>
      <c r="O227" s="46">
        <v>0</v>
      </c>
      <c r="P227" s="46">
        <v>0</v>
      </c>
      <c r="Q227" s="46">
        <v>0</v>
      </c>
      <c r="R227" s="46">
        <v>0</v>
      </c>
      <c r="S227" s="46">
        <v>0</v>
      </c>
      <c r="T227" s="46">
        <v>0</v>
      </c>
      <c r="U227" s="46">
        <v>0</v>
      </c>
      <c r="V227" s="46">
        <v>0</v>
      </c>
      <c r="W227" s="46">
        <v>0</v>
      </c>
      <c r="X227" s="46">
        <v>0</v>
      </c>
      <c r="Y227" s="46">
        <v>0</v>
      </c>
      <c r="Z227" s="46">
        <v>0</v>
      </c>
      <c r="AA227" s="46">
        <v>0</v>
      </c>
      <c r="AB227" s="46">
        <v>0</v>
      </c>
      <c r="AC227" s="46">
        <v>0</v>
      </c>
      <c r="AD227" s="46">
        <v>0</v>
      </c>
      <c r="AE227" s="46">
        <v>0</v>
      </c>
      <c r="AF227" s="46">
        <v>0</v>
      </c>
      <c r="AG227" s="46">
        <v>0</v>
      </c>
      <c r="AH227" s="46">
        <v>0</v>
      </c>
      <c r="AI227" s="46">
        <v>0</v>
      </c>
      <c r="AJ227" s="46">
        <v>0</v>
      </c>
    </row>
    <row r="228" spans="1:36" x14ac:dyDescent="0.25">
      <c r="A228" t="s">
        <v>404</v>
      </c>
      <c r="B228" s="46">
        <v>0</v>
      </c>
      <c r="C228" s="46">
        <v>0</v>
      </c>
      <c r="D228" s="46">
        <v>0</v>
      </c>
      <c r="E228" s="46">
        <v>0</v>
      </c>
      <c r="F228" s="46">
        <v>0</v>
      </c>
      <c r="G228" s="46">
        <v>0</v>
      </c>
      <c r="H228" s="46">
        <v>0</v>
      </c>
      <c r="I228" s="46">
        <v>0</v>
      </c>
      <c r="J228" s="46">
        <v>0</v>
      </c>
      <c r="K228" s="46">
        <v>0</v>
      </c>
      <c r="L228" s="46">
        <v>0</v>
      </c>
      <c r="M228" s="46">
        <v>0</v>
      </c>
      <c r="N228" s="46">
        <v>0</v>
      </c>
      <c r="O228" s="46">
        <v>0</v>
      </c>
      <c r="P228" s="46">
        <v>0</v>
      </c>
      <c r="Q228" s="46">
        <v>0</v>
      </c>
      <c r="R228" s="46">
        <v>0</v>
      </c>
      <c r="S228" s="46">
        <v>0</v>
      </c>
      <c r="T228" s="46">
        <v>0</v>
      </c>
      <c r="U228" s="46">
        <v>0</v>
      </c>
      <c r="V228" s="46">
        <v>0</v>
      </c>
      <c r="W228" s="46">
        <v>0</v>
      </c>
      <c r="X228" s="46">
        <v>0</v>
      </c>
      <c r="Y228" s="46">
        <v>0</v>
      </c>
      <c r="Z228" s="46">
        <v>0</v>
      </c>
      <c r="AA228" s="46">
        <v>0</v>
      </c>
      <c r="AB228" s="46">
        <v>0</v>
      </c>
      <c r="AC228" s="46">
        <v>0</v>
      </c>
      <c r="AD228" s="46">
        <v>0</v>
      </c>
      <c r="AE228" s="46">
        <v>0</v>
      </c>
      <c r="AF228" s="46">
        <v>0</v>
      </c>
      <c r="AG228" s="46">
        <v>0</v>
      </c>
      <c r="AH228" s="46">
        <v>0</v>
      </c>
      <c r="AI228" s="46">
        <v>0</v>
      </c>
      <c r="AJ228" s="46">
        <v>0</v>
      </c>
    </row>
    <row r="229" spans="1:36" x14ac:dyDescent="0.25">
      <c r="A229" t="s">
        <v>405</v>
      </c>
      <c r="B229" s="46">
        <v>0</v>
      </c>
      <c r="C229" s="46">
        <v>0</v>
      </c>
      <c r="D229" s="46">
        <v>0</v>
      </c>
      <c r="E229" s="46">
        <v>0</v>
      </c>
      <c r="F229" s="46">
        <v>0</v>
      </c>
      <c r="G229" s="46">
        <v>0</v>
      </c>
      <c r="H229" s="46">
        <v>0</v>
      </c>
      <c r="I229" s="46">
        <v>0</v>
      </c>
      <c r="J229" s="46">
        <v>0</v>
      </c>
      <c r="K229" s="46">
        <v>0</v>
      </c>
      <c r="L229" s="46">
        <v>0</v>
      </c>
      <c r="M229" s="46">
        <v>0</v>
      </c>
      <c r="N229" s="46">
        <v>0</v>
      </c>
      <c r="O229" s="46">
        <v>0</v>
      </c>
      <c r="P229" s="46">
        <v>0.10000000000000142</v>
      </c>
      <c r="Q229" s="46">
        <v>0</v>
      </c>
      <c r="R229" s="46">
        <v>0</v>
      </c>
      <c r="S229" s="46">
        <v>0</v>
      </c>
      <c r="T229" s="46">
        <v>0</v>
      </c>
      <c r="U229" s="46">
        <v>0</v>
      </c>
      <c r="V229" s="46">
        <v>0</v>
      </c>
      <c r="W229" s="46">
        <v>0</v>
      </c>
      <c r="X229" s="46">
        <v>0</v>
      </c>
      <c r="Y229" s="46">
        <v>0</v>
      </c>
      <c r="Z229" s="46">
        <v>0</v>
      </c>
      <c r="AA229" s="46">
        <v>0</v>
      </c>
      <c r="AB229" s="46">
        <v>0</v>
      </c>
      <c r="AC229" s="46">
        <v>0</v>
      </c>
      <c r="AD229" s="46">
        <v>0</v>
      </c>
      <c r="AE229" s="46">
        <v>0</v>
      </c>
      <c r="AF229" s="46">
        <v>0</v>
      </c>
      <c r="AG229" s="46">
        <v>0</v>
      </c>
      <c r="AH229" s="46">
        <v>0</v>
      </c>
      <c r="AI229" s="46">
        <v>0</v>
      </c>
      <c r="AJ229" s="46">
        <v>0.10000000000000142</v>
      </c>
    </row>
    <row r="230" spans="1:36" x14ac:dyDescent="0.25">
      <c r="A230" t="s">
        <v>406</v>
      </c>
      <c r="B230" s="46">
        <v>0</v>
      </c>
      <c r="C230" s="46">
        <v>0</v>
      </c>
      <c r="D230" s="46">
        <v>0</v>
      </c>
      <c r="E230" s="46">
        <v>0</v>
      </c>
      <c r="F230" s="46">
        <v>0</v>
      </c>
      <c r="G230" s="46">
        <v>0</v>
      </c>
      <c r="H230" s="46">
        <v>0</v>
      </c>
      <c r="I230" s="46">
        <v>0</v>
      </c>
      <c r="J230" s="46">
        <v>0</v>
      </c>
      <c r="K230" s="46">
        <v>0</v>
      </c>
      <c r="L230" s="46">
        <v>0</v>
      </c>
      <c r="M230" s="46">
        <v>0</v>
      </c>
      <c r="N230" s="46">
        <v>0</v>
      </c>
      <c r="O230" s="46">
        <v>0</v>
      </c>
      <c r="P230" s="46">
        <v>0</v>
      </c>
      <c r="Q230" s="46">
        <v>0</v>
      </c>
      <c r="R230" s="46">
        <v>0</v>
      </c>
      <c r="S230" s="46">
        <v>0</v>
      </c>
      <c r="T230" s="46">
        <v>0</v>
      </c>
      <c r="U230" s="46">
        <v>0</v>
      </c>
      <c r="V230" s="46">
        <v>0</v>
      </c>
      <c r="W230" s="46">
        <v>0</v>
      </c>
      <c r="X230" s="46">
        <v>0</v>
      </c>
      <c r="Y230" s="46">
        <v>0</v>
      </c>
      <c r="Z230" s="46">
        <v>0</v>
      </c>
      <c r="AA230" s="46">
        <v>0</v>
      </c>
      <c r="AB230" s="46">
        <v>0</v>
      </c>
      <c r="AC230" s="46">
        <v>0</v>
      </c>
      <c r="AD230" s="46">
        <v>0</v>
      </c>
      <c r="AE230" s="46">
        <v>0</v>
      </c>
      <c r="AF230" s="46">
        <v>0</v>
      </c>
      <c r="AG230" s="46">
        <v>0</v>
      </c>
      <c r="AH230" s="46">
        <v>0</v>
      </c>
      <c r="AI230" s="46">
        <v>0</v>
      </c>
      <c r="AJ230" s="46">
        <v>0</v>
      </c>
    </row>
    <row r="231" spans="1:36" x14ac:dyDescent="0.25">
      <c r="A231" t="s">
        <v>407</v>
      </c>
      <c r="B231" s="46">
        <v>0</v>
      </c>
      <c r="C231" s="46">
        <v>0</v>
      </c>
      <c r="D231" s="46">
        <v>0</v>
      </c>
      <c r="E231" s="46">
        <v>0</v>
      </c>
      <c r="F231" s="46">
        <v>0</v>
      </c>
      <c r="G231" s="46">
        <v>0</v>
      </c>
      <c r="H231" s="46">
        <v>0</v>
      </c>
      <c r="I231" s="46">
        <v>0</v>
      </c>
      <c r="J231" s="46">
        <v>0</v>
      </c>
      <c r="K231" s="46">
        <v>0</v>
      </c>
      <c r="L231" s="46">
        <v>0</v>
      </c>
      <c r="M231" s="46">
        <v>0</v>
      </c>
      <c r="N231" s="46">
        <v>0</v>
      </c>
      <c r="O231" s="46">
        <v>0</v>
      </c>
      <c r="P231" s="46">
        <v>0</v>
      </c>
      <c r="Q231" s="46">
        <v>0</v>
      </c>
      <c r="R231" s="46">
        <v>0</v>
      </c>
      <c r="S231" s="46">
        <v>0</v>
      </c>
      <c r="T231" s="46">
        <v>0</v>
      </c>
      <c r="U231" s="46">
        <v>0</v>
      </c>
      <c r="V231" s="46">
        <v>0</v>
      </c>
      <c r="W231" s="46">
        <v>0</v>
      </c>
      <c r="X231" s="46">
        <v>0</v>
      </c>
      <c r="Y231" s="46">
        <v>0</v>
      </c>
      <c r="Z231" s="46">
        <v>0</v>
      </c>
      <c r="AA231" s="46">
        <v>0</v>
      </c>
      <c r="AB231" s="46">
        <v>0</v>
      </c>
      <c r="AC231" s="46">
        <v>0</v>
      </c>
      <c r="AD231" s="46">
        <v>0</v>
      </c>
      <c r="AE231" s="46">
        <v>0</v>
      </c>
      <c r="AF231" s="46">
        <v>0</v>
      </c>
      <c r="AG231" s="46">
        <v>0</v>
      </c>
      <c r="AH231" s="46">
        <v>0</v>
      </c>
      <c r="AI231" s="46">
        <v>0</v>
      </c>
      <c r="AJ231" s="46">
        <v>0</v>
      </c>
    </row>
    <row r="232" spans="1:36" x14ac:dyDescent="0.25">
      <c r="A232" t="s">
        <v>408</v>
      </c>
      <c r="B232" s="46">
        <v>0</v>
      </c>
      <c r="C232" s="46">
        <v>0</v>
      </c>
      <c r="D232" s="46">
        <v>0</v>
      </c>
      <c r="E232" s="46">
        <v>0</v>
      </c>
      <c r="F232" s="46">
        <v>0</v>
      </c>
      <c r="G232" s="46">
        <v>0</v>
      </c>
      <c r="H232" s="46">
        <v>0</v>
      </c>
      <c r="I232" s="46">
        <v>0</v>
      </c>
      <c r="J232" s="46">
        <v>0</v>
      </c>
      <c r="K232" s="46">
        <v>0</v>
      </c>
      <c r="L232" s="46">
        <v>0</v>
      </c>
      <c r="M232" s="46">
        <v>0</v>
      </c>
      <c r="N232" s="46">
        <v>0</v>
      </c>
      <c r="O232" s="46">
        <v>0</v>
      </c>
      <c r="P232" s="46">
        <v>0</v>
      </c>
      <c r="Q232" s="46">
        <v>0</v>
      </c>
      <c r="R232" s="46">
        <v>0</v>
      </c>
      <c r="S232" s="46">
        <v>0</v>
      </c>
      <c r="T232" s="46">
        <v>0</v>
      </c>
      <c r="U232" s="46">
        <v>0</v>
      </c>
      <c r="V232" s="46">
        <v>0</v>
      </c>
      <c r="W232" s="46">
        <v>0</v>
      </c>
      <c r="X232" s="46">
        <v>0</v>
      </c>
      <c r="Y232" s="46">
        <v>0</v>
      </c>
      <c r="Z232" s="46">
        <v>0</v>
      </c>
      <c r="AA232" s="46">
        <v>0</v>
      </c>
      <c r="AB232" s="46">
        <v>0</v>
      </c>
      <c r="AC232" s="46">
        <v>0</v>
      </c>
      <c r="AD232" s="46">
        <v>0</v>
      </c>
      <c r="AE232" s="46">
        <v>0</v>
      </c>
      <c r="AF232" s="46">
        <v>0</v>
      </c>
      <c r="AG232" s="46">
        <v>0</v>
      </c>
      <c r="AH232" s="46">
        <v>0</v>
      </c>
      <c r="AI232" s="46">
        <v>0</v>
      </c>
      <c r="AJ232" s="46">
        <v>0</v>
      </c>
    </row>
    <row r="233" spans="1:36" x14ac:dyDescent="0.25">
      <c r="A233" t="s">
        <v>409</v>
      </c>
      <c r="B233" s="46">
        <v>0</v>
      </c>
      <c r="C233" s="46">
        <v>0</v>
      </c>
      <c r="D233" s="46">
        <v>0</v>
      </c>
      <c r="E233" s="46">
        <v>0</v>
      </c>
      <c r="F233" s="46">
        <v>0</v>
      </c>
      <c r="G233" s="46">
        <v>0</v>
      </c>
      <c r="H233" s="46">
        <v>0</v>
      </c>
      <c r="I233" s="46">
        <v>0</v>
      </c>
      <c r="J233" s="46">
        <v>0</v>
      </c>
      <c r="K233" s="46">
        <v>0</v>
      </c>
      <c r="L233" s="46">
        <v>0</v>
      </c>
      <c r="M233" s="46">
        <v>0</v>
      </c>
      <c r="N233" s="46">
        <v>0</v>
      </c>
      <c r="O233" s="46">
        <v>0</v>
      </c>
      <c r="P233" s="46">
        <v>0</v>
      </c>
      <c r="Q233" s="46">
        <v>0</v>
      </c>
      <c r="R233" s="46">
        <v>0</v>
      </c>
      <c r="S233" s="46">
        <v>0</v>
      </c>
      <c r="T233" s="46">
        <v>0</v>
      </c>
      <c r="U233" s="46">
        <v>0</v>
      </c>
      <c r="V233" s="46">
        <v>0</v>
      </c>
      <c r="W233" s="46">
        <v>0</v>
      </c>
      <c r="X233" s="46">
        <v>0</v>
      </c>
      <c r="Y233" s="46">
        <v>0</v>
      </c>
      <c r="Z233" s="46">
        <v>0</v>
      </c>
      <c r="AA233" s="46">
        <v>0</v>
      </c>
      <c r="AB233" s="46">
        <v>0</v>
      </c>
      <c r="AC233" s="46">
        <v>0</v>
      </c>
      <c r="AD233" s="46">
        <v>0</v>
      </c>
      <c r="AE233" s="46">
        <v>0</v>
      </c>
      <c r="AF233" s="46">
        <v>0</v>
      </c>
      <c r="AG233" s="46">
        <v>0</v>
      </c>
      <c r="AH233" s="46">
        <v>0</v>
      </c>
      <c r="AI233" s="46">
        <v>0</v>
      </c>
      <c r="AJ233" s="46">
        <v>0</v>
      </c>
    </row>
    <row r="234" spans="1:36" x14ac:dyDescent="0.25">
      <c r="A234" t="s">
        <v>410</v>
      </c>
      <c r="B234" s="46">
        <v>0</v>
      </c>
      <c r="C234" s="46">
        <v>0</v>
      </c>
      <c r="D234" s="46">
        <v>0</v>
      </c>
      <c r="E234" s="46">
        <v>0</v>
      </c>
      <c r="F234" s="46">
        <v>0</v>
      </c>
      <c r="G234" s="46">
        <v>0</v>
      </c>
      <c r="H234" s="46">
        <v>0</v>
      </c>
      <c r="I234" s="46">
        <v>0</v>
      </c>
      <c r="J234" s="46">
        <v>0</v>
      </c>
      <c r="K234" s="46">
        <v>0</v>
      </c>
      <c r="L234" s="46">
        <v>0</v>
      </c>
      <c r="M234" s="46">
        <v>0</v>
      </c>
      <c r="N234" s="46">
        <v>0</v>
      </c>
      <c r="O234" s="46">
        <v>0</v>
      </c>
      <c r="P234" s="46">
        <v>0</v>
      </c>
      <c r="Q234" s="46">
        <v>0</v>
      </c>
      <c r="R234" s="46">
        <v>0</v>
      </c>
      <c r="S234" s="46">
        <v>0</v>
      </c>
      <c r="T234" s="46">
        <v>0</v>
      </c>
      <c r="U234" s="46">
        <v>0</v>
      </c>
      <c r="V234" s="46">
        <v>0</v>
      </c>
      <c r="W234" s="46">
        <v>0</v>
      </c>
      <c r="X234" s="46">
        <v>0</v>
      </c>
      <c r="Y234" s="46">
        <v>0</v>
      </c>
      <c r="Z234" s="46">
        <v>0</v>
      </c>
      <c r="AA234" s="46">
        <v>0</v>
      </c>
      <c r="AB234" s="46">
        <v>0</v>
      </c>
      <c r="AC234" s="46">
        <v>0</v>
      </c>
      <c r="AD234" s="46">
        <v>0</v>
      </c>
      <c r="AE234" s="46">
        <v>0</v>
      </c>
      <c r="AF234" s="46">
        <v>0</v>
      </c>
      <c r="AG234" s="46">
        <v>0</v>
      </c>
      <c r="AH234" s="46">
        <v>0</v>
      </c>
      <c r="AI234" s="46">
        <v>0</v>
      </c>
      <c r="AJ234" s="46">
        <v>0</v>
      </c>
    </row>
    <row r="235" spans="1:36" x14ac:dyDescent="0.25">
      <c r="A235" t="s">
        <v>411</v>
      </c>
      <c r="B235" s="46">
        <v>0</v>
      </c>
      <c r="C235" s="46">
        <v>1.1999999999999993</v>
      </c>
      <c r="D235" s="46">
        <v>0</v>
      </c>
      <c r="E235" s="46">
        <v>0</v>
      </c>
      <c r="F235" s="46">
        <v>0.69999999999999929</v>
      </c>
      <c r="G235" s="46">
        <v>0</v>
      </c>
      <c r="H235" s="46">
        <v>0.80000000000000071</v>
      </c>
      <c r="I235" s="46">
        <v>0</v>
      </c>
      <c r="J235" s="46">
        <v>0</v>
      </c>
      <c r="K235" s="46">
        <v>0</v>
      </c>
      <c r="L235" s="46">
        <v>0</v>
      </c>
      <c r="M235" s="46">
        <v>0</v>
      </c>
      <c r="N235" s="46">
        <v>0</v>
      </c>
      <c r="O235" s="46">
        <v>0.30000000000000071</v>
      </c>
      <c r="P235" s="46">
        <v>1.5</v>
      </c>
      <c r="Q235" s="46">
        <v>0</v>
      </c>
      <c r="R235" s="46">
        <v>0</v>
      </c>
      <c r="S235" s="46">
        <v>0.69999999999999929</v>
      </c>
      <c r="T235" s="46">
        <v>0</v>
      </c>
      <c r="U235" s="46">
        <v>0</v>
      </c>
      <c r="V235" s="46">
        <v>0</v>
      </c>
      <c r="W235" s="46">
        <v>0.30000000000000071</v>
      </c>
      <c r="X235" s="46">
        <v>0</v>
      </c>
      <c r="Y235" s="46">
        <v>0</v>
      </c>
      <c r="Z235" s="46">
        <v>0.5</v>
      </c>
      <c r="AA235" s="46">
        <v>0</v>
      </c>
      <c r="AB235" s="46">
        <v>0.10000000000000142</v>
      </c>
      <c r="AC235" s="46">
        <v>0</v>
      </c>
      <c r="AD235" s="46">
        <v>0</v>
      </c>
      <c r="AE235" s="46">
        <v>0.19999999999999929</v>
      </c>
      <c r="AF235" s="46">
        <v>0</v>
      </c>
      <c r="AG235" s="46">
        <v>1.1999999999999993</v>
      </c>
      <c r="AH235" s="46">
        <v>0</v>
      </c>
      <c r="AI235" s="46">
        <v>0</v>
      </c>
      <c r="AJ235" s="46">
        <v>7.5</v>
      </c>
    </row>
    <row r="236" spans="1:36" x14ac:dyDescent="0.25">
      <c r="A236" t="s">
        <v>412</v>
      </c>
      <c r="B236" s="46">
        <v>0</v>
      </c>
      <c r="C236" s="46">
        <v>1</v>
      </c>
      <c r="D236" s="46">
        <v>0.60000000000000142</v>
      </c>
      <c r="E236" s="46">
        <v>1</v>
      </c>
      <c r="F236" s="46">
        <v>0</v>
      </c>
      <c r="G236" s="46">
        <v>0</v>
      </c>
      <c r="H236" s="46">
        <v>1.3999999999999986</v>
      </c>
      <c r="I236" s="46">
        <v>0</v>
      </c>
      <c r="J236" s="46">
        <v>0</v>
      </c>
      <c r="K236" s="46">
        <v>0</v>
      </c>
      <c r="L236" s="46">
        <v>0.10000000000000142</v>
      </c>
      <c r="M236" s="46">
        <v>0.5</v>
      </c>
      <c r="N236" s="46">
        <v>0</v>
      </c>
      <c r="O236" s="46">
        <v>0.80000000000000071</v>
      </c>
      <c r="P236" s="46">
        <v>0.89999999999999858</v>
      </c>
      <c r="Q236" s="46">
        <v>0</v>
      </c>
      <c r="R236" s="46">
        <v>0</v>
      </c>
      <c r="S236" s="46">
        <v>1.1999999999999993</v>
      </c>
      <c r="T236" s="46">
        <v>0.39999999999999858</v>
      </c>
      <c r="U236" s="46">
        <v>0</v>
      </c>
      <c r="V236" s="46">
        <v>0.80000000000000071</v>
      </c>
      <c r="W236" s="46">
        <v>0.30000000000000071</v>
      </c>
      <c r="X236" s="46">
        <v>0.39999999999999858</v>
      </c>
      <c r="Y236" s="46">
        <v>0.10000000000000142</v>
      </c>
      <c r="Z236" s="46">
        <v>0.10000000000000142</v>
      </c>
      <c r="AA236" s="46">
        <v>0</v>
      </c>
      <c r="AB236" s="46">
        <v>0</v>
      </c>
      <c r="AC236" s="46">
        <v>0</v>
      </c>
      <c r="AD236" s="46">
        <v>0</v>
      </c>
      <c r="AE236" s="46">
        <v>1.3999999999999986</v>
      </c>
      <c r="AF236" s="46">
        <v>0.30000000000000071</v>
      </c>
      <c r="AG236" s="46">
        <v>0.10000000000000142</v>
      </c>
      <c r="AH236" s="46">
        <v>0</v>
      </c>
      <c r="AI236" s="46">
        <v>0.60000000000000142</v>
      </c>
      <c r="AJ236" s="46">
        <v>12.000000000000004</v>
      </c>
    </row>
    <row r="237" spans="1:36" x14ac:dyDescent="0.25">
      <c r="A237" t="s">
        <v>413</v>
      </c>
      <c r="B237" s="46">
        <v>0.69999999999999929</v>
      </c>
      <c r="C237" s="46">
        <v>0</v>
      </c>
      <c r="D237" s="46">
        <v>0.5</v>
      </c>
      <c r="E237" s="46">
        <v>0.89999999999999858</v>
      </c>
      <c r="F237" s="46">
        <v>0</v>
      </c>
      <c r="G237" s="46">
        <v>1.3000000000000007</v>
      </c>
      <c r="H237" s="46">
        <v>1.3999999999999986</v>
      </c>
      <c r="I237" s="46">
        <v>1.1000000000000014</v>
      </c>
      <c r="J237" s="46">
        <v>1.1999999999999993</v>
      </c>
      <c r="K237" s="46">
        <v>1</v>
      </c>
      <c r="L237" s="46">
        <v>1.1000000000000014</v>
      </c>
      <c r="M237" s="46">
        <v>0.80000000000000071</v>
      </c>
      <c r="N237" s="46">
        <v>0</v>
      </c>
      <c r="O237" s="46">
        <v>1.1000000000000014</v>
      </c>
      <c r="P237" s="46">
        <v>0.10000000000000142</v>
      </c>
      <c r="Q237" s="46">
        <v>1.1000000000000014</v>
      </c>
      <c r="R237" s="46">
        <v>0</v>
      </c>
      <c r="S237" s="46">
        <v>0.30000000000000071</v>
      </c>
      <c r="T237" s="46">
        <v>0.30000000000000071</v>
      </c>
      <c r="U237" s="46">
        <v>0.39999999999999858</v>
      </c>
      <c r="V237" s="46">
        <v>0</v>
      </c>
      <c r="W237" s="46">
        <v>0.60000000000000142</v>
      </c>
      <c r="X237" s="46">
        <v>0</v>
      </c>
      <c r="Y237" s="46">
        <v>0</v>
      </c>
      <c r="Z237" s="46">
        <v>0</v>
      </c>
      <c r="AA237" s="46">
        <v>1.8999999999999986</v>
      </c>
      <c r="AB237" s="46">
        <v>0</v>
      </c>
      <c r="AC237" s="46">
        <v>0</v>
      </c>
      <c r="AD237" s="46">
        <v>1</v>
      </c>
      <c r="AE237" s="46">
        <v>0.10000000000000142</v>
      </c>
      <c r="AF237" s="46">
        <v>0</v>
      </c>
      <c r="AG237" s="46">
        <v>0</v>
      </c>
      <c r="AH237" s="46">
        <v>0</v>
      </c>
      <c r="AI237" s="46">
        <v>0.69999999999999929</v>
      </c>
      <c r="AJ237" s="46">
        <v>17.600000000000005</v>
      </c>
    </row>
    <row r="238" spans="1:36" x14ac:dyDescent="0.25">
      <c r="A238" t="s">
        <v>414</v>
      </c>
      <c r="B238" s="46">
        <v>0</v>
      </c>
      <c r="C238" s="46">
        <v>0</v>
      </c>
      <c r="D238" s="46">
        <v>0.5</v>
      </c>
      <c r="E238" s="46">
        <v>0</v>
      </c>
      <c r="F238" s="46">
        <v>0</v>
      </c>
      <c r="G238" s="46">
        <v>0</v>
      </c>
      <c r="H238" s="46">
        <v>0</v>
      </c>
      <c r="I238" s="46">
        <v>0</v>
      </c>
      <c r="J238" s="46">
        <v>0</v>
      </c>
      <c r="K238" s="46">
        <v>0.30000000000000071</v>
      </c>
      <c r="L238" s="46">
        <v>0</v>
      </c>
      <c r="M238" s="46">
        <v>0.39999999999999858</v>
      </c>
      <c r="N238" s="46">
        <v>0</v>
      </c>
      <c r="O238" s="46">
        <v>0</v>
      </c>
      <c r="P238" s="46">
        <v>0</v>
      </c>
      <c r="Q238" s="46">
        <v>0</v>
      </c>
      <c r="R238" s="46">
        <v>0</v>
      </c>
      <c r="S238" s="46">
        <v>0.10000000000000142</v>
      </c>
      <c r="T238" s="46">
        <v>0</v>
      </c>
      <c r="U238" s="46">
        <v>0</v>
      </c>
      <c r="V238" s="46">
        <v>0</v>
      </c>
      <c r="W238" s="46">
        <v>0</v>
      </c>
      <c r="X238" s="46">
        <v>0</v>
      </c>
      <c r="Y238" s="46">
        <v>0.19999999999999929</v>
      </c>
      <c r="Z238" s="46">
        <v>0</v>
      </c>
      <c r="AA238" s="46">
        <v>0</v>
      </c>
      <c r="AB238" s="46">
        <v>0</v>
      </c>
      <c r="AC238" s="46">
        <v>0</v>
      </c>
      <c r="AD238" s="46">
        <v>0</v>
      </c>
      <c r="AE238" s="46">
        <v>0.19999999999999929</v>
      </c>
      <c r="AF238" s="46">
        <v>0.19999999999999929</v>
      </c>
      <c r="AG238" s="46">
        <v>0</v>
      </c>
      <c r="AH238" s="46">
        <v>0</v>
      </c>
      <c r="AI238" s="46">
        <v>0.39999999999999858</v>
      </c>
      <c r="AJ238" s="46">
        <v>2.2999999999999972</v>
      </c>
    </row>
    <row r="239" spans="1:36" x14ac:dyDescent="0.25">
      <c r="A239" t="s">
        <v>415</v>
      </c>
      <c r="B239" s="46">
        <v>1.8999999999999986</v>
      </c>
      <c r="C239" s="46">
        <v>2</v>
      </c>
      <c r="D239" s="46">
        <v>2.5</v>
      </c>
      <c r="E239" s="46">
        <v>1.8999999999999986</v>
      </c>
      <c r="F239" s="46">
        <v>0.80000000000000071</v>
      </c>
      <c r="G239" s="46">
        <v>2.5</v>
      </c>
      <c r="H239" s="46">
        <v>2.8000000000000007</v>
      </c>
      <c r="I239" s="46">
        <v>2.1999999999999993</v>
      </c>
      <c r="J239" s="46">
        <v>1.8000000000000007</v>
      </c>
      <c r="K239" s="46">
        <v>2.1999999999999993</v>
      </c>
      <c r="L239" s="46">
        <v>2.3000000000000007</v>
      </c>
      <c r="M239" s="46">
        <v>2.3000000000000007</v>
      </c>
      <c r="N239" s="46">
        <v>0.30000000000000071</v>
      </c>
      <c r="O239" s="46">
        <v>2.5999999999999996</v>
      </c>
      <c r="P239" s="46">
        <v>1.5</v>
      </c>
      <c r="Q239" s="46">
        <v>2.0999999999999996</v>
      </c>
      <c r="R239" s="46">
        <v>1.6999999999999993</v>
      </c>
      <c r="S239" s="46">
        <v>2.4000000000000004</v>
      </c>
      <c r="T239" s="46">
        <v>2.3000000000000007</v>
      </c>
      <c r="U239" s="46">
        <v>2.0999999999999996</v>
      </c>
      <c r="V239" s="46">
        <v>1.8999999999999986</v>
      </c>
      <c r="W239" s="46">
        <v>2.4000000000000004</v>
      </c>
      <c r="X239" s="46">
        <v>1.1999999999999993</v>
      </c>
      <c r="Y239" s="46">
        <v>1.3999999999999986</v>
      </c>
      <c r="Z239" s="46">
        <v>1</v>
      </c>
      <c r="AA239" s="46">
        <v>2.0999999999999996</v>
      </c>
      <c r="AB239" s="46">
        <v>0.80000000000000071</v>
      </c>
      <c r="AC239" s="46">
        <v>0.60000000000000142</v>
      </c>
      <c r="AD239" s="46">
        <v>2.4000000000000004</v>
      </c>
      <c r="AE239" s="46">
        <v>1.3999999999999986</v>
      </c>
      <c r="AF239" s="46">
        <v>1.6999999999999993</v>
      </c>
      <c r="AG239" s="46">
        <v>0.39999999999999858</v>
      </c>
      <c r="AH239" s="46">
        <v>1.5</v>
      </c>
      <c r="AI239" s="46">
        <v>1.1999999999999993</v>
      </c>
      <c r="AJ239" s="46">
        <v>60.199999999999989</v>
      </c>
    </row>
    <row r="240" spans="1:36" x14ac:dyDescent="0.25">
      <c r="A240" t="s">
        <v>416</v>
      </c>
      <c r="B240" s="46">
        <v>0</v>
      </c>
      <c r="C240" s="46">
        <v>0</v>
      </c>
      <c r="D240" s="46">
        <v>0</v>
      </c>
      <c r="E240" s="46">
        <v>0</v>
      </c>
      <c r="F240" s="46">
        <v>0</v>
      </c>
      <c r="G240" s="46">
        <v>0</v>
      </c>
      <c r="H240" s="46">
        <v>0</v>
      </c>
      <c r="I240" s="46">
        <v>0</v>
      </c>
      <c r="J240" s="46">
        <v>0</v>
      </c>
      <c r="K240" s="46">
        <v>0</v>
      </c>
      <c r="L240" s="46">
        <v>0</v>
      </c>
      <c r="M240" s="46">
        <v>0</v>
      </c>
      <c r="N240" s="46">
        <v>0</v>
      </c>
      <c r="O240" s="46">
        <v>0.10000000000000142</v>
      </c>
      <c r="P240" s="46">
        <v>0</v>
      </c>
      <c r="Q240" s="46">
        <v>0</v>
      </c>
      <c r="R240" s="46">
        <v>0.19999999999999929</v>
      </c>
      <c r="S240" s="46">
        <v>0</v>
      </c>
      <c r="T240" s="46">
        <v>0</v>
      </c>
      <c r="U240" s="46">
        <v>0</v>
      </c>
      <c r="V240" s="46">
        <v>0</v>
      </c>
      <c r="W240" s="46">
        <v>0</v>
      </c>
      <c r="X240" s="46">
        <v>0</v>
      </c>
      <c r="Y240" s="46">
        <v>0</v>
      </c>
      <c r="Z240" s="46">
        <v>0</v>
      </c>
      <c r="AA240" s="46">
        <v>0</v>
      </c>
      <c r="AB240" s="46">
        <v>0</v>
      </c>
      <c r="AC240" s="46">
        <v>0</v>
      </c>
      <c r="AD240" s="46">
        <v>0</v>
      </c>
      <c r="AE240" s="46">
        <v>0</v>
      </c>
      <c r="AF240" s="46">
        <v>0</v>
      </c>
      <c r="AG240" s="46">
        <v>0</v>
      </c>
      <c r="AH240" s="46">
        <v>0</v>
      </c>
      <c r="AI240" s="46">
        <v>0</v>
      </c>
      <c r="AJ240" s="46">
        <v>0.30000000000000071</v>
      </c>
    </row>
    <row r="241" spans="1:36" x14ac:dyDescent="0.25">
      <c r="A241" t="s">
        <v>417</v>
      </c>
      <c r="B241" s="46">
        <v>0</v>
      </c>
      <c r="C241" s="46">
        <v>0</v>
      </c>
      <c r="D241" s="46">
        <v>0</v>
      </c>
      <c r="E241" s="46">
        <v>0</v>
      </c>
      <c r="F241" s="46">
        <v>0</v>
      </c>
      <c r="G241" s="46">
        <v>0</v>
      </c>
      <c r="H241" s="46">
        <v>0.19999999999999929</v>
      </c>
      <c r="I241" s="46">
        <v>0</v>
      </c>
      <c r="J241" s="46">
        <v>0</v>
      </c>
      <c r="K241" s="46">
        <v>0</v>
      </c>
      <c r="L241" s="46">
        <v>0</v>
      </c>
      <c r="M241" s="46">
        <v>0</v>
      </c>
      <c r="N241" s="46">
        <v>0</v>
      </c>
      <c r="O241" s="46">
        <v>0</v>
      </c>
      <c r="P241" s="46">
        <v>0.5</v>
      </c>
      <c r="Q241" s="46">
        <v>0</v>
      </c>
      <c r="R241" s="46">
        <v>0.10000000000000142</v>
      </c>
      <c r="S241" s="46">
        <v>0.10000000000000142</v>
      </c>
      <c r="T241" s="46">
        <v>0</v>
      </c>
      <c r="U241" s="46">
        <v>0</v>
      </c>
      <c r="V241" s="46">
        <v>0</v>
      </c>
      <c r="W241" s="46">
        <v>0</v>
      </c>
      <c r="X241" s="46">
        <v>0</v>
      </c>
      <c r="Y241" s="46">
        <v>0</v>
      </c>
      <c r="Z241" s="46">
        <v>0</v>
      </c>
      <c r="AA241" s="46">
        <v>0</v>
      </c>
      <c r="AB241" s="46">
        <v>0</v>
      </c>
      <c r="AC241" s="46">
        <v>0</v>
      </c>
      <c r="AD241" s="46">
        <v>0</v>
      </c>
      <c r="AE241" s="46">
        <v>0</v>
      </c>
      <c r="AF241" s="46">
        <v>0</v>
      </c>
      <c r="AG241" s="46">
        <v>0</v>
      </c>
      <c r="AH241" s="46">
        <v>0</v>
      </c>
      <c r="AI241" s="46">
        <v>0</v>
      </c>
      <c r="AJ241" s="46">
        <v>0.90000000000000213</v>
      </c>
    </row>
    <row r="242" spans="1:36" x14ac:dyDescent="0.25">
      <c r="A242" t="s">
        <v>418</v>
      </c>
      <c r="B242" s="46">
        <v>0</v>
      </c>
      <c r="C242" s="46">
        <v>0.19999999999999929</v>
      </c>
      <c r="D242" s="46">
        <v>0</v>
      </c>
      <c r="E242" s="46">
        <v>0</v>
      </c>
      <c r="F242" s="46">
        <v>1</v>
      </c>
      <c r="G242" s="46">
        <v>0</v>
      </c>
      <c r="H242" s="46">
        <v>0</v>
      </c>
      <c r="I242" s="46">
        <v>0</v>
      </c>
      <c r="J242" s="46">
        <v>0</v>
      </c>
      <c r="K242" s="46">
        <v>0</v>
      </c>
      <c r="L242" s="46">
        <v>0</v>
      </c>
      <c r="M242" s="46">
        <v>0</v>
      </c>
      <c r="N242" s="46">
        <v>0</v>
      </c>
      <c r="O242" s="46">
        <v>0</v>
      </c>
      <c r="P242" s="46">
        <v>1.1999999999999993</v>
      </c>
      <c r="Q242" s="46">
        <v>0</v>
      </c>
      <c r="R242" s="46">
        <v>0.30000000000000071</v>
      </c>
      <c r="S242" s="46">
        <v>0.30000000000000071</v>
      </c>
      <c r="T242" s="46">
        <v>0</v>
      </c>
      <c r="U242" s="46">
        <v>0</v>
      </c>
      <c r="V242" s="46">
        <v>0</v>
      </c>
      <c r="W242" s="46">
        <v>0</v>
      </c>
      <c r="X242" s="46">
        <v>0</v>
      </c>
      <c r="Y242" s="46">
        <v>0</v>
      </c>
      <c r="Z242" s="46">
        <v>0</v>
      </c>
      <c r="AA242" s="46">
        <v>0</v>
      </c>
      <c r="AB242" s="46">
        <v>1.3000000000000007</v>
      </c>
      <c r="AC242" s="46">
        <v>0</v>
      </c>
      <c r="AD242" s="46">
        <v>0</v>
      </c>
      <c r="AE242" s="46">
        <v>0</v>
      </c>
      <c r="AF242" s="46">
        <v>0</v>
      </c>
      <c r="AG242" s="46">
        <v>0</v>
      </c>
      <c r="AH242" s="46">
        <v>0</v>
      </c>
      <c r="AI242" s="46">
        <v>0</v>
      </c>
      <c r="AJ242" s="46">
        <v>4.3000000000000007</v>
      </c>
    </row>
    <row r="243" spans="1:36" x14ac:dyDescent="0.25">
      <c r="A243" t="s">
        <v>419</v>
      </c>
      <c r="B243" s="46">
        <v>1.3000000000000007</v>
      </c>
      <c r="C243" s="46">
        <v>1.6999999999999993</v>
      </c>
      <c r="D243" s="46">
        <v>2.3000000000000007</v>
      </c>
      <c r="E243" s="46">
        <v>1.6000000000000014</v>
      </c>
      <c r="F243" s="46">
        <v>0.69999999999999929</v>
      </c>
      <c r="G243" s="46">
        <v>1.6999999999999993</v>
      </c>
      <c r="H243" s="46">
        <v>1.8000000000000007</v>
      </c>
      <c r="I243" s="46">
        <v>1.6999999999999993</v>
      </c>
      <c r="J243" s="46">
        <v>1.8000000000000007</v>
      </c>
      <c r="K243" s="46">
        <v>1.6000000000000014</v>
      </c>
      <c r="L243" s="46">
        <v>1.8000000000000007</v>
      </c>
      <c r="M243" s="46">
        <v>2</v>
      </c>
      <c r="N243" s="46">
        <v>0.39999999999999858</v>
      </c>
      <c r="O243" s="46">
        <v>1.8999999999999986</v>
      </c>
      <c r="P243" s="46">
        <v>1.1999999999999993</v>
      </c>
      <c r="Q243" s="46">
        <v>1.5</v>
      </c>
      <c r="R243" s="46">
        <v>1.5</v>
      </c>
      <c r="S243" s="46">
        <v>1.8000000000000007</v>
      </c>
      <c r="T243" s="46">
        <v>2</v>
      </c>
      <c r="U243" s="46">
        <v>2</v>
      </c>
      <c r="V243" s="46">
        <v>1.3000000000000007</v>
      </c>
      <c r="W243" s="46">
        <v>1.8000000000000007</v>
      </c>
      <c r="X243" s="46">
        <v>1.1999999999999993</v>
      </c>
      <c r="Y243" s="46">
        <v>1.3999999999999986</v>
      </c>
      <c r="Z243" s="46">
        <v>0.80000000000000071</v>
      </c>
      <c r="AA243" s="46">
        <v>1.3999999999999986</v>
      </c>
      <c r="AB243" s="46">
        <v>0.69999999999999929</v>
      </c>
      <c r="AC243" s="46">
        <v>1.1999999999999993</v>
      </c>
      <c r="AD243" s="46">
        <v>1.6999999999999993</v>
      </c>
      <c r="AE243" s="46">
        <v>1.3999999999999986</v>
      </c>
      <c r="AF243" s="46">
        <v>1.6000000000000014</v>
      </c>
      <c r="AG243" s="46">
        <v>0.30000000000000071</v>
      </c>
      <c r="AH243" s="46">
        <v>2.0999999999999996</v>
      </c>
      <c r="AI243" s="46">
        <v>1.3999999999999986</v>
      </c>
      <c r="AJ243" s="46">
        <v>50.599999999999994</v>
      </c>
    </row>
    <row r="244" spans="1:36" x14ac:dyDescent="0.25">
      <c r="A244" t="s">
        <v>420</v>
      </c>
      <c r="B244" s="46">
        <v>1.3000000000000007</v>
      </c>
      <c r="C244" s="46">
        <v>1.3999999999999986</v>
      </c>
      <c r="D244" s="46">
        <v>1.3999999999999986</v>
      </c>
      <c r="E244" s="46">
        <v>1.3999999999999986</v>
      </c>
      <c r="F244" s="46">
        <v>0.19999999999999929</v>
      </c>
      <c r="G244" s="46">
        <v>1.6000000000000014</v>
      </c>
      <c r="H244" s="46">
        <v>1.8000000000000007</v>
      </c>
      <c r="I244" s="46">
        <v>1.6000000000000014</v>
      </c>
      <c r="J244" s="46">
        <v>1.8000000000000007</v>
      </c>
      <c r="K244" s="46">
        <v>1.6000000000000014</v>
      </c>
      <c r="L244" s="46">
        <v>1.6000000000000014</v>
      </c>
      <c r="M244" s="46">
        <v>1.3999999999999986</v>
      </c>
      <c r="N244" s="46">
        <v>0.10000000000000142</v>
      </c>
      <c r="O244" s="46">
        <v>2</v>
      </c>
      <c r="P244" s="46">
        <v>0.5</v>
      </c>
      <c r="Q244" s="46">
        <v>2.1999999999999993</v>
      </c>
      <c r="R244" s="46">
        <v>1.3000000000000007</v>
      </c>
      <c r="S244" s="46">
        <v>1.1000000000000014</v>
      </c>
      <c r="T244" s="46">
        <v>1.1000000000000014</v>
      </c>
      <c r="U244" s="46">
        <v>1.1999999999999993</v>
      </c>
      <c r="V244" s="46">
        <v>1.3000000000000007</v>
      </c>
      <c r="W244" s="46">
        <v>1.6000000000000014</v>
      </c>
      <c r="X244" s="46">
        <v>0.69999999999999929</v>
      </c>
      <c r="Y244" s="46">
        <v>0.80000000000000071</v>
      </c>
      <c r="Z244" s="46">
        <v>0.80000000000000071</v>
      </c>
      <c r="AA244" s="46">
        <v>2.0999999999999996</v>
      </c>
      <c r="AB244" s="46">
        <v>0.10000000000000142</v>
      </c>
      <c r="AC244" s="46">
        <v>0.10000000000000142</v>
      </c>
      <c r="AD244" s="46">
        <v>1.8000000000000007</v>
      </c>
      <c r="AE244" s="46">
        <v>1.3000000000000007</v>
      </c>
      <c r="AF244" s="46">
        <v>0.60000000000000142</v>
      </c>
      <c r="AG244" s="46">
        <v>0.60000000000000142</v>
      </c>
      <c r="AH244" s="46">
        <v>1</v>
      </c>
      <c r="AI244" s="46">
        <v>0.80000000000000071</v>
      </c>
      <c r="AJ244" s="46">
        <v>40.200000000000003</v>
      </c>
    </row>
    <row r="245" spans="1:36" x14ac:dyDescent="0.25">
      <c r="A245" t="s">
        <v>421</v>
      </c>
      <c r="B245" s="46">
        <v>0</v>
      </c>
      <c r="C245" s="46">
        <v>0</v>
      </c>
      <c r="D245" s="46">
        <v>0</v>
      </c>
      <c r="E245" s="46">
        <v>0.69999999999999929</v>
      </c>
      <c r="F245" s="46">
        <v>0</v>
      </c>
      <c r="G245" s="46">
        <v>0</v>
      </c>
      <c r="H245" s="46">
        <v>0.30000000000000071</v>
      </c>
      <c r="I245" s="46">
        <v>0</v>
      </c>
      <c r="J245" s="46">
        <v>0.5</v>
      </c>
      <c r="K245" s="46">
        <v>0</v>
      </c>
      <c r="L245" s="46">
        <v>0.60000000000000142</v>
      </c>
      <c r="M245" s="46">
        <v>0.39999999999999858</v>
      </c>
      <c r="N245" s="46">
        <v>0</v>
      </c>
      <c r="O245" s="46">
        <v>0.89999999999999858</v>
      </c>
      <c r="P245" s="46">
        <v>0</v>
      </c>
      <c r="Q245" s="46">
        <v>0.30000000000000071</v>
      </c>
      <c r="R245" s="46">
        <v>0</v>
      </c>
      <c r="S245" s="46">
        <v>0</v>
      </c>
      <c r="T245" s="46">
        <v>0</v>
      </c>
      <c r="U245" s="46">
        <v>0</v>
      </c>
      <c r="V245" s="46">
        <v>0</v>
      </c>
      <c r="W245" s="46">
        <v>0</v>
      </c>
      <c r="X245" s="46">
        <v>0</v>
      </c>
      <c r="Y245" s="46">
        <v>0</v>
      </c>
      <c r="Z245" s="46">
        <v>0</v>
      </c>
      <c r="AA245" s="46">
        <v>0.39999999999999858</v>
      </c>
      <c r="AB245" s="46">
        <v>0</v>
      </c>
      <c r="AC245" s="46">
        <v>0</v>
      </c>
      <c r="AD245" s="46">
        <v>0</v>
      </c>
      <c r="AE245" s="46">
        <v>0.19999999999999929</v>
      </c>
      <c r="AF245" s="46">
        <v>0</v>
      </c>
      <c r="AG245" s="46">
        <v>0</v>
      </c>
      <c r="AH245" s="46">
        <v>0</v>
      </c>
      <c r="AI245" s="46">
        <v>0.5</v>
      </c>
      <c r="AJ245" s="46">
        <v>4.7999999999999972</v>
      </c>
    </row>
    <row r="246" spans="1:36" x14ac:dyDescent="0.25">
      <c r="A246" t="s">
        <v>422</v>
      </c>
      <c r="B246" s="46">
        <v>0</v>
      </c>
      <c r="C246" s="46">
        <v>0</v>
      </c>
      <c r="D246" s="46">
        <v>0</v>
      </c>
      <c r="E246" s="46">
        <v>0</v>
      </c>
      <c r="F246" s="46">
        <v>0</v>
      </c>
      <c r="G246" s="46">
        <v>0</v>
      </c>
      <c r="H246" s="46">
        <v>0</v>
      </c>
      <c r="I246" s="46">
        <v>0</v>
      </c>
      <c r="J246" s="46">
        <v>0</v>
      </c>
      <c r="K246" s="46">
        <v>0</v>
      </c>
      <c r="L246" s="46">
        <v>0</v>
      </c>
      <c r="M246" s="46">
        <v>0</v>
      </c>
      <c r="N246" s="46">
        <v>0</v>
      </c>
      <c r="O246" s="46">
        <v>0</v>
      </c>
      <c r="P246" s="46">
        <v>0</v>
      </c>
      <c r="Q246" s="46">
        <v>0</v>
      </c>
      <c r="R246" s="46">
        <v>0</v>
      </c>
      <c r="S246" s="46">
        <v>0</v>
      </c>
      <c r="T246" s="46">
        <v>0</v>
      </c>
      <c r="U246" s="46">
        <v>0</v>
      </c>
      <c r="V246" s="46">
        <v>0</v>
      </c>
      <c r="W246" s="46">
        <v>0</v>
      </c>
      <c r="X246" s="46">
        <v>0</v>
      </c>
      <c r="Y246" s="46">
        <v>0</v>
      </c>
      <c r="Z246" s="46">
        <v>0</v>
      </c>
      <c r="AA246" s="46">
        <v>0</v>
      </c>
      <c r="AB246" s="46">
        <v>0</v>
      </c>
      <c r="AC246" s="46">
        <v>0</v>
      </c>
      <c r="AD246" s="46">
        <v>0</v>
      </c>
      <c r="AE246" s="46">
        <v>0</v>
      </c>
      <c r="AF246" s="46">
        <v>0</v>
      </c>
      <c r="AG246" s="46">
        <v>0</v>
      </c>
      <c r="AH246" s="46">
        <v>0</v>
      </c>
      <c r="AI246" s="46">
        <v>0</v>
      </c>
      <c r="AJ246" s="46">
        <v>0</v>
      </c>
    </row>
    <row r="247" spans="1:36" x14ac:dyDescent="0.25">
      <c r="A247" t="s">
        <v>423</v>
      </c>
      <c r="B247" s="46">
        <v>0</v>
      </c>
      <c r="C247" s="46">
        <v>0</v>
      </c>
      <c r="D247" s="46">
        <v>0</v>
      </c>
      <c r="E247" s="46">
        <v>0</v>
      </c>
      <c r="F247" s="46">
        <v>0</v>
      </c>
      <c r="G247" s="46">
        <v>0</v>
      </c>
      <c r="H247" s="46">
        <v>0</v>
      </c>
      <c r="I247" s="46">
        <v>0</v>
      </c>
      <c r="J247" s="46">
        <v>0</v>
      </c>
      <c r="K247" s="46">
        <v>0</v>
      </c>
      <c r="L247" s="46">
        <v>0</v>
      </c>
      <c r="M247" s="46">
        <v>0</v>
      </c>
      <c r="N247" s="46">
        <v>0</v>
      </c>
      <c r="O247" s="46">
        <v>0</v>
      </c>
      <c r="P247" s="46">
        <v>0.39999999999999858</v>
      </c>
      <c r="Q247" s="46">
        <v>0</v>
      </c>
      <c r="R247" s="46">
        <v>0</v>
      </c>
      <c r="S247" s="46">
        <v>0</v>
      </c>
      <c r="T247" s="46">
        <v>0</v>
      </c>
      <c r="U247" s="46">
        <v>0</v>
      </c>
      <c r="V247" s="46">
        <v>0</v>
      </c>
      <c r="W247" s="46">
        <v>0</v>
      </c>
      <c r="X247" s="46">
        <v>0</v>
      </c>
      <c r="Y247" s="46">
        <v>0</v>
      </c>
      <c r="Z247" s="46">
        <v>0</v>
      </c>
      <c r="AA247" s="46">
        <v>0</v>
      </c>
      <c r="AB247" s="46">
        <v>0</v>
      </c>
      <c r="AC247" s="46">
        <v>0</v>
      </c>
      <c r="AD247" s="46">
        <v>0</v>
      </c>
      <c r="AE247" s="46">
        <v>0.19999999999999929</v>
      </c>
      <c r="AF247" s="46">
        <v>0</v>
      </c>
      <c r="AG247" s="46">
        <v>0</v>
      </c>
      <c r="AH247" s="46">
        <v>0</v>
      </c>
      <c r="AI247" s="46">
        <v>0</v>
      </c>
      <c r="AJ247" s="46">
        <v>0.59999999999999787</v>
      </c>
    </row>
    <row r="248" spans="1:36" x14ac:dyDescent="0.25">
      <c r="A248" t="s">
        <v>424</v>
      </c>
      <c r="B248" s="46">
        <v>0.30000000000000071</v>
      </c>
      <c r="C248" s="46">
        <v>1.5</v>
      </c>
      <c r="D248" s="46">
        <v>0</v>
      </c>
      <c r="E248" s="46">
        <v>0.19999999999999929</v>
      </c>
      <c r="F248" s="46">
        <v>0.89999999999999858</v>
      </c>
      <c r="G248" s="46">
        <v>0.5</v>
      </c>
      <c r="H248" s="46">
        <v>1.8000000000000007</v>
      </c>
      <c r="I248" s="46">
        <v>0</v>
      </c>
      <c r="J248" s="46">
        <v>0.39999999999999858</v>
      </c>
      <c r="K248" s="46">
        <v>0</v>
      </c>
      <c r="L248" s="46">
        <v>0.69999999999999929</v>
      </c>
      <c r="M248" s="46">
        <v>0</v>
      </c>
      <c r="N248" s="46">
        <v>0</v>
      </c>
      <c r="O248" s="46">
        <v>1.5</v>
      </c>
      <c r="P248" s="46">
        <v>2.0999999999999996</v>
      </c>
      <c r="Q248" s="46">
        <v>0.80000000000000071</v>
      </c>
      <c r="R248" s="46">
        <v>0</v>
      </c>
      <c r="S248" s="46">
        <v>2.4000000000000004</v>
      </c>
      <c r="T248" s="46">
        <v>0.80000000000000071</v>
      </c>
      <c r="U248" s="46">
        <v>0.39999999999999858</v>
      </c>
      <c r="V248" s="46">
        <v>1.3000000000000007</v>
      </c>
      <c r="W248" s="46">
        <v>0.89999999999999858</v>
      </c>
      <c r="X248" s="46">
        <v>0</v>
      </c>
      <c r="Y248" s="46">
        <v>0.30000000000000071</v>
      </c>
      <c r="Z248" s="46">
        <v>1.1999999999999993</v>
      </c>
      <c r="AA248" s="46">
        <v>1</v>
      </c>
      <c r="AB248" s="46">
        <v>0.39999999999999858</v>
      </c>
      <c r="AC248" s="46">
        <v>0</v>
      </c>
      <c r="AD248" s="46">
        <v>0.30000000000000071</v>
      </c>
      <c r="AE248" s="46">
        <v>0.89999999999999858</v>
      </c>
      <c r="AF248" s="46">
        <v>0</v>
      </c>
      <c r="AG248" s="46">
        <v>1.6000000000000014</v>
      </c>
      <c r="AH248" s="46">
        <v>0</v>
      </c>
      <c r="AI248" s="46">
        <v>0</v>
      </c>
      <c r="AJ248" s="46">
        <v>22.199999999999996</v>
      </c>
    </row>
    <row r="249" spans="1:36" x14ac:dyDescent="0.25">
      <c r="A249" t="s">
        <v>425</v>
      </c>
      <c r="B249" s="46">
        <v>0</v>
      </c>
      <c r="C249" s="46">
        <v>0.30000000000000071</v>
      </c>
      <c r="D249" s="46">
        <v>0</v>
      </c>
      <c r="E249" s="46">
        <v>0</v>
      </c>
      <c r="F249" s="46">
        <v>0</v>
      </c>
      <c r="G249" s="46">
        <v>0</v>
      </c>
      <c r="H249" s="46">
        <v>1.3000000000000007</v>
      </c>
      <c r="I249" s="46">
        <v>0</v>
      </c>
      <c r="J249" s="46">
        <v>0</v>
      </c>
      <c r="K249" s="46">
        <v>0</v>
      </c>
      <c r="L249" s="46">
        <v>0.69999999999999929</v>
      </c>
      <c r="M249" s="46">
        <v>0</v>
      </c>
      <c r="N249" s="46">
        <v>0</v>
      </c>
      <c r="O249" s="46">
        <v>1.8000000000000007</v>
      </c>
      <c r="P249" s="46">
        <v>1.3000000000000007</v>
      </c>
      <c r="Q249" s="46">
        <v>0</v>
      </c>
      <c r="R249" s="46">
        <v>0.30000000000000071</v>
      </c>
      <c r="S249" s="46">
        <v>1.8000000000000007</v>
      </c>
      <c r="T249" s="46">
        <v>0.80000000000000071</v>
      </c>
      <c r="U249" s="46">
        <v>0</v>
      </c>
      <c r="V249" s="46">
        <v>1.1000000000000014</v>
      </c>
      <c r="W249" s="46">
        <v>1.6999999999999993</v>
      </c>
      <c r="X249" s="46">
        <v>0</v>
      </c>
      <c r="Y249" s="46">
        <v>0</v>
      </c>
      <c r="Z249" s="46">
        <v>1.1999999999999993</v>
      </c>
      <c r="AA249" s="46">
        <v>0</v>
      </c>
      <c r="AB249" s="46">
        <v>0.80000000000000071</v>
      </c>
      <c r="AC249" s="46">
        <v>0</v>
      </c>
      <c r="AD249" s="46">
        <v>0</v>
      </c>
      <c r="AE249" s="46">
        <v>0</v>
      </c>
      <c r="AF249" s="46">
        <v>0</v>
      </c>
      <c r="AG249" s="46">
        <v>0.10000000000000142</v>
      </c>
      <c r="AH249" s="46">
        <v>0</v>
      </c>
      <c r="AI249" s="46">
        <v>0</v>
      </c>
      <c r="AJ249" s="46">
        <v>13.200000000000006</v>
      </c>
    </row>
    <row r="250" spans="1:36" x14ac:dyDescent="0.25">
      <c r="A250" t="s">
        <v>426</v>
      </c>
      <c r="B250" s="46">
        <v>0</v>
      </c>
      <c r="C250" s="46">
        <v>0</v>
      </c>
      <c r="D250" s="46">
        <v>0</v>
      </c>
      <c r="E250" s="46">
        <v>0</v>
      </c>
      <c r="F250" s="46">
        <v>0</v>
      </c>
      <c r="G250" s="46">
        <v>0</v>
      </c>
      <c r="H250" s="46">
        <v>0</v>
      </c>
      <c r="I250" s="46">
        <v>0</v>
      </c>
      <c r="J250" s="46">
        <v>0</v>
      </c>
      <c r="K250" s="46">
        <v>0</v>
      </c>
      <c r="L250" s="46">
        <v>0</v>
      </c>
      <c r="M250" s="46">
        <v>0</v>
      </c>
      <c r="N250" s="46">
        <v>0</v>
      </c>
      <c r="O250" s="46">
        <v>0</v>
      </c>
      <c r="P250" s="46">
        <v>0</v>
      </c>
      <c r="Q250" s="46">
        <v>0</v>
      </c>
      <c r="R250" s="46">
        <v>0</v>
      </c>
      <c r="S250" s="46">
        <v>0</v>
      </c>
      <c r="T250" s="46">
        <v>0</v>
      </c>
      <c r="U250" s="46">
        <v>0</v>
      </c>
      <c r="V250" s="46">
        <v>0</v>
      </c>
      <c r="W250" s="46">
        <v>0</v>
      </c>
      <c r="X250" s="46">
        <v>0</v>
      </c>
      <c r="Y250" s="46">
        <v>0</v>
      </c>
      <c r="Z250" s="46">
        <v>0</v>
      </c>
      <c r="AA250" s="46">
        <v>0</v>
      </c>
      <c r="AB250" s="46">
        <v>0</v>
      </c>
      <c r="AC250" s="46">
        <v>0</v>
      </c>
      <c r="AD250" s="46">
        <v>0</v>
      </c>
      <c r="AE250" s="46">
        <v>0</v>
      </c>
      <c r="AF250" s="46">
        <v>0</v>
      </c>
      <c r="AG250" s="46">
        <v>0</v>
      </c>
      <c r="AH250" s="46">
        <v>0</v>
      </c>
      <c r="AI250" s="46">
        <v>0</v>
      </c>
      <c r="AJ250" s="46">
        <v>0</v>
      </c>
    </row>
    <row r="251" spans="1:36" x14ac:dyDescent="0.25">
      <c r="A251" t="s">
        <v>427</v>
      </c>
      <c r="B251" s="46">
        <v>0</v>
      </c>
      <c r="C251" s="46">
        <v>0</v>
      </c>
      <c r="D251" s="46">
        <v>0</v>
      </c>
      <c r="E251" s="46">
        <v>0</v>
      </c>
      <c r="F251" s="46">
        <v>0</v>
      </c>
      <c r="G251" s="46">
        <v>0</v>
      </c>
      <c r="H251" s="46">
        <v>0</v>
      </c>
      <c r="I251" s="46">
        <v>0</v>
      </c>
      <c r="J251" s="46">
        <v>0</v>
      </c>
      <c r="K251" s="46">
        <v>0</v>
      </c>
      <c r="L251" s="46">
        <v>0</v>
      </c>
      <c r="M251" s="46">
        <v>0</v>
      </c>
      <c r="N251" s="46">
        <v>0</v>
      </c>
      <c r="O251" s="46">
        <v>0</v>
      </c>
      <c r="P251" s="46">
        <v>0</v>
      </c>
      <c r="Q251" s="46">
        <v>0</v>
      </c>
      <c r="R251" s="46">
        <v>0</v>
      </c>
      <c r="S251" s="46">
        <v>0</v>
      </c>
      <c r="T251" s="46">
        <v>0</v>
      </c>
      <c r="U251" s="46">
        <v>0</v>
      </c>
      <c r="V251" s="46">
        <v>0</v>
      </c>
      <c r="W251" s="46">
        <v>0</v>
      </c>
      <c r="X251" s="46">
        <v>0</v>
      </c>
      <c r="Y251" s="46">
        <v>0</v>
      </c>
      <c r="Z251" s="46">
        <v>0</v>
      </c>
      <c r="AA251" s="46">
        <v>0</v>
      </c>
      <c r="AB251" s="46">
        <v>0</v>
      </c>
      <c r="AC251" s="46">
        <v>0</v>
      </c>
      <c r="AD251" s="46">
        <v>0</v>
      </c>
      <c r="AE251" s="46">
        <v>0</v>
      </c>
      <c r="AF251" s="46">
        <v>0</v>
      </c>
      <c r="AG251" s="46">
        <v>0</v>
      </c>
      <c r="AH251" s="46">
        <v>0</v>
      </c>
      <c r="AI251" s="46">
        <v>0</v>
      </c>
      <c r="AJ251" s="46">
        <v>0</v>
      </c>
    </row>
    <row r="252" spans="1:36" x14ac:dyDescent="0.25">
      <c r="A252" t="s">
        <v>428</v>
      </c>
      <c r="B252" s="46">
        <v>0</v>
      </c>
      <c r="C252" s="46">
        <v>0</v>
      </c>
      <c r="D252" s="46">
        <v>0</v>
      </c>
      <c r="E252" s="46">
        <v>0</v>
      </c>
      <c r="F252" s="46">
        <v>0</v>
      </c>
      <c r="G252" s="46">
        <v>0</v>
      </c>
      <c r="H252" s="46">
        <v>0</v>
      </c>
      <c r="I252" s="46">
        <v>0</v>
      </c>
      <c r="J252" s="46">
        <v>0</v>
      </c>
      <c r="K252" s="46">
        <v>0</v>
      </c>
      <c r="L252" s="46">
        <v>0</v>
      </c>
      <c r="M252" s="46">
        <v>0</v>
      </c>
      <c r="N252" s="46">
        <v>0</v>
      </c>
      <c r="O252" s="46">
        <v>0</v>
      </c>
      <c r="P252" s="46">
        <v>0</v>
      </c>
      <c r="Q252" s="46">
        <v>0</v>
      </c>
      <c r="R252" s="46">
        <v>0</v>
      </c>
      <c r="S252" s="46">
        <v>0</v>
      </c>
      <c r="T252" s="46">
        <v>0</v>
      </c>
      <c r="U252" s="46">
        <v>0</v>
      </c>
      <c r="V252" s="46">
        <v>0</v>
      </c>
      <c r="W252" s="46">
        <v>0</v>
      </c>
      <c r="X252" s="46">
        <v>0</v>
      </c>
      <c r="Y252" s="46">
        <v>0</v>
      </c>
      <c r="Z252" s="46">
        <v>0</v>
      </c>
      <c r="AA252" s="46">
        <v>0</v>
      </c>
      <c r="AB252" s="46">
        <v>0</v>
      </c>
      <c r="AC252" s="46">
        <v>0</v>
      </c>
      <c r="AD252" s="46">
        <v>0</v>
      </c>
      <c r="AE252" s="46">
        <v>0</v>
      </c>
      <c r="AF252" s="46">
        <v>0</v>
      </c>
      <c r="AG252" s="46">
        <v>0</v>
      </c>
      <c r="AH252" s="46">
        <v>0</v>
      </c>
      <c r="AI252" s="46">
        <v>0</v>
      </c>
      <c r="AJ252" s="46">
        <v>0</v>
      </c>
    </row>
    <row r="253" spans="1:36" x14ac:dyDescent="0.25">
      <c r="A253" t="s">
        <v>429</v>
      </c>
      <c r="B253" s="46">
        <v>0</v>
      </c>
      <c r="C253" s="46">
        <v>0</v>
      </c>
      <c r="D253" s="46">
        <v>0</v>
      </c>
      <c r="E253" s="46">
        <v>0</v>
      </c>
      <c r="F253" s="46">
        <v>0</v>
      </c>
      <c r="G253" s="46">
        <v>0.39999999999999858</v>
      </c>
      <c r="H253" s="46">
        <v>0.5</v>
      </c>
      <c r="I253" s="46">
        <v>0</v>
      </c>
      <c r="J253" s="46">
        <v>0</v>
      </c>
      <c r="K253" s="46">
        <v>0</v>
      </c>
      <c r="L253" s="46">
        <v>0.30000000000000071</v>
      </c>
      <c r="M253" s="46">
        <v>0</v>
      </c>
      <c r="N253" s="46">
        <v>0</v>
      </c>
      <c r="O253" s="46">
        <v>0.39999999999999858</v>
      </c>
      <c r="P253" s="46">
        <v>0.19999999999999929</v>
      </c>
      <c r="Q253" s="46">
        <v>0.10000000000000142</v>
      </c>
      <c r="R253" s="46">
        <v>0</v>
      </c>
      <c r="S253" s="46">
        <v>0.5</v>
      </c>
      <c r="T253" s="46">
        <v>0.19999999999999929</v>
      </c>
      <c r="U253" s="46">
        <v>0</v>
      </c>
      <c r="V253" s="46">
        <v>0</v>
      </c>
      <c r="W253" s="46">
        <v>0</v>
      </c>
      <c r="X253" s="46">
        <v>0</v>
      </c>
      <c r="Y253" s="46">
        <v>0</v>
      </c>
      <c r="Z253" s="46">
        <v>0.19999999999999929</v>
      </c>
      <c r="AA253" s="46">
        <v>0.39999999999999858</v>
      </c>
      <c r="AB253" s="46">
        <v>0</v>
      </c>
      <c r="AC253" s="46">
        <v>0</v>
      </c>
      <c r="AD253" s="46">
        <v>0</v>
      </c>
      <c r="AE253" s="46">
        <v>0.60000000000000142</v>
      </c>
      <c r="AF253" s="46">
        <v>0.60000000000000142</v>
      </c>
      <c r="AG253" s="46">
        <v>0</v>
      </c>
      <c r="AH253" s="46">
        <v>0</v>
      </c>
      <c r="AI253" s="46">
        <v>0</v>
      </c>
      <c r="AJ253" s="46">
        <v>4.3999999999999986</v>
      </c>
    </row>
    <row r="254" spans="1:36" x14ac:dyDescent="0.25">
      <c r="A254" t="s">
        <v>430</v>
      </c>
      <c r="B254" s="46">
        <v>0</v>
      </c>
      <c r="C254" s="46">
        <v>0</v>
      </c>
      <c r="D254" s="46">
        <v>0</v>
      </c>
      <c r="E254" s="46">
        <v>0</v>
      </c>
      <c r="F254" s="46">
        <v>0</v>
      </c>
      <c r="G254" s="46">
        <v>0</v>
      </c>
      <c r="H254" s="46">
        <v>0</v>
      </c>
      <c r="I254" s="46">
        <v>0</v>
      </c>
      <c r="J254" s="46">
        <v>0</v>
      </c>
      <c r="K254" s="46">
        <v>0</v>
      </c>
      <c r="L254" s="46">
        <v>0</v>
      </c>
      <c r="M254" s="46">
        <v>0</v>
      </c>
      <c r="N254" s="46">
        <v>0</v>
      </c>
      <c r="O254" s="46">
        <v>0</v>
      </c>
      <c r="P254" s="46">
        <v>0</v>
      </c>
      <c r="Q254" s="46">
        <v>0</v>
      </c>
      <c r="R254" s="46">
        <v>0</v>
      </c>
      <c r="S254" s="46">
        <v>0</v>
      </c>
      <c r="T254" s="46">
        <v>0</v>
      </c>
      <c r="U254" s="46">
        <v>0</v>
      </c>
      <c r="V254" s="46">
        <v>0</v>
      </c>
      <c r="W254" s="46">
        <v>0</v>
      </c>
      <c r="X254" s="46">
        <v>0</v>
      </c>
      <c r="Y254" s="46">
        <v>0</v>
      </c>
      <c r="Z254" s="46">
        <v>0</v>
      </c>
      <c r="AA254" s="46">
        <v>0</v>
      </c>
      <c r="AB254" s="46">
        <v>0</v>
      </c>
      <c r="AC254" s="46">
        <v>0</v>
      </c>
      <c r="AD254" s="46">
        <v>0</v>
      </c>
      <c r="AE254" s="46">
        <v>0</v>
      </c>
      <c r="AF254" s="46">
        <v>0</v>
      </c>
      <c r="AG254" s="46">
        <v>0</v>
      </c>
      <c r="AH254" s="46">
        <v>0</v>
      </c>
      <c r="AI254" s="46">
        <v>0</v>
      </c>
      <c r="AJ254" s="46">
        <v>0</v>
      </c>
    </row>
    <row r="255" spans="1:36" x14ac:dyDescent="0.25">
      <c r="A255" t="s">
        <v>431</v>
      </c>
      <c r="B255" s="46">
        <v>0</v>
      </c>
      <c r="C255" s="46">
        <v>0</v>
      </c>
      <c r="D255" s="46">
        <v>0</v>
      </c>
      <c r="E255" s="46">
        <v>0</v>
      </c>
      <c r="F255" s="46">
        <v>0</v>
      </c>
      <c r="G255" s="46">
        <v>0</v>
      </c>
      <c r="H255" s="46">
        <v>0</v>
      </c>
      <c r="I255" s="46">
        <v>0</v>
      </c>
      <c r="J255" s="46">
        <v>0</v>
      </c>
      <c r="K255" s="46">
        <v>0</v>
      </c>
      <c r="L255" s="46">
        <v>0</v>
      </c>
      <c r="M255" s="46">
        <v>0</v>
      </c>
      <c r="N255" s="46">
        <v>0</v>
      </c>
      <c r="O255" s="46">
        <v>0</v>
      </c>
      <c r="P255" s="46">
        <v>0</v>
      </c>
      <c r="Q255" s="46">
        <v>0</v>
      </c>
      <c r="R255" s="46">
        <v>0</v>
      </c>
      <c r="S255" s="46">
        <v>0</v>
      </c>
      <c r="T255" s="46">
        <v>0</v>
      </c>
      <c r="U255" s="46">
        <v>0</v>
      </c>
      <c r="V255" s="46">
        <v>0</v>
      </c>
      <c r="W255" s="46">
        <v>0</v>
      </c>
      <c r="X255" s="46">
        <v>0</v>
      </c>
      <c r="Y255" s="46">
        <v>0</v>
      </c>
      <c r="Z255" s="46">
        <v>0</v>
      </c>
      <c r="AA255" s="46">
        <v>0</v>
      </c>
      <c r="AB255" s="46">
        <v>0</v>
      </c>
      <c r="AC255" s="46">
        <v>0</v>
      </c>
      <c r="AD255" s="46">
        <v>0</v>
      </c>
      <c r="AE255" s="46">
        <v>0</v>
      </c>
      <c r="AF255" s="46">
        <v>0</v>
      </c>
      <c r="AG255" s="46">
        <v>0</v>
      </c>
      <c r="AH255" s="46">
        <v>0</v>
      </c>
      <c r="AI255" s="46">
        <v>0</v>
      </c>
      <c r="AJ255" s="46">
        <v>0</v>
      </c>
    </row>
    <row r="256" spans="1:36" x14ac:dyDescent="0.25">
      <c r="A256" t="s">
        <v>432</v>
      </c>
      <c r="B256" s="46">
        <v>0</v>
      </c>
      <c r="C256" s="46">
        <v>0</v>
      </c>
      <c r="D256" s="46">
        <v>0</v>
      </c>
      <c r="E256" s="46">
        <v>0</v>
      </c>
      <c r="F256" s="46">
        <v>0</v>
      </c>
      <c r="G256" s="46">
        <v>0</v>
      </c>
      <c r="H256" s="46">
        <v>0</v>
      </c>
      <c r="I256" s="46">
        <v>0</v>
      </c>
      <c r="J256" s="46">
        <v>0</v>
      </c>
      <c r="K256" s="46">
        <v>0</v>
      </c>
      <c r="L256" s="46">
        <v>0</v>
      </c>
      <c r="M256" s="46">
        <v>0</v>
      </c>
      <c r="N256" s="46">
        <v>0</v>
      </c>
      <c r="O256" s="46">
        <v>0</v>
      </c>
      <c r="P256" s="46">
        <v>0</v>
      </c>
      <c r="Q256" s="46">
        <v>0</v>
      </c>
      <c r="R256" s="46">
        <v>0</v>
      </c>
      <c r="S256" s="46">
        <v>0</v>
      </c>
      <c r="T256" s="46">
        <v>0</v>
      </c>
      <c r="U256" s="46">
        <v>0</v>
      </c>
      <c r="V256" s="46">
        <v>0</v>
      </c>
      <c r="W256" s="46">
        <v>0</v>
      </c>
      <c r="X256" s="46">
        <v>0</v>
      </c>
      <c r="Y256" s="46">
        <v>0</v>
      </c>
      <c r="Z256" s="46">
        <v>0</v>
      </c>
      <c r="AA256" s="46">
        <v>0</v>
      </c>
      <c r="AB256" s="46">
        <v>0</v>
      </c>
      <c r="AC256" s="46">
        <v>0</v>
      </c>
      <c r="AD256" s="46">
        <v>0</v>
      </c>
      <c r="AE256" s="46">
        <v>0</v>
      </c>
      <c r="AF256" s="46">
        <v>0</v>
      </c>
      <c r="AG256" s="46">
        <v>0</v>
      </c>
      <c r="AH256" s="46">
        <v>0</v>
      </c>
      <c r="AI256" s="46">
        <v>0</v>
      </c>
      <c r="AJ256" s="46">
        <v>0</v>
      </c>
    </row>
    <row r="257" spans="1:36" x14ac:dyDescent="0.25">
      <c r="A257" t="s">
        <v>433</v>
      </c>
      <c r="B257" s="46">
        <v>0</v>
      </c>
      <c r="C257" s="46">
        <v>0</v>
      </c>
      <c r="D257" s="46">
        <v>0</v>
      </c>
      <c r="E257" s="46">
        <v>0</v>
      </c>
      <c r="F257" s="46">
        <v>0</v>
      </c>
      <c r="G257" s="46">
        <v>0</v>
      </c>
      <c r="H257" s="46">
        <v>0</v>
      </c>
      <c r="I257" s="46">
        <v>0</v>
      </c>
      <c r="J257" s="46">
        <v>0</v>
      </c>
      <c r="K257" s="46">
        <v>0</v>
      </c>
      <c r="L257" s="46">
        <v>0</v>
      </c>
      <c r="M257" s="46">
        <v>0</v>
      </c>
      <c r="N257" s="46">
        <v>0</v>
      </c>
      <c r="O257" s="46">
        <v>0</v>
      </c>
      <c r="P257" s="46">
        <v>0</v>
      </c>
      <c r="Q257" s="46">
        <v>0</v>
      </c>
      <c r="R257" s="46">
        <v>0</v>
      </c>
      <c r="S257" s="46">
        <v>0</v>
      </c>
      <c r="T257" s="46">
        <v>0</v>
      </c>
      <c r="U257" s="46">
        <v>0</v>
      </c>
      <c r="V257" s="46">
        <v>0</v>
      </c>
      <c r="W257" s="46">
        <v>0</v>
      </c>
      <c r="X257" s="46">
        <v>0</v>
      </c>
      <c r="Y257" s="46">
        <v>0</v>
      </c>
      <c r="Z257" s="46">
        <v>0</v>
      </c>
      <c r="AA257" s="46">
        <v>0</v>
      </c>
      <c r="AB257" s="46">
        <v>0</v>
      </c>
      <c r="AC257" s="46">
        <v>0</v>
      </c>
      <c r="AD257" s="46">
        <v>0</v>
      </c>
      <c r="AE257" s="46">
        <v>0</v>
      </c>
      <c r="AF257" s="46">
        <v>0</v>
      </c>
      <c r="AG257" s="46">
        <v>0</v>
      </c>
      <c r="AH257" s="46">
        <v>0</v>
      </c>
      <c r="AI257" s="46">
        <v>0</v>
      </c>
      <c r="AJ257" s="46">
        <v>0</v>
      </c>
    </row>
    <row r="258" spans="1:36" x14ac:dyDescent="0.25">
      <c r="A258" t="s">
        <v>434</v>
      </c>
      <c r="B258" s="46">
        <v>1.6999999999999993</v>
      </c>
      <c r="C258" s="46">
        <v>1.8000000000000007</v>
      </c>
      <c r="D258" s="46">
        <v>1.6000000000000014</v>
      </c>
      <c r="E258" s="46">
        <v>1.8000000000000007</v>
      </c>
      <c r="F258" s="46">
        <v>1.3000000000000007</v>
      </c>
      <c r="G258" s="46">
        <v>2.5</v>
      </c>
      <c r="H258" s="46">
        <v>2.5999999999999996</v>
      </c>
      <c r="I258" s="46">
        <v>1.3999999999999986</v>
      </c>
      <c r="J258" s="46">
        <v>1.8000000000000007</v>
      </c>
      <c r="K258" s="46">
        <v>1.6000000000000014</v>
      </c>
      <c r="L258" s="46">
        <v>2.3000000000000007</v>
      </c>
      <c r="M258" s="46">
        <v>1.8999999999999986</v>
      </c>
      <c r="N258" s="46">
        <v>0.60000000000000142</v>
      </c>
      <c r="O258" s="46">
        <v>2.6999999999999993</v>
      </c>
      <c r="P258" s="46">
        <v>1.6999999999999993</v>
      </c>
      <c r="Q258" s="46">
        <v>2.5999999999999996</v>
      </c>
      <c r="R258" s="46">
        <v>1</v>
      </c>
      <c r="S258" s="46">
        <v>2.3000000000000007</v>
      </c>
      <c r="T258" s="46">
        <v>1.8999999999999986</v>
      </c>
      <c r="U258" s="46">
        <v>2.0999999999999996</v>
      </c>
      <c r="V258" s="46">
        <v>1.8000000000000007</v>
      </c>
      <c r="W258" s="46">
        <v>1.1000000000000014</v>
      </c>
      <c r="X258" s="46">
        <v>1</v>
      </c>
      <c r="Y258" s="46">
        <v>1.3999999999999986</v>
      </c>
      <c r="Z258" s="46">
        <v>1.5</v>
      </c>
      <c r="AA258" s="46">
        <v>2.8000000000000007</v>
      </c>
      <c r="AB258" s="46">
        <v>1.3000000000000007</v>
      </c>
      <c r="AC258" s="46">
        <v>1</v>
      </c>
      <c r="AD258" s="46">
        <v>1.6999999999999993</v>
      </c>
      <c r="AE258" s="46">
        <v>1.1999999999999993</v>
      </c>
      <c r="AF258" s="46">
        <v>1.3000000000000007</v>
      </c>
      <c r="AG258" s="46">
        <v>1.1000000000000014</v>
      </c>
      <c r="AH258" s="46">
        <v>1.3000000000000007</v>
      </c>
      <c r="AI258" s="46">
        <v>1</v>
      </c>
      <c r="AJ258" s="46">
        <v>56.7</v>
      </c>
    </row>
    <row r="259" spans="1:36" x14ac:dyDescent="0.25">
      <c r="A259" t="s">
        <v>435</v>
      </c>
      <c r="B259" s="46">
        <v>2.9000000000000004</v>
      </c>
      <c r="C259" s="46">
        <v>3.4000000000000004</v>
      </c>
      <c r="D259" s="46">
        <v>3.8000000000000007</v>
      </c>
      <c r="E259" s="46">
        <v>3.5999999999999996</v>
      </c>
      <c r="F259" s="46">
        <v>3</v>
      </c>
      <c r="G259" s="46">
        <v>3.8000000000000007</v>
      </c>
      <c r="H259" s="46">
        <v>4.5</v>
      </c>
      <c r="I259" s="46">
        <v>3.1999999999999993</v>
      </c>
      <c r="J259" s="46">
        <v>3.0999999999999996</v>
      </c>
      <c r="K259" s="46">
        <v>3.4000000000000004</v>
      </c>
      <c r="L259" s="46">
        <v>3.9000000000000004</v>
      </c>
      <c r="M259" s="46">
        <v>3.4000000000000004</v>
      </c>
      <c r="N259" s="46">
        <v>2.5</v>
      </c>
      <c r="O259" s="46">
        <v>4.4000000000000004</v>
      </c>
      <c r="P259" s="46">
        <v>3.4000000000000004</v>
      </c>
      <c r="Q259" s="46">
        <v>3.4000000000000004</v>
      </c>
      <c r="R259" s="46">
        <v>2.9000000000000004</v>
      </c>
      <c r="S259" s="46">
        <v>3.6999999999999993</v>
      </c>
      <c r="T259" s="46">
        <v>4</v>
      </c>
      <c r="U259" s="46">
        <v>3.4000000000000004</v>
      </c>
      <c r="V259" s="46">
        <v>3.8000000000000007</v>
      </c>
      <c r="W259" s="46">
        <v>4</v>
      </c>
      <c r="X259" s="46">
        <v>3.1999999999999993</v>
      </c>
      <c r="Y259" s="46">
        <v>3.4000000000000004</v>
      </c>
      <c r="Z259" s="46">
        <v>2.9000000000000004</v>
      </c>
      <c r="AA259" s="46">
        <v>3.9000000000000004</v>
      </c>
      <c r="AB259" s="46">
        <v>2.6999999999999993</v>
      </c>
      <c r="AC259" s="46">
        <v>2.5999999999999996</v>
      </c>
      <c r="AD259" s="46">
        <v>3.0999999999999996</v>
      </c>
      <c r="AE259" s="46">
        <v>3.1999999999999993</v>
      </c>
      <c r="AF259" s="46">
        <v>3.4000000000000004</v>
      </c>
      <c r="AG259" s="46">
        <v>2.5999999999999996</v>
      </c>
      <c r="AH259" s="46">
        <v>3.5999999999999996</v>
      </c>
      <c r="AI259" s="46">
        <v>3.4000000000000004</v>
      </c>
      <c r="AJ259" s="46">
        <v>115.50000000000001</v>
      </c>
    </row>
    <row r="260" spans="1:36" x14ac:dyDescent="0.25">
      <c r="A260" t="s">
        <v>436</v>
      </c>
      <c r="B260" s="46">
        <v>6.6</v>
      </c>
      <c r="C260" s="46">
        <v>7.5</v>
      </c>
      <c r="D260" s="46">
        <v>7.1</v>
      </c>
      <c r="E260" s="46">
        <v>7</v>
      </c>
      <c r="F260" s="46">
        <v>6.3000000000000007</v>
      </c>
      <c r="G260" s="46">
        <v>7.1</v>
      </c>
      <c r="H260" s="46">
        <v>8.3000000000000007</v>
      </c>
      <c r="I260" s="46">
        <v>7.1999999999999993</v>
      </c>
      <c r="J260" s="46">
        <v>6.8000000000000007</v>
      </c>
      <c r="K260" s="46">
        <v>7.1999999999999993</v>
      </c>
      <c r="L260" s="46">
        <v>7.5</v>
      </c>
      <c r="M260" s="46">
        <v>6.8000000000000007</v>
      </c>
      <c r="N260" s="46">
        <v>5.1999999999999993</v>
      </c>
      <c r="O260" s="46">
        <v>7.6999999999999993</v>
      </c>
      <c r="P260" s="46">
        <v>6.6999999999999993</v>
      </c>
      <c r="Q260" s="46">
        <v>7.1999999999999993</v>
      </c>
      <c r="R260" s="46">
        <v>6.6</v>
      </c>
      <c r="S260" s="46">
        <v>7.8000000000000007</v>
      </c>
      <c r="T260" s="46">
        <v>7.5</v>
      </c>
      <c r="U260" s="46">
        <v>6.8000000000000007</v>
      </c>
      <c r="V260" s="46">
        <v>7</v>
      </c>
      <c r="W260" s="46">
        <v>7.3000000000000007</v>
      </c>
      <c r="X260" s="46">
        <v>6.6</v>
      </c>
      <c r="Y260" s="46">
        <v>6.6</v>
      </c>
      <c r="Z260" s="46">
        <v>6.1</v>
      </c>
      <c r="AA260" s="46">
        <v>8</v>
      </c>
      <c r="AB260" s="46">
        <v>5</v>
      </c>
      <c r="AC260" s="46">
        <v>5</v>
      </c>
      <c r="AD260" s="46">
        <v>7</v>
      </c>
      <c r="AE260" s="46">
        <v>6.3000000000000007</v>
      </c>
      <c r="AF260" s="46">
        <v>6.6</v>
      </c>
      <c r="AG260" s="46">
        <v>5.9</v>
      </c>
      <c r="AH260" s="46">
        <v>6.1</v>
      </c>
      <c r="AI260" s="46">
        <v>6.5</v>
      </c>
      <c r="AJ260" s="46">
        <v>230.90000000000003</v>
      </c>
    </row>
    <row r="261" spans="1:36" x14ac:dyDescent="0.25">
      <c r="A261" t="s">
        <v>437</v>
      </c>
      <c r="B261" s="46">
        <v>7.4</v>
      </c>
      <c r="C261" s="46">
        <v>8</v>
      </c>
      <c r="D261" s="46">
        <v>7.6999999999999993</v>
      </c>
      <c r="E261" s="46">
        <v>7.9</v>
      </c>
      <c r="F261" s="46">
        <v>6.3000000000000007</v>
      </c>
      <c r="G261" s="46">
        <v>8.4</v>
      </c>
      <c r="H261" s="46">
        <v>8.8000000000000007</v>
      </c>
      <c r="I261" s="46">
        <v>8.1999999999999993</v>
      </c>
      <c r="J261" s="46">
        <v>8.4</v>
      </c>
      <c r="K261" s="46">
        <v>8.5</v>
      </c>
      <c r="L261" s="46">
        <v>7.4</v>
      </c>
      <c r="M261" s="46">
        <v>7.9</v>
      </c>
      <c r="N261" s="46">
        <v>6.9</v>
      </c>
      <c r="O261" s="46">
        <v>8.5</v>
      </c>
      <c r="P261" s="46">
        <v>6.1999999999999993</v>
      </c>
      <c r="Q261" s="46">
        <v>8.4</v>
      </c>
      <c r="R261" s="46">
        <v>6.4</v>
      </c>
      <c r="S261" s="46">
        <v>7.4</v>
      </c>
      <c r="T261" s="46">
        <v>8</v>
      </c>
      <c r="U261" s="46">
        <v>8.8000000000000007</v>
      </c>
      <c r="V261" s="46">
        <v>7.4</v>
      </c>
      <c r="W261" s="46">
        <v>7.9</v>
      </c>
      <c r="X261" s="46">
        <v>7.4</v>
      </c>
      <c r="Y261" s="46">
        <v>7.6999999999999993</v>
      </c>
      <c r="Z261" s="46">
        <v>6.4</v>
      </c>
      <c r="AA261" s="46">
        <v>8.8000000000000007</v>
      </c>
      <c r="AB261" s="46">
        <v>6</v>
      </c>
      <c r="AC261" s="46">
        <v>6.1999999999999993</v>
      </c>
      <c r="AD261" s="46">
        <v>7.9</v>
      </c>
      <c r="AE261" s="46">
        <v>7.6</v>
      </c>
      <c r="AF261" s="46">
        <v>7.6999999999999993</v>
      </c>
      <c r="AG261" s="46">
        <v>7.4</v>
      </c>
      <c r="AH261" s="46">
        <v>7.1999999999999993</v>
      </c>
      <c r="AI261" s="46">
        <v>8.6</v>
      </c>
      <c r="AJ261" s="46">
        <v>259.70000000000005</v>
      </c>
    </row>
    <row r="262" spans="1:36" x14ac:dyDescent="0.25">
      <c r="A262" t="s">
        <v>438</v>
      </c>
      <c r="B262" s="46">
        <v>7.1999999999999993</v>
      </c>
      <c r="C262" s="46">
        <v>6.6</v>
      </c>
      <c r="D262" s="46">
        <v>7.1999999999999993</v>
      </c>
      <c r="E262" s="46">
        <v>7.4</v>
      </c>
      <c r="F262" s="46">
        <v>4.5999999999999996</v>
      </c>
      <c r="G262" s="46">
        <v>8.5</v>
      </c>
      <c r="H262" s="46">
        <v>6.8000000000000007</v>
      </c>
      <c r="I262" s="46">
        <v>7.6999999999999993</v>
      </c>
      <c r="J262" s="46">
        <v>7.5</v>
      </c>
      <c r="K262" s="46">
        <v>7.4</v>
      </c>
      <c r="L262" s="46">
        <v>6.8000000000000007</v>
      </c>
      <c r="M262" s="46">
        <v>7.6</v>
      </c>
      <c r="N262" s="46">
        <v>4.6999999999999993</v>
      </c>
      <c r="O262" s="46">
        <v>6.9</v>
      </c>
      <c r="P262" s="46">
        <v>4.3000000000000007</v>
      </c>
      <c r="Q262" s="46">
        <v>7.8000000000000007</v>
      </c>
      <c r="R262" s="46">
        <v>3.8000000000000007</v>
      </c>
      <c r="S262" s="46">
        <v>6</v>
      </c>
      <c r="T262" s="46">
        <v>6</v>
      </c>
      <c r="U262" s="46">
        <v>7.8000000000000007</v>
      </c>
      <c r="V262" s="46">
        <v>6.4</v>
      </c>
      <c r="W262" s="46">
        <v>6</v>
      </c>
      <c r="X262" s="46">
        <v>6.4</v>
      </c>
      <c r="Y262" s="46">
        <v>6.3000000000000007</v>
      </c>
      <c r="Z262" s="46">
        <v>4.5</v>
      </c>
      <c r="AA262" s="46">
        <v>8.1999999999999993</v>
      </c>
      <c r="AB262" s="46">
        <v>4.0999999999999996</v>
      </c>
      <c r="AC262" s="46">
        <v>4.9000000000000004</v>
      </c>
      <c r="AD262" s="46">
        <v>6.6999999999999993</v>
      </c>
      <c r="AE262" s="46">
        <v>6</v>
      </c>
      <c r="AF262" s="46">
        <v>6.6999999999999993</v>
      </c>
      <c r="AG262" s="46">
        <v>5.3000000000000007</v>
      </c>
      <c r="AH262" s="46">
        <v>5.4</v>
      </c>
      <c r="AI262" s="46">
        <v>7.9</v>
      </c>
      <c r="AJ262" s="46">
        <v>217.4</v>
      </c>
    </row>
    <row r="263" spans="1:36" x14ac:dyDescent="0.25">
      <c r="A263" t="s">
        <v>439</v>
      </c>
      <c r="B263" s="46">
        <v>7.6</v>
      </c>
      <c r="C263" s="46">
        <v>6.4</v>
      </c>
      <c r="D263" s="46">
        <v>6.6</v>
      </c>
      <c r="E263" s="46">
        <v>7.4</v>
      </c>
      <c r="F263" s="46">
        <v>4.9000000000000004</v>
      </c>
      <c r="G263" s="46">
        <v>8.1999999999999993</v>
      </c>
      <c r="H263" s="46">
        <v>6.9</v>
      </c>
      <c r="I263" s="46">
        <v>7.5</v>
      </c>
      <c r="J263" s="46">
        <v>7.6999999999999993</v>
      </c>
      <c r="K263" s="46">
        <v>6.8000000000000007</v>
      </c>
      <c r="L263" s="46">
        <v>7.4</v>
      </c>
      <c r="M263" s="46">
        <v>7.4</v>
      </c>
      <c r="N263" s="46">
        <v>3.9000000000000004</v>
      </c>
      <c r="O263" s="46">
        <v>7</v>
      </c>
      <c r="P263" s="46">
        <v>5.5</v>
      </c>
      <c r="Q263" s="46">
        <v>7.6</v>
      </c>
      <c r="R263" s="46">
        <v>3.9000000000000004</v>
      </c>
      <c r="S263" s="46">
        <v>6.1</v>
      </c>
      <c r="T263" s="46">
        <v>6.1</v>
      </c>
      <c r="U263" s="46">
        <v>7.1</v>
      </c>
      <c r="V263" s="46">
        <v>6.3000000000000007</v>
      </c>
      <c r="W263" s="46">
        <v>6</v>
      </c>
      <c r="X263" s="46">
        <v>5.8000000000000007</v>
      </c>
      <c r="Y263" s="46">
        <v>5.8000000000000007</v>
      </c>
      <c r="Z263" s="46">
        <v>4.4000000000000004</v>
      </c>
      <c r="AA263" s="46">
        <v>8.3000000000000007</v>
      </c>
      <c r="AB263" s="46">
        <v>3.1999999999999993</v>
      </c>
      <c r="AC263" s="46">
        <v>3.5</v>
      </c>
      <c r="AD263" s="46">
        <v>7</v>
      </c>
      <c r="AE263" s="46">
        <v>6.1999999999999993</v>
      </c>
      <c r="AF263" s="46">
        <v>6.3000000000000007</v>
      </c>
      <c r="AG263" s="46">
        <v>4.6999999999999993</v>
      </c>
      <c r="AH263" s="46">
        <v>5.4</v>
      </c>
      <c r="AI263" s="46">
        <v>6.6</v>
      </c>
      <c r="AJ263" s="46">
        <v>211.50000000000003</v>
      </c>
    </row>
    <row r="264" spans="1:36" x14ac:dyDescent="0.25">
      <c r="A264" t="s">
        <v>440</v>
      </c>
      <c r="B264" s="46">
        <v>4.6999999999999993</v>
      </c>
      <c r="C264" s="46">
        <v>3.5</v>
      </c>
      <c r="D264" s="46">
        <v>4.6999999999999993</v>
      </c>
      <c r="E264" s="46">
        <v>4.6999999999999993</v>
      </c>
      <c r="F264" s="46">
        <v>3</v>
      </c>
      <c r="G264" s="46">
        <v>5.1999999999999993</v>
      </c>
      <c r="H264" s="46">
        <v>5</v>
      </c>
      <c r="I264" s="46">
        <v>5</v>
      </c>
      <c r="J264" s="46">
        <v>5.5</v>
      </c>
      <c r="K264" s="46">
        <v>4.9000000000000004</v>
      </c>
      <c r="L264" s="46">
        <v>4.6999999999999993</v>
      </c>
      <c r="M264" s="46">
        <v>5.0999999999999996</v>
      </c>
      <c r="N264" s="46">
        <v>1.6999999999999993</v>
      </c>
      <c r="O264" s="46">
        <v>5.4</v>
      </c>
      <c r="P264" s="46">
        <v>2.3000000000000007</v>
      </c>
      <c r="Q264" s="46">
        <v>4.6999999999999993</v>
      </c>
      <c r="R264" s="46">
        <v>2.6999999999999993</v>
      </c>
      <c r="S264" s="46">
        <v>3.1999999999999993</v>
      </c>
      <c r="T264" s="46">
        <v>4.1999999999999993</v>
      </c>
      <c r="U264" s="46">
        <v>4.9000000000000004</v>
      </c>
      <c r="V264" s="46">
        <v>4</v>
      </c>
      <c r="W264" s="46">
        <v>4.0999999999999996</v>
      </c>
      <c r="X264" s="46">
        <v>3.3000000000000007</v>
      </c>
      <c r="Y264" s="46">
        <v>3.8000000000000007</v>
      </c>
      <c r="Z264" s="46">
        <v>2.6999999999999993</v>
      </c>
      <c r="AA264" s="46">
        <v>5</v>
      </c>
      <c r="AB264" s="46">
        <v>1.1000000000000014</v>
      </c>
      <c r="AC264" s="46">
        <v>2.5</v>
      </c>
      <c r="AD264" s="46">
        <v>4.8000000000000007</v>
      </c>
      <c r="AE264" s="46">
        <v>3.8000000000000007</v>
      </c>
      <c r="AF264" s="46">
        <v>4.5999999999999996</v>
      </c>
      <c r="AG264" s="46">
        <v>1.8999999999999986</v>
      </c>
      <c r="AH264" s="46">
        <v>3.5</v>
      </c>
      <c r="AI264" s="46">
        <v>4.6999999999999993</v>
      </c>
      <c r="AJ264" s="46">
        <v>134.89999999999998</v>
      </c>
    </row>
    <row r="265" spans="1:36" x14ac:dyDescent="0.25">
      <c r="A265" t="s">
        <v>441</v>
      </c>
      <c r="B265" s="46">
        <v>2.3000000000000007</v>
      </c>
      <c r="C265" s="46">
        <v>2.6999999999999993</v>
      </c>
      <c r="D265" s="46">
        <v>3.9000000000000004</v>
      </c>
      <c r="E265" s="46">
        <v>4</v>
      </c>
      <c r="F265" s="46">
        <v>1.8000000000000007</v>
      </c>
      <c r="G265" s="46">
        <v>3.6999999999999993</v>
      </c>
      <c r="H265" s="46">
        <v>2.9000000000000004</v>
      </c>
      <c r="I265" s="46">
        <v>3.3000000000000007</v>
      </c>
      <c r="J265" s="46">
        <v>3.0999999999999996</v>
      </c>
      <c r="K265" s="46">
        <v>3.8000000000000007</v>
      </c>
      <c r="L265" s="46">
        <v>3</v>
      </c>
      <c r="M265" s="46">
        <v>4.1999999999999993</v>
      </c>
      <c r="N265" s="46">
        <v>1</v>
      </c>
      <c r="O265" s="46">
        <v>3.0999999999999996</v>
      </c>
      <c r="P265" s="46">
        <v>1.6999999999999993</v>
      </c>
      <c r="Q265" s="46">
        <v>2.5999999999999996</v>
      </c>
      <c r="R265" s="46">
        <v>1.8000000000000007</v>
      </c>
      <c r="S265" s="46">
        <v>2.8000000000000007</v>
      </c>
      <c r="T265" s="46">
        <v>3</v>
      </c>
      <c r="U265" s="46">
        <v>2.8000000000000007</v>
      </c>
      <c r="V265" s="46">
        <v>3.0999999999999996</v>
      </c>
      <c r="W265" s="46">
        <v>2.5</v>
      </c>
      <c r="X265" s="46">
        <v>2.5999999999999996</v>
      </c>
      <c r="Y265" s="46">
        <v>2.5</v>
      </c>
      <c r="Z265" s="46">
        <v>1.8999999999999986</v>
      </c>
      <c r="AA265" s="46">
        <v>2.4000000000000004</v>
      </c>
      <c r="AB265" s="46">
        <v>1.3000000000000007</v>
      </c>
      <c r="AC265" s="46">
        <v>1.5</v>
      </c>
      <c r="AD265" s="46">
        <v>3</v>
      </c>
      <c r="AE265" s="46">
        <v>2.6999999999999993</v>
      </c>
      <c r="AF265" s="46">
        <v>2.8000000000000007</v>
      </c>
      <c r="AG265" s="46">
        <v>2.0999999999999996</v>
      </c>
      <c r="AH265" s="46">
        <v>2</v>
      </c>
      <c r="AI265" s="46">
        <v>2.8000000000000007</v>
      </c>
      <c r="AJ265" s="46">
        <v>90.699999999999989</v>
      </c>
    </row>
    <row r="266" spans="1:36" x14ac:dyDescent="0.25">
      <c r="A266" t="s">
        <v>442</v>
      </c>
      <c r="B266" s="46">
        <v>2</v>
      </c>
      <c r="C266" s="46">
        <v>1.6000000000000014</v>
      </c>
      <c r="D266" s="46">
        <v>1.8000000000000007</v>
      </c>
      <c r="E266" s="46">
        <v>1.6999999999999993</v>
      </c>
      <c r="F266" s="46">
        <v>1.1000000000000014</v>
      </c>
      <c r="G266" s="46">
        <v>1.5</v>
      </c>
      <c r="H266" s="46">
        <v>1.3999999999999986</v>
      </c>
      <c r="I266" s="46">
        <v>1.5</v>
      </c>
      <c r="J266" s="46">
        <v>2.3000000000000007</v>
      </c>
      <c r="K266" s="46">
        <v>1.8999999999999986</v>
      </c>
      <c r="L266" s="46">
        <v>2</v>
      </c>
      <c r="M266" s="46">
        <v>1.8999999999999986</v>
      </c>
      <c r="N266" s="46">
        <v>1.1000000000000014</v>
      </c>
      <c r="O266" s="46">
        <v>2</v>
      </c>
      <c r="P266" s="46">
        <v>1.3999999999999986</v>
      </c>
      <c r="Q266" s="46">
        <v>2.0999999999999996</v>
      </c>
      <c r="R266" s="46">
        <v>1</v>
      </c>
      <c r="S266" s="46">
        <v>1.8999999999999986</v>
      </c>
      <c r="T266" s="46">
        <v>1.5</v>
      </c>
      <c r="U266" s="46">
        <v>3</v>
      </c>
      <c r="V266" s="46">
        <v>2</v>
      </c>
      <c r="W266" s="46">
        <v>1.5</v>
      </c>
      <c r="X266" s="46">
        <v>1.6999999999999993</v>
      </c>
      <c r="Y266" s="46">
        <v>1.3000000000000007</v>
      </c>
      <c r="Z266" s="46">
        <v>1.6999999999999993</v>
      </c>
      <c r="AA266" s="46">
        <v>1.8000000000000007</v>
      </c>
      <c r="AB266" s="46">
        <v>1.3000000000000007</v>
      </c>
      <c r="AC266" s="46">
        <v>1.1999999999999993</v>
      </c>
      <c r="AD266" s="46">
        <v>1.6000000000000014</v>
      </c>
      <c r="AE266" s="46">
        <v>1.8000000000000007</v>
      </c>
      <c r="AF266" s="46">
        <v>1.5</v>
      </c>
      <c r="AG266" s="46">
        <v>2.0999999999999996</v>
      </c>
      <c r="AH266" s="46">
        <v>0.89999999999999858</v>
      </c>
      <c r="AI266" s="46">
        <v>1.6999999999999993</v>
      </c>
      <c r="AJ266" s="46">
        <v>56.8</v>
      </c>
    </row>
    <row r="267" spans="1:36" x14ac:dyDescent="0.25">
      <c r="A267" t="s">
        <v>443</v>
      </c>
      <c r="B267" s="46">
        <v>0.80000000000000071</v>
      </c>
      <c r="C267" s="46">
        <v>1.3000000000000007</v>
      </c>
      <c r="D267" s="46">
        <v>0.69999999999999929</v>
      </c>
      <c r="E267" s="46">
        <v>1.1000000000000014</v>
      </c>
      <c r="F267" s="46">
        <v>1</v>
      </c>
      <c r="G267" s="46">
        <v>1.8000000000000007</v>
      </c>
      <c r="H267" s="46">
        <v>2</v>
      </c>
      <c r="I267" s="46">
        <v>0.80000000000000071</v>
      </c>
      <c r="J267" s="46">
        <v>0.89999999999999858</v>
      </c>
      <c r="K267" s="46">
        <v>1.3999999999999986</v>
      </c>
      <c r="L267" s="46">
        <v>2.1999999999999993</v>
      </c>
      <c r="M267" s="46">
        <v>1.3000000000000007</v>
      </c>
      <c r="N267" s="46">
        <v>0</v>
      </c>
      <c r="O267" s="46">
        <v>2.3000000000000007</v>
      </c>
      <c r="P267" s="46">
        <v>1.1999999999999993</v>
      </c>
      <c r="Q267" s="46">
        <v>1.6000000000000014</v>
      </c>
      <c r="R267" s="46">
        <v>1.3000000000000007</v>
      </c>
      <c r="S267" s="46">
        <v>2.1999999999999993</v>
      </c>
      <c r="T267" s="46">
        <v>2</v>
      </c>
      <c r="U267" s="46">
        <v>1</v>
      </c>
      <c r="V267" s="46">
        <v>1.8999999999999986</v>
      </c>
      <c r="W267" s="46">
        <v>2.1999999999999993</v>
      </c>
      <c r="X267" s="46">
        <v>0.80000000000000071</v>
      </c>
      <c r="Y267" s="46">
        <v>0.69999999999999929</v>
      </c>
      <c r="Z267" s="46">
        <v>1.6000000000000014</v>
      </c>
      <c r="AA267" s="46">
        <v>1.6000000000000014</v>
      </c>
      <c r="AB267" s="46">
        <v>1</v>
      </c>
      <c r="AC267" s="46">
        <v>0.69999999999999929</v>
      </c>
      <c r="AD267" s="46">
        <v>1.3000000000000007</v>
      </c>
      <c r="AE267" s="46">
        <v>0.30000000000000071</v>
      </c>
      <c r="AF267" s="46">
        <v>1</v>
      </c>
      <c r="AG267" s="46">
        <v>1</v>
      </c>
      <c r="AH267" s="46">
        <v>0.69999999999999929</v>
      </c>
      <c r="AI267" s="46">
        <v>1.6000000000000014</v>
      </c>
      <c r="AJ267" s="46">
        <v>43.300000000000004</v>
      </c>
    </row>
    <row r="268" spans="1:36" x14ac:dyDescent="0.25">
      <c r="A268" t="s">
        <v>444</v>
      </c>
      <c r="B268" s="46">
        <v>0.5</v>
      </c>
      <c r="C268" s="46">
        <v>1.6000000000000014</v>
      </c>
      <c r="D268" s="46">
        <v>0.39999999999999858</v>
      </c>
      <c r="E268" s="46">
        <v>1</v>
      </c>
      <c r="F268" s="46">
        <v>1.3999999999999986</v>
      </c>
      <c r="G268" s="46">
        <v>1.3999999999999986</v>
      </c>
      <c r="H268" s="46">
        <v>2.0999999999999996</v>
      </c>
      <c r="I268" s="46">
        <v>0</v>
      </c>
      <c r="J268" s="46">
        <v>0.69999999999999929</v>
      </c>
      <c r="K268" s="46">
        <v>0.19999999999999929</v>
      </c>
      <c r="L268" s="46">
        <v>2.3000000000000007</v>
      </c>
      <c r="M268" s="46">
        <v>0.5</v>
      </c>
      <c r="N268" s="46">
        <v>0</v>
      </c>
      <c r="O268" s="46">
        <v>2</v>
      </c>
      <c r="P268" s="46">
        <v>1.8999999999999986</v>
      </c>
      <c r="Q268" s="46">
        <v>1.8000000000000007</v>
      </c>
      <c r="R268" s="46">
        <v>1.8000000000000007</v>
      </c>
      <c r="S268" s="46">
        <v>2.5</v>
      </c>
      <c r="T268" s="46">
        <v>2.0999999999999996</v>
      </c>
      <c r="U268" s="46">
        <v>0.69999999999999929</v>
      </c>
      <c r="V268" s="46">
        <v>1.8000000000000007</v>
      </c>
      <c r="W268" s="46">
        <v>1.8999999999999986</v>
      </c>
      <c r="X268" s="46">
        <v>0.5</v>
      </c>
      <c r="Y268" s="46">
        <v>0.80000000000000071</v>
      </c>
      <c r="Z268" s="46">
        <v>1.6000000000000014</v>
      </c>
      <c r="AA268" s="46">
        <v>2.0999999999999996</v>
      </c>
      <c r="AB268" s="46">
        <v>1.3999999999999986</v>
      </c>
      <c r="AC268" s="46">
        <v>0</v>
      </c>
      <c r="AD268" s="46">
        <v>0.69999999999999929</v>
      </c>
      <c r="AE268" s="46">
        <v>0.10000000000000142</v>
      </c>
      <c r="AF268" s="46">
        <v>0</v>
      </c>
      <c r="AG268" s="46">
        <v>1.1999999999999993</v>
      </c>
      <c r="AH268" s="46">
        <v>0</v>
      </c>
      <c r="AI268" s="46">
        <v>0.10000000000000142</v>
      </c>
      <c r="AJ268" s="46">
        <v>37.099999999999987</v>
      </c>
    </row>
    <row r="269" spans="1:36" x14ac:dyDescent="0.25">
      <c r="A269" t="s">
        <v>445</v>
      </c>
      <c r="B269" s="46">
        <v>0.5</v>
      </c>
      <c r="C269" s="46">
        <v>0.5</v>
      </c>
      <c r="D269" s="46">
        <v>0</v>
      </c>
      <c r="E269" s="46">
        <v>0.19999999999999929</v>
      </c>
      <c r="F269" s="46">
        <v>0</v>
      </c>
      <c r="G269" s="46">
        <v>0.5</v>
      </c>
      <c r="H269" s="46">
        <v>1.1999999999999993</v>
      </c>
      <c r="I269" s="46">
        <v>0</v>
      </c>
      <c r="J269" s="46">
        <v>1.1000000000000014</v>
      </c>
      <c r="K269" s="46">
        <v>0.30000000000000071</v>
      </c>
      <c r="L269" s="46">
        <v>1.1999999999999993</v>
      </c>
      <c r="M269" s="46">
        <v>0.39999999999999858</v>
      </c>
      <c r="N269" s="46">
        <v>0</v>
      </c>
      <c r="O269" s="46">
        <v>0.80000000000000071</v>
      </c>
      <c r="P269" s="46">
        <v>0.80000000000000071</v>
      </c>
      <c r="Q269" s="46">
        <v>0.89999999999999858</v>
      </c>
      <c r="R269" s="46">
        <v>0.69999999999999929</v>
      </c>
      <c r="S269" s="46">
        <v>0.80000000000000071</v>
      </c>
      <c r="T269" s="46">
        <v>1.1000000000000014</v>
      </c>
      <c r="U269" s="46">
        <v>0.89999999999999858</v>
      </c>
      <c r="V269" s="46">
        <v>0.60000000000000142</v>
      </c>
      <c r="W269" s="46">
        <v>0.80000000000000071</v>
      </c>
      <c r="X269" s="46">
        <v>0.69999999999999929</v>
      </c>
      <c r="Y269" s="46">
        <v>0.10000000000000142</v>
      </c>
      <c r="Z269" s="46">
        <v>0.39999999999999858</v>
      </c>
      <c r="AA269" s="46">
        <v>0.5</v>
      </c>
      <c r="AB269" s="46">
        <v>0.30000000000000071</v>
      </c>
      <c r="AC269" s="46">
        <v>0</v>
      </c>
      <c r="AD269" s="46">
        <v>0.89999999999999858</v>
      </c>
      <c r="AE269" s="46">
        <v>0</v>
      </c>
      <c r="AF269" s="46">
        <v>0.30000000000000071</v>
      </c>
      <c r="AG269" s="46">
        <v>0.39999999999999858</v>
      </c>
      <c r="AH269" s="46">
        <v>0</v>
      </c>
      <c r="AI269" s="46">
        <v>1.1000000000000014</v>
      </c>
      <c r="AJ269" s="46">
        <v>18</v>
      </c>
    </row>
    <row r="270" spans="1:36" x14ac:dyDescent="0.25">
      <c r="A270" t="s">
        <v>446</v>
      </c>
      <c r="B270" s="46">
        <v>0.69999999999999929</v>
      </c>
      <c r="C270" s="46">
        <v>1.8999999999999986</v>
      </c>
      <c r="D270" s="46">
        <v>0</v>
      </c>
      <c r="E270" s="46">
        <v>1.3999999999999986</v>
      </c>
      <c r="F270" s="46">
        <v>1.1000000000000014</v>
      </c>
      <c r="G270" s="46">
        <v>0.69999999999999929</v>
      </c>
      <c r="H270" s="46">
        <v>2.5</v>
      </c>
      <c r="I270" s="46">
        <v>0</v>
      </c>
      <c r="J270" s="46">
        <v>1.3000000000000007</v>
      </c>
      <c r="K270" s="46">
        <v>0.60000000000000142</v>
      </c>
      <c r="L270" s="46">
        <v>2.6999999999999993</v>
      </c>
      <c r="M270" s="46">
        <v>1.3000000000000007</v>
      </c>
      <c r="N270" s="46">
        <v>0</v>
      </c>
      <c r="O270" s="46">
        <v>2.4000000000000004</v>
      </c>
      <c r="P270" s="46">
        <v>1.8000000000000007</v>
      </c>
      <c r="Q270" s="46">
        <v>1.6000000000000014</v>
      </c>
      <c r="R270" s="46">
        <v>1.3000000000000007</v>
      </c>
      <c r="S270" s="46">
        <v>2.0999999999999996</v>
      </c>
      <c r="T270" s="46">
        <v>1.8999999999999986</v>
      </c>
      <c r="U270" s="46">
        <v>0.10000000000000142</v>
      </c>
      <c r="V270" s="46">
        <v>1.8000000000000007</v>
      </c>
      <c r="W270" s="46">
        <v>1.8000000000000007</v>
      </c>
      <c r="X270" s="46">
        <v>0.69999999999999929</v>
      </c>
      <c r="Y270" s="46">
        <v>0.39999999999999858</v>
      </c>
      <c r="Z270" s="46">
        <v>1.3000000000000007</v>
      </c>
      <c r="AA270" s="46">
        <v>1.6999999999999993</v>
      </c>
      <c r="AB270" s="46">
        <v>1.3999999999999986</v>
      </c>
      <c r="AC270" s="46">
        <v>0</v>
      </c>
      <c r="AD270" s="46">
        <v>1</v>
      </c>
      <c r="AE270" s="46">
        <v>1</v>
      </c>
      <c r="AF270" s="46">
        <v>0</v>
      </c>
      <c r="AG270" s="46">
        <v>0.69999999999999929</v>
      </c>
      <c r="AH270" s="46">
        <v>0</v>
      </c>
      <c r="AI270" s="46">
        <v>0.5</v>
      </c>
      <c r="AJ270" s="46">
        <v>37.700000000000003</v>
      </c>
    </row>
    <row r="271" spans="1:36" x14ac:dyDescent="0.25">
      <c r="A271" t="s">
        <v>447</v>
      </c>
      <c r="B271" s="46">
        <v>1.1999999999999993</v>
      </c>
      <c r="C271" s="46">
        <v>1.1000000000000014</v>
      </c>
      <c r="D271" s="46">
        <v>0</v>
      </c>
      <c r="E271" s="46">
        <v>1</v>
      </c>
      <c r="F271" s="46">
        <v>0.39999999999999858</v>
      </c>
      <c r="G271" s="46">
        <v>0.10000000000000142</v>
      </c>
      <c r="H271" s="46">
        <v>2.5</v>
      </c>
      <c r="I271" s="46">
        <v>0.10000000000000142</v>
      </c>
      <c r="J271" s="46">
        <v>1.5</v>
      </c>
      <c r="K271" s="46">
        <v>0.39999999999999858</v>
      </c>
      <c r="L271" s="46">
        <v>2.3000000000000007</v>
      </c>
      <c r="M271" s="46">
        <v>0.60000000000000142</v>
      </c>
      <c r="N271" s="46">
        <v>0</v>
      </c>
      <c r="O271" s="46">
        <v>2.5999999999999996</v>
      </c>
      <c r="P271" s="46">
        <v>1.8999999999999986</v>
      </c>
      <c r="Q271" s="46">
        <v>2.0999999999999996</v>
      </c>
      <c r="R271" s="46">
        <v>1.3999999999999986</v>
      </c>
      <c r="S271" s="46">
        <v>2.0999999999999996</v>
      </c>
      <c r="T271" s="46">
        <v>0.69999999999999929</v>
      </c>
      <c r="U271" s="46">
        <v>0</v>
      </c>
      <c r="V271" s="46">
        <v>1.6000000000000014</v>
      </c>
      <c r="W271" s="46">
        <v>1.3999999999999986</v>
      </c>
      <c r="X271" s="46">
        <v>0.19999999999999929</v>
      </c>
      <c r="Y271" s="46">
        <v>0</v>
      </c>
      <c r="Z271" s="46">
        <v>0.69999999999999929</v>
      </c>
      <c r="AA271" s="46">
        <v>2.5</v>
      </c>
      <c r="AB271" s="46">
        <v>0.5</v>
      </c>
      <c r="AC271" s="46">
        <v>0</v>
      </c>
      <c r="AD271" s="46">
        <v>0.39999999999999858</v>
      </c>
      <c r="AE271" s="46">
        <v>0.30000000000000071</v>
      </c>
      <c r="AF271" s="46">
        <v>0</v>
      </c>
      <c r="AG271" s="46">
        <v>0</v>
      </c>
      <c r="AH271" s="46">
        <v>0</v>
      </c>
      <c r="AI271" s="46">
        <v>0.60000000000000142</v>
      </c>
      <c r="AJ271" s="46">
        <v>30.199999999999996</v>
      </c>
    </row>
    <row r="272" spans="1:36" x14ac:dyDescent="0.25">
      <c r="A272" t="s">
        <v>448</v>
      </c>
      <c r="B272" s="46">
        <v>1.1000000000000014</v>
      </c>
      <c r="C272" s="46">
        <v>1.1999999999999993</v>
      </c>
      <c r="D272" s="46">
        <v>1.1000000000000014</v>
      </c>
      <c r="E272" s="46">
        <v>1.3999999999999986</v>
      </c>
      <c r="F272" s="46">
        <v>0.80000000000000071</v>
      </c>
      <c r="G272" s="46">
        <v>0.80000000000000071</v>
      </c>
      <c r="H272" s="46">
        <v>2.1999999999999993</v>
      </c>
      <c r="I272" s="46">
        <v>1</v>
      </c>
      <c r="J272" s="46">
        <v>1.5</v>
      </c>
      <c r="K272" s="46">
        <v>1.3000000000000007</v>
      </c>
      <c r="L272" s="46">
        <v>1.6999999999999993</v>
      </c>
      <c r="M272" s="46">
        <v>1</v>
      </c>
      <c r="N272" s="46">
        <v>0.69999999999999929</v>
      </c>
      <c r="O272" s="46">
        <v>2.1999999999999993</v>
      </c>
      <c r="P272" s="46">
        <v>1.1000000000000014</v>
      </c>
      <c r="Q272" s="46">
        <v>1.3999999999999986</v>
      </c>
      <c r="R272" s="46">
        <v>1.3999999999999986</v>
      </c>
      <c r="S272" s="46">
        <v>1.6000000000000014</v>
      </c>
      <c r="T272" s="46">
        <v>0.89999999999999858</v>
      </c>
      <c r="U272" s="46">
        <v>1.1999999999999993</v>
      </c>
      <c r="V272" s="46">
        <v>1</v>
      </c>
      <c r="W272" s="46">
        <v>2.1999999999999993</v>
      </c>
      <c r="X272" s="46">
        <v>0.69999999999999929</v>
      </c>
      <c r="Y272" s="46">
        <v>1</v>
      </c>
      <c r="Z272" s="46">
        <v>1.1999999999999993</v>
      </c>
      <c r="AA272" s="46">
        <v>1.6999999999999993</v>
      </c>
      <c r="AB272" s="46">
        <v>0.60000000000000142</v>
      </c>
      <c r="AC272" s="46">
        <v>0.89999999999999858</v>
      </c>
      <c r="AD272" s="46">
        <v>1.3000000000000007</v>
      </c>
      <c r="AE272" s="46">
        <v>1.1999999999999993</v>
      </c>
      <c r="AF272" s="46">
        <v>1.5</v>
      </c>
      <c r="AG272" s="46">
        <v>0.80000000000000071</v>
      </c>
      <c r="AH272" s="46">
        <v>1.1999999999999993</v>
      </c>
      <c r="AI272" s="46">
        <v>1.3000000000000007</v>
      </c>
      <c r="AJ272" s="46">
        <v>42.199999999999989</v>
      </c>
    </row>
    <row r="273" spans="1:36" x14ac:dyDescent="0.25">
      <c r="A273" t="s">
        <v>449</v>
      </c>
      <c r="B273" s="46">
        <v>2.8000000000000007</v>
      </c>
      <c r="C273" s="46">
        <v>4.0999999999999996</v>
      </c>
      <c r="D273" s="46">
        <v>3.5</v>
      </c>
      <c r="E273" s="46">
        <v>3.6999999999999993</v>
      </c>
      <c r="F273" s="46">
        <v>3.3000000000000007</v>
      </c>
      <c r="G273" s="46">
        <v>3.5999999999999996</v>
      </c>
      <c r="H273" s="46">
        <v>3.8000000000000007</v>
      </c>
      <c r="I273" s="46">
        <v>2.9000000000000004</v>
      </c>
      <c r="J273" s="46">
        <v>3</v>
      </c>
      <c r="K273" s="46">
        <v>3.3000000000000007</v>
      </c>
      <c r="L273" s="46">
        <v>3.6999999999999993</v>
      </c>
      <c r="M273" s="46">
        <v>3.4000000000000004</v>
      </c>
      <c r="N273" s="46">
        <v>2.6999999999999993</v>
      </c>
      <c r="O273" s="46">
        <v>3.9000000000000004</v>
      </c>
      <c r="P273" s="46">
        <v>2.8000000000000007</v>
      </c>
      <c r="Q273" s="46">
        <v>3.1999999999999993</v>
      </c>
      <c r="R273" s="46">
        <v>3.3000000000000007</v>
      </c>
      <c r="S273" s="46">
        <v>3.9000000000000004</v>
      </c>
      <c r="T273" s="46">
        <v>3.8000000000000007</v>
      </c>
      <c r="U273" s="46">
        <v>3.3000000000000007</v>
      </c>
      <c r="V273" s="46">
        <v>3.4000000000000004</v>
      </c>
      <c r="W273" s="46">
        <v>3.3000000000000007</v>
      </c>
      <c r="X273" s="46">
        <v>3.1999999999999993</v>
      </c>
      <c r="Y273" s="46">
        <v>3.6999999999999993</v>
      </c>
      <c r="Z273" s="46">
        <v>2.9000000000000004</v>
      </c>
      <c r="AA273" s="46">
        <v>3.3000000000000007</v>
      </c>
      <c r="AB273" s="46">
        <v>2.6999999999999993</v>
      </c>
      <c r="AC273" s="46">
        <v>2.5</v>
      </c>
      <c r="AD273" s="46">
        <v>3.1999999999999993</v>
      </c>
      <c r="AE273" s="46">
        <v>3.3000000000000007</v>
      </c>
      <c r="AF273" s="46">
        <v>3</v>
      </c>
      <c r="AG273" s="46">
        <v>3.0999999999999996</v>
      </c>
      <c r="AH273" s="46">
        <v>2.9000000000000004</v>
      </c>
      <c r="AI273" s="46">
        <v>3</v>
      </c>
      <c r="AJ273" s="46">
        <v>111.50000000000001</v>
      </c>
    </row>
    <row r="274" spans="1:36" x14ac:dyDescent="0.25">
      <c r="A274" t="s">
        <v>450</v>
      </c>
      <c r="B274" s="46">
        <v>3.0999999999999996</v>
      </c>
      <c r="C274" s="46">
        <v>3.5</v>
      </c>
      <c r="D274" s="46">
        <v>2.9000000000000004</v>
      </c>
      <c r="E274" s="46">
        <v>2.9000000000000004</v>
      </c>
      <c r="F274" s="46">
        <v>3.3000000000000007</v>
      </c>
      <c r="G274" s="46">
        <v>3.1999999999999993</v>
      </c>
      <c r="H274" s="46">
        <v>4.5</v>
      </c>
      <c r="I274" s="46">
        <v>3</v>
      </c>
      <c r="J274" s="46">
        <v>3.3000000000000007</v>
      </c>
      <c r="K274" s="46">
        <v>3</v>
      </c>
      <c r="L274" s="46">
        <v>3.3000000000000007</v>
      </c>
      <c r="M274" s="46">
        <v>2.8000000000000007</v>
      </c>
      <c r="N274" s="46">
        <v>2.8000000000000007</v>
      </c>
      <c r="O274" s="46">
        <v>3.9000000000000004</v>
      </c>
      <c r="P274" s="46">
        <v>3.8000000000000007</v>
      </c>
      <c r="Q274" s="46">
        <v>3.1999999999999993</v>
      </c>
      <c r="R274" s="46">
        <v>3.8000000000000007</v>
      </c>
      <c r="S274" s="46">
        <v>4</v>
      </c>
      <c r="T274" s="46">
        <v>3.4000000000000004</v>
      </c>
      <c r="U274" s="46">
        <v>3.5999999999999996</v>
      </c>
      <c r="V274" s="46">
        <v>3.5999999999999996</v>
      </c>
      <c r="W274" s="46">
        <v>4.4000000000000004</v>
      </c>
      <c r="X274" s="46">
        <v>2.5</v>
      </c>
      <c r="Y274" s="46">
        <v>3.1999999999999993</v>
      </c>
      <c r="Z274" s="46">
        <v>3.4000000000000004</v>
      </c>
      <c r="AA274" s="46">
        <v>3.1999999999999993</v>
      </c>
      <c r="AB274" s="46">
        <v>3.1999999999999993</v>
      </c>
      <c r="AC274" s="46">
        <v>2.3000000000000007</v>
      </c>
      <c r="AD274" s="46">
        <v>2.9000000000000004</v>
      </c>
      <c r="AE274" s="46">
        <v>3.1999999999999993</v>
      </c>
      <c r="AF274" s="46">
        <v>2.6999999999999993</v>
      </c>
      <c r="AG274" s="46">
        <v>2.8000000000000007</v>
      </c>
      <c r="AH274" s="46">
        <v>2.4000000000000004</v>
      </c>
      <c r="AI274" s="46">
        <v>2.8000000000000007</v>
      </c>
      <c r="AJ274" s="46">
        <v>109.90000000000002</v>
      </c>
    </row>
    <row r="275" spans="1:36" x14ac:dyDescent="0.25">
      <c r="A275" t="s">
        <v>451</v>
      </c>
      <c r="B275" s="46">
        <v>2.0999999999999996</v>
      </c>
      <c r="C275" s="46">
        <v>2.0999999999999996</v>
      </c>
      <c r="D275" s="46">
        <v>2.4000000000000004</v>
      </c>
      <c r="E275" s="46">
        <v>2.4000000000000004</v>
      </c>
      <c r="F275" s="46">
        <v>2.3000000000000007</v>
      </c>
      <c r="G275" s="46">
        <v>2.5</v>
      </c>
      <c r="H275" s="46">
        <v>2.4000000000000004</v>
      </c>
      <c r="I275" s="46">
        <v>2.1999999999999993</v>
      </c>
      <c r="J275" s="46">
        <v>2.0999999999999996</v>
      </c>
      <c r="K275" s="46">
        <v>2.3000000000000007</v>
      </c>
      <c r="L275" s="46">
        <v>2.6999999999999993</v>
      </c>
      <c r="M275" s="46">
        <v>2.1999999999999993</v>
      </c>
      <c r="N275" s="46">
        <v>2</v>
      </c>
      <c r="O275" s="46">
        <v>2.4000000000000004</v>
      </c>
      <c r="P275" s="46">
        <v>2.4000000000000004</v>
      </c>
      <c r="Q275" s="46">
        <v>2.3000000000000007</v>
      </c>
      <c r="R275" s="46">
        <v>2.8000000000000007</v>
      </c>
      <c r="S275" s="46">
        <v>2.5</v>
      </c>
      <c r="T275" s="46">
        <v>2.0999999999999996</v>
      </c>
      <c r="U275" s="46">
        <v>2.5999999999999996</v>
      </c>
      <c r="V275" s="46">
        <v>2.0999999999999996</v>
      </c>
      <c r="W275" s="46">
        <v>2.5</v>
      </c>
      <c r="X275" s="46">
        <v>2.1999999999999993</v>
      </c>
      <c r="Y275" s="46">
        <v>2.1999999999999993</v>
      </c>
      <c r="Z275" s="46">
        <v>2.0999999999999996</v>
      </c>
      <c r="AA275" s="46">
        <v>2.5</v>
      </c>
      <c r="AB275" s="46">
        <v>2.1999999999999993</v>
      </c>
      <c r="AC275" s="46">
        <v>1.3999999999999986</v>
      </c>
      <c r="AD275" s="46">
        <v>2.1999999999999993</v>
      </c>
      <c r="AE275" s="46">
        <v>2.3000000000000007</v>
      </c>
      <c r="AF275" s="46">
        <v>1.8000000000000007</v>
      </c>
      <c r="AG275" s="46">
        <v>1.8999999999999986</v>
      </c>
      <c r="AH275" s="46">
        <v>1.6000000000000014</v>
      </c>
      <c r="AI275" s="46">
        <v>2</v>
      </c>
      <c r="AJ275" s="46">
        <v>75.799999999999983</v>
      </c>
    </row>
    <row r="276" spans="1:36" x14ac:dyDescent="0.25">
      <c r="A276" t="s">
        <v>452</v>
      </c>
      <c r="B276" s="46">
        <v>5.0999999999999996</v>
      </c>
      <c r="C276" s="46">
        <v>6</v>
      </c>
      <c r="D276" s="46">
        <v>5.9</v>
      </c>
      <c r="E276" s="46">
        <v>5.8000000000000007</v>
      </c>
      <c r="F276" s="46">
        <v>4.3000000000000007</v>
      </c>
      <c r="G276" s="46">
        <v>6.1</v>
      </c>
      <c r="H276" s="46">
        <v>5.4</v>
      </c>
      <c r="I276" s="46">
        <v>5.4</v>
      </c>
      <c r="J276" s="46">
        <v>5.3000000000000007</v>
      </c>
      <c r="K276" s="46">
        <v>5.5</v>
      </c>
      <c r="L276" s="46">
        <v>5.5</v>
      </c>
      <c r="M276" s="46">
        <v>5.8000000000000007</v>
      </c>
      <c r="N276" s="46">
        <v>5.1999999999999993</v>
      </c>
      <c r="O276" s="46">
        <v>5.6</v>
      </c>
      <c r="P276" s="46">
        <v>4.5</v>
      </c>
      <c r="Q276" s="46">
        <v>5.1999999999999993</v>
      </c>
      <c r="R276" s="46">
        <v>4.3000000000000007</v>
      </c>
      <c r="S276" s="46">
        <v>5.4</v>
      </c>
      <c r="T276" s="46">
        <v>5.4</v>
      </c>
      <c r="U276" s="46">
        <v>5.5</v>
      </c>
      <c r="V276" s="46">
        <v>5.5</v>
      </c>
      <c r="W276" s="46">
        <v>5</v>
      </c>
      <c r="X276" s="46">
        <v>5.6999999999999993</v>
      </c>
      <c r="Y276" s="46">
        <v>5.8000000000000007</v>
      </c>
      <c r="Z276" s="46">
        <v>4.9000000000000004</v>
      </c>
      <c r="AA276" s="46">
        <v>5.4</v>
      </c>
      <c r="AB276" s="46">
        <v>4.1999999999999993</v>
      </c>
      <c r="AC276" s="46">
        <v>5</v>
      </c>
      <c r="AD276" s="46">
        <v>5.4</v>
      </c>
      <c r="AE276" s="46">
        <v>5.6</v>
      </c>
      <c r="AF276" s="46">
        <v>5.5</v>
      </c>
      <c r="AG276" s="46">
        <v>4.8000000000000007</v>
      </c>
      <c r="AH276" s="46">
        <v>5.3000000000000007</v>
      </c>
      <c r="AI276" s="46">
        <v>5.6999999999999993</v>
      </c>
      <c r="AJ276" s="46">
        <v>181.00000000000003</v>
      </c>
    </row>
    <row r="277" spans="1:36" x14ac:dyDescent="0.25">
      <c r="A277" t="s">
        <v>453</v>
      </c>
      <c r="B277" s="46">
        <v>8.1999999999999993</v>
      </c>
      <c r="C277" s="46">
        <v>8.1</v>
      </c>
      <c r="D277" s="46">
        <v>8</v>
      </c>
      <c r="E277" s="46">
        <v>7.6999999999999993</v>
      </c>
      <c r="F277" s="46">
        <v>6.5</v>
      </c>
      <c r="G277" s="46">
        <v>8.4</v>
      </c>
      <c r="H277" s="46">
        <v>9.1</v>
      </c>
      <c r="I277" s="46">
        <v>8</v>
      </c>
      <c r="J277" s="46">
        <v>8</v>
      </c>
      <c r="K277" s="46">
        <v>7.8000000000000007</v>
      </c>
      <c r="L277" s="46">
        <v>8.1</v>
      </c>
      <c r="M277" s="46">
        <v>8.6</v>
      </c>
      <c r="N277" s="46">
        <v>5.9</v>
      </c>
      <c r="O277" s="46">
        <v>8.3000000000000007</v>
      </c>
      <c r="P277" s="46">
        <v>7</v>
      </c>
      <c r="Q277" s="46">
        <v>8.5</v>
      </c>
      <c r="R277" s="46">
        <v>5.9</v>
      </c>
      <c r="S277" s="46">
        <v>7.8000000000000007</v>
      </c>
      <c r="T277" s="46">
        <v>7.3000000000000007</v>
      </c>
      <c r="U277" s="46">
        <v>8.4</v>
      </c>
      <c r="V277" s="46">
        <v>7.6999999999999993</v>
      </c>
      <c r="W277" s="46">
        <v>8.1</v>
      </c>
      <c r="X277" s="46">
        <v>7.5</v>
      </c>
      <c r="Y277" s="46">
        <v>7.4</v>
      </c>
      <c r="Z277" s="46">
        <v>6.6</v>
      </c>
      <c r="AA277" s="46">
        <v>8.5</v>
      </c>
      <c r="AB277" s="46">
        <v>6.1</v>
      </c>
      <c r="AC277" s="46">
        <v>5.9</v>
      </c>
      <c r="AD277" s="46">
        <v>8.1999999999999993</v>
      </c>
      <c r="AE277" s="46">
        <v>7.5</v>
      </c>
      <c r="AF277" s="46">
        <v>7.6999999999999993</v>
      </c>
      <c r="AG277" s="46">
        <v>6</v>
      </c>
      <c r="AH277" s="46">
        <v>6.9</v>
      </c>
      <c r="AI277" s="46">
        <v>8.6</v>
      </c>
      <c r="AJ277" s="46">
        <v>258.3</v>
      </c>
    </row>
    <row r="278" spans="1:36" x14ac:dyDescent="0.25">
      <c r="A278" t="s">
        <v>454</v>
      </c>
      <c r="B278" s="46">
        <v>8.1</v>
      </c>
      <c r="C278" s="46">
        <v>7.1999999999999993</v>
      </c>
      <c r="D278" s="46">
        <v>8</v>
      </c>
      <c r="E278" s="46">
        <v>8.1999999999999993</v>
      </c>
      <c r="F278" s="46">
        <v>6.9</v>
      </c>
      <c r="G278" s="46">
        <v>8.6</v>
      </c>
      <c r="H278" s="46">
        <v>8.4</v>
      </c>
      <c r="I278" s="46">
        <v>8.4</v>
      </c>
      <c r="J278" s="46">
        <v>8.6999999999999993</v>
      </c>
      <c r="K278" s="46">
        <v>8.5</v>
      </c>
      <c r="L278" s="46">
        <v>8</v>
      </c>
      <c r="M278" s="46">
        <v>8.8000000000000007</v>
      </c>
      <c r="N278" s="46">
        <v>6.6999999999999993</v>
      </c>
      <c r="O278" s="46">
        <v>8.4</v>
      </c>
      <c r="P278" s="46">
        <v>6.9</v>
      </c>
      <c r="Q278" s="46">
        <v>8.4</v>
      </c>
      <c r="R278" s="46">
        <v>6.4</v>
      </c>
      <c r="S278" s="46">
        <v>7.1</v>
      </c>
      <c r="T278" s="46">
        <v>7.6</v>
      </c>
      <c r="U278" s="46">
        <v>8.4</v>
      </c>
      <c r="V278" s="46">
        <v>7.3000000000000007</v>
      </c>
      <c r="W278" s="46">
        <v>7.6</v>
      </c>
      <c r="X278" s="46">
        <v>7.4</v>
      </c>
      <c r="Y278" s="46">
        <v>7.9</v>
      </c>
      <c r="Z278" s="46">
        <v>6.8000000000000007</v>
      </c>
      <c r="AA278" s="46">
        <v>8.3000000000000007</v>
      </c>
      <c r="AB278" s="46">
        <v>5.6999999999999993</v>
      </c>
      <c r="AC278" s="46">
        <v>5.6999999999999993</v>
      </c>
      <c r="AD278" s="46">
        <v>9.1</v>
      </c>
      <c r="AE278" s="46">
        <v>8.3000000000000007</v>
      </c>
      <c r="AF278" s="46">
        <v>7.9</v>
      </c>
      <c r="AG278" s="46">
        <v>6.8000000000000007</v>
      </c>
      <c r="AH278" s="46">
        <v>7</v>
      </c>
      <c r="AI278" s="46">
        <v>9.1999999999999993</v>
      </c>
      <c r="AJ278" s="46">
        <v>262.70000000000005</v>
      </c>
    </row>
    <row r="279" spans="1:36" x14ac:dyDescent="0.25">
      <c r="A279" t="s">
        <v>455</v>
      </c>
      <c r="B279" s="46">
        <v>5.6</v>
      </c>
      <c r="C279" s="46">
        <v>6</v>
      </c>
      <c r="D279" s="46">
        <v>5.8000000000000007</v>
      </c>
      <c r="E279" s="46">
        <v>6</v>
      </c>
      <c r="F279" s="46">
        <v>5.9</v>
      </c>
      <c r="G279" s="46">
        <v>6.4</v>
      </c>
      <c r="H279" s="46">
        <v>6.9</v>
      </c>
      <c r="I279" s="46">
        <v>5.4</v>
      </c>
      <c r="J279" s="46">
        <v>5.0999999999999996</v>
      </c>
      <c r="K279" s="46">
        <v>5.5</v>
      </c>
      <c r="L279" s="46">
        <v>6.3000000000000007</v>
      </c>
      <c r="M279" s="46">
        <v>5.9</v>
      </c>
      <c r="N279" s="46">
        <v>5.4</v>
      </c>
      <c r="O279" s="46">
        <v>6.6999999999999993</v>
      </c>
      <c r="P279" s="46">
        <v>6.4</v>
      </c>
      <c r="Q279" s="46">
        <v>6.3000000000000007</v>
      </c>
      <c r="R279" s="46">
        <v>6.6999999999999993</v>
      </c>
      <c r="S279" s="46">
        <v>6.5</v>
      </c>
      <c r="T279" s="46">
        <v>6.1999999999999993</v>
      </c>
      <c r="U279" s="46">
        <v>4.9000000000000004</v>
      </c>
      <c r="V279" s="46">
        <v>6.3000000000000007</v>
      </c>
      <c r="W279" s="46">
        <v>6.6999999999999993</v>
      </c>
      <c r="X279" s="46">
        <v>5.5</v>
      </c>
      <c r="Y279" s="46">
        <v>6.1999999999999993</v>
      </c>
      <c r="Z279" s="46">
        <v>6.4</v>
      </c>
      <c r="AA279" s="46">
        <v>6.3000000000000007</v>
      </c>
      <c r="AB279" s="46">
        <v>6.1999999999999993</v>
      </c>
      <c r="AC279" s="46">
        <v>4.1999999999999993</v>
      </c>
      <c r="AD279" s="46">
        <v>6</v>
      </c>
      <c r="AE279" s="46">
        <v>6.1</v>
      </c>
      <c r="AF279" s="46">
        <v>4.8000000000000007</v>
      </c>
      <c r="AG279" s="46">
        <v>6</v>
      </c>
      <c r="AH279" s="46">
        <v>4.5999999999999996</v>
      </c>
      <c r="AI279" s="46">
        <v>5.1999999999999993</v>
      </c>
      <c r="AJ279" s="46">
        <v>200.39999999999998</v>
      </c>
    </row>
    <row r="280" spans="1:36" x14ac:dyDescent="0.25">
      <c r="A280" t="s">
        <v>11</v>
      </c>
      <c r="B280" s="46">
        <v>1464.6000000000004</v>
      </c>
      <c r="C280" s="46">
        <v>1585.1999999999994</v>
      </c>
      <c r="D280" s="46">
        <v>1525.5999999999992</v>
      </c>
      <c r="E280" s="46">
        <v>1510.6000000000006</v>
      </c>
      <c r="F280" s="46">
        <v>1533.0999999999992</v>
      </c>
      <c r="G280" s="46">
        <v>1597.6999999999994</v>
      </c>
      <c r="H280" s="46">
        <v>1657.2000000000005</v>
      </c>
      <c r="I280" s="46">
        <v>1475.3000000000018</v>
      </c>
      <c r="J280" s="46">
        <v>1496.3999999999996</v>
      </c>
      <c r="K280" s="46">
        <v>1502.899999999999</v>
      </c>
      <c r="L280" s="46">
        <v>1549.9999999999995</v>
      </c>
      <c r="M280" s="46">
        <v>1534.7999999999997</v>
      </c>
      <c r="N280" s="46">
        <v>1434.4000000000008</v>
      </c>
      <c r="O280" s="46">
        <v>1623.5000000000011</v>
      </c>
      <c r="P280" s="46">
        <v>1632.1000000000006</v>
      </c>
      <c r="Q280" s="46">
        <v>1553.6999999999994</v>
      </c>
      <c r="R280" s="46">
        <v>1554.5000000000002</v>
      </c>
      <c r="S280" s="46">
        <v>1640.4999999999995</v>
      </c>
      <c r="T280" s="46">
        <v>1532.6000000000004</v>
      </c>
      <c r="U280" s="46">
        <v>1531.0999999999997</v>
      </c>
      <c r="V280" s="46">
        <v>1558.7999999999997</v>
      </c>
      <c r="W280" s="46">
        <v>1626.9000000000005</v>
      </c>
      <c r="X280" s="46">
        <v>1465.6</v>
      </c>
      <c r="Y280" s="46">
        <v>1484.1000000000022</v>
      </c>
      <c r="Z280" s="46">
        <v>1586.2999999999997</v>
      </c>
      <c r="AA280" s="46">
        <v>1569.3</v>
      </c>
      <c r="AB280" s="46">
        <v>1546.8</v>
      </c>
      <c r="AC280" s="46">
        <v>1456.600000000001</v>
      </c>
      <c r="AD280" s="46">
        <v>1511.8000000000011</v>
      </c>
      <c r="AE280" s="46">
        <v>1520.0000000000002</v>
      </c>
      <c r="AF280" s="46">
        <v>1453.4999999999995</v>
      </c>
      <c r="AG280" s="46">
        <v>1518.1</v>
      </c>
      <c r="AH280" s="46">
        <v>1475.3</v>
      </c>
      <c r="AI280" s="46">
        <v>1512.1999999999994</v>
      </c>
      <c r="AJ280" s="46">
        <v>52221.099999999977</v>
      </c>
    </row>
  </sheetData>
  <pageMargins left="0.7" right="0.7" top="0.75" bottom="0.75" header="0.3" footer="0.3"/>
  <pageSetup paperSize="9" orientation="portrait"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99CAE-F0DE-452A-86A9-8B5EC83F27ED}">
  <sheetPr codeName="Blad11"/>
  <dimension ref="A1:AJ46"/>
  <sheetViews>
    <sheetView showGridLines="0" workbookViewId="0">
      <selection activeCell="A2" sqref="A2"/>
    </sheetView>
  </sheetViews>
  <sheetFormatPr defaultRowHeight="15" x14ac:dyDescent="0.25"/>
  <cols>
    <col min="1" max="1" width="15.85546875" bestFit="1" customWidth="1"/>
    <col min="2" max="35" width="19.28515625" bestFit="1" customWidth="1"/>
    <col min="36" max="36" width="10" bestFit="1" customWidth="1"/>
    <col min="37" max="37" width="10.140625" bestFit="1" customWidth="1"/>
    <col min="38" max="69" width="32.28515625" bestFit="1" customWidth="1"/>
    <col min="70" max="70" width="38.42578125" bestFit="1" customWidth="1"/>
    <col min="71" max="71" width="25.7109375" bestFit="1" customWidth="1"/>
  </cols>
  <sheetData>
    <row r="1" spans="1:36" x14ac:dyDescent="0.25">
      <c r="A1" s="29" t="str">
        <f>"Graaddagen "&amp; YEAR(jaar_zip!J2)</f>
        <v>Graaddagen 2024</v>
      </c>
    </row>
    <row r="2" spans="1:36" x14ac:dyDescent="0.25">
      <c r="A2" t="s">
        <v>76</v>
      </c>
    </row>
    <row r="4" spans="1:36" x14ac:dyDescent="0.25">
      <c r="A4" s="4" t="s">
        <v>53</v>
      </c>
      <c r="B4" s="4" t="s">
        <v>142</v>
      </c>
    </row>
    <row r="5" spans="1:36" x14ac:dyDescent="0.25">
      <c r="A5" s="4" t="s">
        <v>144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88</v>
      </c>
      <c r="B6" s="46">
        <v>81.199999999999989</v>
      </c>
      <c r="C6" s="46">
        <v>83.6</v>
      </c>
      <c r="D6" s="46">
        <v>80.7</v>
      </c>
      <c r="E6" s="46">
        <v>81.100000000000009</v>
      </c>
      <c r="F6" s="46">
        <v>82.699999999999989</v>
      </c>
      <c r="G6" s="46">
        <v>86.399999999999991</v>
      </c>
      <c r="H6" s="46">
        <v>95.7</v>
      </c>
      <c r="I6" s="46">
        <v>80.099999999999994</v>
      </c>
      <c r="J6" s="46">
        <v>79.300000000000011</v>
      </c>
      <c r="K6" s="46">
        <v>79.099999999999994</v>
      </c>
      <c r="L6" s="46">
        <v>87.4</v>
      </c>
      <c r="M6" s="46">
        <v>80.2</v>
      </c>
      <c r="N6" s="46">
        <v>75.199999999999989</v>
      </c>
      <c r="O6" s="46">
        <v>91.9</v>
      </c>
      <c r="P6" s="46">
        <v>89.8</v>
      </c>
      <c r="Q6" s="46">
        <v>85.699999999999989</v>
      </c>
      <c r="R6" s="46">
        <v>93.1</v>
      </c>
      <c r="S6" s="46">
        <v>92.699999999999989</v>
      </c>
      <c r="T6" s="46">
        <v>84.4</v>
      </c>
      <c r="U6" s="46">
        <v>81.800000000000011</v>
      </c>
      <c r="V6" s="46">
        <v>88.6</v>
      </c>
      <c r="W6" s="46">
        <v>97.6</v>
      </c>
      <c r="X6" s="46">
        <v>76.899999999999991</v>
      </c>
      <c r="Y6" s="46">
        <v>79.599999999999994</v>
      </c>
      <c r="Z6" s="46">
        <v>90</v>
      </c>
      <c r="AA6" s="46">
        <v>88.4</v>
      </c>
      <c r="AB6" s="46">
        <v>86.1</v>
      </c>
      <c r="AC6" s="46">
        <v>72.7</v>
      </c>
      <c r="AD6" s="46">
        <v>81.2</v>
      </c>
      <c r="AE6" s="46">
        <v>77.699999999999989</v>
      </c>
      <c r="AF6" s="46">
        <v>74.400000000000006</v>
      </c>
      <c r="AG6" s="46">
        <v>81.099999999999994</v>
      </c>
      <c r="AH6" s="46">
        <v>74.400000000000006</v>
      </c>
      <c r="AI6" s="46">
        <v>77.5</v>
      </c>
      <c r="AJ6" s="46">
        <v>2838.2999999999997</v>
      </c>
    </row>
    <row r="7" spans="1:36" x14ac:dyDescent="0.25">
      <c r="A7" t="s">
        <v>89</v>
      </c>
      <c r="B7" s="46">
        <v>134.60000000000002</v>
      </c>
      <c r="C7" s="46">
        <v>122.1</v>
      </c>
      <c r="D7" s="46">
        <v>127.19999999999999</v>
      </c>
      <c r="E7" s="46">
        <v>126.5</v>
      </c>
      <c r="F7" s="46">
        <v>109.6</v>
      </c>
      <c r="G7" s="46">
        <v>133.19999999999999</v>
      </c>
      <c r="H7" s="46">
        <v>127.60000000000001</v>
      </c>
      <c r="I7" s="46">
        <v>133.99999999999997</v>
      </c>
      <c r="J7" s="46">
        <v>136.00000000000003</v>
      </c>
      <c r="K7" s="46">
        <v>131.9</v>
      </c>
      <c r="L7" s="46">
        <v>129.80000000000001</v>
      </c>
      <c r="M7" s="46">
        <v>129.5</v>
      </c>
      <c r="N7" s="46">
        <v>115.8</v>
      </c>
      <c r="O7" s="46">
        <v>129.19999999999999</v>
      </c>
      <c r="P7" s="46">
        <v>108.5</v>
      </c>
      <c r="Q7" s="46">
        <v>134.9</v>
      </c>
      <c r="R7" s="46">
        <v>114.30000000000001</v>
      </c>
      <c r="S7" s="46">
        <v>120.8</v>
      </c>
      <c r="T7" s="46">
        <v>126.9</v>
      </c>
      <c r="U7" s="46">
        <v>142.80000000000001</v>
      </c>
      <c r="V7" s="46">
        <v>127.89999999999999</v>
      </c>
      <c r="W7" s="46">
        <v>128.9</v>
      </c>
      <c r="X7" s="46">
        <v>123.60000000000001</v>
      </c>
      <c r="Y7" s="46">
        <v>117.5</v>
      </c>
      <c r="Z7" s="46">
        <v>122.6</v>
      </c>
      <c r="AA7" s="46">
        <v>133.6</v>
      </c>
      <c r="AB7" s="46">
        <v>106.3</v>
      </c>
      <c r="AC7" s="46">
        <v>118.60000000000001</v>
      </c>
      <c r="AD7" s="46">
        <v>133.20000000000002</v>
      </c>
      <c r="AE7" s="46">
        <v>117.69999999999999</v>
      </c>
      <c r="AF7" s="46">
        <v>130.1</v>
      </c>
      <c r="AG7" s="46">
        <v>115.1</v>
      </c>
      <c r="AH7" s="46">
        <v>123.10000000000001</v>
      </c>
      <c r="AI7" s="46">
        <v>131.70000000000002</v>
      </c>
      <c r="AJ7" s="46">
        <v>4265.1000000000004</v>
      </c>
    </row>
    <row r="8" spans="1:36" x14ac:dyDescent="0.25">
      <c r="A8" t="s">
        <v>90</v>
      </c>
      <c r="B8" s="46">
        <v>126.60000000000001</v>
      </c>
      <c r="C8" s="46">
        <v>118.10000000000001</v>
      </c>
      <c r="D8" s="46">
        <v>124.79999999999998</v>
      </c>
      <c r="E8" s="46">
        <v>121.99999999999999</v>
      </c>
      <c r="F8" s="46">
        <v>102.3</v>
      </c>
      <c r="G8" s="46">
        <v>129.79999999999998</v>
      </c>
      <c r="H8" s="46">
        <v>123.89999999999999</v>
      </c>
      <c r="I8" s="46">
        <v>129.1</v>
      </c>
      <c r="J8" s="46">
        <v>133.69999999999999</v>
      </c>
      <c r="K8" s="46">
        <v>128.4</v>
      </c>
      <c r="L8" s="46">
        <v>123.80000000000001</v>
      </c>
      <c r="M8" s="46">
        <v>127.9</v>
      </c>
      <c r="N8" s="46">
        <v>106.9</v>
      </c>
      <c r="O8" s="46">
        <v>124.4</v>
      </c>
      <c r="P8" s="46">
        <v>104.50000000000001</v>
      </c>
      <c r="Q8" s="46">
        <v>127.2</v>
      </c>
      <c r="R8" s="46">
        <v>111.7</v>
      </c>
      <c r="S8" s="46">
        <v>115.8</v>
      </c>
      <c r="T8" s="46">
        <v>122.3</v>
      </c>
      <c r="U8" s="46">
        <v>133.6</v>
      </c>
      <c r="V8" s="46">
        <v>121.6</v>
      </c>
      <c r="W8" s="46">
        <v>123.9</v>
      </c>
      <c r="X8" s="46">
        <v>118.30000000000001</v>
      </c>
      <c r="Y8" s="46">
        <v>117.69999999999999</v>
      </c>
      <c r="Z8" s="46">
        <v>115.8</v>
      </c>
      <c r="AA8" s="46">
        <v>127.2</v>
      </c>
      <c r="AB8" s="46">
        <v>97.7</v>
      </c>
      <c r="AC8" s="46">
        <v>111.1</v>
      </c>
      <c r="AD8" s="46">
        <v>128.10000000000002</v>
      </c>
      <c r="AE8" s="46">
        <v>114.7</v>
      </c>
      <c r="AF8" s="46">
        <v>121.00000000000001</v>
      </c>
      <c r="AG8" s="46">
        <v>104.10000000000001</v>
      </c>
      <c r="AH8" s="46">
        <v>117.80000000000001</v>
      </c>
      <c r="AI8" s="46">
        <v>123.4</v>
      </c>
      <c r="AJ8" s="46">
        <v>4079.2000000000003</v>
      </c>
    </row>
    <row r="9" spans="1:36" x14ac:dyDescent="0.25">
      <c r="A9" t="s">
        <v>91</v>
      </c>
      <c r="B9" s="46">
        <v>75.3</v>
      </c>
      <c r="C9" s="46">
        <v>76.400000000000006</v>
      </c>
      <c r="D9" s="46">
        <v>78.800000000000011</v>
      </c>
      <c r="E9" s="46">
        <v>74.8</v>
      </c>
      <c r="F9" s="46">
        <v>75.800000000000011</v>
      </c>
      <c r="G9" s="46">
        <v>80.599999999999994</v>
      </c>
      <c r="H9" s="46">
        <v>78.599999999999994</v>
      </c>
      <c r="I9" s="46">
        <v>76.099999999999994</v>
      </c>
      <c r="J9" s="46">
        <v>77.400000000000006</v>
      </c>
      <c r="K9" s="46">
        <v>75.8</v>
      </c>
      <c r="L9" s="46">
        <v>76.100000000000009</v>
      </c>
      <c r="M9" s="46">
        <v>79.5</v>
      </c>
      <c r="N9" s="46">
        <v>72.100000000000009</v>
      </c>
      <c r="O9" s="46">
        <v>78.900000000000006</v>
      </c>
      <c r="P9" s="46">
        <v>78.999999999999986</v>
      </c>
      <c r="Q9" s="46">
        <v>79.5</v>
      </c>
      <c r="R9" s="46">
        <v>79.5</v>
      </c>
      <c r="S9" s="46">
        <v>78.899999999999991</v>
      </c>
      <c r="T9" s="46">
        <v>76.8</v>
      </c>
      <c r="U9" s="46">
        <v>75.7</v>
      </c>
      <c r="V9" s="46">
        <v>78</v>
      </c>
      <c r="W9" s="46">
        <v>78.900000000000006</v>
      </c>
      <c r="X9" s="46">
        <v>73.899999999999991</v>
      </c>
      <c r="Y9" s="46">
        <v>75.2</v>
      </c>
      <c r="Z9" s="46">
        <v>83.399999999999991</v>
      </c>
      <c r="AA9" s="46">
        <v>77.600000000000009</v>
      </c>
      <c r="AB9" s="46">
        <v>75.899999999999991</v>
      </c>
      <c r="AC9" s="46">
        <v>75.699999999999989</v>
      </c>
      <c r="AD9" s="46">
        <v>78.5</v>
      </c>
      <c r="AE9" s="46">
        <v>75.5</v>
      </c>
      <c r="AF9" s="46">
        <v>72.8</v>
      </c>
      <c r="AG9" s="46">
        <v>72.8</v>
      </c>
      <c r="AH9" s="46">
        <v>74.2</v>
      </c>
      <c r="AI9" s="46">
        <v>75.7</v>
      </c>
      <c r="AJ9" s="46">
        <v>2613.7000000000003</v>
      </c>
    </row>
    <row r="10" spans="1:36" x14ac:dyDescent="0.25">
      <c r="A10" t="s">
        <v>92</v>
      </c>
      <c r="B10" s="46">
        <v>70.5</v>
      </c>
      <c r="C10" s="46">
        <v>73.600000000000009</v>
      </c>
      <c r="D10" s="46">
        <v>72</v>
      </c>
      <c r="E10" s="46">
        <v>70.2</v>
      </c>
      <c r="F10" s="46">
        <v>73.399999999999991</v>
      </c>
      <c r="G10" s="46">
        <v>73.2</v>
      </c>
      <c r="H10" s="46">
        <v>76.399999999999991</v>
      </c>
      <c r="I10" s="46">
        <v>68.5</v>
      </c>
      <c r="J10" s="46">
        <v>71</v>
      </c>
      <c r="K10" s="46">
        <v>67.3</v>
      </c>
      <c r="L10" s="46">
        <v>71</v>
      </c>
      <c r="M10" s="46">
        <v>71.7</v>
      </c>
      <c r="N10" s="46">
        <v>68.900000000000006</v>
      </c>
      <c r="O10" s="46">
        <v>75.100000000000009</v>
      </c>
      <c r="P10" s="46">
        <v>77.800000000000011</v>
      </c>
      <c r="Q10" s="46">
        <v>72</v>
      </c>
      <c r="R10" s="46">
        <v>78.3</v>
      </c>
      <c r="S10" s="46">
        <v>77.3</v>
      </c>
      <c r="T10" s="46">
        <v>72.399999999999991</v>
      </c>
      <c r="U10" s="46">
        <v>70.8</v>
      </c>
      <c r="V10" s="46">
        <v>74.3</v>
      </c>
      <c r="W10" s="46">
        <v>76.199999999999989</v>
      </c>
      <c r="X10" s="46">
        <v>68.3</v>
      </c>
      <c r="Y10" s="46">
        <v>70.7</v>
      </c>
      <c r="Z10" s="46">
        <v>80.7</v>
      </c>
      <c r="AA10" s="46">
        <v>71.900000000000006</v>
      </c>
      <c r="AB10" s="46">
        <v>76.2</v>
      </c>
      <c r="AC10" s="46">
        <v>73.000000000000014</v>
      </c>
      <c r="AD10" s="46">
        <v>69.099999999999994</v>
      </c>
      <c r="AE10" s="46">
        <v>68.7</v>
      </c>
      <c r="AF10" s="46">
        <v>64.400000000000006</v>
      </c>
      <c r="AG10" s="46">
        <v>71</v>
      </c>
      <c r="AH10" s="46">
        <v>66.900000000000006</v>
      </c>
      <c r="AI10" s="46">
        <v>65.8</v>
      </c>
      <c r="AJ10" s="46">
        <v>2448.6000000000004</v>
      </c>
    </row>
    <row r="11" spans="1:36" x14ac:dyDescent="0.25">
      <c r="A11" t="s">
        <v>93</v>
      </c>
      <c r="B11" s="46">
        <v>66.400000000000006</v>
      </c>
      <c r="C11" s="46">
        <v>73.5</v>
      </c>
      <c r="D11" s="46">
        <v>68.199999999999989</v>
      </c>
      <c r="E11" s="46">
        <v>69.100000000000009</v>
      </c>
      <c r="F11" s="46">
        <v>75.599999999999994</v>
      </c>
      <c r="G11" s="46">
        <v>72.400000000000006</v>
      </c>
      <c r="H11" s="46">
        <v>79.3</v>
      </c>
      <c r="I11" s="46">
        <v>64.599999999999994</v>
      </c>
      <c r="J11" s="46">
        <v>64.5</v>
      </c>
      <c r="K11" s="46">
        <v>65.400000000000006</v>
      </c>
      <c r="L11" s="46">
        <v>72.400000000000006</v>
      </c>
      <c r="M11" s="46">
        <v>67.8</v>
      </c>
      <c r="N11" s="46">
        <v>68.09999999999998</v>
      </c>
      <c r="O11" s="46">
        <v>74.800000000000011</v>
      </c>
      <c r="P11" s="46">
        <v>81.600000000000009</v>
      </c>
      <c r="Q11" s="46">
        <v>71.199999999999989</v>
      </c>
      <c r="R11" s="46">
        <v>77.300000000000011</v>
      </c>
      <c r="S11" s="46">
        <v>77.600000000000009</v>
      </c>
      <c r="T11" s="46">
        <v>70.7</v>
      </c>
      <c r="U11" s="46">
        <v>65.8</v>
      </c>
      <c r="V11" s="46">
        <v>73.5</v>
      </c>
      <c r="W11" s="46">
        <v>78.3</v>
      </c>
      <c r="X11" s="46">
        <v>67.599999999999994</v>
      </c>
      <c r="Y11" s="46">
        <v>68.100000000000009</v>
      </c>
      <c r="Z11" s="46">
        <v>78.400000000000006</v>
      </c>
      <c r="AA11" s="46">
        <v>72.399999999999991</v>
      </c>
      <c r="AB11" s="46">
        <v>78.600000000000009</v>
      </c>
      <c r="AC11" s="46">
        <v>67.2</v>
      </c>
      <c r="AD11" s="46">
        <v>67.900000000000006</v>
      </c>
      <c r="AE11" s="46">
        <v>68.599999999999994</v>
      </c>
      <c r="AF11" s="46">
        <v>61.6</v>
      </c>
      <c r="AG11" s="46">
        <v>74.3</v>
      </c>
      <c r="AH11" s="46">
        <v>64</v>
      </c>
      <c r="AI11" s="46">
        <v>64.5</v>
      </c>
      <c r="AJ11" s="46">
        <v>2411.2999999999997</v>
      </c>
    </row>
    <row r="12" spans="1:36" x14ac:dyDescent="0.25">
      <c r="A12" t="s">
        <v>94</v>
      </c>
      <c r="B12" s="46">
        <v>58</v>
      </c>
      <c r="C12" s="46">
        <v>61.699999999999996</v>
      </c>
      <c r="D12" s="46">
        <v>59.099999999999994</v>
      </c>
      <c r="E12" s="46">
        <v>57.6</v>
      </c>
      <c r="F12" s="46">
        <v>62.600000000000009</v>
      </c>
      <c r="G12" s="46">
        <v>61.9</v>
      </c>
      <c r="H12" s="46">
        <v>63.800000000000011</v>
      </c>
      <c r="I12" s="46">
        <v>57.2</v>
      </c>
      <c r="J12" s="46">
        <v>57.800000000000011</v>
      </c>
      <c r="K12" s="46">
        <v>57.199999999999996</v>
      </c>
      <c r="L12" s="46">
        <v>60.199999999999996</v>
      </c>
      <c r="M12" s="46">
        <v>58.499999999999993</v>
      </c>
      <c r="N12" s="46">
        <v>56.5</v>
      </c>
      <c r="O12" s="46">
        <v>62.7</v>
      </c>
      <c r="P12" s="46">
        <v>69.899999999999991</v>
      </c>
      <c r="Q12" s="46">
        <v>60.7</v>
      </c>
      <c r="R12" s="46">
        <v>66.3</v>
      </c>
      <c r="S12" s="46">
        <v>64.8</v>
      </c>
      <c r="T12" s="46">
        <v>60.2</v>
      </c>
      <c r="U12" s="46">
        <v>59.199999999999996</v>
      </c>
      <c r="V12" s="46">
        <v>61.4</v>
      </c>
      <c r="W12" s="46">
        <v>63.399999999999991</v>
      </c>
      <c r="X12" s="46">
        <v>55.9</v>
      </c>
      <c r="Y12" s="46">
        <v>58.7</v>
      </c>
      <c r="Z12" s="46">
        <v>68.2</v>
      </c>
      <c r="AA12" s="46">
        <v>60.699999999999996</v>
      </c>
      <c r="AB12" s="46">
        <v>67.100000000000009</v>
      </c>
      <c r="AC12" s="46">
        <v>60.3</v>
      </c>
      <c r="AD12" s="46">
        <v>59.000000000000014</v>
      </c>
      <c r="AE12" s="46">
        <v>57.6</v>
      </c>
      <c r="AF12" s="46">
        <v>52.3</v>
      </c>
      <c r="AG12" s="46">
        <v>60</v>
      </c>
      <c r="AH12" s="46">
        <v>56</v>
      </c>
      <c r="AI12" s="46">
        <v>54.1</v>
      </c>
      <c r="AJ12" s="46">
        <v>2050.6000000000004</v>
      </c>
    </row>
    <row r="13" spans="1:36" x14ac:dyDescent="0.25">
      <c r="A13" t="s">
        <v>95</v>
      </c>
      <c r="B13" s="46">
        <v>71.2</v>
      </c>
      <c r="C13" s="46">
        <v>75.100000000000009</v>
      </c>
      <c r="D13" s="46">
        <v>72.699999999999989</v>
      </c>
      <c r="E13" s="46">
        <v>72.099999999999994</v>
      </c>
      <c r="F13" s="46">
        <v>75.2</v>
      </c>
      <c r="G13" s="46">
        <v>76</v>
      </c>
      <c r="H13" s="46">
        <v>76.400000000000006</v>
      </c>
      <c r="I13" s="46">
        <v>71.699999999999989</v>
      </c>
      <c r="J13" s="46">
        <v>70.899999999999991</v>
      </c>
      <c r="K13" s="46">
        <v>72.099999999999994</v>
      </c>
      <c r="L13" s="46">
        <v>73.7</v>
      </c>
      <c r="M13" s="46">
        <v>72.599999999999994</v>
      </c>
      <c r="N13" s="46">
        <v>70.8</v>
      </c>
      <c r="O13" s="46">
        <v>75.7</v>
      </c>
      <c r="P13" s="46">
        <v>75.8</v>
      </c>
      <c r="Q13" s="46">
        <v>73.899999999999991</v>
      </c>
      <c r="R13" s="46">
        <v>74.300000000000011</v>
      </c>
      <c r="S13" s="46">
        <v>76</v>
      </c>
      <c r="T13" s="46">
        <v>73.099999999999994</v>
      </c>
      <c r="U13" s="46">
        <v>73.7</v>
      </c>
      <c r="V13" s="46">
        <v>73.599999999999994</v>
      </c>
      <c r="W13" s="46">
        <v>75.899999999999991</v>
      </c>
      <c r="X13" s="46">
        <v>70.999999999999986</v>
      </c>
      <c r="Y13" s="46">
        <v>72.599999999999994</v>
      </c>
      <c r="Z13" s="46">
        <v>75.400000000000006</v>
      </c>
      <c r="AA13" s="46">
        <v>74.2</v>
      </c>
      <c r="AB13" s="46">
        <v>75.899999999999991</v>
      </c>
      <c r="AC13" s="46">
        <v>70.599999999999994</v>
      </c>
      <c r="AD13" s="46">
        <v>73.099999999999994</v>
      </c>
      <c r="AE13" s="46">
        <v>71.400000000000006</v>
      </c>
      <c r="AF13" s="46">
        <v>70.400000000000006</v>
      </c>
      <c r="AG13" s="46">
        <v>73.899999999999991</v>
      </c>
      <c r="AH13" s="46">
        <v>71.800000000000011</v>
      </c>
      <c r="AI13" s="46">
        <v>70.8</v>
      </c>
      <c r="AJ13" s="46">
        <v>2493.6000000000008</v>
      </c>
    </row>
    <row r="14" spans="1:36" x14ac:dyDescent="0.25">
      <c r="A14" t="s">
        <v>96</v>
      </c>
      <c r="B14" s="46">
        <v>74.7</v>
      </c>
      <c r="C14" s="46">
        <v>75.599999999999994</v>
      </c>
      <c r="D14" s="46">
        <v>74.3</v>
      </c>
      <c r="E14" s="46">
        <v>73.800000000000011</v>
      </c>
      <c r="F14" s="46">
        <v>72.3</v>
      </c>
      <c r="G14" s="46">
        <v>77.699999999999989</v>
      </c>
      <c r="H14" s="46">
        <v>79.600000000000009</v>
      </c>
      <c r="I14" s="46">
        <v>73.7</v>
      </c>
      <c r="J14" s="46">
        <v>76.3</v>
      </c>
      <c r="K14" s="46">
        <v>75.399999999999991</v>
      </c>
      <c r="L14" s="46">
        <v>78.399999999999991</v>
      </c>
      <c r="M14" s="46">
        <v>74.100000000000009</v>
      </c>
      <c r="N14" s="46">
        <v>74.099999999999994</v>
      </c>
      <c r="O14" s="46">
        <v>80.3</v>
      </c>
      <c r="P14" s="46">
        <v>75.5</v>
      </c>
      <c r="Q14" s="46">
        <v>78</v>
      </c>
      <c r="R14" s="46">
        <v>75.2</v>
      </c>
      <c r="S14" s="46">
        <v>76.199999999999989</v>
      </c>
      <c r="T14" s="46">
        <v>75.100000000000009</v>
      </c>
      <c r="U14" s="46">
        <v>75.899999999999991</v>
      </c>
      <c r="V14" s="46">
        <v>77.5</v>
      </c>
      <c r="W14" s="46">
        <v>81.699999999999989</v>
      </c>
      <c r="X14" s="46">
        <v>73.900000000000006</v>
      </c>
      <c r="Y14" s="46">
        <v>73.299999999999983</v>
      </c>
      <c r="Z14" s="46">
        <v>78.099999999999994</v>
      </c>
      <c r="AA14" s="46">
        <v>77.7</v>
      </c>
      <c r="AB14" s="46">
        <v>73.8</v>
      </c>
      <c r="AC14" s="46">
        <v>76.999999999999986</v>
      </c>
      <c r="AD14" s="46">
        <v>76</v>
      </c>
      <c r="AE14" s="46">
        <v>74.600000000000009</v>
      </c>
      <c r="AF14" s="46">
        <v>77.400000000000006</v>
      </c>
      <c r="AG14" s="46">
        <v>72.599999999999994</v>
      </c>
      <c r="AH14" s="46">
        <v>76.999999999999986</v>
      </c>
      <c r="AI14" s="46">
        <v>76.3</v>
      </c>
      <c r="AJ14" s="46">
        <v>2583.1000000000004</v>
      </c>
    </row>
    <row r="15" spans="1:36" x14ac:dyDescent="0.25">
      <c r="A15" t="s">
        <v>97</v>
      </c>
      <c r="B15" s="46">
        <v>74.400000000000006</v>
      </c>
      <c r="C15" s="46">
        <v>80.900000000000006</v>
      </c>
      <c r="D15" s="46">
        <v>75.599999999999994</v>
      </c>
      <c r="E15" s="46">
        <v>78.100000000000009</v>
      </c>
      <c r="F15" s="46">
        <v>79.499999999999986</v>
      </c>
      <c r="G15" s="46">
        <v>81.800000000000011</v>
      </c>
      <c r="H15" s="46">
        <v>88.399999999999991</v>
      </c>
      <c r="I15" s="46">
        <v>72.3</v>
      </c>
      <c r="J15" s="46">
        <v>74.2</v>
      </c>
      <c r="K15" s="46">
        <v>75.7</v>
      </c>
      <c r="L15" s="46">
        <v>82.9</v>
      </c>
      <c r="M15" s="46">
        <v>78.899999999999991</v>
      </c>
      <c r="N15" s="46">
        <v>74.699999999999989</v>
      </c>
      <c r="O15" s="46">
        <v>85.600000000000009</v>
      </c>
      <c r="P15" s="46">
        <v>87.6</v>
      </c>
      <c r="Q15" s="46">
        <v>81.599999999999994</v>
      </c>
      <c r="R15" s="46">
        <v>87.4</v>
      </c>
      <c r="S15" s="46">
        <v>88</v>
      </c>
      <c r="T15" s="46">
        <v>82</v>
      </c>
      <c r="U15" s="46">
        <v>72.7</v>
      </c>
      <c r="V15" s="46">
        <v>82.5</v>
      </c>
      <c r="W15" s="46">
        <v>89.1</v>
      </c>
      <c r="X15" s="46">
        <v>76</v>
      </c>
      <c r="Y15" s="46">
        <v>76.099999999999994</v>
      </c>
      <c r="Z15" s="46">
        <v>84.3</v>
      </c>
      <c r="AA15" s="46">
        <v>82.5</v>
      </c>
      <c r="AB15" s="46">
        <v>85.199999999999989</v>
      </c>
      <c r="AC15" s="46">
        <v>71.5</v>
      </c>
      <c r="AD15" s="46">
        <v>78.599999999999994</v>
      </c>
      <c r="AE15" s="46">
        <v>76.7</v>
      </c>
      <c r="AF15" s="46">
        <v>73.100000000000009</v>
      </c>
      <c r="AG15" s="46">
        <v>81.199999999999989</v>
      </c>
      <c r="AH15" s="46">
        <v>74.5</v>
      </c>
      <c r="AI15" s="46">
        <v>78.7</v>
      </c>
      <c r="AJ15" s="46">
        <v>2712.2999999999988</v>
      </c>
    </row>
    <row r="16" spans="1:36" x14ac:dyDescent="0.25">
      <c r="A16" t="s">
        <v>98</v>
      </c>
      <c r="B16" s="46">
        <v>57.099999999999994</v>
      </c>
      <c r="C16" s="46">
        <v>59.400000000000006</v>
      </c>
      <c r="D16" s="46">
        <v>57.300000000000004</v>
      </c>
      <c r="E16" s="46">
        <v>56.800000000000004</v>
      </c>
      <c r="F16" s="46">
        <v>61.5</v>
      </c>
      <c r="G16" s="46">
        <v>60.400000000000006</v>
      </c>
      <c r="H16" s="46">
        <v>62.8</v>
      </c>
      <c r="I16" s="46">
        <v>55</v>
      </c>
      <c r="J16" s="46">
        <v>56.400000000000006</v>
      </c>
      <c r="K16" s="46">
        <v>55.1</v>
      </c>
      <c r="L16" s="46">
        <v>59.900000000000006</v>
      </c>
      <c r="M16" s="46">
        <v>56.8</v>
      </c>
      <c r="N16" s="46">
        <v>55.699999999999989</v>
      </c>
      <c r="O16" s="46">
        <v>62.8</v>
      </c>
      <c r="P16" s="46">
        <v>67.099999999999994</v>
      </c>
      <c r="Q16" s="46">
        <v>60.699999999999996</v>
      </c>
      <c r="R16" s="46">
        <v>63.9</v>
      </c>
      <c r="S16" s="46">
        <v>63.399999999999991</v>
      </c>
      <c r="T16" s="46">
        <v>58.400000000000006</v>
      </c>
      <c r="U16" s="46">
        <v>57.3</v>
      </c>
      <c r="V16" s="46">
        <v>60.100000000000009</v>
      </c>
      <c r="W16" s="46">
        <v>64.099999999999994</v>
      </c>
      <c r="X16" s="46">
        <v>54.8</v>
      </c>
      <c r="Y16" s="46">
        <v>56.8</v>
      </c>
      <c r="Z16" s="46">
        <v>64.900000000000006</v>
      </c>
      <c r="AA16" s="46">
        <v>60.899999999999991</v>
      </c>
      <c r="AB16" s="46">
        <v>62.3</v>
      </c>
      <c r="AC16" s="46">
        <v>57.500000000000007</v>
      </c>
      <c r="AD16" s="46">
        <v>57.5</v>
      </c>
      <c r="AE16" s="46">
        <v>56.3</v>
      </c>
      <c r="AF16" s="46">
        <v>51.5</v>
      </c>
      <c r="AG16" s="46">
        <v>59.500000000000007</v>
      </c>
      <c r="AH16" s="46">
        <v>53.800000000000004</v>
      </c>
      <c r="AI16" s="46">
        <v>52.9</v>
      </c>
      <c r="AJ16" s="46">
        <v>2000.7</v>
      </c>
    </row>
    <row r="17" spans="1:36" x14ac:dyDescent="0.25">
      <c r="A17" t="s">
        <v>99</v>
      </c>
      <c r="B17" s="46">
        <v>59.099999999999994</v>
      </c>
      <c r="C17" s="46">
        <v>62.8</v>
      </c>
      <c r="D17" s="46">
        <v>60.5</v>
      </c>
      <c r="E17" s="46">
        <v>59.2</v>
      </c>
      <c r="F17" s="46">
        <v>64.399999999999991</v>
      </c>
      <c r="G17" s="46">
        <v>63.5</v>
      </c>
      <c r="H17" s="46">
        <v>68.5</v>
      </c>
      <c r="I17" s="46">
        <v>58.8</v>
      </c>
      <c r="J17" s="46">
        <v>58.1</v>
      </c>
      <c r="K17" s="46">
        <v>60.2</v>
      </c>
      <c r="L17" s="46">
        <v>63</v>
      </c>
      <c r="M17" s="46">
        <v>60.800000000000004</v>
      </c>
      <c r="N17" s="46">
        <v>58.5</v>
      </c>
      <c r="O17" s="46">
        <v>66</v>
      </c>
      <c r="P17" s="46">
        <v>66.900000000000006</v>
      </c>
      <c r="Q17" s="46">
        <v>62.2</v>
      </c>
      <c r="R17" s="46">
        <v>66.100000000000009</v>
      </c>
      <c r="S17" s="46">
        <v>66.2</v>
      </c>
      <c r="T17" s="46">
        <v>61.100000000000009</v>
      </c>
      <c r="U17" s="46">
        <v>57.800000000000004</v>
      </c>
      <c r="V17" s="46">
        <v>62.400000000000006</v>
      </c>
      <c r="W17" s="46">
        <v>66.7</v>
      </c>
      <c r="X17" s="46">
        <v>58.699999999999996</v>
      </c>
      <c r="Y17" s="46">
        <v>60.400000000000006</v>
      </c>
      <c r="Z17" s="46">
        <v>65.599999999999994</v>
      </c>
      <c r="AA17" s="46">
        <v>63.2</v>
      </c>
      <c r="AB17" s="46">
        <v>65</v>
      </c>
      <c r="AC17" s="46">
        <v>59.5</v>
      </c>
      <c r="AD17" s="46">
        <v>60.2</v>
      </c>
      <c r="AE17" s="46">
        <v>60.400000000000006</v>
      </c>
      <c r="AF17" s="46">
        <v>56.9</v>
      </c>
      <c r="AG17" s="46">
        <v>61.8</v>
      </c>
      <c r="AH17" s="46">
        <v>59.5</v>
      </c>
      <c r="AI17" s="46">
        <v>60.1</v>
      </c>
      <c r="AJ17" s="46">
        <v>2104.1000000000004</v>
      </c>
    </row>
    <row r="18" spans="1:36" x14ac:dyDescent="0.25">
      <c r="A18" t="s">
        <v>100</v>
      </c>
      <c r="B18" s="46">
        <v>56.8</v>
      </c>
      <c r="C18" s="46">
        <v>63.100000000000009</v>
      </c>
      <c r="D18" s="46">
        <v>61.8</v>
      </c>
      <c r="E18" s="46">
        <v>61.3</v>
      </c>
      <c r="F18" s="46">
        <v>61.8</v>
      </c>
      <c r="G18" s="46">
        <v>63.20000000000001</v>
      </c>
      <c r="H18" s="46">
        <v>63.9</v>
      </c>
      <c r="I18" s="46">
        <v>57.099999999999994</v>
      </c>
      <c r="J18" s="46">
        <v>59.7</v>
      </c>
      <c r="K18" s="46">
        <v>59.3</v>
      </c>
      <c r="L18" s="46">
        <v>63</v>
      </c>
      <c r="M18" s="46">
        <v>61.300000000000004</v>
      </c>
      <c r="N18" s="46">
        <v>58.4</v>
      </c>
      <c r="O18" s="46">
        <v>65.3</v>
      </c>
      <c r="P18" s="46">
        <v>65.8</v>
      </c>
      <c r="Q18" s="46">
        <v>61.3</v>
      </c>
      <c r="R18" s="46">
        <v>64.999999999999986</v>
      </c>
      <c r="S18" s="46">
        <v>64.399999999999991</v>
      </c>
      <c r="T18" s="46">
        <v>62.600000000000009</v>
      </c>
      <c r="U18" s="46">
        <v>59.199999999999996</v>
      </c>
      <c r="V18" s="46">
        <v>63.4</v>
      </c>
      <c r="W18" s="46">
        <v>63.099999999999994</v>
      </c>
      <c r="X18" s="46">
        <v>60.400000000000006</v>
      </c>
      <c r="Y18" s="46">
        <v>62.400000000000006</v>
      </c>
      <c r="Z18" s="46">
        <v>66.7</v>
      </c>
      <c r="AA18" s="46">
        <v>60.3</v>
      </c>
      <c r="AB18" s="46">
        <v>62.70000000000001</v>
      </c>
      <c r="AC18" s="46">
        <v>59.300000000000004</v>
      </c>
      <c r="AD18" s="46">
        <v>61.300000000000004</v>
      </c>
      <c r="AE18" s="46">
        <v>62.699999999999996</v>
      </c>
      <c r="AF18" s="46">
        <v>59.500000000000007</v>
      </c>
      <c r="AG18" s="46">
        <v>60.4</v>
      </c>
      <c r="AH18" s="46">
        <v>60.3</v>
      </c>
      <c r="AI18" s="46">
        <v>61.500000000000007</v>
      </c>
      <c r="AJ18" s="46">
        <v>2098.3000000000002</v>
      </c>
    </row>
    <row r="19" spans="1:36" x14ac:dyDescent="0.25">
      <c r="A19" t="s">
        <v>101</v>
      </c>
      <c r="B19" s="46">
        <v>32.200000000000003</v>
      </c>
      <c r="C19" s="46">
        <v>41.400000000000006</v>
      </c>
      <c r="D19" s="46">
        <v>38.299999999999997</v>
      </c>
      <c r="E19" s="46">
        <v>35.099999999999994</v>
      </c>
      <c r="F19" s="46">
        <v>43.8</v>
      </c>
      <c r="G19" s="46">
        <v>37.100000000000009</v>
      </c>
      <c r="H19" s="46">
        <v>41.599999999999994</v>
      </c>
      <c r="I19" s="46">
        <v>32.099999999999994</v>
      </c>
      <c r="J19" s="46">
        <v>32.799999999999997</v>
      </c>
      <c r="K19" s="46">
        <v>32.599999999999994</v>
      </c>
      <c r="L19" s="46">
        <v>36.5</v>
      </c>
      <c r="M19" s="46">
        <v>36.5</v>
      </c>
      <c r="N19" s="46">
        <v>36.5</v>
      </c>
      <c r="O19" s="46">
        <v>39.500000000000007</v>
      </c>
      <c r="P19" s="46">
        <v>46.9</v>
      </c>
      <c r="Q19" s="46">
        <v>36.200000000000003</v>
      </c>
      <c r="R19" s="46">
        <v>43.3</v>
      </c>
      <c r="S19" s="46">
        <v>44.5</v>
      </c>
      <c r="T19" s="46">
        <v>38.9</v>
      </c>
      <c r="U19" s="46">
        <v>33.700000000000003</v>
      </c>
      <c r="V19" s="46">
        <v>39.5</v>
      </c>
      <c r="W19" s="46">
        <v>40.099999999999994</v>
      </c>
      <c r="X19" s="46">
        <v>35.400000000000006</v>
      </c>
      <c r="Y19" s="46">
        <v>37.699999999999996</v>
      </c>
      <c r="Z19" s="46">
        <v>45.29999999999999</v>
      </c>
      <c r="AA19" s="46">
        <v>35.799999999999997</v>
      </c>
      <c r="AB19" s="46">
        <v>46.400000000000006</v>
      </c>
      <c r="AC19" s="46">
        <v>40.700000000000003</v>
      </c>
      <c r="AD19" s="46">
        <v>34.199999999999996</v>
      </c>
      <c r="AE19" s="46">
        <v>38.900000000000006</v>
      </c>
      <c r="AF19" s="46">
        <v>30.9</v>
      </c>
      <c r="AG19" s="46">
        <v>40</v>
      </c>
      <c r="AH19" s="46">
        <v>34.9</v>
      </c>
      <c r="AI19" s="46">
        <v>31.3</v>
      </c>
      <c r="AJ19" s="46">
        <v>1290.6000000000004</v>
      </c>
    </row>
    <row r="20" spans="1:36" x14ac:dyDescent="0.25">
      <c r="A20" t="s">
        <v>102</v>
      </c>
      <c r="B20" s="46">
        <v>26.499999999999996</v>
      </c>
      <c r="C20" s="46">
        <v>38.200000000000003</v>
      </c>
      <c r="D20" s="46">
        <v>32.5</v>
      </c>
      <c r="E20" s="46">
        <v>29.599999999999994</v>
      </c>
      <c r="F20" s="46">
        <v>43.099999999999994</v>
      </c>
      <c r="G20" s="46">
        <v>31.3</v>
      </c>
      <c r="H20" s="46">
        <v>37.800000000000004</v>
      </c>
      <c r="I20" s="46">
        <v>27.199999999999996</v>
      </c>
      <c r="J20" s="46">
        <v>28</v>
      </c>
      <c r="K20" s="46">
        <v>28.400000000000002</v>
      </c>
      <c r="L20" s="46">
        <v>30.6</v>
      </c>
      <c r="M20" s="46">
        <v>32.1</v>
      </c>
      <c r="N20" s="46">
        <v>34.200000000000003</v>
      </c>
      <c r="O20" s="46">
        <v>35.6</v>
      </c>
      <c r="P20" s="46">
        <v>43.6</v>
      </c>
      <c r="Q20" s="46">
        <v>31.5</v>
      </c>
      <c r="R20" s="46">
        <v>38.799999999999997</v>
      </c>
      <c r="S20" s="46">
        <v>41</v>
      </c>
      <c r="T20" s="46">
        <v>31.800000000000004</v>
      </c>
      <c r="U20" s="46">
        <v>29.4</v>
      </c>
      <c r="V20" s="46">
        <v>34</v>
      </c>
      <c r="W20" s="46">
        <v>35.699999999999996</v>
      </c>
      <c r="X20" s="46">
        <v>31.699999999999996</v>
      </c>
      <c r="Y20" s="46">
        <v>32</v>
      </c>
      <c r="Z20" s="46">
        <v>40.199999999999996</v>
      </c>
      <c r="AA20" s="46">
        <v>31.200000000000003</v>
      </c>
      <c r="AB20" s="46">
        <v>44.3</v>
      </c>
      <c r="AC20" s="46">
        <v>37.5</v>
      </c>
      <c r="AD20" s="46">
        <v>29.2</v>
      </c>
      <c r="AE20" s="46">
        <v>34.099999999999994</v>
      </c>
      <c r="AF20" s="46">
        <v>29.500000000000004</v>
      </c>
      <c r="AG20" s="46">
        <v>40.1</v>
      </c>
      <c r="AH20" s="46">
        <v>32.4</v>
      </c>
      <c r="AI20" s="46">
        <v>29.799999999999997</v>
      </c>
      <c r="AJ20" s="46">
        <v>1152.9000000000001</v>
      </c>
    </row>
    <row r="21" spans="1:36" x14ac:dyDescent="0.25">
      <c r="A21" t="s">
        <v>103</v>
      </c>
      <c r="B21" s="46">
        <v>75.5</v>
      </c>
      <c r="C21" s="46">
        <v>77.3</v>
      </c>
      <c r="D21" s="46">
        <v>76.100000000000009</v>
      </c>
      <c r="E21" s="46">
        <v>74.8</v>
      </c>
      <c r="F21" s="46">
        <v>71</v>
      </c>
      <c r="G21" s="46">
        <v>81.2</v>
      </c>
      <c r="H21" s="46">
        <v>80</v>
      </c>
      <c r="I21" s="46">
        <v>76.100000000000009</v>
      </c>
      <c r="J21" s="46">
        <v>77.400000000000006</v>
      </c>
      <c r="K21" s="46">
        <v>75.400000000000006</v>
      </c>
      <c r="L21" s="46">
        <v>78.5</v>
      </c>
      <c r="M21" s="46">
        <v>75.800000000000011</v>
      </c>
      <c r="N21" s="46">
        <v>68.7</v>
      </c>
      <c r="O21" s="46">
        <v>81.100000000000009</v>
      </c>
      <c r="P21" s="46">
        <v>72.300000000000011</v>
      </c>
      <c r="Q21" s="46">
        <v>79.599999999999994</v>
      </c>
      <c r="R21" s="46">
        <v>69.5</v>
      </c>
      <c r="S21" s="46">
        <v>76.399999999999991</v>
      </c>
      <c r="T21" s="46">
        <v>75.2</v>
      </c>
      <c r="U21" s="46">
        <v>80.7</v>
      </c>
      <c r="V21" s="46">
        <v>75.599999999999994</v>
      </c>
      <c r="W21" s="46">
        <v>79.400000000000006</v>
      </c>
      <c r="X21" s="46">
        <v>72.199999999999989</v>
      </c>
      <c r="Y21" s="46">
        <v>73.800000000000011</v>
      </c>
      <c r="Z21" s="46">
        <v>73.2</v>
      </c>
      <c r="AA21" s="46">
        <v>81.3</v>
      </c>
      <c r="AB21" s="46">
        <v>69.700000000000017</v>
      </c>
      <c r="AC21" s="46">
        <v>68.399999999999991</v>
      </c>
      <c r="AD21" s="46">
        <v>75.8</v>
      </c>
      <c r="AE21" s="46">
        <v>73.199999999999989</v>
      </c>
      <c r="AF21" s="46">
        <v>70.7</v>
      </c>
      <c r="AG21" s="46">
        <v>72.5</v>
      </c>
      <c r="AH21" s="46">
        <v>71</v>
      </c>
      <c r="AI21" s="46">
        <v>75.400000000000006</v>
      </c>
      <c r="AJ21" s="46">
        <v>2554.8000000000002</v>
      </c>
    </row>
    <row r="22" spans="1:36" x14ac:dyDescent="0.25">
      <c r="A22" t="s">
        <v>104</v>
      </c>
      <c r="B22" s="46">
        <v>65.7</v>
      </c>
      <c r="C22" s="46">
        <v>75.5</v>
      </c>
      <c r="D22" s="46">
        <v>70.5</v>
      </c>
      <c r="E22" s="46">
        <v>70.3</v>
      </c>
      <c r="F22" s="46">
        <v>71.299999999999983</v>
      </c>
      <c r="G22" s="46">
        <v>71.899999999999991</v>
      </c>
      <c r="H22" s="46">
        <v>72.400000000000006</v>
      </c>
      <c r="I22" s="46">
        <v>67.2</v>
      </c>
      <c r="J22" s="46">
        <v>67.399999999999991</v>
      </c>
      <c r="K22" s="46">
        <v>68.599999999999994</v>
      </c>
      <c r="L22" s="46">
        <v>68.8</v>
      </c>
      <c r="M22" s="46">
        <v>70.5</v>
      </c>
      <c r="N22" s="46">
        <v>64.900000000000006</v>
      </c>
      <c r="O22" s="46">
        <v>70.900000000000006</v>
      </c>
      <c r="P22" s="46">
        <v>73.599999999999994</v>
      </c>
      <c r="Q22" s="46">
        <v>69.099999999999994</v>
      </c>
      <c r="R22" s="46">
        <v>68.099999999999994</v>
      </c>
      <c r="S22" s="46">
        <v>74.8</v>
      </c>
      <c r="T22" s="46">
        <v>70.000000000000014</v>
      </c>
      <c r="U22" s="46">
        <v>68.100000000000009</v>
      </c>
      <c r="V22" s="46">
        <v>71.100000000000009</v>
      </c>
      <c r="W22" s="46">
        <v>70.900000000000006</v>
      </c>
      <c r="X22" s="46">
        <v>68.5</v>
      </c>
      <c r="Y22" s="46">
        <v>69.5</v>
      </c>
      <c r="Z22" s="46">
        <v>72.400000000000006</v>
      </c>
      <c r="AA22" s="46">
        <v>68.900000000000006</v>
      </c>
      <c r="AB22" s="46">
        <v>72.099999999999994</v>
      </c>
      <c r="AC22" s="46">
        <v>65.900000000000006</v>
      </c>
      <c r="AD22" s="46">
        <v>67.2</v>
      </c>
      <c r="AE22" s="46">
        <v>71.400000000000006</v>
      </c>
      <c r="AF22" s="46">
        <v>66.2</v>
      </c>
      <c r="AG22" s="46">
        <v>70.600000000000009</v>
      </c>
      <c r="AH22" s="46">
        <v>66.8</v>
      </c>
      <c r="AI22" s="46">
        <v>68.699999999999989</v>
      </c>
      <c r="AJ22" s="46">
        <v>2369.7999999999993</v>
      </c>
    </row>
    <row r="23" spans="1:36" x14ac:dyDescent="0.25">
      <c r="A23" t="s">
        <v>105</v>
      </c>
      <c r="B23" s="46">
        <v>22.1</v>
      </c>
      <c r="C23" s="46">
        <v>29</v>
      </c>
      <c r="D23" s="46">
        <v>25</v>
      </c>
      <c r="E23" s="46">
        <v>26.700000000000003</v>
      </c>
      <c r="F23" s="46">
        <v>32.700000000000003</v>
      </c>
      <c r="G23" s="46">
        <v>25.300000000000004</v>
      </c>
      <c r="H23" s="46">
        <v>24.5</v>
      </c>
      <c r="I23" s="46">
        <v>22.700000000000003</v>
      </c>
      <c r="J23" s="46">
        <v>24.299999999999997</v>
      </c>
      <c r="K23" s="46">
        <v>24.800000000000004</v>
      </c>
      <c r="L23" s="46">
        <v>22.6</v>
      </c>
      <c r="M23" s="46">
        <v>25.9</v>
      </c>
      <c r="N23" s="46">
        <v>30</v>
      </c>
      <c r="O23" s="46">
        <v>24.800000000000004</v>
      </c>
      <c r="P23" s="46">
        <v>35.1</v>
      </c>
      <c r="Q23" s="46">
        <v>22.900000000000002</v>
      </c>
      <c r="R23" s="46">
        <v>29.799999999999997</v>
      </c>
      <c r="S23" s="46">
        <v>27.3</v>
      </c>
      <c r="T23" s="46">
        <v>24.599999999999998</v>
      </c>
      <c r="U23" s="46">
        <v>25.1</v>
      </c>
      <c r="V23" s="46">
        <v>23.1</v>
      </c>
      <c r="W23" s="46">
        <v>25.400000000000006</v>
      </c>
      <c r="X23" s="46">
        <v>26.700000000000003</v>
      </c>
      <c r="Y23" s="46">
        <v>26.199999999999996</v>
      </c>
      <c r="Z23" s="46">
        <v>27.699999999999996</v>
      </c>
      <c r="AA23" s="46">
        <v>22.9</v>
      </c>
      <c r="AB23" s="46">
        <v>33.5</v>
      </c>
      <c r="AC23" s="46">
        <v>32.6</v>
      </c>
      <c r="AD23" s="46">
        <v>23.1</v>
      </c>
      <c r="AE23" s="46">
        <v>30.299999999999997</v>
      </c>
      <c r="AF23" s="46">
        <v>29.4</v>
      </c>
      <c r="AG23" s="46">
        <v>29.699999999999996</v>
      </c>
      <c r="AH23" s="46">
        <v>30.100000000000005</v>
      </c>
      <c r="AI23" s="46">
        <v>29.800000000000004</v>
      </c>
      <c r="AJ23" s="46">
        <v>915.70000000000016</v>
      </c>
    </row>
    <row r="24" spans="1:36" x14ac:dyDescent="0.25">
      <c r="A24" t="s">
        <v>106</v>
      </c>
      <c r="B24" s="46">
        <v>17.8</v>
      </c>
      <c r="C24" s="46">
        <v>29.799999999999997</v>
      </c>
      <c r="D24" s="46">
        <v>20.599999999999998</v>
      </c>
      <c r="E24" s="46">
        <v>21.099999999999998</v>
      </c>
      <c r="F24" s="46">
        <v>31.099999999999998</v>
      </c>
      <c r="G24" s="46">
        <v>23.9</v>
      </c>
      <c r="H24" s="46">
        <v>32.299999999999997</v>
      </c>
      <c r="I24" s="46">
        <v>18.700000000000003</v>
      </c>
      <c r="J24" s="46">
        <v>18.2</v>
      </c>
      <c r="K24" s="46">
        <v>19.599999999999998</v>
      </c>
      <c r="L24" s="46">
        <v>23.5</v>
      </c>
      <c r="M24" s="46">
        <v>20.5</v>
      </c>
      <c r="N24" s="46">
        <v>24.599999999999998</v>
      </c>
      <c r="O24" s="46">
        <v>27</v>
      </c>
      <c r="P24" s="46">
        <v>38.799999999999997</v>
      </c>
      <c r="Q24" s="46">
        <v>22</v>
      </c>
      <c r="R24" s="46">
        <v>32.199999999999996</v>
      </c>
      <c r="S24" s="46">
        <v>35</v>
      </c>
      <c r="T24" s="46">
        <v>25.800000000000004</v>
      </c>
      <c r="U24" s="46">
        <v>21.099999999999998</v>
      </c>
      <c r="V24" s="46">
        <v>26.800000000000004</v>
      </c>
      <c r="W24" s="46">
        <v>32.5</v>
      </c>
      <c r="X24" s="46">
        <v>21.400000000000002</v>
      </c>
      <c r="Y24" s="46">
        <v>22.6</v>
      </c>
      <c r="Z24" s="46">
        <v>31.2</v>
      </c>
      <c r="AA24" s="46">
        <v>23.200000000000003</v>
      </c>
      <c r="AB24" s="46">
        <v>34.6</v>
      </c>
      <c r="AC24" s="46">
        <v>21.6</v>
      </c>
      <c r="AD24" s="46">
        <v>19.3</v>
      </c>
      <c r="AE24" s="46">
        <v>24.299999999999997</v>
      </c>
      <c r="AF24" s="46">
        <v>20.099999999999998</v>
      </c>
      <c r="AG24" s="46">
        <v>30.7</v>
      </c>
      <c r="AH24" s="46">
        <v>23.800000000000004</v>
      </c>
      <c r="AI24" s="46">
        <v>21.700000000000003</v>
      </c>
      <c r="AJ24" s="46">
        <v>857.40000000000009</v>
      </c>
    </row>
    <row r="25" spans="1:36" x14ac:dyDescent="0.25">
      <c r="A25" t="s">
        <v>107</v>
      </c>
      <c r="B25" s="46">
        <v>9.4999999999999964</v>
      </c>
      <c r="C25" s="46">
        <v>8.0999999999999979</v>
      </c>
      <c r="D25" s="46">
        <v>9.7000000000000011</v>
      </c>
      <c r="E25" s="46">
        <v>6.9</v>
      </c>
      <c r="F25" s="46">
        <v>7.7000000000000011</v>
      </c>
      <c r="G25" s="46">
        <v>9.5</v>
      </c>
      <c r="H25" s="46">
        <v>2</v>
      </c>
      <c r="I25" s="46">
        <v>11.999999999999996</v>
      </c>
      <c r="J25" s="46">
        <v>12.400000000000002</v>
      </c>
      <c r="K25" s="46">
        <v>12.999999999999998</v>
      </c>
      <c r="L25" s="46">
        <v>3.3000000000000007</v>
      </c>
      <c r="M25" s="46">
        <v>10.900000000000002</v>
      </c>
      <c r="N25" s="46">
        <v>16.600000000000001</v>
      </c>
      <c r="O25" s="46">
        <v>2.7999999999999972</v>
      </c>
      <c r="P25" s="46">
        <v>6.6000000000000014</v>
      </c>
      <c r="Q25" s="46">
        <v>5.7000000000000011</v>
      </c>
      <c r="R25" s="46">
        <v>1.1000000000000014</v>
      </c>
      <c r="S25" s="46">
        <v>4.0999999999999979</v>
      </c>
      <c r="T25" s="46">
        <v>2.8999999999999986</v>
      </c>
      <c r="U25" s="46">
        <v>16.600000000000001</v>
      </c>
      <c r="V25" s="46">
        <v>1.4000000000000021</v>
      </c>
      <c r="W25" s="46">
        <v>2</v>
      </c>
      <c r="X25" s="46">
        <v>10.9</v>
      </c>
      <c r="Y25" s="46">
        <v>7.3999999999999986</v>
      </c>
      <c r="Z25" s="46">
        <v>1.1999999999999993</v>
      </c>
      <c r="AA25" s="46">
        <v>5.4999999999999982</v>
      </c>
      <c r="AB25" s="46">
        <v>7.2999999999999972</v>
      </c>
      <c r="AC25" s="46">
        <v>18.899999999999999</v>
      </c>
      <c r="AD25" s="46">
        <v>9.1000000000000014</v>
      </c>
      <c r="AE25" s="46">
        <v>12.9</v>
      </c>
      <c r="AF25" s="46">
        <v>15.8</v>
      </c>
      <c r="AG25" s="46">
        <v>17.299999999999997</v>
      </c>
      <c r="AH25" s="46">
        <v>17.7</v>
      </c>
      <c r="AI25" s="46">
        <v>16.899999999999999</v>
      </c>
      <c r="AJ25" s="46">
        <v>305.69999999999993</v>
      </c>
    </row>
    <row r="26" spans="1:36" x14ac:dyDescent="0.25">
      <c r="A26" t="s">
        <v>108</v>
      </c>
      <c r="B26" s="46">
        <v>16.700000000000003</v>
      </c>
      <c r="C26" s="46">
        <v>16.600000000000001</v>
      </c>
      <c r="D26" s="46">
        <v>17.8</v>
      </c>
      <c r="E26" s="46">
        <v>18.100000000000001</v>
      </c>
      <c r="F26" s="46">
        <v>17.400000000000002</v>
      </c>
      <c r="G26" s="46">
        <v>18.3</v>
      </c>
      <c r="H26" s="46">
        <v>12.699999999999998</v>
      </c>
      <c r="I26" s="46">
        <v>18.3</v>
      </c>
      <c r="J26" s="46">
        <v>16.799999999999997</v>
      </c>
      <c r="K26" s="46">
        <v>20.799999999999997</v>
      </c>
      <c r="L26" s="46">
        <v>14.599999999999996</v>
      </c>
      <c r="M26" s="46">
        <v>18.299999999999997</v>
      </c>
      <c r="N26" s="46">
        <v>21.299999999999997</v>
      </c>
      <c r="O26" s="46">
        <v>12.4</v>
      </c>
      <c r="P26" s="46">
        <v>17</v>
      </c>
      <c r="Q26" s="46">
        <v>16</v>
      </c>
      <c r="R26" s="46">
        <v>9.5999999999999979</v>
      </c>
      <c r="S26" s="46">
        <v>15.200000000000003</v>
      </c>
      <c r="T26" s="46">
        <v>14.600000000000003</v>
      </c>
      <c r="U26" s="46">
        <v>19.900000000000002</v>
      </c>
      <c r="V26" s="46">
        <v>12.400000000000004</v>
      </c>
      <c r="W26" s="46">
        <v>10.100000000000005</v>
      </c>
      <c r="X26" s="46">
        <v>17.699999999999996</v>
      </c>
      <c r="Y26" s="46">
        <v>15.700000000000001</v>
      </c>
      <c r="Z26" s="46">
        <v>12.999999999999998</v>
      </c>
      <c r="AA26" s="46">
        <v>15.700000000000003</v>
      </c>
      <c r="AB26" s="46">
        <v>17.899999999999999</v>
      </c>
      <c r="AC26" s="46">
        <v>22.299999999999997</v>
      </c>
      <c r="AD26" s="46">
        <v>17.899999999999999</v>
      </c>
      <c r="AE26" s="46">
        <v>21.5</v>
      </c>
      <c r="AF26" s="46">
        <v>20.5</v>
      </c>
      <c r="AG26" s="46">
        <v>19</v>
      </c>
      <c r="AH26" s="46">
        <v>21.9</v>
      </c>
      <c r="AI26" s="46">
        <v>22.9</v>
      </c>
      <c r="AJ26" s="46">
        <v>580.89999999999986</v>
      </c>
    </row>
    <row r="27" spans="1:36" x14ac:dyDescent="0.25">
      <c r="A27" t="s">
        <v>109</v>
      </c>
      <c r="B27" s="46">
        <v>21.6</v>
      </c>
      <c r="C27" s="46">
        <v>25.2</v>
      </c>
      <c r="D27" s="46">
        <v>24.1</v>
      </c>
      <c r="E27" s="46">
        <v>23.5</v>
      </c>
      <c r="F27" s="46">
        <v>25.6</v>
      </c>
      <c r="G27" s="46">
        <v>24.200000000000003</v>
      </c>
      <c r="H27" s="46">
        <v>23.2</v>
      </c>
      <c r="I27" s="46">
        <v>21.9</v>
      </c>
      <c r="J27" s="46">
        <v>21.799999999999997</v>
      </c>
      <c r="K27" s="46">
        <v>23.400000000000006</v>
      </c>
      <c r="L27" s="46">
        <v>22.2</v>
      </c>
      <c r="M27" s="46">
        <v>23.2</v>
      </c>
      <c r="N27" s="46">
        <v>25</v>
      </c>
      <c r="O27" s="46">
        <v>22.799999999999997</v>
      </c>
      <c r="P27" s="46">
        <v>24.2</v>
      </c>
      <c r="Q27" s="46">
        <v>21.1</v>
      </c>
      <c r="R27" s="46">
        <v>21.6</v>
      </c>
      <c r="S27" s="46">
        <v>23.9</v>
      </c>
      <c r="T27" s="46">
        <v>21.9</v>
      </c>
      <c r="U27" s="46">
        <v>24.9</v>
      </c>
      <c r="V27" s="46">
        <v>21.4</v>
      </c>
      <c r="W27" s="46">
        <v>20.6</v>
      </c>
      <c r="X27" s="46">
        <v>24.200000000000003</v>
      </c>
      <c r="Y27" s="46">
        <v>23.1</v>
      </c>
      <c r="Z27" s="46">
        <v>21.700000000000003</v>
      </c>
      <c r="AA27" s="46">
        <v>20.799999999999997</v>
      </c>
      <c r="AB27" s="46">
        <v>24.5</v>
      </c>
      <c r="AC27" s="46">
        <v>26.8</v>
      </c>
      <c r="AD27" s="46">
        <v>22.200000000000003</v>
      </c>
      <c r="AE27" s="46">
        <v>26.4</v>
      </c>
      <c r="AF27" s="46">
        <v>26</v>
      </c>
      <c r="AG27" s="46">
        <v>25.3</v>
      </c>
      <c r="AH27" s="46">
        <v>27.1</v>
      </c>
      <c r="AI27" s="46">
        <v>26.000000000000004</v>
      </c>
      <c r="AJ27" s="46">
        <v>801.4</v>
      </c>
    </row>
    <row r="28" spans="1:36" x14ac:dyDescent="0.25">
      <c r="A28" t="s">
        <v>110</v>
      </c>
      <c r="B28" s="46">
        <v>23.4</v>
      </c>
      <c r="C28" s="46">
        <v>32.200000000000003</v>
      </c>
      <c r="D28" s="46">
        <v>30.400000000000002</v>
      </c>
      <c r="E28" s="46">
        <v>30.799999999999997</v>
      </c>
      <c r="F28" s="46">
        <v>31</v>
      </c>
      <c r="G28" s="46">
        <v>31.5</v>
      </c>
      <c r="H28" s="46">
        <v>35.799999999999997</v>
      </c>
      <c r="I28" s="46">
        <v>23.9</v>
      </c>
      <c r="J28" s="46">
        <v>22.6</v>
      </c>
      <c r="K28" s="46">
        <v>27.7</v>
      </c>
      <c r="L28" s="46">
        <v>29.799999999999997</v>
      </c>
      <c r="M28" s="46">
        <v>30.200000000000003</v>
      </c>
      <c r="N28" s="46">
        <v>24.5</v>
      </c>
      <c r="O28" s="46">
        <v>33.400000000000006</v>
      </c>
      <c r="P28" s="46">
        <v>34.900000000000006</v>
      </c>
      <c r="Q28" s="46">
        <v>27.3</v>
      </c>
      <c r="R28" s="46">
        <v>30.2</v>
      </c>
      <c r="S28" s="46">
        <v>34.099999999999994</v>
      </c>
      <c r="T28" s="46">
        <v>30.300000000000004</v>
      </c>
      <c r="U28" s="46">
        <v>23.1</v>
      </c>
      <c r="V28" s="46">
        <v>31</v>
      </c>
      <c r="W28" s="46">
        <v>34.799999999999997</v>
      </c>
      <c r="X28" s="46">
        <v>27.099999999999998</v>
      </c>
      <c r="Y28" s="46">
        <v>28.599999999999998</v>
      </c>
      <c r="Z28" s="46">
        <v>28.900000000000002</v>
      </c>
      <c r="AA28" s="46">
        <v>31.1</v>
      </c>
      <c r="AB28" s="46">
        <v>29.400000000000002</v>
      </c>
      <c r="AC28" s="46">
        <v>23.4</v>
      </c>
      <c r="AD28" s="46">
        <v>25.799999999999997</v>
      </c>
      <c r="AE28" s="46">
        <v>32</v>
      </c>
      <c r="AF28" s="46">
        <v>25.6</v>
      </c>
      <c r="AG28" s="46">
        <v>28.500000000000004</v>
      </c>
      <c r="AH28" s="46">
        <v>26.700000000000003</v>
      </c>
      <c r="AI28" s="46">
        <v>29.5</v>
      </c>
      <c r="AJ28" s="46">
        <v>989.5</v>
      </c>
    </row>
    <row r="29" spans="1:36" x14ac:dyDescent="0.25">
      <c r="A29" t="s">
        <v>111</v>
      </c>
      <c r="B29" s="46">
        <v>27.599999999999998</v>
      </c>
      <c r="C29" s="46">
        <v>35.1</v>
      </c>
      <c r="D29" s="46">
        <v>32.799999999999997</v>
      </c>
      <c r="E29" s="46">
        <v>33.199999999999996</v>
      </c>
      <c r="F29" s="46">
        <v>34.800000000000004</v>
      </c>
      <c r="G29" s="46">
        <v>34.5</v>
      </c>
      <c r="H29" s="46">
        <v>37.699999999999996</v>
      </c>
      <c r="I29" s="46">
        <v>30.799999999999997</v>
      </c>
      <c r="J29" s="46">
        <v>28.9</v>
      </c>
      <c r="K29" s="46">
        <v>32.099999999999994</v>
      </c>
      <c r="L29" s="46">
        <v>32.6</v>
      </c>
      <c r="M29" s="46">
        <v>32.900000000000006</v>
      </c>
      <c r="N29" s="46">
        <v>29.9</v>
      </c>
      <c r="O29" s="46">
        <v>35.1</v>
      </c>
      <c r="P29" s="46">
        <v>35.699999999999996</v>
      </c>
      <c r="Q29" s="46">
        <v>30.7</v>
      </c>
      <c r="R29" s="46">
        <v>34.599999999999994</v>
      </c>
      <c r="S29" s="46">
        <v>37</v>
      </c>
      <c r="T29" s="46">
        <v>32.200000000000003</v>
      </c>
      <c r="U29" s="46">
        <v>31.400000000000002</v>
      </c>
      <c r="V29" s="46">
        <v>34.200000000000003</v>
      </c>
      <c r="W29" s="46">
        <v>36.6</v>
      </c>
      <c r="X29" s="46">
        <v>31.1</v>
      </c>
      <c r="Y29" s="46">
        <v>32.699999999999996</v>
      </c>
      <c r="Z29" s="46">
        <v>33.5</v>
      </c>
      <c r="AA29" s="46">
        <v>32.100000000000009</v>
      </c>
      <c r="AB29" s="46">
        <v>34.400000000000006</v>
      </c>
      <c r="AC29" s="46">
        <v>29.3</v>
      </c>
      <c r="AD29" s="46">
        <v>31</v>
      </c>
      <c r="AE29" s="46">
        <v>33</v>
      </c>
      <c r="AF29" s="46">
        <v>32</v>
      </c>
      <c r="AG29" s="46">
        <v>31.900000000000006</v>
      </c>
      <c r="AH29" s="46">
        <v>32.5</v>
      </c>
      <c r="AI29" s="46">
        <v>32.700000000000003</v>
      </c>
      <c r="AJ29" s="46">
        <v>1116.6000000000001</v>
      </c>
    </row>
    <row r="30" spans="1:36" x14ac:dyDescent="0.25">
      <c r="A30" t="s">
        <v>112</v>
      </c>
      <c r="B30" s="46">
        <v>9.9999999999999982</v>
      </c>
      <c r="C30" s="46">
        <v>16.8</v>
      </c>
      <c r="D30" s="46">
        <v>11.5</v>
      </c>
      <c r="E30" s="46">
        <v>12.1</v>
      </c>
      <c r="F30" s="46">
        <v>18</v>
      </c>
      <c r="G30" s="46">
        <v>13.599999999999998</v>
      </c>
      <c r="H30" s="46">
        <v>17.100000000000001</v>
      </c>
      <c r="I30" s="46">
        <v>11.299999999999997</v>
      </c>
      <c r="J30" s="46">
        <v>9.7000000000000011</v>
      </c>
      <c r="K30" s="46">
        <v>11.400000000000002</v>
      </c>
      <c r="L30" s="46">
        <v>11.100000000000003</v>
      </c>
      <c r="M30" s="46">
        <v>11.499999999999998</v>
      </c>
      <c r="N30" s="46">
        <v>13.6</v>
      </c>
      <c r="O30" s="46">
        <v>14.6</v>
      </c>
      <c r="P30" s="46">
        <v>20.8</v>
      </c>
      <c r="Q30" s="46">
        <v>10.7</v>
      </c>
      <c r="R30" s="46">
        <v>14.5</v>
      </c>
      <c r="S30" s="46">
        <v>19.799999999999997</v>
      </c>
      <c r="T30" s="46">
        <v>13.300000000000002</v>
      </c>
      <c r="U30" s="46">
        <v>10.8</v>
      </c>
      <c r="V30" s="46">
        <v>15.600000000000001</v>
      </c>
      <c r="W30" s="46">
        <v>17.399999999999999</v>
      </c>
      <c r="X30" s="46">
        <v>11.899999999999999</v>
      </c>
      <c r="Y30" s="46">
        <v>12.4</v>
      </c>
      <c r="Z30" s="46">
        <v>15.500000000000002</v>
      </c>
      <c r="AA30" s="46">
        <v>12.500000000000002</v>
      </c>
      <c r="AB30" s="46">
        <v>17.300000000000004</v>
      </c>
      <c r="AC30" s="46">
        <v>11.099999999999998</v>
      </c>
      <c r="AD30" s="46">
        <v>12.599999999999998</v>
      </c>
      <c r="AE30" s="46">
        <v>16.299999999999997</v>
      </c>
      <c r="AF30" s="46">
        <v>10.200000000000003</v>
      </c>
      <c r="AG30" s="46">
        <v>18.2</v>
      </c>
      <c r="AH30" s="46">
        <v>12.400000000000002</v>
      </c>
      <c r="AI30" s="46">
        <v>12.3</v>
      </c>
      <c r="AJ30" s="46">
        <v>467.9</v>
      </c>
    </row>
    <row r="31" spans="1:36" x14ac:dyDescent="0.25">
      <c r="A31" t="s">
        <v>113</v>
      </c>
      <c r="B31" s="46">
        <v>0</v>
      </c>
      <c r="C31" s="46">
        <v>2.8000000000000007</v>
      </c>
      <c r="D31" s="46">
        <v>1.5</v>
      </c>
      <c r="E31" s="46">
        <v>1.1000000000000014</v>
      </c>
      <c r="F31" s="46">
        <v>2.8999999999999986</v>
      </c>
      <c r="G31" s="46">
        <v>0.90000000000000213</v>
      </c>
      <c r="H31" s="46">
        <v>1.1999999999999993</v>
      </c>
      <c r="I31" s="46">
        <v>0</v>
      </c>
      <c r="J31" s="46">
        <v>0</v>
      </c>
      <c r="K31" s="46">
        <v>0.80000000000000071</v>
      </c>
      <c r="L31" s="46">
        <v>0</v>
      </c>
      <c r="M31" s="46">
        <v>1</v>
      </c>
      <c r="N31" s="46">
        <v>3.1000000000000014</v>
      </c>
      <c r="O31" s="46">
        <v>0.30000000000000071</v>
      </c>
      <c r="P31" s="46">
        <v>5.1000000000000014</v>
      </c>
      <c r="Q31" s="46">
        <v>0.40000000000000213</v>
      </c>
      <c r="R31" s="46">
        <v>0.70000000000000284</v>
      </c>
      <c r="S31" s="46">
        <v>2.6999999999999993</v>
      </c>
      <c r="T31" s="46">
        <v>0.89999999999999858</v>
      </c>
      <c r="U31" s="46">
        <v>0.60000000000000142</v>
      </c>
      <c r="V31" s="46">
        <v>1.3000000000000007</v>
      </c>
      <c r="W31" s="46">
        <v>0.5</v>
      </c>
      <c r="X31" s="46">
        <v>1.6999999999999993</v>
      </c>
      <c r="Y31" s="46">
        <v>1.5</v>
      </c>
      <c r="Z31" s="46">
        <v>1.1000000000000014</v>
      </c>
      <c r="AA31" s="46">
        <v>0.60000000000000142</v>
      </c>
      <c r="AB31" s="46">
        <v>2.6999999999999993</v>
      </c>
      <c r="AC31" s="46">
        <v>1.8999999999999986</v>
      </c>
      <c r="AD31" s="46">
        <v>0.59999999999999787</v>
      </c>
      <c r="AE31" s="46">
        <v>3.2000000000000028</v>
      </c>
      <c r="AF31" s="46">
        <v>1.8000000000000007</v>
      </c>
      <c r="AG31" s="46">
        <v>4.0000000000000036</v>
      </c>
      <c r="AH31" s="46">
        <v>3</v>
      </c>
      <c r="AI31" s="46">
        <v>2.6999999999999993</v>
      </c>
      <c r="AJ31" s="46">
        <v>52.600000000000009</v>
      </c>
    </row>
    <row r="32" spans="1:36" x14ac:dyDescent="0.25">
      <c r="A32" t="s">
        <v>114</v>
      </c>
      <c r="B32" s="46">
        <v>14.6</v>
      </c>
      <c r="C32" s="46">
        <v>20.400000000000002</v>
      </c>
      <c r="D32" s="46">
        <v>19.199999999999996</v>
      </c>
      <c r="E32" s="46">
        <v>17.899999999999999</v>
      </c>
      <c r="F32" s="46">
        <v>18</v>
      </c>
      <c r="G32" s="46">
        <v>20.599999999999998</v>
      </c>
      <c r="H32" s="46">
        <v>22.599999999999994</v>
      </c>
      <c r="I32" s="46">
        <v>17</v>
      </c>
      <c r="J32" s="46">
        <v>16.3</v>
      </c>
      <c r="K32" s="46">
        <v>18.600000000000001</v>
      </c>
      <c r="L32" s="46">
        <v>19.5</v>
      </c>
      <c r="M32" s="46">
        <v>18.299999999999997</v>
      </c>
      <c r="N32" s="46">
        <v>16</v>
      </c>
      <c r="O32" s="46">
        <v>22.1</v>
      </c>
      <c r="P32" s="46">
        <v>21.200000000000003</v>
      </c>
      <c r="Q32" s="46">
        <v>18.799999999999997</v>
      </c>
      <c r="R32" s="46">
        <v>19.5</v>
      </c>
      <c r="S32" s="46">
        <v>22.200000000000003</v>
      </c>
      <c r="T32" s="46">
        <v>18.399999999999999</v>
      </c>
      <c r="U32" s="46">
        <v>16.899999999999999</v>
      </c>
      <c r="V32" s="46">
        <v>20.499999999999996</v>
      </c>
      <c r="W32" s="46">
        <v>21.000000000000004</v>
      </c>
      <c r="X32" s="46">
        <v>17.400000000000002</v>
      </c>
      <c r="Y32" s="46">
        <v>18.199999999999996</v>
      </c>
      <c r="Z32" s="46">
        <v>18</v>
      </c>
      <c r="AA32" s="46">
        <v>19</v>
      </c>
      <c r="AB32" s="46">
        <v>19.399999999999995</v>
      </c>
      <c r="AC32" s="46">
        <v>14.599999999999996</v>
      </c>
      <c r="AD32" s="46">
        <v>17.399999999999999</v>
      </c>
      <c r="AE32" s="46">
        <v>18.599999999999998</v>
      </c>
      <c r="AF32" s="46">
        <v>16.5</v>
      </c>
      <c r="AG32" s="46">
        <v>16.5</v>
      </c>
      <c r="AH32" s="46">
        <v>17.2</v>
      </c>
      <c r="AI32" s="46">
        <v>16.7</v>
      </c>
      <c r="AJ32" s="46">
        <v>629.1</v>
      </c>
    </row>
    <row r="33" spans="1:36" x14ac:dyDescent="0.25">
      <c r="A33" t="s">
        <v>115</v>
      </c>
      <c r="B33" s="46">
        <v>7.6999999999999993</v>
      </c>
      <c r="C33" s="46">
        <v>10.799999999999997</v>
      </c>
      <c r="D33" s="46">
        <v>10.799999999999997</v>
      </c>
      <c r="E33" s="46">
        <v>9.7000000000000011</v>
      </c>
      <c r="F33" s="46">
        <v>9.6000000000000014</v>
      </c>
      <c r="G33" s="46">
        <v>11.2</v>
      </c>
      <c r="H33" s="46">
        <v>10.899999999999997</v>
      </c>
      <c r="I33" s="46">
        <v>8.8999999999999968</v>
      </c>
      <c r="J33" s="46">
        <v>7.9999999999999982</v>
      </c>
      <c r="K33" s="46">
        <v>10.5</v>
      </c>
      <c r="L33" s="46">
        <v>9.4</v>
      </c>
      <c r="M33" s="46">
        <v>10.1</v>
      </c>
      <c r="N33" s="46">
        <v>9</v>
      </c>
      <c r="O33" s="46">
        <v>10.899999999999997</v>
      </c>
      <c r="P33" s="46">
        <v>11.299999999999999</v>
      </c>
      <c r="Q33" s="46">
        <v>10.399999999999997</v>
      </c>
      <c r="R33" s="46">
        <v>9.6999999999999993</v>
      </c>
      <c r="S33" s="46">
        <v>11.2</v>
      </c>
      <c r="T33" s="46">
        <v>10.399999999999999</v>
      </c>
      <c r="U33" s="46">
        <v>8.3999999999999968</v>
      </c>
      <c r="V33" s="46">
        <v>9.8999999999999986</v>
      </c>
      <c r="W33" s="46">
        <v>10.000000000000002</v>
      </c>
      <c r="X33" s="46">
        <v>8.9000000000000021</v>
      </c>
      <c r="Y33" s="46">
        <v>9.7000000000000011</v>
      </c>
      <c r="Z33" s="46">
        <v>8.5000000000000018</v>
      </c>
      <c r="AA33" s="46">
        <v>10.099999999999998</v>
      </c>
      <c r="AB33" s="46">
        <v>10.500000000000002</v>
      </c>
      <c r="AC33" s="46">
        <v>8.3000000000000007</v>
      </c>
      <c r="AD33" s="46">
        <v>9.6999999999999993</v>
      </c>
      <c r="AE33" s="46">
        <v>11.399999999999999</v>
      </c>
      <c r="AF33" s="46">
        <v>9.6000000000000014</v>
      </c>
      <c r="AG33" s="46">
        <v>8.6999999999999993</v>
      </c>
      <c r="AH33" s="46">
        <v>10.600000000000001</v>
      </c>
      <c r="AI33" s="46">
        <v>11.200000000000001</v>
      </c>
      <c r="AJ33" s="46">
        <v>336</v>
      </c>
    </row>
    <row r="34" spans="1:36" x14ac:dyDescent="0.25">
      <c r="A34" t="s">
        <v>116</v>
      </c>
      <c r="B34" s="46">
        <v>0</v>
      </c>
      <c r="C34" s="46">
        <v>1.8000000000000007</v>
      </c>
      <c r="D34" s="46">
        <v>0.30000000000000071</v>
      </c>
      <c r="E34" s="46">
        <v>0.40000000000000213</v>
      </c>
      <c r="F34" s="46">
        <v>2.3999999999999986</v>
      </c>
      <c r="G34" s="46">
        <v>0.30000000000000071</v>
      </c>
      <c r="H34" s="46">
        <v>0.69999999999999929</v>
      </c>
      <c r="I34" s="46">
        <v>0</v>
      </c>
      <c r="J34" s="46">
        <v>0</v>
      </c>
      <c r="K34" s="46">
        <v>0</v>
      </c>
      <c r="L34" s="46">
        <v>0</v>
      </c>
      <c r="M34" s="46">
        <v>0.19999999999999929</v>
      </c>
      <c r="N34" s="46">
        <v>0.59999999999999787</v>
      </c>
      <c r="O34" s="46">
        <v>1</v>
      </c>
      <c r="P34" s="46">
        <v>2.6999999999999993</v>
      </c>
      <c r="Q34" s="46">
        <v>0.10000000000000142</v>
      </c>
      <c r="R34" s="46">
        <v>1.5</v>
      </c>
      <c r="S34" s="46">
        <v>1.4000000000000021</v>
      </c>
      <c r="T34" s="46">
        <v>0.30000000000000071</v>
      </c>
      <c r="U34" s="46">
        <v>0.19999999999999929</v>
      </c>
      <c r="V34" s="46">
        <v>0.60000000000000142</v>
      </c>
      <c r="W34" s="46">
        <v>0.89999999999999858</v>
      </c>
      <c r="X34" s="46">
        <v>0.19999999999999929</v>
      </c>
      <c r="Y34" s="46">
        <v>0.39999999999999858</v>
      </c>
      <c r="Z34" s="46">
        <v>1.2999999999999972</v>
      </c>
      <c r="AA34" s="46">
        <v>0.19999999999999929</v>
      </c>
      <c r="AB34" s="46">
        <v>1.8000000000000007</v>
      </c>
      <c r="AC34" s="46">
        <v>0.39999999999999858</v>
      </c>
      <c r="AD34" s="46">
        <v>0</v>
      </c>
      <c r="AE34" s="46">
        <v>1.0999999999999979</v>
      </c>
      <c r="AF34" s="46">
        <v>0.30000000000000071</v>
      </c>
      <c r="AG34" s="46">
        <v>1.9000000000000021</v>
      </c>
      <c r="AH34" s="46">
        <v>0.60000000000000142</v>
      </c>
      <c r="AI34" s="46">
        <v>0.30000000000000071</v>
      </c>
      <c r="AJ34" s="46">
        <v>23.9</v>
      </c>
    </row>
    <row r="35" spans="1:36" x14ac:dyDescent="0.25">
      <c r="A35" t="s">
        <v>117</v>
      </c>
      <c r="B35" s="46">
        <v>0.10000000000000142</v>
      </c>
      <c r="C35" s="46">
        <v>2</v>
      </c>
      <c r="D35" s="46">
        <v>0.60000000000000142</v>
      </c>
      <c r="E35" s="46">
        <v>0.5</v>
      </c>
      <c r="F35" s="46">
        <v>1.5999999999999979</v>
      </c>
      <c r="G35" s="46">
        <v>1</v>
      </c>
      <c r="H35" s="46">
        <v>3.7999999999999989</v>
      </c>
      <c r="I35" s="46">
        <v>0.19999999999999929</v>
      </c>
      <c r="J35" s="46">
        <v>0.30000000000000071</v>
      </c>
      <c r="K35" s="46">
        <v>0</v>
      </c>
      <c r="L35" s="46">
        <v>0.80000000000000071</v>
      </c>
      <c r="M35" s="46">
        <v>0.69999999999999929</v>
      </c>
      <c r="N35" s="46">
        <v>0.39999999999999858</v>
      </c>
      <c r="O35" s="46">
        <v>2.0999999999999979</v>
      </c>
      <c r="P35" s="46">
        <v>3.3000000000000007</v>
      </c>
      <c r="Q35" s="46">
        <v>1</v>
      </c>
      <c r="R35" s="46">
        <v>0.80000000000000071</v>
      </c>
      <c r="S35" s="46">
        <v>3.5</v>
      </c>
      <c r="T35" s="46">
        <v>0.5</v>
      </c>
      <c r="U35" s="46">
        <v>0.5</v>
      </c>
      <c r="V35" s="46">
        <v>1.3000000000000007</v>
      </c>
      <c r="W35" s="46">
        <v>2.6999999999999993</v>
      </c>
      <c r="X35" s="46">
        <v>0.19999999999999929</v>
      </c>
      <c r="Y35" s="46">
        <v>0.39999999999999858</v>
      </c>
      <c r="Z35" s="46">
        <v>1.1000000000000014</v>
      </c>
      <c r="AA35" s="46">
        <v>1</v>
      </c>
      <c r="AB35" s="46">
        <v>2.1000000000000014</v>
      </c>
      <c r="AC35" s="46">
        <v>0</v>
      </c>
      <c r="AD35" s="46">
        <v>0.39999999999999858</v>
      </c>
      <c r="AE35" s="46">
        <v>1.9000000000000021</v>
      </c>
      <c r="AF35" s="46">
        <v>0.89999999999999858</v>
      </c>
      <c r="AG35" s="46">
        <v>1.8000000000000007</v>
      </c>
      <c r="AH35" s="46">
        <v>0.69999999999999929</v>
      </c>
      <c r="AI35" s="46">
        <v>0.80000000000000071</v>
      </c>
      <c r="AJ35" s="46">
        <v>39</v>
      </c>
    </row>
    <row r="36" spans="1:36" x14ac:dyDescent="0.25">
      <c r="A36" t="s">
        <v>118</v>
      </c>
      <c r="B36" s="46">
        <v>0</v>
      </c>
      <c r="C36" s="46">
        <v>0.89999999999999858</v>
      </c>
      <c r="D36" s="46">
        <v>0</v>
      </c>
      <c r="E36" s="46">
        <v>0.19999999999999929</v>
      </c>
      <c r="F36" s="46">
        <v>0.60000000000000142</v>
      </c>
      <c r="G36" s="46">
        <v>0.30000000000000071</v>
      </c>
      <c r="H36" s="46">
        <v>1.6999999999999993</v>
      </c>
      <c r="I36" s="46">
        <v>0</v>
      </c>
      <c r="J36" s="46">
        <v>0</v>
      </c>
      <c r="K36" s="46">
        <v>0</v>
      </c>
      <c r="L36" s="46">
        <v>0.39999999999999858</v>
      </c>
      <c r="M36" s="46">
        <v>0</v>
      </c>
      <c r="N36" s="46">
        <v>0</v>
      </c>
      <c r="O36" s="46">
        <v>1.6999999999999993</v>
      </c>
      <c r="P36" s="46">
        <v>2</v>
      </c>
      <c r="Q36" s="46">
        <v>0.30000000000000071</v>
      </c>
      <c r="R36" s="46">
        <v>0</v>
      </c>
      <c r="S36" s="46">
        <v>1.8999999999999986</v>
      </c>
      <c r="T36" s="46">
        <v>0</v>
      </c>
      <c r="U36" s="46">
        <v>0</v>
      </c>
      <c r="V36" s="46">
        <v>0.19999999999999929</v>
      </c>
      <c r="W36" s="46">
        <v>0.60000000000000142</v>
      </c>
      <c r="X36" s="46">
        <v>0</v>
      </c>
      <c r="Y36" s="46">
        <v>0.69999999999999929</v>
      </c>
      <c r="Z36" s="46">
        <v>0.59999999999999787</v>
      </c>
      <c r="AA36" s="46">
        <v>0.60000000000000142</v>
      </c>
      <c r="AB36" s="46">
        <v>0.39999999999999858</v>
      </c>
      <c r="AC36" s="46">
        <v>0</v>
      </c>
      <c r="AD36" s="46">
        <v>0</v>
      </c>
      <c r="AE36" s="46">
        <v>1</v>
      </c>
      <c r="AF36" s="46">
        <v>0</v>
      </c>
      <c r="AG36" s="46">
        <v>0.69999999999999929</v>
      </c>
      <c r="AH36" s="46">
        <v>0</v>
      </c>
      <c r="AI36" s="46">
        <v>0</v>
      </c>
      <c r="AJ36" s="46">
        <v>14.799999999999994</v>
      </c>
    </row>
    <row r="37" spans="1:36" x14ac:dyDescent="0.25">
      <c r="A37" t="s">
        <v>119</v>
      </c>
      <c r="B37" s="46">
        <v>0</v>
      </c>
      <c r="C37" s="46">
        <v>0</v>
      </c>
      <c r="D37" s="46">
        <v>0</v>
      </c>
      <c r="E37" s="46">
        <v>0</v>
      </c>
      <c r="F37" s="46">
        <v>0</v>
      </c>
      <c r="G37" s="46">
        <v>0</v>
      </c>
      <c r="H37" s="46">
        <v>0</v>
      </c>
      <c r="I37" s="46">
        <v>0</v>
      </c>
      <c r="J37" s="46">
        <v>0</v>
      </c>
      <c r="K37" s="46">
        <v>0</v>
      </c>
      <c r="L37" s="46">
        <v>0</v>
      </c>
      <c r="M37" s="46">
        <v>0</v>
      </c>
      <c r="N37" s="46">
        <v>0</v>
      </c>
      <c r="O37" s="46">
        <v>0.10000000000000142</v>
      </c>
      <c r="P37" s="46">
        <v>0.10000000000000142</v>
      </c>
      <c r="Q37" s="46">
        <v>0</v>
      </c>
      <c r="R37" s="46">
        <v>0</v>
      </c>
      <c r="S37" s="46">
        <v>0</v>
      </c>
      <c r="T37" s="46">
        <v>0</v>
      </c>
      <c r="U37" s="46">
        <v>0</v>
      </c>
      <c r="V37" s="46">
        <v>0</v>
      </c>
      <c r="W37" s="46">
        <v>0</v>
      </c>
      <c r="X37" s="46">
        <v>0</v>
      </c>
      <c r="Y37" s="46">
        <v>0</v>
      </c>
      <c r="Z37" s="46">
        <v>0</v>
      </c>
      <c r="AA37" s="46">
        <v>0.10000000000000142</v>
      </c>
      <c r="AB37" s="46">
        <v>0</v>
      </c>
      <c r="AC37" s="46">
        <v>0</v>
      </c>
      <c r="AD37" s="46">
        <v>0</v>
      </c>
      <c r="AE37" s="46">
        <v>0</v>
      </c>
      <c r="AF37" s="46">
        <v>0</v>
      </c>
      <c r="AG37" s="46">
        <v>0</v>
      </c>
      <c r="AH37" s="46">
        <v>0</v>
      </c>
      <c r="AI37" s="46">
        <v>0</v>
      </c>
      <c r="AJ37" s="46">
        <v>0.30000000000000426</v>
      </c>
    </row>
    <row r="38" spans="1:36" x14ac:dyDescent="0.25">
      <c r="A38" t="s">
        <v>120</v>
      </c>
      <c r="B38" s="46">
        <v>0</v>
      </c>
      <c r="C38" s="46">
        <v>2.1999999999999993</v>
      </c>
      <c r="D38" s="46">
        <v>0.60000000000000142</v>
      </c>
      <c r="E38" s="46">
        <v>1</v>
      </c>
      <c r="F38" s="46">
        <v>0.69999999999999929</v>
      </c>
      <c r="G38" s="46">
        <v>0</v>
      </c>
      <c r="H38" s="46">
        <v>2.1999999999999993</v>
      </c>
      <c r="I38" s="46">
        <v>0</v>
      </c>
      <c r="J38" s="46">
        <v>0</v>
      </c>
      <c r="K38" s="46">
        <v>0</v>
      </c>
      <c r="L38" s="46">
        <v>0.10000000000000142</v>
      </c>
      <c r="M38" s="46">
        <v>0.5</v>
      </c>
      <c r="N38" s="46">
        <v>0</v>
      </c>
      <c r="O38" s="46">
        <v>1.1000000000000014</v>
      </c>
      <c r="P38" s="46">
        <v>2.3999999999999986</v>
      </c>
      <c r="Q38" s="46">
        <v>0</v>
      </c>
      <c r="R38" s="46">
        <v>0</v>
      </c>
      <c r="S38" s="46">
        <v>1.8999999999999986</v>
      </c>
      <c r="T38" s="46">
        <v>0.39999999999999858</v>
      </c>
      <c r="U38" s="46">
        <v>0</v>
      </c>
      <c r="V38" s="46">
        <v>0.80000000000000071</v>
      </c>
      <c r="W38" s="46">
        <v>0.60000000000000142</v>
      </c>
      <c r="X38" s="46">
        <v>0.39999999999999858</v>
      </c>
      <c r="Y38" s="46">
        <v>0.10000000000000142</v>
      </c>
      <c r="Z38" s="46">
        <v>0.60000000000000142</v>
      </c>
      <c r="AA38" s="46">
        <v>0</v>
      </c>
      <c r="AB38" s="46">
        <v>0.10000000000000142</v>
      </c>
      <c r="AC38" s="46">
        <v>0</v>
      </c>
      <c r="AD38" s="46">
        <v>0</v>
      </c>
      <c r="AE38" s="46">
        <v>1.5999999999999979</v>
      </c>
      <c r="AF38" s="46">
        <v>0.30000000000000071</v>
      </c>
      <c r="AG38" s="46">
        <v>1.3000000000000007</v>
      </c>
      <c r="AH38" s="46">
        <v>0</v>
      </c>
      <c r="AI38" s="46">
        <v>0.60000000000000142</v>
      </c>
      <c r="AJ38" s="46">
        <v>19.500000000000004</v>
      </c>
    </row>
    <row r="39" spans="1:36" x14ac:dyDescent="0.25">
      <c r="A39" t="s">
        <v>121</v>
      </c>
      <c r="B39" s="46">
        <v>3.8999999999999986</v>
      </c>
      <c r="C39" s="46">
        <v>3.8999999999999986</v>
      </c>
      <c r="D39" s="46">
        <v>5.8000000000000007</v>
      </c>
      <c r="E39" s="46">
        <v>4.3999999999999986</v>
      </c>
      <c r="F39" s="46">
        <v>2.5</v>
      </c>
      <c r="G39" s="46">
        <v>5.5</v>
      </c>
      <c r="H39" s="46">
        <v>6.1999999999999993</v>
      </c>
      <c r="I39" s="46">
        <v>5</v>
      </c>
      <c r="J39" s="46">
        <v>4.8000000000000007</v>
      </c>
      <c r="K39" s="46">
        <v>5.1000000000000014</v>
      </c>
      <c r="L39" s="46">
        <v>5.2000000000000028</v>
      </c>
      <c r="M39" s="46">
        <v>5.5</v>
      </c>
      <c r="N39" s="46">
        <v>0.69999999999999929</v>
      </c>
      <c r="O39" s="46">
        <v>5.7000000000000011</v>
      </c>
      <c r="P39" s="46">
        <v>4.5</v>
      </c>
      <c r="Q39" s="46">
        <v>4.7000000000000011</v>
      </c>
      <c r="R39" s="46">
        <v>3.8000000000000007</v>
      </c>
      <c r="S39" s="46">
        <v>5.0000000000000053</v>
      </c>
      <c r="T39" s="46">
        <v>4.6000000000000014</v>
      </c>
      <c r="U39" s="46">
        <v>4.4999999999999982</v>
      </c>
      <c r="V39" s="46">
        <v>3.1999999999999993</v>
      </c>
      <c r="W39" s="46">
        <v>4.8000000000000025</v>
      </c>
      <c r="X39" s="46">
        <v>2.3999999999999986</v>
      </c>
      <c r="Y39" s="46">
        <v>2.9999999999999964</v>
      </c>
      <c r="Z39" s="46">
        <v>1.8000000000000007</v>
      </c>
      <c r="AA39" s="46">
        <v>5.3999999999999968</v>
      </c>
      <c r="AB39" s="46">
        <v>2.8000000000000007</v>
      </c>
      <c r="AC39" s="46">
        <v>1.8000000000000007</v>
      </c>
      <c r="AD39" s="46">
        <v>5.0999999999999996</v>
      </c>
      <c r="AE39" s="46">
        <v>3.0999999999999979</v>
      </c>
      <c r="AF39" s="46">
        <v>3.5</v>
      </c>
      <c r="AG39" s="46">
        <v>0.69999999999999929</v>
      </c>
      <c r="AH39" s="46">
        <v>3.5999999999999996</v>
      </c>
      <c r="AI39" s="46">
        <v>3.6999999999999957</v>
      </c>
      <c r="AJ39" s="46">
        <v>136.19999999999996</v>
      </c>
    </row>
    <row r="40" spans="1:36" x14ac:dyDescent="0.25">
      <c r="A40" t="s">
        <v>122</v>
      </c>
      <c r="B40" s="46">
        <v>1.6000000000000014</v>
      </c>
      <c r="C40" s="46">
        <v>3.1999999999999993</v>
      </c>
      <c r="D40" s="46">
        <v>1.3999999999999986</v>
      </c>
      <c r="E40" s="46">
        <v>2.2999999999999972</v>
      </c>
      <c r="F40" s="46">
        <v>1.0999999999999979</v>
      </c>
      <c r="G40" s="46">
        <v>2.1000000000000014</v>
      </c>
      <c r="H40" s="46">
        <v>5.2000000000000028</v>
      </c>
      <c r="I40" s="46">
        <v>1.6000000000000014</v>
      </c>
      <c r="J40" s="46">
        <v>2.6999999999999993</v>
      </c>
      <c r="K40" s="46">
        <v>1.6000000000000014</v>
      </c>
      <c r="L40" s="46">
        <v>3.6000000000000014</v>
      </c>
      <c r="M40" s="46">
        <v>1.7999999999999972</v>
      </c>
      <c r="N40" s="46">
        <v>0.10000000000000142</v>
      </c>
      <c r="O40" s="46">
        <v>6.1999999999999993</v>
      </c>
      <c r="P40" s="46">
        <v>4.2999999999999989</v>
      </c>
      <c r="Q40" s="46">
        <v>3.3000000000000007</v>
      </c>
      <c r="R40" s="46">
        <v>1.6000000000000014</v>
      </c>
      <c r="S40" s="46">
        <v>5.3000000000000025</v>
      </c>
      <c r="T40" s="46">
        <v>2.7000000000000028</v>
      </c>
      <c r="U40" s="46">
        <v>1.5999999999999979</v>
      </c>
      <c r="V40" s="46">
        <v>3.7000000000000028</v>
      </c>
      <c r="W40" s="46">
        <v>4.1999999999999993</v>
      </c>
      <c r="X40" s="46">
        <v>0.69999999999999929</v>
      </c>
      <c r="Y40" s="46">
        <v>1.1000000000000014</v>
      </c>
      <c r="Z40" s="46">
        <v>3.1999999999999993</v>
      </c>
      <c r="AA40" s="46">
        <v>3.4999999999999982</v>
      </c>
      <c r="AB40" s="46">
        <v>1.3000000000000007</v>
      </c>
      <c r="AC40" s="46">
        <v>0.10000000000000142</v>
      </c>
      <c r="AD40" s="46">
        <v>2.1000000000000014</v>
      </c>
      <c r="AE40" s="46">
        <v>2.5999999999999979</v>
      </c>
      <c r="AF40" s="46">
        <v>0.60000000000000142</v>
      </c>
      <c r="AG40" s="46">
        <v>2.3000000000000043</v>
      </c>
      <c r="AH40" s="46">
        <v>1</v>
      </c>
      <c r="AI40" s="46">
        <v>1.3000000000000007</v>
      </c>
      <c r="AJ40" s="46">
        <v>80.999999999999986</v>
      </c>
    </row>
    <row r="41" spans="1:36" x14ac:dyDescent="0.25">
      <c r="A41" t="s">
        <v>123</v>
      </c>
      <c r="B41" s="46">
        <v>0</v>
      </c>
      <c r="C41" s="46">
        <v>0</v>
      </c>
      <c r="D41" s="46">
        <v>0</v>
      </c>
      <c r="E41" s="46">
        <v>0</v>
      </c>
      <c r="F41" s="46">
        <v>0</v>
      </c>
      <c r="G41" s="46">
        <v>0.39999999999999858</v>
      </c>
      <c r="H41" s="46">
        <v>0.5</v>
      </c>
      <c r="I41" s="46">
        <v>0</v>
      </c>
      <c r="J41" s="46">
        <v>0</v>
      </c>
      <c r="K41" s="46">
        <v>0</v>
      </c>
      <c r="L41" s="46">
        <v>0.30000000000000071</v>
      </c>
      <c r="M41" s="46">
        <v>0</v>
      </c>
      <c r="N41" s="46">
        <v>0</v>
      </c>
      <c r="O41" s="46">
        <v>0.39999999999999858</v>
      </c>
      <c r="P41" s="46">
        <v>0.19999999999999929</v>
      </c>
      <c r="Q41" s="46">
        <v>0.10000000000000142</v>
      </c>
      <c r="R41" s="46">
        <v>0</v>
      </c>
      <c r="S41" s="46">
        <v>0.5</v>
      </c>
      <c r="T41" s="46">
        <v>0.19999999999999929</v>
      </c>
      <c r="U41" s="46">
        <v>0</v>
      </c>
      <c r="V41" s="46">
        <v>0</v>
      </c>
      <c r="W41" s="46">
        <v>0</v>
      </c>
      <c r="X41" s="46">
        <v>0</v>
      </c>
      <c r="Y41" s="46">
        <v>0</v>
      </c>
      <c r="Z41" s="46">
        <v>0.19999999999999929</v>
      </c>
      <c r="AA41" s="46">
        <v>0.39999999999999858</v>
      </c>
      <c r="AB41" s="46">
        <v>0</v>
      </c>
      <c r="AC41" s="46">
        <v>0</v>
      </c>
      <c r="AD41" s="46">
        <v>0</v>
      </c>
      <c r="AE41" s="46">
        <v>0.60000000000000142</v>
      </c>
      <c r="AF41" s="46">
        <v>0.60000000000000142</v>
      </c>
      <c r="AG41" s="46">
        <v>0</v>
      </c>
      <c r="AH41" s="46">
        <v>0</v>
      </c>
      <c r="AI41" s="46">
        <v>0</v>
      </c>
      <c r="AJ41" s="46">
        <v>4.3999999999999986</v>
      </c>
    </row>
    <row r="42" spans="1:36" x14ac:dyDescent="0.25">
      <c r="A42" t="s">
        <v>124</v>
      </c>
      <c r="B42" s="46">
        <v>38.099999999999994</v>
      </c>
      <c r="C42" s="46">
        <v>37.200000000000003</v>
      </c>
      <c r="D42" s="46">
        <v>38.700000000000003</v>
      </c>
      <c r="E42" s="46">
        <v>39.799999999999997</v>
      </c>
      <c r="F42" s="46">
        <v>29.4</v>
      </c>
      <c r="G42" s="46">
        <v>43.7</v>
      </c>
      <c r="H42" s="46">
        <v>42.900000000000006</v>
      </c>
      <c r="I42" s="46">
        <v>40.199999999999996</v>
      </c>
      <c r="J42" s="46">
        <v>40.799999999999997</v>
      </c>
      <c r="K42" s="46">
        <v>39.800000000000004</v>
      </c>
      <c r="L42" s="46">
        <v>40</v>
      </c>
      <c r="M42" s="46">
        <v>40.1</v>
      </c>
      <c r="N42" s="46">
        <v>25.499999999999996</v>
      </c>
      <c r="O42" s="46">
        <v>42.599999999999994</v>
      </c>
      <c r="P42" s="46">
        <v>30.1</v>
      </c>
      <c r="Q42" s="46">
        <v>41.7</v>
      </c>
      <c r="R42" s="46">
        <v>27.3</v>
      </c>
      <c r="S42" s="46">
        <v>36.5</v>
      </c>
      <c r="T42" s="46">
        <v>37.700000000000003</v>
      </c>
      <c r="U42" s="46">
        <v>40.9</v>
      </c>
      <c r="V42" s="46">
        <v>36.700000000000003</v>
      </c>
      <c r="W42" s="46">
        <v>36.400000000000006</v>
      </c>
      <c r="X42" s="46">
        <v>33.700000000000003</v>
      </c>
      <c r="Y42" s="46">
        <v>35</v>
      </c>
      <c r="Z42" s="46">
        <v>28.499999999999996</v>
      </c>
      <c r="AA42" s="46">
        <v>45</v>
      </c>
      <c r="AB42" s="46">
        <v>23.400000000000002</v>
      </c>
      <c r="AC42" s="46">
        <v>25.7</v>
      </c>
      <c r="AD42" s="46">
        <v>38.200000000000003</v>
      </c>
      <c r="AE42" s="46">
        <v>34.299999999999997</v>
      </c>
      <c r="AF42" s="46">
        <v>36.6</v>
      </c>
      <c r="AG42" s="46">
        <v>28.9</v>
      </c>
      <c r="AH42" s="46">
        <v>32.5</v>
      </c>
      <c r="AI42" s="46">
        <v>38.700000000000003</v>
      </c>
      <c r="AJ42" s="46">
        <v>1226.6000000000001</v>
      </c>
    </row>
    <row r="43" spans="1:36" x14ac:dyDescent="0.25">
      <c r="A43" t="s">
        <v>125</v>
      </c>
      <c r="B43" s="46">
        <v>8</v>
      </c>
      <c r="C43" s="46">
        <v>10.700000000000003</v>
      </c>
      <c r="D43" s="46">
        <v>6.7999999999999989</v>
      </c>
      <c r="E43" s="46">
        <v>10.399999999999999</v>
      </c>
      <c r="F43" s="46">
        <v>6.8000000000000007</v>
      </c>
      <c r="G43" s="46">
        <v>9.6999999999999993</v>
      </c>
      <c r="H43" s="46">
        <v>14.599999999999998</v>
      </c>
      <c r="I43" s="46">
        <v>5.7000000000000028</v>
      </c>
      <c r="J43" s="46">
        <v>10.9</v>
      </c>
      <c r="K43" s="46">
        <v>8.5999999999999979</v>
      </c>
      <c r="L43" s="46">
        <v>15.7</v>
      </c>
      <c r="M43" s="46">
        <v>10.199999999999999</v>
      </c>
      <c r="N43" s="46">
        <v>2.1000000000000014</v>
      </c>
      <c r="O43" s="46">
        <v>15.200000000000001</v>
      </c>
      <c r="P43" s="46">
        <v>10.699999999999996</v>
      </c>
      <c r="Q43" s="46">
        <v>12.700000000000001</v>
      </c>
      <c r="R43" s="46">
        <v>9.3000000000000007</v>
      </c>
      <c r="S43" s="46">
        <v>14.399999999999999</v>
      </c>
      <c r="T43" s="46">
        <v>12.299999999999999</v>
      </c>
      <c r="U43" s="46">
        <v>8.5</v>
      </c>
      <c r="V43" s="46">
        <v>12.800000000000002</v>
      </c>
      <c r="W43" s="46">
        <v>12.099999999999998</v>
      </c>
      <c r="X43" s="46">
        <v>7.1999999999999975</v>
      </c>
      <c r="Y43" s="46">
        <v>5.8000000000000007</v>
      </c>
      <c r="Z43" s="46">
        <v>9.1999999999999993</v>
      </c>
      <c r="AA43" s="46">
        <v>12.600000000000001</v>
      </c>
      <c r="AB43" s="46">
        <v>7.1999999999999993</v>
      </c>
      <c r="AC43" s="46">
        <v>3.3999999999999986</v>
      </c>
      <c r="AD43" s="46">
        <v>8.8999999999999986</v>
      </c>
      <c r="AE43" s="46">
        <v>6.2000000000000028</v>
      </c>
      <c r="AF43" s="46">
        <v>5.6000000000000014</v>
      </c>
      <c r="AG43" s="46">
        <v>7.4999999999999964</v>
      </c>
      <c r="AH43" s="46">
        <v>3.5999999999999979</v>
      </c>
      <c r="AI43" s="46">
        <v>8.4000000000000057</v>
      </c>
      <c r="AJ43" s="46">
        <v>313.79999999999995</v>
      </c>
    </row>
    <row r="44" spans="1:36" x14ac:dyDescent="0.25">
      <c r="A44" t="s">
        <v>126</v>
      </c>
      <c r="B44" s="46">
        <v>30.5</v>
      </c>
      <c r="C44" s="46">
        <v>32.200000000000003</v>
      </c>
      <c r="D44" s="46">
        <v>31.800000000000004</v>
      </c>
      <c r="E44" s="46">
        <v>32.099999999999994</v>
      </c>
      <c r="F44" s="46">
        <v>27.400000000000006</v>
      </c>
      <c r="G44" s="46">
        <v>33.200000000000003</v>
      </c>
      <c r="H44" s="46">
        <v>35.799999999999997</v>
      </c>
      <c r="I44" s="46">
        <v>30.9</v>
      </c>
      <c r="J44" s="46">
        <v>31.900000000000002</v>
      </c>
      <c r="K44" s="46">
        <v>31.700000000000003</v>
      </c>
      <c r="L44" s="46">
        <v>33</v>
      </c>
      <c r="M44" s="46">
        <v>32.6</v>
      </c>
      <c r="N44" s="46">
        <v>25.999999999999996</v>
      </c>
      <c r="O44" s="46">
        <v>34.700000000000003</v>
      </c>
      <c r="P44" s="46">
        <v>28.5</v>
      </c>
      <c r="Q44" s="46">
        <v>32.199999999999996</v>
      </c>
      <c r="R44" s="46">
        <v>27.9</v>
      </c>
      <c r="S44" s="46">
        <v>32.300000000000004</v>
      </c>
      <c r="T44" s="46">
        <v>30.5</v>
      </c>
      <c r="U44" s="46">
        <v>33</v>
      </c>
      <c r="V44" s="46">
        <v>30.599999999999998</v>
      </c>
      <c r="W44" s="46">
        <v>33.1</v>
      </c>
      <c r="X44" s="46">
        <v>29.199999999999996</v>
      </c>
      <c r="Y44" s="46">
        <v>31.199999999999996</v>
      </c>
      <c r="Z44" s="46">
        <v>27.900000000000002</v>
      </c>
      <c r="AA44" s="46">
        <v>32.900000000000006</v>
      </c>
      <c r="AB44" s="46">
        <v>24.7</v>
      </c>
      <c r="AC44" s="46">
        <v>23.7</v>
      </c>
      <c r="AD44" s="46">
        <v>32.299999999999997</v>
      </c>
      <c r="AE44" s="46">
        <v>31.400000000000002</v>
      </c>
      <c r="AF44" s="46">
        <v>30.1</v>
      </c>
      <c r="AG44" s="46">
        <v>26.2</v>
      </c>
      <c r="AH44" s="46">
        <v>27.300000000000004</v>
      </c>
      <c r="AI44" s="46">
        <v>32.599999999999994</v>
      </c>
      <c r="AJ44" s="46">
        <v>1041.4000000000001</v>
      </c>
    </row>
    <row r="45" spans="1:36" x14ac:dyDescent="0.25">
      <c r="A45" t="s">
        <v>127</v>
      </c>
      <c r="B45" s="46">
        <v>5.6</v>
      </c>
      <c r="C45" s="46">
        <v>6</v>
      </c>
      <c r="D45" s="46">
        <v>5.8000000000000007</v>
      </c>
      <c r="E45" s="46">
        <v>6</v>
      </c>
      <c r="F45" s="46">
        <v>5.9</v>
      </c>
      <c r="G45" s="46">
        <v>6.4</v>
      </c>
      <c r="H45" s="46">
        <v>6.9</v>
      </c>
      <c r="I45" s="46">
        <v>5.4</v>
      </c>
      <c r="J45" s="46">
        <v>5.0999999999999996</v>
      </c>
      <c r="K45" s="46">
        <v>5.5</v>
      </c>
      <c r="L45" s="46">
        <v>6.3000000000000007</v>
      </c>
      <c r="M45" s="46">
        <v>5.9</v>
      </c>
      <c r="N45" s="46">
        <v>5.4</v>
      </c>
      <c r="O45" s="46">
        <v>6.6999999999999993</v>
      </c>
      <c r="P45" s="46">
        <v>6.4</v>
      </c>
      <c r="Q45" s="46">
        <v>6.3000000000000007</v>
      </c>
      <c r="R45" s="46">
        <v>6.6999999999999993</v>
      </c>
      <c r="S45" s="46">
        <v>6.5</v>
      </c>
      <c r="T45" s="46">
        <v>6.1999999999999993</v>
      </c>
      <c r="U45" s="46">
        <v>4.9000000000000004</v>
      </c>
      <c r="V45" s="46">
        <v>6.3000000000000007</v>
      </c>
      <c r="W45" s="46">
        <v>6.6999999999999993</v>
      </c>
      <c r="X45" s="46">
        <v>5.5</v>
      </c>
      <c r="Y45" s="46">
        <v>6.1999999999999993</v>
      </c>
      <c r="Z45" s="46">
        <v>6.4</v>
      </c>
      <c r="AA45" s="46">
        <v>6.3000000000000007</v>
      </c>
      <c r="AB45" s="46">
        <v>6.1999999999999993</v>
      </c>
      <c r="AC45" s="46">
        <v>4.1999999999999993</v>
      </c>
      <c r="AD45" s="46">
        <v>6</v>
      </c>
      <c r="AE45" s="46">
        <v>6.1</v>
      </c>
      <c r="AF45" s="46">
        <v>4.8000000000000007</v>
      </c>
      <c r="AG45" s="46">
        <v>6</v>
      </c>
      <c r="AH45" s="46">
        <v>4.5999999999999996</v>
      </c>
      <c r="AI45" s="46">
        <v>5.1999999999999993</v>
      </c>
      <c r="AJ45" s="46">
        <v>200.39999999999998</v>
      </c>
    </row>
    <row r="46" spans="1:36" x14ac:dyDescent="0.25">
      <c r="A46" t="s">
        <v>11</v>
      </c>
      <c r="B46" s="46">
        <v>1464.5999999999997</v>
      </c>
      <c r="C46" s="46">
        <v>1585.2000000000003</v>
      </c>
      <c r="D46" s="46">
        <v>1525.5999999999995</v>
      </c>
      <c r="E46" s="46">
        <v>1510.6</v>
      </c>
      <c r="F46" s="46">
        <v>1533.1</v>
      </c>
      <c r="G46" s="46">
        <v>1597.7</v>
      </c>
      <c r="H46" s="46">
        <v>1657.2</v>
      </c>
      <c r="I46" s="46">
        <v>1475.3000000000004</v>
      </c>
      <c r="J46" s="46">
        <v>1496.4000000000003</v>
      </c>
      <c r="K46" s="46">
        <v>1502.8999999999996</v>
      </c>
      <c r="L46" s="46">
        <v>1549.9999999999993</v>
      </c>
      <c r="M46" s="46">
        <v>1534.8</v>
      </c>
      <c r="N46" s="46">
        <v>1434.3999999999996</v>
      </c>
      <c r="O46" s="46">
        <v>1623.4999999999998</v>
      </c>
      <c r="P46" s="46">
        <v>1632.0999999999997</v>
      </c>
      <c r="Q46" s="46">
        <v>1553.7</v>
      </c>
      <c r="R46" s="46">
        <v>1554.4999999999993</v>
      </c>
      <c r="S46" s="46">
        <v>1640.5000000000002</v>
      </c>
      <c r="T46" s="46">
        <v>1532.6000000000004</v>
      </c>
      <c r="U46" s="46">
        <v>1531.1000000000001</v>
      </c>
      <c r="V46" s="46">
        <v>1558.8</v>
      </c>
      <c r="W46" s="46">
        <v>1626.8999999999999</v>
      </c>
      <c r="X46" s="46">
        <v>1465.6000000000008</v>
      </c>
      <c r="Y46" s="46">
        <v>1484.1000000000001</v>
      </c>
      <c r="Z46" s="46">
        <v>1586.3000000000002</v>
      </c>
      <c r="AA46" s="46">
        <v>1569.3</v>
      </c>
      <c r="AB46" s="46">
        <v>1546.8000000000002</v>
      </c>
      <c r="AC46" s="46">
        <v>1456.6</v>
      </c>
      <c r="AD46" s="46">
        <v>1511.8</v>
      </c>
      <c r="AE46" s="46">
        <v>1519.9999999999998</v>
      </c>
      <c r="AF46" s="46">
        <v>1453.4999999999993</v>
      </c>
      <c r="AG46" s="46">
        <v>1518.1</v>
      </c>
      <c r="AH46" s="46">
        <v>1475.2999999999995</v>
      </c>
      <c r="AI46" s="46">
        <v>1512.2000000000003</v>
      </c>
      <c r="AJ46" s="46">
        <v>52221.10000000002</v>
      </c>
    </row>
  </sheetData>
  <pageMargins left="0.7" right="0.7" top="0.75" bottom="0.75" header="0.3" footer="0.3"/>
  <pageSetup paperSize="9" orientation="portrait"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C93F1-E557-4A49-BAED-50D707C2F21A}">
  <sheetPr codeName="Blad12"/>
  <dimension ref="A1:AJ15"/>
  <sheetViews>
    <sheetView showGridLines="0" workbookViewId="0">
      <selection activeCell="A2" sqref="A2"/>
    </sheetView>
  </sheetViews>
  <sheetFormatPr defaultRowHeight="15" x14ac:dyDescent="0.25"/>
  <cols>
    <col min="1" max="1" width="15.5703125" bestFit="1" customWidth="1"/>
    <col min="2" max="35" width="19.28515625" bestFit="1" customWidth="1"/>
    <col min="36" max="36" width="10" bestFit="1" customWidth="1"/>
    <col min="37" max="37" width="10.140625" bestFit="1" customWidth="1"/>
    <col min="38" max="69" width="32.28515625" bestFit="1" customWidth="1"/>
    <col min="70" max="70" width="38.42578125" bestFit="1" customWidth="1"/>
    <col min="71" max="71" width="25.7109375" bestFit="1" customWidth="1"/>
  </cols>
  <sheetData>
    <row r="1" spans="1:36" x14ac:dyDescent="0.25">
      <c r="A1" s="29" t="str">
        <f>"Graaddagen "&amp; YEAR(jaar_zip!J2)</f>
        <v>Graaddagen 2024</v>
      </c>
    </row>
    <row r="2" spans="1:36" x14ac:dyDescent="0.25">
      <c r="A2" t="s">
        <v>76</v>
      </c>
    </row>
    <row r="4" spans="1:36" x14ac:dyDescent="0.25">
      <c r="A4" s="4" t="s">
        <v>53</v>
      </c>
      <c r="B4" s="4" t="s">
        <v>142</v>
      </c>
    </row>
    <row r="5" spans="1:36" x14ac:dyDescent="0.25">
      <c r="A5" s="4" t="s">
        <v>64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v>1</v>
      </c>
      <c r="B6" s="46">
        <v>449.7</v>
      </c>
      <c r="C6" s="46">
        <v>434.50000000000006</v>
      </c>
      <c r="D6" s="46">
        <v>445</v>
      </c>
      <c r="E6" s="46">
        <v>437.4</v>
      </c>
      <c r="F6" s="46">
        <v>403.69999999999987</v>
      </c>
      <c r="G6" s="46">
        <v>463.5</v>
      </c>
      <c r="H6" s="46">
        <v>461.19999999999993</v>
      </c>
      <c r="I6" s="46">
        <v>450.30000000000007</v>
      </c>
      <c r="J6" s="46">
        <v>459.1</v>
      </c>
      <c r="K6" s="46">
        <v>446.8</v>
      </c>
      <c r="L6" s="46">
        <v>450.2000000000001</v>
      </c>
      <c r="M6" s="46">
        <v>450.59999999999991</v>
      </c>
      <c r="N6" s="46">
        <v>400.59999999999997</v>
      </c>
      <c r="O6" s="46">
        <v>459.9</v>
      </c>
      <c r="P6" s="46">
        <v>418</v>
      </c>
      <c r="Q6" s="46">
        <v>460.00000000000011</v>
      </c>
      <c r="R6" s="46">
        <v>434.39999999999986</v>
      </c>
      <c r="S6" s="46">
        <v>444</v>
      </c>
      <c r="T6" s="46">
        <v>444.8</v>
      </c>
      <c r="U6" s="46">
        <v>463.8</v>
      </c>
      <c r="V6" s="46">
        <v>450.40000000000003</v>
      </c>
      <c r="W6" s="46">
        <v>464.70000000000005</v>
      </c>
      <c r="X6" s="46">
        <v>423.7</v>
      </c>
      <c r="Y6" s="46">
        <v>423.2</v>
      </c>
      <c r="Z6" s="46">
        <v>449</v>
      </c>
      <c r="AA6" s="46">
        <v>459</v>
      </c>
      <c r="AB6" s="46">
        <v>400.59999999999997</v>
      </c>
      <c r="AC6" s="46">
        <v>410.79999999999995</v>
      </c>
      <c r="AD6" s="46">
        <v>452.7</v>
      </c>
      <c r="AE6" s="46">
        <v>417.49999999999989</v>
      </c>
      <c r="AF6" s="46">
        <v>427.59999999999991</v>
      </c>
      <c r="AG6" s="46">
        <v>403.69999999999993</v>
      </c>
      <c r="AH6" s="46">
        <v>420</v>
      </c>
      <c r="AI6" s="46">
        <v>437.29999999999995</v>
      </c>
      <c r="AJ6" s="46">
        <v>14917.7</v>
      </c>
    </row>
    <row r="7" spans="1:36" x14ac:dyDescent="0.25">
      <c r="A7">
        <v>2</v>
      </c>
      <c r="B7" s="46">
        <v>285.59999999999997</v>
      </c>
      <c r="C7" s="46">
        <v>297.30000000000007</v>
      </c>
      <c r="D7" s="46">
        <v>286.19999999999993</v>
      </c>
      <c r="E7" s="46">
        <v>284.70000000000005</v>
      </c>
      <c r="F7" s="46">
        <v>297.10000000000002</v>
      </c>
      <c r="G7" s="46">
        <v>302.3</v>
      </c>
      <c r="H7" s="46">
        <v>312.7</v>
      </c>
      <c r="I7" s="46">
        <v>280.3</v>
      </c>
      <c r="J7" s="46">
        <v>282.89999999999998</v>
      </c>
      <c r="K7" s="46">
        <v>279.5</v>
      </c>
      <c r="L7" s="46">
        <v>296.70000000000005</v>
      </c>
      <c r="M7" s="46">
        <v>285.5</v>
      </c>
      <c r="N7" s="46">
        <v>277.39999999999998</v>
      </c>
      <c r="O7" s="46">
        <v>306.00000000000006</v>
      </c>
      <c r="P7" s="46">
        <v>314.59999999999997</v>
      </c>
      <c r="Q7" s="46">
        <v>297.79999999999995</v>
      </c>
      <c r="R7" s="46">
        <v>308.20000000000005</v>
      </c>
      <c r="S7" s="46">
        <v>308.90000000000003</v>
      </c>
      <c r="T7" s="46">
        <v>291.5</v>
      </c>
      <c r="U7" s="46">
        <v>290.20000000000005</v>
      </c>
      <c r="V7" s="46">
        <v>299.39999999999998</v>
      </c>
      <c r="W7" s="46">
        <v>311.89999999999998</v>
      </c>
      <c r="X7" s="46">
        <v>277.5</v>
      </c>
      <c r="Y7" s="46">
        <v>283.19999999999993</v>
      </c>
      <c r="Z7" s="46">
        <v>314.60000000000002</v>
      </c>
      <c r="AA7" s="46">
        <v>299.39999999999992</v>
      </c>
      <c r="AB7" s="46">
        <v>307.30000000000007</v>
      </c>
      <c r="AC7" s="46">
        <v>282.39999999999992</v>
      </c>
      <c r="AD7" s="46">
        <v>288.99999999999994</v>
      </c>
      <c r="AE7" s="46">
        <v>280.3</v>
      </c>
      <c r="AF7" s="46">
        <v>264.29999999999995</v>
      </c>
      <c r="AG7" s="46">
        <v>294.09999999999997</v>
      </c>
      <c r="AH7" s="46">
        <v>273.10000000000002</v>
      </c>
      <c r="AI7" s="46">
        <v>272.59999999999997</v>
      </c>
      <c r="AJ7" s="46">
        <v>9934.4999999999982</v>
      </c>
    </row>
    <row r="8" spans="1:36" x14ac:dyDescent="0.25">
      <c r="A8">
        <v>3</v>
      </c>
      <c r="B8" s="46">
        <v>270.60000000000002</v>
      </c>
      <c r="C8" s="46">
        <v>294.10000000000002</v>
      </c>
      <c r="D8" s="46">
        <v>281.80000000000007</v>
      </c>
      <c r="E8" s="46">
        <v>280.49999999999994</v>
      </c>
      <c r="F8" s="46">
        <v>295.89999999999998</v>
      </c>
      <c r="G8" s="46">
        <v>294.3</v>
      </c>
      <c r="H8" s="46">
        <v>311.00000000000006</v>
      </c>
      <c r="I8" s="46">
        <v>267.59999999999997</v>
      </c>
      <c r="J8" s="46">
        <v>273.3</v>
      </c>
      <c r="K8" s="46">
        <v>276.60000000000002</v>
      </c>
      <c r="L8" s="46">
        <v>294.70000000000005</v>
      </c>
      <c r="M8" s="46">
        <v>283.5</v>
      </c>
      <c r="N8" s="46">
        <v>277.70000000000005</v>
      </c>
      <c r="O8" s="46">
        <v>306.8</v>
      </c>
      <c r="P8" s="46">
        <v>317.20000000000005</v>
      </c>
      <c r="Q8" s="46">
        <v>291.10000000000002</v>
      </c>
      <c r="R8" s="46">
        <v>309.8</v>
      </c>
      <c r="S8" s="46">
        <v>309.19999999999993</v>
      </c>
      <c r="T8" s="46">
        <v>289.7</v>
      </c>
      <c r="U8" s="46">
        <v>272.29999999999995</v>
      </c>
      <c r="V8" s="46">
        <v>295.00000000000011</v>
      </c>
      <c r="W8" s="46">
        <v>311.2000000000001</v>
      </c>
      <c r="X8" s="46">
        <v>278.10000000000002</v>
      </c>
      <c r="Y8" s="46">
        <v>282.70000000000005</v>
      </c>
      <c r="Z8" s="46">
        <v>310.5</v>
      </c>
      <c r="AA8" s="46">
        <v>292.2</v>
      </c>
      <c r="AB8" s="46">
        <v>304.89999999999998</v>
      </c>
      <c r="AC8" s="46">
        <v>280.8</v>
      </c>
      <c r="AD8" s="46">
        <v>282.00000000000006</v>
      </c>
      <c r="AE8" s="46">
        <v>284.7999999999999</v>
      </c>
      <c r="AF8" s="46">
        <v>273.50000000000006</v>
      </c>
      <c r="AG8" s="46">
        <v>290</v>
      </c>
      <c r="AH8" s="46">
        <v>280.19999999999993</v>
      </c>
      <c r="AI8" s="46">
        <v>283.09999999999997</v>
      </c>
      <c r="AJ8" s="46">
        <v>9846.7000000000007</v>
      </c>
    </row>
    <row r="9" spans="1:36" x14ac:dyDescent="0.25">
      <c r="A9">
        <v>4</v>
      </c>
      <c r="B9" s="46">
        <v>204.20000000000002</v>
      </c>
      <c r="C9" s="46">
        <v>240.99999999999997</v>
      </c>
      <c r="D9" s="46">
        <v>223.7</v>
      </c>
      <c r="E9" s="46">
        <v>217.1</v>
      </c>
      <c r="F9" s="46">
        <v>237.50000000000003</v>
      </c>
      <c r="G9" s="46">
        <v>226.90000000000003</v>
      </c>
      <c r="H9" s="46">
        <v>237.90000000000003</v>
      </c>
      <c r="I9" s="46">
        <v>207.59999999999994</v>
      </c>
      <c r="J9" s="46">
        <v>211.1</v>
      </c>
      <c r="K9" s="46">
        <v>210.49999999999997</v>
      </c>
      <c r="L9" s="46">
        <v>219.19999999999996</v>
      </c>
      <c r="M9" s="46">
        <v>221.7</v>
      </c>
      <c r="N9" s="46">
        <v>210.70000000000005</v>
      </c>
      <c r="O9" s="46">
        <v>232.70000000000002</v>
      </c>
      <c r="P9" s="46">
        <v>246.1</v>
      </c>
      <c r="Q9" s="46">
        <v>221.00000000000006</v>
      </c>
      <c r="R9" s="46">
        <v>227.99999999999997</v>
      </c>
      <c r="S9" s="46">
        <v>244</v>
      </c>
      <c r="T9" s="46">
        <v>222.50000000000003</v>
      </c>
      <c r="U9" s="46">
        <v>216.29999999999998</v>
      </c>
      <c r="V9" s="46">
        <v>226.3</v>
      </c>
      <c r="W9" s="46">
        <v>232.7</v>
      </c>
      <c r="X9" s="46">
        <v>214.4</v>
      </c>
      <c r="Y9" s="46">
        <v>219.9</v>
      </c>
      <c r="Z9" s="46">
        <v>239.20000000000002</v>
      </c>
      <c r="AA9" s="46">
        <v>221.7</v>
      </c>
      <c r="AB9" s="46">
        <v>241.9</v>
      </c>
      <c r="AC9" s="46">
        <v>221.4</v>
      </c>
      <c r="AD9" s="46">
        <v>211.2</v>
      </c>
      <c r="AE9" s="46">
        <v>225.7</v>
      </c>
      <c r="AF9" s="46">
        <v>204.10000000000002</v>
      </c>
      <c r="AG9" s="46">
        <v>230.39999999999998</v>
      </c>
      <c r="AH9" s="46">
        <v>212.39999999999998</v>
      </c>
      <c r="AI9" s="46">
        <v>212.40000000000003</v>
      </c>
      <c r="AJ9" s="46">
        <v>7593.3999999999969</v>
      </c>
    </row>
    <row r="10" spans="1:36" x14ac:dyDescent="0.25">
      <c r="A10">
        <v>5</v>
      </c>
      <c r="B10" s="46">
        <v>78.299999999999983</v>
      </c>
      <c r="C10" s="46">
        <v>91.899999999999977</v>
      </c>
      <c r="D10" s="46">
        <v>83.899999999999991</v>
      </c>
      <c r="E10" s="46">
        <v>82.600000000000009</v>
      </c>
      <c r="F10" s="46">
        <v>97.9</v>
      </c>
      <c r="G10" s="46">
        <v>89.7</v>
      </c>
      <c r="H10" s="46">
        <v>82.600000000000009</v>
      </c>
      <c r="I10" s="46">
        <v>83.000000000000014</v>
      </c>
      <c r="J10" s="46">
        <v>82.1</v>
      </c>
      <c r="K10" s="46">
        <v>89.500000000000014</v>
      </c>
      <c r="L10" s="46">
        <v>75.899999999999977</v>
      </c>
      <c r="M10" s="46">
        <v>85.6</v>
      </c>
      <c r="N10" s="46">
        <v>102.59999999999997</v>
      </c>
      <c r="O10" s="46">
        <v>78.700000000000017</v>
      </c>
      <c r="P10" s="46">
        <v>103.70000000000002</v>
      </c>
      <c r="Q10" s="46">
        <v>78.099999999999994</v>
      </c>
      <c r="R10" s="46">
        <v>79.3</v>
      </c>
      <c r="S10" s="46">
        <v>90.3</v>
      </c>
      <c r="T10" s="46">
        <v>76.899999999999991</v>
      </c>
      <c r="U10" s="46">
        <v>95.799999999999983</v>
      </c>
      <c r="V10" s="46">
        <v>72.5</v>
      </c>
      <c r="W10" s="46">
        <v>78.900000000000006</v>
      </c>
      <c r="X10" s="46">
        <v>86.3</v>
      </c>
      <c r="Y10" s="46">
        <v>80.5</v>
      </c>
      <c r="Z10" s="46">
        <v>79.3</v>
      </c>
      <c r="AA10" s="46">
        <v>79.2</v>
      </c>
      <c r="AB10" s="46">
        <v>100.1</v>
      </c>
      <c r="AC10" s="46">
        <v>104.19999999999997</v>
      </c>
      <c r="AD10" s="46">
        <v>81.2</v>
      </c>
      <c r="AE10" s="46">
        <v>98.799999999999955</v>
      </c>
      <c r="AF10" s="46">
        <v>96.40000000000002</v>
      </c>
      <c r="AG10" s="46">
        <v>106.10000000000001</v>
      </c>
      <c r="AH10" s="46">
        <v>104.6</v>
      </c>
      <c r="AI10" s="46">
        <v>102.3</v>
      </c>
      <c r="AJ10" s="46">
        <v>2998.7999999999997</v>
      </c>
    </row>
    <row r="11" spans="1:36" x14ac:dyDescent="0.25">
      <c r="A11">
        <v>6</v>
      </c>
      <c r="B11" s="46">
        <v>66.099999999999994</v>
      </c>
      <c r="C11" s="46">
        <v>95.100000000000009</v>
      </c>
      <c r="D11" s="46">
        <v>83.199999999999989</v>
      </c>
      <c r="E11" s="46">
        <v>83.600000000000009</v>
      </c>
      <c r="F11" s="46">
        <v>95.000000000000028</v>
      </c>
      <c r="G11" s="46">
        <v>86.59999999999998</v>
      </c>
      <c r="H11" s="46">
        <v>97.8</v>
      </c>
      <c r="I11" s="46">
        <v>71.599999999999994</v>
      </c>
      <c r="J11" s="46">
        <v>67.100000000000009</v>
      </c>
      <c r="K11" s="46">
        <v>78.59999999999998</v>
      </c>
      <c r="L11" s="46">
        <v>79</v>
      </c>
      <c r="M11" s="46">
        <v>82</v>
      </c>
      <c r="N11" s="46">
        <v>79.599999999999994</v>
      </c>
      <c r="O11" s="46">
        <v>88.9</v>
      </c>
      <c r="P11" s="46">
        <v>104.79999999999998</v>
      </c>
      <c r="Q11" s="46">
        <v>74.09999999999998</v>
      </c>
      <c r="R11" s="46">
        <v>86.699999999999989</v>
      </c>
      <c r="S11" s="46">
        <v>101.50000000000003</v>
      </c>
      <c r="T11" s="46">
        <v>83.000000000000028</v>
      </c>
      <c r="U11" s="46">
        <v>73.299999999999983</v>
      </c>
      <c r="V11" s="46">
        <v>88.600000000000009</v>
      </c>
      <c r="W11" s="46">
        <v>94.399999999999977</v>
      </c>
      <c r="X11" s="46">
        <v>79.8</v>
      </c>
      <c r="Y11" s="46">
        <v>82.800000000000011</v>
      </c>
      <c r="Z11" s="46">
        <v>86.399999999999977</v>
      </c>
      <c r="AA11" s="46">
        <v>80.699999999999974</v>
      </c>
      <c r="AB11" s="46">
        <v>92.09999999999998</v>
      </c>
      <c r="AC11" s="46">
        <v>74.800000000000011</v>
      </c>
      <c r="AD11" s="46">
        <v>75.600000000000009</v>
      </c>
      <c r="AE11" s="46">
        <v>93</v>
      </c>
      <c r="AF11" s="46">
        <v>78.199999999999974</v>
      </c>
      <c r="AG11" s="46">
        <v>91.30000000000004</v>
      </c>
      <c r="AH11" s="46">
        <v>83.300000000000011</v>
      </c>
      <c r="AI11" s="46">
        <v>84.999999999999972</v>
      </c>
      <c r="AJ11" s="46">
        <v>2863.6</v>
      </c>
    </row>
    <row r="12" spans="1:36" x14ac:dyDescent="0.25">
      <c r="A12">
        <v>7</v>
      </c>
      <c r="B12" s="46">
        <v>22.400000000000002</v>
      </c>
      <c r="C12" s="46">
        <v>35</v>
      </c>
      <c r="D12" s="46">
        <v>30.899999999999995</v>
      </c>
      <c r="E12" s="46">
        <v>28.500000000000004</v>
      </c>
      <c r="F12" s="46">
        <v>31.599999999999998</v>
      </c>
      <c r="G12" s="46">
        <v>33.099999999999994</v>
      </c>
      <c r="H12" s="46">
        <v>38.199999999999989</v>
      </c>
      <c r="I12" s="46">
        <v>26.099999999999994</v>
      </c>
      <c r="J12" s="46">
        <v>24.6</v>
      </c>
      <c r="K12" s="46">
        <v>29.1</v>
      </c>
      <c r="L12" s="46">
        <v>29.7</v>
      </c>
      <c r="M12" s="46">
        <v>29.299999999999994</v>
      </c>
      <c r="N12" s="46">
        <v>25.999999999999996</v>
      </c>
      <c r="O12" s="46">
        <v>36.299999999999997</v>
      </c>
      <c r="P12" s="46">
        <v>38.500000000000007</v>
      </c>
      <c r="Q12" s="46">
        <v>30.299999999999997</v>
      </c>
      <c r="R12" s="46">
        <v>31.499999999999996</v>
      </c>
      <c r="S12" s="46">
        <v>38.300000000000011</v>
      </c>
      <c r="T12" s="46">
        <v>29.599999999999998</v>
      </c>
      <c r="U12" s="46">
        <v>25.999999999999996</v>
      </c>
      <c r="V12" s="46">
        <v>32.299999999999997</v>
      </c>
      <c r="W12" s="46">
        <v>34.6</v>
      </c>
      <c r="X12" s="46">
        <v>26.700000000000003</v>
      </c>
      <c r="Y12" s="46">
        <v>28.699999999999992</v>
      </c>
      <c r="Z12" s="46">
        <v>28.9</v>
      </c>
      <c r="AA12" s="46">
        <v>30.299999999999997</v>
      </c>
      <c r="AB12" s="46">
        <v>33.800000000000004</v>
      </c>
      <c r="AC12" s="46">
        <v>23.299999999999997</v>
      </c>
      <c r="AD12" s="46">
        <v>27.499999999999993</v>
      </c>
      <c r="AE12" s="46">
        <v>33</v>
      </c>
      <c r="AF12" s="46">
        <v>27.3</v>
      </c>
      <c r="AG12" s="46">
        <v>28.900000000000002</v>
      </c>
      <c r="AH12" s="46">
        <v>29.099999999999998</v>
      </c>
      <c r="AI12" s="46">
        <v>29</v>
      </c>
      <c r="AJ12" s="46">
        <v>1028.4000000000001</v>
      </c>
    </row>
    <row r="13" spans="1:36" x14ac:dyDescent="0.25">
      <c r="A13">
        <v>8</v>
      </c>
      <c r="B13" s="46">
        <v>5.5</v>
      </c>
      <c r="C13" s="46">
        <v>10.199999999999996</v>
      </c>
      <c r="D13" s="46">
        <v>7.8000000000000007</v>
      </c>
      <c r="E13" s="46">
        <v>7.899999999999995</v>
      </c>
      <c r="F13" s="46">
        <v>4.8999999999999986</v>
      </c>
      <c r="G13" s="46">
        <v>7.9000000000000021</v>
      </c>
      <c r="H13" s="46">
        <v>15.100000000000001</v>
      </c>
      <c r="I13" s="46">
        <v>6.6000000000000014</v>
      </c>
      <c r="J13" s="46">
        <v>7.5</v>
      </c>
      <c r="K13" s="46">
        <v>6.7000000000000028</v>
      </c>
      <c r="L13" s="46">
        <v>9.3000000000000043</v>
      </c>
      <c r="M13" s="46">
        <v>7.7999999999999972</v>
      </c>
      <c r="N13" s="46">
        <v>0.80000000000000071</v>
      </c>
      <c r="O13" s="46">
        <v>14.600000000000003</v>
      </c>
      <c r="P13" s="46">
        <v>13.299999999999999</v>
      </c>
      <c r="Q13" s="46">
        <v>8.3000000000000025</v>
      </c>
      <c r="R13" s="46">
        <v>5.4000000000000021</v>
      </c>
      <c r="S13" s="46">
        <v>14.100000000000005</v>
      </c>
      <c r="T13" s="46">
        <v>7.7000000000000028</v>
      </c>
      <c r="U13" s="46">
        <v>6.0999999999999961</v>
      </c>
      <c r="V13" s="46">
        <v>7.9000000000000021</v>
      </c>
      <c r="W13" s="46">
        <v>10.200000000000005</v>
      </c>
      <c r="X13" s="46">
        <v>3.4999999999999964</v>
      </c>
      <c r="Y13" s="46">
        <v>4.8999999999999986</v>
      </c>
      <c r="Z13" s="46">
        <v>6.1999999999999993</v>
      </c>
      <c r="AA13" s="46">
        <v>9.5999999999999979</v>
      </c>
      <c r="AB13" s="46">
        <v>4.6000000000000014</v>
      </c>
      <c r="AC13" s="46">
        <v>1.9000000000000021</v>
      </c>
      <c r="AD13" s="46">
        <v>7.2000000000000011</v>
      </c>
      <c r="AE13" s="46">
        <v>8.2999999999999936</v>
      </c>
      <c r="AF13" s="46">
        <v>4.4000000000000021</v>
      </c>
      <c r="AG13" s="46">
        <v>5.0000000000000036</v>
      </c>
      <c r="AH13" s="46">
        <v>4.5999999999999996</v>
      </c>
      <c r="AI13" s="46">
        <v>5.5999999999999979</v>
      </c>
      <c r="AJ13" s="46">
        <v>251.4</v>
      </c>
    </row>
    <row r="14" spans="1:36" x14ac:dyDescent="0.25">
      <c r="A14">
        <v>9</v>
      </c>
      <c r="B14" s="46">
        <v>82.199999999999989</v>
      </c>
      <c r="C14" s="46">
        <v>86.100000000000009</v>
      </c>
      <c r="D14" s="46">
        <v>83.100000000000009</v>
      </c>
      <c r="E14" s="46">
        <v>88.3</v>
      </c>
      <c r="F14" s="46">
        <v>69.499999999999986</v>
      </c>
      <c r="G14" s="46">
        <v>93.399999999999991</v>
      </c>
      <c r="H14" s="46">
        <v>100.70000000000002</v>
      </c>
      <c r="I14" s="46">
        <v>82.200000000000017</v>
      </c>
      <c r="J14" s="46">
        <v>88.7</v>
      </c>
      <c r="K14" s="46">
        <v>85.6</v>
      </c>
      <c r="L14" s="46">
        <v>95.3</v>
      </c>
      <c r="M14" s="46">
        <v>88.8</v>
      </c>
      <c r="N14" s="46">
        <v>58.999999999999993</v>
      </c>
      <c r="O14" s="46">
        <v>99.600000000000009</v>
      </c>
      <c r="P14" s="46">
        <v>75.899999999999991</v>
      </c>
      <c r="Q14" s="46">
        <v>93.000000000000014</v>
      </c>
      <c r="R14" s="46">
        <v>71.199999999999989</v>
      </c>
      <c r="S14" s="46">
        <v>90.199999999999989</v>
      </c>
      <c r="T14" s="46">
        <v>86.899999999999991</v>
      </c>
      <c r="U14" s="46">
        <v>87.300000000000026</v>
      </c>
      <c r="V14" s="46">
        <v>86.4</v>
      </c>
      <c r="W14" s="46">
        <v>88.3</v>
      </c>
      <c r="X14" s="46">
        <v>75.600000000000023</v>
      </c>
      <c r="Y14" s="46">
        <v>78.200000000000017</v>
      </c>
      <c r="Z14" s="46">
        <v>72.200000000000017</v>
      </c>
      <c r="AA14" s="46">
        <v>97.2</v>
      </c>
      <c r="AB14" s="46">
        <v>61.500000000000014</v>
      </c>
      <c r="AC14" s="46">
        <v>57</v>
      </c>
      <c r="AD14" s="46">
        <v>85.399999999999991</v>
      </c>
      <c r="AE14" s="46">
        <v>78.59999999999998</v>
      </c>
      <c r="AF14" s="46">
        <v>77.7</v>
      </c>
      <c r="AG14" s="46">
        <v>68.599999999999994</v>
      </c>
      <c r="AH14" s="46">
        <v>68</v>
      </c>
      <c r="AI14" s="46">
        <v>84.9</v>
      </c>
      <c r="AJ14" s="46">
        <v>2786.6</v>
      </c>
    </row>
    <row r="15" spans="1:36" x14ac:dyDescent="0.25">
      <c r="A15" t="s">
        <v>11</v>
      </c>
      <c r="B15" s="46">
        <v>1464.6</v>
      </c>
      <c r="C15" s="46">
        <v>1585.2</v>
      </c>
      <c r="D15" s="46">
        <v>1525.6000000000001</v>
      </c>
      <c r="E15" s="46">
        <v>1510.5999999999997</v>
      </c>
      <c r="F15" s="46">
        <v>1533.1000000000001</v>
      </c>
      <c r="G15" s="46">
        <v>1597.7</v>
      </c>
      <c r="H15" s="46">
        <v>1657.1999999999998</v>
      </c>
      <c r="I15" s="46">
        <v>1475.2999999999997</v>
      </c>
      <c r="J15" s="46">
        <v>1496.3999999999996</v>
      </c>
      <c r="K15" s="46">
        <v>1502.8999999999996</v>
      </c>
      <c r="L15" s="46">
        <v>1550.0000000000002</v>
      </c>
      <c r="M15" s="46">
        <v>1534.7999999999997</v>
      </c>
      <c r="N15" s="46">
        <v>1434.3999999999999</v>
      </c>
      <c r="O15" s="46">
        <v>1623.5</v>
      </c>
      <c r="P15" s="46">
        <v>1632.1</v>
      </c>
      <c r="Q15" s="46">
        <v>1553.6999999999998</v>
      </c>
      <c r="R15" s="46">
        <v>1554.5</v>
      </c>
      <c r="S15" s="46">
        <v>1640.4999999999998</v>
      </c>
      <c r="T15" s="46">
        <v>1532.6000000000001</v>
      </c>
      <c r="U15" s="46">
        <v>1531.0999999999997</v>
      </c>
      <c r="V15" s="46">
        <v>1558.8000000000002</v>
      </c>
      <c r="W15" s="46">
        <v>1626.9</v>
      </c>
      <c r="X15" s="46">
        <v>1465.6</v>
      </c>
      <c r="Y15" s="46">
        <v>1484.1000000000001</v>
      </c>
      <c r="Z15" s="46">
        <v>1586.3000000000002</v>
      </c>
      <c r="AA15" s="46">
        <v>1569.3</v>
      </c>
      <c r="AB15" s="46">
        <v>1546.7999999999997</v>
      </c>
      <c r="AC15" s="46">
        <v>1456.6</v>
      </c>
      <c r="AD15" s="46">
        <v>1511.8000000000002</v>
      </c>
      <c r="AE15" s="46">
        <v>1519.9999999999998</v>
      </c>
      <c r="AF15" s="46">
        <v>1453.5000000000002</v>
      </c>
      <c r="AG15" s="46">
        <v>1518.0999999999997</v>
      </c>
      <c r="AH15" s="46">
        <v>1475.2999999999995</v>
      </c>
      <c r="AI15" s="46">
        <v>1512.1999999999998</v>
      </c>
      <c r="AJ15" s="46">
        <v>52221.099999999991</v>
      </c>
    </row>
  </sheetData>
  <pageMargins left="0.7" right="0.7" top="0.75" bottom="0.75" header="0.3" footer="0.3"/>
  <pageSetup paperSize="9"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37BF-7D43-4163-96BA-C6A559612532}">
  <sheetPr codeName="Blad13"/>
  <dimension ref="A1:AJ280"/>
  <sheetViews>
    <sheetView showGridLines="0" workbookViewId="0">
      <selection activeCell="A2" sqref="A2"/>
    </sheetView>
  </sheetViews>
  <sheetFormatPr defaultRowHeight="15" x14ac:dyDescent="0.25"/>
  <cols>
    <col min="1" max="1" width="24.42578125" bestFit="1" customWidth="1"/>
    <col min="2" max="35" width="19.28515625" bestFit="1" customWidth="1"/>
    <col min="36" max="36" width="10" bestFit="1" customWidth="1"/>
    <col min="37" max="69" width="24.7109375" bestFit="1" customWidth="1"/>
    <col min="70" max="70" width="21.85546875" bestFit="1" customWidth="1"/>
    <col min="71" max="71" width="30.85546875" bestFit="1" customWidth="1"/>
  </cols>
  <sheetData>
    <row r="1" spans="1:36" x14ac:dyDescent="0.25">
      <c r="A1" s="29" t="str">
        <f>"Gewogen graaddagen "&amp; YEAR(jaar_zip!J2)</f>
        <v>Gewogen graaddagen 2024</v>
      </c>
    </row>
    <row r="2" spans="1:36" x14ac:dyDescent="0.25">
      <c r="A2" t="s">
        <v>76</v>
      </c>
    </row>
    <row r="4" spans="1:36" x14ac:dyDescent="0.25">
      <c r="A4" s="4" t="s">
        <v>147</v>
      </c>
      <c r="B4" s="4" t="s">
        <v>142</v>
      </c>
    </row>
    <row r="5" spans="1:36" x14ac:dyDescent="0.25">
      <c r="A5" s="4" t="s">
        <v>146</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47</v>
      </c>
      <c r="B6" s="46">
        <v>11.55</v>
      </c>
      <c r="C6" s="46">
        <v>11.55</v>
      </c>
      <c r="D6" s="46">
        <v>11.880000000000003</v>
      </c>
      <c r="E6" s="46">
        <v>11.66</v>
      </c>
      <c r="F6" s="46">
        <v>10.89</v>
      </c>
      <c r="G6" s="46">
        <v>12.540000000000001</v>
      </c>
      <c r="H6" s="46">
        <v>12.430000000000001</v>
      </c>
      <c r="I6" s="46">
        <v>11.880000000000003</v>
      </c>
      <c r="J6" s="46">
        <v>11.880000000000003</v>
      </c>
      <c r="K6" s="46">
        <v>11.77</v>
      </c>
      <c r="L6" s="46">
        <v>11.990000000000002</v>
      </c>
      <c r="M6" s="46">
        <v>11.77</v>
      </c>
      <c r="N6" s="46">
        <v>10.450000000000001</v>
      </c>
      <c r="O6" s="46">
        <v>12.21</v>
      </c>
      <c r="P6" s="46">
        <v>11.55</v>
      </c>
      <c r="Q6" s="46">
        <v>12.21</v>
      </c>
      <c r="R6" s="46">
        <v>12.100000000000001</v>
      </c>
      <c r="S6" s="46">
        <v>12.21</v>
      </c>
      <c r="T6" s="46">
        <v>11.77</v>
      </c>
      <c r="U6" s="46">
        <v>12.100000000000001</v>
      </c>
      <c r="V6" s="46">
        <v>11.880000000000003</v>
      </c>
      <c r="W6" s="46">
        <v>12.32</v>
      </c>
      <c r="X6" s="46">
        <v>11</v>
      </c>
      <c r="Y6" s="46">
        <v>11.110000000000001</v>
      </c>
      <c r="Z6" s="46">
        <v>11.77</v>
      </c>
      <c r="AA6" s="46">
        <v>12.32</v>
      </c>
      <c r="AB6" s="46">
        <v>11.110000000000001</v>
      </c>
      <c r="AC6" s="46">
        <v>10.450000000000001</v>
      </c>
      <c r="AD6" s="46">
        <v>11.990000000000002</v>
      </c>
      <c r="AE6" s="46">
        <v>10.780000000000001</v>
      </c>
      <c r="AF6" s="46">
        <v>11.110000000000001</v>
      </c>
      <c r="AG6" s="46">
        <v>10.56</v>
      </c>
      <c r="AH6" s="46">
        <v>11</v>
      </c>
      <c r="AI6" s="46">
        <v>11.440000000000001</v>
      </c>
      <c r="AJ6" s="46">
        <v>395.23</v>
      </c>
    </row>
    <row r="7" spans="1:36" x14ac:dyDescent="0.25">
      <c r="A7" t="s">
        <v>48</v>
      </c>
      <c r="B7" s="46">
        <v>8.4700000000000006</v>
      </c>
      <c r="C7" s="46">
        <v>8.91</v>
      </c>
      <c r="D7" s="46">
        <v>8.14</v>
      </c>
      <c r="E7" s="46">
        <v>8.25</v>
      </c>
      <c r="F7" s="46">
        <v>9.240000000000002</v>
      </c>
      <c r="G7" s="46">
        <v>8.8000000000000007</v>
      </c>
      <c r="H7" s="46">
        <v>10.119999999999999</v>
      </c>
      <c r="I7" s="46">
        <v>7.92</v>
      </c>
      <c r="J7" s="46">
        <v>8.14</v>
      </c>
      <c r="K7" s="46">
        <v>7.5900000000000007</v>
      </c>
      <c r="L7" s="46">
        <v>9.02</v>
      </c>
      <c r="M7" s="46">
        <v>7.92</v>
      </c>
      <c r="N7" s="46">
        <v>7.92</v>
      </c>
      <c r="O7" s="46">
        <v>9.57</v>
      </c>
      <c r="P7" s="46">
        <v>10.67</v>
      </c>
      <c r="Q7" s="46">
        <v>8.91</v>
      </c>
      <c r="R7" s="46">
        <v>10.56</v>
      </c>
      <c r="S7" s="46">
        <v>10.01</v>
      </c>
      <c r="T7" s="46">
        <v>8.6900000000000013</v>
      </c>
      <c r="U7" s="46">
        <v>8.91</v>
      </c>
      <c r="V7" s="46">
        <v>9.240000000000002</v>
      </c>
      <c r="W7" s="46">
        <v>10.450000000000001</v>
      </c>
      <c r="X7" s="46">
        <v>7.8100000000000005</v>
      </c>
      <c r="Y7" s="46">
        <v>8.14</v>
      </c>
      <c r="Z7" s="46">
        <v>10.119999999999999</v>
      </c>
      <c r="AA7" s="46">
        <v>9.240000000000002</v>
      </c>
      <c r="AB7" s="46">
        <v>10.01</v>
      </c>
      <c r="AC7" s="46">
        <v>7.7000000000000011</v>
      </c>
      <c r="AD7" s="46">
        <v>8.14</v>
      </c>
      <c r="AE7" s="46">
        <v>7.8100000000000005</v>
      </c>
      <c r="AF7" s="46">
        <v>6.9300000000000015</v>
      </c>
      <c r="AG7" s="46">
        <v>8.6900000000000013</v>
      </c>
      <c r="AH7" s="46">
        <v>7.37</v>
      </c>
      <c r="AI7" s="46">
        <v>7.37</v>
      </c>
      <c r="AJ7" s="46">
        <v>296.77999999999997</v>
      </c>
    </row>
    <row r="8" spans="1:36" x14ac:dyDescent="0.25">
      <c r="A8" t="s">
        <v>49</v>
      </c>
      <c r="B8" s="46">
        <v>9.57</v>
      </c>
      <c r="C8" s="46">
        <v>9.9</v>
      </c>
      <c r="D8" s="46">
        <v>9.57</v>
      </c>
      <c r="E8" s="46">
        <v>9.4600000000000009</v>
      </c>
      <c r="F8" s="46">
        <v>10.119999999999999</v>
      </c>
      <c r="G8" s="46">
        <v>10.119999999999999</v>
      </c>
      <c r="H8" s="46">
        <v>10.67</v>
      </c>
      <c r="I8" s="46">
        <v>9.57</v>
      </c>
      <c r="J8" s="46">
        <v>9.240000000000002</v>
      </c>
      <c r="K8" s="46">
        <v>9.240000000000002</v>
      </c>
      <c r="L8" s="46">
        <v>9.7900000000000009</v>
      </c>
      <c r="M8" s="46">
        <v>9.4600000000000009</v>
      </c>
      <c r="N8" s="46">
        <v>9.02</v>
      </c>
      <c r="O8" s="46">
        <v>10.119999999999999</v>
      </c>
      <c r="P8" s="46">
        <v>11.22</v>
      </c>
      <c r="Q8" s="46">
        <v>9.57</v>
      </c>
      <c r="R8" s="46">
        <v>11.330000000000002</v>
      </c>
      <c r="S8" s="46">
        <v>10.67</v>
      </c>
      <c r="T8" s="46">
        <v>9.6800000000000015</v>
      </c>
      <c r="U8" s="46">
        <v>9.4600000000000009</v>
      </c>
      <c r="V8" s="46">
        <v>10.01</v>
      </c>
      <c r="W8" s="46">
        <v>10.67</v>
      </c>
      <c r="X8" s="46">
        <v>9.02</v>
      </c>
      <c r="Y8" s="46">
        <v>9.3500000000000014</v>
      </c>
      <c r="Z8" s="46">
        <v>10.780000000000001</v>
      </c>
      <c r="AA8" s="46">
        <v>9.9</v>
      </c>
      <c r="AB8" s="46">
        <v>10.67</v>
      </c>
      <c r="AC8" s="46">
        <v>8.91</v>
      </c>
      <c r="AD8" s="46">
        <v>9.4600000000000009</v>
      </c>
      <c r="AE8" s="46">
        <v>9.240000000000002</v>
      </c>
      <c r="AF8" s="46">
        <v>9.1300000000000008</v>
      </c>
      <c r="AG8" s="46">
        <v>9.6800000000000015</v>
      </c>
      <c r="AH8" s="46">
        <v>9.240000000000002</v>
      </c>
      <c r="AI8" s="46">
        <v>9.3500000000000014</v>
      </c>
      <c r="AJ8" s="46">
        <v>333.19000000000005</v>
      </c>
    </row>
    <row r="9" spans="1:36" x14ac:dyDescent="0.25">
      <c r="A9" t="s">
        <v>58</v>
      </c>
      <c r="B9" s="46">
        <v>11.55</v>
      </c>
      <c r="C9" s="46">
        <v>12.65</v>
      </c>
      <c r="D9" s="46">
        <v>11.22</v>
      </c>
      <c r="E9" s="46">
        <v>11.440000000000001</v>
      </c>
      <c r="F9" s="46">
        <v>13.090000000000002</v>
      </c>
      <c r="G9" s="46">
        <v>12.100000000000001</v>
      </c>
      <c r="H9" s="46">
        <v>15.840000000000002</v>
      </c>
      <c r="I9" s="46">
        <v>11.110000000000001</v>
      </c>
      <c r="J9" s="46">
        <v>10.89</v>
      </c>
      <c r="K9" s="46">
        <v>10.89</v>
      </c>
      <c r="L9" s="46">
        <v>13.31</v>
      </c>
      <c r="M9" s="46">
        <v>11.110000000000001</v>
      </c>
      <c r="N9" s="46">
        <v>10.340000000000002</v>
      </c>
      <c r="O9" s="46">
        <v>14.740000000000002</v>
      </c>
      <c r="P9" s="46">
        <v>14.850000000000001</v>
      </c>
      <c r="Q9" s="46">
        <v>12.100000000000001</v>
      </c>
      <c r="R9" s="46">
        <v>15.400000000000002</v>
      </c>
      <c r="S9" s="46">
        <v>15.07</v>
      </c>
      <c r="T9" s="46">
        <v>12.430000000000001</v>
      </c>
      <c r="U9" s="46">
        <v>11</v>
      </c>
      <c r="V9" s="46">
        <v>13.750000000000002</v>
      </c>
      <c r="W9" s="46">
        <v>16.28</v>
      </c>
      <c r="X9" s="46">
        <v>10.450000000000001</v>
      </c>
      <c r="Y9" s="46">
        <v>11.66</v>
      </c>
      <c r="Z9" s="46">
        <v>14.080000000000002</v>
      </c>
      <c r="AA9" s="46">
        <v>13.42</v>
      </c>
      <c r="AB9" s="46">
        <v>13.97</v>
      </c>
      <c r="AC9" s="46">
        <v>9.57</v>
      </c>
      <c r="AD9" s="46">
        <v>11.330000000000002</v>
      </c>
      <c r="AE9" s="46">
        <v>10.89</v>
      </c>
      <c r="AF9" s="46">
        <v>9.7900000000000009</v>
      </c>
      <c r="AG9" s="46">
        <v>11.77</v>
      </c>
      <c r="AH9" s="46">
        <v>10.119999999999999</v>
      </c>
      <c r="AI9" s="46">
        <v>10.450000000000001</v>
      </c>
      <c r="AJ9" s="46">
        <v>418.66000000000008</v>
      </c>
    </row>
    <row r="10" spans="1:36" x14ac:dyDescent="0.25">
      <c r="A10" t="s">
        <v>181</v>
      </c>
      <c r="B10" s="46">
        <v>11.990000000000002</v>
      </c>
      <c r="C10" s="46">
        <v>12.76</v>
      </c>
      <c r="D10" s="46">
        <v>11.880000000000003</v>
      </c>
      <c r="E10" s="46">
        <v>12.100000000000001</v>
      </c>
      <c r="F10" s="46">
        <v>13.090000000000002</v>
      </c>
      <c r="G10" s="46">
        <v>12.76</v>
      </c>
      <c r="H10" s="46">
        <v>16.39</v>
      </c>
      <c r="I10" s="46">
        <v>11.77</v>
      </c>
      <c r="J10" s="46">
        <v>11.77</v>
      </c>
      <c r="K10" s="46">
        <v>11.77</v>
      </c>
      <c r="L10" s="46">
        <v>13.200000000000001</v>
      </c>
      <c r="M10" s="46">
        <v>11.990000000000002</v>
      </c>
      <c r="N10" s="46">
        <v>11</v>
      </c>
      <c r="O10" s="46">
        <v>14.52</v>
      </c>
      <c r="P10" s="46">
        <v>15.510000000000002</v>
      </c>
      <c r="Q10" s="46">
        <v>12.540000000000001</v>
      </c>
      <c r="R10" s="46">
        <v>16.61</v>
      </c>
      <c r="S10" s="46">
        <v>15.840000000000002</v>
      </c>
      <c r="T10" s="46">
        <v>12.65</v>
      </c>
      <c r="U10" s="46">
        <v>12.21</v>
      </c>
      <c r="V10" s="46">
        <v>13.97</v>
      </c>
      <c r="W10" s="46">
        <v>17.05</v>
      </c>
      <c r="X10" s="46">
        <v>11.330000000000002</v>
      </c>
      <c r="Y10" s="46">
        <v>12.100000000000001</v>
      </c>
      <c r="Z10" s="46">
        <v>14.190000000000001</v>
      </c>
      <c r="AA10" s="46">
        <v>12.870000000000001</v>
      </c>
      <c r="AB10" s="46">
        <v>14.52</v>
      </c>
      <c r="AC10" s="46">
        <v>11</v>
      </c>
      <c r="AD10" s="46">
        <v>11.990000000000002</v>
      </c>
      <c r="AE10" s="46">
        <v>11.66</v>
      </c>
      <c r="AF10" s="46">
        <v>11.440000000000001</v>
      </c>
      <c r="AG10" s="46">
        <v>12.21</v>
      </c>
      <c r="AH10" s="46">
        <v>11.22</v>
      </c>
      <c r="AI10" s="46">
        <v>11.55</v>
      </c>
      <c r="AJ10" s="46">
        <v>439.45000000000005</v>
      </c>
    </row>
    <row r="11" spans="1:36" x14ac:dyDescent="0.25">
      <c r="A11" t="s">
        <v>182</v>
      </c>
      <c r="B11" s="46">
        <v>16.39</v>
      </c>
      <c r="C11" s="46">
        <v>16.5</v>
      </c>
      <c r="D11" s="46">
        <v>16.060000000000002</v>
      </c>
      <c r="E11" s="46">
        <v>16.28</v>
      </c>
      <c r="F11" s="46">
        <v>15.950000000000001</v>
      </c>
      <c r="G11" s="46">
        <v>17.82</v>
      </c>
      <c r="H11" s="46">
        <v>19.25</v>
      </c>
      <c r="I11" s="46">
        <v>15.840000000000002</v>
      </c>
      <c r="J11" s="46">
        <v>15.620000000000001</v>
      </c>
      <c r="K11" s="46">
        <v>15.730000000000002</v>
      </c>
      <c r="L11" s="46">
        <v>18.260000000000002</v>
      </c>
      <c r="M11" s="46">
        <v>16.060000000000002</v>
      </c>
      <c r="N11" s="46">
        <v>14.630000000000003</v>
      </c>
      <c r="O11" s="46">
        <v>19.14</v>
      </c>
      <c r="P11" s="46">
        <v>16.61</v>
      </c>
      <c r="Q11" s="46">
        <v>18.04</v>
      </c>
      <c r="R11" s="46">
        <v>17.600000000000001</v>
      </c>
      <c r="S11" s="46">
        <v>18.04</v>
      </c>
      <c r="T11" s="46">
        <v>17.27</v>
      </c>
      <c r="U11" s="46">
        <v>16.060000000000002</v>
      </c>
      <c r="V11" s="46">
        <v>18.150000000000002</v>
      </c>
      <c r="W11" s="46">
        <v>19.8</v>
      </c>
      <c r="X11" s="46">
        <v>15.400000000000002</v>
      </c>
      <c r="Y11" s="46">
        <v>15.950000000000001</v>
      </c>
      <c r="Z11" s="46">
        <v>17.600000000000001</v>
      </c>
      <c r="AA11" s="46">
        <v>18.480000000000004</v>
      </c>
      <c r="AB11" s="46">
        <v>16.170000000000002</v>
      </c>
      <c r="AC11" s="46">
        <v>13.97</v>
      </c>
      <c r="AD11" s="46">
        <v>16.39</v>
      </c>
      <c r="AE11" s="46">
        <v>15.730000000000002</v>
      </c>
      <c r="AF11" s="46">
        <v>14.52</v>
      </c>
      <c r="AG11" s="46">
        <v>16.39</v>
      </c>
      <c r="AH11" s="46">
        <v>14.190000000000001</v>
      </c>
      <c r="AI11" s="46">
        <v>15.510000000000002</v>
      </c>
      <c r="AJ11" s="46">
        <v>565.40000000000009</v>
      </c>
    </row>
    <row r="12" spans="1:36" x14ac:dyDescent="0.25">
      <c r="A12" t="s">
        <v>183</v>
      </c>
      <c r="B12" s="46">
        <v>19.8</v>
      </c>
      <c r="C12" s="46">
        <v>19.690000000000001</v>
      </c>
      <c r="D12" s="46">
        <v>20.02</v>
      </c>
      <c r="E12" s="46">
        <v>20.02</v>
      </c>
      <c r="F12" s="46">
        <v>18.59</v>
      </c>
      <c r="G12" s="46">
        <v>20.900000000000002</v>
      </c>
      <c r="H12" s="46">
        <v>20.57</v>
      </c>
      <c r="I12" s="46">
        <v>20.02</v>
      </c>
      <c r="J12" s="46">
        <v>19.690000000000001</v>
      </c>
      <c r="K12" s="46">
        <v>20.02</v>
      </c>
      <c r="L12" s="46">
        <v>20.57</v>
      </c>
      <c r="M12" s="46">
        <v>19.910000000000004</v>
      </c>
      <c r="N12" s="46">
        <v>19.360000000000003</v>
      </c>
      <c r="O12" s="46">
        <v>20.79</v>
      </c>
      <c r="P12" s="46">
        <v>18.37</v>
      </c>
      <c r="Q12" s="46">
        <v>20.900000000000002</v>
      </c>
      <c r="R12" s="46">
        <v>18.810000000000002</v>
      </c>
      <c r="S12" s="46">
        <v>20.130000000000003</v>
      </c>
      <c r="T12" s="46">
        <v>20.350000000000001</v>
      </c>
      <c r="U12" s="46">
        <v>20.239999999999998</v>
      </c>
      <c r="V12" s="46">
        <v>20.460000000000004</v>
      </c>
      <c r="W12" s="46">
        <v>20.79</v>
      </c>
      <c r="X12" s="46">
        <v>19.580000000000002</v>
      </c>
      <c r="Y12" s="46">
        <v>19.25</v>
      </c>
      <c r="Z12" s="46">
        <v>20.460000000000004</v>
      </c>
      <c r="AA12" s="46">
        <v>21.01</v>
      </c>
      <c r="AB12" s="46">
        <v>18.260000000000002</v>
      </c>
      <c r="AC12" s="46">
        <v>18.37</v>
      </c>
      <c r="AD12" s="46">
        <v>20.02</v>
      </c>
      <c r="AE12" s="46">
        <v>19.360000000000003</v>
      </c>
      <c r="AF12" s="46">
        <v>18.920000000000002</v>
      </c>
      <c r="AG12" s="46">
        <v>19.910000000000004</v>
      </c>
      <c r="AH12" s="46">
        <v>18.700000000000003</v>
      </c>
      <c r="AI12" s="46">
        <v>19.580000000000002</v>
      </c>
      <c r="AJ12" s="46">
        <v>673.42000000000007</v>
      </c>
    </row>
    <row r="13" spans="1:36" x14ac:dyDescent="0.25">
      <c r="A13" t="s">
        <v>184</v>
      </c>
      <c r="B13" s="46">
        <v>22.44</v>
      </c>
      <c r="C13" s="46">
        <v>21.01</v>
      </c>
      <c r="D13" s="46">
        <v>21.67</v>
      </c>
      <c r="E13" s="46">
        <v>21.78</v>
      </c>
      <c r="F13" s="46">
        <v>19.910000000000004</v>
      </c>
      <c r="G13" s="46">
        <v>22.55</v>
      </c>
      <c r="H13" s="46">
        <v>21.560000000000002</v>
      </c>
      <c r="I13" s="46">
        <v>22.110000000000003</v>
      </c>
      <c r="J13" s="46">
        <v>22.55</v>
      </c>
      <c r="K13" s="46">
        <v>22.110000000000003</v>
      </c>
      <c r="L13" s="46">
        <v>21.89</v>
      </c>
      <c r="M13" s="46">
        <v>21.78</v>
      </c>
      <c r="N13" s="46">
        <v>21.230000000000004</v>
      </c>
      <c r="O13" s="46">
        <v>21.78</v>
      </c>
      <c r="P13" s="46">
        <v>19.580000000000002</v>
      </c>
      <c r="Q13" s="46">
        <v>22.55</v>
      </c>
      <c r="R13" s="46">
        <v>20.02</v>
      </c>
      <c r="S13" s="46">
        <v>20.900000000000002</v>
      </c>
      <c r="T13" s="46">
        <v>21.67</v>
      </c>
      <c r="U13" s="46">
        <v>23.32</v>
      </c>
      <c r="V13" s="46">
        <v>21.560000000000002</v>
      </c>
      <c r="W13" s="46">
        <v>21.450000000000003</v>
      </c>
      <c r="X13" s="46">
        <v>21.560000000000002</v>
      </c>
      <c r="Y13" s="46">
        <v>20.680000000000003</v>
      </c>
      <c r="Z13" s="46">
        <v>21.12</v>
      </c>
      <c r="AA13" s="46">
        <v>22.330000000000002</v>
      </c>
      <c r="AB13" s="46">
        <v>19.580000000000002</v>
      </c>
      <c r="AC13" s="46">
        <v>20.680000000000003</v>
      </c>
      <c r="AD13" s="46">
        <v>22.330000000000002</v>
      </c>
      <c r="AE13" s="46">
        <v>21.01</v>
      </c>
      <c r="AF13" s="46">
        <v>21.67</v>
      </c>
      <c r="AG13" s="46">
        <v>21.12</v>
      </c>
      <c r="AH13" s="46">
        <v>21.12</v>
      </c>
      <c r="AI13" s="46">
        <v>22.110000000000003</v>
      </c>
      <c r="AJ13" s="46">
        <v>730.73</v>
      </c>
    </row>
    <row r="14" spans="1:36" x14ac:dyDescent="0.25">
      <c r="A14" t="s">
        <v>188</v>
      </c>
      <c r="B14" s="46">
        <v>23.760000000000005</v>
      </c>
      <c r="C14" s="46">
        <v>22.55</v>
      </c>
      <c r="D14" s="46">
        <v>22.990000000000002</v>
      </c>
      <c r="E14" s="46">
        <v>23.32</v>
      </c>
      <c r="F14" s="46">
        <v>21.01</v>
      </c>
      <c r="G14" s="46">
        <v>24.310000000000002</v>
      </c>
      <c r="H14" s="46">
        <v>23.980000000000004</v>
      </c>
      <c r="I14" s="46">
        <v>23.54</v>
      </c>
      <c r="J14" s="46">
        <v>23.87</v>
      </c>
      <c r="K14" s="46">
        <v>23.650000000000002</v>
      </c>
      <c r="L14" s="46">
        <v>23.87</v>
      </c>
      <c r="M14" s="46">
        <v>23.210000000000004</v>
      </c>
      <c r="N14" s="46">
        <v>22.44</v>
      </c>
      <c r="O14" s="46">
        <v>23.980000000000004</v>
      </c>
      <c r="P14" s="46">
        <v>20.79</v>
      </c>
      <c r="Q14" s="46">
        <v>24.64</v>
      </c>
      <c r="R14" s="46">
        <v>21.560000000000002</v>
      </c>
      <c r="S14" s="46">
        <v>22.880000000000003</v>
      </c>
      <c r="T14" s="46">
        <v>23.650000000000002</v>
      </c>
      <c r="U14" s="46">
        <v>25.3</v>
      </c>
      <c r="V14" s="46">
        <v>23.650000000000002</v>
      </c>
      <c r="W14" s="46">
        <v>23.980000000000004</v>
      </c>
      <c r="X14" s="46">
        <v>23.1</v>
      </c>
      <c r="Y14" s="46">
        <v>22.220000000000002</v>
      </c>
      <c r="Z14" s="46">
        <v>22.880000000000003</v>
      </c>
      <c r="AA14" s="46">
        <v>24.64</v>
      </c>
      <c r="AB14" s="46">
        <v>20.57</v>
      </c>
      <c r="AC14" s="46">
        <v>21.89</v>
      </c>
      <c r="AD14" s="46">
        <v>23.980000000000004</v>
      </c>
      <c r="AE14" s="46">
        <v>22.220000000000002</v>
      </c>
      <c r="AF14" s="46">
        <v>22.880000000000003</v>
      </c>
      <c r="AG14" s="46">
        <v>22.220000000000002</v>
      </c>
      <c r="AH14" s="46">
        <v>22.220000000000002</v>
      </c>
      <c r="AI14" s="46">
        <v>23.650000000000002</v>
      </c>
      <c r="AJ14" s="46">
        <v>785.40000000000009</v>
      </c>
    </row>
    <row r="15" spans="1:36" x14ac:dyDescent="0.25">
      <c r="A15" t="s">
        <v>189</v>
      </c>
      <c r="B15" s="46">
        <v>23.650000000000002</v>
      </c>
      <c r="C15" s="46">
        <v>22.660000000000004</v>
      </c>
      <c r="D15" s="46">
        <v>23.210000000000004</v>
      </c>
      <c r="E15" s="46">
        <v>23.32</v>
      </c>
      <c r="F15" s="46">
        <v>20.460000000000004</v>
      </c>
      <c r="G15" s="46">
        <v>24.09</v>
      </c>
      <c r="H15" s="46">
        <v>24.42</v>
      </c>
      <c r="I15" s="46">
        <v>24.53</v>
      </c>
      <c r="J15" s="46">
        <v>24.310000000000002</v>
      </c>
      <c r="K15" s="46">
        <v>24.64</v>
      </c>
      <c r="L15" s="46">
        <v>23.87</v>
      </c>
      <c r="M15" s="46">
        <v>23.760000000000005</v>
      </c>
      <c r="N15" s="46">
        <v>22.330000000000002</v>
      </c>
      <c r="O15" s="46">
        <v>24.200000000000003</v>
      </c>
      <c r="P15" s="46">
        <v>20.57</v>
      </c>
      <c r="Q15" s="46">
        <v>24.53</v>
      </c>
      <c r="R15" s="46">
        <v>21.450000000000003</v>
      </c>
      <c r="S15" s="46">
        <v>23.1</v>
      </c>
      <c r="T15" s="46">
        <v>23.980000000000004</v>
      </c>
      <c r="U15" s="46">
        <v>25.85</v>
      </c>
      <c r="V15" s="46">
        <v>23.650000000000002</v>
      </c>
      <c r="W15" s="46">
        <v>24.64</v>
      </c>
      <c r="X15" s="46">
        <v>23.54</v>
      </c>
      <c r="Y15" s="46">
        <v>22</v>
      </c>
      <c r="Z15" s="46">
        <v>23.210000000000004</v>
      </c>
      <c r="AA15" s="46">
        <v>24.53</v>
      </c>
      <c r="AB15" s="46">
        <v>19.910000000000004</v>
      </c>
      <c r="AC15" s="46">
        <v>22</v>
      </c>
      <c r="AD15" s="46">
        <v>23.980000000000004</v>
      </c>
      <c r="AE15" s="46">
        <v>22</v>
      </c>
      <c r="AF15" s="46">
        <v>23.760000000000005</v>
      </c>
      <c r="AG15" s="46">
        <v>22.44</v>
      </c>
      <c r="AH15" s="46">
        <v>22.110000000000003</v>
      </c>
      <c r="AI15" s="46">
        <v>24.860000000000003</v>
      </c>
      <c r="AJ15" s="46">
        <v>791.56000000000006</v>
      </c>
    </row>
    <row r="16" spans="1:36" x14ac:dyDescent="0.25">
      <c r="A16" t="s">
        <v>190</v>
      </c>
      <c r="B16" s="46">
        <v>23.32</v>
      </c>
      <c r="C16" s="46">
        <v>20.130000000000003</v>
      </c>
      <c r="D16" s="46">
        <v>21.560000000000002</v>
      </c>
      <c r="E16" s="46">
        <v>21.89</v>
      </c>
      <c r="F16" s="46">
        <v>16.72</v>
      </c>
      <c r="G16" s="46">
        <v>23.430000000000003</v>
      </c>
      <c r="H16" s="46">
        <v>21.450000000000003</v>
      </c>
      <c r="I16" s="46">
        <v>23.1</v>
      </c>
      <c r="J16" s="46">
        <v>22.990000000000002</v>
      </c>
      <c r="K16" s="46">
        <v>22.880000000000003</v>
      </c>
      <c r="L16" s="46">
        <v>22.77</v>
      </c>
      <c r="M16" s="46">
        <v>22.44</v>
      </c>
      <c r="N16" s="46">
        <v>18.810000000000002</v>
      </c>
      <c r="O16" s="46">
        <v>22.110000000000003</v>
      </c>
      <c r="P16" s="46">
        <v>16.170000000000002</v>
      </c>
      <c r="Q16" s="46">
        <v>23.760000000000005</v>
      </c>
      <c r="R16" s="46">
        <v>17.710000000000004</v>
      </c>
      <c r="S16" s="46">
        <v>19.470000000000002</v>
      </c>
      <c r="T16" s="46">
        <v>21.34</v>
      </c>
      <c r="U16" s="46">
        <v>23.760000000000005</v>
      </c>
      <c r="V16" s="46">
        <v>21.34</v>
      </c>
      <c r="W16" s="46">
        <v>21.560000000000002</v>
      </c>
      <c r="X16" s="46">
        <v>20.57</v>
      </c>
      <c r="Y16" s="46">
        <v>19.25</v>
      </c>
      <c r="Z16" s="46">
        <v>19.910000000000004</v>
      </c>
      <c r="AA16" s="46">
        <v>23.650000000000002</v>
      </c>
      <c r="AB16" s="46">
        <v>15.950000000000001</v>
      </c>
      <c r="AC16" s="46">
        <v>19.25</v>
      </c>
      <c r="AD16" s="46">
        <v>22.77</v>
      </c>
      <c r="AE16" s="46">
        <v>19.690000000000001</v>
      </c>
      <c r="AF16" s="46">
        <v>21.67</v>
      </c>
      <c r="AG16" s="46">
        <v>18.150000000000002</v>
      </c>
      <c r="AH16" s="46">
        <v>20.02</v>
      </c>
      <c r="AI16" s="46">
        <v>22.660000000000004</v>
      </c>
      <c r="AJ16" s="46">
        <v>712.24999999999989</v>
      </c>
    </row>
    <row r="17" spans="1:36" x14ac:dyDescent="0.25">
      <c r="A17" t="s">
        <v>191</v>
      </c>
      <c r="B17" s="46">
        <v>18.810000000000002</v>
      </c>
      <c r="C17" s="46">
        <v>16.5</v>
      </c>
      <c r="D17" s="46">
        <v>16.61</v>
      </c>
      <c r="E17" s="46">
        <v>16.170000000000002</v>
      </c>
      <c r="F17" s="46">
        <v>14.3</v>
      </c>
      <c r="G17" s="46">
        <v>17.82</v>
      </c>
      <c r="H17" s="46">
        <v>16.72</v>
      </c>
      <c r="I17" s="46">
        <v>18.04</v>
      </c>
      <c r="J17" s="46">
        <v>18.920000000000002</v>
      </c>
      <c r="K17" s="46">
        <v>16.830000000000002</v>
      </c>
      <c r="L17" s="46">
        <v>17.490000000000002</v>
      </c>
      <c r="M17" s="46">
        <v>16.940000000000001</v>
      </c>
      <c r="N17" s="46">
        <v>14.190000000000001</v>
      </c>
      <c r="O17" s="46">
        <v>17.27</v>
      </c>
      <c r="P17" s="46">
        <v>14.080000000000002</v>
      </c>
      <c r="Q17" s="46">
        <v>18.260000000000002</v>
      </c>
      <c r="R17" s="46">
        <v>15.400000000000002</v>
      </c>
      <c r="S17" s="46">
        <v>16.060000000000002</v>
      </c>
      <c r="T17" s="46">
        <v>16.72</v>
      </c>
      <c r="U17" s="46">
        <v>19.910000000000004</v>
      </c>
      <c r="V17" s="46">
        <v>17.16</v>
      </c>
      <c r="W17" s="46">
        <v>17.600000000000001</v>
      </c>
      <c r="X17" s="46">
        <v>15.950000000000001</v>
      </c>
      <c r="Y17" s="46">
        <v>15.400000000000002</v>
      </c>
      <c r="Z17" s="46">
        <v>16.28</v>
      </c>
      <c r="AA17" s="46">
        <v>18.04</v>
      </c>
      <c r="AB17" s="46">
        <v>13.640000000000002</v>
      </c>
      <c r="AC17" s="46">
        <v>14.850000000000001</v>
      </c>
      <c r="AD17" s="46">
        <v>18.04</v>
      </c>
      <c r="AE17" s="46">
        <v>15.620000000000001</v>
      </c>
      <c r="AF17" s="46">
        <v>17.380000000000003</v>
      </c>
      <c r="AG17" s="46">
        <v>14.52</v>
      </c>
      <c r="AH17" s="46">
        <v>16.5</v>
      </c>
      <c r="AI17" s="46">
        <v>16.940000000000001</v>
      </c>
      <c r="AJ17" s="46">
        <v>564.96000000000015</v>
      </c>
    </row>
    <row r="18" spans="1:36" x14ac:dyDescent="0.25">
      <c r="A18" t="s">
        <v>192</v>
      </c>
      <c r="B18" s="46">
        <v>17.380000000000003</v>
      </c>
      <c r="C18" s="46">
        <v>15.400000000000002</v>
      </c>
      <c r="D18" s="46">
        <v>16.61</v>
      </c>
      <c r="E18" s="46">
        <v>15.950000000000001</v>
      </c>
      <c r="F18" s="46">
        <v>13.750000000000002</v>
      </c>
      <c r="G18" s="46">
        <v>16.72</v>
      </c>
      <c r="H18" s="46">
        <v>15.620000000000001</v>
      </c>
      <c r="I18" s="46">
        <v>17.16</v>
      </c>
      <c r="J18" s="46">
        <v>17.710000000000004</v>
      </c>
      <c r="K18" s="46">
        <v>16.72</v>
      </c>
      <c r="L18" s="46">
        <v>16.060000000000002</v>
      </c>
      <c r="M18" s="46">
        <v>16.72</v>
      </c>
      <c r="N18" s="46">
        <v>14.3</v>
      </c>
      <c r="O18" s="46">
        <v>16.060000000000002</v>
      </c>
      <c r="P18" s="46">
        <v>13.530000000000001</v>
      </c>
      <c r="Q18" s="46">
        <v>16.940000000000001</v>
      </c>
      <c r="R18" s="46">
        <v>14.740000000000002</v>
      </c>
      <c r="S18" s="46">
        <v>14.850000000000001</v>
      </c>
      <c r="T18" s="46">
        <v>15.730000000000002</v>
      </c>
      <c r="U18" s="46">
        <v>18.810000000000002</v>
      </c>
      <c r="V18" s="46">
        <v>16.61</v>
      </c>
      <c r="W18" s="46">
        <v>15.840000000000002</v>
      </c>
      <c r="X18" s="46">
        <v>15.290000000000001</v>
      </c>
      <c r="Y18" s="46">
        <v>14.52</v>
      </c>
      <c r="Z18" s="46">
        <v>15.510000000000002</v>
      </c>
      <c r="AA18" s="46">
        <v>16.5</v>
      </c>
      <c r="AB18" s="46">
        <v>13.200000000000001</v>
      </c>
      <c r="AC18" s="46">
        <v>15.620000000000001</v>
      </c>
      <c r="AD18" s="46">
        <v>16.940000000000001</v>
      </c>
      <c r="AE18" s="46">
        <v>14.41</v>
      </c>
      <c r="AF18" s="46">
        <v>17.380000000000003</v>
      </c>
      <c r="AG18" s="46">
        <v>13.860000000000001</v>
      </c>
      <c r="AH18" s="46">
        <v>16.5</v>
      </c>
      <c r="AI18" s="46">
        <v>16.72</v>
      </c>
      <c r="AJ18" s="46">
        <v>539.66000000000008</v>
      </c>
    </row>
    <row r="19" spans="1:36" x14ac:dyDescent="0.25">
      <c r="A19" t="s">
        <v>193</v>
      </c>
      <c r="B19" s="46">
        <v>18.700000000000003</v>
      </c>
      <c r="C19" s="46">
        <v>16.060000000000002</v>
      </c>
      <c r="D19" s="46">
        <v>17.27</v>
      </c>
      <c r="E19" s="46">
        <v>16.72</v>
      </c>
      <c r="F19" s="46">
        <v>14.41</v>
      </c>
      <c r="G19" s="46">
        <v>17.600000000000001</v>
      </c>
      <c r="H19" s="46">
        <v>16.61</v>
      </c>
      <c r="I19" s="46">
        <v>18.920000000000002</v>
      </c>
      <c r="J19" s="46">
        <v>19.25</v>
      </c>
      <c r="K19" s="46">
        <v>18.260000000000002</v>
      </c>
      <c r="L19" s="46">
        <v>16.830000000000002</v>
      </c>
      <c r="M19" s="46">
        <v>17.600000000000001</v>
      </c>
      <c r="N19" s="46">
        <v>14.080000000000002</v>
      </c>
      <c r="O19" s="46">
        <v>16.72</v>
      </c>
      <c r="P19" s="46">
        <v>14.630000000000003</v>
      </c>
      <c r="Q19" s="46">
        <v>17.710000000000004</v>
      </c>
      <c r="R19" s="46">
        <v>14.850000000000001</v>
      </c>
      <c r="S19" s="46">
        <v>15.620000000000001</v>
      </c>
      <c r="T19" s="46">
        <v>16.5</v>
      </c>
      <c r="U19" s="46">
        <v>20.130000000000003</v>
      </c>
      <c r="V19" s="46">
        <v>16.72</v>
      </c>
      <c r="W19" s="46">
        <v>16.72</v>
      </c>
      <c r="X19" s="46">
        <v>15.950000000000001</v>
      </c>
      <c r="Y19" s="46">
        <v>15.180000000000001</v>
      </c>
      <c r="Z19" s="46">
        <v>15.950000000000001</v>
      </c>
      <c r="AA19" s="46">
        <v>17.27</v>
      </c>
      <c r="AB19" s="46">
        <v>14.080000000000002</v>
      </c>
      <c r="AC19" s="46">
        <v>16.170000000000002</v>
      </c>
      <c r="AD19" s="46">
        <v>18.480000000000004</v>
      </c>
      <c r="AE19" s="46">
        <v>14.52</v>
      </c>
      <c r="AF19" s="46">
        <v>18.37</v>
      </c>
      <c r="AG19" s="46">
        <v>14.3</v>
      </c>
      <c r="AH19" s="46">
        <v>16.940000000000001</v>
      </c>
      <c r="AI19" s="46">
        <v>17.930000000000003</v>
      </c>
      <c r="AJ19" s="46">
        <v>567.04999999999995</v>
      </c>
    </row>
    <row r="20" spans="1:36" x14ac:dyDescent="0.25">
      <c r="A20" t="s">
        <v>194</v>
      </c>
      <c r="B20" s="46">
        <v>18.810000000000002</v>
      </c>
      <c r="C20" s="46">
        <v>17.600000000000001</v>
      </c>
      <c r="D20" s="46">
        <v>18.59</v>
      </c>
      <c r="E20" s="46">
        <v>18.04</v>
      </c>
      <c r="F20" s="46">
        <v>16.28</v>
      </c>
      <c r="G20" s="46">
        <v>19.470000000000002</v>
      </c>
      <c r="H20" s="46">
        <v>18.480000000000004</v>
      </c>
      <c r="I20" s="46">
        <v>19.03</v>
      </c>
      <c r="J20" s="46">
        <v>19.03</v>
      </c>
      <c r="K20" s="46">
        <v>18.920000000000002</v>
      </c>
      <c r="L20" s="46">
        <v>18.59</v>
      </c>
      <c r="M20" s="46">
        <v>18.920000000000002</v>
      </c>
      <c r="N20" s="46">
        <v>16.170000000000002</v>
      </c>
      <c r="O20" s="46">
        <v>18.810000000000002</v>
      </c>
      <c r="P20" s="46">
        <v>16.39</v>
      </c>
      <c r="Q20" s="46">
        <v>19.03</v>
      </c>
      <c r="R20" s="46">
        <v>16.170000000000002</v>
      </c>
      <c r="S20" s="46">
        <v>17.380000000000003</v>
      </c>
      <c r="T20" s="46">
        <v>18.04</v>
      </c>
      <c r="U20" s="46">
        <v>19.470000000000002</v>
      </c>
      <c r="V20" s="46">
        <v>17.930000000000003</v>
      </c>
      <c r="W20" s="46">
        <v>18.480000000000004</v>
      </c>
      <c r="X20" s="46">
        <v>17.930000000000003</v>
      </c>
      <c r="Y20" s="46">
        <v>17.27</v>
      </c>
      <c r="Z20" s="46">
        <v>17.27</v>
      </c>
      <c r="AA20" s="46">
        <v>19.03</v>
      </c>
      <c r="AB20" s="46">
        <v>16.060000000000002</v>
      </c>
      <c r="AC20" s="46">
        <v>15.950000000000001</v>
      </c>
      <c r="AD20" s="46">
        <v>19.25</v>
      </c>
      <c r="AE20" s="46">
        <v>16.940000000000001</v>
      </c>
      <c r="AF20" s="46">
        <v>17.490000000000002</v>
      </c>
      <c r="AG20" s="46">
        <v>16.060000000000002</v>
      </c>
      <c r="AH20" s="46">
        <v>17.27</v>
      </c>
      <c r="AI20" s="46">
        <v>18.37</v>
      </c>
      <c r="AJ20" s="46">
        <v>608.5200000000001</v>
      </c>
    </row>
    <row r="21" spans="1:36" x14ac:dyDescent="0.25">
      <c r="A21" t="s">
        <v>195</v>
      </c>
      <c r="B21" s="46">
        <v>20.130000000000003</v>
      </c>
      <c r="C21" s="46">
        <v>19.14</v>
      </c>
      <c r="D21" s="46">
        <v>19.690000000000001</v>
      </c>
      <c r="E21" s="46">
        <v>18.920000000000002</v>
      </c>
      <c r="F21" s="46">
        <v>16.5</v>
      </c>
      <c r="G21" s="46">
        <v>20.239999999999998</v>
      </c>
      <c r="H21" s="46">
        <v>20.02</v>
      </c>
      <c r="I21" s="46">
        <v>20.79</v>
      </c>
      <c r="J21" s="46">
        <v>21.67</v>
      </c>
      <c r="K21" s="46">
        <v>20.79</v>
      </c>
      <c r="L21" s="46">
        <v>19.690000000000001</v>
      </c>
      <c r="M21" s="46">
        <v>19.910000000000004</v>
      </c>
      <c r="N21" s="46">
        <v>16.940000000000001</v>
      </c>
      <c r="O21" s="46">
        <v>19.910000000000004</v>
      </c>
      <c r="P21" s="46">
        <v>17.27</v>
      </c>
      <c r="Q21" s="46">
        <v>20.239999999999998</v>
      </c>
      <c r="R21" s="46">
        <v>18.260000000000002</v>
      </c>
      <c r="S21" s="46">
        <v>18.59</v>
      </c>
      <c r="T21" s="46">
        <v>19.25</v>
      </c>
      <c r="U21" s="46">
        <v>21.34</v>
      </c>
      <c r="V21" s="46">
        <v>19.360000000000003</v>
      </c>
      <c r="W21" s="46">
        <v>19.910000000000004</v>
      </c>
      <c r="X21" s="46">
        <v>18.37</v>
      </c>
      <c r="Y21" s="46">
        <v>18.700000000000003</v>
      </c>
      <c r="Z21" s="46">
        <v>18.37</v>
      </c>
      <c r="AA21" s="46">
        <v>20.460000000000004</v>
      </c>
      <c r="AB21" s="46">
        <v>15.950000000000001</v>
      </c>
      <c r="AC21" s="46">
        <v>17.82</v>
      </c>
      <c r="AD21" s="46">
        <v>20.460000000000004</v>
      </c>
      <c r="AE21" s="46">
        <v>17.82</v>
      </c>
      <c r="AF21" s="46">
        <v>19.25</v>
      </c>
      <c r="AG21" s="46">
        <v>16.830000000000002</v>
      </c>
      <c r="AH21" s="46">
        <v>18.700000000000003</v>
      </c>
      <c r="AI21" s="46">
        <v>19.03</v>
      </c>
      <c r="AJ21" s="46">
        <v>650.32000000000016</v>
      </c>
    </row>
    <row r="22" spans="1:36" x14ac:dyDescent="0.25">
      <c r="A22" t="s">
        <v>196</v>
      </c>
      <c r="B22" s="46">
        <v>21.78</v>
      </c>
      <c r="C22" s="46">
        <v>20.79</v>
      </c>
      <c r="D22" s="46">
        <v>21.78</v>
      </c>
      <c r="E22" s="46">
        <v>21.450000000000003</v>
      </c>
      <c r="F22" s="46">
        <v>17.490000000000002</v>
      </c>
      <c r="G22" s="46">
        <v>22.44</v>
      </c>
      <c r="H22" s="46">
        <v>21.67</v>
      </c>
      <c r="I22" s="46">
        <v>22.220000000000002</v>
      </c>
      <c r="J22" s="46">
        <v>23.210000000000004</v>
      </c>
      <c r="K22" s="46">
        <v>22.330000000000002</v>
      </c>
      <c r="L22" s="46">
        <v>21.560000000000002</v>
      </c>
      <c r="M22" s="46">
        <v>22.220000000000002</v>
      </c>
      <c r="N22" s="46">
        <v>18.920000000000002</v>
      </c>
      <c r="O22" s="46">
        <v>21.89</v>
      </c>
      <c r="P22" s="46">
        <v>17.27</v>
      </c>
      <c r="Q22" s="46">
        <v>22.220000000000002</v>
      </c>
      <c r="R22" s="46">
        <v>19.470000000000002</v>
      </c>
      <c r="S22" s="46">
        <v>20.02</v>
      </c>
      <c r="T22" s="46">
        <v>21.01</v>
      </c>
      <c r="U22" s="46">
        <v>23.1</v>
      </c>
      <c r="V22" s="46">
        <v>20.79</v>
      </c>
      <c r="W22" s="46">
        <v>21.230000000000004</v>
      </c>
      <c r="X22" s="46">
        <v>20.57</v>
      </c>
      <c r="Y22" s="46">
        <v>20.680000000000003</v>
      </c>
      <c r="Z22" s="46">
        <v>19.580000000000002</v>
      </c>
      <c r="AA22" s="46">
        <v>22.330000000000002</v>
      </c>
      <c r="AB22" s="46">
        <v>15.950000000000001</v>
      </c>
      <c r="AC22" s="46">
        <v>19.14</v>
      </c>
      <c r="AD22" s="46">
        <v>22.110000000000003</v>
      </c>
      <c r="AE22" s="46">
        <v>20.02</v>
      </c>
      <c r="AF22" s="46">
        <v>21.01</v>
      </c>
      <c r="AG22" s="46">
        <v>19.03</v>
      </c>
      <c r="AH22" s="46">
        <v>19.910000000000004</v>
      </c>
      <c r="AI22" s="46">
        <v>21.78</v>
      </c>
      <c r="AJ22" s="46">
        <v>706.97</v>
      </c>
    </row>
    <row r="23" spans="1:36" x14ac:dyDescent="0.25">
      <c r="A23" t="s">
        <v>197</v>
      </c>
      <c r="B23" s="46">
        <v>21.12</v>
      </c>
      <c r="C23" s="46">
        <v>20.680000000000003</v>
      </c>
      <c r="D23" s="46">
        <v>21.230000000000004</v>
      </c>
      <c r="E23" s="46">
        <v>21.67</v>
      </c>
      <c r="F23" s="46">
        <v>17.16</v>
      </c>
      <c r="G23" s="46">
        <v>23.54</v>
      </c>
      <c r="H23" s="46">
        <v>21.450000000000003</v>
      </c>
      <c r="I23" s="46">
        <v>22</v>
      </c>
      <c r="J23" s="46">
        <v>22.77</v>
      </c>
      <c r="K23" s="46">
        <v>22.110000000000003</v>
      </c>
      <c r="L23" s="46">
        <v>21.450000000000003</v>
      </c>
      <c r="M23" s="46">
        <v>22.990000000000002</v>
      </c>
      <c r="N23" s="46">
        <v>16.61</v>
      </c>
      <c r="O23" s="46">
        <v>21.34</v>
      </c>
      <c r="P23" s="46">
        <v>16.61</v>
      </c>
      <c r="Q23" s="46">
        <v>21.78</v>
      </c>
      <c r="R23" s="46">
        <v>17.380000000000003</v>
      </c>
      <c r="S23" s="46">
        <v>19.360000000000003</v>
      </c>
      <c r="T23" s="46">
        <v>21.560000000000002</v>
      </c>
      <c r="U23" s="46">
        <v>22.990000000000002</v>
      </c>
      <c r="V23" s="46">
        <v>20.57</v>
      </c>
      <c r="W23" s="46">
        <v>21.450000000000003</v>
      </c>
      <c r="X23" s="46">
        <v>20.57</v>
      </c>
      <c r="Y23" s="46">
        <v>20.130000000000003</v>
      </c>
      <c r="Z23" s="46">
        <v>19.360000000000003</v>
      </c>
      <c r="AA23" s="46">
        <v>22.660000000000004</v>
      </c>
      <c r="AB23" s="46">
        <v>15.730000000000002</v>
      </c>
      <c r="AC23" s="46">
        <v>17.710000000000004</v>
      </c>
      <c r="AD23" s="46">
        <v>21.01</v>
      </c>
      <c r="AE23" s="46">
        <v>20.350000000000001</v>
      </c>
      <c r="AF23" s="46">
        <v>19.690000000000001</v>
      </c>
      <c r="AG23" s="46">
        <v>17.05</v>
      </c>
      <c r="AH23" s="46">
        <v>19.360000000000003</v>
      </c>
      <c r="AI23" s="46">
        <v>21.67</v>
      </c>
      <c r="AJ23" s="46">
        <v>693.11000000000013</v>
      </c>
    </row>
    <row r="24" spans="1:36" x14ac:dyDescent="0.25">
      <c r="A24" t="s">
        <v>198</v>
      </c>
      <c r="B24" s="46">
        <v>20.900000000000002</v>
      </c>
      <c r="C24" s="46">
        <v>17.82</v>
      </c>
      <c r="D24" s="46">
        <v>19.690000000000001</v>
      </c>
      <c r="E24" s="46">
        <v>18.150000000000002</v>
      </c>
      <c r="F24" s="46">
        <v>15.07</v>
      </c>
      <c r="G24" s="46">
        <v>20.130000000000003</v>
      </c>
      <c r="H24" s="46">
        <v>19.14</v>
      </c>
      <c r="I24" s="46">
        <v>21.230000000000004</v>
      </c>
      <c r="J24" s="46">
        <v>21.78</v>
      </c>
      <c r="K24" s="46">
        <v>20.130000000000003</v>
      </c>
      <c r="L24" s="46">
        <v>19.03</v>
      </c>
      <c r="M24" s="46">
        <v>19.910000000000004</v>
      </c>
      <c r="N24" s="46">
        <v>15.400000000000002</v>
      </c>
      <c r="O24" s="46">
        <v>18.920000000000002</v>
      </c>
      <c r="P24" s="46">
        <v>15.400000000000002</v>
      </c>
      <c r="Q24" s="46">
        <v>19.910000000000004</v>
      </c>
      <c r="R24" s="46">
        <v>17.05</v>
      </c>
      <c r="S24" s="46">
        <v>17.380000000000003</v>
      </c>
      <c r="T24" s="46">
        <v>19.25</v>
      </c>
      <c r="U24" s="46">
        <v>21.89</v>
      </c>
      <c r="V24" s="46">
        <v>19.360000000000003</v>
      </c>
      <c r="W24" s="46">
        <v>18.920000000000002</v>
      </c>
      <c r="X24" s="46">
        <v>17.710000000000004</v>
      </c>
      <c r="Y24" s="46">
        <v>17.930000000000003</v>
      </c>
      <c r="Z24" s="46">
        <v>17.710000000000004</v>
      </c>
      <c r="AA24" s="46">
        <v>19.580000000000002</v>
      </c>
      <c r="AB24" s="46">
        <v>14.630000000000003</v>
      </c>
      <c r="AC24" s="46">
        <v>16.72</v>
      </c>
      <c r="AD24" s="46">
        <v>21.34</v>
      </c>
      <c r="AE24" s="46">
        <v>16.72</v>
      </c>
      <c r="AF24" s="46">
        <v>19.580000000000002</v>
      </c>
      <c r="AG24" s="46">
        <v>14.850000000000001</v>
      </c>
      <c r="AH24" s="46">
        <v>18.700000000000003</v>
      </c>
      <c r="AI24" s="46">
        <v>19.690000000000001</v>
      </c>
      <c r="AJ24" s="46">
        <v>631.62000000000023</v>
      </c>
    </row>
    <row r="25" spans="1:36" x14ac:dyDescent="0.25">
      <c r="A25" t="s">
        <v>199</v>
      </c>
      <c r="B25" s="46">
        <v>20.680000000000003</v>
      </c>
      <c r="C25" s="46">
        <v>18.260000000000002</v>
      </c>
      <c r="D25" s="46">
        <v>20.57</v>
      </c>
      <c r="E25" s="46">
        <v>20.239999999999998</v>
      </c>
      <c r="F25" s="46">
        <v>15.730000000000002</v>
      </c>
      <c r="G25" s="46">
        <v>20.680000000000003</v>
      </c>
      <c r="H25" s="46">
        <v>19.360000000000003</v>
      </c>
      <c r="I25" s="46">
        <v>20.900000000000002</v>
      </c>
      <c r="J25" s="46">
        <v>22.110000000000003</v>
      </c>
      <c r="K25" s="46">
        <v>21.12</v>
      </c>
      <c r="L25" s="46">
        <v>19.910000000000004</v>
      </c>
      <c r="M25" s="46">
        <v>20.900000000000002</v>
      </c>
      <c r="N25" s="46">
        <v>18.810000000000002</v>
      </c>
      <c r="O25" s="46">
        <v>19.910000000000004</v>
      </c>
      <c r="P25" s="46">
        <v>15.840000000000002</v>
      </c>
      <c r="Q25" s="46">
        <v>20.680000000000003</v>
      </c>
      <c r="R25" s="46">
        <v>18.37</v>
      </c>
      <c r="S25" s="46">
        <v>18.480000000000004</v>
      </c>
      <c r="T25" s="46">
        <v>19.690000000000001</v>
      </c>
      <c r="U25" s="46">
        <v>22.110000000000003</v>
      </c>
      <c r="V25" s="46">
        <v>19.580000000000002</v>
      </c>
      <c r="W25" s="46">
        <v>19.580000000000002</v>
      </c>
      <c r="X25" s="46">
        <v>19.690000000000001</v>
      </c>
      <c r="Y25" s="46">
        <v>19.360000000000003</v>
      </c>
      <c r="Z25" s="46">
        <v>18.480000000000004</v>
      </c>
      <c r="AA25" s="46">
        <v>20.239999999999998</v>
      </c>
      <c r="AB25" s="46">
        <v>15.07</v>
      </c>
      <c r="AC25" s="46">
        <v>20.130000000000003</v>
      </c>
      <c r="AD25" s="46">
        <v>20.79</v>
      </c>
      <c r="AE25" s="46">
        <v>19.25</v>
      </c>
      <c r="AF25" s="46">
        <v>21.01</v>
      </c>
      <c r="AG25" s="46">
        <v>16.5</v>
      </c>
      <c r="AH25" s="46">
        <v>20.57</v>
      </c>
      <c r="AI25" s="46">
        <v>20.460000000000004</v>
      </c>
      <c r="AJ25" s="46">
        <v>665.06000000000017</v>
      </c>
    </row>
    <row r="26" spans="1:36" x14ac:dyDescent="0.25">
      <c r="A26" t="s">
        <v>200</v>
      </c>
      <c r="B26" s="46">
        <v>15.840000000000002</v>
      </c>
      <c r="C26" s="46">
        <v>15.620000000000001</v>
      </c>
      <c r="D26" s="46">
        <v>15.730000000000002</v>
      </c>
      <c r="E26" s="46">
        <v>15.730000000000002</v>
      </c>
      <c r="F26" s="46">
        <v>14.3</v>
      </c>
      <c r="G26" s="46">
        <v>16.28</v>
      </c>
      <c r="H26" s="46">
        <v>16.170000000000002</v>
      </c>
      <c r="I26" s="46">
        <v>15.840000000000002</v>
      </c>
      <c r="J26" s="46">
        <v>16.5</v>
      </c>
      <c r="K26" s="46">
        <v>15.840000000000002</v>
      </c>
      <c r="L26" s="46">
        <v>15.950000000000001</v>
      </c>
      <c r="M26" s="46">
        <v>15.840000000000002</v>
      </c>
      <c r="N26" s="46">
        <v>14.740000000000002</v>
      </c>
      <c r="O26" s="46">
        <v>16.060000000000002</v>
      </c>
      <c r="P26" s="46">
        <v>16.170000000000002</v>
      </c>
      <c r="Q26" s="46">
        <v>16.060000000000002</v>
      </c>
      <c r="R26" s="46">
        <v>16.170000000000002</v>
      </c>
      <c r="S26" s="46">
        <v>16.170000000000002</v>
      </c>
      <c r="T26" s="46">
        <v>15.730000000000002</v>
      </c>
      <c r="U26" s="46">
        <v>16.060000000000002</v>
      </c>
      <c r="V26" s="46">
        <v>16.170000000000002</v>
      </c>
      <c r="W26" s="46">
        <v>16.72</v>
      </c>
      <c r="X26" s="46">
        <v>15.290000000000001</v>
      </c>
      <c r="Y26" s="46">
        <v>15.400000000000002</v>
      </c>
      <c r="Z26" s="46">
        <v>16.61</v>
      </c>
      <c r="AA26" s="46">
        <v>15.620000000000001</v>
      </c>
      <c r="AB26" s="46">
        <v>14.080000000000002</v>
      </c>
      <c r="AC26" s="46">
        <v>14.740000000000002</v>
      </c>
      <c r="AD26" s="46">
        <v>15.950000000000001</v>
      </c>
      <c r="AE26" s="46">
        <v>15.07</v>
      </c>
      <c r="AF26" s="46">
        <v>15.07</v>
      </c>
      <c r="AG26" s="46">
        <v>14.190000000000001</v>
      </c>
      <c r="AH26" s="46">
        <v>15.07</v>
      </c>
      <c r="AI26" s="46">
        <v>14.740000000000002</v>
      </c>
      <c r="AJ26" s="46">
        <v>531.5200000000001</v>
      </c>
    </row>
    <row r="27" spans="1:36" x14ac:dyDescent="0.25">
      <c r="A27" t="s">
        <v>201</v>
      </c>
      <c r="B27" s="46">
        <v>9.02</v>
      </c>
      <c r="C27" s="46">
        <v>9.6800000000000015</v>
      </c>
      <c r="D27" s="46">
        <v>9.4600000000000009</v>
      </c>
      <c r="E27" s="46">
        <v>9.240000000000002</v>
      </c>
      <c r="F27" s="46">
        <v>10.450000000000001</v>
      </c>
      <c r="G27" s="46">
        <v>9.9</v>
      </c>
      <c r="H27" s="46">
        <v>10.340000000000002</v>
      </c>
      <c r="I27" s="46">
        <v>9.02</v>
      </c>
      <c r="J27" s="46">
        <v>8.6900000000000013</v>
      </c>
      <c r="K27" s="46">
        <v>8.8000000000000007</v>
      </c>
      <c r="L27" s="46">
        <v>9.4600000000000009</v>
      </c>
      <c r="M27" s="46">
        <v>9.3500000000000014</v>
      </c>
      <c r="N27" s="46">
        <v>9.9</v>
      </c>
      <c r="O27" s="46">
        <v>10.01</v>
      </c>
      <c r="P27" s="46">
        <v>11.330000000000002</v>
      </c>
      <c r="Q27" s="46">
        <v>9.9</v>
      </c>
      <c r="R27" s="46">
        <v>11.22</v>
      </c>
      <c r="S27" s="46">
        <v>10.67</v>
      </c>
      <c r="T27" s="46">
        <v>9.4600000000000009</v>
      </c>
      <c r="U27" s="46">
        <v>9.57</v>
      </c>
      <c r="V27" s="46">
        <v>10.230000000000002</v>
      </c>
      <c r="W27" s="46">
        <v>10.450000000000001</v>
      </c>
      <c r="X27" s="46">
        <v>9.1300000000000008</v>
      </c>
      <c r="Y27" s="46">
        <v>9.240000000000002</v>
      </c>
      <c r="Z27" s="46">
        <v>11.66</v>
      </c>
      <c r="AA27" s="46">
        <v>9.7900000000000009</v>
      </c>
      <c r="AB27" s="46">
        <v>10.67</v>
      </c>
      <c r="AC27" s="46">
        <v>10.119999999999999</v>
      </c>
      <c r="AD27" s="46">
        <v>9.1300000000000008</v>
      </c>
      <c r="AE27" s="46">
        <v>9.3500000000000014</v>
      </c>
      <c r="AF27" s="46">
        <v>8.6900000000000013</v>
      </c>
      <c r="AG27" s="46">
        <v>10.340000000000002</v>
      </c>
      <c r="AH27" s="46">
        <v>9.1300000000000008</v>
      </c>
      <c r="AI27" s="46">
        <v>8.91</v>
      </c>
      <c r="AJ27" s="46">
        <v>332.31</v>
      </c>
    </row>
    <row r="28" spans="1:36" x14ac:dyDescent="0.25">
      <c r="A28" t="s">
        <v>202</v>
      </c>
      <c r="B28" s="46">
        <v>10.780000000000001</v>
      </c>
      <c r="C28" s="46">
        <v>10.89</v>
      </c>
      <c r="D28" s="46">
        <v>11</v>
      </c>
      <c r="E28" s="46">
        <v>10.56</v>
      </c>
      <c r="F28" s="46">
        <v>11.22</v>
      </c>
      <c r="G28" s="46">
        <v>11.440000000000001</v>
      </c>
      <c r="H28" s="46">
        <v>11.440000000000001</v>
      </c>
      <c r="I28" s="46">
        <v>10.56</v>
      </c>
      <c r="J28" s="46">
        <v>10.780000000000001</v>
      </c>
      <c r="K28" s="46">
        <v>10.56</v>
      </c>
      <c r="L28" s="46">
        <v>10.89</v>
      </c>
      <c r="M28" s="46">
        <v>11</v>
      </c>
      <c r="N28" s="46">
        <v>10.67</v>
      </c>
      <c r="O28" s="46">
        <v>11.330000000000002</v>
      </c>
      <c r="P28" s="46">
        <v>12.21</v>
      </c>
      <c r="Q28" s="46">
        <v>11.55</v>
      </c>
      <c r="R28" s="46">
        <v>12.32</v>
      </c>
      <c r="S28" s="46">
        <v>11.66</v>
      </c>
      <c r="T28" s="46">
        <v>10.89</v>
      </c>
      <c r="U28" s="46">
        <v>11.330000000000002</v>
      </c>
      <c r="V28" s="46">
        <v>11.55</v>
      </c>
      <c r="W28" s="46">
        <v>11.66</v>
      </c>
      <c r="X28" s="46">
        <v>10.450000000000001</v>
      </c>
      <c r="Y28" s="46">
        <v>10.450000000000001</v>
      </c>
      <c r="Z28" s="46">
        <v>12.65</v>
      </c>
      <c r="AA28" s="46">
        <v>11.440000000000001</v>
      </c>
      <c r="AB28" s="46">
        <v>11.22</v>
      </c>
      <c r="AC28" s="46">
        <v>11</v>
      </c>
      <c r="AD28" s="46">
        <v>10.89</v>
      </c>
      <c r="AE28" s="46">
        <v>10.450000000000001</v>
      </c>
      <c r="AF28" s="46">
        <v>10.450000000000001</v>
      </c>
      <c r="AG28" s="46">
        <v>11</v>
      </c>
      <c r="AH28" s="46">
        <v>10.56</v>
      </c>
      <c r="AI28" s="46">
        <v>10.780000000000001</v>
      </c>
      <c r="AJ28" s="46">
        <v>377.63</v>
      </c>
    </row>
    <row r="29" spans="1:36" x14ac:dyDescent="0.25">
      <c r="A29" t="s">
        <v>203</v>
      </c>
      <c r="B29" s="46">
        <v>7.7000000000000011</v>
      </c>
      <c r="C29" s="46">
        <v>9.57</v>
      </c>
      <c r="D29" s="46">
        <v>9.1300000000000008</v>
      </c>
      <c r="E29" s="46">
        <v>8.36</v>
      </c>
      <c r="F29" s="46">
        <v>10.119999999999999</v>
      </c>
      <c r="G29" s="46">
        <v>9.1300000000000008</v>
      </c>
      <c r="H29" s="46">
        <v>9.3500000000000014</v>
      </c>
      <c r="I29" s="46">
        <v>8.0300000000000011</v>
      </c>
      <c r="J29" s="46">
        <v>7.8100000000000005</v>
      </c>
      <c r="K29" s="46">
        <v>8.14</v>
      </c>
      <c r="L29" s="46">
        <v>8.4700000000000006</v>
      </c>
      <c r="M29" s="46">
        <v>9.1300000000000008</v>
      </c>
      <c r="N29" s="46">
        <v>9.3500000000000014</v>
      </c>
      <c r="O29" s="46">
        <v>8.91</v>
      </c>
      <c r="P29" s="46">
        <v>10.230000000000002</v>
      </c>
      <c r="Q29" s="46">
        <v>8.8000000000000007</v>
      </c>
      <c r="R29" s="46">
        <v>10.340000000000002</v>
      </c>
      <c r="S29" s="46">
        <v>9.9</v>
      </c>
      <c r="T29" s="46">
        <v>8.8000000000000007</v>
      </c>
      <c r="U29" s="46">
        <v>8.36</v>
      </c>
      <c r="V29" s="46">
        <v>9.7900000000000009</v>
      </c>
      <c r="W29" s="46">
        <v>9.240000000000002</v>
      </c>
      <c r="X29" s="46">
        <v>8.8000000000000007</v>
      </c>
      <c r="Y29" s="46">
        <v>8.91</v>
      </c>
      <c r="Z29" s="46">
        <v>10.89</v>
      </c>
      <c r="AA29" s="46">
        <v>8.6900000000000013</v>
      </c>
      <c r="AB29" s="46">
        <v>10.340000000000002</v>
      </c>
      <c r="AC29" s="46">
        <v>10.450000000000001</v>
      </c>
      <c r="AD29" s="46">
        <v>8.0300000000000011</v>
      </c>
      <c r="AE29" s="46">
        <v>9.1300000000000008</v>
      </c>
      <c r="AF29" s="46">
        <v>8.14</v>
      </c>
      <c r="AG29" s="46">
        <v>10.01</v>
      </c>
      <c r="AH29" s="46">
        <v>9.1300000000000008</v>
      </c>
      <c r="AI29" s="46">
        <v>8.8000000000000007</v>
      </c>
      <c r="AJ29" s="46">
        <v>309.98000000000008</v>
      </c>
    </row>
    <row r="30" spans="1:36" x14ac:dyDescent="0.25">
      <c r="A30" t="s">
        <v>204</v>
      </c>
      <c r="B30" s="46">
        <v>12.65</v>
      </c>
      <c r="C30" s="46">
        <v>12.21</v>
      </c>
      <c r="D30" s="46">
        <v>13.090000000000002</v>
      </c>
      <c r="E30" s="46">
        <v>12.100000000000001</v>
      </c>
      <c r="F30" s="46">
        <v>11.880000000000003</v>
      </c>
      <c r="G30" s="46">
        <v>13.640000000000002</v>
      </c>
      <c r="H30" s="46">
        <v>12.870000000000001</v>
      </c>
      <c r="I30" s="46">
        <v>12.21</v>
      </c>
      <c r="J30" s="46">
        <v>11.880000000000003</v>
      </c>
      <c r="K30" s="46">
        <v>11.880000000000003</v>
      </c>
      <c r="L30" s="46">
        <v>12.540000000000001</v>
      </c>
      <c r="M30" s="46">
        <v>12.870000000000001</v>
      </c>
      <c r="N30" s="46">
        <v>11.440000000000001</v>
      </c>
      <c r="O30" s="46">
        <v>12.76</v>
      </c>
      <c r="P30" s="46">
        <v>12.870000000000001</v>
      </c>
      <c r="Q30" s="46">
        <v>13.090000000000002</v>
      </c>
      <c r="R30" s="46">
        <v>12.870000000000001</v>
      </c>
      <c r="S30" s="46">
        <v>12.65</v>
      </c>
      <c r="T30" s="46">
        <v>12.540000000000001</v>
      </c>
      <c r="U30" s="46">
        <v>11.77</v>
      </c>
      <c r="V30" s="46">
        <v>12.65</v>
      </c>
      <c r="W30" s="46">
        <v>12.870000000000001</v>
      </c>
      <c r="X30" s="46">
        <v>12.21</v>
      </c>
      <c r="Y30" s="46">
        <v>12.100000000000001</v>
      </c>
      <c r="Z30" s="46">
        <v>13.530000000000001</v>
      </c>
      <c r="AA30" s="46">
        <v>12.76</v>
      </c>
      <c r="AB30" s="46">
        <v>12.100000000000001</v>
      </c>
      <c r="AC30" s="46">
        <v>11.990000000000002</v>
      </c>
      <c r="AD30" s="46">
        <v>12.65</v>
      </c>
      <c r="AE30" s="46">
        <v>11.880000000000003</v>
      </c>
      <c r="AF30" s="46">
        <v>11</v>
      </c>
      <c r="AG30" s="46">
        <v>11.440000000000001</v>
      </c>
      <c r="AH30" s="46">
        <v>11.55</v>
      </c>
      <c r="AI30" s="46">
        <v>12.100000000000001</v>
      </c>
      <c r="AJ30" s="46">
        <v>420.64</v>
      </c>
    </row>
    <row r="31" spans="1:36" x14ac:dyDescent="0.25">
      <c r="A31" t="s">
        <v>205</v>
      </c>
      <c r="B31" s="46">
        <v>11.330000000000002</v>
      </c>
      <c r="C31" s="46">
        <v>11.22</v>
      </c>
      <c r="D31" s="46">
        <v>11.66</v>
      </c>
      <c r="E31" s="46">
        <v>10.89</v>
      </c>
      <c r="F31" s="46">
        <v>11.22</v>
      </c>
      <c r="G31" s="46">
        <v>12.21</v>
      </c>
      <c r="H31" s="46">
        <v>11.440000000000001</v>
      </c>
      <c r="I31" s="46">
        <v>11.55</v>
      </c>
      <c r="J31" s="46">
        <v>11.330000000000002</v>
      </c>
      <c r="K31" s="46">
        <v>11.330000000000002</v>
      </c>
      <c r="L31" s="46">
        <v>11.330000000000002</v>
      </c>
      <c r="M31" s="46">
        <v>11.66</v>
      </c>
      <c r="N31" s="46">
        <v>10.780000000000001</v>
      </c>
      <c r="O31" s="46">
        <v>11.55</v>
      </c>
      <c r="P31" s="46">
        <v>11.77</v>
      </c>
      <c r="Q31" s="46">
        <v>11.66</v>
      </c>
      <c r="R31" s="46">
        <v>11.330000000000002</v>
      </c>
      <c r="S31" s="46">
        <v>11.55</v>
      </c>
      <c r="T31" s="46">
        <v>11.330000000000002</v>
      </c>
      <c r="U31" s="46">
        <v>11.66</v>
      </c>
      <c r="V31" s="46">
        <v>11.330000000000002</v>
      </c>
      <c r="W31" s="46">
        <v>11.330000000000002</v>
      </c>
      <c r="X31" s="46">
        <v>11.22</v>
      </c>
      <c r="Y31" s="46">
        <v>11.110000000000001</v>
      </c>
      <c r="Z31" s="46">
        <v>12.430000000000001</v>
      </c>
      <c r="AA31" s="46">
        <v>11.55</v>
      </c>
      <c r="AB31" s="46">
        <v>11.440000000000001</v>
      </c>
      <c r="AC31" s="46">
        <v>11.22</v>
      </c>
      <c r="AD31" s="46">
        <v>11.880000000000003</v>
      </c>
      <c r="AE31" s="46">
        <v>10.67</v>
      </c>
      <c r="AF31" s="46">
        <v>10.89</v>
      </c>
      <c r="AG31" s="46">
        <v>10.89</v>
      </c>
      <c r="AH31" s="46">
        <v>11.330000000000002</v>
      </c>
      <c r="AI31" s="46">
        <v>11.440000000000001</v>
      </c>
      <c r="AJ31" s="46">
        <v>387.53000000000009</v>
      </c>
    </row>
    <row r="32" spans="1:36" x14ac:dyDescent="0.25">
      <c r="A32" t="s">
        <v>206</v>
      </c>
      <c r="B32" s="46">
        <v>17.380000000000003</v>
      </c>
      <c r="C32" s="46">
        <v>14.96</v>
      </c>
      <c r="D32" s="46">
        <v>16.72</v>
      </c>
      <c r="E32" s="46">
        <v>15.620000000000001</v>
      </c>
      <c r="F32" s="46">
        <v>13.750000000000002</v>
      </c>
      <c r="G32" s="46">
        <v>17.380000000000003</v>
      </c>
      <c r="H32" s="46">
        <v>16.060000000000002</v>
      </c>
      <c r="I32" s="46">
        <v>17.16</v>
      </c>
      <c r="J32" s="46">
        <v>17.82</v>
      </c>
      <c r="K32" s="46">
        <v>17.05</v>
      </c>
      <c r="L32" s="46">
        <v>16.060000000000002</v>
      </c>
      <c r="M32" s="46">
        <v>16.940000000000001</v>
      </c>
      <c r="N32" s="46">
        <v>14.190000000000001</v>
      </c>
      <c r="O32" s="46">
        <v>16.39</v>
      </c>
      <c r="P32" s="46">
        <v>13.860000000000001</v>
      </c>
      <c r="Q32" s="46">
        <v>17.16</v>
      </c>
      <c r="R32" s="46">
        <v>14.52</v>
      </c>
      <c r="S32" s="46">
        <v>15.400000000000002</v>
      </c>
      <c r="T32" s="46">
        <v>16.5</v>
      </c>
      <c r="U32" s="46">
        <v>16.61</v>
      </c>
      <c r="V32" s="46">
        <v>15.400000000000002</v>
      </c>
      <c r="W32" s="46">
        <v>15.290000000000001</v>
      </c>
      <c r="X32" s="46">
        <v>15.400000000000002</v>
      </c>
      <c r="Y32" s="46">
        <v>15.620000000000001</v>
      </c>
      <c r="Z32" s="46">
        <v>14.96</v>
      </c>
      <c r="AA32" s="46">
        <v>16.5</v>
      </c>
      <c r="AB32" s="46">
        <v>13.42</v>
      </c>
      <c r="AC32" s="46">
        <v>14.740000000000002</v>
      </c>
      <c r="AD32" s="46">
        <v>17.82</v>
      </c>
      <c r="AE32" s="46">
        <v>15.950000000000001</v>
      </c>
      <c r="AF32" s="46">
        <v>16.170000000000002</v>
      </c>
      <c r="AG32" s="46">
        <v>13.200000000000001</v>
      </c>
      <c r="AH32" s="46">
        <v>15.730000000000002</v>
      </c>
      <c r="AI32" s="46">
        <v>17.05</v>
      </c>
      <c r="AJ32" s="46">
        <v>538.78</v>
      </c>
    </row>
    <row r="33" spans="1:36" x14ac:dyDescent="0.25">
      <c r="A33" t="s">
        <v>207</v>
      </c>
      <c r="B33" s="46">
        <v>13.97</v>
      </c>
      <c r="C33" s="46">
        <v>15.510000000000002</v>
      </c>
      <c r="D33" s="46">
        <v>15.620000000000001</v>
      </c>
      <c r="E33" s="46">
        <v>15.510000000000002</v>
      </c>
      <c r="F33" s="46">
        <v>14.740000000000002</v>
      </c>
      <c r="G33" s="46">
        <v>14.96</v>
      </c>
      <c r="H33" s="46">
        <v>14.96</v>
      </c>
      <c r="I33" s="46">
        <v>15.180000000000001</v>
      </c>
      <c r="J33" s="46">
        <v>16.830000000000002</v>
      </c>
      <c r="K33" s="46">
        <v>15.620000000000001</v>
      </c>
      <c r="L33" s="46">
        <v>14.96</v>
      </c>
      <c r="M33" s="46">
        <v>16.5</v>
      </c>
      <c r="N33" s="46">
        <v>12.980000000000002</v>
      </c>
      <c r="O33" s="46">
        <v>15.840000000000002</v>
      </c>
      <c r="P33" s="46">
        <v>14.630000000000003</v>
      </c>
      <c r="Q33" s="46">
        <v>15.290000000000001</v>
      </c>
      <c r="R33" s="46">
        <v>14.850000000000001</v>
      </c>
      <c r="S33" s="46">
        <v>14.96</v>
      </c>
      <c r="T33" s="46">
        <v>14.96</v>
      </c>
      <c r="U33" s="46">
        <v>13.97</v>
      </c>
      <c r="V33" s="46">
        <v>14.850000000000001</v>
      </c>
      <c r="W33" s="46">
        <v>15.950000000000001</v>
      </c>
      <c r="X33" s="46">
        <v>14.080000000000002</v>
      </c>
      <c r="Y33" s="46">
        <v>15.290000000000001</v>
      </c>
      <c r="Z33" s="46">
        <v>15.620000000000001</v>
      </c>
      <c r="AA33" s="46">
        <v>14.630000000000003</v>
      </c>
      <c r="AB33" s="46">
        <v>14.3</v>
      </c>
      <c r="AC33" s="46">
        <v>13.750000000000002</v>
      </c>
      <c r="AD33" s="46">
        <v>15.950000000000001</v>
      </c>
      <c r="AE33" s="46">
        <v>15.620000000000001</v>
      </c>
      <c r="AF33" s="46">
        <v>14.740000000000002</v>
      </c>
      <c r="AG33" s="46">
        <v>13.200000000000001</v>
      </c>
      <c r="AH33" s="46">
        <v>14.190000000000001</v>
      </c>
      <c r="AI33" s="46">
        <v>14.190000000000001</v>
      </c>
      <c r="AJ33" s="46">
        <v>508.20000000000005</v>
      </c>
    </row>
    <row r="34" spans="1:36" x14ac:dyDescent="0.25">
      <c r="A34" t="s">
        <v>208</v>
      </c>
      <c r="B34" s="46">
        <v>12.21</v>
      </c>
      <c r="C34" s="46">
        <v>13.200000000000001</v>
      </c>
      <c r="D34" s="46">
        <v>12.980000000000002</v>
      </c>
      <c r="E34" s="46">
        <v>12.65</v>
      </c>
      <c r="F34" s="46">
        <v>12.65</v>
      </c>
      <c r="G34" s="46">
        <v>12.21</v>
      </c>
      <c r="H34" s="46">
        <v>13.200000000000001</v>
      </c>
      <c r="I34" s="46">
        <v>11.77</v>
      </c>
      <c r="J34" s="46">
        <v>13.090000000000002</v>
      </c>
      <c r="K34" s="46">
        <v>11.990000000000002</v>
      </c>
      <c r="L34" s="46">
        <v>12.21</v>
      </c>
      <c r="M34" s="46">
        <v>13.090000000000002</v>
      </c>
      <c r="N34" s="46">
        <v>10.780000000000001</v>
      </c>
      <c r="O34" s="46">
        <v>13.750000000000002</v>
      </c>
      <c r="P34" s="46">
        <v>13.530000000000001</v>
      </c>
      <c r="Q34" s="46">
        <v>12.100000000000001</v>
      </c>
      <c r="R34" s="46">
        <v>13.640000000000002</v>
      </c>
      <c r="S34" s="46">
        <v>13.640000000000002</v>
      </c>
      <c r="T34" s="46">
        <v>13.090000000000002</v>
      </c>
      <c r="U34" s="46">
        <v>10.340000000000002</v>
      </c>
      <c r="V34" s="46">
        <v>12.76</v>
      </c>
      <c r="W34" s="46">
        <v>13.31</v>
      </c>
      <c r="X34" s="46">
        <v>11.330000000000002</v>
      </c>
      <c r="Y34" s="46">
        <v>12.870000000000001</v>
      </c>
      <c r="Z34" s="46">
        <v>14.190000000000001</v>
      </c>
      <c r="AA34" s="46">
        <v>11.55</v>
      </c>
      <c r="AB34" s="46">
        <v>13.200000000000001</v>
      </c>
      <c r="AC34" s="46">
        <v>12.100000000000001</v>
      </c>
      <c r="AD34" s="46">
        <v>11.880000000000003</v>
      </c>
      <c r="AE34" s="46">
        <v>11.990000000000002</v>
      </c>
      <c r="AF34" s="46">
        <v>10.450000000000001</v>
      </c>
      <c r="AG34" s="46">
        <v>10.230000000000002</v>
      </c>
      <c r="AH34" s="46">
        <v>11</v>
      </c>
      <c r="AI34" s="46">
        <v>9.7900000000000009</v>
      </c>
      <c r="AJ34" s="46">
        <v>418.7700000000001</v>
      </c>
    </row>
    <row r="35" spans="1:36" x14ac:dyDescent="0.25">
      <c r="A35" t="s">
        <v>209</v>
      </c>
      <c r="B35" s="46">
        <v>10.340000000000002</v>
      </c>
      <c r="C35" s="46">
        <v>11.77</v>
      </c>
      <c r="D35" s="46">
        <v>11.22</v>
      </c>
      <c r="E35" s="46">
        <v>11.110000000000001</v>
      </c>
      <c r="F35" s="46">
        <v>11.440000000000001</v>
      </c>
      <c r="G35" s="46">
        <v>11.22</v>
      </c>
      <c r="H35" s="46">
        <v>11.77</v>
      </c>
      <c r="I35" s="46">
        <v>10.01</v>
      </c>
      <c r="J35" s="46">
        <v>10.340000000000002</v>
      </c>
      <c r="K35" s="46">
        <v>10.56</v>
      </c>
      <c r="L35" s="46">
        <v>11</v>
      </c>
      <c r="M35" s="46">
        <v>11.22</v>
      </c>
      <c r="N35" s="46">
        <v>10.780000000000001</v>
      </c>
      <c r="O35" s="46">
        <v>11.77</v>
      </c>
      <c r="P35" s="46">
        <v>12.65</v>
      </c>
      <c r="Q35" s="46">
        <v>10.56</v>
      </c>
      <c r="R35" s="46">
        <v>12.32</v>
      </c>
      <c r="S35" s="46">
        <v>12.100000000000001</v>
      </c>
      <c r="T35" s="46">
        <v>11.55</v>
      </c>
      <c r="U35" s="46">
        <v>9.6800000000000015</v>
      </c>
      <c r="V35" s="46">
        <v>11.66</v>
      </c>
      <c r="W35" s="46">
        <v>11.880000000000003</v>
      </c>
      <c r="X35" s="46">
        <v>10.67</v>
      </c>
      <c r="Y35" s="46">
        <v>11.440000000000001</v>
      </c>
      <c r="Z35" s="46">
        <v>13.090000000000002</v>
      </c>
      <c r="AA35" s="46">
        <v>10.230000000000002</v>
      </c>
      <c r="AB35" s="46">
        <v>12.21</v>
      </c>
      <c r="AC35" s="46">
        <v>11.66</v>
      </c>
      <c r="AD35" s="46">
        <v>10.340000000000002</v>
      </c>
      <c r="AE35" s="46">
        <v>11</v>
      </c>
      <c r="AF35" s="46">
        <v>9.9</v>
      </c>
      <c r="AG35" s="46">
        <v>11.110000000000001</v>
      </c>
      <c r="AH35" s="46">
        <v>10.56</v>
      </c>
      <c r="AI35" s="46">
        <v>9.9</v>
      </c>
      <c r="AJ35" s="46">
        <v>379.05999999999995</v>
      </c>
    </row>
    <row r="36" spans="1:36" x14ac:dyDescent="0.25">
      <c r="A36" t="s">
        <v>210</v>
      </c>
      <c r="B36" s="46">
        <v>12.65</v>
      </c>
      <c r="C36" s="46">
        <v>12.76</v>
      </c>
      <c r="D36" s="46">
        <v>12.65</v>
      </c>
      <c r="E36" s="46">
        <v>12.540000000000001</v>
      </c>
      <c r="F36" s="46">
        <v>12.540000000000001</v>
      </c>
      <c r="G36" s="46">
        <v>13.42</v>
      </c>
      <c r="H36" s="46">
        <v>13.97</v>
      </c>
      <c r="I36" s="46">
        <v>12.32</v>
      </c>
      <c r="J36" s="46">
        <v>12.540000000000001</v>
      </c>
      <c r="K36" s="46">
        <v>12.21</v>
      </c>
      <c r="L36" s="46">
        <v>13.200000000000001</v>
      </c>
      <c r="M36" s="46">
        <v>12.540000000000001</v>
      </c>
      <c r="N36" s="46">
        <v>12.100000000000001</v>
      </c>
      <c r="O36" s="46">
        <v>13.530000000000001</v>
      </c>
      <c r="P36" s="46">
        <v>13.640000000000002</v>
      </c>
      <c r="Q36" s="46">
        <v>13.31</v>
      </c>
      <c r="R36" s="46">
        <v>13.42</v>
      </c>
      <c r="S36" s="46">
        <v>13.640000000000002</v>
      </c>
      <c r="T36" s="46">
        <v>13.200000000000001</v>
      </c>
      <c r="U36" s="46">
        <v>12.870000000000001</v>
      </c>
      <c r="V36" s="46">
        <v>13.31</v>
      </c>
      <c r="W36" s="46">
        <v>13.750000000000002</v>
      </c>
      <c r="X36" s="46">
        <v>12.100000000000001</v>
      </c>
      <c r="Y36" s="46">
        <v>12.21</v>
      </c>
      <c r="Z36" s="46">
        <v>13.640000000000002</v>
      </c>
      <c r="AA36" s="46">
        <v>13.640000000000002</v>
      </c>
      <c r="AB36" s="46">
        <v>12.65</v>
      </c>
      <c r="AC36" s="46">
        <v>12.21</v>
      </c>
      <c r="AD36" s="46">
        <v>12.65</v>
      </c>
      <c r="AE36" s="46">
        <v>12.100000000000001</v>
      </c>
      <c r="AF36" s="46">
        <v>11.880000000000003</v>
      </c>
      <c r="AG36" s="46">
        <v>12.32</v>
      </c>
      <c r="AH36" s="46">
        <v>11.990000000000002</v>
      </c>
      <c r="AI36" s="46">
        <v>12.21</v>
      </c>
      <c r="AJ36" s="46">
        <v>435.70999999999987</v>
      </c>
    </row>
    <row r="37" spans="1:36" x14ac:dyDescent="0.25">
      <c r="A37" t="s">
        <v>213</v>
      </c>
      <c r="B37" s="46">
        <v>13.42</v>
      </c>
      <c r="C37" s="46">
        <v>13.31</v>
      </c>
      <c r="D37" s="46">
        <v>13.530000000000001</v>
      </c>
      <c r="E37" s="46">
        <v>12.65</v>
      </c>
      <c r="F37" s="46">
        <v>12.430000000000001</v>
      </c>
      <c r="G37" s="46">
        <v>13.860000000000001</v>
      </c>
      <c r="H37" s="46">
        <v>13.750000000000002</v>
      </c>
      <c r="I37" s="46">
        <v>12.980000000000002</v>
      </c>
      <c r="J37" s="46">
        <v>12.980000000000002</v>
      </c>
      <c r="K37" s="46">
        <v>12.65</v>
      </c>
      <c r="L37" s="46">
        <v>13.200000000000001</v>
      </c>
      <c r="M37" s="46">
        <v>13.530000000000001</v>
      </c>
      <c r="N37" s="46">
        <v>12.100000000000001</v>
      </c>
      <c r="O37" s="46">
        <v>13.31</v>
      </c>
      <c r="P37" s="46">
        <v>12.870000000000001</v>
      </c>
      <c r="Q37" s="46">
        <v>13.640000000000002</v>
      </c>
      <c r="R37" s="46">
        <v>13.42</v>
      </c>
      <c r="S37" s="46">
        <v>13.42</v>
      </c>
      <c r="T37" s="46">
        <v>13.31</v>
      </c>
      <c r="U37" s="46">
        <v>12.870000000000001</v>
      </c>
      <c r="V37" s="46">
        <v>13.090000000000002</v>
      </c>
      <c r="W37" s="46">
        <v>13.42</v>
      </c>
      <c r="X37" s="46">
        <v>12.870000000000001</v>
      </c>
      <c r="Y37" s="46">
        <v>12.870000000000001</v>
      </c>
      <c r="Z37" s="46">
        <v>13.860000000000001</v>
      </c>
      <c r="AA37" s="46">
        <v>13.750000000000002</v>
      </c>
      <c r="AB37" s="46">
        <v>12.540000000000001</v>
      </c>
      <c r="AC37" s="46">
        <v>12.65</v>
      </c>
      <c r="AD37" s="46">
        <v>12.76</v>
      </c>
      <c r="AE37" s="46">
        <v>12.540000000000001</v>
      </c>
      <c r="AF37" s="46">
        <v>12.21</v>
      </c>
      <c r="AG37" s="46">
        <v>12.21</v>
      </c>
      <c r="AH37" s="46">
        <v>12.870000000000001</v>
      </c>
      <c r="AI37" s="46">
        <v>13.200000000000001</v>
      </c>
      <c r="AJ37" s="46">
        <v>444.06999999999994</v>
      </c>
    </row>
    <row r="38" spans="1:36" x14ac:dyDescent="0.25">
      <c r="A38" t="s">
        <v>214</v>
      </c>
      <c r="B38" s="46">
        <v>11.880000000000003</v>
      </c>
      <c r="C38" s="46">
        <v>11.330000000000002</v>
      </c>
      <c r="D38" s="46">
        <v>11.66</v>
      </c>
      <c r="E38" s="46">
        <v>11.440000000000001</v>
      </c>
      <c r="F38" s="46">
        <v>11.330000000000002</v>
      </c>
      <c r="G38" s="46">
        <v>11.880000000000003</v>
      </c>
      <c r="H38" s="46">
        <v>11.440000000000001</v>
      </c>
      <c r="I38" s="46">
        <v>11.880000000000003</v>
      </c>
      <c r="J38" s="46">
        <v>12.430000000000001</v>
      </c>
      <c r="K38" s="46">
        <v>10.67</v>
      </c>
      <c r="L38" s="46">
        <v>11.110000000000001</v>
      </c>
      <c r="M38" s="46">
        <v>11.440000000000001</v>
      </c>
      <c r="N38" s="46">
        <v>11.440000000000001</v>
      </c>
      <c r="O38" s="46">
        <v>11.440000000000001</v>
      </c>
      <c r="P38" s="46">
        <v>11.55</v>
      </c>
      <c r="Q38" s="46">
        <v>11.990000000000002</v>
      </c>
      <c r="R38" s="46">
        <v>11.55</v>
      </c>
      <c r="S38" s="46">
        <v>11.440000000000001</v>
      </c>
      <c r="T38" s="46">
        <v>11.110000000000001</v>
      </c>
      <c r="U38" s="46">
        <v>13.090000000000002</v>
      </c>
      <c r="V38" s="46">
        <v>11.330000000000002</v>
      </c>
      <c r="W38" s="46">
        <v>11.330000000000002</v>
      </c>
      <c r="X38" s="46">
        <v>11.22</v>
      </c>
      <c r="Y38" s="46">
        <v>10.89</v>
      </c>
      <c r="Z38" s="46">
        <v>12.21</v>
      </c>
      <c r="AA38" s="46">
        <v>11.880000000000003</v>
      </c>
      <c r="AB38" s="46">
        <v>11.55</v>
      </c>
      <c r="AC38" s="46">
        <v>11.66</v>
      </c>
      <c r="AD38" s="46">
        <v>11.77</v>
      </c>
      <c r="AE38" s="46">
        <v>10.67</v>
      </c>
      <c r="AF38" s="46">
        <v>10.780000000000001</v>
      </c>
      <c r="AG38" s="46">
        <v>11.55</v>
      </c>
      <c r="AH38" s="46">
        <v>10.780000000000001</v>
      </c>
      <c r="AI38" s="46">
        <v>11</v>
      </c>
      <c r="AJ38" s="46">
        <v>390.72000000000014</v>
      </c>
    </row>
    <row r="39" spans="1:36" x14ac:dyDescent="0.25">
      <c r="A39" t="s">
        <v>215</v>
      </c>
      <c r="B39" s="46">
        <v>8.91</v>
      </c>
      <c r="C39" s="46">
        <v>9.02</v>
      </c>
      <c r="D39" s="46">
        <v>8.91</v>
      </c>
      <c r="E39" s="46">
        <v>8.6900000000000013</v>
      </c>
      <c r="F39" s="46">
        <v>10.01</v>
      </c>
      <c r="G39" s="46">
        <v>9.1300000000000008</v>
      </c>
      <c r="H39" s="46">
        <v>9.4600000000000009</v>
      </c>
      <c r="I39" s="46">
        <v>8.6900000000000013</v>
      </c>
      <c r="J39" s="46">
        <v>8.91</v>
      </c>
      <c r="K39" s="46">
        <v>8.25</v>
      </c>
      <c r="L39" s="46">
        <v>8.4700000000000006</v>
      </c>
      <c r="M39" s="46">
        <v>8.91</v>
      </c>
      <c r="N39" s="46">
        <v>9.240000000000002</v>
      </c>
      <c r="O39" s="46">
        <v>9.02</v>
      </c>
      <c r="P39" s="46">
        <v>10.67</v>
      </c>
      <c r="Q39" s="46">
        <v>8.91</v>
      </c>
      <c r="R39" s="46">
        <v>10.780000000000001</v>
      </c>
      <c r="S39" s="46">
        <v>10.230000000000002</v>
      </c>
      <c r="T39" s="46">
        <v>8.4700000000000006</v>
      </c>
      <c r="U39" s="46">
        <v>9.9</v>
      </c>
      <c r="V39" s="46">
        <v>9.57</v>
      </c>
      <c r="W39" s="46">
        <v>9.4600000000000009</v>
      </c>
      <c r="X39" s="46">
        <v>8.5800000000000018</v>
      </c>
      <c r="Y39" s="46">
        <v>8.5800000000000018</v>
      </c>
      <c r="Z39" s="46">
        <v>10.780000000000001</v>
      </c>
      <c r="AA39" s="46">
        <v>8.91</v>
      </c>
      <c r="AB39" s="46">
        <v>10.780000000000001</v>
      </c>
      <c r="AC39" s="46">
        <v>10.230000000000002</v>
      </c>
      <c r="AD39" s="46">
        <v>8.8000000000000007</v>
      </c>
      <c r="AE39" s="46">
        <v>8.5800000000000018</v>
      </c>
      <c r="AF39" s="46">
        <v>8.14</v>
      </c>
      <c r="AG39" s="46">
        <v>10.340000000000002</v>
      </c>
      <c r="AH39" s="46">
        <v>8.36</v>
      </c>
      <c r="AI39" s="46">
        <v>8.4700000000000006</v>
      </c>
      <c r="AJ39" s="46">
        <v>314.16000000000003</v>
      </c>
    </row>
    <row r="40" spans="1:36" x14ac:dyDescent="0.25">
      <c r="A40" t="s">
        <v>216</v>
      </c>
      <c r="B40" s="46">
        <v>8.14</v>
      </c>
      <c r="C40" s="46">
        <v>9.57</v>
      </c>
      <c r="D40" s="46">
        <v>8.25</v>
      </c>
      <c r="E40" s="46">
        <v>8.14</v>
      </c>
      <c r="F40" s="46">
        <v>10.340000000000002</v>
      </c>
      <c r="G40" s="46">
        <v>8.8000000000000007</v>
      </c>
      <c r="H40" s="46">
        <v>10.450000000000001</v>
      </c>
      <c r="I40" s="46">
        <v>7.7000000000000011</v>
      </c>
      <c r="J40" s="46">
        <v>7.8100000000000005</v>
      </c>
      <c r="K40" s="46">
        <v>7.7000000000000011</v>
      </c>
      <c r="L40" s="46">
        <v>8.91</v>
      </c>
      <c r="M40" s="46">
        <v>8.14</v>
      </c>
      <c r="N40" s="46">
        <v>9.3500000000000014</v>
      </c>
      <c r="O40" s="46">
        <v>9.7900000000000009</v>
      </c>
      <c r="P40" s="46">
        <v>10.67</v>
      </c>
      <c r="Q40" s="46">
        <v>8.6900000000000013</v>
      </c>
      <c r="R40" s="46">
        <v>11</v>
      </c>
      <c r="S40" s="46">
        <v>10.56</v>
      </c>
      <c r="T40" s="46">
        <v>8.91</v>
      </c>
      <c r="U40" s="46">
        <v>9.1300000000000008</v>
      </c>
      <c r="V40" s="46">
        <v>10.01</v>
      </c>
      <c r="W40" s="46">
        <v>10.67</v>
      </c>
      <c r="X40" s="46">
        <v>8.36</v>
      </c>
      <c r="Y40" s="46">
        <v>8.91</v>
      </c>
      <c r="Z40" s="46">
        <v>11</v>
      </c>
      <c r="AA40" s="46">
        <v>9.1300000000000008</v>
      </c>
      <c r="AB40" s="46">
        <v>10.89</v>
      </c>
      <c r="AC40" s="46">
        <v>9.7900000000000009</v>
      </c>
      <c r="AD40" s="46">
        <v>7.8100000000000005</v>
      </c>
      <c r="AE40" s="46">
        <v>8.6900000000000013</v>
      </c>
      <c r="AF40" s="46">
        <v>7.4800000000000013</v>
      </c>
      <c r="AG40" s="46">
        <v>10.340000000000002</v>
      </c>
      <c r="AH40" s="46">
        <v>8.0300000000000011</v>
      </c>
      <c r="AI40" s="46">
        <v>7.8100000000000005</v>
      </c>
      <c r="AJ40" s="46">
        <v>310.96999999999997</v>
      </c>
    </row>
    <row r="41" spans="1:36" x14ac:dyDescent="0.25">
      <c r="A41" t="s">
        <v>217</v>
      </c>
      <c r="B41" s="46">
        <v>8.8000000000000007</v>
      </c>
      <c r="C41" s="46">
        <v>9.9</v>
      </c>
      <c r="D41" s="46">
        <v>9.4600000000000009</v>
      </c>
      <c r="E41" s="46">
        <v>9.240000000000002</v>
      </c>
      <c r="F41" s="46">
        <v>10.340000000000002</v>
      </c>
      <c r="G41" s="46">
        <v>9.57</v>
      </c>
      <c r="H41" s="46">
        <v>9.57</v>
      </c>
      <c r="I41" s="46">
        <v>9.02</v>
      </c>
      <c r="J41" s="46">
        <v>9.1300000000000008</v>
      </c>
      <c r="K41" s="46">
        <v>9.1300000000000008</v>
      </c>
      <c r="L41" s="46">
        <v>8.91</v>
      </c>
      <c r="M41" s="46">
        <v>9.3500000000000014</v>
      </c>
      <c r="N41" s="46">
        <v>10.119999999999999</v>
      </c>
      <c r="O41" s="46">
        <v>9.240000000000002</v>
      </c>
      <c r="P41" s="46">
        <v>10.340000000000002</v>
      </c>
      <c r="Q41" s="46">
        <v>9.240000000000002</v>
      </c>
      <c r="R41" s="46">
        <v>10.119999999999999</v>
      </c>
      <c r="S41" s="46">
        <v>10.119999999999999</v>
      </c>
      <c r="T41" s="46">
        <v>9.1300000000000008</v>
      </c>
      <c r="U41" s="46">
        <v>10.01</v>
      </c>
      <c r="V41" s="46">
        <v>9.6800000000000015</v>
      </c>
      <c r="W41" s="46">
        <v>9.4600000000000009</v>
      </c>
      <c r="X41" s="46">
        <v>9.4600000000000009</v>
      </c>
      <c r="Y41" s="46">
        <v>9.240000000000002</v>
      </c>
      <c r="Z41" s="46">
        <v>10.56</v>
      </c>
      <c r="AA41" s="46">
        <v>9.1300000000000008</v>
      </c>
      <c r="AB41" s="46">
        <v>10.67</v>
      </c>
      <c r="AC41" s="46">
        <v>10.01</v>
      </c>
      <c r="AD41" s="46">
        <v>9.02</v>
      </c>
      <c r="AE41" s="46">
        <v>9.57</v>
      </c>
      <c r="AF41" s="46">
        <v>9.240000000000002</v>
      </c>
      <c r="AG41" s="46">
        <v>10.67</v>
      </c>
      <c r="AH41" s="46">
        <v>9.4600000000000009</v>
      </c>
      <c r="AI41" s="46">
        <v>9.3500000000000014</v>
      </c>
      <c r="AJ41" s="46">
        <v>326.26000000000005</v>
      </c>
    </row>
    <row r="42" spans="1:36" x14ac:dyDescent="0.25">
      <c r="A42" t="s">
        <v>218</v>
      </c>
      <c r="B42" s="46">
        <v>8.0300000000000011</v>
      </c>
      <c r="C42" s="46">
        <v>9.57</v>
      </c>
      <c r="D42" s="46">
        <v>8.14</v>
      </c>
      <c r="E42" s="46">
        <v>8.14</v>
      </c>
      <c r="F42" s="46">
        <v>10.450000000000001</v>
      </c>
      <c r="G42" s="46">
        <v>8.8000000000000007</v>
      </c>
      <c r="H42" s="46">
        <v>9.6800000000000015</v>
      </c>
      <c r="I42" s="46">
        <v>8.14</v>
      </c>
      <c r="J42" s="46">
        <v>8.36</v>
      </c>
      <c r="K42" s="46">
        <v>7.4800000000000013</v>
      </c>
      <c r="L42" s="46">
        <v>8.5800000000000018</v>
      </c>
      <c r="M42" s="46">
        <v>8.0300000000000011</v>
      </c>
      <c r="N42" s="46">
        <v>9.4600000000000009</v>
      </c>
      <c r="O42" s="46">
        <v>9.02</v>
      </c>
      <c r="P42" s="46">
        <v>10.67</v>
      </c>
      <c r="Q42" s="46">
        <v>8.8000000000000007</v>
      </c>
      <c r="R42" s="46">
        <v>9.9</v>
      </c>
      <c r="S42" s="46">
        <v>9.7900000000000009</v>
      </c>
      <c r="T42" s="46">
        <v>8.5800000000000018</v>
      </c>
      <c r="U42" s="46">
        <v>9.02</v>
      </c>
      <c r="V42" s="46">
        <v>9.02</v>
      </c>
      <c r="W42" s="46">
        <v>9.4600000000000009</v>
      </c>
      <c r="X42" s="46">
        <v>8.36</v>
      </c>
      <c r="Y42" s="46">
        <v>8.14</v>
      </c>
      <c r="Z42" s="46">
        <v>10.340000000000002</v>
      </c>
      <c r="AA42" s="46">
        <v>9.1300000000000008</v>
      </c>
      <c r="AB42" s="46">
        <v>10.67</v>
      </c>
      <c r="AC42" s="46">
        <v>8.25</v>
      </c>
      <c r="AD42" s="46">
        <v>8.36</v>
      </c>
      <c r="AE42" s="46">
        <v>8.6900000000000013</v>
      </c>
      <c r="AF42" s="46">
        <v>7.26</v>
      </c>
      <c r="AG42" s="46">
        <v>10.450000000000001</v>
      </c>
      <c r="AH42" s="46">
        <v>7.4800000000000013</v>
      </c>
      <c r="AI42" s="46">
        <v>7.7000000000000011</v>
      </c>
      <c r="AJ42" s="46">
        <v>301.95000000000005</v>
      </c>
    </row>
    <row r="43" spans="1:36" x14ac:dyDescent="0.25">
      <c r="A43" t="s">
        <v>219</v>
      </c>
      <c r="B43" s="46">
        <v>15.07</v>
      </c>
      <c r="C43" s="46">
        <v>15.400000000000002</v>
      </c>
      <c r="D43" s="46">
        <v>14.850000000000001</v>
      </c>
      <c r="E43" s="46">
        <v>15.290000000000001</v>
      </c>
      <c r="F43" s="46">
        <v>15.07</v>
      </c>
      <c r="G43" s="46">
        <v>16.28</v>
      </c>
      <c r="H43" s="46">
        <v>16.61</v>
      </c>
      <c r="I43" s="46">
        <v>14.740000000000002</v>
      </c>
      <c r="J43" s="46">
        <v>14.41</v>
      </c>
      <c r="K43" s="46">
        <v>15.180000000000001</v>
      </c>
      <c r="L43" s="46">
        <v>15.620000000000001</v>
      </c>
      <c r="M43" s="46">
        <v>14.96</v>
      </c>
      <c r="N43" s="46">
        <v>14.190000000000001</v>
      </c>
      <c r="O43" s="46">
        <v>15.730000000000002</v>
      </c>
      <c r="P43" s="46">
        <v>15.400000000000002</v>
      </c>
      <c r="Q43" s="46">
        <v>15.620000000000001</v>
      </c>
      <c r="R43" s="46">
        <v>14.080000000000002</v>
      </c>
      <c r="S43" s="46">
        <v>15.730000000000002</v>
      </c>
      <c r="T43" s="46">
        <v>14.850000000000001</v>
      </c>
      <c r="U43" s="46">
        <v>14.52</v>
      </c>
      <c r="V43" s="46">
        <v>14.850000000000001</v>
      </c>
      <c r="W43" s="46">
        <v>15.620000000000001</v>
      </c>
      <c r="X43" s="46">
        <v>14.740000000000002</v>
      </c>
      <c r="Y43" s="46">
        <v>14.740000000000002</v>
      </c>
      <c r="Z43" s="46">
        <v>15.510000000000002</v>
      </c>
      <c r="AA43" s="46">
        <v>16.060000000000002</v>
      </c>
      <c r="AB43" s="46">
        <v>14.080000000000002</v>
      </c>
      <c r="AC43" s="46">
        <v>14.080000000000002</v>
      </c>
      <c r="AD43" s="46">
        <v>15.510000000000002</v>
      </c>
      <c r="AE43" s="46">
        <v>14.740000000000002</v>
      </c>
      <c r="AF43" s="46">
        <v>14.080000000000002</v>
      </c>
      <c r="AG43" s="46">
        <v>15.620000000000001</v>
      </c>
      <c r="AH43" s="46">
        <v>14.190000000000001</v>
      </c>
      <c r="AI43" s="46">
        <v>15.290000000000001</v>
      </c>
      <c r="AJ43" s="46">
        <v>512.71</v>
      </c>
    </row>
    <row r="44" spans="1:36" x14ac:dyDescent="0.25">
      <c r="A44" t="s">
        <v>220</v>
      </c>
      <c r="B44" s="46">
        <v>14.630000000000003</v>
      </c>
      <c r="C44" s="46">
        <v>17.380000000000003</v>
      </c>
      <c r="D44" s="46">
        <v>15.730000000000002</v>
      </c>
      <c r="E44" s="46">
        <v>16.72</v>
      </c>
      <c r="F44" s="46">
        <v>17.490000000000002</v>
      </c>
      <c r="G44" s="46">
        <v>17.27</v>
      </c>
      <c r="H44" s="46">
        <v>19.690000000000001</v>
      </c>
      <c r="I44" s="46">
        <v>13.97</v>
      </c>
      <c r="J44" s="46">
        <v>12.65</v>
      </c>
      <c r="K44" s="46">
        <v>14.190000000000001</v>
      </c>
      <c r="L44" s="46">
        <v>17.930000000000003</v>
      </c>
      <c r="M44" s="46">
        <v>15.620000000000001</v>
      </c>
      <c r="N44" s="46">
        <v>15.07</v>
      </c>
      <c r="O44" s="46">
        <v>18.700000000000003</v>
      </c>
      <c r="P44" s="46">
        <v>17.710000000000004</v>
      </c>
      <c r="Q44" s="46">
        <v>17.16</v>
      </c>
      <c r="R44" s="46">
        <v>17.27</v>
      </c>
      <c r="S44" s="46">
        <v>18.37</v>
      </c>
      <c r="T44" s="46">
        <v>17.490000000000002</v>
      </c>
      <c r="U44" s="46">
        <v>12.21</v>
      </c>
      <c r="V44" s="46">
        <v>18.150000000000002</v>
      </c>
      <c r="W44" s="46">
        <v>18.59</v>
      </c>
      <c r="X44" s="46">
        <v>15.510000000000002</v>
      </c>
      <c r="Y44" s="46">
        <v>16.39</v>
      </c>
      <c r="Z44" s="46">
        <v>18.260000000000002</v>
      </c>
      <c r="AA44" s="46">
        <v>18.04</v>
      </c>
      <c r="AB44" s="46">
        <v>17.16</v>
      </c>
      <c r="AC44" s="46">
        <v>12.65</v>
      </c>
      <c r="AD44" s="46">
        <v>15.400000000000002</v>
      </c>
      <c r="AE44" s="46">
        <v>16.28</v>
      </c>
      <c r="AF44" s="46">
        <v>12.21</v>
      </c>
      <c r="AG44" s="46">
        <v>17.710000000000004</v>
      </c>
      <c r="AH44" s="46">
        <v>12.870000000000001</v>
      </c>
      <c r="AI44" s="46">
        <v>13.42</v>
      </c>
      <c r="AJ44" s="46">
        <v>549.88999999999987</v>
      </c>
    </row>
    <row r="45" spans="1:36" x14ac:dyDescent="0.25">
      <c r="A45" t="s">
        <v>221</v>
      </c>
      <c r="B45" s="46">
        <v>7.92</v>
      </c>
      <c r="C45" s="46">
        <v>9.1300000000000008</v>
      </c>
      <c r="D45" s="46">
        <v>8.0300000000000011</v>
      </c>
      <c r="E45" s="46">
        <v>7.92</v>
      </c>
      <c r="F45" s="46">
        <v>9.9</v>
      </c>
      <c r="G45" s="46">
        <v>8.4700000000000006</v>
      </c>
      <c r="H45" s="46">
        <v>11.880000000000003</v>
      </c>
      <c r="I45" s="46">
        <v>7.26</v>
      </c>
      <c r="J45" s="46">
        <v>7.5900000000000007</v>
      </c>
      <c r="K45" s="46">
        <v>7.5900000000000007</v>
      </c>
      <c r="L45" s="46">
        <v>9.4600000000000009</v>
      </c>
      <c r="M45" s="46">
        <v>7.8100000000000005</v>
      </c>
      <c r="N45" s="46">
        <v>7.5900000000000007</v>
      </c>
      <c r="O45" s="46">
        <v>10.780000000000001</v>
      </c>
      <c r="P45" s="46">
        <v>12.870000000000001</v>
      </c>
      <c r="Q45" s="46">
        <v>8.4700000000000006</v>
      </c>
      <c r="R45" s="46">
        <v>12.65</v>
      </c>
      <c r="S45" s="46">
        <v>11.440000000000001</v>
      </c>
      <c r="T45" s="46">
        <v>9.02</v>
      </c>
      <c r="U45" s="46">
        <v>7.8100000000000005</v>
      </c>
      <c r="V45" s="46">
        <v>10.01</v>
      </c>
      <c r="W45" s="46">
        <v>12.65</v>
      </c>
      <c r="X45" s="46">
        <v>7.5900000000000007</v>
      </c>
      <c r="Y45" s="46">
        <v>8.0300000000000011</v>
      </c>
      <c r="Z45" s="46">
        <v>11.440000000000001</v>
      </c>
      <c r="AA45" s="46">
        <v>9.02</v>
      </c>
      <c r="AB45" s="46">
        <v>11.880000000000003</v>
      </c>
      <c r="AC45" s="46">
        <v>8.5800000000000018</v>
      </c>
      <c r="AD45" s="46">
        <v>7.5900000000000007</v>
      </c>
      <c r="AE45" s="46">
        <v>7.7000000000000011</v>
      </c>
      <c r="AF45" s="46">
        <v>6.9300000000000015</v>
      </c>
      <c r="AG45" s="46">
        <v>8.14</v>
      </c>
      <c r="AH45" s="46">
        <v>7.26</v>
      </c>
      <c r="AI45" s="46">
        <v>7.0400000000000009</v>
      </c>
      <c r="AJ45" s="46">
        <v>307.45</v>
      </c>
    </row>
    <row r="46" spans="1:36" x14ac:dyDescent="0.25">
      <c r="A46" t="s">
        <v>222</v>
      </c>
      <c r="B46" s="46">
        <v>8.4700000000000006</v>
      </c>
      <c r="C46" s="46">
        <v>9.02</v>
      </c>
      <c r="D46" s="46">
        <v>8.25</v>
      </c>
      <c r="E46" s="46">
        <v>8.4700000000000006</v>
      </c>
      <c r="F46" s="46">
        <v>9.1300000000000008</v>
      </c>
      <c r="G46" s="46">
        <v>8.4700000000000006</v>
      </c>
      <c r="H46" s="46">
        <v>8.8000000000000007</v>
      </c>
      <c r="I46" s="46">
        <v>7.92</v>
      </c>
      <c r="J46" s="46">
        <v>8.91</v>
      </c>
      <c r="K46" s="46">
        <v>7.92</v>
      </c>
      <c r="L46" s="46">
        <v>9.02</v>
      </c>
      <c r="M46" s="46">
        <v>8.36</v>
      </c>
      <c r="N46" s="46">
        <v>7.92</v>
      </c>
      <c r="O46" s="46">
        <v>8.6900000000000013</v>
      </c>
      <c r="P46" s="46">
        <v>11</v>
      </c>
      <c r="Q46" s="46">
        <v>8.4700000000000006</v>
      </c>
      <c r="R46" s="46">
        <v>9.57</v>
      </c>
      <c r="S46" s="46">
        <v>9.02</v>
      </c>
      <c r="T46" s="46">
        <v>8.4700000000000006</v>
      </c>
      <c r="U46" s="46">
        <v>8.25</v>
      </c>
      <c r="V46" s="46">
        <v>9.02</v>
      </c>
      <c r="W46" s="46">
        <v>9.1300000000000008</v>
      </c>
      <c r="X46" s="46">
        <v>8.14</v>
      </c>
      <c r="Y46" s="46">
        <v>8.36</v>
      </c>
      <c r="Z46" s="46">
        <v>9.240000000000002</v>
      </c>
      <c r="AA46" s="46">
        <v>8.0300000000000011</v>
      </c>
      <c r="AB46" s="46">
        <v>10.67</v>
      </c>
      <c r="AC46" s="46">
        <v>9.4600000000000009</v>
      </c>
      <c r="AD46" s="46">
        <v>8.36</v>
      </c>
      <c r="AE46" s="46">
        <v>8.14</v>
      </c>
      <c r="AF46" s="46">
        <v>7.7000000000000011</v>
      </c>
      <c r="AG46" s="46">
        <v>8.36</v>
      </c>
      <c r="AH46" s="46">
        <v>8.36</v>
      </c>
      <c r="AI46" s="46">
        <v>7.7000000000000011</v>
      </c>
      <c r="AJ46" s="46">
        <v>294.8</v>
      </c>
    </row>
    <row r="47" spans="1:36" x14ac:dyDescent="0.25">
      <c r="A47" t="s">
        <v>223</v>
      </c>
      <c r="B47" s="46">
        <v>10.119999999999999</v>
      </c>
      <c r="C47" s="46">
        <v>10.450000000000001</v>
      </c>
      <c r="D47" s="46">
        <v>10.56</v>
      </c>
      <c r="E47" s="46">
        <v>10.230000000000002</v>
      </c>
      <c r="F47" s="46">
        <v>10.780000000000001</v>
      </c>
      <c r="G47" s="46">
        <v>10.780000000000001</v>
      </c>
      <c r="H47" s="46">
        <v>11</v>
      </c>
      <c r="I47" s="46">
        <v>10.01</v>
      </c>
      <c r="J47" s="46">
        <v>9.9</v>
      </c>
      <c r="K47" s="46">
        <v>10.450000000000001</v>
      </c>
      <c r="L47" s="46">
        <v>10.119999999999999</v>
      </c>
      <c r="M47" s="46">
        <v>10.450000000000001</v>
      </c>
      <c r="N47" s="46">
        <v>10.56</v>
      </c>
      <c r="O47" s="46">
        <v>10.119999999999999</v>
      </c>
      <c r="P47" s="46">
        <v>11.77</v>
      </c>
      <c r="Q47" s="46">
        <v>10.56</v>
      </c>
      <c r="R47" s="46">
        <v>11.440000000000001</v>
      </c>
      <c r="S47" s="46">
        <v>10.89</v>
      </c>
      <c r="T47" s="46">
        <v>10.230000000000002</v>
      </c>
      <c r="U47" s="46">
        <v>10.56</v>
      </c>
      <c r="V47" s="46">
        <v>10.119999999999999</v>
      </c>
      <c r="W47" s="46">
        <v>11.22</v>
      </c>
      <c r="X47" s="46">
        <v>10.56</v>
      </c>
      <c r="Y47" s="46">
        <v>10.01</v>
      </c>
      <c r="Z47" s="46">
        <v>10.89</v>
      </c>
      <c r="AA47" s="46">
        <v>10.230000000000002</v>
      </c>
      <c r="AB47" s="46">
        <v>11.330000000000002</v>
      </c>
      <c r="AC47" s="46">
        <v>10.89</v>
      </c>
      <c r="AD47" s="46">
        <v>10.450000000000001</v>
      </c>
      <c r="AE47" s="46">
        <v>10.340000000000002</v>
      </c>
      <c r="AF47" s="46">
        <v>10.340000000000002</v>
      </c>
      <c r="AG47" s="46">
        <v>10.780000000000001</v>
      </c>
      <c r="AH47" s="46">
        <v>10.780000000000001</v>
      </c>
      <c r="AI47" s="46">
        <v>10.450000000000001</v>
      </c>
      <c r="AJ47" s="46">
        <v>359.36999999999995</v>
      </c>
    </row>
    <row r="48" spans="1:36" x14ac:dyDescent="0.25">
      <c r="A48" t="s">
        <v>224</v>
      </c>
      <c r="B48" s="46">
        <v>12.430000000000001</v>
      </c>
      <c r="C48" s="46">
        <v>12.76</v>
      </c>
      <c r="D48" s="46">
        <v>13.200000000000001</v>
      </c>
      <c r="E48" s="46">
        <v>12.32</v>
      </c>
      <c r="F48" s="46">
        <v>12.100000000000001</v>
      </c>
      <c r="G48" s="46">
        <v>13.640000000000002</v>
      </c>
      <c r="H48" s="46">
        <v>12.76</v>
      </c>
      <c r="I48" s="46">
        <v>12.870000000000001</v>
      </c>
      <c r="J48" s="46">
        <v>12.430000000000001</v>
      </c>
      <c r="K48" s="46">
        <v>12.76</v>
      </c>
      <c r="L48" s="46">
        <v>12.540000000000001</v>
      </c>
      <c r="M48" s="46">
        <v>12.980000000000002</v>
      </c>
      <c r="N48" s="46">
        <v>11.880000000000003</v>
      </c>
      <c r="O48" s="46">
        <v>12.32</v>
      </c>
      <c r="P48" s="46">
        <v>12.76</v>
      </c>
      <c r="Q48" s="46">
        <v>13.090000000000002</v>
      </c>
      <c r="R48" s="46">
        <v>12.65</v>
      </c>
      <c r="S48" s="46">
        <v>12.65</v>
      </c>
      <c r="T48" s="46">
        <v>12.980000000000002</v>
      </c>
      <c r="U48" s="46">
        <v>12.430000000000001</v>
      </c>
      <c r="V48" s="46">
        <v>12.100000000000001</v>
      </c>
      <c r="W48" s="46">
        <v>12.430000000000001</v>
      </c>
      <c r="X48" s="46">
        <v>12.21</v>
      </c>
      <c r="Y48" s="46">
        <v>12.540000000000001</v>
      </c>
      <c r="Z48" s="46">
        <v>12.65</v>
      </c>
      <c r="AA48" s="46">
        <v>13.090000000000002</v>
      </c>
      <c r="AB48" s="46">
        <v>12.21</v>
      </c>
      <c r="AC48" s="46">
        <v>12.100000000000001</v>
      </c>
      <c r="AD48" s="46">
        <v>13.090000000000002</v>
      </c>
      <c r="AE48" s="46">
        <v>12.430000000000001</v>
      </c>
      <c r="AF48" s="46">
        <v>12.100000000000001</v>
      </c>
      <c r="AG48" s="46">
        <v>11.880000000000003</v>
      </c>
      <c r="AH48" s="46">
        <v>12.870000000000001</v>
      </c>
      <c r="AI48" s="46">
        <v>12.65</v>
      </c>
      <c r="AJ48" s="46">
        <v>427.9</v>
      </c>
    </row>
    <row r="49" spans="1:36" x14ac:dyDescent="0.25">
      <c r="A49" t="s">
        <v>225</v>
      </c>
      <c r="B49" s="46">
        <v>12.540000000000001</v>
      </c>
      <c r="C49" s="46">
        <v>12.32</v>
      </c>
      <c r="D49" s="46">
        <v>12.76</v>
      </c>
      <c r="E49" s="46">
        <v>12.430000000000001</v>
      </c>
      <c r="F49" s="46">
        <v>11.66</v>
      </c>
      <c r="G49" s="46">
        <v>13.200000000000001</v>
      </c>
      <c r="H49" s="46">
        <v>12.980000000000002</v>
      </c>
      <c r="I49" s="46">
        <v>12.430000000000001</v>
      </c>
      <c r="J49" s="46">
        <v>12.540000000000001</v>
      </c>
      <c r="K49" s="46">
        <v>12.540000000000001</v>
      </c>
      <c r="L49" s="46">
        <v>12.65</v>
      </c>
      <c r="M49" s="46">
        <v>12.65</v>
      </c>
      <c r="N49" s="46">
        <v>11.440000000000001</v>
      </c>
      <c r="O49" s="46">
        <v>13.200000000000001</v>
      </c>
      <c r="P49" s="46">
        <v>12.32</v>
      </c>
      <c r="Q49" s="46">
        <v>13.200000000000001</v>
      </c>
      <c r="R49" s="46">
        <v>12.430000000000001</v>
      </c>
      <c r="S49" s="46">
        <v>12.540000000000001</v>
      </c>
      <c r="T49" s="46">
        <v>12.540000000000001</v>
      </c>
      <c r="U49" s="46">
        <v>12.870000000000001</v>
      </c>
      <c r="V49" s="46">
        <v>12.65</v>
      </c>
      <c r="W49" s="46">
        <v>13.090000000000002</v>
      </c>
      <c r="X49" s="46">
        <v>11.880000000000003</v>
      </c>
      <c r="Y49" s="46">
        <v>12.100000000000001</v>
      </c>
      <c r="Z49" s="46">
        <v>12.430000000000001</v>
      </c>
      <c r="AA49" s="46">
        <v>12.980000000000002</v>
      </c>
      <c r="AB49" s="46">
        <v>11.66</v>
      </c>
      <c r="AC49" s="46">
        <v>11.77</v>
      </c>
      <c r="AD49" s="46">
        <v>12.870000000000001</v>
      </c>
      <c r="AE49" s="46">
        <v>12.100000000000001</v>
      </c>
      <c r="AF49" s="46">
        <v>11.55</v>
      </c>
      <c r="AG49" s="46">
        <v>11.55</v>
      </c>
      <c r="AH49" s="46">
        <v>12.100000000000001</v>
      </c>
      <c r="AI49" s="46">
        <v>11.77</v>
      </c>
      <c r="AJ49" s="46">
        <v>421.74000000000007</v>
      </c>
    </row>
    <row r="50" spans="1:36" x14ac:dyDescent="0.25">
      <c r="A50" t="s">
        <v>226</v>
      </c>
      <c r="B50" s="46">
        <v>7.7000000000000011</v>
      </c>
      <c r="C50" s="46">
        <v>8.25</v>
      </c>
      <c r="D50" s="46">
        <v>7.37</v>
      </c>
      <c r="E50" s="46">
        <v>7.4800000000000013</v>
      </c>
      <c r="F50" s="46">
        <v>9.4600000000000009</v>
      </c>
      <c r="G50" s="46">
        <v>8.25</v>
      </c>
      <c r="H50" s="46">
        <v>8.5800000000000018</v>
      </c>
      <c r="I50" s="46">
        <v>7.5900000000000007</v>
      </c>
      <c r="J50" s="46">
        <v>7.5900000000000007</v>
      </c>
      <c r="K50" s="46">
        <v>7.37</v>
      </c>
      <c r="L50" s="46">
        <v>8.14</v>
      </c>
      <c r="M50" s="46">
        <v>7.4800000000000013</v>
      </c>
      <c r="N50" s="46">
        <v>8.14</v>
      </c>
      <c r="O50" s="46">
        <v>8.36</v>
      </c>
      <c r="P50" s="46">
        <v>10.340000000000002</v>
      </c>
      <c r="Q50" s="46">
        <v>8.25</v>
      </c>
      <c r="R50" s="46">
        <v>9.4600000000000009</v>
      </c>
      <c r="S50" s="46">
        <v>8.91</v>
      </c>
      <c r="T50" s="46">
        <v>7.8100000000000005</v>
      </c>
      <c r="U50" s="46">
        <v>8.5800000000000018</v>
      </c>
      <c r="V50" s="46">
        <v>8.14</v>
      </c>
      <c r="W50" s="46">
        <v>8.6900000000000013</v>
      </c>
      <c r="X50" s="46">
        <v>7.26</v>
      </c>
      <c r="Y50" s="46">
        <v>7.4800000000000013</v>
      </c>
      <c r="Z50" s="46">
        <v>9.4600000000000009</v>
      </c>
      <c r="AA50" s="46">
        <v>8.36</v>
      </c>
      <c r="AB50" s="46">
        <v>9.9</v>
      </c>
      <c r="AC50" s="46">
        <v>8.36</v>
      </c>
      <c r="AD50" s="46">
        <v>7.8100000000000005</v>
      </c>
      <c r="AE50" s="46">
        <v>7.4800000000000013</v>
      </c>
      <c r="AF50" s="46">
        <v>6.4900000000000011</v>
      </c>
      <c r="AG50" s="46">
        <v>9.6800000000000015</v>
      </c>
      <c r="AH50" s="46">
        <v>7.26</v>
      </c>
      <c r="AI50" s="46">
        <v>7.0400000000000009</v>
      </c>
      <c r="AJ50" s="46">
        <v>278.52000000000004</v>
      </c>
    </row>
    <row r="51" spans="1:36" x14ac:dyDescent="0.25">
      <c r="A51" t="s">
        <v>227</v>
      </c>
      <c r="B51" s="46">
        <v>5.3900000000000006</v>
      </c>
      <c r="C51" s="46">
        <v>6.27</v>
      </c>
      <c r="D51" s="46">
        <v>5.830000000000001</v>
      </c>
      <c r="E51" s="46">
        <v>5.72</v>
      </c>
      <c r="F51" s="46">
        <v>6.27</v>
      </c>
      <c r="G51" s="46">
        <v>6.27</v>
      </c>
      <c r="H51" s="46">
        <v>6.6000000000000005</v>
      </c>
      <c r="I51" s="46">
        <v>5.2800000000000011</v>
      </c>
      <c r="J51" s="46">
        <v>5.830000000000001</v>
      </c>
      <c r="K51" s="46">
        <v>5.3900000000000006</v>
      </c>
      <c r="L51" s="46">
        <v>6.3800000000000017</v>
      </c>
      <c r="M51" s="46">
        <v>5.72</v>
      </c>
      <c r="N51" s="46">
        <v>5.0599999999999996</v>
      </c>
      <c r="O51" s="46">
        <v>6.71</v>
      </c>
      <c r="P51" s="46">
        <v>9.3500000000000014</v>
      </c>
      <c r="Q51" s="46">
        <v>6.16</v>
      </c>
      <c r="R51" s="46">
        <v>7.4800000000000013</v>
      </c>
      <c r="S51" s="46">
        <v>6.9300000000000015</v>
      </c>
      <c r="T51" s="46">
        <v>5.9400000000000013</v>
      </c>
      <c r="U51" s="46">
        <v>5.2800000000000011</v>
      </c>
      <c r="V51" s="46">
        <v>6.27</v>
      </c>
      <c r="W51" s="46">
        <v>6.8199999999999994</v>
      </c>
      <c r="X51" s="46">
        <v>5.17</v>
      </c>
      <c r="Y51" s="46">
        <v>5.72</v>
      </c>
      <c r="Z51" s="46">
        <v>8.25</v>
      </c>
      <c r="AA51" s="46">
        <v>6.27</v>
      </c>
      <c r="AB51" s="46">
        <v>8.36</v>
      </c>
      <c r="AC51" s="46">
        <v>7.37</v>
      </c>
      <c r="AD51" s="46">
        <v>5.72</v>
      </c>
      <c r="AE51" s="46">
        <v>5.2800000000000011</v>
      </c>
      <c r="AF51" s="46">
        <v>4.6199999999999992</v>
      </c>
      <c r="AG51" s="46">
        <v>5.0599999999999996</v>
      </c>
      <c r="AH51" s="46">
        <v>5.0599999999999996</v>
      </c>
      <c r="AI51" s="46">
        <v>4.51</v>
      </c>
      <c r="AJ51" s="46">
        <v>208.33999999999997</v>
      </c>
    </row>
    <row r="52" spans="1:36" x14ac:dyDescent="0.25">
      <c r="A52" t="s">
        <v>228</v>
      </c>
      <c r="B52" s="46">
        <v>7.15</v>
      </c>
      <c r="C52" s="46">
        <v>8.6900000000000013</v>
      </c>
      <c r="D52" s="46">
        <v>7.92</v>
      </c>
      <c r="E52" s="46">
        <v>7.8100000000000005</v>
      </c>
      <c r="F52" s="46">
        <v>9.240000000000002</v>
      </c>
      <c r="G52" s="46">
        <v>7.5900000000000007</v>
      </c>
      <c r="H52" s="46">
        <v>8.36</v>
      </c>
      <c r="I52" s="46">
        <v>7.26</v>
      </c>
      <c r="J52" s="46">
        <v>6.71</v>
      </c>
      <c r="K52" s="46">
        <v>7.37</v>
      </c>
      <c r="L52" s="46">
        <v>7.37</v>
      </c>
      <c r="M52" s="46">
        <v>7.8100000000000005</v>
      </c>
      <c r="N52" s="46">
        <v>7.4800000000000013</v>
      </c>
      <c r="O52" s="46">
        <v>8.0300000000000011</v>
      </c>
      <c r="P52" s="46">
        <v>10.01</v>
      </c>
      <c r="Q52" s="46">
        <v>7.0400000000000009</v>
      </c>
      <c r="R52" s="46">
        <v>9.4600000000000009</v>
      </c>
      <c r="S52" s="46">
        <v>9.240000000000002</v>
      </c>
      <c r="T52" s="46">
        <v>8.0300000000000011</v>
      </c>
      <c r="U52" s="46">
        <v>6.4900000000000011</v>
      </c>
      <c r="V52" s="46">
        <v>8.36</v>
      </c>
      <c r="W52" s="46">
        <v>8.0300000000000011</v>
      </c>
      <c r="X52" s="46">
        <v>7.4800000000000013</v>
      </c>
      <c r="Y52" s="46">
        <v>8.25</v>
      </c>
      <c r="Z52" s="46">
        <v>10.230000000000002</v>
      </c>
      <c r="AA52" s="46">
        <v>6.9300000000000015</v>
      </c>
      <c r="AB52" s="46">
        <v>10.119999999999999</v>
      </c>
      <c r="AC52" s="46">
        <v>8.91</v>
      </c>
      <c r="AD52" s="46">
        <v>7.26</v>
      </c>
      <c r="AE52" s="46">
        <v>8.0300000000000011</v>
      </c>
      <c r="AF52" s="46">
        <v>6.71</v>
      </c>
      <c r="AG52" s="46">
        <v>8.6900000000000013</v>
      </c>
      <c r="AH52" s="46">
        <v>7.4800000000000013</v>
      </c>
      <c r="AI52" s="46">
        <v>6.9300000000000015</v>
      </c>
      <c r="AJ52" s="46">
        <v>272.47000000000008</v>
      </c>
    </row>
    <row r="53" spans="1:36" x14ac:dyDescent="0.25">
      <c r="A53" t="s">
        <v>229</v>
      </c>
      <c r="B53" s="46">
        <v>9.02</v>
      </c>
      <c r="C53" s="46">
        <v>9.7900000000000009</v>
      </c>
      <c r="D53" s="46">
        <v>8.5800000000000018</v>
      </c>
      <c r="E53" s="46">
        <v>8.14</v>
      </c>
      <c r="F53" s="46">
        <v>10.230000000000002</v>
      </c>
      <c r="G53" s="46">
        <v>9.1300000000000008</v>
      </c>
      <c r="H53" s="46">
        <v>10.780000000000001</v>
      </c>
      <c r="I53" s="46">
        <v>8.25</v>
      </c>
      <c r="J53" s="46">
        <v>8.91</v>
      </c>
      <c r="K53" s="46">
        <v>8.25</v>
      </c>
      <c r="L53" s="46">
        <v>9.240000000000002</v>
      </c>
      <c r="M53" s="46">
        <v>8.4700000000000006</v>
      </c>
      <c r="N53" s="46">
        <v>8.4700000000000006</v>
      </c>
      <c r="O53" s="46">
        <v>10.230000000000002</v>
      </c>
      <c r="P53" s="46">
        <v>11.440000000000001</v>
      </c>
      <c r="Q53" s="46">
        <v>9.1300000000000008</v>
      </c>
      <c r="R53" s="46">
        <v>11.22</v>
      </c>
      <c r="S53" s="46">
        <v>10.89</v>
      </c>
      <c r="T53" s="46">
        <v>9.3500000000000014</v>
      </c>
      <c r="U53" s="46">
        <v>9.1300000000000008</v>
      </c>
      <c r="V53" s="46">
        <v>10.230000000000002</v>
      </c>
      <c r="W53" s="46">
        <v>10.56</v>
      </c>
      <c r="X53" s="46">
        <v>8.14</v>
      </c>
      <c r="Y53" s="46">
        <v>8.91</v>
      </c>
      <c r="Z53" s="46">
        <v>11.22</v>
      </c>
      <c r="AA53" s="46">
        <v>9.240000000000002</v>
      </c>
      <c r="AB53" s="46">
        <v>11.22</v>
      </c>
      <c r="AC53" s="46">
        <v>8.6900000000000013</v>
      </c>
      <c r="AD53" s="46">
        <v>8.5800000000000018</v>
      </c>
      <c r="AE53" s="46">
        <v>8.5800000000000018</v>
      </c>
      <c r="AF53" s="46">
        <v>7.7000000000000011</v>
      </c>
      <c r="AG53" s="46">
        <v>9.4600000000000009</v>
      </c>
      <c r="AH53" s="46">
        <v>8.0300000000000011</v>
      </c>
      <c r="AI53" s="46">
        <v>7.7000000000000011</v>
      </c>
      <c r="AJ53" s="46">
        <v>316.90999999999991</v>
      </c>
    </row>
    <row r="54" spans="1:36" x14ac:dyDescent="0.25">
      <c r="A54" t="s">
        <v>230</v>
      </c>
      <c r="B54" s="46">
        <v>9.57</v>
      </c>
      <c r="C54" s="46">
        <v>9.7900000000000009</v>
      </c>
      <c r="D54" s="46">
        <v>9.3500000000000014</v>
      </c>
      <c r="E54" s="46">
        <v>9.4600000000000009</v>
      </c>
      <c r="F54" s="46">
        <v>9.9</v>
      </c>
      <c r="G54" s="46">
        <v>10.01</v>
      </c>
      <c r="H54" s="46">
        <v>10.119999999999999</v>
      </c>
      <c r="I54" s="46">
        <v>9.240000000000002</v>
      </c>
      <c r="J54" s="46">
        <v>9.57</v>
      </c>
      <c r="K54" s="46">
        <v>9.240000000000002</v>
      </c>
      <c r="L54" s="46">
        <v>9.9</v>
      </c>
      <c r="M54" s="46">
        <v>9.240000000000002</v>
      </c>
      <c r="N54" s="46">
        <v>9.6800000000000015</v>
      </c>
      <c r="O54" s="46">
        <v>10.119999999999999</v>
      </c>
      <c r="P54" s="46">
        <v>10.67</v>
      </c>
      <c r="Q54" s="46">
        <v>9.9</v>
      </c>
      <c r="R54" s="46">
        <v>10.230000000000002</v>
      </c>
      <c r="S54" s="46">
        <v>10.119999999999999</v>
      </c>
      <c r="T54" s="46">
        <v>9.57</v>
      </c>
      <c r="U54" s="46">
        <v>10.340000000000002</v>
      </c>
      <c r="V54" s="46">
        <v>9.7900000000000009</v>
      </c>
      <c r="W54" s="46">
        <v>10.119999999999999</v>
      </c>
      <c r="X54" s="46">
        <v>9.3500000000000014</v>
      </c>
      <c r="Y54" s="46">
        <v>9.57</v>
      </c>
      <c r="Z54" s="46">
        <v>10.780000000000001</v>
      </c>
      <c r="AA54" s="46">
        <v>9.9</v>
      </c>
      <c r="AB54" s="46">
        <v>10.340000000000002</v>
      </c>
      <c r="AC54" s="46">
        <v>9.1300000000000008</v>
      </c>
      <c r="AD54" s="46">
        <v>9.57</v>
      </c>
      <c r="AE54" s="46">
        <v>9.4600000000000009</v>
      </c>
      <c r="AF54" s="46">
        <v>8.36</v>
      </c>
      <c r="AG54" s="46">
        <v>9.6800000000000015</v>
      </c>
      <c r="AH54" s="46">
        <v>8.8000000000000007</v>
      </c>
      <c r="AI54" s="46">
        <v>8.91</v>
      </c>
      <c r="AJ54" s="46">
        <v>329.78000000000003</v>
      </c>
    </row>
    <row r="55" spans="1:36" x14ac:dyDescent="0.25">
      <c r="A55" t="s">
        <v>231</v>
      </c>
      <c r="B55" s="46">
        <v>10.119999999999999</v>
      </c>
      <c r="C55" s="46">
        <v>10.89</v>
      </c>
      <c r="D55" s="46">
        <v>10.340000000000002</v>
      </c>
      <c r="E55" s="46">
        <v>10.230000000000002</v>
      </c>
      <c r="F55" s="46">
        <v>10.67</v>
      </c>
      <c r="G55" s="46">
        <v>10.780000000000001</v>
      </c>
      <c r="H55" s="46">
        <v>10.89</v>
      </c>
      <c r="I55" s="46">
        <v>10.450000000000001</v>
      </c>
      <c r="J55" s="46">
        <v>10.01</v>
      </c>
      <c r="K55" s="46">
        <v>10.119999999999999</v>
      </c>
      <c r="L55" s="46">
        <v>10.340000000000002</v>
      </c>
      <c r="M55" s="46">
        <v>10.56</v>
      </c>
      <c r="N55" s="46">
        <v>9.9</v>
      </c>
      <c r="O55" s="46">
        <v>10.67</v>
      </c>
      <c r="P55" s="46">
        <v>11</v>
      </c>
      <c r="Q55" s="46">
        <v>10.230000000000002</v>
      </c>
      <c r="R55" s="46">
        <v>10.780000000000001</v>
      </c>
      <c r="S55" s="46">
        <v>10.89</v>
      </c>
      <c r="T55" s="46">
        <v>10.450000000000001</v>
      </c>
      <c r="U55" s="46">
        <v>10.450000000000001</v>
      </c>
      <c r="V55" s="46">
        <v>10.56</v>
      </c>
      <c r="W55" s="46">
        <v>10.67</v>
      </c>
      <c r="X55" s="46">
        <v>10.119999999999999</v>
      </c>
      <c r="Y55" s="46">
        <v>10.56</v>
      </c>
      <c r="Z55" s="46">
        <v>11.110000000000001</v>
      </c>
      <c r="AA55" s="46">
        <v>10.56</v>
      </c>
      <c r="AB55" s="46">
        <v>11</v>
      </c>
      <c r="AC55" s="46">
        <v>9.9</v>
      </c>
      <c r="AD55" s="46">
        <v>10.230000000000002</v>
      </c>
      <c r="AE55" s="46">
        <v>10.119999999999999</v>
      </c>
      <c r="AF55" s="46">
        <v>10.01</v>
      </c>
      <c r="AG55" s="46">
        <v>10.67</v>
      </c>
      <c r="AH55" s="46">
        <v>10.340000000000002</v>
      </c>
      <c r="AI55" s="46">
        <v>10.01</v>
      </c>
      <c r="AJ55" s="46">
        <v>355.62999999999994</v>
      </c>
    </row>
    <row r="56" spans="1:36" x14ac:dyDescent="0.25">
      <c r="A56" t="s">
        <v>232</v>
      </c>
      <c r="B56" s="46">
        <v>11</v>
      </c>
      <c r="C56" s="46">
        <v>10.780000000000001</v>
      </c>
      <c r="D56" s="46">
        <v>10.450000000000001</v>
      </c>
      <c r="E56" s="46">
        <v>10.230000000000002</v>
      </c>
      <c r="F56" s="46">
        <v>10.56</v>
      </c>
      <c r="G56" s="46">
        <v>11.66</v>
      </c>
      <c r="H56" s="46">
        <v>11.22</v>
      </c>
      <c r="I56" s="46">
        <v>10.89</v>
      </c>
      <c r="J56" s="46">
        <v>10.780000000000001</v>
      </c>
      <c r="K56" s="46">
        <v>10.56</v>
      </c>
      <c r="L56" s="46">
        <v>11</v>
      </c>
      <c r="M56" s="46">
        <v>10.56</v>
      </c>
      <c r="N56" s="46">
        <v>9.9</v>
      </c>
      <c r="O56" s="46">
        <v>11</v>
      </c>
      <c r="P56" s="46">
        <v>11</v>
      </c>
      <c r="Q56" s="46">
        <v>11.22</v>
      </c>
      <c r="R56" s="46">
        <v>10.67</v>
      </c>
      <c r="S56" s="46">
        <v>10.89</v>
      </c>
      <c r="T56" s="46">
        <v>10.56</v>
      </c>
      <c r="U56" s="46">
        <v>11.330000000000002</v>
      </c>
      <c r="V56" s="46">
        <v>10.67</v>
      </c>
      <c r="W56" s="46">
        <v>11</v>
      </c>
      <c r="X56" s="46">
        <v>10.01</v>
      </c>
      <c r="Y56" s="46">
        <v>10.119999999999999</v>
      </c>
      <c r="Z56" s="46">
        <v>10.89</v>
      </c>
      <c r="AA56" s="46">
        <v>11.22</v>
      </c>
      <c r="AB56" s="46">
        <v>10.89</v>
      </c>
      <c r="AC56" s="46">
        <v>10.119999999999999</v>
      </c>
      <c r="AD56" s="46">
        <v>11.22</v>
      </c>
      <c r="AE56" s="46">
        <v>10.01</v>
      </c>
      <c r="AF56" s="46">
        <v>10.450000000000001</v>
      </c>
      <c r="AG56" s="46">
        <v>10.56</v>
      </c>
      <c r="AH56" s="46">
        <v>10.450000000000001</v>
      </c>
      <c r="AI56" s="46">
        <v>10.450000000000001</v>
      </c>
      <c r="AJ56" s="46">
        <v>364.32</v>
      </c>
    </row>
    <row r="57" spans="1:36" x14ac:dyDescent="0.25">
      <c r="A57" t="s">
        <v>233</v>
      </c>
      <c r="B57" s="46">
        <v>9.6800000000000015</v>
      </c>
      <c r="C57" s="46">
        <v>9.6800000000000015</v>
      </c>
      <c r="D57" s="46">
        <v>9.57</v>
      </c>
      <c r="E57" s="46">
        <v>9.57</v>
      </c>
      <c r="F57" s="46">
        <v>9.9</v>
      </c>
      <c r="G57" s="46">
        <v>10.119999999999999</v>
      </c>
      <c r="H57" s="46">
        <v>10.119999999999999</v>
      </c>
      <c r="I57" s="46">
        <v>9.7900000000000009</v>
      </c>
      <c r="J57" s="46">
        <v>9.7900000000000009</v>
      </c>
      <c r="K57" s="46">
        <v>9.7900000000000009</v>
      </c>
      <c r="L57" s="46">
        <v>9.7900000000000009</v>
      </c>
      <c r="M57" s="46">
        <v>9.6800000000000015</v>
      </c>
      <c r="N57" s="46">
        <v>9.57</v>
      </c>
      <c r="O57" s="46">
        <v>10.119999999999999</v>
      </c>
      <c r="P57" s="46">
        <v>10.56</v>
      </c>
      <c r="Q57" s="46">
        <v>10.119999999999999</v>
      </c>
      <c r="R57" s="46">
        <v>10.119999999999999</v>
      </c>
      <c r="S57" s="46">
        <v>10.119999999999999</v>
      </c>
      <c r="T57" s="46">
        <v>9.57</v>
      </c>
      <c r="U57" s="46">
        <v>10.450000000000001</v>
      </c>
      <c r="V57" s="46">
        <v>9.7900000000000009</v>
      </c>
      <c r="W57" s="46">
        <v>10.119999999999999</v>
      </c>
      <c r="X57" s="46">
        <v>9.4600000000000009</v>
      </c>
      <c r="Y57" s="46">
        <v>9.4600000000000009</v>
      </c>
      <c r="Z57" s="46">
        <v>10.450000000000001</v>
      </c>
      <c r="AA57" s="46">
        <v>10.119999999999999</v>
      </c>
      <c r="AB57" s="46">
        <v>10.340000000000002</v>
      </c>
      <c r="AC57" s="46">
        <v>9.9</v>
      </c>
      <c r="AD57" s="46">
        <v>9.9</v>
      </c>
      <c r="AE57" s="46">
        <v>9.4600000000000009</v>
      </c>
      <c r="AF57" s="46">
        <v>9.4600000000000009</v>
      </c>
      <c r="AG57" s="46">
        <v>9.6800000000000015</v>
      </c>
      <c r="AH57" s="46">
        <v>9.6800000000000015</v>
      </c>
      <c r="AI57" s="46">
        <v>9.57</v>
      </c>
      <c r="AJ57" s="46">
        <v>335.49999999999994</v>
      </c>
    </row>
    <row r="58" spans="1:36" x14ac:dyDescent="0.25">
      <c r="A58" t="s">
        <v>234</v>
      </c>
      <c r="B58" s="46">
        <v>8.6900000000000013</v>
      </c>
      <c r="C58" s="46">
        <v>9.6800000000000015</v>
      </c>
      <c r="D58" s="46">
        <v>9.1300000000000008</v>
      </c>
      <c r="E58" s="46">
        <v>9.1300000000000008</v>
      </c>
      <c r="F58" s="46">
        <v>9.7900000000000009</v>
      </c>
      <c r="G58" s="46">
        <v>9.3500000000000014</v>
      </c>
      <c r="H58" s="46">
        <v>9.02</v>
      </c>
      <c r="I58" s="46">
        <v>9.02</v>
      </c>
      <c r="J58" s="46">
        <v>8.4700000000000006</v>
      </c>
      <c r="K58" s="46">
        <v>9.1300000000000008</v>
      </c>
      <c r="L58" s="46">
        <v>8.91</v>
      </c>
      <c r="M58" s="46">
        <v>9.02</v>
      </c>
      <c r="N58" s="46">
        <v>9.4600000000000009</v>
      </c>
      <c r="O58" s="46">
        <v>9.1300000000000008</v>
      </c>
      <c r="P58" s="46">
        <v>10.119999999999999</v>
      </c>
      <c r="Q58" s="46">
        <v>8.91</v>
      </c>
      <c r="R58" s="46">
        <v>9.240000000000002</v>
      </c>
      <c r="S58" s="46">
        <v>9.4600000000000009</v>
      </c>
      <c r="T58" s="46">
        <v>9.1300000000000008</v>
      </c>
      <c r="U58" s="46">
        <v>9.1300000000000008</v>
      </c>
      <c r="V58" s="46">
        <v>9.02</v>
      </c>
      <c r="W58" s="46">
        <v>9.02</v>
      </c>
      <c r="X58" s="46">
        <v>9.02</v>
      </c>
      <c r="Y58" s="46">
        <v>9.240000000000002</v>
      </c>
      <c r="Z58" s="46">
        <v>10.01</v>
      </c>
      <c r="AA58" s="46">
        <v>8.8000000000000007</v>
      </c>
      <c r="AB58" s="46">
        <v>10.340000000000002</v>
      </c>
      <c r="AC58" s="46">
        <v>9.4600000000000009</v>
      </c>
      <c r="AD58" s="46">
        <v>9.02</v>
      </c>
      <c r="AE58" s="46">
        <v>9.1300000000000008</v>
      </c>
      <c r="AF58" s="46">
        <v>8.91</v>
      </c>
      <c r="AG58" s="46">
        <v>9.7900000000000009</v>
      </c>
      <c r="AH58" s="46">
        <v>9.1300000000000008</v>
      </c>
      <c r="AI58" s="46">
        <v>8.91</v>
      </c>
      <c r="AJ58" s="46">
        <v>313.72000000000008</v>
      </c>
    </row>
    <row r="59" spans="1:36" x14ac:dyDescent="0.25">
      <c r="A59" t="s">
        <v>235</v>
      </c>
      <c r="B59" s="46">
        <v>12.65</v>
      </c>
      <c r="C59" s="46">
        <v>12.980000000000002</v>
      </c>
      <c r="D59" s="46">
        <v>13.42</v>
      </c>
      <c r="E59" s="46">
        <v>13.090000000000002</v>
      </c>
      <c r="F59" s="46">
        <v>12.980000000000002</v>
      </c>
      <c r="G59" s="46">
        <v>13.31</v>
      </c>
      <c r="H59" s="46">
        <v>13.31</v>
      </c>
      <c r="I59" s="46">
        <v>12.980000000000002</v>
      </c>
      <c r="J59" s="46">
        <v>12.980000000000002</v>
      </c>
      <c r="K59" s="46">
        <v>13.31</v>
      </c>
      <c r="L59" s="46">
        <v>13.090000000000002</v>
      </c>
      <c r="M59" s="46">
        <v>13.200000000000001</v>
      </c>
      <c r="N59" s="46">
        <v>12.870000000000001</v>
      </c>
      <c r="O59" s="46">
        <v>13.530000000000001</v>
      </c>
      <c r="P59" s="46">
        <v>12.870000000000001</v>
      </c>
      <c r="Q59" s="46">
        <v>13.090000000000002</v>
      </c>
      <c r="R59" s="46">
        <v>12.980000000000002</v>
      </c>
      <c r="S59" s="46">
        <v>13.31</v>
      </c>
      <c r="T59" s="46">
        <v>13.090000000000002</v>
      </c>
      <c r="U59" s="46">
        <v>13.31</v>
      </c>
      <c r="V59" s="46">
        <v>12.870000000000001</v>
      </c>
      <c r="W59" s="46">
        <v>13.42</v>
      </c>
      <c r="X59" s="46">
        <v>12.980000000000002</v>
      </c>
      <c r="Y59" s="46">
        <v>13.090000000000002</v>
      </c>
      <c r="Z59" s="46">
        <v>12.980000000000002</v>
      </c>
      <c r="AA59" s="46">
        <v>13.200000000000001</v>
      </c>
      <c r="AB59" s="46">
        <v>12.870000000000001</v>
      </c>
      <c r="AC59" s="46">
        <v>12.980000000000002</v>
      </c>
      <c r="AD59" s="46">
        <v>13.090000000000002</v>
      </c>
      <c r="AE59" s="46">
        <v>12.980000000000002</v>
      </c>
      <c r="AF59" s="46">
        <v>13.200000000000001</v>
      </c>
      <c r="AG59" s="46">
        <v>12.76</v>
      </c>
      <c r="AH59" s="46">
        <v>13.42</v>
      </c>
      <c r="AI59" s="46">
        <v>13.42</v>
      </c>
      <c r="AJ59" s="46">
        <v>445.61000000000007</v>
      </c>
    </row>
    <row r="60" spans="1:36" x14ac:dyDescent="0.25">
      <c r="A60" t="s">
        <v>236</v>
      </c>
      <c r="B60" s="46">
        <v>13.640000000000002</v>
      </c>
      <c r="C60" s="46">
        <v>14.96</v>
      </c>
      <c r="D60" s="46">
        <v>14.41</v>
      </c>
      <c r="E60" s="46">
        <v>14.3</v>
      </c>
      <c r="F60" s="46">
        <v>15.180000000000001</v>
      </c>
      <c r="G60" s="46">
        <v>14.850000000000001</v>
      </c>
      <c r="H60" s="46">
        <v>14.740000000000002</v>
      </c>
      <c r="I60" s="46">
        <v>13.640000000000002</v>
      </c>
      <c r="J60" s="46">
        <v>13.750000000000002</v>
      </c>
      <c r="K60" s="46">
        <v>13.97</v>
      </c>
      <c r="L60" s="46">
        <v>14.52</v>
      </c>
      <c r="M60" s="46">
        <v>14.080000000000002</v>
      </c>
      <c r="N60" s="46">
        <v>13.750000000000002</v>
      </c>
      <c r="O60" s="46">
        <v>14.740000000000002</v>
      </c>
      <c r="P60" s="46">
        <v>13.640000000000002</v>
      </c>
      <c r="Q60" s="46">
        <v>14.190000000000001</v>
      </c>
      <c r="R60" s="46">
        <v>14.3</v>
      </c>
      <c r="S60" s="46">
        <v>14.630000000000003</v>
      </c>
      <c r="T60" s="46">
        <v>14.41</v>
      </c>
      <c r="U60" s="46">
        <v>13.97</v>
      </c>
      <c r="V60" s="46">
        <v>14.630000000000003</v>
      </c>
      <c r="W60" s="46">
        <v>14.630000000000003</v>
      </c>
      <c r="X60" s="46">
        <v>14.080000000000002</v>
      </c>
      <c r="Y60" s="46">
        <v>14.630000000000003</v>
      </c>
      <c r="Z60" s="46">
        <v>13.97</v>
      </c>
      <c r="AA60" s="46">
        <v>14.3</v>
      </c>
      <c r="AB60" s="46">
        <v>14.080000000000002</v>
      </c>
      <c r="AC60" s="46">
        <v>13.42</v>
      </c>
      <c r="AD60" s="46">
        <v>13.97</v>
      </c>
      <c r="AE60" s="46">
        <v>14.52</v>
      </c>
      <c r="AF60" s="46">
        <v>13.860000000000001</v>
      </c>
      <c r="AG60" s="46">
        <v>14.52</v>
      </c>
      <c r="AH60" s="46">
        <v>13.860000000000001</v>
      </c>
      <c r="AI60" s="46">
        <v>13.530000000000001</v>
      </c>
      <c r="AJ60" s="46">
        <v>483.67000000000019</v>
      </c>
    </row>
    <row r="61" spans="1:36" x14ac:dyDescent="0.25">
      <c r="A61" t="s">
        <v>237</v>
      </c>
      <c r="B61" s="46">
        <v>12.540000000000001</v>
      </c>
      <c r="C61" s="46">
        <v>13.640000000000002</v>
      </c>
      <c r="D61" s="46">
        <v>12.65</v>
      </c>
      <c r="E61" s="46">
        <v>12.76</v>
      </c>
      <c r="F61" s="46">
        <v>13.640000000000002</v>
      </c>
      <c r="G61" s="46">
        <v>13.530000000000001</v>
      </c>
      <c r="H61" s="46">
        <v>14.740000000000002</v>
      </c>
      <c r="I61" s="46">
        <v>12.100000000000001</v>
      </c>
      <c r="J61" s="46">
        <v>12.21</v>
      </c>
      <c r="K61" s="46">
        <v>12.430000000000001</v>
      </c>
      <c r="L61" s="46">
        <v>13.42</v>
      </c>
      <c r="M61" s="46">
        <v>12.76</v>
      </c>
      <c r="N61" s="46">
        <v>12.430000000000001</v>
      </c>
      <c r="O61" s="46">
        <v>14.080000000000002</v>
      </c>
      <c r="P61" s="46">
        <v>14.190000000000001</v>
      </c>
      <c r="Q61" s="46">
        <v>13.530000000000001</v>
      </c>
      <c r="R61" s="46">
        <v>13.640000000000002</v>
      </c>
      <c r="S61" s="46">
        <v>14.3</v>
      </c>
      <c r="T61" s="46">
        <v>13.200000000000001</v>
      </c>
      <c r="U61" s="46">
        <v>12.430000000000001</v>
      </c>
      <c r="V61" s="46">
        <v>13.42</v>
      </c>
      <c r="W61" s="46">
        <v>14.630000000000003</v>
      </c>
      <c r="X61" s="46">
        <v>12.430000000000001</v>
      </c>
      <c r="Y61" s="46">
        <v>12.76</v>
      </c>
      <c r="Z61" s="46">
        <v>13.530000000000001</v>
      </c>
      <c r="AA61" s="46">
        <v>13.42</v>
      </c>
      <c r="AB61" s="46">
        <v>13.97</v>
      </c>
      <c r="AC61" s="46">
        <v>11.880000000000003</v>
      </c>
      <c r="AD61" s="46">
        <v>12.980000000000002</v>
      </c>
      <c r="AE61" s="46">
        <v>12.32</v>
      </c>
      <c r="AF61" s="46">
        <v>11.55</v>
      </c>
      <c r="AG61" s="46">
        <v>13.31</v>
      </c>
      <c r="AH61" s="46">
        <v>12.100000000000001</v>
      </c>
      <c r="AI61" s="46">
        <v>11.990000000000002</v>
      </c>
      <c r="AJ61" s="46">
        <v>444.5100000000001</v>
      </c>
    </row>
    <row r="62" spans="1:36" x14ac:dyDescent="0.25">
      <c r="A62" t="s">
        <v>238</v>
      </c>
      <c r="B62" s="46">
        <v>13.97</v>
      </c>
      <c r="C62" s="46">
        <v>14.52</v>
      </c>
      <c r="D62" s="46">
        <v>13.97</v>
      </c>
      <c r="E62" s="46">
        <v>14.3</v>
      </c>
      <c r="F62" s="46">
        <v>13.42</v>
      </c>
      <c r="G62" s="46">
        <v>14.850000000000001</v>
      </c>
      <c r="H62" s="46">
        <v>15.400000000000002</v>
      </c>
      <c r="I62" s="46">
        <v>13.97</v>
      </c>
      <c r="J62" s="46">
        <v>13.860000000000001</v>
      </c>
      <c r="K62" s="46">
        <v>14.080000000000002</v>
      </c>
      <c r="L62" s="46">
        <v>14.96</v>
      </c>
      <c r="M62" s="46">
        <v>14.080000000000002</v>
      </c>
      <c r="N62" s="46">
        <v>13.31</v>
      </c>
      <c r="O62" s="46">
        <v>15.400000000000002</v>
      </c>
      <c r="P62" s="46">
        <v>13.530000000000001</v>
      </c>
      <c r="Q62" s="46">
        <v>14.41</v>
      </c>
      <c r="R62" s="46">
        <v>13.640000000000002</v>
      </c>
      <c r="S62" s="46">
        <v>14.850000000000001</v>
      </c>
      <c r="T62" s="46">
        <v>14.740000000000002</v>
      </c>
      <c r="U62" s="46">
        <v>13.97</v>
      </c>
      <c r="V62" s="46">
        <v>15.07</v>
      </c>
      <c r="W62" s="46">
        <v>15.950000000000001</v>
      </c>
      <c r="X62" s="46">
        <v>13.750000000000002</v>
      </c>
      <c r="Y62" s="46">
        <v>13.750000000000002</v>
      </c>
      <c r="Z62" s="46">
        <v>15.07</v>
      </c>
      <c r="AA62" s="46">
        <v>14.630000000000003</v>
      </c>
      <c r="AB62" s="46">
        <v>13.31</v>
      </c>
      <c r="AC62" s="46">
        <v>13.200000000000001</v>
      </c>
      <c r="AD62" s="46">
        <v>14.190000000000001</v>
      </c>
      <c r="AE62" s="46">
        <v>13.530000000000001</v>
      </c>
      <c r="AF62" s="46">
        <v>13.530000000000001</v>
      </c>
      <c r="AG62" s="46">
        <v>14.190000000000001</v>
      </c>
      <c r="AH62" s="46">
        <v>13.42</v>
      </c>
      <c r="AI62" s="46">
        <v>13.97</v>
      </c>
      <c r="AJ62" s="46">
        <v>482.79000000000008</v>
      </c>
    </row>
    <row r="63" spans="1:36" x14ac:dyDescent="0.25">
      <c r="A63" t="s">
        <v>239</v>
      </c>
      <c r="B63" s="46">
        <v>16.72</v>
      </c>
      <c r="C63" s="46">
        <v>15.400000000000002</v>
      </c>
      <c r="D63" s="46">
        <v>14.740000000000002</v>
      </c>
      <c r="E63" s="46">
        <v>15.07</v>
      </c>
      <c r="F63" s="46">
        <v>13.750000000000002</v>
      </c>
      <c r="G63" s="46">
        <v>16.28</v>
      </c>
      <c r="H63" s="46">
        <v>16.060000000000002</v>
      </c>
      <c r="I63" s="46">
        <v>14.96</v>
      </c>
      <c r="J63" s="46">
        <v>16.28</v>
      </c>
      <c r="K63" s="46">
        <v>14.740000000000002</v>
      </c>
      <c r="L63" s="46">
        <v>16.830000000000002</v>
      </c>
      <c r="M63" s="46">
        <v>14.850000000000001</v>
      </c>
      <c r="N63" s="46">
        <v>13.31</v>
      </c>
      <c r="O63" s="46">
        <v>16.61</v>
      </c>
      <c r="P63" s="46">
        <v>13.530000000000001</v>
      </c>
      <c r="Q63" s="46">
        <v>17.27</v>
      </c>
      <c r="R63" s="46">
        <v>14.080000000000002</v>
      </c>
      <c r="S63" s="46">
        <v>15.180000000000001</v>
      </c>
      <c r="T63" s="46">
        <v>15.620000000000001</v>
      </c>
      <c r="U63" s="46">
        <v>16.060000000000002</v>
      </c>
      <c r="V63" s="46">
        <v>16.39</v>
      </c>
      <c r="W63" s="46">
        <v>16.72</v>
      </c>
      <c r="X63" s="46">
        <v>14.3</v>
      </c>
      <c r="Y63" s="46">
        <v>14.52</v>
      </c>
      <c r="Z63" s="46">
        <v>14.96</v>
      </c>
      <c r="AA63" s="46">
        <v>17.27</v>
      </c>
      <c r="AB63" s="46">
        <v>13.31</v>
      </c>
      <c r="AC63" s="46">
        <v>13.090000000000002</v>
      </c>
      <c r="AD63" s="46">
        <v>16.5</v>
      </c>
      <c r="AE63" s="46">
        <v>14.96</v>
      </c>
      <c r="AF63" s="46">
        <v>13.640000000000002</v>
      </c>
      <c r="AG63" s="46">
        <v>15.07</v>
      </c>
      <c r="AH63" s="46">
        <v>13.860000000000001</v>
      </c>
      <c r="AI63" s="46">
        <v>14.41</v>
      </c>
      <c r="AJ63" s="46">
        <v>516.33999999999992</v>
      </c>
    </row>
    <row r="64" spans="1:36" x14ac:dyDescent="0.25">
      <c r="A64" t="s">
        <v>240</v>
      </c>
      <c r="B64" s="46">
        <v>15.290000000000001</v>
      </c>
      <c r="C64" s="46">
        <v>11.77</v>
      </c>
      <c r="D64" s="46">
        <v>12.870000000000001</v>
      </c>
      <c r="E64" s="46">
        <v>13.31</v>
      </c>
      <c r="F64" s="46">
        <v>11</v>
      </c>
      <c r="G64" s="46">
        <v>14.740000000000002</v>
      </c>
      <c r="H64" s="46">
        <v>13.97</v>
      </c>
      <c r="I64" s="46">
        <v>14.630000000000003</v>
      </c>
      <c r="J64" s="46">
        <v>15.510000000000002</v>
      </c>
      <c r="K64" s="46">
        <v>14.3</v>
      </c>
      <c r="L64" s="46">
        <v>14.41</v>
      </c>
      <c r="M64" s="46">
        <v>13.530000000000001</v>
      </c>
      <c r="N64" s="46">
        <v>11.110000000000001</v>
      </c>
      <c r="O64" s="46">
        <v>14.52</v>
      </c>
      <c r="P64" s="46">
        <v>11.880000000000003</v>
      </c>
      <c r="Q64" s="46">
        <v>15.290000000000001</v>
      </c>
      <c r="R64" s="46">
        <v>13.200000000000001</v>
      </c>
      <c r="S64" s="46">
        <v>12.65</v>
      </c>
      <c r="T64" s="46">
        <v>13.090000000000002</v>
      </c>
      <c r="U64" s="46">
        <v>14.52</v>
      </c>
      <c r="V64" s="46">
        <v>13.31</v>
      </c>
      <c r="W64" s="46">
        <v>14.41</v>
      </c>
      <c r="X64" s="46">
        <v>11.880000000000003</v>
      </c>
      <c r="Y64" s="46">
        <v>11.990000000000002</v>
      </c>
      <c r="Z64" s="46">
        <v>12.430000000000001</v>
      </c>
      <c r="AA64" s="46">
        <v>15.290000000000001</v>
      </c>
      <c r="AB64" s="46">
        <v>11.330000000000002</v>
      </c>
      <c r="AC64" s="46">
        <v>11.77</v>
      </c>
      <c r="AD64" s="46">
        <v>15.07</v>
      </c>
      <c r="AE64" s="46">
        <v>11.66</v>
      </c>
      <c r="AF64" s="46">
        <v>11.990000000000002</v>
      </c>
      <c r="AG64" s="46">
        <v>10.67</v>
      </c>
      <c r="AH64" s="46">
        <v>11.990000000000002</v>
      </c>
      <c r="AI64" s="46">
        <v>12.21</v>
      </c>
      <c r="AJ64" s="46">
        <v>447.59000000000003</v>
      </c>
    </row>
    <row r="65" spans="1:36" x14ac:dyDescent="0.25">
      <c r="A65" t="s">
        <v>241</v>
      </c>
      <c r="B65" s="46">
        <v>10.67</v>
      </c>
      <c r="C65" s="46">
        <v>10.780000000000001</v>
      </c>
      <c r="D65" s="46">
        <v>10.89</v>
      </c>
      <c r="E65" s="46">
        <v>10.89</v>
      </c>
      <c r="F65" s="46">
        <v>9.7900000000000009</v>
      </c>
      <c r="G65" s="46">
        <v>11.66</v>
      </c>
      <c r="H65" s="46">
        <v>11.990000000000002</v>
      </c>
      <c r="I65" s="46">
        <v>10.67</v>
      </c>
      <c r="J65" s="46">
        <v>10.89</v>
      </c>
      <c r="K65" s="46">
        <v>10.89</v>
      </c>
      <c r="L65" s="46">
        <v>11.55</v>
      </c>
      <c r="M65" s="46">
        <v>10.780000000000001</v>
      </c>
      <c r="N65" s="46">
        <v>10.340000000000002</v>
      </c>
      <c r="O65" s="46">
        <v>11.990000000000002</v>
      </c>
      <c r="P65" s="46">
        <v>11.330000000000002</v>
      </c>
      <c r="Q65" s="46">
        <v>11</v>
      </c>
      <c r="R65" s="46">
        <v>11.66</v>
      </c>
      <c r="S65" s="46">
        <v>11.22</v>
      </c>
      <c r="T65" s="46">
        <v>11</v>
      </c>
      <c r="U65" s="46">
        <v>11.110000000000001</v>
      </c>
      <c r="V65" s="46">
        <v>11.22</v>
      </c>
      <c r="W65" s="46">
        <v>11.77</v>
      </c>
      <c r="X65" s="46">
        <v>10.340000000000002</v>
      </c>
      <c r="Y65" s="46">
        <v>10.67</v>
      </c>
      <c r="Z65" s="46">
        <v>11.55</v>
      </c>
      <c r="AA65" s="46">
        <v>10.450000000000001</v>
      </c>
      <c r="AB65" s="46">
        <v>10.56</v>
      </c>
      <c r="AC65" s="46">
        <v>10.340000000000002</v>
      </c>
      <c r="AD65" s="46">
        <v>11</v>
      </c>
      <c r="AE65" s="46">
        <v>10.340000000000002</v>
      </c>
      <c r="AF65" s="46">
        <v>10.230000000000002</v>
      </c>
      <c r="AG65" s="46">
        <v>10.119999999999999</v>
      </c>
      <c r="AH65" s="46">
        <v>10.119999999999999</v>
      </c>
      <c r="AI65" s="46">
        <v>10.450000000000001</v>
      </c>
      <c r="AJ65" s="46">
        <v>370.26000000000005</v>
      </c>
    </row>
    <row r="66" spans="1:36" x14ac:dyDescent="0.25">
      <c r="A66" t="s">
        <v>242</v>
      </c>
      <c r="B66" s="46">
        <v>9.3000000000000007</v>
      </c>
      <c r="C66" s="46">
        <v>10.3</v>
      </c>
      <c r="D66" s="46">
        <v>10.3</v>
      </c>
      <c r="E66" s="46">
        <v>9.8000000000000007</v>
      </c>
      <c r="F66" s="46">
        <v>10.4</v>
      </c>
      <c r="G66" s="46">
        <v>9.6999999999999993</v>
      </c>
      <c r="H66" s="46">
        <v>9.3000000000000007</v>
      </c>
      <c r="I66" s="46">
        <v>9.5</v>
      </c>
      <c r="J66" s="46">
        <v>9.4</v>
      </c>
      <c r="K66" s="46">
        <v>10</v>
      </c>
      <c r="L66" s="46">
        <v>9.3000000000000007</v>
      </c>
      <c r="M66" s="46">
        <v>9.8000000000000007</v>
      </c>
      <c r="N66" s="46">
        <v>11.2</v>
      </c>
      <c r="O66" s="46">
        <v>9.5</v>
      </c>
      <c r="P66" s="46">
        <v>10.199999999999999</v>
      </c>
      <c r="Q66" s="46">
        <v>9.3000000000000007</v>
      </c>
      <c r="R66" s="46">
        <v>9.6999999999999993</v>
      </c>
      <c r="S66" s="46">
        <v>9.8000000000000007</v>
      </c>
      <c r="T66" s="46">
        <v>9.6</v>
      </c>
      <c r="U66" s="46">
        <v>9.6999999999999993</v>
      </c>
      <c r="V66" s="46">
        <v>9.6999999999999993</v>
      </c>
      <c r="W66" s="46">
        <v>9.8000000000000007</v>
      </c>
      <c r="X66" s="46">
        <v>10.5</v>
      </c>
      <c r="Y66" s="46">
        <v>10.4</v>
      </c>
      <c r="Z66" s="46">
        <v>10.5</v>
      </c>
      <c r="AA66" s="46">
        <v>9.3000000000000007</v>
      </c>
      <c r="AB66" s="46">
        <v>10.6</v>
      </c>
      <c r="AC66" s="46">
        <v>11.2</v>
      </c>
      <c r="AD66" s="46">
        <v>9.6</v>
      </c>
      <c r="AE66" s="46">
        <v>10.8</v>
      </c>
      <c r="AF66" s="46">
        <v>11.1</v>
      </c>
      <c r="AG66" s="46">
        <v>10.5</v>
      </c>
      <c r="AH66" s="46">
        <v>11.2</v>
      </c>
      <c r="AI66" s="46">
        <v>10.8</v>
      </c>
      <c r="AJ66" s="46">
        <v>342.1</v>
      </c>
    </row>
    <row r="67" spans="1:36" x14ac:dyDescent="0.25">
      <c r="A67" t="s">
        <v>243</v>
      </c>
      <c r="B67" s="46">
        <v>7.4</v>
      </c>
      <c r="C67" s="46">
        <v>9.3000000000000007</v>
      </c>
      <c r="D67" s="46">
        <v>8.8000000000000007</v>
      </c>
      <c r="E67" s="46">
        <v>8.4</v>
      </c>
      <c r="F67" s="46">
        <v>9.5</v>
      </c>
      <c r="G67" s="46">
        <v>8.1</v>
      </c>
      <c r="H67" s="46">
        <v>8.9</v>
      </c>
      <c r="I67" s="46">
        <v>7.9</v>
      </c>
      <c r="J67" s="46">
        <v>8.1</v>
      </c>
      <c r="K67" s="46">
        <v>8.5</v>
      </c>
      <c r="L67" s="46">
        <v>8.1</v>
      </c>
      <c r="M67" s="46">
        <v>8.5</v>
      </c>
      <c r="N67" s="46">
        <v>9.1</v>
      </c>
      <c r="O67" s="46">
        <v>8.9</v>
      </c>
      <c r="P67" s="46">
        <v>9.8000000000000007</v>
      </c>
      <c r="Q67" s="46">
        <v>7.9</v>
      </c>
      <c r="R67" s="46">
        <v>8.8000000000000007</v>
      </c>
      <c r="S67" s="46">
        <v>8.8000000000000007</v>
      </c>
      <c r="T67" s="46">
        <v>8.3000000000000007</v>
      </c>
      <c r="U67" s="46">
        <v>8.3000000000000007</v>
      </c>
      <c r="V67" s="46">
        <v>8.8000000000000007</v>
      </c>
      <c r="W67" s="46">
        <v>9.1</v>
      </c>
      <c r="X67" s="46">
        <v>8.8000000000000007</v>
      </c>
      <c r="Y67" s="46">
        <v>9</v>
      </c>
      <c r="Z67" s="46">
        <v>9.5</v>
      </c>
      <c r="AA67" s="46">
        <v>8.1</v>
      </c>
      <c r="AB67" s="46">
        <v>9.8000000000000007</v>
      </c>
      <c r="AC67" s="46">
        <v>10.6</v>
      </c>
      <c r="AD67" s="46">
        <v>7.8000000000000007</v>
      </c>
      <c r="AE67" s="46">
        <v>9</v>
      </c>
      <c r="AF67" s="46">
        <v>10.199999999999999</v>
      </c>
      <c r="AG67" s="46">
        <v>8.8000000000000007</v>
      </c>
      <c r="AH67" s="46">
        <v>10.1</v>
      </c>
      <c r="AI67" s="46">
        <v>9</v>
      </c>
      <c r="AJ67" s="46">
        <v>300.00000000000011</v>
      </c>
    </row>
    <row r="68" spans="1:36" x14ac:dyDescent="0.25">
      <c r="A68" t="s">
        <v>244</v>
      </c>
      <c r="B68" s="46">
        <v>6.5</v>
      </c>
      <c r="C68" s="46">
        <v>8.3000000000000007</v>
      </c>
      <c r="D68" s="46">
        <v>7.5</v>
      </c>
      <c r="E68" s="46">
        <v>6.9</v>
      </c>
      <c r="F68" s="46">
        <v>8.8000000000000007</v>
      </c>
      <c r="G68" s="46">
        <v>7.6</v>
      </c>
      <c r="H68" s="46">
        <v>9.1999999999999993</v>
      </c>
      <c r="I68" s="46">
        <v>7</v>
      </c>
      <c r="J68" s="46">
        <v>7.4</v>
      </c>
      <c r="K68" s="46">
        <v>7.8000000000000007</v>
      </c>
      <c r="L68" s="46">
        <v>8.5</v>
      </c>
      <c r="M68" s="46">
        <v>7.4</v>
      </c>
      <c r="N68" s="46">
        <v>10.1</v>
      </c>
      <c r="O68" s="46">
        <v>8.6999999999999993</v>
      </c>
      <c r="P68" s="46">
        <v>9.8000000000000007</v>
      </c>
      <c r="Q68" s="46">
        <v>8.1</v>
      </c>
      <c r="R68" s="46">
        <v>8.9</v>
      </c>
      <c r="S68" s="46">
        <v>8.6</v>
      </c>
      <c r="T68" s="46">
        <v>7.6999999999999993</v>
      </c>
      <c r="U68" s="46">
        <v>7.3000000000000007</v>
      </c>
      <c r="V68" s="46">
        <v>8.1</v>
      </c>
      <c r="W68" s="46">
        <v>9.3000000000000007</v>
      </c>
      <c r="X68" s="46">
        <v>8.9</v>
      </c>
      <c r="Y68" s="46">
        <v>7.6</v>
      </c>
      <c r="Z68" s="46">
        <v>9</v>
      </c>
      <c r="AA68" s="46">
        <v>7.9</v>
      </c>
      <c r="AB68" s="46">
        <v>9.3000000000000007</v>
      </c>
      <c r="AC68" s="46">
        <v>11.2</v>
      </c>
      <c r="AD68" s="46">
        <v>7</v>
      </c>
      <c r="AE68" s="46">
        <v>8.9</v>
      </c>
      <c r="AF68" s="46">
        <v>11.2</v>
      </c>
      <c r="AG68" s="46">
        <v>7.8000000000000007</v>
      </c>
      <c r="AH68" s="46">
        <v>10.8</v>
      </c>
      <c r="AI68" s="46">
        <v>10.1</v>
      </c>
      <c r="AJ68" s="46">
        <v>289.20000000000005</v>
      </c>
    </row>
    <row r="69" spans="1:36" x14ac:dyDescent="0.25">
      <c r="A69" t="s">
        <v>245</v>
      </c>
      <c r="B69" s="46">
        <v>9.8000000000000007</v>
      </c>
      <c r="C69" s="46">
        <v>11.3</v>
      </c>
      <c r="D69" s="46">
        <v>10.199999999999999</v>
      </c>
      <c r="E69" s="46">
        <v>10.5</v>
      </c>
      <c r="F69" s="46">
        <v>11</v>
      </c>
      <c r="G69" s="46">
        <v>11.1</v>
      </c>
      <c r="H69" s="46">
        <v>11.6</v>
      </c>
      <c r="I69" s="46">
        <v>10.1</v>
      </c>
      <c r="J69" s="46">
        <v>10</v>
      </c>
      <c r="K69" s="46">
        <v>10.9</v>
      </c>
      <c r="L69" s="46">
        <v>10.6</v>
      </c>
      <c r="M69" s="46">
        <v>10.5</v>
      </c>
      <c r="N69" s="46">
        <v>10.7</v>
      </c>
      <c r="O69" s="46">
        <v>11.4</v>
      </c>
      <c r="P69" s="46">
        <v>11.3</v>
      </c>
      <c r="Q69" s="46">
        <v>10.9</v>
      </c>
      <c r="R69" s="46">
        <v>10.9</v>
      </c>
      <c r="S69" s="46">
        <v>10.9</v>
      </c>
      <c r="T69" s="46">
        <v>10.9</v>
      </c>
      <c r="U69" s="46">
        <v>9.9</v>
      </c>
      <c r="V69" s="46">
        <v>10.6</v>
      </c>
      <c r="W69" s="46">
        <v>11.2</v>
      </c>
      <c r="X69" s="46">
        <v>10.3</v>
      </c>
      <c r="Y69" s="46">
        <v>10.8</v>
      </c>
      <c r="Z69" s="46">
        <v>11.1</v>
      </c>
      <c r="AA69" s="46">
        <v>11.2</v>
      </c>
      <c r="AB69" s="46">
        <v>11.8</v>
      </c>
      <c r="AC69" s="46">
        <v>9.9</v>
      </c>
      <c r="AD69" s="46">
        <v>10.1</v>
      </c>
      <c r="AE69" s="46">
        <v>11</v>
      </c>
      <c r="AF69" s="46">
        <v>11</v>
      </c>
      <c r="AG69" s="46">
        <v>11.7</v>
      </c>
      <c r="AH69" s="46">
        <v>10.7</v>
      </c>
      <c r="AI69" s="46">
        <v>11.8</v>
      </c>
      <c r="AJ69" s="46">
        <v>367.70000000000005</v>
      </c>
    </row>
    <row r="70" spans="1:36" x14ac:dyDescent="0.25">
      <c r="A70" t="s">
        <v>246</v>
      </c>
      <c r="B70" s="46">
        <v>11.5</v>
      </c>
      <c r="C70" s="46">
        <v>12</v>
      </c>
      <c r="D70" s="46">
        <v>11.1</v>
      </c>
      <c r="E70" s="46">
        <v>12.3</v>
      </c>
      <c r="F70" s="46">
        <v>10.9</v>
      </c>
      <c r="G70" s="46">
        <v>11.8</v>
      </c>
      <c r="H70" s="46">
        <v>11.7</v>
      </c>
      <c r="I70" s="46">
        <v>11.1</v>
      </c>
      <c r="J70" s="46">
        <v>10.9</v>
      </c>
      <c r="K70" s="46">
        <v>11.8</v>
      </c>
      <c r="L70" s="46">
        <v>10.6</v>
      </c>
      <c r="M70" s="46">
        <v>11.6</v>
      </c>
      <c r="N70" s="46">
        <v>11.7</v>
      </c>
      <c r="O70" s="46">
        <v>10.9</v>
      </c>
      <c r="P70" s="46">
        <v>11.4</v>
      </c>
      <c r="Q70" s="46">
        <v>10.9</v>
      </c>
      <c r="R70" s="46">
        <v>11.8</v>
      </c>
      <c r="S70" s="46">
        <v>11.4</v>
      </c>
      <c r="T70" s="46">
        <v>11.3</v>
      </c>
      <c r="U70" s="46">
        <v>10.5</v>
      </c>
      <c r="V70" s="46">
        <v>10.5</v>
      </c>
      <c r="W70" s="46">
        <v>12.1</v>
      </c>
      <c r="X70" s="46">
        <v>11.4</v>
      </c>
      <c r="Y70" s="46">
        <v>11.6</v>
      </c>
      <c r="Z70" s="46">
        <v>10.8</v>
      </c>
      <c r="AA70" s="46">
        <v>10.7</v>
      </c>
      <c r="AB70" s="46">
        <v>11.6</v>
      </c>
      <c r="AC70" s="46">
        <v>11</v>
      </c>
      <c r="AD70" s="46">
        <v>11.6</v>
      </c>
      <c r="AE70" s="46">
        <v>11.6</v>
      </c>
      <c r="AF70" s="46">
        <v>11.9</v>
      </c>
      <c r="AG70" s="46">
        <v>12.5</v>
      </c>
      <c r="AH70" s="46">
        <v>11.7</v>
      </c>
      <c r="AI70" s="46">
        <v>12.8</v>
      </c>
      <c r="AJ70" s="46">
        <v>389.00000000000011</v>
      </c>
    </row>
    <row r="71" spans="1:36" x14ac:dyDescent="0.25">
      <c r="A71" t="s">
        <v>247</v>
      </c>
      <c r="B71" s="46">
        <v>11.8</v>
      </c>
      <c r="C71" s="46">
        <v>11.1</v>
      </c>
      <c r="D71" s="46">
        <v>10.9</v>
      </c>
      <c r="E71" s="46">
        <v>11.3</v>
      </c>
      <c r="F71" s="46">
        <v>10.7</v>
      </c>
      <c r="G71" s="46">
        <v>12.3</v>
      </c>
      <c r="H71" s="46">
        <v>12.6</v>
      </c>
      <c r="I71" s="46">
        <v>11.4</v>
      </c>
      <c r="J71" s="46">
        <v>11.7</v>
      </c>
      <c r="K71" s="46">
        <v>11.7</v>
      </c>
      <c r="L71" s="46">
        <v>11.8</v>
      </c>
      <c r="M71" s="46">
        <v>12.1</v>
      </c>
      <c r="N71" s="46">
        <v>11.4</v>
      </c>
      <c r="O71" s="46">
        <v>12.2</v>
      </c>
      <c r="P71" s="46">
        <v>13.1</v>
      </c>
      <c r="Q71" s="46">
        <v>11.6</v>
      </c>
      <c r="R71" s="46">
        <v>12.5</v>
      </c>
      <c r="S71" s="46">
        <v>13.3</v>
      </c>
      <c r="T71" s="46">
        <v>11.7</v>
      </c>
      <c r="U71" s="46">
        <v>11.5</v>
      </c>
      <c r="V71" s="46">
        <v>11.7</v>
      </c>
      <c r="W71" s="46">
        <v>12.5</v>
      </c>
      <c r="X71" s="46">
        <v>11</v>
      </c>
      <c r="Y71" s="46">
        <v>10.4</v>
      </c>
      <c r="Z71" s="46">
        <v>11.8</v>
      </c>
      <c r="AA71" s="46">
        <v>11.6</v>
      </c>
      <c r="AB71" s="46">
        <v>12.3</v>
      </c>
      <c r="AC71" s="46">
        <v>11.5</v>
      </c>
      <c r="AD71" s="46">
        <v>12.5</v>
      </c>
      <c r="AE71" s="46">
        <v>10.8</v>
      </c>
      <c r="AF71" s="46">
        <v>11.4</v>
      </c>
      <c r="AG71" s="46">
        <v>11.1</v>
      </c>
      <c r="AH71" s="46">
        <v>11.8</v>
      </c>
      <c r="AI71" s="46">
        <v>12.6</v>
      </c>
      <c r="AJ71" s="46">
        <v>399.70000000000005</v>
      </c>
    </row>
    <row r="72" spans="1:36" x14ac:dyDescent="0.25">
      <c r="A72" t="s">
        <v>248</v>
      </c>
      <c r="B72" s="46">
        <v>12.3</v>
      </c>
      <c r="C72" s="46">
        <v>13.1</v>
      </c>
      <c r="D72" s="46">
        <v>12.5</v>
      </c>
      <c r="E72" s="46">
        <v>12.9</v>
      </c>
      <c r="F72" s="46">
        <v>12.5</v>
      </c>
      <c r="G72" s="46">
        <v>13.6</v>
      </c>
      <c r="H72" s="46">
        <v>15</v>
      </c>
      <c r="I72" s="46">
        <v>12</v>
      </c>
      <c r="J72" s="46">
        <v>12.4</v>
      </c>
      <c r="K72" s="46">
        <v>12.3</v>
      </c>
      <c r="L72" s="46">
        <v>14.6</v>
      </c>
      <c r="M72" s="46">
        <v>12.8</v>
      </c>
      <c r="N72" s="46">
        <v>11.8</v>
      </c>
      <c r="O72" s="46">
        <v>14.7</v>
      </c>
      <c r="P72" s="46">
        <v>14.2</v>
      </c>
      <c r="Q72" s="46">
        <v>14.2</v>
      </c>
      <c r="R72" s="46">
        <v>14.2</v>
      </c>
      <c r="S72" s="46">
        <v>14.9</v>
      </c>
      <c r="T72" s="46">
        <v>14</v>
      </c>
      <c r="U72" s="46">
        <v>12.3</v>
      </c>
      <c r="V72" s="46">
        <v>14.2</v>
      </c>
      <c r="W72" s="46">
        <v>15.2</v>
      </c>
      <c r="X72" s="46">
        <v>12.6</v>
      </c>
      <c r="Y72" s="46">
        <v>12.2</v>
      </c>
      <c r="Z72" s="46">
        <v>14</v>
      </c>
      <c r="AA72" s="46">
        <v>14.6</v>
      </c>
      <c r="AB72" s="46">
        <v>13.3</v>
      </c>
      <c r="AC72" s="46">
        <v>11.1</v>
      </c>
      <c r="AD72" s="46">
        <v>13</v>
      </c>
      <c r="AE72" s="46">
        <v>12</v>
      </c>
      <c r="AF72" s="46">
        <v>11.7</v>
      </c>
      <c r="AG72" s="46">
        <v>12.8</v>
      </c>
      <c r="AH72" s="46">
        <v>11.4</v>
      </c>
      <c r="AI72" s="46">
        <v>12.7</v>
      </c>
      <c r="AJ72" s="46">
        <v>447.09999999999997</v>
      </c>
    </row>
    <row r="73" spans="1:36" x14ac:dyDescent="0.25">
      <c r="A73" t="s">
        <v>249</v>
      </c>
      <c r="B73" s="46">
        <v>12</v>
      </c>
      <c r="C73" s="46">
        <v>12.6</v>
      </c>
      <c r="D73" s="46">
        <v>12.5</v>
      </c>
      <c r="E73" s="46">
        <v>12.6</v>
      </c>
      <c r="F73" s="46">
        <v>12.6</v>
      </c>
      <c r="G73" s="46">
        <v>13.1</v>
      </c>
      <c r="H73" s="46">
        <v>13.9</v>
      </c>
      <c r="I73" s="46">
        <v>11.3</v>
      </c>
      <c r="J73" s="46">
        <v>12.3</v>
      </c>
      <c r="K73" s="46">
        <v>11.9</v>
      </c>
      <c r="L73" s="46">
        <v>13.8</v>
      </c>
      <c r="M73" s="46">
        <v>12.8</v>
      </c>
      <c r="N73" s="46">
        <v>11.9</v>
      </c>
      <c r="O73" s="46">
        <v>13.7</v>
      </c>
      <c r="P73" s="46">
        <v>13.2</v>
      </c>
      <c r="Q73" s="46">
        <v>13.1</v>
      </c>
      <c r="R73" s="46">
        <v>13.6</v>
      </c>
      <c r="S73" s="46">
        <v>13.9</v>
      </c>
      <c r="T73" s="46">
        <v>13.3</v>
      </c>
      <c r="U73" s="46">
        <v>12.1</v>
      </c>
      <c r="V73" s="46">
        <v>13.6</v>
      </c>
      <c r="W73" s="46">
        <v>14</v>
      </c>
      <c r="X73" s="46">
        <v>12.4</v>
      </c>
      <c r="Y73" s="46">
        <v>12.3</v>
      </c>
      <c r="Z73" s="46">
        <v>13.8</v>
      </c>
      <c r="AA73" s="46">
        <v>13.1</v>
      </c>
      <c r="AB73" s="46">
        <v>13</v>
      </c>
      <c r="AC73" s="46">
        <v>10.8</v>
      </c>
      <c r="AD73" s="46">
        <v>13</v>
      </c>
      <c r="AE73" s="46">
        <v>12.6</v>
      </c>
      <c r="AF73" s="46">
        <v>11</v>
      </c>
      <c r="AG73" s="46">
        <v>12.8</v>
      </c>
      <c r="AH73" s="46">
        <v>11.4</v>
      </c>
      <c r="AI73" s="46">
        <v>11.8</v>
      </c>
      <c r="AJ73" s="46">
        <v>431.80000000000013</v>
      </c>
    </row>
    <row r="74" spans="1:36" x14ac:dyDescent="0.25">
      <c r="A74" t="s">
        <v>250</v>
      </c>
      <c r="B74" s="46">
        <v>8.9</v>
      </c>
      <c r="C74" s="46">
        <v>10.8</v>
      </c>
      <c r="D74" s="46">
        <v>9.6999999999999993</v>
      </c>
      <c r="E74" s="46">
        <v>9.8000000000000007</v>
      </c>
      <c r="F74" s="46">
        <v>11</v>
      </c>
      <c r="G74" s="46">
        <v>10.5</v>
      </c>
      <c r="H74" s="46">
        <v>12.6</v>
      </c>
      <c r="I74" s="46">
        <v>8.3000000000000007</v>
      </c>
      <c r="J74" s="46">
        <v>8.9</v>
      </c>
      <c r="K74" s="46">
        <v>8.6</v>
      </c>
      <c r="L74" s="46">
        <v>11.6</v>
      </c>
      <c r="M74" s="46">
        <v>10.1</v>
      </c>
      <c r="N74" s="46">
        <v>8.6</v>
      </c>
      <c r="O74" s="46">
        <v>12.3</v>
      </c>
      <c r="P74" s="46">
        <v>12.6</v>
      </c>
      <c r="Q74" s="46">
        <v>11.1</v>
      </c>
      <c r="R74" s="46">
        <v>12.3</v>
      </c>
      <c r="S74" s="46">
        <v>12.1</v>
      </c>
      <c r="T74" s="46">
        <v>11</v>
      </c>
      <c r="U74" s="46">
        <v>8.6</v>
      </c>
      <c r="V74" s="46">
        <v>11.7</v>
      </c>
      <c r="W74" s="46">
        <v>12.8</v>
      </c>
      <c r="X74" s="46">
        <v>9.3000000000000007</v>
      </c>
      <c r="Y74" s="46">
        <v>9.6</v>
      </c>
      <c r="Z74" s="46">
        <v>12</v>
      </c>
      <c r="AA74" s="46">
        <v>11</v>
      </c>
      <c r="AB74" s="46">
        <v>11.6</v>
      </c>
      <c r="AC74" s="46">
        <v>8.1</v>
      </c>
      <c r="AD74" s="46">
        <v>9.8000000000000007</v>
      </c>
      <c r="AE74" s="46">
        <v>9.6</v>
      </c>
      <c r="AF74" s="46">
        <v>7.4</v>
      </c>
      <c r="AG74" s="46">
        <v>10.3</v>
      </c>
      <c r="AH74" s="46">
        <v>8</v>
      </c>
      <c r="AI74" s="46">
        <v>8.3000000000000007</v>
      </c>
      <c r="AJ74" s="46">
        <v>348.90000000000003</v>
      </c>
    </row>
    <row r="75" spans="1:36" x14ac:dyDescent="0.25">
      <c r="A75" t="s">
        <v>251</v>
      </c>
      <c r="B75" s="46">
        <v>8.1</v>
      </c>
      <c r="C75" s="46">
        <v>10</v>
      </c>
      <c r="D75" s="46">
        <v>8.6999999999999993</v>
      </c>
      <c r="E75" s="46">
        <v>8.6999999999999993</v>
      </c>
      <c r="F75" s="46">
        <v>10.8</v>
      </c>
      <c r="G75" s="46">
        <v>9.4</v>
      </c>
      <c r="H75" s="46">
        <v>11</v>
      </c>
      <c r="I75" s="46">
        <v>8.1</v>
      </c>
      <c r="J75" s="46">
        <v>8</v>
      </c>
      <c r="K75" s="46">
        <v>8.5</v>
      </c>
      <c r="L75" s="46">
        <v>9.9</v>
      </c>
      <c r="M75" s="46">
        <v>9</v>
      </c>
      <c r="N75" s="46">
        <v>8.6</v>
      </c>
      <c r="O75" s="46">
        <v>10.4</v>
      </c>
      <c r="P75" s="46">
        <v>11.8</v>
      </c>
      <c r="Q75" s="46">
        <v>9.8000000000000007</v>
      </c>
      <c r="R75" s="46">
        <v>12.1</v>
      </c>
      <c r="S75" s="46">
        <v>11.5</v>
      </c>
      <c r="T75" s="46">
        <v>9.8000000000000007</v>
      </c>
      <c r="U75" s="46">
        <v>7.8000000000000007</v>
      </c>
      <c r="V75" s="46">
        <v>10.199999999999999</v>
      </c>
      <c r="W75" s="46">
        <v>11.3</v>
      </c>
      <c r="X75" s="46">
        <v>9</v>
      </c>
      <c r="Y75" s="46">
        <v>9.1999999999999993</v>
      </c>
      <c r="Z75" s="46">
        <v>10.8</v>
      </c>
      <c r="AA75" s="46">
        <v>10.3</v>
      </c>
      <c r="AB75" s="46">
        <v>11.6</v>
      </c>
      <c r="AC75" s="46">
        <v>9.1</v>
      </c>
      <c r="AD75" s="46">
        <v>8.6</v>
      </c>
      <c r="AE75" s="46">
        <v>9.1</v>
      </c>
      <c r="AF75" s="46">
        <v>8.6999999999999993</v>
      </c>
      <c r="AG75" s="46">
        <v>10</v>
      </c>
      <c r="AH75" s="46">
        <v>9.5</v>
      </c>
      <c r="AI75" s="46">
        <v>8.6999999999999993</v>
      </c>
      <c r="AJ75" s="46">
        <v>328.10000000000008</v>
      </c>
    </row>
    <row r="76" spans="1:36" x14ac:dyDescent="0.25">
      <c r="A76" t="s">
        <v>252</v>
      </c>
      <c r="B76" s="46">
        <v>10.5</v>
      </c>
      <c r="C76" s="46">
        <v>11.4</v>
      </c>
      <c r="D76" s="46">
        <v>11</v>
      </c>
      <c r="E76" s="46">
        <v>11.1</v>
      </c>
      <c r="F76" s="46">
        <v>11.3</v>
      </c>
      <c r="G76" s="46">
        <v>11.3</v>
      </c>
      <c r="H76" s="46">
        <v>10.6</v>
      </c>
      <c r="I76" s="46">
        <v>10.4</v>
      </c>
      <c r="J76" s="46">
        <v>10.199999999999999</v>
      </c>
      <c r="K76" s="46">
        <v>10.3</v>
      </c>
      <c r="L76" s="46">
        <v>10.9</v>
      </c>
      <c r="M76" s="46">
        <v>11.1</v>
      </c>
      <c r="N76" s="46">
        <v>10.6</v>
      </c>
      <c r="O76" s="46">
        <v>10.8</v>
      </c>
      <c r="P76" s="46">
        <v>11.2</v>
      </c>
      <c r="Q76" s="46">
        <v>10.7</v>
      </c>
      <c r="R76" s="46">
        <v>11.5</v>
      </c>
      <c r="S76" s="46">
        <v>11.3</v>
      </c>
      <c r="T76" s="46">
        <v>11.2</v>
      </c>
      <c r="U76" s="46">
        <v>10.4</v>
      </c>
      <c r="V76" s="46">
        <v>11</v>
      </c>
      <c r="W76" s="46">
        <v>10.5</v>
      </c>
      <c r="X76" s="46">
        <v>10.6</v>
      </c>
      <c r="Y76" s="46">
        <v>10.8</v>
      </c>
      <c r="Z76" s="46">
        <v>11.3</v>
      </c>
      <c r="AA76" s="46">
        <v>10.4</v>
      </c>
      <c r="AB76" s="46">
        <v>11.1</v>
      </c>
      <c r="AC76" s="46">
        <v>10.1</v>
      </c>
      <c r="AD76" s="46">
        <v>10.9</v>
      </c>
      <c r="AE76" s="46">
        <v>10.8</v>
      </c>
      <c r="AF76" s="46">
        <v>9.9</v>
      </c>
      <c r="AG76" s="46">
        <v>11.2</v>
      </c>
      <c r="AH76" s="46">
        <v>10.199999999999999</v>
      </c>
      <c r="AI76" s="46">
        <v>10.199999999999999</v>
      </c>
      <c r="AJ76" s="46">
        <v>366.79999999999995</v>
      </c>
    </row>
    <row r="77" spans="1:36" x14ac:dyDescent="0.25">
      <c r="A77" t="s">
        <v>253</v>
      </c>
      <c r="B77" s="46">
        <v>10</v>
      </c>
      <c r="C77" s="46">
        <v>9.6999999999999993</v>
      </c>
      <c r="D77" s="46">
        <v>9.6</v>
      </c>
      <c r="E77" s="46">
        <v>9.6</v>
      </c>
      <c r="F77" s="46">
        <v>9.8000000000000007</v>
      </c>
      <c r="G77" s="46">
        <v>10.4</v>
      </c>
      <c r="H77" s="46">
        <v>10.8</v>
      </c>
      <c r="I77" s="46">
        <v>9.8000000000000007</v>
      </c>
      <c r="J77" s="46">
        <v>10</v>
      </c>
      <c r="K77" s="46">
        <v>9.6</v>
      </c>
      <c r="L77" s="46">
        <v>10.6</v>
      </c>
      <c r="M77" s="46">
        <v>9.6</v>
      </c>
      <c r="N77" s="46">
        <v>9.1999999999999993</v>
      </c>
      <c r="O77" s="46">
        <v>11.1</v>
      </c>
      <c r="P77" s="46">
        <v>10.8</v>
      </c>
      <c r="Q77" s="46">
        <v>10.8</v>
      </c>
      <c r="R77" s="46">
        <v>10.9</v>
      </c>
      <c r="S77" s="46">
        <v>10.8</v>
      </c>
      <c r="T77" s="46">
        <v>9.8000000000000007</v>
      </c>
      <c r="U77" s="46">
        <v>10.4</v>
      </c>
      <c r="V77" s="46">
        <v>10.3</v>
      </c>
      <c r="W77" s="46">
        <v>11</v>
      </c>
      <c r="X77" s="46">
        <v>9.4</v>
      </c>
      <c r="Y77" s="46">
        <v>9.4</v>
      </c>
      <c r="Z77" s="46">
        <v>10.5</v>
      </c>
      <c r="AA77" s="46">
        <v>11.1</v>
      </c>
      <c r="AB77" s="46">
        <v>10.199999999999999</v>
      </c>
      <c r="AC77" s="46">
        <v>9.4</v>
      </c>
      <c r="AD77" s="46">
        <v>9.9</v>
      </c>
      <c r="AE77" s="46">
        <v>9.3000000000000007</v>
      </c>
      <c r="AF77" s="46">
        <v>9.1</v>
      </c>
      <c r="AG77" s="46">
        <v>9.5</v>
      </c>
      <c r="AH77" s="46">
        <v>9.3000000000000007</v>
      </c>
      <c r="AI77" s="46">
        <v>9.4</v>
      </c>
      <c r="AJ77" s="46">
        <v>341.1</v>
      </c>
    </row>
    <row r="78" spans="1:36" x14ac:dyDescent="0.25">
      <c r="A78" t="s">
        <v>254</v>
      </c>
      <c r="B78" s="46">
        <v>7.1999999999999993</v>
      </c>
      <c r="C78" s="46">
        <v>7.3000000000000007</v>
      </c>
      <c r="D78" s="46">
        <v>7.1</v>
      </c>
      <c r="E78" s="46">
        <v>7</v>
      </c>
      <c r="F78" s="46">
        <v>7.8000000000000007</v>
      </c>
      <c r="G78" s="46">
        <v>7.6</v>
      </c>
      <c r="H78" s="46">
        <v>8.5</v>
      </c>
      <c r="I78" s="46">
        <v>6.6</v>
      </c>
      <c r="J78" s="46">
        <v>6.6999999999999993</v>
      </c>
      <c r="K78" s="46">
        <v>6.6999999999999993</v>
      </c>
      <c r="L78" s="46">
        <v>7.6</v>
      </c>
      <c r="M78" s="46">
        <v>7</v>
      </c>
      <c r="N78" s="46">
        <v>7.1999999999999993</v>
      </c>
      <c r="O78" s="46">
        <v>8.1999999999999993</v>
      </c>
      <c r="P78" s="46">
        <v>9</v>
      </c>
      <c r="Q78" s="46">
        <v>7.6</v>
      </c>
      <c r="R78" s="46">
        <v>8.6999999999999993</v>
      </c>
      <c r="S78" s="46">
        <v>8.1999999999999993</v>
      </c>
      <c r="T78" s="46">
        <v>7.3000000000000007</v>
      </c>
      <c r="U78" s="46">
        <v>7.1</v>
      </c>
      <c r="V78" s="46">
        <v>7.8000000000000007</v>
      </c>
      <c r="W78" s="46">
        <v>9.3000000000000007</v>
      </c>
      <c r="X78" s="46">
        <v>6.6999999999999993</v>
      </c>
      <c r="Y78" s="46">
        <v>6.8000000000000007</v>
      </c>
      <c r="Z78" s="46">
        <v>8.1999999999999993</v>
      </c>
      <c r="AA78" s="46">
        <v>7.9</v>
      </c>
      <c r="AB78" s="46">
        <v>8</v>
      </c>
      <c r="AC78" s="46">
        <v>7.6</v>
      </c>
      <c r="AD78" s="46">
        <v>7.1</v>
      </c>
      <c r="AE78" s="46">
        <v>6.6999999999999993</v>
      </c>
      <c r="AF78" s="46">
        <v>6.1999999999999993</v>
      </c>
      <c r="AG78" s="46">
        <v>7.9</v>
      </c>
      <c r="AH78" s="46">
        <v>6.6</v>
      </c>
      <c r="AI78" s="46">
        <v>6.4</v>
      </c>
      <c r="AJ78" s="46">
        <v>253.6</v>
      </c>
    </row>
    <row r="79" spans="1:36" x14ac:dyDescent="0.25">
      <c r="A79" t="s">
        <v>255</v>
      </c>
      <c r="B79" s="46">
        <v>5.6</v>
      </c>
      <c r="C79" s="46">
        <v>5.4</v>
      </c>
      <c r="D79" s="46">
        <v>5.6999999999999993</v>
      </c>
      <c r="E79" s="46">
        <v>5</v>
      </c>
      <c r="F79" s="46">
        <v>5.9</v>
      </c>
      <c r="G79" s="46">
        <v>5.0999999999999996</v>
      </c>
      <c r="H79" s="46">
        <v>5.5</v>
      </c>
      <c r="I79" s="46">
        <v>5</v>
      </c>
      <c r="J79" s="46">
        <v>5.8000000000000007</v>
      </c>
      <c r="K79" s="46">
        <v>5.4</v>
      </c>
      <c r="L79" s="46">
        <v>5.0999999999999996</v>
      </c>
      <c r="M79" s="46">
        <v>5.3000000000000007</v>
      </c>
      <c r="N79" s="46">
        <v>4.8000000000000007</v>
      </c>
      <c r="O79" s="46">
        <v>5.6999999999999993</v>
      </c>
      <c r="P79" s="46">
        <v>8</v>
      </c>
      <c r="Q79" s="46">
        <v>5.6999999999999993</v>
      </c>
      <c r="R79" s="46">
        <v>6.5</v>
      </c>
      <c r="S79" s="46">
        <v>6.3000000000000007</v>
      </c>
      <c r="T79" s="46">
        <v>5.1999999999999993</v>
      </c>
      <c r="U79" s="46">
        <v>5.5</v>
      </c>
      <c r="V79" s="46">
        <v>5.5</v>
      </c>
      <c r="W79" s="46">
        <v>6</v>
      </c>
      <c r="X79" s="46">
        <v>5.0999999999999996</v>
      </c>
      <c r="Y79" s="46">
        <v>5.6</v>
      </c>
      <c r="Z79" s="46">
        <v>7.1</v>
      </c>
      <c r="AA79" s="46">
        <v>5.1999999999999993</v>
      </c>
      <c r="AB79" s="46">
        <v>6.4</v>
      </c>
      <c r="AC79" s="46">
        <v>6.8000000000000007</v>
      </c>
      <c r="AD79" s="46">
        <v>5.4</v>
      </c>
      <c r="AE79" s="46">
        <v>5.0999999999999996</v>
      </c>
      <c r="AF79" s="46">
        <v>4.8000000000000007</v>
      </c>
      <c r="AG79" s="46">
        <v>4.8000000000000007</v>
      </c>
      <c r="AH79" s="46">
        <v>5.1999999999999993</v>
      </c>
      <c r="AI79" s="46">
        <v>4.4000000000000004</v>
      </c>
      <c r="AJ79" s="46">
        <v>189.9</v>
      </c>
    </row>
    <row r="80" spans="1:36" x14ac:dyDescent="0.25">
      <c r="A80" t="s">
        <v>256</v>
      </c>
      <c r="B80" s="46">
        <v>5.3000000000000007</v>
      </c>
      <c r="C80" s="46">
        <v>6</v>
      </c>
      <c r="D80" s="46">
        <v>5.4</v>
      </c>
      <c r="E80" s="46">
        <v>5</v>
      </c>
      <c r="F80" s="46">
        <v>7</v>
      </c>
      <c r="G80" s="46">
        <v>5.5</v>
      </c>
      <c r="H80" s="46">
        <v>5.6</v>
      </c>
      <c r="I80" s="46">
        <v>5.4</v>
      </c>
      <c r="J80" s="46">
        <v>5.6999999999999993</v>
      </c>
      <c r="K80" s="46">
        <v>4.9000000000000004</v>
      </c>
      <c r="L80" s="46">
        <v>4.9000000000000004</v>
      </c>
      <c r="M80" s="46">
        <v>5.3000000000000007</v>
      </c>
      <c r="N80" s="46">
        <v>6.3000000000000007</v>
      </c>
      <c r="O80" s="46">
        <v>5.6</v>
      </c>
      <c r="P80" s="46">
        <v>7.5</v>
      </c>
      <c r="Q80" s="46">
        <v>5.5</v>
      </c>
      <c r="R80" s="46">
        <v>6.1999999999999993</v>
      </c>
      <c r="S80" s="46">
        <v>6.1999999999999993</v>
      </c>
      <c r="T80" s="46">
        <v>5.5</v>
      </c>
      <c r="U80" s="46">
        <v>6.1999999999999993</v>
      </c>
      <c r="V80" s="46">
        <v>5.5</v>
      </c>
      <c r="W80" s="46">
        <v>5.8000000000000007</v>
      </c>
      <c r="X80" s="46">
        <v>5.4</v>
      </c>
      <c r="Y80" s="46">
        <v>5.4</v>
      </c>
      <c r="Z80" s="46">
        <v>6.8000000000000007</v>
      </c>
      <c r="AA80" s="46">
        <v>5.4</v>
      </c>
      <c r="AB80" s="46">
        <v>7.1</v>
      </c>
      <c r="AC80" s="46">
        <v>6.4</v>
      </c>
      <c r="AD80" s="46">
        <v>5.6</v>
      </c>
      <c r="AE80" s="46">
        <v>5.6999999999999993</v>
      </c>
      <c r="AF80" s="46">
        <v>5</v>
      </c>
      <c r="AG80" s="46">
        <v>7.1</v>
      </c>
      <c r="AH80" s="46">
        <v>5.4</v>
      </c>
      <c r="AI80" s="46">
        <v>5</v>
      </c>
      <c r="AJ80" s="46">
        <v>196.6</v>
      </c>
    </row>
    <row r="81" spans="1:36" x14ac:dyDescent="0.25">
      <c r="A81" t="s">
        <v>257</v>
      </c>
      <c r="B81" s="46">
        <v>9.6999999999999993</v>
      </c>
      <c r="C81" s="46">
        <v>10.9</v>
      </c>
      <c r="D81" s="46">
        <v>10.4</v>
      </c>
      <c r="E81" s="46">
        <v>10.5</v>
      </c>
      <c r="F81" s="46">
        <v>11</v>
      </c>
      <c r="G81" s="46">
        <v>11.2</v>
      </c>
      <c r="H81" s="46">
        <v>11.1</v>
      </c>
      <c r="I81" s="46">
        <v>10.1</v>
      </c>
      <c r="J81" s="46">
        <v>9.9</v>
      </c>
      <c r="K81" s="46">
        <v>10.3</v>
      </c>
      <c r="L81" s="46">
        <v>10.6</v>
      </c>
      <c r="M81" s="46">
        <v>10.3</v>
      </c>
      <c r="N81" s="46">
        <v>9.9</v>
      </c>
      <c r="O81" s="46">
        <v>10.7</v>
      </c>
      <c r="P81" s="46">
        <v>10.9</v>
      </c>
      <c r="Q81" s="46">
        <v>10.4</v>
      </c>
      <c r="R81" s="46">
        <v>10</v>
      </c>
      <c r="S81" s="46">
        <v>10.8</v>
      </c>
      <c r="T81" s="46">
        <v>10.6</v>
      </c>
      <c r="U81" s="46">
        <v>9.9</v>
      </c>
      <c r="V81" s="46">
        <v>10.3</v>
      </c>
      <c r="W81" s="46">
        <v>10.7</v>
      </c>
      <c r="X81" s="46">
        <v>10</v>
      </c>
      <c r="Y81" s="46">
        <v>10.6</v>
      </c>
      <c r="Z81" s="46">
        <v>11.2</v>
      </c>
      <c r="AA81" s="46">
        <v>10.7</v>
      </c>
      <c r="AB81" s="46">
        <v>10.4</v>
      </c>
      <c r="AC81" s="46">
        <v>9.3000000000000007</v>
      </c>
      <c r="AD81" s="46">
        <v>10</v>
      </c>
      <c r="AE81" s="46">
        <v>10.5</v>
      </c>
      <c r="AF81" s="46">
        <v>9.1</v>
      </c>
      <c r="AG81" s="46">
        <v>11.1</v>
      </c>
      <c r="AH81" s="46">
        <v>9.6</v>
      </c>
      <c r="AI81" s="46">
        <v>10.1</v>
      </c>
      <c r="AJ81" s="46">
        <v>352.80000000000007</v>
      </c>
    </row>
    <row r="82" spans="1:36" x14ac:dyDescent="0.25">
      <c r="A82" t="s">
        <v>258</v>
      </c>
      <c r="B82" s="46">
        <v>8.8000000000000007</v>
      </c>
      <c r="C82" s="46">
        <v>8.6999999999999993</v>
      </c>
      <c r="D82" s="46">
        <v>8.1</v>
      </c>
      <c r="E82" s="46">
        <v>8.6</v>
      </c>
      <c r="F82" s="46">
        <v>8.6999999999999993</v>
      </c>
      <c r="G82" s="46">
        <v>9.3000000000000007</v>
      </c>
      <c r="H82" s="46">
        <v>10.7</v>
      </c>
      <c r="I82" s="46">
        <v>7.6999999999999993</v>
      </c>
      <c r="J82" s="46">
        <v>8.1</v>
      </c>
      <c r="K82" s="46">
        <v>7.9</v>
      </c>
      <c r="L82" s="46">
        <v>10.199999999999999</v>
      </c>
      <c r="M82" s="46">
        <v>8.1999999999999993</v>
      </c>
      <c r="N82" s="46">
        <v>7.6999999999999993</v>
      </c>
      <c r="O82" s="46">
        <v>10.7</v>
      </c>
      <c r="P82" s="46">
        <v>9.6999999999999993</v>
      </c>
      <c r="Q82" s="46">
        <v>10</v>
      </c>
      <c r="R82" s="46">
        <v>10.1</v>
      </c>
      <c r="S82" s="46">
        <v>9.8000000000000007</v>
      </c>
      <c r="T82" s="46">
        <v>8.8000000000000007</v>
      </c>
      <c r="U82" s="46">
        <v>7.8000000000000007</v>
      </c>
      <c r="V82" s="46">
        <v>9.6999999999999993</v>
      </c>
      <c r="W82" s="46">
        <v>10.8</v>
      </c>
      <c r="X82" s="46">
        <v>7.6</v>
      </c>
      <c r="Y82" s="46">
        <v>8.1999999999999993</v>
      </c>
      <c r="Z82" s="46">
        <v>9.8000000000000007</v>
      </c>
      <c r="AA82" s="46">
        <v>10.199999999999999</v>
      </c>
      <c r="AB82" s="46">
        <v>9.1</v>
      </c>
      <c r="AC82" s="46">
        <v>7.9</v>
      </c>
      <c r="AD82" s="46">
        <v>8.6</v>
      </c>
      <c r="AE82" s="46">
        <v>8.1999999999999993</v>
      </c>
      <c r="AF82" s="46">
        <v>7.4</v>
      </c>
      <c r="AG82" s="46">
        <v>7.9</v>
      </c>
      <c r="AH82" s="46">
        <v>7.5</v>
      </c>
      <c r="AI82" s="46">
        <v>7.4</v>
      </c>
      <c r="AJ82" s="46">
        <v>299.89999999999998</v>
      </c>
    </row>
    <row r="83" spans="1:36" x14ac:dyDescent="0.25">
      <c r="A83" t="s">
        <v>259</v>
      </c>
      <c r="B83" s="46">
        <v>7.1</v>
      </c>
      <c r="C83" s="46">
        <v>7.6999999999999993</v>
      </c>
      <c r="D83" s="46">
        <v>7.3000000000000007</v>
      </c>
      <c r="E83" s="46">
        <v>6.9</v>
      </c>
      <c r="F83" s="46">
        <v>8.4</v>
      </c>
      <c r="G83" s="46">
        <v>8</v>
      </c>
      <c r="H83" s="46">
        <v>10.1</v>
      </c>
      <c r="I83" s="46">
        <v>6.6</v>
      </c>
      <c r="J83" s="46">
        <v>6.6</v>
      </c>
      <c r="K83" s="46">
        <v>6.9</v>
      </c>
      <c r="L83" s="46">
        <v>7.9</v>
      </c>
      <c r="M83" s="46">
        <v>7.1999999999999993</v>
      </c>
      <c r="N83" s="46">
        <v>7.3000000000000007</v>
      </c>
      <c r="O83" s="46">
        <v>9.1</v>
      </c>
      <c r="P83" s="46">
        <v>9.3000000000000007</v>
      </c>
      <c r="Q83" s="46">
        <v>7.6999999999999993</v>
      </c>
      <c r="R83" s="46">
        <v>9.6999999999999993</v>
      </c>
      <c r="S83" s="46">
        <v>8.8000000000000007</v>
      </c>
      <c r="T83" s="46">
        <v>7.3000000000000007</v>
      </c>
      <c r="U83" s="46">
        <v>6.8000000000000007</v>
      </c>
      <c r="V83" s="46">
        <v>8</v>
      </c>
      <c r="W83" s="46">
        <v>10.1</v>
      </c>
      <c r="X83" s="46">
        <v>7</v>
      </c>
      <c r="Y83" s="46">
        <v>7.4</v>
      </c>
      <c r="Z83" s="46">
        <v>8.6</v>
      </c>
      <c r="AA83" s="46">
        <v>8.1999999999999993</v>
      </c>
      <c r="AB83" s="46">
        <v>8.8000000000000007</v>
      </c>
      <c r="AC83" s="46">
        <v>7.9</v>
      </c>
      <c r="AD83" s="46">
        <v>6.8000000000000007</v>
      </c>
      <c r="AE83" s="46">
        <v>7.6999999999999993</v>
      </c>
      <c r="AF83" s="46">
        <v>6.3000000000000007</v>
      </c>
      <c r="AG83" s="46">
        <v>8.1999999999999993</v>
      </c>
      <c r="AH83" s="46">
        <v>7.1999999999999993</v>
      </c>
      <c r="AI83" s="46">
        <v>7.4</v>
      </c>
      <c r="AJ83" s="46">
        <v>266.3</v>
      </c>
    </row>
    <row r="84" spans="1:36" x14ac:dyDescent="0.25">
      <c r="A84" t="s">
        <v>260</v>
      </c>
      <c r="B84" s="46">
        <v>6.6999999999999993</v>
      </c>
      <c r="C84" s="46">
        <v>6.8000000000000007</v>
      </c>
      <c r="D84" s="46">
        <v>6.6</v>
      </c>
      <c r="E84" s="46">
        <v>6.5</v>
      </c>
      <c r="F84" s="46">
        <v>7.5</v>
      </c>
      <c r="G84" s="46">
        <v>6.8000000000000007</v>
      </c>
      <c r="H84" s="46">
        <v>7.5</v>
      </c>
      <c r="I84" s="46">
        <v>6.1999999999999993</v>
      </c>
      <c r="J84" s="46">
        <v>6.1999999999999993</v>
      </c>
      <c r="K84" s="46">
        <v>6.4</v>
      </c>
      <c r="L84" s="46">
        <v>7</v>
      </c>
      <c r="M84" s="46">
        <v>6.6999999999999993</v>
      </c>
      <c r="N84" s="46">
        <v>6.3000000000000007</v>
      </c>
      <c r="O84" s="46">
        <v>7.6</v>
      </c>
      <c r="P84" s="46">
        <v>7.6999999999999993</v>
      </c>
      <c r="Q84" s="46">
        <v>7.5</v>
      </c>
      <c r="R84" s="46">
        <v>7.6999999999999993</v>
      </c>
      <c r="S84" s="46">
        <v>7.1999999999999993</v>
      </c>
      <c r="T84" s="46">
        <v>6.5</v>
      </c>
      <c r="U84" s="46">
        <v>5.6999999999999993</v>
      </c>
      <c r="V84" s="46">
        <v>6.8000000000000007</v>
      </c>
      <c r="W84" s="46">
        <v>7.5</v>
      </c>
      <c r="X84" s="46">
        <v>6.4</v>
      </c>
      <c r="Y84" s="46">
        <v>6.3000000000000007</v>
      </c>
      <c r="Z84" s="46">
        <v>7.6999999999999993</v>
      </c>
      <c r="AA84" s="46">
        <v>7.6</v>
      </c>
      <c r="AB84" s="46">
        <v>7.5</v>
      </c>
      <c r="AC84" s="46">
        <v>7.3000000000000007</v>
      </c>
      <c r="AD84" s="46">
        <v>6.4</v>
      </c>
      <c r="AE84" s="46">
        <v>6.6999999999999993</v>
      </c>
      <c r="AF84" s="46">
        <v>6.3000000000000007</v>
      </c>
      <c r="AG84" s="46">
        <v>6.8000000000000007</v>
      </c>
      <c r="AH84" s="46">
        <v>6.5</v>
      </c>
      <c r="AI84" s="46">
        <v>6.5</v>
      </c>
      <c r="AJ84" s="46">
        <v>233.40000000000006</v>
      </c>
    </row>
    <row r="85" spans="1:36" x14ac:dyDescent="0.25">
      <c r="A85" t="s">
        <v>261</v>
      </c>
      <c r="B85" s="46">
        <v>6.4</v>
      </c>
      <c r="C85" s="46">
        <v>6.9</v>
      </c>
      <c r="D85" s="46">
        <v>6.3000000000000007</v>
      </c>
      <c r="E85" s="46">
        <v>6</v>
      </c>
      <c r="F85" s="46">
        <v>8</v>
      </c>
      <c r="G85" s="46">
        <v>6.5</v>
      </c>
      <c r="H85" s="46">
        <v>6.9</v>
      </c>
      <c r="I85" s="46">
        <v>6.1999999999999993</v>
      </c>
      <c r="J85" s="46">
        <v>6.3000000000000007</v>
      </c>
      <c r="K85" s="46">
        <v>6.1</v>
      </c>
      <c r="L85" s="46">
        <v>6.6</v>
      </c>
      <c r="M85" s="46">
        <v>6.4</v>
      </c>
      <c r="N85" s="46">
        <v>6.9</v>
      </c>
      <c r="O85" s="46">
        <v>6.4</v>
      </c>
      <c r="P85" s="46">
        <v>8</v>
      </c>
      <c r="Q85" s="46">
        <v>6.3000000000000007</v>
      </c>
      <c r="R85" s="46">
        <v>7.6</v>
      </c>
      <c r="S85" s="46">
        <v>7.6</v>
      </c>
      <c r="T85" s="46">
        <v>6.5</v>
      </c>
      <c r="U85" s="46">
        <v>5.1999999999999993</v>
      </c>
      <c r="V85" s="46">
        <v>6.4</v>
      </c>
      <c r="W85" s="46">
        <v>6.6999999999999993</v>
      </c>
      <c r="X85" s="46">
        <v>6.1999999999999993</v>
      </c>
      <c r="Y85" s="46">
        <v>6.8000000000000007</v>
      </c>
      <c r="Z85" s="46">
        <v>7.8000000000000007</v>
      </c>
      <c r="AA85" s="46">
        <v>6.1999999999999993</v>
      </c>
      <c r="AB85" s="46">
        <v>8.1</v>
      </c>
      <c r="AC85" s="46">
        <v>6.6999999999999993</v>
      </c>
      <c r="AD85" s="46">
        <v>6.4</v>
      </c>
      <c r="AE85" s="46">
        <v>7.3000000000000007</v>
      </c>
      <c r="AF85" s="46">
        <v>6.4</v>
      </c>
      <c r="AG85" s="46">
        <v>7.4</v>
      </c>
      <c r="AH85" s="46">
        <v>6.9</v>
      </c>
      <c r="AI85" s="46">
        <v>7.1</v>
      </c>
      <c r="AJ85" s="46">
        <v>229.5</v>
      </c>
    </row>
    <row r="86" spans="1:36" x14ac:dyDescent="0.25">
      <c r="A86" t="s">
        <v>262</v>
      </c>
      <c r="B86" s="46">
        <v>7.6999999999999993</v>
      </c>
      <c r="C86" s="46">
        <v>9.5</v>
      </c>
      <c r="D86" s="46">
        <v>8.6</v>
      </c>
      <c r="E86" s="46">
        <v>8.5</v>
      </c>
      <c r="F86" s="46">
        <v>9.9</v>
      </c>
      <c r="G86" s="46">
        <v>8.6</v>
      </c>
      <c r="H86" s="46">
        <v>9.6999999999999993</v>
      </c>
      <c r="I86" s="46">
        <v>7.8000000000000007</v>
      </c>
      <c r="J86" s="46">
        <v>7.8000000000000007</v>
      </c>
      <c r="K86" s="46">
        <v>8.4</v>
      </c>
      <c r="L86" s="46">
        <v>8.8000000000000007</v>
      </c>
      <c r="M86" s="46">
        <v>8.5</v>
      </c>
      <c r="N86" s="46">
        <v>8.6999999999999993</v>
      </c>
      <c r="O86" s="46">
        <v>9.3000000000000007</v>
      </c>
      <c r="P86" s="46">
        <v>10.199999999999999</v>
      </c>
      <c r="Q86" s="46">
        <v>8.5</v>
      </c>
      <c r="R86" s="46">
        <v>10</v>
      </c>
      <c r="S86" s="46">
        <v>10.199999999999999</v>
      </c>
      <c r="T86" s="46">
        <v>8.9</v>
      </c>
      <c r="U86" s="46">
        <v>7.9</v>
      </c>
      <c r="V86" s="46">
        <v>9.3000000000000007</v>
      </c>
      <c r="W86" s="46">
        <v>9.3000000000000007</v>
      </c>
      <c r="X86" s="46">
        <v>8.4</v>
      </c>
      <c r="Y86" s="46">
        <v>8.9</v>
      </c>
      <c r="Z86" s="46">
        <v>9.8000000000000007</v>
      </c>
      <c r="AA86" s="46">
        <v>8.5</v>
      </c>
      <c r="AB86" s="46">
        <v>10.199999999999999</v>
      </c>
      <c r="AC86" s="46">
        <v>8.4</v>
      </c>
      <c r="AD86" s="46">
        <v>8.1</v>
      </c>
      <c r="AE86" s="46">
        <v>8.6999999999999993</v>
      </c>
      <c r="AF86" s="46">
        <v>7.3000000000000007</v>
      </c>
      <c r="AG86" s="46">
        <v>9.4</v>
      </c>
      <c r="AH86" s="46">
        <v>8.1999999999999993</v>
      </c>
      <c r="AI86" s="46">
        <v>8</v>
      </c>
      <c r="AJ86" s="46">
        <v>300</v>
      </c>
    </row>
    <row r="87" spans="1:36" x14ac:dyDescent="0.25">
      <c r="A87" t="s">
        <v>263</v>
      </c>
      <c r="B87" s="46">
        <v>7.6999999999999993</v>
      </c>
      <c r="C87" s="46">
        <v>8.9</v>
      </c>
      <c r="D87" s="46">
        <v>8.6999999999999993</v>
      </c>
      <c r="E87" s="46">
        <v>8.6</v>
      </c>
      <c r="F87" s="46">
        <v>9.1</v>
      </c>
      <c r="G87" s="46">
        <v>8.8000000000000007</v>
      </c>
      <c r="H87" s="46">
        <v>9.4</v>
      </c>
      <c r="I87" s="46">
        <v>8.1</v>
      </c>
      <c r="J87" s="46">
        <v>7.5</v>
      </c>
      <c r="K87" s="46">
        <v>8.5</v>
      </c>
      <c r="L87" s="46">
        <v>8.5</v>
      </c>
      <c r="M87" s="46">
        <v>8.6999999999999993</v>
      </c>
      <c r="N87" s="46">
        <v>8.9</v>
      </c>
      <c r="O87" s="46">
        <v>9</v>
      </c>
      <c r="P87" s="46">
        <v>9.8000000000000007</v>
      </c>
      <c r="Q87" s="46">
        <v>8.4</v>
      </c>
      <c r="R87" s="46">
        <v>9</v>
      </c>
      <c r="S87" s="46">
        <v>9.5</v>
      </c>
      <c r="T87" s="46">
        <v>8.6999999999999993</v>
      </c>
      <c r="U87" s="46">
        <v>7.5</v>
      </c>
      <c r="V87" s="46">
        <v>8.8000000000000007</v>
      </c>
      <c r="W87" s="46">
        <v>9</v>
      </c>
      <c r="X87" s="46">
        <v>8.8000000000000007</v>
      </c>
      <c r="Y87" s="46">
        <v>8.5</v>
      </c>
      <c r="Z87" s="46">
        <v>9.1999999999999993</v>
      </c>
      <c r="AA87" s="46">
        <v>8.5</v>
      </c>
      <c r="AB87" s="46">
        <v>9.1999999999999993</v>
      </c>
      <c r="AC87" s="46">
        <v>8.6999999999999993</v>
      </c>
      <c r="AD87" s="46">
        <v>8.4</v>
      </c>
      <c r="AE87" s="46">
        <v>8.8000000000000007</v>
      </c>
      <c r="AF87" s="46">
        <v>8.1999999999999993</v>
      </c>
      <c r="AG87" s="46">
        <v>8.8000000000000007</v>
      </c>
      <c r="AH87" s="46">
        <v>8.6999999999999993</v>
      </c>
      <c r="AI87" s="46">
        <v>8.6999999999999993</v>
      </c>
      <c r="AJ87" s="46">
        <v>295.59999999999997</v>
      </c>
    </row>
    <row r="88" spans="1:36" x14ac:dyDescent="0.25">
      <c r="A88" t="s">
        <v>264</v>
      </c>
      <c r="B88" s="46">
        <v>12</v>
      </c>
      <c r="C88" s="46">
        <v>11.9</v>
      </c>
      <c r="D88" s="46">
        <v>11.4</v>
      </c>
      <c r="E88" s="46">
        <v>11.1</v>
      </c>
      <c r="F88" s="46">
        <v>10.9</v>
      </c>
      <c r="G88" s="46">
        <v>12.3</v>
      </c>
      <c r="H88" s="46">
        <v>13</v>
      </c>
      <c r="I88" s="46">
        <v>12.4</v>
      </c>
      <c r="J88" s="46">
        <v>12.3</v>
      </c>
      <c r="K88" s="46">
        <v>12.6</v>
      </c>
      <c r="L88" s="46">
        <v>12.4</v>
      </c>
      <c r="M88" s="46">
        <v>11.7</v>
      </c>
      <c r="N88" s="46">
        <v>10</v>
      </c>
      <c r="O88" s="46">
        <v>12.8</v>
      </c>
      <c r="P88" s="46">
        <v>11.1</v>
      </c>
      <c r="Q88" s="46">
        <v>11.8</v>
      </c>
      <c r="R88" s="46">
        <v>11.2</v>
      </c>
      <c r="S88" s="46">
        <v>11.7</v>
      </c>
      <c r="T88" s="46">
        <v>12.1</v>
      </c>
      <c r="U88" s="46">
        <v>12.3</v>
      </c>
      <c r="V88" s="46">
        <v>11.9</v>
      </c>
      <c r="W88" s="46">
        <v>12.3</v>
      </c>
      <c r="X88" s="46">
        <v>11</v>
      </c>
      <c r="Y88" s="46">
        <v>11.3</v>
      </c>
      <c r="Z88" s="46">
        <v>11.5</v>
      </c>
      <c r="AA88" s="46">
        <v>12</v>
      </c>
      <c r="AB88" s="46">
        <v>10.5</v>
      </c>
      <c r="AC88" s="46">
        <v>10.199999999999999</v>
      </c>
      <c r="AD88" s="46">
        <v>12.4</v>
      </c>
      <c r="AE88" s="46">
        <v>10.5</v>
      </c>
      <c r="AF88" s="46">
        <v>11.3</v>
      </c>
      <c r="AG88" s="46">
        <v>10.4</v>
      </c>
      <c r="AH88" s="46">
        <v>11.1</v>
      </c>
      <c r="AI88" s="46">
        <v>11.4</v>
      </c>
      <c r="AJ88" s="46">
        <v>394.79999999999995</v>
      </c>
    </row>
    <row r="89" spans="1:36" x14ac:dyDescent="0.25">
      <c r="A89" t="s">
        <v>265</v>
      </c>
      <c r="B89" s="46">
        <v>11.5</v>
      </c>
      <c r="C89" s="46">
        <v>11.1</v>
      </c>
      <c r="D89" s="46">
        <v>11.6</v>
      </c>
      <c r="E89" s="46">
        <v>11.6</v>
      </c>
      <c r="F89" s="46">
        <v>10.6</v>
      </c>
      <c r="G89" s="46">
        <v>12.5</v>
      </c>
      <c r="H89" s="46">
        <v>11.9</v>
      </c>
      <c r="I89" s="46">
        <v>11.5</v>
      </c>
      <c r="J89" s="46">
        <v>11.4</v>
      </c>
      <c r="K89" s="46">
        <v>11.3</v>
      </c>
      <c r="L89" s="46">
        <v>11.8</v>
      </c>
      <c r="M89" s="46">
        <v>11.6</v>
      </c>
      <c r="N89" s="46">
        <v>10.4</v>
      </c>
      <c r="O89" s="46">
        <v>11.8</v>
      </c>
      <c r="P89" s="46">
        <v>10.8</v>
      </c>
      <c r="Q89" s="46">
        <v>12</v>
      </c>
      <c r="R89" s="46">
        <v>10.9</v>
      </c>
      <c r="S89" s="46">
        <v>11.2</v>
      </c>
      <c r="T89" s="46">
        <v>11.1</v>
      </c>
      <c r="U89" s="46">
        <v>12.4</v>
      </c>
      <c r="V89" s="46">
        <v>11.2</v>
      </c>
      <c r="W89" s="46">
        <v>11.8</v>
      </c>
      <c r="X89" s="46">
        <v>10.9</v>
      </c>
      <c r="Y89" s="46">
        <v>11.2</v>
      </c>
      <c r="Z89" s="46">
        <v>11</v>
      </c>
      <c r="AA89" s="46">
        <v>12.2</v>
      </c>
      <c r="AB89" s="46">
        <v>10.7</v>
      </c>
      <c r="AC89" s="46">
        <v>10.3</v>
      </c>
      <c r="AD89" s="46">
        <v>11.7</v>
      </c>
      <c r="AE89" s="46">
        <v>10.7</v>
      </c>
      <c r="AF89" s="46">
        <v>11.1</v>
      </c>
      <c r="AG89" s="46">
        <v>10.8</v>
      </c>
      <c r="AH89" s="46">
        <v>10.9</v>
      </c>
      <c r="AI89" s="46">
        <v>11</v>
      </c>
      <c r="AJ89" s="46">
        <v>384.5</v>
      </c>
    </row>
    <row r="90" spans="1:36" x14ac:dyDescent="0.25">
      <c r="A90" t="s">
        <v>266</v>
      </c>
      <c r="B90" s="46">
        <v>10.6</v>
      </c>
      <c r="C90" s="46">
        <v>10.5</v>
      </c>
      <c r="D90" s="46">
        <v>10.8</v>
      </c>
      <c r="E90" s="46">
        <v>10.7</v>
      </c>
      <c r="F90" s="46">
        <v>9.9</v>
      </c>
      <c r="G90" s="46">
        <v>11.6</v>
      </c>
      <c r="H90" s="46">
        <v>11.5</v>
      </c>
      <c r="I90" s="46">
        <v>10.6</v>
      </c>
      <c r="J90" s="46">
        <v>11.3</v>
      </c>
      <c r="K90" s="46">
        <v>11.1</v>
      </c>
      <c r="L90" s="46">
        <v>11.6</v>
      </c>
      <c r="M90" s="46">
        <v>11.1</v>
      </c>
      <c r="N90" s="46">
        <v>9.1999999999999993</v>
      </c>
      <c r="O90" s="46">
        <v>11.5</v>
      </c>
      <c r="P90" s="46">
        <v>10.7</v>
      </c>
      <c r="Q90" s="46">
        <v>11.5</v>
      </c>
      <c r="R90" s="46">
        <v>10.8</v>
      </c>
      <c r="S90" s="46">
        <v>11</v>
      </c>
      <c r="T90" s="46">
        <v>10.4</v>
      </c>
      <c r="U90" s="46">
        <v>11.1</v>
      </c>
      <c r="V90" s="46">
        <v>10.6</v>
      </c>
      <c r="W90" s="46">
        <v>11.7</v>
      </c>
      <c r="X90" s="46">
        <v>10.4</v>
      </c>
      <c r="Y90" s="46">
        <v>10.6</v>
      </c>
      <c r="Z90" s="46">
        <v>10.8</v>
      </c>
      <c r="AA90" s="46">
        <v>11.1</v>
      </c>
      <c r="AB90" s="46">
        <v>9.9</v>
      </c>
      <c r="AC90" s="46">
        <v>9.6999999999999993</v>
      </c>
      <c r="AD90" s="46">
        <v>11.9</v>
      </c>
      <c r="AE90" s="46">
        <v>10.6</v>
      </c>
      <c r="AF90" s="46">
        <v>10.199999999999999</v>
      </c>
      <c r="AG90" s="46">
        <v>9.6999999999999993</v>
      </c>
      <c r="AH90" s="46">
        <v>10.4</v>
      </c>
      <c r="AI90" s="46">
        <v>11.1</v>
      </c>
      <c r="AJ90" s="46">
        <v>366.19999999999993</v>
      </c>
    </row>
    <row r="91" spans="1:36" x14ac:dyDescent="0.25">
      <c r="A91" t="s">
        <v>267</v>
      </c>
      <c r="B91" s="46">
        <v>8.3000000000000007</v>
      </c>
      <c r="C91" s="46">
        <v>9.3000000000000007</v>
      </c>
      <c r="D91" s="46">
        <v>9.3000000000000007</v>
      </c>
      <c r="E91" s="46">
        <v>9.3000000000000007</v>
      </c>
      <c r="F91" s="46">
        <v>9</v>
      </c>
      <c r="G91" s="46">
        <v>9.5</v>
      </c>
      <c r="H91" s="46">
        <v>10.3</v>
      </c>
      <c r="I91" s="46">
        <v>7.8000000000000007</v>
      </c>
      <c r="J91" s="46">
        <v>8.5</v>
      </c>
      <c r="K91" s="46">
        <v>8.4</v>
      </c>
      <c r="L91" s="46">
        <v>9.8000000000000007</v>
      </c>
      <c r="M91" s="46">
        <v>9.4</v>
      </c>
      <c r="N91" s="46">
        <v>8.4</v>
      </c>
      <c r="O91" s="46">
        <v>10.4</v>
      </c>
      <c r="P91" s="46">
        <v>9.6999999999999993</v>
      </c>
      <c r="Q91" s="46">
        <v>9.5</v>
      </c>
      <c r="R91" s="46">
        <v>9.6999999999999993</v>
      </c>
      <c r="S91" s="46">
        <v>9.5</v>
      </c>
      <c r="T91" s="46">
        <v>9.1</v>
      </c>
      <c r="U91" s="46">
        <v>7.6999999999999993</v>
      </c>
      <c r="V91" s="46">
        <v>9.9</v>
      </c>
      <c r="W91" s="46">
        <v>10.3</v>
      </c>
      <c r="X91" s="46">
        <v>9.1</v>
      </c>
      <c r="Y91" s="46">
        <v>9.4</v>
      </c>
      <c r="Z91" s="46">
        <v>10.6</v>
      </c>
      <c r="AA91" s="46">
        <v>9.4</v>
      </c>
      <c r="AB91" s="46">
        <v>9.6</v>
      </c>
      <c r="AC91" s="46">
        <v>8.3000000000000007</v>
      </c>
      <c r="AD91" s="46">
        <v>9.1999999999999993</v>
      </c>
      <c r="AE91" s="46">
        <v>9.6</v>
      </c>
      <c r="AF91" s="46">
        <v>8.1999999999999993</v>
      </c>
      <c r="AG91" s="46">
        <v>9.1</v>
      </c>
      <c r="AH91" s="46">
        <v>8.6999999999999993</v>
      </c>
      <c r="AI91" s="46">
        <v>8.8000000000000007</v>
      </c>
      <c r="AJ91" s="46">
        <v>313.10000000000002</v>
      </c>
    </row>
    <row r="92" spans="1:36" x14ac:dyDescent="0.25">
      <c r="A92" t="s">
        <v>268</v>
      </c>
      <c r="B92" s="46">
        <v>8.9</v>
      </c>
      <c r="C92" s="46">
        <v>8.3000000000000007</v>
      </c>
      <c r="D92" s="46">
        <v>8.3000000000000007</v>
      </c>
      <c r="E92" s="46">
        <v>8.4</v>
      </c>
      <c r="F92" s="46">
        <v>8.4</v>
      </c>
      <c r="G92" s="46">
        <v>9.6</v>
      </c>
      <c r="H92" s="46">
        <v>9.1</v>
      </c>
      <c r="I92" s="46">
        <v>8.3000000000000007</v>
      </c>
      <c r="J92" s="46">
        <v>9.1</v>
      </c>
      <c r="K92" s="46">
        <v>8.1999999999999993</v>
      </c>
      <c r="L92" s="46">
        <v>9.1</v>
      </c>
      <c r="M92" s="46">
        <v>8.5</v>
      </c>
      <c r="N92" s="46">
        <v>8.4</v>
      </c>
      <c r="O92" s="46">
        <v>9.6999999999999993</v>
      </c>
      <c r="P92" s="46">
        <v>9.1</v>
      </c>
      <c r="Q92" s="46">
        <v>9.1</v>
      </c>
      <c r="R92" s="46">
        <v>9.1999999999999993</v>
      </c>
      <c r="S92" s="46">
        <v>9</v>
      </c>
      <c r="T92" s="46">
        <v>8.9</v>
      </c>
      <c r="U92" s="46">
        <v>9.3000000000000007</v>
      </c>
      <c r="V92" s="46">
        <v>9.1999999999999993</v>
      </c>
      <c r="W92" s="46">
        <v>8.8000000000000007</v>
      </c>
      <c r="X92" s="46">
        <v>8.1</v>
      </c>
      <c r="Y92" s="46">
        <v>8.1999999999999993</v>
      </c>
      <c r="Z92" s="46">
        <v>9.3000000000000007</v>
      </c>
      <c r="AA92" s="46">
        <v>9</v>
      </c>
      <c r="AB92" s="46">
        <v>8.6999999999999993</v>
      </c>
      <c r="AC92" s="46">
        <v>9</v>
      </c>
      <c r="AD92" s="46">
        <v>9.1999999999999993</v>
      </c>
      <c r="AE92" s="46">
        <v>8.1999999999999993</v>
      </c>
      <c r="AF92" s="46">
        <v>8.8000000000000007</v>
      </c>
      <c r="AG92" s="46">
        <v>7.8000000000000007</v>
      </c>
      <c r="AH92" s="46">
        <v>8.8000000000000007</v>
      </c>
      <c r="AI92" s="46">
        <v>8.5</v>
      </c>
      <c r="AJ92" s="46">
        <v>298.5</v>
      </c>
    </row>
    <row r="93" spans="1:36" x14ac:dyDescent="0.25">
      <c r="A93" t="s">
        <v>269</v>
      </c>
      <c r="B93" s="46">
        <v>8.9</v>
      </c>
      <c r="C93" s="46">
        <v>9</v>
      </c>
      <c r="D93" s="46">
        <v>9.1</v>
      </c>
      <c r="E93" s="46">
        <v>8.9</v>
      </c>
      <c r="F93" s="46">
        <v>9</v>
      </c>
      <c r="G93" s="46">
        <v>9.6</v>
      </c>
      <c r="H93" s="46">
        <v>9.9</v>
      </c>
      <c r="I93" s="46">
        <v>8.6999999999999993</v>
      </c>
      <c r="J93" s="46">
        <v>9.1</v>
      </c>
      <c r="K93" s="46">
        <v>8.6</v>
      </c>
      <c r="L93" s="46">
        <v>9.6</v>
      </c>
      <c r="M93" s="46">
        <v>9.1</v>
      </c>
      <c r="N93" s="46">
        <v>8.4</v>
      </c>
      <c r="O93" s="46">
        <v>10</v>
      </c>
      <c r="P93" s="46">
        <v>9.5</v>
      </c>
      <c r="Q93" s="46">
        <v>9.6999999999999993</v>
      </c>
      <c r="R93" s="46">
        <v>9.6</v>
      </c>
      <c r="S93" s="46">
        <v>9.8000000000000007</v>
      </c>
      <c r="T93" s="46">
        <v>9.3000000000000007</v>
      </c>
      <c r="U93" s="46">
        <v>9.1999999999999993</v>
      </c>
      <c r="V93" s="46">
        <v>9.6</v>
      </c>
      <c r="W93" s="46">
        <v>9.6999999999999993</v>
      </c>
      <c r="X93" s="46">
        <v>8.5</v>
      </c>
      <c r="Y93" s="46">
        <v>9</v>
      </c>
      <c r="Z93" s="46">
        <v>9.6999999999999993</v>
      </c>
      <c r="AA93" s="46">
        <v>9.6</v>
      </c>
      <c r="AB93" s="46">
        <v>9</v>
      </c>
      <c r="AC93" s="46">
        <v>8.4</v>
      </c>
      <c r="AD93" s="46">
        <v>9.1999999999999993</v>
      </c>
      <c r="AE93" s="46">
        <v>8.9</v>
      </c>
      <c r="AF93" s="46">
        <v>8.4</v>
      </c>
      <c r="AG93" s="46">
        <v>8.6999999999999993</v>
      </c>
      <c r="AH93" s="46">
        <v>8.4</v>
      </c>
      <c r="AI93" s="46">
        <v>8.3000000000000007</v>
      </c>
      <c r="AJ93" s="46">
        <v>310.39999999999986</v>
      </c>
    </row>
    <row r="94" spans="1:36" x14ac:dyDescent="0.25">
      <c r="A94" t="s">
        <v>270</v>
      </c>
      <c r="B94" s="46">
        <v>6.6999999999999993</v>
      </c>
      <c r="C94" s="46">
        <v>7.3000000000000007</v>
      </c>
      <c r="D94" s="46">
        <v>7.3000000000000007</v>
      </c>
      <c r="E94" s="46">
        <v>7.1</v>
      </c>
      <c r="F94" s="46">
        <v>7.1999999999999993</v>
      </c>
      <c r="G94" s="46">
        <v>7.3000000000000007</v>
      </c>
      <c r="H94" s="46">
        <v>7.8000000000000007</v>
      </c>
      <c r="I94" s="46">
        <v>6.6999999999999993</v>
      </c>
      <c r="J94" s="46">
        <v>7</v>
      </c>
      <c r="K94" s="46">
        <v>7</v>
      </c>
      <c r="L94" s="46">
        <v>7.1999999999999993</v>
      </c>
      <c r="M94" s="46">
        <v>7.3000000000000007</v>
      </c>
      <c r="N94" s="46">
        <v>6.5</v>
      </c>
      <c r="O94" s="46">
        <v>8.1</v>
      </c>
      <c r="P94" s="46">
        <v>7.8000000000000007</v>
      </c>
      <c r="Q94" s="46">
        <v>7.1</v>
      </c>
      <c r="R94" s="46">
        <v>7.8000000000000007</v>
      </c>
      <c r="S94" s="46">
        <v>7.5</v>
      </c>
      <c r="T94" s="46">
        <v>7.4</v>
      </c>
      <c r="U94" s="46">
        <v>7.4</v>
      </c>
      <c r="V94" s="46">
        <v>7.5</v>
      </c>
      <c r="W94" s="46">
        <v>8.3000000000000007</v>
      </c>
      <c r="X94" s="46">
        <v>6.8000000000000007</v>
      </c>
      <c r="Y94" s="46">
        <v>7.3000000000000007</v>
      </c>
      <c r="Z94" s="46">
        <v>8.1</v>
      </c>
      <c r="AA94" s="46">
        <v>7.1999999999999993</v>
      </c>
      <c r="AB94" s="46">
        <v>7.1999999999999993</v>
      </c>
      <c r="AC94" s="46">
        <v>7.3000000000000007</v>
      </c>
      <c r="AD94" s="46">
        <v>7.1</v>
      </c>
      <c r="AE94" s="46">
        <v>7</v>
      </c>
      <c r="AF94" s="46">
        <v>7</v>
      </c>
      <c r="AG94" s="46">
        <v>6.4</v>
      </c>
      <c r="AH94" s="46">
        <v>6.9</v>
      </c>
      <c r="AI94" s="46">
        <v>6.6999999999999993</v>
      </c>
      <c r="AJ94" s="46">
        <v>246.3</v>
      </c>
    </row>
    <row r="95" spans="1:36" x14ac:dyDescent="0.25">
      <c r="A95" t="s">
        <v>271</v>
      </c>
      <c r="B95" s="46">
        <v>7.1</v>
      </c>
      <c r="C95" s="46">
        <v>9.9</v>
      </c>
      <c r="D95" s="46">
        <v>9.6</v>
      </c>
      <c r="E95" s="46">
        <v>9.4</v>
      </c>
      <c r="F95" s="46">
        <v>9.8000000000000007</v>
      </c>
      <c r="G95" s="46">
        <v>8.6999999999999993</v>
      </c>
      <c r="H95" s="46">
        <v>7.1999999999999993</v>
      </c>
      <c r="I95" s="46">
        <v>8.1</v>
      </c>
      <c r="J95" s="46">
        <v>7.6999999999999993</v>
      </c>
      <c r="K95" s="46">
        <v>8.8000000000000007</v>
      </c>
      <c r="L95" s="46">
        <v>7.9</v>
      </c>
      <c r="M95" s="46">
        <v>8.8000000000000007</v>
      </c>
      <c r="N95" s="46">
        <v>9.6</v>
      </c>
      <c r="O95" s="46">
        <v>7.5</v>
      </c>
      <c r="P95" s="46">
        <v>9.6</v>
      </c>
      <c r="Q95" s="46">
        <v>7.4</v>
      </c>
      <c r="R95" s="46">
        <v>8.8000000000000007</v>
      </c>
      <c r="S95" s="46">
        <v>8.9</v>
      </c>
      <c r="T95" s="46">
        <v>9.3000000000000007</v>
      </c>
      <c r="U95" s="46">
        <v>7.9</v>
      </c>
      <c r="V95" s="46">
        <v>8.5</v>
      </c>
      <c r="W95" s="46">
        <v>6.5</v>
      </c>
      <c r="X95" s="46">
        <v>9.6</v>
      </c>
      <c r="Y95" s="46">
        <v>9.6</v>
      </c>
      <c r="Z95" s="46">
        <v>10</v>
      </c>
      <c r="AA95" s="46">
        <v>7</v>
      </c>
      <c r="AB95" s="46">
        <v>9.1999999999999993</v>
      </c>
      <c r="AC95" s="46">
        <v>8.6999999999999993</v>
      </c>
      <c r="AD95" s="46">
        <v>8.1</v>
      </c>
      <c r="AE95" s="46">
        <v>10</v>
      </c>
      <c r="AF95" s="46">
        <v>9.3000000000000007</v>
      </c>
      <c r="AG95" s="46">
        <v>9.8000000000000007</v>
      </c>
      <c r="AH95" s="46">
        <v>9.4</v>
      </c>
      <c r="AI95" s="46">
        <v>10.199999999999999</v>
      </c>
      <c r="AJ95" s="46">
        <v>297.89999999999998</v>
      </c>
    </row>
    <row r="96" spans="1:36" x14ac:dyDescent="0.25">
      <c r="A96" t="s">
        <v>272</v>
      </c>
      <c r="B96" s="46">
        <v>6.3000000000000007</v>
      </c>
      <c r="C96" s="46">
        <v>8.8000000000000007</v>
      </c>
      <c r="D96" s="46">
        <v>7.4</v>
      </c>
      <c r="E96" s="46">
        <v>7.5</v>
      </c>
      <c r="F96" s="46">
        <v>8.5</v>
      </c>
      <c r="G96" s="46">
        <v>6.9</v>
      </c>
      <c r="H96" s="46">
        <v>8.1</v>
      </c>
      <c r="I96" s="46">
        <v>6.9</v>
      </c>
      <c r="J96" s="46">
        <v>7</v>
      </c>
      <c r="K96" s="46">
        <v>7.1999999999999993</v>
      </c>
      <c r="L96" s="46">
        <v>7.8000000000000007</v>
      </c>
      <c r="M96" s="46">
        <v>7.1</v>
      </c>
      <c r="N96" s="46">
        <v>7.9</v>
      </c>
      <c r="O96" s="46">
        <v>8.1</v>
      </c>
      <c r="P96" s="46">
        <v>9.4</v>
      </c>
      <c r="Q96" s="46">
        <v>7</v>
      </c>
      <c r="R96" s="46">
        <v>9.1</v>
      </c>
      <c r="S96" s="46">
        <v>8.6999999999999993</v>
      </c>
      <c r="T96" s="46">
        <v>8.1999999999999993</v>
      </c>
      <c r="U96" s="46">
        <v>6.6</v>
      </c>
      <c r="V96" s="46">
        <v>8.1</v>
      </c>
      <c r="W96" s="46">
        <v>7.8000000000000007</v>
      </c>
      <c r="X96" s="46">
        <v>7.9</v>
      </c>
      <c r="Y96" s="46">
        <v>8.3000000000000007</v>
      </c>
      <c r="Z96" s="46">
        <v>8.1999999999999993</v>
      </c>
      <c r="AA96" s="46">
        <v>7</v>
      </c>
      <c r="AB96" s="46">
        <v>9.1</v>
      </c>
      <c r="AC96" s="46">
        <v>7.9</v>
      </c>
      <c r="AD96" s="46">
        <v>6.6</v>
      </c>
      <c r="AE96" s="46">
        <v>8.4</v>
      </c>
      <c r="AF96" s="46">
        <v>7.6</v>
      </c>
      <c r="AG96" s="46">
        <v>8.9</v>
      </c>
      <c r="AH96" s="46">
        <v>7.6999999999999993</v>
      </c>
      <c r="AI96" s="46">
        <v>7.9</v>
      </c>
      <c r="AJ96" s="46">
        <v>265.89999999999998</v>
      </c>
    </row>
    <row r="97" spans="1:36" x14ac:dyDescent="0.25">
      <c r="A97" t="s">
        <v>273</v>
      </c>
      <c r="B97" s="46">
        <v>6.32</v>
      </c>
      <c r="C97" s="46">
        <v>6.88</v>
      </c>
      <c r="D97" s="46">
        <v>6.8000000000000007</v>
      </c>
      <c r="E97" s="46">
        <v>6.4</v>
      </c>
      <c r="F97" s="46">
        <v>7.0400000000000009</v>
      </c>
      <c r="G97" s="46">
        <v>7.0400000000000009</v>
      </c>
      <c r="H97" s="46">
        <v>7.4400000000000013</v>
      </c>
      <c r="I97" s="46">
        <v>6.2400000000000011</v>
      </c>
      <c r="J97" s="46">
        <v>6.32</v>
      </c>
      <c r="K97" s="46">
        <v>6.32</v>
      </c>
      <c r="L97" s="46">
        <v>6.8000000000000007</v>
      </c>
      <c r="M97" s="46">
        <v>6.6400000000000006</v>
      </c>
      <c r="N97" s="46">
        <v>6.08</v>
      </c>
      <c r="O97" s="46">
        <v>6.96</v>
      </c>
      <c r="P97" s="46">
        <v>6.96</v>
      </c>
      <c r="Q97" s="46">
        <v>6.56</v>
      </c>
      <c r="R97" s="46">
        <v>6.88</v>
      </c>
      <c r="S97" s="46">
        <v>7.2</v>
      </c>
      <c r="T97" s="46">
        <v>6.8000000000000007</v>
      </c>
      <c r="U97" s="46">
        <v>6.2400000000000011</v>
      </c>
      <c r="V97" s="46">
        <v>6.8000000000000007</v>
      </c>
      <c r="W97" s="46">
        <v>6.7200000000000006</v>
      </c>
      <c r="X97" s="46">
        <v>6</v>
      </c>
      <c r="Y97" s="46">
        <v>6.56</v>
      </c>
      <c r="Z97" s="46">
        <v>6.96</v>
      </c>
      <c r="AA97" s="46">
        <v>6.7200000000000006</v>
      </c>
      <c r="AB97" s="46">
        <v>6.8000000000000007</v>
      </c>
      <c r="AC97" s="46">
        <v>6.08</v>
      </c>
      <c r="AD97" s="46">
        <v>6.6400000000000006</v>
      </c>
      <c r="AE97" s="46">
        <v>6.8000000000000007</v>
      </c>
      <c r="AF97" s="46">
        <v>5.8400000000000007</v>
      </c>
      <c r="AG97" s="46">
        <v>6.48</v>
      </c>
      <c r="AH97" s="46">
        <v>6.08</v>
      </c>
      <c r="AI97" s="46">
        <v>5.8400000000000007</v>
      </c>
      <c r="AJ97" s="46">
        <v>224.24000000000007</v>
      </c>
    </row>
    <row r="98" spans="1:36" x14ac:dyDescent="0.25">
      <c r="A98" t="s">
        <v>274</v>
      </c>
      <c r="B98" s="46">
        <v>6.32</v>
      </c>
      <c r="C98" s="46">
        <v>6.8000000000000007</v>
      </c>
      <c r="D98" s="46">
        <v>6.96</v>
      </c>
      <c r="E98" s="46">
        <v>6.6400000000000006</v>
      </c>
      <c r="F98" s="46">
        <v>6.48</v>
      </c>
      <c r="G98" s="46">
        <v>7.0400000000000009</v>
      </c>
      <c r="H98" s="46">
        <v>6.96</v>
      </c>
      <c r="I98" s="46">
        <v>6.56</v>
      </c>
      <c r="J98" s="46">
        <v>6.4</v>
      </c>
      <c r="K98" s="46">
        <v>6.56</v>
      </c>
      <c r="L98" s="46">
        <v>6.88</v>
      </c>
      <c r="M98" s="46">
        <v>6.88</v>
      </c>
      <c r="N98" s="46">
        <v>6.32</v>
      </c>
      <c r="O98" s="46">
        <v>7.120000000000001</v>
      </c>
      <c r="P98" s="46">
        <v>6.6400000000000006</v>
      </c>
      <c r="Q98" s="46">
        <v>6.8000000000000007</v>
      </c>
      <c r="R98" s="46">
        <v>6.8000000000000007</v>
      </c>
      <c r="S98" s="46">
        <v>7.120000000000001</v>
      </c>
      <c r="T98" s="46">
        <v>7.0400000000000009</v>
      </c>
      <c r="U98" s="46">
        <v>6.48</v>
      </c>
      <c r="V98" s="46">
        <v>6.96</v>
      </c>
      <c r="W98" s="46">
        <v>6.56</v>
      </c>
      <c r="X98" s="46">
        <v>6.32</v>
      </c>
      <c r="Y98" s="46">
        <v>6.56</v>
      </c>
      <c r="Z98" s="46">
        <v>6.8000000000000007</v>
      </c>
      <c r="AA98" s="46">
        <v>6.8000000000000007</v>
      </c>
      <c r="AB98" s="46">
        <v>6.56</v>
      </c>
      <c r="AC98" s="46">
        <v>6.2400000000000011</v>
      </c>
      <c r="AD98" s="46">
        <v>6.88</v>
      </c>
      <c r="AE98" s="46">
        <v>6.6400000000000006</v>
      </c>
      <c r="AF98" s="46">
        <v>5.9200000000000008</v>
      </c>
      <c r="AG98" s="46">
        <v>6.32</v>
      </c>
      <c r="AH98" s="46">
        <v>6.2400000000000011</v>
      </c>
      <c r="AI98" s="46">
        <v>6.08</v>
      </c>
      <c r="AJ98" s="46">
        <v>225.68</v>
      </c>
    </row>
    <row r="99" spans="1:36" x14ac:dyDescent="0.25">
      <c r="A99" t="s">
        <v>275</v>
      </c>
      <c r="B99" s="46">
        <v>5.120000000000001</v>
      </c>
      <c r="C99" s="46">
        <v>5.76</v>
      </c>
      <c r="D99" s="46">
        <v>5.6000000000000005</v>
      </c>
      <c r="E99" s="46">
        <v>5.6000000000000005</v>
      </c>
      <c r="F99" s="46">
        <v>5.9200000000000008</v>
      </c>
      <c r="G99" s="46">
        <v>5.8400000000000007</v>
      </c>
      <c r="H99" s="46">
        <v>6.08</v>
      </c>
      <c r="I99" s="46">
        <v>5.3599999999999994</v>
      </c>
      <c r="J99" s="46">
        <v>5.3599999999999994</v>
      </c>
      <c r="K99" s="46">
        <v>5.3599999999999994</v>
      </c>
      <c r="L99" s="46">
        <v>5.9200000000000008</v>
      </c>
      <c r="M99" s="46">
        <v>5.5200000000000005</v>
      </c>
      <c r="N99" s="46">
        <v>5.6000000000000005</v>
      </c>
      <c r="O99" s="46">
        <v>6.16</v>
      </c>
      <c r="P99" s="46">
        <v>6.16</v>
      </c>
      <c r="Q99" s="46">
        <v>5.76</v>
      </c>
      <c r="R99" s="46">
        <v>6.16</v>
      </c>
      <c r="S99" s="46">
        <v>6</v>
      </c>
      <c r="T99" s="46">
        <v>5.76</v>
      </c>
      <c r="U99" s="46">
        <v>5.68</v>
      </c>
      <c r="V99" s="46">
        <v>5.9200000000000008</v>
      </c>
      <c r="W99" s="46">
        <v>6.16</v>
      </c>
      <c r="X99" s="46">
        <v>5.5200000000000005</v>
      </c>
      <c r="Y99" s="46">
        <v>5.5200000000000005</v>
      </c>
      <c r="Z99" s="46">
        <v>6.08</v>
      </c>
      <c r="AA99" s="46">
        <v>5.8400000000000007</v>
      </c>
      <c r="AB99" s="46">
        <v>6.2400000000000011</v>
      </c>
      <c r="AC99" s="46">
        <v>5.76</v>
      </c>
      <c r="AD99" s="46">
        <v>5.4400000000000013</v>
      </c>
      <c r="AE99" s="46">
        <v>5.6000000000000005</v>
      </c>
      <c r="AF99" s="46">
        <v>5.3599999999999994</v>
      </c>
      <c r="AG99" s="46">
        <v>5.76</v>
      </c>
      <c r="AH99" s="46">
        <v>5.5200000000000005</v>
      </c>
      <c r="AI99" s="46">
        <v>5.28</v>
      </c>
      <c r="AJ99" s="46">
        <v>194.72000000000003</v>
      </c>
    </row>
    <row r="100" spans="1:36" x14ac:dyDescent="0.25">
      <c r="A100" t="s">
        <v>276</v>
      </c>
      <c r="B100" s="46">
        <v>4.7200000000000006</v>
      </c>
      <c r="C100" s="46">
        <v>5.4400000000000013</v>
      </c>
      <c r="D100" s="46">
        <v>4.88</v>
      </c>
      <c r="E100" s="46">
        <v>4.8000000000000007</v>
      </c>
      <c r="F100" s="46">
        <v>6</v>
      </c>
      <c r="G100" s="46">
        <v>5.0400000000000009</v>
      </c>
      <c r="H100" s="46">
        <v>5.9200000000000008</v>
      </c>
      <c r="I100" s="46">
        <v>4.5599999999999996</v>
      </c>
      <c r="J100" s="46">
        <v>4.7200000000000006</v>
      </c>
      <c r="K100" s="46">
        <v>4.4799999999999995</v>
      </c>
      <c r="L100" s="46">
        <v>5.0400000000000009</v>
      </c>
      <c r="M100" s="46">
        <v>4.7200000000000006</v>
      </c>
      <c r="N100" s="46">
        <v>4.96</v>
      </c>
      <c r="O100" s="46">
        <v>5.5200000000000005</v>
      </c>
      <c r="P100" s="46">
        <v>6.56</v>
      </c>
      <c r="Q100" s="46">
        <v>5.0400000000000009</v>
      </c>
      <c r="R100" s="46">
        <v>6.48</v>
      </c>
      <c r="S100" s="46">
        <v>6.4</v>
      </c>
      <c r="T100" s="46">
        <v>5.2</v>
      </c>
      <c r="U100" s="46">
        <v>4.8000000000000007</v>
      </c>
      <c r="V100" s="46">
        <v>5.3599999999999994</v>
      </c>
      <c r="W100" s="46">
        <v>5.8400000000000007</v>
      </c>
      <c r="X100" s="46">
        <v>4.6400000000000006</v>
      </c>
      <c r="Y100" s="46">
        <v>4.96</v>
      </c>
      <c r="Z100" s="46">
        <v>5.8400000000000007</v>
      </c>
      <c r="AA100" s="46">
        <v>5.0400000000000009</v>
      </c>
      <c r="AB100" s="46">
        <v>6.6400000000000006</v>
      </c>
      <c r="AC100" s="46">
        <v>4.88</v>
      </c>
      <c r="AD100" s="46">
        <v>4.8000000000000007</v>
      </c>
      <c r="AE100" s="46">
        <v>4.8000000000000007</v>
      </c>
      <c r="AF100" s="46">
        <v>4</v>
      </c>
      <c r="AG100" s="46">
        <v>5.68</v>
      </c>
      <c r="AH100" s="46">
        <v>4.4000000000000004</v>
      </c>
      <c r="AI100" s="46">
        <v>4.2400000000000011</v>
      </c>
      <c r="AJ100" s="46">
        <v>176.40000000000006</v>
      </c>
    </row>
    <row r="101" spans="1:36" x14ac:dyDescent="0.25">
      <c r="A101" t="s">
        <v>277</v>
      </c>
      <c r="B101" s="46">
        <v>2.5599999999999996</v>
      </c>
      <c r="C101" s="46">
        <v>4.08</v>
      </c>
      <c r="D101" s="46">
        <v>3.8400000000000007</v>
      </c>
      <c r="E101" s="46">
        <v>3.6799999999999997</v>
      </c>
      <c r="F101" s="46">
        <v>4.4799999999999995</v>
      </c>
      <c r="G101" s="46">
        <v>3.76</v>
      </c>
      <c r="H101" s="46">
        <v>4.2400000000000011</v>
      </c>
      <c r="I101" s="46">
        <v>2.4000000000000004</v>
      </c>
      <c r="J101" s="46">
        <v>2.48</v>
      </c>
      <c r="K101" s="46">
        <v>2.5599999999999996</v>
      </c>
      <c r="L101" s="46">
        <v>3.6</v>
      </c>
      <c r="M101" s="46">
        <v>3.6799999999999997</v>
      </c>
      <c r="N101" s="46">
        <v>3.4400000000000008</v>
      </c>
      <c r="O101" s="46">
        <v>4.08</v>
      </c>
      <c r="P101" s="46">
        <v>4.88</v>
      </c>
      <c r="Q101" s="46">
        <v>3.6</v>
      </c>
      <c r="R101" s="46">
        <v>4.4799999999999995</v>
      </c>
      <c r="S101" s="46">
        <v>4.4799999999999995</v>
      </c>
      <c r="T101" s="46">
        <v>3.9200000000000004</v>
      </c>
      <c r="U101" s="46">
        <v>2.5599999999999996</v>
      </c>
      <c r="V101" s="46">
        <v>4</v>
      </c>
      <c r="W101" s="46">
        <v>4.32</v>
      </c>
      <c r="X101" s="46">
        <v>3.4400000000000008</v>
      </c>
      <c r="Y101" s="46">
        <v>3.76</v>
      </c>
      <c r="Z101" s="46">
        <v>4.7200000000000006</v>
      </c>
      <c r="AA101" s="46">
        <v>3.5200000000000005</v>
      </c>
      <c r="AB101" s="46">
        <v>4.96</v>
      </c>
      <c r="AC101" s="46">
        <v>4.1599999999999993</v>
      </c>
      <c r="AD101" s="46">
        <v>2.88</v>
      </c>
      <c r="AE101" s="46">
        <v>3.5200000000000005</v>
      </c>
      <c r="AF101" s="46">
        <v>2.2400000000000007</v>
      </c>
      <c r="AG101" s="46">
        <v>4.2400000000000011</v>
      </c>
      <c r="AH101" s="46">
        <v>3.28</v>
      </c>
      <c r="AI101" s="46">
        <v>2.6400000000000006</v>
      </c>
      <c r="AJ101" s="46">
        <v>124.47999999999998</v>
      </c>
    </row>
    <row r="102" spans="1:36" x14ac:dyDescent="0.25">
      <c r="A102" t="s">
        <v>278</v>
      </c>
      <c r="B102" s="46">
        <v>0</v>
      </c>
      <c r="C102" s="46">
        <v>1.2000000000000002</v>
      </c>
      <c r="D102" s="46">
        <v>0.8</v>
      </c>
      <c r="E102" s="46">
        <v>0</v>
      </c>
      <c r="F102" s="46">
        <v>1.119999999999999</v>
      </c>
      <c r="G102" s="46">
        <v>0</v>
      </c>
      <c r="H102" s="46">
        <v>0.64000000000000057</v>
      </c>
      <c r="I102" s="46">
        <v>0</v>
      </c>
      <c r="J102" s="46">
        <v>0</v>
      </c>
      <c r="K102" s="46">
        <v>0</v>
      </c>
      <c r="L102" s="46">
        <v>0.3199999999999989</v>
      </c>
      <c r="M102" s="46">
        <v>0.48000000000000115</v>
      </c>
      <c r="N102" s="46">
        <v>0.15999999999999945</v>
      </c>
      <c r="O102" s="46">
        <v>0.64000000000000057</v>
      </c>
      <c r="P102" s="46">
        <v>2.6400000000000006</v>
      </c>
      <c r="Q102" s="46">
        <v>0</v>
      </c>
      <c r="R102" s="46">
        <v>1.119999999999999</v>
      </c>
      <c r="S102" s="46">
        <v>1.2000000000000002</v>
      </c>
      <c r="T102" s="46">
        <v>0.71999999999999886</v>
      </c>
      <c r="U102" s="46">
        <v>0</v>
      </c>
      <c r="V102" s="46">
        <v>0.71999999999999886</v>
      </c>
      <c r="W102" s="46">
        <v>1.0400000000000007</v>
      </c>
      <c r="X102" s="46">
        <v>8.000000000000114E-2</v>
      </c>
      <c r="Y102" s="46">
        <v>0.48000000000000115</v>
      </c>
      <c r="Z102" s="46">
        <v>2.1599999999999997</v>
      </c>
      <c r="AA102" s="46">
        <v>0</v>
      </c>
      <c r="AB102" s="46">
        <v>2.0799999999999996</v>
      </c>
      <c r="AC102" s="46">
        <v>2.4000000000000004</v>
      </c>
      <c r="AD102" s="46">
        <v>0</v>
      </c>
      <c r="AE102" s="46">
        <v>0.88000000000000123</v>
      </c>
      <c r="AF102" s="46">
        <v>0</v>
      </c>
      <c r="AG102" s="46">
        <v>8.000000000000114E-2</v>
      </c>
      <c r="AH102" s="46">
        <v>0.4</v>
      </c>
      <c r="AI102" s="46">
        <v>0</v>
      </c>
      <c r="AJ102" s="46">
        <v>21.360000000000003</v>
      </c>
    </row>
    <row r="103" spans="1:36" x14ac:dyDescent="0.25">
      <c r="A103" t="s">
        <v>279</v>
      </c>
      <c r="B103" s="46">
        <v>0.71999999999999886</v>
      </c>
      <c r="C103" s="46">
        <v>2.9599999999999995</v>
      </c>
      <c r="D103" s="46">
        <v>1.7599999999999996</v>
      </c>
      <c r="E103" s="46">
        <v>0.95999999999999952</v>
      </c>
      <c r="F103" s="46">
        <v>4</v>
      </c>
      <c r="G103" s="46">
        <v>0.95999999999999952</v>
      </c>
      <c r="H103" s="46">
        <v>2</v>
      </c>
      <c r="I103" s="46">
        <v>0.5599999999999995</v>
      </c>
      <c r="J103" s="46">
        <v>0.95999999999999952</v>
      </c>
      <c r="K103" s="46">
        <v>0.8</v>
      </c>
      <c r="L103" s="46">
        <v>0.64000000000000057</v>
      </c>
      <c r="M103" s="46">
        <v>1.2800000000000011</v>
      </c>
      <c r="N103" s="46">
        <v>2.6400000000000006</v>
      </c>
      <c r="O103" s="46">
        <v>1.119999999999999</v>
      </c>
      <c r="P103" s="46">
        <v>3.6799999999999997</v>
      </c>
      <c r="Q103" s="46">
        <v>1.2000000000000002</v>
      </c>
      <c r="R103" s="46">
        <v>2.7200000000000006</v>
      </c>
      <c r="S103" s="46">
        <v>3.2</v>
      </c>
      <c r="T103" s="46">
        <v>1.6799999999999997</v>
      </c>
      <c r="U103" s="46">
        <v>1.2000000000000002</v>
      </c>
      <c r="V103" s="46">
        <v>1.8400000000000007</v>
      </c>
      <c r="W103" s="46">
        <v>1.4400000000000006</v>
      </c>
      <c r="X103" s="46">
        <v>2.3200000000000003</v>
      </c>
      <c r="Y103" s="46">
        <v>2.3200000000000003</v>
      </c>
      <c r="Z103" s="46">
        <v>3.6799999999999997</v>
      </c>
      <c r="AA103" s="46">
        <v>0.71999999999999886</v>
      </c>
      <c r="AB103" s="46">
        <v>3.8400000000000007</v>
      </c>
      <c r="AC103" s="46">
        <v>3.0400000000000009</v>
      </c>
      <c r="AD103" s="46">
        <v>0.71999999999999886</v>
      </c>
      <c r="AE103" s="46">
        <v>2.88</v>
      </c>
      <c r="AF103" s="46">
        <v>1.3599999999999994</v>
      </c>
      <c r="AG103" s="46">
        <v>3.4400000000000008</v>
      </c>
      <c r="AH103" s="46">
        <v>2</v>
      </c>
      <c r="AI103" s="46">
        <v>0.95999999999999952</v>
      </c>
      <c r="AJ103" s="46">
        <v>65.599999999999994</v>
      </c>
    </row>
    <row r="104" spans="1:36" x14ac:dyDescent="0.25">
      <c r="A104" t="s">
        <v>280</v>
      </c>
      <c r="B104" s="46">
        <v>2</v>
      </c>
      <c r="C104" s="46">
        <v>3.0400000000000009</v>
      </c>
      <c r="D104" s="46">
        <v>2.2400000000000007</v>
      </c>
      <c r="E104" s="46">
        <v>2.1599999999999997</v>
      </c>
      <c r="F104" s="46">
        <v>3.6</v>
      </c>
      <c r="G104" s="46">
        <v>2</v>
      </c>
      <c r="H104" s="46">
        <v>2.8000000000000003</v>
      </c>
      <c r="I104" s="46">
        <v>1.5199999999999989</v>
      </c>
      <c r="J104" s="46">
        <v>1.7599999999999996</v>
      </c>
      <c r="K104" s="46">
        <v>1.8400000000000007</v>
      </c>
      <c r="L104" s="46">
        <v>2.4000000000000004</v>
      </c>
      <c r="M104" s="46">
        <v>2.4000000000000004</v>
      </c>
      <c r="N104" s="46">
        <v>2.5599999999999996</v>
      </c>
      <c r="O104" s="46">
        <v>2.7200000000000006</v>
      </c>
      <c r="P104" s="46">
        <v>3.6799999999999997</v>
      </c>
      <c r="Q104" s="46">
        <v>2.2400000000000007</v>
      </c>
      <c r="R104" s="46">
        <v>3.0400000000000009</v>
      </c>
      <c r="S104" s="46">
        <v>2.9599999999999995</v>
      </c>
      <c r="T104" s="46">
        <v>2.2400000000000007</v>
      </c>
      <c r="U104" s="46">
        <v>1.119999999999999</v>
      </c>
      <c r="V104" s="46">
        <v>2.4000000000000004</v>
      </c>
      <c r="W104" s="46">
        <v>3.2</v>
      </c>
      <c r="X104" s="46">
        <v>2.3200000000000003</v>
      </c>
      <c r="Y104" s="46">
        <v>2.3200000000000003</v>
      </c>
      <c r="Z104" s="46">
        <v>3.3599999999999994</v>
      </c>
      <c r="AA104" s="46">
        <v>2.0799999999999996</v>
      </c>
      <c r="AB104" s="46">
        <v>3.8400000000000007</v>
      </c>
      <c r="AC104" s="46">
        <v>3.76</v>
      </c>
      <c r="AD104" s="46">
        <v>2</v>
      </c>
      <c r="AE104" s="46">
        <v>2.9599999999999995</v>
      </c>
      <c r="AF104" s="46">
        <v>2.4000000000000004</v>
      </c>
      <c r="AG104" s="46">
        <v>2.7200000000000006</v>
      </c>
      <c r="AH104" s="46">
        <v>2.8000000000000003</v>
      </c>
      <c r="AI104" s="46">
        <v>2.1599999999999997</v>
      </c>
      <c r="AJ104" s="46">
        <v>86.64</v>
      </c>
    </row>
    <row r="105" spans="1:36" x14ac:dyDescent="0.25">
      <c r="A105" t="s">
        <v>281</v>
      </c>
      <c r="B105" s="46">
        <v>4.5599999999999996</v>
      </c>
      <c r="C105" s="46">
        <v>5.6000000000000005</v>
      </c>
      <c r="D105" s="46">
        <v>5.4400000000000013</v>
      </c>
      <c r="E105" s="46">
        <v>5.28</v>
      </c>
      <c r="F105" s="46">
        <v>5.8400000000000007</v>
      </c>
      <c r="G105" s="46">
        <v>4.88</v>
      </c>
      <c r="H105" s="46">
        <v>4.88</v>
      </c>
      <c r="I105" s="46">
        <v>5.120000000000001</v>
      </c>
      <c r="J105" s="46">
        <v>5.0400000000000009</v>
      </c>
      <c r="K105" s="46">
        <v>5.4400000000000013</v>
      </c>
      <c r="L105" s="46">
        <v>4.6400000000000006</v>
      </c>
      <c r="M105" s="46">
        <v>5.4400000000000013</v>
      </c>
      <c r="N105" s="46">
        <v>5.68</v>
      </c>
      <c r="O105" s="46">
        <v>4.88</v>
      </c>
      <c r="P105" s="46">
        <v>5.68</v>
      </c>
      <c r="Q105" s="46">
        <v>4.7200000000000006</v>
      </c>
      <c r="R105" s="46">
        <v>5.0400000000000009</v>
      </c>
      <c r="S105" s="46">
        <v>5.5200000000000005</v>
      </c>
      <c r="T105" s="46">
        <v>5.2</v>
      </c>
      <c r="U105" s="46">
        <v>5.5200000000000005</v>
      </c>
      <c r="V105" s="46">
        <v>5.0400000000000009</v>
      </c>
      <c r="W105" s="46">
        <v>4.5599999999999996</v>
      </c>
      <c r="X105" s="46">
        <v>5.6000000000000005</v>
      </c>
      <c r="Y105" s="46">
        <v>5.5200000000000005</v>
      </c>
      <c r="Z105" s="46">
        <v>5.5200000000000005</v>
      </c>
      <c r="AA105" s="46">
        <v>4.8000000000000007</v>
      </c>
      <c r="AB105" s="46">
        <v>5.9200000000000008</v>
      </c>
      <c r="AC105" s="46">
        <v>5.68</v>
      </c>
      <c r="AD105" s="46">
        <v>5.2</v>
      </c>
      <c r="AE105" s="46">
        <v>5.6000000000000005</v>
      </c>
      <c r="AF105" s="46">
        <v>5.8400000000000007</v>
      </c>
      <c r="AG105" s="46">
        <v>5.6000000000000005</v>
      </c>
      <c r="AH105" s="46">
        <v>5.68</v>
      </c>
      <c r="AI105" s="46">
        <v>5.68</v>
      </c>
      <c r="AJ105" s="46">
        <v>180.64000000000001</v>
      </c>
    </row>
    <row r="106" spans="1:36" x14ac:dyDescent="0.25">
      <c r="A106" t="s">
        <v>282</v>
      </c>
      <c r="B106" s="46">
        <v>5.5200000000000005</v>
      </c>
      <c r="C106" s="46">
        <v>5.76</v>
      </c>
      <c r="D106" s="46">
        <v>5.4400000000000013</v>
      </c>
      <c r="E106" s="46">
        <v>5.0400000000000009</v>
      </c>
      <c r="F106" s="46">
        <v>5.8400000000000007</v>
      </c>
      <c r="G106" s="46">
        <v>5.68</v>
      </c>
      <c r="H106" s="46">
        <v>6</v>
      </c>
      <c r="I106" s="46">
        <v>5.6000000000000005</v>
      </c>
      <c r="J106" s="46">
        <v>6.48</v>
      </c>
      <c r="K106" s="46">
        <v>5.3599999999999994</v>
      </c>
      <c r="L106" s="46">
        <v>5.5200000000000005</v>
      </c>
      <c r="M106" s="46">
        <v>5.3599999999999994</v>
      </c>
      <c r="N106" s="46">
        <v>5.0400000000000009</v>
      </c>
      <c r="O106" s="46">
        <v>6</v>
      </c>
      <c r="P106" s="46">
        <v>5.8400000000000007</v>
      </c>
      <c r="Q106" s="46">
        <v>6.08</v>
      </c>
      <c r="R106" s="46">
        <v>5.76</v>
      </c>
      <c r="S106" s="46">
        <v>6.08</v>
      </c>
      <c r="T106" s="46">
        <v>5.120000000000001</v>
      </c>
      <c r="U106" s="46">
        <v>6.48</v>
      </c>
      <c r="V106" s="46">
        <v>5.5200000000000005</v>
      </c>
      <c r="W106" s="46">
        <v>5.68</v>
      </c>
      <c r="X106" s="46">
        <v>5.2</v>
      </c>
      <c r="Y106" s="46">
        <v>5.0400000000000009</v>
      </c>
      <c r="Z106" s="46">
        <v>5.76</v>
      </c>
      <c r="AA106" s="46">
        <v>5.8400000000000007</v>
      </c>
      <c r="AB106" s="46">
        <v>5.8400000000000007</v>
      </c>
      <c r="AC106" s="46">
        <v>5.120000000000001</v>
      </c>
      <c r="AD106" s="46">
        <v>5.68</v>
      </c>
      <c r="AE106" s="46">
        <v>5.28</v>
      </c>
      <c r="AF106" s="46">
        <v>5.2</v>
      </c>
      <c r="AG106" s="46">
        <v>5.4400000000000013</v>
      </c>
      <c r="AH106" s="46">
        <v>5.120000000000001</v>
      </c>
      <c r="AI106" s="46">
        <v>4.88</v>
      </c>
      <c r="AJ106" s="46">
        <v>189.6</v>
      </c>
    </row>
    <row r="107" spans="1:36" x14ac:dyDescent="0.25">
      <c r="A107" t="s">
        <v>283</v>
      </c>
      <c r="B107" s="46">
        <v>3.8400000000000007</v>
      </c>
      <c r="C107" s="46">
        <v>4</v>
      </c>
      <c r="D107" s="46">
        <v>3.9200000000000004</v>
      </c>
      <c r="E107" s="46">
        <v>3.8400000000000007</v>
      </c>
      <c r="F107" s="46">
        <v>4.5599999999999996</v>
      </c>
      <c r="G107" s="46">
        <v>4.4000000000000004</v>
      </c>
      <c r="H107" s="46">
        <v>4.2400000000000011</v>
      </c>
      <c r="I107" s="46">
        <v>3.9200000000000004</v>
      </c>
      <c r="J107" s="46">
        <v>3.8400000000000007</v>
      </c>
      <c r="K107" s="46">
        <v>3.9200000000000004</v>
      </c>
      <c r="L107" s="46">
        <v>4.1599999999999993</v>
      </c>
      <c r="M107" s="46">
        <v>4</v>
      </c>
      <c r="N107" s="46">
        <v>4.2400000000000011</v>
      </c>
      <c r="O107" s="46">
        <v>4.5599999999999996</v>
      </c>
      <c r="P107" s="46">
        <v>4.32</v>
      </c>
      <c r="Q107" s="46">
        <v>4.6400000000000006</v>
      </c>
      <c r="R107" s="46">
        <v>4</v>
      </c>
      <c r="S107" s="46">
        <v>4</v>
      </c>
      <c r="T107" s="46">
        <v>3.9200000000000004</v>
      </c>
      <c r="U107" s="46">
        <v>4.32</v>
      </c>
      <c r="V107" s="46">
        <v>4.08</v>
      </c>
      <c r="W107" s="46">
        <v>4.32</v>
      </c>
      <c r="X107" s="46">
        <v>3.9200000000000004</v>
      </c>
      <c r="Y107" s="46">
        <v>3.8400000000000007</v>
      </c>
      <c r="Z107" s="46">
        <v>4.1599999999999993</v>
      </c>
      <c r="AA107" s="46">
        <v>4.5599999999999996</v>
      </c>
      <c r="AB107" s="46">
        <v>4.7200000000000006</v>
      </c>
      <c r="AC107" s="46">
        <v>4.5599999999999996</v>
      </c>
      <c r="AD107" s="46">
        <v>4.1599999999999993</v>
      </c>
      <c r="AE107" s="46">
        <v>4</v>
      </c>
      <c r="AF107" s="46">
        <v>3.5200000000000005</v>
      </c>
      <c r="AG107" s="46">
        <v>4.8000000000000007</v>
      </c>
      <c r="AH107" s="46">
        <v>4</v>
      </c>
      <c r="AI107" s="46">
        <v>3.9200000000000004</v>
      </c>
      <c r="AJ107" s="46">
        <v>141.20000000000002</v>
      </c>
    </row>
    <row r="108" spans="1:36" x14ac:dyDescent="0.25">
      <c r="A108" t="s">
        <v>284</v>
      </c>
      <c r="B108" s="46">
        <v>1.119999999999999</v>
      </c>
      <c r="C108" s="46">
        <v>3.2</v>
      </c>
      <c r="D108" s="46">
        <v>1.9200000000000004</v>
      </c>
      <c r="E108" s="46">
        <v>1.5199999999999989</v>
      </c>
      <c r="F108" s="46">
        <v>4.4000000000000004</v>
      </c>
      <c r="G108" s="46">
        <v>2</v>
      </c>
      <c r="H108" s="46">
        <v>3.3599999999999994</v>
      </c>
      <c r="I108" s="46">
        <v>1.119999999999999</v>
      </c>
      <c r="J108" s="46">
        <v>1.119999999999999</v>
      </c>
      <c r="K108" s="46">
        <v>1.2000000000000002</v>
      </c>
      <c r="L108" s="46">
        <v>1.6</v>
      </c>
      <c r="M108" s="46">
        <v>1.8400000000000007</v>
      </c>
      <c r="N108" s="46">
        <v>2.5599999999999996</v>
      </c>
      <c r="O108" s="46">
        <v>2.6400000000000006</v>
      </c>
      <c r="P108" s="46">
        <v>4.4799999999999995</v>
      </c>
      <c r="Q108" s="46">
        <v>1.9200000000000004</v>
      </c>
      <c r="R108" s="46">
        <v>4</v>
      </c>
      <c r="S108" s="46">
        <v>4.2400000000000011</v>
      </c>
      <c r="T108" s="46">
        <v>2</v>
      </c>
      <c r="U108" s="46">
        <v>1.8400000000000007</v>
      </c>
      <c r="V108" s="46">
        <v>2.7200000000000006</v>
      </c>
      <c r="W108" s="46">
        <v>2.88</v>
      </c>
      <c r="X108" s="46">
        <v>1.7599999999999996</v>
      </c>
      <c r="Y108" s="46">
        <v>1.9200000000000004</v>
      </c>
      <c r="Z108" s="46">
        <v>3.76</v>
      </c>
      <c r="AA108" s="46">
        <v>1.9200000000000004</v>
      </c>
      <c r="AB108" s="46">
        <v>4.8000000000000007</v>
      </c>
      <c r="AC108" s="46">
        <v>3.0400000000000009</v>
      </c>
      <c r="AD108" s="46">
        <v>1.4400000000000006</v>
      </c>
      <c r="AE108" s="46">
        <v>2</v>
      </c>
      <c r="AF108" s="46">
        <v>1.2000000000000002</v>
      </c>
      <c r="AG108" s="46">
        <v>4.08</v>
      </c>
      <c r="AH108" s="46">
        <v>1.5199999999999989</v>
      </c>
      <c r="AI108" s="46">
        <v>1.2800000000000011</v>
      </c>
      <c r="AJ108" s="46">
        <v>82.4</v>
      </c>
    </row>
    <row r="109" spans="1:36" x14ac:dyDescent="0.25">
      <c r="A109" t="s">
        <v>285</v>
      </c>
      <c r="B109" s="46">
        <v>0</v>
      </c>
      <c r="C109" s="46">
        <v>2.4000000000000004</v>
      </c>
      <c r="D109" s="46">
        <v>1.5199999999999989</v>
      </c>
      <c r="E109" s="46">
        <v>0.71999999999999886</v>
      </c>
      <c r="F109" s="46">
        <v>3.6</v>
      </c>
      <c r="G109" s="46">
        <v>0.88000000000000123</v>
      </c>
      <c r="H109" s="46">
        <v>2.2400000000000007</v>
      </c>
      <c r="I109" s="46">
        <v>0</v>
      </c>
      <c r="J109" s="46">
        <v>0</v>
      </c>
      <c r="K109" s="46">
        <v>0.4</v>
      </c>
      <c r="L109" s="46">
        <v>0.64000000000000057</v>
      </c>
      <c r="M109" s="46">
        <v>1.2800000000000011</v>
      </c>
      <c r="N109" s="46">
        <v>1.8400000000000007</v>
      </c>
      <c r="O109" s="46">
        <v>1.6</v>
      </c>
      <c r="P109" s="46">
        <v>4</v>
      </c>
      <c r="Q109" s="46">
        <v>0.48000000000000115</v>
      </c>
      <c r="R109" s="46">
        <v>2.9599999999999995</v>
      </c>
      <c r="S109" s="46">
        <v>3.1200000000000006</v>
      </c>
      <c r="T109" s="46">
        <v>1.2800000000000011</v>
      </c>
      <c r="U109" s="46">
        <v>8.000000000000114E-2</v>
      </c>
      <c r="V109" s="46">
        <v>1.5199999999999989</v>
      </c>
      <c r="W109" s="46">
        <v>1.6</v>
      </c>
      <c r="X109" s="46">
        <v>1.2800000000000011</v>
      </c>
      <c r="Y109" s="46">
        <v>1.119999999999999</v>
      </c>
      <c r="Z109" s="46">
        <v>2.9599999999999995</v>
      </c>
      <c r="AA109" s="46">
        <v>0.48000000000000115</v>
      </c>
      <c r="AB109" s="46">
        <v>4</v>
      </c>
      <c r="AC109" s="46">
        <v>2.7200000000000006</v>
      </c>
      <c r="AD109" s="46">
        <v>0.3199999999999989</v>
      </c>
      <c r="AE109" s="46">
        <v>1.3599999999999994</v>
      </c>
      <c r="AF109" s="46">
        <v>0.64000000000000057</v>
      </c>
      <c r="AG109" s="46">
        <v>3.3599999999999994</v>
      </c>
      <c r="AH109" s="46">
        <v>1.5199999999999989</v>
      </c>
      <c r="AI109" s="46">
        <v>0.95999999999999952</v>
      </c>
      <c r="AJ109" s="46">
        <v>52.88000000000001</v>
      </c>
    </row>
    <row r="110" spans="1:36" x14ac:dyDescent="0.25">
      <c r="A110" t="s">
        <v>286</v>
      </c>
      <c r="B110" s="46">
        <v>4.1599999999999993</v>
      </c>
      <c r="C110" s="46">
        <v>6.56</v>
      </c>
      <c r="D110" s="46">
        <v>5.5200000000000005</v>
      </c>
      <c r="E110" s="46">
        <v>5.120000000000001</v>
      </c>
      <c r="F110" s="46">
        <v>6.6400000000000006</v>
      </c>
      <c r="G110" s="46">
        <v>5.2</v>
      </c>
      <c r="H110" s="46">
        <v>6.7200000000000006</v>
      </c>
      <c r="I110" s="46">
        <v>4.4799999999999995</v>
      </c>
      <c r="J110" s="46">
        <v>4.1599999999999993</v>
      </c>
      <c r="K110" s="46">
        <v>4.5599999999999996</v>
      </c>
      <c r="L110" s="46">
        <v>5.5200000000000005</v>
      </c>
      <c r="M110" s="46">
        <v>5.3599999999999994</v>
      </c>
      <c r="N110" s="46">
        <v>5.4400000000000013</v>
      </c>
      <c r="O110" s="46">
        <v>6.08</v>
      </c>
      <c r="P110" s="46">
        <v>6.88</v>
      </c>
      <c r="Q110" s="46">
        <v>5.120000000000001</v>
      </c>
      <c r="R110" s="46">
        <v>6.2400000000000011</v>
      </c>
      <c r="S110" s="46">
        <v>6.88</v>
      </c>
      <c r="T110" s="46">
        <v>5.68</v>
      </c>
      <c r="U110" s="46">
        <v>4.1599999999999993</v>
      </c>
      <c r="V110" s="46">
        <v>5.9200000000000008</v>
      </c>
      <c r="W110" s="46">
        <v>6.32</v>
      </c>
      <c r="X110" s="46">
        <v>5.28</v>
      </c>
      <c r="Y110" s="46">
        <v>5.8400000000000007</v>
      </c>
      <c r="Z110" s="46">
        <v>6.6400000000000006</v>
      </c>
      <c r="AA110" s="46">
        <v>5.28</v>
      </c>
      <c r="AB110" s="46">
        <v>6.32</v>
      </c>
      <c r="AC110" s="46">
        <v>5.120000000000001</v>
      </c>
      <c r="AD110" s="46">
        <v>4.5599999999999996</v>
      </c>
      <c r="AE110" s="46">
        <v>6.08</v>
      </c>
      <c r="AF110" s="46">
        <v>4.8000000000000007</v>
      </c>
      <c r="AG110" s="46">
        <v>6.08</v>
      </c>
      <c r="AH110" s="46">
        <v>5.28</v>
      </c>
      <c r="AI110" s="46">
        <v>4.96</v>
      </c>
      <c r="AJ110" s="46">
        <v>188.96000000000006</v>
      </c>
    </row>
    <row r="111" spans="1:36" x14ac:dyDescent="0.25">
      <c r="A111" t="s">
        <v>287</v>
      </c>
      <c r="B111" s="46">
        <v>7.9200000000000008</v>
      </c>
      <c r="C111" s="46">
        <v>8.56</v>
      </c>
      <c r="D111" s="46">
        <v>8</v>
      </c>
      <c r="E111" s="46">
        <v>8</v>
      </c>
      <c r="F111" s="46">
        <v>7.76</v>
      </c>
      <c r="G111" s="46">
        <v>8.7200000000000006</v>
      </c>
      <c r="H111" s="46">
        <v>8.8800000000000008</v>
      </c>
      <c r="I111" s="46">
        <v>8.16</v>
      </c>
      <c r="J111" s="46">
        <v>8.4</v>
      </c>
      <c r="K111" s="46">
        <v>7.9200000000000008</v>
      </c>
      <c r="L111" s="46">
        <v>8.7200000000000006</v>
      </c>
      <c r="M111" s="46">
        <v>8.16</v>
      </c>
      <c r="N111" s="46">
        <v>6.96</v>
      </c>
      <c r="O111" s="46">
        <v>8.8000000000000007</v>
      </c>
      <c r="P111" s="46">
        <v>7.8400000000000007</v>
      </c>
      <c r="Q111" s="46">
        <v>8.32</v>
      </c>
      <c r="R111" s="46">
        <v>7.8400000000000007</v>
      </c>
      <c r="S111" s="46">
        <v>8.16</v>
      </c>
      <c r="T111" s="46">
        <v>8.32</v>
      </c>
      <c r="U111" s="46">
        <v>8.48</v>
      </c>
      <c r="V111" s="46">
        <v>7.9200000000000008</v>
      </c>
      <c r="W111" s="46">
        <v>8.56</v>
      </c>
      <c r="X111" s="46">
        <v>7.0400000000000009</v>
      </c>
      <c r="Y111" s="46">
        <v>7.6000000000000005</v>
      </c>
      <c r="Z111" s="46">
        <v>7.8400000000000007</v>
      </c>
      <c r="AA111" s="46">
        <v>8.56</v>
      </c>
      <c r="AB111" s="46">
        <v>7.5200000000000005</v>
      </c>
      <c r="AC111" s="46">
        <v>7.120000000000001</v>
      </c>
      <c r="AD111" s="46">
        <v>8.16</v>
      </c>
      <c r="AE111" s="46">
        <v>7.6000000000000005</v>
      </c>
      <c r="AF111" s="46">
        <v>7.4400000000000013</v>
      </c>
      <c r="AG111" s="46">
        <v>7.5200000000000005</v>
      </c>
      <c r="AH111" s="46">
        <v>7.5200000000000005</v>
      </c>
      <c r="AI111" s="46">
        <v>7.6000000000000005</v>
      </c>
      <c r="AJ111" s="46">
        <v>271.91999999999996</v>
      </c>
    </row>
    <row r="112" spans="1:36" x14ac:dyDescent="0.25">
      <c r="A112" t="s">
        <v>288</v>
      </c>
      <c r="B112" s="46">
        <v>8.32</v>
      </c>
      <c r="C112" s="46">
        <v>8.24</v>
      </c>
      <c r="D112" s="46">
        <v>8.4</v>
      </c>
      <c r="E112" s="46">
        <v>7.8400000000000007</v>
      </c>
      <c r="F112" s="46">
        <v>7.6000000000000005</v>
      </c>
      <c r="G112" s="46">
        <v>8.64</v>
      </c>
      <c r="H112" s="46">
        <v>9.120000000000001</v>
      </c>
      <c r="I112" s="46">
        <v>8.64</v>
      </c>
      <c r="J112" s="46">
        <v>8.64</v>
      </c>
      <c r="K112" s="46">
        <v>8.32</v>
      </c>
      <c r="L112" s="46">
        <v>8.56</v>
      </c>
      <c r="M112" s="46">
        <v>8.24</v>
      </c>
      <c r="N112" s="46">
        <v>7.3599999999999994</v>
      </c>
      <c r="O112" s="46">
        <v>9.120000000000001</v>
      </c>
      <c r="P112" s="46">
        <v>7.6000000000000005</v>
      </c>
      <c r="Q112" s="46">
        <v>8.7200000000000006</v>
      </c>
      <c r="R112" s="46">
        <v>7.68</v>
      </c>
      <c r="S112" s="46">
        <v>8.16</v>
      </c>
      <c r="T112" s="46">
        <v>7.68</v>
      </c>
      <c r="U112" s="46">
        <v>9.0400000000000009</v>
      </c>
      <c r="V112" s="46">
        <v>8.08</v>
      </c>
      <c r="W112" s="46">
        <v>8.9599999999999991</v>
      </c>
      <c r="X112" s="46">
        <v>8</v>
      </c>
      <c r="Y112" s="46">
        <v>8</v>
      </c>
      <c r="Z112" s="46">
        <v>7.5200000000000005</v>
      </c>
      <c r="AA112" s="46">
        <v>9.2000000000000011</v>
      </c>
      <c r="AB112" s="46">
        <v>7.4400000000000013</v>
      </c>
      <c r="AC112" s="46">
        <v>7.5200000000000005</v>
      </c>
      <c r="AD112" s="46">
        <v>8.24</v>
      </c>
      <c r="AE112" s="46">
        <v>7.76</v>
      </c>
      <c r="AF112" s="46">
        <v>7.76</v>
      </c>
      <c r="AG112" s="46">
        <v>7.6000000000000005</v>
      </c>
      <c r="AH112" s="46">
        <v>7.76</v>
      </c>
      <c r="AI112" s="46">
        <v>8.4</v>
      </c>
      <c r="AJ112" s="46">
        <v>278.16000000000003</v>
      </c>
    </row>
    <row r="113" spans="1:36" x14ac:dyDescent="0.25">
      <c r="A113" t="s">
        <v>289</v>
      </c>
      <c r="B113" s="46">
        <v>10.08</v>
      </c>
      <c r="C113" s="46">
        <v>9.8400000000000016</v>
      </c>
      <c r="D113" s="46">
        <v>10.08</v>
      </c>
      <c r="E113" s="46">
        <v>9.76</v>
      </c>
      <c r="F113" s="46">
        <v>9.120000000000001</v>
      </c>
      <c r="G113" s="46">
        <v>10.64</v>
      </c>
      <c r="H113" s="46">
        <v>9.5200000000000014</v>
      </c>
      <c r="I113" s="46">
        <v>10.32</v>
      </c>
      <c r="J113" s="46">
        <v>10.32</v>
      </c>
      <c r="K113" s="46">
        <v>10.240000000000002</v>
      </c>
      <c r="L113" s="46">
        <v>9.68</v>
      </c>
      <c r="M113" s="46">
        <v>10.16</v>
      </c>
      <c r="N113" s="46">
        <v>9.0400000000000009</v>
      </c>
      <c r="O113" s="46">
        <v>9.9200000000000017</v>
      </c>
      <c r="P113" s="46">
        <v>9.2000000000000011</v>
      </c>
      <c r="Q113" s="46">
        <v>10.16</v>
      </c>
      <c r="R113" s="46">
        <v>7.9200000000000008</v>
      </c>
      <c r="S113" s="46">
        <v>9.36</v>
      </c>
      <c r="T113" s="46">
        <v>9.36</v>
      </c>
      <c r="U113" s="46">
        <v>10.64</v>
      </c>
      <c r="V113" s="46">
        <v>9.36</v>
      </c>
      <c r="W113" s="46">
        <v>9.68</v>
      </c>
      <c r="X113" s="46">
        <v>9.76</v>
      </c>
      <c r="Y113" s="46">
        <v>9.6000000000000014</v>
      </c>
      <c r="Z113" s="46">
        <v>9.36</v>
      </c>
      <c r="AA113" s="46">
        <v>10.56</v>
      </c>
      <c r="AB113" s="46">
        <v>8.7200000000000006</v>
      </c>
      <c r="AC113" s="46">
        <v>8.64</v>
      </c>
      <c r="AD113" s="46">
        <v>9.5200000000000014</v>
      </c>
      <c r="AE113" s="46">
        <v>9.6000000000000014</v>
      </c>
      <c r="AF113" s="46">
        <v>8.9599999999999991</v>
      </c>
      <c r="AG113" s="46">
        <v>9.4400000000000013</v>
      </c>
      <c r="AH113" s="46">
        <v>9.0400000000000009</v>
      </c>
      <c r="AI113" s="46">
        <v>9.76</v>
      </c>
      <c r="AJ113" s="46">
        <v>327.35999999999996</v>
      </c>
    </row>
    <row r="114" spans="1:36" x14ac:dyDescent="0.25">
      <c r="A114" t="s">
        <v>290</v>
      </c>
      <c r="B114" s="46">
        <v>8</v>
      </c>
      <c r="C114" s="46">
        <v>8.8800000000000008</v>
      </c>
      <c r="D114" s="46">
        <v>8.64</v>
      </c>
      <c r="E114" s="46">
        <v>8.4</v>
      </c>
      <c r="F114" s="46">
        <v>8.08</v>
      </c>
      <c r="G114" s="46">
        <v>9.120000000000001</v>
      </c>
      <c r="H114" s="46">
        <v>9.68</v>
      </c>
      <c r="I114" s="46">
        <v>8.32</v>
      </c>
      <c r="J114" s="46">
        <v>8.24</v>
      </c>
      <c r="K114" s="46">
        <v>8.24</v>
      </c>
      <c r="L114" s="46">
        <v>8.8800000000000008</v>
      </c>
      <c r="M114" s="46">
        <v>8.48</v>
      </c>
      <c r="N114" s="46">
        <v>7.8400000000000007</v>
      </c>
      <c r="O114" s="46">
        <v>9.2799999999999994</v>
      </c>
      <c r="P114" s="46">
        <v>8.32</v>
      </c>
      <c r="Q114" s="46">
        <v>8.8000000000000007</v>
      </c>
      <c r="R114" s="46">
        <v>7.8400000000000007</v>
      </c>
      <c r="S114" s="46">
        <v>8.8000000000000007</v>
      </c>
      <c r="T114" s="46">
        <v>8.8000000000000007</v>
      </c>
      <c r="U114" s="46">
        <v>8.64</v>
      </c>
      <c r="V114" s="46">
        <v>8.48</v>
      </c>
      <c r="W114" s="46">
        <v>9.120000000000001</v>
      </c>
      <c r="X114" s="46">
        <v>8.48</v>
      </c>
      <c r="Y114" s="46">
        <v>8.56</v>
      </c>
      <c r="Z114" s="46">
        <v>8.4</v>
      </c>
      <c r="AA114" s="46">
        <v>9.120000000000001</v>
      </c>
      <c r="AB114" s="46">
        <v>7.8400000000000007</v>
      </c>
      <c r="AC114" s="46">
        <v>7.68</v>
      </c>
      <c r="AD114" s="46">
        <v>8.16</v>
      </c>
      <c r="AE114" s="46">
        <v>8.56</v>
      </c>
      <c r="AF114" s="46">
        <v>7.9200000000000008</v>
      </c>
      <c r="AG114" s="46">
        <v>8.32</v>
      </c>
      <c r="AH114" s="46">
        <v>8</v>
      </c>
      <c r="AI114" s="46">
        <v>8.48</v>
      </c>
      <c r="AJ114" s="46">
        <v>288.40000000000003</v>
      </c>
    </row>
    <row r="115" spans="1:36" x14ac:dyDescent="0.25">
      <c r="A115" t="s">
        <v>291</v>
      </c>
      <c r="B115" s="46">
        <v>8.16</v>
      </c>
      <c r="C115" s="46">
        <v>7.9200000000000008</v>
      </c>
      <c r="D115" s="46">
        <v>7.6000000000000005</v>
      </c>
      <c r="E115" s="46">
        <v>7.8400000000000007</v>
      </c>
      <c r="F115" s="46">
        <v>7.5200000000000005</v>
      </c>
      <c r="G115" s="46">
        <v>8.56</v>
      </c>
      <c r="H115" s="46">
        <v>7.9200000000000008</v>
      </c>
      <c r="I115" s="46">
        <v>7.68</v>
      </c>
      <c r="J115" s="46">
        <v>7.8400000000000007</v>
      </c>
      <c r="K115" s="46">
        <v>7.68</v>
      </c>
      <c r="L115" s="46">
        <v>8.24</v>
      </c>
      <c r="M115" s="46">
        <v>7.5200000000000005</v>
      </c>
      <c r="N115" s="46">
        <v>7.120000000000001</v>
      </c>
      <c r="O115" s="46">
        <v>8.32</v>
      </c>
      <c r="P115" s="46">
        <v>7.76</v>
      </c>
      <c r="Q115" s="46">
        <v>8.64</v>
      </c>
      <c r="R115" s="46">
        <v>7.3599999999999994</v>
      </c>
      <c r="S115" s="46">
        <v>7.8400000000000007</v>
      </c>
      <c r="T115" s="46">
        <v>7.8400000000000007</v>
      </c>
      <c r="U115" s="46">
        <v>8.48</v>
      </c>
      <c r="V115" s="46">
        <v>8</v>
      </c>
      <c r="W115" s="46">
        <v>8.32</v>
      </c>
      <c r="X115" s="46">
        <v>7.3599999999999994</v>
      </c>
      <c r="Y115" s="46">
        <v>7.6000000000000005</v>
      </c>
      <c r="Z115" s="46">
        <v>7.8400000000000007</v>
      </c>
      <c r="AA115" s="46">
        <v>8.48</v>
      </c>
      <c r="AB115" s="46">
        <v>7.76</v>
      </c>
      <c r="AC115" s="46">
        <v>7.0400000000000009</v>
      </c>
      <c r="AD115" s="46">
        <v>7.9200000000000008</v>
      </c>
      <c r="AE115" s="46">
        <v>7.3599999999999994</v>
      </c>
      <c r="AF115" s="46">
        <v>7.3599999999999994</v>
      </c>
      <c r="AG115" s="46">
        <v>7.5200000000000005</v>
      </c>
      <c r="AH115" s="46">
        <v>7.4400000000000013</v>
      </c>
      <c r="AI115" s="46">
        <v>7.5200000000000005</v>
      </c>
      <c r="AJ115" s="46">
        <v>265.35999999999996</v>
      </c>
    </row>
    <row r="116" spans="1:36" x14ac:dyDescent="0.25">
      <c r="A116" t="s">
        <v>292</v>
      </c>
      <c r="B116" s="46">
        <v>8.56</v>
      </c>
      <c r="C116" s="46">
        <v>8.9599999999999991</v>
      </c>
      <c r="D116" s="46">
        <v>8.64</v>
      </c>
      <c r="E116" s="46">
        <v>8.56</v>
      </c>
      <c r="F116" s="46">
        <v>8.48</v>
      </c>
      <c r="G116" s="46">
        <v>9.36</v>
      </c>
      <c r="H116" s="46">
        <v>9.120000000000001</v>
      </c>
      <c r="I116" s="46">
        <v>8.4</v>
      </c>
      <c r="J116" s="46">
        <v>8.7200000000000006</v>
      </c>
      <c r="K116" s="46">
        <v>8.56</v>
      </c>
      <c r="L116" s="46">
        <v>9.0400000000000009</v>
      </c>
      <c r="M116" s="46">
        <v>8.48</v>
      </c>
      <c r="N116" s="46">
        <v>8.24</v>
      </c>
      <c r="O116" s="46">
        <v>9.5200000000000014</v>
      </c>
      <c r="P116" s="46">
        <v>8.7200000000000006</v>
      </c>
      <c r="Q116" s="46">
        <v>9.2000000000000011</v>
      </c>
      <c r="R116" s="46">
        <v>8.48</v>
      </c>
      <c r="S116" s="46">
        <v>8.9599999999999991</v>
      </c>
      <c r="T116" s="46">
        <v>8.7200000000000006</v>
      </c>
      <c r="U116" s="46">
        <v>9.2799999999999994</v>
      </c>
      <c r="V116" s="46">
        <v>9.0400000000000009</v>
      </c>
      <c r="W116" s="46">
        <v>8.9599999999999991</v>
      </c>
      <c r="X116" s="46">
        <v>8.24</v>
      </c>
      <c r="Y116" s="46">
        <v>8.56</v>
      </c>
      <c r="Z116" s="46">
        <v>8.56</v>
      </c>
      <c r="AA116" s="46">
        <v>9.2799999999999994</v>
      </c>
      <c r="AB116" s="46">
        <v>8.48</v>
      </c>
      <c r="AC116" s="46">
        <v>8.64</v>
      </c>
      <c r="AD116" s="46">
        <v>9.120000000000001</v>
      </c>
      <c r="AE116" s="46">
        <v>8.48</v>
      </c>
      <c r="AF116" s="46">
        <v>8.48</v>
      </c>
      <c r="AG116" s="46">
        <v>8.56</v>
      </c>
      <c r="AH116" s="46">
        <v>8.64</v>
      </c>
      <c r="AI116" s="46">
        <v>8.7200000000000006</v>
      </c>
      <c r="AJ116" s="46">
        <v>297.76000000000005</v>
      </c>
    </row>
    <row r="117" spans="1:36" x14ac:dyDescent="0.25">
      <c r="A117" t="s">
        <v>293</v>
      </c>
      <c r="B117" s="46">
        <v>9.36</v>
      </c>
      <c r="C117" s="46">
        <v>9.4400000000000013</v>
      </c>
      <c r="D117" s="46">
        <v>9.5200000000000014</v>
      </c>
      <c r="E117" s="46">
        <v>9.4400000000000013</v>
      </c>
      <c r="F117" s="46">
        <v>8.24</v>
      </c>
      <c r="G117" s="46">
        <v>9.9200000000000017</v>
      </c>
      <c r="H117" s="46">
        <v>9.76</v>
      </c>
      <c r="I117" s="46">
        <v>9.36</v>
      </c>
      <c r="J117" s="46">
        <v>9.76</v>
      </c>
      <c r="K117" s="46">
        <v>9.36</v>
      </c>
      <c r="L117" s="46">
        <v>9.68</v>
      </c>
      <c r="M117" s="46">
        <v>9.6000000000000014</v>
      </c>
      <c r="N117" s="46">
        <v>8.4</v>
      </c>
      <c r="O117" s="46">
        <v>9.9200000000000017</v>
      </c>
      <c r="P117" s="46">
        <v>8.4</v>
      </c>
      <c r="Q117" s="46">
        <v>9.8400000000000016</v>
      </c>
      <c r="R117" s="46">
        <v>8.48</v>
      </c>
      <c r="S117" s="46">
        <v>9.8400000000000016</v>
      </c>
      <c r="T117" s="46">
        <v>9.4400000000000013</v>
      </c>
      <c r="U117" s="46">
        <v>10</v>
      </c>
      <c r="V117" s="46">
        <v>9.6000000000000014</v>
      </c>
      <c r="W117" s="46">
        <v>9.9200000000000017</v>
      </c>
      <c r="X117" s="46">
        <v>8.8800000000000008</v>
      </c>
      <c r="Y117" s="46">
        <v>9.120000000000001</v>
      </c>
      <c r="Z117" s="46">
        <v>9.0400000000000009</v>
      </c>
      <c r="AA117" s="46">
        <v>9.8400000000000016</v>
      </c>
      <c r="AB117" s="46">
        <v>8</v>
      </c>
      <c r="AC117" s="46">
        <v>8.08</v>
      </c>
      <c r="AD117" s="46">
        <v>9.5200000000000014</v>
      </c>
      <c r="AE117" s="46">
        <v>9.2000000000000011</v>
      </c>
      <c r="AF117" s="46">
        <v>8.64</v>
      </c>
      <c r="AG117" s="46">
        <v>9.0400000000000009</v>
      </c>
      <c r="AH117" s="46">
        <v>8.4</v>
      </c>
      <c r="AI117" s="46">
        <v>9.8400000000000016</v>
      </c>
      <c r="AJ117" s="46">
        <v>314.87999999999988</v>
      </c>
    </row>
    <row r="118" spans="1:36" x14ac:dyDescent="0.25">
      <c r="A118" t="s">
        <v>294</v>
      </c>
      <c r="B118" s="46">
        <v>10.4</v>
      </c>
      <c r="C118" s="46">
        <v>10.48</v>
      </c>
      <c r="D118" s="46">
        <v>10</v>
      </c>
      <c r="E118" s="46">
        <v>10</v>
      </c>
      <c r="F118" s="46">
        <v>8.8000000000000007</v>
      </c>
      <c r="G118" s="46">
        <v>10.72</v>
      </c>
      <c r="H118" s="46">
        <v>10.72</v>
      </c>
      <c r="I118" s="46">
        <v>10</v>
      </c>
      <c r="J118" s="46">
        <v>10.32</v>
      </c>
      <c r="K118" s="46">
        <v>10.16</v>
      </c>
      <c r="L118" s="46">
        <v>10.16</v>
      </c>
      <c r="M118" s="46">
        <v>10.240000000000002</v>
      </c>
      <c r="N118" s="46">
        <v>8.64</v>
      </c>
      <c r="O118" s="46">
        <v>10.4</v>
      </c>
      <c r="P118" s="46">
        <v>8.9599999999999991</v>
      </c>
      <c r="Q118" s="46">
        <v>10.64</v>
      </c>
      <c r="R118" s="46">
        <v>8.8000000000000007</v>
      </c>
      <c r="S118" s="46">
        <v>10.240000000000002</v>
      </c>
      <c r="T118" s="46">
        <v>9.8400000000000016</v>
      </c>
      <c r="U118" s="46">
        <v>10.72</v>
      </c>
      <c r="V118" s="46">
        <v>10.32</v>
      </c>
      <c r="W118" s="46">
        <v>10.32</v>
      </c>
      <c r="X118" s="46">
        <v>9.6000000000000014</v>
      </c>
      <c r="Y118" s="46">
        <v>9.4400000000000013</v>
      </c>
      <c r="Z118" s="46">
        <v>9.8400000000000016</v>
      </c>
      <c r="AA118" s="46">
        <v>10.56</v>
      </c>
      <c r="AB118" s="46">
        <v>8.56</v>
      </c>
      <c r="AC118" s="46">
        <v>8.56</v>
      </c>
      <c r="AD118" s="46">
        <v>10.16</v>
      </c>
      <c r="AE118" s="46">
        <v>9.9200000000000017</v>
      </c>
      <c r="AF118" s="46">
        <v>9.120000000000001</v>
      </c>
      <c r="AG118" s="46">
        <v>9.9200000000000017</v>
      </c>
      <c r="AH118" s="46">
        <v>8.8000000000000007</v>
      </c>
      <c r="AI118" s="46">
        <v>10.56</v>
      </c>
      <c r="AJ118" s="46">
        <v>335.92000000000007</v>
      </c>
    </row>
    <row r="119" spans="1:36" x14ac:dyDescent="0.25">
      <c r="A119" t="s">
        <v>295</v>
      </c>
      <c r="B119" s="46">
        <v>9.5200000000000014</v>
      </c>
      <c r="C119" s="46">
        <v>10.4</v>
      </c>
      <c r="D119" s="46">
        <v>10</v>
      </c>
      <c r="E119" s="46">
        <v>10</v>
      </c>
      <c r="F119" s="46">
        <v>9.9200000000000017</v>
      </c>
      <c r="G119" s="46">
        <v>10.16</v>
      </c>
      <c r="H119" s="46">
        <v>10.72</v>
      </c>
      <c r="I119" s="46">
        <v>9.76</v>
      </c>
      <c r="J119" s="46">
        <v>9.5200000000000014</v>
      </c>
      <c r="K119" s="46">
        <v>9.8400000000000016</v>
      </c>
      <c r="L119" s="46">
        <v>10.240000000000002</v>
      </c>
      <c r="M119" s="46">
        <v>9.9200000000000017</v>
      </c>
      <c r="N119" s="46">
        <v>9.120000000000001</v>
      </c>
      <c r="O119" s="46">
        <v>10.4</v>
      </c>
      <c r="P119" s="46">
        <v>10.32</v>
      </c>
      <c r="Q119" s="46">
        <v>10</v>
      </c>
      <c r="R119" s="46">
        <v>9.120000000000001</v>
      </c>
      <c r="S119" s="46">
        <v>10.56</v>
      </c>
      <c r="T119" s="46">
        <v>9.8400000000000016</v>
      </c>
      <c r="U119" s="46">
        <v>9.8400000000000016</v>
      </c>
      <c r="V119" s="46">
        <v>10.240000000000002</v>
      </c>
      <c r="W119" s="46">
        <v>10.16</v>
      </c>
      <c r="X119" s="46">
        <v>9.68</v>
      </c>
      <c r="Y119" s="46">
        <v>9.68</v>
      </c>
      <c r="Z119" s="46">
        <v>10</v>
      </c>
      <c r="AA119" s="46">
        <v>10.56</v>
      </c>
      <c r="AB119" s="46">
        <v>9.8400000000000016</v>
      </c>
      <c r="AC119" s="46">
        <v>8.8000000000000007</v>
      </c>
      <c r="AD119" s="46">
        <v>9.5200000000000014</v>
      </c>
      <c r="AE119" s="46">
        <v>9.9200000000000017</v>
      </c>
      <c r="AF119" s="46">
        <v>9.120000000000001</v>
      </c>
      <c r="AG119" s="46">
        <v>10.16</v>
      </c>
      <c r="AH119" s="46">
        <v>8.9599999999999991</v>
      </c>
      <c r="AI119" s="46">
        <v>10.08</v>
      </c>
      <c r="AJ119" s="46">
        <v>335.92</v>
      </c>
    </row>
    <row r="120" spans="1:36" x14ac:dyDescent="0.25">
      <c r="A120" t="s">
        <v>296</v>
      </c>
      <c r="B120" s="46">
        <v>9.4400000000000013</v>
      </c>
      <c r="C120" s="46">
        <v>10</v>
      </c>
      <c r="D120" s="46">
        <v>9.68</v>
      </c>
      <c r="E120" s="46">
        <v>9.8400000000000016</v>
      </c>
      <c r="F120" s="46">
        <v>9.120000000000001</v>
      </c>
      <c r="G120" s="46">
        <v>10.4</v>
      </c>
      <c r="H120" s="46">
        <v>9.9200000000000017</v>
      </c>
      <c r="I120" s="46">
        <v>9.36</v>
      </c>
      <c r="J120" s="46">
        <v>9.5200000000000014</v>
      </c>
      <c r="K120" s="46">
        <v>9.5200000000000014</v>
      </c>
      <c r="L120" s="46">
        <v>9.36</v>
      </c>
      <c r="M120" s="46">
        <v>9.8400000000000016</v>
      </c>
      <c r="N120" s="46">
        <v>8.4</v>
      </c>
      <c r="O120" s="46">
        <v>9.8400000000000016</v>
      </c>
      <c r="P120" s="46">
        <v>8.9599999999999991</v>
      </c>
      <c r="Q120" s="46">
        <v>10</v>
      </c>
      <c r="R120" s="46">
        <v>8.56</v>
      </c>
      <c r="S120" s="46">
        <v>9.2000000000000011</v>
      </c>
      <c r="T120" s="46">
        <v>9.4400000000000013</v>
      </c>
      <c r="U120" s="46">
        <v>10</v>
      </c>
      <c r="V120" s="46">
        <v>9.120000000000001</v>
      </c>
      <c r="W120" s="46">
        <v>10</v>
      </c>
      <c r="X120" s="46">
        <v>8.8800000000000008</v>
      </c>
      <c r="Y120" s="46">
        <v>9.36</v>
      </c>
      <c r="Z120" s="46">
        <v>9.0400000000000009</v>
      </c>
      <c r="AA120" s="46">
        <v>10</v>
      </c>
      <c r="AB120" s="46">
        <v>8.64</v>
      </c>
      <c r="AC120" s="46">
        <v>9.0400000000000009</v>
      </c>
      <c r="AD120" s="46">
        <v>9.4400000000000013</v>
      </c>
      <c r="AE120" s="46">
        <v>8.8000000000000007</v>
      </c>
      <c r="AF120" s="46">
        <v>9.2799999999999994</v>
      </c>
      <c r="AG120" s="46">
        <v>8.7200000000000006</v>
      </c>
      <c r="AH120" s="46">
        <v>9.36</v>
      </c>
      <c r="AI120" s="46">
        <v>9.120000000000001</v>
      </c>
      <c r="AJ120" s="46">
        <v>319.20000000000005</v>
      </c>
    </row>
    <row r="121" spans="1:36" x14ac:dyDescent="0.25">
      <c r="A121" t="s">
        <v>297</v>
      </c>
      <c r="B121" s="46">
        <v>8.64</v>
      </c>
      <c r="C121" s="46">
        <v>9.76</v>
      </c>
      <c r="D121" s="46">
        <v>9.4400000000000013</v>
      </c>
      <c r="E121" s="46">
        <v>9.5200000000000014</v>
      </c>
      <c r="F121" s="46">
        <v>9.6000000000000014</v>
      </c>
      <c r="G121" s="46">
        <v>9.76</v>
      </c>
      <c r="H121" s="46">
        <v>9.6000000000000014</v>
      </c>
      <c r="I121" s="46">
        <v>8.8800000000000008</v>
      </c>
      <c r="J121" s="46">
        <v>8.7200000000000006</v>
      </c>
      <c r="K121" s="46">
        <v>8.9599999999999991</v>
      </c>
      <c r="L121" s="46">
        <v>9.4400000000000013</v>
      </c>
      <c r="M121" s="46">
        <v>9.36</v>
      </c>
      <c r="N121" s="46">
        <v>8.56</v>
      </c>
      <c r="O121" s="46">
        <v>9.68</v>
      </c>
      <c r="P121" s="46">
        <v>9.5200000000000014</v>
      </c>
      <c r="Q121" s="46">
        <v>9.120000000000001</v>
      </c>
      <c r="R121" s="46">
        <v>9.5200000000000014</v>
      </c>
      <c r="S121" s="46">
        <v>10.16</v>
      </c>
      <c r="T121" s="46">
        <v>9.5200000000000014</v>
      </c>
      <c r="U121" s="46">
        <v>8.9599999999999991</v>
      </c>
      <c r="V121" s="46">
        <v>9.6000000000000014</v>
      </c>
      <c r="W121" s="46">
        <v>9.36</v>
      </c>
      <c r="X121" s="46">
        <v>9.2799999999999994</v>
      </c>
      <c r="Y121" s="46">
        <v>9.2000000000000011</v>
      </c>
      <c r="Z121" s="46">
        <v>9.5200000000000014</v>
      </c>
      <c r="AA121" s="46">
        <v>9.120000000000001</v>
      </c>
      <c r="AB121" s="46">
        <v>9.5200000000000014</v>
      </c>
      <c r="AC121" s="46">
        <v>8.4</v>
      </c>
      <c r="AD121" s="46">
        <v>9.0400000000000009</v>
      </c>
      <c r="AE121" s="46">
        <v>9.36</v>
      </c>
      <c r="AF121" s="46">
        <v>8.48</v>
      </c>
      <c r="AG121" s="46">
        <v>8.9599999999999991</v>
      </c>
      <c r="AH121" s="46">
        <v>8.8800000000000008</v>
      </c>
      <c r="AI121" s="46">
        <v>8.8000000000000007</v>
      </c>
      <c r="AJ121" s="46">
        <v>314.24000000000007</v>
      </c>
    </row>
    <row r="122" spans="1:36" x14ac:dyDescent="0.25">
      <c r="A122" t="s">
        <v>298</v>
      </c>
      <c r="B122" s="46">
        <v>6.96</v>
      </c>
      <c r="C122" s="46">
        <v>8.9599999999999991</v>
      </c>
      <c r="D122" s="46">
        <v>7.4400000000000013</v>
      </c>
      <c r="E122" s="46">
        <v>7.3599999999999994</v>
      </c>
      <c r="F122" s="46">
        <v>8.64</v>
      </c>
      <c r="G122" s="46">
        <v>7.6000000000000005</v>
      </c>
      <c r="H122" s="46">
        <v>8.4</v>
      </c>
      <c r="I122" s="46">
        <v>7.3599999999999994</v>
      </c>
      <c r="J122" s="46">
        <v>7.2</v>
      </c>
      <c r="K122" s="46">
        <v>7.4400000000000013</v>
      </c>
      <c r="L122" s="46">
        <v>7.68</v>
      </c>
      <c r="M122" s="46">
        <v>7.28</v>
      </c>
      <c r="N122" s="46">
        <v>7.5200000000000005</v>
      </c>
      <c r="O122" s="46">
        <v>7.68</v>
      </c>
      <c r="P122" s="46">
        <v>9.36</v>
      </c>
      <c r="Q122" s="46">
        <v>7.5200000000000005</v>
      </c>
      <c r="R122" s="46">
        <v>8.64</v>
      </c>
      <c r="S122" s="46">
        <v>9.0400000000000009</v>
      </c>
      <c r="T122" s="46">
        <v>7.8400000000000007</v>
      </c>
      <c r="U122" s="46">
        <v>6.96</v>
      </c>
      <c r="V122" s="46">
        <v>8.08</v>
      </c>
      <c r="W122" s="46">
        <v>8.4</v>
      </c>
      <c r="X122" s="46">
        <v>7.5200000000000005</v>
      </c>
      <c r="Y122" s="46">
        <v>8.08</v>
      </c>
      <c r="Z122" s="46">
        <v>8.7200000000000006</v>
      </c>
      <c r="AA122" s="46">
        <v>7.68</v>
      </c>
      <c r="AB122" s="46">
        <v>8.9599999999999991</v>
      </c>
      <c r="AC122" s="46">
        <v>7.76</v>
      </c>
      <c r="AD122" s="46">
        <v>7.3599999999999994</v>
      </c>
      <c r="AE122" s="46">
        <v>8.48</v>
      </c>
      <c r="AF122" s="46">
        <v>7.5200000000000005</v>
      </c>
      <c r="AG122" s="46">
        <v>8.48</v>
      </c>
      <c r="AH122" s="46">
        <v>7.68</v>
      </c>
      <c r="AI122" s="46">
        <v>7.76</v>
      </c>
      <c r="AJ122" s="46">
        <v>269.35999999999996</v>
      </c>
    </row>
    <row r="123" spans="1:36" x14ac:dyDescent="0.25">
      <c r="A123" t="s">
        <v>299</v>
      </c>
      <c r="B123" s="46">
        <v>4.2400000000000011</v>
      </c>
      <c r="C123" s="46">
        <v>5.9200000000000008</v>
      </c>
      <c r="D123" s="46">
        <v>4.88</v>
      </c>
      <c r="E123" s="46">
        <v>4.96</v>
      </c>
      <c r="F123" s="46">
        <v>6.08</v>
      </c>
      <c r="G123" s="46">
        <v>4.6400000000000006</v>
      </c>
      <c r="H123" s="46">
        <v>5.0400000000000009</v>
      </c>
      <c r="I123" s="46">
        <v>4.2400000000000011</v>
      </c>
      <c r="J123" s="46">
        <v>4.5599999999999996</v>
      </c>
      <c r="K123" s="46">
        <v>4.5599999999999996</v>
      </c>
      <c r="L123" s="46">
        <v>4.5599999999999996</v>
      </c>
      <c r="M123" s="46">
        <v>4.88</v>
      </c>
      <c r="N123" s="46">
        <v>5.0400000000000009</v>
      </c>
      <c r="O123" s="46">
        <v>4.8000000000000007</v>
      </c>
      <c r="P123" s="46">
        <v>6.6400000000000006</v>
      </c>
      <c r="Q123" s="46">
        <v>4.4799999999999995</v>
      </c>
      <c r="R123" s="46">
        <v>5.76</v>
      </c>
      <c r="S123" s="46">
        <v>6.16</v>
      </c>
      <c r="T123" s="46">
        <v>4.96</v>
      </c>
      <c r="U123" s="46">
        <v>4.08</v>
      </c>
      <c r="V123" s="46">
        <v>5.120000000000001</v>
      </c>
      <c r="W123" s="46">
        <v>5.3599999999999994</v>
      </c>
      <c r="X123" s="46">
        <v>5.0400000000000009</v>
      </c>
      <c r="Y123" s="46">
        <v>5.120000000000001</v>
      </c>
      <c r="Z123" s="46">
        <v>5.8400000000000007</v>
      </c>
      <c r="AA123" s="46">
        <v>4</v>
      </c>
      <c r="AB123" s="46">
        <v>6.96</v>
      </c>
      <c r="AC123" s="46">
        <v>4.96</v>
      </c>
      <c r="AD123" s="46">
        <v>4.5599999999999996</v>
      </c>
      <c r="AE123" s="46">
        <v>5.28</v>
      </c>
      <c r="AF123" s="46">
        <v>4.6400000000000006</v>
      </c>
      <c r="AG123" s="46">
        <v>5.8400000000000007</v>
      </c>
      <c r="AH123" s="46">
        <v>4.8000000000000007</v>
      </c>
      <c r="AI123" s="46">
        <v>4.6400000000000006</v>
      </c>
      <c r="AJ123" s="46">
        <v>172.6400000000001</v>
      </c>
    </row>
    <row r="124" spans="1:36" x14ac:dyDescent="0.25">
      <c r="A124" t="s">
        <v>300</v>
      </c>
      <c r="B124" s="46">
        <v>3.3599999999999994</v>
      </c>
      <c r="C124" s="46">
        <v>4.88</v>
      </c>
      <c r="D124" s="46">
        <v>4.96</v>
      </c>
      <c r="E124" s="46">
        <v>4.5599999999999996</v>
      </c>
      <c r="F124" s="46">
        <v>4.88</v>
      </c>
      <c r="G124" s="46">
        <v>4.2400000000000011</v>
      </c>
      <c r="H124" s="46">
        <v>3.5200000000000005</v>
      </c>
      <c r="I124" s="46">
        <v>4.1599999999999993</v>
      </c>
      <c r="J124" s="46">
        <v>4.08</v>
      </c>
      <c r="K124" s="46">
        <v>4.4000000000000004</v>
      </c>
      <c r="L124" s="46">
        <v>3.6</v>
      </c>
      <c r="M124" s="46">
        <v>4.88</v>
      </c>
      <c r="N124" s="46">
        <v>4.6400000000000006</v>
      </c>
      <c r="O124" s="46">
        <v>3.9200000000000004</v>
      </c>
      <c r="P124" s="46">
        <v>5.120000000000001</v>
      </c>
      <c r="Q124" s="46">
        <v>3.5200000000000005</v>
      </c>
      <c r="R124" s="46">
        <v>4.08</v>
      </c>
      <c r="S124" s="46">
        <v>4.4799999999999995</v>
      </c>
      <c r="T124" s="46">
        <v>4.5599999999999996</v>
      </c>
      <c r="U124" s="46">
        <v>3.9200000000000004</v>
      </c>
      <c r="V124" s="46">
        <v>4.4000000000000004</v>
      </c>
      <c r="W124" s="46">
        <v>3.1200000000000006</v>
      </c>
      <c r="X124" s="46">
        <v>4.8000000000000007</v>
      </c>
      <c r="Y124" s="46">
        <v>4.7200000000000006</v>
      </c>
      <c r="Z124" s="46">
        <v>4.96</v>
      </c>
      <c r="AA124" s="46">
        <v>3.2</v>
      </c>
      <c r="AB124" s="46">
        <v>5.2</v>
      </c>
      <c r="AC124" s="46">
        <v>5.2</v>
      </c>
      <c r="AD124" s="46">
        <v>3.6799999999999997</v>
      </c>
      <c r="AE124" s="46">
        <v>5.3599999999999994</v>
      </c>
      <c r="AF124" s="46">
        <v>4.8000000000000007</v>
      </c>
      <c r="AG124" s="46">
        <v>4.4000000000000004</v>
      </c>
      <c r="AH124" s="46">
        <v>4.96</v>
      </c>
      <c r="AI124" s="46">
        <v>4</v>
      </c>
      <c r="AJ124" s="46">
        <v>148.56000000000006</v>
      </c>
    </row>
    <row r="125" spans="1:36" x14ac:dyDescent="0.25">
      <c r="A125" t="s">
        <v>301</v>
      </c>
      <c r="B125" s="46">
        <v>2.88</v>
      </c>
      <c r="C125" s="46">
        <v>4.32</v>
      </c>
      <c r="D125" s="46">
        <v>3.8400000000000007</v>
      </c>
      <c r="E125" s="46">
        <v>4.4000000000000004</v>
      </c>
      <c r="F125" s="46">
        <v>4.6400000000000006</v>
      </c>
      <c r="G125" s="46">
        <v>3.4400000000000008</v>
      </c>
      <c r="H125" s="46">
        <v>3.76</v>
      </c>
      <c r="I125" s="46">
        <v>3.2</v>
      </c>
      <c r="J125" s="46">
        <v>3.6</v>
      </c>
      <c r="K125" s="46">
        <v>3.5200000000000005</v>
      </c>
      <c r="L125" s="46">
        <v>3.28</v>
      </c>
      <c r="M125" s="46">
        <v>4.1599999999999993</v>
      </c>
      <c r="N125" s="46">
        <v>3.1200000000000006</v>
      </c>
      <c r="O125" s="46">
        <v>4</v>
      </c>
      <c r="P125" s="46">
        <v>4.7200000000000006</v>
      </c>
      <c r="Q125" s="46">
        <v>3.4400000000000008</v>
      </c>
      <c r="R125" s="46">
        <v>3.8400000000000007</v>
      </c>
      <c r="S125" s="46">
        <v>3.76</v>
      </c>
      <c r="T125" s="46">
        <v>3.9200000000000004</v>
      </c>
      <c r="U125" s="46">
        <v>3.1200000000000006</v>
      </c>
      <c r="V125" s="46">
        <v>3.6799999999999997</v>
      </c>
      <c r="W125" s="46">
        <v>3.8400000000000007</v>
      </c>
      <c r="X125" s="46">
        <v>3.76</v>
      </c>
      <c r="Y125" s="46">
        <v>3.9200000000000004</v>
      </c>
      <c r="Z125" s="46">
        <v>4.4000000000000004</v>
      </c>
      <c r="AA125" s="46">
        <v>3.3599999999999994</v>
      </c>
      <c r="AB125" s="46">
        <v>4.7200000000000006</v>
      </c>
      <c r="AC125" s="46">
        <v>4.4000000000000004</v>
      </c>
      <c r="AD125" s="46">
        <v>3.3599999999999994</v>
      </c>
      <c r="AE125" s="46">
        <v>4.5599999999999996</v>
      </c>
      <c r="AF125" s="46">
        <v>3.6799999999999997</v>
      </c>
      <c r="AG125" s="46">
        <v>4.1599999999999993</v>
      </c>
      <c r="AH125" s="46">
        <v>3.9200000000000004</v>
      </c>
      <c r="AI125" s="46">
        <v>4.32</v>
      </c>
      <c r="AJ125" s="46">
        <v>131.04000000000005</v>
      </c>
    </row>
    <row r="126" spans="1:36" x14ac:dyDescent="0.25">
      <c r="A126" t="s">
        <v>302</v>
      </c>
      <c r="B126" s="46">
        <v>0.5599999999999995</v>
      </c>
      <c r="C126" s="46">
        <v>2.5599999999999996</v>
      </c>
      <c r="D126" s="46">
        <v>1.2000000000000002</v>
      </c>
      <c r="E126" s="46">
        <v>1.4400000000000006</v>
      </c>
      <c r="F126" s="46">
        <v>2</v>
      </c>
      <c r="G126" s="46">
        <v>0.88000000000000123</v>
      </c>
      <c r="H126" s="46">
        <v>1.119999999999999</v>
      </c>
      <c r="I126" s="46">
        <v>0.8</v>
      </c>
      <c r="J126" s="46">
        <v>0.8</v>
      </c>
      <c r="K126" s="46">
        <v>0.88000000000000123</v>
      </c>
      <c r="L126" s="46">
        <v>0.5599999999999995</v>
      </c>
      <c r="M126" s="46">
        <v>1.2800000000000011</v>
      </c>
      <c r="N126" s="46">
        <v>2</v>
      </c>
      <c r="O126" s="46">
        <v>0.48000000000000115</v>
      </c>
      <c r="P126" s="46">
        <v>3.0400000000000009</v>
      </c>
      <c r="Q126" s="46">
        <v>0.24000000000000057</v>
      </c>
      <c r="R126" s="46">
        <v>2.8000000000000003</v>
      </c>
      <c r="S126" s="46">
        <v>2.0799999999999996</v>
      </c>
      <c r="T126" s="46">
        <v>1.3599999999999994</v>
      </c>
      <c r="U126" s="46">
        <v>0.4</v>
      </c>
      <c r="V126" s="46">
        <v>1.2000000000000002</v>
      </c>
      <c r="W126" s="46">
        <v>1.4400000000000006</v>
      </c>
      <c r="X126" s="46">
        <v>1.5199999999999989</v>
      </c>
      <c r="Y126" s="46">
        <v>1.6</v>
      </c>
      <c r="Z126" s="46">
        <v>2.0799999999999996</v>
      </c>
      <c r="AA126" s="46">
        <v>0.24000000000000057</v>
      </c>
      <c r="AB126" s="46">
        <v>2.8000000000000003</v>
      </c>
      <c r="AC126" s="46">
        <v>2.7200000000000006</v>
      </c>
      <c r="AD126" s="46">
        <v>0.48000000000000115</v>
      </c>
      <c r="AE126" s="46">
        <v>1.9200000000000004</v>
      </c>
      <c r="AF126" s="46">
        <v>1.7599999999999996</v>
      </c>
      <c r="AG126" s="46">
        <v>1.6</v>
      </c>
      <c r="AH126" s="46">
        <v>1.9200000000000004</v>
      </c>
      <c r="AI126" s="46">
        <v>1.4400000000000006</v>
      </c>
      <c r="AJ126" s="46">
        <v>49.2</v>
      </c>
    </row>
    <row r="127" spans="1:36" x14ac:dyDescent="0.25">
      <c r="A127" t="s">
        <v>303</v>
      </c>
      <c r="B127" s="46">
        <v>0</v>
      </c>
      <c r="C127" s="46">
        <v>0.95999999999999952</v>
      </c>
      <c r="D127" s="46">
        <v>0</v>
      </c>
      <c r="E127" s="46">
        <v>0</v>
      </c>
      <c r="F127" s="46">
        <v>2.1599999999999997</v>
      </c>
      <c r="G127" s="46">
        <v>0</v>
      </c>
      <c r="H127" s="46">
        <v>0</v>
      </c>
      <c r="I127" s="46">
        <v>0</v>
      </c>
      <c r="J127" s="46">
        <v>0</v>
      </c>
      <c r="K127" s="46">
        <v>0</v>
      </c>
      <c r="L127" s="46">
        <v>0</v>
      </c>
      <c r="M127" s="46">
        <v>0</v>
      </c>
      <c r="N127" s="46">
        <v>2.8000000000000003</v>
      </c>
      <c r="O127" s="46">
        <v>0</v>
      </c>
      <c r="P127" s="46">
        <v>3.28</v>
      </c>
      <c r="Q127" s="46">
        <v>0</v>
      </c>
      <c r="R127" s="46">
        <v>2.48</v>
      </c>
      <c r="S127" s="46">
        <v>1.0400000000000007</v>
      </c>
      <c r="T127" s="46">
        <v>0</v>
      </c>
      <c r="U127" s="46">
        <v>0</v>
      </c>
      <c r="V127" s="46">
        <v>0</v>
      </c>
      <c r="W127" s="46">
        <v>0.48000000000000115</v>
      </c>
      <c r="X127" s="46">
        <v>8.000000000000114E-2</v>
      </c>
      <c r="Y127" s="46">
        <v>0</v>
      </c>
      <c r="Z127" s="46">
        <v>1.3599999999999994</v>
      </c>
      <c r="AA127" s="46">
        <v>0</v>
      </c>
      <c r="AB127" s="46">
        <v>3.1200000000000006</v>
      </c>
      <c r="AC127" s="46">
        <v>1.4400000000000006</v>
      </c>
      <c r="AD127" s="46">
        <v>0</v>
      </c>
      <c r="AE127" s="46">
        <v>0.88000000000000123</v>
      </c>
      <c r="AF127" s="46">
        <v>0.5599999999999995</v>
      </c>
      <c r="AG127" s="46">
        <v>1.7599999999999996</v>
      </c>
      <c r="AH127" s="46">
        <v>1.0400000000000007</v>
      </c>
      <c r="AI127" s="46">
        <v>0</v>
      </c>
      <c r="AJ127" s="46">
        <v>23.44</v>
      </c>
    </row>
    <row r="128" spans="1:36" x14ac:dyDescent="0.25">
      <c r="A128" t="s">
        <v>304</v>
      </c>
      <c r="B128" s="46">
        <v>0</v>
      </c>
      <c r="C128" s="46">
        <v>0.4</v>
      </c>
      <c r="D128" s="46">
        <v>0.4</v>
      </c>
      <c r="E128" s="46">
        <v>0</v>
      </c>
      <c r="F128" s="46">
        <v>2.0799999999999996</v>
      </c>
      <c r="G128" s="46">
        <v>0</v>
      </c>
      <c r="H128" s="46">
        <v>0</v>
      </c>
      <c r="I128" s="46">
        <v>0</v>
      </c>
      <c r="J128" s="46">
        <v>0.5599999999999995</v>
      </c>
      <c r="K128" s="46">
        <v>0.64000000000000057</v>
      </c>
      <c r="L128" s="46">
        <v>0</v>
      </c>
      <c r="M128" s="46">
        <v>0.3199999999999989</v>
      </c>
      <c r="N128" s="46">
        <v>1.7599999999999996</v>
      </c>
      <c r="O128" s="46">
        <v>0</v>
      </c>
      <c r="P128" s="46">
        <v>2.6400000000000006</v>
      </c>
      <c r="Q128" s="46">
        <v>0</v>
      </c>
      <c r="R128" s="46">
        <v>1.3599999999999994</v>
      </c>
      <c r="S128" s="46">
        <v>0.15999999999999945</v>
      </c>
      <c r="T128" s="46">
        <v>0</v>
      </c>
      <c r="U128" s="46">
        <v>2.0799999999999996</v>
      </c>
      <c r="V128" s="46">
        <v>0</v>
      </c>
      <c r="W128" s="46">
        <v>0</v>
      </c>
      <c r="X128" s="46">
        <v>1.2800000000000011</v>
      </c>
      <c r="Y128" s="46">
        <v>0.71999999999999886</v>
      </c>
      <c r="Z128" s="46">
        <v>0</v>
      </c>
      <c r="AA128" s="46">
        <v>0</v>
      </c>
      <c r="AB128" s="46">
        <v>1.7599999999999996</v>
      </c>
      <c r="AC128" s="46">
        <v>3.6</v>
      </c>
      <c r="AD128" s="46">
        <v>0</v>
      </c>
      <c r="AE128" s="46">
        <v>1.119999999999999</v>
      </c>
      <c r="AF128" s="46">
        <v>2.6400000000000006</v>
      </c>
      <c r="AG128" s="46">
        <v>1.119999999999999</v>
      </c>
      <c r="AH128" s="46">
        <v>2.3200000000000003</v>
      </c>
      <c r="AI128" s="46">
        <v>1.9200000000000004</v>
      </c>
      <c r="AJ128" s="46">
        <v>28.879999999999995</v>
      </c>
    </row>
    <row r="129" spans="1:36" x14ac:dyDescent="0.25">
      <c r="A129" t="s">
        <v>305</v>
      </c>
      <c r="B129" s="46">
        <v>5.2</v>
      </c>
      <c r="C129" s="46">
        <v>5.28</v>
      </c>
      <c r="D129" s="46">
        <v>5.28</v>
      </c>
      <c r="E129" s="46">
        <v>5.4400000000000013</v>
      </c>
      <c r="F129" s="46">
        <v>5.4400000000000013</v>
      </c>
      <c r="G129" s="46">
        <v>5.4400000000000013</v>
      </c>
      <c r="H129" s="46">
        <v>4.7200000000000006</v>
      </c>
      <c r="I129" s="46">
        <v>5.4400000000000013</v>
      </c>
      <c r="J129" s="46">
        <v>5.2</v>
      </c>
      <c r="K129" s="46">
        <v>5.68</v>
      </c>
      <c r="L129" s="46">
        <v>4.8000000000000007</v>
      </c>
      <c r="M129" s="46">
        <v>5.3599999999999994</v>
      </c>
      <c r="N129" s="46">
        <v>5.4400000000000013</v>
      </c>
      <c r="O129" s="46">
        <v>5.0400000000000009</v>
      </c>
      <c r="P129" s="46">
        <v>4.6400000000000006</v>
      </c>
      <c r="Q129" s="46">
        <v>4.96</v>
      </c>
      <c r="R129" s="46">
        <v>4.32</v>
      </c>
      <c r="S129" s="46">
        <v>4.8000000000000007</v>
      </c>
      <c r="T129" s="46">
        <v>4.96</v>
      </c>
      <c r="U129" s="46">
        <v>5.2</v>
      </c>
      <c r="V129" s="46">
        <v>4.5599999999999996</v>
      </c>
      <c r="W129" s="46">
        <v>4.4000000000000004</v>
      </c>
      <c r="X129" s="46">
        <v>5.5200000000000005</v>
      </c>
      <c r="Y129" s="46">
        <v>5.3599999999999994</v>
      </c>
      <c r="Z129" s="46">
        <v>4.8000000000000007</v>
      </c>
      <c r="AA129" s="46">
        <v>4.88</v>
      </c>
      <c r="AB129" s="46">
        <v>5.0400000000000009</v>
      </c>
      <c r="AC129" s="46">
        <v>5.2</v>
      </c>
      <c r="AD129" s="46">
        <v>5.4400000000000013</v>
      </c>
      <c r="AE129" s="46">
        <v>5.8400000000000007</v>
      </c>
      <c r="AF129" s="46">
        <v>5.28</v>
      </c>
      <c r="AG129" s="46">
        <v>5.28</v>
      </c>
      <c r="AH129" s="46">
        <v>5.4400000000000013</v>
      </c>
      <c r="AI129" s="46">
        <v>6.08</v>
      </c>
      <c r="AJ129" s="46">
        <v>175.76</v>
      </c>
    </row>
    <row r="130" spans="1:36" x14ac:dyDescent="0.25">
      <c r="A130" t="s">
        <v>306</v>
      </c>
      <c r="B130" s="46">
        <v>4.96</v>
      </c>
      <c r="C130" s="46">
        <v>4.88</v>
      </c>
      <c r="D130" s="46">
        <v>5.2</v>
      </c>
      <c r="E130" s="46">
        <v>5.4400000000000013</v>
      </c>
      <c r="F130" s="46">
        <v>4.8000000000000007</v>
      </c>
      <c r="G130" s="46">
        <v>5.28</v>
      </c>
      <c r="H130" s="46">
        <v>4.4799999999999995</v>
      </c>
      <c r="I130" s="46">
        <v>5.2</v>
      </c>
      <c r="J130" s="46">
        <v>5.28</v>
      </c>
      <c r="K130" s="46">
        <v>5.4400000000000013</v>
      </c>
      <c r="L130" s="46">
        <v>4.6400000000000006</v>
      </c>
      <c r="M130" s="46">
        <v>5.4400000000000013</v>
      </c>
      <c r="N130" s="46">
        <v>4.8000000000000007</v>
      </c>
      <c r="O130" s="46">
        <v>4.8000000000000007</v>
      </c>
      <c r="P130" s="46">
        <v>4.2400000000000011</v>
      </c>
      <c r="Q130" s="46">
        <v>4.6400000000000006</v>
      </c>
      <c r="R130" s="46">
        <v>3.9200000000000004</v>
      </c>
      <c r="S130" s="46">
        <v>4.6400000000000006</v>
      </c>
      <c r="T130" s="46">
        <v>4.88</v>
      </c>
      <c r="U130" s="46">
        <v>5.2</v>
      </c>
      <c r="V130" s="46">
        <v>4.2400000000000011</v>
      </c>
      <c r="W130" s="46">
        <v>4.6400000000000006</v>
      </c>
      <c r="X130" s="46">
        <v>5.2</v>
      </c>
      <c r="Y130" s="46">
        <v>5.0400000000000009</v>
      </c>
      <c r="Z130" s="46">
        <v>4.4000000000000004</v>
      </c>
      <c r="AA130" s="46">
        <v>4.6400000000000006</v>
      </c>
      <c r="AB130" s="46">
        <v>4.08</v>
      </c>
      <c r="AC130" s="46">
        <v>4.96</v>
      </c>
      <c r="AD130" s="46">
        <v>5.2</v>
      </c>
      <c r="AE130" s="46">
        <v>5.4400000000000013</v>
      </c>
      <c r="AF130" s="46">
        <v>5.5200000000000005</v>
      </c>
      <c r="AG130" s="46">
        <v>4.5599999999999996</v>
      </c>
      <c r="AH130" s="46">
        <v>5.6000000000000005</v>
      </c>
      <c r="AI130" s="46">
        <v>6.16</v>
      </c>
      <c r="AJ130" s="46">
        <v>167.84</v>
      </c>
    </row>
    <row r="131" spans="1:36" x14ac:dyDescent="0.25">
      <c r="A131" t="s">
        <v>307</v>
      </c>
      <c r="B131" s="46">
        <v>4.08</v>
      </c>
      <c r="C131" s="46">
        <v>4.8000000000000007</v>
      </c>
      <c r="D131" s="46">
        <v>4.08</v>
      </c>
      <c r="E131" s="46">
        <v>4.6400000000000006</v>
      </c>
      <c r="F131" s="46">
        <v>5.0400000000000009</v>
      </c>
      <c r="G131" s="46">
        <v>5.2</v>
      </c>
      <c r="H131" s="46">
        <v>5.5200000000000005</v>
      </c>
      <c r="I131" s="46">
        <v>3.5200000000000005</v>
      </c>
      <c r="J131" s="46">
        <v>4</v>
      </c>
      <c r="K131" s="46">
        <v>3.6799999999999997</v>
      </c>
      <c r="L131" s="46">
        <v>4.8000000000000007</v>
      </c>
      <c r="M131" s="46">
        <v>4.1599999999999993</v>
      </c>
      <c r="N131" s="46">
        <v>4.08</v>
      </c>
      <c r="O131" s="46">
        <v>5.5200000000000005</v>
      </c>
      <c r="P131" s="46">
        <v>5.5200000000000005</v>
      </c>
      <c r="Q131" s="46">
        <v>5.0400000000000009</v>
      </c>
      <c r="R131" s="46">
        <v>5.120000000000001</v>
      </c>
      <c r="S131" s="46">
        <v>5.3599999999999994</v>
      </c>
      <c r="T131" s="46">
        <v>4.5599999999999996</v>
      </c>
      <c r="U131" s="46">
        <v>4.08</v>
      </c>
      <c r="V131" s="46">
        <v>4.8000000000000007</v>
      </c>
      <c r="W131" s="46">
        <v>5.5200000000000005</v>
      </c>
      <c r="X131" s="46">
        <v>4</v>
      </c>
      <c r="Y131" s="46">
        <v>4.32</v>
      </c>
      <c r="Z131" s="46">
        <v>5.120000000000001</v>
      </c>
      <c r="AA131" s="46">
        <v>5.2</v>
      </c>
      <c r="AB131" s="46">
        <v>5.28</v>
      </c>
      <c r="AC131" s="46">
        <v>3.76</v>
      </c>
      <c r="AD131" s="46">
        <v>4</v>
      </c>
      <c r="AE131" s="46">
        <v>4.4799999999999995</v>
      </c>
      <c r="AF131" s="46">
        <v>4.08</v>
      </c>
      <c r="AG131" s="46">
        <v>5.28</v>
      </c>
      <c r="AH131" s="46">
        <v>3.8400000000000007</v>
      </c>
      <c r="AI131" s="46">
        <v>3.9200000000000004</v>
      </c>
      <c r="AJ131" s="46">
        <v>156.4</v>
      </c>
    </row>
    <row r="132" spans="1:36" x14ac:dyDescent="0.25">
      <c r="A132" t="s">
        <v>308</v>
      </c>
      <c r="B132" s="46">
        <v>2.9599999999999995</v>
      </c>
      <c r="C132" s="46">
        <v>4.08</v>
      </c>
      <c r="D132" s="46">
        <v>2.48</v>
      </c>
      <c r="E132" s="46">
        <v>3.0400000000000009</v>
      </c>
      <c r="F132" s="46">
        <v>3.28</v>
      </c>
      <c r="G132" s="46">
        <v>3.28</v>
      </c>
      <c r="H132" s="46">
        <v>4.8000000000000007</v>
      </c>
      <c r="I132" s="46">
        <v>2.8000000000000003</v>
      </c>
      <c r="J132" s="46">
        <v>3.2</v>
      </c>
      <c r="K132" s="46">
        <v>2.88</v>
      </c>
      <c r="L132" s="46">
        <v>3.5200000000000005</v>
      </c>
      <c r="M132" s="46">
        <v>3.0400000000000009</v>
      </c>
      <c r="N132" s="46">
        <v>2.3200000000000003</v>
      </c>
      <c r="O132" s="46">
        <v>4.1599999999999993</v>
      </c>
      <c r="P132" s="46">
        <v>4.6400000000000006</v>
      </c>
      <c r="Q132" s="46">
        <v>3.6</v>
      </c>
      <c r="R132" s="46">
        <v>4.1599999999999993</v>
      </c>
      <c r="S132" s="46">
        <v>5.120000000000001</v>
      </c>
      <c r="T132" s="46">
        <v>3.6</v>
      </c>
      <c r="U132" s="46">
        <v>3.5200000000000005</v>
      </c>
      <c r="V132" s="46">
        <v>3.9200000000000004</v>
      </c>
      <c r="W132" s="46">
        <v>4.8000000000000007</v>
      </c>
      <c r="X132" s="46">
        <v>2.4000000000000004</v>
      </c>
      <c r="Y132" s="46">
        <v>2.7200000000000006</v>
      </c>
      <c r="Z132" s="46">
        <v>4.08</v>
      </c>
      <c r="AA132" s="46">
        <v>3.6</v>
      </c>
      <c r="AB132" s="46">
        <v>3.9200000000000004</v>
      </c>
      <c r="AC132" s="46">
        <v>3.1200000000000006</v>
      </c>
      <c r="AD132" s="46">
        <v>3.28</v>
      </c>
      <c r="AE132" s="46">
        <v>2.2400000000000007</v>
      </c>
      <c r="AF132" s="46">
        <v>2.9599999999999995</v>
      </c>
      <c r="AG132" s="46">
        <v>3.1200000000000006</v>
      </c>
      <c r="AH132" s="46">
        <v>3.1200000000000006</v>
      </c>
      <c r="AI132" s="46">
        <v>3.0400000000000009</v>
      </c>
      <c r="AJ132" s="46">
        <v>116.8</v>
      </c>
    </row>
    <row r="133" spans="1:36" x14ac:dyDescent="0.25">
      <c r="A133" t="s">
        <v>309</v>
      </c>
      <c r="B133" s="46">
        <v>2.1599999999999997</v>
      </c>
      <c r="C133" s="46">
        <v>4.1599999999999993</v>
      </c>
      <c r="D133" s="46">
        <v>2.9599999999999995</v>
      </c>
      <c r="E133" s="46">
        <v>2.5599999999999996</v>
      </c>
      <c r="F133" s="46">
        <v>4.2400000000000011</v>
      </c>
      <c r="G133" s="46">
        <v>2.88</v>
      </c>
      <c r="H133" s="46">
        <v>4.5599999999999996</v>
      </c>
      <c r="I133" s="46">
        <v>2.1599999999999997</v>
      </c>
      <c r="J133" s="46">
        <v>2.2400000000000007</v>
      </c>
      <c r="K133" s="46">
        <v>2.48</v>
      </c>
      <c r="L133" s="46">
        <v>3.4400000000000008</v>
      </c>
      <c r="M133" s="46">
        <v>2.8000000000000003</v>
      </c>
      <c r="N133" s="46">
        <v>3.5200000000000005</v>
      </c>
      <c r="O133" s="46">
        <v>3.76</v>
      </c>
      <c r="P133" s="46">
        <v>5.6000000000000005</v>
      </c>
      <c r="Q133" s="46">
        <v>3.0400000000000009</v>
      </c>
      <c r="R133" s="46">
        <v>4.5599999999999996</v>
      </c>
      <c r="S133" s="46">
        <v>5.2</v>
      </c>
      <c r="T133" s="46">
        <v>3.76</v>
      </c>
      <c r="U133" s="46">
        <v>2.7200000000000006</v>
      </c>
      <c r="V133" s="46">
        <v>3.8400000000000007</v>
      </c>
      <c r="W133" s="46">
        <v>4.32</v>
      </c>
      <c r="X133" s="46">
        <v>2.8000000000000003</v>
      </c>
      <c r="Y133" s="46">
        <v>3.1200000000000006</v>
      </c>
      <c r="Z133" s="46">
        <v>4.5599999999999996</v>
      </c>
      <c r="AA133" s="46">
        <v>3.2</v>
      </c>
      <c r="AB133" s="46">
        <v>5.120000000000001</v>
      </c>
      <c r="AC133" s="46">
        <v>3.1200000000000006</v>
      </c>
      <c r="AD133" s="46">
        <v>2.4000000000000004</v>
      </c>
      <c r="AE133" s="46">
        <v>3.3599999999999994</v>
      </c>
      <c r="AF133" s="46">
        <v>2.7200000000000006</v>
      </c>
      <c r="AG133" s="46">
        <v>4.1599999999999993</v>
      </c>
      <c r="AH133" s="46">
        <v>3.28</v>
      </c>
      <c r="AI133" s="46">
        <v>2.6400000000000006</v>
      </c>
      <c r="AJ133" s="46">
        <v>117.44000000000003</v>
      </c>
    </row>
    <row r="134" spans="1:36" x14ac:dyDescent="0.25">
      <c r="A134" t="s">
        <v>310</v>
      </c>
      <c r="B134" s="46">
        <v>4.2400000000000011</v>
      </c>
      <c r="C134" s="46">
        <v>5.0400000000000009</v>
      </c>
      <c r="D134" s="46">
        <v>4.5599999999999996</v>
      </c>
      <c r="E134" s="46">
        <v>4.1599999999999993</v>
      </c>
      <c r="F134" s="46">
        <v>5.0400000000000009</v>
      </c>
      <c r="G134" s="46">
        <v>5.2</v>
      </c>
      <c r="H134" s="46">
        <v>4.6400000000000006</v>
      </c>
      <c r="I134" s="46">
        <v>5.120000000000001</v>
      </c>
      <c r="J134" s="46">
        <v>4.5599999999999996</v>
      </c>
      <c r="K134" s="46">
        <v>4.96</v>
      </c>
      <c r="L134" s="46">
        <v>3.6799999999999997</v>
      </c>
      <c r="M134" s="46">
        <v>4.7200000000000006</v>
      </c>
      <c r="N134" s="46">
        <v>4.96</v>
      </c>
      <c r="O134" s="46">
        <v>4.2400000000000011</v>
      </c>
      <c r="P134" s="46">
        <v>5.28</v>
      </c>
      <c r="Q134" s="46">
        <v>3.76</v>
      </c>
      <c r="R134" s="46">
        <v>4.1599999999999993</v>
      </c>
      <c r="S134" s="46">
        <v>5.120000000000001</v>
      </c>
      <c r="T134" s="46">
        <v>4.32</v>
      </c>
      <c r="U134" s="46">
        <v>4.88</v>
      </c>
      <c r="V134" s="46">
        <v>4.5599999999999996</v>
      </c>
      <c r="W134" s="46">
        <v>4.32</v>
      </c>
      <c r="X134" s="46">
        <v>5.120000000000001</v>
      </c>
      <c r="Y134" s="46">
        <v>4.5599999999999996</v>
      </c>
      <c r="Z134" s="46">
        <v>4.8000000000000007</v>
      </c>
      <c r="AA134" s="46">
        <v>3.8400000000000007</v>
      </c>
      <c r="AB134" s="46">
        <v>4.7200000000000006</v>
      </c>
      <c r="AC134" s="46">
        <v>5.120000000000001</v>
      </c>
      <c r="AD134" s="46">
        <v>4.5599999999999996</v>
      </c>
      <c r="AE134" s="46">
        <v>5.3599999999999994</v>
      </c>
      <c r="AF134" s="46">
        <v>4.8000000000000007</v>
      </c>
      <c r="AG134" s="46">
        <v>5.8400000000000007</v>
      </c>
      <c r="AH134" s="46">
        <v>5.28</v>
      </c>
      <c r="AI134" s="46">
        <v>4.88</v>
      </c>
      <c r="AJ134" s="46">
        <v>160.40000000000003</v>
      </c>
    </row>
    <row r="135" spans="1:36" x14ac:dyDescent="0.25">
      <c r="A135" t="s">
        <v>311</v>
      </c>
      <c r="B135" s="46">
        <v>3.1200000000000006</v>
      </c>
      <c r="C135" s="46">
        <v>4.96</v>
      </c>
      <c r="D135" s="46">
        <v>3.8400000000000007</v>
      </c>
      <c r="E135" s="46">
        <v>3.8400000000000007</v>
      </c>
      <c r="F135" s="46">
        <v>5.3599999999999994</v>
      </c>
      <c r="G135" s="46">
        <v>4.1599999999999993</v>
      </c>
      <c r="H135" s="46">
        <v>4.88</v>
      </c>
      <c r="I135" s="46">
        <v>3.2</v>
      </c>
      <c r="J135" s="46">
        <v>3.2</v>
      </c>
      <c r="K135" s="46">
        <v>3.6</v>
      </c>
      <c r="L135" s="46">
        <v>4</v>
      </c>
      <c r="M135" s="46">
        <v>3.4400000000000008</v>
      </c>
      <c r="N135" s="46">
        <v>4.8000000000000007</v>
      </c>
      <c r="O135" s="46">
        <v>4.5599999999999996</v>
      </c>
      <c r="P135" s="46">
        <v>5.28</v>
      </c>
      <c r="Q135" s="46">
        <v>3.5200000000000005</v>
      </c>
      <c r="R135" s="46">
        <v>4.1599999999999993</v>
      </c>
      <c r="S135" s="46">
        <v>4.8000000000000007</v>
      </c>
      <c r="T135" s="46">
        <v>4</v>
      </c>
      <c r="U135" s="46">
        <v>3.6799999999999997</v>
      </c>
      <c r="V135" s="46">
        <v>4.7200000000000006</v>
      </c>
      <c r="W135" s="46">
        <v>4.2400000000000011</v>
      </c>
      <c r="X135" s="46">
        <v>3.9200000000000004</v>
      </c>
      <c r="Y135" s="46">
        <v>4.08</v>
      </c>
      <c r="Z135" s="46">
        <v>5.28</v>
      </c>
      <c r="AA135" s="46">
        <v>3.9200000000000004</v>
      </c>
      <c r="AB135" s="46">
        <v>5.0400000000000009</v>
      </c>
      <c r="AC135" s="46">
        <v>3.76</v>
      </c>
      <c r="AD135" s="46">
        <v>2.9599999999999995</v>
      </c>
      <c r="AE135" s="46">
        <v>5.0400000000000009</v>
      </c>
      <c r="AF135" s="46">
        <v>3.8400000000000007</v>
      </c>
      <c r="AG135" s="46">
        <v>6.08</v>
      </c>
      <c r="AH135" s="46">
        <v>4.4000000000000004</v>
      </c>
      <c r="AI135" s="46">
        <v>4.32</v>
      </c>
      <c r="AJ135" s="46">
        <v>144.00000000000003</v>
      </c>
    </row>
    <row r="136" spans="1:36" x14ac:dyDescent="0.25">
      <c r="A136" t="s">
        <v>312</v>
      </c>
      <c r="B136" s="46">
        <v>1.6</v>
      </c>
      <c r="C136" s="46">
        <v>3.6799999999999997</v>
      </c>
      <c r="D136" s="46">
        <v>2.1599999999999997</v>
      </c>
      <c r="E136" s="46">
        <v>2.3200000000000003</v>
      </c>
      <c r="F136" s="46">
        <v>4.32</v>
      </c>
      <c r="G136" s="46">
        <v>2.3200000000000003</v>
      </c>
      <c r="H136" s="46">
        <v>4.32</v>
      </c>
      <c r="I136" s="46">
        <v>1.6799999999999997</v>
      </c>
      <c r="J136" s="46">
        <v>1.3599999999999994</v>
      </c>
      <c r="K136" s="46">
        <v>1.7599999999999996</v>
      </c>
      <c r="L136" s="46">
        <v>2.4000000000000004</v>
      </c>
      <c r="M136" s="46">
        <v>1.7599999999999996</v>
      </c>
      <c r="N136" s="46">
        <v>3.5200000000000005</v>
      </c>
      <c r="O136" s="46">
        <v>2.9599999999999995</v>
      </c>
      <c r="P136" s="46">
        <v>5.28</v>
      </c>
      <c r="Q136" s="46">
        <v>2.0799999999999996</v>
      </c>
      <c r="R136" s="46">
        <v>4.7200000000000006</v>
      </c>
      <c r="S136" s="46">
        <v>4.88</v>
      </c>
      <c r="T136" s="46">
        <v>2.88</v>
      </c>
      <c r="U136" s="46">
        <v>1.7599999999999996</v>
      </c>
      <c r="V136" s="46">
        <v>3.1200000000000006</v>
      </c>
      <c r="W136" s="46">
        <v>4.2400000000000011</v>
      </c>
      <c r="X136" s="46">
        <v>1.9200000000000004</v>
      </c>
      <c r="Y136" s="46">
        <v>2.1599999999999997</v>
      </c>
      <c r="Z136" s="46">
        <v>4.2400000000000011</v>
      </c>
      <c r="AA136" s="46">
        <v>2.2400000000000007</v>
      </c>
      <c r="AB136" s="46">
        <v>5.28</v>
      </c>
      <c r="AC136" s="46">
        <v>2.0799999999999996</v>
      </c>
      <c r="AD136" s="46">
        <v>1.6799999999999997</v>
      </c>
      <c r="AE136" s="46">
        <v>2.7200000000000006</v>
      </c>
      <c r="AF136" s="46">
        <v>1.7599999999999996</v>
      </c>
      <c r="AG136" s="46">
        <v>3.76</v>
      </c>
      <c r="AH136" s="46">
        <v>2.48</v>
      </c>
      <c r="AI136" s="46">
        <v>2.0799999999999996</v>
      </c>
      <c r="AJ136" s="46">
        <v>97.519999999999982</v>
      </c>
    </row>
    <row r="137" spans="1:36" x14ac:dyDescent="0.25">
      <c r="A137" t="s">
        <v>313</v>
      </c>
      <c r="B137" s="46">
        <v>0.15999999999999945</v>
      </c>
      <c r="C137" s="46">
        <v>1.9200000000000004</v>
      </c>
      <c r="D137" s="46">
        <v>0.48000000000000115</v>
      </c>
      <c r="E137" s="46">
        <v>0.95999999999999952</v>
      </c>
      <c r="F137" s="46">
        <v>2.6400000000000006</v>
      </c>
      <c r="G137" s="46">
        <v>1.2800000000000011</v>
      </c>
      <c r="H137" s="46">
        <v>2.2400000000000007</v>
      </c>
      <c r="I137" s="46">
        <v>0</v>
      </c>
      <c r="J137" s="46">
        <v>0</v>
      </c>
      <c r="K137" s="46">
        <v>0</v>
      </c>
      <c r="L137" s="46">
        <v>1.7599999999999996</v>
      </c>
      <c r="M137" s="46">
        <v>0.64000000000000057</v>
      </c>
      <c r="N137" s="46">
        <v>0.5599999999999995</v>
      </c>
      <c r="O137" s="46">
        <v>1.8400000000000007</v>
      </c>
      <c r="P137" s="46">
        <v>3.9200000000000004</v>
      </c>
      <c r="Q137" s="46">
        <v>1.6</v>
      </c>
      <c r="R137" s="46">
        <v>3.4400000000000008</v>
      </c>
      <c r="S137" s="46">
        <v>2.88</v>
      </c>
      <c r="T137" s="46">
        <v>2.0799999999999996</v>
      </c>
      <c r="U137" s="46">
        <v>0.3199999999999989</v>
      </c>
      <c r="V137" s="46">
        <v>1.2800000000000011</v>
      </c>
      <c r="W137" s="46">
        <v>2.5599999999999996</v>
      </c>
      <c r="X137" s="46">
        <v>0.95999999999999952</v>
      </c>
      <c r="Y137" s="46">
        <v>1.4400000000000006</v>
      </c>
      <c r="Z137" s="46">
        <v>2</v>
      </c>
      <c r="AA137" s="46">
        <v>1.7599999999999996</v>
      </c>
      <c r="AB137" s="46">
        <v>3.1200000000000006</v>
      </c>
      <c r="AC137" s="46">
        <v>8.000000000000114E-2</v>
      </c>
      <c r="AD137" s="46">
        <v>0.5599999999999995</v>
      </c>
      <c r="AE137" s="46">
        <v>0.71999999999999886</v>
      </c>
      <c r="AF137" s="46">
        <v>0</v>
      </c>
      <c r="AG137" s="46">
        <v>1.6</v>
      </c>
      <c r="AH137" s="46">
        <v>0.48000000000000115</v>
      </c>
      <c r="AI137" s="46">
        <v>0.4</v>
      </c>
      <c r="AJ137" s="46">
        <v>45.680000000000007</v>
      </c>
    </row>
    <row r="138" spans="1:36" x14ac:dyDescent="0.25">
      <c r="A138" t="s">
        <v>314</v>
      </c>
      <c r="B138" s="46">
        <v>0</v>
      </c>
      <c r="C138" s="46">
        <v>0</v>
      </c>
      <c r="D138" s="46">
        <v>0</v>
      </c>
      <c r="E138" s="46">
        <v>0</v>
      </c>
      <c r="F138" s="46">
        <v>0</v>
      </c>
      <c r="G138" s="46">
        <v>0</v>
      </c>
      <c r="H138" s="46">
        <v>0.4</v>
      </c>
      <c r="I138" s="46">
        <v>0</v>
      </c>
      <c r="J138" s="46">
        <v>0</v>
      </c>
      <c r="K138" s="46">
        <v>0</v>
      </c>
      <c r="L138" s="46">
        <v>0</v>
      </c>
      <c r="M138" s="46">
        <v>0</v>
      </c>
      <c r="N138" s="46">
        <v>0</v>
      </c>
      <c r="O138" s="46">
        <v>8.000000000000114E-2</v>
      </c>
      <c r="P138" s="46">
        <v>1.0400000000000007</v>
      </c>
      <c r="Q138" s="46">
        <v>0</v>
      </c>
      <c r="R138" s="46">
        <v>0.5599999999999995</v>
      </c>
      <c r="S138" s="46">
        <v>0</v>
      </c>
      <c r="T138" s="46">
        <v>0</v>
      </c>
      <c r="U138" s="46">
        <v>0</v>
      </c>
      <c r="V138" s="46">
        <v>0</v>
      </c>
      <c r="W138" s="46">
        <v>1.5199999999999989</v>
      </c>
      <c r="X138" s="46">
        <v>0</v>
      </c>
      <c r="Y138" s="46">
        <v>0</v>
      </c>
      <c r="Z138" s="46">
        <v>0</v>
      </c>
      <c r="AA138" s="46">
        <v>0</v>
      </c>
      <c r="AB138" s="46">
        <v>0.48000000000000115</v>
      </c>
      <c r="AC138" s="46">
        <v>0</v>
      </c>
      <c r="AD138" s="46">
        <v>0</v>
      </c>
      <c r="AE138" s="46">
        <v>0</v>
      </c>
      <c r="AF138" s="46">
        <v>0</v>
      </c>
      <c r="AG138" s="46">
        <v>0</v>
      </c>
      <c r="AH138" s="46">
        <v>0</v>
      </c>
      <c r="AI138" s="46">
        <v>0</v>
      </c>
      <c r="AJ138" s="46">
        <v>4.0800000000000018</v>
      </c>
    </row>
    <row r="139" spans="1:36" x14ac:dyDescent="0.25">
      <c r="A139" t="s">
        <v>315</v>
      </c>
      <c r="B139" s="46">
        <v>0</v>
      </c>
      <c r="C139" s="46">
        <v>0</v>
      </c>
      <c r="D139" s="46">
        <v>0</v>
      </c>
      <c r="E139" s="46">
        <v>0</v>
      </c>
      <c r="F139" s="46">
        <v>0</v>
      </c>
      <c r="G139" s="46">
        <v>0</v>
      </c>
      <c r="H139" s="46">
        <v>0</v>
      </c>
      <c r="I139" s="46">
        <v>0</v>
      </c>
      <c r="J139" s="46">
        <v>0</v>
      </c>
      <c r="K139" s="46">
        <v>0</v>
      </c>
      <c r="L139" s="46">
        <v>0</v>
      </c>
      <c r="M139" s="46">
        <v>0</v>
      </c>
      <c r="N139" s="46">
        <v>0</v>
      </c>
      <c r="O139" s="46">
        <v>0</v>
      </c>
      <c r="P139" s="46">
        <v>0.8</v>
      </c>
      <c r="Q139" s="46">
        <v>0</v>
      </c>
      <c r="R139" s="46">
        <v>0</v>
      </c>
      <c r="S139" s="46">
        <v>0</v>
      </c>
      <c r="T139" s="46">
        <v>0</v>
      </c>
      <c r="U139" s="46">
        <v>0</v>
      </c>
      <c r="V139" s="46">
        <v>0</v>
      </c>
      <c r="W139" s="46">
        <v>0</v>
      </c>
      <c r="X139" s="46">
        <v>0</v>
      </c>
      <c r="Y139" s="46">
        <v>0</v>
      </c>
      <c r="Z139" s="46">
        <v>0</v>
      </c>
      <c r="AA139" s="46">
        <v>0</v>
      </c>
      <c r="AB139" s="46">
        <v>0.4</v>
      </c>
      <c r="AC139" s="46">
        <v>0.24000000000000057</v>
      </c>
      <c r="AD139" s="46">
        <v>0</v>
      </c>
      <c r="AE139" s="46">
        <v>0</v>
      </c>
      <c r="AF139" s="46">
        <v>0</v>
      </c>
      <c r="AG139" s="46">
        <v>0</v>
      </c>
      <c r="AH139" s="46">
        <v>0</v>
      </c>
      <c r="AI139" s="46">
        <v>0</v>
      </c>
      <c r="AJ139" s="46">
        <v>1.4400000000000008</v>
      </c>
    </row>
    <row r="140" spans="1:36" x14ac:dyDescent="0.25">
      <c r="A140" t="s">
        <v>316</v>
      </c>
      <c r="B140" s="46">
        <v>0</v>
      </c>
      <c r="C140" s="46">
        <v>0</v>
      </c>
      <c r="D140" s="46">
        <v>0</v>
      </c>
      <c r="E140" s="46">
        <v>0</v>
      </c>
      <c r="F140" s="46">
        <v>0</v>
      </c>
      <c r="G140" s="46">
        <v>0</v>
      </c>
      <c r="H140" s="46">
        <v>0</v>
      </c>
      <c r="I140" s="46">
        <v>0</v>
      </c>
      <c r="J140" s="46">
        <v>0</v>
      </c>
      <c r="K140" s="46">
        <v>0</v>
      </c>
      <c r="L140" s="46">
        <v>0</v>
      </c>
      <c r="M140" s="46">
        <v>0</v>
      </c>
      <c r="N140" s="46">
        <v>0</v>
      </c>
      <c r="O140" s="46">
        <v>0</v>
      </c>
      <c r="P140" s="46">
        <v>0</v>
      </c>
      <c r="Q140" s="46">
        <v>0</v>
      </c>
      <c r="R140" s="46">
        <v>0</v>
      </c>
      <c r="S140" s="46">
        <v>0</v>
      </c>
      <c r="T140" s="46">
        <v>0</v>
      </c>
      <c r="U140" s="46">
        <v>0</v>
      </c>
      <c r="V140" s="46">
        <v>0</v>
      </c>
      <c r="W140" s="46">
        <v>0</v>
      </c>
      <c r="X140" s="46">
        <v>0</v>
      </c>
      <c r="Y140" s="46">
        <v>0</v>
      </c>
      <c r="Z140" s="46">
        <v>0</v>
      </c>
      <c r="AA140" s="46">
        <v>0</v>
      </c>
      <c r="AB140" s="46">
        <v>0</v>
      </c>
      <c r="AC140" s="46">
        <v>0.8</v>
      </c>
      <c r="AD140" s="46">
        <v>0</v>
      </c>
      <c r="AE140" s="46">
        <v>0</v>
      </c>
      <c r="AF140" s="46">
        <v>0</v>
      </c>
      <c r="AG140" s="46">
        <v>0</v>
      </c>
      <c r="AH140" s="46">
        <v>0</v>
      </c>
      <c r="AI140" s="46">
        <v>0</v>
      </c>
      <c r="AJ140" s="46">
        <v>0.8</v>
      </c>
    </row>
    <row r="141" spans="1:36" x14ac:dyDescent="0.25">
      <c r="A141" t="s">
        <v>317</v>
      </c>
      <c r="B141" s="46">
        <v>1.3599999999999994</v>
      </c>
      <c r="C141" s="46">
        <v>1.5199999999999989</v>
      </c>
      <c r="D141" s="46">
        <v>1.2800000000000011</v>
      </c>
      <c r="E141" s="46">
        <v>1.2800000000000011</v>
      </c>
      <c r="F141" s="46">
        <v>1.7599999999999996</v>
      </c>
      <c r="G141" s="46">
        <v>0.8</v>
      </c>
      <c r="H141" s="46">
        <v>0</v>
      </c>
      <c r="I141" s="46">
        <v>1.7599999999999996</v>
      </c>
      <c r="J141" s="46">
        <v>2.0799999999999996</v>
      </c>
      <c r="K141" s="46">
        <v>1.7599999999999996</v>
      </c>
      <c r="L141" s="46">
        <v>0</v>
      </c>
      <c r="M141" s="46">
        <v>1.2800000000000011</v>
      </c>
      <c r="N141" s="46">
        <v>2.1599999999999997</v>
      </c>
      <c r="O141" s="46">
        <v>0</v>
      </c>
      <c r="P141" s="46">
        <v>0.15999999999999945</v>
      </c>
      <c r="Q141" s="46">
        <v>0</v>
      </c>
      <c r="R141" s="46">
        <v>0</v>
      </c>
      <c r="S141" s="46">
        <v>0</v>
      </c>
      <c r="T141" s="46">
        <v>0.3199999999999989</v>
      </c>
      <c r="U141" s="46">
        <v>2.5599999999999996</v>
      </c>
      <c r="V141" s="46">
        <v>0</v>
      </c>
      <c r="W141" s="46">
        <v>0</v>
      </c>
      <c r="X141" s="46">
        <v>1.5199999999999989</v>
      </c>
      <c r="Y141" s="46">
        <v>1.3599999999999994</v>
      </c>
      <c r="Z141" s="46">
        <v>8.000000000000114E-2</v>
      </c>
      <c r="AA141" s="46">
        <v>0</v>
      </c>
      <c r="AB141" s="46">
        <v>1.119999999999999</v>
      </c>
      <c r="AC141" s="46">
        <v>2.2400000000000007</v>
      </c>
      <c r="AD141" s="46">
        <v>1.4400000000000006</v>
      </c>
      <c r="AE141" s="46">
        <v>1.9200000000000004</v>
      </c>
      <c r="AF141" s="46">
        <v>1.9200000000000004</v>
      </c>
      <c r="AG141" s="46">
        <v>3.6</v>
      </c>
      <c r="AH141" s="46">
        <v>2.0799999999999996</v>
      </c>
      <c r="AI141" s="46">
        <v>2.1599999999999997</v>
      </c>
      <c r="AJ141" s="46">
        <v>39.519999999999996</v>
      </c>
    </row>
    <row r="142" spans="1:36" x14ac:dyDescent="0.25">
      <c r="A142" t="s">
        <v>318</v>
      </c>
      <c r="B142" s="46">
        <v>1.3599999999999994</v>
      </c>
      <c r="C142" s="46">
        <v>1.3599999999999994</v>
      </c>
      <c r="D142" s="46">
        <v>1.4400000000000006</v>
      </c>
      <c r="E142" s="46">
        <v>1.119999999999999</v>
      </c>
      <c r="F142" s="46">
        <v>1.0400000000000007</v>
      </c>
      <c r="G142" s="46">
        <v>1.6799999999999997</v>
      </c>
      <c r="H142" s="46">
        <v>0.48000000000000115</v>
      </c>
      <c r="I142" s="46">
        <v>1.119999999999999</v>
      </c>
      <c r="J142" s="46">
        <v>1.2800000000000011</v>
      </c>
      <c r="K142" s="46">
        <v>1.5199999999999989</v>
      </c>
      <c r="L142" s="46">
        <v>1.0400000000000007</v>
      </c>
      <c r="M142" s="46">
        <v>1.2800000000000011</v>
      </c>
      <c r="N142" s="46">
        <v>2.88</v>
      </c>
      <c r="O142" s="46">
        <v>1.119999999999999</v>
      </c>
      <c r="P142" s="46">
        <v>0.4</v>
      </c>
      <c r="Q142" s="46">
        <v>1.4400000000000006</v>
      </c>
      <c r="R142" s="46">
        <v>0</v>
      </c>
      <c r="S142" s="46">
        <v>0.71999999999999886</v>
      </c>
      <c r="T142" s="46">
        <v>1.0400000000000007</v>
      </c>
      <c r="U142" s="46">
        <v>1.9200000000000004</v>
      </c>
      <c r="V142" s="46">
        <v>0.48000000000000115</v>
      </c>
      <c r="W142" s="46">
        <v>0</v>
      </c>
      <c r="X142" s="46">
        <v>2</v>
      </c>
      <c r="Y142" s="46">
        <v>1.6</v>
      </c>
      <c r="Z142" s="46">
        <v>0.5599999999999995</v>
      </c>
      <c r="AA142" s="46">
        <v>1.2000000000000002</v>
      </c>
      <c r="AB142" s="46">
        <v>0.64000000000000057</v>
      </c>
      <c r="AC142" s="46">
        <v>2.88</v>
      </c>
      <c r="AD142" s="46">
        <v>1.0400000000000007</v>
      </c>
      <c r="AE142" s="46">
        <v>2.1599999999999997</v>
      </c>
      <c r="AF142" s="46">
        <v>2.6400000000000006</v>
      </c>
      <c r="AG142" s="46">
        <v>2.5599999999999996</v>
      </c>
      <c r="AH142" s="46">
        <v>2.7200000000000006</v>
      </c>
      <c r="AI142" s="46">
        <v>2.5599999999999996</v>
      </c>
      <c r="AJ142" s="46">
        <v>47.28</v>
      </c>
    </row>
    <row r="143" spans="1:36" x14ac:dyDescent="0.25">
      <c r="A143" t="s">
        <v>319</v>
      </c>
      <c r="B143" s="46">
        <v>1.5199999999999989</v>
      </c>
      <c r="C143" s="46">
        <v>2.2400000000000007</v>
      </c>
      <c r="D143" s="46">
        <v>2.7200000000000006</v>
      </c>
      <c r="E143" s="46">
        <v>2.0799999999999996</v>
      </c>
      <c r="F143" s="46">
        <v>2.48</v>
      </c>
      <c r="G143" s="46">
        <v>1.6</v>
      </c>
      <c r="H143" s="46">
        <v>0.15999999999999945</v>
      </c>
      <c r="I143" s="46">
        <v>2.4000000000000004</v>
      </c>
      <c r="J143" s="46">
        <v>1.9200000000000004</v>
      </c>
      <c r="K143" s="46">
        <v>2.6400000000000006</v>
      </c>
      <c r="L143" s="46">
        <v>0.48000000000000115</v>
      </c>
      <c r="M143" s="46">
        <v>2.48</v>
      </c>
      <c r="N143" s="46">
        <v>3.5200000000000005</v>
      </c>
      <c r="O143" s="46">
        <v>0.15999999999999945</v>
      </c>
      <c r="P143" s="46">
        <v>1.2800000000000011</v>
      </c>
      <c r="Q143" s="46">
        <v>0.88000000000000123</v>
      </c>
      <c r="R143" s="46">
        <v>0</v>
      </c>
      <c r="S143" s="46">
        <v>0.64000000000000057</v>
      </c>
      <c r="T143" s="46">
        <v>0.5599999999999995</v>
      </c>
      <c r="U143" s="46">
        <v>2.7200000000000006</v>
      </c>
      <c r="V143" s="46">
        <v>0.15999999999999945</v>
      </c>
      <c r="W143" s="46">
        <v>0</v>
      </c>
      <c r="X143" s="46">
        <v>2.88</v>
      </c>
      <c r="Y143" s="46">
        <v>2.5599999999999996</v>
      </c>
      <c r="Z143" s="46">
        <v>0.3199999999999989</v>
      </c>
      <c r="AA143" s="46">
        <v>0.8</v>
      </c>
      <c r="AB143" s="46">
        <v>2</v>
      </c>
      <c r="AC143" s="46">
        <v>2.9599999999999995</v>
      </c>
      <c r="AD143" s="46">
        <v>1.7599999999999996</v>
      </c>
      <c r="AE143" s="46">
        <v>3.4400000000000008</v>
      </c>
      <c r="AF143" s="46">
        <v>2.8000000000000003</v>
      </c>
      <c r="AG143" s="46">
        <v>3.6799999999999997</v>
      </c>
      <c r="AH143" s="46">
        <v>3.3599999999999994</v>
      </c>
      <c r="AI143" s="46">
        <v>3.0400000000000009</v>
      </c>
      <c r="AJ143" s="46">
        <v>62.239999999999995</v>
      </c>
    </row>
    <row r="144" spans="1:36" x14ac:dyDescent="0.25">
      <c r="A144" t="s">
        <v>320</v>
      </c>
      <c r="B144" s="46">
        <v>0.71999999999999886</v>
      </c>
      <c r="C144" s="46">
        <v>0.24000000000000057</v>
      </c>
      <c r="D144" s="46">
        <v>1.2000000000000002</v>
      </c>
      <c r="E144" s="46">
        <v>0.8</v>
      </c>
      <c r="F144" s="46">
        <v>0</v>
      </c>
      <c r="G144" s="46">
        <v>1.4400000000000006</v>
      </c>
      <c r="H144" s="46">
        <v>0</v>
      </c>
      <c r="I144" s="46">
        <v>1.7599999999999996</v>
      </c>
      <c r="J144" s="46">
        <v>1.8400000000000007</v>
      </c>
      <c r="K144" s="46">
        <v>2.0799999999999996</v>
      </c>
      <c r="L144" s="46">
        <v>0.8</v>
      </c>
      <c r="M144" s="46">
        <v>1.6</v>
      </c>
      <c r="N144" s="46">
        <v>2.7200000000000006</v>
      </c>
      <c r="O144" s="46">
        <v>0.24000000000000057</v>
      </c>
      <c r="P144" s="46">
        <v>0.8</v>
      </c>
      <c r="Q144" s="46">
        <v>0.5599999999999995</v>
      </c>
      <c r="R144" s="46">
        <v>8.000000000000114E-2</v>
      </c>
      <c r="S144" s="46">
        <v>0.5599999999999995</v>
      </c>
      <c r="T144" s="46">
        <v>0.15999999999999945</v>
      </c>
      <c r="U144" s="46">
        <v>2.7200000000000006</v>
      </c>
      <c r="V144" s="46">
        <v>0</v>
      </c>
      <c r="W144" s="46">
        <v>0.4</v>
      </c>
      <c r="X144" s="46">
        <v>1.2800000000000011</v>
      </c>
      <c r="Y144" s="46">
        <v>8.000000000000114E-2</v>
      </c>
      <c r="Z144" s="46">
        <v>0</v>
      </c>
      <c r="AA144" s="46">
        <v>0.3199999999999989</v>
      </c>
      <c r="AB144" s="46">
        <v>0.15999999999999945</v>
      </c>
      <c r="AC144" s="46">
        <v>3.4400000000000008</v>
      </c>
      <c r="AD144" s="46">
        <v>0.8</v>
      </c>
      <c r="AE144" s="46">
        <v>1.5199999999999989</v>
      </c>
      <c r="AF144" s="46">
        <v>3.2</v>
      </c>
      <c r="AG144" s="46">
        <v>1.5199999999999989</v>
      </c>
      <c r="AH144" s="46">
        <v>3.76</v>
      </c>
      <c r="AI144" s="46">
        <v>2.8000000000000003</v>
      </c>
      <c r="AJ144" s="46">
        <v>39.599999999999994</v>
      </c>
    </row>
    <row r="145" spans="1:36" x14ac:dyDescent="0.25">
      <c r="A145" t="s">
        <v>321</v>
      </c>
      <c r="B145" s="46">
        <v>2.6400000000000006</v>
      </c>
      <c r="C145" s="46">
        <v>1.119999999999999</v>
      </c>
      <c r="D145" s="46">
        <v>1.119999999999999</v>
      </c>
      <c r="E145" s="46">
        <v>0.24000000000000057</v>
      </c>
      <c r="F145" s="46">
        <v>0.88000000000000123</v>
      </c>
      <c r="G145" s="46">
        <v>2.0799999999999996</v>
      </c>
      <c r="H145" s="46">
        <v>0.95999999999999952</v>
      </c>
      <c r="I145" s="46">
        <v>2.5599999999999996</v>
      </c>
      <c r="J145" s="46">
        <v>2.8000000000000003</v>
      </c>
      <c r="K145" s="46">
        <v>2.4000000000000004</v>
      </c>
      <c r="L145" s="46">
        <v>0.3199999999999989</v>
      </c>
      <c r="M145" s="46">
        <v>2.0799999999999996</v>
      </c>
      <c r="N145" s="46">
        <v>2</v>
      </c>
      <c r="O145" s="46">
        <v>0.71999999999999886</v>
      </c>
      <c r="P145" s="46">
        <v>1.8400000000000007</v>
      </c>
      <c r="Q145" s="46">
        <v>1.6799999999999997</v>
      </c>
      <c r="R145" s="46">
        <v>0.8</v>
      </c>
      <c r="S145" s="46">
        <v>1.3599999999999994</v>
      </c>
      <c r="T145" s="46">
        <v>0.24000000000000057</v>
      </c>
      <c r="U145" s="46">
        <v>3.3599999999999994</v>
      </c>
      <c r="V145" s="46">
        <v>0.48000000000000115</v>
      </c>
      <c r="W145" s="46">
        <v>1.2000000000000002</v>
      </c>
      <c r="X145" s="46">
        <v>1.0400000000000007</v>
      </c>
      <c r="Y145" s="46">
        <v>0.3199999999999989</v>
      </c>
      <c r="Z145" s="46">
        <v>0</v>
      </c>
      <c r="AA145" s="46">
        <v>2.0799999999999996</v>
      </c>
      <c r="AB145" s="46">
        <v>1.5199999999999989</v>
      </c>
      <c r="AC145" s="46">
        <v>2.5599999999999996</v>
      </c>
      <c r="AD145" s="46">
        <v>2.2400000000000007</v>
      </c>
      <c r="AE145" s="46">
        <v>1.2800000000000011</v>
      </c>
      <c r="AF145" s="46">
        <v>2.0799999999999996</v>
      </c>
      <c r="AG145" s="46">
        <v>2.48</v>
      </c>
      <c r="AH145" s="46">
        <v>2.2400000000000007</v>
      </c>
      <c r="AI145" s="46">
        <v>2.9599999999999995</v>
      </c>
      <c r="AJ145" s="46">
        <v>53.679999999999993</v>
      </c>
    </row>
    <row r="146" spans="1:36" x14ac:dyDescent="0.25">
      <c r="A146" t="s">
        <v>322</v>
      </c>
      <c r="B146" s="46">
        <v>1.4400000000000006</v>
      </c>
      <c r="C146" s="46">
        <v>1.7599999999999996</v>
      </c>
      <c r="D146" s="46">
        <v>2.2400000000000007</v>
      </c>
      <c r="E146" s="46">
        <v>1.8400000000000007</v>
      </c>
      <c r="F146" s="46">
        <v>1.9200000000000004</v>
      </c>
      <c r="G146" s="46">
        <v>2</v>
      </c>
      <c r="H146" s="46">
        <v>2.0799999999999996</v>
      </c>
      <c r="I146" s="46">
        <v>2.0799999999999996</v>
      </c>
      <c r="J146" s="46">
        <v>1.119999999999999</v>
      </c>
      <c r="K146" s="46">
        <v>2.48</v>
      </c>
      <c r="L146" s="46">
        <v>2.0799999999999996</v>
      </c>
      <c r="M146" s="46">
        <v>1.7599999999999996</v>
      </c>
      <c r="N146" s="46">
        <v>3.0400000000000009</v>
      </c>
      <c r="O146" s="46">
        <v>1.2800000000000011</v>
      </c>
      <c r="P146" s="46">
        <v>2.88</v>
      </c>
      <c r="Q146" s="46">
        <v>1.6</v>
      </c>
      <c r="R146" s="46">
        <v>1.3599999999999994</v>
      </c>
      <c r="S146" s="46">
        <v>2.5599999999999996</v>
      </c>
      <c r="T146" s="46">
        <v>1.4400000000000006</v>
      </c>
      <c r="U146" s="46">
        <v>2.1599999999999997</v>
      </c>
      <c r="V146" s="46">
        <v>1.4400000000000006</v>
      </c>
      <c r="W146" s="46">
        <v>1.4400000000000006</v>
      </c>
      <c r="X146" s="46">
        <v>2.48</v>
      </c>
      <c r="Y146" s="46">
        <v>1.8400000000000007</v>
      </c>
      <c r="Z146" s="46">
        <v>1.6</v>
      </c>
      <c r="AA146" s="46">
        <v>2.0799999999999996</v>
      </c>
      <c r="AB146" s="46">
        <v>2.8000000000000003</v>
      </c>
      <c r="AC146" s="46">
        <v>2.88</v>
      </c>
      <c r="AD146" s="46">
        <v>1.6</v>
      </c>
      <c r="AE146" s="46">
        <v>3.2</v>
      </c>
      <c r="AF146" s="46">
        <v>2.4000000000000004</v>
      </c>
      <c r="AG146" s="46">
        <v>2.4000000000000004</v>
      </c>
      <c r="AH146" s="46">
        <v>2.6400000000000006</v>
      </c>
      <c r="AI146" s="46">
        <v>2.9599999999999995</v>
      </c>
      <c r="AJ146" s="46">
        <v>70.879999999999981</v>
      </c>
    </row>
    <row r="147" spans="1:36" x14ac:dyDescent="0.25">
      <c r="A147" t="s">
        <v>323</v>
      </c>
      <c r="B147" s="46">
        <v>0.95999999999999952</v>
      </c>
      <c r="C147" s="46">
        <v>0.64000000000000057</v>
      </c>
      <c r="D147" s="46">
        <v>0.64000000000000057</v>
      </c>
      <c r="E147" s="46">
        <v>0.88000000000000123</v>
      </c>
      <c r="F147" s="46">
        <v>0.24000000000000057</v>
      </c>
      <c r="G147" s="46">
        <v>0.64000000000000057</v>
      </c>
      <c r="H147" s="46">
        <v>0</v>
      </c>
      <c r="I147" s="46">
        <v>0.95999999999999952</v>
      </c>
      <c r="J147" s="46">
        <v>1.5199999999999989</v>
      </c>
      <c r="K147" s="46">
        <v>1.0400000000000007</v>
      </c>
      <c r="L147" s="46">
        <v>0</v>
      </c>
      <c r="M147" s="46">
        <v>0.71999999999999886</v>
      </c>
      <c r="N147" s="46">
        <v>1.3599999999999994</v>
      </c>
      <c r="O147" s="46">
        <v>0</v>
      </c>
      <c r="P147" s="46">
        <v>0.48000000000000115</v>
      </c>
      <c r="Q147" s="46">
        <v>8.000000000000114E-2</v>
      </c>
      <c r="R147" s="46">
        <v>0</v>
      </c>
      <c r="S147" s="46">
        <v>0</v>
      </c>
      <c r="T147" s="46">
        <v>0.4</v>
      </c>
      <c r="U147" s="46">
        <v>2.3200000000000003</v>
      </c>
      <c r="V147" s="46">
        <v>0</v>
      </c>
      <c r="W147" s="46">
        <v>0</v>
      </c>
      <c r="X147" s="46">
        <v>0.95999999999999952</v>
      </c>
      <c r="Y147" s="46">
        <v>0.4</v>
      </c>
      <c r="Z147" s="46">
        <v>0</v>
      </c>
      <c r="AA147" s="46">
        <v>0</v>
      </c>
      <c r="AB147" s="46">
        <v>0.4</v>
      </c>
      <c r="AC147" s="46">
        <v>2.1599999999999997</v>
      </c>
      <c r="AD147" s="46">
        <v>0.88000000000000123</v>
      </c>
      <c r="AE147" s="46">
        <v>1.119999999999999</v>
      </c>
      <c r="AF147" s="46">
        <v>1.6</v>
      </c>
      <c r="AG147" s="46">
        <v>0.4</v>
      </c>
      <c r="AH147" s="46">
        <v>1.6</v>
      </c>
      <c r="AI147" s="46">
        <v>1.6799999999999997</v>
      </c>
      <c r="AJ147" s="46">
        <v>24.080000000000005</v>
      </c>
    </row>
    <row r="148" spans="1:36" x14ac:dyDescent="0.25">
      <c r="A148" t="s">
        <v>324</v>
      </c>
      <c r="B148" s="46">
        <v>1.8400000000000007</v>
      </c>
      <c r="C148" s="46">
        <v>2.4000000000000004</v>
      </c>
      <c r="D148" s="46">
        <v>2.1599999999999997</v>
      </c>
      <c r="E148" s="46">
        <v>1.9200000000000004</v>
      </c>
      <c r="F148" s="46">
        <v>2.48</v>
      </c>
      <c r="G148" s="46">
        <v>2.2400000000000007</v>
      </c>
      <c r="H148" s="46">
        <v>1.2000000000000002</v>
      </c>
      <c r="I148" s="46">
        <v>2.0799999999999996</v>
      </c>
      <c r="J148" s="46">
        <v>2.0799999999999996</v>
      </c>
      <c r="K148" s="46">
        <v>2</v>
      </c>
      <c r="L148" s="46">
        <v>1.7599999999999996</v>
      </c>
      <c r="M148" s="46">
        <v>2.1599999999999997</v>
      </c>
      <c r="N148" s="46">
        <v>2.1599999999999997</v>
      </c>
      <c r="O148" s="46">
        <v>1.4400000000000006</v>
      </c>
      <c r="P148" s="46">
        <v>1.5199999999999989</v>
      </c>
      <c r="Q148" s="46">
        <v>2</v>
      </c>
      <c r="R148" s="46">
        <v>0.95999999999999952</v>
      </c>
      <c r="S148" s="46">
        <v>1.8400000000000007</v>
      </c>
      <c r="T148" s="46">
        <v>1.8400000000000007</v>
      </c>
      <c r="U148" s="46">
        <v>2.48</v>
      </c>
      <c r="V148" s="46">
        <v>1.4400000000000006</v>
      </c>
      <c r="W148" s="46">
        <v>1.2800000000000011</v>
      </c>
      <c r="X148" s="46">
        <v>1.9200000000000004</v>
      </c>
      <c r="Y148" s="46">
        <v>1.9200000000000004</v>
      </c>
      <c r="Z148" s="46">
        <v>1.6799999999999997</v>
      </c>
      <c r="AA148" s="46">
        <v>1.9200000000000004</v>
      </c>
      <c r="AB148" s="46">
        <v>2.1599999999999997</v>
      </c>
      <c r="AC148" s="46">
        <v>2.1599999999999997</v>
      </c>
      <c r="AD148" s="46">
        <v>2.0799999999999996</v>
      </c>
      <c r="AE148" s="46">
        <v>2.1599999999999997</v>
      </c>
      <c r="AF148" s="46">
        <v>2</v>
      </c>
      <c r="AG148" s="46">
        <v>2.3200000000000003</v>
      </c>
      <c r="AH148" s="46">
        <v>2.1599999999999997</v>
      </c>
      <c r="AI148" s="46">
        <v>1.9200000000000004</v>
      </c>
      <c r="AJ148" s="46">
        <v>65.679999999999993</v>
      </c>
    </row>
    <row r="149" spans="1:36" x14ac:dyDescent="0.25">
      <c r="A149" t="s">
        <v>325</v>
      </c>
      <c r="B149" s="46">
        <v>2</v>
      </c>
      <c r="C149" s="46">
        <v>2.48</v>
      </c>
      <c r="D149" s="46">
        <v>2.0799999999999996</v>
      </c>
      <c r="E149" s="46">
        <v>2.1599999999999997</v>
      </c>
      <c r="F149" s="46">
        <v>3.0400000000000009</v>
      </c>
      <c r="G149" s="46">
        <v>2.6400000000000006</v>
      </c>
      <c r="H149" s="46">
        <v>2.5599999999999996</v>
      </c>
      <c r="I149" s="46">
        <v>2.1599999999999997</v>
      </c>
      <c r="J149" s="46">
        <v>1.6799999999999997</v>
      </c>
      <c r="K149" s="46">
        <v>2.8000000000000003</v>
      </c>
      <c r="L149" s="46">
        <v>2.48</v>
      </c>
      <c r="M149" s="46">
        <v>2.4000000000000004</v>
      </c>
      <c r="N149" s="46">
        <v>1.7599999999999996</v>
      </c>
      <c r="O149" s="46">
        <v>2.48</v>
      </c>
      <c r="P149" s="46">
        <v>3.0400000000000009</v>
      </c>
      <c r="Q149" s="46">
        <v>2.2400000000000007</v>
      </c>
      <c r="R149" s="46">
        <v>2</v>
      </c>
      <c r="S149" s="46">
        <v>2.6400000000000006</v>
      </c>
      <c r="T149" s="46">
        <v>2</v>
      </c>
      <c r="U149" s="46">
        <v>1.4400000000000006</v>
      </c>
      <c r="V149" s="46">
        <v>2.2400000000000007</v>
      </c>
      <c r="W149" s="46">
        <v>2.2400000000000007</v>
      </c>
      <c r="X149" s="46">
        <v>1.7599999999999996</v>
      </c>
      <c r="Y149" s="46">
        <v>1.9200000000000004</v>
      </c>
      <c r="Z149" s="46">
        <v>2</v>
      </c>
      <c r="AA149" s="46">
        <v>2.3200000000000003</v>
      </c>
      <c r="AB149" s="46">
        <v>2.88</v>
      </c>
      <c r="AC149" s="46">
        <v>2.4000000000000004</v>
      </c>
      <c r="AD149" s="46">
        <v>2.1599999999999997</v>
      </c>
      <c r="AE149" s="46">
        <v>2.2400000000000007</v>
      </c>
      <c r="AF149" s="46">
        <v>2.1599999999999997</v>
      </c>
      <c r="AG149" s="46">
        <v>2.4000000000000004</v>
      </c>
      <c r="AH149" s="46">
        <v>2.0799999999999996</v>
      </c>
      <c r="AI149" s="46">
        <v>2.48</v>
      </c>
      <c r="AJ149" s="46">
        <v>77.36</v>
      </c>
    </row>
    <row r="150" spans="1:36" x14ac:dyDescent="0.25">
      <c r="A150" t="s">
        <v>326</v>
      </c>
      <c r="B150" s="46">
        <v>2.7200000000000006</v>
      </c>
      <c r="C150" s="46">
        <v>1.8400000000000007</v>
      </c>
      <c r="D150" s="46">
        <v>2.88</v>
      </c>
      <c r="E150" s="46">
        <v>2.8000000000000003</v>
      </c>
      <c r="F150" s="46">
        <v>2.2400000000000007</v>
      </c>
      <c r="G150" s="46">
        <v>3.2</v>
      </c>
      <c r="H150" s="46">
        <v>1.3599999999999994</v>
      </c>
      <c r="I150" s="46">
        <v>3.5200000000000005</v>
      </c>
      <c r="J150" s="46">
        <v>3.1200000000000006</v>
      </c>
      <c r="K150" s="46">
        <v>3.76</v>
      </c>
      <c r="L150" s="46">
        <v>2.48</v>
      </c>
      <c r="M150" s="46">
        <v>3.2</v>
      </c>
      <c r="N150" s="46">
        <v>3.4400000000000008</v>
      </c>
      <c r="O150" s="46">
        <v>1.8400000000000007</v>
      </c>
      <c r="P150" s="46">
        <v>2.1599999999999997</v>
      </c>
      <c r="Q150" s="46">
        <v>3.0400000000000009</v>
      </c>
      <c r="R150" s="46">
        <v>0.88000000000000123</v>
      </c>
      <c r="S150" s="46">
        <v>1.8400000000000007</v>
      </c>
      <c r="T150" s="46">
        <v>2.2400000000000007</v>
      </c>
      <c r="U150" s="46">
        <v>3.6799999999999997</v>
      </c>
      <c r="V150" s="46">
        <v>1.8400000000000007</v>
      </c>
      <c r="W150" s="46">
        <v>1.0400000000000007</v>
      </c>
      <c r="X150" s="46">
        <v>2.8000000000000003</v>
      </c>
      <c r="Y150" s="46">
        <v>2.2400000000000007</v>
      </c>
      <c r="Z150" s="46">
        <v>1.7599999999999996</v>
      </c>
      <c r="AA150" s="46">
        <v>2.7200000000000006</v>
      </c>
      <c r="AB150" s="46">
        <v>2.2400000000000007</v>
      </c>
      <c r="AC150" s="46">
        <v>3.4400000000000008</v>
      </c>
      <c r="AD150" s="46">
        <v>3.1200000000000006</v>
      </c>
      <c r="AE150" s="46">
        <v>3.2</v>
      </c>
      <c r="AF150" s="46">
        <v>3.4400000000000008</v>
      </c>
      <c r="AG150" s="46">
        <v>2.88</v>
      </c>
      <c r="AH150" s="46">
        <v>3.6799999999999997</v>
      </c>
      <c r="AI150" s="46">
        <v>3.8400000000000007</v>
      </c>
      <c r="AJ150" s="46">
        <v>90.480000000000018</v>
      </c>
    </row>
    <row r="151" spans="1:36" x14ac:dyDescent="0.25">
      <c r="A151" t="s">
        <v>327</v>
      </c>
      <c r="B151" s="46">
        <v>2.7200000000000006</v>
      </c>
      <c r="C151" s="46">
        <v>2.3200000000000003</v>
      </c>
      <c r="D151" s="46">
        <v>2.3200000000000003</v>
      </c>
      <c r="E151" s="46">
        <v>2.4000000000000004</v>
      </c>
      <c r="F151" s="46">
        <v>2.0799999999999996</v>
      </c>
      <c r="G151" s="46">
        <v>2.4000000000000004</v>
      </c>
      <c r="H151" s="46">
        <v>1.7599999999999996</v>
      </c>
      <c r="I151" s="46">
        <v>2.4000000000000004</v>
      </c>
      <c r="J151" s="46">
        <v>2.5599999999999996</v>
      </c>
      <c r="K151" s="46">
        <v>2.6400000000000006</v>
      </c>
      <c r="L151" s="46">
        <v>1.7599999999999996</v>
      </c>
      <c r="M151" s="46">
        <v>2.48</v>
      </c>
      <c r="N151" s="46">
        <v>3.28</v>
      </c>
      <c r="O151" s="46">
        <v>1.7599999999999996</v>
      </c>
      <c r="P151" s="46">
        <v>2.1599999999999997</v>
      </c>
      <c r="Q151" s="46">
        <v>2.48</v>
      </c>
      <c r="R151" s="46">
        <v>1.5199999999999989</v>
      </c>
      <c r="S151" s="46">
        <v>2</v>
      </c>
      <c r="T151" s="46">
        <v>1.9200000000000004</v>
      </c>
      <c r="U151" s="46">
        <v>2.8000000000000003</v>
      </c>
      <c r="V151" s="46">
        <v>1.6799999999999997</v>
      </c>
      <c r="W151" s="46">
        <v>1.6</v>
      </c>
      <c r="X151" s="46">
        <v>2.48</v>
      </c>
      <c r="Y151" s="46">
        <v>2.5599999999999996</v>
      </c>
      <c r="Z151" s="46">
        <v>1.8400000000000007</v>
      </c>
      <c r="AA151" s="46">
        <v>2.2400000000000007</v>
      </c>
      <c r="AB151" s="46">
        <v>2.3200000000000003</v>
      </c>
      <c r="AC151" s="46">
        <v>2.88</v>
      </c>
      <c r="AD151" s="46">
        <v>2.7200000000000006</v>
      </c>
      <c r="AE151" s="46">
        <v>2.88</v>
      </c>
      <c r="AF151" s="46">
        <v>2.7200000000000006</v>
      </c>
      <c r="AG151" s="46">
        <v>3.1200000000000006</v>
      </c>
      <c r="AH151" s="46">
        <v>3.0400000000000009</v>
      </c>
      <c r="AI151" s="46">
        <v>2.9599999999999995</v>
      </c>
      <c r="AJ151" s="46">
        <v>80.8</v>
      </c>
    </row>
    <row r="152" spans="1:36" x14ac:dyDescent="0.25">
      <c r="A152" t="s">
        <v>328</v>
      </c>
      <c r="B152" s="46">
        <v>1.6799999999999997</v>
      </c>
      <c r="C152" s="46">
        <v>1.8400000000000007</v>
      </c>
      <c r="D152" s="46">
        <v>1.9200000000000004</v>
      </c>
      <c r="E152" s="46">
        <v>2.48</v>
      </c>
      <c r="F152" s="46">
        <v>1.9200000000000004</v>
      </c>
      <c r="G152" s="46">
        <v>1.5199999999999989</v>
      </c>
      <c r="H152" s="46">
        <v>1.2000000000000002</v>
      </c>
      <c r="I152" s="46">
        <v>1.4400000000000006</v>
      </c>
      <c r="J152" s="46">
        <v>1.3599999999999994</v>
      </c>
      <c r="K152" s="46">
        <v>1.9200000000000004</v>
      </c>
      <c r="L152" s="46">
        <v>1.119999999999999</v>
      </c>
      <c r="M152" s="46">
        <v>1.9200000000000004</v>
      </c>
      <c r="N152" s="46">
        <v>2</v>
      </c>
      <c r="O152" s="46">
        <v>1.119999999999999</v>
      </c>
      <c r="P152" s="46">
        <v>1.3599999999999994</v>
      </c>
      <c r="Q152" s="46">
        <v>1.3599999999999994</v>
      </c>
      <c r="R152" s="46">
        <v>0.95999999999999952</v>
      </c>
      <c r="S152" s="46">
        <v>1.2800000000000011</v>
      </c>
      <c r="T152" s="46">
        <v>1.8400000000000007</v>
      </c>
      <c r="U152" s="46">
        <v>1.0400000000000007</v>
      </c>
      <c r="V152" s="46">
        <v>1.2800000000000011</v>
      </c>
      <c r="W152" s="46">
        <v>0.48000000000000115</v>
      </c>
      <c r="X152" s="46">
        <v>1.7599999999999996</v>
      </c>
      <c r="Y152" s="46">
        <v>1.6799999999999997</v>
      </c>
      <c r="Z152" s="46">
        <v>1.5199999999999989</v>
      </c>
      <c r="AA152" s="46">
        <v>1.2800000000000011</v>
      </c>
      <c r="AB152" s="46">
        <v>1.5199999999999989</v>
      </c>
      <c r="AC152" s="46">
        <v>1.9200000000000004</v>
      </c>
      <c r="AD152" s="46">
        <v>1.7599999999999996</v>
      </c>
      <c r="AE152" s="46">
        <v>2.4000000000000004</v>
      </c>
      <c r="AF152" s="46">
        <v>2.0799999999999996</v>
      </c>
      <c r="AG152" s="46">
        <v>1.6799999999999997</v>
      </c>
      <c r="AH152" s="46">
        <v>2.3200000000000003</v>
      </c>
      <c r="AI152" s="46">
        <v>2.48</v>
      </c>
      <c r="AJ152" s="46">
        <v>55.439999999999991</v>
      </c>
    </row>
    <row r="153" spans="1:36" x14ac:dyDescent="0.25">
      <c r="A153" t="s">
        <v>329</v>
      </c>
      <c r="B153" s="46">
        <v>2.48</v>
      </c>
      <c r="C153" s="46">
        <v>2.8000000000000003</v>
      </c>
      <c r="D153" s="46">
        <v>3.0400000000000009</v>
      </c>
      <c r="E153" s="46">
        <v>3.0400000000000009</v>
      </c>
      <c r="F153" s="46">
        <v>3.1200000000000006</v>
      </c>
      <c r="G153" s="46">
        <v>2.8000000000000003</v>
      </c>
      <c r="H153" s="46">
        <v>2.48</v>
      </c>
      <c r="I153" s="46">
        <v>3.1200000000000006</v>
      </c>
      <c r="J153" s="46">
        <v>2.5599999999999996</v>
      </c>
      <c r="K153" s="46">
        <v>3.0400000000000009</v>
      </c>
      <c r="L153" s="46">
        <v>2.3200000000000003</v>
      </c>
      <c r="M153" s="46">
        <v>3.0400000000000009</v>
      </c>
      <c r="N153" s="46">
        <v>2.48</v>
      </c>
      <c r="O153" s="46">
        <v>2.3200000000000003</v>
      </c>
      <c r="P153" s="46">
        <v>2.8000000000000003</v>
      </c>
      <c r="Q153" s="46">
        <v>2.2400000000000007</v>
      </c>
      <c r="R153" s="46">
        <v>2</v>
      </c>
      <c r="S153" s="46">
        <v>2.5599999999999996</v>
      </c>
      <c r="T153" s="46">
        <v>2.6400000000000006</v>
      </c>
      <c r="U153" s="46">
        <v>3.2</v>
      </c>
      <c r="V153" s="46">
        <v>2.48</v>
      </c>
      <c r="W153" s="46">
        <v>2.0799999999999996</v>
      </c>
      <c r="X153" s="46">
        <v>2.4000000000000004</v>
      </c>
      <c r="Y153" s="46">
        <v>2.5599999999999996</v>
      </c>
      <c r="Z153" s="46">
        <v>2.2400000000000007</v>
      </c>
      <c r="AA153" s="46">
        <v>2.0799999999999996</v>
      </c>
      <c r="AB153" s="46">
        <v>2.88</v>
      </c>
      <c r="AC153" s="46">
        <v>3.28</v>
      </c>
      <c r="AD153" s="46">
        <v>2.7200000000000006</v>
      </c>
      <c r="AE153" s="46">
        <v>3.0400000000000009</v>
      </c>
      <c r="AF153" s="46">
        <v>3.1200000000000006</v>
      </c>
      <c r="AG153" s="46">
        <v>2.7200000000000006</v>
      </c>
      <c r="AH153" s="46">
        <v>3.28</v>
      </c>
      <c r="AI153" s="46">
        <v>3.2</v>
      </c>
      <c r="AJ153" s="46">
        <v>92.160000000000011</v>
      </c>
    </row>
    <row r="154" spans="1:36" x14ac:dyDescent="0.25">
      <c r="A154" t="s">
        <v>330</v>
      </c>
      <c r="B154" s="46">
        <v>3.0400000000000009</v>
      </c>
      <c r="C154" s="46">
        <v>2.8000000000000003</v>
      </c>
      <c r="D154" s="46">
        <v>3.2</v>
      </c>
      <c r="E154" s="46">
        <v>3.1200000000000006</v>
      </c>
      <c r="F154" s="46">
        <v>2.8000000000000003</v>
      </c>
      <c r="G154" s="46">
        <v>3.2</v>
      </c>
      <c r="H154" s="46">
        <v>2.5599999999999996</v>
      </c>
      <c r="I154" s="46">
        <v>3.1200000000000006</v>
      </c>
      <c r="J154" s="46">
        <v>3.0400000000000009</v>
      </c>
      <c r="K154" s="46">
        <v>3.2</v>
      </c>
      <c r="L154" s="46">
        <v>2.88</v>
      </c>
      <c r="M154" s="46">
        <v>3.2</v>
      </c>
      <c r="N154" s="46">
        <v>2.6400000000000006</v>
      </c>
      <c r="O154" s="46">
        <v>2.8000000000000003</v>
      </c>
      <c r="P154" s="46">
        <v>2.4000000000000004</v>
      </c>
      <c r="Q154" s="46">
        <v>2.9599999999999995</v>
      </c>
      <c r="R154" s="46">
        <v>2.6400000000000006</v>
      </c>
      <c r="S154" s="46">
        <v>2.88</v>
      </c>
      <c r="T154" s="46">
        <v>2.88</v>
      </c>
      <c r="U154" s="46">
        <v>3.5200000000000005</v>
      </c>
      <c r="V154" s="46">
        <v>2.5599999999999996</v>
      </c>
      <c r="W154" s="46">
        <v>2.6400000000000006</v>
      </c>
      <c r="X154" s="46">
        <v>2.6400000000000006</v>
      </c>
      <c r="Y154" s="46">
        <v>2.7200000000000006</v>
      </c>
      <c r="Z154" s="46">
        <v>2.5599999999999996</v>
      </c>
      <c r="AA154" s="46">
        <v>2.88</v>
      </c>
      <c r="AB154" s="46">
        <v>2.5599999999999996</v>
      </c>
      <c r="AC154" s="46">
        <v>2.88</v>
      </c>
      <c r="AD154" s="46">
        <v>3.2</v>
      </c>
      <c r="AE154" s="46">
        <v>2.88</v>
      </c>
      <c r="AF154" s="46">
        <v>2.9599999999999995</v>
      </c>
      <c r="AG154" s="46">
        <v>2.6400000000000006</v>
      </c>
      <c r="AH154" s="46">
        <v>3.0400000000000009</v>
      </c>
      <c r="AI154" s="46">
        <v>3.0400000000000009</v>
      </c>
      <c r="AJ154" s="46">
        <v>98.080000000000013</v>
      </c>
    </row>
    <row r="155" spans="1:36" x14ac:dyDescent="0.25">
      <c r="A155" t="s">
        <v>331</v>
      </c>
      <c r="B155" s="46">
        <v>2.3200000000000003</v>
      </c>
      <c r="C155" s="46">
        <v>2.8000000000000003</v>
      </c>
      <c r="D155" s="46">
        <v>2.48</v>
      </c>
      <c r="E155" s="46">
        <v>2.8000000000000003</v>
      </c>
      <c r="F155" s="46">
        <v>2.6400000000000006</v>
      </c>
      <c r="G155" s="46">
        <v>2.9599999999999995</v>
      </c>
      <c r="H155" s="46">
        <v>2.88</v>
      </c>
      <c r="I155" s="46">
        <v>2.0799999999999996</v>
      </c>
      <c r="J155" s="46">
        <v>2.0799999999999996</v>
      </c>
      <c r="K155" s="46">
        <v>2.2400000000000007</v>
      </c>
      <c r="L155" s="46">
        <v>2.88</v>
      </c>
      <c r="M155" s="46">
        <v>2.4000000000000004</v>
      </c>
      <c r="N155" s="46">
        <v>2.2400000000000007</v>
      </c>
      <c r="O155" s="46">
        <v>2.9599999999999995</v>
      </c>
      <c r="P155" s="46">
        <v>2.7200000000000006</v>
      </c>
      <c r="Q155" s="46">
        <v>2.48</v>
      </c>
      <c r="R155" s="46">
        <v>2.4000000000000004</v>
      </c>
      <c r="S155" s="46">
        <v>2.6400000000000006</v>
      </c>
      <c r="T155" s="46">
        <v>2.4000000000000004</v>
      </c>
      <c r="U155" s="46">
        <v>1.8400000000000007</v>
      </c>
      <c r="V155" s="46">
        <v>2.5599999999999996</v>
      </c>
      <c r="W155" s="46">
        <v>2.88</v>
      </c>
      <c r="X155" s="46">
        <v>2.3200000000000003</v>
      </c>
      <c r="Y155" s="46">
        <v>2.3200000000000003</v>
      </c>
      <c r="Z155" s="46">
        <v>2.4000000000000004</v>
      </c>
      <c r="AA155" s="46">
        <v>2.9599999999999995</v>
      </c>
      <c r="AB155" s="46">
        <v>2.48</v>
      </c>
      <c r="AC155" s="46">
        <v>2</v>
      </c>
      <c r="AD155" s="46">
        <v>2.2400000000000007</v>
      </c>
      <c r="AE155" s="46">
        <v>2.48</v>
      </c>
      <c r="AF155" s="46">
        <v>1.9200000000000004</v>
      </c>
      <c r="AG155" s="46">
        <v>2.4000000000000004</v>
      </c>
      <c r="AH155" s="46">
        <v>2.2400000000000007</v>
      </c>
      <c r="AI155" s="46">
        <v>2.2400000000000007</v>
      </c>
      <c r="AJ155" s="46">
        <v>83.68</v>
      </c>
    </row>
    <row r="156" spans="1:36" x14ac:dyDescent="0.25">
      <c r="A156" t="s">
        <v>332</v>
      </c>
      <c r="B156" s="46">
        <v>3.28</v>
      </c>
      <c r="C156" s="46">
        <v>3.0400000000000009</v>
      </c>
      <c r="D156" s="46">
        <v>2.88</v>
      </c>
      <c r="E156" s="46">
        <v>2.8000000000000003</v>
      </c>
      <c r="F156" s="46">
        <v>2.9599999999999995</v>
      </c>
      <c r="G156" s="46">
        <v>3.1200000000000006</v>
      </c>
      <c r="H156" s="46">
        <v>3.1200000000000006</v>
      </c>
      <c r="I156" s="46">
        <v>2.9599999999999995</v>
      </c>
      <c r="J156" s="46">
        <v>2.9599999999999995</v>
      </c>
      <c r="K156" s="46">
        <v>2.7200000000000006</v>
      </c>
      <c r="L156" s="46">
        <v>3.2</v>
      </c>
      <c r="M156" s="46">
        <v>2.6400000000000006</v>
      </c>
      <c r="N156" s="46">
        <v>3.2</v>
      </c>
      <c r="O156" s="46">
        <v>3.2</v>
      </c>
      <c r="P156" s="46">
        <v>2.5599999999999996</v>
      </c>
      <c r="Q156" s="46">
        <v>2.8000000000000003</v>
      </c>
      <c r="R156" s="46">
        <v>2.6400000000000006</v>
      </c>
      <c r="S156" s="46">
        <v>2.6400000000000006</v>
      </c>
      <c r="T156" s="46">
        <v>2.5599999999999996</v>
      </c>
      <c r="U156" s="46">
        <v>2.6400000000000006</v>
      </c>
      <c r="V156" s="46">
        <v>2.4000000000000004</v>
      </c>
      <c r="W156" s="46">
        <v>2.4000000000000004</v>
      </c>
      <c r="X156" s="46">
        <v>3.1200000000000006</v>
      </c>
      <c r="Y156" s="46">
        <v>2.88</v>
      </c>
      <c r="Z156" s="46">
        <v>2.4000000000000004</v>
      </c>
      <c r="AA156" s="46">
        <v>2.5599999999999996</v>
      </c>
      <c r="AB156" s="46">
        <v>2.6400000000000006</v>
      </c>
      <c r="AC156" s="46">
        <v>2.9599999999999995</v>
      </c>
      <c r="AD156" s="46">
        <v>3.1200000000000006</v>
      </c>
      <c r="AE156" s="46">
        <v>3.4400000000000008</v>
      </c>
      <c r="AF156" s="46">
        <v>3.2</v>
      </c>
      <c r="AG156" s="46">
        <v>3.1200000000000006</v>
      </c>
      <c r="AH156" s="46">
        <v>3.3599999999999994</v>
      </c>
      <c r="AI156" s="46">
        <v>3.3599999999999994</v>
      </c>
      <c r="AJ156" s="46">
        <v>98.880000000000024</v>
      </c>
    </row>
    <row r="157" spans="1:36" x14ac:dyDescent="0.25">
      <c r="A157" t="s">
        <v>333</v>
      </c>
      <c r="B157" s="46">
        <v>2.0799999999999996</v>
      </c>
      <c r="C157" s="46">
        <v>2.1599999999999997</v>
      </c>
      <c r="D157" s="46">
        <v>2.0799999999999996</v>
      </c>
      <c r="E157" s="46">
        <v>1.9200000000000004</v>
      </c>
      <c r="F157" s="46">
        <v>2.3200000000000003</v>
      </c>
      <c r="G157" s="46">
        <v>2.4000000000000004</v>
      </c>
      <c r="H157" s="46">
        <v>2.7200000000000006</v>
      </c>
      <c r="I157" s="46">
        <v>1.7599999999999996</v>
      </c>
      <c r="J157" s="46">
        <v>2.0799999999999996</v>
      </c>
      <c r="K157" s="46">
        <v>2.2400000000000007</v>
      </c>
      <c r="L157" s="46">
        <v>2.0799999999999996</v>
      </c>
      <c r="M157" s="46">
        <v>2.1599999999999997</v>
      </c>
      <c r="N157" s="46">
        <v>2.6400000000000006</v>
      </c>
      <c r="O157" s="46">
        <v>2.5599999999999996</v>
      </c>
      <c r="P157" s="46">
        <v>2.2400000000000007</v>
      </c>
      <c r="Q157" s="46">
        <v>2.4000000000000004</v>
      </c>
      <c r="R157" s="46">
        <v>2.2400000000000007</v>
      </c>
      <c r="S157" s="46">
        <v>2.0799999999999996</v>
      </c>
      <c r="T157" s="46">
        <v>2</v>
      </c>
      <c r="U157" s="46">
        <v>2.8000000000000003</v>
      </c>
      <c r="V157" s="46">
        <v>1.9200000000000004</v>
      </c>
      <c r="W157" s="46">
        <v>2.4000000000000004</v>
      </c>
      <c r="X157" s="46">
        <v>2.48</v>
      </c>
      <c r="Y157" s="46">
        <v>1.9200000000000004</v>
      </c>
      <c r="Z157" s="46">
        <v>1.8400000000000007</v>
      </c>
      <c r="AA157" s="46">
        <v>2.6400000000000006</v>
      </c>
      <c r="AB157" s="46">
        <v>2.4000000000000004</v>
      </c>
      <c r="AC157" s="46">
        <v>3.0400000000000009</v>
      </c>
      <c r="AD157" s="46">
        <v>2</v>
      </c>
      <c r="AE157" s="46">
        <v>2.48</v>
      </c>
      <c r="AF157" s="46">
        <v>2.7200000000000006</v>
      </c>
      <c r="AG157" s="46">
        <v>2.4000000000000004</v>
      </c>
      <c r="AH157" s="46">
        <v>2.8000000000000003</v>
      </c>
      <c r="AI157" s="46">
        <v>2.7200000000000006</v>
      </c>
      <c r="AJ157" s="46">
        <v>78.72</v>
      </c>
    </row>
    <row r="158" spans="1:36" x14ac:dyDescent="0.25">
      <c r="A158" t="s">
        <v>334</v>
      </c>
      <c r="B158" s="46">
        <v>1.2000000000000002</v>
      </c>
      <c r="C158" s="46">
        <v>2.8000000000000003</v>
      </c>
      <c r="D158" s="46">
        <v>2.4000000000000004</v>
      </c>
      <c r="E158" s="46">
        <v>2.1599999999999997</v>
      </c>
      <c r="F158" s="46">
        <v>2.9599999999999995</v>
      </c>
      <c r="G158" s="46">
        <v>1.8400000000000007</v>
      </c>
      <c r="H158" s="46">
        <v>1.6</v>
      </c>
      <c r="I158" s="46">
        <v>2</v>
      </c>
      <c r="J158" s="46">
        <v>1.7599999999999996</v>
      </c>
      <c r="K158" s="46">
        <v>2.4000000000000004</v>
      </c>
      <c r="L158" s="46">
        <v>1.3599999999999994</v>
      </c>
      <c r="M158" s="46">
        <v>2.1599999999999997</v>
      </c>
      <c r="N158" s="46">
        <v>3.2</v>
      </c>
      <c r="O158" s="46">
        <v>1.3599999999999994</v>
      </c>
      <c r="P158" s="46">
        <v>2.88</v>
      </c>
      <c r="Q158" s="46">
        <v>1.0400000000000007</v>
      </c>
      <c r="R158" s="46">
        <v>2.1599999999999997</v>
      </c>
      <c r="S158" s="46">
        <v>2.6400000000000006</v>
      </c>
      <c r="T158" s="46">
        <v>1.9200000000000004</v>
      </c>
      <c r="U158" s="46">
        <v>2.5599999999999996</v>
      </c>
      <c r="V158" s="46">
        <v>1.9200000000000004</v>
      </c>
      <c r="W158" s="46">
        <v>0.95999999999999952</v>
      </c>
      <c r="X158" s="46">
        <v>2.88</v>
      </c>
      <c r="Y158" s="46">
        <v>2.6400000000000006</v>
      </c>
      <c r="Z158" s="46">
        <v>2.4000000000000004</v>
      </c>
      <c r="AA158" s="46">
        <v>0.71999999999999886</v>
      </c>
      <c r="AB158" s="46">
        <v>3.0400000000000009</v>
      </c>
      <c r="AC158" s="46">
        <v>3.5200000000000005</v>
      </c>
      <c r="AD158" s="46">
        <v>1.7599999999999996</v>
      </c>
      <c r="AE158" s="46">
        <v>2.9599999999999995</v>
      </c>
      <c r="AF158" s="46">
        <v>3.28</v>
      </c>
      <c r="AG158" s="46">
        <v>3.1200000000000006</v>
      </c>
      <c r="AH158" s="46">
        <v>3.28</v>
      </c>
      <c r="AI158" s="46">
        <v>2.88</v>
      </c>
      <c r="AJ158" s="46">
        <v>77.760000000000005</v>
      </c>
    </row>
    <row r="159" spans="1:36" x14ac:dyDescent="0.25">
      <c r="A159" t="s">
        <v>335</v>
      </c>
      <c r="B159" s="46">
        <v>2.88</v>
      </c>
      <c r="C159" s="46">
        <v>3.76</v>
      </c>
      <c r="D159" s="46">
        <v>3.2</v>
      </c>
      <c r="E159" s="46">
        <v>2.9599999999999995</v>
      </c>
      <c r="F159" s="46">
        <v>3.6799999999999997</v>
      </c>
      <c r="G159" s="46">
        <v>3.0400000000000009</v>
      </c>
      <c r="H159" s="46">
        <v>3.2</v>
      </c>
      <c r="I159" s="46">
        <v>2.48</v>
      </c>
      <c r="J159" s="46">
        <v>2.9599999999999995</v>
      </c>
      <c r="K159" s="46">
        <v>2.88</v>
      </c>
      <c r="L159" s="46">
        <v>3.0400000000000009</v>
      </c>
      <c r="M159" s="46">
        <v>2.9599999999999995</v>
      </c>
      <c r="N159" s="46">
        <v>3.6</v>
      </c>
      <c r="O159" s="46">
        <v>3.0400000000000009</v>
      </c>
      <c r="P159" s="46">
        <v>3.76</v>
      </c>
      <c r="Q159" s="46">
        <v>2.9599999999999995</v>
      </c>
      <c r="R159" s="46">
        <v>3.2</v>
      </c>
      <c r="S159" s="46">
        <v>3.6799999999999997</v>
      </c>
      <c r="T159" s="46">
        <v>3.1200000000000006</v>
      </c>
      <c r="U159" s="46">
        <v>3.3599999999999994</v>
      </c>
      <c r="V159" s="46">
        <v>3.28</v>
      </c>
      <c r="W159" s="46">
        <v>3.1200000000000006</v>
      </c>
      <c r="X159" s="46">
        <v>3.5200000000000005</v>
      </c>
      <c r="Y159" s="46">
        <v>3.4400000000000008</v>
      </c>
      <c r="Z159" s="46">
        <v>3.5200000000000005</v>
      </c>
      <c r="AA159" s="46">
        <v>2.8000000000000003</v>
      </c>
      <c r="AB159" s="46">
        <v>3.6</v>
      </c>
      <c r="AC159" s="46">
        <v>3.76</v>
      </c>
      <c r="AD159" s="46">
        <v>2.7200000000000006</v>
      </c>
      <c r="AE159" s="46">
        <v>3.8400000000000007</v>
      </c>
      <c r="AF159" s="46">
        <v>3.6</v>
      </c>
      <c r="AG159" s="46">
        <v>3.8400000000000007</v>
      </c>
      <c r="AH159" s="46">
        <v>3.6799999999999997</v>
      </c>
      <c r="AI159" s="46">
        <v>3.3599999999999994</v>
      </c>
      <c r="AJ159" s="46">
        <v>111.83999999999999</v>
      </c>
    </row>
    <row r="160" spans="1:36" x14ac:dyDescent="0.25">
      <c r="A160" t="s">
        <v>336</v>
      </c>
      <c r="B160" s="46">
        <v>3.1200000000000006</v>
      </c>
      <c r="C160" s="46">
        <v>3.4400000000000008</v>
      </c>
      <c r="D160" s="46">
        <v>3.28</v>
      </c>
      <c r="E160" s="46">
        <v>2.9599999999999995</v>
      </c>
      <c r="F160" s="46">
        <v>3.28</v>
      </c>
      <c r="G160" s="46">
        <v>2.9599999999999995</v>
      </c>
      <c r="H160" s="46">
        <v>3.1200000000000006</v>
      </c>
      <c r="I160" s="46">
        <v>2.8000000000000003</v>
      </c>
      <c r="J160" s="46">
        <v>3.28</v>
      </c>
      <c r="K160" s="46">
        <v>2.9599999999999995</v>
      </c>
      <c r="L160" s="46">
        <v>2.9599999999999995</v>
      </c>
      <c r="M160" s="46">
        <v>3.2</v>
      </c>
      <c r="N160" s="46">
        <v>2.8000000000000003</v>
      </c>
      <c r="O160" s="46">
        <v>3.0400000000000009</v>
      </c>
      <c r="P160" s="46">
        <v>3.6799999999999997</v>
      </c>
      <c r="Q160" s="46">
        <v>3.4400000000000008</v>
      </c>
      <c r="R160" s="46">
        <v>2.88</v>
      </c>
      <c r="S160" s="46">
        <v>3.28</v>
      </c>
      <c r="T160" s="46">
        <v>2.7200000000000006</v>
      </c>
      <c r="U160" s="46">
        <v>3.8400000000000007</v>
      </c>
      <c r="V160" s="46">
        <v>2.88</v>
      </c>
      <c r="W160" s="46">
        <v>3.1200000000000006</v>
      </c>
      <c r="X160" s="46">
        <v>3.2</v>
      </c>
      <c r="Y160" s="46">
        <v>3.1200000000000006</v>
      </c>
      <c r="Z160" s="46">
        <v>2.9599999999999995</v>
      </c>
      <c r="AA160" s="46">
        <v>3.4400000000000008</v>
      </c>
      <c r="AB160" s="46">
        <v>3.28</v>
      </c>
      <c r="AC160" s="46">
        <v>2.4000000000000004</v>
      </c>
      <c r="AD160" s="46">
        <v>2.88</v>
      </c>
      <c r="AE160" s="46">
        <v>3.3599999999999994</v>
      </c>
      <c r="AF160" s="46">
        <v>3.1200000000000006</v>
      </c>
      <c r="AG160" s="46">
        <v>3.4400000000000008</v>
      </c>
      <c r="AH160" s="46">
        <v>3.28</v>
      </c>
      <c r="AI160" s="46">
        <v>3.6</v>
      </c>
      <c r="AJ160" s="46">
        <v>107.12</v>
      </c>
    </row>
    <row r="161" spans="1:36" x14ac:dyDescent="0.25">
      <c r="A161" t="s">
        <v>337</v>
      </c>
      <c r="B161" s="46">
        <v>0.64000000000000057</v>
      </c>
      <c r="C161" s="46">
        <v>2.0799999999999996</v>
      </c>
      <c r="D161" s="46">
        <v>1.0400000000000007</v>
      </c>
      <c r="E161" s="46">
        <v>1.119999999999999</v>
      </c>
      <c r="F161" s="46">
        <v>2.3200000000000003</v>
      </c>
      <c r="G161" s="46">
        <v>0.95999999999999952</v>
      </c>
      <c r="H161" s="46">
        <v>1.4400000000000006</v>
      </c>
      <c r="I161" s="46">
        <v>0.15999999999999945</v>
      </c>
      <c r="J161" s="46">
        <v>0.8</v>
      </c>
      <c r="K161" s="46">
        <v>0.64000000000000057</v>
      </c>
      <c r="L161" s="46">
        <v>1.119999999999999</v>
      </c>
      <c r="M161" s="46">
        <v>1.0400000000000007</v>
      </c>
      <c r="N161" s="46">
        <v>1.2800000000000011</v>
      </c>
      <c r="O161" s="46">
        <v>1.5199999999999989</v>
      </c>
      <c r="P161" s="46">
        <v>2.4000000000000004</v>
      </c>
      <c r="Q161" s="46">
        <v>1.0400000000000007</v>
      </c>
      <c r="R161" s="46">
        <v>1.6799999999999997</v>
      </c>
      <c r="S161" s="46">
        <v>2.0799999999999996</v>
      </c>
      <c r="T161" s="46">
        <v>1.2800000000000011</v>
      </c>
      <c r="U161" s="46">
        <v>1.0400000000000007</v>
      </c>
      <c r="V161" s="46">
        <v>1.2800000000000011</v>
      </c>
      <c r="W161" s="46">
        <v>1.5199999999999989</v>
      </c>
      <c r="X161" s="46">
        <v>1.119999999999999</v>
      </c>
      <c r="Y161" s="46">
        <v>1.5199999999999989</v>
      </c>
      <c r="Z161" s="46">
        <v>1.8400000000000007</v>
      </c>
      <c r="AA161" s="46">
        <v>1.119999999999999</v>
      </c>
      <c r="AB161" s="46">
        <v>2.1599999999999997</v>
      </c>
      <c r="AC161" s="46">
        <v>1.2000000000000002</v>
      </c>
      <c r="AD161" s="46">
        <v>0.4</v>
      </c>
      <c r="AE161" s="46">
        <v>1.5199999999999989</v>
      </c>
      <c r="AF161" s="46">
        <v>0.8</v>
      </c>
      <c r="AG161" s="46">
        <v>2.2400000000000007</v>
      </c>
      <c r="AH161" s="46">
        <v>0.88000000000000123</v>
      </c>
      <c r="AI161" s="46">
        <v>0.8</v>
      </c>
      <c r="AJ161" s="46">
        <v>44.079999999999991</v>
      </c>
    </row>
    <row r="162" spans="1:36" x14ac:dyDescent="0.25">
      <c r="A162" t="s">
        <v>338</v>
      </c>
      <c r="B162" s="46">
        <v>3.3599999999999994</v>
      </c>
      <c r="C162" s="46">
        <v>4.7200000000000006</v>
      </c>
      <c r="D162" s="46">
        <v>4.32</v>
      </c>
      <c r="E162" s="46">
        <v>4.32</v>
      </c>
      <c r="F162" s="46">
        <v>4.6400000000000006</v>
      </c>
      <c r="G162" s="46">
        <v>4.4799999999999995</v>
      </c>
      <c r="H162" s="46">
        <v>4.4799999999999995</v>
      </c>
      <c r="I162" s="46">
        <v>3.28</v>
      </c>
      <c r="J162" s="46">
        <v>3.2</v>
      </c>
      <c r="K162" s="46">
        <v>3.76</v>
      </c>
      <c r="L162" s="46">
        <v>4.32</v>
      </c>
      <c r="M162" s="46">
        <v>4.1599999999999993</v>
      </c>
      <c r="N162" s="46">
        <v>3.76</v>
      </c>
      <c r="O162" s="46">
        <v>4.32</v>
      </c>
      <c r="P162" s="46">
        <v>5.0400000000000009</v>
      </c>
      <c r="Q162" s="46">
        <v>3.6799999999999997</v>
      </c>
      <c r="R162" s="46">
        <v>4.08</v>
      </c>
      <c r="S162" s="46">
        <v>4.96</v>
      </c>
      <c r="T162" s="46">
        <v>4.32</v>
      </c>
      <c r="U162" s="46">
        <v>3.2</v>
      </c>
      <c r="V162" s="46">
        <v>4.32</v>
      </c>
      <c r="W162" s="46">
        <v>4.08</v>
      </c>
      <c r="X162" s="46">
        <v>4</v>
      </c>
      <c r="Y162" s="46">
        <v>4.2400000000000011</v>
      </c>
      <c r="Z162" s="46">
        <v>4.32</v>
      </c>
      <c r="AA162" s="46">
        <v>4.08</v>
      </c>
      <c r="AB162" s="46">
        <v>4.2400000000000011</v>
      </c>
      <c r="AC162" s="46">
        <v>3.5200000000000005</v>
      </c>
      <c r="AD162" s="46">
        <v>3.6799999999999997</v>
      </c>
      <c r="AE162" s="46">
        <v>4.6400000000000006</v>
      </c>
      <c r="AF162" s="46">
        <v>3.3599999999999994</v>
      </c>
      <c r="AG162" s="46">
        <v>3.9200000000000004</v>
      </c>
      <c r="AH162" s="46">
        <v>4</v>
      </c>
      <c r="AI162" s="46">
        <v>4</v>
      </c>
      <c r="AJ162" s="46">
        <v>138.79999999999995</v>
      </c>
    </row>
    <row r="163" spans="1:36" x14ac:dyDescent="0.25">
      <c r="A163" t="s">
        <v>339</v>
      </c>
      <c r="B163" s="46">
        <v>3.2</v>
      </c>
      <c r="C163" s="46">
        <v>4.1599999999999993</v>
      </c>
      <c r="D163" s="46">
        <v>4.2400000000000011</v>
      </c>
      <c r="E163" s="46">
        <v>4.4799999999999995</v>
      </c>
      <c r="F163" s="46">
        <v>4.08</v>
      </c>
      <c r="G163" s="46">
        <v>4.88</v>
      </c>
      <c r="H163" s="46">
        <v>5.28</v>
      </c>
      <c r="I163" s="46">
        <v>3.3599999999999994</v>
      </c>
      <c r="J163" s="46">
        <v>2.9599999999999995</v>
      </c>
      <c r="K163" s="46">
        <v>4.2400000000000011</v>
      </c>
      <c r="L163" s="46">
        <v>4.32</v>
      </c>
      <c r="M163" s="46">
        <v>4.2400000000000011</v>
      </c>
      <c r="N163" s="46">
        <v>3.1200000000000006</v>
      </c>
      <c r="O163" s="46">
        <v>4.6400000000000006</v>
      </c>
      <c r="P163" s="46">
        <v>4.7200000000000006</v>
      </c>
      <c r="Q163" s="46">
        <v>4.32</v>
      </c>
      <c r="R163" s="46">
        <v>4</v>
      </c>
      <c r="S163" s="46">
        <v>4.5599999999999996</v>
      </c>
      <c r="T163" s="46">
        <v>4.2400000000000011</v>
      </c>
      <c r="U163" s="46">
        <v>3.0400000000000009</v>
      </c>
      <c r="V163" s="46">
        <v>4.4799999999999995</v>
      </c>
      <c r="W163" s="46">
        <v>4.88</v>
      </c>
      <c r="X163" s="46">
        <v>3.4400000000000008</v>
      </c>
      <c r="Y163" s="46">
        <v>3.76</v>
      </c>
      <c r="Z163" s="46">
        <v>3.8400000000000007</v>
      </c>
      <c r="AA163" s="46">
        <v>4.7200000000000006</v>
      </c>
      <c r="AB163" s="46">
        <v>3.5200000000000005</v>
      </c>
      <c r="AC163" s="46">
        <v>2.9599999999999995</v>
      </c>
      <c r="AD163" s="46">
        <v>3.76</v>
      </c>
      <c r="AE163" s="46">
        <v>4.32</v>
      </c>
      <c r="AF163" s="46">
        <v>3.76</v>
      </c>
      <c r="AG163" s="46">
        <v>3.76</v>
      </c>
      <c r="AH163" s="46">
        <v>3.76</v>
      </c>
      <c r="AI163" s="46">
        <v>4.32</v>
      </c>
      <c r="AJ163" s="46">
        <v>137.36000000000001</v>
      </c>
    </row>
    <row r="164" spans="1:36" x14ac:dyDescent="0.25">
      <c r="A164" t="s">
        <v>340</v>
      </c>
      <c r="B164" s="46">
        <v>2.3200000000000003</v>
      </c>
      <c r="C164" s="46">
        <v>2.9599999999999995</v>
      </c>
      <c r="D164" s="46">
        <v>3.4400000000000008</v>
      </c>
      <c r="E164" s="46">
        <v>3.8400000000000007</v>
      </c>
      <c r="F164" s="46">
        <v>2.9599999999999995</v>
      </c>
      <c r="G164" s="46">
        <v>3.76</v>
      </c>
      <c r="H164" s="46">
        <v>4.4000000000000004</v>
      </c>
      <c r="I164" s="46">
        <v>2.7200000000000006</v>
      </c>
      <c r="J164" s="46">
        <v>2.2400000000000007</v>
      </c>
      <c r="K164" s="46">
        <v>3.28</v>
      </c>
      <c r="L164" s="46">
        <v>3.5200000000000005</v>
      </c>
      <c r="M164" s="46">
        <v>3.3599999999999994</v>
      </c>
      <c r="N164" s="46">
        <v>2.1599999999999997</v>
      </c>
      <c r="O164" s="46">
        <v>4.2400000000000011</v>
      </c>
      <c r="P164" s="46">
        <v>2.9599999999999995</v>
      </c>
      <c r="Q164" s="46">
        <v>2.8000000000000003</v>
      </c>
      <c r="R164" s="46">
        <v>3.3599999999999994</v>
      </c>
      <c r="S164" s="46">
        <v>3.6</v>
      </c>
      <c r="T164" s="46">
        <v>3.4400000000000008</v>
      </c>
      <c r="U164" s="46">
        <v>2.1599999999999997</v>
      </c>
      <c r="V164" s="46">
        <v>3.4400000000000008</v>
      </c>
      <c r="W164" s="46">
        <v>4.5599999999999996</v>
      </c>
      <c r="X164" s="46">
        <v>2.6400000000000006</v>
      </c>
      <c r="Y164" s="46">
        <v>2.8000000000000003</v>
      </c>
      <c r="Z164" s="46">
        <v>2.8000000000000003</v>
      </c>
      <c r="AA164" s="46">
        <v>3.8400000000000007</v>
      </c>
      <c r="AB164" s="46">
        <v>2.88</v>
      </c>
      <c r="AC164" s="46">
        <v>2.6400000000000006</v>
      </c>
      <c r="AD164" s="46">
        <v>2.88</v>
      </c>
      <c r="AE164" s="46">
        <v>3.3599999999999994</v>
      </c>
      <c r="AF164" s="46">
        <v>2.88</v>
      </c>
      <c r="AG164" s="46">
        <v>2.48</v>
      </c>
      <c r="AH164" s="46">
        <v>2.5599999999999996</v>
      </c>
      <c r="AI164" s="46">
        <v>3.28</v>
      </c>
      <c r="AJ164" s="46">
        <v>106.55999999999999</v>
      </c>
    </row>
    <row r="165" spans="1:36" x14ac:dyDescent="0.25">
      <c r="A165" t="s">
        <v>341</v>
      </c>
      <c r="B165" s="46">
        <v>2.48</v>
      </c>
      <c r="C165" s="46">
        <v>3.9200000000000004</v>
      </c>
      <c r="D165" s="46">
        <v>3.8400000000000007</v>
      </c>
      <c r="E165" s="46">
        <v>3.9200000000000004</v>
      </c>
      <c r="F165" s="46">
        <v>3.5200000000000005</v>
      </c>
      <c r="G165" s="46">
        <v>3.8400000000000007</v>
      </c>
      <c r="H165" s="46">
        <v>4.8000000000000007</v>
      </c>
      <c r="I165" s="46">
        <v>2.9599999999999995</v>
      </c>
      <c r="J165" s="46">
        <v>2.3200000000000003</v>
      </c>
      <c r="K165" s="46">
        <v>3.5200000000000005</v>
      </c>
      <c r="L165" s="46">
        <v>3.6799999999999997</v>
      </c>
      <c r="M165" s="46">
        <v>4.08</v>
      </c>
      <c r="N165" s="46">
        <v>3.4400000000000008</v>
      </c>
      <c r="O165" s="46">
        <v>4.32</v>
      </c>
      <c r="P165" s="46">
        <v>4.4799999999999995</v>
      </c>
      <c r="Q165" s="46">
        <v>2.8000000000000003</v>
      </c>
      <c r="R165" s="46">
        <v>3.76</v>
      </c>
      <c r="S165" s="46">
        <v>4.1599999999999993</v>
      </c>
      <c r="T165" s="46">
        <v>3.9200000000000004</v>
      </c>
      <c r="U165" s="46">
        <v>2.2400000000000007</v>
      </c>
      <c r="V165" s="46">
        <v>4.08</v>
      </c>
      <c r="W165" s="46">
        <v>4.6400000000000006</v>
      </c>
      <c r="X165" s="46">
        <v>3.5200000000000005</v>
      </c>
      <c r="Y165" s="46">
        <v>3.6799999999999997</v>
      </c>
      <c r="Z165" s="46">
        <v>3.3599999999999994</v>
      </c>
      <c r="AA165" s="46">
        <v>3.6</v>
      </c>
      <c r="AB165" s="46">
        <v>3.6799999999999997</v>
      </c>
      <c r="AC165" s="46">
        <v>3.2</v>
      </c>
      <c r="AD165" s="46">
        <v>3.1200000000000006</v>
      </c>
      <c r="AE165" s="46">
        <v>4.32</v>
      </c>
      <c r="AF165" s="46">
        <v>3.28</v>
      </c>
      <c r="AG165" s="46">
        <v>3.3599999999999994</v>
      </c>
      <c r="AH165" s="46">
        <v>3.3599999999999994</v>
      </c>
      <c r="AI165" s="46">
        <v>3.76</v>
      </c>
      <c r="AJ165" s="46">
        <v>122.96</v>
      </c>
    </row>
    <row r="166" spans="1:36" x14ac:dyDescent="0.25">
      <c r="A166" t="s">
        <v>342</v>
      </c>
      <c r="B166" s="46">
        <v>3.6</v>
      </c>
      <c r="C166" s="46">
        <v>4.4799999999999995</v>
      </c>
      <c r="D166" s="46">
        <v>4.1599999999999993</v>
      </c>
      <c r="E166" s="46">
        <v>4</v>
      </c>
      <c r="F166" s="46">
        <v>4</v>
      </c>
      <c r="G166" s="46">
        <v>4.32</v>
      </c>
      <c r="H166" s="46">
        <v>5.120000000000001</v>
      </c>
      <c r="I166" s="46">
        <v>3.8400000000000007</v>
      </c>
      <c r="J166" s="46">
        <v>3.28</v>
      </c>
      <c r="K166" s="46">
        <v>3.76</v>
      </c>
      <c r="L166" s="46">
        <v>3.9200000000000004</v>
      </c>
      <c r="M166" s="46">
        <v>4.08</v>
      </c>
      <c r="N166" s="46">
        <v>3.0400000000000009</v>
      </c>
      <c r="O166" s="46">
        <v>4.6400000000000006</v>
      </c>
      <c r="P166" s="46">
        <v>4.6400000000000006</v>
      </c>
      <c r="Q166" s="46">
        <v>3.76</v>
      </c>
      <c r="R166" s="46">
        <v>4.4000000000000004</v>
      </c>
      <c r="S166" s="46">
        <v>4.6400000000000006</v>
      </c>
      <c r="T166" s="46">
        <v>4.32</v>
      </c>
      <c r="U166" s="46">
        <v>2.9599999999999995</v>
      </c>
      <c r="V166" s="46">
        <v>4.32</v>
      </c>
      <c r="W166" s="46">
        <v>5.0400000000000009</v>
      </c>
      <c r="X166" s="46">
        <v>3.76</v>
      </c>
      <c r="Y166" s="46">
        <v>3.76</v>
      </c>
      <c r="Z166" s="46">
        <v>4</v>
      </c>
      <c r="AA166" s="46">
        <v>4.08</v>
      </c>
      <c r="AB166" s="46">
        <v>3.76</v>
      </c>
      <c r="AC166" s="46">
        <v>2.8000000000000003</v>
      </c>
      <c r="AD166" s="46">
        <v>3.9200000000000004</v>
      </c>
      <c r="AE166" s="46">
        <v>4.08</v>
      </c>
      <c r="AF166" s="46">
        <v>3.28</v>
      </c>
      <c r="AG166" s="46">
        <v>3.6</v>
      </c>
      <c r="AH166" s="46">
        <v>3.5200000000000005</v>
      </c>
      <c r="AI166" s="46">
        <v>3.8400000000000007</v>
      </c>
      <c r="AJ166" s="46">
        <v>134.72000000000003</v>
      </c>
    </row>
    <row r="167" spans="1:36" x14ac:dyDescent="0.25">
      <c r="A167" t="s">
        <v>343</v>
      </c>
      <c r="B167" s="46">
        <v>5.28</v>
      </c>
      <c r="C167" s="46">
        <v>5.8400000000000007</v>
      </c>
      <c r="D167" s="46">
        <v>5.28</v>
      </c>
      <c r="E167" s="46">
        <v>5.3599999999999994</v>
      </c>
      <c r="F167" s="46">
        <v>5.6000000000000005</v>
      </c>
      <c r="G167" s="46">
        <v>5.76</v>
      </c>
      <c r="H167" s="46">
        <v>6</v>
      </c>
      <c r="I167" s="46">
        <v>5.28</v>
      </c>
      <c r="J167" s="46">
        <v>5.5200000000000005</v>
      </c>
      <c r="K167" s="46">
        <v>5.2</v>
      </c>
      <c r="L167" s="46">
        <v>5.2</v>
      </c>
      <c r="M167" s="46">
        <v>5.4400000000000013</v>
      </c>
      <c r="N167" s="46">
        <v>4.6400000000000006</v>
      </c>
      <c r="O167" s="46">
        <v>5.6000000000000005</v>
      </c>
      <c r="P167" s="46">
        <v>5.8400000000000007</v>
      </c>
      <c r="Q167" s="46">
        <v>5.28</v>
      </c>
      <c r="R167" s="46">
        <v>5.28</v>
      </c>
      <c r="S167" s="46">
        <v>6</v>
      </c>
      <c r="T167" s="46">
        <v>5.2</v>
      </c>
      <c r="U167" s="46">
        <v>5.8400000000000007</v>
      </c>
      <c r="V167" s="46">
        <v>5.5200000000000005</v>
      </c>
      <c r="W167" s="46">
        <v>5.8400000000000007</v>
      </c>
      <c r="X167" s="46">
        <v>4.88</v>
      </c>
      <c r="Y167" s="46">
        <v>5.3599999999999994</v>
      </c>
      <c r="Z167" s="46">
        <v>5.28</v>
      </c>
      <c r="AA167" s="46">
        <v>5.4400000000000013</v>
      </c>
      <c r="AB167" s="46">
        <v>5.68</v>
      </c>
      <c r="AC167" s="46">
        <v>4.4799999999999995</v>
      </c>
      <c r="AD167" s="46">
        <v>5.4400000000000013</v>
      </c>
      <c r="AE167" s="46">
        <v>5.120000000000001</v>
      </c>
      <c r="AF167" s="46">
        <v>4.8000000000000007</v>
      </c>
      <c r="AG167" s="46">
        <v>5.4400000000000013</v>
      </c>
      <c r="AH167" s="46">
        <v>5.0400000000000009</v>
      </c>
      <c r="AI167" s="46">
        <v>5.120000000000001</v>
      </c>
      <c r="AJ167" s="46">
        <v>182.88000000000002</v>
      </c>
    </row>
    <row r="168" spans="1:36" x14ac:dyDescent="0.25">
      <c r="A168" t="s">
        <v>344</v>
      </c>
      <c r="B168" s="46">
        <v>4.32</v>
      </c>
      <c r="C168" s="46">
        <v>5.0400000000000009</v>
      </c>
      <c r="D168" s="46">
        <v>4.96</v>
      </c>
      <c r="E168" s="46">
        <v>4.88</v>
      </c>
      <c r="F168" s="46">
        <v>4.8000000000000007</v>
      </c>
      <c r="G168" s="46">
        <v>5.3599999999999994</v>
      </c>
      <c r="H168" s="46">
        <v>5.3599999999999994</v>
      </c>
      <c r="I168" s="46">
        <v>5.120000000000001</v>
      </c>
      <c r="J168" s="46">
        <v>4.7200000000000006</v>
      </c>
      <c r="K168" s="46">
        <v>5.4400000000000013</v>
      </c>
      <c r="L168" s="46">
        <v>4.8000000000000007</v>
      </c>
      <c r="M168" s="46">
        <v>5.120000000000001</v>
      </c>
      <c r="N168" s="46">
        <v>4.1599999999999993</v>
      </c>
      <c r="O168" s="46">
        <v>4.88</v>
      </c>
      <c r="P168" s="46">
        <v>4.7200000000000006</v>
      </c>
      <c r="Q168" s="46">
        <v>4.8000000000000007</v>
      </c>
      <c r="R168" s="46">
        <v>4.4799999999999995</v>
      </c>
      <c r="S168" s="46">
        <v>4.8000000000000007</v>
      </c>
      <c r="T168" s="46">
        <v>4.4000000000000004</v>
      </c>
      <c r="U168" s="46">
        <v>5.120000000000001</v>
      </c>
      <c r="V168" s="46">
        <v>4.96</v>
      </c>
      <c r="W168" s="46">
        <v>5.120000000000001</v>
      </c>
      <c r="X168" s="46">
        <v>4.8000000000000007</v>
      </c>
      <c r="Y168" s="46">
        <v>4.96</v>
      </c>
      <c r="Z168" s="46">
        <v>4.6400000000000006</v>
      </c>
      <c r="AA168" s="46">
        <v>5.0400000000000009</v>
      </c>
      <c r="AB168" s="46">
        <v>4.5599999999999996</v>
      </c>
      <c r="AC168" s="46">
        <v>4.5599999999999996</v>
      </c>
      <c r="AD168" s="46">
        <v>4.88</v>
      </c>
      <c r="AE168" s="46">
        <v>4.5599999999999996</v>
      </c>
      <c r="AF168" s="46">
        <v>5.28</v>
      </c>
      <c r="AG168" s="46">
        <v>4.5599999999999996</v>
      </c>
      <c r="AH168" s="46">
        <v>5.3599999999999994</v>
      </c>
      <c r="AI168" s="46">
        <v>5.28</v>
      </c>
      <c r="AJ168" s="46">
        <v>165.84</v>
      </c>
    </row>
    <row r="169" spans="1:36" x14ac:dyDescent="0.25">
      <c r="A169" t="s">
        <v>345</v>
      </c>
      <c r="B169" s="46">
        <v>4.8000000000000007</v>
      </c>
      <c r="C169" s="46">
        <v>5.3599999999999994</v>
      </c>
      <c r="D169" s="46">
        <v>5.2</v>
      </c>
      <c r="E169" s="46">
        <v>5.2</v>
      </c>
      <c r="F169" s="46">
        <v>5.120000000000001</v>
      </c>
      <c r="G169" s="46">
        <v>5.3599999999999994</v>
      </c>
      <c r="H169" s="46">
        <v>6</v>
      </c>
      <c r="I169" s="46">
        <v>4.96</v>
      </c>
      <c r="J169" s="46">
        <v>4.88</v>
      </c>
      <c r="K169" s="46">
        <v>4.96</v>
      </c>
      <c r="L169" s="46">
        <v>5.3599999999999994</v>
      </c>
      <c r="M169" s="46">
        <v>5.28</v>
      </c>
      <c r="N169" s="46">
        <v>4.7200000000000006</v>
      </c>
      <c r="O169" s="46">
        <v>5.5200000000000005</v>
      </c>
      <c r="P169" s="46">
        <v>5.3599999999999994</v>
      </c>
      <c r="Q169" s="46">
        <v>5.28</v>
      </c>
      <c r="R169" s="46">
        <v>5.0400000000000009</v>
      </c>
      <c r="S169" s="46">
        <v>5.76</v>
      </c>
      <c r="T169" s="46">
        <v>5.0400000000000009</v>
      </c>
      <c r="U169" s="46">
        <v>5.120000000000001</v>
      </c>
      <c r="V169" s="46">
        <v>5.28</v>
      </c>
      <c r="W169" s="46">
        <v>5.5200000000000005</v>
      </c>
      <c r="X169" s="46">
        <v>5.120000000000001</v>
      </c>
      <c r="Y169" s="46">
        <v>5.120000000000001</v>
      </c>
      <c r="Z169" s="46">
        <v>5.0400000000000009</v>
      </c>
      <c r="AA169" s="46">
        <v>5.4400000000000013</v>
      </c>
      <c r="AB169" s="46">
        <v>4.96</v>
      </c>
      <c r="AC169" s="46">
        <v>4.2400000000000011</v>
      </c>
      <c r="AD169" s="46">
        <v>5.28</v>
      </c>
      <c r="AE169" s="46">
        <v>4.96</v>
      </c>
      <c r="AF169" s="46">
        <v>4.7200000000000006</v>
      </c>
      <c r="AG169" s="46">
        <v>4.8000000000000007</v>
      </c>
      <c r="AH169" s="46">
        <v>4.7200000000000006</v>
      </c>
      <c r="AI169" s="46">
        <v>5.120000000000001</v>
      </c>
      <c r="AJ169" s="46">
        <v>174.64000000000007</v>
      </c>
    </row>
    <row r="170" spans="1:36" x14ac:dyDescent="0.25">
      <c r="A170" t="s">
        <v>346</v>
      </c>
      <c r="B170" s="46">
        <v>2.3200000000000003</v>
      </c>
      <c r="C170" s="46">
        <v>3.1200000000000006</v>
      </c>
      <c r="D170" s="46">
        <v>2.7200000000000006</v>
      </c>
      <c r="E170" s="46">
        <v>2.88</v>
      </c>
      <c r="F170" s="46">
        <v>3.4400000000000008</v>
      </c>
      <c r="G170" s="46">
        <v>2.9599999999999995</v>
      </c>
      <c r="H170" s="46">
        <v>4.08</v>
      </c>
      <c r="I170" s="46">
        <v>2.4000000000000004</v>
      </c>
      <c r="J170" s="46">
        <v>2.4000000000000004</v>
      </c>
      <c r="K170" s="46">
        <v>2.5599999999999996</v>
      </c>
      <c r="L170" s="46">
        <v>3.0400000000000009</v>
      </c>
      <c r="M170" s="46">
        <v>2.7200000000000006</v>
      </c>
      <c r="N170" s="46">
        <v>2.8000000000000003</v>
      </c>
      <c r="O170" s="46">
        <v>3.28</v>
      </c>
      <c r="P170" s="46">
        <v>3.9200000000000004</v>
      </c>
      <c r="Q170" s="46">
        <v>2.8000000000000003</v>
      </c>
      <c r="R170" s="46">
        <v>3.9200000000000004</v>
      </c>
      <c r="S170" s="46">
        <v>4.2400000000000011</v>
      </c>
      <c r="T170" s="46">
        <v>2.9599999999999995</v>
      </c>
      <c r="U170" s="46">
        <v>2.48</v>
      </c>
      <c r="V170" s="46">
        <v>3.1200000000000006</v>
      </c>
      <c r="W170" s="46">
        <v>4.1599999999999993</v>
      </c>
      <c r="X170" s="46">
        <v>2.6400000000000006</v>
      </c>
      <c r="Y170" s="46">
        <v>2.9599999999999995</v>
      </c>
      <c r="Z170" s="46">
        <v>3.4400000000000008</v>
      </c>
      <c r="AA170" s="46">
        <v>3.1200000000000006</v>
      </c>
      <c r="AB170" s="46">
        <v>3.6799999999999997</v>
      </c>
      <c r="AC170" s="46">
        <v>2.6400000000000006</v>
      </c>
      <c r="AD170" s="46">
        <v>2.5599999999999996</v>
      </c>
      <c r="AE170" s="46">
        <v>3.4400000000000008</v>
      </c>
      <c r="AF170" s="46">
        <v>2.7200000000000006</v>
      </c>
      <c r="AG170" s="46">
        <v>3.0400000000000009</v>
      </c>
      <c r="AH170" s="46">
        <v>2.88</v>
      </c>
      <c r="AI170" s="46">
        <v>2.6400000000000006</v>
      </c>
      <c r="AJ170" s="46">
        <v>104.08</v>
      </c>
    </row>
    <row r="171" spans="1:36" x14ac:dyDescent="0.25">
      <c r="A171" t="s">
        <v>347</v>
      </c>
      <c r="B171" s="46">
        <v>1.4400000000000006</v>
      </c>
      <c r="C171" s="46">
        <v>2.5599999999999996</v>
      </c>
      <c r="D171" s="46">
        <v>2.48</v>
      </c>
      <c r="E171" s="46">
        <v>2.4000000000000004</v>
      </c>
      <c r="F171" s="46">
        <v>2.3200000000000003</v>
      </c>
      <c r="G171" s="46">
        <v>2.48</v>
      </c>
      <c r="H171" s="46">
        <v>2.6400000000000006</v>
      </c>
      <c r="I171" s="46">
        <v>1.6</v>
      </c>
      <c r="J171" s="46">
        <v>1.4400000000000006</v>
      </c>
      <c r="K171" s="46">
        <v>2.48</v>
      </c>
      <c r="L171" s="46">
        <v>2.4000000000000004</v>
      </c>
      <c r="M171" s="46">
        <v>2.48</v>
      </c>
      <c r="N171" s="46">
        <v>2.4000000000000004</v>
      </c>
      <c r="O171" s="46">
        <v>2.7200000000000006</v>
      </c>
      <c r="P171" s="46">
        <v>2.5599999999999996</v>
      </c>
      <c r="Q171" s="46">
        <v>1.7599999999999996</v>
      </c>
      <c r="R171" s="46">
        <v>2.7200000000000006</v>
      </c>
      <c r="S171" s="46">
        <v>2.4000000000000004</v>
      </c>
      <c r="T171" s="46">
        <v>2.48</v>
      </c>
      <c r="U171" s="46">
        <v>1.7599999999999996</v>
      </c>
      <c r="V171" s="46">
        <v>2.5599999999999996</v>
      </c>
      <c r="W171" s="46">
        <v>2.5599999999999996</v>
      </c>
      <c r="X171" s="46">
        <v>2.3200000000000003</v>
      </c>
      <c r="Y171" s="46">
        <v>2.4000000000000004</v>
      </c>
      <c r="Z171" s="46">
        <v>2.6400000000000006</v>
      </c>
      <c r="AA171" s="46">
        <v>1.7599999999999996</v>
      </c>
      <c r="AB171" s="46">
        <v>2.3200000000000003</v>
      </c>
      <c r="AC171" s="46">
        <v>2.4000000000000004</v>
      </c>
      <c r="AD171" s="46">
        <v>1.7599999999999996</v>
      </c>
      <c r="AE171" s="46">
        <v>2.5599999999999996</v>
      </c>
      <c r="AF171" s="46">
        <v>2.6400000000000006</v>
      </c>
      <c r="AG171" s="46">
        <v>2.3200000000000003</v>
      </c>
      <c r="AH171" s="46">
        <v>2.48</v>
      </c>
      <c r="AI171" s="46">
        <v>2.6400000000000006</v>
      </c>
      <c r="AJ171" s="46">
        <v>78.880000000000024</v>
      </c>
    </row>
    <row r="172" spans="1:36" x14ac:dyDescent="0.25">
      <c r="A172" t="s">
        <v>348</v>
      </c>
      <c r="B172" s="46">
        <v>1.7599999999999996</v>
      </c>
      <c r="C172" s="46">
        <v>3.28</v>
      </c>
      <c r="D172" s="46">
        <v>2.9599999999999995</v>
      </c>
      <c r="E172" s="46">
        <v>2.9599999999999995</v>
      </c>
      <c r="F172" s="46">
        <v>3.4400000000000008</v>
      </c>
      <c r="G172" s="46">
        <v>2.8000000000000003</v>
      </c>
      <c r="H172" s="46">
        <v>2.8000000000000003</v>
      </c>
      <c r="I172" s="46">
        <v>2.48</v>
      </c>
      <c r="J172" s="46">
        <v>2</v>
      </c>
      <c r="K172" s="46">
        <v>2.5599999999999996</v>
      </c>
      <c r="L172" s="46">
        <v>2.5599999999999996</v>
      </c>
      <c r="M172" s="46">
        <v>2.7200000000000006</v>
      </c>
      <c r="N172" s="46">
        <v>3.1200000000000006</v>
      </c>
      <c r="O172" s="46">
        <v>2.88</v>
      </c>
      <c r="P172" s="46">
        <v>3.28</v>
      </c>
      <c r="Q172" s="46">
        <v>2</v>
      </c>
      <c r="R172" s="46">
        <v>3.28</v>
      </c>
      <c r="S172" s="46">
        <v>3.4400000000000008</v>
      </c>
      <c r="T172" s="46">
        <v>2.88</v>
      </c>
      <c r="U172" s="46">
        <v>2.4000000000000004</v>
      </c>
      <c r="V172" s="46">
        <v>2.9599999999999995</v>
      </c>
      <c r="W172" s="46">
        <v>2.88</v>
      </c>
      <c r="X172" s="46">
        <v>3.0400000000000009</v>
      </c>
      <c r="Y172" s="46">
        <v>2.9599999999999995</v>
      </c>
      <c r="Z172" s="46">
        <v>3.1200000000000006</v>
      </c>
      <c r="AA172" s="46">
        <v>2.2400000000000007</v>
      </c>
      <c r="AB172" s="46">
        <v>3.28</v>
      </c>
      <c r="AC172" s="46">
        <v>2.88</v>
      </c>
      <c r="AD172" s="46">
        <v>2.4000000000000004</v>
      </c>
      <c r="AE172" s="46">
        <v>3.2</v>
      </c>
      <c r="AF172" s="46">
        <v>3.1200000000000006</v>
      </c>
      <c r="AG172" s="46">
        <v>3.0400000000000009</v>
      </c>
      <c r="AH172" s="46">
        <v>3.1200000000000006</v>
      </c>
      <c r="AI172" s="46">
        <v>2.88</v>
      </c>
      <c r="AJ172" s="46">
        <v>96.720000000000013</v>
      </c>
    </row>
    <row r="173" spans="1:36" x14ac:dyDescent="0.25">
      <c r="A173" t="s">
        <v>349</v>
      </c>
      <c r="B173" s="46">
        <v>2.1599999999999997</v>
      </c>
      <c r="C173" s="46">
        <v>2.88</v>
      </c>
      <c r="D173" s="46">
        <v>2.6400000000000006</v>
      </c>
      <c r="E173" s="46">
        <v>2.88</v>
      </c>
      <c r="F173" s="46">
        <v>3.1200000000000006</v>
      </c>
      <c r="G173" s="46">
        <v>2.88</v>
      </c>
      <c r="H173" s="46">
        <v>3.28</v>
      </c>
      <c r="I173" s="46">
        <v>2.8000000000000003</v>
      </c>
      <c r="J173" s="46">
        <v>2.1599999999999997</v>
      </c>
      <c r="K173" s="46">
        <v>2.48</v>
      </c>
      <c r="L173" s="46">
        <v>2.7200000000000006</v>
      </c>
      <c r="M173" s="46">
        <v>2.5599999999999996</v>
      </c>
      <c r="N173" s="46">
        <v>2.0799999999999996</v>
      </c>
      <c r="O173" s="46">
        <v>3.2</v>
      </c>
      <c r="P173" s="46">
        <v>2.88</v>
      </c>
      <c r="Q173" s="46">
        <v>2.6400000000000006</v>
      </c>
      <c r="R173" s="46">
        <v>2.9599999999999995</v>
      </c>
      <c r="S173" s="46">
        <v>2.9599999999999995</v>
      </c>
      <c r="T173" s="46">
        <v>2.8000000000000003</v>
      </c>
      <c r="U173" s="46">
        <v>2.4000000000000004</v>
      </c>
      <c r="V173" s="46">
        <v>2.9599999999999995</v>
      </c>
      <c r="W173" s="46">
        <v>3.2</v>
      </c>
      <c r="X173" s="46">
        <v>2.0799999999999996</v>
      </c>
      <c r="Y173" s="46">
        <v>2.4000000000000004</v>
      </c>
      <c r="Z173" s="46">
        <v>2.6400000000000006</v>
      </c>
      <c r="AA173" s="46">
        <v>2.6400000000000006</v>
      </c>
      <c r="AB173" s="46">
        <v>3.0400000000000009</v>
      </c>
      <c r="AC173" s="46">
        <v>2.2400000000000007</v>
      </c>
      <c r="AD173" s="46">
        <v>2.48</v>
      </c>
      <c r="AE173" s="46">
        <v>2.5599999999999996</v>
      </c>
      <c r="AF173" s="46">
        <v>2.3200000000000003</v>
      </c>
      <c r="AG173" s="46">
        <v>2.3200000000000003</v>
      </c>
      <c r="AH173" s="46">
        <v>2.4000000000000004</v>
      </c>
      <c r="AI173" s="46">
        <v>2.48</v>
      </c>
      <c r="AJ173" s="46">
        <v>90.240000000000023</v>
      </c>
    </row>
    <row r="174" spans="1:36" x14ac:dyDescent="0.25">
      <c r="A174" t="s">
        <v>350</v>
      </c>
      <c r="B174" s="46">
        <v>1.0400000000000007</v>
      </c>
      <c r="C174" s="46">
        <v>2.2400000000000007</v>
      </c>
      <c r="D174" s="46">
        <v>1.119999999999999</v>
      </c>
      <c r="E174" s="46">
        <v>1.3599999999999994</v>
      </c>
      <c r="F174" s="46">
        <v>2.8000000000000003</v>
      </c>
      <c r="G174" s="46">
        <v>1.3599999999999994</v>
      </c>
      <c r="H174" s="46">
        <v>1.9200000000000004</v>
      </c>
      <c r="I174" s="46">
        <v>1.119999999999999</v>
      </c>
      <c r="J174" s="46">
        <v>0.95999999999999952</v>
      </c>
      <c r="K174" s="46">
        <v>1.4400000000000006</v>
      </c>
      <c r="L174" s="46">
        <v>1.2000000000000002</v>
      </c>
      <c r="M174" s="46">
        <v>1.119999999999999</v>
      </c>
      <c r="N174" s="46">
        <v>1.4400000000000006</v>
      </c>
      <c r="O174" s="46">
        <v>1.6</v>
      </c>
      <c r="P174" s="46">
        <v>2</v>
      </c>
      <c r="Q174" s="46">
        <v>1.2000000000000002</v>
      </c>
      <c r="R174" s="46">
        <v>1.9200000000000004</v>
      </c>
      <c r="S174" s="46">
        <v>2.1599999999999997</v>
      </c>
      <c r="T174" s="46">
        <v>1.4400000000000006</v>
      </c>
      <c r="U174" s="46">
        <v>1.0400000000000007</v>
      </c>
      <c r="V174" s="46">
        <v>2</v>
      </c>
      <c r="W174" s="46">
        <v>1.7599999999999996</v>
      </c>
      <c r="X174" s="46">
        <v>1.2000000000000002</v>
      </c>
      <c r="Y174" s="46">
        <v>1.6</v>
      </c>
      <c r="Z174" s="46">
        <v>1.9200000000000004</v>
      </c>
      <c r="AA174" s="46">
        <v>1.4400000000000006</v>
      </c>
      <c r="AB174" s="46">
        <v>2.1599999999999997</v>
      </c>
      <c r="AC174" s="46">
        <v>1.2800000000000011</v>
      </c>
      <c r="AD174" s="46">
        <v>1.3599999999999994</v>
      </c>
      <c r="AE174" s="46">
        <v>2</v>
      </c>
      <c r="AF174" s="46">
        <v>1.5199999999999989</v>
      </c>
      <c r="AG174" s="46">
        <v>2.1599999999999997</v>
      </c>
      <c r="AH174" s="46">
        <v>1.4400000000000006</v>
      </c>
      <c r="AI174" s="46">
        <v>1.4400000000000006</v>
      </c>
      <c r="AJ174" s="46">
        <v>53.759999999999991</v>
      </c>
    </row>
    <row r="175" spans="1:36" x14ac:dyDescent="0.25">
      <c r="A175" t="s">
        <v>351</v>
      </c>
      <c r="B175" s="46">
        <v>2.0799999999999996</v>
      </c>
      <c r="C175" s="46">
        <v>2</v>
      </c>
      <c r="D175" s="46">
        <v>1.9200000000000004</v>
      </c>
      <c r="E175" s="46">
        <v>2.2400000000000007</v>
      </c>
      <c r="F175" s="46">
        <v>1.8400000000000007</v>
      </c>
      <c r="G175" s="46">
        <v>2.6400000000000006</v>
      </c>
      <c r="H175" s="46">
        <v>2.2400000000000007</v>
      </c>
      <c r="I175" s="46">
        <v>2.0799999999999996</v>
      </c>
      <c r="J175" s="46">
        <v>1.5199999999999989</v>
      </c>
      <c r="K175" s="46">
        <v>2.0799999999999996</v>
      </c>
      <c r="L175" s="46">
        <v>2.0799999999999996</v>
      </c>
      <c r="M175" s="46">
        <v>2.0799999999999996</v>
      </c>
      <c r="N175" s="46">
        <v>1.6</v>
      </c>
      <c r="O175" s="46">
        <v>2.3200000000000003</v>
      </c>
      <c r="P175" s="46">
        <v>2</v>
      </c>
      <c r="Q175" s="46">
        <v>2.4000000000000004</v>
      </c>
      <c r="R175" s="46">
        <v>1.9200000000000004</v>
      </c>
      <c r="S175" s="46">
        <v>2</v>
      </c>
      <c r="T175" s="46">
        <v>2.3200000000000003</v>
      </c>
      <c r="U175" s="46">
        <v>0.88000000000000123</v>
      </c>
      <c r="V175" s="46">
        <v>2.5599999999999996</v>
      </c>
      <c r="W175" s="46">
        <v>2.1599999999999997</v>
      </c>
      <c r="X175" s="46">
        <v>1.8400000000000007</v>
      </c>
      <c r="Y175" s="46">
        <v>1.9200000000000004</v>
      </c>
      <c r="Z175" s="46">
        <v>1.8400000000000007</v>
      </c>
      <c r="AA175" s="46">
        <v>2.48</v>
      </c>
      <c r="AB175" s="46">
        <v>1.6</v>
      </c>
      <c r="AC175" s="46">
        <v>1.5199999999999989</v>
      </c>
      <c r="AD175" s="46">
        <v>2.5599999999999996</v>
      </c>
      <c r="AE175" s="46">
        <v>2.2400000000000007</v>
      </c>
      <c r="AF175" s="46">
        <v>1.4400000000000006</v>
      </c>
      <c r="AG175" s="46">
        <v>1.9200000000000004</v>
      </c>
      <c r="AH175" s="46">
        <v>1.9200000000000004</v>
      </c>
      <c r="AI175" s="46">
        <v>1.9200000000000004</v>
      </c>
      <c r="AJ175" s="46">
        <v>68.160000000000011</v>
      </c>
    </row>
    <row r="176" spans="1:36" x14ac:dyDescent="0.25">
      <c r="A176" t="s">
        <v>352</v>
      </c>
      <c r="B176" s="46">
        <v>1.2000000000000002</v>
      </c>
      <c r="C176" s="46">
        <v>3.0400000000000009</v>
      </c>
      <c r="D176" s="46">
        <v>1.8400000000000007</v>
      </c>
      <c r="E176" s="46">
        <v>1.9200000000000004</v>
      </c>
      <c r="F176" s="46">
        <v>2.7200000000000006</v>
      </c>
      <c r="G176" s="46">
        <v>2</v>
      </c>
      <c r="H176" s="46">
        <v>3.1200000000000006</v>
      </c>
      <c r="I176" s="46">
        <v>1.119999999999999</v>
      </c>
      <c r="J176" s="46">
        <v>0.88000000000000123</v>
      </c>
      <c r="K176" s="46">
        <v>1.2800000000000011</v>
      </c>
      <c r="L176" s="46">
        <v>2</v>
      </c>
      <c r="M176" s="46">
        <v>1.7599999999999996</v>
      </c>
      <c r="N176" s="46">
        <v>2.0799999999999996</v>
      </c>
      <c r="O176" s="46">
        <v>2.6400000000000006</v>
      </c>
      <c r="P176" s="46">
        <v>3.5200000000000005</v>
      </c>
      <c r="Q176" s="46">
        <v>1.4400000000000006</v>
      </c>
      <c r="R176" s="46">
        <v>2.2400000000000007</v>
      </c>
      <c r="S176" s="46">
        <v>3.9200000000000004</v>
      </c>
      <c r="T176" s="46">
        <v>2.4000000000000004</v>
      </c>
      <c r="U176" s="46">
        <v>1.2000000000000002</v>
      </c>
      <c r="V176" s="46">
        <v>2.7200000000000006</v>
      </c>
      <c r="W176" s="46">
        <v>3.28</v>
      </c>
      <c r="X176" s="46">
        <v>2.1599999999999997</v>
      </c>
      <c r="Y176" s="46">
        <v>1.8400000000000007</v>
      </c>
      <c r="Z176" s="46">
        <v>2.8000000000000003</v>
      </c>
      <c r="AA176" s="46">
        <v>1.7599999999999996</v>
      </c>
      <c r="AB176" s="46">
        <v>3.0400000000000009</v>
      </c>
      <c r="AC176" s="46">
        <v>1.8400000000000007</v>
      </c>
      <c r="AD176" s="46">
        <v>1.3599999999999994</v>
      </c>
      <c r="AE176" s="46">
        <v>2.5599999999999996</v>
      </c>
      <c r="AF176" s="46">
        <v>1.5199999999999989</v>
      </c>
      <c r="AG176" s="46">
        <v>3.4400000000000008</v>
      </c>
      <c r="AH176" s="46">
        <v>1.7599999999999996</v>
      </c>
      <c r="AI176" s="46">
        <v>1.6</v>
      </c>
      <c r="AJ176" s="46">
        <v>74</v>
      </c>
    </row>
    <row r="177" spans="1:36" x14ac:dyDescent="0.25">
      <c r="A177" t="s">
        <v>353</v>
      </c>
      <c r="B177" s="46">
        <v>1.2000000000000002</v>
      </c>
      <c r="C177" s="46">
        <v>2.5599999999999996</v>
      </c>
      <c r="D177" s="46">
        <v>1.3599999999999994</v>
      </c>
      <c r="E177" s="46">
        <v>1.2800000000000011</v>
      </c>
      <c r="F177" s="46">
        <v>2.5599999999999996</v>
      </c>
      <c r="G177" s="46">
        <v>1.3599999999999994</v>
      </c>
      <c r="H177" s="46">
        <v>2.88</v>
      </c>
      <c r="I177" s="46">
        <v>1.0400000000000007</v>
      </c>
      <c r="J177" s="46">
        <v>1.2800000000000011</v>
      </c>
      <c r="K177" s="46">
        <v>0.8</v>
      </c>
      <c r="L177" s="46">
        <v>1.4400000000000006</v>
      </c>
      <c r="M177" s="46">
        <v>1.0400000000000007</v>
      </c>
      <c r="N177" s="46">
        <v>2</v>
      </c>
      <c r="O177" s="46">
        <v>1.9200000000000004</v>
      </c>
      <c r="P177" s="46">
        <v>3.4400000000000008</v>
      </c>
      <c r="Q177" s="46">
        <v>1.119999999999999</v>
      </c>
      <c r="R177" s="46">
        <v>2.4000000000000004</v>
      </c>
      <c r="S177" s="46">
        <v>3.5200000000000005</v>
      </c>
      <c r="T177" s="46">
        <v>1.7599999999999996</v>
      </c>
      <c r="U177" s="46">
        <v>1.5199999999999989</v>
      </c>
      <c r="V177" s="46">
        <v>2.0799999999999996</v>
      </c>
      <c r="W177" s="46">
        <v>2.5599999999999996</v>
      </c>
      <c r="X177" s="46">
        <v>1.6</v>
      </c>
      <c r="Y177" s="46">
        <v>1.6</v>
      </c>
      <c r="Z177" s="46">
        <v>2.88</v>
      </c>
      <c r="AA177" s="46">
        <v>1.2800000000000011</v>
      </c>
      <c r="AB177" s="46">
        <v>2.8000000000000003</v>
      </c>
      <c r="AC177" s="46">
        <v>1.2000000000000002</v>
      </c>
      <c r="AD177" s="46">
        <v>1.2000000000000002</v>
      </c>
      <c r="AE177" s="46">
        <v>1.7599999999999996</v>
      </c>
      <c r="AF177" s="46">
        <v>0.88000000000000123</v>
      </c>
      <c r="AG177" s="46">
        <v>2.3200000000000003</v>
      </c>
      <c r="AH177" s="46">
        <v>1.2000000000000002</v>
      </c>
      <c r="AI177" s="46">
        <v>1.119999999999999</v>
      </c>
      <c r="AJ177" s="46">
        <v>60.960000000000008</v>
      </c>
    </row>
    <row r="178" spans="1:36" x14ac:dyDescent="0.25">
      <c r="A178" t="s">
        <v>354</v>
      </c>
      <c r="B178" s="46">
        <v>1.3599999999999994</v>
      </c>
      <c r="C178" s="46">
        <v>2</v>
      </c>
      <c r="D178" s="46">
        <v>1.6799999999999997</v>
      </c>
      <c r="E178" s="46">
        <v>1.3599999999999994</v>
      </c>
      <c r="F178" s="46">
        <v>1.8400000000000007</v>
      </c>
      <c r="G178" s="46">
        <v>1.5199999999999989</v>
      </c>
      <c r="H178" s="46">
        <v>2</v>
      </c>
      <c r="I178" s="46">
        <v>1.9200000000000004</v>
      </c>
      <c r="J178" s="46">
        <v>1.6799999999999997</v>
      </c>
      <c r="K178" s="46">
        <v>1.8400000000000007</v>
      </c>
      <c r="L178" s="46">
        <v>1.2800000000000011</v>
      </c>
      <c r="M178" s="46">
        <v>1.6</v>
      </c>
      <c r="N178" s="46">
        <v>2.1599999999999997</v>
      </c>
      <c r="O178" s="46">
        <v>1.9200000000000004</v>
      </c>
      <c r="P178" s="46">
        <v>2.48</v>
      </c>
      <c r="Q178" s="46">
        <v>1.4400000000000006</v>
      </c>
      <c r="R178" s="46">
        <v>1.7599999999999996</v>
      </c>
      <c r="S178" s="46">
        <v>2.1599999999999997</v>
      </c>
      <c r="T178" s="46">
        <v>1.4400000000000006</v>
      </c>
      <c r="U178" s="46">
        <v>2.1599999999999997</v>
      </c>
      <c r="V178" s="46">
        <v>1.6</v>
      </c>
      <c r="W178" s="46">
        <v>2</v>
      </c>
      <c r="X178" s="46">
        <v>1.7599999999999996</v>
      </c>
      <c r="Y178" s="46">
        <v>1.7599999999999996</v>
      </c>
      <c r="Z178" s="46">
        <v>1.6799999999999997</v>
      </c>
      <c r="AA178" s="46">
        <v>1.7599999999999996</v>
      </c>
      <c r="AB178" s="46">
        <v>2.0799999999999996</v>
      </c>
      <c r="AC178" s="46">
        <v>1.5199999999999989</v>
      </c>
      <c r="AD178" s="46">
        <v>1.8400000000000007</v>
      </c>
      <c r="AE178" s="46">
        <v>2.4000000000000004</v>
      </c>
      <c r="AF178" s="46">
        <v>1.4400000000000006</v>
      </c>
      <c r="AG178" s="46">
        <v>2.1599999999999997</v>
      </c>
      <c r="AH178" s="46">
        <v>1.6799999999999997</v>
      </c>
      <c r="AI178" s="46">
        <v>1.6</v>
      </c>
      <c r="AJ178" s="46">
        <v>60.879999999999981</v>
      </c>
    </row>
    <row r="179" spans="1:36" x14ac:dyDescent="0.25">
      <c r="A179" t="s">
        <v>355</v>
      </c>
      <c r="B179" s="46">
        <v>1.119999999999999</v>
      </c>
      <c r="C179" s="46">
        <v>1.3599999999999994</v>
      </c>
      <c r="D179" s="46">
        <v>1.2800000000000011</v>
      </c>
      <c r="E179" s="46">
        <v>1.3599999999999994</v>
      </c>
      <c r="F179" s="46">
        <v>1.7599999999999996</v>
      </c>
      <c r="G179" s="46">
        <v>1.7599999999999996</v>
      </c>
      <c r="H179" s="46">
        <v>1.0400000000000007</v>
      </c>
      <c r="I179" s="46">
        <v>1.7599999999999996</v>
      </c>
      <c r="J179" s="46">
        <v>1.4400000000000006</v>
      </c>
      <c r="K179" s="46">
        <v>1.6799999999999997</v>
      </c>
      <c r="L179" s="46">
        <v>0.88000000000000123</v>
      </c>
      <c r="M179" s="46">
        <v>1.6</v>
      </c>
      <c r="N179" s="46">
        <v>1.0400000000000007</v>
      </c>
      <c r="O179" s="46">
        <v>1.119999999999999</v>
      </c>
      <c r="P179" s="46">
        <v>1.7599999999999996</v>
      </c>
      <c r="Q179" s="46">
        <v>0.95999999999999952</v>
      </c>
      <c r="R179" s="46">
        <v>1.0400000000000007</v>
      </c>
      <c r="S179" s="46">
        <v>1.5199999999999989</v>
      </c>
      <c r="T179" s="46">
        <v>1.2000000000000002</v>
      </c>
      <c r="U179" s="46">
        <v>1.8400000000000007</v>
      </c>
      <c r="V179" s="46">
        <v>1.2800000000000011</v>
      </c>
      <c r="W179" s="46">
        <v>1.3599999999999994</v>
      </c>
      <c r="X179" s="46">
        <v>0.95999999999999952</v>
      </c>
      <c r="Y179" s="46">
        <v>1.2000000000000002</v>
      </c>
      <c r="Z179" s="46">
        <v>1.0400000000000007</v>
      </c>
      <c r="AA179" s="46">
        <v>1.0400000000000007</v>
      </c>
      <c r="AB179" s="46">
        <v>1.2800000000000011</v>
      </c>
      <c r="AC179" s="46">
        <v>1.2000000000000002</v>
      </c>
      <c r="AD179" s="46">
        <v>1.7599999999999996</v>
      </c>
      <c r="AE179" s="46">
        <v>1.3599999999999994</v>
      </c>
      <c r="AF179" s="46">
        <v>1.2800000000000011</v>
      </c>
      <c r="AG179" s="46">
        <v>1.3599999999999994</v>
      </c>
      <c r="AH179" s="46">
        <v>1.2800000000000011</v>
      </c>
      <c r="AI179" s="46">
        <v>1.6799999999999997</v>
      </c>
      <c r="AJ179" s="46">
        <v>45.6</v>
      </c>
    </row>
    <row r="180" spans="1:36" x14ac:dyDescent="0.25">
      <c r="A180" t="s">
        <v>356</v>
      </c>
      <c r="B180" s="46">
        <v>0</v>
      </c>
      <c r="C180" s="46">
        <v>0.24000000000000057</v>
      </c>
      <c r="D180" s="46">
        <v>0</v>
      </c>
      <c r="E180" s="46">
        <v>0.15999999999999945</v>
      </c>
      <c r="F180" s="46">
        <v>0.88000000000000123</v>
      </c>
      <c r="G180" s="46">
        <v>0.24000000000000057</v>
      </c>
      <c r="H180" s="46">
        <v>0.48000000000000115</v>
      </c>
      <c r="I180" s="46">
        <v>0</v>
      </c>
      <c r="J180" s="46">
        <v>0</v>
      </c>
      <c r="K180" s="46">
        <v>0</v>
      </c>
      <c r="L180" s="46">
        <v>0</v>
      </c>
      <c r="M180" s="46">
        <v>0</v>
      </c>
      <c r="N180" s="46">
        <v>0.5599999999999995</v>
      </c>
      <c r="O180" s="46">
        <v>0.15999999999999945</v>
      </c>
      <c r="P180" s="46">
        <v>1.4400000000000006</v>
      </c>
      <c r="Q180" s="46">
        <v>0</v>
      </c>
      <c r="R180" s="46">
        <v>0.3199999999999989</v>
      </c>
      <c r="S180" s="46">
        <v>0.5599999999999995</v>
      </c>
      <c r="T180" s="46">
        <v>8.000000000000114E-2</v>
      </c>
      <c r="U180" s="46">
        <v>0</v>
      </c>
      <c r="V180" s="46">
        <v>0.24000000000000057</v>
      </c>
      <c r="W180" s="46">
        <v>0.8</v>
      </c>
      <c r="X180" s="46">
        <v>0</v>
      </c>
      <c r="Y180" s="46">
        <v>0</v>
      </c>
      <c r="Z180" s="46">
        <v>0.24000000000000057</v>
      </c>
      <c r="AA180" s="46">
        <v>0.24000000000000057</v>
      </c>
      <c r="AB180" s="46">
        <v>0.88000000000000123</v>
      </c>
      <c r="AC180" s="46">
        <v>0.3199999999999989</v>
      </c>
      <c r="AD180" s="46">
        <v>0</v>
      </c>
      <c r="AE180" s="46">
        <v>0.71999999999999886</v>
      </c>
      <c r="AF180" s="46">
        <v>8.000000000000114E-2</v>
      </c>
      <c r="AG180" s="46">
        <v>1.2000000000000002</v>
      </c>
      <c r="AH180" s="46">
        <v>0.64000000000000057</v>
      </c>
      <c r="AI180" s="46">
        <v>0.48000000000000115</v>
      </c>
      <c r="AJ180" s="46">
        <v>10.960000000000004</v>
      </c>
    </row>
    <row r="181" spans="1:36" x14ac:dyDescent="0.25">
      <c r="A181" t="s">
        <v>357</v>
      </c>
      <c r="B181" s="46">
        <v>0</v>
      </c>
      <c r="C181" s="46">
        <v>0</v>
      </c>
      <c r="D181" s="46">
        <v>0</v>
      </c>
      <c r="E181" s="46">
        <v>0</v>
      </c>
      <c r="F181" s="46">
        <v>0</v>
      </c>
      <c r="G181" s="46">
        <v>0</v>
      </c>
      <c r="H181" s="46">
        <v>0.15999999999999945</v>
      </c>
      <c r="I181" s="46">
        <v>0</v>
      </c>
      <c r="J181" s="46">
        <v>0</v>
      </c>
      <c r="K181" s="46">
        <v>0</v>
      </c>
      <c r="L181" s="46">
        <v>0</v>
      </c>
      <c r="M181" s="46">
        <v>0</v>
      </c>
      <c r="N181" s="46">
        <v>0.3199999999999989</v>
      </c>
      <c r="O181" s="46">
        <v>0</v>
      </c>
      <c r="P181" s="46">
        <v>0.8</v>
      </c>
      <c r="Q181" s="46">
        <v>0</v>
      </c>
      <c r="R181" s="46">
        <v>8.000000000000114E-2</v>
      </c>
      <c r="S181" s="46">
        <v>0.24000000000000057</v>
      </c>
      <c r="T181" s="46">
        <v>0</v>
      </c>
      <c r="U181" s="46">
        <v>0</v>
      </c>
      <c r="V181" s="46">
        <v>0</v>
      </c>
      <c r="W181" s="46">
        <v>0.3199999999999989</v>
      </c>
      <c r="X181" s="46">
        <v>0</v>
      </c>
      <c r="Y181" s="46">
        <v>0</v>
      </c>
      <c r="Z181" s="46">
        <v>0</v>
      </c>
      <c r="AA181" s="46">
        <v>0</v>
      </c>
      <c r="AB181" s="46">
        <v>0</v>
      </c>
      <c r="AC181" s="46">
        <v>0</v>
      </c>
      <c r="AD181" s="46">
        <v>0</v>
      </c>
      <c r="AE181" s="46">
        <v>0</v>
      </c>
      <c r="AF181" s="46">
        <v>0</v>
      </c>
      <c r="AG181" s="46">
        <v>8.000000000000114E-2</v>
      </c>
      <c r="AH181" s="46">
        <v>0</v>
      </c>
      <c r="AI181" s="46">
        <v>0</v>
      </c>
      <c r="AJ181" s="46">
        <v>2.0000000000000004</v>
      </c>
    </row>
    <row r="182" spans="1:36" x14ac:dyDescent="0.25">
      <c r="A182" t="s">
        <v>358</v>
      </c>
      <c r="B182" s="46">
        <v>0</v>
      </c>
      <c r="C182" s="46">
        <v>0</v>
      </c>
      <c r="D182" s="46">
        <v>0</v>
      </c>
      <c r="E182" s="46">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0</v>
      </c>
      <c r="V182" s="46">
        <v>0</v>
      </c>
      <c r="W182" s="46">
        <v>0</v>
      </c>
      <c r="X182" s="46">
        <v>0</v>
      </c>
      <c r="Y182" s="46">
        <v>0</v>
      </c>
      <c r="Z182" s="46">
        <v>0</v>
      </c>
      <c r="AA182" s="46">
        <v>0</v>
      </c>
      <c r="AB182" s="46">
        <v>0</v>
      </c>
      <c r="AC182" s="46">
        <v>0</v>
      </c>
      <c r="AD182" s="46">
        <v>0</v>
      </c>
      <c r="AE182" s="46">
        <v>0</v>
      </c>
      <c r="AF182" s="46">
        <v>0</v>
      </c>
      <c r="AG182" s="46">
        <v>0</v>
      </c>
      <c r="AH182" s="46">
        <v>0</v>
      </c>
      <c r="AI182" s="46">
        <v>0</v>
      </c>
      <c r="AJ182" s="46">
        <v>0</v>
      </c>
    </row>
    <row r="183" spans="1:36" x14ac:dyDescent="0.25">
      <c r="A183" t="s">
        <v>359</v>
      </c>
      <c r="B183" s="46">
        <v>0</v>
      </c>
      <c r="C183" s="46">
        <v>0</v>
      </c>
      <c r="D183" s="46">
        <v>0</v>
      </c>
      <c r="E183" s="46">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0</v>
      </c>
      <c r="V183" s="46">
        <v>0</v>
      </c>
      <c r="W183" s="46">
        <v>0</v>
      </c>
      <c r="X183" s="46">
        <v>0</v>
      </c>
      <c r="Y183" s="46">
        <v>0</v>
      </c>
      <c r="Z183" s="46">
        <v>0</v>
      </c>
      <c r="AA183" s="46">
        <v>0</v>
      </c>
      <c r="AB183" s="46">
        <v>0</v>
      </c>
      <c r="AC183" s="46">
        <v>0</v>
      </c>
      <c r="AD183" s="46">
        <v>0</v>
      </c>
      <c r="AE183" s="46">
        <v>0</v>
      </c>
      <c r="AF183" s="46">
        <v>0</v>
      </c>
      <c r="AG183" s="46">
        <v>0</v>
      </c>
      <c r="AH183" s="46">
        <v>0</v>
      </c>
      <c r="AI183" s="46">
        <v>0</v>
      </c>
      <c r="AJ183" s="46">
        <v>0</v>
      </c>
    </row>
    <row r="184" spans="1:36" x14ac:dyDescent="0.25">
      <c r="A184" t="s">
        <v>360</v>
      </c>
      <c r="B184" s="46">
        <v>0</v>
      </c>
      <c r="C184" s="46">
        <v>0</v>
      </c>
      <c r="D184" s="46">
        <v>0</v>
      </c>
      <c r="E184" s="46">
        <v>0</v>
      </c>
      <c r="F184" s="46">
        <v>0</v>
      </c>
      <c r="G184" s="46">
        <v>0</v>
      </c>
      <c r="H184" s="46">
        <v>0</v>
      </c>
      <c r="I184" s="46">
        <v>0</v>
      </c>
      <c r="J184" s="46">
        <v>0</v>
      </c>
      <c r="K184" s="46">
        <v>0</v>
      </c>
      <c r="L184" s="46">
        <v>0</v>
      </c>
      <c r="M184" s="46">
        <v>0</v>
      </c>
      <c r="N184" s="46">
        <v>0</v>
      </c>
      <c r="O184" s="46">
        <v>0</v>
      </c>
      <c r="P184" s="46">
        <v>0</v>
      </c>
      <c r="Q184" s="46">
        <v>0</v>
      </c>
      <c r="R184" s="46">
        <v>0</v>
      </c>
      <c r="S184" s="46">
        <v>0</v>
      </c>
      <c r="T184" s="46">
        <v>0</v>
      </c>
      <c r="U184" s="46">
        <v>0</v>
      </c>
      <c r="V184" s="46">
        <v>0</v>
      </c>
      <c r="W184" s="46">
        <v>0</v>
      </c>
      <c r="X184" s="46">
        <v>0</v>
      </c>
      <c r="Y184" s="46">
        <v>0</v>
      </c>
      <c r="Z184" s="46">
        <v>0</v>
      </c>
      <c r="AA184" s="46">
        <v>0</v>
      </c>
      <c r="AB184" s="46">
        <v>0</v>
      </c>
      <c r="AC184" s="46">
        <v>0</v>
      </c>
      <c r="AD184" s="46">
        <v>0</v>
      </c>
      <c r="AE184" s="46">
        <v>0</v>
      </c>
      <c r="AF184" s="46">
        <v>0</v>
      </c>
      <c r="AG184" s="46">
        <v>0</v>
      </c>
      <c r="AH184" s="46">
        <v>0</v>
      </c>
      <c r="AI184" s="46">
        <v>0</v>
      </c>
      <c r="AJ184" s="46">
        <v>0</v>
      </c>
    </row>
    <row r="185" spans="1:36" x14ac:dyDescent="0.25">
      <c r="A185" t="s">
        <v>361</v>
      </c>
      <c r="B185" s="46">
        <v>0</v>
      </c>
      <c r="C185" s="46">
        <v>1.2800000000000011</v>
      </c>
      <c r="D185" s="46">
        <v>0.8</v>
      </c>
      <c r="E185" s="46">
        <v>0.64000000000000057</v>
      </c>
      <c r="F185" s="46">
        <v>1.2000000000000002</v>
      </c>
      <c r="G185" s="46">
        <v>0.48000000000000115</v>
      </c>
      <c r="H185" s="46">
        <v>0.64000000000000057</v>
      </c>
      <c r="I185" s="46">
        <v>0</v>
      </c>
      <c r="J185" s="46">
        <v>0</v>
      </c>
      <c r="K185" s="46">
        <v>0.48000000000000115</v>
      </c>
      <c r="L185" s="46">
        <v>0</v>
      </c>
      <c r="M185" s="46">
        <v>0.5599999999999995</v>
      </c>
      <c r="N185" s="46">
        <v>0.8</v>
      </c>
      <c r="O185" s="46">
        <v>0.15999999999999945</v>
      </c>
      <c r="P185" s="46">
        <v>1.2800000000000011</v>
      </c>
      <c r="Q185" s="46">
        <v>8.000000000000114E-2</v>
      </c>
      <c r="R185" s="46">
        <v>0.4</v>
      </c>
      <c r="S185" s="46">
        <v>0.95999999999999952</v>
      </c>
      <c r="T185" s="46">
        <v>0.71999999999999886</v>
      </c>
      <c r="U185" s="46">
        <v>0</v>
      </c>
      <c r="V185" s="46">
        <v>0.88000000000000123</v>
      </c>
      <c r="W185" s="46">
        <v>8.000000000000114E-2</v>
      </c>
      <c r="X185" s="46">
        <v>0.71999999999999886</v>
      </c>
      <c r="Y185" s="46">
        <v>0.5599999999999995</v>
      </c>
      <c r="Z185" s="46">
        <v>0.48000000000000115</v>
      </c>
      <c r="AA185" s="46">
        <v>0.24000000000000057</v>
      </c>
      <c r="AB185" s="46">
        <v>0.88000000000000123</v>
      </c>
      <c r="AC185" s="46">
        <v>0.5599999999999995</v>
      </c>
      <c r="AD185" s="46">
        <v>0.3199999999999989</v>
      </c>
      <c r="AE185" s="46">
        <v>1.0400000000000007</v>
      </c>
      <c r="AF185" s="46">
        <v>0.71999999999999886</v>
      </c>
      <c r="AG185" s="46">
        <v>0.88000000000000123</v>
      </c>
      <c r="AH185" s="46">
        <v>0.88000000000000123</v>
      </c>
      <c r="AI185" s="46">
        <v>1.0400000000000007</v>
      </c>
      <c r="AJ185" s="46">
        <v>19.760000000000005</v>
      </c>
    </row>
    <row r="186" spans="1:36" x14ac:dyDescent="0.25">
      <c r="A186" t="s">
        <v>362</v>
      </c>
      <c r="B186" s="46">
        <v>0</v>
      </c>
      <c r="C186" s="46">
        <v>0</v>
      </c>
      <c r="D186" s="46">
        <v>0</v>
      </c>
      <c r="E186" s="46">
        <v>0</v>
      </c>
      <c r="F186" s="46">
        <v>0.15999999999999945</v>
      </c>
      <c r="G186" s="46">
        <v>0</v>
      </c>
      <c r="H186" s="46">
        <v>0.15999999999999945</v>
      </c>
      <c r="I186" s="46">
        <v>0</v>
      </c>
      <c r="J186" s="46">
        <v>0</v>
      </c>
      <c r="K186" s="46">
        <v>0</v>
      </c>
      <c r="L186" s="46">
        <v>0</v>
      </c>
      <c r="M186" s="46">
        <v>0</v>
      </c>
      <c r="N186" s="46">
        <v>0.48000000000000115</v>
      </c>
      <c r="O186" s="46">
        <v>0</v>
      </c>
      <c r="P186" s="46">
        <v>0.8</v>
      </c>
      <c r="Q186" s="46">
        <v>0</v>
      </c>
      <c r="R186" s="46">
        <v>0</v>
      </c>
      <c r="S186" s="46">
        <v>0</v>
      </c>
      <c r="T186" s="46">
        <v>0</v>
      </c>
      <c r="U186" s="46">
        <v>0</v>
      </c>
      <c r="V186" s="46">
        <v>0</v>
      </c>
      <c r="W186" s="46">
        <v>0</v>
      </c>
      <c r="X186" s="46">
        <v>0</v>
      </c>
      <c r="Y186" s="46">
        <v>0</v>
      </c>
      <c r="Z186" s="46">
        <v>0</v>
      </c>
      <c r="AA186" s="46">
        <v>0</v>
      </c>
      <c r="AB186" s="46">
        <v>0.3199999999999989</v>
      </c>
      <c r="AC186" s="46">
        <v>0</v>
      </c>
      <c r="AD186" s="46">
        <v>0</v>
      </c>
      <c r="AE186" s="46">
        <v>0.64000000000000057</v>
      </c>
      <c r="AF186" s="46">
        <v>8.000000000000114E-2</v>
      </c>
      <c r="AG186" s="46">
        <v>0.95999999999999952</v>
      </c>
      <c r="AH186" s="46">
        <v>0.4</v>
      </c>
      <c r="AI186" s="46">
        <v>0.3199999999999989</v>
      </c>
      <c r="AJ186" s="46">
        <v>4.3199999999999985</v>
      </c>
    </row>
    <row r="187" spans="1:36" x14ac:dyDescent="0.25">
      <c r="A187" t="s">
        <v>363</v>
      </c>
      <c r="B187" s="46">
        <v>0</v>
      </c>
      <c r="C187" s="46">
        <v>0.95999999999999952</v>
      </c>
      <c r="D187" s="46">
        <v>0.4</v>
      </c>
      <c r="E187" s="46">
        <v>0.24000000000000057</v>
      </c>
      <c r="F187" s="46">
        <v>0.95999999999999952</v>
      </c>
      <c r="G187" s="46">
        <v>0.24000000000000057</v>
      </c>
      <c r="H187" s="46">
        <v>0</v>
      </c>
      <c r="I187" s="46">
        <v>0</v>
      </c>
      <c r="J187" s="46">
        <v>0</v>
      </c>
      <c r="K187" s="46">
        <v>0.15999999999999945</v>
      </c>
      <c r="L187" s="46">
        <v>0</v>
      </c>
      <c r="M187" s="46">
        <v>0.24000000000000057</v>
      </c>
      <c r="N187" s="46">
        <v>0.88000000000000123</v>
      </c>
      <c r="O187" s="46">
        <v>8.000000000000114E-2</v>
      </c>
      <c r="P187" s="46">
        <v>1.2000000000000002</v>
      </c>
      <c r="Q187" s="46">
        <v>0.24000000000000057</v>
      </c>
      <c r="R187" s="46">
        <v>8.000000000000114E-2</v>
      </c>
      <c r="S187" s="46">
        <v>0.95999999999999952</v>
      </c>
      <c r="T187" s="46">
        <v>0</v>
      </c>
      <c r="U187" s="46">
        <v>0.48000000000000115</v>
      </c>
      <c r="V187" s="46">
        <v>0.15999999999999945</v>
      </c>
      <c r="W187" s="46">
        <v>0</v>
      </c>
      <c r="X187" s="46">
        <v>0.64000000000000057</v>
      </c>
      <c r="Y187" s="46">
        <v>0.64000000000000057</v>
      </c>
      <c r="Z187" s="46">
        <v>0.4</v>
      </c>
      <c r="AA187" s="46">
        <v>0.24000000000000057</v>
      </c>
      <c r="AB187" s="46">
        <v>0.95999999999999952</v>
      </c>
      <c r="AC187" s="46">
        <v>0.95999999999999952</v>
      </c>
      <c r="AD187" s="46">
        <v>0.15999999999999945</v>
      </c>
      <c r="AE187" s="46">
        <v>0.88000000000000123</v>
      </c>
      <c r="AF187" s="46">
        <v>0.64000000000000057</v>
      </c>
      <c r="AG187" s="46">
        <v>1.2800000000000011</v>
      </c>
      <c r="AH187" s="46">
        <v>1.119999999999999</v>
      </c>
      <c r="AI187" s="46">
        <v>0.8</v>
      </c>
      <c r="AJ187" s="46">
        <v>16.000000000000007</v>
      </c>
    </row>
    <row r="188" spans="1:36" x14ac:dyDescent="0.25">
      <c r="A188" t="s">
        <v>364</v>
      </c>
      <c r="B188" s="46">
        <v>1.2800000000000011</v>
      </c>
      <c r="C188" s="46">
        <v>1.8400000000000007</v>
      </c>
      <c r="D188" s="46">
        <v>1.6799999999999997</v>
      </c>
      <c r="E188" s="46">
        <v>1.3599999999999994</v>
      </c>
      <c r="F188" s="46">
        <v>1.9200000000000004</v>
      </c>
      <c r="G188" s="46">
        <v>1.9200000000000004</v>
      </c>
      <c r="H188" s="46">
        <v>2.48</v>
      </c>
      <c r="I188" s="46">
        <v>1.6</v>
      </c>
      <c r="J188" s="46">
        <v>1.6799999999999997</v>
      </c>
      <c r="K188" s="46">
        <v>1.6</v>
      </c>
      <c r="L188" s="46">
        <v>2</v>
      </c>
      <c r="M188" s="46">
        <v>1.7599999999999996</v>
      </c>
      <c r="N188" s="46">
        <v>1.0400000000000007</v>
      </c>
      <c r="O188" s="46">
        <v>2.3200000000000003</v>
      </c>
      <c r="P188" s="46">
        <v>2.5599999999999996</v>
      </c>
      <c r="Q188" s="46">
        <v>2.0799999999999996</v>
      </c>
      <c r="R188" s="46">
        <v>1.6</v>
      </c>
      <c r="S188" s="46">
        <v>2.4000000000000004</v>
      </c>
      <c r="T188" s="46">
        <v>1.2800000000000011</v>
      </c>
      <c r="U188" s="46">
        <v>2</v>
      </c>
      <c r="V188" s="46">
        <v>2.0799999999999996</v>
      </c>
      <c r="W188" s="46">
        <v>1.9200000000000004</v>
      </c>
      <c r="X188" s="46">
        <v>1.2800000000000011</v>
      </c>
      <c r="Y188" s="46">
        <v>1.6</v>
      </c>
      <c r="Z188" s="46">
        <v>1.9200000000000004</v>
      </c>
      <c r="AA188" s="46">
        <v>2.3200000000000003</v>
      </c>
      <c r="AB188" s="46">
        <v>2.1599999999999997</v>
      </c>
      <c r="AC188" s="46">
        <v>1.119999999999999</v>
      </c>
      <c r="AD188" s="46">
        <v>1.6799999999999997</v>
      </c>
      <c r="AE188" s="46">
        <v>1.3599999999999994</v>
      </c>
      <c r="AF188" s="46">
        <v>1.5199999999999989</v>
      </c>
      <c r="AG188" s="46">
        <v>1.6</v>
      </c>
      <c r="AH188" s="46">
        <v>1.3599999999999994</v>
      </c>
      <c r="AI188" s="46">
        <v>1.5199999999999989</v>
      </c>
      <c r="AJ188" s="46">
        <v>59.839999999999989</v>
      </c>
    </row>
    <row r="189" spans="1:36" x14ac:dyDescent="0.25">
      <c r="A189" t="s">
        <v>365</v>
      </c>
      <c r="B189" s="46">
        <v>2.0799999999999996</v>
      </c>
      <c r="C189" s="46">
        <v>2.88</v>
      </c>
      <c r="D189" s="46">
        <v>2.5599999999999996</v>
      </c>
      <c r="E189" s="46">
        <v>2.2400000000000007</v>
      </c>
      <c r="F189" s="46">
        <v>2.5599999999999996</v>
      </c>
      <c r="G189" s="46">
        <v>2.5599999999999996</v>
      </c>
      <c r="H189" s="46">
        <v>3.2</v>
      </c>
      <c r="I189" s="46">
        <v>2.6400000000000006</v>
      </c>
      <c r="J189" s="46">
        <v>2.3200000000000003</v>
      </c>
      <c r="K189" s="46">
        <v>2.6400000000000006</v>
      </c>
      <c r="L189" s="46">
        <v>2.8000000000000003</v>
      </c>
      <c r="M189" s="46">
        <v>2.48</v>
      </c>
      <c r="N189" s="46">
        <v>2.4000000000000004</v>
      </c>
      <c r="O189" s="46">
        <v>3.0400000000000009</v>
      </c>
      <c r="P189" s="46">
        <v>3.1200000000000006</v>
      </c>
      <c r="Q189" s="46">
        <v>2.6400000000000006</v>
      </c>
      <c r="R189" s="46">
        <v>2.5599999999999996</v>
      </c>
      <c r="S189" s="46">
        <v>3.1200000000000006</v>
      </c>
      <c r="T189" s="46">
        <v>2.3200000000000003</v>
      </c>
      <c r="U189" s="46">
        <v>2.6400000000000006</v>
      </c>
      <c r="V189" s="46">
        <v>2.88</v>
      </c>
      <c r="W189" s="46">
        <v>3.1200000000000006</v>
      </c>
      <c r="X189" s="46">
        <v>2.6400000000000006</v>
      </c>
      <c r="Y189" s="46">
        <v>2.5599999999999996</v>
      </c>
      <c r="Z189" s="46">
        <v>2.48</v>
      </c>
      <c r="AA189" s="46">
        <v>2.6400000000000006</v>
      </c>
      <c r="AB189" s="46">
        <v>2.9599999999999995</v>
      </c>
      <c r="AC189" s="46">
        <v>2.0799999999999996</v>
      </c>
      <c r="AD189" s="46">
        <v>2.2400000000000007</v>
      </c>
      <c r="AE189" s="46">
        <v>2.48</v>
      </c>
      <c r="AF189" s="46">
        <v>2.2400000000000007</v>
      </c>
      <c r="AG189" s="46">
        <v>2.48</v>
      </c>
      <c r="AH189" s="46">
        <v>2.48</v>
      </c>
      <c r="AI189" s="46">
        <v>2.4000000000000004</v>
      </c>
      <c r="AJ189" s="46">
        <v>88.48</v>
      </c>
    </row>
    <row r="190" spans="1:36" x14ac:dyDescent="0.25">
      <c r="A190" t="s">
        <v>366</v>
      </c>
      <c r="B190" s="46">
        <v>3.5200000000000005</v>
      </c>
      <c r="C190" s="46">
        <v>3.4400000000000008</v>
      </c>
      <c r="D190" s="46">
        <v>3.5200000000000005</v>
      </c>
      <c r="E190" s="46">
        <v>3.5200000000000005</v>
      </c>
      <c r="F190" s="46">
        <v>2.88</v>
      </c>
      <c r="G190" s="46">
        <v>3.9200000000000004</v>
      </c>
      <c r="H190" s="46">
        <v>3.6</v>
      </c>
      <c r="I190" s="46">
        <v>3.6</v>
      </c>
      <c r="J190" s="46">
        <v>3.6</v>
      </c>
      <c r="K190" s="46">
        <v>3.4400000000000008</v>
      </c>
      <c r="L190" s="46">
        <v>3.28</v>
      </c>
      <c r="M190" s="46">
        <v>3.3599999999999994</v>
      </c>
      <c r="N190" s="46">
        <v>2.7200000000000006</v>
      </c>
      <c r="O190" s="46">
        <v>3.6799999999999997</v>
      </c>
      <c r="P190" s="46">
        <v>3.2</v>
      </c>
      <c r="Q190" s="46">
        <v>3.5200000000000005</v>
      </c>
      <c r="R190" s="46">
        <v>3.1200000000000006</v>
      </c>
      <c r="S190" s="46">
        <v>3.5200000000000005</v>
      </c>
      <c r="T190" s="46">
        <v>3.28</v>
      </c>
      <c r="U190" s="46">
        <v>3.6799999999999997</v>
      </c>
      <c r="V190" s="46">
        <v>3.3599999999999994</v>
      </c>
      <c r="W190" s="46">
        <v>3.6</v>
      </c>
      <c r="X190" s="46">
        <v>3.2</v>
      </c>
      <c r="Y190" s="46">
        <v>3.28</v>
      </c>
      <c r="Z190" s="46">
        <v>2.88</v>
      </c>
      <c r="AA190" s="46">
        <v>3.3599999999999994</v>
      </c>
      <c r="AB190" s="46">
        <v>2.9599999999999995</v>
      </c>
      <c r="AC190" s="46">
        <v>2.1599999999999997</v>
      </c>
      <c r="AD190" s="46">
        <v>3.5200000000000005</v>
      </c>
      <c r="AE190" s="46">
        <v>3.3599999999999994</v>
      </c>
      <c r="AF190" s="46">
        <v>2.5599999999999996</v>
      </c>
      <c r="AG190" s="46">
        <v>2.8000000000000003</v>
      </c>
      <c r="AH190" s="46">
        <v>2.8000000000000003</v>
      </c>
      <c r="AI190" s="46">
        <v>2.6400000000000006</v>
      </c>
      <c r="AJ190" s="46">
        <v>110.87999999999998</v>
      </c>
    </row>
    <row r="191" spans="1:36" x14ac:dyDescent="0.25">
      <c r="A191" t="s">
        <v>367</v>
      </c>
      <c r="B191" s="46">
        <v>1.6</v>
      </c>
      <c r="C191" s="46">
        <v>2</v>
      </c>
      <c r="D191" s="46">
        <v>1.6</v>
      </c>
      <c r="E191" s="46">
        <v>1.6</v>
      </c>
      <c r="F191" s="46">
        <v>1.8400000000000007</v>
      </c>
      <c r="G191" s="46">
        <v>1.8400000000000007</v>
      </c>
      <c r="H191" s="46">
        <v>2.48</v>
      </c>
      <c r="I191" s="46">
        <v>1.4400000000000006</v>
      </c>
      <c r="J191" s="46">
        <v>1.4400000000000006</v>
      </c>
      <c r="K191" s="46">
        <v>1.2800000000000011</v>
      </c>
      <c r="L191" s="46">
        <v>1.8400000000000007</v>
      </c>
      <c r="M191" s="46">
        <v>1.4400000000000006</v>
      </c>
      <c r="N191" s="46">
        <v>1.2800000000000011</v>
      </c>
      <c r="O191" s="46">
        <v>2.3200000000000003</v>
      </c>
      <c r="P191" s="46">
        <v>2.3200000000000003</v>
      </c>
      <c r="Q191" s="46">
        <v>1.9200000000000004</v>
      </c>
      <c r="R191" s="46">
        <v>2.0799999999999996</v>
      </c>
      <c r="S191" s="46">
        <v>2.3200000000000003</v>
      </c>
      <c r="T191" s="46">
        <v>1.7599999999999996</v>
      </c>
      <c r="U191" s="46">
        <v>1.6</v>
      </c>
      <c r="V191" s="46">
        <v>2.0799999999999996</v>
      </c>
      <c r="W191" s="46">
        <v>2.48</v>
      </c>
      <c r="X191" s="46">
        <v>1.4400000000000006</v>
      </c>
      <c r="Y191" s="46">
        <v>1.6</v>
      </c>
      <c r="Z191" s="46">
        <v>1.8400000000000007</v>
      </c>
      <c r="AA191" s="46">
        <v>1.9200000000000004</v>
      </c>
      <c r="AB191" s="46">
        <v>2</v>
      </c>
      <c r="AC191" s="46">
        <v>1.3599999999999994</v>
      </c>
      <c r="AD191" s="46">
        <v>1.7599999999999996</v>
      </c>
      <c r="AE191" s="46">
        <v>1.6799999999999997</v>
      </c>
      <c r="AF191" s="46">
        <v>1.2800000000000011</v>
      </c>
      <c r="AG191" s="46">
        <v>1.5199999999999989</v>
      </c>
      <c r="AH191" s="46">
        <v>1.3599999999999994</v>
      </c>
      <c r="AI191" s="46">
        <v>1.2800000000000011</v>
      </c>
      <c r="AJ191" s="46">
        <v>59.6</v>
      </c>
    </row>
    <row r="192" spans="1:36" x14ac:dyDescent="0.25">
      <c r="A192" t="s">
        <v>368</v>
      </c>
      <c r="B192" s="46">
        <v>1.6799999999999997</v>
      </c>
      <c r="C192" s="46">
        <v>1.6799999999999997</v>
      </c>
      <c r="D192" s="46">
        <v>1.6799999999999997</v>
      </c>
      <c r="E192" s="46">
        <v>1.7599999999999996</v>
      </c>
      <c r="F192" s="46">
        <v>1.4400000000000006</v>
      </c>
      <c r="G192" s="46">
        <v>2.0799999999999996</v>
      </c>
      <c r="H192" s="46">
        <v>2.0799999999999996</v>
      </c>
      <c r="I192" s="46">
        <v>1.5199999999999989</v>
      </c>
      <c r="J192" s="46">
        <v>1.8400000000000007</v>
      </c>
      <c r="K192" s="46">
        <v>1.5199999999999989</v>
      </c>
      <c r="L192" s="46">
        <v>2</v>
      </c>
      <c r="M192" s="46">
        <v>1.6</v>
      </c>
      <c r="N192" s="46">
        <v>1.3599999999999994</v>
      </c>
      <c r="O192" s="46">
        <v>2.0799999999999996</v>
      </c>
      <c r="P192" s="46">
        <v>2</v>
      </c>
      <c r="Q192" s="46">
        <v>2</v>
      </c>
      <c r="R192" s="46">
        <v>1.7599999999999996</v>
      </c>
      <c r="S192" s="46">
        <v>1.8400000000000007</v>
      </c>
      <c r="T192" s="46">
        <v>1.7599999999999996</v>
      </c>
      <c r="U192" s="46">
        <v>1.3599999999999994</v>
      </c>
      <c r="V192" s="46">
        <v>1.8400000000000007</v>
      </c>
      <c r="W192" s="46">
        <v>2.2400000000000007</v>
      </c>
      <c r="X192" s="46">
        <v>1.3599999999999994</v>
      </c>
      <c r="Y192" s="46">
        <v>1.3599999999999994</v>
      </c>
      <c r="Z192" s="46">
        <v>1.6</v>
      </c>
      <c r="AA192" s="46">
        <v>2.0799999999999996</v>
      </c>
      <c r="AB192" s="46">
        <v>1.9200000000000004</v>
      </c>
      <c r="AC192" s="46">
        <v>1.2000000000000002</v>
      </c>
      <c r="AD192" s="46">
        <v>1.6</v>
      </c>
      <c r="AE192" s="46">
        <v>1.3599999999999994</v>
      </c>
      <c r="AF192" s="46">
        <v>1.5199999999999989</v>
      </c>
      <c r="AG192" s="46">
        <v>1.2800000000000011</v>
      </c>
      <c r="AH192" s="46">
        <v>1.4400000000000006</v>
      </c>
      <c r="AI192" s="46">
        <v>1.3599999999999994</v>
      </c>
      <c r="AJ192" s="46">
        <v>57.2</v>
      </c>
    </row>
    <row r="193" spans="1:36" x14ac:dyDescent="0.25">
      <c r="A193" t="s">
        <v>369</v>
      </c>
      <c r="B193" s="46">
        <v>0</v>
      </c>
      <c r="C193" s="46">
        <v>1.9200000000000004</v>
      </c>
      <c r="D193" s="46">
        <v>1.5199999999999989</v>
      </c>
      <c r="E193" s="46">
        <v>1.2000000000000002</v>
      </c>
      <c r="F193" s="46">
        <v>1.7599999999999996</v>
      </c>
      <c r="G193" s="46">
        <v>1.2000000000000002</v>
      </c>
      <c r="H193" s="46">
        <v>1.5199999999999989</v>
      </c>
      <c r="I193" s="46">
        <v>0.64000000000000057</v>
      </c>
      <c r="J193" s="46">
        <v>0.4</v>
      </c>
      <c r="K193" s="46">
        <v>1.6</v>
      </c>
      <c r="L193" s="46">
        <v>0.95999999999999952</v>
      </c>
      <c r="M193" s="46">
        <v>1.2000000000000002</v>
      </c>
      <c r="N193" s="46">
        <v>1.5199999999999989</v>
      </c>
      <c r="O193" s="46">
        <v>1.2000000000000002</v>
      </c>
      <c r="P193" s="46">
        <v>1.8400000000000007</v>
      </c>
      <c r="Q193" s="46">
        <v>0.3199999999999989</v>
      </c>
      <c r="R193" s="46">
        <v>1.6799999999999997</v>
      </c>
      <c r="S193" s="46">
        <v>1.6799999999999997</v>
      </c>
      <c r="T193" s="46">
        <v>1.6</v>
      </c>
      <c r="U193" s="46">
        <v>0.4</v>
      </c>
      <c r="V193" s="46">
        <v>1.5199999999999989</v>
      </c>
      <c r="W193" s="46">
        <v>0.8</v>
      </c>
      <c r="X193" s="46">
        <v>1.3599999999999994</v>
      </c>
      <c r="Y193" s="46">
        <v>1.6</v>
      </c>
      <c r="Z193" s="46">
        <v>1.4400000000000006</v>
      </c>
      <c r="AA193" s="46">
        <v>0.24000000000000057</v>
      </c>
      <c r="AB193" s="46">
        <v>1.7599999999999996</v>
      </c>
      <c r="AC193" s="46">
        <v>1.5199999999999989</v>
      </c>
      <c r="AD193" s="46">
        <v>0.64000000000000057</v>
      </c>
      <c r="AE193" s="46">
        <v>1.9200000000000004</v>
      </c>
      <c r="AF193" s="46">
        <v>1.4400000000000006</v>
      </c>
      <c r="AG193" s="46">
        <v>1.6</v>
      </c>
      <c r="AH193" s="46">
        <v>1.6</v>
      </c>
      <c r="AI193" s="46">
        <v>1.6799999999999997</v>
      </c>
      <c r="AJ193" s="46">
        <v>43.28</v>
      </c>
    </row>
    <row r="194" spans="1:36" x14ac:dyDescent="0.25">
      <c r="A194" t="s">
        <v>370</v>
      </c>
      <c r="B194" s="46">
        <v>1.5199999999999989</v>
      </c>
      <c r="C194" s="46">
        <v>2.5599999999999996</v>
      </c>
      <c r="D194" s="46">
        <v>2.8000000000000003</v>
      </c>
      <c r="E194" s="46">
        <v>2.6400000000000006</v>
      </c>
      <c r="F194" s="46">
        <v>2</v>
      </c>
      <c r="G194" s="46">
        <v>2.9599999999999995</v>
      </c>
      <c r="H194" s="46">
        <v>2.7200000000000006</v>
      </c>
      <c r="I194" s="46">
        <v>2.1599999999999997</v>
      </c>
      <c r="J194" s="46">
        <v>1.7599999999999996</v>
      </c>
      <c r="K194" s="46">
        <v>2.8000000000000003</v>
      </c>
      <c r="L194" s="46">
        <v>2.7200000000000006</v>
      </c>
      <c r="M194" s="46">
        <v>2.8000000000000003</v>
      </c>
      <c r="N194" s="46">
        <v>2.48</v>
      </c>
      <c r="O194" s="46">
        <v>3.0400000000000009</v>
      </c>
      <c r="P194" s="46">
        <v>1.9200000000000004</v>
      </c>
      <c r="Q194" s="46">
        <v>2.5599999999999996</v>
      </c>
      <c r="R194" s="46">
        <v>2.8000000000000003</v>
      </c>
      <c r="S194" s="46">
        <v>2.88</v>
      </c>
      <c r="T194" s="46">
        <v>2.7200000000000006</v>
      </c>
      <c r="U194" s="46">
        <v>1.8400000000000007</v>
      </c>
      <c r="V194" s="46">
        <v>2.6400000000000006</v>
      </c>
      <c r="W194" s="46">
        <v>2.6400000000000006</v>
      </c>
      <c r="X194" s="46">
        <v>2.6400000000000006</v>
      </c>
      <c r="Y194" s="46">
        <v>2.5599999999999996</v>
      </c>
      <c r="Z194" s="46">
        <v>2.2400000000000007</v>
      </c>
      <c r="AA194" s="46">
        <v>2.6400000000000006</v>
      </c>
      <c r="AB194" s="46">
        <v>1.7599999999999996</v>
      </c>
      <c r="AC194" s="46">
        <v>2.2400000000000007</v>
      </c>
      <c r="AD194" s="46">
        <v>2.48</v>
      </c>
      <c r="AE194" s="46">
        <v>2.7200000000000006</v>
      </c>
      <c r="AF194" s="46">
        <v>2.6400000000000006</v>
      </c>
      <c r="AG194" s="46">
        <v>1.9200000000000004</v>
      </c>
      <c r="AH194" s="46">
        <v>2.7200000000000006</v>
      </c>
      <c r="AI194" s="46">
        <v>2.48</v>
      </c>
      <c r="AJ194" s="46">
        <v>84.000000000000028</v>
      </c>
    </row>
    <row r="195" spans="1:36" x14ac:dyDescent="0.25">
      <c r="A195" t="s">
        <v>371</v>
      </c>
      <c r="B195" s="46">
        <v>0.24000000000000057</v>
      </c>
      <c r="C195" s="46">
        <v>1.2000000000000002</v>
      </c>
      <c r="D195" s="46">
        <v>0.71999999999999886</v>
      </c>
      <c r="E195" s="46">
        <v>0.64000000000000057</v>
      </c>
      <c r="F195" s="46">
        <v>0.71999999999999886</v>
      </c>
      <c r="G195" s="46">
        <v>0.64000000000000057</v>
      </c>
      <c r="H195" s="46">
        <v>1.0400000000000007</v>
      </c>
      <c r="I195" s="46">
        <v>0</v>
      </c>
      <c r="J195" s="46">
        <v>0.24000000000000057</v>
      </c>
      <c r="K195" s="46">
        <v>0.64000000000000057</v>
      </c>
      <c r="L195" s="46">
        <v>0.48000000000000115</v>
      </c>
      <c r="M195" s="46">
        <v>0.5599999999999995</v>
      </c>
      <c r="N195" s="46">
        <v>0.64000000000000057</v>
      </c>
      <c r="O195" s="46">
        <v>0.8</v>
      </c>
      <c r="P195" s="46">
        <v>1.119999999999999</v>
      </c>
      <c r="Q195" s="46">
        <v>0.71999999999999886</v>
      </c>
      <c r="R195" s="46">
        <v>1.5199999999999989</v>
      </c>
      <c r="S195" s="46">
        <v>1.2800000000000011</v>
      </c>
      <c r="T195" s="46">
        <v>1.0400000000000007</v>
      </c>
      <c r="U195" s="46">
        <v>0.3199999999999989</v>
      </c>
      <c r="V195" s="46">
        <v>0.71999999999999886</v>
      </c>
      <c r="W195" s="46">
        <v>1.0400000000000007</v>
      </c>
      <c r="X195" s="46">
        <v>0.64000000000000057</v>
      </c>
      <c r="Y195" s="46">
        <v>0.88000000000000123</v>
      </c>
      <c r="Z195" s="46">
        <v>0.88000000000000123</v>
      </c>
      <c r="AA195" s="46">
        <v>0.64000000000000057</v>
      </c>
      <c r="AB195" s="46">
        <v>0.8</v>
      </c>
      <c r="AC195" s="46">
        <v>0.64000000000000057</v>
      </c>
      <c r="AD195" s="46">
        <v>0.48000000000000115</v>
      </c>
      <c r="AE195" s="46">
        <v>1.2000000000000002</v>
      </c>
      <c r="AF195" s="46">
        <v>0.64000000000000057</v>
      </c>
      <c r="AG195" s="46">
        <v>0.88000000000000123</v>
      </c>
      <c r="AH195" s="46">
        <v>0.95999999999999952</v>
      </c>
      <c r="AI195" s="46">
        <v>0.8</v>
      </c>
      <c r="AJ195" s="46">
        <v>25.760000000000012</v>
      </c>
    </row>
    <row r="196" spans="1:36" x14ac:dyDescent="0.25">
      <c r="A196" t="s">
        <v>372</v>
      </c>
      <c r="B196" s="46">
        <v>0</v>
      </c>
      <c r="C196" s="46">
        <v>0</v>
      </c>
      <c r="D196" s="46">
        <v>0</v>
      </c>
      <c r="E196" s="46">
        <v>0</v>
      </c>
      <c r="F196" s="46">
        <v>0</v>
      </c>
      <c r="G196" s="46">
        <v>0</v>
      </c>
      <c r="H196" s="46">
        <v>0</v>
      </c>
      <c r="I196" s="46">
        <v>0</v>
      </c>
      <c r="J196" s="46">
        <v>0</v>
      </c>
      <c r="K196" s="46">
        <v>0</v>
      </c>
      <c r="L196" s="46">
        <v>0</v>
      </c>
      <c r="M196" s="46">
        <v>0</v>
      </c>
      <c r="N196" s="46">
        <v>0</v>
      </c>
      <c r="O196" s="46">
        <v>0</v>
      </c>
      <c r="P196" s="46">
        <v>0</v>
      </c>
      <c r="Q196" s="46">
        <v>0</v>
      </c>
      <c r="R196" s="46">
        <v>0</v>
      </c>
      <c r="S196" s="46">
        <v>0</v>
      </c>
      <c r="T196" s="46">
        <v>0</v>
      </c>
      <c r="U196" s="46">
        <v>0</v>
      </c>
      <c r="V196" s="46">
        <v>0</v>
      </c>
      <c r="W196" s="46">
        <v>0</v>
      </c>
      <c r="X196" s="46">
        <v>0</v>
      </c>
      <c r="Y196" s="46">
        <v>0</v>
      </c>
      <c r="Z196" s="46">
        <v>0</v>
      </c>
      <c r="AA196" s="46">
        <v>0</v>
      </c>
      <c r="AB196" s="46">
        <v>0</v>
      </c>
      <c r="AC196" s="46">
        <v>0</v>
      </c>
      <c r="AD196" s="46">
        <v>0</v>
      </c>
      <c r="AE196" s="46">
        <v>0</v>
      </c>
      <c r="AF196" s="46">
        <v>0</v>
      </c>
      <c r="AG196" s="46">
        <v>0</v>
      </c>
      <c r="AH196" s="46">
        <v>0</v>
      </c>
      <c r="AI196" s="46">
        <v>0</v>
      </c>
      <c r="AJ196" s="46">
        <v>0</v>
      </c>
    </row>
    <row r="197" spans="1:36" x14ac:dyDescent="0.25">
      <c r="A197" t="s">
        <v>373</v>
      </c>
      <c r="B197" s="46">
        <v>0</v>
      </c>
      <c r="C197" s="46">
        <v>0</v>
      </c>
      <c r="D197" s="46">
        <v>0</v>
      </c>
      <c r="E197" s="46">
        <v>0</v>
      </c>
      <c r="F197" s="46">
        <v>0</v>
      </c>
      <c r="G197" s="46">
        <v>0</v>
      </c>
      <c r="H197" s="46">
        <v>0</v>
      </c>
      <c r="I197" s="46">
        <v>0</v>
      </c>
      <c r="J197" s="46">
        <v>0</v>
      </c>
      <c r="K197" s="46">
        <v>0</v>
      </c>
      <c r="L197" s="46">
        <v>0</v>
      </c>
      <c r="M197" s="46">
        <v>0</v>
      </c>
      <c r="N197" s="46">
        <v>0</v>
      </c>
      <c r="O197" s="46">
        <v>0</v>
      </c>
      <c r="P197" s="46">
        <v>0</v>
      </c>
      <c r="Q197" s="46">
        <v>0</v>
      </c>
      <c r="R197" s="46">
        <v>0</v>
      </c>
      <c r="S197" s="46">
        <v>0</v>
      </c>
      <c r="T197" s="46">
        <v>0</v>
      </c>
      <c r="U197" s="46">
        <v>0</v>
      </c>
      <c r="V197" s="46">
        <v>0</v>
      </c>
      <c r="W197" s="46">
        <v>0</v>
      </c>
      <c r="X197" s="46">
        <v>0</v>
      </c>
      <c r="Y197" s="46">
        <v>0</v>
      </c>
      <c r="Z197" s="46">
        <v>0</v>
      </c>
      <c r="AA197" s="46">
        <v>0</v>
      </c>
      <c r="AB197" s="46">
        <v>8.000000000000114E-2</v>
      </c>
      <c r="AC197" s="46">
        <v>0</v>
      </c>
      <c r="AD197" s="46">
        <v>0</v>
      </c>
      <c r="AE197" s="46">
        <v>0</v>
      </c>
      <c r="AF197" s="46">
        <v>0</v>
      </c>
      <c r="AG197" s="46">
        <v>0</v>
      </c>
      <c r="AH197" s="46">
        <v>0</v>
      </c>
      <c r="AI197" s="46">
        <v>0</v>
      </c>
      <c r="AJ197" s="46">
        <v>8.000000000000114E-2</v>
      </c>
    </row>
    <row r="198" spans="1:36" x14ac:dyDescent="0.25">
      <c r="A198" t="s">
        <v>374</v>
      </c>
      <c r="B198" s="46">
        <v>0</v>
      </c>
      <c r="C198" s="46">
        <v>0.95999999999999952</v>
      </c>
      <c r="D198" s="46">
        <v>0.95999999999999952</v>
      </c>
      <c r="E198" s="46">
        <v>0.64000000000000057</v>
      </c>
      <c r="F198" s="46">
        <v>0.88000000000000123</v>
      </c>
      <c r="G198" s="46">
        <v>0.71999999999999886</v>
      </c>
      <c r="H198" s="46">
        <v>0.71999999999999886</v>
      </c>
      <c r="I198" s="46">
        <v>0.15999999999999945</v>
      </c>
      <c r="J198" s="46">
        <v>0</v>
      </c>
      <c r="K198" s="46">
        <v>0.4</v>
      </c>
      <c r="L198" s="46">
        <v>0.48000000000000115</v>
      </c>
      <c r="M198" s="46">
        <v>0.64000000000000057</v>
      </c>
      <c r="N198" s="46">
        <v>0.8</v>
      </c>
      <c r="O198" s="46">
        <v>0.71999999999999886</v>
      </c>
      <c r="P198" s="46">
        <v>0.95999999999999952</v>
      </c>
      <c r="Q198" s="46">
        <v>0.15999999999999945</v>
      </c>
      <c r="R198" s="46">
        <v>0.71999999999999886</v>
      </c>
      <c r="S198" s="46">
        <v>1.119999999999999</v>
      </c>
      <c r="T198" s="46">
        <v>0.71999999999999886</v>
      </c>
      <c r="U198" s="46">
        <v>0</v>
      </c>
      <c r="V198" s="46">
        <v>0.8</v>
      </c>
      <c r="W198" s="46">
        <v>0.48000000000000115</v>
      </c>
      <c r="X198" s="46">
        <v>0.8</v>
      </c>
      <c r="Y198" s="46">
        <v>0.8</v>
      </c>
      <c r="Z198" s="46">
        <v>0.5599999999999995</v>
      </c>
      <c r="AA198" s="46">
        <v>0.3199999999999989</v>
      </c>
      <c r="AB198" s="46">
        <v>0.95999999999999952</v>
      </c>
      <c r="AC198" s="46">
        <v>0.8</v>
      </c>
      <c r="AD198" s="46">
        <v>0.15999999999999945</v>
      </c>
      <c r="AE198" s="46">
        <v>1.119999999999999</v>
      </c>
      <c r="AF198" s="46">
        <v>0.4</v>
      </c>
      <c r="AG198" s="46">
        <v>0.71999999999999886</v>
      </c>
      <c r="AH198" s="46">
        <v>0.88000000000000123</v>
      </c>
      <c r="AI198" s="46">
        <v>0.64000000000000057</v>
      </c>
      <c r="AJ198" s="46">
        <v>21.199999999999992</v>
      </c>
    </row>
    <row r="199" spans="1:36" x14ac:dyDescent="0.25">
      <c r="A199" t="s">
        <v>375</v>
      </c>
      <c r="B199" s="46">
        <v>2.48</v>
      </c>
      <c r="C199" s="46">
        <v>2.9599999999999995</v>
      </c>
      <c r="D199" s="46">
        <v>2.8000000000000003</v>
      </c>
      <c r="E199" s="46">
        <v>2.88</v>
      </c>
      <c r="F199" s="46">
        <v>2.5599999999999996</v>
      </c>
      <c r="G199" s="46">
        <v>3.2</v>
      </c>
      <c r="H199" s="46">
        <v>2.9599999999999995</v>
      </c>
      <c r="I199" s="46">
        <v>2.88</v>
      </c>
      <c r="J199" s="46">
        <v>2.48</v>
      </c>
      <c r="K199" s="46">
        <v>2.8000000000000003</v>
      </c>
      <c r="L199" s="46">
        <v>2.9599999999999995</v>
      </c>
      <c r="M199" s="46">
        <v>2.8000000000000003</v>
      </c>
      <c r="N199" s="46">
        <v>2.6400000000000006</v>
      </c>
      <c r="O199" s="46">
        <v>3.28</v>
      </c>
      <c r="P199" s="46">
        <v>2.8000000000000003</v>
      </c>
      <c r="Q199" s="46">
        <v>3.1200000000000006</v>
      </c>
      <c r="R199" s="46">
        <v>2.3200000000000003</v>
      </c>
      <c r="S199" s="46">
        <v>2.88</v>
      </c>
      <c r="T199" s="46">
        <v>2.7200000000000006</v>
      </c>
      <c r="U199" s="46">
        <v>2.8000000000000003</v>
      </c>
      <c r="V199" s="46">
        <v>2.9599999999999995</v>
      </c>
      <c r="W199" s="46">
        <v>2.7200000000000006</v>
      </c>
      <c r="X199" s="46">
        <v>2.6400000000000006</v>
      </c>
      <c r="Y199" s="46">
        <v>2.6400000000000006</v>
      </c>
      <c r="Z199" s="46">
        <v>2.48</v>
      </c>
      <c r="AA199" s="46">
        <v>3.2</v>
      </c>
      <c r="AB199" s="46">
        <v>2.6400000000000006</v>
      </c>
      <c r="AC199" s="46">
        <v>2.4000000000000004</v>
      </c>
      <c r="AD199" s="46">
        <v>2.88</v>
      </c>
      <c r="AE199" s="46">
        <v>2.5599999999999996</v>
      </c>
      <c r="AF199" s="46">
        <v>2.5599999999999996</v>
      </c>
      <c r="AG199" s="46">
        <v>2.8000000000000003</v>
      </c>
      <c r="AH199" s="46">
        <v>2.7200000000000006</v>
      </c>
      <c r="AI199" s="46">
        <v>2.7200000000000006</v>
      </c>
      <c r="AJ199" s="46">
        <v>94.24</v>
      </c>
    </row>
    <row r="200" spans="1:36" x14ac:dyDescent="0.25">
      <c r="A200" t="s">
        <v>376</v>
      </c>
      <c r="B200" s="46">
        <v>2.48</v>
      </c>
      <c r="C200" s="46">
        <v>2.4000000000000004</v>
      </c>
      <c r="D200" s="46">
        <v>2.8000000000000003</v>
      </c>
      <c r="E200" s="46">
        <v>2.5599999999999996</v>
      </c>
      <c r="F200" s="46">
        <v>2.2400000000000007</v>
      </c>
      <c r="G200" s="46">
        <v>3.0400000000000009</v>
      </c>
      <c r="H200" s="46">
        <v>2.48</v>
      </c>
      <c r="I200" s="46">
        <v>2.9599999999999995</v>
      </c>
      <c r="J200" s="46">
        <v>2.5599999999999996</v>
      </c>
      <c r="K200" s="46">
        <v>3.3599999999999994</v>
      </c>
      <c r="L200" s="46">
        <v>2.48</v>
      </c>
      <c r="M200" s="46">
        <v>2.7200000000000006</v>
      </c>
      <c r="N200" s="46">
        <v>2.4000000000000004</v>
      </c>
      <c r="O200" s="46">
        <v>2.4000000000000004</v>
      </c>
      <c r="P200" s="46">
        <v>2.2400000000000007</v>
      </c>
      <c r="Q200" s="46">
        <v>2.9599999999999995</v>
      </c>
      <c r="R200" s="46">
        <v>1.9200000000000004</v>
      </c>
      <c r="S200" s="46">
        <v>2.3200000000000003</v>
      </c>
      <c r="T200" s="46">
        <v>2.3200000000000003</v>
      </c>
      <c r="U200" s="46">
        <v>2.88</v>
      </c>
      <c r="V200" s="46">
        <v>2.2400000000000007</v>
      </c>
      <c r="W200" s="46">
        <v>2.2400000000000007</v>
      </c>
      <c r="X200" s="46">
        <v>2.4000000000000004</v>
      </c>
      <c r="Y200" s="46">
        <v>2.48</v>
      </c>
      <c r="Z200" s="46">
        <v>2</v>
      </c>
      <c r="AA200" s="46">
        <v>2.9599999999999995</v>
      </c>
      <c r="AB200" s="46">
        <v>2.0799999999999996</v>
      </c>
      <c r="AC200" s="46">
        <v>2.1599999999999997</v>
      </c>
      <c r="AD200" s="46">
        <v>3.1200000000000006</v>
      </c>
      <c r="AE200" s="46">
        <v>2.8000000000000003</v>
      </c>
      <c r="AF200" s="46">
        <v>3.0400000000000009</v>
      </c>
      <c r="AG200" s="46">
        <v>2.1599999999999997</v>
      </c>
      <c r="AH200" s="46">
        <v>2.7200000000000006</v>
      </c>
      <c r="AI200" s="46">
        <v>3.2</v>
      </c>
      <c r="AJ200" s="46">
        <v>87.12</v>
      </c>
    </row>
    <row r="201" spans="1:36" x14ac:dyDescent="0.25">
      <c r="A201" t="s">
        <v>377</v>
      </c>
      <c r="B201" s="46">
        <v>0.95999999999999952</v>
      </c>
      <c r="C201" s="46">
        <v>1.119999999999999</v>
      </c>
      <c r="D201" s="46">
        <v>1.3599999999999994</v>
      </c>
      <c r="E201" s="46">
        <v>1.0400000000000007</v>
      </c>
      <c r="F201" s="46">
        <v>1.2800000000000011</v>
      </c>
      <c r="G201" s="46">
        <v>1.3599999999999994</v>
      </c>
      <c r="H201" s="46">
        <v>1.5199999999999989</v>
      </c>
      <c r="I201" s="46">
        <v>1.119999999999999</v>
      </c>
      <c r="J201" s="46">
        <v>1.119999999999999</v>
      </c>
      <c r="K201" s="46">
        <v>1.2000000000000002</v>
      </c>
      <c r="L201" s="46">
        <v>1.119999999999999</v>
      </c>
      <c r="M201" s="46">
        <v>1.3599999999999994</v>
      </c>
      <c r="N201" s="46">
        <v>0.71999999999999886</v>
      </c>
      <c r="O201" s="46">
        <v>1.5199999999999989</v>
      </c>
      <c r="P201" s="46">
        <v>1.9200000000000004</v>
      </c>
      <c r="Q201" s="46">
        <v>1.3599999999999994</v>
      </c>
      <c r="R201" s="46">
        <v>1.2800000000000011</v>
      </c>
      <c r="S201" s="46">
        <v>1.3599999999999994</v>
      </c>
      <c r="T201" s="46">
        <v>1.5199999999999989</v>
      </c>
      <c r="U201" s="46">
        <v>0.71999999999999886</v>
      </c>
      <c r="V201" s="46">
        <v>1.2000000000000002</v>
      </c>
      <c r="W201" s="46">
        <v>1.5199999999999989</v>
      </c>
      <c r="X201" s="46">
        <v>0.64000000000000057</v>
      </c>
      <c r="Y201" s="46">
        <v>0.95999999999999952</v>
      </c>
      <c r="Z201" s="46">
        <v>0.88000000000000123</v>
      </c>
      <c r="AA201" s="46">
        <v>0.95999999999999952</v>
      </c>
      <c r="AB201" s="46">
        <v>1.8400000000000007</v>
      </c>
      <c r="AC201" s="46">
        <v>0.64000000000000057</v>
      </c>
      <c r="AD201" s="46">
        <v>1.119999999999999</v>
      </c>
      <c r="AE201" s="46">
        <v>1.4400000000000006</v>
      </c>
      <c r="AF201" s="46">
        <v>1.0400000000000007</v>
      </c>
      <c r="AG201" s="46">
        <v>0.4</v>
      </c>
      <c r="AH201" s="46">
        <v>1.2000000000000002</v>
      </c>
      <c r="AI201" s="46">
        <v>1.6</v>
      </c>
      <c r="AJ201" s="46">
        <v>40.4</v>
      </c>
    </row>
    <row r="202" spans="1:36" x14ac:dyDescent="0.25">
      <c r="A202" t="s">
        <v>378</v>
      </c>
      <c r="B202" s="46">
        <v>0</v>
      </c>
      <c r="C202" s="46">
        <v>0</v>
      </c>
      <c r="D202" s="46">
        <v>0</v>
      </c>
      <c r="E202" s="46">
        <v>0</v>
      </c>
      <c r="F202" s="46">
        <v>0.15999999999999945</v>
      </c>
      <c r="G202" s="46">
        <v>0</v>
      </c>
      <c r="H202" s="46">
        <v>0</v>
      </c>
      <c r="I202" s="46">
        <v>0</v>
      </c>
      <c r="J202" s="46">
        <v>0</v>
      </c>
      <c r="K202" s="46">
        <v>0</v>
      </c>
      <c r="L202" s="46">
        <v>0</v>
      </c>
      <c r="M202" s="46">
        <v>0</v>
      </c>
      <c r="N202" s="46">
        <v>0</v>
      </c>
      <c r="O202" s="46">
        <v>0</v>
      </c>
      <c r="P202" s="46">
        <v>0.5599999999999995</v>
      </c>
      <c r="Q202" s="46">
        <v>0</v>
      </c>
      <c r="R202" s="46">
        <v>0.3199999999999989</v>
      </c>
      <c r="S202" s="46">
        <v>8.000000000000114E-2</v>
      </c>
      <c r="T202" s="46">
        <v>0</v>
      </c>
      <c r="U202" s="46">
        <v>0</v>
      </c>
      <c r="V202" s="46">
        <v>0</v>
      </c>
      <c r="W202" s="46">
        <v>0</v>
      </c>
      <c r="X202" s="46">
        <v>0</v>
      </c>
      <c r="Y202" s="46">
        <v>0</v>
      </c>
      <c r="Z202" s="46">
        <v>0</v>
      </c>
      <c r="AA202" s="46">
        <v>0</v>
      </c>
      <c r="AB202" s="46">
        <v>0.15999999999999945</v>
      </c>
      <c r="AC202" s="46">
        <v>0</v>
      </c>
      <c r="AD202" s="46">
        <v>0</v>
      </c>
      <c r="AE202" s="46">
        <v>0</v>
      </c>
      <c r="AF202" s="46">
        <v>0</v>
      </c>
      <c r="AG202" s="46">
        <v>0</v>
      </c>
      <c r="AH202" s="46">
        <v>0</v>
      </c>
      <c r="AI202" s="46">
        <v>0</v>
      </c>
      <c r="AJ202" s="46">
        <v>1.2799999999999985</v>
      </c>
    </row>
    <row r="203" spans="1:36" x14ac:dyDescent="0.25">
      <c r="A203" t="s">
        <v>379</v>
      </c>
      <c r="B203" s="46">
        <v>0</v>
      </c>
      <c r="C203" s="46">
        <v>0.48000000000000115</v>
      </c>
      <c r="D203" s="46">
        <v>0.24000000000000057</v>
      </c>
      <c r="E203" s="46">
        <v>0.24000000000000057</v>
      </c>
      <c r="F203" s="46">
        <v>0.4</v>
      </c>
      <c r="G203" s="46">
        <v>0</v>
      </c>
      <c r="H203" s="46">
        <v>0</v>
      </c>
      <c r="I203" s="46">
        <v>0</v>
      </c>
      <c r="J203" s="46">
        <v>0</v>
      </c>
      <c r="K203" s="46">
        <v>0</v>
      </c>
      <c r="L203" s="46">
        <v>0</v>
      </c>
      <c r="M203" s="46">
        <v>0.15999999999999945</v>
      </c>
      <c r="N203" s="46">
        <v>0.15999999999999945</v>
      </c>
      <c r="O203" s="46">
        <v>0.24000000000000057</v>
      </c>
      <c r="P203" s="46">
        <v>0.48000000000000115</v>
      </c>
      <c r="Q203" s="46">
        <v>0</v>
      </c>
      <c r="R203" s="46">
        <v>0.24000000000000057</v>
      </c>
      <c r="S203" s="46">
        <v>0.4</v>
      </c>
      <c r="T203" s="46">
        <v>8.000000000000114E-2</v>
      </c>
      <c r="U203" s="46">
        <v>0.15999999999999945</v>
      </c>
      <c r="V203" s="46">
        <v>0</v>
      </c>
      <c r="W203" s="46">
        <v>0</v>
      </c>
      <c r="X203" s="46">
        <v>0.15999999999999945</v>
      </c>
      <c r="Y203" s="46">
        <v>0</v>
      </c>
      <c r="Z203" s="46">
        <v>0.3199999999999989</v>
      </c>
      <c r="AA203" s="46">
        <v>0</v>
      </c>
      <c r="AB203" s="46">
        <v>0.4</v>
      </c>
      <c r="AC203" s="46">
        <v>0.3199999999999989</v>
      </c>
      <c r="AD203" s="46">
        <v>0</v>
      </c>
      <c r="AE203" s="46">
        <v>0.15999999999999945</v>
      </c>
      <c r="AF203" s="46">
        <v>0.24000000000000057</v>
      </c>
      <c r="AG203" s="46">
        <v>0.24000000000000057</v>
      </c>
      <c r="AH203" s="46">
        <v>0.48000000000000115</v>
      </c>
      <c r="AI203" s="46">
        <v>0.24000000000000057</v>
      </c>
      <c r="AJ203" s="46">
        <v>5.8400000000000016</v>
      </c>
    </row>
    <row r="204" spans="1:36" x14ac:dyDescent="0.25">
      <c r="A204" t="s">
        <v>380</v>
      </c>
      <c r="B204" s="46">
        <v>0</v>
      </c>
      <c r="C204" s="46">
        <v>0.95999999999999952</v>
      </c>
      <c r="D204" s="46">
        <v>0</v>
      </c>
      <c r="E204" s="46">
        <v>8.000000000000114E-2</v>
      </c>
      <c r="F204" s="46">
        <v>1.3599999999999994</v>
      </c>
      <c r="G204" s="46">
        <v>0.24000000000000057</v>
      </c>
      <c r="H204" s="46">
        <v>0.5599999999999995</v>
      </c>
      <c r="I204" s="46">
        <v>0</v>
      </c>
      <c r="J204" s="46">
        <v>0</v>
      </c>
      <c r="K204" s="46">
        <v>0</v>
      </c>
      <c r="L204" s="46">
        <v>0</v>
      </c>
      <c r="M204" s="46">
        <v>0</v>
      </c>
      <c r="N204" s="46">
        <v>0.3199999999999989</v>
      </c>
      <c r="O204" s="46">
        <v>0.5599999999999995</v>
      </c>
      <c r="P204" s="46">
        <v>1.119999999999999</v>
      </c>
      <c r="Q204" s="46">
        <v>8.000000000000114E-2</v>
      </c>
      <c r="R204" s="46">
        <v>0.64000000000000057</v>
      </c>
      <c r="S204" s="46">
        <v>0.64000000000000057</v>
      </c>
      <c r="T204" s="46">
        <v>0.15999999999999945</v>
      </c>
      <c r="U204" s="46">
        <v>0</v>
      </c>
      <c r="V204" s="46">
        <v>0.48000000000000115</v>
      </c>
      <c r="W204" s="46">
        <v>0.71999999999999886</v>
      </c>
      <c r="X204" s="46">
        <v>0</v>
      </c>
      <c r="Y204" s="46">
        <v>0.3199999999999989</v>
      </c>
      <c r="Z204" s="46">
        <v>0.71999999999999886</v>
      </c>
      <c r="AA204" s="46">
        <v>0.15999999999999945</v>
      </c>
      <c r="AB204" s="46">
        <v>0.88000000000000123</v>
      </c>
      <c r="AC204" s="46">
        <v>0</v>
      </c>
      <c r="AD204" s="46">
        <v>0</v>
      </c>
      <c r="AE204" s="46">
        <v>0.71999999999999886</v>
      </c>
      <c r="AF204" s="46">
        <v>0</v>
      </c>
      <c r="AG204" s="46">
        <v>1.2800000000000011</v>
      </c>
      <c r="AH204" s="46">
        <v>0</v>
      </c>
      <c r="AI204" s="46">
        <v>0</v>
      </c>
      <c r="AJ204" s="46">
        <v>11.999999999999998</v>
      </c>
    </row>
    <row r="205" spans="1:36" x14ac:dyDescent="0.25">
      <c r="A205" t="s">
        <v>381</v>
      </c>
      <c r="B205" s="46">
        <v>0</v>
      </c>
      <c r="C205" s="46">
        <v>0</v>
      </c>
      <c r="D205" s="46">
        <v>0</v>
      </c>
      <c r="E205" s="46">
        <v>0</v>
      </c>
      <c r="F205" s="46">
        <v>0</v>
      </c>
      <c r="G205" s="46">
        <v>0</v>
      </c>
      <c r="H205" s="46">
        <v>0</v>
      </c>
      <c r="I205" s="46">
        <v>0</v>
      </c>
      <c r="J205" s="46">
        <v>0</v>
      </c>
      <c r="K205" s="46">
        <v>0</v>
      </c>
      <c r="L205" s="46">
        <v>0</v>
      </c>
      <c r="M205" s="46">
        <v>0</v>
      </c>
      <c r="N205" s="46">
        <v>0</v>
      </c>
      <c r="O205" s="46">
        <v>0</v>
      </c>
      <c r="P205" s="46">
        <v>0</v>
      </c>
      <c r="Q205" s="46">
        <v>0</v>
      </c>
      <c r="R205" s="46">
        <v>0</v>
      </c>
      <c r="S205" s="46">
        <v>0</v>
      </c>
      <c r="T205" s="46">
        <v>0</v>
      </c>
      <c r="U205" s="46">
        <v>0</v>
      </c>
      <c r="V205" s="46">
        <v>0</v>
      </c>
      <c r="W205" s="46">
        <v>0</v>
      </c>
      <c r="X205" s="46">
        <v>0</v>
      </c>
      <c r="Y205" s="46">
        <v>0</v>
      </c>
      <c r="Z205" s="46">
        <v>0</v>
      </c>
      <c r="AA205" s="46">
        <v>0</v>
      </c>
      <c r="AB205" s="46">
        <v>0</v>
      </c>
      <c r="AC205" s="46">
        <v>0</v>
      </c>
      <c r="AD205" s="46">
        <v>0</v>
      </c>
      <c r="AE205" s="46">
        <v>0</v>
      </c>
      <c r="AF205" s="46">
        <v>0</v>
      </c>
      <c r="AG205" s="46">
        <v>0</v>
      </c>
      <c r="AH205" s="46">
        <v>0</v>
      </c>
      <c r="AI205" s="46">
        <v>0</v>
      </c>
      <c r="AJ205" s="46">
        <v>0</v>
      </c>
    </row>
    <row r="206" spans="1:36" x14ac:dyDescent="0.25">
      <c r="A206" t="s">
        <v>382</v>
      </c>
      <c r="B206" s="46">
        <v>0</v>
      </c>
      <c r="C206" s="46">
        <v>0</v>
      </c>
      <c r="D206" s="46">
        <v>0</v>
      </c>
      <c r="E206" s="46">
        <v>0</v>
      </c>
      <c r="F206" s="46">
        <v>0</v>
      </c>
      <c r="G206" s="46">
        <v>0</v>
      </c>
      <c r="H206" s="46">
        <v>0</v>
      </c>
      <c r="I206" s="46">
        <v>0</v>
      </c>
      <c r="J206" s="46">
        <v>0</v>
      </c>
      <c r="K206" s="46">
        <v>0</v>
      </c>
      <c r="L206" s="46">
        <v>0</v>
      </c>
      <c r="M206" s="46">
        <v>0</v>
      </c>
      <c r="N206" s="46">
        <v>0</v>
      </c>
      <c r="O206" s="46">
        <v>0</v>
      </c>
      <c r="P206" s="46">
        <v>0</v>
      </c>
      <c r="Q206" s="46">
        <v>0</v>
      </c>
      <c r="R206" s="46">
        <v>0</v>
      </c>
      <c r="S206" s="46">
        <v>0</v>
      </c>
      <c r="T206" s="46">
        <v>0</v>
      </c>
      <c r="U206" s="46">
        <v>0</v>
      </c>
      <c r="V206" s="46">
        <v>0</v>
      </c>
      <c r="W206" s="46">
        <v>0</v>
      </c>
      <c r="X206" s="46">
        <v>0</v>
      </c>
      <c r="Y206" s="46">
        <v>0</v>
      </c>
      <c r="Z206" s="46">
        <v>0</v>
      </c>
      <c r="AA206" s="46">
        <v>0</v>
      </c>
      <c r="AB206" s="46">
        <v>0</v>
      </c>
      <c r="AC206" s="46">
        <v>0</v>
      </c>
      <c r="AD206" s="46">
        <v>0</v>
      </c>
      <c r="AE206" s="46">
        <v>0</v>
      </c>
      <c r="AF206" s="46">
        <v>0</v>
      </c>
      <c r="AG206" s="46">
        <v>0</v>
      </c>
      <c r="AH206" s="46">
        <v>0</v>
      </c>
      <c r="AI206" s="46">
        <v>0</v>
      </c>
      <c r="AJ206" s="46">
        <v>0</v>
      </c>
    </row>
    <row r="207" spans="1:36" x14ac:dyDescent="0.25">
      <c r="A207" t="s">
        <v>383</v>
      </c>
      <c r="B207" s="46">
        <v>0</v>
      </c>
      <c r="C207" s="46">
        <v>0</v>
      </c>
      <c r="D207" s="46">
        <v>0</v>
      </c>
      <c r="E207" s="46">
        <v>0</v>
      </c>
      <c r="F207" s="46">
        <v>0</v>
      </c>
      <c r="G207" s="46">
        <v>0</v>
      </c>
      <c r="H207" s="46">
        <v>0</v>
      </c>
      <c r="I207" s="46">
        <v>0</v>
      </c>
      <c r="J207" s="46">
        <v>0</v>
      </c>
      <c r="K207" s="46">
        <v>0</v>
      </c>
      <c r="L207" s="46">
        <v>0</v>
      </c>
      <c r="M207" s="46">
        <v>0</v>
      </c>
      <c r="N207" s="46">
        <v>0</v>
      </c>
      <c r="O207" s="46">
        <v>0</v>
      </c>
      <c r="P207" s="46">
        <v>0</v>
      </c>
      <c r="Q207" s="46">
        <v>0</v>
      </c>
      <c r="R207" s="46">
        <v>0</v>
      </c>
      <c r="S207" s="46">
        <v>0</v>
      </c>
      <c r="T207" s="46">
        <v>0</v>
      </c>
      <c r="U207" s="46">
        <v>0</v>
      </c>
      <c r="V207" s="46">
        <v>0</v>
      </c>
      <c r="W207" s="46">
        <v>0</v>
      </c>
      <c r="X207" s="46">
        <v>0</v>
      </c>
      <c r="Y207" s="46">
        <v>0</v>
      </c>
      <c r="Z207" s="46">
        <v>0</v>
      </c>
      <c r="AA207" s="46">
        <v>0</v>
      </c>
      <c r="AB207" s="46">
        <v>0</v>
      </c>
      <c r="AC207" s="46">
        <v>0</v>
      </c>
      <c r="AD207" s="46">
        <v>0</v>
      </c>
      <c r="AE207" s="46">
        <v>0</v>
      </c>
      <c r="AF207" s="46">
        <v>0</v>
      </c>
      <c r="AG207" s="46">
        <v>0</v>
      </c>
      <c r="AH207" s="46">
        <v>0</v>
      </c>
      <c r="AI207" s="46">
        <v>0</v>
      </c>
      <c r="AJ207" s="46">
        <v>0</v>
      </c>
    </row>
    <row r="208" spans="1:36" x14ac:dyDescent="0.25">
      <c r="A208" t="s">
        <v>384</v>
      </c>
      <c r="B208" s="46">
        <v>0</v>
      </c>
      <c r="C208" s="46">
        <v>0</v>
      </c>
      <c r="D208" s="46">
        <v>0</v>
      </c>
      <c r="E208" s="46">
        <v>0</v>
      </c>
      <c r="F208" s="46">
        <v>0</v>
      </c>
      <c r="G208" s="46">
        <v>0</v>
      </c>
      <c r="H208" s="46">
        <v>0</v>
      </c>
      <c r="I208" s="46">
        <v>0</v>
      </c>
      <c r="J208" s="46">
        <v>0</v>
      </c>
      <c r="K208" s="46">
        <v>0</v>
      </c>
      <c r="L208" s="46">
        <v>0</v>
      </c>
      <c r="M208" s="46">
        <v>0</v>
      </c>
      <c r="N208" s="46">
        <v>0</v>
      </c>
      <c r="O208" s="46">
        <v>0</v>
      </c>
      <c r="P208" s="46">
        <v>0</v>
      </c>
      <c r="Q208" s="46">
        <v>0</v>
      </c>
      <c r="R208" s="46">
        <v>0</v>
      </c>
      <c r="S208" s="46">
        <v>0</v>
      </c>
      <c r="T208" s="46">
        <v>0</v>
      </c>
      <c r="U208" s="46">
        <v>0</v>
      </c>
      <c r="V208" s="46">
        <v>0</v>
      </c>
      <c r="W208" s="46">
        <v>0</v>
      </c>
      <c r="X208" s="46">
        <v>0</v>
      </c>
      <c r="Y208" s="46">
        <v>0</v>
      </c>
      <c r="Z208" s="46">
        <v>0</v>
      </c>
      <c r="AA208" s="46">
        <v>0</v>
      </c>
      <c r="AB208" s="46">
        <v>0</v>
      </c>
      <c r="AC208" s="46">
        <v>0</v>
      </c>
      <c r="AD208" s="46">
        <v>0</v>
      </c>
      <c r="AE208" s="46">
        <v>0</v>
      </c>
      <c r="AF208" s="46">
        <v>0</v>
      </c>
      <c r="AG208" s="46">
        <v>0</v>
      </c>
      <c r="AH208" s="46">
        <v>0</v>
      </c>
      <c r="AI208" s="46">
        <v>0</v>
      </c>
      <c r="AJ208" s="46">
        <v>0</v>
      </c>
    </row>
    <row r="209" spans="1:36" x14ac:dyDescent="0.25">
      <c r="A209" t="s">
        <v>385</v>
      </c>
      <c r="B209" s="46">
        <v>0</v>
      </c>
      <c r="C209" s="46">
        <v>0</v>
      </c>
      <c r="D209" s="46">
        <v>0</v>
      </c>
      <c r="E209" s="46">
        <v>0</v>
      </c>
      <c r="F209" s="46">
        <v>0</v>
      </c>
      <c r="G209" s="46">
        <v>0</v>
      </c>
      <c r="H209" s="46">
        <v>0</v>
      </c>
      <c r="I209" s="46">
        <v>0</v>
      </c>
      <c r="J209" s="46">
        <v>0</v>
      </c>
      <c r="K209" s="46">
        <v>0</v>
      </c>
      <c r="L209" s="46">
        <v>0</v>
      </c>
      <c r="M209" s="46">
        <v>0</v>
      </c>
      <c r="N209" s="46">
        <v>0</v>
      </c>
      <c r="O209" s="46">
        <v>0</v>
      </c>
      <c r="P209" s="46">
        <v>0</v>
      </c>
      <c r="Q209" s="46">
        <v>0</v>
      </c>
      <c r="R209" s="46">
        <v>0</v>
      </c>
      <c r="S209" s="46">
        <v>0</v>
      </c>
      <c r="T209" s="46">
        <v>0</v>
      </c>
      <c r="U209" s="46">
        <v>0</v>
      </c>
      <c r="V209" s="46">
        <v>0</v>
      </c>
      <c r="W209" s="46">
        <v>0</v>
      </c>
      <c r="X209" s="46">
        <v>0</v>
      </c>
      <c r="Y209" s="46">
        <v>0</v>
      </c>
      <c r="Z209" s="46">
        <v>0</v>
      </c>
      <c r="AA209" s="46">
        <v>0</v>
      </c>
      <c r="AB209" s="46">
        <v>0</v>
      </c>
      <c r="AC209" s="46">
        <v>0</v>
      </c>
      <c r="AD209" s="46">
        <v>0</v>
      </c>
      <c r="AE209" s="46">
        <v>0</v>
      </c>
      <c r="AF209" s="46">
        <v>0</v>
      </c>
      <c r="AG209" s="46">
        <v>0</v>
      </c>
      <c r="AH209" s="46">
        <v>0</v>
      </c>
      <c r="AI209" s="46">
        <v>0</v>
      </c>
      <c r="AJ209" s="46">
        <v>0</v>
      </c>
    </row>
    <row r="210" spans="1:36" x14ac:dyDescent="0.25">
      <c r="A210" t="s">
        <v>386</v>
      </c>
      <c r="B210" s="46">
        <v>0</v>
      </c>
      <c r="C210" s="46">
        <v>0</v>
      </c>
      <c r="D210" s="46">
        <v>0</v>
      </c>
      <c r="E210" s="46">
        <v>0</v>
      </c>
      <c r="F210" s="46">
        <v>0</v>
      </c>
      <c r="G210" s="46">
        <v>8.000000000000114E-2</v>
      </c>
      <c r="H210" s="46">
        <v>0</v>
      </c>
      <c r="I210" s="46">
        <v>0</v>
      </c>
      <c r="J210" s="46">
        <v>0</v>
      </c>
      <c r="K210" s="46">
        <v>0</v>
      </c>
      <c r="L210" s="46">
        <v>0</v>
      </c>
      <c r="M210" s="46">
        <v>0</v>
      </c>
      <c r="N210" s="46">
        <v>0</v>
      </c>
      <c r="O210" s="46">
        <v>0</v>
      </c>
      <c r="P210" s="46">
        <v>0</v>
      </c>
      <c r="Q210" s="46">
        <v>0</v>
      </c>
      <c r="R210" s="46">
        <v>0</v>
      </c>
      <c r="S210" s="46">
        <v>0</v>
      </c>
      <c r="T210" s="46">
        <v>0</v>
      </c>
      <c r="U210" s="46">
        <v>0</v>
      </c>
      <c r="V210" s="46">
        <v>0</v>
      </c>
      <c r="W210" s="46">
        <v>0</v>
      </c>
      <c r="X210" s="46">
        <v>0</v>
      </c>
      <c r="Y210" s="46">
        <v>0</v>
      </c>
      <c r="Z210" s="46">
        <v>0</v>
      </c>
      <c r="AA210" s="46">
        <v>0</v>
      </c>
      <c r="AB210" s="46">
        <v>0</v>
      </c>
      <c r="AC210" s="46">
        <v>0</v>
      </c>
      <c r="AD210" s="46">
        <v>0</v>
      </c>
      <c r="AE210" s="46">
        <v>0</v>
      </c>
      <c r="AF210" s="46">
        <v>0</v>
      </c>
      <c r="AG210" s="46">
        <v>0</v>
      </c>
      <c r="AH210" s="46">
        <v>0</v>
      </c>
      <c r="AI210" s="46">
        <v>0</v>
      </c>
      <c r="AJ210" s="46">
        <v>8.000000000000114E-2</v>
      </c>
    </row>
    <row r="211" spans="1:36" x14ac:dyDescent="0.25">
      <c r="A211" t="s">
        <v>387</v>
      </c>
      <c r="B211" s="46">
        <v>8.000000000000114E-2</v>
      </c>
      <c r="C211" s="46">
        <v>1.119999999999999</v>
      </c>
      <c r="D211" s="46">
        <v>0.24000000000000057</v>
      </c>
      <c r="E211" s="46">
        <v>0.3199999999999989</v>
      </c>
      <c r="F211" s="46">
        <v>0.95999999999999952</v>
      </c>
      <c r="G211" s="46">
        <v>0.71999999999999886</v>
      </c>
      <c r="H211" s="46">
        <v>1.6799999999999997</v>
      </c>
      <c r="I211" s="46">
        <v>0.15999999999999945</v>
      </c>
      <c r="J211" s="46">
        <v>0</v>
      </c>
      <c r="K211" s="46">
        <v>0</v>
      </c>
      <c r="L211" s="46">
        <v>0.64000000000000057</v>
      </c>
      <c r="M211" s="46">
        <v>0.3199999999999989</v>
      </c>
      <c r="N211" s="46">
        <v>0.3199999999999989</v>
      </c>
      <c r="O211" s="46">
        <v>1.2000000000000002</v>
      </c>
      <c r="P211" s="46">
        <v>1.3599999999999994</v>
      </c>
      <c r="Q211" s="46">
        <v>0.8</v>
      </c>
      <c r="R211" s="46">
        <v>0.5599999999999995</v>
      </c>
      <c r="S211" s="46">
        <v>1.3599999999999994</v>
      </c>
      <c r="T211" s="46">
        <v>0.4</v>
      </c>
      <c r="U211" s="46">
        <v>0</v>
      </c>
      <c r="V211" s="46">
        <v>1.0400000000000007</v>
      </c>
      <c r="W211" s="46">
        <v>1.3599999999999994</v>
      </c>
      <c r="X211" s="46">
        <v>0</v>
      </c>
      <c r="Y211" s="46">
        <v>0.3199999999999989</v>
      </c>
      <c r="Z211" s="46">
        <v>0.88000000000000123</v>
      </c>
      <c r="AA211" s="46">
        <v>0.8</v>
      </c>
      <c r="AB211" s="46">
        <v>1.0400000000000007</v>
      </c>
      <c r="AC211" s="46">
        <v>0</v>
      </c>
      <c r="AD211" s="46">
        <v>0.3199999999999989</v>
      </c>
      <c r="AE211" s="46">
        <v>0.64000000000000057</v>
      </c>
      <c r="AF211" s="46">
        <v>0</v>
      </c>
      <c r="AG211" s="46">
        <v>1.0400000000000007</v>
      </c>
      <c r="AH211" s="46">
        <v>0</v>
      </c>
      <c r="AI211" s="46">
        <v>0.24000000000000057</v>
      </c>
      <c r="AJ211" s="46">
        <v>19.919999999999995</v>
      </c>
    </row>
    <row r="212" spans="1:36" x14ac:dyDescent="0.25">
      <c r="A212" t="s">
        <v>388</v>
      </c>
      <c r="B212" s="46">
        <v>0</v>
      </c>
      <c r="C212" s="46">
        <v>0</v>
      </c>
      <c r="D212" s="46">
        <v>0</v>
      </c>
      <c r="E212" s="46">
        <v>0</v>
      </c>
      <c r="F212" s="46">
        <v>0</v>
      </c>
      <c r="G212" s="46">
        <v>0</v>
      </c>
      <c r="H212" s="46">
        <v>0.48000000000000115</v>
      </c>
      <c r="I212" s="46">
        <v>0</v>
      </c>
      <c r="J212" s="46">
        <v>0</v>
      </c>
      <c r="K212" s="46">
        <v>0</v>
      </c>
      <c r="L212" s="46">
        <v>0</v>
      </c>
      <c r="M212" s="46">
        <v>0</v>
      </c>
      <c r="N212" s="46">
        <v>0</v>
      </c>
      <c r="O212" s="46">
        <v>0.15999999999999945</v>
      </c>
      <c r="P212" s="46">
        <v>0</v>
      </c>
      <c r="Q212" s="46">
        <v>0</v>
      </c>
      <c r="R212" s="46">
        <v>8.000000000000114E-2</v>
      </c>
      <c r="S212" s="46">
        <v>0.24000000000000057</v>
      </c>
      <c r="T212" s="46">
        <v>0</v>
      </c>
      <c r="U212" s="46">
        <v>0</v>
      </c>
      <c r="V212" s="46">
        <v>0</v>
      </c>
      <c r="W212" s="46">
        <v>0.3199999999999989</v>
      </c>
      <c r="X212" s="46">
        <v>0</v>
      </c>
      <c r="Y212" s="46">
        <v>0</v>
      </c>
      <c r="Z212" s="46">
        <v>0</v>
      </c>
      <c r="AA212" s="46">
        <v>0</v>
      </c>
      <c r="AB212" s="46">
        <v>0</v>
      </c>
      <c r="AC212" s="46">
        <v>0</v>
      </c>
      <c r="AD212" s="46">
        <v>0</v>
      </c>
      <c r="AE212" s="46">
        <v>0</v>
      </c>
      <c r="AF212" s="46">
        <v>0</v>
      </c>
      <c r="AG212" s="46">
        <v>0</v>
      </c>
      <c r="AH212" s="46">
        <v>0</v>
      </c>
      <c r="AI212" s="46">
        <v>0</v>
      </c>
      <c r="AJ212" s="46">
        <v>1.2800000000000011</v>
      </c>
    </row>
    <row r="213" spans="1:36" x14ac:dyDescent="0.25">
      <c r="A213" t="s">
        <v>389</v>
      </c>
      <c r="B213" s="46">
        <v>0</v>
      </c>
      <c r="C213" s="46">
        <v>8.000000000000114E-2</v>
      </c>
      <c r="D213" s="46">
        <v>0</v>
      </c>
      <c r="E213" s="46">
        <v>0</v>
      </c>
      <c r="F213" s="46">
        <v>0.3199999999999989</v>
      </c>
      <c r="G213" s="46">
        <v>0</v>
      </c>
      <c r="H213" s="46">
        <v>0</v>
      </c>
      <c r="I213" s="46">
        <v>0</v>
      </c>
      <c r="J213" s="46">
        <v>0</v>
      </c>
      <c r="K213" s="46">
        <v>0</v>
      </c>
      <c r="L213" s="46">
        <v>0</v>
      </c>
      <c r="M213" s="46">
        <v>0</v>
      </c>
      <c r="N213" s="46">
        <v>0</v>
      </c>
      <c r="O213" s="46">
        <v>0</v>
      </c>
      <c r="P213" s="46">
        <v>0.48000000000000115</v>
      </c>
      <c r="Q213" s="46">
        <v>0</v>
      </c>
      <c r="R213" s="46">
        <v>0</v>
      </c>
      <c r="S213" s="46">
        <v>8.000000000000114E-2</v>
      </c>
      <c r="T213" s="46">
        <v>0</v>
      </c>
      <c r="U213" s="46">
        <v>0</v>
      </c>
      <c r="V213" s="46">
        <v>0</v>
      </c>
      <c r="W213" s="46">
        <v>0</v>
      </c>
      <c r="X213" s="46">
        <v>0</v>
      </c>
      <c r="Y213" s="46">
        <v>0</v>
      </c>
      <c r="Z213" s="46">
        <v>0</v>
      </c>
      <c r="AA213" s="46">
        <v>0</v>
      </c>
      <c r="AB213" s="46">
        <v>0.15999999999999945</v>
      </c>
      <c r="AC213" s="46">
        <v>0</v>
      </c>
      <c r="AD213" s="46">
        <v>0</v>
      </c>
      <c r="AE213" s="46">
        <v>0.15999999999999945</v>
      </c>
      <c r="AF213" s="46">
        <v>0</v>
      </c>
      <c r="AG213" s="46">
        <v>0.24000000000000057</v>
      </c>
      <c r="AH213" s="46">
        <v>0</v>
      </c>
      <c r="AI213" s="46">
        <v>0</v>
      </c>
      <c r="AJ213" s="46">
        <v>1.520000000000002</v>
      </c>
    </row>
    <row r="214" spans="1:36" x14ac:dyDescent="0.25">
      <c r="A214" t="s">
        <v>390</v>
      </c>
      <c r="B214" s="46">
        <v>0</v>
      </c>
      <c r="C214" s="46">
        <v>0</v>
      </c>
      <c r="D214" s="46">
        <v>0.24000000000000057</v>
      </c>
      <c r="E214" s="46">
        <v>8.000000000000114E-2</v>
      </c>
      <c r="F214" s="46">
        <v>0</v>
      </c>
      <c r="G214" s="46">
        <v>0</v>
      </c>
      <c r="H214" s="46">
        <v>0.15999999999999945</v>
      </c>
      <c r="I214" s="46">
        <v>0</v>
      </c>
      <c r="J214" s="46">
        <v>0.24000000000000057</v>
      </c>
      <c r="K214" s="46">
        <v>0</v>
      </c>
      <c r="L214" s="46">
        <v>0</v>
      </c>
      <c r="M214" s="46">
        <v>0.24000000000000057</v>
      </c>
      <c r="N214" s="46">
        <v>0</v>
      </c>
      <c r="O214" s="46">
        <v>0</v>
      </c>
      <c r="P214" s="46">
        <v>0</v>
      </c>
      <c r="Q214" s="46">
        <v>0</v>
      </c>
      <c r="R214" s="46">
        <v>0</v>
      </c>
      <c r="S214" s="46">
        <v>0.4</v>
      </c>
      <c r="T214" s="46">
        <v>0</v>
      </c>
      <c r="U214" s="46">
        <v>0.4</v>
      </c>
      <c r="V214" s="46">
        <v>0</v>
      </c>
      <c r="W214" s="46">
        <v>0</v>
      </c>
      <c r="X214" s="46">
        <v>0.15999999999999945</v>
      </c>
      <c r="Y214" s="46">
        <v>0</v>
      </c>
      <c r="Z214" s="46">
        <v>0</v>
      </c>
      <c r="AA214" s="46">
        <v>0</v>
      </c>
      <c r="AB214" s="46">
        <v>0</v>
      </c>
      <c r="AC214" s="46">
        <v>0</v>
      </c>
      <c r="AD214" s="46">
        <v>0</v>
      </c>
      <c r="AE214" s="46">
        <v>0.48000000000000115</v>
      </c>
      <c r="AF214" s="46">
        <v>0.71999999999999886</v>
      </c>
      <c r="AG214" s="46">
        <v>0</v>
      </c>
      <c r="AH214" s="46">
        <v>0.5599999999999995</v>
      </c>
      <c r="AI214" s="46">
        <v>0.4</v>
      </c>
      <c r="AJ214" s="46">
        <v>4.0800000000000018</v>
      </c>
    </row>
    <row r="215" spans="1:36" x14ac:dyDescent="0.25">
      <c r="A215" t="s">
        <v>391</v>
      </c>
      <c r="B215" s="46">
        <v>0</v>
      </c>
      <c r="C215" s="46">
        <v>0.4</v>
      </c>
      <c r="D215" s="46">
        <v>0</v>
      </c>
      <c r="E215" s="46">
        <v>0</v>
      </c>
      <c r="F215" s="46">
        <v>0</v>
      </c>
      <c r="G215" s="46">
        <v>0</v>
      </c>
      <c r="H215" s="46">
        <v>0.71999999999999886</v>
      </c>
      <c r="I215" s="46">
        <v>0</v>
      </c>
      <c r="J215" s="46">
        <v>0</v>
      </c>
      <c r="K215" s="46">
        <v>0</v>
      </c>
      <c r="L215" s="46">
        <v>0</v>
      </c>
      <c r="M215" s="46">
        <v>0</v>
      </c>
      <c r="N215" s="46">
        <v>0</v>
      </c>
      <c r="O215" s="46">
        <v>0.3199999999999989</v>
      </c>
      <c r="P215" s="46">
        <v>0.8</v>
      </c>
      <c r="Q215" s="46">
        <v>0</v>
      </c>
      <c r="R215" s="46">
        <v>0</v>
      </c>
      <c r="S215" s="46">
        <v>0.71999999999999886</v>
      </c>
      <c r="T215" s="46">
        <v>0</v>
      </c>
      <c r="U215" s="46">
        <v>0</v>
      </c>
      <c r="V215" s="46">
        <v>0</v>
      </c>
      <c r="W215" s="46">
        <v>0.48000000000000115</v>
      </c>
      <c r="X215" s="46">
        <v>0</v>
      </c>
      <c r="Y215" s="46">
        <v>0</v>
      </c>
      <c r="Z215" s="46">
        <v>0</v>
      </c>
      <c r="AA215" s="46">
        <v>0</v>
      </c>
      <c r="AB215" s="46">
        <v>0.48000000000000115</v>
      </c>
      <c r="AC215" s="46">
        <v>0</v>
      </c>
      <c r="AD215" s="46">
        <v>0</v>
      </c>
      <c r="AE215" s="46">
        <v>0.24000000000000057</v>
      </c>
      <c r="AF215" s="46">
        <v>0</v>
      </c>
      <c r="AG215" s="46">
        <v>0.15999999999999945</v>
      </c>
      <c r="AH215" s="46">
        <v>0</v>
      </c>
      <c r="AI215" s="46">
        <v>0</v>
      </c>
      <c r="AJ215" s="46">
        <v>4.3199999999999985</v>
      </c>
    </row>
    <row r="216" spans="1:36" x14ac:dyDescent="0.25">
      <c r="A216" t="s">
        <v>392</v>
      </c>
      <c r="B216" s="46">
        <v>0</v>
      </c>
      <c r="C216" s="46">
        <v>0</v>
      </c>
      <c r="D216" s="46">
        <v>0</v>
      </c>
      <c r="E216" s="46">
        <v>0</v>
      </c>
      <c r="F216" s="46">
        <v>0</v>
      </c>
      <c r="G216" s="46">
        <v>0</v>
      </c>
      <c r="H216" s="46">
        <v>0.15999999999999945</v>
      </c>
      <c r="I216" s="46">
        <v>0</v>
      </c>
      <c r="J216" s="46">
        <v>0</v>
      </c>
      <c r="K216" s="46">
        <v>0</v>
      </c>
      <c r="L216" s="46">
        <v>0</v>
      </c>
      <c r="M216" s="46">
        <v>0</v>
      </c>
      <c r="N216" s="46">
        <v>0</v>
      </c>
      <c r="O216" s="46">
        <v>0.15999999999999945</v>
      </c>
      <c r="P216" s="46">
        <v>0</v>
      </c>
      <c r="Q216" s="46">
        <v>0</v>
      </c>
      <c r="R216" s="46">
        <v>0</v>
      </c>
      <c r="S216" s="46">
        <v>0</v>
      </c>
      <c r="T216" s="46">
        <v>0</v>
      </c>
      <c r="U216" s="46">
        <v>0</v>
      </c>
      <c r="V216" s="46">
        <v>0</v>
      </c>
      <c r="W216" s="46">
        <v>0</v>
      </c>
      <c r="X216" s="46">
        <v>0</v>
      </c>
      <c r="Y216" s="46">
        <v>0</v>
      </c>
      <c r="Z216" s="46">
        <v>0</v>
      </c>
      <c r="AA216" s="46">
        <v>0</v>
      </c>
      <c r="AB216" s="46">
        <v>0</v>
      </c>
      <c r="AC216" s="46">
        <v>0</v>
      </c>
      <c r="AD216" s="46">
        <v>0</v>
      </c>
      <c r="AE216" s="46">
        <v>0</v>
      </c>
      <c r="AF216" s="46">
        <v>0</v>
      </c>
      <c r="AG216" s="46">
        <v>0</v>
      </c>
      <c r="AH216" s="46">
        <v>0</v>
      </c>
      <c r="AI216" s="46">
        <v>0</v>
      </c>
      <c r="AJ216" s="46">
        <v>0.3199999999999989</v>
      </c>
    </row>
    <row r="217" spans="1:36" x14ac:dyDescent="0.25">
      <c r="A217" t="s">
        <v>393</v>
      </c>
      <c r="B217" s="46">
        <v>0</v>
      </c>
      <c r="C217" s="46">
        <v>0</v>
      </c>
      <c r="D217" s="46">
        <v>0</v>
      </c>
      <c r="E217" s="46">
        <v>0</v>
      </c>
      <c r="F217" s="46">
        <v>0</v>
      </c>
      <c r="G217" s="46">
        <v>0</v>
      </c>
      <c r="H217" s="46">
        <v>0</v>
      </c>
      <c r="I217" s="46">
        <v>0</v>
      </c>
      <c r="J217" s="46">
        <v>0</v>
      </c>
      <c r="K217" s="46">
        <v>0</v>
      </c>
      <c r="L217" s="46">
        <v>0</v>
      </c>
      <c r="M217" s="46">
        <v>0</v>
      </c>
      <c r="N217" s="46">
        <v>0</v>
      </c>
      <c r="O217" s="46">
        <v>0</v>
      </c>
      <c r="P217" s="46">
        <v>0</v>
      </c>
      <c r="Q217" s="46">
        <v>0</v>
      </c>
      <c r="R217" s="46">
        <v>0</v>
      </c>
      <c r="S217" s="46">
        <v>0</v>
      </c>
      <c r="T217" s="46">
        <v>0</v>
      </c>
      <c r="U217" s="46">
        <v>0</v>
      </c>
      <c r="V217" s="46">
        <v>0</v>
      </c>
      <c r="W217" s="46">
        <v>0</v>
      </c>
      <c r="X217" s="46">
        <v>0</v>
      </c>
      <c r="Y217" s="46">
        <v>0</v>
      </c>
      <c r="Z217" s="46">
        <v>0</v>
      </c>
      <c r="AA217" s="46">
        <v>0</v>
      </c>
      <c r="AB217" s="46">
        <v>0</v>
      </c>
      <c r="AC217" s="46">
        <v>0</v>
      </c>
      <c r="AD217" s="46">
        <v>0</v>
      </c>
      <c r="AE217" s="46">
        <v>0</v>
      </c>
      <c r="AF217" s="46">
        <v>0</v>
      </c>
      <c r="AG217" s="46">
        <v>0</v>
      </c>
      <c r="AH217" s="46">
        <v>0</v>
      </c>
      <c r="AI217" s="46">
        <v>0</v>
      </c>
      <c r="AJ217" s="46">
        <v>0</v>
      </c>
    </row>
    <row r="218" spans="1:36" x14ac:dyDescent="0.25">
      <c r="A218" t="s">
        <v>394</v>
      </c>
      <c r="B218" s="46">
        <v>0</v>
      </c>
      <c r="C218" s="46">
        <v>0</v>
      </c>
      <c r="D218" s="46">
        <v>0</v>
      </c>
      <c r="E218" s="46">
        <v>0</v>
      </c>
      <c r="F218" s="46">
        <v>0</v>
      </c>
      <c r="G218" s="46">
        <v>0</v>
      </c>
      <c r="H218" s="46">
        <v>0</v>
      </c>
      <c r="I218" s="46">
        <v>0</v>
      </c>
      <c r="J218" s="46">
        <v>0</v>
      </c>
      <c r="K218" s="46">
        <v>0</v>
      </c>
      <c r="L218" s="46">
        <v>0</v>
      </c>
      <c r="M218" s="46">
        <v>0</v>
      </c>
      <c r="N218" s="46">
        <v>0</v>
      </c>
      <c r="O218" s="46">
        <v>0</v>
      </c>
      <c r="P218" s="46">
        <v>0</v>
      </c>
      <c r="Q218" s="46">
        <v>0</v>
      </c>
      <c r="R218" s="46">
        <v>0</v>
      </c>
      <c r="S218" s="46">
        <v>0</v>
      </c>
      <c r="T218" s="46">
        <v>0</v>
      </c>
      <c r="U218" s="46">
        <v>0</v>
      </c>
      <c r="V218" s="46">
        <v>0</v>
      </c>
      <c r="W218" s="46">
        <v>0</v>
      </c>
      <c r="X218" s="46">
        <v>0</v>
      </c>
      <c r="Y218" s="46">
        <v>0</v>
      </c>
      <c r="Z218" s="46">
        <v>0</v>
      </c>
      <c r="AA218" s="46">
        <v>0</v>
      </c>
      <c r="AB218" s="46">
        <v>0</v>
      </c>
      <c r="AC218" s="46">
        <v>0</v>
      </c>
      <c r="AD218" s="46">
        <v>0</v>
      </c>
      <c r="AE218" s="46">
        <v>0</v>
      </c>
      <c r="AF218" s="46">
        <v>0</v>
      </c>
      <c r="AG218" s="46">
        <v>0</v>
      </c>
      <c r="AH218" s="46">
        <v>0</v>
      </c>
      <c r="AI218" s="46">
        <v>0</v>
      </c>
      <c r="AJ218" s="46">
        <v>0</v>
      </c>
    </row>
    <row r="219" spans="1:36" x14ac:dyDescent="0.25">
      <c r="A219" t="s">
        <v>395</v>
      </c>
      <c r="B219" s="46">
        <v>0</v>
      </c>
      <c r="C219" s="46">
        <v>0</v>
      </c>
      <c r="D219" s="46">
        <v>0</v>
      </c>
      <c r="E219" s="46">
        <v>0</v>
      </c>
      <c r="F219" s="46">
        <v>0</v>
      </c>
      <c r="G219" s="46">
        <v>0</v>
      </c>
      <c r="H219" s="46">
        <v>0.8</v>
      </c>
      <c r="I219" s="46">
        <v>0</v>
      </c>
      <c r="J219" s="46">
        <v>0</v>
      </c>
      <c r="K219" s="46">
        <v>0</v>
      </c>
      <c r="L219" s="46">
        <v>0</v>
      </c>
      <c r="M219" s="46">
        <v>0</v>
      </c>
      <c r="N219" s="46">
        <v>0</v>
      </c>
      <c r="O219" s="46">
        <v>0.64000000000000057</v>
      </c>
      <c r="P219" s="46">
        <v>1.119999999999999</v>
      </c>
      <c r="Q219" s="46">
        <v>0</v>
      </c>
      <c r="R219" s="46">
        <v>0</v>
      </c>
      <c r="S219" s="46">
        <v>0.95999999999999952</v>
      </c>
      <c r="T219" s="46">
        <v>0</v>
      </c>
      <c r="U219" s="46">
        <v>0</v>
      </c>
      <c r="V219" s="46">
        <v>0.15999999999999945</v>
      </c>
      <c r="W219" s="46">
        <v>0.48000000000000115</v>
      </c>
      <c r="X219" s="46">
        <v>0</v>
      </c>
      <c r="Y219" s="46">
        <v>0</v>
      </c>
      <c r="Z219" s="46">
        <v>0.3199999999999989</v>
      </c>
      <c r="AA219" s="46">
        <v>0</v>
      </c>
      <c r="AB219" s="46">
        <v>0.3199999999999989</v>
      </c>
      <c r="AC219" s="46">
        <v>0</v>
      </c>
      <c r="AD219" s="46">
        <v>0</v>
      </c>
      <c r="AE219" s="46">
        <v>0</v>
      </c>
      <c r="AF219" s="46">
        <v>0</v>
      </c>
      <c r="AG219" s="46">
        <v>0</v>
      </c>
      <c r="AH219" s="46">
        <v>0</v>
      </c>
      <c r="AI219" s="46">
        <v>0</v>
      </c>
      <c r="AJ219" s="46">
        <v>4.7999999999999963</v>
      </c>
    </row>
    <row r="220" spans="1:36" x14ac:dyDescent="0.25">
      <c r="A220" t="s">
        <v>396</v>
      </c>
      <c r="B220" s="46">
        <v>0</v>
      </c>
      <c r="C220" s="46">
        <v>0</v>
      </c>
      <c r="D220" s="46">
        <v>0</v>
      </c>
      <c r="E220" s="46">
        <v>0</v>
      </c>
      <c r="F220" s="46">
        <v>0</v>
      </c>
      <c r="G220" s="46">
        <v>0</v>
      </c>
      <c r="H220" s="46">
        <v>0</v>
      </c>
      <c r="I220" s="46">
        <v>0</v>
      </c>
      <c r="J220" s="46">
        <v>0</v>
      </c>
      <c r="K220" s="46">
        <v>0</v>
      </c>
      <c r="L220" s="46">
        <v>0</v>
      </c>
      <c r="M220" s="46">
        <v>0</v>
      </c>
      <c r="N220" s="46">
        <v>0</v>
      </c>
      <c r="O220" s="46">
        <v>0</v>
      </c>
      <c r="P220" s="46">
        <v>0</v>
      </c>
      <c r="Q220" s="46">
        <v>0</v>
      </c>
      <c r="R220" s="46">
        <v>0</v>
      </c>
      <c r="S220" s="46">
        <v>0</v>
      </c>
      <c r="T220" s="46">
        <v>0</v>
      </c>
      <c r="U220" s="46">
        <v>0</v>
      </c>
      <c r="V220" s="46">
        <v>0</v>
      </c>
      <c r="W220" s="46">
        <v>0</v>
      </c>
      <c r="X220" s="46">
        <v>0</v>
      </c>
      <c r="Y220" s="46">
        <v>0</v>
      </c>
      <c r="Z220" s="46">
        <v>0</v>
      </c>
      <c r="AA220" s="46">
        <v>8.000000000000114E-2</v>
      </c>
      <c r="AB220" s="46">
        <v>0</v>
      </c>
      <c r="AC220" s="46">
        <v>0</v>
      </c>
      <c r="AD220" s="46">
        <v>0</v>
      </c>
      <c r="AE220" s="46">
        <v>0</v>
      </c>
      <c r="AF220" s="46">
        <v>0</v>
      </c>
      <c r="AG220" s="46">
        <v>0</v>
      </c>
      <c r="AH220" s="46">
        <v>0</v>
      </c>
      <c r="AI220" s="46">
        <v>0</v>
      </c>
      <c r="AJ220" s="46">
        <v>8.000000000000114E-2</v>
      </c>
    </row>
    <row r="221" spans="1:36" x14ac:dyDescent="0.25">
      <c r="A221" t="s">
        <v>397</v>
      </c>
      <c r="B221" s="46">
        <v>0</v>
      </c>
      <c r="C221" s="46">
        <v>0</v>
      </c>
      <c r="D221" s="46">
        <v>0</v>
      </c>
      <c r="E221" s="46">
        <v>0</v>
      </c>
      <c r="F221" s="46">
        <v>0</v>
      </c>
      <c r="G221" s="46">
        <v>0</v>
      </c>
      <c r="H221" s="46">
        <v>0</v>
      </c>
      <c r="I221" s="46">
        <v>0</v>
      </c>
      <c r="J221" s="46">
        <v>0</v>
      </c>
      <c r="K221" s="46">
        <v>0</v>
      </c>
      <c r="L221" s="46">
        <v>0</v>
      </c>
      <c r="M221" s="46">
        <v>0</v>
      </c>
      <c r="N221" s="46">
        <v>0</v>
      </c>
      <c r="O221" s="46">
        <v>0</v>
      </c>
      <c r="P221" s="46">
        <v>0</v>
      </c>
      <c r="Q221" s="46">
        <v>0</v>
      </c>
      <c r="R221" s="46">
        <v>0</v>
      </c>
      <c r="S221" s="46">
        <v>0</v>
      </c>
      <c r="T221" s="46">
        <v>0</v>
      </c>
      <c r="U221" s="46">
        <v>0</v>
      </c>
      <c r="V221" s="46">
        <v>0</v>
      </c>
      <c r="W221" s="46">
        <v>0</v>
      </c>
      <c r="X221" s="46">
        <v>0</v>
      </c>
      <c r="Y221" s="46">
        <v>0</v>
      </c>
      <c r="Z221" s="46">
        <v>0</v>
      </c>
      <c r="AA221" s="46">
        <v>0</v>
      </c>
      <c r="AB221" s="46">
        <v>0</v>
      </c>
      <c r="AC221" s="46">
        <v>0</v>
      </c>
      <c r="AD221" s="46">
        <v>0</v>
      </c>
      <c r="AE221" s="46">
        <v>0</v>
      </c>
      <c r="AF221" s="46">
        <v>0</v>
      </c>
      <c r="AG221" s="46">
        <v>0</v>
      </c>
      <c r="AH221" s="46">
        <v>0</v>
      </c>
      <c r="AI221" s="46">
        <v>0</v>
      </c>
      <c r="AJ221" s="46">
        <v>0</v>
      </c>
    </row>
    <row r="222" spans="1:36" x14ac:dyDescent="0.25">
      <c r="A222" t="s">
        <v>398</v>
      </c>
      <c r="B222" s="46">
        <v>0</v>
      </c>
      <c r="C222" s="46">
        <v>0.71999999999999886</v>
      </c>
      <c r="D222" s="46">
        <v>0</v>
      </c>
      <c r="E222" s="46">
        <v>0.15999999999999945</v>
      </c>
      <c r="F222" s="46">
        <v>0.48000000000000115</v>
      </c>
      <c r="G222" s="46">
        <v>0.24000000000000057</v>
      </c>
      <c r="H222" s="46">
        <v>0.4</v>
      </c>
      <c r="I222" s="46">
        <v>0</v>
      </c>
      <c r="J222" s="46">
        <v>0</v>
      </c>
      <c r="K222" s="46">
        <v>0</v>
      </c>
      <c r="L222" s="46">
        <v>0.3199999999999989</v>
      </c>
      <c r="M222" s="46">
        <v>0</v>
      </c>
      <c r="N222" s="46">
        <v>0</v>
      </c>
      <c r="O222" s="46">
        <v>0.5599999999999995</v>
      </c>
      <c r="P222" s="46">
        <v>0.48000000000000115</v>
      </c>
      <c r="Q222" s="46">
        <v>0.24000000000000057</v>
      </c>
      <c r="R222" s="46">
        <v>0</v>
      </c>
      <c r="S222" s="46">
        <v>0.5599999999999995</v>
      </c>
      <c r="T222" s="46">
        <v>0</v>
      </c>
      <c r="U222" s="46">
        <v>0</v>
      </c>
      <c r="V222" s="46">
        <v>0</v>
      </c>
      <c r="W222" s="46">
        <v>0</v>
      </c>
      <c r="X222" s="46">
        <v>0</v>
      </c>
      <c r="Y222" s="46">
        <v>0.5599999999999995</v>
      </c>
      <c r="Z222" s="46">
        <v>0.15999999999999945</v>
      </c>
      <c r="AA222" s="46">
        <v>0.4</v>
      </c>
      <c r="AB222" s="46">
        <v>0</v>
      </c>
      <c r="AC222" s="46">
        <v>0</v>
      </c>
      <c r="AD222" s="46">
        <v>0</v>
      </c>
      <c r="AE222" s="46">
        <v>0.8</v>
      </c>
      <c r="AF222" s="46">
        <v>0</v>
      </c>
      <c r="AG222" s="46">
        <v>0.5599999999999995</v>
      </c>
      <c r="AH222" s="46">
        <v>0</v>
      </c>
      <c r="AI222" s="46">
        <v>0</v>
      </c>
      <c r="AJ222" s="46">
        <v>6.6399999999999988</v>
      </c>
    </row>
    <row r="223" spans="1:36" x14ac:dyDescent="0.25">
      <c r="A223" t="s">
        <v>399</v>
      </c>
      <c r="B223" s="46">
        <v>0</v>
      </c>
      <c r="C223" s="46">
        <v>0</v>
      </c>
      <c r="D223" s="46">
        <v>0</v>
      </c>
      <c r="E223" s="46">
        <v>0</v>
      </c>
      <c r="F223" s="46">
        <v>0</v>
      </c>
      <c r="G223" s="46">
        <v>0</v>
      </c>
      <c r="H223" s="46">
        <v>0</v>
      </c>
      <c r="I223" s="46">
        <v>0</v>
      </c>
      <c r="J223" s="46">
        <v>0</v>
      </c>
      <c r="K223" s="46">
        <v>0</v>
      </c>
      <c r="L223" s="46">
        <v>0</v>
      </c>
      <c r="M223" s="46">
        <v>0</v>
      </c>
      <c r="N223" s="46">
        <v>0</v>
      </c>
      <c r="O223" s="46">
        <v>0</v>
      </c>
      <c r="P223" s="46">
        <v>0</v>
      </c>
      <c r="Q223" s="46">
        <v>0</v>
      </c>
      <c r="R223" s="46">
        <v>0</v>
      </c>
      <c r="S223" s="46">
        <v>0</v>
      </c>
      <c r="T223" s="46">
        <v>0</v>
      </c>
      <c r="U223" s="46">
        <v>0</v>
      </c>
      <c r="V223" s="46">
        <v>0</v>
      </c>
      <c r="W223" s="46">
        <v>0</v>
      </c>
      <c r="X223" s="46">
        <v>0</v>
      </c>
      <c r="Y223" s="46">
        <v>0</v>
      </c>
      <c r="Z223" s="46">
        <v>0</v>
      </c>
      <c r="AA223" s="46">
        <v>0</v>
      </c>
      <c r="AB223" s="46">
        <v>0</v>
      </c>
      <c r="AC223" s="46">
        <v>0</v>
      </c>
      <c r="AD223" s="46">
        <v>0</v>
      </c>
      <c r="AE223" s="46">
        <v>0</v>
      </c>
      <c r="AF223" s="46">
        <v>0</v>
      </c>
      <c r="AG223" s="46">
        <v>0</v>
      </c>
      <c r="AH223" s="46">
        <v>0</v>
      </c>
      <c r="AI223" s="46">
        <v>0</v>
      </c>
      <c r="AJ223" s="46">
        <v>0</v>
      </c>
    </row>
    <row r="224" spans="1:36" x14ac:dyDescent="0.25">
      <c r="A224" t="s">
        <v>400</v>
      </c>
      <c r="B224" s="46">
        <v>0</v>
      </c>
      <c r="C224" s="46">
        <v>0</v>
      </c>
      <c r="D224" s="46">
        <v>0</v>
      </c>
      <c r="E224" s="46">
        <v>0</v>
      </c>
      <c r="F224" s="46">
        <v>0</v>
      </c>
      <c r="G224" s="46">
        <v>0</v>
      </c>
      <c r="H224" s="46">
        <v>0</v>
      </c>
      <c r="I224" s="46">
        <v>0</v>
      </c>
      <c r="J224" s="46">
        <v>0</v>
      </c>
      <c r="K224" s="46">
        <v>0</v>
      </c>
      <c r="L224" s="46">
        <v>0</v>
      </c>
      <c r="M224" s="46">
        <v>0</v>
      </c>
      <c r="N224" s="46">
        <v>0</v>
      </c>
      <c r="O224" s="46">
        <v>0</v>
      </c>
      <c r="P224" s="46">
        <v>0</v>
      </c>
      <c r="Q224" s="46">
        <v>0</v>
      </c>
      <c r="R224" s="46">
        <v>0</v>
      </c>
      <c r="S224" s="46">
        <v>0</v>
      </c>
      <c r="T224" s="46">
        <v>0</v>
      </c>
      <c r="U224" s="46">
        <v>0</v>
      </c>
      <c r="V224" s="46">
        <v>0</v>
      </c>
      <c r="W224" s="46">
        <v>0</v>
      </c>
      <c r="X224" s="46">
        <v>0</v>
      </c>
      <c r="Y224" s="46">
        <v>0</v>
      </c>
      <c r="Z224" s="46">
        <v>0</v>
      </c>
      <c r="AA224" s="46">
        <v>0</v>
      </c>
      <c r="AB224" s="46">
        <v>0</v>
      </c>
      <c r="AC224" s="46">
        <v>0</v>
      </c>
      <c r="AD224" s="46">
        <v>0</v>
      </c>
      <c r="AE224" s="46">
        <v>0</v>
      </c>
      <c r="AF224" s="46">
        <v>0</v>
      </c>
      <c r="AG224" s="46">
        <v>0</v>
      </c>
      <c r="AH224" s="46">
        <v>0</v>
      </c>
      <c r="AI224" s="46">
        <v>0</v>
      </c>
      <c r="AJ224" s="46">
        <v>0</v>
      </c>
    </row>
    <row r="225" spans="1:36" x14ac:dyDescent="0.25">
      <c r="A225" t="s">
        <v>401</v>
      </c>
      <c r="B225" s="46">
        <v>0</v>
      </c>
      <c r="C225" s="46">
        <v>0</v>
      </c>
      <c r="D225" s="46">
        <v>0</v>
      </c>
      <c r="E225" s="46">
        <v>0</v>
      </c>
      <c r="F225" s="46">
        <v>0</v>
      </c>
      <c r="G225" s="46">
        <v>0</v>
      </c>
      <c r="H225" s="46">
        <v>0</v>
      </c>
      <c r="I225" s="46">
        <v>0</v>
      </c>
      <c r="J225" s="46">
        <v>0</v>
      </c>
      <c r="K225" s="46">
        <v>0</v>
      </c>
      <c r="L225" s="46">
        <v>0</v>
      </c>
      <c r="M225" s="46">
        <v>0</v>
      </c>
      <c r="N225" s="46">
        <v>0</v>
      </c>
      <c r="O225" s="46">
        <v>8.000000000000114E-2</v>
      </c>
      <c r="P225" s="46">
        <v>0</v>
      </c>
      <c r="Q225" s="46">
        <v>0</v>
      </c>
      <c r="R225" s="46">
        <v>0</v>
      </c>
      <c r="S225" s="46">
        <v>0</v>
      </c>
      <c r="T225" s="46">
        <v>0</v>
      </c>
      <c r="U225" s="46">
        <v>0</v>
      </c>
      <c r="V225" s="46">
        <v>0</v>
      </c>
      <c r="W225" s="46">
        <v>0</v>
      </c>
      <c r="X225" s="46">
        <v>0</v>
      </c>
      <c r="Y225" s="46">
        <v>0</v>
      </c>
      <c r="Z225" s="46">
        <v>0</v>
      </c>
      <c r="AA225" s="46">
        <v>8.000000000000114E-2</v>
      </c>
      <c r="AB225" s="46">
        <v>0</v>
      </c>
      <c r="AC225" s="46">
        <v>0</v>
      </c>
      <c r="AD225" s="46">
        <v>0</v>
      </c>
      <c r="AE225" s="46">
        <v>0</v>
      </c>
      <c r="AF225" s="46">
        <v>0</v>
      </c>
      <c r="AG225" s="46">
        <v>0</v>
      </c>
      <c r="AH225" s="46">
        <v>0</v>
      </c>
      <c r="AI225" s="46">
        <v>0</v>
      </c>
      <c r="AJ225" s="46">
        <v>0.16000000000000228</v>
      </c>
    </row>
    <row r="226" spans="1:36" x14ac:dyDescent="0.25">
      <c r="A226" t="s">
        <v>402</v>
      </c>
      <c r="B226" s="46">
        <v>0</v>
      </c>
      <c r="C226" s="46">
        <v>0</v>
      </c>
      <c r="D226" s="46">
        <v>0</v>
      </c>
      <c r="E226" s="46">
        <v>0</v>
      </c>
      <c r="F226" s="46">
        <v>0</v>
      </c>
      <c r="G226" s="46">
        <v>0</v>
      </c>
      <c r="H226" s="46">
        <v>0</v>
      </c>
      <c r="I226" s="46">
        <v>0</v>
      </c>
      <c r="J226" s="46">
        <v>0</v>
      </c>
      <c r="K226" s="46">
        <v>0</v>
      </c>
      <c r="L226" s="46">
        <v>0</v>
      </c>
      <c r="M226" s="46">
        <v>0</v>
      </c>
      <c r="N226" s="46">
        <v>0</v>
      </c>
      <c r="O226" s="46">
        <v>0</v>
      </c>
      <c r="P226" s="46">
        <v>0</v>
      </c>
      <c r="Q226" s="46">
        <v>0</v>
      </c>
      <c r="R226" s="46">
        <v>0</v>
      </c>
      <c r="S226" s="46">
        <v>0</v>
      </c>
      <c r="T226" s="46">
        <v>0</v>
      </c>
      <c r="U226" s="46">
        <v>0</v>
      </c>
      <c r="V226" s="46">
        <v>0</v>
      </c>
      <c r="W226" s="46">
        <v>0</v>
      </c>
      <c r="X226" s="46">
        <v>0</v>
      </c>
      <c r="Y226" s="46">
        <v>0</v>
      </c>
      <c r="Z226" s="46">
        <v>0</v>
      </c>
      <c r="AA226" s="46">
        <v>0</v>
      </c>
      <c r="AB226" s="46">
        <v>0</v>
      </c>
      <c r="AC226" s="46">
        <v>0</v>
      </c>
      <c r="AD226" s="46">
        <v>0</v>
      </c>
      <c r="AE226" s="46">
        <v>0</v>
      </c>
      <c r="AF226" s="46">
        <v>0</v>
      </c>
      <c r="AG226" s="46">
        <v>0</v>
      </c>
      <c r="AH226" s="46">
        <v>0</v>
      </c>
      <c r="AI226" s="46">
        <v>0</v>
      </c>
      <c r="AJ226" s="46">
        <v>0</v>
      </c>
    </row>
    <row r="227" spans="1:36" x14ac:dyDescent="0.25">
      <c r="A227" t="s">
        <v>403</v>
      </c>
      <c r="B227" s="46">
        <v>0</v>
      </c>
      <c r="C227" s="46">
        <v>0</v>
      </c>
      <c r="D227" s="46">
        <v>0</v>
      </c>
      <c r="E227" s="46">
        <v>0</v>
      </c>
      <c r="F227" s="46">
        <v>0</v>
      </c>
      <c r="G227" s="46">
        <v>0</v>
      </c>
      <c r="H227" s="46">
        <v>0</v>
      </c>
      <c r="I227" s="46">
        <v>0</v>
      </c>
      <c r="J227" s="46">
        <v>0</v>
      </c>
      <c r="K227" s="46">
        <v>0</v>
      </c>
      <c r="L227" s="46">
        <v>0</v>
      </c>
      <c r="M227" s="46">
        <v>0</v>
      </c>
      <c r="N227" s="46">
        <v>0</v>
      </c>
      <c r="O227" s="46">
        <v>0</v>
      </c>
      <c r="P227" s="46">
        <v>0</v>
      </c>
      <c r="Q227" s="46">
        <v>0</v>
      </c>
      <c r="R227" s="46">
        <v>0</v>
      </c>
      <c r="S227" s="46">
        <v>0</v>
      </c>
      <c r="T227" s="46">
        <v>0</v>
      </c>
      <c r="U227" s="46">
        <v>0</v>
      </c>
      <c r="V227" s="46">
        <v>0</v>
      </c>
      <c r="W227" s="46">
        <v>0</v>
      </c>
      <c r="X227" s="46">
        <v>0</v>
      </c>
      <c r="Y227" s="46">
        <v>0</v>
      </c>
      <c r="Z227" s="46">
        <v>0</v>
      </c>
      <c r="AA227" s="46">
        <v>0</v>
      </c>
      <c r="AB227" s="46">
        <v>0</v>
      </c>
      <c r="AC227" s="46">
        <v>0</v>
      </c>
      <c r="AD227" s="46">
        <v>0</v>
      </c>
      <c r="AE227" s="46">
        <v>0</v>
      </c>
      <c r="AF227" s="46">
        <v>0</v>
      </c>
      <c r="AG227" s="46">
        <v>0</v>
      </c>
      <c r="AH227" s="46">
        <v>0</v>
      </c>
      <c r="AI227" s="46">
        <v>0</v>
      </c>
      <c r="AJ227" s="46">
        <v>0</v>
      </c>
    </row>
    <row r="228" spans="1:36" x14ac:dyDescent="0.25">
      <c r="A228" t="s">
        <v>404</v>
      </c>
      <c r="B228" s="46">
        <v>0</v>
      </c>
      <c r="C228" s="46">
        <v>0</v>
      </c>
      <c r="D228" s="46">
        <v>0</v>
      </c>
      <c r="E228" s="46">
        <v>0</v>
      </c>
      <c r="F228" s="46">
        <v>0</v>
      </c>
      <c r="G228" s="46">
        <v>0</v>
      </c>
      <c r="H228" s="46">
        <v>0</v>
      </c>
      <c r="I228" s="46">
        <v>0</v>
      </c>
      <c r="J228" s="46">
        <v>0</v>
      </c>
      <c r="K228" s="46">
        <v>0</v>
      </c>
      <c r="L228" s="46">
        <v>0</v>
      </c>
      <c r="M228" s="46">
        <v>0</v>
      </c>
      <c r="N228" s="46">
        <v>0</v>
      </c>
      <c r="O228" s="46">
        <v>0</v>
      </c>
      <c r="P228" s="46">
        <v>0</v>
      </c>
      <c r="Q228" s="46">
        <v>0</v>
      </c>
      <c r="R228" s="46">
        <v>0</v>
      </c>
      <c r="S228" s="46">
        <v>0</v>
      </c>
      <c r="T228" s="46">
        <v>0</v>
      </c>
      <c r="U228" s="46">
        <v>0</v>
      </c>
      <c r="V228" s="46">
        <v>0</v>
      </c>
      <c r="W228" s="46">
        <v>0</v>
      </c>
      <c r="X228" s="46">
        <v>0</v>
      </c>
      <c r="Y228" s="46">
        <v>0</v>
      </c>
      <c r="Z228" s="46">
        <v>0</v>
      </c>
      <c r="AA228" s="46">
        <v>0</v>
      </c>
      <c r="AB228" s="46">
        <v>0</v>
      </c>
      <c r="AC228" s="46">
        <v>0</v>
      </c>
      <c r="AD228" s="46">
        <v>0</v>
      </c>
      <c r="AE228" s="46">
        <v>0</v>
      </c>
      <c r="AF228" s="46">
        <v>0</v>
      </c>
      <c r="AG228" s="46">
        <v>0</v>
      </c>
      <c r="AH228" s="46">
        <v>0</v>
      </c>
      <c r="AI228" s="46">
        <v>0</v>
      </c>
      <c r="AJ228" s="46">
        <v>0</v>
      </c>
    </row>
    <row r="229" spans="1:36" x14ac:dyDescent="0.25">
      <c r="A229" t="s">
        <v>405</v>
      </c>
      <c r="B229" s="46">
        <v>0</v>
      </c>
      <c r="C229" s="46">
        <v>0</v>
      </c>
      <c r="D229" s="46">
        <v>0</v>
      </c>
      <c r="E229" s="46">
        <v>0</v>
      </c>
      <c r="F229" s="46">
        <v>0</v>
      </c>
      <c r="G229" s="46">
        <v>0</v>
      </c>
      <c r="H229" s="46">
        <v>0</v>
      </c>
      <c r="I229" s="46">
        <v>0</v>
      </c>
      <c r="J229" s="46">
        <v>0</v>
      </c>
      <c r="K229" s="46">
        <v>0</v>
      </c>
      <c r="L229" s="46">
        <v>0</v>
      </c>
      <c r="M229" s="46">
        <v>0</v>
      </c>
      <c r="N229" s="46">
        <v>0</v>
      </c>
      <c r="O229" s="46">
        <v>0</v>
      </c>
      <c r="P229" s="46">
        <v>8.000000000000114E-2</v>
      </c>
      <c r="Q229" s="46">
        <v>0</v>
      </c>
      <c r="R229" s="46">
        <v>0</v>
      </c>
      <c r="S229" s="46">
        <v>0</v>
      </c>
      <c r="T229" s="46">
        <v>0</v>
      </c>
      <c r="U229" s="46">
        <v>0</v>
      </c>
      <c r="V229" s="46">
        <v>0</v>
      </c>
      <c r="W229" s="46">
        <v>0</v>
      </c>
      <c r="X229" s="46">
        <v>0</v>
      </c>
      <c r="Y229" s="46">
        <v>0</v>
      </c>
      <c r="Z229" s="46">
        <v>0</v>
      </c>
      <c r="AA229" s="46">
        <v>0</v>
      </c>
      <c r="AB229" s="46">
        <v>0</v>
      </c>
      <c r="AC229" s="46">
        <v>0</v>
      </c>
      <c r="AD229" s="46">
        <v>0</v>
      </c>
      <c r="AE229" s="46">
        <v>0</v>
      </c>
      <c r="AF229" s="46">
        <v>0</v>
      </c>
      <c r="AG229" s="46">
        <v>0</v>
      </c>
      <c r="AH229" s="46">
        <v>0</v>
      </c>
      <c r="AI229" s="46">
        <v>0</v>
      </c>
      <c r="AJ229" s="46">
        <v>8.000000000000114E-2</v>
      </c>
    </row>
    <row r="230" spans="1:36" x14ac:dyDescent="0.25">
      <c r="A230" t="s">
        <v>406</v>
      </c>
      <c r="B230" s="46">
        <v>0</v>
      </c>
      <c r="C230" s="46">
        <v>0</v>
      </c>
      <c r="D230" s="46">
        <v>0</v>
      </c>
      <c r="E230" s="46">
        <v>0</v>
      </c>
      <c r="F230" s="46">
        <v>0</v>
      </c>
      <c r="G230" s="46">
        <v>0</v>
      </c>
      <c r="H230" s="46">
        <v>0</v>
      </c>
      <c r="I230" s="46">
        <v>0</v>
      </c>
      <c r="J230" s="46">
        <v>0</v>
      </c>
      <c r="K230" s="46">
        <v>0</v>
      </c>
      <c r="L230" s="46">
        <v>0</v>
      </c>
      <c r="M230" s="46">
        <v>0</v>
      </c>
      <c r="N230" s="46">
        <v>0</v>
      </c>
      <c r="O230" s="46">
        <v>0</v>
      </c>
      <c r="P230" s="46">
        <v>0</v>
      </c>
      <c r="Q230" s="46">
        <v>0</v>
      </c>
      <c r="R230" s="46">
        <v>0</v>
      </c>
      <c r="S230" s="46">
        <v>0</v>
      </c>
      <c r="T230" s="46">
        <v>0</v>
      </c>
      <c r="U230" s="46">
        <v>0</v>
      </c>
      <c r="V230" s="46">
        <v>0</v>
      </c>
      <c r="W230" s="46">
        <v>0</v>
      </c>
      <c r="X230" s="46">
        <v>0</v>
      </c>
      <c r="Y230" s="46">
        <v>0</v>
      </c>
      <c r="Z230" s="46">
        <v>0</v>
      </c>
      <c r="AA230" s="46">
        <v>0</v>
      </c>
      <c r="AB230" s="46">
        <v>0</v>
      </c>
      <c r="AC230" s="46">
        <v>0</v>
      </c>
      <c r="AD230" s="46">
        <v>0</v>
      </c>
      <c r="AE230" s="46">
        <v>0</v>
      </c>
      <c r="AF230" s="46">
        <v>0</v>
      </c>
      <c r="AG230" s="46">
        <v>0</v>
      </c>
      <c r="AH230" s="46">
        <v>0</v>
      </c>
      <c r="AI230" s="46">
        <v>0</v>
      </c>
      <c r="AJ230" s="46">
        <v>0</v>
      </c>
    </row>
    <row r="231" spans="1:36" x14ac:dyDescent="0.25">
      <c r="A231" t="s">
        <v>407</v>
      </c>
      <c r="B231" s="46">
        <v>0</v>
      </c>
      <c r="C231" s="46">
        <v>0</v>
      </c>
      <c r="D231" s="46">
        <v>0</v>
      </c>
      <c r="E231" s="46">
        <v>0</v>
      </c>
      <c r="F231" s="46">
        <v>0</v>
      </c>
      <c r="G231" s="46">
        <v>0</v>
      </c>
      <c r="H231" s="46">
        <v>0</v>
      </c>
      <c r="I231" s="46">
        <v>0</v>
      </c>
      <c r="J231" s="46">
        <v>0</v>
      </c>
      <c r="K231" s="46">
        <v>0</v>
      </c>
      <c r="L231" s="46">
        <v>0</v>
      </c>
      <c r="M231" s="46">
        <v>0</v>
      </c>
      <c r="N231" s="46">
        <v>0</v>
      </c>
      <c r="O231" s="46">
        <v>0</v>
      </c>
      <c r="P231" s="46">
        <v>0</v>
      </c>
      <c r="Q231" s="46">
        <v>0</v>
      </c>
      <c r="R231" s="46">
        <v>0</v>
      </c>
      <c r="S231" s="46">
        <v>0</v>
      </c>
      <c r="T231" s="46">
        <v>0</v>
      </c>
      <c r="U231" s="46">
        <v>0</v>
      </c>
      <c r="V231" s="46">
        <v>0</v>
      </c>
      <c r="W231" s="46">
        <v>0</v>
      </c>
      <c r="X231" s="46">
        <v>0</v>
      </c>
      <c r="Y231" s="46">
        <v>0</v>
      </c>
      <c r="Z231" s="46">
        <v>0</v>
      </c>
      <c r="AA231" s="46">
        <v>0</v>
      </c>
      <c r="AB231" s="46">
        <v>0</v>
      </c>
      <c r="AC231" s="46">
        <v>0</v>
      </c>
      <c r="AD231" s="46">
        <v>0</v>
      </c>
      <c r="AE231" s="46">
        <v>0</v>
      </c>
      <c r="AF231" s="46">
        <v>0</v>
      </c>
      <c r="AG231" s="46">
        <v>0</v>
      </c>
      <c r="AH231" s="46">
        <v>0</v>
      </c>
      <c r="AI231" s="46">
        <v>0</v>
      </c>
      <c r="AJ231" s="46">
        <v>0</v>
      </c>
    </row>
    <row r="232" spans="1:36" x14ac:dyDescent="0.25">
      <c r="A232" t="s">
        <v>408</v>
      </c>
      <c r="B232" s="46">
        <v>0</v>
      </c>
      <c r="C232" s="46">
        <v>0</v>
      </c>
      <c r="D232" s="46">
        <v>0</v>
      </c>
      <c r="E232" s="46">
        <v>0</v>
      </c>
      <c r="F232" s="46">
        <v>0</v>
      </c>
      <c r="G232" s="46">
        <v>0</v>
      </c>
      <c r="H232" s="46">
        <v>0</v>
      </c>
      <c r="I232" s="46">
        <v>0</v>
      </c>
      <c r="J232" s="46">
        <v>0</v>
      </c>
      <c r="K232" s="46">
        <v>0</v>
      </c>
      <c r="L232" s="46">
        <v>0</v>
      </c>
      <c r="M232" s="46">
        <v>0</v>
      </c>
      <c r="N232" s="46">
        <v>0</v>
      </c>
      <c r="O232" s="46">
        <v>0</v>
      </c>
      <c r="P232" s="46">
        <v>0</v>
      </c>
      <c r="Q232" s="46">
        <v>0</v>
      </c>
      <c r="R232" s="46">
        <v>0</v>
      </c>
      <c r="S232" s="46">
        <v>0</v>
      </c>
      <c r="T232" s="46">
        <v>0</v>
      </c>
      <c r="U232" s="46">
        <v>0</v>
      </c>
      <c r="V232" s="46">
        <v>0</v>
      </c>
      <c r="W232" s="46">
        <v>0</v>
      </c>
      <c r="X232" s="46">
        <v>0</v>
      </c>
      <c r="Y232" s="46">
        <v>0</v>
      </c>
      <c r="Z232" s="46">
        <v>0</v>
      </c>
      <c r="AA232" s="46">
        <v>0</v>
      </c>
      <c r="AB232" s="46">
        <v>0</v>
      </c>
      <c r="AC232" s="46">
        <v>0</v>
      </c>
      <c r="AD232" s="46">
        <v>0</v>
      </c>
      <c r="AE232" s="46">
        <v>0</v>
      </c>
      <c r="AF232" s="46">
        <v>0</v>
      </c>
      <c r="AG232" s="46">
        <v>0</v>
      </c>
      <c r="AH232" s="46">
        <v>0</v>
      </c>
      <c r="AI232" s="46">
        <v>0</v>
      </c>
      <c r="AJ232" s="46">
        <v>0</v>
      </c>
    </row>
    <row r="233" spans="1:36" x14ac:dyDescent="0.25">
      <c r="A233" t="s">
        <v>409</v>
      </c>
      <c r="B233" s="46">
        <v>0</v>
      </c>
      <c r="C233" s="46">
        <v>0</v>
      </c>
      <c r="D233" s="46">
        <v>0</v>
      </c>
      <c r="E233" s="46">
        <v>0</v>
      </c>
      <c r="F233" s="46">
        <v>0</v>
      </c>
      <c r="G233" s="46">
        <v>0</v>
      </c>
      <c r="H233" s="46">
        <v>0</v>
      </c>
      <c r="I233" s="46">
        <v>0</v>
      </c>
      <c r="J233" s="46">
        <v>0</v>
      </c>
      <c r="K233" s="46">
        <v>0</v>
      </c>
      <c r="L233" s="46">
        <v>0</v>
      </c>
      <c r="M233" s="46">
        <v>0</v>
      </c>
      <c r="N233" s="46">
        <v>0</v>
      </c>
      <c r="O233" s="46">
        <v>0</v>
      </c>
      <c r="P233" s="46">
        <v>0</v>
      </c>
      <c r="Q233" s="46">
        <v>0</v>
      </c>
      <c r="R233" s="46">
        <v>0</v>
      </c>
      <c r="S233" s="46">
        <v>0</v>
      </c>
      <c r="T233" s="46">
        <v>0</v>
      </c>
      <c r="U233" s="46">
        <v>0</v>
      </c>
      <c r="V233" s="46">
        <v>0</v>
      </c>
      <c r="W233" s="46">
        <v>0</v>
      </c>
      <c r="X233" s="46">
        <v>0</v>
      </c>
      <c r="Y233" s="46">
        <v>0</v>
      </c>
      <c r="Z233" s="46">
        <v>0</v>
      </c>
      <c r="AA233" s="46">
        <v>0</v>
      </c>
      <c r="AB233" s="46">
        <v>0</v>
      </c>
      <c r="AC233" s="46">
        <v>0</v>
      </c>
      <c r="AD233" s="46">
        <v>0</v>
      </c>
      <c r="AE233" s="46">
        <v>0</v>
      </c>
      <c r="AF233" s="46">
        <v>0</v>
      </c>
      <c r="AG233" s="46">
        <v>0</v>
      </c>
      <c r="AH233" s="46">
        <v>0</v>
      </c>
      <c r="AI233" s="46">
        <v>0</v>
      </c>
      <c r="AJ233" s="46">
        <v>0</v>
      </c>
    </row>
    <row r="234" spans="1:36" x14ac:dyDescent="0.25">
      <c r="A234" t="s">
        <v>410</v>
      </c>
      <c r="B234" s="46">
        <v>0</v>
      </c>
      <c r="C234" s="46">
        <v>0</v>
      </c>
      <c r="D234" s="46">
        <v>0</v>
      </c>
      <c r="E234" s="46">
        <v>0</v>
      </c>
      <c r="F234" s="46">
        <v>0</v>
      </c>
      <c r="G234" s="46">
        <v>0</v>
      </c>
      <c r="H234" s="46">
        <v>0</v>
      </c>
      <c r="I234" s="46">
        <v>0</v>
      </c>
      <c r="J234" s="46">
        <v>0</v>
      </c>
      <c r="K234" s="46">
        <v>0</v>
      </c>
      <c r="L234" s="46">
        <v>0</v>
      </c>
      <c r="M234" s="46">
        <v>0</v>
      </c>
      <c r="N234" s="46">
        <v>0</v>
      </c>
      <c r="O234" s="46">
        <v>0</v>
      </c>
      <c r="P234" s="46">
        <v>0</v>
      </c>
      <c r="Q234" s="46">
        <v>0</v>
      </c>
      <c r="R234" s="46">
        <v>0</v>
      </c>
      <c r="S234" s="46">
        <v>0</v>
      </c>
      <c r="T234" s="46">
        <v>0</v>
      </c>
      <c r="U234" s="46">
        <v>0</v>
      </c>
      <c r="V234" s="46">
        <v>0</v>
      </c>
      <c r="W234" s="46">
        <v>0</v>
      </c>
      <c r="X234" s="46">
        <v>0</v>
      </c>
      <c r="Y234" s="46">
        <v>0</v>
      </c>
      <c r="Z234" s="46">
        <v>0</v>
      </c>
      <c r="AA234" s="46">
        <v>0</v>
      </c>
      <c r="AB234" s="46">
        <v>0</v>
      </c>
      <c r="AC234" s="46">
        <v>0</v>
      </c>
      <c r="AD234" s="46">
        <v>0</v>
      </c>
      <c r="AE234" s="46">
        <v>0</v>
      </c>
      <c r="AF234" s="46">
        <v>0</v>
      </c>
      <c r="AG234" s="46">
        <v>0</v>
      </c>
      <c r="AH234" s="46">
        <v>0</v>
      </c>
      <c r="AI234" s="46">
        <v>0</v>
      </c>
      <c r="AJ234" s="46">
        <v>0</v>
      </c>
    </row>
    <row r="235" spans="1:36" x14ac:dyDescent="0.25">
      <c r="A235" t="s">
        <v>411</v>
      </c>
      <c r="B235" s="46">
        <v>0</v>
      </c>
      <c r="C235" s="46">
        <v>0.95999999999999952</v>
      </c>
      <c r="D235" s="46">
        <v>0</v>
      </c>
      <c r="E235" s="46">
        <v>0</v>
      </c>
      <c r="F235" s="46">
        <v>0.5599999999999995</v>
      </c>
      <c r="G235" s="46">
        <v>0</v>
      </c>
      <c r="H235" s="46">
        <v>0.64000000000000057</v>
      </c>
      <c r="I235" s="46">
        <v>0</v>
      </c>
      <c r="J235" s="46">
        <v>0</v>
      </c>
      <c r="K235" s="46">
        <v>0</v>
      </c>
      <c r="L235" s="46">
        <v>0</v>
      </c>
      <c r="M235" s="46">
        <v>0</v>
      </c>
      <c r="N235" s="46">
        <v>0</v>
      </c>
      <c r="O235" s="46">
        <v>0.24000000000000057</v>
      </c>
      <c r="P235" s="46">
        <v>1.2000000000000002</v>
      </c>
      <c r="Q235" s="46">
        <v>0</v>
      </c>
      <c r="R235" s="46">
        <v>0</v>
      </c>
      <c r="S235" s="46">
        <v>0.5599999999999995</v>
      </c>
      <c r="T235" s="46">
        <v>0</v>
      </c>
      <c r="U235" s="46">
        <v>0</v>
      </c>
      <c r="V235" s="46">
        <v>0</v>
      </c>
      <c r="W235" s="46">
        <v>0.24000000000000057</v>
      </c>
      <c r="X235" s="46">
        <v>0</v>
      </c>
      <c r="Y235" s="46">
        <v>0</v>
      </c>
      <c r="Z235" s="46">
        <v>0.4</v>
      </c>
      <c r="AA235" s="46">
        <v>0</v>
      </c>
      <c r="AB235" s="46">
        <v>8.000000000000114E-2</v>
      </c>
      <c r="AC235" s="46">
        <v>0</v>
      </c>
      <c r="AD235" s="46">
        <v>0</v>
      </c>
      <c r="AE235" s="46">
        <v>0.15999999999999945</v>
      </c>
      <c r="AF235" s="46">
        <v>0</v>
      </c>
      <c r="AG235" s="46">
        <v>0.95999999999999952</v>
      </c>
      <c r="AH235" s="46">
        <v>0</v>
      </c>
      <c r="AI235" s="46">
        <v>0</v>
      </c>
      <c r="AJ235" s="46">
        <v>6</v>
      </c>
    </row>
    <row r="236" spans="1:36" x14ac:dyDescent="0.25">
      <c r="A236" t="s">
        <v>412</v>
      </c>
      <c r="B236" s="46">
        <v>0</v>
      </c>
      <c r="C236" s="46">
        <v>0.8</v>
      </c>
      <c r="D236" s="46">
        <v>0.48000000000000115</v>
      </c>
      <c r="E236" s="46">
        <v>0.8</v>
      </c>
      <c r="F236" s="46">
        <v>0</v>
      </c>
      <c r="G236" s="46">
        <v>0</v>
      </c>
      <c r="H236" s="46">
        <v>1.119999999999999</v>
      </c>
      <c r="I236" s="46">
        <v>0</v>
      </c>
      <c r="J236" s="46">
        <v>0</v>
      </c>
      <c r="K236" s="46">
        <v>0</v>
      </c>
      <c r="L236" s="46">
        <v>8.000000000000114E-2</v>
      </c>
      <c r="M236" s="46">
        <v>0.4</v>
      </c>
      <c r="N236" s="46">
        <v>0</v>
      </c>
      <c r="O236" s="46">
        <v>0.64000000000000057</v>
      </c>
      <c r="P236" s="46">
        <v>0.71999999999999886</v>
      </c>
      <c r="Q236" s="46">
        <v>0</v>
      </c>
      <c r="R236" s="46">
        <v>0</v>
      </c>
      <c r="S236" s="46">
        <v>0.95999999999999952</v>
      </c>
      <c r="T236" s="46">
        <v>0.3199999999999989</v>
      </c>
      <c r="U236" s="46">
        <v>0</v>
      </c>
      <c r="V236" s="46">
        <v>0.64000000000000057</v>
      </c>
      <c r="W236" s="46">
        <v>0.24000000000000057</v>
      </c>
      <c r="X236" s="46">
        <v>0.3199999999999989</v>
      </c>
      <c r="Y236" s="46">
        <v>8.000000000000114E-2</v>
      </c>
      <c r="Z236" s="46">
        <v>8.000000000000114E-2</v>
      </c>
      <c r="AA236" s="46">
        <v>0</v>
      </c>
      <c r="AB236" s="46">
        <v>0</v>
      </c>
      <c r="AC236" s="46">
        <v>0</v>
      </c>
      <c r="AD236" s="46">
        <v>0</v>
      </c>
      <c r="AE236" s="46">
        <v>1.119999999999999</v>
      </c>
      <c r="AF236" s="46">
        <v>0.24000000000000057</v>
      </c>
      <c r="AG236" s="46">
        <v>8.000000000000114E-2</v>
      </c>
      <c r="AH236" s="46">
        <v>0</v>
      </c>
      <c r="AI236" s="46">
        <v>0.48000000000000115</v>
      </c>
      <c r="AJ236" s="46">
        <v>9.6000000000000014</v>
      </c>
    </row>
    <row r="237" spans="1:36" x14ac:dyDescent="0.25">
      <c r="A237" t="s">
        <v>413</v>
      </c>
      <c r="B237" s="46">
        <v>0.5599999999999995</v>
      </c>
      <c r="C237" s="46">
        <v>0</v>
      </c>
      <c r="D237" s="46">
        <v>0.4</v>
      </c>
      <c r="E237" s="46">
        <v>0.71999999999999886</v>
      </c>
      <c r="F237" s="46">
        <v>0</v>
      </c>
      <c r="G237" s="46">
        <v>1.0400000000000007</v>
      </c>
      <c r="H237" s="46">
        <v>1.119999999999999</v>
      </c>
      <c r="I237" s="46">
        <v>0.88000000000000123</v>
      </c>
      <c r="J237" s="46">
        <v>0.95999999999999952</v>
      </c>
      <c r="K237" s="46">
        <v>0.8</v>
      </c>
      <c r="L237" s="46">
        <v>0.88000000000000123</v>
      </c>
      <c r="M237" s="46">
        <v>0.64000000000000057</v>
      </c>
      <c r="N237" s="46">
        <v>0</v>
      </c>
      <c r="O237" s="46">
        <v>0.88000000000000123</v>
      </c>
      <c r="P237" s="46">
        <v>8.000000000000114E-2</v>
      </c>
      <c r="Q237" s="46">
        <v>0.88000000000000123</v>
      </c>
      <c r="R237" s="46">
        <v>0</v>
      </c>
      <c r="S237" s="46">
        <v>0.24000000000000057</v>
      </c>
      <c r="T237" s="46">
        <v>0.24000000000000057</v>
      </c>
      <c r="U237" s="46">
        <v>0.3199999999999989</v>
      </c>
      <c r="V237" s="46">
        <v>0</v>
      </c>
      <c r="W237" s="46">
        <v>0.48000000000000115</v>
      </c>
      <c r="X237" s="46">
        <v>0</v>
      </c>
      <c r="Y237" s="46">
        <v>0</v>
      </c>
      <c r="Z237" s="46">
        <v>0</v>
      </c>
      <c r="AA237" s="46">
        <v>1.5199999999999989</v>
      </c>
      <c r="AB237" s="46">
        <v>0</v>
      </c>
      <c r="AC237" s="46">
        <v>0</v>
      </c>
      <c r="AD237" s="46">
        <v>0.8</v>
      </c>
      <c r="AE237" s="46">
        <v>8.000000000000114E-2</v>
      </c>
      <c r="AF237" s="46">
        <v>0</v>
      </c>
      <c r="AG237" s="46">
        <v>0</v>
      </c>
      <c r="AH237" s="46">
        <v>0</v>
      </c>
      <c r="AI237" s="46">
        <v>0.5599999999999995</v>
      </c>
      <c r="AJ237" s="46">
        <v>14.080000000000004</v>
      </c>
    </row>
    <row r="238" spans="1:36" x14ac:dyDescent="0.25">
      <c r="A238" t="s">
        <v>414</v>
      </c>
      <c r="B238" s="46">
        <v>0</v>
      </c>
      <c r="C238" s="46">
        <v>0</v>
      </c>
      <c r="D238" s="46">
        <v>0.4</v>
      </c>
      <c r="E238" s="46">
        <v>0</v>
      </c>
      <c r="F238" s="46">
        <v>0</v>
      </c>
      <c r="G238" s="46">
        <v>0</v>
      </c>
      <c r="H238" s="46">
        <v>0</v>
      </c>
      <c r="I238" s="46">
        <v>0</v>
      </c>
      <c r="J238" s="46">
        <v>0</v>
      </c>
      <c r="K238" s="46">
        <v>0.24000000000000057</v>
      </c>
      <c r="L238" s="46">
        <v>0</v>
      </c>
      <c r="M238" s="46">
        <v>0.3199999999999989</v>
      </c>
      <c r="N238" s="46">
        <v>0</v>
      </c>
      <c r="O238" s="46">
        <v>0</v>
      </c>
      <c r="P238" s="46">
        <v>0</v>
      </c>
      <c r="Q238" s="46">
        <v>0</v>
      </c>
      <c r="R238" s="46">
        <v>0</v>
      </c>
      <c r="S238" s="46">
        <v>8.000000000000114E-2</v>
      </c>
      <c r="T238" s="46">
        <v>0</v>
      </c>
      <c r="U238" s="46">
        <v>0</v>
      </c>
      <c r="V238" s="46">
        <v>0</v>
      </c>
      <c r="W238" s="46">
        <v>0</v>
      </c>
      <c r="X238" s="46">
        <v>0</v>
      </c>
      <c r="Y238" s="46">
        <v>0.15999999999999945</v>
      </c>
      <c r="Z238" s="46">
        <v>0</v>
      </c>
      <c r="AA238" s="46">
        <v>0</v>
      </c>
      <c r="AB238" s="46">
        <v>0</v>
      </c>
      <c r="AC238" s="46">
        <v>0</v>
      </c>
      <c r="AD238" s="46">
        <v>0</v>
      </c>
      <c r="AE238" s="46">
        <v>0.15999999999999945</v>
      </c>
      <c r="AF238" s="46">
        <v>0.15999999999999945</v>
      </c>
      <c r="AG238" s="46">
        <v>0</v>
      </c>
      <c r="AH238" s="46">
        <v>0</v>
      </c>
      <c r="AI238" s="46">
        <v>0.3199999999999989</v>
      </c>
      <c r="AJ238" s="46">
        <v>1.8399999999999981</v>
      </c>
    </row>
    <row r="239" spans="1:36" x14ac:dyDescent="0.25">
      <c r="A239" t="s">
        <v>415</v>
      </c>
      <c r="B239" s="46">
        <v>1.5199999999999989</v>
      </c>
      <c r="C239" s="46">
        <v>1.6</v>
      </c>
      <c r="D239" s="46">
        <v>2</v>
      </c>
      <c r="E239" s="46">
        <v>1.5199999999999989</v>
      </c>
      <c r="F239" s="46">
        <v>0.64000000000000057</v>
      </c>
      <c r="G239" s="46">
        <v>2</v>
      </c>
      <c r="H239" s="46">
        <v>2.2400000000000007</v>
      </c>
      <c r="I239" s="46">
        <v>1.7599999999999996</v>
      </c>
      <c r="J239" s="46">
        <v>1.4400000000000006</v>
      </c>
      <c r="K239" s="46">
        <v>1.7599999999999996</v>
      </c>
      <c r="L239" s="46">
        <v>1.8400000000000007</v>
      </c>
      <c r="M239" s="46">
        <v>1.8400000000000007</v>
      </c>
      <c r="N239" s="46">
        <v>0.24000000000000057</v>
      </c>
      <c r="O239" s="46">
        <v>2.0799999999999996</v>
      </c>
      <c r="P239" s="46">
        <v>1.2000000000000002</v>
      </c>
      <c r="Q239" s="46">
        <v>1.6799999999999997</v>
      </c>
      <c r="R239" s="46">
        <v>1.3599999999999994</v>
      </c>
      <c r="S239" s="46">
        <v>1.9200000000000004</v>
      </c>
      <c r="T239" s="46">
        <v>1.8400000000000007</v>
      </c>
      <c r="U239" s="46">
        <v>1.6799999999999997</v>
      </c>
      <c r="V239" s="46">
        <v>1.5199999999999989</v>
      </c>
      <c r="W239" s="46">
        <v>1.9200000000000004</v>
      </c>
      <c r="X239" s="46">
        <v>0.95999999999999952</v>
      </c>
      <c r="Y239" s="46">
        <v>1.119999999999999</v>
      </c>
      <c r="Z239" s="46">
        <v>0.8</v>
      </c>
      <c r="AA239" s="46">
        <v>1.6799999999999997</v>
      </c>
      <c r="AB239" s="46">
        <v>0.64000000000000057</v>
      </c>
      <c r="AC239" s="46">
        <v>0.48000000000000115</v>
      </c>
      <c r="AD239" s="46">
        <v>1.9200000000000004</v>
      </c>
      <c r="AE239" s="46">
        <v>1.119999999999999</v>
      </c>
      <c r="AF239" s="46">
        <v>1.3599999999999994</v>
      </c>
      <c r="AG239" s="46">
        <v>0.3199999999999989</v>
      </c>
      <c r="AH239" s="46">
        <v>1.2000000000000002</v>
      </c>
      <c r="AI239" s="46">
        <v>0.95999999999999952</v>
      </c>
      <c r="AJ239" s="46">
        <v>48.16</v>
      </c>
    </row>
    <row r="240" spans="1:36" x14ac:dyDescent="0.25">
      <c r="A240" t="s">
        <v>416</v>
      </c>
      <c r="B240" s="46">
        <v>0</v>
      </c>
      <c r="C240" s="46">
        <v>0</v>
      </c>
      <c r="D240" s="46">
        <v>0</v>
      </c>
      <c r="E240" s="46">
        <v>0</v>
      </c>
      <c r="F240" s="46">
        <v>0</v>
      </c>
      <c r="G240" s="46">
        <v>0</v>
      </c>
      <c r="H240" s="46">
        <v>0</v>
      </c>
      <c r="I240" s="46">
        <v>0</v>
      </c>
      <c r="J240" s="46">
        <v>0</v>
      </c>
      <c r="K240" s="46">
        <v>0</v>
      </c>
      <c r="L240" s="46">
        <v>0</v>
      </c>
      <c r="M240" s="46">
        <v>0</v>
      </c>
      <c r="N240" s="46">
        <v>0</v>
      </c>
      <c r="O240" s="46">
        <v>8.000000000000114E-2</v>
      </c>
      <c r="P240" s="46">
        <v>0</v>
      </c>
      <c r="Q240" s="46">
        <v>0</v>
      </c>
      <c r="R240" s="46">
        <v>0.15999999999999945</v>
      </c>
      <c r="S240" s="46">
        <v>0</v>
      </c>
      <c r="T240" s="46">
        <v>0</v>
      </c>
      <c r="U240" s="46">
        <v>0</v>
      </c>
      <c r="V240" s="46">
        <v>0</v>
      </c>
      <c r="W240" s="46">
        <v>0</v>
      </c>
      <c r="X240" s="46">
        <v>0</v>
      </c>
      <c r="Y240" s="46">
        <v>0</v>
      </c>
      <c r="Z240" s="46">
        <v>0</v>
      </c>
      <c r="AA240" s="46">
        <v>0</v>
      </c>
      <c r="AB240" s="46">
        <v>0</v>
      </c>
      <c r="AC240" s="46">
        <v>0</v>
      </c>
      <c r="AD240" s="46">
        <v>0</v>
      </c>
      <c r="AE240" s="46">
        <v>0</v>
      </c>
      <c r="AF240" s="46">
        <v>0</v>
      </c>
      <c r="AG240" s="46">
        <v>0</v>
      </c>
      <c r="AH240" s="46">
        <v>0</v>
      </c>
      <c r="AI240" s="46">
        <v>0</v>
      </c>
      <c r="AJ240" s="46">
        <v>0.2400000000000006</v>
      </c>
    </row>
    <row r="241" spans="1:36" x14ac:dyDescent="0.25">
      <c r="A241" t="s">
        <v>417</v>
      </c>
      <c r="B241" s="46">
        <v>0</v>
      </c>
      <c r="C241" s="46">
        <v>0</v>
      </c>
      <c r="D241" s="46">
        <v>0</v>
      </c>
      <c r="E241" s="46">
        <v>0</v>
      </c>
      <c r="F241" s="46">
        <v>0</v>
      </c>
      <c r="G241" s="46">
        <v>0</v>
      </c>
      <c r="H241" s="46">
        <v>0.15999999999999945</v>
      </c>
      <c r="I241" s="46">
        <v>0</v>
      </c>
      <c r="J241" s="46">
        <v>0</v>
      </c>
      <c r="K241" s="46">
        <v>0</v>
      </c>
      <c r="L241" s="46">
        <v>0</v>
      </c>
      <c r="M241" s="46">
        <v>0</v>
      </c>
      <c r="N241" s="46">
        <v>0</v>
      </c>
      <c r="O241" s="46">
        <v>0</v>
      </c>
      <c r="P241" s="46">
        <v>0.4</v>
      </c>
      <c r="Q241" s="46">
        <v>0</v>
      </c>
      <c r="R241" s="46">
        <v>8.000000000000114E-2</v>
      </c>
      <c r="S241" s="46">
        <v>8.000000000000114E-2</v>
      </c>
      <c r="T241" s="46">
        <v>0</v>
      </c>
      <c r="U241" s="46">
        <v>0</v>
      </c>
      <c r="V241" s="46">
        <v>0</v>
      </c>
      <c r="W241" s="46">
        <v>0</v>
      </c>
      <c r="X241" s="46">
        <v>0</v>
      </c>
      <c r="Y241" s="46">
        <v>0</v>
      </c>
      <c r="Z241" s="46">
        <v>0</v>
      </c>
      <c r="AA241" s="46">
        <v>0</v>
      </c>
      <c r="AB241" s="46">
        <v>0</v>
      </c>
      <c r="AC241" s="46">
        <v>0</v>
      </c>
      <c r="AD241" s="46">
        <v>0</v>
      </c>
      <c r="AE241" s="46">
        <v>0</v>
      </c>
      <c r="AF241" s="46">
        <v>0</v>
      </c>
      <c r="AG241" s="46">
        <v>0</v>
      </c>
      <c r="AH241" s="46">
        <v>0</v>
      </c>
      <c r="AI241" s="46">
        <v>0</v>
      </c>
      <c r="AJ241" s="46">
        <v>0.72000000000000186</v>
      </c>
    </row>
    <row r="242" spans="1:36" x14ac:dyDescent="0.25">
      <c r="A242" t="s">
        <v>418</v>
      </c>
      <c r="B242" s="46">
        <v>0</v>
      </c>
      <c r="C242" s="46">
        <v>0.15999999999999945</v>
      </c>
      <c r="D242" s="46">
        <v>0</v>
      </c>
      <c r="E242" s="46">
        <v>0</v>
      </c>
      <c r="F242" s="46">
        <v>0.8</v>
      </c>
      <c r="G242" s="46">
        <v>0</v>
      </c>
      <c r="H242" s="46">
        <v>0</v>
      </c>
      <c r="I242" s="46">
        <v>0</v>
      </c>
      <c r="J242" s="46">
        <v>0</v>
      </c>
      <c r="K242" s="46">
        <v>0</v>
      </c>
      <c r="L242" s="46">
        <v>0</v>
      </c>
      <c r="M242" s="46">
        <v>0</v>
      </c>
      <c r="N242" s="46">
        <v>0</v>
      </c>
      <c r="O242" s="46">
        <v>0</v>
      </c>
      <c r="P242" s="46">
        <v>0.95999999999999952</v>
      </c>
      <c r="Q242" s="46">
        <v>0</v>
      </c>
      <c r="R242" s="46">
        <v>0.24000000000000057</v>
      </c>
      <c r="S242" s="46">
        <v>0.24000000000000057</v>
      </c>
      <c r="T242" s="46">
        <v>0</v>
      </c>
      <c r="U242" s="46">
        <v>0</v>
      </c>
      <c r="V242" s="46">
        <v>0</v>
      </c>
      <c r="W242" s="46">
        <v>0</v>
      </c>
      <c r="X242" s="46">
        <v>0</v>
      </c>
      <c r="Y242" s="46">
        <v>0</v>
      </c>
      <c r="Z242" s="46">
        <v>0</v>
      </c>
      <c r="AA242" s="46">
        <v>0</v>
      </c>
      <c r="AB242" s="46">
        <v>1.0400000000000007</v>
      </c>
      <c r="AC242" s="46">
        <v>0</v>
      </c>
      <c r="AD242" s="46">
        <v>0</v>
      </c>
      <c r="AE242" s="46">
        <v>0</v>
      </c>
      <c r="AF242" s="46">
        <v>0</v>
      </c>
      <c r="AG242" s="46">
        <v>0</v>
      </c>
      <c r="AH242" s="46">
        <v>0</v>
      </c>
      <c r="AI242" s="46">
        <v>0</v>
      </c>
      <c r="AJ242" s="46">
        <v>3.4400000000000013</v>
      </c>
    </row>
    <row r="243" spans="1:36" x14ac:dyDescent="0.25">
      <c r="A243" t="s">
        <v>419</v>
      </c>
      <c r="B243" s="46">
        <v>1.0400000000000007</v>
      </c>
      <c r="C243" s="46">
        <v>1.3599999999999994</v>
      </c>
      <c r="D243" s="46">
        <v>1.8400000000000007</v>
      </c>
      <c r="E243" s="46">
        <v>1.2800000000000011</v>
      </c>
      <c r="F243" s="46">
        <v>0.5599999999999995</v>
      </c>
      <c r="G243" s="46">
        <v>1.3599999999999994</v>
      </c>
      <c r="H243" s="46">
        <v>1.4400000000000006</v>
      </c>
      <c r="I243" s="46">
        <v>1.3599999999999994</v>
      </c>
      <c r="J243" s="46">
        <v>1.4400000000000006</v>
      </c>
      <c r="K243" s="46">
        <v>1.2800000000000011</v>
      </c>
      <c r="L243" s="46">
        <v>1.4400000000000006</v>
      </c>
      <c r="M243" s="46">
        <v>1.6</v>
      </c>
      <c r="N243" s="46">
        <v>0.3199999999999989</v>
      </c>
      <c r="O243" s="46">
        <v>1.5199999999999989</v>
      </c>
      <c r="P243" s="46">
        <v>0.95999999999999952</v>
      </c>
      <c r="Q243" s="46">
        <v>1.2000000000000002</v>
      </c>
      <c r="R243" s="46">
        <v>1.2000000000000002</v>
      </c>
      <c r="S243" s="46">
        <v>1.4400000000000006</v>
      </c>
      <c r="T243" s="46">
        <v>1.6</v>
      </c>
      <c r="U243" s="46">
        <v>1.6</v>
      </c>
      <c r="V243" s="46">
        <v>1.0400000000000007</v>
      </c>
      <c r="W243" s="46">
        <v>1.4400000000000006</v>
      </c>
      <c r="X243" s="46">
        <v>0.95999999999999952</v>
      </c>
      <c r="Y243" s="46">
        <v>1.119999999999999</v>
      </c>
      <c r="Z243" s="46">
        <v>0.64000000000000057</v>
      </c>
      <c r="AA243" s="46">
        <v>1.119999999999999</v>
      </c>
      <c r="AB243" s="46">
        <v>0.5599999999999995</v>
      </c>
      <c r="AC243" s="46">
        <v>0.95999999999999952</v>
      </c>
      <c r="AD243" s="46">
        <v>1.3599999999999994</v>
      </c>
      <c r="AE243" s="46">
        <v>1.119999999999999</v>
      </c>
      <c r="AF243" s="46">
        <v>1.2800000000000011</v>
      </c>
      <c r="AG243" s="46">
        <v>0.24000000000000057</v>
      </c>
      <c r="AH243" s="46">
        <v>1.6799999999999997</v>
      </c>
      <c r="AI243" s="46">
        <v>1.119999999999999</v>
      </c>
      <c r="AJ243" s="46">
        <v>40.480000000000011</v>
      </c>
    </row>
    <row r="244" spans="1:36" x14ac:dyDescent="0.25">
      <c r="A244" t="s">
        <v>420</v>
      </c>
      <c r="B244" s="46">
        <v>1.0400000000000007</v>
      </c>
      <c r="C244" s="46">
        <v>1.119999999999999</v>
      </c>
      <c r="D244" s="46">
        <v>1.119999999999999</v>
      </c>
      <c r="E244" s="46">
        <v>1.119999999999999</v>
      </c>
      <c r="F244" s="46">
        <v>0.15999999999999945</v>
      </c>
      <c r="G244" s="46">
        <v>1.2800000000000011</v>
      </c>
      <c r="H244" s="46">
        <v>1.4400000000000006</v>
      </c>
      <c r="I244" s="46">
        <v>1.2800000000000011</v>
      </c>
      <c r="J244" s="46">
        <v>1.4400000000000006</v>
      </c>
      <c r="K244" s="46">
        <v>1.2800000000000011</v>
      </c>
      <c r="L244" s="46">
        <v>1.2800000000000011</v>
      </c>
      <c r="M244" s="46">
        <v>1.119999999999999</v>
      </c>
      <c r="N244" s="46">
        <v>8.000000000000114E-2</v>
      </c>
      <c r="O244" s="46">
        <v>1.6</v>
      </c>
      <c r="P244" s="46">
        <v>0.4</v>
      </c>
      <c r="Q244" s="46">
        <v>1.7599999999999996</v>
      </c>
      <c r="R244" s="46">
        <v>1.0400000000000007</v>
      </c>
      <c r="S244" s="46">
        <v>0.88000000000000123</v>
      </c>
      <c r="T244" s="46">
        <v>0.88000000000000123</v>
      </c>
      <c r="U244" s="46">
        <v>0.95999999999999952</v>
      </c>
      <c r="V244" s="46">
        <v>1.0400000000000007</v>
      </c>
      <c r="W244" s="46">
        <v>1.2800000000000011</v>
      </c>
      <c r="X244" s="46">
        <v>0.5599999999999995</v>
      </c>
      <c r="Y244" s="46">
        <v>0.64000000000000057</v>
      </c>
      <c r="Z244" s="46">
        <v>0.64000000000000057</v>
      </c>
      <c r="AA244" s="46">
        <v>1.6799999999999997</v>
      </c>
      <c r="AB244" s="46">
        <v>8.000000000000114E-2</v>
      </c>
      <c r="AC244" s="46">
        <v>8.000000000000114E-2</v>
      </c>
      <c r="AD244" s="46">
        <v>1.4400000000000006</v>
      </c>
      <c r="AE244" s="46">
        <v>1.0400000000000007</v>
      </c>
      <c r="AF244" s="46">
        <v>0.48000000000000115</v>
      </c>
      <c r="AG244" s="46">
        <v>0.48000000000000115</v>
      </c>
      <c r="AH244" s="46">
        <v>0.8</v>
      </c>
      <c r="AI244" s="46">
        <v>0.64000000000000057</v>
      </c>
      <c r="AJ244" s="46">
        <v>32.160000000000011</v>
      </c>
    </row>
    <row r="245" spans="1:36" x14ac:dyDescent="0.25">
      <c r="A245" t="s">
        <v>421</v>
      </c>
      <c r="B245" s="46">
        <v>0</v>
      </c>
      <c r="C245" s="46">
        <v>0</v>
      </c>
      <c r="D245" s="46">
        <v>0</v>
      </c>
      <c r="E245" s="46">
        <v>0.5599999999999995</v>
      </c>
      <c r="F245" s="46">
        <v>0</v>
      </c>
      <c r="G245" s="46">
        <v>0</v>
      </c>
      <c r="H245" s="46">
        <v>0.24000000000000057</v>
      </c>
      <c r="I245" s="46">
        <v>0</v>
      </c>
      <c r="J245" s="46">
        <v>0.4</v>
      </c>
      <c r="K245" s="46">
        <v>0</v>
      </c>
      <c r="L245" s="46">
        <v>0.48000000000000115</v>
      </c>
      <c r="M245" s="46">
        <v>0.3199999999999989</v>
      </c>
      <c r="N245" s="46">
        <v>0</v>
      </c>
      <c r="O245" s="46">
        <v>0.71999999999999886</v>
      </c>
      <c r="P245" s="46">
        <v>0</v>
      </c>
      <c r="Q245" s="46">
        <v>0.24000000000000057</v>
      </c>
      <c r="R245" s="46">
        <v>0</v>
      </c>
      <c r="S245" s="46">
        <v>0</v>
      </c>
      <c r="T245" s="46">
        <v>0</v>
      </c>
      <c r="U245" s="46">
        <v>0</v>
      </c>
      <c r="V245" s="46">
        <v>0</v>
      </c>
      <c r="W245" s="46">
        <v>0</v>
      </c>
      <c r="X245" s="46">
        <v>0</v>
      </c>
      <c r="Y245" s="46">
        <v>0</v>
      </c>
      <c r="Z245" s="46">
        <v>0</v>
      </c>
      <c r="AA245" s="46">
        <v>0.3199999999999989</v>
      </c>
      <c r="AB245" s="46">
        <v>0</v>
      </c>
      <c r="AC245" s="46">
        <v>0</v>
      </c>
      <c r="AD245" s="46">
        <v>0</v>
      </c>
      <c r="AE245" s="46">
        <v>0.15999999999999945</v>
      </c>
      <c r="AF245" s="46">
        <v>0</v>
      </c>
      <c r="AG245" s="46">
        <v>0</v>
      </c>
      <c r="AH245" s="46">
        <v>0</v>
      </c>
      <c r="AI245" s="46">
        <v>0.4</v>
      </c>
      <c r="AJ245" s="46">
        <v>3.8399999999999976</v>
      </c>
    </row>
    <row r="246" spans="1:36" x14ac:dyDescent="0.25">
      <c r="A246" t="s">
        <v>422</v>
      </c>
      <c r="B246" s="46">
        <v>0</v>
      </c>
      <c r="C246" s="46">
        <v>0</v>
      </c>
      <c r="D246" s="46">
        <v>0</v>
      </c>
      <c r="E246" s="46">
        <v>0</v>
      </c>
      <c r="F246" s="46">
        <v>0</v>
      </c>
      <c r="G246" s="46">
        <v>0</v>
      </c>
      <c r="H246" s="46">
        <v>0</v>
      </c>
      <c r="I246" s="46">
        <v>0</v>
      </c>
      <c r="J246" s="46">
        <v>0</v>
      </c>
      <c r="K246" s="46">
        <v>0</v>
      </c>
      <c r="L246" s="46">
        <v>0</v>
      </c>
      <c r="M246" s="46">
        <v>0</v>
      </c>
      <c r="N246" s="46">
        <v>0</v>
      </c>
      <c r="O246" s="46">
        <v>0</v>
      </c>
      <c r="P246" s="46">
        <v>0</v>
      </c>
      <c r="Q246" s="46">
        <v>0</v>
      </c>
      <c r="R246" s="46">
        <v>0</v>
      </c>
      <c r="S246" s="46">
        <v>0</v>
      </c>
      <c r="T246" s="46">
        <v>0</v>
      </c>
      <c r="U246" s="46">
        <v>0</v>
      </c>
      <c r="V246" s="46">
        <v>0</v>
      </c>
      <c r="W246" s="46">
        <v>0</v>
      </c>
      <c r="X246" s="46">
        <v>0</v>
      </c>
      <c r="Y246" s="46">
        <v>0</v>
      </c>
      <c r="Z246" s="46">
        <v>0</v>
      </c>
      <c r="AA246" s="46">
        <v>0</v>
      </c>
      <c r="AB246" s="46">
        <v>0</v>
      </c>
      <c r="AC246" s="46">
        <v>0</v>
      </c>
      <c r="AD246" s="46">
        <v>0</v>
      </c>
      <c r="AE246" s="46">
        <v>0</v>
      </c>
      <c r="AF246" s="46">
        <v>0</v>
      </c>
      <c r="AG246" s="46">
        <v>0</v>
      </c>
      <c r="AH246" s="46">
        <v>0</v>
      </c>
      <c r="AI246" s="46">
        <v>0</v>
      </c>
      <c r="AJ246" s="46">
        <v>0</v>
      </c>
    </row>
    <row r="247" spans="1:36" x14ac:dyDescent="0.25">
      <c r="A247" t="s">
        <v>423</v>
      </c>
      <c r="B247" s="46">
        <v>0</v>
      </c>
      <c r="C247" s="46">
        <v>0</v>
      </c>
      <c r="D247" s="46">
        <v>0</v>
      </c>
      <c r="E247" s="46">
        <v>0</v>
      </c>
      <c r="F247" s="46">
        <v>0</v>
      </c>
      <c r="G247" s="46">
        <v>0</v>
      </c>
      <c r="H247" s="46">
        <v>0</v>
      </c>
      <c r="I247" s="46">
        <v>0</v>
      </c>
      <c r="J247" s="46">
        <v>0</v>
      </c>
      <c r="K247" s="46">
        <v>0</v>
      </c>
      <c r="L247" s="46">
        <v>0</v>
      </c>
      <c r="M247" s="46">
        <v>0</v>
      </c>
      <c r="N247" s="46">
        <v>0</v>
      </c>
      <c r="O247" s="46">
        <v>0</v>
      </c>
      <c r="P247" s="46">
        <v>0.3199999999999989</v>
      </c>
      <c r="Q247" s="46">
        <v>0</v>
      </c>
      <c r="R247" s="46">
        <v>0</v>
      </c>
      <c r="S247" s="46">
        <v>0</v>
      </c>
      <c r="T247" s="46">
        <v>0</v>
      </c>
      <c r="U247" s="46">
        <v>0</v>
      </c>
      <c r="V247" s="46">
        <v>0</v>
      </c>
      <c r="W247" s="46">
        <v>0</v>
      </c>
      <c r="X247" s="46">
        <v>0</v>
      </c>
      <c r="Y247" s="46">
        <v>0</v>
      </c>
      <c r="Z247" s="46">
        <v>0</v>
      </c>
      <c r="AA247" s="46">
        <v>0</v>
      </c>
      <c r="AB247" s="46">
        <v>0</v>
      </c>
      <c r="AC247" s="46">
        <v>0</v>
      </c>
      <c r="AD247" s="46">
        <v>0</v>
      </c>
      <c r="AE247" s="46">
        <v>0.15999999999999945</v>
      </c>
      <c r="AF247" s="46">
        <v>0</v>
      </c>
      <c r="AG247" s="46">
        <v>0</v>
      </c>
      <c r="AH247" s="46">
        <v>0</v>
      </c>
      <c r="AI247" s="46">
        <v>0</v>
      </c>
      <c r="AJ247" s="46">
        <v>0.47999999999999832</v>
      </c>
    </row>
    <row r="248" spans="1:36" x14ac:dyDescent="0.25">
      <c r="A248" t="s">
        <v>424</v>
      </c>
      <c r="B248" s="46">
        <v>0.24000000000000057</v>
      </c>
      <c r="C248" s="46">
        <v>1.2000000000000002</v>
      </c>
      <c r="D248" s="46">
        <v>0</v>
      </c>
      <c r="E248" s="46">
        <v>0.15999999999999945</v>
      </c>
      <c r="F248" s="46">
        <v>0.71999999999999886</v>
      </c>
      <c r="G248" s="46">
        <v>0.4</v>
      </c>
      <c r="H248" s="46">
        <v>1.4400000000000006</v>
      </c>
      <c r="I248" s="46">
        <v>0</v>
      </c>
      <c r="J248" s="46">
        <v>0.3199999999999989</v>
      </c>
      <c r="K248" s="46">
        <v>0</v>
      </c>
      <c r="L248" s="46">
        <v>0.5599999999999995</v>
      </c>
      <c r="M248" s="46">
        <v>0</v>
      </c>
      <c r="N248" s="46">
        <v>0</v>
      </c>
      <c r="O248" s="46">
        <v>1.2000000000000002</v>
      </c>
      <c r="P248" s="46">
        <v>1.6799999999999997</v>
      </c>
      <c r="Q248" s="46">
        <v>0.64000000000000057</v>
      </c>
      <c r="R248" s="46">
        <v>0</v>
      </c>
      <c r="S248" s="46">
        <v>1.9200000000000004</v>
      </c>
      <c r="T248" s="46">
        <v>0.64000000000000057</v>
      </c>
      <c r="U248" s="46">
        <v>0.3199999999999989</v>
      </c>
      <c r="V248" s="46">
        <v>1.0400000000000007</v>
      </c>
      <c r="W248" s="46">
        <v>0.71999999999999886</v>
      </c>
      <c r="X248" s="46">
        <v>0</v>
      </c>
      <c r="Y248" s="46">
        <v>0.24000000000000057</v>
      </c>
      <c r="Z248" s="46">
        <v>0.95999999999999952</v>
      </c>
      <c r="AA248" s="46">
        <v>0.8</v>
      </c>
      <c r="AB248" s="46">
        <v>0.3199999999999989</v>
      </c>
      <c r="AC248" s="46">
        <v>0</v>
      </c>
      <c r="AD248" s="46">
        <v>0.24000000000000057</v>
      </c>
      <c r="AE248" s="46">
        <v>0.71999999999999886</v>
      </c>
      <c r="AF248" s="46">
        <v>0</v>
      </c>
      <c r="AG248" s="46">
        <v>1.2800000000000011</v>
      </c>
      <c r="AH248" s="46">
        <v>0</v>
      </c>
      <c r="AI248" s="46">
        <v>0</v>
      </c>
      <c r="AJ248" s="46">
        <v>17.759999999999998</v>
      </c>
    </row>
    <row r="249" spans="1:36" x14ac:dyDescent="0.25">
      <c r="A249" t="s">
        <v>425</v>
      </c>
      <c r="B249" s="46">
        <v>0</v>
      </c>
      <c r="C249" s="46">
        <v>0.24000000000000057</v>
      </c>
      <c r="D249" s="46">
        <v>0</v>
      </c>
      <c r="E249" s="46">
        <v>0</v>
      </c>
      <c r="F249" s="46">
        <v>0</v>
      </c>
      <c r="G249" s="46">
        <v>0</v>
      </c>
      <c r="H249" s="46">
        <v>1.0400000000000007</v>
      </c>
      <c r="I249" s="46">
        <v>0</v>
      </c>
      <c r="J249" s="46">
        <v>0</v>
      </c>
      <c r="K249" s="46">
        <v>0</v>
      </c>
      <c r="L249" s="46">
        <v>0.5599999999999995</v>
      </c>
      <c r="M249" s="46">
        <v>0</v>
      </c>
      <c r="N249" s="46">
        <v>0</v>
      </c>
      <c r="O249" s="46">
        <v>1.4400000000000006</v>
      </c>
      <c r="P249" s="46">
        <v>1.0400000000000007</v>
      </c>
      <c r="Q249" s="46">
        <v>0</v>
      </c>
      <c r="R249" s="46">
        <v>0.24000000000000057</v>
      </c>
      <c r="S249" s="46">
        <v>1.4400000000000006</v>
      </c>
      <c r="T249" s="46">
        <v>0.64000000000000057</v>
      </c>
      <c r="U249" s="46">
        <v>0</v>
      </c>
      <c r="V249" s="46">
        <v>0.88000000000000123</v>
      </c>
      <c r="W249" s="46">
        <v>1.3599999999999994</v>
      </c>
      <c r="X249" s="46">
        <v>0</v>
      </c>
      <c r="Y249" s="46">
        <v>0</v>
      </c>
      <c r="Z249" s="46">
        <v>0.95999999999999952</v>
      </c>
      <c r="AA249" s="46">
        <v>0</v>
      </c>
      <c r="AB249" s="46">
        <v>0.64000000000000057</v>
      </c>
      <c r="AC249" s="46">
        <v>0</v>
      </c>
      <c r="AD249" s="46">
        <v>0</v>
      </c>
      <c r="AE249" s="46">
        <v>0</v>
      </c>
      <c r="AF249" s="46">
        <v>0</v>
      </c>
      <c r="AG249" s="46">
        <v>8.000000000000114E-2</v>
      </c>
      <c r="AH249" s="46">
        <v>0</v>
      </c>
      <c r="AI249" s="46">
        <v>0</v>
      </c>
      <c r="AJ249" s="46">
        <v>10.560000000000006</v>
      </c>
    </row>
    <row r="250" spans="1:36" x14ac:dyDescent="0.25">
      <c r="A250" t="s">
        <v>426</v>
      </c>
      <c r="B250" s="46">
        <v>0</v>
      </c>
      <c r="C250" s="46">
        <v>0</v>
      </c>
      <c r="D250" s="46">
        <v>0</v>
      </c>
      <c r="E250" s="46">
        <v>0</v>
      </c>
      <c r="F250" s="46">
        <v>0</v>
      </c>
      <c r="G250" s="46">
        <v>0</v>
      </c>
      <c r="H250" s="46">
        <v>0</v>
      </c>
      <c r="I250" s="46">
        <v>0</v>
      </c>
      <c r="J250" s="46">
        <v>0</v>
      </c>
      <c r="K250" s="46">
        <v>0</v>
      </c>
      <c r="L250" s="46">
        <v>0</v>
      </c>
      <c r="M250" s="46">
        <v>0</v>
      </c>
      <c r="N250" s="46">
        <v>0</v>
      </c>
      <c r="O250" s="46">
        <v>0</v>
      </c>
      <c r="P250" s="46">
        <v>0</v>
      </c>
      <c r="Q250" s="46">
        <v>0</v>
      </c>
      <c r="R250" s="46">
        <v>0</v>
      </c>
      <c r="S250" s="46">
        <v>0</v>
      </c>
      <c r="T250" s="46">
        <v>0</v>
      </c>
      <c r="U250" s="46">
        <v>0</v>
      </c>
      <c r="V250" s="46">
        <v>0</v>
      </c>
      <c r="W250" s="46">
        <v>0</v>
      </c>
      <c r="X250" s="46">
        <v>0</v>
      </c>
      <c r="Y250" s="46">
        <v>0</v>
      </c>
      <c r="Z250" s="46">
        <v>0</v>
      </c>
      <c r="AA250" s="46">
        <v>0</v>
      </c>
      <c r="AB250" s="46">
        <v>0</v>
      </c>
      <c r="AC250" s="46">
        <v>0</v>
      </c>
      <c r="AD250" s="46">
        <v>0</v>
      </c>
      <c r="AE250" s="46">
        <v>0</v>
      </c>
      <c r="AF250" s="46">
        <v>0</v>
      </c>
      <c r="AG250" s="46">
        <v>0</v>
      </c>
      <c r="AH250" s="46">
        <v>0</v>
      </c>
      <c r="AI250" s="46">
        <v>0</v>
      </c>
      <c r="AJ250" s="46">
        <v>0</v>
      </c>
    </row>
    <row r="251" spans="1:36" x14ac:dyDescent="0.25">
      <c r="A251" t="s">
        <v>427</v>
      </c>
      <c r="B251" s="46">
        <v>0</v>
      </c>
      <c r="C251" s="46">
        <v>0</v>
      </c>
      <c r="D251" s="46">
        <v>0</v>
      </c>
      <c r="E251" s="46">
        <v>0</v>
      </c>
      <c r="F251" s="46">
        <v>0</v>
      </c>
      <c r="G251" s="46">
        <v>0</v>
      </c>
      <c r="H251" s="46">
        <v>0</v>
      </c>
      <c r="I251" s="46">
        <v>0</v>
      </c>
      <c r="J251" s="46">
        <v>0</v>
      </c>
      <c r="K251" s="46">
        <v>0</v>
      </c>
      <c r="L251" s="46">
        <v>0</v>
      </c>
      <c r="M251" s="46">
        <v>0</v>
      </c>
      <c r="N251" s="46">
        <v>0</v>
      </c>
      <c r="O251" s="46">
        <v>0</v>
      </c>
      <c r="P251" s="46">
        <v>0</v>
      </c>
      <c r="Q251" s="46">
        <v>0</v>
      </c>
      <c r="R251" s="46">
        <v>0</v>
      </c>
      <c r="S251" s="46">
        <v>0</v>
      </c>
      <c r="T251" s="46">
        <v>0</v>
      </c>
      <c r="U251" s="46">
        <v>0</v>
      </c>
      <c r="V251" s="46">
        <v>0</v>
      </c>
      <c r="W251" s="46">
        <v>0</v>
      </c>
      <c r="X251" s="46">
        <v>0</v>
      </c>
      <c r="Y251" s="46">
        <v>0</v>
      </c>
      <c r="Z251" s="46">
        <v>0</v>
      </c>
      <c r="AA251" s="46">
        <v>0</v>
      </c>
      <c r="AB251" s="46">
        <v>0</v>
      </c>
      <c r="AC251" s="46">
        <v>0</v>
      </c>
      <c r="AD251" s="46">
        <v>0</v>
      </c>
      <c r="AE251" s="46">
        <v>0</v>
      </c>
      <c r="AF251" s="46">
        <v>0</v>
      </c>
      <c r="AG251" s="46">
        <v>0</v>
      </c>
      <c r="AH251" s="46">
        <v>0</v>
      </c>
      <c r="AI251" s="46">
        <v>0</v>
      </c>
      <c r="AJ251" s="46">
        <v>0</v>
      </c>
    </row>
    <row r="252" spans="1:36" x14ac:dyDescent="0.25">
      <c r="A252" t="s">
        <v>428</v>
      </c>
      <c r="B252" s="46">
        <v>0</v>
      </c>
      <c r="C252" s="46">
        <v>0</v>
      </c>
      <c r="D252" s="46">
        <v>0</v>
      </c>
      <c r="E252" s="46">
        <v>0</v>
      </c>
      <c r="F252" s="46">
        <v>0</v>
      </c>
      <c r="G252" s="46">
        <v>0</v>
      </c>
      <c r="H252" s="46">
        <v>0</v>
      </c>
      <c r="I252" s="46">
        <v>0</v>
      </c>
      <c r="J252" s="46">
        <v>0</v>
      </c>
      <c r="K252" s="46">
        <v>0</v>
      </c>
      <c r="L252" s="46">
        <v>0</v>
      </c>
      <c r="M252" s="46">
        <v>0</v>
      </c>
      <c r="N252" s="46">
        <v>0</v>
      </c>
      <c r="O252" s="46">
        <v>0</v>
      </c>
      <c r="P252" s="46">
        <v>0</v>
      </c>
      <c r="Q252" s="46">
        <v>0</v>
      </c>
      <c r="R252" s="46">
        <v>0</v>
      </c>
      <c r="S252" s="46">
        <v>0</v>
      </c>
      <c r="T252" s="46">
        <v>0</v>
      </c>
      <c r="U252" s="46">
        <v>0</v>
      </c>
      <c r="V252" s="46">
        <v>0</v>
      </c>
      <c r="W252" s="46">
        <v>0</v>
      </c>
      <c r="X252" s="46">
        <v>0</v>
      </c>
      <c r="Y252" s="46">
        <v>0</v>
      </c>
      <c r="Z252" s="46">
        <v>0</v>
      </c>
      <c r="AA252" s="46">
        <v>0</v>
      </c>
      <c r="AB252" s="46">
        <v>0</v>
      </c>
      <c r="AC252" s="46">
        <v>0</v>
      </c>
      <c r="AD252" s="46">
        <v>0</v>
      </c>
      <c r="AE252" s="46">
        <v>0</v>
      </c>
      <c r="AF252" s="46">
        <v>0</v>
      </c>
      <c r="AG252" s="46">
        <v>0</v>
      </c>
      <c r="AH252" s="46">
        <v>0</v>
      </c>
      <c r="AI252" s="46">
        <v>0</v>
      </c>
      <c r="AJ252" s="46">
        <v>0</v>
      </c>
    </row>
    <row r="253" spans="1:36" x14ac:dyDescent="0.25">
      <c r="A253" t="s">
        <v>429</v>
      </c>
      <c r="B253" s="46">
        <v>0</v>
      </c>
      <c r="C253" s="46">
        <v>0</v>
      </c>
      <c r="D253" s="46">
        <v>0</v>
      </c>
      <c r="E253" s="46">
        <v>0</v>
      </c>
      <c r="F253" s="46">
        <v>0</v>
      </c>
      <c r="G253" s="46">
        <v>0.3199999999999989</v>
      </c>
      <c r="H253" s="46">
        <v>0.4</v>
      </c>
      <c r="I253" s="46">
        <v>0</v>
      </c>
      <c r="J253" s="46">
        <v>0</v>
      </c>
      <c r="K253" s="46">
        <v>0</v>
      </c>
      <c r="L253" s="46">
        <v>0.24000000000000057</v>
      </c>
      <c r="M253" s="46">
        <v>0</v>
      </c>
      <c r="N253" s="46">
        <v>0</v>
      </c>
      <c r="O253" s="46">
        <v>0.3199999999999989</v>
      </c>
      <c r="P253" s="46">
        <v>0.15999999999999945</v>
      </c>
      <c r="Q253" s="46">
        <v>8.000000000000114E-2</v>
      </c>
      <c r="R253" s="46">
        <v>0</v>
      </c>
      <c r="S253" s="46">
        <v>0.4</v>
      </c>
      <c r="T253" s="46">
        <v>0.15999999999999945</v>
      </c>
      <c r="U253" s="46">
        <v>0</v>
      </c>
      <c r="V253" s="46">
        <v>0</v>
      </c>
      <c r="W253" s="46">
        <v>0</v>
      </c>
      <c r="X253" s="46">
        <v>0</v>
      </c>
      <c r="Y253" s="46">
        <v>0</v>
      </c>
      <c r="Z253" s="46">
        <v>0.15999999999999945</v>
      </c>
      <c r="AA253" s="46">
        <v>0.3199999999999989</v>
      </c>
      <c r="AB253" s="46">
        <v>0</v>
      </c>
      <c r="AC253" s="46">
        <v>0</v>
      </c>
      <c r="AD253" s="46">
        <v>0</v>
      </c>
      <c r="AE253" s="46">
        <v>0.48000000000000115</v>
      </c>
      <c r="AF253" s="46">
        <v>0.48000000000000115</v>
      </c>
      <c r="AG253" s="46">
        <v>0</v>
      </c>
      <c r="AH253" s="46">
        <v>0</v>
      </c>
      <c r="AI253" s="46">
        <v>0</v>
      </c>
      <c r="AJ253" s="46">
        <v>3.5199999999999991</v>
      </c>
    </row>
    <row r="254" spans="1:36" x14ac:dyDescent="0.25">
      <c r="A254" t="s">
        <v>430</v>
      </c>
      <c r="B254" s="46">
        <v>0</v>
      </c>
      <c r="C254" s="46">
        <v>0</v>
      </c>
      <c r="D254" s="46">
        <v>0</v>
      </c>
      <c r="E254" s="46">
        <v>0</v>
      </c>
      <c r="F254" s="46">
        <v>0</v>
      </c>
      <c r="G254" s="46">
        <v>0</v>
      </c>
      <c r="H254" s="46">
        <v>0</v>
      </c>
      <c r="I254" s="46">
        <v>0</v>
      </c>
      <c r="J254" s="46">
        <v>0</v>
      </c>
      <c r="K254" s="46">
        <v>0</v>
      </c>
      <c r="L254" s="46">
        <v>0</v>
      </c>
      <c r="M254" s="46">
        <v>0</v>
      </c>
      <c r="N254" s="46">
        <v>0</v>
      </c>
      <c r="O254" s="46">
        <v>0</v>
      </c>
      <c r="P254" s="46">
        <v>0</v>
      </c>
      <c r="Q254" s="46">
        <v>0</v>
      </c>
      <c r="R254" s="46">
        <v>0</v>
      </c>
      <c r="S254" s="46">
        <v>0</v>
      </c>
      <c r="T254" s="46">
        <v>0</v>
      </c>
      <c r="U254" s="46">
        <v>0</v>
      </c>
      <c r="V254" s="46">
        <v>0</v>
      </c>
      <c r="W254" s="46">
        <v>0</v>
      </c>
      <c r="X254" s="46">
        <v>0</v>
      </c>
      <c r="Y254" s="46">
        <v>0</v>
      </c>
      <c r="Z254" s="46">
        <v>0</v>
      </c>
      <c r="AA254" s="46">
        <v>0</v>
      </c>
      <c r="AB254" s="46">
        <v>0</v>
      </c>
      <c r="AC254" s="46">
        <v>0</v>
      </c>
      <c r="AD254" s="46">
        <v>0</v>
      </c>
      <c r="AE254" s="46">
        <v>0</v>
      </c>
      <c r="AF254" s="46">
        <v>0</v>
      </c>
      <c r="AG254" s="46">
        <v>0</v>
      </c>
      <c r="AH254" s="46">
        <v>0</v>
      </c>
      <c r="AI254" s="46">
        <v>0</v>
      </c>
      <c r="AJ254" s="46">
        <v>0</v>
      </c>
    </row>
    <row r="255" spans="1:36" x14ac:dyDescent="0.25">
      <c r="A255" t="s">
        <v>431</v>
      </c>
      <c r="B255" s="46">
        <v>0</v>
      </c>
      <c r="C255" s="46">
        <v>0</v>
      </c>
      <c r="D255" s="46">
        <v>0</v>
      </c>
      <c r="E255" s="46">
        <v>0</v>
      </c>
      <c r="F255" s="46">
        <v>0</v>
      </c>
      <c r="G255" s="46">
        <v>0</v>
      </c>
      <c r="H255" s="46">
        <v>0</v>
      </c>
      <c r="I255" s="46">
        <v>0</v>
      </c>
      <c r="J255" s="46">
        <v>0</v>
      </c>
      <c r="K255" s="46">
        <v>0</v>
      </c>
      <c r="L255" s="46">
        <v>0</v>
      </c>
      <c r="M255" s="46">
        <v>0</v>
      </c>
      <c r="N255" s="46">
        <v>0</v>
      </c>
      <c r="O255" s="46">
        <v>0</v>
      </c>
      <c r="P255" s="46">
        <v>0</v>
      </c>
      <c r="Q255" s="46">
        <v>0</v>
      </c>
      <c r="R255" s="46">
        <v>0</v>
      </c>
      <c r="S255" s="46">
        <v>0</v>
      </c>
      <c r="T255" s="46">
        <v>0</v>
      </c>
      <c r="U255" s="46">
        <v>0</v>
      </c>
      <c r="V255" s="46">
        <v>0</v>
      </c>
      <c r="W255" s="46">
        <v>0</v>
      </c>
      <c r="X255" s="46">
        <v>0</v>
      </c>
      <c r="Y255" s="46">
        <v>0</v>
      </c>
      <c r="Z255" s="46">
        <v>0</v>
      </c>
      <c r="AA255" s="46">
        <v>0</v>
      </c>
      <c r="AB255" s="46">
        <v>0</v>
      </c>
      <c r="AC255" s="46">
        <v>0</v>
      </c>
      <c r="AD255" s="46">
        <v>0</v>
      </c>
      <c r="AE255" s="46">
        <v>0</v>
      </c>
      <c r="AF255" s="46">
        <v>0</v>
      </c>
      <c r="AG255" s="46">
        <v>0</v>
      </c>
      <c r="AH255" s="46">
        <v>0</v>
      </c>
      <c r="AI255" s="46">
        <v>0</v>
      </c>
      <c r="AJ255" s="46">
        <v>0</v>
      </c>
    </row>
    <row r="256" spans="1:36" x14ac:dyDescent="0.25">
      <c r="A256" t="s">
        <v>432</v>
      </c>
      <c r="B256" s="46">
        <v>0</v>
      </c>
      <c r="C256" s="46">
        <v>0</v>
      </c>
      <c r="D256" s="46">
        <v>0</v>
      </c>
      <c r="E256" s="46">
        <v>0</v>
      </c>
      <c r="F256" s="46">
        <v>0</v>
      </c>
      <c r="G256" s="46">
        <v>0</v>
      </c>
      <c r="H256" s="46">
        <v>0</v>
      </c>
      <c r="I256" s="46">
        <v>0</v>
      </c>
      <c r="J256" s="46">
        <v>0</v>
      </c>
      <c r="K256" s="46">
        <v>0</v>
      </c>
      <c r="L256" s="46">
        <v>0</v>
      </c>
      <c r="M256" s="46">
        <v>0</v>
      </c>
      <c r="N256" s="46">
        <v>0</v>
      </c>
      <c r="O256" s="46">
        <v>0</v>
      </c>
      <c r="P256" s="46">
        <v>0</v>
      </c>
      <c r="Q256" s="46">
        <v>0</v>
      </c>
      <c r="R256" s="46">
        <v>0</v>
      </c>
      <c r="S256" s="46">
        <v>0</v>
      </c>
      <c r="T256" s="46">
        <v>0</v>
      </c>
      <c r="U256" s="46">
        <v>0</v>
      </c>
      <c r="V256" s="46">
        <v>0</v>
      </c>
      <c r="W256" s="46">
        <v>0</v>
      </c>
      <c r="X256" s="46">
        <v>0</v>
      </c>
      <c r="Y256" s="46">
        <v>0</v>
      </c>
      <c r="Z256" s="46">
        <v>0</v>
      </c>
      <c r="AA256" s="46">
        <v>0</v>
      </c>
      <c r="AB256" s="46">
        <v>0</v>
      </c>
      <c r="AC256" s="46">
        <v>0</v>
      </c>
      <c r="AD256" s="46">
        <v>0</v>
      </c>
      <c r="AE256" s="46">
        <v>0</v>
      </c>
      <c r="AF256" s="46">
        <v>0</v>
      </c>
      <c r="AG256" s="46">
        <v>0</v>
      </c>
      <c r="AH256" s="46">
        <v>0</v>
      </c>
      <c r="AI256" s="46">
        <v>0</v>
      </c>
      <c r="AJ256" s="46">
        <v>0</v>
      </c>
    </row>
    <row r="257" spans="1:36" x14ac:dyDescent="0.25">
      <c r="A257" t="s">
        <v>433</v>
      </c>
      <c r="B257" s="46">
        <v>0</v>
      </c>
      <c r="C257" s="46">
        <v>0</v>
      </c>
      <c r="D257" s="46">
        <v>0</v>
      </c>
      <c r="E257" s="46">
        <v>0</v>
      </c>
      <c r="F257" s="46">
        <v>0</v>
      </c>
      <c r="G257" s="46">
        <v>0</v>
      </c>
      <c r="H257" s="46">
        <v>0</v>
      </c>
      <c r="I257" s="46">
        <v>0</v>
      </c>
      <c r="J257" s="46">
        <v>0</v>
      </c>
      <c r="K257" s="46">
        <v>0</v>
      </c>
      <c r="L257" s="46">
        <v>0</v>
      </c>
      <c r="M257" s="46">
        <v>0</v>
      </c>
      <c r="N257" s="46">
        <v>0</v>
      </c>
      <c r="O257" s="46">
        <v>0</v>
      </c>
      <c r="P257" s="46">
        <v>0</v>
      </c>
      <c r="Q257" s="46">
        <v>0</v>
      </c>
      <c r="R257" s="46">
        <v>0</v>
      </c>
      <c r="S257" s="46">
        <v>0</v>
      </c>
      <c r="T257" s="46">
        <v>0</v>
      </c>
      <c r="U257" s="46">
        <v>0</v>
      </c>
      <c r="V257" s="46">
        <v>0</v>
      </c>
      <c r="W257" s="46">
        <v>0</v>
      </c>
      <c r="X257" s="46">
        <v>0</v>
      </c>
      <c r="Y257" s="46">
        <v>0</v>
      </c>
      <c r="Z257" s="46">
        <v>0</v>
      </c>
      <c r="AA257" s="46">
        <v>0</v>
      </c>
      <c r="AB257" s="46">
        <v>0</v>
      </c>
      <c r="AC257" s="46">
        <v>0</v>
      </c>
      <c r="AD257" s="46">
        <v>0</v>
      </c>
      <c r="AE257" s="46">
        <v>0</v>
      </c>
      <c r="AF257" s="46">
        <v>0</v>
      </c>
      <c r="AG257" s="46">
        <v>0</v>
      </c>
      <c r="AH257" s="46">
        <v>0</v>
      </c>
      <c r="AI257" s="46">
        <v>0</v>
      </c>
      <c r="AJ257" s="46">
        <v>0</v>
      </c>
    </row>
    <row r="258" spans="1:36" x14ac:dyDescent="0.25">
      <c r="A258" t="s">
        <v>434</v>
      </c>
      <c r="B258" s="46">
        <v>1.3599999999999994</v>
      </c>
      <c r="C258" s="46">
        <v>1.4400000000000006</v>
      </c>
      <c r="D258" s="46">
        <v>1.2800000000000011</v>
      </c>
      <c r="E258" s="46">
        <v>1.4400000000000006</v>
      </c>
      <c r="F258" s="46">
        <v>1.0400000000000007</v>
      </c>
      <c r="G258" s="46">
        <v>2</v>
      </c>
      <c r="H258" s="46">
        <v>2.0799999999999996</v>
      </c>
      <c r="I258" s="46">
        <v>1.119999999999999</v>
      </c>
      <c r="J258" s="46">
        <v>1.4400000000000006</v>
      </c>
      <c r="K258" s="46">
        <v>1.2800000000000011</v>
      </c>
      <c r="L258" s="46">
        <v>1.8400000000000007</v>
      </c>
      <c r="M258" s="46">
        <v>1.5199999999999989</v>
      </c>
      <c r="N258" s="46">
        <v>0.48000000000000115</v>
      </c>
      <c r="O258" s="46">
        <v>2.1599999999999997</v>
      </c>
      <c r="P258" s="46">
        <v>1.3599999999999994</v>
      </c>
      <c r="Q258" s="46">
        <v>2.0799999999999996</v>
      </c>
      <c r="R258" s="46">
        <v>0.8</v>
      </c>
      <c r="S258" s="46">
        <v>1.8400000000000007</v>
      </c>
      <c r="T258" s="46">
        <v>1.5199999999999989</v>
      </c>
      <c r="U258" s="46">
        <v>1.6799999999999997</v>
      </c>
      <c r="V258" s="46">
        <v>1.4400000000000006</v>
      </c>
      <c r="W258" s="46">
        <v>0.88000000000000123</v>
      </c>
      <c r="X258" s="46">
        <v>0.8</v>
      </c>
      <c r="Y258" s="46">
        <v>1.119999999999999</v>
      </c>
      <c r="Z258" s="46">
        <v>1.2000000000000002</v>
      </c>
      <c r="AA258" s="46">
        <v>2.2400000000000007</v>
      </c>
      <c r="AB258" s="46">
        <v>1.0400000000000007</v>
      </c>
      <c r="AC258" s="46">
        <v>0.8</v>
      </c>
      <c r="AD258" s="46">
        <v>1.3599999999999994</v>
      </c>
      <c r="AE258" s="46">
        <v>0.95999999999999952</v>
      </c>
      <c r="AF258" s="46">
        <v>1.0400000000000007</v>
      </c>
      <c r="AG258" s="46">
        <v>0.88000000000000123</v>
      </c>
      <c r="AH258" s="46">
        <v>1.0400000000000007</v>
      </c>
      <c r="AI258" s="46">
        <v>0.8</v>
      </c>
      <c r="AJ258" s="46">
        <v>45.36</v>
      </c>
    </row>
    <row r="259" spans="1:36" x14ac:dyDescent="0.25">
      <c r="A259" t="s">
        <v>435</v>
      </c>
      <c r="B259" s="46">
        <v>2.3200000000000003</v>
      </c>
      <c r="C259" s="46">
        <v>2.7200000000000006</v>
      </c>
      <c r="D259" s="46">
        <v>3.0400000000000009</v>
      </c>
      <c r="E259" s="46">
        <v>2.88</v>
      </c>
      <c r="F259" s="46">
        <v>2.4000000000000004</v>
      </c>
      <c r="G259" s="46">
        <v>3.0400000000000009</v>
      </c>
      <c r="H259" s="46">
        <v>3.6</v>
      </c>
      <c r="I259" s="46">
        <v>2.5599999999999996</v>
      </c>
      <c r="J259" s="46">
        <v>2.48</v>
      </c>
      <c r="K259" s="46">
        <v>2.7200000000000006</v>
      </c>
      <c r="L259" s="46">
        <v>3.1200000000000006</v>
      </c>
      <c r="M259" s="46">
        <v>2.7200000000000006</v>
      </c>
      <c r="N259" s="46">
        <v>2</v>
      </c>
      <c r="O259" s="46">
        <v>3.5200000000000005</v>
      </c>
      <c r="P259" s="46">
        <v>2.7200000000000006</v>
      </c>
      <c r="Q259" s="46">
        <v>2.7200000000000006</v>
      </c>
      <c r="R259" s="46">
        <v>2.3200000000000003</v>
      </c>
      <c r="S259" s="46">
        <v>2.9599999999999995</v>
      </c>
      <c r="T259" s="46">
        <v>3.2</v>
      </c>
      <c r="U259" s="46">
        <v>2.7200000000000006</v>
      </c>
      <c r="V259" s="46">
        <v>3.0400000000000009</v>
      </c>
      <c r="W259" s="46">
        <v>3.2</v>
      </c>
      <c r="X259" s="46">
        <v>2.5599999999999996</v>
      </c>
      <c r="Y259" s="46">
        <v>2.7200000000000006</v>
      </c>
      <c r="Z259" s="46">
        <v>2.3200000000000003</v>
      </c>
      <c r="AA259" s="46">
        <v>3.1200000000000006</v>
      </c>
      <c r="AB259" s="46">
        <v>2.1599999999999997</v>
      </c>
      <c r="AC259" s="46">
        <v>2.0799999999999996</v>
      </c>
      <c r="AD259" s="46">
        <v>2.48</v>
      </c>
      <c r="AE259" s="46">
        <v>2.5599999999999996</v>
      </c>
      <c r="AF259" s="46">
        <v>2.7200000000000006</v>
      </c>
      <c r="AG259" s="46">
        <v>2.0799999999999996</v>
      </c>
      <c r="AH259" s="46">
        <v>2.88</v>
      </c>
      <c r="AI259" s="46">
        <v>2.7200000000000006</v>
      </c>
      <c r="AJ259" s="46">
        <v>92.40000000000002</v>
      </c>
    </row>
    <row r="260" spans="1:36" x14ac:dyDescent="0.25">
      <c r="A260" t="s">
        <v>436</v>
      </c>
      <c r="B260" s="46">
        <v>5.28</v>
      </c>
      <c r="C260" s="46">
        <v>6</v>
      </c>
      <c r="D260" s="46">
        <v>5.68</v>
      </c>
      <c r="E260" s="46">
        <v>5.6000000000000005</v>
      </c>
      <c r="F260" s="46">
        <v>5.0400000000000009</v>
      </c>
      <c r="G260" s="46">
        <v>5.68</v>
      </c>
      <c r="H260" s="46">
        <v>6.6400000000000006</v>
      </c>
      <c r="I260" s="46">
        <v>5.76</v>
      </c>
      <c r="J260" s="46">
        <v>5.4400000000000013</v>
      </c>
      <c r="K260" s="46">
        <v>5.76</v>
      </c>
      <c r="L260" s="46">
        <v>6</v>
      </c>
      <c r="M260" s="46">
        <v>5.4400000000000013</v>
      </c>
      <c r="N260" s="46">
        <v>4.1599999999999993</v>
      </c>
      <c r="O260" s="46">
        <v>6.16</v>
      </c>
      <c r="P260" s="46">
        <v>5.3599999999999994</v>
      </c>
      <c r="Q260" s="46">
        <v>5.76</v>
      </c>
      <c r="R260" s="46">
        <v>5.28</v>
      </c>
      <c r="S260" s="46">
        <v>6.2400000000000011</v>
      </c>
      <c r="T260" s="46">
        <v>6</v>
      </c>
      <c r="U260" s="46">
        <v>5.4400000000000013</v>
      </c>
      <c r="V260" s="46">
        <v>5.6000000000000005</v>
      </c>
      <c r="W260" s="46">
        <v>5.8400000000000007</v>
      </c>
      <c r="X260" s="46">
        <v>5.28</v>
      </c>
      <c r="Y260" s="46">
        <v>5.28</v>
      </c>
      <c r="Z260" s="46">
        <v>4.88</v>
      </c>
      <c r="AA260" s="46">
        <v>6.4</v>
      </c>
      <c r="AB260" s="46">
        <v>4</v>
      </c>
      <c r="AC260" s="46">
        <v>4</v>
      </c>
      <c r="AD260" s="46">
        <v>5.6000000000000005</v>
      </c>
      <c r="AE260" s="46">
        <v>5.0400000000000009</v>
      </c>
      <c r="AF260" s="46">
        <v>5.28</v>
      </c>
      <c r="AG260" s="46">
        <v>4.7200000000000006</v>
      </c>
      <c r="AH260" s="46">
        <v>4.88</v>
      </c>
      <c r="AI260" s="46">
        <v>5.2</v>
      </c>
      <c r="AJ260" s="46">
        <v>184.71999999999997</v>
      </c>
    </row>
    <row r="261" spans="1:36" x14ac:dyDescent="0.25">
      <c r="A261" t="s">
        <v>437</v>
      </c>
      <c r="B261" s="46">
        <v>5.9200000000000008</v>
      </c>
      <c r="C261" s="46">
        <v>6.4</v>
      </c>
      <c r="D261" s="46">
        <v>6.16</v>
      </c>
      <c r="E261" s="46">
        <v>6.32</v>
      </c>
      <c r="F261" s="46">
        <v>5.0400000000000009</v>
      </c>
      <c r="G261" s="46">
        <v>6.7200000000000006</v>
      </c>
      <c r="H261" s="46">
        <v>7.0400000000000009</v>
      </c>
      <c r="I261" s="46">
        <v>6.56</v>
      </c>
      <c r="J261" s="46">
        <v>6.7200000000000006</v>
      </c>
      <c r="K261" s="46">
        <v>6.8000000000000007</v>
      </c>
      <c r="L261" s="46">
        <v>5.9200000000000008</v>
      </c>
      <c r="M261" s="46">
        <v>6.32</v>
      </c>
      <c r="N261" s="46">
        <v>5.5200000000000005</v>
      </c>
      <c r="O261" s="46">
        <v>6.8000000000000007</v>
      </c>
      <c r="P261" s="46">
        <v>4.96</v>
      </c>
      <c r="Q261" s="46">
        <v>6.7200000000000006</v>
      </c>
      <c r="R261" s="46">
        <v>5.120000000000001</v>
      </c>
      <c r="S261" s="46">
        <v>5.9200000000000008</v>
      </c>
      <c r="T261" s="46">
        <v>6.4</v>
      </c>
      <c r="U261" s="46">
        <v>7.0400000000000009</v>
      </c>
      <c r="V261" s="46">
        <v>5.9200000000000008</v>
      </c>
      <c r="W261" s="46">
        <v>6.32</v>
      </c>
      <c r="X261" s="46">
        <v>5.9200000000000008</v>
      </c>
      <c r="Y261" s="46">
        <v>6.16</v>
      </c>
      <c r="Z261" s="46">
        <v>5.120000000000001</v>
      </c>
      <c r="AA261" s="46">
        <v>7.0400000000000009</v>
      </c>
      <c r="AB261" s="46">
        <v>4.8000000000000007</v>
      </c>
      <c r="AC261" s="46">
        <v>4.96</v>
      </c>
      <c r="AD261" s="46">
        <v>6.32</v>
      </c>
      <c r="AE261" s="46">
        <v>6.08</v>
      </c>
      <c r="AF261" s="46">
        <v>6.16</v>
      </c>
      <c r="AG261" s="46">
        <v>5.9200000000000008</v>
      </c>
      <c r="AH261" s="46">
        <v>5.76</v>
      </c>
      <c r="AI261" s="46">
        <v>6.88</v>
      </c>
      <c r="AJ261" s="46">
        <v>207.76</v>
      </c>
    </row>
    <row r="262" spans="1:36" x14ac:dyDescent="0.25">
      <c r="A262" t="s">
        <v>438</v>
      </c>
      <c r="B262" s="46">
        <v>5.76</v>
      </c>
      <c r="C262" s="46">
        <v>5.28</v>
      </c>
      <c r="D262" s="46">
        <v>5.76</v>
      </c>
      <c r="E262" s="46">
        <v>5.9200000000000008</v>
      </c>
      <c r="F262" s="46">
        <v>3.6799999999999997</v>
      </c>
      <c r="G262" s="46">
        <v>6.8000000000000007</v>
      </c>
      <c r="H262" s="46">
        <v>5.4400000000000013</v>
      </c>
      <c r="I262" s="46">
        <v>6.16</v>
      </c>
      <c r="J262" s="46">
        <v>6</v>
      </c>
      <c r="K262" s="46">
        <v>5.9200000000000008</v>
      </c>
      <c r="L262" s="46">
        <v>5.4400000000000013</v>
      </c>
      <c r="M262" s="46">
        <v>6.08</v>
      </c>
      <c r="N262" s="46">
        <v>3.76</v>
      </c>
      <c r="O262" s="46">
        <v>5.5200000000000005</v>
      </c>
      <c r="P262" s="46">
        <v>3.4400000000000008</v>
      </c>
      <c r="Q262" s="46">
        <v>6.2400000000000011</v>
      </c>
      <c r="R262" s="46">
        <v>3.0400000000000009</v>
      </c>
      <c r="S262" s="46">
        <v>4.8000000000000007</v>
      </c>
      <c r="T262" s="46">
        <v>4.8000000000000007</v>
      </c>
      <c r="U262" s="46">
        <v>6.2400000000000011</v>
      </c>
      <c r="V262" s="46">
        <v>5.120000000000001</v>
      </c>
      <c r="W262" s="46">
        <v>4.8000000000000007</v>
      </c>
      <c r="X262" s="46">
        <v>5.120000000000001</v>
      </c>
      <c r="Y262" s="46">
        <v>5.0400000000000009</v>
      </c>
      <c r="Z262" s="46">
        <v>3.6</v>
      </c>
      <c r="AA262" s="46">
        <v>6.56</v>
      </c>
      <c r="AB262" s="46">
        <v>3.28</v>
      </c>
      <c r="AC262" s="46">
        <v>3.9200000000000004</v>
      </c>
      <c r="AD262" s="46">
        <v>5.3599999999999994</v>
      </c>
      <c r="AE262" s="46">
        <v>4.8000000000000007</v>
      </c>
      <c r="AF262" s="46">
        <v>5.3599999999999994</v>
      </c>
      <c r="AG262" s="46">
        <v>4.2400000000000011</v>
      </c>
      <c r="AH262" s="46">
        <v>4.32</v>
      </c>
      <c r="AI262" s="46">
        <v>6.32</v>
      </c>
      <c r="AJ262" s="46">
        <v>173.92000000000002</v>
      </c>
    </row>
    <row r="263" spans="1:36" x14ac:dyDescent="0.25">
      <c r="A263" t="s">
        <v>439</v>
      </c>
      <c r="B263" s="46">
        <v>6.08</v>
      </c>
      <c r="C263" s="46">
        <v>5.120000000000001</v>
      </c>
      <c r="D263" s="46">
        <v>5.28</v>
      </c>
      <c r="E263" s="46">
        <v>5.9200000000000008</v>
      </c>
      <c r="F263" s="46">
        <v>3.9200000000000004</v>
      </c>
      <c r="G263" s="46">
        <v>6.56</v>
      </c>
      <c r="H263" s="46">
        <v>5.5200000000000005</v>
      </c>
      <c r="I263" s="46">
        <v>6</v>
      </c>
      <c r="J263" s="46">
        <v>6.16</v>
      </c>
      <c r="K263" s="46">
        <v>5.4400000000000013</v>
      </c>
      <c r="L263" s="46">
        <v>5.9200000000000008</v>
      </c>
      <c r="M263" s="46">
        <v>5.9200000000000008</v>
      </c>
      <c r="N263" s="46">
        <v>3.1200000000000006</v>
      </c>
      <c r="O263" s="46">
        <v>5.6000000000000005</v>
      </c>
      <c r="P263" s="46">
        <v>4.4000000000000004</v>
      </c>
      <c r="Q263" s="46">
        <v>6.08</v>
      </c>
      <c r="R263" s="46">
        <v>3.1200000000000006</v>
      </c>
      <c r="S263" s="46">
        <v>4.88</v>
      </c>
      <c r="T263" s="46">
        <v>4.88</v>
      </c>
      <c r="U263" s="46">
        <v>5.68</v>
      </c>
      <c r="V263" s="46">
        <v>5.0400000000000009</v>
      </c>
      <c r="W263" s="46">
        <v>4.8000000000000007</v>
      </c>
      <c r="X263" s="46">
        <v>4.6400000000000006</v>
      </c>
      <c r="Y263" s="46">
        <v>4.6400000000000006</v>
      </c>
      <c r="Z263" s="46">
        <v>3.5200000000000005</v>
      </c>
      <c r="AA263" s="46">
        <v>6.6400000000000006</v>
      </c>
      <c r="AB263" s="46">
        <v>2.5599999999999996</v>
      </c>
      <c r="AC263" s="46">
        <v>2.8000000000000003</v>
      </c>
      <c r="AD263" s="46">
        <v>5.6000000000000005</v>
      </c>
      <c r="AE263" s="46">
        <v>4.96</v>
      </c>
      <c r="AF263" s="46">
        <v>5.0400000000000009</v>
      </c>
      <c r="AG263" s="46">
        <v>3.76</v>
      </c>
      <c r="AH263" s="46">
        <v>4.32</v>
      </c>
      <c r="AI263" s="46">
        <v>5.28</v>
      </c>
      <c r="AJ263" s="46">
        <v>169.2</v>
      </c>
    </row>
    <row r="264" spans="1:36" x14ac:dyDescent="0.25">
      <c r="A264" t="s">
        <v>440</v>
      </c>
      <c r="B264" s="46">
        <v>3.76</v>
      </c>
      <c r="C264" s="46">
        <v>2.8000000000000003</v>
      </c>
      <c r="D264" s="46">
        <v>3.76</v>
      </c>
      <c r="E264" s="46">
        <v>3.76</v>
      </c>
      <c r="F264" s="46">
        <v>2.4000000000000004</v>
      </c>
      <c r="G264" s="46">
        <v>4.1599999999999993</v>
      </c>
      <c r="H264" s="46">
        <v>4</v>
      </c>
      <c r="I264" s="46">
        <v>4</v>
      </c>
      <c r="J264" s="46">
        <v>4.4000000000000004</v>
      </c>
      <c r="K264" s="46">
        <v>3.9200000000000004</v>
      </c>
      <c r="L264" s="46">
        <v>3.76</v>
      </c>
      <c r="M264" s="46">
        <v>4.08</v>
      </c>
      <c r="N264" s="46">
        <v>1.3599999999999994</v>
      </c>
      <c r="O264" s="46">
        <v>4.32</v>
      </c>
      <c r="P264" s="46">
        <v>1.8400000000000007</v>
      </c>
      <c r="Q264" s="46">
        <v>3.76</v>
      </c>
      <c r="R264" s="46">
        <v>2.1599999999999997</v>
      </c>
      <c r="S264" s="46">
        <v>2.5599999999999996</v>
      </c>
      <c r="T264" s="46">
        <v>3.3599999999999994</v>
      </c>
      <c r="U264" s="46">
        <v>3.9200000000000004</v>
      </c>
      <c r="V264" s="46">
        <v>3.2</v>
      </c>
      <c r="W264" s="46">
        <v>3.28</v>
      </c>
      <c r="X264" s="46">
        <v>2.6400000000000006</v>
      </c>
      <c r="Y264" s="46">
        <v>3.0400000000000009</v>
      </c>
      <c r="Z264" s="46">
        <v>2.1599999999999997</v>
      </c>
      <c r="AA264" s="46">
        <v>4</v>
      </c>
      <c r="AB264" s="46">
        <v>0.88000000000000123</v>
      </c>
      <c r="AC264" s="46">
        <v>2</v>
      </c>
      <c r="AD264" s="46">
        <v>3.8400000000000007</v>
      </c>
      <c r="AE264" s="46">
        <v>3.0400000000000009</v>
      </c>
      <c r="AF264" s="46">
        <v>3.6799999999999997</v>
      </c>
      <c r="AG264" s="46">
        <v>1.5199999999999989</v>
      </c>
      <c r="AH264" s="46">
        <v>2.8000000000000003</v>
      </c>
      <c r="AI264" s="46">
        <v>3.76</v>
      </c>
      <c r="AJ264" s="46">
        <v>107.92</v>
      </c>
    </row>
    <row r="265" spans="1:36" x14ac:dyDescent="0.25">
      <c r="A265" t="s">
        <v>441</v>
      </c>
      <c r="B265" s="46">
        <v>1.8400000000000007</v>
      </c>
      <c r="C265" s="46">
        <v>2.1599999999999997</v>
      </c>
      <c r="D265" s="46">
        <v>3.1200000000000006</v>
      </c>
      <c r="E265" s="46">
        <v>3.2</v>
      </c>
      <c r="F265" s="46">
        <v>1.4400000000000006</v>
      </c>
      <c r="G265" s="46">
        <v>2.9599999999999995</v>
      </c>
      <c r="H265" s="46">
        <v>2.3200000000000003</v>
      </c>
      <c r="I265" s="46">
        <v>2.6400000000000006</v>
      </c>
      <c r="J265" s="46">
        <v>2.48</v>
      </c>
      <c r="K265" s="46">
        <v>3.0400000000000009</v>
      </c>
      <c r="L265" s="46">
        <v>2.4000000000000004</v>
      </c>
      <c r="M265" s="46">
        <v>3.3599999999999994</v>
      </c>
      <c r="N265" s="46">
        <v>0.8</v>
      </c>
      <c r="O265" s="46">
        <v>2.48</v>
      </c>
      <c r="P265" s="46">
        <v>1.3599999999999994</v>
      </c>
      <c r="Q265" s="46">
        <v>2.0799999999999996</v>
      </c>
      <c r="R265" s="46">
        <v>1.4400000000000006</v>
      </c>
      <c r="S265" s="46">
        <v>2.2400000000000007</v>
      </c>
      <c r="T265" s="46">
        <v>2.4000000000000004</v>
      </c>
      <c r="U265" s="46">
        <v>2.2400000000000007</v>
      </c>
      <c r="V265" s="46">
        <v>2.48</v>
      </c>
      <c r="W265" s="46">
        <v>2</v>
      </c>
      <c r="X265" s="46">
        <v>2.0799999999999996</v>
      </c>
      <c r="Y265" s="46">
        <v>2</v>
      </c>
      <c r="Z265" s="46">
        <v>1.5199999999999989</v>
      </c>
      <c r="AA265" s="46">
        <v>1.9200000000000004</v>
      </c>
      <c r="AB265" s="46">
        <v>1.0400000000000007</v>
      </c>
      <c r="AC265" s="46">
        <v>1.2000000000000002</v>
      </c>
      <c r="AD265" s="46">
        <v>2.4000000000000004</v>
      </c>
      <c r="AE265" s="46">
        <v>2.1599999999999997</v>
      </c>
      <c r="AF265" s="46">
        <v>2.2400000000000007</v>
      </c>
      <c r="AG265" s="46">
        <v>1.6799999999999997</v>
      </c>
      <c r="AH265" s="46">
        <v>1.6</v>
      </c>
      <c r="AI265" s="46">
        <v>2.2400000000000007</v>
      </c>
      <c r="AJ265" s="46">
        <v>72.559999999999988</v>
      </c>
    </row>
    <row r="266" spans="1:36" x14ac:dyDescent="0.25">
      <c r="A266" t="s">
        <v>442</v>
      </c>
      <c r="B266" s="46">
        <v>1.6</v>
      </c>
      <c r="C266" s="46">
        <v>1.2800000000000011</v>
      </c>
      <c r="D266" s="46">
        <v>1.4400000000000006</v>
      </c>
      <c r="E266" s="46">
        <v>1.3599999999999994</v>
      </c>
      <c r="F266" s="46">
        <v>0.88000000000000123</v>
      </c>
      <c r="G266" s="46">
        <v>1.2000000000000002</v>
      </c>
      <c r="H266" s="46">
        <v>1.119999999999999</v>
      </c>
      <c r="I266" s="46">
        <v>1.2000000000000002</v>
      </c>
      <c r="J266" s="46">
        <v>1.8400000000000007</v>
      </c>
      <c r="K266" s="46">
        <v>1.5199999999999989</v>
      </c>
      <c r="L266" s="46">
        <v>1.6</v>
      </c>
      <c r="M266" s="46">
        <v>1.5199999999999989</v>
      </c>
      <c r="N266" s="46">
        <v>0.88000000000000123</v>
      </c>
      <c r="O266" s="46">
        <v>1.6</v>
      </c>
      <c r="P266" s="46">
        <v>1.119999999999999</v>
      </c>
      <c r="Q266" s="46">
        <v>1.6799999999999997</v>
      </c>
      <c r="R266" s="46">
        <v>0.8</v>
      </c>
      <c r="S266" s="46">
        <v>1.5199999999999989</v>
      </c>
      <c r="T266" s="46">
        <v>1.2000000000000002</v>
      </c>
      <c r="U266" s="46">
        <v>2.4000000000000004</v>
      </c>
      <c r="V266" s="46">
        <v>1.6</v>
      </c>
      <c r="W266" s="46">
        <v>1.2000000000000002</v>
      </c>
      <c r="X266" s="46">
        <v>1.3599999999999994</v>
      </c>
      <c r="Y266" s="46">
        <v>1.0400000000000007</v>
      </c>
      <c r="Z266" s="46">
        <v>1.3599999999999994</v>
      </c>
      <c r="AA266" s="46">
        <v>1.4400000000000006</v>
      </c>
      <c r="AB266" s="46">
        <v>1.0400000000000007</v>
      </c>
      <c r="AC266" s="46">
        <v>0.95999999999999952</v>
      </c>
      <c r="AD266" s="46">
        <v>1.2800000000000011</v>
      </c>
      <c r="AE266" s="46">
        <v>1.4400000000000006</v>
      </c>
      <c r="AF266" s="46">
        <v>1.2000000000000002</v>
      </c>
      <c r="AG266" s="46">
        <v>1.6799999999999997</v>
      </c>
      <c r="AH266" s="46">
        <v>0.71999999999999886</v>
      </c>
      <c r="AI266" s="46">
        <v>1.3599999999999994</v>
      </c>
      <c r="AJ266" s="46">
        <v>45.44</v>
      </c>
    </row>
    <row r="267" spans="1:36" x14ac:dyDescent="0.25">
      <c r="A267" t="s">
        <v>443</v>
      </c>
      <c r="B267" s="46">
        <v>0.64000000000000057</v>
      </c>
      <c r="C267" s="46">
        <v>1.0400000000000007</v>
      </c>
      <c r="D267" s="46">
        <v>0.5599999999999995</v>
      </c>
      <c r="E267" s="46">
        <v>0.88000000000000123</v>
      </c>
      <c r="F267" s="46">
        <v>0.8</v>
      </c>
      <c r="G267" s="46">
        <v>1.4400000000000006</v>
      </c>
      <c r="H267" s="46">
        <v>1.6</v>
      </c>
      <c r="I267" s="46">
        <v>0.64000000000000057</v>
      </c>
      <c r="J267" s="46">
        <v>0.71999999999999886</v>
      </c>
      <c r="K267" s="46">
        <v>1.119999999999999</v>
      </c>
      <c r="L267" s="46">
        <v>1.7599999999999996</v>
      </c>
      <c r="M267" s="46">
        <v>1.0400000000000007</v>
      </c>
      <c r="N267" s="46">
        <v>0</v>
      </c>
      <c r="O267" s="46">
        <v>1.8400000000000007</v>
      </c>
      <c r="P267" s="46">
        <v>0.95999999999999952</v>
      </c>
      <c r="Q267" s="46">
        <v>1.2800000000000011</v>
      </c>
      <c r="R267" s="46">
        <v>1.0400000000000007</v>
      </c>
      <c r="S267" s="46">
        <v>1.7599999999999996</v>
      </c>
      <c r="T267" s="46">
        <v>1.6</v>
      </c>
      <c r="U267" s="46">
        <v>0.8</v>
      </c>
      <c r="V267" s="46">
        <v>1.5199999999999989</v>
      </c>
      <c r="W267" s="46">
        <v>1.7599999999999996</v>
      </c>
      <c r="X267" s="46">
        <v>0.64000000000000057</v>
      </c>
      <c r="Y267" s="46">
        <v>0.5599999999999995</v>
      </c>
      <c r="Z267" s="46">
        <v>1.2800000000000011</v>
      </c>
      <c r="AA267" s="46">
        <v>1.2800000000000011</v>
      </c>
      <c r="AB267" s="46">
        <v>0.8</v>
      </c>
      <c r="AC267" s="46">
        <v>0.5599999999999995</v>
      </c>
      <c r="AD267" s="46">
        <v>1.0400000000000007</v>
      </c>
      <c r="AE267" s="46">
        <v>0.24000000000000057</v>
      </c>
      <c r="AF267" s="46">
        <v>0.8</v>
      </c>
      <c r="AG267" s="46">
        <v>0.8</v>
      </c>
      <c r="AH267" s="46">
        <v>0.5599999999999995</v>
      </c>
      <c r="AI267" s="46">
        <v>1.2800000000000011</v>
      </c>
      <c r="AJ267" s="46">
        <v>34.64</v>
      </c>
    </row>
    <row r="268" spans="1:36" x14ac:dyDescent="0.25">
      <c r="A268" t="s">
        <v>444</v>
      </c>
      <c r="B268" s="46">
        <v>0.4</v>
      </c>
      <c r="C268" s="46">
        <v>1.2800000000000011</v>
      </c>
      <c r="D268" s="46">
        <v>0.3199999999999989</v>
      </c>
      <c r="E268" s="46">
        <v>0.8</v>
      </c>
      <c r="F268" s="46">
        <v>1.119999999999999</v>
      </c>
      <c r="G268" s="46">
        <v>1.119999999999999</v>
      </c>
      <c r="H268" s="46">
        <v>1.6799999999999997</v>
      </c>
      <c r="I268" s="46">
        <v>0</v>
      </c>
      <c r="J268" s="46">
        <v>0.5599999999999995</v>
      </c>
      <c r="K268" s="46">
        <v>0.15999999999999945</v>
      </c>
      <c r="L268" s="46">
        <v>1.8400000000000007</v>
      </c>
      <c r="M268" s="46">
        <v>0.4</v>
      </c>
      <c r="N268" s="46">
        <v>0</v>
      </c>
      <c r="O268" s="46">
        <v>1.6</v>
      </c>
      <c r="P268" s="46">
        <v>1.5199999999999989</v>
      </c>
      <c r="Q268" s="46">
        <v>1.4400000000000006</v>
      </c>
      <c r="R268" s="46">
        <v>1.4400000000000006</v>
      </c>
      <c r="S268" s="46">
        <v>2</v>
      </c>
      <c r="T268" s="46">
        <v>1.6799999999999997</v>
      </c>
      <c r="U268" s="46">
        <v>0.5599999999999995</v>
      </c>
      <c r="V268" s="46">
        <v>1.4400000000000006</v>
      </c>
      <c r="W268" s="46">
        <v>1.5199999999999989</v>
      </c>
      <c r="X268" s="46">
        <v>0.4</v>
      </c>
      <c r="Y268" s="46">
        <v>0.64000000000000057</v>
      </c>
      <c r="Z268" s="46">
        <v>1.2800000000000011</v>
      </c>
      <c r="AA268" s="46">
        <v>1.6799999999999997</v>
      </c>
      <c r="AB268" s="46">
        <v>1.119999999999999</v>
      </c>
      <c r="AC268" s="46">
        <v>0</v>
      </c>
      <c r="AD268" s="46">
        <v>0.5599999999999995</v>
      </c>
      <c r="AE268" s="46">
        <v>8.000000000000114E-2</v>
      </c>
      <c r="AF268" s="46">
        <v>0</v>
      </c>
      <c r="AG268" s="46">
        <v>0.95999999999999952</v>
      </c>
      <c r="AH268" s="46">
        <v>0</v>
      </c>
      <c r="AI268" s="46">
        <v>8.000000000000114E-2</v>
      </c>
      <c r="AJ268" s="46">
        <v>29.68</v>
      </c>
    </row>
    <row r="269" spans="1:36" x14ac:dyDescent="0.25">
      <c r="A269" t="s">
        <v>445</v>
      </c>
      <c r="B269" s="46">
        <v>0.4</v>
      </c>
      <c r="C269" s="46">
        <v>0.4</v>
      </c>
      <c r="D269" s="46">
        <v>0</v>
      </c>
      <c r="E269" s="46">
        <v>0.15999999999999945</v>
      </c>
      <c r="F269" s="46">
        <v>0</v>
      </c>
      <c r="G269" s="46">
        <v>0.4</v>
      </c>
      <c r="H269" s="46">
        <v>0.95999999999999952</v>
      </c>
      <c r="I269" s="46">
        <v>0</v>
      </c>
      <c r="J269" s="46">
        <v>0.88000000000000123</v>
      </c>
      <c r="K269" s="46">
        <v>0.24000000000000057</v>
      </c>
      <c r="L269" s="46">
        <v>0.95999999999999952</v>
      </c>
      <c r="M269" s="46">
        <v>0.3199999999999989</v>
      </c>
      <c r="N269" s="46">
        <v>0</v>
      </c>
      <c r="O269" s="46">
        <v>0.64000000000000057</v>
      </c>
      <c r="P269" s="46">
        <v>0.64000000000000057</v>
      </c>
      <c r="Q269" s="46">
        <v>0.71999999999999886</v>
      </c>
      <c r="R269" s="46">
        <v>0.5599999999999995</v>
      </c>
      <c r="S269" s="46">
        <v>0.64000000000000057</v>
      </c>
      <c r="T269" s="46">
        <v>0.88000000000000123</v>
      </c>
      <c r="U269" s="46">
        <v>0.71999999999999886</v>
      </c>
      <c r="V269" s="46">
        <v>0.48000000000000115</v>
      </c>
      <c r="W269" s="46">
        <v>0.64000000000000057</v>
      </c>
      <c r="X269" s="46">
        <v>0.5599999999999995</v>
      </c>
      <c r="Y269" s="46">
        <v>8.000000000000114E-2</v>
      </c>
      <c r="Z269" s="46">
        <v>0.3199999999999989</v>
      </c>
      <c r="AA269" s="46">
        <v>0.4</v>
      </c>
      <c r="AB269" s="46">
        <v>0.24000000000000057</v>
      </c>
      <c r="AC269" s="46">
        <v>0</v>
      </c>
      <c r="AD269" s="46">
        <v>0.71999999999999886</v>
      </c>
      <c r="AE269" s="46">
        <v>0</v>
      </c>
      <c r="AF269" s="46">
        <v>0.24000000000000057</v>
      </c>
      <c r="AG269" s="46">
        <v>0.3199999999999989</v>
      </c>
      <c r="AH269" s="46">
        <v>0</v>
      </c>
      <c r="AI269" s="46">
        <v>0.88000000000000123</v>
      </c>
      <c r="AJ269" s="46">
        <v>14.399999999999999</v>
      </c>
    </row>
    <row r="270" spans="1:36" x14ac:dyDescent="0.25">
      <c r="A270" t="s">
        <v>446</v>
      </c>
      <c r="B270" s="46">
        <v>0.5599999999999995</v>
      </c>
      <c r="C270" s="46">
        <v>1.5199999999999989</v>
      </c>
      <c r="D270" s="46">
        <v>0</v>
      </c>
      <c r="E270" s="46">
        <v>1.119999999999999</v>
      </c>
      <c r="F270" s="46">
        <v>0.88000000000000123</v>
      </c>
      <c r="G270" s="46">
        <v>0.5599999999999995</v>
      </c>
      <c r="H270" s="46">
        <v>2</v>
      </c>
      <c r="I270" s="46">
        <v>0</v>
      </c>
      <c r="J270" s="46">
        <v>1.0400000000000007</v>
      </c>
      <c r="K270" s="46">
        <v>0.48000000000000115</v>
      </c>
      <c r="L270" s="46">
        <v>2.1599999999999997</v>
      </c>
      <c r="M270" s="46">
        <v>1.0400000000000007</v>
      </c>
      <c r="N270" s="46">
        <v>0</v>
      </c>
      <c r="O270" s="46">
        <v>1.9200000000000004</v>
      </c>
      <c r="P270" s="46">
        <v>1.4400000000000006</v>
      </c>
      <c r="Q270" s="46">
        <v>1.2800000000000011</v>
      </c>
      <c r="R270" s="46">
        <v>1.0400000000000007</v>
      </c>
      <c r="S270" s="46">
        <v>1.6799999999999997</v>
      </c>
      <c r="T270" s="46">
        <v>1.5199999999999989</v>
      </c>
      <c r="U270" s="46">
        <v>8.000000000000114E-2</v>
      </c>
      <c r="V270" s="46">
        <v>1.4400000000000006</v>
      </c>
      <c r="W270" s="46">
        <v>1.4400000000000006</v>
      </c>
      <c r="X270" s="46">
        <v>0.5599999999999995</v>
      </c>
      <c r="Y270" s="46">
        <v>0.3199999999999989</v>
      </c>
      <c r="Z270" s="46">
        <v>1.0400000000000007</v>
      </c>
      <c r="AA270" s="46">
        <v>1.3599999999999994</v>
      </c>
      <c r="AB270" s="46">
        <v>1.119999999999999</v>
      </c>
      <c r="AC270" s="46">
        <v>0</v>
      </c>
      <c r="AD270" s="46">
        <v>0.8</v>
      </c>
      <c r="AE270" s="46">
        <v>0.8</v>
      </c>
      <c r="AF270" s="46">
        <v>0</v>
      </c>
      <c r="AG270" s="46">
        <v>0.5599999999999995</v>
      </c>
      <c r="AH270" s="46">
        <v>0</v>
      </c>
      <c r="AI270" s="46">
        <v>0.4</v>
      </c>
      <c r="AJ270" s="46">
        <v>30.16</v>
      </c>
    </row>
    <row r="271" spans="1:36" x14ac:dyDescent="0.25">
      <c r="A271" t="s">
        <v>447</v>
      </c>
      <c r="B271" s="46">
        <v>0.95999999999999952</v>
      </c>
      <c r="C271" s="46">
        <v>0.88000000000000123</v>
      </c>
      <c r="D271" s="46">
        <v>0</v>
      </c>
      <c r="E271" s="46">
        <v>0.8</v>
      </c>
      <c r="F271" s="46">
        <v>0.3199999999999989</v>
      </c>
      <c r="G271" s="46">
        <v>8.000000000000114E-2</v>
      </c>
      <c r="H271" s="46">
        <v>2</v>
      </c>
      <c r="I271" s="46">
        <v>8.000000000000114E-2</v>
      </c>
      <c r="J271" s="46">
        <v>1.2000000000000002</v>
      </c>
      <c r="K271" s="46">
        <v>0.3199999999999989</v>
      </c>
      <c r="L271" s="46">
        <v>1.8400000000000007</v>
      </c>
      <c r="M271" s="46">
        <v>0.48000000000000115</v>
      </c>
      <c r="N271" s="46">
        <v>0</v>
      </c>
      <c r="O271" s="46">
        <v>2.0799999999999996</v>
      </c>
      <c r="P271" s="46">
        <v>1.5199999999999989</v>
      </c>
      <c r="Q271" s="46">
        <v>1.6799999999999997</v>
      </c>
      <c r="R271" s="46">
        <v>1.119999999999999</v>
      </c>
      <c r="S271" s="46">
        <v>1.6799999999999997</v>
      </c>
      <c r="T271" s="46">
        <v>0.5599999999999995</v>
      </c>
      <c r="U271" s="46">
        <v>0</v>
      </c>
      <c r="V271" s="46">
        <v>1.2800000000000011</v>
      </c>
      <c r="W271" s="46">
        <v>1.119999999999999</v>
      </c>
      <c r="X271" s="46">
        <v>0.15999999999999945</v>
      </c>
      <c r="Y271" s="46">
        <v>0</v>
      </c>
      <c r="Z271" s="46">
        <v>0.5599999999999995</v>
      </c>
      <c r="AA271" s="46">
        <v>2</v>
      </c>
      <c r="AB271" s="46">
        <v>0.4</v>
      </c>
      <c r="AC271" s="46">
        <v>0</v>
      </c>
      <c r="AD271" s="46">
        <v>0.3199999999999989</v>
      </c>
      <c r="AE271" s="46">
        <v>0.24000000000000057</v>
      </c>
      <c r="AF271" s="46">
        <v>0</v>
      </c>
      <c r="AG271" s="46">
        <v>0</v>
      </c>
      <c r="AH271" s="46">
        <v>0</v>
      </c>
      <c r="AI271" s="46">
        <v>0.48000000000000115</v>
      </c>
      <c r="AJ271" s="46">
        <v>24.159999999999997</v>
      </c>
    </row>
    <row r="272" spans="1:36" x14ac:dyDescent="0.25">
      <c r="A272" t="s">
        <v>448</v>
      </c>
      <c r="B272" s="46">
        <v>0.88000000000000123</v>
      </c>
      <c r="C272" s="46">
        <v>0.95999999999999952</v>
      </c>
      <c r="D272" s="46">
        <v>0.88000000000000123</v>
      </c>
      <c r="E272" s="46">
        <v>1.119999999999999</v>
      </c>
      <c r="F272" s="46">
        <v>0.64000000000000057</v>
      </c>
      <c r="G272" s="46">
        <v>0.64000000000000057</v>
      </c>
      <c r="H272" s="46">
        <v>1.7599999999999996</v>
      </c>
      <c r="I272" s="46">
        <v>0.8</v>
      </c>
      <c r="J272" s="46">
        <v>1.2000000000000002</v>
      </c>
      <c r="K272" s="46">
        <v>1.0400000000000007</v>
      </c>
      <c r="L272" s="46">
        <v>1.3599999999999994</v>
      </c>
      <c r="M272" s="46">
        <v>0.8</v>
      </c>
      <c r="N272" s="46">
        <v>0.5599999999999995</v>
      </c>
      <c r="O272" s="46">
        <v>1.7599999999999996</v>
      </c>
      <c r="P272" s="46">
        <v>0.88000000000000123</v>
      </c>
      <c r="Q272" s="46">
        <v>1.119999999999999</v>
      </c>
      <c r="R272" s="46">
        <v>1.119999999999999</v>
      </c>
      <c r="S272" s="46">
        <v>1.2800000000000011</v>
      </c>
      <c r="T272" s="46">
        <v>0.71999999999999886</v>
      </c>
      <c r="U272" s="46">
        <v>0.95999999999999952</v>
      </c>
      <c r="V272" s="46">
        <v>0.8</v>
      </c>
      <c r="W272" s="46">
        <v>1.7599999999999996</v>
      </c>
      <c r="X272" s="46">
        <v>0.5599999999999995</v>
      </c>
      <c r="Y272" s="46">
        <v>0.8</v>
      </c>
      <c r="Z272" s="46">
        <v>0.95999999999999952</v>
      </c>
      <c r="AA272" s="46">
        <v>1.3599999999999994</v>
      </c>
      <c r="AB272" s="46">
        <v>0.48000000000000115</v>
      </c>
      <c r="AC272" s="46">
        <v>0.71999999999999886</v>
      </c>
      <c r="AD272" s="46">
        <v>1.0400000000000007</v>
      </c>
      <c r="AE272" s="46">
        <v>0.95999999999999952</v>
      </c>
      <c r="AF272" s="46">
        <v>1.2000000000000002</v>
      </c>
      <c r="AG272" s="46">
        <v>0.64000000000000057</v>
      </c>
      <c r="AH272" s="46">
        <v>0.95999999999999952</v>
      </c>
      <c r="AI272" s="46">
        <v>1.0400000000000007</v>
      </c>
      <c r="AJ272" s="46">
        <v>33.76</v>
      </c>
    </row>
    <row r="273" spans="1:36" x14ac:dyDescent="0.25">
      <c r="A273" t="s">
        <v>449</v>
      </c>
      <c r="B273" s="46">
        <v>2.2400000000000007</v>
      </c>
      <c r="C273" s="46">
        <v>3.28</v>
      </c>
      <c r="D273" s="46">
        <v>2.8000000000000003</v>
      </c>
      <c r="E273" s="46">
        <v>2.9599999999999995</v>
      </c>
      <c r="F273" s="46">
        <v>2.6400000000000006</v>
      </c>
      <c r="G273" s="46">
        <v>2.88</v>
      </c>
      <c r="H273" s="46">
        <v>3.0400000000000009</v>
      </c>
      <c r="I273" s="46">
        <v>2.3200000000000003</v>
      </c>
      <c r="J273" s="46">
        <v>2.4000000000000004</v>
      </c>
      <c r="K273" s="46">
        <v>2.6400000000000006</v>
      </c>
      <c r="L273" s="46">
        <v>2.9599999999999995</v>
      </c>
      <c r="M273" s="46">
        <v>2.7200000000000006</v>
      </c>
      <c r="N273" s="46">
        <v>2.1599999999999997</v>
      </c>
      <c r="O273" s="46">
        <v>3.1200000000000006</v>
      </c>
      <c r="P273" s="46">
        <v>2.2400000000000007</v>
      </c>
      <c r="Q273" s="46">
        <v>2.5599999999999996</v>
      </c>
      <c r="R273" s="46">
        <v>2.6400000000000006</v>
      </c>
      <c r="S273" s="46">
        <v>3.1200000000000006</v>
      </c>
      <c r="T273" s="46">
        <v>3.0400000000000009</v>
      </c>
      <c r="U273" s="46">
        <v>2.6400000000000006</v>
      </c>
      <c r="V273" s="46">
        <v>2.7200000000000006</v>
      </c>
      <c r="W273" s="46">
        <v>2.6400000000000006</v>
      </c>
      <c r="X273" s="46">
        <v>2.5599999999999996</v>
      </c>
      <c r="Y273" s="46">
        <v>2.9599999999999995</v>
      </c>
      <c r="Z273" s="46">
        <v>2.3200000000000003</v>
      </c>
      <c r="AA273" s="46">
        <v>2.6400000000000006</v>
      </c>
      <c r="AB273" s="46">
        <v>2.1599999999999997</v>
      </c>
      <c r="AC273" s="46">
        <v>2</v>
      </c>
      <c r="AD273" s="46">
        <v>2.5599999999999996</v>
      </c>
      <c r="AE273" s="46">
        <v>2.6400000000000006</v>
      </c>
      <c r="AF273" s="46">
        <v>2.4000000000000004</v>
      </c>
      <c r="AG273" s="46">
        <v>2.48</v>
      </c>
      <c r="AH273" s="46">
        <v>2.3200000000000003</v>
      </c>
      <c r="AI273" s="46">
        <v>2.4000000000000004</v>
      </c>
      <c r="AJ273" s="46">
        <v>89.200000000000017</v>
      </c>
    </row>
    <row r="274" spans="1:36" x14ac:dyDescent="0.25">
      <c r="A274" t="s">
        <v>450</v>
      </c>
      <c r="B274" s="46">
        <v>2.48</v>
      </c>
      <c r="C274" s="46">
        <v>2.8000000000000003</v>
      </c>
      <c r="D274" s="46">
        <v>2.3200000000000003</v>
      </c>
      <c r="E274" s="46">
        <v>2.3200000000000003</v>
      </c>
      <c r="F274" s="46">
        <v>2.6400000000000006</v>
      </c>
      <c r="G274" s="46">
        <v>2.5599999999999996</v>
      </c>
      <c r="H274" s="46">
        <v>3.6</v>
      </c>
      <c r="I274" s="46">
        <v>2.4000000000000004</v>
      </c>
      <c r="J274" s="46">
        <v>2.6400000000000006</v>
      </c>
      <c r="K274" s="46">
        <v>2.4000000000000004</v>
      </c>
      <c r="L274" s="46">
        <v>2.6400000000000006</v>
      </c>
      <c r="M274" s="46">
        <v>2.2400000000000007</v>
      </c>
      <c r="N274" s="46">
        <v>2.2400000000000007</v>
      </c>
      <c r="O274" s="46">
        <v>3.1200000000000006</v>
      </c>
      <c r="P274" s="46">
        <v>3.0400000000000009</v>
      </c>
      <c r="Q274" s="46">
        <v>2.5599999999999996</v>
      </c>
      <c r="R274" s="46">
        <v>3.0400000000000009</v>
      </c>
      <c r="S274" s="46">
        <v>3.2</v>
      </c>
      <c r="T274" s="46">
        <v>2.7200000000000006</v>
      </c>
      <c r="U274" s="46">
        <v>2.88</v>
      </c>
      <c r="V274" s="46">
        <v>2.88</v>
      </c>
      <c r="W274" s="46">
        <v>3.5200000000000005</v>
      </c>
      <c r="X274" s="46">
        <v>2</v>
      </c>
      <c r="Y274" s="46">
        <v>2.5599999999999996</v>
      </c>
      <c r="Z274" s="46">
        <v>2.7200000000000006</v>
      </c>
      <c r="AA274" s="46">
        <v>2.5599999999999996</v>
      </c>
      <c r="AB274" s="46">
        <v>2.5599999999999996</v>
      </c>
      <c r="AC274" s="46">
        <v>1.8400000000000007</v>
      </c>
      <c r="AD274" s="46">
        <v>2.3200000000000003</v>
      </c>
      <c r="AE274" s="46">
        <v>2.5599999999999996</v>
      </c>
      <c r="AF274" s="46">
        <v>2.1599999999999997</v>
      </c>
      <c r="AG274" s="46">
        <v>2.2400000000000007</v>
      </c>
      <c r="AH274" s="46">
        <v>1.9200000000000004</v>
      </c>
      <c r="AI274" s="46">
        <v>2.2400000000000007</v>
      </c>
      <c r="AJ274" s="46">
        <v>87.92</v>
      </c>
    </row>
    <row r="275" spans="1:36" x14ac:dyDescent="0.25">
      <c r="A275" t="s">
        <v>451</v>
      </c>
      <c r="B275" s="46">
        <v>1.6799999999999997</v>
      </c>
      <c r="C275" s="46">
        <v>1.6799999999999997</v>
      </c>
      <c r="D275" s="46">
        <v>1.9200000000000004</v>
      </c>
      <c r="E275" s="46">
        <v>1.9200000000000004</v>
      </c>
      <c r="F275" s="46">
        <v>1.8400000000000007</v>
      </c>
      <c r="G275" s="46">
        <v>2</v>
      </c>
      <c r="H275" s="46">
        <v>1.9200000000000004</v>
      </c>
      <c r="I275" s="46">
        <v>1.7599999999999996</v>
      </c>
      <c r="J275" s="46">
        <v>1.6799999999999997</v>
      </c>
      <c r="K275" s="46">
        <v>1.8400000000000007</v>
      </c>
      <c r="L275" s="46">
        <v>2.1599999999999997</v>
      </c>
      <c r="M275" s="46">
        <v>1.7599999999999996</v>
      </c>
      <c r="N275" s="46">
        <v>1.6</v>
      </c>
      <c r="O275" s="46">
        <v>1.9200000000000004</v>
      </c>
      <c r="P275" s="46">
        <v>1.9200000000000004</v>
      </c>
      <c r="Q275" s="46">
        <v>1.8400000000000007</v>
      </c>
      <c r="R275" s="46">
        <v>2.2400000000000007</v>
      </c>
      <c r="S275" s="46">
        <v>2</v>
      </c>
      <c r="T275" s="46">
        <v>1.6799999999999997</v>
      </c>
      <c r="U275" s="46">
        <v>2.0799999999999996</v>
      </c>
      <c r="V275" s="46">
        <v>1.6799999999999997</v>
      </c>
      <c r="W275" s="46">
        <v>2</v>
      </c>
      <c r="X275" s="46">
        <v>1.7599999999999996</v>
      </c>
      <c r="Y275" s="46">
        <v>1.7599999999999996</v>
      </c>
      <c r="Z275" s="46">
        <v>1.6799999999999997</v>
      </c>
      <c r="AA275" s="46">
        <v>2</v>
      </c>
      <c r="AB275" s="46">
        <v>1.7599999999999996</v>
      </c>
      <c r="AC275" s="46">
        <v>1.119999999999999</v>
      </c>
      <c r="AD275" s="46">
        <v>1.7599999999999996</v>
      </c>
      <c r="AE275" s="46">
        <v>1.8400000000000007</v>
      </c>
      <c r="AF275" s="46">
        <v>1.4400000000000006</v>
      </c>
      <c r="AG275" s="46">
        <v>1.5199999999999989</v>
      </c>
      <c r="AH275" s="46">
        <v>1.2800000000000011</v>
      </c>
      <c r="AI275" s="46">
        <v>1.6</v>
      </c>
      <c r="AJ275" s="46">
        <v>60.639999999999993</v>
      </c>
    </row>
    <row r="276" spans="1:36" x14ac:dyDescent="0.25">
      <c r="A276" t="s">
        <v>452</v>
      </c>
      <c r="B276" s="46">
        <v>4.08</v>
      </c>
      <c r="C276" s="46">
        <v>4.8000000000000007</v>
      </c>
      <c r="D276" s="46">
        <v>4.7200000000000006</v>
      </c>
      <c r="E276" s="46">
        <v>4.6400000000000006</v>
      </c>
      <c r="F276" s="46">
        <v>3.4400000000000008</v>
      </c>
      <c r="G276" s="46">
        <v>4.88</v>
      </c>
      <c r="H276" s="46">
        <v>4.32</v>
      </c>
      <c r="I276" s="46">
        <v>4.32</v>
      </c>
      <c r="J276" s="46">
        <v>4.2400000000000011</v>
      </c>
      <c r="K276" s="46">
        <v>4.4000000000000004</v>
      </c>
      <c r="L276" s="46">
        <v>4.4000000000000004</v>
      </c>
      <c r="M276" s="46">
        <v>4.6400000000000006</v>
      </c>
      <c r="N276" s="46">
        <v>4.1599999999999993</v>
      </c>
      <c r="O276" s="46">
        <v>4.4799999999999995</v>
      </c>
      <c r="P276" s="46">
        <v>3.6</v>
      </c>
      <c r="Q276" s="46">
        <v>4.1599999999999993</v>
      </c>
      <c r="R276" s="46">
        <v>3.4400000000000008</v>
      </c>
      <c r="S276" s="46">
        <v>4.32</v>
      </c>
      <c r="T276" s="46">
        <v>4.32</v>
      </c>
      <c r="U276" s="46">
        <v>4.4000000000000004</v>
      </c>
      <c r="V276" s="46">
        <v>4.4000000000000004</v>
      </c>
      <c r="W276" s="46">
        <v>4</v>
      </c>
      <c r="X276" s="46">
        <v>4.5599999999999996</v>
      </c>
      <c r="Y276" s="46">
        <v>4.6400000000000006</v>
      </c>
      <c r="Z276" s="46">
        <v>3.9200000000000004</v>
      </c>
      <c r="AA276" s="46">
        <v>4.32</v>
      </c>
      <c r="AB276" s="46">
        <v>3.3599999999999994</v>
      </c>
      <c r="AC276" s="46">
        <v>4</v>
      </c>
      <c r="AD276" s="46">
        <v>4.32</v>
      </c>
      <c r="AE276" s="46">
        <v>4.4799999999999995</v>
      </c>
      <c r="AF276" s="46">
        <v>4.4000000000000004</v>
      </c>
      <c r="AG276" s="46">
        <v>3.8400000000000007</v>
      </c>
      <c r="AH276" s="46">
        <v>4.2400000000000011</v>
      </c>
      <c r="AI276" s="46">
        <v>4.5599999999999996</v>
      </c>
      <c r="AJ276" s="46">
        <v>144.80000000000001</v>
      </c>
    </row>
    <row r="277" spans="1:36" x14ac:dyDescent="0.25">
      <c r="A277" t="s">
        <v>453</v>
      </c>
      <c r="B277" s="46">
        <v>6.56</v>
      </c>
      <c r="C277" s="46">
        <v>6.48</v>
      </c>
      <c r="D277" s="46">
        <v>6.4</v>
      </c>
      <c r="E277" s="46">
        <v>6.16</v>
      </c>
      <c r="F277" s="46">
        <v>5.2</v>
      </c>
      <c r="G277" s="46">
        <v>6.7200000000000006</v>
      </c>
      <c r="H277" s="46">
        <v>7.28</v>
      </c>
      <c r="I277" s="46">
        <v>6.4</v>
      </c>
      <c r="J277" s="46">
        <v>6.4</v>
      </c>
      <c r="K277" s="46">
        <v>6.2400000000000011</v>
      </c>
      <c r="L277" s="46">
        <v>6.48</v>
      </c>
      <c r="M277" s="46">
        <v>6.88</v>
      </c>
      <c r="N277" s="46">
        <v>4.7200000000000006</v>
      </c>
      <c r="O277" s="46">
        <v>6.6400000000000006</v>
      </c>
      <c r="P277" s="46">
        <v>5.6000000000000005</v>
      </c>
      <c r="Q277" s="46">
        <v>6.8000000000000007</v>
      </c>
      <c r="R277" s="46">
        <v>4.7200000000000006</v>
      </c>
      <c r="S277" s="46">
        <v>6.2400000000000011</v>
      </c>
      <c r="T277" s="46">
        <v>5.8400000000000007</v>
      </c>
      <c r="U277" s="46">
        <v>6.7200000000000006</v>
      </c>
      <c r="V277" s="46">
        <v>6.16</v>
      </c>
      <c r="W277" s="46">
        <v>6.48</v>
      </c>
      <c r="X277" s="46">
        <v>6</v>
      </c>
      <c r="Y277" s="46">
        <v>5.9200000000000008</v>
      </c>
      <c r="Z277" s="46">
        <v>5.28</v>
      </c>
      <c r="AA277" s="46">
        <v>6.8000000000000007</v>
      </c>
      <c r="AB277" s="46">
        <v>4.88</v>
      </c>
      <c r="AC277" s="46">
        <v>4.7200000000000006</v>
      </c>
      <c r="AD277" s="46">
        <v>6.56</v>
      </c>
      <c r="AE277" s="46">
        <v>6</v>
      </c>
      <c r="AF277" s="46">
        <v>6.16</v>
      </c>
      <c r="AG277" s="46">
        <v>4.8000000000000007</v>
      </c>
      <c r="AH277" s="46">
        <v>5.5200000000000005</v>
      </c>
      <c r="AI277" s="46">
        <v>6.88</v>
      </c>
      <c r="AJ277" s="46">
        <v>206.64</v>
      </c>
    </row>
    <row r="278" spans="1:36" x14ac:dyDescent="0.25">
      <c r="A278" t="s">
        <v>454</v>
      </c>
      <c r="B278" s="46">
        <v>6.48</v>
      </c>
      <c r="C278" s="46">
        <v>5.76</v>
      </c>
      <c r="D278" s="46">
        <v>6.4</v>
      </c>
      <c r="E278" s="46">
        <v>6.56</v>
      </c>
      <c r="F278" s="46">
        <v>5.5200000000000005</v>
      </c>
      <c r="G278" s="46">
        <v>6.88</v>
      </c>
      <c r="H278" s="46">
        <v>6.7200000000000006</v>
      </c>
      <c r="I278" s="46">
        <v>6.7200000000000006</v>
      </c>
      <c r="J278" s="46">
        <v>6.96</v>
      </c>
      <c r="K278" s="46">
        <v>6.8000000000000007</v>
      </c>
      <c r="L278" s="46">
        <v>6.4</v>
      </c>
      <c r="M278" s="46">
        <v>7.0400000000000009</v>
      </c>
      <c r="N278" s="46">
        <v>5.3599999999999994</v>
      </c>
      <c r="O278" s="46">
        <v>6.7200000000000006</v>
      </c>
      <c r="P278" s="46">
        <v>5.5200000000000005</v>
      </c>
      <c r="Q278" s="46">
        <v>6.7200000000000006</v>
      </c>
      <c r="R278" s="46">
        <v>5.120000000000001</v>
      </c>
      <c r="S278" s="46">
        <v>5.68</v>
      </c>
      <c r="T278" s="46">
        <v>6.08</v>
      </c>
      <c r="U278" s="46">
        <v>6.7200000000000006</v>
      </c>
      <c r="V278" s="46">
        <v>5.8400000000000007</v>
      </c>
      <c r="W278" s="46">
        <v>6.08</v>
      </c>
      <c r="X278" s="46">
        <v>5.9200000000000008</v>
      </c>
      <c r="Y278" s="46">
        <v>6.32</v>
      </c>
      <c r="Z278" s="46">
        <v>5.4400000000000013</v>
      </c>
      <c r="AA278" s="46">
        <v>6.6400000000000006</v>
      </c>
      <c r="AB278" s="46">
        <v>4.5599999999999996</v>
      </c>
      <c r="AC278" s="46">
        <v>4.5599999999999996</v>
      </c>
      <c r="AD278" s="46">
        <v>7.28</v>
      </c>
      <c r="AE278" s="46">
        <v>6.6400000000000006</v>
      </c>
      <c r="AF278" s="46">
        <v>6.32</v>
      </c>
      <c r="AG278" s="46">
        <v>5.4400000000000013</v>
      </c>
      <c r="AH278" s="46">
        <v>5.6000000000000005</v>
      </c>
      <c r="AI278" s="46">
        <v>7.3599999999999994</v>
      </c>
      <c r="AJ278" s="46">
        <v>210.15999999999997</v>
      </c>
    </row>
    <row r="279" spans="1:36" x14ac:dyDescent="0.25">
      <c r="A279" t="s">
        <v>455</v>
      </c>
      <c r="B279" s="46">
        <v>4.4799999999999995</v>
      </c>
      <c r="C279" s="46">
        <v>4.8000000000000007</v>
      </c>
      <c r="D279" s="46">
        <v>4.6400000000000006</v>
      </c>
      <c r="E279" s="46">
        <v>4.8000000000000007</v>
      </c>
      <c r="F279" s="46">
        <v>4.7200000000000006</v>
      </c>
      <c r="G279" s="46">
        <v>5.120000000000001</v>
      </c>
      <c r="H279" s="46">
        <v>5.5200000000000005</v>
      </c>
      <c r="I279" s="46">
        <v>4.32</v>
      </c>
      <c r="J279" s="46">
        <v>4.08</v>
      </c>
      <c r="K279" s="46">
        <v>4.4000000000000004</v>
      </c>
      <c r="L279" s="46">
        <v>5.0400000000000009</v>
      </c>
      <c r="M279" s="46">
        <v>4.7200000000000006</v>
      </c>
      <c r="N279" s="46">
        <v>4.32</v>
      </c>
      <c r="O279" s="46">
        <v>5.3599999999999994</v>
      </c>
      <c r="P279" s="46">
        <v>5.120000000000001</v>
      </c>
      <c r="Q279" s="46">
        <v>5.0400000000000009</v>
      </c>
      <c r="R279" s="46">
        <v>5.3599999999999994</v>
      </c>
      <c r="S279" s="46">
        <v>5.2</v>
      </c>
      <c r="T279" s="46">
        <v>4.96</v>
      </c>
      <c r="U279" s="46">
        <v>3.9200000000000004</v>
      </c>
      <c r="V279" s="46">
        <v>5.0400000000000009</v>
      </c>
      <c r="W279" s="46">
        <v>5.3599999999999994</v>
      </c>
      <c r="X279" s="46">
        <v>4.4000000000000004</v>
      </c>
      <c r="Y279" s="46">
        <v>4.96</v>
      </c>
      <c r="Z279" s="46">
        <v>5.120000000000001</v>
      </c>
      <c r="AA279" s="46">
        <v>5.0400000000000009</v>
      </c>
      <c r="AB279" s="46">
        <v>4.96</v>
      </c>
      <c r="AC279" s="46">
        <v>3.3599999999999994</v>
      </c>
      <c r="AD279" s="46">
        <v>4.8000000000000007</v>
      </c>
      <c r="AE279" s="46">
        <v>4.88</v>
      </c>
      <c r="AF279" s="46">
        <v>3.8400000000000007</v>
      </c>
      <c r="AG279" s="46">
        <v>4.8000000000000007</v>
      </c>
      <c r="AH279" s="46">
        <v>3.6799999999999997</v>
      </c>
      <c r="AI279" s="46">
        <v>4.1599999999999993</v>
      </c>
      <c r="AJ279" s="46">
        <v>160.32000000000005</v>
      </c>
    </row>
    <row r="280" spans="1:36" x14ac:dyDescent="0.25">
      <c r="A280" t="s">
        <v>11</v>
      </c>
      <c r="B280" s="46">
        <v>1446.3899999999985</v>
      </c>
      <c r="C280" s="46">
        <v>1546.5199999999998</v>
      </c>
      <c r="D280" s="46">
        <v>1496.200000000001</v>
      </c>
      <c r="E280" s="46">
        <v>1481.2100000000003</v>
      </c>
      <c r="F280" s="46">
        <v>1495.8999999999996</v>
      </c>
      <c r="G280" s="46">
        <v>1566.7600000000004</v>
      </c>
      <c r="H280" s="46">
        <v>1620.1300000000008</v>
      </c>
      <c r="I280" s="46">
        <v>1452.9399999999994</v>
      </c>
      <c r="J280" s="46">
        <v>1474.3799999999997</v>
      </c>
      <c r="K280" s="46">
        <v>1475.5300000000004</v>
      </c>
      <c r="L280" s="46">
        <v>1523.0099999999998</v>
      </c>
      <c r="M280" s="46">
        <v>1505.3699999999997</v>
      </c>
      <c r="N280" s="46">
        <v>1406.4599999999998</v>
      </c>
      <c r="O280" s="46">
        <v>1589.9299999999996</v>
      </c>
      <c r="P280" s="46">
        <v>1588.9</v>
      </c>
      <c r="Q280" s="46">
        <v>1528.5199999999998</v>
      </c>
      <c r="R280" s="46">
        <v>1528.3399999999995</v>
      </c>
      <c r="S280" s="46">
        <v>1600.1100000000006</v>
      </c>
      <c r="T280" s="46">
        <v>1504.9100000000005</v>
      </c>
      <c r="U280" s="46">
        <v>1505.5400000000006</v>
      </c>
      <c r="V280" s="46">
        <v>1530.9799999999993</v>
      </c>
      <c r="W280" s="46">
        <v>1596.7399999999989</v>
      </c>
      <c r="X280" s="46">
        <v>1438.4600000000005</v>
      </c>
      <c r="Y280" s="46">
        <v>1455.7399999999977</v>
      </c>
      <c r="Z280" s="46">
        <v>1560.2199999999991</v>
      </c>
      <c r="AA280" s="46">
        <v>1541.3999999999992</v>
      </c>
      <c r="AB280" s="46">
        <v>1510.7900000000002</v>
      </c>
      <c r="AC280" s="46">
        <v>1429.400000000001</v>
      </c>
      <c r="AD280" s="46">
        <v>1488.35</v>
      </c>
      <c r="AE280" s="46">
        <v>1482.3000000000002</v>
      </c>
      <c r="AF280" s="46">
        <v>1425.0700000000004</v>
      </c>
      <c r="AG280" s="46">
        <v>1481.8199999999988</v>
      </c>
      <c r="AH280" s="46">
        <v>1444.2100000000003</v>
      </c>
      <c r="AI280" s="46">
        <v>1479.3500000000004</v>
      </c>
      <c r="AJ280" s="46">
        <v>51201.880000000019</v>
      </c>
    </row>
  </sheetData>
  <pageMargins left="0.7" right="0.7" top="0.75" bottom="0.75" header="0.3" footer="0.3"/>
  <pageSetup paperSize="9" orientation="portrait"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225E-B116-4538-8EA3-745987A322EC}">
  <sheetPr codeName="Blad14"/>
  <dimension ref="A1:AJ46"/>
  <sheetViews>
    <sheetView showGridLines="0" workbookViewId="0">
      <selection activeCell="A2" sqref="A2"/>
    </sheetView>
  </sheetViews>
  <sheetFormatPr defaultRowHeight="15" x14ac:dyDescent="0.25"/>
  <cols>
    <col min="1" max="1" width="24.42578125" bestFit="1" customWidth="1"/>
    <col min="2" max="35" width="19.28515625" bestFit="1" customWidth="1"/>
    <col min="36" max="36" width="10" bestFit="1" customWidth="1"/>
    <col min="37" max="69" width="24.7109375" bestFit="1" customWidth="1"/>
    <col min="70" max="70" width="21.85546875" bestFit="1" customWidth="1"/>
    <col min="71" max="71" width="30.85546875" bestFit="1" customWidth="1"/>
  </cols>
  <sheetData>
    <row r="1" spans="1:36" x14ac:dyDescent="0.25">
      <c r="A1" s="29" t="str">
        <f>"Gewogen graaddagen "&amp; YEAR(jaar_zip!J2)</f>
        <v>Gewogen graaddagen 2024</v>
      </c>
    </row>
    <row r="2" spans="1:36" x14ac:dyDescent="0.25">
      <c r="A2" t="s">
        <v>76</v>
      </c>
    </row>
    <row r="4" spans="1:36" x14ac:dyDescent="0.25">
      <c r="A4" s="4" t="s">
        <v>147</v>
      </c>
      <c r="B4" s="4" t="s">
        <v>142</v>
      </c>
    </row>
    <row r="5" spans="1:36" x14ac:dyDescent="0.25">
      <c r="A5" s="4" t="s">
        <v>144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88</v>
      </c>
      <c r="B6" s="46">
        <v>89.320000000000007</v>
      </c>
      <c r="C6" s="46">
        <v>91.96</v>
      </c>
      <c r="D6" s="46">
        <v>88.77</v>
      </c>
      <c r="E6" s="46">
        <v>89.21</v>
      </c>
      <c r="F6" s="46">
        <v>90.970000000000013</v>
      </c>
      <c r="G6" s="46">
        <v>95.04</v>
      </c>
      <c r="H6" s="46">
        <v>105.27000000000001</v>
      </c>
      <c r="I6" s="46">
        <v>88.11</v>
      </c>
      <c r="J6" s="46">
        <v>87.23</v>
      </c>
      <c r="K6" s="46">
        <v>87.01</v>
      </c>
      <c r="L6" s="46">
        <v>96.140000000000015</v>
      </c>
      <c r="M6" s="46">
        <v>88.22</v>
      </c>
      <c r="N6" s="46">
        <v>82.720000000000013</v>
      </c>
      <c r="O6" s="46">
        <v>101.09</v>
      </c>
      <c r="P6" s="46">
        <v>98.78</v>
      </c>
      <c r="Q6" s="46">
        <v>94.27000000000001</v>
      </c>
      <c r="R6" s="46">
        <v>102.41000000000003</v>
      </c>
      <c r="S6" s="46">
        <v>101.97</v>
      </c>
      <c r="T6" s="46">
        <v>92.84</v>
      </c>
      <c r="U6" s="46">
        <v>89.98</v>
      </c>
      <c r="V6" s="46">
        <v>97.460000000000008</v>
      </c>
      <c r="W6" s="46">
        <v>107.36000000000001</v>
      </c>
      <c r="X6" s="46">
        <v>84.59</v>
      </c>
      <c r="Y6" s="46">
        <v>87.56</v>
      </c>
      <c r="Z6" s="46">
        <v>99</v>
      </c>
      <c r="AA6" s="46">
        <v>97.240000000000009</v>
      </c>
      <c r="AB6" s="46">
        <v>94.710000000000008</v>
      </c>
      <c r="AC6" s="46">
        <v>79.97</v>
      </c>
      <c r="AD6" s="46">
        <v>89.320000000000007</v>
      </c>
      <c r="AE6" s="46">
        <v>85.470000000000013</v>
      </c>
      <c r="AF6" s="46">
        <v>81.84</v>
      </c>
      <c r="AG6" s="46">
        <v>89.210000000000008</v>
      </c>
      <c r="AH6" s="46">
        <v>81.84</v>
      </c>
      <c r="AI6" s="46">
        <v>85.250000000000014</v>
      </c>
      <c r="AJ6" s="46">
        <v>3122.1300000000006</v>
      </c>
    </row>
    <row r="7" spans="1:36" x14ac:dyDescent="0.25">
      <c r="A7" t="s">
        <v>89</v>
      </c>
      <c r="B7" s="46">
        <v>148.06</v>
      </c>
      <c r="C7" s="46">
        <v>134.31</v>
      </c>
      <c r="D7" s="46">
        <v>139.92000000000002</v>
      </c>
      <c r="E7" s="46">
        <v>139.15</v>
      </c>
      <c r="F7" s="46">
        <v>120.56</v>
      </c>
      <c r="G7" s="46">
        <v>146.52000000000001</v>
      </c>
      <c r="H7" s="46">
        <v>140.36000000000001</v>
      </c>
      <c r="I7" s="46">
        <v>147.39999999999998</v>
      </c>
      <c r="J7" s="46">
        <v>149.6</v>
      </c>
      <c r="K7" s="46">
        <v>145.09</v>
      </c>
      <c r="L7" s="46">
        <v>142.78000000000003</v>
      </c>
      <c r="M7" s="46">
        <v>142.45000000000002</v>
      </c>
      <c r="N7" s="46">
        <v>127.38</v>
      </c>
      <c r="O7" s="46">
        <v>142.12</v>
      </c>
      <c r="P7" s="46">
        <v>119.35000000000002</v>
      </c>
      <c r="Q7" s="46">
        <v>148.39000000000001</v>
      </c>
      <c r="R7" s="46">
        <v>125.73000000000002</v>
      </c>
      <c r="S7" s="46">
        <v>132.88</v>
      </c>
      <c r="T7" s="46">
        <v>139.59000000000003</v>
      </c>
      <c r="U7" s="46">
        <v>157.08000000000001</v>
      </c>
      <c r="V7" s="46">
        <v>140.69</v>
      </c>
      <c r="W7" s="46">
        <v>141.79000000000002</v>
      </c>
      <c r="X7" s="46">
        <v>135.96</v>
      </c>
      <c r="Y7" s="46">
        <v>129.25</v>
      </c>
      <c r="Z7" s="46">
        <v>134.86000000000001</v>
      </c>
      <c r="AA7" s="46">
        <v>146.96</v>
      </c>
      <c r="AB7" s="46">
        <v>116.93</v>
      </c>
      <c r="AC7" s="46">
        <v>130.46000000000004</v>
      </c>
      <c r="AD7" s="46">
        <v>146.51999999999998</v>
      </c>
      <c r="AE7" s="46">
        <v>129.47</v>
      </c>
      <c r="AF7" s="46">
        <v>143.11000000000001</v>
      </c>
      <c r="AG7" s="46">
        <v>126.61</v>
      </c>
      <c r="AH7" s="46">
        <v>135.41</v>
      </c>
      <c r="AI7" s="46">
        <v>144.87</v>
      </c>
      <c r="AJ7" s="46">
        <v>4691.6099999999988</v>
      </c>
    </row>
    <row r="8" spans="1:36" x14ac:dyDescent="0.25">
      <c r="A8" t="s">
        <v>90</v>
      </c>
      <c r="B8" s="46">
        <v>139.26000000000002</v>
      </c>
      <c r="C8" s="46">
        <v>129.91</v>
      </c>
      <c r="D8" s="46">
        <v>137.28</v>
      </c>
      <c r="E8" s="46">
        <v>134.20000000000002</v>
      </c>
      <c r="F8" s="46">
        <v>112.53</v>
      </c>
      <c r="G8" s="46">
        <v>142.78</v>
      </c>
      <c r="H8" s="46">
        <v>136.29000000000002</v>
      </c>
      <c r="I8" s="46">
        <v>142.01000000000002</v>
      </c>
      <c r="J8" s="46">
        <v>147.07000000000002</v>
      </c>
      <c r="K8" s="46">
        <v>141.24</v>
      </c>
      <c r="L8" s="46">
        <v>136.18</v>
      </c>
      <c r="M8" s="46">
        <v>140.69000000000003</v>
      </c>
      <c r="N8" s="46">
        <v>117.59</v>
      </c>
      <c r="O8" s="46">
        <v>136.84</v>
      </c>
      <c r="P8" s="46">
        <v>114.95</v>
      </c>
      <c r="Q8" s="46">
        <v>139.92000000000002</v>
      </c>
      <c r="R8" s="46">
        <v>122.87</v>
      </c>
      <c r="S8" s="46">
        <v>127.38</v>
      </c>
      <c r="T8" s="46">
        <v>134.53</v>
      </c>
      <c r="U8" s="46">
        <v>146.96</v>
      </c>
      <c r="V8" s="46">
        <v>133.76</v>
      </c>
      <c r="W8" s="46">
        <v>136.29000000000002</v>
      </c>
      <c r="X8" s="46">
        <v>130.13</v>
      </c>
      <c r="Y8" s="46">
        <v>129.47</v>
      </c>
      <c r="Z8" s="46">
        <v>127.38000000000001</v>
      </c>
      <c r="AA8" s="46">
        <v>139.92000000000002</v>
      </c>
      <c r="AB8" s="46">
        <v>107.47000000000001</v>
      </c>
      <c r="AC8" s="46">
        <v>122.21000000000001</v>
      </c>
      <c r="AD8" s="46">
        <v>140.91</v>
      </c>
      <c r="AE8" s="46">
        <v>126.16999999999999</v>
      </c>
      <c r="AF8" s="46">
        <v>133.1</v>
      </c>
      <c r="AG8" s="46">
        <v>114.50999999999999</v>
      </c>
      <c r="AH8" s="46">
        <v>129.58000000000001</v>
      </c>
      <c r="AI8" s="46">
        <v>135.74</v>
      </c>
      <c r="AJ8" s="46">
        <v>4487.12</v>
      </c>
    </row>
    <row r="9" spans="1:36" x14ac:dyDescent="0.25">
      <c r="A9" t="s">
        <v>91</v>
      </c>
      <c r="B9" s="46">
        <v>82.830000000000013</v>
      </c>
      <c r="C9" s="46">
        <v>84.04</v>
      </c>
      <c r="D9" s="46">
        <v>86.68</v>
      </c>
      <c r="E9" s="46">
        <v>82.280000000000015</v>
      </c>
      <c r="F9" s="46">
        <v>83.38</v>
      </c>
      <c r="G9" s="46">
        <v>88.660000000000025</v>
      </c>
      <c r="H9" s="46">
        <v>86.460000000000008</v>
      </c>
      <c r="I9" s="46">
        <v>83.710000000000008</v>
      </c>
      <c r="J9" s="46">
        <v>85.14</v>
      </c>
      <c r="K9" s="46">
        <v>83.38000000000001</v>
      </c>
      <c r="L9" s="46">
        <v>83.710000000000008</v>
      </c>
      <c r="M9" s="46">
        <v>87.45</v>
      </c>
      <c r="N9" s="46">
        <v>79.31</v>
      </c>
      <c r="O9" s="46">
        <v>86.79</v>
      </c>
      <c r="P9" s="46">
        <v>86.9</v>
      </c>
      <c r="Q9" s="46">
        <v>87.45</v>
      </c>
      <c r="R9" s="46">
        <v>87.449999999999989</v>
      </c>
      <c r="S9" s="46">
        <v>86.789999999999992</v>
      </c>
      <c r="T9" s="46">
        <v>84.480000000000018</v>
      </c>
      <c r="U9" s="46">
        <v>83.27</v>
      </c>
      <c r="V9" s="46">
        <v>85.800000000000011</v>
      </c>
      <c r="W9" s="46">
        <v>86.79</v>
      </c>
      <c r="X9" s="46">
        <v>81.290000000000006</v>
      </c>
      <c r="Y9" s="46">
        <v>82.720000000000013</v>
      </c>
      <c r="Z9" s="46">
        <v>91.740000000000009</v>
      </c>
      <c r="AA9" s="46">
        <v>85.360000000000014</v>
      </c>
      <c r="AB9" s="46">
        <v>83.490000000000009</v>
      </c>
      <c r="AC9" s="46">
        <v>83.27000000000001</v>
      </c>
      <c r="AD9" s="46">
        <v>86.350000000000009</v>
      </c>
      <c r="AE9" s="46">
        <v>83.050000000000011</v>
      </c>
      <c r="AF9" s="46">
        <v>80.080000000000013</v>
      </c>
      <c r="AG9" s="46">
        <v>80.080000000000013</v>
      </c>
      <c r="AH9" s="46">
        <v>81.62</v>
      </c>
      <c r="AI9" s="46">
        <v>83.27</v>
      </c>
      <c r="AJ9" s="46">
        <v>2875.07</v>
      </c>
    </row>
    <row r="10" spans="1:36" x14ac:dyDescent="0.25">
      <c r="A10" t="s">
        <v>92</v>
      </c>
      <c r="B10" s="46">
        <v>77.550000000000011</v>
      </c>
      <c r="C10" s="46">
        <v>80.960000000000008</v>
      </c>
      <c r="D10" s="46">
        <v>79.2</v>
      </c>
      <c r="E10" s="46">
        <v>77.22</v>
      </c>
      <c r="F10" s="46">
        <v>80.740000000000009</v>
      </c>
      <c r="G10" s="46">
        <v>80.52</v>
      </c>
      <c r="H10" s="46">
        <v>84.04</v>
      </c>
      <c r="I10" s="46">
        <v>75.350000000000009</v>
      </c>
      <c r="J10" s="46">
        <v>78.100000000000009</v>
      </c>
      <c r="K10" s="46">
        <v>74.030000000000015</v>
      </c>
      <c r="L10" s="46">
        <v>78.100000000000009</v>
      </c>
      <c r="M10" s="46">
        <v>78.87</v>
      </c>
      <c r="N10" s="46">
        <v>75.789999999999992</v>
      </c>
      <c r="O10" s="46">
        <v>82.610000000000014</v>
      </c>
      <c r="P10" s="46">
        <v>85.58</v>
      </c>
      <c r="Q10" s="46">
        <v>79.2</v>
      </c>
      <c r="R10" s="46">
        <v>86.13000000000001</v>
      </c>
      <c r="S10" s="46">
        <v>85.030000000000015</v>
      </c>
      <c r="T10" s="46">
        <v>79.64</v>
      </c>
      <c r="U10" s="46">
        <v>77.88000000000001</v>
      </c>
      <c r="V10" s="46">
        <v>81.73</v>
      </c>
      <c r="W10" s="46">
        <v>83.820000000000007</v>
      </c>
      <c r="X10" s="46">
        <v>75.13</v>
      </c>
      <c r="Y10" s="46">
        <v>77.77</v>
      </c>
      <c r="Z10" s="46">
        <v>88.77000000000001</v>
      </c>
      <c r="AA10" s="46">
        <v>79.09</v>
      </c>
      <c r="AB10" s="46">
        <v>83.820000000000007</v>
      </c>
      <c r="AC10" s="46">
        <v>80.300000000000011</v>
      </c>
      <c r="AD10" s="46">
        <v>76.010000000000005</v>
      </c>
      <c r="AE10" s="46">
        <v>75.570000000000007</v>
      </c>
      <c r="AF10" s="46">
        <v>70.84</v>
      </c>
      <c r="AG10" s="46">
        <v>78.100000000000009</v>
      </c>
      <c r="AH10" s="46">
        <v>73.59</v>
      </c>
      <c r="AI10" s="46">
        <v>72.38000000000001</v>
      </c>
      <c r="AJ10" s="46">
        <v>2693.4600000000014</v>
      </c>
    </row>
    <row r="11" spans="1:36" x14ac:dyDescent="0.25">
      <c r="A11" t="s">
        <v>93</v>
      </c>
      <c r="B11" s="46">
        <v>73.040000000000006</v>
      </c>
      <c r="C11" s="46">
        <v>80.850000000000009</v>
      </c>
      <c r="D11" s="46">
        <v>75.02000000000001</v>
      </c>
      <c r="E11" s="46">
        <v>76.010000000000005</v>
      </c>
      <c r="F11" s="46">
        <v>83.16</v>
      </c>
      <c r="G11" s="46">
        <v>79.64</v>
      </c>
      <c r="H11" s="46">
        <v>87.23</v>
      </c>
      <c r="I11" s="46">
        <v>71.06</v>
      </c>
      <c r="J11" s="46">
        <v>70.950000000000017</v>
      </c>
      <c r="K11" s="46">
        <v>71.940000000000012</v>
      </c>
      <c r="L11" s="46">
        <v>79.640000000000015</v>
      </c>
      <c r="M11" s="46">
        <v>74.580000000000013</v>
      </c>
      <c r="N11" s="46">
        <v>74.91</v>
      </c>
      <c r="O11" s="46">
        <v>82.280000000000015</v>
      </c>
      <c r="P11" s="46">
        <v>89.76</v>
      </c>
      <c r="Q11" s="46">
        <v>78.320000000000007</v>
      </c>
      <c r="R11" s="46">
        <v>85.03</v>
      </c>
      <c r="S11" s="46">
        <v>85.36</v>
      </c>
      <c r="T11" s="46">
        <v>77.77000000000001</v>
      </c>
      <c r="U11" s="46">
        <v>72.38</v>
      </c>
      <c r="V11" s="46">
        <v>80.850000000000009</v>
      </c>
      <c r="W11" s="46">
        <v>86.13000000000001</v>
      </c>
      <c r="X11" s="46">
        <v>74.360000000000014</v>
      </c>
      <c r="Y11" s="46">
        <v>74.910000000000011</v>
      </c>
      <c r="Z11" s="46">
        <v>86.24</v>
      </c>
      <c r="AA11" s="46">
        <v>79.640000000000015</v>
      </c>
      <c r="AB11" s="46">
        <v>86.460000000000008</v>
      </c>
      <c r="AC11" s="46">
        <v>73.920000000000016</v>
      </c>
      <c r="AD11" s="46">
        <v>74.690000000000012</v>
      </c>
      <c r="AE11" s="46">
        <v>75.460000000000008</v>
      </c>
      <c r="AF11" s="46">
        <v>67.760000000000005</v>
      </c>
      <c r="AG11" s="46">
        <v>81.73</v>
      </c>
      <c r="AH11" s="46">
        <v>70.400000000000006</v>
      </c>
      <c r="AI11" s="46">
        <v>70.95</v>
      </c>
      <c r="AJ11" s="46">
        <v>2652.4300000000003</v>
      </c>
    </row>
    <row r="12" spans="1:36" x14ac:dyDescent="0.25">
      <c r="A12" t="s">
        <v>94</v>
      </c>
      <c r="B12" s="46">
        <v>63.800000000000004</v>
      </c>
      <c r="C12" s="46">
        <v>67.86999999999999</v>
      </c>
      <c r="D12" s="46">
        <v>65.009999999999991</v>
      </c>
      <c r="E12" s="46">
        <v>63.360000000000007</v>
      </c>
      <c r="F12" s="46">
        <v>68.86</v>
      </c>
      <c r="G12" s="46">
        <v>68.09</v>
      </c>
      <c r="H12" s="46">
        <v>70.180000000000007</v>
      </c>
      <c r="I12" s="46">
        <v>62.920000000000009</v>
      </c>
      <c r="J12" s="46">
        <v>63.580000000000005</v>
      </c>
      <c r="K12" s="46">
        <v>62.92</v>
      </c>
      <c r="L12" s="46">
        <v>66.22</v>
      </c>
      <c r="M12" s="46">
        <v>64.350000000000009</v>
      </c>
      <c r="N12" s="46">
        <v>62.150000000000006</v>
      </c>
      <c r="O12" s="46">
        <v>68.970000000000013</v>
      </c>
      <c r="P12" s="46">
        <v>76.89</v>
      </c>
      <c r="Q12" s="46">
        <v>66.77000000000001</v>
      </c>
      <c r="R12" s="46">
        <v>72.930000000000007</v>
      </c>
      <c r="S12" s="46">
        <v>71.28</v>
      </c>
      <c r="T12" s="46">
        <v>66.220000000000013</v>
      </c>
      <c r="U12" s="46">
        <v>65.120000000000019</v>
      </c>
      <c r="V12" s="46">
        <v>67.540000000000006</v>
      </c>
      <c r="W12" s="46">
        <v>69.740000000000009</v>
      </c>
      <c r="X12" s="46">
        <v>61.490000000000009</v>
      </c>
      <c r="Y12" s="46">
        <v>64.569999999999993</v>
      </c>
      <c r="Z12" s="46">
        <v>75.02000000000001</v>
      </c>
      <c r="AA12" s="46">
        <v>66.77000000000001</v>
      </c>
      <c r="AB12" s="46">
        <v>73.81</v>
      </c>
      <c r="AC12" s="46">
        <v>66.33</v>
      </c>
      <c r="AD12" s="46">
        <v>64.900000000000006</v>
      </c>
      <c r="AE12" s="46">
        <v>63.360000000000007</v>
      </c>
      <c r="AF12" s="46">
        <v>57.530000000000008</v>
      </c>
      <c r="AG12" s="46">
        <v>66.000000000000014</v>
      </c>
      <c r="AH12" s="46">
        <v>61.600000000000009</v>
      </c>
      <c r="AI12" s="46">
        <v>59.510000000000005</v>
      </c>
      <c r="AJ12" s="46">
        <v>2255.6600000000003</v>
      </c>
    </row>
    <row r="13" spans="1:36" x14ac:dyDescent="0.25">
      <c r="A13" t="s">
        <v>95</v>
      </c>
      <c r="B13" s="46">
        <v>78.320000000000007</v>
      </c>
      <c r="C13" s="46">
        <v>82.61</v>
      </c>
      <c r="D13" s="46">
        <v>79.970000000000013</v>
      </c>
      <c r="E13" s="46">
        <v>79.310000000000016</v>
      </c>
      <c r="F13" s="46">
        <v>82.720000000000013</v>
      </c>
      <c r="G13" s="46">
        <v>83.600000000000009</v>
      </c>
      <c r="H13" s="46">
        <v>84.04000000000002</v>
      </c>
      <c r="I13" s="46">
        <v>78.87</v>
      </c>
      <c r="J13" s="46">
        <v>77.990000000000009</v>
      </c>
      <c r="K13" s="46">
        <v>79.310000000000016</v>
      </c>
      <c r="L13" s="46">
        <v>81.070000000000007</v>
      </c>
      <c r="M13" s="46">
        <v>79.860000000000014</v>
      </c>
      <c r="N13" s="46">
        <v>77.88000000000001</v>
      </c>
      <c r="O13" s="46">
        <v>83.27</v>
      </c>
      <c r="P13" s="46">
        <v>83.38</v>
      </c>
      <c r="Q13" s="46">
        <v>81.290000000000006</v>
      </c>
      <c r="R13" s="46">
        <v>81.73</v>
      </c>
      <c r="S13" s="46">
        <v>83.600000000000009</v>
      </c>
      <c r="T13" s="46">
        <v>80.410000000000011</v>
      </c>
      <c r="U13" s="46">
        <v>81.070000000000022</v>
      </c>
      <c r="V13" s="46">
        <v>80.960000000000022</v>
      </c>
      <c r="W13" s="46">
        <v>83.490000000000009</v>
      </c>
      <c r="X13" s="46">
        <v>78.100000000000009</v>
      </c>
      <c r="Y13" s="46">
        <v>79.860000000000014</v>
      </c>
      <c r="Z13" s="46">
        <v>82.940000000000012</v>
      </c>
      <c r="AA13" s="46">
        <v>81.62</v>
      </c>
      <c r="AB13" s="46">
        <v>83.490000000000009</v>
      </c>
      <c r="AC13" s="46">
        <v>77.66</v>
      </c>
      <c r="AD13" s="46">
        <v>80.410000000000011</v>
      </c>
      <c r="AE13" s="46">
        <v>78.539999999999992</v>
      </c>
      <c r="AF13" s="46">
        <v>77.44</v>
      </c>
      <c r="AG13" s="46">
        <v>81.290000000000006</v>
      </c>
      <c r="AH13" s="46">
        <v>78.980000000000018</v>
      </c>
      <c r="AI13" s="46">
        <v>77.88</v>
      </c>
      <c r="AJ13" s="46">
        <v>2742.96</v>
      </c>
    </row>
    <row r="14" spans="1:36" x14ac:dyDescent="0.25">
      <c r="A14" t="s">
        <v>96</v>
      </c>
      <c r="B14" s="46">
        <v>79.850000000000009</v>
      </c>
      <c r="C14" s="46">
        <v>80.36999999999999</v>
      </c>
      <c r="D14" s="46">
        <v>79.069999999999993</v>
      </c>
      <c r="E14" s="46">
        <v>78.670000000000016</v>
      </c>
      <c r="F14" s="46">
        <v>76.66</v>
      </c>
      <c r="G14" s="46">
        <v>82.929999999999993</v>
      </c>
      <c r="H14" s="46">
        <v>84.820000000000022</v>
      </c>
      <c r="I14" s="46">
        <v>78.63000000000001</v>
      </c>
      <c r="J14" s="46">
        <v>81.440000000000012</v>
      </c>
      <c r="K14" s="46">
        <v>80.31</v>
      </c>
      <c r="L14" s="46">
        <v>83.649999999999991</v>
      </c>
      <c r="M14" s="46">
        <v>78.940000000000012</v>
      </c>
      <c r="N14" s="46">
        <v>78.47</v>
      </c>
      <c r="O14" s="46">
        <v>85.620000000000019</v>
      </c>
      <c r="P14" s="46">
        <v>80.070000000000007</v>
      </c>
      <c r="Q14" s="46">
        <v>83.27</v>
      </c>
      <c r="R14" s="46">
        <v>79.980000000000018</v>
      </c>
      <c r="S14" s="46">
        <v>81.099999999999994</v>
      </c>
      <c r="T14" s="46">
        <v>80.05</v>
      </c>
      <c r="U14" s="46">
        <v>80.959999999999994</v>
      </c>
      <c r="V14" s="46">
        <v>82.589999999999989</v>
      </c>
      <c r="W14" s="46">
        <v>87.049999999999983</v>
      </c>
      <c r="X14" s="46">
        <v>78.470000000000013</v>
      </c>
      <c r="Y14" s="46">
        <v>77.930000000000007</v>
      </c>
      <c r="Z14" s="46">
        <v>83.01</v>
      </c>
      <c r="AA14" s="46">
        <v>82.940000000000012</v>
      </c>
      <c r="AB14" s="46">
        <v>78.210000000000008</v>
      </c>
      <c r="AC14" s="46">
        <v>81.400000000000006</v>
      </c>
      <c r="AD14" s="46">
        <v>81.16</v>
      </c>
      <c r="AE14" s="46">
        <v>79.190000000000012</v>
      </c>
      <c r="AF14" s="46">
        <v>81.890000000000015</v>
      </c>
      <c r="AG14" s="46">
        <v>77.149999999999991</v>
      </c>
      <c r="AH14" s="46">
        <v>81.489999999999995</v>
      </c>
      <c r="AI14" s="46">
        <v>80.94</v>
      </c>
      <c r="AJ14" s="46">
        <v>2748.2799999999997</v>
      </c>
    </row>
    <row r="15" spans="1:36" x14ac:dyDescent="0.25">
      <c r="A15" t="s">
        <v>97</v>
      </c>
      <c r="B15" s="46">
        <v>74.400000000000006</v>
      </c>
      <c r="C15" s="46">
        <v>80.900000000000006</v>
      </c>
      <c r="D15" s="46">
        <v>75.599999999999994</v>
      </c>
      <c r="E15" s="46">
        <v>78.100000000000009</v>
      </c>
      <c r="F15" s="46">
        <v>79.499999999999986</v>
      </c>
      <c r="G15" s="46">
        <v>81.800000000000011</v>
      </c>
      <c r="H15" s="46">
        <v>88.399999999999991</v>
      </c>
      <c r="I15" s="46">
        <v>72.3</v>
      </c>
      <c r="J15" s="46">
        <v>74.2</v>
      </c>
      <c r="K15" s="46">
        <v>75.7</v>
      </c>
      <c r="L15" s="46">
        <v>82.9</v>
      </c>
      <c r="M15" s="46">
        <v>78.899999999999991</v>
      </c>
      <c r="N15" s="46">
        <v>74.699999999999989</v>
      </c>
      <c r="O15" s="46">
        <v>85.600000000000009</v>
      </c>
      <c r="P15" s="46">
        <v>87.6</v>
      </c>
      <c r="Q15" s="46">
        <v>81.599999999999994</v>
      </c>
      <c r="R15" s="46">
        <v>87.4</v>
      </c>
      <c r="S15" s="46">
        <v>88</v>
      </c>
      <c r="T15" s="46">
        <v>82</v>
      </c>
      <c r="U15" s="46">
        <v>72.7</v>
      </c>
      <c r="V15" s="46">
        <v>82.5</v>
      </c>
      <c r="W15" s="46">
        <v>89.1</v>
      </c>
      <c r="X15" s="46">
        <v>76</v>
      </c>
      <c r="Y15" s="46">
        <v>76.099999999999994</v>
      </c>
      <c r="Z15" s="46">
        <v>84.3</v>
      </c>
      <c r="AA15" s="46">
        <v>82.5</v>
      </c>
      <c r="AB15" s="46">
        <v>85.199999999999989</v>
      </c>
      <c r="AC15" s="46">
        <v>71.5</v>
      </c>
      <c r="AD15" s="46">
        <v>78.599999999999994</v>
      </c>
      <c r="AE15" s="46">
        <v>76.7</v>
      </c>
      <c r="AF15" s="46">
        <v>73.100000000000009</v>
      </c>
      <c r="AG15" s="46">
        <v>81.199999999999989</v>
      </c>
      <c r="AH15" s="46">
        <v>74.5</v>
      </c>
      <c r="AI15" s="46">
        <v>78.7</v>
      </c>
      <c r="AJ15" s="46">
        <v>2712.2999999999988</v>
      </c>
    </row>
    <row r="16" spans="1:36" x14ac:dyDescent="0.25">
      <c r="A16" t="s">
        <v>98</v>
      </c>
      <c r="B16" s="46">
        <v>57.099999999999994</v>
      </c>
      <c r="C16" s="46">
        <v>59.400000000000006</v>
      </c>
      <c r="D16" s="46">
        <v>57.300000000000004</v>
      </c>
      <c r="E16" s="46">
        <v>56.800000000000004</v>
      </c>
      <c r="F16" s="46">
        <v>61.5</v>
      </c>
      <c r="G16" s="46">
        <v>60.400000000000006</v>
      </c>
      <c r="H16" s="46">
        <v>62.8</v>
      </c>
      <c r="I16" s="46">
        <v>55</v>
      </c>
      <c r="J16" s="46">
        <v>56.400000000000006</v>
      </c>
      <c r="K16" s="46">
        <v>55.1</v>
      </c>
      <c r="L16" s="46">
        <v>59.900000000000006</v>
      </c>
      <c r="M16" s="46">
        <v>56.8</v>
      </c>
      <c r="N16" s="46">
        <v>55.699999999999989</v>
      </c>
      <c r="O16" s="46">
        <v>62.8</v>
      </c>
      <c r="P16" s="46">
        <v>67.099999999999994</v>
      </c>
      <c r="Q16" s="46">
        <v>60.699999999999996</v>
      </c>
      <c r="R16" s="46">
        <v>63.9</v>
      </c>
      <c r="S16" s="46">
        <v>63.399999999999991</v>
      </c>
      <c r="T16" s="46">
        <v>58.400000000000006</v>
      </c>
      <c r="U16" s="46">
        <v>57.3</v>
      </c>
      <c r="V16" s="46">
        <v>60.100000000000009</v>
      </c>
      <c r="W16" s="46">
        <v>64.099999999999994</v>
      </c>
      <c r="X16" s="46">
        <v>54.8</v>
      </c>
      <c r="Y16" s="46">
        <v>56.8</v>
      </c>
      <c r="Z16" s="46">
        <v>64.900000000000006</v>
      </c>
      <c r="AA16" s="46">
        <v>60.899999999999991</v>
      </c>
      <c r="AB16" s="46">
        <v>62.3</v>
      </c>
      <c r="AC16" s="46">
        <v>57.500000000000007</v>
      </c>
      <c r="AD16" s="46">
        <v>57.5</v>
      </c>
      <c r="AE16" s="46">
        <v>56.3</v>
      </c>
      <c r="AF16" s="46">
        <v>51.5</v>
      </c>
      <c r="AG16" s="46">
        <v>59.500000000000007</v>
      </c>
      <c r="AH16" s="46">
        <v>53.800000000000004</v>
      </c>
      <c r="AI16" s="46">
        <v>52.9</v>
      </c>
      <c r="AJ16" s="46">
        <v>2000.7</v>
      </c>
    </row>
    <row r="17" spans="1:36" x14ac:dyDescent="0.25">
      <c r="A17" t="s">
        <v>99</v>
      </c>
      <c r="B17" s="46">
        <v>59.099999999999994</v>
      </c>
      <c r="C17" s="46">
        <v>62.8</v>
      </c>
      <c r="D17" s="46">
        <v>60.5</v>
      </c>
      <c r="E17" s="46">
        <v>59.2</v>
      </c>
      <c r="F17" s="46">
        <v>64.399999999999991</v>
      </c>
      <c r="G17" s="46">
        <v>63.5</v>
      </c>
      <c r="H17" s="46">
        <v>68.5</v>
      </c>
      <c r="I17" s="46">
        <v>58.8</v>
      </c>
      <c r="J17" s="46">
        <v>58.1</v>
      </c>
      <c r="K17" s="46">
        <v>60.2</v>
      </c>
      <c r="L17" s="46">
        <v>63</v>
      </c>
      <c r="M17" s="46">
        <v>60.800000000000004</v>
      </c>
      <c r="N17" s="46">
        <v>58.5</v>
      </c>
      <c r="O17" s="46">
        <v>66</v>
      </c>
      <c r="P17" s="46">
        <v>66.900000000000006</v>
      </c>
      <c r="Q17" s="46">
        <v>62.2</v>
      </c>
      <c r="R17" s="46">
        <v>66.100000000000009</v>
      </c>
      <c r="S17" s="46">
        <v>66.2</v>
      </c>
      <c r="T17" s="46">
        <v>61.100000000000009</v>
      </c>
      <c r="U17" s="46">
        <v>57.800000000000004</v>
      </c>
      <c r="V17" s="46">
        <v>62.400000000000006</v>
      </c>
      <c r="W17" s="46">
        <v>66.7</v>
      </c>
      <c r="X17" s="46">
        <v>58.699999999999996</v>
      </c>
      <c r="Y17" s="46">
        <v>60.400000000000006</v>
      </c>
      <c r="Z17" s="46">
        <v>65.599999999999994</v>
      </c>
      <c r="AA17" s="46">
        <v>63.2</v>
      </c>
      <c r="AB17" s="46">
        <v>65</v>
      </c>
      <c r="AC17" s="46">
        <v>59.5</v>
      </c>
      <c r="AD17" s="46">
        <v>60.2</v>
      </c>
      <c r="AE17" s="46">
        <v>60.400000000000006</v>
      </c>
      <c r="AF17" s="46">
        <v>56.9</v>
      </c>
      <c r="AG17" s="46">
        <v>61.8</v>
      </c>
      <c r="AH17" s="46">
        <v>59.5</v>
      </c>
      <c r="AI17" s="46">
        <v>60.1</v>
      </c>
      <c r="AJ17" s="46">
        <v>2104.1000000000004</v>
      </c>
    </row>
    <row r="18" spans="1:36" x14ac:dyDescent="0.25">
      <c r="A18" t="s">
        <v>100</v>
      </c>
      <c r="B18" s="46">
        <v>56.8</v>
      </c>
      <c r="C18" s="46">
        <v>63.100000000000009</v>
      </c>
      <c r="D18" s="46">
        <v>61.8</v>
      </c>
      <c r="E18" s="46">
        <v>61.3</v>
      </c>
      <c r="F18" s="46">
        <v>61.8</v>
      </c>
      <c r="G18" s="46">
        <v>63.20000000000001</v>
      </c>
      <c r="H18" s="46">
        <v>63.9</v>
      </c>
      <c r="I18" s="46">
        <v>57.099999999999994</v>
      </c>
      <c r="J18" s="46">
        <v>59.7</v>
      </c>
      <c r="K18" s="46">
        <v>59.3</v>
      </c>
      <c r="L18" s="46">
        <v>63</v>
      </c>
      <c r="M18" s="46">
        <v>61.300000000000004</v>
      </c>
      <c r="N18" s="46">
        <v>58.4</v>
      </c>
      <c r="O18" s="46">
        <v>65.3</v>
      </c>
      <c r="P18" s="46">
        <v>65.8</v>
      </c>
      <c r="Q18" s="46">
        <v>61.3</v>
      </c>
      <c r="R18" s="46">
        <v>64.999999999999986</v>
      </c>
      <c r="S18" s="46">
        <v>64.399999999999991</v>
      </c>
      <c r="T18" s="46">
        <v>62.600000000000009</v>
      </c>
      <c r="U18" s="46">
        <v>59.199999999999996</v>
      </c>
      <c r="V18" s="46">
        <v>63.4</v>
      </c>
      <c r="W18" s="46">
        <v>63.099999999999994</v>
      </c>
      <c r="X18" s="46">
        <v>60.400000000000006</v>
      </c>
      <c r="Y18" s="46">
        <v>62.400000000000006</v>
      </c>
      <c r="Z18" s="46">
        <v>66.7</v>
      </c>
      <c r="AA18" s="46">
        <v>60.3</v>
      </c>
      <c r="AB18" s="46">
        <v>62.70000000000001</v>
      </c>
      <c r="AC18" s="46">
        <v>59.300000000000004</v>
      </c>
      <c r="AD18" s="46">
        <v>61.300000000000004</v>
      </c>
      <c r="AE18" s="46">
        <v>62.699999999999996</v>
      </c>
      <c r="AF18" s="46">
        <v>59.500000000000007</v>
      </c>
      <c r="AG18" s="46">
        <v>60.4</v>
      </c>
      <c r="AH18" s="46">
        <v>60.3</v>
      </c>
      <c r="AI18" s="46">
        <v>61.500000000000007</v>
      </c>
      <c r="AJ18" s="46">
        <v>2098.3000000000002</v>
      </c>
    </row>
    <row r="19" spans="1:36" x14ac:dyDescent="0.25">
      <c r="A19" t="s">
        <v>101</v>
      </c>
      <c r="B19" s="46">
        <v>25.76</v>
      </c>
      <c r="C19" s="46">
        <v>33.119999999999997</v>
      </c>
      <c r="D19" s="46">
        <v>30.64</v>
      </c>
      <c r="E19" s="46">
        <v>28.080000000000002</v>
      </c>
      <c r="F19" s="46">
        <v>35.04</v>
      </c>
      <c r="G19" s="46">
        <v>29.68</v>
      </c>
      <c r="H19" s="46">
        <v>33.280000000000008</v>
      </c>
      <c r="I19" s="46">
        <v>25.679999999999996</v>
      </c>
      <c r="J19" s="46">
        <v>26.24</v>
      </c>
      <c r="K19" s="46">
        <v>26.08</v>
      </c>
      <c r="L19" s="46">
        <v>29.200000000000003</v>
      </c>
      <c r="M19" s="46">
        <v>29.2</v>
      </c>
      <c r="N19" s="46">
        <v>29.200000000000003</v>
      </c>
      <c r="O19" s="46">
        <v>31.6</v>
      </c>
      <c r="P19" s="46">
        <v>37.520000000000003</v>
      </c>
      <c r="Q19" s="46">
        <v>28.959999999999997</v>
      </c>
      <c r="R19" s="46">
        <v>34.64</v>
      </c>
      <c r="S19" s="46">
        <v>35.6</v>
      </c>
      <c r="T19" s="46">
        <v>31.12</v>
      </c>
      <c r="U19" s="46">
        <v>26.96</v>
      </c>
      <c r="V19" s="46">
        <v>31.6</v>
      </c>
      <c r="W19" s="46">
        <v>32.08</v>
      </c>
      <c r="X19" s="46">
        <v>28.320000000000004</v>
      </c>
      <c r="Y19" s="46">
        <v>30.16</v>
      </c>
      <c r="Z19" s="46">
        <v>36.24</v>
      </c>
      <c r="AA19" s="46">
        <v>28.640000000000004</v>
      </c>
      <c r="AB19" s="46">
        <v>37.120000000000005</v>
      </c>
      <c r="AC19" s="46">
        <v>32.559999999999995</v>
      </c>
      <c r="AD19" s="46">
        <v>27.36</v>
      </c>
      <c r="AE19" s="46">
        <v>31.120000000000005</v>
      </c>
      <c r="AF19" s="46">
        <v>24.720000000000002</v>
      </c>
      <c r="AG19" s="46">
        <v>32.000000000000007</v>
      </c>
      <c r="AH19" s="46">
        <v>27.92</v>
      </c>
      <c r="AI19" s="46">
        <v>25.040000000000006</v>
      </c>
      <c r="AJ19" s="46">
        <v>1032.48</v>
      </c>
    </row>
    <row r="20" spans="1:36" x14ac:dyDescent="0.25">
      <c r="A20" t="s">
        <v>102</v>
      </c>
      <c r="B20" s="46">
        <v>21.2</v>
      </c>
      <c r="C20" s="46">
        <v>30.56</v>
      </c>
      <c r="D20" s="46">
        <v>26.000000000000004</v>
      </c>
      <c r="E20" s="46">
        <v>23.68</v>
      </c>
      <c r="F20" s="46">
        <v>34.480000000000004</v>
      </c>
      <c r="G20" s="46">
        <v>25.040000000000003</v>
      </c>
      <c r="H20" s="46">
        <v>30.240000000000002</v>
      </c>
      <c r="I20" s="46">
        <v>21.759999999999998</v>
      </c>
      <c r="J20" s="46">
        <v>22.4</v>
      </c>
      <c r="K20" s="46">
        <v>22.72</v>
      </c>
      <c r="L20" s="46">
        <v>24.480000000000004</v>
      </c>
      <c r="M20" s="46">
        <v>25.680000000000003</v>
      </c>
      <c r="N20" s="46">
        <v>27.36</v>
      </c>
      <c r="O20" s="46">
        <v>28.480000000000004</v>
      </c>
      <c r="P20" s="46">
        <v>34.880000000000003</v>
      </c>
      <c r="Q20" s="46">
        <v>25.200000000000003</v>
      </c>
      <c r="R20" s="46">
        <v>31.040000000000006</v>
      </c>
      <c r="S20" s="46">
        <v>32.800000000000004</v>
      </c>
      <c r="T20" s="46">
        <v>25.440000000000005</v>
      </c>
      <c r="U20" s="46">
        <v>23.520000000000003</v>
      </c>
      <c r="V20" s="46">
        <v>27.2</v>
      </c>
      <c r="W20" s="46">
        <v>28.56</v>
      </c>
      <c r="X20" s="46">
        <v>25.360000000000003</v>
      </c>
      <c r="Y20" s="46">
        <v>25.6</v>
      </c>
      <c r="Z20" s="46">
        <v>32.159999999999997</v>
      </c>
      <c r="AA20" s="46">
        <v>24.960000000000004</v>
      </c>
      <c r="AB20" s="46">
        <v>35.44</v>
      </c>
      <c r="AC20" s="46">
        <v>30.000000000000004</v>
      </c>
      <c r="AD20" s="46">
        <v>23.36</v>
      </c>
      <c r="AE20" s="46">
        <v>27.28</v>
      </c>
      <c r="AF20" s="46">
        <v>23.6</v>
      </c>
      <c r="AG20" s="46">
        <v>32.08</v>
      </c>
      <c r="AH20" s="46">
        <v>25.92</v>
      </c>
      <c r="AI20" s="46">
        <v>23.840000000000003</v>
      </c>
      <c r="AJ20" s="46">
        <v>922.32000000000028</v>
      </c>
    </row>
    <row r="21" spans="1:36" x14ac:dyDescent="0.25">
      <c r="A21" t="s">
        <v>103</v>
      </c>
      <c r="B21" s="46">
        <v>60.400000000000006</v>
      </c>
      <c r="C21" s="46">
        <v>61.84</v>
      </c>
      <c r="D21" s="46">
        <v>60.88</v>
      </c>
      <c r="E21" s="46">
        <v>59.84</v>
      </c>
      <c r="F21" s="46">
        <v>56.800000000000004</v>
      </c>
      <c r="G21" s="46">
        <v>64.960000000000008</v>
      </c>
      <c r="H21" s="46">
        <v>64.000000000000014</v>
      </c>
      <c r="I21" s="46">
        <v>60.879999999999995</v>
      </c>
      <c r="J21" s="46">
        <v>61.92</v>
      </c>
      <c r="K21" s="46">
        <v>60.320000000000007</v>
      </c>
      <c r="L21" s="46">
        <v>62.800000000000004</v>
      </c>
      <c r="M21" s="46">
        <v>60.640000000000008</v>
      </c>
      <c r="N21" s="46">
        <v>54.96</v>
      </c>
      <c r="O21" s="46">
        <v>64.88000000000001</v>
      </c>
      <c r="P21" s="46">
        <v>57.839999999999996</v>
      </c>
      <c r="Q21" s="46">
        <v>63.680000000000007</v>
      </c>
      <c r="R21" s="46">
        <v>55.600000000000009</v>
      </c>
      <c r="S21" s="46">
        <v>61.120000000000012</v>
      </c>
      <c r="T21" s="46">
        <v>60.16</v>
      </c>
      <c r="U21" s="46">
        <v>64.56</v>
      </c>
      <c r="V21" s="46">
        <v>60.480000000000004</v>
      </c>
      <c r="W21" s="46">
        <v>63.52</v>
      </c>
      <c r="X21" s="46">
        <v>57.760000000000005</v>
      </c>
      <c r="Y21" s="46">
        <v>59.040000000000006</v>
      </c>
      <c r="Z21" s="46">
        <v>58.56</v>
      </c>
      <c r="AA21" s="46">
        <v>65.040000000000006</v>
      </c>
      <c r="AB21" s="46">
        <v>55.760000000000005</v>
      </c>
      <c r="AC21" s="46">
        <v>54.72</v>
      </c>
      <c r="AD21" s="46">
        <v>60.640000000000008</v>
      </c>
      <c r="AE21" s="46">
        <v>58.56</v>
      </c>
      <c r="AF21" s="46">
        <v>56.56</v>
      </c>
      <c r="AG21" s="46">
        <v>58.000000000000007</v>
      </c>
      <c r="AH21" s="46">
        <v>56.800000000000004</v>
      </c>
      <c r="AI21" s="46">
        <v>60.32</v>
      </c>
      <c r="AJ21" s="46">
        <v>2043.84</v>
      </c>
    </row>
    <row r="22" spans="1:36" x14ac:dyDescent="0.25">
      <c r="A22" t="s">
        <v>104</v>
      </c>
      <c r="B22" s="46">
        <v>52.56</v>
      </c>
      <c r="C22" s="46">
        <v>60.400000000000006</v>
      </c>
      <c r="D22" s="46">
        <v>56.400000000000006</v>
      </c>
      <c r="E22" s="46">
        <v>56.240000000000009</v>
      </c>
      <c r="F22" s="46">
        <v>57.040000000000006</v>
      </c>
      <c r="G22" s="46">
        <v>57.52</v>
      </c>
      <c r="H22" s="46">
        <v>57.920000000000009</v>
      </c>
      <c r="I22" s="46">
        <v>53.76</v>
      </c>
      <c r="J22" s="46">
        <v>53.920000000000009</v>
      </c>
      <c r="K22" s="46">
        <v>54.88</v>
      </c>
      <c r="L22" s="46">
        <v>55.040000000000006</v>
      </c>
      <c r="M22" s="46">
        <v>56.400000000000013</v>
      </c>
      <c r="N22" s="46">
        <v>51.920000000000009</v>
      </c>
      <c r="O22" s="46">
        <v>56.72</v>
      </c>
      <c r="P22" s="46">
        <v>58.88000000000001</v>
      </c>
      <c r="Q22" s="46">
        <v>55.280000000000008</v>
      </c>
      <c r="R22" s="46">
        <v>54.480000000000004</v>
      </c>
      <c r="S22" s="46">
        <v>59.840000000000011</v>
      </c>
      <c r="T22" s="46">
        <v>56.000000000000014</v>
      </c>
      <c r="U22" s="46">
        <v>54.480000000000004</v>
      </c>
      <c r="V22" s="46">
        <v>56.88</v>
      </c>
      <c r="W22" s="46">
        <v>56.72</v>
      </c>
      <c r="X22" s="46">
        <v>54.800000000000011</v>
      </c>
      <c r="Y22" s="46">
        <v>55.599999999999994</v>
      </c>
      <c r="Z22" s="46">
        <v>57.920000000000009</v>
      </c>
      <c r="AA22" s="46">
        <v>55.120000000000005</v>
      </c>
      <c r="AB22" s="46">
        <v>57.680000000000007</v>
      </c>
      <c r="AC22" s="46">
        <v>52.72</v>
      </c>
      <c r="AD22" s="46">
        <v>53.760000000000005</v>
      </c>
      <c r="AE22" s="46">
        <v>57.120000000000005</v>
      </c>
      <c r="AF22" s="46">
        <v>52.960000000000008</v>
      </c>
      <c r="AG22" s="46">
        <v>56.480000000000011</v>
      </c>
      <c r="AH22" s="46">
        <v>53.440000000000005</v>
      </c>
      <c r="AI22" s="46">
        <v>54.96</v>
      </c>
      <c r="AJ22" s="46">
        <v>1895.8400000000006</v>
      </c>
    </row>
    <row r="23" spans="1:36" x14ac:dyDescent="0.25">
      <c r="A23" t="s">
        <v>105</v>
      </c>
      <c r="B23" s="46">
        <v>17.68</v>
      </c>
      <c r="C23" s="46">
        <v>23.2</v>
      </c>
      <c r="D23" s="46">
        <v>20</v>
      </c>
      <c r="E23" s="46">
        <v>21.360000000000003</v>
      </c>
      <c r="F23" s="46">
        <v>26.160000000000004</v>
      </c>
      <c r="G23" s="46">
        <v>20.240000000000002</v>
      </c>
      <c r="H23" s="46">
        <v>19.599999999999998</v>
      </c>
      <c r="I23" s="46">
        <v>18.16</v>
      </c>
      <c r="J23" s="46">
        <v>19.440000000000001</v>
      </c>
      <c r="K23" s="46">
        <v>19.840000000000003</v>
      </c>
      <c r="L23" s="46">
        <v>18.080000000000002</v>
      </c>
      <c r="M23" s="46">
        <v>20.72</v>
      </c>
      <c r="N23" s="46">
        <v>24</v>
      </c>
      <c r="O23" s="46">
        <v>19.840000000000003</v>
      </c>
      <c r="P23" s="46">
        <v>28.080000000000002</v>
      </c>
      <c r="Q23" s="46">
        <v>18.32</v>
      </c>
      <c r="R23" s="46">
        <v>23.840000000000003</v>
      </c>
      <c r="S23" s="46">
        <v>21.84</v>
      </c>
      <c r="T23" s="46">
        <v>19.679999999999996</v>
      </c>
      <c r="U23" s="46">
        <v>20.079999999999998</v>
      </c>
      <c r="V23" s="46">
        <v>18.48</v>
      </c>
      <c r="W23" s="46">
        <v>20.320000000000004</v>
      </c>
      <c r="X23" s="46">
        <v>21.36</v>
      </c>
      <c r="Y23" s="46">
        <v>20.96</v>
      </c>
      <c r="Z23" s="46">
        <v>22.16</v>
      </c>
      <c r="AA23" s="46">
        <v>18.32</v>
      </c>
      <c r="AB23" s="46">
        <v>26.800000000000004</v>
      </c>
      <c r="AC23" s="46">
        <v>26.080000000000005</v>
      </c>
      <c r="AD23" s="46">
        <v>18.48</v>
      </c>
      <c r="AE23" s="46">
        <v>24.240000000000002</v>
      </c>
      <c r="AF23" s="46">
        <v>23.520000000000003</v>
      </c>
      <c r="AG23" s="46">
        <v>23.759999999999998</v>
      </c>
      <c r="AH23" s="46">
        <v>24.080000000000005</v>
      </c>
      <c r="AI23" s="46">
        <v>23.840000000000003</v>
      </c>
      <c r="AJ23" s="46">
        <v>732.56000000000017</v>
      </c>
    </row>
    <row r="24" spans="1:36" x14ac:dyDescent="0.25">
      <c r="A24" t="s">
        <v>106</v>
      </c>
      <c r="B24" s="46">
        <v>14.24</v>
      </c>
      <c r="C24" s="46">
        <v>23.84</v>
      </c>
      <c r="D24" s="46">
        <v>16.48</v>
      </c>
      <c r="E24" s="46">
        <v>16.880000000000003</v>
      </c>
      <c r="F24" s="46">
        <v>24.880000000000003</v>
      </c>
      <c r="G24" s="46">
        <v>19.12</v>
      </c>
      <c r="H24" s="46">
        <v>25.84</v>
      </c>
      <c r="I24" s="46">
        <v>14.96</v>
      </c>
      <c r="J24" s="46">
        <v>14.559999999999999</v>
      </c>
      <c r="K24" s="46">
        <v>15.68</v>
      </c>
      <c r="L24" s="46">
        <v>18.799999999999997</v>
      </c>
      <c r="M24" s="46">
        <v>16.400000000000006</v>
      </c>
      <c r="N24" s="46">
        <v>19.68</v>
      </c>
      <c r="O24" s="46">
        <v>21.6</v>
      </c>
      <c r="P24" s="46">
        <v>31.040000000000006</v>
      </c>
      <c r="Q24" s="46">
        <v>17.600000000000001</v>
      </c>
      <c r="R24" s="46">
        <v>25.759999999999998</v>
      </c>
      <c r="S24" s="46">
        <v>28</v>
      </c>
      <c r="T24" s="46">
        <v>20.639999999999997</v>
      </c>
      <c r="U24" s="46">
        <v>16.88</v>
      </c>
      <c r="V24" s="46">
        <v>21.44</v>
      </c>
      <c r="W24" s="46">
        <v>26.000000000000004</v>
      </c>
      <c r="X24" s="46">
        <v>17.120000000000005</v>
      </c>
      <c r="Y24" s="46">
        <v>18.080000000000002</v>
      </c>
      <c r="Z24" s="46">
        <v>24.960000000000004</v>
      </c>
      <c r="AA24" s="46">
        <v>18.559999999999999</v>
      </c>
      <c r="AB24" s="46">
        <v>27.680000000000007</v>
      </c>
      <c r="AC24" s="46">
        <v>17.280000000000005</v>
      </c>
      <c r="AD24" s="46">
        <v>15.439999999999996</v>
      </c>
      <c r="AE24" s="46">
        <v>19.439999999999998</v>
      </c>
      <c r="AF24" s="46">
        <v>16.079999999999998</v>
      </c>
      <c r="AG24" s="46">
        <v>24.560000000000002</v>
      </c>
      <c r="AH24" s="46">
        <v>19.04</v>
      </c>
      <c r="AI24" s="46">
        <v>17.36</v>
      </c>
      <c r="AJ24" s="46">
        <v>685.92</v>
      </c>
    </row>
    <row r="25" spans="1:36" x14ac:dyDescent="0.25">
      <c r="A25" t="s">
        <v>107</v>
      </c>
      <c r="B25" s="46">
        <v>7.599999999999997</v>
      </c>
      <c r="C25" s="46">
        <v>6.4799999999999986</v>
      </c>
      <c r="D25" s="46">
        <v>7.7600000000000016</v>
      </c>
      <c r="E25" s="46">
        <v>5.5200000000000005</v>
      </c>
      <c r="F25" s="46">
        <v>6.1600000000000019</v>
      </c>
      <c r="G25" s="46">
        <v>7.6</v>
      </c>
      <c r="H25" s="46">
        <v>1.6</v>
      </c>
      <c r="I25" s="46">
        <v>9.5999999999999979</v>
      </c>
      <c r="J25" s="46">
        <v>9.9200000000000017</v>
      </c>
      <c r="K25" s="46">
        <v>10.399999999999999</v>
      </c>
      <c r="L25" s="46">
        <v>2.640000000000001</v>
      </c>
      <c r="M25" s="46">
        <v>8.7200000000000024</v>
      </c>
      <c r="N25" s="46">
        <v>13.28</v>
      </c>
      <c r="O25" s="46">
        <v>2.239999999999998</v>
      </c>
      <c r="P25" s="46">
        <v>5.2800000000000011</v>
      </c>
      <c r="Q25" s="46">
        <v>4.5600000000000014</v>
      </c>
      <c r="R25" s="46">
        <v>0.88000000000000123</v>
      </c>
      <c r="S25" s="46">
        <v>3.2799999999999985</v>
      </c>
      <c r="T25" s="46">
        <v>2.319999999999999</v>
      </c>
      <c r="U25" s="46">
        <v>13.280000000000001</v>
      </c>
      <c r="V25" s="46">
        <v>1.1200000000000017</v>
      </c>
      <c r="W25" s="46">
        <v>1.6</v>
      </c>
      <c r="X25" s="46">
        <v>8.7200000000000006</v>
      </c>
      <c r="Y25" s="46">
        <v>5.919999999999999</v>
      </c>
      <c r="Z25" s="46">
        <v>0.95999999999999952</v>
      </c>
      <c r="AA25" s="46">
        <v>4.3999999999999986</v>
      </c>
      <c r="AB25" s="46">
        <v>5.8399999999999981</v>
      </c>
      <c r="AC25" s="46">
        <v>15.120000000000001</v>
      </c>
      <c r="AD25" s="46">
        <v>7.2800000000000011</v>
      </c>
      <c r="AE25" s="46">
        <v>10.320000000000002</v>
      </c>
      <c r="AF25" s="46">
        <v>12.640000000000002</v>
      </c>
      <c r="AG25" s="46">
        <v>13.84</v>
      </c>
      <c r="AH25" s="46">
        <v>14.16</v>
      </c>
      <c r="AI25" s="46">
        <v>13.52</v>
      </c>
      <c r="AJ25" s="46">
        <v>244.56</v>
      </c>
    </row>
    <row r="26" spans="1:36" x14ac:dyDescent="0.25">
      <c r="A26" t="s">
        <v>108</v>
      </c>
      <c r="B26" s="46">
        <v>13.360000000000001</v>
      </c>
      <c r="C26" s="46">
        <v>13.280000000000001</v>
      </c>
      <c r="D26" s="46">
        <v>14.24</v>
      </c>
      <c r="E26" s="46">
        <v>14.480000000000004</v>
      </c>
      <c r="F26" s="46">
        <v>13.920000000000002</v>
      </c>
      <c r="G26" s="46">
        <v>14.640000000000002</v>
      </c>
      <c r="H26" s="46">
        <v>10.16</v>
      </c>
      <c r="I26" s="46">
        <v>14.640000000000002</v>
      </c>
      <c r="J26" s="46">
        <v>13.439999999999998</v>
      </c>
      <c r="K26" s="46">
        <v>16.64</v>
      </c>
      <c r="L26" s="46">
        <v>11.679999999999998</v>
      </c>
      <c r="M26" s="46">
        <v>14.639999999999999</v>
      </c>
      <c r="N26" s="46">
        <v>17.04</v>
      </c>
      <c r="O26" s="46">
        <v>9.92</v>
      </c>
      <c r="P26" s="46">
        <v>13.6</v>
      </c>
      <c r="Q26" s="46">
        <v>12.800000000000002</v>
      </c>
      <c r="R26" s="46">
        <v>7.6799999999999979</v>
      </c>
      <c r="S26" s="46">
        <v>12.160000000000004</v>
      </c>
      <c r="T26" s="46">
        <v>11.680000000000003</v>
      </c>
      <c r="U26" s="46">
        <v>15.920000000000003</v>
      </c>
      <c r="V26" s="46">
        <v>9.9200000000000035</v>
      </c>
      <c r="W26" s="46">
        <v>8.0800000000000036</v>
      </c>
      <c r="X26" s="46">
        <v>14.16</v>
      </c>
      <c r="Y26" s="46">
        <v>12.560000000000002</v>
      </c>
      <c r="Z26" s="46">
        <v>10.399999999999999</v>
      </c>
      <c r="AA26" s="46">
        <v>12.560000000000002</v>
      </c>
      <c r="AB26" s="46">
        <v>14.319999999999999</v>
      </c>
      <c r="AC26" s="46">
        <v>17.840000000000003</v>
      </c>
      <c r="AD26" s="46">
        <v>14.320000000000002</v>
      </c>
      <c r="AE26" s="46">
        <v>17.199999999999996</v>
      </c>
      <c r="AF26" s="46">
        <v>16.400000000000002</v>
      </c>
      <c r="AG26" s="46">
        <v>15.200000000000003</v>
      </c>
      <c r="AH26" s="46">
        <v>17.520000000000003</v>
      </c>
      <c r="AI26" s="46">
        <v>18.319999999999997</v>
      </c>
      <c r="AJ26" s="46">
        <v>464.71999999999991</v>
      </c>
    </row>
    <row r="27" spans="1:36" x14ac:dyDescent="0.25">
      <c r="A27" t="s">
        <v>109</v>
      </c>
      <c r="B27" s="46">
        <v>17.28</v>
      </c>
      <c r="C27" s="46">
        <v>20.160000000000004</v>
      </c>
      <c r="D27" s="46">
        <v>19.28</v>
      </c>
      <c r="E27" s="46">
        <v>18.800000000000004</v>
      </c>
      <c r="F27" s="46">
        <v>20.48</v>
      </c>
      <c r="G27" s="46">
        <v>19.36</v>
      </c>
      <c r="H27" s="46">
        <v>18.559999999999999</v>
      </c>
      <c r="I27" s="46">
        <v>17.52</v>
      </c>
      <c r="J27" s="46">
        <v>17.439999999999998</v>
      </c>
      <c r="K27" s="46">
        <v>18.720000000000002</v>
      </c>
      <c r="L27" s="46">
        <v>17.760000000000002</v>
      </c>
      <c r="M27" s="46">
        <v>18.560000000000002</v>
      </c>
      <c r="N27" s="46">
        <v>20.000000000000004</v>
      </c>
      <c r="O27" s="46">
        <v>18.240000000000002</v>
      </c>
      <c r="P27" s="46">
        <v>19.36</v>
      </c>
      <c r="Q27" s="46">
        <v>16.880000000000003</v>
      </c>
      <c r="R27" s="46">
        <v>17.28</v>
      </c>
      <c r="S27" s="46">
        <v>19.12</v>
      </c>
      <c r="T27" s="46">
        <v>17.52</v>
      </c>
      <c r="U27" s="46">
        <v>19.920000000000002</v>
      </c>
      <c r="V27" s="46">
        <v>17.12</v>
      </c>
      <c r="W27" s="46">
        <v>16.48</v>
      </c>
      <c r="X27" s="46">
        <v>19.360000000000003</v>
      </c>
      <c r="Y27" s="46">
        <v>18.48</v>
      </c>
      <c r="Z27" s="46">
        <v>17.360000000000003</v>
      </c>
      <c r="AA27" s="46">
        <v>16.639999999999997</v>
      </c>
      <c r="AB27" s="46">
        <v>19.600000000000001</v>
      </c>
      <c r="AC27" s="46">
        <v>21.439999999999998</v>
      </c>
      <c r="AD27" s="46">
        <v>17.760000000000005</v>
      </c>
      <c r="AE27" s="46">
        <v>21.12</v>
      </c>
      <c r="AF27" s="46">
        <v>20.8</v>
      </c>
      <c r="AG27" s="46">
        <v>20.240000000000002</v>
      </c>
      <c r="AH27" s="46">
        <v>21.68</v>
      </c>
      <c r="AI27" s="46">
        <v>20.8</v>
      </c>
      <c r="AJ27" s="46">
        <v>641.12</v>
      </c>
    </row>
    <row r="28" spans="1:36" x14ac:dyDescent="0.25">
      <c r="A28" t="s">
        <v>110</v>
      </c>
      <c r="B28" s="46">
        <v>18.720000000000002</v>
      </c>
      <c r="C28" s="46">
        <v>25.760000000000005</v>
      </c>
      <c r="D28" s="46">
        <v>24.320000000000004</v>
      </c>
      <c r="E28" s="46">
        <v>24.64</v>
      </c>
      <c r="F28" s="46">
        <v>24.8</v>
      </c>
      <c r="G28" s="46">
        <v>25.2</v>
      </c>
      <c r="H28" s="46">
        <v>28.64</v>
      </c>
      <c r="I28" s="46">
        <v>19.119999999999997</v>
      </c>
      <c r="J28" s="46">
        <v>18.080000000000002</v>
      </c>
      <c r="K28" s="46">
        <v>22.160000000000004</v>
      </c>
      <c r="L28" s="46">
        <v>23.84</v>
      </c>
      <c r="M28" s="46">
        <v>24.159999999999997</v>
      </c>
      <c r="N28" s="46">
        <v>19.600000000000001</v>
      </c>
      <c r="O28" s="46">
        <v>26.720000000000002</v>
      </c>
      <c r="P28" s="46">
        <v>27.92</v>
      </c>
      <c r="Q28" s="46">
        <v>21.840000000000003</v>
      </c>
      <c r="R28" s="46">
        <v>24.159999999999997</v>
      </c>
      <c r="S28" s="46">
        <v>27.28</v>
      </c>
      <c r="T28" s="46">
        <v>24.240000000000006</v>
      </c>
      <c r="U28" s="46">
        <v>18.480000000000004</v>
      </c>
      <c r="V28" s="46">
        <v>24.800000000000004</v>
      </c>
      <c r="W28" s="46">
        <v>27.839999999999996</v>
      </c>
      <c r="X28" s="46">
        <v>21.68</v>
      </c>
      <c r="Y28" s="46">
        <v>22.880000000000003</v>
      </c>
      <c r="Z28" s="46">
        <v>23.12</v>
      </c>
      <c r="AA28" s="46">
        <v>24.880000000000003</v>
      </c>
      <c r="AB28" s="46">
        <v>23.519999999999996</v>
      </c>
      <c r="AC28" s="46">
        <v>18.720000000000002</v>
      </c>
      <c r="AD28" s="46">
        <v>20.64</v>
      </c>
      <c r="AE28" s="46">
        <v>25.6</v>
      </c>
      <c r="AF28" s="46">
        <v>20.48</v>
      </c>
      <c r="AG28" s="46">
        <v>22.800000000000004</v>
      </c>
      <c r="AH28" s="46">
        <v>21.36</v>
      </c>
      <c r="AI28" s="46">
        <v>23.599999999999998</v>
      </c>
      <c r="AJ28" s="46">
        <v>791.6</v>
      </c>
    </row>
    <row r="29" spans="1:36" x14ac:dyDescent="0.25">
      <c r="A29" t="s">
        <v>111</v>
      </c>
      <c r="B29" s="46">
        <v>22.080000000000002</v>
      </c>
      <c r="C29" s="46">
        <v>28.080000000000002</v>
      </c>
      <c r="D29" s="46">
        <v>26.240000000000006</v>
      </c>
      <c r="E29" s="46">
        <v>26.56</v>
      </c>
      <c r="F29" s="46">
        <v>27.840000000000007</v>
      </c>
      <c r="G29" s="46">
        <v>27.599999999999998</v>
      </c>
      <c r="H29" s="46">
        <v>30.16</v>
      </c>
      <c r="I29" s="46">
        <v>24.640000000000008</v>
      </c>
      <c r="J29" s="46">
        <v>23.120000000000005</v>
      </c>
      <c r="K29" s="46">
        <v>25.68</v>
      </c>
      <c r="L29" s="46">
        <v>26.08</v>
      </c>
      <c r="M29" s="46">
        <v>26.320000000000004</v>
      </c>
      <c r="N29" s="46">
        <v>23.919999999999998</v>
      </c>
      <c r="O29" s="46">
        <v>28.08</v>
      </c>
      <c r="P29" s="46">
        <v>28.560000000000002</v>
      </c>
      <c r="Q29" s="46">
        <v>24.560000000000002</v>
      </c>
      <c r="R29" s="46">
        <v>27.680000000000007</v>
      </c>
      <c r="S29" s="46">
        <v>29.600000000000005</v>
      </c>
      <c r="T29" s="46">
        <v>25.76</v>
      </c>
      <c r="U29" s="46">
        <v>25.119999999999997</v>
      </c>
      <c r="V29" s="46">
        <v>27.360000000000003</v>
      </c>
      <c r="W29" s="46">
        <v>29.279999999999998</v>
      </c>
      <c r="X29" s="46">
        <v>24.880000000000003</v>
      </c>
      <c r="Y29" s="46">
        <v>26.160000000000004</v>
      </c>
      <c r="Z29" s="46">
        <v>26.800000000000004</v>
      </c>
      <c r="AA29" s="46">
        <v>25.680000000000003</v>
      </c>
      <c r="AB29" s="46">
        <v>27.520000000000003</v>
      </c>
      <c r="AC29" s="46">
        <v>23.44</v>
      </c>
      <c r="AD29" s="46">
        <v>24.8</v>
      </c>
      <c r="AE29" s="46">
        <v>26.4</v>
      </c>
      <c r="AF29" s="46">
        <v>25.600000000000005</v>
      </c>
      <c r="AG29" s="46">
        <v>25.520000000000003</v>
      </c>
      <c r="AH29" s="46">
        <v>26</v>
      </c>
      <c r="AI29" s="46">
        <v>26.160000000000004</v>
      </c>
      <c r="AJ29" s="46">
        <v>893.27999999999975</v>
      </c>
    </row>
    <row r="30" spans="1:36" x14ac:dyDescent="0.25">
      <c r="A30" t="s">
        <v>112</v>
      </c>
      <c r="B30" s="46">
        <v>7.9999999999999991</v>
      </c>
      <c r="C30" s="46">
        <v>13.44</v>
      </c>
      <c r="D30" s="46">
        <v>9.1999999999999993</v>
      </c>
      <c r="E30" s="46">
        <v>9.68</v>
      </c>
      <c r="F30" s="46">
        <v>14.400000000000002</v>
      </c>
      <c r="G30" s="46">
        <v>10.879999999999999</v>
      </c>
      <c r="H30" s="46">
        <v>13.680000000000001</v>
      </c>
      <c r="I30" s="46">
        <v>9.0399999999999991</v>
      </c>
      <c r="J30" s="46">
        <v>7.7600000000000007</v>
      </c>
      <c r="K30" s="46">
        <v>9.120000000000001</v>
      </c>
      <c r="L30" s="46">
        <v>8.8800000000000008</v>
      </c>
      <c r="M30" s="46">
        <v>9.1999999999999993</v>
      </c>
      <c r="N30" s="46">
        <v>10.88</v>
      </c>
      <c r="O30" s="46">
        <v>11.68</v>
      </c>
      <c r="P30" s="46">
        <v>16.64</v>
      </c>
      <c r="Q30" s="46">
        <v>8.56</v>
      </c>
      <c r="R30" s="46">
        <v>11.600000000000001</v>
      </c>
      <c r="S30" s="46">
        <v>15.84</v>
      </c>
      <c r="T30" s="46">
        <v>10.640000000000004</v>
      </c>
      <c r="U30" s="46">
        <v>8.64</v>
      </c>
      <c r="V30" s="46">
        <v>12.48</v>
      </c>
      <c r="W30" s="46">
        <v>13.919999999999998</v>
      </c>
      <c r="X30" s="46">
        <v>9.52</v>
      </c>
      <c r="Y30" s="46">
        <v>9.9200000000000017</v>
      </c>
      <c r="Z30" s="46">
        <v>12.400000000000002</v>
      </c>
      <c r="AA30" s="46">
        <v>10.000000000000002</v>
      </c>
      <c r="AB30" s="46">
        <v>13.840000000000003</v>
      </c>
      <c r="AC30" s="46">
        <v>8.8799999999999972</v>
      </c>
      <c r="AD30" s="46">
        <v>10.08</v>
      </c>
      <c r="AE30" s="46">
        <v>13.039999999999997</v>
      </c>
      <c r="AF30" s="46">
        <v>8.1600000000000037</v>
      </c>
      <c r="AG30" s="46">
        <v>14.560000000000002</v>
      </c>
      <c r="AH30" s="46">
        <v>9.9200000000000017</v>
      </c>
      <c r="AI30" s="46">
        <v>9.84</v>
      </c>
      <c r="AJ30" s="46">
        <v>374.32000000000005</v>
      </c>
    </row>
    <row r="31" spans="1:36" x14ac:dyDescent="0.25">
      <c r="A31" t="s">
        <v>113</v>
      </c>
      <c r="B31" s="46">
        <v>0</v>
      </c>
      <c r="C31" s="46">
        <v>2.2400000000000007</v>
      </c>
      <c r="D31" s="46">
        <v>1.2000000000000002</v>
      </c>
      <c r="E31" s="46">
        <v>0.88000000000000111</v>
      </c>
      <c r="F31" s="46">
        <v>2.3199999999999994</v>
      </c>
      <c r="G31" s="46">
        <v>0.72000000000000175</v>
      </c>
      <c r="H31" s="46">
        <v>0.95999999999999952</v>
      </c>
      <c r="I31" s="46">
        <v>0</v>
      </c>
      <c r="J31" s="46">
        <v>0</v>
      </c>
      <c r="K31" s="46">
        <v>0.64000000000000057</v>
      </c>
      <c r="L31" s="46">
        <v>0</v>
      </c>
      <c r="M31" s="46">
        <v>0.8</v>
      </c>
      <c r="N31" s="46">
        <v>2.4800000000000013</v>
      </c>
      <c r="O31" s="46">
        <v>0.2400000000000006</v>
      </c>
      <c r="P31" s="46">
        <v>4.080000000000001</v>
      </c>
      <c r="Q31" s="46">
        <v>0.32000000000000173</v>
      </c>
      <c r="R31" s="46">
        <v>0.56000000000000227</v>
      </c>
      <c r="S31" s="46">
        <v>2.1599999999999997</v>
      </c>
      <c r="T31" s="46">
        <v>0.71999999999999886</v>
      </c>
      <c r="U31" s="46">
        <v>0.48000000000000115</v>
      </c>
      <c r="V31" s="46">
        <v>1.0400000000000007</v>
      </c>
      <c r="W31" s="46">
        <v>0.4</v>
      </c>
      <c r="X31" s="46">
        <v>1.3599999999999994</v>
      </c>
      <c r="Y31" s="46">
        <v>1.2000000000000002</v>
      </c>
      <c r="Z31" s="46">
        <v>0.88000000000000123</v>
      </c>
      <c r="AA31" s="46">
        <v>0.48000000000000115</v>
      </c>
      <c r="AB31" s="46">
        <v>2.1599999999999997</v>
      </c>
      <c r="AC31" s="46">
        <v>1.5199999999999991</v>
      </c>
      <c r="AD31" s="46">
        <v>0.47999999999999832</v>
      </c>
      <c r="AE31" s="46">
        <v>2.5600000000000023</v>
      </c>
      <c r="AF31" s="46">
        <v>1.4400000000000006</v>
      </c>
      <c r="AG31" s="46">
        <v>3.2000000000000028</v>
      </c>
      <c r="AH31" s="46">
        <v>2.4000000000000004</v>
      </c>
      <c r="AI31" s="46">
        <v>2.1599999999999997</v>
      </c>
      <c r="AJ31" s="46">
        <v>42.080000000000005</v>
      </c>
    </row>
    <row r="32" spans="1:36" x14ac:dyDescent="0.25">
      <c r="A32" t="s">
        <v>114</v>
      </c>
      <c r="B32" s="46">
        <v>11.68</v>
      </c>
      <c r="C32" s="46">
        <v>16.32</v>
      </c>
      <c r="D32" s="46">
        <v>15.36</v>
      </c>
      <c r="E32" s="46">
        <v>14.32</v>
      </c>
      <c r="F32" s="46">
        <v>14.400000000000002</v>
      </c>
      <c r="G32" s="46">
        <v>16.480000000000004</v>
      </c>
      <c r="H32" s="46">
        <v>18.079999999999998</v>
      </c>
      <c r="I32" s="46">
        <v>13.600000000000001</v>
      </c>
      <c r="J32" s="46">
        <v>13.040000000000003</v>
      </c>
      <c r="K32" s="46">
        <v>14.880000000000003</v>
      </c>
      <c r="L32" s="46">
        <v>15.600000000000001</v>
      </c>
      <c r="M32" s="46">
        <v>14.64</v>
      </c>
      <c r="N32" s="46">
        <v>12.800000000000002</v>
      </c>
      <c r="O32" s="46">
        <v>17.68</v>
      </c>
      <c r="P32" s="46">
        <v>16.96</v>
      </c>
      <c r="Q32" s="46">
        <v>15.04</v>
      </c>
      <c r="R32" s="46">
        <v>15.600000000000001</v>
      </c>
      <c r="S32" s="46">
        <v>17.760000000000002</v>
      </c>
      <c r="T32" s="46">
        <v>14.72</v>
      </c>
      <c r="U32" s="46">
        <v>13.52</v>
      </c>
      <c r="V32" s="46">
        <v>16.399999999999999</v>
      </c>
      <c r="W32" s="46">
        <v>16.800000000000004</v>
      </c>
      <c r="X32" s="46">
        <v>13.920000000000002</v>
      </c>
      <c r="Y32" s="46">
        <v>14.559999999999999</v>
      </c>
      <c r="Z32" s="46">
        <v>14.400000000000002</v>
      </c>
      <c r="AA32" s="46">
        <v>15.200000000000001</v>
      </c>
      <c r="AB32" s="46">
        <v>15.519999999999998</v>
      </c>
      <c r="AC32" s="46">
        <v>11.679999999999996</v>
      </c>
      <c r="AD32" s="46">
        <v>13.920000000000002</v>
      </c>
      <c r="AE32" s="46">
        <v>14.879999999999999</v>
      </c>
      <c r="AF32" s="46">
        <v>13.200000000000001</v>
      </c>
      <c r="AG32" s="46">
        <v>13.200000000000001</v>
      </c>
      <c r="AH32" s="46">
        <v>13.76</v>
      </c>
      <c r="AI32" s="46">
        <v>13.36</v>
      </c>
      <c r="AJ32" s="46">
        <v>503.28</v>
      </c>
    </row>
    <row r="33" spans="1:36" x14ac:dyDescent="0.25">
      <c r="A33" t="s">
        <v>115</v>
      </c>
      <c r="B33" s="46">
        <v>6.16</v>
      </c>
      <c r="C33" s="46">
        <v>8.6399999999999988</v>
      </c>
      <c r="D33" s="46">
        <v>8.6399999999999988</v>
      </c>
      <c r="E33" s="46">
        <v>7.7600000000000016</v>
      </c>
      <c r="F33" s="46">
        <v>7.6800000000000015</v>
      </c>
      <c r="G33" s="46">
        <v>8.9600000000000009</v>
      </c>
      <c r="H33" s="46">
        <v>8.7199999999999989</v>
      </c>
      <c r="I33" s="46">
        <v>7.1199999999999974</v>
      </c>
      <c r="J33" s="46">
        <v>6.3999999999999995</v>
      </c>
      <c r="K33" s="46">
        <v>8.4</v>
      </c>
      <c r="L33" s="46">
        <v>7.5200000000000014</v>
      </c>
      <c r="M33" s="46">
        <v>8.08</v>
      </c>
      <c r="N33" s="46">
        <v>7.2</v>
      </c>
      <c r="O33" s="46">
        <v>8.7199999999999989</v>
      </c>
      <c r="P33" s="46">
        <v>9.0399999999999991</v>
      </c>
      <c r="Q33" s="46">
        <v>8.3199999999999985</v>
      </c>
      <c r="R33" s="46">
        <v>7.76</v>
      </c>
      <c r="S33" s="46">
        <v>8.9600000000000009</v>
      </c>
      <c r="T33" s="46">
        <v>8.32</v>
      </c>
      <c r="U33" s="46">
        <v>6.719999999999998</v>
      </c>
      <c r="V33" s="46">
        <v>7.919999999999999</v>
      </c>
      <c r="W33" s="46">
        <v>8.0000000000000018</v>
      </c>
      <c r="X33" s="46">
        <v>7.1200000000000019</v>
      </c>
      <c r="Y33" s="46">
        <v>7.7600000000000016</v>
      </c>
      <c r="Z33" s="46">
        <v>6.8000000000000025</v>
      </c>
      <c r="AA33" s="46">
        <v>8.0799999999999983</v>
      </c>
      <c r="AB33" s="46">
        <v>8.4000000000000021</v>
      </c>
      <c r="AC33" s="46">
        <v>6.6400000000000006</v>
      </c>
      <c r="AD33" s="46">
        <v>7.76</v>
      </c>
      <c r="AE33" s="46">
        <v>9.120000000000001</v>
      </c>
      <c r="AF33" s="46">
        <v>7.6800000000000015</v>
      </c>
      <c r="AG33" s="46">
        <v>6.9600000000000009</v>
      </c>
      <c r="AH33" s="46">
        <v>8.4800000000000022</v>
      </c>
      <c r="AI33" s="46">
        <v>8.9600000000000009</v>
      </c>
      <c r="AJ33" s="46">
        <v>268.79999999999995</v>
      </c>
    </row>
    <row r="34" spans="1:36" x14ac:dyDescent="0.25">
      <c r="A34" t="s">
        <v>116</v>
      </c>
      <c r="B34" s="46">
        <v>0</v>
      </c>
      <c r="C34" s="46">
        <v>1.4400000000000006</v>
      </c>
      <c r="D34" s="46">
        <v>0.24000000000000057</v>
      </c>
      <c r="E34" s="46">
        <v>0.32000000000000173</v>
      </c>
      <c r="F34" s="46">
        <v>1.919999999999999</v>
      </c>
      <c r="G34" s="46">
        <v>0.24000000000000057</v>
      </c>
      <c r="H34" s="46">
        <v>0.5599999999999995</v>
      </c>
      <c r="I34" s="46">
        <v>0</v>
      </c>
      <c r="J34" s="46">
        <v>0</v>
      </c>
      <c r="K34" s="46">
        <v>0</v>
      </c>
      <c r="L34" s="46">
        <v>0</v>
      </c>
      <c r="M34" s="46">
        <v>0.15999999999999945</v>
      </c>
      <c r="N34" s="46">
        <v>0.47999999999999832</v>
      </c>
      <c r="O34" s="46">
        <v>0.8</v>
      </c>
      <c r="P34" s="46">
        <v>2.1599999999999997</v>
      </c>
      <c r="Q34" s="46">
        <v>8.000000000000114E-2</v>
      </c>
      <c r="R34" s="46">
        <v>1.2000000000000002</v>
      </c>
      <c r="S34" s="46">
        <v>1.1200000000000017</v>
      </c>
      <c r="T34" s="46">
        <v>0.2400000000000006</v>
      </c>
      <c r="U34" s="46">
        <v>0.15999999999999945</v>
      </c>
      <c r="V34" s="46">
        <v>0.48000000000000115</v>
      </c>
      <c r="W34" s="46">
        <v>0.71999999999999886</v>
      </c>
      <c r="X34" s="46">
        <v>0.15999999999999945</v>
      </c>
      <c r="Y34" s="46">
        <v>0.3199999999999989</v>
      </c>
      <c r="Z34" s="46">
        <v>1.0399999999999978</v>
      </c>
      <c r="AA34" s="46">
        <v>0.15999999999999945</v>
      </c>
      <c r="AB34" s="46">
        <v>1.4400000000000008</v>
      </c>
      <c r="AC34" s="46">
        <v>0.3199999999999989</v>
      </c>
      <c r="AD34" s="46">
        <v>0</v>
      </c>
      <c r="AE34" s="46">
        <v>0.87999999999999834</v>
      </c>
      <c r="AF34" s="46">
        <v>0.24000000000000057</v>
      </c>
      <c r="AG34" s="46">
        <v>1.5200000000000018</v>
      </c>
      <c r="AH34" s="46">
        <v>0.48000000000000115</v>
      </c>
      <c r="AI34" s="46">
        <v>0.24000000000000057</v>
      </c>
      <c r="AJ34" s="46">
        <v>19.120000000000005</v>
      </c>
    </row>
    <row r="35" spans="1:36" x14ac:dyDescent="0.25">
      <c r="A35" t="s">
        <v>117</v>
      </c>
      <c r="B35" s="46">
        <v>8.000000000000114E-2</v>
      </c>
      <c r="C35" s="46">
        <v>1.6</v>
      </c>
      <c r="D35" s="46">
        <v>0.48000000000000115</v>
      </c>
      <c r="E35" s="46">
        <v>0.4</v>
      </c>
      <c r="F35" s="46">
        <v>1.2799999999999985</v>
      </c>
      <c r="G35" s="46">
        <v>0.8</v>
      </c>
      <c r="H35" s="46">
        <v>3.0399999999999991</v>
      </c>
      <c r="I35" s="46">
        <v>0.15999999999999945</v>
      </c>
      <c r="J35" s="46">
        <v>0.24000000000000057</v>
      </c>
      <c r="K35" s="46">
        <v>0</v>
      </c>
      <c r="L35" s="46">
        <v>0.64000000000000057</v>
      </c>
      <c r="M35" s="46">
        <v>0.5599999999999995</v>
      </c>
      <c r="N35" s="46">
        <v>0.3199999999999989</v>
      </c>
      <c r="O35" s="46">
        <v>1.6799999999999986</v>
      </c>
      <c r="P35" s="46">
        <v>2.6400000000000006</v>
      </c>
      <c r="Q35" s="46">
        <v>0.8</v>
      </c>
      <c r="R35" s="46">
        <v>0.64000000000000068</v>
      </c>
      <c r="S35" s="46">
        <v>2.8000000000000003</v>
      </c>
      <c r="T35" s="46">
        <v>0.4</v>
      </c>
      <c r="U35" s="46">
        <v>0.4</v>
      </c>
      <c r="V35" s="46">
        <v>1.0400000000000007</v>
      </c>
      <c r="W35" s="46">
        <v>2.1599999999999997</v>
      </c>
      <c r="X35" s="46">
        <v>0.15999999999999945</v>
      </c>
      <c r="Y35" s="46">
        <v>0.3199999999999989</v>
      </c>
      <c r="Z35" s="46">
        <v>0.88000000000000123</v>
      </c>
      <c r="AA35" s="46">
        <v>0.8</v>
      </c>
      <c r="AB35" s="46">
        <v>1.6800000000000013</v>
      </c>
      <c r="AC35" s="46">
        <v>0</v>
      </c>
      <c r="AD35" s="46">
        <v>0.3199999999999989</v>
      </c>
      <c r="AE35" s="46">
        <v>1.5200000000000018</v>
      </c>
      <c r="AF35" s="46">
        <v>0.71999999999999886</v>
      </c>
      <c r="AG35" s="46">
        <v>1.4400000000000008</v>
      </c>
      <c r="AH35" s="46">
        <v>0.5599999999999995</v>
      </c>
      <c r="AI35" s="46">
        <v>0.64000000000000057</v>
      </c>
      <c r="AJ35" s="46">
        <v>31.2</v>
      </c>
    </row>
    <row r="36" spans="1:36" x14ac:dyDescent="0.25">
      <c r="A36" t="s">
        <v>118</v>
      </c>
      <c r="B36" s="46">
        <v>0</v>
      </c>
      <c r="C36" s="46">
        <v>0.71999999999999886</v>
      </c>
      <c r="D36" s="46">
        <v>0</v>
      </c>
      <c r="E36" s="46">
        <v>0.15999999999999945</v>
      </c>
      <c r="F36" s="46">
        <v>0.48000000000000115</v>
      </c>
      <c r="G36" s="46">
        <v>0.24000000000000057</v>
      </c>
      <c r="H36" s="46">
        <v>1.3599999999999994</v>
      </c>
      <c r="I36" s="46">
        <v>0</v>
      </c>
      <c r="J36" s="46">
        <v>0</v>
      </c>
      <c r="K36" s="46">
        <v>0</v>
      </c>
      <c r="L36" s="46">
        <v>0.3199999999999989</v>
      </c>
      <c r="M36" s="46">
        <v>0</v>
      </c>
      <c r="N36" s="46">
        <v>0</v>
      </c>
      <c r="O36" s="46">
        <v>1.3599999999999994</v>
      </c>
      <c r="P36" s="46">
        <v>1.6</v>
      </c>
      <c r="Q36" s="46">
        <v>0.24000000000000057</v>
      </c>
      <c r="R36" s="46">
        <v>0</v>
      </c>
      <c r="S36" s="46">
        <v>1.5199999999999991</v>
      </c>
      <c r="T36" s="46">
        <v>0</v>
      </c>
      <c r="U36" s="46">
        <v>0</v>
      </c>
      <c r="V36" s="46">
        <v>0.15999999999999945</v>
      </c>
      <c r="W36" s="46">
        <v>0.48000000000000115</v>
      </c>
      <c r="X36" s="46">
        <v>0</v>
      </c>
      <c r="Y36" s="46">
        <v>0.5599999999999995</v>
      </c>
      <c r="Z36" s="46">
        <v>0.47999999999999832</v>
      </c>
      <c r="AA36" s="46">
        <v>0.48000000000000115</v>
      </c>
      <c r="AB36" s="46">
        <v>0.3199999999999989</v>
      </c>
      <c r="AC36" s="46">
        <v>0</v>
      </c>
      <c r="AD36" s="46">
        <v>0</v>
      </c>
      <c r="AE36" s="46">
        <v>0.8</v>
      </c>
      <c r="AF36" s="46">
        <v>0</v>
      </c>
      <c r="AG36" s="46">
        <v>0.5599999999999995</v>
      </c>
      <c r="AH36" s="46">
        <v>0</v>
      </c>
      <c r="AI36" s="46">
        <v>0</v>
      </c>
      <c r="AJ36" s="46">
        <v>11.839999999999995</v>
      </c>
    </row>
    <row r="37" spans="1:36" x14ac:dyDescent="0.25">
      <c r="A37" t="s">
        <v>119</v>
      </c>
      <c r="B37" s="46">
        <v>0</v>
      </c>
      <c r="C37" s="46">
        <v>0</v>
      </c>
      <c r="D37" s="46">
        <v>0</v>
      </c>
      <c r="E37" s="46">
        <v>0</v>
      </c>
      <c r="F37" s="46">
        <v>0</v>
      </c>
      <c r="G37" s="46">
        <v>0</v>
      </c>
      <c r="H37" s="46">
        <v>0</v>
      </c>
      <c r="I37" s="46">
        <v>0</v>
      </c>
      <c r="J37" s="46">
        <v>0</v>
      </c>
      <c r="K37" s="46">
        <v>0</v>
      </c>
      <c r="L37" s="46">
        <v>0</v>
      </c>
      <c r="M37" s="46">
        <v>0</v>
      </c>
      <c r="N37" s="46">
        <v>0</v>
      </c>
      <c r="O37" s="46">
        <v>8.000000000000114E-2</v>
      </c>
      <c r="P37" s="46">
        <v>8.000000000000114E-2</v>
      </c>
      <c r="Q37" s="46">
        <v>0</v>
      </c>
      <c r="R37" s="46">
        <v>0</v>
      </c>
      <c r="S37" s="46">
        <v>0</v>
      </c>
      <c r="T37" s="46">
        <v>0</v>
      </c>
      <c r="U37" s="46">
        <v>0</v>
      </c>
      <c r="V37" s="46">
        <v>0</v>
      </c>
      <c r="W37" s="46">
        <v>0</v>
      </c>
      <c r="X37" s="46">
        <v>0</v>
      </c>
      <c r="Y37" s="46">
        <v>0</v>
      </c>
      <c r="Z37" s="46">
        <v>0</v>
      </c>
      <c r="AA37" s="46">
        <v>8.000000000000114E-2</v>
      </c>
      <c r="AB37" s="46">
        <v>0</v>
      </c>
      <c r="AC37" s="46">
        <v>0</v>
      </c>
      <c r="AD37" s="46">
        <v>0</v>
      </c>
      <c r="AE37" s="46">
        <v>0</v>
      </c>
      <c r="AF37" s="46">
        <v>0</v>
      </c>
      <c r="AG37" s="46">
        <v>0</v>
      </c>
      <c r="AH37" s="46">
        <v>0</v>
      </c>
      <c r="AI37" s="46">
        <v>0</v>
      </c>
      <c r="AJ37" s="46">
        <v>0.24000000000000343</v>
      </c>
    </row>
    <row r="38" spans="1:36" x14ac:dyDescent="0.25">
      <c r="A38" t="s">
        <v>120</v>
      </c>
      <c r="B38" s="46">
        <v>0</v>
      </c>
      <c r="C38" s="46">
        <v>1.7599999999999996</v>
      </c>
      <c r="D38" s="46">
        <v>0.48000000000000115</v>
      </c>
      <c r="E38" s="46">
        <v>0.8</v>
      </c>
      <c r="F38" s="46">
        <v>0.5599999999999995</v>
      </c>
      <c r="G38" s="46">
        <v>0</v>
      </c>
      <c r="H38" s="46">
        <v>1.7599999999999996</v>
      </c>
      <c r="I38" s="46">
        <v>0</v>
      </c>
      <c r="J38" s="46">
        <v>0</v>
      </c>
      <c r="K38" s="46">
        <v>0</v>
      </c>
      <c r="L38" s="46">
        <v>8.000000000000114E-2</v>
      </c>
      <c r="M38" s="46">
        <v>0.4</v>
      </c>
      <c r="N38" s="46">
        <v>0</v>
      </c>
      <c r="O38" s="46">
        <v>0.88000000000000111</v>
      </c>
      <c r="P38" s="46">
        <v>1.919999999999999</v>
      </c>
      <c r="Q38" s="46">
        <v>0</v>
      </c>
      <c r="R38" s="46">
        <v>0</v>
      </c>
      <c r="S38" s="46">
        <v>1.5199999999999991</v>
      </c>
      <c r="T38" s="46">
        <v>0.3199999999999989</v>
      </c>
      <c r="U38" s="46">
        <v>0</v>
      </c>
      <c r="V38" s="46">
        <v>0.64000000000000057</v>
      </c>
      <c r="W38" s="46">
        <v>0.48000000000000115</v>
      </c>
      <c r="X38" s="46">
        <v>0.3199999999999989</v>
      </c>
      <c r="Y38" s="46">
        <v>8.000000000000114E-2</v>
      </c>
      <c r="Z38" s="46">
        <v>0.48000000000000115</v>
      </c>
      <c r="AA38" s="46">
        <v>0</v>
      </c>
      <c r="AB38" s="46">
        <v>8.000000000000114E-2</v>
      </c>
      <c r="AC38" s="46">
        <v>0</v>
      </c>
      <c r="AD38" s="46">
        <v>0</v>
      </c>
      <c r="AE38" s="46">
        <v>1.2799999999999985</v>
      </c>
      <c r="AF38" s="46">
        <v>0.24000000000000057</v>
      </c>
      <c r="AG38" s="46">
        <v>1.0400000000000007</v>
      </c>
      <c r="AH38" s="46">
        <v>0</v>
      </c>
      <c r="AI38" s="46">
        <v>0.48000000000000115</v>
      </c>
      <c r="AJ38" s="46">
        <v>15.600000000000001</v>
      </c>
    </row>
    <row r="39" spans="1:36" x14ac:dyDescent="0.25">
      <c r="A39" t="s">
        <v>121</v>
      </c>
      <c r="B39" s="46">
        <v>3.1199999999999992</v>
      </c>
      <c r="C39" s="46">
        <v>3.1199999999999992</v>
      </c>
      <c r="D39" s="46">
        <v>4.6400000000000006</v>
      </c>
      <c r="E39" s="46">
        <v>3.5199999999999987</v>
      </c>
      <c r="F39" s="46">
        <v>2</v>
      </c>
      <c r="G39" s="46">
        <v>4.4000000000000004</v>
      </c>
      <c r="H39" s="46">
        <v>4.9599999999999991</v>
      </c>
      <c r="I39" s="46">
        <v>4</v>
      </c>
      <c r="J39" s="46">
        <v>3.8400000000000007</v>
      </c>
      <c r="K39" s="46">
        <v>4.0800000000000018</v>
      </c>
      <c r="L39" s="46">
        <v>4.1600000000000028</v>
      </c>
      <c r="M39" s="46">
        <v>4.4000000000000004</v>
      </c>
      <c r="N39" s="46">
        <v>0.5599999999999995</v>
      </c>
      <c r="O39" s="46">
        <v>4.5600000000000005</v>
      </c>
      <c r="P39" s="46">
        <v>3.6000000000000005</v>
      </c>
      <c r="Q39" s="46">
        <v>3.7600000000000011</v>
      </c>
      <c r="R39" s="46">
        <v>3.0400000000000009</v>
      </c>
      <c r="S39" s="46">
        <v>4.0000000000000044</v>
      </c>
      <c r="T39" s="46">
        <v>3.6800000000000015</v>
      </c>
      <c r="U39" s="46">
        <v>3.5999999999999988</v>
      </c>
      <c r="V39" s="46">
        <v>2.5599999999999996</v>
      </c>
      <c r="W39" s="46">
        <v>3.8400000000000025</v>
      </c>
      <c r="X39" s="46">
        <v>1.919999999999999</v>
      </c>
      <c r="Y39" s="46">
        <v>2.3999999999999977</v>
      </c>
      <c r="Z39" s="46">
        <v>1.4400000000000006</v>
      </c>
      <c r="AA39" s="46">
        <v>4.3199999999999976</v>
      </c>
      <c r="AB39" s="46">
        <v>2.2400000000000007</v>
      </c>
      <c r="AC39" s="46">
        <v>1.4400000000000006</v>
      </c>
      <c r="AD39" s="46">
        <v>4.08</v>
      </c>
      <c r="AE39" s="46">
        <v>2.4799999999999986</v>
      </c>
      <c r="AF39" s="46">
        <v>2.8</v>
      </c>
      <c r="AG39" s="46">
        <v>0.5599999999999995</v>
      </c>
      <c r="AH39" s="46">
        <v>2.88</v>
      </c>
      <c r="AI39" s="46">
        <v>2.9599999999999969</v>
      </c>
      <c r="AJ39" s="46">
        <v>108.96</v>
      </c>
    </row>
    <row r="40" spans="1:36" x14ac:dyDescent="0.25">
      <c r="A40" t="s">
        <v>122</v>
      </c>
      <c r="B40" s="46">
        <v>1.2800000000000014</v>
      </c>
      <c r="C40" s="46">
        <v>2.56</v>
      </c>
      <c r="D40" s="46">
        <v>1.119999999999999</v>
      </c>
      <c r="E40" s="46">
        <v>1.8399999999999979</v>
      </c>
      <c r="F40" s="46">
        <v>0.87999999999999834</v>
      </c>
      <c r="G40" s="46">
        <v>1.680000000000001</v>
      </c>
      <c r="H40" s="46">
        <v>4.1600000000000028</v>
      </c>
      <c r="I40" s="46">
        <v>1.2800000000000011</v>
      </c>
      <c r="J40" s="46">
        <v>2.1599999999999997</v>
      </c>
      <c r="K40" s="46">
        <v>1.2800000000000011</v>
      </c>
      <c r="L40" s="46">
        <v>2.8800000000000012</v>
      </c>
      <c r="M40" s="46">
        <v>1.4399999999999979</v>
      </c>
      <c r="N40" s="46">
        <v>8.000000000000114E-2</v>
      </c>
      <c r="O40" s="46">
        <v>4.96</v>
      </c>
      <c r="P40" s="46">
        <v>3.4399999999999995</v>
      </c>
      <c r="Q40" s="46">
        <v>2.6400000000000006</v>
      </c>
      <c r="R40" s="46">
        <v>1.2800000000000014</v>
      </c>
      <c r="S40" s="46">
        <v>4.240000000000002</v>
      </c>
      <c r="T40" s="46">
        <v>2.1600000000000024</v>
      </c>
      <c r="U40" s="46">
        <v>1.2799999999999985</v>
      </c>
      <c r="V40" s="46">
        <v>2.9600000000000026</v>
      </c>
      <c r="W40" s="46">
        <v>3.3599999999999994</v>
      </c>
      <c r="X40" s="46">
        <v>0.5599999999999995</v>
      </c>
      <c r="Y40" s="46">
        <v>0.88000000000000111</v>
      </c>
      <c r="Z40" s="46">
        <v>2.5599999999999996</v>
      </c>
      <c r="AA40" s="46">
        <v>2.7999999999999989</v>
      </c>
      <c r="AB40" s="46">
        <v>1.0400000000000005</v>
      </c>
      <c r="AC40" s="46">
        <v>8.000000000000114E-2</v>
      </c>
      <c r="AD40" s="46">
        <v>1.6800000000000013</v>
      </c>
      <c r="AE40" s="46">
        <v>2.0799999999999983</v>
      </c>
      <c r="AF40" s="46">
        <v>0.48000000000000115</v>
      </c>
      <c r="AG40" s="46">
        <v>1.8400000000000034</v>
      </c>
      <c r="AH40" s="46">
        <v>0.8</v>
      </c>
      <c r="AI40" s="46">
        <v>1.0400000000000005</v>
      </c>
      <c r="AJ40" s="46">
        <v>64.800000000000026</v>
      </c>
    </row>
    <row r="41" spans="1:36" x14ac:dyDescent="0.25">
      <c r="A41" t="s">
        <v>123</v>
      </c>
      <c r="B41" s="46">
        <v>0</v>
      </c>
      <c r="C41" s="46">
        <v>0</v>
      </c>
      <c r="D41" s="46">
        <v>0</v>
      </c>
      <c r="E41" s="46">
        <v>0</v>
      </c>
      <c r="F41" s="46">
        <v>0</v>
      </c>
      <c r="G41" s="46">
        <v>0.3199999999999989</v>
      </c>
      <c r="H41" s="46">
        <v>0.4</v>
      </c>
      <c r="I41" s="46">
        <v>0</v>
      </c>
      <c r="J41" s="46">
        <v>0</v>
      </c>
      <c r="K41" s="46">
        <v>0</v>
      </c>
      <c r="L41" s="46">
        <v>0.24000000000000057</v>
      </c>
      <c r="M41" s="46">
        <v>0</v>
      </c>
      <c r="N41" s="46">
        <v>0</v>
      </c>
      <c r="O41" s="46">
        <v>0.3199999999999989</v>
      </c>
      <c r="P41" s="46">
        <v>0.15999999999999945</v>
      </c>
      <c r="Q41" s="46">
        <v>8.000000000000114E-2</v>
      </c>
      <c r="R41" s="46">
        <v>0</v>
      </c>
      <c r="S41" s="46">
        <v>0.4</v>
      </c>
      <c r="T41" s="46">
        <v>0.15999999999999945</v>
      </c>
      <c r="U41" s="46">
        <v>0</v>
      </c>
      <c r="V41" s="46">
        <v>0</v>
      </c>
      <c r="W41" s="46">
        <v>0</v>
      </c>
      <c r="X41" s="46">
        <v>0</v>
      </c>
      <c r="Y41" s="46">
        <v>0</v>
      </c>
      <c r="Z41" s="46">
        <v>0.15999999999999945</v>
      </c>
      <c r="AA41" s="46">
        <v>0.3199999999999989</v>
      </c>
      <c r="AB41" s="46">
        <v>0</v>
      </c>
      <c r="AC41" s="46">
        <v>0</v>
      </c>
      <c r="AD41" s="46">
        <v>0</v>
      </c>
      <c r="AE41" s="46">
        <v>0.48000000000000115</v>
      </c>
      <c r="AF41" s="46">
        <v>0.48000000000000115</v>
      </c>
      <c r="AG41" s="46">
        <v>0</v>
      </c>
      <c r="AH41" s="46">
        <v>0</v>
      </c>
      <c r="AI41" s="46">
        <v>0</v>
      </c>
      <c r="AJ41" s="46">
        <v>3.5199999999999991</v>
      </c>
    </row>
    <row r="42" spans="1:36" x14ac:dyDescent="0.25">
      <c r="A42" t="s">
        <v>124</v>
      </c>
      <c r="B42" s="46">
        <v>30.479999999999997</v>
      </c>
      <c r="C42" s="46">
        <v>29.760000000000005</v>
      </c>
      <c r="D42" s="46">
        <v>30.96</v>
      </c>
      <c r="E42" s="46">
        <v>31.840000000000003</v>
      </c>
      <c r="F42" s="46">
        <v>23.520000000000003</v>
      </c>
      <c r="G42" s="46">
        <v>34.96</v>
      </c>
      <c r="H42" s="46">
        <v>34.32</v>
      </c>
      <c r="I42" s="46">
        <v>32.159999999999997</v>
      </c>
      <c r="J42" s="46">
        <v>32.640000000000008</v>
      </c>
      <c r="K42" s="46">
        <v>31.840000000000007</v>
      </c>
      <c r="L42" s="46">
        <v>32.000000000000007</v>
      </c>
      <c r="M42" s="46">
        <v>32.08</v>
      </c>
      <c r="N42" s="46">
        <v>20.399999999999999</v>
      </c>
      <c r="O42" s="46">
        <v>34.08</v>
      </c>
      <c r="P42" s="46">
        <v>24.080000000000002</v>
      </c>
      <c r="Q42" s="46">
        <v>33.36</v>
      </c>
      <c r="R42" s="46">
        <v>21.840000000000003</v>
      </c>
      <c r="S42" s="46">
        <v>29.200000000000003</v>
      </c>
      <c r="T42" s="46">
        <v>30.159999999999997</v>
      </c>
      <c r="U42" s="46">
        <v>32.720000000000006</v>
      </c>
      <c r="V42" s="46">
        <v>29.360000000000003</v>
      </c>
      <c r="W42" s="46">
        <v>29.120000000000005</v>
      </c>
      <c r="X42" s="46">
        <v>26.960000000000004</v>
      </c>
      <c r="Y42" s="46">
        <v>28</v>
      </c>
      <c r="Z42" s="46">
        <v>22.8</v>
      </c>
      <c r="AA42" s="46">
        <v>36</v>
      </c>
      <c r="AB42" s="46">
        <v>18.720000000000002</v>
      </c>
      <c r="AC42" s="46">
        <v>20.56</v>
      </c>
      <c r="AD42" s="46">
        <v>30.56</v>
      </c>
      <c r="AE42" s="46">
        <v>27.440000000000005</v>
      </c>
      <c r="AF42" s="46">
        <v>29.28</v>
      </c>
      <c r="AG42" s="46">
        <v>23.12</v>
      </c>
      <c r="AH42" s="46">
        <v>26.000000000000004</v>
      </c>
      <c r="AI42" s="46">
        <v>30.96</v>
      </c>
      <c r="AJ42" s="46">
        <v>981.28</v>
      </c>
    </row>
    <row r="43" spans="1:36" x14ac:dyDescent="0.25">
      <c r="A43" t="s">
        <v>125</v>
      </c>
      <c r="B43" s="46">
        <v>6.4000000000000021</v>
      </c>
      <c r="C43" s="46">
        <v>8.5600000000000023</v>
      </c>
      <c r="D43" s="46">
        <v>5.4399999999999995</v>
      </c>
      <c r="E43" s="46">
        <v>8.32</v>
      </c>
      <c r="F43" s="46">
        <v>5.4400000000000013</v>
      </c>
      <c r="G43" s="46">
        <v>7.7600000000000007</v>
      </c>
      <c r="H43" s="46">
        <v>11.679999999999998</v>
      </c>
      <c r="I43" s="46">
        <v>4.5600000000000023</v>
      </c>
      <c r="J43" s="46">
        <v>8.7200000000000024</v>
      </c>
      <c r="K43" s="46">
        <v>6.8799999999999981</v>
      </c>
      <c r="L43" s="46">
        <v>12.560000000000002</v>
      </c>
      <c r="M43" s="46">
        <v>8.16</v>
      </c>
      <c r="N43" s="46">
        <v>1.6800000000000013</v>
      </c>
      <c r="O43" s="46">
        <v>12.160000000000002</v>
      </c>
      <c r="P43" s="46">
        <v>8.5599999999999969</v>
      </c>
      <c r="Q43" s="46">
        <v>10.16</v>
      </c>
      <c r="R43" s="46">
        <v>7.4400000000000013</v>
      </c>
      <c r="S43" s="46">
        <v>11.52</v>
      </c>
      <c r="T43" s="46">
        <v>9.84</v>
      </c>
      <c r="U43" s="46">
        <v>6.8</v>
      </c>
      <c r="V43" s="46">
        <v>10.240000000000002</v>
      </c>
      <c r="W43" s="46">
        <v>9.68</v>
      </c>
      <c r="X43" s="46">
        <v>5.7599999999999989</v>
      </c>
      <c r="Y43" s="46">
        <v>4.6400000000000006</v>
      </c>
      <c r="Z43" s="46">
        <v>7.3599999999999994</v>
      </c>
      <c r="AA43" s="46">
        <v>10.080000000000002</v>
      </c>
      <c r="AB43" s="46">
        <v>5.7600000000000007</v>
      </c>
      <c r="AC43" s="46">
        <v>2.7199999999999993</v>
      </c>
      <c r="AD43" s="46">
        <v>7.1199999999999992</v>
      </c>
      <c r="AE43" s="46">
        <v>4.9600000000000026</v>
      </c>
      <c r="AF43" s="46">
        <v>4.4800000000000013</v>
      </c>
      <c r="AG43" s="46">
        <v>5.9999999999999973</v>
      </c>
      <c r="AH43" s="46">
        <v>2.8799999999999986</v>
      </c>
      <c r="AI43" s="46">
        <v>6.7200000000000051</v>
      </c>
      <c r="AJ43" s="46">
        <v>251.04000000000005</v>
      </c>
    </row>
    <row r="44" spans="1:36" x14ac:dyDescent="0.25">
      <c r="A44" t="s">
        <v>126</v>
      </c>
      <c r="B44" s="46">
        <v>24.400000000000002</v>
      </c>
      <c r="C44" s="46">
        <v>25.759999999999998</v>
      </c>
      <c r="D44" s="46">
        <v>25.440000000000005</v>
      </c>
      <c r="E44" s="46">
        <v>25.679999999999996</v>
      </c>
      <c r="F44" s="46">
        <v>21.92</v>
      </c>
      <c r="G44" s="46">
        <v>26.56</v>
      </c>
      <c r="H44" s="46">
        <v>28.64</v>
      </c>
      <c r="I44" s="46">
        <v>24.72</v>
      </c>
      <c r="J44" s="46">
        <v>25.520000000000003</v>
      </c>
      <c r="K44" s="46">
        <v>25.360000000000007</v>
      </c>
      <c r="L44" s="46">
        <v>26.4</v>
      </c>
      <c r="M44" s="46">
        <v>26.080000000000005</v>
      </c>
      <c r="N44" s="46">
        <v>20.799999999999997</v>
      </c>
      <c r="O44" s="46">
        <v>27.759999999999998</v>
      </c>
      <c r="P44" s="46">
        <v>22.800000000000004</v>
      </c>
      <c r="Q44" s="46">
        <v>25.759999999999998</v>
      </c>
      <c r="R44" s="46">
        <v>22.320000000000004</v>
      </c>
      <c r="S44" s="46">
        <v>25.840000000000003</v>
      </c>
      <c r="T44" s="46">
        <v>24.4</v>
      </c>
      <c r="U44" s="46">
        <v>26.4</v>
      </c>
      <c r="V44" s="46">
        <v>24.48</v>
      </c>
      <c r="W44" s="46">
        <v>26.480000000000004</v>
      </c>
      <c r="X44" s="46">
        <v>23.36</v>
      </c>
      <c r="Y44" s="46">
        <v>24.96</v>
      </c>
      <c r="Z44" s="46">
        <v>22.32</v>
      </c>
      <c r="AA44" s="46">
        <v>26.32</v>
      </c>
      <c r="AB44" s="46">
        <v>19.759999999999998</v>
      </c>
      <c r="AC44" s="46">
        <v>18.96</v>
      </c>
      <c r="AD44" s="46">
        <v>25.84</v>
      </c>
      <c r="AE44" s="46">
        <v>25.12</v>
      </c>
      <c r="AF44" s="46">
        <v>24.080000000000002</v>
      </c>
      <c r="AG44" s="46">
        <v>20.96</v>
      </c>
      <c r="AH44" s="46">
        <v>21.840000000000003</v>
      </c>
      <c r="AI44" s="46">
        <v>26.08</v>
      </c>
      <c r="AJ44" s="46">
        <v>833.12000000000035</v>
      </c>
    </row>
    <row r="45" spans="1:36" x14ac:dyDescent="0.25">
      <c r="A45" t="s">
        <v>127</v>
      </c>
      <c r="B45" s="46">
        <v>4.4799999999999995</v>
      </c>
      <c r="C45" s="46">
        <v>4.8000000000000007</v>
      </c>
      <c r="D45" s="46">
        <v>4.6400000000000006</v>
      </c>
      <c r="E45" s="46">
        <v>4.8000000000000007</v>
      </c>
      <c r="F45" s="46">
        <v>4.7200000000000006</v>
      </c>
      <c r="G45" s="46">
        <v>5.120000000000001</v>
      </c>
      <c r="H45" s="46">
        <v>5.5200000000000005</v>
      </c>
      <c r="I45" s="46">
        <v>4.32</v>
      </c>
      <c r="J45" s="46">
        <v>4.08</v>
      </c>
      <c r="K45" s="46">
        <v>4.4000000000000004</v>
      </c>
      <c r="L45" s="46">
        <v>5.0400000000000009</v>
      </c>
      <c r="M45" s="46">
        <v>4.7200000000000006</v>
      </c>
      <c r="N45" s="46">
        <v>4.32</v>
      </c>
      <c r="O45" s="46">
        <v>5.3599999999999994</v>
      </c>
      <c r="P45" s="46">
        <v>5.120000000000001</v>
      </c>
      <c r="Q45" s="46">
        <v>5.0400000000000009</v>
      </c>
      <c r="R45" s="46">
        <v>5.3599999999999994</v>
      </c>
      <c r="S45" s="46">
        <v>5.2</v>
      </c>
      <c r="T45" s="46">
        <v>4.96</v>
      </c>
      <c r="U45" s="46">
        <v>3.9200000000000004</v>
      </c>
      <c r="V45" s="46">
        <v>5.0400000000000009</v>
      </c>
      <c r="W45" s="46">
        <v>5.3599999999999994</v>
      </c>
      <c r="X45" s="46">
        <v>4.4000000000000004</v>
      </c>
      <c r="Y45" s="46">
        <v>4.96</v>
      </c>
      <c r="Z45" s="46">
        <v>5.120000000000001</v>
      </c>
      <c r="AA45" s="46">
        <v>5.0400000000000009</v>
      </c>
      <c r="AB45" s="46">
        <v>4.96</v>
      </c>
      <c r="AC45" s="46">
        <v>3.3599999999999994</v>
      </c>
      <c r="AD45" s="46">
        <v>4.8000000000000007</v>
      </c>
      <c r="AE45" s="46">
        <v>4.88</v>
      </c>
      <c r="AF45" s="46">
        <v>3.8400000000000007</v>
      </c>
      <c r="AG45" s="46">
        <v>4.8000000000000007</v>
      </c>
      <c r="AH45" s="46">
        <v>3.6799999999999997</v>
      </c>
      <c r="AI45" s="46">
        <v>4.1599999999999993</v>
      </c>
      <c r="AJ45" s="46">
        <v>160.32000000000005</v>
      </c>
    </row>
    <row r="46" spans="1:36" x14ac:dyDescent="0.25">
      <c r="A46" t="s">
        <v>11</v>
      </c>
      <c r="B46" s="46">
        <v>1446.39</v>
      </c>
      <c r="C46" s="46">
        <v>1546.5199999999995</v>
      </c>
      <c r="D46" s="46">
        <v>1496.2000000000007</v>
      </c>
      <c r="E46" s="46">
        <v>1481.21</v>
      </c>
      <c r="F46" s="46">
        <v>1495.9000000000005</v>
      </c>
      <c r="G46" s="46">
        <v>1566.76</v>
      </c>
      <c r="H46" s="46">
        <v>1620.1300000000003</v>
      </c>
      <c r="I46" s="46">
        <v>1452.9399999999998</v>
      </c>
      <c r="J46" s="46">
        <v>1474.3800000000006</v>
      </c>
      <c r="K46" s="46">
        <v>1475.5300000000007</v>
      </c>
      <c r="L46" s="46">
        <v>1523.01</v>
      </c>
      <c r="M46" s="46">
        <v>1505.3700000000008</v>
      </c>
      <c r="N46" s="46">
        <v>1406.46</v>
      </c>
      <c r="O46" s="46">
        <v>1589.9299999999998</v>
      </c>
      <c r="P46" s="46">
        <v>1588.8999999999999</v>
      </c>
      <c r="Q46" s="46">
        <v>1528.5199999999995</v>
      </c>
      <c r="R46" s="46">
        <v>1528.3399999999997</v>
      </c>
      <c r="S46" s="46">
        <v>1600.1099999999997</v>
      </c>
      <c r="T46" s="46">
        <v>1504.9100000000005</v>
      </c>
      <c r="U46" s="46">
        <v>1505.5400000000004</v>
      </c>
      <c r="V46" s="46">
        <v>1530.9800000000002</v>
      </c>
      <c r="W46" s="46">
        <v>1596.7399999999998</v>
      </c>
      <c r="X46" s="46">
        <v>1438.46</v>
      </c>
      <c r="Y46" s="46">
        <v>1455.7400000000002</v>
      </c>
      <c r="Z46" s="46">
        <v>1560.2200000000003</v>
      </c>
      <c r="AA46" s="46">
        <v>1541.4</v>
      </c>
      <c r="AB46" s="46">
        <v>1510.79</v>
      </c>
      <c r="AC46" s="46">
        <v>1429.4</v>
      </c>
      <c r="AD46" s="46">
        <v>1488.3499999999995</v>
      </c>
      <c r="AE46" s="46">
        <v>1482.3</v>
      </c>
      <c r="AF46" s="46">
        <v>1425.0700000000002</v>
      </c>
      <c r="AG46" s="46">
        <v>1481.8199999999995</v>
      </c>
      <c r="AH46" s="46">
        <v>1444.2100000000005</v>
      </c>
      <c r="AI46" s="46">
        <v>1479.3499999999997</v>
      </c>
      <c r="AJ46" s="46">
        <v>51201.88</v>
      </c>
    </row>
  </sheetData>
  <pageMargins left="0.7" right="0.7" top="0.75" bottom="0.75" header="0.3" footer="0.3"/>
  <pageSetup paperSize="9" orientation="portrait"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5CC74-4E6A-4E75-843E-AD8E8D1139D6}">
  <sheetPr codeName="Blad15"/>
  <dimension ref="A1:AJ15"/>
  <sheetViews>
    <sheetView showGridLines="0" workbookViewId="0">
      <selection activeCell="A2" sqref="A2"/>
    </sheetView>
  </sheetViews>
  <sheetFormatPr defaultRowHeight="15" x14ac:dyDescent="0.25"/>
  <cols>
    <col min="1" max="1" width="24.42578125" bestFit="1" customWidth="1"/>
    <col min="2" max="35" width="19.28515625" bestFit="1" customWidth="1"/>
    <col min="36" max="36" width="10" bestFit="1" customWidth="1"/>
    <col min="37" max="69" width="24.7109375" bestFit="1" customWidth="1"/>
    <col min="70" max="70" width="21.85546875" bestFit="1" customWidth="1"/>
    <col min="71" max="71" width="30.85546875" bestFit="1" customWidth="1"/>
  </cols>
  <sheetData>
    <row r="1" spans="1:36" x14ac:dyDescent="0.25">
      <c r="A1" s="29" t="str">
        <f>"Gewogen graaddagen "&amp; YEAR(jaar_zip!J2)</f>
        <v>Gewogen graaddagen 2024</v>
      </c>
    </row>
    <row r="2" spans="1:36" x14ac:dyDescent="0.25">
      <c r="A2" t="s">
        <v>76</v>
      </c>
    </row>
    <row r="4" spans="1:36" x14ac:dyDescent="0.25">
      <c r="A4" s="4" t="s">
        <v>147</v>
      </c>
      <c r="B4" s="4" t="s">
        <v>142</v>
      </c>
    </row>
    <row r="5" spans="1:36" x14ac:dyDescent="0.25">
      <c r="A5" s="4" t="s">
        <v>64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v>1</v>
      </c>
      <c r="B6" s="46">
        <v>494.66999999999985</v>
      </c>
      <c r="C6" s="46">
        <v>477.94999999999993</v>
      </c>
      <c r="D6" s="46">
        <v>489.5</v>
      </c>
      <c r="E6" s="46">
        <v>481.14000000000004</v>
      </c>
      <c r="F6" s="46">
        <v>444.07000000000011</v>
      </c>
      <c r="G6" s="46">
        <v>509.84999999999997</v>
      </c>
      <c r="H6" s="46">
        <v>507.32</v>
      </c>
      <c r="I6" s="46">
        <v>495.33</v>
      </c>
      <c r="J6" s="46">
        <v>505.00999999999993</v>
      </c>
      <c r="K6" s="46">
        <v>491.48</v>
      </c>
      <c r="L6" s="46">
        <v>495.21999999999997</v>
      </c>
      <c r="M6" s="46">
        <v>495.66000000000014</v>
      </c>
      <c r="N6" s="46">
        <v>440.66000000000008</v>
      </c>
      <c r="O6" s="46">
        <v>505.89</v>
      </c>
      <c r="P6" s="46">
        <v>459.79999999999995</v>
      </c>
      <c r="Q6" s="46">
        <v>506.00000000000017</v>
      </c>
      <c r="R6" s="46">
        <v>477.84000000000003</v>
      </c>
      <c r="S6" s="46">
        <v>488.4</v>
      </c>
      <c r="T6" s="46">
        <v>489.27999999999992</v>
      </c>
      <c r="U6" s="46">
        <v>510.18000000000006</v>
      </c>
      <c r="V6" s="46">
        <v>495.44000000000005</v>
      </c>
      <c r="W6" s="46">
        <v>511.17000000000007</v>
      </c>
      <c r="X6" s="46">
        <v>466.06999999999994</v>
      </c>
      <c r="Y6" s="46">
        <v>465.5200000000001</v>
      </c>
      <c r="Z6" s="46">
        <v>493.9</v>
      </c>
      <c r="AA6" s="46">
        <v>504.90000000000003</v>
      </c>
      <c r="AB6" s="46">
        <v>440.66</v>
      </c>
      <c r="AC6" s="46">
        <v>451.88000000000005</v>
      </c>
      <c r="AD6" s="46">
        <v>497.96999999999986</v>
      </c>
      <c r="AE6" s="46">
        <v>459.25000000000011</v>
      </c>
      <c r="AF6" s="46">
        <v>470.35999999999996</v>
      </c>
      <c r="AG6" s="46">
        <v>444.07000000000005</v>
      </c>
      <c r="AH6" s="46">
        <v>462.00000000000006</v>
      </c>
      <c r="AI6" s="46">
        <v>481.03000000000009</v>
      </c>
      <c r="AJ6" s="46">
        <v>16409.469999999998</v>
      </c>
    </row>
    <row r="7" spans="1:36" x14ac:dyDescent="0.25">
      <c r="A7">
        <v>2</v>
      </c>
      <c r="B7" s="46">
        <v>314.16000000000008</v>
      </c>
      <c r="C7" s="46">
        <v>327.02999999999986</v>
      </c>
      <c r="D7" s="46">
        <v>314.82</v>
      </c>
      <c r="E7" s="46">
        <v>313.16999999999996</v>
      </c>
      <c r="F7" s="46">
        <v>326.81</v>
      </c>
      <c r="G7" s="46">
        <v>332.53000000000003</v>
      </c>
      <c r="H7" s="46">
        <v>343.97</v>
      </c>
      <c r="I7" s="46">
        <v>308.33</v>
      </c>
      <c r="J7" s="46">
        <v>311.19000000000005</v>
      </c>
      <c r="K7" s="46">
        <v>307.45000000000005</v>
      </c>
      <c r="L7" s="46">
        <v>326.37000000000006</v>
      </c>
      <c r="M7" s="46">
        <v>314.05000000000007</v>
      </c>
      <c r="N7" s="46">
        <v>305.14</v>
      </c>
      <c r="O7" s="46">
        <v>336.59999999999991</v>
      </c>
      <c r="P7" s="46">
        <v>346.05999999999989</v>
      </c>
      <c r="Q7" s="46">
        <v>327.58000000000004</v>
      </c>
      <c r="R7" s="46">
        <v>339.02</v>
      </c>
      <c r="S7" s="46">
        <v>339.79</v>
      </c>
      <c r="T7" s="46">
        <v>320.64999999999998</v>
      </c>
      <c r="U7" s="46">
        <v>319.22000000000003</v>
      </c>
      <c r="V7" s="46">
        <v>329.34000000000003</v>
      </c>
      <c r="W7" s="46">
        <v>343.09</v>
      </c>
      <c r="X7" s="46">
        <v>305.25</v>
      </c>
      <c r="Y7" s="46">
        <v>311.52000000000004</v>
      </c>
      <c r="Z7" s="46">
        <v>346.06000000000006</v>
      </c>
      <c r="AA7" s="46">
        <v>329.34000000000003</v>
      </c>
      <c r="AB7" s="46">
        <v>338.03000000000003</v>
      </c>
      <c r="AC7" s="46">
        <v>310.63999999999993</v>
      </c>
      <c r="AD7" s="46">
        <v>317.90000000000003</v>
      </c>
      <c r="AE7" s="46">
        <v>308.33</v>
      </c>
      <c r="AF7" s="46">
        <v>290.73000000000008</v>
      </c>
      <c r="AG7" s="46">
        <v>323.51000000000005</v>
      </c>
      <c r="AH7" s="46">
        <v>300.41000000000003</v>
      </c>
      <c r="AI7" s="46">
        <v>299.85999999999996</v>
      </c>
      <c r="AJ7" s="46">
        <v>10927.95</v>
      </c>
    </row>
    <row r="8" spans="1:36" x14ac:dyDescent="0.25">
      <c r="A8">
        <v>3</v>
      </c>
      <c r="B8" s="46">
        <v>270.60000000000002</v>
      </c>
      <c r="C8" s="46">
        <v>294.10000000000002</v>
      </c>
      <c r="D8" s="46">
        <v>281.80000000000007</v>
      </c>
      <c r="E8" s="46">
        <v>280.49999999999994</v>
      </c>
      <c r="F8" s="46">
        <v>295.89999999999998</v>
      </c>
      <c r="G8" s="46">
        <v>294.3</v>
      </c>
      <c r="H8" s="46">
        <v>311.00000000000006</v>
      </c>
      <c r="I8" s="46">
        <v>267.59999999999997</v>
      </c>
      <c r="J8" s="46">
        <v>273.3</v>
      </c>
      <c r="K8" s="46">
        <v>276.60000000000002</v>
      </c>
      <c r="L8" s="46">
        <v>294.70000000000005</v>
      </c>
      <c r="M8" s="46">
        <v>283.5</v>
      </c>
      <c r="N8" s="46">
        <v>277.70000000000005</v>
      </c>
      <c r="O8" s="46">
        <v>306.8</v>
      </c>
      <c r="P8" s="46">
        <v>317.20000000000005</v>
      </c>
      <c r="Q8" s="46">
        <v>291.10000000000002</v>
      </c>
      <c r="R8" s="46">
        <v>309.8</v>
      </c>
      <c r="S8" s="46">
        <v>309.19999999999993</v>
      </c>
      <c r="T8" s="46">
        <v>289.7</v>
      </c>
      <c r="U8" s="46">
        <v>272.29999999999995</v>
      </c>
      <c r="V8" s="46">
        <v>295.00000000000011</v>
      </c>
      <c r="W8" s="46">
        <v>311.2000000000001</v>
      </c>
      <c r="X8" s="46">
        <v>278.10000000000002</v>
      </c>
      <c r="Y8" s="46">
        <v>282.70000000000005</v>
      </c>
      <c r="Z8" s="46">
        <v>310.5</v>
      </c>
      <c r="AA8" s="46">
        <v>292.2</v>
      </c>
      <c r="AB8" s="46">
        <v>304.89999999999998</v>
      </c>
      <c r="AC8" s="46">
        <v>280.8</v>
      </c>
      <c r="AD8" s="46">
        <v>282.00000000000006</v>
      </c>
      <c r="AE8" s="46">
        <v>284.7999999999999</v>
      </c>
      <c r="AF8" s="46">
        <v>273.50000000000006</v>
      </c>
      <c r="AG8" s="46">
        <v>290</v>
      </c>
      <c r="AH8" s="46">
        <v>280.19999999999993</v>
      </c>
      <c r="AI8" s="46">
        <v>283.09999999999997</v>
      </c>
      <c r="AJ8" s="46">
        <v>9846.7000000000007</v>
      </c>
    </row>
    <row r="9" spans="1:36" x14ac:dyDescent="0.25">
      <c r="A9">
        <v>4</v>
      </c>
      <c r="B9" s="46">
        <v>163.36000000000001</v>
      </c>
      <c r="C9" s="46">
        <v>192.79999999999995</v>
      </c>
      <c r="D9" s="46">
        <v>178.96</v>
      </c>
      <c r="E9" s="46">
        <v>173.68000000000006</v>
      </c>
      <c r="F9" s="46">
        <v>190.00000000000006</v>
      </c>
      <c r="G9" s="46">
        <v>181.52000000000004</v>
      </c>
      <c r="H9" s="46">
        <v>190.32</v>
      </c>
      <c r="I9" s="46">
        <v>166.08</v>
      </c>
      <c r="J9" s="46">
        <v>168.88000000000002</v>
      </c>
      <c r="K9" s="46">
        <v>168.4</v>
      </c>
      <c r="L9" s="46">
        <v>175.36</v>
      </c>
      <c r="M9" s="46">
        <v>177.35999999999999</v>
      </c>
      <c r="N9" s="46">
        <v>168.56</v>
      </c>
      <c r="O9" s="46">
        <v>186.16000000000003</v>
      </c>
      <c r="P9" s="46">
        <v>196.88</v>
      </c>
      <c r="Q9" s="46">
        <v>176.80000000000004</v>
      </c>
      <c r="R9" s="46">
        <v>182.40000000000003</v>
      </c>
      <c r="S9" s="46">
        <v>195.19999999999996</v>
      </c>
      <c r="T9" s="46">
        <v>178</v>
      </c>
      <c r="U9" s="46">
        <v>173.04000000000002</v>
      </c>
      <c r="V9" s="46">
        <v>181.04000000000002</v>
      </c>
      <c r="W9" s="46">
        <v>186.16</v>
      </c>
      <c r="X9" s="46">
        <v>171.52</v>
      </c>
      <c r="Y9" s="46">
        <v>175.92000000000002</v>
      </c>
      <c r="Z9" s="46">
        <v>191.36000000000004</v>
      </c>
      <c r="AA9" s="46">
        <v>177.36</v>
      </c>
      <c r="AB9" s="46">
        <v>193.52000000000004</v>
      </c>
      <c r="AC9" s="46">
        <v>177.11999999999998</v>
      </c>
      <c r="AD9" s="46">
        <v>168.96</v>
      </c>
      <c r="AE9" s="46">
        <v>180.56000000000003</v>
      </c>
      <c r="AF9" s="46">
        <v>163.28000000000003</v>
      </c>
      <c r="AG9" s="46">
        <v>184.32</v>
      </c>
      <c r="AH9" s="46">
        <v>169.92</v>
      </c>
      <c r="AI9" s="46">
        <v>169.92000000000002</v>
      </c>
      <c r="AJ9" s="46">
        <v>6074.72</v>
      </c>
    </row>
    <row r="10" spans="1:36" x14ac:dyDescent="0.25">
      <c r="A10">
        <v>5</v>
      </c>
      <c r="B10" s="46">
        <v>62.639999999999993</v>
      </c>
      <c r="C10" s="46">
        <v>73.52</v>
      </c>
      <c r="D10" s="46">
        <v>67.11999999999999</v>
      </c>
      <c r="E10" s="46">
        <v>66.079999999999984</v>
      </c>
      <c r="F10" s="46">
        <v>78.319999999999993</v>
      </c>
      <c r="G10" s="46">
        <v>71.760000000000005</v>
      </c>
      <c r="H10" s="46">
        <v>66.080000000000013</v>
      </c>
      <c r="I10" s="46">
        <v>66.399999999999991</v>
      </c>
      <c r="J10" s="46">
        <v>65.679999999999993</v>
      </c>
      <c r="K10" s="46">
        <v>71.59999999999998</v>
      </c>
      <c r="L10" s="46">
        <v>60.719999999999992</v>
      </c>
      <c r="M10" s="46">
        <v>68.47999999999999</v>
      </c>
      <c r="N10" s="46">
        <v>82.08</v>
      </c>
      <c r="O10" s="46">
        <v>62.96</v>
      </c>
      <c r="P10" s="46">
        <v>82.96</v>
      </c>
      <c r="Q10" s="46">
        <v>62.47999999999999</v>
      </c>
      <c r="R10" s="46">
        <v>63.44</v>
      </c>
      <c r="S10" s="46">
        <v>72.240000000000023</v>
      </c>
      <c r="T10" s="46">
        <v>61.52000000000001</v>
      </c>
      <c r="U10" s="46">
        <v>76.639999999999986</v>
      </c>
      <c r="V10" s="46">
        <v>58.000000000000007</v>
      </c>
      <c r="W10" s="46">
        <v>63.120000000000012</v>
      </c>
      <c r="X10" s="46">
        <v>69.040000000000006</v>
      </c>
      <c r="Y10" s="46">
        <v>64.400000000000006</v>
      </c>
      <c r="Z10" s="46">
        <v>63.440000000000005</v>
      </c>
      <c r="AA10" s="46">
        <v>63.360000000000007</v>
      </c>
      <c r="AB10" s="46">
        <v>80.08</v>
      </c>
      <c r="AC10" s="46">
        <v>83.36</v>
      </c>
      <c r="AD10" s="46">
        <v>64.959999999999994</v>
      </c>
      <c r="AE10" s="46">
        <v>79.040000000000006</v>
      </c>
      <c r="AF10" s="46">
        <v>77.11999999999999</v>
      </c>
      <c r="AG10" s="46">
        <v>84.88000000000001</v>
      </c>
      <c r="AH10" s="46">
        <v>83.68</v>
      </c>
      <c r="AI10" s="46">
        <v>81.84</v>
      </c>
      <c r="AJ10" s="46">
        <v>2399.0400000000004</v>
      </c>
    </row>
    <row r="11" spans="1:36" x14ac:dyDescent="0.25">
      <c r="A11">
        <v>6</v>
      </c>
      <c r="B11" s="46">
        <v>52.879999999999995</v>
      </c>
      <c r="C11" s="46">
        <v>76.080000000000013</v>
      </c>
      <c r="D11" s="46">
        <v>66.560000000000016</v>
      </c>
      <c r="E11" s="46">
        <v>66.88000000000001</v>
      </c>
      <c r="F11" s="46">
        <v>76</v>
      </c>
      <c r="G11" s="46">
        <v>69.279999999999987</v>
      </c>
      <c r="H11" s="46">
        <v>78.239999999999995</v>
      </c>
      <c r="I11" s="46">
        <v>57.279999999999987</v>
      </c>
      <c r="J11" s="46">
        <v>53.679999999999993</v>
      </c>
      <c r="K11" s="46">
        <v>62.88000000000001</v>
      </c>
      <c r="L11" s="46">
        <v>63.199999999999996</v>
      </c>
      <c r="M11" s="46">
        <v>65.599999999999994</v>
      </c>
      <c r="N11" s="46">
        <v>63.679999999999993</v>
      </c>
      <c r="O11" s="46">
        <v>71.120000000000019</v>
      </c>
      <c r="P11" s="46">
        <v>83.84</v>
      </c>
      <c r="Q11" s="46">
        <v>59.279999999999994</v>
      </c>
      <c r="R11" s="46">
        <v>69.360000000000014</v>
      </c>
      <c r="S11" s="46">
        <v>81.199999999999974</v>
      </c>
      <c r="T11" s="46">
        <v>66.400000000000006</v>
      </c>
      <c r="U11" s="46">
        <v>58.64</v>
      </c>
      <c r="V11" s="46">
        <v>70.88</v>
      </c>
      <c r="W11" s="46">
        <v>75.52000000000001</v>
      </c>
      <c r="X11" s="46">
        <v>63.840000000000011</v>
      </c>
      <c r="Y11" s="46">
        <v>66.240000000000009</v>
      </c>
      <c r="Z11" s="46">
        <v>69.120000000000019</v>
      </c>
      <c r="AA11" s="46">
        <v>64.559999999999988</v>
      </c>
      <c r="AB11" s="46">
        <v>73.679999999999978</v>
      </c>
      <c r="AC11" s="46">
        <v>59.840000000000011</v>
      </c>
      <c r="AD11" s="46">
        <v>60.480000000000004</v>
      </c>
      <c r="AE11" s="46">
        <v>74.40000000000002</v>
      </c>
      <c r="AF11" s="46">
        <v>62.559999999999988</v>
      </c>
      <c r="AG11" s="46">
        <v>73.039999999999992</v>
      </c>
      <c r="AH11" s="46">
        <v>66.64</v>
      </c>
      <c r="AI11" s="46">
        <v>68</v>
      </c>
      <c r="AJ11" s="46">
        <v>2290.8800000000006</v>
      </c>
    </row>
    <row r="12" spans="1:36" x14ac:dyDescent="0.25">
      <c r="A12">
        <v>7</v>
      </c>
      <c r="B12" s="46">
        <v>17.920000000000002</v>
      </c>
      <c r="C12" s="46">
        <v>28</v>
      </c>
      <c r="D12" s="46">
        <v>24.720000000000006</v>
      </c>
      <c r="E12" s="46">
        <v>22.800000000000004</v>
      </c>
      <c r="F12" s="46">
        <v>25.280000000000005</v>
      </c>
      <c r="G12" s="46">
        <v>26.480000000000008</v>
      </c>
      <c r="H12" s="46">
        <v>30.559999999999995</v>
      </c>
      <c r="I12" s="46">
        <v>20.88</v>
      </c>
      <c r="J12" s="46">
        <v>19.680000000000003</v>
      </c>
      <c r="K12" s="46">
        <v>23.28</v>
      </c>
      <c r="L12" s="46">
        <v>23.76</v>
      </c>
      <c r="M12" s="46">
        <v>23.44</v>
      </c>
      <c r="N12" s="46">
        <v>20.8</v>
      </c>
      <c r="O12" s="46">
        <v>29.040000000000003</v>
      </c>
      <c r="P12" s="46">
        <v>30.8</v>
      </c>
      <c r="Q12" s="46">
        <v>24.240000000000002</v>
      </c>
      <c r="R12" s="46">
        <v>25.200000000000006</v>
      </c>
      <c r="S12" s="46">
        <v>30.64</v>
      </c>
      <c r="T12" s="46">
        <v>23.680000000000003</v>
      </c>
      <c r="U12" s="46">
        <v>20.799999999999994</v>
      </c>
      <c r="V12" s="46">
        <v>25.84</v>
      </c>
      <c r="W12" s="46">
        <v>27.680000000000007</v>
      </c>
      <c r="X12" s="46">
        <v>21.360000000000007</v>
      </c>
      <c r="Y12" s="46">
        <v>22.96</v>
      </c>
      <c r="Z12" s="46">
        <v>23.120000000000005</v>
      </c>
      <c r="AA12" s="46">
        <v>24.240000000000002</v>
      </c>
      <c r="AB12" s="46">
        <v>27.04</v>
      </c>
      <c r="AC12" s="46">
        <v>18.639999999999997</v>
      </c>
      <c r="AD12" s="46">
        <v>22</v>
      </c>
      <c r="AE12" s="46">
        <v>26.4</v>
      </c>
      <c r="AF12" s="46">
        <v>21.840000000000003</v>
      </c>
      <c r="AG12" s="46">
        <v>23.120000000000005</v>
      </c>
      <c r="AH12" s="46">
        <v>23.279999999999998</v>
      </c>
      <c r="AI12" s="46">
        <v>23.200000000000006</v>
      </c>
      <c r="AJ12" s="46">
        <v>822.72000000000025</v>
      </c>
    </row>
    <row r="13" spans="1:36" x14ac:dyDescent="0.25">
      <c r="A13">
        <v>8</v>
      </c>
      <c r="B13" s="46">
        <v>4.4000000000000004</v>
      </c>
      <c r="C13" s="46">
        <v>8.1599999999999966</v>
      </c>
      <c r="D13" s="46">
        <v>6.2400000000000011</v>
      </c>
      <c r="E13" s="46">
        <v>6.3199999999999967</v>
      </c>
      <c r="F13" s="46">
        <v>3.919999999999999</v>
      </c>
      <c r="G13" s="46">
        <v>6.3200000000000021</v>
      </c>
      <c r="H13" s="46">
        <v>12.080000000000004</v>
      </c>
      <c r="I13" s="46">
        <v>5.2800000000000011</v>
      </c>
      <c r="J13" s="46">
        <v>6</v>
      </c>
      <c r="K13" s="46">
        <v>5.360000000000003</v>
      </c>
      <c r="L13" s="46">
        <v>7.4400000000000039</v>
      </c>
      <c r="M13" s="46">
        <v>6.2399999999999984</v>
      </c>
      <c r="N13" s="46">
        <v>0.64000000000000068</v>
      </c>
      <c r="O13" s="46">
        <v>11.680000000000003</v>
      </c>
      <c r="P13" s="46">
        <v>10.64</v>
      </c>
      <c r="Q13" s="46">
        <v>6.6400000000000023</v>
      </c>
      <c r="R13" s="46">
        <v>4.3200000000000021</v>
      </c>
      <c r="S13" s="46">
        <v>11.280000000000005</v>
      </c>
      <c r="T13" s="46">
        <v>6.1600000000000019</v>
      </c>
      <c r="U13" s="46">
        <v>4.8799999999999972</v>
      </c>
      <c r="V13" s="46">
        <v>6.3200000000000021</v>
      </c>
      <c r="W13" s="46">
        <v>8.1600000000000037</v>
      </c>
      <c r="X13" s="46">
        <v>2.7999999999999976</v>
      </c>
      <c r="Y13" s="46">
        <v>3.9199999999999995</v>
      </c>
      <c r="Z13" s="46">
        <v>4.9599999999999991</v>
      </c>
      <c r="AA13" s="46">
        <v>7.6799999999999979</v>
      </c>
      <c r="AB13" s="46">
        <v>3.680000000000001</v>
      </c>
      <c r="AC13" s="46">
        <v>1.5200000000000018</v>
      </c>
      <c r="AD13" s="46">
        <v>5.7600000000000007</v>
      </c>
      <c r="AE13" s="46">
        <v>6.6399999999999952</v>
      </c>
      <c r="AF13" s="46">
        <v>3.5200000000000018</v>
      </c>
      <c r="AG13" s="46">
        <v>4.0000000000000036</v>
      </c>
      <c r="AH13" s="46">
        <v>3.6799999999999997</v>
      </c>
      <c r="AI13" s="46">
        <v>4.4799999999999995</v>
      </c>
      <c r="AJ13" s="46">
        <v>201.12</v>
      </c>
    </row>
    <row r="14" spans="1:36" x14ac:dyDescent="0.25">
      <c r="A14">
        <v>9</v>
      </c>
      <c r="B14" s="46">
        <v>65.760000000000005</v>
      </c>
      <c r="C14" s="46">
        <v>68.88000000000001</v>
      </c>
      <c r="D14" s="46">
        <v>66.47999999999999</v>
      </c>
      <c r="E14" s="46">
        <v>70.64</v>
      </c>
      <c r="F14" s="46">
        <v>55.600000000000016</v>
      </c>
      <c r="G14" s="46">
        <v>74.72</v>
      </c>
      <c r="H14" s="46">
        <v>80.559999999999988</v>
      </c>
      <c r="I14" s="46">
        <v>65.759999999999991</v>
      </c>
      <c r="J14" s="46">
        <v>70.960000000000008</v>
      </c>
      <c r="K14" s="46">
        <v>68.480000000000018</v>
      </c>
      <c r="L14" s="46">
        <v>76.240000000000023</v>
      </c>
      <c r="M14" s="46">
        <v>71.039999999999992</v>
      </c>
      <c r="N14" s="46">
        <v>47.2</v>
      </c>
      <c r="O14" s="46">
        <v>79.679999999999993</v>
      </c>
      <c r="P14" s="46">
        <v>60.720000000000013</v>
      </c>
      <c r="Q14" s="46">
        <v>74.400000000000006</v>
      </c>
      <c r="R14" s="46">
        <v>56.959999999999994</v>
      </c>
      <c r="S14" s="46">
        <v>72.160000000000011</v>
      </c>
      <c r="T14" s="46">
        <v>69.52</v>
      </c>
      <c r="U14" s="46">
        <v>69.84</v>
      </c>
      <c r="V14" s="46">
        <v>69.12</v>
      </c>
      <c r="W14" s="46">
        <v>70.64</v>
      </c>
      <c r="X14" s="46">
        <v>60.480000000000004</v>
      </c>
      <c r="Y14" s="46">
        <v>62.559999999999995</v>
      </c>
      <c r="Z14" s="46">
        <v>57.760000000000005</v>
      </c>
      <c r="AA14" s="46">
        <v>77.760000000000005</v>
      </c>
      <c r="AB14" s="46">
        <v>49.2</v>
      </c>
      <c r="AC14" s="46">
        <v>45.599999999999994</v>
      </c>
      <c r="AD14" s="46">
        <v>68.320000000000007</v>
      </c>
      <c r="AE14" s="46">
        <v>62.880000000000017</v>
      </c>
      <c r="AF14" s="46">
        <v>62.160000000000004</v>
      </c>
      <c r="AG14" s="46">
        <v>54.879999999999995</v>
      </c>
      <c r="AH14" s="46">
        <v>54.400000000000013</v>
      </c>
      <c r="AI14" s="46">
        <v>67.920000000000016</v>
      </c>
      <c r="AJ14" s="46">
        <v>2229.2800000000007</v>
      </c>
    </row>
    <row r="15" spans="1:36" x14ac:dyDescent="0.25">
      <c r="A15" t="s">
        <v>11</v>
      </c>
      <c r="B15" s="46">
        <v>1446.39</v>
      </c>
      <c r="C15" s="46">
        <v>1546.52</v>
      </c>
      <c r="D15" s="46">
        <v>1496.1999999999998</v>
      </c>
      <c r="E15" s="46">
        <v>1481.21</v>
      </c>
      <c r="F15" s="46">
        <v>1495.9</v>
      </c>
      <c r="G15" s="46">
        <v>1566.76</v>
      </c>
      <c r="H15" s="46">
        <v>1620.1299999999997</v>
      </c>
      <c r="I15" s="46">
        <v>1452.94</v>
      </c>
      <c r="J15" s="46">
        <v>1474.3800000000003</v>
      </c>
      <c r="K15" s="46">
        <v>1475.5300000000002</v>
      </c>
      <c r="L15" s="46">
        <v>1523.0100000000002</v>
      </c>
      <c r="M15" s="46">
        <v>1505.3700000000001</v>
      </c>
      <c r="N15" s="46">
        <v>1406.4600000000003</v>
      </c>
      <c r="O15" s="46">
        <v>1589.9300000000003</v>
      </c>
      <c r="P15" s="46">
        <v>1588.9</v>
      </c>
      <c r="Q15" s="46">
        <v>1528.5200000000004</v>
      </c>
      <c r="R15" s="46">
        <v>1528.3400000000001</v>
      </c>
      <c r="S15" s="46">
        <v>1600.1100000000001</v>
      </c>
      <c r="T15" s="46">
        <v>1504.91</v>
      </c>
      <c r="U15" s="46">
        <v>1505.5400000000002</v>
      </c>
      <c r="V15" s="46">
        <v>1530.98</v>
      </c>
      <c r="W15" s="46">
        <v>1596.7400000000005</v>
      </c>
      <c r="X15" s="46">
        <v>1438.4599999999998</v>
      </c>
      <c r="Y15" s="46">
        <v>1455.7400000000005</v>
      </c>
      <c r="Z15" s="46">
        <v>1560.2200000000005</v>
      </c>
      <c r="AA15" s="46">
        <v>1541.4</v>
      </c>
      <c r="AB15" s="46">
        <v>1510.7900000000002</v>
      </c>
      <c r="AC15" s="46">
        <v>1429.3999999999996</v>
      </c>
      <c r="AD15" s="46">
        <v>1488.35</v>
      </c>
      <c r="AE15" s="46">
        <v>1482.3000000000004</v>
      </c>
      <c r="AF15" s="46">
        <v>1425.07</v>
      </c>
      <c r="AG15" s="46">
        <v>1481.8200000000002</v>
      </c>
      <c r="AH15" s="46">
        <v>1444.2100000000005</v>
      </c>
      <c r="AI15" s="46">
        <v>1479.3500000000001</v>
      </c>
      <c r="AJ15" s="46">
        <v>51201.88</v>
      </c>
    </row>
  </sheetData>
  <pageMargins left="0.7" right="0.7" top="0.75" bottom="0.75" header="0.3" footer="0.3"/>
  <pageSetup paperSize="9"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22CF9-4A24-4E7C-88D7-4B2655BA0586}">
  <sheetPr codeName="Blad16"/>
  <dimension ref="A1:AJ280"/>
  <sheetViews>
    <sheetView showGridLines="0" workbookViewId="0">
      <selection activeCell="A2" sqref="A2"/>
    </sheetView>
  </sheetViews>
  <sheetFormatPr defaultRowHeight="15" x14ac:dyDescent="0.25"/>
  <cols>
    <col min="1" max="1" width="14.5703125" bestFit="1" customWidth="1"/>
    <col min="2" max="35" width="19.28515625" bestFit="1" customWidth="1"/>
    <col min="36" max="36" width="10" bestFit="1" customWidth="1"/>
    <col min="37" max="69" width="20.42578125" bestFit="1" customWidth="1"/>
    <col min="70" max="70" width="26.5703125" bestFit="1" customWidth="1"/>
    <col min="71" max="71" width="24.5703125" bestFit="1" customWidth="1"/>
  </cols>
  <sheetData>
    <row r="1" spans="1:36" x14ac:dyDescent="0.25">
      <c r="A1" s="29" t="str">
        <f>"Koeldagen "&amp; YEAR(jaar_zip!J2)</f>
        <v>Koeldagen 2024</v>
      </c>
    </row>
    <row r="2" spans="1:36" x14ac:dyDescent="0.25">
      <c r="A2" t="s">
        <v>76</v>
      </c>
    </row>
    <row r="4" spans="1:36" x14ac:dyDescent="0.25">
      <c r="A4" s="4" t="s">
        <v>55</v>
      </c>
      <c r="B4" s="4" t="s">
        <v>142</v>
      </c>
    </row>
    <row r="5" spans="1:36" x14ac:dyDescent="0.25">
      <c r="A5" s="4" t="s">
        <v>146</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47</v>
      </c>
      <c r="B6" s="46">
        <v>0</v>
      </c>
      <c r="C6" s="46">
        <v>0</v>
      </c>
      <c r="D6" s="46">
        <v>0</v>
      </c>
      <c r="E6" s="46">
        <v>0</v>
      </c>
      <c r="F6" s="46">
        <v>0</v>
      </c>
      <c r="G6" s="46">
        <v>0</v>
      </c>
      <c r="H6" s="46">
        <v>0</v>
      </c>
      <c r="I6" s="46">
        <v>0</v>
      </c>
      <c r="J6" s="46">
        <v>0</v>
      </c>
      <c r="K6" s="46">
        <v>0</v>
      </c>
      <c r="L6" s="46">
        <v>0</v>
      </c>
      <c r="M6" s="46">
        <v>0</v>
      </c>
      <c r="N6" s="46">
        <v>0</v>
      </c>
      <c r="O6" s="46">
        <v>0</v>
      </c>
      <c r="P6" s="46">
        <v>0</v>
      </c>
      <c r="Q6" s="46">
        <v>0</v>
      </c>
      <c r="R6" s="46">
        <v>0</v>
      </c>
      <c r="S6" s="46">
        <v>0</v>
      </c>
      <c r="T6" s="46">
        <v>0</v>
      </c>
      <c r="U6" s="46">
        <v>0</v>
      </c>
      <c r="V6" s="46">
        <v>0</v>
      </c>
      <c r="W6" s="46">
        <v>0</v>
      </c>
      <c r="X6" s="46">
        <v>0</v>
      </c>
      <c r="Y6" s="46">
        <v>0</v>
      </c>
      <c r="Z6" s="46">
        <v>0</v>
      </c>
      <c r="AA6" s="46">
        <v>0</v>
      </c>
      <c r="AB6" s="46">
        <v>0</v>
      </c>
      <c r="AC6" s="46">
        <v>0</v>
      </c>
      <c r="AD6" s="46">
        <v>0</v>
      </c>
      <c r="AE6" s="46">
        <v>0</v>
      </c>
      <c r="AF6" s="46">
        <v>0</v>
      </c>
      <c r="AG6" s="46">
        <v>0</v>
      </c>
      <c r="AH6" s="46">
        <v>0</v>
      </c>
      <c r="AI6" s="46">
        <v>0</v>
      </c>
      <c r="AJ6" s="46">
        <v>0</v>
      </c>
    </row>
    <row r="7" spans="1:36" x14ac:dyDescent="0.25">
      <c r="A7" t="s">
        <v>48</v>
      </c>
      <c r="B7" s="46">
        <v>0</v>
      </c>
      <c r="C7" s="46">
        <v>0</v>
      </c>
      <c r="D7" s="46">
        <v>0</v>
      </c>
      <c r="E7" s="46">
        <v>0</v>
      </c>
      <c r="F7" s="46">
        <v>0</v>
      </c>
      <c r="G7" s="46">
        <v>0</v>
      </c>
      <c r="H7" s="46">
        <v>0</v>
      </c>
      <c r="I7" s="46">
        <v>0</v>
      </c>
      <c r="J7" s="46">
        <v>0</v>
      </c>
      <c r="K7" s="46">
        <v>0</v>
      </c>
      <c r="L7" s="46">
        <v>0</v>
      </c>
      <c r="M7" s="46">
        <v>0</v>
      </c>
      <c r="N7" s="46">
        <v>0</v>
      </c>
      <c r="O7" s="46">
        <v>0</v>
      </c>
      <c r="P7" s="46">
        <v>0</v>
      </c>
      <c r="Q7" s="46">
        <v>0</v>
      </c>
      <c r="R7" s="46">
        <v>0</v>
      </c>
      <c r="S7" s="46">
        <v>0</v>
      </c>
      <c r="T7" s="46">
        <v>0</v>
      </c>
      <c r="U7" s="46">
        <v>0</v>
      </c>
      <c r="V7" s="46">
        <v>0</v>
      </c>
      <c r="W7" s="46">
        <v>0</v>
      </c>
      <c r="X7" s="46">
        <v>0</v>
      </c>
      <c r="Y7" s="46">
        <v>0</v>
      </c>
      <c r="Z7" s="46">
        <v>0</v>
      </c>
      <c r="AA7" s="46">
        <v>0</v>
      </c>
      <c r="AB7" s="46">
        <v>0</v>
      </c>
      <c r="AC7" s="46">
        <v>0</v>
      </c>
      <c r="AD7" s="46">
        <v>0</v>
      </c>
      <c r="AE7" s="46">
        <v>0</v>
      </c>
      <c r="AF7" s="46">
        <v>0</v>
      </c>
      <c r="AG7" s="46">
        <v>0</v>
      </c>
      <c r="AH7" s="46">
        <v>0</v>
      </c>
      <c r="AI7" s="46">
        <v>0</v>
      </c>
      <c r="AJ7" s="46">
        <v>0</v>
      </c>
    </row>
    <row r="8" spans="1:36" x14ac:dyDescent="0.25">
      <c r="A8" t="s">
        <v>49</v>
      </c>
      <c r="B8" s="46">
        <v>0</v>
      </c>
      <c r="C8" s="46">
        <v>0</v>
      </c>
      <c r="D8" s="46">
        <v>0</v>
      </c>
      <c r="E8" s="46">
        <v>0</v>
      </c>
      <c r="F8" s="46">
        <v>0</v>
      </c>
      <c r="G8" s="46">
        <v>0</v>
      </c>
      <c r="H8" s="46">
        <v>0</v>
      </c>
      <c r="I8" s="46">
        <v>0</v>
      </c>
      <c r="J8" s="46">
        <v>0</v>
      </c>
      <c r="K8" s="46">
        <v>0</v>
      </c>
      <c r="L8" s="46">
        <v>0</v>
      </c>
      <c r="M8" s="46">
        <v>0</v>
      </c>
      <c r="N8" s="46">
        <v>0</v>
      </c>
      <c r="O8" s="46">
        <v>0</v>
      </c>
      <c r="P8" s="46">
        <v>0</v>
      </c>
      <c r="Q8" s="46">
        <v>0</v>
      </c>
      <c r="R8" s="46">
        <v>0</v>
      </c>
      <c r="S8" s="46">
        <v>0</v>
      </c>
      <c r="T8" s="46">
        <v>0</v>
      </c>
      <c r="U8" s="46">
        <v>0</v>
      </c>
      <c r="V8" s="46">
        <v>0</v>
      </c>
      <c r="W8" s="46">
        <v>0</v>
      </c>
      <c r="X8" s="46">
        <v>0</v>
      </c>
      <c r="Y8" s="46">
        <v>0</v>
      </c>
      <c r="Z8" s="46">
        <v>0</v>
      </c>
      <c r="AA8" s="46">
        <v>0</v>
      </c>
      <c r="AB8" s="46">
        <v>0</v>
      </c>
      <c r="AC8" s="46">
        <v>0</v>
      </c>
      <c r="AD8" s="46">
        <v>0</v>
      </c>
      <c r="AE8" s="46">
        <v>0</v>
      </c>
      <c r="AF8" s="46">
        <v>0</v>
      </c>
      <c r="AG8" s="46">
        <v>0</v>
      </c>
      <c r="AH8" s="46">
        <v>0</v>
      </c>
      <c r="AI8" s="46">
        <v>0</v>
      </c>
      <c r="AJ8" s="46">
        <v>0</v>
      </c>
    </row>
    <row r="9" spans="1:36" x14ac:dyDescent="0.25">
      <c r="A9" t="s">
        <v>58</v>
      </c>
      <c r="B9" s="46">
        <v>0</v>
      </c>
      <c r="C9" s="46">
        <v>0</v>
      </c>
      <c r="D9" s="46">
        <v>0</v>
      </c>
      <c r="E9" s="46">
        <v>0</v>
      </c>
      <c r="F9" s="46">
        <v>0</v>
      </c>
      <c r="G9" s="46">
        <v>0</v>
      </c>
      <c r="H9" s="46">
        <v>0</v>
      </c>
      <c r="I9" s="46">
        <v>0</v>
      </c>
      <c r="J9" s="46">
        <v>0</v>
      </c>
      <c r="K9" s="46">
        <v>0</v>
      </c>
      <c r="L9" s="46">
        <v>0</v>
      </c>
      <c r="M9" s="46">
        <v>0</v>
      </c>
      <c r="N9" s="46">
        <v>0</v>
      </c>
      <c r="O9" s="46">
        <v>0</v>
      </c>
      <c r="P9" s="46">
        <v>0</v>
      </c>
      <c r="Q9" s="46">
        <v>0</v>
      </c>
      <c r="R9" s="46">
        <v>0</v>
      </c>
      <c r="S9" s="46">
        <v>0</v>
      </c>
      <c r="T9" s="46">
        <v>0</v>
      </c>
      <c r="U9" s="46">
        <v>0</v>
      </c>
      <c r="V9" s="46">
        <v>0</v>
      </c>
      <c r="W9" s="46">
        <v>0</v>
      </c>
      <c r="X9" s="46">
        <v>0</v>
      </c>
      <c r="Y9" s="46">
        <v>0</v>
      </c>
      <c r="Z9" s="46">
        <v>0</v>
      </c>
      <c r="AA9" s="46">
        <v>0</v>
      </c>
      <c r="AB9" s="46">
        <v>0</v>
      </c>
      <c r="AC9" s="46">
        <v>0</v>
      </c>
      <c r="AD9" s="46">
        <v>0</v>
      </c>
      <c r="AE9" s="46">
        <v>0</v>
      </c>
      <c r="AF9" s="46">
        <v>0</v>
      </c>
      <c r="AG9" s="46">
        <v>0</v>
      </c>
      <c r="AH9" s="46">
        <v>0</v>
      </c>
      <c r="AI9" s="46">
        <v>0</v>
      </c>
      <c r="AJ9" s="46">
        <v>0</v>
      </c>
    </row>
    <row r="10" spans="1:36" x14ac:dyDescent="0.25">
      <c r="A10" t="s">
        <v>181</v>
      </c>
      <c r="B10" s="46">
        <v>0</v>
      </c>
      <c r="C10" s="46">
        <v>0</v>
      </c>
      <c r="D10" s="46">
        <v>0</v>
      </c>
      <c r="E10" s="46">
        <v>0</v>
      </c>
      <c r="F10" s="46">
        <v>0</v>
      </c>
      <c r="G10" s="46">
        <v>0</v>
      </c>
      <c r="H10" s="46">
        <v>0</v>
      </c>
      <c r="I10" s="46">
        <v>0</v>
      </c>
      <c r="J10" s="46">
        <v>0</v>
      </c>
      <c r="K10" s="46">
        <v>0</v>
      </c>
      <c r="L10" s="46">
        <v>0</v>
      </c>
      <c r="M10" s="46">
        <v>0</v>
      </c>
      <c r="N10" s="46">
        <v>0</v>
      </c>
      <c r="O10" s="46">
        <v>0</v>
      </c>
      <c r="P10" s="46">
        <v>0</v>
      </c>
      <c r="Q10" s="46">
        <v>0</v>
      </c>
      <c r="R10" s="46">
        <v>0</v>
      </c>
      <c r="S10" s="46">
        <v>0</v>
      </c>
      <c r="T10" s="46">
        <v>0</v>
      </c>
      <c r="U10" s="46">
        <v>0</v>
      </c>
      <c r="V10" s="46">
        <v>0</v>
      </c>
      <c r="W10" s="46">
        <v>0</v>
      </c>
      <c r="X10" s="46">
        <v>0</v>
      </c>
      <c r="Y10" s="46">
        <v>0</v>
      </c>
      <c r="Z10" s="46">
        <v>0</v>
      </c>
      <c r="AA10" s="46">
        <v>0</v>
      </c>
      <c r="AB10" s="46">
        <v>0</v>
      </c>
      <c r="AC10" s="46">
        <v>0</v>
      </c>
      <c r="AD10" s="46">
        <v>0</v>
      </c>
      <c r="AE10" s="46">
        <v>0</v>
      </c>
      <c r="AF10" s="46">
        <v>0</v>
      </c>
      <c r="AG10" s="46">
        <v>0</v>
      </c>
      <c r="AH10" s="46">
        <v>0</v>
      </c>
      <c r="AI10" s="46">
        <v>0</v>
      </c>
      <c r="AJ10" s="46">
        <v>0</v>
      </c>
    </row>
    <row r="11" spans="1:36" x14ac:dyDescent="0.25">
      <c r="A11" t="s">
        <v>182</v>
      </c>
      <c r="B11" s="46">
        <v>0</v>
      </c>
      <c r="C11" s="46">
        <v>0</v>
      </c>
      <c r="D11" s="46">
        <v>0</v>
      </c>
      <c r="E11" s="46">
        <v>0</v>
      </c>
      <c r="F11" s="46">
        <v>0</v>
      </c>
      <c r="G11" s="46">
        <v>0</v>
      </c>
      <c r="H11" s="46">
        <v>0</v>
      </c>
      <c r="I11" s="46">
        <v>0</v>
      </c>
      <c r="J11" s="46">
        <v>0</v>
      </c>
      <c r="K11" s="46">
        <v>0</v>
      </c>
      <c r="L11" s="46">
        <v>0</v>
      </c>
      <c r="M11" s="46">
        <v>0</v>
      </c>
      <c r="N11" s="46">
        <v>0</v>
      </c>
      <c r="O11" s="46">
        <v>0</v>
      </c>
      <c r="P11" s="46">
        <v>0</v>
      </c>
      <c r="Q11" s="46">
        <v>0</v>
      </c>
      <c r="R11" s="46">
        <v>0</v>
      </c>
      <c r="S11" s="46">
        <v>0</v>
      </c>
      <c r="T11" s="46">
        <v>0</v>
      </c>
      <c r="U11" s="46">
        <v>0</v>
      </c>
      <c r="V11" s="46">
        <v>0</v>
      </c>
      <c r="W11" s="46">
        <v>0</v>
      </c>
      <c r="X11" s="46">
        <v>0</v>
      </c>
      <c r="Y11" s="46">
        <v>0</v>
      </c>
      <c r="Z11" s="46">
        <v>0</v>
      </c>
      <c r="AA11" s="46">
        <v>0</v>
      </c>
      <c r="AB11" s="46">
        <v>0</v>
      </c>
      <c r="AC11" s="46">
        <v>0</v>
      </c>
      <c r="AD11" s="46">
        <v>0</v>
      </c>
      <c r="AE11" s="46">
        <v>0</v>
      </c>
      <c r="AF11" s="46">
        <v>0</v>
      </c>
      <c r="AG11" s="46">
        <v>0</v>
      </c>
      <c r="AH11" s="46">
        <v>0</v>
      </c>
      <c r="AI11" s="46">
        <v>0</v>
      </c>
      <c r="AJ11" s="46">
        <v>0</v>
      </c>
    </row>
    <row r="12" spans="1:36" x14ac:dyDescent="0.25">
      <c r="A12" t="s">
        <v>183</v>
      </c>
      <c r="B12" s="46">
        <v>0</v>
      </c>
      <c r="C12" s="46">
        <v>0</v>
      </c>
      <c r="D12" s="46">
        <v>0</v>
      </c>
      <c r="E12" s="46">
        <v>0</v>
      </c>
      <c r="F12" s="46">
        <v>0</v>
      </c>
      <c r="G12" s="46">
        <v>0</v>
      </c>
      <c r="H12" s="46">
        <v>0</v>
      </c>
      <c r="I12" s="46">
        <v>0</v>
      </c>
      <c r="J12" s="46">
        <v>0</v>
      </c>
      <c r="K12" s="46">
        <v>0</v>
      </c>
      <c r="L12" s="46">
        <v>0</v>
      </c>
      <c r="M12" s="46">
        <v>0</v>
      </c>
      <c r="N12" s="46">
        <v>0</v>
      </c>
      <c r="O12" s="46">
        <v>0</v>
      </c>
      <c r="P12" s="46">
        <v>0</v>
      </c>
      <c r="Q12" s="46">
        <v>0</v>
      </c>
      <c r="R12" s="46">
        <v>0</v>
      </c>
      <c r="S12" s="46">
        <v>0</v>
      </c>
      <c r="T12" s="46">
        <v>0</v>
      </c>
      <c r="U12" s="46">
        <v>0</v>
      </c>
      <c r="V12" s="46">
        <v>0</v>
      </c>
      <c r="W12" s="46">
        <v>0</v>
      </c>
      <c r="X12" s="46">
        <v>0</v>
      </c>
      <c r="Y12" s="46">
        <v>0</v>
      </c>
      <c r="Z12" s="46">
        <v>0</v>
      </c>
      <c r="AA12" s="46">
        <v>0</v>
      </c>
      <c r="AB12" s="46">
        <v>0</v>
      </c>
      <c r="AC12" s="46">
        <v>0</v>
      </c>
      <c r="AD12" s="46">
        <v>0</v>
      </c>
      <c r="AE12" s="46">
        <v>0</v>
      </c>
      <c r="AF12" s="46">
        <v>0</v>
      </c>
      <c r="AG12" s="46">
        <v>0</v>
      </c>
      <c r="AH12" s="46">
        <v>0</v>
      </c>
      <c r="AI12" s="46">
        <v>0</v>
      </c>
      <c r="AJ12" s="46">
        <v>0</v>
      </c>
    </row>
    <row r="13" spans="1:36" x14ac:dyDescent="0.25">
      <c r="A13" t="s">
        <v>184</v>
      </c>
      <c r="B13" s="46">
        <v>0</v>
      </c>
      <c r="C13" s="46">
        <v>0</v>
      </c>
      <c r="D13" s="46">
        <v>0</v>
      </c>
      <c r="E13" s="46">
        <v>0</v>
      </c>
      <c r="F13" s="46">
        <v>0</v>
      </c>
      <c r="G13" s="46">
        <v>0</v>
      </c>
      <c r="H13" s="46">
        <v>0</v>
      </c>
      <c r="I13" s="46">
        <v>0</v>
      </c>
      <c r="J13" s="46">
        <v>0</v>
      </c>
      <c r="K13" s="46">
        <v>0</v>
      </c>
      <c r="L13" s="46">
        <v>0</v>
      </c>
      <c r="M13" s="46">
        <v>0</v>
      </c>
      <c r="N13" s="46">
        <v>0</v>
      </c>
      <c r="O13" s="46">
        <v>0</v>
      </c>
      <c r="P13" s="46">
        <v>0</v>
      </c>
      <c r="Q13" s="46">
        <v>0</v>
      </c>
      <c r="R13" s="46">
        <v>0</v>
      </c>
      <c r="S13" s="46">
        <v>0</v>
      </c>
      <c r="T13" s="46">
        <v>0</v>
      </c>
      <c r="U13" s="46">
        <v>0</v>
      </c>
      <c r="V13" s="46">
        <v>0</v>
      </c>
      <c r="W13" s="46">
        <v>0</v>
      </c>
      <c r="X13" s="46">
        <v>0</v>
      </c>
      <c r="Y13" s="46">
        <v>0</v>
      </c>
      <c r="Z13" s="46">
        <v>0</v>
      </c>
      <c r="AA13" s="46">
        <v>0</v>
      </c>
      <c r="AB13" s="46">
        <v>0</v>
      </c>
      <c r="AC13" s="46">
        <v>0</v>
      </c>
      <c r="AD13" s="46">
        <v>0</v>
      </c>
      <c r="AE13" s="46">
        <v>0</v>
      </c>
      <c r="AF13" s="46">
        <v>0</v>
      </c>
      <c r="AG13" s="46">
        <v>0</v>
      </c>
      <c r="AH13" s="46">
        <v>0</v>
      </c>
      <c r="AI13" s="46">
        <v>0</v>
      </c>
      <c r="AJ13" s="46">
        <v>0</v>
      </c>
    </row>
    <row r="14" spans="1:36" x14ac:dyDescent="0.25">
      <c r="A14" t="s">
        <v>188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0</v>
      </c>
      <c r="U14" s="46">
        <v>0</v>
      </c>
      <c r="V14" s="46">
        <v>0</v>
      </c>
      <c r="W14" s="46">
        <v>0</v>
      </c>
      <c r="X14" s="46">
        <v>0</v>
      </c>
      <c r="Y14" s="46">
        <v>0</v>
      </c>
      <c r="Z14" s="46">
        <v>0</v>
      </c>
      <c r="AA14" s="46">
        <v>0</v>
      </c>
      <c r="AB14" s="46">
        <v>0</v>
      </c>
      <c r="AC14" s="46">
        <v>0</v>
      </c>
      <c r="AD14" s="46">
        <v>0</v>
      </c>
      <c r="AE14" s="46">
        <v>0</v>
      </c>
      <c r="AF14" s="46">
        <v>0</v>
      </c>
      <c r="AG14" s="46">
        <v>0</v>
      </c>
      <c r="AH14" s="46">
        <v>0</v>
      </c>
      <c r="AI14" s="46">
        <v>0</v>
      </c>
      <c r="AJ14" s="46">
        <v>0</v>
      </c>
    </row>
    <row r="15" spans="1:36" x14ac:dyDescent="0.25">
      <c r="A15" t="s">
        <v>189</v>
      </c>
      <c r="B15" s="46">
        <v>0</v>
      </c>
      <c r="C15" s="46">
        <v>0</v>
      </c>
      <c r="D15" s="46">
        <v>0</v>
      </c>
      <c r="E15" s="46">
        <v>0</v>
      </c>
      <c r="F15" s="46">
        <v>0</v>
      </c>
      <c r="G15" s="46">
        <v>0</v>
      </c>
      <c r="H15" s="46">
        <v>0</v>
      </c>
      <c r="I15" s="46">
        <v>0</v>
      </c>
      <c r="J15" s="46">
        <v>0</v>
      </c>
      <c r="K15" s="46">
        <v>0</v>
      </c>
      <c r="L15" s="46">
        <v>0</v>
      </c>
      <c r="M15" s="46">
        <v>0</v>
      </c>
      <c r="N15" s="46">
        <v>0</v>
      </c>
      <c r="O15" s="46">
        <v>0</v>
      </c>
      <c r="P15" s="46">
        <v>0</v>
      </c>
      <c r="Q15" s="46">
        <v>0</v>
      </c>
      <c r="R15" s="46">
        <v>0</v>
      </c>
      <c r="S15" s="46">
        <v>0</v>
      </c>
      <c r="T15" s="46">
        <v>0</v>
      </c>
      <c r="U15" s="46">
        <v>0</v>
      </c>
      <c r="V15" s="46">
        <v>0</v>
      </c>
      <c r="W15" s="46">
        <v>0</v>
      </c>
      <c r="X15" s="46">
        <v>0</v>
      </c>
      <c r="Y15" s="46">
        <v>0</v>
      </c>
      <c r="Z15" s="46">
        <v>0</v>
      </c>
      <c r="AA15" s="46">
        <v>0</v>
      </c>
      <c r="AB15" s="46">
        <v>0</v>
      </c>
      <c r="AC15" s="46">
        <v>0</v>
      </c>
      <c r="AD15" s="46">
        <v>0</v>
      </c>
      <c r="AE15" s="46">
        <v>0</v>
      </c>
      <c r="AF15" s="46">
        <v>0</v>
      </c>
      <c r="AG15" s="46">
        <v>0</v>
      </c>
      <c r="AH15" s="46">
        <v>0</v>
      </c>
      <c r="AI15" s="46">
        <v>0</v>
      </c>
      <c r="AJ15" s="46">
        <v>0</v>
      </c>
    </row>
    <row r="16" spans="1:36" x14ac:dyDescent="0.25">
      <c r="A16" t="s">
        <v>190</v>
      </c>
      <c r="B16" s="46">
        <v>0</v>
      </c>
      <c r="C16" s="46">
        <v>0</v>
      </c>
      <c r="D16" s="46">
        <v>0</v>
      </c>
      <c r="E16" s="46">
        <v>0</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0</v>
      </c>
      <c r="AI16" s="46">
        <v>0</v>
      </c>
      <c r="AJ16" s="46">
        <v>0</v>
      </c>
    </row>
    <row r="17" spans="1:36" x14ac:dyDescent="0.25">
      <c r="A17" t="s">
        <v>191</v>
      </c>
      <c r="B17" s="46">
        <v>0</v>
      </c>
      <c r="C17" s="46">
        <v>0</v>
      </c>
      <c r="D17" s="46">
        <v>0</v>
      </c>
      <c r="E17" s="46">
        <v>0</v>
      </c>
      <c r="F17" s="46">
        <v>0</v>
      </c>
      <c r="G17" s="46">
        <v>0</v>
      </c>
      <c r="H17" s="46">
        <v>0</v>
      </c>
      <c r="I17" s="46">
        <v>0</v>
      </c>
      <c r="J17" s="46">
        <v>0</v>
      </c>
      <c r="K17" s="46">
        <v>0</v>
      </c>
      <c r="L17" s="46">
        <v>0</v>
      </c>
      <c r="M17" s="46">
        <v>0</v>
      </c>
      <c r="N17" s="46">
        <v>0</v>
      </c>
      <c r="O17" s="46">
        <v>0</v>
      </c>
      <c r="P17" s="46">
        <v>0</v>
      </c>
      <c r="Q17" s="46">
        <v>0</v>
      </c>
      <c r="R17" s="46">
        <v>0</v>
      </c>
      <c r="S17" s="46">
        <v>0</v>
      </c>
      <c r="T17" s="46">
        <v>0</v>
      </c>
      <c r="U17" s="46">
        <v>0</v>
      </c>
      <c r="V17" s="46">
        <v>0</v>
      </c>
      <c r="W17" s="46">
        <v>0</v>
      </c>
      <c r="X17" s="46">
        <v>0</v>
      </c>
      <c r="Y17" s="46">
        <v>0</v>
      </c>
      <c r="Z17" s="46">
        <v>0</v>
      </c>
      <c r="AA17" s="46">
        <v>0</v>
      </c>
      <c r="AB17" s="46">
        <v>0</v>
      </c>
      <c r="AC17" s="46">
        <v>0</v>
      </c>
      <c r="AD17" s="46">
        <v>0</v>
      </c>
      <c r="AE17" s="46">
        <v>0</v>
      </c>
      <c r="AF17" s="46">
        <v>0</v>
      </c>
      <c r="AG17" s="46">
        <v>0</v>
      </c>
      <c r="AH17" s="46">
        <v>0</v>
      </c>
      <c r="AI17" s="46">
        <v>0</v>
      </c>
      <c r="AJ17" s="46">
        <v>0</v>
      </c>
    </row>
    <row r="18" spans="1:36" x14ac:dyDescent="0.25">
      <c r="A18" t="s">
        <v>192</v>
      </c>
      <c r="B18" s="46">
        <v>0</v>
      </c>
      <c r="C18" s="46">
        <v>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row>
    <row r="19" spans="1:36" x14ac:dyDescent="0.25">
      <c r="A19" t="s">
        <v>193</v>
      </c>
      <c r="B19" s="46">
        <v>0</v>
      </c>
      <c r="C19" s="46">
        <v>0</v>
      </c>
      <c r="D19" s="46">
        <v>0</v>
      </c>
      <c r="E19" s="46">
        <v>0</v>
      </c>
      <c r="F19" s="46">
        <v>0</v>
      </c>
      <c r="G19" s="46">
        <v>0</v>
      </c>
      <c r="H19" s="46">
        <v>0</v>
      </c>
      <c r="I19" s="46">
        <v>0</v>
      </c>
      <c r="J19" s="46">
        <v>0</v>
      </c>
      <c r="K19" s="46">
        <v>0</v>
      </c>
      <c r="L19" s="46">
        <v>0</v>
      </c>
      <c r="M19" s="46">
        <v>0</v>
      </c>
      <c r="N19" s="46">
        <v>0</v>
      </c>
      <c r="O19" s="46">
        <v>0</v>
      </c>
      <c r="P19" s="46">
        <v>0</v>
      </c>
      <c r="Q19" s="46">
        <v>0</v>
      </c>
      <c r="R19" s="46">
        <v>0</v>
      </c>
      <c r="S19" s="46">
        <v>0</v>
      </c>
      <c r="T19" s="46">
        <v>0</v>
      </c>
      <c r="U19" s="46">
        <v>0</v>
      </c>
      <c r="V19" s="46">
        <v>0</v>
      </c>
      <c r="W19" s="46">
        <v>0</v>
      </c>
      <c r="X19" s="46">
        <v>0</v>
      </c>
      <c r="Y19" s="46">
        <v>0</v>
      </c>
      <c r="Z19" s="46">
        <v>0</v>
      </c>
      <c r="AA19" s="46">
        <v>0</v>
      </c>
      <c r="AB19" s="46">
        <v>0</v>
      </c>
      <c r="AC19" s="46">
        <v>0</v>
      </c>
      <c r="AD19" s="46">
        <v>0</v>
      </c>
      <c r="AE19" s="46">
        <v>0</v>
      </c>
      <c r="AF19" s="46">
        <v>0</v>
      </c>
      <c r="AG19" s="46">
        <v>0</v>
      </c>
      <c r="AH19" s="46">
        <v>0</v>
      </c>
      <c r="AI19" s="46">
        <v>0</v>
      </c>
      <c r="AJ19" s="46">
        <v>0</v>
      </c>
    </row>
    <row r="20" spans="1:36" x14ac:dyDescent="0.25">
      <c r="A20" t="s">
        <v>194</v>
      </c>
      <c r="B20" s="46">
        <v>0</v>
      </c>
      <c r="C20" s="46">
        <v>0</v>
      </c>
      <c r="D20" s="46">
        <v>0</v>
      </c>
      <c r="E20" s="46">
        <v>0</v>
      </c>
      <c r="F20" s="46">
        <v>0</v>
      </c>
      <c r="G20" s="46">
        <v>0</v>
      </c>
      <c r="H20" s="46">
        <v>0</v>
      </c>
      <c r="I20" s="46">
        <v>0</v>
      </c>
      <c r="J20" s="46">
        <v>0</v>
      </c>
      <c r="K20" s="46">
        <v>0</v>
      </c>
      <c r="L20" s="46">
        <v>0</v>
      </c>
      <c r="M20" s="46">
        <v>0</v>
      </c>
      <c r="N20" s="46">
        <v>0</v>
      </c>
      <c r="O20" s="46">
        <v>0</v>
      </c>
      <c r="P20" s="46">
        <v>0</v>
      </c>
      <c r="Q20" s="46">
        <v>0</v>
      </c>
      <c r="R20" s="46">
        <v>0</v>
      </c>
      <c r="S20" s="46">
        <v>0</v>
      </c>
      <c r="T20" s="46">
        <v>0</v>
      </c>
      <c r="U20" s="46">
        <v>0</v>
      </c>
      <c r="V20" s="46">
        <v>0</v>
      </c>
      <c r="W20" s="46">
        <v>0</v>
      </c>
      <c r="X20" s="46">
        <v>0</v>
      </c>
      <c r="Y20" s="46">
        <v>0</v>
      </c>
      <c r="Z20" s="46">
        <v>0</v>
      </c>
      <c r="AA20" s="46">
        <v>0</v>
      </c>
      <c r="AB20" s="46">
        <v>0</v>
      </c>
      <c r="AC20" s="46">
        <v>0</v>
      </c>
      <c r="AD20" s="46">
        <v>0</v>
      </c>
      <c r="AE20" s="46">
        <v>0</v>
      </c>
      <c r="AF20" s="46">
        <v>0</v>
      </c>
      <c r="AG20" s="46">
        <v>0</v>
      </c>
      <c r="AH20" s="46">
        <v>0</v>
      </c>
      <c r="AI20" s="46">
        <v>0</v>
      </c>
      <c r="AJ20" s="46">
        <v>0</v>
      </c>
    </row>
    <row r="21" spans="1:36" x14ac:dyDescent="0.25">
      <c r="A21" t="s">
        <v>195</v>
      </c>
      <c r="B21" s="46">
        <v>0</v>
      </c>
      <c r="C21" s="46">
        <v>0</v>
      </c>
      <c r="D21" s="46">
        <v>0</v>
      </c>
      <c r="E21" s="46">
        <v>0</v>
      </c>
      <c r="F21" s="46">
        <v>0</v>
      </c>
      <c r="G21" s="46">
        <v>0</v>
      </c>
      <c r="H21" s="46">
        <v>0</v>
      </c>
      <c r="I21" s="46">
        <v>0</v>
      </c>
      <c r="J21" s="46">
        <v>0</v>
      </c>
      <c r="K21" s="46">
        <v>0</v>
      </c>
      <c r="L21" s="46">
        <v>0</v>
      </c>
      <c r="M21" s="46">
        <v>0</v>
      </c>
      <c r="N21" s="46">
        <v>0</v>
      </c>
      <c r="O21" s="46">
        <v>0</v>
      </c>
      <c r="P21" s="46">
        <v>0</v>
      </c>
      <c r="Q21" s="46">
        <v>0</v>
      </c>
      <c r="R21" s="46">
        <v>0</v>
      </c>
      <c r="S21" s="46">
        <v>0</v>
      </c>
      <c r="T21" s="46">
        <v>0</v>
      </c>
      <c r="U21" s="46">
        <v>0</v>
      </c>
      <c r="V21" s="46">
        <v>0</v>
      </c>
      <c r="W21" s="46">
        <v>0</v>
      </c>
      <c r="X21" s="46">
        <v>0</v>
      </c>
      <c r="Y21" s="46">
        <v>0</v>
      </c>
      <c r="Z21" s="46">
        <v>0</v>
      </c>
      <c r="AA21" s="46">
        <v>0</v>
      </c>
      <c r="AB21" s="46">
        <v>0</v>
      </c>
      <c r="AC21" s="46">
        <v>0</v>
      </c>
      <c r="AD21" s="46">
        <v>0</v>
      </c>
      <c r="AE21" s="46">
        <v>0</v>
      </c>
      <c r="AF21" s="46">
        <v>0</v>
      </c>
      <c r="AG21" s="46">
        <v>0</v>
      </c>
      <c r="AH21" s="46">
        <v>0</v>
      </c>
      <c r="AI21" s="46">
        <v>0</v>
      </c>
      <c r="AJ21" s="46">
        <v>0</v>
      </c>
    </row>
    <row r="22" spans="1:36" x14ac:dyDescent="0.25">
      <c r="A22" t="s">
        <v>196</v>
      </c>
      <c r="B22" s="46">
        <v>0</v>
      </c>
      <c r="C22" s="46">
        <v>0</v>
      </c>
      <c r="D22" s="46">
        <v>0</v>
      </c>
      <c r="E22" s="46">
        <v>0</v>
      </c>
      <c r="F22" s="46">
        <v>0</v>
      </c>
      <c r="G22" s="46">
        <v>0</v>
      </c>
      <c r="H22" s="46">
        <v>0</v>
      </c>
      <c r="I22" s="46">
        <v>0</v>
      </c>
      <c r="J22" s="46">
        <v>0</v>
      </c>
      <c r="K22" s="46">
        <v>0</v>
      </c>
      <c r="L22" s="46">
        <v>0</v>
      </c>
      <c r="M22" s="46">
        <v>0</v>
      </c>
      <c r="N22" s="46">
        <v>0</v>
      </c>
      <c r="O22" s="46">
        <v>0</v>
      </c>
      <c r="P22" s="46">
        <v>0</v>
      </c>
      <c r="Q22" s="46">
        <v>0</v>
      </c>
      <c r="R22" s="46">
        <v>0</v>
      </c>
      <c r="S22" s="46">
        <v>0</v>
      </c>
      <c r="T22" s="46">
        <v>0</v>
      </c>
      <c r="U22" s="46">
        <v>0</v>
      </c>
      <c r="V22" s="46">
        <v>0</v>
      </c>
      <c r="W22" s="46">
        <v>0</v>
      </c>
      <c r="X22" s="46">
        <v>0</v>
      </c>
      <c r="Y22" s="46">
        <v>0</v>
      </c>
      <c r="Z22" s="46">
        <v>0</v>
      </c>
      <c r="AA22" s="46">
        <v>0</v>
      </c>
      <c r="AB22" s="46">
        <v>0</v>
      </c>
      <c r="AC22" s="46">
        <v>0</v>
      </c>
      <c r="AD22" s="46">
        <v>0</v>
      </c>
      <c r="AE22" s="46">
        <v>0</v>
      </c>
      <c r="AF22" s="46">
        <v>0</v>
      </c>
      <c r="AG22" s="46">
        <v>0</v>
      </c>
      <c r="AH22" s="46">
        <v>0</v>
      </c>
      <c r="AI22" s="46">
        <v>0</v>
      </c>
      <c r="AJ22" s="46">
        <v>0</v>
      </c>
    </row>
    <row r="23" spans="1:36" x14ac:dyDescent="0.25">
      <c r="A23" t="s">
        <v>197</v>
      </c>
      <c r="B23" s="46">
        <v>0</v>
      </c>
      <c r="C23" s="46">
        <v>0</v>
      </c>
      <c r="D23" s="46">
        <v>0</v>
      </c>
      <c r="E23" s="46">
        <v>0</v>
      </c>
      <c r="F23" s="46">
        <v>0</v>
      </c>
      <c r="G23" s="46">
        <v>0</v>
      </c>
      <c r="H23" s="46">
        <v>0</v>
      </c>
      <c r="I23" s="46">
        <v>0</v>
      </c>
      <c r="J23" s="46">
        <v>0</v>
      </c>
      <c r="K23" s="46">
        <v>0</v>
      </c>
      <c r="L23" s="46">
        <v>0</v>
      </c>
      <c r="M23" s="46">
        <v>0</v>
      </c>
      <c r="N23" s="46">
        <v>0</v>
      </c>
      <c r="O23" s="46">
        <v>0</v>
      </c>
      <c r="P23" s="46">
        <v>0</v>
      </c>
      <c r="Q23" s="46">
        <v>0</v>
      </c>
      <c r="R23" s="46">
        <v>0</v>
      </c>
      <c r="S23" s="46">
        <v>0</v>
      </c>
      <c r="T23" s="46">
        <v>0</v>
      </c>
      <c r="U23" s="46">
        <v>0</v>
      </c>
      <c r="V23" s="46">
        <v>0</v>
      </c>
      <c r="W23" s="46">
        <v>0</v>
      </c>
      <c r="X23" s="46">
        <v>0</v>
      </c>
      <c r="Y23" s="46">
        <v>0</v>
      </c>
      <c r="Z23" s="46">
        <v>0</v>
      </c>
      <c r="AA23" s="46">
        <v>0</v>
      </c>
      <c r="AB23" s="46">
        <v>0</v>
      </c>
      <c r="AC23" s="46">
        <v>0</v>
      </c>
      <c r="AD23" s="46">
        <v>0</v>
      </c>
      <c r="AE23" s="46">
        <v>0</v>
      </c>
      <c r="AF23" s="46">
        <v>0</v>
      </c>
      <c r="AG23" s="46">
        <v>0</v>
      </c>
      <c r="AH23" s="46">
        <v>0</v>
      </c>
      <c r="AI23" s="46">
        <v>0</v>
      </c>
      <c r="AJ23" s="46">
        <v>0</v>
      </c>
    </row>
    <row r="24" spans="1:36" x14ac:dyDescent="0.25">
      <c r="A24" t="s">
        <v>198</v>
      </c>
      <c r="B24" s="46">
        <v>0</v>
      </c>
      <c r="C24" s="46">
        <v>0</v>
      </c>
      <c r="D24" s="46">
        <v>0</v>
      </c>
      <c r="E24" s="46">
        <v>0</v>
      </c>
      <c r="F24" s="46">
        <v>0</v>
      </c>
      <c r="G24" s="46">
        <v>0</v>
      </c>
      <c r="H24" s="46">
        <v>0</v>
      </c>
      <c r="I24" s="46">
        <v>0</v>
      </c>
      <c r="J24" s="46">
        <v>0</v>
      </c>
      <c r="K24" s="46">
        <v>0</v>
      </c>
      <c r="L24" s="46">
        <v>0</v>
      </c>
      <c r="M24" s="46">
        <v>0</v>
      </c>
      <c r="N24" s="46">
        <v>0</v>
      </c>
      <c r="O24" s="46">
        <v>0</v>
      </c>
      <c r="P24" s="46">
        <v>0</v>
      </c>
      <c r="Q24" s="46">
        <v>0</v>
      </c>
      <c r="R24" s="46">
        <v>0</v>
      </c>
      <c r="S24" s="46">
        <v>0</v>
      </c>
      <c r="T24" s="46">
        <v>0</v>
      </c>
      <c r="U24" s="46">
        <v>0</v>
      </c>
      <c r="V24" s="46">
        <v>0</v>
      </c>
      <c r="W24" s="46">
        <v>0</v>
      </c>
      <c r="X24" s="46">
        <v>0</v>
      </c>
      <c r="Y24" s="46">
        <v>0</v>
      </c>
      <c r="Z24" s="46">
        <v>0</v>
      </c>
      <c r="AA24" s="46">
        <v>0</v>
      </c>
      <c r="AB24" s="46">
        <v>0</v>
      </c>
      <c r="AC24" s="46">
        <v>0</v>
      </c>
      <c r="AD24" s="46">
        <v>0</v>
      </c>
      <c r="AE24" s="46">
        <v>0</v>
      </c>
      <c r="AF24" s="46">
        <v>0</v>
      </c>
      <c r="AG24" s="46">
        <v>0</v>
      </c>
      <c r="AH24" s="46">
        <v>0</v>
      </c>
      <c r="AI24" s="46">
        <v>0</v>
      </c>
      <c r="AJ24" s="46">
        <v>0</v>
      </c>
    </row>
    <row r="25" spans="1:36" x14ac:dyDescent="0.25">
      <c r="A25" t="s">
        <v>199</v>
      </c>
      <c r="B25" s="46">
        <v>0</v>
      </c>
      <c r="C25" s="46">
        <v>0</v>
      </c>
      <c r="D25" s="46">
        <v>0</v>
      </c>
      <c r="E25" s="46">
        <v>0</v>
      </c>
      <c r="F25" s="46">
        <v>0</v>
      </c>
      <c r="G25" s="46">
        <v>0</v>
      </c>
      <c r="H25" s="46">
        <v>0</v>
      </c>
      <c r="I25" s="46">
        <v>0</v>
      </c>
      <c r="J25" s="46">
        <v>0</v>
      </c>
      <c r="K25" s="46">
        <v>0</v>
      </c>
      <c r="L25" s="46">
        <v>0</v>
      </c>
      <c r="M25" s="46">
        <v>0</v>
      </c>
      <c r="N25" s="46">
        <v>0</v>
      </c>
      <c r="O25" s="46">
        <v>0</v>
      </c>
      <c r="P25" s="46">
        <v>0</v>
      </c>
      <c r="Q25" s="46">
        <v>0</v>
      </c>
      <c r="R25" s="46">
        <v>0</v>
      </c>
      <c r="S25" s="46">
        <v>0</v>
      </c>
      <c r="T25" s="46">
        <v>0</v>
      </c>
      <c r="U25" s="46">
        <v>0</v>
      </c>
      <c r="V25" s="46">
        <v>0</v>
      </c>
      <c r="W25" s="46">
        <v>0</v>
      </c>
      <c r="X25" s="46">
        <v>0</v>
      </c>
      <c r="Y25" s="46">
        <v>0</v>
      </c>
      <c r="Z25" s="46">
        <v>0</v>
      </c>
      <c r="AA25" s="46">
        <v>0</v>
      </c>
      <c r="AB25" s="46">
        <v>0</v>
      </c>
      <c r="AC25" s="46">
        <v>0</v>
      </c>
      <c r="AD25" s="46">
        <v>0</v>
      </c>
      <c r="AE25" s="46">
        <v>0</v>
      </c>
      <c r="AF25" s="46">
        <v>0</v>
      </c>
      <c r="AG25" s="46">
        <v>0</v>
      </c>
      <c r="AH25" s="46">
        <v>0</v>
      </c>
      <c r="AI25" s="46">
        <v>0</v>
      </c>
      <c r="AJ25" s="46">
        <v>0</v>
      </c>
    </row>
    <row r="26" spans="1:36" x14ac:dyDescent="0.25">
      <c r="A26" t="s">
        <v>200</v>
      </c>
      <c r="B26" s="46">
        <v>0</v>
      </c>
      <c r="C26" s="46">
        <v>0</v>
      </c>
      <c r="D26" s="46">
        <v>0</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46">
        <v>0</v>
      </c>
      <c r="Y26" s="46">
        <v>0</v>
      </c>
      <c r="Z26" s="46">
        <v>0</v>
      </c>
      <c r="AA26" s="46">
        <v>0</v>
      </c>
      <c r="AB26" s="46">
        <v>0</v>
      </c>
      <c r="AC26" s="46">
        <v>0</v>
      </c>
      <c r="AD26" s="46">
        <v>0</v>
      </c>
      <c r="AE26" s="46">
        <v>0</v>
      </c>
      <c r="AF26" s="46">
        <v>0</v>
      </c>
      <c r="AG26" s="46">
        <v>0</v>
      </c>
      <c r="AH26" s="46">
        <v>0</v>
      </c>
      <c r="AI26" s="46">
        <v>0</v>
      </c>
      <c r="AJ26" s="46">
        <v>0</v>
      </c>
    </row>
    <row r="27" spans="1:36" x14ac:dyDescent="0.25">
      <c r="A27" t="s">
        <v>201</v>
      </c>
      <c r="B27" s="46">
        <v>0</v>
      </c>
      <c r="C27" s="46">
        <v>0</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0</v>
      </c>
      <c r="W27" s="46">
        <v>0</v>
      </c>
      <c r="X27" s="46">
        <v>0</v>
      </c>
      <c r="Y27" s="46">
        <v>0</v>
      </c>
      <c r="Z27" s="46">
        <v>0</v>
      </c>
      <c r="AA27" s="46">
        <v>0</v>
      </c>
      <c r="AB27" s="46">
        <v>0</v>
      </c>
      <c r="AC27" s="46">
        <v>0</v>
      </c>
      <c r="AD27" s="46">
        <v>0</v>
      </c>
      <c r="AE27" s="46">
        <v>0</v>
      </c>
      <c r="AF27" s="46">
        <v>0</v>
      </c>
      <c r="AG27" s="46">
        <v>0</v>
      </c>
      <c r="AH27" s="46">
        <v>0</v>
      </c>
      <c r="AI27" s="46">
        <v>0</v>
      </c>
      <c r="AJ27" s="46">
        <v>0</v>
      </c>
    </row>
    <row r="28" spans="1:36" x14ac:dyDescent="0.25">
      <c r="A28" t="s">
        <v>202</v>
      </c>
      <c r="B28" s="46">
        <v>0</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0</v>
      </c>
      <c r="W28" s="46">
        <v>0</v>
      </c>
      <c r="X28" s="46">
        <v>0</v>
      </c>
      <c r="Y28" s="46">
        <v>0</v>
      </c>
      <c r="Z28" s="46">
        <v>0</v>
      </c>
      <c r="AA28" s="46">
        <v>0</v>
      </c>
      <c r="AB28" s="46">
        <v>0</v>
      </c>
      <c r="AC28" s="46">
        <v>0</v>
      </c>
      <c r="AD28" s="46">
        <v>0</v>
      </c>
      <c r="AE28" s="46">
        <v>0</v>
      </c>
      <c r="AF28" s="46">
        <v>0</v>
      </c>
      <c r="AG28" s="46">
        <v>0</v>
      </c>
      <c r="AH28" s="46">
        <v>0</v>
      </c>
      <c r="AI28" s="46">
        <v>0</v>
      </c>
      <c r="AJ28" s="46">
        <v>0</v>
      </c>
    </row>
    <row r="29" spans="1:36" x14ac:dyDescent="0.25">
      <c r="A29" t="s">
        <v>203</v>
      </c>
      <c r="B29" s="46">
        <v>0</v>
      </c>
      <c r="C29" s="46">
        <v>0</v>
      </c>
      <c r="D29" s="46">
        <v>0</v>
      </c>
      <c r="E29" s="46">
        <v>0</v>
      </c>
      <c r="F29" s="46">
        <v>0</v>
      </c>
      <c r="G29" s="46">
        <v>0</v>
      </c>
      <c r="H29" s="46">
        <v>0</v>
      </c>
      <c r="I29" s="46">
        <v>0</v>
      </c>
      <c r="J29" s="46">
        <v>0</v>
      </c>
      <c r="K29" s="46">
        <v>0</v>
      </c>
      <c r="L29" s="46">
        <v>0</v>
      </c>
      <c r="M29" s="46">
        <v>0</v>
      </c>
      <c r="N29" s="46">
        <v>0</v>
      </c>
      <c r="O29" s="46">
        <v>0</v>
      </c>
      <c r="P29" s="46">
        <v>0</v>
      </c>
      <c r="Q29" s="46">
        <v>0</v>
      </c>
      <c r="R29" s="46">
        <v>0</v>
      </c>
      <c r="S29" s="46">
        <v>0</v>
      </c>
      <c r="T29" s="46">
        <v>0</v>
      </c>
      <c r="U29" s="46">
        <v>0</v>
      </c>
      <c r="V29" s="46">
        <v>0</v>
      </c>
      <c r="W29" s="46">
        <v>0</v>
      </c>
      <c r="X29" s="46">
        <v>0</v>
      </c>
      <c r="Y29" s="46">
        <v>0</v>
      </c>
      <c r="Z29" s="46">
        <v>0</v>
      </c>
      <c r="AA29" s="46">
        <v>0</v>
      </c>
      <c r="AB29" s="46">
        <v>0</v>
      </c>
      <c r="AC29" s="46">
        <v>0</v>
      </c>
      <c r="AD29" s="46">
        <v>0</v>
      </c>
      <c r="AE29" s="46">
        <v>0</v>
      </c>
      <c r="AF29" s="46">
        <v>0</v>
      </c>
      <c r="AG29" s="46">
        <v>0</v>
      </c>
      <c r="AH29" s="46">
        <v>0</v>
      </c>
      <c r="AI29" s="46">
        <v>0</v>
      </c>
      <c r="AJ29" s="46">
        <v>0</v>
      </c>
    </row>
    <row r="30" spans="1:36" x14ac:dyDescent="0.25">
      <c r="A30" t="s">
        <v>204</v>
      </c>
      <c r="B30" s="46">
        <v>0</v>
      </c>
      <c r="C30" s="46">
        <v>0</v>
      </c>
      <c r="D30" s="46">
        <v>0</v>
      </c>
      <c r="E30" s="46">
        <v>0</v>
      </c>
      <c r="F30" s="46">
        <v>0</v>
      </c>
      <c r="G30" s="46">
        <v>0</v>
      </c>
      <c r="H30" s="46">
        <v>0</v>
      </c>
      <c r="I30" s="46">
        <v>0</v>
      </c>
      <c r="J30" s="46">
        <v>0</v>
      </c>
      <c r="K30" s="46">
        <v>0</v>
      </c>
      <c r="L30" s="46">
        <v>0</v>
      </c>
      <c r="M30" s="46">
        <v>0</v>
      </c>
      <c r="N30" s="46">
        <v>0</v>
      </c>
      <c r="O30" s="46">
        <v>0</v>
      </c>
      <c r="P30" s="46">
        <v>0</v>
      </c>
      <c r="Q30" s="46">
        <v>0</v>
      </c>
      <c r="R30" s="46">
        <v>0</v>
      </c>
      <c r="S30" s="46">
        <v>0</v>
      </c>
      <c r="T30" s="46">
        <v>0</v>
      </c>
      <c r="U30" s="46">
        <v>0</v>
      </c>
      <c r="V30" s="46">
        <v>0</v>
      </c>
      <c r="W30" s="46">
        <v>0</v>
      </c>
      <c r="X30" s="46">
        <v>0</v>
      </c>
      <c r="Y30" s="46">
        <v>0</v>
      </c>
      <c r="Z30" s="46">
        <v>0</v>
      </c>
      <c r="AA30" s="46">
        <v>0</v>
      </c>
      <c r="AB30" s="46">
        <v>0</v>
      </c>
      <c r="AC30" s="46">
        <v>0</v>
      </c>
      <c r="AD30" s="46">
        <v>0</v>
      </c>
      <c r="AE30" s="46">
        <v>0</v>
      </c>
      <c r="AF30" s="46">
        <v>0</v>
      </c>
      <c r="AG30" s="46">
        <v>0</v>
      </c>
      <c r="AH30" s="46">
        <v>0</v>
      </c>
      <c r="AI30" s="46">
        <v>0</v>
      </c>
      <c r="AJ30" s="46">
        <v>0</v>
      </c>
    </row>
    <row r="31" spans="1:36" x14ac:dyDescent="0.25">
      <c r="A31" t="s">
        <v>205</v>
      </c>
      <c r="B31" s="46">
        <v>0</v>
      </c>
      <c r="C31" s="46">
        <v>0</v>
      </c>
      <c r="D31" s="46">
        <v>0</v>
      </c>
      <c r="E31" s="46">
        <v>0</v>
      </c>
      <c r="F31" s="46">
        <v>0</v>
      </c>
      <c r="G31" s="46">
        <v>0</v>
      </c>
      <c r="H31" s="46">
        <v>0</v>
      </c>
      <c r="I31" s="46">
        <v>0</v>
      </c>
      <c r="J31" s="46">
        <v>0</v>
      </c>
      <c r="K31" s="46">
        <v>0</v>
      </c>
      <c r="L31" s="46">
        <v>0</v>
      </c>
      <c r="M31" s="46">
        <v>0</v>
      </c>
      <c r="N31" s="46">
        <v>0</v>
      </c>
      <c r="O31" s="46">
        <v>0</v>
      </c>
      <c r="P31" s="46">
        <v>0</v>
      </c>
      <c r="Q31" s="46">
        <v>0</v>
      </c>
      <c r="R31" s="46">
        <v>0</v>
      </c>
      <c r="S31" s="46">
        <v>0</v>
      </c>
      <c r="T31" s="46">
        <v>0</v>
      </c>
      <c r="U31" s="46">
        <v>0</v>
      </c>
      <c r="V31" s="46">
        <v>0</v>
      </c>
      <c r="W31" s="46">
        <v>0</v>
      </c>
      <c r="X31" s="46">
        <v>0</v>
      </c>
      <c r="Y31" s="46">
        <v>0</v>
      </c>
      <c r="Z31" s="46">
        <v>0</v>
      </c>
      <c r="AA31" s="46">
        <v>0</v>
      </c>
      <c r="AB31" s="46">
        <v>0</v>
      </c>
      <c r="AC31" s="46">
        <v>0</v>
      </c>
      <c r="AD31" s="46">
        <v>0</v>
      </c>
      <c r="AE31" s="46">
        <v>0</v>
      </c>
      <c r="AF31" s="46">
        <v>0</v>
      </c>
      <c r="AG31" s="46">
        <v>0</v>
      </c>
      <c r="AH31" s="46">
        <v>0</v>
      </c>
      <c r="AI31" s="46">
        <v>0</v>
      </c>
      <c r="AJ31" s="46">
        <v>0</v>
      </c>
    </row>
    <row r="32" spans="1:36" x14ac:dyDescent="0.25">
      <c r="A32" t="s">
        <v>206</v>
      </c>
      <c r="B32" s="46">
        <v>0</v>
      </c>
      <c r="C32" s="46">
        <v>0</v>
      </c>
      <c r="D32" s="46">
        <v>0</v>
      </c>
      <c r="E32" s="46">
        <v>0</v>
      </c>
      <c r="F32" s="46">
        <v>0</v>
      </c>
      <c r="G32" s="46">
        <v>0</v>
      </c>
      <c r="H32" s="46">
        <v>0</v>
      </c>
      <c r="I32" s="46">
        <v>0</v>
      </c>
      <c r="J32" s="46">
        <v>0</v>
      </c>
      <c r="K32" s="46">
        <v>0</v>
      </c>
      <c r="L32" s="46">
        <v>0</v>
      </c>
      <c r="M32" s="46">
        <v>0</v>
      </c>
      <c r="N32" s="46">
        <v>0</v>
      </c>
      <c r="O32" s="46">
        <v>0</v>
      </c>
      <c r="P32" s="46">
        <v>0</v>
      </c>
      <c r="Q32" s="46">
        <v>0</v>
      </c>
      <c r="R32" s="46">
        <v>0</v>
      </c>
      <c r="S32" s="46">
        <v>0</v>
      </c>
      <c r="T32" s="46">
        <v>0</v>
      </c>
      <c r="U32" s="46">
        <v>0</v>
      </c>
      <c r="V32" s="46">
        <v>0</v>
      </c>
      <c r="W32" s="46">
        <v>0</v>
      </c>
      <c r="X32" s="46">
        <v>0</v>
      </c>
      <c r="Y32" s="46">
        <v>0</v>
      </c>
      <c r="Z32" s="46">
        <v>0</v>
      </c>
      <c r="AA32" s="46">
        <v>0</v>
      </c>
      <c r="AB32" s="46">
        <v>0</v>
      </c>
      <c r="AC32" s="46">
        <v>0</v>
      </c>
      <c r="AD32" s="46">
        <v>0</v>
      </c>
      <c r="AE32" s="46">
        <v>0</v>
      </c>
      <c r="AF32" s="46">
        <v>0</v>
      </c>
      <c r="AG32" s="46">
        <v>0</v>
      </c>
      <c r="AH32" s="46">
        <v>0</v>
      </c>
      <c r="AI32" s="46">
        <v>0</v>
      </c>
      <c r="AJ32" s="46">
        <v>0</v>
      </c>
    </row>
    <row r="33" spans="1:36" x14ac:dyDescent="0.25">
      <c r="A33" t="s">
        <v>207</v>
      </c>
      <c r="B33" s="46">
        <v>0</v>
      </c>
      <c r="C33" s="46">
        <v>0</v>
      </c>
      <c r="D33" s="46">
        <v>0</v>
      </c>
      <c r="E33" s="46">
        <v>0</v>
      </c>
      <c r="F33" s="46">
        <v>0</v>
      </c>
      <c r="G33" s="46">
        <v>0</v>
      </c>
      <c r="H33" s="46">
        <v>0</v>
      </c>
      <c r="I33" s="46">
        <v>0</v>
      </c>
      <c r="J33" s="46">
        <v>0</v>
      </c>
      <c r="K33" s="46">
        <v>0</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0</v>
      </c>
      <c r="AG33" s="46">
        <v>0</v>
      </c>
      <c r="AH33" s="46">
        <v>0</v>
      </c>
      <c r="AI33" s="46">
        <v>0</v>
      </c>
      <c r="AJ33" s="46">
        <v>0</v>
      </c>
    </row>
    <row r="34" spans="1:36" x14ac:dyDescent="0.25">
      <c r="A34" t="s">
        <v>208</v>
      </c>
      <c r="B34" s="46">
        <v>0</v>
      </c>
      <c r="C34" s="46">
        <v>0</v>
      </c>
      <c r="D34" s="46">
        <v>0</v>
      </c>
      <c r="E34" s="46">
        <v>0</v>
      </c>
      <c r="F34" s="46">
        <v>0</v>
      </c>
      <c r="G34" s="46">
        <v>0</v>
      </c>
      <c r="H34" s="46">
        <v>0</v>
      </c>
      <c r="I34" s="46">
        <v>0</v>
      </c>
      <c r="J34" s="46">
        <v>0</v>
      </c>
      <c r="K34" s="46">
        <v>0</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0</v>
      </c>
      <c r="AC34" s="46">
        <v>0</v>
      </c>
      <c r="AD34" s="46">
        <v>0</v>
      </c>
      <c r="AE34" s="46">
        <v>0</v>
      </c>
      <c r="AF34" s="46">
        <v>0</v>
      </c>
      <c r="AG34" s="46">
        <v>0</v>
      </c>
      <c r="AH34" s="46">
        <v>0</v>
      </c>
      <c r="AI34" s="46">
        <v>0</v>
      </c>
      <c r="AJ34" s="46">
        <v>0</v>
      </c>
    </row>
    <row r="35" spans="1:36" x14ac:dyDescent="0.25">
      <c r="A35" t="s">
        <v>209</v>
      </c>
      <c r="B35" s="46">
        <v>0</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v>0</v>
      </c>
      <c r="V35" s="46">
        <v>0</v>
      </c>
      <c r="W35" s="46">
        <v>0</v>
      </c>
      <c r="X35" s="46">
        <v>0</v>
      </c>
      <c r="Y35" s="46">
        <v>0</v>
      </c>
      <c r="Z35" s="46">
        <v>0</v>
      </c>
      <c r="AA35" s="46">
        <v>0</v>
      </c>
      <c r="AB35" s="46">
        <v>0</v>
      </c>
      <c r="AC35" s="46">
        <v>0</v>
      </c>
      <c r="AD35" s="46">
        <v>0</v>
      </c>
      <c r="AE35" s="46">
        <v>0</v>
      </c>
      <c r="AF35" s="46">
        <v>0</v>
      </c>
      <c r="AG35" s="46">
        <v>0</v>
      </c>
      <c r="AH35" s="46">
        <v>0</v>
      </c>
      <c r="AI35" s="46">
        <v>0</v>
      </c>
      <c r="AJ35" s="46">
        <v>0</v>
      </c>
    </row>
    <row r="36" spans="1:36" x14ac:dyDescent="0.25">
      <c r="A36" t="s">
        <v>210</v>
      </c>
      <c r="B36" s="46">
        <v>0</v>
      </c>
      <c r="C36" s="46">
        <v>0</v>
      </c>
      <c r="D36" s="46">
        <v>0</v>
      </c>
      <c r="E36" s="46">
        <v>0</v>
      </c>
      <c r="F36" s="46">
        <v>0</v>
      </c>
      <c r="G36" s="46">
        <v>0</v>
      </c>
      <c r="H36" s="46">
        <v>0</v>
      </c>
      <c r="I36" s="46">
        <v>0</v>
      </c>
      <c r="J36" s="46">
        <v>0</v>
      </c>
      <c r="K36" s="46">
        <v>0</v>
      </c>
      <c r="L36" s="46">
        <v>0</v>
      </c>
      <c r="M36" s="46">
        <v>0</v>
      </c>
      <c r="N36" s="46">
        <v>0</v>
      </c>
      <c r="O36" s="46">
        <v>0</v>
      </c>
      <c r="P36" s="46">
        <v>0</v>
      </c>
      <c r="Q36" s="46">
        <v>0</v>
      </c>
      <c r="R36" s="46">
        <v>0</v>
      </c>
      <c r="S36" s="46">
        <v>0</v>
      </c>
      <c r="T36" s="46">
        <v>0</v>
      </c>
      <c r="U36" s="46">
        <v>0</v>
      </c>
      <c r="V36" s="46">
        <v>0</v>
      </c>
      <c r="W36" s="46">
        <v>0</v>
      </c>
      <c r="X36" s="46">
        <v>0</v>
      </c>
      <c r="Y36" s="46">
        <v>0</v>
      </c>
      <c r="Z36" s="46">
        <v>0</v>
      </c>
      <c r="AA36" s="46">
        <v>0</v>
      </c>
      <c r="AB36" s="46">
        <v>0</v>
      </c>
      <c r="AC36" s="46">
        <v>0</v>
      </c>
      <c r="AD36" s="46">
        <v>0</v>
      </c>
      <c r="AE36" s="46">
        <v>0</v>
      </c>
      <c r="AF36" s="46">
        <v>0</v>
      </c>
      <c r="AG36" s="46">
        <v>0</v>
      </c>
      <c r="AH36" s="46">
        <v>0</v>
      </c>
      <c r="AI36" s="46">
        <v>0</v>
      </c>
      <c r="AJ36" s="46">
        <v>0</v>
      </c>
    </row>
    <row r="37" spans="1:36" x14ac:dyDescent="0.25">
      <c r="A37" t="s">
        <v>213</v>
      </c>
      <c r="B37" s="46">
        <v>0</v>
      </c>
      <c r="C37" s="46">
        <v>0</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0</v>
      </c>
      <c r="W37" s="46">
        <v>0</v>
      </c>
      <c r="X37" s="46">
        <v>0</v>
      </c>
      <c r="Y37" s="46">
        <v>0</v>
      </c>
      <c r="Z37" s="46">
        <v>0</v>
      </c>
      <c r="AA37" s="46">
        <v>0</v>
      </c>
      <c r="AB37" s="46">
        <v>0</v>
      </c>
      <c r="AC37" s="46">
        <v>0</v>
      </c>
      <c r="AD37" s="46">
        <v>0</v>
      </c>
      <c r="AE37" s="46">
        <v>0</v>
      </c>
      <c r="AF37" s="46">
        <v>0</v>
      </c>
      <c r="AG37" s="46">
        <v>0</v>
      </c>
      <c r="AH37" s="46">
        <v>0</v>
      </c>
      <c r="AI37" s="46">
        <v>0</v>
      </c>
      <c r="AJ37" s="46">
        <v>0</v>
      </c>
    </row>
    <row r="38" spans="1:36" x14ac:dyDescent="0.25">
      <c r="A38" t="s">
        <v>214</v>
      </c>
      <c r="B38" s="46">
        <v>0</v>
      </c>
      <c r="C38" s="46">
        <v>0</v>
      </c>
      <c r="D38" s="46">
        <v>0</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0</v>
      </c>
      <c r="W38" s="46">
        <v>0</v>
      </c>
      <c r="X38" s="46">
        <v>0</v>
      </c>
      <c r="Y38" s="46">
        <v>0</v>
      </c>
      <c r="Z38" s="46">
        <v>0</v>
      </c>
      <c r="AA38" s="46">
        <v>0</v>
      </c>
      <c r="AB38" s="46">
        <v>0</v>
      </c>
      <c r="AC38" s="46">
        <v>0</v>
      </c>
      <c r="AD38" s="46">
        <v>0</v>
      </c>
      <c r="AE38" s="46">
        <v>0</v>
      </c>
      <c r="AF38" s="46">
        <v>0</v>
      </c>
      <c r="AG38" s="46">
        <v>0</v>
      </c>
      <c r="AH38" s="46">
        <v>0</v>
      </c>
      <c r="AI38" s="46">
        <v>0</v>
      </c>
      <c r="AJ38" s="46">
        <v>0</v>
      </c>
    </row>
    <row r="39" spans="1:36" x14ac:dyDescent="0.25">
      <c r="A39" t="s">
        <v>215</v>
      </c>
      <c r="B39" s="46">
        <v>0</v>
      </c>
      <c r="C39" s="46">
        <v>0</v>
      </c>
      <c r="D39" s="46">
        <v>0</v>
      </c>
      <c r="E39" s="46">
        <v>0</v>
      </c>
      <c r="F39" s="46">
        <v>0</v>
      </c>
      <c r="G39" s="46">
        <v>0</v>
      </c>
      <c r="H39" s="46">
        <v>0</v>
      </c>
      <c r="I39" s="46">
        <v>0</v>
      </c>
      <c r="J39" s="46">
        <v>0</v>
      </c>
      <c r="K39" s="46">
        <v>0</v>
      </c>
      <c r="L39" s="46">
        <v>0</v>
      </c>
      <c r="M39" s="46">
        <v>0</v>
      </c>
      <c r="N39" s="46">
        <v>0</v>
      </c>
      <c r="O39" s="46">
        <v>0</v>
      </c>
      <c r="P39" s="46">
        <v>0</v>
      </c>
      <c r="Q39" s="46">
        <v>0</v>
      </c>
      <c r="R39" s="46">
        <v>0</v>
      </c>
      <c r="S39" s="46">
        <v>0</v>
      </c>
      <c r="T39" s="46">
        <v>0</v>
      </c>
      <c r="U39" s="46">
        <v>0</v>
      </c>
      <c r="V39" s="46">
        <v>0</v>
      </c>
      <c r="W39" s="46">
        <v>0</v>
      </c>
      <c r="X39" s="46">
        <v>0</v>
      </c>
      <c r="Y39" s="46">
        <v>0</v>
      </c>
      <c r="Z39" s="46">
        <v>0</v>
      </c>
      <c r="AA39" s="46">
        <v>0</v>
      </c>
      <c r="AB39" s="46">
        <v>0</v>
      </c>
      <c r="AC39" s="46">
        <v>0</v>
      </c>
      <c r="AD39" s="46">
        <v>0</v>
      </c>
      <c r="AE39" s="46">
        <v>0</v>
      </c>
      <c r="AF39" s="46">
        <v>0</v>
      </c>
      <c r="AG39" s="46">
        <v>0</v>
      </c>
      <c r="AH39" s="46">
        <v>0</v>
      </c>
      <c r="AI39" s="46">
        <v>0</v>
      </c>
      <c r="AJ39" s="46">
        <v>0</v>
      </c>
    </row>
    <row r="40" spans="1:36" x14ac:dyDescent="0.25">
      <c r="A40" t="s">
        <v>216</v>
      </c>
      <c r="B40" s="46">
        <v>0</v>
      </c>
      <c r="C40" s="46">
        <v>0</v>
      </c>
      <c r="D40" s="46">
        <v>0</v>
      </c>
      <c r="E40" s="46">
        <v>0</v>
      </c>
      <c r="F40" s="46">
        <v>0</v>
      </c>
      <c r="G40" s="46">
        <v>0</v>
      </c>
      <c r="H40" s="46">
        <v>0</v>
      </c>
      <c r="I40" s="46">
        <v>0</v>
      </c>
      <c r="J40" s="46">
        <v>0</v>
      </c>
      <c r="K40" s="46">
        <v>0</v>
      </c>
      <c r="L40" s="46">
        <v>0</v>
      </c>
      <c r="M40" s="46">
        <v>0</v>
      </c>
      <c r="N40" s="46">
        <v>0</v>
      </c>
      <c r="O40" s="46">
        <v>0</v>
      </c>
      <c r="P40" s="46">
        <v>0</v>
      </c>
      <c r="Q40" s="46">
        <v>0</v>
      </c>
      <c r="R40" s="46">
        <v>0</v>
      </c>
      <c r="S40" s="46">
        <v>0</v>
      </c>
      <c r="T40" s="46">
        <v>0</v>
      </c>
      <c r="U40" s="46">
        <v>0</v>
      </c>
      <c r="V40" s="46">
        <v>0</v>
      </c>
      <c r="W40" s="46">
        <v>0</v>
      </c>
      <c r="X40" s="46">
        <v>0</v>
      </c>
      <c r="Y40" s="46">
        <v>0</v>
      </c>
      <c r="Z40" s="46">
        <v>0</v>
      </c>
      <c r="AA40" s="46">
        <v>0</v>
      </c>
      <c r="AB40" s="46">
        <v>0</v>
      </c>
      <c r="AC40" s="46">
        <v>0</v>
      </c>
      <c r="AD40" s="46">
        <v>0</v>
      </c>
      <c r="AE40" s="46">
        <v>0</v>
      </c>
      <c r="AF40" s="46">
        <v>0</v>
      </c>
      <c r="AG40" s="46">
        <v>0</v>
      </c>
      <c r="AH40" s="46">
        <v>0</v>
      </c>
      <c r="AI40" s="46">
        <v>0</v>
      </c>
      <c r="AJ40" s="46">
        <v>0</v>
      </c>
    </row>
    <row r="41" spans="1:36" x14ac:dyDescent="0.25">
      <c r="A41" t="s">
        <v>217</v>
      </c>
      <c r="B41" s="46">
        <v>0</v>
      </c>
      <c r="C41" s="46">
        <v>0</v>
      </c>
      <c r="D41" s="46">
        <v>0</v>
      </c>
      <c r="E41" s="46">
        <v>0</v>
      </c>
      <c r="F41" s="46">
        <v>0</v>
      </c>
      <c r="G41" s="46">
        <v>0</v>
      </c>
      <c r="H41" s="46">
        <v>0</v>
      </c>
      <c r="I41" s="46">
        <v>0</v>
      </c>
      <c r="J41" s="46">
        <v>0</v>
      </c>
      <c r="K41" s="46">
        <v>0</v>
      </c>
      <c r="L41" s="46">
        <v>0</v>
      </c>
      <c r="M41" s="46">
        <v>0</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row>
    <row r="42" spans="1:36" x14ac:dyDescent="0.25">
      <c r="A42" t="s">
        <v>218</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row>
    <row r="43" spans="1:36" x14ac:dyDescent="0.25">
      <c r="A43" t="s">
        <v>219</v>
      </c>
      <c r="B43" s="46">
        <v>0</v>
      </c>
      <c r="C43" s="46">
        <v>0</v>
      </c>
      <c r="D43" s="46">
        <v>0</v>
      </c>
      <c r="E43" s="46">
        <v>0</v>
      </c>
      <c r="F43" s="46">
        <v>0</v>
      </c>
      <c r="G43" s="46">
        <v>0</v>
      </c>
      <c r="H43" s="46">
        <v>0</v>
      </c>
      <c r="I43" s="46">
        <v>0</v>
      </c>
      <c r="J43" s="46">
        <v>0</v>
      </c>
      <c r="K43" s="46">
        <v>0</v>
      </c>
      <c r="L43" s="46">
        <v>0</v>
      </c>
      <c r="M43" s="46">
        <v>0</v>
      </c>
      <c r="N43" s="46">
        <v>0</v>
      </c>
      <c r="O43" s="46">
        <v>0</v>
      </c>
      <c r="P43" s="46">
        <v>0</v>
      </c>
      <c r="Q43" s="46">
        <v>0</v>
      </c>
      <c r="R43" s="46">
        <v>0</v>
      </c>
      <c r="S43" s="46">
        <v>0</v>
      </c>
      <c r="T43" s="46">
        <v>0</v>
      </c>
      <c r="U43" s="46">
        <v>0</v>
      </c>
      <c r="V43" s="46">
        <v>0</v>
      </c>
      <c r="W43" s="46">
        <v>0</v>
      </c>
      <c r="X43" s="46">
        <v>0</v>
      </c>
      <c r="Y43" s="46">
        <v>0</v>
      </c>
      <c r="Z43" s="46">
        <v>0</v>
      </c>
      <c r="AA43" s="46">
        <v>0</v>
      </c>
      <c r="AB43" s="46">
        <v>0</v>
      </c>
      <c r="AC43" s="46">
        <v>0</v>
      </c>
      <c r="AD43" s="46">
        <v>0</v>
      </c>
      <c r="AE43" s="46">
        <v>0</v>
      </c>
      <c r="AF43" s="46">
        <v>0</v>
      </c>
      <c r="AG43" s="46">
        <v>0</v>
      </c>
      <c r="AH43" s="46">
        <v>0</v>
      </c>
      <c r="AI43" s="46">
        <v>0</v>
      </c>
      <c r="AJ43" s="46">
        <v>0</v>
      </c>
    </row>
    <row r="44" spans="1:36" x14ac:dyDescent="0.25">
      <c r="A44" t="s">
        <v>220</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row>
    <row r="45" spans="1:36" x14ac:dyDescent="0.25">
      <c r="A45" t="s">
        <v>221</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row>
    <row r="46" spans="1:36" x14ac:dyDescent="0.25">
      <c r="A46" t="s">
        <v>222</v>
      </c>
      <c r="B46" s="46">
        <v>0</v>
      </c>
      <c r="C46" s="46">
        <v>0</v>
      </c>
      <c r="D46" s="46">
        <v>0</v>
      </c>
      <c r="E46" s="46">
        <v>0</v>
      </c>
      <c r="F46" s="46">
        <v>0</v>
      </c>
      <c r="G46" s="46">
        <v>0</v>
      </c>
      <c r="H46" s="46">
        <v>0</v>
      </c>
      <c r="I46" s="46">
        <v>0</v>
      </c>
      <c r="J46" s="46">
        <v>0</v>
      </c>
      <c r="K46" s="46">
        <v>0</v>
      </c>
      <c r="L46" s="46">
        <v>0</v>
      </c>
      <c r="M46" s="46">
        <v>0</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0</v>
      </c>
    </row>
    <row r="47" spans="1:36" x14ac:dyDescent="0.25">
      <c r="A47" t="s">
        <v>223</v>
      </c>
      <c r="B47" s="46">
        <v>0</v>
      </c>
      <c r="C47" s="46">
        <v>0</v>
      </c>
      <c r="D47" s="46">
        <v>0</v>
      </c>
      <c r="E47" s="46">
        <v>0</v>
      </c>
      <c r="F47" s="46">
        <v>0</v>
      </c>
      <c r="G47" s="46">
        <v>0</v>
      </c>
      <c r="H47" s="46">
        <v>0</v>
      </c>
      <c r="I47" s="46">
        <v>0</v>
      </c>
      <c r="J47" s="46">
        <v>0</v>
      </c>
      <c r="K47" s="46">
        <v>0</v>
      </c>
      <c r="L47" s="46">
        <v>0</v>
      </c>
      <c r="M47" s="46">
        <v>0</v>
      </c>
      <c r="N47" s="46">
        <v>0</v>
      </c>
      <c r="O47" s="46">
        <v>0</v>
      </c>
      <c r="P47" s="46">
        <v>0</v>
      </c>
      <c r="Q47" s="46">
        <v>0</v>
      </c>
      <c r="R47" s="46">
        <v>0</v>
      </c>
      <c r="S47" s="46">
        <v>0</v>
      </c>
      <c r="T47" s="46">
        <v>0</v>
      </c>
      <c r="U47" s="46">
        <v>0</v>
      </c>
      <c r="V47" s="46">
        <v>0</v>
      </c>
      <c r="W47" s="46">
        <v>0</v>
      </c>
      <c r="X47" s="46">
        <v>0</v>
      </c>
      <c r="Y47" s="46">
        <v>0</v>
      </c>
      <c r="Z47" s="46">
        <v>0</v>
      </c>
      <c r="AA47" s="46">
        <v>0</v>
      </c>
      <c r="AB47" s="46">
        <v>0</v>
      </c>
      <c r="AC47" s="46">
        <v>0</v>
      </c>
      <c r="AD47" s="46">
        <v>0</v>
      </c>
      <c r="AE47" s="46">
        <v>0</v>
      </c>
      <c r="AF47" s="46">
        <v>0</v>
      </c>
      <c r="AG47" s="46">
        <v>0</v>
      </c>
      <c r="AH47" s="46">
        <v>0</v>
      </c>
      <c r="AI47" s="46">
        <v>0</v>
      </c>
      <c r="AJ47" s="46">
        <v>0</v>
      </c>
    </row>
    <row r="48" spans="1:36" x14ac:dyDescent="0.25">
      <c r="A48" t="s">
        <v>224</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row>
    <row r="49" spans="1:36" x14ac:dyDescent="0.25">
      <c r="A49" t="s">
        <v>225</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row>
    <row r="50" spans="1:36" x14ac:dyDescent="0.25">
      <c r="A50" t="s">
        <v>226</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row>
    <row r="51" spans="1:36" x14ac:dyDescent="0.25">
      <c r="A51" t="s">
        <v>227</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row>
    <row r="52" spans="1:36" x14ac:dyDescent="0.25">
      <c r="A52" t="s">
        <v>228</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row>
    <row r="53" spans="1:36" x14ac:dyDescent="0.25">
      <c r="A53" t="s">
        <v>229</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row>
    <row r="54" spans="1:36" x14ac:dyDescent="0.25">
      <c r="A54" t="s">
        <v>230</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row>
    <row r="55" spans="1:36" x14ac:dyDescent="0.25">
      <c r="A55" t="s">
        <v>231</v>
      </c>
      <c r="B55" s="46">
        <v>0</v>
      </c>
      <c r="C55" s="46">
        <v>0</v>
      </c>
      <c r="D55" s="46">
        <v>0</v>
      </c>
      <c r="E55" s="46">
        <v>0</v>
      </c>
      <c r="F55" s="46">
        <v>0</v>
      </c>
      <c r="G55" s="46">
        <v>0</v>
      </c>
      <c r="H55" s="46">
        <v>0</v>
      </c>
      <c r="I55" s="46">
        <v>0</v>
      </c>
      <c r="J55" s="46">
        <v>0</v>
      </c>
      <c r="K55" s="46">
        <v>0</v>
      </c>
      <c r="L55" s="46">
        <v>0</v>
      </c>
      <c r="M55" s="46">
        <v>0</v>
      </c>
      <c r="N55" s="46">
        <v>0</v>
      </c>
      <c r="O55" s="46">
        <v>0</v>
      </c>
      <c r="P55" s="46">
        <v>0</v>
      </c>
      <c r="Q55" s="46">
        <v>0</v>
      </c>
      <c r="R55" s="46">
        <v>0</v>
      </c>
      <c r="S55" s="46">
        <v>0</v>
      </c>
      <c r="T55" s="46">
        <v>0</v>
      </c>
      <c r="U55" s="46">
        <v>0</v>
      </c>
      <c r="V55" s="46">
        <v>0</v>
      </c>
      <c r="W55" s="46">
        <v>0</v>
      </c>
      <c r="X55" s="46">
        <v>0</v>
      </c>
      <c r="Y55" s="46">
        <v>0</v>
      </c>
      <c r="Z55" s="46">
        <v>0</v>
      </c>
      <c r="AA55" s="46">
        <v>0</v>
      </c>
      <c r="AB55" s="46">
        <v>0</v>
      </c>
      <c r="AC55" s="46">
        <v>0</v>
      </c>
      <c r="AD55" s="46">
        <v>0</v>
      </c>
      <c r="AE55" s="46">
        <v>0</v>
      </c>
      <c r="AF55" s="46">
        <v>0</v>
      </c>
      <c r="AG55" s="46">
        <v>0</v>
      </c>
      <c r="AH55" s="46">
        <v>0</v>
      </c>
      <c r="AI55" s="46">
        <v>0</v>
      </c>
      <c r="AJ55" s="46">
        <v>0</v>
      </c>
    </row>
    <row r="56" spans="1:36" x14ac:dyDescent="0.25">
      <c r="A56" t="s">
        <v>232</v>
      </c>
      <c r="B56" s="46">
        <v>0</v>
      </c>
      <c r="C56" s="46">
        <v>0</v>
      </c>
      <c r="D56" s="46">
        <v>0</v>
      </c>
      <c r="E56" s="46">
        <v>0</v>
      </c>
      <c r="F56" s="46">
        <v>0</v>
      </c>
      <c r="G56" s="46">
        <v>0</v>
      </c>
      <c r="H56" s="46">
        <v>0</v>
      </c>
      <c r="I56" s="46">
        <v>0</v>
      </c>
      <c r="J56" s="46">
        <v>0</v>
      </c>
      <c r="K56" s="46">
        <v>0</v>
      </c>
      <c r="L56" s="46">
        <v>0</v>
      </c>
      <c r="M56" s="46">
        <v>0</v>
      </c>
      <c r="N56" s="46">
        <v>0</v>
      </c>
      <c r="O56" s="46">
        <v>0</v>
      </c>
      <c r="P56" s="46">
        <v>0</v>
      </c>
      <c r="Q56" s="46">
        <v>0</v>
      </c>
      <c r="R56" s="46">
        <v>0</v>
      </c>
      <c r="S56" s="46">
        <v>0</v>
      </c>
      <c r="T56" s="46">
        <v>0</v>
      </c>
      <c r="U56" s="46">
        <v>0</v>
      </c>
      <c r="V56" s="46">
        <v>0</v>
      </c>
      <c r="W56" s="46">
        <v>0</v>
      </c>
      <c r="X56" s="46">
        <v>0</v>
      </c>
      <c r="Y56" s="46">
        <v>0</v>
      </c>
      <c r="Z56" s="46">
        <v>0</v>
      </c>
      <c r="AA56" s="46">
        <v>0</v>
      </c>
      <c r="AB56" s="46">
        <v>0</v>
      </c>
      <c r="AC56" s="46">
        <v>0</v>
      </c>
      <c r="AD56" s="46">
        <v>0</v>
      </c>
      <c r="AE56" s="46">
        <v>0</v>
      </c>
      <c r="AF56" s="46">
        <v>0</v>
      </c>
      <c r="AG56" s="46">
        <v>0</v>
      </c>
      <c r="AH56" s="46">
        <v>0</v>
      </c>
      <c r="AI56" s="46">
        <v>0</v>
      </c>
      <c r="AJ56" s="46">
        <v>0</v>
      </c>
    </row>
    <row r="57" spans="1:36" x14ac:dyDescent="0.25">
      <c r="A57" t="s">
        <v>233</v>
      </c>
      <c r="B57" s="46">
        <v>0</v>
      </c>
      <c r="C57" s="46">
        <v>0</v>
      </c>
      <c r="D57" s="46">
        <v>0</v>
      </c>
      <c r="E57" s="46">
        <v>0</v>
      </c>
      <c r="F57" s="46">
        <v>0</v>
      </c>
      <c r="G57" s="46">
        <v>0</v>
      </c>
      <c r="H57" s="46">
        <v>0</v>
      </c>
      <c r="I57" s="46">
        <v>0</v>
      </c>
      <c r="J57" s="46">
        <v>0</v>
      </c>
      <c r="K57" s="46">
        <v>0</v>
      </c>
      <c r="L57" s="46">
        <v>0</v>
      </c>
      <c r="M57" s="46">
        <v>0</v>
      </c>
      <c r="N57" s="46">
        <v>0</v>
      </c>
      <c r="O57" s="46">
        <v>0</v>
      </c>
      <c r="P57" s="46">
        <v>0</v>
      </c>
      <c r="Q57" s="46">
        <v>0</v>
      </c>
      <c r="R57" s="46">
        <v>0</v>
      </c>
      <c r="S57" s="46">
        <v>0</v>
      </c>
      <c r="T57" s="46">
        <v>0</v>
      </c>
      <c r="U57" s="46">
        <v>0</v>
      </c>
      <c r="V57" s="46">
        <v>0</v>
      </c>
      <c r="W57" s="46">
        <v>0</v>
      </c>
      <c r="X57" s="46">
        <v>0</v>
      </c>
      <c r="Y57" s="46">
        <v>0</v>
      </c>
      <c r="Z57" s="46">
        <v>0</v>
      </c>
      <c r="AA57" s="46">
        <v>0</v>
      </c>
      <c r="AB57" s="46">
        <v>0</v>
      </c>
      <c r="AC57" s="46">
        <v>0</v>
      </c>
      <c r="AD57" s="46">
        <v>0</v>
      </c>
      <c r="AE57" s="46">
        <v>0</v>
      </c>
      <c r="AF57" s="46">
        <v>0</v>
      </c>
      <c r="AG57" s="46">
        <v>0</v>
      </c>
      <c r="AH57" s="46">
        <v>0</v>
      </c>
      <c r="AI57" s="46">
        <v>0</v>
      </c>
      <c r="AJ57" s="46">
        <v>0</v>
      </c>
    </row>
    <row r="58" spans="1:36" x14ac:dyDescent="0.25">
      <c r="A58" t="s">
        <v>234</v>
      </c>
      <c r="B58" s="46">
        <v>0</v>
      </c>
      <c r="C58" s="46">
        <v>0</v>
      </c>
      <c r="D58" s="46">
        <v>0</v>
      </c>
      <c r="E58" s="46">
        <v>0</v>
      </c>
      <c r="F58" s="46">
        <v>0</v>
      </c>
      <c r="G58" s="46">
        <v>0</v>
      </c>
      <c r="H58" s="46">
        <v>0</v>
      </c>
      <c r="I58" s="46">
        <v>0</v>
      </c>
      <c r="J58" s="46">
        <v>0</v>
      </c>
      <c r="K58" s="46">
        <v>0</v>
      </c>
      <c r="L58" s="46">
        <v>0</v>
      </c>
      <c r="M58" s="46">
        <v>0</v>
      </c>
      <c r="N58" s="46">
        <v>0</v>
      </c>
      <c r="O58" s="46">
        <v>0</v>
      </c>
      <c r="P58" s="46">
        <v>0</v>
      </c>
      <c r="Q58" s="46">
        <v>0</v>
      </c>
      <c r="R58" s="46">
        <v>0</v>
      </c>
      <c r="S58" s="46">
        <v>0</v>
      </c>
      <c r="T58" s="46">
        <v>0</v>
      </c>
      <c r="U58" s="46">
        <v>0</v>
      </c>
      <c r="V58" s="46">
        <v>0</v>
      </c>
      <c r="W58" s="46">
        <v>0</v>
      </c>
      <c r="X58" s="46">
        <v>0</v>
      </c>
      <c r="Y58" s="46">
        <v>0</v>
      </c>
      <c r="Z58" s="46">
        <v>0</v>
      </c>
      <c r="AA58" s="46">
        <v>0</v>
      </c>
      <c r="AB58" s="46">
        <v>0</v>
      </c>
      <c r="AC58" s="46">
        <v>0</v>
      </c>
      <c r="AD58" s="46">
        <v>0</v>
      </c>
      <c r="AE58" s="46">
        <v>0</v>
      </c>
      <c r="AF58" s="46">
        <v>0</v>
      </c>
      <c r="AG58" s="46">
        <v>0</v>
      </c>
      <c r="AH58" s="46">
        <v>0</v>
      </c>
      <c r="AI58" s="46">
        <v>0</v>
      </c>
      <c r="AJ58" s="46">
        <v>0</v>
      </c>
    </row>
    <row r="59" spans="1:36" x14ac:dyDescent="0.25">
      <c r="A59" t="s">
        <v>235</v>
      </c>
      <c r="B59" s="46">
        <v>0</v>
      </c>
      <c r="C59" s="46">
        <v>0</v>
      </c>
      <c r="D59" s="46">
        <v>0</v>
      </c>
      <c r="E59" s="46">
        <v>0</v>
      </c>
      <c r="F59" s="46">
        <v>0</v>
      </c>
      <c r="G59" s="46">
        <v>0</v>
      </c>
      <c r="H59" s="46">
        <v>0</v>
      </c>
      <c r="I59" s="46">
        <v>0</v>
      </c>
      <c r="J59" s="46">
        <v>0</v>
      </c>
      <c r="K59" s="46">
        <v>0</v>
      </c>
      <c r="L59" s="46">
        <v>0</v>
      </c>
      <c r="M59" s="46">
        <v>0</v>
      </c>
      <c r="N59" s="46">
        <v>0</v>
      </c>
      <c r="O59" s="46">
        <v>0</v>
      </c>
      <c r="P59" s="46">
        <v>0</v>
      </c>
      <c r="Q59" s="46">
        <v>0</v>
      </c>
      <c r="R59" s="46">
        <v>0</v>
      </c>
      <c r="S59" s="46">
        <v>0</v>
      </c>
      <c r="T59" s="46">
        <v>0</v>
      </c>
      <c r="U59" s="46">
        <v>0</v>
      </c>
      <c r="V59" s="46">
        <v>0</v>
      </c>
      <c r="W59" s="46">
        <v>0</v>
      </c>
      <c r="X59" s="46">
        <v>0</v>
      </c>
      <c r="Y59" s="46">
        <v>0</v>
      </c>
      <c r="Z59" s="46">
        <v>0</v>
      </c>
      <c r="AA59" s="46">
        <v>0</v>
      </c>
      <c r="AB59" s="46">
        <v>0</v>
      </c>
      <c r="AC59" s="46">
        <v>0</v>
      </c>
      <c r="AD59" s="46">
        <v>0</v>
      </c>
      <c r="AE59" s="46">
        <v>0</v>
      </c>
      <c r="AF59" s="46">
        <v>0</v>
      </c>
      <c r="AG59" s="46">
        <v>0</v>
      </c>
      <c r="AH59" s="46">
        <v>0</v>
      </c>
      <c r="AI59" s="46">
        <v>0</v>
      </c>
      <c r="AJ59" s="46">
        <v>0</v>
      </c>
    </row>
    <row r="60" spans="1:36" x14ac:dyDescent="0.25">
      <c r="A60" t="s">
        <v>236</v>
      </c>
      <c r="B60" s="46">
        <v>0</v>
      </c>
      <c r="C60" s="46">
        <v>0</v>
      </c>
      <c r="D60" s="46">
        <v>0</v>
      </c>
      <c r="E60" s="46">
        <v>0</v>
      </c>
      <c r="F60" s="46">
        <v>0</v>
      </c>
      <c r="G60" s="46">
        <v>0</v>
      </c>
      <c r="H60" s="46">
        <v>0</v>
      </c>
      <c r="I60" s="46">
        <v>0</v>
      </c>
      <c r="J60" s="46">
        <v>0</v>
      </c>
      <c r="K60" s="46">
        <v>0</v>
      </c>
      <c r="L60" s="46">
        <v>0</v>
      </c>
      <c r="M60" s="46">
        <v>0</v>
      </c>
      <c r="N60" s="46">
        <v>0</v>
      </c>
      <c r="O60" s="46">
        <v>0</v>
      </c>
      <c r="P60" s="46">
        <v>0</v>
      </c>
      <c r="Q60" s="46">
        <v>0</v>
      </c>
      <c r="R60" s="46">
        <v>0</v>
      </c>
      <c r="S60" s="46">
        <v>0</v>
      </c>
      <c r="T60" s="46">
        <v>0</v>
      </c>
      <c r="U60" s="46">
        <v>0</v>
      </c>
      <c r="V60" s="46">
        <v>0</v>
      </c>
      <c r="W60" s="46">
        <v>0</v>
      </c>
      <c r="X60" s="46">
        <v>0</v>
      </c>
      <c r="Y60" s="46">
        <v>0</v>
      </c>
      <c r="Z60" s="46">
        <v>0</v>
      </c>
      <c r="AA60" s="46">
        <v>0</v>
      </c>
      <c r="AB60" s="46">
        <v>0</v>
      </c>
      <c r="AC60" s="46">
        <v>0</v>
      </c>
      <c r="AD60" s="46">
        <v>0</v>
      </c>
      <c r="AE60" s="46">
        <v>0</v>
      </c>
      <c r="AF60" s="46">
        <v>0</v>
      </c>
      <c r="AG60" s="46">
        <v>0</v>
      </c>
      <c r="AH60" s="46">
        <v>0</v>
      </c>
      <c r="AI60" s="46">
        <v>0</v>
      </c>
      <c r="AJ60" s="46">
        <v>0</v>
      </c>
    </row>
    <row r="61" spans="1:36" x14ac:dyDescent="0.25">
      <c r="A61" t="s">
        <v>237</v>
      </c>
      <c r="B61" s="46">
        <v>0</v>
      </c>
      <c r="C61" s="46">
        <v>0</v>
      </c>
      <c r="D61" s="46">
        <v>0</v>
      </c>
      <c r="E61" s="46">
        <v>0</v>
      </c>
      <c r="F61" s="46">
        <v>0</v>
      </c>
      <c r="G61" s="46">
        <v>0</v>
      </c>
      <c r="H61" s="46">
        <v>0</v>
      </c>
      <c r="I61" s="46">
        <v>0</v>
      </c>
      <c r="J61" s="46">
        <v>0</v>
      </c>
      <c r="K61" s="46">
        <v>0</v>
      </c>
      <c r="L61" s="46">
        <v>0</v>
      </c>
      <c r="M61" s="46">
        <v>0</v>
      </c>
      <c r="N61" s="46">
        <v>0</v>
      </c>
      <c r="O61" s="46">
        <v>0</v>
      </c>
      <c r="P61" s="46">
        <v>0</v>
      </c>
      <c r="Q61" s="46">
        <v>0</v>
      </c>
      <c r="R61" s="46">
        <v>0</v>
      </c>
      <c r="S61" s="46">
        <v>0</v>
      </c>
      <c r="T61" s="46">
        <v>0</v>
      </c>
      <c r="U61" s="46">
        <v>0</v>
      </c>
      <c r="V61" s="46">
        <v>0</v>
      </c>
      <c r="W61" s="46">
        <v>0</v>
      </c>
      <c r="X61" s="46">
        <v>0</v>
      </c>
      <c r="Y61" s="46">
        <v>0</v>
      </c>
      <c r="Z61" s="46">
        <v>0</v>
      </c>
      <c r="AA61" s="46">
        <v>0</v>
      </c>
      <c r="AB61" s="46">
        <v>0</v>
      </c>
      <c r="AC61" s="46">
        <v>0</v>
      </c>
      <c r="AD61" s="46">
        <v>0</v>
      </c>
      <c r="AE61" s="46">
        <v>0</v>
      </c>
      <c r="AF61" s="46">
        <v>0</v>
      </c>
      <c r="AG61" s="46">
        <v>0</v>
      </c>
      <c r="AH61" s="46">
        <v>0</v>
      </c>
      <c r="AI61" s="46">
        <v>0</v>
      </c>
      <c r="AJ61" s="46">
        <v>0</v>
      </c>
    </row>
    <row r="62" spans="1:36" x14ac:dyDescent="0.25">
      <c r="A62" t="s">
        <v>238</v>
      </c>
      <c r="B62" s="46">
        <v>0</v>
      </c>
      <c r="C62" s="46">
        <v>0</v>
      </c>
      <c r="D62" s="46">
        <v>0</v>
      </c>
      <c r="E62" s="46">
        <v>0</v>
      </c>
      <c r="F62" s="46">
        <v>0</v>
      </c>
      <c r="G62" s="46">
        <v>0</v>
      </c>
      <c r="H62" s="46">
        <v>0</v>
      </c>
      <c r="I62" s="46">
        <v>0</v>
      </c>
      <c r="J62" s="46">
        <v>0</v>
      </c>
      <c r="K62" s="46">
        <v>0</v>
      </c>
      <c r="L62" s="46">
        <v>0</v>
      </c>
      <c r="M62" s="46">
        <v>0</v>
      </c>
      <c r="N62" s="46">
        <v>0</v>
      </c>
      <c r="O62" s="46">
        <v>0</v>
      </c>
      <c r="P62" s="46">
        <v>0</v>
      </c>
      <c r="Q62" s="46">
        <v>0</v>
      </c>
      <c r="R62" s="46">
        <v>0</v>
      </c>
      <c r="S62" s="46">
        <v>0</v>
      </c>
      <c r="T62" s="46">
        <v>0</v>
      </c>
      <c r="U62" s="46">
        <v>0</v>
      </c>
      <c r="V62" s="46">
        <v>0</v>
      </c>
      <c r="W62" s="46">
        <v>0</v>
      </c>
      <c r="X62" s="46">
        <v>0</v>
      </c>
      <c r="Y62" s="46">
        <v>0</v>
      </c>
      <c r="Z62" s="46">
        <v>0</v>
      </c>
      <c r="AA62" s="46">
        <v>0</v>
      </c>
      <c r="AB62" s="46">
        <v>0</v>
      </c>
      <c r="AC62" s="46">
        <v>0</v>
      </c>
      <c r="AD62" s="46">
        <v>0</v>
      </c>
      <c r="AE62" s="46">
        <v>0</v>
      </c>
      <c r="AF62" s="46">
        <v>0</v>
      </c>
      <c r="AG62" s="46">
        <v>0</v>
      </c>
      <c r="AH62" s="46">
        <v>0</v>
      </c>
      <c r="AI62" s="46">
        <v>0</v>
      </c>
      <c r="AJ62" s="46">
        <v>0</v>
      </c>
    </row>
    <row r="63" spans="1:36" x14ac:dyDescent="0.25">
      <c r="A63" t="s">
        <v>239</v>
      </c>
      <c r="B63" s="46">
        <v>0</v>
      </c>
      <c r="C63" s="46">
        <v>0</v>
      </c>
      <c r="D63" s="46">
        <v>0</v>
      </c>
      <c r="E63" s="46">
        <v>0</v>
      </c>
      <c r="F63" s="46">
        <v>0</v>
      </c>
      <c r="G63" s="46">
        <v>0</v>
      </c>
      <c r="H63" s="46">
        <v>0</v>
      </c>
      <c r="I63" s="46">
        <v>0</v>
      </c>
      <c r="J63" s="46">
        <v>0</v>
      </c>
      <c r="K63" s="46">
        <v>0</v>
      </c>
      <c r="L63" s="46">
        <v>0</v>
      </c>
      <c r="M63" s="46">
        <v>0</v>
      </c>
      <c r="N63" s="46">
        <v>0</v>
      </c>
      <c r="O63" s="46">
        <v>0</v>
      </c>
      <c r="P63" s="46">
        <v>0</v>
      </c>
      <c r="Q63" s="46">
        <v>0</v>
      </c>
      <c r="R63" s="46">
        <v>0</v>
      </c>
      <c r="S63" s="46">
        <v>0</v>
      </c>
      <c r="T63" s="46">
        <v>0</v>
      </c>
      <c r="U63" s="46">
        <v>0</v>
      </c>
      <c r="V63" s="46">
        <v>0</v>
      </c>
      <c r="W63" s="46">
        <v>0</v>
      </c>
      <c r="X63" s="46">
        <v>0</v>
      </c>
      <c r="Y63" s="46">
        <v>0</v>
      </c>
      <c r="Z63" s="46">
        <v>0</v>
      </c>
      <c r="AA63" s="46">
        <v>0</v>
      </c>
      <c r="AB63" s="46">
        <v>0</v>
      </c>
      <c r="AC63" s="46">
        <v>0</v>
      </c>
      <c r="AD63" s="46">
        <v>0</v>
      </c>
      <c r="AE63" s="46">
        <v>0</v>
      </c>
      <c r="AF63" s="46">
        <v>0</v>
      </c>
      <c r="AG63" s="46">
        <v>0</v>
      </c>
      <c r="AH63" s="46">
        <v>0</v>
      </c>
      <c r="AI63" s="46">
        <v>0</v>
      </c>
      <c r="AJ63" s="46">
        <v>0</v>
      </c>
    </row>
    <row r="64" spans="1:36" x14ac:dyDescent="0.25">
      <c r="A64" t="s">
        <v>240</v>
      </c>
      <c r="B64" s="46">
        <v>0</v>
      </c>
      <c r="C64" s="46">
        <v>0</v>
      </c>
      <c r="D64" s="46">
        <v>0</v>
      </c>
      <c r="E64" s="46">
        <v>0</v>
      </c>
      <c r="F64" s="46">
        <v>0</v>
      </c>
      <c r="G64" s="46">
        <v>0</v>
      </c>
      <c r="H64" s="46">
        <v>0</v>
      </c>
      <c r="I64" s="46">
        <v>0</v>
      </c>
      <c r="J64" s="46">
        <v>0</v>
      </c>
      <c r="K64" s="46">
        <v>0</v>
      </c>
      <c r="L64" s="46">
        <v>0</v>
      </c>
      <c r="M64" s="46">
        <v>0</v>
      </c>
      <c r="N64" s="46">
        <v>0</v>
      </c>
      <c r="O64" s="46">
        <v>0</v>
      </c>
      <c r="P64" s="46">
        <v>0</v>
      </c>
      <c r="Q64" s="46">
        <v>0</v>
      </c>
      <c r="R64" s="46">
        <v>0</v>
      </c>
      <c r="S64" s="46">
        <v>0</v>
      </c>
      <c r="T64" s="46">
        <v>0</v>
      </c>
      <c r="U64" s="46">
        <v>0</v>
      </c>
      <c r="V64" s="46">
        <v>0</v>
      </c>
      <c r="W64" s="46">
        <v>0</v>
      </c>
      <c r="X64" s="46">
        <v>0</v>
      </c>
      <c r="Y64" s="46">
        <v>0</v>
      </c>
      <c r="Z64" s="46">
        <v>0</v>
      </c>
      <c r="AA64" s="46">
        <v>0</v>
      </c>
      <c r="AB64" s="46">
        <v>0</v>
      </c>
      <c r="AC64" s="46">
        <v>0</v>
      </c>
      <c r="AD64" s="46">
        <v>0</v>
      </c>
      <c r="AE64" s="46">
        <v>0</v>
      </c>
      <c r="AF64" s="46">
        <v>0</v>
      </c>
      <c r="AG64" s="46">
        <v>0</v>
      </c>
      <c r="AH64" s="46">
        <v>0</v>
      </c>
      <c r="AI64" s="46">
        <v>0</v>
      </c>
      <c r="AJ64" s="46">
        <v>0</v>
      </c>
    </row>
    <row r="65" spans="1:36" x14ac:dyDescent="0.25">
      <c r="A65" t="s">
        <v>241</v>
      </c>
      <c r="B65" s="46">
        <v>0</v>
      </c>
      <c r="C65" s="46">
        <v>0</v>
      </c>
      <c r="D65" s="46">
        <v>0</v>
      </c>
      <c r="E65" s="46">
        <v>0</v>
      </c>
      <c r="F65" s="46">
        <v>0</v>
      </c>
      <c r="G65" s="46">
        <v>0</v>
      </c>
      <c r="H65" s="46">
        <v>0</v>
      </c>
      <c r="I65" s="46">
        <v>0</v>
      </c>
      <c r="J65" s="46">
        <v>0</v>
      </c>
      <c r="K65" s="46">
        <v>0</v>
      </c>
      <c r="L65" s="46">
        <v>0</v>
      </c>
      <c r="M65" s="46">
        <v>0</v>
      </c>
      <c r="N65" s="46">
        <v>0</v>
      </c>
      <c r="O65" s="46">
        <v>0</v>
      </c>
      <c r="P65" s="46">
        <v>0</v>
      </c>
      <c r="Q65" s="46">
        <v>0</v>
      </c>
      <c r="R65" s="46">
        <v>0</v>
      </c>
      <c r="S65" s="46">
        <v>0</v>
      </c>
      <c r="T65" s="46">
        <v>0</v>
      </c>
      <c r="U65" s="46">
        <v>0</v>
      </c>
      <c r="V65" s="46">
        <v>0</v>
      </c>
      <c r="W65" s="46">
        <v>0</v>
      </c>
      <c r="X65" s="46">
        <v>0</v>
      </c>
      <c r="Y65" s="46">
        <v>0</v>
      </c>
      <c r="Z65" s="46">
        <v>0</v>
      </c>
      <c r="AA65" s="46">
        <v>0</v>
      </c>
      <c r="AB65" s="46">
        <v>0</v>
      </c>
      <c r="AC65" s="46">
        <v>0</v>
      </c>
      <c r="AD65" s="46">
        <v>0</v>
      </c>
      <c r="AE65" s="46">
        <v>0</v>
      </c>
      <c r="AF65" s="46">
        <v>0</v>
      </c>
      <c r="AG65" s="46">
        <v>0</v>
      </c>
      <c r="AH65" s="46">
        <v>0</v>
      </c>
      <c r="AI65" s="46">
        <v>0</v>
      </c>
      <c r="AJ65" s="46">
        <v>0</v>
      </c>
    </row>
    <row r="66" spans="1:36" x14ac:dyDescent="0.25">
      <c r="A66" t="s">
        <v>242</v>
      </c>
      <c r="B66" s="46">
        <v>0</v>
      </c>
      <c r="C66" s="46">
        <v>0</v>
      </c>
      <c r="D66" s="46">
        <v>0</v>
      </c>
      <c r="E66" s="46">
        <v>0</v>
      </c>
      <c r="F66" s="46">
        <v>0</v>
      </c>
      <c r="G66" s="46">
        <v>0</v>
      </c>
      <c r="H66" s="46">
        <v>0</v>
      </c>
      <c r="I66" s="46">
        <v>0</v>
      </c>
      <c r="J66" s="46">
        <v>0</v>
      </c>
      <c r="K66" s="46">
        <v>0</v>
      </c>
      <c r="L66" s="46">
        <v>0</v>
      </c>
      <c r="M66" s="46">
        <v>0</v>
      </c>
      <c r="N66" s="46">
        <v>0</v>
      </c>
      <c r="O66" s="46">
        <v>0</v>
      </c>
      <c r="P66" s="46">
        <v>0</v>
      </c>
      <c r="Q66" s="46">
        <v>0</v>
      </c>
      <c r="R66" s="46">
        <v>0</v>
      </c>
      <c r="S66" s="46">
        <v>0</v>
      </c>
      <c r="T66" s="46">
        <v>0</v>
      </c>
      <c r="U66" s="46">
        <v>0</v>
      </c>
      <c r="V66" s="46">
        <v>0</v>
      </c>
      <c r="W66" s="46">
        <v>0</v>
      </c>
      <c r="X66" s="46">
        <v>0</v>
      </c>
      <c r="Y66" s="46">
        <v>0</v>
      </c>
      <c r="Z66" s="46">
        <v>0</v>
      </c>
      <c r="AA66" s="46">
        <v>0</v>
      </c>
      <c r="AB66" s="46">
        <v>0</v>
      </c>
      <c r="AC66" s="46">
        <v>0</v>
      </c>
      <c r="AD66" s="46">
        <v>0</v>
      </c>
      <c r="AE66" s="46">
        <v>0</v>
      </c>
      <c r="AF66" s="46">
        <v>0</v>
      </c>
      <c r="AG66" s="46">
        <v>0</v>
      </c>
      <c r="AH66" s="46">
        <v>0</v>
      </c>
      <c r="AI66" s="46">
        <v>0</v>
      </c>
      <c r="AJ66" s="46">
        <v>0</v>
      </c>
    </row>
    <row r="67" spans="1:36" x14ac:dyDescent="0.25">
      <c r="A67" t="s">
        <v>243</v>
      </c>
      <c r="B67" s="46">
        <v>0</v>
      </c>
      <c r="C67" s="46">
        <v>0</v>
      </c>
      <c r="D67" s="46">
        <v>0</v>
      </c>
      <c r="E67" s="46">
        <v>0</v>
      </c>
      <c r="F67" s="46">
        <v>0</v>
      </c>
      <c r="G67" s="46">
        <v>0</v>
      </c>
      <c r="H67" s="46">
        <v>0</v>
      </c>
      <c r="I67" s="46">
        <v>0</v>
      </c>
      <c r="J67" s="46">
        <v>0</v>
      </c>
      <c r="K67" s="46">
        <v>0</v>
      </c>
      <c r="L67" s="46">
        <v>0</v>
      </c>
      <c r="M67" s="46">
        <v>0</v>
      </c>
      <c r="N67" s="46">
        <v>0</v>
      </c>
      <c r="O67" s="46">
        <v>0</v>
      </c>
      <c r="P67" s="46">
        <v>0</v>
      </c>
      <c r="Q67" s="46">
        <v>0</v>
      </c>
      <c r="R67" s="46">
        <v>0</v>
      </c>
      <c r="S67" s="46">
        <v>0</v>
      </c>
      <c r="T67" s="46">
        <v>0</v>
      </c>
      <c r="U67" s="46">
        <v>0</v>
      </c>
      <c r="V67" s="46">
        <v>0</v>
      </c>
      <c r="W67" s="46">
        <v>0</v>
      </c>
      <c r="X67" s="46">
        <v>0</v>
      </c>
      <c r="Y67" s="46">
        <v>0</v>
      </c>
      <c r="Z67" s="46">
        <v>0</v>
      </c>
      <c r="AA67" s="46">
        <v>0</v>
      </c>
      <c r="AB67" s="46">
        <v>0</v>
      </c>
      <c r="AC67" s="46">
        <v>0</v>
      </c>
      <c r="AD67" s="46">
        <v>0</v>
      </c>
      <c r="AE67" s="46">
        <v>0</v>
      </c>
      <c r="AF67" s="46">
        <v>0</v>
      </c>
      <c r="AG67" s="46">
        <v>0</v>
      </c>
      <c r="AH67" s="46">
        <v>0</v>
      </c>
      <c r="AI67" s="46">
        <v>0</v>
      </c>
      <c r="AJ67" s="46">
        <v>0</v>
      </c>
    </row>
    <row r="68" spans="1:36" x14ac:dyDescent="0.25">
      <c r="A68" t="s">
        <v>244</v>
      </c>
      <c r="B68" s="46">
        <v>0</v>
      </c>
      <c r="C68" s="46">
        <v>0</v>
      </c>
      <c r="D68" s="46">
        <v>0</v>
      </c>
      <c r="E68" s="46">
        <v>0</v>
      </c>
      <c r="F68" s="46">
        <v>0</v>
      </c>
      <c r="G68" s="46">
        <v>0</v>
      </c>
      <c r="H68" s="46">
        <v>0</v>
      </c>
      <c r="I68" s="46">
        <v>0</v>
      </c>
      <c r="J68" s="46">
        <v>0</v>
      </c>
      <c r="K68" s="46">
        <v>0</v>
      </c>
      <c r="L68" s="46">
        <v>0</v>
      </c>
      <c r="M68" s="46">
        <v>0</v>
      </c>
      <c r="N68" s="46">
        <v>0</v>
      </c>
      <c r="O68" s="46">
        <v>0</v>
      </c>
      <c r="P68" s="46">
        <v>0</v>
      </c>
      <c r="Q68" s="46">
        <v>0</v>
      </c>
      <c r="R68" s="46">
        <v>0</v>
      </c>
      <c r="S68" s="46">
        <v>0</v>
      </c>
      <c r="T68" s="46">
        <v>0</v>
      </c>
      <c r="U68" s="46">
        <v>0</v>
      </c>
      <c r="V68" s="46">
        <v>0</v>
      </c>
      <c r="W68" s="46">
        <v>0</v>
      </c>
      <c r="X68" s="46">
        <v>0</v>
      </c>
      <c r="Y68" s="46">
        <v>0</v>
      </c>
      <c r="Z68" s="46">
        <v>0</v>
      </c>
      <c r="AA68" s="46">
        <v>0</v>
      </c>
      <c r="AB68" s="46">
        <v>0</v>
      </c>
      <c r="AC68" s="46">
        <v>0</v>
      </c>
      <c r="AD68" s="46">
        <v>0</v>
      </c>
      <c r="AE68" s="46">
        <v>0</v>
      </c>
      <c r="AF68" s="46">
        <v>0</v>
      </c>
      <c r="AG68" s="46">
        <v>0</v>
      </c>
      <c r="AH68" s="46">
        <v>0</v>
      </c>
      <c r="AI68" s="46">
        <v>0</v>
      </c>
      <c r="AJ68" s="46">
        <v>0</v>
      </c>
    </row>
    <row r="69" spans="1:36" x14ac:dyDescent="0.25">
      <c r="A69" t="s">
        <v>245</v>
      </c>
      <c r="B69" s="46">
        <v>0</v>
      </c>
      <c r="C69" s="46">
        <v>0</v>
      </c>
      <c r="D69" s="46">
        <v>0</v>
      </c>
      <c r="E69" s="46">
        <v>0</v>
      </c>
      <c r="F69" s="46">
        <v>0</v>
      </c>
      <c r="G69" s="46">
        <v>0</v>
      </c>
      <c r="H69" s="46">
        <v>0</v>
      </c>
      <c r="I69" s="46">
        <v>0</v>
      </c>
      <c r="J69" s="46">
        <v>0</v>
      </c>
      <c r="K69" s="46">
        <v>0</v>
      </c>
      <c r="L69" s="46">
        <v>0</v>
      </c>
      <c r="M69" s="46">
        <v>0</v>
      </c>
      <c r="N69" s="46">
        <v>0</v>
      </c>
      <c r="O69" s="46">
        <v>0</v>
      </c>
      <c r="P69" s="46">
        <v>0</v>
      </c>
      <c r="Q69" s="46">
        <v>0</v>
      </c>
      <c r="R69" s="46">
        <v>0</v>
      </c>
      <c r="S69" s="46">
        <v>0</v>
      </c>
      <c r="T69" s="46">
        <v>0</v>
      </c>
      <c r="U69" s="46">
        <v>0</v>
      </c>
      <c r="V69" s="46">
        <v>0</v>
      </c>
      <c r="W69" s="46">
        <v>0</v>
      </c>
      <c r="X69" s="46">
        <v>0</v>
      </c>
      <c r="Y69" s="46">
        <v>0</v>
      </c>
      <c r="Z69" s="46">
        <v>0</v>
      </c>
      <c r="AA69" s="46">
        <v>0</v>
      </c>
      <c r="AB69" s="46">
        <v>0</v>
      </c>
      <c r="AC69" s="46">
        <v>0</v>
      </c>
      <c r="AD69" s="46">
        <v>0</v>
      </c>
      <c r="AE69" s="46">
        <v>0</v>
      </c>
      <c r="AF69" s="46">
        <v>0</v>
      </c>
      <c r="AG69" s="46">
        <v>0</v>
      </c>
      <c r="AH69" s="46">
        <v>0</v>
      </c>
      <c r="AI69" s="46">
        <v>0</v>
      </c>
      <c r="AJ69" s="46">
        <v>0</v>
      </c>
    </row>
    <row r="70" spans="1:36" x14ac:dyDescent="0.25">
      <c r="A70" t="s">
        <v>246</v>
      </c>
      <c r="B70" s="46">
        <v>0</v>
      </c>
      <c r="C70" s="46">
        <v>0</v>
      </c>
      <c r="D70" s="46">
        <v>0</v>
      </c>
      <c r="E70" s="46">
        <v>0</v>
      </c>
      <c r="F70" s="46">
        <v>0</v>
      </c>
      <c r="G70" s="46">
        <v>0</v>
      </c>
      <c r="H70" s="46">
        <v>0</v>
      </c>
      <c r="I70" s="46">
        <v>0</v>
      </c>
      <c r="J70" s="46">
        <v>0</v>
      </c>
      <c r="K70" s="46">
        <v>0</v>
      </c>
      <c r="L70" s="46">
        <v>0</v>
      </c>
      <c r="M70" s="46">
        <v>0</v>
      </c>
      <c r="N70" s="46">
        <v>0</v>
      </c>
      <c r="O70" s="46">
        <v>0</v>
      </c>
      <c r="P70" s="46">
        <v>0</v>
      </c>
      <c r="Q70" s="46">
        <v>0</v>
      </c>
      <c r="R70" s="46">
        <v>0</v>
      </c>
      <c r="S70" s="46">
        <v>0</v>
      </c>
      <c r="T70" s="46">
        <v>0</v>
      </c>
      <c r="U70" s="46">
        <v>0</v>
      </c>
      <c r="V70" s="46">
        <v>0</v>
      </c>
      <c r="W70" s="46">
        <v>0</v>
      </c>
      <c r="X70" s="46">
        <v>0</v>
      </c>
      <c r="Y70" s="46">
        <v>0</v>
      </c>
      <c r="Z70" s="46">
        <v>0</v>
      </c>
      <c r="AA70" s="46">
        <v>0</v>
      </c>
      <c r="AB70" s="46">
        <v>0</v>
      </c>
      <c r="AC70" s="46">
        <v>0</v>
      </c>
      <c r="AD70" s="46">
        <v>0</v>
      </c>
      <c r="AE70" s="46">
        <v>0</v>
      </c>
      <c r="AF70" s="46">
        <v>0</v>
      </c>
      <c r="AG70" s="46">
        <v>0</v>
      </c>
      <c r="AH70" s="46">
        <v>0</v>
      </c>
      <c r="AI70" s="46">
        <v>0</v>
      </c>
      <c r="AJ70" s="46">
        <v>0</v>
      </c>
    </row>
    <row r="71" spans="1:36" x14ac:dyDescent="0.25">
      <c r="A71" t="s">
        <v>247</v>
      </c>
      <c r="B71" s="46">
        <v>0</v>
      </c>
      <c r="C71" s="46">
        <v>0</v>
      </c>
      <c r="D71" s="46">
        <v>0</v>
      </c>
      <c r="E71" s="46">
        <v>0</v>
      </c>
      <c r="F71" s="46">
        <v>0</v>
      </c>
      <c r="G71" s="46">
        <v>0</v>
      </c>
      <c r="H71" s="46">
        <v>0</v>
      </c>
      <c r="I71" s="46">
        <v>0</v>
      </c>
      <c r="J71" s="46">
        <v>0</v>
      </c>
      <c r="K71" s="46">
        <v>0</v>
      </c>
      <c r="L71" s="46">
        <v>0</v>
      </c>
      <c r="M71" s="46">
        <v>0</v>
      </c>
      <c r="N71" s="46">
        <v>0</v>
      </c>
      <c r="O71" s="46">
        <v>0</v>
      </c>
      <c r="P71" s="46">
        <v>0</v>
      </c>
      <c r="Q71" s="46">
        <v>0</v>
      </c>
      <c r="R71" s="46">
        <v>0</v>
      </c>
      <c r="S71" s="46">
        <v>0</v>
      </c>
      <c r="T71" s="46">
        <v>0</v>
      </c>
      <c r="U71" s="46">
        <v>0</v>
      </c>
      <c r="V71" s="46">
        <v>0</v>
      </c>
      <c r="W71" s="46">
        <v>0</v>
      </c>
      <c r="X71" s="46">
        <v>0</v>
      </c>
      <c r="Y71" s="46">
        <v>0</v>
      </c>
      <c r="Z71" s="46">
        <v>0</v>
      </c>
      <c r="AA71" s="46">
        <v>0</v>
      </c>
      <c r="AB71" s="46">
        <v>0</v>
      </c>
      <c r="AC71" s="46">
        <v>0</v>
      </c>
      <c r="AD71" s="46">
        <v>0</v>
      </c>
      <c r="AE71" s="46">
        <v>0</v>
      </c>
      <c r="AF71" s="46">
        <v>0</v>
      </c>
      <c r="AG71" s="46">
        <v>0</v>
      </c>
      <c r="AH71" s="46">
        <v>0</v>
      </c>
      <c r="AI71" s="46">
        <v>0</v>
      </c>
      <c r="AJ71" s="46">
        <v>0</v>
      </c>
    </row>
    <row r="72" spans="1:36" x14ac:dyDescent="0.25">
      <c r="A72" t="s">
        <v>248</v>
      </c>
      <c r="B72" s="46">
        <v>0</v>
      </c>
      <c r="C72" s="46">
        <v>0</v>
      </c>
      <c r="D72" s="46">
        <v>0</v>
      </c>
      <c r="E72" s="46">
        <v>0</v>
      </c>
      <c r="F72" s="46">
        <v>0</v>
      </c>
      <c r="G72" s="46">
        <v>0</v>
      </c>
      <c r="H72" s="46">
        <v>0</v>
      </c>
      <c r="I72" s="46">
        <v>0</v>
      </c>
      <c r="J72" s="46">
        <v>0</v>
      </c>
      <c r="K72" s="46">
        <v>0</v>
      </c>
      <c r="L72" s="46">
        <v>0</v>
      </c>
      <c r="M72" s="46">
        <v>0</v>
      </c>
      <c r="N72" s="46">
        <v>0</v>
      </c>
      <c r="O72" s="46">
        <v>0</v>
      </c>
      <c r="P72" s="46">
        <v>0</v>
      </c>
      <c r="Q72" s="46">
        <v>0</v>
      </c>
      <c r="R72" s="46">
        <v>0</v>
      </c>
      <c r="S72" s="46">
        <v>0</v>
      </c>
      <c r="T72" s="46">
        <v>0</v>
      </c>
      <c r="U72" s="46">
        <v>0</v>
      </c>
      <c r="V72" s="46">
        <v>0</v>
      </c>
      <c r="W72" s="46">
        <v>0</v>
      </c>
      <c r="X72" s="46">
        <v>0</v>
      </c>
      <c r="Y72" s="46">
        <v>0</v>
      </c>
      <c r="Z72" s="46">
        <v>0</v>
      </c>
      <c r="AA72" s="46">
        <v>0</v>
      </c>
      <c r="AB72" s="46">
        <v>0</v>
      </c>
      <c r="AC72" s="46">
        <v>0</v>
      </c>
      <c r="AD72" s="46">
        <v>0</v>
      </c>
      <c r="AE72" s="46">
        <v>0</v>
      </c>
      <c r="AF72" s="46">
        <v>0</v>
      </c>
      <c r="AG72" s="46">
        <v>0</v>
      </c>
      <c r="AH72" s="46">
        <v>0</v>
      </c>
      <c r="AI72" s="46">
        <v>0</v>
      </c>
      <c r="AJ72" s="46">
        <v>0</v>
      </c>
    </row>
    <row r="73" spans="1:36" x14ac:dyDescent="0.25">
      <c r="A73" t="s">
        <v>249</v>
      </c>
      <c r="B73" s="46">
        <v>0</v>
      </c>
      <c r="C73" s="46">
        <v>0</v>
      </c>
      <c r="D73" s="46">
        <v>0</v>
      </c>
      <c r="E73" s="46">
        <v>0</v>
      </c>
      <c r="F73" s="46">
        <v>0</v>
      </c>
      <c r="G73" s="46">
        <v>0</v>
      </c>
      <c r="H73" s="46">
        <v>0</v>
      </c>
      <c r="I73" s="46">
        <v>0</v>
      </c>
      <c r="J73" s="46">
        <v>0</v>
      </c>
      <c r="K73" s="46">
        <v>0</v>
      </c>
      <c r="L73" s="46">
        <v>0</v>
      </c>
      <c r="M73" s="46">
        <v>0</v>
      </c>
      <c r="N73" s="46">
        <v>0</v>
      </c>
      <c r="O73" s="46">
        <v>0</v>
      </c>
      <c r="P73" s="46">
        <v>0</v>
      </c>
      <c r="Q73" s="46">
        <v>0</v>
      </c>
      <c r="R73" s="46">
        <v>0</v>
      </c>
      <c r="S73" s="46">
        <v>0</v>
      </c>
      <c r="T73" s="46">
        <v>0</v>
      </c>
      <c r="U73" s="46">
        <v>0</v>
      </c>
      <c r="V73" s="46">
        <v>0</v>
      </c>
      <c r="W73" s="46">
        <v>0</v>
      </c>
      <c r="X73" s="46">
        <v>0</v>
      </c>
      <c r="Y73" s="46">
        <v>0</v>
      </c>
      <c r="Z73" s="46">
        <v>0</v>
      </c>
      <c r="AA73" s="46">
        <v>0</v>
      </c>
      <c r="AB73" s="46">
        <v>0</v>
      </c>
      <c r="AC73" s="46">
        <v>0</v>
      </c>
      <c r="AD73" s="46">
        <v>0</v>
      </c>
      <c r="AE73" s="46">
        <v>0</v>
      </c>
      <c r="AF73" s="46">
        <v>0</v>
      </c>
      <c r="AG73" s="46">
        <v>0</v>
      </c>
      <c r="AH73" s="46">
        <v>0</v>
      </c>
      <c r="AI73" s="46">
        <v>0</v>
      </c>
      <c r="AJ73" s="46">
        <v>0</v>
      </c>
    </row>
    <row r="74" spans="1:36" x14ac:dyDescent="0.25">
      <c r="A74" t="s">
        <v>250</v>
      </c>
      <c r="B74" s="46">
        <v>0</v>
      </c>
      <c r="C74" s="46">
        <v>0</v>
      </c>
      <c r="D74" s="46">
        <v>0</v>
      </c>
      <c r="E74" s="46">
        <v>0</v>
      </c>
      <c r="F74" s="46">
        <v>0</v>
      </c>
      <c r="G74" s="46">
        <v>0</v>
      </c>
      <c r="H74" s="46">
        <v>0</v>
      </c>
      <c r="I74" s="46">
        <v>0</v>
      </c>
      <c r="J74" s="46">
        <v>0</v>
      </c>
      <c r="K74" s="46">
        <v>0</v>
      </c>
      <c r="L74" s="46">
        <v>0</v>
      </c>
      <c r="M74" s="46">
        <v>0</v>
      </c>
      <c r="N74" s="46">
        <v>0</v>
      </c>
      <c r="O74" s="46">
        <v>0</v>
      </c>
      <c r="P74" s="46">
        <v>0</v>
      </c>
      <c r="Q74" s="46">
        <v>0</v>
      </c>
      <c r="R74" s="46">
        <v>0</v>
      </c>
      <c r="S74" s="46">
        <v>0</v>
      </c>
      <c r="T74" s="46">
        <v>0</v>
      </c>
      <c r="U74" s="46">
        <v>0</v>
      </c>
      <c r="V74" s="46">
        <v>0</v>
      </c>
      <c r="W74" s="46">
        <v>0</v>
      </c>
      <c r="X74" s="46">
        <v>0</v>
      </c>
      <c r="Y74" s="46">
        <v>0</v>
      </c>
      <c r="Z74" s="46">
        <v>0</v>
      </c>
      <c r="AA74" s="46">
        <v>0</v>
      </c>
      <c r="AB74" s="46">
        <v>0</v>
      </c>
      <c r="AC74" s="46">
        <v>0</v>
      </c>
      <c r="AD74" s="46">
        <v>0</v>
      </c>
      <c r="AE74" s="46">
        <v>0</v>
      </c>
      <c r="AF74" s="46">
        <v>0</v>
      </c>
      <c r="AG74" s="46">
        <v>0</v>
      </c>
      <c r="AH74" s="46">
        <v>0</v>
      </c>
      <c r="AI74" s="46">
        <v>0</v>
      </c>
      <c r="AJ74" s="46">
        <v>0</v>
      </c>
    </row>
    <row r="75" spans="1:36" x14ac:dyDescent="0.25">
      <c r="A75" t="s">
        <v>251</v>
      </c>
      <c r="B75" s="46">
        <v>0</v>
      </c>
      <c r="C75" s="46">
        <v>0</v>
      </c>
      <c r="D75" s="46">
        <v>0</v>
      </c>
      <c r="E75" s="46">
        <v>0</v>
      </c>
      <c r="F75" s="46">
        <v>0</v>
      </c>
      <c r="G75" s="46">
        <v>0</v>
      </c>
      <c r="H75" s="46">
        <v>0</v>
      </c>
      <c r="I75" s="46">
        <v>0</v>
      </c>
      <c r="J75" s="46">
        <v>0</v>
      </c>
      <c r="K75" s="46">
        <v>0</v>
      </c>
      <c r="L75" s="46">
        <v>0</v>
      </c>
      <c r="M75" s="46">
        <v>0</v>
      </c>
      <c r="N75" s="46">
        <v>0</v>
      </c>
      <c r="O75" s="46">
        <v>0</v>
      </c>
      <c r="P75" s="46">
        <v>0</v>
      </c>
      <c r="Q75" s="46">
        <v>0</v>
      </c>
      <c r="R75" s="46">
        <v>0</v>
      </c>
      <c r="S75" s="46">
        <v>0</v>
      </c>
      <c r="T75" s="46">
        <v>0</v>
      </c>
      <c r="U75" s="46">
        <v>0</v>
      </c>
      <c r="V75" s="46">
        <v>0</v>
      </c>
      <c r="W75" s="46">
        <v>0</v>
      </c>
      <c r="X75" s="46">
        <v>0</v>
      </c>
      <c r="Y75" s="46">
        <v>0</v>
      </c>
      <c r="Z75" s="46">
        <v>0</v>
      </c>
      <c r="AA75" s="46">
        <v>0</v>
      </c>
      <c r="AB75" s="46">
        <v>0</v>
      </c>
      <c r="AC75" s="46">
        <v>0</v>
      </c>
      <c r="AD75" s="46">
        <v>0</v>
      </c>
      <c r="AE75" s="46">
        <v>0</v>
      </c>
      <c r="AF75" s="46">
        <v>0</v>
      </c>
      <c r="AG75" s="46">
        <v>0</v>
      </c>
      <c r="AH75" s="46">
        <v>0</v>
      </c>
      <c r="AI75" s="46">
        <v>0</v>
      </c>
      <c r="AJ75" s="46">
        <v>0</v>
      </c>
    </row>
    <row r="76" spans="1:36" x14ac:dyDescent="0.25">
      <c r="A76" t="s">
        <v>252</v>
      </c>
      <c r="B76" s="46">
        <v>0</v>
      </c>
      <c r="C76" s="46">
        <v>0</v>
      </c>
      <c r="D76" s="46">
        <v>0</v>
      </c>
      <c r="E76" s="46">
        <v>0</v>
      </c>
      <c r="F76" s="46">
        <v>0</v>
      </c>
      <c r="G76" s="46">
        <v>0</v>
      </c>
      <c r="H76" s="46">
        <v>0</v>
      </c>
      <c r="I76" s="46">
        <v>0</v>
      </c>
      <c r="J76" s="46">
        <v>0</v>
      </c>
      <c r="K76" s="46">
        <v>0</v>
      </c>
      <c r="L76" s="46">
        <v>0</v>
      </c>
      <c r="M76" s="46">
        <v>0</v>
      </c>
      <c r="N76" s="46">
        <v>0</v>
      </c>
      <c r="O76" s="46">
        <v>0</v>
      </c>
      <c r="P76" s="46">
        <v>0</v>
      </c>
      <c r="Q76" s="46">
        <v>0</v>
      </c>
      <c r="R76" s="46">
        <v>0</v>
      </c>
      <c r="S76" s="46">
        <v>0</v>
      </c>
      <c r="T76" s="46">
        <v>0</v>
      </c>
      <c r="U76" s="46">
        <v>0</v>
      </c>
      <c r="V76" s="46">
        <v>0</v>
      </c>
      <c r="W76" s="46">
        <v>0</v>
      </c>
      <c r="X76" s="46">
        <v>0</v>
      </c>
      <c r="Y76" s="46">
        <v>0</v>
      </c>
      <c r="Z76" s="46">
        <v>0</v>
      </c>
      <c r="AA76" s="46">
        <v>0</v>
      </c>
      <c r="AB76" s="46">
        <v>0</v>
      </c>
      <c r="AC76" s="46">
        <v>0</v>
      </c>
      <c r="AD76" s="46">
        <v>0</v>
      </c>
      <c r="AE76" s="46">
        <v>0</v>
      </c>
      <c r="AF76" s="46">
        <v>0</v>
      </c>
      <c r="AG76" s="46">
        <v>0</v>
      </c>
      <c r="AH76" s="46">
        <v>0</v>
      </c>
      <c r="AI76" s="46">
        <v>0</v>
      </c>
      <c r="AJ76" s="46">
        <v>0</v>
      </c>
    </row>
    <row r="77" spans="1:36" x14ac:dyDescent="0.25">
      <c r="A77" t="s">
        <v>253</v>
      </c>
      <c r="B77" s="46">
        <v>0</v>
      </c>
      <c r="C77" s="46">
        <v>0</v>
      </c>
      <c r="D77" s="46">
        <v>0</v>
      </c>
      <c r="E77" s="46">
        <v>0</v>
      </c>
      <c r="F77" s="46">
        <v>0</v>
      </c>
      <c r="G77" s="46">
        <v>0</v>
      </c>
      <c r="H77" s="46">
        <v>0</v>
      </c>
      <c r="I77" s="46">
        <v>0</v>
      </c>
      <c r="J77" s="46">
        <v>0</v>
      </c>
      <c r="K77" s="46">
        <v>0</v>
      </c>
      <c r="L77" s="46">
        <v>0</v>
      </c>
      <c r="M77" s="46">
        <v>0</v>
      </c>
      <c r="N77" s="46">
        <v>0</v>
      </c>
      <c r="O77" s="46">
        <v>0</v>
      </c>
      <c r="P77" s="46">
        <v>0</v>
      </c>
      <c r="Q77" s="46">
        <v>0</v>
      </c>
      <c r="R77" s="46">
        <v>0</v>
      </c>
      <c r="S77" s="46">
        <v>0</v>
      </c>
      <c r="T77" s="46">
        <v>0</v>
      </c>
      <c r="U77" s="46">
        <v>0</v>
      </c>
      <c r="V77" s="46">
        <v>0</v>
      </c>
      <c r="W77" s="46">
        <v>0</v>
      </c>
      <c r="X77" s="46">
        <v>0</v>
      </c>
      <c r="Y77" s="46">
        <v>0</v>
      </c>
      <c r="Z77" s="46">
        <v>0</v>
      </c>
      <c r="AA77" s="46">
        <v>0</v>
      </c>
      <c r="AB77" s="46">
        <v>0</v>
      </c>
      <c r="AC77" s="46">
        <v>0</v>
      </c>
      <c r="AD77" s="46">
        <v>0</v>
      </c>
      <c r="AE77" s="46">
        <v>0</v>
      </c>
      <c r="AF77" s="46">
        <v>0</v>
      </c>
      <c r="AG77" s="46">
        <v>0</v>
      </c>
      <c r="AH77" s="46">
        <v>0</v>
      </c>
      <c r="AI77" s="46">
        <v>0</v>
      </c>
      <c r="AJ77" s="46">
        <v>0</v>
      </c>
    </row>
    <row r="78" spans="1:36" x14ac:dyDescent="0.25">
      <c r="A78" t="s">
        <v>254</v>
      </c>
      <c r="B78" s="46">
        <v>0</v>
      </c>
      <c r="C78" s="46">
        <v>0</v>
      </c>
      <c r="D78" s="46">
        <v>0</v>
      </c>
      <c r="E78" s="46">
        <v>0</v>
      </c>
      <c r="F78" s="46">
        <v>0</v>
      </c>
      <c r="G78" s="46">
        <v>0</v>
      </c>
      <c r="H78" s="46">
        <v>0</v>
      </c>
      <c r="I78" s="46">
        <v>0</v>
      </c>
      <c r="J78" s="46">
        <v>0</v>
      </c>
      <c r="K78" s="46">
        <v>0</v>
      </c>
      <c r="L78" s="46">
        <v>0</v>
      </c>
      <c r="M78" s="46">
        <v>0</v>
      </c>
      <c r="N78" s="46">
        <v>0</v>
      </c>
      <c r="O78" s="46">
        <v>0</v>
      </c>
      <c r="P78" s="46">
        <v>0</v>
      </c>
      <c r="Q78" s="46">
        <v>0</v>
      </c>
      <c r="R78" s="46">
        <v>0</v>
      </c>
      <c r="S78" s="46">
        <v>0</v>
      </c>
      <c r="T78" s="46">
        <v>0</v>
      </c>
      <c r="U78" s="46">
        <v>0</v>
      </c>
      <c r="V78" s="46">
        <v>0</v>
      </c>
      <c r="W78" s="46">
        <v>0</v>
      </c>
      <c r="X78" s="46">
        <v>0</v>
      </c>
      <c r="Y78" s="46">
        <v>0</v>
      </c>
      <c r="Z78" s="46">
        <v>0</v>
      </c>
      <c r="AA78" s="46">
        <v>0</v>
      </c>
      <c r="AB78" s="46">
        <v>0</v>
      </c>
      <c r="AC78" s="46">
        <v>0</v>
      </c>
      <c r="AD78" s="46">
        <v>0</v>
      </c>
      <c r="AE78" s="46">
        <v>0</v>
      </c>
      <c r="AF78" s="46">
        <v>0</v>
      </c>
      <c r="AG78" s="46">
        <v>0</v>
      </c>
      <c r="AH78" s="46">
        <v>0</v>
      </c>
      <c r="AI78" s="46">
        <v>0</v>
      </c>
      <c r="AJ78" s="46">
        <v>0</v>
      </c>
    </row>
    <row r="79" spans="1:36" x14ac:dyDescent="0.25">
      <c r="A79" t="s">
        <v>255</v>
      </c>
      <c r="B79" s="46">
        <v>0</v>
      </c>
      <c r="C79" s="46">
        <v>0</v>
      </c>
      <c r="D79" s="46">
        <v>0</v>
      </c>
      <c r="E79" s="46">
        <v>0</v>
      </c>
      <c r="F79" s="46">
        <v>0</v>
      </c>
      <c r="G79" s="46">
        <v>0</v>
      </c>
      <c r="H79" s="46">
        <v>0</v>
      </c>
      <c r="I79" s="46">
        <v>0</v>
      </c>
      <c r="J79" s="46">
        <v>0</v>
      </c>
      <c r="K79" s="46">
        <v>0</v>
      </c>
      <c r="L79" s="46">
        <v>0</v>
      </c>
      <c r="M79" s="46">
        <v>0</v>
      </c>
      <c r="N79" s="46">
        <v>0</v>
      </c>
      <c r="O79" s="46">
        <v>0</v>
      </c>
      <c r="P79" s="46">
        <v>0</v>
      </c>
      <c r="Q79" s="46">
        <v>0</v>
      </c>
      <c r="R79" s="46">
        <v>0</v>
      </c>
      <c r="S79" s="46">
        <v>0</v>
      </c>
      <c r="T79" s="46">
        <v>0</v>
      </c>
      <c r="U79" s="46">
        <v>0</v>
      </c>
      <c r="V79" s="46">
        <v>0</v>
      </c>
      <c r="W79" s="46">
        <v>0</v>
      </c>
      <c r="X79" s="46">
        <v>0</v>
      </c>
      <c r="Y79" s="46">
        <v>0</v>
      </c>
      <c r="Z79" s="46">
        <v>0</v>
      </c>
      <c r="AA79" s="46">
        <v>0</v>
      </c>
      <c r="AB79" s="46">
        <v>0</v>
      </c>
      <c r="AC79" s="46">
        <v>0</v>
      </c>
      <c r="AD79" s="46">
        <v>0</v>
      </c>
      <c r="AE79" s="46">
        <v>0</v>
      </c>
      <c r="AF79" s="46">
        <v>0</v>
      </c>
      <c r="AG79" s="46">
        <v>0</v>
      </c>
      <c r="AH79" s="46">
        <v>0</v>
      </c>
      <c r="AI79" s="46">
        <v>0</v>
      </c>
      <c r="AJ79" s="46">
        <v>0</v>
      </c>
    </row>
    <row r="80" spans="1:36" x14ac:dyDescent="0.25">
      <c r="A80" t="s">
        <v>256</v>
      </c>
      <c r="B80" s="46">
        <v>0</v>
      </c>
      <c r="C80" s="46">
        <v>0</v>
      </c>
      <c r="D80" s="46">
        <v>0</v>
      </c>
      <c r="E80" s="46">
        <v>0</v>
      </c>
      <c r="F80" s="46">
        <v>0</v>
      </c>
      <c r="G80" s="46">
        <v>0</v>
      </c>
      <c r="H80" s="46">
        <v>0</v>
      </c>
      <c r="I80" s="46">
        <v>0</v>
      </c>
      <c r="J80" s="46">
        <v>0</v>
      </c>
      <c r="K80" s="46">
        <v>0</v>
      </c>
      <c r="L80" s="46">
        <v>0</v>
      </c>
      <c r="M80" s="46">
        <v>0</v>
      </c>
      <c r="N80" s="46">
        <v>0</v>
      </c>
      <c r="O80" s="46">
        <v>0</v>
      </c>
      <c r="P80" s="46">
        <v>0</v>
      </c>
      <c r="Q80" s="46">
        <v>0</v>
      </c>
      <c r="R80" s="46">
        <v>0</v>
      </c>
      <c r="S80" s="46">
        <v>0</v>
      </c>
      <c r="T80" s="46">
        <v>0</v>
      </c>
      <c r="U80" s="46">
        <v>0</v>
      </c>
      <c r="V80" s="46">
        <v>0</v>
      </c>
      <c r="W80" s="46">
        <v>0</v>
      </c>
      <c r="X80" s="46">
        <v>0</v>
      </c>
      <c r="Y80" s="46">
        <v>0</v>
      </c>
      <c r="Z80" s="46">
        <v>0</v>
      </c>
      <c r="AA80" s="46">
        <v>0</v>
      </c>
      <c r="AB80" s="46">
        <v>0</v>
      </c>
      <c r="AC80" s="46">
        <v>0</v>
      </c>
      <c r="AD80" s="46">
        <v>0</v>
      </c>
      <c r="AE80" s="46">
        <v>0</v>
      </c>
      <c r="AF80" s="46">
        <v>0</v>
      </c>
      <c r="AG80" s="46">
        <v>0</v>
      </c>
      <c r="AH80" s="46">
        <v>0</v>
      </c>
      <c r="AI80" s="46">
        <v>0</v>
      </c>
      <c r="AJ80" s="46">
        <v>0</v>
      </c>
    </row>
    <row r="81" spans="1:36" x14ac:dyDescent="0.25">
      <c r="A81" t="s">
        <v>257</v>
      </c>
      <c r="B81" s="46">
        <v>0</v>
      </c>
      <c r="C81" s="46">
        <v>0</v>
      </c>
      <c r="D81" s="46">
        <v>0</v>
      </c>
      <c r="E81" s="46">
        <v>0</v>
      </c>
      <c r="F81" s="46">
        <v>0</v>
      </c>
      <c r="G81" s="46">
        <v>0</v>
      </c>
      <c r="H81" s="46">
        <v>0</v>
      </c>
      <c r="I81" s="46">
        <v>0</v>
      </c>
      <c r="J81" s="46">
        <v>0</v>
      </c>
      <c r="K81" s="46">
        <v>0</v>
      </c>
      <c r="L81" s="46">
        <v>0</v>
      </c>
      <c r="M81" s="46">
        <v>0</v>
      </c>
      <c r="N81" s="46">
        <v>0</v>
      </c>
      <c r="O81" s="46">
        <v>0</v>
      </c>
      <c r="P81" s="46">
        <v>0</v>
      </c>
      <c r="Q81" s="46">
        <v>0</v>
      </c>
      <c r="R81" s="46">
        <v>0</v>
      </c>
      <c r="S81" s="46">
        <v>0</v>
      </c>
      <c r="T81" s="46">
        <v>0</v>
      </c>
      <c r="U81" s="46">
        <v>0</v>
      </c>
      <c r="V81" s="46">
        <v>0</v>
      </c>
      <c r="W81" s="46">
        <v>0</v>
      </c>
      <c r="X81" s="46">
        <v>0</v>
      </c>
      <c r="Y81" s="46">
        <v>0</v>
      </c>
      <c r="Z81" s="46">
        <v>0</v>
      </c>
      <c r="AA81" s="46">
        <v>0</v>
      </c>
      <c r="AB81" s="46">
        <v>0</v>
      </c>
      <c r="AC81" s="46">
        <v>0</v>
      </c>
      <c r="AD81" s="46">
        <v>0</v>
      </c>
      <c r="AE81" s="46">
        <v>0</v>
      </c>
      <c r="AF81" s="46">
        <v>0</v>
      </c>
      <c r="AG81" s="46">
        <v>0</v>
      </c>
      <c r="AH81" s="46">
        <v>0</v>
      </c>
      <c r="AI81" s="46">
        <v>0</v>
      </c>
      <c r="AJ81" s="46">
        <v>0</v>
      </c>
    </row>
    <row r="82" spans="1:36" x14ac:dyDescent="0.25">
      <c r="A82" t="s">
        <v>258</v>
      </c>
      <c r="B82" s="46">
        <v>0</v>
      </c>
      <c r="C82" s="46">
        <v>0</v>
      </c>
      <c r="D82" s="46">
        <v>0</v>
      </c>
      <c r="E82" s="46">
        <v>0</v>
      </c>
      <c r="F82" s="46">
        <v>0</v>
      </c>
      <c r="G82" s="46">
        <v>0</v>
      </c>
      <c r="H82" s="46">
        <v>0</v>
      </c>
      <c r="I82" s="46">
        <v>0</v>
      </c>
      <c r="J82" s="46">
        <v>0</v>
      </c>
      <c r="K82" s="46">
        <v>0</v>
      </c>
      <c r="L82" s="46">
        <v>0</v>
      </c>
      <c r="M82" s="46">
        <v>0</v>
      </c>
      <c r="N82" s="46">
        <v>0</v>
      </c>
      <c r="O82" s="46">
        <v>0</v>
      </c>
      <c r="P82" s="46">
        <v>0</v>
      </c>
      <c r="Q82" s="46">
        <v>0</v>
      </c>
      <c r="R82" s="46">
        <v>0</v>
      </c>
      <c r="S82" s="46">
        <v>0</v>
      </c>
      <c r="T82" s="46">
        <v>0</v>
      </c>
      <c r="U82" s="46">
        <v>0</v>
      </c>
      <c r="V82" s="46">
        <v>0</v>
      </c>
      <c r="W82" s="46">
        <v>0</v>
      </c>
      <c r="X82" s="46">
        <v>0</v>
      </c>
      <c r="Y82" s="46">
        <v>0</v>
      </c>
      <c r="Z82" s="46">
        <v>0</v>
      </c>
      <c r="AA82" s="46">
        <v>0</v>
      </c>
      <c r="AB82" s="46">
        <v>0</v>
      </c>
      <c r="AC82" s="46">
        <v>0</v>
      </c>
      <c r="AD82" s="46">
        <v>0</v>
      </c>
      <c r="AE82" s="46">
        <v>0</v>
      </c>
      <c r="AF82" s="46">
        <v>0</v>
      </c>
      <c r="AG82" s="46">
        <v>0</v>
      </c>
      <c r="AH82" s="46">
        <v>0</v>
      </c>
      <c r="AI82" s="46">
        <v>0</v>
      </c>
      <c r="AJ82" s="46">
        <v>0</v>
      </c>
    </row>
    <row r="83" spans="1:36" x14ac:dyDescent="0.25">
      <c r="A83" t="s">
        <v>259</v>
      </c>
      <c r="B83" s="46">
        <v>0</v>
      </c>
      <c r="C83" s="46">
        <v>0</v>
      </c>
      <c r="D83" s="46">
        <v>0</v>
      </c>
      <c r="E83" s="46">
        <v>0</v>
      </c>
      <c r="F83" s="46">
        <v>0</v>
      </c>
      <c r="G83" s="46">
        <v>0</v>
      </c>
      <c r="H83" s="46">
        <v>0</v>
      </c>
      <c r="I83" s="46">
        <v>0</v>
      </c>
      <c r="J83" s="46">
        <v>0</v>
      </c>
      <c r="K83" s="46">
        <v>0</v>
      </c>
      <c r="L83" s="46">
        <v>0</v>
      </c>
      <c r="M83" s="46">
        <v>0</v>
      </c>
      <c r="N83" s="46">
        <v>0</v>
      </c>
      <c r="O83" s="46">
        <v>0</v>
      </c>
      <c r="P83" s="46">
        <v>0</v>
      </c>
      <c r="Q83" s="46">
        <v>0</v>
      </c>
      <c r="R83" s="46">
        <v>0</v>
      </c>
      <c r="S83" s="46">
        <v>0</v>
      </c>
      <c r="T83" s="46">
        <v>0</v>
      </c>
      <c r="U83" s="46">
        <v>0</v>
      </c>
      <c r="V83" s="46">
        <v>0</v>
      </c>
      <c r="W83" s="46">
        <v>0</v>
      </c>
      <c r="X83" s="46">
        <v>0</v>
      </c>
      <c r="Y83" s="46">
        <v>0</v>
      </c>
      <c r="Z83" s="46">
        <v>0</v>
      </c>
      <c r="AA83" s="46">
        <v>0</v>
      </c>
      <c r="AB83" s="46">
        <v>0</v>
      </c>
      <c r="AC83" s="46">
        <v>0</v>
      </c>
      <c r="AD83" s="46">
        <v>0</v>
      </c>
      <c r="AE83" s="46">
        <v>0</v>
      </c>
      <c r="AF83" s="46">
        <v>0</v>
      </c>
      <c r="AG83" s="46">
        <v>0</v>
      </c>
      <c r="AH83" s="46">
        <v>0</v>
      </c>
      <c r="AI83" s="46">
        <v>0</v>
      </c>
      <c r="AJ83" s="46">
        <v>0</v>
      </c>
    </row>
    <row r="84" spans="1:36" x14ac:dyDescent="0.25">
      <c r="A84" t="s">
        <v>260</v>
      </c>
      <c r="B84" s="46">
        <v>0</v>
      </c>
      <c r="C84" s="46">
        <v>0</v>
      </c>
      <c r="D84" s="46">
        <v>0</v>
      </c>
      <c r="E84" s="46">
        <v>0</v>
      </c>
      <c r="F84" s="46">
        <v>0</v>
      </c>
      <c r="G84" s="46">
        <v>0</v>
      </c>
      <c r="H84" s="46">
        <v>0</v>
      </c>
      <c r="I84" s="46">
        <v>0</v>
      </c>
      <c r="J84" s="46">
        <v>0</v>
      </c>
      <c r="K84" s="46">
        <v>0</v>
      </c>
      <c r="L84" s="46">
        <v>0</v>
      </c>
      <c r="M84" s="46">
        <v>0</v>
      </c>
      <c r="N84" s="46">
        <v>0</v>
      </c>
      <c r="O84" s="46">
        <v>0</v>
      </c>
      <c r="P84" s="46">
        <v>0</v>
      </c>
      <c r="Q84" s="46">
        <v>0</v>
      </c>
      <c r="R84" s="46">
        <v>0</v>
      </c>
      <c r="S84" s="46">
        <v>0</v>
      </c>
      <c r="T84" s="46">
        <v>0</v>
      </c>
      <c r="U84" s="46">
        <v>0</v>
      </c>
      <c r="V84" s="46">
        <v>0</v>
      </c>
      <c r="W84" s="46">
        <v>0</v>
      </c>
      <c r="X84" s="46">
        <v>0</v>
      </c>
      <c r="Y84" s="46">
        <v>0</v>
      </c>
      <c r="Z84" s="46">
        <v>0</v>
      </c>
      <c r="AA84" s="46">
        <v>0</v>
      </c>
      <c r="AB84" s="46">
        <v>0</v>
      </c>
      <c r="AC84" s="46">
        <v>0</v>
      </c>
      <c r="AD84" s="46">
        <v>0</v>
      </c>
      <c r="AE84" s="46">
        <v>0</v>
      </c>
      <c r="AF84" s="46">
        <v>0</v>
      </c>
      <c r="AG84" s="46">
        <v>0</v>
      </c>
      <c r="AH84" s="46">
        <v>0</v>
      </c>
      <c r="AI84" s="46">
        <v>0</v>
      </c>
      <c r="AJ84" s="46">
        <v>0</v>
      </c>
    </row>
    <row r="85" spans="1:36" x14ac:dyDescent="0.25">
      <c r="A85" t="s">
        <v>261</v>
      </c>
      <c r="B85" s="46">
        <v>0</v>
      </c>
      <c r="C85" s="46">
        <v>0</v>
      </c>
      <c r="D85" s="46">
        <v>0</v>
      </c>
      <c r="E85" s="46">
        <v>0</v>
      </c>
      <c r="F85" s="46">
        <v>0</v>
      </c>
      <c r="G85" s="46">
        <v>0</v>
      </c>
      <c r="H85" s="46">
        <v>0</v>
      </c>
      <c r="I85" s="46">
        <v>0</v>
      </c>
      <c r="J85" s="46">
        <v>0</v>
      </c>
      <c r="K85" s="46">
        <v>0</v>
      </c>
      <c r="L85" s="46">
        <v>0</v>
      </c>
      <c r="M85" s="46">
        <v>0</v>
      </c>
      <c r="N85" s="46">
        <v>0</v>
      </c>
      <c r="O85" s="46">
        <v>0</v>
      </c>
      <c r="P85" s="46">
        <v>0</v>
      </c>
      <c r="Q85" s="46">
        <v>0</v>
      </c>
      <c r="R85" s="46">
        <v>0</v>
      </c>
      <c r="S85" s="46">
        <v>0</v>
      </c>
      <c r="T85" s="46">
        <v>0</v>
      </c>
      <c r="U85" s="46">
        <v>0</v>
      </c>
      <c r="V85" s="46">
        <v>0</v>
      </c>
      <c r="W85" s="46">
        <v>0</v>
      </c>
      <c r="X85" s="46">
        <v>0</v>
      </c>
      <c r="Y85" s="46">
        <v>0</v>
      </c>
      <c r="Z85" s="46">
        <v>0</v>
      </c>
      <c r="AA85" s="46">
        <v>0</v>
      </c>
      <c r="AB85" s="46">
        <v>0</v>
      </c>
      <c r="AC85" s="46">
        <v>0</v>
      </c>
      <c r="AD85" s="46">
        <v>0</v>
      </c>
      <c r="AE85" s="46">
        <v>0</v>
      </c>
      <c r="AF85" s="46">
        <v>0</v>
      </c>
      <c r="AG85" s="46">
        <v>0</v>
      </c>
      <c r="AH85" s="46">
        <v>0</v>
      </c>
      <c r="AI85" s="46">
        <v>0</v>
      </c>
      <c r="AJ85" s="46">
        <v>0</v>
      </c>
    </row>
    <row r="86" spans="1:36" x14ac:dyDescent="0.25">
      <c r="A86" t="s">
        <v>262</v>
      </c>
      <c r="B86" s="46">
        <v>0</v>
      </c>
      <c r="C86" s="46">
        <v>0</v>
      </c>
      <c r="D86" s="46">
        <v>0</v>
      </c>
      <c r="E86" s="46">
        <v>0</v>
      </c>
      <c r="F86" s="46">
        <v>0</v>
      </c>
      <c r="G86" s="46">
        <v>0</v>
      </c>
      <c r="H86" s="46">
        <v>0</v>
      </c>
      <c r="I86" s="46">
        <v>0</v>
      </c>
      <c r="J86" s="46">
        <v>0</v>
      </c>
      <c r="K86" s="46">
        <v>0</v>
      </c>
      <c r="L86" s="46">
        <v>0</v>
      </c>
      <c r="M86" s="46">
        <v>0</v>
      </c>
      <c r="N86" s="46">
        <v>0</v>
      </c>
      <c r="O86" s="46">
        <v>0</v>
      </c>
      <c r="P86" s="46">
        <v>0</v>
      </c>
      <c r="Q86" s="46">
        <v>0</v>
      </c>
      <c r="R86" s="46">
        <v>0</v>
      </c>
      <c r="S86" s="46">
        <v>0</v>
      </c>
      <c r="T86" s="46">
        <v>0</v>
      </c>
      <c r="U86" s="46">
        <v>0</v>
      </c>
      <c r="V86" s="46">
        <v>0</v>
      </c>
      <c r="W86" s="46">
        <v>0</v>
      </c>
      <c r="X86" s="46">
        <v>0</v>
      </c>
      <c r="Y86" s="46">
        <v>0</v>
      </c>
      <c r="Z86" s="46">
        <v>0</v>
      </c>
      <c r="AA86" s="46">
        <v>0</v>
      </c>
      <c r="AB86" s="46">
        <v>0</v>
      </c>
      <c r="AC86" s="46">
        <v>0</v>
      </c>
      <c r="AD86" s="46">
        <v>0</v>
      </c>
      <c r="AE86" s="46">
        <v>0</v>
      </c>
      <c r="AF86" s="46">
        <v>0</v>
      </c>
      <c r="AG86" s="46">
        <v>0</v>
      </c>
      <c r="AH86" s="46">
        <v>0</v>
      </c>
      <c r="AI86" s="46">
        <v>0</v>
      </c>
      <c r="AJ86" s="46">
        <v>0</v>
      </c>
    </row>
    <row r="87" spans="1:36" x14ac:dyDescent="0.25">
      <c r="A87" t="s">
        <v>263</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row>
    <row r="88" spans="1:36" x14ac:dyDescent="0.25">
      <c r="A88" t="s">
        <v>264</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row>
    <row r="89" spans="1:36" x14ac:dyDescent="0.25">
      <c r="A89" t="s">
        <v>265</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row>
    <row r="90" spans="1:36" x14ac:dyDescent="0.25">
      <c r="A90" t="s">
        <v>266</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row>
    <row r="91" spans="1:36" x14ac:dyDescent="0.25">
      <c r="A91" t="s">
        <v>267</v>
      </c>
      <c r="B91" s="46">
        <v>0</v>
      </c>
      <c r="C91" s="46">
        <v>0</v>
      </c>
      <c r="D91" s="46">
        <v>0</v>
      </c>
      <c r="E91" s="46">
        <v>0</v>
      </c>
      <c r="F91" s="46">
        <v>0</v>
      </c>
      <c r="G91" s="46">
        <v>0</v>
      </c>
      <c r="H91" s="46">
        <v>0</v>
      </c>
      <c r="I91" s="46">
        <v>0</v>
      </c>
      <c r="J91" s="46">
        <v>0</v>
      </c>
      <c r="K91" s="46">
        <v>0</v>
      </c>
      <c r="L91" s="46">
        <v>0</v>
      </c>
      <c r="M91" s="46">
        <v>0</v>
      </c>
      <c r="N91" s="46">
        <v>0</v>
      </c>
      <c r="O91" s="46">
        <v>0</v>
      </c>
      <c r="P91" s="46">
        <v>0</v>
      </c>
      <c r="Q91" s="46">
        <v>0</v>
      </c>
      <c r="R91" s="46">
        <v>0</v>
      </c>
      <c r="S91" s="46">
        <v>0</v>
      </c>
      <c r="T91" s="46">
        <v>0</v>
      </c>
      <c r="U91" s="46">
        <v>0</v>
      </c>
      <c r="V91" s="46">
        <v>0</v>
      </c>
      <c r="W91" s="46">
        <v>0</v>
      </c>
      <c r="X91" s="46">
        <v>0</v>
      </c>
      <c r="Y91" s="46">
        <v>0</v>
      </c>
      <c r="Z91" s="46">
        <v>0</v>
      </c>
      <c r="AA91" s="46">
        <v>0</v>
      </c>
      <c r="AB91" s="46">
        <v>0</v>
      </c>
      <c r="AC91" s="46">
        <v>0</v>
      </c>
      <c r="AD91" s="46">
        <v>0</v>
      </c>
      <c r="AE91" s="46">
        <v>0</v>
      </c>
      <c r="AF91" s="46">
        <v>0</v>
      </c>
      <c r="AG91" s="46">
        <v>0</v>
      </c>
      <c r="AH91" s="46">
        <v>0</v>
      </c>
      <c r="AI91" s="46">
        <v>0</v>
      </c>
      <c r="AJ91" s="46">
        <v>0</v>
      </c>
    </row>
    <row r="92" spans="1:36" x14ac:dyDescent="0.25">
      <c r="A92" t="s">
        <v>268</v>
      </c>
      <c r="B92" s="46">
        <v>0</v>
      </c>
      <c r="C92" s="46">
        <v>0</v>
      </c>
      <c r="D92" s="46">
        <v>0</v>
      </c>
      <c r="E92" s="46">
        <v>0</v>
      </c>
      <c r="F92" s="46">
        <v>0</v>
      </c>
      <c r="G92" s="46">
        <v>0</v>
      </c>
      <c r="H92" s="46">
        <v>0</v>
      </c>
      <c r="I92" s="46">
        <v>0</v>
      </c>
      <c r="J92" s="46">
        <v>0</v>
      </c>
      <c r="K92" s="46">
        <v>0</v>
      </c>
      <c r="L92" s="46">
        <v>0</v>
      </c>
      <c r="M92" s="46">
        <v>0</v>
      </c>
      <c r="N92" s="46">
        <v>0</v>
      </c>
      <c r="O92" s="46">
        <v>0</v>
      </c>
      <c r="P92" s="46">
        <v>0</v>
      </c>
      <c r="Q92" s="46">
        <v>0</v>
      </c>
      <c r="R92" s="46">
        <v>0</v>
      </c>
      <c r="S92" s="46">
        <v>0</v>
      </c>
      <c r="T92" s="46">
        <v>0</v>
      </c>
      <c r="U92" s="46">
        <v>0</v>
      </c>
      <c r="V92" s="46">
        <v>0</v>
      </c>
      <c r="W92" s="46">
        <v>0</v>
      </c>
      <c r="X92" s="46">
        <v>0</v>
      </c>
      <c r="Y92" s="46">
        <v>0</v>
      </c>
      <c r="Z92" s="46">
        <v>0</v>
      </c>
      <c r="AA92" s="46">
        <v>0</v>
      </c>
      <c r="AB92" s="46">
        <v>0</v>
      </c>
      <c r="AC92" s="46">
        <v>0</v>
      </c>
      <c r="AD92" s="46">
        <v>0</v>
      </c>
      <c r="AE92" s="46">
        <v>0</v>
      </c>
      <c r="AF92" s="46">
        <v>0</v>
      </c>
      <c r="AG92" s="46">
        <v>0</v>
      </c>
      <c r="AH92" s="46">
        <v>0</v>
      </c>
      <c r="AI92" s="46">
        <v>0</v>
      </c>
      <c r="AJ92" s="46">
        <v>0</v>
      </c>
    </row>
    <row r="93" spans="1:36" x14ac:dyDescent="0.25">
      <c r="A93" t="s">
        <v>269</v>
      </c>
      <c r="B93" s="46">
        <v>0</v>
      </c>
      <c r="C93" s="46">
        <v>0</v>
      </c>
      <c r="D93" s="46">
        <v>0</v>
      </c>
      <c r="E93" s="46">
        <v>0</v>
      </c>
      <c r="F93" s="46">
        <v>0</v>
      </c>
      <c r="G93" s="46">
        <v>0</v>
      </c>
      <c r="H93" s="46">
        <v>0</v>
      </c>
      <c r="I93" s="46">
        <v>0</v>
      </c>
      <c r="J93" s="46">
        <v>0</v>
      </c>
      <c r="K93" s="46">
        <v>0</v>
      </c>
      <c r="L93" s="46">
        <v>0</v>
      </c>
      <c r="M93" s="46">
        <v>0</v>
      </c>
      <c r="N93" s="46">
        <v>0</v>
      </c>
      <c r="O93" s="46">
        <v>0</v>
      </c>
      <c r="P93" s="46">
        <v>0</v>
      </c>
      <c r="Q93" s="46">
        <v>0</v>
      </c>
      <c r="R93" s="46">
        <v>0</v>
      </c>
      <c r="S93" s="46">
        <v>0</v>
      </c>
      <c r="T93" s="46">
        <v>0</v>
      </c>
      <c r="U93" s="46">
        <v>0</v>
      </c>
      <c r="V93" s="46">
        <v>0</v>
      </c>
      <c r="W93" s="46">
        <v>0</v>
      </c>
      <c r="X93" s="46">
        <v>0</v>
      </c>
      <c r="Y93" s="46">
        <v>0</v>
      </c>
      <c r="Z93" s="46">
        <v>0</v>
      </c>
      <c r="AA93" s="46">
        <v>0</v>
      </c>
      <c r="AB93" s="46">
        <v>0</v>
      </c>
      <c r="AC93" s="46">
        <v>0</v>
      </c>
      <c r="AD93" s="46">
        <v>0</v>
      </c>
      <c r="AE93" s="46">
        <v>0</v>
      </c>
      <c r="AF93" s="46">
        <v>0</v>
      </c>
      <c r="AG93" s="46">
        <v>0</v>
      </c>
      <c r="AH93" s="46">
        <v>0</v>
      </c>
      <c r="AI93" s="46">
        <v>0</v>
      </c>
      <c r="AJ93" s="46">
        <v>0</v>
      </c>
    </row>
    <row r="94" spans="1:36" x14ac:dyDescent="0.25">
      <c r="A94" t="s">
        <v>270</v>
      </c>
      <c r="B94" s="46">
        <v>0</v>
      </c>
      <c r="C94" s="46">
        <v>0</v>
      </c>
      <c r="D94" s="46">
        <v>0</v>
      </c>
      <c r="E94" s="46">
        <v>0</v>
      </c>
      <c r="F94" s="46">
        <v>0</v>
      </c>
      <c r="G94" s="46">
        <v>0</v>
      </c>
      <c r="H94" s="46">
        <v>0</v>
      </c>
      <c r="I94" s="46">
        <v>0</v>
      </c>
      <c r="J94" s="46">
        <v>0</v>
      </c>
      <c r="K94" s="46">
        <v>0</v>
      </c>
      <c r="L94" s="46">
        <v>0</v>
      </c>
      <c r="M94" s="46">
        <v>0</v>
      </c>
      <c r="N94" s="46">
        <v>0</v>
      </c>
      <c r="O94" s="46">
        <v>0</v>
      </c>
      <c r="P94" s="46">
        <v>0</v>
      </c>
      <c r="Q94" s="46">
        <v>0</v>
      </c>
      <c r="R94" s="46">
        <v>0</v>
      </c>
      <c r="S94" s="46">
        <v>0</v>
      </c>
      <c r="T94" s="46">
        <v>0</v>
      </c>
      <c r="U94" s="46">
        <v>0</v>
      </c>
      <c r="V94" s="46">
        <v>0</v>
      </c>
      <c r="W94" s="46">
        <v>0</v>
      </c>
      <c r="X94" s="46">
        <v>0</v>
      </c>
      <c r="Y94" s="46">
        <v>0</v>
      </c>
      <c r="Z94" s="46">
        <v>0</v>
      </c>
      <c r="AA94" s="46">
        <v>0</v>
      </c>
      <c r="AB94" s="46">
        <v>0</v>
      </c>
      <c r="AC94" s="46">
        <v>0</v>
      </c>
      <c r="AD94" s="46">
        <v>0</v>
      </c>
      <c r="AE94" s="46">
        <v>0</v>
      </c>
      <c r="AF94" s="46">
        <v>0</v>
      </c>
      <c r="AG94" s="46">
        <v>0</v>
      </c>
      <c r="AH94" s="46">
        <v>0</v>
      </c>
      <c r="AI94" s="46">
        <v>0</v>
      </c>
      <c r="AJ94" s="46">
        <v>0</v>
      </c>
    </row>
    <row r="95" spans="1:36" x14ac:dyDescent="0.25">
      <c r="A95" t="s">
        <v>271</v>
      </c>
      <c r="B95" s="46">
        <v>0</v>
      </c>
      <c r="C95" s="46">
        <v>0</v>
      </c>
      <c r="D95" s="46">
        <v>0</v>
      </c>
      <c r="E95" s="46">
        <v>0</v>
      </c>
      <c r="F95" s="46">
        <v>0</v>
      </c>
      <c r="G95" s="46">
        <v>0</v>
      </c>
      <c r="H95" s="46">
        <v>0</v>
      </c>
      <c r="I95" s="46">
        <v>0</v>
      </c>
      <c r="J95" s="46">
        <v>0</v>
      </c>
      <c r="K95" s="46">
        <v>0</v>
      </c>
      <c r="L95" s="46">
        <v>0</v>
      </c>
      <c r="M95" s="46">
        <v>0</v>
      </c>
      <c r="N95" s="46">
        <v>0</v>
      </c>
      <c r="O95" s="46">
        <v>0</v>
      </c>
      <c r="P95" s="46">
        <v>0</v>
      </c>
      <c r="Q95" s="46">
        <v>0</v>
      </c>
      <c r="R95" s="46">
        <v>0</v>
      </c>
      <c r="S95" s="46">
        <v>0</v>
      </c>
      <c r="T95" s="46">
        <v>0</v>
      </c>
      <c r="U95" s="46">
        <v>0</v>
      </c>
      <c r="V95" s="46">
        <v>0</v>
      </c>
      <c r="W95" s="46">
        <v>0</v>
      </c>
      <c r="X95" s="46">
        <v>0</v>
      </c>
      <c r="Y95" s="46">
        <v>0</v>
      </c>
      <c r="Z95" s="46">
        <v>0</v>
      </c>
      <c r="AA95" s="46">
        <v>0</v>
      </c>
      <c r="AB95" s="46">
        <v>0</v>
      </c>
      <c r="AC95" s="46">
        <v>0</v>
      </c>
      <c r="AD95" s="46">
        <v>0</v>
      </c>
      <c r="AE95" s="46">
        <v>0</v>
      </c>
      <c r="AF95" s="46">
        <v>0</v>
      </c>
      <c r="AG95" s="46">
        <v>0</v>
      </c>
      <c r="AH95" s="46">
        <v>0</v>
      </c>
      <c r="AI95" s="46">
        <v>0</v>
      </c>
      <c r="AJ95" s="46">
        <v>0</v>
      </c>
    </row>
    <row r="96" spans="1:36" x14ac:dyDescent="0.25">
      <c r="A96" t="s">
        <v>272</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row>
    <row r="97" spans="1:36" x14ac:dyDescent="0.25">
      <c r="A97" t="s">
        <v>273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row>
    <row r="98" spans="1:36" x14ac:dyDescent="0.25">
      <c r="A98" t="s">
        <v>274</v>
      </c>
      <c r="B98" s="46">
        <v>0</v>
      </c>
      <c r="C98" s="46">
        <v>0</v>
      </c>
      <c r="D98" s="46">
        <v>0</v>
      </c>
      <c r="E98" s="46">
        <v>0</v>
      </c>
      <c r="F98" s="46">
        <v>0</v>
      </c>
      <c r="G98" s="46">
        <v>0</v>
      </c>
      <c r="H98" s="46">
        <v>0</v>
      </c>
      <c r="I98" s="46">
        <v>0</v>
      </c>
      <c r="J98" s="46">
        <v>0</v>
      </c>
      <c r="K98" s="46">
        <v>0</v>
      </c>
      <c r="L98" s="46">
        <v>0</v>
      </c>
      <c r="M98" s="46">
        <v>0</v>
      </c>
      <c r="N98" s="46">
        <v>0</v>
      </c>
      <c r="O98" s="46">
        <v>0</v>
      </c>
      <c r="P98" s="46">
        <v>0</v>
      </c>
      <c r="Q98" s="46">
        <v>0</v>
      </c>
      <c r="R98" s="46">
        <v>0</v>
      </c>
      <c r="S98" s="46">
        <v>0</v>
      </c>
      <c r="T98" s="46">
        <v>0</v>
      </c>
      <c r="U98" s="46">
        <v>0</v>
      </c>
      <c r="V98" s="46">
        <v>0</v>
      </c>
      <c r="W98" s="46">
        <v>0</v>
      </c>
      <c r="X98" s="46">
        <v>0</v>
      </c>
      <c r="Y98" s="46">
        <v>0</v>
      </c>
      <c r="Z98" s="46">
        <v>0</v>
      </c>
      <c r="AA98" s="46">
        <v>0</v>
      </c>
      <c r="AB98" s="46">
        <v>0</v>
      </c>
      <c r="AC98" s="46">
        <v>0</v>
      </c>
      <c r="AD98" s="46">
        <v>0</v>
      </c>
      <c r="AE98" s="46">
        <v>0</v>
      </c>
      <c r="AF98" s="46">
        <v>0</v>
      </c>
      <c r="AG98" s="46">
        <v>0</v>
      </c>
      <c r="AH98" s="46">
        <v>0</v>
      </c>
      <c r="AI98" s="46">
        <v>0</v>
      </c>
      <c r="AJ98" s="46">
        <v>0</v>
      </c>
    </row>
    <row r="99" spans="1:36" x14ac:dyDescent="0.25">
      <c r="A99" t="s">
        <v>275</v>
      </c>
      <c r="B99" s="46">
        <v>0</v>
      </c>
      <c r="C99" s="46">
        <v>0</v>
      </c>
      <c r="D99" s="46">
        <v>0</v>
      </c>
      <c r="E99" s="46">
        <v>0</v>
      </c>
      <c r="F99" s="46">
        <v>0</v>
      </c>
      <c r="G99" s="46">
        <v>0</v>
      </c>
      <c r="H99" s="46">
        <v>0</v>
      </c>
      <c r="I99" s="46">
        <v>0</v>
      </c>
      <c r="J99" s="46">
        <v>0</v>
      </c>
      <c r="K99" s="46">
        <v>0</v>
      </c>
      <c r="L99" s="46">
        <v>0</v>
      </c>
      <c r="M99" s="46">
        <v>0</v>
      </c>
      <c r="N99" s="46">
        <v>0</v>
      </c>
      <c r="O99" s="46">
        <v>0</v>
      </c>
      <c r="P99" s="46">
        <v>0</v>
      </c>
      <c r="Q99" s="46">
        <v>0</v>
      </c>
      <c r="R99" s="46">
        <v>0</v>
      </c>
      <c r="S99" s="46">
        <v>0</v>
      </c>
      <c r="T99" s="46">
        <v>0</v>
      </c>
      <c r="U99" s="46">
        <v>0</v>
      </c>
      <c r="V99" s="46">
        <v>0</v>
      </c>
      <c r="W99" s="46">
        <v>0</v>
      </c>
      <c r="X99" s="46">
        <v>0</v>
      </c>
      <c r="Y99" s="46">
        <v>0</v>
      </c>
      <c r="Z99" s="46">
        <v>0</v>
      </c>
      <c r="AA99" s="46">
        <v>0</v>
      </c>
      <c r="AB99" s="46">
        <v>0</v>
      </c>
      <c r="AC99" s="46">
        <v>0</v>
      </c>
      <c r="AD99" s="46">
        <v>0</v>
      </c>
      <c r="AE99" s="46">
        <v>0</v>
      </c>
      <c r="AF99" s="46">
        <v>0</v>
      </c>
      <c r="AG99" s="46">
        <v>0</v>
      </c>
      <c r="AH99" s="46">
        <v>0</v>
      </c>
      <c r="AI99" s="46">
        <v>0</v>
      </c>
      <c r="AJ99" s="46">
        <v>0</v>
      </c>
    </row>
    <row r="100" spans="1:36" x14ac:dyDescent="0.25">
      <c r="A100" t="s">
        <v>276</v>
      </c>
      <c r="B100" s="46">
        <v>0</v>
      </c>
      <c r="C100" s="46">
        <v>0</v>
      </c>
      <c r="D100" s="46">
        <v>0</v>
      </c>
      <c r="E100" s="46">
        <v>0</v>
      </c>
      <c r="F100" s="46">
        <v>0</v>
      </c>
      <c r="G100" s="46">
        <v>0</v>
      </c>
      <c r="H100" s="46">
        <v>0</v>
      </c>
      <c r="I100" s="46">
        <v>0</v>
      </c>
      <c r="J100" s="46">
        <v>0</v>
      </c>
      <c r="K100" s="46">
        <v>0</v>
      </c>
      <c r="L100" s="46">
        <v>0</v>
      </c>
      <c r="M100" s="46">
        <v>0</v>
      </c>
      <c r="N100" s="46">
        <v>0</v>
      </c>
      <c r="O100" s="46">
        <v>0</v>
      </c>
      <c r="P100" s="46">
        <v>0</v>
      </c>
      <c r="Q100" s="46">
        <v>0</v>
      </c>
      <c r="R100" s="46">
        <v>0</v>
      </c>
      <c r="S100" s="46">
        <v>0</v>
      </c>
      <c r="T100" s="46">
        <v>0</v>
      </c>
      <c r="U100" s="46">
        <v>0</v>
      </c>
      <c r="V100" s="46">
        <v>0</v>
      </c>
      <c r="W100" s="46">
        <v>0</v>
      </c>
      <c r="X100" s="46">
        <v>0</v>
      </c>
      <c r="Y100" s="46">
        <v>0</v>
      </c>
      <c r="Z100" s="46">
        <v>0</v>
      </c>
      <c r="AA100" s="46">
        <v>0</v>
      </c>
      <c r="AB100" s="46">
        <v>0</v>
      </c>
      <c r="AC100" s="46">
        <v>0</v>
      </c>
      <c r="AD100" s="46">
        <v>0</v>
      </c>
      <c r="AE100" s="46">
        <v>0</v>
      </c>
      <c r="AF100" s="46">
        <v>0</v>
      </c>
      <c r="AG100" s="46">
        <v>0</v>
      </c>
      <c r="AH100" s="46">
        <v>0</v>
      </c>
      <c r="AI100" s="46">
        <v>0</v>
      </c>
      <c r="AJ100" s="46">
        <v>0</v>
      </c>
    </row>
    <row r="101" spans="1:36" x14ac:dyDescent="0.25">
      <c r="A101" t="s">
        <v>277</v>
      </c>
      <c r="B101" s="46">
        <v>0</v>
      </c>
      <c r="C101" s="46">
        <v>0</v>
      </c>
      <c r="D101" s="46">
        <v>0</v>
      </c>
      <c r="E101" s="46">
        <v>0</v>
      </c>
      <c r="F101" s="46">
        <v>0</v>
      </c>
      <c r="G101" s="46">
        <v>0</v>
      </c>
      <c r="H101" s="46">
        <v>0</v>
      </c>
      <c r="I101" s="46">
        <v>0</v>
      </c>
      <c r="J101" s="46">
        <v>0</v>
      </c>
      <c r="K101" s="46">
        <v>0</v>
      </c>
      <c r="L101" s="46">
        <v>0</v>
      </c>
      <c r="M101" s="46">
        <v>0</v>
      </c>
      <c r="N101" s="46">
        <v>0</v>
      </c>
      <c r="O101" s="46">
        <v>0</v>
      </c>
      <c r="P101" s="46">
        <v>0</v>
      </c>
      <c r="Q101" s="46">
        <v>0</v>
      </c>
      <c r="R101" s="46">
        <v>0</v>
      </c>
      <c r="S101" s="46">
        <v>0</v>
      </c>
      <c r="T101" s="46">
        <v>0</v>
      </c>
      <c r="U101" s="46">
        <v>0</v>
      </c>
      <c r="V101" s="46">
        <v>0</v>
      </c>
      <c r="W101" s="46">
        <v>0</v>
      </c>
      <c r="X101" s="46">
        <v>0</v>
      </c>
      <c r="Y101" s="46">
        <v>0</v>
      </c>
      <c r="Z101" s="46">
        <v>0</v>
      </c>
      <c r="AA101" s="46">
        <v>0</v>
      </c>
      <c r="AB101" s="46">
        <v>0</v>
      </c>
      <c r="AC101" s="46">
        <v>0</v>
      </c>
      <c r="AD101" s="46">
        <v>0</v>
      </c>
      <c r="AE101" s="46">
        <v>0</v>
      </c>
      <c r="AF101" s="46">
        <v>0</v>
      </c>
      <c r="AG101" s="46">
        <v>0</v>
      </c>
      <c r="AH101" s="46">
        <v>0</v>
      </c>
      <c r="AI101" s="46">
        <v>0</v>
      </c>
      <c r="AJ101" s="46">
        <v>0</v>
      </c>
    </row>
    <row r="102" spans="1:36" x14ac:dyDescent="0.25">
      <c r="A102" t="s">
        <v>278</v>
      </c>
      <c r="B102" s="46">
        <v>0.19999999999999929</v>
      </c>
      <c r="C102" s="46">
        <v>0</v>
      </c>
      <c r="D102" s="46">
        <v>0</v>
      </c>
      <c r="E102" s="46">
        <v>0</v>
      </c>
      <c r="F102" s="46">
        <v>0</v>
      </c>
      <c r="G102" s="46">
        <v>0.10000000000000142</v>
      </c>
      <c r="H102" s="46">
        <v>0</v>
      </c>
      <c r="I102" s="46">
        <v>0.89999999999999858</v>
      </c>
      <c r="J102" s="46">
        <v>0.10000000000000142</v>
      </c>
      <c r="K102" s="46">
        <v>0.5</v>
      </c>
      <c r="L102" s="46">
        <v>0</v>
      </c>
      <c r="M102" s="46">
        <v>0</v>
      </c>
      <c r="N102" s="46">
        <v>0</v>
      </c>
      <c r="O102" s="46">
        <v>0</v>
      </c>
      <c r="P102" s="46">
        <v>0</v>
      </c>
      <c r="Q102" s="46">
        <v>0.10000000000000142</v>
      </c>
      <c r="R102" s="46">
        <v>0</v>
      </c>
      <c r="S102" s="46">
        <v>0</v>
      </c>
      <c r="T102" s="46">
        <v>0</v>
      </c>
      <c r="U102" s="46">
        <v>1</v>
      </c>
      <c r="V102" s="46">
        <v>0</v>
      </c>
      <c r="W102" s="46">
        <v>0</v>
      </c>
      <c r="X102" s="46">
        <v>0</v>
      </c>
      <c r="Y102" s="46">
        <v>0</v>
      </c>
      <c r="Z102" s="46">
        <v>0</v>
      </c>
      <c r="AA102" s="46">
        <v>0.69999999999999929</v>
      </c>
      <c r="AB102" s="46">
        <v>0</v>
      </c>
      <c r="AC102" s="46">
        <v>0</v>
      </c>
      <c r="AD102" s="46">
        <v>0.60000000000000142</v>
      </c>
      <c r="AE102" s="46">
        <v>0</v>
      </c>
      <c r="AF102" s="46">
        <v>0.10000000000000142</v>
      </c>
      <c r="AG102" s="46">
        <v>0</v>
      </c>
      <c r="AH102" s="46">
        <v>0</v>
      </c>
      <c r="AI102" s="46">
        <v>0.5</v>
      </c>
      <c r="AJ102" s="46">
        <v>4.8000000000000043</v>
      </c>
    </row>
    <row r="103" spans="1:36" x14ac:dyDescent="0.25">
      <c r="A103" t="s">
        <v>279</v>
      </c>
      <c r="B103" s="46">
        <v>0</v>
      </c>
      <c r="C103" s="46">
        <v>0</v>
      </c>
      <c r="D103" s="46">
        <v>0</v>
      </c>
      <c r="E103" s="46">
        <v>0</v>
      </c>
      <c r="F103" s="46">
        <v>0</v>
      </c>
      <c r="G103" s="46">
        <v>0</v>
      </c>
      <c r="H103" s="46">
        <v>0</v>
      </c>
      <c r="I103" s="46">
        <v>0</v>
      </c>
      <c r="J103" s="46">
        <v>0</v>
      </c>
      <c r="K103" s="46">
        <v>0</v>
      </c>
      <c r="L103" s="46">
        <v>0</v>
      </c>
      <c r="M103" s="46">
        <v>0</v>
      </c>
      <c r="N103" s="46">
        <v>0</v>
      </c>
      <c r="O103" s="46">
        <v>0</v>
      </c>
      <c r="P103" s="46">
        <v>0</v>
      </c>
      <c r="Q103" s="46">
        <v>0</v>
      </c>
      <c r="R103" s="46">
        <v>0</v>
      </c>
      <c r="S103" s="46">
        <v>0</v>
      </c>
      <c r="T103" s="46">
        <v>0</v>
      </c>
      <c r="U103" s="46">
        <v>0</v>
      </c>
      <c r="V103" s="46">
        <v>0</v>
      </c>
      <c r="W103" s="46">
        <v>0</v>
      </c>
      <c r="X103" s="46">
        <v>0</v>
      </c>
      <c r="Y103" s="46">
        <v>0</v>
      </c>
      <c r="Z103" s="46">
        <v>0</v>
      </c>
      <c r="AA103" s="46">
        <v>0</v>
      </c>
      <c r="AB103" s="46">
        <v>0</v>
      </c>
      <c r="AC103" s="46">
        <v>0</v>
      </c>
      <c r="AD103" s="46">
        <v>0</v>
      </c>
      <c r="AE103" s="46">
        <v>0</v>
      </c>
      <c r="AF103" s="46">
        <v>0</v>
      </c>
      <c r="AG103" s="46">
        <v>0</v>
      </c>
      <c r="AH103" s="46">
        <v>0</v>
      </c>
      <c r="AI103" s="46">
        <v>0</v>
      </c>
      <c r="AJ103" s="46">
        <v>0</v>
      </c>
    </row>
    <row r="104" spans="1:36" x14ac:dyDescent="0.25">
      <c r="A104" t="s">
        <v>280</v>
      </c>
      <c r="B104" s="46">
        <v>0</v>
      </c>
      <c r="C104" s="46">
        <v>0</v>
      </c>
      <c r="D104" s="46">
        <v>0</v>
      </c>
      <c r="E104" s="46">
        <v>0</v>
      </c>
      <c r="F104" s="46">
        <v>0</v>
      </c>
      <c r="G104" s="46">
        <v>0</v>
      </c>
      <c r="H104" s="46">
        <v>0</v>
      </c>
      <c r="I104" s="46">
        <v>0</v>
      </c>
      <c r="J104" s="46">
        <v>0</v>
      </c>
      <c r="K104" s="46">
        <v>0</v>
      </c>
      <c r="L104" s="46">
        <v>0</v>
      </c>
      <c r="M104" s="46">
        <v>0</v>
      </c>
      <c r="N104" s="46">
        <v>0</v>
      </c>
      <c r="O104" s="46">
        <v>0</v>
      </c>
      <c r="P104" s="46">
        <v>0</v>
      </c>
      <c r="Q104" s="46">
        <v>0</v>
      </c>
      <c r="R104" s="46">
        <v>0</v>
      </c>
      <c r="S104" s="46">
        <v>0</v>
      </c>
      <c r="T104" s="46">
        <v>0</v>
      </c>
      <c r="U104" s="46">
        <v>0</v>
      </c>
      <c r="V104" s="46">
        <v>0</v>
      </c>
      <c r="W104" s="46">
        <v>0</v>
      </c>
      <c r="X104" s="46">
        <v>0</v>
      </c>
      <c r="Y104" s="46">
        <v>0</v>
      </c>
      <c r="Z104" s="46">
        <v>0</v>
      </c>
      <c r="AA104" s="46">
        <v>0</v>
      </c>
      <c r="AB104" s="46">
        <v>0</v>
      </c>
      <c r="AC104" s="46">
        <v>0</v>
      </c>
      <c r="AD104" s="46">
        <v>0</v>
      </c>
      <c r="AE104" s="46">
        <v>0</v>
      </c>
      <c r="AF104" s="46">
        <v>0</v>
      </c>
      <c r="AG104" s="46">
        <v>0</v>
      </c>
      <c r="AH104" s="46">
        <v>0</v>
      </c>
      <c r="AI104" s="46">
        <v>0</v>
      </c>
      <c r="AJ104" s="46">
        <v>0</v>
      </c>
    </row>
    <row r="105" spans="1:36" x14ac:dyDescent="0.25">
      <c r="A105" t="s">
        <v>281</v>
      </c>
      <c r="B105" s="46">
        <v>0</v>
      </c>
      <c r="C105" s="46">
        <v>0</v>
      </c>
      <c r="D105" s="46">
        <v>0</v>
      </c>
      <c r="E105" s="46">
        <v>0</v>
      </c>
      <c r="F105" s="46">
        <v>0</v>
      </c>
      <c r="G105" s="46">
        <v>0</v>
      </c>
      <c r="H105" s="46">
        <v>0</v>
      </c>
      <c r="I105" s="46">
        <v>0</v>
      </c>
      <c r="J105" s="46">
        <v>0</v>
      </c>
      <c r="K105" s="46">
        <v>0</v>
      </c>
      <c r="L105" s="46">
        <v>0</v>
      </c>
      <c r="M105" s="46">
        <v>0</v>
      </c>
      <c r="N105" s="46">
        <v>0</v>
      </c>
      <c r="O105" s="46">
        <v>0</v>
      </c>
      <c r="P105" s="46">
        <v>0</v>
      </c>
      <c r="Q105" s="46">
        <v>0</v>
      </c>
      <c r="R105" s="46">
        <v>0</v>
      </c>
      <c r="S105" s="46">
        <v>0</v>
      </c>
      <c r="T105" s="46">
        <v>0</v>
      </c>
      <c r="U105" s="46">
        <v>0</v>
      </c>
      <c r="V105" s="46">
        <v>0</v>
      </c>
      <c r="W105" s="46">
        <v>0</v>
      </c>
      <c r="X105" s="46">
        <v>0</v>
      </c>
      <c r="Y105" s="46">
        <v>0</v>
      </c>
      <c r="Z105" s="46">
        <v>0</v>
      </c>
      <c r="AA105" s="46">
        <v>0</v>
      </c>
      <c r="AB105" s="46">
        <v>0</v>
      </c>
      <c r="AC105" s="46">
        <v>0</v>
      </c>
      <c r="AD105" s="46">
        <v>0</v>
      </c>
      <c r="AE105" s="46">
        <v>0</v>
      </c>
      <c r="AF105" s="46">
        <v>0</v>
      </c>
      <c r="AG105" s="46">
        <v>0</v>
      </c>
      <c r="AH105" s="46">
        <v>0</v>
      </c>
      <c r="AI105" s="46">
        <v>0</v>
      </c>
      <c r="AJ105" s="46">
        <v>0</v>
      </c>
    </row>
    <row r="106" spans="1:36" x14ac:dyDescent="0.25">
      <c r="A106" t="s">
        <v>282</v>
      </c>
      <c r="B106" s="46">
        <v>0</v>
      </c>
      <c r="C106" s="46">
        <v>0</v>
      </c>
      <c r="D106" s="46">
        <v>0</v>
      </c>
      <c r="E106" s="46">
        <v>0</v>
      </c>
      <c r="F106" s="46">
        <v>0</v>
      </c>
      <c r="G106" s="46">
        <v>0</v>
      </c>
      <c r="H106" s="46">
        <v>0</v>
      </c>
      <c r="I106" s="46">
        <v>0</v>
      </c>
      <c r="J106" s="46">
        <v>0</v>
      </c>
      <c r="K106" s="46">
        <v>0</v>
      </c>
      <c r="L106" s="46">
        <v>0</v>
      </c>
      <c r="M106" s="46">
        <v>0</v>
      </c>
      <c r="N106" s="46">
        <v>0</v>
      </c>
      <c r="O106" s="46">
        <v>0</v>
      </c>
      <c r="P106" s="46">
        <v>0</v>
      </c>
      <c r="Q106" s="46">
        <v>0</v>
      </c>
      <c r="R106" s="46">
        <v>0</v>
      </c>
      <c r="S106" s="46">
        <v>0</v>
      </c>
      <c r="T106" s="46">
        <v>0</v>
      </c>
      <c r="U106" s="46">
        <v>0</v>
      </c>
      <c r="V106" s="46">
        <v>0</v>
      </c>
      <c r="W106" s="46">
        <v>0</v>
      </c>
      <c r="X106" s="46">
        <v>0</v>
      </c>
      <c r="Y106" s="46">
        <v>0</v>
      </c>
      <c r="Z106" s="46">
        <v>0</v>
      </c>
      <c r="AA106" s="46">
        <v>0</v>
      </c>
      <c r="AB106" s="46">
        <v>0</v>
      </c>
      <c r="AC106" s="46">
        <v>0</v>
      </c>
      <c r="AD106" s="46">
        <v>0</v>
      </c>
      <c r="AE106" s="46">
        <v>0</v>
      </c>
      <c r="AF106" s="46">
        <v>0</v>
      </c>
      <c r="AG106" s="46">
        <v>0</v>
      </c>
      <c r="AH106" s="46">
        <v>0</v>
      </c>
      <c r="AI106" s="46">
        <v>0</v>
      </c>
      <c r="AJ106" s="46">
        <v>0</v>
      </c>
    </row>
    <row r="107" spans="1:36" x14ac:dyDescent="0.25">
      <c r="A107" t="s">
        <v>283</v>
      </c>
      <c r="B107" s="46">
        <v>0</v>
      </c>
      <c r="C107" s="46">
        <v>0</v>
      </c>
      <c r="D107" s="46">
        <v>0</v>
      </c>
      <c r="E107" s="46">
        <v>0</v>
      </c>
      <c r="F107" s="46">
        <v>0</v>
      </c>
      <c r="G107" s="46">
        <v>0</v>
      </c>
      <c r="H107" s="46">
        <v>0</v>
      </c>
      <c r="I107" s="46">
        <v>0</v>
      </c>
      <c r="J107" s="46">
        <v>0</v>
      </c>
      <c r="K107" s="46">
        <v>0</v>
      </c>
      <c r="L107" s="46">
        <v>0</v>
      </c>
      <c r="M107" s="46">
        <v>0</v>
      </c>
      <c r="N107" s="46">
        <v>0</v>
      </c>
      <c r="O107" s="46">
        <v>0</v>
      </c>
      <c r="P107" s="46">
        <v>0</v>
      </c>
      <c r="Q107" s="46">
        <v>0</v>
      </c>
      <c r="R107" s="46">
        <v>0</v>
      </c>
      <c r="S107" s="46">
        <v>0</v>
      </c>
      <c r="T107" s="46">
        <v>0</v>
      </c>
      <c r="U107" s="46">
        <v>0</v>
      </c>
      <c r="V107" s="46">
        <v>0</v>
      </c>
      <c r="W107" s="46">
        <v>0</v>
      </c>
      <c r="X107" s="46">
        <v>0</v>
      </c>
      <c r="Y107" s="46">
        <v>0</v>
      </c>
      <c r="Z107" s="46">
        <v>0</v>
      </c>
      <c r="AA107" s="46">
        <v>0</v>
      </c>
      <c r="AB107" s="46">
        <v>0</v>
      </c>
      <c r="AC107" s="46">
        <v>0</v>
      </c>
      <c r="AD107" s="46">
        <v>0</v>
      </c>
      <c r="AE107" s="46">
        <v>0</v>
      </c>
      <c r="AF107" s="46">
        <v>0</v>
      </c>
      <c r="AG107" s="46">
        <v>0</v>
      </c>
      <c r="AH107" s="46">
        <v>0</v>
      </c>
      <c r="AI107" s="46">
        <v>0</v>
      </c>
      <c r="AJ107" s="46">
        <v>0</v>
      </c>
    </row>
    <row r="108" spans="1:36" x14ac:dyDescent="0.25">
      <c r="A108" t="s">
        <v>284</v>
      </c>
      <c r="B108" s="46">
        <v>0</v>
      </c>
      <c r="C108" s="46">
        <v>0</v>
      </c>
      <c r="D108" s="46">
        <v>0</v>
      </c>
      <c r="E108" s="46">
        <v>0</v>
      </c>
      <c r="F108" s="46">
        <v>0</v>
      </c>
      <c r="G108" s="46">
        <v>0</v>
      </c>
      <c r="H108" s="46">
        <v>0</v>
      </c>
      <c r="I108" s="46">
        <v>0</v>
      </c>
      <c r="J108" s="46">
        <v>0</v>
      </c>
      <c r="K108" s="46">
        <v>0</v>
      </c>
      <c r="L108" s="46">
        <v>0</v>
      </c>
      <c r="M108" s="46">
        <v>0</v>
      </c>
      <c r="N108" s="46">
        <v>0</v>
      </c>
      <c r="O108" s="46">
        <v>0</v>
      </c>
      <c r="P108" s="46">
        <v>0</v>
      </c>
      <c r="Q108" s="46">
        <v>0</v>
      </c>
      <c r="R108" s="46">
        <v>0</v>
      </c>
      <c r="S108" s="46">
        <v>0</v>
      </c>
      <c r="T108" s="46">
        <v>0</v>
      </c>
      <c r="U108" s="46">
        <v>0</v>
      </c>
      <c r="V108" s="46">
        <v>0</v>
      </c>
      <c r="W108" s="46">
        <v>0</v>
      </c>
      <c r="X108" s="46">
        <v>0</v>
      </c>
      <c r="Y108" s="46">
        <v>0</v>
      </c>
      <c r="Z108" s="46">
        <v>0</v>
      </c>
      <c r="AA108" s="46">
        <v>0</v>
      </c>
      <c r="AB108" s="46">
        <v>0</v>
      </c>
      <c r="AC108" s="46">
        <v>0</v>
      </c>
      <c r="AD108" s="46">
        <v>0</v>
      </c>
      <c r="AE108" s="46">
        <v>0</v>
      </c>
      <c r="AF108" s="46">
        <v>0</v>
      </c>
      <c r="AG108" s="46">
        <v>0</v>
      </c>
      <c r="AH108" s="46">
        <v>0</v>
      </c>
      <c r="AI108" s="46">
        <v>0</v>
      </c>
      <c r="AJ108" s="46">
        <v>0</v>
      </c>
    </row>
    <row r="109" spans="1:36" x14ac:dyDescent="0.25">
      <c r="A109" t="s">
        <v>285</v>
      </c>
      <c r="B109" s="46">
        <v>0.39999999999999858</v>
      </c>
      <c r="C109" s="46">
        <v>0</v>
      </c>
      <c r="D109" s="46">
        <v>0</v>
      </c>
      <c r="E109" s="46">
        <v>0</v>
      </c>
      <c r="F109" s="46">
        <v>0</v>
      </c>
      <c r="G109" s="46">
        <v>0</v>
      </c>
      <c r="H109" s="46">
        <v>0</v>
      </c>
      <c r="I109" s="46">
        <v>0.30000000000000071</v>
      </c>
      <c r="J109" s="46">
        <v>0.19999999999999929</v>
      </c>
      <c r="K109" s="46">
        <v>0</v>
      </c>
      <c r="L109" s="46">
        <v>0</v>
      </c>
      <c r="M109" s="46">
        <v>0</v>
      </c>
      <c r="N109" s="46">
        <v>0</v>
      </c>
      <c r="O109" s="46">
        <v>0</v>
      </c>
      <c r="P109" s="46">
        <v>0</v>
      </c>
      <c r="Q109" s="46">
        <v>0</v>
      </c>
      <c r="R109" s="46">
        <v>0</v>
      </c>
      <c r="S109" s="46">
        <v>0</v>
      </c>
      <c r="T109" s="46">
        <v>0</v>
      </c>
      <c r="U109" s="46">
        <v>0</v>
      </c>
      <c r="V109" s="46">
        <v>0</v>
      </c>
      <c r="W109" s="46">
        <v>0</v>
      </c>
      <c r="X109" s="46">
        <v>0</v>
      </c>
      <c r="Y109" s="46">
        <v>0</v>
      </c>
      <c r="Z109" s="46">
        <v>0</v>
      </c>
      <c r="AA109" s="46">
        <v>0</v>
      </c>
      <c r="AB109" s="46">
        <v>0</v>
      </c>
      <c r="AC109" s="46">
        <v>0</v>
      </c>
      <c r="AD109" s="46">
        <v>0</v>
      </c>
      <c r="AE109" s="46">
        <v>0</v>
      </c>
      <c r="AF109" s="46">
        <v>0</v>
      </c>
      <c r="AG109" s="46">
        <v>0</v>
      </c>
      <c r="AH109" s="46">
        <v>0</v>
      </c>
      <c r="AI109" s="46">
        <v>0</v>
      </c>
      <c r="AJ109" s="46">
        <v>0.89999999999999858</v>
      </c>
    </row>
    <row r="110" spans="1:36" x14ac:dyDescent="0.25">
      <c r="A110" t="s">
        <v>286</v>
      </c>
      <c r="B110" s="46">
        <v>0</v>
      </c>
      <c r="C110" s="46">
        <v>0</v>
      </c>
      <c r="D110" s="46">
        <v>0</v>
      </c>
      <c r="E110" s="46">
        <v>0</v>
      </c>
      <c r="F110" s="46">
        <v>0</v>
      </c>
      <c r="G110" s="46">
        <v>0</v>
      </c>
      <c r="H110" s="46">
        <v>0</v>
      </c>
      <c r="I110" s="46">
        <v>0</v>
      </c>
      <c r="J110" s="46">
        <v>0</v>
      </c>
      <c r="K110" s="46">
        <v>0</v>
      </c>
      <c r="L110" s="46">
        <v>0</v>
      </c>
      <c r="M110" s="46">
        <v>0</v>
      </c>
      <c r="N110" s="46">
        <v>0</v>
      </c>
      <c r="O110" s="46">
        <v>0</v>
      </c>
      <c r="P110" s="46">
        <v>0</v>
      </c>
      <c r="Q110" s="46">
        <v>0</v>
      </c>
      <c r="R110" s="46">
        <v>0</v>
      </c>
      <c r="S110" s="46">
        <v>0</v>
      </c>
      <c r="T110" s="46">
        <v>0</v>
      </c>
      <c r="U110" s="46">
        <v>0</v>
      </c>
      <c r="V110" s="46">
        <v>0</v>
      </c>
      <c r="W110" s="46">
        <v>0</v>
      </c>
      <c r="X110" s="46">
        <v>0</v>
      </c>
      <c r="Y110" s="46">
        <v>0</v>
      </c>
      <c r="Z110" s="46">
        <v>0</v>
      </c>
      <c r="AA110" s="46">
        <v>0</v>
      </c>
      <c r="AB110" s="46">
        <v>0</v>
      </c>
      <c r="AC110" s="46">
        <v>0</v>
      </c>
      <c r="AD110" s="46">
        <v>0</v>
      </c>
      <c r="AE110" s="46">
        <v>0</v>
      </c>
      <c r="AF110" s="46">
        <v>0</v>
      </c>
      <c r="AG110" s="46">
        <v>0</v>
      </c>
      <c r="AH110" s="46">
        <v>0</v>
      </c>
      <c r="AI110" s="46">
        <v>0</v>
      </c>
      <c r="AJ110" s="46">
        <v>0</v>
      </c>
    </row>
    <row r="111" spans="1:36" x14ac:dyDescent="0.25">
      <c r="A111" t="s">
        <v>287</v>
      </c>
      <c r="B111" s="46">
        <v>0</v>
      </c>
      <c r="C111" s="46">
        <v>0</v>
      </c>
      <c r="D111" s="46">
        <v>0</v>
      </c>
      <c r="E111" s="46">
        <v>0</v>
      </c>
      <c r="F111" s="46">
        <v>0</v>
      </c>
      <c r="G111" s="46">
        <v>0</v>
      </c>
      <c r="H111" s="46">
        <v>0</v>
      </c>
      <c r="I111" s="46">
        <v>0</v>
      </c>
      <c r="J111" s="46">
        <v>0</v>
      </c>
      <c r="K111" s="46">
        <v>0</v>
      </c>
      <c r="L111" s="46">
        <v>0</v>
      </c>
      <c r="M111" s="46">
        <v>0</v>
      </c>
      <c r="N111" s="46">
        <v>0</v>
      </c>
      <c r="O111" s="46">
        <v>0</v>
      </c>
      <c r="P111" s="46">
        <v>0</v>
      </c>
      <c r="Q111" s="46">
        <v>0</v>
      </c>
      <c r="R111" s="46">
        <v>0</v>
      </c>
      <c r="S111" s="46">
        <v>0</v>
      </c>
      <c r="T111" s="46">
        <v>0</v>
      </c>
      <c r="U111" s="46">
        <v>0</v>
      </c>
      <c r="V111" s="46">
        <v>0</v>
      </c>
      <c r="W111" s="46">
        <v>0</v>
      </c>
      <c r="X111" s="46">
        <v>0</v>
      </c>
      <c r="Y111" s="46">
        <v>0</v>
      </c>
      <c r="Z111" s="46">
        <v>0</v>
      </c>
      <c r="AA111" s="46">
        <v>0</v>
      </c>
      <c r="AB111" s="46">
        <v>0</v>
      </c>
      <c r="AC111" s="46">
        <v>0</v>
      </c>
      <c r="AD111" s="46">
        <v>0</v>
      </c>
      <c r="AE111" s="46">
        <v>0</v>
      </c>
      <c r="AF111" s="46">
        <v>0</v>
      </c>
      <c r="AG111" s="46">
        <v>0</v>
      </c>
      <c r="AH111" s="46">
        <v>0</v>
      </c>
      <c r="AI111" s="46">
        <v>0</v>
      </c>
      <c r="AJ111" s="46">
        <v>0</v>
      </c>
    </row>
    <row r="112" spans="1:36" x14ac:dyDescent="0.25">
      <c r="A112" t="s">
        <v>288</v>
      </c>
      <c r="B112" s="46">
        <v>0</v>
      </c>
      <c r="C112" s="46">
        <v>0</v>
      </c>
      <c r="D112" s="46">
        <v>0</v>
      </c>
      <c r="E112" s="46">
        <v>0</v>
      </c>
      <c r="F112" s="46">
        <v>0</v>
      </c>
      <c r="G112" s="46">
        <v>0</v>
      </c>
      <c r="H112" s="46">
        <v>0</v>
      </c>
      <c r="I112" s="46">
        <v>0</v>
      </c>
      <c r="J112" s="46">
        <v>0</v>
      </c>
      <c r="K112" s="46">
        <v>0</v>
      </c>
      <c r="L112" s="46">
        <v>0</v>
      </c>
      <c r="M112" s="46">
        <v>0</v>
      </c>
      <c r="N112" s="46">
        <v>0</v>
      </c>
      <c r="O112" s="46">
        <v>0</v>
      </c>
      <c r="P112" s="46">
        <v>0</v>
      </c>
      <c r="Q112" s="46">
        <v>0</v>
      </c>
      <c r="R112" s="46">
        <v>0</v>
      </c>
      <c r="S112" s="46">
        <v>0</v>
      </c>
      <c r="T112" s="46">
        <v>0</v>
      </c>
      <c r="U112" s="46">
        <v>0</v>
      </c>
      <c r="V112" s="46">
        <v>0</v>
      </c>
      <c r="W112" s="46">
        <v>0</v>
      </c>
      <c r="X112" s="46">
        <v>0</v>
      </c>
      <c r="Y112" s="46">
        <v>0</v>
      </c>
      <c r="Z112" s="46">
        <v>0</v>
      </c>
      <c r="AA112" s="46">
        <v>0</v>
      </c>
      <c r="AB112" s="46">
        <v>0</v>
      </c>
      <c r="AC112" s="46">
        <v>0</v>
      </c>
      <c r="AD112" s="46">
        <v>0</v>
      </c>
      <c r="AE112" s="46">
        <v>0</v>
      </c>
      <c r="AF112" s="46">
        <v>0</v>
      </c>
      <c r="AG112" s="46">
        <v>0</v>
      </c>
      <c r="AH112" s="46">
        <v>0</v>
      </c>
      <c r="AI112" s="46">
        <v>0</v>
      </c>
      <c r="AJ112" s="46">
        <v>0</v>
      </c>
    </row>
    <row r="113" spans="1:36" x14ac:dyDescent="0.25">
      <c r="A113" t="s">
        <v>289</v>
      </c>
      <c r="B113" s="46">
        <v>0</v>
      </c>
      <c r="C113" s="46">
        <v>0</v>
      </c>
      <c r="D113" s="46">
        <v>0</v>
      </c>
      <c r="E113" s="46">
        <v>0</v>
      </c>
      <c r="F113" s="46">
        <v>0</v>
      </c>
      <c r="G113" s="46">
        <v>0</v>
      </c>
      <c r="H113" s="46">
        <v>0</v>
      </c>
      <c r="I113" s="46">
        <v>0</v>
      </c>
      <c r="J113" s="46">
        <v>0</v>
      </c>
      <c r="K113" s="46">
        <v>0</v>
      </c>
      <c r="L113" s="46">
        <v>0</v>
      </c>
      <c r="M113" s="46">
        <v>0</v>
      </c>
      <c r="N113" s="46">
        <v>0</v>
      </c>
      <c r="O113" s="46">
        <v>0</v>
      </c>
      <c r="P113" s="46">
        <v>0</v>
      </c>
      <c r="Q113" s="46">
        <v>0</v>
      </c>
      <c r="R113" s="46">
        <v>0</v>
      </c>
      <c r="S113" s="46">
        <v>0</v>
      </c>
      <c r="T113" s="46">
        <v>0</v>
      </c>
      <c r="U113" s="46">
        <v>0</v>
      </c>
      <c r="V113" s="46">
        <v>0</v>
      </c>
      <c r="W113" s="46">
        <v>0</v>
      </c>
      <c r="X113" s="46">
        <v>0</v>
      </c>
      <c r="Y113" s="46">
        <v>0</v>
      </c>
      <c r="Z113" s="46">
        <v>0</v>
      </c>
      <c r="AA113" s="46">
        <v>0</v>
      </c>
      <c r="AB113" s="46">
        <v>0</v>
      </c>
      <c r="AC113" s="46">
        <v>0</v>
      </c>
      <c r="AD113" s="46">
        <v>0</v>
      </c>
      <c r="AE113" s="46">
        <v>0</v>
      </c>
      <c r="AF113" s="46">
        <v>0</v>
      </c>
      <c r="AG113" s="46">
        <v>0</v>
      </c>
      <c r="AH113" s="46">
        <v>0</v>
      </c>
      <c r="AI113" s="46">
        <v>0</v>
      </c>
      <c r="AJ113" s="46">
        <v>0</v>
      </c>
    </row>
    <row r="114" spans="1:36" x14ac:dyDescent="0.25">
      <c r="A114" t="s">
        <v>290</v>
      </c>
      <c r="B114" s="46">
        <v>0</v>
      </c>
      <c r="C114" s="46">
        <v>0</v>
      </c>
      <c r="D114" s="46">
        <v>0</v>
      </c>
      <c r="E114" s="46">
        <v>0</v>
      </c>
      <c r="F114" s="46">
        <v>0</v>
      </c>
      <c r="G114" s="46">
        <v>0</v>
      </c>
      <c r="H114" s="46">
        <v>0</v>
      </c>
      <c r="I114" s="46">
        <v>0</v>
      </c>
      <c r="J114" s="46">
        <v>0</v>
      </c>
      <c r="K114" s="46">
        <v>0</v>
      </c>
      <c r="L114" s="46">
        <v>0</v>
      </c>
      <c r="M114" s="46">
        <v>0</v>
      </c>
      <c r="N114" s="46">
        <v>0</v>
      </c>
      <c r="O114" s="46">
        <v>0</v>
      </c>
      <c r="P114" s="46">
        <v>0</v>
      </c>
      <c r="Q114" s="46">
        <v>0</v>
      </c>
      <c r="R114" s="46">
        <v>0</v>
      </c>
      <c r="S114" s="46">
        <v>0</v>
      </c>
      <c r="T114" s="46">
        <v>0</v>
      </c>
      <c r="U114" s="46">
        <v>0</v>
      </c>
      <c r="V114" s="46">
        <v>0</v>
      </c>
      <c r="W114" s="46">
        <v>0</v>
      </c>
      <c r="X114" s="46">
        <v>0</v>
      </c>
      <c r="Y114" s="46">
        <v>0</v>
      </c>
      <c r="Z114" s="46">
        <v>0</v>
      </c>
      <c r="AA114" s="46">
        <v>0</v>
      </c>
      <c r="AB114" s="46">
        <v>0</v>
      </c>
      <c r="AC114" s="46">
        <v>0</v>
      </c>
      <c r="AD114" s="46">
        <v>0</v>
      </c>
      <c r="AE114" s="46">
        <v>0</v>
      </c>
      <c r="AF114" s="46">
        <v>0</v>
      </c>
      <c r="AG114" s="46">
        <v>0</v>
      </c>
      <c r="AH114" s="46">
        <v>0</v>
      </c>
      <c r="AI114" s="46">
        <v>0</v>
      </c>
      <c r="AJ114" s="46">
        <v>0</v>
      </c>
    </row>
    <row r="115" spans="1:36" x14ac:dyDescent="0.25">
      <c r="A115" t="s">
        <v>291</v>
      </c>
      <c r="B115" s="46">
        <v>0</v>
      </c>
      <c r="C115" s="46">
        <v>0</v>
      </c>
      <c r="D115" s="46">
        <v>0</v>
      </c>
      <c r="E115" s="46">
        <v>0</v>
      </c>
      <c r="F115" s="46">
        <v>0</v>
      </c>
      <c r="G115" s="46">
        <v>0</v>
      </c>
      <c r="H115" s="46">
        <v>0</v>
      </c>
      <c r="I115" s="46">
        <v>0</v>
      </c>
      <c r="J115" s="46">
        <v>0</v>
      </c>
      <c r="K115" s="46">
        <v>0</v>
      </c>
      <c r="L115" s="46">
        <v>0</v>
      </c>
      <c r="M115" s="46">
        <v>0</v>
      </c>
      <c r="N115" s="46">
        <v>0</v>
      </c>
      <c r="O115" s="46">
        <v>0</v>
      </c>
      <c r="P115" s="46">
        <v>0</v>
      </c>
      <c r="Q115" s="46">
        <v>0</v>
      </c>
      <c r="R115" s="46">
        <v>0</v>
      </c>
      <c r="S115" s="46">
        <v>0</v>
      </c>
      <c r="T115" s="46">
        <v>0</v>
      </c>
      <c r="U115" s="46">
        <v>0</v>
      </c>
      <c r="V115" s="46">
        <v>0</v>
      </c>
      <c r="W115" s="46">
        <v>0</v>
      </c>
      <c r="X115" s="46">
        <v>0</v>
      </c>
      <c r="Y115" s="46">
        <v>0</v>
      </c>
      <c r="Z115" s="46">
        <v>0</v>
      </c>
      <c r="AA115" s="46">
        <v>0</v>
      </c>
      <c r="AB115" s="46">
        <v>0</v>
      </c>
      <c r="AC115" s="46">
        <v>0</v>
      </c>
      <c r="AD115" s="46">
        <v>0</v>
      </c>
      <c r="AE115" s="46">
        <v>0</v>
      </c>
      <c r="AF115" s="46">
        <v>0</v>
      </c>
      <c r="AG115" s="46">
        <v>0</v>
      </c>
      <c r="AH115" s="46">
        <v>0</v>
      </c>
      <c r="AI115" s="46">
        <v>0</v>
      </c>
      <c r="AJ115" s="46">
        <v>0</v>
      </c>
    </row>
    <row r="116" spans="1:36" x14ac:dyDescent="0.25">
      <c r="A116" t="s">
        <v>292</v>
      </c>
      <c r="B116" s="46">
        <v>0</v>
      </c>
      <c r="C116" s="46">
        <v>0</v>
      </c>
      <c r="D116" s="46">
        <v>0</v>
      </c>
      <c r="E116" s="46">
        <v>0</v>
      </c>
      <c r="F116" s="46">
        <v>0</v>
      </c>
      <c r="G116" s="46">
        <v>0</v>
      </c>
      <c r="H116" s="46">
        <v>0</v>
      </c>
      <c r="I116" s="46">
        <v>0</v>
      </c>
      <c r="J116" s="46">
        <v>0</v>
      </c>
      <c r="K116" s="46">
        <v>0</v>
      </c>
      <c r="L116" s="46">
        <v>0</v>
      </c>
      <c r="M116" s="46">
        <v>0</v>
      </c>
      <c r="N116" s="46">
        <v>0</v>
      </c>
      <c r="O116" s="46">
        <v>0</v>
      </c>
      <c r="P116" s="46">
        <v>0</v>
      </c>
      <c r="Q116" s="46">
        <v>0</v>
      </c>
      <c r="R116" s="46">
        <v>0</v>
      </c>
      <c r="S116" s="46">
        <v>0</v>
      </c>
      <c r="T116" s="46">
        <v>0</v>
      </c>
      <c r="U116" s="46">
        <v>0</v>
      </c>
      <c r="V116" s="46">
        <v>0</v>
      </c>
      <c r="W116" s="46">
        <v>0</v>
      </c>
      <c r="X116" s="46">
        <v>0</v>
      </c>
      <c r="Y116" s="46">
        <v>0</v>
      </c>
      <c r="Z116" s="46">
        <v>0</v>
      </c>
      <c r="AA116" s="46">
        <v>0</v>
      </c>
      <c r="AB116" s="46">
        <v>0</v>
      </c>
      <c r="AC116" s="46">
        <v>0</v>
      </c>
      <c r="AD116" s="46">
        <v>0</v>
      </c>
      <c r="AE116" s="46">
        <v>0</v>
      </c>
      <c r="AF116" s="46">
        <v>0</v>
      </c>
      <c r="AG116" s="46">
        <v>0</v>
      </c>
      <c r="AH116" s="46">
        <v>0</v>
      </c>
      <c r="AI116" s="46">
        <v>0</v>
      </c>
      <c r="AJ116" s="46">
        <v>0</v>
      </c>
    </row>
    <row r="117" spans="1:36" x14ac:dyDescent="0.25">
      <c r="A117" t="s">
        <v>293</v>
      </c>
      <c r="B117" s="46">
        <v>0</v>
      </c>
      <c r="C117" s="46">
        <v>0</v>
      </c>
      <c r="D117" s="46">
        <v>0</v>
      </c>
      <c r="E117" s="46">
        <v>0</v>
      </c>
      <c r="F117" s="46">
        <v>0</v>
      </c>
      <c r="G117" s="46">
        <v>0</v>
      </c>
      <c r="H117" s="46">
        <v>0</v>
      </c>
      <c r="I117" s="46">
        <v>0</v>
      </c>
      <c r="J117" s="46">
        <v>0</v>
      </c>
      <c r="K117" s="46">
        <v>0</v>
      </c>
      <c r="L117" s="46">
        <v>0</v>
      </c>
      <c r="M117" s="46">
        <v>0</v>
      </c>
      <c r="N117" s="46">
        <v>0</v>
      </c>
      <c r="O117" s="46">
        <v>0</v>
      </c>
      <c r="P117" s="46">
        <v>0</v>
      </c>
      <c r="Q117" s="46">
        <v>0</v>
      </c>
      <c r="R117" s="46">
        <v>0</v>
      </c>
      <c r="S117" s="46">
        <v>0</v>
      </c>
      <c r="T117" s="46">
        <v>0</v>
      </c>
      <c r="U117" s="46">
        <v>0</v>
      </c>
      <c r="V117" s="46">
        <v>0</v>
      </c>
      <c r="W117" s="46">
        <v>0</v>
      </c>
      <c r="X117" s="46">
        <v>0</v>
      </c>
      <c r="Y117" s="46">
        <v>0</v>
      </c>
      <c r="Z117" s="46">
        <v>0</v>
      </c>
      <c r="AA117" s="46">
        <v>0</v>
      </c>
      <c r="AB117" s="46">
        <v>0</v>
      </c>
      <c r="AC117" s="46">
        <v>0</v>
      </c>
      <c r="AD117" s="46">
        <v>0</v>
      </c>
      <c r="AE117" s="46">
        <v>0</v>
      </c>
      <c r="AF117" s="46">
        <v>0</v>
      </c>
      <c r="AG117" s="46">
        <v>0</v>
      </c>
      <c r="AH117" s="46">
        <v>0</v>
      </c>
      <c r="AI117" s="46">
        <v>0</v>
      </c>
      <c r="AJ117" s="46">
        <v>0</v>
      </c>
    </row>
    <row r="118" spans="1:36" x14ac:dyDescent="0.25">
      <c r="A118" t="s">
        <v>294</v>
      </c>
      <c r="B118" s="46">
        <v>0</v>
      </c>
      <c r="C118" s="46">
        <v>0</v>
      </c>
      <c r="D118" s="46">
        <v>0</v>
      </c>
      <c r="E118" s="46">
        <v>0</v>
      </c>
      <c r="F118" s="46">
        <v>0</v>
      </c>
      <c r="G118" s="46">
        <v>0</v>
      </c>
      <c r="H118" s="46">
        <v>0</v>
      </c>
      <c r="I118" s="46">
        <v>0</v>
      </c>
      <c r="J118" s="46">
        <v>0</v>
      </c>
      <c r="K118" s="46">
        <v>0</v>
      </c>
      <c r="L118" s="46">
        <v>0</v>
      </c>
      <c r="M118" s="46">
        <v>0</v>
      </c>
      <c r="N118" s="46">
        <v>0</v>
      </c>
      <c r="O118" s="46">
        <v>0</v>
      </c>
      <c r="P118" s="46">
        <v>0</v>
      </c>
      <c r="Q118" s="46">
        <v>0</v>
      </c>
      <c r="R118" s="46">
        <v>0</v>
      </c>
      <c r="S118" s="46">
        <v>0</v>
      </c>
      <c r="T118" s="46">
        <v>0</v>
      </c>
      <c r="U118" s="46">
        <v>0</v>
      </c>
      <c r="V118" s="46">
        <v>0</v>
      </c>
      <c r="W118" s="46">
        <v>0</v>
      </c>
      <c r="X118" s="46">
        <v>0</v>
      </c>
      <c r="Y118" s="46">
        <v>0</v>
      </c>
      <c r="Z118" s="46">
        <v>0</v>
      </c>
      <c r="AA118" s="46">
        <v>0</v>
      </c>
      <c r="AB118" s="46">
        <v>0</v>
      </c>
      <c r="AC118" s="46">
        <v>0</v>
      </c>
      <c r="AD118" s="46">
        <v>0</v>
      </c>
      <c r="AE118" s="46">
        <v>0</v>
      </c>
      <c r="AF118" s="46">
        <v>0</v>
      </c>
      <c r="AG118" s="46">
        <v>0</v>
      </c>
      <c r="AH118" s="46">
        <v>0</v>
      </c>
      <c r="AI118" s="46">
        <v>0</v>
      </c>
      <c r="AJ118" s="46">
        <v>0</v>
      </c>
    </row>
    <row r="119" spans="1:36" x14ac:dyDescent="0.25">
      <c r="A119" t="s">
        <v>295</v>
      </c>
      <c r="B119" s="46">
        <v>0</v>
      </c>
      <c r="C119" s="46">
        <v>0</v>
      </c>
      <c r="D119" s="46">
        <v>0</v>
      </c>
      <c r="E119" s="46">
        <v>0</v>
      </c>
      <c r="F119" s="46">
        <v>0</v>
      </c>
      <c r="G119" s="46">
        <v>0</v>
      </c>
      <c r="H119" s="46">
        <v>0</v>
      </c>
      <c r="I119" s="46">
        <v>0</v>
      </c>
      <c r="J119" s="46">
        <v>0</v>
      </c>
      <c r="K119" s="46">
        <v>0</v>
      </c>
      <c r="L119" s="46">
        <v>0</v>
      </c>
      <c r="M119" s="46">
        <v>0</v>
      </c>
      <c r="N119" s="46">
        <v>0</v>
      </c>
      <c r="O119" s="46">
        <v>0</v>
      </c>
      <c r="P119" s="46">
        <v>0</v>
      </c>
      <c r="Q119" s="46">
        <v>0</v>
      </c>
      <c r="R119" s="46">
        <v>0</v>
      </c>
      <c r="S119" s="46">
        <v>0</v>
      </c>
      <c r="T119" s="46">
        <v>0</v>
      </c>
      <c r="U119" s="46">
        <v>0</v>
      </c>
      <c r="V119" s="46">
        <v>0</v>
      </c>
      <c r="W119" s="46">
        <v>0</v>
      </c>
      <c r="X119" s="46">
        <v>0</v>
      </c>
      <c r="Y119" s="46">
        <v>0</v>
      </c>
      <c r="Z119" s="46">
        <v>0</v>
      </c>
      <c r="AA119" s="46">
        <v>0</v>
      </c>
      <c r="AB119" s="46">
        <v>0</v>
      </c>
      <c r="AC119" s="46">
        <v>0</v>
      </c>
      <c r="AD119" s="46">
        <v>0</v>
      </c>
      <c r="AE119" s="46">
        <v>0</v>
      </c>
      <c r="AF119" s="46">
        <v>0</v>
      </c>
      <c r="AG119" s="46">
        <v>0</v>
      </c>
      <c r="AH119" s="46">
        <v>0</v>
      </c>
      <c r="AI119" s="46">
        <v>0</v>
      </c>
      <c r="AJ119" s="46">
        <v>0</v>
      </c>
    </row>
    <row r="120" spans="1:36" x14ac:dyDescent="0.25">
      <c r="A120" t="s">
        <v>296</v>
      </c>
      <c r="B120" s="46">
        <v>0</v>
      </c>
      <c r="C120" s="46">
        <v>0</v>
      </c>
      <c r="D120" s="46">
        <v>0</v>
      </c>
      <c r="E120" s="46">
        <v>0</v>
      </c>
      <c r="F120" s="46">
        <v>0</v>
      </c>
      <c r="G120" s="46">
        <v>0</v>
      </c>
      <c r="H120" s="46">
        <v>0</v>
      </c>
      <c r="I120" s="46">
        <v>0</v>
      </c>
      <c r="J120" s="46">
        <v>0</v>
      </c>
      <c r="K120" s="46">
        <v>0</v>
      </c>
      <c r="L120" s="46">
        <v>0</v>
      </c>
      <c r="M120" s="46">
        <v>0</v>
      </c>
      <c r="N120" s="46">
        <v>0</v>
      </c>
      <c r="O120" s="46">
        <v>0</v>
      </c>
      <c r="P120" s="46">
        <v>0</v>
      </c>
      <c r="Q120" s="46">
        <v>0</v>
      </c>
      <c r="R120" s="46">
        <v>0</v>
      </c>
      <c r="S120" s="46">
        <v>0</v>
      </c>
      <c r="T120" s="46">
        <v>0</v>
      </c>
      <c r="U120" s="46">
        <v>0</v>
      </c>
      <c r="V120" s="46">
        <v>0</v>
      </c>
      <c r="W120" s="46">
        <v>0</v>
      </c>
      <c r="X120" s="46">
        <v>0</v>
      </c>
      <c r="Y120" s="46">
        <v>0</v>
      </c>
      <c r="Z120" s="46">
        <v>0</v>
      </c>
      <c r="AA120" s="46">
        <v>0</v>
      </c>
      <c r="AB120" s="46">
        <v>0</v>
      </c>
      <c r="AC120" s="46">
        <v>0</v>
      </c>
      <c r="AD120" s="46">
        <v>0</v>
      </c>
      <c r="AE120" s="46">
        <v>0</v>
      </c>
      <c r="AF120" s="46">
        <v>0</v>
      </c>
      <c r="AG120" s="46">
        <v>0</v>
      </c>
      <c r="AH120" s="46">
        <v>0</v>
      </c>
      <c r="AI120" s="46">
        <v>0</v>
      </c>
      <c r="AJ120" s="46">
        <v>0</v>
      </c>
    </row>
    <row r="121" spans="1:36" x14ac:dyDescent="0.25">
      <c r="A121" t="s">
        <v>297</v>
      </c>
      <c r="B121" s="46">
        <v>0</v>
      </c>
      <c r="C121" s="46">
        <v>0</v>
      </c>
      <c r="D121" s="46">
        <v>0</v>
      </c>
      <c r="E121" s="46">
        <v>0</v>
      </c>
      <c r="F121" s="46">
        <v>0</v>
      </c>
      <c r="G121" s="46">
        <v>0</v>
      </c>
      <c r="H121" s="46">
        <v>0</v>
      </c>
      <c r="I121" s="46">
        <v>0</v>
      </c>
      <c r="J121" s="46">
        <v>0</v>
      </c>
      <c r="K121" s="46">
        <v>0</v>
      </c>
      <c r="L121" s="46">
        <v>0</v>
      </c>
      <c r="M121" s="46">
        <v>0</v>
      </c>
      <c r="N121" s="46">
        <v>0</v>
      </c>
      <c r="O121" s="46">
        <v>0</v>
      </c>
      <c r="P121" s="46">
        <v>0</v>
      </c>
      <c r="Q121" s="46">
        <v>0</v>
      </c>
      <c r="R121" s="46">
        <v>0</v>
      </c>
      <c r="S121" s="46">
        <v>0</v>
      </c>
      <c r="T121" s="46">
        <v>0</v>
      </c>
      <c r="U121" s="46">
        <v>0</v>
      </c>
      <c r="V121" s="46">
        <v>0</v>
      </c>
      <c r="W121" s="46">
        <v>0</v>
      </c>
      <c r="X121" s="46">
        <v>0</v>
      </c>
      <c r="Y121" s="46">
        <v>0</v>
      </c>
      <c r="Z121" s="46">
        <v>0</v>
      </c>
      <c r="AA121" s="46">
        <v>0</v>
      </c>
      <c r="AB121" s="46">
        <v>0</v>
      </c>
      <c r="AC121" s="46">
        <v>0</v>
      </c>
      <c r="AD121" s="46">
        <v>0</v>
      </c>
      <c r="AE121" s="46">
        <v>0</v>
      </c>
      <c r="AF121" s="46">
        <v>0</v>
      </c>
      <c r="AG121" s="46">
        <v>0</v>
      </c>
      <c r="AH121" s="46">
        <v>0</v>
      </c>
      <c r="AI121" s="46">
        <v>0</v>
      </c>
      <c r="AJ121" s="46">
        <v>0</v>
      </c>
    </row>
    <row r="122" spans="1:36" x14ac:dyDescent="0.25">
      <c r="A122" t="s">
        <v>298</v>
      </c>
      <c r="B122" s="46">
        <v>0</v>
      </c>
      <c r="C122" s="46">
        <v>0</v>
      </c>
      <c r="D122" s="46">
        <v>0</v>
      </c>
      <c r="E122" s="46">
        <v>0</v>
      </c>
      <c r="F122" s="46">
        <v>0</v>
      </c>
      <c r="G122" s="46">
        <v>0</v>
      </c>
      <c r="H122" s="46">
        <v>0</v>
      </c>
      <c r="I122" s="46">
        <v>0</v>
      </c>
      <c r="J122" s="46">
        <v>0</v>
      </c>
      <c r="K122" s="46">
        <v>0</v>
      </c>
      <c r="L122" s="46">
        <v>0</v>
      </c>
      <c r="M122" s="46">
        <v>0</v>
      </c>
      <c r="N122" s="46">
        <v>0</v>
      </c>
      <c r="O122" s="46">
        <v>0</v>
      </c>
      <c r="P122" s="46">
        <v>0</v>
      </c>
      <c r="Q122" s="46">
        <v>0</v>
      </c>
      <c r="R122" s="46">
        <v>0</v>
      </c>
      <c r="S122" s="46">
        <v>0</v>
      </c>
      <c r="T122" s="46">
        <v>0</v>
      </c>
      <c r="U122" s="46">
        <v>0</v>
      </c>
      <c r="V122" s="46">
        <v>0</v>
      </c>
      <c r="W122" s="46">
        <v>0</v>
      </c>
      <c r="X122" s="46">
        <v>0</v>
      </c>
      <c r="Y122" s="46">
        <v>0</v>
      </c>
      <c r="Z122" s="46">
        <v>0</v>
      </c>
      <c r="AA122" s="46">
        <v>0</v>
      </c>
      <c r="AB122" s="46">
        <v>0</v>
      </c>
      <c r="AC122" s="46">
        <v>0</v>
      </c>
      <c r="AD122" s="46">
        <v>0</v>
      </c>
      <c r="AE122" s="46">
        <v>0</v>
      </c>
      <c r="AF122" s="46">
        <v>0</v>
      </c>
      <c r="AG122" s="46">
        <v>0</v>
      </c>
      <c r="AH122" s="46">
        <v>0</v>
      </c>
      <c r="AI122" s="46">
        <v>0</v>
      </c>
      <c r="AJ122" s="46">
        <v>0</v>
      </c>
    </row>
    <row r="123" spans="1:36" x14ac:dyDescent="0.25">
      <c r="A123" t="s">
        <v>299</v>
      </c>
      <c r="B123" s="46">
        <v>0</v>
      </c>
      <c r="C123" s="46">
        <v>0</v>
      </c>
      <c r="D123" s="46">
        <v>0</v>
      </c>
      <c r="E123" s="46">
        <v>0</v>
      </c>
      <c r="F123" s="46">
        <v>0</v>
      </c>
      <c r="G123" s="46">
        <v>0</v>
      </c>
      <c r="H123" s="46">
        <v>0</v>
      </c>
      <c r="I123" s="46">
        <v>0</v>
      </c>
      <c r="J123" s="46">
        <v>0</v>
      </c>
      <c r="K123" s="46">
        <v>0</v>
      </c>
      <c r="L123" s="46">
        <v>0</v>
      </c>
      <c r="M123" s="46">
        <v>0</v>
      </c>
      <c r="N123" s="46">
        <v>0</v>
      </c>
      <c r="O123" s="46">
        <v>0</v>
      </c>
      <c r="P123" s="46">
        <v>0</v>
      </c>
      <c r="Q123" s="46">
        <v>0</v>
      </c>
      <c r="R123" s="46">
        <v>0</v>
      </c>
      <c r="S123" s="46">
        <v>0</v>
      </c>
      <c r="T123" s="46">
        <v>0</v>
      </c>
      <c r="U123" s="46">
        <v>0</v>
      </c>
      <c r="V123" s="46">
        <v>0</v>
      </c>
      <c r="W123" s="46">
        <v>0</v>
      </c>
      <c r="X123" s="46">
        <v>0</v>
      </c>
      <c r="Y123" s="46">
        <v>0</v>
      </c>
      <c r="Z123" s="46">
        <v>0</v>
      </c>
      <c r="AA123" s="46">
        <v>0</v>
      </c>
      <c r="AB123" s="46">
        <v>0</v>
      </c>
      <c r="AC123" s="46">
        <v>0</v>
      </c>
      <c r="AD123" s="46">
        <v>0</v>
      </c>
      <c r="AE123" s="46">
        <v>0</v>
      </c>
      <c r="AF123" s="46">
        <v>0</v>
      </c>
      <c r="AG123" s="46">
        <v>0</v>
      </c>
      <c r="AH123" s="46">
        <v>0</v>
      </c>
      <c r="AI123" s="46">
        <v>0</v>
      </c>
      <c r="AJ123" s="46">
        <v>0</v>
      </c>
    </row>
    <row r="124" spans="1:36" x14ac:dyDescent="0.25">
      <c r="A124" t="s">
        <v>300</v>
      </c>
      <c r="B124" s="46">
        <v>0</v>
      </c>
      <c r="C124" s="46">
        <v>0</v>
      </c>
      <c r="D124" s="46">
        <v>0</v>
      </c>
      <c r="E124" s="46">
        <v>0</v>
      </c>
      <c r="F124" s="46">
        <v>0</v>
      </c>
      <c r="G124" s="46">
        <v>0</v>
      </c>
      <c r="H124" s="46">
        <v>0</v>
      </c>
      <c r="I124" s="46">
        <v>0</v>
      </c>
      <c r="J124" s="46">
        <v>0</v>
      </c>
      <c r="K124" s="46">
        <v>0</v>
      </c>
      <c r="L124" s="46">
        <v>0</v>
      </c>
      <c r="M124" s="46">
        <v>0</v>
      </c>
      <c r="N124" s="46">
        <v>0</v>
      </c>
      <c r="O124" s="46">
        <v>0</v>
      </c>
      <c r="P124" s="46">
        <v>0</v>
      </c>
      <c r="Q124" s="46">
        <v>0</v>
      </c>
      <c r="R124" s="46">
        <v>0</v>
      </c>
      <c r="S124" s="46">
        <v>0</v>
      </c>
      <c r="T124" s="46">
        <v>0</v>
      </c>
      <c r="U124" s="46">
        <v>0</v>
      </c>
      <c r="V124" s="46">
        <v>0</v>
      </c>
      <c r="W124" s="46">
        <v>0</v>
      </c>
      <c r="X124" s="46">
        <v>0</v>
      </c>
      <c r="Y124" s="46">
        <v>0</v>
      </c>
      <c r="Z124" s="46">
        <v>0</v>
      </c>
      <c r="AA124" s="46">
        <v>0</v>
      </c>
      <c r="AB124" s="46">
        <v>0</v>
      </c>
      <c r="AC124" s="46">
        <v>0</v>
      </c>
      <c r="AD124" s="46">
        <v>0</v>
      </c>
      <c r="AE124" s="46">
        <v>0</v>
      </c>
      <c r="AF124" s="46">
        <v>0</v>
      </c>
      <c r="AG124" s="46">
        <v>0</v>
      </c>
      <c r="AH124" s="46">
        <v>0</v>
      </c>
      <c r="AI124" s="46">
        <v>0</v>
      </c>
      <c r="AJ124" s="46">
        <v>0</v>
      </c>
    </row>
    <row r="125" spans="1:36" x14ac:dyDescent="0.25">
      <c r="A125" t="s">
        <v>301</v>
      </c>
      <c r="B125" s="46">
        <v>0</v>
      </c>
      <c r="C125" s="46">
        <v>0</v>
      </c>
      <c r="D125" s="46">
        <v>0</v>
      </c>
      <c r="E125" s="46">
        <v>0</v>
      </c>
      <c r="F125" s="46">
        <v>0</v>
      </c>
      <c r="G125" s="46">
        <v>0</v>
      </c>
      <c r="H125" s="46">
        <v>0</v>
      </c>
      <c r="I125" s="46">
        <v>0</v>
      </c>
      <c r="J125" s="46">
        <v>0</v>
      </c>
      <c r="K125" s="46">
        <v>0</v>
      </c>
      <c r="L125" s="46">
        <v>0</v>
      </c>
      <c r="M125" s="46">
        <v>0</v>
      </c>
      <c r="N125" s="46">
        <v>0</v>
      </c>
      <c r="O125" s="46">
        <v>0</v>
      </c>
      <c r="P125" s="46">
        <v>0</v>
      </c>
      <c r="Q125" s="46">
        <v>0</v>
      </c>
      <c r="R125" s="46">
        <v>0</v>
      </c>
      <c r="S125" s="46">
        <v>0</v>
      </c>
      <c r="T125" s="46">
        <v>0</v>
      </c>
      <c r="U125" s="46">
        <v>0</v>
      </c>
      <c r="V125" s="46">
        <v>0</v>
      </c>
      <c r="W125" s="46">
        <v>0</v>
      </c>
      <c r="X125" s="46">
        <v>0</v>
      </c>
      <c r="Y125" s="46">
        <v>0</v>
      </c>
      <c r="Z125" s="46">
        <v>0</v>
      </c>
      <c r="AA125" s="46">
        <v>0</v>
      </c>
      <c r="AB125" s="46">
        <v>0</v>
      </c>
      <c r="AC125" s="46">
        <v>0</v>
      </c>
      <c r="AD125" s="46">
        <v>0</v>
      </c>
      <c r="AE125" s="46">
        <v>0</v>
      </c>
      <c r="AF125" s="46">
        <v>0</v>
      </c>
      <c r="AG125" s="46">
        <v>0</v>
      </c>
      <c r="AH125" s="46">
        <v>0</v>
      </c>
      <c r="AI125" s="46">
        <v>0</v>
      </c>
      <c r="AJ125" s="46">
        <v>0</v>
      </c>
    </row>
    <row r="126" spans="1:36" x14ac:dyDescent="0.25">
      <c r="A126" t="s">
        <v>302</v>
      </c>
      <c r="B126" s="46">
        <v>0</v>
      </c>
      <c r="C126" s="46">
        <v>0</v>
      </c>
      <c r="D126" s="46">
        <v>0</v>
      </c>
      <c r="E126" s="46">
        <v>0</v>
      </c>
      <c r="F126" s="46">
        <v>0</v>
      </c>
      <c r="G126" s="46">
        <v>0</v>
      </c>
      <c r="H126" s="46">
        <v>0</v>
      </c>
      <c r="I126" s="46">
        <v>0</v>
      </c>
      <c r="J126" s="46">
        <v>0</v>
      </c>
      <c r="K126" s="46">
        <v>0</v>
      </c>
      <c r="L126" s="46">
        <v>0</v>
      </c>
      <c r="M126" s="46">
        <v>0</v>
      </c>
      <c r="N126" s="46">
        <v>0</v>
      </c>
      <c r="O126" s="46">
        <v>0</v>
      </c>
      <c r="P126" s="46">
        <v>0</v>
      </c>
      <c r="Q126" s="46">
        <v>0</v>
      </c>
      <c r="R126" s="46">
        <v>0</v>
      </c>
      <c r="S126" s="46">
        <v>0</v>
      </c>
      <c r="T126" s="46">
        <v>0</v>
      </c>
      <c r="U126" s="46">
        <v>0</v>
      </c>
      <c r="V126" s="46">
        <v>0</v>
      </c>
      <c r="W126" s="46">
        <v>0</v>
      </c>
      <c r="X126" s="46">
        <v>0</v>
      </c>
      <c r="Y126" s="46">
        <v>0</v>
      </c>
      <c r="Z126" s="46">
        <v>0</v>
      </c>
      <c r="AA126" s="46">
        <v>0</v>
      </c>
      <c r="AB126" s="46">
        <v>0</v>
      </c>
      <c r="AC126" s="46">
        <v>0</v>
      </c>
      <c r="AD126" s="46">
        <v>0</v>
      </c>
      <c r="AE126" s="46">
        <v>0</v>
      </c>
      <c r="AF126" s="46">
        <v>0</v>
      </c>
      <c r="AG126" s="46">
        <v>0</v>
      </c>
      <c r="AH126" s="46">
        <v>0</v>
      </c>
      <c r="AI126" s="46">
        <v>0</v>
      </c>
      <c r="AJ126" s="46">
        <v>0</v>
      </c>
    </row>
    <row r="127" spans="1:36" x14ac:dyDescent="0.25">
      <c r="A127" t="s">
        <v>303</v>
      </c>
      <c r="B127" s="46">
        <v>1.8999999999999986</v>
      </c>
      <c r="C127" s="46">
        <v>0</v>
      </c>
      <c r="D127" s="46">
        <v>0.39999999999999858</v>
      </c>
      <c r="E127" s="46">
        <v>1</v>
      </c>
      <c r="F127" s="46">
        <v>0</v>
      </c>
      <c r="G127" s="46">
        <v>2.3999999999999986</v>
      </c>
      <c r="H127" s="46">
        <v>0.5</v>
      </c>
      <c r="I127" s="46">
        <v>2.5</v>
      </c>
      <c r="J127" s="46">
        <v>1.1000000000000014</v>
      </c>
      <c r="K127" s="46">
        <v>1.6000000000000014</v>
      </c>
      <c r="L127" s="46">
        <v>1.8000000000000007</v>
      </c>
      <c r="M127" s="46">
        <v>1.3000000000000007</v>
      </c>
      <c r="N127" s="46">
        <v>0</v>
      </c>
      <c r="O127" s="46">
        <v>1.8000000000000007</v>
      </c>
      <c r="P127" s="46">
        <v>0</v>
      </c>
      <c r="Q127" s="46">
        <v>1.8999999999999986</v>
      </c>
      <c r="R127" s="46">
        <v>0</v>
      </c>
      <c r="S127" s="46">
        <v>0</v>
      </c>
      <c r="T127" s="46">
        <v>0.39999999999999858</v>
      </c>
      <c r="U127" s="46">
        <v>0.60000000000000142</v>
      </c>
      <c r="V127" s="46">
        <v>1.6999999999999993</v>
      </c>
      <c r="W127" s="46">
        <v>0</v>
      </c>
      <c r="X127" s="46">
        <v>0</v>
      </c>
      <c r="Y127" s="46">
        <v>0.60000000000000142</v>
      </c>
      <c r="Z127" s="46">
        <v>0</v>
      </c>
      <c r="AA127" s="46">
        <v>2.3999999999999986</v>
      </c>
      <c r="AB127" s="46">
        <v>0</v>
      </c>
      <c r="AC127" s="46">
        <v>0</v>
      </c>
      <c r="AD127" s="46">
        <v>2.6000000000000014</v>
      </c>
      <c r="AE127" s="46">
        <v>0</v>
      </c>
      <c r="AF127" s="46">
        <v>0</v>
      </c>
      <c r="AG127" s="46">
        <v>0</v>
      </c>
      <c r="AH127" s="46">
        <v>0</v>
      </c>
      <c r="AI127" s="46">
        <v>0.60000000000000142</v>
      </c>
      <c r="AJ127" s="46">
        <v>27.1</v>
      </c>
    </row>
    <row r="128" spans="1:36" x14ac:dyDescent="0.25">
      <c r="A128" t="s">
        <v>304</v>
      </c>
      <c r="B128" s="46">
        <v>0.19999999999999929</v>
      </c>
      <c r="C128" s="46">
        <v>0</v>
      </c>
      <c r="D128" s="46">
        <v>0</v>
      </c>
      <c r="E128" s="46">
        <v>0.10000000000000142</v>
      </c>
      <c r="F128" s="46">
        <v>0</v>
      </c>
      <c r="G128" s="46">
        <v>0.5</v>
      </c>
      <c r="H128" s="46">
        <v>1.1000000000000014</v>
      </c>
      <c r="I128" s="46">
        <v>0.10000000000000142</v>
      </c>
      <c r="J128" s="46">
        <v>0</v>
      </c>
      <c r="K128" s="46">
        <v>0</v>
      </c>
      <c r="L128" s="46">
        <v>1.5</v>
      </c>
      <c r="M128" s="46">
        <v>0</v>
      </c>
      <c r="N128" s="46">
        <v>0</v>
      </c>
      <c r="O128" s="46">
        <v>1.5</v>
      </c>
      <c r="P128" s="46">
        <v>0</v>
      </c>
      <c r="Q128" s="46">
        <v>1.3999999999999986</v>
      </c>
      <c r="R128" s="46">
        <v>0</v>
      </c>
      <c r="S128" s="46">
        <v>0</v>
      </c>
      <c r="T128" s="46">
        <v>0.19999999999999929</v>
      </c>
      <c r="U128" s="46">
        <v>0</v>
      </c>
      <c r="V128" s="46">
        <v>1.1000000000000014</v>
      </c>
      <c r="W128" s="46">
        <v>0.39999999999999858</v>
      </c>
      <c r="X128" s="46">
        <v>0</v>
      </c>
      <c r="Y128" s="46">
        <v>0</v>
      </c>
      <c r="Z128" s="46">
        <v>0.39999999999999858</v>
      </c>
      <c r="AA128" s="46">
        <v>1.8000000000000007</v>
      </c>
      <c r="AB128" s="46">
        <v>0</v>
      </c>
      <c r="AC128" s="46">
        <v>0</v>
      </c>
      <c r="AD128" s="46">
        <v>0.10000000000000142</v>
      </c>
      <c r="AE128" s="46">
        <v>0</v>
      </c>
      <c r="AF128" s="46">
        <v>0</v>
      </c>
      <c r="AG128" s="46">
        <v>0</v>
      </c>
      <c r="AH128" s="46">
        <v>0</v>
      </c>
      <c r="AI128" s="46">
        <v>0</v>
      </c>
      <c r="AJ128" s="46">
        <v>10.400000000000002</v>
      </c>
    </row>
    <row r="129" spans="1:36" x14ac:dyDescent="0.25">
      <c r="A129" t="s">
        <v>305</v>
      </c>
      <c r="B129" s="46">
        <v>0</v>
      </c>
      <c r="C129" s="46">
        <v>0</v>
      </c>
      <c r="D129" s="46">
        <v>0</v>
      </c>
      <c r="E129" s="46">
        <v>0</v>
      </c>
      <c r="F129" s="46">
        <v>0</v>
      </c>
      <c r="G129" s="46">
        <v>0</v>
      </c>
      <c r="H129" s="46">
        <v>0</v>
      </c>
      <c r="I129" s="46">
        <v>0</v>
      </c>
      <c r="J129" s="46">
        <v>0</v>
      </c>
      <c r="K129" s="46">
        <v>0</v>
      </c>
      <c r="L129" s="46">
        <v>0</v>
      </c>
      <c r="M129" s="46">
        <v>0</v>
      </c>
      <c r="N129" s="46">
        <v>0</v>
      </c>
      <c r="O129" s="46">
        <v>0</v>
      </c>
      <c r="P129" s="46">
        <v>0</v>
      </c>
      <c r="Q129" s="46">
        <v>0</v>
      </c>
      <c r="R129" s="46">
        <v>0</v>
      </c>
      <c r="S129" s="46">
        <v>0</v>
      </c>
      <c r="T129" s="46">
        <v>0</v>
      </c>
      <c r="U129" s="46">
        <v>0</v>
      </c>
      <c r="V129" s="46">
        <v>0</v>
      </c>
      <c r="W129" s="46">
        <v>0</v>
      </c>
      <c r="X129" s="46">
        <v>0</v>
      </c>
      <c r="Y129" s="46">
        <v>0</v>
      </c>
      <c r="Z129" s="46">
        <v>0</v>
      </c>
      <c r="AA129" s="46">
        <v>0</v>
      </c>
      <c r="AB129" s="46">
        <v>0</v>
      </c>
      <c r="AC129" s="46">
        <v>0</v>
      </c>
      <c r="AD129" s="46">
        <v>0</v>
      </c>
      <c r="AE129" s="46">
        <v>0</v>
      </c>
      <c r="AF129" s="46">
        <v>0</v>
      </c>
      <c r="AG129" s="46">
        <v>0</v>
      </c>
      <c r="AH129" s="46">
        <v>0</v>
      </c>
      <c r="AI129" s="46">
        <v>0</v>
      </c>
      <c r="AJ129" s="46">
        <v>0</v>
      </c>
    </row>
    <row r="130" spans="1:36" x14ac:dyDescent="0.25">
      <c r="A130" t="s">
        <v>306</v>
      </c>
      <c r="B130" s="46">
        <v>0</v>
      </c>
      <c r="C130" s="46">
        <v>0</v>
      </c>
      <c r="D130" s="46">
        <v>0</v>
      </c>
      <c r="E130" s="46">
        <v>0</v>
      </c>
      <c r="F130" s="46">
        <v>0</v>
      </c>
      <c r="G130" s="46">
        <v>0</v>
      </c>
      <c r="H130" s="46">
        <v>0</v>
      </c>
      <c r="I130" s="46">
        <v>0</v>
      </c>
      <c r="J130" s="46">
        <v>0</v>
      </c>
      <c r="K130" s="46">
        <v>0</v>
      </c>
      <c r="L130" s="46">
        <v>0</v>
      </c>
      <c r="M130" s="46">
        <v>0</v>
      </c>
      <c r="N130" s="46">
        <v>0</v>
      </c>
      <c r="O130" s="46">
        <v>0</v>
      </c>
      <c r="P130" s="46">
        <v>0</v>
      </c>
      <c r="Q130" s="46">
        <v>0</v>
      </c>
      <c r="R130" s="46">
        <v>0</v>
      </c>
      <c r="S130" s="46">
        <v>0</v>
      </c>
      <c r="T130" s="46">
        <v>0</v>
      </c>
      <c r="U130" s="46">
        <v>0</v>
      </c>
      <c r="V130" s="46">
        <v>0</v>
      </c>
      <c r="W130" s="46">
        <v>0</v>
      </c>
      <c r="X130" s="46">
        <v>0</v>
      </c>
      <c r="Y130" s="46">
        <v>0</v>
      </c>
      <c r="Z130" s="46">
        <v>0</v>
      </c>
      <c r="AA130" s="46">
        <v>0</v>
      </c>
      <c r="AB130" s="46">
        <v>0</v>
      </c>
      <c r="AC130" s="46">
        <v>0</v>
      </c>
      <c r="AD130" s="46">
        <v>0</v>
      </c>
      <c r="AE130" s="46">
        <v>0</v>
      </c>
      <c r="AF130" s="46">
        <v>0</v>
      </c>
      <c r="AG130" s="46">
        <v>0</v>
      </c>
      <c r="AH130" s="46">
        <v>0</v>
      </c>
      <c r="AI130" s="46">
        <v>0</v>
      </c>
      <c r="AJ130" s="46">
        <v>0</v>
      </c>
    </row>
    <row r="131" spans="1:36" x14ac:dyDescent="0.25">
      <c r="A131" t="s">
        <v>307</v>
      </c>
      <c r="B131" s="46">
        <v>0</v>
      </c>
      <c r="C131" s="46">
        <v>0</v>
      </c>
      <c r="D131" s="46">
        <v>0</v>
      </c>
      <c r="E131" s="46">
        <v>0</v>
      </c>
      <c r="F131" s="46">
        <v>0</v>
      </c>
      <c r="G131" s="46">
        <v>0</v>
      </c>
      <c r="H131" s="46">
        <v>0</v>
      </c>
      <c r="I131" s="46">
        <v>0</v>
      </c>
      <c r="J131" s="46">
        <v>0</v>
      </c>
      <c r="K131" s="46">
        <v>0</v>
      </c>
      <c r="L131" s="46">
        <v>0</v>
      </c>
      <c r="M131" s="46">
        <v>0</v>
      </c>
      <c r="N131" s="46">
        <v>0</v>
      </c>
      <c r="O131" s="46">
        <v>0</v>
      </c>
      <c r="P131" s="46">
        <v>0</v>
      </c>
      <c r="Q131" s="46">
        <v>0</v>
      </c>
      <c r="R131" s="46">
        <v>0</v>
      </c>
      <c r="S131" s="46">
        <v>0</v>
      </c>
      <c r="T131" s="46">
        <v>0</v>
      </c>
      <c r="U131" s="46">
        <v>0</v>
      </c>
      <c r="V131" s="46">
        <v>0</v>
      </c>
      <c r="W131" s="46">
        <v>0</v>
      </c>
      <c r="X131" s="46">
        <v>0</v>
      </c>
      <c r="Y131" s="46">
        <v>0</v>
      </c>
      <c r="Z131" s="46">
        <v>0</v>
      </c>
      <c r="AA131" s="46">
        <v>0</v>
      </c>
      <c r="AB131" s="46">
        <v>0</v>
      </c>
      <c r="AC131" s="46">
        <v>0</v>
      </c>
      <c r="AD131" s="46">
        <v>0</v>
      </c>
      <c r="AE131" s="46">
        <v>0</v>
      </c>
      <c r="AF131" s="46">
        <v>0</v>
      </c>
      <c r="AG131" s="46">
        <v>0</v>
      </c>
      <c r="AH131" s="46">
        <v>0</v>
      </c>
      <c r="AI131" s="46">
        <v>0</v>
      </c>
      <c r="AJ131" s="46">
        <v>0</v>
      </c>
    </row>
    <row r="132" spans="1:36" x14ac:dyDescent="0.25">
      <c r="A132" t="s">
        <v>308</v>
      </c>
      <c r="B132" s="46">
        <v>0</v>
      </c>
      <c r="C132" s="46">
        <v>0</v>
      </c>
      <c r="D132" s="46">
        <v>0</v>
      </c>
      <c r="E132" s="46">
        <v>0</v>
      </c>
      <c r="F132" s="46">
        <v>0</v>
      </c>
      <c r="G132" s="46">
        <v>0</v>
      </c>
      <c r="H132" s="46">
        <v>0</v>
      </c>
      <c r="I132" s="46">
        <v>0</v>
      </c>
      <c r="J132" s="46">
        <v>0</v>
      </c>
      <c r="K132" s="46">
        <v>0</v>
      </c>
      <c r="L132" s="46">
        <v>0</v>
      </c>
      <c r="M132" s="46">
        <v>0</v>
      </c>
      <c r="N132" s="46">
        <v>0</v>
      </c>
      <c r="O132" s="46">
        <v>0</v>
      </c>
      <c r="P132" s="46">
        <v>0</v>
      </c>
      <c r="Q132" s="46">
        <v>0</v>
      </c>
      <c r="R132" s="46">
        <v>0</v>
      </c>
      <c r="S132" s="46">
        <v>0</v>
      </c>
      <c r="T132" s="46">
        <v>0</v>
      </c>
      <c r="U132" s="46">
        <v>0</v>
      </c>
      <c r="V132" s="46">
        <v>0</v>
      </c>
      <c r="W132" s="46">
        <v>0</v>
      </c>
      <c r="X132" s="46">
        <v>0</v>
      </c>
      <c r="Y132" s="46">
        <v>0</v>
      </c>
      <c r="Z132" s="46">
        <v>0</v>
      </c>
      <c r="AA132" s="46">
        <v>0</v>
      </c>
      <c r="AB132" s="46">
        <v>0</v>
      </c>
      <c r="AC132" s="46">
        <v>0</v>
      </c>
      <c r="AD132" s="46">
        <v>0</v>
      </c>
      <c r="AE132" s="46">
        <v>0</v>
      </c>
      <c r="AF132" s="46">
        <v>0</v>
      </c>
      <c r="AG132" s="46">
        <v>0</v>
      </c>
      <c r="AH132" s="46">
        <v>0</v>
      </c>
      <c r="AI132" s="46">
        <v>0</v>
      </c>
      <c r="AJ132" s="46">
        <v>0</v>
      </c>
    </row>
    <row r="133" spans="1:36" x14ac:dyDescent="0.25">
      <c r="A133" t="s">
        <v>309</v>
      </c>
      <c r="B133" s="46">
        <v>0</v>
      </c>
      <c r="C133" s="46">
        <v>0</v>
      </c>
      <c r="D133" s="46">
        <v>0</v>
      </c>
      <c r="E133" s="46">
        <v>0</v>
      </c>
      <c r="F133" s="46">
        <v>0</v>
      </c>
      <c r="G133" s="46">
        <v>0</v>
      </c>
      <c r="H133" s="46">
        <v>0</v>
      </c>
      <c r="I133" s="46">
        <v>0</v>
      </c>
      <c r="J133" s="46">
        <v>0</v>
      </c>
      <c r="K133" s="46">
        <v>0</v>
      </c>
      <c r="L133" s="46">
        <v>0</v>
      </c>
      <c r="M133" s="46">
        <v>0</v>
      </c>
      <c r="N133" s="46">
        <v>0</v>
      </c>
      <c r="O133" s="46">
        <v>0</v>
      </c>
      <c r="P133" s="46">
        <v>0</v>
      </c>
      <c r="Q133" s="46">
        <v>0</v>
      </c>
      <c r="R133" s="46">
        <v>0</v>
      </c>
      <c r="S133" s="46">
        <v>0</v>
      </c>
      <c r="T133" s="46">
        <v>0</v>
      </c>
      <c r="U133" s="46">
        <v>0</v>
      </c>
      <c r="V133" s="46">
        <v>0</v>
      </c>
      <c r="W133" s="46">
        <v>0</v>
      </c>
      <c r="X133" s="46">
        <v>0</v>
      </c>
      <c r="Y133" s="46">
        <v>0</v>
      </c>
      <c r="Z133" s="46">
        <v>0</v>
      </c>
      <c r="AA133" s="46">
        <v>0</v>
      </c>
      <c r="AB133" s="46">
        <v>0</v>
      </c>
      <c r="AC133" s="46">
        <v>0</v>
      </c>
      <c r="AD133" s="46">
        <v>0</v>
      </c>
      <c r="AE133" s="46">
        <v>0</v>
      </c>
      <c r="AF133" s="46">
        <v>0</v>
      </c>
      <c r="AG133" s="46">
        <v>0</v>
      </c>
      <c r="AH133" s="46">
        <v>0</v>
      </c>
      <c r="AI133" s="46">
        <v>0</v>
      </c>
      <c r="AJ133" s="46">
        <v>0</v>
      </c>
    </row>
    <row r="134" spans="1:36" x14ac:dyDescent="0.25">
      <c r="A134" t="s">
        <v>310</v>
      </c>
      <c r="B134" s="46">
        <v>0</v>
      </c>
      <c r="C134" s="46">
        <v>0</v>
      </c>
      <c r="D134" s="46">
        <v>0</v>
      </c>
      <c r="E134" s="46">
        <v>0</v>
      </c>
      <c r="F134" s="46">
        <v>0</v>
      </c>
      <c r="G134" s="46">
        <v>0</v>
      </c>
      <c r="H134" s="46">
        <v>0</v>
      </c>
      <c r="I134" s="46">
        <v>0</v>
      </c>
      <c r="J134" s="46">
        <v>0</v>
      </c>
      <c r="K134" s="46">
        <v>0</v>
      </c>
      <c r="L134" s="46">
        <v>0</v>
      </c>
      <c r="M134" s="46">
        <v>0</v>
      </c>
      <c r="N134" s="46">
        <v>0</v>
      </c>
      <c r="O134" s="46">
        <v>0</v>
      </c>
      <c r="P134" s="46">
        <v>0</v>
      </c>
      <c r="Q134" s="46">
        <v>0</v>
      </c>
      <c r="R134" s="46">
        <v>0</v>
      </c>
      <c r="S134" s="46">
        <v>0</v>
      </c>
      <c r="T134" s="46">
        <v>0</v>
      </c>
      <c r="U134" s="46">
        <v>0</v>
      </c>
      <c r="V134" s="46">
        <v>0</v>
      </c>
      <c r="W134" s="46">
        <v>0</v>
      </c>
      <c r="X134" s="46">
        <v>0</v>
      </c>
      <c r="Y134" s="46">
        <v>0</v>
      </c>
      <c r="Z134" s="46">
        <v>0</v>
      </c>
      <c r="AA134" s="46">
        <v>0</v>
      </c>
      <c r="AB134" s="46">
        <v>0</v>
      </c>
      <c r="AC134" s="46">
        <v>0</v>
      </c>
      <c r="AD134" s="46">
        <v>0</v>
      </c>
      <c r="AE134" s="46">
        <v>0</v>
      </c>
      <c r="AF134" s="46">
        <v>0</v>
      </c>
      <c r="AG134" s="46">
        <v>0</v>
      </c>
      <c r="AH134" s="46">
        <v>0</v>
      </c>
      <c r="AI134" s="46">
        <v>0</v>
      </c>
      <c r="AJ134" s="46">
        <v>0</v>
      </c>
    </row>
    <row r="135" spans="1:36" x14ac:dyDescent="0.25">
      <c r="A135" t="s">
        <v>311</v>
      </c>
      <c r="B135" s="46">
        <v>0</v>
      </c>
      <c r="C135" s="46">
        <v>0</v>
      </c>
      <c r="D135" s="46">
        <v>0</v>
      </c>
      <c r="E135" s="46">
        <v>0</v>
      </c>
      <c r="F135" s="46">
        <v>0</v>
      </c>
      <c r="G135" s="46">
        <v>0</v>
      </c>
      <c r="H135" s="46">
        <v>0</v>
      </c>
      <c r="I135" s="46">
        <v>0</v>
      </c>
      <c r="J135" s="46">
        <v>0</v>
      </c>
      <c r="K135" s="46">
        <v>0</v>
      </c>
      <c r="L135" s="46">
        <v>0</v>
      </c>
      <c r="M135" s="46">
        <v>0</v>
      </c>
      <c r="N135" s="46">
        <v>0</v>
      </c>
      <c r="O135" s="46">
        <v>0</v>
      </c>
      <c r="P135" s="46">
        <v>0</v>
      </c>
      <c r="Q135" s="46">
        <v>0</v>
      </c>
      <c r="R135" s="46">
        <v>0</v>
      </c>
      <c r="S135" s="46">
        <v>0</v>
      </c>
      <c r="T135" s="46">
        <v>0</v>
      </c>
      <c r="U135" s="46">
        <v>0</v>
      </c>
      <c r="V135" s="46">
        <v>0</v>
      </c>
      <c r="W135" s="46">
        <v>0</v>
      </c>
      <c r="X135" s="46">
        <v>0</v>
      </c>
      <c r="Y135" s="46">
        <v>0</v>
      </c>
      <c r="Z135" s="46">
        <v>0</v>
      </c>
      <c r="AA135" s="46">
        <v>0</v>
      </c>
      <c r="AB135" s="46">
        <v>0</v>
      </c>
      <c r="AC135" s="46">
        <v>0</v>
      </c>
      <c r="AD135" s="46">
        <v>0</v>
      </c>
      <c r="AE135" s="46">
        <v>0</v>
      </c>
      <c r="AF135" s="46">
        <v>0</v>
      </c>
      <c r="AG135" s="46">
        <v>0</v>
      </c>
      <c r="AH135" s="46">
        <v>0</v>
      </c>
      <c r="AI135" s="46">
        <v>0</v>
      </c>
      <c r="AJ135" s="46">
        <v>0</v>
      </c>
    </row>
    <row r="136" spans="1:36" x14ac:dyDescent="0.25">
      <c r="A136" t="s">
        <v>312</v>
      </c>
      <c r="B136" s="46">
        <v>0</v>
      </c>
      <c r="C136" s="46">
        <v>0</v>
      </c>
      <c r="D136" s="46">
        <v>0</v>
      </c>
      <c r="E136" s="46">
        <v>0</v>
      </c>
      <c r="F136" s="46">
        <v>0</v>
      </c>
      <c r="G136" s="46">
        <v>0</v>
      </c>
      <c r="H136" s="46">
        <v>0</v>
      </c>
      <c r="I136" s="46">
        <v>0</v>
      </c>
      <c r="J136" s="46">
        <v>0</v>
      </c>
      <c r="K136" s="46">
        <v>0</v>
      </c>
      <c r="L136" s="46">
        <v>0</v>
      </c>
      <c r="M136" s="46">
        <v>0</v>
      </c>
      <c r="N136" s="46">
        <v>0</v>
      </c>
      <c r="O136" s="46">
        <v>0</v>
      </c>
      <c r="P136" s="46">
        <v>0</v>
      </c>
      <c r="Q136" s="46">
        <v>0</v>
      </c>
      <c r="R136" s="46">
        <v>0</v>
      </c>
      <c r="S136" s="46">
        <v>0</v>
      </c>
      <c r="T136" s="46">
        <v>0</v>
      </c>
      <c r="U136" s="46">
        <v>0</v>
      </c>
      <c r="V136" s="46">
        <v>0</v>
      </c>
      <c r="W136" s="46">
        <v>0</v>
      </c>
      <c r="X136" s="46">
        <v>0</v>
      </c>
      <c r="Y136" s="46">
        <v>0</v>
      </c>
      <c r="Z136" s="46">
        <v>0</v>
      </c>
      <c r="AA136" s="46">
        <v>0</v>
      </c>
      <c r="AB136" s="46">
        <v>0</v>
      </c>
      <c r="AC136" s="46">
        <v>0</v>
      </c>
      <c r="AD136" s="46">
        <v>0</v>
      </c>
      <c r="AE136" s="46">
        <v>0</v>
      </c>
      <c r="AF136" s="46">
        <v>0</v>
      </c>
      <c r="AG136" s="46">
        <v>0</v>
      </c>
      <c r="AH136" s="46">
        <v>0</v>
      </c>
      <c r="AI136" s="46">
        <v>0</v>
      </c>
      <c r="AJ136" s="46">
        <v>0</v>
      </c>
    </row>
    <row r="137" spans="1:36" x14ac:dyDescent="0.25">
      <c r="A137" t="s">
        <v>313</v>
      </c>
      <c r="B137" s="46">
        <v>0</v>
      </c>
      <c r="C137" s="46">
        <v>0</v>
      </c>
      <c r="D137" s="46">
        <v>0</v>
      </c>
      <c r="E137" s="46">
        <v>0</v>
      </c>
      <c r="F137" s="46">
        <v>0</v>
      </c>
      <c r="G137" s="46">
        <v>0</v>
      </c>
      <c r="H137" s="46">
        <v>0</v>
      </c>
      <c r="I137" s="46">
        <v>0.39999999999999858</v>
      </c>
      <c r="J137" s="46">
        <v>0.19999999999999929</v>
      </c>
      <c r="K137" s="46">
        <v>0</v>
      </c>
      <c r="L137" s="46">
        <v>0</v>
      </c>
      <c r="M137" s="46">
        <v>0</v>
      </c>
      <c r="N137" s="46">
        <v>0</v>
      </c>
      <c r="O137" s="46">
        <v>0</v>
      </c>
      <c r="P137" s="46">
        <v>0</v>
      </c>
      <c r="Q137" s="46">
        <v>0</v>
      </c>
      <c r="R137" s="46">
        <v>0</v>
      </c>
      <c r="S137" s="46">
        <v>0</v>
      </c>
      <c r="T137" s="46">
        <v>0</v>
      </c>
      <c r="U137" s="46">
        <v>0</v>
      </c>
      <c r="V137" s="46">
        <v>0</v>
      </c>
      <c r="W137" s="46">
        <v>0</v>
      </c>
      <c r="X137" s="46">
        <v>0</v>
      </c>
      <c r="Y137" s="46">
        <v>0</v>
      </c>
      <c r="Z137" s="46">
        <v>0</v>
      </c>
      <c r="AA137" s="46">
        <v>0</v>
      </c>
      <c r="AB137" s="46">
        <v>0</v>
      </c>
      <c r="AC137" s="46">
        <v>0</v>
      </c>
      <c r="AD137" s="46">
        <v>0</v>
      </c>
      <c r="AE137" s="46">
        <v>0</v>
      </c>
      <c r="AF137" s="46">
        <v>0.60000000000000142</v>
      </c>
      <c r="AG137" s="46">
        <v>0</v>
      </c>
      <c r="AH137" s="46">
        <v>0</v>
      </c>
      <c r="AI137" s="46">
        <v>0</v>
      </c>
      <c r="AJ137" s="46">
        <v>1.1999999999999993</v>
      </c>
    </row>
    <row r="138" spans="1:36" x14ac:dyDescent="0.25">
      <c r="A138" t="s">
        <v>314</v>
      </c>
      <c r="B138" s="46">
        <v>2</v>
      </c>
      <c r="C138" s="46">
        <v>0.80000000000000071</v>
      </c>
      <c r="D138" s="46">
        <v>1.8000000000000007</v>
      </c>
      <c r="E138" s="46">
        <v>1.8999999999999986</v>
      </c>
      <c r="F138" s="46">
        <v>0.69999999999999929</v>
      </c>
      <c r="G138" s="46">
        <v>1.3999999999999986</v>
      </c>
      <c r="H138" s="46">
        <v>0</v>
      </c>
      <c r="I138" s="46">
        <v>2.6000000000000014</v>
      </c>
      <c r="J138" s="46">
        <v>2</v>
      </c>
      <c r="K138" s="46">
        <v>2.1000000000000014</v>
      </c>
      <c r="L138" s="46">
        <v>0.30000000000000071</v>
      </c>
      <c r="M138" s="46">
        <v>1.3000000000000007</v>
      </c>
      <c r="N138" s="46">
        <v>2.6999999999999993</v>
      </c>
      <c r="O138" s="46">
        <v>0</v>
      </c>
      <c r="P138" s="46">
        <v>0</v>
      </c>
      <c r="Q138" s="46">
        <v>0.60000000000000142</v>
      </c>
      <c r="R138" s="46">
        <v>0</v>
      </c>
      <c r="S138" s="46">
        <v>0.10000000000000142</v>
      </c>
      <c r="T138" s="46">
        <v>1</v>
      </c>
      <c r="U138" s="46">
        <v>1.8000000000000007</v>
      </c>
      <c r="V138" s="46">
        <v>1</v>
      </c>
      <c r="W138" s="46">
        <v>0</v>
      </c>
      <c r="X138" s="46">
        <v>2.1000000000000014</v>
      </c>
      <c r="Y138" s="46">
        <v>2.1999999999999993</v>
      </c>
      <c r="Z138" s="46">
        <v>0.30000000000000071</v>
      </c>
      <c r="AA138" s="46">
        <v>0.80000000000000071</v>
      </c>
      <c r="AB138" s="46">
        <v>0</v>
      </c>
      <c r="AC138" s="46">
        <v>0.5</v>
      </c>
      <c r="AD138" s="46">
        <v>1.3000000000000007</v>
      </c>
      <c r="AE138" s="46">
        <v>1.6999999999999993</v>
      </c>
      <c r="AF138" s="46">
        <v>2.1999999999999993</v>
      </c>
      <c r="AG138" s="46">
        <v>1.6000000000000014</v>
      </c>
      <c r="AH138" s="46">
        <v>1.6000000000000014</v>
      </c>
      <c r="AI138" s="46">
        <v>1.8000000000000007</v>
      </c>
      <c r="AJ138" s="46">
        <v>40.200000000000003</v>
      </c>
    </row>
    <row r="139" spans="1:36" x14ac:dyDescent="0.25">
      <c r="A139" t="s">
        <v>315</v>
      </c>
      <c r="B139" s="46">
        <v>1.3999999999999986</v>
      </c>
      <c r="C139" s="46">
        <v>1.1000000000000014</v>
      </c>
      <c r="D139" s="46">
        <v>1.3000000000000007</v>
      </c>
      <c r="E139" s="46">
        <v>1.1999999999999993</v>
      </c>
      <c r="F139" s="46">
        <v>0.5</v>
      </c>
      <c r="G139" s="46">
        <v>1.5</v>
      </c>
      <c r="H139" s="46">
        <v>2.3999999999999986</v>
      </c>
      <c r="I139" s="46">
        <v>1.5</v>
      </c>
      <c r="J139" s="46">
        <v>0.80000000000000071</v>
      </c>
      <c r="K139" s="46">
        <v>1.1999999999999993</v>
      </c>
      <c r="L139" s="46">
        <v>1.8000000000000007</v>
      </c>
      <c r="M139" s="46">
        <v>1.1000000000000014</v>
      </c>
      <c r="N139" s="46">
        <v>0.30000000000000071</v>
      </c>
      <c r="O139" s="46">
        <v>1.8999999999999986</v>
      </c>
      <c r="P139" s="46">
        <v>0</v>
      </c>
      <c r="Q139" s="46">
        <v>1.5</v>
      </c>
      <c r="R139" s="46">
        <v>1.8999999999999986</v>
      </c>
      <c r="S139" s="46">
        <v>1.3000000000000007</v>
      </c>
      <c r="T139" s="46">
        <v>1.6000000000000014</v>
      </c>
      <c r="U139" s="46">
        <v>1</v>
      </c>
      <c r="V139" s="46">
        <v>2.3999999999999986</v>
      </c>
      <c r="W139" s="46">
        <v>1.8000000000000007</v>
      </c>
      <c r="X139" s="46">
        <v>1.8999999999999986</v>
      </c>
      <c r="Y139" s="46">
        <v>1.6000000000000014</v>
      </c>
      <c r="Z139" s="46">
        <v>0.30000000000000071</v>
      </c>
      <c r="AA139" s="46">
        <v>2.1999999999999993</v>
      </c>
      <c r="AB139" s="46">
        <v>0</v>
      </c>
      <c r="AC139" s="46">
        <v>0</v>
      </c>
      <c r="AD139" s="46">
        <v>1.1999999999999993</v>
      </c>
      <c r="AE139" s="46">
        <v>0.60000000000000142</v>
      </c>
      <c r="AF139" s="46">
        <v>1.3000000000000007</v>
      </c>
      <c r="AG139" s="46">
        <v>0.19999999999999929</v>
      </c>
      <c r="AH139" s="46">
        <v>1</v>
      </c>
      <c r="AI139" s="46">
        <v>1.3999999999999986</v>
      </c>
      <c r="AJ139" s="46">
        <v>41.20000000000001</v>
      </c>
    </row>
    <row r="140" spans="1:36" x14ac:dyDescent="0.25">
      <c r="A140" t="s">
        <v>316</v>
      </c>
      <c r="B140" s="46">
        <v>3.3000000000000007</v>
      </c>
      <c r="C140" s="46">
        <v>1.8000000000000007</v>
      </c>
      <c r="D140" s="46">
        <v>1.5</v>
      </c>
      <c r="E140" s="46">
        <v>1.5</v>
      </c>
      <c r="F140" s="46">
        <v>1.8999999999999986</v>
      </c>
      <c r="G140" s="46">
        <v>3.1999999999999993</v>
      </c>
      <c r="H140" s="46">
        <v>3.3000000000000007</v>
      </c>
      <c r="I140" s="46">
        <v>2.1000000000000014</v>
      </c>
      <c r="J140" s="46">
        <v>1.3999999999999986</v>
      </c>
      <c r="K140" s="46">
        <v>2.3999999999999986</v>
      </c>
      <c r="L140" s="46">
        <v>2.8999999999999986</v>
      </c>
      <c r="M140" s="46">
        <v>1.5</v>
      </c>
      <c r="N140" s="46">
        <v>0.60000000000000142</v>
      </c>
      <c r="O140" s="46">
        <v>3.3000000000000007</v>
      </c>
      <c r="P140" s="46">
        <v>2.1999999999999993</v>
      </c>
      <c r="Q140" s="46">
        <v>2.8999999999999986</v>
      </c>
      <c r="R140" s="46">
        <v>3.8999999999999986</v>
      </c>
      <c r="S140" s="46">
        <v>4.1000000000000014</v>
      </c>
      <c r="T140" s="46">
        <v>3.1999999999999993</v>
      </c>
      <c r="U140" s="46">
        <v>1.6000000000000014</v>
      </c>
      <c r="V140" s="46">
        <v>4</v>
      </c>
      <c r="W140" s="46">
        <v>2.3999999999999986</v>
      </c>
      <c r="X140" s="46">
        <v>2</v>
      </c>
      <c r="Y140" s="46">
        <v>2.1000000000000014</v>
      </c>
      <c r="Z140" s="46">
        <v>2.6999999999999993</v>
      </c>
      <c r="AA140" s="46">
        <v>3.6999999999999993</v>
      </c>
      <c r="AB140" s="46">
        <v>2.1000000000000014</v>
      </c>
      <c r="AC140" s="46">
        <v>0</v>
      </c>
      <c r="AD140" s="46">
        <v>2.3000000000000007</v>
      </c>
      <c r="AE140" s="46">
        <v>0.89999999999999858</v>
      </c>
      <c r="AF140" s="46">
        <v>0.69999999999999929</v>
      </c>
      <c r="AG140" s="46">
        <v>1.3000000000000007</v>
      </c>
      <c r="AH140" s="46">
        <v>0.19999999999999929</v>
      </c>
      <c r="AI140" s="46">
        <v>1.3000000000000007</v>
      </c>
      <c r="AJ140" s="46">
        <v>74.299999999999983</v>
      </c>
    </row>
    <row r="141" spans="1:36" x14ac:dyDescent="0.25">
      <c r="A141" t="s">
        <v>317</v>
      </c>
      <c r="B141" s="46">
        <v>0</v>
      </c>
      <c r="C141" s="46">
        <v>0</v>
      </c>
      <c r="D141" s="46">
        <v>0</v>
      </c>
      <c r="E141" s="46">
        <v>0</v>
      </c>
      <c r="F141" s="46">
        <v>0</v>
      </c>
      <c r="G141" s="46">
        <v>0</v>
      </c>
      <c r="H141" s="46">
        <v>1.8000000000000007</v>
      </c>
      <c r="I141" s="46">
        <v>0</v>
      </c>
      <c r="J141" s="46">
        <v>0</v>
      </c>
      <c r="K141" s="46">
        <v>0</v>
      </c>
      <c r="L141" s="46">
        <v>0.69999999999999929</v>
      </c>
      <c r="M141" s="46">
        <v>0</v>
      </c>
      <c r="N141" s="46">
        <v>0</v>
      </c>
      <c r="O141" s="46">
        <v>1.3999999999999986</v>
      </c>
      <c r="P141" s="46">
        <v>0</v>
      </c>
      <c r="Q141" s="46">
        <v>0.5</v>
      </c>
      <c r="R141" s="46">
        <v>2.6000000000000014</v>
      </c>
      <c r="S141" s="46">
        <v>1.1000000000000014</v>
      </c>
      <c r="T141" s="46">
        <v>0</v>
      </c>
      <c r="U141" s="46">
        <v>0</v>
      </c>
      <c r="V141" s="46">
        <v>1.3000000000000007</v>
      </c>
      <c r="W141" s="46">
        <v>1.3000000000000007</v>
      </c>
      <c r="X141" s="46">
        <v>0</v>
      </c>
      <c r="Y141" s="46">
        <v>0</v>
      </c>
      <c r="Z141" s="46">
        <v>0</v>
      </c>
      <c r="AA141" s="46">
        <v>1.5</v>
      </c>
      <c r="AB141" s="46">
        <v>0</v>
      </c>
      <c r="AC141" s="46">
        <v>0</v>
      </c>
      <c r="AD141" s="46">
        <v>0</v>
      </c>
      <c r="AE141" s="46">
        <v>0</v>
      </c>
      <c r="AF141" s="46">
        <v>0</v>
      </c>
      <c r="AG141" s="46">
        <v>0</v>
      </c>
      <c r="AH141" s="46">
        <v>0</v>
      </c>
      <c r="AI141" s="46">
        <v>0</v>
      </c>
      <c r="AJ141" s="46">
        <v>12.200000000000003</v>
      </c>
    </row>
    <row r="142" spans="1:36" x14ac:dyDescent="0.25">
      <c r="A142" t="s">
        <v>318</v>
      </c>
      <c r="B142" s="46">
        <v>0</v>
      </c>
      <c r="C142" s="46">
        <v>0</v>
      </c>
      <c r="D142" s="46">
        <v>0</v>
      </c>
      <c r="E142" s="46">
        <v>0</v>
      </c>
      <c r="F142" s="46">
        <v>0</v>
      </c>
      <c r="G142" s="46">
        <v>0</v>
      </c>
      <c r="H142" s="46">
        <v>0</v>
      </c>
      <c r="I142" s="46">
        <v>0</v>
      </c>
      <c r="J142" s="46">
        <v>0</v>
      </c>
      <c r="K142" s="46">
        <v>0</v>
      </c>
      <c r="L142" s="46">
        <v>0</v>
      </c>
      <c r="M142" s="46">
        <v>0</v>
      </c>
      <c r="N142" s="46">
        <v>0</v>
      </c>
      <c r="O142" s="46">
        <v>0</v>
      </c>
      <c r="P142" s="46">
        <v>0</v>
      </c>
      <c r="Q142" s="46">
        <v>0</v>
      </c>
      <c r="R142" s="46">
        <v>1</v>
      </c>
      <c r="S142" s="46">
        <v>0</v>
      </c>
      <c r="T142" s="46">
        <v>0</v>
      </c>
      <c r="U142" s="46">
        <v>0</v>
      </c>
      <c r="V142" s="46">
        <v>0</v>
      </c>
      <c r="W142" s="46">
        <v>0.10000000000000142</v>
      </c>
      <c r="X142" s="46">
        <v>0</v>
      </c>
      <c r="Y142" s="46">
        <v>0</v>
      </c>
      <c r="Z142" s="46">
        <v>0</v>
      </c>
      <c r="AA142" s="46">
        <v>0</v>
      </c>
      <c r="AB142" s="46">
        <v>0</v>
      </c>
      <c r="AC142" s="46">
        <v>0</v>
      </c>
      <c r="AD142" s="46">
        <v>0</v>
      </c>
      <c r="AE142" s="46">
        <v>0</v>
      </c>
      <c r="AF142" s="46">
        <v>0</v>
      </c>
      <c r="AG142" s="46">
        <v>0</v>
      </c>
      <c r="AH142" s="46">
        <v>0</v>
      </c>
      <c r="AI142" s="46">
        <v>0</v>
      </c>
      <c r="AJ142" s="46">
        <v>1.1000000000000014</v>
      </c>
    </row>
    <row r="143" spans="1:36" x14ac:dyDescent="0.25">
      <c r="A143" t="s">
        <v>319</v>
      </c>
      <c r="B143" s="46">
        <v>0</v>
      </c>
      <c r="C143" s="46">
        <v>0</v>
      </c>
      <c r="D143" s="46">
        <v>0</v>
      </c>
      <c r="E143" s="46">
        <v>0</v>
      </c>
      <c r="F143" s="46">
        <v>0</v>
      </c>
      <c r="G143" s="46">
        <v>0</v>
      </c>
      <c r="H143" s="46">
        <v>0</v>
      </c>
      <c r="I143" s="46">
        <v>0</v>
      </c>
      <c r="J143" s="46">
        <v>0</v>
      </c>
      <c r="K143" s="46">
        <v>0</v>
      </c>
      <c r="L143" s="46">
        <v>0</v>
      </c>
      <c r="M143" s="46">
        <v>0</v>
      </c>
      <c r="N143" s="46">
        <v>0</v>
      </c>
      <c r="O143" s="46">
        <v>0</v>
      </c>
      <c r="P143" s="46">
        <v>0</v>
      </c>
      <c r="Q143" s="46">
        <v>0</v>
      </c>
      <c r="R143" s="46">
        <v>0.39999999999999858</v>
      </c>
      <c r="S143" s="46">
        <v>0</v>
      </c>
      <c r="T143" s="46">
        <v>0</v>
      </c>
      <c r="U143" s="46">
        <v>0</v>
      </c>
      <c r="V143" s="46">
        <v>0</v>
      </c>
      <c r="W143" s="46">
        <v>0.10000000000000142</v>
      </c>
      <c r="X143" s="46">
        <v>0</v>
      </c>
      <c r="Y143" s="46">
        <v>0</v>
      </c>
      <c r="Z143" s="46">
        <v>0</v>
      </c>
      <c r="AA143" s="46">
        <v>0</v>
      </c>
      <c r="AB143" s="46">
        <v>0</v>
      </c>
      <c r="AC143" s="46">
        <v>0</v>
      </c>
      <c r="AD143" s="46">
        <v>0</v>
      </c>
      <c r="AE143" s="46">
        <v>0</v>
      </c>
      <c r="AF143" s="46">
        <v>0</v>
      </c>
      <c r="AG143" s="46">
        <v>0</v>
      </c>
      <c r="AH143" s="46">
        <v>0</v>
      </c>
      <c r="AI143" s="46">
        <v>0</v>
      </c>
      <c r="AJ143" s="46">
        <v>0.5</v>
      </c>
    </row>
    <row r="144" spans="1:36" x14ac:dyDescent="0.25">
      <c r="A144" t="s">
        <v>320</v>
      </c>
      <c r="B144" s="46">
        <v>0</v>
      </c>
      <c r="C144" s="46">
        <v>0</v>
      </c>
      <c r="D144" s="46">
        <v>0</v>
      </c>
      <c r="E144" s="46">
        <v>0</v>
      </c>
      <c r="F144" s="46">
        <v>0.80000000000000071</v>
      </c>
      <c r="G144" s="46">
        <v>0</v>
      </c>
      <c r="H144" s="46">
        <v>0.39999999999999858</v>
      </c>
      <c r="I144" s="46">
        <v>0</v>
      </c>
      <c r="J144" s="46">
        <v>0</v>
      </c>
      <c r="K144" s="46">
        <v>0</v>
      </c>
      <c r="L144" s="46">
        <v>0</v>
      </c>
      <c r="M144" s="46">
        <v>0</v>
      </c>
      <c r="N144" s="46">
        <v>0</v>
      </c>
      <c r="O144" s="46">
        <v>0</v>
      </c>
      <c r="P144" s="46">
        <v>0</v>
      </c>
      <c r="Q144" s="46">
        <v>0</v>
      </c>
      <c r="R144" s="46">
        <v>0</v>
      </c>
      <c r="S144" s="46">
        <v>0</v>
      </c>
      <c r="T144" s="46">
        <v>0</v>
      </c>
      <c r="U144" s="46">
        <v>0</v>
      </c>
      <c r="V144" s="46">
        <v>0.10000000000000142</v>
      </c>
      <c r="W144" s="46">
        <v>0</v>
      </c>
      <c r="X144" s="46">
        <v>0</v>
      </c>
      <c r="Y144" s="46">
        <v>0</v>
      </c>
      <c r="Z144" s="46">
        <v>0.5</v>
      </c>
      <c r="AA144" s="46">
        <v>0</v>
      </c>
      <c r="AB144" s="46">
        <v>0</v>
      </c>
      <c r="AC144" s="46">
        <v>0</v>
      </c>
      <c r="AD144" s="46">
        <v>0</v>
      </c>
      <c r="AE144" s="46">
        <v>0</v>
      </c>
      <c r="AF144" s="46">
        <v>0</v>
      </c>
      <c r="AG144" s="46">
        <v>0</v>
      </c>
      <c r="AH144" s="46">
        <v>0</v>
      </c>
      <c r="AI144" s="46">
        <v>0</v>
      </c>
      <c r="AJ144" s="46">
        <v>1.8000000000000007</v>
      </c>
    </row>
    <row r="145" spans="1:36" x14ac:dyDescent="0.25">
      <c r="A145" t="s">
        <v>321</v>
      </c>
      <c r="B145" s="46">
        <v>0</v>
      </c>
      <c r="C145" s="46">
        <v>0</v>
      </c>
      <c r="D145" s="46">
        <v>0</v>
      </c>
      <c r="E145" s="46">
        <v>0</v>
      </c>
      <c r="F145" s="46">
        <v>0</v>
      </c>
      <c r="G145" s="46">
        <v>0</v>
      </c>
      <c r="H145" s="46">
        <v>0</v>
      </c>
      <c r="I145" s="46">
        <v>0</v>
      </c>
      <c r="J145" s="46">
        <v>0</v>
      </c>
      <c r="K145" s="46">
        <v>0</v>
      </c>
      <c r="L145" s="46">
        <v>0</v>
      </c>
      <c r="M145" s="46">
        <v>0</v>
      </c>
      <c r="N145" s="46">
        <v>0</v>
      </c>
      <c r="O145" s="46">
        <v>0</v>
      </c>
      <c r="P145" s="46">
        <v>0</v>
      </c>
      <c r="Q145" s="46">
        <v>0</v>
      </c>
      <c r="R145" s="46">
        <v>0</v>
      </c>
      <c r="S145" s="46">
        <v>0</v>
      </c>
      <c r="T145" s="46">
        <v>0</v>
      </c>
      <c r="U145" s="46">
        <v>0</v>
      </c>
      <c r="V145" s="46">
        <v>0</v>
      </c>
      <c r="W145" s="46">
        <v>0</v>
      </c>
      <c r="X145" s="46">
        <v>0</v>
      </c>
      <c r="Y145" s="46">
        <v>0</v>
      </c>
      <c r="Z145" s="46">
        <v>0.10000000000000142</v>
      </c>
      <c r="AA145" s="46">
        <v>0</v>
      </c>
      <c r="AB145" s="46">
        <v>0</v>
      </c>
      <c r="AC145" s="46">
        <v>0</v>
      </c>
      <c r="AD145" s="46">
        <v>0</v>
      </c>
      <c r="AE145" s="46">
        <v>0</v>
      </c>
      <c r="AF145" s="46">
        <v>0</v>
      </c>
      <c r="AG145" s="46">
        <v>0</v>
      </c>
      <c r="AH145" s="46">
        <v>0</v>
      </c>
      <c r="AI145" s="46">
        <v>0</v>
      </c>
      <c r="AJ145" s="46">
        <v>0.10000000000000142</v>
      </c>
    </row>
    <row r="146" spans="1:36" x14ac:dyDescent="0.25">
      <c r="A146" t="s">
        <v>322</v>
      </c>
      <c r="B146" s="46">
        <v>0</v>
      </c>
      <c r="C146" s="46">
        <v>0</v>
      </c>
      <c r="D146" s="46">
        <v>0</v>
      </c>
      <c r="E146" s="46">
        <v>0</v>
      </c>
      <c r="F146" s="46">
        <v>0</v>
      </c>
      <c r="G146" s="46">
        <v>0</v>
      </c>
      <c r="H146" s="46">
        <v>0</v>
      </c>
      <c r="I146" s="46">
        <v>0</v>
      </c>
      <c r="J146" s="46">
        <v>0</v>
      </c>
      <c r="K146" s="46">
        <v>0</v>
      </c>
      <c r="L146" s="46">
        <v>0</v>
      </c>
      <c r="M146" s="46">
        <v>0</v>
      </c>
      <c r="N146" s="46">
        <v>0</v>
      </c>
      <c r="O146" s="46">
        <v>0</v>
      </c>
      <c r="P146" s="46">
        <v>0</v>
      </c>
      <c r="Q146" s="46">
        <v>0</v>
      </c>
      <c r="R146" s="46">
        <v>0</v>
      </c>
      <c r="S146" s="46">
        <v>0</v>
      </c>
      <c r="T146" s="46">
        <v>0</v>
      </c>
      <c r="U146" s="46">
        <v>0</v>
      </c>
      <c r="V146" s="46">
        <v>0</v>
      </c>
      <c r="W146" s="46">
        <v>0</v>
      </c>
      <c r="X146" s="46">
        <v>0</v>
      </c>
      <c r="Y146" s="46">
        <v>0</v>
      </c>
      <c r="Z146" s="46">
        <v>0</v>
      </c>
      <c r="AA146" s="46">
        <v>0</v>
      </c>
      <c r="AB146" s="46">
        <v>0</v>
      </c>
      <c r="AC146" s="46">
        <v>0</v>
      </c>
      <c r="AD146" s="46">
        <v>0</v>
      </c>
      <c r="AE146" s="46">
        <v>0</v>
      </c>
      <c r="AF146" s="46">
        <v>0</v>
      </c>
      <c r="AG146" s="46">
        <v>0</v>
      </c>
      <c r="AH146" s="46">
        <v>0</v>
      </c>
      <c r="AI146" s="46">
        <v>0</v>
      </c>
      <c r="AJ146" s="46">
        <v>0</v>
      </c>
    </row>
    <row r="147" spans="1:36" x14ac:dyDescent="0.25">
      <c r="A147" t="s">
        <v>323</v>
      </c>
      <c r="B147" s="46">
        <v>0</v>
      </c>
      <c r="C147" s="46">
        <v>0</v>
      </c>
      <c r="D147" s="46">
        <v>0</v>
      </c>
      <c r="E147" s="46">
        <v>0</v>
      </c>
      <c r="F147" s="46">
        <v>0</v>
      </c>
      <c r="G147" s="46">
        <v>0</v>
      </c>
      <c r="H147" s="46">
        <v>0.80000000000000071</v>
      </c>
      <c r="I147" s="46">
        <v>0</v>
      </c>
      <c r="J147" s="46">
        <v>0</v>
      </c>
      <c r="K147" s="46">
        <v>0</v>
      </c>
      <c r="L147" s="46">
        <v>0.19999999999999929</v>
      </c>
      <c r="M147" s="46">
        <v>0</v>
      </c>
      <c r="N147" s="46">
        <v>0</v>
      </c>
      <c r="O147" s="46">
        <v>0.69999999999999929</v>
      </c>
      <c r="P147" s="46">
        <v>0</v>
      </c>
      <c r="Q147" s="46">
        <v>0</v>
      </c>
      <c r="R147" s="46">
        <v>0.30000000000000071</v>
      </c>
      <c r="S147" s="46">
        <v>0.60000000000000142</v>
      </c>
      <c r="T147" s="46">
        <v>0</v>
      </c>
      <c r="U147" s="46">
        <v>0</v>
      </c>
      <c r="V147" s="46">
        <v>1</v>
      </c>
      <c r="W147" s="46">
        <v>0.69999999999999929</v>
      </c>
      <c r="X147" s="46">
        <v>0</v>
      </c>
      <c r="Y147" s="46">
        <v>0</v>
      </c>
      <c r="Z147" s="46">
        <v>0.69999999999999929</v>
      </c>
      <c r="AA147" s="46">
        <v>0.30000000000000071</v>
      </c>
      <c r="AB147" s="46">
        <v>0</v>
      </c>
      <c r="AC147" s="46">
        <v>0</v>
      </c>
      <c r="AD147" s="46">
        <v>0</v>
      </c>
      <c r="AE147" s="46">
        <v>0</v>
      </c>
      <c r="AF147" s="46">
        <v>0</v>
      </c>
      <c r="AG147" s="46">
        <v>0</v>
      </c>
      <c r="AH147" s="46">
        <v>0</v>
      </c>
      <c r="AI147" s="46">
        <v>0</v>
      </c>
      <c r="AJ147" s="46">
        <v>5.3000000000000007</v>
      </c>
    </row>
    <row r="148" spans="1:36" x14ac:dyDescent="0.25">
      <c r="A148" t="s">
        <v>324</v>
      </c>
      <c r="B148" s="46">
        <v>0</v>
      </c>
      <c r="C148" s="46">
        <v>0</v>
      </c>
      <c r="D148" s="46">
        <v>0</v>
      </c>
      <c r="E148" s="46">
        <v>0</v>
      </c>
      <c r="F148" s="46">
        <v>0</v>
      </c>
      <c r="G148" s="46">
        <v>0</v>
      </c>
      <c r="H148" s="46">
        <v>0</v>
      </c>
      <c r="I148" s="46">
        <v>0</v>
      </c>
      <c r="J148" s="46">
        <v>0</v>
      </c>
      <c r="K148" s="46">
        <v>0</v>
      </c>
      <c r="L148" s="46">
        <v>0</v>
      </c>
      <c r="M148" s="46">
        <v>0</v>
      </c>
      <c r="N148" s="46">
        <v>0</v>
      </c>
      <c r="O148" s="46">
        <v>0</v>
      </c>
      <c r="P148" s="46">
        <v>0</v>
      </c>
      <c r="Q148" s="46">
        <v>0</v>
      </c>
      <c r="R148" s="46">
        <v>0</v>
      </c>
      <c r="S148" s="46">
        <v>0</v>
      </c>
      <c r="T148" s="46">
        <v>0</v>
      </c>
      <c r="U148" s="46">
        <v>0</v>
      </c>
      <c r="V148" s="46">
        <v>0</v>
      </c>
      <c r="W148" s="46">
        <v>0</v>
      </c>
      <c r="X148" s="46">
        <v>0</v>
      </c>
      <c r="Y148" s="46">
        <v>0</v>
      </c>
      <c r="Z148" s="46">
        <v>0</v>
      </c>
      <c r="AA148" s="46">
        <v>0</v>
      </c>
      <c r="AB148" s="46">
        <v>0</v>
      </c>
      <c r="AC148" s="46">
        <v>0</v>
      </c>
      <c r="AD148" s="46">
        <v>0</v>
      </c>
      <c r="AE148" s="46">
        <v>0</v>
      </c>
      <c r="AF148" s="46">
        <v>0</v>
      </c>
      <c r="AG148" s="46">
        <v>0</v>
      </c>
      <c r="AH148" s="46">
        <v>0</v>
      </c>
      <c r="AI148" s="46">
        <v>0</v>
      </c>
      <c r="AJ148" s="46">
        <v>0</v>
      </c>
    </row>
    <row r="149" spans="1:36" x14ac:dyDescent="0.25">
      <c r="A149" t="s">
        <v>325</v>
      </c>
      <c r="B149" s="46">
        <v>0</v>
      </c>
      <c r="C149" s="46">
        <v>0</v>
      </c>
      <c r="D149" s="46">
        <v>0</v>
      </c>
      <c r="E149" s="46">
        <v>0</v>
      </c>
      <c r="F149" s="46">
        <v>0</v>
      </c>
      <c r="G149" s="46">
        <v>0</v>
      </c>
      <c r="H149" s="46">
        <v>0</v>
      </c>
      <c r="I149" s="46">
        <v>0</v>
      </c>
      <c r="J149" s="46">
        <v>0</v>
      </c>
      <c r="K149" s="46">
        <v>0</v>
      </c>
      <c r="L149" s="46">
        <v>0</v>
      </c>
      <c r="M149" s="46">
        <v>0</v>
      </c>
      <c r="N149" s="46">
        <v>0</v>
      </c>
      <c r="O149" s="46">
        <v>0</v>
      </c>
      <c r="P149" s="46">
        <v>0</v>
      </c>
      <c r="Q149" s="46">
        <v>0</v>
      </c>
      <c r="R149" s="46">
        <v>0</v>
      </c>
      <c r="S149" s="46">
        <v>0</v>
      </c>
      <c r="T149" s="46">
        <v>0</v>
      </c>
      <c r="U149" s="46">
        <v>0</v>
      </c>
      <c r="V149" s="46">
        <v>0</v>
      </c>
      <c r="W149" s="46">
        <v>0</v>
      </c>
      <c r="X149" s="46">
        <v>0</v>
      </c>
      <c r="Y149" s="46">
        <v>0</v>
      </c>
      <c r="Z149" s="46">
        <v>0</v>
      </c>
      <c r="AA149" s="46">
        <v>0</v>
      </c>
      <c r="AB149" s="46">
        <v>0</v>
      </c>
      <c r="AC149" s="46">
        <v>0</v>
      </c>
      <c r="AD149" s="46">
        <v>0</v>
      </c>
      <c r="AE149" s="46">
        <v>0</v>
      </c>
      <c r="AF149" s="46">
        <v>0</v>
      </c>
      <c r="AG149" s="46">
        <v>0</v>
      </c>
      <c r="AH149" s="46">
        <v>0</v>
      </c>
      <c r="AI149" s="46">
        <v>0</v>
      </c>
      <c r="AJ149" s="46">
        <v>0</v>
      </c>
    </row>
    <row r="150" spans="1:36" x14ac:dyDescent="0.25">
      <c r="A150" t="s">
        <v>326</v>
      </c>
      <c r="B150" s="46">
        <v>0</v>
      </c>
      <c r="C150" s="46">
        <v>0</v>
      </c>
      <c r="D150" s="46">
        <v>0</v>
      </c>
      <c r="E150" s="46">
        <v>0</v>
      </c>
      <c r="F150" s="46">
        <v>0</v>
      </c>
      <c r="G150" s="46">
        <v>0</v>
      </c>
      <c r="H150" s="46">
        <v>0</v>
      </c>
      <c r="I150" s="46">
        <v>0</v>
      </c>
      <c r="J150" s="46">
        <v>0</v>
      </c>
      <c r="K150" s="46">
        <v>0</v>
      </c>
      <c r="L150" s="46">
        <v>0</v>
      </c>
      <c r="M150" s="46">
        <v>0</v>
      </c>
      <c r="N150" s="46">
        <v>0</v>
      </c>
      <c r="O150" s="46">
        <v>0</v>
      </c>
      <c r="P150" s="46">
        <v>0</v>
      </c>
      <c r="Q150" s="46">
        <v>0</v>
      </c>
      <c r="R150" s="46">
        <v>0</v>
      </c>
      <c r="S150" s="46">
        <v>0</v>
      </c>
      <c r="T150" s="46">
        <v>0</v>
      </c>
      <c r="U150" s="46">
        <v>0</v>
      </c>
      <c r="V150" s="46">
        <v>0</v>
      </c>
      <c r="W150" s="46">
        <v>0</v>
      </c>
      <c r="X150" s="46">
        <v>0</v>
      </c>
      <c r="Y150" s="46">
        <v>0</v>
      </c>
      <c r="Z150" s="46">
        <v>0</v>
      </c>
      <c r="AA150" s="46">
        <v>0</v>
      </c>
      <c r="AB150" s="46">
        <v>0</v>
      </c>
      <c r="AC150" s="46">
        <v>0</v>
      </c>
      <c r="AD150" s="46">
        <v>0</v>
      </c>
      <c r="AE150" s="46">
        <v>0</v>
      </c>
      <c r="AF150" s="46">
        <v>0</v>
      </c>
      <c r="AG150" s="46">
        <v>0</v>
      </c>
      <c r="AH150" s="46">
        <v>0</v>
      </c>
      <c r="AI150" s="46">
        <v>0</v>
      </c>
      <c r="AJ150" s="46">
        <v>0</v>
      </c>
    </row>
    <row r="151" spans="1:36" x14ac:dyDescent="0.25">
      <c r="A151" t="s">
        <v>327</v>
      </c>
      <c r="B151" s="46">
        <v>0</v>
      </c>
      <c r="C151" s="46">
        <v>0</v>
      </c>
      <c r="D151" s="46">
        <v>0</v>
      </c>
      <c r="E151" s="46">
        <v>0</v>
      </c>
      <c r="F151" s="46">
        <v>0</v>
      </c>
      <c r="G151" s="46">
        <v>0</v>
      </c>
      <c r="H151" s="46">
        <v>0</v>
      </c>
      <c r="I151" s="46">
        <v>0</v>
      </c>
      <c r="J151" s="46">
        <v>0</v>
      </c>
      <c r="K151" s="46">
        <v>0</v>
      </c>
      <c r="L151" s="46">
        <v>0</v>
      </c>
      <c r="M151" s="46">
        <v>0</v>
      </c>
      <c r="N151" s="46">
        <v>0</v>
      </c>
      <c r="O151" s="46">
        <v>0</v>
      </c>
      <c r="P151" s="46">
        <v>0</v>
      </c>
      <c r="Q151" s="46">
        <v>0</v>
      </c>
      <c r="R151" s="46">
        <v>0</v>
      </c>
      <c r="S151" s="46">
        <v>0</v>
      </c>
      <c r="T151" s="46">
        <v>0</v>
      </c>
      <c r="U151" s="46">
        <v>0</v>
      </c>
      <c r="V151" s="46">
        <v>0</v>
      </c>
      <c r="W151" s="46">
        <v>0</v>
      </c>
      <c r="X151" s="46">
        <v>0</v>
      </c>
      <c r="Y151" s="46">
        <v>0</v>
      </c>
      <c r="Z151" s="46">
        <v>0</v>
      </c>
      <c r="AA151" s="46">
        <v>0</v>
      </c>
      <c r="AB151" s="46">
        <v>0</v>
      </c>
      <c r="AC151" s="46">
        <v>0</v>
      </c>
      <c r="AD151" s="46">
        <v>0</v>
      </c>
      <c r="AE151" s="46">
        <v>0</v>
      </c>
      <c r="AF151" s="46">
        <v>0</v>
      </c>
      <c r="AG151" s="46">
        <v>0</v>
      </c>
      <c r="AH151" s="46">
        <v>0</v>
      </c>
      <c r="AI151" s="46">
        <v>0</v>
      </c>
      <c r="AJ151" s="46">
        <v>0</v>
      </c>
    </row>
    <row r="152" spans="1:36" x14ac:dyDescent="0.25">
      <c r="A152" t="s">
        <v>328</v>
      </c>
      <c r="B152" s="46">
        <v>0</v>
      </c>
      <c r="C152" s="46">
        <v>0</v>
      </c>
      <c r="D152" s="46">
        <v>0</v>
      </c>
      <c r="E152" s="46">
        <v>0</v>
      </c>
      <c r="F152" s="46">
        <v>0</v>
      </c>
      <c r="G152" s="46">
        <v>0</v>
      </c>
      <c r="H152" s="46">
        <v>0</v>
      </c>
      <c r="I152" s="46">
        <v>0</v>
      </c>
      <c r="J152" s="46">
        <v>0</v>
      </c>
      <c r="K152" s="46">
        <v>0</v>
      </c>
      <c r="L152" s="46">
        <v>0</v>
      </c>
      <c r="M152" s="46">
        <v>0</v>
      </c>
      <c r="N152" s="46">
        <v>0</v>
      </c>
      <c r="O152" s="46">
        <v>0</v>
      </c>
      <c r="P152" s="46">
        <v>0</v>
      </c>
      <c r="Q152" s="46">
        <v>0</v>
      </c>
      <c r="R152" s="46">
        <v>0</v>
      </c>
      <c r="S152" s="46">
        <v>0</v>
      </c>
      <c r="T152" s="46">
        <v>0</v>
      </c>
      <c r="U152" s="46">
        <v>0</v>
      </c>
      <c r="V152" s="46">
        <v>0</v>
      </c>
      <c r="W152" s="46">
        <v>0</v>
      </c>
      <c r="X152" s="46">
        <v>0</v>
      </c>
      <c r="Y152" s="46">
        <v>0</v>
      </c>
      <c r="Z152" s="46">
        <v>0</v>
      </c>
      <c r="AA152" s="46">
        <v>0</v>
      </c>
      <c r="AB152" s="46">
        <v>0</v>
      </c>
      <c r="AC152" s="46">
        <v>0</v>
      </c>
      <c r="AD152" s="46">
        <v>0</v>
      </c>
      <c r="AE152" s="46">
        <v>0</v>
      </c>
      <c r="AF152" s="46">
        <v>0</v>
      </c>
      <c r="AG152" s="46">
        <v>0</v>
      </c>
      <c r="AH152" s="46">
        <v>0</v>
      </c>
      <c r="AI152" s="46">
        <v>0</v>
      </c>
      <c r="AJ152" s="46">
        <v>0</v>
      </c>
    </row>
    <row r="153" spans="1:36" x14ac:dyDescent="0.25">
      <c r="A153" t="s">
        <v>329</v>
      </c>
      <c r="B153" s="46">
        <v>0</v>
      </c>
      <c r="C153" s="46">
        <v>0</v>
      </c>
      <c r="D153" s="46">
        <v>0</v>
      </c>
      <c r="E153" s="46">
        <v>0</v>
      </c>
      <c r="F153" s="46">
        <v>0</v>
      </c>
      <c r="G153" s="46">
        <v>0</v>
      </c>
      <c r="H153" s="46">
        <v>0</v>
      </c>
      <c r="I153" s="46">
        <v>0</v>
      </c>
      <c r="J153" s="46">
        <v>0</v>
      </c>
      <c r="K153" s="46">
        <v>0</v>
      </c>
      <c r="L153" s="46">
        <v>0</v>
      </c>
      <c r="M153" s="46">
        <v>0</v>
      </c>
      <c r="N153" s="46">
        <v>0</v>
      </c>
      <c r="O153" s="46">
        <v>0</v>
      </c>
      <c r="P153" s="46">
        <v>0</v>
      </c>
      <c r="Q153" s="46">
        <v>0</v>
      </c>
      <c r="R153" s="46">
        <v>0</v>
      </c>
      <c r="S153" s="46">
        <v>0</v>
      </c>
      <c r="T153" s="46">
        <v>0</v>
      </c>
      <c r="U153" s="46">
        <v>0</v>
      </c>
      <c r="V153" s="46">
        <v>0</v>
      </c>
      <c r="W153" s="46">
        <v>0</v>
      </c>
      <c r="X153" s="46">
        <v>0</v>
      </c>
      <c r="Y153" s="46">
        <v>0</v>
      </c>
      <c r="Z153" s="46">
        <v>0</v>
      </c>
      <c r="AA153" s="46">
        <v>0</v>
      </c>
      <c r="AB153" s="46">
        <v>0</v>
      </c>
      <c r="AC153" s="46">
        <v>0</v>
      </c>
      <c r="AD153" s="46">
        <v>0</v>
      </c>
      <c r="AE153" s="46">
        <v>0</v>
      </c>
      <c r="AF153" s="46">
        <v>0</v>
      </c>
      <c r="AG153" s="46">
        <v>0</v>
      </c>
      <c r="AH153" s="46">
        <v>0</v>
      </c>
      <c r="AI153" s="46">
        <v>0</v>
      </c>
      <c r="AJ153" s="46">
        <v>0</v>
      </c>
    </row>
    <row r="154" spans="1:36" x14ac:dyDescent="0.25">
      <c r="A154" t="s">
        <v>330</v>
      </c>
      <c r="B154" s="46">
        <v>0</v>
      </c>
      <c r="C154" s="46">
        <v>0</v>
      </c>
      <c r="D154" s="46">
        <v>0</v>
      </c>
      <c r="E154" s="46">
        <v>0</v>
      </c>
      <c r="F154" s="46">
        <v>0</v>
      </c>
      <c r="G154" s="46">
        <v>0</v>
      </c>
      <c r="H154" s="46">
        <v>0</v>
      </c>
      <c r="I154" s="46">
        <v>0</v>
      </c>
      <c r="J154" s="46">
        <v>0</v>
      </c>
      <c r="K154" s="46">
        <v>0</v>
      </c>
      <c r="L154" s="46">
        <v>0</v>
      </c>
      <c r="M154" s="46">
        <v>0</v>
      </c>
      <c r="N154" s="46">
        <v>0</v>
      </c>
      <c r="O154" s="46">
        <v>0</v>
      </c>
      <c r="P154" s="46">
        <v>0</v>
      </c>
      <c r="Q154" s="46">
        <v>0</v>
      </c>
      <c r="R154" s="46">
        <v>0</v>
      </c>
      <c r="S154" s="46">
        <v>0</v>
      </c>
      <c r="T154" s="46">
        <v>0</v>
      </c>
      <c r="U154" s="46">
        <v>0</v>
      </c>
      <c r="V154" s="46">
        <v>0</v>
      </c>
      <c r="W154" s="46">
        <v>0</v>
      </c>
      <c r="X154" s="46">
        <v>0</v>
      </c>
      <c r="Y154" s="46">
        <v>0</v>
      </c>
      <c r="Z154" s="46">
        <v>0</v>
      </c>
      <c r="AA154" s="46">
        <v>0</v>
      </c>
      <c r="AB154" s="46">
        <v>0</v>
      </c>
      <c r="AC154" s="46">
        <v>0</v>
      </c>
      <c r="AD154" s="46">
        <v>0</v>
      </c>
      <c r="AE154" s="46">
        <v>0</v>
      </c>
      <c r="AF154" s="46">
        <v>0</v>
      </c>
      <c r="AG154" s="46">
        <v>0</v>
      </c>
      <c r="AH154" s="46">
        <v>0</v>
      </c>
      <c r="AI154" s="46">
        <v>0</v>
      </c>
      <c r="AJ154" s="46">
        <v>0</v>
      </c>
    </row>
    <row r="155" spans="1:36" x14ac:dyDescent="0.25">
      <c r="A155" t="s">
        <v>331</v>
      </c>
      <c r="B155" s="46">
        <v>0</v>
      </c>
      <c r="C155" s="46">
        <v>0</v>
      </c>
      <c r="D155" s="46">
        <v>0</v>
      </c>
      <c r="E155" s="46">
        <v>0</v>
      </c>
      <c r="F155" s="46">
        <v>0</v>
      </c>
      <c r="G155" s="46">
        <v>0</v>
      </c>
      <c r="H155" s="46">
        <v>0</v>
      </c>
      <c r="I155" s="46">
        <v>0</v>
      </c>
      <c r="J155" s="46">
        <v>0</v>
      </c>
      <c r="K155" s="46">
        <v>0</v>
      </c>
      <c r="L155" s="46">
        <v>0</v>
      </c>
      <c r="M155" s="46">
        <v>0</v>
      </c>
      <c r="N155" s="46">
        <v>0</v>
      </c>
      <c r="O155" s="46">
        <v>0</v>
      </c>
      <c r="P155" s="46">
        <v>0</v>
      </c>
      <c r="Q155" s="46">
        <v>0</v>
      </c>
      <c r="R155" s="46">
        <v>0</v>
      </c>
      <c r="S155" s="46">
        <v>0</v>
      </c>
      <c r="T155" s="46">
        <v>0</v>
      </c>
      <c r="U155" s="46">
        <v>0</v>
      </c>
      <c r="V155" s="46">
        <v>0</v>
      </c>
      <c r="W155" s="46">
        <v>0</v>
      </c>
      <c r="X155" s="46">
        <v>0</v>
      </c>
      <c r="Y155" s="46">
        <v>0</v>
      </c>
      <c r="Z155" s="46">
        <v>0</v>
      </c>
      <c r="AA155" s="46">
        <v>0</v>
      </c>
      <c r="AB155" s="46">
        <v>0</v>
      </c>
      <c r="AC155" s="46">
        <v>0</v>
      </c>
      <c r="AD155" s="46">
        <v>0</v>
      </c>
      <c r="AE155" s="46">
        <v>0</v>
      </c>
      <c r="AF155" s="46">
        <v>0</v>
      </c>
      <c r="AG155" s="46">
        <v>0</v>
      </c>
      <c r="AH155" s="46">
        <v>0</v>
      </c>
      <c r="AI155" s="46">
        <v>0</v>
      </c>
      <c r="AJ155" s="46">
        <v>0</v>
      </c>
    </row>
    <row r="156" spans="1:36" x14ac:dyDescent="0.25">
      <c r="A156" t="s">
        <v>332</v>
      </c>
      <c r="B156" s="46">
        <v>0</v>
      </c>
      <c r="C156" s="46">
        <v>0</v>
      </c>
      <c r="D156" s="46">
        <v>0</v>
      </c>
      <c r="E156" s="46">
        <v>0</v>
      </c>
      <c r="F156" s="46">
        <v>0</v>
      </c>
      <c r="G156" s="46">
        <v>0</v>
      </c>
      <c r="H156" s="46">
        <v>0</v>
      </c>
      <c r="I156" s="46">
        <v>0</v>
      </c>
      <c r="J156" s="46">
        <v>0</v>
      </c>
      <c r="K156" s="46">
        <v>0</v>
      </c>
      <c r="L156" s="46">
        <v>0</v>
      </c>
      <c r="M156" s="46">
        <v>0</v>
      </c>
      <c r="N156" s="46">
        <v>0</v>
      </c>
      <c r="O156" s="46">
        <v>0</v>
      </c>
      <c r="P156" s="46">
        <v>0</v>
      </c>
      <c r="Q156" s="46">
        <v>0</v>
      </c>
      <c r="R156" s="46">
        <v>0</v>
      </c>
      <c r="S156" s="46">
        <v>0</v>
      </c>
      <c r="T156" s="46">
        <v>0</v>
      </c>
      <c r="U156" s="46">
        <v>0</v>
      </c>
      <c r="V156" s="46">
        <v>0</v>
      </c>
      <c r="W156" s="46">
        <v>0</v>
      </c>
      <c r="X156" s="46">
        <v>0</v>
      </c>
      <c r="Y156" s="46">
        <v>0</v>
      </c>
      <c r="Z156" s="46">
        <v>0</v>
      </c>
      <c r="AA156" s="46">
        <v>0</v>
      </c>
      <c r="AB156" s="46">
        <v>0</v>
      </c>
      <c r="AC156" s="46">
        <v>0</v>
      </c>
      <c r="AD156" s="46">
        <v>0</v>
      </c>
      <c r="AE156" s="46">
        <v>0</v>
      </c>
      <c r="AF156" s="46">
        <v>0</v>
      </c>
      <c r="AG156" s="46">
        <v>0</v>
      </c>
      <c r="AH156" s="46">
        <v>0</v>
      </c>
      <c r="AI156" s="46">
        <v>0</v>
      </c>
      <c r="AJ156" s="46">
        <v>0</v>
      </c>
    </row>
    <row r="157" spans="1:36" x14ac:dyDescent="0.25">
      <c r="A157" t="s">
        <v>333</v>
      </c>
      <c r="B157" s="46">
        <v>0</v>
      </c>
      <c r="C157" s="46">
        <v>0</v>
      </c>
      <c r="D157" s="46">
        <v>0</v>
      </c>
      <c r="E157" s="46">
        <v>0</v>
      </c>
      <c r="F157" s="46">
        <v>0</v>
      </c>
      <c r="G157" s="46">
        <v>0</v>
      </c>
      <c r="H157" s="46">
        <v>0</v>
      </c>
      <c r="I157" s="46">
        <v>0</v>
      </c>
      <c r="J157" s="46">
        <v>0</v>
      </c>
      <c r="K157" s="46">
        <v>0</v>
      </c>
      <c r="L157" s="46">
        <v>0</v>
      </c>
      <c r="M157" s="46">
        <v>0</v>
      </c>
      <c r="N157" s="46">
        <v>0</v>
      </c>
      <c r="O157" s="46">
        <v>0</v>
      </c>
      <c r="P157" s="46">
        <v>0</v>
      </c>
      <c r="Q157" s="46">
        <v>0</v>
      </c>
      <c r="R157" s="46">
        <v>0</v>
      </c>
      <c r="S157" s="46">
        <v>0</v>
      </c>
      <c r="T157" s="46">
        <v>0</v>
      </c>
      <c r="U157" s="46">
        <v>0</v>
      </c>
      <c r="V157" s="46">
        <v>0</v>
      </c>
      <c r="W157" s="46">
        <v>0</v>
      </c>
      <c r="X157" s="46">
        <v>0</v>
      </c>
      <c r="Y157" s="46">
        <v>0</v>
      </c>
      <c r="Z157" s="46">
        <v>0</v>
      </c>
      <c r="AA157" s="46">
        <v>0</v>
      </c>
      <c r="AB157" s="46">
        <v>0</v>
      </c>
      <c r="AC157" s="46">
        <v>0</v>
      </c>
      <c r="AD157" s="46">
        <v>0</v>
      </c>
      <c r="AE157" s="46">
        <v>0</v>
      </c>
      <c r="AF157" s="46">
        <v>0</v>
      </c>
      <c r="AG157" s="46">
        <v>0</v>
      </c>
      <c r="AH157" s="46">
        <v>0</v>
      </c>
      <c r="AI157" s="46">
        <v>0</v>
      </c>
      <c r="AJ157" s="46">
        <v>0</v>
      </c>
    </row>
    <row r="158" spans="1:36" x14ac:dyDescent="0.25">
      <c r="A158" t="s">
        <v>334</v>
      </c>
      <c r="B158" s="46">
        <v>0</v>
      </c>
      <c r="C158" s="46">
        <v>0</v>
      </c>
      <c r="D158" s="46">
        <v>0</v>
      </c>
      <c r="E158" s="46">
        <v>0</v>
      </c>
      <c r="F158" s="46">
        <v>0</v>
      </c>
      <c r="G158" s="46">
        <v>0</v>
      </c>
      <c r="H158" s="46">
        <v>0</v>
      </c>
      <c r="I158" s="46">
        <v>0</v>
      </c>
      <c r="J158" s="46">
        <v>0</v>
      </c>
      <c r="K158" s="46">
        <v>0</v>
      </c>
      <c r="L158" s="46">
        <v>0</v>
      </c>
      <c r="M158" s="46">
        <v>0</v>
      </c>
      <c r="N158" s="46">
        <v>0</v>
      </c>
      <c r="O158" s="46">
        <v>0</v>
      </c>
      <c r="P158" s="46">
        <v>0</v>
      </c>
      <c r="Q158" s="46">
        <v>0</v>
      </c>
      <c r="R158" s="46">
        <v>0</v>
      </c>
      <c r="S158" s="46">
        <v>0</v>
      </c>
      <c r="T158" s="46">
        <v>0</v>
      </c>
      <c r="U158" s="46">
        <v>0</v>
      </c>
      <c r="V158" s="46">
        <v>0</v>
      </c>
      <c r="W158" s="46">
        <v>0</v>
      </c>
      <c r="X158" s="46">
        <v>0</v>
      </c>
      <c r="Y158" s="46">
        <v>0</v>
      </c>
      <c r="Z158" s="46">
        <v>0</v>
      </c>
      <c r="AA158" s="46">
        <v>0</v>
      </c>
      <c r="AB158" s="46">
        <v>0</v>
      </c>
      <c r="AC158" s="46">
        <v>0</v>
      </c>
      <c r="AD158" s="46">
        <v>0</v>
      </c>
      <c r="AE158" s="46">
        <v>0</v>
      </c>
      <c r="AF158" s="46">
        <v>0</v>
      </c>
      <c r="AG158" s="46">
        <v>0</v>
      </c>
      <c r="AH158" s="46">
        <v>0</v>
      </c>
      <c r="AI158" s="46">
        <v>0</v>
      </c>
      <c r="AJ158" s="46">
        <v>0</v>
      </c>
    </row>
    <row r="159" spans="1:36" x14ac:dyDescent="0.25">
      <c r="A159" t="s">
        <v>335</v>
      </c>
      <c r="B159" s="46">
        <v>0</v>
      </c>
      <c r="C159" s="46">
        <v>0</v>
      </c>
      <c r="D159" s="46">
        <v>0</v>
      </c>
      <c r="E159" s="46">
        <v>0</v>
      </c>
      <c r="F159" s="46">
        <v>0</v>
      </c>
      <c r="G159" s="46">
        <v>0</v>
      </c>
      <c r="H159" s="46">
        <v>0</v>
      </c>
      <c r="I159" s="46">
        <v>0</v>
      </c>
      <c r="J159" s="46">
        <v>0</v>
      </c>
      <c r="K159" s="46">
        <v>0</v>
      </c>
      <c r="L159" s="46">
        <v>0</v>
      </c>
      <c r="M159" s="46">
        <v>0</v>
      </c>
      <c r="N159" s="46">
        <v>0</v>
      </c>
      <c r="O159" s="46">
        <v>0</v>
      </c>
      <c r="P159" s="46">
        <v>0</v>
      </c>
      <c r="Q159" s="46">
        <v>0</v>
      </c>
      <c r="R159" s="46">
        <v>0</v>
      </c>
      <c r="S159" s="46">
        <v>0</v>
      </c>
      <c r="T159" s="46">
        <v>0</v>
      </c>
      <c r="U159" s="46">
        <v>0</v>
      </c>
      <c r="V159" s="46">
        <v>0</v>
      </c>
      <c r="W159" s="46">
        <v>0</v>
      </c>
      <c r="X159" s="46">
        <v>0</v>
      </c>
      <c r="Y159" s="46">
        <v>0</v>
      </c>
      <c r="Z159" s="46">
        <v>0</v>
      </c>
      <c r="AA159" s="46">
        <v>0</v>
      </c>
      <c r="AB159" s="46">
        <v>0</v>
      </c>
      <c r="AC159" s="46">
        <v>0</v>
      </c>
      <c r="AD159" s="46">
        <v>0</v>
      </c>
      <c r="AE159" s="46">
        <v>0</v>
      </c>
      <c r="AF159" s="46">
        <v>0</v>
      </c>
      <c r="AG159" s="46">
        <v>0</v>
      </c>
      <c r="AH159" s="46">
        <v>0</v>
      </c>
      <c r="AI159" s="46">
        <v>0</v>
      </c>
      <c r="AJ159" s="46">
        <v>0</v>
      </c>
    </row>
    <row r="160" spans="1:36" x14ac:dyDescent="0.25">
      <c r="A160" t="s">
        <v>336</v>
      </c>
      <c r="B160" s="46">
        <v>0</v>
      </c>
      <c r="C160" s="46">
        <v>0</v>
      </c>
      <c r="D160" s="46">
        <v>0</v>
      </c>
      <c r="E160" s="46">
        <v>0</v>
      </c>
      <c r="F160" s="46">
        <v>0</v>
      </c>
      <c r="G160" s="46">
        <v>0</v>
      </c>
      <c r="H160" s="46">
        <v>0</v>
      </c>
      <c r="I160" s="46">
        <v>0</v>
      </c>
      <c r="J160" s="46">
        <v>0</v>
      </c>
      <c r="K160" s="46">
        <v>0</v>
      </c>
      <c r="L160" s="46">
        <v>0</v>
      </c>
      <c r="M160" s="46">
        <v>0</v>
      </c>
      <c r="N160" s="46">
        <v>0</v>
      </c>
      <c r="O160" s="46">
        <v>0</v>
      </c>
      <c r="P160" s="46">
        <v>0</v>
      </c>
      <c r="Q160" s="46">
        <v>0</v>
      </c>
      <c r="R160" s="46">
        <v>0</v>
      </c>
      <c r="S160" s="46">
        <v>0</v>
      </c>
      <c r="T160" s="46">
        <v>0</v>
      </c>
      <c r="U160" s="46">
        <v>0</v>
      </c>
      <c r="V160" s="46">
        <v>0</v>
      </c>
      <c r="W160" s="46">
        <v>0</v>
      </c>
      <c r="X160" s="46">
        <v>0</v>
      </c>
      <c r="Y160" s="46">
        <v>0</v>
      </c>
      <c r="Z160" s="46">
        <v>0</v>
      </c>
      <c r="AA160" s="46">
        <v>0</v>
      </c>
      <c r="AB160" s="46">
        <v>0</v>
      </c>
      <c r="AC160" s="46">
        <v>0</v>
      </c>
      <c r="AD160" s="46">
        <v>0</v>
      </c>
      <c r="AE160" s="46">
        <v>0</v>
      </c>
      <c r="AF160" s="46">
        <v>0</v>
      </c>
      <c r="AG160" s="46">
        <v>0</v>
      </c>
      <c r="AH160" s="46">
        <v>0</v>
      </c>
      <c r="AI160" s="46">
        <v>0</v>
      </c>
      <c r="AJ160" s="46">
        <v>0</v>
      </c>
    </row>
    <row r="161" spans="1:36" x14ac:dyDescent="0.25">
      <c r="A161" t="s">
        <v>337</v>
      </c>
      <c r="B161" s="46">
        <v>0</v>
      </c>
      <c r="C161" s="46">
        <v>0</v>
      </c>
      <c r="D161" s="46">
        <v>0</v>
      </c>
      <c r="E161" s="46">
        <v>0</v>
      </c>
      <c r="F161" s="46">
        <v>0</v>
      </c>
      <c r="G161" s="46">
        <v>0</v>
      </c>
      <c r="H161" s="46">
        <v>0</v>
      </c>
      <c r="I161" s="46">
        <v>0</v>
      </c>
      <c r="J161" s="46">
        <v>0</v>
      </c>
      <c r="K161" s="46">
        <v>0</v>
      </c>
      <c r="L161" s="46">
        <v>0</v>
      </c>
      <c r="M161" s="46">
        <v>0</v>
      </c>
      <c r="N161" s="46">
        <v>0</v>
      </c>
      <c r="O161" s="46">
        <v>0</v>
      </c>
      <c r="P161" s="46">
        <v>0</v>
      </c>
      <c r="Q161" s="46">
        <v>0</v>
      </c>
      <c r="R161" s="46">
        <v>0</v>
      </c>
      <c r="S161" s="46">
        <v>0</v>
      </c>
      <c r="T161" s="46">
        <v>0</v>
      </c>
      <c r="U161" s="46">
        <v>0</v>
      </c>
      <c r="V161" s="46">
        <v>0</v>
      </c>
      <c r="W161" s="46">
        <v>0</v>
      </c>
      <c r="X161" s="46">
        <v>0</v>
      </c>
      <c r="Y161" s="46">
        <v>0</v>
      </c>
      <c r="Z161" s="46">
        <v>0</v>
      </c>
      <c r="AA161" s="46">
        <v>0</v>
      </c>
      <c r="AB161" s="46">
        <v>0</v>
      </c>
      <c r="AC161" s="46">
        <v>0</v>
      </c>
      <c r="AD161" s="46">
        <v>0</v>
      </c>
      <c r="AE161" s="46">
        <v>0</v>
      </c>
      <c r="AF161" s="46">
        <v>0</v>
      </c>
      <c r="AG161" s="46">
        <v>0</v>
      </c>
      <c r="AH161" s="46">
        <v>0</v>
      </c>
      <c r="AI161" s="46">
        <v>0</v>
      </c>
      <c r="AJ161" s="46">
        <v>0</v>
      </c>
    </row>
    <row r="162" spans="1:36" x14ac:dyDescent="0.25">
      <c r="A162" t="s">
        <v>338</v>
      </c>
      <c r="B162" s="46">
        <v>0</v>
      </c>
      <c r="C162" s="46">
        <v>0</v>
      </c>
      <c r="D162" s="46">
        <v>0</v>
      </c>
      <c r="E162" s="46">
        <v>0</v>
      </c>
      <c r="F162" s="46">
        <v>0</v>
      </c>
      <c r="G162" s="46">
        <v>0</v>
      </c>
      <c r="H162" s="46">
        <v>0</v>
      </c>
      <c r="I162" s="46">
        <v>0</v>
      </c>
      <c r="J162" s="46">
        <v>0</v>
      </c>
      <c r="K162" s="46">
        <v>0</v>
      </c>
      <c r="L162" s="46">
        <v>0</v>
      </c>
      <c r="M162" s="46">
        <v>0</v>
      </c>
      <c r="N162" s="46">
        <v>0</v>
      </c>
      <c r="O162" s="46">
        <v>0</v>
      </c>
      <c r="P162" s="46">
        <v>0</v>
      </c>
      <c r="Q162" s="46">
        <v>0</v>
      </c>
      <c r="R162" s="46">
        <v>0</v>
      </c>
      <c r="S162" s="46">
        <v>0</v>
      </c>
      <c r="T162" s="46">
        <v>0</v>
      </c>
      <c r="U162" s="46">
        <v>0</v>
      </c>
      <c r="V162" s="46">
        <v>0</v>
      </c>
      <c r="W162" s="46">
        <v>0</v>
      </c>
      <c r="X162" s="46">
        <v>0</v>
      </c>
      <c r="Y162" s="46">
        <v>0</v>
      </c>
      <c r="Z162" s="46">
        <v>0</v>
      </c>
      <c r="AA162" s="46">
        <v>0</v>
      </c>
      <c r="AB162" s="46">
        <v>0</v>
      </c>
      <c r="AC162" s="46">
        <v>0</v>
      </c>
      <c r="AD162" s="46">
        <v>0</v>
      </c>
      <c r="AE162" s="46">
        <v>0</v>
      </c>
      <c r="AF162" s="46">
        <v>0</v>
      </c>
      <c r="AG162" s="46">
        <v>0</v>
      </c>
      <c r="AH162" s="46">
        <v>0</v>
      </c>
      <c r="AI162" s="46">
        <v>0</v>
      </c>
      <c r="AJ162" s="46">
        <v>0</v>
      </c>
    </row>
    <row r="163" spans="1:36" x14ac:dyDescent="0.25">
      <c r="A163" t="s">
        <v>339</v>
      </c>
      <c r="B163" s="46">
        <v>0</v>
      </c>
      <c r="C163" s="46">
        <v>0</v>
      </c>
      <c r="D163" s="46">
        <v>0</v>
      </c>
      <c r="E163" s="46">
        <v>0</v>
      </c>
      <c r="F163" s="46">
        <v>0</v>
      </c>
      <c r="G163" s="46">
        <v>0</v>
      </c>
      <c r="H163" s="46">
        <v>0</v>
      </c>
      <c r="I163" s="46">
        <v>0</v>
      </c>
      <c r="J163" s="46">
        <v>0</v>
      </c>
      <c r="K163" s="46">
        <v>0</v>
      </c>
      <c r="L163" s="46">
        <v>0</v>
      </c>
      <c r="M163" s="46">
        <v>0</v>
      </c>
      <c r="N163" s="46">
        <v>0</v>
      </c>
      <c r="O163" s="46">
        <v>0</v>
      </c>
      <c r="P163" s="46">
        <v>0</v>
      </c>
      <c r="Q163" s="46">
        <v>0</v>
      </c>
      <c r="R163" s="46">
        <v>0</v>
      </c>
      <c r="S163" s="46">
        <v>0</v>
      </c>
      <c r="T163" s="46">
        <v>0</v>
      </c>
      <c r="U163" s="46">
        <v>0</v>
      </c>
      <c r="V163" s="46">
        <v>0</v>
      </c>
      <c r="W163" s="46">
        <v>0</v>
      </c>
      <c r="X163" s="46">
        <v>0</v>
      </c>
      <c r="Y163" s="46">
        <v>0</v>
      </c>
      <c r="Z163" s="46">
        <v>0</v>
      </c>
      <c r="AA163" s="46">
        <v>0</v>
      </c>
      <c r="AB163" s="46">
        <v>0</v>
      </c>
      <c r="AC163" s="46">
        <v>0</v>
      </c>
      <c r="AD163" s="46">
        <v>0</v>
      </c>
      <c r="AE163" s="46">
        <v>0</v>
      </c>
      <c r="AF163" s="46">
        <v>0</v>
      </c>
      <c r="AG163" s="46">
        <v>0</v>
      </c>
      <c r="AH163" s="46">
        <v>0</v>
      </c>
      <c r="AI163" s="46">
        <v>0</v>
      </c>
      <c r="AJ163" s="46">
        <v>0</v>
      </c>
    </row>
    <row r="164" spans="1:36" x14ac:dyDescent="0.25">
      <c r="A164" t="s">
        <v>340</v>
      </c>
      <c r="B164" s="46">
        <v>0</v>
      </c>
      <c r="C164" s="46">
        <v>0</v>
      </c>
      <c r="D164" s="46">
        <v>0</v>
      </c>
      <c r="E164" s="46">
        <v>0</v>
      </c>
      <c r="F164" s="46">
        <v>0</v>
      </c>
      <c r="G164" s="46">
        <v>0</v>
      </c>
      <c r="H164" s="46">
        <v>0</v>
      </c>
      <c r="I164" s="46">
        <v>0</v>
      </c>
      <c r="J164" s="46">
        <v>0</v>
      </c>
      <c r="K164" s="46">
        <v>0</v>
      </c>
      <c r="L164" s="46">
        <v>0</v>
      </c>
      <c r="M164" s="46">
        <v>0</v>
      </c>
      <c r="N164" s="46">
        <v>0</v>
      </c>
      <c r="O164" s="46">
        <v>0</v>
      </c>
      <c r="P164" s="46">
        <v>0</v>
      </c>
      <c r="Q164" s="46">
        <v>0</v>
      </c>
      <c r="R164" s="46">
        <v>0</v>
      </c>
      <c r="S164" s="46">
        <v>0</v>
      </c>
      <c r="T164" s="46">
        <v>0</v>
      </c>
      <c r="U164" s="46">
        <v>0</v>
      </c>
      <c r="V164" s="46">
        <v>0</v>
      </c>
      <c r="W164" s="46">
        <v>0</v>
      </c>
      <c r="X164" s="46">
        <v>0</v>
      </c>
      <c r="Y164" s="46">
        <v>0</v>
      </c>
      <c r="Z164" s="46">
        <v>0</v>
      </c>
      <c r="AA164" s="46">
        <v>0</v>
      </c>
      <c r="AB164" s="46">
        <v>0</v>
      </c>
      <c r="AC164" s="46">
        <v>0</v>
      </c>
      <c r="AD164" s="46">
        <v>0</v>
      </c>
      <c r="AE164" s="46">
        <v>0</v>
      </c>
      <c r="AF164" s="46">
        <v>0</v>
      </c>
      <c r="AG164" s="46">
        <v>0</v>
      </c>
      <c r="AH164" s="46">
        <v>0</v>
      </c>
      <c r="AI164" s="46">
        <v>0</v>
      </c>
      <c r="AJ164" s="46">
        <v>0</v>
      </c>
    </row>
    <row r="165" spans="1:36" x14ac:dyDescent="0.25">
      <c r="A165" t="s">
        <v>341</v>
      </c>
      <c r="B165" s="46">
        <v>0</v>
      </c>
      <c r="C165" s="46">
        <v>0</v>
      </c>
      <c r="D165" s="46">
        <v>0</v>
      </c>
      <c r="E165" s="46">
        <v>0</v>
      </c>
      <c r="F165" s="46">
        <v>0</v>
      </c>
      <c r="G165" s="46">
        <v>0</v>
      </c>
      <c r="H165" s="46">
        <v>0</v>
      </c>
      <c r="I165" s="46">
        <v>0</v>
      </c>
      <c r="J165" s="46">
        <v>0</v>
      </c>
      <c r="K165" s="46">
        <v>0</v>
      </c>
      <c r="L165" s="46">
        <v>0</v>
      </c>
      <c r="M165" s="46">
        <v>0</v>
      </c>
      <c r="N165" s="46">
        <v>0</v>
      </c>
      <c r="O165" s="46">
        <v>0</v>
      </c>
      <c r="P165" s="46">
        <v>0</v>
      </c>
      <c r="Q165" s="46">
        <v>0</v>
      </c>
      <c r="R165" s="46">
        <v>0</v>
      </c>
      <c r="S165" s="46">
        <v>0</v>
      </c>
      <c r="T165" s="46">
        <v>0</v>
      </c>
      <c r="U165" s="46">
        <v>0</v>
      </c>
      <c r="V165" s="46">
        <v>0</v>
      </c>
      <c r="W165" s="46">
        <v>0</v>
      </c>
      <c r="X165" s="46">
        <v>0</v>
      </c>
      <c r="Y165" s="46">
        <v>0</v>
      </c>
      <c r="Z165" s="46">
        <v>0</v>
      </c>
      <c r="AA165" s="46">
        <v>0</v>
      </c>
      <c r="AB165" s="46">
        <v>0</v>
      </c>
      <c r="AC165" s="46">
        <v>0</v>
      </c>
      <c r="AD165" s="46">
        <v>0</v>
      </c>
      <c r="AE165" s="46">
        <v>0</v>
      </c>
      <c r="AF165" s="46">
        <v>0</v>
      </c>
      <c r="AG165" s="46">
        <v>0</v>
      </c>
      <c r="AH165" s="46">
        <v>0</v>
      </c>
      <c r="AI165" s="46">
        <v>0</v>
      </c>
      <c r="AJ165" s="46">
        <v>0</v>
      </c>
    </row>
    <row r="166" spans="1:36" x14ac:dyDescent="0.25">
      <c r="A166" t="s">
        <v>342</v>
      </c>
      <c r="B166" s="46">
        <v>0</v>
      </c>
      <c r="C166" s="46">
        <v>0</v>
      </c>
      <c r="D166" s="46">
        <v>0</v>
      </c>
      <c r="E166" s="46">
        <v>0</v>
      </c>
      <c r="F166" s="46">
        <v>0</v>
      </c>
      <c r="G166" s="46">
        <v>0</v>
      </c>
      <c r="H166" s="46">
        <v>0</v>
      </c>
      <c r="I166" s="46">
        <v>0</v>
      </c>
      <c r="J166" s="46">
        <v>0</v>
      </c>
      <c r="K166" s="46">
        <v>0</v>
      </c>
      <c r="L166" s="46">
        <v>0</v>
      </c>
      <c r="M166" s="46">
        <v>0</v>
      </c>
      <c r="N166" s="46">
        <v>0</v>
      </c>
      <c r="O166" s="46">
        <v>0</v>
      </c>
      <c r="P166" s="46">
        <v>0</v>
      </c>
      <c r="Q166" s="46">
        <v>0</v>
      </c>
      <c r="R166" s="46">
        <v>0</v>
      </c>
      <c r="S166" s="46">
        <v>0</v>
      </c>
      <c r="T166" s="46">
        <v>0</v>
      </c>
      <c r="U166" s="46">
        <v>0</v>
      </c>
      <c r="V166" s="46">
        <v>0</v>
      </c>
      <c r="W166" s="46">
        <v>0</v>
      </c>
      <c r="X166" s="46">
        <v>0</v>
      </c>
      <c r="Y166" s="46">
        <v>0</v>
      </c>
      <c r="Z166" s="46">
        <v>0</v>
      </c>
      <c r="AA166" s="46">
        <v>0</v>
      </c>
      <c r="AB166" s="46">
        <v>0</v>
      </c>
      <c r="AC166" s="46">
        <v>0</v>
      </c>
      <c r="AD166" s="46">
        <v>0</v>
      </c>
      <c r="AE166" s="46">
        <v>0</v>
      </c>
      <c r="AF166" s="46">
        <v>0</v>
      </c>
      <c r="AG166" s="46">
        <v>0</v>
      </c>
      <c r="AH166" s="46">
        <v>0</v>
      </c>
      <c r="AI166" s="46">
        <v>0</v>
      </c>
      <c r="AJ166" s="46">
        <v>0</v>
      </c>
    </row>
    <row r="167" spans="1:36" x14ac:dyDescent="0.25">
      <c r="A167" t="s">
        <v>343</v>
      </c>
      <c r="B167" s="46">
        <v>0</v>
      </c>
      <c r="C167" s="46">
        <v>0</v>
      </c>
      <c r="D167" s="46">
        <v>0</v>
      </c>
      <c r="E167" s="46">
        <v>0</v>
      </c>
      <c r="F167" s="46">
        <v>0</v>
      </c>
      <c r="G167" s="46">
        <v>0</v>
      </c>
      <c r="H167" s="46">
        <v>0</v>
      </c>
      <c r="I167" s="46">
        <v>0</v>
      </c>
      <c r="J167" s="46">
        <v>0</v>
      </c>
      <c r="K167" s="46">
        <v>0</v>
      </c>
      <c r="L167" s="46">
        <v>0</v>
      </c>
      <c r="M167" s="46">
        <v>0</v>
      </c>
      <c r="N167" s="46">
        <v>0</v>
      </c>
      <c r="O167" s="46">
        <v>0</v>
      </c>
      <c r="P167" s="46">
        <v>0</v>
      </c>
      <c r="Q167" s="46">
        <v>0</v>
      </c>
      <c r="R167" s="46">
        <v>0</v>
      </c>
      <c r="S167" s="46">
        <v>0</v>
      </c>
      <c r="T167" s="46">
        <v>0</v>
      </c>
      <c r="U167" s="46">
        <v>0</v>
      </c>
      <c r="V167" s="46">
        <v>0</v>
      </c>
      <c r="W167" s="46">
        <v>0</v>
      </c>
      <c r="X167" s="46">
        <v>0</v>
      </c>
      <c r="Y167" s="46">
        <v>0</v>
      </c>
      <c r="Z167" s="46">
        <v>0</v>
      </c>
      <c r="AA167" s="46">
        <v>0</v>
      </c>
      <c r="AB167" s="46">
        <v>0</v>
      </c>
      <c r="AC167" s="46">
        <v>0</v>
      </c>
      <c r="AD167" s="46">
        <v>0</v>
      </c>
      <c r="AE167" s="46">
        <v>0</v>
      </c>
      <c r="AF167" s="46">
        <v>0</v>
      </c>
      <c r="AG167" s="46">
        <v>0</v>
      </c>
      <c r="AH167" s="46">
        <v>0</v>
      </c>
      <c r="AI167" s="46">
        <v>0</v>
      </c>
      <c r="AJ167" s="46">
        <v>0</v>
      </c>
    </row>
    <row r="168" spans="1:36" x14ac:dyDescent="0.25">
      <c r="A168" t="s">
        <v>344</v>
      </c>
      <c r="B168" s="46">
        <v>0</v>
      </c>
      <c r="C168" s="46">
        <v>0</v>
      </c>
      <c r="D168" s="46">
        <v>0</v>
      </c>
      <c r="E168" s="46">
        <v>0</v>
      </c>
      <c r="F168" s="46">
        <v>0</v>
      </c>
      <c r="G168" s="46">
        <v>0</v>
      </c>
      <c r="H168" s="46">
        <v>0</v>
      </c>
      <c r="I168" s="46">
        <v>0</v>
      </c>
      <c r="J168" s="46">
        <v>0</v>
      </c>
      <c r="K168" s="46">
        <v>0</v>
      </c>
      <c r="L168" s="46">
        <v>0</v>
      </c>
      <c r="M168" s="46">
        <v>0</v>
      </c>
      <c r="N168" s="46">
        <v>0</v>
      </c>
      <c r="O168" s="46">
        <v>0</v>
      </c>
      <c r="P168" s="46">
        <v>0</v>
      </c>
      <c r="Q168" s="46">
        <v>0</v>
      </c>
      <c r="R168" s="46">
        <v>0</v>
      </c>
      <c r="S168" s="46">
        <v>0</v>
      </c>
      <c r="T168" s="46">
        <v>0</v>
      </c>
      <c r="U168" s="46">
        <v>0</v>
      </c>
      <c r="V168" s="46">
        <v>0</v>
      </c>
      <c r="W168" s="46">
        <v>0</v>
      </c>
      <c r="X168" s="46">
        <v>0</v>
      </c>
      <c r="Y168" s="46">
        <v>0</v>
      </c>
      <c r="Z168" s="46">
        <v>0</v>
      </c>
      <c r="AA168" s="46">
        <v>0</v>
      </c>
      <c r="AB168" s="46">
        <v>0</v>
      </c>
      <c r="AC168" s="46">
        <v>0</v>
      </c>
      <c r="AD168" s="46">
        <v>0</v>
      </c>
      <c r="AE168" s="46">
        <v>0</v>
      </c>
      <c r="AF168" s="46">
        <v>0</v>
      </c>
      <c r="AG168" s="46">
        <v>0</v>
      </c>
      <c r="AH168" s="46">
        <v>0</v>
      </c>
      <c r="AI168" s="46">
        <v>0</v>
      </c>
      <c r="AJ168" s="46">
        <v>0</v>
      </c>
    </row>
    <row r="169" spans="1:36" x14ac:dyDescent="0.25">
      <c r="A169" t="s">
        <v>345</v>
      </c>
      <c r="B169" s="46">
        <v>0</v>
      </c>
      <c r="C169" s="46">
        <v>0</v>
      </c>
      <c r="D169" s="46">
        <v>0</v>
      </c>
      <c r="E169" s="46">
        <v>0</v>
      </c>
      <c r="F169" s="46">
        <v>0</v>
      </c>
      <c r="G169" s="46">
        <v>0</v>
      </c>
      <c r="H169" s="46">
        <v>0</v>
      </c>
      <c r="I169" s="46">
        <v>0</v>
      </c>
      <c r="J169" s="46">
        <v>0</v>
      </c>
      <c r="K169" s="46">
        <v>0</v>
      </c>
      <c r="L169" s="46">
        <v>0</v>
      </c>
      <c r="M169" s="46">
        <v>0</v>
      </c>
      <c r="N169" s="46">
        <v>0</v>
      </c>
      <c r="O169" s="46">
        <v>0</v>
      </c>
      <c r="P169" s="46">
        <v>0</v>
      </c>
      <c r="Q169" s="46">
        <v>0</v>
      </c>
      <c r="R169" s="46">
        <v>0</v>
      </c>
      <c r="S169" s="46">
        <v>0</v>
      </c>
      <c r="T169" s="46">
        <v>0</v>
      </c>
      <c r="U169" s="46">
        <v>0</v>
      </c>
      <c r="V169" s="46">
        <v>0</v>
      </c>
      <c r="W169" s="46">
        <v>0</v>
      </c>
      <c r="X169" s="46">
        <v>0</v>
      </c>
      <c r="Y169" s="46">
        <v>0</v>
      </c>
      <c r="Z169" s="46">
        <v>0</v>
      </c>
      <c r="AA169" s="46">
        <v>0</v>
      </c>
      <c r="AB169" s="46">
        <v>0</v>
      </c>
      <c r="AC169" s="46">
        <v>0</v>
      </c>
      <c r="AD169" s="46">
        <v>0</v>
      </c>
      <c r="AE169" s="46">
        <v>0</v>
      </c>
      <c r="AF169" s="46">
        <v>0</v>
      </c>
      <c r="AG169" s="46">
        <v>0</v>
      </c>
      <c r="AH169" s="46">
        <v>0</v>
      </c>
      <c r="AI169" s="46">
        <v>0</v>
      </c>
      <c r="AJ169" s="46">
        <v>0</v>
      </c>
    </row>
    <row r="170" spans="1:36" x14ac:dyDescent="0.25">
      <c r="A170" t="s">
        <v>346</v>
      </c>
      <c r="B170" s="46">
        <v>0</v>
      </c>
      <c r="C170" s="46">
        <v>0</v>
      </c>
      <c r="D170" s="46">
        <v>0</v>
      </c>
      <c r="E170" s="46">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0</v>
      </c>
      <c r="V170" s="46">
        <v>0</v>
      </c>
      <c r="W170" s="46">
        <v>0</v>
      </c>
      <c r="X170" s="46">
        <v>0</v>
      </c>
      <c r="Y170" s="46">
        <v>0</v>
      </c>
      <c r="Z170" s="46">
        <v>0</v>
      </c>
      <c r="AA170" s="46">
        <v>0</v>
      </c>
      <c r="AB170" s="46">
        <v>0</v>
      </c>
      <c r="AC170" s="46">
        <v>0</v>
      </c>
      <c r="AD170" s="46">
        <v>0</v>
      </c>
      <c r="AE170" s="46">
        <v>0</v>
      </c>
      <c r="AF170" s="46">
        <v>0</v>
      </c>
      <c r="AG170" s="46">
        <v>0</v>
      </c>
      <c r="AH170" s="46">
        <v>0</v>
      </c>
      <c r="AI170" s="46">
        <v>0</v>
      </c>
      <c r="AJ170" s="46">
        <v>0</v>
      </c>
    </row>
    <row r="171" spans="1:36" x14ac:dyDescent="0.25">
      <c r="A171" t="s">
        <v>347</v>
      </c>
      <c r="B171" s="46">
        <v>0</v>
      </c>
      <c r="C171" s="46">
        <v>0</v>
      </c>
      <c r="D171" s="46">
        <v>0</v>
      </c>
      <c r="E171" s="46">
        <v>0</v>
      </c>
      <c r="F171" s="46">
        <v>0</v>
      </c>
      <c r="G171" s="46">
        <v>0</v>
      </c>
      <c r="H171" s="46">
        <v>0</v>
      </c>
      <c r="I171" s="46">
        <v>0</v>
      </c>
      <c r="J171" s="46">
        <v>0</v>
      </c>
      <c r="K171" s="46">
        <v>0</v>
      </c>
      <c r="L171" s="46">
        <v>0</v>
      </c>
      <c r="M171" s="46">
        <v>0</v>
      </c>
      <c r="N171" s="46">
        <v>0</v>
      </c>
      <c r="O171" s="46">
        <v>0</v>
      </c>
      <c r="P171" s="46">
        <v>0</v>
      </c>
      <c r="Q171" s="46">
        <v>0</v>
      </c>
      <c r="R171" s="46">
        <v>0</v>
      </c>
      <c r="S171" s="46">
        <v>0</v>
      </c>
      <c r="T171" s="46">
        <v>0</v>
      </c>
      <c r="U171" s="46">
        <v>0</v>
      </c>
      <c r="V171" s="46">
        <v>0</v>
      </c>
      <c r="W171" s="46">
        <v>0</v>
      </c>
      <c r="X171" s="46">
        <v>0</v>
      </c>
      <c r="Y171" s="46">
        <v>0</v>
      </c>
      <c r="Z171" s="46">
        <v>0</v>
      </c>
      <c r="AA171" s="46">
        <v>0</v>
      </c>
      <c r="AB171" s="46">
        <v>0</v>
      </c>
      <c r="AC171" s="46">
        <v>0</v>
      </c>
      <c r="AD171" s="46">
        <v>0</v>
      </c>
      <c r="AE171" s="46">
        <v>0</v>
      </c>
      <c r="AF171" s="46">
        <v>0</v>
      </c>
      <c r="AG171" s="46">
        <v>0</v>
      </c>
      <c r="AH171" s="46">
        <v>0</v>
      </c>
      <c r="AI171" s="46">
        <v>0</v>
      </c>
      <c r="AJ171" s="46">
        <v>0</v>
      </c>
    </row>
    <row r="172" spans="1:36" x14ac:dyDescent="0.25">
      <c r="A172" t="s">
        <v>348</v>
      </c>
      <c r="B172" s="46">
        <v>0</v>
      </c>
      <c r="C172" s="46">
        <v>0</v>
      </c>
      <c r="D172" s="46">
        <v>0</v>
      </c>
      <c r="E172" s="46">
        <v>0</v>
      </c>
      <c r="F172" s="46">
        <v>0</v>
      </c>
      <c r="G172" s="46">
        <v>0</v>
      </c>
      <c r="H172" s="46">
        <v>0</v>
      </c>
      <c r="I172" s="46">
        <v>0</v>
      </c>
      <c r="J172" s="46">
        <v>0</v>
      </c>
      <c r="K172" s="46">
        <v>0</v>
      </c>
      <c r="L172" s="46">
        <v>0</v>
      </c>
      <c r="M172" s="46">
        <v>0</v>
      </c>
      <c r="N172" s="46">
        <v>0</v>
      </c>
      <c r="O172" s="46">
        <v>0</v>
      </c>
      <c r="P172" s="46">
        <v>0</v>
      </c>
      <c r="Q172" s="46">
        <v>0</v>
      </c>
      <c r="R172" s="46">
        <v>0</v>
      </c>
      <c r="S172" s="46">
        <v>0</v>
      </c>
      <c r="T172" s="46">
        <v>0</v>
      </c>
      <c r="U172" s="46">
        <v>0</v>
      </c>
      <c r="V172" s="46">
        <v>0</v>
      </c>
      <c r="W172" s="46">
        <v>0</v>
      </c>
      <c r="X172" s="46">
        <v>0</v>
      </c>
      <c r="Y172" s="46">
        <v>0</v>
      </c>
      <c r="Z172" s="46">
        <v>0</v>
      </c>
      <c r="AA172" s="46">
        <v>0</v>
      </c>
      <c r="AB172" s="46">
        <v>0</v>
      </c>
      <c r="AC172" s="46">
        <v>0</v>
      </c>
      <c r="AD172" s="46">
        <v>0</v>
      </c>
      <c r="AE172" s="46">
        <v>0</v>
      </c>
      <c r="AF172" s="46">
        <v>0</v>
      </c>
      <c r="AG172" s="46">
        <v>0</v>
      </c>
      <c r="AH172" s="46">
        <v>0</v>
      </c>
      <c r="AI172" s="46">
        <v>0</v>
      </c>
      <c r="AJ172" s="46">
        <v>0</v>
      </c>
    </row>
    <row r="173" spans="1:36" x14ac:dyDescent="0.25">
      <c r="A173" t="s">
        <v>349</v>
      </c>
      <c r="B173" s="46">
        <v>0</v>
      </c>
      <c r="C173" s="46">
        <v>0</v>
      </c>
      <c r="D173" s="46">
        <v>0</v>
      </c>
      <c r="E173" s="46">
        <v>0</v>
      </c>
      <c r="F173" s="46">
        <v>0</v>
      </c>
      <c r="G173" s="46">
        <v>0</v>
      </c>
      <c r="H173" s="46">
        <v>0</v>
      </c>
      <c r="I173" s="46">
        <v>0</v>
      </c>
      <c r="J173" s="46">
        <v>0</v>
      </c>
      <c r="K173" s="46">
        <v>0</v>
      </c>
      <c r="L173" s="46">
        <v>0</v>
      </c>
      <c r="M173" s="46">
        <v>0</v>
      </c>
      <c r="N173" s="46">
        <v>0</v>
      </c>
      <c r="O173" s="46">
        <v>0</v>
      </c>
      <c r="P173" s="46">
        <v>0</v>
      </c>
      <c r="Q173" s="46">
        <v>0</v>
      </c>
      <c r="R173" s="46">
        <v>0</v>
      </c>
      <c r="S173" s="46">
        <v>0</v>
      </c>
      <c r="T173" s="46">
        <v>0</v>
      </c>
      <c r="U173" s="46">
        <v>0</v>
      </c>
      <c r="V173" s="46">
        <v>0</v>
      </c>
      <c r="W173" s="46">
        <v>0</v>
      </c>
      <c r="X173" s="46">
        <v>0</v>
      </c>
      <c r="Y173" s="46">
        <v>0</v>
      </c>
      <c r="Z173" s="46">
        <v>0</v>
      </c>
      <c r="AA173" s="46">
        <v>0</v>
      </c>
      <c r="AB173" s="46">
        <v>0</v>
      </c>
      <c r="AC173" s="46">
        <v>0</v>
      </c>
      <c r="AD173" s="46">
        <v>0</v>
      </c>
      <c r="AE173" s="46">
        <v>0</v>
      </c>
      <c r="AF173" s="46">
        <v>0</v>
      </c>
      <c r="AG173" s="46">
        <v>0</v>
      </c>
      <c r="AH173" s="46">
        <v>0</v>
      </c>
      <c r="AI173" s="46">
        <v>0</v>
      </c>
      <c r="AJ173" s="46">
        <v>0</v>
      </c>
    </row>
    <row r="174" spans="1:36" x14ac:dyDescent="0.25">
      <c r="A174" t="s">
        <v>350</v>
      </c>
      <c r="B174" s="46">
        <v>0</v>
      </c>
      <c r="C174" s="46">
        <v>0</v>
      </c>
      <c r="D174" s="46">
        <v>0</v>
      </c>
      <c r="E174" s="46">
        <v>0</v>
      </c>
      <c r="F174" s="46">
        <v>0</v>
      </c>
      <c r="G174" s="46">
        <v>0</v>
      </c>
      <c r="H174" s="46">
        <v>0</v>
      </c>
      <c r="I174" s="46">
        <v>0</v>
      </c>
      <c r="J174" s="46">
        <v>0</v>
      </c>
      <c r="K174" s="46">
        <v>0</v>
      </c>
      <c r="L174" s="46">
        <v>0</v>
      </c>
      <c r="M174" s="46">
        <v>0</v>
      </c>
      <c r="N174" s="46">
        <v>0</v>
      </c>
      <c r="O174" s="46">
        <v>0</v>
      </c>
      <c r="P174" s="46">
        <v>0</v>
      </c>
      <c r="Q174" s="46">
        <v>0</v>
      </c>
      <c r="R174" s="46">
        <v>0</v>
      </c>
      <c r="S174" s="46">
        <v>0</v>
      </c>
      <c r="T174" s="46">
        <v>0</v>
      </c>
      <c r="U174" s="46">
        <v>0</v>
      </c>
      <c r="V174" s="46">
        <v>0</v>
      </c>
      <c r="W174" s="46">
        <v>0</v>
      </c>
      <c r="X174" s="46">
        <v>0</v>
      </c>
      <c r="Y174" s="46">
        <v>0</v>
      </c>
      <c r="Z174" s="46">
        <v>0</v>
      </c>
      <c r="AA174" s="46">
        <v>0</v>
      </c>
      <c r="AB174" s="46">
        <v>0</v>
      </c>
      <c r="AC174" s="46">
        <v>0</v>
      </c>
      <c r="AD174" s="46">
        <v>0</v>
      </c>
      <c r="AE174" s="46">
        <v>0</v>
      </c>
      <c r="AF174" s="46">
        <v>0</v>
      </c>
      <c r="AG174" s="46">
        <v>0</v>
      </c>
      <c r="AH174" s="46">
        <v>0</v>
      </c>
      <c r="AI174" s="46">
        <v>0</v>
      </c>
      <c r="AJ174" s="46">
        <v>0</v>
      </c>
    </row>
    <row r="175" spans="1:36" x14ac:dyDescent="0.25">
      <c r="A175" t="s">
        <v>351</v>
      </c>
      <c r="B175" s="46">
        <v>0</v>
      </c>
      <c r="C175" s="46">
        <v>0</v>
      </c>
      <c r="D175" s="46">
        <v>0</v>
      </c>
      <c r="E175" s="46">
        <v>0</v>
      </c>
      <c r="F175" s="46">
        <v>0</v>
      </c>
      <c r="G175" s="46">
        <v>0</v>
      </c>
      <c r="H175" s="46">
        <v>0</v>
      </c>
      <c r="I175" s="46">
        <v>0</v>
      </c>
      <c r="J175" s="46">
        <v>0</v>
      </c>
      <c r="K175" s="46">
        <v>0</v>
      </c>
      <c r="L175" s="46">
        <v>0</v>
      </c>
      <c r="M175" s="46">
        <v>0</v>
      </c>
      <c r="N175" s="46">
        <v>0</v>
      </c>
      <c r="O175" s="46">
        <v>0</v>
      </c>
      <c r="P175" s="46">
        <v>0</v>
      </c>
      <c r="Q175" s="46">
        <v>0</v>
      </c>
      <c r="R175" s="46">
        <v>0</v>
      </c>
      <c r="S175" s="46">
        <v>0</v>
      </c>
      <c r="T175" s="46">
        <v>0</v>
      </c>
      <c r="U175" s="46">
        <v>0</v>
      </c>
      <c r="V175" s="46">
        <v>0</v>
      </c>
      <c r="W175" s="46">
        <v>0</v>
      </c>
      <c r="X175" s="46">
        <v>0</v>
      </c>
      <c r="Y175" s="46">
        <v>0</v>
      </c>
      <c r="Z175" s="46">
        <v>0</v>
      </c>
      <c r="AA175" s="46">
        <v>0</v>
      </c>
      <c r="AB175" s="46">
        <v>0</v>
      </c>
      <c r="AC175" s="46">
        <v>0</v>
      </c>
      <c r="AD175" s="46">
        <v>0</v>
      </c>
      <c r="AE175" s="46">
        <v>0</v>
      </c>
      <c r="AF175" s="46">
        <v>0</v>
      </c>
      <c r="AG175" s="46">
        <v>0</v>
      </c>
      <c r="AH175" s="46">
        <v>0</v>
      </c>
      <c r="AI175" s="46">
        <v>0</v>
      </c>
      <c r="AJ175" s="46">
        <v>0</v>
      </c>
    </row>
    <row r="176" spans="1:36" x14ac:dyDescent="0.25">
      <c r="A176" t="s">
        <v>352</v>
      </c>
      <c r="B176" s="46">
        <v>0</v>
      </c>
      <c r="C176" s="46">
        <v>0</v>
      </c>
      <c r="D176" s="46">
        <v>0</v>
      </c>
      <c r="E176" s="46">
        <v>0</v>
      </c>
      <c r="F176" s="46">
        <v>0</v>
      </c>
      <c r="G176" s="46">
        <v>0</v>
      </c>
      <c r="H176" s="46">
        <v>0</v>
      </c>
      <c r="I176" s="46">
        <v>0</v>
      </c>
      <c r="J176" s="46">
        <v>0</v>
      </c>
      <c r="K176" s="46">
        <v>0</v>
      </c>
      <c r="L176" s="46">
        <v>0</v>
      </c>
      <c r="M176" s="46">
        <v>0</v>
      </c>
      <c r="N176" s="46">
        <v>0</v>
      </c>
      <c r="O176" s="46">
        <v>0</v>
      </c>
      <c r="P176" s="46">
        <v>0</v>
      </c>
      <c r="Q176" s="46">
        <v>0</v>
      </c>
      <c r="R176" s="46">
        <v>0</v>
      </c>
      <c r="S176" s="46">
        <v>0</v>
      </c>
      <c r="T176" s="46">
        <v>0</v>
      </c>
      <c r="U176" s="46">
        <v>0</v>
      </c>
      <c r="V176" s="46">
        <v>0</v>
      </c>
      <c r="W176" s="46">
        <v>0</v>
      </c>
      <c r="X176" s="46">
        <v>0</v>
      </c>
      <c r="Y176" s="46">
        <v>0</v>
      </c>
      <c r="Z176" s="46">
        <v>0</v>
      </c>
      <c r="AA176" s="46">
        <v>0</v>
      </c>
      <c r="AB176" s="46">
        <v>0</v>
      </c>
      <c r="AC176" s="46">
        <v>0</v>
      </c>
      <c r="AD176" s="46">
        <v>0</v>
      </c>
      <c r="AE176" s="46">
        <v>0</v>
      </c>
      <c r="AF176" s="46">
        <v>0</v>
      </c>
      <c r="AG176" s="46">
        <v>0</v>
      </c>
      <c r="AH176" s="46">
        <v>0</v>
      </c>
      <c r="AI176" s="46">
        <v>0</v>
      </c>
      <c r="AJ176" s="46">
        <v>0</v>
      </c>
    </row>
    <row r="177" spans="1:36" x14ac:dyDescent="0.25">
      <c r="A177" t="s">
        <v>353</v>
      </c>
      <c r="B177" s="46">
        <v>0</v>
      </c>
      <c r="C177" s="46">
        <v>0</v>
      </c>
      <c r="D177" s="46">
        <v>0</v>
      </c>
      <c r="E177" s="46">
        <v>0</v>
      </c>
      <c r="F177" s="46">
        <v>0</v>
      </c>
      <c r="G177" s="46">
        <v>0</v>
      </c>
      <c r="H177" s="46">
        <v>0</v>
      </c>
      <c r="I177" s="46">
        <v>0</v>
      </c>
      <c r="J177" s="46">
        <v>0</v>
      </c>
      <c r="K177" s="46">
        <v>0</v>
      </c>
      <c r="L177" s="46">
        <v>0</v>
      </c>
      <c r="M177" s="46">
        <v>0</v>
      </c>
      <c r="N177" s="46">
        <v>0</v>
      </c>
      <c r="O177" s="46">
        <v>0</v>
      </c>
      <c r="P177" s="46">
        <v>0</v>
      </c>
      <c r="Q177" s="46">
        <v>0</v>
      </c>
      <c r="R177" s="46">
        <v>0</v>
      </c>
      <c r="S177" s="46">
        <v>0</v>
      </c>
      <c r="T177" s="46">
        <v>0</v>
      </c>
      <c r="U177" s="46">
        <v>0</v>
      </c>
      <c r="V177" s="46">
        <v>0</v>
      </c>
      <c r="W177" s="46">
        <v>0</v>
      </c>
      <c r="X177" s="46">
        <v>0</v>
      </c>
      <c r="Y177" s="46">
        <v>0</v>
      </c>
      <c r="Z177" s="46">
        <v>0</v>
      </c>
      <c r="AA177" s="46">
        <v>0</v>
      </c>
      <c r="AB177" s="46">
        <v>0</v>
      </c>
      <c r="AC177" s="46">
        <v>0</v>
      </c>
      <c r="AD177" s="46">
        <v>0</v>
      </c>
      <c r="AE177" s="46">
        <v>0</v>
      </c>
      <c r="AF177" s="46">
        <v>0</v>
      </c>
      <c r="AG177" s="46">
        <v>0</v>
      </c>
      <c r="AH177" s="46">
        <v>0</v>
      </c>
      <c r="AI177" s="46">
        <v>0</v>
      </c>
      <c r="AJ177" s="46">
        <v>0</v>
      </c>
    </row>
    <row r="178" spans="1:36" x14ac:dyDescent="0.25">
      <c r="A178" t="s">
        <v>354</v>
      </c>
      <c r="B178" s="46">
        <v>0</v>
      </c>
      <c r="C178" s="46">
        <v>0</v>
      </c>
      <c r="D178" s="46">
        <v>0</v>
      </c>
      <c r="E178" s="46">
        <v>0</v>
      </c>
      <c r="F178" s="46">
        <v>0</v>
      </c>
      <c r="G178" s="46">
        <v>0</v>
      </c>
      <c r="H178" s="46">
        <v>0</v>
      </c>
      <c r="I178" s="46">
        <v>0</v>
      </c>
      <c r="J178" s="46">
        <v>0</v>
      </c>
      <c r="K178" s="46">
        <v>0</v>
      </c>
      <c r="L178" s="46">
        <v>0</v>
      </c>
      <c r="M178" s="46">
        <v>0</v>
      </c>
      <c r="N178" s="46">
        <v>0</v>
      </c>
      <c r="O178" s="46">
        <v>0</v>
      </c>
      <c r="P178" s="46">
        <v>0</v>
      </c>
      <c r="Q178" s="46">
        <v>0</v>
      </c>
      <c r="R178" s="46">
        <v>0</v>
      </c>
      <c r="S178" s="46">
        <v>0</v>
      </c>
      <c r="T178" s="46">
        <v>0</v>
      </c>
      <c r="U178" s="46">
        <v>0</v>
      </c>
      <c r="V178" s="46">
        <v>0</v>
      </c>
      <c r="W178" s="46">
        <v>0</v>
      </c>
      <c r="X178" s="46">
        <v>0</v>
      </c>
      <c r="Y178" s="46">
        <v>0</v>
      </c>
      <c r="Z178" s="46">
        <v>0</v>
      </c>
      <c r="AA178" s="46">
        <v>0</v>
      </c>
      <c r="AB178" s="46">
        <v>0</v>
      </c>
      <c r="AC178" s="46">
        <v>0</v>
      </c>
      <c r="AD178" s="46">
        <v>0</v>
      </c>
      <c r="AE178" s="46">
        <v>0</v>
      </c>
      <c r="AF178" s="46">
        <v>0</v>
      </c>
      <c r="AG178" s="46">
        <v>0</v>
      </c>
      <c r="AH178" s="46">
        <v>0</v>
      </c>
      <c r="AI178" s="46">
        <v>0</v>
      </c>
      <c r="AJ178" s="46">
        <v>0</v>
      </c>
    </row>
    <row r="179" spans="1:36" x14ac:dyDescent="0.25">
      <c r="A179" t="s">
        <v>355</v>
      </c>
      <c r="B179" s="46">
        <v>0</v>
      </c>
      <c r="C179" s="46">
        <v>0</v>
      </c>
      <c r="D179" s="46">
        <v>0</v>
      </c>
      <c r="E179" s="46">
        <v>0</v>
      </c>
      <c r="F179" s="46">
        <v>0</v>
      </c>
      <c r="G179" s="46">
        <v>0</v>
      </c>
      <c r="H179" s="46">
        <v>0</v>
      </c>
      <c r="I179" s="46">
        <v>0</v>
      </c>
      <c r="J179" s="46">
        <v>0</v>
      </c>
      <c r="K179" s="46">
        <v>0</v>
      </c>
      <c r="L179" s="46">
        <v>0</v>
      </c>
      <c r="M179" s="46">
        <v>0</v>
      </c>
      <c r="N179" s="46">
        <v>0</v>
      </c>
      <c r="O179" s="46">
        <v>0</v>
      </c>
      <c r="P179" s="46">
        <v>0</v>
      </c>
      <c r="Q179" s="46">
        <v>0</v>
      </c>
      <c r="R179" s="46">
        <v>0</v>
      </c>
      <c r="S179" s="46">
        <v>0</v>
      </c>
      <c r="T179" s="46">
        <v>0</v>
      </c>
      <c r="U179" s="46">
        <v>0</v>
      </c>
      <c r="V179" s="46">
        <v>0</v>
      </c>
      <c r="W179" s="46">
        <v>0</v>
      </c>
      <c r="X179" s="46">
        <v>0</v>
      </c>
      <c r="Y179" s="46">
        <v>0</v>
      </c>
      <c r="Z179" s="46">
        <v>0</v>
      </c>
      <c r="AA179" s="46">
        <v>0</v>
      </c>
      <c r="AB179" s="46">
        <v>0</v>
      </c>
      <c r="AC179" s="46">
        <v>0</v>
      </c>
      <c r="AD179" s="46">
        <v>0</v>
      </c>
      <c r="AE179" s="46">
        <v>0</v>
      </c>
      <c r="AF179" s="46">
        <v>0</v>
      </c>
      <c r="AG179" s="46">
        <v>0</v>
      </c>
      <c r="AH179" s="46">
        <v>0</v>
      </c>
      <c r="AI179" s="46">
        <v>0</v>
      </c>
      <c r="AJ179" s="46">
        <v>0</v>
      </c>
    </row>
    <row r="180" spans="1:36" x14ac:dyDescent="0.25">
      <c r="A180" t="s">
        <v>356</v>
      </c>
      <c r="B180" s="46">
        <v>0.89999999999999858</v>
      </c>
      <c r="C180" s="46">
        <v>0</v>
      </c>
      <c r="D180" s="46">
        <v>0.30000000000000071</v>
      </c>
      <c r="E180" s="46">
        <v>0</v>
      </c>
      <c r="F180" s="46">
        <v>0</v>
      </c>
      <c r="G180" s="46">
        <v>0</v>
      </c>
      <c r="H180" s="46">
        <v>0</v>
      </c>
      <c r="I180" s="46">
        <v>0.80000000000000071</v>
      </c>
      <c r="J180" s="46">
        <v>0.89999999999999858</v>
      </c>
      <c r="K180" s="46">
        <v>0.30000000000000071</v>
      </c>
      <c r="L180" s="46">
        <v>0.39999999999999858</v>
      </c>
      <c r="M180" s="46">
        <v>0.19999999999999929</v>
      </c>
      <c r="N180" s="46">
        <v>0</v>
      </c>
      <c r="O180" s="46">
        <v>0</v>
      </c>
      <c r="P180" s="46">
        <v>0</v>
      </c>
      <c r="Q180" s="46">
        <v>0.5</v>
      </c>
      <c r="R180" s="46">
        <v>0</v>
      </c>
      <c r="S180" s="46">
        <v>0</v>
      </c>
      <c r="T180" s="46">
        <v>0</v>
      </c>
      <c r="U180" s="46">
        <v>0.5</v>
      </c>
      <c r="V180" s="46">
        <v>0</v>
      </c>
      <c r="W180" s="46">
        <v>0</v>
      </c>
      <c r="X180" s="46">
        <v>0.30000000000000071</v>
      </c>
      <c r="Y180" s="46">
        <v>0.10000000000000142</v>
      </c>
      <c r="Z180" s="46">
        <v>0</v>
      </c>
      <c r="AA180" s="46">
        <v>0</v>
      </c>
      <c r="AB180" s="46">
        <v>0</v>
      </c>
      <c r="AC180" s="46">
        <v>0</v>
      </c>
      <c r="AD180" s="46">
        <v>0.80000000000000071</v>
      </c>
      <c r="AE180" s="46">
        <v>0</v>
      </c>
      <c r="AF180" s="46">
        <v>0</v>
      </c>
      <c r="AG180" s="46">
        <v>0</v>
      </c>
      <c r="AH180" s="46">
        <v>0</v>
      </c>
      <c r="AI180" s="46">
        <v>0</v>
      </c>
      <c r="AJ180" s="46">
        <v>6</v>
      </c>
    </row>
    <row r="181" spans="1:36" x14ac:dyDescent="0.25">
      <c r="A181" t="s">
        <v>357</v>
      </c>
      <c r="B181" s="46">
        <v>2.3000000000000007</v>
      </c>
      <c r="C181" s="46">
        <v>0.69999999999999929</v>
      </c>
      <c r="D181" s="46">
        <v>2.3999999999999986</v>
      </c>
      <c r="E181" s="46">
        <v>2</v>
      </c>
      <c r="F181" s="46">
        <v>0.5</v>
      </c>
      <c r="G181" s="46">
        <v>1.6000000000000014</v>
      </c>
      <c r="H181" s="46">
        <v>0</v>
      </c>
      <c r="I181" s="46">
        <v>3</v>
      </c>
      <c r="J181" s="46">
        <v>2.6999999999999993</v>
      </c>
      <c r="K181" s="46">
        <v>2.3999999999999986</v>
      </c>
      <c r="L181" s="46">
        <v>1.5</v>
      </c>
      <c r="M181" s="46">
        <v>2.3000000000000007</v>
      </c>
      <c r="N181" s="46">
        <v>0</v>
      </c>
      <c r="O181" s="46">
        <v>0.69999999999999929</v>
      </c>
      <c r="P181" s="46">
        <v>0</v>
      </c>
      <c r="Q181" s="46">
        <v>1.8000000000000007</v>
      </c>
      <c r="R181" s="46">
        <v>0</v>
      </c>
      <c r="S181" s="46">
        <v>0</v>
      </c>
      <c r="T181" s="46">
        <v>1.3000000000000007</v>
      </c>
      <c r="U181" s="46">
        <v>2.6999999999999993</v>
      </c>
      <c r="V181" s="46">
        <v>1.1999999999999993</v>
      </c>
      <c r="W181" s="46">
        <v>0</v>
      </c>
      <c r="X181" s="46">
        <v>1.3999999999999986</v>
      </c>
      <c r="Y181" s="46">
        <v>2</v>
      </c>
      <c r="Z181" s="46">
        <v>0.30000000000000071</v>
      </c>
      <c r="AA181" s="46">
        <v>1.3999999999999986</v>
      </c>
      <c r="AB181" s="46">
        <v>0</v>
      </c>
      <c r="AC181" s="46">
        <v>1</v>
      </c>
      <c r="AD181" s="46">
        <v>2.1999999999999993</v>
      </c>
      <c r="AE181" s="46">
        <v>0.30000000000000071</v>
      </c>
      <c r="AF181" s="46">
        <v>1.3999999999999986</v>
      </c>
      <c r="AG181" s="46">
        <v>0</v>
      </c>
      <c r="AH181" s="46">
        <v>0</v>
      </c>
      <c r="AI181" s="46">
        <v>1.3999999999999986</v>
      </c>
      <c r="AJ181" s="46">
        <v>40.499999999999986</v>
      </c>
    </row>
    <row r="182" spans="1:36" x14ac:dyDescent="0.25">
      <c r="A182" t="s">
        <v>358</v>
      </c>
      <c r="B182" s="46">
        <v>5.1000000000000014</v>
      </c>
      <c r="C182" s="46">
        <v>3.1999999999999993</v>
      </c>
      <c r="D182" s="46">
        <v>5.6999999999999993</v>
      </c>
      <c r="E182" s="46">
        <v>4.6000000000000014</v>
      </c>
      <c r="F182" s="46">
        <v>2.1000000000000014</v>
      </c>
      <c r="G182" s="46">
        <v>4.3000000000000007</v>
      </c>
      <c r="H182" s="46">
        <v>2.8000000000000007</v>
      </c>
      <c r="I182" s="46">
        <v>5.1000000000000014</v>
      </c>
      <c r="J182" s="46">
        <v>4.6999999999999993</v>
      </c>
      <c r="K182" s="46">
        <v>4.8000000000000007</v>
      </c>
      <c r="L182" s="46">
        <v>3.8999999999999986</v>
      </c>
      <c r="M182" s="46">
        <v>5</v>
      </c>
      <c r="N182" s="46">
        <v>2.1000000000000014</v>
      </c>
      <c r="O182" s="46">
        <v>3.3999999999999986</v>
      </c>
      <c r="P182" s="46">
        <v>0.80000000000000071</v>
      </c>
      <c r="Q182" s="46">
        <v>4.1999999999999993</v>
      </c>
      <c r="R182" s="46">
        <v>1.8999999999999986</v>
      </c>
      <c r="S182" s="46">
        <v>2</v>
      </c>
      <c r="T182" s="46">
        <v>3.6000000000000014</v>
      </c>
      <c r="U182" s="46">
        <v>4.6000000000000014</v>
      </c>
      <c r="V182" s="46">
        <v>3.6999999999999993</v>
      </c>
      <c r="W182" s="46">
        <v>2.6000000000000014</v>
      </c>
      <c r="X182" s="46">
        <v>4.6999999999999993</v>
      </c>
      <c r="Y182" s="46">
        <v>4.6999999999999993</v>
      </c>
      <c r="Z182" s="46">
        <v>3.1999999999999993</v>
      </c>
      <c r="AA182" s="46">
        <v>3.8000000000000007</v>
      </c>
      <c r="AB182" s="46">
        <v>1.3000000000000007</v>
      </c>
      <c r="AC182" s="46">
        <v>4.1999999999999993</v>
      </c>
      <c r="AD182" s="46">
        <v>4.8999999999999986</v>
      </c>
      <c r="AE182" s="46">
        <v>4.3000000000000007</v>
      </c>
      <c r="AF182" s="46">
        <v>4.3999999999999986</v>
      </c>
      <c r="AG182" s="46">
        <v>4</v>
      </c>
      <c r="AH182" s="46">
        <v>3.5</v>
      </c>
      <c r="AI182" s="46">
        <v>4.1999999999999993</v>
      </c>
      <c r="AJ182" s="46">
        <v>127.40000000000002</v>
      </c>
    </row>
    <row r="183" spans="1:36" x14ac:dyDescent="0.25">
      <c r="A183" t="s">
        <v>359</v>
      </c>
      <c r="B183" s="46">
        <v>5.5</v>
      </c>
      <c r="C183" s="46">
        <v>5.1000000000000014</v>
      </c>
      <c r="D183" s="46">
        <v>6.6999999999999993</v>
      </c>
      <c r="E183" s="46">
        <v>6.1000000000000014</v>
      </c>
      <c r="F183" s="46">
        <v>3.8000000000000007</v>
      </c>
      <c r="G183" s="46">
        <v>5.5</v>
      </c>
      <c r="H183" s="46">
        <v>4.8999999999999986</v>
      </c>
      <c r="I183" s="46">
        <v>6.5</v>
      </c>
      <c r="J183" s="46">
        <v>6</v>
      </c>
      <c r="K183" s="46">
        <v>5.8999999999999986</v>
      </c>
      <c r="L183" s="46">
        <v>5.3000000000000007</v>
      </c>
      <c r="M183" s="46">
        <v>6.1999999999999993</v>
      </c>
      <c r="N183" s="46">
        <v>3.1000000000000014</v>
      </c>
      <c r="O183" s="46">
        <v>5.1999999999999993</v>
      </c>
      <c r="P183" s="46">
        <v>2.6999999999999993</v>
      </c>
      <c r="Q183" s="46">
        <v>5.5</v>
      </c>
      <c r="R183" s="46">
        <v>3.6999999999999993</v>
      </c>
      <c r="S183" s="46">
        <v>4.3999999999999986</v>
      </c>
      <c r="T183" s="46">
        <v>5.1999999999999993</v>
      </c>
      <c r="U183" s="46">
        <v>5.8000000000000007</v>
      </c>
      <c r="V183" s="46">
        <v>5.3000000000000007</v>
      </c>
      <c r="W183" s="46">
        <v>4.3999999999999986</v>
      </c>
      <c r="X183" s="46">
        <v>5.8000000000000007</v>
      </c>
      <c r="Y183" s="46">
        <v>6.3999999999999986</v>
      </c>
      <c r="Z183" s="46">
        <v>5.1000000000000014</v>
      </c>
      <c r="AA183" s="46">
        <v>5.1000000000000014</v>
      </c>
      <c r="AB183" s="46">
        <v>3.6000000000000014</v>
      </c>
      <c r="AC183" s="46">
        <v>4.8999999999999986</v>
      </c>
      <c r="AD183" s="46">
        <v>5.8000000000000007</v>
      </c>
      <c r="AE183" s="46">
        <v>5.3999999999999986</v>
      </c>
      <c r="AF183" s="46">
        <v>5.6000000000000014</v>
      </c>
      <c r="AG183" s="46">
        <v>5.3000000000000007</v>
      </c>
      <c r="AH183" s="46">
        <v>4.6000000000000014</v>
      </c>
      <c r="AI183" s="46">
        <v>5.5</v>
      </c>
      <c r="AJ183" s="46">
        <v>175.89999999999998</v>
      </c>
    </row>
    <row r="184" spans="1:36" x14ac:dyDescent="0.25">
      <c r="A184" t="s">
        <v>360</v>
      </c>
      <c r="B184" s="46">
        <v>5.8000000000000007</v>
      </c>
      <c r="C184" s="46">
        <v>3.5</v>
      </c>
      <c r="D184" s="46">
        <v>4.6000000000000014</v>
      </c>
      <c r="E184" s="46">
        <v>4.6999999999999993</v>
      </c>
      <c r="F184" s="46">
        <v>2.1999999999999993</v>
      </c>
      <c r="G184" s="46">
        <v>5.1000000000000014</v>
      </c>
      <c r="H184" s="46">
        <v>5.6000000000000014</v>
      </c>
      <c r="I184" s="46">
        <v>5.6000000000000014</v>
      </c>
      <c r="J184" s="46">
        <v>5.6000000000000014</v>
      </c>
      <c r="K184" s="46">
        <v>4.8000000000000007</v>
      </c>
      <c r="L184" s="46">
        <v>6</v>
      </c>
      <c r="M184" s="46">
        <v>4.6999999999999993</v>
      </c>
      <c r="N184" s="46">
        <v>2.6999999999999993</v>
      </c>
      <c r="O184" s="46">
        <v>5.6000000000000014</v>
      </c>
      <c r="P184" s="46">
        <v>2.6999999999999993</v>
      </c>
      <c r="Q184" s="46">
        <v>6</v>
      </c>
      <c r="R184" s="46">
        <v>4.6999999999999993</v>
      </c>
      <c r="S184" s="46">
        <v>4.1999999999999993</v>
      </c>
      <c r="T184" s="46">
        <v>4.3999999999999986</v>
      </c>
      <c r="U184" s="46">
        <v>5.1000000000000014</v>
      </c>
      <c r="V184" s="46">
        <v>4.5</v>
      </c>
      <c r="W184" s="46">
        <v>6</v>
      </c>
      <c r="X184" s="46">
        <v>3.5</v>
      </c>
      <c r="Y184" s="46">
        <v>4</v>
      </c>
      <c r="Z184" s="46">
        <v>3.8000000000000007</v>
      </c>
      <c r="AA184" s="46">
        <v>6.5</v>
      </c>
      <c r="AB184" s="46">
        <v>2.3000000000000007</v>
      </c>
      <c r="AC184" s="46">
        <v>2.1000000000000014</v>
      </c>
      <c r="AD184" s="46">
        <v>5.6000000000000014</v>
      </c>
      <c r="AE184" s="46">
        <v>3.1000000000000014</v>
      </c>
      <c r="AF184" s="46">
        <v>4</v>
      </c>
      <c r="AG184" s="46">
        <v>2</v>
      </c>
      <c r="AH184" s="46">
        <v>3.1999999999999993</v>
      </c>
      <c r="AI184" s="46">
        <v>3.8999999999999986</v>
      </c>
      <c r="AJ184" s="46">
        <v>148.1</v>
      </c>
    </row>
    <row r="185" spans="1:36" x14ac:dyDescent="0.25">
      <c r="A185" t="s">
        <v>361</v>
      </c>
      <c r="B185" s="46">
        <v>0.5</v>
      </c>
      <c r="C185" s="46">
        <v>0</v>
      </c>
      <c r="D185" s="46">
        <v>0</v>
      </c>
      <c r="E185" s="46">
        <v>0</v>
      </c>
      <c r="F185" s="46">
        <v>0</v>
      </c>
      <c r="G185" s="46">
        <v>0</v>
      </c>
      <c r="H185" s="46">
        <v>0</v>
      </c>
      <c r="I185" s="46">
        <v>0</v>
      </c>
      <c r="J185" s="46">
        <v>0.5</v>
      </c>
      <c r="K185" s="46">
        <v>0</v>
      </c>
      <c r="L185" s="46">
        <v>0</v>
      </c>
      <c r="M185" s="46">
        <v>0</v>
      </c>
      <c r="N185" s="46">
        <v>0</v>
      </c>
      <c r="O185" s="46">
        <v>0</v>
      </c>
      <c r="P185" s="46">
        <v>0</v>
      </c>
      <c r="Q185" s="46">
        <v>0</v>
      </c>
      <c r="R185" s="46">
        <v>0</v>
      </c>
      <c r="S185" s="46">
        <v>0</v>
      </c>
      <c r="T185" s="46">
        <v>0</v>
      </c>
      <c r="U185" s="46">
        <v>0</v>
      </c>
      <c r="V185" s="46">
        <v>0</v>
      </c>
      <c r="W185" s="46">
        <v>0</v>
      </c>
      <c r="X185" s="46">
        <v>0</v>
      </c>
      <c r="Y185" s="46">
        <v>0</v>
      </c>
      <c r="Z185" s="46">
        <v>0</v>
      </c>
      <c r="AA185" s="46">
        <v>0</v>
      </c>
      <c r="AB185" s="46">
        <v>0</v>
      </c>
      <c r="AC185" s="46">
        <v>0</v>
      </c>
      <c r="AD185" s="46">
        <v>0</v>
      </c>
      <c r="AE185" s="46">
        <v>0</v>
      </c>
      <c r="AF185" s="46">
        <v>0</v>
      </c>
      <c r="AG185" s="46">
        <v>0</v>
      </c>
      <c r="AH185" s="46">
        <v>0</v>
      </c>
      <c r="AI185" s="46">
        <v>0</v>
      </c>
      <c r="AJ185" s="46">
        <v>1</v>
      </c>
    </row>
    <row r="186" spans="1:36" x14ac:dyDescent="0.25">
      <c r="A186" t="s">
        <v>362</v>
      </c>
      <c r="B186" s="46">
        <v>1.3000000000000007</v>
      </c>
      <c r="C186" s="46">
        <v>0.60000000000000142</v>
      </c>
      <c r="D186" s="46">
        <v>0.5</v>
      </c>
      <c r="E186" s="46">
        <v>0.30000000000000071</v>
      </c>
      <c r="F186" s="46">
        <v>0</v>
      </c>
      <c r="G186" s="46">
        <v>0.5</v>
      </c>
      <c r="H186" s="46">
        <v>0</v>
      </c>
      <c r="I186" s="46">
        <v>1.1999999999999993</v>
      </c>
      <c r="J186" s="46">
        <v>1.1000000000000014</v>
      </c>
      <c r="K186" s="46">
        <v>0.60000000000000142</v>
      </c>
      <c r="L186" s="46">
        <v>1.1000000000000014</v>
      </c>
      <c r="M186" s="46">
        <v>0.69999999999999929</v>
      </c>
      <c r="N186" s="46">
        <v>0</v>
      </c>
      <c r="O186" s="46">
        <v>0.60000000000000142</v>
      </c>
      <c r="P186" s="46">
        <v>0</v>
      </c>
      <c r="Q186" s="46">
        <v>1.1999999999999993</v>
      </c>
      <c r="R186" s="46">
        <v>0.10000000000000142</v>
      </c>
      <c r="S186" s="46">
        <v>0</v>
      </c>
      <c r="T186" s="46">
        <v>0.60000000000000142</v>
      </c>
      <c r="U186" s="46">
        <v>1</v>
      </c>
      <c r="V186" s="46">
        <v>0.60000000000000142</v>
      </c>
      <c r="W186" s="46">
        <v>0.10000000000000142</v>
      </c>
      <c r="X186" s="46">
        <v>0.19999999999999929</v>
      </c>
      <c r="Y186" s="46">
        <v>0.60000000000000142</v>
      </c>
      <c r="Z186" s="46">
        <v>0.30000000000000071</v>
      </c>
      <c r="AA186" s="46">
        <v>1.1000000000000014</v>
      </c>
      <c r="AB186" s="46">
        <v>0</v>
      </c>
      <c r="AC186" s="46">
        <v>0.10000000000000142</v>
      </c>
      <c r="AD186" s="46">
        <v>1.1999999999999993</v>
      </c>
      <c r="AE186" s="46">
        <v>0</v>
      </c>
      <c r="AF186" s="46">
        <v>0</v>
      </c>
      <c r="AG186" s="46">
        <v>0</v>
      </c>
      <c r="AH186" s="46">
        <v>0</v>
      </c>
      <c r="AI186" s="46">
        <v>0</v>
      </c>
      <c r="AJ186" s="46">
        <v>15.600000000000016</v>
      </c>
    </row>
    <row r="187" spans="1:36" x14ac:dyDescent="0.25">
      <c r="A187" t="s">
        <v>363</v>
      </c>
      <c r="B187" s="46">
        <v>0.10000000000000142</v>
      </c>
      <c r="C187" s="46">
        <v>0</v>
      </c>
      <c r="D187" s="46">
        <v>0</v>
      </c>
      <c r="E187" s="46">
        <v>0</v>
      </c>
      <c r="F187" s="46">
        <v>0</v>
      </c>
      <c r="G187" s="46">
        <v>0</v>
      </c>
      <c r="H187" s="46">
        <v>0</v>
      </c>
      <c r="I187" s="46">
        <v>0</v>
      </c>
      <c r="J187" s="46">
        <v>0.19999999999999929</v>
      </c>
      <c r="K187" s="46">
        <v>0</v>
      </c>
      <c r="L187" s="46">
        <v>0.19999999999999929</v>
      </c>
      <c r="M187" s="46">
        <v>0</v>
      </c>
      <c r="N187" s="46">
        <v>0</v>
      </c>
      <c r="O187" s="46">
        <v>0</v>
      </c>
      <c r="P187" s="46">
        <v>0</v>
      </c>
      <c r="Q187" s="46">
        <v>0</v>
      </c>
      <c r="R187" s="46">
        <v>0</v>
      </c>
      <c r="S187" s="46">
        <v>0</v>
      </c>
      <c r="T187" s="46">
        <v>0</v>
      </c>
      <c r="U187" s="46">
        <v>0</v>
      </c>
      <c r="V187" s="46">
        <v>0</v>
      </c>
      <c r="W187" s="46">
        <v>0</v>
      </c>
      <c r="X187" s="46">
        <v>0</v>
      </c>
      <c r="Y187" s="46">
        <v>0</v>
      </c>
      <c r="Z187" s="46">
        <v>0</v>
      </c>
      <c r="AA187" s="46">
        <v>0</v>
      </c>
      <c r="AB187" s="46">
        <v>0</v>
      </c>
      <c r="AC187" s="46">
        <v>0</v>
      </c>
      <c r="AD187" s="46">
        <v>0</v>
      </c>
      <c r="AE187" s="46">
        <v>0</v>
      </c>
      <c r="AF187" s="46">
        <v>0</v>
      </c>
      <c r="AG187" s="46">
        <v>0</v>
      </c>
      <c r="AH187" s="46">
        <v>0</v>
      </c>
      <c r="AI187" s="46">
        <v>0</v>
      </c>
      <c r="AJ187" s="46">
        <v>0.5</v>
      </c>
    </row>
    <row r="188" spans="1:36" x14ac:dyDescent="0.25">
      <c r="A188" t="s">
        <v>364</v>
      </c>
      <c r="B188" s="46">
        <v>0</v>
      </c>
      <c r="C188" s="46">
        <v>0</v>
      </c>
      <c r="D188" s="46">
        <v>0</v>
      </c>
      <c r="E188" s="46">
        <v>0</v>
      </c>
      <c r="F188" s="46">
        <v>0</v>
      </c>
      <c r="G188" s="46">
        <v>0</v>
      </c>
      <c r="H188" s="46">
        <v>0</v>
      </c>
      <c r="I188" s="46">
        <v>0</v>
      </c>
      <c r="J188" s="46">
        <v>0</v>
      </c>
      <c r="K188" s="46">
        <v>0</v>
      </c>
      <c r="L188" s="46">
        <v>0</v>
      </c>
      <c r="M188" s="46">
        <v>0</v>
      </c>
      <c r="N188" s="46">
        <v>0</v>
      </c>
      <c r="O188" s="46">
        <v>0</v>
      </c>
      <c r="P188" s="46">
        <v>0</v>
      </c>
      <c r="Q188" s="46">
        <v>0</v>
      </c>
      <c r="R188" s="46">
        <v>0</v>
      </c>
      <c r="S188" s="46">
        <v>0</v>
      </c>
      <c r="T188" s="46">
        <v>0</v>
      </c>
      <c r="U188" s="46">
        <v>0</v>
      </c>
      <c r="V188" s="46">
        <v>0</v>
      </c>
      <c r="W188" s="46">
        <v>0</v>
      </c>
      <c r="X188" s="46">
        <v>0</v>
      </c>
      <c r="Y188" s="46">
        <v>0</v>
      </c>
      <c r="Z188" s="46">
        <v>0</v>
      </c>
      <c r="AA188" s="46">
        <v>0</v>
      </c>
      <c r="AB188" s="46">
        <v>0</v>
      </c>
      <c r="AC188" s="46">
        <v>0</v>
      </c>
      <c r="AD188" s="46">
        <v>0</v>
      </c>
      <c r="AE188" s="46">
        <v>0</v>
      </c>
      <c r="AF188" s="46">
        <v>0</v>
      </c>
      <c r="AG188" s="46">
        <v>0</v>
      </c>
      <c r="AH188" s="46">
        <v>0</v>
      </c>
      <c r="AI188" s="46">
        <v>0</v>
      </c>
      <c r="AJ188" s="46">
        <v>0</v>
      </c>
    </row>
    <row r="189" spans="1:36" x14ac:dyDescent="0.25">
      <c r="A189" t="s">
        <v>365</v>
      </c>
      <c r="B189" s="46">
        <v>0</v>
      </c>
      <c r="C189" s="46">
        <v>0</v>
      </c>
      <c r="D189" s="46">
        <v>0</v>
      </c>
      <c r="E189" s="46">
        <v>0</v>
      </c>
      <c r="F189" s="46">
        <v>0</v>
      </c>
      <c r="G189" s="46">
        <v>0</v>
      </c>
      <c r="H189" s="46">
        <v>0</v>
      </c>
      <c r="I189" s="46">
        <v>0</v>
      </c>
      <c r="J189" s="46">
        <v>0</v>
      </c>
      <c r="K189" s="46">
        <v>0</v>
      </c>
      <c r="L189" s="46">
        <v>0</v>
      </c>
      <c r="M189" s="46">
        <v>0</v>
      </c>
      <c r="N189" s="46">
        <v>0</v>
      </c>
      <c r="O189" s="46">
        <v>0</v>
      </c>
      <c r="P189" s="46">
        <v>0</v>
      </c>
      <c r="Q189" s="46">
        <v>0</v>
      </c>
      <c r="R189" s="46">
        <v>0</v>
      </c>
      <c r="S189" s="46">
        <v>0</v>
      </c>
      <c r="T189" s="46">
        <v>0</v>
      </c>
      <c r="U189" s="46">
        <v>0</v>
      </c>
      <c r="V189" s="46">
        <v>0</v>
      </c>
      <c r="W189" s="46">
        <v>0</v>
      </c>
      <c r="X189" s="46">
        <v>0</v>
      </c>
      <c r="Y189" s="46">
        <v>0</v>
      </c>
      <c r="Z189" s="46">
        <v>0</v>
      </c>
      <c r="AA189" s="46">
        <v>0</v>
      </c>
      <c r="AB189" s="46">
        <v>0</v>
      </c>
      <c r="AC189" s="46">
        <v>0</v>
      </c>
      <c r="AD189" s="46">
        <v>0</v>
      </c>
      <c r="AE189" s="46">
        <v>0</v>
      </c>
      <c r="AF189" s="46">
        <v>0</v>
      </c>
      <c r="AG189" s="46">
        <v>0</v>
      </c>
      <c r="AH189" s="46">
        <v>0</v>
      </c>
      <c r="AI189" s="46">
        <v>0</v>
      </c>
      <c r="AJ189" s="46">
        <v>0</v>
      </c>
    </row>
    <row r="190" spans="1:36" x14ac:dyDescent="0.25">
      <c r="A190" t="s">
        <v>366</v>
      </c>
      <c r="B190" s="46">
        <v>0</v>
      </c>
      <c r="C190" s="46">
        <v>0</v>
      </c>
      <c r="D190" s="46">
        <v>0</v>
      </c>
      <c r="E190" s="46">
        <v>0</v>
      </c>
      <c r="F190" s="46">
        <v>0</v>
      </c>
      <c r="G190" s="46">
        <v>0</v>
      </c>
      <c r="H190" s="46">
        <v>0</v>
      </c>
      <c r="I190" s="46">
        <v>0</v>
      </c>
      <c r="J190" s="46">
        <v>0</v>
      </c>
      <c r="K190" s="46">
        <v>0</v>
      </c>
      <c r="L190" s="46">
        <v>0</v>
      </c>
      <c r="M190" s="46">
        <v>0</v>
      </c>
      <c r="N190" s="46">
        <v>0</v>
      </c>
      <c r="O190" s="46">
        <v>0</v>
      </c>
      <c r="P190" s="46">
        <v>0</v>
      </c>
      <c r="Q190" s="46">
        <v>0</v>
      </c>
      <c r="R190" s="46">
        <v>0</v>
      </c>
      <c r="S190" s="46">
        <v>0</v>
      </c>
      <c r="T190" s="46">
        <v>0</v>
      </c>
      <c r="U190" s="46">
        <v>0</v>
      </c>
      <c r="V190" s="46">
        <v>0</v>
      </c>
      <c r="W190" s="46">
        <v>0</v>
      </c>
      <c r="X190" s="46">
        <v>0</v>
      </c>
      <c r="Y190" s="46">
        <v>0</v>
      </c>
      <c r="Z190" s="46">
        <v>0</v>
      </c>
      <c r="AA190" s="46">
        <v>0</v>
      </c>
      <c r="AB190" s="46">
        <v>0</v>
      </c>
      <c r="AC190" s="46">
        <v>0</v>
      </c>
      <c r="AD190" s="46">
        <v>0</v>
      </c>
      <c r="AE190" s="46">
        <v>0</v>
      </c>
      <c r="AF190" s="46">
        <v>0</v>
      </c>
      <c r="AG190" s="46">
        <v>0</v>
      </c>
      <c r="AH190" s="46">
        <v>0</v>
      </c>
      <c r="AI190" s="46">
        <v>0</v>
      </c>
      <c r="AJ190" s="46">
        <v>0</v>
      </c>
    </row>
    <row r="191" spans="1:36" x14ac:dyDescent="0.25">
      <c r="A191" t="s">
        <v>367</v>
      </c>
      <c r="B191" s="46">
        <v>0</v>
      </c>
      <c r="C191" s="46">
        <v>0</v>
      </c>
      <c r="D191" s="46">
        <v>0</v>
      </c>
      <c r="E191" s="46">
        <v>0</v>
      </c>
      <c r="F191" s="46">
        <v>0</v>
      </c>
      <c r="G191" s="46">
        <v>0</v>
      </c>
      <c r="H191" s="46">
        <v>0</v>
      </c>
      <c r="I191" s="46">
        <v>0</v>
      </c>
      <c r="J191" s="46">
        <v>0</v>
      </c>
      <c r="K191" s="46">
        <v>0</v>
      </c>
      <c r="L191" s="46">
        <v>0</v>
      </c>
      <c r="M191" s="46">
        <v>0</v>
      </c>
      <c r="N191" s="46">
        <v>0</v>
      </c>
      <c r="O191" s="46">
        <v>0</v>
      </c>
      <c r="P191" s="46">
        <v>0</v>
      </c>
      <c r="Q191" s="46">
        <v>0</v>
      </c>
      <c r="R191" s="46">
        <v>0</v>
      </c>
      <c r="S191" s="46">
        <v>0</v>
      </c>
      <c r="T191" s="46">
        <v>0</v>
      </c>
      <c r="U191" s="46">
        <v>0</v>
      </c>
      <c r="V191" s="46">
        <v>0</v>
      </c>
      <c r="W191" s="46">
        <v>0</v>
      </c>
      <c r="X191" s="46">
        <v>0</v>
      </c>
      <c r="Y191" s="46">
        <v>0</v>
      </c>
      <c r="Z191" s="46">
        <v>0</v>
      </c>
      <c r="AA191" s="46">
        <v>0</v>
      </c>
      <c r="AB191" s="46">
        <v>0</v>
      </c>
      <c r="AC191" s="46">
        <v>0</v>
      </c>
      <c r="AD191" s="46">
        <v>0</v>
      </c>
      <c r="AE191" s="46">
        <v>0</v>
      </c>
      <c r="AF191" s="46">
        <v>0</v>
      </c>
      <c r="AG191" s="46">
        <v>0</v>
      </c>
      <c r="AH191" s="46">
        <v>0</v>
      </c>
      <c r="AI191" s="46">
        <v>0</v>
      </c>
      <c r="AJ191" s="46">
        <v>0</v>
      </c>
    </row>
    <row r="192" spans="1:36" x14ac:dyDescent="0.25">
      <c r="A192" t="s">
        <v>368</v>
      </c>
      <c r="B192" s="46">
        <v>0</v>
      </c>
      <c r="C192" s="46">
        <v>0</v>
      </c>
      <c r="D192" s="46">
        <v>0</v>
      </c>
      <c r="E192" s="46">
        <v>0</v>
      </c>
      <c r="F192" s="46">
        <v>0</v>
      </c>
      <c r="G192" s="46">
        <v>0</v>
      </c>
      <c r="H192" s="46">
        <v>0</v>
      </c>
      <c r="I192" s="46">
        <v>0</v>
      </c>
      <c r="J192" s="46">
        <v>0</v>
      </c>
      <c r="K192" s="46">
        <v>0</v>
      </c>
      <c r="L192" s="46">
        <v>0</v>
      </c>
      <c r="M192" s="46">
        <v>0</v>
      </c>
      <c r="N192" s="46">
        <v>0</v>
      </c>
      <c r="O192" s="46">
        <v>0</v>
      </c>
      <c r="P192" s="46">
        <v>0</v>
      </c>
      <c r="Q192" s="46">
        <v>0</v>
      </c>
      <c r="R192" s="46">
        <v>0</v>
      </c>
      <c r="S192" s="46">
        <v>0</v>
      </c>
      <c r="T192" s="46">
        <v>0</v>
      </c>
      <c r="U192" s="46">
        <v>0</v>
      </c>
      <c r="V192" s="46">
        <v>0</v>
      </c>
      <c r="W192" s="46">
        <v>0</v>
      </c>
      <c r="X192" s="46">
        <v>0</v>
      </c>
      <c r="Y192" s="46">
        <v>0</v>
      </c>
      <c r="Z192" s="46">
        <v>0</v>
      </c>
      <c r="AA192" s="46">
        <v>0</v>
      </c>
      <c r="AB192" s="46">
        <v>0</v>
      </c>
      <c r="AC192" s="46">
        <v>0</v>
      </c>
      <c r="AD192" s="46">
        <v>0</v>
      </c>
      <c r="AE192" s="46">
        <v>0</v>
      </c>
      <c r="AF192" s="46">
        <v>0</v>
      </c>
      <c r="AG192" s="46">
        <v>0</v>
      </c>
      <c r="AH192" s="46">
        <v>0</v>
      </c>
      <c r="AI192" s="46">
        <v>0</v>
      </c>
      <c r="AJ192" s="46">
        <v>0</v>
      </c>
    </row>
    <row r="193" spans="1:36" x14ac:dyDescent="0.25">
      <c r="A193" t="s">
        <v>369</v>
      </c>
      <c r="B193" s="46">
        <v>0.10000000000000142</v>
      </c>
      <c r="C193" s="46">
        <v>0</v>
      </c>
      <c r="D193" s="46">
        <v>0</v>
      </c>
      <c r="E193" s="46">
        <v>0</v>
      </c>
      <c r="F193" s="46">
        <v>0</v>
      </c>
      <c r="G193" s="46">
        <v>0</v>
      </c>
      <c r="H193" s="46">
        <v>0</v>
      </c>
      <c r="I193" s="46">
        <v>0</v>
      </c>
      <c r="J193" s="46">
        <v>0</v>
      </c>
      <c r="K193" s="46">
        <v>0</v>
      </c>
      <c r="L193" s="46">
        <v>0</v>
      </c>
      <c r="M193" s="46">
        <v>0</v>
      </c>
      <c r="N193" s="46">
        <v>0</v>
      </c>
      <c r="O193" s="46">
        <v>0</v>
      </c>
      <c r="P193" s="46">
        <v>0</v>
      </c>
      <c r="Q193" s="46">
        <v>0</v>
      </c>
      <c r="R193" s="46">
        <v>0</v>
      </c>
      <c r="S193" s="46">
        <v>0</v>
      </c>
      <c r="T193" s="46">
        <v>0</v>
      </c>
      <c r="U193" s="46">
        <v>0</v>
      </c>
      <c r="V193" s="46">
        <v>0</v>
      </c>
      <c r="W193" s="46">
        <v>0</v>
      </c>
      <c r="X193" s="46">
        <v>0</v>
      </c>
      <c r="Y193" s="46">
        <v>0</v>
      </c>
      <c r="Z193" s="46">
        <v>0</v>
      </c>
      <c r="AA193" s="46">
        <v>0</v>
      </c>
      <c r="AB193" s="46">
        <v>0</v>
      </c>
      <c r="AC193" s="46">
        <v>0</v>
      </c>
      <c r="AD193" s="46">
        <v>0</v>
      </c>
      <c r="AE193" s="46">
        <v>0</v>
      </c>
      <c r="AF193" s="46">
        <v>0</v>
      </c>
      <c r="AG193" s="46">
        <v>0</v>
      </c>
      <c r="AH193" s="46">
        <v>0</v>
      </c>
      <c r="AI193" s="46">
        <v>0</v>
      </c>
      <c r="AJ193" s="46">
        <v>0.10000000000000142</v>
      </c>
    </row>
    <row r="194" spans="1:36" x14ac:dyDescent="0.25">
      <c r="A194" t="s">
        <v>370</v>
      </c>
      <c r="B194" s="46">
        <v>0</v>
      </c>
      <c r="C194" s="46">
        <v>0</v>
      </c>
      <c r="D194" s="46">
        <v>0</v>
      </c>
      <c r="E194" s="46">
        <v>0</v>
      </c>
      <c r="F194" s="46">
        <v>0</v>
      </c>
      <c r="G194" s="46">
        <v>0</v>
      </c>
      <c r="H194" s="46">
        <v>0</v>
      </c>
      <c r="I194" s="46">
        <v>0</v>
      </c>
      <c r="J194" s="46">
        <v>0</v>
      </c>
      <c r="K194" s="46">
        <v>0</v>
      </c>
      <c r="L194" s="46">
        <v>0</v>
      </c>
      <c r="M194" s="46">
        <v>0</v>
      </c>
      <c r="N194" s="46">
        <v>0</v>
      </c>
      <c r="O194" s="46">
        <v>0</v>
      </c>
      <c r="P194" s="46">
        <v>0</v>
      </c>
      <c r="Q194" s="46">
        <v>0</v>
      </c>
      <c r="R194" s="46">
        <v>0</v>
      </c>
      <c r="S194" s="46">
        <v>0</v>
      </c>
      <c r="T194" s="46">
        <v>0</v>
      </c>
      <c r="U194" s="46">
        <v>0</v>
      </c>
      <c r="V194" s="46">
        <v>0</v>
      </c>
      <c r="W194" s="46">
        <v>0</v>
      </c>
      <c r="X194" s="46">
        <v>0</v>
      </c>
      <c r="Y194" s="46">
        <v>0</v>
      </c>
      <c r="Z194" s="46">
        <v>0</v>
      </c>
      <c r="AA194" s="46">
        <v>0</v>
      </c>
      <c r="AB194" s="46">
        <v>0</v>
      </c>
      <c r="AC194" s="46">
        <v>0</v>
      </c>
      <c r="AD194" s="46">
        <v>0</v>
      </c>
      <c r="AE194" s="46">
        <v>0</v>
      </c>
      <c r="AF194" s="46">
        <v>0</v>
      </c>
      <c r="AG194" s="46">
        <v>0</v>
      </c>
      <c r="AH194" s="46">
        <v>0</v>
      </c>
      <c r="AI194" s="46">
        <v>0</v>
      </c>
      <c r="AJ194" s="46">
        <v>0</v>
      </c>
    </row>
    <row r="195" spans="1:36" x14ac:dyDescent="0.25">
      <c r="A195" t="s">
        <v>371</v>
      </c>
      <c r="B195" s="46">
        <v>0</v>
      </c>
      <c r="C195" s="46">
        <v>0</v>
      </c>
      <c r="D195" s="46">
        <v>0</v>
      </c>
      <c r="E195" s="46">
        <v>0</v>
      </c>
      <c r="F195" s="46">
        <v>0</v>
      </c>
      <c r="G195" s="46">
        <v>0</v>
      </c>
      <c r="H195" s="46">
        <v>0</v>
      </c>
      <c r="I195" s="46">
        <v>0.10000000000000142</v>
      </c>
      <c r="J195" s="46">
        <v>0</v>
      </c>
      <c r="K195" s="46">
        <v>0</v>
      </c>
      <c r="L195" s="46">
        <v>0</v>
      </c>
      <c r="M195" s="46">
        <v>0</v>
      </c>
      <c r="N195" s="46">
        <v>0</v>
      </c>
      <c r="O195" s="46">
        <v>0</v>
      </c>
      <c r="P195" s="46">
        <v>0</v>
      </c>
      <c r="Q195" s="46">
        <v>0</v>
      </c>
      <c r="R195" s="46">
        <v>0</v>
      </c>
      <c r="S195" s="46">
        <v>0</v>
      </c>
      <c r="T195" s="46">
        <v>0</v>
      </c>
      <c r="U195" s="46">
        <v>0</v>
      </c>
      <c r="V195" s="46">
        <v>0</v>
      </c>
      <c r="W195" s="46">
        <v>0</v>
      </c>
      <c r="X195" s="46">
        <v>0</v>
      </c>
      <c r="Y195" s="46">
        <v>0</v>
      </c>
      <c r="Z195" s="46">
        <v>0</v>
      </c>
      <c r="AA195" s="46">
        <v>0</v>
      </c>
      <c r="AB195" s="46">
        <v>0</v>
      </c>
      <c r="AC195" s="46">
        <v>0</v>
      </c>
      <c r="AD195" s="46">
        <v>0</v>
      </c>
      <c r="AE195" s="46">
        <v>0</v>
      </c>
      <c r="AF195" s="46">
        <v>0</v>
      </c>
      <c r="AG195" s="46">
        <v>0</v>
      </c>
      <c r="AH195" s="46">
        <v>0</v>
      </c>
      <c r="AI195" s="46">
        <v>0</v>
      </c>
      <c r="AJ195" s="46">
        <v>0.10000000000000142</v>
      </c>
    </row>
    <row r="196" spans="1:36" x14ac:dyDescent="0.25">
      <c r="A196" t="s">
        <v>372</v>
      </c>
      <c r="B196" s="46">
        <v>4.6000000000000014</v>
      </c>
      <c r="C196" s="46">
        <v>1.6999999999999993</v>
      </c>
      <c r="D196" s="46">
        <v>2.5</v>
      </c>
      <c r="E196" s="46">
        <v>3</v>
      </c>
      <c r="F196" s="46">
        <v>1.6999999999999993</v>
      </c>
      <c r="G196" s="46">
        <v>3.5</v>
      </c>
      <c r="H196" s="46">
        <v>3</v>
      </c>
      <c r="I196" s="46">
        <v>4.1000000000000014</v>
      </c>
      <c r="J196" s="46">
        <v>4.6000000000000014</v>
      </c>
      <c r="K196" s="46">
        <v>3</v>
      </c>
      <c r="L196" s="46">
        <v>3.3999999999999986</v>
      </c>
      <c r="M196" s="46">
        <v>3.1000000000000014</v>
      </c>
      <c r="N196" s="46">
        <v>1.6000000000000014</v>
      </c>
      <c r="O196" s="46">
        <v>3.1999999999999993</v>
      </c>
      <c r="P196" s="46">
        <v>1.1999999999999993</v>
      </c>
      <c r="Q196" s="46">
        <v>4</v>
      </c>
      <c r="R196" s="46">
        <v>2.5</v>
      </c>
      <c r="S196" s="46">
        <v>2.3999999999999986</v>
      </c>
      <c r="T196" s="46">
        <v>3</v>
      </c>
      <c r="U196" s="46">
        <v>4.3999999999999986</v>
      </c>
      <c r="V196" s="46">
        <v>3</v>
      </c>
      <c r="W196" s="46">
        <v>3.5</v>
      </c>
      <c r="X196" s="46">
        <v>2.1000000000000014</v>
      </c>
      <c r="Y196" s="46">
        <v>2.3000000000000007</v>
      </c>
      <c r="Z196" s="46">
        <v>2.1000000000000014</v>
      </c>
      <c r="AA196" s="46">
        <v>4.6000000000000014</v>
      </c>
      <c r="AB196" s="46">
        <v>1.1000000000000014</v>
      </c>
      <c r="AC196" s="46">
        <v>1</v>
      </c>
      <c r="AD196" s="46">
        <v>3.3999999999999986</v>
      </c>
      <c r="AE196" s="46">
        <v>1.6000000000000014</v>
      </c>
      <c r="AF196" s="46">
        <v>1.5</v>
      </c>
      <c r="AG196" s="46">
        <v>1.6000000000000014</v>
      </c>
      <c r="AH196" s="46">
        <v>1.3000000000000007</v>
      </c>
      <c r="AI196" s="46">
        <v>2</v>
      </c>
      <c r="AJ196" s="46">
        <v>91.59999999999998</v>
      </c>
    </row>
    <row r="197" spans="1:36" x14ac:dyDescent="0.25">
      <c r="A197" t="s">
        <v>373</v>
      </c>
      <c r="B197" s="46">
        <v>2.3000000000000007</v>
      </c>
      <c r="C197" s="46">
        <v>0.30000000000000071</v>
      </c>
      <c r="D197" s="46">
        <v>0.60000000000000142</v>
      </c>
      <c r="E197" s="46">
        <v>1</v>
      </c>
      <c r="F197" s="46">
        <v>0</v>
      </c>
      <c r="G197" s="46">
        <v>1.3000000000000007</v>
      </c>
      <c r="H197" s="46">
        <v>1</v>
      </c>
      <c r="I197" s="46">
        <v>2</v>
      </c>
      <c r="J197" s="46">
        <v>2.3999999999999986</v>
      </c>
      <c r="K197" s="46">
        <v>1.1000000000000014</v>
      </c>
      <c r="L197" s="46">
        <v>1.3000000000000007</v>
      </c>
      <c r="M197" s="46">
        <v>1</v>
      </c>
      <c r="N197" s="46">
        <v>0.39999999999999858</v>
      </c>
      <c r="O197" s="46">
        <v>0.89999999999999858</v>
      </c>
      <c r="P197" s="46">
        <v>0.39999999999999858</v>
      </c>
      <c r="Q197" s="46">
        <v>2.1000000000000014</v>
      </c>
      <c r="R197" s="46">
        <v>0.89999999999999858</v>
      </c>
      <c r="S197" s="46">
        <v>0.5</v>
      </c>
      <c r="T197" s="46">
        <v>0.80000000000000071</v>
      </c>
      <c r="U197" s="46">
        <v>2.5</v>
      </c>
      <c r="V197" s="46">
        <v>0.80000000000000071</v>
      </c>
      <c r="W197" s="46">
        <v>1.1000000000000014</v>
      </c>
      <c r="X197" s="46">
        <v>0.69999999999999929</v>
      </c>
      <c r="Y197" s="46">
        <v>0.69999999999999929</v>
      </c>
      <c r="Z197" s="46">
        <v>0.69999999999999929</v>
      </c>
      <c r="AA197" s="46">
        <v>1.8000000000000007</v>
      </c>
      <c r="AB197" s="46">
        <v>0</v>
      </c>
      <c r="AC197" s="46">
        <v>0.10000000000000142</v>
      </c>
      <c r="AD197" s="46">
        <v>1.8999999999999986</v>
      </c>
      <c r="AE197" s="46">
        <v>0.30000000000000071</v>
      </c>
      <c r="AF197" s="46">
        <v>1.1000000000000014</v>
      </c>
      <c r="AG197" s="46">
        <v>0.39999999999999858</v>
      </c>
      <c r="AH197" s="46">
        <v>0.30000000000000071</v>
      </c>
      <c r="AI197" s="46">
        <v>0.80000000000000071</v>
      </c>
      <c r="AJ197" s="46">
        <v>33.5</v>
      </c>
    </row>
    <row r="198" spans="1:36" x14ac:dyDescent="0.25">
      <c r="A198" t="s">
        <v>374</v>
      </c>
      <c r="B198" s="46">
        <v>0.89999999999999858</v>
      </c>
      <c r="C198" s="46">
        <v>0</v>
      </c>
      <c r="D198" s="46">
        <v>0</v>
      </c>
      <c r="E198" s="46">
        <v>0</v>
      </c>
      <c r="F198" s="46">
        <v>0</v>
      </c>
      <c r="G198" s="46">
        <v>0</v>
      </c>
      <c r="H198" s="46">
        <v>0</v>
      </c>
      <c r="I198" s="46">
        <v>0</v>
      </c>
      <c r="J198" s="46">
        <v>1.1999999999999993</v>
      </c>
      <c r="K198" s="46">
        <v>0</v>
      </c>
      <c r="L198" s="46">
        <v>0</v>
      </c>
      <c r="M198" s="46">
        <v>0</v>
      </c>
      <c r="N198" s="46">
        <v>0</v>
      </c>
      <c r="O198" s="46">
        <v>0</v>
      </c>
      <c r="P198" s="46">
        <v>0</v>
      </c>
      <c r="Q198" s="46">
        <v>0</v>
      </c>
      <c r="R198" s="46">
        <v>0</v>
      </c>
      <c r="S198" s="46">
        <v>0</v>
      </c>
      <c r="T198" s="46">
        <v>0</v>
      </c>
      <c r="U198" s="46">
        <v>1.3000000000000007</v>
      </c>
      <c r="V198" s="46">
        <v>0</v>
      </c>
      <c r="W198" s="46">
        <v>0</v>
      </c>
      <c r="X198" s="46">
        <v>0</v>
      </c>
      <c r="Y198" s="46">
        <v>0</v>
      </c>
      <c r="Z198" s="46">
        <v>0</v>
      </c>
      <c r="AA198" s="46">
        <v>0</v>
      </c>
      <c r="AB198" s="46">
        <v>0</v>
      </c>
      <c r="AC198" s="46">
        <v>0</v>
      </c>
      <c r="AD198" s="46">
        <v>0</v>
      </c>
      <c r="AE198" s="46">
        <v>0</v>
      </c>
      <c r="AF198" s="46">
        <v>0</v>
      </c>
      <c r="AG198" s="46">
        <v>0</v>
      </c>
      <c r="AH198" s="46">
        <v>0</v>
      </c>
      <c r="AI198" s="46">
        <v>0</v>
      </c>
      <c r="AJ198" s="46">
        <v>3.3999999999999986</v>
      </c>
    </row>
    <row r="199" spans="1:36" x14ac:dyDescent="0.25">
      <c r="A199" t="s">
        <v>375</v>
      </c>
      <c r="B199" s="46">
        <v>0</v>
      </c>
      <c r="C199" s="46">
        <v>0</v>
      </c>
      <c r="D199" s="46">
        <v>0</v>
      </c>
      <c r="E199" s="46">
        <v>0</v>
      </c>
      <c r="F199" s="46">
        <v>0</v>
      </c>
      <c r="G199" s="46">
        <v>0</v>
      </c>
      <c r="H199" s="46">
        <v>0</v>
      </c>
      <c r="I199" s="46">
        <v>0</v>
      </c>
      <c r="J199" s="46">
        <v>0</v>
      </c>
      <c r="K199" s="46">
        <v>0</v>
      </c>
      <c r="L199" s="46">
        <v>0</v>
      </c>
      <c r="M199" s="46">
        <v>0</v>
      </c>
      <c r="N199" s="46">
        <v>0</v>
      </c>
      <c r="O199" s="46">
        <v>0</v>
      </c>
      <c r="P199" s="46">
        <v>0</v>
      </c>
      <c r="Q199" s="46">
        <v>0</v>
      </c>
      <c r="R199" s="46">
        <v>0</v>
      </c>
      <c r="S199" s="46">
        <v>0</v>
      </c>
      <c r="T199" s="46">
        <v>0</v>
      </c>
      <c r="U199" s="46">
        <v>0</v>
      </c>
      <c r="V199" s="46">
        <v>0</v>
      </c>
      <c r="W199" s="46">
        <v>0</v>
      </c>
      <c r="X199" s="46">
        <v>0</v>
      </c>
      <c r="Y199" s="46">
        <v>0</v>
      </c>
      <c r="Z199" s="46">
        <v>0</v>
      </c>
      <c r="AA199" s="46">
        <v>0</v>
      </c>
      <c r="AB199" s="46">
        <v>0</v>
      </c>
      <c r="AC199" s="46">
        <v>0</v>
      </c>
      <c r="AD199" s="46">
        <v>0</v>
      </c>
      <c r="AE199" s="46">
        <v>0</v>
      </c>
      <c r="AF199" s="46">
        <v>0</v>
      </c>
      <c r="AG199" s="46">
        <v>0</v>
      </c>
      <c r="AH199" s="46">
        <v>0</v>
      </c>
      <c r="AI199" s="46">
        <v>0</v>
      </c>
      <c r="AJ199" s="46">
        <v>0</v>
      </c>
    </row>
    <row r="200" spans="1:36" x14ac:dyDescent="0.25">
      <c r="A200" t="s">
        <v>376</v>
      </c>
      <c r="B200" s="46">
        <v>0</v>
      </c>
      <c r="C200" s="46">
        <v>0</v>
      </c>
      <c r="D200" s="46">
        <v>0</v>
      </c>
      <c r="E200" s="46">
        <v>0</v>
      </c>
      <c r="F200" s="46">
        <v>0</v>
      </c>
      <c r="G200" s="46">
        <v>0</v>
      </c>
      <c r="H200" s="46">
        <v>0</v>
      </c>
      <c r="I200" s="46">
        <v>0</v>
      </c>
      <c r="J200" s="46">
        <v>0</v>
      </c>
      <c r="K200" s="46">
        <v>0</v>
      </c>
      <c r="L200" s="46">
        <v>0</v>
      </c>
      <c r="M200" s="46">
        <v>0</v>
      </c>
      <c r="N200" s="46">
        <v>0</v>
      </c>
      <c r="O200" s="46">
        <v>0</v>
      </c>
      <c r="P200" s="46">
        <v>0</v>
      </c>
      <c r="Q200" s="46">
        <v>0</v>
      </c>
      <c r="R200" s="46">
        <v>0</v>
      </c>
      <c r="S200" s="46">
        <v>0</v>
      </c>
      <c r="T200" s="46">
        <v>0</v>
      </c>
      <c r="U200" s="46">
        <v>0</v>
      </c>
      <c r="V200" s="46">
        <v>0</v>
      </c>
      <c r="W200" s="46">
        <v>0</v>
      </c>
      <c r="X200" s="46">
        <v>0</v>
      </c>
      <c r="Y200" s="46">
        <v>0</v>
      </c>
      <c r="Z200" s="46">
        <v>0</v>
      </c>
      <c r="AA200" s="46">
        <v>0</v>
      </c>
      <c r="AB200" s="46">
        <v>0</v>
      </c>
      <c r="AC200" s="46">
        <v>0</v>
      </c>
      <c r="AD200" s="46">
        <v>0</v>
      </c>
      <c r="AE200" s="46">
        <v>0</v>
      </c>
      <c r="AF200" s="46">
        <v>0</v>
      </c>
      <c r="AG200" s="46">
        <v>0</v>
      </c>
      <c r="AH200" s="46">
        <v>0</v>
      </c>
      <c r="AI200" s="46">
        <v>0</v>
      </c>
      <c r="AJ200" s="46">
        <v>0</v>
      </c>
    </row>
    <row r="201" spans="1:36" x14ac:dyDescent="0.25">
      <c r="A201" t="s">
        <v>377</v>
      </c>
      <c r="B201" s="46">
        <v>0</v>
      </c>
      <c r="C201" s="46">
        <v>0</v>
      </c>
      <c r="D201" s="46">
        <v>0</v>
      </c>
      <c r="E201" s="46">
        <v>0</v>
      </c>
      <c r="F201" s="46">
        <v>0</v>
      </c>
      <c r="G201" s="46">
        <v>0</v>
      </c>
      <c r="H201" s="46">
        <v>0</v>
      </c>
      <c r="I201" s="46">
        <v>0</v>
      </c>
      <c r="J201" s="46">
        <v>0</v>
      </c>
      <c r="K201" s="46">
        <v>0</v>
      </c>
      <c r="L201" s="46">
        <v>0</v>
      </c>
      <c r="M201" s="46">
        <v>0</v>
      </c>
      <c r="N201" s="46">
        <v>0</v>
      </c>
      <c r="O201" s="46">
        <v>0</v>
      </c>
      <c r="P201" s="46">
        <v>0</v>
      </c>
      <c r="Q201" s="46">
        <v>0</v>
      </c>
      <c r="R201" s="46">
        <v>0</v>
      </c>
      <c r="S201" s="46">
        <v>0</v>
      </c>
      <c r="T201" s="46">
        <v>0</v>
      </c>
      <c r="U201" s="46">
        <v>0</v>
      </c>
      <c r="V201" s="46">
        <v>0</v>
      </c>
      <c r="W201" s="46">
        <v>0</v>
      </c>
      <c r="X201" s="46">
        <v>0</v>
      </c>
      <c r="Y201" s="46">
        <v>0</v>
      </c>
      <c r="Z201" s="46">
        <v>0</v>
      </c>
      <c r="AA201" s="46">
        <v>0</v>
      </c>
      <c r="AB201" s="46">
        <v>0</v>
      </c>
      <c r="AC201" s="46">
        <v>0</v>
      </c>
      <c r="AD201" s="46">
        <v>0</v>
      </c>
      <c r="AE201" s="46">
        <v>0</v>
      </c>
      <c r="AF201" s="46">
        <v>0</v>
      </c>
      <c r="AG201" s="46">
        <v>0</v>
      </c>
      <c r="AH201" s="46">
        <v>0</v>
      </c>
      <c r="AI201" s="46">
        <v>0</v>
      </c>
      <c r="AJ201" s="46">
        <v>0</v>
      </c>
    </row>
    <row r="202" spans="1:36" x14ac:dyDescent="0.25">
      <c r="A202" t="s">
        <v>378</v>
      </c>
      <c r="B202" s="46">
        <v>2.3000000000000007</v>
      </c>
      <c r="C202" s="46">
        <v>0.80000000000000071</v>
      </c>
      <c r="D202" s="46">
        <v>1.3000000000000007</v>
      </c>
      <c r="E202" s="46">
        <v>0.80000000000000071</v>
      </c>
      <c r="F202" s="46">
        <v>0</v>
      </c>
      <c r="G202" s="46">
        <v>1.3999999999999986</v>
      </c>
      <c r="H202" s="46">
        <v>0.10000000000000142</v>
      </c>
      <c r="I202" s="46">
        <v>1.8999999999999986</v>
      </c>
      <c r="J202" s="46">
        <v>2.1999999999999993</v>
      </c>
      <c r="K202" s="46">
        <v>1.3999999999999986</v>
      </c>
      <c r="L202" s="46">
        <v>1.3999999999999986</v>
      </c>
      <c r="M202" s="46">
        <v>1.1999999999999993</v>
      </c>
      <c r="N202" s="46">
        <v>1.3000000000000007</v>
      </c>
      <c r="O202" s="46">
        <v>0.69999999999999929</v>
      </c>
      <c r="P202" s="46">
        <v>0</v>
      </c>
      <c r="Q202" s="46">
        <v>1.8999999999999986</v>
      </c>
      <c r="R202" s="46">
        <v>0</v>
      </c>
      <c r="S202" s="46">
        <v>0</v>
      </c>
      <c r="T202" s="46">
        <v>1.1000000000000014</v>
      </c>
      <c r="U202" s="46">
        <v>2.3000000000000007</v>
      </c>
      <c r="V202" s="46">
        <v>1.1000000000000014</v>
      </c>
      <c r="W202" s="46">
        <v>0.30000000000000071</v>
      </c>
      <c r="X202" s="46">
        <v>1.3999999999999986</v>
      </c>
      <c r="Y202" s="46">
        <v>0.89999999999999858</v>
      </c>
      <c r="Z202" s="46">
        <v>0.89999999999999858</v>
      </c>
      <c r="AA202" s="46">
        <v>2</v>
      </c>
      <c r="AB202" s="46">
        <v>0</v>
      </c>
      <c r="AC202" s="46">
        <v>1.3000000000000007</v>
      </c>
      <c r="AD202" s="46">
        <v>1.8000000000000007</v>
      </c>
      <c r="AE202" s="46">
        <v>0.69999999999999929</v>
      </c>
      <c r="AF202" s="46">
        <v>0.80000000000000071</v>
      </c>
      <c r="AG202" s="46">
        <v>1.1000000000000014</v>
      </c>
      <c r="AH202" s="46">
        <v>1.1000000000000014</v>
      </c>
      <c r="AI202" s="46">
        <v>0.60000000000000142</v>
      </c>
      <c r="AJ202" s="46">
        <v>36.1</v>
      </c>
    </row>
    <row r="203" spans="1:36" x14ac:dyDescent="0.25">
      <c r="A203" t="s">
        <v>379</v>
      </c>
      <c r="B203" s="46">
        <v>1.1000000000000014</v>
      </c>
      <c r="C203" s="46">
        <v>0</v>
      </c>
      <c r="D203" s="46">
        <v>0</v>
      </c>
      <c r="E203" s="46">
        <v>0</v>
      </c>
      <c r="F203" s="46">
        <v>0</v>
      </c>
      <c r="G203" s="46">
        <v>0.10000000000000142</v>
      </c>
      <c r="H203" s="46">
        <v>0</v>
      </c>
      <c r="I203" s="46">
        <v>0.39999999999999858</v>
      </c>
      <c r="J203" s="46">
        <v>0.5</v>
      </c>
      <c r="K203" s="46">
        <v>0</v>
      </c>
      <c r="L203" s="46">
        <v>0.10000000000000142</v>
      </c>
      <c r="M203" s="46">
        <v>0</v>
      </c>
      <c r="N203" s="46">
        <v>0</v>
      </c>
      <c r="O203" s="46">
        <v>0</v>
      </c>
      <c r="P203" s="46">
        <v>0</v>
      </c>
      <c r="Q203" s="46">
        <v>0.60000000000000142</v>
      </c>
      <c r="R203" s="46">
        <v>0</v>
      </c>
      <c r="S203" s="46">
        <v>0</v>
      </c>
      <c r="T203" s="46">
        <v>0</v>
      </c>
      <c r="U203" s="46">
        <v>0</v>
      </c>
      <c r="V203" s="46">
        <v>0.10000000000000142</v>
      </c>
      <c r="W203" s="46">
        <v>0.39999999999999858</v>
      </c>
      <c r="X203" s="46">
        <v>0</v>
      </c>
      <c r="Y203" s="46">
        <v>0</v>
      </c>
      <c r="Z203" s="46">
        <v>0</v>
      </c>
      <c r="AA203" s="46">
        <v>0.5</v>
      </c>
      <c r="AB203" s="46">
        <v>0</v>
      </c>
      <c r="AC203" s="46">
        <v>0</v>
      </c>
      <c r="AD203" s="46">
        <v>0.19999999999999929</v>
      </c>
      <c r="AE203" s="46">
        <v>0</v>
      </c>
      <c r="AF203" s="46">
        <v>0</v>
      </c>
      <c r="AG203" s="46">
        <v>0</v>
      </c>
      <c r="AH203" s="46">
        <v>0</v>
      </c>
      <c r="AI203" s="46">
        <v>0</v>
      </c>
      <c r="AJ203" s="46">
        <v>4.0000000000000036</v>
      </c>
    </row>
    <row r="204" spans="1:36" x14ac:dyDescent="0.25">
      <c r="A204" t="s">
        <v>380</v>
      </c>
      <c r="B204" s="46">
        <v>1</v>
      </c>
      <c r="C204" s="46">
        <v>0</v>
      </c>
      <c r="D204" s="46">
        <v>0</v>
      </c>
      <c r="E204" s="46">
        <v>0</v>
      </c>
      <c r="F204" s="46">
        <v>0</v>
      </c>
      <c r="G204" s="46">
        <v>0</v>
      </c>
      <c r="H204" s="46">
        <v>0</v>
      </c>
      <c r="I204" s="46">
        <v>1</v>
      </c>
      <c r="J204" s="46">
        <v>1.1999999999999993</v>
      </c>
      <c r="K204" s="46">
        <v>0.60000000000000142</v>
      </c>
      <c r="L204" s="46">
        <v>0</v>
      </c>
      <c r="M204" s="46">
        <v>0.30000000000000071</v>
      </c>
      <c r="N204" s="46">
        <v>0</v>
      </c>
      <c r="O204" s="46">
        <v>0</v>
      </c>
      <c r="P204" s="46">
        <v>0</v>
      </c>
      <c r="Q204" s="46">
        <v>0</v>
      </c>
      <c r="R204" s="46">
        <v>0</v>
      </c>
      <c r="S204" s="46">
        <v>0</v>
      </c>
      <c r="T204" s="46">
        <v>0</v>
      </c>
      <c r="U204" s="46">
        <v>1.3000000000000007</v>
      </c>
      <c r="V204" s="46">
        <v>0</v>
      </c>
      <c r="W204" s="46">
        <v>0</v>
      </c>
      <c r="X204" s="46">
        <v>0.10000000000000142</v>
      </c>
      <c r="Y204" s="46">
        <v>0</v>
      </c>
      <c r="Z204" s="46">
        <v>0</v>
      </c>
      <c r="AA204" s="46">
        <v>0</v>
      </c>
      <c r="AB204" s="46">
        <v>0</v>
      </c>
      <c r="AC204" s="46">
        <v>0.30000000000000071</v>
      </c>
      <c r="AD204" s="46">
        <v>0.60000000000000142</v>
      </c>
      <c r="AE204" s="46">
        <v>0</v>
      </c>
      <c r="AF204" s="46">
        <v>0.39999999999999858</v>
      </c>
      <c r="AG204" s="46">
        <v>0</v>
      </c>
      <c r="AH204" s="46">
        <v>0</v>
      </c>
      <c r="AI204" s="46">
        <v>0</v>
      </c>
      <c r="AJ204" s="46">
        <v>6.8000000000000043</v>
      </c>
    </row>
    <row r="205" spans="1:36" x14ac:dyDescent="0.25">
      <c r="A205" t="s">
        <v>381</v>
      </c>
      <c r="B205" s="46">
        <v>3.1000000000000014</v>
      </c>
      <c r="C205" s="46">
        <v>0.5</v>
      </c>
      <c r="D205" s="46">
        <v>2.6999999999999993</v>
      </c>
      <c r="E205" s="46">
        <v>2.1999999999999993</v>
      </c>
      <c r="F205" s="46">
        <v>0.80000000000000071</v>
      </c>
      <c r="G205" s="46">
        <v>2.5</v>
      </c>
      <c r="H205" s="46">
        <v>1.1999999999999993</v>
      </c>
      <c r="I205" s="46">
        <v>3.8000000000000007</v>
      </c>
      <c r="J205" s="46">
        <v>3.5</v>
      </c>
      <c r="K205" s="46">
        <v>2.8999999999999986</v>
      </c>
      <c r="L205" s="46">
        <v>1.3999999999999986</v>
      </c>
      <c r="M205" s="46">
        <v>2.6999999999999993</v>
      </c>
      <c r="N205" s="46">
        <v>1.8999999999999986</v>
      </c>
      <c r="O205" s="46">
        <v>0.89999999999999858</v>
      </c>
      <c r="P205" s="46">
        <v>0</v>
      </c>
      <c r="Q205" s="46">
        <v>2.3999999999999986</v>
      </c>
      <c r="R205" s="46">
        <v>0.60000000000000142</v>
      </c>
      <c r="S205" s="46">
        <v>0.60000000000000142</v>
      </c>
      <c r="T205" s="46">
        <v>1.1999999999999993</v>
      </c>
      <c r="U205" s="46">
        <v>3.8000000000000007</v>
      </c>
      <c r="V205" s="46">
        <v>1</v>
      </c>
      <c r="W205" s="46">
        <v>1.3000000000000007</v>
      </c>
      <c r="X205" s="46">
        <v>2.5</v>
      </c>
      <c r="Y205" s="46">
        <v>2.1000000000000014</v>
      </c>
      <c r="Z205" s="46">
        <v>1</v>
      </c>
      <c r="AA205" s="46">
        <v>1.6999999999999993</v>
      </c>
      <c r="AB205" s="46">
        <v>0.5</v>
      </c>
      <c r="AC205" s="46">
        <v>3.3999999999999986</v>
      </c>
      <c r="AD205" s="46">
        <v>3</v>
      </c>
      <c r="AE205" s="46">
        <v>1.8999999999999986</v>
      </c>
      <c r="AF205" s="46">
        <v>3</v>
      </c>
      <c r="AG205" s="46">
        <v>0.80000000000000071</v>
      </c>
      <c r="AH205" s="46">
        <v>2.6999999999999993</v>
      </c>
      <c r="AI205" s="46">
        <v>2.6000000000000014</v>
      </c>
      <c r="AJ205" s="46">
        <v>66.199999999999989</v>
      </c>
    </row>
    <row r="206" spans="1:36" x14ac:dyDescent="0.25">
      <c r="A206" t="s">
        <v>382</v>
      </c>
      <c r="B206" s="46">
        <v>5.1000000000000014</v>
      </c>
      <c r="C206" s="46">
        <v>4.3000000000000007</v>
      </c>
      <c r="D206" s="46">
        <v>5.1000000000000014</v>
      </c>
      <c r="E206" s="46">
        <v>3.8000000000000007</v>
      </c>
      <c r="F206" s="46">
        <v>5.5</v>
      </c>
      <c r="G206" s="46">
        <v>4.6999999999999993</v>
      </c>
      <c r="H206" s="46">
        <v>3.6999999999999993</v>
      </c>
      <c r="I206" s="46">
        <v>6.3999999999999986</v>
      </c>
      <c r="J206" s="46">
        <v>5.1000000000000014</v>
      </c>
      <c r="K206" s="46">
        <v>5.5</v>
      </c>
      <c r="L206" s="46">
        <v>3.3999999999999986</v>
      </c>
      <c r="M206" s="46">
        <v>4.3999999999999986</v>
      </c>
      <c r="N206" s="46">
        <v>5.8999999999999986</v>
      </c>
      <c r="O206" s="46">
        <v>3.3999999999999986</v>
      </c>
      <c r="P206" s="46">
        <v>4.3000000000000007</v>
      </c>
      <c r="Q206" s="46">
        <v>4.3000000000000007</v>
      </c>
      <c r="R206" s="46">
        <v>4.3999999999999986</v>
      </c>
      <c r="S206" s="46">
        <v>5.1000000000000014</v>
      </c>
      <c r="T206" s="46">
        <v>4.5</v>
      </c>
      <c r="U206" s="46">
        <v>5.1000000000000014</v>
      </c>
      <c r="V206" s="46">
        <v>3.6999999999999993</v>
      </c>
      <c r="W206" s="46">
        <v>3.8999999999999986</v>
      </c>
      <c r="X206" s="46">
        <v>5.3999999999999986</v>
      </c>
      <c r="Y206" s="46">
        <v>4.6999999999999993</v>
      </c>
      <c r="Z206" s="46">
        <v>4.3000000000000007</v>
      </c>
      <c r="AA206" s="46">
        <v>4.5</v>
      </c>
      <c r="AB206" s="46">
        <v>4.6999999999999993</v>
      </c>
      <c r="AC206" s="46">
        <v>5.6000000000000014</v>
      </c>
      <c r="AD206" s="46">
        <v>5.1000000000000014</v>
      </c>
      <c r="AE206" s="46">
        <v>4.8999999999999986</v>
      </c>
      <c r="AF206" s="46">
        <v>6.6999999999999993</v>
      </c>
      <c r="AG206" s="46">
        <v>5.3000000000000007</v>
      </c>
      <c r="AH206" s="46">
        <v>6.1999999999999993</v>
      </c>
      <c r="AI206" s="46">
        <v>5.5</v>
      </c>
      <c r="AJ206" s="46">
        <v>164.49999999999997</v>
      </c>
    </row>
    <row r="207" spans="1:36" x14ac:dyDescent="0.25">
      <c r="A207" t="s">
        <v>383</v>
      </c>
      <c r="B207" s="46">
        <v>5.3000000000000007</v>
      </c>
      <c r="C207" s="46">
        <v>5.1000000000000014</v>
      </c>
      <c r="D207" s="46">
        <v>5.6000000000000014</v>
      </c>
      <c r="E207" s="46">
        <v>5</v>
      </c>
      <c r="F207" s="46">
        <v>4.8999999999999986</v>
      </c>
      <c r="G207" s="46">
        <v>6</v>
      </c>
      <c r="H207" s="46">
        <v>5.3999999999999986</v>
      </c>
      <c r="I207" s="46">
        <v>5.5</v>
      </c>
      <c r="J207" s="46">
        <v>5.3000000000000007</v>
      </c>
      <c r="K207" s="46">
        <v>5.8999999999999986</v>
      </c>
      <c r="L207" s="46">
        <v>5.5</v>
      </c>
      <c r="M207" s="46">
        <v>4.6999999999999993</v>
      </c>
      <c r="N207" s="46">
        <v>4.3999999999999986</v>
      </c>
      <c r="O207" s="46">
        <v>5.1000000000000014</v>
      </c>
      <c r="P207" s="46">
        <v>5.3000000000000007</v>
      </c>
      <c r="Q207" s="46">
        <v>6.1999999999999993</v>
      </c>
      <c r="R207" s="46">
        <v>6.1999999999999993</v>
      </c>
      <c r="S207" s="46">
        <v>6.6000000000000014</v>
      </c>
      <c r="T207" s="46">
        <v>5.6999999999999993</v>
      </c>
      <c r="U207" s="46">
        <v>5.6999999999999993</v>
      </c>
      <c r="V207" s="46">
        <v>5.3999999999999986</v>
      </c>
      <c r="W207" s="46">
        <v>6</v>
      </c>
      <c r="X207" s="46">
        <v>5.6000000000000014</v>
      </c>
      <c r="Y207" s="46">
        <v>5.3000000000000007</v>
      </c>
      <c r="Z207" s="46">
        <v>5.3999999999999986</v>
      </c>
      <c r="AA207" s="46">
        <v>5.3000000000000007</v>
      </c>
      <c r="AB207" s="46">
        <v>5.3000000000000007</v>
      </c>
      <c r="AC207" s="46">
        <v>4.3000000000000007</v>
      </c>
      <c r="AD207" s="46">
        <v>5.3000000000000007</v>
      </c>
      <c r="AE207" s="46">
        <v>3.8999999999999986</v>
      </c>
      <c r="AF207" s="46">
        <v>5.8000000000000007</v>
      </c>
      <c r="AG207" s="46">
        <v>5</v>
      </c>
      <c r="AH207" s="46">
        <v>5.1999999999999993</v>
      </c>
      <c r="AI207" s="46">
        <v>5.6999999999999993</v>
      </c>
      <c r="AJ207" s="46">
        <v>182.90000000000006</v>
      </c>
    </row>
    <row r="208" spans="1:36" x14ac:dyDescent="0.25">
      <c r="A208" t="s">
        <v>384</v>
      </c>
      <c r="B208" s="46">
        <v>2.6000000000000014</v>
      </c>
      <c r="C208" s="46">
        <v>0.80000000000000071</v>
      </c>
      <c r="D208" s="46">
        <v>1.6000000000000014</v>
      </c>
      <c r="E208" s="46">
        <v>1.5</v>
      </c>
      <c r="F208" s="46">
        <v>0.60000000000000142</v>
      </c>
      <c r="G208" s="46">
        <v>2.3000000000000007</v>
      </c>
      <c r="H208" s="46">
        <v>2.8999999999999986</v>
      </c>
      <c r="I208" s="46">
        <v>2.3999999999999986</v>
      </c>
      <c r="J208" s="46">
        <v>3.1000000000000014</v>
      </c>
      <c r="K208" s="46">
        <v>2.1999999999999993</v>
      </c>
      <c r="L208" s="46">
        <v>2.6999999999999993</v>
      </c>
      <c r="M208" s="46">
        <v>1.6999999999999993</v>
      </c>
      <c r="N208" s="46">
        <v>0.80000000000000071</v>
      </c>
      <c r="O208" s="46">
        <v>2.8000000000000007</v>
      </c>
      <c r="P208" s="46">
        <v>0.80000000000000071</v>
      </c>
      <c r="Q208" s="46">
        <v>2.5</v>
      </c>
      <c r="R208" s="46">
        <v>2.3999999999999986</v>
      </c>
      <c r="S208" s="46">
        <v>1.8000000000000007</v>
      </c>
      <c r="T208" s="46">
        <v>1.8999999999999986</v>
      </c>
      <c r="U208" s="46">
        <v>3.3999999999999986</v>
      </c>
      <c r="V208" s="46">
        <v>2</v>
      </c>
      <c r="W208" s="46">
        <v>3.3000000000000007</v>
      </c>
      <c r="X208" s="46">
        <v>1.1999999999999993</v>
      </c>
      <c r="Y208" s="46">
        <v>1</v>
      </c>
      <c r="Z208" s="46">
        <v>1.3999999999999986</v>
      </c>
      <c r="AA208" s="46">
        <v>2.3000000000000007</v>
      </c>
      <c r="AB208" s="46">
        <v>0.69999999999999929</v>
      </c>
      <c r="AC208" s="46">
        <v>1.8000000000000007</v>
      </c>
      <c r="AD208" s="46">
        <v>2.5</v>
      </c>
      <c r="AE208" s="46">
        <v>0.5</v>
      </c>
      <c r="AF208" s="46">
        <v>2.3000000000000007</v>
      </c>
      <c r="AG208" s="46">
        <v>0.19999999999999929</v>
      </c>
      <c r="AH208" s="46">
        <v>1.6000000000000014</v>
      </c>
      <c r="AI208" s="46">
        <v>1.8000000000000007</v>
      </c>
      <c r="AJ208" s="46">
        <v>63.400000000000006</v>
      </c>
    </row>
    <row r="209" spans="1:36" x14ac:dyDescent="0.25">
      <c r="A209" t="s">
        <v>385</v>
      </c>
      <c r="B209" s="46">
        <v>2</v>
      </c>
      <c r="C209" s="46">
        <v>0.19999999999999929</v>
      </c>
      <c r="D209" s="46">
        <v>0.80000000000000071</v>
      </c>
      <c r="E209" s="46">
        <v>1.3999999999999986</v>
      </c>
      <c r="F209" s="46">
        <v>0.30000000000000071</v>
      </c>
      <c r="G209" s="46">
        <v>1</v>
      </c>
      <c r="H209" s="46">
        <v>1.1999999999999993</v>
      </c>
      <c r="I209" s="46">
        <v>2.1000000000000014</v>
      </c>
      <c r="J209" s="46">
        <v>1.8999999999999986</v>
      </c>
      <c r="K209" s="46">
        <v>1.8000000000000007</v>
      </c>
      <c r="L209" s="46">
        <v>1.3000000000000007</v>
      </c>
      <c r="M209" s="46">
        <v>0.80000000000000071</v>
      </c>
      <c r="N209" s="46">
        <v>1</v>
      </c>
      <c r="O209" s="46">
        <v>1.1999999999999993</v>
      </c>
      <c r="P209" s="46">
        <v>0.30000000000000071</v>
      </c>
      <c r="Q209" s="46">
        <v>1</v>
      </c>
      <c r="R209" s="46">
        <v>1.1000000000000014</v>
      </c>
      <c r="S209" s="46">
        <v>0.69999999999999929</v>
      </c>
      <c r="T209" s="46">
        <v>0.69999999999999929</v>
      </c>
      <c r="U209" s="46">
        <v>1.6000000000000014</v>
      </c>
      <c r="V209" s="46">
        <v>1.1000000000000014</v>
      </c>
      <c r="W209" s="46">
        <v>1.3000000000000007</v>
      </c>
      <c r="X209" s="46">
        <v>1.1999999999999993</v>
      </c>
      <c r="Y209" s="46">
        <v>0.5</v>
      </c>
      <c r="Z209" s="46">
        <v>1</v>
      </c>
      <c r="AA209" s="46">
        <v>1.1999999999999993</v>
      </c>
      <c r="AB209" s="46">
        <v>0.39999999999999858</v>
      </c>
      <c r="AC209" s="46">
        <v>1.3999999999999986</v>
      </c>
      <c r="AD209" s="46">
        <v>2</v>
      </c>
      <c r="AE209" s="46">
        <v>0.30000000000000071</v>
      </c>
      <c r="AF209" s="46">
        <v>2.1000000000000014</v>
      </c>
      <c r="AG209" s="46">
        <v>0.30000000000000071</v>
      </c>
      <c r="AH209" s="46">
        <v>1.5</v>
      </c>
      <c r="AI209" s="46">
        <v>1.5</v>
      </c>
      <c r="AJ209" s="46">
        <v>38.200000000000003</v>
      </c>
    </row>
    <row r="210" spans="1:36" x14ac:dyDescent="0.25">
      <c r="A210" t="s">
        <v>386</v>
      </c>
      <c r="B210" s="46">
        <v>0.89999999999999858</v>
      </c>
      <c r="C210" s="46">
        <v>0.69999999999999929</v>
      </c>
      <c r="D210" s="46">
        <v>0.80000000000000071</v>
      </c>
      <c r="E210" s="46">
        <v>1.3999999999999986</v>
      </c>
      <c r="F210" s="46">
        <v>0.30000000000000071</v>
      </c>
      <c r="G210" s="46">
        <v>0</v>
      </c>
      <c r="H210" s="46">
        <v>0.89999999999999858</v>
      </c>
      <c r="I210" s="46">
        <v>1.1999999999999993</v>
      </c>
      <c r="J210" s="46">
        <v>1</v>
      </c>
      <c r="K210" s="46">
        <v>0.80000000000000071</v>
      </c>
      <c r="L210" s="46">
        <v>1.3999999999999986</v>
      </c>
      <c r="M210" s="46">
        <v>0.5</v>
      </c>
      <c r="N210" s="46">
        <v>0.30000000000000071</v>
      </c>
      <c r="O210" s="46">
        <v>1.1000000000000014</v>
      </c>
      <c r="P210" s="46">
        <v>0.60000000000000142</v>
      </c>
      <c r="Q210" s="46">
        <v>0.5</v>
      </c>
      <c r="R210" s="46">
        <v>1.1999999999999993</v>
      </c>
      <c r="S210" s="46">
        <v>0.69999999999999929</v>
      </c>
      <c r="T210" s="46">
        <v>1.6000000000000014</v>
      </c>
      <c r="U210" s="46">
        <v>0.5</v>
      </c>
      <c r="V210" s="46">
        <v>1.3999999999999986</v>
      </c>
      <c r="W210" s="46">
        <v>0.60000000000000142</v>
      </c>
      <c r="X210" s="46">
        <v>0.89999999999999858</v>
      </c>
      <c r="Y210" s="46">
        <v>0.89999999999999858</v>
      </c>
      <c r="Z210" s="46">
        <v>1.1000000000000014</v>
      </c>
      <c r="AA210" s="46">
        <v>0.30000000000000071</v>
      </c>
      <c r="AB210" s="46">
        <v>0.39999999999999858</v>
      </c>
      <c r="AC210" s="46">
        <v>0.10000000000000142</v>
      </c>
      <c r="AD210" s="46">
        <v>0.69999999999999929</v>
      </c>
      <c r="AE210" s="46">
        <v>0.60000000000000142</v>
      </c>
      <c r="AF210" s="46">
        <v>0.30000000000000071</v>
      </c>
      <c r="AG210" s="46">
        <v>0.30000000000000071</v>
      </c>
      <c r="AH210" s="46">
        <v>0.39999999999999858</v>
      </c>
      <c r="AI210" s="46">
        <v>0.69999999999999929</v>
      </c>
      <c r="AJ210" s="46">
        <v>25.099999999999998</v>
      </c>
    </row>
    <row r="211" spans="1:36" x14ac:dyDescent="0.25">
      <c r="A211" t="s">
        <v>387</v>
      </c>
      <c r="B211" s="46">
        <v>0</v>
      </c>
      <c r="C211" s="46">
        <v>0</v>
      </c>
      <c r="D211" s="46">
        <v>0</v>
      </c>
      <c r="E211" s="46">
        <v>0</v>
      </c>
      <c r="F211" s="46">
        <v>0</v>
      </c>
      <c r="G211" s="46">
        <v>0</v>
      </c>
      <c r="H211" s="46">
        <v>0</v>
      </c>
      <c r="I211" s="46">
        <v>0</v>
      </c>
      <c r="J211" s="46">
        <v>0.10000000000000142</v>
      </c>
      <c r="K211" s="46">
        <v>0.10000000000000142</v>
      </c>
      <c r="L211" s="46">
        <v>0</v>
      </c>
      <c r="M211" s="46">
        <v>0</v>
      </c>
      <c r="N211" s="46">
        <v>0</v>
      </c>
      <c r="O211" s="46">
        <v>0</v>
      </c>
      <c r="P211" s="46">
        <v>0</v>
      </c>
      <c r="Q211" s="46">
        <v>0</v>
      </c>
      <c r="R211" s="46">
        <v>0</v>
      </c>
      <c r="S211" s="46">
        <v>0</v>
      </c>
      <c r="T211" s="46">
        <v>0</v>
      </c>
      <c r="U211" s="46">
        <v>0.30000000000000071</v>
      </c>
      <c r="V211" s="46">
        <v>0</v>
      </c>
      <c r="W211" s="46">
        <v>0</v>
      </c>
      <c r="X211" s="46">
        <v>0.30000000000000071</v>
      </c>
      <c r="Y211" s="46">
        <v>0</v>
      </c>
      <c r="Z211" s="46">
        <v>0</v>
      </c>
      <c r="AA211" s="46">
        <v>0</v>
      </c>
      <c r="AB211" s="46">
        <v>0</v>
      </c>
      <c r="AC211" s="46">
        <v>0.69999999999999929</v>
      </c>
      <c r="AD211" s="46">
        <v>0</v>
      </c>
      <c r="AE211" s="46">
        <v>0</v>
      </c>
      <c r="AF211" s="46">
        <v>0</v>
      </c>
      <c r="AG211" s="46">
        <v>0</v>
      </c>
      <c r="AH211" s="46">
        <v>0.19999999999999929</v>
      </c>
      <c r="AI211" s="46">
        <v>0</v>
      </c>
      <c r="AJ211" s="46">
        <v>1.7000000000000028</v>
      </c>
    </row>
    <row r="212" spans="1:36" x14ac:dyDescent="0.25">
      <c r="A212" t="s">
        <v>388</v>
      </c>
      <c r="B212" s="46">
        <v>1.6000000000000014</v>
      </c>
      <c r="C212" s="46">
        <v>0.69999999999999929</v>
      </c>
      <c r="D212" s="46">
        <v>0.89999999999999858</v>
      </c>
      <c r="E212" s="46">
        <v>0.80000000000000071</v>
      </c>
      <c r="F212" s="46">
        <v>0.10000000000000142</v>
      </c>
      <c r="G212" s="46">
        <v>0.80000000000000071</v>
      </c>
      <c r="H212" s="46">
        <v>0</v>
      </c>
      <c r="I212" s="46">
        <v>1.8999999999999986</v>
      </c>
      <c r="J212" s="46">
        <v>2</v>
      </c>
      <c r="K212" s="46">
        <v>1.6000000000000014</v>
      </c>
      <c r="L212" s="46">
        <v>0.19999999999999929</v>
      </c>
      <c r="M212" s="46">
        <v>1.1000000000000014</v>
      </c>
      <c r="N212" s="46">
        <v>1.1000000000000014</v>
      </c>
      <c r="O212" s="46">
        <v>0</v>
      </c>
      <c r="P212" s="46">
        <v>0.19999999999999929</v>
      </c>
      <c r="Q212" s="46">
        <v>0.60000000000000142</v>
      </c>
      <c r="R212" s="46">
        <v>0</v>
      </c>
      <c r="S212" s="46">
        <v>0</v>
      </c>
      <c r="T212" s="46">
        <v>0.69999999999999929</v>
      </c>
      <c r="U212" s="46">
        <v>2</v>
      </c>
      <c r="V212" s="46">
        <v>0.39999999999999858</v>
      </c>
      <c r="W212" s="46">
        <v>0</v>
      </c>
      <c r="X212" s="46">
        <v>1.5</v>
      </c>
      <c r="Y212" s="46">
        <v>0.89999999999999858</v>
      </c>
      <c r="Z212" s="46">
        <v>0.60000000000000142</v>
      </c>
      <c r="AA212" s="46">
        <v>0.5</v>
      </c>
      <c r="AB212" s="46">
        <v>0.30000000000000071</v>
      </c>
      <c r="AC212" s="46">
        <v>1.1000000000000014</v>
      </c>
      <c r="AD212" s="46">
        <v>1.6999999999999993</v>
      </c>
      <c r="AE212" s="46">
        <v>0.89999999999999858</v>
      </c>
      <c r="AF212" s="46">
        <v>1.1999999999999993</v>
      </c>
      <c r="AG212" s="46">
        <v>0.69999999999999929</v>
      </c>
      <c r="AH212" s="46">
        <v>0.89999999999999858</v>
      </c>
      <c r="AI212" s="46">
        <v>1.1999999999999993</v>
      </c>
      <c r="AJ212" s="46">
        <v>28.2</v>
      </c>
    </row>
    <row r="213" spans="1:36" x14ac:dyDescent="0.25">
      <c r="A213" t="s">
        <v>389</v>
      </c>
      <c r="B213" s="46">
        <v>2.1000000000000014</v>
      </c>
      <c r="C213" s="46">
        <v>0</v>
      </c>
      <c r="D213" s="46">
        <v>0.69999999999999929</v>
      </c>
      <c r="E213" s="46">
        <v>0.5</v>
      </c>
      <c r="F213" s="46">
        <v>0</v>
      </c>
      <c r="G213" s="46">
        <v>1.1000000000000014</v>
      </c>
      <c r="H213" s="46">
        <v>0.30000000000000071</v>
      </c>
      <c r="I213" s="46">
        <v>1.8000000000000007</v>
      </c>
      <c r="J213" s="46">
        <v>2.1999999999999993</v>
      </c>
      <c r="K213" s="46">
        <v>1.3999999999999986</v>
      </c>
      <c r="L213" s="46">
        <v>0.89999999999999858</v>
      </c>
      <c r="M213" s="46">
        <v>1</v>
      </c>
      <c r="N213" s="46">
        <v>0.30000000000000071</v>
      </c>
      <c r="O213" s="46">
        <v>0.39999999999999858</v>
      </c>
      <c r="P213" s="46">
        <v>0</v>
      </c>
      <c r="Q213" s="46">
        <v>1.6000000000000014</v>
      </c>
      <c r="R213" s="46">
        <v>0.5</v>
      </c>
      <c r="S213" s="46">
        <v>0</v>
      </c>
      <c r="T213" s="46">
        <v>0.60000000000000142</v>
      </c>
      <c r="U213" s="46">
        <v>2.1999999999999993</v>
      </c>
      <c r="V213" s="46">
        <v>0.39999999999999858</v>
      </c>
      <c r="W213" s="46">
        <v>0.80000000000000071</v>
      </c>
      <c r="X213" s="46">
        <v>0.39999999999999858</v>
      </c>
      <c r="Y213" s="46">
        <v>0.30000000000000071</v>
      </c>
      <c r="Z213" s="46">
        <v>0.30000000000000071</v>
      </c>
      <c r="AA213" s="46">
        <v>1.1000000000000014</v>
      </c>
      <c r="AB213" s="46">
        <v>0</v>
      </c>
      <c r="AC213" s="46">
        <v>0.89999999999999858</v>
      </c>
      <c r="AD213" s="46">
        <v>1.6000000000000014</v>
      </c>
      <c r="AE213" s="46">
        <v>0</v>
      </c>
      <c r="AF213" s="46">
        <v>1.1999999999999993</v>
      </c>
      <c r="AG213" s="46">
        <v>0</v>
      </c>
      <c r="AH213" s="46">
        <v>0.5</v>
      </c>
      <c r="AI213" s="46">
        <v>0.89999999999999858</v>
      </c>
      <c r="AJ213" s="46">
        <v>26</v>
      </c>
    </row>
    <row r="214" spans="1:36" x14ac:dyDescent="0.25">
      <c r="A214" t="s">
        <v>390</v>
      </c>
      <c r="B214" s="46">
        <v>0.60000000000000142</v>
      </c>
      <c r="C214" s="46">
        <v>0.10000000000000142</v>
      </c>
      <c r="D214" s="46">
        <v>0</v>
      </c>
      <c r="E214" s="46">
        <v>0</v>
      </c>
      <c r="F214" s="46">
        <v>0.10000000000000142</v>
      </c>
      <c r="G214" s="46">
        <v>0.30000000000000071</v>
      </c>
      <c r="H214" s="46">
        <v>0</v>
      </c>
      <c r="I214" s="46">
        <v>0.80000000000000071</v>
      </c>
      <c r="J214" s="46">
        <v>0</v>
      </c>
      <c r="K214" s="46">
        <v>0.30000000000000071</v>
      </c>
      <c r="L214" s="46">
        <v>0.39999999999999858</v>
      </c>
      <c r="M214" s="46">
        <v>0</v>
      </c>
      <c r="N214" s="46">
        <v>0.39999999999999858</v>
      </c>
      <c r="O214" s="46">
        <v>0.19999999999999929</v>
      </c>
      <c r="P214" s="46">
        <v>0</v>
      </c>
      <c r="Q214" s="46">
        <v>0.80000000000000071</v>
      </c>
      <c r="R214" s="46">
        <v>0.69999999999999929</v>
      </c>
      <c r="S214" s="46">
        <v>0</v>
      </c>
      <c r="T214" s="46">
        <v>0.5</v>
      </c>
      <c r="U214" s="46">
        <v>0</v>
      </c>
      <c r="V214" s="46">
        <v>0.39999999999999858</v>
      </c>
      <c r="W214" s="46">
        <v>0.60000000000000142</v>
      </c>
      <c r="X214" s="46">
        <v>0</v>
      </c>
      <c r="Y214" s="46">
        <v>0.10000000000000142</v>
      </c>
      <c r="Z214" s="46">
        <v>0.5</v>
      </c>
      <c r="AA214" s="46">
        <v>0.30000000000000071</v>
      </c>
      <c r="AB214" s="46">
        <v>0.30000000000000071</v>
      </c>
      <c r="AC214" s="46">
        <v>0</v>
      </c>
      <c r="AD214" s="46">
        <v>0.5</v>
      </c>
      <c r="AE214" s="46">
        <v>0</v>
      </c>
      <c r="AF214" s="46">
        <v>0</v>
      </c>
      <c r="AG214" s="46">
        <v>0</v>
      </c>
      <c r="AH214" s="46">
        <v>0</v>
      </c>
      <c r="AI214" s="46">
        <v>0</v>
      </c>
      <c r="AJ214" s="46">
        <v>7.9000000000000057</v>
      </c>
    </row>
    <row r="215" spans="1:36" x14ac:dyDescent="0.25">
      <c r="A215" t="s">
        <v>391</v>
      </c>
      <c r="B215" s="46">
        <v>1.1000000000000014</v>
      </c>
      <c r="C215" s="46">
        <v>0</v>
      </c>
      <c r="D215" s="46">
        <v>0.39999999999999858</v>
      </c>
      <c r="E215" s="46">
        <v>0.30000000000000071</v>
      </c>
      <c r="F215" s="46">
        <v>0.10000000000000142</v>
      </c>
      <c r="G215" s="46">
        <v>0.30000000000000071</v>
      </c>
      <c r="H215" s="46">
        <v>0</v>
      </c>
      <c r="I215" s="46">
        <v>1</v>
      </c>
      <c r="J215" s="46">
        <v>0.80000000000000071</v>
      </c>
      <c r="K215" s="46">
        <v>0.80000000000000071</v>
      </c>
      <c r="L215" s="46">
        <v>0.10000000000000142</v>
      </c>
      <c r="M215" s="46">
        <v>0.5</v>
      </c>
      <c r="N215" s="46">
        <v>0.5</v>
      </c>
      <c r="O215" s="46">
        <v>0</v>
      </c>
      <c r="P215" s="46">
        <v>0</v>
      </c>
      <c r="Q215" s="46">
        <v>0.5</v>
      </c>
      <c r="R215" s="46">
        <v>0.60000000000000142</v>
      </c>
      <c r="S215" s="46">
        <v>0</v>
      </c>
      <c r="T215" s="46">
        <v>0.30000000000000071</v>
      </c>
      <c r="U215" s="46">
        <v>0.39999999999999858</v>
      </c>
      <c r="V215" s="46">
        <v>0</v>
      </c>
      <c r="W215" s="46">
        <v>0</v>
      </c>
      <c r="X215" s="46">
        <v>0.5</v>
      </c>
      <c r="Y215" s="46">
        <v>0.39999999999999858</v>
      </c>
      <c r="Z215" s="46">
        <v>0.19999999999999929</v>
      </c>
      <c r="AA215" s="46">
        <v>0.10000000000000142</v>
      </c>
      <c r="AB215" s="46">
        <v>0</v>
      </c>
      <c r="AC215" s="46">
        <v>1.3999999999999986</v>
      </c>
      <c r="AD215" s="46">
        <v>0.69999999999999929</v>
      </c>
      <c r="AE215" s="46">
        <v>0</v>
      </c>
      <c r="AF215" s="46">
        <v>0.30000000000000071</v>
      </c>
      <c r="AG215" s="46">
        <v>0</v>
      </c>
      <c r="AH215" s="46">
        <v>0.5</v>
      </c>
      <c r="AI215" s="46">
        <v>0.69999999999999929</v>
      </c>
      <c r="AJ215" s="46">
        <v>12.500000000000004</v>
      </c>
    </row>
    <row r="216" spans="1:36" x14ac:dyDescent="0.25">
      <c r="A216" t="s">
        <v>392</v>
      </c>
      <c r="B216" s="46">
        <v>2.6999999999999993</v>
      </c>
      <c r="C216" s="46">
        <v>1.6999999999999993</v>
      </c>
      <c r="D216" s="46">
        <v>2.8999999999999986</v>
      </c>
      <c r="E216" s="46">
        <v>1.5</v>
      </c>
      <c r="F216" s="46">
        <v>2</v>
      </c>
      <c r="G216" s="46">
        <v>2.3000000000000007</v>
      </c>
      <c r="H216" s="46">
        <v>0</v>
      </c>
      <c r="I216" s="46">
        <v>3.6000000000000014</v>
      </c>
      <c r="J216" s="46">
        <v>2.6000000000000014</v>
      </c>
      <c r="K216" s="46">
        <v>2.8999999999999986</v>
      </c>
      <c r="L216" s="46">
        <v>0.60000000000000142</v>
      </c>
      <c r="M216" s="46">
        <v>1.8999999999999986</v>
      </c>
      <c r="N216" s="46">
        <v>3.1999999999999993</v>
      </c>
      <c r="O216" s="46">
        <v>0</v>
      </c>
      <c r="P216" s="46">
        <v>0.5</v>
      </c>
      <c r="Q216" s="46">
        <v>1.3000000000000007</v>
      </c>
      <c r="R216" s="46">
        <v>0.69999999999999929</v>
      </c>
      <c r="S216" s="46">
        <v>0</v>
      </c>
      <c r="T216" s="46">
        <v>1.1000000000000014</v>
      </c>
      <c r="U216" s="46">
        <v>3</v>
      </c>
      <c r="V216" s="46">
        <v>0.60000000000000142</v>
      </c>
      <c r="W216" s="46">
        <v>0.10000000000000142</v>
      </c>
      <c r="X216" s="46">
        <v>2.8000000000000007</v>
      </c>
      <c r="Y216" s="46">
        <v>2.3000000000000007</v>
      </c>
      <c r="Z216" s="46">
        <v>0.89999999999999858</v>
      </c>
      <c r="AA216" s="46">
        <v>0.80000000000000071</v>
      </c>
      <c r="AB216" s="46">
        <v>1.3000000000000007</v>
      </c>
      <c r="AC216" s="46">
        <v>4.1000000000000014</v>
      </c>
      <c r="AD216" s="46">
        <v>2.6000000000000014</v>
      </c>
      <c r="AE216" s="46">
        <v>2.3000000000000007</v>
      </c>
      <c r="AF216" s="46">
        <v>3</v>
      </c>
      <c r="AG216" s="46">
        <v>2</v>
      </c>
      <c r="AH216" s="46">
        <v>3.8000000000000007</v>
      </c>
      <c r="AI216" s="46">
        <v>2.5</v>
      </c>
      <c r="AJ216" s="46">
        <v>63.599999999999994</v>
      </c>
    </row>
    <row r="217" spans="1:36" x14ac:dyDescent="0.25">
      <c r="A217" t="s">
        <v>393</v>
      </c>
      <c r="B217" s="46">
        <v>5.3999999999999986</v>
      </c>
      <c r="C217" s="46">
        <v>3.5</v>
      </c>
      <c r="D217" s="46">
        <v>5.1000000000000014</v>
      </c>
      <c r="E217" s="46">
        <v>4.8000000000000007</v>
      </c>
      <c r="F217" s="46">
        <v>3.8000000000000007</v>
      </c>
      <c r="G217" s="46">
        <v>5.6999999999999993</v>
      </c>
      <c r="H217" s="46">
        <v>2.1999999999999993</v>
      </c>
      <c r="I217" s="46">
        <v>6.3999999999999986</v>
      </c>
      <c r="J217" s="46">
        <v>5.6000000000000014</v>
      </c>
      <c r="K217" s="46">
        <v>5.8000000000000007</v>
      </c>
      <c r="L217" s="46">
        <v>4</v>
      </c>
      <c r="M217" s="46">
        <v>5</v>
      </c>
      <c r="N217" s="46">
        <v>3.8000000000000007</v>
      </c>
      <c r="O217" s="46">
        <v>3.1000000000000014</v>
      </c>
      <c r="P217" s="46">
        <v>2.3999999999999986</v>
      </c>
      <c r="Q217" s="46">
        <v>5</v>
      </c>
      <c r="R217" s="46">
        <v>2.8999999999999986</v>
      </c>
      <c r="S217" s="46">
        <v>2.3999999999999986</v>
      </c>
      <c r="T217" s="46">
        <v>3.3999999999999986</v>
      </c>
      <c r="U217" s="46">
        <v>6.3000000000000007</v>
      </c>
      <c r="V217" s="46">
        <v>3.1000000000000014</v>
      </c>
      <c r="W217" s="46">
        <v>2.6000000000000014</v>
      </c>
      <c r="X217" s="46">
        <v>5.3000000000000007</v>
      </c>
      <c r="Y217" s="46">
        <v>5.3000000000000007</v>
      </c>
      <c r="Z217" s="46">
        <v>2.8999999999999986</v>
      </c>
      <c r="AA217" s="46">
        <v>4.6000000000000014</v>
      </c>
      <c r="AB217" s="46">
        <v>2.6999999999999993</v>
      </c>
      <c r="AC217" s="46">
        <v>5.6999999999999993</v>
      </c>
      <c r="AD217" s="46">
        <v>5.8999999999999986</v>
      </c>
      <c r="AE217" s="46">
        <v>4.3000000000000007</v>
      </c>
      <c r="AF217" s="46">
        <v>5.5</v>
      </c>
      <c r="AG217" s="46">
        <v>3.3999999999999986</v>
      </c>
      <c r="AH217" s="46">
        <v>5.5</v>
      </c>
      <c r="AI217" s="46">
        <v>5.3999999999999986</v>
      </c>
      <c r="AJ217" s="46">
        <v>148.80000000000004</v>
      </c>
    </row>
    <row r="218" spans="1:36" x14ac:dyDescent="0.25">
      <c r="A218" t="s">
        <v>394</v>
      </c>
      <c r="B218" s="46">
        <v>2.8999999999999986</v>
      </c>
      <c r="C218" s="46">
        <v>1.6999999999999993</v>
      </c>
      <c r="D218" s="46">
        <v>3.5</v>
      </c>
      <c r="E218" s="46">
        <v>3.6000000000000014</v>
      </c>
      <c r="F218" s="46">
        <v>2.1999999999999993</v>
      </c>
      <c r="G218" s="46">
        <v>3.6999999999999993</v>
      </c>
      <c r="H218" s="46">
        <v>0.80000000000000071</v>
      </c>
      <c r="I218" s="46">
        <v>3.6999999999999993</v>
      </c>
      <c r="J218" s="46">
        <v>2.8999999999999986</v>
      </c>
      <c r="K218" s="46">
        <v>3.6999999999999993</v>
      </c>
      <c r="L218" s="46">
        <v>2.6999999999999993</v>
      </c>
      <c r="M218" s="46">
        <v>3.3000000000000007</v>
      </c>
      <c r="N218" s="46">
        <v>2.8999999999999986</v>
      </c>
      <c r="O218" s="46">
        <v>1.8000000000000007</v>
      </c>
      <c r="P218" s="46">
        <v>0.10000000000000142</v>
      </c>
      <c r="Q218" s="46">
        <v>3.1999999999999993</v>
      </c>
      <c r="R218" s="46">
        <v>1.8000000000000007</v>
      </c>
      <c r="S218" s="46">
        <v>0.10000000000000142</v>
      </c>
      <c r="T218" s="46">
        <v>2.5</v>
      </c>
      <c r="U218" s="46">
        <v>2.6999999999999993</v>
      </c>
      <c r="V218" s="46">
        <v>1.8999999999999986</v>
      </c>
      <c r="W218" s="46">
        <v>1.5</v>
      </c>
      <c r="X218" s="46">
        <v>3.6999999999999993</v>
      </c>
      <c r="Y218" s="46">
        <v>3.5</v>
      </c>
      <c r="Z218" s="46">
        <v>1.6000000000000014</v>
      </c>
      <c r="AA218" s="46">
        <v>3.3999999999999986</v>
      </c>
      <c r="AB218" s="46">
        <v>0.89999999999999858</v>
      </c>
      <c r="AC218" s="46">
        <v>4.1999999999999993</v>
      </c>
      <c r="AD218" s="46">
        <v>3.5</v>
      </c>
      <c r="AE218" s="46">
        <v>3.6999999999999993</v>
      </c>
      <c r="AF218" s="46">
        <v>4.3999999999999986</v>
      </c>
      <c r="AG218" s="46">
        <v>2.3999999999999986</v>
      </c>
      <c r="AH218" s="46">
        <v>4.3999999999999986</v>
      </c>
      <c r="AI218" s="46">
        <v>3.8000000000000007</v>
      </c>
      <c r="AJ218" s="46">
        <v>92.7</v>
      </c>
    </row>
    <row r="219" spans="1:36" x14ac:dyDescent="0.25">
      <c r="A219" t="s">
        <v>395</v>
      </c>
      <c r="B219" s="46">
        <v>0.80000000000000071</v>
      </c>
      <c r="C219" s="46">
        <v>0.19999999999999929</v>
      </c>
      <c r="D219" s="46">
        <v>1.8000000000000007</v>
      </c>
      <c r="E219" s="46">
        <v>1.5</v>
      </c>
      <c r="F219" s="46">
        <v>0.5</v>
      </c>
      <c r="G219" s="46">
        <v>0.39999999999999858</v>
      </c>
      <c r="H219" s="46">
        <v>0</v>
      </c>
      <c r="I219" s="46">
        <v>1.6000000000000014</v>
      </c>
      <c r="J219" s="46">
        <v>1.5</v>
      </c>
      <c r="K219" s="46">
        <v>1.1000000000000014</v>
      </c>
      <c r="L219" s="46">
        <v>0.19999999999999929</v>
      </c>
      <c r="M219" s="46">
        <v>1.5</v>
      </c>
      <c r="N219" s="46">
        <v>1.5</v>
      </c>
      <c r="O219" s="46">
        <v>0</v>
      </c>
      <c r="P219" s="46">
        <v>0</v>
      </c>
      <c r="Q219" s="46">
        <v>0.39999999999999858</v>
      </c>
      <c r="R219" s="46">
        <v>0.10000000000000142</v>
      </c>
      <c r="S219" s="46">
        <v>0</v>
      </c>
      <c r="T219" s="46">
        <v>0.19999999999999929</v>
      </c>
      <c r="U219" s="46">
        <v>2</v>
      </c>
      <c r="V219" s="46">
        <v>0</v>
      </c>
      <c r="W219" s="46">
        <v>0</v>
      </c>
      <c r="X219" s="46">
        <v>1.6999999999999993</v>
      </c>
      <c r="Y219" s="46">
        <v>1.3000000000000007</v>
      </c>
      <c r="Z219" s="46">
        <v>0</v>
      </c>
      <c r="AA219" s="46">
        <v>0.19999999999999929</v>
      </c>
      <c r="AB219" s="46">
        <v>0</v>
      </c>
      <c r="AC219" s="46">
        <v>2.1000000000000014</v>
      </c>
      <c r="AD219" s="46">
        <v>0.80000000000000071</v>
      </c>
      <c r="AE219" s="46">
        <v>1.8000000000000007</v>
      </c>
      <c r="AF219" s="46">
        <v>2</v>
      </c>
      <c r="AG219" s="46">
        <v>0.69999999999999929</v>
      </c>
      <c r="AH219" s="46">
        <v>1.6000000000000014</v>
      </c>
      <c r="AI219" s="46">
        <v>1.3999999999999986</v>
      </c>
      <c r="AJ219" s="46">
        <v>28.900000000000002</v>
      </c>
    </row>
    <row r="220" spans="1:36" x14ac:dyDescent="0.25">
      <c r="A220" t="s">
        <v>396</v>
      </c>
      <c r="B220" s="46">
        <v>1.6000000000000014</v>
      </c>
      <c r="C220" s="46">
        <v>0.89999999999999858</v>
      </c>
      <c r="D220" s="46">
        <v>2.5</v>
      </c>
      <c r="E220" s="46">
        <v>1.8999999999999986</v>
      </c>
      <c r="F220" s="46">
        <v>1.5</v>
      </c>
      <c r="G220" s="46">
        <v>1.1000000000000014</v>
      </c>
      <c r="H220" s="46">
        <v>0.30000000000000071</v>
      </c>
      <c r="I220" s="46">
        <v>2.8999999999999986</v>
      </c>
      <c r="J220" s="46">
        <v>2</v>
      </c>
      <c r="K220" s="46">
        <v>3.1000000000000014</v>
      </c>
      <c r="L220" s="46">
        <v>0.39999999999999858</v>
      </c>
      <c r="M220" s="46">
        <v>2.3000000000000007</v>
      </c>
      <c r="N220" s="46">
        <v>2.6000000000000014</v>
      </c>
      <c r="O220" s="46">
        <v>0.30000000000000071</v>
      </c>
      <c r="P220" s="46">
        <v>0.60000000000000142</v>
      </c>
      <c r="Q220" s="46">
        <v>0.5</v>
      </c>
      <c r="R220" s="46">
        <v>1.1999999999999993</v>
      </c>
      <c r="S220" s="46">
        <v>0.30000000000000071</v>
      </c>
      <c r="T220" s="46">
        <v>0.89999999999999858</v>
      </c>
      <c r="U220" s="46">
        <v>2.5</v>
      </c>
      <c r="V220" s="46">
        <v>0.10000000000000142</v>
      </c>
      <c r="W220" s="46">
        <v>0.80000000000000071</v>
      </c>
      <c r="X220" s="46">
        <v>2.8999999999999986</v>
      </c>
      <c r="Y220" s="46">
        <v>2.1000000000000014</v>
      </c>
      <c r="Z220" s="46">
        <v>0.30000000000000071</v>
      </c>
      <c r="AA220" s="46">
        <v>0</v>
      </c>
      <c r="AB220" s="46">
        <v>0.89999999999999858</v>
      </c>
      <c r="AC220" s="46">
        <v>3.6000000000000014</v>
      </c>
      <c r="AD220" s="46">
        <v>1.8000000000000007</v>
      </c>
      <c r="AE220" s="46">
        <v>2.1000000000000014</v>
      </c>
      <c r="AF220" s="46">
        <v>3</v>
      </c>
      <c r="AG220" s="46">
        <v>1.1999999999999993</v>
      </c>
      <c r="AH220" s="46">
        <v>2.8999999999999986</v>
      </c>
      <c r="AI220" s="46">
        <v>2.8000000000000007</v>
      </c>
      <c r="AJ220" s="46">
        <v>53.900000000000006</v>
      </c>
    </row>
    <row r="221" spans="1:36" x14ac:dyDescent="0.25">
      <c r="A221" t="s">
        <v>397</v>
      </c>
      <c r="B221" s="46">
        <v>1.3000000000000007</v>
      </c>
      <c r="C221" s="46">
        <v>1.6999999999999993</v>
      </c>
      <c r="D221" s="46">
        <v>2.3999999999999986</v>
      </c>
      <c r="E221" s="46">
        <v>2.3000000000000007</v>
      </c>
      <c r="F221" s="46">
        <v>1.1999999999999993</v>
      </c>
      <c r="G221" s="46">
        <v>1.5</v>
      </c>
      <c r="H221" s="46">
        <v>1.6999999999999993</v>
      </c>
      <c r="I221" s="46">
        <v>2.1000000000000014</v>
      </c>
      <c r="J221" s="46">
        <v>1.1999999999999993</v>
      </c>
      <c r="K221" s="46">
        <v>2</v>
      </c>
      <c r="L221" s="46">
        <v>1.6000000000000014</v>
      </c>
      <c r="M221" s="46">
        <v>2.1000000000000014</v>
      </c>
      <c r="N221" s="46">
        <v>2.3999999999999986</v>
      </c>
      <c r="O221" s="46">
        <v>1.3999999999999986</v>
      </c>
      <c r="P221" s="46">
        <v>1.6999999999999993</v>
      </c>
      <c r="Q221" s="46">
        <v>1.3999999999999986</v>
      </c>
      <c r="R221" s="46">
        <v>1.6000000000000014</v>
      </c>
      <c r="S221" s="46">
        <v>1.5</v>
      </c>
      <c r="T221" s="46">
        <v>2</v>
      </c>
      <c r="U221" s="46">
        <v>1.1000000000000014</v>
      </c>
      <c r="V221" s="46">
        <v>1.6999999999999993</v>
      </c>
      <c r="W221" s="46">
        <v>1.8999999999999986</v>
      </c>
      <c r="X221" s="46">
        <v>2.6000000000000014</v>
      </c>
      <c r="Y221" s="46">
        <v>2.3999999999999986</v>
      </c>
      <c r="Z221" s="46">
        <v>1.8999999999999986</v>
      </c>
      <c r="AA221" s="46">
        <v>1.3000000000000007</v>
      </c>
      <c r="AB221" s="46">
        <v>1.3999999999999986</v>
      </c>
      <c r="AC221" s="46">
        <v>1.6999999999999993</v>
      </c>
      <c r="AD221" s="46">
        <v>1.6000000000000014</v>
      </c>
      <c r="AE221" s="46">
        <v>1.8000000000000007</v>
      </c>
      <c r="AF221" s="46">
        <v>2</v>
      </c>
      <c r="AG221" s="46">
        <v>1.8999999999999986</v>
      </c>
      <c r="AH221" s="46">
        <v>1.8000000000000007</v>
      </c>
      <c r="AI221" s="46">
        <v>1.8999999999999986</v>
      </c>
      <c r="AJ221" s="46">
        <v>60.099999999999987</v>
      </c>
    </row>
    <row r="222" spans="1:36" x14ac:dyDescent="0.25">
      <c r="A222" t="s">
        <v>398</v>
      </c>
      <c r="B222" s="46">
        <v>0.60000000000000142</v>
      </c>
      <c r="C222" s="46">
        <v>0</v>
      </c>
      <c r="D222" s="46">
        <v>0</v>
      </c>
      <c r="E222" s="46">
        <v>0</v>
      </c>
      <c r="F222" s="46">
        <v>0</v>
      </c>
      <c r="G222" s="46">
        <v>0</v>
      </c>
      <c r="H222" s="46">
        <v>0</v>
      </c>
      <c r="I222" s="46">
        <v>0.39999999999999858</v>
      </c>
      <c r="J222" s="46">
        <v>0.60000000000000142</v>
      </c>
      <c r="K222" s="46">
        <v>0.5</v>
      </c>
      <c r="L222" s="46">
        <v>0</v>
      </c>
      <c r="M222" s="46">
        <v>0.10000000000000142</v>
      </c>
      <c r="N222" s="46">
        <v>0.30000000000000071</v>
      </c>
      <c r="O222" s="46">
        <v>0</v>
      </c>
      <c r="P222" s="46">
        <v>0</v>
      </c>
      <c r="Q222" s="46">
        <v>0</v>
      </c>
      <c r="R222" s="46">
        <v>0.30000000000000071</v>
      </c>
      <c r="S222" s="46">
        <v>0</v>
      </c>
      <c r="T222" s="46">
        <v>0</v>
      </c>
      <c r="U222" s="46">
        <v>0.39999999999999858</v>
      </c>
      <c r="V222" s="46">
        <v>0</v>
      </c>
      <c r="W222" s="46">
        <v>0.10000000000000142</v>
      </c>
      <c r="X222" s="46">
        <v>0.19999999999999929</v>
      </c>
      <c r="Y222" s="46">
        <v>0</v>
      </c>
      <c r="Z222" s="46">
        <v>0</v>
      </c>
      <c r="AA222" s="46">
        <v>0</v>
      </c>
      <c r="AB222" s="46">
        <v>0.10000000000000142</v>
      </c>
      <c r="AC222" s="46">
        <v>1.3000000000000007</v>
      </c>
      <c r="AD222" s="46">
        <v>0.30000000000000071</v>
      </c>
      <c r="AE222" s="46">
        <v>0</v>
      </c>
      <c r="AF222" s="46">
        <v>0.89999999999999858</v>
      </c>
      <c r="AG222" s="46">
        <v>0</v>
      </c>
      <c r="AH222" s="46">
        <v>0.60000000000000142</v>
      </c>
      <c r="AI222" s="46">
        <v>0.39999999999999858</v>
      </c>
      <c r="AJ222" s="46">
        <v>7.100000000000005</v>
      </c>
    </row>
    <row r="223" spans="1:36" x14ac:dyDescent="0.25">
      <c r="A223" t="s">
        <v>399</v>
      </c>
      <c r="B223" s="46">
        <v>1.6000000000000014</v>
      </c>
      <c r="C223" s="46">
        <v>0.80000000000000071</v>
      </c>
      <c r="D223" s="46">
        <v>1.6000000000000014</v>
      </c>
      <c r="E223" s="46">
        <v>1.1999999999999993</v>
      </c>
      <c r="F223" s="46">
        <v>0.19999999999999929</v>
      </c>
      <c r="G223" s="46">
        <v>1.3000000000000007</v>
      </c>
      <c r="H223" s="46">
        <v>0.89999999999999858</v>
      </c>
      <c r="I223" s="46">
        <v>1.6999999999999993</v>
      </c>
      <c r="J223" s="46">
        <v>1.8000000000000007</v>
      </c>
      <c r="K223" s="46">
        <v>1.5</v>
      </c>
      <c r="L223" s="46">
        <v>1.1999999999999993</v>
      </c>
      <c r="M223" s="46">
        <v>1.1000000000000014</v>
      </c>
      <c r="N223" s="46">
        <v>1.8000000000000007</v>
      </c>
      <c r="O223" s="46">
        <v>0.89999999999999858</v>
      </c>
      <c r="P223" s="46">
        <v>1.1000000000000014</v>
      </c>
      <c r="Q223" s="46">
        <v>1.3000000000000007</v>
      </c>
      <c r="R223" s="46">
        <v>1.6999999999999993</v>
      </c>
      <c r="S223" s="46">
        <v>1.1000000000000014</v>
      </c>
      <c r="T223" s="46">
        <v>1.5</v>
      </c>
      <c r="U223" s="46">
        <v>2.3999999999999986</v>
      </c>
      <c r="V223" s="46">
        <v>1.3000000000000007</v>
      </c>
      <c r="W223" s="46">
        <v>1.6000000000000014</v>
      </c>
      <c r="X223" s="46">
        <v>1.8000000000000007</v>
      </c>
      <c r="Y223" s="46">
        <v>1.3000000000000007</v>
      </c>
      <c r="Z223" s="46">
        <v>1.3000000000000007</v>
      </c>
      <c r="AA223" s="46">
        <v>1</v>
      </c>
      <c r="AB223" s="46">
        <v>0.80000000000000071</v>
      </c>
      <c r="AC223" s="46">
        <v>2</v>
      </c>
      <c r="AD223" s="46">
        <v>1.6999999999999993</v>
      </c>
      <c r="AE223" s="46">
        <v>0.69999999999999929</v>
      </c>
      <c r="AF223" s="46">
        <v>1.8999999999999986</v>
      </c>
      <c r="AG223" s="46">
        <v>0.5</v>
      </c>
      <c r="AH223" s="46">
        <v>1.6000000000000014</v>
      </c>
      <c r="AI223" s="46">
        <v>1.3000000000000007</v>
      </c>
      <c r="AJ223" s="46">
        <v>45.5</v>
      </c>
    </row>
    <row r="224" spans="1:36" x14ac:dyDescent="0.25">
      <c r="A224" t="s">
        <v>400</v>
      </c>
      <c r="B224" s="46">
        <v>3.8999999999999986</v>
      </c>
      <c r="C224" s="46">
        <v>3.8999999999999986</v>
      </c>
      <c r="D224" s="46">
        <v>4</v>
      </c>
      <c r="E224" s="46">
        <v>3.3999999999999986</v>
      </c>
      <c r="F224" s="46">
        <v>2.8000000000000007</v>
      </c>
      <c r="G224" s="46">
        <v>4.1000000000000014</v>
      </c>
      <c r="H224" s="46">
        <v>3.1999999999999993</v>
      </c>
      <c r="I224" s="46">
        <v>4.6999999999999993</v>
      </c>
      <c r="J224" s="46">
        <v>3.8999999999999986</v>
      </c>
      <c r="K224" s="46">
        <v>4.3999999999999986</v>
      </c>
      <c r="L224" s="46">
        <v>3.3000000000000007</v>
      </c>
      <c r="M224" s="46">
        <v>3.8000000000000007</v>
      </c>
      <c r="N224" s="46">
        <v>3.6999999999999993</v>
      </c>
      <c r="O224" s="46">
        <v>2.8999999999999986</v>
      </c>
      <c r="P224" s="46">
        <v>3</v>
      </c>
      <c r="Q224" s="46">
        <v>3.3999999999999986</v>
      </c>
      <c r="R224" s="46">
        <v>4.5</v>
      </c>
      <c r="S224" s="46">
        <v>3.8000000000000007</v>
      </c>
      <c r="T224" s="46">
        <v>3.8999999999999986</v>
      </c>
      <c r="U224" s="46">
        <v>4.3999999999999986</v>
      </c>
      <c r="V224" s="46">
        <v>3.6999999999999993</v>
      </c>
      <c r="W224" s="46">
        <v>3.8000000000000007</v>
      </c>
      <c r="X224" s="46">
        <v>4.3000000000000007</v>
      </c>
      <c r="Y224" s="46">
        <v>4</v>
      </c>
      <c r="Z224" s="46">
        <v>3.1999999999999993</v>
      </c>
      <c r="AA224" s="46">
        <v>3.3999999999999986</v>
      </c>
      <c r="AB224" s="46">
        <v>3.1000000000000014</v>
      </c>
      <c r="AC224" s="46">
        <v>3.8000000000000007</v>
      </c>
      <c r="AD224" s="46">
        <v>4.6000000000000014</v>
      </c>
      <c r="AE224" s="46">
        <v>2.8000000000000007</v>
      </c>
      <c r="AF224" s="46">
        <v>3.8000000000000007</v>
      </c>
      <c r="AG224" s="46">
        <v>3.3999999999999986</v>
      </c>
      <c r="AH224" s="46">
        <v>3.8000000000000007</v>
      </c>
      <c r="AI224" s="46">
        <v>4.3999999999999986</v>
      </c>
      <c r="AJ224" s="46">
        <v>127.1</v>
      </c>
    </row>
    <row r="225" spans="1:36" x14ac:dyDescent="0.25">
      <c r="A225" t="s">
        <v>401</v>
      </c>
      <c r="B225" s="46">
        <v>1</v>
      </c>
      <c r="C225" s="46">
        <v>1.3000000000000007</v>
      </c>
      <c r="D225" s="46">
        <v>1.3000000000000007</v>
      </c>
      <c r="E225" s="46">
        <v>1.8000000000000007</v>
      </c>
      <c r="F225" s="46">
        <v>1</v>
      </c>
      <c r="G225" s="46">
        <v>0.60000000000000142</v>
      </c>
      <c r="H225" s="46">
        <v>0.10000000000000142</v>
      </c>
      <c r="I225" s="46">
        <v>1.3000000000000007</v>
      </c>
      <c r="J225" s="46">
        <v>1.1000000000000014</v>
      </c>
      <c r="K225" s="46">
        <v>1.5</v>
      </c>
      <c r="L225" s="46">
        <v>0.19999999999999929</v>
      </c>
      <c r="M225" s="46">
        <v>1.1999999999999993</v>
      </c>
      <c r="N225" s="46">
        <v>1.8000000000000007</v>
      </c>
      <c r="O225" s="46">
        <v>0</v>
      </c>
      <c r="P225" s="46">
        <v>1.1999999999999993</v>
      </c>
      <c r="Q225" s="46">
        <v>0.60000000000000142</v>
      </c>
      <c r="R225" s="46">
        <v>1.5</v>
      </c>
      <c r="S225" s="46">
        <v>1</v>
      </c>
      <c r="T225" s="46">
        <v>1.1999999999999993</v>
      </c>
      <c r="U225" s="46">
        <v>0.80000000000000071</v>
      </c>
      <c r="V225" s="46">
        <v>0.89999999999999858</v>
      </c>
      <c r="W225" s="46">
        <v>0.80000000000000071</v>
      </c>
      <c r="X225" s="46">
        <v>1.6000000000000014</v>
      </c>
      <c r="Y225" s="46">
        <v>1.8999999999999986</v>
      </c>
      <c r="Z225" s="46">
        <v>1.8000000000000007</v>
      </c>
      <c r="AA225" s="46">
        <v>0</v>
      </c>
      <c r="AB225" s="46">
        <v>1.3000000000000007</v>
      </c>
      <c r="AC225" s="46">
        <v>1.3000000000000007</v>
      </c>
      <c r="AD225" s="46">
        <v>1.3000000000000007</v>
      </c>
      <c r="AE225" s="46">
        <v>1.1000000000000014</v>
      </c>
      <c r="AF225" s="46">
        <v>1.3000000000000007</v>
      </c>
      <c r="AG225" s="46">
        <v>1.5</v>
      </c>
      <c r="AH225" s="46">
        <v>1.5</v>
      </c>
      <c r="AI225" s="46">
        <v>1.3000000000000007</v>
      </c>
      <c r="AJ225" s="46">
        <v>38.100000000000009</v>
      </c>
    </row>
    <row r="226" spans="1:36" x14ac:dyDescent="0.25">
      <c r="A226" t="s">
        <v>402</v>
      </c>
      <c r="B226" s="46">
        <v>1.6999999999999993</v>
      </c>
      <c r="C226" s="46">
        <v>2</v>
      </c>
      <c r="D226" s="46">
        <v>2.1999999999999993</v>
      </c>
      <c r="E226" s="46">
        <v>2.6000000000000014</v>
      </c>
      <c r="F226" s="46">
        <v>1.5</v>
      </c>
      <c r="G226" s="46">
        <v>1.8999999999999986</v>
      </c>
      <c r="H226" s="46">
        <v>1.3000000000000007</v>
      </c>
      <c r="I226" s="46">
        <v>2</v>
      </c>
      <c r="J226" s="46">
        <v>1.3999999999999986</v>
      </c>
      <c r="K226" s="46">
        <v>2.3999999999999986</v>
      </c>
      <c r="L226" s="46">
        <v>1.8000000000000007</v>
      </c>
      <c r="M226" s="46">
        <v>2.1999999999999993</v>
      </c>
      <c r="N226" s="46">
        <v>2.5</v>
      </c>
      <c r="O226" s="46">
        <v>1.1999999999999993</v>
      </c>
      <c r="P226" s="46">
        <v>1.3999999999999986</v>
      </c>
      <c r="Q226" s="46">
        <v>1.5</v>
      </c>
      <c r="R226" s="46">
        <v>1.8999999999999986</v>
      </c>
      <c r="S226" s="46">
        <v>1.6999999999999993</v>
      </c>
      <c r="T226" s="46">
        <v>2.1999999999999993</v>
      </c>
      <c r="U226" s="46">
        <v>1.1000000000000014</v>
      </c>
      <c r="V226" s="46">
        <v>2.1999999999999993</v>
      </c>
      <c r="W226" s="46">
        <v>1.5</v>
      </c>
      <c r="X226" s="46">
        <v>2.5</v>
      </c>
      <c r="Y226" s="46">
        <v>2.6000000000000014</v>
      </c>
      <c r="Z226" s="46">
        <v>2.3999999999999986</v>
      </c>
      <c r="AA226" s="46">
        <v>1.5</v>
      </c>
      <c r="AB226" s="46">
        <v>1.6000000000000014</v>
      </c>
      <c r="AC226" s="46">
        <v>1.8999999999999986</v>
      </c>
      <c r="AD226" s="46">
        <v>1.8999999999999986</v>
      </c>
      <c r="AE226" s="46">
        <v>2</v>
      </c>
      <c r="AF226" s="46">
        <v>2.6999999999999993</v>
      </c>
      <c r="AG226" s="46">
        <v>2</v>
      </c>
      <c r="AH226" s="46">
        <v>2.3000000000000007</v>
      </c>
      <c r="AI226" s="46">
        <v>2.3999999999999986</v>
      </c>
      <c r="AJ226" s="46">
        <v>65.999999999999972</v>
      </c>
    </row>
    <row r="227" spans="1:36" x14ac:dyDescent="0.25">
      <c r="A227" t="s">
        <v>403</v>
      </c>
      <c r="B227" s="46">
        <v>2.3999999999999986</v>
      </c>
      <c r="C227" s="46">
        <v>1.1000000000000014</v>
      </c>
      <c r="D227" s="46">
        <v>2.1000000000000014</v>
      </c>
      <c r="E227" s="46">
        <v>2</v>
      </c>
      <c r="F227" s="46">
        <v>1</v>
      </c>
      <c r="G227" s="46">
        <v>1.8000000000000007</v>
      </c>
      <c r="H227" s="46">
        <v>0.69999999999999929</v>
      </c>
      <c r="I227" s="46">
        <v>2.5</v>
      </c>
      <c r="J227" s="46">
        <v>2.6999999999999993</v>
      </c>
      <c r="K227" s="46">
        <v>2.3000000000000007</v>
      </c>
      <c r="L227" s="46">
        <v>1.3999999999999986</v>
      </c>
      <c r="M227" s="46">
        <v>2.1999999999999993</v>
      </c>
      <c r="N227" s="46">
        <v>2.6999999999999993</v>
      </c>
      <c r="O227" s="46">
        <v>0.69999999999999929</v>
      </c>
      <c r="P227" s="46">
        <v>0.89999999999999858</v>
      </c>
      <c r="Q227" s="46">
        <v>1.6999999999999993</v>
      </c>
      <c r="R227" s="46">
        <v>1</v>
      </c>
      <c r="S227" s="46">
        <v>0.69999999999999929</v>
      </c>
      <c r="T227" s="46">
        <v>1.6999999999999993</v>
      </c>
      <c r="U227" s="46">
        <v>2.8999999999999986</v>
      </c>
      <c r="V227" s="46">
        <v>1.1999999999999993</v>
      </c>
      <c r="W227" s="46">
        <v>1</v>
      </c>
      <c r="X227" s="46">
        <v>2.3999999999999986</v>
      </c>
      <c r="Y227" s="46">
        <v>2.3000000000000007</v>
      </c>
      <c r="Z227" s="46">
        <v>1.6000000000000014</v>
      </c>
      <c r="AA227" s="46">
        <v>1.5</v>
      </c>
      <c r="AB227" s="46">
        <v>1.3000000000000007</v>
      </c>
      <c r="AC227" s="46">
        <v>2.1000000000000014</v>
      </c>
      <c r="AD227" s="46">
        <v>2.1999999999999993</v>
      </c>
      <c r="AE227" s="46">
        <v>1.6000000000000014</v>
      </c>
      <c r="AF227" s="46">
        <v>2.8999999999999986</v>
      </c>
      <c r="AG227" s="46">
        <v>1.6999999999999993</v>
      </c>
      <c r="AH227" s="46">
        <v>2.1000000000000014</v>
      </c>
      <c r="AI227" s="46">
        <v>2.3999999999999986</v>
      </c>
      <c r="AJ227" s="46">
        <v>60.8</v>
      </c>
    </row>
    <row r="228" spans="1:36" x14ac:dyDescent="0.25">
      <c r="A228" t="s">
        <v>404</v>
      </c>
      <c r="B228" s="46">
        <v>2</v>
      </c>
      <c r="C228" s="46">
        <v>1</v>
      </c>
      <c r="D228" s="46">
        <v>1.8999999999999986</v>
      </c>
      <c r="E228" s="46">
        <v>2.3000000000000007</v>
      </c>
      <c r="F228" s="46">
        <v>0.80000000000000071</v>
      </c>
      <c r="G228" s="46">
        <v>1.8999999999999986</v>
      </c>
      <c r="H228" s="46">
        <v>0.5</v>
      </c>
      <c r="I228" s="46">
        <v>2.3000000000000007</v>
      </c>
      <c r="J228" s="46">
        <v>1.6999999999999993</v>
      </c>
      <c r="K228" s="46">
        <v>2.1000000000000014</v>
      </c>
      <c r="L228" s="46">
        <v>1.6000000000000014</v>
      </c>
      <c r="M228" s="46">
        <v>1.8999999999999986</v>
      </c>
      <c r="N228" s="46">
        <v>2.3999999999999986</v>
      </c>
      <c r="O228" s="46">
        <v>0.69999999999999929</v>
      </c>
      <c r="P228" s="46">
        <v>0.10000000000000142</v>
      </c>
      <c r="Q228" s="46">
        <v>1.3000000000000007</v>
      </c>
      <c r="R228" s="46">
        <v>1.1000000000000014</v>
      </c>
      <c r="S228" s="46">
        <v>0.30000000000000071</v>
      </c>
      <c r="T228" s="46">
        <v>1.5</v>
      </c>
      <c r="U228" s="46">
        <v>1.6999999999999993</v>
      </c>
      <c r="V228" s="46">
        <v>1.3999999999999986</v>
      </c>
      <c r="W228" s="46">
        <v>1.1000000000000014</v>
      </c>
      <c r="X228" s="46">
        <v>2.1000000000000014</v>
      </c>
      <c r="Y228" s="46">
        <v>2.1000000000000014</v>
      </c>
      <c r="Z228" s="46">
        <v>1.6999999999999993</v>
      </c>
      <c r="AA228" s="46">
        <v>1</v>
      </c>
      <c r="AB228" s="46">
        <v>1.1000000000000014</v>
      </c>
      <c r="AC228" s="46">
        <v>1.8000000000000007</v>
      </c>
      <c r="AD228" s="46">
        <v>2.3000000000000007</v>
      </c>
      <c r="AE228" s="46">
        <v>1.1000000000000014</v>
      </c>
      <c r="AF228" s="46">
        <v>2.1000000000000014</v>
      </c>
      <c r="AG228" s="46">
        <v>1.8999999999999986</v>
      </c>
      <c r="AH228" s="46">
        <v>1.6000000000000014</v>
      </c>
      <c r="AI228" s="46">
        <v>1.8000000000000007</v>
      </c>
      <c r="AJ228" s="46">
        <v>52.2</v>
      </c>
    </row>
    <row r="229" spans="1:36" x14ac:dyDescent="0.25">
      <c r="A229" t="s">
        <v>405</v>
      </c>
      <c r="B229" s="46">
        <v>4.1999999999999993</v>
      </c>
      <c r="C229" s="46">
        <v>1.8999999999999986</v>
      </c>
      <c r="D229" s="46">
        <v>3.6999999999999993</v>
      </c>
      <c r="E229" s="46">
        <v>3.8000000000000007</v>
      </c>
      <c r="F229" s="46">
        <v>2</v>
      </c>
      <c r="G229" s="46">
        <v>3.3999999999999986</v>
      </c>
      <c r="H229" s="46">
        <v>0.10000000000000142</v>
      </c>
      <c r="I229" s="46">
        <v>4.5</v>
      </c>
      <c r="J229" s="46">
        <v>3.6999999999999993</v>
      </c>
      <c r="K229" s="46">
        <v>4</v>
      </c>
      <c r="L229" s="46">
        <v>3.1000000000000014</v>
      </c>
      <c r="M229" s="46">
        <v>3.3999999999999986</v>
      </c>
      <c r="N229" s="46">
        <v>3.3000000000000007</v>
      </c>
      <c r="O229" s="46">
        <v>1.8000000000000007</v>
      </c>
      <c r="P229" s="46">
        <v>0</v>
      </c>
      <c r="Q229" s="46">
        <v>3.3000000000000007</v>
      </c>
      <c r="R229" s="46">
        <v>1.3000000000000007</v>
      </c>
      <c r="S229" s="46">
        <v>0.69999999999999929</v>
      </c>
      <c r="T229" s="46">
        <v>2.6999999999999993</v>
      </c>
      <c r="U229" s="46">
        <v>3.8999999999999986</v>
      </c>
      <c r="V229" s="46">
        <v>2.5</v>
      </c>
      <c r="W229" s="46">
        <v>1</v>
      </c>
      <c r="X229" s="46">
        <v>3.6000000000000014</v>
      </c>
      <c r="Y229" s="46">
        <v>3.3999999999999986</v>
      </c>
      <c r="Z229" s="46">
        <v>2</v>
      </c>
      <c r="AA229" s="46">
        <v>2.8999999999999986</v>
      </c>
      <c r="AB229" s="46">
        <v>1.8000000000000007</v>
      </c>
      <c r="AC229" s="46">
        <v>4.3000000000000007</v>
      </c>
      <c r="AD229" s="46">
        <v>4</v>
      </c>
      <c r="AE229" s="46">
        <v>3.1000000000000014</v>
      </c>
      <c r="AF229" s="46">
        <v>3.8000000000000007</v>
      </c>
      <c r="AG229" s="46">
        <v>2.1999999999999993</v>
      </c>
      <c r="AH229" s="46">
        <v>4.1000000000000014</v>
      </c>
      <c r="AI229" s="46">
        <v>3.1000000000000014</v>
      </c>
      <c r="AJ229" s="46">
        <v>96.599999999999966</v>
      </c>
    </row>
    <row r="230" spans="1:36" x14ac:dyDescent="0.25">
      <c r="A230" t="s">
        <v>406</v>
      </c>
      <c r="B230" s="46">
        <v>6.6000000000000014</v>
      </c>
      <c r="C230" s="46">
        <v>5.3999999999999986</v>
      </c>
      <c r="D230" s="46">
        <v>6.6999999999999993</v>
      </c>
      <c r="E230" s="46">
        <v>6.5</v>
      </c>
      <c r="F230" s="46">
        <v>5.1999999999999993</v>
      </c>
      <c r="G230" s="46">
        <v>6.3000000000000007</v>
      </c>
      <c r="H230" s="46">
        <v>3.6000000000000014</v>
      </c>
      <c r="I230" s="46">
        <v>7.6000000000000014</v>
      </c>
      <c r="J230" s="46">
        <v>7</v>
      </c>
      <c r="K230" s="46">
        <v>7.5</v>
      </c>
      <c r="L230" s="46">
        <v>3.6999999999999993</v>
      </c>
      <c r="M230" s="46">
        <v>6.1000000000000014</v>
      </c>
      <c r="N230" s="46">
        <v>7.6999999999999993</v>
      </c>
      <c r="O230" s="46">
        <v>3.3999999999999986</v>
      </c>
      <c r="P230" s="46">
        <v>3.6000000000000014</v>
      </c>
      <c r="Q230" s="46">
        <v>5.1000000000000014</v>
      </c>
      <c r="R230" s="46">
        <v>4.1999999999999993</v>
      </c>
      <c r="S230" s="46">
        <v>4.5</v>
      </c>
      <c r="T230" s="46">
        <v>4.8999999999999986</v>
      </c>
      <c r="U230" s="46">
        <v>7.8000000000000007</v>
      </c>
      <c r="V230" s="46">
        <v>4.3999999999999986</v>
      </c>
      <c r="W230" s="46">
        <v>3.3000000000000007</v>
      </c>
      <c r="X230" s="46">
        <v>7.1999999999999993</v>
      </c>
      <c r="Y230" s="46">
        <v>6.8000000000000007</v>
      </c>
      <c r="Z230" s="46">
        <v>4.1999999999999993</v>
      </c>
      <c r="AA230" s="46">
        <v>5.1000000000000014</v>
      </c>
      <c r="AB230" s="46">
        <v>4.3000000000000007</v>
      </c>
      <c r="AC230" s="46">
        <v>6.3000000000000007</v>
      </c>
      <c r="AD230" s="46">
        <v>6.5</v>
      </c>
      <c r="AE230" s="46">
        <v>6.3000000000000007</v>
      </c>
      <c r="AF230" s="46">
        <v>7.6999999999999993</v>
      </c>
      <c r="AG230" s="46">
        <v>6.8000000000000007</v>
      </c>
      <c r="AH230" s="46">
        <v>7.5</v>
      </c>
      <c r="AI230" s="46">
        <v>7.3999999999999986</v>
      </c>
      <c r="AJ230" s="46">
        <v>197.20000000000002</v>
      </c>
    </row>
    <row r="231" spans="1:36" x14ac:dyDescent="0.25">
      <c r="A231" t="s">
        <v>407</v>
      </c>
      <c r="B231" s="46">
        <v>7.1999999999999993</v>
      </c>
      <c r="C231" s="46">
        <v>4.5</v>
      </c>
      <c r="D231" s="46">
        <v>5.3999999999999986</v>
      </c>
      <c r="E231" s="46">
        <v>6.3999999999999986</v>
      </c>
      <c r="F231" s="46">
        <v>3.3999999999999986</v>
      </c>
      <c r="G231" s="46">
        <v>7.6999999999999993</v>
      </c>
      <c r="H231" s="46">
        <v>6.6999999999999993</v>
      </c>
      <c r="I231" s="46">
        <v>7.3000000000000007</v>
      </c>
      <c r="J231" s="46">
        <v>6.8999999999999986</v>
      </c>
      <c r="K231" s="46">
        <v>6.3999999999999986</v>
      </c>
      <c r="L231" s="46">
        <v>6.6999999999999993</v>
      </c>
      <c r="M231" s="46">
        <v>5.8999999999999986</v>
      </c>
      <c r="N231" s="46">
        <v>3.6999999999999993</v>
      </c>
      <c r="O231" s="46">
        <v>7.1000000000000014</v>
      </c>
      <c r="P231" s="46">
        <v>3.8000000000000007</v>
      </c>
      <c r="Q231" s="46">
        <v>7.8000000000000007</v>
      </c>
      <c r="R231" s="46">
        <v>4.8999999999999986</v>
      </c>
      <c r="S231" s="46">
        <v>5.6999999999999993</v>
      </c>
      <c r="T231" s="46">
        <v>6.1000000000000014</v>
      </c>
      <c r="U231" s="46">
        <v>7.1999999999999993</v>
      </c>
      <c r="V231" s="46">
        <v>6.6000000000000014</v>
      </c>
      <c r="W231" s="46">
        <v>7.3999999999999986</v>
      </c>
      <c r="X231" s="46">
        <v>4.5</v>
      </c>
      <c r="Y231" s="46">
        <v>5</v>
      </c>
      <c r="Z231" s="46">
        <v>4.8000000000000007</v>
      </c>
      <c r="AA231" s="46">
        <v>7.8999999999999986</v>
      </c>
      <c r="AB231" s="46">
        <v>3.3999999999999986</v>
      </c>
      <c r="AC231" s="46">
        <v>3.3999999999999986</v>
      </c>
      <c r="AD231" s="46">
        <v>7.3999999999999986</v>
      </c>
      <c r="AE231" s="46">
        <v>3.6000000000000014</v>
      </c>
      <c r="AF231" s="46">
        <v>4.3000000000000007</v>
      </c>
      <c r="AG231" s="46">
        <v>3.6000000000000014</v>
      </c>
      <c r="AH231" s="46">
        <v>3.6999999999999993</v>
      </c>
      <c r="AI231" s="46">
        <v>4.6000000000000014</v>
      </c>
      <c r="AJ231" s="46">
        <v>191.00000000000006</v>
      </c>
    </row>
    <row r="232" spans="1:36" x14ac:dyDescent="0.25">
      <c r="A232" t="s">
        <v>408</v>
      </c>
      <c r="B232" s="46">
        <v>2.3000000000000007</v>
      </c>
      <c r="C232" s="46">
        <v>1.6000000000000014</v>
      </c>
      <c r="D232" s="46">
        <v>2.5</v>
      </c>
      <c r="E232" s="46">
        <v>2.8999999999999986</v>
      </c>
      <c r="F232" s="46">
        <v>1.6999999999999993</v>
      </c>
      <c r="G232" s="46">
        <v>2.8000000000000007</v>
      </c>
      <c r="H232" s="46">
        <v>2.8000000000000007</v>
      </c>
      <c r="I232" s="46">
        <v>2.6000000000000014</v>
      </c>
      <c r="J232" s="46">
        <v>1.6999999999999993</v>
      </c>
      <c r="K232" s="46">
        <v>2</v>
      </c>
      <c r="L232" s="46">
        <v>3</v>
      </c>
      <c r="M232" s="46">
        <v>2.3999999999999986</v>
      </c>
      <c r="N232" s="46">
        <v>2.6000000000000014</v>
      </c>
      <c r="O232" s="46">
        <v>3.1000000000000014</v>
      </c>
      <c r="P232" s="46">
        <v>1.8999999999999986</v>
      </c>
      <c r="Q232" s="46">
        <v>2.8999999999999986</v>
      </c>
      <c r="R232" s="46">
        <v>2.8000000000000007</v>
      </c>
      <c r="S232" s="46">
        <v>2.1000000000000014</v>
      </c>
      <c r="T232" s="46">
        <v>2.3000000000000007</v>
      </c>
      <c r="U232" s="46">
        <v>1</v>
      </c>
      <c r="V232" s="46">
        <v>2.6000000000000014</v>
      </c>
      <c r="W232" s="46">
        <v>3.5</v>
      </c>
      <c r="X232" s="46">
        <v>2.5</v>
      </c>
      <c r="Y232" s="46">
        <v>2.6000000000000014</v>
      </c>
      <c r="Z232" s="46">
        <v>2.1999999999999993</v>
      </c>
      <c r="AA232" s="46">
        <v>2.6999999999999993</v>
      </c>
      <c r="AB232" s="46">
        <v>1.6000000000000014</v>
      </c>
      <c r="AC232" s="46">
        <v>2.1000000000000014</v>
      </c>
      <c r="AD232" s="46">
        <v>2.3999999999999986</v>
      </c>
      <c r="AE232" s="46">
        <v>1.8999999999999986</v>
      </c>
      <c r="AF232" s="46">
        <v>2.3999999999999986</v>
      </c>
      <c r="AG232" s="46">
        <v>1.8000000000000007</v>
      </c>
      <c r="AH232" s="46">
        <v>2.3999999999999986</v>
      </c>
      <c r="AI232" s="46">
        <v>2.1000000000000014</v>
      </c>
      <c r="AJ232" s="46">
        <v>79.800000000000011</v>
      </c>
    </row>
    <row r="233" spans="1:36" x14ac:dyDescent="0.25">
      <c r="A233" t="s">
        <v>409</v>
      </c>
      <c r="B233" s="46">
        <v>3</v>
      </c>
      <c r="C233" s="46">
        <v>2.3000000000000007</v>
      </c>
      <c r="D233" s="46">
        <v>2.5</v>
      </c>
      <c r="E233" s="46">
        <v>3.1999999999999993</v>
      </c>
      <c r="F233" s="46">
        <v>1.6000000000000014</v>
      </c>
      <c r="G233" s="46">
        <v>3.1000000000000014</v>
      </c>
      <c r="H233" s="46">
        <v>2.3999999999999986</v>
      </c>
      <c r="I233" s="46">
        <v>3.1000000000000014</v>
      </c>
      <c r="J233" s="46">
        <v>2.8999999999999986</v>
      </c>
      <c r="K233" s="46">
        <v>3</v>
      </c>
      <c r="L233" s="46">
        <v>3.1000000000000014</v>
      </c>
      <c r="M233" s="46">
        <v>2.6999999999999993</v>
      </c>
      <c r="N233" s="46">
        <v>3</v>
      </c>
      <c r="O233" s="46">
        <v>2.3999999999999986</v>
      </c>
      <c r="P233" s="46">
        <v>1.3999999999999986</v>
      </c>
      <c r="Q233" s="46">
        <v>3.5</v>
      </c>
      <c r="R233" s="46">
        <v>3.1000000000000014</v>
      </c>
      <c r="S233" s="46">
        <v>2.3000000000000007</v>
      </c>
      <c r="T233" s="46">
        <v>3</v>
      </c>
      <c r="U233" s="46">
        <v>2.8999999999999986</v>
      </c>
      <c r="V233" s="46">
        <v>2.8999999999999986</v>
      </c>
      <c r="W233" s="46">
        <v>3.3999999999999986</v>
      </c>
      <c r="X233" s="46">
        <v>2.6000000000000014</v>
      </c>
      <c r="Y233" s="46">
        <v>3</v>
      </c>
      <c r="Z233" s="46">
        <v>2.6999999999999993</v>
      </c>
      <c r="AA233" s="46">
        <v>3.3999999999999986</v>
      </c>
      <c r="AB233" s="46">
        <v>1.6999999999999993</v>
      </c>
      <c r="AC233" s="46">
        <v>2.6999999999999993</v>
      </c>
      <c r="AD233" s="46">
        <v>3.1000000000000014</v>
      </c>
      <c r="AE233" s="46">
        <v>2.3999999999999986</v>
      </c>
      <c r="AF233" s="46">
        <v>2.8000000000000007</v>
      </c>
      <c r="AG233" s="46">
        <v>2.3999999999999986</v>
      </c>
      <c r="AH233" s="46">
        <v>2.5</v>
      </c>
      <c r="AI233" s="46">
        <v>2.8999999999999986</v>
      </c>
      <c r="AJ233" s="46">
        <v>93</v>
      </c>
    </row>
    <row r="234" spans="1:36" x14ac:dyDescent="0.25">
      <c r="A234" t="s">
        <v>410</v>
      </c>
      <c r="B234" s="46">
        <v>2.3000000000000007</v>
      </c>
      <c r="C234" s="46">
        <v>1</v>
      </c>
      <c r="D234" s="46">
        <v>1.5</v>
      </c>
      <c r="E234" s="46">
        <v>1.1000000000000014</v>
      </c>
      <c r="F234" s="46">
        <v>0.30000000000000071</v>
      </c>
      <c r="G234" s="46">
        <v>1.3000000000000007</v>
      </c>
      <c r="H234" s="46">
        <v>0.80000000000000071</v>
      </c>
      <c r="I234" s="46">
        <v>1.8000000000000007</v>
      </c>
      <c r="J234" s="46">
        <v>1.6000000000000014</v>
      </c>
      <c r="K234" s="46">
        <v>1.3000000000000007</v>
      </c>
      <c r="L234" s="46">
        <v>1.1999999999999993</v>
      </c>
      <c r="M234" s="46">
        <v>1.8000000000000007</v>
      </c>
      <c r="N234" s="46">
        <v>1.5</v>
      </c>
      <c r="O234" s="46">
        <v>0.89999999999999858</v>
      </c>
      <c r="P234" s="46">
        <v>0</v>
      </c>
      <c r="Q234" s="46">
        <v>1.8000000000000007</v>
      </c>
      <c r="R234" s="46">
        <v>1.1000000000000014</v>
      </c>
      <c r="S234" s="46">
        <v>0.30000000000000071</v>
      </c>
      <c r="T234" s="46">
        <v>1.3000000000000007</v>
      </c>
      <c r="U234" s="46">
        <v>2.1000000000000014</v>
      </c>
      <c r="V234" s="46">
        <v>1.1000000000000014</v>
      </c>
      <c r="W234" s="46">
        <v>0.89999999999999858</v>
      </c>
      <c r="X234" s="46">
        <v>1.6999999999999993</v>
      </c>
      <c r="Y234" s="46">
        <v>1.5</v>
      </c>
      <c r="Z234" s="46">
        <v>0.89999999999999858</v>
      </c>
      <c r="AA234" s="46">
        <v>1.6000000000000014</v>
      </c>
      <c r="AB234" s="46">
        <v>0.19999999999999929</v>
      </c>
      <c r="AC234" s="46">
        <v>2</v>
      </c>
      <c r="AD234" s="46">
        <v>1.5</v>
      </c>
      <c r="AE234" s="46">
        <v>1.1999999999999993</v>
      </c>
      <c r="AF234" s="46">
        <v>1.8999999999999986</v>
      </c>
      <c r="AG234" s="46">
        <v>0.39999999999999858</v>
      </c>
      <c r="AH234" s="46">
        <v>2</v>
      </c>
      <c r="AI234" s="46">
        <v>1.6000000000000014</v>
      </c>
      <c r="AJ234" s="46">
        <v>43.500000000000007</v>
      </c>
    </row>
    <row r="235" spans="1:36" x14ac:dyDescent="0.25">
      <c r="A235" t="s">
        <v>411</v>
      </c>
      <c r="B235" s="46">
        <v>2.3999999999999986</v>
      </c>
      <c r="C235" s="46">
        <v>0</v>
      </c>
      <c r="D235" s="46">
        <v>0.89999999999999858</v>
      </c>
      <c r="E235" s="46">
        <v>0.10000000000000142</v>
      </c>
      <c r="F235" s="46">
        <v>0</v>
      </c>
      <c r="G235" s="46">
        <v>1</v>
      </c>
      <c r="H235" s="46">
        <v>0</v>
      </c>
      <c r="I235" s="46">
        <v>2.3999999999999986</v>
      </c>
      <c r="J235" s="46">
        <v>2.5</v>
      </c>
      <c r="K235" s="46">
        <v>1.8000000000000007</v>
      </c>
      <c r="L235" s="46">
        <v>0.39999999999999858</v>
      </c>
      <c r="M235" s="46">
        <v>1</v>
      </c>
      <c r="N235" s="46">
        <v>1.1000000000000014</v>
      </c>
      <c r="O235" s="46">
        <v>0</v>
      </c>
      <c r="P235" s="46">
        <v>0</v>
      </c>
      <c r="Q235" s="46">
        <v>1.3000000000000007</v>
      </c>
      <c r="R235" s="46">
        <v>0.39999999999999858</v>
      </c>
      <c r="S235" s="46">
        <v>0</v>
      </c>
      <c r="T235" s="46">
        <v>0.10000000000000142</v>
      </c>
      <c r="U235" s="46">
        <v>2.1999999999999993</v>
      </c>
      <c r="V235" s="46">
        <v>0</v>
      </c>
      <c r="W235" s="46">
        <v>0</v>
      </c>
      <c r="X235" s="46">
        <v>0.69999999999999929</v>
      </c>
      <c r="Y235" s="46">
        <v>0.30000000000000071</v>
      </c>
      <c r="Z235" s="46">
        <v>0</v>
      </c>
      <c r="AA235" s="46">
        <v>0.69999999999999929</v>
      </c>
      <c r="AB235" s="46">
        <v>0</v>
      </c>
      <c r="AC235" s="46">
        <v>2.8000000000000007</v>
      </c>
      <c r="AD235" s="46">
        <v>1.8999999999999986</v>
      </c>
      <c r="AE235" s="46">
        <v>0</v>
      </c>
      <c r="AF235" s="46">
        <v>2.3999999999999986</v>
      </c>
      <c r="AG235" s="46">
        <v>0</v>
      </c>
      <c r="AH235" s="46">
        <v>2.6000000000000014</v>
      </c>
      <c r="AI235" s="46">
        <v>1.6000000000000014</v>
      </c>
      <c r="AJ235" s="46">
        <v>30.599999999999998</v>
      </c>
    </row>
    <row r="236" spans="1:36" x14ac:dyDescent="0.25">
      <c r="A236" t="s">
        <v>412</v>
      </c>
      <c r="B236" s="46">
        <v>1.3999999999999986</v>
      </c>
      <c r="C236" s="46">
        <v>0</v>
      </c>
      <c r="D236" s="46">
        <v>0</v>
      </c>
      <c r="E236" s="46">
        <v>0</v>
      </c>
      <c r="F236" s="46">
        <v>0.30000000000000071</v>
      </c>
      <c r="G236" s="46">
        <v>0.19999999999999929</v>
      </c>
      <c r="H236" s="46">
        <v>0</v>
      </c>
      <c r="I236" s="46">
        <v>0.80000000000000071</v>
      </c>
      <c r="J236" s="46">
        <v>1.1999999999999993</v>
      </c>
      <c r="K236" s="46">
        <v>0</v>
      </c>
      <c r="L236" s="46">
        <v>0</v>
      </c>
      <c r="M236" s="46">
        <v>0</v>
      </c>
      <c r="N236" s="46">
        <v>0.30000000000000071</v>
      </c>
      <c r="O236" s="46">
        <v>0</v>
      </c>
      <c r="P236" s="46">
        <v>0</v>
      </c>
      <c r="Q236" s="46">
        <v>0.60000000000000142</v>
      </c>
      <c r="R236" s="46">
        <v>0.39999999999999858</v>
      </c>
      <c r="S236" s="46">
        <v>0</v>
      </c>
      <c r="T236" s="46">
        <v>0</v>
      </c>
      <c r="U236" s="46">
        <v>1</v>
      </c>
      <c r="V236" s="46">
        <v>0</v>
      </c>
      <c r="W236" s="46">
        <v>0</v>
      </c>
      <c r="X236" s="46">
        <v>0</v>
      </c>
      <c r="Y236" s="46">
        <v>0</v>
      </c>
      <c r="Z236" s="46">
        <v>0</v>
      </c>
      <c r="AA236" s="46">
        <v>0.19999999999999929</v>
      </c>
      <c r="AB236" s="46">
        <v>0.19999999999999929</v>
      </c>
      <c r="AC236" s="46">
        <v>1.3000000000000007</v>
      </c>
      <c r="AD236" s="46">
        <v>1</v>
      </c>
      <c r="AE236" s="46">
        <v>0</v>
      </c>
      <c r="AF236" s="46">
        <v>0</v>
      </c>
      <c r="AG236" s="46">
        <v>0</v>
      </c>
      <c r="AH236" s="46">
        <v>0.39999999999999858</v>
      </c>
      <c r="AI236" s="46">
        <v>0</v>
      </c>
      <c r="AJ236" s="46">
        <v>9.2999999999999972</v>
      </c>
    </row>
    <row r="237" spans="1:36" x14ac:dyDescent="0.25">
      <c r="A237" t="s">
        <v>413</v>
      </c>
      <c r="B237" s="46">
        <v>0</v>
      </c>
      <c r="C237" s="46">
        <v>0.30000000000000071</v>
      </c>
      <c r="D237" s="46">
        <v>0</v>
      </c>
      <c r="E237" s="46">
        <v>0</v>
      </c>
      <c r="F237" s="46">
        <v>0.19999999999999929</v>
      </c>
      <c r="G237" s="46">
        <v>0</v>
      </c>
      <c r="H237" s="46">
        <v>0</v>
      </c>
      <c r="I237" s="46">
        <v>0</v>
      </c>
      <c r="J237" s="46">
        <v>0</v>
      </c>
      <c r="K237" s="46">
        <v>0</v>
      </c>
      <c r="L237" s="46">
        <v>0</v>
      </c>
      <c r="M237" s="46">
        <v>0</v>
      </c>
      <c r="N237" s="46">
        <v>1.6999999999999993</v>
      </c>
      <c r="O237" s="46">
        <v>0</v>
      </c>
      <c r="P237" s="46">
        <v>0</v>
      </c>
      <c r="Q237" s="46">
        <v>0</v>
      </c>
      <c r="R237" s="46">
        <v>0.39999999999999858</v>
      </c>
      <c r="S237" s="46">
        <v>0</v>
      </c>
      <c r="T237" s="46">
        <v>0</v>
      </c>
      <c r="U237" s="46">
        <v>0</v>
      </c>
      <c r="V237" s="46">
        <v>0.19999999999999929</v>
      </c>
      <c r="W237" s="46">
        <v>0</v>
      </c>
      <c r="X237" s="46">
        <v>0.89999999999999858</v>
      </c>
      <c r="Y237" s="46">
        <v>0.39999999999999858</v>
      </c>
      <c r="Z237" s="46">
        <v>1.1999999999999993</v>
      </c>
      <c r="AA237" s="46">
        <v>0</v>
      </c>
      <c r="AB237" s="46">
        <v>1.3999999999999986</v>
      </c>
      <c r="AC237" s="46">
        <v>1.6000000000000014</v>
      </c>
      <c r="AD237" s="46">
        <v>0</v>
      </c>
      <c r="AE237" s="46">
        <v>0</v>
      </c>
      <c r="AF237" s="46">
        <v>0</v>
      </c>
      <c r="AG237" s="46">
        <v>1</v>
      </c>
      <c r="AH237" s="46">
        <v>1.3000000000000007</v>
      </c>
      <c r="AI237" s="46">
        <v>0</v>
      </c>
      <c r="AJ237" s="46">
        <v>10.599999999999994</v>
      </c>
    </row>
    <row r="238" spans="1:36" x14ac:dyDescent="0.25">
      <c r="A238" t="s">
        <v>414</v>
      </c>
      <c r="B238" s="46">
        <v>1.6000000000000014</v>
      </c>
      <c r="C238" s="46">
        <v>0</v>
      </c>
      <c r="D238" s="46">
        <v>0</v>
      </c>
      <c r="E238" s="46">
        <v>0</v>
      </c>
      <c r="F238" s="46">
        <v>0</v>
      </c>
      <c r="G238" s="46">
        <v>0.5</v>
      </c>
      <c r="H238" s="46">
        <v>0.39999999999999858</v>
      </c>
      <c r="I238" s="46">
        <v>0.60000000000000142</v>
      </c>
      <c r="J238" s="46">
        <v>1.1000000000000014</v>
      </c>
      <c r="K238" s="46">
        <v>0</v>
      </c>
      <c r="L238" s="46">
        <v>0.60000000000000142</v>
      </c>
      <c r="M238" s="46">
        <v>0</v>
      </c>
      <c r="N238" s="46">
        <v>0.69999999999999929</v>
      </c>
      <c r="O238" s="46">
        <v>0.69999999999999929</v>
      </c>
      <c r="P238" s="46">
        <v>0.60000000000000142</v>
      </c>
      <c r="Q238" s="46">
        <v>1.1999999999999993</v>
      </c>
      <c r="R238" s="46">
        <v>0.19999999999999929</v>
      </c>
      <c r="S238" s="46">
        <v>0</v>
      </c>
      <c r="T238" s="46">
        <v>0.39999999999999858</v>
      </c>
      <c r="U238" s="46">
        <v>1.1000000000000014</v>
      </c>
      <c r="V238" s="46">
        <v>0.5</v>
      </c>
      <c r="W238" s="46">
        <v>1.3999999999999986</v>
      </c>
      <c r="X238" s="46">
        <v>0</v>
      </c>
      <c r="Y238" s="46">
        <v>0</v>
      </c>
      <c r="Z238" s="46">
        <v>1</v>
      </c>
      <c r="AA238" s="46">
        <v>1.1999999999999993</v>
      </c>
      <c r="AB238" s="46">
        <v>0.69999999999999929</v>
      </c>
      <c r="AC238" s="46">
        <v>0.5</v>
      </c>
      <c r="AD238" s="46">
        <v>0.80000000000000071</v>
      </c>
      <c r="AE238" s="46">
        <v>0</v>
      </c>
      <c r="AF238" s="46">
        <v>0</v>
      </c>
      <c r="AG238" s="46">
        <v>0.80000000000000071</v>
      </c>
      <c r="AH238" s="46">
        <v>0.10000000000000142</v>
      </c>
      <c r="AI238" s="46">
        <v>0</v>
      </c>
      <c r="AJ238" s="46">
        <v>16.700000000000003</v>
      </c>
    </row>
    <row r="239" spans="1:36" x14ac:dyDescent="0.25">
      <c r="A239" t="s">
        <v>415</v>
      </c>
      <c r="B239" s="46">
        <v>0</v>
      </c>
      <c r="C239" s="46">
        <v>0</v>
      </c>
      <c r="D239" s="46">
        <v>0</v>
      </c>
      <c r="E239" s="46">
        <v>0</v>
      </c>
      <c r="F239" s="46">
        <v>0</v>
      </c>
      <c r="G239" s="46">
        <v>0</v>
      </c>
      <c r="H239" s="46">
        <v>0</v>
      </c>
      <c r="I239" s="46">
        <v>0</v>
      </c>
      <c r="J239" s="46">
        <v>0</v>
      </c>
      <c r="K239" s="46">
        <v>0</v>
      </c>
      <c r="L239" s="46">
        <v>0</v>
      </c>
      <c r="M239" s="46">
        <v>0</v>
      </c>
      <c r="N239" s="46">
        <v>0</v>
      </c>
      <c r="O239" s="46">
        <v>0</v>
      </c>
      <c r="P239" s="46">
        <v>0</v>
      </c>
      <c r="Q239" s="46">
        <v>0</v>
      </c>
      <c r="R239" s="46">
        <v>0</v>
      </c>
      <c r="S239" s="46">
        <v>0</v>
      </c>
      <c r="T239" s="46">
        <v>0</v>
      </c>
      <c r="U239" s="46">
        <v>0</v>
      </c>
      <c r="V239" s="46">
        <v>0</v>
      </c>
      <c r="W239" s="46">
        <v>0</v>
      </c>
      <c r="X239" s="46">
        <v>0</v>
      </c>
      <c r="Y239" s="46">
        <v>0</v>
      </c>
      <c r="Z239" s="46">
        <v>0</v>
      </c>
      <c r="AA239" s="46">
        <v>0</v>
      </c>
      <c r="AB239" s="46">
        <v>0</v>
      </c>
      <c r="AC239" s="46">
        <v>0</v>
      </c>
      <c r="AD239" s="46">
        <v>0</v>
      </c>
      <c r="AE239" s="46">
        <v>0</v>
      </c>
      <c r="AF239" s="46">
        <v>0</v>
      </c>
      <c r="AG239" s="46">
        <v>0</v>
      </c>
      <c r="AH239" s="46">
        <v>0</v>
      </c>
      <c r="AI239" s="46">
        <v>0</v>
      </c>
      <c r="AJ239" s="46">
        <v>0</v>
      </c>
    </row>
    <row r="240" spans="1:36" x14ac:dyDescent="0.25">
      <c r="A240" t="s">
        <v>416</v>
      </c>
      <c r="B240" s="46">
        <v>1.1999999999999993</v>
      </c>
      <c r="C240" s="46">
        <v>0.60000000000000142</v>
      </c>
      <c r="D240" s="46">
        <v>0.19999999999999929</v>
      </c>
      <c r="E240" s="46">
        <v>0.89999999999999858</v>
      </c>
      <c r="F240" s="46">
        <v>0.69999999999999929</v>
      </c>
      <c r="G240" s="46">
        <v>0.5</v>
      </c>
      <c r="H240" s="46">
        <v>0.10000000000000142</v>
      </c>
      <c r="I240" s="46">
        <v>1</v>
      </c>
      <c r="J240" s="46">
        <v>0.39999999999999858</v>
      </c>
      <c r="K240" s="46">
        <v>0.60000000000000142</v>
      </c>
      <c r="L240" s="46">
        <v>0.39999999999999858</v>
      </c>
      <c r="M240" s="46">
        <v>0.60000000000000142</v>
      </c>
      <c r="N240" s="46">
        <v>1.1999999999999993</v>
      </c>
      <c r="O240" s="46">
        <v>0</v>
      </c>
      <c r="P240" s="46">
        <v>0.19999999999999929</v>
      </c>
      <c r="Q240" s="46">
        <v>0.5</v>
      </c>
      <c r="R240" s="46">
        <v>0</v>
      </c>
      <c r="S240" s="46">
        <v>0</v>
      </c>
      <c r="T240" s="46">
        <v>0.5</v>
      </c>
      <c r="U240" s="46">
        <v>0.10000000000000142</v>
      </c>
      <c r="V240" s="46">
        <v>0.5</v>
      </c>
      <c r="W240" s="46">
        <v>0</v>
      </c>
      <c r="X240" s="46">
        <v>1.5</v>
      </c>
      <c r="Y240" s="46">
        <v>1.1999999999999993</v>
      </c>
      <c r="Z240" s="46">
        <v>0.60000000000000142</v>
      </c>
      <c r="AA240" s="46">
        <v>0.60000000000000142</v>
      </c>
      <c r="AB240" s="46">
        <v>0.60000000000000142</v>
      </c>
      <c r="AC240" s="46">
        <v>1.3000000000000007</v>
      </c>
      <c r="AD240" s="46">
        <v>0.89999999999999858</v>
      </c>
      <c r="AE240" s="46">
        <v>0.89999999999999858</v>
      </c>
      <c r="AF240" s="46">
        <v>1</v>
      </c>
      <c r="AG240" s="46">
        <v>1.3000000000000007</v>
      </c>
      <c r="AH240" s="46">
        <v>0.89999999999999858</v>
      </c>
      <c r="AI240" s="46">
        <v>1.6000000000000014</v>
      </c>
      <c r="AJ240" s="46">
        <v>22.6</v>
      </c>
    </row>
    <row r="241" spans="1:36" x14ac:dyDescent="0.25">
      <c r="A241" t="s">
        <v>417</v>
      </c>
      <c r="B241" s="46">
        <v>1.8000000000000007</v>
      </c>
      <c r="C241" s="46">
        <v>0.60000000000000142</v>
      </c>
      <c r="D241" s="46">
        <v>0.89999999999999858</v>
      </c>
      <c r="E241" s="46">
        <v>0.80000000000000071</v>
      </c>
      <c r="F241" s="46">
        <v>0.60000000000000142</v>
      </c>
      <c r="G241" s="46">
        <v>1.6000000000000014</v>
      </c>
      <c r="H241" s="46">
        <v>0</v>
      </c>
      <c r="I241" s="46">
        <v>1.8999999999999986</v>
      </c>
      <c r="J241" s="46">
        <v>1.5</v>
      </c>
      <c r="K241" s="46">
        <v>1.6000000000000014</v>
      </c>
      <c r="L241" s="46">
        <v>0.80000000000000071</v>
      </c>
      <c r="M241" s="46">
        <v>1.3999999999999986</v>
      </c>
      <c r="N241" s="46">
        <v>1.6000000000000014</v>
      </c>
      <c r="O241" s="46">
        <v>0.19999999999999929</v>
      </c>
      <c r="P241" s="46">
        <v>0</v>
      </c>
      <c r="Q241" s="46">
        <v>1.8000000000000007</v>
      </c>
      <c r="R241" s="46">
        <v>0</v>
      </c>
      <c r="S241" s="46">
        <v>0</v>
      </c>
      <c r="T241" s="46">
        <v>1</v>
      </c>
      <c r="U241" s="46">
        <v>1.1999999999999993</v>
      </c>
      <c r="V241" s="46">
        <v>0.80000000000000071</v>
      </c>
      <c r="W241" s="46">
        <v>0.60000000000000142</v>
      </c>
      <c r="X241" s="46">
        <v>1.3000000000000007</v>
      </c>
      <c r="Y241" s="46">
        <v>1</v>
      </c>
      <c r="Z241" s="46">
        <v>0.10000000000000142</v>
      </c>
      <c r="AA241" s="46">
        <v>1.6999999999999993</v>
      </c>
      <c r="AB241" s="46">
        <v>0.30000000000000071</v>
      </c>
      <c r="AC241" s="46">
        <v>1.6999999999999993</v>
      </c>
      <c r="AD241" s="46">
        <v>1.6999999999999993</v>
      </c>
      <c r="AE241" s="46">
        <v>0.60000000000000142</v>
      </c>
      <c r="AF241" s="46">
        <v>2</v>
      </c>
      <c r="AG241" s="46">
        <v>1.8999999999999986</v>
      </c>
      <c r="AH241" s="46">
        <v>1.3000000000000007</v>
      </c>
      <c r="AI241" s="46">
        <v>2.1999999999999993</v>
      </c>
      <c r="AJ241" s="46">
        <v>36.500000000000014</v>
      </c>
    </row>
    <row r="242" spans="1:36" x14ac:dyDescent="0.25">
      <c r="A242" t="s">
        <v>418</v>
      </c>
      <c r="B242" s="46">
        <v>3.1999999999999993</v>
      </c>
      <c r="C242" s="46">
        <v>0</v>
      </c>
      <c r="D242" s="46">
        <v>1</v>
      </c>
      <c r="E242" s="46">
        <v>1</v>
      </c>
      <c r="F242" s="46">
        <v>0</v>
      </c>
      <c r="G242" s="46">
        <v>1.6000000000000014</v>
      </c>
      <c r="H242" s="46">
        <v>0.60000000000000142</v>
      </c>
      <c r="I242" s="46">
        <v>2.5</v>
      </c>
      <c r="J242" s="46">
        <v>3.1999999999999993</v>
      </c>
      <c r="K242" s="46">
        <v>1.5</v>
      </c>
      <c r="L242" s="46">
        <v>1.3000000000000007</v>
      </c>
      <c r="M242" s="46">
        <v>1.5</v>
      </c>
      <c r="N242" s="46">
        <v>0.30000000000000071</v>
      </c>
      <c r="O242" s="46">
        <v>1.1000000000000014</v>
      </c>
      <c r="P242" s="46">
        <v>0</v>
      </c>
      <c r="Q242" s="46">
        <v>2.5</v>
      </c>
      <c r="R242" s="46">
        <v>0</v>
      </c>
      <c r="S242" s="46">
        <v>0</v>
      </c>
      <c r="T242" s="46">
        <v>0.89999999999999858</v>
      </c>
      <c r="U242" s="46">
        <v>3.3000000000000007</v>
      </c>
      <c r="V242" s="46">
        <v>0.69999999999999929</v>
      </c>
      <c r="W242" s="46">
        <v>1.3000000000000007</v>
      </c>
      <c r="X242" s="46">
        <v>0.80000000000000071</v>
      </c>
      <c r="Y242" s="46">
        <v>0.19999999999999929</v>
      </c>
      <c r="Z242" s="46">
        <v>0.10000000000000142</v>
      </c>
      <c r="AA242" s="46">
        <v>2.3999999999999986</v>
      </c>
      <c r="AB242" s="46">
        <v>0</v>
      </c>
      <c r="AC242" s="46">
        <v>1</v>
      </c>
      <c r="AD242" s="46">
        <v>2.3000000000000007</v>
      </c>
      <c r="AE242" s="46">
        <v>0.19999999999999929</v>
      </c>
      <c r="AF242" s="46">
        <v>0.89999999999999858</v>
      </c>
      <c r="AG242" s="46">
        <v>0.19999999999999929</v>
      </c>
      <c r="AH242" s="46">
        <v>0.69999999999999929</v>
      </c>
      <c r="AI242" s="46">
        <v>1.1999999999999993</v>
      </c>
      <c r="AJ242" s="46">
        <v>37.5</v>
      </c>
    </row>
    <row r="243" spans="1:36" x14ac:dyDescent="0.25">
      <c r="A243" t="s">
        <v>419</v>
      </c>
      <c r="B243" s="46">
        <v>0</v>
      </c>
      <c r="C243" s="46">
        <v>0</v>
      </c>
      <c r="D243" s="46">
        <v>0</v>
      </c>
      <c r="E243" s="46">
        <v>0</v>
      </c>
      <c r="F243" s="46">
        <v>0</v>
      </c>
      <c r="G243" s="46">
        <v>0</v>
      </c>
      <c r="H243" s="46">
        <v>0</v>
      </c>
      <c r="I243" s="46">
        <v>0</v>
      </c>
      <c r="J243" s="46">
        <v>0</v>
      </c>
      <c r="K243" s="46">
        <v>0</v>
      </c>
      <c r="L243" s="46">
        <v>0</v>
      </c>
      <c r="M243" s="46">
        <v>0</v>
      </c>
      <c r="N243" s="46">
        <v>0</v>
      </c>
      <c r="O243" s="46">
        <v>0</v>
      </c>
      <c r="P243" s="46">
        <v>0</v>
      </c>
      <c r="Q243" s="46">
        <v>0</v>
      </c>
      <c r="R243" s="46">
        <v>0</v>
      </c>
      <c r="S243" s="46">
        <v>0</v>
      </c>
      <c r="T243" s="46">
        <v>0</v>
      </c>
      <c r="U243" s="46">
        <v>0</v>
      </c>
      <c r="V243" s="46">
        <v>0</v>
      </c>
      <c r="W243" s="46">
        <v>0</v>
      </c>
      <c r="X243" s="46">
        <v>0</v>
      </c>
      <c r="Y243" s="46">
        <v>0</v>
      </c>
      <c r="Z243" s="46">
        <v>0</v>
      </c>
      <c r="AA243" s="46">
        <v>0</v>
      </c>
      <c r="AB243" s="46">
        <v>0</v>
      </c>
      <c r="AC243" s="46">
        <v>0</v>
      </c>
      <c r="AD243" s="46">
        <v>0</v>
      </c>
      <c r="AE243" s="46">
        <v>0</v>
      </c>
      <c r="AF243" s="46">
        <v>0</v>
      </c>
      <c r="AG243" s="46">
        <v>0</v>
      </c>
      <c r="AH243" s="46">
        <v>0</v>
      </c>
      <c r="AI243" s="46">
        <v>0</v>
      </c>
      <c r="AJ243" s="46">
        <v>0</v>
      </c>
    </row>
    <row r="244" spans="1:36" x14ac:dyDescent="0.25">
      <c r="A244" t="s">
        <v>420</v>
      </c>
      <c r="B244" s="46">
        <v>0</v>
      </c>
      <c r="C244" s="46">
        <v>0</v>
      </c>
      <c r="D244" s="46">
        <v>0</v>
      </c>
      <c r="E244" s="46">
        <v>0</v>
      </c>
      <c r="F244" s="46">
        <v>0</v>
      </c>
      <c r="G244" s="46">
        <v>0</v>
      </c>
      <c r="H244" s="46">
        <v>0</v>
      </c>
      <c r="I244" s="46">
        <v>0</v>
      </c>
      <c r="J244" s="46">
        <v>0</v>
      </c>
      <c r="K244" s="46">
        <v>0</v>
      </c>
      <c r="L244" s="46">
        <v>0</v>
      </c>
      <c r="M244" s="46">
        <v>0</v>
      </c>
      <c r="N244" s="46">
        <v>0</v>
      </c>
      <c r="O244" s="46">
        <v>0</v>
      </c>
      <c r="P244" s="46">
        <v>0</v>
      </c>
      <c r="Q244" s="46">
        <v>0</v>
      </c>
      <c r="R244" s="46">
        <v>0</v>
      </c>
      <c r="S244" s="46">
        <v>0</v>
      </c>
      <c r="T244" s="46">
        <v>0</v>
      </c>
      <c r="U244" s="46">
        <v>0</v>
      </c>
      <c r="V244" s="46">
        <v>0</v>
      </c>
      <c r="W244" s="46">
        <v>0</v>
      </c>
      <c r="X244" s="46">
        <v>0</v>
      </c>
      <c r="Y244" s="46">
        <v>0</v>
      </c>
      <c r="Z244" s="46">
        <v>0</v>
      </c>
      <c r="AA244" s="46">
        <v>0</v>
      </c>
      <c r="AB244" s="46">
        <v>0</v>
      </c>
      <c r="AC244" s="46">
        <v>0</v>
      </c>
      <c r="AD244" s="46">
        <v>0</v>
      </c>
      <c r="AE244" s="46">
        <v>0</v>
      </c>
      <c r="AF244" s="46">
        <v>0</v>
      </c>
      <c r="AG244" s="46">
        <v>0</v>
      </c>
      <c r="AH244" s="46">
        <v>0</v>
      </c>
      <c r="AI244" s="46">
        <v>0</v>
      </c>
      <c r="AJ244" s="46">
        <v>0</v>
      </c>
    </row>
    <row r="245" spans="1:36" x14ac:dyDescent="0.25">
      <c r="A245" t="s">
        <v>421</v>
      </c>
      <c r="B245" s="46">
        <v>0.30000000000000071</v>
      </c>
      <c r="C245" s="46">
        <v>0.10000000000000142</v>
      </c>
      <c r="D245" s="46">
        <v>0.39999999999999858</v>
      </c>
      <c r="E245" s="46">
        <v>0</v>
      </c>
      <c r="F245" s="46">
        <v>0.19999999999999929</v>
      </c>
      <c r="G245" s="46">
        <v>0.19999999999999929</v>
      </c>
      <c r="H245" s="46">
        <v>0</v>
      </c>
      <c r="I245" s="46">
        <v>0.10000000000000142</v>
      </c>
      <c r="J245" s="46">
        <v>0</v>
      </c>
      <c r="K245" s="46">
        <v>0</v>
      </c>
      <c r="L245" s="46">
        <v>0</v>
      </c>
      <c r="M245" s="46">
        <v>0</v>
      </c>
      <c r="N245" s="46">
        <v>1.6000000000000014</v>
      </c>
      <c r="O245" s="46">
        <v>0</v>
      </c>
      <c r="P245" s="46">
        <v>0.5</v>
      </c>
      <c r="Q245" s="46">
        <v>0</v>
      </c>
      <c r="R245" s="46">
        <v>0.60000000000000142</v>
      </c>
      <c r="S245" s="46">
        <v>0.30000000000000071</v>
      </c>
      <c r="T245" s="46">
        <v>0.39999999999999858</v>
      </c>
      <c r="U245" s="46">
        <v>1.1000000000000014</v>
      </c>
      <c r="V245" s="46">
        <v>0.30000000000000071</v>
      </c>
      <c r="W245" s="46">
        <v>0.10000000000000142</v>
      </c>
      <c r="X245" s="46">
        <v>1.1000000000000014</v>
      </c>
      <c r="Y245" s="46">
        <v>0.30000000000000071</v>
      </c>
      <c r="Z245" s="46">
        <v>0.10000000000000142</v>
      </c>
      <c r="AA245" s="46">
        <v>0</v>
      </c>
      <c r="AB245" s="46">
        <v>0.60000000000000142</v>
      </c>
      <c r="AC245" s="46">
        <v>1.8999999999999986</v>
      </c>
      <c r="AD245" s="46">
        <v>0</v>
      </c>
      <c r="AE245" s="46">
        <v>0</v>
      </c>
      <c r="AF245" s="46">
        <v>0.10000000000000142</v>
      </c>
      <c r="AG245" s="46">
        <v>0.39999999999999858</v>
      </c>
      <c r="AH245" s="46">
        <v>1.1999999999999993</v>
      </c>
      <c r="AI245" s="46">
        <v>0</v>
      </c>
      <c r="AJ245" s="46">
        <v>11.900000000000009</v>
      </c>
    </row>
    <row r="246" spans="1:36" x14ac:dyDescent="0.25">
      <c r="A246" t="s">
        <v>422</v>
      </c>
      <c r="B246" s="46">
        <v>3.3000000000000007</v>
      </c>
      <c r="C246" s="46">
        <v>2.1999999999999993</v>
      </c>
      <c r="D246" s="46">
        <v>2.8000000000000007</v>
      </c>
      <c r="E246" s="46">
        <v>2.1000000000000014</v>
      </c>
      <c r="F246" s="46">
        <v>2.8000000000000007</v>
      </c>
      <c r="G246" s="46">
        <v>3.6999999999999993</v>
      </c>
      <c r="H246" s="46">
        <v>2.1999999999999993</v>
      </c>
      <c r="I246" s="46">
        <v>3.6999999999999993</v>
      </c>
      <c r="J246" s="46">
        <v>3.3999999999999986</v>
      </c>
      <c r="K246" s="46">
        <v>3.3000000000000007</v>
      </c>
      <c r="L246" s="46">
        <v>1.8999999999999986</v>
      </c>
      <c r="M246" s="46">
        <v>2.5</v>
      </c>
      <c r="N246" s="46">
        <v>4.5</v>
      </c>
      <c r="O246" s="46">
        <v>2</v>
      </c>
      <c r="P246" s="46">
        <v>2.6000000000000014</v>
      </c>
      <c r="Q246" s="46">
        <v>3.1999999999999993</v>
      </c>
      <c r="R246" s="46">
        <v>4.1000000000000014</v>
      </c>
      <c r="S246" s="46">
        <v>3.1000000000000014</v>
      </c>
      <c r="T246" s="46">
        <v>3</v>
      </c>
      <c r="U246" s="46">
        <v>4.8999999999999986</v>
      </c>
      <c r="V246" s="46">
        <v>2.5</v>
      </c>
      <c r="W246" s="46">
        <v>3</v>
      </c>
      <c r="X246" s="46">
        <v>3.6000000000000014</v>
      </c>
      <c r="Y246" s="46">
        <v>3.6999999999999993</v>
      </c>
      <c r="Z246" s="46">
        <v>2.3000000000000007</v>
      </c>
      <c r="AA246" s="46">
        <v>3.6999999999999993</v>
      </c>
      <c r="AB246" s="46">
        <v>2.8999999999999986</v>
      </c>
      <c r="AC246" s="46">
        <v>3.8999999999999986</v>
      </c>
      <c r="AD246" s="46">
        <v>3.8999999999999986</v>
      </c>
      <c r="AE246" s="46">
        <v>2.3999999999999986</v>
      </c>
      <c r="AF246" s="46">
        <v>2.8000000000000007</v>
      </c>
      <c r="AG246" s="46">
        <v>3.5</v>
      </c>
      <c r="AH246" s="46">
        <v>3.8000000000000007</v>
      </c>
      <c r="AI246" s="46">
        <v>2.8000000000000007</v>
      </c>
      <c r="AJ246" s="46">
        <v>106.10000000000001</v>
      </c>
    </row>
    <row r="247" spans="1:36" x14ac:dyDescent="0.25">
      <c r="A247" t="s">
        <v>423</v>
      </c>
      <c r="B247" s="46">
        <v>4</v>
      </c>
      <c r="C247" s="46">
        <v>0.30000000000000071</v>
      </c>
      <c r="D247" s="46">
        <v>1.1999999999999993</v>
      </c>
      <c r="E247" s="46">
        <v>1.3000000000000007</v>
      </c>
      <c r="F247" s="46">
        <v>0</v>
      </c>
      <c r="G247" s="46">
        <v>3.1000000000000014</v>
      </c>
      <c r="H247" s="46">
        <v>1.1000000000000014</v>
      </c>
      <c r="I247" s="46">
        <v>3</v>
      </c>
      <c r="J247" s="46">
        <v>3.5</v>
      </c>
      <c r="K247" s="46">
        <v>2.1999999999999993</v>
      </c>
      <c r="L247" s="46">
        <v>2.5</v>
      </c>
      <c r="M247" s="46">
        <v>1.6999999999999993</v>
      </c>
      <c r="N247" s="46">
        <v>1.1999999999999993</v>
      </c>
      <c r="O247" s="46">
        <v>1.8000000000000007</v>
      </c>
      <c r="P247" s="46">
        <v>0</v>
      </c>
      <c r="Q247" s="46">
        <v>3.3999999999999986</v>
      </c>
      <c r="R247" s="46">
        <v>1.5</v>
      </c>
      <c r="S247" s="46">
        <v>0.39999999999999858</v>
      </c>
      <c r="T247" s="46">
        <v>1.6000000000000014</v>
      </c>
      <c r="U247" s="46">
        <v>4.1000000000000014</v>
      </c>
      <c r="V247" s="46">
        <v>1.6999999999999993</v>
      </c>
      <c r="W247" s="46">
        <v>2.6000000000000014</v>
      </c>
      <c r="X247" s="46">
        <v>0.69999999999999929</v>
      </c>
      <c r="Y247" s="46">
        <v>1.1000000000000014</v>
      </c>
      <c r="Z247" s="46">
        <v>0.80000000000000071</v>
      </c>
      <c r="AA247" s="46">
        <v>3.6000000000000014</v>
      </c>
      <c r="AB247" s="46">
        <v>0.80000000000000071</v>
      </c>
      <c r="AC247" s="46">
        <v>1.6999999999999993</v>
      </c>
      <c r="AD247" s="46">
        <v>3.1000000000000014</v>
      </c>
      <c r="AE247" s="46">
        <v>0</v>
      </c>
      <c r="AF247" s="46">
        <v>0.80000000000000071</v>
      </c>
      <c r="AG247" s="46">
        <v>0.80000000000000071</v>
      </c>
      <c r="AH247" s="46">
        <v>0.89999999999999858</v>
      </c>
      <c r="AI247" s="46">
        <v>0.80000000000000071</v>
      </c>
      <c r="AJ247" s="46">
        <v>57.300000000000026</v>
      </c>
    </row>
    <row r="248" spans="1:36" x14ac:dyDescent="0.25">
      <c r="A248" t="s">
        <v>424</v>
      </c>
      <c r="B248" s="46">
        <v>0</v>
      </c>
      <c r="C248" s="46">
        <v>0</v>
      </c>
      <c r="D248" s="46">
        <v>0</v>
      </c>
      <c r="E248" s="46">
        <v>0</v>
      </c>
      <c r="F248" s="46">
        <v>0</v>
      </c>
      <c r="G248" s="46">
        <v>0</v>
      </c>
      <c r="H248" s="46">
        <v>0</v>
      </c>
      <c r="I248" s="46">
        <v>0</v>
      </c>
      <c r="J248" s="46">
        <v>0</v>
      </c>
      <c r="K248" s="46">
        <v>0.19999999999999929</v>
      </c>
      <c r="L248" s="46">
        <v>0</v>
      </c>
      <c r="M248" s="46">
        <v>0</v>
      </c>
      <c r="N248" s="46">
        <v>0.19999999999999929</v>
      </c>
      <c r="O248" s="46">
        <v>0</v>
      </c>
      <c r="P248" s="46">
        <v>0</v>
      </c>
      <c r="Q248" s="46">
        <v>0</v>
      </c>
      <c r="R248" s="46">
        <v>0</v>
      </c>
      <c r="S248" s="46">
        <v>0</v>
      </c>
      <c r="T248" s="46">
        <v>0</v>
      </c>
      <c r="U248" s="46">
        <v>0</v>
      </c>
      <c r="V248" s="46">
        <v>0</v>
      </c>
      <c r="W248" s="46">
        <v>0</v>
      </c>
      <c r="X248" s="46">
        <v>0.19999999999999929</v>
      </c>
      <c r="Y248" s="46">
        <v>0</v>
      </c>
      <c r="Z248" s="46">
        <v>0</v>
      </c>
      <c r="AA248" s="46">
        <v>0</v>
      </c>
      <c r="AB248" s="46">
        <v>0</v>
      </c>
      <c r="AC248" s="46">
        <v>1.3999999999999986</v>
      </c>
      <c r="AD248" s="46">
        <v>0</v>
      </c>
      <c r="AE248" s="46">
        <v>0</v>
      </c>
      <c r="AF248" s="46">
        <v>0.30000000000000071</v>
      </c>
      <c r="AG248" s="46">
        <v>0</v>
      </c>
      <c r="AH248" s="46">
        <v>1.1000000000000014</v>
      </c>
      <c r="AI248" s="46">
        <v>0</v>
      </c>
      <c r="AJ248" s="46">
        <v>3.3999999999999986</v>
      </c>
    </row>
    <row r="249" spans="1:36" x14ac:dyDescent="0.25">
      <c r="A249" t="s">
        <v>425</v>
      </c>
      <c r="B249" s="46">
        <v>1.6000000000000014</v>
      </c>
      <c r="C249" s="46">
        <v>0</v>
      </c>
      <c r="D249" s="46">
        <v>0.89999999999999858</v>
      </c>
      <c r="E249" s="46">
        <v>0.39999999999999858</v>
      </c>
      <c r="F249" s="46">
        <v>0.19999999999999929</v>
      </c>
      <c r="G249" s="46">
        <v>0.39999999999999858</v>
      </c>
      <c r="H249" s="46">
        <v>0</v>
      </c>
      <c r="I249" s="46">
        <v>1.1000000000000014</v>
      </c>
      <c r="J249" s="46">
        <v>1.3999999999999986</v>
      </c>
      <c r="K249" s="46">
        <v>1.1000000000000014</v>
      </c>
      <c r="L249" s="46">
        <v>0</v>
      </c>
      <c r="M249" s="46">
        <v>0.80000000000000071</v>
      </c>
      <c r="N249" s="46">
        <v>1.3999999999999986</v>
      </c>
      <c r="O249" s="46">
        <v>0</v>
      </c>
      <c r="P249" s="46">
        <v>0</v>
      </c>
      <c r="Q249" s="46">
        <v>0.19999999999999929</v>
      </c>
      <c r="R249" s="46">
        <v>0</v>
      </c>
      <c r="S249" s="46">
        <v>0</v>
      </c>
      <c r="T249" s="46">
        <v>0</v>
      </c>
      <c r="U249" s="46">
        <v>1.3999999999999986</v>
      </c>
      <c r="V249" s="46">
        <v>0</v>
      </c>
      <c r="W249" s="46">
        <v>0</v>
      </c>
      <c r="X249" s="46">
        <v>0.80000000000000071</v>
      </c>
      <c r="Y249" s="46">
        <v>0.39999999999999858</v>
      </c>
      <c r="Z249" s="46">
        <v>0</v>
      </c>
      <c r="AA249" s="46">
        <v>0</v>
      </c>
      <c r="AB249" s="46">
        <v>0</v>
      </c>
      <c r="AC249" s="46">
        <v>1.8000000000000007</v>
      </c>
      <c r="AD249" s="46">
        <v>1</v>
      </c>
      <c r="AE249" s="46">
        <v>0.69999999999999929</v>
      </c>
      <c r="AF249" s="46">
        <v>1.6000000000000014</v>
      </c>
      <c r="AG249" s="46">
        <v>0</v>
      </c>
      <c r="AH249" s="46">
        <v>1.8999999999999986</v>
      </c>
      <c r="AI249" s="46">
        <v>1.1000000000000014</v>
      </c>
      <c r="AJ249" s="46">
        <v>20.199999999999996</v>
      </c>
    </row>
    <row r="250" spans="1:36" x14ac:dyDescent="0.25">
      <c r="A250" t="s">
        <v>426</v>
      </c>
      <c r="B250" s="46">
        <v>5.3000000000000007</v>
      </c>
      <c r="C250" s="46">
        <v>2.8999999999999986</v>
      </c>
      <c r="D250" s="46">
        <v>4.3000000000000007</v>
      </c>
      <c r="E250" s="46">
        <v>4.3999999999999986</v>
      </c>
      <c r="F250" s="46">
        <v>2.8000000000000007</v>
      </c>
      <c r="G250" s="46">
        <v>3.8000000000000007</v>
      </c>
      <c r="H250" s="46">
        <v>1.8000000000000007</v>
      </c>
      <c r="I250" s="46">
        <v>5.8000000000000007</v>
      </c>
      <c r="J250" s="46">
        <v>5.1000000000000014</v>
      </c>
      <c r="K250" s="46">
        <v>5.1999999999999993</v>
      </c>
      <c r="L250" s="46">
        <v>2.1000000000000014</v>
      </c>
      <c r="M250" s="46">
        <v>4.3000000000000007</v>
      </c>
      <c r="N250" s="46">
        <v>5.1000000000000014</v>
      </c>
      <c r="O250" s="46">
        <v>2.1999999999999993</v>
      </c>
      <c r="P250" s="46">
        <v>1.5</v>
      </c>
      <c r="Q250" s="46">
        <v>3.1000000000000014</v>
      </c>
      <c r="R250" s="46">
        <v>2</v>
      </c>
      <c r="S250" s="46">
        <v>1.8999999999999986</v>
      </c>
      <c r="T250" s="46">
        <v>2.5</v>
      </c>
      <c r="U250" s="46">
        <v>6.1000000000000014</v>
      </c>
      <c r="V250" s="46">
        <v>2.3999999999999986</v>
      </c>
      <c r="W250" s="46">
        <v>1.8000000000000007</v>
      </c>
      <c r="X250" s="46">
        <v>4.5</v>
      </c>
      <c r="Y250" s="46">
        <v>3.6000000000000014</v>
      </c>
      <c r="Z250" s="46">
        <v>2.1999999999999993</v>
      </c>
      <c r="AA250" s="46">
        <v>3</v>
      </c>
      <c r="AB250" s="46">
        <v>2</v>
      </c>
      <c r="AC250" s="46">
        <v>4.6000000000000014</v>
      </c>
      <c r="AD250" s="46">
        <v>4.5</v>
      </c>
      <c r="AE250" s="46">
        <v>4.1000000000000014</v>
      </c>
      <c r="AF250" s="46">
        <v>5.6000000000000014</v>
      </c>
      <c r="AG250" s="46">
        <v>2.8000000000000007</v>
      </c>
      <c r="AH250" s="46">
        <v>5.6000000000000014</v>
      </c>
      <c r="AI250" s="46">
        <v>4.8999999999999986</v>
      </c>
      <c r="AJ250" s="46">
        <v>123.80000000000004</v>
      </c>
    </row>
    <row r="251" spans="1:36" x14ac:dyDescent="0.25">
      <c r="A251" t="s">
        <v>427</v>
      </c>
      <c r="B251" s="46">
        <v>4.1999999999999993</v>
      </c>
      <c r="C251" s="46">
        <v>3.8999999999999986</v>
      </c>
      <c r="D251" s="46">
        <v>4.3999999999999986</v>
      </c>
      <c r="E251" s="46">
        <v>4.8000000000000007</v>
      </c>
      <c r="F251" s="46">
        <v>3.3000000000000007</v>
      </c>
      <c r="G251" s="46">
        <v>4.8000000000000007</v>
      </c>
      <c r="H251" s="46">
        <v>3.1999999999999993</v>
      </c>
      <c r="I251" s="46">
        <v>4.1999999999999993</v>
      </c>
      <c r="J251" s="46">
        <v>3.6999999999999993</v>
      </c>
      <c r="K251" s="46">
        <v>4.6999999999999993</v>
      </c>
      <c r="L251" s="46">
        <v>3.1999999999999993</v>
      </c>
      <c r="M251" s="46">
        <v>4.3000000000000007</v>
      </c>
      <c r="N251" s="46">
        <v>3.8000000000000007</v>
      </c>
      <c r="O251" s="46">
        <v>3.3000000000000007</v>
      </c>
      <c r="P251" s="46">
        <v>1.8999999999999986</v>
      </c>
      <c r="Q251" s="46">
        <v>4</v>
      </c>
      <c r="R251" s="46">
        <v>2.8999999999999986</v>
      </c>
      <c r="S251" s="46">
        <v>2.6999999999999993</v>
      </c>
      <c r="T251" s="46">
        <v>3.8000000000000007</v>
      </c>
      <c r="U251" s="46">
        <v>3.6000000000000014</v>
      </c>
      <c r="V251" s="46">
        <v>3.8000000000000007</v>
      </c>
      <c r="W251" s="46">
        <v>3.5</v>
      </c>
      <c r="X251" s="46">
        <v>4.3999999999999986</v>
      </c>
      <c r="Y251" s="46">
        <v>4.1000000000000014</v>
      </c>
      <c r="Z251" s="46">
        <v>2.8000000000000007</v>
      </c>
      <c r="AA251" s="46">
        <v>4.1000000000000014</v>
      </c>
      <c r="AB251" s="46">
        <v>2.6000000000000014</v>
      </c>
      <c r="AC251" s="46">
        <v>3.6999999999999993</v>
      </c>
      <c r="AD251" s="46">
        <v>4.3999999999999986</v>
      </c>
      <c r="AE251" s="46">
        <v>2.8999999999999986</v>
      </c>
      <c r="AF251" s="46">
        <v>3.6000000000000014</v>
      </c>
      <c r="AG251" s="46">
        <v>2.6000000000000014</v>
      </c>
      <c r="AH251" s="46">
        <v>4.3000000000000007</v>
      </c>
      <c r="AI251" s="46">
        <v>4.1999999999999993</v>
      </c>
      <c r="AJ251" s="46">
        <v>125.69999999999996</v>
      </c>
    </row>
    <row r="252" spans="1:36" x14ac:dyDescent="0.25">
      <c r="A252" t="s">
        <v>428</v>
      </c>
      <c r="B252" s="46">
        <v>3</v>
      </c>
      <c r="C252" s="46">
        <v>1.6999999999999993</v>
      </c>
      <c r="D252" s="46">
        <v>1.6999999999999993</v>
      </c>
      <c r="E252" s="46">
        <v>1.6999999999999993</v>
      </c>
      <c r="F252" s="46">
        <v>1.1000000000000014</v>
      </c>
      <c r="G252" s="46">
        <v>2.6000000000000014</v>
      </c>
      <c r="H252" s="46">
        <v>2.8999999999999986</v>
      </c>
      <c r="I252" s="46">
        <v>2.3999999999999986</v>
      </c>
      <c r="J252" s="46">
        <v>2.8000000000000007</v>
      </c>
      <c r="K252" s="46">
        <v>1.8999999999999986</v>
      </c>
      <c r="L252" s="46">
        <v>2.6999999999999993</v>
      </c>
      <c r="M252" s="46">
        <v>1.6000000000000014</v>
      </c>
      <c r="N252" s="46">
        <v>1.5</v>
      </c>
      <c r="O252" s="46">
        <v>2.8000000000000007</v>
      </c>
      <c r="P252" s="46">
        <v>1.6000000000000014</v>
      </c>
      <c r="Q252" s="46">
        <v>2.6999999999999993</v>
      </c>
      <c r="R252" s="46">
        <v>2.1999999999999993</v>
      </c>
      <c r="S252" s="46">
        <v>1.8000000000000007</v>
      </c>
      <c r="T252" s="46">
        <v>1.8999999999999986</v>
      </c>
      <c r="U252" s="46">
        <v>3</v>
      </c>
      <c r="V252" s="46">
        <v>2.1000000000000014</v>
      </c>
      <c r="W252" s="46">
        <v>3.3999999999999986</v>
      </c>
      <c r="X252" s="46">
        <v>1.6000000000000014</v>
      </c>
      <c r="Y252" s="46">
        <v>1.6000000000000014</v>
      </c>
      <c r="Z252" s="46">
        <v>1.3000000000000007</v>
      </c>
      <c r="AA252" s="46">
        <v>2.8999999999999986</v>
      </c>
      <c r="AB252" s="46">
        <v>1.1999999999999993</v>
      </c>
      <c r="AC252" s="46">
        <v>1.3999999999999986</v>
      </c>
      <c r="AD252" s="46">
        <v>2.6000000000000014</v>
      </c>
      <c r="AE252" s="46">
        <v>1.1000000000000014</v>
      </c>
      <c r="AF252" s="46">
        <v>0.69999999999999929</v>
      </c>
      <c r="AG252" s="46">
        <v>1.1999999999999993</v>
      </c>
      <c r="AH252" s="46">
        <v>1.1999999999999993</v>
      </c>
      <c r="AI252" s="46">
        <v>1</v>
      </c>
      <c r="AJ252" s="46">
        <v>66.900000000000006</v>
      </c>
    </row>
    <row r="253" spans="1:36" x14ac:dyDescent="0.25">
      <c r="A253" t="s">
        <v>429</v>
      </c>
      <c r="B253" s="46">
        <v>0.19999999999999929</v>
      </c>
      <c r="C253" s="46">
        <v>0.10000000000000142</v>
      </c>
      <c r="D253" s="46">
        <v>0.30000000000000071</v>
      </c>
      <c r="E253" s="46">
        <v>0</v>
      </c>
      <c r="F253" s="46">
        <v>0.30000000000000071</v>
      </c>
      <c r="G253" s="46">
        <v>0</v>
      </c>
      <c r="H253" s="46">
        <v>0</v>
      </c>
      <c r="I253" s="46">
        <v>0.5</v>
      </c>
      <c r="J253" s="46">
        <v>0.60000000000000142</v>
      </c>
      <c r="K253" s="46">
        <v>0.10000000000000142</v>
      </c>
      <c r="L253" s="46">
        <v>0</v>
      </c>
      <c r="M253" s="46">
        <v>0.10000000000000142</v>
      </c>
      <c r="N253" s="46">
        <v>0.5</v>
      </c>
      <c r="O253" s="46">
        <v>0</v>
      </c>
      <c r="P253" s="46">
        <v>0</v>
      </c>
      <c r="Q253" s="46">
        <v>0</v>
      </c>
      <c r="R253" s="46">
        <v>0.39999999999999858</v>
      </c>
      <c r="S253" s="46">
        <v>0</v>
      </c>
      <c r="T253" s="46">
        <v>0</v>
      </c>
      <c r="U253" s="46">
        <v>0.30000000000000071</v>
      </c>
      <c r="V253" s="46">
        <v>0</v>
      </c>
      <c r="W253" s="46">
        <v>0.5</v>
      </c>
      <c r="X253" s="46">
        <v>0.19999999999999929</v>
      </c>
      <c r="Y253" s="46">
        <v>0.10000000000000142</v>
      </c>
      <c r="Z253" s="46">
        <v>0</v>
      </c>
      <c r="AA253" s="46">
        <v>0</v>
      </c>
      <c r="AB253" s="46">
        <v>0.30000000000000071</v>
      </c>
      <c r="AC253" s="46">
        <v>0.30000000000000071</v>
      </c>
      <c r="AD253" s="46">
        <v>0.19999999999999929</v>
      </c>
      <c r="AE253" s="46">
        <v>0</v>
      </c>
      <c r="AF253" s="46">
        <v>0</v>
      </c>
      <c r="AG253" s="46">
        <v>0</v>
      </c>
      <c r="AH253" s="46">
        <v>0.19999999999999929</v>
      </c>
      <c r="AI253" s="46">
        <v>0.10000000000000142</v>
      </c>
      <c r="AJ253" s="46">
        <v>5.3000000000000078</v>
      </c>
    </row>
    <row r="254" spans="1:36" x14ac:dyDescent="0.25">
      <c r="A254" t="s">
        <v>430</v>
      </c>
      <c r="B254" s="46">
        <v>3.8000000000000007</v>
      </c>
      <c r="C254" s="46">
        <v>3.8999999999999986</v>
      </c>
      <c r="D254" s="46">
        <v>3.8999999999999986</v>
      </c>
      <c r="E254" s="46">
        <v>4.1999999999999993</v>
      </c>
      <c r="F254" s="46">
        <v>3.3999999999999986</v>
      </c>
      <c r="G254" s="46">
        <v>4</v>
      </c>
      <c r="H254" s="46">
        <v>4.5</v>
      </c>
      <c r="I254" s="46">
        <v>2.6000000000000014</v>
      </c>
      <c r="J254" s="46">
        <v>2.5</v>
      </c>
      <c r="K254" s="46">
        <v>2.3000000000000007</v>
      </c>
      <c r="L254" s="46">
        <v>4.5</v>
      </c>
      <c r="M254" s="46">
        <v>3.5</v>
      </c>
      <c r="N254" s="46">
        <v>3.6999999999999993</v>
      </c>
      <c r="O254" s="46">
        <v>4.3000000000000007</v>
      </c>
      <c r="P254" s="46">
        <v>2.8999999999999986</v>
      </c>
      <c r="Q254" s="46">
        <v>4.1999999999999993</v>
      </c>
      <c r="R254" s="46">
        <v>3.5</v>
      </c>
      <c r="S254" s="46">
        <v>3.8000000000000007</v>
      </c>
      <c r="T254" s="46">
        <v>3.6999999999999993</v>
      </c>
      <c r="U254" s="46">
        <v>1.8999999999999986</v>
      </c>
      <c r="V254" s="46">
        <v>4.3999999999999986</v>
      </c>
      <c r="W254" s="46">
        <v>4.6000000000000014</v>
      </c>
      <c r="X254" s="46">
        <v>3.1999999999999993</v>
      </c>
      <c r="Y254" s="46">
        <v>4</v>
      </c>
      <c r="Z254" s="46">
        <v>4.3000000000000007</v>
      </c>
      <c r="AA254" s="46">
        <v>4.6999999999999993</v>
      </c>
      <c r="AB254" s="46">
        <v>3.1000000000000014</v>
      </c>
      <c r="AC254" s="46">
        <v>1.8999999999999986</v>
      </c>
      <c r="AD254" s="46">
        <v>3.6999999999999993</v>
      </c>
      <c r="AE254" s="46">
        <v>3.3999999999999986</v>
      </c>
      <c r="AF254" s="46">
        <v>1.1000000000000014</v>
      </c>
      <c r="AG254" s="46">
        <v>3.6000000000000014</v>
      </c>
      <c r="AH254" s="46">
        <v>2.3000000000000007</v>
      </c>
      <c r="AI254" s="46">
        <v>1.8000000000000007</v>
      </c>
      <c r="AJ254" s="46">
        <v>117.19999999999999</v>
      </c>
    </row>
    <row r="255" spans="1:36" x14ac:dyDescent="0.25">
      <c r="A255" t="s">
        <v>431</v>
      </c>
      <c r="B255" s="46">
        <v>1.8999999999999986</v>
      </c>
      <c r="C255" s="46">
        <v>3.3999999999999986</v>
      </c>
      <c r="D255" s="46">
        <v>2.8000000000000007</v>
      </c>
      <c r="E255" s="46">
        <v>3.5</v>
      </c>
      <c r="F255" s="46">
        <v>3.6000000000000014</v>
      </c>
      <c r="G255" s="46">
        <v>3</v>
      </c>
      <c r="H255" s="46">
        <v>3.3999999999999986</v>
      </c>
      <c r="I255" s="46">
        <v>0.89999999999999858</v>
      </c>
      <c r="J255" s="46">
        <v>0.80000000000000071</v>
      </c>
      <c r="K255" s="46">
        <v>0.19999999999999929</v>
      </c>
      <c r="L255" s="46">
        <v>1.6000000000000014</v>
      </c>
      <c r="M255" s="46">
        <v>2.6999999999999993</v>
      </c>
      <c r="N255" s="46">
        <v>2.6000000000000014</v>
      </c>
      <c r="O255" s="46">
        <v>2</v>
      </c>
      <c r="P255" s="46">
        <v>2.6000000000000014</v>
      </c>
      <c r="Q255" s="46">
        <v>1.6000000000000014</v>
      </c>
      <c r="R255" s="46">
        <v>4</v>
      </c>
      <c r="S255" s="46">
        <v>3</v>
      </c>
      <c r="T255" s="46">
        <v>2.5</v>
      </c>
      <c r="U255" s="46">
        <v>0.10000000000000142</v>
      </c>
      <c r="V255" s="46">
        <v>2.3000000000000007</v>
      </c>
      <c r="W255" s="46">
        <v>3.8999999999999986</v>
      </c>
      <c r="X255" s="46">
        <v>2.3999999999999986</v>
      </c>
      <c r="Y255" s="46">
        <v>3.6000000000000014</v>
      </c>
      <c r="Z255" s="46">
        <v>2.8999999999999986</v>
      </c>
      <c r="AA255" s="46">
        <v>1.6000000000000014</v>
      </c>
      <c r="AB255" s="46">
        <v>2.6000000000000014</v>
      </c>
      <c r="AC255" s="46">
        <v>1.1999999999999993</v>
      </c>
      <c r="AD255" s="46">
        <v>1.8999999999999986</v>
      </c>
      <c r="AE255" s="46">
        <v>3.3000000000000007</v>
      </c>
      <c r="AF255" s="46">
        <v>0.10000000000000142</v>
      </c>
      <c r="AG255" s="46">
        <v>3.5</v>
      </c>
      <c r="AH255" s="46">
        <v>1.1000000000000014</v>
      </c>
      <c r="AI255" s="46">
        <v>0.60000000000000142</v>
      </c>
      <c r="AJ255" s="46">
        <v>77.199999999999989</v>
      </c>
    </row>
    <row r="256" spans="1:36" x14ac:dyDescent="0.25">
      <c r="A256" t="s">
        <v>432</v>
      </c>
      <c r="B256" s="46">
        <v>2.8999999999999986</v>
      </c>
      <c r="C256" s="46">
        <v>2.6000000000000014</v>
      </c>
      <c r="D256" s="46">
        <v>3.3999999999999986</v>
      </c>
      <c r="E256" s="46">
        <v>3.3000000000000007</v>
      </c>
      <c r="F256" s="46">
        <v>2.6999999999999993</v>
      </c>
      <c r="G256" s="46">
        <v>3.3000000000000007</v>
      </c>
      <c r="H256" s="46">
        <v>1.8999999999999986</v>
      </c>
      <c r="I256" s="46">
        <v>3.6999999999999993</v>
      </c>
      <c r="J256" s="46">
        <v>2.8000000000000007</v>
      </c>
      <c r="K256" s="46">
        <v>3.5</v>
      </c>
      <c r="L256" s="46">
        <v>2</v>
      </c>
      <c r="M256" s="46">
        <v>3.3000000000000007</v>
      </c>
      <c r="N256" s="46">
        <v>3.8000000000000007</v>
      </c>
      <c r="O256" s="46">
        <v>1.1999999999999993</v>
      </c>
      <c r="P256" s="46">
        <v>1.8000000000000007</v>
      </c>
      <c r="Q256" s="46">
        <v>2.8000000000000007</v>
      </c>
      <c r="R256" s="46">
        <v>3.3999999999999986</v>
      </c>
      <c r="S256" s="46">
        <v>2</v>
      </c>
      <c r="T256" s="46">
        <v>2.5</v>
      </c>
      <c r="U256" s="46">
        <v>3.1999999999999993</v>
      </c>
      <c r="V256" s="46">
        <v>2.1999999999999993</v>
      </c>
      <c r="W256" s="46">
        <v>2.5</v>
      </c>
      <c r="X256" s="46">
        <v>3.8000000000000007</v>
      </c>
      <c r="Y256" s="46">
        <v>2.8999999999999986</v>
      </c>
      <c r="Z256" s="46">
        <v>1.8999999999999986</v>
      </c>
      <c r="AA256" s="46">
        <v>2.6999999999999993</v>
      </c>
      <c r="AB256" s="46">
        <v>1.8000000000000007</v>
      </c>
      <c r="AC256" s="46">
        <v>2.3999999999999986</v>
      </c>
      <c r="AD256" s="46">
        <v>3</v>
      </c>
      <c r="AE256" s="46">
        <v>3</v>
      </c>
      <c r="AF256" s="46">
        <v>1.6999999999999993</v>
      </c>
      <c r="AG256" s="46">
        <v>2.8000000000000007</v>
      </c>
      <c r="AH256" s="46">
        <v>2.6000000000000014</v>
      </c>
      <c r="AI256" s="46">
        <v>2.3999999999999986</v>
      </c>
      <c r="AJ256" s="46">
        <v>91.799999999999983</v>
      </c>
    </row>
    <row r="257" spans="1:36" x14ac:dyDescent="0.25">
      <c r="A257" t="s">
        <v>433</v>
      </c>
      <c r="B257" s="46">
        <v>0.89999999999999858</v>
      </c>
      <c r="C257" s="46">
        <v>1.3000000000000007</v>
      </c>
      <c r="D257" s="46">
        <v>0.5</v>
      </c>
      <c r="E257" s="46">
        <v>0.30000000000000071</v>
      </c>
      <c r="F257" s="46">
        <v>1</v>
      </c>
      <c r="G257" s="46">
        <v>0.60000000000000142</v>
      </c>
      <c r="H257" s="46">
        <v>0.80000000000000071</v>
      </c>
      <c r="I257" s="46">
        <v>0.69999999999999929</v>
      </c>
      <c r="J257" s="46">
        <v>0.39999999999999858</v>
      </c>
      <c r="K257" s="46">
        <v>0.39999999999999858</v>
      </c>
      <c r="L257" s="46">
        <v>0.30000000000000071</v>
      </c>
      <c r="M257" s="46">
        <v>0.60000000000000142</v>
      </c>
      <c r="N257" s="46">
        <v>0.89999999999999858</v>
      </c>
      <c r="O257" s="46">
        <v>0.39999999999999858</v>
      </c>
      <c r="P257" s="46">
        <v>1.6000000000000014</v>
      </c>
      <c r="Q257" s="46">
        <v>0.5</v>
      </c>
      <c r="R257" s="46">
        <v>1.6000000000000014</v>
      </c>
      <c r="S257" s="46">
        <v>1.1999999999999993</v>
      </c>
      <c r="T257" s="46">
        <v>0.80000000000000071</v>
      </c>
      <c r="U257" s="46">
        <v>0.19999999999999929</v>
      </c>
      <c r="V257" s="46">
        <v>0.80000000000000071</v>
      </c>
      <c r="W257" s="46">
        <v>1.6999999999999993</v>
      </c>
      <c r="X257" s="46">
        <v>1.1000000000000014</v>
      </c>
      <c r="Y257" s="46">
        <v>0.89999999999999858</v>
      </c>
      <c r="Z257" s="46">
        <v>0.80000000000000071</v>
      </c>
      <c r="AA257" s="46">
        <v>0.60000000000000142</v>
      </c>
      <c r="AB257" s="46">
        <v>1.3999999999999986</v>
      </c>
      <c r="AC257" s="46">
        <v>0.39999999999999858</v>
      </c>
      <c r="AD257" s="46">
        <v>0.69999999999999929</v>
      </c>
      <c r="AE257" s="46">
        <v>0.60000000000000142</v>
      </c>
      <c r="AF257" s="46">
        <v>0</v>
      </c>
      <c r="AG257" s="46">
        <v>1.3000000000000007</v>
      </c>
      <c r="AH257" s="46">
        <v>0.30000000000000071</v>
      </c>
      <c r="AI257" s="46">
        <v>0.30000000000000071</v>
      </c>
      <c r="AJ257" s="46">
        <v>25.900000000000002</v>
      </c>
    </row>
    <row r="258" spans="1:36" x14ac:dyDescent="0.25">
      <c r="A258" t="s">
        <v>434</v>
      </c>
      <c r="B258" s="46">
        <v>0</v>
      </c>
      <c r="C258" s="46">
        <v>0</v>
      </c>
      <c r="D258" s="46">
        <v>0</v>
      </c>
      <c r="E258" s="46">
        <v>0</v>
      </c>
      <c r="F258" s="46">
        <v>0</v>
      </c>
      <c r="G258" s="46">
        <v>0</v>
      </c>
      <c r="H258" s="46">
        <v>0</v>
      </c>
      <c r="I258" s="46">
        <v>0</v>
      </c>
      <c r="J258" s="46">
        <v>0</v>
      </c>
      <c r="K258" s="46">
        <v>0</v>
      </c>
      <c r="L258" s="46">
        <v>0</v>
      </c>
      <c r="M258" s="46">
        <v>0</v>
      </c>
      <c r="N258" s="46">
        <v>0</v>
      </c>
      <c r="O258" s="46">
        <v>0</v>
      </c>
      <c r="P258" s="46">
        <v>0</v>
      </c>
      <c r="Q258" s="46">
        <v>0</v>
      </c>
      <c r="R258" s="46">
        <v>0</v>
      </c>
      <c r="S258" s="46">
        <v>0</v>
      </c>
      <c r="T258" s="46">
        <v>0</v>
      </c>
      <c r="U258" s="46">
        <v>0</v>
      </c>
      <c r="V258" s="46">
        <v>0</v>
      </c>
      <c r="W258" s="46">
        <v>0</v>
      </c>
      <c r="X258" s="46">
        <v>0</v>
      </c>
      <c r="Y258" s="46">
        <v>0</v>
      </c>
      <c r="Z258" s="46">
        <v>0</v>
      </c>
      <c r="AA258" s="46">
        <v>0</v>
      </c>
      <c r="AB258" s="46">
        <v>0</v>
      </c>
      <c r="AC258" s="46">
        <v>0</v>
      </c>
      <c r="AD258" s="46">
        <v>0</v>
      </c>
      <c r="AE258" s="46">
        <v>0</v>
      </c>
      <c r="AF258" s="46">
        <v>0</v>
      </c>
      <c r="AG258" s="46">
        <v>0</v>
      </c>
      <c r="AH258" s="46">
        <v>0</v>
      </c>
      <c r="AI258" s="46">
        <v>0</v>
      </c>
      <c r="AJ258" s="46">
        <v>0</v>
      </c>
    </row>
    <row r="259" spans="1:36" x14ac:dyDescent="0.25">
      <c r="A259" t="s">
        <v>435</v>
      </c>
      <c r="B259" s="46">
        <v>0</v>
      </c>
      <c r="C259" s="46">
        <v>0</v>
      </c>
      <c r="D259" s="46">
        <v>0</v>
      </c>
      <c r="E259" s="46">
        <v>0</v>
      </c>
      <c r="F259" s="46">
        <v>0</v>
      </c>
      <c r="G259" s="46">
        <v>0</v>
      </c>
      <c r="H259" s="46">
        <v>0</v>
      </c>
      <c r="I259" s="46">
        <v>0</v>
      </c>
      <c r="J259" s="46">
        <v>0</v>
      </c>
      <c r="K259" s="46">
        <v>0</v>
      </c>
      <c r="L259" s="46">
        <v>0</v>
      </c>
      <c r="M259" s="46">
        <v>0</v>
      </c>
      <c r="N259" s="46">
        <v>0</v>
      </c>
      <c r="O259" s="46">
        <v>0</v>
      </c>
      <c r="P259" s="46">
        <v>0</v>
      </c>
      <c r="Q259" s="46">
        <v>0</v>
      </c>
      <c r="R259" s="46">
        <v>0</v>
      </c>
      <c r="S259" s="46">
        <v>0</v>
      </c>
      <c r="T259" s="46">
        <v>0</v>
      </c>
      <c r="U259" s="46">
        <v>0</v>
      </c>
      <c r="V259" s="46">
        <v>0</v>
      </c>
      <c r="W259" s="46">
        <v>0</v>
      </c>
      <c r="X259" s="46">
        <v>0</v>
      </c>
      <c r="Y259" s="46">
        <v>0</v>
      </c>
      <c r="Z259" s="46">
        <v>0</v>
      </c>
      <c r="AA259" s="46">
        <v>0</v>
      </c>
      <c r="AB259" s="46">
        <v>0</v>
      </c>
      <c r="AC259" s="46">
        <v>0</v>
      </c>
      <c r="AD259" s="46">
        <v>0</v>
      </c>
      <c r="AE259" s="46">
        <v>0</v>
      </c>
      <c r="AF259" s="46">
        <v>0</v>
      </c>
      <c r="AG259" s="46">
        <v>0</v>
      </c>
      <c r="AH259" s="46">
        <v>0</v>
      </c>
      <c r="AI259" s="46">
        <v>0</v>
      </c>
      <c r="AJ259" s="46">
        <v>0</v>
      </c>
    </row>
    <row r="260" spans="1:36" x14ac:dyDescent="0.25">
      <c r="A260" t="s">
        <v>436</v>
      </c>
      <c r="B260" s="46">
        <v>0</v>
      </c>
      <c r="C260" s="46">
        <v>0</v>
      </c>
      <c r="D260" s="46">
        <v>0</v>
      </c>
      <c r="E260" s="46">
        <v>0</v>
      </c>
      <c r="F260" s="46">
        <v>0</v>
      </c>
      <c r="G260" s="46">
        <v>0</v>
      </c>
      <c r="H260" s="46">
        <v>0</v>
      </c>
      <c r="I260" s="46">
        <v>0</v>
      </c>
      <c r="J260" s="46">
        <v>0</v>
      </c>
      <c r="K260" s="46">
        <v>0</v>
      </c>
      <c r="L260" s="46">
        <v>0</v>
      </c>
      <c r="M260" s="46">
        <v>0</v>
      </c>
      <c r="N260" s="46">
        <v>0</v>
      </c>
      <c r="O260" s="46">
        <v>0</v>
      </c>
      <c r="P260" s="46">
        <v>0</v>
      </c>
      <c r="Q260" s="46">
        <v>0</v>
      </c>
      <c r="R260" s="46">
        <v>0</v>
      </c>
      <c r="S260" s="46">
        <v>0</v>
      </c>
      <c r="T260" s="46">
        <v>0</v>
      </c>
      <c r="U260" s="46">
        <v>0</v>
      </c>
      <c r="V260" s="46">
        <v>0</v>
      </c>
      <c r="W260" s="46">
        <v>0</v>
      </c>
      <c r="X260" s="46">
        <v>0</v>
      </c>
      <c r="Y260" s="46">
        <v>0</v>
      </c>
      <c r="Z260" s="46">
        <v>0</v>
      </c>
      <c r="AA260" s="46">
        <v>0</v>
      </c>
      <c r="AB260" s="46">
        <v>0</v>
      </c>
      <c r="AC260" s="46">
        <v>0</v>
      </c>
      <c r="AD260" s="46">
        <v>0</v>
      </c>
      <c r="AE260" s="46">
        <v>0</v>
      </c>
      <c r="AF260" s="46">
        <v>0</v>
      </c>
      <c r="AG260" s="46">
        <v>0</v>
      </c>
      <c r="AH260" s="46">
        <v>0</v>
      </c>
      <c r="AI260" s="46">
        <v>0</v>
      </c>
      <c r="AJ260" s="46">
        <v>0</v>
      </c>
    </row>
    <row r="261" spans="1:36" x14ac:dyDescent="0.25">
      <c r="A261" t="s">
        <v>437</v>
      </c>
      <c r="B261" s="46">
        <v>0</v>
      </c>
      <c r="C261" s="46">
        <v>0</v>
      </c>
      <c r="D261" s="46">
        <v>0</v>
      </c>
      <c r="E261" s="46">
        <v>0</v>
      </c>
      <c r="F261" s="46">
        <v>0</v>
      </c>
      <c r="G261" s="46">
        <v>0</v>
      </c>
      <c r="H261" s="46">
        <v>0</v>
      </c>
      <c r="I261" s="46">
        <v>0</v>
      </c>
      <c r="J261" s="46">
        <v>0</v>
      </c>
      <c r="K261" s="46">
        <v>0</v>
      </c>
      <c r="L261" s="46">
        <v>0</v>
      </c>
      <c r="M261" s="46">
        <v>0</v>
      </c>
      <c r="N261" s="46">
        <v>0</v>
      </c>
      <c r="O261" s="46">
        <v>0</v>
      </c>
      <c r="P261" s="46">
        <v>0</v>
      </c>
      <c r="Q261" s="46">
        <v>0</v>
      </c>
      <c r="R261" s="46">
        <v>0</v>
      </c>
      <c r="S261" s="46">
        <v>0</v>
      </c>
      <c r="T261" s="46">
        <v>0</v>
      </c>
      <c r="U261" s="46">
        <v>0</v>
      </c>
      <c r="V261" s="46">
        <v>0</v>
      </c>
      <c r="W261" s="46">
        <v>0</v>
      </c>
      <c r="X261" s="46">
        <v>0</v>
      </c>
      <c r="Y261" s="46">
        <v>0</v>
      </c>
      <c r="Z261" s="46">
        <v>0</v>
      </c>
      <c r="AA261" s="46">
        <v>0</v>
      </c>
      <c r="AB261" s="46">
        <v>0</v>
      </c>
      <c r="AC261" s="46">
        <v>0</v>
      </c>
      <c r="AD261" s="46">
        <v>0</v>
      </c>
      <c r="AE261" s="46">
        <v>0</v>
      </c>
      <c r="AF261" s="46">
        <v>0</v>
      </c>
      <c r="AG261" s="46">
        <v>0</v>
      </c>
      <c r="AH261" s="46">
        <v>0</v>
      </c>
      <c r="AI261" s="46">
        <v>0</v>
      </c>
      <c r="AJ261" s="46">
        <v>0</v>
      </c>
    </row>
    <row r="262" spans="1:36" x14ac:dyDescent="0.25">
      <c r="A262" t="s">
        <v>438</v>
      </c>
      <c r="B262" s="46">
        <v>0</v>
      </c>
      <c r="C262" s="46">
        <v>0</v>
      </c>
      <c r="D262" s="46">
        <v>0</v>
      </c>
      <c r="E262" s="46">
        <v>0</v>
      </c>
      <c r="F262" s="46">
        <v>0</v>
      </c>
      <c r="G262" s="46">
        <v>0</v>
      </c>
      <c r="H262" s="46">
        <v>0</v>
      </c>
      <c r="I262" s="46">
        <v>0</v>
      </c>
      <c r="J262" s="46">
        <v>0</v>
      </c>
      <c r="K262" s="46">
        <v>0</v>
      </c>
      <c r="L262" s="46">
        <v>0</v>
      </c>
      <c r="M262" s="46">
        <v>0</v>
      </c>
      <c r="N262" s="46">
        <v>0</v>
      </c>
      <c r="O262" s="46">
        <v>0</v>
      </c>
      <c r="P262" s="46">
        <v>0</v>
      </c>
      <c r="Q262" s="46">
        <v>0</v>
      </c>
      <c r="R262" s="46">
        <v>0</v>
      </c>
      <c r="S262" s="46">
        <v>0</v>
      </c>
      <c r="T262" s="46">
        <v>0</v>
      </c>
      <c r="U262" s="46">
        <v>0</v>
      </c>
      <c r="V262" s="46">
        <v>0</v>
      </c>
      <c r="W262" s="46">
        <v>0</v>
      </c>
      <c r="X262" s="46">
        <v>0</v>
      </c>
      <c r="Y262" s="46">
        <v>0</v>
      </c>
      <c r="Z262" s="46">
        <v>0</v>
      </c>
      <c r="AA262" s="46">
        <v>0</v>
      </c>
      <c r="AB262" s="46">
        <v>0</v>
      </c>
      <c r="AC262" s="46">
        <v>0</v>
      </c>
      <c r="AD262" s="46">
        <v>0</v>
      </c>
      <c r="AE262" s="46">
        <v>0</v>
      </c>
      <c r="AF262" s="46">
        <v>0</v>
      </c>
      <c r="AG262" s="46">
        <v>0</v>
      </c>
      <c r="AH262" s="46">
        <v>0</v>
      </c>
      <c r="AI262" s="46">
        <v>0</v>
      </c>
      <c r="AJ262" s="46">
        <v>0</v>
      </c>
    </row>
    <row r="263" spans="1:36" x14ac:dyDescent="0.25">
      <c r="A263" t="s">
        <v>439</v>
      </c>
      <c r="B263" s="46">
        <v>0</v>
      </c>
      <c r="C263" s="46">
        <v>0</v>
      </c>
      <c r="D263" s="46">
        <v>0</v>
      </c>
      <c r="E263" s="46">
        <v>0</v>
      </c>
      <c r="F263" s="46">
        <v>0</v>
      </c>
      <c r="G263" s="46">
        <v>0</v>
      </c>
      <c r="H263" s="46">
        <v>0</v>
      </c>
      <c r="I263" s="46">
        <v>0</v>
      </c>
      <c r="J263" s="46">
        <v>0</v>
      </c>
      <c r="K263" s="46">
        <v>0</v>
      </c>
      <c r="L263" s="46">
        <v>0</v>
      </c>
      <c r="M263" s="46">
        <v>0</v>
      </c>
      <c r="N263" s="46">
        <v>0</v>
      </c>
      <c r="O263" s="46">
        <v>0</v>
      </c>
      <c r="P263" s="46">
        <v>0</v>
      </c>
      <c r="Q263" s="46">
        <v>0</v>
      </c>
      <c r="R263" s="46">
        <v>0</v>
      </c>
      <c r="S263" s="46">
        <v>0</v>
      </c>
      <c r="T263" s="46">
        <v>0</v>
      </c>
      <c r="U263" s="46">
        <v>0</v>
      </c>
      <c r="V263" s="46">
        <v>0</v>
      </c>
      <c r="W263" s="46">
        <v>0</v>
      </c>
      <c r="X263" s="46">
        <v>0</v>
      </c>
      <c r="Y263" s="46">
        <v>0</v>
      </c>
      <c r="Z263" s="46">
        <v>0</v>
      </c>
      <c r="AA263" s="46">
        <v>0</v>
      </c>
      <c r="AB263" s="46">
        <v>0</v>
      </c>
      <c r="AC263" s="46">
        <v>0</v>
      </c>
      <c r="AD263" s="46">
        <v>0</v>
      </c>
      <c r="AE263" s="46">
        <v>0</v>
      </c>
      <c r="AF263" s="46">
        <v>0</v>
      </c>
      <c r="AG263" s="46">
        <v>0</v>
      </c>
      <c r="AH263" s="46">
        <v>0</v>
      </c>
      <c r="AI263" s="46">
        <v>0</v>
      </c>
      <c r="AJ263" s="46">
        <v>0</v>
      </c>
    </row>
    <row r="264" spans="1:36" x14ac:dyDescent="0.25">
      <c r="A264" t="s">
        <v>440</v>
      </c>
      <c r="B264" s="46">
        <v>0</v>
      </c>
      <c r="C264" s="46">
        <v>0</v>
      </c>
      <c r="D264" s="46">
        <v>0</v>
      </c>
      <c r="E264" s="46">
        <v>0</v>
      </c>
      <c r="F264" s="46">
        <v>0</v>
      </c>
      <c r="G264" s="46">
        <v>0</v>
      </c>
      <c r="H264" s="46">
        <v>0</v>
      </c>
      <c r="I264" s="46">
        <v>0</v>
      </c>
      <c r="J264" s="46">
        <v>0</v>
      </c>
      <c r="K264" s="46">
        <v>0</v>
      </c>
      <c r="L264" s="46">
        <v>0</v>
      </c>
      <c r="M264" s="46">
        <v>0</v>
      </c>
      <c r="N264" s="46">
        <v>0</v>
      </c>
      <c r="O264" s="46">
        <v>0</v>
      </c>
      <c r="P264" s="46">
        <v>0</v>
      </c>
      <c r="Q264" s="46">
        <v>0</v>
      </c>
      <c r="R264" s="46">
        <v>0</v>
      </c>
      <c r="S264" s="46">
        <v>0</v>
      </c>
      <c r="T264" s="46">
        <v>0</v>
      </c>
      <c r="U264" s="46">
        <v>0</v>
      </c>
      <c r="V264" s="46">
        <v>0</v>
      </c>
      <c r="W264" s="46">
        <v>0</v>
      </c>
      <c r="X264" s="46">
        <v>0</v>
      </c>
      <c r="Y264" s="46">
        <v>0</v>
      </c>
      <c r="Z264" s="46">
        <v>0</v>
      </c>
      <c r="AA264" s="46">
        <v>0</v>
      </c>
      <c r="AB264" s="46">
        <v>0</v>
      </c>
      <c r="AC264" s="46">
        <v>0</v>
      </c>
      <c r="AD264" s="46">
        <v>0</v>
      </c>
      <c r="AE264" s="46">
        <v>0</v>
      </c>
      <c r="AF264" s="46">
        <v>0</v>
      </c>
      <c r="AG264" s="46">
        <v>0</v>
      </c>
      <c r="AH264" s="46">
        <v>0</v>
      </c>
      <c r="AI264" s="46">
        <v>0</v>
      </c>
      <c r="AJ264" s="46">
        <v>0</v>
      </c>
    </row>
    <row r="265" spans="1:36" x14ac:dyDescent="0.25">
      <c r="A265" t="s">
        <v>441</v>
      </c>
      <c r="B265" s="46">
        <v>0</v>
      </c>
      <c r="C265" s="46">
        <v>0</v>
      </c>
      <c r="D265" s="46">
        <v>0</v>
      </c>
      <c r="E265" s="46">
        <v>0</v>
      </c>
      <c r="F265" s="46">
        <v>0</v>
      </c>
      <c r="G265" s="46">
        <v>0</v>
      </c>
      <c r="H265" s="46">
        <v>0</v>
      </c>
      <c r="I265" s="46">
        <v>0</v>
      </c>
      <c r="J265" s="46">
        <v>0</v>
      </c>
      <c r="K265" s="46">
        <v>0</v>
      </c>
      <c r="L265" s="46">
        <v>0</v>
      </c>
      <c r="M265" s="46">
        <v>0</v>
      </c>
      <c r="N265" s="46">
        <v>0</v>
      </c>
      <c r="O265" s="46">
        <v>0</v>
      </c>
      <c r="P265" s="46">
        <v>0</v>
      </c>
      <c r="Q265" s="46">
        <v>0</v>
      </c>
      <c r="R265" s="46">
        <v>0</v>
      </c>
      <c r="S265" s="46">
        <v>0</v>
      </c>
      <c r="T265" s="46">
        <v>0</v>
      </c>
      <c r="U265" s="46">
        <v>0</v>
      </c>
      <c r="V265" s="46">
        <v>0</v>
      </c>
      <c r="W265" s="46">
        <v>0</v>
      </c>
      <c r="X265" s="46">
        <v>0</v>
      </c>
      <c r="Y265" s="46">
        <v>0</v>
      </c>
      <c r="Z265" s="46">
        <v>0</v>
      </c>
      <c r="AA265" s="46">
        <v>0</v>
      </c>
      <c r="AB265" s="46">
        <v>0</v>
      </c>
      <c r="AC265" s="46">
        <v>0</v>
      </c>
      <c r="AD265" s="46">
        <v>0</v>
      </c>
      <c r="AE265" s="46">
        <v>0</v>
      </c>
      <c r="AF265" s="46">
        <v>0</v>
      </c>
      <c r="AG265" s="46">
        <v>0</v>
      </c>
      <c r="AH265" s="46">
        <v>0</v>
      </c>
      <c r="AI265" s="46">
        <v>0</v>
      </c>
      <c r="AJ265" s="46">
        <v>0</v>
      </c>
    </row>
    <row r="266" spans="1:36" x14ac:dyDescent="0.25">
      <c r="A266" t="s">
        <v>442</v>
      </c>
      <c r="B266" s="46">
        <v>0</v>
      </c>
      <c r="C266" s="46">
        <v>0</v>
      </c>
      <c r="D266" s="46">
        <v>0</v>
      </c>
      <c r="E266" s="46">
        <v>0</v>
      </c>
      <c r="F266" s="46">
        <v>0</v>
      </c>
      <c r="G266" s="46">
        <v>0</v>
      </c>
      <c r="H266" s="46">
        <v>0</v>
      </c>
      <c r="I266" s="46">
        <v>0</v>
      </c>
      <c r="J266" s="46">
        <v>0</v>
      </c>
      <c r="K266" s="46">
        <v>0</v>
      </c>
      <c r="L266" s="46">
        <v>0</v>
      </c>
      <c r="M266" s="46">
        <v>0</v>
      </c>
      <c r="N266" s="46">
        <v>0</v>
      </c>
      <c r="O266" s="46">
        <v>0</v>
      </c>
      <c r="P266" s="46">
        <v>0</v>
      </c>
      <c r="Q266" s="46">
        <v>0</v>
      </c>
      <c r="R266" s="46">
        <v>0</v>
      </c>
      <c r="S266" s="46">
        <v>0</v>
      </c>
      <c r="T266" s="46">
        <v>0</v>
      </c>
      <c r="U266" s="46">
        <v>0</v>
      </c>
      <c r="V266" s="46">
        <v>0</v>
      </c>
      <c r="W266" s="46">
        <v>0</v>
      </c>
      <c r="X266" s="46">
        <v>0</v>
      </c>
      <c r="Y266" s="46">
        <v>0</v>
      </c>
      <c r="Z266" s="46">
        <v>0</v>
      </c>
      <c r="AA266" s="46">
        <v>0</v>
      </c>
      <c r="AB266" s="46">
        <v>0</v>
      </c>
      <c r="AC266" s="46">
        <v>0</v>
      </c>
      <c r="AD266" s="46">
        <v>0</v>
      </c>
      <c r="AE266" s="46">
        <v>0</v>
      </c>
      <c r="AF266" s="46">
        <v>0</v>
      </c>
      <c r="AG266" s="46">
        <v>0</v>
      </c>
      <c r="AH266" s="46">
        <v>0</v>
      </c>
      <c r="AI266" s="46">
        <v>0</v>
      </c>
      <c r="AJ266" s="46">
        <v>0</v>
      </c>
    </row>
    <row r="267" spans="1:36" x14ac:dyDescent="0.25">
      <c r="A267" t="s">
        <v>443</v>
      </c>
      <c r="B267" s="46">
        <v>0</v>
      </c>
      <c r="C267" s="46">
        <v>0</v>
      </c>
      <c r="D267" s="46">
        <v>0</v>
      </c>
      <c r="E267" s="46">
        <v>0</v>
      </c>
      <c r="F267" s="46">
        <v>0</v>
      </c>
      <c r="G267" s="46">
        <v>0</v>
      </c>
      <c r="H267" s="46">
        <v>0</v>
      </c>
      <c r="I267" s="46">
        <v>0</v>
      </c>
      <c r="J267" s="46">
        <v>0</v>
      </c>
      <c r="K267" s="46">
        <v>0</v>
      </c>
      <c r="L267" s="46">
        <v>0</v>
      </c>
      <c r="M267" s="46">
        <v>0</v>
      </c>
      <c r="N267" s="46">
        <v>0.10000000000000142</v>
      </c>
      <c r="O267" s="46">
        <v>0</v>
      </c>
      <c r="P267" s="46">
        <v>0</v>
      </c>
      <c r="Q267" s="46">
        <v>0</v>
      </c>
      <c r="R267" s="46">
        <v>0</v>
      </c>
      <c r="S267" s="46">
        <v>0</v>
      </c>
      <c r="T267" s="46">
        <v>0</v>
      </c>
      <c r="U267" s="46">
        <v>0</v>
      </c>
      <c r="V267" s="46">
        <v>0</v>
      </c>
      <c r="W267" s="46">
        <v>0</v>
      </c>
      <c r="X267" s="46">
        <v>0</v>
      </c>
      <c r="Y267" s="46">
        <v>0</v>
      </c>
      <c r="Z267" s="46">
        <v>0</v>
      </c>
      <c r="AA267" s="46">
        <v>0</v>
      </c>
      <c r="AB267" s="46">
        <v>0</v>
      </c>
      <c r="AC267" s="46">
        <v>0</v>
      </c>
      <c r="AD267" s="46">
        <v>0</v>
      </c>
      <c r="AE267" s="46">
        <v>0</v>
      </c>
      <c r="AF267" s="46">
        <v>0</v>
      </c>
      <c r="AG267" s="46">
        <v>0</v>
      </c>
      <c r="AH267" s="46">
        <v>0</v>
      </c>
      <c r="AI267" s="46">
        <v>0</v>
      </c>
      <c r="AJ267" s="46">
        <v>0.10000000000000142</v>
      </c>
    </row>
    <row r="268" spans="1:36" x14ac:dyDescent="0.25">
      <c r="A268" t="s">
        <v>444</v>
      </c>
      <c r="B268" s="46">
        <v>0</v>
      </c>
      <c r="C268" s="46">
        <v>0</v>
      </c>
      <c r="D268" s="46">
        <v>0</v>
      </c>
      <c r="E268" s="46">
        <v>0</v>
      </c>
      <c r="F268" s="46">
        <v>0</v>
      </c>
      <c r="G268" s="46">
        <v>0</v>
      </c>
      <c r="H268" s="46">
        <v>0</v>
      </c>
      <c r="I268" s="46">
        <v>0</v>
      </c>
      <c r="J268" s="46">
        <v>0</v>
      </c>
      <c r="K268" s="46">
        <v>0</v>
      </c>
      <c r="L268" s="46">
        <v>0</v>
      </c>
      <c r="M268" s="46">
        <v>0</v>
      </c>
      <c r="N268" s="46">
        <v>0.69999999999999929</v>
      </c>
      <c r="O268" s="46">
        <v>0</v>
      </c>
      <c r="P268" s="46">
        <v>0</v>
      </c>
      <c r="Q268" s="46">
        <v>0</v>
      </c>
      <c r="R268" s="46">
        <v>0</v>
      </c>
      <c r="S268" s="46">
        <v>0</v>
      </c>
      <c r="T268" s="46">
        <v>0</v>
      </c>
      <c r="U268" s="46">
        <v>0</v>
      </c>
      <c r="V268" s="46">
        <v>0</v>
      </c>
      <c r="W268" s="46">
        <v>0</v>
      </c>
      <c r="X268" s="46">
        <v>0</v>
      </c>
      <c r="Y268" s="46">
        <v>0</v>
      </c>
      <c r="Z268" s="46">
        <v>0</v>
      </c>
      <c r="AA268" s="46">
        <v>0</v>
      </c>
      <c r="AB268" s="46">
        <v>0</v>
      </c>
      <c r="AC268" s="46">
        <v>0.69999999999999929</v>
      </c>
      <c r="AD268" s="46">
        <v>0</v>
      </c>
      <c r="AE268" s="46">
        <v>0</v>
      </c>
      <c r="AF268" s="46">
        <v>0.60000000000000142</v>
      </c>
      <c r="AG268" s="46">
        <v>0</v>
      </c>
      <c r="AH268" s="46">
        <v>0.60000000000000142</v>
      </c>
      <c r="AI268" s="46">
        <v>0</v>
      </c>
      <c r="AJ268" s="46">
        <v>2.6000000000000014</v>
      </c>
    </row>
    <row r="269" spans="1:36" x14ac:dyDescent="0.25">
      <c r="A269" t="s">
        <v>445</v>
      </c>
      <c r="B269" s="46">
        <v>0</v>
      </c>
      <c r="C269" s="46">
        <v>0</v>
      </c>
      <c r="D269" s="46">
        <v>0.10000000000000142</v>
      </c>
      <c r="E269" s="46">
        <v>0</v>
      </c>
      <c r="F269" s="46">
        <v>0</v>
      </c>
      <c r="G269" s="46">
        <v>0</v>
      </c>
      <c r="H269" s="46">
        <v>0</v>
      </c>
      <c r="I269" s="46">
        <v>0.10000000000000142</v>
      </c>
      <c r="J269" s="46">
        <v>0</v>
      </c>
      <c r="K269" s="46">
        <v>0</v>
      </c>
      <c r="L269" s="46">
        <v>0</v>
      </c>
      <c r="M269" s="46">
        <v>0</v>
      </c>
      <c r="N269" s="46">
        <v>0.60000000000000142</v>
      </c>
      <c r="O269" s="46">
        <v>0</v>
      </c>
      <c r="P269" s="46">
        <v>0</v>
      </c>
      <c r="Q269" s="46">
        <v>0</v>
      </c>
      <c r="R269" s="46">
        <v>0</v>
      </c>
      <c r="S269" s="46">
        <v>0</v>
      </c>
      <c r="T269" s="46">
        <v>0</v>
      </c>
      <c r="U269" s="46">
        <v>0</v>
      </c>
      <c r="V269" s="46">
        <v>0</v>
      </c>
      <c r="W269" s="46">
        <v>0</v>
      </c>
      <c r="X269" s="46">
        <v>0</v>
      </c>
      <c r="Y269" s="46">
        <v>0</v>
      </c>
      <c r="Z269" s="46">
        <v>0</v>
      </c>
      <c r="AA269" s="46">
        <v>0</v>
      </c>
      <c r="AB269" s="46">
        <v>0</v>
      </c>
      <c r="AC269" s="46">
        <v>0.5</v>
      </c>
      <c r="AD269" s="46">
        <v>0</v>
      </c>
      <c r="AE269" s="46">
        <v>0.10000000000000142</v>
      </c>
      <c r="AF269" s="46">
        <v>0</v>
      </c>
      <c r="AG269" s="46">
        <v>0</v>
      </c>
      <c r="AH269" s="46">
        <v>0.19999999999999929</v>
      </c>
      <c r="AI269" s="46">
        <v>0</v>
      </c>
      <c r="AJ269" s="46">
        <v>1.600000000000005</v>
      </c>
    </row>
    <row r="270" spans="1:36" x14ac:dyDescent="0.25">
      <c r="A270" t="s">
        <v>446</v>
      </c>
      <c r="B270" s="46">
        <v>0</v>
      </c>
      <c r="C270" s="46">
        <v>0</v>
      </c>
      <c r="D270" s="46">
        <v>0</v>
      </c>
      <c r="E270" s="46">
        <v>0</v>
      </c>
      <c r="F270" s="46">
        <v>0</v>
      </c>
      <c r="G270" s="46">
        <v>0</v>
      </c>
      <c r="H270" s="46">
        <v>0</v>
      </c>
      <c r="I270" s="46">
        <v>0</v>
      </c>
      <c r="J270" s="46">
        <v>0</v>
      </c>
      <c r="K270" s="46">
        <v>0</v>
      </c>
      <c r="L270" s="46">
        <v>0</v>
      </c>
      <c r="M270" s="46">
        <v>0</v>
      </c>
      <c r="N270" s="46">
        <v>0.69999999999999929</v>
      </c>
      <c r="O270" s="46">
        <v>0</v>
      </c>
      <c r="P270" s="46">
        <v>0</v>
      </c>
      <c r="Q270" s="46">
        <v>0</v>
      </c>
      <c r="R270" s="46">
        <v>0</v>
      </c>
      <c r="S270" s="46">
        <v>0</v>
      </c>
      <c r="T270" s="46">
        <v>0</v>
      </c>
      <c r="U270" s="46">
        <v>0</v>
      </c>
      <c r="V270" s="46">
        <v>0</v>
      </c>
      <c r="W270" s="46">
        <v>0</v>
      </c>
      <c r="X270" s="46">
        <v>0</v>
      </c>
      <c r="Y270" s="46">
        <v>0</v>
      </c>
      <c r="Z270" s="46">
        <v>0</v>
      </c>
      <c r="AA270" s="46">
        <v>0</v>
      </c>
      <c r="AB270" s="46">
        <v>0</v>
      </c>
      <c r="AC270" s="46">
        <v>1.1000000000000014</v>
      </c>
      <c r="AD270" s="46">
        <v>0</v>
      </c>
      <c r="AE270" s="46">
        <v>0</v>
      </c>
      <c r="AF270" s="46">
        <v>0</v>
      </c>
      <c r="AG270" s="46">
        <v>0</v>
      </c>
      <c r="AH270" s="46">
        <v>0.60000000000000142</v>
      </c>
      <c r="AI270" s="46">
        <v>0</v>
      </c>
      <c r="AJ270" s="46">
        <v>2.4000000000000021</v>
      </c>
    </row>
    <row r="271" spans="1:36" x14ac:dyDescent="0.25">
      <c r="A271" t="s">
        <v>447</v>
      </c>
      <c r="B271" s="46">
        <v>0</v>
      </c>
      <c r="C271" s="46">
        <v>0</v>
      </c>
      <c r="D271" s="46">
        <v>0</v>
      </c>
      <c r="E271" s="46">
        <v>0</v>
      </c>
      <c r="F271" s="46">
        <v>0</v>
      </c>
      <c r="G271" s="46">
        <v>0</v>
      </c>
      <c r="H271" s="46">
        <v>0</v>
      </c>
      <c r="I271" s="46">
        <v>0</v>
      </c>
      <c r="J271" s="46">
        <v>0</v>
      </c>
      <c r="K271" s="46">
        <v>0</v>
      </c>
      <c r="L271" s="46">
        <v>0</v>
      </c>
      <c r="M271" s="46">
        <v>0</v>
      </c>
      <c r="N271" s="46">
        <v>0.69999999999999929</v>
      </c>
      <c r="O271" s="46">
        <v>0</v>
      </c>
      <c r="P271" s="46">
        <v>0</v>
      </c>
      <c r="Q271" s="46">
        <v>0</v>
      </c>
      <c r="R271" s="46">
        <v>0</v>
      </c>
      <c r="S271" s="46">
        <v>0</v>
      </c>
      <c r="T271" s="46">
        <v>0</v>
      </c>
      <c r="U271" s="46">
        <v>0.39999999999999858</v>
      </c>
      <c r="V271" s="46">
        <v>0</v>
      </c>
      <c r="W271" s="46">
        <v>0</v>
      </c>
      <c r="X271" s="46">
        <v>0</v>
      </c>
      <c r="Y271" s="46">
        <v>0.60000000000000142</v>
      </c>
      <c r="Z271" s="46">
        <v>0</v>
      </c>
      <c r="AA271" s="46">
        <v>0</v>
      </c>
      <c r="AB271" s="46">
        <v>0</v>
      </c>
      <c r="AC271" s="46">
        <v>0.89999999999999858</v>
      </c>
      <c r="AD271" s="46">
        <v>0</v>
      </c>
      <c r="AE271" s="46">
        <v>0</v>
      </c>
      <c r="AF271" s="46">
        <v>0.19999999999999929</v>
      </c>
      <c r="AG271" s="46">
        <v>0.19999999999999929</v>
      </c>
      <c r="AH271" s="46">
        <v>0.39999999999999858</v>
      </c>
      <c r="AI271" s="46">
        <v>0</v>
      </c>
      <c r="AJ271" s="46">
        <v>3.399999999999995</v>
      </c>
    </row>
    <row r="272" spans="1:36" x14ac:dyDescent="0.25">
      <c r="A272" t="s">
        <v>448</v>
      </c>
      <c r="B272" s="46">
        <v>0</v>
      </c>
      <c r="C272" s="46">
        <v>0</v>
      </c>
      <c r="D272" s="46">
        <v>0</v>
      </c>
      <c r="E272" s="46">
        <v>0</v>
      </c>
      <c r="F272" s="46">
        <v>0</v>
      </c>
      <c r="G272" s="46">
        <v>0</v>
      </c>
      <c r="H272" s="46">
        <v>0</v>
      </c>
      <c r="I272" s="46">
        <v>0</v>
      </c>
      <c r="J272" s="46">
        <v>0</v>
      </c>
      <c r="K272" s="46">
        <v>0</v>
      </c>
      <c r="L272" s="46">
        <v>0</v>
      </c>
      <c r="M272" s="46">
        <v>0</v>
      </c>
      <c r="N272" s="46">
        <v>0</v>
      </c>
      <c r="O272" s="46">
        <v>0</v>
      </c>
      <c r="P272" s="46">
        <v>0</v>
      </c>
      <c r="Q272" s="46">
        <v>0</v>
      </c>
      <c r="R272" s="46">
        <v>0</v>
      </c>
      <c r="S272" s="46">
        <v>0</v>
      </c>
      <c r="T272" s="46">
        <v>0</v>
      </c>
      <c r="U272" s="46">
        <v>0</v>
      </c>
      <c r="V272" s="46">
        <v>0</v>
      </c>
      <c r="W272" s="46">
        <v>0</v>
      </c>
      <c r="X272" s="46">
        <v>0</v>
      </c>
      <c r="Y272" s="46">
        <v>0</v>
      </c>
      <c r="Z272" s="46">
        <v>0</v>
      </c>
      <c r="AA272" s="46">
        <v>0</v>
      </c>
      <c r="AB272" s="46">
        <v>0</v>
      </c>
      <c r="AC272" s="46">
        <v>0</v>
      </c>
      <c r="AD272" s="46">
        <v>0</v>
      </c>
      <c r="AE272" s="46">
        <v>0</v>
      </c>
      <c r="AF272" s="46">
        <v>0</v>
      </c>
      <c r="AG272" s="46">
        <v>0</v>
      </c>
      <c r="AH272" s="46">
        <v>0</v>
      </c>
      <c r="AI272" s="46">
        <v>0</v>
      </c>
      <c r="AJ272" s="46">
        <v>0</v>
      </c>
    </row>
    <row r="273" spans="1:36" x14ac:dyDescent="0.25">
      <c r="A273" t="s">
        <v>449</v>
      </c>
      <c r="B273" s="46">
        <v>0</v>
      </c>
      <c r="C273" s="46">
        <v>0</v>
      </c>
      <c r="D273" s="46">
        <v>0</v>
      </c>
      <c r="E273" s="46">
        <v>0</v>
      </c>
      <c r="F273" s="46">
        <v>0</v>
      </c>
      <c r="G273" s="46">
        <v>0</v>
      </c>
      <c r="H273" s="46">
        <v>0</v>
      </c>
      <c r="I273" s="46">
        <v>0</v>
      </c>
      <c r="J273" s="46">
        <v>0</v>
      </c>
      <c r="K273" s="46">
        <v>0</v>
      </c>
      <c r="L273" s="46">
        <v>0</v>
      </c>
      <c r="M273" s="46">
        <v>0</v>
      </c>
      <c r="N273" s="46">
        <v>0</v>
      </c>
      <c r="O273" s="46">
        <v>0</v>
      </c>
      <c r="P273" s="46">
        <v>0</v>
      </c>
      <c r="Q273" s="46">
        <v>0</v>
      </c>
      <c r="R273" s="46">
        <v>0</v>
      </c>
      <c r="S273" s="46">
        <v>0</v>
      </c>
      <c r="T273" s="46">
        <v>0</v>
      </c>
      <c r="U273" s="46">
        <v>0</v>
      </c>
      <c r="V273" s="46">
        <v>0</v>
      </c>
      <c r="W273" s="46">
        <v>0</v>
      </c>
      <c r="X273" s="46">
        <v>0</v>
      </c>
      <c r="Y273" s="46">
        <v>0</v>
      </c>
      <c r="Z273" s="46">
        <v>0</v>
      </c>
      <c r="AA273" s="46">
        <v>0</v>
      </c>
      <c r="AB273" s="46">
        <v>0</v>
      </c>
      <c r="AC273" s="46">
        <v>0</v>
      </c>
      <c r="AD273" s="46">
        <v>0</v>
      </c>
      <c r="AE273" s="46">
        <v>0</v>
      </c>
      <c r="AF273" s="46">
        <v>0</v>
      </c>
      <c r="AG273" s="46">
        <v>0</v>
      </c>
      <c r="AH273" s="46">
        <v>0</v>
      </c>
      <c r="AI273" s="46">
        <v>0</v>
      </c>
      <c r="AJ273" s="46">
        <v>0</v>
      </c>
    </row>
    <row r="274" spans="1:36" x14ac:dyDescent="0.25">
      <c r="A274" t="s">
        <v>450</v>
      </c>
      <c r="B274" s="46">
        <v>0</v>
      </c>
      <c r="C274" s="46">
        <v>0</v>
      </c>
      <c r="D274" s="46">
        <v>0</v>
      </c>
      <c r="E274" s="46">
        <v>0</v>
      </c>
      <c r="F274" s="46">
        <v>0</v>
      </c>
      <c r="G274" s="46">
        <v>0</v>
      </c>
      <c r="H274" s="46">
        <v>0</v>
      </c>
      <c r="I274" s="46">
        <v>0</v>
      </c>
      <c r="J274" s="46">
        <v>0</v>
      </c>
      <c r="K274" s="46">
        <v>0</v>
      </c>
      <c r="L274" s="46">
        <v>0</v>
      </c>
      <c r="M274" s="46">
        <v>0</v>
      </c>
      <c r="N274" s="46">
        <v>0</v>
      </c>
      <c r="O274" s="46">
        <v>0</v>
      </c>
      <c r="P274" s="46">
        <v>0</v>
      </c>
      <c r="Q274" s="46">
        <v>0</v>
      </c>
      <c r="R274" s="46">
        <v>0</v>
      </c>
      <c r="S274" s="46">
        <v>0</v>
      </c>
      <c r="T274" s="46">
        <v>0</v>
      </c>
      <c r="U274" s="46">
        <v>0</v>
      </c>
      <c r="V274" s="46">
        <v>0</v>
      </c>
      <c r="W274" s="46">
        <v>0</v>
      </c>
      <c r="X274" s="46">
        <v>0</v>
      </c>
      <c r="Y274" s="46">
        <v>0</v>
      </c>
      <c r="Z274" s="46">
        <v>0</v>
      </c>
      <c r="AA274" s="46">
        <v>0</v>
      </c>
      <c r="AB274" s="46">
        <v>0</v>
      </c>
      <c r="AC274" s="46">
        <v>0</v>
      </c>
      <c r="AD274" s="46">
        <v>0</v>
      </c>
      <c r="AE274" s="46">
        <v>0</v>
      </c>
      <c r="AF274" s="46">
        <v>0</v>
      </c>
      <c r="AG274" s="46">
        <v>0</v>
      </c>
      <c r="AH274" s="46">
        <v>0</v>
      </c>
      <c r="AI274" s="46">
        <v>0</v>
      </c>
      <c r="AJ274" s="46">
        <v>0</v>
      </c>
    </row>
    <row r="275" spans="1:36" x14ac:dyDescent="0.25">
      <c r="A275" t="s">
        <v>451</v>
      </c>
      <c r="B275" s="46">
        <v>0</v>
      </c>
      <c r="C275" s="46">
        <v>0</v>
      </c>
      <c r="D275" s="46">
        <v>0</v>
      </c>
      <c r="E275" s="46">
        <v>0</v>
      </c>
      <c r="F275" s="46">
        <v>0</v>
      </c>
      <c r="G275" s="46">
        <v>0</v>
      </c>
      <c r="H275" s="46">
        <v>0</v>
      </c>
      <c r="I275" s="46">
        <v>0</v>
      </c>
      <c r="J275" s="46">
        <v>0</v>
      </c>
      <c r="K275" s="46">
        <v>0</v>
      </c>
      <c r="L275" s="46">
        <v>0</v>
      </c>
      <c r="M275" s="46">
        <v>0</v>
      </c>
      <c r="N275" s="46">
        <v>0</v>
      </c>
      <c r="O275" s="46">
        <v>0</v>
      </c>
      <c r="P275" s="46">
        <v>0</v>
      </c>
      <c r="Q275" s="46">
        <v>0</v>
      </c>
      <c r="R275" s="46">
        <v>0</v>
      </c>
      <c r="S275" s="46">
        <v>0</v>
      </c>
      <c r="T275" s="46">
        <v>0</v>
      </c>
      <c r="U275" s="46">
        <v>0</v>
      </c>
      <c r="V275" s="46">
        <v>0</v>
      </c>
      <c r="W275" s="46">
        <v>0</v>
      </c>
      <c r="X275" s="46">
        <v>0</v>
      </c>
      <c r="Y275" s="46">
        <v>0</v>
      </c>
      <c r="Z275" s="46">
        <v>0</v>
      </c>
      <c r="AA275" s="46">
        <v>0</v>
      </c>
      <c r="AB275" s="46">
        <v>0</v>
      </c>
      <c r="AC275" s="46">
        <v>0</v>
      </c>
      <c r="AD275" s="46">
        <v>0</v>
      </c>
      <c r="AE275" s="46">
        <v>0</v>
      </c>
      <c r="AF275" s="46">
        <v>0</v>
      </c>
      <c r="AG275" s="46">
        <v>0</v>
      </c>
      <c r="AH275" s="46">
        <v>0</v>
      </c>
      <c r="AI275" s="46">
        <v>0</v>
      </c>
      <c r="AJ275" s="46">
        <v>0</v>
      </c>
    </row>
    <row r="276" spans="1:36" x14ac:dyDescent="0.25">
      <c r="A276" t="s">
        <v>452</v>
      </c>
      <c r="B276" s="46">
        <v>0</v>
      </c>
      <c r="C276" s="46">
        <v>0</v>
      </c>
      <c r="D276" s="46">
        <v>0</v>
      </c>
      <c r="E276" s="46">
        <v>0</v>
      </c>
      <c r="F276" s="46">
        <v>0</v>
      </c>
      <c r="G276" s="46">
        <v>0</v>
      </c>
      <c r="H276" s="46">
        <v>0</v>
      </c>
      <c r="I276" s="46">
        <v>0</v>
      </c>
      <c r="J276" s="46">
        <v>0</v>
      </c>
      <c r="K276" s="46">
        <v>0</v>
      </c>
      <c r="L276" s="46">
        <v>0</v>
      </c>
      <c r="M276" s="46">
        <v>0</v>
      </c>
      <c r="N276" s="46">
        <v>0</v>
      </c>
      <c r="O276" s="46">
        <v>0</v>
      </c>
      <c r="P276" s="46">
        <v>0</v>
      </c>
      <c r="Q276" s="46">
        <v>0</v>
      </c>
      <c r="R276" s="46">
        <v>0</v>
      </c>
      <c r="S276" s="46">
        <v>0</v>
      </c>
      <c r="T276" s="46">
        <v>0</v>
      </c>
      <c r="U276" s="46">
        <v>0</v>
      </c>
      <c r="V276" s="46">
        <v>0</v>
      </c>
      <c r="W276" s="46">
        <v>0</v>
      </c>
      <c r="X276" s="46">
        <v>0</v>
      </c>
      <c r="Y276" s="46">
        <v>0</v>
      </c>
      <c r="Z276" s="46">
        <v>0</v>
      </c>
      <c r="AA276" s="46">
        <v>0</v>
      </c>
      <c r="AB276" s="46">
        <v>0</v>
      </c>
      <c r="AC276" s="46">
        <v>0</v>
      </c>
      <c r="AD276" s="46">
        <v>0</v>
      </c>
      <c r="AE276" s="46">
        <v>0</v>
      </c>
      <c r="AF276" s="46">
        <v>0</v>
      </c>
      <c r="AG276" s="46">
        <v>0</v>
      </c>
      <c r="AH276" s="46">
        <v>0</v>
      </c>
      <c r="AI276" s="46">
        <v>0</v>
      </c>
      <c r="AJ276" s="46">
        <v>0</v>
      </c>
    </row>
    <row r="277" spans="1:36" x14ac:dyDescent="0.25">
      <c r="A277" t="s">
        <v>453</v>
      </c>
      <c r="B277" s="46">
        <v>0</v>
      </c>
      <c r="C277" s="46">
        <v>0</v>
      </c>
      <c r="D277" s="46">
        <v>0</v>
      </c>
      <c r="E277" s="46">
        <v>0</v>
      </c>
      <c r="F277" s="46">
        <v>0</v>
      </c>
      <c r="G277" s="46">
        <v>0</v>
      </c>
      <c r="H277" s="46">
        <v>0</v>
      </c>
      <c r="I277" s="46">
        <v>0</v>
      </c>
      <c r="J277" s="46">
        <v>0</v>
      </c>
      <c r="K277" s="46">
        <v>0</v>
      </c>
      <c r="L277" s="46">
        <v>0</v>
      </c>
      <c r="M277" s="46">
        <v>0</v>
      </c>
      <c r="N277" s="46">
        <v>0</v>
      </c>
      <c r="O277" s="46">
        <v>0</v>
      </c>
      <c r="P277" s="46">
        <v>0</v>
      </c>
      <c r="Q277" s="46">
        <v>0</v>
      </c>
      <c r="R277" s="46">
        <v>0</v>
      </c>
      <c r="S277" s="46">
        <v>0</v>
      </c>
      <c r="T277" s="46">
        <v>0</v>
      </c>
      <c r="U277" s="46">
        <v>0</v>
      </c>
      <c r="V277" s="46">
        <v>0</v>
      </c>
      <c r="W277" s="46">
        <v>0</v>
      </c>
      <c r="X277" s="46">
        <v>0</v>
      </c>
      <c r="Y277" s="46">
        <v>0</v>
      </c>
      <c r="Z277" s="46">
        <v>0</v>
      </c>
      <c r="AA277" s="46">
        <v>0</v>
      </c>
      <c r="AB277" s="46">
        <v>0</v>
      </c>
      <c r="AC277" s="46">
        <v>0</v>
      </c>
      <c r="AD277" s="46">
        <v>0</v>
      </c>
      <c r="AE277" s="46">
        <v>0</v>
      </c>
      <c r="AF277" s="46">
        <v>0</v>
      </c>
      <c r="AG277" s="46">
        <v>0</v>
      </c>
      <c r="AH277" s="46">
        <v>0</v>
      </c>
      <c r="AI277" s="46">
        <v>0</v>
      </c>
      <c r="AJ277" s="46">
        <v>0</v>
      </c>
    </row>
    <row r="278" spans="1:36" x14ac:dyDescent="0.25">
      <c r="A278" t="s">
        <v>454</v>
      </c>
      <c r="B278" s="46">
        <v>0</v>
      </c>
      <c r="C278" s="46">
        <v>0</v>
      </c>
      <c r="D278" s="46">
        <v>0</v>
      </c>
      <c r="E278" s="46">
        <v>0</v>
      </c>
      <c r="F278" s="46">
        <v>0</v>
      </c>
      <c r="G278" s="46">
        <v>0</v>
      </c>
      <c r="H278" s="46">
        <v>0</v>
      </c>
      <c r="I278" s="46">
        <v>0</v>
      </c>
      <c r="J278" s="46">
        <v>0</v>
      </c>
      <c r="K278" s="46">
        <v>0</v>
      </c>
      <c r="L278" s="46">
        <v>0</v>
      </c>
      <c r="M278" s="46">
        <v>0</v>
      </c>
      <c r="N278" s="46">
        <v>0</v>
      </c>
      <c r="O278" s="46">
        <v>0</v>
      </c>
      <c r="P278" s="46">
        <v>0</v>
      </c>
      <c r="Q278" s="46">
        <v>0</v>
      </c>
      <c r="R278" s="46">
        <v>0</v>
      </c>
      <c r="S278" s="46">
        <v>0</v>
      </c>
      <c r="T278" s="46">
        <v>0</v>
      </c>
      <c r="U278" s="46">
        <v>0</v>
      </c>
      <c r="V278" s="46">
        <v>0</v>
      </c>
      <c r="W278" s="46">
        <v>0</v>
      </c>
      <c r="X278" s="46">
        <v>0</v>
      </c>
      <c r="Y278" s="46">
        <v>0</v>
      </c>
      <c r="Z278" s="46">
        <v>0</v>
      </c>
      <c r="AA278" s="46">
        <v>0</v>
      </c>
      <c r="AB278" s="46">
        <v>0</v>
      </c>
      <c r="AC278" s="46">
        <v>0</v>
      </c>
      <c r="AD278" s="46">
        <v>0</v>
      </c>
      <c r="AE278" s="46">
        <v>0</v>
      </c>
      <c r="AF278" s="46">
        <v>0</v>
      </c>
      <c r="AG278" s="46">
        <v>0</v>
      </c>
      <c r="AH278" s="46">
        <v>0</v>
      </c>
      <c r="AI278" s="46">
        <v>0</v>
      </c>
      <c r="AJ278" s="46">
        <v>0</v>
      </c>
    </row>
    <row r="279" spans="1:36" x14ac:dyDescent="0.25">
      <c r="A279" t="s">
        <v>455</v>
      </c>
      <c r="B279" s="46">
        <v>0</v>
      </c>
      <c r="C279" s="46">
        <v>0</v>
      </c>
      <c r="D279" s="46">
        <v>0</v>
      </c>
      <c r="E279" s="46">
        <v>0</v>
      </c>
      <c r="F279" s="46">
        <v>0</v>
      </c>
      <c r="G279" s="46">
        <v>0</v>
      </c>
      <c r="H279" s="46">
        <v>0</v>
      </c>
      <c r="I279" s="46">
        <v>0</v>
      </c>
      <c r="J279" s="46">
        <v>0</v>
      </c>
      <c r="K279" s="46">
        <v>0</v>
      </c>
      <c r="L279" s="46">
        <v>0</v>
      </c>
      <c r="M279" s="46">
        <v>0</v>
      </c>
      <c r="N279" s="46">
        <v>0</v>
      </c>
      <c r="O279" s="46">
        <v>0</v>
      </c>
      <c r="P279" s="46">
        <v>0</v>
      </c>
      <c r="Q279" s="46">
        <v>0</v>
      </c>
      <c r="R279" s="46">
        <v>0</v>
      </c>
      <c r="S279" s="46">
        <v>0</v>
      </c>
      <c r="T279" s="46">
        <v>0</v>
      </c>
      <c r="U279" s="46">
        <v>0</v>
      </c>
      <c r="V279" s="46">
        <v>0</v>
      </c>
      <c r="W279" s="46">
        <v>0</v>
      </c>
      <c r="X279" s="46">
        <v>0</v>
      </c>
      <c r="Y279" s="46">
        <v>0</v>
      </c>
      <c r="Z279" s="46">
        <v>0</v>
      </c>
      <c r="AA279" s="46">
        <v>0</v>
      </c>
      <c r="AB279" s="46">
        <v>0</v>
      </c>
      <c r="AC279" s="46">
        <v>0</v>
      </c>
      <c r="AD279" s="46">
        <v>0</v>
      </c>
      <c r="AE279" s="46">
        <v>0</v>
      </c>
      <c r="AF279" s="46">
        <v>0</v>
      </c>
      <c r="AG279" s="46">
        <v>0</v>
      </c>
      <c r="AH279" s="46">
        <v>0</v>
      </c>
      <c r="AI279" s="46">
        <v>0</v>
      </c>
      <c r="AJ279" s="46">
        <v>0</v>
      </c>
    </row>
    <row r="280" spans="1:36" x14ac:dyDescent="0.25">
      <c r="A280" t="s">
        <v>11</v>
      </c>
      <c r="B280" s="46">
        <v>164.10000000000005</v>
      </c>
      <c r="C280" s="46">
        <v>92.40000000000002</v>
      </c>
      <c r="D280" s="46">
        <v>131.5</v>
      </c>
      <c r="E280" s="46">
        <v>126.7</v>
      </c>
      <c r="F280" s="46">
        <v>82.8</v>
      </c>
      <c r="G280" s="46">
        <v>137.19999999999999</v>
      </c>
      <c r="H280" s="46">
        <v>94.3</v>
      </c>
      <c r="I280" s="46">
        <v>169.1</v>
      </c>
      <c r="J280" s="46">
        <v>154.30000000000004</v>
      </c>
      <c r="K280" s="46">
        <v>144.1</v>
      </c>
      <c r="L280" s="46">
        <v>115.19999999999997</v>
      </c>
      <c r="M280" s="46">
        <v>128.1</v>
      </c>
      <c r="N280" s="46">
        <v>125.30000000000001</v>
      </c>
      <c r="O280" s="46">
        <v>99.699999999999989</v>
      </c>
      <c r="P280" s="46">
        <v>63.000000000000007</v>
      </c>
      <c r="Q280" s="46">
        <v>136.69999999999999</v>
      </c>
      <c r="R280" s="46">
        <v>106.90000000000003</v>
      </c>
      <c r="S280" s="46">
        <v>84.900000000000034</v>
      </c>
      <c r="T280" s="46">
        <v>112.1</v>
      </c>
      <c r="U280" s="46">
        <v>157.9</v>
      </c>
      <c r="V280" s="46">
        <v>112.10000000000001</v>
      </c>
      <c r="W280" s="46">
        <v>110.20000000000003</v>
      </c>
      <c r="X280" s="46">
        <v>134.5</v>
      </c>
      <c r="Y280" s="46">
        <v>127.79999999999995</v>
      </c>
      <c r="Z280" s="46">
        <v>96.000000000000014</v>
      </c>
      <c r="AA280" s="46">
        <v>133.5</v>
      </c>
      <c r="AB280" s="46">
        <v>75</v>
      </c>
      <c r="AC280" s="46">
        <v>132.59999999999997</v>
      </c>
      <c r="AD280" s="46">
        <v>152.59999999999997</v>
      </c>
      <c r="AE280" s="46">
        <v>99.000000000000028</v>
      </c>
      <c r="AF280" s="46">
        <v>130.89999999999995</v>
      </c>
      <c r="AG280" s="46">
        <v>97.8</v>
      </c>
      <c r="AH280" s="46">
        <v>127.80000000000001</v>
      </c>
      <c r="AI280" s="46">
        <v>124.7</v>
      </c>
      <c r="AJ280" s="46">
        <v>4080.8</v>
      </c>
    </row>
  </sheetData>
  <pageMargins left="0.7" right="0.7" top="0.75" bottom="0.75" header="0.3" footer="0.3"/>
  <pageSetup paperSize="9" orientation="portrait"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E3EC3-AA55-4FAB-8514-373F4B979F39}">
  <sheetPr codeName="Blad17"/>
  <dimension ref="A1:AJ46"/>
  <sheetViews>
    <sheetView showGridLines="0" workbookViewId="0"/>
  </sheetViews>
  <sheetFormatPr defaultRowHeight="15" x14ac:dyDescent="0.25"/>
  <cols>
    <col min="1" max="1" width="15.85546875" bestFit="1" customWidth="1"/>
    <col min="2" max="35" width="19.28515625" bestFit="1" customWidth="1"/>
    <col min="36" max="36" width="10" bestFit="1" customWidth="1"/>
    <col min="37" max="37" width="10.140625" bestFit="1" customWidth="1"/>
    <col min="38" max="69" width="20.42578125" bestFit="1" customWidth="1"/>
    <col min="70" max="70" width="26.5703125" bestFit="1" customWidth="1"/>
    <col min="71" max="71" width="24.5703125" bestFit="1" customWidth="1"/>
  </cols>
  <sheetData>
    <row r="1" spans="1:36" x14ac:dyDescent="0.25">
      <c r="A1" s="29" t="str">
        <f>"Koeldagen "&amp; YEAR(jaar_zip!J2)</f>
        <v>Koeldagen 2024</v>
      </c>
    </row>
    <row r="2" spans="1:36" x14ac:dyDescent="0.25">
      <c r="A2" t="s">
        <v>76</v>
      </c>
    </row>
    <row r="4" spans="1:36" x14ac:dyDescent="0.25">
      <c r="A4" s="4" t="s">
        <v>55</v>
      </c>
      <c r="B4" s="4" t="s">
        <v>142</v>
      </c>
    </row>
    <row r="5" spans="1:36" x14ac:dyDescent="0.25">
      <c r="A5" s="4" t="s">
        <v>144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88</v>
      </c>
      <c r="B6" s="46">
        <v>0</v>
      </c>
      <c r="C6" s="46">
        <v>0</v>
      </c>
      <c r="D6" s="46">
        <v>0</v>
      </c>
      <c r="E6" s="46">
        <v>0</v>
      </c>
      <c r="F6" s="46">
        <v>0</v>
      </c>
      <c r="G6" s="46">
        <v>0</v>
      </c>
      <c r="H6" s="46">
        <v>0</v>
      </c>
      <c r="I6" s="46">
        <v>0</v>
      </c>
      <c r="J6" s="46">
        <v>0</v>
      </c>
      <c r="K6" s="46">
        <v>0</v>
      </c>
      <c r="L6" s="46">
        <v>0</v>
      </c>
      <c r="M6" s="46">
        <v>0</v>
      </c>
      <c r="N6" s="46">
        <v>0</v>
      </c>
      <c r="O6" s="46">
        <v>0</v>
      </c>
      <c r="P6" s="46">
        <v>0</v>
      </c>
      <c r="Q6" s="46">
        <v>0</v>
      </c>
      <c r="R6" s="46">
        <v>0</v>
      </c>
      <c r="S6" s="46">
        <v>0</v>
      </c>
      <c r="T6" s="46">
        <v>0</v>
      </c>
      <c r="U6" s="46">
        <v>0</v>
      </c>
      <c r="V6" s="46">
        <v>0</v>
      </c>
      <c r="W6" s="46">
        <v>0</v>
      </c>
      <c r="X6" s="46">
        <v>0</v>
      </c>
      <c r="Y6" s="46">
        <v>0</v>
      </c>
      <c r="Z6" s="46">
        <v>0</v>
      </c>
      <c r="AA6" s="46">
        <v>0</v>
      </c>
      <c r="AB6" s="46">
        <v>0</v>
      </c>
      <c r="AC6" s="46">
        <v>0</v>
      </c>
      <c r="AD6" s="46">
        <v>0</v>
      </c>
      <c r="AE6" s="46">
        <v>0</v>
      </c>
      <c r="AF6" s="46">
        <v>0</v>
      </c>
      <c r="AG6" s="46">
        <v>0</v>
      </c>
      <c r="AH6" s="46">
        <v>0</v>
      </c>
      <c r="AI6" s="46">
        <v>0</v>
      </c>
      <c r="AJ6" s="46">
        <v>0</v>
      </c>
    </row>
    <row r="7" spans="1:36" x14ac:dyDescent="0.25">
      <c r="A7" t="s">
        <v>89</v>
      </c>
      <c r="B7" s="46">
        <v>0</v>
      </c>
      <c r="C7" s="46">
        <v>0</v>
      </c>
      <c r="D7" s="46">
        <v>0</v>
      </c>
      <c r="E7" s="46">
        <v>0</v>
      </c>
      <c r="F7" s="46">
        <v>0</v>
      </c>
      <c r="G7" s="46">
        <v>0</v>
      </c>
      <c r="H7" s="46">
        <v>0</v>
      </c>
      <c r="I7" s="46">
        <v>0</v>
      </c>
      <c r="J7" s="46">
        <v>0</v>
      </c>
      <c r="K7" s="46">
        <v>0</v>
      </c>
      <c r="L7" s="46">
        <v>0</v>
      </c>
      <c r="M7" s="46">
        <v>0</v>
      </c>
      <c r="N7" s="46">
        <v>0</v>
      </c>
      <c r="O7" s="46">
        <v>0</v>
      </c>
      <c r="P7" s="46">
        <v>0</v>
      </c>
      <c r="Q7" s="46">
        <v>0</v>
      </c>
      <c r="R7" s="46">
        <v>0</v>
      </c>
      <c r="S7" s="46">
        <v>0</v>
      </c>
      <c r="T7" s="46">
        <v>0</v>
      </c>
      <c r="U7" s="46">
        <v>0</v>
      </c>
      <c r="V7" s="46">
        <v>0</v>
      </c>
      <c r="W7" s="46">
        <v>0</v>
      </c>
      <c r="X7" s="46">
        <v>0</v>
      </c>
      <c r="Y7" s="46">
        <v>0</v>
      </c>
      <c r="Z7" s="46">
        <v>0</v>
      </c>
      <c r="AA7" s="46">
        <v>0</v>
      </c>
      <c r="AB7" s="46">
        <v>0</v>
      </c>
      <c r="AC7" s="46">
        <v>0</v>
      </c>
      <c r="AD7" s="46">
        <v>0</v>
      </c>
      <c r="AE7" s="46">
        <v>0</v>
      </c>
      <c r="AF7" s="46">
        <v>0</v>
      </c>
      <c r="AG7" s="46">
        <v>0</v>
      </c>
      <c r="AH7" s="46">
        <v>0</v>
      </c>
      <c r="AI7" s="46">
        <v>0</v>
      </c>
      <c r="AJ7" s="46">
        <v>0</v>
      </c>
    </row>
    <row r="8" spans="1:36" x14ac:dyDescent="0.25">
      <c r="A8" t="s">
        <v>90</v>
      </c>
      <c r="B8" s="46">
        <v>0</v>
      </c>
      <c r="C8" s="46">
        <v>0</v>
      </c>
      <c r="D8" s="46">
        <v>0</v>
      </c>
      <c r="E8" s="46">
        <v>0</v>
      </c>
      <c r="F8" s="46">
        <v>0</v>
      </c>
      <c r="G8" s="46">
        <v>0</v>
      </c>
      <c r="H8" s="46">
        <v>0</v>
      </c>
      <c r="I8" s="46">
        <v>0</v>
      </c>
      <c r="J8" s="46">
        <v>0</v>
      </c>
      <c r="K8" s="46">
        <v>0</v>
      </c>
      <c r="L8" s="46">
        <v>0</v>
      </c>
      <c r="M8" s="46">
        <v>0</v>
      </c>
      <c r="N8" s="46">
        <v>0</v>
      </c>
      <c r="O8" s="46">
        <v>0</v>
      </c>
      <c r="P8" s="46">
        <v>0</v>
      </c>
      <c r="Q8" s="46">
        <v>0</v>
      </c>
      <c r="R8" s="46">
        <v>0</v>
      </c>
      <c r="S8" s="46">
        <v>0</v>
      </c>
      <c r="T8" s="46">
        <v>0</v>
      </c>
      <c r="U8" s="46">
        <v>0</v>
      </c>
      <c r="V8" s="46">
        <v>0</v>
      </c>
      <c r="W8" s="46">
        <v>0</v>
      </c>
      <c r="X8" s="46">
        <v>0</v>
      </c>
      <c r="Y8" s="46">
        <v>0</v>
      </c>
      <c r="Z8" s="46">
        <v>0</v>
      </c>
      <c r="AA8" s="46">
        <v>0</v>
      </c>
      <c r="AB8" s="46">
        <v>0</v>
      </c>
      <c r="AC8" s="46">
        <v>0</v>
      </c>
      <c r="AD8" s="46">
        <v>0</v>
      </c>
      <c r="AE8" s="46">
        <v>0</v>
      </c>
      <c r="AF8" s="46">
        <v>0</v>
      </c>
      <c r="AG8" s="46">
        <v>0</v>
      </c>
      <c r="AH8" s="46">
        <v>0</v>
      </c>
      <c r="AI8" s="46">
        <v>0</v>
      </c>
      <c r="AJ8" s="46">
        <v>0</v>
      </c>
    </row>
    <row r="9" spans="1:36" x14ac:dyDescent="0.25">
      <c r="A9" t="s">
        <v>91</v>
      </c>
      <c r="B9" s="46">
        <v>0</v>
      </c>
      <c r="C9" s="46">
        <v>0</v>
      </c>
      <c r="D9" s="46">
        <v>0</v>
      </c>
      <c r="E9" s="46">
        <v>0</v>
      </c>
      <c r="F9" s="46">
        <v>0</v>
      </c>
      <c r="G9" s="46">
        <v>0</v>
      </c>
      <c r="H9" s="46">
        <v>0</v>
      </c>
      <c r="I9" s="46">
        <v>0</v>
      </c>
      <c r="J9" s="46">
        <v>0</v>
      </c>
      <c r="K9" s="46">
        <v>0</v>
      </c>
      <c r="L9" s="46">
        <v>0</v>
      </c>
      <c r="M9" s="46">
        <v>0</v>
      </c>
      <c r="N9" s="46">
        <v>0</v>
      </c>
      <c r="O9" s="46">
        <v>0</v>
      </c>
      <c r="P9" s="46">
        <v>0</v>
      </c>
      <c r="Q9" s="46">
        <v>0</v>
      </c>
      <c r="R9" s="46">
        <v>0</v>
      </c>
      <c r="S9" s="46">
        <v>0</v>
      </c>
      <c r="T9" s="46">
        <v>0</v>
      </c>
      <c r="U9" s="46">
        <v>0</v>
      </c>
      <c r="V9" s="46">
        <v>0</v>
      </c>
      <c r="W9" s="46">
        <v>0</v>
      </c>
      <c r="X9" s="46">
        <v>0</v>
      </c>
      <c r="Y9" s="46">
        <v>0</v>
      </c>
      <c r="Z9" s="46">
        <v>0</v>
      </c>
      <c r="AA9" s="46">
        <v>0</v>
      </c>
      <c r="AB9" s="46">
        <v>0</v>
      </c>
      <c r="AC9" s="46">
        <v>0</v>
      </c>
      <c r="AD9" s="46">
        <v>0</v>
      </c>
      <c r="AE9" s="46">
        <v>0</v>
      </c>
      <c r="AF9" s="46">
        <v>0</v>
      </c>
      <c r="AG9" s="46">
        <v>0</v>
      </c>
      <c r="AH9" s="46">
        <v>0</v>
      </c>
      <c r="AI9" s="46">
        <v>0</v>
      </c>
      <c r="AJ9" s="46">
        <v>0</v>
      </c>
    </row>
    <row r="10" spans="1:36" x14ac:dyDescent="0.25">
      <c r="A10" t="s">
        <v>92</v>
      </c>
      <c r="B10" s="46">
        <v>0</v>
      </c>
      <c r="C10" s="46">
        <v>0</v>
      </c>
      <c r="D10" s="46">
        <v>0</v>
      </c>
      <c r="E10" s="46">
        <v>0</v>
      </c>
      <c r="F10" s="46">
        <v>0</v>
      </c>
      <c r="G10" s="46">
        <v>0</v>
      </c>
      <c r="H10" s="46">
        <v>0</v>
      </c>
      <c r="I10" s="46">
        <v>0</v>
      </c>
      <c r="J10" s="46">
        <v>0</v>
      </c>
      <c r="K10" s="46">
        <v>0</v>
      </c>
      <c r="L10" s="46">
        <v>0</v>
      </c>
      <c r="M10" s="46">
        <v>0</v>
      </c>
      <c r="N10" s="46">
        <v>0</v>
      </c>
      <c r="O10" s="46">
        <v>0</v>
      </c>
      <c r="P10" s="46">
        <v>0</v>
      </c>
      <c r="Q10" s="46">
        <v>0</v>
      </c>
      <c r="R10" s="46">
        <v>0</v>
      </c>
      <c r="S10" s="46">
        <v>0</v>
      </c>
      <c r="T10" s="46">
        <v>0</v>
      </c>
      <c r="U10" s="46">
        <v>0</v>
      </c>
      <c r="V10" s="46">
        <v>0</v>
      </c>
      <c r="W10" s="46">
        <v>0</v>
      </c>
      <c r="X10" s="46">
        <v>0</v>
      </c>
      <c r="Y10" s="46">
        <v>0</v>
      </c>
      <c r="Z10" s="46">
        <v>0</v>
      </c>
      <c r="AA10" s="46">
        <v>0</v>
      </c>
      <c r="AB10" s="46">
        <v>0</v>
      </c>
      <c r="AC10" s="46">
        <v>0</v>
      </c>
      <c r="AD10" s="46">
        <v>0</v>
      </c>
      <c r="AE10" s="46">
        <v>0</v>
      </c>
      <c r="AF10" s="46">
        <v>0</v>
      </c>
      <c r="AG10" s="46">
        <v>0</v>
      </c>
      <c r="AH10" s="46">
        <v>0</v>
      </c>
      <c r="AI10" s="46">
        <v>0</v>
      </c>
      <c r="AJ10" s="46">
        <v>0</v>
      </c>
    </row>
    <row r="11" spans="1:36" x14ac:dyDescent="0.25">
      <c r="A11" t="s">
        <v>93</v>
      </c>
      <c r="B11" s="46">
        <v>0</v>
      </c>
      <c r="C11" s="46">
        <v>0</v>
      </c>
      <c r="D11" s="46">
        <v>0</v>
      </c>
      <c r="E11" s="46">
        <v>0</v>
      </c>
      <c r="F11" s="46">
        <v>0</v>
      </c>
      <c r="G11" s="46">
        <v>0</v>
      </c>
      <c r="H11" s="46">
        <v>0</v>
      </c>
      <c r="I11" s="46">
        <v>0</v>
      </c>
      <c r="J11" s="46">
        <v>0</v>
      </c>
      <c r="K11" s="46">
        <v>0</v>
      </c>
      <c r="L11" s="46">
        <v>0</v>
      </c>
      <c r="M11" s="46">
        <v>0</v>
      </c>
      <c r="N11" s="46">
        <v>0</v>
      </c>
      <c r="O11" s="46">
        <v>0</v>
      </c>
      <c r="P11" s="46">
        <v>0</v>
      </c>
      <c r="Q11" s="46">
        <v>0</v>
      </c>
      <c r="R11" s="46">
        <v>0</v>
      </c>
      <c r="S11" s="46">
        <v>0</v>
      </c>
      <c r="T11" s="46">
        <v>0</v>
      </c>
      <c r="U11" s="46">
        <v>0</v>
      </c>
      <c r="V11" s="46">
        <v>0</v>
      </c>
      <c r="W11" s="46">
        <v>0</v>
      </c>
      <c r="X11" s="46">
        <v>0</v>
      </c>
      <c r="Y11" s="46">
        <v>0</v>
      </c>
      <c r="Z11" s="46">
        <v>0</v>
      </c>
      <c r="AA11" s="46">
        <v>0</v>
      </c>
      <c r="AB11" s="46">
        <v>0</v>
      </c>
      <c r="AC11" s="46">
        <v>0</v>
      </c>
      <c r="AD11" s="46">
        <v>0</v>
      </c>
      <c r="AE11" s="46">
        <v>0</v>
      </c>
      <c r="AF11" s="46">
        <v>0</v>
      </c>
      <c r="AG11" s="46">
        <v>0</v>
      </c>
      <c r="AH11" s="46">
        <v>0</v>
      </c>
      <c r="AI11" s="46">
        <v>0</v>
      </c>
      <c r="AJ11" s="46">
        <v>0</v>
      </c>
    </row>
    <row r="12" spans="1:36" x14ac:dyDescent="0.25">
      <c r="A12" t="s">
        <v>94</v>
      </c>
      <c r="B12" s="46">
        <v>0</v>
      </c>
      <c r="C12" s="46">
        <v>0</v>
      </c>
      <c r="D12" s="46">
        <v>0</v>
      </c>
      <c r="E12" s="46">
        <v>0</v>
      </c>
      <c r="F12" s="46">
        <v>0</v>
      </c>
      <c r="G12" s="46">
        <v>0</v>
      </c>
      <c r="H12" s="46">
        <v>0</v>
      </c>
      <c r="I12" s="46">
        <v>0</v>
      </c>
      <c r="J12" s="46">
        <v>0</v>
      </c>
      <c r="K12" s="46">
        <v>0</v>
      </c>
      <c r="L12" s="46">
        <v>0</v>
      </c>
      <c r="M12" s="46">
        <v>0</v>
      </c>
      <c r="N12" s="46">
        <v>0</v>
      </c>
      <c r="O12" s="46">
        <v>0</v>
      </c>
      <c r="P12" s="46">
        <v>0</v>
      </c>
      <c r="Q12" s="46">
        <v>0</v>
      </c>
      <c r="R12" s="46">
        <v>0</v>
      </c>
      <c r="S12" s="46">
        <v>0</v>
      </c>
      <c r="T12" s="46">
        <v>0</v>
      </c>
      <c r="U12" s="46">
        <v>0</v>
      </c>
      <c r="V12" s="46">
        <v>0</v>
      </c>
      <c r="W12" s="46">
        <v>0</v>
      </c>
      <c r="X12" s="46">
        <v>0</v>
      </c>
      <c r="Y12" s="46">
        <v>0</v>
      </c>
      <c r="Z12" s="46">
        <v>0</v>
      </c>
      <c r="AA12" s="46">
        <v>0</v>
      </c>
      <c r="AB12" s="46">
        <v>0</v>
      </c>
      <c r="AC12" s="46">
        <v>0</v>
      </c>
      <c r="AD12" s="46">
        <v>0</v>
      </c>
      <c r="AE12" s="46">
        <v>0</v>
      </c>
      <c r="AF12" s="46">
        <v>0</v>
      </c>
      <c r="AG12" s="46">
        <v>0</v>
      </c>
      <c r="AH12" s="46">
        <v>0</v>
      </c>
      <c r="AI12" s="46">
        <v>0</v>
      </c>
      <c r="AJ12" s="46">
        <v>0</v>
      </c>
    </row>
    <row r="13" spans="1:36" x14ac:dyDescent="0.25">
      <c r="A13" t="s">
        <v>95</v>
      </c>
      <c r="B13" s="46">
        <v>0</v>
      </c>
      <c r="C13" s="46">
        <v>0</v>
      </c>
      <c r="D13" s="46">
        <v>0</v>
      </c>
      <c r="E13" s="46">
        <v>0</v>
      </c>
      <c r="F13" s="46">
        <v>0</v>
      </c>
      <c r="G13" s="46">
        <v>0</v>
      </c>
      <c r="H13" s="46">
        <v>0</v>
      </c>
      <c r="I13" s="46">
        <v>0</v>
      </c>
      <c r="J13" s="46">
        <v>0</v>
      </c>
      <c r="K13" s="46">
        <v>0</v>
      </c>
      <c r="L13" s="46">
        <v>0</v>
      </c>
      <c r="M13" s="46">
        <v>0</v>
      </c>
      <c r="N13" s="46">
        <v>0</v>
      </c>
      <c r="O13" s="46">
        <v>0</v>
      </c>
      <c r="P13" s="46">
        <v>0</v>
      </c>
      <c r="Q13" s="46">
        <v>0</v>
      </c>
      <c r="R13" s="46">
        <v>0</v>
      </c>
      <c r="S13" s="46">
        <v>0</v>
      </c>
      <c r="T13" s="46">
        <v>0</v>
      </c>
      <c r="U13" s="46">
        <v>0</v>
      </c>
      <c r="V13" s="46">
        <v>0</v>
      </c>
      <c r="W13" s="46">
        <v>0</v>
      </c>
      <c r="X13" s="46">
        <v>0</v>
      </c>
      <c r="Y13" s="46">
        <v>0</v>
      </c>
      <c r="Z13" s="46">
        <v>0</v>
      </c>
      <c r="AA13" s="46">
        <v>0</v>
      </c>
      <c r="AB13" s="46">
        <v>0</v>
      </c>
      <c r="AC13" s="46">
        <v>0</v>
      </c>
      <c r="AD13" s="46">
        <v>0</v>
      </c>
      <c r="AE13" s="46">
        <v>0</v>
      </c>
      <c r="AF13" s="46">
        <v>0</v>
      </c>
      <c r="AG13" s="46">
        <v>0</v>
      </c>
      <c r="AH13" s="46">
        <v>0</v>
      </c>
      <c r="AI13" s="46">
        <v>0</v>
      </c>
      <c r="AJ13" s="46">
        <v>0</v>
      </c>
    </row>
    <row r="14" spans="1:36" x14ac:dyDescent="0.25">
      <c r="A14" t="s">
        <v>96</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0</v>
      </c>
      <c r="U14" s="46">
        <v>0</v>
      </c>
      <c r="V14" s="46">
        <v>0</v>
      </c>
      <c r="W14" s="46">
        <v>0</v>
      </c>
      <c r="X14" s="46">
        <v>0</v>
      </c>
      <c r="Y14" s="46">
        <v>0</v>
      </c>
      <c r="Z14" s="46">
        <v>0</v>
      </c>
      <c r="AA14" s="46">
        <v>0</v>
      </c>
      <c r="AB14" s="46">
        <v>0</v>
      </c>
      <c r="AC14" s="46">
        <v>0</v>
      </c>
      <c r="AD14" s="46">
        <v>0</v>
      </c>
      <c r="AE14" s="46">
        <v>0</v>
      </c>
      <c r="AF14" s="46">
        <v>0</v>
      </c>
      <c r="AG14" s="46">
        <v>0</v>
      </c>
      <c r="AH14" s="46">
        <v>0</v>
      </c>
      <c r="AI14" s="46">
        <v>0</v>
      </c>
      <c r="AJ14" s="46">
        <v>0</v>
      </c>
    </row>
    <row r="15" spans="1:36" x14ac:dyDescent="0.25">
      <c r="A15" t="s">
        <v>97</v>
      </c>
      <c r="B15" s="46">
        <v>0</v>
      </c>
      <c r="C15" s="46">
        <v>0</v>
      </c>
      <c r="D15" s="46">
        <v>0</v>
      </c>
      <c r="E15" s="46">
        <v>0</v>
      </c>
      <c r="F15" s="46">
        <v>0</v>
      </c>
      <c r="G15" s="46">
        <v>0</v>
      </c>
      <c r="H15" s="46">
        <v>0</v>
      </c>
      <c r="I15" s="46">
        <v>0</v>
      </c>
      <c r="J15" s="46">
        <v>0</v>
      </c>
      <c r="K15" s="46">
        <v>0</v>
      </c>
      <c r="L15" s="46">
        <v>0</v>
      </c>
      <c r="M15" s="46">
        <v>0</v>
      </c>
      <c r="N15" s="46">
        <v>0</v>
      </c>
      <c r="O15" s="46">
        <v>0</v>
      </c>
      <c r="P15" s="46">
        <v>0</v>
      </c>
      <c r="Q15" s="46">
        <v>0</v>
      </c>
      <c r="R15" s="46">
        <v>0</v>
      </c>
      <c r="S15" s="46">
        <v>0</v>
      </c>
      <c r="T15" s="46">
        <v>0</v>
      </c>
      <c r="U15" s="46">
        <v>0</v>
      </c>
      <c r="V15" s="46">
        <v>0</v>
      </c>
      <c r="W15" s="46">
        <v>0</v>
      </c>
      <c r="X15" s="46">
        <v>0</v>
      </c>
      <c r="Y15" s="46">
        <v>0</v>
      </c>
      <c r="Z15" s="46">
        <v>0</v>
      </c>
      <c r="AA15" s="46">
        <v>0</v>
      </c>
      <c r="AB15" s="46">
        <v>0</v>
      </c>
      <c r="AC15" s="46">
        <v>0</v>
      </c>
      <c r="AD15" s="46">
        <v>0</v>
      </c>
      <c r="AE15" s="46">
        <v>0</v>
      </c>
      <c r="AF15" s="46">
        <v>0</v>
      </c>
      <c r="AG15" s="46">
        <v>0</v>
      </c>
      <c r="AH15" s="46">
        <v>0</v>
      </c>
      <c r="AI15" s="46">
        <v>0</v>
      </c>
      <c r="AJ15" s="46">
        <v>0</v>
      </c>
    </row>
    <row r="16" spans="1:36" x14ac:dyDescent="0.25">
      <c r="A16" t="s">
        <v>98</v>
      </c>
      <c r="B16" s="46">
        <v>0</v>
      </c>
      <c r="C16" s="46">
        <v>0</v>
      </c>
      <c r="D16" s="46">
        <v>0</v>
      </c>
      <c r="E16" s="46">
        <v>0</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0</v>
      </c>
      <c r="AI16" s="46">
        <v>0</v>
      </c>
      <c r="AJ16" s="46">
        <v>0</v>
      </c>
    </row>
    <row r="17" spans="1:36" x14ac:dyDescent="0.25">
      <c r="A17" t="s">
        <v>99</v>
      </c>
      <c r="B17" s="46">
        <v>0</v>
      </c>
      <c r="C17" s="46">
        <v>0</v>
      </c>
      <c r="D17" s="46">
        <v>0</v>
      </c>
      <c r="E17" s="46">
        <v>0</v>
      </c>
      <c r="F17" s="46">
        <v>0</v>
      </c>
      <c r="G17" s="46">
        <v>0</v>
      </c>
      <c r="H17" s="46">
        <v>0</v>
      </c>
      <c r="I17" s="46">
        <v>0</v>
      </c>
      <c r="J17" s="46">
        <v>0</v>
      </c>
      <c r="K17" s="46">
        <v>0</v>
      </c>
      <c r="L17" s="46">
        <v>0</v>
      </c>
      <c r="M17" s="46">
        <v>0</v>
      </c>
      <c r="N17" s="46">
        <v>0</v>
      </c>
      <c r="O17" s="46">
        <v>0</v>
      </c>
      <c r="P17" s="46">
        <v>0</v>
      </c>
      <c r="Q17" s="46">
        <v>0</v>
      </c>
      <c r="R17" s="46">
        <v>0</v>
      </c>
      <c r="S17" s="46">
        <v>0</v>
      </c>
      <c r="T17" s="46">
        <v>0</v>
      </c>
      <c r="U17" s="46">
        <v>0</v>
      </c>
      <c r="V17" s="46">
        <v>0</v>
      </c>
      <c r="W17" s="46">
        <v>0</v>
      </c>
      <c r="X17" s="46">
        <v>0</v>
      </c>
      <c r="Y17" s="46">
        <v>0</v>
      </c>
      <c r="Z17" s="46">
        <v>0</v>
      </c>
      <c r="AA17" s="46">
        <v>0</v>
      </c>
      <c r="AB17" s="46">
        <v>0</v>
      </c>
      <c r="AC17" s="46">
        <v>0</v>
      </c>
      <c r="AD17" s="46">
        <v>0</v>
      </c>
      <c r="AE17" s="46">
        <v>0</v>
      </c>
      <c r="AF17" s="46">
        <v>0</v>
      </c>
      <c r="AG17" s="46">
        <v>0</v>
      </c>
      <c r="AH17" s="46">
        <v>0</v>
      </c>
      <c r="AI17" s="46">
        <v>0</v>
      </c>
      <c r="AJ17" s="46">
        <v>0</v>
      </c>
    </row>
    <row r="18" spans="1:36" x14ac:dyDescent="0.25">
      <c r="A18" t="s">
        <v>100</v>
      </c>
      <c r="B18" s="46">
        <v>0</v>
      </c>
      <c r="C18" s="46">
        <v>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row>
    <row r="19" spans="1:36" x14ac:dyDescent="0.25">
      <c r="A19" t="s">
        <v>101</v>
      </c>
      <c r="B19" s="46">
        <v>0.19999999999999929</v>
      </c>
      <c r="C19" s="46">
        <v>0</v>
      </c>
      <c r="D19" s="46">
        <v>0</v>
      </c>
      <c r="E19" s="46">
        <v>0</v>
      </c>
      <c r="F19" s="46">
        <v>0</v>
      </c>
      <c r="G19" s="46">
        <v>0.10000000000000142</v>
      </c>
      <c r="H19" s="46">
        <v>0</v>
      </c>
      <c r="I19" s="46">
        <v>0.89999999999999858</v>
      </c>
      <c r="J19" s="46">
        <v>0.10000000000000142</v>
      </c>
      <c r="K19" s="46">
        <v>0.5</v>
      </c>
      <c r="L19" s="46">
        <v>0</v>
      </c>
      <c r="M19" s="46">
        <v>0</v>
      </c>
      <c r="N19" s="46">
        <v>0</v>
      </c>
      <c r="O19" s="46">
        <v>0</v>
      </c>
      <c r="P19" s="46">
        <v>0</v>
      </c>
      <c r="Q19" s="46">
        <v>0.10000000000000142</v>
      </c>
      <c r="R19" s="46">
        <v>0</v>
      </c>
      <c r="S19" s="46">
        <v>0</v>
      </c>
      <c r="T19" s="46">
        <v>0</v>
      </c>
      <c r="U19" s="46">
        <v>1</v>
      </c>
      <c r="V19" s="46">
        <v>0</v>
      </c>
      <c r="W19" s="46">
        <v>0</v>
      </c>
      <c r="X19" s="46">
        <v>0</v>
      </c>
      <c r="Y19" s="46">
        <v>0</v>
      </c>
      <c r="Z19" s="46">
        <v>0</v>
      </c>
      <c r="AA19" s="46">
        <v>0.69999999999999929</v>
      </c>
      <c r="AB19" s="46">
        <v>0</v>
      </c>
      <c r="AC19" s="46">
        <v>0</v>
      </c>
      <c r="AD19" s="46">
        <v>0.60000000000000142</v>
      </c>
      <c r="AE19" s="46">
        <v>0</v>
      </c>
      <c r="AF19" s="46">
        <v>0.10000000000000142</v>
      </c>
      <c r="AG19" s="46">
        <v>0</v>
      </c>
      <c r="AH19" s="46">
        <v>0</v>
      </c>
      <c r="AI19" s="46">
        <v>0.5</v>
      </c>
      <c r="AJ19" s="46">
        <v>4.8000000000000043</v>
      </c>
    </row>
    <row r="20" spans="1:36" x14ac:dyDescent="0.25">
      <c r="A20" t="s">
        <v>102</v>
      </c>
      <c r="B20" s="46">
        <v>0.39999999999999858</v>
      </c>
      <c r="C20" s="46">
        <v>0</v>
      </c>
      <c r="D20" s="46">
        <v>0</v>
      </c>
      <c r="E20" s="46">
        <v>0</v>
      </c>
      <c r="F20" s="46">
        <v>0</v>
      </c>
      <c r="G20" s="46">
        <v>0</v>
      </c>
      <c r="H20" s="46">
        <v>0</v>
      </c>
      <c r="I20" s="46">
        <v>0.30000000000000071</v>
      </c>
      <c r="J20" s="46">
        <v>0.19999999999999929</v>
      </c>
      <c r="K20" s="46">
        <v>0</v>
      </c>
      <c r="L20" s="46">
        <v>0</v>
      </c>
      <c r="M20" s="46">
        <v>0</v>
      </c>
      <c r="N20" s="46">
        <v>0</v>
      </c>
      <c r="O20" s="46">
        <v>0</v>
      </c>
      <c r="P20" s="46">
        <v>0</v>
      </c>
      <c r="Q20" s="46">
        <v>0</v>
      </c>
      <c r="R20" s="46">
        <v>0</v>
      </c>
      <c r="S20" s="46">
        <v>0</v>
      </c>
      <c r="T20" s="46">
        <v>0</v>
      </c>
      <c r="U20" s="46">
        <v>0</v>
      </c>
      <c r="V20" s="46">
        <v>0</v>
      </c>
      <c r="W20" s="46">
        <v>0</v>
      </c>
      <c r="X20" s="46">
        <v>0</v>
      </c>
      <c r="Y20" s="46">
        <v>0</v>
      </c>
      <c r="Z20" s="46">
        <v>0</v>
      </c>
      <c r="AA20" s="46">
        <v>0</v>
      </c>
      <c r="AB20" s="46">
        <v>0</v>
      </c>
      <c r="AC20" s="46">
        <v>0</v>
      </c>
      <c r="AD20" s="46">
        <v>0</v>
      </c>
      <c r="AE20" s="46">
        <v>0</v>
      </c>
      <c r="AF20" s="46">
        <v>0</v>
      </c>
      <c r="AG20" s="46">
        <v>0</v>
      </c>
      <c r="AH20" s="46">
        <v>0</v>
      </c>
      <c r="AI20" s="46">
        <v>0</v>
      </c>
      <c r="AJ20" s="46">
        <v>0.89999999999999858</v>
      </c>
    </row>
    <row r="21" spans="1:36" x14ac:dyDescent="0.25">
      <c r="A21" t="s">
        <v>103</v>
      </c>
      <c r="B21" s="46">
        <v>0</v>
      </c>
      <c r="C21" s="46">
        <v>0</v>
      </c>
      <c r="D21" s="46">
        <v>0</v>
      </c>
      <c r="E21" s="46">
        <v>0</v>
      </c>
      <c r="F21" s="46">
        <v>0</v>
      </c>
      <c r="G21" s="46">
        <v>0</v>
      </c>
      <c r="H21" s="46">
        <v>0</v>
      </c>
      <c r="I21" s="46">
        <v>0</v>
      </c>
      <c r="J21" s="46">
        <v>0</v>
      </c>
      <c r="K21" s="46">
        <v>0</v>
      </c>
      <c r="L21" s="46">
        <v>0</v>
      </c>
      <c r="M21" s="46">
        <v>0</v>
      </c>
      <c r="N21" s="46">
        <v>0</v>
      </c>
      <c r="O21" s="46">
        <v>0</v>
      </c>
      <c r="P21" s="46">
        <v>0</v>
      </c>
      <c r="Q21" s="46">
        <v>0</v>
      </c>
      <c r="R21" s="46">
        <v>0</v>
      </c>
      <c r="S21" s="46">
        <v>0</v>
      </c>
      <c r="T21" s="46">
        <v>0</v>
      </c>
      <c r="U21" s="46">
        <v>0</v>
      </c>
      <c r="V21" s="46">
        <v>0</v>
      </c>
      <c r="W21" s="46">
        <v>0</v>
      </c>
      <c r="X21" s="46">
        <v>0</v>
      </c>
      <c r="Y21" s="46">
        <v>0</v>
      </c>
      <c r="Z21" s="46">
        <v>0</v>
      </c>
      <c r="AA21" s="46">
        <v>0</v>
      </c>
      <c r="AB21" s="46">
        <v>0</v>
      </c>
      <c r="AC21" s="46">
        <v>0</v>
      </c>
      <c r="AD21" s="46">
        <v>0</v>
      </c>
      <c r="AE21" s="46">
        <v>0</v>
      </c>
      <c r="AF21" s="46">
        <v>0</v>
      </c>
      <c r="AG21" s="46">
        <v>0</v>
      </c>
      <c r="AH21" s="46">
        <v>0</v>
      </c>
      <c r="AI21" s="46">
        <v>0</v>
      </c>
      <c r="AJ21" s="46">
        <v>0</v>
      </c>
    </row>
    <row r="22" spans="1:36" x14ac:dyDescent="0.25">
      <c r="A22" t="s">
        <v>104</v>
      </c>
      <c r="B22" s="46">
        <v>0</v>
      </c>
      <c r="C22" s="46">
        <v>0</v>
      </c>
      <c r="D22" s="46">
        <v>0</v>
      </c>
      <c r="E22" s="46">
        <v>0</v>
      </c>
      <c r="F22" s="46">
        <v>0</v>
      </c>
      <c r="G22" s="46">
        <v>0</v>
      </c>
      <c r="H22" s="46">
        <v>0</v>
      </c>
      <c r="I22" s="46">
        <v>0</v>
      </c>
      <c r="J22" s="46">
        <v>0</v>
      </c>
      <c r="K22" s="46">
        <v>0</v>
      </c>
      <c r="L22" s="46">
        <v>0</v>
      </c>
      <c r="M22" s="46">
        <v>0</v>
      </c>
      <c r="N22" s="46">
        <v>0</v>
      </c>
      <c r="O22" s="46">
        <v>0</v>
      </c>
      <c r="P22" s="46">
        <v>0</v>
      </c>
      <c r="Q22" s="46">
        <v>0</v>
      </c>
      <c r="R22" s="46">
        <v>0</v>
      </c>
      <c r="S22" s="46">
        <v>0</v>
      </c>
      <c r="T22" s="46">
        <v>0</v>
      </c>
      <c r="U22" s="46">
        <v>0</v>
      </c>
      <c r="V22" s="46">
        <v>0</v>
      </c>
      <c r="W22" s="46">
        <v>0</v>
      </c>
      <c r="X22" s="46">
        <v>0</v>
      </c>
      <c r="Y22" s="46">
        <v>0</v>
      </c>
      <c r="Z22" s="46">
        <v>0</v>
      </c>
      <c r="AA22" s="46">
        <v>0</v>
      </c>
      <c r="AB22" s="46">
        <v>0</v>
      </c>
      <c r="AC22" s="46">
        <v>0</v>
      </c>
      <c r="AD22" s="46">
        <v>0</v>
      </c>
      <c r="AE22" s="46">
        <v>0</v>
      </c>
      <c r="AF22" s="46">
        <v>0</v>
      </c>
      <c r="AG22" s="46">
        <v>0</v>
      </c>
      <c r="AH22" s="46">
        <v>0</v>
      </c>
      <c r="AI22" s="46">
        <v>0</v>
      </c>
      <c r="AJ22" s="46">
        <v>0</v>
      </c>
    </row>
    <row r="23" spans="1:36" x14ac:dyDescent="0.25">
      <c r="A23" t="s">
        <v>105</v>
      </c>
      <c r="B23" s="46">
        <v>2.0999999999999979</v>
      </c>
      <c r="C23" s="46">
        <v>0</v>
      </c>
      <c r="D23" s="46">
        <v>0.39999999999999858</v>
      </c>
      <c r="E23" s="46">
        <v>1.1000000000000014</v>
      </c>
      <c r="F23" s="46">
        <v>0</v>
      </c>
      <c r="G23" s="46">
        <v>2.8999999999999986</v>
      </c>
      <c r="H23" s="46">
        <v>1.6000000000000014</v>
      </c>
      <c r="I23" s="46">
        <v>2.6000000000000014</v>
      </c>
      <c r="J23" s="46">
        <v>1.1000000000000014</v>
      </c>
      <c r="K23" s="46">
        <v>1.6000000000000014</v>
      </c>
      <c r="L23" s="46">
        <v>3.3000000000000007</v>
      </c>
      <c r="M23" s="46">
        <v>1.3000000000000007</v>
      </c>
      <c r="N23" s="46">
        <v>0</v>
      </c>
      <c r="O23" s="46">
        <v>3.3000000000000007</v>
      </c>
      <c r="P23" s="46">
        <v>0</v>
      </c>
      <c r="Q23" s="46">
        <v>3.2999999999999972</v>
      </c>
      <c r="R23" s="46">
        <v>0</v>
      </c>
      <c r="S23" s="46">
        <v>0</v>
      </c>
      <c r="T23" s="46">
        <v>0.59999999999999787</v>
      </c>
      <c r="U23" s="46">
        <v>0.60000000000000142</v>
      </c>
      <c r="V23" s="46">
        <v>2.8000000000000007</v>
      </c>
      <c r="W23" s="46">
        <v>0.39999999999999858</v>
      </c>
      <c r="X23" s="46">
        <v>0</v>
      </c>
      <c r="Y23" s="46">
        <v>0.60000000000000142</v>
      </c>
      <c r="Z23" s="46">
        <v>0.39999999999999858</v>
      </c>
      <c r="AA23" s="46">
        <v>4.1999999999999993</v>
      </c>
      <c r="AB23" s="46">
        <v>0</v>
      </c>
      <c r="AC23" s="46">
        <v>0</v>
      </c>
      <c r="AD23" s="46">
        <v>2.7000000000000028</v>
      </c>
      <c r="AE23" s="46">
        <v>0</v>
      </c>
      <c r="AF23" s="46">
        <v>0</v>
      </c>
      <c r="AG23" s="46">
        <v>0</v>
      </c>
      <c r="AH23" s="46">
        <v>0</v>
      </c>
      <c r="AI23" s="46">
        <v>0.60000000000000142</v>
      </c>
      <c r="AJ23" s="46">
        <v>37.500000000000007</v>
      </c>
    </row>
    <row r="24" spans="1:36" x14ac:dyDescent="0.25">
      <c r="A24" t="s">
        <v>106</v>
      </c>
      <c r="B24" s="46">
        <v>2</v>
      </c>
      <c r="C24" s="46">
        <v>0.80000000000000071</v>
      </c>
      <c r="D24" s="46">
        <v>1.8000000000000007</v>
      </c>
      <c r="E24" s="46">
        <v>1.8999999999999986</v>
      </c>
      <c r="F24" s="46">
        <v>0.69999999999999929</v>
      </c>
      <c r="G24" s="46">
        <v>1.3999999999999986</v>
      </c>
      <c r="H24" s="46">
        <v>0</v>
      </c>
      <c r="I24" s="46">
        <v>3</v>
      </c>
      <c r="J24" s="46">
        <v>2.1999999999999993</v>
      </c>
      <c r="K24" s="46">
        <v>2.1000000000000014</v>
      </c>
      <c r="L24" s="46">
        <v>0.30000000000000071</v>
      </c>
      <c r="M24" s="46">
        <v>1.3000000000000007</v>
      </c>
      <c r="N24" s="46">
        <v>2.6999999999999993</v>
      </c>
      <c r="O24" s="46">
        <v>0</v>
      </c>
      <c r="P24" s="46">
        <v>0</v>
      </c>
      <c r="Q24" s="46">
        <v>0.60000000000000142</v>
      </c>
      <c r="R24" s="46">
        <v>0</v>
      </c>
      <c r="S24" s="46">
        <v>0.10000000000000142</v>
      </c>
      <c r="T24" s="46">
        <v>1</v>
      </c>
      <c r="U24" s="46">
        <v>1.8000000000000007</v>
      </c>
      <c r="V24" s="46">
        <v>1</v>
      </c>
      <c r="W24" s="46">
        <v>0</v>
      </c>
      <c r="X24" s="46">
        <v>2.1000000000000014</v>
      </c>
      <c r="Y24" s="46">
        <v>2.1999999999999993</v>
      </c>
      <c r="Z24" s="46">
        <v>0.30000000000000071</v>
      </c>
      <c r="AA24" s="46">
        <v>0.80000000000000071</v>
      </c>
      <c r="AB24" s="46">
        <v>0</v>
      </c>
      <c r="AC24" s="46">
        <v>0.5</v>
      </c>
      <c r="AD24" s="46">
        <v>1.3000000000000007</v>
      </c>
      <c r="AE24" s="46">
        <v>1.6999999999999993</v>
      </c>
      <c r="AF24" s="46">
        <v>2.8000000000000007</v>
      </c>
      <c r="AG24" s="46">
        <v>1.6000000000000014</v>
      </c>
      <c r="AH24" s="46">
        <v>1.6000000000000014</v>
      </c>
      <c r="AI24" s="46">
        <v>1.8000000000000007</v>
      </c>
      <c r="AJ24" s="46">
        <v>41.400000000000006</v>
      </c>
    </row>
    <row r="25" spans="1:36" x14ac:dyDescent="0.25">
      <c r="A25" t="s">
        <v>107</v>
      </c>
      <c r="B25" s="46">
        <v>4.6999999999999993</v>
      </c>
      <c r="C25" s="46">
        <v>2.9000000000000021</v>
      </c>
      <c r="D25" s="46">
        <v>2.8000000000000007</v>
      </c>
      <c r="E25" s="46">
        <v>2.6999999999999993</v>
      </c>
      <c r="F25" s="46">
        <v>3.1999999999999993</v>
      </c>
      <c r="G25" s="46">
        <v>4.6999999999999993</v>
      </c>
      <c r="H25" s="46">
        <v>7.8999999999999986</v>
      </c>
      <c r="I25" s="46">
        <v>3.6000000000000014</v>
      </c>
      <c r="J25" s="46">
        <v>2.1999999999999993</v>
      </c>
      <c r="K25" s="46">
        <v>3.5999999999999979</v>
      </c>
      <c r="L25" s="46">
        <v>5.3999999999999986</v>
      </c>
      <c r="M25" s="46">
        <v>2.6000000000000014</v>
      </c>
      <c r="N25" s="46">
        <v>0.90000000000000213</v>
      </c>
      <c r="O25" s="46">
        <v>6.5999999999999979</v>
      </c>
      <c r="P25" s="46">
        <v>2.1999999999999993</v>
      </c>
      <c r="Q25" s="46">
        <v>4.8999999999999986</v>
      </c>
      <c r="R25" s="46">
        <v>9.7999999999999972</v>
      </c>
      <c r="S25" s="46">
        <v>6.5000000000000036</v>
      </c>
      <c r="T25" s="46">
        <v>4.8000000000000007</v>
      </c>
      <c r="U25" s="46">
        <v>2.6000000000000014</v>
      </c>
      <c r="V25" s="46">
        <v>7.8000000000000007</v>
      </c>
      <c r="W25" s="46">
        <v>5.7000000000000028</v>
      </c>
      <c r="X25" s="46">
        <v>3.8999999999999986</v>
      </c>
      <c r="Y25" s="46">
        <v>3.7000000000000028</v>
      </c>
      <c r="Z25" s="46">
        <v>3.6000000000000014</v>
      </c>
      <c r="AA25" s="46">
        <v>7.3999999999999986</v>
      </c>
      <c r="AB25" s="46">
        <v>2.1000000000000014</v>
      </c>
      <c r="AC25" s="46">
        <v>0</v>
      </c>
      <c r="AD25" s="46">
        <v>3.5</v>
      </c>
      <c r="AE25" s="46">
        <v>1.5</v>
      </c>
      <c r="AF25" s="46">
        <v>2</v>
      </c>
      <c r="AG25" s="46">
        <v>1.5</v>
      </c>
      <c r="AH25" s="46">
        <v>1.1999999999999993</v>
      </c>
      <c r="AI25" s="46">
        <v>2.6999999999999993</v>
      </c>
      <c r="AJ25" s="46">
        <v>131.19999999999999</v>
      </c>
    </row>
    <row r="26" spans="1:36" x14ac:dyDescent="0.25">
      <c r="A26" t="s">
        <v>108</v>
      </c>
      <c r="B26" s="46">
        <v>0</v>
      </c>
      <c r="C26" s="46">
        <v>0</v>
      </c>
      <c r="D26" s="46">
        <v>0</v>
      </c>
      <c r="E26" s="46">
        <v>0</v>
      </c>
      <c r="F26" s="46">
        <v>0</v>
      </c>
      <c r="G26" s="46">
        <v>0</v>
      </c>
      <c r="H26" s="46">
        <v>0.80000000000000071</v>
      </c>
      <c r="I26" s="46">
        <v>0</v>
      </c>
      <c r="J26" s="46">
        <v>0</v>
      </c>
      <c r="K26" s="46">
        <v>0</v>
      </c>
      <c r="L26" s="46">
        <v>0.19999999999999929</v>
      </c>
      <c r="M26" s="46">
        <v>0</v>
      </c>
      <c r="N26" s="46">
        <v>0</v>
      </c>
      <c r="O26" s="46">
        <v>0.69999999999999929</v>
      </c>
      <c r="P26" s="46">
        <v>0</v>
      </c>
      <c r="Q26" s="46">
        <v>0</v>
      </c>
      <c r="R26" s="46">
        <v>0.30000000000000071</v>
      </c>
      <c r="S26" s="46">
        <v>0.60000000000000142</v>
      </c>
      <c r="T26" s="46">
        <v>0</v>
      </c>
      <c r="U26" s="46">
        <v>0</v>
      </c>
      <c r="V26" s="46">
        <v>1</v>
      </c>
      <c r="W26" s="46">
        <v>0.69999999999999929</v>
      </c>
      <c r="X26" s="46">
        <v>0</v>
      </c>
      <c r="Y26" s="46">
        <v>0</v>
      </c>
      <c r="Z26" s="46">
        <v>0.69999999999999929</v>
      </c>
      <c r="AA26" s="46">
        <v>0.30000000000000071</v>
      </c>
      <c r="AB26" s="46">
        <v>0</v>
      </c>
      <c r="AC26" s="46">
        <v>0</v>
      </c>
      <c r="AD26" s="46">
        <v>0</v>
      </c>
      <c r="AE26" s="46">
        <v>0</v>
      </c>
      <c r="AF26" s="46">
        <v>0</v>
      </c>
      <c r="AG26" s="46">
        <v>0</v>
      </c>
      <c r="AH26" s="46">
        <v>0</v>
      </c>
      <c r="AI26" s="46">
        <v>0</v>
      </c>
      <c r="AJ26" s="46">
        <v>5.3000000000000007</v>
      </c>
    </row>
    <row r="27" spans="1:36" x14ac:dyDescent="0.25">
      <c r="A27" t="s">
        <v>109</v>
      </c>
      <c r="B27" s="46">
        <v>0</v>
      </c>
      <c r="C27" s="46">
        <v>0</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0</v>
      </c>
      <c r="W27" s="46">
        <v>0</v>
      </c>
      <c r="X27" s="46">
        <v>0</v>
      </c>
      <c r="Y27" s="46">
        <v>0</v>
      </c>
      <c r="Z27" s="46">
        <v>0</v>
      </c>
      <c r="AA27" s="46">
        <v>0</v>
      </c>
      <c r="AB27" s="46">
        <v>0</v>
      </c>
      <c r="AC27" s="46">
        <v>0</v>
      </c>
      <c r="AD27" s="46">
        <v>0</v>
      </c>
      <c r="AE27" s="46">
        <v>0</v>
      </c>
      <c r="AF27" s="46">
        <v>0</v>
      </c>
      <c r="AG27" s="46">
        <v>0</v>
      </c>
      <c r="AH27" s="46">
        <v>0</v>
      </c>
      <c r="AI27" s="46">
        <v>0</v>
      </c>
      <c r="AJ27" s="46">
        <v>0</v>
      </c>
    </row>
    <row r="28" spans="1:36" x14ac:dyDescent="0.25">
      <c r="A28" t="s">
        <v>110</v>
      </c>
      <c r="B28" s="46">
        <v>0</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0</v>
      </c>
      <c r="W28" s="46">
        <v>0</v>
      </c>
      <c r="X28" s="46">
        <v>0</v>
      </c>
      <c r="Y28" s="46">
        <v>0</v>
      </c>
      <c r="Z28" s="46">
        <v>0</v>
      </c>
      <c r="AA28" s="46">
        <v>0</v>
      </c>
      <c r="AB28" s="46">
        <v>0</v>
      </c>
      <c r="AC28" s="46">
        <v>0</v>
      </c>
      <c r="AD28" s="46">
        <v>0</v>
      </c>
      <c r="AE28" s="46">
        <v>0</v>
      </c>
      <c r="AF28" s="46">
        <v>0</v>
      </c>
      <c r="AG28" s="46">
        <v>0</v>
      </c>
      <c r="AH28" s="46">
        <v>0</v>
      </c>
      <c r="AI28" s="46">
        <v>0</v>
      </c>
      <c r="AJ28" s="46">
        <v>0</v>
      </c>
    </row>
    <row r="29" spans="1:36" x14ac:dyDescent="0.25">
      <c r="A29" t="s">
        <v>111</v>
      </c>
      <c r="B29" s="46">
        <v>0</v>
      </c>
      <c r="C29" s="46">
        <v>0</v>
      </c>
      <c r="D29" s="46">
        <v>0</v>
      </c>
      <c r="E29" s="46">
        <v>0</v>
      </c>
      <c r="F29" s="46">
        <v>0</v>
      </c>
      <c r="G29" s="46">
        <v>0</v>
      </c>
      <c r="H29" s="46">
        <v>0</v>
      </c>
      <c r="I29" s="46">
        <v>0</v>
      </c>
      <c r="J29" s="46">
        <v>0</v>
      </c>
      <c r="K29" s="46">
        <v>0</v>
      </c>
      <c r="L29" s="46">
        <v>0</v>
      </c>
      <c r="M29" s="46">
        <v>0</v>
      </c>
      <c r="N29" s="46">
        <v>0</v>
      </c>
      <c r="O29" s="46">
        <v>0</v>
      </c>
      <c r="P29" s="46">
        <v>0</v>
      </c>
      <c r="Q29" s="46">
        <v>0</v>
      </c>
      <c r="R29" s="46">
        <v>0</v>
      </c>
      <c r="S29" s="46">
        <v>0</v>
      </c>
      <c r="T29" s="46">
        <v>0</v>
      </c>
      <c r="U29" s="46">
        <v>0</v>
      </c>
      <c r="V29" s="46">
        <v>0</v>
      </c>
      <c r="W29" s="46">
        <v>0</v>
      </c>
      <c r="X29" s="46">
        <v>0</v>
      </c>
      <c r="Y29" s="46">
        <v>0</v>
      </c>
      <c r="Z29" s="46">
        <v>0</v>
      </c>
      <c r="AA29" s="46">
        <v>0</v>
      </c>
      <c r="AB29" s="46">
        <v>0</v>
      </c>
      <c r="AC29" s="46">
        <v>0</v>
      </c>
      <c r="AD29" s="46">
        <v>0</v>
      </c>
      <c r="AE29" s="46">
        <v>0</v>
      </c>
      <c r="AF29" s="46">
        <v>0</v>
      </c>
      <c r="AG29" s="46">
        <v>0</v>
      </c>
      <c r="AH29" s="46">
        <v>0</v>
      </c>
      <c r="AI29" s="46">
        <v>0</v>
      </c>
      <c r="AJ29" s="46">
        <v>0</v>
      </c>
    </row>
    <row r="30" spans="1:36" x14ac:dyDescent="0.25">
      <c r="A30" t="s">
        <v>112</v>
      </c>
      <c r="B30" s="46">
        <v>0.89999999999999858</v>
      </c>
      <c r="C30" s="46">
        <v>0</v>
      </c>
      <c r="D30" s="46">
        <v>0.30000000000000071</v>
      </c>
      <c r="E30" s="46">
        <v>0</v>
      </c>
      <c r="F30" s="46">
        <v>0</v>
      </c>
      <c r="G30" s="46">
        <v>0</v>
      </c>
      <c r="H30" s="46">
        <v>0</v>
      </c>
      <c r="I30" s="46">
        <v>0.80000000000000071</v>
      </c>
      <c r="J30" s="46">
        <v>0.89999999999999858</v>
      </c>
      <c r="K30" s="46">
        <v>0.30000000000000071</v>
      </c>
      <c r="L30" s="46">
        <v>0.39999999999999858</v>
      </c>
      <c r="M30" s="46">
        <v>0.19999999999999929</v>
      </c>
      <c r="N30" s="46">
        <v>0</v>
      </c>
      <c r="O30" s="46">
        <v>0</v>
      </c>
      <c r="P30" s="46">
        <v>0</v>
      </c>
      <c r="Q30" s="46">
        <v>0.5</v>
      </c>
      <c r="R30" s="46">
        <v>0</v>
      </c>
      <c r="S30" s="46">
        <v>0</v>
      </c>
      <c r="T30" s="46">
        <v>0</v>
      </c>
      <c r="U30" s="46">
        <v>0.5</v>
      </c>
      <c r="V30" s="46">
        <v>0</v>
      </c>
      <c r="W30" s="46">
        <v>0</v>
      </c>
      <c r="X30" s="46">
        <v>0.30000000000000071</v>
      </c>
      <c r="Y30" s="46">
        <v>0.10000000000000142</v>
      </c>
      <c r="Z30" s="46">
        <v>0</v>
      </c>
      <c r="AA30" s="46">
        <v>0</v>
      </c>
      <c r="AB30" s="46">
        <v>0</v>
      </c>
      <c r="AC30" s="46">
        <v>0</v>
      </c>
      <c r="AD30" s="46">
        <v>0.80000000000000071</v>
      </c>
      <c r="AE30" s="46">
        <v>0</v>
      </c>
      <c r="AF30" s="46">
        <v>0</v>
      </c>
      <c r="AG30" s="46">
        <v>0</v>
      </c>
      <c r="AH30" s="46">
        <v>0</v>
      </c>
      <c r="AI30" s="46">
        <v>0</v>
      </c>
      <c r="AJ30" s="46">
        <v>6</v>
      </c>
    </row>
    <row r="31" spans="1:36" x14ac:dyDescent="0.25">
      <c r="A31" t="s">
        <v>113</v>
      </c>
      <c r="B31" s="46">
        <v>20.600000000000005</v>
      </c>
      <c r="C31" s="46">
        <v>13.100000000000001</v>
      </c>
      <c r="D31" s="46">
        <v>19.899999999999999</v>
      </c>
      <c r="E31" s="46">
        <v>17.700000000000003</v>
      </c>
      <c r="F31" s="46">
        <v>8.6000000000000014</v>
      </c>
      <c r="G31" s="46">
        <v>17.000000000000004</v>
      </c>
      <c r="H31" s="46">
        <v>13.3</v>
      </c>
      <c r="I31" s="46">
        <v>21.400000000000002</v>
      </c>
      <c r="J31" s="46">
        <v>20.8</v>
      </c>
      <c r="K31" s="46">
        <v>18.5</v>
      </c>
      <c r="L31" s="46">
        <v>18</v>
      </c>
      <c r="M31" s="46">
        <v>18.899999999999999</v>
      </c>
      <c r="N31" s="46">
        <v>7.9000000000000021</v>
      </c>
      <c r="O31" s="46">
        <v>15.5</v>
      </c>
      <c r="P31" s="46">
        <v>6.1999999999999993</v>
      </c>
      <c r="Q31" s="46">
        <v>18.7</v>
      </c>
      <c r="R31" s="46">
        <v>10.399999999999999</v>
      </c>
      <c r="S31" s="46">
        <v>10.599999999999998</v>
      </c>
      <c r="T31" s="46">
        <v>15.100000000000001</v>
      </c>
      <c r="U31" s="46">
        <v>19.200000000000003</v>
      </c>
      <c r="V31" s="46">
        <v>15.3</v>
      </c>
      <c r="W31" s="46">
        <v>13.100000000000001</v>
      </c>
      <c r="X31" s="46">
        <v>15.599999999999998</v>
      </c>
      <c r="Y31" s="46">
        <v>17.7</v>
      </c>
      <c r="Z31" s="46">
        <v>12.700000000000003</v>
      </c>
      <c r="AA31" s="46">
        <v>17.900000000000002</v>
      </c>
      <c r="AB31" s="46">
        <v>7.2000000000000028</v>
      </c>
      <c r="AC31" s="46">
        <v>12.3</v>
      </c>
      <c r="AD31" s="46">
        <v>19.7</v>
      </c>
      <c r="AE31" s="46">
        <v>13.100000000000001</v>
      </c>
      <c r="AF31" s="46">
        <v>15.399999999999999</v>
      </c>
      <c r="AG31" s="46">
        <v>11.3</v>
      </c>
      <c r="AH31" s="46">
        <v>11.3</v>
      </c>
      <c r="AI31" s="46">
        <v>14.999999999999996</v>
      </c>
      <c r="AJ31" s="46">
        <v>509.00000000000006</v>
      </c>
    </row>
    <row r="32" spans="1:36" x14ac:dyDescent="0.25">
      <c r="A32" t="s">
        <v>114</v>
      </c>
      <c r="B32" s="46">
        <v>0.10000000000000142</v>
      </c>
      <c r="C32" s="46">
        <v>0</v>
      </c>
      <c r="D32" s="46">
        <v>0</v>
      </c>
      <c r="E32" s="46">
        <v>0</v>
      </c>
      <c r="F32" s="46">
        <v>0</v>
      </c>
      <c r="G32" s="46">
        <v>0</v>
      </c>
      <c r="H32" s="46">
        <v>0</v>
      </c>
      <c r="I32" s="46">
        <v>0</v>
      </c>
      <c r="J32" s="46">
        <v>0</v>
      </c>
      <c r="K32" s="46">
        <v>0</v>
      </c>
      <c r="L32" s="46">
        <v>0</v>
      </c>
      <c r="M32" s="46">
        <v>0</v>
      </c>
      <c r="N32" s="46">
        <v>0</v>
      </c>
      <c r="O32" s="46">
        <v>0</v>
      </c>
      <c r="P32" s="46">
        <v>0</v>
      </c>
      <c r="Q32" s="46">
        <v>0</v>
      </c>
      <c r="R32" s="46">
        <v>0</v>
      </c>
      <c r="S32" s="46">
        <v>0</v>
      </c>
      <c r="T32" s="46">
        <v>0</v>
      </c>
      <c r="U32" s="46">
        <v>0</v>
      </c>
      <c r="V32" s="46">
        <v>0</v>
      </c>
      <c r="W32" s="46">
        <v>0</v>
      </c>
      <c r="X32" s="46">
        <v>0</v>
      </c>
      <c r="Y32" s="46">
        <v>0</v>
      </c>
      <c r="Z32" s="46">
        <v>0</v>
      </c>
      <c r="AA32" s="46">
        <v>0</v>
      </c>
      <c r="AB32" s="46">
        <v>0</v>
      </c>
      <c r="AC32" s="46">
        <v>0</v>
      </c>
      <c r="AD32" s="46">
        <v>0</v>
      </c>
      <c r="AE32" s="46">
        <v>0</v>
      </c>
      <c r="AF32" s="46">
        <v>0</v>
      </c>
      <c r="AG32" s="46">
        <v>0</v>
      </c>
      <c r="AH32" s="46">
        <v>0</v>
      </c>
      <c r="AI32" s="46">
        <v>0</v>
      </c>
      <c r="AJ32" s="46">
        <v>0.10000000000000142</v>
      </c>
    </row>
    <row r="33" spans="1:36" x14ac:dyDescent="0.25">
      <c r="A33" t="s">
        <v>115</v>
      </c>
      <c r="B33" s="46">
        <v>7.8000000000000007</v>
      </c>
      <c r="C33" s="46">
        <v>2</v>
      </c>
      <c r="D33" s="46">
        <v>3.1000000000000014</v>
      </c>
      <c r="E33" s="46">
        <v>4</v>
      </c>
      <c r="F33" s="46">
        <v>1.6999999999999993</v>
      </c>
      <c r="G33" s="46">
        <v>4.8000000000000007</v>
      </c>
      <c r="H33" s="46">
        <v>4</v>
      </c>
      <c r="I33" s="46">
        <v>6.2000000000000028</v>
      </c>
      <c r="J33" s="46">
        <v>8.1999999999999993</v>
      </c>
      <c r="K33" s="46">
        <v>4.1000000000000014</v>
      </c>
      <c r="L33" s="46">
        <v>4.6999999999999993</v>
      </c>
      <c r="M33" s="46">
        <v>4.1000000000000014</v>
      </c>
      <c r="N33" s="46">
        <v>2</v>
      </c>
      <c r="O33" s="46">
        <v>4.0999999999999979</v>
      </c>
      <c r="P33" s="46">
        <v>1.5999999999999979</v>
      </c>
      <c r="Q33" s="46">
        <v>6.1000000000000014</v>
      </c>
      <c r="R33" s="46">
        <v>3.3999999999999986</v>
      </c>
      <c r="S33" s="46">
        <v>2.8999999999999986</v>
      </c>
      <c r="T33" s="46">
        <v>3.8000000000000007</v>
      </c>
      <c r="U33" s="46">
        <v>8.1999999999999993</v>
      </c>
      <c r="V33" s="46">
        <v>3.8000000000000007</v>
      </c>
      <c r="W33" s="46">
        <v>4.6000000000000014</v>
      </c>
      <c r="X33" s="46">
        <v>2.8000000000000007</v>
      </c>
      <c r="Y33" s="46">
        <v>3</v>
      </c>
      <c r="Z33" s="46">
        <v>2.8000000000000007</v>
      </c>
      <c r="AA33" s="46">
        <v>6.4000000000000021</v>
      </c>
      <c r="AB33" s="46">
        <v>1.1000000000000014</v>
      </c>
      <c r="AC33" s="46">
        <v>1.1000000000000014</v>
      </c>
      <c r="AD33" s="46">
        <v>5.2999999999999972</v>
      </c>
      <c r="AE33" s="46">
        <v>1.9000000000000021</v>
      </c>
      <c r="AF33" s="46">
        <v>2.6000000000000014</v>
      </c>
      <c r="AG33" s="46">
        <v>2</v>
      </c>
      <c r="AH33" s="46">
        <v>1.6000000000000014</v>
      </c>
      <c r="AI33" s="46">
        <v>2.8000000000000007</v>
      </c>
      <c r="AJ33" s="46">
        <v>128.60000000000002</v>
      </c>
    </row>
    <row r="34" spans="1:36" x14ac:dyDescent="0.25">
      <c r="A34" t="s">
        <v>116</v>
      </c>
      <c r="B34" s="46">
        <v>20.500000000000007</v>
      </c>
      <c r="C34" s="46">
        <v>11.500000000000004</v>
      </c>
      <c r="D34" s="46">
        <v>16.300000000000004</v>
      </c>
      <c r="E34" s="46">
        <v>13.3</v>
      </c>
      <c r="F34" s="46">
        <v>11.8</v>
      </c>
      <c r="G34" s="46">
        <v>17</v>
      </c>
      <c r="H34" s="46">
        <v>13.299999999999997</v>
      </c>
      <c r="I34" s="46">
        <v>21.399999999999995</v>
      </c>
      <c r="J34" s="46">
        <v>20.900000000000002</v>
      </c>
      <c r="K34" s="46">
        <v>18.499999999999996</v>
      </c>
      <c r="L34" s="46">
        <v>14.499999999999996</v>
      </c>
      <c r="M34" s="46">
        <v>14.999999999999996</v>
      </c>
      <c r="N34" s="46">
        <v>14.299999999999997</v>
      </c>
      <c r="O34" s="46">
        <v>12.899999999999999</v>
      </c>
      <c r="P34" s="46">
        <v>10.400000000000002</v>
      </c>
      <c r="Q34" s="46">
        <v>17.899999999999999</v>
      </c>
      <c r="R34" s="46">
        <v>13.599999999999998</v>
      </c>
      <c r="S34" s="46">
        <v>14.100000000000005</v>
      </c>
      <c r="T34" s="46">
        <v>14.399999999999999</v>
      </c>
      <c r="U34" s="46">
        <v>21.6</v>
      </c>
      <c r="V34" s="46">
        <v>13.3</v>
      </c>
      <c r="W34" s="46">
        <v>15.2</v>
      </c>
      <c r="X34" s="46">
        <v>16.2</v>
      </c>
      <c r="Y34" s="46">
        <v>14</v>
      </c>
      <c r="Z34" s="46">
        <v>12.999999999999996</v>
      </c>
      <c r="AA34" s="46">
        <v>16.3</v>
      </c>
      <c r="AB34" s="46">
        <v>11.2</v>
      </c>
      <c r="AC34" s="46">
        <v>16.700000000000003</v>
      </c>
      <c r="AD34" s="46">
        <v>18.500000000000004</v>
      </c>
      <c r="AE34" s="46">
        <v>11.899999999999995</v>
      </c>
      <c r="AF34" s="46">
        <v>19</v>
      </c>
      <c r="AG34" s="46">
        <v>12.400000000000002</v>
      </c>
      <c r="AH34" s="46">
        <v>16.8</v>
      </c>
      <c r="AI34" s="46">
        <v>16.200000000000003</v>
      </c>
      <c r="AJ34" s="46">
        <v>523.9</v>
      </c>
    </row>
    <row r="35" spans="1:36" x14ac:dyDescent="0.25">
      <c r="A35" t="s">
        <v>117</v>
      </c>
      <c r="B35" s="46">
        <v>8.3000000000000043</v>
      </c>
      <c r="C35" s="46">
        <v>1.6999999999999993</v>
      </c>
      <c r="D35" s="46">
        <v>3.5999999999999979</v>
      </c>
      <c r="E35" s="46">
        <v>4.3999999999999986</v>
      </c>
      <c r="F35" s="46">
        <v>0.90000000000000568</v>
      </c>
      <c r="G35" s="46">
        <v>3.5000000000000036</v>
      </c>
      <c r="H35" s="46">
        <v>2.3999999999999986</v>
      </c>
      <c r="I35" s="46">
        <v>8.8000000000000007</v>
      </c>
      <c r="J35" s="46">
        <v>8</v>
      </c>
      <c r="K35" s="46">
        <v>6.8000000000000043</v>
      </c>
      <c r="L35" s="46">
        <v>4.2999999999999972</v>
      </c>
      <c r="M35" s="46">
        <v>3.9000000000000021</v>
      </c>
      <c r="N35" s="46">
        <v>3.6000000000000014</v>
      </c>
      <c r="O35" s="46">
        <v>2.8999999999999986</v>
      </c>
      <c r="P35" s="46">
        <v>1.1000000000000014</v>
      </c>
      <c r="Q35" s="46">
        <v>5.0000000000000036</v>
      </c>
      <c r="R35" s="46">
        <v>4.1000000000000014</v>
      </c>
      <c r="S35" s="46">
        <v>1.3999999999999986</v>
      </c>
      <c r="T35" s="46">
        <v>4.4000000000000021</v>
      </c>
      <c r="U35" s="46">
        <v>7</v>
      </c>
      <c r="V35" s="46">
        <v>3.6999999999999957</v>
      </c>
      <c r="W35" s="46">
        <v>3.3000000000000043</v>
      </c>
      <c r="X35" s="46">
        <v>4.7999999999999972</v>
      </c>
      <c r="Y35" s="46">
        <v>3.0999999999999979</v>
      </c>
      <c r="Z35" s="46">
        <v>3.7000000000000028</v>
      </c>
      <c r="AA35" s="46">
        <v>3.5000000000000036</v>
      </c>
      <c r="AB35" s="46">
        <v>1.3999999999999986</v>
      </c>
      <c r="AC35" s="46">
        <v>5.5999999999999979</v>
      </c>
      <c r="AD35" s="46">
        <v>7.1999999999999993</v>
      </c>
      <c r="AE35" s="46">
        <v>1.8000000000000007</v>
      </c>
      <c r="AF35" s="46">
        <v>5.1000000000000014</v>
      </c>
      <c r="AG35" s="46">
        <v>1.3000000000000007</v>
      </c>
      <c r="AH35" s="46">
        <v>3.9999999999999964</v>
      </c>
      <c r="AI35" s="46">
        <v>4.9999999999999964</v>
      </c>
      <c r="AJ35" s="46">
        <v>139.60000000000002</v>
      </c>
    </row>
    <row r="36" spans="1:36" x14ac:dyDescent="0.25">
      <c r="A36" t="s">
        <v>118</v>
      </c>
      <c r="B36" s="46">
        <v>15.3</v>
      </c>
      <c r="C36" s="46">
        <v>9.6999999999999957</v>
      </c>
      <c r="D36" s="46">
        <v>18.2</v>
      </c>
      <c r="E36" s="46">
        <v>15.600000000000001</v>
      </c>
      <c r="F36" s="46">
        <v>11.2</v>
      </c>
      <c r="G36" s="46">
        <v>14.7</v>
      </c>
      <c r="H36" s="46">
        <v>5</v>
      </c>
      <c r="I36" s="46">
        <v>20.7</v>
      </c>
      <c r="J36" s="46">
        <v>16.400000000000002</v>
      </c>
      <c r="K36" s="46">
        <v>19.100000000000001</v>
      </c>
      <c r="L36" s="46">
        <v>9.5</v>
      </c>
      <c r="M36" s="46">
        <v>16.200000000000003</v>
      </c>
      <c r="N36" s="46">
        <v>16.7</v>
      </c>
      <c r="O36" s="46">
        <v>6.6000000000000014</v>
      </c>
      <c r="P36" s="46">
        <v>5.3000000000000007</v>
      </c>
      <c r="Q36" s="46">
        <v>11.799999999999997</v>
      </c>
      <c r="R36" s="46">
        <v>8.6000000000000014</v>
      </c>
      <c r="S36" s="46">
        <v>4.3000000000000007</v>
      </c>
      <c r="T36" s="46">
        <v>10.099999999999998</v>
      </c>
      <c r="U36" s="46">
        <v>18</v>
      </c>
      <c r="V36" s="46">
        <v>7.4000000000000021</v>
      </c>
      <c r="W36" s="46">
        <v>7.0000000000000036</v>
      </c>
      <c r="X36" s="46">
        <v>19.2</v>
      </c>
      <c r="Y36" s="46">
        <v>16.900000000000002</v>
      </c>
      <c r="Z36" s="46">
        <v>7.5999999999999979</v>
      </c>
      <c r="AA36" s="46">
        <v>10.3</v>
      </c>
      <c r="AB36" s="46">
        <v>7.2999999999999972</v>
      </c>
      <c r="AC36" s="46">
        <v>22.700000000000003</v>
      </c>
      <c r="AD36" s="46">
        <v>16.500000000000004</v>
      </c>
      <c r="AE36" s="46">
        <v>16.000000000000004</v>
      </c>
      <c r="AF36" s="46">
        <v>20.799999999999997</v>
      </c>
      <c r="AG36" s="46">
        <v>11.599999999999994</v>
      </c>
      <c r="AH36" s="46">
        <v>20.6</v>
      </c>
      <c r="AI36" s="46">
        <v>18.199999999999996</v>
      </c>
      <c r="AJ36" s="46">
        <v>455.09999999999997</v>
      </c>
    </row>
    <row r="37" spans="1:36" x14ac:dyDescent="0.25">
      <c r="A37" t="s">
        <v>119</v>
      </c>
      <c r="B37" s="46">
        <v>16.799999999999997</v>
      </c>
      <c r="C37" s="46">
        <v>12</v>
      </c>
      <c r="D37" s="46">
        <v>16.8</v>
      </c>
      <c r="E37" s="46">
        <v>17.100000000000001</v>
      </c>
      <c r="F37" s="46">
        <v>9.3000000000000007</v>
      </c>
      <c r="G37" s="46">
        <v>15</v>
      </c>
      <c r="H37" s="46">
        <v>6.8000000000000007</v>
      </c>
      <c r="I37" s="46">
        <v>19</v>
      </c>
      <c r="J37" s="46">
        <v>16.299999999999997</v>
      </c>
      <c r="K37" s="46">
        <v>18.2</v>
      </c>
      <c r="L37" s="46">
        <v>12.600000000000001</v>
      </c>
      <c r="M37" s="46">
        <v>15.799999999999997</v>
      </c>
      <c r="N37" s="46">
        <v>18.2</v>
      </c>
      <c r="O37" s="46">
        <v>8.1999999999999957</v>
      </c>
      <c r="P37" s="46">
        <v>7.6999999999999993</v>
      </c>
      <c r="Q37" s="46">
        <v>13.100000000000001</v>
      </c>
      <c r="R37" s="46">
        <v>13</v>
      </c>
      <c r="S37" s="46">
        <v>9.3000000000000007</v>
      </c>
      <c r="T37" s="46">
        <v>14.699999999999996</v>
      </c>
      <c r="U37" s="46">
        <v>17.199999999999996</v>
      </c>
      <c r="V37" s="46">
        <v>13.199999999999996</v>
      </c>
      <c r="W37" s="46">
        <v>10.800000000000004</v>
      </c>
      <c r="X37" s="46">
        <v>18.300000000000004</v>
      </c>
      <c r="Y37" s="46">
        <v>17.600000000000001</v>
      </c>
      <c r="Z37" s="46">
        <v>14</v>
      </c>
      <c r="AA37" s="46">
        <v>11.299999999999997</v>
      </c>
      <c r="AB37" s="46">
        <v>11.000000000000007</v>
      </c>
      <c r="AC37" s="46">
        <v>17.200000000000003</v>
      </c>
      <c r="AD37" s="46">
        <v>18</v>
      </c>
      <c r="AE37" s="46">
        <v>12.400000000000006</v>
      </c>
      <c r="AF37" s="46">
        <v>18.5</v>
      </c>
      <c r="AG37" s="46">
        <v>13.199999999999996</v>
      </c>
      <c r="AH37" s="46">
        <v>17.000000000000007</v>
      </c>
      <c r="AI37" s="46">
        <v>16.7</v>
      </c>
      <c r="AJ37" s="46">
        <v>486.29999999999995</v>
      </c>
    </row>
    <row r="38" spans="1:36" x14ac:dyDescent="0.25">
      <c r="A38" t="s">
        <v>120</v>
      </c>
      <c r="B38" s="46">
        <v>25.2</v>
      </c>
      <c r="C38" s="46">
        <v>14.8</v>
      </c>
      <c r="D38" s="46">
        <v>19.499999999999996</v>
      </c>
      <c r="E38" s="46">
        <v>20.2</v>
      </c>
      <c r="F38" s="46">
        <v>12.5</v>
      </c>
      <c r="G38" s="46">
        <v>22.400000000000002</v>
      </c>
      <c r="H38" s="46">
        <v>16.3</v>
      </c>
      <c r="I38" s="46">
        <v>25.600000000000005</v>
      </c>
      <c r="J38" s="46">
        <v>23.799999999999997</v>
      </c>
      <c r="K38" s="46">
        <v>22</v>
      </c>
      <c r="L38" s="46">
        <v>18.099999999999998</v>
      </c>
      <c r="M38" s="46">
        <v>19.899999999999999</v>
      </c>
      <c r="N38" s="46">
        <v>19.900000000000002</v>
      </c>
      <c r="O38" s="46">
        <v>16.899999999999999</v>
      </c>
      <c r="P38" s="46">
        <v>10.7</v>
      </c>
      <c r="Q38" s="46">
        <v>23.000000000000004</v>
      </c>
      <c r="R38" s="46">
        <v>16.899999999999999</v>
      </c>
      <c r="S38" s="46">
        <v>14.900000000000002</v>
      </c>
      <c r="T38" s="46">
        <v>17.700000000000003</v>
      </c>
      <c r="U38" s="46">
        <v>24.2</v>
      </c>
      <c r="V38" s="46">
        <v>17.600000000000001</v>
      </c>
      <c r="W38" s="46">
        <v>18.499999999999996</v>
      </c>
      <c r="X38" s="46">
        <v>19.2</v>
      </c>
      <c r="Y38" s="46">
        <v>19.200000000000003</v>
      </c>
      <c r="Z38" s="46">
        <v>14.799999999999997</v>
      </c>
      <c r="AA38" s="46">
        <v>21.599999999999998</v>
      </c>
      <c r="AB38" s="46">
        <v>11.399999999999999</v>
      </c>
      <c r="AC38" s="46">
        <v>20.6</v>
      </c>
      <c r="AD38" s="46">
        <v>23.799999999999997</v>
      </c>
      <c r="AE38" s="46">
        <v>15.399999999999999</v>
      </c>
      <c r="AF38" s="46">
        <v>21.499999999999996</v>
      </c>
      <c r="AG38" s="46">
        <v>15</v>
      </c>
      <c r="AH38" s="46">
        <v>21.099999999999998</v>
      </c>
      <c r="AI38" s="46">
        <v>20.200000000000003</v>
      </c>
      <c r="AJ38" s="46">
        <v>644.39999999999986</v>
      </c>
    </row>
    <row r="39" spans="1:36" x14ac:dyDescent="0.25">
      <c r="A39" t="s">
        <v>121</v>
      </c>
      <c r="B39" s="46">
        <v>7.8000000000000007</v>
      </c>
      <c r="C39" s="46">
        <v>1.5000000000000036</v>
      </c>
      <c r="D39" s="46">
        <v>2.0999999999999979</v>
      </c>
      <c r="E39" s="46">
        <v>2.6999999999999993</v>
      </c>
      <c r="F39" s="46">
        <v>1.5</v>
      </c>
      <c r="G39" s="46">
        <v>4.2000000000000028</v>
      </c>
      <c r="H39" s="46">
        <v>1.1000000000000014</v>
      </c>
      <c r="I39" s="46">
        <v>6</v>
      </c>
      <c r="J39" s="46">
        <v>6.1999999999999993</v>
      </c>
      <c r="K39" s="46">
        <v>3.7000000000000028</v>
      </c>
      <c r="L39" s="46">
        <v>3.1000000000000014</v>
      </c>
      <c r="M39" s="46">
        <v>3.5</v>
      </c>
      <c r="N39" s="46">
        <v>5.5</v>
      </c>
      <c r="O39" s="46">
        <v>2</v>
      </c>
      <c r="P39" s="46">
        <v>0.80000000000000071</v>
      </c>
      <c r="Q39" s="46">
        <v>6</v>
      </c>
      <c r="R39" s="46">
        <v>0.59999999999999787</v>
      </c>
      <c r="S39" s="46">
        <v>0</v>
      </c>
      <c r="T39" s="46">
        <v>2.7999999999999972</v>
      </c>
      <c r="U39" s="46">
        <v>5.7000000000000028</v>
      </c>
      <c r="V39" s="46">
        <v>2.6999999999999993</v>
      </c>
      <c r="W39" s="46">
        <v>3.3000000000000007</v>
      </c>
      <c r="X39" s="46">
        <v>4.5</v>
      </c>
      <c r="Y39" s="46">
        <v>2.7999999999999972</v>
      </c>
      <c r="Z39" s="46">
        <v>3.0000000000000036</v>
      </c>
      <c r="AA39" s="46">
        <v>5.8999999999999986</v>
      </c>
      <c r="AB39" s="46">
        <v>3</v>
      </c>
      <c r="AC39" s="46">
        <v>6.1000000000000014</v>
      </c>
      <c r="AD39" s="46">
        <v>5.6999999999999993</v>
      </c>
      <c r="AE39" s="46">
        <v>1.6999999999999993</v>
      </c>
      <c r="AF39" s="46">
        <v>3.8999999999999986</v>
      </c>
      <c r="AG39" s="46">
        <v>5.1999999999999993</v>
      </c>
      <c r="AH39" s="46">
        <v>4.3000000000000007</v>
      </c>
      <c r="AI39" s="46">
        <v>5</v>
      </c>
      <c r="AJ39" s="46">
        <v>123.9</v>
      </c>
    </row>
    <row r="40" spans="1:36" x14ac:dyDescent="0.25">
      <c r="A40" t="s">
        <v>122</v>
      </c>
      <c r="B40" s="46">
        <v>14.500000000000004</v>
      </c>
      <c r="C40" s="46">
        <v>5.5</v>
      </c>
      <c r="D40" s="46">
        <v>9.5999999999999979</v>
      </c>
      <c r="E40" s="46">
        <v>8.1999999999999993</v>
      </c>
      <c r="F40" s="46">
        <v>6</v>
      </c>
      <c r="G40" s="46">
        <v>11.2</v>
      </c>
      <c r="H40" s="46">
        <v>5.1000000000000014</v>
      </c>
      <c r="I40" s="46">
        <v>13.700000000000003</v>
      </c>
      <c r="J40" s="46">
        <v>13.399999999999999</v>
      </c>
      <c r="K40" s="46">
        <v>12</v>
      </c>
      <c r="L40" s="46">
        <v>6.5</v>
      </c>
      <c r="M40" s="46">
        <v>9.3000000000000007</v>
      </c>
      <c r="N40" s="46">
        <v>14</v>
      </c>
      <c r="O40" s="46">
        <v>6</v>
      </c>
      <c r="P40" s="46">
        <v>4.6000000000000014</v>
      </c>
      <c r="Q40" s="46">
        <v>9.8999999999999986</v>
      </c>
      <c r="R40" s="46">
        <v>8.2000000000000028</v>
      </c>
      <c r="S40" s="46">
        <v>5.6999999999999993</v>
      </c>
      <c r="T40" s="46">
        <v>7.5</v>
      </c>
      <c r="U40" s="46">
        <v>17.600000000000001</v>
      </c>
      <c r="V40" s="46">
        <v>6.8999999999999986</v>
      </c>
      <c r="W40" s="46">
        <v>7.5000000000000036</v>
      </c>
      <c r="X40" s="46">
        <v>10.900000000000002</v>
      </c>
      <c r="Y40" s="46">
        <v>9.1000000000000014</v>
      </c>
      <c r="Z40" s="46">
        <v>5.4000000000000021</v>
      </c>
      <c r="AA40" s="46">
        <v>10.3</v>
      </c>
      <c r="AB40" s="46">
        <v>6.3000000000000007</v>
      </c>
      <c r="AC40" s="46">
        <v>15.299999999999997</v>
      </c>
      <c r="AD40" s="46">
        <v>12.5</v>
      </c>
      <c r="AE40" s="46">
        <v>7.1999999999999993</v>
      </c>
      <c r="AF40" s="46">
        <v>11.200000000000006</v>
      </c>
      <c r="AG40" s="46">
        <v>7.5</v>
      </c>
      <c r="AH40" s="46">
        <v>14.5</v>
      </c>
      <c r="AI40" s="46">
        <v>9.6000000000000014</v>
      </c>
      <c r="AJ40" s="46">
        <v>322.7</v>
      </c>
    </row>
    <row r="41" spans="1:36" x14ac:dyDescent="0.25">
      <c r="A41" t="s">
        <v>123</v>
      </c>
      <c r="B41" s="46">
        <v>16.899999999999995</v>
      </c>
      <c r="C41" s="46">
        <v>16.899999999999999</v>
      </c>
      <c r="D41" s="46">
        <v>16.999999999999996</v>
      </c>
      <c r="E41" s="46">
        <v>17.8</v>
      </c>
      <c r="F41" s="46">
        <v>15.400000000000002</v>
      </c>
      <c r="G41" s="46">
        <v>18.300000000000004</v>
      </c>
      <c r="H41" s="46">
        <v>16.699999999999996</v>
      </c>
      <c r="I41" s="46">
        <v>14.999999999999996</v>
      </c>
      <c r="J41" s="46">
        <v>13.600000000000001</v>
      </c>
      <c r="K41" s="46">
        <v>13.099999999999998</v>
      </c>
      <c r="L41" s="46">
        <v>14.3</v>
      </c>
      <c r="M41" s="46">
        <v>16.100000000000005</v>
      </c>
      <c r="N41" s="46">
        <v>16.8</v>
      </c>
      <c r="O41" s="46">
        <v>14</v>
      </c>
      <c r="P41" s="46">
        <v>12.400000000000002</v>
      </c>
      <c r="Q41" s="46">
        <v>15.8</v>
      </c>
      <c r="R41" s="46">
        <v>17.999999999999996</v>
      </c>
      <c r="S41" s="46">
        <v>14.5</v>
      </c>
      <c r="T41" s="46">
        <v>15.2</v>
      </c>
      <c r="U41" s="46">
        <v>12.3</v>
      </c>
      <c r="V41" s="46">
        <v>15.600000000000001</v>
      </c>
      <c r="W41" s="46">
        <v>20.099999999999998</v>
      </c>
      <c r="X41" s="46">
        <v>16.7</v>
      </c>
      <c r="Y41" s="46">
        <v>17.200000000000003</v>
      </c>
      <c r="Z41" s="46">
        <v>14</v>
      </c>
      <c r="AA41" s="46">
        <v>16.600000000000001</v>
      </c>
      <c r="AB41" s="46">
        <v>13.000000000000004</v>
      </c>
      <c r="AC41" s="46">
        <v>11.299999999999994</v>
      </c>
      <c r="AD41" s="46">
        <v>16.499999999999996</v>
      </c>
      <c r="AE41" s="46">
        <v>14.3</v>
      </c>
      <c r="AF41" s="46">
        <v>7.2000000000000028</v>
      </c>
      <c r="AG41" s="46">
        <v>15.000000000000004</v>
      </c>
      <c r="AH41" s="46">
        <v>12.000000000000004</v>
      </c>
      <c r="AI41" s="46">
        <v>10.400000000000002</v>
      </c>
      <c r="AJ41" s="46">
        <v>510.00000000000006</v>
      </c>
    </row>
    <row r="42" spans="1:36" x14ac:dyDescent="0.25">
      <c r="A42" t="s">
        <v>124</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row>
    <row r="43" spans="1:36" x14ac:dyDescent="0.25">
      <c r="A43" t="s">
        <v>125</v>
      </c>
      <c r="B43" s="46">
        <v>0</v>
      </c>
      <c r="C43" s="46">
        <v>0</v>
      </c>
      <c r="D43" s="46">
        <v>0.10000000000000142</v>
      </c>
      <c r="E43" s="46">
        <v>0</v>
      </c>
      <c r="F43" s="46">
        <v>0</v>
      </c>
      <c r="G43" s="46">
        <v>0</v>
      </c>
      <c r="H43" s="46">
        <v>0</v>
      </c>
      <c r="I43" s="46">
        <v>0.10000000000000142</v>
      </c>
      <c r="J43" s="46">
        <v>0</v>
      </c>
      <c r="K43" s="46">
        <v>0</v>
      </c>
      <c r="L43" s="46">
        <v>0</v>
      </c>
      <c r="M43" s="46">
        <v>0</v>
      </c>
      <c r="N43" s="46">
        <v>2.8000000000000007</v>
      </c>
      <c r="O43" s="46">
        <v>0</v>
      </c>
      <c r="P43" s="46">
        <v>0</v>
      </c>
      <c r="Q43" s="46">
        <v>0</v>
      </c>
      <c r="R43" s="46">
        <v>0</v>
      </c>
      <c r="S43" s="46">
        <v>0</v>
      </c>
      <c r="T43" s="46">
        <v>0</v>
      </c>
      <c r="U43" s="46">
        <v>0.39999999999999858</v>
      </c>
      <c r="V43" s="46">
        <v>0</v>
      </c>
      <c r="W43" s="46">
        <v>0</v>
      </c>
      <c r="X43" s="46">
        <v>0</v>
      </c>
      <c r="Y43" s="46">
        <v>0.60000000000000142</v>
      </c>
      <c r="Z43" s="46">
        <v>0</v>
      </c>
      <c r="AA43" s="46">
        <v>0</v>
      </c>
      <c r="AB43" s="46">
        <v>0</v>
      </c>
      <c r="AC43" s="46">
        <v>3.1999999999999993</v>
      </c>
      <c r="AD43" s="46">
        <v>0</v>
      </c>
      <c r="AE43" s="46">
        <v>0.10000000000000142</v>
      </c>
      <c r="AF43" s="46">
        <v>0.80000000000000071</v>
      </c>
      <c r="AG43" s="46">
        <v>0.19999999999999929</v>
      </c>
      <c r="AH43" s="46">
        <v>1.8000000000000007</v>
      </c>
      <c r="AI43" s="46">
        <v>0</v>
      </c>
      <c r="AJ43" s="46">
        <v>10.100000000000005</v>
      </c>
    </row>
    <row r="44" spans="1:36" x14ac:dyDescent="0.25">
      <c r="A44" t="s">
        <v>126</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row>
    <row r="45" spans="1:36" x14ac:dyDescent="0.25">
      <c r="A45" t="s">
        <v>127</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row>
    <row r="46" spans="1:36" x14ac:dyDescent="0.25">
      <c r="A46" t="s">
        <v>11</v>
      </c>
      <c r="B46" s="46">
        <v>164.10000000000002</v>
      </c>
      <c r="C46" s="46">
        <v>92.4</v>
      </c>
      <c r="D46" s="46">
        <v>131.49999999999997</v>
      </c>
      <c r="E46" s="46">
        <v>126.70000000000002</v>
      </c>
      <c r="F46" s="46">
        <v>82.800000000000011</v>
      </c>
      <c r="G46" s="46">
        <v>137.20000000000002</v>
      </c>
      <c r="H46" s="46">
        <v>94.299999999999983</v>
      </c>
      <c r="I46" s="46">
        <v>169.1</v>
      </c>
      <c r="J46" s="46">
        <v>154.30000000000001</v>
      </c>
      <c r="K46" s="46">
        <v>144.1</v>
      </c>
      <c r="L46" s="46">
        <v>115.19999999999997</v>
      </c>
      <c r="M46" s="46">
        <v>128.1</v>
      </c>
      <c r="N46" s="46">
        <v>125.3</v>
      </c>
      <c r="O46" s="46">
        <v>99.699999999999989</v>
      </c>
      <c r="P46" s="46">
        <v>63</v>
      </c>
      <c r="Q46" s="46">
        <v>136.70000000000002</v>
      </c>
      <c r="R46" s="46">
        <v>106.89999999999999</v>
      </c>
      <c r="S46" s="46">
        <v>84.90000000000002</v>
      </c>
      <c r="T46" s="46">
        <v>112.10000000000001</v>
      </c>
      <c r="U46" s="46">
        <v>157.9</v>
      </c>
      <c r="V46" s="46">
        <v>112.09999999999997</v>
      </c>
      <c r="W46" s="46">
        <v>110.2</v>
      </c>
      <c r="X46" s="46">
        <v>134.5</v>
      </c>
      <c r="Y46" s="46">
        <v>127.80000000000001</v>
      </c>
      <c r="Z46" s="46">
        <v>96</v>
      </c>
      <c r="AA46" s="46">
        <v>133.5</v>
      </c>
      <c r="AB46" s="46">
        <v>75.000000000000014</v>
      </c>
      <c r="AC46" s="46">
        <v>132.6</v>
      </c>
      <c r="AD46" s="46">
        <v>152.60000000000002</v>
      </c>
      <c r="AE46" s="46">
        <v>99.000000000000028</v>
      </c>
      <c r="AF46" s="46">
        <v>130.90000000000003</v>
      </c>
      <c r="AG46" s="46">
        <v>97.800000000000011</v>
      </c>
      <c r="AH46" s="46">
        <v>127.8</v>
      </c>
      <c r="AI46" s="46">
        <v>124.69999999999999</v>
      </c>
      <c r="AJ46" s="46">
        <v>4080.7999999999993</v>
      </c>
    </row>
  </sheetData>
  <pageMargins left="0.7" right="0.7" top="0.75" bottom="0.75" header="0.3" footer="0.3"/>
  <pageSetup paperSize="9" orientation="portrait"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665C5-A3A5-4CCB-A401-10FE22B6BAD4}">
  <sheetPr codeName="Blad18"/>
  <dimension ref="A1:AJ15"/>
  <sheetViews>
    <sheetView showGridLines="0" workbookViewId="0"/>
  </sheetViews>
  <sheetFormatPr defaultRowHeight="15" x14ac:dyDescent="0.25"/>
  <cols>
    <col min="1" max="1" width="14.5703125" bestFit="1" customWidth="1"/>
    <col min="2" max="35" width="19.28515625" bestFit="1" customWidth="1"/>
    <col min="36" max="36" width="10" bestFit="1" customWidth="1"/>
    <col min="37" max="37" width="10.140625" bestFit="1" customWidth="1"/>
    <col min="38" max="69" width="20.42578125" bestFit="1" customWidth="1"/>
    <col min="70" max="70" width="26.5703125" bestFit="1" customWidth="1"/>
    <col min="71" max="71" width="24.5703125" bestFit="1" customWidth="1"/>
  </cols>
  <sheetData>
    <row r="1" spans="1:36" x14ac:dyDescent="0.25">
      <c r="A1" s="29" t="str">
        <f>"Koeldagen "&amp; YEAR(jaar_zip!J2)</f>
        <v>Koeldagen 2024</v>
      </c>
    </row>
    <row r="2" spans="1:36" x14ac:dyDescent="0.25">
      <c r="A2" t="s">
        <v>76</v>
      </c>
    </row>
    <row r="4" spans="1:36" x14ac:dyDescent="0.25">
      <c r="A4" s="4" t="s">
        <v>55</v>
      </c>
      <c r="B4" s="4" t="s">
        <v>142</v>
      </c>
    </row>
    <row r="5" spans="1:36" x14ac:dyDescent="0.25">
      <c r="A5" s="4" t="s">
        <v>64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v>1</v>
      </c>
      <c r="B6" s="46">
        <v>0</v>
      </c>
      <c r="C6" s="46">
        <v>0</v>
      </c>
      <c r="D6" s="46">
        <v>0</v>
      </c>
      <c r="E6" s="46">
        <v>0</v>
      </c>
      <c r="F6" s="46">
        <v>0</v>
      </c>
      <c r="G6" s="46">
        <v>0</v>
      </c>
      <c r="H6" s="46">
        <v>0</v>
      </c>
      <c r="I6" s="46">
        <v>0</v>
      </c>
      <c r="J6" s="46">
        <v>0</v>
      </c>
      <c r="K6" s="46">
        <v>0</v>
      </c>
      <c r="L6" s="46">
        <v>0</v>
      </c>
      <c r="M6" s="46">
        <v>0</v>
      </c>
      <c r="N6" s="46">
        <v>0</v>
      </c>
      <c r="O6" s="46">
        <v>0</v>
      </c>
      <c r="P6" s="46">
        <v>0</v>
      </c>
      <c r="Q6" s="46">
        <v>0</v>
      </c>
      <c r="R6" s="46">
        <v>0</v>
      </c>
      <c r="S6" s="46">
        <v>0</v>
      </c>
      <c r="T6" s="46">
        <v>0</v>
      </c>
      <c r="U6" s="46">
        <v>0</v>
      </c>
      <c r="V6" s="46">
        <v>0</v>
      </c>
      <c r="W6" s="46">
        <v>0</v>
      </c>
      <c r="X6" s="46">
        <v>0</v>
      </c>
      <c r="Y6" s="46">
        <v>0</v>
      </c>
      <c r="Z6" s="46">
        <v>0</v>
      </c>
      <c r="AA6" s="46">
        <v>0</v>
      </c>
      <c r="AB6" s="46">
        <v>0</v>
      </c>
      <c r="AC6" s="46">
        <v>0</v>
      </c>
      <c r="AD6" s="46">
        <v>0</v>
      </c>
      <c r="AE6" s="46">
        <v>0</v>
      </c>
      <c r="AF6" s="46">
        <v>0</v>
      </c>
      <c r="AG6" s="46">
        <v>0</v>
      </c>
      <c r="AH6" s="46">
        <v>0</v>
      </c>
      <c r="AI6" s="46">
        <v>0</v>
      </c>
      <c r="AJ6" s="46">
        <v>0</v>
      </c>
    </row>
    <row r="7" spans="1:36" x14ac:dyDescent="0.25">
      <c r="A7">
        <v>2</v>
      </c>
      <c r="B7" s="46">
        <v>0</v>
      </c>
      <c r="C7" s="46">
        <v>0</v>
      </c>
      <c r="D7" s="46">
        <v>0</v>
      </c>
      <c r="E7" s="46">
        <v>0</v>
      </c>
      <c r="F7" s="46">
        <v>0</v>
      </c>
      <c r="G7" s="46">
        <v>0</v>
      </c>
      <c r="H7" s="46">
        <v>0</v>
      </c>
      <c r="I7" s="46">
        <v>0</v>
      </c>
      <c r="J7" s="46">
        <v>0</v>
      </c>
      <c r="K7" s="46">
        <v>0</v>
      </c>
      <c r="L7" s="46">
        <v>0</v>
      </c>
      <c r="M7" s="46">
        <v>0</v>
      </c>
      <c r="N7" s="46">
        <v>0</v>
      </c>
      <c r="O7" s="46">
        <v>0</v>
      </c>
      <c r="P7" s="46">
        <v>0</v>
      </c>
      <c r="Q7" s="46">
        <v>0</v>
      </c>
      <c r="R7" s="46">
        <v>0</v>
      </c>
      <c r="S7" s="46">
        <v>0</v>
      </c>
      <c r="T7" s="46">
        <v>0</v>
      </c>
      <c r="U7" s="46">
        <v>0</v>
      </c>
      <c r="V7" s="46">
        <v>0</v>
      </c>
      <c r="W7" s="46">
        <v>0</v>
      </c>
      <c r="X7" s="46">
        <v>0</v>
      </c>
      <c r="Y7" s="46">
        <v>0</v>
      </c>
      <c r="Z7" s="46">
        <v>0</v>
      </c>
      <c r="AA7" s="46">
        <v>0</v>
      </c>
      <c r="AB7" s="46">
        <v>0</v>
      </c>
      <c r="AC7" s="46">
        <v>0</v>
      </c>
      <c r="AD7" s="46">
        <v>0</v>
      </c>
      <c r="AE7" s="46">
        <v>0</v>
      </c>
      <c r="AF7" s="46">
        <v>0</v>
      </c>
      <c r="AG7" s="46">
        <v>0</v>
      </c>
      <c r="AH7" s="46">
        <v>0</v>
      </c>
      <c r="AI7" s="46">
        <v>0</v>
      </c>
      <c r="AJ7" s="46">
        <v>0</v>
      </c>
    </row>
    <row r="8" spans="1:36" x14ac:dyDescent="0.25">
      <c r="A8">
        <v>3</v>
      </c>
      <c r="B8" s="46">
        <v>0</v>
      </c>
      <c r="C8" s="46">
        <v>0</v>
      </c>
      <c r="D8" s="46">
        <v>0</v>
      </c>
      <c r="E8" s="46">
        <v>0</v>
      </c>
      <c r="F8" s="46">
        <v>0</v>
      </c>
      <c r="G8" s="46">
        <v>0</v>
      </c>
      <c r="H8" s="46">
        <v>0</v>
      </c>
      <c r="I8" s="46">
        <v>0</v>
      </c>
      <c r="J8" s="46">
        <v>0</v>
      </c>
      <c r="K8" s="46">
        <v>0</v>
      </c>
      <c r="L8" s="46">
        <v>0</v>
      </c>
      <c r="M8" s="46">
        <v>0</v>
      </c>
      <c r="N8" s="46">
        <v>0</v>
      </c>
      <c r="O8" s="46">
        <v>0</v>
      </c>
      <c r="P8" s="46">
        <v>0</v>
      </c>
      <c r="Q8" s="46">
        <v>0</v>
      </c>
      <c r="R8" s="46">
        <v>0</v>
      </c>
      <c r="S8" s="46">
        <v>0</v>
      </c>
      <c r="T8" s="46">
        <v>0</v>
      </c>
      <c r="U8" s="46">
        <v>0</v>
      </c>
      <c r="V8" s="46">
        <v>0</v>
      </c>
      <c r="W8" s="46">
        <v>0</v>
      </c>
      <c r="X8" s="46">
        <v>0</v>
      </c>
      <c r="Y8" s="46">
        <v>0</v>
      </c>
      <c r="Z8" s="46">
        <v>0</v>
      </c>
      <c r="AA8" s="46">
        <v>0</v>
      </c>
      <c r="AB8" s="46">
        <v>0</v>
      </c>
      <c r="AC8" s="46">
        <v>0</v>
      </c>
      <c r="AD8" s="46">
        <v>0</v>
      </c>
      <c r="AE8" s="46">
        <v>0</v>
      </c>
      <c r="AF8" s="46">
        <v>0</v>
      </c>
      <c r="AG8" s="46">
        <v>0</v>
      </c>
      <c r="AH8" s="46">
        <v>0</v>
      </c>
      <c r="AI8" s="46">
        <v>0</v>
      </c>
      <c r="AJ8" s="46">
        <v>0</v>
      </c>
    </row>
    <row r="9" spans="1:36" x14ac:dyDescent="0.25">
      <c r="A9">
        <v>4</v>
      </c>
      <c r="B9" s="46">
        <v>0.59999999999999787</v>
      </c>
      <c r="C9" s="46">
        <v>0</v>
      </c>
      <c r="D9" s="46">
        <v>0</v>
      </c>
      <c r="E9" s="46">
        <v>0</v>
      </c>
      <c r="F9" s="46">
        <v>0</v>
      </c>
      <c r="G9" s="46">
        <v>0.10000000000000142</v>
      </c>
      <c r="H9" s="46">
        <v>0</v>
      </c>
      <c r="I9" s="46">
        <v>1.1999999999999993</v>
      </c>
      <c r="J9" s="46">
        <v>0.30000000000000071</v>
      </c>
      <c r="K9" s="46">
        <v>0.5</v>
      </c>
      <c r="L9" s="46">
        <v>0</v>
      </c>
      <c r="M9" s="46">
        <v>0</v>
      </c>
      <c r="N9" s="46">
        <v>0</v>
      </c>
      <c r="O9" s="46">
        <v>0</v>
      </c>
      <c r="P9" s="46">
        <v>0</v>
      </c>
      <c r="Q9" s="46">
        <v>0.10000000000000142</v>
      </c>
      <c r="R9" s="46">
        <v>0</v>
      </c>
      <c r="S9" s="46">
        <v>0</v>
      </c>
      <c r="T9" s="46">
        <v>0</v>
      </c>
      <c r="U9" s="46">
        <v>1</v>
      </c>
      <c r="V9" s="46">
        <v>0</v>
      </c>
      <c r="W9" s="46">
        <v>0</v>
      </c>
      <c r="X9" s="46">
        <v>0</v>
      </c>
      <c r="Y9" s="46">
        <v>0</v>
      </c>
      <c r="Z9" s="46">
        <v>0</v>
      </c>
      <c r="AA9" s="46">
        <v>0.69999999999999929</v>
      </c>
      <c r="AB9" s="46">
        <v>0</v>
      </c>
      <c r="AC9" s="46">
        <v>0</v>
      </c>
      <c r="AD9" s="46">
        <v>0.60000000000000142</v>
      </c>
      <c r="AE9" s="46">
        <v>0</v>
      </c>
      <c r="AF9" s="46">
        <v>0.10000000000000142</v>
      </c>
      <c r="AG9" s="46">
        <v>0</v>
      </c>
      <c r="AH9" s="46">
        <v>0</v>
      </c>
      <c r="AI9" s="46">
        <v>0.5</v>
      </c>
      <c r="AJ9" s="46">
        <v>5.7000000000000028</v>
      </c>
    </row>
    <row r="10" spans="1:36" x14ac:dyDescent="0.25">
      <c r="A10">
        <v>5</v>
      </c>
      <c r="B10" s="46">
        <v>8.7999999999999972</v>
      </c>
      <c r="C10" s="46">
        <v>3.7000000000000028</v>
      </c>
      <c r="D10" s="46">
        <v>5</v>
      </c>
      <c r="E10" s="46">
        <v>5.6999999999999993</v>
      </c>
      <c r="F10" s="46">
        <v>3.8999999999999986</v>
      </c>
      <c r="G10" s="46">
        <v>8.9999999999999964</v>
      </c>
      <c r="H10" s="46">
        <v>10.3</v>
      </c>
      <c r="I10" s="46">
        <v>9.2000000000000028</v>
      </c>
      <c r="J10" s="46">
        <v>5.5</v>
      </c>
      <c r="K10" s="46">
        <v>7.3000000000000007</v>
      </c>
      <c r="L10" s="46">
        <v>9.1999999999999993</v>
      </c>
      <c r="M10" s="46">
        <v>5.2000000000000028</v>
      </c>
      <c r="N10" s="46">
        <v>3.6000000000000014</v>
      </c>
      <c r="O10" s="46">
        <v>10.599999999999998</v>
      </c>
      <c r="P10" s="46">
        <v>2.1999999999999993</v>
      </c>
      <c r="Q10" s="46">
        <v>8.7999999999999972</v>
      </c>
      <c r="R10" s="46">
        <v>10.099999999999998</v>
      </c>
      <c r="S10" s="46">
        <v>7.2000000000000064</v>
      </c>
      <c r="T10" s="46">
        <v>6.3999999999999986</v>
      </c>
      <c r="U10" s="46">
        <v>5.0000000000000036</v>
      </c>
      <c r="V10" s="46">
        <v>12.600000000000001</v>
      </c>
      <c r="W10" s="46">
        <v>6.8000000000000007</v>
      </c>
      <c r="X10" s="46">
        <v>6</v>
      </c>
      <c r="Y10" s="46">
        <v>6.5000000000000036</v>
      </c>
      <c r="Z10" s="46">
        <v>5</v>
      </c>
      <c r="AA10" s="46">
        <v>12.7</v>
      </c>
      <c r="AB10" s="46">
        <v>2.1000000000000014</v>
      </c>
      <c r="AC10" s="46">
        <v>0.5</v>
      </c>
      <c r="AD10" s="46">
        <v>7.5000000000000036</v>
      </c>
      <c r="AE10" s="46">
        <v>3.1999999999999993</v>
      </c>
      <c r="AF10" s="46">
        <v>4.8000000000000007</v>
      </c>
      <c r="AG10" s="46">
        <v>3.1000000000000014</v>
      </c>
      <c r="AH10" s="46">
        <v>2.8000000000000007</v>
      </c>
      <c r="AI10" s="46">
        <v>5.1000000000000014</v>
      </c>
      <c r="AJ10" s="46">
        <v>215.39999999999998</v>
      </c>
    </row>
    <row r="11" spans="1:36" x14ac:dyDescent="0.25">
      <c r="A11">
        <v>6</v>
      </c>
      <c r="B11" s="46">
        <v>21.500000000000004</v>
      </c>
      <c r="C11" s="46">
        <v>13.100000000000001</v>
      </c>
      <c r="D11" s="46">
        <v>20.2</v>
      </c>
      <c r="E11" s="46">
        <v>17.700000000000003</v>
      </c>
      <c r="F11" s="46">
        <v>8.6000000000000014</v>
      </c>
      <c r="G11" s="46">
        <v>17.000000000000004</v>
      </c>
      <c r="H11" s="46">
        <v>13.3</v>
      </c>
      <c r="I11" s="46">
        <v>22.200000000000003</v>
      </c>
      <c r="J11" s="46">
        <v>21.7</v>
      </c>
      <c r="K11" s="46">
        <v>18.8</v>
      </c>
      <c r="L11" s="46">
        <v>18.399999999999999</v>
      </c>
      <c r="M11" s="46">
        <v>19.099999999999998</v>
      </c>
      <c r="N11" s="46">
        <v>7.9000000000000021</v>
      </c>
      <c r="O11" s="46">
        <v>15.5</v>
      </c>
      <c r="P11" s="46">
        <v>6.1999999999999993</v>
      </c>
      <c r="Q11" s="46">
        <v>19.2</v>
      </c>
      <c r="R11" s="46">
        <v>10.399999999999999</v>
      </c>
      <c r="S11" s="46">
        <v>10.599999999999998</v>
      </c>
      <c r="T11" s="46">
        <v>15.100000000000001</v>
      </c>
      <c r="U11" s="46">
        <v>19.700000000000003</v>
      </c>
      <c r="V11" s="46">
        <v>15.3</v>
      </c>
      <c r="W11" s="46">
        <v>13.100000000000001</v>
      </c>
      <c r="X11" s="46">
        <v>15.899999999999999</v>
      </c>
      <c r="Y11" s="46">
        <v>17.8</v>
      </c>
      <c r="Z11" s="46">
        <v>12.700000000000003</v>
      </c>
      <c r="AA11" s="46">
        <v>17.900000000000002</v>
      </c>
      <c r="AB11" s="46">
        <v>7.2000000000000028</v>
      </c>
      <c r="AC11" s="46">
        <v>12.3</v>
      </c>
      <c r="AD11" s="46">
        <v>20.5</v>
      </c>
      <c r="AE11" s="46">
        <v>13.100000000000001</v>
      </c>
      <c r="AF11" s="46">
        <v>15.399999999999999</v>
      </c>
      <c r="AG11" s="46">
        <v>11.3</v>
      </c>
      <c r="AH11" s="46">
        <v>11.3</v>
      </c>
      <c r="AI11" s="46">
        <v>14.999999999999996</v>
      </c>
      <c r="AJ11" s="46">
        <v>515</v>
      </c>
    </row>
    <row r="12" spans="1:36" x14ac:dyDescent="0.25">
      <c r="A12">
        <v>7</v>
      </c>
      <c r="B12" s="46">
        <v>47.7</v>
      </c>
      <c r="C12" s="46">
        <v>22.1</v>
      </c>
      <c r="D12" s="46">
        <v>34.5</v>
      </c>
      <c r="E12" s="46">
        <v>31.6</v>
      </c>
      <c r="F12" s="46">
        <v>22.400000000000006</v>
      </c>
      <c r="G12" s="46">
        <v>37</v>
      </c>
      <c r="H12" s="46">
        <v>22.699999999999996</v>
      </c>
      <c r="I12" s="46">
        <v>50.099999999999994</v>
      </c>
      <c r="J12" s="46">
        <v>48.199999999999996</v>
      </c>
      <c r="K12" s="46">
        <v>41.8</v>
      </c>
      <c r="L12" s="46">
        <v>30.799999999999994</v>
      </c>
      <c r="M12" s="46">
        <v>33.200000000000003</v>
      </c>
      <c r="N12" s="46">
        <v>29.799999999999997</v>
      </c>
      <c r="O12" s="46">
        <v>24.799999999999997</v>
      </c>
      <c r="P12" s="46">
        <v>16.100000000000001</v>
      </c>
      <c r="Q12" s="46">
        <v>38.5</v>
      </c>
      <c r="R12" s="46">
        <v>26.499999999999996</v>
      </c>
      <c r="S12" s="46">
        <v>20.900000000000002</v>
      </c>
      <c r="T12" s="46">
        <v>29.6</v>
      </c>
      <c r="U12" s="46">
        <v>48.800000000000011</v>
      </c>
      <c r="V12" s="46">
        <v>26.4</v>
      </c>
      <c r="W12" s="46">
        <v>27.300000000000008</v>
      </c>
      <c r="X12" s="46">
        <v>35.599999999999994</v>
      </c>
      <c r="Y12" s="46">
        <v>31.2</v>
      </c>
      <c r="Z12" s="46">
        <v>24.9</v>
      </c>
      <c r="AA12" s="46">
        <v>35.000000000000007</v>
      </c>
      <c r="AB12" s="46">
        <v>18.599999999999998</v>
      </c>
      <c r="AC12" s="46">
        <v>37.400000000000006</v>
      </c>
      <c r="AD12" s="46">
        <v>43</v>
      </c>
      <c r="AE12" s="46">
        <v>25.9</v>
      </c>
      <c r="AF12" s="46">
        <v>39.6</v>
      </c>
      <c r="AG12" s="46">
        <v>23.5</v>
      </c>
      <c r="AH12" s="46">
        <v>36.099999999999994</v>
      </c>
      <c r="AI12" s="46">
        <v>35.700000000000003</v>
      </c>
      <c r="AJ12" s="46">
        <v>1097.3</v>
      </c>
    </row>
    <row r="13" spans="1:36" x14ac:dyDescent="0.25">
      <c r="A13">
        <v>8</v>
      </c>
      <c r="B13" s="46">
        <v>63.29999999999999</v>
      </c>
      <c r="C13" s="46">
        <v>33.700000000000003</v>
      </c>
      <c r="D13" s="46">
        <v>50.399999999999984</v>
      </c>
      <c r="E13" s="46">
        <v>49.500000000000007</v>
      </c>
      <c r="F13" s="46">
        <v>29.7</v>
      </c>
      <c r="G13" s="46">
        <v>52.000000000000014</v>
      </c>
      <c r="H13" s="46">
        <v>29.500000000000004</v>
      </c>
      <c r="I13" s="46">
        <v>65.5</v>
      </c>
      <c r="J13" s="46">
        <v>59.900000000000006</v>
      </c>
      <c r="K13" s="46">
        <v>57.400000000000013</v>
      </c>
      <c r="L13" s="46">
        <v>40.4</v>
      </c>
      <c r="M13" s="46">
        <v>50.199999999999989</v>
      </c>
      <c r="N13" s="46">
        <v>59.300000000000018</v>
      </c>
      <c r="O13" s="46">
        <v>32.599999999999994</v>
      </c>
      <c r="P13" s="46">
        <v>24.6</v>
      </c>
      <c r="Q13" s="46">
        <v>51.199999999999989</v>
      </c>
      <c r="R13" s="46">
        <v>39.900000000000006</v>
      </c>
      <c r="S13" s="46">
        <v>29.800000000000004</v>
      </c>
      <c r="T13" s="46">
        <v>43.29999999999999</v>
      </c>
      <c r="U13" s="46">
        <v>64.599999999999994</v>
      </c>
      <c r="V13" s="46">
        <v>39.799999999999997</v>
      </c>
      <c r="W13" s="46">
        <v>41.100000000000009</v>
      </c>
      <c r="X13" s="46">
        <v>55.800000000000011</v>
      </c>
      <c r="Y13" s="46">
        <v>50.900000000000006</v>
      </c>
      <c r="Z13" s="46">
        <v>37.200000000000003</v>
      </c>
      <c r="AA13" s="46">
        <v>47.6</v>
      </c>
      <c r="AB13" s="46">
        <v>32.100000000000009</v>
      </c>
      <c r="AC13" s="46">
        <v>63.300000000000011</v>
      </c>
      <c r="AD13" s="46">
        <v>60</v>
      </c>
      <c r="AE13" s="46">
        <v>38.300000000000011</v>
      </c>
      <c r="AF13" s="46">
        <v>57.399999999999984</v>
      </c>
      <c r="AG13" s="46">
        <v>41.899999999999991</v>
      </c>
      <c r="AH13" s="46">
        <v>58.20000000000001</v>
      </c>
      <c r="AI13" s="46">
        <v>53.1</v>
      </c>
      <c r="AJ13" s="46">
        <v>1603.5</v>
      </c>
    </row>
    <row r="14" spans="1:36" x14ac:dyDescent="0.25">
      <c r="A14">
        <v>9</v>
      </c>
      <c r="B14" s="46">
        <v>22.199999999999996</v>
      </c>
      <c r="C14" s="46">
        <v>19.799999999999997</v>
      </c>
      <c r="D14" s="46">
        <v>21.4</v>
      </c>
      <c r="E14" s="46">
        <v>22.2</v>
      </c>
      <c r="F14" s="46">
        <v>18.200000000000003</v>
      </c>
      <c r="G14" s="46">
        <v>22.100000000000005</v>
      </c>
      <c r="H14" s="46">
        <v>18.499999999999996</v>
      </c>
      <c r="I14" s="46">
        <v>20.9</v>
      </c>
      <c r="J14" s="46">
        <v>18.700000000000003</v>
      </c>
      <c r="K14" s="46">
        <v>18.299999999999997</v>
      </c>
      <c r="L14" s="46">
        <v>16.400000000000002</v>
      </c>
      <c r="M14" s="46">
        <v>20.400000000000006</v>
      </c>
      <c r="N14" s="46">
        <v>24.700000000000003</v>
      </c>
      <c r="O14" s="46">
        <v>16.2</v>
      </c>
      <c r="P14" s="46">
        <v>13.900000000000002</v>
      </c>
      <c r="Q14" s="46">
        <v>18.900000000000002</v>
      </c>
      <c r="R14" s="46">
        <v>19.999999999999996</v>
      </c>
      <c r="S14" s="46">
        <v>16.399999999999999</v>
      </c>
      <c r="T14" s="46">
        <v>17.7</v>
      </c>
      <c r="U14" s="46">
        <v>18.8</v>
      </c>
      <c r="V14" s="46">
        <v>18</v>
      </c>
      <c r="W14" s="46">
        <v>21.9</v>
      </c>
      <c r="X14" s="46">
        <v>21.2</v>
      </c>
      <c r="Y14" s="46">
        <v>21.400000000000006</v>
      </c>
      <c r="Z14" s="46">
        <v>16.2</v>
      </c>
      <c r="AA14" s="46">
        <v>19.600000000000001</v>
      </c>
      <c r="AB14" s="46">
        <v>15.000000000000004</v>
      </c>
      <c r="AC14" s="46">
        <v>19.099999999999994</v>
      </c>
      <c r="AD14" s="46">
        <v>20.999999999999996</v>
      </c>
      <c r="AE14" s="46">
        <v>18.500000000000004</v>
      </c>
      <c r="AF14" s="46">
        <v>13.600000000000005</v>
      </c>
      <c r="AG14" s="46">
        <v>18.000000000000004</v>
      </c>
      <c r="AH14" s="46">
        <v>19.400000000000006</v>
      </c>
      <c r="AI14" s="46">
        <v>15.3</v>
      </c>
      <c r="AJ14" s="46">
        <v>643.9</v>
      </c>
    </row>
    <row r="15" spans="1:36" x14ac:dyDescent="0.25">
      <c r="A15" t="s">
        <v>11</v>
      </c>
      <c r="B15" s="46">
        <v>164.09999999999997</v>
      </c>
      <c r="C15" s="46">
        <v>92.4</v>
      </c>
      <c r="D15" s="46">
        <v>131.5</v>
      </c>
      <c r="E15" s="46">
        <v>126.7</v>
      </c>
      <c r="F15" s="46">
        <v>82.800000000000011</v>
      </c>
      <c r="G15" s="46">
        <v>137.20000000000002</v>
      </c>
      <c r="H15" s="46">
        <v>94.3</v>
      </c>
      <c r="I15" s="46">
        <v>169.1</v>
      </c>
      <c r="J15" s="46">
        <v>154.30000000000001</v>
      </c>
      <c r="K15" s="46">
        <v>144.10000000000002</v>
      </c>
      <c r="L15" s="46">
        <v>115.19999999999999</v>
      </c>
      <c r="M15" s="46">
        <v>128.1</v>
      </c>
      <c r="N15" s="46">
        <v>125.30000000000003</v>
      </c>
      <c r="O15" s="46">
        <v>99.699999999999989</v>
      </c>
      <c r="P15" s="46">
        <v>63</v>
      </c>
      <c r="Q15" s="46">
        <v>136.69999999999999</v>
      </c>
      <c r="R15" s="46">
        <v>106.9</v>
      </c>
      <c r="S15" s="46">
        <v>84.9</v>
      </c>
      <c r="T15" s="46">
        <v>112.1</v>
      </c>
      <c r="U15" s="46">
        <v>157.90000000000003</v>
      </c>
      <c r="V15" s="46">
        <v>112.1</v>
      </c>
      <c r="W15" s="46">
        <v>110.20000000000002</v>
      </c>
      <c r="X15" s="46">
        <v>134.5</v>
      </c>
      <c r="Y15" s="46">
        <v>127.80000000000001</v>
      </c>
      <c r="Z15" s="46">
        <v>96.000000000000014</v>
      </c>
      <c r="AA15" s="46">
        <v>133.5</v>
      </c>
      <c r="AB15" s="46">
        <v>75.000000000000014</v>
      </c>
      <c r="AC15" s="46">
        <v>132.60000000000002</v>
      </c>
      <c r="AD15" s="46">
        <v>152.60000000000002</v>
      </c>
      <c r="AE15" s="46">
        <v>99.000000000000014</v>
      </c>
      <c r="AF15" s="46">
        <v>130.89999999999998</v>
      </c>
      <c r="AG15" s="46">
        <v>97.8</v>
      </c>
      <c r="AH15" s="46">
        <v>127.80000000000001</v>
      </c>
      <c r="AI15" s="46">
        <v>124.7</v>
      </c>
      <c r="AJ15" s="46">
        <v>4080.7999999999997</v>
      </c>
    </row>
  </sheetData>
  <pageMargins left="0.7" right="0.7" top="0.75" bottom="0.75" header="0.3" footer="0.3"/>
  <pageSetup paperSize="9" orientation="portrait"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7A373-3F5A-4FD5-A303-87CB88596976}">
  <sheetPr codeName="Blad19"/>
  <dimension ref="A1:B14"/>
  <sheetViews>
    <sheetView showGridLines="0" workbookViewId="0">
      <selection activeCell="A2" sqref="A2"/>
    </sheetView>
  </sheetViews>
  <sheetFormatPr defaultColWidth="9.140625" defaultRowHeight="12.75" x14ac:dyDescent="0.2"/>
  <cols>
    <col min="1" max="16384" width="9.140625" style="49"/>
  </cols>
  <sheetData>
    <row r="1" spans="1:2" ht="26.25" x14ac:dyDescent="0.4">
      <c r="A1" s="48" t="s">
        <v>148</v>
      </c>
    </row>
    <row r="3" spans="1:2" x14ac:dyDescent="0.2">
      <c r="A3" s="50" t="s">
        <v>149</v>
      </c>
    </row>
    <row r="4" spans="1:2" x14ac:dyDescent="0.2">
      <c r="A4" s="50" t="s">
        <v>150</v>
      </c>
    </row>
    <row r="5" spans="1:2" x14ac:dyDescent="0.2">
      <c r="A5" s="50" t="s">
        <v>151</v>
      </c>
    </row>
    <row r="6" spans="1:2" x14ac:dyDescent="0.2">
      <c r="A6" s="50" t="s">
        <v>152</v>
      </c>
    </row>
    <row r="7" spans="1:2" x14ac:dyDescent="0.2">
      <c r="A7" s="49" t="s">
        <v>153</v>
      </c>
    </row>
    <row r="8" spans="1:2" x14ac:dyDescent="0.2">
      <c r="A8" s="50" t="s">
        <v>154</v>
      </c>
    </row>
    <row r="9" spans="1:2" x14ac:dyDescent="0.2">
      <c r="A9" s="50" t="s">
        <v>155</v>
      </c>
    </row>
    <row r="10" spans="1:2" x14ac:dyDescent="0.2">
      <c r="A10" s="50" t="s">
        <v>156</v>
      </c>
    </row>
    <row r="11" spans="1:2" x14ac:dyDescent="0.2">
      <c r="A11" s="50" t="s">
        <v>157</v>
      </c>
    </row>
    <row r="13" spans="1:2" x14ac:dyDescent="0.2">
      <c r="A13" s="49" t="s">
        <v>158</v>
      </c>
    </row>
    <row r="14" spans="1:2" x14ac:dyDescent="0.2">
      <c r="B14" s="49" t="s">
        <v>159</v>
      </c>
    </row>
  </sheetData>
  <sheetProtection sheet="1"/>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CB73-24DB-4A71-9D7F-063D3C8FA2AA}">
  <sheetPr codeName="Blad3"/>
  <dimension ref="A1:WVK62"/>
  <sheetViews>
    <sheetView showGridLines="0" showRowColHeaders="0" tabSelected="1" zoomScale="110" zoomScaleNormal="110" workbookViewId="0">
      <selection activeCell="D10" sqref="D10:E10"/>
    </sheetView>
  </sheetViews>
  <sheetFormatPr defaultColWidth="0" defaultRowHeight="12.75" customHeight="1" zeroHeight="1" x14ac:dyDescent="0.2"/>
  <cols>
    <col min="1" max="1" width="9.140625" style="8" customWidth="1"/>
    <col min="2" max="2" width="6.28515625" style="8" customWidth="1"/>
    <col min="3" max="3" width="11.5703125" style="8" customWidth="1"/>
    <col min="4" max="4" width="9.140625" style="8" customWidth="1"/>
    <col min="5" max="5" width="11.140625" style="8" customWidth="1"/>
    <col min="6" max="6" width="9.140625" style="8" customWidth="1"/>
    <col min="7" max="7" width="10.140625" style="8" customWidth="1"/>
    <col min="8" max="26" width="9.140625" style="8" customWidth="1"/>
    <col min="27" max="257" width="9.140625" style="8" hidden="1" customWidth="1"/>
    <col min="258" max="258" width="6.28515625" style="8" hidden="1" customWidth="1"/>
    <col min="259" max="259" width="17.42578125" style="8" hidden="1" customWidth="1"/>
    <col min="260" max="267" width="9.140625" style="8" hidden="1" customWidth="1"/>
    <col min="268" max="512" width="9.140625" style="8" hidden="1"/>
    <col min="513" max="513" width="9.140625" style="8" hidden="1" customWidth="1"/>
    <col min="514" max="514" width="6.28515625" style="8" hidden="1" customWidth="1"/>
    <col min="515" max="515" width="17.42578125" style="8" hidden="1" customWidth="1"/>
    <col min="516" max="523" width="9.140625" style="8" hidden="1" customWidth="1"/>
    <col min="524" max="768" width="9.140625" style="8" hidden="1"/>
    <col min="769" max="769" width="9.140625" style="8" hidden="1" customWidth="1"/>
    <col min="770" max="770" width="6.28515625" style="8" hidden="1" customWidth="1"/>
    <col min="771" max="771" width="17.42578125" style="8" hidden="1" customWidth="1"/>
    <col min="772" max="779" width="9.140625" style="8" hidden="1" customWidth="1"/>
    <col min="780" max="1024" width="9.140625" style="8" hidden="1"/>
    <col min="1025" max="1025" width="9.140625" style="8" hidden="1" customWidth="1"/>
    <col min="1026" max="1026" width="6.28515625" style="8" hidden="1" customWidth="1"/>
    <col min="1027" max="1027" width="17.42578125" style="8" hidden="1" customWidth="1"/>
    <col min="1028" max="1035" width="9.140625" style="8" hidden="1" customWidth="1"/>
    <col min="1036" max="1280" width="9.140625" style="8" hidden="1"/>
    <col min="1281" max="1281" width="9.140625" style="8" hidden="1" customWidth="1"/>
    <col min="1282" max="1282" width="6.28515625" style="8" hidden="1" customWidth="1"/>
    <col min="1283" max="1283" width="17.42578125" style="8" hidden="1" customWidth="1"/>
    <col min="1284" max="1291" width="9.140625" style="8" hidden="1" customWidth="1"/>
    <col min="1292" max="1536" width="9.140625" style="8" hidden="1"/>
    <col min="1537" max="1537" width="9.140625" style="8" hidden="1" customWidth="1"/>
    <col min="1538" max="1538" width="6.28515625" style="8" hidden="1" customWidth="1"/>
    <col min="1539" max="1539" width="17.42578125" style="8" hidden="1" customWidth="1"/>
    <col min="1540" max="1547" width="9.140625" style="8" hidden="1" customWidth="1"/>
    <col min="1548" max="1792" width="9.140625" style="8" hidden="1"/>
    <col min="1793" max="1793" width="9.140625" style="8" hidden="1" customWidth="1"/>
    <col min="1794" max="1794" width="6.28515625" style="8" hidden="1" customWidth="1"/>
    <col min="1795" max="1795" width="17.42578125" style="8" hidden="1" customWidth="1"/>
    <col min="1796" max="1803" width="9.140625" style="8" hidden="1" customWidth="1"/>
    <col min="1804" max="2048" width="9.140625" style="8" hidden="1"/>
    <col min="2049" max="2049" width="9.140625" style="8" hidden="1" customWidth="1"/>
    <col min="2050" max="2050" width="6.28515625" style="8" hidden="1" customWidth="1"/>
    <col min="2051" max="2051" width="17.42578125" style="8" hidden="1" customWidth="1"/>
    <col min="2052" max="2059" width="9.140625" style="8" hidden="1" customWidth="1"/>
    <col min="2060" max="2304" width="9.140625" style="8" hidden="1"/>
    <col min="2305" max="2305" width="9.140625" style="8" hidden="1" customWidth="1"/>
    <col min="2306" max="2306" width="6.28515625" style="8" hidden="1" customWidth="1"/>
    <col min="2307" max="2307" width="17.42578125" style="8" hidden="1" customWidth="1"/>
    <col min="2308" max="2315" width="9.140625" style="8" hidden="1" customWidth="1"/>
    <col min="2316" max="2560" width="9.140625" style="8" hidden="1"/>
    <col min="2561" max="2561" width="9.140625" style="8" hidden="1" customWidth="1"/>
    <col min="2562" max="2562" width="6.28515625" style="8" hidden="1" customWidth="1"/>
    <col min="2563" max="2563" width="17.42578125" style="8" hidden="1" customWidth="1"/>
    <col min="2564" max="2571" width="9.140625" style="8" hidden="1" customWidth="1"/>
    <col min="2572" max="2816" width="9.140625" style="8" hidden="1"/>
    <col min="2817" max="2817" width="9.140625" style="8" hidden="1" customWidth="1"/>
    <col min="2818" max="2818" width="6.28515625" style="8" hidden="1" customWidth="1"/>
    <col min="2819" max="2819" width="17.42578125" style="8" hidden="1" customWidth="1"/>
    <col min="2820" max="2827" width="9.140625" style="8" hidden="1" customWidth="1"/>
    <col min="2828" max="3072" width="9.140625" style="8" hidden="1"/>
    <col min="3073" max="3073" width="9.140625" style="8" hidden="1" customWidth="1"/>
    <col min="3074" max="3074" width="6.28515625" style="8" hidden="1" customWidth="1"/>
    <col min="3075" max="3075" width="17.42578125" style="8" hidden="1" customWidth="1"/>
    <col min="3076" max="3083" width="9.140625" style="8" hidden="1" customWidth="1"/>
    <col min="3084" max="3328" width="9.140625" style="8" hidden="1"/>
    <col min="3329" max="3329" width="9.140625" style="8" hidden="1" customWidth="1"/>
    <col min="3330" max="3330" width="6.28515625" style="8" hidden="1" customWidth="1"/>
    <col min="3331" max="3331" width="17.42578125" style="8" hidden="1" customWidth="1"/>
    <col min="3332" max="3339" width="9.140625" style="8" hidden="1" customWidth="1"/>
    <col min="3340" max="3584" width="9.140625" style="8" hidden="1"/>
    <col min="3585" max="3585" width="9.140625" style="8" hidden="1" customWidth="1"/>
    <col min="3586" max="3586" width="6.28515625" style="8" hidden="1" customWidth="1"/>
    <col min="3587" max="3587" width="17.42578125" style="8" hidden="1" customWidth="1"/>
    <col min="3588" max="3595" width="9.140625" style="8" hidden="1" customWidth="1"/>
    <col min="3596" max="3840" width="9.140625" style="8" hidden="1"/>
    <col min="3841" max="3841" width="9.140625" style="8" hidden="1" customWidth="1"/>
    <col min="3842" max="3842" width="6.28515625" style="8" hidden="1" customWidth="1"/>
    <col min="3843" max="3843" width="17.42578125" style="8" hidden="1" customWidth="1"/>
    <col min="3844" max="3851" width="9.140625" style="8" hidden="1" customWidth="1"/>
    <col min="3852" max="4096" width="9.140625" style="8" hidden="1"/>
    <col min="4097" max="4097" width="9.140625" style="8" hidden="1" customWidth="1"/>
    <col min="4098" max="4098" width="6.28515625" style="8" hidden="1" customWidth="1"/>
    <col min="4099" max="4099" width="17.42578125" style="8" hidden="1" customWidth="1"/>
    <col min="4100" max="4107" width="9.140625" style="8" hidden="1" customWidth="1"/>
    <col min="4108" max="4352" width="9.140625" style="8" hidden="1"/>
    <col min="4353" max="4353" width="9.140625" style="8" hidden="1" customWidth="1"/>
    <col min="4354" max="4354" width="6.28515625" style="8" hidden="1" customWidth="1"/>
    <col min="4355" max="4355" width="17.42578125" style="8" hidden="1" customWidth="1"/>
    <col min="4356" max="4363" width="9.140625" style="8" hidden="1" customWidth="1"/>
    <col min="4364" max="4608" width="9.140625" style="8" hidden="1"/>
    <col min="4609" max="4609" width="9.140625" style="8" hidden="1" customWidth="1"/>
    <col min="4610" max="4610" width="6.28515625" style="8" hidden="1" customWidth="1"/>
    <col min="4611" max="4611" width="17.42578125" style="8" hidden="1" customWidth="1"/>
    <col min="4612" max="4619" width="9.140625" style="8" hidden="1" customWidth="1"/>
    <col min="4620" max="4864" width="9.140625" style="8" hidden="1"/>
    <col min="4865" max="4865" width="9.140625" style="8" hidden="1" customWidth="1"/>
    <col min="4866" max="4866" width="6.28515625" style="8" hidden="1" customWidth="1"/>
    <col min="4867" max="4867" width="17.42578125" style="8" hidden="1" customWidth="1"/>
    <col min="4868" max="4875" width="9.140625" style="8" hidden="1" customWidth="1"/>
    <col min="4876" max="5120" width="9.140625" style="8" hidden="1"/>
    <col min="5121" max="5121" width="9.140625" style="8" hidden="1" customWidth="1"/>
    <col min="5122" max="5122" width="6.28515625" style="8" hidden="1" customWidth="1"/>
    <col min="5123" max="5123" width="17.42578125" style="8" hidden="1" customWidth="1"/>
    <col min="5124" max="5131" width="9.140625" style="8" hidden="1" customWidth="1"/>
    <col min="5132" max="5376" width="9.140625" style="8" hidden="1"/>
    <col min="5377" max="5377" width="9.140625" style="8" hidden="1" customWidth="1"/>
    <col min="5378" max="5378" width="6.28515625" style="8" hidden="1" customWidth="1"/>
    <col min="5379" max="5379" width="17.42578125" style="8" hidden="1" customWidth="1"/>
    <col min="5380" max="5387" width="9.140625" style="8" hidden="1" customWidth="1"/>
    <col min="5388" max="5632" width="9.140625" style="8" hidden="1"/>
    <col min="5633" max="5633" width="9.140625" style="8" hidden="1" customWidth="1"/>
    <col min="5634" max="5634" width="6.28515625" style="8" hidden="1" customWidth="1"/>
    <col min="5635" max="5635" width="17.42578125" style="8" hidden="1" customWidth="1"/>
    <col min="5636" max="5643" width="9.140625" style="8" hidden="1" customWidth="1"/>
    <col min="5644" max="5888" width="9.140625" style="8" hidden="1"/>
    <col min="5889" max="5889" width="9.140625" style="8" hidden="1" customWidth="1"/>
    <col min="5890" max="5890" width="6.28515625" style="8" hidden="1" customWidth="1"/>
    <col min="5891" max="5891" width="17.42578125" style="8" hidden="1" customWidth="1"/>
    <col min="5892" max="5899" width="9.140625" style="8" hidden="1" customWidth="1"/>
    <col min="5900" max="6144" width="9.140625" style="8" hidden="1"/>
    <col min="6145" max="6145" width="9.140625" style="8" hidden="1" customWidth="1"/>
    <col min="6146" max="6146" width="6.28515625" style="8" hidden="1" customWidth="1"/>
    <col min="6147" max="6147" width="17.42578125" style="8" hidden="1" customWidth="1"/>
    <col min="6148" max="6155" width="9.140625" style="8" hidden="1" customWidth="1"/>
    <col min="6156" max="6400" width="9.140625" style="8" hidden="1"/>
    <col min="6401" max="6401" width="9.140625" style="8" hidden="1" customWidth="1"/>
    <col min="6402" max="6402" width="6.28515625" style="8" hidden="1" customWidth="1"/>
    <col min="6403" max="6403" width="17.42578125" style="8" hidden="1" customWidth="1"/>
    <col min="6404" max="6411" width="9.140625" style="8" hidden="1" customWidth="1"/>
    <col min="6412" max="6656" width="9.140625" style="8" hidden="1"/>
    <col min="6657" max="6657" width="9.140625" style="8" hidden="1" customWidth="1"/>
    <col min="6658" max="6658" width="6.28515625" style="8" hidden="1" customWidth="1"/>
    <col min="6659" max="6659" width="17.42578125" style="8" hidden="1" customWidth="1"/>
    <col min="6660" max="6667" width="9.140625" style="8" hidden="1" customWidth="1"/>
    <col min="6668" max="6912" width="9.140625" style="8" hidden="1"/>
    <col min="6913" max="6913" width="9.140625" style="8" hidden="1" customWidth="1"/>
    <col min="6914" max="6914" width="6.28515625" style="8" hidden="1" customWidth="1"/>
    <col min="6915" max="6915" width="17.42578125" style="8" hidden="1" customWidth="1"/>
    <col min="6916" max="6923" width="9.140625" style="8" hidden="1" customWidth="1"/>
    <col min="6924" max="7168" width="9.140625" style="8" hidden="1"/>
    <col min="7169" max="7169" width="9.140625" style="8" hidden="1" customWidth="1"/>
    <col min="7170" max="7170" width="6.28515625" style="8" hidden="1" customWidth="1"/>
    <col min="7171" max="7171" width="17.42578125" style="8" hidden="1" customWidth="1"/>
    <col min="7172" max="7179" width="9.140625" style="8" hidden="1" customWidth="1"/>
    <col min="7180" max="7424" width="9.140625" style="8" hidden="1"/>
    <col min="7425" max="7425" width="9.140625" style="8" hidden="1" customWidth="1"/>
    <col min="7426" max="7426" width="6.28515625" style="8" hidden="1" customWidth="1"/>
    <col min="7427" max="7427" width="17.42578125" style="8" hidden="1" customWidth="1"/>
    <col min="7428" max="7435" width="9.140625" style="8" hidden="1" customWidth="1"/>
    <col min="7436" max="7680" width="9.140625" style="8" hidden="1"/>
    <col min="7681" max="7681" width="9.140625" style="8" hidden="1" customWidth="1"/>
    <col min="7682" max="7682" width="6.28515625" style="8" hidden="1" customWidth="1"/>
    <col min="7683" max="7683" width="17.42578125" style="8" hidden="1" customWidth="1"/>
    <col min="7684" max="7691" width="9.140625" style="8" hidden="1" customWidth="1"/>
    <col min="7692" max="7936" width="9.140625" style="8" hidden="1"/>
    <col min="7937" max="7937" width="9.140625" style="8" hidden="1" customWidth="1"/>
    <col min="7938" max="7938" width="6.28515625" style="8" hidden="1" customWidth="1"/>
    <col min="7939" max="7939" width="17.42578125" style="8" hidden="1" customWidth="1"/>
    <col min="7940" max="7947" width="9.140625" style="8" hidden="1" customWidth="1"/>
    <col min="7948" max="8192" width="9.140625" style="8" hidden="1"/>
    <col min="8193" max="8193" width="9.140625" style="8" hidden="1" customWidth="1"/>
    <col min="8194" max="8194" width="6.28515625" style="8" hidden="1" customWidth="1"/>
    <col min="8195" max="8195" width="17.42578125" style="8" hidden="1" customWidth="1"/>
    <col min="8196" max="8203" width="9.140625" style="8" hidden="1" customWidth="1"/>
    <col min="8204" max="8448" width="9.140625" style="8" hidden="1"/>
    <col min="8449" max="8449" width="9.140625" style="8" hidden="1" customWidth="1"/>
    <col min="8450" max="8450" width="6.28515625" style="8" hidden="1" customWidth="1"/>
    <col min="8451" max="8451" width="17.42578125" style="8" hidden="1" customWidth="1"/>
    <col min="8452" max="8459" width="9.140625" style="8" hidden="1" customWidth="1"/>
    <col min="8460" max="8704" width="9.140625" style="8" hidden="1"/>
    <col min="8705" max="8705" width="9.140625" style="8" hidden="1" customWidth="1"/>
    <col min="8706" max="8706" width="6.28515625" style="8" hidden="1" customWidth="1"/>
    <col min="8707" max="8707" width="17.42578125" style="8" hidden="1" customWidth="1"/>
    <col min="8708" max="8715" width="9.140625" style="8" hidden="1" customWidth="1"/>
    <col min="8716" max="8960" width="9.140625" style="8" hidden="1"/>
    <col min="8961" max="8961" width="9.140625" style="8" hidden="1" customWidth="1"/>
    <col min="8962" max="8962" width="6.28515625" style="8" hidden="1" customWidth="1"/>
    <col min="8963" max="8963" width="17.42578125" style="8" hidden="1" customWidth="1"/>
    <col min="8964" max="8971" width="9.140625" style="8" hidden="1" customWidth="1"/>
    <col min="8972" max="9216" width="9.140625" style="8" hidden="1"/>
    <col min="9217" max="9217" width="9.140625" style="8" hidden="1" customWidth="1"/>
    <col min="9218" max="9218" width="6.28515625" style="8" hidden="1" customWidth="1"/>
    <col min="9219" max="9219" width="17.42578125" style="8" hidden="1" customWidth="1"/>
    <col min="9220" max="9227" width="9.140625" style="8" hidden="1" customWidth="1"/>
    <col min="9228" max="9472" width="9.140625" style="8" hidden="1"/>
    <col min="9473" max="9473" width="9.140625" style="8" hidden="1" customWidth="1"/>
    <col min="9474" max="9474" width="6.28515625" style="8" hidden="1" customWidth="1"/>
    <col min="9475" max="9475" width="17.42578125" style="8" hidden="1" customWidth="1"/>
    <col min="9476" max="9483" width="9.140625" style="8" hidden="1" customWidth="1"/>
    <col min="9484" max="9728" width="9.140625" style="8" hidden="1"/>
    <col min="9729" max="9729" width="9.140625" style="8" hidden="1" customWidth="1"/>
    <col min="9730" max="9730" width="6.28515625" style="8" hidden="1" customWidth="1"/>
    <col min="9731" max="9731" width="17.42578125" style="8" hidden="1" customWidth="1"/>
    <col min="9732" max="9739" width="9.140625" style="8" hidden="1" customWidth="1"/>
    <col min="9740" max="9984" width="9.140625" style="8" hidden="1"/>
    <col min="9985" max="9985" width="9.140625" style="8" hidden="1" customWidth="1"/>
    <col min="9986" max="9986" width="6.28515625" style="8" hidden="1" customWidth="1"/>
    <col min="9987" max="9987" width="17.42578125" style="8" hidden="1" customWidth="1"/>
    <col min="9988" max="9995" width="9.140625" style="8" hidden="1" customWidth="1"/>
    <col min="9996" max="10240" width="9.140625" style="8" hidden="1"/>
    <col min="10241" max="10241" width="9.140625" style="8" hidden="1" customWidth="1"/>
    <col min="10242" max="10242" width="6.28515625" style="8" hidden="1" customWidth="1"/>
    <col min="10243" max="10243" width="17.42578125" style="8" hidden="1" customWidth="1"/>
    <col min="10244" max="10251" width="9.140625" style="8" hidden="1" customWidth="1"/>
    <col min="10252" max="10496" width="9.140625" style="8" hidden="1"/>
    <col min="10497" max="10497" width="9.140625" style="8" hidden="1" customWidth="1"/>
    <col min="10498" max="10498" width="6.28515625" style="8" hidden="1" customWidth="1"/>
    <col min="10499" max="10499" width="17.42578125" style="8" hidden="1" customWidth="1"/>
    <col min="10500" max="10507" width="9.140625" style="8" hidden="1" customWidth="1"/>
    <col min="10508" max="10752" width="9.140625" style="8" hidden="1"/>
    <col min="10753" max="10753" width="9.140625" style="8" hidden="1" customWidth="1"/>
    <col min="10754" max="10754" width="6.28515625" style="8" hidden="1" customWidth="1"/>
    <col min="10755" max="10755" width="17.42578125" style="8" hidden="1" customWidth="1"/>
    <col min="10756" max="10763" width="9.140625" style="8" hidden="1" customWidth="1"/>
    <col min="10764" max="11008" width="9.140625" style="8" hidden="1"/>
    <col min="11009" max="11009" width="9.140625" style="8" hidden="1" customWidth="1"/>
    <col min="11010" max="11010" width="6.28515625" style="8" hidden="1" customWidth="1"/>
    <col min="11011" max="11011" width="17.42578125" style="8" hidden="1" customWidth="1"/>
    <col min="11012" max="11019" width="9.140625" style="8" hidden="1" customWidth="1"/>
    <col min="11020" max="11264" width="9.140625" style="8" hidden="1"/>
    <col min="11265" max="11265" width="9.140625" style="8" hidden="1" customWidth="1"/>
    <col min="11266" max="11266" width="6.28515625" style="8" hidden="1" customWidth="1"/>
    <col min="11267" max="11267" width="17.42578125" style="8" hidden="1" customWidth="1"/>
    <col min="11268" max="11275" width="9.140625" style="8" hidden="1" customWidth="1"/>
    <col min="11276" max="11520" width="9.140625" style="8" hidden="1"/>
    <col min="11521" max="11521" width="9.140625" style="8" hidden="1" customWidth="1"/>
    <col min="11522" max="11522" width="6.28515625" style="8" hidden="1" customWidth="1"/>
    <col min="11523" max="11523" width="17.42578125" style="8" hidden="1" customWidth="1"/>
    <col min="11524" max="11531" width="9.140625" style="8" hidden="1" customWidth="1"/>
    <col min="11532" max="11776" width="9.140625" style="8" hidden="1"/>
    <col min="11777" max="11777" width="9.140625" style="8" hidden="1" customWidth="1"/>
    <col min="11778" max="11778" width="6.28515625" style="8" hidden="1" customWidth="1"/>
    <col min="11779" max="11779" width="17.42578125" style="8" hidden="1" customWidth="1"/>
    <col min="11780" max="11787" width="9.140625" style="8" hidden="1" customWidth="1"/>
    <col min="11788" max="12032" width="9.140625" style="8" hidden="1"/>
    <col min="12033" max="12033" width="9.140625" style="8" hidden="1" customWidth="1"/>
    <col min="12034" max="12034" width="6.28515625" style="8" hidden="1" customWidth="1"/>
    <col min="12035" max="12035" width="17.42578125" style="8" hidden="1" customWidth="1"/>
    <col min="12036" max="12043" width="9.140625" style="8" hidden="1" customWidth="1"/>
    <col min="12044" max="12288" width="9.140625" style="8" hidden="1"/>
    <col min="12289" max="12289" width="9.140625" style="8" hidden="1" customWidth="1"/>
    <col min="12290" max="12290" width="6.28515625" style="8" hidden="1" customWidth="1"/>
    <col min="12291" max="12291" width="17.42578125" style="8" hidden="1" customWidth="1"/>
    <col min="12292" max="12299" width="9.140625" style="8" hidden="1" customWidth="1"/>
    <col min="12300" max="12544" width="9.140625" style="8" hidden="1"/>
    <col min="12545" max="12545" width="9.140625" style="8" hidden="1" customWidth="1"/>
    <col min="12546" max="12546" width="6.28515625" style="8" hidden="1" customWidth="1"/>
    <col min="12547" max="12547" width="17.42578125" style="8" hidden="1" customWidth="1"/>
    <col min="12548" max="12555" width="9.140625" style="8" hidden="1" customWidth="1"/>
    <col min="12556" max="12800" width="9.140625" style="8" hidden="1"/>
    <col min="12801" max="12801" width="9.140625" style="8" hidden="1" customWidth="1"/>
    <col min="12802" max="12802" width="6.28515625" style="8" hidden="1" customWidth="1"/>
    <col min="12803" max="12803" width="17.42578125" style="8" hidden="1" customWidth="1"/>
    <col min="12804" max="12811" width="9.140625" style="8" hidden="1" customWidth="1"/>
    <col min="12812" max="13056" width="9.140625" style="8" hidden="1"/>
    <col min="13057" max="13057" width="9.140625" style="8" hidden="1" customWidth="1"/>
    <col min="13058" max="13058" width="6.28515625" style="8" hidden="1" customWidth="1"/>
    <col min="13059" max="13059" width="17.42578125" style="8" hidden="1" customWidth="1"/>
    <col min="13060" max="13067" width="9.140625" style="8" hidden="1" customWidth="1"/>
    <col min="13068" max="13312" width="9.140625" style="8" hidden="1"/>
    <col min="13313" max="13313" width="9.140625" style="8" hidden="1" customWidth="1"/>
    <col min="13314" max="13314" width="6.28515625" style="8" hidden="1" customWidth="1"/>
    <col min="13315" max="13315" width="17.42578125" style="8" hidden="1" customWidth="1"/>
    <col min="13316" max="13323" width="9.140625" style="8" hidden="1" customWidth="1"/>
    <col min="13324" max="13568" width="9.140625" style="8" hidden="1"/>
    <col min="13569" max="13569" width="9.140625" style="8" hidden="1" customWidth="1"/>
    <col min="13570" max="13570" width="6.28515625" style="8" hidden="1" customWidth="1"/>
    <col min="13571" max="13571" width="17.42578125" style="8" hidden="1" customWidth="1"/>
    <col min="13572" max="13579" width="9.140625" style="8" hidden="1" customWidth="1"/>
    <col min="13580" max="13824" width="9.140625" style="8" hidden="1"/>
    <col min="13825" max="13825" width="9.140625" style="8" hidden="1" customWidth="1"/>
    <col min="13826" max="13826" width="6.28515625" style="8" hidden="1" customWidth="1"/>
    <col min="13827" max="13827" width="17.42578125" style="8" hidden="1" customWidth="1"/>
    <col min="13828" max="13835" width="9.140625" style="8" hidden="1" customWidth="1"/>
    <col min="13836" max="14080" width="9.140625" style="8" hidden="1"/>
    <col min="14081" max="14081" width="9.140625" style="8" hidden="1" customWidth="1"/>
    <col min="14082" max="14082" width="6.28515625" style="8" hidden="1" customWidth="1"/>
    <col min="14083" max="14083" width="17.42578125" style="8" hidden="1" customWidth="1"/>
    <col min="14084" max="14091" width="9.140625" style="8" hidden="1" customWidth="1"/>
    <col min="14092" max="14336" width="9.140625" style="8" hidden="1"/>
    <col min="14337" max="14337" width="9.140625" style="8" hidden="1" customWidth="1"/>
    <col min="14338" max="14338" width="6.28515625" style="8" hidden="1" customWidth="1"/>
    <col min="14339" max="14339" width="17.42578125" style="8" hidden="1" customWidth="1"/>
    <col min="14340" max="14347" width="9.140625" style="8" hidden="1" customWidth="1"/>
    <col min="14348" max="14592" width="9.140625" style="8" hidden="1"/>
    <col min="14593" max="14593" width="9.140625" style="8" hidden="1" customWidth="1"/>
    <col min="14594" max="14594" width="6.28515625" style="8" hidden="1" customWidth="1"/>
    <col min="14595" max="14595" width="17.42578125" style="8" hidden="1" customWidth="1"/>
    <col min="14596" max="14603" width="9.140625" style="8" hidden="1" customWidth="1"/>
    <col min="14604" max="14848" width="9.140625" style="8" hidden="1"/>
    <col min="14849" max="14849" width="9.140625" style="8" hidden="1" customWidth="1"/>
    <col min="14850" max="14850" width="6.28515625" style="8" hidden="1" customWidth="1"/>
    <col min="14851" max="14851" width="17.42578125" style="8" hidden="1" customWidth="1"/>
    <col min="14852" max="14859" width="9.140625" style="8" hidden="1" customWidth="1"/>
    <col min="14860" max="15104" width="9.140625" style="8" hidden="1"/>
    <col min="15105" max="15105" width="9.140625" style="8" hidden="1" customWidth="1"/>
    <col min="15106" max="15106" width="6.28515625" style="8" hidden="1" customWidth="1"/>
    <col min="15107" max="15107" width="17.42578125" style="8" hidden="1" customWidth="1"/>
    <col min="15108" max="15115" width="9.140625" style="8" hidden="1" customWidth="1"/>
    <col min="15116" max="15360" width="9.140625" style="8" hidden="1"/>
    <col min="15361" max="15361" width="9.140625" style="8" hidden="1" customWidth="1"/>
    <col min="15362" max="15362" width="6.28515625" style="8" hidden="1" customWidth="1"/>
    <col min="15363" max="15363" width="17.42578125" style="8" hidden="1" customWidth="1"/>
    <col min="15364" max="15371" width="9.140625" style="8" hidden="1" customWidth="1"/>
    <col min="15372" max="15616" width="9.140625" style="8" hidden="1"/>
    <col min="15617" max="15617" width="9.140625" style="8" hidden="1" customWidth="1"/>
    <col min="15618" max="15618" width="6.28515625" style="8" hidden="1" customWidth="1"/>
    <col min="15619" max="15619" width="17.42578125" style="8" hidden="1" customWidth="1"/>
    <col min="15620" max="15627" width="9.140625" style="8" hidden="1" customWidth="1"/>
    <col min="15628" max="15872" width="9.140625" style="8" hidden="1"/>
    <col min="15873" max="15873" width="9.140625" style="8" hidden="1" customWidth="1"/>
    <col min="15874" max="15874" width="6.28515625" style="8" hidden="1" customWidth="1"/>
    <col min="15875" max="15875" width="17.42578125" style="8" hidden="1" customWidth="1"/>
    <col min="15876" max="15883" width="9.140625" style="8" hidden="1" customWidth="1"/>
    <col min="15884" max="16128" width="9.140625" style="8" hidden="1"/>
    <col min="16129" max="16129" width="9.140625" style="8" hidden="1" customWidth="1"/>
    <col min="16130" max="16130" width="6.28515625" style="8" hidden="1" customWidth="1"/>
    <col min="16131" max="16131" width="17.42578125" style="8" hidden="1" customWidth="1"/>
    <col min="16132" max="16139" width="9.140625" style="8" hidden="1" customWidth="1"/>
    <col min="16140" max="16384" width="9.140625" style="8" hidden="1"/>
  </cols>
  <sheetData>
    <row r="1" spans="1:14" ht="51.75" customHeight="1" x14ac:dyDescent="0.25">
      <c r="A1" s="11"/>
      <c r="B1" s="12" t="s">
        <v>59</v>
      </c>
      <c r="C1" s="12"/>
      <c r="D1" s="13"/>
      <c r="E1" s="13"/>
      <c r="F1" s="13"/>
      <c r="G1" s="13"/>
      <c r="H1" s="13"/>
      <c r="I1" s="13"/>
      <c r="J1" s="11"/>
      <c r="K1" s="11"/>
      <c r="L1" s="11"/>
      <c r="M1" s="11"/>
      <c r="N1" s="11"/>
    </row>
    <row r="2" spans="1:14" x14ac:dyDescent="0.2">
      <c r="A2" s="11"/>
      <c r="B2" s="11"/>
      <c r="C2" s="11"/>
      <c r="D2" s="78"/>
      <c r="E2" s="79"/>
      <c r="F2" s="79"/>
      <c r="G2" s="80"/>
      <c r="H2" s="11"/>
      <c r="I2" s="11"/>
      <c r="J2" s="11"/>
      <c r="K2" s="11"/>
      <c r="L2" s="11"/>
      <c r="M2" s="11"/>
      <c r="N2" s="11"/>
    </row>
    <row r="3" spans="1:14" x14ac:dyDescent="0.2">
      <c r="A3" s="11"/>
      <c r="B3" s="11"/>
      <c r="C3" s="11"/>
      <c r="D3" s="81"/>
      <c r="E3" s="82"/>
      <c r="F3" s="82"/>
      <c r="G3" s="83"/>
      <c r="H3" s="11"/>
      <c r="I3" s="11"/>
      <c r="J3" s="11"/>
      <c r="K3" s="11"/>
      <c r="L3" s="11"/>
      <c r="M3" s="11"/>
      <c r="N3" s="11"/>
    </row>
    <row r="4" spans="1:14" x14ac:dyDescent="0.2">
      <c r="A4" s="11"/>
      <c r="B4" s="11"/>
      <c r="C4" s="11"/>
      <c r="D4" s="81"/>
      <c r="E4" s="82"/>
      <c r="F4" s="82"/>
      <c r="G4" s="83"/>
      <c r="H4" s="11"/>
      <c r="I4" s="11"/>
      <c r="J4" s="11"/>
      <c r="K4" s="11"/>
      <c r="L4" s="11"/>
      <c r="M4" s="11"/>
      <c r="N4" s="11"/>
    </row>
    <row r="5" spans="1:14" ht="6" customHeight="1" x14ac:dyDescent="0.2">
      <c r="A5" s="11"/>
      <c r="B5" s="11"/>
      <c r="C5" s="11"/>
      <c r="D5" s="81"/>
      <c r="E5" s="82"/>
      <c r="F5" s="82"/>
      <c r="G5" s="83"/>
      <c r="H5" s="11"/>
      <c r="I5" s="11"/>
      <c r="J5" s="11"/>
      <c r="K5" s="11"/>
      <c r="L5" s="11"/>
      <c r="M5" s="11"/>
      <c r="N5" s="11"/>
    </row>
    <row r="6" spans="1:14" ht="6" customHeight="1" x14ac:dyDescent="0.2">
      <c r="A6" s="11"/>
      <c r="B6" s="11"/>
      <c r="C6" s="11"/>
      <c r="D6" s="78"/>
      <c r="E6" s="79"/>
      <c r="F6" s="79"/>
      <c r="G6" s="80"/>
      <c r="H6" s="11"/>
      <c r="I6" s="11"/>
      <c r="J6" s="11"/>
      <c r="K6" s="11"/>
      <c r="L6" s="11"/>
      <c r="M6" s="11"/>
      <c r="N6" s="11"/>
    </row>
    <row r="7" spans="1:14" x14ac:dyDescent="0.2">
      <c r="A7" s="11"/>
      <c r="B7" s="11"/>
      <c r="C7" s="11"/>
      <c r="D7" s="81"/>
      <c r="E7" s="82"/>
      <c r="F7" s="82"/>
      <c r="G7" s="83"/>
      <c r="H7" s="11"/>
      <c r="I7" s="11"/>
      <c r="J7" s="11"/>
      <c r="K7" s="11"/>
      <c r="L7" s="11"/>
      <c r="M7" s="11"/>
      <c r="N7" s="11"/>
    </row>
    <row r="8" spans="1:14" x14ac:dyDescent="0.2">
      <c r="A8" s="11"/>
      <c r="B8" s="11"/>
      <c r="C8" s="11"/>
      <c r="D8" s="81"/>
      <c r="E8" s="82"/>
      <c r="F8" s="82"/>
      <c r="G8" s="83"/>
      <c r="H8" s="11"/>
      <c r="I8" s="11"/>
      <c r="J8" s="11"/>
      <c r="K8" s="11"/>
      <c r="L8" s="11"/>
      <c r="M8" s="11"/>
      <c r="N8" s="11"/>
    </row>
    <row r="9" spans="1:14" ht="6" customHeight="1" x14ac:dyDescent="0.2">
      <c r="A9" s="11"/>
      <c r="B9" s="11"/>
      <c r="C9" s="11"/>
      <c r="D9" s="84"/>
      <c r="E9" s="85"/>
      <c r="F9" s="85"/>
      <c r="G9" s="86"/>
      <c r="H9" s="11"/>
      <c r="I9" s="11"/>
      <c r="J9" s="11"/>
      <c r="K9" s="11"/>
      <c r="L9" s="11"/>
      <c r="M9" s="11"/>
      <c r="N9" s="11"/>
    </row>
    <row r="10" spans="1:14" x14ac:dyDescent="0.2">
      <c r="A10" s="11"/>
      <c r="B10" s="11"/>
      <c r="C10" s="11"/>
      <c r="D10" s="99" t="s">
        <v>185</v>
      </c>
      <c r="E10" s="100"/>
      <c r="F10" s="99" t="s">
        <v>186</v>
      </c>
      <c r="G10" s="100"/>
      <c r="H10" s="11"/>
      <c r="I10" s="11"/>
      <c r="J10" s="11"/>
      <c r="K10" s="11"/>
      <c r="L10" s="11"/>
      <c r="M10" s="11"/>
      <c r="N10" s="11"/>
    </row>
    <row r="11" spans="1:14" x14ac:dyDescent="0.2">
      <c r="A11" s="11"/>
      <c r="B11" s="11"/>
      <c r="C11" s="11"/>
      <c r="D11" s="78"/>
      <c r="E11" s="80"/>
      <c r="F11" s="81"/>
      <c r="G11" s="83"/>
      <c r="H11" s="11"/>
      <c r="I11" s="11"/>
      <c r="J11" s="11"/>
      <c r="K11" s="11"/>
      <c r="L11" s="11"/>
      <c r="M11" s="11"/>
      <c r="N11" s="11"/>
    </row>
    <row r="12" spans="1:14" x14ac:dyDescent="0.2">
      <c r="A12" s="11"/>
      <c r="B12" s="11"/>
      <c r="C12" s="11"/>
      <c r="D12" s="81"/>
      <c r="E12" s="83"/>
      <c r="F12" s="81"/>
      <c r="G12" s="83"/>
      <c r="H12" s="11"/>
      <c r="I12" s="11"/>
      <c r="J12" s="11"/>
      <c r="K12" s="11"/>
      <c r="L12" s="11"/>
      <c r="M12" s="11"/>
      <c r="N12" s="11"/>
    </row>
    <row r="13" spans="1:14" x14ac:dyDescent="0.2">
      <c r="A13" s="11"/>
      <c r="B13" s="11"/>
      <c r="C13" s="11"/>
      <c r="D13" s="81"/>
      <c r="E13" s="83"/>
      <c r="F13" s="81"/>
      <c r="G13" s="83"/>
      <c r="H13" s="11"/>
      <c r="I13" s="11"/>
      <c r="J13" s="11"/>
      <c r="K13" s="11"/>
      <c r="L13" s="11"/>
      <c r="M13" s="11"/>
      <c r="N13" s="11"/>
    </row>
    <row r="14" spans="1:14" ht="7.5" customHeight="1" x14ac:dyDescent="0.2">
      <c r="A14" s="11"/>
      <c r="B14" s="11"/>
      <c r="C14" s="11"/>
      <c r="D14" s="84"/>
      <c r="E14" s="86"/>
      <c r="F14" s="84"/>
      <c r="G14" s="86"/>
      <c r="H14" s="11"/>
      <c r="I14" s="11"/>
      <c r="J14" s="11"/>
      <c r="K14" s="11"/>
      <c r="L14" s="11"/>
      <c r="M14" s="11"/>
      <c r="N14" s="11"/>
    </row>
    <row r="15" spans="1:14" ht="7.5" customHeight="1" x14ac:dyDescent="0.2">
      <c r="A15" s="11"/>
      <c r="B15" s="11"/>
      <c r="C15" s="11"/>
      <c r="D15" s="78"/>
      <c r="E15" s="80"/>
      <c r="F15" s="78"/>
      <c r="G15" s="80"/>
      <c r="H15" s="11"/>
      <c r="I15" s="11"/>
      <c r="J15" s="11"/>
      <c r="K15" s="11"/>
      <c r="L15" s="11"/>
      <c r="M15" s="11"/>
      <c r="N15" s="11"/>
    </row>
    <row r="16" spans="1:14" x14ac:dyDescent="0.2">
      <c r="A16" s="11"/>
      <c r="B16" s="11"/>
      <c r="C16" s="11"/>
      <c r="D16" s="81"/>
      <c r="E16" s="83"/>
      <c r="F16" s="81"/>
      <c r="G16" s="83"/>
      <c r="H16" s="11"/>
      <c r="I16" s="11"/>
      <c r="J16" s="11"/>
      <c r="K16" s="11"/>
      <c r="L16" s="11"/>
      <c r="M16" s="11"/>
      <c r="N16" s="11"/>
    </row>
    <row r="17" spans="1:14" x14ac:dyDescent="0.2">
      <c r="A17" s="11"/>
      <c r="B17" s="11"/>
      <c r="C17" s="11"/>
      <c r="D17" s="81"/>
      <c r="E17" s="83"/>
      <c r="F17" s="81"/>
      <c r="G17" s="83"/>
      <c r="H17" s="11"/>
      <c r="I17" s="11"/>
      <c r="J17" s="11"/>
      <c r="K17" s="11"/>
      <c r="L17" s="14"/>
      <c r="M17" s="11"/>
      <c r="N17" s="11"/>
    </row>
    <row r="18" spans="1:14" ht="7.5" customHeight="1" x14ac:dyDescent="0.2">
      <c r="A18" s="11"/>
      <c r="B18" s="11"/>
      <c r="C18" s="11"/>
      <c r="D18" s="84"/>
      <c r="E18" s="86"/>
      <c r="F18" s="84"/>
      <c r="G18" s="86"/>
      <c r="H18" s="11"/>
      <c r="I18" s="11"/>
      <c r="J18" s="11"/>
      <c r="K18" s="11"/>
      <c r="L18" s="11"/>
      <c r="M18" s="11"/>
      <c r="N18" s="11"/>
    </row>
    <row r="19" spans="1:14" ht="7.5" customHeight="1" x14ac:dyDescent="0.2">
      <c r="A19" s="11"/>
      <c r="B19" s="11"/>
      <c r="C19" s="11"/>
      <c r="D19" s="78"/>
      <c r="E19" s="80"/>
      <c r="F19" s="78"/>
      <c r="G19" s="80"/>
      <c r="H19" s="11"/>
      <c r="I19" s="11"/>
      <c r="J19" s="11"/>
      <c r="K19" s="11"/>
      <c r="L19" s="11"/>
      <c r="M19" s="11"/>
      <c r="N19" s="11"/>
    </row>
    <row r="20" spans="1:14" x14ac:dyDescent="0.2">
      <c r="A20" s="11"/>
      <c r="B20" s="11"/>
      <c r="C20" s="11"/>
      <c r="D20" s="81"/>
      <c r="E20" s="83"/>
      <c r="F20" s="81"/>
      <c r="G20" s="83"/>
      <c r="H20" s="11"/>
      <c r="I20" s="11" t="s">
        <v>212</v>
      </c>
      <c r="K20" s="8">
        <v>18</v>
      </c>
      <c r="L20" s="11"/>
      <c r="M20" s="11"/>
      <c r="N20" s="11"/>
    </row>
    <row r="21" spans="1:14" x14ac:dyDescent="0.2">
      <c r="A21" s="11"/>
      <c r="B21" s="11"/>
      <c r="C21" s="11"/>
      <c r="D21" s="81"/>
      <c r="E21" s="83"/>
      <c r="F21" s="81"/>
      <c r="G21" s="83"/>
      <c r="H21" s="11"/>
      <c r="I21" s="11"/>
      <c r="J21" s="11"/>
      <c r="K21" s="11"/>
      <c r="L21" s="11"/>
      <c r="M21" s="11"/>
      <c r="N21" s="11"/>
    </row>
    <row r="22" spans="1:14" ht="7.5" customHeight="1" x14ac:dyDescent="0.2">
      <c r="A22" s="11"/>
      <c r="B22" s="11"/>
      <c r="C22" s="11"/>
      <c r="D22" s="84"/>
      <c r="E22" s="86"/>
      <c r="F22" s="84"/>
      <c r="G22" s="86"/>
      <c r="H22" s="11"/>
      <c r="I22" s="11"/>
      <c r="J22" s="11"/>
      <c r="K22" s="11"/>
      <c r="L22" s="11"/>
      <c r="M22" s="11"/>
      <c r="N22" s="11"/>
    </row>
    <row r="23" spans="1:14" ht="7.5" customHeight="1" x14ac:dyDescent="0.2">
      <c r="A23" s="11"/>
      <c r="B23" s="11"/>
      <c r="C23" s="11"/>
      <c r="D23" s="78"/>
      <c r="E23" s="80"/>
      <c r="F23" s="78"/>
      <c r="G23" s="80"/>
      <c r="H23" s="11"/>
      <c r="I23" s="11"/>
      <c r="J23" s="11"/>
      <c r="K23" s="11"/>
      <c r="L23" s="11"/>
      <c r="M23" s="11"/>
      <c r="N23" s="11"/>
    </row>
    <row r="24" spans="1:14" x14ac:dyDescent="0.2">
      <c r="A24" s="11"/>
      <c r="B24" s="11"/>
      <c r="C24" s="11"/>
      <c r="D24" s="81"/>
      <c r="E24" s="83"/>
      <c r="F24" s="81"/>
      <c r="G24" s="83"/>
      <c r="H24" s="11"/>
      <c r="I24" s="11"/>
      <c r="J24" s="11"/>
      <c r="K24" s="11"/>
      <c r="L24" s="11"/>
      <c r="M24" s="11"/>
      <c r="N24" s="11"/>
    </row>
    <row r="25" spans="1:14" x14ac:dyDescent="0.2">
      <c r="A25" s="11"/>
      <c r="B25" s="11"/>
      <c r="C25" s="11"/>
      <c r="D25" s="81"/>
      <c r="E25" s="83"/>
      <c r="F25" s="81"/>
      <c r="G25" s="83"/>
      <c r="H25" s="11"/>
      <c r="I25" s="11"/>
      <c r="J25" s="11"/>
      <c r="K25" s="11"/>
      <c r="L25" s="11"/>
      <c r="M25" s="11"/>
      <c r="N25" s="11"/>
    </row>
    <row r="26" spans="1:14" ht="7.5" customHeight="1" x14ac:dyDescent="0.2">
      <c r="A26" s="11"/>
      <c r="B26" s="11"/>
      <c r="C26" s="11"/>
      <c r="D26" s="84"/>
      <c r="E26" s="86"/>
      <c r="F26" s="84"/>
      <c r="G26" s="86"/>
      <c r="H26" s="11"/>
      <c r="I26" s="11"/>
      <c r="J26" s="11"/>
      <c r="K26" s="11"/>
      <c r="L26" s="11"/>
      <c r="M26" s="11"/>
      <c r="N26" s="11"/>
    </row>
    <row r="27" spans="1:14" s="10" customFormat="1" ht="7.5" customHeight="1" x14ac:dyDescent="0.2">
      <c r="A27" s="11"/>
      <c r="B27" s="15"/>
      <c r="C27" s="11"/>
      <c r="D27" s="78"/>
      <c r="E27" s="80"/>
      <c r="F27" s="78"/>
      <c r="G27" s="80"/>
      <c r="H27" s="11"/>
      <c r="I27" s="11"/>
      <c r="J27" s="11"/>
      <c r="K27" s="11"/>
      <c r="L27" s="11"/>
      <c r="M27" s="11"/>
      <c r="N27" s="15"/>
    </row>
    <row r="28" spans="1:14" x14ac:dyDescent="0.2">
      <c r="A28" s="11"/>
      <c r="B28" s="11"/>
      <c r="C28" s="16"/>
      <c r="D28" s="81"/>
      <c r="E28" s="83"/>
      <c r="F28" s="81"/>
      <c r="G28" s="83"/>
      <c r="H28" s="16"/>
      <c r="I28" s="16"/>
      <c r="J28" s="16"/>
      <c r="K28" s="16"/>
      <c r="L28" s="16"/>
      <c r="M28" s="16"/>
      <c r="N28" s="11"/>
    </row>
    <row r="29" spans="1:14" x14ac:dyDescent="0.2">
      <c r="A29" s="11"/>
      <c r="B29" s="11"/>
      <c r="C29" s="16"/>
      <c r="D29" s="81"/>
      <c r="E29" s="83"/>
      <c r="F29" s="81"/>
      <c r="G29" s="83"/>
      <c r="H29" s="16"/>
      <c r="I29" s="16"/>
      <c r="J29" s="16"/>
      <c r="K29" s="16"/>
      <c r="L29" s="16"/>
      <c r="M29" s="16"/>
      <c r="N29" s="15"/>
    </row>
    <row r="30" spans="1:14" ht="7.5" customHeight="1" x14ac:dyDescent="0.2">
      <c r="A30" s="11"/>
      <c r="B30" s="11"/>
      <c r="C30" s="15"/>
      <c r="D30" s="84"/>
      <c r="E30" s="86"/>
      <c r="F30" s="84"/>
      <c r="G30" s="86"/>
      <c r="H30" s="15"/>
      <c r="I30" s="15"/>
      <c r="J30" s="15"/>
      <c r="K30" s="15"/>
      <c r="L30" s="15"/>
      <c r="M30" s="15"/>
      <c r="N30" s="15"/>
    </row>
    <row r="31" spans="1:14" ht="7.5" customHeight="1" x14ac:dyDescent="0.2">
      <c r="A31" s="11"/>
      <c r="B31" s="11"/>
      <c r="C31" s="15"/>
      <c r="D31" s="78"/>
      <c r="E31" s="80"/>
      <c r="F31" s="78"/>
      <c r="G31" s="80"/>
      <c r="H31" s="15"/>
      <c r="I31" s="15"/>
      <c r="J31" s="15"/>
      <c r="K31" s="15"/>
      <c r="L31" s="15"/>
      <c r="M31" s="15"/>
      <c r="N31" s="15"/>
    </row>
    <row r="32" spans="1:14" x14ac:dyDescent="0.2">
      <c r="A32" s="11"/>
      <c r="B32" s="11"/>
      <c r="C32" s="15"/>
      <c r="D32" s="81"/>
      <c r="E32" s="83"/>
      <c r="F32" s="81"/>
      <c r="G32" s="83"/>
      <c r="H32" s="15"/>
      <c r="I32" s="15"/>
      <c r="J32" s="15"/>
      <c r="K32" s="15"/>
      <c r="L32" s="15"/>
      <c r="M32" s="15"/>
      <c r="N32" s="15"/>
    </row>
    <row r="33" spans="1:14" x14ac:dyDescent="0.2">
      <c r="A33" s="11"/>
      <c r="B33" s="11"/>
      <c r="C33" s="15"/>
      <c r="D33" s="81"/>
      <c r="E33" s="83"/>
      <c r="F33" s="81"/>
      <c r="G33" s="83"/>
      <c r="H33" s="15"/>
      <c r="I33" s="15"/>
      <c r="J33" s="15"/>
      <c r="K33" s="15"/>
      <c r="L33" s="15"/>
      <c r="M33" s="15"/>
      <c r="N33" s="15"/>
    </row>
    <row r="34" spans="1:14" ht="7.5" customHeight="1" x14ac:dyDescent="0.2">
      <c r="A34" s="11"/>
      <c r="B34" s="11"/>
      <c r="C34" s="15"/>
      <c r="D34" s="84"/>
      <c r="E34" s="86"/>
      <c r="F34" s="84"/>
      <c r="G34" s="86"/>
      <c r="H34" s="15"/>
      <c r="I34" s="15"/>
      <c r="J34" s="15"/>
      <c r="K34" s="15"/>
      <c r="L34" s="15"/>
      <c r="M34" s="15"/>
      <c r="N34" s="15"/>
    </row>
    <row r="35" spans="1:14" x14ac:dyDescent="0.2">
      <c r="A35" s="11"/>
      <c r="B35" s="11"/>
      <c r="C35" s="11"/>
      <c r="H35" s="11"/>
      <c r="I35" s="11"/>
      <c r="J35" s="11"/>
      <c r="K35" s="11"/>
      <c r="L35" s="11"/>
      <c r="M35" s="11"/>
      <c r="N35" s="11"/>
    </row>
    <row r="36" spans="1:14" x14ac:dyDescent="0.2">
      <c r="A36" s="11"/>
      <c r="C36" s="11"/>
      <c r="H36" s="11"/>
      <c r="I36" s="11"/>
      <c r="J36" s="11"/>
      <c r="K36" s="11"/>
      <c r="L36" s="11"/>
      <c r="M36" s="11"/>
      <c r="N36" s="11"/>
    </row>
    <row r="37" spans="1:14" x14ac:dyDescent="0.2">
      <c r="A37" s="11"/>
      <c r="B37" s="11"/>
      <c r="C37" s="11"/>
      <c r="H37" s="11"/>
      <c r="I37" s="11"/>
      <c r="J37" s="11"/>
      <c r="K37" s="11"/>
      <c r="L37" s="11"/>
      <c r="M37" s="11"/>
      <c r="N37" s="11"/>
    </row>
    <row r="38" spans="1:14" x14ac:dyDescent="0.2">
      <c r="A38" s="11"/>
      <c r="B38" s="17" t="s">
        <v>60</v>
      </c>
      <c r="C38" s="11"/>
      <c r="D38" s="11"/>
      <c r="E38" s="11"/>
      <c r="F38" s="11"/>
      <c r="G38" s="11"/>
      <c r="H38" s="11"/>
      <c r="I38" s="11"/>
      <c r="J38" s="11"/>
      <c r="K38" s="11"/>
      <c r="L38" s="11"/>
      <c r="M38" s="11"/>
      <c r="N38" s="11"/>
    </row>
    <row r="39" spans="1:14" x14ac:dyDescent="0.2">
      <c r="A39" s="11"/>
      <c r="B39" s="17" t="s">
        <v>61</v>
      </c>
      <c r="C39" s="11"/>
      <c r="D39" s="11"/>
      <c r="E39" s="11"/>
      <c r="F39" s="11"/>
      <c r="G39" s="11"/>
      <c r="H39" s="11"/>
      <c r="I39" s="11"/>
      <c r="J39" s="11"/>
      <c r="K39" s="11"/>
      <c r="L39" s="11"/>
      <c r="M39" s="11"/>
      <c r="N39" s="11"/>
    </row>
    <row r="40" spans="1:14" x14ac:dyDescent="0.2">
      <c r="A40" s="11"/>
      <c r="B40" s="17" t="s">
        <v>187</v>
      </c>
      <c r="C40" s="11"/>
      <c r="D40" s="11"/>
      <c r="E40" s="11"/>
      <c r="F40" s="11"/>
      <c r="G40" s="11"/>
      <c r="H40" s="11"/>
      <c r="I40" s="11"/>
      <c r="J40" s="11"/>
      <c r="K40" s="11"/>
      <c r="L40" s="11"/>
      <c r="M40" s="11"/>
      <c r="N40" s="11"/>
    </row>
    <row r="41" spans="1:14" x14ac:dyDescent="0.2">
      <c r="A41" s="11"/>
      <c r="B41" s="11"/>
      <c r="C41" s="11"/>
      <c r="D41" s="11"/>
      <c r="E41" s="11"/>
      <c r="F41" s="11"/>
      <c r="G41" s="11"/>
      <c r="H41" s="11"/>
      <c r="I41" s="11"/>
      <c r="J41" s="11"/>
      <c r="K41" s="11"/>
      <c r="L41" s="11"/>
      <c r="M41" s="11"/>
      <c r="N41" s="11"/>
    </row>
    <row r="42" spans="1:14" x14ac:dyDescent="0.2">
      <c r="A42" s="11"/>
      <c r="B42" s="18" t="s">
        <v>62</v>
      </c>
      <c r="C42" s="11"/>
      <c r="D42" s="11"/>
      <c r="E42" s="11"/>
      <c r="F42" s="11"/>
      <c r="G42" s="11"/>
      <c r="H42" s="11"/>
      <c r="I42" s="11"/>
      <c r="J42" s="11"/>
      <c r="K42" s="11"/>
      <c r="L42" s="11"/>
      <c r="M42" s="11"/>
      <c r="N42" s="11"/>
    </row>
    <row r="43" spans="1:14" x14ac:dyDescent="0.2">
      <c r="A43" s="11"/>
      <c r="B43" s="18" t="s">
        <v>63</v>
      </c>
      <c r="C43" s="11"/>
      <c r="D43" s="11"/>
      <c r="E43" s="11"/>
      <c r="F43" s="11"/>
      <c r="G43" s="11"/>
      <c r="H43" s="11"/>
      <c r="I43" s="11"/>
      <c r="J43" s="11"/>
      <c r="K43" s="11"/>
      <c r="L43" s="11"/>
      <c r="M43" s="11"/>
      <c r="N43" s="11"/>
    </row>
    <row r="44" spans="1:14" x14ac:dyDescent="0.2">
      <c r="A44" s="11"/>
      <c r="B44" s="11"/>
      <c r="C44" s="11"/>
      <c r="D44" s="11"/>
      <c r="E44" s="11"/>
      <c r="F44" s="11"/>
      <c r="G44" s="11"/>
      <c r="H44" s="11"/>
      <c r="I44" s="11"/>
      <c r="J44" s="11"/>
      <c r="K44" s="11"/>
      <c r="L44" s="11"/>
      <c r="M44" s="11"/>
      <c r="N44" s="11"/>
    </row>
    <row r="45" spans="1:14" x14ac:dyDescent="0.2">
      <c r="A45" s="11"/>
      <c r="B45" s="11"/>
      <c r="C45" s="11"/>
      <c r="D45" s="11"/>
      <c r="E45" s="11"/>
      <c r="F45" s="11"/>
      <c r="G45" s="11"/>
      <c r="H45" s="11"/>
      <c r="I45" s="11"/>
      <c r="J45" s="11"/>
      <c r="K45" s="11"/>
      <c r="L45" s="11"/>
      <c r="M45" s="11"/>
      <c r="N45" s="11"/>
    </row>
    <row r="46" spans="1:14" x14ac:dyDescent="0.2">
      <c r="A46" s="11"/>
      <c r="B46" s="11"/>
      <c r="C46" s="11"/>
      <c r="D46" s="11"/>
      <c r="E46" s="11"/>
      <c r="F46" s="11"/>
      <c r="G46" s="11"/>
      <c r="H46" s="11"/>
      <c r="I46" s="11"/>
      <c r="J46" s="11"/>
      <c r="K46" s="11"/>
      <c r="L46" s="11"/>
      <c r="M46" s="11"/>
      <c r="N46" s="11"/>
    </row>
    <row r="47" spans="1:14" x14ac:dyDescent="0.2">
      <c r="A47" s="11"/>
      <c r="B47" s="11"/>
      <c r="C47" s="11"/>
      <c r="D47" s="11"/>
      <c r="E47" s="11"/>
      <c r="F47" s="11"/>
      <c r="G47" s="11"/>
      <c r="H47" s="11"/>
      <c r="I47" s="11"/>
      <c r="J47" s="11"/>
      <c r="K47" s="11"/>
      <c r="L47" s="11"/>
      <c r="M47" s="11"/>
      <c r="N47" s="11"/>
    </row>
    <row r="48" spans="1:14" x14ac:dyDescent="0.2">
      <c r="A48" s="11"/>
      <c r="B48" s="11"/>
      <c r="C48" s="11"/>
      <c r="D48" s="11"/>
      <c r="E48" s="11"/>
      <c r="F48" s="11"/>
      <c r="G48" s="11"/>
      <c r="H48" s="11"/>
      <c r="I48" s="11"/>
      <c r="J48" s="11"/>
      <c r="K48" s="11"/>
      <c r="L48" s="11"/>
      <c r="M48" s="11"/>
      <c r="N48" s="11"/>
    </row>
    <row r="49" spans="1:14" x14ac:dyDescent="0.2">
      <c r="A49" s="11"/>
      <c r="B49" s="11"/>
      <c r="C49" s="11"/>
      <c r="D49" s="11"/>
      <c r="E49" s="11"/>
      <c r="F49" s="11"/>
      <c r="G49" s="11"/>
      <c r="H49" s="11"/>
      <c r="I49" s="11"/>
      <c r="J49" s="11"/>
      <c r="K49" s="11"/>
      <c r="L49" s="11"/>
      <c r="M49" s="11"/>
      <c r="N49" s="11"/>
    </row>
    <row r="50" spans="1:14" x14ac:dyDescent="0.2">
      <c r="A50" s="11"/>
      <c r="B50" s="11"/>
      <c r="C50" s="11"/>
      <c r="D50" s="11"/>
      <c r="E50" s="11"/>
      <c r="F50" s="11"/>
      <c r="G50" s="11"/>
      <c r="H50" s="11"/>
      <c r="I50" s="11"/>
      <c r="J50" s="11"/>
      <c r="K50" s="11"/>
      <c r="L50" s="11"/>
      <c r="M50" s="11"/>
      <c r="N50" s="11"/>
    </row>
    <row r="51" spans="1:14" x14ac:dyDescent="0.2">
      <c r="A51" s="11"/>
      <c r="B51" s="11"/>
      <c r="C51" s="11"/>
      <c r="D51" s="11"/>
      <c r="E51" s="11"/>
      <c r="F51" s="11"/>
      <c r="G51" s="11"/>
      <c r="H51" s="11"/>
      <c r="I51" s="11"/>
      <c r="J51" s="11"/>
      <c r="K51" s="11"/>
      <c r="L51" s="11"/>
      <c r="M51" s="11"/>
      <c r="N51" s="11"/>
    </row>
    <row r="52" spans="1:14" x14ac:dyDescent="0.2">
      <c r="A52" s="11"/>
      <c r="B52" s="11"/>
      <c r="C52" s="11"/>
      <c r="D52" s="11"/>
      <c r="E52" s="11"/>
      <c r="F52" s="11"/>
      <c r="G52" s="11"/>
      <c r="H52" s="11"/>
      <c r="I52" s="11"/>
      <c r="J52" s="11"/>
      <c r="K52" s="11"/>
      <c r="L52" s="11"/>
      <c r="M52" s="11"/>
      <c r="N52" s="11"/>
    </row>
    <row r="53" spans="1:14" x14ac:dyDescent="0.2">
      <c r="A53" s="11"/>
      <c r="B53" s="11"/>
      <c r="C53" s="11"/>
      <c r="D53" s="11"/>
      <c r="E53" s="11"/>
      <c r="F53" s="11"/>
      <c r="G53" s="11"/>
      <c r="H53" s="11"/>
      <c r="I53" s="11"/>
      <c r="J53" s="11"/>
      <c r="K53" s="11"/>
      <c r="L53" s="11"/>
      <c r="M53" s="11"/>
      <c r="N53" s="11"/>
    </row>
    <row r="54" spans="1:14" x14ac:dyDescent="0.2">
      <c r="A54" s="11"/>
      <c r="B54" s="11"/>
      <c r="C54" s="11"/>
      <c r="D54" s="11"/>
      <c r="E54" s="11"/>
      <c r="F54" s="11"/>
      <c r="G54" s="11"/>
      <c r="H54" s="11"/>
      <c r="I54" s="11"/>
      <c r="J54" s="11"/>
      <c r="K54" s="11"/>
      <c r="L54" s="11"/>
      <c r="M54" s="11"/>
      <c r="N54" s="11"/>
    </row>
    <row r="55" spans="1:14" x14ac:dyDescent="0.2">
      <c r="A55" s="11"/>
      <c r="B55" s="11"/>
      <c r="C55" s="11"/>
      <c r="D55" s="11"/>
      <c r="E55" s="11"/>
      <c r="F55" s="11"/>
      <c r="G55" s="11"/>
      <c r="H55" s="11"/>
      <c r="I55" s="11"/>
      <c r="J55" s="11"/>
      <c r="K55" s="11"/>
      <c r="L55" s="11"/>
      <c r="M55" s="11"/>
      <c r="N55" s="11"/>
    </row>
    <row r="56" spans="1:14" x14ac:dyDescent="0.2">
      <c r="A56" s="11"/>
      <c r="B56" s="11"/>
      <c r="C56" s="11"/>
      <c r="D56" s="11"/>
      <c r="E56" s="11"/>
      <c r="F56" s="11"/>
      <c r="G56" s="11"/>
      <c r="H56" s="11"/>
      <c r="I56" s="11"/>
      <c r="J56" s="11"/>
      <c r="K56" s="11"/>
      <c r="L56" s="11"/>
      <c r="M56" s="11"/>
      <c r="N56" s="11"/>
    </row>
    <row r="57" spans="1:14" x14ac:dyDescent="0.2">
      <c r="A57" s="11"/>
      <c r="B57" s="11"/>
      <c r="C57" s="11"/>
      <c r="D57" s="11"/>
      <c r="E57" s="11"/>
      <c r="F57" s="11"/>
      <c r="G57" s="11"/>
      <c r="H57" s="11"/>
      <c r="I57" s="11"/>
      <c r="J57" s="11"/>
      <c r="K57" s="11"/>
      <c r="L57" s="11"/>
      <c r="M57" s="11"/>
      <c r="N57" s="11"/>
    </row>
    <row r="58" spans="1:14" x14ac:dyDescent="0.2">
      <c r="A58" s="11"/>
      <c r="B58" s="11"/>
      <c r="C58" s="11"/>
      <c r="D58" s="11"/>
      <c r="E58" s="11"/>
      <c r="F58" s="11"/>
      <c r="G58" s="11"/>
      <c r="H58" s="11"/>
      <c r="I58" s="11"/>
      <c r="J58" s="11"/>
      <c r="K58" s="11"/>
      <c r="L58" s="11"/>
      <c r="M58" s="11"/>
      <c r="N58" s="11"/>
    </row>
    <row r="59" spans="1:14" x14ac:dyDescent="0.2">
      <c r="A59" s="11"/>
      <c r="B59" s="11"/>
      <c r="C59" s="11"/>
      <c r="D59" s="11"/>
      <c r="E59" s="11"/>
      <c r="F59" s="11"/>
      <c r="G59" s="11"/>
      <c r="H59" s="11"/>
      <c r="I59" s="11"/>
      <c r="J59" s="11"/>
      <c r="K59" s="11"/>
      <c r="L59" s="11"/>
      <c r="M59" s="11"/>
      <c r="N59" s="11"/>
    </row>
    <row r="60" spans="1:14" x14ac:dyDescent="0.2">
      <c r="A60" s="11"/>
      <c r="B60" s="11"/>
      <c r="C60" s="11"/>
      <c r="D60" s="11"/>
      <c r="E60" s="11"/>
      <c r="F60" s="11"/>
      <c r="G60" s="11"/>
      <c r="H60" s="11"/>
      <c r="I60" s="11"/>
      <c r="J60" s="11"/>
      <c r="K60" s="11"/>
      <c r="L60" s="11"/>
      <c r="M60" s="11"/>
      <c r="N60" s="11"/>
    </row>
    <row r="61" spans="1:14" x14ac:dyDescent="0.2">
      <c r="A61" s="11"/>
      <c r="B61" s="11"/>
      <c r="C61" s="11"/>
      <c r="D61" s="11"/>
      <c r="E61" s="11"/>
      <c r="F61" s="11"/>
      <c r="G61" s="11"/>
      <c r="H61" s="11"/>
      <c r="I61" s="11"/>
      <c r="J61" s="11"/>
      <c r="K61" s="11"/>
      <c r="L61" s="11"/>
      <c r="M61" s="11"/>
      <c r="N61" s="11"/>
    </row>
    <row r="62" spans="1:14" x14ac:dyDescent="0.2">
      <c r="A62" s="11"/>
      <c r="B62" s="11"/>
      <c r="C62" s="11"/>
      <c r="D62" s="11"/>
      <c r="E62" s="11"/>
      <c r="F62" s="11"/>
      <c r="G62" s="11"/>
      <c r="H62" s="11"/>
      <c r="I62" s="11"/>
      <c r="J62" s="11"/>
      <c r="K62" s="11"/>
      <c r="L62" s="11"/>
      <c r="M62" s="11"/>
      <c r="N62" s="11"/>
    </row>
  </sheetData>
  <sheetProtection selectLockedCells="1" selectUnlockedCells="1"/>
  <mergeCells count="2">
    <mergeCell ref="D10:E10"/>
    <mergeCell ref="F10:G10"/>
  </mergeCells>
  <pageMargins left="0.75" right="0.75" top="1" bottom="1" header="0.5" footer="0.5"/>
  <pageSetup paperSize="9" orientation="landscape" horizontalDpi="4294967293"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0E4D-8510-4976-9953-D38E4A1789DD}">
  <sheetPr codeName="Blad20"/>
  <dimension ref="A5:J35"/>
  <sheetViews>
    <sheetView showGridLines="0" workbookViewId="0"/>
  </sheetViews>
  <sheetFormatPr defaultRowHeight="12.75" x14ac:dyDescent="0.2"/>
  <cols>
    <col min="1" max="1" width="56.5703125" style="49" bestFit="1" customWidth="1"/>
    <col min="2" max="3" width="10.140625" style="49" bestFit="1" customWidth="1"/>
    <col min="4" max="4" width="9.140625" style="49"/>
    <col min="5" max="5" width="12.28515625" style="49" bestFit="1" customWidth="1"/>
    <col min="6" max="6" width="13.28515625" style="49" bestFit="1" customWidth="1"/>
    <col min="7" max="256" width="9.140625" style="49"/>
    <col min="257" max="257" width="56.5703125" style="49" bestFit="1" customWidth="1"/>
    <col min="258" max="259" width="10.140625" style="49" bestFit="1" customWidth="1"/>
    <col min="260" max="260" width="9.140625" style="49"/>
    <col min="261" max="261" width="12.28515625" style="49" bestFit="1" customWidth="1"/>
    <col min="262" max="262" width="13.28515625" style="49" bestFit="1" customWidth="1"/>
    <col min="263" max="512" width="9.140625" style="49"/>
    <col min="513" max="513" width="56.5703125" style="49" bestFit="1" customWidth="1"/>
    <col min="514" max="515" width="10.140625" style="49" bestFit="1" customWidth="1"/>
    <col min="516" max="516" width="9.140625" style="49"/>
    <col min="517" max="517" width="12.28515625" style="49" bestFit="1" customWidth="1"/>
    <col min="518" max="518" width="13.28515625" style="49" bestFit="1" customWidth="1"/>
    <col min="519" max="768" width="9.140625" style="49"/>
    <col min="769" max="769" width="56.5703125" style="49" bestFit="1" customWidth="1"/>
    <col min="770" max="771" width="10.140625" style="49" bestFit="1" customWidth="1"/>
    <col min="772" max="772" width="9.140625" style="49"/>
    <col min="773" max="773" width="12.28515625" style="49" bestFit="1" customWidth="1"/>
    <col min="774" max="774" width="13.28515625" style="49" bestFit="1" customWidth="1"/>
    <col min="775" max="1024" width="9.140625" style="49"/>
    <col min="1025" max="1025" width="56.5703125" style="49" bestFit="1" customWidth="1"/>
    <col min="1026" max="1027" width="10.140625" style="49" bestFit="1" customWidth="1"/>
    <col min="1028" max="1028" width="9.140625" style="49"/>
    <col min="1029" max="1029" width="12.28515625" style="49" bestFit="1" customWidth="1"/>
    <col min="1030" max="1030" width="13.28515625" style="49" bestFit="1" customWidth="1"/>
    <col min="1031" max="1280" width="9.140625" style="49"/>
    <col min="1281" max="1281" width="56.5703125" style="49" bestFit="1" customWidth="1"/>
    <col min="1282" max="1283" width="10.140625" style="49" bestFit="1" customWidth="1"/>
    <col min="1284" max="1284" width="9.140625" style="49"/>
    <col min="1285" max="1285" width="12.28515625" style="49" bestFit="1" customWidth="1"/>
    <col min="1286" max="1286" width="13.28515625" style="49" bestFit="1" customWidth="1"/>
    <col min="1287" max="1536" width="9.140625" style="49"/>
    <col min="1537" max="1537" width="56.5703125" style="49" bestFit="1" customWidth="1"/>
    <col min="1538" max="1539" width="10.140625" style="49" bestFit="1" customWidth="1"/>
    <col min="1540" max="1540" width="9.140625" style="49"/>
    <col min="1541" max="1541" width="12.28515625" style="49" bestFit="1" customWidth="1"/>
    <col min="1542" max="1542" width="13.28515625" style="49" bestFit="1" customWidth="1"/>
    <col min="1543" max="1792" width="9.140625" style="49"/>
    <col min="1793" max="1793" width="56.5703125" style="49" bestFit="1" customWidth="1"/>
    <col min="1794" max="1795" width="10.140625" style="49" bestFit="1" customWidth="1"/>
    <col min="1796" max="1796" width="9.140625" style="49"/>
    <col min="1797" max="1797" width="12.28515625" style="49" bestFit="1" customWidth="1"/>
    <col min="1798" max="1798" width="13.28515625" style="49" bestFit="1" customWidth="1"/>
    <col min="1799" max="2048" width="9.140625" style="49"/>
    <col min="2049" max="2049" width="56.5703125" style="49" bestFit="1" customWidth="1"/>
    <col min="2050" max="2051" width="10.140625" style="49" bestFit="1" customWidth="1"/>
    <col min="2052" max="2052" width="9.140625" style="49"/>
    <col min="2053" max="2053" width="12.28515625" style="49" bestFit="1" customWidth="1"/>
    <col min="2054" max="2054" width="13.28515625" style="49" bestFit="1" customWidth="1"/>
    <col min="2055" max="2304" width="9.140625" style="49"/>
    <col min="2305" max="2305" width="56.5703125" style="49" bestFit="1" customWidth="1"/>
    <col min="2306" max="2307" width="10.140625" style="49" bestFit="1" customWidth="1"/>
    <col min="2308" max="2308" width="9.140625" style="49"/>
    <col min="2309" max="2309" width="12.28515625" style="49" bestFit="1" customWidth="1"/>
    <col min="2310" max="2310" width="13.28515625" style="49" bestFit="1" customWidth="1"/>
    <col min="2311" max="2560" width="9.140625" style="49"/>
    <col min="2561" max="2561" width="56.5703125" style="49" bestFit="1" customWidth="1"/>
    <col min="2562" max="2563" width="10.140625" style="49" bestFit="1" customWidth="1"/>
    <col min="2564" max="2564" width="9.140625" style="49"/>
    <col min="2565" max="2565" width="12.28515625" style="49" bestFit="1" customWidth="1"/>
    <col min="2566" max="2566" width="13.28515625" style="49" bestFit="1" customWidth="1"/>
    <col min="2567" max="2816" width="9.140625" style="49"/>
    <col min="2817" max="2817" width="56.5703125" style="49" bestFit="1" customWidth="1"/>
    <col min="2818" max="2819" width="10.140625" style="49" bestFit="1" customWidth="1"/>
    <col min="2820" max="2820" width="9.140625" style="49"/>
    <col min="2821" max="2821" width="12.28515625" style="49" bestFit="1" customWidth="1"/>
    <col min="2822" max="2822" width="13.28515625" style="49" bestFit="1" customWidth="1"/>
    <col min="2823" max="3072" width="9.140625" style="49"/>
    <col min="3073" max="3073" width="56.5703125" style="49" bestFit="1" customWidth="1"/>
    <col min="3074" max="3075" width="10.140625" style="49" bestFit="1" customWidth="1"/>
    <col min="3076" max="3076" width="9.140625" style="49"/>
    <col min="3077" max="3077" width="12.28515625" style="49" bestFit="1" customWidth="1"/>
    <col min="3078" max="3078" width="13.28515625" style="49" bestFit="1" customWidth="1"/>
    <col min="3079" max="3328" width="9.140625" style="49"/>
    <col min="3329" max="3329" width="56.5703125" style="49" bestFit="1" customWidth="1"/>
    <col min="3330" max="3331" width="10.140625" style="49" bestFit="1" customWidth="1"/>
    <col min="3332" max="3332" width="9.140625" style="49"/>
    <col min="3333" max="3333" width="12.28515625" style="49" bestFit="1" customWidth="1"/>
    <col min="3334" max="3334" width="13.28515625" style="49" bestFit="1" customWidth="1"/>
    <col min="3335" max="3584" width="9.140625" style="49"/>
    <col min="3585" max="3585" width="56.5703125" style="49" bestFit="1" customWidth="1"/>
    <col min="3586" max="3587" width="10.140625" style="49" bestFit="1" customWidth="1"/>
    <col min="3588" max="3588" width="9.140625" style="49"/>
    <col min="3589" max="3589" width="12.28515625" style="49" bestFit="1" customWidth="1"/>
    <col min="3590" max="3590" width="13.28515625" style="49" bestFit="1" customWidth="1"/>
    <col min="3591" max="3840" width="9.140625" style="49"/>
    <col min="3841" max="3841" width="56.5703125" style="49" bestFit="1" customWidth="1"/>
    <col min="3842" max="3843" width="10.140625" style="49" bestFit="1" customWidth="1"/>
    <col min="3844" max="3844" width="9.140625" style="49"/>
    <col min="3845" max="3845" width="12.28515625" style="49" bestFit="1" customWidth="1"/>
    <col min="3846" max="3846" width="13.28515625" style="49" bestFit="1" customWidth="1"/>
    <col min="3847" max="4096" width="9.140625" style="49"/>
    <col min="4097" max="4097" width="56.5703125" style="49" bestFit="1" customWidth="1"/>
    <col min="4098" max="4099" width="10.140625" style="49" bestFit="1" customWidth="1"/>
    <col min="4100" max="4100" width="9.140625" style="49"/>
    <col min="4101" max="4101" width="12.28515625" style="49" bestFit="1" customWidth="1"/>
    <col min="4102" max="4102" width="13.28515625" style="49" bestFit="1" customWidth="1"/>
    <col min="4103" max="4352" width="9.140625" style="49"/>
    <col min="4353" max="4353" width="56.5703125" style="49" bestFit="1" customWidth="1"/>
    <col min="4354" max="4355" width="10.140625" style="49" bestFit="1" customWidth="1"/>
    <col min="4356" max="4356" width="9.140625" style="49"/>
    <col min="4357" max="4357" width="12.28515625" style="49" bestFit="1" customWidth="1"/>
    <col min="4358" max="4358" width="13.28515625" style="49" bestFit="1" customWidth="1"/>
    <col min="4359" max="4608" width="9.140625" style="49"/>
    <col min="4609" max="4609" width="56.5703125" style="49" bestFit="1" customWidth="1"/>
    <col min="4610" max="4611" width="10.140625" style="49" bestFit="1" customWidth="1"/>
    <col min="4612" max="4612" width="9.140625" style="49"/>
    <col min="4613" max="4613" width="12.28515625" style="49" bestFit="1" customWidth="1"/>
    <col min="4614" max="4614" width="13.28515625" style="49" bestFit="1" customWidth="1"/>
    <col min="4615" max="4864" width="9.140625" style="49"/>
    <col min="4865" max="4865" width="56.5703125" style="49" bestFit="1" customWidth="1"/>
    <col min="4866" max="4867" width="10.140625" style="49" bestFit="1" customWidth="1"/>
    <col min="4868" max="4868" width="9.140625" style="49"/>
    <col min="4869" max="4869" width="12.28515625" style="49" bestFit="1" customWidth="1"/>
    <col min="4870" max="4870" width="13.28515625" style="49" bestFit="1" customWidth="1"/>
    <col min="4871" max="5120" width="9.140625" style="49"/>
    <col min="5121" max="5121" width="56.5703125" style="49" bestFit="1" customWidth="1"/>
    <col min="5122" max="5123" width="10.140625" style="49" bestFit="1" customWidth="1"/>
    <col min="5124" max="5124" width="9.140625" style="49"/>
    <col min="5125" max="5125" width="12.28515625" style="49" bestFit="1" customWidth="1"/>
    <col min="5126" max="5126" width="13.28515625" style="49" bestFit="1" customWidth="1"/>
    <col min="5127" max="5376" width="9.140625" style="49"/>
    <col min="5377" max="5377" width="56.5703125" style="49" bestFit="1" customWidth="1"/>
    <col min="5378" max="5379" width="10.140625" style="49" bestFit="1" customWidth="1"/>
    <col min="5380" max="5380" width="9.140625" style="49"/>
    <col min="5381" max="5381" width="12.28515625" style="49" bestFit="1" customWidth="1"/>
    <col min="5382" max="5382" width="13.28515625" style="49" bestFit="1" customWidth="1"/>
    <col min="5383" max="5632" width="9.140625" style="49"/>
    <col min="5633" max="5633" width="56.5703125" style="49" bestFit="1" customWidth="1"/>
    <col min="5634" max="5635" width="10.140625" style="49" bestFit="1" customWidth="1"/>
    <col min="5636" max="5636" width="9.140625" style="49"/>
    <col min="5637" max="5637" width="12.28515625" style="49" bestFit="1" customWidth="1"/>
    <col min="5638" max="5638" width="13.28515625" style="49" bestFit="1" customWidth="1"/>
    <col min="5639" max="5888" width="9.140625" style="49"/>
    <col min="5889" max="5889" width="56.5703125" style="49" bestFit="1" customWidth="1"/>
    <col min="5890" max="5891" width="10.140625" style="49" bestFit="1" customWidth="1"/>
    <col min="5892" max="5892" width="9.140625" style="49"/>
    <col min="5893" max="5893" width="12.28515625" style="49" bestFit="1" customWidth="1"/>
    <col min="5894" max="5894" width="13.28515625" style="49" bestFit="1" customWidth="1"/>
    <col min="5895" max="6144" width="9.140625" style="49"/>
    <col min="6145" max="6145" width="56.5703125" style="49" bestFit="1" customWidth="1"/>
    <col min="6146" max="6147" width="10.140625" style="49" bestFit="1" customWidth="1"/>
    <col min="6148" max="6148" width="9.140625" style="49"/>
    <col min="6149" max="6149" width="12.28515625" style="49" bestFit="1" customWidth="1"/>
    <col min="6150" max="6150" width="13.28515625" style="49" bestFit="1" customWidth="1"/>
    <col min="6151" max="6400" width="9.140625" style="49"/>
    <col min="6401" max="6401" width="56.5703125" style="49" bestFit="1" customWidth="1"/>
    <col min="6402" max="6403" width="10.140625" style="49" bestFit="1" customWidth="1"/>
    <col min="6404" max="6404" width="9.140625" style="49"/>
    <col min="6405" max="6405" width="12.28515625" style="49" bestFit="1" customWidth="1"/>
    <col min="6406" max="6406" width="13.28515625" style="49" bestFit="1" customWidth="1"/>
    <col min="6407" max="6656" width="9.140625" style="49"/>
    <col min="6657" max="6657" width="56.5703125" style="49" bestFit="1" customWidth="1"/>
    <col min="6658" max="6659" width="10.140625" style="49" bestFit="1" customWidth="1"/>
    <col min="6660" max="6660" width="9.140625" style="49"/>
    <col min="6661" max="6661" width="12.28515625" style="49" bestFit="1" customWidth="1"/>
    <col min="6662" max="6662" width="13.28515625" style="49" bestFit="1" customWidth="1"/>
    <col min="6663" max="6912" width="9.140625" style="49"/>
    <col min="6913" max="6913" width="56.5703125" style="49" bestFit="1" customWidth="1"/>
    <col min="6914" max="6915" width="10.140625" style="49" bestFit="1" customWidth="1"/>
    <col min="6916" max="6916" width="9.140625" style="49"/>
    <col min="6917" max="6917" width="12.28515625" style="49" bestFit="1" customWidth="1"/>
    <col min="6918" max="6918" width="13.28515625" style="49" bestFit="1" customWidth="1"/>
    <col min="6919" max="7168" width="9.140625" style="49"/>
    <col min="7169" max="7169" width="56.5703125" style="49" bestFit="1" customWidth="1"/>
    <col min="7170" max="7171" width="10.140625" style="49" bestFit="1" customWidth="1"/>
    <col min="7172" max="7172" width="9.140625" style="49"/>
    <col min="7173" max="7173" width="12.28515625" style="49" bestFit="1" customWidth="1"/>
    <col min="7174" max="7174" width="13.28515625" style="49" bestFit="1" customWidth="1"/>
    <col min="7175" max="7424" width="9.140625" style="49"/>
    <col min="7425" max="7425" width="56.5703125" style="49" bestFit="1" customWidth="1"/>
    <col min="7426" max="7427" width="10.140625" style="49" bestFit="1" customWidth="1"/>
    <col min="7428" max="7428" width="9.140625" style="49"/>
    <col min="7429" max="7429" width="12.28515625" style="49" bestFit="1" customWidth="1"/>
    <col min="7430" max="7430" width="13.28515625" style="49" bestFit="1" customWidth="1"/>
    <col min="7431" max="7680" width="9.140625" style="49"/>
    <col min="7681" max="7681" width="56.5703125" style="49" bestFit="1" customWidth="1"/>
    <col min="7682" max="7683" width="10.140625" style="49" bestFit="1" customWidth="1"/>
    <col min="7684" max="7684" width="9.140625" style="49"/>
    <col min="7685" max="7685" width="12.28515625" style="49" bestFit="1" customWidth="1"/>
    <col min="7686" max="7686" width="13.28515625" style="49" bestFit="1" customWidth="1"/>
    <col min="7687" max="7936" width="9.140625" style="49"/>
    <col min="7937" max="7937" width="56.5703125" style="49" bestFit="1" customWidth="1"/>
    <col min="7938" max="7939" width="10.140625" style="49" bestFit="1" customWidth="1"/>
    <col min="7940" max="7940" width="9.140625" style="49"/>
    <col min="7941" max="7941" width="12.28515625" style="49" bestFit="1" customWidth="1"/>
    <col min="7942" max="7942" width="13.28515625" style="49" bestFit="1" customWidth="1"/>
    <col min="7943" max="8192" width="9.140625" style="49"/>
    <col min="8193" max="8193" width="56.5703125" style="49" bestFit="1" customWidth="1"/>
    <col min="8194" max="8195" width="10.140625" style="49" bestFit="1" customWidth="1"/>
    <col min="8196" max="8196" width="9.140625" style="49"/>
    <col min="8197" max="8197" width="12.28515625" style="49" bestFit="1" customWidth="1"/>
    <col min="8198" max="8198" width="13.28515625" style="49" bestFit="1" customWidth="1"/>
    <col min="8199" max="8448" width="9.140625" style="49"/>
    <col min="8449" max="8449" width="56.5703125" style="49" bestFit="1" customWidth="1"/>
    <col min="8450" max="8451" width="10.140625" style="49" bestFit="1" customWidth="1"/>
    <col min="8452" max="8452" width="9.140625" style="49"/>
    <col min="8453" max="8453" width="12.28515625" style="49" bestFit="1" customWidth="1"/>
    <col min="8454" max="8454" width="13.28515625" style="49" bestFit="1" customWidth="1"/>
    <col min="8455" max="8704" width="9.140625" style="49"/>
    <col min="8705" max="8705" width="56.5703125" style="49" bestFit="1" customWidth="1"/>
    <col min="8706" max="8707" width="10.140625" style="49" bestFit="1" customWidth="1"/>
    <col min="8708" max="8708" width="9.140625" style="49"/>
    <col min="8709" max="8709" width="12.28515625" style="49" bestFit="1" customWidth="1"/>
    <col min="8710" max="8710" width="13.28515625" style="49" bestFit="1" customWidth="1"/>
    <col min="8711" max="8960" width="9.140625" style="49"/>
    <col min="8961" max="8961" width="56.5703125" style="49" bestFit="1" customWidth="1"/>
    <col min="8962" max="8963" width="10.140625" style="49" bestFit="1" customWidth="1"/>
    <col min="8964" max="8964" width="9.140625" style="49"/>
    <col min="8965" max="8965" width="12.28515625" style="49" bestFit="1" customWidth="1"/>
    <col min="8966" max="8966" width="13.28515625" style="49" bestFit="1" customWidth="1"/>
    <col min="8967" max="9216" width="9.140625" style="49"/>
    <col min="9217" max="9217" width="56.5703125" style="49" bestFit="1" customWidth="1"/>
    <col min="9218" max="9219" width="10.140625" style="49" bestFit="1" customWidth="1"/>
    <col min="9220" max="9220" width="9.140625" style="49"/>
    <col min="9221" max="9221" width="12.28515625" style="49" bestFit="1" customWidth="1"/>
    <col min="9222" max="9222" width="13.28515625" style="49" bestFit="1" customWidth="1"/>
    <col min="9223" max="9472" width="9.140625" style="49"/>
    <col min="9473" max="9473" width="56.5703125" style="49" bestFit="1" customWidth="1"/>
    <col min="9474" max="9475" width="10.140625" style="49" bestFit="1" customWidth="1"/>
    <col min="9476" max="9476" width="9.140625" style="49"/>
    <col min="9477" max="9477" width="12.28515625" style="49" bestFit="1" customWidth="1"/>
    <col min="9478" max="9478" width="13.28515625" style="49" bestFit="1" customWidth="1"/>
    <col min="9479" max="9728" width="9.140625" style="49"/>
    <col min="9729" max="9729" width="56.5703125" style="49" bestFit="1" customWidth="1"/>
    <col min="9730" max="9731" width="10.140625" style="49" bestFit="1" customWidth="1"/>
    <col min="9732" max="9732" width="9.140625" style="49"/>
    <col min="9733" max="9733" width="12.28515625" style="49" bestFit="1" customWidth="1"/>
    <col min="9734" max="9734" width="13.28515625" style="49" bestFit="1" customWidth="1"/>
    <col min="9735" max="9984" width="9.140625" style="49"/>
    <col min="9985" max="9985" width="56.5703125" style="49" bestFit="1" customWidth="1"/>
    <col min="9986" max="9987" width="10.140625" style="49" bestFit="1" customWidth="1"/>
    <col min="9988" max="9988" width="9.140625" style="49"/>
    <col min="9989" max="9989" width="12.28515625" style="49" bestFit="1" customWidth="1"/>
    <col min="9990" max="9990" width="13.28515625" style="49" bestFit="1" customWidth="1"/>
    <col min="9991" max="10240" width="9.140625" style="49"/>
    <col min="10241" max="10241" width="56.5703125" style="49" bestFit="1" customWidth="1"/>
    <col min="10242" max="10243" width="10.140625" style="49" bestFit="1" customWidth="1"/>
    <col min="10244" max="10244" width="9.140625" style="49"/>
    <col min="10245" max="10245" width="12.28515625" style="49" bestFit="1" customWidth="1"/>
    <col min="10246" max="10246" width="13.28515625" style="49" bestFit="1" customWidth="1"/>
    <col min="10247" max="10496" width="9.140625" style="49"/>
    <col min="10497" max="10497" width="56.5703125" style="49" bestFit="1" customWidth="1"/>
    <col min="10498" max="10499" width="10.140625" style="49" bestFit="1" customWidth="1"/>
    <col min="10500" max="10500" width="9.140625" style="49"/>
    <col min="10501" max="10501" width="12.28515625" style="49" bestFit="1" customWidth="1"/>
    <col min="10502" max="10502" width="13.28515625" style="49" bestFit="1" customWidth="1"/>
    <col min="10503" max="10752" width="9.140625" style="49"/>
    <col min="10753" max="10753" width="56.5703125" style="49" bestFit="1" customWidth="1"/>
    <col min="10754" max="10755" width="10.140625" style="49" bestFit="1" customWidth="1"/>
    <col min="10756" max="10756" width="9.140625" style="49"/>
    <col min="10757" max="10757" width="12.28515625" style="49" bestFit="1" customWidth="1"/>
    <col min="10758" max="10758" width="13.28515625" style="49" bestFit="1" customWidth="1"/>
    <col min="10759" max="11008" width="9.140625" style="49"/>
    <col min="11009" max="11009" width="56.5703125" style="49" bestFit="1" customWidth="1"/>
    <col min="11010" max="11011" width="10.140625" style="49" bestFit="1" customWidth="1"/>
    <col min="11012" max="11012" width="9.140625" style="49"/>
    <col min="11013" max="11013" width="12.28515625" style="49" bestFit="1" customWidth="1"/>
    <col min="11014" max="11014" width="13.28515625" style="49" bestFit="1" customWidth="1"/>
    <col min="11015" max="11264" width="9.140625" style="49"/>
    <col min="11265" max="11265" width="56.5703125" style="49" bestFit="1" customWidth="1"/>
    <col min="11266" max="11267" width="10.140625" style="49" bestFit="1" customWidth="1"/>
    <col min="11268" max="11268" width="9.140625" style="49"/>
    <col min="11269" max="11269" width="12.28515625" style="49" bestFit="1" customWidth="1"/>
    <col min="11270" max="11270" width="13.28515625" style="49" bestFit="1" customWidth="1"/>
    <col min="11271" max="11520" width="9.140625" style="49"/>
    <col min="11521" max="11521" width="56.5703125" style="49" bestFit="1" customWidth="1"/>
    <col min="11522" max="11523" width="10.140625" style="49" bestFit="1" customWidth="1"/>
    <col min="11524" max="11524" width="9.140625" style="49"/>
    <col min="11525" max="11525" width="12.28515625" style="49" bestFit="1" customWidth="1"/>
    <col min="11526" max="11526" width="13.28515625" style="49" bestFit="1" customWidth="1"/>
    <col min="11527" max="11776" width="9.140625" style="49"/>
    <col min="11777" max="11777" width="56.5703125" style="49" bestFit="1" customWidth="1"/>
    <col min="11778" max="11779" width="10.140625" style="49" bestFit="1" customWidth="1"/>
    <col min="11780" max="11780" width="9.140625" style="49"/>
    <col min="11781" max="11781" width="12.28515625" style="49" bestFit="1" customWidth="1"/>
    <col min="11782" max="11782" width="13.28515625" style="49" bestFit="1" customWidth="1"/>
    <col min="11783" max="12032" width="9.140625" style="49"/>
    <col min="12033" max="12033" width="56.5703125" style="49" bestFit="1" customWidth="1"/>
    <col min="12034" max="12035" width="10.140625" style="49" bestFit="1" customWidth="1"/>
    <col min="12036" max="12036" width="9.140625" style="49"/>
    <col min="12037" max="12037" width="12.28515625" style="49" bestFit="1" customWidth="1"/>
    <col min="12038" max="12038" width="13.28515625" style="49" bestFit="1" customWidth="1"/>
    <col min="12039" max="12288" width="9.140625" style="49"/>
    <col min="12289" max="12289" width="56.5703125" style="49" bestFit="1" customWidth="1"/>
    <col min="12290" max="12291" width="10.140625" style="49" bestFit="1" customWidth="1"/>
    <col min="12292" max="12292" width="9.140625" style="49"/>
    <col min="12293" max="12293" width="12.28515625" style="49" bestFit="1" customWidth="1"/>
    <col min="12294" max="12294" width="13.28515625" style="49" bestFit="1" customWidth="1"/>
    <col min="12295" max="12544" width="9.140625" style="49"/>
    <col min="12545" max="12545" width="56.5703125" style="49" bestFit="1" customWidth="1"/>
    <col min="12546" max="12547" width="10.140625" style="49" bestFit="1" customWidth="1"/>
    <col min="12548" max="12548" width="9.140625" style="49"/>
    <col min="12549" max="12549" width="12.28515625" style="49" bestFit="1" customWidth="1"/>
    <col min="12550" max="12550" width="13.28515625" style="49" bestFit="1" customWidth="1"/>
    <col min="12551" max="12800" width="9.140625" style="49"/>
    <col min="12801" max="12801" width="56.5703125" style="49" bestFit="1" customWidth="1"/>
    <col min="12802" max="12803" width="10.140625" style="49" bestFit="1" customWidth="1"/>
    <col min="12804" max="12804" width="9.140625" style="49"/>
    <col min="12805" max="12805" width="12.28515625" style="49" bestFit="1" customWidth="1"/>
    <col min="12806" max="12806" width="13.28515625" style="49" bestFit="1" customWidth="1"/>
    <col min="12807" max="13056" width="9.140625" style="49"/>
    <col min="13057" max="13057" width="56.5703125" style="49" bestFit="1" customWidth="1"/>
    <col min="13058" max="13059" width="10.140625" style="49" bestFit="1" customWidth="1"/>
    <col min="13060" max="13060" width="9.140625" style="49"/>
    <col min="13061" max="13061" width="12.28515625" style="49" bestFit="1" customWidth="1"/>
    <col min="13062" max="13062" width="13.28515625" style="49" bestFit="1" customWidth="1"/>
    <col min="13063" max="13312" width="9.140625" style="49"/>
    <col min="13313" max="13313" width="56.5703125" style="49" bestFit="1" customWidth="1"/>
    <col min="13314" max="13315" width="10.140625" style="49" bestFit="1" customWidth="1"/>
    <col min="13316" max="13316" width="9.140625" style="49"/>
    <col min="13317" max="13317" width="12.28515625" style="49" bestFit="1" customWidth="1"/>
    <col min="13318" max="13318" width="13.28515625" style="49" bestFit="1" customWidth="1"/>
    <col min="13319" max="13568" width="9.140625" style="49"/>
    <col min="13569" max="13569" width="56.5703125" style="49" bestFit="1" customWidth="1"/>
    <col min="13570" max="13571" width="10.140625" style="49" bestFit="1" customWidth="1"/>
    <col min="13572" max="13572" width="9.140625" style="49"/>
    <col min="13573" max="13573" width="12.28515625" style="49" bestFit="1" customWidth="1"/>
    <col min="13574" max="13574" width="13.28515625" style="49" bestFit="1" customWidth="1"/>
    <col min="13575" max="13824" width="9.140625" style="49"/>
    <col min="13825" max="13825" width="56.5703125" style="49" bestFit="1" customWidth="1"/>
    <col min="13826" max="13827" width="10.140625" style="49" bestFit="1" customWidth="1"/>
    <col min="13828" max="13828" width="9.140625" style="49"/>
    <col min="13829" max="13829" width="12.28515625" style="49" bestFit="1" customWidth="1"/>
    <col min="13830" max="13830" width="13.28515625" style="49" bestFit="1" customWidth="1"/>
    <col min="13831" max="14080" width="9.140625" style="49"/>
    <col min="14081" max="14081" width="56.5703125" style="49" bestFit="1" customWidth="1"/>
    <col min="14082" max="14083" width="10.140625" style="49" bestFit="1" customWidth="1"/>
    <col min="14084" max="14084" width="9.140625" style="49"/>
    <col min="14085" max="14085" width="12.28515625" style="49" bestFit="1" customWidth="1"/>
    <col min="14086" max="14086" width="13.28515625" style="49" bestFit="1" customWidth="1"/>
    <col min="14087" max="14336" width="9.140625" style="49"/>
    <col min="14337" max="14337" width="56.5703125" style="49" bestFit="1" customWidth="1"/>
    <col min="14338" max="14339" width="10.140625" style="49" bestFit="1" customWidth="1"/>
    <col min="14340" max="14340" width="9.140625" style="49"/>
    <col min="14341" max="14341" width="12.28515625" style="49" bestFit="1" customWidth="1"/>
    <col min="14342" max="14342" width="13.28515625" style="49" bestFit="1" customWidth="1"/>
    <col min="14343" max="14592" width="9.140625" style="49"/>
    <col min="14593" max="14593" width="56.5703125" style="49" bestFit="1" customWidth="1"/>
    <col min="14594" max="14595" width="10.140625" style="49" bestFit="1" customWidth="1"/>
    <col min="14596" max="14596" width="9.140625" style="49"/>
    <col min="14597" max="14597" width="12.28515625" style="49" bestFit="1" customWidth="1"/>
    <col min="14598" max="14598" width="13.28515625" style="49" bestFit="1" customWidth="1"/>
    <col min="14599" max="14848" width="9.140625" style="49"/>
    <col min="14849" max="14849" width="56.5703125" style="49" bestFit="1" customWidth="1"/>
    <col min="14850" max="14851" width="10.140625" style="49" bestFit="1" customWidth="1"/>
    <col min="14852" max="14852" width="9.140625" style="49"/>
    <col min="14853" max="14853" width="12.28515625" style="49" bestFit="1" customWidth="1"/>
    <col min="14854" max="14854" width="13.28515625" style="49" bestFit="1" customWidth="1"/>
    <col min="14855" max="15104" width="9.140625" style="49"/>
    <col min="15105" max="15105" width="56.5703125" style="49" bestFit="1" customWidth="1"/>
    <col min="15106" max="15107" width="10.140625" style="49" bestFit="1" customWidth="1"/>
    <col min="15108" max="15108" width="9.140625" style="49"/>
    <col min="15109" max="15109" width="12.28515625" style="49" bestFit="1" customWidth="1"/>
    <col min="15110" max="15110" width="13.28515625" style="49" bestFit="1" customWidth="1"/>
    <col min="15111" max="15360" width="9.140625" style="49"/>
    <col min="15361" max="15361" width="56.5703125" style="49" bestFit="1" customWidth="1"/>
    <col min="15362" max="15363" width="10.140625" style="49" bestFit="1" customWidth="1"/>
    <col min="15364" max="15364" width="9.140625" style="49"/>
    <col min="15365" max="15365" width="12.28515625" style="49" bestFit="1" customWidth="1"/>
    <col min="15366" max="15366" width="13.28515625" style="49" bestFit="1" customWidth="1"/>
    <col min="15367" max="15616" width="9.140625" style="49"/>
    <col min="15617" max="15617" width="56.5703125" style="49" bestFit="1" customWidth="1"/>
    <col min="15618" max="15619" width="10.140625" style="49" bestFit="1" customWidth="1"/>
    <col min="15620" max="15620" width="9.140625" style="49"/>
    <col min="15621" max="15621" width="12.28515625" style="49" bestFit="1" customWidth="1"/>
    <col min="15622" max="15622" width="13.28515625" style="49" bestFit="1" customWidth="1"/>
    <col min="15623" max="15872" width="9.140625" style="49"/>
    <col min="15873" max="15873" width="56.5703125" style="49" bestFit="1" customWidth="1"/>
    <col min="15874" max="15875" width="10.140625" style="49" bestFit="1" customWidth="1"/>
    <col min="15876" max="15876" width="9.140625" style="49"/>
    <col min="15877" max="15877" width="12.28515625" style="49" bestFit="1" customWidth="1"/>
    <col min="15878" max="15878" width="13.28515625" style="49" bestFit="1" customWidth="1"/>
    <col min="15879" max="16128" width="9.140625" style="49"/>
    <col min="16129" max="16129" width="56.5703125" style="49" bestFit="1" customWidth="1"/>
    <col min="16130" max="16131" width="10.140625" style="49" bestFit="1" customWidth="1"/>
    <col min="16132" max="16132" width="9.140625" style="49"/>
    <col min="16133" max="16133" width="12.28515625" style="49" bestFit="1" customWidth="1"/>
    <col min="16134" max="16134" width="13.28515625" style="49" bestFit="1" customWidth="1"/>
    <col min="16135" max="16384" width="9.140625" style="49"/>
  </cols>
  <sheetData>
    <row r="5" spans="1:10" ht="15.75" x14ac:dyDescent="0.25">
      <c r="A5" s="51" t="s">
        <v>160</v>
      </c>
    </row>
    <row r="7" spans="1:10" x14ac:dyDescent="0.2">
      <c r="B7" s="52">
        <v>2009</v>
      </c>
      <c r="C7" s="52">
        <v>2010</v>
      </c>
      <c r="D7" s="52">
        <v>2011</v>
      </c>
      <c r="E7" s="52">
        <v>2012</v>
      </c>
    </row>
    <row r="8" spans="1:10" x14ac:dyDescent="0.2">
      <c r="A8" s="53" t="s">
        <v>161</v>
      </c>
      <c r="B8" s="54">
        <f>B10+B9</f>
        <v>125518</v>
      </c>
      <c r="C8" s="54">
        <v>126556</v>
      </c>
      <c r="D8" s="54">
        <v>127474</v>
      </c>
      <c r="E8" s="54">
        <v>126140</v>
      </c>
    </row>
    <row r="9" spans="1:10" x14ac:dyDescent="0.2">
      <c r="A9" s="53" t="s">
        <v>162</v>
      </c>
      <c r="B9" s="54">
        <v>1900</v>
      </c>
      <c r="C9" s="54">
        <v>1800</v>
      </c>
      <c r="D9" s="54">
        <v>1900</v>
      </c>
      <c r="E9" s="54">
        <v>1800</v>
      </c>
      <c r="J9" s="55"/>
    </row>
    <row r="10" spans="1:10" x14ac:dyDescent="0.2">
      <c r="A10" s="53" t="s">
        <v>163</v>
      </c>
      <c r="B10" s="54">
        <v>123618</v>
      </c>
      <c r="C10" s="54">
        <f>+C8-C9</f>
        <v>124756</v>
      </c>
      <c r="D10" s="54">
        <f>+D8-D9</f>
        <v>125574</v>
      </c>
      <c r="E10" s="54">
        <f>+E8-E9</f>
        <v>124340</v>
      </c>
    </row>
    <row r="11" spans="1:10" x14ac:dyDescent="0.2">
      <c r="B11" s="56"/>
      <c r="C11" s="57"/>
      <c r="D11" s="57"/>
      <c r="E11" s="57"/>
    </row>
    <row r="12" spans="1:10" x14ac:dyDescent="0.2">
      <c r="A12" s="53" t="s">
        <v>59</v>
      </c>
      <c r="B12" s="58">
        <v>2913.1</v>
      </c>
      <c r="C12" s="54">
        <v>2880.2</v>
      </c>
      <c r="D12" s="54">
        <v>2765.1</v>
      </c>
      <c r="E12" s="54">
        <v>2670.5</v>
      </c>
    </row>
    <row r="13" spans="1:10" x14ac:dyDescent="0.2">
      <c r="A13" s="53" t="s">
        <v>164</v>
      </c>
      <c r="B13" s="52"/>
      <c r="C13" s="59">
        <f>+C12/B12</f>
        <v>0.98870618928289444</v>
      </c>
      <c r="D13" s="59">
        <f>+D12/C12</f>
        <v>0.96003749739601418</v>
      </c>
      <c r="E13" s="59">
        <f>+E12/D12</f>
        <v>0.96578785577375148</v>
      </c>
    </row>
    <row r="14" spans="1:10" x14ac:dyDescent="0.2">
      <c r="A14" s="60" t="s">
        <v>165</v>
      </c>
      <c r="B14" s="61"/>
      <c r="C14" s="62">
        <f>C10/C13</f>
        <v>126181.06506492605</v>
      </c>
      <c r="D14" s="62">
        <f>D10/D13</f>
        <v>130801.14093522838</v>
      </c>
      <c r="E14" s="62">
        <f>E10/E13</f>
        <v>128744.62984459838</v>
      </c>
      <c r="G14" s="55"/>
    </row>
    <row r="15" spans="1:10" x14ac:dyDescent="0.2">
      <c r="B15" s="55"/>
      <c r="C15" s="63"/>
      <c r="D15" s="55"/>
      <c r="E15" s="55"/>
    </row>
    <row r="16" spans="1:10" x14ac:dyDescent="0.2">
      <c r="B16" s="55"/>
      <c r="C16" s="63"/>
      <c r="D16" s="55"/>
      <c r="E16" s="55"/>
    </row>
    <row r="17" spans="1:6" x14ac:dyDescent="0.2">
      <c r="A17" s="64" t="s">
        <v>166</v>
      </c>
      <c r="B17" s="65">
        <f>+B12/$B$12</f>
        <v>1</v>
      </c>
      <c r="C17" s="65">
        <f>+C12/$B$12</f>
        <v>0.98870618928289444</v>
      </c>
      <c r="D17" s="65">
        <f>+D12/$B$12</f>
        <v>0.94919501561909991</v>
      </c>
      <c r="E17" s="65">
        <f>+E12/$B$12</f>
        <v>0.91672101884590307</v>
      </c>
    </row>
    <row r="18" spans="1:6" x14ac:dyDescent="0.2">
      <c r="A18" s="60" t="s">
        <v>167</v>
      </c>
      <c r="B18" s="61">
        <f>+B10</f>
        <v>123618</v>
      </c>
      <c r="C18" s="61">
        <f>C10/C17</f>
        <v>126181.06506492605</v>
      </c>
      <c r="D18" s="61">
        <f>D10/D17</f>
        <v>132295.2585439948</v>
      </c>
      <c r="E18" s="61">
        <f>E10/E17</f>
        <v>135635.59408350496</v>
      </c>
    </row>
    <row r="19" spans="1:6" x14ac:dyDescent="0.2">
      <c r="B19" s="55"/>
      <c r="C19" s="55"/>
      <c r="D19" s="55"/>
      <c r="E19" s="55"/>
    </row>
    <row r="20" spans="1:6" x14ac:dyDescent="0.2">
      <c r="B20" s="55"/>
      <c r="C20" s="55"/>
      <c r="D20" s="55"/>
      <c r="E20" s="55"/>
    </row>
    <row r="21" spans="1:6" x14ac:dyDescent="0.2">
      <c r="A21" s="66" t="s">
        <v>168</v>
      </c>
      <c r="B21" s="67"/>
      <c r="C21" s="67"/>
      <c r="D21" s="67"/>
      <c r="E21" s="67"/>
    </row>
    <row r="22" spans="1:6" ht="15" x14ac:dyDescent="0.25">
      <c r="A22" s="68" t="s">
        <v>169</v>
      </c>
      <c r="B22" s="69"/>
      <c r="C22" s="69">
        <f>(C14/B10)-1</f>
        <v>2.0733752891375357E-2</v>
      </c>
      <c r="D22" s="69">
        <f>(D14/C10)-1</f>
        <v>4.845571303366869E-2</v>
      </c>
      <c r="E22" s="69">
        <f>(E14/D10)-1</f>
        <v>2.5249094912946912E-2</v>
      </c>
    </row>
    <row r="23" spans="1:6" ht="15" x14ac:dyDescent="0.25">
      <c r="A23" s="64" t="s">
        <v>170</v>
      </c>
      <c r="B23" s="70"/>
      <c r="C23" s="70">
        <f>C14-B10</f>
        <v>2563.0650649260497</v>
      </c>
      <c r="D23" s="70">
        <f>D14-C10</f>
        <v>6045.1409352283808</v>
      </c>
      <c r="E23" s="70">
        <f>E14-D10</f>
        <v>3170.6298445983848</v>
      </c>
    </row>
    <row r="24" spans="1:6" x14ac:dyDescent="0.2">
      <c r="B24" s="55"/>
      <c r="C24" s="55"/>
      <c r="D24" s="55"/>
      <c r="E24" s="55"/>
    </row>
    <row r="25" spans="1:6" x14ac:dyDescent="0.2">
      <c r="A25" s="66" t="s">
        <v>171</v>
      </c>
      <c r="B25" s="67"/>
      <c r="C25" s="67"/>
      <c r="D25" s="67"/>
      <c r="E25" s="67"/>
    </row>
    <row r="26" spans="1:6" ht="15" x14ac:dyDescent="0.25">
      <c r="A26" s="68" t="s">
        <v>172</v>
      </c>
      <c r="B26" s="71"/>
      <c r="C26" s="69">
        <f>(C18/B10)-1</f>
        <v>2.0733752891375357E-2</v>
      </c>
      <c r="D26" s="69">
        <f>(D18/B10)-1</f>
        <v>7.0194134705259703E-2</v>
      </c>
      <c r="E26" s="69">
        <f>(E18/B10)-1</f>
        <v>9.7215567987711804E-2</v>
      </c>
    </row>
    <row r="27" spans="1:6" x14ac:dyDescent="0.2">
      <c r="A27" s="64" t="s">
        <v>173</v>
      </c>
      <c r="B27" s="72"/>
      <c r="C27" s="72">
        <f>C18-B10</f>
        <v>2563.0650649260497</v>
      </c>
      <c r="D27" s="72">
        <f>D18-B10</f>
        <v>8677.2585439948016</v>
      </c>
      <c r="E27" s="72">
        <f>E18-B10</f>
        <v>12017.594083504955</v>
      </c>
      <c r="F27" s="55"/>
    </row>
    <row r="28" spans="1:6" x14ac:dyDescent="0.2">
      <c r="B28" s="55"/>
      <c r="C28" s="55"/>
      <c r="D28" s="55"/>
      <c r="E28" s="55"/>
    </row>
    <row r="29" spans="1:6" ht="15" x14ac:dyDescent="0.25">
      <c r="B29" s="55"/>
      <c r="C29" s="55"/>
      <c r="D29" s="55"/>
      <c r="E29" s="73"/>
    </row>
    <row r="30" spans="1:6" x14ac:dyDescent="0.2">
      <c r="A30" s="74" t="s">
        <v>174</v>
      </c>
      <c r="B30" s="55"/>
      <c r="C30" s="55"/>
      <c r="D30" s="55"/>
      <c r="E30" s="75"/>
    </row>
    <row r="31" spans="1:6" x14ac:dyDescent="0.2">
      <c r="A31" s="53" t="s">
        <v>175</v>
      </c>
      <c r="B31" s="52">
        <v>12</v>
      </c>
      <c r="C31" s="52" t="s">
        <v>72</v>
      </c>
      <c r="E31" s="75"/>
    </row>
    <row r="32" spans="1:6" x14ac:dyDescent="0.2">
      <c r="A32" s="53" t="s">
        <v>176</v>
      </c>
      <c r="B32" s="52">
        <v>65</v>
      </c>
      <c r="C32" s="52" t="s">
        <v>72</v>
      </c>
    </row>
    <row r="33" spans="1:3" x14ac:dyDescent="0.2">
      <c r="A33" s="53" t="s">
        <v>177</v>
      </c>
      <c r="B33" s="52">
        <v>200</v>
      </c>
      <c r="C33" s="52" t="s">
        <v>178</v>
      </c>
    </row>
    <row r="34" spans="1:3" x14ac:dyDescent="0.2">
      <c r="A34" s="53" t="s">
        <v>179</v>
      </c>
      <c r="B34" s="76">
        <v>0.8</v>
      </c>
      <c r="C34" s="52"/>
    </row>
    <row r="35" spans="1:3" x14ac:dyDescent="0.2">
      <c r="A35" s="53" t="s">
        <v>180</v>
      </c>
      <c r="B35" s="77">
        <f>+B33*4.18*(B32-B31)/31.65/B34</f>
        <v>1749.9210110584518</v>
      </c>
      <c r="C35" s="52" t="s">
        <v>178</v>
      </c>
    </row>
  </sheetData>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96090-808F-46B1-ACB1-55C3D185B313}">
  <sheetPr codeName="Blad4"/>
  <dimension ref="A2:J260"/>
  <sheetViews>
    <sheetView showGridLines="0" workbookViewId="0">
      <selection activeCell="C6" sqref="C6"/>
    </sheetView>
  </sheetViews>
  <sheetFormatPr defaultRowHeight="15" x14ac:dyDescent="0.25"/>
  <cols>
    <col min="1" max="1" width="12.42578125" bestFit="1" customWidth="1"/>
    <col min="2" max="2" width="9.85546875" bestFit="1" customWidth="1"/>
    <col min="3" max="3" width="10" bestFit="1" customWidth="1"/>
    <col min="4" max="4" width="22.140625" bestFit="1" customWidth="1"/>
    <col min="5" max="5" width="18.28515625" bestFit="1" customWidth="1"/>
    <col min="6" max="6" width="12.7109375" bestFit="1" customWidth="1"/>
    <col min="7" max="7" width="14.42578125" bestFit="1" customWidth="1"/>
    <col min="8" max="8" width="15.5703125" bestFit="1" customWidth="1"/>
    <col min="9" max="9" width="16.140625" bestFit="1" customWidth="1"/>
    <col min="10" max="10" width="14.5703125" bestFit="1" customWidth="1"/>
    <col min="11" max="11" width="14.7109375" bestFit="1" customWidth="1"/>
    <col min="12" max="35" width="19.7109375" bestFit="1" customWidth="1"/>
    <col min="36" max="36" width="10.140625" bestFit="1" customWidth="1"/>
    <col min="37" max="37" width="9.85546875" bestFit="1" customWidth="1"/>
    <col min="38" max="38" width="13.140625" bestFit="1" customWidth="1"/>
    <col min="39" max="39" width="9.85546875" bestFit="1" customWidth="1"/>
    <col min="40" max="40" width="8.7109375" bestFit="1" customWidth="1"/>
    <col min="41" max="41" width="9.85546875" bestFit="1" customWidth="1"/>
    <col min="42" max="42" width="10.28515625" bestFit="1" customWidth="1"/>
    <col min="43" max="43" width="9.85546875" bestFit="1" customWidth="1"/>
    <col min="44" max="44" width="11" bestFit="1" customWidth="1"/>
    <col min="45" max="45" width="9.85546875" bestFit="1" customWidth="1"/>
    <col min="46" max="46" width="15.5703125" bestFit="1" customWidth="1"/>
    <col min="47" max="47" width="9.85546875" bestFit="1" customWidth="1"/>
    <col min="48" max="48" width="16.85546875" bestFit="1" customWidth="1"/>
    <col min="49" max="49" width="9.85546875" bestFit="1" customWidth="1"/>
    <col min="50" max="50" width="13.28515625" bestFit="1" customWidth="1"/>
    <col min="51" max="51" width="9.85546875" bestFit="1" customWidth="1"/>
    <col min="52" max="52" width="10.5703125" bestFit="1" customWidth="1"/>
    <col min="53" max="53" width="9.85546875" bestFit="1" customWidth="1"/>
    <col min="54" max="54" width="8.140625" bestFit="1" customWidth="1"/>
    <col min="55" max="55" width="9.85546875" bestFit="1" customWidth="1"/>
    <col min="56" max="56" width="11" bestFit="1" customWidth="1"/>
    <col min="57" max="57" width="9.85546875" bestFit="1" customWidth="1"/>
    <col min="58" max="58" width="10.28515625" bestFit="1" customWidth="1"/>
    <col min="59" max="59" width="9.85546875" bestFit="1" customWidth="1"/>
    <col min="60" max="60" width="10.5703125" bestFit="1" customWidth="1"/>
    <col min="61" max="61" width="9.85546875" bestFit="1" customWidth="1"/>
    <col min="62" max="62" width="6.5703125" bestFit="1" customWidth="1"/>
    <col min="63" max="63" width="9.85546875" bestFit="1" customWidth="1"/>
    <col min="64" max="64" width="5.85546875" bestFit="1" customWidth="1"/>
    <col min="65" max="65" width="9.85546875" bestFit="1" customWidth="1"/>
    <col min="66" max="66" width="10.42578125" bestFit="1" customWidth="1"/>
    <col min="67" max="67" width="9.85546875" bestFit="1" customWidth="1"/>
    <col min="68" max="68" width="6.140625" bestFit="1" customWidth="1"/>
    <col min="69" max="69" width="9.85546875" bestFit="1" customWidth="1"/>
    <col min="70" max="70" width="10.140625" bestFit="1" customWidth="1"/>
  </cols>
  <sheetData>
    <row r="2" spans="1:10" ht="37.5" customHeight="1" x14ac:dyDescent="0.45">
      <c r="A2" s="98" t="s">
        <v>211</v>
      </c>
    </row>
    <row r="14" spans="1:10" x14ac:dyDescent="0.25">
      <c r="D14" s="4" t="s">
        <v>50</v>
      </c>
    </row>
    <row r="15" spans="1:10" x14ac:dyDescent="0.25">
      <c r="A15" s="4" t="s">
        <v>46</v>
      </c>
      <c r="B15" s="4" t="s">
        <v>64</v>
      </c>
      <c r="C15" s="4" t="s">
        <v>3</v>
      </c>
      <c r="D15" t="s">
        <v>56</v>
      </c>
      <c r="E15" t="s">
        <v>51</v>
      </c>
      <c r="F15" t="s">
        <v>57</v>
      </c>
      <c r="G15" t="s">
        <v>52</v>
      </c>
      <c r="H15" t="s">
        <v>53</v>
      </c>
      <c r="I15" t="s">
        <v>54</v>
      </c>
      <c r="J15" t="s">
        <v>55</v>
      </c>
    </row>
    <row r="16" spans="1:10" x14ac:dyDescent="0.25">
      <c r="A16" t="s">
        <v>47</v>
      </c>
      <c r="B16">
        <v>1</v>
      </c>
      <c r="C16" t="s">
        <v>88</v>
      </c>
      <c r="D16" s="5">
        <v>7.4</v>
      </c>
      <c r="E16" s="5">
        <v>5.5</v>
      </c>
      <c r="F16" s="5">
        <v>10.3</v>
      </c>
      <c r="G16" s="6">
        <v>1001.3</v>
      </c>
      <c r="H16" s="5">
        <v>10.6</v>
      </c>
      <c r="I16" s="5">
        <v>11.66</v>
      </c>
      <c r="J16" s="5">
        <v>0</v>
      </c>
    </row>
    <row r="17" spans="1:10" x14ac:dyDescent="0.25">
      <c r="A17" t="s">
        <v>48</v>
      </c>
      <c r="B17">
        <v>1</v>
      </c>
      <c r="C17" t="s">
        <v>88</v>
      </c>
      <c r="D17" s="5">
        <v>10.5</v>
      </c>
      <c r="E17" s="5">
        <v>6.6</v>
      </c>
      <c r="F17" s="5">
        <v>24</v>
      </c>
      <c r="G17" s="6">
        <v>987.6</v>
      </c>
      <c r="H17" s="5">
        <v>7.5</v>
      </c>
      <c r="I17" s="5">
        <v>8.25</v>
      </c>
      <c r="J17" s="5">
        <v>0</v>
      </c>
    </row>
    <row r="18" spans="1:10" x14ac:dyDescent="0.25">
      <c r="A18" t="s">
        <v>49</v>
      </c>
      <c r="B18">
        <v>1</v>
      </c>
      <c r="C18" t="s">
        <v>88</v>
      </c>
      <c r="D18" s="5">
        <v>9.4</v>
      </c>
      <c r="E18" s="5">
        <v>5.6</v>
      </c>
      <c r="F18" s="5">
        <v>12.4</v>
      </c>
      <c r="G18" s="6">
        <v>989.2</v>
      </c>
      <c r="H18" s="5">
        <v>8.6</v>
      </c>
      <c r="I18" s="5">
        <v>9.4600000000000009</v>
      </c>
      <c r="J18" s="5">
        <v>0</v>
      </c>
    </row>
    <row r="19" spans="1:10" x14ac:dyDescent="0.25">
      <c r="A19" t="s">
        <v>58</v>
      </c>
      <c r="B19">
        <v>1</v>
      </c>
      <c r="C19" t="s">
        <v>88</v>
      </c>
      <c r="D19" s="5">
        <v>7.6</v>
      </c>
      <c r="E19" s="5">
        <v>2.5</v>
      </c>
      <c r="F19" s="5">
        <v>10.6</v>
      </c>
      <c r="G19" s="6">
        <v>1001</v>
      </c>
      <c r="H19" s="5">
        <v>10.4</v>
      </c>
      <c r="I19" s="5">
        <v>11.440000000000001</v>
      </c>
      <c r="J19" s="5">
        <v>0</v>
      </c>
    </row>
    <row r="20" spans="1:10" x14ac:dyDescent="0.25">
      <c r="A20" t="s">
        <v>181</v>
      </c>
      <c r="B20">
        <v>1</v>
      </c>
      <c r="C20" t="s">
        <v>88</v>
      </c>
      <c r="D20" s="5">
        <v>7</v>
      </c>
      <c r="E20" s="5">
        <v>3.9</v>
      </c>
      <c r="F20" s="5">
        <v>5.5</v>
      </c>
      <c r="G20" s="6">
        <v>997</v>
      </c>
      <c r="H20" s="5">
        <v>11</v>
      </c>
      <c r="I20" s="5">
        <v>12.100000000000001</v>
      </c>
      <c r="J20" s="5">
        <v>0</v>
      </c>
    </row>
    <row r="21" spans="1:10" x14ac:dyDescent="0.25">
      <c r="A21" t="s">
        <v>182</v>
      </c>
      <c r="B21">
        <v>1</v>
      </c>
      <c r="C21" t="s">
        <v>88</v>
      </c>
      <c r="D21" s="5">
        <v>3.2</v>
      </c>
      <c r="E21" s="5">
        <v>4</v>
      </c>
      <c r="F21" s="5">
        <v>-0.1</v>
      </c>
      <c r="G21" s="6">
        <v>1011.9</v>
      </c>
      <c r="H21" s="5">
        <v>14.8</v>
      </c>
      <c r="I21" s="5">
        <v>16.28</v>
      </c>
      <c r="J21" s="5">
        <v>0</v>
      </c>
    </row>
    <row r="22" spans="1:10" x14ac:dyDescent="0.25">
      <c r="A22" t="s">
        <v>183</v>
      </c>
      <c r="B22">
        <v>1</v>
      </c>
      <c r="C22" t="s">
        <v>88</v>
      </c>
      <c r="D22" s="5">
        <v>-0.2</v>
      </c>
      <c r="E22" s="5">
        <v>4.4000000000000004</v>
      </c>
      <c r="F22" s="5">
        <v>-0.1</v>
      </c>
      <c r="G22" s="6">
        <v>1025.5999999999999</v>
      </c>
      <c r="H22" s="5">
        <v>18.2</v>
      </c>
      <c r="I22" s="5">
        <v>20.02</v>
      </c>
      <c r="J22" s="5">
        <v>0</v>
      </c>
    </row>
    <row r="23" spans="1:10" x14ac:dyDescent="0.25">
      <c r="A23" t="s">
        <v>184</v>
      </c>
      <c r="B23">
        <v>1</v>
      </c>
      <c r="C23" t="s">
        <v>89</v>
      </c>
      <c r="D23" s="5">
        <v>-1.8</v>
      </c>
      <c r="E23" s="5">
        <v>5.3</v>
      </c>
      <c r="F23" s="5">
        <v>-0.1</v>
      </c>
      <c r="G23" s="6">
        <v>1032.8</v>
      </c>
      <c r="H23" s="5">
        <v>19.8</v>
      </c>
      <c r="I23" s="5">
        <v>21.78</v>
      </c>
      <c r="J23" s="5">
        <v>0</v>
      </c>
    </row>
    <row r="24" spans="1:10" x14ac:dyDescent="0.25">
      <c r="A24" t="s">
        <v>188</v>
      </c>
      <c r="B24">
        <v>1</v>
      </c>
      <c r="C24" t="s">
        <v>89</v>
      </c>
      <c r="D24" s="5">
        <v>-3.2</v>
      </c>
      <c r="E24" s="5">
        <v>4.5999999999999996</v>
      </c>
      <c r="F24" s="5">
        <v>0</v>
      </c>
      <c r="G24" s="6">
        <v>1033.7</v>
      </c>
      <c r="H24" s="5">
        <v>21.2</v>
      </c>
      <c r="I24" s="5">
        <v>23.32</v>
      </c>
      <c r="J24" s="5">
        <v>0</v>
      </c>
    </row>
    <row r="25" spans="1:10" x14ac:dyDescent="0.25">
      <c r="A25" t="s">
        <v>189</v>
      </c>
      <c r="B25">
        <v>1</v>
      </c>
      <c r="C25" t="s">
        <v>89</v>
      </c>
      <c r="D25" s="5">
        <v>-3.2</v>
      </c>
      <c r="E25" s="5">
        <v>3.2</v>
      </c>
      <c r="F25" s="5">
        <v>0</v>
      </c>
      <c r="G25" s="6">
        <v>1031</v>
      </c>
      <c r="H25" s="5">
        <v>21.2</v>
      </c>
      <c r="I25" s="5">
        <v>23.32</v>
      </c>
      <c r="J25" s="5">
        <v>0</v>
      </c>
    </row>
    <row r="26" spans="1:10" x14ac:dyDescent="0.25">
      <c r="A26" t="s">
        <v>190</v>
      </c>
      <c r="B26">
        <v>1</v>
      </c>
      <c r="C26" t="s">
        <v>89</v>
      </c>
      <c r="D26" s="5">
        <v>-1.9</v>
      </c>
      <c r="E26" s="5">
        <v>1.7</v>
      </c>
      <c r="F26" s="5">
        <v>0</v>
      </c>
      <c r="G26" s="6">
        <v>1034.4000000000001</v>
      </c>
      <c r="H26" s="5">
        <v>19.899999999999999</v>
      </c>
      <c r="I26" s="5">
        <v>21.89</v>
      </c>
      <c r="J26" s="5">
        <v>0</v>
      </c>
    </row>
    <row r="27" spans="1:10" x14ac:dyDescent="0.25">
      <c r="A27" t="s">
        <v>191</v>
      </c>
      <c r="B27">
        <v>1</v>
      </c>
      <c r="C27" t="s">
        <v>89</v>
      </c>
      <c r="D27" s="5">
        <v>3.3</v>
      </c>
      <c r="E27" s="5">
        <v>1.5</v>
      </c>
      <c r="F27" s="5">
        <v>-0.1</v>
      </c>
      <c r="G27" s="6">
        <v>1032.5999999999999</v>
      </c>
      <c r="H27" s="5">
        <v>14.7</v>
      </c>
      <c r="I27" s="5">
        <v>16.170000000000002</v>
      </c>
      <c r="J27" s="5">
        <v>0</v>
      </c>
    </row>
    <row r="28" spans="1:10" x14ac:dyDescent="0.25">
      <c r="A28" t="s">
        <v>192</v>
      </c>
      <c r="B28">
        <v>1</v>
      </c>
      <c r="C28" t="s">
        <v>89</v>
      </c>
      <c r="D28" s="5">
        <v>3.5</v>
      </c>
      <c r="E28" s="5">
        <v>3.6</v>
      </c>
      <c r="F28" s="5">
        <v>0.6</v>
      </c>
      <c r="G28" s="6">
        <v>1021.6</v>
      </c>
      <c r="H28" s="5">
        <v>14.5</v>
      </c>
      <c r="I28" s="5">
        <v>15.950000000000001</v>
      </c>
      <c r="J28" s="5">
        <v>0</v>
      </c>
    </row>
    <row r="29" spans="1:10" x14ac:dyDescent="0.25">
      <c r="A29" t="s">
        <v>193</v>
      </c>
      <c r="B29">
        <v>1</v>
      </c>
      <c r="C29" t="s">
        <v>89</v>
      </c>
      <c r="D29" s="5">
        <v>2.8</v>
      </c>
      <c r="E29" s="5">
        <v>3.9</v>
      </c>
      <c r="F29" s="5">
        <v>2.9</v>
      </c>
      <c r="G29" s="6">
        <v>1008.5</v>
      </c>
      <c r="H29" s="5">
        <v>15.2</v>
      </c>
      <c r="I29" s="5">
        <v>16.72</v>
      </c>
      <c r="J29" s="5">
        <v>0</v>
      </c>
    </row>
    <row r="30" spans="1:10" x14ac:dyDescent="0.25">
      <c r="A30" t="s">
        <v>194</v>
      </c>
      <c r="B30">
        <v>1</v>
      </c>
      <c r="C30" t="s">
        <v>90</v>
      </c>
      <c r="D30" s="5">
        <v>1.6</v>
      </c>
      <c r="E30" s="5">
        <v>3.1</v>
      </c>
      <c r="F30" s="5">
        <v>4.3</v>
      </c>
      <c r="G30" s="6">
        <v>1003.7</v>
      </c>
      <c r="H30" s="5">
        <v>16.399999999999999</v>
      </c>
      <c r="I30" s="5">
        <v>18.04</v>
      </c>
      <c r="J30" s="5">
        <v>0</v>
      </c>
    </row>
    <row r="31" spans="1:10" x14ac:dyDescent="0.25">
      <c r="A31" t="s">
        <v>195</v>
      </c>
      <c r="B31">
        <v>1</v>
      </c>
      <c r="C31" t="s">
        <v>90</v>
      </c>
      <c r="D31" s="5">
        <v>0.8</v>
      </c>
      <c r="E31" s="5">
        <v>3.7</v>
      </c>
      <c r="F31" s="5">
        <v>0.8</v>
      </c>
      <c r="G31" s="6">
        <v>1006.6</v>
      </c>
      <c r="H31" s="5">
        <v>17.2</v>
      </c>
      <c r="I31" s="5">
        <v>18.920000000000002</v>
      </c>
      <c r="J31" s="5">
        <v>0</v>
      </c>
    </row>
    <row r="32" spans="1:10" x14ac:dyDescent="0.25">
      <c r="A32" t="s">
        <v>196</v>
      </c>
      <c r="B32">
        <v>1</v>
      </c>
      <c r="C32" t="s">
        <v>90</v>
      </c>
      <c r="D32" s="5">
        <v>-1.5</v>
      </c>
      <c r="E32" s="5">
        <v>2.2000000000000002</v>
      </c>
      <c r="F32" s="5">
        <v>0</v>
      </c>
      <c r="G32" s="6">
        <v>993</v>
      </c>
      <c r="H32" s="5">
        <v>19.5</v>
      </c>
      <c r="I32" s="5">
        <v>21.450000000000003</v>
      </c>
      <c r="J32" s="5">
        <v>0</v>
      </c>
    </row>
    <row r="33" spans="1:10" x14ac:dyDescent="0.25">
      <c r="A33" t="s">
        <v>197</v>
      </c>
      <c r="B33">
        <v>1</v>
      </c>
      <c r="C33" t="s">
        <v>90</v>
      </c>
      <c r="D33" s="5">
        <v>-1.7</v>
      </c>
      <c r="E33" s="5">
        <v>1.9</v>
      </c>
      <c r="F33" s="5">
        <v>-0.1</v>
      </c>
      <c r="G33" s="6">
        <v>1003</v>
      </c>
      <c r="H33" s="5">
        <v>19.7</v>
      </c>
      <c r="I33" s="5">
        <v>21.67</v>
      </c>
      <c r="J33" s="5">
        <v>0</v>
      </c>
    </row>
    <row r="34" spans="1:10" x14ac:dyDescent="0.25">
      <c r="A34" t="s">
        <v>198</v>
      </c>
      <c r="B34">
        <v>1</v>
      </c>
      <c r="C34" t="s">
        <v>90</v>
      </c>
      <c r="D34" s="5">
        <v>1.5</v>
      </c>
      <c r="E34" s="5">
        <v>3.6</v>
      </c>
      <c r="F34" s="5">
        <v>1.3</v>
      </c>
      <c r="G34" s="6">
        <v>1019.9</v>
      </c>
      <c r="H34" s="5">
        <v>16.5</v>
      </c>
      <c r="I34" s="5">
        <v>18.150000000000002</v>
      </c>
      <c r="J34" s="5">
        <v>0</v>
      </c>
    </row>
    <row r="35" spans="1:10" x14ac:dyDescent="0.25">
      <c r="A35" t="s">
        <v>199</v>
      </c>
      <c r="B35">
        <v>1</v>
      </c>
      <c r="C35" t="s">
        <v>90</v>
      </c>
      <c r="D35" s="5">
        <v>-0.4</v>
      </c>
      <c r="E35" s="5">
        <v>4.5999999999999996</v>
      </c>
      <c r="F35" s="5">
        <v>0</v>
      </c>
      <c r="G35" s="6">
        <v>1026.5</v>
      </c>
      <c r="H35" s="5">
        <v>18.399999999999999</v>
      </c>
      <c r="I35" s="5">
        <v>20.239999999999998</v>
      </c>
      <c r="J35" s="5">
        <v>0</v>
      </c>
    </row>
    <row r="36" spans="1:10" x14ac:dyDescent="0.25">
      <c r="A36" t="s">
        <v>200</v>
      </c>
      <c r="B36">
        <v>1</v>
      </c>
      <c r="C36" t="s">
        <v>90</v>
      </c>
      <c r="D36" s="5">
        <v>3.7</v>
      </c>
      <c r="E36" s="5">
        <v>6.5</v>
      </c>
      <c r="F36" s="5">
        <v>0.2</v>
      </c>
      <c r="G36" s="6">
        <v>1016</v>
      </c>
      <c r="H36" s="5">
        <v>14.3</v>
      </c>
      <c r="I36" s="5">
        <v>15.730000000000002</v>
      </c>
      <c r="J36" s="5">
        <v>0</v>
      </c>
    </row>
    <row r="37" spans="1:10" x14ac:dyDescent="0.25">
      <c r="A37" t="s">
        <v>201</v>
      </c>
      <c r="B37">
        <v>1</v>
      </c>
      <c r="C37" t="s">
        <v>91</v>
      </c>
      <c r="D37" s="5">
        <v>9.6</v>
      </c>
      <c r="E37" s="5">
        <v>7.6</v>
      </c>
      <c r="F37" s="5">
        <v>5</v>
      </c>
      <c r="G37" s="6">
        <v>1007.4</v>
      </c>
      <c r="H37" s="5">
        <v>8.4</v>
      </c>
      <c r="I37" s="5">
        <v>9.240000000000002</v>
      </c>
      <c r="J37" s="5">
        <v>0</v>
      </c>
    </row>
    <row r="38" spans="1:10" x14ac:dyDescent="0.25">
      <c r="A38" t="s">
        <v>202</v>
      </c>
      <c r="B38">
        <v>1</v>
      </c>
      <c r="C38" t="s">
        <v>91</v>
      </c>
      <c r="D38" s="5">
        <v>8.4</v>
      </c>
      <c r="E38" s="5">
        <v>6.4</v>
      </c>
      <c r="F38" s="5">
        <v>4.9000000000000004</v>
      </c>
      <c r="G38" s="6">
        <v>1019</v>
      </c>
      <c r="H38" s="5">
        <v>9.6</v>
      </c>
      <c r="I38" s="5">
        <v>10.56</v>
      </c>
      <c r="J38" s="5">
        <v>0</v>
      </c>
    </row>
    <row r="39" spans="1:10" x14ac:dyDescent="0.25">
      <c r="A39" t="s">
        <v>203</v>
      </c>
      <c r="B39">
        <v>1</v>
      </c>
      <c r="C39" t="s">
        <v>91</v>
      </c>
      <c r="D39" s="5">
        <v>10.4</v>
      </c>
      <c r="E39" s="5">
        <v>7</v>
      </c>
      <c r="F39" s="5">
        <v>1.1000000000000001</v>
      </c>
      <c r="G39" s="6">
        <v>1020.2</v>
      </c>
      <c r="H39" s="5">
        <v>7.6</v>
      </c>
      <c r="I39" s="5">
        <v>8.36</v>
      </c>
      <c r="J39" s="5">
        <v>0</v>
      </c>
    </row>
    <row r="40" spans="1:10" x14ac:dyDescent="0.25">
      <c r="A40" t="s">
        <v>204</v>
      </c>
      <c r="B40">
        <v>1</v>
      </c>
      <c r="C40" t="s">
        <v>91</v>
      </c>
      <c r="D40" s="5">
        <v>7</v>
      </c>
      <c r="E40" s="5">
        <v>2.8</v>
      </c>
      <c r="F40" s="5">
        <v>1.5</v>
      </c>
      <c r="G40" s="6">
        <v>1026.5999999999999</v>
      </c>
      <c r="H40" s="5">
        <v>11</v>
      </c>
      <c r="I40" s="5">
        <v>12.100000000000001</v>
      </c>
      <c r="J40" s="5">
        <v>0</v>
      </c>
    </row>
    <row r="41" spans="1:10" x14ac:dyDescent="0.25">
      <c r="A41" t="s">
        <v>205</v>
      </c>
      <c r="B41">
        <v>1</v>
      </c>
      <c r="C41" t="s">
        <v>91</v>
      </c>
      <c r="D41" s="5">
        <v>8.1</v>
      </c>
      <c r="E41" s="5">
        <v>5.3</v>
      </c>
      <c r="F41" s="5">
        <v>5.5</v>
      </c>
      <c r="G41" s="6">
        <v>1025.4000000000001</v>
      </c>
      <c r="H41" s="5">
        <v>9.9</v>
      </c>
      <c r="I41" s="5">
        <v>10.89</v>
      </c>
      <c r="J41" s="5">
        <v>0</v>
      </c>
    </row>
    <row r="42" spans="1:10" x14ac:dyDescent="0.25">
      <c r="A42" t="s">
        <v>206</v>
      </c>
      <c r="B42">
        <v>1</v>
      </c>
      <c r="C42" t="s">
        <v>91</v>
      </c>
      <c r="D42" s="5">
        <v>3.8</v>
      </c>
      <c r="E42" s="5">
        <v>2.8</v>
      </c>
      <c r="F42" s="5">
        <v>0</v>
      </c>
      <c r="G42" s="6">
        <v>1034.7</v>
      </c>
      <c r="H42" s="5">
        <v>14.2</v>
      </c>
      <c r="I42" s="5">
        <v>15.620000000000001</v>
      </c>
      <c r="J42" s="5">
        <v>0</v>
      </c>
    </row>
    <row r="43" spans="1:10" x14ac:dyDescent="0.25">
      <c r="A43" t="s">
        <v>207</v>
      </c>
      <c r="B43">
        <v>1</v>
      </c>
      <c r="C43" t="s">
        <v>91</v>
      </c>
      <c r="D43" s="5">
        <v>3.9</v>
      </c>
      <c r="E43" s="5">
        <v>3.5</v>
      </c>
      <c r="F43" s="5">
        <v>0</v>
      </c>
      <c r="G43" s="6">
        <v>1027.3</v>
      </c>
      <c r="H43" s="5">
        <v>14.1</v>
      </c>
      <c r="I43" s="5">
        <v>15.510000000000002</v>
      </c>
      <c r="J43" s="5">
        <v>0</v>
      </c>
    </row>
    <row r="44" spans="1:10" x14ac:dyDescent="0.25">
      <c r="A44" t="s">
        <v>208</v>
      </c>
      <c r="B44">
        <v>1</v>
      </c>
      <c r="C44" t="s">
        <v>92</v>
      </c>
      <c r="D44" s="5">
        <v>6.5</v>
      </c>
      <c r="E44" s="5">
        <v>2.6</v>
      </c>
      <c r="F44" s="5">
        <v>0</v>
      </c>
      <c r="G44" s="6">
        <v>1025.5999999999999</v>
      </c>
      <c r="H44" s="5">
        <v>11.5</v>
      </c>
      <c r="I44" s="5">
        <v>12.65</v>
      </c>
      <c r="J44" s="5">
        <v>0</v>
      </c>
    </row>
    <row r="45" spans="1:10" x14ac:dyDescent="0.25">
      <c r="A45" t="s">
        <v>209</v>
      </c>
      <c r="B45">
        <v>1</v>
      </c>
      <c r="C45" t="s">
        <v>92</v>
      </c>
      <c r="D45" s="5">
        <v>7.9</v>
      </c>
      <c r="E45" s="5">
        <v>3.8</v>
      </c>
      <c r="F45" s="5">
        <v>0.6</v>
      </c>
      <c r="G45" s="6">
        <v>1027.7</v>
      </c>
      <c r="H45" s="5">
        <v>10.1</v>
      </c>
      <c r="I45" s="5">
        <v>11.110000000000001</v>
      </c>
      <c r="J45" s="5">
        <v>0</v>
      </c>
    </row>
    <row r="46" spans="1:10" x14ac:dyDescent="0.25">
      <c r="A46" t="s">
        <v>210</v>
      </c>
      <c r="B46">
        <v>1</v>
      </c>
      <c r="C46" t="s">
        <v>92</v>
      </c>
      <c r="D46" s="5">
        <v>6.6</v>
      </c>
      <c r="E46" s="5">
        <v>4.0999999999999996</v>
      </c>
      <c r="F46" s="5">
        <v>3.5</v>
      </c>
      <c r="G46" s="6">
        <v>1029.9000000000001</v>
      </c>
      <c r="H46" s="5">
        <v>11.4</v>
      </c>
      <c r="I46" s="5">
        <v>12.540000000000001</v>
      </c>
      <c r="J46" s="5">
        <v>0</v>
      </c>
    </row>
    <row r="47" spans="1:10" x14ac:dyDescent="0.25">
      <c r="A47" t="s">
        <v>213</v>
      </c>
      <c r="B47">
        <v>2</v>
      </c>
      <c r="C47" t="s">
        <v>92</v>
      </c>
      <c r="D47" s="5">
        <v>6.5</v>
      </c>
      <c r="E47" s="5">
        <v>3.2</v>
      </c>
      <c r="F47" s="5">
        <v>2</v>
      </c>
      <c r="G47" s="6">
        <v>1029.9000000000001</v>
      </c>
      <c r="H47" s="5">
        <v>11.5</v>
      </c>
      <c r="I47" s="5">
        <v>12.65</v>
      </c>
      <c r="J47" s="5">
        <v>0</v>
      </c>
    </row>
    <row r="48" spans="1:10" x14ac:dyDescent="0.25">
      <c r="A48" t="s">
        <v>214</v>
      </c>
      <c r="B48">
        <v>2</v>
      </c>
      <c r="C48" t="s">
        <v>92</v>
      </c>
      <c r="D48" s="5">
        <v>7.6</v>
      </c>
      <c r="E48" s="5">
        <v>5.0999999999999996</v>
      </c>
      <c r="F48" s="5">
        <v>0</v>
      </c>
      <c r="G48" s="6">
        <v>1026.9000000000001</v>
      </c>
      <c r="H48" s="5">
        <v>10.4</v>
      </c>
      <c r="I48" s="5">
        <v>11.440000000000001</v>
      </c>
      <c r="J48" s="5">
        <v>0</v>
      </c>
    </row>
    <row r="49" spans="1:10" x14ac:dyDescent="0.25">
      <c r="A49" t="s">
        <v>215</v>
      </c>
      <c r="B49">
        <v>2</v>
      </c>
      <c r="C49" t="s">
        <v>92</v>
      </c>
      <c r="D49" s="5">
        <v>10.1</v>
      </c>
      <c r="E49" s="5">
        <v>4.5</v>
      </c>
      <c r="F49" s="5">
        <v>1.3</v>
      </c>
      <c r="G49" s="6">
        <v>1024.5</v>
      </c>
      <c r="H49" s="5">
        <v>7.9</v>
      </c>
      <c r="I49" s="5">
        <v>8.6900000000000013</v>
      </c>
      <c r="J49" s="5">
        <v>0</v>
      </c>
    </row>
    <row r="50" spans="1:10" x14ac:dyDescent="0.25">
      <c r="A50" t="s">
        <v>216</v>
      </c>
      <c r="B50">
        <v>2</v>
      </c>
      <c r="C50" t="s">
        <v>92</v>
      </c>
      <c r="D50" s="5">
        <v>10.6</v>
      </c>
      <c r="E50" s="5">
        <v>5.4</v>
      </c>
      <c r="F50" s="5">
        <v>0.1</v>
      </c>
      <c r="G50" s="6">
        <v>1020.7</v>
      </c>
      <c r="H50" s="5">
        <v>7.4</v>
      </c>
      <c r="I50" s="5">
        <v>8.14</v>
      </c>
      <c r="J50" s="5">
        <v>0</v>
      </c>
    </row>
    <row r="51" spans="1:10" x14ac:dyDescent="0.25">
      <c r="A51" t="s">
        <v>217</v>
      </c>
      <c r="B51">
        <v>2</v>
      </c>
      <c r="C51" t="s">
        <v>93</v>
      </c>
      <c r="D51" s="5">
        <v>9.6</v>
      </c>
      <c r="E51" s="5">
        <v>7</v>
      </c>
      <c r="F51" s="5">
        <v>0.2</v>
      </c>
      <c r="G51" s="6">
        <v>1017.4</v>
      </c>
      <c r="H51" s="5">
        <v>8.4</v>
      </c>
      <c r="I51" s="5">
        <v>9.240000000000002</v>
      </c>
      <c r="J51" s="5">
        <v>0</v>
      </c>
    </row>
    <row r="52" spans="1:10" x14ac:dyDescent="0.25">
      <c r="A52" t="s">
        <v>218</v>
      </c>
      <c r="B52">
        <v>2</v>
      </c>
      <c r="C52" t="s">
        <v>93</v>
      </c>
      <c r="D52" s="5">
        <v>10.6</v>
      </c>
      <c r="E52" s="5">
        <v>7.9</v>
      </c>
      <c r="F52" s="5">
        <v>14.8</v>
      </c>
      <c r="G52" s="6">
        <v>1007.5</v>
      </c>
      <c r="H52" s="5">
        <v>7.4</v>
      </c>
      <c r="I52" s="5">
        <v>8.14</v>
      </c>
      <c r="J52" s="5">
        <v>0</v>
      </c>
    </row>
    <row r="53" spans="1:10" x14ac:dyDescent="0.25">
      <c r="A53" t="s">
        <v>219</v>
      </c>
      <c r="B53">
        <v>2</v>
      </c>
      <c r="C53" t="s">
        <v>93</v>
      </c>
      <c r="D53" s="5">
        <v>4.0999999999999996</v>
      </c>
      <c r="E53" s="5">
        <v>1.5</v>
      </c>
      <c r="F53" s="5">
        <v>2.6</v>
      </c>
      <c r="G53" s="6">
        <v>1005.2</v>
      </c>
      <c r="H53" s="5">
        <v>13.9</v>
      </c>
      <c r="I53" s="5">
        <v>15.290000000000001</v>
      </c>
      <c r="J53" s="5">
        <v>0</v>
      </c>
    </row>
    <row r="54" spans="1:10" x14ac:dyDescent="0.25">
      <c r="A54" t="s">
        <v>220</v>
      </c>
      <c r="B54">
        <v>2</v>
      </c>
      <c r="C54" t="s">
        <v>93</v>
      </c>
      <c r="D54" s="5">
        <v>2.8</v>
      </c>
      <c r="E54" s="5">
        <v>2.9</v>
      </c>
      <c r="F54" s="5">
        <v>12.2</v>
      </c>
      <c r="G54" s="6">
        <v>996.4</v>
      </c>
      <c r="H54" s="5">
        <v>15.2</v>
      </c>
      <c r="I54" s="5">
        <v>16.72</v>
      </c>
      <c r="J54" s="5">
        <v>0</v>
      </c>
    </row>
    <row r="55" spans="1:10" x14ac:dyDescent="0.25">
      <c r="A55" t="s">
        <v>221</v>
      </c>
      <c r="B55">
        <v>2</v>
      </c>
      <c r="C55" t="s">
        <v>93</v>
      </c>
      <c r="D55" s="5">
        <v>10.8</v>
      </c>
      <c r="E55" s="5">
        <v>4</v>
      </c>
      <c r="F55" s="5">
        <v>6.1</v>
      </c>
      <c r="G55" s="6">
        <v>983.7</v>
      </c>
      <c r="H55" s="5">
        <v>7.1999999999999993</v>
      </c>
      <c r="I55" s="5">
        <v>7.92</v>
      </c>
      <c r="J55" s="5">
        <v>0</v>
      </c>
    </row>
    <row r="56" spans="1:10" x14ac:dyDescent="0.25">
      <c r="A56" t="s">
        <v>222</v>
      </c>
      <c r="B56">
        <v>2</v>
      </c>
      <c r="C56" t="s">
        <v>93</v>
      </c>
      <c r="D56" s="5">
        <v>10.3</v>
      </c>
      <c r="E56" s="5">
        <v>2.4</v>
      </c>
      <c r="F56" s="5">
        <v>0.5</v>
      </c>
      <c r="G56" s="6">
        <v>986.3</v>
      </c>
      <c r="H56" s="5">
        <v>7.6999999999999993</v>
      </c>
      <c r="I56" s="5">
        <v>8.4700000000000006</v>
      </c>
      <c r="J56" s="5">
        <v>0</v>
      </c>
    </row>
    <row r="57" spans="1:10" x14ac:dyDescent="0.25">
      <c r="A57" t="s">
        <v>223</v>
      </c>
      <c r="B57">
        <v>2</v>
      </c>
      <c r="C57" t="s">
        <v>93</v>
      </c>
      <c r="D57" s="5">
        <v>8.6999999999999993</v>
      </c>
      <c r="E57" s="5">
        <v>2.5</v>
      </c>
      <c r="F57" s="5">
        <v>2.9</v>
      </c>
      <c r="G57" s="6">
        <v>990.7</v>
      </c>
      <c r="H57" s="5">
        <v>9.3000000000000007</v>
      </c>
      <c r="I57" s="5">
        <v>10.230000000000002</v>
      </c>
      <c r="J57" s="5">
        <v>0</v>
      </c>
    </row>
    <row r="58" spans="1:10" x14ac:dyDescent="0.25">
      <c r="A58" t="s">
        <v>224</v>
      </c>
      <c r="B58">
        <v>2</v>
      </c>
      <c r="C58" t="s">
        <v>94</v>
      </c>
      <c r="D58" s="5">
        <v>6.8</v>
      </c>
      <c r="E58" s="5">
        <v>3.1</v>
      </c>
      <c r="F58" s="5">
        <v>0.1</v>
      </c>
      <c r="G58" s="6">
        <v>1004.9</v>
      </c>
      <c r="H58" s="5">
        <v>11.2</v>
      </c>
      <c r="I58" s="5">
        <v>12.32</v>
      </c>
      <c r="J58" s="5">
        <v>0</v>
      </c>
    </row>
    <row r="59" spans="1:10" x14ac:dyDescent="0.25">
      <c r="A59" t="s">
        <v>225</v>
      </c>
      <c r="B59">
        <v>2</v>
      </c>
      <c r="C59" t="s">
        <v>94</v>
      </c>
      <c r="D59" s="5">
        <v>6.7</v>
      </c>
      <c r="E59" s="5">
        <v>4.3</v>
      </c>
      <c r="F59" s="5">
        <v>1.8</v>
      </c>
      <c r="G59" s="6">
        <v>1014.8</v>
      </c>
      <c r="H59" s="5">
        <v>11.3</v>
      </c>
      <c r="I59" s="5">
        <v>12.430000000000001</v>
      </c>
      <c r="J59" s="5">
        <v>0</v>
      </c>
    </row>
    <row r="60" spans="1:10" x14ac:dyDescent="0.25">
      <c r="A60" t="s">
        <v>226</v>
      </c>
      <c r="B60">
        <v>2</v>
      </c>
      <c r="C60" t="s">
        <v>94</v>
      </c>
      <c r="D60" s="5">
        <v>11.2</v>
      </c>
      <c r="E60" s="5">
        <v>5.0999999999999996</v>
      </c>
      <c r="F60" s="5">
        <v>8.1</v>
      </c>
      <c r="G60" s="6">
        <v>1014.3</v>
      </c>
      <c r="H60" s="5">
        <v>6.8000000000000007</v>
      </c>
      <c r="I60" s="5">
        <v>7.4800000000000013</v>
      </c>
      <c r="J60" s="5">
        <v>0</v>
      </c>
    </row>
    <row r="61" spans="1:10" x14ac:dyDescent="0.25">
      <c r="A61" t="s">
        <v>227</v>
      </c>
      <c r="B61">
        <v>2</v>
      </c>
      <c r="C61" t="s">
        <v>94</v>
      </c>
      <c r="D61" s="5">
        <v>12.8</v>
      </c>
      <c r="E61" s="5">
        <v>3.5</v>
      </c>
      <c r="F61" s="5">
        <v>11</v>
      </c>
      <c r="G61" s="6">
        <v>1012.5</v>
      </c>
      <c r="H61" s="5">
        <v>5.1999999999999993</v>
      </c>
      <c r="I61" s="5">
        <v>5.72</v>
      </c>
      <c r="J61" s="5">
        <v>0</v>
      </c>
    </row>
    <row r="62" spans="1:10" x14ac:dyDescent="0.25">
      <c r="A62" t="s">
        <v>228</v>
      </c>
      <c r="B62">
        <v>2</v>
      </c>
      <c r="C62" t="s">
        <v>94</v>
      </c>
      <c r="D62" s="5">
        <v>10.9</v>
      </c>
      <c r="E62" s="5">
        <v>3.2</v>
      </c>
      <c r="F62" s="5">
        <v>3.2</v>
      </c>
      <c r="G62" s="6">
        <v>1014.4</v>
      </c>
      <c r="H62" s="5">
        <v>7.1</v>
      </c>
      <c r="I62" s="5">
        <v>7.8100000000000005</v>
      </c>
      <c r="J62" s="5">
        <v>0</v>
      </c>
    </row>
    <row r="63" spans="1:10" x14ac:dyDescent="0.25">
      <c r="A63" t="s">
        <v>229</v>
      </c>
      <c r="B63">
        <v>2</v>
      </c>
      <c r="C63" t="s">
        <v>94</v>
      </c>
      <c r="D63" s="5">
        <v>10.6</v>
      </c>
      <c r="E63" s="5">
        <v>2.4</v>
      </c>
      <c r="F63" s="5">
        <v>-0.1</v>
      </c>
      <c r="G63" s="6">
        <v>1030</v>
      </c>
      <c r="H63" s="5">
        <v>7.4</v>
      </c>
      <c r="I63" s="5">
        <v>8.14</v>
      </c>
      <c r="J63" s="5">
        <v>0</v>
      </c>
    </row>
    <row r="64" spans="1:10" x14ac:dyDescent="0.25">
      <c r="A64" t="s">
        <v>230</v>
      </c>
      <c r="B64">
        <v>2</v>
      </c>
      <c r="C64" t="s">
        <v>94</v>
      </c>
      <c r="D64" s="5">
        <v>9.4</v>
      </c>
      <c r="E64" s="5">
        <v>5.3</v>
      </c>
      <c r="F64" s="5">
        <v>14.2</v>
      </c>
      <c r="G64" s="6">
        <v>1023.8</v>
      </c>
      <c r="H64" s="5">
        <v>8.6</v>
      </c>
      <c r="I64" s="5">
        <v>9.4600000000000009</v>
      </c>
      <c r="J64" s="5">
        <v>0</v>
      </c>
    </row>
    <row r="65" spans="1:10" x14ac:dyDescent="0.25">
      <c r="A65" t="s">
        <v>231</v>
      </c>
      <c r="B65">
        <v>2</v>
      </c>
      <c r="C65" t="s">
        <v>95</v>
      </c>
      <c r="D65" s="5">
        <v>8.6999999999999993</v>
      </c>
      <c r="E65" s="5">
        <v>3.3</v>
      </c>
      <c r="F65" s="5">
        <v>1.7</v>
      </c>
      <c r="G65" s="6">
        <v>1026.2</v>
      </c>
      <c r="H65" s="5">
        <v>9.3000000000000007</v>
      </c>
      <c r="I65" s="5">
        <v>10.230000000000002</v>
      </c>
      <c r="J65" s="5">
        <v>0</v>
      </c>
    </row>
    <row r="66" spans="1:10" x14ac:dyDescent="0.25">
      <c r="A66" t="s">
        <v>232</v>
      </c>
      <c r="B66">
        <v>2</v>
      </c>
      <c r="C66" t="s">
        <v>95</v>
      </c>
      <c r="D66" s="5">
        <v>8.6999999999999993</v>
      </c>
      <c r="E66" s="5">
        <v>4.2</v>
      </c>
      <c r="F66" s="5">
        <v>-0.1</v>
      </c>
      <c r="G66" s="6">
        <v>1025.4000000000001</v>
      </c>
      <c r="H66" s="5">
        <v>9.3000000000000007</v>
      </c>
      <c r="I66" s="5">
        <v>10.230000000000002</v>
      </c>
      <c r="J66" s="5">
        <v>0</v>
      </c>
    </row>
    <row r="67" spans="1:10" x14ac:dyDescent="0.25">
      <c r="A67" t="s">
        <v>233</v>
      </c>
      <c r="B67">
        <v>2</v>
      </c>
      <c r="C67" t="s">
        <v>95</v>
      </c>
      <c r="D67" s="5">
        <v>9.3000000000000007</v>
      </c>
      <c r="E67" s="5">
        <v>5.5</v>
      </c>
      <c r="F67" s="5">
        <v>6.1</v>
      </c>
      <c r="G67" s="6">
        <v>1010</v>
      </c>
      <c r="H67" s="5">
        <v>8.6999999999999993</v>
      </c>
      <c r="I67" s="5">
        <v>9.57</v>
      </c>
      <c r="J67" s="5">
        <v>0</v>
      </c>
    </row>
    <row r="68" spans="1:10" x14ac:dyDescent="0.25">
      <c r="A68" t="s">
        <v>234</v>
      </c>
      <c r="B68">
        <v>2</v>
      </c>
      <c r="C68" t="s">
        <v>95</v>
      </c>
      <c r="D68" s="5">
        <v>9.6999999999999993</v>
      </c>
      <c r="E68" s="5">
        <v>5.7</v>
      </c>
      <c r="F68" s="5">
        <v>8.5</v>
      </c>
      <c r="G68" s="6">
        <v>986</v>
      </c>
      <c r="H68" s="5">
        <v>8.3000000000000007</v>
      </c>
      <c r="I68" s="5">
        <v>9.1300000000000008</v>
      </c>
      <c r="J68" s="5">
        <v>0</v>
      </c>
    </row>
    <row r="69" spans="1:10" x14ac:dyDescent="0.25">
      <c r="A69" t="s">
        <v>235</v>
      </c>
      <c r="B69">
        <v>2</v>
      </c>
      <c r="C69" t="s">
        <v>95</v>
      </c>
      <c r="D69" s="5">
        <v>6.1</v>
      </c>
      <c r="E69" s="5">
        <v>5.5</v>
      </c>
      <c r="F69" s="5">
        <v>7.8</v>
      </c>
      <c r="G69" s="6">
        <v>990.2</v>
      </c>
      <c r="H69" s="5">
        <v>11.9</v>
      </c>
      <c r="I69" s="5">
        <v>13.090000000000002</v>
      </c>
      <c r="J69" s="5">
        <v>0</v>
      </c>
    </row>
    <row r="70" spans="1:10" x14ac:dyDescent="0.25">
      <c r="A70" t="s">
        <v>236</v>
      </c>
      <c r="B70">
        <v>2</v>
      </c>
      <c r="C70" t="s">
        <v>95</v>
      </c>
      <c r="D70" s="5">
        <v>5</v>
      </c>
      <c r="E70" s="5">
        <v>3.8</v>
      </c>
      <c r="F70" s="5">
        <v>1</v>
      </c>
      <c r="G70" s="6">
        <v>997.7</v>
      </c>
      <c r="H70" s="5">
        <v>13</v>
      </c>
      <c r="I70" s="5">
        <v>14.3</v>
      </c>
      <c r="J70" s="5">
        <v>0</v>
      </c>
    </row>
    <row r="71" spans="1:10" x14ac:dyDescent="0.25">
      <c r="A71" t="s">
        <v>237</v>
      </c>
      <c r="B71">
        <v>2</v>
      </c>
      <c r="C71" t="s">
        <v>95</v>
      </c>
      <c r="D71" s="5">
        <v>6.4</v>
      </c>
      <c r="E71" s="5">
        <v>3.3</v>
      </c>
      <c r="F71" s="5">
        <v>0.9</v>
      </c>
      <c r="G71" s="6">
        <v>999.7</v>
      </c>
      <c r="H71" s="5">
        <v>11.6</v>
      </c>
      <c r="I71" s="5">
        <v>12.76</v>
      </c>
      <c r="J71" s="5">
        <v>0</v>
      </c>
    </row>
    <row r="72" spans="1:10" x14ac:dyDescent="0.25">
      <c r="A72" t="s">
        <v>238</v>
      </c>
      <c r="B72">
        <v>2</v>
      </c>
      <c r="C72" t="s">
        <v>96</v>
      </c>
      <c r="D72" s="5">
        <v>5</v>
      </c>
      <c r="E72" s="5">
        <v>5.9</v>
      </c>
      <c r="F72" s="5">
        <v>1.6</v>
      </c>
      <c r="G72" s="6">
        <v>1007.2</v>
      </c>
      <c r="H72" s="5">
        <v>13</v>
      </c>
      <c r="I72" s="5">
        <v>14.3</v>
      </c>
      <c r="J72" s="5">
        <v>0</v>
      </c>
    </row>
    <row r="73" spans="1:10" x14ac:dyDescent="0.25">
      <c r="A73" t="s">
        <v>239</v>
      </c>
      <c r="B73">
        <v>2</v>
      </c>
      <c r="C73" t="s">
        <v>96</v>
      </c>
      <c r="D73" s="5">
        <v>4.3</v>
      </c>
      <c r="E73" s="5">
        <v>2.6</v>
      </c>
      <c r="F73" s="5">
        <v>0</v>
      </c>
      <c r="G73" s="6">
        <v>1018.7</v>
      </c>
      <c r="H73" s="5">
        <v>13.7</v>
      </c>
      <c r="I73" s="5">
        <v>15.07</v>
      </c>
      <c r="J73" s="5">
        <v>0</v>
      </c>
    </row>
    <row r="74" spans="1:10" x14ac:dyDescent="0.25">
      <c r="A74" t="s">
        <v>240</v>
      </c>
      <c r="B74">
        <v>2</v>
      </c>
      <c r="C74" t="s">
        <v>96</v>
      </c>
      <c r="D74" s="5">
        <v>5.9</v>
      </c>
      <c r="E74" s="5">
        <v>3.2</v>
      </c>
      <c r="F74" s="5">
        <v>-0.1</v>
      </c>
      <c r="G74" s="6">
        <v>1019.2</v>
      </c>
      <c r="H74" s="5">
        <v>12.1</v>
      </c>
      <c r="I74" s="5">
        <v>13.31</v>
      </c>
      <c r="J74" s="5">
        <v>0</v>
      </c>
    </row>
    <row r="75" spans="1:10" x14ac:dyDescent="0.25">
      <c r="A75" t="s">
        <v>241</v>
      </c>
      <c r="B75">
        <v>2</v>
      </c>
      <c r="C75" t="s">
        <v>96</v>
      </c>
      <c r="D75" s="5">
        <v>8.1</v>
      </c>
      <c r="E75" s="5">
        <v>4.7</v>
      </c>
      <c r="F75" s="5">
        <v>13.9</v>
      </c>
      <c r="G75" s="6">
        <v>1007.5</v>
      </c>
      <c r="H75" s="5">
        <v>9.9</v>
      </c>
      <c r="I75" s="5">
        <v>10.89</v>
      </c>
      <c r="J75" s="5">
        <v>0</v>
      </c>
    </row>
    <row r="76" spans="1:10" x14ac:dyDescent="0.25">
      <c r="A76" t="s">
        <v>242</v>
      </c>
      <c r="B76">
        <v>3</v>
      </c>
      <c r="C76" t="s">
        <v>96</v>
      </c>
      <c r="D76" s="5">
        <v>8.1999999999999993</v>
      </c>
      <c r="E76" s="5">
        <v>5.2</v>
      </c>
      <c r="F76" s="5">
        <v>0.7</v>
      </c>
      <c r="G76" s="6">
        <v>1000.1</v>
      </c>
      <c r="H76" s="5">
        <v>9.8000000000000007</v>
      </c>
      <c r="I76" s="5">
        <v>9.8000000000000007</v>
      </c>
      <c r="J76" s="5">
        <v>0</v>
      </c>
    </row>
    <row r="77" spans="1:10" x14ac:dyDescent="0.25">
      <c r="A77" t="s">
        <v>243</v>
      </c>
      <c r="B77">
        <v>3</v>
      </c>
      <c r="C77" t="s">
        <v>96</v>
      </c>
      <c r="D77" s="5">
        <v>9.6</v>
      </c>
      <c r="E77" s="5">
        <v>5.2</v>
      </c>
      <c r="F77" s="5">
        <v>0.2</v>
      </c>
      <c r="G77" s="6">
        <v>999.1</v>
      </c>
      <c r="H77" s="5">
        <v>8.4</v>
      </c>
      <c r="I77" s="5">
        <v>8.4</v>
      </c>
      <c r="J77" s="5">
        <v>0</v>
      </c>
    </row>
    <row r="78" spans="1:10" x14ac:dyDescent="0.25">
      <c r="A78" t="s">
        <v>244</v>
      </c>
      <c r="B78">
        <v>3</v>
      </c>
      <c r="C78" t="s">
        <v>96</v>
      </c>
      <c r="D78" s="5">
        <v>11.1</v>
      </c>
      <c r="E78" s="5">
        <v>3</v>
      </c>
      <c r="F78" s="5">
        <v>0</v>
      </c>
      <c r="G78" s="6">
        <v>1001.8</v>
      </c>
      <c r="H78" s="5">
        <v>6.9</v>
      </c>
      <c r="I78" s="5">
        <v>6.9</v>
      </c>
      <c r="J78" s="5">
        <v>0</v>
      </c>
    </row>
    <row r="79" spans="1:10" x14ac:dyDescent="0.25">
      <c r="A79" t="s">
        <v>245</v>
      </c>
      <c r="B79">
        <v>3</v>
      </c>
      <c r="C79" t="s">
        <v>97</v>
      </c>
      <c r="D79" s="5">
        <v>7.5</v>
      </c>
      <c r="E79" s="5">
        <v>2.2999999999999998</v>
      </c>
      <c r="F79" s="5">
        <v>0</v>
      </c>
      <c r="G79" s="6">
        <v>1011.5</v>
      </c>
      <c r="H79" s="5">
        <v>10.5</v>
      </c>
      <c r="I79" s="5">
        <v>10.5</v>
      </c>
      <c r="J79" s="5">
        <v>0</v>
      </c>
    </row>
    <row r="80" spans="1:10" x14ac:dyDescent="0.25">
      <c r="A80" t="s">
        <v>246</v>
      </c>
      <c r="B80">
        <v>3</v>
      </c>
      <c r="C80" t="s">
        <v>97</v>
      </c>
      <c r="D80" s="5">
        <v>5.7</v>
      </c>
      <c r="E80" s="5">
        <v>1.4</v>
      </c>
      <c r="F80" s="5">
        <v>1.5</v>
      </c>
      <c r="G80" s="6">
        <v>1014.6</v>
      </c>
      <c r="H80" s="5">
        <v>12.3</v>
      </c>
      <c r="I80" s="5">
        <v>12.3</v>
      </c>
      <c r="J80" s="5">
        <v>0</v>
      </c>
    </row>
    <row r="81" spans="1:10" x14ac:dyDescent="0.25">
      <c r="A81" t="s">
        <v>247</v>
      </c>
      <c r="B81">
        <v>3</v>
      </c>
      <c r="C81" t="s">
        <v>97</v>
      </c>
      <c r="D81" s="5">
        <v>6.7</v>
      </c>
      <c r="E81" s="5">
        <v>2</v>
      </c>
      <c r="F81" s="5">
        <v>0</v>
      </c>
      <c r="G81" s="6">
        <v>1022.8</v>
      </c>
      <c r="H81" s="5">
        <v>11.3</v>
      </c>
      <c r="I81" s="5">
        <v>11.3</v>
      </c>
      <c r="J81" s="5">
        <v>0</v>
      </c>
    </row>
    <row r="82" spans="1:10" x14ac:dyDescent="0.25">
      <c r="A82" t="s">
        <v>248</v>
      </c>
      <c r="B82">
        <v>3</v>
      </c>
      <c r="C82" t="s">
        <v>97</v>
      </c>
      <c r="D82" s="5">
        <v>5.0999999999999996</v>
      </c>
      <c r="E82" s="5">
        <v>4.5</v>
      </c>
      <c r="F82" s="5">
        <v>0</v>
      </c>
      <c r="G82" s="6">
        <v>1022.9</v>
      </c>
      <c r="H82" s="5">
        <v>12.9</v>
      </c>
      <c r="I82" s="5">
        <v>12.9</v>
      </c>
      <c r="J82" s="5">
        <v>0</v>
      </c>
    </row>
    <row r="83" spans="1:10" x14ac:dyDescent="0.25">
      <c r="A83" t="s">
        <v>249</v>
      </c>
      <c r="B83">
        <v>3</v>
      </c>
      <c r="C83" t="s">
        <v>97</v>
      </c>
      <c r="D83" s="5">
        <v>5.4</v>
      </c>
      <c r="E83" s="5">
        <v>5.7</v>
      </c>
      <c r="F83" s="5">
        <v>0</v>
      </c>
      <c r="G83" s="6">
        <v>1011.4</v>
      </c>
      <c r="H83" s="5">
        <v>12.6</v>
      </c>
      <c r="I83" s="5">
        <v>12.6</v>
      </c>
      <c r="J83" s="5">
        <v>0</v>
      </c>
    </row>
    <row r="84" spans="1:10" x14ac:dyDescent="0.25">
      <c r="A84" t="s">
        <v>250</v>
      </c>
      <c r="B84">
        <v>3</v>
      </c>
      <c r="C84" t="s">
        <v>97</v>
      </c>
      <c r="D84" s="5">
        <v>8.1999999999999993</v>
      </c>
      <c r="E84" s="5">
        <v>4.5999999999999996</v>
      </c>
      <c r="F84" s="5">
        <v>0</v>
      </c>
      <c r="G84" s="6">
        <v>1000.9</v>
      </c>
      <c r="H84" s="5">
        <v>9.8000000000000007</v>
      </c>
      <c r="I84" s="5">
        <v>9.8000000000000007</v>
      </c>
      <c r="J84" s="5">
        <v>0</v>
      </c>
    </row>
    <row r="85" spans="1:10" x14ac:dyDescent="0.25">
      <c r="A85" t="s">
        <v>251</v>
      </c>
      <c r="B85">
        <v>3</v>
      </c>
      <c r="C85" t="s">
        <v>97</v>
      </c>
      <c r="D85" s="5">
        <v>9.3000000000000007</v>
      </c>
      <c r="E85" s="5">
        <v>4.4000000000000004</v>
      </c>
      <c r="F85" s="5">
        <v>0</v>
      </c>
      <c r="G85" s="6">
        <v>996.9</v>
      </c>
      <c r="H85" s="5">
        <v>8.6999999999999993</v>
      </c>
      <c r="I85" s="5">
        <v>8.6999999999999993</v>
      </c>
      <c r="J85" s="5">
        <v>0</v>
      </c>
    </row>
    <row r="86" spans="1:10" x14ac:dyDescent="0.25">
      <c r="A86" t="s">
        <v>252</v>
      </c>
      <c r="B86">
        <v>3</v>
      </c>
      <c r="C86" t="s">
        <v>98</v>
      </c>
      <c r="D86" s="5">
        <v>6.9</v>
      </c>
      <c r="E86" s="5">
        <v>1.6</v>
      </c>
      <c r="F86" s="5">
        <v>10.5</v>
      </c>
      <c r="G86" s="6">
        <v>1002.8</v>
      </c>
      <c r="H86" s="5">
        <v>11.1</v>
      </c>
      <c r="I86" s="5">
        <v>11.1</v>
      </c>
      <c r="J86" s="5">
        <v>0</v>
      </c>
    </row>
    <row r="87" spans="1:10" x14ac:dyDescent="0.25">
      <c r="A87" t="s">
        <v>253</v>
      </c>
      <c r="B87">
        <v>3</v>
      </c>
      <c r="C87" t="s">
        <v>98</v>
      </c>
      <c r="D87" s="5">
        <v>8.4</v>
      </c>
      <c r="E87" s="5">
        <v>3.3</v>
      </c>
      <c r="F87" s="5">
        <v>1.8</v>
      </c>
      <c r="G87" s="6">
        <v>1012.5</v>
      </c>
      <c r="H87" s="5">
        <v>9.6</v>
      </c>
      <c r="I87" s="5">
        <v>9.6</v>
      </c>
      <c r="J87" s="5">
        <v>0</v>
      </c>
    </row>
    <row r="88" spans="1:10" x14ac:dyDescent="0.25">
      <c r="A88" t="s">
        <v>254</v>
      </c>
      <c r="B88">
        <v>3</v>
      </c>
      <c r="C88" t="s">
        <v>98</v>
      </c>
      <c r="D88" s="5">
        <v>11</v>
      </c>
      <c r="E88" s="5">
        <v>3.6</v>
      </c>
      <c r="F88" s="5">
        <v>1.4</v>
      </c>
      <c r="G88" s="6">
        <v>1013.9</v>
      </c>
      <c r="H88" s="5">
        <v>7</v>
      </c>
      <c r="I88" s="5">
        <v>7</v>
      </c>
      <c r="J88" s="5">
        <v>0</v>
      </c>
    </row>
    <row r="89" spans="1:10" x14ac:dyDescent="0.25">
      <c r="A89" t="s">
        <v>255</v>
      </c>
      <c r="B89">
        <v>3</v>
      </c>
      <c r="C89" t="s">
        <v>98</v>
      </c>
      <c r="D89" s="5">
        <v>13</v>
      </c>
      <c r="E89" s="5">
        <v>3.8</v>
      </c>
      <c r="F89" s="5">
        <v>0</v>
      </c>
      <c r="G89" s="6">
        <v>1010.2</v>
      </c>
      <c r="H89" s="5">
        <v>5</v>
      </c>
      <c r="I89" s="5">
        <v>5</v>
      </c>
      <c r="J89" s="5">
        <v>0</v>
      </c>
    </row>
    <row r="90" spans="1:10" x14ac:dyDescent="0.25">
      <c r="A90" t="s">
        <v>256</v>
      </c>
      <c r="B90">
        <v>3</v>
      </c>
      <c r="C90" t="s">
        <v>98</v>
      </c>
      <c r="D90" s="5">
        <v>13</v>
      </c>
      <c r="E90" s="5">
        <v>5.5</v>
      </c>
      <c r="F90" s="5">
        <v>1</v>
      </c>
      <c r="G90" s="6">
        <v>1007</v>
      </c>
      <c r="H90" s="5">
        <v>5</v>
      </c>
      <c r="I90" s="5">
        <v>5</v>
      </c>
      <c r="J90" s="5">
        <v>0</v>
      </c>
    </row>
    <row r="91" spans="1:10" x14ac:dyDescent="0.25">
      <c r="A91" t="s">
        <v>257</v>
      </c>
      <c r="B91">
        <v>3</v>
      </c>
      <c r="C91" t="s">
        <v>98</v>
      </c>
      <c r="D91" s="5">
        <v>7.5</v>
      </c>
      <c r="E91" s="5">
        <v>2.8</v>
      </c>
      <c r="F91" s="5">
        <v>1.2</v>
      </c>
      <c r="G91" s="6">
        <v>1019.5</v>
      </c>
      <c r="H91" s="5">
        <v>10.5</v>
      </c>
      <c r="I91" s="5">
        <v>10.5</v>
      </c>
      <c r="J91" s="5">
        <v>0</v>
      </c>
    </row>
    <row r="92" spans="1:10" x14ac:dyDescent="0.25">
      <c r="A92" t="s">
        <v>258</v>
      </c>
      <c r="B92">
        <v>3</v>
      </c>
      <c r="C92" t="s">
        <v>98</v>
      </c>
      <c r="D92" s="5">
        <v>9.4</v>
      </c>
      <c r="E92" s="5">
        <v>3.5</v>
      </c>
      <c r="F92" s="5">
        <v>5.5</v>
      </c>
      <c r="G92" s="6">
        <v>1019</v>
      </c>
      <c r="H92" s="5">
        <v>8.6</v>
      </c>
      <c r="I92" s="5">
        <v>8.6</v>
      </c>
      <c r="J92" s="5">
        <v>0</v>
      </c>
    </row>
    <row r="93" spans="1:10" x14ac:dyDescent="0.25">
      <c r="A93" t="s">
        <v>259</v>
      </c>
      <c r="B93">
        <v>3</v>
      </c>
      <c r="C93" t="s">
        <v>99</v>
      </c>
      <c r="D93" s="5">
        <v>11.1</v>
      </c>
      <c r="E93" s="5">
        <v>2.5</v>
      </c>
      <c r="F93" s="5">
        <v>0</v>
      </c>
      <c r="G93" s="6">
        <v>1015.9</v>
      </c>
      <c r="H93" s="5">
        <v>6.9</v>
      </c>
      <c r="I93" s="5">
        <v>6.9</v>
      </c>
      <c r="J93" s="5">
        <v>0</v>
      </c>
    </row>
    <row r="94" spans="1:10" x14ac:dyDescent="0.25">
      <c r="A94" t="s">
        <v>260</v>
      </c>
      <c r="B94">
        <v>3</v>
      </c>
      <c r="C94" t="s">
        <v>99</v>
      </c>
      <c r="D94" s="5">
        <v>11.5</v>
      </c>
      <c r="E94" s="5">
        <v>2.6</v>
      </c>
      <c r="F94" s="5">
        <v>-0.1</v>
      </c>
      <c r="G94" s="6">
        <v>1017.9</v>
      </c>
      <c r="H94" s="5">
        <v>6.5</v>
      </c>
      <c r="I94" s="5">
        <v>6.5</v>
      </c>
      <c r="J94" s="5">
        <v>0</v>
      </c>
    </row>
    <row r="95" spans="1:10" x14ac:dyDescent="0.25">
      <c r="A95" t="s">
        <v>261</v>
      </c>
      <c r="B95">
        <v>3</v>
      </c>
      <c r="C95" t="s">
        <v>99</v>
      </c>
      <c r="D95" s="5">
        <v>12</v>
      </c>
      <c r="E95" s="5">
        <v>1.3</v>
      </c>
      <c r="F95" s="5">
        <v>0</v>
      </c>
      <c r="G95" s="6">
        <v>1019.1</v>
      </c>
      <c r="H95" s="5">
        <v>6</v>
      </c>
      <c r="I95" s="5">
        <v>6</v>
      </c>
      <c r="J95" s="5">
        <v>0</v>
      </c>
    </row>
    <row r="96" spans="1:10" x14ac:dyDescent="0.25">
      <c r="A96" t="s">
        <v>262</v>
      </c>
      <c r="B96">
        <v>3</v>
      </c>
      <c r="C96" t="s">
        <v>99</v>
      </c>
      <c r="D96" s="5">
        <v>9.5</v>
      </c>
      <c r="E96" s="5">
        <v>2.9</v>
      </c>
      <c r="F96" s="5">
        <v>-0.1</v>
      </c>
      <c r="G96" s="6">
        <v>1023.4</v>
      </c>
      <c r="H96" s="5">
        <v>8.5</v>
      </c>
      <c r="I96" s="5">
        <v>8.5</v>
      </c>
      <c r="J96" s="5">
        <v>0</v>
      </c>
    </row>
    <row r="97" spans="1:10" x14ac:dyDescent="0.25">
      <c r="A97" t="s">
        <v>263</v>
      </c>
      <c r="B97">
        <v>3</v>
      </c>
      <c r="C97" t="s">
        <v>99</v>
      </c>
      <c r="D97" s="5">
        <v>9.4</v>
      </c>
      <c r="E97" s="5">
        <v>3.2</v>
      </c>
      <c r="F97" s="5">
        <v>2.1</v>
      </c>
      <c r="G97" s="6">
        <v>1015.6</v>
      </c>
      <c r="H97" s="5">
        <v>8.6</v>
      </c>
      <c r="I97" s="5">
        <v>8.6</v>
      </c>
      <c r="J97" s="5">
        <v>0</v>
      </c>
    </row>
    <row r="98" spans="1:10" x14ac:dyDescent="0.25">
      <c r="A98" t="s">
        <v>264</v>
      </c>
      <c r="B98">
        <v>3</v>
      </c>
      <c r="C98" t="s">
        <v>99</v>
      </c>
      <c r="D98" s="5">
        <v>6.9</v>
      </c>
      <c r="E98" s="5">
        <v>4.5</v>
      </c>
      <c r="F98" s="5">
        <v>2</v>
      </c>
      <c r="G98" s="6">
        <v>1007.8</v>
      </c>
      <c r="H98" s="5">
        <v>11.1</v>
      </c>
      <c r="I98" s="5">
        <v>11.1</v>
      </c>
      <c r="J98" s="5">
        <v>0</v>
      </c>
    </row>
    <row r="99" spans="1:10" x14ac:dyDescent="0.25">
      <c r="A99" t="s">
        <v>265</v>
      </c>
      <c r="B99">
        <v>3</v>
      </c>
      <c r="C99" t="s">
        <v>99</v>
      </c>
      <c r="D99" s="5">
        <v>6.4</v>
      </c>
      <c r="E99" s="5">
        <v>4.9000000000000004</v>
      </c>
      <c r="F99" s="5">
        <v>15.4</v>
      </c>
      <c r="G99" s="6">
        <v>1004.5</v>
      </c>
      <c r="H99" s="5">
        <v>11.6</v>
      </c>
      <c r="I99" s="5">
        <v>11.6</v>
      </c>
      <c r="J99" s="5">
        <v>0</v>
      </c>
    </row>
    <row r="100" spans="1:10" x14ac:dyDescent="0.25">
      <c r="A100" t="s">
        <v>266</v>
      </c>
      <c r="B100">
        <v>3</v>
      </c>
      <c r="C100" t="s">
        <v>100</v>
      </c>
      <c r="D100" s="5">
        <v>7.3</v>
      </c>
      <c r="E100" s="5">
        <v>2.9</v>
      </c>
      <c r="F100" s="5">
        <v>0</v>
      </c>
      <c r="G100" s="6">
        <v>1004.2</v>
      </c>
      <c r="H100" s="5">
        <v>10.7</v>
      </c>
      <c r="I100" s="5">
        <v>10.7</v>
      </c>
      <c r="J100" s="5">
        <v>0</v>
      </c>
    </row>
    <row r="101" spans="1:10" x14ac:dyDescent="0.25">
      <c r="A101" t="s">
        <v>267</v>
      </c>
      <c r="B101">
        <v>3</v>
      </c>
      <c r="C101" t="s">
        <v>100</v>
      </c>
      <c r="D101" s="5">
        <v>8.6999999999999993</v>
      </c>
      <c r="E101" s="5">
        <v>3.8</v>
      </c>
      <c r="F101" s="5">
        <v>-0.1</v>
      </c>
      <c r="G101" s="6">
        <v>990.8</v>
      </c>
      <c r="H101" s="5">
        <v>9.3000000000000007</v>
      </c>
      <c r="I101" s="5">
        <v>9.3000000000000007</v>
      </c>
      <c r="J101" s="5">
        <v>0</v>
      </c>
    </row>
    <row r="102" spans="1:10" x14ac:dyDescent="0.25">
      <c r="A102" t="s">
        <v>268</v>
      </c>
      <c r="B102">
        <v>3</v>
      </c>
      <c r="C102" t="s">
        <v>100</v>
      </c>
      <c r="D102" s="5">
        <v>9.6</v>
      </c>
      <c r="E102" s="5">
        <v>3.6</v>
      </c>
      <c r="F102" s="5">
        <v>0.2</v>
      </c>
      <c r="G102" s="6">
        <v>986.1</v>
      </c>
      <c r="H102" s="5">
        <v>8.4</v>
      </c>
      <c r="I102" s="5">
        <v>8.4</v>
      </c>
      <c r="J102" s="5">
        <v>0</v>
      </c>
    </row>
    <row r="103" spans="1:10" x14ac:dyDescent="0.25">
      <c r="A103" t="s">
        <v>269</v>
      </c>
      <c r="B103">
        <v>3</v>
      </c>
      <c r="C103" t="s">
        <v>100</v>
      </c>
      <c r="D103" s="5">
        <v>9.1</v>
      </c>
      <c r="E103" s="5">
        <v>5</v>
      </c>
      <c r="F103" s="5">
        <v>3.5</v>
      </c>
      <c r="G103" s="6">
        <v>985.9</v>
      </c>
      <c r="H103" s="5">
        <v>8.9</v>
      </c>
      <c r="I103" s="5">
        <v>8.9</v>
      </c>
      <c r="J103" s="5">
        <v>0</v>
      </c>
    </row>
    <row r="104" spans="1:10" x14ac:dyDescent="0.25">
      <c r="A104" t="s">
        <v>270</v>
      </c>
      <c r="B104">
        <v>3</v>
      </c>
      <c r="C104" t="s">
        <v>100</v>
      </c>
      <c r="D104" s="5">
        <v>10.9</v>
      </c>
      <c r="E104" s="5">
        <v>4.3</v>
      </c>
      <c r="F104" s="5">
        <v>0.4</v>
      </c>
      <c r="G104" s="6">
        <v>993.1</v>
      </c>
      <c r="H104" s="5">
        <v>7.1</v>
      </c>
      <c r="I104" s="5">
        <v>7.1</v>
      </c>
      <c r="J104" s="5">
        <v>0</v>
      </c>
    </row>
    <row r="105" spans="1:10" x14ac:dyDescent="0.25">
      <c r="A105" t="s">
        <v>271</v>
      </c>
      <c r="B105">
        <v>3</v>
      </c>
      <c r="C105" t="s">
        <v>100</v>
      </c>
      <c r="D105" s="5">
        <v>8.6</v>
      </c>
      <c r="E105" s="5">
        <v>1.8</v>
      </c>
      <c r="F105" s="5">
        <v>0.9</v>
      </c>
      <c r="G105" s="6">
        <v>997.1</v>
      </c>
      <c r="H105" s="5">
        <v>9.4</v>
      </c>
      <c r="I105" s="5">
        <v>9.4</v>
      </c>
      <c r="J105" s="5">
        <v>0</v>
      </c>
    </row>
    <row r="106" spans="1:10" x14ac:dyDescent="0.25">
      <c r="A106" t="s">
        <v>272</v>
      </c>
      <c r="B106">
        <v>3</v>
      </c>
      <c r="C106" t="s">
        <v>100</v>
      </c>
      <c r="D106" s="5">
        <v>10.5</v>
      </c>
      <c r="E106" s="5">
        <v>3</v>
      </c>
      <c r="F106" s="5">
        <v>9.6999999999999993</v>
      </c>
      <c r="G106" s="6">
        <v>996.3</v>
      </c>
      <c r="H106" s="5">
        <v>7.5</v>
      </c>
      <c r="I106" s="5">
        <v>7.5</v>
      </c>
      <c r="J106" s="5">
        <v>0</v>
      </c>
    </row>
    <row r="107" spans="1:10" x14ac:dyDescent="0.25">
      <c r="A107" t="s">
        <v>273</v>
      </c>
      <c r="B107">
        <v>4</v>
      </c>
      <c r="C107" t="s">
        <v>101</v>
      </c>
      <c r="D107" s="5">
        <v>10</v>
      </c>
      <c r="E107" s="5">
        <v>3.3</v>
      </c>
      <c r="F107" s="5">
        <v>0</v>
      </c>
      <c r="G107" s="6">
        <v>996.6</v>
      </c>
      <c r="H107" s="5">
        <v>8</v>
      </c>
      <c r="I107" s="5">
        <v>6.4</v>
      </c>
      <c r="J107" s="5">
        <v>0</v>
      </c>
    </row>
    <row r="108" spans="1:10" x14ac:dyDescent="0.25">
      <c r="A108" t="s">
        <v>274</v>
      </c>
      <c r="B108">
        <v>4</v>
      </c>
      <c r="C108" t="s">
        <v>101</v>
      </c>
      <c r="D108" s="5">
        <v>9.6999999999999993</v>
      </c>
      <c r="E108" s="5">
        <v>4.0999999999999996</v>
      </c>
      <c r="F108" s="5">
        <v>1.4</v>
      </c>
      <c r="G108" s="6">
        <v>1005.1</v>
      </c>
      <c r="H108" s="5">
        <v>8.3000000000000007</v>
      </c>
      <c r="I108" s="5">
        <v>6.6400000000000006</v>
      </c>
      <c r="J108" s="5">
        <v>0</v>
      </c>
    </row>
    <row r="109" spans="1:10" x14ac:dyDescent="0.25">
      <c r="A109" t="s">
        <v>275</v>
      </c>
      <c r="B109">
        <v>4</v>
      </c>
      <c r="C109" t="s">
        <v>101</v>
      </c>
      <c r="D109" s="5">
        <v>11</v>
      </c>
      <c r="E109" s="5">
        <v>4.3</v>
      </c>
      <c r="F109" s="5">
        <v>7</v>
      </c>
      <c r="G109" s="6">
        <v>1003.8</v>
      </c>
      <c r="H109" s="5">
        <v>7</v>
      </c>
      <c r="I109" s="5">
        <v>5.6000000000000005</v>
      </c>
      <c r="J109" s="5">
        <v>0</v>
      </c>
    </row>
    <row r="110" spans="1:10" x14ac:dyDescent="0.25">
      <c r="A110" t="s">
        <v>276</v>
      </c>
      <c r="B110">
        <v>4</v>
      </c>
      <c r="C110" t="s">
        <v>101</v>
      </c>
      <c r="D110" s="5">
        <v>12</v>
      </c>
      <c r="E110" s="5">
        <v>5.2</v>
      </c>
      <c r="F110" s="5">
        <v>12</v>
      </c>
      <c r="G110" s="6">
        <v>1005</v>
      </c>
      <c r="H110" s="5">
        <v>6</v>
      </c>
      <c r="I110" s="5">
        <v>4.8000000000000007</v>
      </c>
      <c r="J110" s="5">
        <v>0</v>
      </c>
    </row>
    <row r="111" spans="1:10" x14ac:dyDescent="0.25">
      <c r="A111" t="s">
        <v>277</v>
      </c>
      <c r="B111">
        <v>4</v>
      </c>
      <c r="C111" t="s">
        <v>101</v>
      </c>
      <c r="D111" s="5">
        <v>13.4</v>
      </c>
      <c r="E111" s="5">
        <v>4.3</v>
      </c>
      <c r="F111" s="5">
        <v>3</v>
      </c>
      <c r="G111" s="6">
        <v>1008.2</v>
      </c>
      <c r="H111" s="5">
        <v>4.5999999999999996</v>
      </c>
      <c r="I111" s="5">
        <v>3.6799999999999997</v>
      </c>
      <c r="J111" s="5">
        <v>0</v>
      </c>
    </row>
    <row r="112" spans="1:10" x14ac:dyDescent="0.25">
      <c r="A112" t="s">
        <v>278</v>
      </c>
      <c r="B112">
        <v>4</v>
      </c>
      <c r="C112" t="s">
        <v>101</v>
      </c>
      <c r="D112" s="5">
        <v>18</v>
      </c>
      <c r="E112" s="5">
        <v>4</v>
      </c>
      <c r="F112" s="5">
        <v>0</v>
      </c>
      <c r="G112" s="6">
        <v>1008.5</v>
      </c>
      <c r="H112" s="5">
        <v>0</v>
      </c>
      <c r="I112" s="5">
        <v>0</v>
      </c>
      <c r="J112" s="5">
        <v>0</v>
      </c>
    </row>
    <row r="113" spans="1:10" x14ac:dyDescent="0.25">
      <c r="A113" t="s">
        <v>279</v>
      </c>
      <c r="B113">
        <v>4</v>
      </c>
      <c r="C113" t="s">
        <v>101</v>
      </c>
      <c r="D113" s="5">
        <v>16.8</v>
      </c>
      <c r="E113" s="5">
        <v>5</v>
      </c>
      <c r="F113" s="5">
        <v>0.7</v>
      </c>
      <c r="G113" s="6">
        <v>1011.9</v>
      </c>
      <c r="H113" s="5">
        <v>1.1999999999999993</v>
      </c>
      <c r="I113" s="5">
        <v>0.95999999999999952</v>
      </c>
      <c r="J113" s="5">
        <v>0</v>
      </c>
    </row>
    <row r="114" spans="1:10" x14ac:dyDescent="0.25">
      <c r="A114" t="s">
        <v>280</v>
      </c>
      <c r="B114">
        <v>4</v>
      </c>
      <c r="C114" t="s">
        <v>102</v>
      </c>
      <c r="D114" s="5">
        <v>15.3</v>
      </c>
      <c r="E114" s="5">
        <v>2.7</v>
      </c>
      <c r="F114" s="5">
        <v>1</v>
      </c>
      <c r="G114" s="6">
        <v>1007.3</v>
      </c>
      <c r="H114" s="5">
        <v>2.6999999999999993</v>
      </c>
      <c r="I114" s="5">
        <v>2.1599999999999997</v>
      </c>
      <c r="J114" s="5">
        <v>0</v>
      </c>
    </row>
    <row r="115" spans="1:10" x14ac:dyDescent="0.25">
      <c r="A115" t="s">
        <v>281</v>
      </c>
      <c r="B115">
        <v>4</v>
      </c>
      <c r="C115" t="s">
        <v>102</v>
      </c>
      <c r="D115" s="5">
        <v>11.4</v>
      </c>
      <c r="E115" s="5">
        <v>6</v>
      </c>
      <c r="F115" s="5">
        <v>3.9</v>
      </c>
      <c r="G115" s="6">
        <v>1009.9</v>
      </c>
      <c r="H115" s="5">
        <v>6.6</v>
      </c>
      <c r="I115" s="5">
        <v>5.28</v>
      </c>
      <c r="J115" s="5">
        <v>0</v>
      </c>
    </row>
    <row r="116" spans="1:10" x14ac:dyDescent="0.25">
      <c r="A116" t="s">
        <v>282</v>
      </c>
      <c r="B116">
        <v>4</v>
      </c>
      <c r="C116" t="s">
        <v>102</v>
      </c>
      <c r="D116" s="5">
        <v>11.7</v>
      </c>
      <c r="E116" s="5">
        <v>3.9</v>
      </c>
      <c r="F116" s="5">
        <v>0.6</v>
      </c>
      <c r="G116" s="6">
        <v>1026.7</v>
      </c>
      <c r="H116" s="5">
        <v>6.3000000000000007</v>
      </c>
      <c r="I116" s="5">
        <v>5.0400000000000009</v>
      </c>
      <c r="J116" s="5">
        <v>0</v>
      </c>
    </row>
    <row r="117" spans="1:10" x14ac:dyDescent="0.25">
      <c r="A117" t="s">
        <v>283</v>
      </c>
      <c r="B117">
        <v>4</v>
      </c>
      <c r="C117" t="s">
        <v>102</v>
      </c>
      <c r="D117" s="5">
        <v>13.2</v>
      </c>
      <c r="E117" s="5">
        <v>3.9</v>
      </c>
      <c r="F117" s="5">
        <v>0.4</v>
      </c>
      <c r="G117" s="6">
        <v>1030.0999999999999</v>
      </c>
      <c r="H117" s="5">
        <v>4.8000000000000007</v>
      </c>
      <c r="I117" s="5">
        <v>3.8400000000000007</v>
      </c>
      <c r="J117" s="5">
        <v>0</v>
      </c>
    </row>
    <row r="118" spans="1:10" x14ac:dyDescent="0.25">
      <c r="A118" t="s">
        <v>284</v>
      </c>
      <c r="B118">
        <v>4</v>
      </c>
      <c r="C118" t="s">
        <v>102</v>
      </c>
      <c r="D118" s="5">
        <v>16.100000000000001</v>
      </c>
      <c r="E118" s="5">
        <v>4.8</v>
      </c>
      <c r="F118" s="5">
        <v>0</v>
      </c>
      <c r="G118" s="6">
        <v>1028.8</v>
      </c>
      <c r="H118" s="5">
        <v>1.8999999999999986</v>
      </c>
      <c r="I118" s="5">
        <v>1.5199999999999989</v>
      </c>
      <c r="J118" s="5">
        <v>0</v>
      </c>
    </row>
    <row r="119" spans="1:10" x14ac:dyDescent="0.25">
      <c r="A119" t="s">
        <v>285</v>
      </c>
      <c r="B119">
        <v>4</v>
      </c>
      <c r="C119" t="s">
        <v>102</v>
      </c>
      <c r="D119" s="5">
        <v>17.100000000000001</v>
      </c>
      <c r="E119" s="5">
        <v>4.4000000000000004</v>
      </c>
      <c r="F119" s="5">
        <v>0</v>
      </c>
      <c r="G119" s="6">
        <v>1022.1</v>
      </c>
      <c r="H119" s="5">
        <v>0.89999999999999858</v>
      </c>
      <c r="I119" s="5">
        <v>0.71999999999999886</v>
      </c>
      <c r="J119" s="5">
        <v>0</v>
      </c>
    </row>
    <row r="120" spans="1:10" x14ac:dyDescent="0.25">
      <c r="A120" t="s">
        <v>286</v>
      </c>
      <c r="B120">
        <v>4</v>
      </c>
      <c r="C120" t="s">
        <v>102</v>
      </c>
      <c r="D120" s="5">
        <v>11.6</v>
      </c>
      <c r="E120" s="5">
        <v>2.9</v>
      </c>
      <c r="F120" s="5">
        <v>0</v>
      </c>
      <c r="G120" s="6">
        <v>1020.8</v>
      </c>
      <c r="H120" s="5">
        <v>6.4</v>
      </c>
      <c r="I120" s="5">
        <v>5.120000000000001</v>
      </c>
      <c r="J120" s="5">
        <v>0</v>
      </c>
    </row>
    <row r="121" spans="1:10" x14ac:dyDescent="0.25">
      <c r="A121" t="s">
        <v>287</v>
      </c>
      <c r="B121">
        <v>4</v>
      </c>
      <c r="C121" t="s">
        <v>103</v>
      </c>
      <c r="D121" s="5">
        <v>8</v>
      </c>
      <c r="E121" s="5">
        <v>5</v>
      </c>
      <c r="F121" s="5">
        <v>13.3</v>
      </c>
      <c r="G121" s="6">
        <v>1004.9</v>
      </c>
      <c r="H121" s="5">
        <v>10</v>
      </c>
      <c r="I121" s="5">
        <v>8</v>
      </c>
      <c r="J121" s="5">
        <v>0</v>
      </c>
    </row>
    <row r="122" spans="1:10" x14ac:dyDescent="0.25">
      <c r="A122" t="s">
        <v>288</v>
      </c>
      <c r="B122">
        <v>4</v>
      </c>
      <c r="C122" t="s">
        <v>103</v>
      </c>
      <c r="D122" s="5">
        <v>8.1999999999999993</v>
      </c>
      <c r="E122" s="5">
        <v>5.2</v>
      </c>
      <c r="F122" s="5">
        <v>9.4</v>
      </c>
      <c r="G122" s="6">
        <v>1004.5</v>
      </c>
      <c r="H122" s="5">
        <v>9.8000000000000007</v>
      </c>
      <c r="I122" s="5">
        <v>7.8400000000000007</v>
      </c>
      <c r="J122" s="5">
        <v>0</v>
      </c>
    </row>
    <row r="123" spans="1:10" x14ac:dyDescent="0.25">
      <c r="A123" t="s">
        <v>289</v>
      </c>
      <c r="B123">
        <v>4</v>
      </c>
      <c r="C123" t="s">
        <v>103</v>
      </c>
      <c r="D123" s="5">
        <v>5.8</v>
      </c>
      <c r="E123" s="5">
        <v>2.1</v>
      </c>
      <c r="F123" s="5">
        <v>9.4</v>
      </c>
      <c r="G123" s="6">
        <v>1012.2</v>
      </c>
      <c r="H123" s="5">
        <v>12.2</v>
      </c>
      <c r="I123" s="5">
        <v>9.76</v>
      </c>
      <c r="J123" s="5">
        <v>0</v>
      </c>
    </row>
    <row r="124" spans="1:10" x14ac:dyDescent="0.25">
      <c r="A124" t="s">
        <v>290</v>
      </c>
      <c r="B124">
        <v>4</v>
      </c>
      <c r="C124" t="s">
        <v>103</v>
      </c>
      <c r="D124" s="5">
        <v>7.5</v>
      </c>
      <c r="E124" s="5">
        <v>3.1</v>
      </c>
      <c r="F124" s="5">
        <v>2.5</v>
      </c>
      <c r="G124" s="6">
        <v>1018.4</v>
      </c>
      <c r="H124" s="5">
        <v>10.5</v>
      </c>
      <c r="I124" s="5">
        <v>8.4</v>
      </c>
      <c r="J124" s="5">
        <v>0</v>
      </c>
    </row>
    <row r="125" spans="1:10" x14ac:dyDescent="0.25">
      <c r="A125" t="s">
        <v>291</v>
      </c>
      <c r="B125">
        <v>4</v>
      </c>
      <c r="C125" t="s">
        <v>103</v>
      </c>
      <c r="D125" s="5">
        <v>8.1999999999999993</v>
      </c>
      <c r="E125" s="5">
        <v>5</v>
      </c>
      <c r="F125" s="5">
        <v>16.600000000000001</v>
      </c>
      <c r="G125" s="6">
        <v>1010.9</v>
      </c>
      <c r="H125" s="5">
        <v>9.8000000000000007</v>
      </c>
      <c r="I125" s="5">
        <v>7.8400000000000007</v>
      </c>
      <c r="J125" s="5">
        <v>0</v>
      </c>
    </row>
    <row r="126" spans="1:10" x14ac:dyDescent="0.25">
      <c r="A126" t="s">
        <v>292</v>
      </c>
      <c r="B126">
        <v>4</v>
      </c>
      <c r="C126" t="s">
        <v>103</v>
      </c>
      <c r="D126" s="5">
        <v>7.3</v>
      </c>
      <c r="E126" s="5">
        <v>4.4000000000000004</v>
      </c>
      <c r="F126" s="5">
        <v>2.1</v>
      </c>
      <c r="G126" s="6">
        <v>1021.6</v>
      </c>
      <c r="H126" s="5">
        <v>10.7</v>
      </c>
      <c r="I126" s="5">
        <v>8.56</v>
      </c>
      <c r="J126" s="5">
        <v>0</v>
      </c>
    </row>
    <row r="127" spans="1:10" x14ac:dyDescent="0.25">
      <c r="A127" t="s">
        <v>293</v>
      </c>
      <c r="B127">
        <v>4</v>
      </c>
      <c r="C127" t="s">
        <v>103</v>
      </c>
      <c r="D127" s="5">
        <v>6.2</v>
      </c>
      <c r="E127" s="5">
        <v>4</v>
      </c>
      <c r="F127" s="5">
        <v>0.7</v>
      </c>
      <c r="G127" s="6">
        <v>1025.2</v>
      </c>
      <c r="H127" s="5">
        <v>11.8</v>
      </c>
      <c r="I127" s="5">
        <v>9.4400000000000013</v>
      </c>
      <c r="J127" s="5">
        <v>0</v>
      </c>
    </row>
    <row r="128" spans="1:10" x14ac:dyDescent="0.25">
      <c r="A128" t="s">
        <v>294</v>
      </c>
      <c r="B128">
        <v>4</v>
      </c>
      <c r="C128" t="s">
        <v>104</v>
      </c>
      <c r="D128" s="5">
        <v>5.5</v>
      </c>
      <c r="E128" s="5">
        <v>3.1</v>
      </c>
      <c r="F128" s="5">
        <v>0.5</v>
      </c>
      <c r="G128" s="6">
        <v>1025.0999999999999</v>
      </c>
      <c r="H128" s="5">
        <v>12.5</v>
      </c>
      <c r="I128" s="5">
        <v>10</v>
      </c>
      <c r="J128" s="5">
        <v>0</v>
      </c>
    </row>
    <row r="129" spans="1:10" x14ac:dyDescent="0.25">
      <c r="A129" t="s">
        <v>295</v>
      </c>
      <c r="B129">
        <v>4</v>
      </c>
      <c r="C129" t="s">
        <v>104</v>
      </c>
      <c r="D129" s="5">
        <v>5.5</v>
      </c>
      <c r="E129" s="5">
        <v>2.2999999999999998</v>
      </c>
      <c r="F129" s="5">
        <v>2.2999999999999998</v>
      </c>
      <c r="G129" s="6">
        <v>1019.1</v>
      </c>
      <c r="H129" s="5">
        <v>12.5</v>
      </c>
      <c r="I129" s="5">
        <v>10</v>
      </c>
      <c r="J129" s="5">
        <v>0</v>
      </c>
    </row>
    <row r="130" spans="1:10" x14ac:dyDescent="0.25">
      <c r="A130" t="s">
        <v>296</v>
      </c>
      <c r="B130">
        <v>4</v>
      </c>
      <c r="C130" t="s">
        <v>104</v>
      </c>
      <c r="D130" s="5">
        <v>5.7</v>
      </c>
      <c r="E130" s="5">
        <v>3.5</v>
      </c>
      <c r="F130" s="5">
        <v>3.7</v>
      </c>
      <c r="G130" s="6">
        <v>1009.7</v>
      </c>
      <c r="H130" s="5">
        <v>12.3</v>
      </c>
      <c r="I130" s="5">
        <v>9.8400000000000016</v>
      </c>
      <c r="J130" s="5">
        <v>0</v>
      </c>
    </row>
    <row r="131" spans="1:10" x14ac:dyDescent="0.25">
      <c r="A131" t="s">
        <v>297</v>
      </c>
      <c r="B131">
        <v>4</v>
      </c>
      <c r="C131" t="s">
        <v>104</v>
      </c>
      <c r="D131" s="5">
        <v>6.1</v>
      </c>
      <c r="E131" s="5">
        <v>3</v>
      </c>
      <c r="F131" s="5">
        <v>5.9</v>
      </c>
      <c r="G131" s="6">
        <v>1004.2</v>
      </c>
      <c r="H131" s="5">
        <v>11.9</v>
      </c>
      <c r="I131" s="5">
        <v>9.5200000000000014</v>
      </c>
      <c r="J131" s="5">
        <v>0</v>
      </c>
    </row>
    <row r="132" spans="1:10" x14ac:dyDescent="0.25">
      <c r="A132" t="s">
        <v>298</v>
      </c>
      <c r="B132">
        <v>4</v>
      </c>
      <c r="C132" t="s">
        <v>104</v>
      </c>
      <c r="D132" s="5">
        <v>8.8000000000000007</v>
      </c>
      <c r="E132" s="5">
        <v>2.2999999999999998</v>
      </c>
      <c r="F132" s="5">
        <v>1.4</v>
      </c>
      <c r="G132" s="6">
        <v>1003.8</v>
      </c>
      <c r="H132" s="5">
        <v>9.1999999999999993</v>
      </c>
      <c r="I132" s="5">
        <v>7.3599999999999994</v>
      </c>
      <c r="J132" s="5">
        <v>0</v>
      </c>
    </row>
    <row r="133" spans="1:10" x14ac:dyDescent="0.25">
      <c r="A133" t="s">
        <v>299</v>
      </c>
      <c r="B133">
        <v>4</v>
      </c>
      <c r="C133" t="s">
        <v>104</v>
      </c>
      <c r="D133" s="5">
        <v>11.8</v>
      </c>
      <c r="E133" s="5">
        <v>2.9</v>
      </c>
      <c r="F133" s="5">
        <v>0.1</v>
      </c>
      <c r="G133" s="6">
        <v>1004.8</v>
      </c>
      <c r="H133" s="5">
        <v>6.1999999999999993</v>
      </c>
      <c r="I133" s="5">
        <v>4.96</v>
      </c>
      <c r="J133" s="5">
        <v>0</v>
      </c>
    </row>
    <row r="134" spans="1:10" x14ac:dyDescent="0.25">
      <c r="A134" t="s">
        <v>300</v>
      </c>
      <c r="B134">
        <v>4</v>
      </c>
      <c r="C134" t="s">
        <v>104</v>
      </c>
      <c r="D134" s="5">
        <v>12.3</v>
      </c>
      <c r="E134" s="5">
        <v>5.0999999999999996</v>
      </c>
      <c r="F134" s="5">
        <v>0.2</v>
      </c>
      <c r="G134" s="6">
        <v>1008.3</v>
      </c>
      <c r="H134" s="5">
        <v>5.6999999999999993</v>
      </c>
      <c r="I134" s="5">
        <v>4.5599999999999996</v>
      </c>
      <c r="J134" s="5">
        <v>0</v>
      </c>
    </row>
    <row r="135" spans="1:10" x14ac:dyDescent="0.25">
      <c r="A135" t="s">
        <v>301</v>
      </c>
      <c r="B135">
        <v>4</v>
      </c>
      <c r="C135" t="s">
        <v>105</v>
      </c>
      <c r="D135" s="5">
        <v>12.5</v>
      </c>
      <c r="E135" s="5">
        <v>2.6</v>
      </c>
      <c r="F135" s="5">
        <v>0</v>
      </c>
      <c r="G135" s="6">
        <v>1018.6</v>
      </c>
      <c r="H135" s="5">
        <v>5.5</v>
      </c>
      <c r="I135" s="5">
        <v>4.4000000000000004</v>
      </c>
      <c r="J135" s="5">
        <v>0</v>
      </c>
    </row>
    <row r="136" spans="1:10" x14ac:dyDescent="0.25">
      <c r="A136" t="s">
        <v>302</v>
      </c>
      <c r="B136">
        <v>4</v>
      </c>
      <c r="C136" t="s">
        <v>105</v>
      </c>
      <c r="D136" s="5">
        <v>16.2</v>
      </c>
      <c r="E136" s="5">
        <v>2.5</v>
      </c>
      <c r="F136" s="5">
        <v>-0.1</v>
      </c>
      <c r="G136" s="6">
        <v>1014.8</v>
      </c>
      <c r="H136" s="5">
        <v>1.8000000000000007</v>
      </c>
      <c r="I136" s="5">
        <v>1.4400000000000006</v>
      </c>
      <c r="J136" s="5">
        <v>0</v>
      </c>
    </row>
    <row r="137" spans="1:10" x14ac:dyDescent="0.25">
      <c r="A137" t="s">
        <v>303</v>
      </c>
      <c r="B137">
        <v>5</v>
      </c>
      <c r="C137" t="s">
        <v>105</v>
      </c>
      <c r="D137" s="5">
        <v>19</v>
      </c>
      <c r="E137" s="5">
        <v>2.6</v>
      </c>
      <c r="F137" s="5">
        <v>20.2</v>
      </c>
      <c r="G137" s="6">
        <v>1006</v>
      </c>
      <c r="H137" s="5">
        <v>0</v>
      </c>
      <c r="I137" s="5">
        <v>0</v>
      </c>
      <c r="J137" s="5">
        <v>1</v>
      </c>
    </row>
    <row r="138" spans="1:10" x14ac:dyDescent="0.25">
      <c r="A138" t="s">
        <v>304</v>
      </c>
      <c r="B138">
        <v>5</v>
      </c>
      <c r="C138" t="s">
        <v>105</v>
      </c>
      <c r="D138" s="5">
        <v>18.100000000000001</v>
      </c>
      <c r="E138" s="5">
        <v>3.5</v>
      </c>
      <c r="F138" s="5">
        <v>15</v>
      </c>
      <c r="G138" s="6">
        <v>1000.1</v>
      </c>
      <c r="H138" s="5">
        <v>0</v>
      </c>
      <c r="I138" s="5">
        <v>0</v>
      </c>
      <c r="J138" s="5">
        <v>0.10000000000000142</v>
      </c>
    </row>
    <row r="139" spans="1:10" x14ac:dyDescent="0.25">
      <c r="A139" t="s">
        <v>305</v>
      </c>
      <c r="B139">
        <v>5</v>
      </c>
      <c r="C139" t="s">
        <v>105</v>
      </c>
      <c r="D139" s="5">
        <v>11.2</v>
      </c>
      <c r="E139" s="5">
        <v>3.9</v>
      </c>
      <c r="F139" s="5">
        <v>4.0999999999999996</v>
      </c>
      <c r="G139" s="6">
        <v>1009.1</v>
      </c>
      <c r="H139" s="5">
        <v>6.8000000000000007</v>
      </c>
      <c r="I139" s="5">
        <v>5.4400000000000013</v>
      </c>
      <c r="J139" s="5">
        <v>0</v>
      </c>
    </row>
    <row r="140" spans="1:10" x14ac:dyDescent="0.25">
      <c r="A140" t="s">
        <v>306</v>
      </c>
      <c r="B140">
        <v>5</v>
      </c>
      <c r="C140" t="s">
        <v>105</v>
      </c>
      <c r="D140" s="5">
        <v>11.2</v>
      </c>
      <c r="E140" s="5">
        <v>2.7</v>
      </c>
      <c r="F140" s="5">
        <v>9</v>
      </c>
      <c r="G140" s="6">
        <v>1012.7</v>
      </c>
      <c r="H140" s="5">
        <v>6.8000000000000007</v>
      </c>
      <c r="I140" s="5">
        <v>5.4400000000000013</v>
      </c>
      <c r="J140" s="5">
        <v>0</v>
      </c>
    </row>
    <row r="141" spans="1:10" x14ac:dyDescent="0.25">
      <c r="A141" t="s">
        <v>307</v>
      </c>
      <c r="B141">
        <v>5</v>
      </c>
      <c r="C141" t="s">
        <v>105</v>
      </c>
      <c r="D141" s="5">
        <v>12.2</v>
      </c>
      <c r="E141" s="5">
        <v>1.8</v>
      </c>
      <c r="F141" s="5">
        <v>1.4</v>
      </c>
      <c r="G141" s="6">
        <v>1008.9</v>
      </c>
      <c r="H141" s="5">
        <v>5.8000000000000007</v>
      </c>
      <c r="I141" s="5">
        <v>4.6400000000000006</v>
      </c>
      <c r="J141" s="5">
        <v>0</v>
      </c>
    </row>
    <row r="142" spans="1:10" x14ac:dyDescent="0.25">
      <c r="A142" t="s">
        <v>308</v>
      </c>
      <c r="B142">
        <v>5</v>
      </c>
      <c r="C142" t="s">
        <v>106</v>
      </c>
      <c r="D142" s="5">
        <v>14.2</v>
      </c>
      <c r="E142" s="5">
        <v>2.2999999999999998</v>
      </c>
      <c r="F142" s="5">
        <v>0</v>
      </c>
      <c r="G142" s="6">
        <v>1009.1</v>
      </c>
      <c r="H142" s="5">
        <v>3.8000000000000007</v>
      </c>
      <c r="I142" s="5">
        <v>3.0400000000000009</v>
      </c>
      <c r="J142" s="5">
        <v>0</v>
      </c>
    </row>
    <row r="143" spans="1:10" x14ac:dyDescent="0.25">
      <c r="A143" t="s">
        <v>309</v>
      </c>
      <c r="B143">
        <v>5</v>
      </c>
      <c r="C143" t="s">
        <v>106</v>
      </c>
      <c r="D143" s="5">
        <v>14.8</v>
      </c>
      <c r="E143" s="5">
        <v>3.5</v>
      </c>
      <c r="F143" s="5">
        <v>-0.1</v>
      </c>
      <c r="G143" s="6">
        <v>1020</v>
      </c>
      <c r="H143" s="5">
        <v>3.1999999999999993</v>
      </c>
      <c r="I143" s="5">
        <v>2.5599999999999996</v>
      </c>
      <c r="J143" s="5">
        <v>0</v>
      </c>
    </row>
    <row r="144" spans="1:10" x14ac:dyDescent="0.25">
      <c r="A144" t="s">
        <v>310</v>
      </c>
      <c r="B144">
        <v>5</v>
      </c>
      <c r="C144" t="s">
        <v>106</v>
      </c>
      <c r="D144" s="5">
        <v>12.8</v>
      </c>
      <c r="E144" s="5">
        <v>2</v>
      </c>
      <c r="F144" s="5">
        <v>0</v>
      </c>
      <c r="G144" s="6">
        <v>1027.5999999999999</v>
      </c>
      <c r="H144" s="5">
        <v>5.1999999999999993</v>
      </c>
      <c r="I144" s="5">
        <v>4.1599999999999993</v>
      </c>
      <c r="J144" s="5">
        <v>0</v>
      </c>
    </row>
    <row r="145" spans="1:10" x14ac:dyDescent="0.25">
      <c r="A145" t="s">
        <v>311</v>
      </c>
      <c r="B145">
        <v>5</v>
      </c>
      <c r="C145" t="s">
        <v>106</v>
      </c>
      <c r="D145" s="5">
        <v>13.2</v>
      </c>
      <c r="E145" s="5">
        <v>1.4</v>
      </c>
      <c r="F145" s="5">
        <v>0</v>
      </c>
      <c r="G145" s="6">
        <v>1027</v>
      </c>
      <c r="H145" s="5">
        <v>4.8000000000000007</v>
      </c>
      <c r="I145" s="5">
        <v>3.8400000000000007</v>
      </c>
      <c r="J145" s="5">
        <v>0</v>
      </c>
    </row>
    <row r="146" spans="1:10" x14ac:dyDescent="0.25">
      <c r="A146" t="s">
        <v>312</v>
      </c>
      <c r="B146">
        <v>5</v>
      </c>
      <c r="C146" t="s">
        <v>106</v>
      </c>
      <c r="D146" s="5">
        <v>15.1</v>
      </c>
      <c r="E146" s="5">
        <v>2.2999999999999998</v>
      </c>
      <c r="F146" s="5">
        <v>0</v>
      </c>
      <c r="G146" s="6">
        <v>1024</v>
      </c>
      <c r="H146" s="5">
        <v>2.9000000000000004</v>
      </c>
      <c r="I146" s="5">
        <v>2.3200000000000003</v>
      </c>
      <c r="J146" s="5">
        <v>0</v>
      </c>
    </row>
    <row r="147" spans="1:10" x14ac:dyDescent="0.25">
      <c r="A147" t="s">
        <v>313</v>
      </c>
      <c r="B147">
        <v>5</v>
      </c>
      <c r="C147" t="s">
        <v>106</v>
      </c>
      <c r="D147" s="5">
        <v>16.8</v>
      </c>
      <c r="E147" s="5">
        <v>3</v>
      </c>
      <c r="F147" s="5">
        <v>0</v>
      </c>
      <c r="G147" s="6">
        <v>1021.9</v>
      </c>
      <c r="H147" s="5">
        <v>1.1999999999999993</v>
      </c>
      <c r="I147" s="5">
        <v>0.95999999999999952</v>
      </c>
      <c r="J147" s="5">
        <v>0</v>
      </c>
    </row>
    <row r="148" spans="1:10" x14ac:dyDescent="0.25">
      <c r="A148" t="s">
        <v>314</v>
      </c>
      <c r="B148">
        <v>5</v>
      </c>
      <c r="C148" t="s">
        <v>106</v>
      </c>
      <c r="D148" s="5">
        <v>19.899999999999999</v>
      </c>
      <c r="E148" s="5">
        <v>4.0999999999999996</v>
      </c>
      <c r="F148" s="5">
        <v>0</v>
      </c>
      <c r="G148" s="6">
        <v>1015.1</v>
      </c>
      <c r="H148" s="5">
        <v>0</v>
      </c>
      <c r="I148" s="5">
        <v>0</v>
      </c>
      <c r="J148" s="5">
        <v>1.8999999999999986</v>
      </c>
    </row>
    <row r="149" spans="1:10" x14ac:dyDescent="0.25">
      <c r="A149" t="s">
        <v>315</v>
      </c>
      <c r="B149">
        <v>5</v>
      </c>
      <c r="C149" t="s">
        <v>107</v>
      </c>
      <c r="D149" s="5">
        <v>19.2</v>
      </c>
      <c r="E149" s="5">
        <v>2.8</v>
      </c>
      <c r="F149" s="5">
        <v>0</v>
      </c>
      <c r="G149" s="6">
        <v>1009.7</v>
      </c>
      <c r="H149" s="5">
        <v>0</v>
      </c>
      <c r="I149" s="5">
        <v>0</v>
      </c>
      <c r="J149" s="5">
        <v>1.1999999999999993</v>
      </c>
    </row>
    <row r="150" spans="1:10" x14ac:dyDescent="0.25">
      <c r="A150" t="s">
        <v>316</v>
      </c>
      <c r="B150">
        <v>5</v>
      </c>
      <c r="C150" t="s">
        <v>107</v>
      </c>
      <c r="D150" s="5">
        <v>19.5</v>
      </c>
      <c r="E150" s="5">
        <v>3.7</v>
      </c>
      <c r="F150" s="5">
        <v>1.6</v>
      </c>
      <c r="G150" s="6">
        <v>1004.9</v>
      </c>
      <c r="H150" s="5">
        <v>0</v>
      </c>
      <c r="I150" s="5">
        <v>0</v>
      </c>
      <c r="J150" s="5">
        <v>1.5</v>
      </c>
    </row>
    <row r="151" spans="1:10" x14ac:dyDescent="0.25">
      <c r="A151" t="s">
        <v>317</v>
      </c>
      <c r="B151">
        <v>5</v>
      </c>
      <c r="C151" t="s">
        <v>107</v>
      </c>
      <c r="D151" s="5">
        <v>16.399999999999999</v>
      </c>
      <c r="E151" s="5">
        <v>1.6</v>
      </c>
      <c r="F151" s="5">
        <v>8.6</v>
      </c>
      <c r="G151" s="6">
        <v>1006.1</v>
      </c>
      <c r="H151" s="5">
        <v>1.6000000000000014</v>
      </c>
      <c r="I151" s="5">
        <v>1.2800000000000011</v>
      </c>
      <c r="J151" s="5">
        <v>0</v>
      </c>
    </row>
    <row r="152" spans="1:10" x14ac:dyDescent="0.25">
      <c r="A152" t="s">
        <v>318</v>
      </c>
      <c r="B152">
        <v>5</v>
      </c>
      <c r="C152" t="s">
        <v>107</v>
      </c>
      <c r="D152" s="5">
        <v>16.600000000000001</v>
      </c>
      <c r="E152" s="5">
        <v>2.2000000000000002</v>
      </c>
      <c r="F152" s="5">
        <v>0.3</v>
      </c>
      <c r="G152" s="6">
        <v>1004.8</v>
      </c>
      <c r="H152" s="5">
        <v>1.3999999999999986</v>
      </c>
      <c r="I152" s="5">
        <v>1.119999999999999</v>
      </c>
      <c r="J152" s="5">
        <v>0</v>
      </c>
    </row>
    <row r="153" spans="1:10" x14ac:dyDescent="0.25">
      <c r="A153" t="s">
        <v>319</v>
      </c>
      <c r="B153">
        <v>5</v>
      </c>
      <c r="C153" t="s">
        <v>107</v>
      </c>
      <c r="D153" s="5">
        <v>15.4</v>
      </c>
      <c r="E153" s="5">
        <v>2.7</v>
      </c>
      <c r="F153" s="5">
        <v>1.8</v>
      </c>
      <c r="G153" s="6">
        <v>1008.3</v>
      </c>
      <c r="H153" s="5">
        <v>2.5999999999999996</v>
      </c>
      <c r="I153" s="5">
        <v>2.0799999999999996</v>
      </c>
      <c r="J153" s="5">
        <v>0</v>
      </c>
    </row>
    <row r="154" spans="1:10" x14ac:dyDescent="0.25">
      <c r="A154" t="s">
        <v>320</v>
      </c>
      <c r="B154">
        <v>5</v>
      </c>
      <c r="C154" t="s">
        <v>107</v>
      </c>
      <c r="D154" s="5">
        <v>17</v>
      </c>
      <c r="E154" s="5">
        <v>1.7</v>
      </c>
      <c r="F154" s="5">
        <v>-0.1</v>
      </c>
      <c r="G154" s="6">
        <v>1010.5</v>
      </c>
      <c r="H154" s="5">
        <v>1</v>
      </c>
      <c r="I154" s="5">
        <v>0.8</v>
      </c>
      <c r="J154" s="5">
        <v>0</v>
      </c>
    </row>
    <row r="155" spans="1:10" x14ac:dyDescent="0.25">
      <c r="A155" t="s">
        <v>321</v>
      </c>
      <c r="B155">
        <v>5</v>
      </c>
      <c r="C155" t="s">
        <v>107</v>
      </c>
      <c r="D155" s="5">
        <v>17.7</v>
      </c>
      <c r="E155" s="5">
        <v>3</v>
      </c>
      <c r="F155" s="5">
        <v>-0.1</v>
      </c>
      <c r="G155" s="6">
        <v>1011</v>
      </c>
      <c r="H155" s="5">
        <v>0.30000000000000071</v>
      </c>
      <c r="I155" s="5">
        <v>0.24000000000000057</v>
      </c>
      <c r="J155" s="5">
        <v>0</v>
      </c>
    </row>
    <row r="156" spans="1:10" x14ac:dyDescent="0.25">
      <c r="A156" t="s">
        <v>322</v>
      </c>
      <c r="B156">
        <v>5</v>
      </c>
      <c r="C156" t="s">
        <v>108</v>
      </c>
      <c r="D156" s="5">
        <v>15.7</v>
      </c>
      <c r="E156" s="5">
        <v>2.1</v>
      </c>
      <c r="F156" s="5">
        <v>2</v>
      </c>
      <c r="G156" s="6">
        <v>1011</v>
      </c>
      <c r="H156" s="5">
        <v>2.3000000000000007</v>
      </c>
      <c r="I156" s="5">
        <v>1.8400000000000007</v>
      </c>
      <c r="J156" s="5">
        <v>0</v>
      </c>
    </row>
    <row r="157" spans="1:10" x14ac:dyDescent="0.25">
      <c r="A157" t="s">
        <v>323</v>
      </c>
      <c r="B157">
        <v>5</v>
      </c>
      <c r="C157" t="s">
        <v>108</v>
      </c>
      <c r="D157" s="5">
        <v>16.899999999999999</v>
      </c>
      <c r="E157" s="5">
        <v>2.8</v>
      </c>
      <c r="F157" s="5">
        <v>23.2</v>
      </c>
      <c r="G157" s="6">
        <v>1007.3</v>
      </c>
      <c r="H157" s="5">
        <v>1.1000000000000014</v>
      </c>
      <c r="I157" s="5">
        <v>0.88000000000000123</v>
      </c>
      <c r="J157" s="5">
        <v>0</v>
      </c>
    </row>
    <row r="158" spans="1:10" x14ac:dyDescent="0.25">
      <c r="A158" t="s">
        <v>324</v>
      </c>
      <c r="B158">
        <v>5</v>
      </c>
      <c r="C158" t="s">
        <v>108</v>
      </c>
      <c r="D158" s="5">
        <v>15.6</v>
      </c>
      <c r="E158" s="5">
        <v>3.9</v>
      </c>
      <c r="F158" s="5">
        <v>2.9</v>
      </c>
      <c r="G158" s="6">
        <v>1007.9</v>
      </c>
      <c r="H158" s="5">
        <v>2.4000000000000004</v>
      </c>
      <c r="I158" s="5">
        <v>1.9200000000000004</v>
      </c>
      <c r="J158" s="5">
        <v>0</v>
      </c>
    </row>
    <row r="159" spans="1:10" x14ac:dyDescent="0.25">
      <c r="A159" t="s">
        <v>325</v>
      </c>
      <c r="B159">
        <v>5</v>
      </c>
      <c r="C159" t="s">
        <v>108</v>
      </c>
      <c r="D159" s="5">
        <v>15.3</v>
      </c>
      <c r="E159" s="5">
        <v>3</v>
      </c>
      <c r="F159" s="5">
        <v>-0.1</v>
      </c>
      <c r="G159" s="6">
        <v>1014.5</v>
      </c>
      <c r="H159" s="5">
        <v>2.6999999999999993</v>
      </c>
      <c r="I159" s="5">
        <v>2.1599999999999997</v>
      </c>
      <c r="J159" s="5">
        <v>0</v>
      </c>
    </row>
    <row r="160" spans="1:10" x14ac:dyDescent="0.25">
      <c r="A160" t="s">
        <v>326</v>
      </c>
      <c r="B160">
        <v>5</v>
      </c>
      <c r="C160" t="s">
        <v>108</v>
      </c>
      <c r="D160" s="5">
        <v>14.5</v>
      </c>
      <c r="E160" s="5">
        <v>1.7</v>
      </c>
      <c r="F160" s="5">
        <v>6.8</v>
      </c>
      <c r="G160" s="6">
        <v>1018.2</v>
      </c>
      <c r="H160" s="5">
        <v>3.5</v>
      </c>
      <c r="I160" s="5">
        <v>2.8000000000000003</v>
      </c>
      <c r="J160" s="5">
        <v>0</v>
      </c>
    </row>
    <row r="161" spans="1:10" x14ac:dyDescent="0.25">
      <c r="A161" t="s">
        <v>327</v>
      </c>
      <c r="B161">
        <v>5</v>
      </c>
      <c r="C161" t="s">
        <v>108</v>
      </c>
      <c r="D161" s="5">
        <v>15</v>
      </c>
      <c r="E161" s="5">
        <v>2.1</v>
      </c>
      <c r="F161" s="5">
        <v>3.1</v>
      </c>
      <c r="G161" s="6">
        <v>1016.2</v>
      </c>
      <c r="H161" s="5">
        <v>3</v>
      </c>
      <c r="I161" s="5">
        <v>2.4000000000000004</v>
      </c>
      <c r="J161" s="5">
        <v>0</v>
      </c>
    </row>
    <row r="162" spans="1:10" x14ac:dyDescent="0.25">
      <c r="A162" t="s">
        <v>328</v>
      </c>
      <c r="B162">
        <v>5</v>
      </c>
      <c r="C162" t="s">
        <v>108</v>
      </c>
      <c r="D162" s="5">
        <v>14.9</v>
      </c>
      <c r="E162" s="5">
        <v>2.6</v>
      </c>
      <c r="F162" s="5">
        <v>6.9</v>
      </c>
      <c r="G162" s="6">
        <v>1014.7</v>
      </c>
      <c r="H162" s="5">
        <v>3.0999999999999996</v>
      </c>
      <c r="I162" s="5">
        <v>2.48</v>
      </c>
      <c r="J162" s="5">
        <v>0</v>
      </c>
    </row>
    <row r="163" spans="1:10" x14ac:dyDescent="0.25">
      <c r="A163" t="s">
        <v>329</v>
      </c>
      <c r="B163">
        <v>5</v>
      </c>
      <c r="C163" t="s">
        <v>109</v>
      </c>
      <c r="D163" s="5">
        <v>14.2</v>
      </c>
      <c r="E163" s="5">
        <v>2.4</v>
      </c>
      <c r="F163" s="5">
        <v>6.3</v>
      </c>
      <c r="G163" s="6">
        <v>1016.6</v>
      </c>
      <c r="H163" s="5">
        <v>3.8000000000000007</v>
      </c>
      <c r="I163" s="5">
        <v>3.0400000000000009</v>
      </c>
      <c r="J163" s="5">
        <v>0</v>
      </c>
    </row>
    <row r="164" spans="1:10" x14ac:dyDescent="0.25">
      <c r="A164" t="s">
        <v>330</v>
      </c>
      <c r="B164">
        <v>5</v>
      </c>
      <c r="C164" t="s">
        <v>109</v>
      </c>
      <c r="D164" s="5">
        <v>14.1</v>
      </c>
      <c r="E164" s="5">
        <v>3.6</v>
      </c>
      <c r="F164" s="5">
        <v>10.5</v>
      </c>
      <c r="G164" s="6">
        <v>1015.1</v>
      </c>
      <c r="H164" s="5">
        <v>3.9000000000000004</v>
      </c>
      <c r="I164" s="5">
        <v>3.1200000000000006</v>
      </c>
      <c r="J164" s="5">
        <v>0</v>
      </c>
    </row>
    <row r="165" spans="1:10" x14ac:dyDescent="0.25">
      <c r="A165" t="s">
        <v>331</v>
      </c>
      <c r="B165">
        <v>5</v>
      </c>
      <c r="C165" t="s">
        <v>109</v>
      </c>
      <c r="D165" s="5">
        <v>14.5</v>
      </c>
      <c r="E165" s="5">
        <v>3.6</v>
      </c>
      <c r="F165" s="5">
        <v>15.8</v>
      </c>
      <c r="G165" s="6">
        <v>1008</v>
      </c>
      <c r="H165" s="5">
        <v>3.5</v>
      </c>
      <c r="I165" s="5">
        <v>2.8000000000000003</v>
      </c>
      <c r="J165" s="5">
        <v>0</v>
      </c>
    </row>
    <row r="166" spans="1:10" x14ac:dyDescent="0.25">
      <c r="A166" t="s">
        <v>332</v>
      </c>
      <c r="B166">
        <v>5</v>
      </c>
      <c r="C166" t="s">
        <v>109</v>
      </c>
      <c r="D166" s="5">
        <v>14.5</v>
      </c>
      <c r="E166" s="5">
        <v>2.8</v>
      </c>
      <c r="F166" s="5">
        <v>0.1</v>
      </c>
      <c r="G166" s="6">
        <v>1006.9</v>
      </c>
      <c r="H166" s="5">
        <v>3.5</v>
      </c>
      <c r="I166" s="5">
        <v>2.8000000000000003</v>
      </c>
      <c r="J166" s="5">
        <v>0</v>
      </c>
    </row>
    <row r="167" spans="1:10" x14ac:dyDescent="0.25">
      <c r="A167" t="s">
        <v>333</v>
      </c>
      <c r="B167">
        <v>5</v>
      </c>
      <c r="C167" t="s">
        <v>109</v>
      </c>
      <c r="D167" s="5">
        <v>15.6</v>
      </c>
      <c r="E167" s="5">
        <v>2.9</v>
      </c>
      <c r="F167" s="5">
        <v>0.5</v>
      </c>
      <c r="G167" s="6">
        <v>1012.1</v>
      </c>
      <c r="H167" s="5">
        <v>2.4000000000000004</v>
      </c>
      <c r="I167" s="5">
        <v>1.9200000000000004</v>
      </c>
      <c r="J167" s="5">
        <v>0</v>
      </c>
    </row>
    <row r="168" spans="1:10" x14ac:dyDescent="0.25">
      <c r="A168" t="s">
        <v>334</v>
      </c>
      <c r="B168">
        <v>6</v>
      </c>
      <c r="C168" t="s">
        <v>109</v>
      </c>
      <c r="D168" s="5">
        <v>15.3</v>
      </c>
      <c r="E168" s="5">
        <v>4.3</v>
      </c>
      <c r="F168" s="5">
        <v>4.4000000000000004</v>
      </c>
      <c r="G168" s="6">
        <v>1018.4</v>
      </c>
      <c r="H168" s="5">
        <v>2.6999999999999993</v>
      </c>
      <c r="I168" s="5">
        <v>2.1599999999999997</v>
      </c>
      <c r="J168" s="5">
        <v>0</v>
      </c>
    </row>
    <row r="169" spans="1:10" x14ac:dyDescent="0.25">
      <c r="A169" t="s">
        <v>335</v>
      </c>
      <c r="B169">
        <v>6</v>
      </c>
      <c r="C169" t="s">
        <v>109</v>
      </c>
      <c r="D169" s="5">
        <v>14.3</v>
      </c>
      <c r="E169" s="5">
        <v>3.6</v>
      </c>
      <c r="F169" s="5">
        <v>0</v>
      </c>
      <c r="G169" s="6">
        <v>1023.2</v>
      </c>
      <c r="H169" s="5">
        <v>3.6999999999999993</v>
      </c>
      <c r="I169" s="5">
        <v>2.9599999999999995</v>
      </c>
      <c r="J169" s="5">
        <v>0</v>
      </c>
    </row>
    <row r="170" spans="1:10" x14ac:dyDescent="0.25">
      <c r="A170" t="s">
        <v>336</v>
      </c>
      <c r="B170">
        <v>6</v>
      </c>
      <c r="C170" t="s">
        <v>110</v>
      </c>
      <c r="D170" s="5">
        <v>14.3</v>
      </c>
      <c r="E170" s="5">
        <v>1.8</v>
      </c>
      <c r="F170" s="5">
        <v>0</v>
      </c>
      <c r="G170" s="6">
        <v>1020</v>
      </c>
      <c r="H170" s="5">
        <v>3.6999999999999993</v>
      </c>
      <c r="I170" s="5">
        <v>2.9599999999999995</v>
      </c>
      <c r="J170" s="5">
        <v>0</v>
      </c>
    </row>
    <row r="171" spans="1:10" x14ac:dyDescent="0.25">
      <c r="A171" t="s">
        <v>337</v>
      </c>
      <c r="B171">
        <v>6</v>
      </c>
      <c r="C171" t="s">
        <v>110</v>
      </c>
      <c r="D171" s="5">
        <v>16.600000000000001</v>
      </c>
      <c r="E171" s="5">
        <v>3.2</v>
      </c>
      <c r="F171" s="5">
        <v>4.9000000000000004</v>
      </c>
      <c r="G171" s="6">
        <v>1011.5</v>
      </c>
      <c r="H171" s="5">
        <v>1.3999999999999986</v>
      </c>
      <c r="I171" s="5">
        <v>1.119999999999999</v>
      </c>
      <c r="J171" s="5">
        <v>0</v>
      </c>
    </row>
    <row r="172" spans="1:10" x14ac:dyDescent="0.25">
      <c r="A172" t="s">
        <v>338</v>
      </c>
      <c r="B172">
        <v>6</v>
      </c>
      <c r="C172" t="s">
        <v>110</v>
      </c>
      <c r="D172" s="5">
        <v>12.6</v>
      </c>
      <c r="E172" s="5">
        <v>3</v>
      </c>
      <c r="F172" s="5">
        <v>1.2</v>
      </c>
      <c r="G172" s="6">
        <v>1013.1</v>
      </c>
      <c r="H172" s="5">
        <v>5.4</v>
      </c>
      <c r="I172" s="5">
        <v>4.32</v>
      </c>
      <c r="J172" s="5">
        <v>0</v>
      </c>
    </row>
    <row r="173" spans="1:10" x14ac:dyDescent="0.25">
      <c r="A173" t="s">
        <v>339</v>
      </c>
      <c r="B173">
        <v>6</v>
      </c>
      <c r="C173" t="s">
        <v>110</v>
      </c>
      <c r="D173" s="5">
        <v>12.4</v>
      </c>
      <c r="E173" s="5">
        <v>2.2999999999999998</v>
      </c>
      <c r="F173" s="5">
        <v>0</v>
      </c>
      <c r="G173" s="6">
        <v>1017.2</v>
      </c>
      <c r="H173" s="5">
        <v>5.6</v>
      </c>
      <c r="I173" s="5">
        <v>4.4799999999999995</v>
      </c>
      <c r="J173" s="5">
        <v>0</v>
      </c>
    </row>
    <row r="174" spans="1:10" x14ac:dyDescent="0.25">
      <c r="A174" t="s">
        <v>340</v>
      </c>
      <c r="B174">
        <v>6</v>
      </c>
      <c r="C174" t="s">
        <v>110</v>
      </c>
      <c r="D174" s="5">
        <v>13.2</v>
      </c>
      <c r="E174" s="5">
        <v>2.7</v>
      </c>
      <c r="F174" s="5">
        <v>-0.1</v>
      </c>
      <c r="G174" s="6">
        <v>1017.7</v>
      </c>
      <c r="H174" s="5">
        <v>4.8000000000000007</v>
      </c>
      <c r="I174" s="5">
        <v>3.8400000000000007</v>
      </c>
      <c r="J174" s="5">
        <v>0</v>
      </c>
    </row>
    <row r="175" spans="1:10" x14ac:dyDescent="0.25">
      <c r="A175" t="s">
        <v>341</v>
      </c>
      <c r="B175">
        <v>6</v>
      </c>
      <c r="C175" t="s">
        <v>110</v>
      </c>
      <c r="D175" s="5">
        <v>13.1</v>
      </c>
      <c r="E175" s="5">
        <v>3.6</v>
      </c>
      <c r="F175" s="5">
        <v>0.3</v>
      </c>
      <c r="G175" s="6">
        <v>1012.3</v>
      </c>
      <c r="H175" s="5">
        <v>4.9000000000000004</v>
      </c>
      <c r="I175" s="5">
        <v>3.9200000000000004</v>
      </c>
      <c r="J175" s="5">
        <v>0</v>
      </c>
    </row>
    <row r="176" spans="1:10" x14ac:dyDescent="0.25">
      <c r="A176" t="s">
        <v>342</v>
      </c>
      <c r="B176">
        <v>6</v>
      </c>
      <c r="C176" t="s">
        <v>110</v>
      </c>
      <c r="D176" s="5">
        <v>13</v>
      </c>
      <c r="E176" s="5">
        <v>3.3</v>
      </c>
      <c r="F176" s="5">
        <v>-0.1</v>
      </c>
      <c r="G176" s="6">
        <v>1010.5</v>
      </c>
      <c r="H176" s="5">
        <v>5</v>
      </c>
      <c r="I176" s="5">
        <v>4</v>
      </c>
      <c r="J176" s="5">
        <v>0</v>
      </c>
    </row>
    <row r="177" spans="1:10" x14ac:dyDescent="0.25">
      <c r="A177" t="s">
        <v>343</v>
      </c>
      <c r="B177">
        <v>6</v>
      </c>
      <c r="C177" t="s">
        <v>111</v>
      </c>
      <c r="D177" s="5">
        <v>11.3</v>
      </c>
      <c r="E177" s="5">
        <v>3.6</v>
      </c>
      <c r="F177" s="5">
        <v>17.399999999999999</v>
      </c>
      <c r="G177" s="6">
        <v>1006.1</v>
      </c>
      <c r="H177" s="5">
        <v>6.6999999999999993</v>
      </c>
      <c r="I177" s="5">
        <v>5.3599999999999994</v>
      </c>
      <c r="J177" s="5">
        <v>0</v>
      </c>
    </row>
    <row r="178" spans="1:10" x14ac:dyDescent="0.25">
      <c r="A178" t="s">
        <v>344</v>
      </c>
      <c r="B178">
        <v>6</v>
      </c>
      <c r="C178" t="s">
        <v>111</v>
      </c>
      <c r="D178" s="5">
        <v>11.9</v>
      </c>
      <c r="E178" s="5">
        <v>3.3</v>
      </c>
      <c r="F178" s="5">
        <v>3.5</v>
      </c>
      <c r="G178" s="6">
        <v>1015.6</v>
      </c>
      <c r="H178" s="5">
        <v>6.1</v>
      </c>
      <c r="I178" s="5">
        <v>4.88</v>
      </c>
      <c r="J178" s="5">
        <v>0</v>
      </c>
    </row>
    <row r="179" spans="1:10" x14ac:dyDescent="0.25">
      <c r="A179" t="s">
        <v>345</v>
      </c>
      <c r="B179">
        <v>6</v>
      </c>
      <c r="C179" t="s">
        <v>111</v>
      </c>
      <c r="D179" s="5">
        <v>11.5</v>
      </c>
      <c r="E179" s="5">
        <v>2.6</v>
      </c>
      <c r="F179" s="5">
        <v>0.8</v>
      </c>
      <c r="G179" s="6">
        <v>1019.5</v>
      </c>
      <c r="H179" s="5">
        <v>6.5</v>
      </c>
      <c r="I179" s="5">
        <v>5.2</v>
      </c>
      <c r="J179" s="5">
        <v>0</v>
      </c>
    </row>
    <row r="180" spans="1:10" x14ac:dyDescent="0.25">
      <c r="A180" t="s">
        <v>346</v>
      </c>
      <c r="B180">
        <v>6</v>
      </c>
      <c r="C180" t="s">
        <v>111</v>
      </c>
      <c r="D180" s="5">
        <v>14.4</v>
      </c>
      <c r="E180" s="5">
        <v>2.8</v>
      </c>
      <c r="F180" s="5">
        <v>0</v>
      </c>
      <c r="G180" s="6">
        <v>1014.9</v>
      </c>
      <c r="H180" s="5">
        <v>3.5999999999999996</v>
      </c>
      <c r="I180" s="5">
        <v>2.88</v>
      </c>
      <c r="J180" s="5">
        <v>0</v>
      </c>
    </row>
    <row r="181" spans="1:10" x14ac:dyDescent="0.25">
      <c r="A181" t="s">
        <v>347</v>
      </c>
      <c r="B181">
        <v>6</v>
      </c>
      <c r="C181" t="s">
        <v>111</v>
      </c>
      <c r="D181" s="5">
        <v>15</v>
      </c>
      <c r="E181" s="5">
        <v>3.4</v>
      </c>
      <c r="F181" s="5">
        <v>6</v>
      </c>
      <c r="G181" s="6">
        <v>1005.1</v>
      </c>
      <c r="H181" s="5">
        <v>3</v>
      </c>
      <c r="I181" s="5">
        <v>2.4000000000000004</v>
      </c>
      <c r="J181" s="5">
        <v>0</v>
      </c>
    </row>
    <row r="182" spans="1:10" x14ac:dyDescent="0.25">
      <c r="A182" t="s">
        <v>348</v>
      </c>
      <c r="B182">
        <v>6</v>
      </c>
      <c r="C182" t="s">
        <v>111</v>
      </c>
      <c r="D182" s="5">
        <v>14.3</v>
      </c>
      <c r="E182" s="5">
        <v>5.4</v>
      </c>
      <c r="F182" s="5">
        <v>2.8</v>
      </c>
      <c r="G182" s="6">
        <v>1002.5</v>
      </c>
      <c r="H182" s="5">
        <v>3.6999999999999993</v>
      </c>
      <c r="I182" s="5">
        <v>2.9599999999999995</v>
      </c>
      <c r="J182" s="5">
        <v>0</v>
      </c>
    </row>
    <row r="183" spans="1:10" x14ac:dyDescent="0.25">
      <c r="A183" t="s">
        <v>349</v>
      </c>
      <c r="B183">
        <v>6</v>
      </c>
      <c r="C183" t="s">
        <v>111</v>
      </c>
      <c r="D183" s="5">
        <v>14.4</v>
      </c>
      <c r="E183" s="5">
        <v>3.5</v>
      </c>
      <c r="F183" s="5">
        <v>9.1</v>
      </c>
      <c r="G183" s="6">
        <v>1005.5</v>
      </c>
      <c r="H183" s="5">
        <v>3.5999999999999996</v>
      </c>
      <c r="I183" s="5">
        <v>2.88</v>
      </c>
      <c r="J183" s="5">
        <v>0</v>
      </c>
    </row>
    <row r="184" spans="1:10" x14ac:dyDescent="0.25">
      <c r="A184" t="s">
        <v>350</v>
      </c>
      <c r="B184">
        <v>6</v>
      </c>
      <c r="C184" t="s">
        <v>112</v>
      </c>
      <c r="D184" s="5">
        <v>16.3</v>
      </c>
      <c r="E184" s="5">
        <v>2.8</v>
      </c>
      <c r="F184" s="5">
        <v>0</v>
      </c>
      <c r="G184" s="6">
        <v>1011.3</v>
      </c>
      <c r="H184" s="5">
        <v>1.6999999999999993</v>
      </c>
      <c r="I184" s="5">
        <v>1.3599999999999994</v>
      </c>
      <c r="J184" s="5">
        <v>0</v>
      </c>
    </row>
    <row r="185" spans="1:10" x14ac:dyDescent="0.25">
      <c r="A185" t="s">
        <v>351</v>
      </c>
      <c r="B185">
        <v>6</v>
      </c>
      <c r="C185" t="s">
        <v>112</v>
      </c>
      <c r="D185" s="5">
        <v>15.2</v>
      </c>
      <c r="E185" s="5">
        <v>1.4</v>
      </c>
      <c r="F185" s="5">
        <v>3.1</v>
      </c>
      <c r="G185" s="6">
        <v>1014</v>
      </c>
      <c r="H185" s="5">
        <v>2.8000000000000007</v>
      </c>
      <c r="I185" s="5">
        <v>2.2400000000000007</v>
      </c>
      <c r="J185" s="5">
        <v>0</v>
      </c>
    </row>
    <row r="186" spans="1:10" x14ac:dyDescent="0.25">
      <c r="A186" t="s">
        <v>352</v>
      </c>
      <c r="B186">
        <v>6</v>
      </c>
      <c r="C186" t="s">
        <v>112</v>
      </c>
      <c r="D186" s="5">
        <v>15.6</v>
      </c>
      <c r="E186" s="5">
        <v>3</v>
      </c>
      <c r="F186" s="5">
        <v>0</v>
      </c>
      <c r="G186" s="6">
        <v>1019.6</v>
      </c>
      <c r="H186" s="5">
        <v>2.4000000000000004</v>
      </c>
      <c r="I186" s="5">
        <v>1.9200000000000004</v>
      </c>
      <c r="J186" s="5">
        <v>0</v>
      </c>
    </row>
    <row r="187" spans="1:10" x14ac:dyDescent="0.25">
      <c r="A187" t="s">
        <v>353</v>
      </c>
      <c r="B187">
        <v>6</v>
      </c>
      <c r="C187" t="s">
        <v>112</v>
      </c>
      <c r="D187" s="5">
        <v>16.399999999999999</v>
      </c>
      <c r="E187" s="5">
        <v>2.2999999999999998</v>
      </c>
      <c r="F187" s="5">
        <v>-0.1</v>
      </c>
      <c r="G187" s="6">
        <v>1019.4</v>
      </c>
      <c r="H187" s="5">
        <v>1.6000000000000014</v>
      </c>
      <c r="I187" s="5">
        <v>1.2800000000000011</v>
      </c>
      <c r="J187" s="5">
        <v>0</v>
      </c>
    </row>
    <row r="188" spans="1:10" x14ac:dyDescent="0.25">
      <c r="A188" t="s">
        <v>354</v>
      </c>
      <c r="B188">
        <v>6</v>
      </c>
      <c r="C188" t="s">
        <v>112</v>
      </c>
      <c r="D188" s="5">
        <v>16.3</v>
      </c>
      <c r="E188" s="5">
        <v>2.2000000000000002</v>
      </c>
      <c r="F188" s="5">
        <v>1</v>
      </c>
      <c r="G188" s="6">
        <v>1012.5</v>
      </c>
      <c r="H188" s="5">
        <v>1.6999999999999993</v>
      </c>
      <c r="I188" s="5">
        <v>1.3599999999999994</v>
      </c>
      <c r="J188" s="5">
        <v>0</v>
      </c>
    </row>
    <row r="189" spans="1:10" x14ac:dyDescent="0.25">
      <c r="A189" t="s">
        <v>355</v>
      </c>
      <c r="B189">
        <v>6</v>
      </c>
      <c r="C189" t="s">
        <v>112</v>
      </c>
      <c r="D189" s="5">
        <v>16.3</v>
      </c>
      <c r="E189" s="5">
        <v>2.8</v>
      </c>
      <c r="F189" s="5">
        <v>-0.1</v>
      </c>
      <c r="G189" s="6">
        <v>1013.3</v>
      </c>
      <c r="H189" s="5">
        <v>1.6999999999999993</v>
      </c>
      <c r="I189" s="5">
        <v>1.3599999999999994</v>
      </c>
      <c r="J189" s="5">
        <v>0</v>
      </c>
    </row>
    <row r="190" spans="1:10" x14ac:dyDescent="0.25">
      <c r="A190" t="s">
        <v>356</v>
      </c>
      <c r="B190">
        <v>6</v>
      </c>
      <c r="C190" t="s">
        <v>112</v>
      </c>
      <c r="D190" s="5">
        <v>17.8</v>
      </c>
      <c r="E190" s="5">
        <v>1.9</v>
      </c>
      <c r="F190" s="5">
        <v>0</v>
      </c>
      <c r="G190" s="6">
        <v>1019.5</v>
      </c>
      <c r="H190" s="5">
        <v>0.19999999999999929</v>
      </c>
      <c r="I190" s="5">
        <v>0.15999999999999945</v>
      </c>
      <c r="J190" s="5">
        <v>0</v>
      </c>
    </row>
    <row r="191" spans="1:10" x14ac:dyDescent="0.25">
      <c r="A191" t="s">
        <v>357</v>
      </c>
      <c r="B191">
        <v>6</v>
      </c>
      <c r="C191" t="s">
        <v>113</v>
      </c>
      <c r="D191" s="5">
        <v>20</v>
      </c>
      <c r="E191" s="5">
        <v>1.5</v>
      </c>
      <c r="F191" s="5">
        <v>0</v>
      </c>
      <c r="G191" s="6">
        <v>1019.8</v>
      </c>
      <c r="H191" s="5">
        <v>0</v>
      </c>
      <c r="I191" s="5">
        <v>0</v>
      </c>
      <c r="J191" s="5">
        <v>2</v>
      </c>
    </row>
    <row r="192" spans="1:10" x14ac:dyDescent="0.25">
      <c r="A192" t="s">
        <v>358</v>
      </c>
      <c r="B192">
        <v>6</v>
      </c>
      <c r="C192" t="s">
        <v>113</v>
      </c>
      <c r="D192" s="5">
        <v>22.6</v>
      </c>
      <c r="E192" s="5">
        <v>2.5</v>
      </c>
      <c r="F192" s="5">
        <v>0</v>
      </c>
      <c r="G192" s="6">
        <v>1015.4</v>
      </c>
      <c r="H192" s="5">
        <v>0</v>
      </c>
      <c r="I192" s="5">
        <v>0</v>
      </c>
      <c r="J192" s="5">
        <v>4.6000000000000014</v>
      </c>
    </row>
    <row r="193" spans="1:10" x14ac:dyDescent="0.25">
      <c r="A193" t="s">
        <v>359</v>
      </c>
      <c r="B193">
        <v>6</v>
      </c>
      <c r="C193" t="s">
        <v>113</v>
      </c>
      <c r="D193" s="5">
        <v>24.1</v>
      </c>
      <c r="E193" s="5">
        <v>2</v>
      </c>
      <c r="F193" s="5">
        <v>0</v>
      </c>
      <c r="G193" s="6">
        <v>1010.7</v>
      </c>
      <c r="H193" s="5">
        <v>0</v>
      </c>
      <c r="I193" s="5">
        <v>0</v>
      </c>
      <c r="J193" s="5">
        <v>6.1000000000000014</v>
      </c>
    </row>
    <row r="194" spans="1:10" x14ac:dyDescent="0.25">
      <c r="A194" t="s">
        <v>360</v>
      </c>
      <c r="B194">
        <v>6</v>
      </c>
      <c r="C194" t="s">
        <v>113</v>
      </c>
      <c r="D194" s="5">
        <v>22.7</v>
      </c>
      <c r="E194" s="5">
        <v>3.1</v>
      </c>
      <c r="F194" s="5">
        <v>0</v>
      </c>
      <c r="G194" s="6">
        <v>1008.6</v>
      </c>
      <c r="H194" s="5">
        <v>0</v>
      </c>
      <c r="I194" s="5">
        <v>0</v>
      </c>
      <c r="J194" s="5">
        <v>4.6999999999999993</v>
      </c>
    </row>
    <row r="195" spans="1:10" x14ac:dyDescent="0.25">
      <c r="A195" t="s">
        <v>361</v>
      </c>
      <c r="B195">
        <v>6</v>
      </c>
      <c r="C195" t="s">
        <v>113</v>
      </c>
      <c r="D195" s="5">
        <v>17.2</v>
      </c>
      <c r="E195" s="5">
        <v>3.5</v>
      </c>
      <c r="F195" s="5">
        <v>0</v>
      </c>
      <c r="G195" s="6">
        <v>1015.6</v>
      </c>
      <c r="H195" s="5">
        <v>0.80000000000000071</v>
      </c>
      <c r="I195" s="5">
        <v>0.64000000000000057</v>
      </c>
      <c r="J195" s="5">
        <v>0</v>
      </c>
    </row>
    <row r="196" spans="1:10" x14ac:dyDescent="0.25">
      <c r="A196" t="s">
        <v>362</v>
      </c>
      <c r="B196">
        <v>6</v>
      </c>
      <c r="C196" t="s">
        <v>113</v>
      </c>
      <c r="D196" s="5">
        <v>18.3</v>
      </c>
      <c r="E196" s="5">
        <v>1.9</v>
      </c>
      <c r="F196" s="5">
        <v>0.9</v>
      </c>
      <c r="G196" s="6">
        <v>1013.3</v>
      </c>
      <c r="H196" s="5">
        <v>0</v>
      </c>
      <c r="I196" s="5">
        <v>0</v>
      </c>
      <c r="J196" s="5">
        <v>0.30000000000000071</v>
      </c>
    </row>
    <row r="197" spans="1:10" x14ac:dyDescent="0.25">
      <c r="A197" t="s">
        <v>363</v>
      </c>
      <c r="B197">
        <v>6</v>
      </c>
      <c r="C197" t="s">
        <v>113</v>
      </c>
      <c r="D197" s="5">
        <v>17.7</v>
      </c>
      <c r="E197" s="5">
        <v>3</v>
      </c>
      <c r="F197" s="5">
        <v>1.1000000000000001</v>
      </c>
      <c r="G197" s="6">
        <v>1010.2</v>
      </c>
      <c r="H197" s="5">
        <v>0.30000000000000071</v>
      </c>
      <c r="I197" s="5">
        <v>0.24000000000000057</v>
      </c>
      <c r="J197" s="5">
        <v>0</v>
      </c>
    </row>
    <row r="198" spans="1:10" x14ac:dyDescent="0.25">
      <c r="A198" t="s">
        <v>364</v>
      </c>
      <c r="B198">
        <v>7</v>
      </c>
      <c r="C198" t="s">
        <v>114</v>
      </c>
      <c r="D198" s="5">
        <v>16.3</v>
      </c>
      <c r="E198" s="5">
        <v>3.3</v>
      </c>
      <c r="F198" s="5">
        <v>-0.1</v>
      </c>
      <c r="G198" s="6">
        <v>1015.4</v>
      </c>
      <c r="H198" s="5">
        <v>1.6999999999999993</v>
      </c>
      <c r="I198" s="5">
        <v>1.3599999999999994</v>
      </c>
      <c r="J198" s="5">
        <v>0</v>
      </c>
    </row>
    <row r="199" spans="1:10" x14ac:dyDescent="0.25">
      <c r="A199" t="s">
        <v>365</v>
      </c>
      <c r="B199">
        <v>7</v>
      </c>
      <c r="C199" t="s">
        <v>114</v>
      </c>
      <c r="D199" s="5">
        <v>15.2</v>
      </c>
      <c r="E199" s="5">
        <v>2.9</v>
      </c>
      <c r="F199" s="5">
        <v>4.5999999999999996</v>
      </c>
      <c r="G199" s="6">
        <v>1014.6</v>
      </c>
      <c r="H199" s="5">
        <v>2.8000000000000007</v>
      </c>
      <c r="I199" s="5">
        <v>2.2400000000000007</v>
      </c>
      <c r="J199" s="5">
        <v>0</v>
      </c>
    </row>
    <row r="200" spans="1:10" x14ac:dyDescent="0.25">
      <c r="A200" t="s">
        <v>366</v>
      </c>
      <c r="B200">
        <v>7</v>
      </c>
      <c r="C200" t="s">
        <v>114</v>
      </c>
      <c r="D200" s="5">
        <v>13.6</v>
      </c>
      <c r="E200" s="5">
        <v>2.8</v>
      </c>
      <c r="F200" s="5">
        <v>8</v>
      </c>
      <c r="G200" s="6">
        <v>1009</v>
      </c>
      <c r="H200" s="5">
        <v>4.4000000000000004</v>
      </c>
      <c r="I200" s="5">
        <v>3.5200000000000005</v>
      </c>
      <c r="J200" s="5">
        <v>0</v>
      </c>
    </row>
    <row r="201" spans="1:10" x14ac:dyDescent="0.25">
      <c r="A201" t="s">
        <v>367</v>
      </c>
      <c r="B201">
        <v>7</v>
      </c>
      <c r="C201" t="s">
        <v>114</v>
      </c>
      <c r="D201" s="5">
        <v>16</v>
      </c>
      <c r="E201" s="5">
        <v>4.5</v>
      </c>
      <c r="F201" s="5">
        <v>8</v>
      </c>
      <c r="G201" s="6">
        <v>1007.4</v>
      </c>
      <c r="H201" s="5">
        <v>2</v>
      </c>
      <c r="I201" s="5">
        <v>1.6</v>
      </c>
      <c r="J201" s="5">
        <v>0</v>
      </c>
    </row>
    <row r="202" spans="1:10" x14ac:dyDescent="0.25">
      <c r="A202" t="s">
        <v>368</v>
      </c>
      <c r="B202">
        <v>7</v>
      </c>
      <c r="C202" t="s">
        <v>114</v>
      </c>
      <c r="D202" s="5">
        <v>15.8</v>
      </c>
      <c r="E202" s="5">
        <v>4</v>
      </c>
      <c r="F202" s="5">
        <v>0.6</v>
      </c>
      <c r="G202" s="6">
        <v>1007.7</v>
      </c>
      <c r="H202" s="5">
        <v>2.1999999999999993</v>
      </c>
      <c r="I202" s="5">
        <v>1.7599999999999996</v>
      </c>
      <c r="J202" s="5">
        <v>0</v>
      </c>
    </row>
    <row r="203" spans="1:10" x14ac:dyDescent="0.25">
      <c r="A203" t="s">
        <v>369</v>
      </c>
      <c r="B203">
        <v>7</v>
      </c>
      <c r="C203" t="s">
        <v>114</v>
      </c>
      <c r="D203" s="5">
        <v>16.5</v>
      </c>
      <c r="E203" s="5">
        <v>5.3</v>
      </c>
      <c r="F203" s="5">
        <v>0.8</v>
      </c>
      <c r="G203" s="6">
        <v>1002.4</v>
      </c>
      <c r="H203" s="5">
        <v>1.5</v>
      </c>
      <c r="I203" s="5">
        <v>1.2000000000000002</v>
      </c>
      <c r="J203" s="5">
        <v>0</v>
      </c>
    </row>
    <row r="204" spans="1:10" x14ac:dyDescent="0.25">
      <c r="A204" t="s">
        <v>370</v>
      </c>
      <c r="B204">
        <v>7</v>
      </c>
      <c r="C204" t="s">
        <v>114</v>
      </c>
      <c r="D204" s="5">
        <v>14.7</v>
      </c>
      <c r="E204" s="5">
        <v>3.3</v>
      </c>
      <c r="F204" s="5">
        <v>1.6</v>
      </c>
      <c r="G204" s="6">
        <v>1012.2</v>
      </c>
      <c r="H204" s="5">
        <v>3.3000000000000007</v>
      </c>
      <c r="I204" s="5">
        <v>2.6400000000000006</v>
      </c>
      <c r="J204" s="5">
        <v>0</v>
      </c>
    </row>
    <row r="205" spans="1:10" x14ac:dyDescent="0.25">
      <c r="A205" t="s">
        <v>371</v>
      </c>
      <c r="B205">
        <v>7</v>
      </c>
      <c r="C205" t="s">
        <v>115</v>
      </c>
      <c r="D205" s="5">
        <v>17.2</v>
      </c>
      <c r="E205" s="5">
        <v>2.6</v>
      </c>
      <c r="F205" s="5">
        <v>0</v>
      </c>
      <c r="G205" s="6">
        <v>1017</v>
      </c>
      <c r="H205" s="5">
        <v>0.80000000000000071</v>
      </c>
      <c r="I205" s="5">
        <v>0.64000000000000057</v>
      </c>
      <c r="J205" s="5">
        <v>0</v>
      </c>
    </row>
    <row r="206" spans="1:10" x14ac:dyDescent="0.25">
      <c r="A206" t="s">
        <v>372</v>
      </c>
      <c r="B206">
        <v>7</v>
      </c>
      <c r="C206" t="s">
        <v>115</v>
      </c>
      <c r="D206" s="5">
        <v>21</v>
      </c>
      <c r="E206" s="5">
        <v>2.8</v>
      </c>
      <c r="F206" s="5">
        <v>13.1</v>
      </c>
      <c r="G206" s="6">
        <v>1013</v>
      </c>
      <c r="H206" s="5">
        <v>0</v>
      </c>
      <c r="I206" s="5">
        <v>0</v>
      </c>
      <c r="J206" s="5">
        <v>3</v>
      </c>
    </row>
    <row r="207" spans="1:10" x14ac:dyDescent="0.25">
      <c r="A207" t="s">
        <v>373</v>
      </c>
      <c r="B207">
        <v>7</v>
      </c>
      <c r="C207" t="s">
        <v>115</v>
      </c>
      <c r="D207" s="5">
        <v>19</v>
      </c>
      <c r="E207" s="5">
        <v>3.2</v>
      </c>
      <c r="F207" s="5">
        <v>5.6</v>
      </c>
      <c r="G207" s="6">
        <v>1014.4</v>
      </c>
      <c r="H207" s="5">
        <v>0</v>
      </c>
      <c r="I207" s="5">
        <v>0</v>
      </c>
      <c r="J207" s="5">
        <v>1</v>
      </c>
    </row>
    <row r="208" spans="1:10" x14ac:dyDescent="0.25">
      <c r="A208" t="s">
        <v>374</v>
      </c>
      <c r="B208">
        <v>7</v>
      </c>
      <c r="C208" t="s">
        <v>115</v>
      </c>
      <c r="D208" s="5">
        <v>17.2</v>
      </c>
      <c r="E208" s="5">
        <v>2.7</v>
      </c>
      <c r="F208" s="5">
        <v>0</v>
      </c>
      <c r="G208" s="6">
        <v>1017.1</v>
      </c>
      <c r="H208" s="5">
        <v>0.80000000000000071</v>
      </c>
      <c r="I208" s="5">
        <v>0.64000000000000057</v>
      </c>
      <c r="J208" s="5">
        <v>0</v>
      </c>
    </row>
    <row r="209" spans="1:10" x14ac:dyDescent="0.25">
      <c r="A209" t="s">
        <v>375</v>
      </c>
      <c r="B209">
        <v>7</v>
      </c>
      <c r="C209" t="s">
        <v>115</v>
      </c>
      <c r="D209" s="5">
        <v>14.4</v>
      </c>
      <c r="E209" s="5">
        <v>2.8</v>
      </c>
      <c r="F209" s="5">
        <v>25.3</v>
      </c>
      <c r="G209" s="6">
        <v>1012.8</v>
      </c>
      <c r="H209" s="5">
        <v>3.5999999999999996</v>
      </c>
      <c r="I209" s="5">
        <v>2.88</v>
      </c>
      <c r="J209" s="5">
        <v>0</v>
      </c>
    </row>
    <row r="210" spans="1:10" x14ac:dyDescent="0.25">
      <c r="A210" t="s">
        <v>376</v>
      </c>
      <c r="B210">
        <v>7</v>
      </c>
      <c r="C210" t="s">
        <v>115</v>
      </c>
      <c r="D210" s="5">
        <v>14.8</v>
      </c>
      <c r="E210" s="5">
        <v>3.8</v>
      </c>
      <c r="F210" s="5">
        <v>2.9</v>
      </c>
      <c r="G210" s="6">
        <v>1011.4</v>
      </c>
      <c r="H210" s="5">
        <v>3.1999999999999993</v>
      </c>
      <c r="I210" s="5">
        <v>2.5599999999999996</v>
      </c>
      <c r="J210" s="5">
        <v>0</v>
      </c>
    </row>
    <row r="211" spans="1:10" x14ac:dyDescent="0.25">
      <c r="A211" t="s">
        <v>377</v>
      </c>
      <c r="B211">
        <v>7</v>
      </c>
      <c r="C211" t="s">
        <v>115</v>
      </c>
      <c r="D211" s="5">
        <v>16.7</v>
      </c>
      <c r="E211" s="5">
        <v>3.7</v>
      </c>
      <c r="F211" s="5">
        <v>0</v>
      </c>
      <c r="G211" s="6">
        <v>1012.1</v>
      </c>
      <c r="H211" s="5">
        <v>1.3000000000000007</v>
      </c>
      <c r="I211" s="5">
        <v>1.0400000000000007</v>
      </c>
      <c r="J211" s="5">
        <v>0</v>
      </c>
    </row>
    <row r="212" spans="1:10" x14ac:dyDescent="0.25">
      <c r="A212" t="s">
        <v>378</v>
      </c>
      <c r="B212">
        <v>7</v>
      </c>
      <c r="C212" t="s">
        <v>116</v>
      </c>
      <c r="D212" s="5">
        <v>18.8</v>
      </c>
      <c r="E212" s="5">
        <v>1.9</v>
      </c>
      <c r="F212" s="5">
        <v>2.4</v>
      </c>
      <c r="G212" s="6">
        <v>1010.2</v>
      </c>
      <c r="H212" s="5">
        <v>0</v>
      </c>
      <c r="I212" s="5">
        <v>0</v>
      </c>
      <c r="J212" s="5">
        <v>0.80000000000000071</v>
      </c>
    </row>
    <row r="213" spans="1:10" x14ac:dyDescent="0.25">
      <c r="A213" t="s">
        <v>379</v>
      </c>
      <c r="B213">
        <v>7</v>
      </c>
      <c r="C213" t="s">
        <v>116</v>
      </c>
      <c r="D213" s="5">
        <v>17.7</v>
      </c>
      <c r="E213" s="5">
        <v>4.5</v>
      </c>
      <c r="F213" s="5">
        <v>1.8</v>
      </c>
      <c r="G213" s="6">
        <v>1010.2</v>
      </c>
      <c r="H213" s="5">
        <v>0.30000000000000071</v>
      </c>
      <c r="I213" s="5">
        <v>0.24000000000000057</v>
      </c>
      <c r="J213" s="5">
        <v>0</v>
      </c>
    </row>
    <row r="214" spans="1:10" x14ac:dyDescent="0.25">
      <c r="A214" t="s">
        <v>380</v>
      </c>
      <c r="B214">
        <v>7</v>
      </c>
      <c r="C214" t="s">
        <v>116</v>
      </c>
      <c r="D214" s="5">
        <v>17.899999999999999</v>
      </c>
      <c r="E214" s="5">
        <v>2.2000000000000002</v>
      </c>
      <c r="F214" s="5">
        <v>0</v>
      </c>
      <c r="G214" s="6">
        <v>1020.2</v>
      </c>
      <c r="H214" s="5">
        <v>0.10000000000000142</v>
      </c>
      <c r="I214" s="5">
        <v>8.000000000000114E-2</v>
      </c>
      <c r="J214" s="5">
        <v>0</v>
      </c>
    </row>
    <row r="215" spans="1:10" x14ac:dyDescent="0.25">
      <c r="A215" t="s">
        <v>381</v>
      </c>
      <c r="B215">
        <v>7</v>
      </c>
      <c r="C215" t="s">
        <v>116</v>
      </c>
      <c r="D215" s="5">
        <v>20.2</v>
      </c>
      <c r="E215" s="5">
        <v>1.6</v>
      </c>
      <c r="F215" s="5">
        <v>0</v>
      </c>
      <c r="G215" s="6">
        <v>1022</v>
      </c>
      <c r="H215" s="5">
        <v>0</v>
      </c>
      <c r="I215" s="5">
        <v>0</v>
      </c>
      <c r="J215" s="5">
        <v>2.1999999999999993</v>
      </c>
    </row>
    <row r="216" spans="1:10" x14ac:dyDescent="0.25">
      <c r="A216" t="s">
        <v>382</v>
      </c>
      <c r="B216">
        <v>7</v>
      </c>
      <c r="C216" t="s">
        <v>116</v>
      </c>
      <c r="D216" s="5">
        <v>21.8</v>
      </c>
      <c r="E216" s="5">
        <v>1.7</v>
      </c>
      <c r="F216" s="5">
        <v>-0.1</v>
      </c>
      <c r="G216" s="6">
        <v>1017.8</v>
      </c>
      <c r="H216" s="5">
        <v>0</v>
      </c>
      <c r="I216" s="5">
        <v>0</v>
      </c>
      <c r="J216" s="5">
        <v>3.8000000000000007</v>
      </c>
    </row>
    <row r="217" spans="1:10" x14ac:dyDescent="0.25">
      <c r="A217" t="s">
        <v>383</v>
      </c>
      <c r="B217">
        <v>7</v>
      </c>
      <c r="C217" t="s">
        <v>116</v>
      </c>
      <c r="D217" s="5">
        <v>23</v>
      </c>
      <c r="E217" s="5">
        <v>2.1</v>
      </c>
      <c r="F217" s="5">
        <v>-0.1</v>
      </c>
      <c r="G217" s="6">
        <v>1008.9</v>
      </c>
      <c r="H217" s="5">
        <v>0</v>
      </c>
      <c r="I217" s="5">
        <v>0</v>
      </c>
      <c r="J217" s="5">
        <v>5</v>
      </c>
    </row>
    <row r="218" spans="1:10" x14ac:dyDescent="0.25">
      <c r="A218" t="s">
        <v>384</v>
      </c>
      <c r="B218">
        <v>7</v>
      </c>
      <c r="C218" t="s">
        <v>116</v>
      </c>
      <c r="D218" s="5">
        <v>19.5</v>
      </c>
      <c r="E218" s="5">
        <v>2.1</v>
      </c>
      <c r="F218" s="5">
        <v>6</v>
      </c>
      <c r="G218" s="6">
        <v>1009.1</v>
      </c>
      <c r="H218" s="5">
        <v>0</v>
      </c>
      <c r="I218" s="5">
        <v>0</v>
      </c>
      <c r="J218" s="5">
        <v>1.5</v>
      </c>
    </row>
    <row r="219" spans="1:10" x14ac:dyDescent="0.25">
      <c r="A219" t="s">
        <v>385</v>
      </c>
      <c r="B219">
        <v>7</v>
      </c>
      <c r="C219" t="s">
        <v>117</v>
      </c>
      <c r="D219" s="5">
        <v>19.399999999999999</v>
      </c>
      <c r="E219" s="5">
        <v>2.9</v>
      </c>
      <c r="F219" s="5">
        <v>0</v>
      </c>
      <c r="G219" s="6">
        <v>1016.2</v>
      </c>
      <c r="H219" s="5">
        <v>0</v>
      </c>
      <c r="I219" s="5">
        <v>0</v>
      </c>
      <c r="J219" s="5">
        <v>1.3999999999999986</v>
      </c>
    </row>
    <row r="220" spans="1:10" x14ac:dyDescent="0.25">
      <c r="A220" t="s">
        <v>386</v>
      </c>
      <c r="B220">
        <v>7</v>
      </c>
      <c r="C220" t="s">
        <v>117</v>
      </c>
      <c r="D220" s="5">
        <v>19.399999999999999</v>
      </c>
      <c r="E220" s="5">
        <v>3.2</v>
      </c>
      <c r="F220" s="5">
        <v>1.6</v>
      </c>
      <c r="G220" s="6">
        <v>1016.5</v>
      </c>
      <c r="H220" s="5">
        <v>0</v>
      </c>
      <c r="I220" s="5">
        <v>0</v>
      </c>
      <c r="J220" s="5">
        <v>1.3999999999999986</v>
      </c>
    </row>
    <row r="221" spans="1:10" x14ac:dyDescent="0.25">
      <c r="A221" t="s">
        <v>387</v>
      </c>
      <c r="B221">
        <v>7</v>
      </c>
      <c r="C221" t="s">
        <v>117</v>
      </c>
      <c r="D221" s="5">
        <v>17.600000000000001</v>
      </c>
      <c r="E221" s="5">
        <v>2.2000000000000002</v>
      </c>
      <c r="F221" s="5">
        <v>-0.1</v>
      </c>
      <c r="G221" s="6">
        <v>1020.5</v>
      </c>
      <c r="H221" s="5">
        <v>0.39999999999999858</v>
      </c>
      <c r="I221" s="5">
        <v>0.3199999999999989</v>
      </c>
      <c r="J221" s="5">
        <v>0</v>
      </c>
    </row>
    <row r="222" spans="1:10" x14ac:dyDescent="0.25">
      <c r="A222" t="s">
        <v>388</v>
      </c>
      <c r="B222">
        <v>7</v>
      </c>
      <c r="C222" t="s">
        <v>117</v>
      </c>
      <c r="D222" s="5">
        <v>18.8</v>
      </c>
      <c r="E222" s="5">
        <v>2.7</v>
      </c>
      <c r="F222" s="5">
        <v>1.7</v>
      </c>
      <c r="G222" s="6">
        <v>1013</v>
      </c>
      <c r="H222" s="5">
        <v>0</v>
      </c>
      <c r="I222" s="5">
        <v>0</v>
      </c>
      <c r="J222" s="5">
        <v>0.80000000000000071</v>
      </c>
    </row>
    <row r="223" spans="1:10" x14ac:dyDescent="0.25">
      <c r="A223" t="s">
        <v>389</v>
      </c>
      <c r="B223">
        <v>7</v>
      </c>
      <c r="C223" t="s">
        <v>117</v>
      </c>
      <c r="D223" s="5">
        <v>18.5</v>
      </c>
      <c r="E223" s="5">
        <v>2.4</v>
      </c>
      <c r="F223" s="5">
        <v>3.9</v>
      </c>
      <c r="G223" s="6">
        <v>1010.8</v>
      </c>
      <c r="H223" s="5">
        <v>0</v>
      </c>
      <c r="I223" s="5">
        <v>0</v>
      </c>
      <c r="J223" s="5">
        <v>0.5</v>
      </c>
    </row>
    <row r="224" spans="1:10" x14ac:dyDescent="0.25">
      <c r="A224" t="s">
        <v>390</v>
      </c>
      <c r="B224">
        <v>7</v>
      </c>
      <c r="C224" t="s">
        <v>117</v>
      </c>
      <c r="D224" s="5">
        <v>17.899999999999999</v>
      </c>
      <c r="E224" s="5">
        <v>1.8</v>
      </c>
      <c r="F224" s="5">
        <v>0</v>
      </c>
      <c r="G224" s="6">
        <v>1014.5</v>
      </c>
      <c r="H224" s="5">
        <v>0.10000000000000142</v>
      </c>
      <c r="I224" s="5">
        <v>8.000000000000114E-2</v>
      </c>
      <c r="J224" s="5">
        <v>0</v>
      </c>
    </row>
    <row r="225" spans="1:10" x14ac:dyDescent="0.25">
      <c r="A225" t="s">
        <v>391</v>
      </c>
      <c r="B225">
        <v>7</v>
      </c>
      <c r="C225" t="s">
        <v>117</v>
      </c>
      <c r="D225" s="5">
        <v>18.3</v>
      </c>
      <c r="E225" s="5">
        <v>2.2000000000000002</v>
      </c>
      <c r="F225" s="5">
        <v>0</v>
      </c>
      <c r="G225" s="6">
        <v>1024.8</v>
      </c>
      <c r="H225" s="5">
        <v>0</v>
      </c>
      <c r="I225" s="5">
        <v>0</v>
      </c>
      <c r="J225" s="5">
        <v>0.30000000000000071</v>
      </c>
    </row>
    <row r="226" spans="1:10" x14ac:dyDescent="0.25">
      <c r="A226" t="s">
        <v>392</v>
      </c>
      <c r="B226">
        <v>7</v>
      </c>
      <c r="C226" t="s">
        <v>118</v>
      </c>
      <c r="D226" s="5">
        <v>19.5</v>
      </c>
      <c r="E226" s="5">
        <v>2.2999999999999998</v>
      </c>
      <c r="F226" s="5">
        <v>0</v>
      </c>
      <c r="G226" s="6">
        <v>1022.6</v>
      </c>
      <c r="H226" s="5">
        <v>0</v>
      </c>
      <c r="I226" s="5">
        <v>0</v>
      </c>
      <c r="J226" s="5">
        <v>1.5</v>
      </c>
    </row>
    <row r="227" spans="1:10" x14ac:dyDescent="0.25">
      <c r="A227" t="s">
        <v>393</v>
      </c>
      <c r="B227">
        <v>7</v>
      </c>
      <c r="C227" t="s">
        <v>118</v>
      </c>
      <c r="D227" s="5">
        <v>22.8</v>
      </c>
      <c r="E227" s="5">
        <v>1.8</v>
      </c>
      <c r="F227" s="5">
        <v>0</v>
      </c>
      <c r="G227" s="6">
        <v>1016.6</v>
      </c>
      <c r="H227" s="5">
        <v>0</v>
      </c>
      <c r="I227" s="5">
        <v>0</v>
      </c>
      <c r="J227" s="5">
        <v>4.8000000000000007</v>
      </c>
    </row>
    <row r="228" spans="1:10" x14ac:dyDescent="0.25">
      <c r="A228" t="s">
        <v>394</v>
      </c>
      <c r="B228">
        <v>7</v>
      </c>
      <c r="C228" t="s">
        <v>118</v>
      </c>
      <c r="D228" s="5">
        <v>21.6</v>
      </c>
      <c r="E228" s="5">
        <v>2.6</v>
      </c>
      <c r="F228" s="5">
        <v>0</v>
      </c>
      <c r="G228" s="6">
        <v>1015</v>
      </c>
      <c r="H228" s="5">
        <v>0</v>
      </c>
      <c r="I228" s="5">
        <v>0</v>
      </c>
      <c r="J228" s="5">
        <v>3.6000000000000014</v>
      </c>
    </row>
    <row r="229" spans="1:10" x14ac:dyDescent="0.25">
      <c r="A229" t="s">
        <v>395</v>
      </c>
      <c r="B229">
        <v>8</v>
      </c>
      <c r="C229" t="s">
        <v>118</v>
      </c>
      <c r="D229" s="5">
        <v>19.5</v>
      </c>
      <c r="E229" s="5">
        <v>2.1</v>
      </c>
      <c r="F229" s="5">
        <v>0</v>
      </c>
      <c r="G229" s="6">
        <v>1012.7</v>
      </c>
      <c r="H229" s="5">
        <v>0</v>
      </c>
      <c r="I229" s="5">
        <v>0</v>
      </c>
      <c r="J229" s="5">
        <v>1.5</v>
      </c>
    </row>
    <row r="230" spans="1:10" x14ac:dyDescent="0.25">
      <c r="A230" t="s">
        <v>396</v>
      </c>
      <c r="B230">
        <v>8</v>
      </c>
      <c r="C230" t="s">
        <v>118</v>
      </c>
      <c r="D230" s="5">
        <v>19.899999999999999</v>
      </c>
      <c r="E230" s="5">
        <v>1.2</v>
      </c>
      <c r="F230" s="5">
        <v>0</v>
      </c>
      <c r="G230" s="6">
        <v>1012.4</v>
      </c>
      <c r="H230" s="5">
        <v>0</v>
      </c>
      <c r="I230" s="5">
        <v>0</v>
      </c>
      <c r="J230" s="5">
        <v>1.8999999999999986</v>
      </c>
    </row>
    <row r="231" spans="1:10" x14ac:dyDescent="0.25">
      <c r="A231" t="s">
        <v>397</v>
      </c>
      <c r="B231">
        <v>8</v>
      </c>
      <c r="C231" t="s">
        <v>118</v>
      </c>
      <c r="D231" s="5">
        <v>20.3</v>
      </c>
      <c r="E231" s="5">
        <v>2.9</v>
      </c>
      <c r="F231" s="5">
        <v>1</v>
      </c>
      <c r="G231" s="6">
        <v>1011.3</v>
      </c>
      <c r="H231" s="5">
        <v>0</v>
      </c>
      <c r="I231" s="5">
        <v>0</v>
      </c>
      <c r="J231" s="5">
        <v>2.3000000000000007</v>
      </c>
    </row>
    <row r="232" spans="1:10" x14ac:dyDescent="0.25">
      <c r="A232" t="s">
        <v>398</v>
      </c>
      <c r="B232">
        <v>8</v>
      </c>
      <c r="C232" t="s">
        <v>118</v>
      </c>
      <c r="D232" s="5">
        <v>17.8</v>
      </c>
      <c r="E232" s="5">
        <v>1.9</v>
      </c>
      <c r="F232" s="5">
        <v>0</v>
      </c>
      <c r="G232" s="6">
        <v>1014.9</v>
      </c>
      <c r="H232" s="5">
        <v>0.19999999999999929</v>
      </c>
      <c r="I232" s="5">
        <v>0.15999999999999945</v>
      </c>
      <c r="J232" s="5">
        <v>0</v>
      </c>
    </row>
    <row r="233" spans="1:10" x14ac:dyDescent="0.25">
      <c r="A233" t="s">
        <v>399</v>
      </c>
      <c r="B233">
        <v>8</v>
      </c>
      <c r="C233" t="s">
        <v>119</v>
      </c>
      <c r="D233" s="5">
        <v>19.2</v>
      </c>
      <c r="E233" s="5">
        <v>2.2000000000000002</v>
      </c>
      <c r="F233" s="5">
        <v>0</v>
      </c>
      <c r="G233" s="6">
        <v>1014</v>
      </c>
      <c r="H233" s="5">
        <v>0</v>
      </c>
      <c r="I233" s="5">
        <v>0</v>
      </c>
      <c r="J233" s="5">
        <v>1.1999999999999993</v>
      </c>
    </row>
    <row r="234" spans="1:10" x14ac:dyDescent="0.25">
      <c r="A234" t="s">
        <v>400</v>
      </c>
      <c r="B234">
        <v>8</v>
      </c>
      <c r="C234" t="s">
        <v>119</v>
      </c>
      <c r="D234" s="5">
        <v>21.4</v>
      </c>
      <c r="E234" s="5">
        <v>2.4</v>
      </c>
      <c r="F234" s="5">
        <v>0</v>
      </c>
      <c r="G234" s="6">
        <v>1010.5</v>
      </c>
      <c r="H234" s="5">
        <v>0</v>
      </c>
      <c r="I234" s="5">
        <v>0</v>
      </c>
      <c r="J234" s="5">
        <v>3.3999999999999986</v>
      </c>
    </row>
    <row r="235" spans="1:10" x14ac:dyDescent="0.25">
      <c r="A235" t="s">
        <v>401</v>
      </c>
      <c r="B235">
        <v>8</v>
      </c>
      <c r="C235" t="s">
        <v>119</v>
      </c>
      <c r="D235" s="5">
        <v>19.8</v>
      </c>
      <c r="E235" s="5">
        <v>2.5</v>
      </c>
      <c r="F235" s="5">
        <v>3</v>
      </c>
      <c r="G235" s="6">
        <v>1012.4</v>
      </c>
      <c r="H235" s="5">
        <v>0</v>
      </c>
      <c r="I235" s="5">
        <v>0</v>
      </c>
      <c r="J235" s="5">
        <v>1.8000000000000007</v>
      </c>
    </row>
    <row r="236" spans="1:10" x14ac:dyDescent="0.25">
      <c r="A236" t="s">
        <v>402</v>
      </c>
      <c r="B236">
        <v>8</v>
      </c>
      <c r="C236" t="s">
        <v>119</v>
      </c>
      <c r="D236" s="5">
        <v>20.6</v>
      </c>
      <c r="E236" s="5">
        <v>3.5</v>
      </c>
      <c r="F236" s="5">
        <v>-0.1</v>
      </c>
      <c r="G236" s="6">
        <v>1015</v>
      </c>
      <c r="H236" s="5">
        <v>0</v>
      </c>
      <c r="I236" s="5">
        <v>0</v>
      </c>
      <c r="J236" s="5">
        <v>2.6000000000000014</v>
      </c>
    </row>
    <row r="237" spans="1:10" x14ac:dyDescent="0.25">
      <c r="A237" t="s">
        <v>403</v>
      </c>
      <c r="B237">
        <v>8</v>
      </c>
      <c r="C237" t="s">
        <v>119</v>
      </c>
      <c r="D237" s="5">
        <v>20</v>
      </c>
      <c r="E237" s="5">
        <v>4.3</v>
      </c>
      <c r="F237" s="5">
        <v>1.2</v>
      </c>
      <c r="G237" s="6">
        <v>1014</v>
      </c>
      <c r="H237" s="5">
        <v>0</v>
      </c>
      <c r="I237" s="5">
        <v>0</v>
      </c>
      <c r="J237" s="5">
        <v>2</v>
      </c>
    </row>
    <row r="238" spans="1:10" x14ac:dyDescent="0.25">
      <c r="A238" t="s">
        <v>404</v>
      </c>
      <c r="B238">
        <v>8</v>
      </c>
      <c r="C238" t="s">
        <v>119</v>
      </c>
      <c r="D238" s="5">
        <v>20.3</v>
      </c>
      <c r="E238" s="5">
        <v>3.2</v>
      </c>
      <c r="F238" s="5">
        <v>0</v>
      </c>
      <c r="G238" s="6">
        <v>1019.7</v>
      </c>
      <c r="H238" s="5">
        <v>0</v>
      </c>
      <c r="I238" s="5">
        <v>0</v>
      </c>
      <c r="J238" s="5">
        <v>2.3000000000000007</v>
      </c>
    </row>
    <row r="239" spans="1:10" x14ac:dyDescent="0.25">
      <c r="A239" t="s">
        <v>405</v>
      </c>
      <c r="B239">
        <v>8</v>
      </c>
      <c r="C239" t="s">
        <v>119</v>
      </c>
      <c r="D239" s="5">
        <v>21.8</v>
      </c>
      <c r="E239" s="5">
        <v>2</v>
      </c>
      <c r="F239" s="5">
        <v>0</v>
      </c>
      <c r="G239" s="6">
        <v>1020.7</v>
      </c>
      <c r="H239" s="5">
        <v>0</v>
      </c>
      <c r="I239" s="5">
        <v>0</v>
      </c>
      <c r="J239" s="5">
        <v>3.8000000000000007</v>
      </c>
    </row>
    <row r="240" spans="1:10" x14ac:dyDescent="0.25">
      <c r="A240" t="s">
        <v>406</v>
      </c>
      <c r="B240">
        <v>8</v>
      </c>
      <c r="C240" t="s">
        <v>120</v>
      </c>
      <c r="D240" s="5">
        <v>24.5</v>
      </c>
      <c r="E240" s="5">
        <v>3.1</v>
      </c>
      <c r="F240" s="5">
        <v>0</v>
      </c>
      <c r="G240" s="6">
        <v>1011.4</v>
      </c>
      <c r="H240" s="5">
        <v>0</v>
      </c>
      <c r="I240" s="5">
        <v>0</v>
      </c>
      <c r="J240" s="5">
        <v>6.5</v>
      </c>
    </row>
    <row r="241" spans="1:10" x14ac:dyDescent="0.25">
      <c r="A241" t="s">
        <v>407</v>
      </c>
      <c r="B241">
        <v>8</v>
      </c>
      <c r="C241" t="s">
        <v>120</v>
      </c>
      <c r="D241" s="5">
        <v>24.4</v>
      </c>
      <c r="E241" s="5">
        <v>2.1</v>
      </c>
      <c r="F241" s="5">
        <v>4.0999999999999996</v>
      </c>
      <c r="G241" s="6">
        <v>1009.1</v>
      </c>
      <c r="H241" s="5">
        <v>0</v>
      </c>
      <c r="I241" s="5">
        <v>0</v>
      </c>
      <c r="J241" s="5">
        <v>6.3999999999999986</v>
      </c>
    </row>
    <row r="242" spans="1:10" x14ac:dyDescent="0.25">
      <c r="A242" t="s">
        <v>408</v>
      </c>
      <c r="B242">
        <v>8</v>
      </c>
      <c r="C242" t="s">
        <v>120</v>
      </c>
      <c r="D242" s="5">
        <v>20.9</v>
      </c>
      <c r="E242" s="5">
        <v>1.3</v>
      </c>
      <c r="F242" s="5">
        <v>-0.1</v>
      </c>
      <c r="G242" s="6">
        <v>1012.2</v>
      </c>
      <c r="H242" s="5">
        <v>0</v>
      </c>
      <c r="I242" s="5">
        <v>0</v>
      </c>
      <c r="J242" s="5">
        <v>2.8999999999999986</v>
      </c>
    </row>
    <row r="243" spans="1:10" x14ac:dyDescent="0.25">
      <c r="A243" t="s">
        <v>409</v>
      </c>
      <c r="B243">
        <v>8</v>
      </c>
      <c r="C243" t="s">
        <v>120</v>
      </c>
      <c r="D243" s="5">
        <v>21.2</v>
      </c>
      <c r="E243" s="5">
        <v>3.4</v>
      </c>
      <c r="F243" s="5">
        <v>0</v>
      </c>
      <c r="G243" s="6">
        <v>1015.3</v>
      </c>
      <c r="H243" s="5">
        <v>0</v>
      </c>
      <c r="I243" s="5">
        <v>0</v>
      </c>
      <c r="J243" s="5">
        <v>3.1999999999999993</v>
      </c>
    </row>
    <row r="244" spans="1:10" x14ac:dyDescent="0.25">
      <c r="A244" t="s">
        <v>410</v>
      </c>
      <c r="B244">
        <v>8</v>
      </c>
      <c r="C244" t="s">
        <v>120</v>
      </c>
      <c r="D244" s="5">
        <v>19.100000000000001</v>
      </c>
      <c r="E244" s="5">
        <v>2.2000000000000002</v>
      </c>
      <c r="F244" s="5">
        <v>9.8000000000000007</v>
      </c>
      <c r="G244" s="6">
        <v>1014.2</v>
      </c>
      <c r="H244" s="5">
        <v>0</v>
      </c>
      <c r="I244" s="5">
        <v>0</v>
      </c>
      <c r="J244" s="5">
        <v>1.1000000000000014</v>
      </c>
    </row>
    <row r="245" spans="1:10" x14ac:dyDescent="0.25">
      <c r="A245" t="s">
        <v>411</v>
      </c>
      <c r="B245">
        <v>8</v>
      </c>
      <c r="C245" t="s">
        <v>120</v>
      </c>
      <c r="D245" s="5">
        <v>18.100000000000001</v>
      </c>
      <c r="E245" s="5">
        <v>1.8</v>
      </c>
      <c r="F245" s="5">
        <v>0</v>
      </c>
      <c r="G245" s="6">
        <v>1013.1</v>
      </c>
      <c r="H245" s="5">
        <v>0</v>
      </c>
      <c r="I245" s="5">
        <v>0</v>
      </c>
      <c r="J245" s="5">
        <v>0.10000000000000142</v>
      </c>
    </row>
    <row r="246" spans="1:10" x14ac:dyDescent="0.25">
      <c r="A246" t="s">
        <v>412</v>
      </c>
      <c r="B246">
        <v>8</v>
      </c>
      <c r="C246" t="s">
        <v>120</v>
      </c>
      <c r="D246" s="5">
        <v>17</v>
      </c>
      <c r="E246" s="5">
        <v>1.8</v>
      </c>
      <c r="F246" s="5">
        <v>0</v>
      </c>
      <c r="G246" s="6">
        <v>1013.2</v>
      </c>
      <c r="H246" s="5">
        <v>1</v>
      </c>
      <c r="I246" s="5">
        <v>0.8</v>
      </c>
      <c r="J246" s="5">
        <v>0</v>
      </c>
    </row>
    <row r="247" spans="1:10" x14ac:dyDescent="0.25">
      <c r="A247" t="s">
        <v>413</v>
      </c>
      <c r="B247">
        <v>8</v>
      </c>
      <c r="C247" t="s">
        <v>121</v>
      </c>
      <c r="D247" s="5">
        <v>17.100000000000001</v>
      </c>
      <c r="E247" s="5">
        <v>2.1</v>
      </c>
      <c r="F247" s="5">
        <v>0</v>
      </c>
      <c r="G247" s="6">
        <v>1017.2</v>
      </c>
      <c r="H247" s="5">
        <v>0.89999999999999858</v>
      </c>
      <c r="I247" s="5">
        <v>0.71999999999999886</v>
      </c>
      <c r="J247" s="5">
        <v>0</v>
      </c>
    </row>
    <row r="248" spans="1:10" x14ac:dyDescent="0.25">
      <c r="A248" t="s">
        <v>414</v>
      </c>
      <c r="B248">
        <v>8</v>
      </c>
      <c r="C248" t="s">
        <v>121</v>
      </c>
      <c r="D248" s="5">
        <v>18</v>
      </c>
      <c r="E248" s="5">
        <v>3.1</v>
      </c>
      <c r="F248" s="5">
        <v>11.9</v>
      </c>
      <c r="G248" s="6">
        <v>1010.8</v>
      </c>
      <c r="H248" s="5">
        <v>0</v>
      </c>
      <c r="I248" s="5">
        <v>0</v>
      </c>
      <c r="J248" s="5">
        <v>0</v>
      </c>
    </row>
    <row r="249" spans="1:10" x14ac:dyDescent="0.25">
      <c r="A249" t="s">
        <v>415</v>
      </c>
      <c r="B249">
        <v>8</v>
      </c>
      <c r="C249" t="s">
        <v>121</v>
      </c>
      <c r="D249" s="5">
        <v>16.100000000000001</v>
      </c>
      <c r="E249" s="5">
        <v>3.5</v>
      </c>
      <c r="F249" s="5">
        <v>0.1</v>
      </c>
      <c r="G249" s="6">
        <v>1015.7</v>
      </c>
      <c r="H249" s="5">
        <v>1.8999999999999986</v>
      </c>
      <c r="I249" s="5">
        <v>1.5199999999999989</v>
      </c>
      <c r="J249" s="5">
        <v>0</v>
      </c>
    </row>
    <row r="250" spans="1:10" x14ac:dyDescent="0.25">
      <c r="A250" t="s">
        <v>416</v>
      </c>
      <c r="B250">
        <v>8</v>
      </c>
      <c r="C250" t="s">
        <v>121</v>
      </c>
      <c r="D250" s="5">
        <v>18.899999999999999</v>
      </c>
      <c r="E250" s="5">
        <v>4.7</v>
      </c>
      <c r="F250" s="5">
        <v>-0.1</v>
      </c>
      <c r="G250" s="6">
        <v>1009.4</v>
      </c>
      <c r="H250" s="5">
        <v>0</v>
      </c>
      <c r="I250" s="5">
        <v>0</v>
      </c>
      <c r="J250" s="5">
        <v>0.89999999999999858</v>
      </c>
    </row>
    <row r="251" spans="1:10" x14ac:dyDescent="0.25">
      <c r="A251" t="s">
        <v>417</v>
      </c>
      <c r="B251">
        <v>8</v>
      </c>
      <c r="C251" t="s">
        <v>121</v>
      </c>
      <c r="D251" s="5">
        <v>18.8</v>
      </c>
      <c r="E251" s="5">
        <v>4.5999999999999996</v>
      </c>
      <c r="F251" s="5">
        <v>1.7</v>
      </c>
      <c r="G251" s="6">
        <v>1006.2</v>
      </c>
      <c r="H251" s="5">
        <v>0</v>
      </c>
      <c r="I251" s="5">
        <v>0</v>
      </c>
      <c r="J251" s="5">
        <v>0.80000000000000071</v>
      </c>
    </row>
    <row r="252" spans="1:10" x14ac:dyDescent="0.25">
      <c r="A252" t="s">
        <v>418</v>
      </c>
      <c r="B252">
        <v>8</v>
      </c>
      <c r="C252" t="s">
        <v>121</v>
      </c>
      <c r="D252" s="5">
        <v>19</v>
      </c>
      <c r="E252" s="5">
        <v>3.7</v>
      </c>
      <c r="F252" s="5">
        <v>7.7</v>
      </c>
      <c r="G252" s="6">
        <v>1006.3</v>
      </c>
      <c r="H252" s="5">
        <v>0</v>
      </c>
      <c r="I252" s="5">
        <v>0</v>
      </c>
      <c r="J252" s="5">
        <v>1</v>
      </c>
    </row>
    <row r="253" spans="1:10" x14ac:dyDescent="0.25">
      <c r="A253" t="s">
        <v>419</v>
      </c>
      <c r="B253">
        <v>8</v>
      </c>
      <c r="C253" t="s">
        <v>121</v>
      </c>
      <c r="D253" s="5">
        <v>16.399999999999999</v>
      </c>
      <c r="E253" s="5">
        <v>3.9</v>
      </c>
      <c r="F253" s="5">
        <v>-0.1</v>
      </c>
      <c r="G253" s="6">
        <v>1018.8</v>
      </c>
      <c r="H253" s="5">
        <v>1.6000000000000014</v>
      </c>
      <c r="I253" s="5">
        <v>1.2800000000000011</v>
      </c>
      <c r="J253" s="5">
        <v>0</v>
      </c>
    </row>
    <row r="254" spans="1:10" x14ac:dyDescent="0.25">
      <c r="A254" t="s">
        <v>420</v>
      </c>
      <c r="B254">
        <v>8</v>
      </c>
      <c r="C254" t="s">
        <v>122</v>
      </c>
      <c r="D254" s="5">
        <v>16.600000000000001</v>
      </c>
      <c r="E254" s="5">
        <v>3.5</v>
      </c>
      <c r="F254" s="5">
        <v>0</v>
      </c>
      <c r="G254" s="6">
        <v>1021.3</v>
      </c>
      <c r="H254" s="5">
        <v>1.3999999999999986</v>
      </c>
      <c r="I254" s="5">
        <v>1.119999999999999</v>
      </c>
      <c r="J254" s="5">
        <v>0</v>
      </c>
    </row>
    <row r="255" spans="1:10" x14ac:dyDescent="0.25">
      <c r="A255" t="s">
        <v>421</v>
      </c>
      <c r="B255">
        <v>8</v>
      </c>
      <c r="C255" t="s">
        <v>122</v>
      </c>
      <c r="D255" s="5">
        <v>17.3</v>
      </c>
      <c r="E255" s="5">
        <v>1.9</v>
      </c>
      <c r="F255" s="5">
        <v>0</v>
      </c>
      <c r="G255" s="6">
        <v>1020.5</v>
      </c>
      <c r="H255" s="5">
        <v>0.69999999999999929</v>
      </c>
      <c r="I255" s="5">
        <v>0.5599999999999995</v>
      </c>
      <c r="J255" s="5">
        <v>0</v>
      </c>
    </row>
    <row r="256" spans="1:10" x14ac:dyDescent="0.25">
      <c r="A256" t="s">
        <v>422</v>
      </c>
      <c r="B256">
        <v>8</v>
      </c>
      <c r="C256" t="s">
        <v>122</v>
      </c>
      <c r="D256" s="5">
        <v>20.100000000000001</v>
      </c>
      <c r="E256" s="5">
        <v>2</v>
      </c>
      <c r="F256" s="5">
        <v>0</v>
      </c>
      <c r="G256" s="6">
        <v>1014.7</v>
      </c>
      <c r="H256" s="5">
        <v>0</v>
      </c>
      <c r="I256" s="5">
        <v>0</v>
      </c>
      <c r="J256" s="5">
        <v>2.1000000000000014</v>
      </c>
    </row>
    <row r="257" spans="1:10" x14ac:dyDescent="0.25">
      <c r="A257" t="s">
        <v>423</v>
      </c>
      <c r="B257">
        <v>8</v>
      </c>
      <c r="C257" t="s">
        <v>122</v>
      </c>
      <c r="D257" s="5">
        <v>19.3</v>
      </c>
      <c r="E257" s="5">
        <v>2.1</v>
      </c>
      <c r="F257" s="5">
        <v>0</v>
      </c>
      <c r="G257" s="6">
        <v>1017.1</v>
      </c>
      <c r="H257" s="5">
        <v>0</v>
      </c>
      <c r="I257" s="5">
        <v>0</v>
      </c>
      <c r="J257" s="5">
        <v>1.3000000000000007</v>
      </c>
    </row>
    <row r="258" spans="1:10" x14ac:dyDescent="0.25">
      <c r="A258" t="s">
        <v>424</v>
      </c>
      <c r="B258">
        <v>8</v>
      </c>
      <c r="C258" t="s">
        <v>122</v>
      </c>
      <c r="D258" s="5">
        <v>17.8</v>
      </c>
      <c r="E258" s="5">
        <v>2.5</v>
      </c>
      <c r="F258" s="5">
        <v>0</v>
      </c>
      <c r="G258" s="6">
        <v>1022.9</v>
      </c>
      <c r="H258" s="5">
        <v>0.19999999999999929</v>
      </c>
      <c r="I258" s="5">
        <v>0.15999999999999945</v>
      </c>
      <c r="J258" s="5">
        <v>0</v>
      </c>
    </row>
    <row r="259" spans="1:10" x14ac:dyDescent="0.25">
      <c r="A259" t="s">
        <v>425</v>
      </c>
      <c r="B259">
        <v>8</v>
      </c>
      <c r="C259" t="s">
        <v>122</v>
      </c>
      <c r="D259" s="5">
        <v>18.399999999999999</v>
      </c>
      <c r="E259" s="5">
        <v>4.0999999999999996</v>
      </c>
      <c r="F259" s="5">
        <v>-0.1</v>
      </c>
      <c r="G259" s="6">
        <v>1022.7</v>
      </c>
      <c r="H259" s="5">
        <v>0</v>
      </c>
      <c r="I259" s="5">
        <v>0</v>
      </c>
      <c r="J259" s="5">
        <v>0.39999999999999858</v>
      </c>
    </row>
    <row r="260" spans="1:10" x14ac:dyDescent="0.25">
      <c r="A260" t="s">
        <v>11</v>
      </c>
      <c r="D260" s="5">
        <v>12.59918032786886</v>
      </c>
      <c r="E260" s="5">
        <v>3.3463114754098364</v>
      </c>
      <c r="F260" s="5">
        <v>695.7999999999995</v>
      </c>
      <c r="G260" s="6">
        <v>1012.7647540983612</v>
      </c>
      <c r="H260" s="5">
        <v>1422.3</v>
      </c>
      <c r="I260" s="5">
        <v>1410.5700000000002</v>
      </c>
      <c r="J260" s="5">
        <v>104.5</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293DD-095F-4445-A9A9-3AB9B7237CE4}">
  <sheetPr codeName="Blad5">
    <pageSetUpPr fitToPage="1"/>
  </sheetPr>
  <dimension ref="B3:P82"/>
  <sheetViews>
    <sheetView showGridLines="0" workbookViewId="0">
      <selection activeCell="D3" sqref="D3"/>
    </sheetView>
  </sheetViews>
  <sheetFormatPr defaultRowHeight="12.75" x14ac:dyDescent="0.2"/>
  <cols>
    <col min="1" max="1" width="3" style="8" customWidth="1"/>
    <col min="2" max="2" width="7.28515625" style="8" customWidth="1"/>
    <col min="3" max="3" width="24.140625" style="8" customWidth="1"/>
    <col min="4" max="4" width="21.85546875" style="8" customWidth="1"/>
    <col min="5" max="5" width="13.5703125" style="8" customWidth="1"/>
    <col min="6" max="6" width="22.28515625" style="8" customWidth="1"/>
    <col min="7" max="7" width="26.85546875" style="8" customWidth="1"/>
    <col min="8" max="8" width="18.85546875" style="8" customWidth="1"/>
    <col min="9" max="9" width="16.5703125" style="8" customWidth="1"/>
    <col min="10" max="10" width="20.5703125" style="8" customWidth="1"/>
    <col min="11" max="11" width="17.140625" style="8" customWidth="1"/>
    <col min="12" max="12" width="9.140625" style="8"/>
    <col min="13" max="13" width="20.140625" style="8" customWidth="1"/>
    <col min="14" max="260" width="9.140625" style="8"/>
    <col min="261" max="261" width="3" style="8" customWidth="1"/>
    <col min="262" max="262" width="7.28515625" style="8" customWidth="1"/>
    <col min="263" max="263" width="24.140625" style="8" customWidth="1"/>
    <col min="264" max="264" width="21.85546875" style="8" customWidth="1"/>
    <col min="265" max="265" width="15" style="8" customWidth="1"/>
    <col min="266" max="266" width="22.28515625" style="8" customWidth="1"/>
    <col min="267" max="267" width="25.7109375" style="8" customWidth="1"/>
    <col min="268" max="268" width="9.140625" style="8"/>
    <col min="269" max="269" width="20.140625" style="8" customWidth="1"/>
    <col min="270" max="516" width="9.140625" style="8"/>
    <col min="517" max="517" width="3" style="8" customWidth="1"/>
    <col min="518" max="518" width="7.28515625" style="8" customWidth="1"/>
    <col min="519" max="519" width="24.140625" style="8" customWidth="1"/>
    <col min="520" max="520" width="21.85546875" style="8" customWidth="1"/>
    <col min="521" max="521" width="15" style="8" customWidth="1"/>
    <col min="522" max="522" width="22.28515625" style="8" customWidth="1"/>
    <col min="523" max="523" width="25.7109375" style="8" customWidth="1"/>
    <col min="524" max="524" width="9.140625" style="8"/>
    <col min="525" max="525" width="20.140625" style="8" customWidth="1"/>
    <col min="526" max="772" width="9.140625" style="8"/>
    <col min="773" max="773" width="3" style="8" customWidth="1"/>
    <col min="774" max="774" width="7.28515625" style="8" customWidth="1"/>
    <col min="775" max="775" width="24.140625" style="8" customWidth="1"/>
    <col min="776" max="776" width="21.85546875" style="8" customWidth="1"/>
    <col min="777" max="777" width="15" style="8" customWidth="1"/>
    <col min="778" max="778" width="22.28515625" style="8" customWidth="1"/>
    <col min="779" max="779" width="25.7109375" style="8" customWidth="1"/>
    <col min="780" max="780" width="9.140625" style="8"/>
    <col min="781" max="781" width="20.140625" style="8" customWidth="1"/>
    <col min="782" max="1028" width="9.140625" style="8"/>
    <col min="1029" max="1029" width="3" style="8" customWidth="1"/>
    <col min="1030" max="1030" width="7.28515625" style="8" customWidth="1"/>
    <col min="1031" max="1031" width="24.140625" style="8" customWidth="1"/>
    <col min="1032" max="1032" width="21.85546875" style="8" customWidth="1"/>
    <col min="1033" max="1033" width="15" style="8" customWidth="1"/>
    <col min="1034" max="1034" width="22.28515625" style="8" customWidth="1"/>
    <col min="1035" max="1035" width="25.7109375" style="8" customWidth="1"/>
    <col min="1036" max="1036" width="9.140625" style="8"/>
    <col min="1037" max="1037" width="20.140625" style="8" customWidth="1"/>
    <col min="1038" max="1284" width="9.140625" style="8"/>
    <col min="1285" max="1285" width="3" style="8" customWidth="1"/>
    <col min="1286" max="1286" width="7.28515625" style="8" customWidth="1"/>
    <col min="1287" max="1287" width="24.140625" style="8" customWidth="1"/>
    <col min="1288" max="1288" width="21.85546875" style="8" customWidth="1"/>
    <col min="1289" max="1289" width="15" style="8" customWidth="1"/>
    <col min="1290" max="1290" width="22.28515625" style="8" customWidth="1"/>
    <col min="1291" max="1291" width="25.7109375" style="8" customWidth="1"/>
    <col min="1292" max="1292" width="9.140625" style="8"/>
    <col min="1293" max="1293" width="20.140625" style="8" customWidth="1"/>
    <col min="1294" max="1540" width="9.140625" style="8"/>
    <col min="1541" max="1541" width="3" style="8" customWidth="1"/>
    <col min="1542" max="1542" width="7.28515625" style="8" customWidth="1"/>
    <col min="1543" max="1543" width="24.140625" style="8" customWidth="1"/>
    <col min="1544" max="1544" width="21.85546875" style="8" customWidth="1"/>
    <col min="1545" max="1545" width="15" style="8" customWidth="1"/>
    <col min="1546" max="1546" width="22.28515625" style="8" customWidth="1"/>
    <col min="1547" max="1547" width="25.7109375" style="8" customWidth="1"/>
    <col min="1548" max="1548" width="9.140625" style="8"/>
    <col min="1549" max="1549" width="20.140625" style="8" customWidth="1"/>
    <col min="1550" max="1796" width="9.140625" style="8"/>
    <col min="1797" max="1797" width="3" style="8" customWidth="1"/>
    <col min="1798" max="1798" width="7.28515625" style="8" customWidth="1"/>
    <col min="1799" max="1799" width="24.140625" style="8" customWidth="1"/>
    <col min="1800" max="1800" width="21.85546875" style="8" customWidth="1"/>
    <col min="1801" max="1801" width="15" style="8" customWidth="1"/>
    <col min="1802" max="1802" width="22.28515625" style="8" customWidth="1"/>
    <col min="1803" max="1803" width="25.7109375" style="8" customWidth="1"/>
    <col min="1804" max="1804" width="9.140625" style="8"/>
    <col min="1805" max="1805" width="20.140625" style="8" customWidth="1"/>
    <col min="1806" max="2052" width="9.140625" style="8"/>
    <col min="2053" max="2053" width="3" style="8" customWidth="1"/>
    <col min="2054" max="2054" width="7.28515625" style="8" customWidth="1"/>
    <col min="2055" max="2055" width="24.140625" style="8" customWidth="1"/>
    <col min="2056" max="2056" width="21.85546875" style="8" customWidth="1"/>
    <col min="2057" max="2057" width="15" style="8" customWidth="1"/>
    <col min="2058" max="2058" width="22.28515625" style="8" customWidth="1"/>
    <col min="2059" max="2059" width="25.7109375" style="8" customWidth="1"/>
    <col min="2060" max="2060" width="9.140625" style="8"/>
    <col min="2061" max="2061" width="20.140625" style="8" customWidth="1"/>
    <col min="2062" max="2308" width="9.140625" style="8"/>
    <col min="2309" max="2309" width="3" style="8" customWidth="1"/>
    <col min="2310" max="2310" width="7.28515625" style="8" customWidth="1"/>
    <col min="2311" max="2311" width="24.140625" style="8" customWidth="1"/>
    <col min="2312" max="2312" width="21.85546875" style="8" customWidth="1"/>
    <col min="2313" max="2313" width="15" style="8" customWidth="1"/>
    <col min="2314" max="2314" width="22.28515625" style="8" customWidth="1"/>
    <col min="2315" max="2315" width="25.7109375" style="8" customWidth="1"/>
    <col min="2316" max="2316" width="9.140625" style="8"/>
    <col min="2317" max="2317" width="20.140625" style="8" customWidth="1"/>
    <col min="2318" max="2564" width="9.140625" style="8"/>
    <col min="2565" max="2565" width="3" style="8" customWidth="1"/>
    <col min="2566" max="2566" width="7.28515625" style="8" customWidth="1"/>
    <col min="2567" max="2567" width="24.140625" style="8" customWidth="1"/>
    <col min="2568" max="2568" width="21.85546875" style="8" customWidth="1"/>
    <col min="2569" max="2569" width="15" style="8" customWidth="1"/>
    <col min="2570" max="2570" width="22.28515625" style="8" customWidth="1"/>
    <col min="2571" max="2571" width="25.7109375" style="8" customWidth="1"/>
    <col min="2572" max="2572" width="9.140625" style="8"/>
    <col min="2573" max="2573" width="20.140625" style="8" customWidth="1"/>
    <col min="2574" max="2820" width="9.140625" style="8"/>
    <col min="2821" max="2821" width="3" style="8" customWidth="1"/>
    <col min="2822" max="2822" width="7.28515625" style="8" customWidth="1"/>
    <col min="2823" max="2823" width="24.140625" style="8" customWidth="1"/>
    <col min="2824" max="2824" width="21.85546875" style="8" customWidth="1"/>
    <col min="2825" max="2825" width="15" style="8" customWidth="1"/>
    <col min="2826" max="2826" width="22.28515625" style="8" customWidth="1"/>
    <col min="2827" max="2827" width="25.7109375" style="8" customWidth="1"/>
    <col min="2828" max="2828" width="9.140625" style="8"/>
    <col min="2829" max="2829" width="20.140625" style="8" customWidth="1"/>
    <col min="2830" max="3076" width="9.140625" style="8"/>
    <col min="3077" max="3077" width="3" style="8" customWidth="1"/>
    <col min="3078" max="3078" width="7.28515625" style="8" customWidth="1"/>
    <col min="3079" max="3079" width="24.140625" style="8" customWidth="1"/>
    <col min="3080" max="3080" width="21.85546875" style="8" customWidth="1"/>
    <col min="3081" max="3081" width="15" style="8" customWidth="1"/>
    <col min="3082" max="3082" width="22.28515625" style="8" customWidth="1"/>
    <col min="3083" max="3083" width="25.7109375" style="8" customWidth="1"/>
    <col min="3084" max="3084" width="9.140625" style="8"/>
    <col min="3085" max="3085" width="20.140625" style="8" customWidth="1"/>
    <col min="3086" max="3332" width="9.140625" style="8"/>
    <col min="3333" max="3333" width="3" style="8" customWidth="1"/>
    <col min="3334" max="3334" width="7.28515625" style="8" customWidth="1"/>
    <col min="3335" max="3335" width="24.140625" style="8" customWidth="1"/>
    <col min="3336" max="3336" width="21.85546875" style="8" customWidth="1"/>
    <col min="3337" max="3337" width="15" style="8" customWidth="1"/>
    <col min="3338" max="3338" width="22.28515625" style="8" customWidth="1"/>
    <col min="3339" max="3339" width="25.7109375" style="8" customWidth="1"/>
    <col min="3340" max="3340" width="9.140625" style="8"/>
    <col min="3341" max="3341" width="20.140625" style="8" customWidth="1"/>
    <col min="3342" max="3588" width="9.140625" style="8"/>
    <col min="3589" max="3589" width="3" style="8" customWidth="1"/>
    <col min="3590" max="3590" width="7.28515625" style="8" customWidth="1"/>
    <col min="3591" max="3591" width="24.140625" style="8" customWidth="1"/>
    <col min="3592" max="3592" width="21.85546875" style="8" customWidth="1"/>
    <col min="3593" max="3593" width="15" style="8" customWidth="1"/>
    <col min="3594" max="3594" width="22.28515625" style="8" customWidth="1"/>
    <col min="3595" max="3595" width="25.7109375" style="8" customWidth="1"/>
    <col min="3596" max="3596" width="9.140625" style="8"/>
    <col min="3597" max="3597" width="20.140625" style="8" customWidth="1"/>
    <col min="3598" max="3844" width="9.140625" style="8"/>
    <col min="3845" max="3845" width="3" style="8" customWidth="1"/>
    <col min="3846" max="3846" width="7.28515625" style="8" customWidth="1"/>
    <col min="3847" max="3847" width="24.140625" style="8" customWidth="1"/>
    <col min="3848" max="3848" width="21.85546875" style="8" customWidth="1"/>
    <col min="3849" max="3849" width="15" style="8" customWidth="1"/>
    <col min="3850" max="3850" width="22.28515625" style="8" customWidth="1"/>
    <col min="3851" max="3851" width="25.7109375" style="8" customWidth="1"/>
    <col min="3852" max="3852" width="9.140625" style="8"/>
    <col min="3853" max="3853" width="20.140625" style="8" customWidth="1"/>
    <col min="3854" max="4100" width="9.140625" style="8"/>
    <col min="4101" max="4101" width="3" style="8" customWidth="1"/>
    <col min="4102" max="4102" width="7.28515625" style="8" customWidth="1"/>
    <col min="4103" max="4103" width="24.140625" style="8" customWidth="1"/>
    <col min="4104" max="4104" width="21.85546875" style="8" customWidth="1"/>
    <col min="4105" max="4105" width="15" style="8" customWidth="1"/>
    <col min="4106" max="4106" width="22.28515625" style="8" customWidth="1"/>
    <col min="4107" max="4107" width="25.7109375" style="8" customWidth="1"/>
    <col min="4108" max="4108" width="9.140625" style="8"/>
    <col min="4109" max="4109" width="20.140625" style="8" customWidth="1"/>
    <col min="4110" max="4356" width="9.140625" style="8"/>
    <col min="4357" max="4357" width="3" style="8" customWidth="1"/>
    <col min="4358" max="4358" width="7.28515625" style="8" customWidth="1"/>
    <col min="4359" max="4359" width="24.140625" style="8" customWidth="1"/>
    <col min="4360" max="4360" width="21.85546875" style="8" customWidth="1"/>
    <col min="4361" max="4361" width="15" style="8" customWidth="1"/>
    <col min="4362" max="4362" width="22.28515625" style="8" customWidth="1"/>
    <col min="4363" max="4363" width="25.7109375" style="8" customWidth="1"/>
    <col min="4364" max="4364" width="9.140625" style="8"/>
    <col min="4365" max="4365" width="20.140625" style="8" customWidth="1"/>
    <col min="4366" max="4612" width="9.140625" style="8"/>
    <col min="4613" max="4613" width="3" style="8" customWidth="1"/>
    <col min="4614" max="4614" width="7.28515625" style="8" customWidth="1"/>
    <col min="4615" max="4615" width="24.140625" style="8" customWidth="1"/>
    <col min="4616" max="4616" width="21.85546875" style="8" customWidth="1"/>
    <col min="4617" max="4617" width="15" style="8" customWidth="1"/>
    <col min="4618" max="4618" width="22.28515625" style="8" customWidth="1"/>
    <col min="4619" max="4619" width="25.7109375" style="8" customWidth="1"/>
    <col min="4620" max="4620" width="9.140625" style="8"/>
    <col min="4621" max="4621" width="20.140625" style="8" customWidth="1"/>
    <col min="4622" max="4868" width="9.140625" style="8"/>
    <col min="4869" max="4869" width="3" style="8" customWidth="1"/>
    <col min="4870" max="4870" width="7.28515625" style="8" customWidth="1"/>
    <col min="4871" max="4871" width="24.140625" style="8" customWidth="1"/>
    <col min="4872" max="4872" width="21.85546875" style="8" customWidth="1"/>
    <col min="4873" max="4873" width="15" style="8" customWidth="1"/>
    <col min="4874" max="4874" width="22.28515625" style="8" customWidth="1"/>
    <col min="4875" max="4875" width="25.7109375" style="8" customWidth="1"/>
    <col min="4876" max="4876" width="9.140625" style="8"/>
    <col min="4877" max="4877" width="20.140625" style="8" customWidth="1"/>
    <col min="4878" max="5124" width="9.140625" style="8"/>
    <col min="5125" max="5125" width="3" style="8" customWidth="1"/>
    <col min="5126" max="5126" width="7.28515625" style="8" customWidth="1"/>
    <col min="5127" max="5127" width="24.140625" style="8" customWidth="1"/>
    <col min="5128" max="5128" width="21.85546875" style="8" customWidth="1"/>
    <col min="5129" max="5129" width="15" style="8" customWidth="1"/>
    <col min="5130" max="5130" width="22.28515625" style="8" customWidth="1"/>
    <col min="5131" max="5131" width="25.7109375" style="8" customWidth="1"/>
    <col min="5132" max="5132" width="9.140625" style="8"/>
    <col min="5133" max="5133" width="20.140625" style="8" customWidth="1"/>
    <col min="5134" max="5380" width="9.140625" style="8"/>
    <col min="5381" max="5381" width="3" style="8" customWidth="1"/>
    <col min="5382" max="5382" width="7.28515625" style="8" customWidth="1"/>
    <col min="5383" max="5383" width="24.140625" style="8" customWidth="1"/>
    <col min="5384" max="5384" width="21.85546875" style="8" customWidth="1"/>
    <col min="5385" max="5385" width="15" style="8" customWidth="1"/>
    <col min="5386" max="5386" width="22.28515625" style="8" customWidth="1"/>
    <col min="5387" max="5387" width="25.7109375" style="8" customWidth="1"/>
    <col min="5388" max="5388" width="9.140625" style="8"/>
    <col min="5389" max="5389" width="20.140625" style="8" customWidth="1"/>
    <col min="5390" max="5636" width="9.140625" style="8"/>
    <col min="5637" max="5637" width="3" style="8" customWidth="1"/>
    <col min="5638" max="5638" width="7.28515625" style="8" customWidth="1"/>
    <col min="5639" max="5639" width="24.140625" style="8" customWidth="1"/>
    <col min="5640" max="5640" width="21.85546875" style="8" customWidth="1"/>
    <col min="5641" max="5641" width="15" style="8" customWidth="1"/>
    <col min="5642" max="5642" width="22.28515625" style="8" customWidth="1"/>
    <col min="5643" max="5643" width="25.7109375" style="8" customWidth="1"/>
    <col min="5644" max="5644" width="9.140625" style="8"/>
    <col min="5645" max="5645" width="20.140625" style="8" customWidth="1"/>
    <col min="5646" max="5892" width="9.140625" style="8"/>
    <col min="5893" max="5893" width="3" style="8" customWidth="1"/>
    <col min="5894" max="5894" width="7.28515625" style="8" customWidth="1"/>
    <col min="5895" max="5895" width="24.140625" style="8" customWidth="1"/>
    <col min="5896" max="5896" width="21.85546875" style="8" customWidth="1"/>
    <col min="5897" max="5897" width="15" style="8" customWidth="1"/>
    <col min="5898" max="5898" width="22.28515625" style="8" customWidth="1"/>
    <col min="5899" max="5899" width="25.7109375" style="8" customWidth="1"/>
    <col min="5900" max="5900" width="9.140625" style="8"/>
    <col min="5901" max="5901" width="20.140625" style="8" customWidth="1"/>
    <col min="5902" max="6148" width="9.140625" style="8"/>
    <col min="6149" max="6149" width="3" style="8" customWidth="1"/>
    <col min="6150" max="6150" width="7.28515625" style="8" customWidth="1"/>
    <col min="6151" max="6151" width="24.140625" style="8" customWidth="1"/>
    <col min="6152" max="6152" width="21.85546875" style="8" customWidth="1"/>
    <col min="6153" max="6153" width="15" style="8" customWidth="1"/>
    <col min="6154" max="6154" width="22.28515625" style="8" customWidth="1"/>
    <col min="6155" max="6155" width="25.7109375" style="8" customWidth="1"/>
    <col min="6156" max="6156" width="9.140625" style="8"/>
    <col min="6157" max="6157" width="20.140625" style="8" customWidth="1"/>
    <col min="6158" max="6404" width="9.140625" style="8"/>
    <col min="6405" max="6405" width="3" style="8" customWidth="1"/>
    <col min="6406" max="6406" width="7.28515625" style="8" customWidth="1"/>
    <col min="6407" max="6407" width="24.140625" style="8" customWidth="1"/>
    <col min="6408" max="6408" width="21.85546875" style="8" customWidth="1"/>
    <col min="6409" max="6409" width="15" style="8" customWidth="1"/>
    <col min="6410" max="6410" width="22.28515625" style="8" customWidth="1"/>
    <col min="6411" max="6411" width="25.7109375" style="8" customWidth="1"/>
    <col min="6412" max="6412" width="9.140625" style="8"/>
    <col min="6413" max="6413" width="20.140625" style="8" customWidth="1"/>
    <col min="6414" max="6660" width="9.140625" style="8"/>
    <col min="6661" max="6661" width="3" style="8" customWidth="1"/>
    <col min="6662" max="6662" width="7.28515625" style="8" customWidth="1"/>
    <col min="6663" max="6663" width="24.140625" style="8" customWidth="1"/>
    <col min="6664" max="6664" width="21.85546875" style="8" customWidth="1"/>
    <col min="6665" max="6665" width="15" style="8" customWidth="1"/>
    <col min="6666" max="6666" width="22.28515625" style="8" customWidth="1"/>
    <col min="6667" max="6667" width="25.7109375" style="8" customWidth="1"/>
    <col min="6668" max="6668" width="9.140625" style="8"/>
    <col min="6669" max="6669" width="20.140625" style="8" customWidth="1"/>
    <col min="6670" max="6916" width="9.140625" style="8"/>
    <col min="6917" max="6917" width="3" style="8" customWidth="1"/>
    <col min="6918" max="6918" width="7.28515625" style="8" customWidth="1"/>
    <col min="6919" max="6919" width="24.140625" style="8" customWidth="1"/>
    <col min="6920" max="6920" width="21.85546875" style="8" customWidth="1"/>
    <col min="6921" max="6921" width="15" style="8" customWidth="1"/>
    <col min="6922" max="6922" width="22.28515625" style="8" customWidth="1"/>
    <col min="6923" max="6923" width="25.7109375" style="8" customWidth="1"/>
    <col min="6924" max="6924" width="9.140625" style="8"/>
    <col min="6925" max="6925" width="20.140625" style="8" customWidth="1"/>
    <col min="6926" max="7172" width="9.140625" style="8"/>
    <col min="7173" max="7173" width="3" style="8" customWidth="1"/>
    <col min="7174" max="7174" width="7.28515625" style="8" customWidth="1"/>
    <col min="7175" max="7175" width="24.140625" style="8" customWidth="1"/>
    <col min="7176" max="7176" width="21.85546875" style="8" customWidth="1"/>
    <col min="7177" max="7177" width="15" style="8" customWidth="1"/>
    <col min="7178" max="7178" width="22.28515625" style="8" customWidth="1"/>
    <col min="7179" max="7179" width="25.7109375" style="8" customWidth="1"/>
    <col min="7180" max="7180" width="9.140625" style="8"/>
    <col min="7181" max="7181" width="20.140625" style="8" customWidth="1"/>
    <col min="7182" max="7428" width="9.140625" style="8"/>
    <col min="7429" max="7429" width="3" style="8" customWidth="1"/>
    <col min="7430" max="7430" width="7.28515625" style="8" customWidth="1"/>
    <col min="7431" max="7431" width="24.140625" style="8" customWidth="1"/>
    <col min="7432" max="7432" width="21.85546875" style="8" customWidth="1"/>
    <col min="7433" max="7433" width="15" style="8" customWidth="1"/>
    <col min="7434" max="7434" width="22.28515625" style="8" customWidth="1"/>
    <col min="7435" max="7435" width="25.7109375" style="8" customWidth="1"/>
    <col min="7436" max="7436" width="9.140625" style="8"/>
    <col min="7437" max="7437" width="20.140625" style="8" customWidth="1"/>
    <col min="7438" max="7684" width="9.140625" style="8"/>
    <col min="7685" max="7685" width="3" style="8" customWidth="1"/>
    <col min="7686" max="7686" width="7.28515625" style="8" customWidth="1"/>
    <col min="7687" max="7687" width="24.140625" style="8" customWidth="1"/>
    <col min="7688" max="7688" width="21.85546875" style="8" customWidth="1"/>
    <col min="7689" max="7689" width="15" style="8" customWidth="1"/>
    <col min="7690" max="7690" width="22.28515625" style="8" customWidth="1"/>
    <col min="7691" max="7691" width="25.7109375" style="8" customWidth="1"/>
    <col min="7692" max="7692" width="9.140625" style="8"/>
    <col min="7693" max="7693" width="20.140625" style="8" customWidth="1"/>
    <col min="7694" max="7940" width="9.140625" style="8"/>
    <col min="7941" max="7941" width="3" style="8" customWidth="1"/>
    <col min="7942" max="7942" width="7.28515625" style="8" customWidth="1"/>
    <col min="7943" max="7943" width="24.140625" style="8" customWidth="1"/>
    <col min="7944" max="7944" width="21.85546875" style="8" customWidth="1"/>
    <col min="7945" max="7945" width="15" style="8" customWidth="1"/>
    <col min="7946" max="7946" width="22.28515625" style="8" customWidth="1"/>
    <col min="7947" max="7947" width="25.7109375" style="8" customWidth="1"/>
    <col min="7948" max="7948" width="9.140625" style="8"/>
    <col min="7949" max="7949" width="20.140625" style="8" customWidth="1"/>
    <col min="7950" max="8196" width="9.140625" style="8"/>
    <col min="8197" max="8197" width="3" style="8" customWidth="1"/>
    <col min="8198" max="8198" width="7.28515625" style="8" customWidth="1"/>
    <col min="8199" max="8199" width="24.140625" style="8" customWidth="1"/>
    <col min="8200" max="8200" width="21.85546875" style="8" customWidth="1"/>
    <col min="8201" max="8201" width="15" style="8" customWidth="1"/>
    <col min="8202" max="8202" width="22.28515625" style="8" customWidth="1"/>
    <col min="8203" max="8203" width="25.7109375" style="8" customWidth="1"/>
    <col min="8204" max="8204" width="9.140625" style="8"/>
    <col min="8205" max="8205" width="20.140625" style="8" customWidth="1"/>
    <col min="8206" max="8452" width="9.140625" style="8"/>
    <col min="8453" max="8453" width="3" style="8" customWidth="1"/>
    <col min="8454" max="8454" width="7.28515625" style="8" customWidth="1"/>
    <col min="8455" max="8455" width="24.140625" style="8" customWidth="1"/>
    <col min="8456" max="8456" width="21.85546875" style="8" customWidth="1"/>
    <col min="8457" max="8457" width="15" style="8" customWidth="1"/>
    <col min="8458" max="8458" width="22.28515625" style="8" customWidth="1"/>
    <col min="8459" max="8459" width="25.7109375" style="8" customWidth="1"/>
    <col min="8460" max="8460" width="9.140625" style="8"/>
    <col min="8461" max="8461" width="20.140625" style="8" customWidth="1"/>
    <col min="8462" max="8708" width="9.140625" style="8"/>
    <col min="8709" max="8709" width="3" style="8" customWidth="1"/>
    <col min="8710" max="8710" width="7.28515625" style="8" customWidth="1"/>
    <col min="8711" max="8711" width="24.140625" style="8" customWidth="1"/>
    <col min="8712" max="8712" width="21.85546875" style="8" customWidth="1"/>
    <col min="8713" max="8713" width="15" style="8" customWidth="1"/>
    <col min="8714" max="8714" width="22.28515625" style="8" customWidth="1"/>
    <col min="8715" max="8715" width="25.7109375" style="8" customWidth="1"/>
    <col min="8716" max="8716" width="9.140625" style="8"/>
    <col min="8717" max="8717" width="20.140625" style="8" customWidth="1"/>
    <col min="8718" max="8964" width="9.140625" style="8"/>
    <col min="8965" max="8965" width="3" style="8" customWidth="1"/>
    <col min="8966" max="8966" width="7.28515625" style="8" customWidth="1"/>
    <col min="8967" max="8967" width="24.140625" style="8" customWidth="1"/>
    <col min="8968" max="8968" width="21.85546875" style="8" customWidth="1"/>
    <col min="8969" max="8969" width="15" style="8" customWidth="1"/>
    <col min="8970" max="8970" width="22.28515625" style="8" customWidth="1"/>
    <col min="8971" max="8971" width="25.7109375" style="8" customWidth="1"/>
    <col min="8972" max="8972" width="9.140625" style="8"/>
    <col min="8973" max="8973" width="20.140625" style="8" customWidth="1"/>
    <col min="8974" max="9220" width="9.140625" style="8"/>
    <col min="9221" max="9221" width="3" style="8" customWidth="1"/>
    <col min="9222" max="9222" width="7.28515625" style="8" customWidth="1"/>
    <col min="9223" max="9223" width="24.140625" style="8" customWidth="1"/>
    <col min="9224" max="9224" width="21.85546875" style="8" customWidth="1"/>
    <col min="9225" max="9225" width="15" style="8" customWidth="1"/>
    <col min="9226" max="9226" width="22.28515625" style="8" customWidth="1"/>
    <col min="9227" max="9227" width="25.7109375" style="8" customWidth="1"/>
    <col min="9228" max="9228" width="9.140625" style="8"/>
    <col min="9229" max="9229" width="20.140625" style="8" customWidth="1"/>
    <col min="9230" max="9476" width="9.140625" style="8"/>
    <col min="9477" max="9477" width="3" style="8" customWidth="1"/>
    <col min="9478" max="9478" width="7.28515625" style="8" customWidth="1"/>
    <col min="9479" max="9479" width="24.140625" style="8" customWidth="1"/>
    <col min="9480" max="9480" width="21.85546875" style="8" customWidth="1"/>
    <col min="9481" max="9481" width="15" style="8" customWidth="1"/>
    <col min="9482" max="9482" width="22.28515625" style="8" customWidth="1"/>
    <col min="9483" max="9483" width="25.7109375" style="8" customWidth="1"/>
    <col min="9484" max="9484" width="9.140625" style="8"/>
    <col min="9485" max="9485" width="20.140625" style="8" customWidth="1"/>
    <col min="9486" max="9732" width="9.140625" style="8"/>
    <col min="9733" max="9733" width="3" style="8" customWidth="1"/>
    <col min="9734" max="9734" width="7.28515625" style="8" customWidth="1"/>
    <col min="9735" max="9735" width="24.140625" style="8" customWidth="1"/>
    <col min="9736" max="9736" width="21.85546875" style="8" customWidth="1"/>
    <col min="9737" max="9737" width="15" style="8" customWidth="1"/>
    <col min="9738" max="9738" width="22.28515625" style="8" customWidth="1"/>
    <col min="9739" max="9739" width="25.7109375" style="8" customWidth="1"/>
    <col min="9740" max="9740" width="9.140625" style="8"/>
    <col min="9741" max="9741" width="20.140625" style="8" customWidth="1"/>
    <col min="9742" max="9988" width="9.140625" style="8"/>
    <col min="9989" max="9989" width="3" style="8" customWidth="1"/>
    <col min="9990" max="9990" width="7.28515625" style="8" customWidth="1"/>
    <col min="9991" max="9991" width="24.140625" style="8" customWidth="1"/>
    <col min="9992" max="9992" width="21.85546875" style="8" customWidth="1"/>
    <col min="9993" max="9993" width="15" style="8" customWidth="1"/>
    <col min="9994" max="9994" width="22.28515625" style="8" customWidth="1"/>
    <col min="9995" max="9995" width="25.7109375" style="8" customWidth="1"/>
    <col min="9996" max="9996" width="9.140625" style="8"/>
    <col min="9997" max="9997" width="20.140625" style="8" customWidth="1"/>
    <col min="9998" max="10244" width="9.140625" style="8"/>
    <col min="10245" max="10245" width="3" style="8" customWidth="1"/>
    <col min="10246" max="10246" width="7.28515625" style="8" customWidth="1"/>
    <col min="10247" max="10247" width="24.140625" style="8" customWidth="1"/>
    <col min="10248" max="10248" width="21.85546875" style="8" customWidth="1"/>
    <col min="10249" max="10249" width="15" style="8" customWidth="1"/>
    <col min="10250" max="10250" width="22.28515625" style="8" customWidth="1"/>
    <col min="10251" max="10251" width="25.7109375" style="8" customWidth="1"/>
    <col min="10252" max="10252" width="9.140625" style="8"/>
    <col min="10253" max="10253" width="20.140625" style="8" customWidth="1"/>
    <col min="10254" max="10500" width="9.140625" style="8"/>
    <col min="10501" max="10501" width="3" style="8" customWidth="1"/>
    <col min="10502" max="10502" width="7.28515625" style="8" customWidth="1"/>
    <col min="10503" max="10503" width="24.140625" style="8" customWidth="1"/>
    <col min="10504" max="10504" width="21.85546875" style="8" customWidth="1"/>
    <col min="10505" max="10505" width="15" style="8" customWidth="1"/>
    <col min="10506" max="10506" width="22.28515625" style="8" customWidth="1"/>
    <col min="10507" max="10507" width="25.7109375" style="8" customWidth="1"/>
    <col min="10508" max="10508" width="9.140625" style="8"/>
    <col min="10509" max="10509" width="20.140625" style="8" customWidth="1"/>
    <col min="10510" max="10756" width="9.140625" style="8"/>
    <col min="10757" max="10757" width="3" style="8" customWidth="1"/>
    <col min="10758" max="10758" width="7.28515625" style="8" customWidth="1"/>
    <col min="10759" max="10759" width="24.140625" style="8" customWidth="1"/>
    <col min="10760" max="10760" width="21.85546875" style="8" customWidth="1"/>
    <col min="10761" max="10761" width="15" style="8" customWidth="1"/>
    <col min="10762" max="10762" width="22.28515625" style="8" customWidth="1"/>
    <col min="10763" max="10763" width="25.7109375" style="8" customWidth="1"/>
    <col min="10764" max="10764" width="9.140625" style="8"/>
    <col min="10765" max="10765" width="20.140625" style="8" customWidth="1"/>
    <col min="10766" max="11012" width="9.140625" style="8"/>
    <col min="11013" max="11013" width="3" style="8" customWidth="1"/>
    <col min="11014" max="11014" width="7.28515625" style="8" customWidth="1"/>
    <col min="11015" max="11015" width="24.140625" style="8" customWidth="1"/>
    <col min="11016" max="11016" width="21.85546875" style="8" customWidth="1"/>
    <col min="11017" max="11017" width="15" style="8" customWidth="1"/>
    <col min="11018" max="11018" width="22.28515625" style="8" customWidth="1"/>
    <col min="11019" max="11019" width="25.7109375" style="8" customWidth="1"/>
    <col min="11020" max="11020" width="9.140625" style="8"/>
    <col min="11021" max="11021" width="20.140625" style="8" customWidth="1"/>
    <col min="11022" max="11268" width="9.140625" style="8"/>
    <col min="11269" max="11269" width="3" style="8" customWidth="1"/>
    <col min="11270" max="11270" width="7.28515625" style="8" customWidth="1"/>
    <col min="11271" max="11271" width="24.140625" style="8" customWidth="1"/>
    <col min="11272" max="11272" width="21.85546875" style="8" customWidth="1"/>
    <col min="11273" max="11273" width="15" style="8" customWidth="1"/>
    <col min="11274" max="11274" width="22.28515625" style="8" customWidth="1"/>
    <col min="11275" max="11275" width="25.7109375" style="8" customWidth="1"/>
    <col min="11276" max="11276" width="9.140625" style="8"/>
    <col min="11277" max="11277" width="20.140625" style="8" customWidth="1"/>
    <col min="11278" max="11524" width="9.140625" style="8"/>
    <col min="11525" max="11525" width="3" style="8" customWidth="1"/>
    <col min="11526" max="11526" width="7.28515625" style="8" customWidth="1"/>
    <col min="11527" max="11527" width="24.140625" style="8" customWidth="1"/>
    <col min="11528" max="11528" width="21.85546875" style="8" customWidth="1"/>
    <col min="11529" max="11529" width="15" style="8" customWidth="1"/>
    <col min="11530" max="11530" width="22.28515625" style="8" customWidth="1"/>
    <col min="11531" max="11531" width="25.7109375" style="8" customWidth="1"/>
    <col min="11532" max="11532" width="9.140625" style="8"/>
    <col min="11533" max="11533" width="20.140625" style="8" customWidth="1"/>
    <col min="11534" max="11780" width="9.140625" style="8"/>
    <col min="11781" max="11781" width="3" style="8" customWidth="1"/>
    <col min="11782" max="11782" width="7.28515625" style="8" customWidth="1"/>
    <col min="11783" max="11783" width="24.140625" style="8" customWidth="1"/>
    <col min="11784" max="11784" width="21.85546875" style="8" customWidth="1"/>
    <col min="11785" max="11785" width="15" style="8" customWidth="1"/>
    <col min="11786" max="11786" width="22.28515625" style="8" customWidth="1"/>
    <col min="11787" max="11787" width="25.7109375" style="8" customWidth="1"/>
    <col min="11788" max="11788" width="9.140625" style="8"/>
    <col min="11789" max="11789" width="20.140625" style="8" customWidth="1"/>
    <col min="11790" max="12036" width="9.140625" style="8"/>
    <col min="12037" max="12037" width="3" style="8" customWidth="1"/>
    <col min="12038" max="12038" width="7.28515625" style="8" customWidth="1"/>
    <col min="12039" max="12039" width="24.140625" style="8" customWidth="1"/>
    <col min="12040" max="12040" width="21.85546875" style="8" customWidth="1"/>
    <col min="12041" max="12041" width="15" style="8" customWidth="1"/>
    <col min="12042" max="12042" width="22.28515625" style="8" customWidth="1"/>
    <col min="12043" max="12043" width="25.7109375" style="8" customWidth="1"/>
    <col min="12044" max="12044" width="9.140625" style="8"/>
    <col min="12045" max="12045" width="20.140625" style="8" customWidth="1"/>
    <col min="12046" max="12292" width="9.140625" style="8"/>
    <col min="12293" max="12293" width="3" style="8" customWidth="1"/>
    <col min="12294" max="12294" width="7.28515625" style="8" customWidth="1"/>
    <col min="12295" max="12295" width="24.140625" style="8" customWidth="1"/>
    <col min="12296" max="12296" width="21.85546875" style="8" customWidth="1"/>
    <col min="12297" max="12297" width="15" style="8" customWidth="1"/>
    <col min="12298" max="12298" width="22.28515625" style="8" customWidth="1"/>
    <col min="12299" max="12299" width="25.7109375" style="8" customWidth="1"/>
    <col min="12300" max="12300" width="9.140625" style="8"/>
    <col min="12301" max="12301" width="20.140625" style="8" customWidth="1"/>
    <col min="12302" max="12548" width="9.140625" style="8"/>
    <col min="12549" max="12549" width="3" style="8" customWidth="1"/>
    <col min="12550" max="12550" width="7.28515625" style="8" customWidth="1"/>
    <col min="12551" max="12551" width="24.140625" style="8" customWidth="1"/>
    <col min="12552" max="12552" width="21.85546875" style="8" customWidth="1"/>
    <col min="12553" max="12553" width="15" style="8" customWidth="1"/>
    <col min="12554" max="12554" width="22.28515625" style="8" customWidth="1"/>
    <col min="12555" max="12555" width="25.7109375" style="8" customWidth="1"/>
    <col min="12556" max="12556" width="9.140625" style="8"/>
    <col min="12557" max="12557" width="20.140625" style="8" customWidth="1"/>
    <col min="12558" max="12804" width="9.140625" style="8"/>
    <col min="12805" max="12805" width="3" style="8" customWidth="1"/>
    <col min="12806" max="12806" width="7.28515625" style="8" customWidth="1"/>
    <col min="12807" max="12807" width="24.140625" style="8" customWidth="1"/>
    <col min="12808" max="12808" width="21.85546875" style="8" customWidth="1"/>
    <col min="12809" max="12809" width="15" style="8" customWidth="1"/>
    <col min="12810" max="12810" width="22.28515625" style="8" customWidth="1"/>
    <col min="12811" max="12811" width="25.7109375" style="8" customWidth="1"/>
    <col min="12812" max="12812" width="9.140625" style="8"/>
    <col min="12813" max="12813" width="20.140625" style="8" customWidth="1"/>
    <col min="12814" max="13060" width="9.140625" style="8"/>
    <col min="13061" max="13061" width="3" style="8" customWidth="1"/>
    <col min="13062" max="13062" width="7.28515625" style="8" customWidth="1"/>
    <col min="13063" max="13063" width="24.140625" style="8" customWidth="1"/>
    <col min="13064" max="13064" width="21.85546875" style="8" customWidth="1"/>
    <col min="13065" max="13065" width="15" style="8" customWidth="1"/>
    <col min="13066" max="13066" width="22.28515625" style="8" customWidth="1"/>
    <col min="13067" max="13067" width="25.7109375" style="8" customWidth="1"/>
    <col min="13068" max="13068" width="9.140625" style="8"/>
    <col min="13069" max="13069" width="20.140625" style="8" customWidth="1"/>
    <col min="13070" max="13316" width="9.140625" style="8"/>
    <col min="13317" max="13317" width="3" style="8" customWidth="1"/>
    <col min="13318" max="13318" width="7.28515625" style="8" customWidth="1"/>
    <col min="13319" max="13319" width="24.140625" style="8" customWidth="1"/>
    <col min="13320" max="13320" width="21.85546875" style="8" customWidth="1"/>
    <col min="13321" max="13321" width="15" style="8" customWidth="1"/>
    <col min="13322" max="13322" width="22.28515625" style="8" customWidth="1"/>
    <col min="13323" max="13323" width="25.7109375" style="8" customWidth="1"/>
    <col min="13324" max="13324" width="9.140625" style="8"/>
    <col min="13325" max="13325" width="20.140625" style="8" customWidth="1"/>
    <col min="13326" max="13572" width="9.140625" style="8"/>
    <col min="13573" max="13573" width="3" style="8" customWidth="1"/>
    <col min="13574" max="13574" width="7.28515625" style="8" customWidth="1"/>
    <col min="13575" max="13575" width="24.140625" style="8" customWidth="1"/>
    <col min="13576" max="13576" width="21.85546875" style="8" customWidth="1"/>
    <col min="13577" max="13577" width="15" style="8" customWidth="1"/>
    <col min="13578" max="13578" width="22.28515625" style="8" customWidth="1"/>
    <col min="13579" max="13579" width="25.7109375" style="8" customWidth="1"/>
    <col min="13580" max="13580" width="9.140625" style="8"/>
    <col min="13581" max="13581" width="20.140625" style="8" customWidth="1"/>
    <col min="13582" max="13828" width="9.140625" style="8"/>
    <col min="13829" max="13829" width="3" style="8" customWidth="1"/>
    <col min="13830" max="13830" width="7.28515625" style="8" customWidth="1"/>
    <col min="13831" max="13831" width="24.140625" style="8" customWidth="1"/>
    <col min="13832" max="13832" width="21.85546875" style="8" customWidth="1"/>
    <col min="13833" max="13833" width="15" style="8" customWidth="1"/>
    <col min="13834" max="13834" width="22.28515625" style="8" customWidth="1"/>
    <col min="13835" max="13835" width="25.7109375" style="8" customWidth="1"/>
    <col min="13836" max="13836" width="9.140625" style="8"/>
    <col min="13837" max="13837" width="20.140625" style="8" customWidth="1"/>
    <col min="13838" max="14084" width="9.140625" style="8"/>
    <col min="14085" max="14085" width="3" style="8" customWidth="1"/>
    <col min="14086" max="14086" width="7.28515625" style="8" customWidth="1"/>
    <col min="14087" max="14087" width="24.140625" style="8" customWidth="1"/>
    <col min="14088" max="14088" width="21.85546875" style="8" customWidth="1"/>
    <col min="14089" max="14089" width="15" style="8" customWidth="1"/>
    <col min="14090" max="14090" width="22.28515625" style="8" customWidth="1"/>
    <col min="14091" max="14091" width="25.7109375" style="8" customWidth="1"/>
    <col min="14092" max="14092" width="9.140625" style="8"/>
    <col min="14093" max="14093" width="20.140625" style="8" customWidth="1"/>
    <col min="14094" max="14340" width="9.140625" style="8"/>
    <col min="14341" max="14341" width="3" style="8" customWidth="1"/>
    <col min="14342" max="14342" width="7.28515625" style="8" customWidth="1"/>
    <col min="14343" max="14343" width="24.140625" style="8" customWidth="1"/>
    <col min="14344" max="14344" width="21.85546875" style="8" customWidth="1"/>
    <col min="14345" max="14345" width="15" style="8" customWidth="1"/>
    <col min="14346" max="14346" width="22.28515625" style="8" customWidth="1"/>
    <col min="14347" max="14347" width="25.7109375" style="8" customWidth="1"/>
    <col min="14348" max="14348" width="9.140625" style="8"/>
    <col min="14349" max="14349" width="20.140625" style="8" customWidth="1"/>
    <col min="14350" max="14596" width="9.140625" style="8"/>
    <col min="14597" max="14597" width="3" style="8" customWidth="1"/>
    <col min="14598" max="14598" width="7.28515625" style="8" customWidth="1"/>
    <col min="14599" max="14599" width="24.140625" style="8" customWidth="1"/>
    <col min="14600" max="14600" width="21.85546875" style="8" customWidth="1"/>
    <col min="14601" max="14601" width="15" style="8" customWidth="1"/>
    <col min="14602" max="14602" width="22.28515625" style="8" customWidth="1"/>
    <col min="14603" max="14603" width="25.7109375" style="8" customWidth="1"/>
    <col min="14604" max="14604" width="9.140625" style="8"/>
    <col min="14605" max="14605" width="20.140625" style="8" customWidth="1"/>
    <col min="14606" max="14852" width="9.140625" style="8"/>
    <col min="14853" max="14853" width="3" style="8" customWidth="1"/>
    <col min="14854" max="14854" width="7.28515625" style="8" customWidth="1"/>
    <col min="14855" max="14855" width="24.140625" style="8" customWidth="1"/>
    <col min="14856" max="14856" width="21.85546875" style="8" customWidth="1"/>
    <col min="14857" max="14857" width="15" style="8" customWidth="1"/>
    <col min="14858" max="14858" width="22.28515625" style="8" customWidth="1"/>
    <col min="14859" max="14859" width="25.7109375" style="8" customWidth="1"/>
    <col min="14860" max="14860" width="9.140625" style="8"/>
    <col min="14861" max="14861" width="20.140625" style="8" customWidth="1"/>
    <col min="14862" max="15108" width="9.140625" style="8"/>
    <col min="15109" max="15109" width="3" style="8" customWidth="1"/>
    <col min="15110" max="15110" width="7.28515625" style="8" customWidth="1"/>
    <col min="15111" max="15111" width="24.140625" style="8" customWidth="1"/>
    <col min="15112" max="15112" width="21.85546875" style="8" customWidth="1"/>
    <col min="15113" max="15113" width="15" style="8" customWidth="1"/>
    <col min="15114" max="15114" width="22.28515625" style="8" customWidth="1"/>
    <col min="15115" max="15115" width="25.7109375" style="8" customWidth="1"/>
    <col min="15116" max="15116" width="9.140625" style="8"/>
    <col min="15117" max="15117" width="20.140625" style="8" customWidth="1"/>
    <col min="15118" max="15364" width="9.140625" style="8"/>
    <col min="15365" max="15365" width="3" style="8" customWidth="1"/>
    <col min="15366" max="15366" width="7.28515625" style="8" customWidth="1"/>
    <col min="15367" max="15367" width="24.140625" style="8" customWidth="1"/>
    <col min="15368" max="15368" width="21.85546875" style="8" customWidth="1"/>
    <col min="15369" max="15369" width="15" style="8" customWidth="1"/>
    <col min="15370" max="15370" width="22.28515625" style="8" customWidth="1"/>
    <col min="15371" max="15371" width="25.7109375" style="8" customWidth="1"/>
    <col min="15372" max="15372" width="9.140625" style="8"/>
    <col min="15373" max="15373" width="20.140625" style="8" customWidth="1"/>
    <col min="15374" max="15620" width="9.140625" style="8"/>
    <col min="15621" max="15621" width="3" style="8" customWidth="1"/>
    <col min="15622" max="15622" width="7.28515625" style="8" customWidth="1"/>
    <col min="15623" max="15623" width="24.140625" style="8" customWidth="1"/>
    <col min="15624" max="15624" width="21.85546875" style="8" customWidth="1"/>
    <col min="15625" max="15625" width="15" style="8" customWidth="1"/>
    <col min="15626" max="15626" width="22.28515625" style="8" customWidth="1"/>
    <col min="15627" max="15627" width="25.7109375" style="8" customWidth="1"/>
    <col min="15628" max="15628" width="9.140625" style="8"/>
    <col min="15629" max="15629" width="20.140625" style="8" customWidth="1"/>
    <col min="15630" max="15876" width="9.140625" style="8"/>
    <col min="15877" max="15877" width="3" style="8" customWidth="1"/>
    <col min="15878" max="15878" width="7.28515625" style="8" customWidth="1"/>
    <col min="15879" max="15879" width="24.140625" style="8" customWidth="1"/>
    <col min="15880" max="15880" width="21.85546875" style="8" customWidth="1"/>
    <col min="15881" max="15881" width="15" style="8" customWidth="1"/>
    <col min="15882" max="15882" width="22.28515625" style="8" customWidth="1"/>
    <col min="15883" max="15883" width="25.7109375" style="8" customWidth="1"/>
    <col min="15884" max="15884" width="9.140625" style="8"/>
    <col min="15885" max="15885" width="20.140625" style="8" customWidth="1"/>
    <col min="15886" max="16132" width="9.140625" style="8"/>
    <col min="16133" max="16133" width="3" style="8" customWidth="1"/>
    <col min="16134" max="16134" width="7.28515625" style="8" customWidth="1"/>
    <col min="16135" max="16135" width="24.140625" style="8" customWidth="1"/>
    <col min="16136" max="16136" width="21.85546875" style="8" customWidth="1"/>
    <col min="16137" max="16137" width="15" style="8" customWidth="1"/>
    <col min="16138" max="16138" width="22.28515625" style="8" customWidth="1"/>
    <col min="16139" max="16139" width="25.7109375" style="8" customWidth="1"/>
    <col min="16140" max="16140" width="9.140625" style="8"/>
    <col min="16141" max="16141" width="20.140625" style="8" customWidth="1"/>
    <col min="16142" max="16384" width="9.140625" style="8"/>
  </cols>
  <sheetData>
    <row r="3" spans="2:16" x14ac:dyDescent="0.2">
      <c r="C3" s="47" t="s">
        <v>145</v>
      </c>
      <c r="D3" s="19" t="s">
        <v>19</v>
      </c>
      <c r="E3" s="9"/>
    </row>
    <row r="4" spans="2:16" ht="13.5" thickBot="1" x14ac:dyDescent="0.25"/>
    <row r="5" spans="2:16" x14ac:dyDescent="0.2">
      <c r="B5" s="87" t="s">
        <v>64</v>
      </c>
      <c r="C5" s="88" t="s">
        <v>65</v>
      </c>
      <c r="D5" s="89" t="s">
        <v>66</v>
      </c>
      <c r="E5" s="90" t="s">
        <v>67</v>
      </c>
      <c r="F5" s="89" t="s">
        <v>68</v>
      </c>
      <c r="G5" s="91" t="s">
        <v>69</v>
      </c>
      <c r="H5" s="91" t="s">
        <v>83</v>
      </c>
      <c r="I5" s="91" t="s">
        <v>84</v>
      </c>
      <c r="J5" s="91" t="s">
        <v>87</v>
      </c>
      <c r="K5" s="91" t="s">
        <v>85</v>
      </c>
      <c r="M5" s="96" t="s">
        <v>70</v>
      </c>
    </row>
    <row r="6" spans="2:16" ht="13.5" thickBot="1" x14ac:dyDescent="0.25">
      <c r="B6" s="92"/>
      <c r="C6" s="93" t="s">
        <v>71</v>
      </c>
      <c r="D6" s="94" t="s">
        <v>71</v>
      </c>
      <c r="E6" s="94" t="s">
        <v>71</v>
      </c>
      <c r="F6" s="94" t="s">
        <v>72</v>
      </c>
      <c r="G6" s="95" t="s">
        <v>73</v>
      </c>
      <c r="H6" s="95" t="s">
        <v>80</v>
      </c>
      <c r="I6" s="95" t="s">
        <v>81</v>
      </c>
      <c r="J6" s="95" t="s">
        <v>82</v>
      </c>
      <c r="K6" s="95" t="s">
        <v>86</v>
      </c>
      <c r="M6" s="97"/>
    </row>
    <row r="7" spans="2:16" x14ac:dyDescent="0.2">
      <c r="B7" s="20">
        <v>1</v>
      </c>
      <c r="C7" s="33">
        <f>SUMIFS(jaar_zip[graaddagen],jaar_zip[KNMI_Stations.Naam_weerstation],overzicht_per_locatie!$D$3,jaar_zip[maand],overzicht_per_locatie!$B7)</f>
        <v>437.4</v>
      </c>
      <c r="D7" s="34">
        <f>SUMIFS(jaar_zip[gew. Graaddagen],jaar_zip[KNMI_Stations.Naam_weerstation],overzicht_per_locatie!$D$3,jaar_zip[maand],overzicht_per_locatie!$B7)</f>
        <v>481.14000000000004</v>
      </c>
      <c r="E7" s="34">
        <f>SUMIFS(jaar_zip[koeldagen],jaar_zip[KNMI_Stations.Naam_weerstation],overzicht_per_locatie!$D$3,jaar_zip[maand],overzicht_per_locatie!$B7)</f>
        <v>0</v>
      </c>
      <c r="F7" s="34">
        <f>IF(COUNTIFS(jaar_zip[KNMI_Stations.Naam_weerstation],overzicht_per_locatie!$D$3,jaar_zip[maand],overzicht_per_locatie!$B7)=0,"",SUMIFS(jaar_zip[etmaaltemperatuur],jaar_zip[KNMI_Stations.Naam_weerstation],overzicht_per_locatie!$D$3,jaar_zip[maand],overzicht_per_locatie!$B7)/COUNTIFS(jaar_zip[KNMI_Stations.Naam_weerstation],overzicht_per_locatie!$D$3,jaar_zip[maand],overzicht_per_locatie!$B7))</f>
        <v>3.8903225806451611</v>
      </c>
      <c r="G7" s="34">
        <f>IF(COUNTIFS(jaar_zip[KNMI_Stations.Naam_weerstation],overzicht_per_locatie!$D$3,jaar_zip[maand],overzicht_per_locatie!$B7)=0,"",SUMIFS(jaar_zip[rel._vochtigheid],jaar_zip[KNMI_Stations.Naam_weerstation],overzicht_per_locatie!$D$3,jaar_zip[maand],overzicht_per_locatie!$B7)/COUNTIFS(jaar_zip[KNMI_Stations.Naam_weerstation],overzicht_per_locatie!$D$3,jaar_zip[maand],overzicht_per_locatie!$B7))</f>
        <v>83.483870967741936</v>
      </c>
      <c r="H7" s="34">
        <f>IF(COUNTIFS(jaar_zip[KNMI_Stations.Naam_weerstation],overzicht_per_locatie!$D$3,jaar_zip[maand],overzicht_per_locatie!$B7)=0,"",SUMIFS(jaar_zip[windsnelheid],jaar_zip[KNMI_Stations.Naam_weerstation],overzicht_per_locatie!$D$3,jaar_zip[maand],overzicht_per_locatie!$B7)/COUNTIFS(jaar_zip[KNMI_Stations.Naam_weerstation],overzicht_per_locatie!$D$3,jaar_zip[maand],overzicht_per_locatie!$B7))</f>
        <v>4.1225806451612899</v>
      </c>
      <c r="I7" s="34">
        <f>SUMIFS(jaar_zip[neerslag],jaar_zip[KNMI_Stations.Naam_weerstation],overzicht_per_locatie!$D$3,jaar_zip[maand],overzicht_per_locatie!$B7)</f>
        <v>94.499999999999986</v>
      </c>
      <c r="J7" s="34">
        <f>IF(COUNTIFS(jaar_zip[KNMI_Stations.Naam_weerstation],overzicht_per_locatie!$D$3,jaar_zip[maand],overzicht_per_locatie!$B7)=0,"",SUMIFS(jaar_zip[globale_straling],jaar_zip[KNMI_Stations.Naam_weerstation],overzicht_per_locatie!$D$3,jaar_zip[maand],overzicht_per_locatie!$B7)/COUNTIFS(jaar_zip[KNMI_Stations.Naam_weerstation],overzicht_per_locatie!$D$3,jaar_zip[maand],overzicht_per_locatie!$B7))</f>
        <v>280.25806451612902</v>
      </c>
      <c r="K7" s="35">
        <f>IF(COUNTIFS(jaar_zip[KNMI_Stations.Naam_weerstation],overzicht_per_locatie!$D$3,jaar_zip[maand],overzicht_per_locatie!$B7)=0,"",SUMIFS(jaar_zip[luchtdruk],jaar_zip[KNMI_Stations.Naam_weerstation],overzicht_per_locatie!$D$3,jaar_zip[maand],overzicht_per_locatie!$B7)/COUNTIFS(jaar_zip[KNMI_Stations.Naam_weerstation],overzicht_per_locatie!$D$3,jaar_zip[maand],overzicht_per_locatie!$B7))</f>
        <v>1016.7967741935486</v>
      </c>
      <c r="M7" s="21" t="s">
        <v>45</v>
      </c>
      <c r="P7" s="30"/>
    </row>
    <row r="8" spans="2:16" x14ac:dyDescent="0.2">
      <c r="B8" s="22">
        <v>2</v>
      </c>
      <c r="C8" s="36">
        <f>SUMIFS(jaar_zip[graaddagen],jaar_zip[KNMI_Stations.Naam_weerstation],overzicht_per_locatie!$D$3,jaar_zip[maand],overzicht_per_locatie!$B8)</f>
        <v>284.70000000000005</v>
      </c>
      <c r="D8" s="37">
        <f>SUMIFS(jaar_zip[gew. Graaddagen],jaar_zip[KNMI_Stations.Naam_weerstation],overzicht_per_locatie!$D$3,jaar_zip[maand],overzicht_per_locatie!$B8)</f>
        <v>313.16999999999996</v>
      </c>
      <c r="E8" s="37">
        <f>SUMIFS(jaar_zip[koeldagen],jaar_zip[KNMI_Stations.Naam_weerstation],overzicht_per_locatie!$D$3,jaar_zip[maand],overzicht_per_locatie!$B8)</f>
        <v>0</v>
      </c>
      <c r="F8" s="37">
        <f>IF(COUNTIFS(jaar_zip[KNMI_Stations.Naam_weerstation],overzicht_per_locatie!$D$3,jaar_zip[maand],overzicht_per_locatie!$B8)=0,"",SUMIFS(jaar_zip[etmaaltemperatuur],jaar_zip[KNMI_Stations.Naam_weerstation],overzicht_per_locatie!$D$3,jaar_zip[maand],overzicht_per_locatie!$B8)/COUNTIFS(jaar_zip[KNMI_Stations.Naam_weerstation],overzicht_per_locatie!$D$3,jaar_zip[maand],overzicht_per_locatie!$B8))</f>
        <v>8.1827586206896559</v>
      </c>
      <c r="G8" s="37">
        <f>IF(COUNTIFS(jaar_zip[KNMI_Stations.Naam_weerstation],overzicht_per_locatie!$D$3,jaar_zip[maand],overzicht_per_locatie!$B8)=0,"",SUMIFS(jaar_zip[rel._vochtigheid],jaar_zip[KNMI_Stations.Naam_weerstation],overzicht_per_locatie!$D$3,jaar_zip[maand],overzicht_per_locatie!$B8)/COUNTIFS(jaar_zip[KNMI_Stations.Naam_weerstation],overzicht_per_locatie!$D$3,jaar_zip[maand],overzicht_per_locatie!$B8))</f>
        <v>88.689655172413794</v>
      </c>
      <c r="H8" s="37">
        <f>IF(COUNTIFS(jaar_zip[KNMI_Stations.Naam_weerstation],overzicht_per_locatie!$D$3,jaar_zip[maand],overzicht_per_locatie!$B8)=0,"",SUMIFS(jaar_zip[windsnelheid],jaar_zip[KNMI_Stations.Naam_weerstation],overzicht_per_locatie!$D$3,jaar_zip[maand],overzicht_per_locatie!$B8)/COUNTIFS(jaar_zip[KNMI_Stations.Naam_weerstation],overzicht_per_locatie!$D$3,jaar_zip[maand],overzicht_per_locatie!$B8))</f>
        <v>4.1724137931034484</v>
      </c>
      <c r="I8" s="37">
        <f>SUMIFS(jaar_zip[neerslag],jaar_zip[KNMI_Stations.Naam_weerstation],overzicht_per_locatie!$D$3,jaar_zip[maand],overzicht_per_locatie!$B8)</f>
        <v>122.30000000000003</v>
      </c>
      <c r="J8" s="37">
        <f>IF(COUNTIFS(jaar_zip[KNMI_Stations.Naam_weerstation],overzicht_per_locatie!$D$3,jaar_zip[maand],overzicht_per_locatie!$B8)=0,"",SUMIFS(jaar_zip[globale_straling],jaar_zip[KNMI_Stations.Naam_weerstation],overzicht_per_locatie!$D$3,jaar_zip[maand],overzicht_per_locatie!$B8)/COUNTIFS(jaar_zip[KNMI_Stations.Naam_weerstation],overzicht_per_locatie!$D$3,jaar_zip[maand],overzicht_per_locatie!$B8))</f>
        <v>331.79310344827587</v>
      </c>
      <c r="K8" s="38">
        <f>IF(COUNTIFS(jaar_zip[KNMI_Stations.Naam_weerstation],overzicht_per_locatie!$D$3,jaar_zip[maand],overzicht_per_locatie!$B8)=0,"",SUMIFS(jaar_zip[luchtdruk],jaar_zip[KNMI_Stations.Naam_weerstation],overzicht_per_locatie!$D$3,jaar_zip[maand],overzicht_per_locatie!$B8)/COUNTIFS(jaar_zip[KNMI_Stations.Naam_weerstation],overzicht_per_locatie!$D$3,jaar_zip[maand],overzicht_per_locatie!$B8))</f>
        <v>1010.0586206896553</v>
      </c>
      <c r="M8" s="23" t="s">
        <v>16</v>
      </c>
    </row>
    <row r="9" spans="2:16" x14ac:dyDescent="0.2">
      <c r="B9" s="22">
        <v>3</v>
      </c>
      <c r="C9" s="36">
        <f>SUMIFS(jaar_zip[graaddagen],jaar_zip[KNMI_Stations.Naam_weerstation],overzicht_per_locatie!$D$3,jaar_zip[maand],overzicht_per_locatie!$B9)</f>
        <v>280.49999999999994</v>
      </c>
      <c r="D9" s="37">
        <f>SUMIFS(jaar_zip[gew. Graaddagen],jaar_zip[KNMI_Stations.Naam_weerstation],overzicht_per_locatie!$D$3,jaar_zip[maand],overzicht_per_locatie!$B9)</f>
        <v>280.49999999999994</v>
      </c>
      <c r="E9" s="37">
        <f>SUMIFS(jaar_zip[koeldagen],jaar_zip[KNMI_Stations.Naam_weerstation],overzicht_per_locatie!$D$3,jaar_zip[maand],overzicht_per_locatie!$B9)</f>
        <v>0</v>
      </c>
      <c r="F9" s="37">
        <f>IF(COUNTIFS(jaar_zip[KNMI_Stations.Naam_weerstation],overzicht_per_locatie!$D$3,jaar_zip[maand],overzicht_per_locatie!$B9)=0,"",SUMIFS(jaar_zip[etmaaltemperatuur],jaar_zip[KNMI_Stations.Naam_weerstation],overzicht_per_locatie!$D$3,jaar_zip[maand],overzicht_per_locatie!$B9)/COUNTIFS(jaar_zip[KNMI_Stations.Naam_weerstation],overzicht_per_locatie!$D$3,jaar_zip[maand],overzicht_per_locatie!$B9))</f>
        <v>8.9516129032258078</v>
      </c>
      <c r="G9" s="37">
        <f>IF(COUNTIFS(jaar_zip[KNMI_Stations.Naam_weerstation],overzicht_per_locatie!$D$3,jaar_zip[maand],overzicht_per_locatie!$B9)=0,"",SUMIFS(jaar_zip[rel._vochtigheid],jaar_zip[KNMI_Stations.Naam_weerstation],overzicht_per_locatie!$D$3,jaar_zip[maand],overzicht_per_locatie!$B9)/COUNTIFS(jaar_zip[KNMI_Stations.Naam_weerstation],overzicht_per_locatie!$D$3,jaar_zip[maand],overzicht_per_locatie!$B9))</f>
        <v>80.548387096774192</v>
      </c>
      <c r="H9" s="37">
        <f>IF(COUNTIFS(jaar_zip[KNMI_Stations.Naam_weerstation],overzicht_per_locatie!$D$3,jaar_zip[maand],overzicht_per_locatie!$B9)=0,"",SUMIFS(jaar_zip[windsnelheid],jaar_zip[KNMI_Stations.Naam_weerstation],overzicht_per_locatie!$D$3,jaar_zip[maand],overzicht_per_locatie!$B9)/COUNTIFS(jaar_zip[KNMI_Stations.Naam_weerstation],overzicht_per_locatie!$D$3,jaar_zip[maand],overzicht_per_locatie!$B9))</f>
        <v>3.5064516129032253</v>
      </c>
      <c r="I9" s="37">
        <f>SUMIFS(jaar_zip[neerslag],jaar_zip[KNMI_Stations.Naam_weerstation],overzicht_per_locatie!$D$3,jaar_zip[maand],overzicht_per_locatie!$B9)</f>
        <v>57.7</v>
      </c>
      <c r="J9" s="37">
        <f>IF(COUNTIFS(jaar_zip[KNMI_Stations.Naam_weerstation],overzicht_per_locatie!$D$3,jaar_zip[maand],overzicht_per_locatie!$B9)=0,"",SUMIFS(jaar_zip[globale_straling],jaar_zip[KNMI_Stations.Naam_weerstation],overzicht_per_locatie!$D$3,jaar_zip[maand],overzicht_per_locatie!$B9)/COUNTIFS(jaar_zip[KNMI_Stations.Naam_weerstation],overzicht_per_locatie!$D$3,jaar_zip[maand],overzicht_per_locatie!$B9))</f>
        <v>862.61290322580646</v>
      </c>
      <c r="K9" s="38">
        <f>IF(COUNTIFS(jaar_zip[KNMI_Stations.Naam_weerstation],overzicht_per_locatie!$D$3,jaar_zip[maand],overzicht_per_locatie!$B9)=0,"",SUMIFS(jaar_zip[luchtdruk],jaar_zip[KNMI_Stations.Naam_weerstation],overzicht_per_locatie!$D$3,jaar_zip[maand],overzicht_per_locatie!$B9)/COUNTIFS(jaar_zip[KNMI_Stations.Naam_weerstation],overzicht_per_locatie!$D$3,jaar_zip[maand],overzicht_per_locatie!$B9))</f>
        <v>1007.2451612903226</v>
      </c>
      <c r="M9" s="23" t="s">
        <v>38</v>
      </c>
    </row>
    <row r="10" spans="2:16" x14ac:dyDescent="0.2">
      <c r="B10" s="22">
        <v>4</v>
      </c>
      <c r="C10" s="36">
        <f>SUMIFS(jaar_zip[graaddagen],jaar_zip[KNMI_Stations.Naam_weerstation],overzicht_per_locatie!$D$3,jaar_zip[maand],overzicht_per_locatie!$B10)</f>
        <v>217.1</v>
      </c>
      <c r="D10" s="37">
        <f>SUMIFS(jaar_zip[gew. Graaddagen],jaar_zip[KNMI_Stations.Naam_weerstation],overzicht_per_locatie!$D$3,jaar_zip[maand],overzicht_per_locatie!$B10)</f>
        <v>173.68000000000006</v>
      </c>
      <c r="E10" s="37">
        <f>SUMIFS(jaar_zip[koeldagen],jaar_zip[KNMI_Stations.Naam_weerstation],overzicht_per_locatie!$D$3,jaar_zip[maand],overzicht_per_locatie!$B10)</f>
        <v>0</v>
      </c>
      <c r="F10" s="37">
        <f>IF(COUNTIFS(jaar_zip[KNMI_Stations.Naam_weerstation],overzicht_per_locatie!$D$3,jaar_zip[maand],overzicht_per_locatie!$B10)=0,"",SUMIFS(jaar_zip[etmaaltemperatuur],jaar_zip[KNMI_Stations.Naam_weerstation],overzicht_per_locatie!$D$3,jaar_zip[maand],overzicht_per_locatie!$B10)/COUNTIFS(jaar_zip[KNMI_Stations.Naam_weerstation],overzicht_per_locatie!$D$3,jaar_zip[maand],overzicht_per_locatie!$B10))</f>
        <v>10.763333333333332</v>
      </c>
      <c r="G10" s="37">
        <f>IF(COUNTIFS(jaar_zip[KNMI_Stations.Naam_weerstation],overzicht_per_locatie!$D$3,jaar_zip[maand],overzicht_per_locatie!$B10)=0,"",SUMIFS(jaar_zip[rel._vochtigheid],jaar_zip[KNMI_Stations.Naam_weerstation],overzicht_per_locatie!$D$3,jaar_zip[maand],overzicht_per_locatie!$B10)/COUNTIFS(jaar_zip[KNMI_Stations.Naam_weerstation],overzicht_per_locatie!$D$3,jaar_zip[maand],overzicht_per_locatie!$B10))</f>
        <v>77.099999999999994</v>
      </c>
      <c r="H10" s="37">
        <f>IF(COUNTIFS(jaar_zip[KNMI_Stations.Naam_weerstation],overzicht_per_locatie!$D$3,jaar_zip[maand],overzicht_per_locatie!$B10)=0,"",SUMIFS(jaar_zip[windsnelheid],jaar_zip[KNMI_Stations.Naam_weerstation],overzicht_per_locatie!$D$3,jaar_zip[maand],overzicht_per_locatie!$B10)/COUNTIFS(jaar_zip[KNMI_Stations.Naam_weerstation],overzicht_per_locatie!$D$3,jaar_zip[maand],overzicht_per_locatie!$B10))</f>
        <v>3.8299999999999987</v>
      </c>
      <c r="I10" s="37">
        <f>SUMIFS(jaar_zip[neerslag],jaar_zip[KNMI_Stations.Naam_weerstation],overzicht_per_locatie!$D$3,jaar_zip[maand],overzicht_per_locatie!$B10)</f>
        <v>98</v>
      </c>
      <c r="J10" s="37">
        <f>IF(COUNTIFS(jaar_zip[KNMI_Stations.Naam_weerstation],overzicht_per_locatie!$D$3,jaar_zip[maand],overzicht_per_locatie!$B10)=0,"",SUMIFS(jaar_zip[globale_straling],jaar_zip[KNMI_Stations.Naam_weerstation],overzicht_per_locatie!$D$3,jaar_zip[maand],overzicht_per_locatie!$B10)/COUNTIFS(jaar_zip[KNMI_Stations.Naam_weerstation],overzicht_per_locatie!$D$3,jaar_zip[maand],overzicht_per_locatie!$B10))</f>
        <v>1374.3666666666666</v>
      </c>
      <c r="K10" s="38">
        <f>IF(COUNTIFS(jaar_zip[KNMI_Stations.Naam_weerstation],overzicht_per_locatie!$D$3,jaar_zip[maand],overzicht_per_locatie!$B10)=0,"",SUMIFS(jaar_zip[luchtdruk],jaar_zip[KNMI_Stations.Naam_weerstation],overzicht_per_locatie!$D$3,jaar_zip[maand],overzicht_per_locatie!$B10)/COUNTIFS(jaar_zip[KNMI_Stations.Naam_weerstation],overzicht_per_locatie!$D$3,jaar_zip[maand],overzicht_per_locatie!$B10))</f>
        <v>1013.0299999999999</v>
      </c>
      <c r="M10" s="23" t="s">
        <v>19</v>
      </c>
    </row>
    <row r="11" spans="2:16" x14ac:dyDescent="0.2">
      <c r="B11" s="22">
        <v>5</v>
      </c>
      <c r="C11" s="36">
        <f>SUMIFS(jaar_zip[graaddagen],jaar_zip[KNMI_Stations.Naam_weerstation],overzicht_per_locatie!$D$3,jaar_zip[maand],overzicht_per_locatie!$B11)</f>
        <v>82.600000000000009</v>
      </c>
      <c r="D11" s="37">
        <f>SUMIFS(jaar_zip[gew. Graaddagen],jaar_zip[KNMI_Stations.Naam_weerstation],overzicht_per_locatie!$D$3,jaar_zip[maand],overzicht_per_locatie!$B11)</f>
        <v>66.079999999999984</v>
      </c>
      <c r="E11" s="37">
        <f>SUMIFS(jaar_zip[koeldagen],jaar_zip[KNMI_Stations.Naam_weerstation],overzicht_per_locatie!$D$3,jaar_zip[maand],overzicht_per_locatie!$B11)</f>
        <v>5.6999999999999993</v>
      </c>
      <c r="F11" s="37">
        <f>IF(COUNTIFS(jaar_zip[KNMI_Stations.Naam_weerstation],overzicht_per_locatie!$D$3,jaar_zip[maand],overzicht_per_locatie!$B11)=0,"",SUMIFS(jaar_zip[etmaaltemperatuur],jaar_zip[KNMI_Stations.Naam_weerstation],overzicht_per_locatie!$D$3,jaar_zip[maand],overzicht_per_locatie!$B11)/COUNTIFS(jaar_zip[KNMI_Stations.Naam_weerstation],overzicht_per_locatie!$D$3,jaar_zip[maand],overzicht_per_locatie!$B11))</f>
        <v>15.519354838709678</v>
      </c>
      <c r="G11" s="37">
        <f>IF(COUNTIFS(jaar_zip[KNMI_Stations.Naam_weerstation],overzicht_per_locatie!$D$3,jaar_zip[maand],overzicht_per_locatie!$B11)=0,"",SUMIFS(jaar_zip[rel._vochtigheid],jaar_zip[KNMI_Stations.Naam_weerstation],overzicht_per_locatie!$D$3,jaar_zip[maand],overzicht_per_locatie!$B11)/COUNTIFS(jaar_zip[KNMI_Stations.Naam_weerstation],overzicht_per_locatie!$D$3,jaar_zip[maand],overzicht_per_locatie!$B11))</f>
        <v>80.58064516129032</v>
      </c>
      <c r="H11" s="37">
        <f>IF(COUNTIFS(jaar_zip[KNMI_Stations.Naam_weerstation],overzicht_per_locatie!$D$3,jaar_zip[maand],overzicht_per_locatie!$B11)=0,"",SUMIFS(jaar_zip[windsnelheid],jaar_zip[KNMI_Stations.Naam_weerstation],overzicht_per_locatie!$D$3,jaar_zip[maand],overzicht_per_locatie!$B11)/COUNTIFS(jaar_zip[KNMI_Stations.Naam_weerstation],overzicht_per_locatie!$D$3,jaar_zip[maand],overzicht_per_locatie!$B11))</f>
        <v>2.7193548387096773</v>
      </c>
      <c r="I11" s="37">
        <f>SUMIFS(jaar_zip[neerslag],jaar_zip[KNMI_Stations.Naam_weerstation],overzicht_per_locatie!$D$3,jaar_zip[maand],overzicht_per_locatie!$B11)</f>
        <v>139.69999999999999</v>
      </c>
      <c r="J11" s="37">
        <f>IF(COUNTIFS(jaar_zip[KNMI_Stations.Naam_weerstation],overzicht_per_locatie!$D$3,jaar_zip[maand],overzicht_per_locatie!$B11)=0,"",SUMIFS(jaar_zip[globale_straling],jaar_zip[KNMI_Stations.Naam_weerstation],overzicht_per_locatie!$D$3,jaar_zip[maand],overzicht_per_locatie!$B11)/COUNTIFS(jaar_zip[KNMI_Stations.Naam_weerstation],overzicht_per_locatie!$D$3,jaar_zip[maand],overzicht_per_locatie!$B11))</f>
        <v>1680.741935483871</v>
      </c>
      <c r="K11" s="38">
        <f>IF(COUNTIFS(jaar_zip[KNMI_Stations.Naam_weerstation],overzicht_per_locatie!$D$3,jaar_zip[maand],overzicht_per_locatie!$B11)=0,"",SUMIFS(jaar_zip[luchtdruk],jaar_zip[KNMI_Stations.Naam_weerstation],overzicht_per_locatie!$D$3,jaar_zip[maand],overzicht_per_locatie!$B11)/COUNTIFS(jaar_zip[KNMI_Stations.Naam_weerstation],overzicht_per_locatie!$D$3,jaar_zip[maand],overzicht_per_locatie!$B11))</f>
        <v>1012.4290322580645</v>
      </c>
      <c r="M11" s="23" t="s">
        <v>13</v>
      </c>
    </row>
    <row r="12" spans="2:16" x14ac:dyDescent="0.2">
      <c r="B12" s="22">
        <v>6</v>
      </c>
      <c r="C12" s="36">
        <f>SUMIFS(jaar_zip[graaddagen],jaar_zip[KNMI_Stations.Naam_weerstation],overzicht_per_locatie!$D$3,jaar_zip[maand],overzicht_per_locatie!$B12)</f>
        <v>83.600000000000009</v>
      </c>
      <c r="D12" s="37">
        <f>SUMIFS(jaar_zip[gew. Graaddagen],jaar_zip[KNMI_Stations.Naam_weerstation],overzicht_per_locatie!$D$3,jaar_zip[maand],overzicht_per_locatie!$B12)</f>
        <v>66.88000000000001</v>
      </c>
      <c r="E12" s="37">
        <f>SUMIFS(jaar_zip[koeldagen],jaar_zip[KNMI_Stations.Naam_weerstation],overzicht_per_locatie!$D$3,jaar_zip[maand],overzicht_per_locatie!$B12)</f>
        <v>17.700000000000003</v>
      </c>
      <c r="F12" s="37">
        <f>IF(COUNTIFS(jaar_zip[KNMI_Stations.Naam_weerstation],overzicht_per_locatie!$D$3,jaar_zip[maand],overzicht_per_locatie!$B12)=0,"",SUMIFS(jaar_zip[etmaaltemperatuur],jaar_zip[KNMI_Stations.Naam_weerstation],overzicht_per_locatie!$D$3,jaar_zip[maand],overzicht_per_locatie!$B12)/COUNTIFS(jaar_zip[KNMI_Stations.Naam_weerstation],overzicht_per_locatie!$D$3,jaar_zip[maand],overzicht_per_locatie!$B12))</f>
        <v>15.803333333333336</v>
      </c>
      <c r="G12" s="37">
        <f>IF(COUNTIFS(jaar_zip[KNMI_Stations.Naam_weerstation],overzicht_per_locatie!$D$3,jaar_zip[maand],overzicht_per_locatie!$B12)=0,"",SUMIFS(jaar_zip[rel._vochtigheid],jaar_zip[KNMI_Stations.Naam_weerstation],overzicht_per_locatie!$D$3,jaar_zip[maand],overzicht_per_locatie!$B12)/COUNTIFS(jaar_zip[KNMI_Stations.Naam_weerstation],overzicht_per_locatie!$D$3,jaar_zip[maand],overzicht_per_locatie!$B12))</f>
        <v>76.333333333333329</v>
      </c>
      <c r="H12" s="37">
        <f>IF(COUNTIFS(jaar_zip[KNMI_Stations.Naam_weerstation],overzicht_per_locatie!$D$3,jaar_zip[maand],overzicht_per_locatie!$B12)=0,"",SUMIFS(jaar_zip[windsnelheid],jaar_zip[KNMI_Stations.Naam_weerstation],overzicht_per_locatie!$D$3,jaar_zip[maand],overzicht_per_locatie!$B12)/COUNTIFS(jaar_zip[KNMI_Stations.Naam_weerstation],overzicht_per_locatie!$D$3,jaar_zip[maand],overzicht_per_locatie!$B12))</f>
        <v>2.8766666666666665</v>
      </c>
      <c r="I12" s="37">
        <f>SUMIFS(jaar_zip[neerslag],jaar_zip[KNMI_Stations.Naam_weerstation],overzicht_per_locatie!$D$3,jaar_zip[maand],overzicht_per_locatie!$B12)</f>
        <v>56.099999999999994</v>
      </c>
      <c r="J12" s="37">
        <f>IF(COUNTIFS(jaar_zip[KNMI_Stations.Naam_weerstation],overzicht_per_locatie!$D$3,jaar_zip[maand],overzicht_per_locatie!$B12)=0,"",SUMIFS(jaar_zip[globale_straling],jaar_zip[KNMI_Stations.Naam_weerstation],overzicht_per_locatie!$D$3,jaar_zip[maand],overzicht_per_locatie!$B12)/COUNTIFS(jaar_zip[KNMI_Stations.Naam_weerstation],overzicht_per_locatie!$D$3,jaar_zip[maand],overzicht_per_locatie!$B12))</f>
        <v>1908.2</v>
      </c>
      <c r="K12" s="38">
        <f>IF(COUNTIFS(jaar_zip[KNMI_Stations.Naam_weerstation],overzicht_per_locatie!$D$3,jaar_zip[maand],overzicht_per_locatie!$B12)=0,"",SUMIFS(jaar_zip[luchtdruk],jaar_zip[KNMI_Stations.Naam_weerstation],overzicht_per_locatie!$D$3,jaar_zip[maand],overzicht_per_locatie!$B12)/COUNTIFS(jaar_zip[KNMI_Stations.Naam_weerstation],overzicht_per_locatie!$D$3,jaar_zip[maand],overzicht_per_locatie!$B12))</f>
        <v>1013.8766666666667</v>
      </c>
      <c r="M12" s="23" t="s">
        <v>24</v>
      </c>
    </row>
    <row r="13" spans="2:16" x14ac:dyDescent="0.2">
      <c r="B13" s="22">
        <v>7</v>
      </c>
      <c r="C13" s="36">
        <f>SUMIFS(jaar_zip[graaddagen],jaar_zip[KNMI_Stations.Naam_weerstation],overzicht_per_locatie!$D$3,jaar_zip[maand],overzicht_per_locatie!$B13)</f>
        <v>28.500000000000004</v>
      </c>
      <c r="D13" s="37">
        <f>SUMIFS(jaar_zip[gew. Graaddagen],jaar_zip[KNMI_Stations.Naam_weerstation],overzicht_per_locatie!$D$3,jaar_zip[maand],overzicht_per_locatie!$B13)</f>
        <v>22.800000000000004</v>
      </c>
      <c r="E13" s="37">
        <f>SUMIFS(jaar_zip[koeldagen],jaar_zip[KNMI_Stations.Naam_weerstation],overzicht_per_locatie!$D$3,jaar_zip[maand],overzicht_per_locatie!$B13)</f>
        <v>31.6</v>
      </c>
      <c r="F13" s="37">
        <f>IF(COUNTIFS(jaar_zip[KNMI_Stations.Naam_weerstation],overzicht_per_locatie!$D$3,jaar_zip[maand],overzicht_per_locatie!$B13)=0,"",SUMIFS(jaar_zip[etmaaltemperatuur],jaar_zip[KNMI_Stations.Naam_weerstation],overzicht_per_locatie!$D$3,jaar_zip[maand],overzicht_per_locatie!$B13)/COUNTIFS(jaar_zip[KNMI_Stations.Naam_weerstation],overzicht_per_locatie!$D$3,jaar_zip[maand],overzicht_per_locatie!$B13))</f>
        <v>18.100000000000001</v>
      </c>
      <c r="G13" s="37">
        <f>IF(COUNTIFS(jaar_zip[KNMI_Stations.Naam_weerstation],overzicht_per_locatie!$D$3,jaar_zip[maand],overzicht_per_locatie!$B13)=0,"",SUMIFS(jaar_zip[rel._vochtigheid],jaar_zip[KNMI_Stations.Naam_weerstation],overzicht_per_locatie!$D$3,jaar_zip[maand],overzicht_per_locatie!$B13)/COUNTIFS(jaar_zip[KNMI_Stations.Naam_weerstation],overzicht_per_locatie!$D$3,jaar_zip[maand],overzicht_per_locatie!$B13))</f>
        <v>76.548387096774192</v>
      </c>
      <c r="H13" s="37">
        <f>IF(COUNTIFS(jaar_zip[KNMI_Stations.Naam_weerstation],overzicht_per_locatie!$D$3,jaar_zip[maand],overzicht_per_locatie!$B13)=0,"",SUMIFS(jaar_zip[windsnelheid],jaar_zip[KNMI_Stations.Naam_weerstation],overzicht_per_locatie!$D$3,jaar_zip[maand],overzicht_per_locatie!$B13)/COUNTIFS(jaar_zip[KNMI_Stations.Naam_weerstation],overzicht_per_locatie!$D$3,jaar_zip[maand],overzicht_per_locatie!$B13))</f>
        <v>2.8354838709677428</v>
      </c>
      <c r="I13" s="37">
        <f>SUMIFS(jaar_zip[neerslag],jaar_zip[KNMI_Stations.Naam_weerstation],overzicht_per_locatie!$D$3,jaar_zip[maand],overzicht_per_locatie!$B13)</f>
        <v>87.500000000000028</v>
      </c>
      <c r="J13" s="37">
        <f>IF(COUNTIFS(jaar_zip[KNMI_Stations.Naam_weerstation],overzicht_per_locatie!$D$3,jaar_zip[maand],overzicht_per_locatie!$B13)=0,"",SUMIFS(jaar_zip[globale_straling],jaar_zip[KNMI_Stations.Naam_weerstation],overzicht_per_locatie!$D$3,jaar_zip[maand],overzicht_per_locatie!$B13)/COUNTIFS(jaar_zip[KNMI_Stations.Naam_weerstation],overzicht_per_locatie!$D$3,jaar_zip[maand],overzicht_per_locatie!$B13))</f>
        <v>1829.258064516129</v>
      </c>
      <c r="K13" s="38">
        <f>IF(COUNTIFS(jaar_zip[KNMI_Stations.Naam_weerstation],overzicht_per_locatie!$D$3,jaar_zip[maand],overzicht_per_locatie!$B13)=0,"",SUMIFS(jaar_zip[luchtdruk],jaar_zip[KNMI_Stations.Naam_weerstation],overzicht_per_locatie!$D$3,jaar_zip[maand],overzicht_per_locatie!$B13)/COUNTIFS(jaar_zip[KNMI_Stations.Naam_weerstation],overzicht_per_locatie!$D$3,jaar_zip[maand],overzicht_per_locatie!$B13))</f>
        <v>1014.0451612903225</v>
      </c>
      <c r="M13" s="23" t="s">
        <v>28</v>
      </c>
    </row>
    <row r="14" spans="2:16" x14ac:dyDescent="0.2">
      <c r="B14" s="22">
        <v>8</v>
      </c>
      <c r="C14" s="36">
        <f>SUMIFS(jaar_zip[graaddagen],jaar_zip[KNMI_Stations.Naam_weerstation],overzicht_per_locatie!$D$3,jaar_zip[maand],overzicht_per_locatie!$B14)</f>
        <v>7.899999999999995</v>
      </c>
      <c r="D14" s="37">
        <f>SUMIFS(jaar_zip[gew. Graaddagen],jaar_zip[KNMI_Stations.Naam_weerstation],overzicht_per_locatie!$D$3,jaar_zip[maand],overzicht_per_locatie!$B14)</f>
        <v>6.3199999999999967</v>
      </c>
      <c r="E14" s="37">
        <f>SUMIFS(jaar_zip[koeldagen],jaar_zip[KNMI_Stations.Naam_weerstation],overzicht_per_locatie!$D$3,jaar_zip[maand],overzicht_per_locatie!$B14)</f>
        <v>49.500000000000007</v>
      </c>
      <c r="F14" s="37">
        <f>IF(COUNTIFS(jaar_zip[KNMI_Stations.Naam_weerstation],overzicht_per_locatie!$D$3,jaar_zip[maand],overzicht_per_locatie!$B14)=0,"",SUMIFS(jaar_zip[etmaaltemperatuur],jaar_zip[KNMI_Stations.Naam_weerstation],overzicht_per_locatie!$D$3,jaar_zip[maand],overzicht_per_locatie!$B14)/COUNTIFS(jaar_zip[KNMI_Stations.Naam_weerstation],overzicht_per_locatie!$D$3,jaar_zip[maand],overzicht_per_locatie!$B14))</f>
        <v>19.341935483870966</v>
      </c>
      <c r="G14" s="37">
        <f>IF(COUNTIFS(jaar_zip[KNMI_Stations.Naam_weerstation],overzicht_per_locatie!$D$3,jaar_zip[maand],overzicht_per_locatie!$B14)=0,"",SUMIFS(jaar_zip[rel._vochtigheid],jaar_zip[KNMI_Stations.Naam_weerstation],overzicht_per_locatie!$D$3,jaar_zip[maand],overzicht_per_locatie!$B14)/COUNTIFS(jaar_zip[KNMI_Stations.Naam_weerstation],overzicht_per_locatie!$D$3,jaar_zip[maand],overzicht_per_locatie!$B14))</f>
        <v>75</v>
      </c>
      <c r="H14" s="37">
        <f>IF(COUNTIFS(jaar_zip[KNMI_Stations.Naam_weerstation],overzicht_per_locatie!$D$3,jaar_zip[maand],overzicht_per_locatie!$B14)=0,"",SUMIFS(jaar_zip[windsnelheid],jaar_zip[KNMI_Stations.Naam_weerstation],overzicht_per_locatie!$D$3,jaar_zip[maand],overzicht_per_locatie!$B14)/COUNTIFS(jaar_zip[KNMI_Stations.Naam_weerstation],overzicht_per_locatie!$D$3,jaar_zip[maand],overzicht_per_locatie!$B14))</f>
        <v>2.7612903225806456</v>
      </c>
      <c r="I14" s="37">
        <f>SUMIFS(jaar_zip[neerslag],jaar_zip[KNMI_Stations.Naam_weerstation],overzicht_per_locatie!$D$3,jaar_zip[maand],overzicht_per_locatie!$B14)</f>
        <v>40</v>
      </c>
      <c r="J14" s="37">
        <f>IF(COUNTIFS(jaar_zip[KNMI_Stations.Naam_weerstation],overzicht_per_locatie!$D$3,jaar_zip[maand],overzicht_per_locatie!$B14)=0,"",SUMIFS(jaar_zip[globale_straling],jaar_zip[KNMI_Stations.Naam_weerstation],overzicht_per_locatie!$D$3,jaar_zip[maand],overzicht_per_locatie!$B14)/COUNTIFS(jaar_zip[KNMI_Stations.Naam_weerstation],overzicht_per_locatie!$D$3,jaar_zip[maand],overzicht_per_locatie!$B14))</f>
        <v>1735.2258064516129</v>
      </c>
      <c r="K14" s="38">
        <f>IF(COUNTIFS(jaar_zip[KNMI_Stations.Naam_weerstation],overzicht_per_locatie!$D$3,jaar_zip[maand],overzicht_per_locatie!$B14)=0,"",SUMIFS(jaar_zip[luchtdruk],jaar_zip[KNMI_Stations.Naam_weerstation],overzicht_per_locatie!$D$3,jaar_zip[maand],overzicht_per_locatie!$B14)/COUNTIFS(jaar_zip[KNMI_Stations.Naam_weerstation],overzicht_per_locatie!$D$3,jaar_zip[maand],overzicht_per_locatie!$B14))</f>
        <v>1014.5064516129033</v>
      </c>
      <c r="M14" s="23" t="s">
        <v>41</v>
      </c>
    </row>
    <row r="15" spans="2:16" x14ac:dyDescent="0.2">
      <c r="B15" s="22">
        <v>9</v>
      </c>
      <c r="C15" s="36">
        <f>SUMIFS(jaar_zip[graaddagen],jaar_zip[KNMI_Stations.Naam_weerstation],overzicht_per_locatie!$D$3,jaar_zip[maand],overzicht_per_locatie!$B15)</f>
        <v>88.3</v>
      </c>
      <c r="D15" s="37">
        <f>SUMIFS(jaar_zip[gew. Graaddagen],jaar_zip[KNMI_Stations.Naam_weerstation],overzicht_per_locatie!$D$3,jaar_zip[maand],overzicht_per_locatie!$B15)</f>
        <v>70.64</v>
      </c>
      <c r="E15" s="37">
        <f>SUMIFS(jaar_zip[koeldagen],jaar_zip[KNMI_Stations.Naam_weerstation],overzicht_per_locatie!$D$3,jaar_zip[maand],overzicht_per_locatie!$B15)</f>
        <v>22.2</v>
      </c>
      <c r="F15" s="37">
        <f>IF(COUNTIFS(jaar_zip[KNMI_Stations.Naam_weerstation],overzicht_per_locatie!$D$3,jaar_zip[maand],overzicht_per_locatie!$B15)=0,"",SUMIFS(jaar_zip[etmaaltemperatuur],jaar_zip[KNMI_Stations.Naam_weerstation],overzicht_per_locatie!$D$3,jaar_zip[maand],overzicht_per_locatie!$B15)/COUNTIFS(jaar_zip[KNMI_Stations.Naam_weerstation],overzicht_per_locatie!$D$3,jaar_zip[maand],overzicht_per_locatie!$B15))</f>
        <v>15.79666666666667</v>
      </c>
      <c r="G15" s="37">
        <f>IF(COUNTIFS(jaar_zip[KNMI_Stations.Naam_weerstation],overzicht_per_locatie!$D$3,jaar_zip[maand],overzicht_per_locatie!$B15)=0,"",SUMIFS(jaar_zip[rel._vochtigheid],jaar_zip[KNMI_Stations.Naam_weerstation],overzicht_per_locatie!$D$3,jaar_zip[maand],overzicht_per_locatie!$B15)/COUNTIFS(jaar_zip[KNMI_Stations.Naam_weerstation],overzicht_per_locatie!$D$3,jaar_zip[maand],overzicht_per_locatie!$B15))</f>
        <v>82.1</v>
      </c>
      <c r="H15" s="37">
        <f>IF(COUNTIFS(jaar_zip[KNMI_Stations.Naam_weerstation],overzicht_per_locatie!$D$3,jaar_zip[maand],overzicht_per_locatie!$B15)=0,"",SUMIFS(jaar_zip[windsnelheid],jaar_zip[KNMI_Stations.Naam_weerstation],overzicht_per_locatie!$D$3,jaar_zip[maand],overzicht_per_locatie!$B15)/COUNTIFS(jaar_zip[KNMI_Stations.Naam_weerstation],overzicht_per_locatie!$D$3,jaar_zip[maand],overzicht_per_locatie!$B15))</f>
        <v>2.9333333333333331</v>
      </c>
      <c r="I15" s="37">
        <f>SUMIFS(jaar_zip[neerslag],jaar_zip[KNMI_Stations.Naam_weerstation],overzicht_per_locatie!$D$3,jaar_zip[maand],overzicht_per_locatie!$B15)</f>
        <v>156</v>
      </c>
      <c r="J15" s="37">
        <f>IF(COUNTIFS(jaar_zip[KNMI_Stations.Naam_weerstation],overzicht_per_locatie!$D$3,jaar_zip[maand],overzicht_per_locatie!$B15)=0,"",SUMIFS(jaar_zip[globale_straling],jaar_zip[KNMI_Stations.Naam_weerstation],overzicht_per_locatie!$D$3,jaar_zip[maand],overzicht_per_locatie!$B15)/COUNTIFS(jaar_zip[KNMI_Stations.Naam_weerstation],overzicht_per_locatie!$D$3,jaar_zip[maand],overzicht_per_locatie!$B15))</f>
        <v>1165.5666666666666</v>
      </c>
      <c r="K15" s="38">
        <f>IF(COUNTIFS(jaar_zip[KNMI_Stations.Naam_weerstation],overzicht_per_locatie!$D$3,jaar_zip[maand],overzicht_per_locatie!$B15)=0,"",SUMIFS(jaar_zip[luchtdruk],jaar_zip[KNMI_Stations.Naam_weerstation],overzicht_per_locatie!$D$3,jaar_zip[maand],overzicht_per_locatie!$B15)/COUNTIFS(jaar_zip[KNMI_Stations.Naam_weerstation],overzicht_per_locatie!$D$3,jaar_zip[maand],overzicht_per_locatie!$B15))</f>
        <v>1014.1299999999999</v>
      </c>
      <c r="M15" s="23" t="s">
        <v>43</v>
      </c>
    </row>
    <row r="16" spans="2:16" x14ac:dyDescent="0.2">
      <c r="B16" s="22">
        <v>10</v>
      </c>
      <c r="C16" s="36">
        <f>SUMIFS(jaar_zip[graaddagen],jaar_zip[KNMI_Stations.Naam_weerstation],overzicht_per_locatie!$D$3,jaar_zip[maand],overzicht_per_locatie!$B16)</f>
        <v>0</v>
      </c>
      <c r="D16" s="37">
        <f>SUMIFS(jaar_zip[gew. Graaddagen],jaar_zip[KNMI_Stations.Naam_weerstation],overzicht_per_locatie!$D$3,jaar_zip[maand],overzicht_per_locatie!$B16)</f>
        <v>0</v>
      </c>
      <c r="E16" s="37">
        <f>SUMIFS(jaar_zip[koeldagen],jaar_zip[KNMI_Stations.Naam_weerstation],overzicht_per_locatie!$D$3,jaar_zip[maand],overzicht_per_locatie!$B16)</f>
        <v>0</v>
      </c>
      <c r="F16" s="37" t="str">
        <f>IF(COUNTIFS(jaar_zip[KNMI_Stations.Naam_weerstation],overzicht_per_locatie!$D$3,jaar_zip[maand],overzicht_per_locatie!$B16)=0,"",SUMIFS(jaar_zip[etmaaltemperatuur],jaar_zip[KNMI_Stations.Naam_weerstation],overzicht_per_locatie!$D$3,jaar_zip[maand],overzicht_per_locatie!$B16)/COUNTIFS(jaar_zip[KNMI_Stations.Naam_weerstation],overzicht_per_locatie!$D$3,jaar_zip[maand],overzicht_per_locatie!$B16))</f>
        <v/>
      </c>
      <c r="G16" s="37" t="str">
        <f>IF(COUNTIFS(jaar_zip[KNMI_Stations.Naam_weerstation],overzicht_per_locatie!$D$3,jaar_zip[maand],overzicht_per_locatie!$B16)=0,"",SUMIFS(jaar_zip[rel._vochtigheid],jaar_zip[KNMI_Stations.Naam_weerstation],overzicht_per_locatie!$D$3,jaar_zip[maand],overzicht_per_locatie!$B16)/COUNTIFS(jaar_zip[KNMI_Stations.Naam_weerstation],overzicht_per_locatie!$D$3,jaar_zip[maand],overzicht_per_locatie!$B16))</f>
        <v/>
      </c>
      <c r="H16" s="37" t="str">
        <f>IF(COUNTIFS(jaar_zip[KNMI_Stations.Naam_weerstation],overzicht_per_locatie!$D$3,jaar_zip[maand],overzicht_per_locatie!$B16)=0,"",SUMIFS(jaar_zip[windsnelheid],jaar_zip[KNMI_Stations.Naam_weerstation],overzicht_per_locatie!$D$3,jaar_zip[maand],overzicht_per_locatie!$B16)/COUNTIFS(jaar_zip[KNMI_Stations.Naam_weerstation],overzicht_per_locatie!$D$3,jaar_zip[maand],overzicht_per_locatie!$B16))</f>
        <v/>
      </c>
      <c r="I16" s="37">
        <f>SUMIFS(jaar_zip[neerslag],jaar_zip[KNMI_Stations.Naam_weerstation],overzicht_per_locatie!$D$3,jaar_zip[maand],overzicht_per_locatie!$B16)</f>
        <v>0</v>
      </c>
      <c r="J16" s="37" t="str">
        <f>IF(COUNTIFS(jaar_zip[KNMI_Stations.Naam_weerstation],overzicht_per_locatie!$D$3,jaar_zip[maand],overzicht_per_locatie!$B16)=0,"",SUMIFS(jaar_zip[globale_straling],jaar_zip[KNMI_Stations.Naam_weerstation],overzicht_per_locatie!$D$3,jaar_zip[maand],overzicht_per_locatie!$B16)/COUNTIFS(jaar_zip[KNMI_Stations.Naam_weerstation],overzicht_per_locatie!$D$3,jaar_zip[maand],overzicht_per_locatie!$B16))</f>
        <v/>
      </c>
      <c r="K16" s="38" t="str">
        <f>IF(COUNTIFS(jaar_zip[KNMI_Stations.Naam_weerstation],overzicht_per_locatie!$D$3,jaar_zip[maand],overzicht_per_locatie!$B16)=0,"",SUMIFS(jaar_zip[luchtdruk],jaar_zip[KNMI_Stations.Naam_weerstation],overzicht_per_locatie!$D$3,jaar_zip[maand],overzicht_per_locatie!$B16)/COUNTIFS(jaar_zip[KNMI_Stations.Naam_weerstation],overzicht_per_locatie!$D$3,jaar_zip[maand],overzicht_per_locatie!$B16))</f>
        <v/>
      </c>
      <c r="M16" s="23" t="s">
        <v>39</v>
      </c>
    </row>
    <row r="17" spans="2:13" x14ac:dyDescent="0.2">
      <c r="B17" s="22">
        <v>11</v>
      </c>
      <c r="C17" s="36">
        <f>SUMIFS(jaar_zip[graaddagen],jaar_zip[KNMI_Stations.Naam_weerstation],overzicht_per_locatie!$D$3,jaar_zip[maand],overzicht_per_locatie!$B17)</f>
        <v>0</v>
      </c>
      <c r="D17" s="37">
        <f>SUMIFS(jaar_zip[gew. Graaddagen],jaar_zip[KNMI_Stations.Naam_weerstation],overzicht_per_locatie!$D$3,jaar_zip[maand],overzicht_per_locatie!$B17)</f>
        <v>0</v>
      </c>
      <c r="E17" s="37">
        <f>SUMIFS(jaar_zip[koeldagen],jaar_zip[KNMI_Stations.Naam_weerstation],overzicht_per_locatie!$D$3,jaar_zip[maand],overzicht_per_locatie!$B17)</f>
        <v>0</v>
      </c>
      <c r="F17" s="37" t="str">
        <f>IF(COUNTIFS(jaar_zip[KNMI_Stations.Naam_weerstation],overzicht_per_locatie!$D$3,jaar_zip[maand],overzicht_per_locatie!$B17)=0,"",SUMIFS(jaar_zip[etmaaltemperatuur],jaar_zip[KNMI_Stations.Naam_weerstation],overzicht_per_locatie!$D$3,jaar_zip[maand],overzicht_per_locatie!$B17)/COUNTIFS(jaar_zip[KNMI_Stations.Naam_weerstation],overzicht_per_locatie!$D$3,jaar_zip[maand],overzicht_per_locatie!$B17))</f>
        <v/>
      </c>
      <c r="G17" s="37" t="str">
        <f>IF(COUNTIFS(jaar_zip[KNMI_Stations.Naam_weerstation],overzicht_per_locatie!$D$3,jaar_zip[maand],overzicht_per_locatie!$B17)=0,"",SUMIFS(jaar_zip[rel._vochtigheid],jaar_zip[KNMI_Stations.Naam_weerstation],overzicht_per_locatie!$D$3,jaar_zip[maand],overzicht_per_locatie!$B17)/COUNTIFS(jaar_zip[KNMI_Stations.Naam_weerstation],overzicht_per_locatie!$D$3,jaar_zip[maand],overzicht_per_locatie!$B17))</f>
        <v/>
      </c>
      <c r="H17" s="37" t="str">
        <f>IF(COUNTIFS(jaar_zip[KNMI_Stations.Naam_weerstation],overzicht_per_locatie!$D$3,jaar_zip[maand],overzicht_per_locatie!$B17)=0,"",SUMIFS(jaar_zip[windsnelheid],jaar_zip[KNMI_Stations.Naam_weerstation],overzicht_per_locatie!$D$3,jaar_zip[maand],overzicht_per_locatie!$B17)/COUNTIFS(jaar_zip[KNMI_Stations.Naam_weerstation],overzicht_per_locatie!$D$3,jaar_zip[maand],overzicht_per_locatie!$B17))</f>
        <v/>
      </c>
      <c r="I17" s="37">
        <f>SUMIFS(jaar_zip[neerslag],jaar_zip[KNMI_Stations.Naam_weerstation],overzicht_per_locatie!$D$3,jaar_zip[maand],overzicht_per_locatie!$B17)</f>
        <v>0</v>
      </c>
      <c r="J17" s="37" t="str">
        <f>IF(COUNTIFS(jaar_zip[KNMI_Stations.Naam_weerstation],overzicht_per_locatie!$D$3,jaar_zip[maand],overzicht_per_locatie!$B17)=0,"",SUMIFS(jaar_zip[globale_straling],jaar_zip[KNMI_Stations.Naam_weerstation],overzicht_per_locatie!$D$3,jaar_zip[maand],overzicht_per_locatie!$B17)/COUNTIFS(jaar_zip[KNMI_Stations.Naam_weerstation],overzicht_per_locatie!$D$3,jaar_zip[maand],overzicht_per_locatie!$B17))</f>
        <v/>
      </c>
      <c r="K17" s="38" t="str">
        <f>IF(COUNTIFS(jaar_zip[KNMI_Stations.Naam_weerstation],overzicht_per_locatie!$D$3,jaar_zip[maand],overzicht_per_locatie!$B17)=0,"",SUMIFS(jaar_zip[luchtdruk],jaar_zip[KNMI_Stations.Naam_weerstation],overzicht_per_locatie!$D$3,jaar_zip[maand],overzicht_per_locatie!$B17)/COUNTIFS(jaar_zip[KNMI_Stations.Naam_weerstation],overzicht_per_locatie!$D$3,jaar_zip[maand],overzicht_per_locatie!$B17))</f>
        <v/>
      </c>
      <c r="M17" s="23" t="s">
        <v>26</v>
      </c>
    </row>
    <row r="18" spans="2:13" ht="13.5" thickBot="1" x14ac:dyDescent="0.25">
      <c r="B18" s="24">
        <v>12</v>
      </c>
      <c r="C18" s="39">
        <f>SUMIFS(jaar_zip[graaddagen],jaar_zip[KNMI_Stations.Naam_weerstation],overzicht_per_locatie!$D$3,jaar_zip[maand],overzicht_per_locatie!$B18)</f>
        <v>0</v>
      </c>
      <c r="D18" s="40">
        <f>SUMIFS(jaar_zip[gew. Graaddagen],jaar_zip[KNMI_Stations.Naam_weerstation],overzicht_per_locatie!$D$3,jaar_zip[maand],overzicht_per_locatie!$B18)</f>
        <v>0</v>
      </c>
      <c r="E18" s="40">
        <f>SUMIFS(jaar_zip[koeldagen],jaar_zip[KNMI_Stations.Naam_weerstation],overzicht_per_locatie!$D$3,jaar_zip[maand],overzicht_per_locatie!$B18)</f>
        <v>0</v>
      </c>
      <c r="F18" s="40" t="str">
        <f>IF(COUNTIFS(jaar_zip[KNMI_Stations.Naam_weerstation],overzicht_per_locatie!$D$3,jaar_zip[maand],overzicht_per_locatie!$B18)=0,"",SUMIFS(jaar_zip[etmaaltemperatuur],jaar_zip[KNMI_Stations.Naam_weerstation],overzicht_per_locatie!$D$3,jaar_zip[maand],overzicht_per_locatie!$B18)/COUNTIFS(jaar_zip[KNMI_Stations.Naam_weerstation],overzicht_per_locatie!$D$3,jaar_zip[maand],overzicht_per_locatie!$B18))</f>
        <v/>
      </c>
      <c r="G18" s="40" t="str">
        <f>IF(COUNTIFS(jaar_zip[KNMI_Stations.Naam_weerstation],overzicht_per_locatie!$D$3,jaar_zip[maand],overzicht_per_locatie!$B18)=0,"",SUMIFS(jaar_zip[rel._vochtigheid],jaar_zip[KNMI_Stations.Naam_weerstation],overzicht_per_locatie!$D$3,jaar_zip[maand],overzicht_per_locatie!$B18)/COUNTIFS(jaar_zip[KNMI_Stations.Naam_weerstation],overzicht_per_locatie!$D$3,jaar_zip[maand],overzicht_per_locatie!$B18))</f>
        <v/>
      </c>
      <c r="H18" s="40" t="str">
        <f>IF(COUNTIFS(jaar_zip[KNMI_Stations.Naam_weerstation],overzicht_per_locatie!$D$3,jaar_zip[maand],overzicht_per_locatie!$B18)=0,"",SUMIFS(jaar_zip[windsnelheid],jaar_zip[KNMI_Stations.Naam_weerstation],overzicht_per_locatie!$D$3,jaar_zip[maand],overzicht_per_locatie!$B18)/COUNTIFS(jaar_zip[KNMI_Stations.Naam_weerstation],overzicht_per_locatie!$D$3,jaar_zip[maand],overzicht_per_locatie!$B18))</f>
        <v/>
      </c>
      <c r="I18" s="40">
        <f>SUMIFS(jaar_zip[neerslag],jaar_zip[KNMI_Stations.Naam_weerstation],overzicht_per_locatie!$D$3,jaar_zip[maand],overzicht_per_locatie!$B18)</f>
        <v>0</v>
      </c>
      <c r="J18" s="40" t="str">
        <f>IF(COUNTIFS(jaar_zip[KNMI_Stations.Naam_weerstation],overzicht_per_locatie!$D$3,jaar_zip[maand],overzicht_per_locatie!$B18)=0,"",SUMIFS(jaar_zip[globale_straling],jaar_zip[KNMI_Stations.Naam_weerstation],overzicht_per_locatie!$D$3,jaar_zip[maand],overzicht_per_locatie!$B18)/COUNTIFS(jaar_zip[KNMI_Stations.Naam_weerstation],overzicht_per_locatie!$D$3,jaar_zip[maand],overzicht_per_locatie!$B18))</f>
        <v/>
      </c>
      <c r="K18" s="41" t="str">
        <f>IF(COUNTIFS(jaar_zip[KNMI_Stations.Naam_weerstation],overzicht_per_locatie!$D$3,jaar_zip[maand],overzicht_per_locatie!$B18)=0,"",SUMIFS(jaar_zip[luchtdruk],jaar_zip[KNMI_Stations.Naam_weerstation],overzicht_per_locatie!$D$3,jaar_zip[maand],overzicht_per_locatie!$B18)/COUNTIFS(jaar_zip[KNMI_Stations.Naam_weerstation],overzicht_per_locatie!$D$3,jaar_zip[maand],overzicht_per_locatie!$B18))</f>
        <v/>
      </c>
      <c r="M18" s="23" t="s">
        <v>40</v>
      </c>
    </row>
    <row r="19" spans="2:13" ht="13.5" thickBot="1" x14ac:dyDescent="0.25">
      <c r="B19" s="25" t="s">
        <v>74</v>
      </c>
      <c r="C19" s="42">
        <f>SUM(C7:C18)</f>
        <v>1510.5999999999997</v>
      </c>
      <c r="D19" s="43">
        <f>SUM(D7:D18)</f>
        <v>1481.21</v>
      </c>
      <c r="E19" s="43">
        <f>SUM(E7:E18)</f>
        <v>126.7</v>
      </c>
      <c r="F19" s="43">
        <f>AVERAGE(F7:F18)</f>
        <v>12.927701973386068</v>
      </c>
      <c r="G19" s="43">
        <f t="shared" ref="G19:H19" si="0">AVERAGE(G7:G18)</f>
        <v>80.042697647591979</v>
      </c>
      <c r="H19" s="43">
        <f t="shared" si="0"/>
        <v>3.3063972314917809</v>
      </c>
      <c r="I19" s="43">
        <f>SUM(I7:I18)</f>
        <v>851.80000000000007</v>
      </c>
      <c r="J19" s="43">
        <f t="shared" ref="J19" si="1">AVERAGE(J7:J18)</f>
        <v>1240.8914678861288</v>
      </c>
      <c r="K19" s="44">
        <f t="shared" ref="K19" si="2">AVERAGE(K7:K18)</f>
        <v>1012.9019853334981</v>
      </c>
      <c r="M19" s="23" t="s">
        <v>35</v>
      </c>
    </row>
    <row r="20" spans="2:13" ht="13.5" thickBot="1" x14ac:dyDescent="0.25">
      <c r="M20" s="23" t="s">
        <v>27</v>
      </c>
    </row>
    <row r="21" spans="2:13" x14ac:dyDescent="0.2">
      <c r="B21" s="87" t="s">
        <v>75</v>
      </c>
      <c r="C21" s="88" t="s">
        <v>65</v>
      </c>
      <c r="D21" s="89" t="s">
        <v>66</v>
      </c>
      <c r="E21" s="90" t="s">
        <v>67</v>
      </c>
      <c r="F21" s="89" t="s">
        <v>68</v>
      </c>
      <c r="G21" s="91" t="s">
        <v>69</v>
      </c>
      <c r="H21" s="91" t="s">
        <v>83</v>
      </c>
      <c r="I21" s="91" t="s">
        <v>84</v>
      </c>
      <c r="J21" s="91" t="s">
        <v>87</v>
      </c>
      <c r="K21" s="91" t="s">
        <v>85</v>
      </c>
      <c r="M21" s="23" t="s">
        <v>17</v>
      </c>
    </row>
    <row r="22" spans="2:13" ht="13.5" thickBot="1" x14ac:dyDescent="0.25">
      <c r="B22" s="92"/>
      <c r="C22" s="93" t="s">
        <v>71</v>
      </c>
      <c r="D22" s="94" t="s">
        <v>71</v>
      </c>
      <c r="E22" s="94" t="s">
        <v>71</v>
      </c>
      <c r="F22" s="94" t="s">
        <v>72</v>
      </c>
      <c r="G22" s="95" t="s">
        <v>73</v>
      </c>
      <c r="H22" s="95" t="s">
        <v>80</v>
      </c>
      <c r="I22" s="95" t="s">
        <v>81</v>
      </c>
      <c r="J22" s="95" t="s">
        <v>82</v>
      </c>
      <c r="K22" s="95" t="s">
        <v>86</v>
      </c>
      <c r="M22" s="23" t="s">
        <v>29</v>
      </c>
    </row>
    <row r="23" spans="2:13" x14ac:dyDescent="0.2">
      <c r="B23" s="31" t="s">
        <v>88</v>
      </c>
      <c r="C23" s="33">
        <f>SUMIFS(jaar_zip[graaddagen],jaar_zip[KNMI_Stations.Naam_weerstation],overzicht_per_locatie!$D$3,jaar_zip[weeknr],overzicht_per_locatie!$B23)</f>
        <v>81.100000000000009</v>
      </c>
      <c r="D23" s="34">
        <f>SUMIFS(jaar_zip[gew. Graaddagen],jaar_zip[KNMI_Stations.Naam_weerstation],overzicht_per_locatie!$D$3,jaar_zip[weeknr],overzicht_per_locatie!$B23)</f>
        <v>89.21</v>
      </c>
      <c r="E23" s="34">
        <f>SUMIFS(jaar_zip[koeldagen],jaar_zip[KNMI_Stations.Naam_weerstation],overzicht_per_locatie!$D$3,jaar_zip[weeknr],overzicht_per_locatie!$B23)</f>
        <v>0</v>
      </c>
      <c r="F23" s="34">
        <f>IF(COUNTIFS(jaar_zip[KNMI_Stations.Naam_weerstation],overzicht_per_locatie!$D$3,jaar_zip[weeknr],overzicht_per_locatie!$B23)=0,"",SUMIFS(jaar_zip[etmaaltemperatuur],jaar_zip[KNMI_Stations.Naam_weerstation],overzicht_per_locatie!$D$3,jaar_zip[weeknr],overzicht_per_locatie!$B23)/COUNTIFS(jaar_zip[KNMI_Stations.Naam_weerstation],overzicht_per_locatie!$D$3,jaar_zip[weeknr],overzicht_per_locatie!$B23))</f>
        <v>6.4142857142857137</v>
      </c>
      <c r="G23" s="34">
        <f>IF(COUNTIFS(jaar_zip[KNMI_Stations.Naam_weerstation],overzicht_per_locatie!$D$3,jaar_zip[weeknr],overzicht_per_locatie!$B23)=0,"",SUMIFS(jaar_zip[rel._vochtigheid],jaar_zip[KNMI_Stations.Naam_weerstation],overzicht_per_locatie!$D$3,jaar_zip[weeknr],overzicht_per_locatie!$B23)/COUNTIFS(jaar_zip[KNMI_Stations.Naam_weerstation],overzicht_per_locatie!$D$3,jaar_zip[weeknr],overzicht_per_locatie!$B23))</f>
        <v>88.428571428571431</v>
      </c>
      <c r="H23" s="34">
        <f>IF(COUNTIFS(jaar_zip[KNMI_Stations.Naam_weerstation],overzicht_per_locatie!$D$3,jaar_zip[weeknr],overzicht_per_locatie!$B23)=0,"",SUMIFS(jaar_zip[windsnelheid],jaar_zip[KNMI_Stations.Naam_weerstation],overzicht_per_locatie!$D$3,jaar_zip[weeknr],overzicht_per_locatie!$B23)/COUNTIFS(jaar_zip[KNMI_Stations.Naam_weerstation],overzicht_per_locatie!$D$3,jaar_zip[weeknr],overzicht_per_locatie!$B23))</f>
        <v>4.6428571428571432</v>
      </c>
      <c r="I23" s="34">
        <f>SUMIFS(jaar_zip[neerslag],jaar_zip[KNMI_Stations.Naam_weerstation],overzicht_per_locatie!$D$3,jaar_zip[weeknr],overzicht_per_locatie!$B23)</f>
        <v>62.599999999999994</v>
      </c>
      <c r="J23" s="34">
        <f>IF(COUNTIFS(jaar_zip[KNMI_Stations.Naam_weerstation],overzicht_per_locatie!$D$3,jaar_zip[weeknr],overzicht_per_locatie!$B23)=0,"",SUMIFS(jaar_zip[globale_straling],jaar_zip[KNMI_Stations.Naam_weerstation],overzicht_per_locatie!$D$3,jaar_zip[weeknr],overzicht_per_locatie!$B23)/COUNTIFS(jaar_zip[KNMI_Stations.Naam_weerstation],overzicht_per_locatie!$D$3,jaar_zip[weeknr],overzicht_per_locatie!$B23))</f>
        <v>124.28571428571429</v>
      </c>
      <c r="K23" s="35">
        <f>IF(COUNTIFS(jaar_zip[KNMI_Stations.Naam_weerstation],overzicht_per_locatie!$D$3,jaar_zip[weeknr],overzicht_per_locatie!$B23)=0,"",SUMIFS(jaar_zip[luchtdruk],jaar_zip[KNMI_Stations.Naam_weerstation],overzicht_per_locatie!$D$3,jaar_zip[weeknr],overzicht_per_locatie!$B23)/COUNTIFS(jaar_zip[KNMI_Stations.Naam_weerstation],overzicht_per_locatie!$D$3,jaar_zip[weeknr],overzicht_per_locatie!$B23))</f>
        <v>1001.9428571428572</v>
      </c>
      <c r="M23" s="23" t="s">
        <v>25</v>
      </c>
    </row>
    <row r="24" spans="2:13" x14ac:dyDescent="0.2">
      <c r="B24" s="32" t="s">
        <v>89</v>
      </c>
      <c r="C24" s="36">
        <f>SUMIFS(jaar_zip[graaddagen],jaar_zip[KNMI_Stations.Naam_weerstation],overzicht_per_locatie!$D$3,jaar_zip[weeknr],overzicht_per_locatie!$B24)</f>
        <v>126.5</v>
      </c>
      <c r="D24" s="37">
        <f>SUMIFS(jaar_zip[gew. Graaddagen],jaar_zip[KNMI_Stations.Naam_weerstation],overzicht_per_locatie!$D$3,jaar_zip[weeknr],overzicht_per_locatie!$B24)</f>
        <v>139.15</v>
      </c>
      <c r="E24" s="37">
        <f>SUMIFS(jaar_zip[koeldagen],jaar_zip[KNMI_Stations.Naam_weerstation],overzicht_per_locatie!$D$3,jaar_zip[weeknr],overzicht_per_locatie!$B24)</f>
        <v>0</v>
      </c>
      <c r="F24" s="37">
        <f>IF(COUNTIFS(jaar_zip[KNMI_Stations.Naam_weerstation],overzicht_per_locatie!$D$3,jaar_zip[weeknr],overzicht_per_locatie!$B24)=0,"",SUMIFS(jaar_zip[etmaaltemperatuur],jaar_zip[KNMI_Stations.Naam_weerstation],overzicht_per_locatie!$D$3,jaar_zip[weeknr],overzicht_per_locatie!$B24)/COUNTIFS(jaar_zip[KNMI_Stations.Naam_weerstation],overzicht_per_locatie!$D$3,jaar_zip[weeknr],overzicht_per_locatie!$B24))</f>
        <v>-7.1428571428571425E-2</v>
      </c>
      <c r="G24" s="37">
        <f>IF(COUNTIFS(jaar_zip[KNMI_Stations.Naam_weerstation],overzicht_per_locatie!$D$3,jaar_zip[weeknr],overzicht_per_locatie!$B24)=0,"",SUMIFS(jaar_zip[rel._vochtigheid],jaar_zip[KNMI_Stations.Naam_weerstation],overzicht_per_locatie!$D$3,jaar_zip[weeknr],overzicht_per_locatie!$B24)/COUNTIFS(jaar_zip[KNMI_Stations.Naam_weerstation],overzicht_per_locatie!$D$3,jaar_zip[weeknr],overzicht_per_locatie!$B24))</f>
        <v>79.285714285714292</v>
      </c>
      <c r="H24" s="37">
        <f>IF(COUNTIFS(jaar_zip[KNMI_Stations.Naam_weerstation],overzicht_per_locatie!$D$3,jaar_zip[weeknr],overzicht_per_locatie!$B24)=0,"",SUMIFS(jaar_zip[windsnelheid],jaar_zip[KNMI_Stations.Naam_weerstation],overzicht_per_locatie!$D$3,jaar_zip[weeknr],overzicht_per_locatie!$B24)/COUNTIFS(jaar_zip[KNMI_Stations.Naam_weerstation],overzicht_per_locatie!$D$3,jaar_zip[weeknr],overzicht_per_locatie!$B24))</f>
        <v>3.3999999999999995</v>
      </c>
      <c r="I24" s="37">
        <f>SUMIFS(jaar_zip[neerslag],jaar_zip[KNMI_Stations.Naam_weerstation],overzicht_per_locatie!$D$3,jaar_zip[weeknr],overzicht_per_locatie!$B24)</f>
        <v>3.3</v>
      </c>
      <c r="J24" s="37">
        <f>IF(COUNTIFS(jaar_zip[KNMI_Stations.Naam_weerstation],overzicht_per_locatie!$D$3,jaar_zip[weeknr],overzicht_per_locatie!$B24)=0,"",SUMIFS(jaar_zip[globale_straling],jaar_zip[KNMI_Stations.Naam_weerstation],overzicht_per_locatie!$D$3,jaar_zip[weeknr],overzicht_per_locatie!$B24)/COUNTIFS(jaar_zip[KNMI_Stations.Naam_weerstation],overzicht_per_locatie!$D$3,jaar_zip[weeknr],overzicht_per_locatie!$B24))</f>
        <v>252.14285714285714</v>
      </c>
      <c r="K24" s="38">
        <f>IF(COUNTIFS(jaar_zip[KNMI_Stations.Naam_weerstation],overzicht_per_locatie!$D$3,jaar_zip[weeknr],overzicht_per_locatie!$B24)=0,"",SUMIFS(jaar_zip[luchtdruk],jaar_zip[KNMI_Stations.Naam_weerstation],overzicht_per_locatie!$D$3,jaar_zip[weeknr],overzicht_per_locatie!$B24)/COUNTIFS(jaar_zip[KNMI_Stations.Naam_weerstation],overzicht_per_locatie!$D$3,jaar_zip[weeknr],overzicht_per_locatie!$B24))</f>
        <v>1027.8</v>
      </c>
      <c r="M24" s="23" t="s">
        <v>22</v>
      </c>
    </row>
    <row r="25" spans="2:13" x14ac:dyDescent="0.2">
      <c r="B25" s="31" t="s">
        <v>90</v>
      </c>
      <c r="C25" s="36">
        <f>SUMIFS(jaar_zip[graaddagen],jaar_zip[KNMI_Stations.Naam_weerstation],overzicht_per_locatie!$D$3,jaar_zip[weeknr],overzicht_per_locatie!$B25)</f>
        <v>121.99999999999999</v>
      </c>
      <c r="D25" s="37">
        <f>SUMIFS(jaar_zip[gew. Graaddagen],jaar_zip[KNMI_Stations.Naam_weerstation],overzicht_per_locatie!$D$3,jaar_zip[weeknr],overzicht_per_locatie!$B25)</f>
        <v>134.20000000000002</v>
      </c>
      <c r="E25" s="37">
        <f>SUMIFS(jaar_zip[koeldagen],jaar_zip[KNMI_Stations.Naam_weerstation],overzicht_per_locatie!$D$3,jaar_zip[weeknr],overzicht_per_locatie!$B25)</f>
        <v>0</v>
      </c>
      <c r="F25" s="37">
        <f>IF(COUNTIFS(jaar_zip[KNMI_Stations.Naam_weerstation],overzicht_per_locatie!$D$3,jaar_zip[weeknr],overzicht_per_locatie!$B25)=0,"",SUMIFS(jaar_zip[etmaaltemperatuur],jaar_zip[KNMI_Stations.Naam_weerstation],overzicht_per_locatie!$D$3,jaar_zip[weeknr],overzicht_per_locatie!$B25)/COUNTIFS(jaar_zip[KNMI_Stations.Naam_weerstation],overzicht_per_locatie!$D$3,jaar_zip[weeknr],overzicht_per_locatie!$B25))</f>
        <v>0.57142857142857151</v>
      </c>
      <c r="G25" s="37">
        <f>IF(COUNTIFS(jaar_zip[KNMI_Stations.Naam_weerstation],overzicht_per_locatie!$D$3,jaar_zip[weeknr],overzicht_per_locatie!$B25)=0,"",SUMIFS(jaar_zip[rel._vochtigheid],jaar_zip[KNMI_Stations.Naam_weerstation],overzicht_per_locatie!$D$3,jaar_zip[weeknr],overzicht_per_locatie!$B25)/COUNTIFS(jaar_zip[KNMI_Stations.Naam_weerstation],overzicht_per_locatie!$D$3,jaar_zip[weeknr],overzicht_per_locatie!$B25))</f>
        <v>83.714285714285708</v>
      </c>
      <c r="H25" s="37">
        <f>IF(COUNTIFS(jaar_zip[KNMI_Stations.Naam_weerstation],overzicht_per_locatie!$D$3,jaar_zip[weeknr],overzicht_per_locatie!$B25)=0,"",SUMIFS(jaar_zip[windsnelheid],jaar_zip[KNMI_Stations.Naam_weerstation],overzicht_per_locatie!$D$3,jaar_zip[weeknr],overzicht_per_locatie!$B25)/COUNTIFS(jaar_zip[KNMI_Stations.Naam_weerstation],overzicht_per_locatie!$D$3,jaar_zip[weeknr],overzicht_per_locatie!$B25))</f>
        <v>3.6571428571428575</v>
      </c>
      <c r="I25" s="37">
        <f>SUMIFS(jaar_zip[neerslag],jaar_zip[KNMI_Stations.Naam_weerstation],overzicht_per_locatie!$D$3,jaar_zip[weeknr],overzicht_per_locatie!$B25)</f>
        <v>6.5</v>
      </c>
      <c r="J25" s="37">
        <f>IF(COUNTIFS(jaar_zip[KNMI_Stations.Naam_weerstation],overzicht_per_locatie!$D$3,jaar_zip[weeknr],overzicht_per_locatie!$B25)=0,"",SUMIFS(jaar_zip[globale_straling],jaar_zip[KNMI_Stations.Naam_weerstation],overzicht_per_locatie!$D$3,jaar_zip[weeknr],overzicht_per_locatie!$B25)/COUNTIFS(jaar_zip[KNMI_Stations.Naam_weerstation],overzicht_per_locatie!$D$3,jaar_zip[weeknr],overzicht_per_locatie!$B25))</f>
        <v>346.57142857142856</v>
      </c>
      <c r="K25" s="38">
        <f>IF(COUNTIFS(jaar_zip[KNMI_Stations.Naam_weerstation],overzicht_per_locatie!$D$3,jaar_zip[weeknr],overzicht_per_locatie!$B25)=0,"",SUMIFS(jaar_zip[luchtdruk],jaar_zip[KNMI_Stations.Naam_weerstation],overzicht_per_locatie!$D$3,jaar_zip[weeknr],overzicht_per_locatie!$B25)/COUNTIFS(jaar_zip[KNMI_Stations.Naam_weerstation],overzicht_per_locatie!$D$3,jaar_zip[weeknr],overzicht_per_locatie!$B25))</f>
        <v>1009.8142857142857</v>
      </c>
      <c r="M25" s="23" t="s">
        <v>21</v>
      </c>
    </row>
    <row r="26" spans="2:13" x14ac:dyDescent="0.2">
      <c r="B26" s="32" t="s">
        <v>91</v>
      </c>
      <c r="C26" s="36">
        <f>SUMIFS(jaar_zip[graaddagen],jaar_zip[KNMI_Stations.Naam_weerstation],overzicht_per_locatie!$D$3,jaar_zip[weeknr],overzicht_per_locatie!$B26)</f>
        <v>74.8</v>
      </c>
      <c r="D26" s="37">
        <f>SUMIFS(jaar_zip[gew. Graaddagen],jaar_zip[KNMI_Stations.Naam_weerstation],overzicht_per_locatie!$D$3,jaar_zip[weeknr],overzicht_per_locatie!$B26)</f>
        <v>82.280000000000015</v>
      </c>
      <c r="E26" s="37">
        <f>SUMIFS(jaar_zip[koeldagen],jaar_zip[KNMI_Stations.Naam_weerstation],overzicht_per_locatie!$D$3,jaar_zip[weeknr],overzicht_per_locatie!$B26)</f>
        <v>0</v>
      </c>
      <c r="F26" s="37">
        <f>IF(COUNTIFS(jaar_zip[KNMI_Stations.Naam_weerstation],overzicht_per_locatie!$D$3,jaar_zip[weeknr],overzicht_per_locatie!$B26)=0,"",SUMIFS(jaar_zip[etmaaltemperatuur],jaar_zip[KNMI_Stations.Naam_weerstation],overzicht_per_locatie!$D$3,jaar_zip[weeknr],overzicht_per_locatie!$B26)/COUNTIFS(jaar_zip[KNMI_Stations.Naam_weerstation],overzicht_per_locatie!$D$3,jaar_zip[weeknr],overzicht_per_locatie!$B26))</f>
        <v>7.3142857142857141</v>
      </c>
      <c r="G26" s="37">
        <f>IF(COUNTIFS(jaar_zip[KNMI_Stations.Naam_weerstation],overzicht_per_locatie!$D$3,jaar_zip[weeknr],overzicht_per_locatie!$B26)=0,"",SUMIFS(jaar_zip[rel._vochtigheid],jaar_zip[KNMI_Stations.Naam_weerstation],overzicht_per_locatie!$D$3,jaar_zip[weeknr],overzicht_per_locatie!$B26)/COUNTIFS(jaar_zip[KNMI_Stations.Naam_weerstation],overzicht_per_locatie!$D$3,jaar_zip[weeknr],overzicht_per_locatie!$B26))</f>
        <v>81.857142857142861</v>
      </c>
      <c r="H26" s="37">
        <f>IF(COUNTIFS(jaar_zip[KNMI_Stations.Naam_weerstation],overzicht_per_locatie!$D$3,jaar_zip[weeknr],overzicht_per_locatie!$B26)=0,"",SUMIFS(jaar_zip[windsnelheid],jaar_zip[KNMI_Stations.Naam_weerstation],overzicht_per_locatie!$D$3,jaar_zip[weeknr],overzicht_per_locatie!$B26)/COUNTIFS(jaar_zip[KNMI_Stations.Naam_weerstation],overzicht_per_locatie!$D$3,jaar_zip[weeknr],overzicht_per_locatie!$B26))</f>
        <v>5.0571428571428578</v>
      </c>
      <c r="I26" s="37">
        <f>SUMIFS(jaar_zip[neerslag],jaar_zip[KNMI_Stations.Naam_weerstation],overzicht_per_locatie!$D$3,jaar_zip[weeknr],overzicht_per_locatie!$B26)</f>
        <v>18</v>
      </c>
      <c r="J26" s="37">
        <f>IF(COUNTIFS(jaar_zip[KNMI_Stations.Naam_weerstation],overzicht_per_locatie!$D$3,jaar_zip[weeknr],overzicht_per_locatie!$B26)=0,"",SUMIFS(jaar_zip[globale_straling],jaar_zip[KNMI_Stations.Naam_weerstation],overzicht_per_locatie!$D$3,jaar_zip[weeknr],overzicht_per_locatie!$B26)/COUNTIFS(jaar_zip[KNMI_Stations.Naam_weerstation],overzicht_per_locatie!$D$3,jaar_zip[weeknr],overzicht_per_locatie!$B26))</f>
        <v>401.28571428571428</v>
      </c>
      <c r="K26" s="38">
        <f>IF(COUNTIFS(jaar_zip[KNMI_Stations.Naam_weerstation],overzicht_per_locatie!$D$3,jaar_zip[weeknr],overzicht_per_locatie!$B26)=0,"",SUMIFS(jaar_zip[luchtdruk],jaar_zip[KNMI_Stations.Naam_weerstation],overzicht_per_locatie!$D$3,jaar_zip[weeknr],overzicht_per_locatie!$B26)/COUNTIFS(jaar_zip[KNMI_Stations.Naam_weerstation],overzicht_per_locatie!$D$3,jaar_zip[weeknr],overzicht_per_locatie!$B26))</f>
        <v>1022.9428571428572</v>
      </c>
      <c r="M26" s="23" t="s">
        <v>44</v>
      </c>
    </row>
    <row r="27" spans="2:13" x14ac:dyDescent="0.2">
      <c r="B27" s="31" t="s">
        <v>92</v>
      </c>
      <c r="C27" s="36">
        <f>SUMIFS(jaar_zip[graaddagen],jaar_zip[KNMI_Stations.Naam_weerstation],overzicht_per_locatie!$D$3,jaar_zip[weeknr],overzicht_per_locatie!$B27)</f>
        <v>70.2</v>
      </c>
      <c r="D27" s="37">
        <f>SUMIFS(jaar_zip[gew. Graaddagen],jaar_zip[KNMI_Stations.Naam_weerstation],overzicht_per_locatie!$D$3,jaar_zip[weeknr],overzicht_per_locatie!$B27)</f>
        <v>77.22</v>
      </c>
      <c r="E27" s="37">
        <f>SUMIFS(jaar_zip[koeldagen],jaar_zip[KNMI_Stations.Naam_weerstation],overzicht_per_locatie!$D$3,jaar_zip[weeknr],overzicht_per_locatie!$B27)</f>
        <v>0</v>
      </c>
      <c r="F27" s="37">
        <f>IF(COUNTIFS(jaar_zip[KNMI_Stations.Naam_weerstation],overzicht_per_locatie!$D$3,jaar_zip[weeknr],overzicht_per_locatie!$B27)=0,"",SUMIFS(jaar_zip[etmaaltemperatuur],jaar_zip[KNMI_Stations.Naam_weerstation],overzicht_per_locatie!$D$3,jaar_zip[weeknr],overzicht_per_locatie!$B27)/COUNTIFS(jaar_zip[KNMI_Stations.Naam_weerstation],overzicht_per_locatie!$D$3,jaar_zip[weeknr],overzicht_per_locatie!$B27))</f>
        <v>7.9714285714285724</v>
      </c>
      <c r="G27" s="37">
        <f>IF(COUNTIFS(jaar_zip[KNMI_Stations.Naam_weerstation],overzicht_per_locatie!$D$3,jaar_zip[weeknr],overzicht_per_locatie!$B27)=0,"",SUMIFS(jaar_zip[rel._vochtigheid],jaar_zip[KNMI_Stations.Naam_weerstation],overzicht_per_locatie!$D$3,jaar_zip[weeknr],overzicht_per_locatie!$B27)/COUNTIFS(jaar_zip[KNMI_Stations.Naam_weerstation],overzicht_per_locatie!$D$3,jaar_zip[weeknr],overzicht_per_locatie!$B27))</f>
        <v>87.142857142857139</v>
      </c>
      <c r="H27" s="37">
        <f>IF(COUNTIFS(jaar_zip[KNMI_Stations.Naam_weerstation],overzicht_per_locatie!$D$3,jaar_zip[weeknr],overzicht_per_locatie!$B27)=0,"",SUMIFS(jaar_zip[windsnelheid],jaar_zip[KNMI_Stations.Naam_weerstation],overzicht_per_locatie!$D$3,jaar_zip[weeknr],overzicht_per_locatie!$B27)/COUNTIFS(jaar_zip[KNMI_Stations.Naam_weerstation],overzicht_per_locatie!$D$3,jaar_zip[weeknr],overzicht_per_locatie!$B27))</f>
        <v>4.0999999999999996</v>
      </c>
      <c r="I27" s="37">
        <f>SUMIFS(jaar_zip[neerslag],jaar_zip[KNMI_Stations.Naam_weerstation],overzicht_per_locatie!$D$3,jaar_zip[weeknr],overzicht_per_locatie!$B27)</f>
        <v>7.4999999999999991</v>
      </c>
      <c r="J27" s="37">
        <f>IF(COUNTIFS(jaar_zip[KNMI_Stations.Naam_weerstation],overzicht_per_locatie!$D$3,jaar_zip[weeknr],overzicht_per_locatie!$B27)=0,"",SUMIFS(jaar_zip[globale_straling],jaar_zip[KNMI_Stations.Naam_weerstation],overzicht_per_locatie!$D$3,jaar_zip[weeknr],overzicht_per_locatie!$B27)/COUNTIFS(jaar_zip[KNMI_Stations.Naam_weerstation],overzicht_per_locatie!$D$3,jaar_zip[weeknr],overzicht_per_locatie!$B27))</f>
        <v>260.71428571428572</v>
      </c>
      <c r="K27" s="38">
        <f>IF(COUNTIFS(jaar_zip[KNMI_Stations.Naam_weerstation],overzicht_per_locatie!$D$3,jaar_zip[weeknr],overzicht_per_locatie!$B27)=0,"",SUMIFS(jaar_zip[luchtdruk],jaar_zip[KNMI_Stations.Naam_weerstation],overzicht_per_locatie!$D$3,jaar_zip[weeknr],overzicht_per_locatie!$B27)/COUNTIFS(jaar_zip[KNMI_Stations.Naam_weerstation],overzicht_per_locatie!$D$3,jaar_zip[weeknr],overzicht_per_locatie!$B27))</f>
        <v>1026.4571428571428</v>
      </c>
      <c r="M27" s="23" t="s">
        <v>23</v>
      </c>
    </row>
    <row r="28" spans="2:13" x14ac:dyDescent="0.2">
      <c r="B28" s="32" t="s">
        <v>93</v>
      </c>
      <c r="C28" s="36">
        <f>SUMIFS(jaar_zip[graaddagen],jaar_zip[KNMI_Stations.Naam_weerstation],overzicht_per_locatie!$D$3,jaar_zip[weeknr],overzicht_per_locatie!$B28)</f>
        <v>69.100000000000009</v>
      </c>
      <c r="D28" s="37">
        <f>SUMIFS(jaar_zip[gew. Graaddagen],jaar_zip[KNMI_Stations.Naam_weerstation],overzicht_per_locatie!$D$3,jaar_zip[weeknr],overzicht_per_locatie!$B28)</f>
        <v>76.010000000000005</v>
      </c>
      <c r="E28" s="37">
        <f>SUMIFS(jaar_zip[koeldagen],jaar_zip[KNMI_Stations.Naam_weerstation],overzicht_per_locatie!$D$3,jaar_zip[weeknr],overzicht_per_locatie!$B28)</f>
        <v>0</v>
      </c>
      <c r="F28" s="37">
        <f>IF(COUNTIFS(jaar_zip[KNMI_Stations.Naam_weerstation],overzicht_per_locatie!$D$3,jaar_zip[weeknr],overzicht_per_locatie!$B28)=0,"",SUMIFS(jaar_zip[etmaaltemperatuur],jaar_zip[KNMI_Stations.Naam_weerstation],overzicht_per_locatie!$D$3,jaar_zip[weeknr],overzicht_per_locatie!$B28)/COUNTIFS(jaar_zip[KNMI_Stations.Naam_weerstation],overzicht_per_locatie!$D$3,jaar_zip[weeknr],overzicht_per_locatie!$B28))</f>
        <v>8.1285714285714299</v>
      </c>
      <c r="G28" s="37">
        <f>IF(COUNTIFS(jaar_zip[KNMI_Stations.Naam_weerstation],overzicht_per_locatie!$D$3,jaar_zip[weeknr],overzicht_per_locatie!$B28)=0,"",SUMIFS(jaar_zip[rel._vochtigheid],jaar_zip[KNMI_Stations.Naam_weerstation],overzicht_per_locatie!$D$3,jaar_zip[weeknr],overzicht_per_locatie!$B28)/COUNTIFS(jaar_zip[KNMI_Stations.Naam_weerstation],overzicht_per_locatie!$D$3,jaar_zip[weeknr],overzicht_per_locatie!$B28))</f>
        <v>89.285714285714292</v>
      </c>
      <c r="H28" s="37">
        <f>IF(COUNTIFS(jaar_zip[KNMI_Stations.Naam_weerstation],overzicht_per_locatie!$D$3,jaar_zip[weeknr],overzicht_per_locatie!$B28)=0,"",SUMIFS(jaar_zip[windsnelheid],jaar_zip[KNMI_Stations.Naam_weerstation],overzicht_per_locatie!$D$3,jaar_zip[weeknr],overzicht_per_locatie!$B28)/COUNTIFS(jaar_zip[KNMI_Stations.Naam_weerstation],overzicht_per_locatie!$D$3,jaar_zip[weeknr],overzicht_per_locatie!$B28))</f>
        <v>4.0285714285714276</v>
      </c>
      <c r="I28" s="37">
        <f>SUMIFS(jaar_zip[neerslag],jaar_zip[KNMI_Stations.Naam_weerstation],overzicht_per_locatie!$D$3,jaar_zip[weeknr],overzicht_per_locatie!$B28)</f>
        <v>39.299999999999997</v>
      </c>
      <c r="J28" s="37">
        <f>IF(COUNTIFS(jaar_zip[KNMI_Stations.Naam_weerstation],overzicht_per_locatie!$D$3,jaar_zip[weeknr],overzicht_per_locatie!$B28)=0,"",SUMIFS(jaar_zip[globale_straling],jaar_zip[KNMI_Stations.Naam_weerstation],overzicht_per_locatie!$D$3,jaar_zip[weeknr],overzicht_per_locatie!$B28)/COUNTIFS(jaar_zip[KNMI_Stations.Naam_weerstation],overzicht_per_locatie!$D$3,jaar_zip[weeknr],overzicht_per_locatie!$B28))</f>
        <v>277.28571428571428</v>
      </c>
      <c r="K28" s="38">
        <f>IF(COUNTIFS(jaar_zip[KNMI_Stations.Naam_weerstation],overzicht_per_locatie!$D$3,jaar_zip[weeknr],overzicht_per_locatie!$B28)=0,"",SUMIFS(jaar_zip[luchtdruk],jaar_zip[KNMI_Stations.Naam_weerstation],overzicht_per_locatie!$D$3,jaar_zip[weeknr],overzicht_per_locatie!$B28)/COUNTIFS(jaar_zip[KNMI_Stations.Naam_weerstation],overzicht_per_locatie!$D$3,jaar_zip[weeknr],overzicht_per_locatie!$B28))</f>
        <v>998.17142857142869</v>
      </c>
      <c r="M28" s="23" t="s">
        <v>30</v>
      </c>
    </row>
    <row r="29" spans="2:13" x14ac:dyDescent="0.2">
      <c r="B29" s="31" t="s">
        <v>94</v>
      </c>
      <c r="C29" s="36">
        <f>SUMIFS(jaar_zip[graaddagen],jaar_zip[KNMI_Stations.Naam_weerstation],overzicht_per_locatie!$D$3,jaar_zip[weeknr],overzicht_per_locatie!$B29)</f>
        <v>57.6</v>
      </c>
      <c r="D29" s="37">
        <f>SUMIFS(jaar_zip[gew. Graaddagen],jaar_zip[KNMI_Stations.Naam_weerstation],overzicht_per_locatie!$D$3,jaar_zip[weeknr],overzicht_per_locatie!$B29)</f>
        <v>63.360000000000007</v>
      </c>
      <c r="E29" s="37">
        <f>SUMIFS(jaar_zip[koeldagen],jaar_zip[KNMI_Stations.Naam_weerstation],overzicht_per_locatie!$D$3,jaar_zip[weeknr],overzicht_per_locatie!$B29)</f>
        <v>0</v>
      </c>
      <c r="F29" s="37">
        <f>IF(COUNTIFS(jaar_zip[KNMI_Stations.Naam_weerstation],overzicht_per_locatie!$D$3,jaar_zip[weeknr],overzicht_per_locatie!$B29)=0,"",SUMIFS(jaar_zip[etmaaltemperatuur],jaar_zip[KNMI_Stations.Naam_weerstation],overzicht_per_locatie!$D$3,jaar_zip[weeknr],overzicht_per_locatie!$B29)/COUNTIFS(jaar_zip[KNMI_Stations.Naam_weerstation],overzicht_per_locatie!$D$3,jaar_zip[weeknr],overzicht_per_locatie!$B29))</f>
        <v>9.7714285714285722</v>
      </c>
      <c r="G29" s="37">
        <f>IF(COUNTIFS(jaar_zip[KNMI_Stations.Naam_weerstation],overzicht_per_locatie!$D$3,jaar_zip[weeknr],overzicht_per_locatie!$B29)=0,"",SUMIFS(jaar_zip[rel._vochtigheid],jaar_zip[KNMI_Stations.Naam_weerstation],overzicht_per_locatie!$D$3,jaar_zip[weeknr],overzicht_per_locatie!$B29)/COUNTIFS(jaar_zip[KNMI_Stations.Naam_weerstation],overzicht_per_locatie!$D$3,jaar_zip[weeknr],overzicht_per_locatie!$B29))</f>
        <v>89.285714285714292</v>
      </c>
      <c r="H29" s="37">
        <f>IF(COUNTIFS(jaar_zip[KNMI_Stations.Naam_weerstation],overzicht_per_locatie!$D$3,jaar_zip[weeknr],overzicht_per_locatie!$B29)=0,"",SUMIFS(jaar_zip[windsnelheid],jaar_zip[KNMI_Stations.Naam_weerstation],overzicht_per_locatie!$D$3,jaar_zip[weeknr],overzicht_per_locatie!$B29)/COUNTIFS(jaar_zip[KNMI_Stations.Naam_weerstation],overzicht_per_locatie!$D$3,jaar_zip[weeknr],overzicht_per_locatie!$B29))</f>
        <v>3.8428571428571425</v>
      </c>
      <c r="I29" s="37">
        <f>SUMIFS(jaar_zip[neerslag],jaar_zip[KNMI_Stations.Naam_weerstation],overzicht_per_locatie!$D$3,jaar_zip[weeknr],overzicht_per_locatie!$B29)</f>
        <v>38.299999999999997</v>
      </c>
      <c r="J29" s="37">
        <f>IF(COUNTIFS(jaar_zip[KNMI_Stations.Naam_weerstation],overzicht_per_locatie!$D$3,jaar_zip[weeknr],overzicht_per_locatie!$B29)=0,"",SUMIFS(jaar_zip[globale_straling],jaar_zip[KNMI_Stations.Naam_weerstation],overzicht_per_locatie!$D$3,jaar_zip[weeknr],overzicht_per_locatie!$B29)/COUNTIFS(jaar_zip[KNMI_Stations.Naam_weerstation],overzicht_per_locatie!$D$3,jaar_zip[weeknr],overzicht_per_locatie!$B29))</f>
        <v>303.42857142857144</v>
      </c>
      <c r="K29" s="38">
        <f>IF(COUNTIFS(jaar_zip[KNMI_Stations.Naam_weerstation],overzicht_per_locatie!$D$3,jaar_zip[weeknr],overzicht_per_locatie!$B29)=0,"",SUMIFS(jaar_zip[luchtdruk],jaar_zip[KNMI_Stations.Naam_weerstation],overzicht_per_locatie!$D$3,jaar_zip[weeknr],overzicht_per_locatie!$B29)/COUNTIFS(jaar_zip[KNMI_Stations.Naam_weerstation],overzicht_per_locatie!$D$3,jaar_zip[weeknr],overzicht_per_locatie!$B29))</f>
        <v>1016.3857142857142</v>
      </c>
      <c r="M29" s="23" t="s">
        <v>37</v>
      </c>
    </row>
    <row r="30" spans="2:13" x14ac:dyDescent="0.2">
      <c r="B30" s="32" t="s">
        <v>95</v>
      </c>
      <c r="C30" s="36">
        <f>SUMIFS(jaar_zip[graaddagen],jaar_zip[KNMI_Stations.Naam_weerstation],overzicht_per_locatie!$D$3,jaar_zip[weeknr],overzicht_per_locatie!$B30)</f>
        <v>72.099999999999994</v>
      </c>
      <c r="D30" s="37">
        <f>SUMIFS(jaar_zip[gew. Graaddagen],jaar_zip[KNMI_Stations.Naam_weerstation],overzicht_per_locatie!$D$3,jaar_zip[weeknr],overzicht_per_locatie!$B30)</f>
        <v>79.310000000000016</v>
      </c>
      <c r="E30" s="37">
        <f>SUMIFS(jaar_zip[koeldagen],jaar_zip[KNMI_Stations.Naam_weerstation],overzicht_per_locatie!$D$3,jaar_zip[weeknr],overzicht_per_locatie!$B30)</f>
        <v>0</v>
      </c>
      <c r="F30" s="37">
        <f>IF(COUNTIFS(jaar_zip[KNMI_Stations.Naam_weerstation],overzicht_per_locatie!$D$3,jaar_zip[weeknr],overzicht_per_locatie!$B30)=0,"",SUMIFS(jaar_zip[etmaaltemperatuur],jaar_zip[KNMI_Stations.Naam_weerstation],overzicht_per_locatie!$D$3,jaar_zip[weeknr],overzicht_per_locatie!$B30)/COUNTIFS(jaar_zip[KNMI_Stations.Naam_weerstation],overzicht_per_locatie!$D$3,jaar_zip[weeknr],overzicht_per_locatie!$B30))</f>
        <v>7.7</v>
      </c>
      <c r="G30" s="37">
        <f>IF(COUNTIFS(jaar_zip[KNMI_Stations.Naam_weerstation],overzicht_per_locatie!$D$3,jaar_zip[weeknr],overzicht_per_locatie!$B30)=0,"",SUMIFS(jaar_zip[rel._vochtigheid],jaar_zip[KNMI_Stations.Naam_weerstation],overzicht_per_locatie!$D$3,jaar_zip[weeknr],overzicht_per_locatie!$B30)/COUNTIFS(jaar_zip[KNMI_Stations.Naam_weerstation],overzicht_per_locatie!$D$3,jaar_zip[weeknr],overzicht_per_locatie!$B30))</f>
        <v>87.285714285714292</v>
      </c>
      <c r="H30" s="37">
        <f>IF(COUNTIFS(jaar_zip[KNMI_Stations.Naam_weerstation],overzicht_per_locatie!$D$3,jaar_zip[weeknr],overzicht_per_locatie!$B30)=0,"",SUMIFS(jaar_zip[windsnelheid],jaar_zip[KNMI_Stations.Naam_weerstation],overzicht_per_locatie!$D$3,jaar_zip[weeknr],overzicht_per_locatie!$B30)/COUNTIFS(jaar_zip[KNMI_Stations.Naam_weerstation],overzicht_per_locatie!$D$3,jaar_zip[weeknr],overzicht_per_locatie!$B30))</f>
        <v>4.4714285714285715</v>
      </c>
      <c r="I30" s="37">
        <f>SUMIFS(jaar_zip[neerslag],jaar_zip[KNMI_Stations.Naam_weerstation],overzicht_per_locatie!$D$3,jaar_zip[weeknr],overzicht_per_locatie!$B30)</f>
        <v>25.9</v>
      </c>
      <c r="J30" s="37">
        <f>IF(COUNTIFS(jaar_zip[KNMI_Stations.Naam_weerstation],overzicht_per_locatie!$D$3,jaar_zip[weeknr],overzicht_per_locatie!$B30)=0,"",SUMIFS(jaar_zip[globale_straling],jaar_zip[KNMI_Stations.Naam_weerstation],overzicht_per_locatie!$D$3,jaar_zip[weeknr],overzicht_per_locatie!$B30)/COUNTIFS(jaar_zip[KNMI_Stations.Naam_weerstation],overzicht_per_locatie!$D$3,jaar_zip[weeknr],overzicht_per_locatie!$B30))</f>
        <v>361</v>
      </c>
      <c r="K30" s="38">
        <f>IF(COUNTIFS(jaar_zip[KNMI_Stations.Naam_weerstation],overzicht_per_locatie!$D$3,jaar_zip[weeknr],overzicht_per_locatie!$B30)=0,"",SUMIFS(jaar_zip[luchtdruk],jaar_zip[KNMI_Stations.Naam_weerstation],overzicht_per_locatie!$D$3,jaar_zip[weeknr],overzicht_per_locatie!$B30)/COUNTIFS(jaar_zip[KNMI_Stations.Naam_weerstation],overzicht_per_locatie!$D$3,jaar_zip[weeknr],overzicht_per_locatie!$B30))</f>
        <v>1005.0285714285714</v>
      </c>
      <c r="M30" s="23" t="s">
        <v>14</v>
      </c>
    </row>
    <row r="31" spans="2:13" x14ac:dyDescent="0.2">
      <c r="B31" s="31" t="s">
        <v>96</v>
      </c>
      <c r="C31" s="36">
        <f>SUMIFS(jaar_zip[graaddagen],jaar_zip[KNMI_Stations.Naam_weerstation],overzicht_per_locatie!$D$3,jaar_zip[weeknr],overzicht_per_locatie!$B31)</f>
        <v>73.800000000000011</v>
      </c>
      <c r="D31" s="37">
        <f>SUMIFS(jaar_zip[gew. Graaddagen],jaar_zip[KNMI_Stations.Naam_weerstation],overzicht_per_locatie!$D$3,jaar_zip[weeknr],overzicht_per_locatie!$B31)</f>
        <v>78.670000000000016</v>
      </c>
      <c r="E31" s="37">
        <f>SUMIFS(jaar_zip[koeldagen],jaar_zip[KNMI_Stations.Naam_weerstation],overzicht_per_locatie!$D$3,jaar_zip[weeknr],overzicht_per_locatie!$B31)</f>
        <v>0</v>
      </c>
      <c r="F31" s="37">
        <f>IF(COUNTIFS(jaar_zip[KNMI_Stations.Naam_weerstation],overzicht_per_locatie!$D$3,jaar_zip[weeknr],overzicht_per_locatie!$B31)=0,"",SUMIFS(jaar_zip[etmaaltemperatuur],jaar_zip[KNMI_Stations.Naam_weerstation],overzicht_per_locatie!$D$3,jaar_zip[weeknr],overzicht_per_locatie!$B31)/COUNTIFS(jaar_zip[KNMI_Stations.Naam_weerstation],overzicht_per_locatie!$D$3,jaar_zip[weeknr],overzicht_per_locatie!$B31))</f>
        <v>7.4571428571428573</v>
      </c>
      <c r="G31" s="37">
        <f>IF(COUNTIFS(jaar_zip[KNMI_Stations.Naam_weerstation],overzicht_per_locatie!$D$3,jaar_zip[weeknr],overzicht_per_locatie!$B31)=0,"",SUMIFS(jaar_zip[rel._vochtigheid],jaar_zip[KNMI_Stations.Naam_weerstation],overzicht_per_locatie!$D$3,jaar_zip[weeknr],overzicht_per_locatie!$B31)/COUNTIFS(jaar_zip[KNMI_Stations.Naam_weerstation],overzicht_per_locatie!$D$3,jaar_zip[weeknr],overzicht_per_locatie!$B31))</f>
        <v>82.285714285714292</v>
      </c>
      <c r="H31" s="37">
        <f>IF(COUNTIFS(jaar_zip[KNMI_Stations.Naam_weerstation],overzicht_per_locatie!$D$3,jaar_zip[weeknr],overzicht_per_locatie!$B31)=0,"",SUMIFS(jaar_zip[windsnelheid],jaar_zip[KNMI_Stations.Naam_weerstation],overzicht_per_locatie!$D$3,jaar_zip[weeknr],overzicht_per_locatie!$B31)/COUNTIFS(jaar_zip[KNMI_Stations.Naam_weerstation],overzicht_per_locatie!$D$3,jaar_zip[weeknr],overzicht_per_locatie!$B31))</f>
        <v>4.2571428571428571</v>
      </c>
      <c r="I31" s="37">
        <f>SUMIFS(jaar_zip[neerslag],jaar_zip[KNMI_Stations.Naam_weerstation],overzicht_per_locatie!$D$3,jaar_zip[weeknr],overzicht_per_locatie!$B31)</f>
        <v>16.3</v>
      </c>
      <c r="J31" s="37">
        <f>IF(COUNTIFS(jaar_zip[KNMI_Stations.Naam_weerstation],overzicht_per_locatie!$D$3,jaar_zip[weeknr],overzicht_per_locatie!$B31)=0,"",SUMIFS(jaar_zip[globale_straling],jaar_zip[KNMI_Stations.Naam_weerstation],overzicht_per_locatie!$D$3,jaar_zip[weeknr],overzicht_per_locatie!$B31)/COUNTIFS(jaar_zip[KNMI_Stations.Naam_weerstation],overzicht_per_locatie!$D$3,jaar_zip[weeknr],overzicht_per_locatie!$B31))</f>
        <v>660.57142857142856</v>
      </c>
      <c r="K31" s="38">
        <f>IF(COUNTIFS(jaar_zip[KNMI_Stations.Naam_weerstation],overzicht_per_locatie!$D$3,jaar_zip[weeknr],overzicht_per_locatie!$B31)=0,"",SUMIFS(jaar_zip[luchtdruk],jaar_zip[KNMI_Stations.Naam_weerstation],overzicht_per_locatie!$D$3,jaar_zip[weeknr],overzicht_per_locatie!$B31)/COUNTIFS(jaar_zip[KNMI_Stations.Naam_weerstation],overzicht_per_locatie!$D$3,jaar_zip[weeknr],overzicht_per_locatie!$B31))</f>
        <v>1007.6571428571431</v>
      </c>
      <c r="M31" s="23" t="s">
        <v>20</v>
      </c>
    </row>
    <row r="32" spans="2:13" x14ac:dyDescent="0.2">
      <c r="B32" s="32" t="s">
        <v>97</v>
      </c>
      <c r="C32" s="36">
        <f>SUMIFS(jaar_zip[graaddagen],jaar_zip[KNMI_Stations.Naam_weerstation],overzicht_per_locatie!$D$3,jaar_zip[weeknr],overzicht_per_locatie!$B32)</f>
        <v>78.100000000000009</v>
      </c>
      <c r="D32" s="37">
        <f>SUMIFS(jaar_zip[gew. Graaddagen],jaar_zip[KNMI_Stations.Naam_weerstation],overzicht_per_locatie!$D$3,jaar_zip[weeknr],overzicht_per_locatie!$B32)</f>
        <v>78.100000000000009</v>
      </c>
      <c r="E32" s="37">
        <f>SUMIFS(jaar_zip[koeldagen],jaar_zip[KNMI_Stations.Naam_weerstation],overzicht_per_locatie!$D$3,jaar_zip[weeknr],overzicht_per_locatie!$B32)</f>
        <v>0</v>
      </c>
      <c r="F32" s="37">
        <f>IF(COUNTIFS(jaar_zip[KNMI_Stations.Naam_weerstation],overzicht_per_locatie!$D$3,jaar_zip[weeknr],overzicht_per_locatie!$B32)=0,"",SUMIFS(jaar_zip[etmaaltemperatuur],jaar_zip[KNMI_Stations.Naam_weerstation],overzicht_per_locatie!$D$3,jaar_zip[weeknr],overzicht_per_locatie!$B32)/COUNTIFS(jaar_zip[KNMI_Stations.Naam_weerstation],overzicht_per_locatie!$D$3,jaar_zip[weeknr],overzicht_per_locatie!$B32))</f>
        <v>6.8428571428571416</v>
      </c>
      <c r="G32" s="37">
        <f>IF(COUNTIFS(jaar_zip[KNMI_Stations.Naam_weerstation],overzicht_per_locatie!$D$3,jaar_zip[weeknr],overzicht_per_locatie!$B32)=0,"",SUMIFS(jaar_zip[rel._vochtigheid],jaar_zip[KNMI_Stations.Naam_weerstation],overzicht_per_locatie!$D$3,jaar_zip[weeknr],overzicht_per_locatie!$B32)/COUNTIFS(jaar_zip[KNMI_Stations.Naam_weerstation],overzicht_per_locatie!$D$3,jaar_zip[weeknr],overzicht_per_locatie!$B32))</f>
        <v>78.571428571428569</v>
      </c>
      <c r="H32" s="37">
        <f>IF(COUNTIFS(jaar_zip[KNMI_Stations.Naam_weerstation],overzicht_per_locatie!$D$3,jaar_zip[weeknr],overzicht_per_locatie!$B32)=0,"",SUMIFS(jaar_zip[windsnelheid],jaar_zip[KNMI_Stations.Naam_weerstation],overzicht_per_locatie!$D$3,jaar_zip[weeknr],overzicht_per_locatie!$B32)/COUNTIFS(jaar_zip[KNMI_Stations.Naam_weerstation],overzicht_per_locatie!$D$3,jaar_zip[weeknr],overzicht_per_locatie!$B32))</f>
        <v>3.5571428571428569</v>
      </c>
      <c r="I32" s="37">
        <f>SUMIFS(jaar_zip[neerslag],jaar_zip[KNMI_Stations.Naam_weerstation],overzicht_per_locatie!$D$3,jaar_zip[weeknr],overzicht_per_locatie!$B32)</f>
        <v>1.5</v>
      </c>
      <c r="J32" s="37">
        <f>IF(COUNTIFS(jaar_zip[KNMI_Stations.Naam_weerstation],overzicht_per_locatie!$D$3,jaar_zip[weeknr],overzicht_per_locatie!$B32)=0,"",SUMIFS(jaar_zip[globale_straling],jaar_zip[KNMI_Stations.Naam_weerstation],overzicht_per_locatie!$D$3,jaar_zip[weeknr],overzicht_per_locatie!$B32)/COUNTIFS(jaar_zip[KNMI_Stations.Naam_weerstation],overzicht_per_locatie!$D$3,jaar_zip[weeknr],overzicht_per_locatie!$B32))</f>
        <v>950.28571428571433</v>
      </c>
      <c r="K32" s="38">
        <f>IF(COUNTIFS(jaar_zip[KNMI_Stations.Naam_weerstation],overzicht_per_locatie!$D$3,jaar_zip[weeknr],overzicht_per_locatie!$B32)=0,"",SUMIFS(jaar_zip[luchtdruk],jaar_zip[KNMI_Stations.Naam_weerstation],overzicht_per_locatie!$D$3,jaar_zip[weeknr],overzicht_per_locatie!$B32)/COUNTIFS(jaar_zip[KNMI_Stations.Naam_weerstation],overzicht_per_locatie!$D$3,jaar_zip[weeknr],overzicht_per_locatie!$B32))</f>
        <v>1011.5714285714284</v>
      </c>
      <c r="M32" s="23" t="s">
        <v>31</v>
      </c>
    </row>
    <row r="33" spans="2:13" x14ac:dyDescent="0.2">
      <c r="B33" s="31" t="s">
        <v>98</v>
      </c>
      <c r="C33" s="36">
        <f>SUMIFS(jaar_zip[graaddagen],jaar_zip[KNMI_Stations.Naam_weerstation],overzicht_per_locatie!$D$3,jaar_zip[weeknr],overzicht_per_locatie!$B33)</f>
        <v>56.800000000000004</v>
      </c>
      <c r="D33" s="37">
        <f>SUMIFS(jaar_zip[gew. Graaddagen],jaar_zip[KNMI_Stations.Naam_weerstation],overzicht_per_locatie!$D$3,jaar_zip[weeknr],overzicht_per_locatie!$B33)</f>
        <v>56.800000000000004</v>
      </c>
      <c r="E33" s="37">
        <f>SUMIFS(jaar_zip[koeldagen],jaar_zip[KNMI_Stations.Naam_weerstation],overzicht_per_locatie!$D$3,jaar_zip[weeknr],overzicht_per_locatie!$B33)</f>
        <v>0</v>
      </c>
      <c r="F33" s="37">
        <f>IF(COUNTIFS(jaar_zip[KNMI_Stations.Naam_weerstation],overzicht_per_locatie!$D$3,jaar_zip[weeknr],overzicht_per_locatie!$B33)=0,"",SUMIFS(jaar_zip[etmaaltemperatuur],jaar_zip[KNMI_Stations.Naam_weerstation],overzicht_per_locatie!$D$3,jaar_zip[weeknr],overzicht_per_locatie!$B33)/COUNTIFS(jaar_zip[KNMI_Stations.Naam_weerstation],overzicht_per_locatie!$D$3,jaar_zip[weeknr],overzicht_per_locatie!$B33))</f>
        <v>9.8857142857142861</v>
      </c>
      <c r="G33" s="37">
        <f>IF(COUNTIFS(jaar_zip[KNMI_Stations.Naam_weerstation],overzicht_per_locatie!$D$3,jaar_zip[weeknr],overzicht_per_locatie!$B33)=0,"",SUMIFS(jaar_zip[rel._vochtigheid],jaar_zip[KNMI_Stations.Naam_weerstation],overzicht_per_locatie!$D$3,jaar_zip[weeknr],overzicht_per_locatie!$B33)/COUNTIFS(jaar_zip[KNMI_Stations.Naam_weerstation],overzicht_per_locatie!$D$3,jaar_zip[weeknr],overzicht_per_locatie!$B33))</f>
        <v>85.285714285714292</v>
      </c>
      <c r="H33" s="37">
        <f>IF(COUNTIFS(jaar_zip[KNMI_Stations.Naam_weerstation],overzicht_per_locatie!$D$3,jaar_zip[weeknr],overzicht_per_locatie!$B33)=0,"",SUMIFS(jaar_zip[windsnelheid],jaar_zip[KNMI_Stations.Naam_weerstation],overzicht_per_locatie!$D$3,jaar_zip[weeknr],overzicht_per_locatie!$B33)/COUNTIFS(jaar_zip[KNMI_Stations.Naam_weerstation],overzicht_per_locatie!$D$3,jaar_zip[weeknr],overzicht_per_locatie!$B33))</f>
        <v>3.4428571428571431</v>
      </c>
      <c r="I33" s="37">
        <f>SUMIFS(jaar_zip[neerslag],jaar_zip[KNMI_Stations.Naam_weerstation],overzicht_per_locatie!$D$3,jaar_zip[weeknr],overzicht_per_locatie!$B33)</f>
        <v>21.4</v>
      </c>
      <c r="J33" s="37">
        <f>IF(COUNTIFS(jaar_zip[KNMI_Stations.Naam_weerstation],overzicht_per_locatie!$D$3,jaar_zip[weeknr],overzicht_per_locatie!$B33)=0,"",SUMIFS(jaar_zip[globale_straling],jaar_zip[KNMI_Stations.Naam_weerstation],overzicht_per_locatie!$D$3,jaar_zip[weeknr],overzicht_per_locatie!$B33)/COUNTIFS(jaar_zip[KNMI_Stations.Naam_weerstation],overzicht_per_locatie!$D$3,jaar_zip[weeknr],overzicht_per_locatie!$B33))</f>
        <v>644.14285714285711</v>
      </c>
      <c r="K33" s="38">
        <f>IF(COUNTIFS(jaar_zip[KNMI_Stations.Naam_weerstation],overzicht_per_locatie!$D$3,jaar_zip[weeknr],overzicht_per_locatie!$B33)=0,"",SUMIFS(jaar_zip[luchtdruk],jaar_zip[KNMI_Stations.Naam_weerstation],overzicht_per_locatie!$D$3,jaar_zip[weeknr],overzicht_per_locatie!$B33)/COUNTIFS(jaar_zip[KNMI_Stations.Naam_weerstation],overzicht_per_locatie!$D$3,jaar_zip[weeknr],overzicht_per_locatie!$B33))</f>
        <v>1012.1285714285714</v>
      </c>
      <c r="M33" s="23" t="s">
        <v>15</v>
      </c>
    </row>
    <row r="34" spans="2:13" x14ac:dyDescent="0.2">
      <c r="B34" s="32" t="s">
        <v>99</v>
      </c>
      <c r="C34" s="36">
        <f>SUMIFS(jaar_zip[graaddagen],jaar_zip[KNMI_Stations.Naam_weerstation],overzicht_per_locatie!$D$3,jaar_zip[weeknr],overzicht_per_locatie!$B34)</f>
        <v>59.2</v>
      </c>
      <c r="D34" s="37">
        <f>SUMIFS(jaar_zip[gew. Graaddagen],jaar_zip[KNMI_Stations.Naam_weerstation],overzicht_per_locatie!$D$3,jaar_zip[weeknr],overzicht_per_locatie!$B34)</f>
        <v>59.2</v>
      </c>
      <c r="E34" s="37">
        <f>SUMIFS(jaar_zip[koeldagen],jaar_zip[KNMI_Stations.Naam_weerstation],overzicht_per_locatie!$D$3,jaar_zip[weeknr],overzicht_per_locatie!$B34)</f>
        <v>0</v>
      </c>
      <c r="F34" s="37">
        <f>IF(COUNTIFS(jaar_zip[KNMI_Stations.Naam_weerstation],overzicht_per_locatie!$D$3,jaar_zip[weeknr],overzicht_per_locatie!$B34)=0,"",SUMIFS(jaar_zip[etmaaltemperatuur],jaar_zip[KNMI_Stations.Naam_weerstation],overzicht_per_locatie!$D$3,jaar_zip[weeknr],overzicht_per_locatie!$B34)/COUNTIFS(jaar_zip[KNMI_Stations.Naam_weerstation],overzicht_per_locatie!$D$3,jaar_zip[weeknr],overzicht_per_locatie!$B34))</f>
        <v>9.5428571428571427</v>
      </c>
      <c r="G34" s="37">
        <f>IF(COUNTIFS(jaar_zip[KNMI_Stations.Naam_weerstation],overzicht_per_locatie!$D$3,jaar_zip[weeknr],overzicht_per_locatie!$B34)=0,"",SUMIFS(jaar_zip[rel._vochtigheid],jaar_zip[KNMI_Stations.Naam_weerstation],overzicht_per_locatie!$D$3,jaar_zip[weeknr],overzicht_per_locatie!$B34)/COUNTIFS(jaar_zip[KNMI_Stations.Naam_weerstation],overzicht_per_locatie!$D$3,jaar_zip[weeknr],overzicht_per_locatie!$B34))</f>
        <v>83.428571428571431</v>
      </c>
      <c r="H34" s="37">
        <f>IF(COUNTIFS(jaar_zip[KNMI_Stations.Naam_weerstation],overzicht_per_locatie!$D$3,jaar_zip[weeknr],overzicht_per_locatie!$B34)=0,"",SUMIFS(jaar_zip[windsnelheid],jaar_zip[KNMI_Stations.Naam_weerstation],overzicht_per_locatie!$D$3,jaar_zip[weeknr],overzicht_per_locatie!$B34)/COUNTIFS(jaar_zip[KNMI_Stations.Naam_weerstation],overzicht_per_locatie!$D$3,jaar_zip[weeknr],overzicht_per_locatie!$B34))</f>
        <v>3.1285714285714286</v>
      </c>
      <c r="I34" s="37">
        <f>SUMIFS(jaar_zip[neerslag],jaar_zip[KNMI_Stations.Naam_weerstation],overzicht_per_locatie!$D$3,jaar_zip[weeknr],overzicht_per_locatie!$B34)</f>
        <v>19.3</v>
      </c>
      <c r="J34" s="37">
        <f>IF(COUNTIFS(jaar_zip[KNMI_Stations.Naam_weerstation],overzicht_per_locatie!$D$3,jaar_zip[weeknr],overzicht_per_locatie!$B34)=0,"",SUMIFS(jaar_zip[globale_straling],jaar_zip[KNMI_Stations.Naam_weerstation],overzicht_per_locatie!$D$3,jaar_zip[weeknr],overzicht_per_locatie!$B34)/COUNTIFS(jaar_zip[KNMI_Stations.Naam_weerstation],overzicht_per_locatie!$D$3,jaar_zip[weeknr],overzicht_per_locatie!$B34))</f>
        <v>875.42857142857144</v>
      </c>
      <c r="K34" s="38">
        <f>IF(COUNTIFS(jaar_zip[KNMI_Stations.Naam_weerstation],overzicht_per_locatie!$D$3,jaar_zip[weeknr],overzicht_per_locatie!$B34)=0,"",SUMIFS(jaar_zip[luchtdruk],jaar_zip[KNMI_Stations.Naam_weerstation],overzicht_per_locatie!$D$3,jaar_zip[weeknr],overzicht_per_locatie!$B34)/COUNTIFS(jaar_zip[KNMI_Stations.Naam_weerstation],overzicht_per_locatie!$D$3,jaar_zip[weeknr],overzicht_per_locatie!$B34))</f>
        <v>1014.8857142857144</v>
      </c>
      <c r="M34" s="23" t="s">
        <v>32</v>
      </c>
    </row>
    <row r="35" spans="2:13" x14ac:dyDescent="0.2">
      <c r="B35" s="31" t="s">
        <v>100</v>
      </c>
      <c r="C35" s="36">
        <f>SUMIFS(jaar_zip[graaddagen],jaar_zip[KNMI_Stations.Naam_weerstation],overzicht_per_locatie!$D$3,jaar_zip[weeknr],overzicht_per_locatie!$B35)</f>
        <v>61.3</v>
      </c>
      <c r="D35" s="37">
        <f>SUMIFS(jaar_zip[gew. Graaddagen],jaar_zip[KNMI_Stations.Naam_weerstation],overzicht_per_locatie!$D$3,jaar_zip[weeknr],overzicht_per_locatie!$B35)</f>
        <v>61.3</v>
      </c>
      <c r="E35" s="37">
        <f>SUMIFS(jaar_zip[koeldagen],jaar_zip[KNMI_Stations.Naam_weerstation],overzicht_per_locatie!$D$3,jaar_zip[weeknr],overzicht_per_locatie!$B35)</f>
        <v>0</v>
      </c>
      <c r="F35" s="37">
        <f>IF(COUNTIFS(jaar_zip[KNMI_Stations.Naam_weerstation],overzicht_per_locatie!$D$3,jaar_zip[weeknr],overzicht_per_locatie!$B35)=0,"",SUMIFS(jaar_zip[etmaaltemperatuur],jaar_zip[KNMI_Stations.Naam_weerstation],overzicht_per_locatie!$D$3,jaar_zip[weeknr],overzicht_per_locatie!$B35)/COUNTIFS(jaar_zip[KNMI_Stations.Naam_weerstation],overzicht_per_locatie!$D$3,jaar_zip[weeknr],overzicht_per_locatie!$B35))</f>
        <v>9.2428571428571438</v>
      </c>
      <c r="G35" s="37">
        <f>IF(COUNTIFS(jaar_zip[KNMI_Stations.Naam_weerstation],overzicht_per_locatie!$D$3,jaar_zip[weeknr],overzicht_per_locatie!$B35)=0,"",SUMIFS(jaar_zip[rel._vochtigheid],jaar_zip[KNMI_Stations.Naam_weerstation],overzicht_per_locatie!$D$3,jaar_zip[weeknr],overzicht_per_locatie!$B35)/COUNTIFS(jaar_zip[KNMI_Stations.Naam_weerstation],overzicht_per_locatie!$D$3,jaar_zip[weeknr],overzicht_per_locatie!$B35))</f>
        <v>78</v>
      </c>
      <c r="H35" s="37">
        <f>IF(COUNTIFS(jaar_zip[KNMI_Stations.Naam_weerstation],overzicht_per_locatie!$D$3,jaar_zip[weeknr],overzicht_per_locatie!$B35)=0,"",SUMIFS(jaar_zip[windsnelheid],jaar_zip[KNMI_Stations.Naam_weerstation],overzicht_per_locatie!$D$3,jaar_zip[weeknr],overzicht_per_locatie!$B35)/COUNTIFS(jaar_zip[KNMI_Stations.Naam_weerstation],overzicht_per_locatie!$D$3,jaar_zip[weeknr],overzicht_per_locatie!$B35))</f>
        <v>3.4857142857142853</v>
      </c>
      <c r="I35" s="37">
        <f>SUMIFS(jaar_zip[neerslag],jaar_zip[KNMI_Stations.Naam_weerstation],overzicht_per_locatie!$D$3,jaar_zip[weeknr],overzicht_per_locatie!$B35)</f>
        <v>14.6</v>
      </c>
      <c r="J35" s="37">
        <f>IF(COUNTIFS(jaar_zip[KNMI_Stations.Naam_weerstation],overzicht_per_locatie!$D$3,jaar_zip[weeknr],overzicht_per_locatie!$B35)=0,"",SUMIFS(jaar_zip[globale_straling],jaar_zip[KNMI_Stations.Naam_weerstation],overzicht_per_locatie!$D$3,jaar_zip[weeknr],overzicht_per_locatie!$B35)/COUNTIFS(jaar_zip[KNMI_Stations.Naam_weerstation],overzicht_per_locatie!$D$3,jaar_zip[weeknr],overzicht_per_locatie!$B35))</f>
        <v>978.71428571428567</v>
      </c>
      <c r="K35" s="38">
        <f>IF(COUNTIFS(jaar_zip[KNMI_Stations.Naam_weerstation],overzicht_per_locatie!$D$3,jaar_zip[weeknr],overzicht_per_locatie!$B35)=0,"",SUMIFS(jaar_zip[luchtdruk],jaar_zip[KNMI_Stations.Naam_weerstation],overzicht_per_locatie!$D$3,jaar_zip[weeknr],overzicht_per_locatie!$B35)/COUNTIFS(jaar_zip[KNMI_Stations.Naam_weerstation],overzicht_per_locatie!$D$3,jaar_zip[weeknr],overzicht_per_locatie!$B35))</f>
        <v>993.357142857143</v>
      </c>
      <c r="M35" s="23" t="s">
        <v>42</v>
      </c>
    </row>
    <row r="36" spans="2:13" x14ac:dyDescent="0.2">
      <c r="B36" s="32" t="s">
        <v>101</v>
      </c>
      <c r="C36" s="36">
        <f>SUMIFS(jaar_zip[graaddagen],jaar_zip[KNMI_Stations.Naam_weerstation],overzicht_per_locatie!$D$3,jaar_zip[weeknr],overzicht_per_locatie!$B36)</f>
        <v>35.099999999999994</v>
      </c>
      <c r="D36" s="37">
        <f>SUMIFS(jaar_zip[gew. Graaddagen],jaar_zip[KNMI_Stations.Naam_weerstation],overzicht_per_locatie!$D$3,jaar_zip[weeknr],overzicht_per_locatie!$B36)</f>
        <v>28.080000000000002</v>
      </c>
      <c r="E36" s="37">
        <f>SUMIFS(jaar_zip[koeldagen],jaar_zip[KNMI_Stations.Naam_weerstation],overzicht_per_locatie!$D$3,jaar_zip[weeknr],overzicht_per_locatie!$B36)</f>
        <v>0</v>
      </c>
      <c r="F36" s="37">
        <f>IF(COUNTIFS(jaar_zip[KNMI_Stations.Naam_weerstation],overzicht_per_locatie!$D$3,jaar_zip[weeknr],overzicht_per_locatie!$B36)=0,"",SUMIFS(jaar_zip[etmaaltemperatuur],jaar_zip[KNMI_Stations.Naam_weerstation],overzicht_per_locatie!$D$3,jaar_zip[weeknr],overzicht_per_locatie!$B36)/COUNTIFS(jaar_zip[KNMI_Stations.Naam_weerstation],overzicht_per_locatie!$D$3,jaar_zip[weeknr],overzicht_per_locatie!$B36))</f>
        <v>12.985714285714284</v>
      </c>
      <c r="G36" s="37">
        <f>IF(COUNTIFS(jaar_zip[KNMI_Stations.Naam_weerstation],overzicht_per_locatie!$D$3,jaar_zip[weeknr],overzicht_per_locatie!$B36)=0,"",SUMIFS(jaar_zip[rel._vochtigheid],jaar_zip[KNMI_Stations.Naam_weerstation],overzicht_per_locatie!$D$3,jaar_zip[weeknr],overzicht_per_locatie!$B36)/COUNTIFS(jaar_zip[KNMI_Stations.Naam_weerstation],overzicht_per_locatie!$D$3,jaar_zip[weeknr],overzicht_per_locatie!$B36))</f>
        <v>78.857142857142861</v>
      </c>
      <c r="H36" s="37">
        <f>IF(COUNTIFS(jaar_zip[KNMI_Stations.Naam_weerstation],overzicht_per_locatie!$D$3,jaar_zip[weeknr],overzicht_per_locatie!$B36)=0,"",SUMIFS(jaar_zip[windsnelheid],jaar_zip[KNMI_Stations.Naam_weerstation],overzicht_per_locatie!$D$3,jaar_zip[weeknr],overzicht_per_locatie!$B36)/COUNTIFS(jaar_zip[KNMI_Stations.Naam_weerstation],overzicht_per_locatie!$D$3,jaar_zip[weeknr],overzicht_per_locatie!$B36))</f>
        <v>4.3142857142857141</v>
      </c>
      <c r="I36" s="37">
        <f>SUMIFS(jaar_zip[neerslag],jaar_zip[KNMI_Stations.Naam_weerstation],overzicht_per_locatie!$D$3,jaar_zip[weeknr],overzicht_per_locatie!$B36)</f>
        <v>24.099999999999998</v>
      </c>
      <c r="J36" s="37">
        <f>IF(COUNTIFS(jaar_zip[KNMI_Stations.Naam_weerstation],overzicht_per_locatie!$D$3,jaar_zip[weeknr],overzicht_per_locatie!$B36)=0,"",SUMIFS(jaar_zip[globale_straling],jaar_zip[KNMI_Stations.Naam_weerstation],overzicht_per_locatie!$D$3,jaar_zip[weeknr],overzicht_per_locatie!$B36)/COUNTIFS(jaar_zip[KNMI_Stations.Naam_weerstation],overzicht_per_locatie!$D$3,jaar_zip[weeknr],overzicht_per_locatie!$B36))</f>
        <v>1074.1428571428571</v>
      </c>
      <c r="K36" s="38">
        <f>IF(COUNTIFS(jaar_zip[KNMI_Stations.Naam_weerstation],overzicht_per_locatie!$D$3,jaar_zip[weeknr],overzicht_per_locatie!$B36)=0,"",SUMIFS(jaar_zip[luchtdruk],jaar_zip[KNMI_Stations.Naam_weerstation],overzicht_per_locatie!$D$3,jaar_zip[weeknr],overzicht_per_locatie!$B36)/COUNTIFS(jaar_zip[KNMI_Stations.Naam_weerstation],overzicht_per_locatie!$D$3,jaar_zip[weeknr],overzicht_per_locatie!$B36))</f>
        <v>1005.5857142857142</v>
      </c>
      <c r="M36" s="26" t="s">
        <v>12</v>
      </c>
    </row>
    <row r="37" spans="2:13" x14ac:dyDescent="0.2">
      <c r="B37" s="31" t="s">
        <v>102</v>
      </c>
      <c r="C37" s="36">
        <f>SUMIFS(jaar_zip[graaddagen],jaar_zip[KNMI_Stations.Naam_weerstation],overzicht_per_locatie!$D$3,jaar_zip[weeknr],overzicht_per_locatie!$B37)</f>
        <v>29.599999999999994</v>
      </c>
      <c r="D37" s="37">
        <f>SUMIFS(jaar_zip[gew. Graaddagen],jaar_zip[KNMI_Stations.Naam_weerstation],overzicht_per_locatie!$D$3,jaar_zip[weeknr],overzicht_per_locatie!$B37)</f>
        <v>23.68</v>
      </c>
      <c r="E37" s="37">
        <f>SUMIFS(jaar_zip[koeldagen],jaar_zip[KNMI_Stations.Naam_weerstation],overzicht_per_locatie!$D$3,jaar_zip[weeknr],overzicht_per_locatie!$B37)</f>
        <v>0</v>
      </c>
      <c r="F37" s="37">
        <f>IF(COUNTIFS(jaar_zip[KNMI_Stations.Naam_weerstation],overzicht_per_locatie!$D$3,jaar_zip[weeknr],overzicht_per_locatie!$B37)=0,"",SUMIFS(jaar_zip[etmaaltemperatuur],jaar_zip[KNMI_Stations.Naam_weerstation],overzicht_per_locatie!$D$3,jaar_zip[weeknr],overzicht_per_locatie!$B37)/COUNTIFS(jaar_zip[KNMI_Stations.Naam_weerstation],overzicht_per_locatie!$D$3,jaar_zip[weeknr],overzicht_per_locatie!$B37))</f>
        <v>13.771428571428572</v>
      </c>
      <c r="G37" s="37">
        <f>IF(COUNTIFS(jaar_zip[KNMI_Stations.Naam_weerstation],overzicht_per_locatie!$D$3,jaar_zip[weeknr],overzicht_per_locatie!$B37)=0,"",SUMIFS(jaar_zip[rel._vochtigheid],jaar_zip[KNMI_Stations.Naam_weerstation],overzicht_per_locatie!$D$3,jaar_zip[weeknr],overzicht_per_locatie!$B37)/COUNTIFS(jaar_zip[KNMI_Stations.Naam_weerstation],overzicht_per_locatie!$D$3,jaar_zip[weeknr],overzicht_per_locatie!$B37))</f>
        <v>73.285714285714292</v>
      </c>
      <c r="H37" s="37">
        <f>IF(COUNTIFS(jaar_zip[KNMI_Stations.Naam_weerstation],overzicht_per_locatie!$D$3,jaar_zip[weeknr],overzicht_per_locatie!$B37)=0,"",SUMIFS(jaar_zip[windsnelheid],jaar_zip[KNMI_Stations.Naam_weerstation],overzicht_per_locatie!$D$3,jaar_zip[weeknr],overzicht_per_locatie!$B37)/COUNTIFS(jaar_zip[KNMI_Stations.Naam_weerstation],overzicht_per_locatie!$D$3,jaar_zip[weeknr],overzicht_per_locatie!$B37))</f>
        <v>4.0857142857142863</v>
      </c>
      <c r="I37" s="37">
        <f>SUMIFS(jaar_zip[neerslag],jaar_zip[KNMI_Stations.Naam_weerstation],overzicht_per_locatie!$D$3,jaar_zip[weeknr],overzicht_per_locatie!$B37)</f>
        <v>5.9</v>
      </c>
      <c r="J37" s="37">
        <f>IF(COUNTIFS(jaar_zip[KNMI_Stations.Naam_weerstation],overzicht_per_locatie!$D$3,jaar_zip[weeknr],overzicht_per_locatie!$B37)=0,"",SUMIFS(jaar_zip[globale_straling],jaar_zip[KNMI_Stations.Naam_weerstation],overzicht_per_locatie!$D$3,jaar_zip[weeknr],overzicht_per_locatie!$B37)/COUNTIFS(jaar_zip[KNMI_Stations.Naam_weerstation],overzicht_per_locatie!$D$3,jaar_zip[weeknr],overzicht_per_locatie!$B37))</f>
        <v>1396.2857142857142</v>
      </c>
      <c r="K37" s="38">
        <f>IF(COUNTIFS(jaar_zip[KNMI_Stations.Naam_weerstation],overzicht_per_locatie!$D$3,jaar_zip[weeknr],overzicht_per_locatie!$B37)=0,"",SUMIFS(jaar_zip[luchtdruk],jaar_zip[KNMI_Stations.Naam_weerstation],overzicht_per_locatie!$D$3,jaar_zip[weeknr],overzicht_per_locatie!$B37)/COUNTIFS(jaar_zip[KNMI_Stations.Naam_weerstation],overzicht_per_locatie!$D$3,jaar_zip[weeknr],overzicht_per_locatie!$B37))</f>
        <v>1020.8142857142857</v>
      </c>
      <c r="M37" s="23" t="s">
        <v>33</v>
      </c>
    </row>
    <row r="38" spans="2:13" x14ac:dyDescent="0.2">
      <c r="B38" s="32" t="s">
        <v>103</v>
      </c>
      <c r="C38" s="36">
        <f>SUMIFS(jaar_zip[graaddagen],jaar_zip[KNMI_Stations.Naam_weerstation],overzicht_per_locatie!$D$3,jaar_zip[weeknr],overzicht_per_locatie!$B38)</f>
        <v>74.8</v>
      </c>
      <c r="D38" s="37">
        <f>SUMIFS(jaar_zip[gew. Graaddagen],jaar_zip[KNMI_Stations.Naam_weerstation],overzicht_per_locatie!$D$3,jaar_zip[weeknr],overzicht_per_locatie!$B38)</f>
        <v>59.84</v>
      </c>
      <c r="E38" s="37">
        <f>SUMIFS(jaar_zip[koeldagen],jaar_zip[KNMI_Stations.Naam_weerstation],overzicht_per_locatie!$D$3,jaar_zip[weeknr],overzicht_per_locatie!$B38)</f>
        <v>0</v>
      </c>
      <c r="F38" s="37">
        <f>IF(COUNTIFS(jaar_zip[KNMI_Stations.Naam_weerstation],overzicht_per_locatie!$D$3,jaar_zip[weeknr],overzicht_per_locatie!$B38)=0,"",SUMIFS(jaar_zip[etmaaltemperatuur],jaar_zip[KNMI_Stations.Naam_weerstation],overzicht_per_locatie!$D$3,jaar_zip[weeknr],overzicht_per_locatie!$B38)/COUNTIFS(jaar_zip[KNMI_Stations.Naam_weerstation],overzicht_per_locatie!$D$3,jaar_zip[weeknr],overzicht_per_locatie!$B38))</f>
        <v>7.3142857142857149</v>
      </c>
      <c r="G38" s="37">
        <f>IF(COUNTIFS(jaar_zip[KNMI_Stations.Naam_weerstation],overzicht_per_locatie!$D$3,jaar_zip[weeknr],overzicht_per_locatie!$B38)=0,"",SUMIFS(jaar_zip[rel._vochtigheid],jaar_zip[KNMI_Stations.Naam_weerstation],overzicht_per_locatie!$D$3,jaar_zip[weeknr],overzicht_per_locatie!$B38)/COUNTIFS(jaar_zip[KNMI_Stations.Naam_weerstation],overzicht_per_locatie!$D$3,jaar_zip[weeknr],overzicht_per_locatie!$B38))</f>
        <v>80</v>
      </c>
      <c r="H38" s="37">
        <f>IF(COUNTIFS(jaar_zip[KNMI_Stations.Naam_weerstation],overzicht_per_locatie!$D$3,jaar_zip[weeknr],overzicht_per_locatie!$B38)=0,"",SUMIFS(jaar_zip[windsnelheid],jaar_zip[KNMI_Stations.Naam_weerstation],overzicht_per_locatie!$D$3,jaar_zip[weeknr],overzicht_per_locatie!$B38)/COUNTIFS(jaar_zip[KNMI_Stations.Naam_weerstation],overzicht_per_locatie!$D$3,jaar_zip[weeknr],overzicht_per_locatie!$B38))</f>
        <v>4.1142857142857139</v>
      </c>
      <c r="I38" s="37">
        <f>SUMIFS(jaar_zip[neerslag],jaar_zip[KNMI_Stations.Naam_weerstation],overzicht_per_locatie!$D$3,jaar_zip[weeknr],overzicht_per_locatie!$B38)</f>
        <v>54.000000000000007</v>
      </c>
      <c r="J38" s="37">
        <f>IF(COUNTIFS(jaar_zip[KNMI_Stations.Naam_weerstation],overzicht_per_locatie!$D$3,jaar_zip[weeknr],overzicht_per_locatie!$B38)=0,"",SUMIFS(jaar_zip[globale_straling],jaar_zip[KNMI_Stations.Naam_weerstation],overzicht_per_locatie!$D$3,jaar_zip[weeknr],overzicht_per_locatie!$B38)/COUNTIFS(jaar_zip[KNMI_Stations.Naam_weerstation],overzicht_per_locatie!$D$3,jaar_zip[weeknr],overzicht_per_locatie!$B38))</f>
        <v>1401</v>
      </c>
      <c r="K38" s="38">
        <f>IF(COUNTIFS(jaar_zip[KNMI_Stations.Naam_weerstation],overzicht_per_locatie!$D$3,jaar_zip[weeknr],overzicht_per_locatie!$B38)=0,"",SUMIFS(jaar_zip[luchtdruk],jaar_zip[KNMI_Stations.Naam_weerstation],overzicht_per_locatie!$D$3,jaar_zip[weeknr],overzicht_per_locatie!$B38)/COUNTIFS(jaar_zip[KNMI_Stations.Naam_weerstation],overzicht_per_locatie!$D$3,jaar_zip[weeknr],overzicht_per_locatie!$B38))</f>
        <v>1013.9571428571429</v>
      </c>
      <c r="M38" s="23" t="s">
        <v>18</v>
      </c>
    </row>
    <row r="39" spans="2:13" x14ac:dyDescent="0.2">
      <c r="B39" s="31" t="s">
        <v>104</v>
      </c>
      <c r="C39" s="36">
        <f>SUMIFS(jaar_zip[graaddagen],jaar_zip[KNMI_Stations.Naam_weerstation],overzicht_per_locatie!$D$3,jaar_zip[weeknr],overzicht_per_locatie!$B39)</f>
        <v>70.3</v>
      </c>
      <c r="D39" s="37">
        <f>SUMIFS(jaar_zip[gew. Graaddagen],jaar_zip[KNMI_Stations.Naam_weerstation],overzicht_per_locatie!$D$3,jaar_zip[weeknr],overzicht_per_locatie!$B39)</f>
        <v>56.240000000000009</v>
      </c>
      <c r="E39" s="37">
        <f>SUMIFS(jaar_zip[koeldagen],jaar_zip[KNMI_Stations.Naam_weerstation],overzicht_per_locatie!$D$3,jaar_zip[weeknr],overzicht_per_locatie!$B39)</f>
        <v>0</v>
      </c>
      <c r="F39" s="37">
        <f>IF(COUNTIFS(jaar_zip[KNMI_Stations.Naam_weerstation],overzicht_per_locatie!$D$3,jaar_zip[weeknr],overzicht_per_locatie!$B39)=0,"",SUMIFS(jaar_zip[etmaaltemperatuur],jaar_zip[KNMI_Stations.Naam_weerstation],overzicht_per_locatie!$D$3,jaar_zip[weeknr],overzicht_per_locatie!$B39)/COUNTIFS(jaar_zip[KNMI_Stations.Naam_weerstation],overzicht_per_locatie!$D$3,jaar_zip[weeknr],overzicht_per_locatie!$B39))</f>
        <v>7.9571428571428573</v>
      </c>
      <c r="G39" s="37">
        <f>IF(COUNTIFS(jaar_zip[KNMI_Stations.Naam_weerstation],overzicht_per_locatie!$D$3,jaar_zip[weeknr],overzicht_per_locatie!$B39)=0,"",SUMIFS(jaar_zip[rel._vochtigheid],jaar_zip[KNMI_Stations.Naam_weerstation],overzicht_per_locatie!$D$3,jaar_zip[weeknr],overzicht_per_locatie!$B39)/COUNTIFS(jaar_zip[KNMI_Stations.Naam_weerstation],overzicht_per_locatie!$D$3,jaar_zip[weeknr],overzicht_per_locatie!$B39))</f>
        <v>76.571428571428569</v>
      </c>
      <c r="H39" s="37">
        <f>IF(COUNTIFS(jaar_zip[KNMI_Stations.Naam_weerstation],overzicht_per_locatie!$D$3,jaar_zip[weeknr],overzicht_per_locatie!$B39)=0,"",SUMIFS(jaar_zip[windsnelheid],jaar_zip[KNMI_Stations.Naam_weerstation],overzicht_per_locatie!$D$3,jaar_zip[weeknr],overzicht_per_locatie!$B39)/COUNTIFS(jaar_zip[KNMI_Stations.Naam_weerstation],overzicht_per_locatie!$D$3,jaar_zip[weeknr],overzicht_per_locatie!$B39))</f>
        <v>3.1714285714285708</v>
      </c>
      <c r="I39" s="37">
        <f>SUMIFS(jaar_zip[neerslag],jaar_zip[KNMI_Stations.Naam_weerstation],overzicht_per_locatie!$D$3,jaar_zip[weeknr],overzicht_per_locatie!$B39)</f>
        <v>14.1</v>
      </c>
      <c r="J39" s="37">
        <f>IF(COUNTIFS(jaar_zip[KNMI_Stations.Naam_weerstation],overzicht_per_locatie!$D$3,jaar_zip[weeknr],overzicht_per_locatie!$B39)=0,"",SUMIFS(jaar_zip[globale_straling],jaar_zip[KNMI_Stations.Naam_weerstation],overzicht_per_locatie!$D$3,jaar_zip[weeknr],overzicht_per_locatie!$B39)/COUNTIFS(jaar_zip[KNMI_Stations.Naam_weerstation],overzicht_per_locatie!$D$3,jaar_zip[weeknr],overzicht_per_locatie!$B39))</f>
        <v>1415.2857142857142</v>
      </c>
      <c r="K39" s="38">
        <f>IF(COUNTIFS(jaar_zip[KNMI_Stations.Naam_weerstation],overzicht_per_locatie!$D$3,jaar_zip[weeknr],overzicht_per_locatie!$B39)=0,"",SUMIFS(jaar_zip[luchtdruk],jaar_zip[KNMI_Stations.Naam_weerstation],overzicht_per_locatie!$D$3,jaar_zip[weeknr],overzicht_per_locatie!$B39)/COUNTIFS(jaar_zip[KNMI_Stations.Naam_weerstation],overzicht_per_locatie!$D$3,jaar_zip[weeknr],overzicht_per_locatie!$B39))</f>
        <v>1010.7142857142857</v>
      </c>
      <c r="M39" s="23" t="s">
        <v>34</v>
      </c>
    </row>
    <row r="40" spans="2:13" ht="13.5" thickBot="1" x14ac:dyDescent="0.25">
      <c r="B40" s="32" t="s">
        <v>105</v>
      </c>
      <c r="C40" s="36">
        <f>SUMIFS(jaar_zip[graaddagen],jaar_zip[KNMI_Stations.Naam_weerstation],overzicht_per_locatie!$D$3,jaar_zip[weeknr],overzicht_per_locatie!$B40)</f>
        <v>26.700000000000003</v>
      </c>
      <c r="D40" s="37">
        <f>SUMIFS(jaar_zip[gew. Graaddagen],jaar_zip[KNMI_Stations.Naam_weerstation],overzicht_per_locatie!$D$3,jaar_zip[weeknr],overzicht_per_locatie!$B40)</f>
        <v>21.360000000000003</v>
      </c>
      <c r="E40" s="37">
        <f>SUMIFS(jaar_zip[koeldagen],jaar_zip[KNMI_Stations.Naam_weerstation],overzicht_per_locatie!$D$3,jaar_zip[weeknr],overzicht_per_locatie!$B40)</f>
        <v>1.1000000000000014</v>
      </c>
      <c r="F40" s="37">
        <f>IF(COUNTIFS(jaar_zip[KNMI_Stations.Naam_weerstation],overzicht_per_locatie!$D$3,jaar_zip[weeknr],overzicht_per_locatie!$B40)=0,"",SUMIFS(jaar_zip[etmaaltemperatuur],jaar_zip[KNMI_Stations.Naam_weerstation],overzicht_per_locatie!$D$3,jaar_zip[weeknr],overzicht_per_locatie!$B40)/COUNTIFS(jaar_zip[KNMI_Stations.Naam_weerstation],overzicht_per_locatie!$D$3,jaar_zip[weeknr],overzicht_per_locatie!$B40))</f>
        <v>14.342857142857145</v>
      </c>
      <c r="G40" s="37">
        <f>IF(COUNTIFS(jaar_zip[KNMI_Stations.Naam_weerstation],overzicht_per_locatie!$D$3,jaar_zip[weeknr],overzicht_per_locatie!$B40)=0,"",SUMIFS(jaar_zip[rel._vochtigheid],jaar_zip[KNMI_Stations.Naam_weerstation],overzicht_per_locatie!$D$3,jaar_zip[weeknr],overzicht_per_locatie!$B40)/COUNTIFS(jaar_zip[KNMI_Stations.Naam_weerstation],overzicht_per_locatie!$D$3,jaar_zip[weeknr],overzicht_per_locatie!$B40))</f>
        <v>80.571428571428569</v>
      </c>
      <c r="H40" s="37">
        <f>IF(COUNTIFS(jaar_zip[KNMI_Stations.Naam_weerstation],overzicht_per_locatie!$D$3,jaar_zip[weeknr],overzicht_per_locatie!$B40)=0,"",SUMIFS(jaar_zip[windsnelheid],jaar_zip[KNMI_Stations.Naam_weerstation],overzicht_per_locatie!$D$3,jaar_zip[weeknr],overzicht_per_locatie!$B40)/COUNTIFS(jaar_zip[KNMI_Stations.Naam_weerstation],overzicht_per_locatie!$D$3,jaar_zip[weeknr],overzicht_per_locatie!$B40))</f>
        <v>2.8000000000000003</v>
      </c>
      <c r="I40" s="37">
        <f>SUMIFS(jaar_zip[neerslag],jaar_zip[KNMI_Stations.Naam_weerstation],overzicht_per_locatie!$D$3,jaar_zip[weeknr],overzicht_per_locatie!$B40)</f>
        <v>49.599999999999994</v>
      </c>
      <c r="J40" s="37">
        <f>IF(COUNTIFS(jaar_zip[KNMI_Stations.Naam_weerstation],overzicht_per_locatie!$D$3,jaar_zip[weeknr],overzicht_per_locatie!$B40)=0,"",SUMIFS(jaar_zip[globale_straling],jaar_zip[KNMI_Stations.Naam_weerstation],overzicht_per_locatie!$D$3,jaar_zip[weeknr],overzicht_per_locatie!$B40)/COUNTIFS(jaar_zip[KNMI_Stations.Naam_weerstation],overzicht_per_locatie!$D$3,jaar_zip[weeknr],overzicht_per_locatie!$B40))</f>
        <v>1778.4285714285713</v>
      </c>
      <c r="K40" s="38">
        <f>IF(COUNTIFS(jaar_zip[KNMI_Stations.Naam_weerstation],overzicht_per_locatie!$D$3,jaar_zip[weeknr],overzicht_per_locatie!$B40)=0,"",SUMIFS(jaar_zip[luchtdruk],jaar_zip[KNMI_Stations.Naam_weerstation],overzicht_per_locatie!$D$3,jaar_zip[weeknr],overzicht_per_locatie!$B40)/COUNTIFS(jaar_zip[KNMI_Stations.Naam_weerstation],overzicht_per_locatie!$D$3,jaar_zip[weeknr],overzicht_per_locatie!$B40))</f>
        <v>1010.0285714285714</v>
      </c>
      <c r="M40" s="27" t="s">
        <v>36</v>
      </c>
    </row>
    <row r="41" spans="2:13" x14ac:dyDescent="0.2">
      <c r="B41" s="31" t="s">
        <v>106</v>
      </c>
      <c r="C41" s="36">
        <f>SUMIFS(jaar_zip[graaddagen],jaar_zip[KNMI_Stations.Naam_weerstation],overzicht_per_locatie!$D$3,jaar_zip[weeknr],overzicht_per_locatie!$B41)</f>
        <v>21.099999999999998</v>
      </c>
      <c r="D41" s="37">
        <f>SUMIFS(jaar_zip[gew. Graaddagen],jaar_zip[KNMI_Stations.Naam_weerstation],overzicht_per_locatie!$D$3,jaar_zip[weeknr],overzicht_per_locatie!$B41)</f>
        <v>16.880000000000003</v>
      </c>
      <c r="E41" s="37">
        <f>SUMIFS(jaar_zip[koeldagen],jaar_zip[KNMI_Stations.Naam_weerstation],overzicht_per_locatie!$D$3,jaar_zip[weeknr],overzicht_per_locatie!$B41)</f>
        <v>1.8999999999999986</v>
      </c>
      <c r="F41" s="37">
        <f>IF(COUNTIFS(jaar_zip[KNMI_Stations.Naam_weerstation],overzicht_per_locatie!$D$3,jaar_zip[weeknr],overzicht_per_locatie!$B41)=0,"",SUMIFS(jaar_zip[etmaaltemperatuur],jaar_zip[KNMI_Stations.Naam_weerstation],overzicht_per_locatie!$D$3,jaar_zip[weeknr],overzicht_per_locatie!$B41)/COUNTIFS(jaar_zip[KNMI_Stations.Naam_weerstation],overzicht_per_locatie!$D$3,jaar_zip[weeknr],overzicht_per_locatie!$B41))</f>
        <v>15.257142857142854</v>
      </c>
      <c r="G41" s="37">
        <f>IF(COUNTIFS(jaar_zip[KNMI_Stations.Naam_weerstation],overzicht_per_locatie!$D$3,jaar_zip[weeknr],overzicht_per_locatie!$B41)=0,"",SUMIFS(jaar_zip[rel._vochtigheid],jaar_zip[KNMI_Stations.Naam_weerstation],overzicht_per_locatie!$D$3,jaar_zip[weeknr],overzicht_per_locatie!$B41)/COUNTIFS(jaar_zip[KNMI_Stations.Naam_weerstation],overzicht_per_locatie!$D$3,jaar_zip[weeknr],overzicht_per_locatie!$B41))</f>
        <v>72.285714285714292</v>
      </c>
      <c r="H41" s="37">
        <f>IF(COUNTIFS(jaar_zip[KNMI_Stations.Naam_weerstation],overzicht_per_locatie!$D$3,jaar_zip[weeknr],overzicht_per_locatie!$B41)=0,"",SUMIFS(jaar_zip[windsnelheid],jaar_zip[KNMI_Stations.Naam_weerstation],overzicht_per_locatie!$D$3,jaar_zip[weeknr],overzicht_per_locatie!$B41)/COUNTIFS(jaar_zip[KNMI_Stations.Naam_weerstation],overzicht_per_locatie!$D$3,jaar_zip[weeknr],overzicht_per_locatie!$B41))</f>
        <v>2.6571428571428575</v>
      </c>
      <c r="I41" s="37">
        <f>SUMIFS(jaar_zip[neerslag],jaar_zip[KNMI_Stations.Naam_weerstation],overzicht_per_locatie!$D$3,jaar_zip[weeknr],overzicht_per_locatie!$B41)</f>
        <v>-0.1</v>
      </c>
      <c r="J41" s="37">
        <f>IF(COUNTIFS(jaar_zip[KNMI_Stations.Naam_weerstation],overzicht_per_locatie!$D$3,jaar_zip[weeknr],overzicht_per_locatie!$B41)=0,"",SUMIFS(jaar_zip[globale_straling],jaar_zip[KNMI_Stations.Naam_weerstation],overzicht_per_locatie!$D$3,jaar_zip[weeknr],overzicht_per_locatie!$B41)/COUNTIFS(jaar_zip[KNMI_Stations.Naam_weerstation],overzicht_per_locatie!$D$3,jaar_zip[weeknr],overzicht_per_locatie!$B41))</f>
        <v>2073.7142857142858</v>
      </c>
      <c r="K41" s="38">
        <f>IF(COUNTIFS(jaar_zip[KNMI_Stations.Naam_weerstation],overzicht_per_locatie!$D$3,jaar_zip[weeknr],overzicht_per_locatie!$B41)=0,"",SUMIFS(jaar_zip[luchtdruk],jaar_zip[KNMI_Stations.Naam_weerstation],overzicht_per_locatie!$D$3,jaar_zip[weeknr],overzicht_per_locatie!$B41)/COUNTIFS(jaar_zip[KNMI_Stations.Naam_weerstation],overzicht_per_locatie!$D$3,jaar_zip[weeknr],overzicht_per_locatie!$B41))</f>
        <v>1020.6714285714286</v>
      </c>
    </row>
    <row r="42" spans="2:13" x14ac:dyDescent="0.2">
      <c r="B42" s="32" t="s">
        <v>107</v>
      </c>
      <c r="C42" s="36">
        <f>SUMIFS(jaar_zip[graaddagen],jaar_zip[KNMI_Stations.Naam_weerstation],overzicht_per_locatie!$D$3,jaar_zip[weeknr],overzicht_per_locatie!$B42)</f>
        <v>6.9</v>
      </c>
      <c r="D42" s="37">
        <f>SUMIFS(jaar_zip[gew. Graaddagen],jaar_zip[KNMI_Stations.Naam_weerstation],overzicht_per_locatie!$D$3,jaar_zip[weeknr],overzicht_per_locatie!$B42)</f>
        <v>5.5200000000000005</v>
      </c>
      <c r="E42" s="37">
        <f>SUMIFS(jaar_zip[koeldagen],jaar_zip[KNMI_Stations.Naam_weerstation],overzicht_per_locatie!$D$3,jaar_zip[weeknr],overzicht_per_locatie!$B42)</f>
        <v>2.6999999999999993</v>
      </c>
      <c r="F42" s="37">
        <f>IF(COUNTIFS(jaar_zip[KNMI_Stations.Naam_weerstation],overzicht_per_locatie!$D$3,jaar_zip[weeknr],overzicht_per_locatie!$B42)=0,"",SUMIFS(jaar_zip[etmaaltemperatuur],jaar_zip[KNMI_Stations.Naam_weerstation],overzicht_per_locatie!$D$3,jaar_zip[weeknr],overzicht_per_locatie!$B42)/COUNTIFS(jaar_zip[KNMI_Stations.Naam_weerstation],overzicht_per_locatie!$D$3,jaar_zip[weeknr],overzicht_per_locatie!$B42))</f>
        <v>17.400000000000002</v>
      </c>
      <c r="G42" s="37">
        <f>IF(COUNTIFS(jaar_zip[KNMI_Stations.Naam_weerstation],overzicht_per_locatie!$D$3,jaar_zip[weeknr],overzicht_per_locatie!$B42)=0,"",SUMIFS(jaar_zip[rel._vochtigheid],jaar_zip[KNMI_Stations.Naam_weerstation],overzicht_per_locatie!$D$3,jaar_zip[weeknr],overzicht_per_locatie!$B42)/COUNTIFS(jaar_zip[KNMI_Stations.Naam_weerstation],overzicht_per_locatie!$D$3,jaar_zip[weeknr],overzicht_per_locatie!$B42))</f>
        <v>80.571428571428569</v>
      </c>
      <c r="H42" s="37">
        <f>IF(COUNTIFS(jaar_zip[KNMI_Stations.Naam_weerstation],overzicht_per_locatie!$D$3,jaar_zip[weeknr],overzicht_per_locatie!$B42)=0,"",SUMIFS(jaar_zip[windsnelheid],jaar_zip[KNMI_Stations.Naam_weerstation],overzicht_per_locatie!$D$3,jaar_zip[weeknr],overzicht_per_locatie!$B42)/COUNTIFS(jaar_zip[KNMI_Stations.Naam_weerstation],overzicht_per_locatie!$D$3,jaar_zip[weeknr],overzicht_per_locatie!$B42))</f>
        <v>2.5285714285714285</v>
      </c>
      <c r="I42" s="37">
        <f>SUMIFS(jaar_zip[neerslag],jaar_zip[KNMI_Stations.Naam_weerstation],overzicht_per_locatie!$D$3,jaar_zip[weeknr],overzicht_per_locatie!$B42)</f>
        <v>12.100000000000001</v>
      </c>
      <c r="J42" s="37">
        <f>IF(COUNTIFS(jaar_zip[KNMI_Stations.Naam_weerstation],overzicht_per_locatie!$D$3,jaar_zip[weeknr],overzicht_per_locatie!$B42)=0,"",SUMIFS(jaar_zip[globale_straling],jaar_zip[KNMI_Stations.Naam_weerstation],overzicht_per_locatie!$D$3,jaar_zip[weeknr],overzicht_per_locatie!$B42)/COUNTIFS(jaar_zip[KNMI_Stations.Naam_weerstation],overzicht_per_locatie!$D$3,jaar_zip[weeknr],overzicht_per_locatie!$B42))</f>
        <v>1772.8571428571429</v>
      </c>
      <c r="K42" s="38">
        <f>IF(COUNTIFS(jaar_zip[KNMI_Stations.Naam_weerstation],overzicht_per_locatie!$D$3,jaar_zip[weeknr],overzicht_per_locatie!$B42)=0,"",SUMIFS(jaar_zip[luchtdruk],jaar_zip[KNMI_Stations.Naam_weerstation],overzicht_per_locatie!$D$3,jaar_zip[weeknr],overzicht_per_locatie!$B42)/COUNTIFS(jaar_zip[KNMI_Stations.Naam_weerstation],overzicht_per_locatie!$D$3,jaar_zip[weeknr],overzicht_per_locatie!$B42))</f>
        <v>1007.9</v>
      </c>
    </row>
    <row r="43" spans="2:13" x14ac:dyDescent="0.2">
      <c r="B43" s="31" t="s">
        <v>108</v>
      </c>
      <c r="C43" s="36">
        <f>SUMIFS(jaar_zip[graaddagen],jaar_zip[KNMI_Stations.Naam_weerstation],overzicht_per_locatie!$D$3,jaar_zip[weeknr],overzicht_per_locatie!$B43)</f>
        <v>18.100000000000001</v>
      </c>
      <c r="D43" s="37">
        <f>SUMIFS(jaar_zip[gew. Graaddagen],jaar_zip[KNMI_Stations.Naam_weerstation],overzicht_per_locatie!$D$3,jaar_zip[weeknr],overzicht_per_locatie!$B43)</f>
        <v>14.480000000000004</v>
      </c>
      <c r="E43" s="37">
        <f>SUMIFS(jaar_zip[koeldagen],jaar_zip[KNMI_Stations.Naam_weerstation],overzicht_per_locatie!$D$3,jaar_zip[weeknr],overzicht_per_locatie!$B43)</f>
        <v>0</v>
      </c>
      <c r="F43" s="37">
        <f>IF(COUNTIFS(jaar_zip[KNMI_Stations.Naam_weerstation],overzicht_per_locatie!$D$3,jaar_zip[weeknr],overzicht_per_locatie!$B43)=0,"",SUMIFS(jaar_zip[etmaaltemperatuur],jaar_zip[KNMI_Stations.Naam_weerstation],overzicht_per_locatie!$D$3,jaar_zip[weeknr],overzicht_per_locatie!$B43)/COUNTIFS(jaar_zip[KNMI_Stations.Naam_weerstation],overzicht_per_locatie!$D$3,jaar_zip[weeknr],overzicht_per_locatie!$B43))</f>
        <v>15.414285714285715</v>
      </c>
      <c r="G43" s="37">
        <f>IF(COUNTIFS(jaar_zip[KNMI_Stations.Naam_weerstation],overzicht_per_locatie!$D$3,jaar_zip[weeknr],overzicht_per_locatie!$B43)=0,"",SUMIFS(jaar_zip[rel._vochtigheid],jaar_zip[KNMI_Stations.Naam_weerstation],overzicht_per_locatie!$D$3,jaar_zip[weeknr],overzicht_per_locatie!$B43)/COUNTIFS(jaar_zip[KNMI_Stations.Naam_weerstation],overzicht_per_locatie!$D$3,jaar_zip[weeknr],overzicht_per_locatie!$B43))</f>
        <v>85.428571428571431</v>
      </c>
      <c r="H43" s="37">
        <f>IF(COUNTIFS(jaar_zip[KNMI_Stations.Naam_weerstation],overzicht_per_locatie!$D$3,jaar_zip[weeknr],overzicht_per_locatie!$B43)=0,"",SUMIFS(jaar_zip[windsnelheid],jaar_zip[KNMI_Stations.Naam_weerstation],overzicht_per_locatie!$D$3,jaar_zip[weeknr],overzicht_per_locatie!$B43)/COUNTIFS(jaar_zip[KNMI_Stations.Naam_weerstation],overzicht_per_locatie!$D$3,jaar_zip[weeknr],overzicht_per_locatie!$B43))</f>
        <v>2.6</v>
      </c>
      <c r="I43" s="37">
        <f>SUMIFS(jaar_zip[neerslag],jaar_zip[KNMI_Stations.Naam_weerstation],overzicht_per_locatie!$D$3,jaar_zip[weeknr],overzicht_per_locatie!$B43)</f>
        <v>44.8</v>
      </c>
      <c r="J43" s="37">
        <f>IF(COUNTIFS(jaar_zip[KNMI_Stations.Naam_weerstation],overzicht_per_locatie!$D$3,jaar_zip[weeknr],overzicht_per_locatie!$B43)=0,"",SUMIFS(jaar_zip[globale_straling],jaar_zip[KNMI_Stations.Naam_weerstation],overzicht_per_locatie!$D$3,jaar_zip[weeknr],overzicht_per_locatie!$B43)/COUNTIFS(jaar_zip[KNMI_Stations.Naam_weerstation],overzicht_per_locatie!$D$3,jaar_zip[weeknr],overzicht_per_locatie!$B43))</f>
        <v>1280.4285714285713</v>
      </c>
      <c r="K43" s="38">
        <f>IF(COUNTIFS(jaar_zip[KNMI_Stations.Naam_weerstation],overzicht_per_locatie!$D$3,jaar_zip[weeknr],overzicht_per_locatie!$B43)=0,"",SUMIFS(jaar_zip[luchtdruk],jaar_zip[KNMI_Stations.Naam_weerstation],overzicht_per_locatie!$D$3,jaar_zip[weeknr],overzicht_per_locatie!$B43)/COUNTIFS(jaar_zip[KNMI_Stations.Naam_weerstation],overzicht_per_locatie!$D$3,jaar_zip[weeknr],overzicht_per_locatie!$B43))</f>
        <v>1012.8285714285713</v>
      </c>
    </row>
    <row r="44" spans="2:13" x14ac:dyDescent="0.2">
      <c r="B44" s="32" t="s">
        <v>109</v>
      </c>
      <c r="C44" s="36">
        <f>SUMIFS(jaar_zip[graaddagen],jaar_zip[KNMI_Stations.Naam_weerstation],overzicht_per_locatie!$D$3,jaar_zip[weeknr],overzicht_per_locatie!$B44)</f>
        <v>23.5</v>
      </c>
      <c r="D44" s="37">
        <f>SUMIFS(jaar_zip[gew. Graaddagen],jaar_zip[KNMI_Stations.Naam_weerstation],overzicht_per_locatie!$D$3,jaar_zip[weeknr],overzicht_per_locatie!$B44)</f>
        <v>18.800000000000004</v>
      </c>
      <c r="E44" s="37">
        <f>SUMIFS(jaar_zip[koeldagen],jaar_zip[KNMI_Stations.Naam_weerstation],overzicht_per_locatie!$D$3,jaar_zip[weeknr],overzicht_per_locatie!$B44)</f>
        <v>0</v>
      </c>
      <c r="F44" s="37">
        <f>IF(COUNTIFS(jaar_zip[KNMI_Stations.Naam_weerstation],overzicht_per_locatie!$D$3,jaar_zip[weeknr],overzicht_per_locatie!$B44)=0,"",SUMIFS(jaar_zip[etmaaltemperatuur],jaar_zip[KNMI_Stations.Naam_weerstation],overzicht_per_locatie!$D$3,jaar_zip[weeknr],overzicht_per_locatie!$B44)/COUNTIFS(jaar_zip[KNMI_Stations.Naam_weerstation],overzicht_per_locatie!$D$3,jaar_zip[weeknr],overzicht_per_locatie!$B44))</f>
        <v>14.642857142857141</v>
      </c>
      <c r="G44" s="37">
        <f>IF(COUNTIFS(jaar_zip[KNMI_Stations.Naam_weerstation],overzicht_per_locatie!$D$3,jaar_zip[weeknr],overzicht_per_locatie!$B44)=0,"",SUMIFS(jaar_zip[rel._vochtigheid],jaar_zip[KNMI_Stations.Naam_weerstation],overzicht_per_locatie!$D$3,jaar_zip[weeknr],overzicht_per_locatie!$B44)/COUNTIFS(jaar_zip[KNMI_Stations.Naam_weerstation],overzicht_per_locatie!$D$3,jaar_zip[weeknr],overzicht_per_locatie!$B44))</f>
        <v>83.428571428571431</v>
      </c>
      <c r="H44" s="37">
        <f>IF(COUNTIFS(jaar_zip[KNMI_Stations.Naam_weerstation],overzicht_per_locatie!$D$3,jaar_zip[weeknr],overzicht_per_locatie!$B44)=0,"",SUMIFS(jaar_zip[windsnelheid],jaar_zip[KNMI_Stations.Naam_weerstation],overzicht_per_locatie!$D$3,jaar_zip[weeknr],overzicht_per_locatie!$B44)/COUNTIFS(jaar_zip[KNMI_Stations.Naam_weerstation],overzicht_per_locatie!$D$3,jaar_zip[weeknr],overzicht_per_locatie!$B44))</f>
        <v>3.3142857142857141</v>
      </c>
      <c r="I44" s="37">
        <f>SUMIFS(jaar_zip[neerslag],jaar_zip[KNMI_Stations.Naam_weerstation],overzicht_per_locatie!$D$3,jaar_zip[weeknr],overzicht_per_locatie!$B44)</f>
        <v>37.6</v>
      </c>
      <c r="J44" s="37">
        <f>IF(COUNTIFS(jaar_zip[KNMI_Stations.Naam_weerstation],overzicht_per_locatie!$D$3,jaar_zip[weeknr],overzicht_per_locatie!$B44)=0,"",SUMIFS(jaar_zip[globale_straling],jaar_zip[KNMI_Stations.Naam_weerstation],overzicht_per_locatie!$D$3,jaar_zip[weeknr],overzicht_per_locatie!$B44)/COUNTIFS(jaar_zip[KNMI_Stations.Naam_weerstation],overzicht_per_locatie!$D$3,jaar_zip[weeknr],overzicht_per_locatie!$B44))</f>
        <v>1476</v>
      </c>
      <c r="K44" s="38">
        <f>IF(COUNTIFS(jaar_zip[KNMI_Stations.Naam_weerstation],overzicht_per_locatie!$D$3,jaar_zip[weeknr],overzicht_per_locatie!$B44)=0,"",SUMIFS(jaar_zip[luchtdruk],jaar_zip[KNMI_Stations.Naam_weerstation],overzicht_per_locatie!$D$3,jaar_zip[weeknr],overzicht_per_locatie!$B44)/COUNTIFS(jaar_zip[KNMI_Stations.Naam_weerstation],overzicht_per_locatie!$D$3,jaar_zip[weeknr],overzicht_per_locatie!$B44))</f>
        <v>1014.3285714285713</v>
      </c>
    </row>
    <row r="45" spans="2:13" x14ac:dyDescent="0.2">
      <c r="B45" s="31" t="s">
        <v>110</v>
      </c>
      <c r="C45" s="36">
        <f>SUMIFS(jaar_zip[graaddagen],jaar_zip[KNMI_Stations.Naam_weerstation],overzicht_per_locatie!$D$3,jaar_zip[weeknr],overzicht_per_locatie!$B45)</f>
        <v>30.799999999999997</v>
      </c>
      <c r="D45" s="37">
        <f>SUMIFS(jaar_zip[gew. Graaddagen],jaar_zip[KNMI_Stations.Naam_weerstation],overzicht_per_locatie!$D$3,jaar_zip[weeknr],overzicht_per_locatie!$B45)</f>
        <v>24.64</v>
      </c>
      <c r="E45" s="37">
        <f>SUMIFS(jaar_zip[koeldagen],jaar_zip[KNMI_Stations.Naam_weerstation],overzicht_per_locatie!$D$3,jaar_zip[weeknr],overzicht_per_locatie!$B45)</f>
        <v>0</v>
      </c>
      <c r="F45" s="37">
        <f>IF(COUNTIFS(jaar_zip[KNMI_Stations.Naam_weerstation],overzicht_per_locatie!$D$3,jaar_zip[weeknr],overzicht_per_locatie!$B45)=0,"",SUMIFS(jaar_zip[etmaaltemperatuur],jaar_zip[KNMI_Stations.Naam_weerstation],overzicht_per_locatie!$D$3,jaar_zip[weeknr],overzicht_per_locatie!$B45)/COUNTIFS(jaar_zip[KNMI_Stations.Naam_weerstation],overzicht_per_locatie!$D$3,jaar_zip[weeknr],overzicht_per_locatie!$B45))</f>
        <v>13.599999999999998</v>
      </c>
      <c r="G45" s="37">
        <f>IF(COUNTIFS(jaar_zip[KNMI_Stations.Naam_weerstation],overzicht_per_locatie!$D$3,jaar_zip[weeknr],overzicht_per_locatie!$B45)=0,"",SUMIFS(jaar_zip[rel._vochtigheid],jaar_zip[KNMI_Stations.Naam_weerstation],overzicht_per_locatie!$D$3,jaar_zip[weeknr],overzicht_per_locatie!$B45)/COUNTIFS(jaar_zip[KNMI_Stations.Naam_weerstation],overzicht_per_locatie!$D$3,jaar_zip[weeknr],overzicht_per_locatie!$B45))</f>
        <v>74.428571428571431</v>
      </c>
      <c r="H45" s="37">
        <f>IF(COUNTIFS(jaar_zip[KNMI_Stations.Naam_weerstation],overzicht_per_locatie!$D$3,jaar_zip[weeknr],overzicht_per_locatie!$B45)=0,"",SUMIFS(jaar_zip[windsnelheid],jaar_zip[KNMI_Stations.Naam_weerstation],overzicht_per_locatie!$D$3,jaar_zip[weeknr],overzicht_per_locatie!$B45)/COUNTIFS(jaar_zip[KNMI_Stations.Naam_weerstation],overzicht_per_locatie!$D$3,jaar_zip[weeknr],overzicht_per_locatie!$B45))</f>
        <v>2.842857142857143</v>
      </c>
      <c r="I45" s="37">
        <f>SUMIFS(jaar_zip[neerslag],jaar_zip[KNMI_Stations.Naam_weerstation],overzicht_per_locatie!$D$3,jaar_zip[weeknr],overzicht_per_locatie!$B45)</f>
        <v>6.2000000000000011</v>
      </c>
      <c r="J45" s="37">
        <f>IF(COUNTIFS(jaar_zip[KNMI_Stations.Naam_weerstation],overzicht_per_locatie!$D$3,jaar_zip[weeknr],overzicht_per_locatie!$B45)=0,"",SUMIFS(jaar_zip[globale_straling],jaar_zip[KNMI_Stations.Naam_weerstation],overzicht_per_locatie!$D$3,jaar_zip[weeknr],overzicht_per_locatie!$B45)/COUNTIFS(jaar_zip[KNMI_Stations.Naam_weerstation],overzicht_per_locatie!$D$3,jaar_zip[weeknr],overzicht_per_locatie!$B45))</f>
        <v>1935.4285714285713</v>
      </c>
      <c r="K45" s="38">
        <f>IF(COUNTIFS(jaar_zip[KNMI_Stations.Naam_weerstation],overzicht_per_locatie!$D$3,jaar_zip[weeknr],overzicht_per_locatie!$B45)=0,"",SUMIFS(jaar_zip[luchtdruk],jaar_zip[KNMI_Stations.Naam_weerstation],overzicht_per_locatie!$D$3,jaar_zip[weeknr],overzicht_per_locatie!$B45)/COUNTIFS(jaar_zip[KNMI_Stations.Naam_weerstation],overzicht_per_locatie!$D$3,jaar_zip[weeknr],overzicht_per_locatie!$B45))</f>
        <v>1014.6142857142858</v>
      </c>
    </row>
    <row r="46" spans="2:13" x14ac:dyDescent="0.2">
      <c r="B46" s="32" t="s">
        <v>111</v>
      </c>
      <c r="C46" s="36">
        <f>SUMIFS(jaar_zip[graaddagen],jaar_zip[KNMI_Stations.Naam_weerstation],overzicht_per_locatie!$D$3,jaar_zip[weeknr],overzicht_per_locatie!$B46)</f>
        <v>33.199999999999996</v>
      </c>
      <c r="D46" s="37">
        <f>SUMIFS(jaar_zip[gew. Graaddagen],jaar_zip[KNMI_Stations.Naam_weerstation],overzicht_per_locatie!$D$3,jaar_zip[weeknr],overzicht_per_locatie!$B46)</f>
        <v>26.56</v>
      </c>
      <c r="E46" s="37">
        <f>SUMIFS(jaar_zip[koeldagen],jaar_zip[KNMI_Stations.Naam_weerstation],overzicht_per_locatie!$D$3,jaar_zip[weeknr],overzicht_per_locatie!$B46)</f>
        <v>0</v>
      </c>
      <c r="F46" s="37">
        <f>IF(COUNTIFS(jaar_zip[KNMI_Stations.Naam_weerstation],overzicht_per_locatie!$D$3,jaar_zip[weeknr],overzicht_per_locatie!$B46)=0,"",SUMIFS(jaar_zip[etmaaltemperatuur],jaar_zip[KNMI_Stations.Naam_weerstation],overzicht_per_locatie!$D$3,jaar_zip[weeknr],overzicht_per_locatie!$B46)/COUNTIFS(jaar_zip[KNMI_Stations.Naam_weerstation],overzicht_per_locatie!$D$3,jaar_zip[weeknr],overzicht_per_locatie!$B46))</f>
        <v>13.257142857142856</v>
      </c>
      <c r="G46" s="37">
        <f>IF(COUNTIFS(jaar_zip[KNMI_Stations.Naam_weerstation],overzicht_per_locatie!$D$3,jaar_zip[weeknr],overzicht_per_locatie!$B46)=0,"",SUMIFS(jaar_zip[rel._vochtigheid],jaar_zip[KNMI_Stations.Naam_weerstation],overzicht_per_locatie!$D$3,jaar_zip[weeknr],overzicht_per_locatie!$B46)/COUNTIFS(jaar_zip[KNMI_Stations.Naam_weerstation],overzicht_per_locatie!$D$3,jaar_zip[weeknr],overzicht_per_locatie!$B46))</f>
        <v>80.571428571428569</v>
      </c>
      <c r="H46" s="37">
        <f>IF(COUNTIFS(jaar_zip[KNMI_Stations.Naam_weerstation],overzicht_per_locatie!$D$3,jaar_zip[weeknr],overzicht_per_locatie!$B46)=0,"",SUMIFS(jaar_zip[windsnelheid],jaar_zip[KNMI_Stations.Naam_weerstation],overzicht_per_locatie!$D$3,jaar_zip[weeknr],overzicht_per_locatie!$B46)/COUNTIFS(jaar_zip[KNMI_Stations.Naam_weerstation],overzicht_per_locatie!$D$3,jaar_zip[weeknr],overzicht_per_locatie!$B46))</f>
        <v>3.5142857142857147</v>
      </c>
      <c r="I46" s="37">
        <f>SUMIFS(jaar_zip[neerslag],jaar_zip[KNMI_Stations.Naam_weerstation],overzicht_per_locatie!$D$3,jaar_zip[weeknr],overzicht_per_locatie!$B46)</f>
        <v>39.6</v>
      </c>
      <c r="J46" s="37">
        <f>IF(COUNTIFS(jaar_zip[KNMI_Stations.Naam_weerstation],overzicht_per_locatie!$D$3,jaar_zip[weeknr],overzicht_per_locatie!$B46)=0,"",SUMIFS(jaar_zip[globale_straling],jaar_zip[KNMI_Stations.Naam_weerstation],overzicht_per_locatie!$D$3,jaar_zip[weeknr],overzicht_per_locatie!$B46)/COUNTIFS(jaar_zip[KNMI_Stations.Naam_weerstation],overzicht_per_locatie!$D$3,jaar_zip[weeknr],overzicht_per_locatie!$B46))</f>
        <v>1567.7142857142858</v>
      </c>
      <c r="K46" s="38">
        <f>IF(COUNTIFS(jaar_zip[KNMI_Stations.Naam_weerstation],overzicht_per_locatie!$D$3,jaar_zip[weeknr],overzicht_per_locatie!$B46)=0,"",SUMIFS(jaar_zip[luchtdruk],jaar_zip[KNMI_Stations.Naam_weerstation],overzicht_per_locatie!$D$3,jaar_zip[weeknr],overzicht_per_locatie!$B46)/COUNTIFS(jaar_zip[KNMI_Stations.Naam_weerstation],overzicht_per_locatie!$D$3,jaar_zip[weeknr],overzicht_per_locatie!$B46))</f>
        <v>1009.8857142857142</v>
      </c>
    </row>
    <row r="47" spans="2:13" x14ac:dyDescent="0.2">
      <c r="B47" s="31" t="s">
        <v>112</v>
      </c>
      <c r="C47" s="36">
        <f>SUMIFS(jaar_zip[graaddagen],jaar_zip[KNMI_Stations.Naam_weerstation],overzicht_per_locatie!$D$3,jaar_zip[weeknr],overzicht_per_locatie!$B47)</f>
        <v>12.1</v>
      </c>
      <c r="D47" s="37">
        <f>SUMIFS(jaar_zip[gew. Graaddagen],jaar_zip[KNMI_Stations.Naam_weerstation],overzicht_per_locatie!$D$3,jaar_zip[weeknr],overzicht_per_locatie!$B47)</f>
        <v>9.68</v>
      </c>
      <c r="E47" s="37">
        <f>SUMIFS(jaar_zip[koeldagen],jaar_zip[KNMI_Stations.Naam_weerstation],overzicht_per_locatie!$D$3,jaar_zip[weeknr],overzicht_per_locatie!$B47)</f>
        <v>0</v>
      </c>
      <c r="F47" s="37">
        <f>IF(COUNTIFS(jaar_zip[KNMI_Stations.Naam_weerstation],overzicht_per_locatie!$D$3,jaar_zip[weeknr],overzicht_per_locatie!$B47)=0,"",SUMIFS(jaar_zip[etmaaltemperatuur],jaar_zip[KNMI_Stations.Naam_weerstation],overzicht_per_locatie!$D$3,jaar_zip[weeknr],overzicht_per_locatie!$B47)/COUNTIFS(jaar_zip[KNMI_Stations.Naam_weerstation],overzicht_per_locatie!$D$3,jaar_zip[weeknr],overzicht_per_locatie!$B47))</f>
        <v>16.271428571428569</v>
      </c>
      <c r="G47" s="37">
        <f>IF(COUNTIFS(jaar_zip[KNMI_Stations.Naam_weerstation],overzicht_per_locatie!$D$3,jaar_zip[weeknr],overzicht_per_locatie!$B47)=0,"",SUMIFS(jaar_zip[rel._vochtigheid],jaar_zip[KNMI_Stations.Naam_weerstation],overzicht_per_locatie!$D$3,jaar_zip[weeknr],overzicht_per_locatie!$B47)/COUNTIFS(jaar_zip[KNMI_Stations.Naam_weerstation],overzicht_per_locatie!$D$3,jaar_zip[weeknr],overzicht_per_locatie!$B47))</f>
        <v>79.142857142857139</v>
      </c>
      <c r="H47" s="37">
        <f>IF(COUNTIFS(jaar_zip[KNMI_Stations.Naam_weerstation],overzicht_per_locatie!$D$3,jaar_zip[weeknr],overzicht_per_locatie!$B47)=0,"",SUMIFS(jaar_zip[windsnelheid],jaar_zip[KNMI_Stations.Naam_weerstation],overzicht_per_locatie!$D$3,jaar_zip[weeknr],overzicht_per_locatie!$B47)/COUNTIFS(jaar_zip[KNMI_Stations.Naam_weerstation],overzicht_per_locatie!$D$3,jaar_zip[weeknr],overzicht_per_locatie!$B47))</f>
        <v>2.3428571428571425</v>
      </c>
      <c r="I47" s="37">
        <f>SUMIFS(jaar_zip[neerslag],jaar_zip[KNMI_Stations.Naam_weerstation],overzicht_per_locatie!$D$3,jaar_zip[weeknr],overzicht_per_locatie!$B47)</f>
        <v>3.9</v>
      </c>
      <c r="J47" s="37">
        <f>IF(COUNTIFS(jaar_zip[KNMI_Stations.Naam_weerstation],overzicht_per_locatie!$D$3,jaar_zip[weeknr],overzicht_per_locatie!$B47)=0,"",SUMIFS(jaar_zip[globale_straling],jaar_zip[KNMI_Stations.Naam_weerstation],overzicht_per_locatie!$D$3,jaar_zip[weeknr],overzicht_per_locatie!$B47)/COUNTIFS(jaar_zip[KNMI_Stations.Naam_weerstation],overzicht_per_locatie!$D$3,jaar_zip[weeknr],overzicht_per_locatie!$B47))</f>
        <v>1757.1428571428571</v>
      </c>
      <c r="K47" s="38">
        <f>IF(COUNTIFS(jaar_zip[KNMI_Stations.Naam_weerstation],overzicht_per_locatie!$D$3,jaar_zip[weeknr],overzicht_per_locatie!$B47)=0,"",SUMIFS(jaar_zip[luchtdruk],jaar_zip[KNMI_Stations.Naam_weerstation],overzicht_per_locatie!$D$3,jaar_zip[weeknr],overzicht_per_locatie!$B47)/COUNTIFS(jaar_zip[KNMI_Stations.Naam_weerstation],overzicht_per_locatie!$D$3,jaar_zip[weeknr],overzicht_per_locatie!$B47))</f>
        <v>1015.657142857143</v>
      </c>
    </row>
    <row r="48" spans="2:13" x14ac:dyDescent="0.2">
      <c r="B48" s="32" t="s">
        <v>113</v>
      </c>
      <c r="C48" s="36">
        <f>SUMIFS(jaar_zip[graaddagen],jaar_zip[KNMI_Stations.Naam_weerstation],overzicht_per_locatie!$D$3,jaar_zip[weeknr],overzicht_per_locatie!$B48)</f>
        <v>1.1000000000000014</v>
      </c>
      <c r="D48" s="37">
        <f>SUMIFS(jaar_zip[gew. Graaddagen],jaar_zip[KNMI_Stations.Naam_weerstation],overzicht_per_locatie!$D$3,jaar_zip[weeknr],overzicht_per_locatie!$B48)</f>
        <v>0.88000000000000111</v>
      </c>
      <c r="E48" s="37">
        <f>SUMIFS(jaar_zip[koeldagen],jaar_zip[KNMI_Stations.Naam_weerstation],overzicht_per_locatie!$D$3,jaar_zip[weeknr],overzicht_per_locatie!$B48)</f>
        <v>17.700000000000003</v>
      </c>
      <c r="F48" s="37">
        <f>IF(COUNTIFS(jaar_zip[KNMI_Stations.Naam_weerstation],overzicht_per_locatie!$D$3,jaar_zip[weeknr],overzicht_per_locatie!$B48)=0,"",SUMIFS(jaar_zip[etmaaltemperatuur],jaar_zip[KNMI_Stations.Naam_weerstation],overzicht_per_locatie!$D$3,jaar_zip[weeknr],overzicht_per_locatie!$B48)/COUNTIFS(jaar_zip[KNMI_Stations.Naam_weerstation],overzicht_per_locatie!$D$3,jaar_zip[weeknr],overzicht_per_locatie!$B48))</f>
        <v>20.37142857142857</v>
      </c>
      <c r="G48" s="37">
        <f>IF(COUNTIFS(jaar_zip[KNMI_Stations.Naam_weerstation],overzicht_per_locatie!$D$3,jaar_zip[weeknr],overzicht_per_locatie!$B48)=0,"",SUMIFS(jaar_zip[rel._vochtigheid],jaar_zip[KNMI_Stations.Naam_weerstation],overzicht_per_locatie!$D$3,jaar_zip[weeknr],overzicht_per_locatie!$B48)/COUNTIFS(jaar_zip[KNMI_Stations.Naam_weerstation],overzicht_per_locatie!$D$3,jaar_zip[weeknr],overzicht_per_locatie!$B48))</f>
        <v>69.285714285714292</v>
      </c>
      <c r="H48" s="37">
        <f>IF(COUNTIFS(jaar_zip[KNMI_Stations.Naam_weerstation],overzicht_per_locatie!$D$3,jaar_zip[weeknr],overzicht_per_locatie!$B48)=0,"",SUMIFS(jaar_zip[windsnelheid],jaar_zip[KNMI_Stations.Naam_weerstation],overzicht_per_locatie!$D$3,jaar_zip[weeknr],overzicht_per_locatie!$B48)/COUNTIFS(jaar_zip[KNMI_Stations.Naam_weerstation],overzicht_per_locatie!$D$3,jaar_zip[weeknr],overzicht_per_locatie!$B48))</f>
        <v>2.5</v>
      </c>
      <c r="I48" s="37">
        <f>SUMIFS(jaar_zip[neerslag],jaar_zip[KNMI_Stations.Naam_weerstation],overzicht_per_locatie!$D$3,jaar_zip[weeknr],overzicht_per_locatie!$B48)</f>
        <v>2</v>
      </c>
      <c r="J48" s="37">
        <f>IF(COUNTIFS(jaar_zip[KNMI_Stations.Naam_weerstation],overzicht_per_locatie!$D$3,jaar_zip[weeknr],overzicht_per_locatie!$B48)=0,"",SUMIFS(jaar_zip[globale_straling],jaar_zip[KNMI_Stations.Naam_weerstation],overzicht_per_locatie!$D$3,jaar_zip[weeknr],overzicht_per_locatie!$B48)/COUNTIFS(jaar_zip[KNMI_Stations.Naam_weerstation],overzicht_per_locatie!$D$3,jaar_zip[weeknr],overzicht_per_locatie!$B48))</f>
        <v>2583</v>
      </c>
      <c r="K48" s="38">
        <f>IF(COUNTIFS(jaar_zip[KNMI_Stations.Naam_weerstation],overzicht_per_locatie!$D$3,jaar_zip[weeknr],overzicht_per_locatie!$B48)=0,"",SUMIFS(jaar_zip[luchtdruk],jaar_zip[KNMI_Stations.Naam_weerstation],overzicht_per_locatie!$D$3,jaar_zip[weeknr],overzicht_per_locatie!$B48)/COUNTIFS(jaar_zip[KNMI_Stations.Naam_weerstation],overzicht_per_locatie!$D$3,jaar_zip[weeknr],overzicht_per_locatie!$B48))</f>
        <v>1013.3714285714285</v>
      </c>
    </row>
    <row r="49" spans="2:11" x14ac:dyDescent="0.2">
      <c r="B49" s="31" t="s">
        <v>114</v>
      </c>
      <c r="C49" s="36">
        <f>SUMIFS(jaar_zip[graaddagen],jaar_zip[KNMI_Stations.Naam_weerstation],overzicht_per_locatie!$D$3,jaar_zip[weeknr],overzicht_per_locatie!$B49)</f>
        <v>17.899999999999999</v>
      </c>
      <c r="D49" s="37">
        <f>SUMIFS(jaar_zip[gew. Graaddagen],jaar_zip[KNMI_Stations.Naam_weerstation],overzicht_per_locatie!$D$3,jaar_zip[weeknr],overzicht_per_locatie!$B49)</f>
        <v>14.32</v>
      </c>
      <c r="E49" s="37">
        <f>SUMIFS(jaar_zip[koeldagen],jaar_zip[KNMI_Stations.Naam_weerstation],overzicht_per_locatie!$D$3,jaar_zip[weeknr],overzicht_per_locatie!$B49)</f>
        <v>0</v>
      </c>
      <c r="F49" s="37">
        <f>IF(COUNTIFS(jaar_zip[KNMI_Stations.Naam_weerstation],overzicht_per_locatie!$D$3,jaar_zip[weeknr],overzicht_per_locatie!$B49)=0,"",SUMIFS(jaar_zip[etmaaltemperatuur],jaar_zip[KNMI_Stations.Naam_weerstation],overzicht_per_locatie!$D$3,jaar_zip[weeknr],overzicht_per_locatie!$B49)/COUNTIFS(jaar_zip[KNMI_Stations.Naam_weerstation],overzicht_per_locatie!$D$3,jaar_zip[weeknr],overzicht_per_locatie!$B49))</f>
        <v>15.442857142857145</v>
      </c>
      <c r="G49" s="37">
        <f>IF(COUNTIFS(jaar_zip[KNMI_Stations.Naam_weerstation],overzicht_per_locatie!$D$3,jaar_zip[weeknr],overzicht_per_locatie!$B49)=0,"",SUMIFS(jaar_zip[rel._vochtigheid],jaar_zip[KNMI_Stations.Naam_weerstation],overzicht_per_locatie!$D$3,jaar_zip[weeknr],overzicht_per_locatie!$B49)/COUNTIFS(jaar_zip[KNMI_Stations.Naam_weerstation],overzicht_per_locatie!$D$3,jaar_zip[weeknr],overzicht_per_locatie!$B49))</f>
        <v>78</v>
      </c>
      <c r="H49" s="37">
        <f>IF(COUNTIFS(jaar_zip[KNMI_Stations.Naam_weerstation],overzicht_per_locatie!$D$3,jaar_zip[weeknr],overzicht_per_locatie!$B49)=0,"",SUMIFS(jaar_zip[windsnelheid],jaar_zip[KNMI_Stations.Naam_weerstation],overzicht_per_locatie!$D$3,jaar_zip[weeknr],overzicht_per_locatie!$B49)/COUNTIFS(jaar_zip[KNMI_Stations.Naam_weerstation],overzicht_per_locatie!$D$3,jaar_zip[weeknr],overzicht_per_locatie!$B49))</f>
        <v>3.7285714285714286</v>
      </c>
      <c r="I49" s="37">
        <f>SUMIFS(jaar_zip[neerslag],jaar_zip[KNMI_Stations.Naam_weerstation],overzicht_per_locatie!$D$3,jaar_zip[weeknr],overzicht_per_locatie!$B49)</f>
        <v>23.500000000000004</v>
      </c>
      <c r="J49" s="37">
        <f>IF(COUNTIFS(jaar_zip[KNMI_Stations.Naam_weerstation],overzicht_per_locatie!$D$3,jaar_zip[weeknr],overzicht_per_locatie!$B49)=0,"",SUMIFS(jaar_zip[globale_straling],jaar_zip[KNMI_Stations.Naam_weerstation],overzicht_per_locatie!$D$3,jaar_zip[weeknr],overzicht_per_locatie!$B49)/COUNTIFS(jaar_zip[KNMI_Stations.Naam_weerstation],overzicht_per_locatie!$D$3,jaar_zip[weeknr],overzicht_per_locatie!$B49))</f>
        <v>1544.8571428571429</v>
      </c>
      <c r="K49" s="38">
        <f>IF(COUNTIFS(jaar_zip[KNMI_Stations.Naam_weerstation],overzicht_per_locatie!$D$3,jaar_zip[weeknr],overzicht_per_locatie!$B49)=0,"",SUMIFS(jaar_zip[luchtdruk],jaar_zip[KNMI_Stations.Naam_weerstation],overzicht_per_locatie!$D$3,jaar_zip[weeknr],overzicht_per_locatie!$B49)/COUNTIFS(jaar_zip[KNMI_Stations.Naam_weerstation],overzicht_per_locatie!$D$3,jaar_zip[weeknr],overzicht_per_locatie!$B49))</f>
        <v>1009.8142857142857</v>
      </c>
    </row>
    <row r="50" spans="2:11" x14ac:dyDescent="0.2">
      <c r="B50" s="32" t="s">
        <v>115</v>
      </c>
      <c r="C50" s="36">
        <f>SUMIFS(jaar_zip[graaddagen],jaar_zip[KNMI_Stations.Naam_weerstation],overzicht_per_locatie!$D$3,jaar_zip[weeknr],overzicht_per_locatie!$B50)</f>
        <v>9.7000000000000011</v>
      </c>
      <c r="D50" s="37">
        <f>SUMIFS(jaar_zip[gew. Graaddagen],jaar_zip[KNMI_Stations.Naam_weerstation],overzicht_per_locatie!$D$3,jaar_zip[weeknr],overzicht_per_locatie!$B50)</f>
        <v>7.7600000000000016</v>
      </c>
      <c r="E50" s="37">
        <f>SUMIFS(jaar_zip[koeldagen],jaar_zip[KNMI_Stations.Naam_weerstation],overzicht_per_locatie!$D$3,jaar_zip[weeknr],overzicht_per_locatie!$B50)</f>
        <v>4</v>
      </c>
      <c r="F50" s="37">
        <f>IF(COUNTIFS(jaar_zip[KNMI_Stations.Naam_weerstation],overzicht_per_locatie!$D$3,jaar_zip[weeknr],overzicht_per_locatie!$B50)=0,"",SUMIFS(jaar_zip[etmaaltemperatuur],jaar_zip[KNMI_Stations.Naam_weerstation],overzicht_per_locatie!$D$3,jaar_zip[weeknr],overzicht_per_locatie!$B50)/COUNTIFS(jaar_zip[KNMI_Stations.Naam_weerstation],overzicht_per_locatie!$D$3,jaar_zip[weeknr],overzicht_per_locatie!$B50))</f>
        <v>17.185714285714287</v>
      </c>
      <c r="G50" s="37">
        <f>IF(COUNTIFS(jaar_zip[KNMI_Stations.Naam_weerstation],overzicht_per_locatie!$D$3,jaar_zip[weeknr],overzicht_per_locatie!$B50)=0,"",SUMIFS(jaar_zip[rel._vochtigheid],jaar_zip[KNMI_Stations.Naam_weerstation],overzicht_per_locatie!$D$3,jaar_zip[weeknr],overzicht_per_locatie!$B50)/COUNTIFS(jaar_zip[KNMI_Stations.Naam_weerstation],overzicht_per_locatie!$D$3,jaar_zip[weeknr],overzicht_per_locatie!$B50))</f>
        <v>78.285714285714292</v>
      </c>
      <c r="H50" s="37">
        <f>IF(COUNTIFS(jaar_zip[KNMI_Stations.Naam_weerstation],overzicht_per_locatie!$D$3,jaar_zip[weeknr],overzicht_per_locatie!$B50)=0,"",SUMIFS(jaar_zip[windsnelheid],jaar_zip[KNMI_Stations.Naam_weerstation],overzicht_per_locatie!$D$3,jaar_zip[weeknr],overzicht_per_locatie!$B50)/COUNTIFS(jaar_zip[KNMI_Stations.Naam_weerstation],overzicht_per_locatie!$D$3,jaar_zip[weeknr],overzicht_per_locatie!$B50))</f>
        <v>3.0857142857142859</v>
      </c>
      <c r="I50" s="37">
        <f>SUMIFS(jaar_zip[neerslag],jaar_zip[KNMI_Stations.Naam_weerstation],overzicht_per_locatie!$D$3,jaar_zip[weeknr],overzicht_per_locatie!$B50)</f>
        <v>46.9</v>
      </c>
      <c r="J50" s="37">
        <f>IF(COUNTIFS(jaar_zip[KNMI_Stations.Naam_weerstation],overzicht_per_locatie!$D$3,jaar_zip[weeknr],overzicht_per_locatie!$B50)=0,"",SUMIFS(jaar_zip[globale_straling],jaar_zip[KNMI_Stations.Naam_weerstation],overzicht_per_locatie!$D$3,jaar_zip[weeknr],overzicht_per_locatie!$B50)/COUNTIFS(jaar_zip[KNMI_Stations.Naam_weerstation],overzicht_per_locatie!$D$3,jaar_zip[weeknr],overzicht_per_locatie!$B50))</f>
        <v>1674.5714285714287</v>
      </c>
      <c r="K50" s="38">
        <f>IF(COUNTIFS(jaar_zip[KNMI_Stations.Naam_weerstation],overzicht_per_locatie!$D$3,jaar_zip[weeknr],overzicht_per_locatie!$B50)=0,"",SUMIFS(jaar_zip[luchtdruk],jaar_zip[KNMI_Stations.Naam_weerstation],overzicht_per_locatie!$D$3,jaar_zip[weeknr],overzicht_per_locatie!$B50)/COUNTIFS(jaar_zip[KNMI_Stations.Naam_weerstation],overzicht_per_locatie!$D$3,jaar_zip[weeknr],overzicht_per_locatie!$B50))</f>
        <v>1013.9714285714286</v>
      </c>
    </row>
    <row r="51" spans="2:11" x14ac:dyDescent="0.2">
      <c r="B51" s="31" t="s">
        <v>116</v>
      </c>
      <c r="C51" s="36">
        <f>SUMIFS(jaar_zip[graaddagen],jaar_zip[KNMI_Stations.Naam_weerstation],overzicht_per_locatie!$D$3,jaar_zip[weeknr],overzicht_per_locatie!$B51)</f>
        <v>0.40000000000000213</v>
      </c>
      <c r="D51" s="37">
        <f>SUMIFS(jaar_zip[gew. Graaddagen],jaar_zip[KNMI_Stations.Naam_weerstation],overzicht_per_locatie!$D$3,jaar_zip[weeknr],overzicht_per_locatie!$B51)</f>
        <v>0.32000000000000173</v>
      </c>
      <c r="E51" s="37">
        <f>SUMIFS(jaar_zip[koeldagen],jaar_zip[KNMI_Stations.Naam_weerstation],overzicht_per_locatie!$D$3,jaar_zip[weeknr],overzicht_per_locatie!$B51)</f>
        <v>13.3</v>
      </c>
      <c r="F51" s="37">
        <f>IF(COUNTIFS(jaar_zip[KNMI_Stations.Naam_weerstation],overzicht_per_locatie!$D$3,jaar_zip[weeknr],overzicht_per_locatie!$B51)=0,"",SUMIFS(jaar_zip[etmaaltemperatuur],jaar_zip[KNMI_Stations.Naam_weerstation],overzicht_per_locatie!$D$3,jaar_zip[weeknr],overzicht_per_locatie!$B51)/COUNTIFS(jaar_zip[KNMI_Stations.Naam_weerstation],overzicht_per_locatie!$D$3,jaar_zip[weeknr],overzicht_per_locatie!$B51))</f>
        <v>19.842857142857138</v>
      </c>
      <c r="G51" s="37">
        <f>IF(COUNTIFS(jaar_zip[KNMI_Stations.Naam_weerstation],overzicht_per_locatie!$D$3,jaar_zip[weeknr],overzicht_per_locatie!$B51)=0,"",SUMIFS(jaar_zip[rel._vochtigheid],jaar_zip[KNMI_Stations.Naam_weerstation],overzicht_per_locatie!$D$3,jaar_zip[weeknr],overzicht_per_locatie!$B51)/COUNTIFS(jaar_zip[KNMI_Stations.Naam_weerstation],overzicht_per_locatie!$D$3,jaar_zip[weeknr],overzicht_per_locatie!$B51))</f>
        <v>77.428571428571431</v>
      </c>
      <c r="H51" s="37">
        <f>IF(COUNTIFS(jaar_zip[KNMI_Stations.Naam_weerstation],overzicht_per_locatie!$D$3,jaar_zip[weeknr],overzicht_per_locatie!$B51)=0,"",SUMIFS(jaar_zip[windsnelheid],jaar_zip[KNMI_Stations.Naam_weerstation],overzicht_per_locatie!$D$3,jaar_zip[weeknr],overzicht_per_locatie!$B51)/COUNTIFS(jaar_zip[KNMI_Stations.Naam_weerstation],overzicht_per_locatie!$D$3,jaar_zip[weeknr],overzicht_per_locatie!$B51))</f>
        <v>2.3000000000000003</v>
      </c>
      <c r="I51" s="37">
        <f>SUMIFS(jaar_zip[neerslag],jaar_zip[KNMI_Stations.Naam_weerstation],overzicht_per_locatie!$D$3,jaar_zip[weeknr],overzicht_per_locatie!$B51)</f>
        <v>10</v>
      </c>
      <c r="J51" s="37">
        <f>IF(COUNTIFS(jaar_zip[KNMI_Stations.Naam_weerstation],overzicht_per_locatie!$D$3,jaar_zip[weeknr],overzicht_per_locatie!$B51)=0,"",SUMIFS(jaar_zip[globale_straling],jaar_zip[KNMI_Stations.Naam_weerstation],overzicht_per_locatie!$D$3,jaar_zip[weeknr],overzicht_per_locatie!$B51)/COUNTIFS(jaar_zip[KNMI_Stations.Naam_weerstation],overzicht_per_locatie!$D$3,jaar_zip[weeknr],overzicht_per_locatie!$B51))</f>
        <v>1922.2857142857142</v>
      </c>
      <c r="K51" s="38">
        <f>IF(COUNTIFS(jaar_zip[KNMI_Stations.Naam_weerstation],overzicht_per_locatie!$D$3,jaar_zip[weeknr],overzicht_per_locatie!$B51)=0,"",SUMIFS(jaar_zip[luchtdruk],jaar_zip[KNMI_Stations.Naam_weerstation],overzicht_per_locatie!$D$3,jaar_zip[weeknr],overzicht_per_locatie!$B51)/COUNTIFS(jaar_zip[KNMI_Stations.Naam_weerstation],overzicht_per_locatie!$D$3,jaar_zip[weeknr],overzicht_per_locatie!$B51))</f>
        <v>1014.0571428571429</v>
      </c>
    </row>
    <row r="52" spans="2:11" x14ac:dyDescent="0.2">
      <c r="B52" s="32" t="s">
        <v>117</v>
      </c>
      <c r="C52" s="36">
        <f>SUMIFS(jaar_zip[graaddagen],jaar_zip[KNMI_Stations.Naam_weerstation],overzicht_per_locatie!$D$3,jaar_zip[weeknr],overzicht_per_locatie!$B52)</f>
        <v>0.5</v>
      </c>
      <c r="D52" s="37">
        <f>SUMIFS(jaar_zip[gew. Graaddagen],jaar_zip[KNMI_Stations.Naam_weerstation],overzicht_per_locatie!$D$3,jaar_zip[weeknr],overzicht_per_locatie!$B52)</f>
        <v>0.4</v>
      </c>
      <c r="E52" s="37">
        <f>SUMIFS(jaar_zip[koeldagen],jaar_zip[KNMI_Stations.Naam_weerstation],overzicht_per_locatie!$D$3,jaar_zip[weeknr],overzicht_per_locatie!$B52)</f>
        <v>4.3999999999999986</v>
      </c>
      <c r="F52" s="37">
        <f>IF(COUNTIFS(jaar_zip[KNMI_Stations.Naam_weerstation],overzicht_per_locatie!$D$3,jaar_zip[weeknr],overzicht_per_locatie!$B52)=0,"",SUMIFS(jaar_zip[etmaaltemperatuur],jaar_zip[KNMI_Stations.Naam_weerstation],overzicht_per_locatie!$D$3,jaar_zip[weeknr],overzicht_per_locatie!$B52)/COUNTIFS(jaar_zip[KNMI_Stations.Naam_weerstation],overzicht_per_locatie!$D$3,jaar_zip[weeknr],overzicht_per_locatie!$B52))</f>
        <v>18.557142857142857</v>
      </c>
      <c r="G52" s="37">
        <f>IF(COUNTIFS(jaar_zip[KNMI_Stations.Naam_weerstation],overzicht_per_locatie!$D$3,jaar_zip[weeknr],overzicht_per_locatie!$B52)=0,"",SUMIFS(jaar_zip[rel._vochtigheid],jaar_zip[KNMI_Stations.Naam_weerstation],overzicht_per_locatie!$D$3,jaar_zip[weeknr],overzicht_per_locatie!$B52)/COUNTIFS(jaar_zip[KNMI_Stations.Naam_weerstation],overzicht_per_locatie!$D$3,jaar_zip[weeknr],overzicht_per_locatie!$B52))</f>
        <v>76.428571428571431</v>
      </c>
      <c r="H52" s="37">
        <f>IF(COUNTIFS(jaar_zip[KNMI_Stations.Naam_weerstation],overzicht_per_locatie!$D$3,jaar_zip[weeknr],overzicht_per_locatie!$B52)=0,"",SUMIFS(jaar_zip[windsnelheid],jaar_zip[KNMI_Stations.Naam_weerstation],overzicht_per_locatie!$D$3,jaar_zip[weeknr],overzicht_per_locatie!$B52)/COUNTIFS(jaar_zip[KNMI_Stations.Naam_weerstation],overzicht_per_locatie!$D$3,jaar_zip[weeknr],overzicht_per_locatie!$B52))</f>
        <v>2.4857142857142862</v>
      </c>
      <c r="I52" s="37">
        <f>SUMIFS(jaar_zip[neerslag],jaar_zip[KNMI_Stations.Naam_weerstation],overzicht_per_locatie!$D$3,jaar_zip[weeknr],overzicht_per_locatie!$B52)</f>
        <v>7.1</v>
      </c>
      <c r="J52" s="37">
        <f>IF(COUNTIFS(jaar_zip[KNMI_Stations.Naam_weerstation],overzicht_per_locatie!$D$3,jaar_zip[weeknr],overzicht_per_locatie!$B52)=0,"",SUMIFS(jaar_zip[globale_straling],jaar_zip[KNMI_Stations.Naam_weerstation],overzicht_per_locatie!$D$3,jaar_zip[weeknr],overzicht_per_locatie!$B52)/COUNTIFS(jaar_zip[KNMI_Stations.Naam_weerstation],overzicht_per_locatie!$D$3,jaar_zip[weeknr],overzicht_per_locatie!$B52))</f>
        <v>1888.2857142857142</v>
      </c>
      <c r="K52" s="38">
        <f>IF(COUNTIFS(jaar_zip[KNMI_Stations.Naam_weerstation],overzicht_per_locatie!$D$3,jaar_zip[weeknr],overzicht_per_locatie!$B52)=0,"",SUMIFS(jaar_zip[luchtdruk],jaar_zip[KNMI_Stations.Naam_weerstation],overzicht_per_locatie!$D$3,jaar_zip[weeknr],overzicht_per_locatie!$B52)/COUNTIFS(jaar_zip[KNMI_Stations.Naam_weerstation],overzicht_per_locatie!$D$3,jaar_zip[weeknr],overzicht_per_locatie!$B52))</f>
        <v>1016.6142857142858</v>
      </c>
    </row>
    <row r="53" spans="2:11" x14ac:dyDescent="0.2">
      <c r="B53" s="31" t="s">
        <v>118</v>
      </c>
      <c r="C53" s="36">
        <f>SUMIFS(jaar_zip[graaddagen],jaar_zip[KNMI_Stations.Naam_weerstation],overzicht_per_locatie!$D$3,jaar_zip[weeknr],overzicht_per_locatie!$B53)</f>
        <v>0.19999999999999929</v>
      </c>
      <c r="D53" s="37">
        <f>SUMIFS(jaar_zip[gew. Graaddagen],jaar_zip[KNMI_Stations.Naam_weerstation],overzicht_per_locatie!$D$3,jaar_zip[weeknr],overzicht_per_locatie!$B53)</f>
        <v>0.15999999999999945</v>
      </c>
      <c r="E53" s="37">
        <f>SUMIFS(jaar_zip[koeldagen],jaar_zip[KNMI_Stations.Naam_weerstation],overzicht_per_locatie!$D$3,jaar_zip[weeknr],overzicht_per_locatie!$B53)</f>
        <v>15.600000000000001</v>
      </c>
      <c r="F53" s="37">
        <f>IF(COUNTIFS(jaar_zip[KNMI_Stations.Naam_weerstation],overzicht_per_locatie!$D$3,jaar_zip[weeknr],overzicht_per_locatie!$B53)=0,"",SUMIFS(jaar_zip[etmaaltemperatuur],jaar_zip[KNMI_Stations.Naam_weerstation],overzicht_per_locatie!$D$3,jaar_zip[weeknr],overzicht_per_locatie!$B53)/COUNTIFS(jaar_zip[KNMI_Stations.Naam_weerstation],overzicht_per_locatie!$D$3,jaar_zip[weeknr],overzicht_per_locatie!$B53))</f>
        <v>20.2</v>
      </c>
      <c r="G53" s="37">
        <f>IF(COUNTIFS(jaar_zip[KNMI_Stations.Naam_weerstation],overzicht_per_locatie!$D$3,jaar_zip[weeknr],overzicht_per_locatie!$B53)=0,"",SUMIFS(jaar_zip[rel._vochtigheid],jaar_zip[KNMI_Stations.Naam_weerstation],overzicht_per_locatie!$D$3,jaar_zip[weeknr],overzicht_per_locatie!$B53)/COUNTIFS(jaar_zip[KNMI_Stations.Naam_weerstation],overzicht_per_locatie!$D$3,jaar_zip[weeknr],overzicht_per_locatie!$B53))</f>
        <v>72.857142857142861</v>
      </c>
      <c r="H53" s="37">
        <f>IF(COUNTIFS(jaar_zip[KNMI_Stations.Naam_weerstation],overzicht_per_locatie!$D$3,jaar_zip[weeknr],overzicht_per_locatie!$B53)=0,"",SUMIFS(jaar_zip[windsnelheid],jaar_zip[KNMI_Stations.Naam_weerstation],overzicht_per_locatie!$D$3,jaar_zip[weeknr],overzicht_per_locatie!$B53)/COUNTIFS(jaar_zip[KNMI_Stations.Naam_weerstation],overzicht_per_locatie!$D$3,jaar_zip[weeknr],overzicht_per_locatie!$B53))</f>
        <v>2.1142857142857143</v>
      </c>
      <c r="I53" s="37">
        <f>SUMIFS(jaar_zip[neerslag],jaar_zip[KNMI_Stations.Naam_weerstation],overzicht_per_locatie!$D$3,jaar_zip[weeknr],overzicht_per_locatie!$B53)</f>
        <v>1</v>
      </c>
      <c r="J53" s="37">
        <f>IF(COUNTIFS(jaar_zip[KNMI_Stations.Naam_weerstation],overzicht_per_locatie!$D$3,jaar_zip[weeknr],overzicht_per_locatie!$B53)=0,"",SUMIFS(jaar_zip[globale_straling],jaar_zip[KNMI_Stations.Naam_weerstation],overzicht_per_locatie!$D$3,jaar_zip[weeknr],overzicht_per_locatie!$B53)/COUNTIFS(jaar_zip[KNMI_Stations.Naam_weerstation],overzicht_per_locatie!$D$3,jaar_zip[weeknr],overzicht_per_locatie!$B53))</f>
        <v>1978.5714285714287</v>
      </c>
      <c r="K53" s="38">
        <f>IF(COUNTIFS(jaar_zip[KNMI_Stations.Naam_weerstation],overzicht_per_locatie!$D$3,jaar_zip[weeknr],overzicht_per_locatie!$B53)=0,"",SUMIFS(jaar_zip[luchtdruk],jaar_zip[KNMI_Stations.Naam_weerstation],overzicht_per_locatie!$D$3,jaar_zip[weeknr],overzicht_per_locatie!$B53)/COUNTIFS(jaar_zip[KNMI_Stations.Naam_weerstation],overzicht_per_locatie!$D$3,jaar_zip[weeknr],overzicht_per_locatie!$B53))</f>
        <v>1015.0714285714284</v>
      </c>
    </row>
    <row r="54" spans="2:11" x14ac:dyDescent="0.2">
      <c r="B54" s="32" t="s">
        <v>119</v>
      </c>
      <c r="C54" s="36">
        <f>SUMIFS(jaar_zip[graaddagen],jaar_zip[KNMI_Stations.Naam_weerstation],overzicht_per_locatie!$D$3,jaar_zip[weeknr],overzicht_per_locatie!$B54)</f>
        <v>0</v>
      </c>
      <c r="D54" s="37">
        <f>SUMIFS(jaar_zip[gew. Graaddagen],jaar_zip[KNMI_Stations.Naam_weerstation],overzicht_per_locatie!$D$3,jaar_zip[weeknr],overzicht_per_locatie!$B54)</f>
        <v>0</v>
      </c>
      <c r="E54" s="37">
        <f>SUMIFS(jaar_zip[koeldagen],jaar_zip[KNMI_Stations.Naam_weerstation],overzicht_per_locatie!$D$3,jaar_zip[weeknr],overzicht_per_locatie!$B54)</f>
        <v>17.100000000000001</v>
      </c>
      <c r="F54" s="37">
        <f>IF(COUNTIFS(jaar_zip[KNMI_Stations.Naam_weerstation],overzicht_per_locatie!$D$3,jaar_zip[weeknr],overzicht_per_locatie!$B54)=0,"",SUMIFS(jaar_zip[etmaaltemperatuur],jaar_zip[KNMI_Stations.Naam_weerstation],overzicht_per_locatie!$D$3,jaar_zip[weeknr],overzicht_per_locatie!$B54)/COUNTIFS(jaar_zip[KNMI_Stations.Naam_weerstation],overzicht_per_locatie!$D$3,jaar_zip[weeknr],overzicht_per_locatie!$B54))</f>
        <v>20.442857142857143</v>
      </c>
      <c r="G54" s="37">
        <f>IF(COUNTIFS(jaar_zip[KNMI_Stations.Naam_weerstation],overzicht_per_locatie!$D$3,jaar_zip[weeknr],overzicht_per_locatie!$B54)=0,"",SUMIFS(jaar_zip[rel._vochtigheid],jaar_zip[KNMI_Stations.Naam_weerstation],overzicht_per_locatie!$D$3,jaar_zip[weeknr],overzicht_per_locatie!$B54)/COUNTIFS(jaar_zip[KNMI_Stations.Naam_weerstation],overzicht_per_locatie!$D$3,jaar_zip[weeknr],overzicht_per_locatie!$B54))</f>
        <v>70.571428571428569</v>
      </c>
      <c r="H54" s="37">
        <f>IF(COUNTIFS(jaar_zip[KNMI_Stations.Naam_weerstation],overzicht_per_locatie!$D$3,jaar_zip[weeknr],overzicht_per_locatie!$B54)=0,"",SUMIFS(jaar_zip[windsnelheid],jaar_zip[KNMI_Stations.Naam_weerstation],overzicht_per_locatie!$D$3,jaar_zip[weeknr],overzicht_per_locatie!$B54)/COUNTIFS(jaar_zip[KNMI_Stations.Naam_weerstation],overzicht_per_locatie!$D$3,jaar_zip[weeknr],overzicht_per_locatie!$B54))</f>
        <v>2.871428571428571</v>
      </c>
      <c r="I54" s="37">
        <f>SUMIFS(jaar_zip[neerslag],jaar_zip[KNMI_Stations.Naam_weerstation],overzicht_per_locatie!$D$3,jaar_zip[weeknr],overzicht_per_locatie!$B54)</f>
        <v>4.0999999999999996</v>
      </c>
      <c r="J54" s="37">
        <f>IF(COUNTIFS(jaar_zip[KNMI_Stations.Naam_weerstation],overzicht_per_locatie!$D$3,jaar_zip[weeknr],overzicht_per_locatie!$B54)=0,"",SUMIFS(jaar_zip[globale_straling],jaar_zip[KNMI_Stations.Naam_weerstation],overzicht_per_locatie!$D$3,jaar_zip[weeknr],overzicht_per_locatie!$B54)/COUNTIFS(jaar_zip[KNMI_Stations.Naam_weerstation],overzicht_per_locatie!$D$3,jaar_zip[weeknr],overzicht_per_locatie!$B54))</f>
        <v>2024.4285714285713</v>
      </c>
      <c r="K54" s="38">
        <f>IF(COUNTIFS(jaar_zip[KNMI_Stations.Naam_weerstation],overzicht_per_locatie!$D$3,jaar_zip[weeknr],overzicht_per_locatie!$B54)=0,"",SUMIFS(jaar_zip[luchtdruk],jaar_zip[KNMI_Stations.Naam_weerstation],overzicht_per_locatie!$D$3,jaar_zip[weeknr],overzicht_per_locatie!$B54)/COUNTIFS(jaar_zip[KNMI_Stations.Naam_weerstation],overzicht_per_locatie!$D$3,jaar_zip[weeknr],overzicht_per_locatie!$B54))</f>
        <v>1015.1857142857142</v>
      </c>
    </row>
    <row r="55" spans="2:11" x14ac:dyDescent="0.2">
      <c r="B55" s="31" t="s">
        <v>120</v>
      </c>
      <c r="C55" s="36">
        <f>SUMIFS(jaar_zip[graaddagen],jaar_zip[KNMI_Stations.Naam_weerstation],overzicht_per_locatie!$D$3,jaar_zip[weeknr],overzicht_per_locatie!$B55)</f>
        <v>1</v>
      </c>
      <c r="D55" s="37">
        <f>SUMIFS(jaar_zip[gew. Graaddagen],jaar_zip[KNMI_Stations.Naam_weerstation],overzicht_per_locatie!$D$3,jaar_zip[weeknr],overzicht_per_locatie!$B55)</f>
        <v>0.8</v>
      </c>
      <c r="E55" s="37">
        <f>SUMIFS(jaar_zip[koeldagen],jaar_zip[KNMI_Stations.Naam_weerstation],overzicht_per_locatie!$D$3,jaar_zip[weeknr],overzicht_per_locatie!$B55)</f>
        <v>20.2</v>
      </c>
      <c r="F55" s="37">
        <f>IF(COUNTIFS(jaar_zip[KNMI_Stations.Naam_weerstation],overzicht_per_locatie!$D$3,jaar_zip[weeknr],overzicht_per_locatie!$B55)=0,"",SUMIFS(jaar_zip[etmaaltemperatuur],jaar_zip[KNMI_Stations.Naam_weerstation],overzicht_per_locatie!$D$3,jaar_zip[weeknr],overzicht_per_locatie!$B55)/COUNTIFS(jaar_zip[KNMI_Stations.Naam_weerstation],overzicht_per_locatie!$D$3,jaar_zip[weeknr],overzicht_per_locatie!$B55))</f>
        <v>20.74285714285714</v>
      </c>
      <c r="G55" s="37">
        <f>IF(COUNTIFS(jaar_zip[KNMI_Stations.Naam_weerstation],overzicht_per_locatie!$D$3,jaar_zip[weeknr],overzicht_per_locatie!$B55)=0,"",SUMIFS(jaar_zip[rel._vochtigheid],jaar_zip[KNMI_Stations.Naam_weerstation],overzicht_per_locatie!$D$3,jaar_zip[weeknr],overzicht_per_locatie!$B55)/COUNTIFS(jaar_zip[KNMI_Stations.Naam_weerstation],overzicht_per_locatie!$D$3,jaar_zip[weeknr],overzicht_per_locatie!$B55))</f>
        <v>78.714285714285708</v>
      </c>
      <c r="H55" s="37">
        <f>IF(COUNTIFS(jaar_zip[KNMI_Stations.Naam_weerstation],overzicht_per_locatie!$D$3,jaar_zip[weeknr],overzicht_per_locatie!$B55)=0,"",SUMIFS(jaar_zip[windsnelheid],jaar_zip[KNMI_Stations.Naam_weerstation],overzicht_per_locatie!$D$3,jaar_zip[weeknr],overzicht_per_locatie!$B55)/COUNTIFS(jaar_zip[KNMI_Stations.Naam_weerstation],overzicht_per_locatie!$D$3,jaar_zip[weeknr],overzicht_per_locatie!$B55))</f>
        <v>2.2428571428571433</v>
      </c>
      <c r="I55" s="37">
        <f>SUMIFS(jaar_zip[neerslag],jaar_zip[KNMI_Stations.Naam_weerstation],overzicht_per_locatie!$D$3,jaar_zip[weeknr],overzicht_per_locatie!$B55)</f>
        <v>13.8</v>
      </c>
      <c r="J55" s="37">
        <f>IF(COUNTIFS(jaar_zip[KNMI_Stations.Naam_weerstation],overzicht_per_locatie!$D$3,jaar_zip[weeknr],overzicht_per_locatie!$B55)=0,"",SUMIFS(jaar_zip[globale_straling],jaar_zip[KNMI_Stations.Naam_weerstation],overzicht_per_locatie!$D$3,jaar_zip[weeknr],overzicht_per_locatie!$B55)/COUNTIFS(jaar_zip[KNMI_Stations.Naam_weerstation],overzicht_per_locatie!$D$3,jaar_zip[weeknr],overzicht_per_locatie!$B55))</f>
        <v>1680</v>
      </c>
      <c r="K55" s="38">
        <f>IF(COUNTIFS(jaar_zip[KNMI_Stations.Naam_weerstation],overzicht_per_locatie!$D$3,jaar_zip[weeknr],overzicht_per_locatie!$B55)=0,"",SUMIFS(jaar_zip[luchtdruk],jaar_zip[KNMI_Stations.Naam_weerstation],overzicht_per_locatie!$D$3,jaar_zip[weeknr],overzicht_per_locatie!$B55)/COUNTIFS(jaar_zip[KNMI_Stations.Naam_weerstation],overzicht_per_locatie!$D$3,jaar_zip[weeknr],overzicht_per_locatie!$B55))</f>
        <v>1012.6428571428571</v>
      </c>
    </row>
    <row r="56" spans="2:11" x14ac:dyDescent="0.2">
      <c r="B56" s="32" t="s">
        <v>121</v>
      </c>
      <c r="C56" s="36">
        <f>SUMIFS(jaar_zip[graaddagen],jaar_zip[KNMI_Stations.Naam_weerstation],overzicht_per_locatie!$D$3,jaar_zip[weeknr],overzicht_per_locatie!$B56)</f>
        <v>4.3999999999999986</v>
      </c>
      <c r="D56" s="37">
        <f>SUMIFS(jaar_zip[gew. Graaddagen],jaar_zip[KNMI_Stations.Naam_weerstation],overzicht_per_locatie!$D$3,jaar_zip[weeknr],overzicht_per_locatie!$B56)</f>
        <v>3.5199999999999987</v>
      </c>
      <c r="E56" s="37">
        <f>SUMIFS(jaar_zip[koeldagen],jaar_zip[KNMI_Stations.Naam_weerstation],overzicht_per_locatie!$D$3,jaar_zip[weeknr],overzicht_per_locatie!$B56)</f>
        <v>2.6999999999999993</v>
      </c>
      <c r="F56" s="37">
        <f>IF(COUNTIFS(jaar_zip[KNMI_Stations.Naam_weerstation],overzicht_per_locatie!$D$3,jaar_zip[weeknr],overzicht_per_locatie!$B56)=0,"",SUMIFS(jaar_zip[etmaaltemperatuur],jaar_zip[KNMI_Stations.Naam_weerstation],overzicht_per_locatie!$D$3,jaar_zip[weeknr],overzicht_per_locatie!$B56)/COUNTIFS(jaar_zip[KNMI_Stations.Naam_weerstation],overzicht_per_locatie!$D$3,jaar_zip[weeknr],overzicht_per_locatie!$B56))</f>
        <v>17.757142857142856</v>
      </c>
      <c r="G56" s="37">
        <f>IF(COUNTIFS(jaar_zip[KNMI_Stations.Naam_weerstation],overzicht_per_locatie!$D$3,jaar_zip[weeknr],overzicht_per_locatie!$B56)=0,"",SUMIFS(jaar_zip[rel._vochtigheid],jaar_zip[KNMI_Stations.Naam_weerstation],overzicht_per_locatie!$D$3,jaar_zip[weeknr],overzicht_per_locatie!$B56)/COUNTIFS(jaar_zip[KNMI_Stations.Naam_weerstation],overzicht_per_locatie!$D$3,jaar_zip[weeknr],overzicht_per_locatie!$B56))</f>
        <v>74</v>
      </c>
      <c r="H56" s="37">
        <f>IF(COUNTIFS(jaar_zip[KNMI_Stations.Naam_weerstation],overzicht_per_locatie!$D$3,jaar_zip[weeknr],overzicht_per_locatie!$B56)=0,"",SUMIFS(jaar_zip[windsnelheid],jaar_zip[KNMI_Stations.Naam_weerstation],overzicht_per_locatie!$D$3,jaar_zip[weeknr],overzicht_per_locatie!$B56)/COUNTIFS(jaar_zip[KNMI_Stations.Naam_weerstation],overzicht_per_locatie!$D$3,jaar_zip[weeknr],overzicht_per_locatie!$B56))</f>
        <v>3.657142857142857</v>
      </c>
      <c r="I56" s="37">
        <f>SUMIFS(jaar_zip[neerslag],jaar_zip[KNMI_Stations.Naam_weerstation],overzicht_per_locatie!$D$3,jaar_zip[weeknr],overzicht_per_locatie!$B56)</f>
        <v>21.2</v>
      </c>
      <c r="J56" s="37">
        <f>IF(COUNTIFS(jaar_zip[KNMI_Stations.Naam_weerstation],overzicht_per_locatie!$D$3,jaar_zip[weeknr],overzicht_per_locatie!$B56)=0,"",SUMIFS(jaar_zip[globale_straling],jaar_zip[KNMI_Stations.Naam_weerstation],overzicht_per_locatie!$D$3,jaar_zip[weeknr],overzicht_per_locatie!$B56)/COUNTIFS(jaar_zip[KNMI_Stations.Naam_weerstation],overzicht_per_locatie!$D$3,jaar_zip[weeknr],overzicht_per_locatie!$B56))</f>
        <v>1507.7142857142858</v>
      </c>
      <c r="K56" s="38">
        <f>IF(COUNTIFS(jaar_zip[KNMI_Stations.Naam_weerstation],overzicht_per_locatie!$D$3,jaar_zip[weeknr],overzicht_per_locatie!$B56)=0,"",SUMIFS(jaar_zip[luchtdruk],jaar_zip[KNMI_Stations.Naam_weerstation],overzicht_per_locatie!$D$3,jaar_zip[weeknr],overzicht_per_locatie!$B56)/COUNTIFS(jaar_zip[KNMI_Stations.Naam_weerstation],overzicht_per_locatie!$D$3,jaar_zip[weeknr],overzicht_per_locatie!$B56))</f>
        <v>1012.0571428571429</v>
      </c>
    </row>
    <row r="57" spans="2:11" x14ac:dyDescent="0.2">
      <c r="B57" s="31" t="s">
        <v>122</v>
      </c>
      <c r="C57" s="36">
        <f>SUMIFS(jaar_zip[graaddagen],jaar_zip[KNMI_Stations.Naam_weerstation],overzicht_per_locatie!$D$3,jaar_zip[weeknr],overzicht_per_locatie!$B57)</f>
        <v>2.2999999999999972</v>
      </c>
      <c r="D57" s="37">
        <f>SUMIFS(jaar_zip[gew. Graaddagen],jaar_zip[KNMI_Stations.Naam_weerstation],overzicht_per_locatie!$D$3,jaar_zip[weeknr],overzicht_per_locatie!$B57)</f>
        <v>1.8399999999999979</v>
      </c>
      <c r="E57" s="37">
        <f>SUMIFS(jaar_zip[koeldagen],jaar_zip[KNMI_Stations.Naam_weerstation],overzicht_per_locatie!$D$3,jaar_zip[weeknr],overzicht_per_locatie!$B57)</f>
        <v>8.1999999999999993</v>
      </c>
      <c r="F57" s="37">
        <f>IF(COUNTIFS(jaar_zip[KNMI_Stations.Naam_weerstation],overzicht_per_locatie!$D$3,jaar_zip[weeknr],overzicht_per_locatie!$B57)=0,"",SUMIFS(jaar_zip[etmaaltemperatuur],jaar_zip[KNMI_Stations.Naam_weerstation],overzicht_per_locatie!$D$3,jaar_zip[weeknr],overzicht_per_locatie!$B57)/COUNTIFS(jaar_zip[KNMI_Stations.Naam_weerstation],overzicht_per_locatie!$D$3,jaar_zip[weeknr],overzicht_per_locatie!$B57))</f>
        <v>18.842857142857145</v>
      </c>
      <c r="G57" s="37">
        <f>IF(COUNTIFS(jaar_zip[KNMI_Stations.Naam_weerstation],overzicht_per_locatie!$D$3,jaar_zip[weeknr],overzicht_per_locatie!$B57)=0,"",SUMIFS(jaar_zip[rel._vochtigheid],jaar_zip[KNMI_Stations.Naam_weerstation],overzicht_per_locatie!$D$3,jaar_zip[weeknr],overzicht_per_locatie!$B57)/COUNTIFS(jaar_zip[KNMI_Stations.Naam_weerstation],overzicht_per_locatie!$D$3,jaar_zip[weeknr],overzicht_per_locatie!$B57))</f>
        <v>75</v>
      </c>
      <c r="H57" s="37">
        <f>IF(COUNTIFS(jaar_zip[KNMI_Stations.Naam_weerstation],overzicht_per_locatie!$D$3,jaar_zip[weeknr],overzicht_per_locatie!$B57)=0,"",SUMIFS(jaar_zip[windsnelheid],jaar_zip[KNMI_Stations.Naam_weerstation],overzicht_per_locatie!$D$3,jaar_zip[weeknr],overzicht_per_locatie!$B57)/COUNTIFS(jaar_zip[KNMI_Stations.Naam_weerstation],overzicht_per_locatie!$D$3,jaar_zip[weeknr],overzicht_per_locatie!$B57))</f>
        <v>2.8000000000000003</v>
      </c>
      <c r="I57" s="37">
        <f>SUMIFS(jaar_zip[neerslag],jaar_zip[KNMI_Stations.Naam_weerstation],overzicht_per_locatie!$D$3,jaar_zip[weeknr],overzicht_per_locatie!$B57)</f>
        <v>-0.1</v>
      </c>
      <c r="J57" s="37">
        <f>IF(COUNTIFS(jaar_zip[KNMI_Stations.Naam_weerstation],overzicht_per_locatie!$D$3,jaar_zip[weeknr],overzicht_per_locatie!$B57)=0,"",SUMIFS(jaar_zip[globale_straling],jaar_zip[KNMI_Stations.Naam_weerstation],overzicht_per_locatie!$D$3,jaar_zip[weeknr],overzicht_per_locatie!$B57)/COUNTIFS(jaar_zip[KNMI_Stations.Naam_weerstation],overzicht_per_locatie!$D$3,jaar_zip[weeknr],overzicht_per_locatie!$B57))</f>
        <v>1830.2857142857142</v>
      </c>
      <c r="K57" s="38">
        <f>IF(COUNTIFS(jaar_zip[KNMI_Stations.Naam_weerstation],overzicht_per_locatie!$D$3,jaar_zip[weeknr],overzicht_per_locatie!$B57)=0,"",SUMIFS(jaar_zip[luchtdruk],jaar_zip[KNMI_Stations.Naam_weerstation],overzicht_per_locatie!$D$3,jaar_zip[weeknr],overzicht_per_locatie!$B57)/COUNTIFS(jaar_zip[KNMI_Stations.Naam_weerstation],overzicht_per_locatie!$D$3,jaar_zip[weeknr],overzicht_per_locatie!$B57))</f>
        <v>1019.1999999999999</v>
      </c>
    </row>
    <row r="58" spans="2:11" x14ac:dyDescent="0.2">
      <c r="B58" s="32" t="s">
        <v>123</v>
      </c>
      <c r="C58" s="36">
        <f>SUMIFS(jaar_zip[graaddagen],jaar_zip[KNMI_Stations.Naam_weerstation],overzicht_per_locatie!$D$3,jaar_zip[weeknr],overzicht_per_locatie!$B58)</f>
        <v>0</v>
      </c>
      <c r="D58" s="37">
        <f>SUMIFS(jaar_zip[gew. Graaddagen],jaar_zip[KNMI_Stations.Naam_weerstation],overzicht_per_locatie!$D$3,jaar_zip[weeknr],overzicht_per_locatie!$B58)</f>
        <v>0</v>
      </c>
      <c r="E58" s="37">
        <f>SUMIFS(jaar_zip[koeldagen],jaar_zip[KNMI_Stations.Naam_weerstation],overzicht_per_locatie!$D$3,jaar_zip[weeknr],overzicht_per_locatie!$B58)</f>
        <v>17.8</v>
      </c>
      <c r="F58" s="37">
        <f>IF(COUNTIFS(jaar_zip[KNMI_Stations.Naam_weerstation],overzicht_per_locatie!$D$3,jaar_zip[weeknr],overzicht_per_locatie!$B58)=0,"",SUMIFS(jaar_zip[etmaaltemperatuur],jaar_zip[KNMI_Stations.Naam_weerstation],overzicht_per_locatie!$D$3,jaar_zip[weeknr],overzicht_per_locatie!$B58)/COUNTIFS(jaar_zip[KNMI_Stations.Naam_weerstation],overzicht_per_locatie!$D$3,jaar_zip[weeknr],overzicht_per_locatie!$B58))</f>
        <v>20.542857142857144</v>
      </c>
      <c r="G58" s="37">
        <f>IF(COUNTIFS(jaar_zip[KNMI_Stations.Naam_weerstation],overzicht_per_locatie!$D$3,jaar_zip[weeknr],overzicht_per_locatie!$B58)=0,"",SUMIFS(jaar_zip[rel._vochtigheid],jaar_zip[KNMI_Stations.Naam_weerstation],overzicht_per_locatie!$D$3,jaar_zip[weeknr],overzicht_per_locatie!$B58)/COUNTIFS(jaar_zip[KNMI_Stations.Naam_weerstation],overzicht_per_locatie!$D$3,jaar_zip[weeknr],overzicht_per_locatie!$B58))</f>
        <v>80.285714285714292</v>
      </c>
      <c r="H58" s="37">
        <f>IF(COUNTIFS(jaar_zip[KNMI_Stations.Naam_weerstation],overzicht_per_locatie!$D$3,jaar_zip[weeknr],overzicht_per_locatie!$B58)=0,"",SUMIFS(jaar_zip[windsnelheid],jaar_zip[KNMI_Stations.Naam_weerstation],overzicht_per_locatie!$D$3,jaar_zip[weeknr],overzicht_per_locatie!$B58)/COUNTIFS(jaar_zip[KNMI_Stations.Naam_weerstation],overzicht_per_locatie!$D$3,jaar_zip[weeknr],overzicht_per_locatie!$B58))</f>
        <v>2.4857142857142853</v>
      </c>
      <c r="I58" s="37">
        <f>SUMIFS(jaar_zip[neerslag],jaar_zip[KNMI_Stations.Naam_weerstation],overzicht_per_locatie!$D$3,jaar_zip[weeknr],overzicht_per_locatie!$B58)</f>
        <v>31</v>
      </c>
      <c r="J58" s="37">
        <f>IF(COUNTIFS(jaar_zip[KNMI_Stations.Naam_weerstation],overzicht_per_locatie!$D$3,jaar_zip[weeknr],overzicht_per_locatie!$B58)=0,"",SUMIFS(jaar_zip[globale_straling],jaar_zip[KNMI_Stations.Naam_weerstation],overzicht_per_locatie!$D$3,jaar_zip[weeknr],overzicht_per_locatie!$B58)/COUNTIFS(jaar_zip[KNMI_Stations.Naam_weerstation],overzicht_per_locatie!$D$3,jaar_zip[weeknr],overzicht_per_locatie!$B58))</f>
        <v>1363.4285714285713</v>
      </c>
      <c r="K58" s="38">
        <f>IF(COUNTIFS(jaar_zip[KNMI_Stations.Naam_weerstation],overzicht_per_locatie!$D$3,jaar_zip[weeknr],overzicht_per_locatie!$B58)=0,"",SUMIFS(jaar_zip[luchtdruk],jaar_zip[KNMI_Stations.Naam_weerstation],overzicht_per_locatie!$D$3,jaar_zip[weeknr],overzicht_per_locatie!$B58)/COUNTIFS(jaar_zip[KNMI_Stations.Naam_weerstation],overzicht_per_locatie!$D$3,jaar_zip[weeknr],overzicht_per_locatie!$B58))</f>
        <v>1011.5857142857143</v>
      </c>
    </row>
    <row r="59" spans="2:11" x14ac:dyDescent="0.2">
      <c r="B59" s="31" t="s">
        <v>124</v>
      </c>
      <c r="C59" s="36">
        <f>SUMIFS(jaar_zip[graaddagen],jaar_zip[KNMI_Stations.Naam_weerstation],overzicht_per_locatie!$D$3,jaar_zip[weeknr],overzicht_per_locatie!$B59)</f>
        <v>39.799999999999997</v>
      </c>
      <c r="D59" s="37">
        <f>SUMIFS(jaar_zip[gew. Graaddagen],jaar_zip[KNMI_Stations.Naam_weerstation],overzicht_per_locatie!$D$3,jaar_zip[weeknr],overzicht_per_locatie!$B59)</f>
        <v>31.840000000000003</v>
      </c>
      <c r="E59" s="37">
        <f>SUMIFS(jaar_zip[koeldagen],jaar_zip[KNMI_Stations.Naam_weerstation],overzicht_per_locatie!$D$3,jaar_zip[weeknr],overzicht_per_locatie!$B59)</f>
        <v>0</v>
      </c>
      <c r="F59" s="37">
        <f>IF(COUNTIFS(jaar_zip[KNMI_Stations.Naam_weerstation],overzicht_per_locatie!$D$3,jaar_zip[weeknr],overzicht_per_locatie!$B59)=0,"",SUMIFS(jaar_zip[etmaaltemperatuur],jaar_zip[KNMI_Stations.Naam_weerstation],overzicht_per_locatie!$D$3,jaar_zip[weeknr],overzicht_per_locatie!$B59)/COUNTIFS(jaar_zip[KNMI_Stations.Naam_weerstation],overzicht_per_locatie!$D$3,jaar_zip[weeknr],overzicht_per_locatie!$B59))</f>
        <v>12.314285714285715</v>
      </c>
      <c r="G59" s="37">
        <f>IF(COUNTIFS(jaar_zip[KNMI_Stations.Naam_weerstation],overzicht_per_locatie!$D$3,jaar_zip[weeknr],overzicht_per_locatie!$B59)=0,"",SUMIFS(jaar_zip[rel._vochtigheid],jaar_zip[KNMI_Stations.Naam_weerstation],overzicht_per_locatie!$D$3,jaar_zip[weeknr],overzicht_per_locatie!$B59)/COUNTIFS(jaar_zip[KNMI_Stations.Naam_weerstation],overzicht_per_locatie!$D$3,jaar_zip[weeknr],overzicht_per_locatie!$B59))</f>
        <v>82</v>
      </c>
      <c r="H59" s="37">
        <f>IF(COUNTIFS(jaar_zip[KNMI_Stations.Naam_weerstation],overzicht_per_locatie!$D$3,jaar_zip[weeknr],overzicht_per_locatie!$B59)=0,"",SUMIFS(jaar_zip[windsnelheid],jaar_zip[KNMI_Stations.Naam_weerstation],overzicht_per_locatie!$D$3,jaar_zip[weeknr],overzicht_per_locatie!$B59)/COUNTIFS(jaar_zip[KNMI_Stations.Naam_weerstation],overzicht_per_locatie!$D$3,jaar_zip[weeknr],overzicht_per_locatie!$B59))</f>
        <v>2.5142857142857138</v>
      </c>
      <c r="I59" s="37">
        <f>SUMIFS(jaar_zip[neerslag],jaar_zip[KNMI_Stations.Naam_weerstation],overzicht_per_locatie!$D$3,jaar_zip[weeknr],overzicht_per_locatie!$B59)</f>
        <v>69.8</v>
      </c>
      <c r="J59" s="37">
        <f>IF(COUNTIFS(jaar_zip[KNMI_Stations.Naam_weerstation],overzicht_per_locatie!$D$3,jaar_zip[weeknr],overzicht_per_locatie!$B59)=0,"",SUMIFS(jaar_zip[globale_straling],jaar_zip[KNMI_Stations.Naam_weerstation],overzicht_per_locatie!$D$3,jaar_zip[weeknr],overzicht_per_locatie!$B59)/COUNTIFS(jaar_zip[KNMI_Stations.Naam_weerstation],overzicht_per_locatie!$D$3,jaar_zip[weeknr],overzicht_per_locatie!$B59))</f>
        <v>1155.1428571428571</v>
      </c>
      <c r="K59" s="38">
        <f>IF(COUNTIFS(jaar_zip[KNMI_Stations.Naam_weerstation],overzicht_per_locatie!$D$3,jaar_zip[weeknr],overzicht_per_locatie!$B59)=0,"",SUMIFS(jaar_zip[luchtdruk],jaar_zip[KNMI_Stations.Naam_weerstation],overzicht_per_locatie!$D$3,jaar_zip[weeknr],overzicht_per_locatie!$B59)/COUNTIFS(jaar_zip[KNMI_Stations.Naam_weerstation],overzicht_per_locatie!$D$3,jaar_zip[weeknr],overzicht_per_locatie!$B59))</f>
        <v>1016.2285714285715</v>
      </c>
    </row>
    <row r="60" spans="2:11" x14ac:dyDescent="0.2">
      <c r="B60" s="32" t="s">
        <v>125</v>
      </c>
      <c r="C60" s="36">
        <f>SUMIFS(jaar_zip[graaddagen],jaar_zip[KNMI_Stations.Naam_weerstation],overzicht_per_locatie!$D$3,jaar_zip[weeknr],overzicht_per_locatie!$B60)</f>
        <v>10.399999999999999</v>
      </c>
      <c r="D60" s="37">
        <f>SUMIFS(jaar_zip[gew. Graaddagen],jaar_zip[KNMI_Stations.Naam_weerstation],overzicht_per_locatie!$D$3,jaar_zip[weeknr],overzicht_per_locatie!$B60)</f>
        <v>8.32</v>
      </c>
      <c r="E60" s="37">
        <f>SUMIFS(jaar_zip[koeldagen],jaar_zip[KNMI_Stations.Naam_weerstation],overzicht_per_locatie!$D$3,jaar_zip[weeknr],overzicht_per_locatie!$B60)</f>
        <v>0</v>
      </c>
      <c r="F60" s="37">
        <f>IF(COUNTIFS(jaar_zip[KNMI_Stations.Naam_weerstation],overzicht_per_locatie!$D$3,jaar_zip[weeknr],overzicht_per_locatie!$B60)=0,"",SUMIFS(jaar_zip[etmaaltemperatuur],jaar_zip[KNMI_Stations.Naam_weerstation],overzicht_per_locatie!$D$3,jaar_zip[weeknr],overzicht_per_locatie!$B60)/COUNTIFS(jaar_zip[KNMI_Stations.Naam_weerstation],overzicht_per_locatie!$D$3,jaar_zip[weeknr],overzicht_per_locatie!$B60))</f>
        <v>16.514285714285712</v>
      </c>
      <c r="G60" s="37">
        <f>IF(COUNTIFS(jaar_zip[KNMI_Stations.Naam_weerstation],overzicht_per_locatie!$D$3,jaar_zip[weeknr],overzicht_per_locatie!$B60)=0,"",SUMIFS(jaar_zip[rel._vochtigheid],jaar_zip[KNMI_Stations.Naam_weerstation],overzicht_per_locatie!$D$3,jaar_zip[weeknr],overzicht_per_locatie!$B60)/COUNTIFS(jaar_zip[KNMI_Stations.Naam_weerstation],overzicht_per_locatie!$D$3,jaar_zip[weeknr],overzicht_per_locatie!$B60))</f>
        <v>82.857142857142861</v>
      </c>
      <c r="H60" s="37">
        <f>IF(COUNTIFS(jaar_zip[KNMI_Stations.Naam_weerstation],overzicht_per_locatie!$D$3,jaar_zip[weeknr],overzicht_per_locatie!$B60)=0,"",SUMIFS(jaar_zip[windsnelheid],jaar_zip[KNMI_Stations.Naam_weerstation],overzicht_per_locatie!$D$3,jaar_zip[weeknr],overzicht_per_locatie!$B60)/COUNTIFS(jaar_zip[KNMI_Stations.Naam_weerstation],overzicht_per_locatie!$D$3,jaar_zip[weeknr],overzicht_per_locatie!$B60))</f>
        <v>2.9285714285714284</v>
      </c>
      <c r="I60" s="37">
        <f>SUMIFS(jaar_zip[neerslag],jaar_zip[KNMI_Stations.Naam_weerstation],overzicht_per_locatie!$D$3,jaar_zip[weeknr],overzicht_per_locatie!$B60)</f>
        <v>0.9</v>
      </c>
      <c r="J60" s="37">
        <f>IF(COUNTIFS(jaar_zip[KNMI_Stations.Naam_weerstation],overzicht_per_locatie!$D$3,jaar_zip[weeknr],overzicht_per_locatie!$B60)=0,"",SUMIFS(jaar_zip[globale_straling],jaar_zip[KNMI_Stations.Naam_weerstation],overzicht_per_locatie!$D$3,jaar_zip[weeknr],overzicht_per_locatie!$B60)/COUNTIFS(jaar_zip[KNMI_Stations.Naam_weerstation],overzicht_per_locatie!$D$3,jaar_zip[weeknr],overzicht_per_locatie!$B60))</f>
        <v>1341.1428571428571</v>
      </c>
      <c r="K60" s="38">
        <f>IF(COUNTIFS(jaar_zip[KNMI_Stations.Naam_weerstation],overzicht_per_locatie!$D$3,jaar_zip[weeknr],overzicht_per_locatie!$B60)=0,"",SUMIFS(jaar_zip[luchtdruk],jaar_zip[KNMI_Stations.Naam_weerstation],overzicht_per_locatie!$D$3,jaar_zip[weeknr],overzicht_per_locatie!$B60)/COUNTIFS(jaar_zip[KNMI_Stations.Naam_weerstation],overzicht_per_locatie!$D$3,jaar_zip[weeknr],overzicht_per_locatie!$B60))</f>
        <v>1023.342857142857</v>
      </c>
    </row>
    <row r="61" spans="2:11" x14ac:dyDescent="0.2">
      <c r="B61" s="31" t="s">
        <v>126</v>
      </c>
      <c r="C61" s="36">
        <f>SUMIFS(jaar_zip[graaddagen],jaar_zip[KNMI_Stations.Naam_weerstation],overzicht_per_locatie!$D$3,jaar_zip[weeknr],overzicht_per_locatie!$B61)</f>
        <v>32.099999999999994</v>
      </c>
      <c r="D61" s="37">
        <f>SUMIFS(jaar_zip[gew. Graaddagen],jaar_zip[KNMI_Stations.Naam_weerstation],overzicht_per_locatie!$D$3,jaar_zip[weeknr],overzicht_per_locatie!$B61)</f>
        <v>25.679999999999996</v>
      </c>
      <c r="E61" s="37">
        <f>SUMIFS(jaar_zip[koeldagen],jaar_zip[KNMI_Stations.Naam_weerstation],overzicht_per_locatie!$D$3,jaar_zip[weeknr],overzicht_per_locatie!$B61)</f>
        <v>0</v>
      </c>
      <c r="F61" s="37">
        <f>IF(COUNTIFS(jaar_zip[KNMI_Stations.Naam_weerstation],overzicht_per_locatie!$D$3,jaar_zip[weeknr],overzicht_per_locatie!$B61)=0,"",SUMIFS(jaar_zip[etmaaltemperatuur],jaar_zip[KNMI_Stations.Naam_weerstation],overzicht_per_locatie!$D$3,jaar_zip[weeknr],overzicht_per_locatie!$B61)/COUNTIFS(jaar_zip[KNMI_Stations.Naam_weerstation],overzicht_per_locatie!$D$3,jaar_zip[weeknr],overzicht_per_locatie!$B61))</f>
        <v>13.414285714285713</v>
      </c>
      <c r="G61" s="37">
        <f>IF(COUNTIFS(jaar_zip[KNMI_Stations.Naam_weerstation],overzicht_per_locatie!$D$3,jaar_zip[weeknr],overzicht_per_locatie!$B61)=0,"",SUMIFS(jaar_zip[rel._vochtigheid],jaar_zip[KNMI_Stations.Naam_weerstation],overzicht_per_locatie!$D$3,jaar_zip[weeknr],overzicht_per_locatie!$B61)/COUNTIFS(jaar_zip[KNMI_Stations.Naam_weerstation],overzicht_per_locatie!$D$3,jaar_zip[weeknr],overzicht_per_locatie!$B61))</f>
        <v>84.285714285714292</v>
      </c>
      <c r="H61" s="37">
        <f>IF(COUNTIFS(jaar_zip[KNMI_Stations.Naam_weerstation],overzicht_per_locatie!$D$3,jaar_zip[weeknr],overzicht_per_locatie!$B61)=0,"",SUMIFS(jaar_zip[windsnelheid],jaar_zip[KNMI_Stations.Naam_weerstation],overzicht_per_locatie!$D$3,jaar_zip[weeknr],overzicht_per_locatie!$B61)/COUNTIFS(jaar_zip[KNMI_Stations.Naam_weerstation],overzicht_per_locatie!$D$3,jaar_zip[weeknr],overzicht_per_locatie!$B61))</f>
        <v>3.4428571428571426</v>
      </c>
      <c r="I61" s="37">
        <f>SUMIFS(jaar_zip[neerslag],jaar_zip[KNMI_Stations.Naam_weerstation],overzicht_per_locatie!$D$3,jaar_zip[weeknr],overzicht_per_locatie!$B61)</f>
        <v>40.800000000000004</v>
      </c>
      <c r="J61" s="37">
        <f>IF(COUNTIFS(jaar_zip[KNMI_Stations.Naam_weerstation],overzicht_per_locatie!$D$3,jaar_zip[weeknr],overzicht_per_locatie!$B61)=0,"",SUMIFS(jaar_zip[globale_straling],jaar_zip[KNMI_Stations.Naam_weerstation],overzicht_per_locatie!$D$3,jaar_zip[weeknr],overzicht_per_locatie!$B61)/COUNTIFS(jaar_zip[KNMI_Stations.Naam_weerstation],overzicht_per_locatie!$D$3,jaar_zip[weeknr],overzicht_per_locatie!$B61))</f>
        <v>819</v>
      </c>
      <c r="K61" s="38">
        <f>IF(COUNTIFS(jaar_zip[KNMI_Stations.Naam_weerstation],overzicht_per_locatie!$D$3,jaar_zip[weeknr],overzicht_per_locatie!$B61)=0,"",SUMIFS(jaar_zip[luchtdruk],jaar_zip[KNMI_Stations.Naam_weerstation],overzicht_per_locatie!$D$3,jaar_zip[weeknr],overzicht_per_locatie!$B61)/COUNTIFS(jaar_zip[KNMI_Stations.Naam_weerstation],overzicht_per_locatie!$D$3,jaar_zip[weeknr],overzicht_per_locatie!$B61))</f>
        <v>1006.0285714285714</v>
      </c>
    </row>
    <row r="62" spans="2:11" x14ac:dyDescent="0.2">
      <c r="B62" s="32" t="s">
        <v>127</v>
      </c>
      <c r="C62" s="36">
        <f>SUMIFS(jaar_zip[graaddagen],jaar_zip[KNMI_Stations.Naam_weerstation],overzicht_per_locatie!$D$3,jaar_zip[weeknr],overzicht_per_locatie!$B62)</f>
        <v>6</v>
      </c>
      <c r="D62" s="37">
        <f>SUMIFS(jaar_zip[gew. Graaddagen],jaar_zip[KNMI_Stations.Naam_weerstation],overzicht_per_locatie!$D$3,jaar_zip[weeknr],overzicht_per_locatie!$B62)</f>
        <v>4.8000000000000007</v>
      </c>
      <c r="E62" s="37">
        <f>SUMIFS(jaar_zip[koeldagen],jaar_zip[KNMI_Stations.Naam_weerstation],overzicht_per_locatie!$D$3,jaar_zip[weeknr],overzicht_per_locatie!$B62)</f>
        <v>0</v>
      </c>
      <c r="F62" s="37">
        <f>IF(COUNTIFS(jaar_zip[KNMI_Stations.Naam_weerstation],overzicht_per_locatie!$D$3,jaar_zip[weeknr],overzicht_per_locatie!$B62)=0,"",SUMIFS(jaar_zip[etmaaltemperatuur],jaar_zip[KNMI_Stations.Naam_weerstation],overzicht_per_locatie!$D$3,jaar_zip[weeknr],overzicht_per_locatie!$B62)/COUNTIFS(jaar_zip[KNMI_Stations.Naam_weerstation],overzicht_per_locatie!$D$3,jaar_zip[weeknr],overzicht_per_locatie!$B62))</f>
        <v>12</v>
      </c>
      <c r="G62" s="37">
        <f>IF(COUNTIFS(jaar_zip[KNMI_Stations.Naam_weerstation],overzicht_per_locatie!$D$3,jaar_zip[weeknr],overzicht_per_locatie!$B62)=0,"",SUMIFS(jaar_zip[rel._vochtigheid],jaar_zip[KNMI_Stations.Naam_weerstation],overzicht_per_locatie!$D$3,jaar_zip[weeknr],overzicht_per_locatie!$B62)/COUNTIFS(jaar_zip[KNMI_Stations.Naam_weerstation],overzicht_per_locatie!$D$3,jaar_zip[weeknr],overzicht_per_locatie!$B62))</f>
        <v>86</v>
      </c>
      <c r="H62" s="37">
        <f>IF(COUNTIFS(jaar_zip[KNMI_Stations.Naam_weerstation],overzicht_per_locatie!$D$3,jaar_zip[weeknr],overzicht_per_locatie!$B62)=0,"",SUMIFS(jaar_zip[windsnelheid],jaar_zip[KNMI_Stations.Naam_weerstation],overzicht_per_locatie!$D$3,jaar_zip[weeknr],overzicht_per_locatie!$B62)/COUNTIFS(jaar_zip[KNMI_Stations.Naam_weerstation],overzicht_per_locatie!$D$3,jaar_zip[weeknr],overzicht_per_locatie!$B62))</f>
        <v>4.9000000000000004</v>
      </c>
      <c r="I62" s="37">
        <f>SUMIFS(jaar_zip[neerslag],jaar_zip[KNMI_Stations.Naam_weerstation],overzicht_per_locatie!$D$3,jaar_zip[weeknr],overzicht_per_locatie!$B62)</f>
        <v>13.5</v>
      </c>
      <c r="J62" s="37">
        <f>IF(COUNTIFS(jaar_zip[KNMI_Stations.Naam_weerstation],overzicht_per_locatie!$D$3,jaar_zip[weeknr],overzicht_per_locatie!$B62)=0,"",SUMIFS(jaar_zip[globale_straling],jaar_zip[KNMI_Stations.Naam_weerstation],overzicht_per_locatie!$D$3,jaar_zip[weeknr],overzicht_per_locatie!$B62)/COUNTIFS(jaar_zip[KNMI_Stations.Naam_weerstation],overzicht_per_locatie!$D$3,jaar_zip[weeknr],overzicht_per_locatie!$B62))</f>
        <v>358</v>
      </c>
      <c r="K62" s="38">
        <f>IF(COUNTIFS(jaar_zip[KNMI_Stations.Naam_weerstation],overzicht_per_locatie!$D$3,jaar_zip[weeknr],overzicht_per_locatie!$B62)=0,"",SUMIFS(jaar_zip[luchtdruk],jaar_zip[KNMI_Stations.Naam_weerstation],overzicht_per_locatie!$D$3,jaar_zip[weeknr],overzicht_per_locatie!$B62)/COUNTIFS(jaar_zip[KNMI_Stations.Naam_weerstation],overzicht_per_locatie!$D$3,jaar_zip[weeknr],overzicht_per_locatie!$B62))</f>
        <v>1008.4</v>
      </c>
    </row>
    <row r="63" spans="2:11" x14ac:dyDescent="0.2">
      <c r="B63" s="31" t="s">
        <v>128</v>
      </c>
      <c r="C63" s="36">
        <f>SUMIFS(jaar_zip[graaddagen],jaar_zip[KNMI_Stations.Naam_weerstation],overzicht_per_locatie!$D$3,jaar_zip[weeknr],overzicht_per_locatie!$B63)</f>
        <v>0</v>
      </c>
      <c r="D63" s="37">
        <f>SUMIFS(jaar_zip[gew. Graaddagen],jaar_zip[KNMI_Stations.Naam_weerstation],overzicht_per_locatie!$D$3,jaar_zip[weeknr],overzicht_per_locatie!$B63)</f>
        <v>0</v>
      </c>
      <c r="E63" s="37">
        <f>SUMIFS(jaar_zip[koeldagen],jaar_zip[KNMI_Stations.Naam_weerstation],overzicht_per_locatie!$D$3,jaar_zip[weeknr],overzicht_per_locatie!$B63)</f>
        <v>0</v>
      </c>
      <c r="F63" s="37" t="str">
        <f>IF(COUNTIFS(jaar_zip[KNMI_Stations.Naam_weerstation],overzicht_per_locatie!$D$3,jaar_zip[weeknr],overzicht_per_locatie!$B63)=0,"",SUMIFS(jaar_zip[etmaaltemperatuur],jaar_zip[KNMI_Stations.Naam_weerstation],overzicht_per_locatie!$D$3,jaar_zip[weeknr],overzicht_per_locatie!$B63)/COUNTIFS(jaar_zip[KNMI_Stations.Naam_weerstation],overzicht_per_locatie!$D$3,jaar_zip[weeknr],overzicht_per_locatie!$B63))</f>
        <v/>
      </c>
      <c r="G63" s="37" t="str">
        <f>IF(COUNTIFS(jaar_zip[KNMI_Stations.Naam_weerstation],overzicht_per_locatie!$D$3,jaar_zip[weeknr],overzicht_per_locatie!$B63)=0,"",SUMIFS(jaar_zip[rel._vochtigheid],jaar_zip[KNMI_Stations.Naam_weerstation],overzicht_per_locatie!$D$3,jaar_zip[weeknr],overzicht_per_locatie!$B63)/COUNTIFS(jaar_zip[KNMI_Stations.Naam_weerstation],overzicht_per_locatie!$D$3,jaar_zip[weeknr],overzicht_per_locatie!$B63))</f>
        <v/>
      </c>
      <c r="H63" s="37" t="str">
        <f>IF(COUNTIFS(jaar_zip[KNMI_Stations.Naam_weerstation],overzicht_per_locatie!$D$3,jaar_zip[weeknr],overzicht_per_locatie!$B63)=0,"",SUMIFS(jaar_zip[windsnelheid],jaar_zip[KNMI_Stations.Naam_weerstation],overzicht_per_locatie!$D$3,jaar_zip[weeknr],overzicht_per_locatie!$B63)/COUNTIFS(jaar_zip[KNMI_Stations.Naam_weerstation],overzicht_per_locatie!$D$3,jaar_zip[weeknr],overzicht_per_locatie!$B63))</f>
        <v/>
      </c>
      <c r="I63" s="37">
        <f>SUMIFS(jaar_zip[neerslag],jaar_zip[KNMI_Stations.Naam_weerstation],overzicht_per_locatie!$D$3,jaar_zip[weeknr],overzicht_per_locatie!$B63)</f>
        <v>0</v>
      </c>
      <c r="J63" s="37" t="str">
        <f>IF(COUNTIFS(jaar_zip[KNMI_Stations.Naam_weerstation],overzicht_per_locatie!$D$3,jaar_zip[weeknr],overzicht_per_locatie!$B63)=0,"",SUMIFS(jaar_zip[globale_straling],jaar_zip[KNMI_Stations.Naam_weerstation],overzicht_per_locatie!$D$3,jaar_zip[weeknr],overzicht_per_locatie!$B63)/COUNTIFS(jaar_zip[KNMI_Stations.Naam_weerstation],overzicht_per_locatie!$D$3,jaar_zip[weeknr],overzicht_per_locatie!$B63))</f>
        <v/>
      </c>
      <c r="K63" s="38" t="str">
        <f>IF(COUNTIFS(jaar_zip[KNMI_Stations.Naam_weerstation],overzicht_per_locatie!$D$3,jaar_zip[weeknr],overzicht_per_locatie!$B63)=0,"",SUMIFS(jaar_zip[luchtdruk],jaar_zip[KNMI_Stations.Naam_weerstation],overzicht_per_locatie!$D$3,jaar_zip[weeknr],overzicht_per_locatie!$B63)/COUNTIFS(jaar_zip[KNMI_Stations.Naam_weerstation],overzicht_per_locatie!$D$3,jaar_zip[weeknr],overzicht_per_locatie!$B63))</f>
        <v/>
      </c>
    </row>
    <row r="64" spans="2:11" x14ac:dyDescent="0.2">
      <c r="B64" s="32" t="s">
        <v>129</v>
      </c>
      <c r="C64" s="36">
        <f>SUMIFS(jaar_zip[graaddagen],jaar_zip[KNMI_Stations.Naam_weerstation],overzicht_per_locatie!$D$3,jaar_zip[weeknr],overzicht_per_locatie!$B64)</f>
        <v>0</v>
      </c>
      <c r="D64" s="37">
        <f>SUMIFS(jaar_zip[gew. Graaddagen],jaar_zip[KNMI_Stations.Naam_weerstation],overzicht_per_locatie!$D$3,jaar_zip[weeknr],overzicht_per_locatie!$B64)</f>
        <v>0</v>
      </c>
      <c r="E64" s="37">
        <f>SUMIFS(jaar_zip[koeldagen],jaar_zip[KNMI_Stations.Naam_weerstation],overzicht_per_locatie!$D$3,jaar_zip[weeknr],overzicht_per_locatie!$B64)</f>
        <v>0</v>
      </c>
      <c r="F64" s="37" t="str">
        <f>IF(COUNTIFS(jaar_zip[KNMI_Stations.Naam_weerstation],overzicht_per_locatie!$D$3,jaar_zip[weeknr],overzicht_per_locatie!$B64)=0,"",SUMIFS(jaar_zip[etmaaltemperatuur],jaar_zip[KNMI_Stations.Naam_weerstation],overzicht_per_locatie!$D$3,jaar_zip[weeknr],overzicht_per_locatie!$B64)/COUNTIFS(jaar_zip[KNMI_Stations.Naam_weerstation],overzicht_per_locatie!$D$3,jaar_zip[weeknr],overzicht_per_locatie!$B64))</f>
        <v/>
      </c>
      <c r="G64" s="37" t="str">
        <f>IF(COUNTIFS(jaar_zip[KNMI_Stations.Naam_weerstation],overzicht_per_locatie!$D$3,jaar_zip[weeknr],overzicht_per_locatie!$B64)=0,"",SUMIFS(jaar_zip[rel._vochtigheid],jaar_zip[KNMI_Stations.Naam_weerstation],overzicht_per_locatie!$D$3,jaar_zip[weeknr],overzicht_per_locatie!$B64)/COUNTIFS(jaar_zip[KNMI_Stations.Naam_weerstation],overzicht_per_locatie!$D$3,jaar_zip[weeknr],overzicht_per_locatie!$B64))</f>
        <v/>
      </c>
      <c r="H64" s="37" t="str">
        <f>IF(COUNTIFS(jaar_zip[KNMI_Stations.Naam_weerstation],overzicht_per_locatie!$D$3,jaar_zip[weeknr],overzicht_per_locatie!$B64)=0,"",SUMIFS(jaar_zip[windsnelheid],jaar_zip[KNMI_Stations.Naam_weerstation],overzicht_per_locatie!$D$3,jaar_zip[weeknr],overzicht_per_locatie!$B64)/COUNTIFS(jaar_zip[KNMI_Stations.Naam_weerstation],overzicht_per_locatie!$D$3,jaar_zip[weeknr],overzicht_per_locatie!$B64))</f>
        <v/>
      </c>
      <c r="I64" s="37">
        <f>SUMIFS(jaar_zip[neerslag],jaar_zip[KNMI_Stations.Naam_weerstation],overzicht_per_locatie!$D$3,jaar_zip[weeknr],overzicht_per_locatie!$B64)</f>
        <v>0</v>
      </c>
      <c r="J64" s="37" t="str">
        <f>IF(COUNTIFS(jaar_zip[KNMI_Stations.Naam_weerstation],overzicht_per_locatie!$D$3,jaar_zip[weeknr],overzicht_per_locatie!$B64)=0,"",SUMIFS(jaar_zip[globale_straling],jaar_zip[KNMI_Stations.Naam_weerstation],overzicht_per_locatie!$D$3,jaar_zip[weeknr],overzicht_per_locatie!$B64)/COUNTIFS(jaar_zip[KNMI_Stations.Naam_weerstation],overzicht_per_locatie!$D$3,jaar_zip[weeknr],overzicht_per_locatie!$B64))</f>
        <v/>
      </c>
      <c r="K64" s="38" t="str">
        <f>IF(COUNTIFS(jaar_zip[KNMI_Stations.Naam_weerstation],overzicht_per_locatie!$D$3,jaar_zip[weeknr],overzicht_per_locatie!$B64)=0,"",SUMIFS(jaar_zip[luchtdruk],jaar_zip[KNMI_Stations.Naam_weerstation],overzicht_per_locatie!$D$3,jaar_zip[weeknr],overzicht_per_locatie!$B64)/COUNTIFS(jaar_zip[KNMI_Stations.Naam_weerstation],overzicht_per_locatie!$D$3,jaar_zip[weeknr],overzicht_per_locatie!$B64))</f>
        <v/>
      </c>
    </row>
    <row r="65" spans="2:11" x14ac:dyDescent="0.2">
      <c r="B65" s="31" t="s">
        <v>130</v>
      </c>
      <c r="C65" s="36">
        <f>SUMIFS(jaar_zip[graaddagen],jaar_zip[KNMI_Stations.Naam_weerstation],overzicht_per_locatie!$D$3,jaar_zip[weeknr],overzicht_per_locatie!$B65)</f>
        <v>0</v>
      </c>
      <c r="D65" s="37">
        <f>SUMIFS(jaar_zip[gew. Graaddagen],jaar_zip[KNMI_Stations.Naam_weerstation],overzicht_per_locatie!$D$3,jaar_zip[weeknr],overzicht_per_locatie!$B65)</f>
        <v>0</v>
      </c>
      <c r="E65" s="37">
        <f>SUMIFS(jaar_zip[koeldagen],jaar_zip[KNMI_Stations.Naam_weerstation],overzicht_per_locatie!$D$3,jaar_zip[weeknr],overzicht_per_locatie!$B65)</f>
        <v>0</v>
      </c>
      <c r="F65" s="37" t="str">
        <f>IF(COUNTIFS(jaar_zip[KNMI_Stations.Naam_weerstation],overzicht_per_locatie!$D$3,jaar_zip[weeknr],overzicht_per_locatie!$B65)=0,"",SUMIFS(jaar_zip[etmaaltemperatuur],jaar_zip[KNMI_Stations.Naam_weerstation],overzicht_per_locatie!$D$3,jaar_zip[weeknr],overzicht_per_locatie!$B65)/COUNTIFS(jaar_zip[KNMI_Stations.Naam_weerstation],overzicht_per_locatie!$D$3,jaar_zip[weeknr],overzicht_per_locatie!$B65))</f>
        <v/>
      </c>
      <c r="G65" s="37" t="str">
        <f>IF(COUNTIFS(jaar_zip[KNMI_Stations.Naam_weerstation],overzicht_per_locatie!$D$3,jaar_zip[weeknr],overzicht_per_locatie!$B65)=0,"",SUMIFS(jaar_zip[rel._vochtigheid],jaar_zip[KNMI_Stations.Naam_weerstation],overzicht_per_locatie!$D$3,jaar_zip[weeknr],overzicht_per_locatie!$B65)/COUNTIFS(jaar_zip[KNMI_Stations.Naam_weerstation],overzicht_per_locatie!$D$3,jaar_zip[weeknr],overzicht_per_locatie!$B65))</f>
        <v/>
      </c>
      <c r="H65" s="37" t="str">
        <f>IF(COUNTIFS(jaar_zip[KNMI_Stations.Naam_weerstation],overzicht_per_locatie!$D$3,jaar_zip[weeknr],overzicht_per_locatie!$B65)=0,"",SUMIFS(jaar_zip[windsnelheid],jaar_zip[KNMI_Stations.Naam_weerstation],overzicht_per_locatie!$D$3,jaar_zip[weeknr],overzicht_per_locatie!$B65)/COUNTIFS(jaar_zip[KNMI_Stations.Naam_weerstation],overzicht_per_locatie!$D$3,jaar_zip[weeknr],overzicht_per_locatie!$B65))</f>
        <v/>
      </c>
      <c r="I65" s="37">
        <f>SUMIFS(jaar_zip[neerslag],jaar_zip[KNMI_Stations.Naam_weerstation],overzicht_per_locatie!$D$3,jaar_zip[weeknr],overzicht_per_locatie!$B65)</f>
        <v>0</v>
      </c>
      <c r="J65" s="37" t="str">
        <f>IF(COUNTIFS(jaar_zip[KNMI_Stations.Naam_weerstation],overzicht_per_locatie!$D$3,jaar_zip[weeknr],overzicht_per_locatie!$B65)=0,"",SUMIFS(jaar_zip[globale_straling],jaar_zip[KNMI_Stations.Naam_weerstation],overzicht_per_locatie!$D$3,jaar_zip[weeknr],overzicht_per_locatie!$B65)/COUNTIFS(jaar_zip[KNMI_Stations.Naam_weerstation],overzicht_per_locatie!$D$3,jaar_zip[weeknr],overzicht_per_locatie!$B65))</f>
        <v/>
      </c>
      <c r="K65" s="38" t="str">
        <f>IF(COUNTIFS(jaar_zip[KNMI_Stations.Naam_weerstation],overzicht_per_locatie!$D$3,jaar_zip[weeknr],overzicht_per_locatie!$B65)=0,"",SUMIFS(jaar_zip[luchtdruk],jaar_zip[KNMI_Stations.Naam_weerstation],overzicht_per_locatie!$D$3,jaar_zip[weeknr],overzicht_per_locatie!$B65)/COUNTIFS(jaar_zip[KNMI_Stations.Naam_weerstation],overzicht_per_locatie!$D$3,jaar_zip[weeknr],overzicht_per_locatie!$B65))</f>
        <v/>
      </c>
    </row>
    <row r="66" spans="2:11" x14ac:dyDescent="0.2">
      <c r="B66" s="32" t="s">
        <v>131</v>
      </c>
      <c r="C66" s="36">
        <f>SUMIFS(jaar_zip[graaddagen],jaar_zip[KNMI_Stations.Naam_weerstation],overzicht_per_locatie!$D$3,jaar_zip[weeknr],overzicht_per_locatie!$B66)</f>
        <v>0</v>
      </c>
      <c r="D66" s="37">
        <f>SUMIFS(jaar_zip[gew. Graaddagen],jaar_zip[KNMI_Stations.Naam_weerstation],overzicht_per_locatie!$D$3,jaar_zip[weeknr],overzicht_per_locatie!$B66)</f>
        <v>0</v>
      </c>
      <c r="E66" s="37">
        <f>SUMIFS(jaar_zip[koeldagen],jaar_zip[KNMI_Stations.Naam_weerstation],overzicht_per_locatie!$D$3,jaar_zip[weeknr],overzicht_per_locatie!$B66)</f>
        <v>0</v>
      </c>
      <c r="F66" s="37" t="str">
        <f>IF(COUNTIFS(jaar_zip[KNMI_Stations.Naam_weerstation],overzicht_per_locatie!$D$3,jaar_zip[weeknr],overzicht_per_locatie!$B66)=0,"",SUMIFS(jaar_zip[etmaaltemperatuur],jaar_zip[KNMI_Stations.Naam_weerstation],overzicht_per_locatie!$D$3,jaar_zip[weeknr],overzicht_per_locatie!$B66)/COUNTIFS(jaar_zip[KNMI_Stations.Naam_weerstation],overzicht_per_locatie!$D$3,jaar_zip[weeknr],overzicht_per_locatie!$B66))</f>
        <v/>
      </c>
      <c r="G66" s="37" t="str">
        <f>IF(COUNTIFS(jaar_zip[KNMI_Stations.Naam_weerstation],overzicht_per_locatie!$D$3,jaar_zip[weeknr],overzicht_per_locatie!$B66)=0,"",SUMIFS(jaar_zip[rel._vochtigheid],jaar_zip[KNMI_Stations.Naam_weerstation],overzicht_per_locatie!$D$3,jaar_zip[weeknr],overzicht_per_locatie!$B66)/COUNTIFS(jaar_zip[KNMI_Stations.Naam_weerstation],overzicht_per_locatie!$D$3,jaar_zip[weeknr],overzicht_per_locatie!$B66))</f>
        <v/>
      </c>
      <c r="H66" s="37" t="str">
        <f>IF(COUNTIFS(jaar_zip[KNMI_Stations.Naam_weerstation],overzicht_per_locatie!$D$3,jaar_zip[weeknr],overzicht_per_locatie!$B66)=0,"",SUMIFS(jaar_zip[windsnelheid],jaar_zip[KNMI_Stations.Naam_weerstation],overzicht_per_locatie!$D$3,jaar_zip[weeknr],overzicht_per_locatie!$B66)/COUNTIFS(jaar_zip[KNMI_Stations.Naam_weerstation],overzicht_per_locatie!$D$3,jaar_zip[weeknr],overzicht_per_locatie!$B66))</f>
        <v/>
      </c>
      <c r="I66" s="37">
        <f>SUMIFS(jaar_zip[neerslag],jaar_zip[KNMI_Stations.Naam_weerstation],overzicht_per_locatie!$D$3,jaar_zip[weeknr],overzicht_per_locatie!$B66)</f>
        <v>0</v>
      </c>
      <c r="J66" s="37" t="str">
        <f>IF(COUNTIFS(jaar_zip[KNMI_Stations.Naam_weerstation],overzicht_per_locatie!$D$3,jaar_zip[weeknr],overzicht_per_locatie!$B66)=0,"",SUMIFS(jaar_zip[globale_straling],jaar_zip[KNMI_Stations.Naam_weerstation],overzicht_per_locatie!$D$3,jaar_zip[weeknr],overzicht_per_locatie!$B66)/COUNTIFS(jaar_zip[KNMI_Stations.Naam_weerstation],overzicht_per_locatie!$D$3,jaar_zip[weeknr],overzicht_per_locatie!$B66))</f>
        <v/>
      </c>
      <c r="K66" s="38" t="str">
        <f>IF(COUNTIFS(jaar_zip[KNMI_Stations.Naam_weerstation],overzicht_per_locatie!$D$3,jaar_zip[weeknr],overzicht_per_locatie!$B66)=0,"",SUMIFS(jaar_zip[luchtdruk],jaar_zip[KNMI_Stations.Naam_weerstation],overzicht_per_locatie!$D$3,jaar_zip[weeknr],overzicht_per_locatie!$B66)/COUNTIFS(jaar_zip[KNMI_Stations.Naam_weerstation],overzicht_per_locatie!$D$3,jaar_zip[weeknr],overzicht_per_locatie!$B66))</f>
        <v/>
      </c>
    </row>
    <row r="67" spans="2:11" x14ac:dyDescent="0.2">
      <c r="B67" s="31" t="s">
        <v>132</v>
      </c>
      <c r="C67" s="36">
        <f>SUMIFS(jaar_zip[graaddagen],jaar_zip[KNMI_Stations.Naam_weerstation],overzicht_per_locatie!$D$3,jaar_zip[weeknr],overzicht_per_locatie!$B67)</f>
        <v>0</v>
      </c>
      <c r="D67" s="37">
        <f>SUMIFS(jaar_zip[gew. Graaddagen],jaar_zip[KNMI_Stations.Naam_weerstation],overzicht_per_locatie!$D$3,jaar_zip[weeknr],overzicht_per_locatie!$B67)</f>
        <v>0</v>
      </c>
      <c r="E67" s="37">
        <f>SUMIFS(jaar_zip[koeldagen],jaar_zip[KNMI_Stations.Naam_weerstation],overzicht_per_locatie!$D$3,jaar_zip[weeknr],overzicht_per_locatie!$B67)</f>
        <v>0</v>
      </c>
      <c r="F67" s="37" t="str">
        <f>IF(COUNTIFS(jaar_zip[KNMI_Stations.Naam_weerstation],overzicht_per_locatie!$D$3,jaar_zip[weeknr],overzicht_per_locatie!$B67)=0,"",SUMIFS(jaar_zip[etmaaltemperatuur],jaar_zip[KNMI_Stations.Naam_weerstation],overzicht_per_locatie!$D$3,jaar_zip[weeknr],overzicht_per_locatie!$B67)/COUNTIFS(jaar_zip[KNMI_Stations.Naam_weerstation],overzicht_per_locatie!$D$3,jaar_zip[weeknr],overzicht_per_locatie!$B67))</f>
        <v/>
      </c>
      <c r="G67" s="37" t="str">
        <f>IF(COUNTIFS(jaar_zip[KNMI_Stations.Naam_weerstation],overzicht_per_locatie!$D$3,jaar_zip[weeknr],overzicht_per_locatie!$B67)=0,"",SUMIFS(jaar_zip[rel._vochtigheid],jaar_zip[KNMI_Stations.Naam_weerstation],overzicht_per_locatie!$D$3,jaar_zip[weeknr],overzicht_per_locatie!$B67)/COUNTIFS(jaar_zip[KNMI_Stations.Naam_weerstation],overzicht_per_locatie!$D$3,jaar_zip[weeknr],overzicht_per_locatie!$B67))</f>
        <v/>
      </c>
      <c r="H67" s="37" t="str">
        <f>IF(COUNTIFS(jaar_zip[KNMI_Stations.Naam_weerstation],overzicht_per_locatie!$D$3,jaar_zip[weeknr],overzicht_per_locatie!$B67)=0,"",SUMIFS(jaar_zip[windsnelheid],jaar_zip[KNMI_Stations.Naam_weerstation],overzicht_per_locatie!$D$3,jaar_zip[weeknr],overzicht_per_locatie!$B67)/COUNTIFS(jaar_zip[KNMI_Stations.Naam_weerstation],overzicht_per_locatie!$D$3,jaar_zip[weeknr],overzicht_per_locatie!$B67))</f>
        <v/>
      </c>
      <c r="I67" s="37">
        <f>SUMIFS(jaar_zip[neerslag],jaar_zip[KNMI_Stations.Naam_weerstation],overzicht_per_locatie!$D$3,jaar_zip[weeknr],overzicht_per_locatie!$B67)</f>
        <v>0</v>
      </c>
      <c r="J67" s="37" t="str">
        <f>IF(COUNTIFS(jaar_zip[KNMI_Stations.Naam_weerstation],overzicht_per_locatie!$D$3,jaar_zip[weeknr],overzicht_per_locatie!$B67)=0,"",SUMIFS(jaar_zip[globale_straling],jaar_zip[KNMI_Stations.Naam_weerstation],overzicht_per_locatie!$D$3,jaar_zip[weeknr],overzicht_per_locatie!$B67)/COUNTIFS(jaar_zip[KNMI_Stations.Naam_weerstation],overzicht_per_locatie!$D$3,jaar_zip[weeknr],overzicht_per_locatie!$B67))</f>
        <v/>
      </c>
      <c r="K67" s="38" t="str">
        <f>IF(COUNTIFS(jaar_zip[KNMI_Stations.Naam_weerstation],overzicht_per_locatie!$D$3,jaar_zip[weeknr],overzicht_per_locatie!$B67)=0,"",SUMIFS(jaar_zip[luchtdruk],jaar_zip[KNMI_Stations.Naam_weerstation],overzicht_per_locatie!$D$3,jaar_zip[weeknr],overzicht_per_locatie!$B67)/COUNTIFS(jaar_zip[KNMI_Stations.Naam_weerstation],overzicht_per_locatie!$D$3,jaar_zip[weeknr],overzicht_per_locatie!$B67))</f>
        <v/>
      </c>
    </row>
    <row r="68" spans="2:11" x14ac:dyDescent="0.2">
      <c r="B68" s="32" t="s">
        <v>133</v>
      </c>
      <c r="C68" s="36">
        <f>SUMIFS(jaar_zip[graaddagen],jaar_zip[KNMI_Stations.Naam_weerstation],overzicht_per_locatie!$D$3,jaar_zip[weeknr],overzicht_per_locatie!$B68)</f>
        <v>0</v>
      </c>
      <c r="D68" s="37">
        <f>SUMIFS(jaar_zip[gew. Graaddagen],jaar_zip[KNMI_Stations.Naam_weerstation],overzicht_per_locatie!$D$3,jaar_zip[weeknr],overzicht_per_locatie!$B68)</f>
        <v>0</v>
      </c>
      <c r="E68" s="37">
        <f>SUMIFS(jaar_zip[koeldagen],jaar_zip[KNMI_Stations.Naam_weerstation],overzicht_per_locatie!$D$3,jaar_zip[weeknr],overzicht_per_locatie!$B68)</f>
        <v>0</v>
      </c>
      <c r="F68" s="37" t="str">
        <f>IF(COUNTIFS(jaar_zip[KNMI_Stations.Naam_weerstation],overzicht_per_locatie!$D$3,jaar_zip[weeknr],overzicht_per_locatie!$B68)=0,"",SUMIFS(jaar_zip[etmaaltemperatuur],jaar_zip[KNMI_Stations.Naam_weerstation],overzicht_per_locatie!$D$3,jaar_zip[weeknr],overzicht_per_locatie!$B68)/COUNTIFS(jaar_zip[KNMI_Stations.Naam_weerstation],overzicht_per_locatie!$D$3,jaar_zip[weeknr],overzicht_per_locatie!$B68))</f>
        <v/>
      </c>
      <c r="G68" s="37" t="str">
        <f>IF(COUNTIFS(jaar_zip[KNMI_Stations.Naam_weerstation],overzicht_per_locatie!$D$3,jaar_zip[weeknr],overzicht_per_locatie!$B68)=0,"",SUMIFS(jaar_zip[rel._vochtigheid],jaar_zip[KNMI_Stations.Naam_weerstation],overzicht_per_locatie!$D$3,jaar_zip[weeknr],overzicht_per_locatie!$B68)/COUNTIFS(jaar_zip[KNMI_Stations.Naam_weerstation],overzicht_per_locatie!$D$3,jaar_zip[weeknr],overzicht_per_locatie!$B68))</f>
        <v/>
      </c>
      <c r="H68" s="37" t="str">
        <f>IF(COUNTIFS(jaar_zip[KNMI_Stations.Naam_weerstation],overzicht_per_locatie!$D$3,jaar_zip[weeknr],overzicht_per_locatie!$B68)=0,"",SUMIFS(jaar_zip[windsnelheid],jaar_zip[KNMI_Stations.Naam_weerstation],overzicht_per_locatie!$D$3,jaar_zip[weeknr],overzicht_per_locatie!$B68)/COUNTIFS(jaar_zip[KNMI_Stations.Naam_weerstation],overzicht_per_locatie!$D$3,jaar_zip[weeknr],overzicht_per_locatie!$B68))</f>
        <v/>
      </c>
      <c r="I68" s="37">
        <f>SUMIFS(jaar_zip[neerslag],jaar_zip[KNMI_Stations.Naam_weerstation],overzicht_per_locatie!$D$3,jaar_zip[weeknr],overzicht_per_locatie!$B68)</f>
        <v>0</v>
      </c>
      <c r="J68" s="37" t="str">
        <f>IF(COUNTIFS(jaar_zip[KNMI_Stations.Naam_weerstation],overzicht_per_locatie!$D$3,jaar_zip[weeknr],overzicht_per_locatie!$B68)=0,"",SUMIFS(jaar_zip[globale_straling],jaar_zip[KNMI_Stations.Naam_weerstation],overzicht_per_locatie!$D$3,jaar_zip[weeknr],overzicht_per_locatie!$B68)/COUNTIFS(jaar_zip[KNMI_Stations.Naam_weerstation],overzicht_per_locatie!$D$3,jaar_zip[weeknr],overzicht_per_locatie!$B68))</f>
        <v/>
      </c>
      <c r="K68" s="38" t="str">
        <f>IF(COUNTIFS(jaar_zip[KNMI_Stations.Naam_weerstation],overzicht_per_locatie!$D$3,jaar_zip[weeknr],overzicht_per_locatie!$B68)=0,"",SUMIFS(jaar_zip[luchtdruk],jaar_zip[KNMI_Stations.Naam_weerstation],overzicht_per_locatie!$D$3,jaar_zip[weeknr],overzicht_per_locatie!$B68)/COUNTIFS(jaar_zip[KNMI_Stations.Naam_weerstation],overzicht_per_locatie!$D$3,jaar_zip[weeknr],overzicht_per_locatie!$B68))</f>
        <v/>
      </c>
    </row>
    <row r="69" spans="2:11" x14ac:dyDescent="0.2">
      <c r="B69" s="31" t="s">
        <v>134</v>
      </c>
      <c r="C69" s="36">
        <f>SUMIFS(jaar_zip[graaddagen],jaar_zip[KNMI_Stations.Naam_weerstation],overzicht_per_locatie!$D$3,jaar_zip[weeknr],overzicht_per_locatie!$B69)</f>
        <v>0</v>
      </c>
      <c r="D69" s="37">
        <f>SUMIFS(jaar_zip[gew. Graaddagen],jaar_zip[KNMI_Stations.Naam_weerstation],overzicht_per_locatie!$D$3,jaar_zip[weeknr],overzicht_per_locatie!$B69)</f>
        <v>0</v>
      </c>
      <c r="E69" s="37">
        <f>SUMIFS(jaar_zip[koeldagen],jaar_zip[KNMI_Stations.Naam_weerstation],overzicht_per_locatie!$D$3,jaar_zip[weeknr],overzicht_per_locatie!$B69)</f>
        <v>0</v>
      </c>
      <c r="F69" s="37" t="str">
        <f>IF(COUNTIFS(jaar_zip[KNMI_Stations.Naam_weerstation],overzicht_per_locatie!$D$3,jaar_zip[weeknr],overzicht_per_locatie!$B69)=0,"",SUMIFS(jaar_zip[etmaaltemperatuur],jaar_zip[KNMI_Stations.Naam_weerstation],overzicht_per_locatie!$D$3,jaar_zip[weeknr],overzicht_per_locatie!$B69)/COUNTIFS(jaar_zip[KNMI_Stations.Naam_weerstation],overzicht_per_locatie!$D$3,jaar_zip[weeknr],overzicht_per_locatie!$B69))</f>
        <v/>
      </c>
      <c r="G69" s="37" t="str">
        <f>IF(COUNTIFS(jaar_zip[KNMI_Stations.Naam_weerstation],overzicht_per_locatie!$D$3,jaar_zip[weeknr],overzicht_per_locatie!$B69)=0,"",SUMIFS(jaar_zip[rel._vochtigheid],jaar_zip[KNMI_Stations.Naam_weerstation],overzicht_per_locatie!$D$3,jaar_zip[weeknr],overzicht_per_locatie!$B69)/COUNTIFS(jaar_zip[KNMI_Stations.Naam_weerstation],overzicht_per_locatie!$D$3,jaar_zip[weeknr],overzicht_per_locatie!$B69))</f>
        <v/>
      </c>
      <c r="H69" s="37" t="str">
        <f>IF(COUNTIFS(jaar_zip[KNMI_Stations.Naam_weerstation],overzicht_per_locatie!$D$3,jaar_zip[weeknr],overzicht_per_locatie!$B69)=0,"",SUMIFS(jaar_zip[windsnelheid],jaar_zip[KNMI_Stations.Naam_weerstation],overzicht_per_locatie!$D$3,jaar_zip[weeknr],overzicht_per_locatie!$B69)/COUNTIFS(jaar_zip[KNMI_Stations.Naam_weerstation],overzicht_per_locatie!$D$3,jaar_zip[weeknr],overzicht_per_locatie!$B69))</f>
        <v/>
      </c>
      <c r="I69" s="37">
        <f>SUMIFS(jaar_zip[neerslag],jaar_zip[KNMI_Stations.Naam_weerstation],overzicht_per_locatie!$D$3,jaar_zip[weeknr],overzicht_per_locatie!$B69)</f>
        <v>0</v>
      </c>
      <c r="J69" s="37" t="str">
        <f>IF(COUNTIFS(jaar_zip[KNMI_Stations.Naam_weerstation],overzicht_per_locatie!$D$3,jaar_zip[weeknr],overzicht_per_locatie!$B69)=0,"",SUMIFS(jaar_zip[globale_straling],jaar_zip[KNMI_Stations.Naam_weerstation],overzicht_per_locatie!$D$3,jaar_zip[weeknr],overzicht_per_locatie!$B69)/COUNTIFS(jaar_zip[KNMI_Stations.Naam_weerstation],overzicht_per_locatie!$D$3,jaar_zip[weeknr],overzicht_per_locatie!$B69))</f>
        <v/>
      </c>
      <c r="K69" s="38" t="str">
        <f>IF(COUNTIFS(jaar_zip[KNMI_Stations.Naam_weerstation],overzicht_per_locatie!$D$3,jaar_zip[weeknr],overzicht_per_locatie!$B69)=0,"",SUMIFS(jaar_zip[luchtdruk],jaar_zip[KNMI_Stations.Naam_weerstation],overzicht_per_locatie!$D$3,jaar_zip[weeknr],overzicht_per_locatie!$B69)/COUNTIFS(jaar_zip[KNMI_Stations.Naam_weerstation],overzicht_per_locatie!$D$3,jaar_zip[weeknr],overzicht_per_locatie!$B69))</f>
        <v/>
      </c>
    </row>
    <row r="70" spans="2:11" x14ac:dyDescent="0.2">
      <c r="B70" s="32" t="s">
        <v>135</v>
      </c>
      <c r="C70" s="36">
        <f>SUMIFS(jaar_zip[graaddagen],jaar_zip[KNMI_Stations.Naam_weerstation],overzicht_per_locatie!$D$3,jaar_zip[weeknr],overzicht_per_locatie!$B70)</f>
        <v>0</v>
      </c>
      <c r="D70" s="37">
        <f>SUMIFS(jaar_zip[gew. Graaddagen],jaar_zip[KNMI_Stations.Naam_weerstation],overzicht_per_locatie!$D$3,jaar_zip[weeknr],overzicht_per_locatie!$B70)</f>
        <v>0</v>
      </c>
      <c r="E70" s="37">
        <f>SUMIFS(jaar_zip[koeldagen],jaar_zip[KNMI_Stations.Naam_weerstation],overzicht_per_locatie!$D$3,jaar_zip[weeknr],overzicht_per_locatie!$B70)</f>
        <v>0</v>
      </c>
      <c r="F70" s="37" t="str">
        <f>IF(COUNTIFS(jaar_zip[KNMI_Stations.Naam_weerstation],overzicht_per_locatie!$D$3,jaar_zip[weeknr],overzicht_per_locatie!$B70)=0,"",SUMIFS(jaar_zip[etmaaltemperatuur],jaar_zip[KNMI_Stations.Naam_weerstation],overzicht_per_locatie!$D$3,jaar_zip[weeknr],overzicht_per_locatie!$B70)/COUNTIFS(jaar_zip[KNMI_Stations.Naam_weerstation],overzicht_per_locatie!$D$3,jaar_zip[weeknr],overzicht_per_locatie!$B70))</f>
        <v/>
      </c>
      <c r="G70" s="37" t="str">
        <f>IF(COUNTIFS(jaar_zip[KNMI_Stations.Naam_weerstation],overzicht_per_locatie!$D$3,jaar_zip[weeknr],overzicht_per_locatie!$B70)=0,"",SUMIFS(jaar_zip[rel._vochtigheid],jaar_zip[KNMI_Stations.Naam_weerstation],overzicht_per_locatie!$D$3,jaar_zip[weeknr],overzicht_per_locatie!$B70)/COUNTIFS(jaar_zip[KNMI_Stations.Naam_weerstation],overzicht_per_locatie!$D$3,jaar_zip[weeknr],overzicht_per_locatie!$B70))</f>
        <v/>
      </c>
      <c r="H70" s="37" t="str">
        <f>IF(COUNTIFS(jaar_zip[KNMI_Stations.Naam_weerstation],overzicht_per_locatie!$D$3,jaar_zip[weeknr],overzicht_per_locatie!$B70)=0,"",SUMIFS(jaar_zip[windsnelheid],jaar_zip[KNMI_Stations.Naam_weerstation],overzicht_per_locatie!$D$3,jaar_zip[weeknr],overzicht_per_locatie!$B70)/COUNTIFS(jaar_zip[KNMI_Stations.Naam_weerstation],overzicht_per_locatie!$D$3,jaar_zip[weeknr],overzicht_per_locatie!$B70))</f>
        <v/>
      </c>
      <c r="I70" s="37">
        <f>SUMIFS(jaar_zip[neerslag],jaar_zip[KNMI_Stations.Naam_weerstation],overzicht_per_locatie!$D$3,jaar_zip[weeknr],overzicht_per_locatie!$B70)</f>
        <v>0</v>
      </c>
      <c r="J70" s="37" t="str">
        <f>IF(COUNTIFS(jaar_zip[KNMI_Stations.Naam_weerstation],overzicht_per_locatie!$D$3,jaar_zip[weeknr],overzicht_per_locatie!$B70)=0,"",SUMIFS(jaar_zip[globale_straling],jaar_zip[KNMI_Stations.Naam_weerstation],overzicht_per_locatie!$D$3,jaar_zip[weeknr],overzicht_per_locatie!$B70)/COUNTIFS(jaar_zip[KNMI_Stations.Naam_weerstation],overzicht_per_locatie!$D$3,jaar_zip[weeknr],overzicht_per_locatie!$B70))</f>
        <v/>
      </c>
      <c r="K70" s="38" t="str">
        <f>IF(COUNTIFS(jaar_zip[KNMI_Stations.Naam_weerstation],overzicht_per_locatie!$D$3,jaar_zip[weeknr],overzicht_per_locatie!$B70)=0,"",SUMIFS(jaar_zip[luchtdruk],jaar_zip[KNMI_Stations.Naam_weerstation],overzicht_per_locatie!$D$3,jaar_zip[weeknr],overzicht_per_locatie!$B70)/COUNTIFS(jaar_zip[KNMI_Stations.Naam_weerstation],overzicht_per_locatie!$D$3,jaar_zip[weeknr],overzicht_per_locatie!$B70))</f>
        <v/>
      </c>
    </row>
    <row r="71" spans="2:11" x14ac:dyDescent="0.2">
      <c r="B71" s="31" t="s">
        <v>136</v>
      </c>
      <c r="C71" s="36">
        <f>SUMIFS(jaar_zip[graaddagen],jaar_zip[KNMI_Stations.Naam_weerstation],overzicht_per_locatie!$D$3,jaar_zip[weeknr],overzicht_per_locatie!$B71)</f>
        <v>0</v>
      </c>
      <c r="D71" s="37">
        <f>SUMIFS(jaar_zip[gew. Graaddagen],jaar_zip[KNMI_Stations.Naam_weerstation],overzicht_per_locatie!$D$3,jaar_zip[weeknr],overzicht_per_locatie!$B71)</f>
        <v>0</v>
      </c>
      <c r="E71" s="37">
        <f>SUMIFS(jaar_zip[koeldagen],jaar_zip[KNMI_Stations.Naam_weerstation],overzicht_per_locatie!$D$3,jaar_zip[weeknr],overzicht_per_locatie!$B71)</f>
        <v>0</v>
      </c>
      <c r="F71" s="37" t="str">
        <f>IF(COUNTIFS(jaar_zip[KNMI_Stations.Naam_weerstation],overzicht_per_locatie!$D$3,jaar_zip[weeknr],overzicht_per_locatie!$B71)=0,"",SUMIFS(jaar_zip[etmaaltemperatuur],jaar_zip[KNMI_Stations.Naam_weerstation],overzicht_per_locatie!$D$3,jaar_zip[weeknr],overzicht_per_locatie!$B71)/COUNTIFS(jaar_zip[KNMI_Stations.Naam_weerstation],overzicht_per_locatie!$D$3,jaar_zip[weeknr],overzicht_per_locatie!$B71))</f>
        <v/>
      </c>
      <c r="G71" s="37" t="str">
        <f>IF(COUNTIFS(jaar_zip[KNMI_Stations.Naam_weerstation],overzicht_per_locatie!$D$3,jaar_zip[weeknr],overzicht_per_locatie!$B71)=0,"",SUMIFS(jaar_zip[rel._vochtigheid],jaar_zip[KNMI_Stations.Naam_weerstation],overzicht_per_locatie!$D$3,jaar_zip[weeknr],overzicht_per_locatie!$B71)/COUNTIFS(jaar_zip[KNMI_Stations.Naam_weerstation],overzicht_per_locatie!$D$3,jaar_zip[weeknr],overzicht_per_locatie!$B71))</f>
        <v/>
      </c>
      <c r="H71" s="37" t="str">
        <f>IF(COUNTIFS(jaar_zip[KNMI_Stations.Naam_weerstation],overzicht_per_locatie!$D$3,jaar_zip[weeknr],overzicht_per_locatie!$B71)=0,"",SUMIFS(jaar_zip[windsnelheid],jaar_zip[KNMI_Stations.Naam_weerstation],overzicht_per_locatie!$D$3,jaar_zip[weeknr],overzicht_per_locatie!$B71)/COUNTIFS(jaar_zip[KNMI_Stations.Naam_weerstation],overzicht_per_locatie!$D$3,jaar_zip[weeknr],overzicht_per_locatie!$B71))</f>
        <v/>
      </c>
      <c r="I71" s="37">
        <f>SUMIFS(jaar_zip[neerslag],jaar_zip[KNMI_Stations.Naam_weerstation],overzicht_per_locatie!$D$3,jaar_zip[weeknr],overzicht_per_locatie!$B71)</f>
        <v>0</v>
      </c>
      <c r="J71" s="37" t="str">
        <f>IF(COUNTIFS(jaar_zip[KNMI_Stations.Naam_weerstation],overzicht_per_locatie!$D$3,jaar_zip[weeknr],overzicht_per_locatie!$B71)=0,"",SUMIFS(jaar_zip[globale_straling],jaar_zip[KNMI_Stations.Naam_weerstation],overzicht_per_locatie!$D$3,jaar_zip[weeknr],overzicht_per_locatie!$B71)/COUNTIFS(jaar_zip[KNMI_Stations.Naam_weerstation],overzicht_per_locatie!$D$3,jaar_zip[weeknr],overzicht_per_locatie!$B71))</f>
        <v/>
      </c>
      <c r="K71" s="38" t="str">
        <f>IF(COUNTIFS(jaar_zip[KNMI_Stations.Naam_weerstation],overzicht_per_locatie!$D$3,jaar_zip[weeknr],overzicht_per_locatie!$B71)=0,"",SUMIFS(jaar_zip[luchtdruk],jaar_zip[KNMI_Stations.Naam_weerstation],overzicht_per_locatie!$D$3,jaar_zip[weeknr],overzicht_per_locatie!$B71)/COUNTIFS(jaar_zip[KNMI_Stations.Naam_weerstation],overzicht_per_locatie!$D$3,jaar_zip[weeknr],overzicht_per_locatie!$B71))</f>
        <v/>
      </c>
    </row>
    <row r="72" spans="2:11" x14ac:dyDescent="0.2">
      <c r="B72" s="32" t="s">
        <v>137</v>
      </c>
      <c r="C72" s="36">
        <f>SUMIFS(jaar_zip[graaddagen],jaar_zip[KNMI_Stations.Naam_weerstation],overzicht_per_locatie!$D$3,jaar_zip[weeknr],overzicht_per_locatie!$B72)</f>
        <v>0</v>
      </c>
      <c r="D72" s="37">
        <f>SUMIFS(jaar_zip[gew. Graaddagen],jaar_zip[KNMI_Stations.Naam_weerstation],overzicht_per_locatie!$D$3,jaar_zip[weeknr],overzicht_per_locatie!$B72)</f>
        <v>0</v>
      </c>
      <c r="E72" s="37">
        <f>SUMIFS(jaar_zip[koeldagen],jaar_zip[KNMI_Stations.Naam_weerstation],overzicht_per_locatie!$D$3,jaar_zip[weeknr],overzicht_per_locatie!$B72)</f>
        <v>0</v>
      </c>
      <c r="F72" s="37" t="str">
        <f>IF(COUNTIFS(jaar_zip[KNMI_Stations.Naam_weerstation],overzicht_per_locatie!$D$3,jaar_zip[weeknr],overzicht_per_locatie!$B72)=0,"",SUMIFS(jaar_zip[etmaaltemperatuur],jaar_zip[KNMI_Stations.Naam_weerstation],overzicht_per_locatie!$D$3,jaar_zip[weeknr],overzicht_per_locatie!$B72)/COUNTIFS(jaar_zip[KNMI_Stations.Naam_weerstation],overzicht_per_locatie!$D$3,jaar_zip[weeknr],overzicht_per_locatie!$B72))</f>
        <v/>
      </c>
      <c r="G72" s="37" t="str">
        <f>IF(COUNTIFS(jaar_zip[KNMI_Stations.Naam_weerstation],overzicht_per_locatie!$D$3,jaar_zip[weeknr],overzicht_per_locatie!$B72)=0,"",SUMIFS(jaar_zip[rel._vochtigheid],jaar_zip[KNMI_Stations.Naam_weerstation],overzicht_per_locatie!$D$3,jaar_zip[weeknr],overzicht_per_locatie!$B72)/COUNTIFS(jaar_zip[KNMI_Stations.Naam_weerstation],overzicht_per_locatie!$D$3,jaar_zip[weeknr],overzicht_per_locatie!$B72))</f>
        <v/>
      </c>
      <c r="H72" s="37" t="str">
        <f>IF(COUNTIFS(jaar_zip[KNMI_Stations.Naam_weerstation],overzicht_per_locatie!$D$3,jaar_zip[weeknr],overzicht_per_locatie!$B72)=0,"",SUMIFS(jaar_zip[windsnelheid],jaar_zip[KNMI_Stations.Naam_weerstation],overzicht_per_locatie!$D$3,jaar_zip[weeknr],overzicht_per_locatie!$B72)/COUNTIFS(jaar_zip[KNMI_Stations.Naam_weerstation],overzicht_per_locatie!$D$3,jaar_zip[weeknr],overzicht_per_locatie!$B72))</f>
        <v/>
      </c>
      <c r="I72" s="37">
        <f>SUMIFS(jaar_zip[neerslag],jaar_zip[KNMI_Stations.Naam_weerstation],overzicht_per_locatie!$D$3,jaar_zip[weeknr],overzicht_per_locatie!$B72)</f>
        <v>0</v>
      </c>
      <c r="J72" s="37" t="str">
        <f>IF(COUNTIFS(jaar_zip[KNMI_Stations.Naam_weerstation],overzicht_per_locatie!$D$3,jaar_zip[weeknr],overzicht_per_locatie!$B72)=0,"",SUMIFS(jaar_zip[globale_straling],jaar_zip[KNMI_Stations.Naam_weerstation],overzicht_per_locatie!$D$3,jaar_zip[weeknr],overzicht_per_locatie!$B72)/COUNTIFS(jaar_zip[KNMI_Stations.Naam_weerstation],overzicht_per_locatie!$D$3,jaar_zip[weeknr],overzicht_per_locatie!$B72))</f>
        <v/>
      </c>
      <c r="K72" s="38" t="str">
        <f>IF(COUNTIFS(jaar_zip[KNMI_Stations.Naam_weerstation],overzicht_per_locatie!$D$3,jaar_zip[weeknr],overzicht_per_locatie!$B72)=0,"",SUMIFS(jaar_zip[luchtdruk],jaar_zip[KNMI_Stations.Naam_weerstation],overzicht_per_locatie!$D$3,jaar_zip[weeknr],overzicht_per_locatie!$B72)/COUNTIFS(jaar_zip[KNMI_Stations.Naam_weerstation],overzicht_per_locatie!$D$3,jaar_zip[weeknr],overzicht_per_locatie!$B72))</f>
        <v/>
      </c>
    </row>
    <row r="73" spans="2:11" x14ac:dyDescent="0.2">
      <c r="B73" s="31" t="s">
        <v>138</v>
      </c>
      <c r="C73" s="36">
        <f>SUMIFS(jaar_zip[graaddagen],jaar_zip[KNMI_Stations.Naam_weerstation],overzicht_per_locatie!$D$3,jaar_zip[weeknr],overzicht_per_locatie!$B73)</f>
        <v>0</v>
      </c>
      <c r="D73" s="37">
        <f>SUMIFS(jaar_zip[gew. Graaddagen],jaar_zip[KNMI_Stations.Naam_weerstation],overzicht_per_locatie!$D$3,jaar_zip[weeknr],overzicht_per_locatie!$B73)</f>
        <v>0</v>
      </c>
      <c r="E73" s="37">
        <f>SUMIFS(jaar_zip[koeldagen],jaar_zip[KNMI_Stations.Naam_weerstation],overzicht_per_locatie!$D$3,jaar_zip[weeknr],overzicht_per_locatie!$B73)</f>
        <v>0</v>
      </c>
      <c r="F73" s="37" t="str">
        <f>IF(COUNTIFS(jaar_zip[KNMI_Stations.Naam_weerstation],overzicht_per_locatie!$D$3,jaar_zip[weeknr],overzicht_per_locatie!$B73)=0,"",SUMIFS(jaar_zip[etmaaltemperatuur],jaar_zip[KNMI_Stations.Naam_weerstation],overzicht_per_locatie!$D$3,jaar_zip[weeknr],overzicht_per_locatie!$B73)/COUNTIFS(jaar_zip[KNMI_Stations.Naam_weerstation],overzicht_per_locatie!$D$3,jaar_zip[weeknr],overzicht_per_locatie!$B73))</f>
        <v/>
      </c>
      <c r="G73" s="37" t="str">
        <f>IF(COUNTIFS(jaar_zip[KNMI_Stations.Naam_weerstation],overzicht_per_locatie!$D$3,jaar_zip[weeknr],overzicht_per_locatie!$B73)=0,"",SUMIFS(jaar_zip[rel._vochtigheid],jaar_zip[KNMI_Stations.Naam_weerstation],overzicht_per_locatie!$D$3,jaar_zip[weeknr],overzicht_per_locatie!$B73)/COUNTIFS(jaar_zip[KNMI_Stations.Naam_weerstation],overzicht_per_locatie!$D$3,jaar_zip[weeknr],overzicht_per_locatie!$B73))</f>
        <v/>
      </c>
      <c r="H73" s="37" t="str">
        <f>IF(COUNTIFS(jaar_zip[KNMI_Stations.Naam_weerstation],overzicht_per_locatie!$D$3,jaar_zip[weeknr],overzicht_per_locatie!$B73)=0,"",SUMIFS(jaar_zip[windsnelheid],jaar_zip[KNMI_Stations.Naam_weerstation],overzicht_per_locatie!$D$3,jaar_zip[weeknr],overzicht_per_locatie!$B73)/COUNTIFS(jaar_zip[KNMI_Stations.Naam_weerstation],overzicht_per_locatie!$D$3,jaar_zip[weeknr],overzicht_per_locatie!$B73))</f>
        <v/>
      </c>
      <c r="I73" s="37">
        <f>SUMIFS(jaar_zip[neerslag],jaar_zip[KNMI_Stations.Naam_weerstation],overzicht_per_locatie!$D$3,jaar_zip[weeknr],overzicht_per_locatie!$B73)</f>
        <v>0</v>
      </c>
      <c r="J73" s="37" t="str">
        <f>IF(COUNTIFS(jaar_zip[KNMI_Stations.Naam_weerstation],overzicht_per_locatie!$D$3,jaar_zip[weeknr],overzicht_per_locatie!$B73)=0,"",SUMIFS(jaar_zip[globale_straling],jaar_zip[KNMI_Stations.Naam_weerstation],overzicht_per_locatie!$D$3,jaar_zip[weeknr],overzicht_per_locatie!$B73)/COUNTIFS(jaar_zip[KNMI_Stations.Naam_weerstation],overzicht_per_locatie!$D$3,jaar_zip[weeknr],overzicht_per_locatie!$B73))</f>
        <v/>
      </c>
      <c r="K73" s="38" t="str">
        <f>IF(COUNTIFS(jaar_zip[KNMI_Stations.Naam_weerstation],overzicht_per_locatie!$D$3,jaar_zip[weeknr],overzicht_per_locatie!$B73)=0,"",SUMIFS(jaar_zip[luchtdruk],jaar_zip[KNMI_Stations.Naam_weerstation],overzicht_per_locatie!$D$3,jaar_zip[weeknr],overzicht_per_locatie!$B73)/COUNTIFS(jaar_zip[KNMI_Stations.Naam_weerstation],overzicht_per_locatie!$D$3,jaar_zip[weeknr],overzicht_per_locatie!$B73))</f>
        <v/>
      </c>
    </row>
    <row r="74" spans="2:11" x14ac:dyDescent="0.2">
      <c r="B74" s="32" t="s">
        <v>139</v>
      </c>
      <c r="C74" s="36">
        <f>SUMIFS(jaar_zip[graaddagen],jaar_zip[KNMI_Stations.Naam_weerstation],overzicht_per_locatie!$D$3,jaar_zip[weeknr],overzicht_per_locatie!$B74)</f>
        <v>0</v>
      </c>
      <c r="D74" s="37">
        <f>SUMIFS(jaar_zip[gew. Graaddagen],jaar_zip[KNMI_Stations.Naam_weerstation],overzicht_per_locatie!$D$3,jaar_zip[weeknr],overzicht_per_locatie!$B74)</f>
        <v>0</v>
      </c>
      <c r="E74" s="37">
        <f>SUMIFS(jaar_zip[koeldagen],jaar_zip[KNMI_Stations.Naam_weerstation],overzicht_per_locatie!$D$3,jaar_zip[weeknr],overzicht_per_locatie!$B74)</f>
        <v>0</v>
      </c>
      <c r="F74" s="37" t="str">
        <f>IF(COUNTIFS(jaar_zip[KNMI_Stations.Naam_weerstation],overzicht_per_locatie!$D$3,jaar_zip[weeknr],overzicht_per_locatie!$B74)=0,"",SUMIFS(jaar_zip[etmaaltemperatuur],jaar_zip[KNMI_Stations.Naam_weerstation],overzicht_per_locatie!$D$3,jaar_zip[weeknr],overzicht_per_locatie!$B74)/COUNTIFS(jaar_zip[KNMI_Stations.Naam_weerstation],overzicht_per_locatie!$D$3,jaar_zip[weeknr],overzicht_per_locatie!$B74))</f>
        <v/>
      </c>
      <c r="G74" s="37" t="str">
        <f>IF(COUNTIFS(jaar_zip[KNMI_Stations.Naam_weerstation],overzicht_per_locatie!$D$3,jaar_zip[weeknr],overzicht_per_locatie!$B74)=0,"",SUMIFS(jaar_zip[rel._vochtigheid],jaar_zip[KNMI_Stations.Naam_weerstation],overzicht_per_locatie!$D$3,jaar_zip[weeknr],overzicht_per_locatie!$B74)/COUNTIFS(jaar_zip[KNMI_Stations.Naam_weerstation],overzicht_per_locatie!$D$3,jaar_zip[weeknr],overzicht_per_locatie!$B74))</f>
        <v/>
      </c>
      <c r="H74" s="37" t="str">
        <f>IF(COUNTIFS(jaar_zip[KNMI_Stations.Naam_weerstation],overzicht_per_locatie!$D$3,jaar_zip[weeknr],overzicht_per_locatie!$B74)=0,"",SUMIFS(jaar_zip[windsnelheid],jaar_zip[KNMI_Stations.Naam_weerstation],overzicht_per_locatie!$D$3,jaar_zip[weeknr],overzicht_per_locatie!$B74)/COUNTIFS(jaar_zip[KNMI_Stations.Naam_weerstation],overzicht_per_locatie!$D$3,jaar_zip[weeknr],overzicht_per_locatie!$B74))</f>
        <v/>
      </c>
      <c r="I74" s="37">
        <f>SUMIFS(jaar_zip[neerslag],jaar_zip[KNMI_Stations.Naam_weerstation],overzicht_per_locatie!$D$3,jaar_zip[weeknr],overzicht_per_locatie!$B74)</f>
        <v>0</v>
      </c>
      <c r="J74" s="37" t="str">
        <f>IF(COUNTIFS(jaar_zip[KNMI_Stations.Naam_weerstation],overzicht_per_locatie!$D$3,jaar_zip[weeknr],overzicht_per_locatie!$B74)=0,"",SUMIFS(jaar_zip[globale_straling],jaar_zip[KNMI_Stations.Naam_weerstation],overzicht_per_locatie!$D$3,jaar_zip[weeknr],overzicht_per_locatie!$B74)/COUNTIFS(jaar_zip[KNMI_Stations.Naam_weerstation],overzicht_per_locatie!$D$3,jaar_zip[weeknr],overzicht_per_locatie!$B74))</f>
        <v/>
      </c>
      <c r="K74" s="38" t="str">
        <f>IF(COUNTIFS(jaar_zip[KNMI_Stations.Naam_weerstation],overzicht_per_locatie!$D$3,jaar_zip[weeknr],overzicht_per_locatie!$B74)=0,"",SUMIFS(jaar_zip[luchtdruk],jaar_zip[KNMI_Stations.Naam_weerstation],overzicht_per_locatie!$D$3,jaar_zip[weeknr],overzicht_per_locatie!$B74)/COUNTIFS(jaar_zip[KNMI_Stations.Naam_weerstation],overzicht_per_locatie!$D$3,jaar_zip[weeknr],overzicht_per_locatie!$B74))</f>
        <v/>
      </c>
    </row>
    <row r="75" spans="2:11" ht="13.5" thickBot="1" x14ac:dyDescent="0.25">
      <c r="B75" s="31" t="s">
        <v>140</v>
      </c>
      <c r="C75" s="39">
        <f>SUMIFS(jaar_zip[graaddagen],jaar_zip[KNMI_Stations.Naam_weerstation],overzicht_per_locatie!$D$3,jaar_zip[weeknr],overzicht_per_locatie!$B75)</f>
        <v>0</v>
      </c>
      <c r="D75" s="40">
        <f>SUMIFS(jaar_zip[gew. Graaddagen],jaar_zip[KNMI_Stations.Naam_weerstation],overzicht_per_locatie!$D$3,jaar_zip[weeknr],overzicht_per_locatie!$B75)</f>
        <v>0</v>
      </c>
      <c r="E75" s="40">
        <f>SUMIFS(jaar_zip[koeldagen],jaar_zip[KNMI_Stations.Naam_weerstation],overzicht_per_locatie!$D$3,jaar_zip[weeknr],overzicht_per_locatie!$B75)</f>
        <v>0</v>
      </c>
      <c r="F75" s="40" t="str">
        <f>IF(COUNTIFS(jaar_zip[KNMI_Stations.Naam_weerstation],overzicht_per_locatie!$D$3,jaar_zip[weeknr],overzicht_per_locatie!$B75)=0,"",SUMIFS(jaar_zip[etmaaltemperatuur],jaar_zip[KNMI_Stations.Naam_weerstation],overzicht_per_locatie!$D$3,jaar_zip[weeknr],overzicht_per_locatie!$B75)/COUNTIFS(jaar_zip[KNMI_Stations.Naam_weerstation],overzicht_per_locatie!$D$3,jaar_zip[weeknr],overzicht_per_locatie!$B75))</f>
        <v/>
      </c>
      <c r="G75" s="40" t="str">
        <f>IF(COUNTIFS(jaar_zip[KNMI_Stations.Naam_weerstation],overzicht_per_locatie!$D$3,jaar_zip[weeknr],overzicht_per_locatie!$B75)=0,"",SUMIFS(jaar_zip[rel._vochtigheid],jaar_zip[KNMI_Stations.Naam_weerstation],overzicht_per_locatie!$D$3,jaar_zip[weeknr],overzicht_per_locatie!$B75)/COUNTIFS(jaar_zip[KNMI_Stations.Naam_weerstation],overzicht_per_locatie!$D$3,jaar_zip[weeknr],overzicht_per_locatie!$B75))</f>
        <v/>
      </c>
      <c r="H75" s="40" t="str">
        <f>IF(COUNTIFS(jaar_zip[KNMI_Stations.Naam_weerstation],overzicht_per_locatie!$D$3,jaar_zip[weeknr],overzicht_per_locatie!$B75)=0,"",SUMIFS(jaar_zip[windsnelheid],jaar_zip[KNMI_Stations.Naam_weerstation],overzicht_per_locatie!$D$3,jaar_zip[weeknr],overzicht_per_locatie!$B75)/COUNTIFS(jaar_zip[KNMI_Stations.Naam_weerstation],overzicht_per_locatie!$D$3,jaar_zip[weeknr],overzicht_per_locatie!$B75))</f>
        <v/>
      </c>
      <c r="I75" s="40">
        <f>SUMIFS(jaar_zip[neerslag],jaar_zip[KNMI_Stations.Naam_weerstation],overzicht_per_locatie!$D$3,jaar_zip[weeknr],overzicht_per_locatie!$B75)</f>
        <v>0</v>
      </c>
      <c r="J75" s="40" t="str">
        <f>IF(COUNTIFS(jaar_zip[KNMI_Stations.Naam_weerstation],overzicht_per_locatie!$D$3,jaar_zip[weeknr],overzicht_per_locatie!$B75)=0,"",SUMIFS(jaar_zip[globale_straling],jaar_zip[KNMI_Stations.Naam_weerstation],overzicht_per_locatie!$D$3,jaar_zip[weeknr],overzicht_per_locatie!$B75)/COUNTIFS(jaar_zip[KNMI_Stations.Naam_weerstation],overzicht_per_locatie!$D$3,jaar_zip[weeknr],overzicht_per_locatie!$B75))</f>
        <v/>
      </c>
      <c r="K75" s="41" t="str">
        <f>IF(COUNTIFS(jaar_zip[KNMI_Stations.Naam_weerstation],overzicht_per_locatie!$D$3,jaar_zip[weeknr],overzicht_per_locatie!$B75)=0,"",SUMIFS(jaar_zip[luchtdruk],jaar_zip[KNMI_Stations.Naam_weerstation],overzicht_per_locatie!$D$3,jaar_zip[weeknr],overzicht_per_locatie!$B75)/COUNTIFS(jaar_zip[KNMI_Stations.Naam_weerstation],overzicht_per_locatie!$D$3,jaar_zip[weeknr],overzicht_per_locatie!$B75))</f>
        <v/>
      </c>
    </row>
    <row r="76" spans="2:11" ht="13.5" thickBot="1" x14ac:dyDescent="0.25">
      <c r="B76" s="28" t="s">
        <v>74</v>
      </c>
      <c r="C76" s="42">
        <f>SUM(C23:C75)</f>
        <v>1510.6</v>
      </c>
      <c r="D76" s="43">
        <f>SUM(D23:D75)</f>
        <v>1481.21</v>
      </c>
      <c r="E76" s="43">
        <f>SUM(E23:E75)</f>
        <v>126.70000000000002</v>
      </c>
      <c r="F76" s="43">
        <f>AVERAGE(F23:F75)</f>
        <v>12.928928571428571</v>
      </c>
      <c r="G76" s="43">
        <f t="shared" ref="G76:H76" si="3">AVERAGE(G23:G75)</f>
        <v>80.125</v>
      </c>
      <c r="H76" s="43">
        <f t="shared" si="3"/>
        <v>3.3353571428571427</v>
      </c>
      <c r="I76" s="43">
        <f>SUM(I23:I75)</f>
        <v>851.8</v>
      </c>
      <c r="J76" s="43">
        <f t="shared" ref="J76" si="4">AVERAGE(J23:J75)</f>
        <v>1225.875</v>
      </c>
      <c r="K76" s="45">
        <f t="shared" ref="K76" si="5">AVERAGE(K23:K75)</f>
        <v>1012.8174999999998</v>
      </c>
    </row>
    <row r="82" spans="3:3" x14ac:dyDescent="0.2">
      <c r="C82" s="8">
        <f>75-19</f>
        <v>56</v>
      </c>
    </row>
  </sheetData>
  <phoneticPr fontId="3" type="noConversion"/>
  <dataValidations count="1">
    <dataValidation type="list" allowBlank="1" showInputMessage="1" showErrorMessage="1" sqref="D3 WVP983043 WLT983043 WBX983043 VSB983043 VIF983043 UYJ983043 UON983043 UER983043 TUV983043 TKZ983043 TBD983043 SRH983043 SHL983043 RXP983043 RNT983043 RDX983043 QUB983043 QKF983043 QAJ983043 PQN983043 PGR983043 OWV983043 OMZ983043 ODD983043 NTH983043 NJL983043 MZP983043 MPT983043 MFX983043 LWB983043 LMF983043 LCJ983043 KSN983043 KIR983043 JYV983043 JOZ983043 JFD983043 IVH983043 ILL983043 IBP983043 HRT983043 HHX983043 GYB983043 GOF983043 GEJ983043 FUN983043 FKR983043 FAV983043 EQZ983043 EHD983043 DXH983043 DNL983043 DDP983043 CTT983043 CJX983043 CAB983043 BQF983043 BGJ983043 AWN983043 AMR983043 ACV983043 SZ983043 JD983043 D983043 WVP917507 WLT917507 WBX917507 VSB917507 VIF917507 UYJ917507 UON917507 UER917507 TUV917507 TKZ917507 TBD917507 SRH917507 SHL917507 RXP917507 RNT917507 RDX917507 QUB917507 QKF917507 QAJ917507 PQN917507 PGR917507 OWV917507 OMZ917507 ODD917507 NTH917507 NJL917507 MZP917507 MPT917507 MFX917507 LWB917507 LMF917507 LCJ917507 KSN917507 KIR917507 JYV917507 JOZ917507 JFD917507 IVH917507 ILL917507 IBP917507 HRT917507 HHX917507 GYB917507 GOF917507 GEJ917507 FUN917507 FKR917507 FAV917507 EQZ917507 EHD917507 DXH917507 DNL917507 DDP917507 CTT917507 CJX917507 CAB917507 BQF917507 BGJ917507 AWN917507 AMR917507 ACV917507 SZ917507 JD917507 D917507 WVP851971 WLT851971 WBX851971 VSB851971 VIF851971 UYJ851971 UON851971 UER851971 TUV851971 TKZ851971 TBD851971 SRH851971 SHL851971 RXP851971 RNT851971 RDX851971 QUB851971 QKF851971 QAJ851971 PQN851971 PGR851971 OWV851971 OMZ851971 ODD851971 NTH851971 NJL851971 MZP851971 MPT851971 MFX851971 LWB851971 LMF851971 LCJ851971 KSN851971 KIR851971 JYV851971 JOZ851971 JFD851971 IVH851971 ILL851971 IBP851971 HRT851971 HHX851971 GYB851971 GOF851971 GEJ851971 FUN851971 FKR851971 FAV851971 EQZ851971 EHD851971 DXH851971 DNL851971 DDP851971 CTT851971 CJX851971 CAB851971 BQF851971 BGJ851971 AWN851971 AMR851971 ACV851971 SZ851971 JD851971 D851971 WVP786435 WLT786435 WBX786435 VSB786435 VIF786435 UYJ786435 UON786435 UER786435 TUV786435 TKZ786435 TBD786435 SRH786435 SHL786435 RXP786435 RNT786435 RDX786435 QUB786435 QKF786435 QAJ786435 PQN786435 PGR786435 OWV786435 OMZ786435 ODD786435 NTH786435 NJL786435 MZP786435 MPT786435 MFX786435 LWB786435 LMF786435 LCJ786435 KSN786435 KIR786435 JYV786435 JOZ786435 JFD786435 IVH786435 ILL786435 IBP786435 HRT786435 HHX786435 GYB786435 GOF786435 GEJ786435 FUN786435 FKR786435 FAV786435 EQZ786435 EHD786435 DXH786435 DNL786435 DDP786435 CTT786435 CJX786435 CAB786435 BQF786435 BGJ786435 AWN786435 AMR786435 ACV786435 SZ786435 JD786435 D786435 WVP720899 WLT720899 WBX720899 VSB720899 VIF720899 UYJ720899 UON720899 UER720899 TUV720899 TKZ720899 TBD720899 SRH720899 SHL720899 RXP720899 RNT720899 RDX720899 QUB720899 QKF720899 QAJ720899 PQN720899 PGR720899 OWV720899 OMZ720899 ODD720899 NTH720899 NJL720899 MZP720899 MPT720899 MFX720899 LWB720899 LMF720899 LCJ720899 KSN720899 KIR720899 JYV720899 JOZ720899 JFD720899 IVH720899 ILL720899 IBP720899 HRT720899 HHX720899 GYB720899 GOF720899 GEJ720899 FUN720899 FKR720899 FAV720899 EQZ720899 EHD720899 DXH720899 DNL720899 DDP720899 CTT720899 CJX720899 CAB720899 BQF720899 BGJ720899 AWN720899 AMR720899 ACV720899 SZ720899 JD720899 D720899 WVP655363 WLT655363 WBX655363 VSB655363 VIF655363 UYJ655363 UON655363 UER655363 TUV655363 TKZ655363 TBD655363 SRH655363 SHL655363 RXP655363 RNT655363 RDX655363 QUB655363 QKF655363 QAJ655363 PQN655363 PGR655363 OWV655363 OMZ655363 ODD655363 NTH655363 NJL655363 MZP655363 MPT655363 MFX655363 LWB655363 LMF655363 LCJ655363 KSN655363 KIR655363 JYV655363 JOZ655363 JFD655363 IVH655363 ILL655363 IBP655363 HRT655363 HHX655363 GYB655363 GOF655363 GEJ655363 FUN655363 FKR655363 FAV655363 EQZ655363 EHD655363 DXH655363 DNL655363 DDP655363 CTT655363 CJX655363 CAB655363 BQF655363 BGJ655363 AWN655363 AMR655363 ACV655363 SZ655363 JD655363 D655363 WVP589827 WLT589827 WBX589827 VSB589827 VIF589827 UYJ589827 UON589827 UER589827 TUV589827 TKZ589827 TBD589827 SRH589827 SHL589827 RXP589827 RNT589827 RDX589827 QUB589827 QKF589827 QAJ589827 PQN589827 PGR589827 OWV589827 OMZ589827 ODD589827 NTH589827 NJL589827 MZP589827 MPT589827 MFX589827 LWB589827 LMF589827 LCJ589827 KSN589827 KIR589827 JYV589827 JOZ589827 JFD589827 IVH589827 ILL589827 IBP589827 HRT589827 HHX589827 GYB589827 GOF589827 GEJ589827 FUN589827 FKR589827 FAV589827 EQZ589827 EHD589827 DXH589827 DNL589827 DDP589827 CTT589827 CJX589827 CAB589827 BQF589827 BGJ589827 AWN589827 AMR589827 ACV589827 SZ589827 JD589827 D589827 WVP524291 WLT524291 WBX524291 VSB524291 VIF524291 UYJ524291 UON524291 UER524291 TUV524291 TKZ524291 TBD524291 SRH524291 SHL524291 RXP524291 RNT524291 RDX524291 QUB524291 QKF524291 QAJ524291 PQN524291 PGR524291 OWV524291 OMZ524291 ODD524291 NTH524291 NJL524291 MZP524291 MPT524291 MFX524291 LWB524291 LMF524291 LCJ524291 KSN524291 KIR524291 JYV524291 JOZ524291 JFD524291 IVH524291 ILL524291 IBP524291 HRT524291 HHX524291 GYB524291 GOF524291 GEJ524291 FUN524291 FKR524291 FAV524291 EQZ524291 EHD524291 DXH524291 DNL524291 DDP524291 CTT524291 CJX524291 CAB524291 BQF524291 BGJ524291 AWN524291 AMR524291 ACV524291 SZ524291 JD524291 D524291 WVP458755 WLT458755 WBX458755 VSB458755 VIF458755 UYJ458755 UON458755 UER458755 TUV458755 TKZ458755 TBD458755 SRH458755 SHL458755 RXP458755 RNT458755 RDX458755 QUB458755 QKF458755 QAJ458755 PQN458755 PGR458755 OWV458755 OMZ458755 ODD458755 NTH458755 NJL458755 MZP458755 MPT458755 MFX458755 LWB458755 LMF458755 LCJ458755 KSN458755 KIR458755 JYV458755 JOZ458755 JFD458755 IVH458755 ILL458755 IBP458755 HRT458755 HHX458755 GYB458755 GOF458755 GEJ458755 FUN458755 FKR458755 FAV458755 EQZ458755 EHD458755 DXH458755 DNL458755 DDP458755 CTT458755 CJX458755 CAB458755 BQF458755 BGJ458755 AWN458755 AMR458755 ACV458755 SZ458755 JD458755 D458755 WVP393219 WLT393219 WBX393219 VSB393219 VIF393219 UYJ393219 UON393219 UER393219 TUV393219 TKZ393219 TBD393219 SRH393219 SHL393219 RXP393219 RNT393219 RDX393219 QUB393219 QKF393219 QAJ393219 PQN393219 PGR393219 OWV393219 OMZ393219 ODD393219 NTH393219 NJL393219 MZP393219 MPT393219 MFX393219 LWB393219 LMF393219 LCJ393219 KSN393219 KIR393219 JYV393219 JOZ393219 JFD393219 IVH393219 ILL393219 IBP393219 HRT393219 HHX393219 GYB393219 GOF393219 GEJ393219 FUN393219 FKR393219 FAV393219 EQZ393219 EHD393219 DXH393219 DNL393219 DDP393219 CTT393219 CJX393219 CAB393219 BQF393219 BGJ393219 AWN393219 AMR393219 ACV393219 SZ393219 JD393219 D393219 WVP327683 WLT327683 WBX327683 VSB327683 VIF327683 UYJ327683 UON327683 UER327683 TUV327683 TKZ327683 TBD327683 SRH327683 SHL327683 RXP327683 RNT327683 RDX327683 QUB327683 QKF327683 QAJ327683 PQN327683 PGR327683 OWV327683 OMZ327683 ODD327683 NTH327683 NJL327683 MZP327683 MPT327683 MFX327683 LWB327683 LMF327683 LCJ327683 KSN327683 KIR327683 JYV327683 JOZ327683 JFD327683 IVH327683 ILL327683 IBP327683 HRT327683 HHX327683 GYB327683 GOF327683 GEJ327683 FUN327683 FKR327683 FAV327683 EQZ327683 EHD327683 DXH327683 DNL327683 DDP327683 CTT327683 CJX327683 CAB327683 BQF327683 BGJ327683 AWN327683 AMR327683 ACV327683 SZ327683 JD327683 D327683 WVP262147 WLT262147 WBX262147 VSB262147 VIF262147 UYJ262147 UON262147 UER262147 TUV262147 TKZ262147 TBD262147 SRH262147 SHL262147 RXP262147 RNT262147 RDX262147 QUB262147 QKF262147 QAJ262147 PQN262147 PGR262147 OWV262147 OMZ262147 ODD262147 NTH262147 NJL262147 MZP262147 MPT262147 MFX262147 LWB262147 LMF262147 LCJ262147 KSN262147 KIR262147 JYV262147 JOZ262147 JFD262147 IVH262147 ILL262147 IBP262147 HRT262147 HHX262147 GYB262147 GOF262147 GEJ262147 FUN262147 FKR262147 FAV262147 EQZ262147 EHD262147 DXH262147 DNL262147 DDP262147 CTT262147 CJX262147 CAB262147 BQF262147 BGJ262147 AWN262147 AMR262147 ACV262147 SZ262147 JD262147 D262147 WVP196611 WLT196611 WBX196611 VSB196611 VIF196611 UYJ196611 UON196611 UER196611 TUV196611 TKZ196611 TBD196611 SRH196611 SHL196611 RXP196611 RNT196611 RDX196611 QUB196611 QKF196611 QAJ196611 PQN196611 PGR196611 OWV196611 OMZ196611 ODD196611 NTH196611 NJL196611 MZP196611 MPT196611 MFX196611 LWB196611 LMF196611 LCJ196611 KSN196611 KIR196611 JYV196611 JOZ196611 JFD196611 IVH196611 ILL196611 IBP196611 HRT196611 HHX196611 GYB196611 GOF196611 GEJ196611 FUN196611 FKR196611 FAV196611 EQZ196611 EHD196611 DXH196611 DNL196611 DDP196611 CTT196611 CJX196611 CAB196611 BQF196611 BGJ196611 AWN196611 AMR196611 ACV196611 SZ196611 JD196611 D196611 WVP131075 WLT131075 WBX131075 VSB131075 VIF131075 UYJ131075 UON131075 UER131075 TUV131075 TKZ131075 TBD131075 SRH131075 SHL131075 RXP131075 RNT131075 RDX131075 QUB131075 QKF131075 QAJ131075 PQN131075 PGR131075 OWV131075 OMZ131075 ODD131075 NTH131075 NJL131075 MZP131075 MPT131075 MFX131075 LWB131075 LMF131075 LCJ131075 KSN131075 KIR131075 JYV131075 JOZ131075 JFD131075 IVH131075 ILL131075 IBP131075 HRT131075 HHX131075 GYB131075 GOF131075 GEJ131075 FUN131075 FKR131075 FAV131075 EQZ131075 EHD131075 DXH131075 DNL131075 DDP131075 CTT131075 CJX131075 CAB131075 BQF131075 BGJ131075 AWN131075 AMR131075 ACV131075 SZ131075 JD131075 D131075 WVP65539 WLT65539 WBX65539 VSB65539 VIF65539 UYJ65539 UON65539 UER65539 TUV65539 TKZ65539 TBD65539 SRH65539 SHL65539 RXP65539 RNT65539 RDX65539 QUB65539 QKF65539 QAJ65539 PQN65539 PGR65539 OWV65539 OMZ65539 ODD65539 NTH65539 NJL65539 MZP65539 MPT65539 MFX65539 LWB65539 LMF65539 LCJ65539 KSN65539 KIR65539 JYV65539 JOZ65539 JFD65539 IVH65539 ILL65539 IBP65539 HRT65539 HHX65539 GYB65539 GOF65539 GEJ65539 FUN65539 FKR65539 FAV65539 EQZ65539 EHD65539 DXH65539 DNL65539 DDP65539 CTT65539 CJX65539 CAB65539 BQF65539 BGJ65539 AWN65539 AMR65539 ACV65539 SZ65539 JD65539 D65539 WVP3 WLT3 WBX3 VSB3 VIF3 UYJ3 UON3 UER3 TUV3 TKZ3 TBD3 SRH3 SHL3 RXP3 RNT3 RDX3 QUB3 QKF3 QAJ3 PQN3 PGR3 OWV3 OMZ3 ODD3 NTH3 NJL3 MZP3 MPT3 MFX3 LWB3 LMF3 LCJ3 KSN3 KIR3 JYV3 JOZ3 JFD3 IVH3 ILL3 IBP3 HRT3 HHX3 GYB3 GOF3 GEJ3 FUN3 FKR3 FAV3 EQZ3 EHD3 DXH3 DNL3 DDP3 CTT3 CJX3 CAB3 BQF3 BGJ3 AWN3 AMR3 ACV3 SZ3 JD3" xr:uid="{EBD55890-7796-46DC-9C51-C36D075086F4}">
      <formula1>$M$7:$M$40</formula1>
    </dataValidation>
  </dataValidations>
  <pageMargins left="0.75" right="0.75" top="1" bottom="1" header="0.5" footer="0.5"/>
  <pageSetup paperSize="9" scale="7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4C399-01B3-4F19-9A99-0B5F1FA07EBC}">
  <sheetPr codeName="Blad6"/>
  <dimension ref="A1:AJ46"/>
  <sheetViews>
    <sheetView showGridLines="0" workbookViewId="0">
      <selection activeCell="A2" sqref="A2"/>
    </sheetView>
  </sheetViews>
  <sheetFormatPr defaultRowHeight="15" x14ac:dyDescent="0.25"/>
  <cols>
    <col min="1" max="1" width="32.140625" bestFit="1" customWidth="1"/>
    <col min="2" max="35" width="19.28515625" bestFit="1" customWidth="1"/>
    <col min="36" max="36" width="10" bestFit="1" customWidth="1"/>
  </cols>
  <sheetData>
    <row r="1" spans="1:36" x14ac:dyDescent="0.25">
      <c r="A1" s="29" t="str">
        <f>"Gemiddelde relatieve vochtigheid "&amp; YEAR(jaar_zip!J2)</f>
        <v>Gemiddelde relatieve vochtigheid 2024</v>
      </c>
    </row>
    <row r="2" spans="1:36" x14ac:dyDescent="0.25">
      <c r="A2" t="s">
        <v>76</v>
      </c>
    </row>
    <row r="4" spans="1:36" x14ac:dyDescent="0.25">
      <c r="A4" s="4" t="s">
        <v>143</v>
      </c>
      <c r="B4" s="4" t="s">
        <v>142</v>
      </c>
    </row>
    <row r="5" spans="1:36" x14ac:dyDescent="0.25">
      <c r="A5" s="4" t="s">
        <v>144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88</v>
      </c>
      <c r="B6" s="46">
        <v>85</v>
      </c>
      <c r="C6" s="46">
        <v>87.857142857142861</v>
      </c>
      <c r="D6" s="46">
        <v>88.857142857142861</v>
      </c>
      <c r="E6" s="46">
        <v>88.428571428571431</v>
      </c>
      <c r="F6" s="46">
        <v>84.714285714285708</v>
      </c>
      <c r="G6" s="46">
        <v>89.571428571428569</v>
      </c>
      <c r="H6" s="46">
        <v>87.285714285714292</v>
      </c>
      <c r="I6" s="46">
        <v>85.857142857142861</v>
      </c>
      <c r="J6" s="46">
        <v>84.714285714285708</v>
      </c>
      <c r="K6" s="46">
        <v>86.571428571428569</v>
      </c>
      <c r="L6" s="46">
        <v>89.571428571428569</v>
      </c>
      <c r="M6" s="46">
        <v>87.714285714285708</v>
      </c>
      <c r="N6" s="46">
        <v>84</v>
      </c>
      <c r="O6" s="46">
        <v>88.714285714285708</v>
      </c>
      <c r="P6" s="46">
        <v>86.571428571428569</v>
      </c>
      <c r="Q6" s="46">
        <v>88.428571428571431</v>
      </c>
      <c r="R6" s="46">
        <v>87.571428571428569</v>
      </c>
      <c r="S6" s="46">
        <v>88.428571428571431</v>
      </c>
      <c r="T6" s="46">
        <v>87.285714285714292</v>
      </c>
      <c r="U6" s="46">
        <v>86</v>
      </c>
      <c r="V6" s="46">
        <v>88</v>
      </c>
      <c r="W6" s="46">
        <v>88.857142857142861</v>
      </c>
      <c r="X6" s="46">
        <v>84.571428571428569</v>
      </c>
      <c r="Y6" s="46">
        <v>87.857142857142861</v>
      </c>
      <c r="Z6" s="46">
        <v>89.285714285714292</v>
      </c>
      <c r="AA6" s="46">
        <v>87.571428571428569</v>
      </c>
      <c r="AB6" s="46">
        <v>85.142857142857139</v>
      </c>
      <c r="AC6" s="46">
        <v>84.857142857142861</v>
      </c>
      <c r="AD6" s="46">
        <v>86.857142857142861</v>
      </c>
      <c r="AE6" s="46">
        <v>84.571428571428569</v>
      </c>
      <c r="AF6" s="46">
        <v>86.571428571428569</v>
      </c>
      <c r="AG6" s="46">
        <v>86.714285714285708</v>
      </c>
      <c r="AH6" s="46">
        <v>87</v>
      </c>
      <c r="AI6" s="46">
        <v>85.428571428571431</v>
      </c>
      <c r="AJ6" s="46">
        <v>86.953781512605048</v>
      </c>
    </row>
    <row r="7" spans="1:36" x14ac:dyDescent="0.25">
      <c r="A7" t="s">
        <v>89</v>
      </c>
      <c r="B7" s="46">
        <v>76.571428571428569</v>
      </c>
      <c r="C7" s="46">
        <v>82.428571428571431</v>
      </c>
      <c r="D7" s="46">
        <v>79.285714285714292</v>
      </c>
      <c r="E7" s="46">
        <v>79.285714285714292</v>
      </c>
      <c r="F7" s="46">
        <v>75.571428571428569</v>
      </c>
      <c r="G7" s="46">
        <v>80.714285714285708</v>
      </c>
      <c r="H7" s="46">
        <v>85.857142857142861</v>
      </c>
      <c r="I7" s="46">
        <v>77.142857142857139</v>
      </c>
      <c r="J7" s="46">
        <v>78.142857142857139</v>
      </c>
      <c r="K7" s="46">
        <v>79.142857142857139</v>
      </c>
      <c r="L7" s="46">
        <v>83.571428571428569</v>
      </c>
      <c r="M7" s="46">
        <v>80.714285714285708</v>
      </c>
      <c r="N7" s="46">
        <v>74</v>
      </c>
      <c r="O7" s="46">
        <v>85.428571428571431</v>
      </c>
      <c r="P7" s="46">
        <v>79.428571428571431</v>
      </c>
      <c r="Q7" s="46">
        <v>82.714285714285708</v>
      </c>
      <c r="R7" s="46">
        <v>82.428571428571431</v>
      </c>
      <c r="S7" s="46">
        <v>83</v>
      </c>
      <c r="T7" s="46">
        <v>81.857142857142861</v>
      </c>
      <c r="U7" s="46">
        <v>81.571428571428569</v>
      </c>
      <c r="V7" s="46">
        <v>84.428571428571431</v>
      </c>
      <c r="W7" s="46">
        <v>88.142857142857139</v>
      </c>
      <c r="X7" s="46">
        <v>78.857142857142861</v>
      </c>
      <c r="Y7" s="46">
        <v>78.285714285714292</v>
      </c>
      <c r="Z7" s="46">
        <v>84.142857142857139</v>
      </c>
      <c r="AA7" s="46">
        <v>81.285714285714292</v>
      </c>
      <c r="AB7" s="46">
        <v>74.571428571428569</v>
      </c>
      <c r="AC7" s="46">
        <v>75.857142857142861</v>
      </c>
      <c r="AD7" s="46">
        <v>79.285714285714292</v>
      </c>
      <c r="AE7" s="46">
        <v>75</v>
      </c>
      <c r="AF7" s="46">
        <v>81.714285714285708</v>
      </c>
      <c r="AG7" s="46">
        <v>78.142857142857139</v>
      </c>
      <c r="AH7" s="46">
        <v>79.285714285714292</v>
      </c>
      <c r="AI7" s="46">
        <v>78.571428571428569</v>
      </c>
      <c r="AJ7" s="46">
        <v>80.189075630252105</v>
      </c>
    </row>
    <row r="8" spans="1:36" x14ac:dyDescent="0.25">
      <c r="A8" t="s">
        <v>90</v>
      </c>
      <c r="B8" s="46">
        <v>81.857142857142861</v>
      </c>
      <c r="C8" s="46">
        <v>80.714285714285708</v>
      </c>
      <c r="D8" s="46">
        <v>85.857142857142861</v>
      </c>
      <c r="E8" s="46">
        <v>83.714285714285708</v>
      </c>
      <c r="F8" s="46">
        <v>73</v>
      </c>
      <c r="G8" s="46">
        <v>84.571428571428569</v>
      </c>
      <c r="H8" s="46">
        <v>82.857142857142861</v>
      </c>
      <c r="I8" s="46">
        <v>84.142857142857139</v>
      </c>
      <c r="J8" s="46">
        <v>85.285714285714292</v>
      </c>
      <c r="K8" s="46">
        <v>86.285714285714292</v>
      </c>
      <c r="L8" s="46">
        <v>84.428571428571431</v>
      </c>
      <c r="M8" s="46">
        <v>86.428571428571431</v>
      </c>
      <c r="N8" s="46">
        <v>74</v>
      </c>
      <c r="O8" s="46">
        <v>83.857142857142861</v>
      </c>
      <c r="P8" s="46">
        <v>77</v>
      </c>
      <c r="Q8" s="46">
        <v>84.714285714285708</v>
      </c>
      <c r="R8" s="46">
        <v>80.571428571428569</v>
      </c>
      <c r="S8" s="46">
        <v>82.285714285714292</v>
      </c>
      <c r="T8" s="46">
        <v>81.857142857142861</v>
      </c>
      <c r="U8" s="46">
        <v>84.142857142857139</v>
      </c>
      <c r="V8" s="46">
        <v>83.142857142857139</v>
      </c>
      <c r="W8" s="46">
        <v>84</v>
      </c>
      <c r="X8" s="46">
        <v>80.285714285714292</v>
      </c>
      <c r="Y8" s="46">
        <v>82.571428571428569</v>
      </c>
      <c r="Z8" s="46">
        <v>84</v>
      </c>
      <c r="AA8" s="46">
        <v>82.571428571428569</v>
      </c>
      <c r="AB8" s="46">
        <v>72.142857142857139</v>
      </c>
      <c r="AC8" s="46">
        <v>76.142857142857139</v>
      </c>
      <c r="AD8" s="46">
        <v>84.857142857142861</v>
      </c>
      <c r="AE8" s="46">
        <v>78.142857142857139</v>
      </c>
      <c r="AF8" s="46">
        <v>83.285714285714292</v>
      </c>
      <c r="AG8" s="46">
        <v>72.714285714285708</v>
      </c>
      <c r="AH8" s="46">
        <v>81.571428571428569</v>
      </c>
      <c r="AI8" s="46">
        <v>82.571428571428569</v>
      </c>
      <c r="AJ8" s="46">
        <v>81.634453781512605</v>
      </c>
    </row>
    <row r="9" spans="1:36" x14ac:dyDescent="0.25">
      <c r="A9" t="s">
        <v>91</v>
      </c>
      <c r="B9" s="46">
        <v>79</v>
      </c>
      <c r="C9" s="46">
        <v>84.142857142857139</v>
      </c>
      <c r="D9" s="46">
        <v>85</v>
      </c>
      <c r="E9" s="46">
        <v>81.857142857142861</v>
      </c>
      <c r="F9" s="46">
        <v>82.714285714285708</v>
      </c>
      <c r="G9" s="46">
        <v>82.857142857142861</v>
      </c>
      <c r="H9" s="46">
        <v>81.142857142857139</v>
      </c>
      <c r="I9" s="46">
        <v>80.857142857142861</v>
      </c>
      <c r="J9" s="46">
        <v>81.428571428571431</v>
      </c>
      <c r="K9" s="46">
        <v>82.571428571428569</v>
      </c>
      <c r="L9" s="46">
        <v>81.285714285714292</v>
      </c>
      <c r="M9" s="46">
        <v>85.428571428571431</v>
      </c>
      <c r="N9" s="46">
        <v>81.142857142857139</v>
      </c>
      <c r="O9" s="46">
        <v>82.142857142857139</v>
      </c>
      <c r="P9" s="46">
        <v>85.857142857142861</v>
      </c>
      <c r="Q9" s="46">
        <v>82.571428571428569</v>
      </c>
      <c r="R9" s="46">
        <v>85</v>
      </c>
      <c r="S9" s="46">
        <v>84.428571428571431</v>
      </c>
      <c r="T9" s="46">
        <v>80.714285714285708</v>
      </c>
      <c r="U9" s="46">
        <v>78.714285714285708</v>
      </c>
      <c r="V9" s="46">
        <v>83</v>
      </c>
      <c r="W9" s="46">
        <v>82.857142857142861</v>
      </c>
      <c r="X9" s="46">
        <v>80.285714285714292</v>
      </c>
      <c r="Y9" s="46">
        <v>83.142857142857139</v>
      </c>
      <c r="Z9" s="46">
        <v>87.285714285714292</v>
      </c>
      <c r="AA9" s="46">
        <v>79.428571428571431</v>
      </c>
      <c r="AB9" s="46">
        <v>84.428571428571431</v>
      </c>
      <c r="AC9" s="46">
        <v>84.714285714285708</v>
      </c>
      <c r="AD9" s="46">
        <v>82.142857142857139</v>
      </c>
      <c r="AE9" s="46">
        <v>82.142857142857139</v>
      </c>
      <c r="AF9" s="46">
        <v>84</v>
      </c>
      <c r="AG9" s="46">
        <v>82</v>
      </c>
      <c r="AH9" s="46">
        <v>85.285714285714292</v>
      </c>
      <c r="AI9" s="46">
        <v>82.142857142857139</v>
      </c>
      <c r="AJ9" s="46">
        <v>82.69747899159664</v>
      </c>
    </row>
    <row r="10" spans="1:36" x14ac:dyDescent="0.25">
      <c r="A10" t="s">
        <v>92</v>
      </c>
      <c r="B10" s="46">
        <v>84.571428571428569</v>
      </c>
      <c r="C10" s="46">
        <v>87.857142857142861</v>
      </c>
      <c r="D10" s="46">
        <v>89.571428571428569</v>
      </c>
      <c r="E10" s="46">
        <v>87.142857142857139</v>
      </c>
      <c r="F10" s="46">
        <v>86.285714285714292</v>
      </c>
      <c r="G10" s="46">
        <v>87</v>
      </c>
      <c r="H10" s="46">
        <v>85.142857142857139</v>
      </c>
      <c r="I10" s="46">
        <v>85.714285714285708</v>
      </c>
      <c r="J10" s="46">
        <v>85.428571428571431</v>
      </c>
      <c r="K10" s="46">
        <v>86.571428571428569</v>
      </c>
      <c r="L10" s="46">
        <v>85.428571428571431</v>
      </c>
      <c r="M10" s="46">
        <v>88.714285714285708</v>
      </c>
      <c r="N10" s="46">
        <v>86.857142857142861</v>
      </c>
      <c r="O10" s="46">
        <v>85.714285714285708</v>
      </c>
      <c r="P10" s="46">
        <v>88.714285714285708</v>
      </c>
      <c r="Q10" s="46">
        <v>86.285714285714292</v>
      </c>
      <c r="R10" s="46">
        <v>88.857142857142861</v>
      </c>
      <c r="S10" s="46">
        <v>87.857142857142861</v>
      </c>
      <c r="T10" s="46">
        <v>85.714285714285708</v>
      </c>
      <c r="U10" s="46">
        <v>84.571428571428569</v>
      </c>
      <c r="V10" s="46">
        <v>87.285714285714292</v>
      </c>
      <c r="W10" s="46">
        <v>86.285714285714292</v>
      </c>
      <c r="X10" s="46">
        <v>85.285714285714292</v>
      </c>
      <c r="Y10" s="46">
        <v>88.142857142857139</v>
      </c>
      <c r="Z10" s="46">
        <v>90.571428571428569</v>
      </c>
      <c r="AA10" s="46">
        <v>83.714285714285708</v>
      </c>
      <c r="AB10" s="46">
        <v>87.714285714285708</v>
      </c>
      <c r="AC10" s="46">
        <v>88.714285714285708</v>
      </c>
      <c r="AD10" s="46">
        <v>86.714285714285708</v>
      </c>
      <c r="AE10" s="46">
        <v>85.571428571428569</v>
      </c>
      <c r="AF10" s="46">
        <v>86.857142857142861</v>
      </c>
      <c r="AG10" s="46">
        <v>86.857142857142861</v>
      </c>
      <c r="AH10" s="46">
        <v>88.428571428571431</v>
      </c>
      <c r="AI10" s="46">
        <v>85.285714285714292</v>
      </c>
      <c r="AJ10" s="46">
        <v>86.806722689075627</v>
      </c>
    </row>
    <row r="11" spans="1:36" x14ac:dyDescent="0.25">
      <c r="A11" t="s">
        <v>93</v>
      </c>
      <c r="B11" s="46">
        <v>86.142857142857139</v>
      </c>
      <c r="C11" s="46">
        <v>89.285714285714292</v>
      </c>
      <c r="D11" s="46">
        <v>90</v>
      </c>
      <c r="E11" s="46">
        <v>89.285714285714292</v>
      </c>
      <c r="F11" s="46">
        <v>86.571428571428569</v>
      </c>
      <c r="G11" s="46">
        <v>89</v>
      </c>
      <c r="H11" s="46">
        <v>87.285714285714292</v>
      </c>
      <c r="I11" s="46">
        <v>86.857142857142861</v>
      </c>
      <c r="J11" s="46">
        <v>86.285714285714292</v>
      </c>
      <c r="K11" s="46">
        <v>88.285714285714292</v>
      </c>
      <c r="L11" s="46">
        <v>89.142857142857139</v>
      </c>
      <c r="M11" s="46">
        <v>89.714285714285708</v>
      </c>
      <c r="N11" s="46">
        <v>87.428571428571431</v>
      </c>
      <c r="O11" s="46">
        <v>88</v>
      </c>
      <c r="P11" s="46">
        <v>89.285714285714292</v>
      </c>
      <c r="Q11" s="46">
        <v>89.714285714285708</v>
      </c>
      <c r="R11" s="46">
        <v>88.142857142857139</v>
      </c>
      <c r="S11" s="46">
        <v>88.428571428571431</v>
      </c>
      <c r="T11" s="46">
        <v>86.285714285714292</v>
      </c>
      <c r="U11" s="46">
        <v>87.142857142857139</v>
      </c>
      <c r="V11" s="46">
        <v>87.857142857142861</v>
      </c>
      <c r="W11" s="46">
        <v>89.142857142857139</v>
      </c>
      <c r="X11" s="46">
        <v>87.428571428571431</v>
      </c>
      <c r="Y11" s="46">
        <v>88.142857142857139</v>
      </c>
      <c r="Z11" s="46">
        <v>89.714285714285708</v>
      </c>
      <c r="AA11" s="46">
        <v>87.428571428571431</v>
      </c>
      <c r="AB11" s="46">
        <v>87.571428571428569</v>
      </c>
      <c r="AC11" s="46">
        <v>88.285714285714292</v>
      </c>
      <c r="AD11" s="46">
        <v>88.428571428571431</v>
      </c>
      <c r="AE11" s="46">
        <v>87</v>
      </c>
      <c r="AF11" s="46">
        <v>88.428571428571431</v>
      </c>
      <c r="AG11" s="46">
        <v>88.857142857142861</v>
      </c>
      <c r="AH11" s="46">
        <v>89.428571428571431</v>
      </c>
      <c r="AI11" s="46">
        <v>87.285714285714292</v>
      </c>
      <c r="AJ11" s="46">
        <v>88.155462184873954</v>
      </c>
    </row>
    <row r="12" spans="1:36" x14ac:dyDescent="0.25">
      <c r="A12" t="s">
        <v>94</v>
      </c>
      <c r="B12" s="46">
        <v>84.857142857142861</v>
      </c>
      <c r="C12" s="46">
        <v>92.285714285714292</v>
      </c>
      <c r="D12" s="46">
        <v>91</v>
      </c>
      <c r="E12" s="46">
        <v>89.285714285714292</v>
      </c>
      <c r="F12" s="46">
        <v>90.428571428571431</v>
      </c>
      <c r="G12" s="46">
        <v>89.857142857142861</v>
      </c>
      <c r="H12" s="46">
        <v>89.857142857142861</v>
      </c>
      <c r="I12" s="46">
        <v>85.428571428571431</v>
      </c>
      <c r="J12" s="46">
        <v>84.428571428571431</v>
      </c>
      <c r="K12" s="46">
        <v>87.285714285714292</v>
      </c>
      <c r="L12" s="46">
        <v>90.857142857142861</v>
      </c>
      <c r="M12" s="46">
        <v>89.428571428571431</v>
      </c>
      <c r="N12" s="46">
        <v>87.142857142857139</v>
      </c>
      <c r="O12" s="46">
        <v>91</v>
      </c>
      <c r="P12" s="46">
        <v>93.714285714285708</v>
      </c>
      <c r="Q12" s="46">
        <v>90.142857142857139</v>
      </c>
      <c r="R12" s="46">
        <v>93.142857142857139</v>
      </c>
      <c r="S12" s="46">
        <v>92.571428571428569</v>
      </c>
      <c r="T12" s="46">
        <v>90</v>
      </c>
      <c r="U12" s="46">
        <v>83.285714285714292</v>
      </c>
      <c r="V12" s="46">
        <v>90.714285714285708</v>
      </c>
      <c r="W12" s="46">
        <v>90.428571428571431</v>
      </c>
      <c r="X12" s="46">
        <v>86.428571428571431</v>
      </c>
      <c r="Y12" s="46">
        <v>91.285714285714292</v>
      </c>
      <c r="Z12" s="46">
        <v>94</v>
      </c>
      <c r="AA12" s="46">
        <v>88.285714285714292</v>
      </c>
      <c r="AB12" s="46">
        <v>92.285714285714292</v>
      </c>
      <c r="AC12" s="46">
        <v>88.142857142857139</v>
      </c>
      <c r="AD12" s="46">
        <v>88</v>
      </c>
      <c r="AE12" s="46">
        <v>87.857142857142861</v>
      </c>
      <c r="AF12" s="46">
        <v>85</v>
      </c>
      <c r="AG12" s="46">
        <v>90.142857142857139</v>
      </c>
      <c r="AH12" s="46">
        <v>88.428571428571431</v>
      </c>
      <c r="AI12" s="46">
        <v>84</v>
      </c>
      <c r="AJ12" s="46">
        <v>89.147058823529406</v>
      </c>
    </row>
    <row r="13" spans="1:36" x14ac:dyDescent="0.25">
      <c r="A13" t="s">
        <v>95</v>
      </c>
      <c r="B13" s="46">
        <v>81</v>
      </c>
      <c r="C13" s="46">
        <v>89.857142857142861</v>
      </c>
      <c r="D13" s="46">
        <v>88.714285714285708</v>
      </c>
      <c r="E13" s="46">
        <v>87.285714285714292</v>
      </c>
      <c r="F13" s="46">
        <v>88.428571428571431</v>
      </c>
      <c r="G13" s="46">
        <v>86.857142857142861</v>
      </c>
      <c r="H13" s="46">
        <v>88</v>
      </c>
      <c r="I13" s="46">
        <v>83.285714285714292</v>
      </c>
      <c r="J13" s="46">
        <v>81.428571428571431</v>
      </c>
      <c r="K13" s="46">
        <v>86.142857142857139</v>
      </c>
      <c r="L13" s="46">
        <v>87.142857142857139</v>
      </c>
      <c r="M13" s="46">
        <v>87.285714285714292</v>
      </c>
      <c r="N13" s="46">
        <v>86.571428571428569</v>
      </c>
      <c r="O13" s="46">
        <v>88.428571428571431</v>
      </c>
      <c r="P13" s="46">
        <v>89.428571428571431</v>
      </c>
      <c r="Q13" s="46">
        <v>86</v>
      </c>
      <c r="R13" s="46">
        <v>90</v>
      </c>
      <c r="S13" s="46">
        <v>89.857142857142861</v>
      </c>
      <c r="T13" s="46">
        <v>86.857142857142861</v>
      </c>
      <c r="U13" s="46">
        <v>81.857142857142861</v>
      </c>
      <c r="V13" s="46">
        <v>87.714285714285708</v>
      </c>
      <c r="W13" s="46">
        <v>89</v>
      </c>
      <c r="X13" s="46">
        <v>85.571428571428569</v>
      </c>
      <c r="Y13" s="46">
        <v>89</v>
      </c>
      <c r="Z13" s="46">
        <v>90</v>
      </c>
      <c r="AA13" s="46">
        <v>84.142857142857139</v>
      </c>
      <c r="AB13" s="46">
        <v>89.142857142857139</v>
      </c>
      <c r="AC13" s="46">
        <v>86.428571428571431</v>
      </c>
      <c r="AD13" s="46">
        <v>84.857142857142861</v>
      </c>
      <c r="AE13" s="46">
        <v>85.857142857142861</v>
      </c>
      <c r="AF13" s="46">
        <v>86.285714285714292</v>
      </c>
      <c r="AG13" s="46">
        <v>88.428571428571431</v>
      </c>
      <c r="AH13" s="46">
        <v>88</v>
      </c>
      <c r="AI13" s="46">
        <v>84.142857142857139</v>
      </c>
      <c r="AJ13" s="46">
        <v>86.852941176470594</v>
      </c>
    </row>
    <row r="14" spans="1:36" x14ac:dyDescent="0.25">
      <c r="A14" t="s">
        <v>96</v>
      </c>
      <c r="B14" s="46">
        <v>75.714285714285708</v>
      </c>
      <c r="C14" s="46">
        <v>85.142857142857139</v>
      </c>
      <c r="D14" s="46">
        <v>84.428571428571431</v>
      </c>
      <c r="E14" s="46">
        <v>82.285714285714292</v>
      </c>
      <c r="F14" s="46">
        <v>81.857142857142861</v>
      </c>
      <c r="G14" s="46">
        <v>80.857142857142861</v>
      </c>
      <c r="H14" s="46">
        <v>82</v>
      </c>
      <c r="I14" s="46">
        <v>80</v>
      </c>
      <c r="J14" s="46">
        <v>80.571428571428569</v>
      </c>
      <c r="K14" s="46">
        <v>82</v>
      </c>
      <c r="L14" s="46">
        <v>82.285714285714292</v>
      </c>
      <c r="M14" s="46">
        <v>83.428571428571431</v>
      </c>
      <c r="N14" s="46">
        <v>83.714285714285708</v>
      </c>
      <c r="O14" s="46">
        <v>83.428571428571431</v>
      </c>
      <c r="P14" s="46">
        <v>84.571428571428569</v>
      </c>
      <c r="Q14" s="46">
        <v>79.571428571428569</v>
      </c>
      <c r="R14" s="46">
        <v>83.142857142857139</v>
      </c>
      <c r="S14" s="46">
        <v>82.714285714285708</v>
      </c>
      <c r="T14" s="46">
        <v>80.714285714285708</v>
      </c>
      <c r="U14" s="46">
        <v>79</v>
      </c>
      <c r="V14" s="46">
        <v>83.428571428571431</v>
      </c>
      <c r="W14" s="46">
        <v>84</v>
      </c>
      <c r="X14" s="46">
        <v>83</v>
      </c>
      <c r="Y14" s="46">
        <v>84.142857142857139</v>
      </c>
      <c r="Z14" s="46">
        <v>86.428571428571431</v>
      </c>
      <c r="AA14" s="46">
        <v>76.857142857142861</v>
      </c>
      <c r="AB14" s="46">
        <v>82.857142857142861</v>
      </c>
      <c r="AC14" s="46">
        <v>85.428571428571431</v>
      </c>
      <c r="AD14" s="46">
        <v>81.142857142857139</v>
      </c>
      <c r="AE14" s="46">
        <v>83.142857142857139</v>
      </c>
      <c r="AF14" s="46">
        <v>88.428571428571431</v>
      </c>
      <c r="AG14" s="46">
        <v>81.714285714285708</v>
      </c>
      <c r="AH14" s="46">
        <v>88</v>
      </c>
      <c r="AI14" s="46">
        <v>84.714285714285708</v>
      </c>
      <c r="AJ14" s="46">
        <v>82.668067226890756</v>
      </c>
    </row>
    <row r="15" spans="1:36" x14ac:dyDescent="0.25">
      <c r="A15" t="s">
        <v>97</v>
      </c>
      <c r="B15" s="46">
        <v>73.857142857142861</v>
      </c>
      <c r="C15" s="46">
        <v>83.714285714285708</v>
      </c>
      <c r="D15" s="46">
        <v>78.714285714285708</v>
      </c>
      <c r="E15" s="46">
        <v>78.571428571428569</v>
      </c>
      <c r="F15" s="46">
        <v>82.857142857142861</v>
      </c>
      <c r="G15" s="46">
        <v>79.142857142857139</v>
      </c>
      <c r="H15" s="46">
        <v>82.714285714285708</v>
      </c>
      <c r="I15" s="46">
        <v>71.428571428571431</v>
      </c>
      <c r="J15" s="46">
        <v>74.571428571428569</v>
      </c>
      <c r="K15" s="46">
        <v>73.857142857142861</v>
      </c>
      <c r="L15" s="46">
        <v>85.285714285714292</v>
      </c>
      <c r="M15" s="46">
        <v>80.857142857142861</v>
      </c>
      <c r="N15" s="46">
        <v>77.571428571428569</v>
      </c>
      <c r="O15" s="46">
        <v>84</v>
      </c>
      <c r="P15" s="46">
        <v>87.714285714285708</v>
      </c>
      <c r="Q15" s="46">
        <v>82.857142857142861</v>
      </c>
      <c r="R15" s="46">
        <v>85.285714285714292</v>
      </c>
      <c r="S15" s="46">
        <v>85.571428571428569</v>
      </c>
      <c r="T15" s="46">
        <v>81.857142857142861</v>
      </c>
      <c r="U15" s="46">
        <v>71.714285714285708</v>
      </c>
      <c r="V15" s="46">
        <v>84.428571428571431</v>
      </c>
      <c r="W15" s="46">
        <v>84.142857142857139</v>
      </c>
      <c r="X15" s="46">
        <v>77.285714285714292</v>
      </c>
      <c r="Y15" s="46">
        <v>78.571428571428569</v>
      </c>
      <c r="Z15" s="46">
        <v>85.857142857142861</v>
      </c>
      <c r="AA15" s="46">
        <v>81</v>
      </c>
      <c r="AB15" s="46">
        <v>85.571428571428569</v>
      </c>
      <c r="AC15" s="46">
        <v>78.857142857142861</v>
      </c>
      <c r="AD15" s="46">
        <v>78.857142857142861</v>
      </c>
      <c r="AE15" s="46">
        <v>78.428571428571431</v>
      </c>
      <c r="AF15" s="46">
        <v>79.285714285714292</v>
      </c>
      <c r="AG15" s="46">
        <v>82.428571428571431</v>
      </c>
      <c r="AH15" s="46">
        <v>81.571428571428569</v>
      </c>
      <c r="AI15" s="46">
        <v>77.428571428571431</v>
      </c>
      <c r="AJ15" s="46">
        <v>80.466386554621849</v>
      </c>
    </row>
    <row r="16" spans="1:36" x14ac:dyDescent="0.25">
      <c r="A16" t="s">
        <v>98</v>
      </c>
      <c r="B16" s="46">
        <v>82.857142857142861</v>
      </c>
      <c r="C16" s="46">
        <v>85.857142857142861</v>
      </c>
      <c r="D16" s="46">
        <v>87.142857142857139</v>
      </c>
      <c r="E16" s="46">
        <v>85.285714285714292</v>
      </c>
      <c r="F16" s="46">
        <v>84.142857142857139</v>
      </c>
      <c r="G16" s="46">
        <v>84.857142857142861</v>
      </c>
      <c r="H16" s="46">
        <v>83.571428571428569</v>
      </c>
      <c r="I16" s="46">
        <v>84</v>
      </c>
      <c r="J16" s="46">
        <v>84.571428571428569</v>
      </c>
      <c r="K16" s="46">
        <v>83.714285714285708</v>
      </c>
      <c r="L16" s="46">
        <v>84.857142857142861</v>
      </c>
      <c r="M16" s="46">
        <v>86.285714285714292</v>
      </c>
      <c r="N16" s="46">
        <v>84</v>
      </c>
      <c r="O16" s="46">
        <v>85.428571428571431</v>
      </c>
      <c r="P16" s="46">
        <v>88</v>
      </c>
      <c r="Q16" s="46">
        <v>86.285714285714292</v>
      </c>
      <c r="R16" s="46">
        <v>86</v>
      </c>
      <c r="S16" s="46">
        <v>85.571428571428569</v>
      </c>
      <c r="T16" s="46">
        <v>83.142857142857139</v>
      </c>
      <c r="U16" s="46">
        <v>83.714285714285708</v>
      </c>
      <c r="V16" s="46">
        <v>84.714285714285708</v>
      </c>
      <c r="W16" s="46">
        <v>86</v>
      </c>
      <c r="X16" s="46">
        <v>83.285714285714292</v>
      </c>
      <c r="Y16" s="46">
        <v>85.428571428571431</v>
      </c>
      <c r="Z16" s="46">
        <v>88.571428571428569</v>
      </c>
      <c r="AA16" s="46">
        <v>82.857142857142861</v>
      </c>
      <c r="AB16" s="46">
        <v>83.571428571428569</v>
      </c>
      <c r="AC16" s="46">
        <v>86</v>
      </c>
      <c r="AD16" s="46">
        <v>85.714285714285708</v>
      </c>
      <c r="AE16" s="46">
        <v>84</v>
      </c>
      <c r="AF16" s="46">
        <v>85.428571428571431</v>
      </c>
      <c r="AG16" s="46">
        <v>84.142857142857139</v>
      </c>
      <c r="AH16" s="46">
        <v>86.571428571428569</v>
      </c>
      <c r="AI16" s="46">
        <v>82.714285714285708</v>
      </c>
      <c r="AJ16" s="46">
        <v>84.949579831932766</v>
      </c>
    </row>
    <row r="17" spans="1:36" x14ac:dyDescent="0.25">
      <c r="A17" t="s">
        <v>99</v>
      </c>
      <c r="B17" s="46">
        <v>81.142857142857139</v>
      </c>
      <c r="C17" s="46">
        <v>85.714285714285708</v>
      </c>
      <c r="D17" s="46">
        <v>85.714285714285708</v>
      </c>
      <c r="E17" s="46">
        <v>83.428571428571431</v>
      </c>
      <c r="F17" s="46">
        <v>85.142857142857139</v>
      </c>
      <c r="G17" s="46">
        <v>84.714285714285708</v>
      </c>
      <c r="H17" s="46">
        <v>86</v>
      </c>
      <c r="I17" s="46">
        <v>82.571428571428569</v>
      </c>
      <c r="J17" s="46">
        <v>82.714285714285708</v>
      </c>
      <c r="K17" s="46">
        <v>82.857142857142861</v>
      </c>
      <c r="L17" s="46">
        <v>86.714285714285708</v>
      </c>
      <c r="M17" s="46">
        <v>86</v>
      </c>
      <c r="N17" s="46">
        <v>82</v>
      </c>
      <c r="O17" s="46">
        <v>87</v>
      </c>
      <c r="P17" s="46">
        <v>88</v>
      </c>
      <c r="Q17" s="46">
        <v>87.285714285714292</v>
      </c>
      <c r="R17" s="46">
        <v>87.285714285714292</v>
      </c>
      <c r="S17" s="46">
        <v>86.857142857142861</v>
      </c>
      <c r="T17" s="46">
        <v>83.285714285714292</v>
      </c>
      <c r="U17" s="46">
        <v>80.714285714285708</v>
      </c>
      <c r="V17" s="46">
        <v>85.142857142857139</v>
      </c>
      <c r="W17" s="46">
        <v>87.714285714285708</v>
      </c>
      <c r="X17" s="46">
        <v>81.428571428571431</v>
      </c>
      <c r="Y17" s="46">
        <v>84.142857142857139</v>
      </c>
      <c r="Z17" s="46">
        <v>88.571428571428569</v>
      </c>
      <c r="AA17" s="46">
        <v>84</v>
      </c>
      <c r="AB17" s="46">
        <v>85.428571428571431</v>
      </c>
      <c r="AC17" s="46">
        <v>83</v>
      </c>
      <c r="AD17" s="46">
        <v>84.571428571428569</v>
      </c>
      <c r="AE17" s="46">
        <v>82.571428571428569</v>
      </c>
      <c r="AF17" s="46">
        <v>85.142857142857139</v>
      </c>
      <c r="AG17" s="46">
        <v>83.428571428571431</v>
      </c>
      <c r="AH17" s="46">
        <v>85.857142857142861</v>
      </c>
      <c r="AI17" s="46">
        <v>82.428571428571431</v>
      </c>
      <c r="AJ17" s="46">
        <v>84.663865546218489</v>
      </c>
    </row>
    <row r="18" spans="1:36" x14ac:dyDescent="0.25">
      <c r="A18" t="s">
        <v>100</v>
      </c>
      <c r="B18" s="46">
        <v>72.428571428571431</v>
      </c>
      <c r="C18" s="46">
        <v>79.571428571428569</v>
      </c>
      <c r="D18" s="46">
        <v>79.714285714285708</v>
      </c>
      <c r="E18" s="46">
        <v>78</v>
      </c>
      <c r="F18" s="46">
        <v>77.714285714285708</v>
      </c>
      <c r="G18" s="46">
        <v>76.571428571428569</v>
      </c>
      <c r="H18" s="46">
        <v>78.142857142857139</v>
      </c>
      <c r="I18" s="46">
        <v>73.428571428571431</v>
      </c>
      <c r="J18" s="46">
        <v>76.857142857142861</v>
      </c>
      <c r="K18" s="46">
        <v>74.857142857142861</v>
      </c>
      <c r="L18" s="46">
        <v>78.571428571428569</v>
      </c>
      <c r="M18" s="46">
        <v>79.857142857142861</v>
      </c>
      <c r="N18" s="46">
        <v>75.428571428571431</v>
      </c>
      <c r="O18" s="46">
        <v>80.428571428571431</v>
      </c>
      <c r="P18" s="46">
        <v>84</v>
      </c>
      <c r="Q18" s="46">
        <v>78.142857142857139</v>
      </c>
      <c r="R18" s="46">
        <v>80.857142857142861</v>
      </c>
      <c r="S18" s="46">
        <v>79.428571428571431</v>
      </c>
      <c r="T18" s="46">
        <v>77.142857142857139</v>
      </c>
      <c r="U18" s="46">
        <v>73.714285714285708</v>
      </c>
      <c r="V18" s="46">
        <v>78.857142857142861</v>
      </c>
      <c r="W18" s="46">
        <v>81</v>
      </c>
      <c r="X18" s="46">
        <v>75.857142857142861</v>
      </c>
      <c r="Y18" s="46">
        <v>78.571428571428569</v>
      </c>
      <c r="Z18" s="46">
        <v>84</v>
      </c>
      <c r="AA18" s="46">
        <v>74.142857142857139</v>
      </c>
      <c r="AB18" s="46">
        <v>79.571428571428569</v>
      </c>
      <c r="AC18" s="46">
        <v>79.571428571428569</v>
      </c>
      <c r="AD18" s="46">
        <v>78.428571428571431</v>
      </c>
      <c r="AE18" s="46">
        <v>77.571428571428569</v>
      </c>
      <c r="AF18" s="46">
        <v>78.857142857142861</v>
      </c>
      <c r="AG18" s="46">
        <v>73.142857142857139</v>
      </c>
      <c r="AH18" s="46">
        <v>80</v>
      </c>
      <c r="AI18" s="46">
        <v>75.285714285714292</v>
      </c>
      <c r="AJ18" s="46">
        <v>77.932773109243698</v>
      </c>
    </row>
    <row r="19" spans="1:36" x14ac:dyDescent="0.25">
      <c r="A19" t="s">
        <v>101</v>
      </c>
      <c r="B19" s="46">
        <v>75.142857142857139</v>
      </c>
      <c r="C19" s="46">
        <v>83</v>
      </c>
      <c r="D19" s="46">
        <v>83.142857142857139</v>
      </c>
      <c r="E19" s="46">
        <v>78.857142857142861</v>
      </c>
      <c r="F19" s="46">
        <v>83.285714285714292</v>
      </c>
      <c r="G19" s="46">
        <v>78.285714285714292</v>
      </c>
      <c r="H19" s="46">
        <v>81.571428571428569</v>
      </c>
      <c r="I19" s="46">
        <v>74.857142857142861</v>
      </c>
      <c r="J19" s="46">
        <v>76.142857142857139</v>
      </c>
      <c r="K19" s="46">
        <v>75.571428571428569</v>
      </c>
      <c r="L19" s="46">
        <v>80.142857142857139</v>
      </c>
      <c r="M19" s="46">
        <v>81</v>
      </c>
      <c r="N19" s="46">
        <v>79</v>
      </c>
      <c r="O19" s="46">
        <v>81.857142857142861</v>
      </c>
      <c r="P19" s="46">
        <v>88.571428571428569</v>
      </c>
      <c r="Q19" s="46">
        <v>80.857142857142861</v>
      </c>
      <c r="R19" s="46">
        <v>85.714285714285708</v>
      </c>
      <c r="S19" s="46">
        <v>85.428571428571431</v>
      </c>
      <c r="T19" s="46">
        <v>80</v>
      </c>
      <c r="U19" s="46">
        <v>74.142857142857139</v>
      </c>
      <c r="V19" s="46">
        <v>82.142857142857139</v>
      </c>
      <c r="W19" s="46">
        <v>83.571428571428569</v>
      </c>
      <c r="X19" s="46">
        <v>77.714285714285708</v>
      </c>
      <c r="Y19" s="46">
        <v>80.285714285714292</v>
      </c>
      <c r="Z19" s="46">
        <v>87.142857142857139</v>
      </c>
      <c r="AA19" s="46">
        <v>77.571428571428569</v>
      </c>
      <c r="AB19" s="46">
        <v>85.142857142857139</v>
      </c>
      <c r="AC19" s="46">
        <v>81.571428571428569</v>
      </c>
      <c r="AD19" s="46">
        <v>77.428571428571431</v>
      </c>
      <c r="AE19" s="46">
        <v>79.571428571428569</v>
      </c>
      <c r="AF19" s="46">
        <v>77.142857142857139</v>
      </c>
      <c r="AG19" s="46">
        <v>79.428571428571431</v>
      </c>
      <c r="AH19" s="46">
        <v>80.571428571428569</v>
      </c>
      <c r="AI19" s="46">
        <v>74.428571428571431</v>
      </c>
      <c r="AJ19" s="46">
        <v>80.30252100840336</v>
      </c>
    </row>
    <row r="20" spans="1:36" x14ac:dyDescent="0.25">
      <c r="A20" t="s">
        <v>102</v>
      </c>
      <c r="B20" s="46">
        <v>70.285714285714292</v>
      </c>
      <c r="C20" s="46">
        <v>78.142857142857139</v>
      </c>
      <c r="D20" s="46">
        <v>78.571428571428569</v>
      </c>
      <c r="E20" s="46">
        <v>73.285714285714292</v>
      </c>
      <c r="F20" s="46">
        <v>79.428571428571431</v>
      </c>
      <c r="G20" s="46">
        <v>73.571428571428569</v>
      </c>
      <c r="H20" s="46">
        <v>76.571428571428569</v>
      </c>
      <c r="I20" s="46">
        <v>70.857142857142861</v>
      </c>
      <c r="J20" s="46">
        <v>72.571428571428569</v>
      </c>
      <c r="K20" s="46">
        <v>72.571428571428569</v>
      </c>
      <c r="L20" s="46">
        <v>74.714285714285708</v>
      </c>
      <c r="M20" s="46">
        <v>78.428571428571431</v>
      </c>
      <c r="N20" s="46">
        <v>74.285714285714292</v>
      </c>
      <c r="O20" s="46">
        <v>78.285714285714292</v>
      </c>
      <c r="P20" s="46">
        <v>82.571428571428569</v>
      </c>
      <c r="Q20" s="46">
        <v>77.714285714285708</v>
      </c>
      <c r="R20" s="46">
        <v>79.857142857142861</v>
      </c>
      <c r="S20" s="46">
        <v>79.714285714285708</v>
      </c>
      <c r="T20" s="46">
        <v>73.285714285714292</v>
      </c>
      <c r="U20" s="46">
        <v>71.285714285714292</v>
      </c>
      <c r="V20" s="46">
        <v>76</v>
      </c>
      <c r="W20" s="46">
        <v>77.285714285714292</v>
      </c>
      <c r="X20" s="46">
        <v>73</v>
      </c>
      <c r="Y20" s="46">
        <v>73.571428571428569</v>
      </c>
      <c r="Z20" s="46">
        <v>81.571428571428569</v>
      </c>
      <c r="AA20" s="46">
        <v>74.428571428571431</v>
      </c>
      <c r="AB20" s="46">
        <v>80</v>
      </c>
      <c r="AC20" s="46">
        <v>77.714285714285708</v>
      </c>
      <c r="AD20" s="46">
        <v>74.428571428571431</v>
      </c>
      <c r="AE20" s="46">
        <v>74</v>
      </c>
      <c r="AF20" s="46">
        <v>75.714285714285708</v>
      </c>
      <c r="AG20" s="46">
        <v>75.714285714285708</v>
      </c>
      <c r="AH20" s="46">
        <v>77</v>
      </c>
      <c r="AI20" s="46">
        <v>72.571428571428569</v>
      </c>
      <c r="AJ20" s="46">
        <v>75.852941176470594</v>
      </c>
    </row>
    <row r="21" spans="1:36" x14ac:dyDescent="0.25">
      <c r="A21" t="s">
        <v>103</v>
      </c>
      <c r="B21" s="46">
        <v>79</v>
      </c>
      <c r="C21" s="46">
        <v>81.571428571428569</v>
      </c>
      <c r="D21" s="46">
        <v>81.571428571428569</v>
      </c>
      <c r="E21" s="46">
        <v>80</v>
      </c>
      <c r="F21" s="46">
        <v>74.857142857142861</v>
      </c>
      <c r="G21" s="46">
        <v>82.714285714285708</v>
      </c>
      <c r="H21" s="46">
        <v>78.714285714285708</v>
      </c>
      <c r="I21" s="46">
        <v>79</v>
      </c>
      <c r="J21" s="46">
        <v>81</v>
      </c>
      <c r="K21" s="46">
        <v>78.714285714285708</v>
      </c>
      <c r="L21" s="46">
        <v>82.857142857142861</v>
      </c>
      <c r="M21" s="46">
        <v>82</v>
      </c>
      <c r="N21" s="46">
        <v>74.714285714285708</v>
      </c>
      <c r="O21" s="46">
        <v>83.142857142857139</v>
      </c>
      <c r="P21" s="46">
        <v>76.714285714285708</v>
      </c>
      <c r="Q21" s="46">
        <v>83.571428571428569</v>
      </c>
      <c r="R21" s="46">
        <v>76.714285714285708</v>
      </c>
      <c r="S21" s="46">
        <v>80.142857142857139</v>
      </c>
      <c r="T21" s="46">
        <v>78.857142857142861</v>
      </c>
      <c r="U21" s="46">
        <v>82.285714285714292</v>
      </c>
      <c r="V21" s="46">
        <v>80.428571428571431</v>
      </c>
      <c r="W21" s="46">
        <v>80.428571428571431</v>
      </c>
      <c r="X21" s="46">
        <v>76</v>
      </c>
      <c r="Y21" s="46">
        <v>79.285714285714292</v>
      </c>
      <c r="Z21" s="46">
        <v>81</v>
      </c>
      <c r="AA21" s="46">
        <v>81</v>
      </c>
      <c r="AB21" s="46">
        <v>74</v>
      </c>
      <c r="AC21" s="46">
        <v>73.285714285714292</v>
      </c>
      <c r="AD21" s="46">
        <v>79.714285714285708</v>
      </c>
      <c r="AE21" s="46">
        <v>76.714285714285708</v>
      </c>
      <c r="AF21" s="46">
        <v>78.571428571428569</v>
      </c>
      <c r="AG21" s="46">
        <v>74.714285714285708</v>
      </c>
      <c r="AH21" s="46">
        <v>78.714285714285708</v>
      </c>
      <c r="AI21" s="46">
        <v>77.571428571428569</v>
      </c>
      <c r="AJ21" s="46">
        <v>79.105042016806721</v>
      </c>
    </row>
    <row r="22" spans="1:36" x14ac:dyDescent="0.25">
      <c r="A22" t="s">
        <v>104</v>
      </c>
      <c r="B22" s="46">
        <v>71.857142857142861</v>
      </c>
      <c r="C22" s="46">
        <v>79.428571428571431</v>
      </c>
      <c r="D22" s="46">
        <v>78</v>
      </c>
      <c r="E22" s="46">
        <v>76.571428571428569</v>
      </c>
      <c r="F22" s="46">
        <v>73.714285714285708</v>
      </c>
      <c r="G22" s="46">
        <v>74.714285714285708</v>
      </c>
      <c r="H22" s="46">
        <v>75.428571428571431</v>
      </c>
      <c r="I22" s="46">
        <v>72.857142857142861</v>
      </c>
      <c r="J22" s="46">
        <v>75.142857142857139</v>
      </c>
      <c r="K22" s="46">
        <v>73.714285714285708</v>
      </c>
      <c r="L22" s="46">
        <v>73.714285714285708</v>
      </c>
      <c r="M22" s="46">
        <v>78.285714285714292</v>
      </c>
      <c r="N22" s="46">
        <v>70.571428571428569</v>
      </c>
      <c r="O22" s="46">
        <v>76.714285714285708</v>
      </c>
      <c r="P22" s="46">
        <v>76.571428571428569</v>
      </c>
      <c r="Q22" s="46">
        <v>77.428571428571431</v>
      </c>
      <c r="R22" s="46">
        <v>74.714285714285708</v>
      </c>
      <c r="S22" s="46">
        <v>78.142857142857139</v>
      </c>
      <c r="T22" s="46">
        <v>74</v>
      </c>
      <c r="U22" s="46">
        <v>72.142857142857139</v>
      </c>
      <c r="V22" s="46">
        <v>76.571428571428569</v>
      </c>
      <c r="W22" s="46">
        <v>77.714285714285708</v>
      </c>
      <c r="X22" s="46">
        <v>73.857142857142861</v>
      </c>
      <c r="Y22" s="46">
        <v>75.714285714285708</v>
      </c>
      <c r="Z22" s="46">
        <v>78.285714285714292</v>
      </c>
      <c r="AA22" s="46">
        <v>73.571428571428569</v>
      </c>
      <c r="AB22" s="46">
        <v>73.285714285714292</v>
      </c>
      <c r="AC22" s="46">
        <v>74.142857142857139</v>
      </c>
      <c r="AD22" s="46">
        <v>74.285714285714292</v>
      </c>
      <c r="AE22" s="46">
        <v>76.285714285714292</v>
      </c>
      <c r="AF22" s="46">
        <v>77.428571428571431</v>
      </c>
      <c r="AG22" s="46">
        <v>70.714285714285708</v>
      </c>
      <c r="AH22" s="46">
        <v>76.857142857142861</v>
      </c>
      <c r="AI22" s="46">
        <v>72.857142857142861</v>
      </c>
      <c r="AJ22" s="46">
        <v>75.155462184873954</v>
      </c>
    </row>
    <row r="23" spans="1:36" x14ac:dyDescent="0.25">
      <c r="A23" t="s">
        <v>105</v>
      </c>
      <c r="B23" s="46">
        <v>75.142857142857139</v>
      </c>
      <c r="C23" s="46">
        <v>82.714285714285708</v>
      </c>
      <c r="D23" s="46">
        <v>81</v>
      </c>
      <c r="E23" s="46">
        <v>80.571428571428569</v>
      </c>
      <c r="F23" s="46">
        <v>81.714285714285708</v>
      </c>
      <c r="G23" s="46">
        <v>75.857142857142861</v>
      </c>
      <c r="H23" s="46">
        <v>76</v>
      </c>
      <c r="I23" s="46">
        <v>75.428571428571431</v>
      </c>
      <c r="J23" s="46">
        <v>78.428571428571431</v>
      </c>
      <c r="K23" s="46">
        <v>78.142857142857139</v>
      </c>
      <c r="L23" s="46">
        <v>74</v>
      </c>
      <c r="M23" s="46">
        <v>81.142857142857139</v>
      </c>
      <c r="N23" s="46">
        <v>79.428571428571431</v>
      </c>
      <c r="O23" s="46">
        <v>77.285714285714292</v>
      </c>
      <c r="P23" s="46">
        <v>85.142857142857139</v>
      </c>
      <c r="Q23" s="46">
        <v>77.428571428571431</v>
      </c>
      <c r="R23" s="46">
        <v>83.285714285714292</v>
      </c>
      <c r="S23" s="46">
        <v>81.142857142857139</v>
      </c>
      <c r="T23" s="46">
        <v>77.857142857142861</v>
      </c>
      <c r="U23" s="46">
        <v>74.857142857142861</v>
      </c>
      <c r="V23" s="46">
        <v>75.714285714285708</v>
      </c>
      <c r="W23" s="46">
        <v>79</v>
      </c>
      <c r="X23" s="46">
        <v>79.857142857142861</v>
      </c>
      <c r="Y23" s="46">
        <v>79.857142857142861</v>
      </c>
      <c r="Z23" s="46">
        <v>83.285714285714292</v>
      </c>
      <c r="AA23" s="46">
        <v>73.142857142857139</v>
      </c>
      <c r="AB23" s="46">
        <v>81.571428571428569</v>
      </c>
      <c r="AC23" s="46">
        <v>82.285714285714292</v>
      </c>
      <c r="AD23" s="46">
        <v>75.857142857142861</v>
      </c>
      <c r="AE23" s="46">
        <v>82.142857142857139</v>
      </c>
      <c r="AF23" s="46">
        <v>81.857142857142861</v>
      </c>
      <c r="AG23" s="46">
        <v>77.714285714285708</v>
      </c>
      <c r="AH23" s="46">
        <v>83.857142857142861</v>
      </c>
      <c r="AI23" s="46">
        <v>80.142857142857139</v>
      </c>
      <c r="AJ23" s="46">
        <v>79.201680672268907</v>
      </c>
    </row>
    <row r="24" spans="1:36" x14ac:dyDescent="0.25">
      <c r="A24" t="s">
        <v>106</v>
      </c>
      <c r="B24" s="46">
        <v>71</v>
      </c>
      <c r="C24" s="46">
        <v>80.428571428571431</v>
      </c>
      <c r="D24" s="46">
        <v>75.142857142857139</v>
      </c>
      <c r="E24" s="46">
        <v>72.285714285714292</v>
      </c>
      <c r="F24" s="46">
        <v>81.428571428571431</v>
      </c>
      <c r="G24" s="46">
        <v>70.857142857142861</v>
      </c>
      <c r="H24" s="46">
        <v>77</v>
      </c>
      <c r="I24" s="46">
        <v>71.428571428571431</v>
      </c>
      <c r="J24" s="46">
        <v>73.857142857142861</v>
      </c>
      <c r="K24" s="46">
        <v>73.571428571428569</v>
      </c>
      <c r="L24" s="46">
        <v>71.571428571428569</v>
      </c>
      <c r="M24" s="46">
        <v>76.142857142857139</v>
      </c>
      <c r="N24" s="46">
        <v>75.285714285714292</v>
      </c>
      <c r="O24" s="46">
        <v>75.714285714285708</v>
      </c>
      <c r="P24" s="46">
        <v>85.285714285714292</v>
      </c>
      <c r="Q24" s="46">
        <v>74.285714285714292</v>
      </c>
      <c r="R24" s="46">
        <v>80.428571428571431</v>
      </c>
      <c r="S24" s="46">
        <v>81.142857142857139</v>
      </c>
      <c r="T24" s="46">
        <v>75</v>
      </c>
      <c r="U24" s="46">
        <v>75.428571428571431</v>
      </c>
      <c r="V24" s="46">
        <v>74.142857142857139</v>
      </c>
      <c r="W24" s="46">
        <v>81.571428571428569</v>
      </c>
      <c r="X24" s="46">
        <v>73</v>
      </c>
      <c r="Y24" s="46">
        <v>74.428571428571431</v>
      </c>
      <c r="Z24" s="46">
        <v>81.285714285714292</v>
      </c>
      <c r="AA24" s="46">
        <v>71.428571428571431</v>
      </c>
      <c r="AB24" s="46">
        <v>81.142857142857139</v>
      </c>
      <c r="AC24" s="46">
        <v>78.571428571428569</v>
      </c>
      <c r="AD24" s="46">
        <v>72.285714285714292</v>
      </c>
      <c r="AE24" s="46">
        <v>75.714285714285708</v>
      </c>
      <c r="AF24" s="46">
        <v>79</v>
      </c>
      <c r="AG24" s="46">
        <v>77.857142857142861</v>
      </c>
      <c r="AH24" s="46">
        <v>82.428571428571431</v>
      </c>
      <c r="AI24" s="46">
        <v>77</v>
      </c>
      <c r="AJ24" s="46">
        <v>76.386554621848745</v>
      </c>
    </row>
    <row r="25" spans="1:36" x14ac:dyDescent="0.25">
      <c r="A25" t="s">
        <v>107</v>
      </c>
      <c r="B25" s="46">
        <v>80</v>
      </c>
      <c r="C25" s="46">
        <v>82.571428571428569</v>
      </c>
      <c r="D25" s="46">
        <v>85</v>
      </c>
      <c r="E25" s="46">
        <v>80.571428571428569</v>
      </c>
      <c r="F25" s="46">
        <v>78.857142857142861</v>
      </c>
      <c r="G25" s="46">
        <v>78</v>
      </c>
      <c r="H25" s="46">
        <v>61.428571428571431</v>
      </c>
      <c r="I25" s="46">
        <v>84</v>
      </c>
      <c r="J25" s="46">
        <v>85.428571428571431</v>
      </c>
      <c r="K25" s="46">
        <v>84.571428571428569</v>
      </c>
      <c r="L25" s="46">
        <v>70.285714285714292</v>
      </c>
      <c r="M25" s="46">
        <v>86</v>
      </c>
      <c r="N25" s="46">
        <v>86.285714285714292</v>
      </c>
      <c r="O25" s="46">
        <v>67.285714285714292</v>
      </c>
      <c r="P25" s="46">
        <v>79</v>
      </c>
      <c r="Q25" s="46">
        <v>73.714285714285708</v>
      </c>
      <c r="R25" s="46">
        <v>63.571428571428569</v>
      </c>
      <c r="S25" s="46">
        <v>69.285714285714292</v>
      </c>
      <c r="T25" s="46">
        <v>74.285714285714292</v>
      </c>
      <c r="U25" s="46">
        <v>84.285714285714292</v>
      </c>
      <c r="V25" s="46">
        <v>68.142857142857139</v>
      </c>
      <c r="W25" s="46">
        <v>62.857142857142854</v>
      </c>
      <c r="X25" s="46">
        <v>82.285714285714292</v>
      </c>
      <c r="Y25" s="46">
        <v>80.428571428571431</v>
      </c>
      <c r="Z25" s="46">
        <v>75.571428571428569</v>
      </c>
      <c r="AA25" s="46">
        <v>67.571428571428569</v>
      </c>
      <c r="AB25" s="46">
        <v>79.285714285714292</v>
      </c>
      <c r="AC25" s="46">
        <v>86.428571428571431</v>
      </c>
      <c r="AD25" s="46">
        <v>80.714285714285708</v>
      </c>
      <c r="AE25" s="46">
        <v>86</v>
      </c>
      <c r="AF25" s="46">
        <v>86.142857142857139</v>
      </c>
      <c r="AG25" s="46">
        <v>85.714285714285708</v>
      </c>
      <c r="AH25" s="46">
        <v>88.571428571428569</v>
      </c>
      <c r="AI25" s="46">
        <v>86.428571428571431</v>
      </c>
      <c r="AJ25" s="46">
        <v>78.546218487394952</v>
      </c>
    </row>
    <row r="26" spans="1:36" x14ac:dyDescent="0.25">
      <c r="A26" t="s">
        <v>108</v>
      </c>
      <c r="B26" s="46">
        <v>84.857142857142861</v>
      </c>
      <c r="C26" s="46">
        <v>85.428571428571431</v>
      </c>
      <c r="D26" s="46">
        <v>87.285714285714292</v>
      </c>
      <c r="E26" s="46">
        <v>85.428571428571431</v>
      </c>
      <c r="F26" s="46">
        <v>85.285714285714292</v>
      </c>
      <c r="G26" s="46">
        <v>83.714285714285708</v>
      </c>
      <c r="H26" s="46">
        <v>81.714285714285708</v>
      </c>
      <c r="I26" s="46">
        <v>85.428571428571431</v>
      </c>
      <c r="J26" s="46">
        <v>84.428571428571431</v>
      </c>
      <c r="K26" s="46">
        <v>87.714285714285708</v>
      </c>
      <c r="L26" s="46">
        <v>82.714285714285708</v>
      </c>
      <c r="M26" s="46">
        <v>87.428571428571431</v>
      </c>
      <c r="N26" s="46">
        <v>85.714285714285708</v>
      </c>
      <c r="O26" s="46">
        <v>82.714285714285708</v>
      </c>
      <c r="P26" s="46">
        <v>87.285714285714292</v>
      </c>
      <c r="Q26" s="46">
        <v>83.857142857142861</v>
      </c>
      <c r="R26" s="46">
        <v>81.857142857142861</v>
      </c>
      <c r="S26" s="46">
        <v>85.285714285714292</v>
      </c>
      <c r="T26" s="46">
        <v>82.857142857142861</v>
      </c>
      <c r="U26" s="46">
        <v>83.714285714285708</v>
      </c>
      <c r="V26" s="46">
        <v>82</v>
      </c>
      <c r="W26" s="46">
        <v>82.857142857142861</v>
      </c>
      <c r="X26" s="46">
        <v>83.428571428571431</v>
      </c>
      <c r="Y26" s="46">
        <v>84.571428571428569</v>
      </c>
      <c r="Z26" s="46">
        <v>83.428571428571431</v>
      </c>
      <c r="AA26" s="46">
        <v>81.428571428571431</v>
      </c>
      <c r="AB26" s="46">
        <v>86</v>
      </c>
      <c r="AC26" s="46">
        <v>86.428571428571431</v>
      </c>
      <c r="AD26" s="46">
        <v>84.857142857142861</v>
      </c>
      <c r="AE26" s="46">
        <v>86.714285714285708</v>
      </c>
      <c r="AF26" s="46">
        <v>87.428571428571431</v>
      </c>
      <c r="AG26" s="46">
        <v>84.428571428571431</v>
      </c>
      <c r="AH26" s="46">
        <v>88.571428571428569</v>
      </c>
      <c r="AI26" s="46">
        <v>87.571428571428569</v>
      </c>
      <c r="AJ26" s="46">
        <v>84.836134453781511</v>
      </c>
    </row>
    <row r="27" spans="1:36" x14ac:dyDescent="0.25">
      <c r="A27" t="s">
        <v>109</v>
      </c>
      <c r="B27" s="46">
        <v>83.714285714285708</v>
      </c>
      <c r="C27" s="46">
        <v>84.428571428571431</v>
      </c>
      <c r="D27" s="46">
        <v>84.857142857142861</v>
      </c>
      <c r="E27" s="46">
        <v>83.428571428571431</v>
      </c>
      <c r="F27" s="46">
        <v>82.571428571428569</v>
      </c>
      <c r="G27" s="46">
        <v>82.714285714285708</v>
      </c>
      <c r="H27" s="46">
        <v>81.857142857142861</v>
      </c>
      <c r="I27" s="46">
        <v>81.857142857142861</v>
      </c>
      <c r="J27" s="46">
        <v>83.142857142857139</v>
      </c>
      <c r="K27" s="46">
        <v>83</v>
      </c>
      <c r="L27" s="46">
        <v>83.285714285714292</v>
      </c>
      <c r="M27" s="46">
        <v>84.142857142857139</v>
      </c>
      <c r="N27" s="46">
        <v>82</v>
      </c>
      <c r="O27" s="46">
        <v>83.857142857142861</v>
      </c>
      <c r="P27" s="46">
        <v>84.285714285714292</v>
      </c>
      <c r="Q27" s="46">
        <v>83.285714285714292</v>
      </c>
      <c r="R27" s="46">
        <v>81.714285714285708</v>
      </c>
      <c r="S27" s="46">
        <v>83.571428571428569</v>
      </c>
      <c r="T27" s="46">
        <v>81.857142857142861</v>
      </c>
      <c r="U27" s="46">
        <v>84.428571428571431</v>
      </c>
      <c r="V27" s="46">
        <v>82.714285714285708</v>
      </c>
      <c r="W27" s="46">
        <v>84.857142857142861</v>
      </c>
      <c r="X27" s="46">
        <v>81</v>
      </c>
      <c r="Y27" s="46">
        <v>82.571428571428569</v>
      </c>
      <c r="Z27" s="46">
        <v>82.571428571428569</v>
      </c>
      <c r="AA27" s="46">
        <v>81</v>
      </c>
      <c r="AB27" s="46">
        <v>81.857142857142861</v>
      </c>
      <c r="AC27" s="46">
        <v>82.857142857142861</v>
      </c>
      <c r="AD27" s="46">
        <v>82</v>
      </c>
      <c r="AE27" s="46">
        <v>83.571428571428569</v>
      </c>
      <c r="AF27" s="46">
        <v>85.285714285714292</v>
      </c>
      <c r="AG27" s="46">
        <v>81.571428571428569</v>
      </c>
      <c r="AH27" s="46">
        <v>85.714285714285708</v>
      </c>
      <c r="AI27" s="46">
        <v>82.285714285714292</v>
      </c>
      <c r="AJ27" s="46">
        <v>83.054621848739501</v>
      </c>
    </row>
    <row r="28" spans="1:36" x14ac:dyDescent="0.25">
      <c r="A28" t="s">
        <v>110</v>
      </c>
      <c r="B28" s="46">
        <v>69.285714285714292</v>
      </c>
      <c r="C28" s="46">
        <v>77.714285714285708</v>
      </c>
      <c r="D28" s="46">
        <v>77.285714285714292</v>
      </c>
      <c r="E28" s="46">
        <v>74.428571428571431</v>
      </c>
      <c r="F28" s="46">
        <v>74.857142857142861</v>
      </c>
      <c r="G28" s="46">
        <v>71.142857142857139</v>
      </c>
      <c r="H28" s="46">
        <v>76.285714285714292</v>
      </c>
      <c r="I28" s="46">
        <v>67.714285714285708</v>
      </c>
      <c r="J28" s="46">
        <v>70.285714285714292</v>
      </c>
      <c r="K28" s="46">
        <v>70.714285714285708</v>
      </c>
      <c r="L28" s="46">
        <v>73.428571428571431</v>
      </c>
      <c r="M28" s="46">
        <v>76.571428571428569</v>
      </c>
      <c r="N28" s="46">
        <v>72.571428571428569</v>
      </c>
      <c r="O28" s="46">
        <v>76.142857142857139</v>
      </c>
      <c r="P28" s="46">
        <v>78.428571428571431</v>
      </c>
      <c r="Q28" s="46">
        <v>71.142857142857139</v>
      </c>
      <c r="R28" s="46">
        <v>74.428571428571431</v>
      </c>
      <c r="S28" s="46">
        <v>77.285714285714292</v>
      </c>
      <c r="T28" s="46">
        <v>72.714285714285708</v>
      </c>
      <c r="U28" s="46">
        <v>67</v>
      </c>
      <c r="V28" s="46">
        <v>75.857142857142861</v>
      </c>
      <c r="W28" s="46">
        <v>79.285714285714292</v>
      </c>
      <c r="X28" s="46">
        <v>72.428571428571431</v>
      </c>
      <c r="Y28" s="46">
        <v>74.714285714285708</v>
      </c>
      <c r="Z28" s="46">
        <v>76.428571428571431</v>
      </c>
      <c r="AA28" s="46">
        <v>72.285714285714292</v>
      </c>
      <c r="AB28" s="46">
        <v>72.857142857142861</v>
      </c>
      <c r="AC28" s="46">
        <v>74</v>
      </c>
      <c r="AD28" s="46">
        <v>68.714285714285708</v>
      </c>
      <c r="AE28" s="46">
        <v>78.285714285714292</v>
      </c>
      <c r="AF28" s="46">
        <v>74.857142857142861</v>
      </c>
      <c r="AG28" s="46">
        <v>73.428571428571431</v>
      </c>
      <c r="AH28" s="46">
        <v>75.571428571428569</v>
      </c>
      <c r="AI28" s="46">
        <v>72.285714285714292</v>
      </c>
      <c r="AJ28" s="46">
        <v>73.836134453781511</v>
      </c>
    </row>
    <row r="29" spans="1:36" x14ac:dyDescent="0.25">
      <c r="A29" t="s">
        <v>111</v>
      </c>
      <c r="B29" s="46">
        <v>73.285714285714292</v>
      </c>
      <c r="C29" s="46">
        <v>81.571428571428569</v>
      </c>
      <c r="D29" s="46">
        <v>81.571428571428569</v>
      </c>
      <c r="E29" s="46">
        <v>80.571428571428569</v>
      </c>
      <c r="F29" s="46">
        <v>78.714285714285708</v>
      </c>
      <c r="G29" s="46">
        <v>79.142857142857139</v>
      </c>
      <c r="H29" s="46">
        <v>81.857142857142861</v>
      </c>
      <c r="I29" s="46">
        <v>75.857142857142861</v>
      </c>
      <c r="J29" s="46">
        <v>73.857142857142861</v>
      </c>
      <c r="K29" s="46">
        <v>78.571428571428569</v>
      </c>
      <c r="L29" s="46">
        <v>79.714285714285708</v>
      </c>
      <c r="M29" s="46">
        <v>78.714285714285708</v>
      </c>
      <c r="N29" s="46">
        <v>75.857142857142861</v>
      </c>
      <c r="O29" s="46">
        <v>81.428571428571431</v>
      </c>
      <c r="P29" s="46">
        <v>81.571428571428569</v>
      </c>
      <c r="Q29" s="46">
        <v>76.571428571428569</v>
      </c>
      <c r="R29" s="46">
        <v>79.571428571428569</v>
      </c>
      <c r="S29" s="46">
        <v>82.285714285714292</v>
      </c>
      <c r="T29" s="46">
        <v>78.714285714285708</v>
      </c>
      <c r="U29" s="46">
        <v>72.714285714285708</v>
      </c>
      <c r="V29" s="46">
        <v>81.571428571428569</v>
      </c>
      <c r="W29" s="46">
        <v>84.285714285714292</v>
      </c>
      <c r="X29" s="46">
        <v>77.142857142857139</v>
      </c>
      <c r="Y29" s="46">
        <v>80.428571428571431</v>
      </c>
      <c r="Z29" s="46">
        <v>80.571428571428569</v>
      </c>
      <c r="AA29" s="46">
        <v>76.571428571428569</v>
      </c>
      <c r="AB29" s="46">
        <v>78.571428571428569</v>
      </c>
      <c r="AC29" s="46">
        <v>77.428571428571431</v>
      </c>
      <c r="AD29" s="46">
        <v>75.857142857142861</v>
      </c>
      <c r="AE29" s="46">
        <v>79.428571428571431</v>
      </c>
      <c r="AF29" s="46">
        <v>76.428571428571431</v>
      </c>
      <c r="AG29" s="46">
        <v>76.714285714285708</v>
      </c>
      <c r="AH29" s="46">
        <v>78</v>
      </c>
      <c r="AI29" s="46">
        <v>77.428571428571431</v>
      </c>
      <c r="AJ29" s="46">
        <v>78.605042016806721</v>
      </c>
    </row>
    <row r="30" spans="1:36" x14ac:dyDescent="0.25">
      <c r="A30" t="s">
        <v>112</v>
      </c>
      <c r="B30" s="46">
        <v>82.571428571428569</v>
      </c>
      <c r="C30" s="46">
        <v>81.142857142857139</v>
      </c>
      <c r="D30" s="46">
        <v>81.571428571428569</v>
      </c>
      <c r="E30" s="46">
        <v>79.142857142857139</v>
      </c>
      <c r="F30" s="46">
        <v>81.142857142857139</v>
      </c>
      <c r="G30" s="46">
        <v>80.857142857142861</v>
      </c>
      <c r="H30" s="46">
        <v>78.857142857142861</v>
      </c>
      <c r="I30" s="46">
        <v>81</v>
      </c>
      <c r="J30" s="46">
        <v>83</v>
      </c>
      <c r="K30" s="46">
        <v>81.571428571428569</v>
      </c>
      <c r="L30" s="46">
        <v>79</v>
      </c>
      <c r="M30" s="46">
        <v>78.285714285714292</v>
      </c>
      <c r="N30" s="46">
        <v>80.428571428571431</v>
      </c>
      <c r="O30" s="46">
        <v>81.285714285714292</v>
      </c>
      <c r="P30" s="46">
        <v>84.142857142857139</v>
      </c>
      <c r="Q30" s="46">
        <v>81.285714285714292</v>
      </c>
      <c r="R30" s="46">
        <v>78.142857142857139</v>
      </c>
      <c r="S30" s="46">
        <v>82.285714285714292</v>
      </c>
      <c r="T30" s="46">
        <v>78.857142857142861</v>
      </c>
      <c r="U30" s="46">
        <v>82.857142857142861</v>
      </c>
      <c r="V30" s="46">
        <v>80.571428571428569</v>
      </c>
      <c r="W30" s="46">
        <v>83.428571428571431</v>
      </c>
      <c r="X30" s="46">
        <v>77.571428571428569</v>
      </c>
      <c r="Y30" s="46">
        <v>79</v>
      </c>
      <c r="Z30" s="46">
        <v>81</v>
      </c>
      <c r="AA30" s="46">
        <v>80.857142857142861</v>
      </c>
      <c r="AB30" s="46">
        <v>81.571428571428569</v>
      </c>
      <c r="AC30" s="46">
        <v>80.142857142857139</v>
      </c>
      <c r="AD30" s="46">
        <v>82.142857142857139</v>
      </c>
      <c r="AE30" s="46">
        <v>82</v>
      </c>
      <c r="AF30" s="46">
        <v>80.428571428571431</v>
      </c>
      <c r="AG30" s="46">
        <v>81.285714285714292</v>
      </c>
      <c r="AH30" s="46">
        <v>79.714285714285708</v>
      </c>
      <c r="AI30" s="46">
        <v>81</v>
      </c>
      <c r="AJ30" s="46">
        <v>80.827731092436977</v>
      </c>
    </row>
    <row r="31" spans="1:36" x14ac:dyDescent="0.25">
      <c r="A31" t="s">
        <v>113</v>
      </c>
      <c r="B31" s="46">
        <v>68.142857142857139</v>
      </c>
      <c r="C31" s="46">
        <v>74.714285714285708</v>
      </c>
      <c r="D31" s="46">
        <v>70.571428571428569</v>
      </c>
      <c r="E31" s="46">
        <v>69.285714285714292</v>
      </c>
      <c r="F31" s="46">
        <v>77.142857142857139</v>
      </c>
      <c r="G31" s="46">
        <v>68.714285714285708</v>
      </c>
      <c r="H31" s="46">
        <v>71</v>
      </c>
      <c r="I31" s="46">
        <v>66.428571428571431</v>
      </c>
      <c r="J31" s="46">
        <v>69.285714285714292</v>
      </c>
      <c r="K31" s="46">
        <v>69.142857142857139</v>
      </c>
      <c r="L31" s="46">
        <v>68</v>
      </c>
      <c r="M31" s="46">
        <v>66.428571428571431</v>
      </c>
      <c r="N31" s="46">
        <v>76.428571428571431</v>
      </c>
      <c r="O31" s="46">
        <v>71</v>
      </c>
      <c r="P31" s="46">
        <v>81.285714285714292</v>
      </c>
      <c r="Q31" s="46">
        <v>69.857142857142861</v>
      </c>
      <c r="R31" s="46">
        <v>74.571428571428569</v>
      </c>
      <c r="S31" s="46">
        <v>74.428571428571431</v>
      </c>
      <c r="T31" s="46">
        <v>70.142857142857139</v>
      </c>
      <c r="U31" s="46">
        <v>68</v>
      </c>
      <c r="V31" s="46">
        <v>70.428571428571431</v>
      </c>
      <c r="W31" s="46">
        <v>74.571428571428569</v>
      </c>
      <c r="X31" s="46">
        <v>70.714285714285708</v>
      </c>
      <c r="Y31" s="46">
        <v>70.285714285714292</v>
      </c>
      <c r="Z31" s="46">
        <v>73.714285714285708</v>
      </c>
      <c r="AA31" s="46">
        <v>69.285714285714292</v>
      </c>
      <c r="AB31" s="46">
        <v>77.428571428571431</v>
      </c>
      <c r="AC31" s="46">
        <v>72.571428571428569</v>
      </c>
      <c r="AD31" s="46">
        <v>68.428571428571431</v>
      </c>
      <c r="AE31" s="46">
        <v>74.428571428571431</v>
      </c>
      <c r="AF31" s="46">
        <v>70.428571428571431</v>
      </c>
      <c r="AG31" s="46">
        <v>74.571428571428569</v>
      </c>
      <c r="AH31" s="46">
        <v>72.428571428571431</v>
      </c>
      <c r="AI31" s="46">
        <v>71.285714285714292</v>
      </c>
      <c r="AJ31" s="46">
        <v>71.621848739495803</v>
      </c>
    </row>
    <row r="32" spans="1:36" x14ac:dyDescent="0.25">
      <c r="A32" t="s">
        <v>114</v>
      </c>
      <c r="B32" s="46">
        <v>74.857142857142861</v>
      </c>
      <c r="C32" s="46">
        <v>80.571428571428569</v>
      </c>
      <c r="D32" s="46">
        <v>79.571428571428569</v>
      </c>
      <c r="E32" s="46">
        <v>78</v>
      </c>
      <c r="F32" s="46">
        <v>76</v>
      </c>
      <c r="G32" s="46">
        <v>78.285714285714292</v>
      </c>
      <c r="H32" s="46">
        <v>80.428571428571431</v>
      </c>
      <c r="I32" s="46">
        <v>75.571428571428569</v>
      </c>
      <c r="J32" s="46">
        <v>76</v>
      </c>
      <c r="K32" s="46">
        <v>79.285714285714292</v>
      </c>
      <c r="L32" s="46">
        <v>78.428571428571431</v>
      </c>
      <c r="M32" s="46">
        <v>76.571428571428569</v>
      </c>
      <c r="N32" s="46">
        <v>77.428571428571431</v>
      </c>
      <c r="O32" s="46">
        <v>80.428571428571431</v>
      </c>
      <c r="P32" s="46">
        <v>80.428571428571431</v>
      </c>
      <c r="Q32" s="46">
        <v>77.428571428571431</v>
      </c>
      <c r="R32" s="46">
        <v>78.714285714285708</v>
      </c>
      <c r="S32" s="46">
        <v>80.857142857142861</v>
      </c>
      <c r="T32" s="46">
        <v>77.285714285714292</v>
      </c>
      <c r="U32" s="46">
        <v>74.571428571428569</v>
      </c>
      <c r="V32" s="46">
        <v>80.857142857142861</v>
      </c>
      <c r="W32" s="46">
        <v>81.428571428571431</v>
      </c>
      <c r="X32" s="46">
        <v>77.714285714285708</v>
      </c>
      <c r="Y32" s="46">
        <v>79.285714285714292</v>
      </c>
      <c r="Z32" s="46">
        <v>78.428571428571431</v>
      </c>
      <c r="AA32" s="46">
        <v>76.714285714285708</v>
      </c>
      <c r="AB32" s="46">
        <v>77.428571428571431</v>
      </c>
      <c r="AC32" s="46">
        <v>79</v>
      </c>
      <c r="AD32" s="46">
        <v>75.571428571428569</v>
      </c>
      <c r="AE32" s="46">
        <v>79.142857142857139</v>
      </c>
      <c r="AF32" s="46">
        <v>77</v>
      </c>
      <c r="AG32" s="46">
        <v>75</v>
      </c>
      <c r="AH32" s="46">
        <v>77.857142857142861</v>
      </c>
      <c r="AI32" s="46">
        <v>77</v>
      </c>
      <c r="AJ32" s="46">
        <v>78.033613445378151</v>
      </c>
    </row>
    <row r="33" spans="1:36" x14ac:dyDescent="0.25">
      <c r="A33" t="s">
        <v>115</v>
      </c>
      <c r="B33" s="46">
        <v>76.142857142857139</v>
      </c>
      <c r="C33" s="46">
        <v>83.428571428571431</v>
      </c>
      <c r="D33" s="46">
        <v>81</v>
      </c>
      <c r="E33" s="46">
        <v>78.285714285714292</v>
      </c>
      <c r="F33" s="46">
        <v>81.428571428571431</v>
      </c>
      <c r="G33" s="46">
        <v>78.714285714285708</v>
      </c>
      <c r="H33" s="46">
        <v>81.142857142857139</v>
      </c>
      <c r="I33" s="46">
        <v>76.571428571428569</v>
      </c>
      <c r="J33" s="46">
        <v>75.142857142857139</v>
      </c>
      <c r="K33" s="46">
        <v>80.142857142857139</v>
      </c>
      <c r="L33" s="46">
        <v>80</v>
      </c>
      <c r="M33" s="46">
        <v>77.857142857142861</v>
      </c>
      <c r="N33" s="46">
        <v>79.857142857142861</v>
      </c>
      <c r="O33" s="46">
        <v>81.142857142857139</v>
      </c>
      <c r="P33" s="46">
        <v>85.428571428571431</v>
      </c>
      <c r="Q33" s="46">
        <v>79.857142857142861</v>
      </c>
      <c r="R33" s="46">
        <v>80.714285714285708</v>
      </c>
      <c r="S33" s="46">
        <v>83.428571428571431</v>
      </c>
      <c r="T33" s="46">
        <v>79.714285714285708</v>
      </c>
      <c r="U33" s="46">
        <v>74.857142857142861</v>
      </c>
      <c r="V33" s="46">
        <v>81.428571428571431</v>
      </c>
      <c r="W33" s="46">
        <v>82.428571428571431</v>
      </c>
      <c r="X33" s="46">
        <v>78</v>
      </c>
      <c r="Y33" s="46">
        <v>78.714285714285708</v>
      </c>
      <c r="Z33" s="46">
        <v>82</v>
      </c>
      <c r="AA33" s="46">
        <v>78.142857142857139</v>
      </c>
      <c r="AB33" s="46">
        <v>82.428571428571431</v>
      </c>
      <c r="AC33" s="46">
        <v>79.857142857142861</v>
      </c>
      <c r="AD33" s="46">
        <v>79.142857142857139</v>
      </c>
      <c r="AE33" s="46">
        <v>81.857142857142861</v>
      </c>
      <c r="AF33" s="46">
        <v>78.142857142857139</v>
      </c>
      <c r="AG33" s="46">
        <v>80</v>
      </c>
      <c r="AH33" s="46">
        <v>80</v>
      </c>
      <c r="AI33" s="46">
        <v>79.857142857142861</v>
      </c>
      <c r="AJ33" s="46">
        <v>79.907563025210081</v>
      </c>
    </row>
    <row r="34" spans="1:36" x14ac:dyDescent="0.25">
      <c r="A34" t="s">
        <v>116</v>
      </c>
      <c r="B34" s="46">
        <v>73.142857142857139</v>
      </c>
      <c r="C34" s="46">
        <v>79.857142857142861</v>
      </c>
      <c r="D34" s="46">
        <v>76.857142857142861</v>
      </c>
      <c r="E34" s="46">
        <v>77.428571428571431</v>
      </c>
      <c r="F34" s="46">
        <v>80.571428571428569</v>
      </c>
      <c r="G34" s="46">
        <v>74.142857142857139</v>
      </c>
      <c r="H34" s="46">
        <v>78.285714285714292</v>
      </c>
      <c r="I34" s="46">
        <v>71.857142857142861</v>
      </c>
      <c r="J34" s="46">
        <v>74.142857142857139</v>
      </c>
      <c r="K34" s="46">
        <v>75.571428571428569</v>
      </c>
      <c r="L34" s="46">
        <v>77.714285714285708</v>
      </c>
      <c r="M34" s="46">
        <v>76.857142857142861</v>
      </c>
      <c r="N34" s="46">
        <v>75.857142857142861</v>
      </c>
      <c r="O34" s="46">
        <v>79.428571428571431</v>
      </c>
      <c r="P34" s="46">
        <v>83.571428571428569</v>
      </c>
      <c r="Q34" s="46">
        <v>75.428571428571431</v>
      </c>
      <c r="R34" s="46">
        <v>78.142857142857139</v>
      </c>
      <c r="S34" s="46">
        <v>78</v>
      </c>
      <c r="T34" s="46">
        <v>76</v>
      </c>
      <c r="U34" s="46">
        <v>71.571428571428569</v>
      </c>
      <c r="V34" s="46">
        <v>78.428571428571431</v>
      </c>
      <c r="W34" s="46">
        <v>77.285714285714292</v>
      </c>
      <c r="X34" s="46">
        <v>74.142857142857139</v>
      </c>
      <c r="Y34" s="46">
        <v>75.428571428571431</v>
      </c>
      <c r="Z34" s="46">
        <v>79.857142857142861</v>
      </c>
      <c r="AA34" s="46">
        <v>75.285714285714292</v>
      </c>
      <c r="AB34" s="46">
        <v>80</v>
      </c>
      <c r="AC34" s="46">
        <v>76</v>
      </c>
      <c r="AD34" s="46">
        <v>75</v>
      </c>
      <c r="AE34" s="46">
        <v>78.714285714285708</v>
      </c>
      <c r="AF34" s="46">
        <v>73</v>
      </c>
      <c r="AG34" s="46">
        <v>76.571428571428569</v>
      </c>
      <c r="AH34" s="46">
        <v>74.571428571428569</v>
      </c>
      <c r="AI34" s="46">
        <v>74.714285714285708</v>
      </c>
      <c r="AJ34" s="46">
        <v>76.571428571428569</v>
      </c>
    </row>
    <row r="35" spans="1:36" x14ac:dyDescent="0.25">
      <c r="A35" t="s">
        <v>117</v>
      </c>
      <c r="B35" s="46">
        <v>76.714285714285708</v>
      </c>
      <c r="C35" s="46">
        <v>79.428571428571431</v>
      </c>
      <c r="D35" s="46">
        <v>79.142857142857139</v>
      </c>
      <c r="E35" s="46">
        <v>76.428571428571431</v>
      </c>
      <c r="F35" s="46">
        <v>79.571428571428569</v>
      </c>
      <c r="G35" s="46">
        <v>78</v>
      </c>
      <c r="H35" s="46">
        <v>78.142857142857139</v>
      </c>
      <c r="I35" s="46">
        <v>75.428571428571431</v>
      </c>
      <c r="J35" s="46">
        <v>77.714285714285708</v>
      </c>
      <c r="K35" s="46">
        <v>77.285714285714292</v>
      </c>
      <c r="L35" s="46">
        <v>78.285714285714292</v>
      </c>
      <c r="M35" s="46">
        <v>78</v>
      </c>
      <c r="N35" s="46">
        <v>78.285714285714292</v>
      </c>
      <c r="O35" s="46">
        <v>79.428571428571431</v>
      </c>
      <c r="P35" s="46">
        <v>83</v>
      </c>
      <c r="Q35" s="46">
        <v>79.428571428571431</v>
      </c>
      <c r="R35" s="46">
        <v>77</v>
      </c>
      <c r="S35" s="46">
        <v>81</v>
      </c>
      <c r="T35" s="46">
        <v>76.428571428571431</v>
      </c>
      <c r="U35" s="46">
        <v>76.428571428571431</v>
      </c>
      <c r="V35" s="46">
        <v>77.714285714285708</v>
      </c>
      <c r="W35" s="46">
        <v>79.714285714285708</v>
      </c>
      <c r="X35" s="46">
        <v>76.142857142857139</v>
      </c>
      <c r="Y35" s="46">
        <v>77</v>
      </c>
      <c r="Z35" s="46">
        <v>78.571428571428569</v>
      </c>
      <c r="AA35" s="46">
        <v>78.857142857142861</v>
      </c>
      <c r="AB35" s="46">
        <v>80.428571428571431</v>
      </c>
      <c r="AC35" s="46">
        <v>78</v>
      </c>
      <c r="AD35" s="46">
        <v>75.857142857142861</v>
      </c>
      <c r="AE35" s="46">
        <v>81.285714285714292</v>
      </c>
      <c r="AF35" s="46">
        <v>76.714285714285708</v>
      </c>
      <c r="AG35" s="46">
        <v>79</v>
      </c>
      <c r="AH35" s="46">
        <v>76.428571428571431</v>
      </c>
      <c r="AI35" s="46">
        <v>77.571428571428569</v>
      </c>
      <c r="AJ35" s="46">
        <v>78.189075630252105</v>
      </c>
    </row>
    <row r="36" spans="1:36" x14ac:dyDescent="0.25">
      <c r="A36" t="s">
        <v>118</v>
      </c>
      <c r="B36" s="46">
        <v>79.285714285714292</v>
      </c>
      <c r="C36" s="46">
        <v>76.285714285714292</v>
      </c>
      <c r="D36" s="46">
        <v>74</v>
      </c>
      <c r="E36" s="46">
        <v>72.857142857142861</v>
      </c>
      <c r="F36" s="46">
        <v>75.571428571428569</v>
      </c>
      <c r="G36" s="46">
        <v>73.285714285714292</v>
      </c>
      <c r="H36" s="46">
        <v>74.142857142857139</v>
      </c>
      <c r="I36" s="46">
        <v>75.142857142857139</v>
      </c>
      <c r="J36" s="46">
        <v>81</v>
      </c>
      <c r="K36" s="46">
        <v>77.714285714285708</v>
      </c>
      <c r="L36" s="46">
        <v>74.714285714285708</v>
      </c>
      <c r="M36" s="46">
        <v>75.142857142857139</v>
      </c>
      <c r="N36" s="46">
        <v>75</v>
      </c>
      <c r="O36" s="46">
        <v>75.285714285714292</v>
      </c>
      <c r="P36" s="46">
        <v>80.571428571428569</v>
      </c>
      <c r="Q36" s="46">
        <v>78.285714285714292</v>
      </c>
      <c r="R36" s="46">
        <v>74.142857142857139</v>
      </c>
      <c r="S36" s="46">
        <v>77.571428571428569</v>
      </c>
      <c r="T36" s="46">
        <v>72.285714285714292</v>
      </c>
      <c r="U36" s="46">
        <v>78.428571428571431</v>
      </c>
      <c r="V36" s="46">
        <v>74.142857142857139</v>
      </c>
      <c r="W36" s="46">
        <v>73.428571428571431</v>
      </c>
      <c r="X36" s="46">
        <v>72</v>
      </c>
      <c r="Y36" s="46">
        <v>70.857142857142861</v>
      </c>
      <c r="Z36" s="46">
        <v>76.142857142857139</v>
      </c>
      <c r="AA36" s="46">
        <v>76</v>
      </c>
      <c r="AB36" s="46">
        <v>77</v>
      </c>
      <c r="AC36" s="46">
        <v>76.428571428571431</v>
      </c>
      <c r="AD36" s="46">
        <v>77.142857142857139</v>
      </c>
      <c r="AE36" s="46">
        <v>75.571428571428569</v>
      </c>
      <c r="AF36" s="46">
        <v>77</v>
      </c>
      <c r="AG36" s="46">
        <v>74</v>
      </c>
      <c r="AH36" s="46">
        <v>74.571428571428569</v>
      </c>
      <c r="AI36" s="46">
        <v>76.857142857142861</v>
      </c>
      <c r="AJ36" s="46">
        <v>75.642857142857139</v>
      </c>
    </row>
    <row r="37" spans="1:36" x14ac:dyDescent="0.25">
      <c r="A37" t="s">
        <v>119</v>
      </c>
      <c r="B37" s="46">
        <v>74.714285714285708</v>
      </c>
      <c r="C37" s="46">
        <v>75.285714285714292</v>
      </c>
      <c r="D37" s="46">
        <v>72.857142857142861</v>
      </c>
      <c r="E37" s="46">
        <v>70.571428571428569</v>
      </c>
      <c r="F37" s="46">
        <v>76.857142857142861</v>
      </c>
      <c r="G37" s="46">
        <v>71</v>
      </c>
      <c r="H37" s="46">
        <v>75.142857142857139</v>
      </c>
      <c r="I37" s="46">
        <v>71.142857142857139</v>
      </c>
      <c r="J37" s="46">
        <v>75.285714285714292</v>
      </c>
      <c r="K37" s="46">
        <v>72</v>
      </c>
      <c r="L37" s="46">
        <v>74.142857142857139</v>
      </c>
      <c r="M37" s="46">
        <v>72.142857142857139</v>
      </c>
      <c r="N37" s="46">
        <v>73.142857142857139</v>
      </c>
      <c r="O37" s="46">
        <v>76.714285714285708</v>
      </c>
      <c r="P37" s="46">
        <v>79.857142857142861</v>
      </c>
      <c r="Q37" s="46">
        <v>76.428571428571431</v>
      </c>
      <c r="R37" s="46">
        <v>74.571428571428569</v>
      </c>
      <c r="S37" s="46">
        <v>76.714285714285708</v>
      </c>
      <c r="T37" s="46">
        <v>72.571428571428569</v>
      </c>
      <c r="U37" s="46">
        <v>71.285714285714292</v>
      </c>
      <c r="V37" s="46">
        <v>73.571428571428569</v>
      </c>
      <c r="W37" s="46">
        <v>72.571428571428569</v>
      </c>
      <c r="X37" s="46">
        <v>70.714285714285708</v>
      </c>
      <c r="Y37" s="46">
        <v>70.571428571428569</v>
      </c>
      <c r="Z37" s="46">
        <v>75</v>
      </c>
      <c r="AA37" s="46">
        <v>75</v>
      </c>
      <c r="AB37" s="46">
        <v>75.857142857142861</v>
      </c>
      <c r="AC37" s="46">
        <v>75.857142857142861</v>
      </c>
      <c r="AD37" s="46">
        <v>71.285714285714292</v>
      </c>
      <c r="AE37" s="46">
        <v>77.285714285714292</v>
      </c>
      <c r="AF37" s="46">
        <v>68.857142857142861</v>
      </c>
      <c r="AG37" s="46">
        <v>74.428571428571431</v>
      </c>
      <c r="AH37" s="46">
        <v>72.428571428571431</v>
      </c>
      <c r="AI37" s="46">
        <v>72.857142857142861</v>
      </c>
      <c r="AJ37" s="46">
        <v>73.785714285714292</v>
      </c>
    </row>
    <row r="38" spans="1:36" x14ac:dyDescent="0.25">
      <c r="A38" t="s">
        <v>120</v>
      </c>
      <c r="B38" s="46">
        <v>80.142857142857139</v>
      </c>
      <c r="C38" s="46">
        <v>79.142857142857139</v>
      </c>
      <c r="D38" s="46">
        <v>79.571428571428569</v>
      </c>
      <c r="E38" s="46">
        <v>78.714285714285708</v>
      </c>
      <c r="F38" s="46">
        <v>78.571428571428569</v>
      </c>
      <c r="G38" s="46">
        <v>77</v>
      </c>
      <c r="H38" s="46">
        <v>78.142857142857139</v>
      </c>
      <c r="I38" s="46">
        <v>75.857142857142861</v>
      </c>
      <c r="J38" s="46">
        <v>81.285714285714292</v>
      </c>
      <c r="K38" s="46">
        <v>78.571428571428569</v>
      </c>
      <c r="L38" s="46">
        <v>80.142857142857139</v>
      </c>
      <c r="M38" s="46">
        <v>78.142857142857139</v>
      </c>
      <c r="N38" s="46">
        <v>75.285714285714292</v>
      </c>
      <c r="O38" s="46">
        <v>79.285714285714292</v>
      </c>
      <c r="P38" s="46">
        <v>83.285714285714292</v>
      </c>
      <c r="Q38" s="46">
        <v>80.428571428571431</v>
      </c>
      <c r="R38" s="46">
        <v>73.142857142857139</v>
      </c>
      <c r="S38" s="46">
        <v>78</v>
      </c>
      <c r="T38" s="46">
        <v>76.142857142857139</v>
      </c>
      <c r="U38" s="46">
        <v>80.285714285714292</v>
      </c>
      <c r="V38" s="46">
        <v>78.428571428571431</v>
      </c>
      <c r="W38" s="46">
        <v>76.285714285714292</v>
      </c>
      <c r="X38" s="46">
        <v>76.428571428571431</v>
      </c>
      <c r="Y38" s="46">
        <v>75.142857142857139</v>
      </c>
      <c r="Z38" s="46">
        <v>78.142857142857139</v>
      </c>
      <c r="AA38" s="46">
        <v>79.857142857142861</v>
      </c>
      <c r="AB38" s="46">
        <v>78.142857142857139</v>
      </c>
      <c r="AC38" s="46">
        <v>77</v>
      </c>
      <c r="AD38" s="46">
        <v>77.857142857142861</v>
      </c>
      <c r="AE38" s="46">
        <v>81.428571428571431</v>
      </c>
      <c r="AF38" s="46">
        <v>75.714285714285708</v>
      </c>
      <c r="AG38" s="46">
        <v>77</v>
      </c>
      <c r="AH38" s="46">
        <v>73.571428571428569</v>
      </c>
      <c r="AI38" s="46">
        <v>77.714285714285708</v>
      </c>
      <c r="AJ38" s="46">
        <v>78.054621848739501</v>
      </c>
    </row>
    <row r="39" spans="1:36" x14ac:dyDescent="0.25">
      <c r="A39" t="s">
        <v>121</v>
      </c>
      <c r="B39" s="46">
        <v>74.714285714285708</v>
      </c>
      <c r="C39" s="46">
        <v>74.857142857142861</v>
      </c>
      <c r="D39" s="46">
        <v>77.714285714285708</v>
      </c>
      <c r="E39" s="46">
        <v>74</v>
      </c>
      <c r="F39" s="46">
        <v>75</v>
      </c>
      <c r="G39" s="46">
        <v>74</v>
      </c>
      <c r="H39" s="46">
        <v>75.428571428571431</v>
      </c>
      <c r="I39" s="46">
        <v>73.571428571428569</v>
      </c>
      <c r="J39" s="46">
        <v>76.142857142857139</v>
      </c>
      <c r="K39" s="46">
        <v>75.714285714285708</v>
      </c>
      <c r="L39" s="46">
        <v>75.285714285714292</v>
      </c>
      <c r="M39" s="46">
        <v>74.285714285714292</v>
      </c>
      <c r="N39" s="46">
        <v>71.142857142857139</v>
      </c>
      <c r="O39" s="46">
        <v>76</v>
      </c>
      <c r="P39" s="46">
        <v>80.571428571428569</v>
      </c>
      <c r="Q39" s="46">
        <v>74.714285714285708</v>
      </c>
      <c r="R39" s="46">
        <v>76.285714285714292</v>
      </c>
      <c r="S39" s="46">
        <v>77.714285714285708</v>
      </c>
      <c r="T39" s="46">
        <v>73.714285714285708</v>
      </c>
      <c r="U39" s="46">
        <v>74.714285714285708</v>
      </c>
      <c r="V39" s="46">
        <v>74.571428571428569</v>
      </c>
      <c r="W39" s="46">
        <v>74.714285714285708</v>
      </c>
      <c r="X39" s="46">
        <v>71.714285714285708</v>
      </c>
      <c r="Y39" s="46">
        <v>73</v>
      </c>
      <c r="Z39" s="46">
        <v>74.571428571428569</v>
      </c>
      <c r="AA39" s="46">
        <v>73.714285714285708</v>
      </c>
      <c r="AB39" s="46">
        <v>75.142857142857139</v>
      </c>
      <c r="AC39" s="46">
        <v>74.285714285714292</v>
      </c>
      <c r="AD39" s="46">
        <v>74.714285714285708</v>
      </c>
      <c r="AE39" s="46">
        <v>74.571428571428569</v>
      </c>
      <c r="AF39" s="46">
        <v>73</v>
      </c>
      <c r="AG39" s="46">
        <v>70.285714285714292</v>
      </c>
      <c r="AH39" s="46">
        <v>72.142857142857139</v>
      </c>
      <c r="AI39" s="46">
        <v>73</v>
      </c>
      <c r="AJ39" s="46">
        <v>74.558823529411768</v>
      </c>
    </row>
    <row r="40" spans="1:36" x14ac:dyDescent="0.25">
      <c r="A40" t="s">
        <v>122</v>
      </c>
      <c r="B40" s="46">
        <v>74.571428571428569</v>
      </c>
      <c r="C40" s="46">
        <v>76.714285714285708</v>
      </c>
      <c r="D40" s="46">
        <v>76.428571428571431</v>
      </c>
      <c r="E40" s="46">
        <v>75</v>
      </c>
      <c r="F40" s="46">
        <v>76.285714285714292</v>
      </c>
      <c r="G40" s="46">
        <v>72.428571428571431</v>
      </c>
      <c r="H40" s="46">
        <v>75.428571428571431</v>
      </c>
      <c r="I40" s="46">
        <v>72.571428571428569</v>
      </c>
      <c r="J40" s="46">
        <v>76.428571428571431</v>
      </c>
      <c r="K40" s="46">
        <v>75.142857142857139</v>
      </c>
      <c r="L40" s="46">
        <v>76.285714285714292</v>
      </c>
      <c r="M40" s="46">
        <v>74.857142857142861</v>
      </c>
      <c r="N40" s="46">
        <v>71.428571428571431</v>
      </c>
      <c r="O40" s="46">
        <v>76.857142857142861</v>
      </c>
      <c r="P40" s="46">
        <v>82.571428571428569</v>
      </c>
      <c r="Q40" s="46">
        <v>76.857142857142861</v>
      </c>
      <c r="R40" s="46">
        <v>72.571428571428569</v>
      </c>
      <c r="S40" s="46">
        <v>77</v>
      </c>
      <c r="T40" s="46">
        <v>74.428571428571431</v>
      </c>
      <c r="U40" s="46">
        <v>72</v>
      </c>
      <c r="V40" s="46">
        <v>76.142857142857139</v>
      </c>
      <c r="W40" s="46">
        <v>74</v>
      </c>
      <c r="X40" s="46">
        <v>74</v>
      </c>
      <c r="Y40" s="46">
        <v>74.285714285714292</v>
      </c>
      <c r="Z40" s="46">
        <v>78.285714285714292</v>
      </c>
      <c r="AA40" s="46">
        <v>74</v>
      </c>
      <c r="AB40" s="46">
        <v>77</v>
      </c>
      <c r="AC40" s="46">
        <v>73.142857142857139</v>
      </c>
      <c r="AD40" s="46">
        <v>74.571428571428569</v>
      </c>
      <c r="AE40" s="46">
        <v>78.142857142857139</v>
      </c>
      <c r="AF40" s="46">
        <v>73</v>
      </c>
      <c r="AG40" s="46">
        <v>75.857142857142861</v>
      </c>
      <c r="AH40" s="46">
        <v>71.571428571428569</v>
      </c>
      <c r="AI40" s="46">
        <v>75.857142857142861</v>
      </c>
      <c r="AJ40" s="46">
        <v>75.168067226890756</v>
      </c>
    </row>
    <row r="41" spans="1:36" x14ac:dyDescent="0.25">
      <c r="A41" t="s">
        <v>123</v>
      </c>
      <c r="B41" s="46">
        <v>83.428571428571431</v>
      </c>
      <c r="C41" s="46">
        <v>80</v>
      </c>
      <c r="D41" s="46">
        <v>82.142857142857139</v>
      </c>
      <c r="E41" s="46">
        <v>80.285714285714292</v>
      </c>
      <c r="F41" s="46">
        <v>81.142857142857139</v>
      </c>
      <c r="G41" s="46">
        <v>79.142857142857139</v>
      </c>
      <c r="H41" s="46">
        <v>79.428571428571431</v>
      </c>
      <c r="I41" s="46">
        <v>82.714285714285708</v>
      </c>
      <c r="J41" s="46">
        <v>84.714285714285708</v>
      </c>
      <c r="K41" s="46">
        <v>84.857142857142861</v>
      </c>
      <c r="L41" s="46">
        <v>82.428571428571431</v>
      </c>
      <c r="M41" s="46">
        <v>80.285714285714292</v>
      </c>
      <c r="N41" s="46">
        <v>80.285714285714292</v>
      </c>
      <c r="O41" s="46">
        <v>81.714285714285708</v>
      </c>
      <c r="P41" s="46">
        <v>86.285714285714292</v>
      </c>
      <c r="Q41" s="46">
        <v>82.571428571428569</v>
      </c>
      <c r="R41" s="46">
        <v>79.142857142857139</v>
      </c>
      <c r="S41" s="46">
        <v>81.857142857142861</v>
      </c>
      <c r="T41" s="46">
        <v>81.285714285714292</v>
      </c>
      <c r="U41" s="46">
        <v>83.142857142857139</v>
      </c>
      <c r="V41" s="46">
        <v>81.714285714285708</v>
      </c>
      <c r="W41" s="46">
        <v>77</v>
      </c>
      <c r="X41" s="46">
        <v>79.857142857142861</v>
      </c>
      <c r="Y41" s="46">
        <v>80.571428571428569</v>
      </c>
      <c r="Z41" s="46">
        <v>82.142857142857139</v>
      </c>
      <c r="AA41" s="46">
        <v>80</v>
      </c>
      <c r="AB41" s="46">
        <v>84.428571428571431</v>
      </c>
      <c r="AC41" s="46">
        <v>85</v>
      </c>
      <c r="AD41" s="46">
        <v>82.285714285714292</v>
      </c>
      <c r="AE41" s="46">
        <v>82.285714285714292</v>
      </c>
      <c r="AF41" s="46">
        <v>85.428571428571431</v>
      </c>
      <c r="AG41" s="46">
        <v>80</v>
      </c>
      <c r="AH41" s="46">
        <v>82.142857142857139</v>
      </c>
      <c r="AI41" s="46">
        <v>85.285714285714292</v>
      </c>
      <c r="AJ41" s="46">
        <v>81.911764705882348</v>
      </c>
    </row>
    <row r="42" spans="1:36" x14ac:dyDescent="0.25">
      <c r="A42" t="s">
        <v>124</v>
      </c>
      <c r="B42" s="46">
        <v>83.285714285714292</v>
      </c>
      <c r="C42" s="46">
        <v>81.142857142857139</v>
      </c>
      <c r="D42" s="46">
        <v>83.571428571428569</v>
      </c>
      <c r="E42" s="46">
        <v>82</v>
      </c>
      <c r="F42" s="46">
        <v>73.571428571428569</v>
      </c>
      <c r="G42" s="46">
        <v>83.142857142857139</v>
      </c>
      <c r="H42" s="46">
        <v>83.142857142857139</v>
      </c>
      <c r="I42" s="46">
        <v>83</v>
      </c>
      <c r="J42" s="46">
        <v>84</v>
      </c>
      <c r="K42" s="46">
        <v>84</v>
      </c>
      <c r="L42" s="46">
        <v>82.857142857142861</v>
      </c>
      <c r="M42" s="46">
        <v>83</v>
      </c>
      <c r="N42" s="46">
        <v>74.857142857142861</v>
      </c>
      <c r="O42" s="46">
        <v>83.857142857142861</v>
      </c>
      <c r="P42" s="46">
        <v>76.142857142857139</v>
      </c>
      <c r="Q42" s="46">
        <v>85</v>
      </c>
      <c r="R42" s="46">
        <v>75.285714285714292</v>
      </c>
      <c r="S42" s="46">
        <v>81.285714285714292</v>
      </c>
      <c r="T42" s="46">
        <v>80.142857142857139</v>
      </c>
      <c r="U42" s="46">
        <v>83.571428571428569</v>
      </c>
      <c r="V42" s="46">
        <v>82.142857142857139</v>
      </c>
      <c r="W42" s="46">
        <v>82.285714285714292</v>
      </c>
      <c r="X42" s="46">
        <v>80.571428571428569</v>
      </c>
      <c r="Y42" s="46">
        <v>79.571428571428569</v>
      </c>
      <c r="Z42" s="46">
        <v>75.428571428571431</v>
      </c>
      <c r="AA42" s="46">
        <v>84.285714285714292</v>
      </c>
      <c r="AB42" s="46">
        <v>70.142857142857139</v>
      </c>
      <c r="AC42" s="46">
        <v>75.857142857142861</v>
      </c>
      <c r="AD42" s="46">
        <v>83</v>
      </c>
      <c r="AE42" s="46">
        <v>81.714285714285708</v>
      </c>
      <c r="AF42" s="46">
        <v>83.285714285714292</v>
      </c>
      <c r="AG42" s="46">
        <v>74.428571428571431</v>
      </c>
      <c r="AH42" s="46">
        <v>79.571428571428569</v>
      </c>
      <c r="AI42" s="46">
        <v>83.428571428571431</v>
      </c>
      <c r="AJ42" s="46">
        <v>80.663865546218489</v>
      </c>
    </row>
    <row r="43" spans="1:36" x14ac:dyDescent="0.25">
      <c r="A43" t="s">
        <v>125</v>
      </c>
      <c r="B43" s="46">
        <v>82</v>
      </c>
      <c r="C43" s="46">
        <v>84.285714285714292</v>
      </c>
      <c r="D43" s="46">
        <v>82</v>
      </c>
      <c r="E43" s="46">
        <v>82.857142857142861</v>
      </c>
      <c r="F43" s="46">
        <v>84.571428571428569</v>
      </c>
      <c r="G43" s="46">
        <v>81.428571428571431</v>
      </c>
      <c r="H43" s="46">
        <v>82.714285714285708</v>
      </c>
      <c r="I43" s="46">
        <v>78.285714285714292</v>
      </c>
      <c r="J43" s="46">
        <v>83.285714285714292</v>
      </c>
      <c r="K43" s="46">
        <v>81.714285714285708</v>
      </c>
      <c r="L43" s="46">
        <v>85.142857142857139</v>
      </c>
      <c r="M43" s="46">
        <v>82.285714285714292</v>
      </c>
      <c r="N43" s="46">
        <v>76.285714285714292</v>
      </c>
      <c r="O43" s="46">
        <v>83.428571428571431</v>
      </c>
      <c r="P43" s="46">
        <v>86</v>
      </c>
      <c r="Q43" s="46">
        <v>84.142857142857139</v>
      </c>
      <c r="R43" s="46">
        <v>83.857142857142861</v>
      </c>
      <c r="S43" s="46">
        <v>85.571428571428569</v>
      </c>
      <c r="T43" s="46">
        <v>83.142857142857139</v>
      </c>
      <c r="U43" s="46">
        <v>79.714285714285708</v>
      </c>
      <c r="V43" s="46">
        <v>83.714285714285708</v>
      </c>
      <c r="W43" s="46">
        <v>80.142857142857139</v>
      </c>
      <c r="X43" s="46">
        <v>81.714285714285708</v>
      </c>
      <c r="Y43" s="46">
        <v>81.285714285714292</v>
      </c>
      <c r="Z43" s="46">
        <v>83</v>
      </c>
      <c r="AA43" s="46">
        <v>82.571428571428569</v>
      </c>
      <c r="AB43" s="46">
        <v>83.571428571428569</v>
      </c>
      <c r="AC43" s="46">
        <v>79.285714285714292</v>
      </c>
      <c r="AD43" s="46">
        <v>82.285714285714292</v>
      </c>
      <c r="AE43" s="46">
        <v>81.571428571428569</v>
      </c>
      <c r="AF43" s="46">
        <v>80.428571428571431</v>
      </c>
      <c r="AG43" s="46">
        <v>82.285714285714292</v>
      </c>
      <c r="AH43" s="46">
        <v>78.857142857142861</v>
      </c>
      <c r="AI43" s="46">
        <v>82</v>
      </c>
      <c r="AJ43" s="46">
        <v>82.21848739495799</v>
      </c>
    </row>
    <row r="44" spans="1:36" x14ac:dyDescent="0.25">
      <c r="A44" t="s">
        <v>126</v>
      </c>
      <c r="B44" s="46">
        <v>84.285714285714292</v>
      </c>
      <c r="C44" s="46">
        <v>83.714285714285708</v>
      </c>
      <c r="D44" s="46">
        <v>85.285714285714292</v>
      </c>
      <c r="E44" s="46">
        <v>84.285714285714292</v>
      </c>
      <c r="F44" s="46">
        <v>78.285714285714292</v>
      </c>
      <c r="G44" s="46">
        <v>83.571428571428569</v>
      </c>
      <c r="H44" s="46">
        <v>84.428571428571431</v>
      </c>
      <c r="I44" s="46">
        <v>82.571428571428569</v>
      </c>
      <c r="J44" s="46">
        <v>84.857142857142861</v>
      </c>
      <c r="K44" s="46">
        <v>84.428571428571431</v>
      </c>
      <c r="L44" s="46">
        <v>84.571428571428569</v>
      </c>
      <c r="M44" s="46">
        <v>83.285714285714292</v>
      </c>
      <c r="N44" s="46">
        <v>80.142857142857139</v>
      </c>
      <c r="O44" s="46">
        <v>84.428571428571431</v>
      </c>
      <c r="P44" s="46">
        <v>81.428571428571431</v>
      </c>
      <c r="Q44" s="46">
        <v>84.857142857142861</v>
      </c>
      <c r="R44" s="46">
        <v>79.285714285714292</v>
      </c>
      <c r="S44" s="46">
        <v>82.857142857142861</v>
      </c>
      <c r="T44" s="46">
        <v>81.857142857142861</v>
      </c>
      <c r="U44" s="46">
        <v>84.285714285714292</v>
      </c>
      <c r="V44" s="46">
        <v>83.428571428571431</v>
      </c>
      <c r="W44" s="46">
        <v>84.714285714285708</v>
      </c>
      <c r="X44" s="46">
        <v>81.571428571428569</v>
      </c>
      <c r="Y44" s="46">
        <v>83.142857142857139</v>
      </c>
      <c r="Z44" s="46">
        <v>81.571428571428569</v>
      </c>
      <c r="AA44" s="46">
        <v>83.571428571428569</v>
      </c>
      <c r="AB44" s="46">
        <v>77.714285714285708</v>
      </c>
      <c r="AC44" s="46">
        <v>80.142857142857139</v>
      </c>
      <c r="AD44" s="46">
        <v>84.714285714285708</v>
      </c>
      <c r="AE44" s="46">
        <v>83</v>
      </c>
      <c r="AF44" s="46">
        <v>81.571428571428569</v>
      </c>
      <c r="AG44" s="46">
        <v>78.142857142857139</v>
      </c>
      <c r="AH44" s="46">
        <v>78.571428571428569</v>
      </c>
      <c r="AI44" s="46">
        <v>83.571428571428569</v>
      </c>
      <c r="AJ44" s="46">
        <v>82.592436974789919</v>
      </c>
    </row>
    <row r="45" spans="1:36" x14ac:dyDescent="0.25">
      <c r="A45" t="s">
        <v>127</v>
      </c>
      <c r="B45" s="46">
        <v>86</v>
      </c>
      <c r="C45" s="46">
        <v>86</v>
      </c>
      <c r="D45" s="46">
        <v>88</v>
      </c>
      <c r="E45" s="46">
        <v>86</v>
      </c>
      <c r="F45" s="46">
        <v>83</v>
      </c>
      <c r="G45" s="46">
        <v>86</v>
      </c>
      <c r="H45" s="46">
        <v>81</v>
      </c>
      <c r="I45" s="46">
        <v>86</v>
      </c>
      <c r="J45" s="46">
        <v>87</v>
      </c>
      <c r="K45" s="46">
        <v>88</v>
      </c>
      <c r="L45" s="46">
        <v>83</v>
      </c>
      <c r="M45" s="46">
        <v>87</v>
      </c>
      <c r="N45" s="46">
        <v>88</v>
      </c>
      <c r="O45" s="46">
        <v>83</v>
      </c>
      <c r="P45" s="46">
        <v>84</v>
      </c>
      <c r="Q45" s="46">
        <v>85</v>
      </c>
      <c r="R45" s="46">
        <v>78</v>
      </c>
      <c r="S45" s="46">
        <v>81</v>
      </c>
      <c r="T45" s="46">
        <v>83</v>
      </c>
      <c r="U45" s="46">
        <v>85</v>
      </c>
      <c r="V45" s="46">
        <v>84</v>
      </c>
      <c r="W45" s="46">
        <v>79</v>
      </c>
      <c r="X45" s="46">
        <v>87</v>
      </c>
      <c r="Y45" s="46">
        <v>87</v>
      </c>
      <c r="Z45" s="46">
        <v>85</v>
      </c>
      <c r="AA45" s="46">
        <v>82</v>
      </c>
      <c r="AB45" s="46">
        <v>83</v>
      </c>
      <c r="AC45" s="46">
        <v>89</v>
      </c>
      <c r="AD45" s="46">
        <v>89</v>
      </c>
      <c r="AE45" s="46">
        <v>89</v>
      </c>
      <c r="AF45" s="46">
        <v>88</v>
      </c>
      <c r="AG45" s="46">
        <v>85</v>
      </c>
      <c r="AH45" s="46">
        <v>85</v>
      </c>
      <c r="AI45" s="46">
        <v>89</v>
      </c>
      <c r="AJ45" s="46">
        <v>85.147058823529406</v>
      </c>
    </row>
    <row r="46" spans="1:36" x14ac:dyDescent="0.25">
      <c r="A46" t="s">
        <v>11</v>
      </c>
      <c r="B46" s="46">
        <v>78.145985401459853</v>
      </c>
      <c r="C46" s="46">
        <v>82.116788321167888</v>
      </c>
      <c r="D46" s="46">
        <v>81.810218978102185</v>
      </c>
      <c r="E46" s="46">
        <v>79.996350364963504</v>
      </c>
      <c r="F46" s="46">
        <v>80.262773722627742</v>
      </c>
      <c r="G46" s="46">
        <v>79.53649635036497</v>
      </c>
      <c r="H46" s="46">
        <v>80.109489051094897</v>
      </c>
      <c r="I46" s="46">
        <v>78.021897810218974</v>
      </c>
      <c r="J46" s="46">
        <v>79.591240875912405</v>
      </c>
      <c r="K46" s="46">
        <v>79.879562043795616</v>
      </c>
      <c r="L46" s="46">
        <v>80.332116788321173</v>
      </c>
      <c r="M46" s="46">
        <v>81.025547445255469</v>
      </c>
      <c r="N46" s="46">
        <v>78.635036496350367</v>
      </c>
      <c r="O46" s="46">
        <v>81.244525547445249</v>
      </c>
      <c r="P46" s="46">
        <v>83.649635036496349</v>
      </c>
      <c r="Q46" s="46">
        <v>80.813868613138681</v>
      </c>
      <c r="R46" s="46">
        <v>80.394160583941613</v>
      </c>
      <c r="S46" s="46">
        <v>82.021897810218974</v>
      </c>
      <c r="T46" s="46">
        <v>79.248175182481745</v>
      </c>
      <c r="U46" s="46">
        <v>78.335766423357668</v>
      </c>
      <c r="V46" s="46">
        <v>80.558394160583944</v>
      </c>
      <c r="W46" s="46">
        <v>81.255474452554751</v>
      </c>
      <c r="X46" s="46">
        <v>78.547445255474457</v>
      </c>
      <c r="Y46" s="46">
        <v>79.854014598540147</v>
      </c>
      <c r="Z46" s="46">
        <v>82.354014598540147</v>
      </c>
      <c r="AA46" s="46">
        <v>78.766423357664237</v>
      </c>
      <c r="AB46" s="46">
        <v>80.572992700729927</v>
      </c>
      <c r="AC46" s="46">
        <v>80.116788321167888</v>
      </c>
      <c r="AD46" s="46">
        <v>79.521897810218974</v>
      </c>
      <c r="AE46" s="46">
        <v>80.627737226277375</v>
      </c>
      <c r="AF46" s="46">
        <v>80.364963503649633</v>
      </c>
      <c r="AG46" s="46">
        <v>79.240875912408754</v>
      </c>
      <c r="AH46" s="46">
        <v>80.777372262773724</v>
      </c>
      <c r="AI46" s="46">
        <v>79.638686131386862</v>
      </c>
      <c r="AJ46" s="46">
        <v>80.216723915843716</v>
      </c>
    </row>
  </sheetData>
  <pageMargins left="0.7" right="0.7" top="0.75" bottom="0.75" header="0.3" footer="0.3"/>
  <pageSetup paperSize="9"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A0A37-A222-4E9D-BCF5-1B5065E45D9A}">
  <sheetPr codeName="Blad7"/>
  <dimension ref="A1:AJ15"/>
  <sheetViews>
    <sheetView showGridLines="0" workbookViewId="0">
      <selection activeCell="A2" sqref="A2"/>
    </sheetView>
  </sheetViews>
  <sheetFormatPr defaultRowHeight="15" x14ac:dyDescent="0.25"/>
  <cols>
    <col min="1" max="1" width="32.140625" bestFit="1" customWidth="1"/>
    <col min="2" max="35" width="19.28515625" bestFit="1" customWidth="1"/>
    <col min="36" max="36" width="10" bestFit="1" customWidth="1"/>
    <col min="37" max="37" width="10.140625" bestFit="1" customWidth="1"/>
  </cols>
  <sheetData>
    <row r="1" spans="1:36" x14ac:dyDescent="0.25">
      <c r="A1" s="29" t="str">
        <f>"Gemiddelde relatieve vochtigheid "&amp; YEAR(jaar_zip!J2)</f>
        <v>Gemiddelde relatieve vochtigheid 2024</v>
      </c>
    </row>
    <row r="2" spans="1:36" x14ac:dyDescent="0.25">
      <c r="A2" t="s">
        <v>76</v>
      </c>
    </row>
    <row r="4" spans="1:36" x14ac:dyDescent="0.25">
      <c r="A4" s="4" t="s">
        <v>143</v>
      </c>
      <c r="B4" s="4" t="s">
        <v>142</v>
      </c>
    </row>
    <row r="5" spans="1:36" x14ac:dyDescent="0.25">
      <c r="A5" s="4" t="s">
        <v>64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v>1</v>
      </c>
      <c r="B6" s="46">
        <v>80.483870967741936</v>
      </c>
      <c r="C6" s="46">
        <v>84.096774193548384</v>
      </c>
      <c r="D6" s="46">
        <v>85</v>
      </c>
      <c r="E6" s="46">
        <v>83.483870967741936</v>
      </c>
      <c r="F6" s="46">
        <v>79.645161290322577</v>
      </c>
      <c r="G6" s="46">
        <v>84.290322580645167</v>
      </c>
      <c r="H6" s="46">
        <v>84.225806451612897</v>
      </c>
      <c r="I6" s="46">
        <v>81.935483870967744</v>
      </c>
      <c r="J6" s="46">
        <v>82.354838709677423</v>
      </c>
      <c r="K6" s="46">
        <v>83.709677419354833</v>
      </c>
      <c r="L6" s="46">
        <v>84.516129032258064</v>
      </c>
      <c r="M6" s="46">
        <v>85.225806451612897</v>
      </c>
      <c r="N6" s="46">
        <v>78.806451612903231</v>
      </c>
      <c r="O6" s="46">
        <v>84.967741935483872</v>
      </c>
      <c r="P6" s="46">
        <v>82.903225806451616</v>
      </c>
      <c r="Q6" s="46">
        <v>84.258064516129039</v>
      </c>
      <c r="R6" s="46">
        <v>84.225806451612897</v>
      </c>
      <c r="S6" s="46">
        <v>84.774193548387103</v>
      </c>
      <c r="T6" s="46">
        <v>83.161290322580641</v>
      </c>
      <c r="U6" s="46">
        <v>82.129032258064512</v>
      </c>
      <c r="V6" s="46">
        <v>84.774193548387103</v>
      </c>
      <c r="W6" s="46">
        <v>85.838709677419359</v>
      </c>
      <c r="X6" s="46">
        <v>81.161290322580641</v>
      </c>
      <c r="Y6" s="46">
        <v>83.387096774193552</v>
      </c>
      <c r="Z6" s="46">
        <v>86.58064516129032</v>
      </c>
      <c r="AA6" s="46">
        <v>82.290322580645167</v>
      </c>
      <c r="AB6" s="46">
        <v>79.903225806451616</v>
      </c>
      <c r="AC6" s="46">
        <v>81.064516129032256</v>
      </c>
      <c r="AD6" s="46">
        <v>83.225806451612897</v>
      </c>
      <c r="AE6" s="46">
        <v>80.387096774193552</v>
      </c>
      <c r="AF6" s="46">
        <v>83.870967741935488</v>
      </c>
      <c r="AG6" s="46">
        <v>80.161290322580641</v>
      </c>
      <c r="AH6" s="46">
        <v>83.58064516129032</v>
      </c>
      <c r="AI6" s="46">
        <v>82.064516129032256</v>
      </c>
      <c r="AJ6" s="46">
        <v>83.014231499051235</v>
      </c>
    </row>
    <row r="7" spans="1:36" x14ac:dyDescent="0.25">
      <c r="A7">
        <v>2</v>
      </c>
      <c r="B7" s="46">
        <v>84.482758620689651</v>
      </c>
      <c r="C7" s="46">
        <v>90</v>
      </c>
      <c r="D7" s="46">
        <v>89.931034482758619</v>
      </c>
      <c r="E7" s="46">
        <v>88.689655172413794</v>
      </c>
      <c r="F7" s="46">
        <v>87.58620689655173</v>
      </c>
      <c r="G7" s="46">
        <v>88.896551724137936</v>
      </c>
      <c r="H7" s="46">
        <v>88.103448275862064</v>
      </c>
      <c r="I7" s="46">
        <v>85.965517241379317</v>
      </c>
      <c r="J7" s="46">
        <v>85.034482758620683</v>
      </c>
      <c r="K7" s="46">
        <v>87.517241379310349</v>
      </c>
      <c r="L7" s="46">
        <v>88.965517241379317</v>
      </c>
      <c r="M7" s="46">
        <v>89.034482758620683</v>
      </c>
      <c r="N7" s="46">
        <v>86.862068965517238</v>
      </c>
      <c r="O7" s="46">
        <v>88.931034482758619</v>
      </c>
      <c r="P7" s="46">
        <v>89.65517241379311</v>
      </c>
      <c r="Q7" s="46">
        <v>88.482758620689651</v>
      </c>
      <c r="R7" s="46">
        <v>90</v>
      </c>
      <c r="S7" s="46">
        <v>89.758620689655174</v>
      </c>
      <c r="T7" s="46">
        <v>87.482758620689651</v>
      </c>
      <c r="U7" s="46">
        <v>85.137931034482762</v>
      </c>
      <c r="V7" s="46">
        <v>88.793103448275858</v>
      </c>
      <c r="W7" s="46">
        <v>89.241379310344826</v>
      </c>
      <c r="X7" s="46">
        <v>86.41379310344827</v>
      </c>
      <c r="Y7" s="46">
        <v>89.172413793103445</v>
      </c>
      <c r="Z7" s="46">
        <v>90.965517241379317</v>
      </c>
      <c r="AA7" s="46">
        <v>86.34482758620689</v>
      </c>
      <c r="AB7" s="46">
        <v>88.448275862068968</v>
      </c>
      <c r="AC7" s="46">
        <v>87.517241379310349</v>
      </c>
      <c r="AD7" s="46">
        <v>87.620689655172413</v>
      </c>
      <c r="AE7" s="46">
        <v>86.620689655172413</v>
      </c>
      <c r="AF7" s="46">
        <v>87.206896551724142</v>
      </c>
      <c r="AG7" s="46">
        <v>88.724137931034477</v>
      </c>
      <c r="AH7" s="46">
        <v>88.724137931034477</v>
      </c>
      <c r="AI7" s="46">
        <v>85.793103448275858</v>
      </c>
      <c r="AJ7" s="46">
        <v>88.003042596348891</v>
      </c>
    </row>
    <row r="8" spans="1:36" x14ac:dyDescent="0.25">
      <c r="A8">
        <v>3</v>
      </c>
      <c r="B8" s="46">
        <v>76.451612903225808</v>
      </c>
      <c r="C8" s="46">
        <v>83.354838709677423</v>
      </c>
      <c r="D8" s="46">
        <v>82.41935483870968</v>
      </c>
      <c r="E8" s="46">
        <v>80.548387096774192</v>
      </c>
      <c r="F8" s="46">
        <v>82.161290322580641</v>
      </c>
      <c r="G8" s="46">
        <v>80.161290322580641</v>
      </c>
      <c r="H8" s="46">
        <v>81.709677419354833</v>
      </c>
      <c r="I8" s="46">
        <v>77.161290322580641</v>
      </c>
      <c r="J8" s="46">
        <v>78.903225806451616</v>
      </c>
      <c r="K8" s="46">
        <v>78.322580645161295</v>
      </c>
      <c r="L8" s="46">
        <v>82.709677419354833</v>
      </c>
      <c r="M8" s="46">
        <v>82.548387096774192</v>
      </c>
      <c r="N8" s="46">
        <v>80.161290322580641</v>
      </c>
      <c r="O8" s="46">
        <v>83.290322580645167</v>
      </c>
      <c r="P8" s="46">
        <v>86.645161290322577</v>
      </c>
      <c r="Q8" s="46">
        <v>82.41935483870968</v>
      </c>
      <c r="R8" s="46">
        <v>84.096774193548384</v>
      </c>
      <c r="S8" s="46">
        <v>83.483870967741936</v>
      </c>
      <c r="T8" s="46">
        <v>80.387096774193552</v>
      </c>
      <c r="U8" s="46">
        <v>76.709677419354833</v>
      </c>
      <c r="V8" s="46">
        <v>82.516129032258064</v>
      </c>
      <c r="W8" s="46">
        <v>83.935483870967744</v>
      </c>
      <c r="X8" s="46">
        <v>79.516129032258064</v>
      </c>
      <c r="Y8" s="46">
        <v>81.41935483870968</v>
      </c>
      <c r="Z8" s="46">
        <v>86.290322580645167</v>
      </c>
      <c r="AA8" s="46">
        <v>79.290322580645167</v>
      </c>
      <c r="AB8" s="46">
        <v>83.483870967741936</v>
      </c>
      <c r="AC8" s="46">
        <v>82.290322580645167</v>
      </c>
      <c r="AD8" s="46">
        <v>80.903225806451616</v>
      </c>
      <c r="AE8" s="46">
        <v>80.612903225806448</v>
      </c>
      <c r="AF8" s="46">
        <v>82.774193548387103</v>
      </c>
      <c r="AG8" s="46">
        <v>80.41935483870968</v>
      </c>
      <c r="AH8" s="46">
        <v>83.935483870967744</v>
      </c>
      <c r="AI8" s="46">
        <v>79.741935483870961</v>
      </c>
      <c r="AJ8" s="46">
        <v>81.493358633776097</v>
      </c>
    </row>
    <row r="9" spans="1:36" x14ac:dyDescent="0.25">
      <c r="A9">
        <v>4</v>
      </c>
      <c r="B9" s="46">
        <v>73.599999999999994</v>
      </c>
      <c r="C9" s="46">
        <v>80.400000000000006</v>
      </c>
      <c r="D9" s="46">
        <v>80</v>
      </c>
      <c r="E9" s="46">
        <v>77.099999999999994</v>
      </c>
      <c r="F9" s="46">
        <v>77.599999999999994</v>
      </c>
      <c r="G9" s="46">
        <v>76.666666666666671</v>
      </c>
      <c r="H9" s="46">
        <v>77.466666666666669</v>
      </c>
      <c r="I9" s="46">
        <v>74</v>
      </c>
      <c r="J9" s="46">
        <v>76</v>
      </c>
      <c r="K9" s="46">
        <v>74.833333333333329</v>
      </c>
      <c r="L9" s="46">
        <v>77.2</v>
      </c>
      <c r="M9" s="46">
        <v>79.7</v>
      </c>
      <c r="N9" s="46">
        <v>74.400000000000006</v>
      </c>
      <c r="O9" s="46">
        <v>79.466666666666669</v>
      </c>
      <c r="P9" s="46">
        <v>81.233333333333334</v>
      </c>
      <c r="Q9" s="46">
        <v>79.333333333333329</v>
      </c>
      <c r="R9" s="46">
        <v>79.033333333333331</v>
      </c>
      <c r="S9" s="46">
        <v>80.3</v>
      </c>
      <c r="T9" s="46">
        <v>76.233333333333334</v>
      </c>
      <c r="U9" s="46">
        <v>74.433333333333337</v>
      </c>
      <c r="V9" s="46">
        <v>78.36666666666666</v>
      </c>
      <c r="W9" s="46">
        <v>79.36666666666666</v>
      </c>
      <c r="X9" s="46">
        <v>75.066666666666663</v>
      </c>
      <c r="Y9" s="46">
        <v>76.966666666666669</v>
      </c>
      <c r="Z9" s="46">
        <v>81.86666666666666</v>
      </c>
      <c r="AA9" s="46">
        <v>76.033333333333331</v>
      </c>
      <c r="AB9" s="46">
        <v>78.2</v>
      </c>
      <c r="AC9" s="46">
        <v>76.8</v>
      </c>
      <c r="AD9" s="46">
        <v>76.033333333333331</v>
      </c>
      <c r="AE9" s="46">
        <v>76.766666666666666</v>
      </c>
      <c r="AF9" s="46">
        <v>77.066666666666663</v>
      </c>
      <c r="AG9" s="46">
        <v>74.733333333333334</v>
      </c>
      <c r="AH9" s="46">
        <v>78.2</v>
      </c>
      <c r="AI9" s="46">
        <v>74.233333333333334</v>
      </c>
      <c r="AJ9" s="46">
        <v>77.314705882352939</v>
      </c>
    </row>
    <row r="10" spans="1:36" x14ac:dyDescent="0.25">
      <c r="A10">
        <v>5</v>
      </c>
      <c r="B10" s="46">
        <v>79.41935483870968</v>
      </c>
      <c r="C10" s="46">
        <v>83.290322580645167</v>
      </c>
      <c r="D10" s="46">
        <v>83.032258064516128</v>
      </c>
      <c r="E10" s="46">
        <v>80.58064516129032</v>
      </c>
      <c r="F10" s="46">
        <v>82.612903225806448</v>
      </c>
      <c r="G10" s="46">
        <v>78.709677419354833</v>
      </c>
      <c r="H10" s="46">
        <v>75.709677419354833</v>
      </c>
      <c r="I10" s="46">
        <v>80.161290322580641</v>
      </c>
      <c r="J10" s="46">
        <v>81.354838709677423</v>
      </c>
      <c r="K10" s="46">
        <v>82.032258064516128</v>
      </c>
      <c r="L10" s="46">
        <v>76.58064516129032</v>
      </c>
      <c r="M10" s="46">
        <v>83.354838709677423</v>
      </c>
      <c r="N10" s="46">
        <v>82.483870967741936</v>
      </c>
      <c r="O10" s="46">
        <v>77.387096774193552</v>
      </c>
      <c r="P10" s="46">
        <v>84.41935483870968</v>
      </c>
      <c r="Q10" s="46">
        <v>78.645161290322577</v>
      </c>
      <c r="R10" s="46">
        <v>78.161290322580641</v>
      </c>
      <c r="S10" s="46">
        <v>80.354838709677423</v>
      </c>
      <c r="T10" s="46">
        <v>78.677419354838705</v>
      </c>
      <c r="U10" s="46">
        <v>80.967741935483872</v>
      </c>
      <c r="V10" s="46">
        <v>76.41935483870968</v>
      </c>
      <c r="W10" s="46">
        <v>78.161290322580641</v>
      </c>
      <c r="X10" s="46">
        <v>80.193548387096769</v>
      </c>
      <c r="Y10" s="46">
        <v>80.645161290322577</v>
      </c>
      <c r="Z10" s="46">
        <v>81.161290322580641</v>
      </c>
      <c r="AA10" s="46">
        <v>75</v>
      </c>
      <c r="AB10" s="46">
        <v>82.290322580645167</v>
      </c>
      <c r="AC10" s="46">
        <v>83.806451612903231</v>
      </c>
      <c r="AD10" s="46">
        <v>79.58064516129032</v>
      </c>
      <c r="AE10" s="46">
        <v>83.064516129032256</v>
      </c>
      <c r="AF10" s="46">
        <v>84.41935483870968</v>
      </c>
      <c r="AG10" s="46">
        <v>82.258064516129039</v>
      </c>
      <c r="AH10" s="46">
        <v>86.483870967741936</v>
      </c>
      <c r="AI10" s="46">
        <v>83.387096774193552</v>
      </c>
      <c r="AJ10" s="46">
        <v>80.72960151802657</v>
      </c>
    </row>
    <row r="11" spans="1:36" x14ac:dyDescent="0.25">
      <c r="A11">
        <v>6</v>
      </c>
      <c r="B11" s="46">
        <v>74</v>
      </c>
      <c r="C11" s="46">
        <v>79.2</v>
      </c>
      <c r="D11" s="46">
        <v>78.166666666666671</v>
      </c>
      <c r="E11" s="46">
        <v>76.333333333333329</v>
      </c>
      <c r="F11" s="46">
        <v>78.066666666666663</v>
      </c>
      <c r="G11" s="46">
        <v>75.400000000000006</v>
      </c>
      <c r="H11" s="46">
        <v>77.233333333333334</v>
      </c>
      <c r="I11" s="46">
        <v>73.400000000000006</v>
      </c>
      <c r="J11" s="46">
        <v>74.8</v>
      </c>
      <c r="K11" s="46">
        <v>75.5</v>
      </c>
      <c r="L11" s="46">
        <v>75.466666666666669</v>
      </c>
      <c r="M11" s="46">
        <v>75.566666666666663</v>
      </c>
      <c r="N11" s="46">
        <v>76.63333333333334</v>
      </c>
      <c r="O11" s="46">
        <v>77.8</v>
      </c>
      <c r="P11" s="46">
        <v>81.400000000000006</v>
      </c>
      <c r="Q11" s="46">
        <v>75.3</v>
      </c>
      <c r="R11" s="46">
        <v>76.933333333333337</v>
      </c>
      <c r="S11" s="46">
        <v>79.36666666666666</v>
      </c>
      <c r="T11" s="46">
        <v>75.433333333333337</v>
      </c>
      <c r="U11" s="46">
        <v>73.63333333333334</v>
      </c>
      <c r="V11" s="46">
        <v>77.466666666666669</v>
      </c>
      <c r="W11" s="46">
        <v>80.599999999999994</v>
      </c>
      <c r="X11" s="46">
        <v>74.933333333333337</v>
      </c>
      <c r="Y11" s="46">
        <v>76.566666666666663</v>
      </c>
      <c r="Z11" s="46">
        <v>78.3</v>
      </c>
      <c r="AA11" s="46">
        <v>75.166666666666671</v>
      </c>
      <c r="AB11" s="46">
        <v>77.733333333333334</v>
      </c>
      <c r="AC11" s="46">
        <v>76.333333333333329</v>
      </c>
      <c r="AD11" s="46">
        <v>74.3</v>
      </c>
      <c r="AE11" s="46">
        <v>78.86666666666666</v>
      </c>
      <c r="AF11" s="46">
        <v>76.2</v>
      </c>
      <c r="AG11" s="46">
        <v>76.833333333333329</v>
      </c>
      <c r="AH11" s="46">
        <v>76.966666666666669</v>
      </c>
      <c r="AI11" s="46">
        <v>75.933333333333337</v>
      </c>
      <c r="AJ11" s="46">
        <v>76.642156862745097</v>
      </c>
    </row>
    <row r="12" spans="1:36" x14ac:dyDescent="0.25">
      <c r="A12">
        <v>7</v>
      </c>
      <c r="B12" s="46">
        <v>74.741935483870961</v>
      </c>
      <c r="C12" s="46">
        <v>80.193548387096769</v>
      </c>
      <c r="D12" s="46">
        <v>78.032258064516128</v>
      </c>
      <c r="E12" s="46">
        <v>76.548387096774192</v>
      </c>
      <c r="F12" s="46">
        <v>79</v>
      </c>
      <c r="G12" s="46">
        <v>75.967741935483872</v>
      </c>
      <c r="H12" s="46">
        <v>78.806451612903231</v>
      </c>
      <c r="I12" s="46">
        <v>73.903225806451616</v>
      </c>
      <c r="J12" s="46">
        <v>75.41935483870968</v>
      </c>
      <c r="K12" s="46">
        <v>77.129032258064512</v>
      </c>
      <c r="L12" s="46">
        <v>77.774193548387103</v>
      </c>
      <c r="M12" s="46">
        <v>76.548387096774192</v>
      </c>
      <c r="N12" s="46">
        <v>77.193548387096769</v>
      </c>
      <c r="O12" s="46">
        <v>79.225806451612897</v>
      </c>
      <c r="P12" s="46">
        <v>82.870967741935488</v>
      </c>
      <c r="Q12" s="46">
        <v>77.322580645161295</v>
      </c>
      <c r="R12" s="46">
        <v>78.161290322580641</v>
      </c>
      <c r="S12" s="46">
        <v>80.387096774193552</v>
      </c>
      <c r="T12" s="46">
        <v>76.58064516129032</v>
      </c>
      <c r="U12" s="46">
        <v>73.806451612903231</v>
      </c>
      <c r="V12" s="46">
        <v>78.806451612903231</v>
      </c>
      <c r="W12" s="46">
        <v>79.322580645161295</v>
      </c>
      <c r="X12" s="46">
        <v>75.451612903225808</v>
      </c>
      <c r="Y12" s="46">
        <v>76.41935483870968</v>
      </c>
      <c r="Z12" s="46">
        <v>79.258064516129039</v>
      </c>
      <c r="AA12" s="46">
        <v>76.354838709677423</v>
      </c>
      <c r="AB12" s="46">
        <v>79.903225806451616</v>
      </c>
      <c r="AC12" s="46">
        <v>77.225806451612897</v>
      </c>
      <c r="AD12" s="46">
        <v>75.58064516129032</v>
      </c>
      <c r="AE12" s="46">
        <v>79.161290322580641</v>
      </c>
      <c r="AF12" s="46">
        <v>75.516129032258064</v>
      </c>
      <c r="AG12" s="46">
        <v>76.935483870967744</v>
      </c>
      <c r="AH12" s="46">
        <v>75.935483870967744</v>
      </c>
      <c r="AI12" s="46">
        <v>76.41935483870968</v>
      </c>
      <c r="AJ12" s="46">
        <v>77.408918406072104</v>
      </c>
    </row>
    <row r="13" spans="1:36" x14ac:dyDescent="0.25">
      <c r="A13">
        <v>8</v>
      </c>
      <c r="B13" s="46">
        <v>77.451612903225808</v>
      </c>
      <c r="C13" s="46">
        <v>76.806451612903231</v>
      </c>
      <c r="D13" s="46">
        <v>77</v>
      </c>
      <c r="E13" s="46">
        <v>75</v>
      </c>
      <c r="F13" s="46">
        <v>76.677419354838705</v>
      </c>
      <c r="G13" s="46">
        <v>74.548387096774192</v>
      </c>
      <c r="H13" s="46">
        <v>76.161290322580641</v>
      </c>
      <c r="I13" s="46">
        <v>74.645161290322577</v>
      </c>
      <c r="J13" s="46">
        <v>78.677419354838705</v>
      </c>
      <c r="K13" s="46">
        <v>76.645161290322577</v>
      </c>
      <c r="L13" s="46">
        <v>76.774193548387103</v>
      </c>
      <c r="M13" s="46">
        <v>75.516129032258064</v>
      </c>
      <c r="N13" s="46">
        <v>73.548387096774192</v>
      </c>
      <c r="O13" s="46">
        <v>77.612903225806448</v>
      </c>
      <c r="P13" s="46">
        <v>81.451612903225808</v>
      </c>
      <c r="Q13" s="46">
        <v>78.032258064516128</v>
      </c>
      <c r="R13" s="46">
        <v>74.387096774193552</v>
      </c>
      <c r="S13" s="46">
        <v>77.677419354838705</v>
      </c>
      <c r="T13" s="46">
        <v>74.258064516129039</v>
      </c>
      <c r="U13" s="46">
        <v>76.129032258064512</v>
      </c>
      <c r="V13" s="46">
        <v>75.870967741935488</v>
      </c>
      <c r="W13" s="46">
        <v>74.741935483870961</v>
      </c>
      <c r="X13" s="46">
        <v>73.677419354838705</v>
      </c>
      <c r="Y13" s="46">
        <v>73.451612903225808</v>
      </c>
      <c r="Z13" s="46">
        <v>76.677419354838705</v>
      </c>
      <c r="AA13" s="46">
        <v>76.612903225806448</v>
      </c>
      <c r="AB13" s="46">
        <v>76.483870967741936</v>
      </c>
      <c r="AC13" s="46">
        <v>76.032258064516128</v>
      </c>
      <c r="AD13" s="46">
        <v>75.838709677419359</v>
      </c>
      <c r="AE13" s="46">
        <v>78.322580645161295</v>
      </c>
      <c r="AF13" s="46">
        <v>73.967741935483872</v>
      </c>
      <c r="AG13" s="46">
        <v>74.677419354838705</v>
      </c>
      <c r="AH13" s="46">
        <v>73.838709677419359</v>
      </c>
      <c r="AI13" s="46">
        <v>75.935483870967744</v>
      </c>
      <c r="AJ13" s="46">
        <v>76.033206831119543</v>
      </c>
    </row>
    <row r="14" spans="1:36" x14ac:dyDescent="0.25">
      <c r="A14">
        <v>9</v>
      </c>
      <c r="B14" s="46">
        <v>82.966666666666669</v>
      </c>
      <c r="C14" s="46">
        <v>82.066666666666663</v>
      </c>
      <c r="D14" s="46">
        <v>83.1</v>
      </c>
      <c r="E14" s="46">
        <v>82.1</v>
      </c>
      <c r="F14" s="46">
        <v>79.3</v>
      </c>
      <c r="G14" s="46">
        <v>81.63333333333334</v>
      </c>
      <c r="H14" s="46">
        <v>81.966666666666669</v>
      </c>
      <c r="I14" s="46">
        <v>81.36666666666666</v>
      </c>
      <c r="J14" s="46">
        <v>84</v>
      </c>
      <c r="K14" s="46">
        <v>83.533333333333331</v>
      </c>
      <c r="L14" s="46">
        <v>83.4</v>
      </c>
      <c r="M14" s="46">
        <v>82.066666666666663</v>
      </c>
      <c r="N14" s="46">
        <v>77.933333333333337</v>
      </c>
      <c r="O14" s="46">
        <v>82.9</v>
      </c>
      <c r="P14" s="46">
        <v>82.466666666666669</v>
      </c>
      <c r="Q14" s="46">
        <v>83.9</v>
      </c>
      <c r="R14" s="46">
        <v>78.966666666666669</v>
      </c>
      <c r="S14" s="46">
        <v>82.466666666666669</v>
      </c>
      <c r="T14" s="46">
        <v>81.400000000000006</v>
      </c>
      <c r="U14" s="46">
        <v>82.36666666666666</v>
      </c>
      <c r="V14" s="46">
        <v>82.433333333333337</v>
      </c>
      <c r="W14" s="46">
        <v>80.5</v>
      </c>
      <c r="X14" s="46">
        <v>80.86666666666666</v>
      </c>
      <c r="Y14" s="46">
        <v>81.099999999999994</v>
      </c>
      <c r="Z14" s="46">
        <v>80.433333333333337</v>
      </c>
      <c r="AA14" s="46">
        <v>82.2</v>
      </c>
      <c r="AB14" s="46">
        <v>79</v>
      </c>
      <c r="AC14" s="46">
        <v>80.233333333333334</v>
      </c>
      <c r="AD14" s="46">
        <v>82.966666666666669</v>
      </c>
      <c r="AE14" s="46">
        <v>82.1</v>
      </c>
      <c r="AF14" s="46">
        <v>82.533333333333331</v>
      </c>
      <c r="AG14" s="46">
        <v>78.8</v>
      </c>
      <c r="AH14" s="46">
        <v>79.599999999999994</v>
      </c>
      <c r="AI14" s="46">
        <v>83.466666666666669</v>
      </c>
      <c r="AJ14" s="46">
        <v>81.650980392156868</v>
      </c>
    </row>
    <row r="15" spans="1:36" x14ac:dyDescent="0.25">
      <c r="A15" t="s">
        <v>11</v>
      </c>
      <c r="B15" s="46">
        <v>78.145985401459853</v>
      </c>
      <c r="C15" s="46">
        <v>82.116788321167888</v>
      </c>
      <c r="D15" s="46">
        <v>81.810218978102185</v>
      </c>
      <c r="E15" s="46">
        <v>79.996350364963504</v>
      </c>
      <c r="F15" s="46">
        <v>80.262773722627742</v>
      </c>
      <c r="G15" s="46">
        <v>79.53649635036497</v>
      </c>
      <c r="H15" s="46">
        <v>80.109489051094897</v>
      </c>
      <c r="I15" s="46">
        <v>78.021897810218974</v>
      </c>
      <c r="J15" s="46">
        <v>79.591240875912405</v>
      </c>
      <c r="K15" s="46">
        <v>79.879562043795616</v>
      </c>
      <c r="L15" s="46">
        <v>80.332116788321173</v>
      </c>
      <c r="M15" s="46">
        <v>81.025547445255469</v>
      </c>
      <c r="N15" s="46">
        <v>78.635036496350367</v>
      </c>
      <c r="O15" s="46">
        <v>81.244525547445249</v>
      </c>
      <c r="P15" s="46">
        <v>83.649635036496349</v>
      </c>
      <c r="Q15" s="46">
        <v>80.813868613138681</v>
      </c>
      <c r="R15" s="46">
        <v>80.394160583941613</v>
      </c>
      <c r="S15" s="46">
        <v>82.021897810218974</v>
      </c>
      <c r="T15" s="46">
        <v>79.248175182481745</v>
      </c>
      <c r="U15" s="46">
        <v>78.335766423357668</v>
      </c>
      <c r="V15" s="46">
        <v>80.558394160583944</v>
      </c>
      <c r="W15" s="46">
        <v>81.255474452554751</v>
      </c>
      <c r="X15" s="46">
        <v>78.547445255474457</v>
      </c>
      <c r="Y15" s="46">
        <v>79.854014598540147</v>
      </c>
      <c r="Z15" s="46">
        <v>82.354014598540147</v>
      </c>
      <c r="AA15" s="46">
        <v>78.766423357664237</v>
      </c>
      <c r="AB15" s="46">
        <v>80.572992700729927</v>
      </c>
      <c r="AC15" s="46">
        <v>80.116788321167888</v>
      </c>
      <c r="AD15" s="46">
        <v>79.521897810218974</v>
      </c>
      <c r="AE15" s="46">
        <v>80.627737226277375</v>
      </c>
      <c r="AF15" s="46">
        <v>80.364963503649633</v>
      </c>
      <c r="AG15" s="46">
        <v>79.240875912408754</v>
      </c>
      <c r="AH15" s="46">
        <v>80.777372262773724</v>
      </c>
      <c r="AI15" s="46">
        <v>79.638686131386862</v>
      </c>
      <c r="AJ15" s="46">
        <v>80.216723915843716</v>
      </c>
    </row>
  </sheetData>
  <pageMargins left="0.7" right="0.7" top="0.75" bottom="0.75" header="0.3" footer="0.3"/>
  <pageSetup paperSize="9" orientation="portrait" horizontalDpi="1200" verticalDpi="120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BD6B8-D0FA-4F7A-88CF-8BC41A85C8F6}">
  <sheetPr codeName="Blad2"/>
  <dimension ref="A1:AJ280"/>
  <sheetViews>
    <sheetView showGridLines="0" workbookViewId="0">
      <selection activeCell="A2" sqref="A2"/>
    </sheetView>
  </sheetViews>
  <sheetFormatPr defaultRowHeight="15" x14ac:dyDescent="0.25"/>
  <cols>
    <col min="1" max="1" width="34.42578125" bestFit="1" customWidth="1"/>
    <col min="2" max="35" width="19.28515625" bestFit="1" customWidth="1"/>
    <col min="36" max="36" width="10" bestFit="1" customWidth="1"/>
    <col min="37" max="37" width="9.5703125" bestFit="1" customWidth="1"/>
    <col min="38" max="69" width="32.28515625" bestFit="1" customWidth="1"/>
    <col min="70" max="70" width="38.42578125" bestFit="1" customWidth="1"/>
    <col min="71" max="71" width="33" bestFit="1" customWidth="1"/>
  </cols>
  <sheetData>
    <row r="1" spans="1:36" x14ac:dyDescent="0.25">
      <c r="A1" s="29" t="str">
        <f>"Gemiddelde etmaaltemperatuur "&amp; YEAR(jaar_zip!J2)</f>
        <v>Gemiddelde etmaaltemperatuur 2024</v>
      </c>
    </row>
    <row r="2" spans="1:36" x14ac:dyDescent="0.25">
      <c r="A2" t="s">
        <v>76</v>
      </c>
    </row>
    <row r="4" spans="1:36" x14ac:dyDescent="0.25">
      <c r="A4" s="4" t="s">
        <v>141</v>
      </c>
      <c r="B4" s="4" t="s">
        <v>142</v>
      </c>
    </row>
    <row r="5" spans="1:36" x14ac:dyDescent="0.25">
      <c r="A5" s="4" t="s">
        <v>2</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s="1">
        <v>45292</v>
      </c>
      <c r="B6" s="46">
        <v>7.5</v>
      </c>
      <c r="C6" s="46">
        <v>7.5</v>
      </c>
      <c r="D6" s="46">
        <v>7.2</v>
      </c>
      <c r="E6" s="46">
        <v>7.4</v>
      </c>
      <c r="F6" s="46">
        <v>8.1</v>
      </c>
      <c r="G6" s="46">
        <v>6.6</v>
      </c>
      <c r="H6" s="46">
        <v>6.7</v>
      </c>
      <c r="I6" s="46">
        <v>7.2</v>
      </c>
      <c r="J6" s="46">
        <v>7.2</v>
      </c>
      <c r="K6" s="46">
        <v>7.3</v>
      </c>
      <c r="L6" s="46">
        <v>7.1</v>
      </c>
      <c r="M6" s="46">
        <v>7.3</v>
      </c>
      <c r="N6" s="46">
        <v>8.5</v>
      </c>
      <c r="O6" s="46">
        <v>6.9</v>
      </c>
      <c r="P6" s="46">
        <v>7.5</v>
      </c>
      <c r="Q6" s="46">
        <v>6.9</v>
      </c>
      <c r="R6" s="46">
        <v>7</v>
      </c>
      <c r="S6" s="46">
        <v>6.9</v>
      </c>
      <c r="T6" s="46">
        <v>7.3</v>
      </c>
      <c r="U6" s="46">
        <v>7</v>
      </c>
      <c r="V6" s="46">
        <v>7.2</v>
      </c>
      <c r="W6" s="46">
        <v>6.8</v>
      </c>
      <c r="X6" s="46">
        <v>8</v>
      </c>
      <c r="Y6" s="46">
        <v>7.9</v>
      </c>
      <c r="Z6" s="46">
        <v>7.3</v>
      </c>
      <c r="AA6" s="46">
        <v>6.8</v>
      </c>
      <c r="AB6" s="46">
        <v>7.9</v>
      </c>
      <c r="AC6" s="46">
        <v>8.5</v>
      </c>
      <c r="AD6" s="46">
        <v>7.1</v>
      </c>
      <c r="AE6" s="46">
        <v>8.1999999999999993</v>
      </c>
      <c r="AF6" s="46">
        <v>7.9</v>
      </c>
      <c r="AG6" s="46">
        <v>8.4</v>
      </c>
      <c r="AH6" s="46">
        <v>8</v>
      </c>
      <c r="AI6" s="46">
        <v>7.6</v>
      </c>
      <c r="AJ6" s="46">
        <v>7.4323529411764717</v>
      </c>
    </row>
    <row r="7" spans="1:36" x14ac:dyDescent="0.25">
      <c r="A7" s="1">
        <v>45293</v>
      </c>
      <c r="B7" s="46">
        <v>10.3</v>
      </c>
      <c r="C7" s="46">
        <v>9.9</v>
      </c>
      <c r="D7" s="46">
        <v>10.6</v>
      </c>
      <c r="E7" s="46">
        <v>10.5</v>
      </c>
      <c r="F7" s="46">
        <v>9.6</v>
      </c>
      <c r="G7" s="46">
        <v>10</v>
      </c>
      <c r="H7" s="46">
        <v>8.8000000000000007</v>
      </c>
      <c r="I7" s="46">
        <v>10.8</v>
      </c>
      <c r="J7" s="46">
        <v>10.6</v>
      </c>
      <c r="K7" s="46">
        <v>11.1</v>
      </c>
      <c r="L7" s="46">
        <v>9.8000000000000007</v>
      </c>
      <c r="M7" s="46">
        <v>10.8</v>
      </c>
      <c r="N7" s="46">
        <v>10.8</v>
      </c>
      <c r="O7" s="46">
        <v>9.3000000000000007</v>
      </c>
      <c r="P7" s="46">
        <v>8.3000000000000007</v>
      </c>
      <c r="Q7" s="46">
        <v>9.9</v>
      </c>
      <c r="R7" s="46">
        <v>8.4</v>
      </c>
      <c r="S7" s="46">
        <v>8.9</v>
      </c>
      <c r="T7" s="46">
        <v>10.1</v>
      </c>
      <c r="U7" s="46">
        <v>9.9</v>
      </c>
      <c r="V7" s="46">
        <v>9.6</v>
      </c>
      <c r="W7" s="46">
        <v>8.5</v>
      </c>
      <c r="X7" s="46">
        <v>10.9</v>
      </c>
      <c r="Y7" s="46">
        <v>10.6</v>
      </c>
      <c r="Z7" s="46">
        <v>8.8000000000000007</v>
      </c>
      <c r="AA7" s="46">
        <v>9.6</v>
      </c>
      <c r="AB7" s="46">
        <v>8.9</v>
      </c>
      <c r="AC7" s="46">
        <v>11</v>
      </c>
      <c r="AD7" s="46">
        <v>10.6</v>
      </c>
      <c r="AE7" s="46">
        <v>10.9</v>
      </c>
      <c r="AF7" s="46">
        <v>11.7</v>
      </c>
      <c r="AG7" s="46">
        <v>10.1</v>
      </c>
      <c r="AH7" s="46">
        <v>11.3</v>
      </c>
      <c r="AI7" s="46">
        <v>11.3</v>
      </c>
      <c r="AJ7" s="46">
        <v>10.064705882352943</v>
      </c>
    </row>
    <row r="8" spans="1:36" x14ac:dyDescent="0.25">
      <c r="A8" s="1">
        <v>45294</v>
      </c>
      <c r="B8" s="46">
        <v>9.3000000000000007</v>
      </c>
      <c r="C8" s="46">
        <v>9</v>
      </c>
      <c r="D8" s="46">
        <v>9.3000000000000007</v>
      </c>
      <c r="E8" s="46">
        <v>9.4</v>
      </c>
      <c r="F8" s="46">
        <v>8.8000000000000007</v>
      </c>
      <c r="G8" s="46">
        <v>8.8000000000000007</v>
      </c>
      <c r="H8" s="46">
        <v>8.3000000000000007</v>
      </c>
      <c r="I8" s="46">
        <v>9.3000000000000007</v>
      </c>
      <c r="J8" s="46">
        <v>9.6</v>
      </c>
      <c r="K8" s="46">
        <v>9.6</v>
      </c>
      <c r="L8" s="46">
        <v>9.1</v>
      </c>
      <c r="M8" s="46">
        <v>9.4</v>
      </c>
      <c r="N8" s="46">
        <v>9.8000000000000007</v>
      </c>
      <c r="O8" s="46">
        <v>8.8000000000000007</v>
      </c>
      <c r="P8" s="46">
        <v>7.8</v>
      </c>
      <c r="Q8" s="46">
        <v>9.3000000000000007</v>
      </c>
      <c r="R8" s="46">
        <v>7.7</v>
      </c>
      <c r="S8" s="46">
        <v>8.3000000000000007</v>
      </c>
      <c r="T8" s="46">
        <v>9.1999999999999993</v>
      </c>
      <c r="U8" s="46">
        <v>9.4</v>
      </c>
      <c r="V8" s="46">
        <v>8.9</v>
      </c>
      <c r="W8" s="46">
        <v>8.3000000000000007</v>
      </c>
      <c r="X8" s="46">
        <v>9.8000000000000007</v>
      </c>
      <c r="Y8" s="46">
        <v>9.5</v>
      </c>
      <c r="Z8" s="46">
        <v>8.1999999999999993</v>
      </c>
      <c r="AA8" s="46">
        <v>9</v>
      </c>
      <c r="AB8" s="46">
        <v>8.3000000000000007</v>
      </c>
      <c r="AC8" s="46">
        <v>9.9</v>
      </c>
      <c r="AD8" s="46">
        <v>9.4</v>
      </c>
      <c r="AE8" s="46">
        <v>9.6</v>
      </c>
      <c r="AF8" s="46">
        <v>9.6999999999999993</v>
      </c>
      <c r="AG8" s="46">
        <v>9.1999999999999993</v>
      </c>
      <c r="AH8" s="46">
        <v>9.6</v>
      </c>
      <c r="AI8" s="46">
        <v>9.5</v>
      </c>
      <c r="AJ8" s="46">
        <v>9.0911764705882359</v>
      </c>
    </row>
    <row r="9" spans="1:36" x14ac:dyDescent="0.25">
      <c r="A9" s="1">
        <v>45295</v>
      </c>
      <c r="B9" s="46">
        <v>7.5</v>
      </c>
      <c r="C9" s="46">
        <v>6.5</v>
      </c>
      <c r="D9" s="46">
        <v>7.8</v>
      </c>
      <c r="E9" s="46">
        <v>7.6</v>
      </c>
      <c r="F9" s="46">
        <v>6.1</v>
      </c>
      <c r="G9" s="46">
        <v>7</v>
      </c>
      <c r="H9" s="46">
        <v>3.6</v>
      </c>
      <c r="I9" s="46">
        <v>7.9</v>
      </c>
      <c r="J9" s="46">
        <v>8.1</v>
      </c>
      <c r="K9" s="46">
        <v>8.1</v>
      </c>
      <c r="L9" s="46">
        <v>5.9</v>
      </c>
      <c r="M9" s="46">
        <v>7.9</v>
      </c>
      <c r="N9" s="46">
        <v>8.6</v>
      </c>
      <c r="O9" s="46">
        <v>4.5999999999999996</v>
      </c>
      <c r="P9" s="46">
        <v>4.5</v>
      </c>
      <c r="Q9" s="46">
        <v>7</v>
      </c>
      <c r="R9" s="46">
        <v>4</v>
      </c>
      <c r="S9" s="46">
        <v>4.3</v>
      </c>
      <c r="T9" s="46">
        <v>6.7</v>
      </c>
      <c r="U9" s="46">
        <v>8</v>
      </c>
      <c r="V9" s="46">
        <v>5.5</v>
      </c>
      <c r="W9" s="46">
        <v>3.2</v>
      </c>
      <c r="X9" s="46">
        <v>8.5</v>
      </c>
      <c r="Y9" s="46">
        <v>7.4</v>
      </c>
      <c r="Z9" s="46">
        <v>5.2</v>
      </c>
      <c r="AA9" s="46">
        <v>5.8</v>
      </c>
      <c r="AB9" s="46">
        <v>5.3</v>
      </c>
      <c r="AC9" s="46">
        <v>9.3000000000000007</v>
      </c>
      <c r="AD9" s="46">
        <v>7.7</v>
      </c>
      <c r="AE9" s="46">
        <v>8.1</v>
      </c>
      <c r="AF9" s="46">
        <v>9.1</v>
      </c>
      <c r="AG9" s="46">
        <v>7.3</v>
      </c>
      <c r="AH9" s="46">
        <v>8.8000000000000007</v>
      </c>
      <c r="AI9" s="46">
        <v>8.5</v>
      </c>
      <c r="AJ9" s="46">
        <v>6.8058823529411763</v>
      </c>
    </row>
    <row r="10" spans="1:36" x14ac:dyDescent="0.25">
      <c r="A10" s="1">
        <v>45296</v>
      </c>
      <c r="B10" s="46">
        <v>7.1</v>
      </c>
      <c r="C10" s="46">
        <v>6.4</v>
      </c>
      <c r="D10" s="46">
        <v>7.2</v>
      </c>
      <c r="E10" s="46">
        <v>7</v>
      </c>
      <c r="F10" s="46">
        <v>6.1</v>
      </c>
      <c r="G10" s="46">
        <v>6.4</v>
      </c>
      <c r="H10" s="46">
        <v>3.1</v>
      </c>
      <c r="I10" s="46">
        <v>7.3</v>
      </c>
      <c r="J10" s="46">
        <v>7.3</v>
      </c>
      <c r="K10" s="46">
        <v>7.3</v>
      </c>
      <c r="L10" s="46">
        <v>6</v>
      </c>
      <c r="M10" s="46">
        <v>7.1</v>
      </c>
      <c r="N10" s="46">
        <v>8</v>
      </c>
      <c r="O10" s="46">
        <v>4.8</v>
      </c>
      <c r="P10" s="46">
        <v>3.9</v>
      </c>
      <c r="Q10" s="46">
        <v>6.6</v>
      </c>
      <c r="R10" s="46">
        <v>2.9</v>
      </c>
      <c r="S10" s="46">
        <v>3.6</v>
      </c>
      <c r="T10" s="46">
        <v>6.5</v>
      </c>
      <c r="U10" s="46">
        <v>6.9</v>
      </c>
      <c r="V10" s="46">
        <v>5.3</v>
      </c>
      <c r="W10" s="46">
        <v>2.5</v>
      </c>
      <c r="X10" s="46">
        <v>7.7</v>
      </c>
      <c r="Y10" s="46">
        <v>7</v>
      </c>
      <c r="Z10" s="46">
        <v>5.0999999999999996</v>
      </c>
      <c r="AA10" s="46">
        <v>6.3</v>
      </c>
      <c r="AB10" s="46">
        <v>4.8</v>
      </c>
      <c r="AC10" s="46">
        <v>8</v>
      </c>
      <c r="AD10" s="46">
        <v>7.1</v>
      </c>
      <c r="AE10" s="46">
        <v>7.4</v>
      </c>
      <c r="AF10" s="46">
        <v>7.6</v>
      </c>
      <c r="AG10" s="46">
        <v>6.9</v>
      </c>
      <c r="AH10" s="46">
        <v>7.8</v>
      </c>
      <c r="AI10" s="46">
        <v>7.5</v>
      </c>
      <c r="AJ10" s="46">
        <v>6.25</v>
      </c>
    </row>
    <row r="11" spans="1:36" x14ac:dyDescent="0.25">
      <c r="A11" s="1">
        <v>45297</v>
      </c>
      <c r="B11" s="46">
        <v>3.1</v>
      </c>
      <c r="C11" s="46">
        <v>3</v>
      </c>
      <c r="D11" s="46">
        <v>3.4</v>
      </c>
      <c r="E11" s="46">
        <v>3.2</v>
      </c>
      <c r="F11" s="46">
        <v>3.5</v>
      </c>
      <c r="G11" s="46">
        <v>1.8</v>
      </c>
      <c r="H11" s="46">
        <v>0.5</v>
      </c>
      <c r="I11" s="46">
        <v>3.6</v>
      </c>
      <c r="J11" s="46">
        <v>3.8</v>
      </c>
      <c r="K11" s="46">
        <v>3.7</v>
      </c>
      <c r="L11" s="46">
        <v>1.4</v>
      </c>
      <c r="M11" s="46">
        <v>3.4</v>
      </c>
      <c r="N11" s="46">
        <v>4.7</v>
      </c>
      <c r="O11" s="46">
        <v>0.6</v>
      </c>
      <c r="P11" s="46">
        <v>2.9</v>
      </c>
      <c r="Q11" s="46">
        <v>1.6</v>
      </c>
      <c r="R11" s="46">
        <v>2</v>
      </c>
      <c r="S11" s="46">
        <v>1.6</v>
      </c>
      <c r="T11" s="46">
        <v>2.2999999999999998</v>
      </c>
      <c r="U11" s="46">
        <v>3.4</v>
      </c>
      <c r="V11" s="46">
        <v>1.5</v>
      </c>
      <c r="W11" s="46">
        <v>0</v>
      </c>
      <c r="X11" s="46">
        <v>4</v>
      </c>
      <c r="Y11" s="46">
        <v>3.5</v>
      </c>
      <c r="Z11" s="46">
        <v>2</v>
      </c>
      <c r="AA11" s="46">
        <v>1.2</v>
      </c>
      <c r="AB11" s="46">
        <v>3.3</v>
      </c>
      <c r="AC11" s="46">
        <v>5.3</v>
      </c>
      <c r="AD11" s="46">
        <v>3.1</v>
      </c>
      <c r="AE11" s="46">
        <v>3.7</v>
      </c>
      <c r="AF11" s="46">
        <v>4.8</v>
      </c>
      <c r="AG11" s="46">
        <v>3.1</v>
      </c>
      <c r="AH11" s="46">
        <v>5.0999999999999996</v>
      </c>
      <c r="AI11" s="46">
        <v>3.9</v>
      </c>
      <c r="AJ11" s="46">
        <v>2.8823529411764701</v>
      </c>
    </row>
    <row r="12" spans="1:36" x14ac:dyDescent="0.25">
      <c r="A12" s="1">
        <v>45298</v>
      </c>
      <c r="B12" s="46">
        <v>0</v>
      </c>
      <c r="C12" s="46">
        <v>0.1</v>
      </c>
      <c r="D12" s="46">
        <v>-0.2</v>
      </c>
      <c r="E12" s="46">
        <v>-0.2</v>
      </c>
      <c r="F12" s="46">
        <v>1.1000000000000001</v>
      </c>
      <c r="G12" s="46">
        <v>-1</v>
      </c>
      <c r="H12" s="46">
        <v>-0.7</v>
      </c>
      <c r="I12" s="46">
        <v>-0.2</v>
      </c>
      <c r="J12" s="46">
        <v>0.1</v>
      </c>
      <c r="K12" s="46">
        <v>-0.2</v>
      </c>
      <c r="L12" s="46">
        <v>-0.7</v>
      </c>
      <c r="M12" s="46">
        <v>-0.1</v>
      </c>
      <c r="N12" s="46">
        <v>0.4</v>
      </c>
      <c r="O12" s="46">
        <v>-0.9</v>
      </c>
      <c r="P12" s="46">
        <v>1.3</v>
      </c>
      <c r="Q12" s="46">
        <v>-1</v>
      </c>
      <c r="R12" s="46">
        <v>0.9</v>
      </c>
      <c r="S12" s="46">
        <v>-0.3</v>
      </c>
      <c r="T12" s="46">
        <v>-0.5</v>
      </c>
      <c r="U12" s="46">
        <v>-0.4</v>
      </c>
      <c r="V12" s="46">
        <v>-0.6</v>
      </c>
      <c r="W12" s="46">
        <v>-0.9</v>
      </c>
      <c r="X12" s="46">
        <v>0.2</v>
      </c>
      <c r="Y12" s="46">
        <v>0.5</v>
      </c>
      <c r="Z12" s="46">
        <v>-0.6</v>
      </c>
      <c r="AA12" s="46">
        <v>-1.1000000000000001</v>
      </c>
      <c r="AB12" s="46">
        <v>1.4</v>
      </c>
      <c r="AC12" s="46">
        <v>1.3</v>
      </c>
      <c r="AD12" s="46">
        <v>-0.2</v>
      </c>
      <c r="AE12" s="46">
        <v>0.4</v>
      </c>
      <c r="AF12" s="46">
        <v>0.8</v>
      </c>
      <c r="AG12" s="46">
        <v>-0.1</v>
      </c>
      <c r="AH12" s="46">
        <v>1</v>
      </c>
      <c r="AI12" s="46">
        <v>0.2</v>
      </c>
      <c r="AJ12" s="46">
        <v>-5.8823529411765E-3</v>
      </c>
    </row>
    <row r="13" spans="1:36" x14ac:dyDescent="0.25">
      <c r="A13" s="1">
        <v>45299</v>
      </c>
      <c r="B13" s="46">
        <v>-2.4</v>
      </c>
      <c r="C13" s="46">
        <v>-1.1000000000000001</v>
      </c>
      <c r="D13" s="46">
        <v>-1.7</v>
      </c>
      <c r="E13" s="46">
        <v>-1.8</v>
      </c>
      <c r="F13" s="46">
        <v>-0.1</v>
      </c>
      <c r="G13" s="46">
        <v>-2.5</v>
      </c>
      <c r="H13" s="46">
        <v>-1.6</v>
      </c>
      <c r="I13" s="46">
        <v>-2.1</v>
      </c>
      <c r="J13" s="46">
        <v>-2.5</v>
      </c>
      <c r="K13" s="46">
        <v>-2.1</v>
      </c>
      <c r="L13" s="46">
        <v>-1.9</v>
      </c>
      <c r="M13" s="46">
        <v>-1.8</v>
      </c>
      <c r="N13" s="46">
        <v>-1.3</v>
      </c>
      <c r="O13" s="46">
        <v>-1.8</v>
      </c>
      <c r="P13" s="46">
        <v>0.2</v>
      </c>
      <c r="Q13" s="46">
        <v>-2.5</v>
      </c>
      <c r="R13" s="46">
        <v>-0.2</v>
      </c>
      <c r="S13" s="46">
        <v>-1</v>
      </c>
      <c r="T13" s="46">
        <v>-1.7</v>
      </c>
      <c r="U13" s="46">
        <v>-3.2</v>
      </c>
      <c r="V13" s="46">
        <v>-1.6</v>
      </c>
      <c r="W13" s="46">
        <v>-1.5</v>
      </c>
      <c r="X13" s="46">
        <v>-1.6</v>
      </c>
      <c r="Y13" s="46">
        <v>-0.8</v>
      </c>
      <c r="Z13" s="46">
        <v>-1.2</v>
      </c>
      <c r="AA13" s="46">
        <v>-2.2999999999999998</v>
      </c>
      <c r="AB13" s="46">
        <v>0.2</v>
      </c>
      <c r="AC13" s="46">
        <v>-0.8</v>
      </c>
      <c r="AD13" s="46">
        <v>-2.2999999999999998</v>
      </c>
      <c r="AE13" s="46">
        <v>-1.1000000000000001</v>
      </c>
      <c r="AF13" s="46">
        <v>-1.7</v>
      </c>
      <c r="AG13" s="46">
        <v>-1.2</v>
      </c>
      <c r="AH13" s="46">
        <v>-1.2</v>
      </c>
      <c r="AI13" s="46">
        <v>-2.1</v>
      </c>
      <c r="AJ13" s="46">
        <v>-1.5382352941176471</v>
      </c>
    </row>
    <row r="14" spans="1:36" x14ac:dyDescent="0.25">
      <c r="A14" s="1">
        <v>45300</v>
      </c>
      <c r="B14" s="46">
        <v>-3.6</v>
      </c>
      <c r="C14" s="46">
        <v>-2.5</v>
      </c>
      <c r="D14" s="46">
        <v>-2.9</v>
      </c>
      <c r="E14" s="46">
        <v>-3.2</v>
      </c>
      <c r="F14" s="46">
        <v>-1.1000000000000001</v>
      </c>
      <c r="G14" s="46">
        <v>-4.0999999999999996</v>
      </c>
      <c r="H14" s="46">
        <v>-3.8</v>
      </c>
      <c r="I14" s="46">
        <v>-3.4</v>
      </c>
      <c r="J14" s="46">
        <v>-3.7</v>
      </c>
      <c r="K14" s="46">
        <v>-3.5</v>
      </c>
      <c r="L14" s="46">
        <v>-3.7</v>
      </c>
      <c r="M14" s="46">
        <v>-3.1</v>
      </c>
      <c r="N14" s="46">
        <v>-2.4</v>
      </c>
      <c r="O14" s="46">
        <v>-3.8</v>
      </c>
      <c r="P14" s="46">
        <v>-0.9</v>
      </c>
      <c r="Q14" s="46">
        <v>-4.4000000000000004</v>
      </c>
      <c r="R14" s="46">
        <v>-1.6</v>
      </c>
      <c r="S14" s="46">
        <v>-2.8</v>
      </c>
      <c r="T14" s="46">
        <v>-3.5</v>
      </c>
      <c r="U14" s="46">
        <v>-5</v>
      </c>
      <c r="V14" s="46">
        <v>-3.5</v>
      </c>
      <c r="W14" s="46">
        <v>-3.8</v>
      </c>
      <c r="X14" s="46">
        <v>-3</v>
      </c>
      <c r="Y14" s="46">
        <v>-2.2000000000000002</v>
      </c>
      <c r="Z14" s="46">
        <v>-2.8</v>
      </c>
      <c r="AA14" s="46">
        <v>-4.4000000000000004</v>
      </c>
      <c r="AB14" s="46">
        <v>-0.7</v>
      </c>
      <c r="AC14" s="46">
        <v>-1.9</v>
      </c>
      <c r="AD14" s="46">
        <v>-3.8</v>
      </c>
      <c r="AE14" s="46">
        <v>-2.2000000000000002</v>
      </c>
      <c r="AF14" s="46">
        <v>-2.8</v>
      </c>
      <c r="AG14" s="46">
        <v>-2.2000000000000002</v>
      </c>
      <c r="AH14" s="46">
        <v>-2.2000000000000002</v>
      </c>
      <c r="AI14" s="46">
        <v>-3.5</v>
      </c>
      <c r="AJ14" s="46">
        <v>-3.0000000000000004</v>
      </c>
    </row>
    <row r="15" spans="1:36" x14ac:dyDescent="0.25">
      <c r="A15" s="1">
        <v>45301</v>
      </c>
      <c r="B15" s="46">
        <v>-3.5</v>
      </c>
      <c r="C15" s="46">
        <v>-2.6</v>
      </c>
      <c r="D15" s="46">
        <v>-3.1</v>
      </c>
      <c r="E15" s="46">
        <v>-3.2</v>
      </c>
      <c r="F15" s="46">
        <v>-0.6</v>
      </c>
      <c r="G15" s="46">
        <v>-3.9</v>
      </c>
      <c r="H15" s="46">
        <v>-4.2</v>
      </c>
      <c r="I15" s="46">
        <v>-4.3</v>
      </c>
      <c r="J15" s="46">
        <v>-4.0999999999999996</v>
      </c>
      <c r="K15" s="46">
        <v>-4.4000000000000004</v>
      </c>
      <c r="L15" s="46">
        <v>-3.7</v>
      </c>
      <c r="M15" s="46">
        <v>-3.6</v>
      </c>
      <c r="N15" s="46">
        <v>-2.2999999999999998</v>
      </c>
      <c r="O15" s="46">
        <v>-4</v>
      </c>
      <c r="P15" s="46">
        <v>-0.7</v>
      </c>
      <c r="Q15" s="46">
        <v>-4.3</v>
      </c>
      <c r="R15" s="46">
        <v>-1.5</v>
      </c>
      <c r="S15" s="46">
        <v>-3</v>
      </c>
      <c r="T15" s="46">
        <v>-3.8</v>
      </c>
      <c r="U15" s="46">
        <v>-5.5</v>
      </c>
      <c r="V15" s="46">
        <v>-3.5</v>
      </c>
      <c r="W15" s="46">
        <v>-4.4000000000000004</v>
      </c>
      <c r="X15" s="46">
        <v>-3.4</v>
      </c>
      <c r="Y15" s="46">
        <v>-2</v>
      </c>
      <c r="Z15" s="46">
        <v>-3.1</v>
      </c>
      <c r="AA15" s="46">
        <v>-4.3</v>
      </c>
      <c r="AB15" s="46">
        <v>-0.1</v>
      </c>
      <c r="AC15" s="46">
        <v>-2</v>
      </c>
      <c r="AD15" s="46">
        <v>-3.8</v>
      </c>
      <c r="AE15" s="46">
        <v>-2</v>
      </c>
      <c r="AF15" s="46">
        <v>-3.6</v>
      </c>
      <c r="AG15" s="46">
        <v>-2.4</v>
      </c>
      <c r="AH15" s="46">
        <v>-2.1</v>
      </c>
      <c r="AI15" s="46">
        <v>-4.5999999999999996</v>
      </c>
      <c r="AJ15" s="46">
        <v>-3.1647058823529406</v>
      </c>
    </row>
    <row r="16" spans="1:36" x14ac:dyDescent="0.25">
      <c r="A16" s="1">
        <v>45302</v>
      </c>
      <c r="B16" s="46">
        <v>-3.2</v>
      </c>
      <c r="C16" s="46">
        <v>-0.3</v>
      </c>
      <c r="D16" s="46">
        <v>-1.6</v>
      </c>
      <c r="E16" s="46">
        <v>-1.9</v>
      </c>
      <c r="F16" s="46">
        <v>2.8</v>
      </c>
      <c r="G16" s="46">
        <v>-3.3</v>
      </c>
      <c r="H16" s="46">
        <v>-1.5</v>
      </c>
      <c r="I16" s="46">
        <v>-3</v>
      </c>
      <c r="J16" s="46">
        <v>-2.9</v>
      </c>
      <c r="K16" s="46">
        <v>-2.8</v>
      </c>
      <c r="L16" s="46">
        <v>-2.7</v>
      </c>
      <c r="M16" s="46">
        <v>-2.4</v>
      </c>
      <c r="N16" s="46">
        <v>0.9</v>
      </c>
      <c r="O16" s="46">
        <v>-2.1</v>
      </c>
      <c r="P16" s="46">
        <v>3.3</v>
      </c>
      <c r="Q16" s="46">
        <v>-3.6</v>
      </c>
      <c r="R16" s="46">
        <v>1.9</v>
      </c>
      <c r="S16" s="46">
        <v>0.3</v>
      </c>
      <c r="T16" s="46">
        <v>-1.4</v>
      </c>
      <c r="U16" s="46">
        <v>-3.6</v>
      </c>
      <c r="V16" s="46">
        <v>-1.4</v>
      </c>
      <c r="W16" s="46">
        <v>-1.6</v>
      </c>
      <c r="X16" s="46">
        <v>-0.7</v>
      </c>
      <c r="Y16" s="46">
        <v>0.5</v>
      </c>
      <c r="Z16" s="46">
        <v>-0.1</v>
      </c>
      <c r="AA16" s="46">
        <v>-3.5</v>
      </c>
      <c r="AB16" s="46">
        <v>3.5</v>
      </c>
      <c r="AC16" s="46">
        <v>0.5</v>
      </c>
      <c r="AD16" s="46">
        <v>-2.7</v>
      </c>
      <c r="AE16" s="46">
        <v>0.1</v>
      </c>
      <c r="AF16" s="46">
        <v>-1.7</v>
      </c>
      <c r="AG16" s="46">
        <v>1.5</v>
      </c>
      <c r="AH16" s="46">
        <v>-0.2</v>
      </c>
      <c r="AI16" s="46">
        <v>-2.6</v>
      </c>
      <c r="AJ16" s="46">
        <v>-1.044117647058824</v>
      </c>
    </row>
    <row r="17" spans="1:36" x14ac:dyDescent="0.25">
      <c r="A17" s="1">
        <v>45303</v>
      </c>
      <c r="B17" s="46">
        <v>0.9</v>
      </c>
      <c r="C17" s="46">
        <v>3</v>
      </c>
      <c r="D17" s="46">
        <v>2.9</v>
      </c>
      <c r="E17" s="46">
        <v>3.3</v>
      </c>
      <c r="F17" s="46">
        <v>5</v>
      </c>
      <c r="G17" s="46">
        <v>1.8</v>
      </c>
      <c r="H17" s="46">
        <v>2.8</v>
      </c>
      <c r="I17" s="46">
        <v>1.6</v>
      </c>
      <c r="J17" s="46">
        <v>0.8</v>
      </c>
      <c r="K17" s="46">
        <v>2.7</v>
      </c>
      <c r="L17" s="46">
        <v>2.1</v>
      </c>
      <c r="M17" s="46">
        <v>2.6</v>
      </c>
      <c r="N17" s="46">
        <v>5.0999999999999996</v>
      </c>
      <c r="O17" s="46">
        <v>2.2999999999999998</v>
      </c>
      <c r="P17" s="46">
        <v>5.2</v>
      </c>
      <c r="Q17" s="46">
        <v>1.4</v>
      </c>
      <c r="R17" s="46">
        <v>4</v>
      </c>
      <c r="S17" s="46">
        <v>3.4</v>
      </c>
      <c r="T17" s="46">
        <v>2.8</v>
      </c>
      <c r="U17" s="46">
        <v>-0.1</v>
      </c>
      <c r="V17" s="46">
        <v>2.4</v>
      </c>
      <c r="W17" s="46">
        <v>2</v>
      </c>
      <c r="X17" s="46">
        <v>3.5</v>
      </c>
      <c r="Y17" s="46">
        <v>4</v>
      </c>
      <c r="Z17" s="46">
        <v>3.2</v>
      </c>
      <c r="AA17" s="46">
        <v>1.6</v>
      </c>
      <c r="AB17" s="46">
        <v>5.6</v>
      </c>
      <c r="AC17" s="46">
        <v>4.5</v>
      </c>
      <c r="AD17" s="46">
        <v>1.6</v>
      </c>
      <c r="AE17" s="46">
        <v>3.8</v>
      </c>
      <c r="AF17" s="46">
        <v>2.2000000000000002</v>
      </c>
      <c r="AG17" s="46">
        <v>4.8</v>
      </c>
      <c r="AH17" s="46">
        <v>3</v>
      </c>
      <c r="AI17" s="46">
        <v>2.6</v>
      </c>
      <c r="AJ17" s="46">
        <v>2.894117647058823</v>
      </c>
    </row>
    <row r="18" spans="1:36" x14ac:dyDescent="0.25">
      <c r="A18" s="1">
        <v>45304</v>
      </c>
      <c r="B18" s="46">
        <v>2.2000000000000002</v>
      </c>
      <c r="C18" s="46">
        <v>4</v>
      </c>
      <c r="D18" s="46">
        <v>2.9</v>
      </c>
      <c r="E18" s="46">
        <v>3.5</v>
      </c>
      <c r="F18" s="46">
        <v>5.5</v>
      </c>
      <c r="G18" s="46">
        <v>2.8</v>
      </c>
      <c r="H18" s="46">
        <v>3.8</v>
      </c>
      <c r="I18" s="46">
        <v>2.4</v>
      </c>
      <c r="J18" s="46">
        <v>1.9</v>
      </c>
      <c r="K18" s="46">
        <v>2.8</v>
      </c>
      <c r="L18" s="46">
        <v>3.4</v>
      </c>
      <c r="M18" s="46">
        <v>2.8</v>
      </c>
      <c r="N18" s="46">
        <v>5</v>
      </c>
      <c r="O18" s="46">
        <v>3.4</v>
      </c>
      <c r="P18" s="46">
        <v>5.7</v>
      </c>
      <c r="Q18" s="46">
        <v>2.6</v>
      </c>
      <c r="R18" s="46">
        <v>4.5999999999999996</v>
      </c>
      <c r="S18" s="46">
        <v>4.5</v>
      </c>
      <c r="T18" s="46">
        <v>3.7</v>
      </c>
      <c r="U18" s="46">
        <v>0.9</v>
      </c>
      <c r="V18" s="46">
        <v>2.9</v>
      </c>
      <c r="W18" s="46">
        <v>3.6</v>
      </c>
      <c r="X18" s="46">
        <v>4.0999999999999996</v>
      </c>
      <c r="Y18" s="46">
        <v>4.8</v>
      </c>
      <c r="Z18" s="46">
        <v>3.9</v>
      </c>
      <c r="AA18" s="46">
        <v>3</v>
      </c>
      <c r="AB18" s="46">
        <v>6</v>
      </c>
      <c r="AC18" s="46">
        <v>3.8</v>
      </c>
      <c r="AD18" s="46">
        <v>2.6</v>
      </c>
      <c r="AE18" s="46">
        <v>4.9000000000000004</v>
      </c>
      <c r="AF18" s="46">
        <v>2.2000000000000002</v>
      </c>
      <c r="AG18" s="46">
        <v>5.4</v>
      </c>
      <c r="AH18" s="46">
        <v>3</v>
      </c>
      <c r="AI18" s="46">
        <v>2.8</v>
      </c>
      <c r="AJ18" s="46">
        <v>3.5705882352941178</v>
      </c>
    </row>
    <row r="19" spans="1:36" x14ac:dyDescent="0.25">
      <c r="A19" s="1">
        <v>45305</v>
      </c>
      <c r="B19" s="46">
        <v>1</v>
      </c>
      <c r="C19" s="46">
        <v>3.4</v>
      </c>
      <c r="D19" s="46">
        <v>2.2999999999999998</v>
      </c>
      <c r="E19" s="46">
        <v>2.8</v>
      </c>
      <c r="F19" s="46">
        <v>4.9000000000000004</v>
      </c>
      <c r="G19" s="46">
        <v>2</v>
      </c>
      <c r="H19" s="46">
        <v>2.9</v>
      </c>
      <c r="I19" s="46">
        <v>0.8</v>
      </c>
      <c r="J19" s="46">
        <v>0.5</v>
      </c>
      <c r="K19" s="46">
        <v>1.4</v>
      </c>
      <c r="L19" s="46">
        <v>2.7</v>
      </c>
      <c r="M19" s="46">
        <v>2</v>
      </c>
      <c r="N19" s="46">
        <v>5.2</v>
      </c>
      <c r="O19" s="46">
        <v>2.8</v>
      </c>
      <c r="P19" s="46">
        <v>4.7</v>
      </c>
      <c r="Q19" s="46">
        <v>1.9</v>
      </c>
      <c r="R19" s="46">
        <v>4.5</v>
      </c>
      <c r="S19" s="46">
        <v>3.8</v>
      </c>
      <c r="T19" s="46">
        <v>3</v>
      </c>
      <c r="U19" s="46">
        <v>-0.3</v>
      </c>
      <c r="V19" s="46">
        <v>2.8</v>
      </c>
      <c r="W19" s="46">
        <v>2.8</v>
      </c>
      <c r="X19" s="46">
        <v>3.5</v>
      </c>
      <c r="Y19" s="46">
        <v>4.2</v>
      </c>
      <c r="Z19" s="46">
        <v>3.5</v>
      </c>
      <c r="AA19" s="46">
        <v>2.2999999999999998</v>
      </c>
      <c r="AB19" s="46">
        <v>5.2</v>
      </c>
      <c r="AC19" s="46">
        <v>3.3</v>
      </c>
      <c r="AD19" s="46">
        <v>1.2</v>
      </c>
      <c r="AE19" s="46">
        <v>4.8</v>
      </c>
      <c r="AF19" s="46">
        <v>1.3</v>
      </c>
      <c r="AG19" s="46">
        <v>5</v>
      </c>
      <c r="AH19" s="46">
        <v>2.6</v>
      </c>
      <c r="AI19" s="46">
        <v>1.7</v>
      </c>
      <c r="AJ19" s="46">
        <v>2.8382352941176467</v>
      </c>
    </row>
    <row r="20" spans="1:36" x14ac:dyDescent="0.25">
      <c r="A20" s="1">
        <v>45306</v>
      </c>
      <c r="B20" s="46">
        <v>0.9</v>
      </c>
      <c r="C20" s="46">
        <v>2</v>
      </c>
      <c r="D20" s="46">
        <v>1.1000000000000001</v>
      </c>
      <c r="E20" s="46">
        <v>1.6</v>
      </c>
      <c r="F20" s="46">
        <v>3.2</v>
      </c>
      <c r="G20" s="46">
        <v>0.3</v>
      </c>
      <c r="H20" s="46">
        <v>1.2</v>
      </c>
      <c r="I20" s="46">
        <v>0.7</v>
      </c>
      <c r="J20" s="46">
        <v>0.7</v>
      </c>
      <c r="K20" s="46">
        <v>0.8</v>
      </c>
      <c r="L20" s="46">
        <v>1.1000000000000001</v>
      </c>
      <c r="M20" s="46">
        <v>0.8</v>
      </c>
      <c r="N20" s="46">
        <v>3.3</v>
      </c>
      <c r="O20" s="46">
        <v>0.9</v>
      </c>
      <c r="P20" s="46">
        <v>3.1</v>
      </c>
      <c r="Q20" s="46">
        <v>0.7</v>
      </c>
      <c r="R20" s="46">
        <v>3.3</v>
      </c>
      <c r="S20" s="46">
        <v>2.2000000000000002</v>
      </c>
      <c r="T20" s="46">
        <v>1.6</v>
      </c>
      <c r="U20" s="46">
        <v>0.3</v>
      </c>
      <c r="V20" s="46">
        <v>1.7</v>
      </c>
      <c r="W20" s="46">
        <v>1.2</v>
      </c>
      <c r="X20" s="46">
        <v>1.7</v>
      </c>
      <c r="Y20" s="46">
        <v>2.2999999999999998</v>
      </c>
      <c r="Z20" s="46">
        <v>2.2999999999999998</v>
      </c>
      <c r="AA20" s="46">
        <v>0.7</v>
      </c>
      <c r="AB20" s="46">
        <v>3.4</v>
      </c>
      <c r="AC20" s="46">
        <v>3.5</v>
      </c>
      <c r="AD20" s="46">
        <v>0.5</v>
      </c>
      <c r="AE20" s="46">
        <v>2.6</v>
      </c>
      <c r="AF20" s="46">
        <v>2.1</v>
      </c>
      <c r="AG20" s="46">
        <v>3.4</v>
      </c>
      <c r="AH20" s="46">
        <v>2.2999999999999998</v>
      </c>
      <c r="AI20" s="46">
        <v>1.3</v>
      </c>
      <c r="AJ20" s="46">
        <v>1.7294117647058822</v>
      </c>
    </row>
    <row r="21" spans="1:36" x14ac:dyDescent="0.25">
      <c r="A21" s="1">
        <v>45307</v>
      </c>
      <c r="B21" s="46">
        <v>-0.3</v>
      </c>
      <c r="C21" s="46">
        <v>0.6</v>
      </c>
      <c r="D21" s="46">
        <v>0.1</v>
      </c>
      <c r="E21" s="46">
        <v>0.8</v>
      </c>
      <c r="F21" s="46">
        <v>3</v>
      </c>
      <c r="G21" s="46">
        <v>-0.4</v>
      </c>
      <c r="H21" s="46">
        <v>-0.2</v>
      </c>
      <c r="I21" s="46">
        <v>-0.9</v>
      </c>
      <c r="J21" s="46">
        <v>-1.7</v>
      </c>
      <c r="K21" s="46">
        <v>-0.9</v>
      </c>
      <c r="L21" s="46">
        <v>0.1</v>
      </c>
      <c r="M21" s="46">
        <v>-0.1</v>
      </c>
      <c r="N21" s="46">
        <v>2.6</v>
      </c>
      <c r="O21" s="46">
        <v>-0.1</v>
      </c>
      <c r="P21" s="46">
        <v>2.2999999999999998</v>
      </c>
      <c r="Q21" s="46">
        <v>-0.4</v>
      </c>
      <c r="R21" s="46">
        <v>1.4</v>
      </c>
      <c r="S21" s="46">
        <v>1.1000000000000001</v>
      </c>
      <c r="T21" s="46">
        <v>0.5</v>
      </c>
      <c r="U21" s="46">
        <v>-1.4</v>
      </c>
      <c r="V21" s="46">
        <v>0.4</v>
      </c>
      <c r="W21" s="46">
        <v>-0.1</v>
      </c>
      <c r="X21" s="46">
        <v>1.3</v>
      </c>
      <c r="Y21" s="46">
        <v>1</v>
      </c>
      <c r="Z21" s="46">
        <v>1.3</v>
      </c>
      <c r="AA21" s="46">
        <v>-0.6</v>
      </c>
      <c r="AB21" s="46">
        <v>3.5</v>
      </c>
      <c r="AC21" s="46">
        <v>1.8</v>
      </c>
      <c r="AD21" s="46">
        <v>-0.6</v>
      </c>
      <c r="AE21" s="46">
        <v>1.8</v>
      </c>
      <c r="AF21" s="46">
        <v>0.5</v>
      </c>
      <c r="AG21" s="46">
        <v>2.7</v>
      </c>
      <c r="AH21" s="46">
        <v>1</v>
      </c>
      <c r="AI21" s="46">
        <v>0.7</v>
      </c>
      <c r="AJ21" s="46">
        <v>0.61176470588235299</v>
      </c>
    </row>
    <row r="22" spans="1:36" x14ac:dyDescent="0.25">
      <c r="A22" s="1">
        <v>45308</v>
      </c>
      <c r="B22" s="46">
        <v>-1.8</v>
      </c>
      <c r="C22" s="46">
        <v>-0.9</v>
      </c>
      <c r="D22" s="46">
        <v>-1.8</v>
      </c>
      <c r="E22" s="46">
        <v>-1.5</v>
      </c>
      <c r="F22" s="46">
        <v>2.1</v>
      </c>
      <c r="G22" s="46">
        <v>-2.4</v>
      </c>
      <c r="H22" s="46">
        <v>-1.7</v>
      </c>
      <c r="I22" s="46">
        <v>-2.2000000000000002</v>
      </c>
      <c r="J22" s="46">
        <v>-3.1</v>
      </c>
      <c r="K22" s="46">
        <v>-2.2999999999999998</v>
      </c>
      <c r="L22" s="46">
        <v>-1.6</v>
      </c>
      <c r="M22" s="46">
        <v>-2.2000000000000002</v>
      </c>
      <c r="N22" s="46">
        <v>0.8</v>
      </c>
      <c r="O22" s="46">
        <v>-1.9</v>
      </c>
      <c r="P22" s="46">
        <v>2.2999999999999998</v>
      </c>
      <c r="Q22" s="46">
        <v>-2.2000000000000002</v>
      </c>
      <c r="R22" s="46">
        <v>0.3</v>
      </c>
      <c r="S22" s="46">
        <v>-0.2</v>
      </c>
      <c r="T22" s="46">
        <v>-1.1000000000000001</v>
      </c>
      <c r="U22" s="46">
        <v>-3</v>
      </c>
      <c r="V22" s="46">
        <v>-0.9</v>
      </c>
      <c r="W22" s="46">
        <v>-1.3</v>
      </c>
      <c r="X22" s="46">
        <v>-0.7</v>
      </c>
      <c r="Y22" s="46">
        <v>-0.8</v>
      </c>
      <c r="Z22" s="46">
        <v>0.2</v>
      </c>
      <c r="AA22" s="46">
        <v>-2.2999999999999998</v>
      </c>
      <c r="AB22" s="46">
        <v>3.5</v>
      </c>
      <c r="AC22" s="46">
        <v>0.6</v>
      </c>
      <c r="AD22" s="46">
        <v>-2.1</v>
      </c>
      <c r="AE22" s="46">
        <v>-0.2</v>
      </c>
      <c r="AF22" s="46">
        <v>-1.1000000000000001</v>
      </c>
      <c r="AG22" s="46">
        <v>0.7</v>
      </c>
      <c r="AH22" s="46">
        <v>-0.1</v>
      </c>
      <c r="AI22" s="46">
        <v>-1.8</v>
      </c>
      <c r="AJ22" s="46">
        <v>-0.90294117647058825</v>
      </c>
    </row>
    <row r="23" spans="1:36" x14ac:dyDescent="0.25">
      <c r="A23" s="1">
        <v>45309</v>
      </c>
      <c r="B23" s="46">
        <v>-1.2</v>
      </c>
      <c r="C23" s="46">
        <v>-0.8</v>
      </c>
      <c r="D23" s="46">
        <v>-1.3</v>
      </c>
      <c r="E23" s="46">
        <v>-1.7</v>
      </c>
      <c r="F23" s="46">
        <v>2.4</v>
      </c>
      <c r="G23" s="46">
        <v>-3.4</v>
      </c>
      <c r="H23" s="46">
        <v>-1.5</v>
      </c>
      <c r="I23" s="46">
        <v>-2</v>
      </c>
      <c r="J23" s="46">
        <v>-2.7</v>
      </c>
      <c r="K23" s="46">
        <v>-2.1</v>
      </c>
      <c r="L23" s="46">
        <v>-1.5</v>
      </c>
      <c r="M23" s="46">
        <v>-2.9</v>
      </c>
      <c r="N23" s="46">
        <v>2.9</v>
      </c>
      <c r="O23" s="46">
        <v>-1.4</v>
      </c>
      <c r="P23" s="46">
        <v>2.9</v>
      </c>
      <c r="Q23" s="46">
        <v>-1.8</v>
      </c>
      <c r="R23" s="46">
        <v>2.2000000000000002</v>
      </c>
      <c r="S23" s="46">
        <v>0.4</v>
      </c>
      <c r="T23" s="46">
        <v>-1.6</v>
      </c>
      <c r="U23" s="46">
        <v>-2.9</v>
      </c>
      <c r="V23" s="46">
        <v>-0.7</v>
      </c>
      <c r="W23" s="46">
        <v>-1.5</v>
      </c>
      <c r="X23" s="46">
        <v>-0.7</v>
      </c>
      <c r="Y23" s="46">
        <v>-0.3</v>
      </c>
      <c r="Z23" s="46">
        <v>0.4</v>
      </c>
      <c r="AA23" s="46">
        <v>-2.6</v>
      </c>
      <c r="AB23" s="46">
        <v>3.7</v>
      </c>
      <c r="AC23" s="46">
        <v>1.9</v>
      </c>
      <c r="AD23" s="46">
        <v>-1.1000000000000001</v>
      </c>
      <c r="AE23" s="46">
        <v>-0.5</v>
      </c>
      <c r="AF23" s="46">
        <v>0.1</v>
      </c>
      <c r="AG23" s="46">
        <v>2.5</v>
      </c>
      <c r="AH23" s="46">
        <v>0.4</v>
      </c>
      <c r="AI23" s="46">
        <v>-1.7</v>
      </c>
      <c r="AJ23" s="46">
        <v>-0.53235294117647058</v>
      </c>
    </row>
    <row r="24" spans="1:36" x14ac:dyDescent="0.25">
      <c r="A24" s="1">
        <v>45310</v>
      </c>
      <c r="B24" s="46">
        <v>-1</v>
      </c>
      <c r="C24" s="46">
        <v>1.8</v>
      </c>
      <c r="D24" s="46">
        <v>0.1</v>
      </c>
      <c r="E24" s="46">
        <v>1.5</v>
      </c>
      <c r="F24" s="46">
        <v>4.3</v>
      </c>
      <c r="G24" s="46">
        <v>-0.3</v>
      </c>
      <c r="H24" s="46">
        <v>0.6</v>
      </c>
      <c r="I24" s="46">
        <v>-1.3</v>
      </c>
      <c r="J24" s="46">
        <v>-1.8</v>
      </c>
      <c r="K24" s="46">
        <v>-0.3</v>
      </c>
      <c r="L24" s="46">
        <v>0.7</v>
      </c>
      <c r="M24" s="46">
        <v>-0.1</v>
      </c>
      <c r="N24" s="46">
        <v>4</v>
      </c>
      <c r="O24" s="46">
        <v>0.8</v>
      </c>
      <c r="P24" s="46">
        <v>4</v>
      </c>
      <c r="Q24" s="46">
        <v>-0.1</v>
      </c>
      <c r="R24" s="46">
        <v>2.5</v>
      </c>
      <c r="S24" s="46">
        <v>2.2000000000000002</v>
      </c>
      <c r="T24" s="46">
        <v>0.5</v>
      </c>
      <c r="U24" s="46">
        <v>-1.9</v>
      </c>
      <c r="V24" s="46">
        <v>0.4</v>
      </c>
      <c r="W24" s="46">
        <v>0.8</v>
      </c>
      <c r="X24" s="46">
        <v>1.9</v>
      </c>
      <c r="Y24" s="46">
        <v>1.7</v>
      </c>
      <c r="Z24" s="46">
        <v>1.9</v>
      </c>
      <c r="AA24" s="46">
        <v>0.2</v>
      </c>
      <c r="AB24" s="46">
        <v>4.7</v>
      </c>
      <c r="AC24" s="46">
        <v>2.8</v>
      </c>
      <c r="AD24" s="46">
        <v>-1.4</v>
      </c>
      <c r="AE24" s="46">
        <v>2.8</v>
      </c>
      <c r="AF24" s="46">
        <v>0.2</v>
      </c>
      <c r="AG24" s="46">
        <v>4.5</v>
      </c>
      <c r="AH24" s="46">
        <v>1</v>
      </c>
      <c r="AI24" s="46">
        <v>0.1</v>
      </c>
      <c r="AJ24" s="46">
        <v>1.111764705882353</v>
      </c>
    </row>
    <row r="25" spans="1:36" x14ac:dyDescent="0.25">
      <c r="A25" s="1">
        <v>45311</v>
      </c>
      <c r="B25" s="46">
        <v>-0.8</v>
      </c>
      <c r="C25" s="46">
        <v>1.4</v>
      </c>
      <c r="D25" s="46">
        <v>-0.7</v>
      </c>
      <c r="E25" s="46">
        <v>-0.4</v>
      </c>
      <c r="F25" s="46">
        <v>3.7</v>
      </c>
      <c r="G25" s="46">
        <v>-0.8</v>
      </c>
      <c r="H25" s="46">
        <v>0.4</v>
      </c>
      <c r="I25" s="46">
        <v>-1</v>
      </c>
      <c r="J25" s="46">
        <v>-2.1</v>
      </c>
      <c r="K25" s="46">
        <v>-1.2</v>
      </c>
      <c r="L25" s="46">
        <v>-0.1</v>
      </c>
      <c r="M25" s="46">
        <v>-1</v>
      </c>
      <c r="N25" s="46">
        <v>0.9</v>
      </c>
      <c r="O25" s="46">
        <v>-0.1</v>
      </c>
      <c r="P25" s="46">
        <v>3.6</v>
      </c>
      <c r="Q25" s="46">
        <v>-0.8</v>
      </c>
      <c r="R25" s="46">
        <v>1.3</v>
      </c>
      <c r="S25" s="46">
        <v>1.2</v>
      </c>
      <c r="T25" s="46">
        <v>0.1</v>
      </c>
      <c r="U25" s="46">
        <v>-2.1</v>
      </c>
      <c r="V25" s="46">
        <v>0.2</v>
      </c>
      <c r="W25" s="46">
        <v>0.2</v>
      </c>
      <c r="X25" s="46">
        <v>0.1</v>
      </c>
      <c r="Y25" s="46">
        <v>0.4</v>
      </c>
      <c r="Z25" s="46">
        <v>1.2</v>
      </c>
      <c r="AA25" s="46">
        <v>-0.4</v>
      </c>
      <c r="AB25" s="46">
        <v>4.3</v>
      </c>
      <c r="AC25" s="46">
        <v>-0.3</v>
      </c>
      <c r="AD25" s="46">
        <v>-0.9</v>
      </c>
      <c r="AE25" s="46">
        <v>0.5</v>
      </c>
      <c r="AF25" s="46">
        <v>-1.1000000000000001</v>
      </c>
      <c r="AG25" s="46">
        <v>3</v>
      </c>
      <c r="AH25" s="46">
        <v>-0.7</v>
      </c>
      <c r="AI25" s="46">
        <v>-0.6</v>
      </c>
      <c r="AJ25" s="46">
        <v>0.21764705882352939</v>
      </c>
    </row>
    <row r="26" spans="1:36" x14ac:dyDescent="0.25">
      <c r="A26" s="1">
        <v>45312</v>
      </c>
      <c r="B26" s="46">
        <v>3.6</v>
      </c>
      <c r="C26" s="46">
        <v>3.8</v>
      </c>
      <c r="D26" s="46">
        <v>3.7</v>
      </c>
      <c r="E26" s="46">
        <v>3.7</v>
      </c>
      <c r="F26" s="46">
        <v>5</v>
      </c>
      <c r="G26" s="46">
        <v>3.2</v>
      </c>
      <c r="H26" s="46">
        <v>3.3</v>
      </c>
      <c r="I26" s="46">
        <v>3.6</v>
      </c>
      <c r="J26" s="46">
        <v>3</v>
      </c>
      <c r="K26" s="46">
        <v>3.6</v>
      </c>
      <c r="L26" s="46">
        <v>3.5</v>
      </c>
      <c r="M26" s="46">
        <v>3.6</v>
      </c>
      <c r="N26" s="46">
        <v>4.5999999999999996</v>
      </c>
      <c r="O26" s="46">
        <v>3.4</v>
      </c>
      <c r="P26" s="46">
        <v>3.3</v>
      </c>
      <c r="Q26" s="46">
        <v>3.4</v>
      </c>
      <c r="R26" s="46">
        <v>3.3</v>
      </c>
      <c r="S26" s="46">
        <v>3.3</v>
      </c>
      <c r="T26" s="46">
        <v>3.7</v>
      </c>
      <c r="U26" s="46">
        <v>3.4</v>
      </c>
      <c r="V26" s="46">
        <v>3.3</v>
      </c>
      <c r="W26" s="46">
        <v>2.8</v>
      </c>
      <c r="X26" s="46">
        <v>4.0999999999999996</v>
      </c>
      <c r="Y26" s="46">
        <v>4</v>
      </c>
      <c r="Z26" s="46">
        <v>2.9</v>
      </c>
      <c r="AA26" s="46">
        <v>3.8</v>
      </c>
      <c r="AB26" s="46">
        <v>5.2</v>
      </c>
      <c r="AC26" s="46">
        <v>4.5999999999999996</v>
      </c>
      <c r="AD26" s="46">
        <v>3.5</v>
      </c>
      <c r="AE26" s="46">
        <v>4.3</v>
      </c>
      <c r="AF26" s="46">
        <v>4.3</v>
      </c>
      <c r="AG26" s="46">
        <v>5.0999999999999996</v>
      </c>
      <c r="AH26" s="46">
        <v>4.3</v>
      </c>
      <c r="AI26" s="46">
        <v>4.5999999999999996</v>
      </c>
      <c r="AJ26" s="46">
        <v>3.7882352941176465</v>
      </c>
    </row>
    <row r="27" spans="1:36" x14ac:dyDescent="0.25">
      <c r="A27" s="1">
        <v>45313</v>
      </c>
      <c r="B27" s="46">
        <v>9.8000000000000007</v>
      </c>
      <c r="C27" s="46">
        <v>9.1999999999999993</v>
      </c>
      <c r="D27" s="46">
        <v>9.4</v>
      </c>
      <c r="E27" s="46">
        <v>9.6</v>
      </c>
      <c r="F27" s="46">
        <v>8.5</v>
      </c>
      <c r="G27" s="46">
        <v>9</v>
      </c>
      <c r="H27" s="46">
        <v>8.6</v>
      </c>
      <c r="I27" s="46">
        <v>9.8000000000000007</v>
      </c>
      <c r="J27" s="46">
        <v>10.1</v>
      </c>
      <c r="K27" s="46">
        <v>10</v>
      </c>
      <c r="L27" s="46">
        <v>9.4</v>
      </c>
      <c r="M27" s="46">
        <v>9.5</v>
      </c>
      <c r="N27" s="46">
        <v>9</v>
      </c>
      <c r="O27" s="46">
        <v>8.9</v>
      </c>
      <c r="P27" s="46">
        <v>7.7</v>
      </c>
      <c r="Q27" s="46">
        <v>9</v>
      </c>
      <c r="R27" s="46">
        <v>7.8</v>
      </c>
      <c r="S27" s="46">
        <v>8.3000000000000007</v>
      </c>
      <c r="T27" s="46">
        <v>9.4</v>
      </c>
      <c r="U27" s="46">
        <v>9.3000000000000007</v>
      </c>
      <c r="V27" s="46">
        <v>8.6999999999999993</v>
      </c>
      <c r="W27" s="46">
        <v>8.5</v>
      </c>
      <c r="X27" s="46">
        <v>9.6999999999999993</v>
      </c>
      <c r="Y27" s="46">
        <v>9.6</v>
      </c>
      <c r="Z27" s="46">
        <v>7.4</v>
      </c>
      <c r="AA27" s="46">
        <v>9.1</v>
      </c>
      <c r="AB27" s="46">
        <v>8.3000000000000007</v>
      </c>
      <c r="AC27" s="46">
        <v>8.8000000000000007</v>
      </c>
      <c r="AD27" s="46">
        <v>9.6999999999999993</v>
      </c>
      <c r="AE27" s="46">
        <v>9.5</v>
      </c>
      <c r="AF27" s="46">
        <v>10.1</v>
      </c>
      <c r="AG27" s="46">
        <v>8.6</v>
      </c>
      <c r="AH27" s="46">
        <v>9.6999999999999993</v>
      </c>
      <c r="AI27" s="46">
        <v>9.9</v>
      </c>
      <c r="AJ27" s="46">
        <v>9.1147058823529417</v>
      </c>
    </row>
    <row r="28" spans="1:36" x14ac:dyDescent="0.25">
      <c r="A28" s="1">
        <v>45314</v>
      </c>
      <c r="B28" s="46">
        <v>8.1999999999999993</v>
      </c>
      <c r="C28" s="46">
        <v>8.1</v>
      </c>
      <c r="D28" s="46">
        <v>8</v>
      </c>
      <c r="E28" s="46">
        <v>8.4</v>
      </c>
      <c r="F28" s="46">
        <v>7.8</v>
      </c>
      <c r="G28" s="46">
        <v>7.6</v>
      </c>
      <c r="H28" s="46">
        <v>7.6</v>
      </c>
      <c r="I28" s="46">
        <v>8.4</v>
      </c>
      <c r="J28" s="46">
        <v>8.1999999999999993</v>
      </c>
      <c r="K28" s="46">
        <v>8.4</v>
      </c>
      <c r="L28" s="46">
        <v>8.1</v>
      </c>
      <c r="M28" s="46">
        <v>8</v>
      </c>
      <c r="N28" s="46">
        <v>8.3000000000000007</v>
      </c>
      <c r="O28" s="46">
        <v>7.7</v>
      </c>
      <c r="P28" s="46">
        <v>6.9</v>
      </c>
      <c r="Q28" s="46">
        <v>7.5</v>
      </c>
      <c r="R28" s="46">
        <v>6.8</v>
      </c>
      <c r="S28" s="46">
        <v>7.4</v>
      </c>
      <c r="T28" s="46">
        <v>8.1</v>
      </c>
      <c r="U28" s="46">
        <v>7.7</v>
      </c>
      <c r="V28" s="46">
        <v>7.5</v>
      </c>
      <c r="W28" s="46">
        <v>7.4</v>
      </c>
      <c r="X28" s="46">
        <v>8.5</v>
      </c>
      <c r="Y28" s="46">
        <v>8.5</v>
      </c>
      <c r="Z28" s="46">
        <v>6.5</v>
      </c>
      <c r="AA28" s="46">
        <v>7.6</v>
      </c>
      <c r="AB28" s="46">
        <v>7.8</v>
      </c>
      <c r="AC28" s="46">
        <v>8</v>
      </c>
      <c r="AD28" s="46">
        <v>8.1</v>
      </c>
      <c r="AE28" s="46">
        <v>8.5</v>
      </c>
      <c r="AF28" s="46">
        <v>8.5</v>
      </c>
      <c r="AG28" s="46">
        <v>8</v>
      </c>
      <c r="AH28" s="46">
        <v>8.4</v>
      </c>
      <c r="AI28" s="46">
        <v>8.1999999999999993</v>
      </c>
      <c r="AJ28" s="46">
        <v>7.9029411764705877</v>
      </c>
    </row>
    <row r="29" spans="1:36" x14ac:dyDescent="0.25">
      <c r="A29" s="1">
        <v>45315</v>
      </c>
      <c r="B29" s="46">
        <v>11</v>
      </c>
      <c r="C29" s="46">
        <v>9.3000000000000007</v>
      </c>
      <c r="D29" s="46">
        <v>9.6999999999999993</v>
      </c>
      <c r="E29" s="46">
        <v>10.4</v>
      </c>
      <c r="F29" s="46">
        <v>8.8000000000000007</v>
      </c>
      <c r="G29" s="46">
        <v>9.6999999999999993</v>
      </c>
      <c r="H29" s="46">
        <v>9.5</v>
      </c>
      <c r="I29" s="46">
        <v>10.7</v>
      </c>
      <c r="J29" s="46">
        <v>10.9</v>
      </c>
      <c r="K29" s="46">
        <v>10.6</v>
      </c>
      <c r="L29" s="46">
        <v>10.3</v>
      </c>
      <c r="M29" s="46">
        <v>9.6999999999999993</v>
      </c>
      <c r="N29" s="46">
        <v>9.5</v>
      </c>
      <c r="O29" s="46">
        <v>9.9</v>
      </c>
      <c r="P29" s="46">
        <v>8.6999999999999993</v>
      </c>
      <c r="Q29" s="46">
        <v>10</v>
      </c>
      <c r="R29" s="46">
        <v>8.6</v>
      </c>
      <c r="S29" s="46">
        <v>9</v>
      </c>
      <c r="T29" s="46">
        <v>10</v>
      </c>
      <c r="U29" s="46">
        <v>10.4</v>
      </c>
      <c r="V29" s="46">
        <v>9.1</v>
      </c>
      <c r="W29" s="46">
        <v>9.6</v>
      </c>
      <c r="X29" s="46">
        <v>10</v>
      </c>
      <c r="Y29" s="46">
        <v>9.9</v>
      </c>
      <c r="Z29" s="46">
        <v>8.1</v>
      </c>
      <c r="AA29" s="46">
        <v>10.1</v>
      </c>
      <c r="AB29" s="46">
        <v>8.6</v>
      </c>
      <c r="AC29" s="46">
        <v>8.5</v>
      </c>
      <c r="AD29" s="46">
        <v>10.7</v>
      </c>
      <c r="AE29" s="46">
        <v>9.6999999999999993</v>
      </c>
      <c r="AF29" s="46">
        <v>10.6</v>
      </c>
      <c r="AG29" s="46">
        <v>8.9</v>
      </c>
      <c r="AH29" s="46">
        <v>9.6999999999999993</v>
      </c>
      <c r="AI29" s="46">
        <v>10</v>
      </c>
      <c r="AJ29" s="46">
        <v>9.7117647058823522</v>
      </c>
    </row>
    <row r="30" spans="1:36" x14ac:dyDescent="0.25">
      <c r="A30" s="1">
        <v>45316</v>
      </c>
      <c r="B30" s="46">
        <v>6.5</v>
      </c>
      <c r="C30" s="46">
        <v>6.9</v>
      </c>
      <c r="D30" s="46">
        <v>6.1</v>
      </c>
      <c r="E30" s="46">
        <v>7</v>
      </c>
      <c r="F30" s="46">
        <v>7.2</v>
      </c>
      <c r="G30" s="46">
        <v>5.6</v>
      </c>
      <c r="H30" s="46">
        <v>6.3</v>
      </c>
      <c r="I30" s="46">
        <v>6.9</v>
      </c>
      <c r="J30" s="46">
        <v>7.2</v>
      </c>
      <c r="K30" s="46">
        <v>7.2</v>
      </c>
      <c r="L30" s="46">
        <v>6.6</v>
      </c>
      <c r="M30" s="46">
        <v>6.3</v>
      </c>
      <c r="N30" s="46">
        <v>7.6</v>
      </c>
      <c r="O30" s="46">
        <v>6.4</v>
      </c>
      <c r="P30" s="46">
        <v>6.3</v>
      </c>
      <c r="Q30" s="46">
        <v>6.1</v>
      </c>
      <c r="R30" s="46">
        <v>6.3</v>
      </c>
      <c r="S30" s="46">
        <v>6.5</v>
      </c>
      <c r="T30" s="46">
        <v>6.6</v>
      </c>
      <c r="U30" s="46">
        <v>7.3</v>
      </c>
      <c r="V30" s="46">
        <v>6.5</v>
      </c>
      <c r="W30" s="46">
        <v>6.3</v>
      </c>
      <c r="X30" s="46">
        <v>6.9</v>
      </c>
      <c r="Y30" s="46">
        <v>7</v>
      </c>
      <c r="Z30" s="46">
        <v>5.7</v>
      </c>
      <c r="AA30" s="46">
        <v>6.4</v>
      </c>
      <c r="AB30" s="46">
        <v>7</v>
      </c>
      <c r="AC30" s="46">
        <v>7.1</v>
      </c>
      <c r="AD30" s="46">
        <v>6.5</v>
      </c>
      <c r="AE30" s="46">
        <v>7.2</v>
      </c>
      <c r="AF30" s="46">
        <v>8</v>
      </c>
      <c r="AG30" s="46">
        <v>7.6</v>
      </c>
      <c r="AH30" s="46">
        <v>7.5</v>
      </c>
      <c r="AI30" s="46">
        <v>7</v>
      </c>
      <c r="AJ30" s="46">
        <v>6.7529411764705873</v>
      </c>
    </row>
    <row r="31" spans="1:36" x14ac:dyDescent="0.25">
      <c r="A31" s="1">
        <v>45317</v>
      </c>
      <c r="B31" s="46">
        <v>7.7</v>
      </c>
      <c r="C31" s="46">
        <v>7.8</v>
      </c>
      <c r="D31" s="46">
        <v>7.4</v>
      </c>
      <c r="E31" s="46">
        <v>8.1</v>
      </c>
      <c r="F31" s="46">
        <v>7.8</v>
      </c>
      <c r="G31" s="46">
        <v>6.9</v>
      </c>
      <c r="H31" s="46">
        <v>7.6</v>
      </c>
      <c r="I31" s="46">
        <v>7.5</v>
      </c>
      <c r="J31" s="46">
        <v>7.7</v>
      </c>
      <c r="K31" s="46">
        <v>7.7</v>
      </c>
      <c r="L31" s="46">
        <v>7.7</v>
      </c>
      <c r="M31" s="46">
        <v>7.4</v>
      </c>
      <c r="N31" s="46">
        <v>8.1999999999999993</v>
      </c>
      <c r="O31" s="46">
        <v>7.5</v>
      </c>
      <c r="P31" s="46">
        <v>7.3</v>
      </c>
      <c r="Q31" s="46">
        <v>7.4</v>
      </c>
      <c r="R31" s="46">
        <v>7.7</v>
      </c>
      <c r="S31" s="46">
        <v>7.5</v>
      </c>
      <c r="T31" s="46">
        <v>7.7</v>
      </c>
      <c r="U31" s="46">
        <v>7.4</v>
      </c>
      <c r="V31" s="46">
        <v>7.7</v>
      </c>
      <c r="W31" s="46">
        <v>7.7</v>
      </c>
      <c r="X31" s="46">
        <v>7.8</v>
      </c>
      <c r="Y31" s="46">
        <v>7.9</v>
      </c>
      <c r="Z31" s="46">
        <v>6.7</v>
      </c>
      <c r="AA31" s="46">
        <v>7.5</v>
      </c>
      <c r="AB31" s="46">
        <v>7.6</v>
      </c>
      <c r="AC31" s="46">
        <v>7.8</v>
      </c>
      <c r="AD31" s="46">
        <v>7.2</v>
      </c>
      <c r="AE31" s="46">
        <v>8.3000000000000007</v>
      </c>
      <c r="AF31" s="46">
        <v>8.1</v>
      </c>
      <c r="AG31" s="46">
        <v>8.1</v>
      </c>
      <c r="AH31" s="46">
        <v>7.7</v>
      </c>
      <c r="AI31" s="46">
        <v>7.6</v>
      </c>
      <c r="AJ31" s="46">
        <v>7.6382352941176466</v>
      </c>
    </row>
    <row r="32" spans="1:36" x14ac:dyDescent="0.25">
      <c r="A32" s="1">
        <v>45318</v>
      </c>
      <c r="B32" s="46">
        <v>2.2000000000000002</v>
      </c>
      <c r="C32" s="46">
        <v>4.4000000000000004</v>
      </c>
      <c r="D32" s="46">
        <v>2.8</v>
      </c>
      <c r="E32" s="46">
        <v>3.8</v>
      </c>
      <c r="F32" s="46">
        <v>5.5</v>
      </c>
      <c r="G32" s="46">
        <v>2.2000000000000002</v>
      </c>
      <c r="H32" s="46">
        <v>3.4</v>
      </c>
      <c r="I32" s="46">
        <v>2.4</v>
      </c>
      <c r="J32" s="46">
        <v>1.8</v>
      </c>
      <c r="K32" s="46">
        <v>2.5</v>
      </c>
      <c r="L32" s="46">
        <v>3.4</v>
      </c>
      <c r="M32" s="46">
        <v>2.6</v>
      </c>
      <c r="N32" s="46">
        <v>5.0999999999999996</v>
      </c>
      <c r="O32" s="46">
        <v>3.1</v>
      </c>
      <c r="P32" s="46">
        <v>5.4</v>
      </c>
      <c r="Q32" s="46">
        <v>2.4</v>
      </c>
      <c r="R32" s="46">
        <v>4.8</v>
      </c>
      <c r="S32" s="46">
        <v>4</v>
      </c>
      <c r="T32" s="46">
        <v>3</v>
      </c>
      <c r="U32" s="46">
        <v>2.9</v>
      </c>
      <c r="V32" s="46">
        <v>4</v>
      </c>
      <c r="W32" s="46">
        <v>4.0999999999999996</v>
      </c>
      <c r="X32" s="46">
        <v>4</v>
      </c>
      <c r="Y32" s="46">
        <v>3.8</v>
      </c>
      <c r="Z32" s="46">
        <v>4.4000000000000004</v>
      </c>
      <c r="AA32" s="46">
        <v>3</v>
      </c>
      <c r="AB32" s="46">
        <v>5.8</v>
      </c>
      <c r="AC32" s="46">
        <v>4.5999999999999996</v>
      </c>
      <c r="AD32" s="46">
        <v>1.8</v>
      </c>
      <c r="AE32" s="46">
        <v>3.5</v>
      </c>
      <c r="AF32" s="46">
        <v>3.3</v>
      </c>
      <c r="AG32" s="46">
        <v>6</v>
      </c>
      <c r="AH32" s="46">
        <v>3.7</v>
      </c>
      <c r="AI32" s="46">
        <v>2.5</v>
      </c>
      <c r="AJ32" s="46">
        <v>3.5941176470588232</v>
      </c>
    </row>
    <row r="33" spans="1:36" x14ac:dyDescent="0.25">
      <c r="A33" s="1">
        <v>45319</v>
      </c>
      <c r="B33" s="46">
        <v>5.3</v>
      </c>
      <c r="C33" s="46">
        <v>3.9</v>
      </c>
      <c r="D33" s="46">
        <v>3.8</v>
      </c>
      <c r="E33" s="46">
        <v>3.9</v>
      </c>
      <c r="F33" s="46">
        <v>4.5999999999999996</v>
      </c>
      <c r="G33" s="46">
        <v>4.4000000000000004</v>
      </c>
      <c r="H33" s="46">
        <v>4.4000000000000004</v>
      </c>
      <c r="I33" s="46">
        <v>4.2</v>
      </c>
      <c r="J33" s="46">
        <v>2.7</v>
      </c>
      <c r="K33" s="46">
        <v>3.8</v>
      </c>
      <c r="L33" s="46">
        <v>4.4000000000000004</v>
      </c>
      <c r="M33" s="46">
        <v>3</v>
      </c>
      <c r="N33" s="46">
        <v>6.2</v>
      </c>
      <c r="O33" s="46">
        <v>3.6</v>
      </c>
      <c r="P33" s="46">
        <v>4.7</v>
      </c>
      <c r="Q33" s="46">
        <v>4.0999999999999996</v>
      </c>
      <c r="R33" s="46">
        <v>4.5</v>
      </c>
      <c r="S33" s="46">
        <v>4.4000000000000004</v>
      </c>
      <c r="T33" s="46">
        <v>4.4000000000000004</v>
      </c>
      <c r="U33" s="46">
        <v>5.3</v>
      </c>
      <c r="V33" s="46">
        <v>4.5</v>
      </c>
      <c r="W33" s="46">
        <v>3.5</v>
      </c>
      <c r="X33" s="46">
        <v>5.2</v>
      </c>
      <c r="Y33" s="46">
        <v>4.0999999999999996</v>
      </c>
      <c r="Z33" s="46">
        <v>3.8</v>
      </c>
      <c r="AA33" s="46">
        <v>4.7</v>
      </c>
      <c r="AB33" s="46">
        <v>5</v>
      </c>
      <c r="AC33" s="46">
        <v>5.5</v>
      </c>
      <c r="AD33" s="46">
        <v>3.5</v>
      </c>
      <c r="AE33" s="46">
        <v>3.8</v>
      </c>
      <c r="AF33" s="46">
        <v>4.5999999999999996</v>
      </c>
      <c r="AG33" s="46">
        <v>6</v>
      </c>
      <c r="AH33" s="46">
        <v>5.0999999999999996</v>
      </c>
      <c r="AI33" s="46">
        <v>5.0999999999999996</v>
      </c>
      <c r="AJ33" s="46">
        <v>4.4117647058823533</v>
      </c>
    </row>
    <row r="34" spans="1:36" x14ac:dyDescent="0.25">
      <c r="A34" s="1">
        <v>45320</v>
      </c>
      <c r="B34" s="46">
        <v>6.9</v>
      </c>
      <c r="C34" s="46">
        <v>6</v>
      </c>
      <c r="D34" s="46">
        <v>6.2</v>
      </c>
      <c r="E34" s="46">
        <v>6.5</v>
      </c>
      <c r="F34" s="46">
        <v>6.5</v>
      </c>
      <c r="G34" s="46">
        <v>6.9</v>
      </c>
      <c r="H34" s="46">
        <v>6</v>
      </c>
      <c r="I34" s="46">
        <v>7.3</v>
      </c>
      <c r="J34" s="46">
        <v>6.1</v>
      </c>
      <c r="K34" s="46">
        <v>7.1</v>
      </c>
      <c r="L34" s="46">
        <v>6.9</v>
      </c>
      <c r="M34" s="46">
        <v>6.1</v>
      </c>
      <c r="N34" s="46">
        <v>8.1999999999999993</v>
      </c>
      <c r="O34" s="46">
        <v>5.5</v>
      </c>
      <c r="P34" s="46">
        <v>5.7</v>
      </c>
      <c r="Q34" s="46">
        <v>7</v>
      </c>
      <c r="R34" s="46">
        <v>5.6</v>
      </c>
      <c r="S34" s="46">
        <v>5.6</v>
      </c>
      <c r="T34" s="46">
        <v>6.1</v>
      </c>
      <c r="U34" s="46">
        <v>8.6</v>
      </c>
      <c r="V34" s="46">
        <v>6.4</v>
      </c>
      <c r="W34" s="46">
        <v>5.9</v>
      </c>
      <c r="X34" s="46">
        <v>7.7</v>
      </c>
      <c r="Y34" s="46">
        <v>6.3</v>
      </c>
      <c r="Z34" s="46">
        <v>5.0999999999999996</v>
      </c>
      <c r="AA34" s="46">
        <v>7.5</v>
      </c>
      <c r="AB34" s="46">
        <v>6</v>
      </c>
      <c r="AC34" s="46">
        <v>7</v>
      </c>
      <c r="AD34" s="46">
        <v>7.2</v>
      </c>
      <c r="AE34" s="46">
        <v>7.1</v>
      </c>
      <c r="AF34" s="46">
        <v>8.5</v>
      </c>
      <c r="AG34" s="46">
        <v>8.6999999999999993</v>
      </c>
      <c r="AH34" s="46">
        <v>8</v>
      </c>
      <c r="AI34" s="46">
        <v>9.1</v>
      </c>
      <c r="AJ34" s="46">
        <v>6.8029411764705872</v>
      </c>
    </row>
    <row r="35" spans="1:36" x14ac:dyDescent="0.25">
      <c r="A35" s="1">
        <v>45321</v>
      </c>
      <c r="B35" s="46">
        <v>8.6</v>
      </c>
      <c r="C35" s="46">
        <v>7.3</v>
      </c>
      <c r="D35" s="46">
        <v>7.8</v>
      </c>
      <c r="E35" s="46">
        <v>7.9</v>
      </c>
      <c r="F35" s="46">
        <v>7.6</v>
      </c>
      <c r="G35" s="46">
        <v>7.8</v>
      </c>
      <c r="H35" s="46">
        <v>7.3</v>
      </c>
      <c r="I35" s="46">
        <v>8.9</v>
      </c>
      <c r="J35" s="46">
        <v>8.6</v>
      </c>
      <c r="K35" s="46">
        <v>8.4</v>
      </c>
      <c r="L35" s="46">
        <v>8</v>
      </c>
      <c r="M35" s="46">
        <v>7.8</v>
      </c>
      <c r="N35" s="46">
        <v>8.1999999999999993</v>
      </c>
      <c r="O35" s="46">
        <v>7.3</v>
      </c>
      <c r="P35" s="46">
        <v>6.5</v>
      </c>
      <c r="Q35" s="46">
        <v>8.4</v>
      </c>
      <c r="R35" s="46">
        <v>6.8</v>
      </c>
      <c r="S35" s="46">
        <v>7</v>
      </c>
      <c r="T35" s="46">
        <v>7.5</v>
      </c>
      <c r="U35" s="46">
        <v>9.1999999999999993</v>
      </c>
      <c r="V35" s="46">
        <v>7.4</v>
      </c>
      <c r="W35" s="46">
        <v>7.2</v>
      </c>
      <c r="X35" s="46">
        <v>8.3000000000000007</v>
      </c>
      <c r="Y35" s="46">
        <v>7.6</v>
      </c>
      <c r="Z35" s="46">
        <v>6.1</v>
      </c>
      <c r="AA35" s="46">
        <v>8.6999999999999993</v>
      </c>
      <c r="AB35" s="46">
        <v>6.9</v>
      </c>
      <c r="AC35" s="46">
        <v>7.4</v>
      </c>
      <c r="AD35" s="46">
        <v>8.6</v>
      </c>
      <c r="AE35" s="46">
        <v>8</v>
      </c>
      <c r="AF35" s="46">
        <v>9</v>
      </c>
      <c r="AG35" s="46">
        <v>7.9</v>
      </c>
      <c r="AH35" s="46">
        <v>8.4</v>
      </c>
      <c r="AI35" s="46">
        <v>9</v>
      </c>
      <c r="AJ35" s="46">
        <v>7.8647058823529408</v>
      </c>
    </row>
    <row r="36" spans="1:36" x14ac:dyDescent="0.25">
      <c r="A36" s="1">
        <v>45322</v>
      </c>
      <c r="B36" s="46">
        <v>6.5</v>
      </c>
      <c r="C36" s="46">
        <v>6.4</v>
      </c>
      <c r="D36" s="46">
        <v>6.5</v>
      </c>
      <c r="E36" s="46">
        <v>6.6</v>
      </c>
      <c r="F36" s="46">
        <v>6.6</v>
      </c>
      <c r="G36" s="46">
        <v>5.8</v>
      </c>
      <c r="H36" s="46">
        <v>5.3</v>
      </c>
      <c r="I36" s="46">
        <v>6.8</v>
      </c>
      <c r="J36" s="46">
        <v>6.6</v>
      </c>
      <c r="K36" s="46">
        <v>6.9</v>
      </c>
      <c r="L36" s="46">
        <v>6</v>
      </c>
      <c r="M36" s="46">
        <v>6.6</v>
      </c>
      <c r="N36" s="46">
        <v>7</v>
      </c>
      <c r="O36" s="46">
        <v>5.7</v>
      </c>
      <c r="P36" s="46">
        <v>5.6</v>
      </c>
      <c r="Q36" s="46">
        <v>5.9</v>
      </c>
      <c r="R36" s="46">
        <v>5.8</v>
      </c>
      <c r="S36" s="46">
        <v>5.6</v>
      </c>
      <c r="T36" s="46">
        <v>6</v>
      </c>
      <c r="U36" s="46">
        <v>6.3</v>
      </c>
      <c r="V36" s="46">
        <v>5.9</v>
      </c>
      <c r="W36" s="46">
        <v>5.5</v>
      </c>
      <c r="X36" s="46">
        <v>7</v>
      </c>
      <c r="Y36" s="46">
        <v>6.9</v>
      </c>
      <c r="Z36" s="46">
        <v>5.6</v>
      </c>
      <c r="AA36" s="46">
        <v>5.6</v>
      </c>
      <c r="AB36" s="46">
        <v>6.5</v>
      </c>
      <c r="AC36" s="46">
        <v>6.9</v>
      </c>
      <c r="AD36" s="46">
        <v>6.5</v>
      </c>
      <c r="AE36" s="46">
        <v>7</v>
      </c>
      <c r="AF36" s="46">
        <v>7.2</v>
      </c>
      <c r="AG36" s="46">
        <v>6.8</v>
      </c>
      <c r="AH36" s="46">
        <v>7.1</v>
      </c>
      <c r="AI36" s="46">
        <v>6.9</v>
      </c>
      <c r="AJ36" s="46">
        <v>6.35</v>
      </c>
    </row>
    <row r="37" spans="1:36" x14ac:dyDescent="0.25">
      <c r="A37" s="1">
        <v>45323</v>
      </c>
      <c r="B37" s="46">
        <v>5.8</v>
      </c>
      <c r="C37" s="46">
        <v>5.9</v>
      </c>
      <c r="D37" s="46">
        <v>5.7</v>
      </c>
      <c r="E37" s="46">
        <v>6.5</v>
      </c>
      <c r="F37" s="46">
        <v>6.7</v>
      </c>
      <c r="G37" s="46">
        <v>5.4</v>
      </c>
      <c r="H37" s="46">
        <v>5.5</v>
      </c>
      <c r="I37" s="46">
        <v>6.2</v>
      </c>
      <c r="J37" s="46">
        <v>6.2</v>
      </c>
      <c r="K37" s="46">
        <v>6.5</v>
      </c>
      <c r="L37" s="46">
        <v>6</v>
      </c>
      <c r="M37" s="46">
        <v>5.7</v>
      </c>
      <c r="N37" s="46">
        <v>7</v>
      </c>
      <c r="O37" s="46">
        <v>5.9</v>
      </c>
      <c r="P37" s="46">
        <v>6.3</v>
      </c>
      <c r="Q37" s="46">
        <v>5.6</v>
      </c>
      <c r="R37" s="46">
        <v>5.8</v>
      </c>
      <c r="S37" s="46">
        <v>5.8</v>
      </c>
      <c r="T37" s="46">
        <v>5.9</v>
      </c>
      <c r="U37" s="46">
        <v>6.3</v>
      </c>
      <c r="V37" s="46">
        <v>6.1</v>
      </c>
      <c r="W37" s="46">
        <v>5.8</v>
      </c>
      <c r="X37" s="46">
        <v>6.3</v>
      </c>
      <c r="Y37" s="46">
        <v>6.3</v>
      </c>
      <c r="Z37" s="46">
        <v>5.4</v>
      </c>
      <c r="AA37" s="46">
        <v>5.5</v>
      </c>
      <c r="AB37" s="46">
        <v>6.6</v>
      </c>
      <c r="AC37" s="46">
        <v>6.5</v>
      </c>
      <c r="AD37" s="46">
        <v>6.4</v>
      </c>
      <c r="AE37" s="46">
        <v>6.6</v>
      </c>
      <c r="AF37" s="46">
        <v>6.9</v>
      </c>
      <c r="AG37" s="46">
        <v>6.9</v>
      </c>
      <c r="AH37" s="46">
        <v>6.3</v>
      </c>
      <c r="AI37" s="46">
        <v>6</v>
      </c>
      <c r="AJ37" s="46">
        <v>6.1264705882352954</v>
      </c>
    </row>
    <row r="38" spans="1:36" x14ac:dyDescent="0.25">
      <c r="A38" s="1">
        <v>45324</v>
      </c>
      <c r="B38" s="46">
        <v>7.2</v>
      </c>
      <c r="C38" s="46">
        <v>7.7</v>
      </c>
      <c r="D38" s="46">
        <v>7.4</v>
      </c>
      <c r="E38" s="46">
        <v>7.6</v>
      </c>
      <c r="F38" s="46">
        <v>7.7</v>
      </c>
      <c r="G38" s="46">
        <v>7.2</v>
      </c>
      <c r="H38" s="46">
        <v>7.6</v>
      </c>
      <c r="I38" s="46">
        <v>7.2</v>
      </c>
      <c r="J38" s="46">
        <v>6.7</v>
      </c>
      <c r="K38" s="46">
        <v>8.3000000000000007</v>
      </c>
      <c r="L38" s="46">
        <v>7.9</v>
      </c>
      <c r="M38" s="46">
        <v>7.6</v>
      </c>
      <c r="N38" s="46">
        <v>7.6</v>
      </c>
      <c r="O38" s="46">
        <v>7.6</v>
      </c>
      <c r="P38" s="46">
        <v>7.5</v>
      </c>
      <c r="Q38" s="46">
        <v>7.1</v>
      </c>
      <c r="R38" s="46">
        <v>7.5</v>
      </c>
      <c r="S38" s="46">
        <v>7.6</v>
      </c>
      <c r="T38" s="46">
        <v>7.9</v>
      </c>
      <c r="U38" s="46">
        <v>6.1</v>
      </c>
      <c r="V38" s="46">
        <v>7.7</v>
      </c>
      <c r="W38" s="46">
        <v>7.7</v>
      </c>
      <c r="X38" s="46">
        <v>7.8</v>
      </c>
      <c r="Y38" s="46">
        <v>8.1</v>
      </c>
      <c r="Z38" s="46">
        <v>6.9</v>
      </c>
      <c r="AA38" s="46">
        <v>7.2</v>
      </c>
      <c r="AB38" s="46">
        <v>7.5</v>
      </c>
      <c r="AC38" s="46">
        <v>7.4</v>
      </c>
      <c r="AD38" s="46">
        <v>7.3</v>
      </c>
      <c r="AE38" s="46">
        <v>8.3000000000000007</v>
      </c>
      <c r="AF38" s="46">
        <v>8.1999999999999993</v>
      </c>
      <c r="AG38" s="46">
        <v>7.5</v>
      </c>
      <c r="AH38" s="46">
        <v>8.1999999999999993</v>
      </c>
      <c r="AI38" s="46">
        <v>8</v>
      </c>
      <c r="AJ38" s="46">
        <v>7.5529411764705872</v>
      </c>
    </row>
    <row r="39" spans="1:36" x14ac:dyDescent="0.25">
      <c r="A39" s="1">
        <v>45325</v>
      </c>
      <c r="B39" s="46">
        <v>9.9</v>
      </c>
      <c r="C39" s="46">
        <v>9.8000000000000007</v>
      </c>
      <c r="D39" s="46">
        <v>9.9</v>
      </c>
      <c r="E39" s="46">
        <v>10.1</v>
      </c>
      <c r="F39" s="46">
        <v>8.9</v>
      </c>
      <c r="G39" s="46">
        <v>9.6999999999999993</v>
      </c>
      <c r="H39" s="46">
        <v>9.4</v>
      </c>
      <c r="I39" s="46">
        <v>10.1</v>
      </c>
      <c r="J39" s="46">
        <v>9.9</v>
      </c>
      <c r="K39" s="46">
        <v>10.5</v>
      </c>
      <c r="L39" s="46">
        <v>10.3</v>
      </c>
      <c r="M39" s="46">
        <v>9.9</v>
      </c>
      <c r="N39" s="46">
        <v>9.6</v>
      </c>
      <c r="O39" s="46">
        <v>9.8000000000000007</v>
      </c>
      <c r="P39" s="46">
        <v>8.3000000000000007</v>
      </c>
      <c r="Q39" s="46">
        <v>9.9</v>
      </c>
      <c r="R39" s="46">
        <v>8.1999999999999993</v>
      </c>
      <c r="S39" s="46">
        <v>8.6999999999999993</v>
      </c>
      <c r="T39" s="46">
        <v>10.3</v>
      </c>
      <c r="U39" s="46">
        <v>9</v>
      </c>
      <c r="V39" s="46">
        <v>9.3000000000000007</v>
      </c>
      <c r="W39" s="46">
        <v>9.4</v>
      </c>
      <c r="X39" s="46">
        <v>10.199999999999999</v>
      </c>
      <c r="Y39" s="46">
        <v>10.199999999999999</v>
      </c>
      <c r="Z39" s="46">
        <v>8.1999999999999993</v>
      </c>
      <c r="AA39" s="46">
        <v>9.9</v>
      </c>
      <c r="AB39" s="46">
        <v>8.1999999999999993</v>
      </c>
      <c r="AC39" s="46">
        <v>8.6999999999999993</v>
      </c>
      <c r="AD39" s="46">
        <v>10</v>
      </c>
      <c r="AE39" s="46">
        <v>10.199999999999999</v>
      </c>
      <c r="AF39" s="46">
        <v>10.6</v>
      </c>
      <c r="AG39" s="46">
        <v>8.6</v>
      </c>
      <c r="AH39" s="46">
        <v>10.4</v>
      </c>
      <c r="AI39" s="46">
        <v>10.3</v>
      </c>
      <c r="AJ39" s="46">
        <v>9.6000000000000014</v>
      </c>
    </row>
    <row r="40" spans="1:36" x14ac:dyDescent="0.25">
      <c r="A40" s="1">
        <v>45326</v>
      </c>
      <c r="B40" s="46">
        <v>10.6</v>
      </c>
      <c r="C40" s="46">
        <v>9.3000000000000007</v>
      </c>
      <c r="D40" s="46">
        <v>10.5</v>
      </c>
      <c r="E40" s="46">
        <v>10.6</v>
      </c>
      <c r="F40" s="46">
        <v>8.6</v>
      </c>
      <c r="G40" s="46">
        <v>10</v>
      </c>
      <c r="H40" s="46">
        <v>8.5</v>
      </c>
      <c r="I40" s="46">
        <v>11</v>
      </c>
      <c r="J40" s="46">
        <v>10.9</v>
      </c>
      <c r="K40" s="46">
        <v>11</v>
      </c>
      <c r="L40" s="46">
        <v>9.9</v>
      </c>
      <c r="M40" s="46">
        <v>10.6</v>
      </c>
      <c r="N40" s="46">
        <v>9.5</v>
      </c>
      <c r="O40" s="46">
        <v>9.1</v>
      </c>
      <c r="P40" s="46">
        <v>8.3000000000000007</v>
      </c>
      <c r="Q40" s="46">
        <v>10.1</v>
      </c>
      <c r="R40" s="46">
        <v>8</v>
      </c>
      <c r="S40" s="46">
        <v>8.4</v>
      </c>
      <c r="T40" s="46">
        <v>9.9</v>
      </c>
      <c r="U40" s="46">
        <v>9.6999999999999993</v>
      </c>
      <c r="V40" s="46">
        <v>8.9</v>
      </c>
      <c r="W40" s="46">
        <v>8.3000000000000007</v>
      </c>
      <c r="X40" s="46">
        <v>10.4</v>
      </c>
      <c r="Y40" s="46">
        <v>9.9</v>
      </c>
      <c r="Z40" s="46">
        <v>8</v>
      </c>
      <c r="AA40" s="46">
        <v>9.6999999999999993</v>
      </c>
      <c r="AB40" s="46">
        <v>8.1</v>
      </c>
      <c r="AC40" s="46">
        <v>9.1</v>
      </c>
      <c r="AD40" s="46">
        <v>10.9</v>
      </c>
      <c r="AE40" s="46">
        <v>10.1</v>
      </c>
      <c r="AF40" s="46">
        <v>11.2</v>
      </c>
      <c r="AG40" s="46">
        <v>8.6</v>
      </c>
      <c r="AH40" s="46">
        <v>10.7</v>
      </c>
      <c r="AI40" s="46">
        <v>10.9</v>
      </c>
      <c r="AJ40" s="46">
        <v>9.6852941176470591</v>
      </c>
    </row>
    <row r="41" spans="1:36" x14ac:dyDescent="0.25">
      <c r="A41" s="1">
        <v>45327</v>
      </c>
      <c r="B41" s="46">
        <v>10</v>
      </c>
      <c r="C41" s="46">
        <v>9</v>
      </c>
      <c r="D41" s="46">
        <v>9.4</v>
      </c>
      <c r="E41" s="46">
        <v>9.6</v>
      </c>
      <c r="F41" s="46">
        <v>8.6</v>
      </c>
      <c r="G41" s="46">
        <v>9.3000000000000007</v>
      </c>
      <c r="H41" s="46">
        <v>9.3000000000000007</v>
      </c>
      <c r="I41" s="46">
        <v>9.8000000000000007</v>
      </c>
      <c r="J41" s="46">
        <v>9.6999999999999993</v>
      </c>
      <c r="K41" s="46">
        <v>9.6999999999999993</v>
      </c>
      <c r="L41" s="46">
        <v>9.9</v>
      </c>
      <c r="M41" s="46">
        <v>9.5</v>
      </c>
      <c r="N41" s="46">
        <v>8.8000000000000007</v>
      </c>
      <c r="O41" s="46">
        <v>9.6</v>
      </c>
      <c r="P41" s="46">
        <v>8.6</v>
      </c>
      <c r="Q41" s="46">
        <v>9.6</v>
      </c>
      <c r="R41" s="46">
        <v>8.8000000000000007</v>
      </c>
      <c r="S41" s="46">
        <v>8.8000000000000007</v>
      </c>
      <c r="T41" s="46">
        <v>9.6999999999999993</v>
      </c>
      <c r="U41" s="46">
        <v>8.9</v>
      </c>
      <c r="V41" s="46">
        <v>9.1999999999999993</v>
      </c>
      <c r="W41" s="46">
        <v>9.4</v>
      </c>
      <c r="X41" s="46">
        <v>9.4</v>
      </c>
      <c r="Y41" s="46">
        <v>9.6</v>
      </c>
      <c r="Z41" s="46">
        <v>8.4</v>
      </c>
      <c r="AA41" s="46">
        <v>9.6999999999999993</v>
      </c>
      <c r="AB41" s="46">
        <v>8.3000000000000007</v>
      </c>
      <c r="AC41" s="46">
        <v>8.9</v>
      </c>
      <c r="AD41" s="46">
        <v>9.8000000000000007</v>
      </c>
      <c r="AE41" s="46">
        <v>9.3000000000000007</v>
      </c>
      <c r="AF41" s="46">
        <v>9.6</v>
      </c>
      <c r="AG41" s="46">
        <v>8.3000000000000007</v>
      </c>
      <c r="AH41" s="46">
        <v>9.4</v>
      </c>
      <c r="AI41" s="46">
        <v>9.5</v>
      </c>
      <c r="AJ41" s="46">
        <v>9.2764705882352949</v>
      </c>
    </row>
    <row r="42" spans="1:36" x14ac:dyDescent="0.25">
      <c r="A42" s="1">
        <v>45328</v>
      </c>
      <c r="B42" s="46">
        <v>10.7</v>
      </c>
      <c r="C42" s="46">
        <v>9.3000000000000007</v>
      </c>
      <c r="D42" s="46">
        <v>10.6</v>
      </c>
      <c r="E42" s="46">
        <v>10.6</v>
      </c>
      <c r="F42" s="46">
        <v>8.5</v>
      </c>
      <c r="G42" s="46">
        <v>10</v>
      </c>
      <c r="H42" s="46">
        <v>9.1999999999999993</v>
      </c>
      <c r="I42" s="46">
        <v>10.6</v>
      </c>
      <c r="J42" s="46">
        <v>10.4</v>
      </c>
      <c r="K42" s="46">
        <v>11.2</v>
      </c>
      <c r="L42" s="46">
        <v>10.199999999999999</v>
      </c>
      <c r="M42" s="46">
        <v>10.7</v>
      </c>
      <c r="N42" s="46">
        <v>9.4</v>
      </c>
      <c r="O42" s="46">
        <v>9.8000000000000007</v>
      </c>
      <c r="P42" s="46">
        <v>8.3000000000000007</v>
      </c>
      <c r="Q42" s="46">
        <v>10</v>
      </c>
      <c r="R42" s="46">
        <v>9</v>
      </c>
      <c r="S42" s="46">
        <v>9.1</v>
      </c>
      <c r="T42" s="46">
        <v>10.199999999999999</v>
      </c>
      <c r="U42" s="46">
        <v>9.8000000000000007</v>
      </c>
      <c r="V42" s="46">
        <v>9.8000000000000007</v>
      </c>
      <c r="W42" s="46">
        <v>9.4</v>
      </c>
      <c r="X42" s="46">
        <v>10.4</v>
      </c>
      <c r="Y42" s="46">
        <v>10.6</v>
      </c>
      <c r="Z42" s="46">
        <v>8.6</v>
      </c>
      <c r="AA42" s="46">
        <v>9.6999999999999993</v>
      </c>
      <c r="AB42" s="46">
        <v>8.3000000000000007</v>
      </c>
      <c r="AC42" s="46">
        <v>10.5</v>
      </c>
      <c r="AD42" s="46">
        <v>10.4</v>
      </c>
      <c r="AE42" s="46">
        <v>10.1</v>
      </c>
      <c r="AF42" s="46">
        <v>11.4</v>
      </c>
      <c r="AG42" s="46">
        <v>8.5</v>
      </c>
      <c r="AH42" s="46">
        <v>11.2</v>
      </c>
      <c r="AI42" s="46">
        <v>11</v>
      </c>
      <c r="AJ42" s="46">
        <v>9.9264705882352935</v>
      </c>
    </row>
    <row r="43" spans="1:36" x14ac:dyDescent="0.25">
      <c r="A43" s="1">
        <v>45329</v>
      </c>
      <c r="B43" s="46">
        <v>4.3</v>
      </c>
      <c r="C43" s="46">
        <v>4</v>
      </c>
      <c r="D43" s="46">
        <v>4.5</v>
      </c>
      <c r="E43" s="46">
        <v>4.0999999999999996</v>
      </c>
      <c r="F43" s="46">
        <v>4.3</v>
      </c>
      <c r="G43" s="46">
        <v>3.2</v>
      </c>
      <c r="H43" s="46">
        <v>2.9</v>
      </c>
      <c r="I43" s="46">
        <v>4.5999999999999996</v>
      </c>
      <c r="J43" s="46">
        <v>4.9000000000000004</v>
      </c>
      <c r="K43" s="46">
        <v>4.2</v>
      </c>
      <c r="L43" s="46">
        <v>3.8</v>
      </c>
      <c r="M43" s="46">
        <v>4.4000000000000004</v>
      </c>
      <c r="N43" s="46">
        <v>5.0999999999999996</v>
      </c>
      <c r="O43" s="46">
        <v>3.7</v>
      </c>
      <c r="P43" s="46">
        <v>4</v>
      </c>
      <c r="Q43" s="46">
        <v>3.8</v>
      </c>
      <c r="R43" s="46">
        <v>5.2</v>
      </c>
      <c r="S43" s="46">
        <v>3.7</v>
      </c>
      <c r="T43" s="46">
        <v>4.5</v>
      </c>
      <c r="U43" s="46">
        <v>4.8</v>
      </c>
      <c r="V43" s="46">
        <v>4.5</v>
      </c>
      <c r="W43" s="46">
        <v>3.8</v>
      </c>
      <c r="X43" s="46">
        <v>4.5999999999999996</v>
      </c>
      <c r="Y43" s="46">
        <v>4.5999999999999996</v>
      </c>
      <c r="Z43" s="46">
        <v>3.9</v>
      </c>
      <c r="AA43" s="46">
        <v>3.4</v>
      </c>
      <c r="AB43" s="46">
        <v>5.2</v>
      </c>
      <c r="AC43" s="46">
        <v>5.2</v>
      </c>
      <c r="AD43" s="46">
        <v>3.9</v>
      </c>
      <c r="AE43" s="46">
        <v>4.5999999999999996</v>
      </c>
      <c r="AF43" s="46">
        <v>5.2</v>
      </c>
      <c r="AG43" s="46">
        <v>3.8</v>
      </c>
      <c r="AH43" s="46">
        <v>5.0999999999999996</v>
      </c>
      <c r="AI43" s="46">
        <v>4.0999999999999996</v>
      </c>
      <c r="AJ43" s="46">
        <v>4.2911764705882351</v>
      </c>
    </row>
    <row r="44" spans="1:36" x14ac:dyDescent="0.25">
      <c r="A44" s="1">
        <v>45330</v>
      </c>
      <c r="B44" s="46">
        <v>4.7</v>
      </c>
      <c r="C44" s="46">
        <v>2.2000000000000002</v>
      </c>
      <c r="D44" s="46">
        <v>3.7</v>
      </c>
      <c r="E44" s="46">
        <v>2.8</v>
      </c>
      <c r="F44" s="46">
        <v>2.1</v>
      </c>
      <c r="G44" s="46">
        <v>2.2999999999999998</v>
      </c>
      <c r="H44" s="46">
        <v>0.1</v>
      </c>
      <c r="I44" s="46">
        <v>5.3</v>
      </c>
      <c r="J44" s="46">
        <v>6.5</v>
      </c>
      <c r="K44" s="46">
        <v>5.0999999999999996</v>
      </c>
      <c r="L44" s="46">
        <v>1.7</v>
      </c>
      <c r="M44" s="46">
        <v>3.8</v>
      </c>
      <c r="N44" s="46">
        <v>4.3</v>
      </c>
      <c r="O44" s="46">
        <v>1</v>
      </c>
      <c r="P44" s="46">
        <v>1.9</v>
      </c>
      <c r="Q44" s="46">
        <v>2.4</v>
      </c>
      <c r="R44" s="46">
        <v>2.2999999999999998</v>
      </c>
      <c r="S44" s="46">
        <v>1.3</v>
      </c>
      <c r="T44" s="46">
        <v>2.1</v>
      </c>
      <c r="U44" s="46">
        <v>6.9</v>
      </c>
      <c r="V44" s="46">
        <v>1.5</v>
      </c>
      <c r="W44" s="46">
        <v>1.1000000000000001</v>
      </c>
      <c r="X44" s="46">
        <v>3.9</v>
      </c>
      <c r="Y44" s="46">
        <v>3.1</v>
      </c>
      <c r="Z44" s="46">
        <v>1.4</v>
      </c>
      <c r="AA44" s="46">
        <v>1.6</v>
      </c>
      <c r="AB44" s="46">
        <v>2.4</v>
      </c>
      <c r="AC44" s="46">
        <v>6.5</v>
      </c>
      <c r="AD44" s="46">
        <v>4</v>
      </c>
      <c r="AE44" s="46">
        <v>3.2</v>
      </c>
      <c r="AF44" s="46">
        <v>6.9</v>
      </c>
      <c r="AG44" s="46">
        <v>1.9</v>
      </c>
      <c r="AH44" s="46">
        <v>6.3</v>
      </c>
      <c r="AI44" s="46">
        <v>5.8</v>
      </c>
      <c r="AJ44" s="46">
        <v>3.297058823529412</v>
      </c>
    </row>
    <row r="45" spans="1:36" x14ac:dyDescent="0.25">
      <c r="A45" s="1">
        <v>45331</v>
      </c>
      <c r="B45" s="46">
        <v>10.8</v>
      </c>
      <c r="C45" s="46">
        <v>9.6999999999999993</v>
      </c>
      <c r="D45" s="46">
        <v>10.7</v>
      </c>
      <c r="E45" s="46">
        <v>10.8</v>
      </c>
      <c r="F45" s="46">
        <v>9</v>
      </c>
      <c r="G45" s="46">
        <v>10.3</v>
      </c>
      <c r="H45" s="46">
        <v>7.2</v>
      </c>
      <c r="I45" s="46">
        <v>11.4</v>
      </c>
      <c r="J45" s="46">
        <v>11.1</v>
      </c>
      <c r="K45" s="46">
        <v>11.1</v>
      </c>
      <c r="L45" s="46">
        <v>9.4</v>
      </c>
      <c r="M45" s="46">
        <v>10.9</v>
      </c>
      <c r="N45" s="46">
        <v>11.1</v>
      </c>
      <c r="O45" s="46">
        <v>8.1999999999999993</v>
      </c>
      <c r="P45" s="46">
        <v>6.3</v>
      </c>
      <c r="Q45" s="46">
        <v>10.3</v>
      </c>
      <c r="R45" s="46">
        <v>6.5</v>
      </c>
      <c r="S45" s="46">
        <v>7.6</v>
      </c>
      <c r="T45" s="46">
        <v>9.8000000000000007</v>
      </c>
      <c r="U45" s="46">
        <v>10.9</v>
      </c>
      <c r="V45" s="46">
        <v>8.9</v>
      </c>
      <c r="W45" s="46">
        <v>6.5</v>
      </c>
      <c r="X45" s="46">
        <v>11.1</v>
      </c>
      <c r="Y45" s="46">
        <v>10.7</v>
      </c>
      <c r="Z45" s="46">
        <v>7.6</v>
      </c>
      <c r="AA45" s="46">
        <v>9.8000000000000007</v>
      </c>
      <c r="AB45" s="46">
        <v>7.2</v>
      </c>
      <c r="AC45" s="46">
        <v>10.199999999999999</v>
      </c>
      <c r="AD45" s="46">
        <v>11.1</v>
      </c>
      <c r="AE45" s="46">
        <v>11</v>
      </c>
      <c r="AF45" s="46">
        <v>11.7</v>
      </c>
      <c r="AG45" s="46">
        <v>10.6</v>
      </c>
      <c r="AH45" s="46">
        <v>11.4</v>
      </c>
      <c r="AI45" s="46">
        <v>11.6</v>
      </c>
      <c r="AJ45" s="46">
        <v>9.779411764705884</v>
      </c>
    </row>
    <row r="46" spans="1:36" x14ac:dyDescent="0.25">
      <c r="A46" s="1">
        <v>45332</v>
      </c>
      <c r="B46" s="46">
        <v>10.3</v>
      </c>
      <c r="C46" s="46">
        <v>9.8000000000000007</v>
      </c>
      <c r="D46" s="46">
        <v>10.5</v>
      </c>
      <c r="E46" s="46">
        <v>10.3</v>
      </c>
      <c r="F46" s="46">
        <v>9.6999999999999993</v>
      </c>
      <c r="G46" s="46">
        <v>10.3</v>
      </c>
      <c r="H46" s="46">
        <v>10</v>
      </c>
      <c r="I46" s="46">
        <v>10.8</v>
      </c>
      <c r="J46" s="46">
        <v>9.9</v>
      </c>
      <c r="K46" s="46">
        <v>10.8</v>
      </c>
      <c r="L46" s="46">
        <v>9.8000000000000007</v>
      </c>
      <c r="M46" s="46">
        <v>10.4</v>
      </c>
      <c r="N46" s="46">
        <v>10.8</v>
      </c>
      <c r="O46" s="46">
        <v>10.1</v>
      </c>
      <c r="P46" s="46">
        <v>8</v>
      </c>
      <c r="Q46" s="46">
        <v>10.3</v>
      </c>
      <c r="R46" s="46">
        <v>9.3000000000000007</v>
      </c>
      <c r="S46" s="46">
        <v>9.8000000000000007</v>
      </c>
      <c r="T46" s="46">
        <v>10.3</v>
      </c>
      <c r="U46" s="46">
        <v>10.5</v>
      </c>
      <c r="V46" s="46">
        <v>9.8000000000000007</v>
      </c>
      <c r="W46" s="46">
        <v>9.6999999999999993</v>
      </c>
      <c r="X46" s="46">
        <v>10.6</v>
      </c>
      <c r="Y46" s="46">
        <v>10.4</v>
      </c>
      <c r="Z46" s="46">
        <v>9.6</v>
      </c>
      <c r="AA46" s="46">
        <v>10.7</v>
      </c>
      <c r="AB46" s="46">
        <v>8.3000000000000007</v>
      </c>
      <c r="AC46" s="46">
        <v>9.4</v>
      </c>
      <c r="AD46" s="46">
        <v>10.4</v>
      </c>
      <c r="AE46" s="46">
        <v>10.6</v>
      </c>
      <c r="AF46" s="46">
        <v>11</v>
      </c>
      <c r="AG46" s="46">
        <v>10.4</v>
      </c>
      <c r="AH46" s="46">
        <v>10.4</v>
      </c>
      <c r="AI46" s="46">
        <v>11</v>
      </c>
      <c r="AJ46" s="46">
        <v>10.117647058823529</v>
      </c>
    </row>
    <row r="47" spans="1:36" x14ac:dyDescent="0.25">
      <c r="A47" s="1">
        <v>45333</v>
      </c>
      <c r="B47" s="46">
        <v>8.8000000000000007</v>
      </c>
      <c r="C47" s="46">
        <v>8.5</v>
      </c>
      <c r="D47" s="46">
        <v>8.4</v>
      </c>
      <c r="E47" s="46">
        <v>8.6999999999999993</v>
      </c>
      <c r="F47" s="46">
        <v>8.1999999999999993</v>
      </c>
      <c r="G47" s="46">
        <v>8.1999999999999993</v>
      </c>
      <c r="H47" s="46">
        <v>8</v>
      </c>
      <c r="I47" s="46">
        <v>8.9</v>
      </c>
      <c r="J47" s="46">
        <v>9</v>
      </c>
      <c r="K47" s="46">
        <v>8.5</v>
      </c>
      <c r="L47" s="46">
        <v>8.8000000000000007</v>
      </c>
      <c r="M47" s="46">
        <v>8.5</v>
      </c>
      <c r="N47" s="46">
        <v>8.4</v>
      </c>
      <c r="O47" s="46">
        <v>8.8000000000000007</v>
      </c>
      <c r="P47" s="46">
        <v>7.3</v>
      </c>
      <c r="Q47" s="46">
        <v>8.4</v>
      </c>
      <c r="R47" s="46">
        <v>7.6</v>
      </c>
      <c r="S47" s="46">
        <v>8.1</v>
      </c>
      <c r="T47" s="46">
        <v>8.6999999999999993</v>
      </c>
      <c r="U47" s="46">
        <v>8.4</v>
      </c>
      <c r="V47" s="46">
        <v>8.8000000000000007</v>
      </c>
      <c r="W47" s="46">
        <v>7.8</v>
      </c>
      <c r="X47" s="46">
        <v>8.4</v>
      </c>
      <c r="Y47" s="46">
        <v>8.9</v>
      </c>
      <c r="Z47" s="46">
        <v>8.1</v>
      </c>
      <c r="AA47" s="46">
        <v>8.6999999999999993</v>
      </c>
      <c r="AB47" s="46">
        <v>7.7</v>
      </c>
      <c r="AC47" s="46">
        <v>8.1</v>
      </c>
      <c r="AD47" s="46">
        <v>8.5</v>
      </c>
      <c r="AE47" s="46">
        <v>8.6</v>
      </c>
      <c r="AF47" s="46">
        <v>8.6</v>
      </c>
      <c r="AG47" s="46">
        <v>8.1999999999999993</v>
      </c>
      <c r="AH47" s="46">
        <v>8.1999999999999993</v>
      </c>
      <c r="AI47" s="46">
        <v>8.5</v>
      </c>
      <c r="AJ47" s="46">
        <v>8.3911764705882348</v>
      </c>
    </row>
    <row r="48" spans="1:36" x14ac:dyDescent="0.25">
      <c r="A48" s="1">
        <v>45334</v>
      </c>
      <c r="B48" s="46">
        <v>6.7</v>
      </c>
      <c r="C48" s="46">
        <v>6.4</v>
      </c>
      <c r="D48" s="46">
        <v>6</v>
      </c>
      <c r="E48" s="46">
        <v>6.8</v>
      </c>
      <c r="F48" s="46">
        <v>7</v>
      </c>
      <c r="G48" s="46">
        <v>5.6</v>
      </c>
      <c r="H48" s="46">
        <v>6.4</v>
      </c>
      <c r="I48" s="46">
        <v>6.3</v>
      </c>
      <c r="J48" s="46">
        <v>6.7</v>
      </c>
      <c r="K48" s="46">
        <v>6.4</v>
      </c>
      <c r="L48" s="46">
        <v>6.6</v>
      </c>
      <c r="M48" s="46">
        <v>6.2</v>
      </c>
      <c r="N48" s="46">
        <v>7.2</v>
      </c>
      <c r="O48" s="46">
        <v>6.8</v>
      </c>
      <c r="P48" s="46">
        <v>6.4</v>
      </c>
      <c r="Q48" s="46">
        <v>6.1</v>
      </c>
      <c r="R48" s="46">
        <v>6.5</v>
      </c>
      <c r="S48" s="46">
        <v>6.5</v>
      </c>
      <c r="T48" s="46">
        <v>6.2</v>
      </c>
      <c r="U48" s="46">
        <v>6.7</v>
      </c>
      <c r="V48" s="46">
        <v>7</v>
      </c>
      <c r="W48" s="46">
        <v>6.7</v>
      </c>
      <c r="X48" s="46">
        <v>6.9</v>
      </c>
      <c r="Y48" s="46">
        <v>6.6</v>
      </c>
      <c r="Z48" s="46">
        <v>6.5</v>
      </c>
      <c r="AA48" s="46">
        <v>6.1</v>
      </c>
      <c r="AB48" s="46">
        <v>6.9</v>
      </c>
      <c r="AC48" s="46">
        <v>7</v>
      </c>
      <c r="AD48" s="46">
        <v>6.1</v>
      </c>
      <c r="AE48" s="46">
        <v>6.7</v>
      </c>
      <c r="AF48" s="46">
        <v>7</v>
      </c>
      <c r="AG48" s="46">
        <v>7.2</v>
      </c>
      <c r="AH48" s="46">
        <v>6.3</v>
      </c>
      <c r="AI48" s="46">
        <v>6.5</v>
      </c>
      <c r="AJ48" s="46">
        <v>6.5588235294117636</v>
      </c>
    </row>
    <row r="49" spans="1:36" x14ac:dyDescent="0.25">
      <c r="A49" s="1">
        <v>45335</v>
      </c>
      <c r="B49" s="46">
        <v>6.6</v>
      </c>
      <c r="C49" s="46">
        <v>6.8</v>
      </c>
      <c r="D49" s="46">
        <v>6.4</v>
      </c>
      <c r="E49" s="46">
        <v>6.7</v>
      </c>
      <c r="F49" s="46">
        <v>7.4</v>
      </c>
      <c r="G49" s="46">
        <v>6</v>
      </c>
      <c r="H49" s="46">
        <v>6.2</v>
      </c>
      <c r="I49" s="46">
        <v>6.7</v>
      </c>
      <c r="J49" s="46">
        <v>6.6</v>
      </c>
      <c r="K49" s="46">
        <v>6.6</v>
      </c>
      <c r="L49" s="46">
        <v>6.5</v>
      </c>
      <c r="M49" s="46">
        <v>6.5</v>
      </c>
      <c r="N49" s="46">
        <v>7.6</v>
      </c>
      <c r="O49" s="46">
        <v>6</v>
      </c>
      <c r="P49" s="46">
        <v>6.8</v>
      </c>
      <c r="Q49" s="46">
        <v>6</v>
      </c>
      <c r="R49" s="46">
        <v>6.7</v>
      </c>
      <c r="S49" s="46">
        <v>6.6</v>
      </c>
      <c r="T49" s="46">
        <v>6.6</v>
      </c>
      <c r="U49" s="46">
        <v>6.3</v>
      </c>
      <c r="V49" s="46">
        <v>6.5</v>
      </c>
      <c r="W49" s="46">
        <v>6.1</v>
      </c>
      <c r="X49" s="46">
        <v>7.2</v>
      </c>
      <c r="Y49" s="46">
        <v>7</v>
      </c>
      <c r="Z49" s="46">
        <v>6.7</v>
      </c>
      <c r="AA49" s="46">
        <v>6.2</v>
      </c>
      <c r="AB49" s="46">
        <v>7.4</v>
      </c>
      <c r="AC49" s="46">
        <v>7.3</v>
      </c>
      <c r="AD49" s="46">
        <v>6.3</v>
      </c>
      <c r="AE49" s="46">
        <v>7</v>
      </c>
      <c r="AF49" s="46">
        <v>7.5</v>
      </c>
      <c r="AG49" s="46">
        <v>7.5</v>
      </c>
      <c r="AH49" s="46">
        <v>7</v>
      </c>
      <c r="AI49" s="46">
        <v>7.3</v>
      </c>
      <c r="AJ49" s="46">
        <v>6.723529411764706</v>
      </c>
    </row>
    <row r="50" spans="1:36" x14ac:dyDescent="0.25">
      <c r="A50" s="1">
        <v>45336</v>
      </c>
      <c r="B50" s="46">
        <v>11</v>
      </c>
      <c r="C50" s="46">
        <v>10.5</v>
      </c>
      <c r="D50" s="46">
        <v>11.3</v>
      </c>
      <c r="E50" s="46">
        <v>11.2</v>
      </c>
      <c r="F50" s="46">
        <v>9.4</v>
      </c>
      <c r="G50" s="46">
        <v>10.5</v>
      </c>
      <c r="H50" s="46">
        <v>10.199999999999999</v>
      </c>
      <c r="I50" s="46">
        <v>11.1</v>
      </c>
      <c r="J50" s="46">
        <v>11.1</v>
      </c>
      <c r="K50" s="46">
        <v>11.3</v>
      </c>
      <c r="L50" s="46">
        <v>10.6</v>
      </c>
      <c r="M50" s="46">
        <v>11.2</v>
      </c>
      <c r="N50" s="46">
        <v>10.6</v>
      </c>
      <c r="O50" s="46">
        <v>10.4</v>
      </c>
      <c r="P50" s="46">
        <v>8.6</v>
      </c>
      <c r="Q50" s="46">
        <v>10.5</v>
      </c>
      <c r="R50" s="46">
        <v>9.4</v>
      </c>
      <c r="S50" s="46">
        <v>9.9</v>
      </c>
      <c r="T50" s="46">
        <v>10.9</v>
      </c>
      <c r="U50" s="46">
        <v>10.199999999999999</v>
      </c>
      <c r="V50" s="46">
        <v>10.6</v>
      </c>
      <c r="W50" s="46">
        <v>10.1</v>
      </c>
      <c r="X50" s="46">
        <v>11.4</v>
      </c>
      <c r="Y50" s="46">
        <v>11.2</v>
      </c>
      <c r="Z50" s="46">
        <v>9.4</v>
      </c>
      <c r="AA50" s="46">
        <v>10.4</v>
      </c>
      <c r="AB50" s="46">
        <v>9</v>
      </c>
      <c r="AC50" s="46">
        <v>10.4</v>
      </c>
      <c r="AD50" s="46">
        <v>10.9</v>
      </c>
      <c r="AE50" s="46">
        <v>11.2</v>
      </c>
      <c r="AF50" s="46">
        <v>12.1</v>
      </c>
      <c r="AG50" s="46">
        <v>9.1999999999999993</v>
      </c>
      <c r="AH50" s="46">
        <v>11.4</v>
      </c>
      <c r="AI50" s="46">
        <v>11.6</v>
      </c>
      <c r="AJ50" s="46">
        <v>10.552941176470584</v>
      </c>
    </row>
    <row r="51" spans="1:36" x14ac:dyDescent="0.25">
      <c r="A51" s="1">
        <v>45337</v>
      </c>
      <c r="B51" s="46">
        <v>13.1</v>
      </c>
      <c r="C51" s="46">
        <v>12.3</v>
      </c>
      <c r="D51" s="46">
        <v>12.7</v>
      </c>
      <c r="E51" s="46">
        <v>12.8</v>
      </c>
      <c r="F51" s="46">
        <v>12.3</v>
      </c>
      <c r="G51" s="46">
        <v>12.3</v>
      </c>
      <c r="H51" s="46">
        <v>12</v>
      </c>
      <c r="I51" s="46">
        <v>13.2</v>
      </c>
      <c r="J51" s="46">
        <v>12.7</v>
      </c>
      <c r="K51" s="46">
        <v>13.1</v>
      </c>
      <c r="L51" s="46">
        <v>12.2</v>
      </c>
      <c r="M51" s="46">
        <v>12.8</v>
      </c>
      <c r="N51" s="46">
        <v>13.4</v>
      </c>
      <c r="O51" s="46">
        <v>11.9</v>
      </c>
      <c r="P51" s="46">
        <v>9.5</v>
      </c>
      <c r="Q51" s="46">
        <v>12.4</v>
      </c>
      <c r="R51" s="46">
        <v>11.2</v>
      </c>
      <c r="S51" s="46">
        <v>11.7</v>
      </c>
      <c r="T51" s="46">
        <v>12.6</v>
      </c>
      <c r="U51" s="46">
        <v>13.2</v>
      </c>
      <c r="V51" s="46">
        <v>12.3</v>
      </c>
      <c r="W51" s="46">
        <v>11.8</v>
      </c>
      <c r="X51" s="46">
        <v>13.3</v>
      </c>
      <c r="Y51" s="46">
        <v>12.8</v>
      </c>
      <c r="Z51" s="46">
        <v>10.5</v>
      </c>
      <c r="AA51" s="46">
        <v>12.3</v>
      </c>
      <c r="AB51" s="46">
        <v>10.4</v>
      </c>
      <c r="AC51" s="46">
        <v>11.3</v>
      </c>
      <c r="AD51" s="46">
        <v>12.8</v>
      </c>
      <c r="AE51" s="46">
        <v>13.2</v>
      </c>
      <c r="AF51" s="46">
        <v>13.8</v>
      </c>
      <c r="AG51" s="46">
        <v>13.4</v>
      </c>
      <c r="AH51" s="46">
        <v>13.4</v>
      </c>
      <c r="AI51" s="46">
        <v>13.9</v>
      </c>
      <c r="AJ51" s="46">
        <v>12.429411764705881</v>
      </c>
    </row>
    <row r="52" spans="1:36" x14ac:dyDescent="0.25">
      <c r="A52" s="1">
        <v>45338</v>
      </c>
      <c r="B52" s="46">
        <v>11.5</v>
      </c>
      <c r="C52" s="46">
        <v>10.1</v>
      </c>
      <c r="D52" s="46">
        <v>10.8</v>
      </c>
      <c r="E52" s="46">
        <v>10.9</v>
      </c>
      <c r="F52" s="46">
        <v>9.6</v>
      </c>
      <c r="G52" s="46">
        <v>11.1</v>
      </c>
      <c r="H52" s="46">
        <v>10.4</v>
      </c>
      <c r="I52" s="46">
        <v>11.4</v>
      </c>
      <c r="J52" s="46">
        <v>11.9</v>
      </c>
      <c r="K52" s="46">
        <v>11.3</v>
      </c>
      <c r="L52" s="46">
        <v>11.3</v>
      </c>
      <c r="M52" s="46">
        <v>10.9</v>
      </c>
      <c r="N52" s="46">
        <v>11.2</v>
      </c>
      <c r="O52" s="46">
        <v>10.7</v>
      </c>
      <c r="P52" s="46">
        <v>8.9</v>
      </c>
      <c r="Q52" s="46">
        <v>11.6</v>
      </c>
      <c r="R52" s="46">
        <v>9.4</v>
      </c>
      <c r="S52" s="46">
        <v>9.6</v>
      </c>
      <c r="T52" s="46">
        <v>10.7</v>
      </c>
      <c r="U52" s="46">
        <v>12.1</v>
      </c>
      <c r="V52" s="46">
        <v>10.4</v>
      </c>
      <c r="W52" s="46">
        <v>10.7</v>
      </c>
      <c r="X52" s="46">
        <v>11.2</v>
      </c>
      <c r="Y52" s="46">
        <v>10.5</v>
      </c>
      <c r="Z52" s="46">
        <v>8.6999999999999993</v>
      </c>
      <c r="AA52" s="46">
        <v>11.7</v>
      </c>
      <c r="AB52" s="46">
        <v>8.8000000000000007</v>
      </c>
      <c r="AC52" s="46">
        <v>9.9</v>
      </c>
      <c r="AD52" s="46">
        <v>11.4</v>
      </c>
      <c r="AE52" s="46">
        <v>10.7</v>
      </c>
      <c r="AF52" s="46">
        <v>11.9</v>
      </c>
      <c r="AG52" s="46">
        <v>10.1</v>
      </c>
      <c r="AH52" s="46">
        <v>11.2</v>
      </c>
      <c r="AI52" s="46">
        <v>11.7</v>
      </c>
      <c r="AJ52" s="46">
        <v>10.714705882352936</v>
      </c>
    </row>
    <row r="53" spans="1:36" x14ac:dyDescent="0.25">
      <c r="A53" s="1">
        <v>45339</v>
      </c>
      <c r="B53" s="46">
        <v>9.8000000000000007</v>
      </c>
      <c r="C53" s="46">
        <v>9.1</v>
      </c>
      <c r="D53" s="46">
        <v>10.199999999999999</v>
      </c>
      <c r="E53" s="46">
        <v>10.6</v>
      </c>
      <c r="F53" s="46">
        <v>8.6999999999999993</v>
      </c>
      <c r="G53" s="46">
        <v>9.6999999999999993</v>
      </c>
      <c r="H53" s="46">
        <v>8.1999999999999993</v>
      </c>
      <c r="I53" s="46">
        <v>10.5</v>
      </c>
      <c r="J53" s="46">
        <v>9.9</v>
      </c>
      <c r="K53" s="46">
        <v>10.5</v>
      </c>
      <c r="L53" s="46">
        <v>9.6</v>
      </c>
      <c r="M53" s="46">
        <v>10.3</v>
      </c>
      <c r="N53" s="46">
        <v>10.3</v>
      </c>
      <c r="O53" s="46">
        <v>8.6999999999999993</v>
      </c>
      <c r="P53" s="46">
        <v>7.6</v>
      </c>
      <c r="Q53" s="46">
        <v>9.6999999999999993</v>
      </c>
      <c r="R53" s="46">
        <v>7.8</v>
      </c>
      <c r="S53" s="46">
        <v>8.1</v>
      </c>
      <c r="T53" s="46">
        <v>9.5</v>
      </c>
      <c r="U53" s="46">
        <v>9.6999999999999993</v>
      </c>
      <c r="V53" s="46">
        <v>8.6999999999999993</v>
      </c>
      <c r="W53" s="46">
        <v>8.4</v>
      </c>
      <c r="X53" s="46">
        <v>10.6</v>
      </c>
      <c r="Y53" s="46">
        <v>9.9</v>
      </c>
      <c r="Z53" s="46">
        <v>7.8</v>
      </c>
      <c r="AA53" s="46">
        <v>9.6</v>
      </c>
      <c r="AB53" s="46">
        <v>7.8</v>
      </c>
      <c r="AC53" s="46">
        <v>10.1</v>
      </c>
      <c r="AD53" s="46">
        <v>10.199999999999999</v>
      </c>
      <c r="AE53" s="46">
        <v>10.199999999999999</v>
      </c>
      <c r="AF53" s="46">
        <v>11</v>
      </c>
      <c r="AG53" s="46">
        <v>9.4</v>
      </c>
      <c r="AH53" s="46">
        <v>10.7</v>
      </c>
      <c r="AI53" s="46">
        <v>11</v>
      </c>
      <c r="AJ53" s="46">
        <v>9.5264705882352914</v>
      </c>
    </row>
    <row r="54" spans="1:36" x14ac:dyDescent="0.25">
      <c r="A54" s="1">
        <v>45340</v>
      </c>
      <c r="B54" s="46">
        <v>9.3000000000000007</v>
      </c>
      <c r="C54" s="46">
        <v>9.1</v>
      </c>
      <c r="D54" s="46">
        <v>9.5</v>
      </c>
      <c r="E54" s="46">
        <v>9.4</v>
      </c>
      <c r="F54" s="46">
        <v>9</v>
      </c>
      <c r="G54" s="46">
        <v>8.9</v>
      </c>
      <c r="H54" s="46">
        <v>8.8000000000000007</v>
      </c>
      <c r="I54" s="46">
        <v>9.6</v>
      </c>
      <c r="J54" s="46">
        <v>9.3000000000000007</v>
      </c>
      <c r="K54" s="46">
        <v>9.6</v>
      </c>
      <c r="L54" s="46">
        <v>9</v>
      </c>
      <c r="M54" s="46">
        <v>9.6</v>
      </c>
      <c r="N54" s="46">
        <v>9.1999999999999993</v>
      </c>
      <c r="O54" s="46">
        <v>8.8000000000000007</v>
      </c>
      <c r="P54" s="46">
        <v>8.3000000000000007</v>
      </c>
      <c r="Q54" s="46">
        <v>9</v>
      </c>
      <c r="R54" s="46">
        <v>8.6999999999999993</v>
      </c>
      <c r="S54" s="46">
        <v>8.8000000000000007</v>
      </c>
      <c r="T54" s="46">
        <v>9.3000000000000007</v>
      </c>
      <c r="U54" s="46">
        <v>8.6</v>
      </c>
      <c r="V54" s="46">
        <v>9.1</v>
      </c>
      <c r="W54" s="46">
        <v>8.8000000000000007</v>
      </c>
      <c r="X54" s="46">
        <v>9.5</v>
      </c>
      <c r="Y54" s="46">
        <v>9.3000000000000007</v>
      </c>
      <c r="Z54" s="46">
        <v>8.1999999999999993</v>
      </c>
      <c r="AA54" s="46">
        <v>9</v>
      </c>
      <c r="AB54" s="46">
        <v>8.6</v>
      </c>
      <c r="AC54" s="46">
        <v>9.6999999999999993</v>
      </c>
      <c r="AD54" s="46">
        <v>9.3000000000000007</v>
      </c>
      <c r="AE54" s="46">
        <v>9.4</v>
      </c>
      <c r="AF54" s="46">
        <v>10.4</v>
      </c>
      <c r="AG54" s="46">
        <v>9.1999999999999993</v>
      </c>
      <c r="AH54" s="46">
        <v>10</v>
      </c>
      <c r="AI54" s="46">
        <v>9.9</v>
      </c>
      <c r="AJ54" s="46">
        <v>9.1823529411764682</v>
      </c>
    </row>
    <row r="55" spans="1:36" x14ac:dyDescent="0.25">
      <c r="A55" s="1">
        <v>45341</v>
      </c>
      <c r="B55" s="46">
        <v>8.8000000000000007</v>
      </c>
      <c r="C55" s="46">
        <v>8.1</v>
      </c>
      <c r="D55" s="46">
        <v>8.6</v>
      </c>
      <c r="E55" s="46">
        <v>8.6999999999999993</v>
      </c>
      <c r="F55" s="46">
        <v>8.3000000000000007</v>
      </c>
      <c r="G55" s="46">
        <v>8.1999999999999993</v>
      </c>
      <c r="H55" s="46">
        <v>8.1</v>
      </c>
      <c r="I55" s="46">
        <v>8.5</v>
      </c>
      <c r="J55" s="46">
        <v>8.9</v>
      </c>
      <c r="K55" s="46">
        <v>8.8000000000000007</v>
      </c>
      <c r="L55" s="46">
        <v>8.6</v>
      </c>
      <c r="M55" s="46">
        <v>8.4</v>
      </c>
      <c r="N55" s="46">
        <v>9</v>
      </c>
      <c r="O55" s="46">
        <v>8.3000000000000007</v>
      </c>
      <c r="P55" s="46">
        <v>8</v>
      </c>
      <c r="Q55" s="46">
        <v>8.6999999999999993</v>
      </c>
      <c r="R55" s="46">
        <v>8.1999999999999993</v>
      </c>
      <c r="S55" s="46">
        <v>8.1</v>
      </c>
      <c r="T55" s="46">
        <v>8.5</v>
      </c>
      <c r="U55" s="46">
        <v>8.5</v>
      </c>
      <c r="V55" s="46">
        <v>8.4</v>
      </c>
      <c r="W55" s="46">
        <v>8.3000000000000007</v>
      </c>
      <c r="X55" s="46">
        <v>8.8000000000000007</v>
      </c>
      <c r="Y55" s="46">
        <v>8.4</v>
      </c>
      <c r="Z55" s="46">
        <v>7.9</v>
      </c>
      <c r="AA55" s="46">
        <v>8.4</v>
      </c>
      <c r="AB55" s="46">
        <v>8</v>
      </c>
      <c r="AC55" s="46">
        <v>9</v>
      </c>
      <c r="AD55" s="46">
        <v>8.6999999999999993</v>
      </c>
      <c r="AE55" s="46">
        <v>8.8000000000000007</v>
      </c>
      <c r="AF55" s="46">
        <v>8.9</v>
      </c>
      <c r="AG55" s="46">
        <v>8.3000000000000007</v>
      </c>
      <c r="AH55" s="46">
        <v>8.6</v>
      </c>
      <c r="AI55" s="46">
        <v>8.9</v>
      </c>
      <c r="AJ55" s="46">
        <v>8.4911764705882362</v>
      </c>
    </row>
    <row r="56" spans="1:36" x14ac:dyDescent="0.25">
      <c r="A56" s="1">
        <v>45342</v>
      </c>
      <c r="B56" s="46">
        <v>8</v>
      </c>
      <c r="C56" s="46">
        <v>8.1999999999999993</v>
      </c>
      <c r="D56" s="46">
        <v>8.5</v>
      </c>
      <c r="E56" s="46">
        <v>8.6999999999999993</v>
      </c>
      <c r="F56" s="46">
        <v>8.4</v>
      </c>
      <c r="G56" s="46">
        <v>7.4</v>
      </c>
      <c r="H56" s="46">
        <v>7.8</v>
      </c>
      <c r="I56" s="46">
        <v>8.1</v>
      </c>
      <c r="J56" s="46">
        <v>8.1999999999999993</v>
      </c>
      <c r="K56" s="46">
        <v>8.4</v>
      </c>
      <c r="L56" s="46">
        <v>8</v>
      </c>
      <c r="M56" s="46">
        <v>8.4</v>
      </c>
      <c r="N56" s="46">
        <v>9</v>
      </c>
      <c r="O56" s="46">
        <v>8</v>
      </c>
      <c r="P56" s="46">
        <v>8</v>
      </c>
      <c r="Q56" s="46">
        <v>7.8</v>
      </c>
      <c r="R56" s="46">
        <v>8.3000000000000007</v>
      </c>
      <c r="S56" s="46">
        <v>8.1</v>
      </c>
      <c r="T56" s="46">
        <v>8.4</v>
      </c>
      <c r="U56" s="46">
        <v>7.7</v>
      </c>
      <c r="V56" s="46">
        <v>8.3000000000000007</v>
      </c>
      <c r="W56" s="46">
        <v>8</v>
      </c>
      <c r="X56" s="46">
        <v>8.9</v>
      </c>
      <c r="Y56" s="46">
        <v>8.8000000000000007</v>
      </c>
      <c r="Z56" s="46">
        <v>8.1</v>
      </c>
      <c r="AA56" s="46">
        <v>7.8</v>
      </c>
      <c r="AB56" s="46">
        <v>8.1</v>
      </c>
      <c r="AC56" s="46">
        <v>8.8000000000000007</v>
      </c>
      <c r="AD56" s="46">
        <v>7.8</v>
      </c>
      <c r="AE56" s="46">
        <v>8.9</v>
      </c>
      <c r="AF56" s="46">
        <v>8.5</v>
      </c>
      <c r="AG56" s="46">
        <v>8.4</v>
      </c>
      <c r="AH56" s="46">
        <v>8.5</v>
      </c>
      <c r="AI56" s="46">
        <v>8.5</v>
      </c>
      <c r="AJ56" s="46">
        <v>8.2588235294117673</v>
      </c>
    </row>
    <row r="57" spans="1:36" x14ac:dyDescent="0.25">
      <c r="A57" s="1">
        <v>45343</v>
      </c>
      <c r="B57" s="46">
        <v>9.1999999999999993</v>
      </c>
      <c r="C57" s="46">
        <v>9.1999999999999993</v>
      </c>
      <c r="D57" s="46">
        <v>9.3000000000000007</v>
      </c>
      <c r="E57" s="46">
        <v>9.3000000000000007</v>
      </c>
      <c r="F57" s="46">
        <v>9</v>
      </c>
      <c r="G57" s="46">
        <v>8.8000000000000007</v>
      </c>
      <c r="H57" s="46">
        <v>8.8000000000000007</v>
      </c>
      <c r="I57" s="46">
        <v>9.1</v>
      </c>
      <c r="J57" s="46">
        <v>9.1</v>
      </c>
      <c r="K57" s="46">
        <v>9.1</v>
      </c>
      <c r="L57" s="46">
        <v>9.1</v>
      </c>
      <c r="M57" s="46">
        <v>9.1999999999999993</v>
      </c>
      <c r="N57" s="46">
        <v>9.3000000000000007</v>
      </c>
      <c r="O57" s="46">
        <v>8.8000000000000007</v>
      </c>
      <c r="P57" s="46">
        <v>8.4</v>
      </c>
      <c r="Q57" s="46">
        <v>8.8000000000000007</v>
      </c>
      <c r="R57" s="46">
        <v>8.8000000000000007</v>
      </c>
      <c r="S57" s="46">
        <v>8.8000000000000007</v>
      </c>
      <c r="T57" s="46">
        <v>9.3000000000000007</v>
      </c>
      <c r="U57" s="46">
        <v>8.5</v>
      </c>
      <c r="V57" s="46">
        <v>9.1</v>
      </c>
      <c r="W57" s="46">
        <v>8.8000000000000007</v>
      </c>
      <c r="X57" s="46">
        <v>9.4</v>
      </c>
      <c r="Y57" s="46">
        <v>9.4</v>
      </c>
      <c r="Z57" s="46">
        <v>8.5</v>
      </c>
      <c r="AA57" s="46">
        <v>8.8000000000000007</v>
      </c>
      <c r="AB57" s="46">
        <v>8.6</v>
      </c>
      <c r="AC57" s="46">
        <v>9</v>
      </c>
      <c r="AD57" s="46">
        <v>9</v>
      </c>
      <c r="AE57" s="46">
        <v>9.4</v>
      </c>
      <c r="AF57" s="46">
        <v>9.4</v>
      </c>
      <c r="AG57" s="46">
        <v>9.1999999999999993</v>
      </c>
      <c r="AH57" s="46">
        <v>9.1999999999999993</v>
      </c>
      <c r="AI57" s="46">
        <v>9.3000000000000007</v>
      </c>
      <c r="AJ57" s="46">
        <v>9.0294117647058805</v>
      </c>
    </row>
    <row r="58" spans="1:36" x14ac:dyDescent="0.25">
      <c r="A58" s="1">
        <v>45344</v>
      </c>
      <c r="B58" s="46">
        <v>10.1</v>
      </c>
      <c r="C58" s="46">
        <v>9.1999999999999993</v>
      </c>
      <c r="D58" s="46">
        <v>9.6999999999999993</v>
      </c>
      <c r="E58" s="46">
        <v>9.6999999999999993</v>
      </c>
      <c r="F58" s="46">
        <v>9.1</v>
      </c>
      <c r="G58" s="46">
        <v>9.5</v>
      </c>
      <c r="H58" s="46">
        <v>9.8000000000000007</v>
      </c>
      <c r="I58" s="46">
        <v>9.8000000000000007</v>
      </c>
      <c r="J58" s="46">
        <v>10.3</v>
      </c>
      <c r="K58" s="46">
        <v>9.6999999999999993</v>
      </c>
      <c r="L58" s="46">
        <v>9.9</v>
      </c>
      <c r="M58" s="46">
        <v>9.8000000000000007</v>
      </c>
      <c r="N58" s="46">
        <v>9.4</v>
      </c>
      <c r="O58" s="46">
        <v>9.6999999999999993</v>
      </c>
      <c r="P58" s="46">
        <v>8.8000000000000007</v>
      </c>
      <c r="Q58" s="46">
        <v>9.9</v>
      </c>
      <c r="R58" s="46">
        <v>9.6</v>
      </c>
      <c r="S58" s="46">
        <v>9.4</v>
      </c>
      <c r="T58" s="46">
        <v>9.6999999999999993</v>
      </c>
      <c r="U58" s="46">
        <v>9.6999999999999993</v>
      </c>
      <c r="V58" s="46">
        <v>9.8000000000000007</v>
      </c>
      <c r="W58" s="46">
        <v>9.8000000000000007</v>
      </c>
      <c r="X58" s="46">
        <v>9.8000000000000007</v>
      </c>
      <c r="Y58" s="46">
        <v>9.6</v>
      </c>
      <c r="Z58" s="46">
        <v>8.9</v>
      </c>
      <c r="AA58" s="46">
        <v>10</v>
      </c>
      <c r="AB58" s="46">
        <v>8.6</v>
      </c>
      <c r="AC58" s="46">
        <v>9.4</v>
      </c>
      <c r="AD58" s="46">
        <v>9.8000000000000007</v>
      </c>
      <c r="AE58" s="46">
        <v>9.6999999999999993</v>
      </c>
      <c r="AF58" s="46">
        <v>9.9</v>
      </c>
      <c r="AG58" s="46">
        <v>9.1</v>
      </c>
      <c r="AH58" s="46">
        <v>9.6999999999999993</v>
      </c>
      <c r="AI58" s="46">
        <v>9.9</v>
      </c>
      <c r="AJ58" s="46">
        <v>9.6117647058823508</v>
      </c>
    </row>
    <row r="59" spans="1:36" x14ac:dyDescent="0.25">
      <c r="A59" s="1">
        <v>45345</v>
      </c>
      <c r="B59" s="46">
        <v>6.5</v>
      </c>
      <c r="C59" s="46">
        <v>6.2</v>
      </c>
      <c r="D59" s="46">
        <v>5.8</v>
      </c>
      <c r="E59" s="46">
        <v>6.1</v>
      </c>
      <c r="F59" s="46">
        <v>6.2</v>
      </c>
      <c r="G59" s="46">
        <v>5.9</v>
      </c>
      <c r="H59" s="46">
        <v>5.9</v>
      </c>
      <c r="I59" s="46">
        <v>6.2</v>
      </c>
      <c r="J59" s="46">
        <v>6.2</v>
      </c>
      <c r="K59" s="46">
        <v>5.9</v>
      </c>
      <c r="L59" s="46">
        <v>6.1</v>
      </c>
      <c r="M59" s="46">
        <v>6</v>
      </c>
      <c r="N59" s="46">
        <v>6.3</v>
      </c>
      <c r="O59" s="46">
        <v>5.7</v>
      </c>
      <c r="P59" s="46">
        <v>6.3</v>
      </c>
      <c r="Q59" s="46">
        <v>6.1</v>
      </c>
      <c r="R59" s="46">
        <v>6.2</v>
      </c>
      <c r="S59" s="46">
        <v>5.9</v>
      </c>
      <c r="T59" s="46">
        <v>6.1</v>
      </c>
      <c r="U59" s="46">
        <v>5.9</v>
      </c>
      <c r="V59" s="46">
        <v>6.3</v>
      </c>
      <c r="W59" s="46">
        <v>5.8</v>
      </c>
      <c r="X59" s="46">
        <v>6.2</v>
      </c>
      <c r="Y59" s="46">
        <v>6.1</v>
      </c>
      <c r="Z59" s="46">
        <v>6.2</v>
      </c>
      <c r="AA59" s="46">
        <v>6</v>
      </c>
      <c r="AB59" s="46">
        <v>6.3</v>
      </c>
      <c r="AC59" s="46">
        <v>6.2</v>
      </c>
      <c r="AD59" s="46">
        <v>6.1</v>
      </c>
      <c r="AE59" s="46">
        <v>6.2</v>
      </c>
      <c r="AF59" s="46">
        <v>6</v>
      </c>
      <c r="AG59" s="46">
        <v>6.4</v>
      </c>
      <c r="AH59" s="46">
        <v>5.8</v>
      </c>
      <c r="AI59" s="46">
        <v>5.8</v>
      </c>
      <c r="AJ59" s="46">
        <v>6.0852941176470585</v>
      </c>
    </row>
    <row r="60" spans="1:36" x14ac:dyDescent="0.25">
      <c r="A60" s="1">
        <v>45346</v>
      </c>
      <c r="B60" s="46">
        <v>5.6</v>
      </c>
      <c r="C60" s="46">
        <v>4.4000000000000004</v>
      </c>
      <c r="D60" s="46">
        <v>4.9000000000000004</v>
      </c>
      <c r="E60" s="46">
        <v>5</v>
      </c>
      <c r="F60" s="46">
        <v>4.2</v>
      </c>
      <c r="G60" s="46">
        <v>4.5</v>
      </c>
      <c r="H60" s="46">
        <v>4.5999999999999996</v>
      </c>
      <c r="I60" s="46">
        <v>5.6</v>
      </c>
      <c r="J60" s="46">
        <v>5.5</v>
      </c>
      <c r="K60" s="46">
        <v>5.3</v>
      </c>
      <c r="L60" s="46">
        <v>4.8</v>
      </c>
      <c r="M60" s="46">
        <v>5.2</v>
      </c>
      <c r="N60" s="46">
        <v>5.5</v>
      </c>
      <c r="O60" s="46">
        <v>4.5999999999999996</v>
      </c>
      <c r="P60" s="46">
        <v>5.6</v>
      </c>
      <c r="Q60" s="46">
        <v>5.0999999999999996</v>
      </c>
      <c r="R60" s="46">
        <v>5</v>
      </c>
      <c r="S60" s="46">
        <v>4.7</v>
      </c>
      <c r="T60" s="46">
        <v>4.9000000000000004</v>
      </c>
      <c r="U60" s="46">
        <v>5.3</v>
      </c>
      <c r="V60" s="46">
        <v>4.7</v>
      </c>
      <c r="W60" s="46">
        <v>4.7</v>
      </c>
      <c r="X60" s="46">
        <v>5.2</v>
      </c>
      <c r="Y60" s="46">
        <v>4.7</v>
      </c>
      <c r="Z60" s="46">
        <v>5.3</v>
      </c>
      <c r="AA60" s="46">
        <v>5</v>
      </c>
      <c r="AB60" s="46">
        <v>5.2</v>
      </c>
      <c r="AC60" s="46">
        <v>5.8</v>
      </c>
      <c r="AD60" s="46">
        <v>5.3</v>
      </c>
      <c r="AE60" s="46">
        <v>4.8</v>
      </c>
      <c r="AF60" s="46">
        <v>5.4</v>
      </c>
      <c r="AG60" s="46">
        <v>4.8</v>
      </c>
      <c r="AH60" s="46">
        <v>5.4</v>
      </c>
      <c r="AI60" s="46">
        <v>5.7</v>
      </c>
      <c r="AJ60" s="46">
        <v>5.0676470588235301</v>
      </c>
    </row>
    <row r="61" spans="1:36" x14ac:dyDescent="0.25">
      <c r="A61" s="1">
        <v>45347</v>
      </c>
      <c r="B61" s="46">
        <v>6.6</v>
      </c>
      <c r="C61" s="46">
        <v>5.6</v>
      </c>
      <c r="D61" s="46">
        <v>6.5</v>
      </c>
      <c r="E61" s="46">
        <v>6.4</v>
      </c>
      <c r="F61" s="46">
        <v>5.6</v>
      </c>
      <c r="G61" s="46">
        <v>5.7</v>
      </c>
      <c r="H61" s="46">
        <v>4.5999999999999996</v>
      </c>
      <c r="I61" s="46">
        <v>7</v>
      </c>
      <c r="J61" s="46">
        <v>6.9</v>
      </c>
      <c r="K61" s="46">
        <v>6.7</v>
      </c>
      <c r="L61" s="46">
        <v>5.8</v>
      </c>
      <c r="M61" s="46">
        <v>6.4</v>
      </c>
      <c r="N61" s="46">
        <v>6.7</v>
      </c>
      <c r="O61" s="46">
        <v>5.2</v>
      </c>
      <c r="P61" s="46">
        <v>5.0999999999999996</v>
      </c>
      <c r="Q61" s="46">
        <v>5.7</v>
      </c>
      <c r="R61" s="46">
        <v>5.6</v>
      </c>
      <c r="S61" s="46">
        <v>5</v>
      </c>
      <c r="T61" s="46">
        <v>6</v>
      </c>
      <c r="U61" s="46">
        <v>6.7</v>
      </c>
      <c r="V61" s="46">
        <v>5.8</v>
      </c>
      <c r="W61" s="46">
        <v>4.7</v>
      </c>
      <c r="X61" s="46">
        <v>6.7</v>
      </c>
      <c r="Y61" s="46">
        <v>6.4</v>
      </c>
      <c r="Z61" s="46">
        <v>5.7</v>
      </c>
      <c r="AA61" s="46">
        <v>5.8</v>
      </c>
      <c r="AB61" s="46">
        <v>5.3</v>
      </c>
      <c r="AC61" s="46">
        <v>7.2</v>
      </c>
      <c r="AD61" s="46">
        <v>6.2</v>
      </c>
      <c r="AE61" s="46">
        <v>6.8</v>
      </c>
      <c r="AF61" s="46">
        <v>7.5</v>
      </c>
      <c r="AG61" s="46">
        <v>5.9</v>
      </c>
      <c r="AH61" s="46">
        <v>7</v>
      </c>
      <c r="AI61" s="46">
        <v>7.1</v>
      </c>
      <c r="AJ61" s="46">
        <v>6.1147058823529417</v>
      </c>
    </row>
    <row r="62" spans="1:36" x14ac:dyDescent="0.25">
      <c r="A62" s="1">
        <v>45348</v>
      </c>
      <c r="B62" s="46">
        <v>5.3</v>
      </c>
      <c r="C62" s="46">
        <v>4.8</v>
      </c>
      <c r="D62" s="46">
        <v>5.3</v>
      </c>
      <c r="E62" s="46">
        <v>5</v>
      </c>
      <c r="F62" s="46">
        <v>5.8</v>
      </c>
      <c r="G62" s="46">
        <v>4.5</v>
      </c>
      <c r="H62" s="46">
        <v>4</v>
      </c>
      <c r="I62" s="46">
        <v>5.3</v>
      </c>
      <c r="J62" s="46">
        <v>5.4</v>
      </c>
      <c r="K62" s="46">
        <v>5.2</v>
      </c>
      <c r="L62" s="46">
        <v>4.4000000000000004</v>
      </c>
      <c r="M62" s="46">
        <v>5.2</v>
      </c>
      <c r="N62" s="46">
        <v>5.9</v>
      </c>
      <c r="O62" s="46">
        <v>4</v>
      </c>
      <c r="P62" s="46">
        <v>5.7</v>
      </c>
      <c r="Q62" s="46">
        <v>4.9000000000000004</v>
      </c>
      <c r="R62" s="46">
        <v>5.6</v>
      </c>
      <c r="S62" s="46">
        <v>4.5</v>
      </c>
      <c r="T62" s="46">
        <v>4.5999999999999996</v>
      </c>
      <c r="U62" s="46">
        <v>5.3</v>
      </c>
      <c r="V62" s="46">
        <v>4.3</v>
      </c>
      <c r="W62" s="46">
        <v>3.5</v>
      </c>
      <c r="X62" s="46">
        <v>5.5</v>
      </c>
      <c r="Y62" s="46">
        <v>5.5</v>
      </c>
      <c r="Z62" s="46">
        <v>4.3</v>
      </c>
      <c r="AA62" s="46">
        <v>4.7</v>
      </c>
      <c r="AB62" s="46">
        <v>5.9</v>
      </c>
      <c r="AC62" s="46">
        <v>6</v>
      </c>
      <c r="AD62" s="46">
        <v>5.0999999999999996</v>
      </c>
      <c r="AE62" s="46">
        <v>5.7</v>
      </c>
      <c r="AF62" s="46">
        <v>5.7</v>
      </c>
      <c r="AG62" s="46">
        <v>5.0999999999999996</v>
      </c>
      <c r="AH62" s="46">
        <v>5.8</v>
      </c>
      <c r="AI62" s="46">
        <v>5.3</v>
      </c>
      <c r="AJ62" s="46">
        <v>5.091176470588235</v>
      </c>
    </row>
    <row r="63" spans="1:36" x14ac:dyDescent="0.25">
      <c r="A63" s="1">
        <v>45349</v>
      </c>
      <c r="B63" s="46">
        <v>2.8</v>
      </c>
      <c r="C63" s="46">
        <v>4</v>
      </c>
      <c r="D63" s="46">
        <v>4.5999999999999996</v>
      </c>
      <c r="E63" s="46">
        <v>4.3</v>
      </c>
      <c r="F63" s="46">
        <v>5.5</v>
      </c>
      <c r="G63" s="46">
        <v>3.2</v>
      </c>
      <c r="H63" s="46">
        <v>3.4</v>
      </c>
      <c r="I63" s="46">
        <v>4.4000000000000004</v>
      </c>
      <c r="J63" s="46">
        <v>3.2</v>
      </c>
      <c r="K63" s="46">
        <v>4.5999999999999996</v>
      </c>
      <c r="L63" s="46">
        <v>2.7</v>
      </c>
      <c r="M63" s="46">
        <v>4.5</v>
      </c>
      <c r="N63" s="46">
        <v>5.9</v>
      </c>
      <c r="O63" s="46">
        <v>2.9</v>
      </c>
      <c r="P63" s="46">
        <v>5.7</v>
      </c>
      <c r="Q63" s="46">
        <v>2.2999999999999998</v>
      </c>
      <c r="R63" s="46">
        <v>5.2</v>
      </c>
      <c r="S63" s="46">
        <v>4.2</v>
      </c>
      <c r="T63" s="46">
        <v>3.8</v>
      </c>
      <c r="U63" s="46">
        <v>3.4</v>
      </c>
      <c r="V63" s="46">
        <v>3.1</v>
      </c>
      <c r="W63" s="46">
        <v>2.8</v>
      </c>
      <c r="X63" s="46">
        <v>5</v>
      </c>
      <c r="Y63" s="46">
        <v>4.8</v>
      </c>
      <c r="Z63" s="46">
        <v>4.4000000000000004</v>
      </c>
      <c r="AA63" s="46">
        <v>2.2999999999999998</v>
      </c>
      <c r="AB63" s="46">
        <v>5.9</v>
      </c>
      <c r="AC63" s="46">
        <v>6.1</v>
      </c>
      <c r="AD63" s="46">
        <v>3</v>
      </c>
      <c r="AE63" s="46">
        <v>4.4000000000000004</v>
      </c>
      <c r="AF63" s="46">
        <v>5.6</v>
      </c>
      <c r="AG63" s="46">
        <v>4.3</v>
      </c>
      <c r="AH63" s="46">
        <v>5.4</v>
      </c>
      <c r="AI63" s="46">
        <v>4.9000000000000004</v>
      </c>
      <c r="AJ63" s="46">
        <v>4.1941176470588246</v>
      </c>
    </row>
    <row r="64" spans="1:36" x14ac:dyDescent="0.25">
      <c r="A64" s="1">
        <v>45350</v>
      </c>
      <c r="B64" s="46">
        <v>4.0999999999999996</v>
      </c>
      <c r="C64" s="46">
        <v>7.3</v>
      </c>
      <c r="D64" s="46">
        <v>6.3</v>
      </c>
      <c r="E64" s="46">
        <v>5.9</v>
      </c>
      <c r="F64" s="46">
        <v>8</v>
      </c>
      <c r="G64" s="46">
        <v>4.5999999999999996</v>
      </c>
      <c r="H64" s="46">
        <v>5.3</v>
      </c>
      <c r="I64" s="46">
        <v>4.7</v>
      </c>
      <c r="J64" s="46">
        <v>3.9</v>
      </c>
      <c r="K64" s="46">
        <v>5</v>
      </c>
      <c r="L64" s="46">
        <v>4.9000000000000004</v>
      </c>
      <c r="M64" s="46">
        <v>5.7</v>
      </c>
      <c r="N64" s="46">
        <v>7.9</v>
      </c>
      <c r="O64" s="46">
        <v>4.8</v>
      </c>
      <c r="P64" s="46">
        <v>7.2</v>
      </c>
      <c r="Q64" s="46">
        <v>4.0999999999999996</v>
      </c>
      <c r="R64" s="46">
        <v>6</v>
      </c>
      <c r="S64" s="46">
        <v>6.5</v>
      </c>
      <c r="T64" s="46">
        <v>6.1</v>
      </c>
      <c r="U64" s="46">
        <v>4.8</v>
      </c>
      <c r="V64" s="46">
        <v>5.9</v>
      </c>
      <c r="W64" s="46">
        <v>4.9000000000000004</v>
      </c>
      <c r="X64" s="46">
        <v>7.2</v>
      </c>
      <c r="Y64" s="46">
        <v>7.1</v>
      </c>
      <c r="Z64" s="46">
        <v>6.7</v>
      </c>
      <c r="AA64" s="46">
        <v>4.0999999999999996</v>
      </c>
      <c r="AB64" s="46">
        <v>7.7</v>
      </c>
      <c r="AC64" s="46">
        <v>7.3</v>
      </c>
      <c r="AD64" s="46">
        <v>4.3</v>
      </c>
      <c r="AE64" s="46">
        <v>7.4</v>
      </c>
      <c r="AF64" s="46">
        <v>7.1</v>
      </c>
      <c r="AG64" s="46">
        <v>8.3000000000000007</v>
      </c>
      <c r="AH64" s="46">
        <v>7.1</v>
      </c>
      <c r="AI64" s="46">
        <v>6.9</v>
      </c>
      <c r="AJ64" s="46">
        <v>6.0323529411764705</v>
      </c>
    </row>
    <row r="65" spans="1:36" x14ac:dyDescent="0.25">
      <c r="A65" s="1">
        <v>45351</v>
      </c>
      <c r="B65" s="46">
        <v>8.3000000000000007</v>
      </c>
      <c r="C65" s="46">
        <v>8.1999999999999993</v>
      </c>
      <c r="D65" s="46">
        <v>8.1</v>
      </c>
      <c r="E65" s="46">
        <v>8.1</v>
      </c>
      <c r="F65" s="46">
        <v>9.1</v>
      </c>
      <c r="G65" s="46">
        <v>7.4</v>
      </c>
      <c r="H65" s="46">
        <v>7.1</v>
      </c>
      <c r="I65" s="46">
        <v>8.3000000000000007</v>
      </c>
      <c r="J65" s="46">
        <v>8.1</v>
      </c>
      <c r="K65" s="46">
        <v>8.1</v>
      </c>
      <c r="L65" s="46">
        <v>7.5</v>
      </c>
      <c r="M65" s="46">
        <v>8.1999999999999993</v>
      </c>
      <c r="N65" s="46">
        <v>8.6</v>
      </c>
      <c r="O65" s="46">
        <v>7.1</v>
      </c>
      <c r="P65" s="46">
        <v>7.7</v>
      </c>
      <c r="Q65" s="46">
        <v>8</v>
      </c>
      <c r="R65" s="46">
        <v>7.4</v>
      </c>
      <c r="S65" s="46">
        <v>7.8</v>
      </c>
      <c r="T65" s="46">
        <v>8</v>
      </c>
      <c r="U65" s="46">
        <v>7.9</v>
      </c>
      <c r="V65" s="46">
        <v>7.8</v>
      </c>
      <c r="W65" s="46">
        <v>7.3</v>
      </c>
      <c r="X65" s="46">
        <v>8.6</v>
      </c>
      <c r="Y65" s="46">
        <v>8.3000000000000007</v>
      </c>
      <c r="Z65" s="46">
        <v>7.5</v>
      </c>
      <c r="AA65" s="46">
        <v>8.5</v>
      </c>
      <c r="AB65" s="46">
        <v>8.4</v>
      </c>
      <c r="AC65" s="46">
        <v>8.6</v>
      </c>
      <c r="AD65" s="46">
        <v>8</v>
      </c>
      <c r="AE65" s="46">
        <v>8.6</v>
      </c>
      <c r="AF65" s="46">
        <v>8.6999999999999993</v>
      </c>
      <c r="AG65" s="46">
        <v>8.8000000000000007</v>
      </c>
      <c r="AH65" s="46">
        <v>8.8000000000000007</v>
      </c>
      <c r="AI65" s="46">
        <v>8.5</v>
      </c>
      <c r="AJ65" s="46">
        <v>8.1000000000000014</v>
      </c>
    </row>
    <row r="66" spans="1:36" x14ac:dyDescent="0.25">
      <c r="A66" s="1">
        <v>45352</v>
      </c>
      <c r="B66" s="46">
        <v>8.6999999999999993</v>
      </c>
      <c r="C66" s="46">
        <v>7.7</v>
      </c>
      <c r="D66" s="46">
        <v>7.7</v>
      </c>
      <c r="E66" s="46">
        <v>8.1999999999999993</v>
      </c>
      <c r="F66" s="46">
        <v>7.6</v>
      </c>
      <c r="G66" s="46">
        <v>8.3000000000000007</v>
      </c>
      <c r="H66" s="46">
        <v>8.6999999999999993</v>
      </c>
      <c r="I66" s="46">
        <v>8.5</v>
      </c>
      <c r="J66" s="46">
        <v>8.6</v>
      </c>
      <c r="K66" s="46">
        <v>8</v>
      </c>
      <c r="L66" s="46">
        <v>8.6999999999999993</v>
      </c>
      <c r="M66" s="46">
        <v>8.1999999999999993</v>
      </c>
      <c r="N66" s="46">
        <v>6.8</v>
      </c>
      <c r="O66" s="46">
        <v>8.5</v>
      </c>
      <c r="P66" s="46">
        <v>7.8</v>
      </c>
      <c r="Q66" s="46">
        <v>8.6999999999999993</v>
      </c>
      <c r="R66" s="46">
        <v>8.3000000000000007</v>
      </c>
      <c r="S66" s="46">
        <v>8.1999999999999993</v>
      </c>
      <c r="T66" s="46">
        <v>8.4</v>
      </c>
      <c r="U66" s="46">
        <v>8.3000000000000007</v>
      </c>
      <c r="V66" s="46">
        <v>8.3000000000000007</v>
      </c>
      <c r="W66" s="46">
        <v>8.1999999999999993</v>
      </c>
      <c r="X66" s="46">
        <v>7.5</v>
      </c>
      <c r="Y66" s="46">
        <v>7.6</v>
      </c>
      <c r="Z66" s="46">
        <v>7.5</v>
      </c>
      <c r="AA66" s="46">
        <v>8.6999999999999993</v>
      </c>
      <c r="AB66" s="46">
        <v>7.4</v>
      </c>
      <c r="AC66" s="46">
        <v>6.8</v>
      </c>
      <c r="AD66" s="46">
        <v>8.4</v>
      </c>
      <c r="AE66" s="46">
        <v>7.2</v>
      </c>
      <c r="AF66" s="46">
        <v>6.9</v>
      </c>
      <c r="AG66" s="46">
        <v>7.5</v>
      </c>
      <c r="AH66" s="46">
        <v>6.8</v>
      </c>
      <c r="AI66" s="46">
        <v>7.2</v>
      </c>
      <c r="AJ66" s="46">
        <v>7.9382352941176464</v>
      </c>
    </row>
    <row r="67" spans="1:36" x14ac:dyDescent="0.25">
      <c r="A67" s="1">
        <v>45353</v>
      </c>
      <c r="B67" s="46">
        <v>10.6</v>
      </c>
      <c r="C67" s="46">
        <v>8.6999999999999993</v>
      </c>
      <c r="D67" s="46">
        <v>9.1999999999999993</v>
      </c>
      <c r="E67" s="46">
        <v>9.6</v>
      </c>
      <c r="F67" s="46">
        <v>8.5</v>
      </c>
      <c r="G67" s="46">
        <v>9.9</v>
      </c>
      <c r="H67" s="46">
        <v>9.1</v>
      </c>
      <c r="I67" s="46">
        <v>10.1</v>
      </c>
      <c r="J67" s="46">
        <v>9.9</v>
      </c>
      <c r="K67" s="46">
        <v>9.5</v>
      </c>
      <c r="L67" s="46">
        <v>9.9</v>
      </c>
      <c r="M67" s="46">
        <v>9.5</v>
      </c>
      <c r="N67" s="46">
        <v>8.9</v>
      </c>
      <c r="O67" s="46">
        <v>9.1</v>
      </c>
      <c r="P67" s="46">
        <v>8.1999999999999993</v>
      </c>
      <c r="Q67" s="46">
        <v>10.1</v>
      </c>
      <c r="R67" s="46">
        <v>9.1999999999999993</v>
      </c>
      <c r="S67" s="46">
        <v>9.1999999999999993</v>
      </c>
      <c r="T67" s="46">
        <v>9.6999999999999993</v>
      </c>
      <c r="U67" s="46">
        <v>9.6999999999999993</v>
      </c>
      <c r="V67" s="46">
        <v>9.1999999999999993</v>
      </c>
      <c r="W67" s="46">
        <v>8.9</v>
      </c>
      <c r="X67" s="46">
        <v>9.1999999999999993</v>
      </c>
      <c r="Y67" s="46">
        <v>9</v>
      </c>
      <c r="Z67" s="46">
        <v>8.5</v>
      </c>
      <c r="AA67" s="46">
        <v>9.9</v>
      </c>
      <c r="AB67" s="46">
        <v>8.1999999999999993</v>
      </c>
      <c r="AC67" s="46">
        <v>7.4</v>
      </c>
      <c r="AD67" s="46">
        <v>10.199999999999999</v>
      </c>
      <c r="AE67" s="46">
        <v>9</v>
      </c>
      <c r="AF67" s="46">
        <v>7.8</v>
      </c>
      <c r="AG67" s="46">
        <v>9.1999999999999993</v>
      </c>
      <c r="AH67" s="46">
        <v>7.9</v>
      </c>
      <c r="AI67" s="46">
        <v>9</v>
      </c>
      <c r="AJ67" s="46">
        <v>9.1764705882352899</v>
      </c>
    </row>
    <row r="68" spans="1:36" x14ac:dyDescent="0.25">
      <c r="A68" s="1">
        <v>45354</v>
      </c>
      <c r="B68" s="46">
        <v>11.5</v>
      </c>
      <c r="C68" s="46">
        <v>9.6999999999999993</v>
      </c>
      <c r="D68" s="46">
        <v>10.5</v>
      </c>
      <c r="E68" s="46">
        <v>11.1</v>
      </c>
      <c r="F68" s="46">
        <v>9.1999999999999993</v>
      </c>
      <c r="G68" s="46">
        <v>10.4</v>
      </c>
      <c r="H68" s="46">
        <v>8.8000000000000007</v>
      </c>
      <c r="I68" s="46">
        <v>11</v>
      </c>
      <c r="J68" s="46">
        <v>10.6</v>
      </c>
      <c r="K68" s="46">
        <v>10.199999999999999</v>
      </c>
      <c r="L68" s="46">
        <v>9.5</v>
      </c>
      <c r="M68" s="46">
        <v>10.6</v>
      </c>
      <c r="N68" s="46">
        <v>7.9</v>
      </c>
      <c r="O68" s="46">
        <v>9.3000000000000007</v>
      </c>
      <c r="P68" s="46">
        <v>8.1999999999999993</v>
      </c>
      <c r="Q68" s="46">
        <v>9.9</v>
      </c>
      <c r="R68" s="46">
        <v>9.1</v>
      </c>
      <c r="S68" s="46">
        <v>9.4</v>
      </c>
      <c r="T68" s="46">
        <v>10.3</v>
      </c>
      <c r="U68" s="46">
        <v>10.7</v>
      </c>
      <c r="V68" s="46">
        <v>9.9</v>
      </c>
      <c r="W68" s="46">
        <v>8.6999999999999993</v>
      </c>
      <c r="X68" s="46">
        <v>9.1</v>
      </c>
      <c r="Y68" s="46">
        <v>10.4</v>
      </c>
      <c r="Z68" s="46">
        <v>9</v>
      </c>
      <c r="AA68" s="46">
        <v>10.1</v>
      </c>
      <c r="AB68" s="46">
        <v>8.6999999999999993</v>
      </c>
      <c r="AC68" s="46">
        <v>6.8</v>
      </c>
      <c r="AD68" s="46">
        <v>11</v>
      </c>
      <c r="AE68" s="46">
        <v>9.1</v>
      </c>
      <c r="AF68" s="46">
        <v>6.8</v>
      </c>
      <c r="AG68" s="46">
        <v>10.199999999999999</v>
      </c>
      <c r="AH68" s="46">
        <v>7.2</v>
      </c>
      <c r="AI68" s="46">
        <v>7.9</v>
      </c>
      <c r="AJ68" s="46">
        <v>9.4941176470588236</v>
      </c>
    </row>
    <row r="69" spans="1:36" x14ac:dyDescent="0.25">
      <c r="A69" s="1">
        <v>45355</v>
      </c>
      <c r="B69" s="46">
        <v>8.1999999999999993</v>
      </c>
      <c r="C69" s="46">
        <v>6.7</v>
      </c>
      <c r="D69" s="46">
        <v>7.8</v>
      </c>
      <c r="E69" s="46">
        <v>7.5</v>
      </c>
      <c r="F69" s="46">
        <v>7</v>
      </c>
      <c r="G69" s="46">
        <v>6.9</v>
      </c>
      <c r="H69" s="46">
        <v>6.4</v>
      </c>
      <c r="I69" s="46">
        <v>7.9</v>
      </c>
      <c r="J69" s="46">
        <v>8</v>
      </c>
      <c r="K69" s="46">
        <v>7.1</v>
      </c>
      <c r="L69" s="46">
        <v>7.4</v>
      </c>
      <c r="M69" s="46">
        <v>7.5</v>
      </c>
      <c r="N69" s="46">
        <v>7.3</v>
      </c>
      <c r="O69" s="46">
        <v>6.6</v>
      </c>
      <c r="P69" s="46">
        <v>6.7</v>
      </c>
      <c r="Q69" s="46">
        <v>7.1</v>
      </c>
      <c r="R69" s="46">
        <v>7.1</v>
      </c>
      <c r="S69" s="46">
        <v>7.1</v>
      </c>
      <c r="T69" s="46">
        <v>7.1</v>
      </c>
      <c r="U69" s="46">
        <v>8.1</v>
      </c>
      <c r="V69" s="46">
        <v>7.4</v>
      </c>
      <c r="W69" s="46">
        <v>6.8</v>
      </c>
      <c r="X69" s="46">
        <v>7.7</v>
      </c>
      <c r="Y69" s="46">
        <v>7.2</v>
      </c>
      <c r="Z69" s="46">
        <v>6.9</v>
      </c>
      <c r="AA69" s="46">
        <v>6.8</v>
      </c>
      <c r="AB69" s="46">
        <v>6.2</v>
      </c>
      <c r="AC69" s="46">
        <v>8.1</v>
      </c>
      <c r="AD69" s="46">
        <v>7.9</v>
      </c>
      <c r="AE69" s="46">
        <v>7</v>
      </c>
      <c r="AF69" s="46">
        <v>7</v>
      </c>
      <c r="AG69" s="46">
        <v>6.3</v>
      </c>
      <c r="AH69" s="46">
        <v>7.3</v>
      </c>
      <c r="AI69" s="46">
        <v>6.2</v>
      </c>
      <c r="AJ69" s="46">
        <v>7.1852941176470582</v>
      </c>
    </row>
    <row r="70" spans="1:36" x14ac:dyDescent="0.25">
      <c r="A70" s="1">
        <v>45356</v>
      </c>
      <c r="B70" s="46">
        <v>6.5</v>
      </c>
      <c r="C70" s="46">
        <v>6</v>
      </c>
      <c r="D70" s="46">
        <v>6.9</v>
      </c>
      <c r="E70" s="46">
        <v>5.7</v>
      </c>
      <c r="F70" s="46">
        <v>7.1</v>
      </c>
      <c r="G70" s="46">
        <v>6.2</v>
      </c>
      <c r="H70" s="46">
        <v>6.3</v>
      </c>
      <c r="I70" s="46">
        <v>6.9</v>
      </c>
      <c r="J70" s="46">
        <v>7.1</v>
      </c>
      <c r="K70" s="46">
        <v>6.2</v>
      </c>
      <c r="L70" s="46">
        <v>7.4</v>
      </c>
      <c r="M70" s="46">
        <v>6.4</v>
      </c>
      <c r="N70" s="46">
        <v>6.3</v>
      </c>
      <c r="O70" s="46">
        <v>7.1</v>
      </c>
      <c r="P70" s="46">
        <v>6.6</v>
      </c>
      <c r="Q70" s="46">
        <v>7.1</v>
      </c>
      <c r="R70" s="46">
        <v>6.2</v>
      </c>
      <c r="S70" s="46">
        <v>6.6</v>
      </c>
      <c r="T70" s="46">
        <v>6.7</v>
      </c>
      <c r="U70" s="46">
        <v>7.5</v>
      </c>
      <c r="V70" s="46">
        <v>7.5</v>
      </c>
      <c r="W70" s="46">
        <v>5.9</v>
      </c>
      <c r="X70" s="46">
        <v>6.6</v>
      </c>
      <c r="Y70" s="46">
        <v>6.4</v>
      </c>
      <c r="Z70" s="46">
        <v>7.2</v>
      </c>
      <c r="AA70" s="46">
        <v>7.3</v>
      </c>
      <c r="AB70" s="46">
        <v>6.4</v>
      </c>
      <c r="AC70" s="46">
        <v>7</v>
      </c>
      <c r="AD70" s="46">
        <v>6.4</v>
      </c>
      <c r="AE70" s="46">
        <v>6.4</v>
      </c>
      <c r="AF70" s="46">
        <v>6.1</v>
      </c>
      <c r="AG70" s="46">
        <v>5.5</v>
      </c>
      <c r="AH70" s="46">
        <v>6.3</v>
      </c>
      <c r="AI70" s="46">
        <v>5.2</v>
      </c>
      <c r="AJ70" s="46">
        <v>6.5588235294117645</v>
      </c>
    </row>
    <row r="71" spans="1:36" x14ac:dyDescent="0.25">
      <c r="A71" s="1">
        <v>45357</v>
      </c>
      <c r="B71" s="46">
        <v>6.2</v>
      </c>
      <c r="C71" s="46">
        <v>6.9</v>
      </c>
      <c r="D71" s="46">
        <v>7.1</v>
      </c>
      <c r="E71" s="46">
        <v>6.7</v>
      </c>
      <c r="F71" s="46">
        <v>7.3</v>
      </c>
      <c r="G71" s="46">
        <v>5.7</v>
      </c>
      <c r="H71" s="46">
        <v>5.4</v>
      </c>
      <c r="I71" s="46">
        <v>6.6</v>
      </c>
      <c r="J71" s="46">
        <v>6.3</v>
      </c>
      <c r="K71" s="46">
        <v>6.3</v>
      </c>
      <c r="L71" s="46">
        <v>6.2</v>
      </c>
      <c r="M71" s="46">
        <v>5.9</v>
      </c>
      <c r="N71" s="46">
        <v>6.6</v>
      </c>
      <c r="O71" s="46">
        <v>5.8</v>
      </c>
      <c r="P71" s="46">
        <v>4.9000000000000004</v>
      </c>
      <c r="Q71" s="46">
        <v>6.4</v>
      </c>
      <c r="R71" s="46">
        <v>5.5</v>
      </c>
      <c r="S71" s="46">
        <v>4.7</v>
      </c>
      <c r="T71" s="46">
        <v>6.3</v>
      </c>
      <c r="U71" s="46">
        <v>6.5</v>
      </c>
      <c r="V71" s="46">
        <v>6.3</v>
      </c>
      <c r="W71" s="46">
        <v>5.5</v>
      </c>
      <c r="X71" s="46">
        <v>7</v>
      </c>
      <c r="Y71" s="46">
        <v>7.6</v>
      </c>
      <c r="Z71" s="46">
        <v>6.2</v>
      </c>
      <c r="AA71" s="46">
        <v>6.4</v>
      </c>
      <c r="AB71" s="46">
        <v>5.7</v>
      </c>
      <c r="AC71" s="46">
        <v>6.5</v>
      </c>
      <c r="AD71" s="46">
        <v>5.5</v>
      </c>
      <c r="AE71" s="46">
        <v>7.2</v>
      </c>
      <c r="AF71" s="46">
        <v>6.6</v>
      </c>
      <c r="AG71" s="46">
        <v>6.9</v>
      </c>
      <c r="AH71" s="46">
        <v>6.2</v>
      </c>
      <c r="AI71" s="46">
        <v>5.4</v>
      </c>
      <c r="AJ71" s="46">
        <v>6.2441176470588227</v>
      </c>
    </row>
    <row r="72" spans="1:36" x14ac:dyDescent="0.25">
      <c r="A72" s="1">
        <v>45358</v>
      </c>
      <c r="B72" s="46">
        <v>5.7</v>
      </c>
      <c r="C72" s="46">
        <v>4.9000000000000004</v>
      </c>
      <c r="D72" s="46">
        <v>5.5</v>
      </c>
      <c r="E72" s="46">
        <v>5.0999999999999996</v>
      </c>
      <c r="F72" s="46">
        <v>5.5</v>
      </c>
      <c r="G72" s="46">
        <v>4.4000000000000004</v>
      </c>
      <c r="H72" s="46">
        <v>3</v>
      </c>
      <c r="I72" s="46">
        <v>6</v>
      </c>
      <c r="J72" s="46">
        <v>5.6</v>
      </c>
      <c r="K72" s="46">
        <v>5.7</v>
      </c>
      <c r="L72" s="46">
        <v>3.4</v>
      </c>
      <c r="M72" s="46">
        <v>5.2</v>
      </c>
      <c r="N72" s="46">
        <v>6.2</v>
      </c>
      <c r="O72" s="46">
        <v>3.3</v>
      </c>
      <c r="P72" s="46">
        <v>3.8</v>
      </c>
      <c r="Q72" s="46">
        <v>3.8</v>
      </c>
      <c r="R72" s="46">
        <v>3.8</v>
      </c>
      <c r="S72" s="46">
        <v>3.1</v>
      </c>
      <c r="T72" s="46">
        <v>4</v>
      </c>
      <c r="U72" s="46">
        <v>5.7</v>
      </c>
      <c r="V72" s="46">
        <v>3.8</v>
      </c>
      <c r="W72" s="46">
        <v>2.8</v>
      </c>
      <c r="X72" s="46">
        <v>5.4</v>
      </c>
      <c r="Y72" s="46">
        <v>5.8</v>
      </c>
      <c r="Z72" s="46">
        <v>4</v>
      </c>
      <c r="AA72" s="46">
        <v>3.4</v>
      </c>
      <c r="AB72" s="46">
        <v>4.7</v>
      </c>
      <c r="AC72" s="46">
        <v>6.9</v>
      </c>
      <c r="AD72" s="46">
        <v>5</v>
      </c>
      <c r="AE72" s="46">
        <v>6</v>
      </c>
      <c r="AF72" s="46">
        <v>6.3</v>
      </c>
      <c r="AG72" s="46">
        <v>5.2</v>
      </c>
      <c r="AH72" s="46">
        <v>6.6</v>
      </c>
      <c r="AI72" s="46">
        <v>5.3</v>
      </c>
      <c r="AJ72" s="46">
        <v>4.8500000000000005</v>
      </c>
    </row>
    <row r="73" spans="1:36" x14ac:dyDescent="0.25">
      <c r="A73" s="1">
        <v>45359</v>
      </c>
      <c r="B73" s="46">
        <v>6</v>
      </c>
      <c r="C73" s="46">
        <v>5.4</v>
      </c>
      <c r="D73" s="46">
        <v>5.5</v>
      </c>
      <c r="E73" s="46">
        <v>5.4</v>
      </c>
      <c r="F73" s="46">
        <v>5.4</v>
      </c>
      <c r="G73" s="46">
        <v>4.9000000000000004</v>
      </c>
      <c r="H73" s="46">
        <v>4.0999999999999996</v>
      </c>
      <c r="I73" s="46">
        <v>6.7</v>
      </c>
      <c r="J73" s="46">
        <v>5.7</v>
      </c>
      <c r="K73" s="46">
        <v>6.1</v>
      </c>
      <c r="L73" s="46">
        <v>4.2</v>
      </c>
      <c r="M73" s="46">
        <v>5.2</v>
      </c>
      <c r="N73" s="46">
        <v>6.1</v>
      </c>
      <c r="O73" s="46">
        <v>4.3</v>
      </c>
      <c r="P73" s="46">
        <v>4.8</v>
      </c>
      <c r="Q73" s="46">
        <v>4.9000000000000004</v>
      </c>
      <c r="R73" s="46">
        <v>4.4000000000000004</v>
      </c>
      <c r="S73" s="46">
        <v>4.0999999999999996</v>
      </c>
      <c r="T73" s="46">
        <v>4.7</v>
      </c>
      <c r="U73" s="46">
        <v>5.9</v>
      </c>
      <c r="V73" s="46">
        <v>4.4000000000000004</v>
      </c>
      <c r="W73" s="46">
        <v>4</v>
      </c>
      <c r="X73" s="46">
        <v>5.6</v>
      </c>
      <c r="Y73" s="46">
        <v>5.7</v>
      </c>
      <c r="Z73" s="46">
        <v>4.2</v>
      </c>
      <c r="AA73" s="46">
        <v>4.9000000000000004</v>
      </c>
      <c r="AB73" s="46">
        <v>5</v>
      </c>
      <c r="AC73" s="46">
        <v>7.2</v>
      </c>
      <c r="AD73" s="46">
        <v>5</v>
      </c>
      <c r="AE73" s="46">
        <v>5.4</v>
      </c>
      <c r="AF73" s="46">
        <v>7</v>
      </c>
      <c r="AG73" s="46">
        <v>5.2</v>
      </c>
      <c r="AH73" s="46">
        <v>6.6</v>
      </c>
      <c r="AI73" s="46">
        <v>6.2</v>
      </c>
      <c r="AJ73" s="46">
        <v>5.3</v>
      </c>
    </row>
    <row r="74" spans="1:36" x14ac:dyDescent="0.25">
      <c r="A74" s="1">
        <v>45360</v>
      </c>
      <c r="B74" s="46">
        <v>9.1</v>
      </c>
      <c r="C74" s="46">
        <v>7.2</v>
      </c>
      <c r="D74" s="46">
        <v>8.3000000000000007</v>
      </c>
      <c r="E74" s="46">
        <v>8.1999999999999993</v>
      </c>
      <c r="F74" s="46">
        <v>7</v>
      </c>
      <c r="G74" s="46">
        <v>7.5</v>
      </c>
      <c r="H74" s="46">
        <v>5.4</v>
      </c>
      <c r="I74" s="46">
        <v>9.6999999999999993</v>
      </c>
      <c r="J74" s="46">
        <v>9.1</v>
      </c>
      <c r="K74" s="46">
        <v>9.4</v>
      </c>
      <c r="L74" s="46">
        <v>6.4</v>
      </c>
      <c r="M74" s="46">
        <v>7.9</v>
      </c>
      <c r="N74" s="46">
        <v>9.4</v>
      </c>
      <c r="O74" s="46">
        <v>5.7</v>
      </c>
      <c r="P74" s="46">
        <v>5.4</v>
      </c>
      <c r="Q74" s="46">
        <v>6.9</v>
      </c>
      <c r="R74" s="46">
        <v>5.7</v>
      </c>
      <c r="S74" s="46">
        <v>5.9</v>
      </c>
      <c r="T74" s="46">
        <v>7</v>
      </c>
      <c r="U74" s="46">
        <v>9.4</v>
      </c>
      <c r="V74" s="46">
        <v>6.3</v>
      </c>
      <c r="W74" s="46">
        <v>5.2</v>
      </c>
      <c r="X74" s="46">
        <v>8.6999999999999993</v>
      </c>
      <c r="Y74" s="46">
        <v>8.4</v>
      </c>
      <c r="Z74" s="46">
        <v>6</v>
      </c>
      <c r="AA74" s="46">
        <v>7</v>
      </c>
      <c r="AB74" s="46">
        <v>6.4</v>
      </c>
      <c r="AC74" s="46">
        <v>9.9</v>
      </c>
      <c r="AD74" s="46">
        <v>8.1999999999999993</v>
      </c>
      <c r="AE74" s="46">
        <v>8.4</v>
      </c>
      <c r="AF74" s="46">
        <v>10.6</v>
      </c>
      <c r="AG74" s="46">
        <v>7.7</v>
      </c>
      <c r="AH74" s="46">
        <v>10</v>
      </c>
      <c r="AI74" s="46">
        <v>9.6999999999999993</v>
      </c>
      <c r="AJ74" s="46">
        <v>7.738235294117648</v>
      </c>
    </row>
    <row r="75" spans="1:36" x14ac:dyDescent="0.25">
      <c r="A75" s="1">
        <v>45361</v>
      </c>
      <c r="B75" s="46">
        <v>9.9</v>
      </c>
      <c r="C75" s="46">
        <v>8</v>
      </c>
      <c r="D75" s="46">
        <v>9.3000000000000007</v>
      </c>
      <c r="E75" s="46">
        <v>9.3000000000000007</v>
      </c>
      <c r="F75" s="46">
        <v>7.2</v>
      </c>
      <c r="G75" s="46">
        <v>8.6</v>
      </c>
      <c r="H75" s="46">
        <v>7</v>
      </c>
      <c r="I75" s="46">
        <v>9.9</v>
      </c>
      <c r="J75" s="46">
        <v>10</v>
      </c>
      <c r="K75" s="46">
        <v>9.5</v>
      </c>
      <c r="L75" s="46">
        <v>8.1</v>
      </c>
      <c r="M75" s="46">
        <v>9</v>
      </c>
      <c r="N75" s="46">
        <v>9.4</v>
      </c>
      <c r="O75" s="46">
        <v>7.6</v>
      </c>
      <c r="P75" s="46">
        <v>6.2</v>
      </c>
      <c r="Q75" s="46">
        <v>8.1999999999999993</v>
      </c>
      <c r="R75" s="46">
        <v>5.9</v>
      </c>
      <c r="S75" s="46">
        <v>6.5</v>
      </c>
      <c r="T75" s="46">
        <v>8.1999999999999993</v>
      </c>
      <c r="U75" s="46">
        <v>10.199999999999999</v>
      </c>
      <c r="V75" s="46">
        <v>7.8</v>
      </c>
      <c r="W75" s="46">
        <v>6.7</v>
      </c>
      <c r="X75" s="46">
        <v>9</v>
      </c>
      <c r="Y75" s="46">
        <v>8.8000000000000007</v>
      </c>
      <c r="Z75" s="46">
        <v>7.2</v>
      </c>
      <c r="AA75" s="46">
        <v>7.7</v>
      </c>
      <c r="AB75" s="46">
        <v>6.4</v>
      </c>
      <c r="AC75" s="46">
        <v>8.9</v>
      </c>
      <c r="AD75" s="46">
        <v>9.4</v>
      </c>
      <c r="AE75" s="46">
        <v>8.9</v>
      </c>
      <c r="AF75" s="46">
        <v>9.3000000000000007</v>
      </c>
      <c r="AG75" s="46">
        <v>8</v>
      </c>
      <c r="AH75" s="46">
        <v>8.5</v>
      </c>
      <c r="AI75" s="46">
        <v>9.3000000000000007</v>
      </c>
      <c r="AJ75" s="46">
        <v>8.35</v>
      </c>
    </row>
    <row r="76" spans="1:36" x14ac:dyDescent="0.25">
      <c r="A76" s="1">
        <v>45362</v>
      </c>
      <c r="B76" s="46">
        <v>7.5</v>
      </c>
      <c r="C76" s="46">
        <v>6.6</v>
      </c>
      <c r="D76" s="46">
        <v>7</v>
      </c>
      <c r="E76" s="46">
        <v>6.9</v>
      </c>
      <c r="F76" s="46">
        <v>6.7</v>
      </c>
      <c r="G76" s="46">
        <v>6.7</v>
      </c>
      <c r="H76" s="46">
        <v>7.4</v>
      </c>
      <c r="I76" s="46">
        <v>7.6</v>
      </c>
      <c r="J76" s="46">
        <v>7.8</v>
      </c>
      <c r="K76" s="46">
        <v>7.7</v>
      </c>
      <c r="L76" s="46">
        <v>7.1</v>
      </c>
      <c r="M76" s="46">
        <v>6.9</v>
      </c>
      <c r="N76" s="46">
        <v>7.4</v>
      </c>
      <c r="O76" s="46">
        <v>7.2</v>
      </c>
      <c r="P76" s="46">
        <v>6.8</v>
      </c>
      <c r="Q76" s="46">
        <v>7.3</v>
      </c>
      <c r="R76" s="46">
        <v>6.5</v>
      </c>
      <c r="S76" s="46">
        <v>6.7</v>
      </c>
      <c r="T76" s="46">
        <v>6.8</v>
      </c>
      <c r="U76" s="46">
        <v>7.6</v>
      </c>
      <c r="V76" s="46">
        <v>7</v>
      </c>
      <c r="W76" s="46">
        <v>7.5</v>
      </c>
      <c r="X76" s="46">
        <v>7.4</v>
      </c>
      <c r="Y76" s="46">
        <v>7.2</v>
      </c>
      <c r="Z76" s="46">
        <v>6.7</v>
      </c>
      <c r="AA76" s="46">
        <v>7.6</v>
      </c>
      <c r="AB76" s="46">
        <v>6.9</v>
      </c>
      <c r="AC76" s="46">
        <v>7.9</v>
      </c>
      <c r="AD76" s="46">
        <v>7.1</v>
      </c>
      <c r="AE76" s="46">
        <v>7.2</v>
      </c>
      <c r="AF76" s="46">
        <v>8.1</v>
      </c>
      <c r="AG76" s="46">
        <v>6.8</v>
      </c>
      <c r="AH76" s="46">
        <v>7.8</v>
      </c>
      <c r="AI76" s="46">
        <v>7.8</v>
      </c>
      <c r="AJ76" s="46">
        <v>7.2117647058823531</v>
      </c>
    </row>
    <row r="77" spans="1:36" x14ac:dyDescent="0.25">
      <c r="A77" s="1">
        <v>45363</v>
      </c>
      <c r="B77" s="46">
        <v>8</v>
      </c>
      <c r="C77" s="46">
        <v>8.3000000000000007</v>
      </c>
      <c r="D77" s="46">
        <v>8.4</v>
      </c>
      <c r="E77" s="46">
        <v>8.4</v>
      </c>
      <c r="F77" s="46">
        <v>8.1999999999999993</v>
      </c>
      <c r="G77" s="46">
        <v>7.6</v>
      </c>
      <c r="H77" s="46">
        <v>7.2</v>
      </c>
      <c r="I77" s="46">
        <v>8.1999999999999993</v>
      </c>
      <c r="J77" s="46">
        <v>8</v>
      </c>
      <c r="K77" s="46">
        <v>8.4</v>
      </c>
      <c r="L77" s="46">
        <v>7.4</v>
      </c>
      <c r="M77" s="46">
        <v>8.4</v>
      </c>
      <c r="N77" s="46">
        <v>8.8000000000000007</v>
      </c>
      <c r="O77" s="46">
        <v>6.9</v>
      </c>
      <c r="P77" s="46">
        <v>7.2</v>
      </c>
      <c r="Q77" s="46">
        <v>7.2</v>
      </c>
      <c r="R77" s="46">
        <v>7.1</v>
      </c>
      <c r="S77" s="46">
        <v>7.2</v>
      </c>
      <c r="T77" s="46">
        <v>8.1999999999999993</v>
      </c>
      <c r="U77" s="46">
        <v>7.6</v>
      </c>
      <c r="V77" s="46">
        <v>7.7</v>
      </c>
      <c r="W77" s="46">
        <v>7</v>
      </c>
      <c r="X77" s="46">
        <v>8.6</v>
      </c>
      <c r="Y77" s="46">
        <v>8.6</v>
      </c>
      <c r="Z77" s="46">
        <v>7.5</v>
      </c>
      <c r="AA77" s="46">
        <v>6.9</v>
      </c>
      <c r="AB77" s="46">
        <v>7.8</v>
      </c>
      <c r="AC77" s="46">
        <v>8.6</v>
      </c>
      <c r="AD77" s="46">
        <v>8.1</v>
      </c>
      <c r="AE77" s="46">
        <v>8.6999999999999993</v>
      </c>
      <c r="AF77" s="46">
        <v>8.9</v>
      </c>
      <c r="AG77" s="46">
        <v>8.5</v>
      </c>
      <c r="AH77" s="46">
        <v>8.6999999999999993</v>
      </c>
      <c r="AI77" s="46">
        <v>8.6</v>
      </c>
      <c r="AJ77" s="46">
        <v>7.9676470588235286</v>
      </c>
    </row>
    <row r="78" spans="1:36" x14ac:dyDescent="0.25">
      <c r="A78" s="1">
        <v>45364</v>
      </c>
      <c r="B78" s="46">
        <v>10.8</v>
      </c>
      <c r="C78" s="46">
        <v>10.7</v>
      </c>
      <c r="D78" s="46">
        <v>10.9</v>
      </c>
      <c r="E78" s="46">
        <v>11</v>
      </c>
      <c r="F78" s="46">
        <v>10.199999999999999</v>
      </c>
      <c r="G78" s="46">
        <v>10.4</v>
      </c>
      <c r="H78" s="46">
        <v>9.5</v>
      </c>
      <c r="I78" s="46">
        <v>11.4</v>
      </c>
      <c r="J78" s="46">
        <v>11.3</v>
      </c>
      <c r="K78" s="46">
        <v>11.3</v>
      </c>
      <c r="L78" s="46">
        <v>10.4</v>
      </c>
      <c r="M78" s="46">
        <v>11</v>
      </c>
      <c r="N78" s="46">
        <v>10.8</v>
      </c>
      <c r="O78" s="46">
        <v>9.8000000000000007</v>
      </c>
      <c r="P78" s="46">
        <v>9</v>
      </c>
      <c r="Q78" s="46">
        <v>10.4</v>
      </c>
      <c r="R78" s="46">
        <v>9.3000000000000007</v>
      </c>
      <c r="S78" s="46">
        <v>9.8000000000000007</v>
      </c>
      <c r="T78" s="46">
        <v>10.7</v>
      </c>
      <c r="U78" s="46">
        <v>10.9</v>
      </c>
      <c r="V78" s="46">
        <v>10.199999999999999</v>
      </c>
      <c r="W78" s="46">
        <v>8.6999999999999993</v>
      </c>
      <c r="X78" s="46">
        <v>11.3</v>
      </c>
      <c r="Y78" s="46">
        <v>11.2</v>
      </c>
      <c r="Z78" s="46">
        <v>9.8000000000000007</v>
      </c>
      <c r="AA78" s="46">
        <v>10.1</v>
      </c>
      <c r="AB78" s="46">
        <v>10</v>
      </c>
      <c r="AC78" s="46">
        <v>10.4</v>
      </c>
      <c r="AD78" s="46">
        <v>10.9</v>
      </c>
      <c r="AE78" s="46">
        <v>11.3</v>
      </c>
      <c r="AF78" s="46">
        <v>11.8</v>
      </c>
      <c r="AG78" s="46">
        <v>10.1</v>
      </c>
      <c r="AH78" s="46">
        <v>11.4</v>
      </c>
      <c r="AI78" s="46">
        <v>11.6</v>
      </c>
      <c r="AJ78" s="46">
        <v>10.541176470588237</v>
      </c>
    </row>
    <row r="79" spans="1:36" x14ac:dyDescent="0.25">
      <c r="A79" s="1">
        <v>45365</v>
      </c>
      <c r="B79" s="46">
        <v>12.4</v>
      </c>
      <c r="C79" s="46">
        <v>12.6</v>
      </c>
      <c r="D79" s="46">
        <v>12.3</v>
      </c>
      <c r="E79" s="46">
        <v>13</v>
      </c>
      <c r="F79" s="46">
        <v>12.1</v>
      </c>
      <c r="G79" s="46">
        <v>12.9</v>
      </c>
      <c r="H79" s="46">
        <v>12.5</v>
      </c>
      <c r="I79" s="46">
        <v>13</v>
      </c>
      <c r="J79" s="46">
        <v>12.2</v>
      </c>
      <c r="K79" s="46">
        <v>12.6</v>
      </c>
      <c r="L79" s="46">
        <v>12.9</v>
      </c>
      <c r="M79" s="46">
        <v>12.7</v>
      </c>
      <c r="N79" s="46">
        <v>13.2</v>
      </c>
      <c r="O79" s="46">
        <v>12.3</v>
      </c>
      <c r="P79" s="46">
        <v>10</v>
      </c>
      <c r="Q79" s="46">
        <v>12.3</v>
      </c>
      <c r="R79" s="46">
        <v>11.5</v>
      </c>
      <c r="S79" s="46">
        <v>11.7</v>
      </c>
      <c r="T79" s="46">
        <v>12.8</v>
      </c>
      <c r="U79" s="46">
        <v>12.5</v>
      </c>
      <c r="V79" s="46">
        <v>12.5</v>
      </c>
      <c r="W79" s="46">
        <v>12</v>
      </c>
      <c r="X79" s="46">
        <v>12.9</v>
      </c>
      <c r="Y79" s="46">
        <v>12.4</v>
      </c>
      <c r="Z79" s="46">
        <v>10.9</v>
      </c>
      <c r="AA79" s="46">
        <v>12.8</v>
      </c>
      <c r="AB79" s="46">
        <v>11.6</v>
      </c>
      <c r="AC79" s="46">
        <v>11.2</v>
      </c>
      <c r="AD79" s="46">
        <v>12.6</v>
      </c>
      <c r="AE79" s="46">
        <v>12.9</v>
      </c>
      <c r="AF79" s="46">
        <v>13.2</v>
      </c>
      <c r="AG79" s="46">
        <v>13.2</v>
      </c>
      <c r="AH79" s="46">
        <v>12.8</v>
      </c>
      <c r="AI79" s="46">
        <v>13.6</v>
      </c>
      <c r="AJ79" s="46">
        <v>12.414705882352941</v>
      </c>
    </row>
    <row r="80" spans="1:36" x14ac:dyDescent="0.25">
      <c r="A80" s="1">
        <v>45366</v>
      </c>
      <c r="B80" s="46">
        <v>12.7</v>
      </c>
      <c r="C80" s="46">
        <v>12</v>
      </c>
      <c r="D80" s="46">
        <v>12.6</v>
      </c>
      <c r="E80" s="46">
        <v>13</v>
      </c>
      <c r="F80" s="46">
        <v>11</v>
      </c>
      <c r="G80" s="46">
        <v>12.5</v>
      </c>
      <c r="H80" s="46">
        <v>12.4</v>
      </c>
      <c r="I80" s="46">
        <v>12.6</v>
      </c>
      <c r="J80" s="46">
        <v>12.3</v>
      </c>
      <c r="K80" s="46">
        <v>13.1</v>
      </c>
      <c r="L80" s="46">
        <v>13.1</v>
      </c>
      <c r="M80" s="46">
        <v>12.7</v>
      </c>
      <c r="N80" s="46">
        <v>11.7</v>
      </c>
      <c r="O80" s="46">
        <v>12.4</v>
      </c>
      <c r="P80" s="46">
        <v>10.5</v>
      </c>
      <c r="Q80" s="46">
        <v>12.5</v>
      </c>
      <c r="R80" s="46">
        <v>11.8</v>
      </c>
      <c r="S80" s="46">
        <v>11.8</v>
      </c>
      <c r="T80" s="46">
        <v>12.5</v>
      </c>
      <c r="U80" s="46">
        <v>11.8</v>
      </c>
      <c r="V80" s="46">
        <v>12.5</v>
      </c>
      <c r="W80" s="46">
        <v>12.2</v>
      </c>
      <c r="X80" s="46">
        <v>12.6</v>
      </c>
      <c r="Y80" s="46">
        <v>12.6</v>
      </c>
      <c r="Z80" s="46">
        <v>11.2</v>
      </c>
      <c r="AA80" s="46">
        <v>12.6</v>
      </c>
      <c r="AB80" s="46">
        <v>10.9</v>
      </c>
      <c r="AC80" s="46">
        <v>11.6</v>
      </c>
      <c r="AD80" s="46">
        <v>12.4</v>
      </c>
      <c r="AE80" s="46">
        <v>12.3</v>
      </c>
      <c r="AF80" s="46">
        <v>13</v>
      </c>
      <c r="AG80" s="46">
        <v>10.9</v>
      </c>
      <c r="AH80" s="46">
        <v>12.6</v>
      </c>
      <c r="AI80" s="46">
        <v>13</v>
      </c>
      <c r="AJ80" s="46">
        <v>12.21764705882353</v>
      </c>
    </row>
    <row r="81" spans="1:36" x14ac:dyDescent="0.25">
      <c r="A81" s="1">
        <v>45367</v>
      </c>
      <c r="B81" s="46">
        <v>8.3000000000000007</v>
      </c>
      <c r="C81" s="46">
        <v>7.1</v>
      </c>
      <c r="D81" s="46">
        <v>7.6</v>
      </c>
      <c r="E81" s="46">
        <v>7.5</v>
      </c>
      <c r="F81" s="46">
        <v>7</v>
      </c>
      <c r="G81" s="46">
        <v>6.8</v>
      </c>
      <c r="H81" s="46">
        <v>6.9</v>
      </c>
      <c r="I81" s="46">
        <v>7.9</v>
      </c>
      <c r="J81" s="46">
        <v>8.1</v>
      </c>
      <c r="K81" s="46">
        <v>7.7</v>
      </c>
      <c r="L81" s="46">
        <v>7.4</v>
      </c>
      <c r="M81" s="46">
        <v>7.7</v>
      </c>
      <c r="N81" s="46">
        <v>8.1</v>
      </c>
      <c r="O81" s="46">
        <v>7.3</v>
      </c>
      <c r="P81" s="46">
        <v>7.1</v>
      </c>
      <c r="Q81" s="46">
        <v>7.6</v>
      </c>
      <c r="R81" s="46">
        <v>8</v>
      </c>
      <c r="S81" s="46">
        <v>7.2</v>
      </c>
      <c r="T81" s="46">
        <v>7.4</v>
      </c>
      <c r="U81" s="46">
        <v>8.1</v>
      </c>
      <c r="V81" s="46">
        <v>7.7</v>
      </c>
      <c r="W81" s="46">
        <v>7.3</v>
      </c>
      <c r="X81" s="46">
        <v>8</v>
      </c>
      <c r="Y81" s="46">
        <v>7.4</v>
      </c>
      <c r="Z81" s="46">
        <v>6.8</v>
      </c>
      <c r="AA81" s="46">
        <v>7.3</v>
      </c>
      <c r="AB81" s="46">
        <v>7.6</v>
      </c>
      <c r="AC81" s="46">
        <v>8.6999999999999993</v>
      </c>
      <c r="AD81" s="46">
        <v>8</v>
      </c>
      <c r="AE81" s="46">
        <v>7.5</v>
      </c>
      <c r="AF81" s="46">
        <v>8.9</v>
      </c>
      <c r="AG81" s="46">
        <v>6.9</v>
      </c>
      <c r="AH81" s="46">
        <v>8.4</v>
      </c>
      <c r="AI81" s="46">
        <v>7.9</v>
      </c>
      <c r="AJ81" s="46">
        <v>7.6235294117647054</v>
      </c>
    </row>
    <row r="82" spans="1:36" x14ac:dyDescent="0.25">
      <c r="A82" s="1">
        <v>45368</v>
      </c>
      <c r="B82" s="46">
        <v>9.1999999999999993</v>
      </c>
      <c r="C82" s="46">
        <v>9.3000000000000007</v>
      </c>
      <c r="D82" s="46">
        <v>9.9</v>
      </c>
      <c r="E82" s="46">
        <v>9.4</v>
      </c>
      <c r="F82" s="46">
        <v>9.3000000000000007</v>
      </c>
      <c r="G82" s="46">
        <v>8.6999999999999993</v>
      </c>
      <c r="H82" s="46">
        <v>7.3</v>
      </c>
      <c r="I82" s="46">
        <v>10.3</v>
      </c>
      <c r="J82" s="46">
        <v>9.9</v>
      </c>
      <c r="K82" s="46">
        <v>10.1</v>
      </c>
      <c r="L82" s="46">
        <v>7.8</v>
      </c>
      <c r="M82" s="46">
        <v>9.8000000000000007</v>
      </c>
      <c r="N82" s="46">
        <v>10.3</v>
      </c>
      <c r="O82" s="46">
        <v>7.3</v>
      </c>
      <c r="P82" s="46">
        <v>8.3000000000000007</v>
      </c>
      <c r="Q82" s="46">
        <v>8</v>
      </c>
      <c r="R82" s="46">
        <v>7.9</v>
      </c>
      <c r="S82" s="46">
        <v>8.1999999999999993</v>
      </c>
      <c r="T82" s="46">
        <v>9.1999999999999993</v>
      </c>
      <c r="U82" s="46">
        <v>10.199999999999999</v>
      </c>
      <c r="V82" s="46">
        <v>8.3000000000000007</v>
      </c>
      <c r="W82" s="46">
        <v>7.2</v>
      </c>
      <c r="X82" s="46">
        <v>10.4</v>
      </c>
      <c r="Y82" s="46">
        <v>9.8000000000000007</v>
      </c>
      <c r="Z82" s="46">
        <v>8.1999999999999993</v>
      </c>
      <c r="AA82" s="46">
        <v>7.8</v>
      </c>
      <c r="AB82" s="46">
        <v>8.9</v>
      </c>
      <c r="AC82" s="46">
        <v>10.1</v>
      </c>
      <c r="AD82" s="46">
        <v>9.4</v>
      </c>
      <c r="AE82" s="46">
        <v>9.8000000000000007</v>
      </c>
      <c r="AF82" s="46">
        <v>10.6</v>
      </c>
      <c r="AG82" s="46">
        <v>10.1</v>
      </c>
      <c r="AH82" s="46">
        <v>10.5</v>
      </c>
      <c r="AI82" s="46">
        <v>10.6</v>
      </c>
      <c r="AJ82" s="46">
        <v>9.1794117647058844</v>
      </c>
    </row>
    <row r="83" spans="1:36" x14ac:dyDescent="0.25">
      <c r="A83" s="1">
        <v>45369</v>
      </c>
      <c r="B83" s="46">
        <v>10.9</v>
      </c>
      <c r="C83" s="46">
        <v>10.3</v>
      </c>
      <c r="D83" s="46">
        <v>10.7</v>
      </c>
      <c r="E83" s="46">
        <v>11.1</v>
      </c>
      <c r="F83" s="46">
        <v>9.6</v>
      </c>
      <c r="G83" s="46">
        <v>10</v>
      </c>
      <c r="H83" s="46">
        <v>7.9</v>
      </c>
      <c r="I83" s="46">
        <v>11.4</v>
      </c>
      <c r="J83" s="46">
        <v>11.4</v>
      </c>
      <c r="K83" s="46">
        <v>11.1</v>
      </c>
      <c r="L83" s="46">
        <v>10.1</v>
      </c>
      <c r="M83" s="46">
        <v>10.8</v>
      </c>
      <c r="N83" s="46">
        <v>10.7</v>
      </c>
      <c r="O83" s="46">
        <v>8.9</v>
      </c>
      <c r="P83" s="46">
        <v>8.6999999999999993</v>
      </c>
      <c r="Q83" s="46">
        <v>10.3</v>
      </c>
      <c r="R83" s="46">
        <v>8.3000000000000007</v>
      </c>
      <c r="S83" s="46">
        <v>9.1999999999999993</v>
      </c>
      <c r="T83" s="46">
        <v>10.7</v>
      </c>
      <c r="U83" s="46">
        <v>11.2</v>
      </c>
      <c r="V83" s="46">
        <v>10</v>
      </c>
      <c r="W83" s="46">
        <v>7.9</v>
      </c>
      <c r="X83" s="46">
        <v>11</v>
      </c>
      <c r="Y83" s="46">
        <v>10.6</v>
      </c>
      <c r="Z83" s="46">
        <v>9.4</v>
      </c>
      <c r="AA83" s="46">
        <v>9.8000000000000007</v>
      </c>
      <c r="AB83" s="46">
        <v>9.1999999999999993</v>
      </c>
      <c r="AC83" s="46">
        <v>10.1</v>
      </c>
      <c r="AD83" s="46">
        <v>11.2</v>
      </c>
      <c r="AE83" s="46">
        <v>10.3</v>
      </c>
      <c r="AF83" s="46">
        <v>11.7</v>
      </c>
      <c r="AG83" s="46">
        <v>9.8000000000000007</v>
      </c>
      <c r="AH83" s="46">
        <v>10.8</v>
      </c>
      <c r="AI83" s="46">
        <v>10.6</v>
      </c>
      <c r="AJ83" s="46">
        <v>10.167647058823531</v>
      </c>
    </row>
    <row r="84" spans="1:36" x14ac:dyDescent="0.25">
      <c r="A84" s="1">
        <v>45370</v>
      </c>
      <c r="B84" s="46">
        <v>11.3</v>
      </c>
      <c r="C84" s="46">
        <v>11.2</v>
      </c>
      <c r="D84" s="46">
        <v>11.4</v>
      </c>
      <c r="E84" s="46">
        <v>11.5</v>
      </c>
      <c r="F84" s="46">
        <v>10.5</v>
      </c>
      <c r="G84" s="46">
        <v>11.2</v>
      </c>
      <c r="H84" s="46">
        <v>10.5</v>
      </c>
      <c r="I84" s="46">
        <v>11.8</v>
      </c>
      <c r="J84" s="46">
        <v>11.8</v>
      </c>
      <c r="K84" s="46">
        <v>11.6</v>
      </c>
      <c r="L84" s="46">
        <v>11</v>
      </c>
      <c r="M84" s="46">
        <v>11.3</v>
      </c>
      <c r="N84" s="46">
        <v>11.7</v>
      </c>
      <c r="O84" s="46">
        <v>10.4</v>
      </c>
      <c r="P84" s="46">
        <v>10.3</v>
      </c>
      <c r="Q84" s="46">
        <v>10.5</v>
      </c>
      <c r="R84" s="46">
        <v>10.3</v>
      </c>
      <c r="S84" s="46">
        <v>10.8</v>
      </c>
      <c r="T84" s="46">
        <v>11.5</v>
      </c>
      <c r="U84" s="46">
        <v>12.3</v>
      </c>
      <c r="V84" s="46">
        <v>11.2</v>
      </c>
      <c r="W84" s="46">
        <v>10.5</v>
      </c>
      <c r="X84" s="46">
        <v>11.6</v>
      </c>
      <c r="Y84" s="46">
        <v>11.7</v>
      </c>
      <c r="Z84" s="46">
        <v>10.3</v>
      </c>
      <c r="AA84" s="46">
        <v>10.4</v>
      </c>
      <c r="AB84" s="46">
        <v>10.5</v>
      </c>
      <c r="AC84" s="46">
        <v>10.7</v>
      </c>
      <c r="AD84" s="46">
        <v>11.6</v>
      </c>
      <c r="AE84" s="46">
        <v>11.3</v>
      </c>
      <c r="AF84" s="46">
        <v>11.7</v>
      </c>
      <c r="AG84" s="46">
        <v>11.2</v>
      </c>
      <c r="AH84" s="46">
        <v>11.5</v>
      </c>
      <c r="AI84" s="46">
        <v>11.5</v>
      </c>
      <c r="AJ84" s="46">
        <v>11.13529411764706</v>
      </c>
    </row>
    <row r="85" spans="1:36" x14ac:dyDescent="0.25">
      <c r="A85" s="1">
        <v>45371</v>
      </c>
      <c r="B85" s="46">
        <v>11.6</v>
      </c>
      <c r="C85" s="46">
        <v>11.1</v>
      </c>
      <c r="D85" s="46">
        <v>11.7</v>
      </c>
      <c r="E85" s="46">
        <v>12</v>
      </c>
      <c r="F85" s="46">
        <v>10</v>
      </c>
      <c r="G85" s="46">
        <v>11.5</v>
      </c>
      <c r="H85" s="46">
        <v>11.1</v>
      </c>
      <c r="I85" s="46">
        <v>11.8</v>
      </c>
      <c r="J85" s="46">
        <v>11.7</v>
      </c>
      <c r="K85" s="46">
        <v>11.9</v>
      </c>
      <c r="L85" s="46">
        <v>11.4</v>
      </c>
      <c r="M85" s="46">
        <v>11.6</v>
      </c>
      <c r="N85" s="46">
        <v>11.1</v>
      </c>
      <c r="O85" s="46">
        <v>11.6</v>
      </c>
      <c r="P85" s="46">
        <v>10</v>
      </c>
      <c r="Q85" s="46">
        <v>11.7</v>
      </c>
      <c r="R85" s="46">
        <v>10.4</v>
      </c>
      <c r="S85" s="46">
        <v>10.4</v>
      </c>
      <c r="T85" s="46">
        <v>11.5</v>
      </c>
      <c r="U85" s="46">
        <v>12.8</v>
      </c>
      <c r="V85" s="46">
        <v>11.6</v>
      </c>
      <c r="W85" s="46">
        <v>11.3</v>
      </c>
      <c r="X85" s="46">
        <v>11.8</v>
      </c>
      <c r="Y85" s="46">
        <v>11.2</v>
      </c>
      <c r="Z85" s="46">
        <v>10.199999999999999</v>
      </c>
      <c r="AA85" s="46">
        <v>11.8</v>
      </c>
      <c r="AB85" s="46">
        <v>9.9</v>
      </c>
      <c r="AC85" s="46">
        <v>11.3</v>
      </c>
      <c r="AD85" s="46">
        <v>11.6</v>
      </c>
      <c r="AE85" s="46">
        <v>10.7</v>
      </c>
      <c r="AF85" s="46">
        <v>11.6</v>
      </c>
      <c r="AG85" s="46">
        <v>10.6</v>
      </c>
      <c r="AH85" s="46">
        <v>11.1</v>
      </c>
      <c r="AI85" s="46">
        <v>10.9</v>
      </c>
      <c r="AJ85" s="46">
        <v>11.250000000000002</v>
      </c>
    </row>
    <row r="86" spans="1:36" x14ac:dyDescent="0.25">
      <c r="A86" s="1">
        <v>45372</v>
      </c>
      <c r="B86" s="46">
        <v>10.3</v>
      </c>
      <c r="C86" s="46">
        <v>8.5</v>
      </c>
      <c r="D86" s="46">
        <v>9.4</v>
      </c>
      <c r="E86" s="46">
        <v>9.5</v>
      </c>
      <c r="F86" s="46">
        <v>8.1</v>
      </c>
      <c r="G86" s="46">
        <v>9.4</v>
      </c>
      <c r="H86" s="46">
        <v>8.3000000000000007</v>
      </c>
      <c r="I86" s="46">
        <v>10.199999999999999</v>
      </c>
      <c r="J86" s="46">
        <v>10.199999999999999</v>
      </c>
      <c r="K86" s="46">
        <v>9.6</v>
      </c>
      <c r="L86" s="46">
        <v>9.1999999999999993</v>
      </c>
      <c r="M86" s="46">
        <v>9.5</v>
      </c>
      <c r="N86" s="46">
        <v>9.3000000000000007</v>
      </c>
      <c r="O86" s="46">
        <v>8.6999999999999993</v>
      </c>
      <c r="P86" s="46">
        <v>7.8</v>
      </c>
      <c r="Q86" s="46">
        <v>9.5</v>
      </c>
      <c r="R86" s="46">
        <v>8</v>
      </c>
      <c r="S86" s="46">
        <v>7.8</v>
      </c>
      <c r="T86" s="46">
        <v>9.1</v>
      </c>
      <c r="U86" s="46">
        <v>10.1</v>
      </c>
      <c r="V86" s="46">
        <v>8.6999999999999993</v>
      </c>
      <c r="W86" s="46">
        <v>8.6999999999999993</v>
      </c>
      <c r="X86" s="46">
        <v>9.6</v>
      </c>
      <c r="Y86" s="46">
        <v>9.1</v>
      </c>
      <c r="Z86" s="46">
        <v>8.1999999999999993</v>
      </c>
      <c r="AA86" s="46">
        <v>9.5</v>
      </c>
      <c r="AB86" s="46">
        <v>7.8</v>
      </c>
      <c r="AC86" s="46">
        <v>9.6</v>
      </c>
      <c r="AD86" s="46">
        <v>9.9</v>
      </c>
      <c r="AE86" s="46">
        <v>9.3000000000000007</v>
      </c>
      <c r="AF86" s="46">
        <v>10.7</v>
      </c>
      <c r="AG86" s="46">
        <v>8.6</v>
      </c>
      <c r="AH86" s="46">
        <v>9.8000000000000007</v>
      </c>
      <c r="AI86" s="46">
        <v>10</v>
      </c>
      <c r="AJ86" s="46">
        <v>9.1764705882352935</v>
      </c>
    </row>
    <row r="87" spans="1:36" x14ac:dyDescent="0.25">
      <c r="A87" s="1">
        <v>45373</v>
      </c>
      <c r="B87" s="46">
        <v>10.3</v>
      </c>
      <c r="C87" s="46">
        <v>9.1</v>
      </c>
      <c r="D87" s="46">
        <v>9.3000000000000007</v>
      </c>
      <c r="E87" s="46">
        <v>9.4</v>
      </c>
      <c r="F87" s="46">
        <v>8.9</v>
      </c>
      <c r="G87" s="46">
        <v>9.1999999999999993</v>
      </c>
      <c r="H87" s="46">
        <v>8.6</v>
      </c>
      <c r="I87" s="46">
        <v>9.9</v>
      </c>
      <c r="J87" s="46">
        <v>10.5</v>
      </c>
      <c r="K87" s="46">
        <v>9.5</v>
      </c>
      <c r="L87" s="46">
        <v>9.5</v>
      </c>
      <c r="M87" s="46">
        <v>9.3000000000000007</v>
      </c>
      <c r="N87" s="46">
        <v>9.1</v>
      </c>
      <c r="O87" s="46">
        <v>9</v>
      </c>
      <c r="P87" s="46">
        <v>8.1999999999999993</v>
      </c>
      <c r="Q87" s="46">
        <v>9.6</v>
      </c>
      <c r="R87" s="46">
        <v>9</v>
      </c>
      <c r="S87" s="46">
        <v>8.5</v>
      </c>
      <c r="T87" s="46">
        <v>9.3000000000000007</v>
      </c>
      <c r="U87" s="46">
        <v>10.5</v>
      </c>
      <c r="V87" s="46">
        <v>9.1999999999999993</v>
      </c>
      <c r="W87" s="46">
        <v>9</v>
      </c>
      <c r="X87" s="46">
        <v>9.1999999999999993</v>
      </c>
      <c r="Y87" s="46">
        <v>9.5</v>
      </c>
      <c r="Z87" s="46">
        <v>8.8000000000000007</v>
      </c>
      <c r="AA87" s="46">
        <v>9.5</v>
      </c>
      <c r="AB87" s="46">
        <v>8.8000000000000007</v>
      </c>
      <c r="AC87" s="46">
        <v>9.3000000000000007</v>
      </c>
      <c r="AD87" s="46">
        <v>9.6</v>
      </c>
      <c r="AE87" s="46">
        <v>9.1999999999999993</v>
      </c>
      <c r="AF87" s="46">
        <v>9.8000000000000007</v>
      </c>
      <c r="AG87" s="46">
        <v>9.1999999999999993</v>
      </c>
      <c r="AH87" s="46">
        <v>9.3000000000000007</v>
      </c>
      <c r="AI87" s="46">
        <v>9.3000000000000007</v>
      </c>
      <c r="AJ87" s="46">
        <v>9.3058823529411772</v>
      </c>
    </row>
    <row r="88" spans="1:36" x14ac:dyDescent="0.25">
      <c r="A88" s="1">
        <v>45374</v>
      </c>
      <c r="B88" s="46">
        <v>6</v>
      </c>
      <c r="C88" s="46">
        <v>6.1</v>
      </c>
      <c r="D88" s="46">
        <v>6.6</v>
      </c>
      <c r="E88" s="46">
        <v>6.9</v>
      </c>
      <c r="F88" s="46">
        <v>7.1</v>
      </c>
      <c r="G88" s="46">
        <v>5.7</v>
      </c>
      <c r="H88" s="46">
        <v>5</v>
      </c>
      <c r="I88" s="46">
        <v>5.6</v>
      </c>
      <c r="J88" s="46">
        <v>5.7</v>
      </c>
      <c r="K88" s="46">
        <v>5.4</v>
      </c>
      <c r="L88" s="46">
        <v>5.6</v>
      </c>
      <c r="M88" s="46">
        <v>6.3</v>
      </c>
      <c r="N88" s="46">
        <v>8</v>
      </c>
      <c r="O88" s="46">
        <v>5.2</v>
      </c>
      <c r="P88" s="46">
        <v>6.9</v>
      </c>
      <c r="Q88" s="46">
        <v>6.2</v>
      </c>
      <c r="R88" s="46">
        <v>6.8</v>
      </c>
      <c r="S88" s="46">
        <v>6.3</v>
      </c>
      <c r="T88" s="46">
        <v>5.9</v>
      </c>
      <c r="U88" s="46">
        <v>5.7</v>
      </c>
      <c r="V88" s="46">
        <v>6.1</v>
      </c>
      <c r="W88" s="46">
        <v>5.7</v>
      </c>
      <c r="X88" s="46">
        <v>7</v>
      </c>
      <c r="Y88" s="46">
        <v>6.7</v>
      </c>
      <c r="Z88" s="46">
        <v>6.5</v>
      </c>
      <c r="AA88" s="46">
        <v>6</v>
      </c>
      <c r="AB88" s="46">
        <v>7.5</v>
      </c>
      <c r="AC88" s="46">
        <v>7.8</v>
      </c>
      <c r="AD88" s="46">
        <v>5.6</v>
      </c>
      <c r="AE88" s="46">
        <v>7.5</v>
      </c>
      <c r="AF88" s="46">
        <v>6.7</v>
      </c>
      <c r="AG88" s="46">
        <v>7.6</v>
      </c>
      <c r="AH88" s="46">
        <v>6.9</v>
      </c>
      <c r="AI88" s="46">
        <v>6.6</v>
      </c>
      <c r="AJ88" s="46">
        <v>6.3882352941176466</v>
      </c>
    </row>
    <row r="89" spans="1:36" x14ac:dyDescent="0.25">
      <c r="A89" s="1">
        <v>45375</v>
      </c>
      <c r="B89" s="46">
        <v>6.5</v>
      </c>
      <c r="C89" s="46">
        <v>6.9</v>
      </c>
      <c r="D89" s="46">
        <v>6.4</v>
      </c>
      <c r="E89" s="46">
        <v>6.4</v>
      </c>
      <c r="F89" s="46">
        <v>7.4</v>
      </c>
      <c r="G89" s="46">
        <v>5.5</v>
      </c>
      <c r="H89" s="46">
        <v>6.1</v>
      </c>
      <c r="I89" s="46">
        <v>6.5</v>
      </c>
      <c r="J89" s="46">
        <v>6.6</v>
      </c>
      <c r="K89" s="46">
        <v>6.7</v>
      </c>
      <c r="L89" s="46">
        <v>6.2</v>
      </c>
      <c r="M89" s="46">
        <v>6.4</v>
      </c>
      <c r="N89" s="46">
        <v>7.6</v>
      </c>
      <c r="O89" s="46">
        <v>6.2</v>
      </c>
      <c r="P89" s="46">
        <v>7.2</v>
      </c>
      <c r="Q89" s="46">
        <v>6</v>
      </c>
      <c r="R89" s="46">
        <v>7.1</v>
      </c>
      <c r="S89" s="46">
        <v>6.8</v>
      </c>
      <c r="T89" s="46">
        <v>6.9</v>
      </c>
      <c r="U89" s="46">
        <v>5.6</v>
      </c>
      <c r="V89" s="46">
        <v>6.8</v>
      </c>
      <c r="W89" s="46">
        <v>6.2</v>
      </c>
      <c r="X89" s="46">
        <v>7.1</v>
      </c>
      <c r="Y89" s="46">
        <v>6.8</v>
      </c>
      <c r="Z89" s="46">
        <v>7</v>
      </c>
      <c r="AA89" s="46">
        <v>5.8</v>
      </c>
      <c r="AB89" s="46">
        <v>7.3</v>
      </c>
      <c r="AC89" s="46">
        <v>7.7</v>
      </c>
      <c r="AD89" s="46">
        <v>6.3</v>
      </c>
      <c r="AE89" s="46">
        <v>7.3</v>
      </c>
      <c r="AF89" s="46">
        <v>6.9</v>
      </c>
      <c r="AG89" s="46">
        <v>7.2</v>
      </c>
      <c r="AH89" s="46">
        <v>7.1</v>
      </c>
      <c r="AI89" s="46">
        <v>7</v>
      </c>
      <c r="AJ89" s="46">
        <v>6.6911764705882364</v>
      </c>
    </row>
    <row r="90" spans="1:36" x14ac:dyDescent="0.25">
      <c r="A90" s="1">
        <v>45376</v>
      </c>
      <c r="B90" s="46">
        <v>7.4</v>
      </c>
      <c r="C90" s="46">
        <v>7.5</v>
      </c>
      <c r="D90" s="46">
        <v>7.2</v>
      </c>
      <c r="E90" s="46">
        <v>7.3</v>
      </c>
      <c r="F90" s="46">
        <v>8.1</v>
      </c>
      <c r="G90" s="46">
        <v>6.4</v>
      </c>
      <c r="H90" s="46">
        <v>6.5</v>
      </c>
      <c r="I90" s="46">
        <v>7.4</v>
      </c>
      <c r="J90" s="46">
        <v>6.7</v>
      </c>
      <c r="K90" s="46">
        <v>6.9</v>
      </c>
      <c r="L90" s="46">
        <v>6.4</v>
      </c>
      <c r="M90" s="46">
        <v>6.9</v>
      </c>
      <c r="N90" s="46">
        <v>8.8000000000000007</v>
      </c>
      <c r="O90" s="46">
        <v>6.5</v>
      </c>
      <c r="P90" s="46">
        <v>7.3</v>
      </c>
      <c r="Q90" s="46">
        <v>6.5</v>
      </c>
      <c r="R90" s="46">
        <v>7.2</v>
      </c>
      <c r="S90" s="46">
        <v>7</v>
      </c>
      <c r="T90" s="46">
        <v>7.6</v>
      </c>
      <c r="U90" s="46">
        <v>6.9</v>
      </c>
      <c r="V90" s="46">
        <v>7.4</v>
      </c>
      <c r="W90" s="46">
        <v>6.3</v>
      </c>
      <c r="X90" s="46">
        <v>7.6</v>
      </c>
      <c r="Y90" s="46">
        <v>7.4</v>
      </c>
      <c r="Z90" s="46">
        <v>7.2</v>
      </c>
      <c r="AA90" s="46">
        <v>6.9</v>
      </c>
      <c r="AB90" s="46">
        <v>8.1</v>
      </c>
      <c r="AC90" s="46">
        <v>8.3000000000000007</v>
      </c>
      <c r="AD90" s="46">
        <v>6.1</v>
      </c>
      <c r="AE90" s="46">
        <v>7.4</v>
      </c>
      <c r="AF90" s="46">
        <v>7.8</v>
      </c>
      <c r="AG90" s="46">
        <v>8.3000000000000007</v>
      </c>
      <c r="AH90" s="46">
        <v>7.6</v>
      </c>
      <c r="AI90" s="46">
        <v>6.9</v>
      </c>
      <c r="AJ90" s="46">
        <v>7.2294117647058833</v>
      </c>
    </row>
    <row r="91" spans="1:36" x14ac:dyDescent="0.25">
      <c r="A91" s="1">
        <v>45377</v>
      </c>
      <c r="B91" s="46">
        <v>9.6999999999999993</v>
      </c>
      <c r="C91" s="46">
        <v>8.6999999999999993</v>
      </c>
      <c r="D91" s="46">
        <v>8.6999999999999993</v>
      </c>
      <c r="E91" s="46">
        <v>8.6999999999999993</v>
      </c>
      <c r="F91" s="46">
        <v>9</v>
      </c>
      <c r="G91" s="46">
        <v>8.5</v>
      </c>
      <c r="H91" s="46">
        <v>7.7</v>
      </c>
      <c r="I91" s="46">
        <v>10.199999999999999</v>
      </c>
      <c r="J91" s="46">
        <v>9.5</v>
      </c>
      <c r="K91" s="46">
        <v>9.6</v>
      </c>
      <c r="L91" s="46">
        <v>8.1999999999999993</v>
      </c>
      <c r="M91" s="46">
        <v>8.6</v>
      </c>
      <c r="N91" s="46">
        <v>9.6</v>
      </c>
      <c r="O91" s="46">
        <v>7.6</v>
      </c>
      <c r="P91" s="46">
        <v>8.3000000000000007</v>
      </c>
      <c r="Q91" s="46">
        <v>8.5</v>
      </c>
      <c r="R91" s="46">
        <v>8.3000000000000007</v>
      </c>
      <c r="S91" s="46">
        <v>8.5</v>
      </c>
      <c r="T91" s="46">
        <v>8.9</v>
      </c>
      <c r="U91" s="46">
        <v>10.3</v>
      </c>
      <c r="V91" s="46">
        <v>8.1</v>
      </c>
      <c r="W91" s="46">
        <v>7.7</v>
      </c>
      <c r="X91" s="46">
        <v>8.9</v>
      </c>
      <c r="Y91" s="46">
        <v>8.6</v>
      </c>
      <c r="Z91" s="46">
        <v>7.4</v>
      </c>
      <c r="AA91" s="46">
        <v>8.6</v>
      </c>
      <c r="AB91" s="46">
        <v>8.4</v>
      </c>
      <c r="AC91" s="46">
        <v>9.6999999999999993</v>
      </c>
      <c r="AD91" s="46">
        <v>8.8000000000000007</v>
      </c>
      <c r="AE91" s="46">
        <v>8.4</v>
      </c>
      <c r="AF91" s="46">
        <v>9.8000000000000007</v>
      </c>
      <c r="AG91" s="46">
        <v>8.9</v>
      </c>
      <c r="AH91" s="46">
        <v>9.3000000000000007</v>
      </c>
      <c r="AI91" s="46">
        <v>9.1999999999999993</v>
      </c>
      <c r="AJ91" s="46">
        <v>8.7911764705882351</v>
      </c>
    </row>
    <row r="92" spans="1:36" x14ac:dyDescent="0.25">
      <c r="A92" s="1">
        <v>45378</v>
      </c>
      <c r="B92" s="46">
        <v>9.1</v>
      </c>
      <c r="C92" s="46">
        <v>9.6999999999999993</v>
      </c>
      <c r="D92" s="46">
        <v>9.6999999999999993</v>
      </c>
      <c r="E92" s="46">
        <v>9.6</v>
      </c>
      <c r="F92" s="46">
        <v>9.6</v>
      </c>
      <c r="G92" s="46">
        <v>8.4</v>
      </c>
      <c r="H92" s="46">
        <v>8.9</v>
      </c>
      <c r="I92" s="46">
        <v>9.6999999999999993</v>
      </c>
      <c r="J92" s="46">
        <v>8.9</v>
      </c>
      <c r="K92" s="46">
        <v>9.8000000000000007</v>
      </c>
      <c r="L92" s="46">
        <v>8.9</v>
      </c>
      <c r="M92" s="46">
        <v>9.5</v>
      </c>
      <c r="N92" s="46">
        <v>9.6</v>
      </c>
      <c r="O92" s="46">
        <v>8.3000000000000007</v>
      </c>
      <c r="P92" s="46">
        <v>8.9</v>
      </c>
      <c r="Q92" s="46">
        <v>8.9</v>
      </c>
      <c r="R92" s="46">
        <v>8.8000000000000007</v>
      </c>
      <c r="S92" s="46">
        <v>9</v>
      </c>
      <c r="T92" s="46">
        <v>9.1</v>
      </c>
      <c r="U92" s="46">
        <v>8.6999999999999993</v>
      </c>
      <c r="V92" s="46">
        <v>8.8000000000000007</v>
      </c>
      <c r="W92" s="46">
        <v>9.1999999999999993</v>
      </c>
      <c r="X92" s="46">
        <v>9.9</v>
      </c>
      <c r="Y92" s="46">
        <v>9.8000000000000007</v>
      </c>
      <c r="Z92" s="46">
        <v>8.6999999999999993</v>
      </c>
      <c r="AA92" s="46">
        <v>9</v>
      </c>
      <c r="AB92" s="46">
        <v>9.3000000000000007</v>
      </c>
      <c r="AC92" s="46">
        <v>9</v>
      </c>
      <c r="AD92" s="46">
        <v>8.8000000000000007</v>
      </c>
      <c r="AE92" s="46">
        <v>9.8000000000000007</v>
      </c>
      <c r="AF92" s="46">
        <v>9.1999999999999993</v>
      </c>
      <c r="AG92" s="46">
        <v>10.199999999999999</v>
      </c>
      <c r="AH92" s="46">
        <v>9.1999999999999993</v>
      </c>
      <c r="AI92" s="46">
        <v>9.5</v>
      </c>
      <c r="AJ92" s="46">
        <v>9.2205882352941195</v>
      </c>
    </row>
    <row r="93" spans="1:36" x14ac:dyDescent="0.25">
      <c r="A93" s="1">
        <v>45379</v>
      </c>
      <c r="B93" s="46">
        <v>9.1</v>
      </c>
      <c r="C93" s="46">
        <v>9</v>
      </c>
      <c r="D93" s="46">
        <v>8.9</v>
      </c>
      <c r="E93" s="46">
        <v>9.1</v>
      </c>
      <c r="F93" s="46">
        <v>9</v>
      </c>
      <c r="G93" s="46">
        <v>8.4</v>
      </c>
      <c r="H93" s="46">
        <v>8.1</v>
      </c>
      <c r="I93" s="46">
        <v>9.3000000000000007</v>
      </c>
      <c r="J93" s="46">
        <v>8.9</v>
      </c>
      <c r="K93" s="46">
        <v>9.4</v>
      </c>
      <c r="L93" s="46">
        <v>8.4</v>
      </c>
      <c r="M93" s="46">
        <v>8.9</v>
      </c>
      <c r="N93" s="46">
        <v>9.6</v>
      </c>
      <c r="O93" s="46">
        <v>8</v>
      </c>
      <c r="P93" s="46">
        <v>8.5</v>
      </c>
      <c r="Q93" s="46">
        <v>8.3000000000000007</v>
      </c>
      <c r="R93" s="46">
        <v>8.4</v>
      </c>
      <c r="S93" s="46">
        <v>8.1999999999999993</v>
      </c>
      <c r="T93" s="46">
        <v>8.6999999999999993</v>
      </c>
      <c r="U93" s="46">
        <v>8.8000000000000007</v>
      </c>
      <c r="V93" s="46">
        <v>8.4</v>
      </c>
      <c r="W93" s="46">
        <v>8.3000000000000007</v>
      </c>
      <c r="X93" s="46">
        <v>9.5</v>
      </c>
      <c r="Y93" s="46">
        <v>9</v>
      </c>
      <c r="Z93" s="46">
        <v>8.3000000000000007</v>
      </c>
      <c r="AA93" s="46">
        <v>8.4</v>
      </c>
      <c r="AB93" s="46">
        <v>9</v>
      </c>
      <c r="AC93" s="46">
        <v>9.6</v>
      </c>
      <c r="AD93" s="46">
        <v>8.8000000000000007</v>
      </c>
      <c r="AE93" s="46">
        <v>9.1</v>
      </c>
      <c r="AF93" s="46">
        <v>9.6</v>
      </c>
      <c r="AG93" s="46">
        <v>9.3000000000000007</v>
      </c>
      <c r="AH93" s="46">
        <v>9.6</v>
      </c>
      <c r="AI93" s="46">
        <v>9.6999999999999993</v>
      </c>
      <c r="AJ93" s="46">
        <v>8.8705882352941217</v>
      </c>
    </row>
    <row r="94" spans="1:36" x14ac:dyDescent="0.25">
      <c r="A94" s="1">
        <v>45380</v>
      </c>
      <c r="B94" s="46">
        <v>11.3</v>
      </c>
      <c r="C94" s="46">
        <v>10.7</v>
      </c>
      <c r="D94" s="46">
        <v>10.7</v>
      </c>
      <c r="E94" s="46">
        <v>10.9</v>
      </c>
      <c r="F94" s="46">
        <v>10.8</v>
      </c>
      <c r="G94" s="46">
        <v>10.7</v>
      </c>
      <c r="H94" s="46">
        <v>10.199999999999999</v>
      </c>
      <c r="I94" s="46">
        <v>11.3</v>
      </c>
      <c r="J94" s="46">
        <v>11</v>
      </c>
      <c r="K94" s="46">
        <v>11</v>
      </c>
      <c r="L94" s="46">
        <v>10.8</v>
      </c>
      <c r="M94" s="46">
        <v>10.7</v>
      </c>
      <c r="N94" s="46">
        <v>11.5</v>
      </c>
      <c r="O94" s="46">
        <v>9.9</v>
      </c>
      <c r="P94" s="46">
        <v>10.199999999999999</v>
      </c>
      <c r="Q94" s="46">
        <v>10.9</v>
      </c>
      <c r="R94" s="46">
        <v>10.199999999999999</v>
      </c>
      <c r="S94" s="46">
        <v>10.5</v>
      </c>
      <c r="T94" s="46">
        <v>10.6</v>
      </c>
      <c r="U94" s="46">
        <v>10.6</v>
      </c>
      <c r="V94" s="46">
        <v>10.5</v>
      </c>
      <c r="W94" s="46">
        <v>9.6999999999999993</v>
      </c>
      <c r="X94" s="46">
        <v>11.2</v>
      </c>
      <c r="Y94" s="46">
        <v>10.7</v>
      </c>
      <c r="Z94" s="46">
        <v>9.9</v>
      </c>
      <c r="AA94" s="46">
        <v>10.8</v>
      </c>
      <c r="AB94" s="46">
        <v>10.8</v>
      </c>
      <c r="AC94" s="46">
        <v>10.7</v>
      </c>
      <c r="AD94" s="46">
        <v>10.9</v>
      </c>
      <c r="AE94" s="46">
        <v>11</v>
      </c>
      <c r="AF94" s="46">
        <v>11</v>
      </c>
      <c r="AG94" s="46">
        <v>11.6</v>
      </c>
      <c r="AH94" s="46">
        <v>11.1</v>
      </c>
      <c r="AI94" s="46">
        <v>11.3</v>
      </c>
      <c r="AJ94" s="46">
        <v>10.755882352941176</v>
      </c>
    </row>
    <row r="95" spans="1:36" x14ac:dyDescent="0.25">
      <c r="A95" s="1">
        <v>45381</v>
      </c>
      <c r="B95" s="46">
        <v>10.9</v>
      </c>
      <c r="C95" s="46">
        <v>8.1</v>
      </c>
      <c r="D95" s="46">
        <v>8.4</v>
      </c>
      <c r="E95" s="46">
        <v>8.6</v>
      </c>
      <c r="F95" s="46">
        <v>8.1999999999999993</v>
      </c>
      <c r="G95" s="46">
        <v>9.3000000000000007</v>
      </c>
      <c r="H95" s="46">
        <v>10.8</v>
      </c>
      <c r="I95" s="46">
        <v>9.9</v>
      </c>
      <c r="J95" s="46">
        <v>10.3</v>
      </c>
      <c r="K95" s="46">
        <v>9.1999999999999993</v>
      </c>
      <c r="L95" s="46">
        <v>10.1</v>
      </c>
      <c r="M95" s="46">
        <v>9.1999999999999993</v>
      </c>
      <c r="N95" s="46">
        <v>8.4</v>
      </c>
      <c r="O95" s="46">
        <v>10.5</v>
      </c>
      <c r="P95" s="46">
        <v>8.4</v>
      </c>
      <c r="Q95" s="46">
        <v>10.6</v>
      </c>
      <c r="R95" s="46">
        <v>9.1999999999999993</v>
      </c>
      <c r="S95" s="46">
        <v>9.1</v>
      </c>
      <c r="T95" s="46">
        <v>8.6999999999999993</v>
      </c>
      <c r="U95" s="46">
        <v>10.1</v>
      </c>
      <c r="V95" s="46">
        <v>9.5</v>
      </c>
      <c r="W95" s="46">
        <v>11.5</v>
      </c>
      <c r="X95" s="46">
        <v>8.4</v>
      </c>
      <c r="Y95" s="46">
        <v>8.4</v>
      </c>
      <c r="Z95" s="46">
        <v>8</v>
      </c>
      <c r="AA95" s="46">
        <v>11</v>
      </c>
      <c r="AB95" s="46">
        <v>8.8000000000000007</v>
      </c>
      <c r="AC95" s="46">
        <v>9.3000000000000007</v>
      </c>
      <c r="AD95" s="46">
        <v>9.9</v>
      </c>
      <c r="AE95" s="46">
        <v>8</v>
      </c>
      <c r="AF95" s="46">
        <v>8.6999999999999993</v>
      </c>
      <c r="AG95" s="46">
        <v>8.1999999999999993</v>
      </c>
      <c r="AH95" s="46">
        <v>8.6</v>
      </c>
      <c r="AI95" s="46">
        <v>7.8</v>
      </c>
      <c r="AJ95" s="46">
        <v>9.2382352941176453</v>
      </c>
    </row>
    <row r="96" spans="1:36" x14ac:dyDescent="0.25">
      <c r="A96" s="1">
        <v>45382</v>
      </c>
      <c r="B96" s="46">
        <v>11.7</v>
      </c>
      <c r="C96" s="46">
        <v>9.1999999999999993</v>
      </c>
      <c r="D96" s="46">
        <v>10.6</v>
      </c>
      <c r="E96" s="46">
        <v>10.5</v>
      </c>
      <c r="F96" s="46">
        <v>9.5</v>
      </c>
      <c r="G96" s="46">
        <v>11.1</v>
      </c>
      <c r="H96" s="46">
        <v>9.9</v>
      </c>
      <c r="I96" s="46">
        <v>11.1</v>
      </c>
      <c r="J96" s="46">
        <v>11</v>
      </c>
      <c r="K96" s="46">
        <v>10.8</v>
      </c>
      <c r="L96" s="46">
        <v>10.199999999999999</v>
      </c>
      <c r="M96" s="46">
        <v>10.9</v>
      </c>
      <c r="N96" s="46">
        <v>10.1</v>
      </c>
      <c r="O96" s="46">
        <v>9.9</v>
      </c>
      <c r="P96" s="46">
        <v>8.6</v>
      </c>
      <c r="Q96" s="46">
        <v>11</v>
      </c>
      <c r="R96" s="46">
        <v>8.9</v>
      </c>
      <c r="S96" s="46">
        <v>9.3000000000000007</v>
      </c>
      <c r="T96" s="46">
        <v>9.8000000000000007</v>
      </c>
      <c r="U96" s="46">
        <v>11.4</v>
      </c>
      <c r="V96" s="46">
        <v>9.9</v>
      </c>
      <c r="W96" s="46">
        <v>10.199999999999999</v>
      </c>
      <c r="X96" s="46">
        <v>10.1</v>
      </c>
      <c r="Y96" s="46">
        <v>9.6999999999999993</v>
      </c>
      <c r="Z96" s="46">
        <v>9.8000000000000007</v>
      </c>
      <c r="AA96" s="46">
        <v>11</v>
      </c>
      <c r="AB96" s="46">
        <v>8.9</v>
      </c>
      <c r="AC96" s="46">
        <v>10.1</v>
      </c>
      <c r="AD96" s="46">
        <v>11.4</v>
      </c>
      <c r="AE96" s="46">
        <v>9.6</v>
      </c>
      <c r="AF96" s="46">
        <v>10.4</v>
      </c>
      <c r="AG96" s="46">
        <v>9.1</v>
      </c>
      <c r="AH96" s="46">
        <v>10.3</v>
      </c>
      <c r="AI96" s="46">
        <v>10.1</v>
      </c>
      <c r="AJ96" s="46">
        <v>10.179411764705884</v>
      </c>
    </row>
    <row r="97" spans="1:36" x14ac:dyDescent="0.25">
      <c r="A97" s="1">
        <v>45383</v>
      </c>
      <c r="B97" s="46">
        <v>10.1</v>
      </c>
      <c r="C97" s="46">
        <v>9.4</v>
      </c>
      <c r="D97" s="46">
        <v>9.5</v>
      </c>
      <c r="E97" s="46">
        <v>10</v>
      </c>
      <c r="F97" s="46">
        <v>9.1999999999999993</v>
      </c>
      <c r="G97" s="46">
        <v>9.1999999999999993</v>
      </c>
      <c r="H97" s="46">
        <v>8.6999999999999993</v>
      </c>
      <c r="I97" s="46">
        <v>10.199999999999999</v>
      </c>
      <c r="J97" s="46">
        <v>10.1</v>
      </c>
      <c r="K97" s="46">
        <v>10.1</v>
      </c>
      <c r="L97" s="46">
        <v>9.5</v>
      </c>
      <c r="M97" s="46">
        <v>9.6999999999999993</v>
      </c>
      <c r="N97" s="46">
        <v>10.4</v>
      </c>
      <c r="O97" s="46">
        <v>9.3000000000000007</v>
      </c>
      <c r="P97" s="46">
        <v>9.3000000000000007</v>
      </c>
      <c r="Q97" s="46">
        <v>9.8000000000000007</v>
      </c>
      <c r="R97" s="46">
        <v>9.4</v>
      </c>
      <c r="S97" s="46">
        <v>9</v>
      </c>
      <c r="T97" s="46">
        <v>9.5</v>
      </c>
      <c r="U97" s="46">
        <v>10.199999999999999</v>
      </c>
      <c r="V97" s="46">
        <v>9.5</v>
      </c>
      <c r="W97" s="46">
        <v>9.6</v>
      </c>
      <c r="X97" s="46">
        <v>10.5</v>
      </c>
      <c r="Y97" s="46">
        <v>9.8000000000000007</v>
      </c>
      <c r="Z97" s="46">
        <v>9.3000000000000007</v>
      </c>
      <c r="AA97" s="46">
        <v>9.6</v>
      </c>
      <c r="AB97" s="46">
        <v>9.5</v>
      </c>
      <c r="AC97" s="46">
        <v>10.4</v>
      </c>
      <c r="AD97" s="46">
        <v>9.6999999999999993</v>
      </c>
      <c r="AE97" s="46">
        <v>9.5</v>
      </c>
      <c r="AF97" s="46">
        <v>10.7</v>
      </c>
      <c r="AG97" s="46">
        <v>9.9</v>
      </c>
      <c r="AH97" s="46">
        <v>10.4</v>
      </c>
      <c r="AI97" s="46">
        <v>10.7</v>
      </c>
      <c r="AJ97" s="46">
        <v>9.7558823529411747</v>
      </c>
    </row>
    <row r="98" spans="1:36" x14ac:dyDescent="0.25">
      <c r="A98" s="1">
        <v>45384</v>
      </c>
      <c r="B98" s="46">
        <v>10.1</v>
      </c>
      <c r="C98" s="46">
        <v>9.5</v>
      </c>
      <c r="D98" s="46">
        <v>9.3000000000000007</v>
      </c>
      <c r="E98" s="46">
        <v>9.6999999999999993</v>
      </c>
      <c r="F98" s="46">
        <v>9.9</v>
      </c>
      <c r="G98" s="46">
        <v>9.1999999999999993</v>
      </c>
      <c r="H98" s="46">
        <v>9.3000000000000007</v>
      </c>
      <c r="I98" s="46">
        <v>9.8000000000000007</v>
      </c>
      <c r="J98" s="46">
        <v>10</v>
      </c>
      <c r="K98" s="46">
        <v>9.8000000000000007</v>
      </c>
      <c r="L98" s="46">
        <v>9.4</v>
      </c>
      <c r="M98" s="46">
        <v>9.4</v>
      </c>
      <c r="N98" s="46">
        <v>10.1</v>
      </c>
      <c r="O98" s="46">
        <v>9.1</v>
      </c>
      <c r="P98" s="46">
        <v>9.6999999999999993</v>
      </c>
      <c r="Q98" s="46">
        <v>9.5</v>
      </c>
      <c r="R98" s="46">
        <v>9.5</v>
      </c>
      <c r="S98" s="46">
        <v>9.1</v>
      </c>
      <c r="T98" s="46">
        <v>9.1999999999999993</v>
      </c>
      <c r="U98" s="46">
        <v>9.9</v>
      </c>
      <c r="V98" s="46">
        <v>9.3000000000000007</v>
      </c>
      <c r="W98" s="46">
        <v>9.8000000000000007</v>
      </c>
      <c r="X98" s="46">
        <v>10.1</v>
      </c>
      <c r="Y98" s="46">
        <v>9.8000000000000007</v>
      </c>
      <c r="Z98" s="46">
        <v>9.5</v>
      </c>
      <c r="AA98" s="46">
        <v>9.5</v>
      </c>
      <c r="AB98" s="46">
        <v>9.8000000000000007</v>
      </c>
      <c r="AC98" s="46">
        <v>10.199999999999999</v>
      </c>
      <c r="AD98" s="46">
        <v>9.4</v>
      </c>
      <c r="AE98" s="46">
        <v>9.6999999999999993</v>
      </c>
      <c r="AF98" s="46">
        <v>10.6</v>
      </c>
      <c r="AG98" s="46">
        <v>10.1</v>
      </c>
      <c r="AH98" s="46">
        <v>10.199999999999999</v>
      </c>
      <c r="AI98" s="46">
        <v>10.4</v>
      </c>
      <c r="AJ98" s="46">
        <v>9.7029411764705884</v>
      </c>
    </row>
    <row r="99" spans="1:36" x14ac:dyDescent="0.25">
      <c r="A99" s="1">
        <v>45385</v>
      </c>
      <c r="B99" s="46">
        <v>11.6</v>
      </c>
      <c r="C99" s="46">
        <v>10.8</v>
      </c>
      <c r="D99" s="46">
        <v>11</v>
      </c>
      <c r="E99" s="46">
        <v>11</v>
      </c>
      <c r="F99" s="46">
        <v>10.6</v>
      </c>
      <c r="G99" s="46">
        <v>10.7</v>
      </c>
      <c r="H99" s="46">
        <v>10.4</v>
      </c>
      <c r="I99" s="46">
        <v>11.3</v>
      </c>
      <c r="J99" s="46">
        <v>11.3</v>
      </c>
      <c r="K99" s="46">
        <v>11.3</v>
      </c>
      <c r="L99" s="46">
        <v>10.6</v>
      </c>
      <c r="M99" s="46">
        <v>11.1</v>
      </c>
      <c r="N99" s="46">
        <v>11</v>
      </c>
      <c r="O99" s="46">
        <v>10.3</v>
      </c>
      <c r="P99" s="46">
        <v>10.3</v>
      </c>
      <c r="Q99" s="46">
        <v>10.8</v>
      </c>
      <c r="R99" s="46">
        <v>10.3</v>
      </c>
      <c r="S99" s="46">
        <v>10.5</v>
      </c>
      <c r="T99" s="46">
        <v>10.8</v>
      </c>
      <c r="U99" s="46">
        <v>10.9</v>
      </c>
      <c r="V99" s="46">
        <v>10.6</v>
      </c>
      <c r="W99" s="46">
        <v>10.3</v>
      </c>
      <c r="X99" s="46">
        <v>11.1</v>
      </c>
      <c r="Y99" s="46">
        <v>11.1</v>
      </c>
      <c r="Z99" s="46">
        <v>10.4</v>
      </c>
      <c r="AA99" s="46">
        <v>10.7</v>
      </c>
      <c r="AB99" s="46">
        <v>10.199999999999999</v>
      </c>
      <c r="AC99" s="46">
        <v>10.8</v>
      </c>
      <c r="AD99" s="46">
        <v>11.2</v>
      </c>
      <c r="AE99" s="46">
        <v>11</v>
      </c>
      <c r="AF99" s="46">
        <v>11.3</v>
      </c>
      <c r="AG99" s="46">
        <v>10.8</v>
      </c>
      <c r="AH99" s="46">
        <v>11.1</v>
      </c>
      <c r="AI99" s="46">
        <v>11.4</v>
      </c>
      <c r="AJ99" s="46">
        <v>10.841176470588236</v>
      </c>
    </row>
    <row r="100" spans="1:36" x14ac:dyDescent="0.25">
      <c r="A100" s="1">
        <v>45386</v>
      </c>
      <c r="B100" s="46">
        <v>12.1</v>
      </c>
      <c r="C100" s="46">
        <v>11.2</v>
      </c>
      <c r="D100" s="46">
        <v>11.9</v>
      </c>
      <c r="E100" s="46">
        <v>12</v>
      </c>
      <c r="F100" s="46">
        <v>10.5</v>
      </c>
      <c r="G100" s="46">
        <v>11.7</v>
      </c>
      <c r="H100" s="46">
        <v>10.6</v>
      </c>
      <c r="I100" s="46">
        <v>12.3</v>
      </c>
      <c r="J100" s="46">
        <v>12.1</v>
      </c>
      <c r="K100" s="46">
        <v>12.4</v>
      </c>
      <c r="L100" s="46">
        <v>11.7</v>
      </c>
      <c r="M100" s="46">
        <v>12.1</v>
      </c>
      <c r="N100" s="46">
        <v>11.8</v>
      </c>
      <c r="O100" s="46">
        <v>11.1</v>
      </c>
      <c r="P100" s="46">
        <v>9.8000000000000007</v>
      </c>
      <c r="Q100" s="46">
        <v>11.7</v>
      </c>
      <c r="R100" s="46">
        <v>9.9</v>
      </c>
      <c r="S100" s="46">
        <v>10</v>
      </c>
      <c r="T100" s="46">
        <v>11.5</v>
      </c>
      <c r="U100" s="46">
        <v>12</v>
      </c>
      <c r="V100" s="46">
        <v>11.3</v>
      </c>
      <c r="W100" s="46">
        <v>10.7</v>
      </c>
      <c r="X100" s="46">
        <v>12.2</v>
      </c>
      <c r="Y100" s="46">
        <v>11.8</v>
      </c>
      <c r="Z100" s="46">
        <v>10.7</v>
      </c>
      <c r="AA100" s="46">
        <v>11.7</v>
      </c>
      <c r="AB100" s="46">
        <v>9.6999999999999993</v>
      </c>
      <c r="AC100" s="46">
        <v>11.9</v>
      </c>
      <c r="AD100" s="46">
        <v>12</v>
      </c>
      <c r="AE100" s="46">
        <v>12</v>
      </c>
      <c r="AF100" s="46">
        <v>13</v>
      </c>
      <c r="AG100" s="46">
        <v>10.9</v>
      </c>
      <c r="AH100" s="46">
        <v>12.5</v>
      </c>
      <c r="AI100" s="46">
        <v>12.7</v>
      </c>
      <c r="AJ100" s="46">
        <v>11.514705882352938</v>
      </c>
    </row>
    <row r="101" spans="1:36" x14ac:dyDescent="0.25">
      <c r="A101" s="1">
        <v>45387</v>
      </c>
      <c r="B101" s="46">
        <v>14.8</v>
      </c>
      <c r="C101" s="46">
        <v>12.9</v>
      </c>
      <c r="D101" s="46">
        <v>13.2</v>
      </c>
      <c r="E101" s="46">
        <v>13.4</v>
      </c>
      <c r="F101" s="46">
        <v>12.4</v>
      </c>
      <c r="G101" s="46">
        <v>13.3</v>
      </c>
      <c r="H101" s="46">
        <v>12.7</v>
      </c>
      <c r="I101" s="46">
        <v>15</v>
      </c>
      <c r="J101" s="46">
        <v>14.9</v>
      </c>
      <c r="K101" s="46">
        <v>14.8</v>
      </c>
      <c r="L101" s="46">
        <v>13.5</v>
      </c>
      <c r="M101" s="46">
        <v>13.4</v>
      </c>
      <c r="N101" s="46">
        <v>13.7</v>
      </c>
      <c r="O101" s="46">
        <v>12.9</v>
      </c>
      <c r="P101" s="46">
        <v>11.9</v>
      </c>
      <c r="Q101" s="46">
        <v>13.5</v>
      </c>
      <c r="R101" s="46">
        <v>12.4</v>
      </c>
      <c r="S101" s="46">
        <v>12.4</v>
      </c>
      <c r="T101" s="46">
        <v>13.1</v>
      </c>
      <c r="U101" s="46">
        <v>14.8</v>
      </c>
      <c r="V101" s="46">
        <v>13</v>
      </c>
      <c r="W101" s="46">
        <v>12.6</v>
      </c>
      <c r="X101" s="46">
        <v>13.7</v>
      </c>
      <c r="Y101" s="46">
        <v>13.3</v>
      </c>
      <c r="Z101" s="46">
        <v>12.1</v>
      </c>
      <c r="AA101" s="46">
        <v>13.6</v>
      </c>
      <c r="AB101" s="46">
        <v>11.8</v>
      </c>
      <c r="AC101" s="46">
        <v>12.8</v>
      </c>
      <c r="AD101" s="46">
        <v>14.4</v>
      </c>
      <c r="AE101" s="46">
        <v>13.6</v>
      </c>
      <c r="AF101" s="46">
        <v>15.2</v>
      </c>
      <c r="AG101" s="46">
        <v>12.7</v>
      </c>
      <c r="AH101" s="46">
        <v>13.9</v>
      </c>
      <c r="AI101" s="46">
        <v>14.7</v>
      </c>
      <c r="AJ101" s="46">
        <v>13.423529411764706</v>
      </c>
    </row>
    <row r="102" spans="1:36" x14ac:dyDescent="0.25">
      <c r="A102" s="1">
        <v>45388</v>
      </c>
      <c r="B102" s="46">
        <v>18.2</v>
      </c>
      <c r="C102" s="46">
        <v>16.5</v>
      </c>
      <c r="D102" s="46">
        <v>17</v>
      </c>
      <c r="E102" s="46">
        <v>18</v>
      </c>
      <c r="F102" s="46">
        <v>16.600000000000001</v>
      </c>
      <c r="G102" s="46">
        <v>18.100000000000001</v>
      </c>
      <c r="H102" s="46">
        <v>17.2</v>
      </c>
      <c r="I102" s="46">
        <v>18.899999999999999</v>
      </c>
      <c r="J102" s="46">
        <v>18.100000000000001</v>
      </c>
      <c r="K102" s="46">
        <v>18.5</v>
      </c>
      <c r="L102" s="46">
        <v>17.600000000000001</v>
      </c>
      <c r="M102" s="46">
        <v>17.399999999999999</v>
      </c>
      <c r="N102" s="46">
        <v>17.8</v>
      </c>
      <c r="O102" s="46">
        <v>17.2</v>
      </c>
      <c r="P102" s="46">
        <v>14.7</v>
      </c>
      <c r="Q102" s="46">
        <v>18.100000000000001</v>
      </c>
      <c r="R102" s="46">
        <v>16.600000000000001</v>
      </c>
      <c r="S102" s="46">
        <v>16.5</v>
      </c>
      <c r="T102" s="46">
        <v>17.100000000000001</v>
      </c>
      <c r="U102" s="46">
        <v>19</v>
      </c>
      <c r="V102" s="46">
        <v>17.100000000000001</v>
      </c>
      <c r="W102" s="46">
        <v>16.7</v>
      </c>
      <c r="X102" s="46">
        <v>17.899999999999999</v>
      </c>
      <c r="Y102" s="46">
        <v>17.399999999999999</v>
      </c>
      <c r="Z102" s="46">
        <v>15.3</v>
      </c>
      <c r="AA102" s="46">
        <v>18.7</v>
      </c>
      <c r="AB102" s="46">
        <v>15.4</v>
      </c>
      <c r="AC102" s="46">
        <v>15</v>
      </c>
      <c r="AD102" s="46">
        <v>18.600000000000001</v>
      </c>
      <c r="AE102" s="46">
        <v>16.899999999999999</v>
      </c>
      <c r="AF102" s="46">
        <v>18.100000000000001</v>
      </c>
      <c r="AG102" s="46">
        <v>17.899999999999999</v>
      </c>
      <c r="AH102" s="46">
        <v>17.5</v>
      </c>
      <c r="AI102" s="46">
        <v>18.5</v>
      </c>
      <c r="AJ102" s="46">
        <v>17.355882352941176</v>
      </c>
    </row>
    <row r="103" spans="1:36" x14ac:dyDescent="0.25">
      <c r="A103" s="1">
        <v>45389</v>
      </c>
      <c r="B103" s="46">
        <v>17.100000000000001</v>
      </c>
      <c r="C103" s="46">
        <v>14.3</v>
      </c>
      <c r="D103" s="46">
        <v>15.8</v>
      </c>
      <c r="E103" s="46">
        <v>16.8</v>
      </c>
      <c r="F103" s="46">
        <v>13</v>
      </c>
      <c r="G103" s="46">
        <v>16.8</v>
      </c>
      <c r="H103" s="46">
        <v>15.5</v>
      </c>
      <c r="I103" s="46">
        <v>17.3</v>
      </c>
      <c r="J103" s="46">
        <v>16.8</v>
      </c>
      <c r="K103" s="46">
        <v>17</v>
      </c>
      <c r="L103" s="46">
        <v>17.2</v>
      </c>
      <c r="M103" s="46">
        <v>16.399999999999999</v>
      </c>
      <c r="N103" s="46">
        <v>14.7</v>
      </c>
      <c r="O103" s="46">
        <v>16.600000000000001</v>
      </c>
      <c r="P103" s="46">
        <v>13.4</v>
      </c>
      <c r="Q103" s="46">
        <v>16.5</v>
      </c>
      <c r="R103" s="46">
        <v>14.6</v>
      </c>
      <c r="S103" s="46">
        <v>14</v>
      </c>
      <c r="T103" s="46">
        <v>15.9</v>
      </c>
      <c r="U103" s="46">
        <v>16.5</v>
      </c>
      <c r="V103" s="46">
        <v>15.7</v>
      </c>
      <c r="W103" s="46">
        <v>16.2</v>
      </c>
      <c r="X103" s="46">
        <v>15.1</v>
      </c>
      <c r="Y103" s="46">
        <v>15.1</v>
      </c>
      <c r="Z103" s="46">
        <v>13.4</v>
      </c>
      <c r="AA103" s="46">
        <v>17.100000000000001</v>
      </c>
      <c r="AB103" s="46">
        <v>13.2</v>
      </c>
      <c r="AC103" s="46">
        <v>14.2</v>
      </c>
      <c r="AD103" s="46">
        <v>17.100000000000001</v>
      </c>
      <c r="AE103" s="46">
        <v>14.4</v>
      </c>
      <c r="AF103" s="46">
        <v>16.3</v>
      </c>
      <c r="AG103" s="46">
        <v>13.7</v>
      </c>
      <c r="AH103" s="46">
        <v>15.5</v>
      </c>
      <c r="AI103" s="46">
        <v>16.8</v>
      </c>
      <c r="AJ103" s="46">
        <v>15.588235294117647</v>
      </c>
    </row>
    <row r="104" spans="1:36" x14ac:dyDescent="0.25">
      <c r="A104" s="1">
        <v>45390</v>
      </c>
      <c r="B104" s="46">
        <v>15.5</v>
      </c>
      <c r="C104" s="46">
        <v>14.2</v>
      </c>
      <c r="D104" s="46">
        <v>15.2</v>
      </c>
      <c r="E104" s="46">
        <v>15.3</v>
      </c>
      <c r="F104" s="46">
        <v>13.5</v>
      </c>
      <c r="G104" s="46">
        <v>15.5</v>
      </c>
      <c r="H104" s="46">
        <v>14.5</v>
      </c>
      <c r="I104" s="46">
        <v>16.100000000000001</v>
      </c>
      <c r="J104" s="46">
        <v>15.8</v>
      </c>
      <c r="K104" s="46">
        <v>15.7</v>
      </c>
      <c r="L104" s="46">
        <v>15</v>
      </c>
      <c r="M104" s="46">
        <v>15</v>
      </c>
      <c r="N104" s="46">
        <v>14.8</v>
      </c>
      <c r="O104" s="46">
        <v>14.6</v>
      </c>
      <c r="P104" s="46">
        <v>13.4</v>
      </c>
      <c r="Q104" s="46">
        <v>15.2</v>
      </c>
      <c r="R104" s="46">
        <v>14.2</v>
      </c>
      <c r="S104" s="46">
        <v>14.3</v>
      </c>
      <c r="T104" s="46">
        <v>15.2</v>
      </c>
      <c r="U104" s="46">
        <v>16.600000000000001</v>
      </c>
      <c r="V104" s="46">
        <v>15</v>
      </c>
      <c r="W104" s="46">
        <v>14</v>
      </c>
      <c r="X104" s="46">
        <v>15.1</v>
      </c>
      <c r="Y104" s="46">
        <v>15.1</v>
      </c>
      <c r="Z104" s="46">
        <v>13.8</v>
      </c>
      <c r="AA104" s="46">
        <v>15.4</v>
      </c>
      <c r="AB104" s="46">
        <v>13.2</v>
      </c>
      <c r="AC104" s="46">
        <v>13.3</v>
      </c>
      <c r="AD104" s="46">
        <v>15.5</v>
      </c>
      <c r="AE104" s="46">
        <v>14.3</v>
      </c>
      <c r="AF104" s="46">
        <v>15</v>
      </c>
      <c r="AG104" s="46">
        <v>14.6</v>
      </c>
      <c r="AH104" s="46">
        <v>14.5</v>
      </c>
      <c r="AI104" s="46">
        <v>15.3</v>
      </c>
      <c r="AJ104" s="46">
        <v>14.814705882352944</v>
      </c>
    </row>
    <row r="105" spans="1:36" x14ac:dyDescent="0.25">
      <c r="A105" s="1">
        <v>45391</v>
      </c>
      <c r="B105" s="46">
        <v>12.3</v>
      </c>
      <c r="C105" s="46">
        <v>11</v>
      </c>
      <c r="D105" s="46">
        <v>11.2</v>
      </c>
      <c r="E105" s="46">
        <v>11.4</v>
      </c>
      <c r="F105" s="46">
        <v>10.7</v>
      </c>
      <c r="G105" s="46">
        <v>11.9</v>
      </c>
      <c r="H105" s="46">
        <v>11.9</v>
      </c>
      <c r="I105" s="46">
        <v>11.6</v>
      </c>
      <c r="J105" s="46">
        <v>11.7</v>
      </c>
      <c r="K105" s="46">
        <v>11.2</v>
      </c>
      <c r="L105" s="46">
        <v>12.2</v>
      </c>
      <c r="M105" s="46">
        <v>11.2</v>
      </c>
      <c r="N105" s="46">
        <v>10.9</v>
      </c>
      <c r="O105" s="46">
        <v>11.9</v>
      </c>
      <c r="P105" s="46">
        <v>10.9</v>
      </c>
      <c r="Q105" s="46">
        <v>12.1</v>
      </c>
      <c r="R105" s="46">
        <v>11.7</v>
      </c>
      <c r="S105" s="46">
        <v>11.1</v>
      </c>
      <c r="T105" s="46">
        <v>11.5</v>
      </c>
      <c r="U105" s="46">
        <v>11.1</v>
      </c>
      <c r="V105" s="46">
        <v>11.7</v>
      </c>
      <c r="W105" s="46">
        <v>12.3</v>
      </c>
      <c r="X105" s="46">
        <v>11</v>
      </c>
      <c r="Y105" s="46">
        <v>11.1</v>
      </c>
      <c r="Z105" s="46">
        <v>11.1</v>
      </c>
      <c r="AA105" s="46">
        <v>12</v>
      </c>
      <c r="AB105" s="46">
        <v>10.6</v>
      </c>
      <c r="AC105" s="46">
        <v>10.9</v>
      </c>
      <c r="AD105" s="46">
        <v>11.5</v>
      </c>
      <c r="AE105" s="46">
        <v>11</v>
      </c>
      <c r="AF105" s="46">
        <v>10.7</v>
      </c>
      <c r="AG105" s="46">
        <v>11</v>
      </c>
      <c r="AH105" s="46">
        <v>10.9</v>
      </c>
      <c r="AI105" s="46">
        <v>10.9</v>
      </c>
      <c r="AJ105" s="46">
        <v>11.358823529411765</v>
      </c>
    </row>
    <row r="106" spans="1:36" x14ac:dyDescent="0.25">
      <c r="A106" s="1">
        <v>45392</v>
      </c>
      <c r="B106" s="46">
        <v>11.1</v>
      </c>
      <c r="C106" s="46">
        <v>10.8</v>
      </c>
      <c r="D106" s="46">
        <v>11.2</v>
      </c>
      <c r="E106" s="46">
        <v>11.7</v>
      </c>
      <c r="F106" s="46">
        <v>10.7</v>
      </c>
      <c r="G106" s="46">
        <v>10.9</v>
      </c>
      <c r="H106" s="46">
        <v>10.5</v>
      </c>
      <c r="I106" s="46">
        <v>11</v>
      </c>
      <c r="J106" s="46">
        <v>9.9</v>
      </c>
      <c r="K106" s="46">
        <v>11.3</v>
      </c>
      <c r="L106" s="46">
        <v>11.1</v>
      </c>
      <c r="M106" s="46">
        <v>11.3</v>
      </c>
      <c r="N106" s="46">
        <v>11.7</v>
      </c>
      <c r="O106" s="46">
        <v>10.5</v>
      </c>
      <c r="P106" s="46">
        <v>10.7</v>
      </c>
      <c r="Q106" s="46">
        <v>10.4</v>
      </c>
      <c r="R106" s="46">
        <v>10.8</v>
      </c>
      <c r="S106" s="46">
        <v>10.4</v>
      </c>
      <c r="T106" s="46">
        <v>11.6</v>
      </c>
      <c r="U106" s="46">
        <v>9.9</v>
      </c>
      <c r="V106" s="46">
        <v>11.1</v>
      </c>
      <c r="W106" s="46">
        <v>10.9</v>
      </c>
      <c r="X106" s="46">
        <v>11.5</v>
      </c>
      <c r="Y106" s="46">
        <v>11.7</v>
      </c>
      <c r="Z106" s="46">
        <v>10.8</v>
      </c>
      <c r="AA106" s="46">
        <v>10.7</v>
      </c>
      <c r="AB106" s="46">
        <v>10.7</v>
      </c>
      <c r="AC106" s="46">
        <v>11.6</v>
      </c>
      <c r="AD106" s="46">
        <v>10.9</v>
      </c>
      <c r="AE106" s="46">
        <v>11.4</v>
      </c>
      <c r="AF106" s="46">
        <v>11.5</v>
      </c>
      <c r="AG106" s="46">
        <v>11.2</v>
      </c>
      <c r="AH106" s="46">
        <v>11.6</v>
      </c>
      <c r="AI106" s="46">
        <v>11.9</v>
      </c>
      <c r="AJ106" s="46">
        <v>11.02941176470588</v>
      </c>
    </row>
    <row r="107" spans="1:36" x14ac:dyDescent="0.25">
      <c r="A107" s="1">
        <v>45393</v>
      </c>
      <c r="B107" s="46">
        <v>13.2</v>
      </c>
      <c r="C107" s="46">
        <v>13</v>
      </c>
      <c r="D107" s="46">
        <v>13.1</v>
      </c>
      <c r="E107" s="46">
        <v>13.2</v>
      </c>
      <c r="F107" s="46">
        <v>12.3</v>
      </c>
      <c r="G107" s="46">
        <v>12.5</v>
      </c>
      <c r="H107" s="46">
        <v>12.7</v>
      </c>
      <c r="I107" s="46">
        <v>13.1</v>
      </c>
      <c r="J107" s="46">
        <v>13.2</v>
      </c>
      <c r="K107" s="46">
        <v>13.1</v>
      </c>
      <c r="L107" s="46">
        <v>12.8</v>
      </c>
      <c r="M107" s="46">
        <v>13</v>
      </c>
      <c r="N107" s="46">
        <v>12.7</v>
      </c>
      <c r="O107" s="46">
        <v>12.3</v>
      </c>
      <c r="P107" s="46">
        <v>12.6</v>
      </c>
      <c r="Q107" s="46">
        <v>12.2</v>
      </c>
      <c r="R107" s="46">
        <v>13</v>
      </c>
      <c r="S107" s="46">
        <v>13</v>
      </c>
      <c r="T107" s="46">
        <v>13.1</v>
      </c>
      <c r="U107" s="46">
        <v>12.6</v>
      </c>
      <c r="V107" s="46">
        <v>12.9</v>
      </c>
      <c r="W107" s="46">
        <v>12.6</v>
      </c>
      <c r="X107" s="46">
        <v>13.1</v>
      </c>
      <c r="Y107" s="46">
        <v>13.2</v>
      </c>
      <c r="Z107" s="46">
        <v>12.8</v>
      </c>
      <c r="AA107" s="46">
        <v>12.3</v>
      </c>
      <c r="AB107" s="46">
        <v>12.1</v>
      </c>
      <c r="AC107" s="46">
        <v>12.3</v>
      </c>
      <c r="AD107" s="46">
        <v>12.8</v>
      </c>
      <c r="AE107" s="46">
        <v>13</v>
      </c>
      <c r="AF107" s="46">
        <v>13.6</v>
      </c>
      <c r="AG107" s="46">
        <v>12</v>
      </c>
      <c r="AH107" s="46">
        <v>13</v>
      </c>
      <c r="AI107" s="46">
        <v>13.1</v>
      </c>
      <c r="AJ107" s="46">
        <v>12.808823529411768</v>
      </c>
    </row>
    <row r="108" spans="1:36" x14ac:dyDescent="0.25">
      <c r="A108" s="1">
        <v>45394</v>
      </c>
      <c r="B108" s="46">
        <v>16.600000000000001</v>
      </c>
      <c r="C108" s="46">
        <v>14</v>
      </c>
      <c r="D108" s="46">
        <v>15.6</v>
      </c>
      <c r="E108" s="46">
        <v>16.100000000000001</v>
      </c>
      <c r="F108" s="46">
        <v>12.5</v>
      </c>
      <c r="G108" s="46">
        <v>15.5</v>
      </c>
      <c r="H108" s="46">
        <v>13.8</v>
      </c>
      <c r="I108" s="46">
        <v>16.600000000000001</v>
      </c>
      <c r="J108" s="46">
        <v>16.600000000000001</v>
      </c>
      <c r="K108" s="46">
        <v>16.5</v>
      </c>
      <c r="L108" s="46">
        <v>16</v>
      </c>
      <c r="M108" s="46">
        <v>15.7</v>
      </c>
      <c r="N108" s="46">
        <v>14.8</v>
      </c>
      <c r="O108" s="46">
        <v>14.7</v>
      </c>
      <c r="P108" s="46">
        <v>12.4</v>
      </c>
      <c r="Q108" s="46">
        <v>15.6</v>
      </c>
      <c r="R108" s="46">
        <v>13</v>
      </c>
      <c r="S108" s="46">
        <v>12.7</v>
      </c>
      <c r="T108" s="46">
        <v>15.5</v>
      </c>
      <c r="U108" s="46">
        <v>15.7</v>
      </c>
      <c r="V108" s="46">
        <v>14.6</v>
      </c>
      <c r="W108" s="46">
        <v>14.4</v>
      </c>
      <c r="X108" s="46">
        <v>15.8</v>
      </c>
      <c r="Y108" s="46">
        <v>15.6</v>
      </c>
      <c r="Z108" s="46">
        <v>13.3</v>
      </c>
      <c r="AA108" s="46">
        <v>15.6</v>
      </c>
      <c r="AB108" s="46">
        <v>12</v>
      </c>
      <c r="AC108" s="46">
        <v>14.2</v>
      </c>
      <c r="AD108" s="46">
        <v>16.2</v>
      </c>
      <c r="AE108" s="46">
        <v>15.5</v>
      </c>
      <c r="AF108" s="46">
        <v>16.5</v>
      </c>
      <c r="AG108" s="46">
        <v>12.9</v>
      </c>
      <c r="AH108" s="46">
        <v>16.100000000000001</v>
      </c>
      <c r="AI108" s="46">
        <v>16.399999999999999</v>
      </c>
      <c r="AJ108" s="46">
        <v>14.970588235294118</v>
      </c>
    </row>
    <row r="109" spans="1:36" x14ac:dyDescent="0.25">
      <c r="A109" s="1">
        <v>45395</v>
      </c>
      <c r="B109" s="46">
        <v>18.399999999999999</v>
      </c>
      <c r="C109" s="46">
        <v>15</v>
      </c>
      <c r="D109" s="46">
        <v>16.100000000000001</v>
      </c>
      <c r="E109" s="46">
        <v>17.100000000000001</v>
      </c>
      <c r="F109" s="46">
        <v>13.5</v>
      </c>
      <c r="G109" s="46">
        <v>16.899999999999999</v>
      </c>
      <c r="H109" s="46">
        <v>15.2</v>
      </c>
      <c r="I109" s="46">
        <v>18.3</v>
      </c>
      <c r="J109" s="46">
        <v>18.2</v>
      </c>
      <c r="K109" s="46">
        <v>17.5</v>
      </c>
      <c r="L109" s="46">
        <v>17.2</v>
      </c>
      <c r="M109" s="46">
        <v>16.399999999999999</v>
      </c>
      <c r="N109" s="46">
        <v>15.7</v>
      </c>
      <c r="O109" s="46">
        <v>16</v>
      </c>
      <c r="P109" s="46">
        <v>13</v>
      </c>
      <c r="Q109" s="46">
        <v>17.399999999999999</v>
      </c>
      <c r="R109" s="46">
        <v>14.3</v>
      </c>
      <c r="S109" s="46">
        <v>14.1</v>
      </c>
      <c r="T109" s="46">
        <v>16.399999999999999</v>
      </c>
      <c r="U109" s="46">
        <v>17.899999999999999</v>
      </c>
      <c r="V109" s="46">
        <v>16.100000000000001</v>
      </c>
      <c r="W109" s="46">
        <v>16</v>
      </c>
      <c r="X109" s="46">
        <v>16.399999999999999</v>
      </c>
      <c r="Y109" s="46">
        <v>16.600000000000001</v>
      </c>
      <c r="Z109" s="46">
        <v>14.3</v>
      </c>
      <c r="AA109" s="46">
        <v>17.399999999999999</v>
      </c>
      <c r="AB109" s="46">
        <v>13</v>
      </c>
      <c r="AC109" s="46">
        <v>14.6</v>
      </c>
      <c r="AD109" s="46">
        <v>17.600000000000001</v>
      </c>
      <c r="AE109" s="46">
        <v>16.3</v>
      </c>
      <c r="AF109" s="46">
        <v>17.2</v>
      </c>
      <c r="AG109" s="46">
        <v>13.8</v>
      </c>
      <c r="AH109" s="46">
        <v>16.100000000000001</v>
      </c>
      <c r="AI109" s="46">
        <v>16.8</v>
      </c>
      <c r="AJ109" s="46">
        <v>16.08235294117647</v>
      </c>
    </row>
    <row r="110" spans="1:36" x14ac:dyDescent="0.25">
      <c r="A110" s="1">
        <v>45396</v>
      </c>
      <c r="B110" s="46">
        <v>12.8</v>
      </c>
      <c r="C110" s="46">
        <v>9.8000000000000007</v>
      </c>
      <c r="D110" s="46">
        <v>11.1</v>
      </c>
      <c r="E110" s="46">
        <v>11.6</v>
      </c>
      <c r="F110" s="46">
        <v>9.6999999999999993</v>
      </c>
      <c r="G110" s="46">
        <v>11.5</v>
      </c>
      <c r="H110" s="46">
        <v>9.6</v>
      </c>
      <c r="I110" s="46">
        <v>12.4</v>
      </c>
      <c r="J110" s="46">
        <v>12.8</v>
      </c>
      <c r="K110" s="46">
        <v>12.3</v>
      </c>
      <c r="L110" s="46">
        <v>11.1</v>
      </c>
      <c r="M110" s="46">
        <v>11.3</v>
      </c>
      <c r="N110" s="46">
        <v>11.2</v>
      </c>
      <c r="O110" s="46">
        <v>10.4</v>
      </c>
      <c r="P110" s="46">
        <v>9.4</v>
      </c>
      <c r="Q110" s="46">
        <v>11.6</v>
      </c>
      <c r="R110" s="46">
        <v>10.199999999999999</v>
      </c>
      <c r="S110" s="46">
        <v>9.4</v>
      </c>
      <c r="T110" s="46">
        <v>10.9</v>
      </c>
      <c r="U110" s="46">
        <v>12.8</v>
      </c>
      <c r="V110" s="46">
        <v>10.6</v>
      </c>
      <c r="W110" s="46">
        <v>10.1</v>
      </c>
      <c r="X110" s="46">
        <v>11.4</v>
      </c>
      <c r="Y110" s="46">
        <v>10.7</v>
      </c>
      <c r="Z110" s="46">
        <v>9.6999999999999993</v>
      </c>
      <c r="AA110" s="46">
        <v>11.4</v>
      </c>
      <c r="AB110" s="46">
        <v>10.1</v>
      </c>
      <c r="AC110" s="46">
        <v>11.6</v>
      </c>
      <c r="AD110" s="46">
        <v>12.3</v>
      </c>
      <c r="AE110" s="46">
        <v>10.4</v>
      </c>
      <c r="AF110" s="46">
        <v>12</v>
      </c>
      <c r="AG110" s="46">
        <v>10.4</v>
      </c>
      <c r="AH110" s="46">
        <v>11.4</v>
      </c>
      <c r="AI110" s="46">
        <v>11.8</v>
      </c>
      <c r="AJ110" s="46">
        <v>11.052941176470586</v>
      </c>
    </row>
    <row r="111" spans="1:36" x14ac:dyDescent="0.25">
      <c r="A111" s="1">
        <v>45397</v>
      </c>
      <c r="B111" s="46">
        <v>8.1</v>
      </c>
      <c r="C111" s="46">
        <v>7.3</v>
      </c>
      <c r="D111" s="46">
        <v>8</v>
      </c>
      <c r="E111" s="46">
        <v>8</v>
      </c>
      <c r="F111" s="46">
        <v>8.3000000000000007</v>
      </c>
      <c r="G111" s="46">
        <v>7.1</v>
      </c>
      <c r="H111" s="46">
        <v>6.9</v>
      </c>
      <c r="I111" s="46">
        <v>7.8</v>
      </c>
      <c r="J111" s="46">
        <v>7.5</v>
      </c>
      <c r="K111" s="46">
        <v>8.1</v>
      </c>
      <c r="L111" s="46">
        <v>7.1</v>
      </c>
      <c r="M111" s="46">
        <v>7.8</v>
      </c>
      <c r="N111" s="46">
        <v>9.3000000000000007</v>
      </c>
      <c r="O111" s="46">
        <v>7</v>
      </c>
      <c r="P111" s="46">
        <v>8.1999999999999993</v>
      </c>
      <c r="Q111" s="46">
        <v>7.6</v>
      </c>
      <c r="R111" s="46">
        <v>8.1999999999999993</v>
      </c>
      <c r="S111" s="46">
        <v>7.8</v>
      </c>
      <c r="T111" s="46">
        <v>7.6</v>
      </c>
      <c r="U111" s="46">
        <v>7.4</v>
      </c>
      <c r="V111" s="46">
        <v>8.1</v>
      </c>
      <c r="W111" s="46">
        <v>7.3</v>
      </c>
      <c r="X111" s="46">
        <v>9.1999999999999993</v>
      </c>
      <c r="Y111" s="46">
        <v>8.5</v>
      </c>
      <c r="Z111" s="46">
        <v>8.1999999999999993</v>
      </c>
      <c r="AA111" s="46">
        <v>7.3</v>
      </c>
      <c r="AB111" s="46">
        <v>8.6</v>
      </c>
      <c r="AC111" s="46">
        <v>9.1</v>
      </c>
      <c r="AD111" s="46">
        <v>7.8</v>
      </c>
      <c r="AE111" s="46">
        <v>8.5</v>
      </c>
      <c r="AF111" s="46">
        <v>8.6999999999999993</v>
      </c>
      <c r="AG111" s="46">
        <v>8.6</v>
      </c>
      <c r="AH111" s="46">
        <v>8.6</v>
      </c>
      <c r="AI111" s="46">
        <v>8.5</v>
      </c>
      <c r="AJ111" s="46">
        <v>8.0029411764705873</v>
      </c>
    </row>
    <row r="112" spans="1:36" x14ac:dyDescent="0.25">
      <c r="A112" s="1">
        <v>45398</v>
      </c>
      <c r="B112" s="46">
        <v>7.6</v>
      </c>
      <c r="C112" s="46">
        <v>7.7</v>
      </c>
      <c r="D112" s="46">
        <v>7.5</v>
      </c>
      <c r="E112" s="46">
        <v>8.1999999999999993</v>
      </c>
      <c r="F112" s="46">
        <v>8.5</v>
      </c>
      <c r="G112" s="46">
        <v>7.2</v>
      </c>
      <c r="H112" s="46">
        <v>6.6</v>
      </c>
      <c r="I112" s="46">
        <v>7.2</v>
      </c>
      <c r="J112" s="46">
        <v>7.2</v>
      </c>
      <c r="K112" s="46">
        <v>7.6</v>
      </c>
      <c r="L112" s="46">
        <v>7.3</v>
      </c>
      <c r="M112" s="46">
        <v>7.7</v>
      </c>
      <c r="N112" s="46">
        <v>8.8000000000000007</v>
      </c>
      <c r="O112" s="46">
        <v>6.6</v>
      </c>
      <c r="P112" s="46">
        <v>8.5</v>
      </c>
      <c r="Q112" s="46">
        <v>7.1</v>
      </c>
      <c r="R112" s="46">
        <v>8.4</v>
      </c>
      <c r="S112" s="46">
        <v>7.8</v>
      </c>
      <c r="T112" s="46">
        <v>8.4</v>
      </c>
      <c r="U112" s="46">
        <v>6.7</v>
      </c>
      <c r="V112" s="46">
        <v>7.9</v>
      </c>
      <c r="W112" s="46">
        <v>6.8</v>
      </c>
      <c r="X112" s="46">
        <v>8</v>
      </c>
      <c r="Y112" s="46">
        <v>8</v>
      </c>
      <c r="Z112" s="46">
        <v>8.6</v>
      </c>
      <c r="AA112" s="46">
        <v>6.5</v>
      </c>
      <c r="AB112" s="46">
        <v>8.6999999999999993</v>
      </c>
      <c r="AC112" s="46">
        <v>8.6</v>
      </c>
      <c r="AD112" s="46">
        <v>7.7</v>
      </c>
      <c r="AE112" s="46">
        <v>8.3000000000000007</v>
      </c>
      <c r="AF112" s="46">
        <v>8.3000000000000007</v>
      </c>
      <c r="AG112" s="46">
        <v>8.5</v>
      </c>
      <c r="AH112" s="46">
        <v>8.3000000000000007</v>
      </c>
      <c r="AI112" s="46">
        <v>7.5</v>
      </c>
      <c r="AJ112" s="46">
        <v>7.7735294117647058</v>
      </c>
    </row>
    <row r="113" spans="1:36" x14ac:dyDescent="0.25">
      <c r="A113" s="1">
        <v>45399</v>
      </c>
      <c r="B113" s="46">
        <v>5.4</v>
      </c>
      <c r="C113" s="46">
        <v>5.7</v>
      </c>
      <c r="D113" s="46">
        <v>5.4</v>
      </c>
      <c r="E113" s="46">
        <v>5.8</v>
      </c>
      <c r="F113" s="46">
        <v>6.6</v>
      </c>
      <c r="G113" s="46">
        <v>4.7</v>
      </c>
      <c r="H113" s="46">
        <v>6.1</v>
      </c>
      <c r="I113" s="46">
        <v>5.0999999999999996</v>
      </c>
      <c r="J113" s="46">
        <v>5.0999999999999996</v>
      </c>
      <c r="K113" s="46">
        <v>5.2</v>
      </c>
      <c r="L113" s="46">
        <v>5.9</v>
      </c>
      <c r="M113" s="46">
        <v>5.3</v>
      </c>
      <c r="N113" s="46">
        <v>6.7</v>
      </c>
      <c r="O113" s="46">
        <v>5.6</v>
      </c>
      <c r="P113" s="46">
        <v>6.5</v>
      </c>
      <c r="Q113" s="46">
        <v>5.3</v>
      </c>
      <c r="R113" s="46">
        <v>8.1</v>
      </c>
      <c r="S113" s="46">
        <v>6.3</v>
      </c>
      <c r="T113" s="46">
        <v>6.3</v>
      </c>
      <c r="U113" s="46">
        <v>4.7</v>
      </c>
      <c r="V113" s="46">
        <v>6.3</v>
      </c>
      <c r="W113" s="46">
        <v>5.9</v>
      </c>
      <c r="X113" s="46">
        <v>5.8</v>
      </c>
      <c r="Y113" s="46">
        <v>6</v>
      </c>
      <c r="Z113" s="46">
        <v>6.3</v>
      </c>
      <c r="AA113" s="46">
        <v>4.8</v>
      </c>
      <c r="AB113" s="46">
        <v>7.1</v>
      </c>
      <c r="AC113" s="46">
        <v>7.2</v>
      </c>
      <c r="AD113" s="46">
        <v>6.1</v>
      </c>
      <c r="AE113" s="46">
        <v>6</v>
      </c>
      <c r="AF113" s="46">
        <v>6.8</v>
      </c>
      <c r="AG113" s="46">
        <v>6.2</v>
      </c>
      <c r="AH113" s="46">
        <v>6.7</v>
      </c>
      <c r="AI113" s="46">
        <v>5.8</v>
      </c>
      <c r="AJ113" s="46">
        <v>5.9647058823529413</v>
      </c>
    </row>
    <row r="114" spans="1:36" x14ac:dyDescent="0.25">
      <c r="A114" s="1">
        <v>45400</v>
      </c>
      <c r="B114" s="46">
        <v>8</v>
      </c>
      <c r="C114" s="46">
        <v>6.9</v>
      </c>
      <c r="D114" s="46">
        <v>7.2</v>
      </c>
      <c r="E114" s="46">
        <v>7.5</v>
      </c>
      <c r="F114" s="46">
        <v>7.9</v>
      </c>
      <c r="G114" s="46">
        <v>6.6</v>
      </c>
      <c r="H114" s="46">
        <v>5.9</v>
      </c>
      <c r="I114" s="46">
        <v>7.6</v>
      </c>
      <c r="J114" s="46">
        <v>7.7</v>
      </c>
      <c r="K114" s="46">
        <v>7.7</v>
      </c>
      <c r="L114" s="46">
        <v>6.9</v>
      </c>
      <c r="M114" s="46">
        <v>7.4</v>
      </c>
      <c r="N114" s="46">
        <v>8.1999999999999993</v>
      </c>
      <c r="O114" s="46">
        <v>6.4</v>
      </c>
      <c r="P114" s="46">
        <v>7.6</v>
      </c>
      <c r="Q114" s="46">
        <v>7</v>
      </c>
      <c r="R114" s="46">
        <v>8.1999999999999993</v>
      </c>
      <c r="S114" s="46">
        <v>7</v>
      </c>
      <c r="T114" s="46">
        <v>7</v>
      </c>
      <c r="U114" s="46">
        <v>7.2</v>
      </c>
      <c r="V114" s="46">
        <v>7.4</v>
      </c>
      <c r="W114" s="46">
        <v>6.6</v>
      </c>
      <c r="X114" s="46">
        <v>7.4</v>
      </c>
      <c r="Y114" s="46">
        <v>7.3</v>
      </c>
      <c r="Z114" s="46">
        <v>7.5</v>
      </c>
      <c r="AA114" s="46">
        <v>6.6</v>
      </c>
      <c r="AB114" s="46">
        <v>8.1999999999999993</v>
      </c>
      <c r="AC114" s="46">
        <v>8.4</v>
      </c>
      <c r="AD114" s="46">
        <v>7.8</v>
      </c>
      <c r="AE114" s="46">
        <v>7.3</v>
      </c>
      <c r="AF114" s="46">
        <v>8.1</v>
      </c>
      <c r="AG114" s="46">
        <v>7.6</v>
      </c>
      <c r="AH114" s="46">
        <v>8</v>
      </c>
      <c r="AI114" s="46">
        <v>7.4</v>
      </c>
      <c r="AJ114" s="46">
        <v>7.397058823529413</v>
      </c>
    </row>
    <row r="115" spans="1:36" x14ac:dyDescent="0.25">
      <c r="A115" s="1">
        <v>45401</v>
      </c>
      <c r="B115" s="46">
        <v>7.8</v>
      </c>
      <c r="C115" s="46">
        <v>8.1</v>
      </c>
      <c r="D115" s="46">
        <v>8.5</v>
      </c>
      <c r="E115" s="46">
        <v>8.1999999999999993</v>
      </c>
      <c r="F115" s="46">
        <v>8.6</v>
      </c>
      <c r="G115" s="46">
        <v>7.3</v>
      </c>
      <c r="H115" s="46">
        <v>8.1</v>
      </c>
      <c r="I115" s="46">
        <v>8.4</v>
      </c>
      <c r="J115" s="46">
        <v>8.1999999999999993</v>
      </c>
      <c r="K115" s="46">
        <v>8.4</v>
      </c>
      <c r="L115" s="46">
        <v>7.7</v>
      </c>
      <c r="M115" s="46">
        <v>8.6</v>
      </c>
      <c r="N115" s="46">
        <v>9.1</v>
      </c>
      <c r="O115" s="46">
        <v>7.6</v>
      </c>
      <c r="P115" s="46">
        <v>8.3000000000000007</v>
      </c>
      <c r="Q115" s="46">
        <v>7.2</v>
      </c>
      <c r="R115" s="46">
        <v>8.8000000000000007</v>
      </c>
      <c r="S115" s="46">
        <v>8.1999999999999993</v>
      </c>
      <c r="T115" s="46">
        <v>8.1999999999999993</v>
      </c>
      <c r="U115" s="46">
        <v>7.4</v>
      </c>
      <c r="V115" s="46">
        <v>8</v>
      </c>
      <c r="W115" s="46">
        <v>7.6</v>
      </c>
      <c r="X115" s="46">
        <v>8.8000000000000007</v>
      </c>
      <c r="Y115" s="46">
        <v>8.5</v>
      </c>
      <c r="Z115" s="46">
        <v>8.1999999999999993</v>
      </c>
      <c r="AA115" s="46">
        <v>7.4</v>
      </c>
      <c r="AB115" s="46">
        <v>8.3000000000000007</v>
      </c>
      <c r="AC115" s="46">
        <v>9.1999999999999993</v>
      </c>
      <c r="AD115" s="46">
        <v>8.1</v>
      </c>
      <c r="AE115" s="46">
        <v>8.8000000000000007</v>
      </c>
      <c r="AF115" s="46">
        <v>8.8000000000000007</v>
      </c>
      <c r="AG115" s="46">
        <v>8.6</v>
      </c>
      <c r="AH115" s="46">
        <v>8.6999999999999993</v>
      </c>
      <c r="AI115" s="46">
        <v>8.6</v>
      </c>
      <c r="AJ115" s="46">
        <v>8.2441176470588236</v>
      </c>
    </row>
    <row r="116" spans="1:36" x14ac:dyDescent="0.25">
      <c r="A116" s="1">
        <v>45402</v>
      </c>
      <c r="B116" s="46">
        <v>7.3</v>
      </c>
      <c r="C116" s="46">
        <v>6.8</v>
      </c>
      <c r="D116" s="46">
        <v>7.2</v>
      </c>
      <c r="E116" s="46">
        <v>7.3</v>
      </c>
      <c r="F116" s="46">
        <v>7.4</v>
      </c>
      <c r="G116" s="46">
        <v>6.3</v>
      </c>
      <c r="H116" s="46">
        <v>6.6</v>
      </c>
      <c r="I116" s="46">
        <v>7.5</v>
      </c>
      <c r="J116" s="46">
        <v>7.1</v>
      </c>
      <c r="K116" s="46">
        <v>7.3</v>
      </c>
      <c r="L116" s="46">
        <v>6.7</v>
      </c>
      <c r="M116" s="46">
        <v>7.4</v>
      </c>
      <c r="N116" s="46">
        <v>7.7</v>
      </c>
      <c r="O116" s="46">
        <v>6.1</v>
      </c>
      <c r="P116" s="46">
        <v>7.1</v>
      </c>
      <c r="Q116" s="46">
        <v>6.5</v>
      </c>
      <c r="R116" s="46">
        <v>7.4</v>
      </c>
      <c r="S116" s="46">
        <v>6.8</v>
      </c>
      <c r="T116" s="46">
        <v>7.1</v>
      </c>
      <c r="U116" s="46">
        <v>6.4</v>
      </c>
      <c r="V116" s="46">
        <v>6.7</v>
      </c>
      <c r="W116" s="46">
        <v>6.8</v>
      </c>
      <c r="X116" s="46">
        <v>7.7</v>
      </c>
      <c r="Y116" s="46">
        <v>7.3</v>
      </c>
      <c r="Z116" s="46">
        <v>7.3</v>
      </c>
      <c r="AA116" s="46">
        <v>6.4</v>
      </c>
      <c r="AB116" s="46">
        <v>7.4</v>
      </c>
      <c r="AC116" s="46">
        <v>7.2</v>
      </c>
      <c r="AD116" s="46">
        <v>6.6</v>
      </c>
      <c r="AE116" s="46">
        <v>7.4</v>
      </c>
      <c r="AF116" s="46">
        <v>7.4</v>
      </c>
      <c r="AG116" s="46">
        <v>7.3</v>
      </c>
      <c r="AH116" s="46">
        <v>7.2</v>
      </c>
      <c r="AI116" s="46">
        <v>7.1</v>
      </c>
      <c r="AJ116" s="46">
        <v>7.0529411764705889</v>
      </c>
    </row>
    <row r="117" spans="1:36" x14ac:dyDescent="0.25">
      <c r="A117" s="1">
        <v>45403</v>
      </c>
      <c r="B117" s="46">
        <v>6.3</v>
      </c>
      <c r="C117" s="46">
        <v>6.2</v>
      </c>
      <c r="D117" s="46">
        <v>6.1</v>
      </c>
      <c r="E117" s="46">
        <v>6.2</v>
      </c>
      <c r="F117" s="46">
        <v>7.7</v>
      </c>
      <c r="G117" s="46">
        <v>5.6</v>
      </c>
      <c r="H117" s="46">
        <v>5.8</v>
      </c>
      <c r="I117" s="46">
        <v>6.3</v>
      </c>
      <c r="J117" s="46">
        <v>5.8</v>
      </c>
      <c r="K117" s="46">
        <v>6.3</v>
      </c>
      <c r="L117" s="46">
        <v>5.9</v>
      </c>
      <c r="M117" s="46">
        <v>6</v>
      </c>
      <c r="N117" s="46">
        <v>7.5</v>
      </c>
      <c r="O117" s="46">
        <v>5.6</v>
      </c>
      <c r="P117" s="46">
        <v>7.5</v>
      </c>
      <c r="Q117" s="46">
        <v>5.7</v>
      </c>
      <c r="R117" s="46">
        <v>7.4</v>
      </c>
      <c r="S117" s="46">
        <v>5.7</v>
      </c>
      <c r="T117" s="46">
        <v>6.2</v>
      </c>
      <c r="U117" s="46">
        <v>5.5</v>
      </c>
      <c r="V117" s="46">
        <v>6</v>
      </c>
      <c r="W117" s="46">
        <v>5.6</v>
      </c>
      <c r="X117" s="46">
        <v>6.9</v>
      </c>
      <c r="Y117" s="46">
        <v>6.6</v>
      </c>
      <c r="Z117" s="46">
        <v>6.7</v>
      </c>
      <c r="AA117" s="46">
        <v>5.7</v>
      </c>
      <c r="AB117" s="46">
        <v>8</v>
      </c>
      <c r="AC117" s="46">
        <v>7.9</v>
      </c>
      <c r="AD117" s="46">
        <v>6.1</v>
      </c>
      <c r="AE117" s="46">
        <v>6.5</v>
      </c>
      <c r="AF117" s="46">
        <v>7.2</v>
      </c>
      <c r="AG117" s="46">
        <v>6.7</v>
      </c>
      <c r="AH117" s="46">
        <v>7.5</v>
      </c>
      <c r="AI117" s="46">
        <v>5.7</v>
      </c>
      <c r="AJ117" s="46">
        <v>6.4235294117647044</v>
      </c>
    </row>
    <row r="118" spans="1:36" x14ac:dyDescent="0.25">
      <c r="A118" s="1">
        <v>45404</v>
      </c>
      <c r="B118" s="46">
        <v>5</v>
      </c>
      <c r="C118" s="46">
        <v>4.9000000000000004</v>
      </c>
      <c r="D118" s="46">
        <v>5.5</v>
      </c>
      <c r="E118" s="46">
        <v>5.5</v>
      </c>
      <c r="F118" s="46">
        <v>7</v>
      </c>
      <c r="G118" s="46">
        <v>4.5999999999999996</v>
      </c>
      <c r="H118" s="46">
        <v>4.5999999999999996</v>
      </c>
      <c r="I118" s="46">
        <v>5.5</v>
      </c>
      <c r="J118" s="46">
        <v>5.0999999999999996</v>
      </c>
      <c r="K118" s="46">
        <v>5.3</v>
      </c>
      <c r="L118" s="46">
        <v>5.3</v>
      </c>
      <c r="M118" s="46">
        <v>5.2</v>
      </c>
      <c r="N118" s="46">
        <v>7.2</v>
      </c>
      <c r="O118" s="46">
        <v>5</v>
      </c>
      <c r="P118" s="46">
        <v>6.8</v>
      </c>
      <c r="Q118" s="46">
        <v>4.7</v>
      </c>
      <c r="R118" s="46">
        <v>7</v>
      </c>
      <c r="S118" s="46">
        <v>5.2</v>
      </c>
      <c r="T118" s="46">
        <v>5.7</v>
      </c>
      <c r="U118" s="46">
        <v>4.5999999999999996</v>
      </c>
      <c r="V118" s="46">
        <v>5.0999999999999996</v>
      </c>
      <c r="W118" s="46">
        <v>5.0999999999999996</v>
      </c>
      <c r="X118" s="46">
        <v>6</v>
      </c>
      <c r="Y118" s="46">
        <v>6.2</v>
      </c>
      <c r="Z118" s="46">
        <v>5.7</v>
      </c>
      <c r="AA118" s="46">
        <v>4.8</v>
      </c>
      <c r="AB118" s="46">
        <v>7.3</v>
      </c>
      <c r="AC118" s="46">
        <v>7.3</v>
      </c>
      <c r="AD118" s="46">
        <v>5.3</v>
      </c>
      <c r="AE118" s="46">
        <v>5.6</v>
      </c>
      <c r="AF118" s="46">
        <v>6.6</v>
      </c>
      <c r="AG118" s="46">
        <v>5.6</v>
      </c>
      <c r="AH118" s="46">
        <v>7</v>
      </c>
      <c r="AI118" s="46">
        <v>4.8</v>
      </c>
      <c r="AJ118" s="46">
        <v>5.65</v>
      </c>
    </row>
    <row r="119" spans="1:36" x14ac:dyDescent="0.25">
      <c r="A119" s="1">
        <v>45405</v>
      </c>
      <c r="B119" s="46">
        <v>6.1</v>
      </c>
      <c r="C119" s="46">
        <v>5</v>
      </c>
      <c r="D119" s="46">
        <v>5.5</v>
      </c>
      <c r="E119" s="46">
        <v>5.5</v>
      </c>
      <c r="F119" s="46">
        <v>5.6</v>
      </c>
      <c r="G119" s="46">
        <v>5.3</v>
      </c>
      <c r="H119" s="46">
        <v>4.5999999999999996</v>
      </c>
      <c r="I119" s="46">
        <v>5.8</v>
      </c>
      <c r="J119" s="46">
        <v>6.1</v>
      </c>
      <c r="K119" s="46">
        <v>5.7</v>
      </c>
      <c r="L119" s="46">
        <v>5.2</v>
      </c>
      <c r="M119" s="46">
        <v>5.6</v>
      </c>
      <c r="N119" s="46">
        <v>6.6</v>
      </c>
      <c r="O119" s="46">
        <v>5</v>
      </c>
      <c r="P119" s="46">
        <v>5.0999999999999996</v>
      </c>
      <c r="Q119" s="46">
        <v>5.5</v>
      </c>
      <c r="R119" s="46">
        <v>6.6</v>
      </c>
      <c r="S119" s="46">
        <v>4.8</v>
      </c>
      <c r="T119" s="46">
        <v>5.7</v>
      </c>
      <c r="U119" s="46">
        <v>5.7</v>
      </c>
      <c r="V119" s="46">
        <v>5.2</v>
      </c>
      <c r="W119" s="46">
        <v>5.3</v>
      </c>
      <c r="X119" s="46">
        <v>5.9</v>
      </c>
      <c r="Y119" s="46">
        <v>5.9</v>
      </c>
      <c r="Z119" s="46">
        <v>5.5</v>
      </c>
      <c r="AA119" s="46">
        <v>4.8</v>
      </c>
      <c r="AB119" s="46">
        <v>5.7</v>
      </c>
      <c r="AC119" s="46">
        <v>7</v>
      </c>
      <c r="AD119" s="46">
        <v>6.1</v>
      </c>
      <c r="AE119" s="46">
        <v>5.6</v>
      </c>
      <c r="AF119" s="46">
        <v>6.6</v>
      </c>
      <c r="AG119" s="46">
        <v>5.3</v>
      </c>
      <c r="AH119" s="46">
        <v>6.8</v>
      </c>
      <c r="AI119" s="46">
        <v>5.4</v>
      </c>
      <c r="AJ119" s="46">
        <v>5.6499999999999995</v>
      </c>
    </row>
    <row r="120" spans="1:36" x14ac:dyDescent="0.25">
      <c r="A120" s="1">
        <v>45406</v>
      </c>
      <c r="B120" s="46">
        <v>6.2</v>
      </c>
      <c r="C120" s="46">
        <v>5.5</v>
      </c>
      <c r="D120" s="46">
        <v>5.9</v>
      </c>
      <c r="E120" s="46">
        <v>5.7</v>
      </c>
      <c r="F120" s="46">
        <v>6.6</v>
      </c>
      <c r="G120" s="46">
        <v>5</v>
      </c>
      <c r="H120" s="46">
        <v>5.6</v>
      </c>
      <c r="I120" s="46">
        <v>6.3</v>
      </c>
      <c r="J120" s="46">
        <v>6.1</v>
      </c>
      <c r="K120" s="46">
        <v>6.1</v>
      </c>
      <c r="L120" s="46">
        <v>6.3</v>
      </c>
      <c r="M120" s="46">
        <v>5.7</v>
      </c>
      <c r="N120" s="46">
        <v>7.5</v>
      </c>
      <c r="O120" s="46">
        <v>5.7</v>
      </c>
      <c r="P120" s="46">
        <v>6.8</v>
      </c>
      <c r="Q120" s="46">
        <v>5.5</v>
      </c>
      <c r="R120" s="46">
        <v>7.3</v>
      </c>
      <c r="S120" s="46">
        <v>6.5</v>
      </c>
      <c r="T120" s="46">
        <v>6.2</v>
      </c>
      <c r="U120" s="46">
        <v>5.5</v>
      </c>
      <c r="V120" s="46">
        <v>6.6</v>
      </c>
      <c r="W120" s="46">
        <v>5.5</v>
      </c>
      <c r="X120" s="46">
        <v>6.9</v>
      </c>
      <c r="Y120" s="46">
        <v>6.3</v>
      </c>
      <c r="Z120" s="46">
        <v>6.7</v>
      </c>
      <c r="AA120" s="46">
        <v>5.5</v>
      </c>
      <c r="AB120" s="46">
        <v>7.2</v>
      </c>
      <c r="AC120" s="46">
        <v>6.7</v>
      </c>
      <c r="AD120" s="46">
        <v>6.2</v>
      </c>
      <c r="AE120" s="46">
        <v>7</v>
      </c>
      <c r="AF120" s="46">
        <v>6.4</v>
      </c>
      <c r="AG120" s="46">
        <v>7.1</v>
      </c>
      <c r="AH120" s="46">
        <v>6.3</v>
      </c>
      <c r="AI120" s="46">
        <v>6.6</v>
      </c>
      <c r="AJ120" s="46">
        <v>6.2647058823529402</v>
      </c>
    </row>
    <row r="121" spans="1:36" x14ac:dyDescent="0.25">
      <c r="A121" s="1">
        <v>45407</v>
      </c>
      <c r="B121" s="46">
        <v>7.2</v>
      </c>
      <c r="C121" s="46">
        <v>5.8</v>
      </c>
      <c r="D121" s="46">
        <v>6.2</v>
      </c>
      <c r="E121" s="46">
        <v>6.1</v>
      </c>
      <c r="F121" s="46">
        <v>6</v>
      </c>
      <c r="G121" s="46">
        <v>5.8</v>
      </c>
      <c r="H121" s="46">
        <v>6</v>
      </c>
      <c r="I121" s="46">
        <v>6.9</v>
      </c>
      <c r="J121" s="46">
        <v>7.1</v>
      </c>
      <c r="K121" s="46">
        <v>6.8</v>
      </c>
      <c r="L121" s="46">
        <v>6.2</v>
      </c>
      <c r="M121" s="46">
        <v>6.3</v>
      </c>
      <c r="N121" s="46">
        <v>7.3</v>
      </c>
      <c r="O121" s="46">
        <v>5.9</v>
      </c>
      <c r="P121" s="46">
        <v>6.1</v>
      </c>
      <c r="Q121" s="46">
        <v>6.6</v>
      </c>
      <c r="R121" s="46">
        <v>6.1</v>
      </c>
      <c r="S121" s="46">
        <v>5.3</v>
      </c>
      <c r="T121" s="46">
        <v>6.1</v>
      </c>
      <c r="U121" s="46">
        <v>6.8</v>
      </c>
      <c r="V121" s="46">
        <v>6</v>
      </c>
      <c r="W121" s="46">
        <v>6.3</v>
      </c>
      <c r="X121" s="46">
        <v>6.4</v>
      </c>
      <c r="Y121" s="46">
        <v>6.5</v>
      </c>
      <c r="Z121" s="46">
        <v>6.1</v>
      </c>
      <c r="AA121" s="46">
        <v>6.6</v>
      </c>
      <c r="AB121" s="46">
        <v>6.1</v>
      </c>
      <c r="AC121" s="46">
        <v>7.5</v>
      </c>
      <c r="AD121" s="46">
        <v>6.7</v>
      </c>
      <c r="AE121" s="46">
        <v>6.3</v>
      </c>
      <c r="AF121" s="46">
        <v>7.4</v>
      </c>
      <c r="AG121" s="46">
        <v>6.8</v>
      </c>
      <c r="AH121" s="46">
        <v>6.9</v>
      </c>
      <c r="AI121" s="46">
        <v>7</v>
      </c>
      <c r="AJ121" s="46">
        <v>6.4470588235294111</v>
      </c>
    </row>
    <row r="122" spans="1:36" x14ac:dyDescent="0.25">
      <c r="A122" s="1">
        <v>45408</v>
      </c>
      <c r="B122" s="46">
        <v>9.3000000000000007</v>
      </c>
      <c r="C122" s="46">
        <v>6.8</v>
      </c>
      <c r="D122" s="46">
        <v>8.6999999999999993</v>
      </c>
      <c r="E122" s="46">
        <v>8.8000000000000007</v>
      </c>
      <c r="F122" s="46">
        <v>7.2</v>
      </c>
      <c r="G122" s="46">
        <v>8.5</v>
      </c>
      <c r="H122" s="46">
        <v>7.5</v>
      </c>
      <c r="I122" s="46">
        <v>8.8000000000000007</v>
      </c>
      <c r="J122" s="46">
        <v>9</v>
      </c>
      <c r="K122" s="46">
        <v>8.6999999999999993</v>
      </c>
      <c r="L122" s="46">
        <v>8.4</v>
      </c>
      <c r="M122" s="46">
        <v>8.9</v>
      </c>
      <c r="N122" s="46">
        <v>8.6</v>
      </c>
      <c r="O122" s="46">
        <v>8.4</v>
      </c>
      <c r="P122" s="46">
        <v>6.3</v>
      </c>
      <c r="Q122" s="46">
        <v>8.6</v>
      </c>
      <c r="R122" s="46">
        <v>7.2</v>
      </c>
      <c r="S122" s="46">
        <v>6.7</v>
      </c>
      <c r="T122" s="46">
        <v>8.1999999999999993</v>
      </c>
      <c r="U122" s="46">
        <v>9.3000000000000007</v>
      </c>
      <c r="V122" s="46">
        <v>7.9</v>
      </c>
      <c r="W122" s="46">
        <v>7.5</v>
      </c>
      <c r="X122" s="46">
        <v>8.6</v>
      </c>
      <c r="Y122" s="46">
        <v>7.9</v>
      </c>
      <c r="Z122" s="46">
        <v>7.1</v>
      </c>
      <c r="AA122" s="46">
        <v>8.4</v>
      </c>
      <c r="AB122" s="46">
        <v>6.8</v>
      </c>
      <c r="AC122" s="46">
        <v>8.3000000000000007</v>
      </c>
      <c r="AD122" s="46">
        <v>8.8000000000000007</v>
      </c>
      <c r="AE122" s="46">
        <v>7.4</v>
      </c>
      <c r="AF122" s="46">
        <v>8.6</v>
      </c>
      <c r="AG122" s="46">
        <v>7.4</v>
      </c>
      <c r="AH122" s="46">
        <v>8.4</v>
      </c>
      <c r="AI122" s="46">
        <v>8.3000000000000007</v>
      </c>
      <c r="AJ122" s="46">
        <v>8.0970588235294123</v>
      </c>
    </row>
    <row r="123" spans="1:36" x14ac:dyDescent="0.25">
      <c r="A123" s="1">
        <v>45409</v>
      </c>
      <c r="B123" s="46">
        <v>12.7</v>
      </c>
      <c r="C123" s="46">
        <v>10.6</v>
      </c>
      <c r="D123" s="46">
        <v>11.9</v>
      </c>
      <c r="E123" s="46">
        <v>11.8</v>
      </c>
      <c r="F123" s="46">
        <v>10.4</v>
      </c>
      <c r="G123" s="46">
        <v>12.2</v>
      </c>
      <c r="H123" s="46">
        <v>11.7</v>
      </c>
      <c r="I123" s="46">
        <v>12.7</v>
      </c>
      <c r="J123" s="46">
        <v>12.3</v>
      </c>
      <c r="K123" s="46">
        <v>12.3</v>
      </c>
      <c r="L123" s="46">
        <v>12.3</v>
      </c>
      <c r="M123" s="46">
        <v>11.9</v>
      </c>
      <c r="N123" s="46">
        <v>11.7</v>
      </c>
      <c r="O123" s="46">
        <v>12</v>
      </c>
      <c r="P123" s="46">
        <v>9.6999999999999993</v>
      </c>
      <c r="Q123" s="46">
        <v>12.4</v>
      </c>
      <c r="R123" s="46">
        <v>10.8</v>
      </c>
      <c r="S123" s="46">
        <v>10.3</v>
      </c>
      <c r="T123" s="46">
        <v>11.8</v>
      </c>
      <c r="U123" s="46">
        <v>12.9</v>
      </c>
      <c r="V123" s="46">
        <v>11.6</v>
      </c>
      <c r="W123" s="46">
        <v>11.3</v>
      </c>
      <c r="X123" s="46">
        <v>11.7</v>
      </c>
      <c r="Y123" s="46">
        <v>11.6</v>
      </c>
      <c r="Z123" s="46">
        <v>10.7</v>
      </c>
      <c r="AA123" s="46">
        <v>13</v>
      </c>
      <c r="AB123" s="46">
        <v>9.3000000000000007</v>
      </c>
      <c r="AC123" s="46">
        <v>11.8</v>
      </c>
      <c r="AD123" s="46">
        <v>12.3</v>
      </c>
      <c r="AE123" s="46">
        <v>11.4</v>
      </c>
      <c r="AF123" s="46">
        <v>12.2</v>
      </c>
      <c r="AG123" s="46">
        <v>10.7</v>
      </c>
      <c r="AH123" s="46">
        <v>12</v>
      </c>
      <c r="AI123" s="46">
        <v>12.2</v>
      </c>
      <c r="AJ123" s="46">
        <v>11.652941176470588</v>
      </c>
    </row>
    <row r="124" spans="1:36" x14ac:dyDescent="0.25">
      <c r="A124" s="1">
        <v>45410</v>
      </c>
      <c r="B124" s="46">
        <v>13.8</v>
      </c>
      <c r="C124" s="46">
        <v>11.9</v>
      </c>
      <c r="D124" s="46">
        <v>11.8</v>
      </c>
      <c r="E124" s="46">
        <v>12.3</v>
      </c>
      <c r="F124" s="46">
        <v>11.9</v>
      </c>
      <c r="G124" s="46">
        <v>12.7</v>
      </c>
      <c r="H124" s="46">
        <v>13.6</v>
      </c>
      <c r="I124" s="46">
        <v>12.8</v>
      </c>
      <c r="J124" s="46">
        <v>12.9</v>
      </c>
      <c r="K124" s="46">
        <v>12.5</v>
      </c>
      <c r="L124" s="46">
        <v>13.5</v>
      </c>
      <c r="M124" s="46">
        <v>11.9</v>
      </c>
      <c r="N124" s="46">
        <v>12.2</v>
      </c>
      <c r="O124" s="46">
        <v>13.1</v>
      </c>
      <c r="P124" s="46">
        <v>11.6</v>
      </c>
      <c r="Q124" s="46">
        <v>13.6</v>
      </c>
      <c r="R124" s="46">
        <v>12.9</v>
      </c>
      <c r="S124" s="46">
        <v>12.4</v>
      </c>
      <c r="T124" s="46">
        <v>12.3</v>
      </c>
      <c r="U124" s="46">
        <v>13.1</v>
      </c>
      <c r="V124" s="46">
        <v>12.5</v>
      </c>
      <c r="W124" s="46">
        <v>14.1</v>
      </c>
      <c r="X124" s="46">
        <v>12</v>
      </c>
      <c r="Y124" s="46">
        <v>12.1</v>
      </c>
      <c r="Z124" s="46">
        <v>11.8</v>
      </c>
      <c r="AA124" s="46">
        <v>14</v>
      </c>
      <c r="AB124" s="46">
        <v>11.5</v>
      </c>
      <c r="AC124" s="46">
        <v>11.5</v>
      </c>
      <c r="AD124" s="46">
        <v>13.4</v>
      </c>
      <c r="AE124" s="46">
        <v>11.3</v>
      </c>
      <c r="AF124" s="46">
        <v>12</v>
      </c>
      <c r="AG124" s="46">
        <v>12.5</v>
      </c>
      <c r="AH124" s="46">
        <v>11.8</v>
      </c>
      <c r="AI124" s="46">
        <v>13</v>
      </c>
      <c r="AJ124" s="46">
        <v>12.538235294117648</v>
      </c>
    </row>
    <row r="125" spans="1:36" x14ac:dyDescent="0.25">
      <c r="A125" s="1">
        <v>45411</v>
      </c>
      <c r="B125" s="46">
        <v>14.4</v>
      </c>
      <c r="C125" s="46">
        <v>12.6</v>
      </c>
      <c r="D125" s="46">
        <v>13.2</v>
      </c>
      <c r="E125" s="46">
        <v>12.5</v>
      </c>
      <c r="F125" s="46">
        <v>12.2</v>
      </c>
      <c r="G125" s="46">
        <v>13.7</v>
      </c>
      <c r="H125" s="46">
        <v>13.3</v>
      </c>
      <c r="I125" s="46">
        <v>14</v>
      </c>
      <c r="J125" s="46">
        <v>13.5</v>
      </c>
      <c r="K125" s="46">
        <v>13.6</v>
      </c>
      <c r="L125" s="46">
        <v>13.9</v>
      </c>
      <c r="M125" s="46">
        <v>12.8</v>
      </c>
      <c r="N125" s="46">
        <v>14.1</v>
      </c>
      <c r="O125" s="46">
        <v>13</v>
      </c>
      <c r="P125" s="46">
        <v>12.1</v>
      </c>
      <c r="Q125" s="46">
        <v>13.7</v>
      </c>
      <c r="R125" s="46">
        <v>13.2</v>
      </c>
      <c r="S125" s="46">
        <v>13.3</v>
      </c>
      <c r="T125" s="46">
        <v>13.1</v>
      </c>
      <c r="U125" s="46">
        <v>14.1</v>
      </c>
      <c r="V125" s="46">
        <v>13.4</v>
      </c>
      <c r="W125" s="46">
        <v>13.2</v>
      </c>
      <c r="X125" s="46">
        <v>13.3</v>
      </c>
      <c r="Y125" s="46">
        <v>13.1</v>
      </c>
      <c r="Z125" s="46">
        <v>12.5</v>
      </c>
      <c r="AA125" s="46">
        <v>13.8</v>
      </c>
      <c r="AB125" s="46">
        <v>12.1</v>
      </c>
      <c r="AC125" s="46">
        <v>12.5</v>
      </c>
      <c r="AD125" s="46">
        <v>13.8</v>
      </c>
      <c r="AE125" s="46">
        <v>12.3</v>
      </c>
      <c r="AF125" s="46">
        <v>13.4</v>
      </c>
      <c r="AG125" s="46">
        <v>12.8</v>
      </c>
      <c r="AH125" s="46">
        <v>13.1</v>
      </c>
      <c r="AI125" s="46">
        <v>12.6</v>
      </c>
      <c r="AJ125" s="46">
        <v>13.182352941176473</v>
      </c>
    </row>
    <row r="126" spans="1:36" x14ac:dyDescent="0.25">
      <c r="A126" s="1">
        <v>45412</v>
      </c>
      <c r="B126" s="46">
        <v>17.3</v>
      </c>
      <c r="C126" s="46">
        <v>14.8</v>
      </c>
      <c r="D126" s="46">
        <v>16.5</v>
      </c>
      <c r="E126" s="46">
        <v>16.2</v>
      </c>
      <c r="F126" s="46">
        <v>15.5</v>
      </c>
      <c r="G126" s="46">
        <v>16.899999999999999</v>
      </c>
      <c r="H126" s="46">
        <v>16.600000000000001</v>
      </c>
      <c r="I126" s="46">
        <v>17</v>
      </c>
      <c r="J126" s="46">
        <v>17</v>
      </c>
      <c r="K126" s="46">
        <v>16.899999999999999</v>
      </c>
      <c r="L126" s="46">
        <v>17.3</v>
      </c>
      <c r="M126" s="46">
        <v>16.399999999999999</v>
      </c>
      <c r="N126" s="46">
        <v>15.5</v>
      </c>
      <c r="O126" s="46">
        <v>17.399999999999999</v>
      </c>
      <c r="P126" s="46">
        <v>14.2</v>
      </c>
      <c r="Q126" s="46">
        <v>17.7</v>
      </c>
      <c r="R126" s="46">
        <v>14.5</v>
      </c>
      <c r="S126" s="46">
        <v>15.4</v>
      </c>
      <c r="T126" s="46">
        <v>16.3</v>
      </c>
      <c r="U126" s="46">
        <v>17.5</v>
      </c>
      <c r="V126" s="46">
        <v>16.5</v>
      </c>
      <c r="W126" s="46">
        <v>16.2</v>
      </c>
      <c r="X126" s="46">
        <v>16.100000000000001</v>
      </c>
      <c r="Y126" s="46">
        <v>16</v>
      </c>
      <c r="Z126" s="46">
        <v>15.4</v>
      </c>
      <c r="AA126" s="46">
        <v>17.7</v>
      </c>
      <c r="AB126" s="46">
        <v>14.5</v>
      </c>
      <c r="AC126" s="46">
        <v>14.6</v>
      </c>
      <c r="AD126" s="46">
        <v>17.399999999999999</v>
      </c>
      <c r="AE126" s="46">
        <v>15.6</v>
      </c>
      <c r="AF126" s="46">
        <v>15.8</v>
      </c>
      <c r="AG126" s="46">
        <v>16</v>
      </c>
      <c r="AH126" s="46">
        <v>15.6</v>
      </c>
      <c r="AI126" s="46">
        <v>16.2</v>
      </c>
      <c r="AJ126" s="46">
        <v>16.191176470588239</v>
      </c>
    </row>
    <row r="127" spans="1:36" x14ac:dyDescent="0.25">
      <c r="A127" s="1">
        <v>45413</v>
      </c>
      <c r="B127" s="46">
        <v>19.899999999999999</v>
      </c>
      <c r="C127" s="46">
        <v>16.8</v>
      </c>
      <c r="D127" s="46">
        <v>18.399999999999999</v>
      </c>
      <c r="E127" s="46">
        <v>19</v>
      </c>
      <c r="F127" s="46">
        <v>15.3</v>
      </c>
      <c r="G127" s="46">
        <v>20.399999999999999</v>
      </c>
      <c r="H127" s="46">
        <v>18.5</v>
      </c>
      <c r="I127" s="46">
        <v>20.5</v>
      </c>
      <c r="J127" s="46">
        <v>19.100000000000001</v>
      </c>
      <c r="K127" s="46">
        <v>19.600000000000001</v>
      </c>
      <c r="L127" s="46">
        <v>19.8</v>
      </c>
      <c r="M127" s="46">
        <v>19.3</v>
      </c>
      <c r="N127" s="46">
        <v>14.5</v>
      </c>
      <c r="O127" s="46">
        <v>19.8</v>
      </c>
      <c r="P127" s="46">
        <v>13.9</v>
      </c>
      <c r="Q127" s="46">
        <v>19.899999999999999</v>
      </c>
      <c r="R127" s="46">
        <v>14.9</v>
      </c>
      <c r="S127" s="46">
        <v>16.7</v>
      </c>
      <c r="T127" s="46">
        <v>18.399999999999999</v>
      </c>
      <c r="U127" s="46">
        <v>18.600000000000001</v>
      </c>
      <c r="V127" s="46">
        <v>19.7</v>
      </c>
      <c r="W127" s="46">
        <v>17.399999999999999</v>
      </c>
      <c r="X127" s="46">
        <v>17.899999999999999</v>
      </c>
      <c r="Y127" s="46">
        <v>18.600000000000001</v>
      </c>
      <c r="Z127" s="46">
        <v>16.3</v>
      </c>
      <c r="AA127" s="46">
        <v>20.399999999999999</v>
      </c>
      <c r="AB127" s="46">
        <v>14.1</v>
      </c>
      <c r="AC127" s="46">
        <v>16.2</v>
      </c>
      <c r="AD127" s="46">
        <v>20.6</v>
      </c>
      <c r="AE127" s="46">
        <v>16.899999999999999</v>
      </c>
      <c r="AF127" s="46">
        <v>17.3</v>
      </c>
      <c r="AG127" s="46">
        <v>15.8</v>
      </c>
      <c r="AH127" s="46">
        <v>16.7</v>
      </c>
      <c r="AI127" s="46">
        <v>18.600000000000001</v>
      </c>
      <c r="AJ127" s="46">
        <v>17.935294117647054</v>
      </c>
    </row>
    <row r="128" spans="1:36" x14ac:dyDescent="0.25">
      <c r="A128" s="1">
        <v>45414</v>
      </c>
      <c r="B128" s="46">
        <v>18.2</v>
      </c>
      <c r="C128" s="46">
        <v>17.5</v>
      </c>
      <c r="D128" s="46">
        <v>17.5</v>
      </c>
      <c r="E128" s="46">
        <v>18.100000000000001</v>
      </c>
      <c r="F128" s="46">
        <v>15.4</v>
      </c>
      <c r="G128" s="46">
        <v>18.5</v>
      </c>
      <c r="H128" s="46">
        <v>19.100000000000001</v>
      </c>
      <c r="I128" s="46">
        <v>18.100000000000001</v>
      </c>
      <c r="J128" s="46">
        <v>17.3</v>
      </c>
      <c r="K128" s="46">
        <v>17.2</v>
      </c>
      <c r="L128" s="46">
        <v>19.5</v>
      </c>
      <c r="M128" s="46">
        <v>17.600000000000001</v>
      </c>
      <c r="N128" s="46">
        <v>15.8</v>
      </c>
      <c r="O128" s="46">
        <v>19.5</v>
      </c>
      <c r="P128" s="46">
        <v>14.7</v>
      </c>
      <c r="Q128" s="46">
        <v>19.399999999999999</v>
      </c>
      <c r="R128" s="46">
        <v>16.3</v>
      </c>
      <c r="S128" s="46">
        <v>17.8</v>
      </c>
      <c r="T128" s="46">
        <v>18.2</v>
      </c>
      <c r="U128" s="46">
        <v>15.4</v>
      </c>
      <c r="V128" s="46">
        <v>19.100000000000001</v>
      </c>
      <c r="W128" s="46">
        <v>18.399999999999999</v>
      </c>
      <c r="X128" s="46">
        <v>16.399999999999999</v>
      </c>
      <c r="Y128" s="46">
        <v>17.100000000000001</v>
      </c>
      <c r="Z128" s="46">
        <v>18.399999999999999</v>
      </c>
      <c r="AA128" s="46">
        <v>19.8</v>
      </c>
      <c r="AB128" s="46">
        <v>15.8</v>
      </c>
      <c r="AC128" s="46">
        <v>13.5</v>
      </c>
      <c r="AD128" s="46">
        <v>18.100000000000001</v>
      </c>
      <c r="AE128" s="46">
        <v>16.600000000000001</v>
      </c>
      <c r="AF128" s="46">
        <v>14.7</v>
      </c>
      <c r="AG128" s="46">
        <v>16.600000000000001</v>
      </c>
      <c r="AH128" s="46">
        <v>15.1</v>
      </c>
      <c r="AI128" s="46">
        <v>15.6</v>
      </c>
      <c r="AJ128" s="46">
        <v>17.244117647058825</v>
      </c>
    </row>
    <row r="129" spans="1:36" x14ac:dyDescent="0.25">
      <c r="A129" s="1">
        <v>45415</v>
      </c>
      <c r="B129" s="46">
        <v>11.5</v>
      </c>
      <c r="C129" s="46">
        <v>11.4</v>
      </c>
      <c r="D129" s="46">
        <v>11.4</v>
      </c>
      <c r="E129" s="46">
        <v>11.2</v>
      </c>
      <c r="F129" s="46">
        <v>11.2</v>
      </c>
      <c r="G129" s="46">
        <v>11.2</v>
      </c>
      <c r="H129" s="46">
        <v>12.1</v>
      </c>
      <c r="I129" s="46">
        <v>11.2</v>
      </c>
      <c r="J129" s="46">
        <v>11.5</v>
      </c>
      <c r="K129" s="46">
        <v>10.9</v>
      </c>
      <c r="L129" s="46">
        <v>12</v>
      </c>
      <c r="M129" s="46">
        <v>11.3</v>
      </c>
      <c r="N129" s="46">
        <v>11.2</v>
      </c>
      <c r="O129" s="46">
        <v>11.7</v>
      </c>
      <c r="P129" s="46">
        <v>12.2</v>
      </c>
      <c r="Q129" s="46">
        <v>11.8</v>
      </c>
      <c r="R129" s="46">
        <v>12.6</v>
      </c>
      <c r="S129" s="46">
        <v>12</v>
      </c>
      <c r="T129" s="46">
        <v>11.8</v>
      </c>
      <c r="U129" s="46">
        <v>11.5</v>
      </c>
      <c r="V129" s="46">
        <v>12.3</v>
      </c>
      <c r="W129" s="46">
        <v>12.5</v>
      </c>
      <c r="X129" s="46">
        <v>11.1</v>
      </c>
      <c r="Y129" s="46">
        <v>11.3</v>
      </c>
      <c r="Z129" s="46">
        <v>12</v>
      </c>
      <c r="AA129" s="46">
        <v>11.9</v>
      </c>
      <c r="AB129" s="46">
        <v>11.7</v>
      </c>
      <c r="AC129" s="46">
        <v>11.5</v>
      </c>
      <c r="AD129" s="46">
        <v>11.2</v>
      </c>
      <c r="AE129" s="46">
        <v>10.7</v>
      </c>
      <c r="AF129" s="46">
        <v>11.4</v>
      </c>
      <c r="AG129" s="46">
        <v>11.4</v>
      </c>
      <c r="AH129" s="46">
        <v>11.2</v>
      </c>
      <c r="AI129" s="46">
        <v>10.4</v>
      </c>
      <c r="AJ129" s="46">
        <v>11.538235294117644</v>
      </c>
    </row>
    <row r="130" spans="1:36" x14ac:dyDescent="0.25">
      <c r="A130" s="1">
        <v>45416</v>
      </c>
      <c r="B130" s="46">
        <v>11.8</v>
      </c>
      <c r="C130" s="46">
        <v>11.9</v>
      </c>
      <c r="D130" s="46">
        <v>11.5</v>
      </c>
      <c r="E130" s="46">
        <v>11.2</v>
      </c>
      <c r="F130" s="46">
        <v>12</v>
      </c>
      <c r="G130" s="46">
        <v>11.4</v>
      </c>
      <c r="H130" s="46">
        <v>12.4</v>
      </c>
      <c r="I130" s="46">
        <v>11.5</v>
      </c>
      <c r="J130" s="46">
        <v>11.4</v>
      </c>
      <c r="K130" s="46">
        <v>11.2</v>
      </c>
      <c r="L130" s="46">
        <v>12.2</v>
      </c>
      <c r="M130" s="46">
        <v>11.2</v>
      </c>
      <c r="N130" s="46">
        <v>12</v>
      </c>
      <c r="O130" s="46">
        <v>12</v>
      </c>
      <c r="P130" s="46">
        <v>12.7</v>
      </c>
      <c r="Q130" s="46">
        <v>12.2</v>
      </c>
      <c r="R130" s="46">
        <v>13.1</v>
      </c>
      <c r="S130" s="46">
        <v>12.2</v>
      </c>
      <c r="T130" s="46">
        <v>11.9</v>
      </c>
      <c r="U130" s="46">
        <v>11.5</v>
      </c>
      <c r="V130" s="46">
        <v>12.7</v>
      </c>
      <c r="W130" s="46">
        <v>12.2</v>
      </c>
      <c r="X130" s="46">
        <v>11.5</v>
      </c>
      <c r="Y130" s="46">
        <v>11.7</v>
      </c>
      <c r="Z130" s="46">
        <v>12.5</v>
      </c>
      <c r="AA130" s="46">
        <v>12.2</v>
      </c>
      <c r="AB130" s="46">
        <v>12.9</v>
      </c>
      <c r="AC130" s="46">
        <v>11.8</v>
      </c>
      <c r="AD130" s="46">
        <v>11.5</v>
      </c>
      <c r="AE130" s="46">
        <v>11.2</v>
      </c>
      <c r="AF130" s="46">
        <v>11.1</v>
      </c>
      <c r="AG130" s="46">
        <v>12.3</v>
      </c>
      <c r="AH130" s="46">
        <v>11</v>
      </c>
      <c r="AI130" s="46">
        <v>10.3</v>
      </c>
      <c r="AJ130" s="46">
        <v>11.829411764705881</v>
      </c>
    </row>
    <row r="131" spans="1:36" x14ac:dyDescent="0.25">
      <c r="A131" s="1">
        <v>45417</v>
      </c>
      <c r="B131" s="46">
        <v>12.9</v>
      </c>
      <c r="C131" s="46">
        <v>12</v>
      </c>
      <c r="D131" s="46">
        <v>12.9</v>
      </c>
      <c r="E131" s="46">
        <v>12.2</v>
      </c>
      <c r="F131" s="46">
        <v>11.7</v>
      </c>
      <c r="G131" s="46">
        <v>11.5</v>
      </c>
      <c r="H131" s="46">
        <v>11.1</v>
      </c>
      <c r="I131" s="46">
        <v>13.6</v>
      </c>
      <c r="J131" s="46">
        <v>13</v>
      </c>
      <c r="K131" s="46">
        <v>13.4</v>
      </c>
      <c r="L131" s="46">
        <v>12</v>
      </c>
      <c r="M131" s="46">
        <v>12.8</v>
      </c>
      <c r="N131" s="46">
        <v>12.9</v>
      </c>
      <c r="O131" s="46">
        <v>11.1</v>
      </c>
      <c r="P131" s="46">
        <v>11.1</v>
      </c>
      <c r="Q131" s="46">
        <v>11.7</v>
      </c>
      <c r="R131" s="46">
        <v>11.6</v>
      </c>
      <c r="S131" s="46">
        <v>11.3</v>
      </c>
      <c r="T131" s="46">
        <v>12.3</v>
      </c>
      <c r="U131" s="46">
        <v>12.9</v>
      </c>
      <c r="V131" s="46">
        <v>12</v>
      </c>
      <c r="W131" s="46">
        <v>11.1</v>
      </c>
      <c r="X131" s="46">
        <v>13</v>
      </c>
      <c r="Y131" s="46">
        <v>12.6</v>
      </c>
      <c r="Z131" s="46">
        <v>11.6</v>
      </c>
      <c r="AA131" s="46">
        <v>11.5</v>
      </c>
      <c r="AB131" s="46">
        <v>11.4</v>
      </c>
      <c r="AC131" s="46">
        <v>13.3</v>
      </c>
      <c r="AD131" s="46">
        <v>13</v>
      </c>
      <c r="AE131" s="46">
        <v>12.4</v>
      </c>
      <c r="AF131" s="46">
        <v>12.9</v>
      </c>
      <c r="AG131" s="46">
        <v>11.4</v>
      </c>
      <c r="AH131" s="46">
        <v>13.2</v>
      </c>
      <c r="AI131" s="46">
        <v>13.1</v>
      </c>
      <c r="AJ131" s="46">
        <v>12.25</v>
      </c>
    </row>
    <row r="132" spans="1:36" x14ac:dyDescent="0.25">
      <c r="A132" s="1">
        <v>45418</v>
      </c>
      <c r="B132" s="46">
        <v>14.3</v>
      </c>
      <c r="C132" s="46">
        <v>12.9</v>
      </c>
      <c r="D132" s="46">
        <v>14.9</v>
      </c>
      <c r="E132" s="46">
        <v>14.2</v>
      </c>
      <c r="F132" s="46">
        <v>13.9</v>
      </c>
      <c r="G132" s="46">
        <v>13.9</v>
      </c>
      <c r="H132" s="46">
        <v>12</v>
      </c>
      <c r="I132" s="46">
        <v>14.5</v>
      </c>
      <c r="J132" s="46">
        <v>14</v>
      </c>
      <c r="K132" s="46">
        <v>14.4</v>
      </c>
      <c r="L132" s="46">
        <v>13.6</v>
      </c>
      <c r="M132" s="46">
        <v>14.2</v>
      </c>
      <c r="N132" s="46">
        <v>15.1</v>
      </c>
      <c r="O132" s="46">
        <v>12.8</v>
      </c>
      <c r="P132" s="46">
        <v>12.2</v>
      </c>
      <c r="Q132" s="46">
        <v>13.5</v>
      </c>
      <c r="R132" s="46">
        <v>12.8</v>
      </c>
      <c r="S132" s="46">
        <v>11.6</v>
      </c>
      <c r="T132" s="46">
        <v>13.5</v>
      </c>
      <c r="U132" s="46">
        <v>13.6</v>
      </c>
      <c r="V132" s="46">
        <v>13.1</v>
      </c>
      <c r="W132" s="46">
        <v>12</v>
      </c>
      <c r="X132" s="46">
        <v>15</v>
      </c>
      <c r="Y132" s="46">
        <v>14.6</v>
      </c>
      <c r="Z132" s="46">
        <v>12.9</v>
      </c>
      <c r="AA132" s="46">
        <v>13.5</v>
      </c>
      <c r="AB132" s="46">
        <v>13.1</v>
      </c>
      <c r="AC132" s="46">
        <v>14.1</v>
      </c>
      <c r="AD132" s="46">
        <v>13.9</v>
      </c>
      <c r="AE132" s="46">
        <v>15.2</v>
      </c>
      <c r="AF132" s="46">
        <v>14.3</v>
      </c>
      <c r="AG132" s="46">
        <v>14.1</v>
      </c>
      <c r="AH132" s="46">
        <v>14.1</v>
      </c>
      <c r="AI132" s="46">
        <v>14.2</v>
      </c>
      <c r="AJ132" s="46">
        <v>13.705882352941178</v>
      </c>
    </row>
    <row r="133" spans="1:36" x14ac:dyDescent="0.25">
      <c r="A133" s="1">
        <v>45419</v>
      </c>
      <c r="B133" s="46">
        <v>15.3</v>
      </c>
      <c r="C133" s="46">
        <v>12.8</v>
      </c>
      <c r="D133" s="46">
        <v>14.3</v>
      </c>
      <c r="E133" s="46">
        <v>14.8</v>
      </c>
      <c r="F133" s="46">
        <v>12.7</v>
      </c>
      <c r="G133" s="46">
        <v>14.4</v>
      </c>
      <c r="H133" s="46">
        <v>12.3</v>
      </c>
      <c r="I133" s="46">
        <v>15.3</v>
      </c>
      <c r="J133" s="46">
        <v>15.2</v>
      </c>
      <c r="K133" s="46">
        <v>14.9</v>
      </c>
      <c r="L133" s="46">
        <v>13.7</v>
      </c>
      <c r="M133" s="46">
        <v>14.5</v>
      </c>
      <c r="N133" s="46">
        <v>13.6</v>
      </c>
      <c r="O133" s="46">
        <v>13.3</v>
      </c>
      <c r="P133" s="46">
        <v>11</v>
      </c>
      <c r="Q133" s="46">
        <v>14.2</v>
      </c>
      <c r="R133" s="46">
        <v>12.3</v>
      </c>
      <c r="S133" s="46">
        <v>11.5</v>
      </c>
      <c r="T133" s="46">
        <v>13.3</v>
      </c>
      <c r="U133" s="46">
        <v>14.6</v>
      </c>
      <c r="V133" s="46">
        <v>13.2</v>
      </c>
      <c r="W133" s="46">
        <v>12.6</v>
      </c>
      <c r="X133" s="46">
        <v>14.5</v>
      </c>
      <c r="Y133" s="46">
        <v>14.1</v>
      </c>
      <c r="Z133" s="46">
        <v>12.3</v>
      </c>
      <c r="AA133" s="46">
        <v>14</v>
      </c>
      <c r="AB133" s="46">
        <v>11.6</v>
      </c>
      <c r="AC133" s="46">
        <v>14.1</v>
      </c>
      <c r="AD133" s="46">
        <v>15</v>
      </c>
      <c r="AE133" s="46">
        <v>13.8</v>
      </c>
      <c r="AF133" s="46">
        <v>14.6</v>
      </c>
      <c r="AG133" s="46">
        <v>12.8</v>
      </c>
      <c r="AH133" s="46">
        <v>13.9</v>
      </c>
      <c r="AI133" s="46">
        <v>14.7</v>
      </c>
      <c r="AJ133" s="46">
        <v>13.682352941176473</v>
      </c>
    </row>
    <row r="134" spans="1:36" x14ac:dyDescent="0.25">
      <c r="A134" s="1">
        <v>45420</v>
      </c>
      <c r="B134" s="46">
        <v>12.7</v>
      </c>
      <c r="C134" s="46">
        <v>11.7</v>
      </c>
      <c r="D134" s="46">
        <v>12.3</v>
      </c>
      <c r="E134" s="46">
        <v>12.8</v>
      </c>
      <c r="F134" s="46">
        <v>11.7</v>
      </c>
      <c r="G134" s="46">
        <v>11.5</v>
      </c>
      <c r="H134" s="46">
        <v>12.2</v>
      </c>
      <c r="I134" s="46">
        <v>11.6</v>
      </c>
      <c r="J134" s="46">
        <v>12.3</v>
      </c>
      <c r="K134" s="46">
        <v>11.8</v>
      </c>
      <c r="L134" s="46">
        <v>13.4</v>
      </c>
      <c r="M134" s="46">
        <v>12.1</v>
      </c>
      <c r="N134" s="46">
        <v>11.8</v>
      </c>
      <c r="O134" s="46">
        <v>12.7</v>
      </c>
      <c r="P134" s="46">
        <v>11.4</v>
      </c>
      <c r="Q134" s="46">
        <v>13.3</v>
      </c>
      <c r="R134" s="46">
        <v>12.8</v>
      </c>
      <c r="S134" s="46">
        <v>11.6</v>
      </c>
      <c r="T134" s="46">
        <v>12.6</v>
      </c>
      <c r="U134" s="46">
        <v>11.9</v>
      </c>
      <c r="V134" s="46">
        <v>12.3</v>
      </c>
      <c r="W134" s="46">
        <v>12.6</v>
      </c>
      <c r="X134" s="46">
        <v>11.6</v>
      </c>
      <c r="Y134" s="46">
        <v>12.3</v>
      </c>
      <c r="Z134" s="46">
        <v>12</v>
      </c>
      <c r="AA134" s="46">
        <v>13.2</v>
      </c>
      <c r="AB134" s="46">
        <v>12.1</v>
      </c>
      <c r="AC134" s="46">
        <v>11.6</v>
      </c>
      <c r="AD134" s="46">
        <v>12.3</v>
      </c>
      <c r="AE134" s="46">
        <v>11.3</v>
      </c>
      <c r="AF134" s="46">
        <v>12</v>
      </c>
      <c r="AG134" s="46">
        <v>10.7</v>
      </c>
      <c r="AH134" s="46">
        <v>11.4</v>
      </c>
      <c r="AI134" s="46">
        <v>11.9</v>
      </c>
      <c r="AJ134" s="46">
        <v>12.102941176470591</v>
      </c>
    </row>
    <row r="135" spans="1:36" x14ac:dyDescent="0.25">
      <c r="A135" s="1">
        <v>45421</v>
      </c>
      <c r="B135" s="46">
        <v>14.1</v>
      </c>
      <c r="C135" s="46">
        <v>11.8</v>
      </c>
      <c r="D135" s="46">
        <v>13.2</v>
      </c>
      <c r="E135" s="46">
        <v>13.2</v>
      </c>
      <c r="F135" s="46">
        <v>11.3</v>
      </c>
      <c r="G135" s="46">
        <v>12.8</v>
      </c>
      <c r="H135" s="46">
        <v>11.9</v>
      </c>
      <c r="I135" s="46">
        <v>14</v>
      </c>
      <c r="J135" s="46">
        <v>14</v>
      </c>
      <c r="K135" s="46">
        <v>13.5</v>
      </c>
      <c r="L135" s="46">
        <v>13</v>
      </c>
      <c r="M135" s="46">
        <v>13.7</v>
      </c>
      <c r="N135" s="46">
        <v>12</v>
      </c>
      <c r="O135" s="46">
        <v>12.3</v>
      </c>
      <c r="P135" s="46">
        <v>11.4</v>
      </c>
      <c r="Q135" s="46">
        <v>13.6</v>
      </c>
      <c r="R135" s="46">
        <v>12.8</v>
      </c>
      <c r="S135" s="46">
        <v>12</v>
      </c>
      <c r="T135" s="46">
        <v>13</v>
      </c>
      <c r="U135" s="46">
        <v>13.4</v>
      </c>
      <c r="V135" s="46">
        <v>12.1</v>
      </c>
      <c r="W135" s="46">
        <v>12.7</v>
      </c>
      <c r="X135" s="46">
        <v>13.1</v>
      </c>
      <c r="Y135" s="46">
        <v>12.9</v>
      </c>
      <c r="Z135" s="46">
        <v>11.4</v>
      </c>
      <c r="AA135" s="46">
        <v>13.1</v>
      </c>
      <c r="AB135" s="46">
        <v>11.7</v>
      </c>
      <c r="AC135" s="46">
        <v>13.3</v>
      </c>
      <c r="AD135" s="46">
        <v>14.3</v>
      </c>
      <c r="AE135" s="46">
        <v>11.7</v>
      </c>
      <c r="AF135" s="46">
        <v>13.2</v>
      </c>
      <c r="AG135" s="46">
        <v>10.4</v>
      </c>
      <c r="AH135" s="46">
        <v>12.5</v>
      </c>
      <c r="AI135" s="46">
        <v>12.6</v>
      </c>
      <c r="AJ135" s="46">
        <v>12.705882352941176</v>
      </c>
    </row>
    <row r="136" spans="1:36" x14ac:dyDescent="0.25">
      <c r="A136" s="1">
        <v>45422</v>
      </c>
      <c r="B136" s="46">
        <v>16</v>
      </c>
      <c r="C136" s="46">
        <v>13.4</v>
      </c>
      <c r="D136" s="46">
        <v>15.3</v>
      </c>
      <c r="E136" s="46">
        <v>15.1</v>
      </c>
      <c r="F136" s="46">
        <v>12.6</v>
      </c>
      <c r="G136" s="46">
        <v>15.1</v>
      </c>
      <c r="H136" s="46">
        <v>12.6</v>
      </c>
      <c r="I136" s="46">
        <v>15.9</v>
      </c>
      <c r="J136" s="46">
        <v>16.3</v>
      </c>
      <c r="K136" s="46">
        <v>15.8</v>
      </c>
      <c r="L136" s="46">
        <v>15</v>
      </c>
      <c r="M136" s="46">
        <v>15.8</v>
      </c>
      <c r="N136" s="46">
        <v>13.6</v>
      </c>
      <c r="O136" s="46">
        <v>14.3</v>
      </c>
      <c r="P136" s="46">
        <v>11.4</v>
      </c>
      <c r="Q136" s="46">
        <v>15.4</v>
      </c>
      <c r="R136" s="46">
        <v>12.1</v>
      </c>
      <c r="S136" s="46">
        <v>11.9</v>
      </c>
      <c r="T136" s="46">
        <v>14.4</v>
      </c>
      <c r="U136" s="46">
        <v>15.8</v>
      </c>
      <c r="V136" s="46">
        <v>14.1</v>
      </c>
      <c r="W136" s="46">
        <v>12.7</v>
      </c>
      <c r="X136" s="46">
        <v>15.6</v>
      </c>
      <c r="Y136" s="46">
        <v>15.3</v>
      </c>
      <c r="Z136" s="46">
        <v>12.7</v>
      </c>
      <c r="AA136" s="46">
        <v>15.2</v>
      </c>
      <c r="AB136" s="46">
        <v>11.4</v>
      </c>
      <c r="AC136" s="46">
        <v>15.4</v>
      </c>
      <c r="AD136" s="46">
        <v>15.9</v>
      </c>
      <c r="AE136" s="46">
        <v>14.6</v>
      </c>
      <c r="AF136" s="46">
        <v>15.8</v>
      </c>
      <c r="AG136" s="46">
        <v>13.3</v>
      </c>
      <c r="AH136" s="46">
        <v>14.9</v>
      </c>
      <c r="AI136" s="46">
        <v>15.4</v>
      </c>
      <c r="AJ136" s="46">
        <v>14.414705882352941</v>
      </c>
    </row>
    <row r="137" spans="1:36" x14ac:dyDescent="0.25">
      <c r="A137" s="1">
        <v>45423</v>
      </c>
      <c r="B137" s="46">
        <v>17.8</v>
      </c>
      <c r="C137" s="46">
        <v>15.6</v>
      </c>
      <c r="D137" s="46">
        <v>17.399999999999999</v>
      </c>
      <c r="E137" s="46">
        <v>16.8</v>
      </c>
      <c r="F137" s="46">
        <v>14.7</v>
      </c>
      <c r="G137" s="46">
        <v>16.399999999999999</v>
      </c>
      <c r="H137" s="46">
        <v>15.2</v>
      </c>
      <c r="I137" s="46">
        <v>18.399999999999999</v>
      </c>
      <c r="J137" s="46">
        <v>18.2</v>
      </c>
      <c r="K137" s="46">
        <v>18</v>
      </c>
      <c r="L137" s="46">
        <v>15.8</v>
      </c>
      <c r="M137" s="46">
        <v>17.2</v>
      </c>
      <c r="N137" s="46">
        <v>17.3</v>
      </c>
      <c r="O137" s="46">
        <v>15.7</v>
      </c>
      <c r="P137" s="46">
        <v>13.1</v>
      </c>
      <c r="Q137" s="46">
        <v>16</v>
      </c>
      <c r="R137" s="46">
        <v>13.7</v>
      </c>
      <c r="S137" s="46">
        <v>14.4</v>
      </c>
      <c r="T137" s="46">
        <v>15.4</v>
      </c>
      <c r="U137" s="46">
        <v>17.600000000000001</v>
      </c>
      <c r="V137" s="46">
        <v>16.399999999999999</v>
      </c>
      <c r="W137" s="46">
        <v>14.8</v>
      </c>
      <c r="X137" s="46">
        <v>16.8</v>
      </c>
      <c r="Y137" s="46">
        <v>16.2</v>
      </c>
      <c r="Z137" s="46">
        <v>15.5</v>
      </c>
      <c r="AA137" s="46">
        <v>15.8</v>
      </c>
      <c r="AB137" s="46">
        <v>14.1</v>
      </c>
      <c r="AC137" s="46">
        <v>17.899999999999999</v>
      </c>
      <c r="AD137" s="46">
        <v>17.3</v>
      </c>
      <c r="AE137" s="46">
        <v>17.100000000000001</v>
      </c>
      <c r="AF137" s="46">
        <v>18.600000000000001</v>
      </c>
      <c r="AG137" s="46">
        <v>16</v>
      </c>
      <c r="AH137" s="46">
        <v>17.399999999999999</v>
      </c>
      <c r="AI137" s="46">
        <v>17.5</v>
      </c>
      <c r="AJ137" s="46">
        <v>16.355882352941176</v>
      </c>
    </row>
    <row r="138" spans="1:36" x14ac:dyDescent="0.25">
      <c r="A138" s="1">
        <v>45424</v>
      </c>
      <c r="B138" s="46">
        <v>20</v>
      </c>
      <c r="C138" s="46">
        <v>18.8</v>
      </c>
      <c r="D138" s="46">
        <v>19.8</v>
      </c>
      <c r="E138" s="46">
        <v>19.899999999999999</v>
      </c>
      <c r="F138" s="46">
        <v>18.7</v>
      </c>
      <c r="G138" s="46">
        <v>19.399999999999999</v>
      </c>
      <c r="H138" s="46">
        <v>17.5</v>
      </c>
      <c r="I138" s="46">
        <v>20.6</v>
      </c>
      <c r="J138" s="46">
        <v>20</v>
      </c>
      <c r="K138" s="46">
        <v>20.100000000000001</v>
      </c>
      <c r="L138" s="46">
        <v>18.3</v>
      </c>
      <c r="M138" s="46">
        <v>19.3</v>
      </c>
      <c r="N138" s="46">
        <v>20.7</v>
      </c>
      <c r="O138" s="46">
        <v>17.899999999999999</v>
      </c>
      <c r="P138" s="46">
        <v>16.7</v>
      </c>
      <c r="Q138" s="46">
        <v>18.600000000000001</v>
      </c>
      <c r="R138" s="46">
        <v>17.3</v>
      </c>
      <c r="S138" s="46">
        <v>18.100000000000001</v>
      </c>
      <c r="T138" s="46">
        <v>19</v>
      </c>
      <c r="U138" s="46">
        <v>19.8</v>
      </c>
      <c r="V138" s="46">
        <v>19</v>
      </c>
      <c r="W138" s="46">
        <v>16.100000000000001</v>
      </c>
      <c r="X138" s="46">
        <v>20.100000000000001</v>
      </c>
      <c r="Y138" s="46">
        <v>20.2</v>
      </c>
      <c r="Z138" s="46">
        <v>18.3</v>
      </c>
      <c r="AA138" s="46">
        <v>18.8</v>
      </c>
      <c r="AB138" s="46">
        <v>17.399999999999999</v>
      </c>
      <c r="AC138" s="46">
        <v>18.5</v>
      </c>
      <c r="AD138" s="46">
        <v>19.3</v>
      </c>
      <c r="AE138" s="46">
        <v>19.7</v>
      </c>
      <c r="AF138" s="46">
        <v>20.2</v>
      </c>
      <c r="AG138" s="46">
        <v>19.600000000000001</v>
      </c>
      <c r="AH138" s="46">
        <v>19.600000000000001</v>
      </c>
      <c r="AI138" s="46">
        <v>19.8</v>
      </c>
      <c r="AJ138" s="46">
        <v>19.032352941176473</v>
      </c>
    </row>
    <row r="139" spans="1:36" x14ac:dyDescent="0.25">
      <c r="A139" s="1">
        <v>45425</v>
      </c>
      <c r="B139" s="46">
        <v>19.399999999999999</v>
      </c>
      <c r="C139" s="46">
        <v>19.100000000000001</v>
      </c>
      <c r="D139" s="46">
        <v>19.3</v>
      </c>
      <c r="E139" s="46">
        <v>19.2</v>
      </c>
      <c r="F139" s="46">
        <v>18.5</v>
      </c>
      <c r="G139" s="46">
        <v>19.5</v>
      </c>
      <c r="H139" s="46">
        <v>20.399999999999999</v>
      </c>
      <c r="I139" s="46">
        <v>19.5</v>
      </c>
      <c r="J139" s="46">
        <v>18.8</v>
      </c>
      <c r="K139" s="46">
        <v>19.2</v>
      </c>
      <c r="L139" s="46">
        <v>19.8</v>
      </c>
      <c r="M139" s="46">
        <v>19.100000000000001</v>
      </c>
      <c r="N139" s="46">
        <v>18.3</v>
      </c>
      <c r="O139" s="46">
        <v>19.899999999999999</v>
      </c>
      <c r="P139" s="46">
        <v>17</v>
      </c>
      <c r="Q139" s="46">
        <v>19.5</v>
      </c>
      <c r="R139" s="46">
        <v>19.899999999999999</v>
      </c>
      <c r="S139" s="46">
        <v>19.3</v>
      </c>
      <c r="T139" s="46">
        <v>19.600000000000001</v>
      </c>
      <c r="U139" s="46">
        <v>19</v>
      </c>
      <c r="V139" s="46">
        <v>20.399999999999999</v>
      </c>
      <c r="W139" s="46">
        <v>19.8</v>
      </c>
      <c r="X139" s="46">
        <v>19.899999999999999</v>
      </c>
      <c r="Y139" s="46">
        <v>19.600000000000001</v>
      </c>
      <c r="Z139" s="46">
        <v>18.3</v>
      </c>
      <c r="AA139" s="46">
        <v>20.2</v>
      </c>
      <c r="AB139" s="46">
        <v>17.5</v>
      </c>
      <c r="AC139" s="46">
        <v>17.7</v>
      </c>
      <c r="AD139" s="46">
        <v>19.2</v>
      </c>
      <c r="AE139" s="46">
        <v>18.600000000000001</v>
      </c>
      <c r="AF139" s="46">
        <v>19.3</v>
      </c>
      <c r="AG139" s="46">
        <v>18.2</v>
      </c>
      <c r="AH139" s="46">
        <v>19</v>
      </c>
      <c r="AI139" s="46">
        <v>19.399999999999999</v>
      </c>
      <c r="AJ139" s="46">
        <v>19.158823529411766</v>
      </c>
    </row>
    <row r="140" spans="1:36" x14ac:dyDescent="0.25">
      <c r="A140" s="1">
        <v>45426</v>
      </c>
      <c r="B140" s="46">
        <v>21.3</v>
      </c>
      <c r="C140" s="46">
        <v>19.8</v>
      </c>
      <c r="D140" s="46">
        <v>19.5</v>
      </c>
      <c r="E140" s="46">
        <v>19.5</v>
      </c>
      <c r="F140" s="46">
        <v>19.899999999999999</v>
      </c>
      <c r="G140" s="46">
        <v>21.2</v>
      </c>
      <c r="H140" s="46">
        <v>21.3</v>
      </c>
      <c r="I140" s="46">
        <v>20.100000000000001</v>
      </c>
      <c r="J140" s="46">
        <v>19.399999999999999</v>
      </c>
      <c r="K140" s="46">
        <v>20.399999999999999</v>
      </c>
      <c r="L140" s="46">
        <v>20.9</v>
      </c>
      <c r="M140" s="46">
        <v>19.5</v>
      </c>
      <c r="N140" s="46">
        <v>18.600000000000001</v>
      </c>
      <c r="O140" s="46">
        <v>21.3</v>
      </c>
      <c r="P140" s="46">
        <v>20.2</v>
      </c>
      <c r="Q140" s="46">
        <v>20.9</v>
      </c>
      <c r="R140" s="46">
        <v>21.9</v>
      </c>
      <c r="S140" s="46">
        <v>22.1</v>
      </c>
      <c r="T140" s="46">
        <v>21.2</v>
      </c>
      <c r="U140" s="46">
        <v>19.600000000000001</v>
      </c>
      <c r="V140" s="46">
        <v>22</v>
      </c>
      <c r="W140" s="46">
        <v>20.399999999999999</v>
      </c>
      <c r="X140" s="46">
        <v>20</v>
      </c>
      <c r="Y140" s="46">
        <v>20.100000000000001</v>
      </c>
      <c r="Z140" s="46">
        <v>20.7</v>
      </c>
      <c r="AA140" s="46">
        <v>21.7</v>
      </c>
      <c r="AB140" s="46">
        <v>20.100000000000001</v>
      </c>
      <c r="AC140" s="46">
        <v>17</v>
      </c>
      <c r="AD140" s="46">
        <v>20.3</v>
      </c>
      <c r="AE140" s="46">
        <v>18.899999999999999</v>
      </c>
      <c r="AF140" s="46">
        <v>18.7</v>
      </c>
      <c r="AG140" s="46">
        <v>19.3</v>
      </c>
      <c r="AH140" s="46">
        <v>18.2</v>
      </c>
      <c r="AI140" s="46">
        <v>19.3</v>
      </c>
      <c r="AJ140" s="46">
        <v>20.155882352941177</v>
      </c>
    </row>
    <row r="141" spans="1:36" x14ac:dyDescent="0.25">
      <c r="A141" s="1">
        <v>45427</v>
      </c>
      <c r="B141" s="46">
        <v>16.3</v>
      </c>
      <c r="C141" s="46">
        <v>16.100000000000001</v>
      </c>
      <c r="D141" s="46">
        <v>16.399999999999999</v>
      </c>
      <c r="E141" s="46">
        <v>16.399999999999999</v>
      </c>
      <c r="F141" s="46">
        <v>15.8</v>
      </c>
      <c r="G141" s="46">
        <v>17</v>
      </c>
      <c r="H141" s="46">
        <v>19.8</v>
      </c>
      <c r="I141" s="46">
        <v>15.8</v>
      </c>
      <c r="J141" s="46">
        <v>15.4</v>
      </c>
      <c r="K141" s="46">
        <v>15.8</v>
      </c>
      <c r="L141" s="46">
        <v>18.7</v>
      </c>
      <c r="M141" s="46">
        <v>16.399999999999999</v>
      </c>
      <c r="N141" s="46">
        <v>15.3</v>
      </c>
      <c r="O141" s="46">
        <v>19.399999999999999</v>
      </c>
      <c r="P141" s="46">
        <v>17.8</v>
      </c>
      <c r="Q141" s="46">
        <v>18.5</v>
      </c>
      <c r="R141" s="46">
        <v>20.6</v>
      </c>
      <c r="S141" s="46">
        <v>19.100000000000001</v>
      </c>
      <c r="T141" s="46">
        <v>17.600000000000001</v>
      </c>
      <c r="U141" s="46">
        <v>14.8</v>
      </c>
      <c r="V141" s="46">
        <v>19.3</v>
      </c>
      <c r="W141" s="46">
        <v>19.3</v>
      </c>
      <c r="X141" s="46">
        <v>16.100000000000001</v>
      </c>
      <c r="Y141" s="46">
        <v>16.3</v>
      </c>
      <c r="Z141" s="46">
        <v>17.899999999999999</v>
      </c>
      <c r="AA141" s="46">
        <v>19.5</v>
      </c>
      <c r="AB141" s="46">
        <v>16.600000000000001</v>
      </c>
      <c r="AC141" s="46">
        <v>15.2</v>
      </c>
      <c r="AD141" s="46">
        <v>16.2</v>
      </c>
      <c r="AE141" s="46">
        <v>15.6</v>
      </c>
      <c r="AF141" s="46">
        <v>15.6</v>
      </c>
      <c r="AG141" s="46">
        <v>13.5</v>
      </c>
      <c r="AH141" s="46">
        <v>15.4</v>
      </c>
      <c r="AI141" s="46">
        <v>15.3</v>
      </c>
      <c r="AJ141" s="46">
        <v>16.905882352941177</v>
      </c>
    </row>
    <row r="142" spans="1:36" x14ac:dyDescent="0.25">
      <c r="A142" s="1">
        <v>45428</v>
      </c>
      <c r="B142" s="46">
        <v>16.3</v>
      </c>
      <c r="C142" s="46">
        <v>16.3</v>
      </c>
      <c r="D142" s="46">
        <v>16.2</v>
      </c>
      <c r="E142" s="46">
        <v>16.600000000000001</v>
      </c>
      <c r="F142" s="46">
        <v>16.7</v>
      </c>
      <c r="G142" s="46">
        <v>15.9</v>
      </c>
      <c r="H142" s="46">
        <v>17.399999999999999</v>
      </c>
      <c r="I142" s="46">
        <v>16.600000000000001</v>
      </c>
      <c r="J142" s="46">
        <v>16.399999999999999</v>
      </c>
      <c r="K142" s="46">
        <v>16.100000000000001</v>
      </c>
      <c r="L142" s="46">
        <v>16.7</v>
      </c>
      <c r="M142" s="46">
        <v>16.399999999999999</v>
      </c>
      <c r="N142" s="46">
        <v>14.4</v>
      </c>
      <c r="O142" s="46">
        <v>16.600000000000001</v>
      </c>
      <c r="P142" s="46">
        <v>17.5</v>
      </c>
      <c r="Q142" s="46">
        <v>16.2</v>
      </c>
      <c r="R142" s="46">
        <v>19</v>
      </c>
      <c r="S142" s="46">
        <v>17.100000000000001</v>
      </c>
      <c r="T142" s="46">
        <v>16.7</v>
      </c>
      <c r="U142" s="46">
        <v>15.6</v>
      </c>
      <c r="V142" s="46">
        <v>17.399999999999999</v>
      </c>
      <c r="W142" s="46">
        <v>18.100000000000001</v>
      </c>
      <c r="X142" s="46">
        <v>15.5</v>
      </c>
      <c r="Y142" s="46">
        <v>16</v>
      </c>
      <c r="Z142" s="46">
        <v>17.3</v>
      </c>
      <c r="AA142" s="46">
        <v>16.5</v>
      </c>
      <c r="AB142" s="46">
        <v>17.2</v>
      </c>
      <c r="AC142" s="46">
        <v>14.4</v>
      </c>
      <c r="AD142" s="46">
        <v>16.7</v>
      </c>
      <c r="AE142" s="46">
        <v>15.3</v>
      </c>
      <c r="AF142" s="46">
        <v>14.7</v>
      </c>
      <c r="AG142" s="46">
        <v>14.8</v>
      </c>
      <c r="AH142" s="46">
        <v>14.6</v>
      </c>
      <c r="AI142" s="46">
        <v>14.8</v>
      </c>
      <c r="AJ142" s="46">
        <v>16.294117647058822</v>
      </c>
    </row>
    <row r="143" spans="1:36" x14ac:dyDescent="0.25">
      <c r="A143" s="1">
        <v>45429</v>
      </c>
      <c r="B143" s="46">
        <v>16.100000000000001</v>
      </c>
      <c r="C143" s="46">
        <v>15.2</v>
      </c>
      <c r="D143" s="46">
        <v>14.6</v>
      </c>
      <c r="E143" s="46">
        <v>15.4</v>
      </c>
      <c r="F143" s="46">
        <v>14.9</v>
      </c>
      <c r="G143" s="46">
        <v>16</v>
      </c>
      <c r="H143" s="46">
        <v>17.8</v>
      </c>
      <c r="I143" s="46">
        <v>15</v>
      </c>
      <c r="J143" s="46">
        <v>15.6</v>
      </c>
      <c r="K143" s="46">
        <v>14.7</v>
      </c>
      <c r="L143" s="46">
        <v>17.399999999999999</v>
      </c>
      <c r="M143" s="46">
        <v>14.9</v>
      </c>
      <c r="N143" s="46">
        <v>13.6</v>
      </c>
      <c r="O143" s="46">
        <v>17.8</v>
      </c>
      <c r="P143" s="46">
        <v>16.399999999999999</v>
      </c>
      <c r="Q143" s="46">
        <v>16.899999999999999</v>
      </c>
      <c r="R143" s="46">
        <v>18.399999999999999</v>
      </c>
      <c r="S143" s="46">
        <v>17.2</v>
      </c>
      <c r="T143" s="46">
        <v>17.3</v>
      </c>
      <c r="U143" s="46">
        <v>14.6</v>
      </c>
      <c r="V143" s="46">
        <v>17.8</v>
      </c>
      <c r="W143" s="46">
        <v>18.100000000000001</v>
      </c>
      <c r="X143" s="46">
        <v>14.4</v>
      </c>
      <c r="Y143" s="46">
        <v>14.8</v>
      </c>
      <c r="Z143" s="46">
        <v>17.600000000000001</v>
      </c>
      <c r="AA143" s="46">
        <v>17</v>
      </c>
      <c r="AB143" s="46">
        <v>15.5</v>
      </c>
      <c r="AC143" s="46">
        <v>14.3</v>
      </c>
      <c r="AD143" s="46">
        <v>15.8</v>
      </c>
      <c r="AE143" s="46">
        <v>13.7</v>
      </c>
      <c r="AF143" s="46">
        <v>14.5</v>
      </c>
      <c r="AG143" s="46">
        <v>13.4</v>
      </c>
      <c r="AH143" s="46">
        <v>13.8</v>
      </c>
      <c r="AI143" s="46">
        <v>14.2</v>
      </c>
      <c r="AJ143" s="46">
        <v>15.726470588235296</v>
      </c>
    </row>
    <row r="144" spans="1:36" x14ac:dyDescent="0.25">
      <c r="A144" s="1">
        <v>45430</v>
      </c>
      <c r="B144" s="46">
        <v>17.100000000000001</v>
      </c>
      <c r="C144" s="46">
        <v>17.7</v>
      </c>
      <c r="D144" s="46">
        <v>16.5</v>
      </c>
      <c r="E144" s="46">
        <v>17</v>
      </c>
      <c r="F144" s="46">
        <v>18.8</v>
      </c>
      <c r="G144" s="46">
        <v>16.2</v>
      </c>
      <c r="H144" s="46">
        <v>18.399999999999999</v>
      </c>
      <c r="I144" s="46">
        <v>15.8</v>
      </c>
      <c r="J144" s="46">
        <v>15.7</v>
      </c>
      <c r="K144" s="46">
        <v>15.4</v>
      </c>
      <c r="L144" s="46">
        <v>17</v>
      </c>
      <c r="M144" s="46">
        <v>16</v>
      </c>
      <c r="N144" s="46">
        <v>14.6</v>
      </c>
      <c r="O144" s="46">
        <v>17.7</v>
      </c>
      <c r="P144" s="46">
        <v>17</v>
      </c>
      <c r="Q144" s="46">
        <v>17.3</v>
      </c>
      <c r="R144" s="46">
        <v>17.899999999999999</v>
      </c>
      <c r="S144" s="46">
        <v>17.3</v>
      </c>
      <c r="T144" s="46">
        <v>17.8</v>
      </c>
      <c r="U144" s="46">
        <v>14.6</v>
      </c>
      <c r="V144" s="46">
        <v>18.100000000000001</v>
      </c>
      <c r="W144" s="46">
        <v>17.5</v>
      </c>
      <c r="X144" s="46">
        <v>16.399999999999999</v>
      </c>
      <c r="Y144" s="46">
        <v>17.899999999999999</v>
      </c>
      <c r="Z144" s="46">
        <v>18.5</v>
      </c>
      <c r="AA144" s="46">
        <v>17.600000000000001</v>
      </c>
      <c r="AB144" s="46">
        <v>17.8</v>
      </c>
      <c r="AC144" s="46">
        <v>13.7</v>
      </c>
      <c r="AD144" s="46">
        <v>17</v>
      </c>
      <c r="AE144" s="46">
        <v>16.100000000000001</v>
      </c>
      <c r="AF144" s="46">
        <v>14</v>
      </c>
      <c r="AG144" s="46">
        <v>16.100000000000001</v>
      </c>
      <c r="AH144" s="46">
        <v>13.3</v>
      </c>
      <c r="AI144" s="46">
        <v>14.5</v>
      </c>
      <c r="AJ144" s="46">
        <v>16.597058823529412</v>
      </c>
    </row>
    <row r="145" spans="1:36" x14ac:dyDescent="0.25">
      <c r="A145" s="1">
        <v>45431</v>
      </c>
      <c r="B145" s="46">
        <v>14.7</v>
      </c>
      <c r="C145" s="46">
        <v>16.600000000000001</v>
      </c>
      <c r="D145" s="46">
        <v>16.600000000000001</v>
      </c>
      <c r="E145" s="46">
        <v>17.7</v>
      </c>
      <c r="F145" s="46">
        <v>16.899999999999999</v>
      </c>
      <c r="G145" s="46">
        <v>15.4</v>
      </c>
      <c r="H145" s="46">
        <v>16.8</v>
      </c>
      <c r="I145" s="46">
        <v>14.8</v>
      </c>
      <c r="J145" s="46">
        <v>14.5</v>
      </c>
      <c r="K145" s="46">
        <v>15</v>
      </c>
      <c r="L145" s="46">
        <v>17.600000000000001</v>
      </c>
      <c r="M145" s="46">
        <v>15.4</v>
      </c>
      <c r="N145" s="46">
        <v>15.5</v>
      </c>
      <c r="O145" s="46">
        <v>17.100000000000001</v>
      </c>
      <c r="P145" s="46">
        <v>15.7</v>
      </c>
      <c r="Q145" s="46">
        <v>15.9</v>
      </c>
      <c r="R145" s="46">
        <v>17</v>
      </c>
      <c r="S145" s="46">
        <v>16.3</v>
      </c>
      <c r="T145" s="46">
        <v>17.7</v>
      </c>
      <c r="U145" s="46">
        <v>13.8</v>
      </c>
      <c r="V145" s="46">
        <v>17.399999999999999</v>
      </c>
      <c r="W145" s="46">
        <v>16.5</v>
      </c>
      <c r="X145" s="46">
        <v>16.7</v>
      </c>
      <c r="Y145" s="46">
        <v>17.600000000000001</v>
      </c>
      <c r="Z145" s="46">
        <v>18.100000000000001</v>
      </c>
      <c r="AA145" s="46">
        <v>15.4</v>
      </c>
      <c r="AB145" s="46">
        <v>16.100000000000001</v>
      </c>
      <c r="AC145" s="46">
        <v>14.8</v>
      </c>
      <c r="AD145" s="46">
        <v>15.2</v>
      </c>
      <c r="AE145" s="46">
        <v>16.399999999999999</v>
      </c>
      <c r="AF145" s="46">
        <v>15.4</v>
      </c>
      <c r="AG145" s="46">
        <v>14.9</v>
      </c>
      <c r="AH145" s="46">
        <v>15.2</v>
      </c>
      <c r="AI145" s="46">
        <v>14.3</v>
      </c>
      <c r="AJ145" s="46">
        <v>16.029411764705884</v>
      </c>
    </row>
    <row r="146" spans="1:36" x14ac:dyDescent="0.25">
      <c r="A146" s="1">
        <v>45432</v>
      </c>
      <c r="B146" s="46">
        <v>16.2</v>
      </c>
      <c r="C146" s="46">
        <v>15.8</v>
      </c>
      <c r="D146" s="46">
        <v>15.2</v>
      </c>
      <c r="E146" s="46">
        <v>15.7</v>
      </c>
      <c r="F146" s="46">
        <v>15.6</v>
      </c>
      <c r="G146" s="46">
        <v>15.5</v>
      </c>
      <c r="H146" s="46">
        <v>15.4</v>
      </c>
      <c r="I146" s="46">
        <v>15.4</v>
      </c>
      <c r="J146" s="46">
        <v>16.600000000000001</v>
      </c>
      <c r="K146" s="46">
        <v>14.9</v>
      </c>
      <c r="L146" s="46">
        <v>15.4</v>
      </c>
      <c r="M146" s="46">
        <v>15.8</v>
      </c>
      <c r="N146" s="46">
        <v>14.2</v>
      </c>
      <c r="O146" s="46">
        <v>16.399999999999999</v>
      </c>
      <c r="P146" s="46">
        <v>14.4</v>
      </c>
      <c r="Q146" s="46">
        <v>16</v>
      </c>
      <c r="R146" s="46">
        <v>16.3</v>
      </c>
      <c r="S146" s="46">
        <v>14.8</v>
      </c>
      <c r="T146" s="46">
        <v>16.2</v>
      </c>
      <c r="U146" s="46">
        <v>15.3</v>
      </c>
      <c r="V146" s="46">
        <v>16.2</v>
      </c>
      <c r="W146" s="46">
        <v>16.2</v>
      </c>
      <c r="X146" s="46">
        <v>14.9</v>
      </c>
      <c r="Y146" s="46">
        <v>15.7</v>
      </c>
      <c r="Z146" s="46">
        <v>16</v>
      </c>
      <c r="AA146" s="46">
        <v>15.4</v>
      </c>
      <c r="AB146" s="46">
        <v>14.5</v>
      </c>
      <c r="AC146" s="46">
        <v>14.4</v>
      </c>
      <c r="AD146" s="46">
        <v>16</v>
      </c>
      <c r="AE146" s="46">
        <v>14</v>
      </c>
      <c r="AF146" s="46">
        <v>15</v>
      </c>
      <c r="AG146" s="46">
        <v>15</v>
      </c>
      <c r="AH146" s="46">
        <v>14.7</v>
      </c>
      <c r="AI146" s="46">
        <v>14.3</v>
      </c>
      <c r="AJ146" s="46">
        <v>15.39411764705882</v>
      </c>
    </row>
    <row r="147" spans="1:36" x14ac:dyDescent="0.25">
      <c r="A147" s="1">
        <v>45433</v>
      </c>
      <c r="B147" s="46">
        <v>16.8</v>
      </c>
      <c r="C147" s="46">
        <v>17.2</v>
      </c>
      <c r="D147" s="46">
        <v>17.2</v>
      </c>
      <c r="E147" s="46">
        <v>16.899999999999999</v>
      </c>
      <c r="F147" s="46">
        <v>17.7</v>
      </c>
      <c r="G147" s="46">
        <v>17.2</v>
      </c>
      <c r="H147" s="46">
        <v>18.8</v>
      </c>
      <c r="I147" s="46">
        <v>16.8</v>
      </c>
      <c r="J147" s="46">
        <v>16.100000000000001</v>
      </c>
      <c r="K147" s="46">
        <v>16.7</v>
      </c>
      <c r="L147" s="46">
        <v>18.2</v>
      </c>
      <c r="M147" s="46">
        <v>17.100000000000001</v>
      </c>
      <c r="N147" s="46">
        <v>16.3</v>
      </c>
      <c r="O147" s="46">
        <v>18.7</v>
      </c>
      <c r="P147" s="46">
        <v>17.399999999999999</v>
      </c>
      <c r="Q147" s="46">
        <v>17.899999999999999</v>
      </c>
      <c r="R147" s="46">
        <v>18.3</v>
      </c>
      <c r="S147" s="46">
        <v>18.600000000000001</v>
      </c>
      <c r="T147" s="46">
        <v>17.5</v>
      </c>
      <c r="U147" s="46">
        <v>15.1</v>
      </c>
      <c r="V147" s="46">
        <v>19</v>
      </c>
      <c r="W147" s="46">
        <v>18.7</v>
      </c>
      <c r="X147" s="46">
        <v>16.8</v>
      </c>
      <c r="Y147" s="46">
        <v>17.5</v>
      </c>
      <c r="Z147" s="46">
        <v>18.7</v>
      </c>
      <c r="AA147" s="46">
        <v>18.3</v>
      </c>
      <c r="AB147" s="46">
        <v>17.5</v>
      </c>
      <c r="AC147" s="46">
        <v>15.3</v>
      </c>
      <c r="AD147" s="46">
        <v>16.899999999999999</v>
      </c>
      <c r="AE147" s="46">
        <v>16.600000000000001</v>
      </c>
      <c r="AF147" s="46">
        <v>16</v>
      </c>
      <c r="AG147" s="46">
        <v>17.5</v>
      </c>
      <c r="AH147" s="46">
        <v>16</v>
      </c>
      <c r="AI147" s="46">
        <v>15.9</v>
      </c>
      <c r="AJ147" s="46">
        <v>17.270588235294117</v>
      </c>
    </row>
    <row r="148" spans="1:36" x14ac:dyDescent="0.25">
      <c r="A148" s="1">
        <v>45434</v>
      </c>
      <c r="B148" s="46">
        <v>15.7</v>
      </c>
      <c r="C148" s="46">
        <v>15</v>
      </c>
      <c r="D148" s="46">
        <v>15.3</v>
      </c>
      <c r="E148" s="46">
        <v>15.6</v>
      </c>
      <c r="F148" s="46">
        <v>14.9</v>
      </c>
      <c r="G148" s="46">
        <v>15.2</v>
      </c>
      <c r="H148" s="46">
        <v>16.5</v>
      </c>
      <c r="I148" s="46">
        <v>15.4</v>
      </c>
      <c r="J148" s="46">
        <v>15.4</v>
      </c>
      <c r="K148" s="46">
        <v>15.5</v>
      </c>
      <c r="L148" s="46">
        <v>15.8</v>
      </c>
      <c r="M148" s="46">
        <v>15.3</v>
      </c>
      <c r="N148" s="46">
        <v>15.3</v>
      </c>
      <c r="O148" s="46">
        <v>16.2</v>
      </c>
      <c r="P148" s="46">
        <v>16.100000000000001</v>
      </c>
      <c r="Q148" s="46">
        <v>15.5</v>
      </c>
      <c r="R148" s="46">
        <v>16.8</v>
      </c>
      <c r="S148" s="46">
        <v>15.7</v>
      </c>
      <c r="T148" s="46">
        <v>15.7</v>
      </c>
      <c r="U148" s="46">
        <v>14.9</v>
      </c>
      <c r="V148" s="46">
        <v>16.2</v>
      </c>
      <c r="W148" s="46">
        <v>16.399999999999999</v>
      </c>
      <c r="X148" s="46">
        <v>15.6</v>
      </c>
      <c r="Y148" s="46">
        <v>15.6</v>
      </c>
      <c r="Z148" s="46">
        <v>15.9</v>
      </c>
      <c r="AA148" s="46">
        <v>15.6</v>
      </c>
      <c r="AB148" s="46">
        <v>15.3</v>
      </c>
      <c r="AC148" s="46">
        <v>15.3</v>
      </c>
      <c r="AD148" s="46">
        <v>15.4</v>
      </c>
      <c r="AE148" s="46">
        <v>15.3</v>
      </c>
      <c r="AF148" s="46">
        <v>15.5</v>
      </c>
      <c r="AG148" s="46">
        <v>15.1</v>
      </c>
      <c r="AH148" s="46">
        <v>15.3</v>
      </c>
      <c r="AI148" s="46">
        <v>15.6</v>
      </c>
      <c r="AJ148" s="46">
        <v>15.585294117647058</v>
      </c>
    </row>
    <row r="149" spans="1:36" x14ac:dyDescent="0.25">
      <c r="A149" s="1">
        <v>45435</v>
      </c>
      <c r="B149" s="46">
        <v>15.5</v>
      </c>
      <c r="C149" s="46">
        <v>14.9</v>
      </c>
      <c r="D149" s="46">
        <v>15.4</v>
      </c>
      <c r="E149" s="46">
        <v>15.3</v>
      </c>
      <c r="F149" s="46">
        <v>14.2</v>
      </c>
      <c r="G149" s="46">
        <v>14.7</v>
      </c>
      <c r="H149" s="46">
        <v>14.8</v>
      </c>
      <c r="I149" s="46">
        <v>15.3</v>
      </c>
      <c r="J149" s="46">
        <v>15.9</v>
      </c>
      <c r="K149" s="46">
        <v>14.5</v>
      </c>
      <c r="L149" s="46">
        <v>14.9</v>
      </c>
      <c r="M149" s="46">
        <v>15</v>
      </c>
      <c r="N149" s="46">
        <v>15.8</v>
      </c>
      <c r="O149" s="46">
        <v>14.9</v>
      </c>
      <c r="P149" s="46">
        <v>14.2</v>
      </c>
      <c r="Q149" s="46">
        <v>15.2</v>
      </c>
      <c r="R149" s="46">
        <v>15.5</v>
      </c>
      <c r="S149" s="46">
        <v>14.7</v>
      </c>
      <c r="T149" s="46">
        <v>15.5</v>
      </c>
      <c r="U149" s="46">
        <v>16.2</v>
      </c>
      <c r="V149" s="46">
        <v>15.2</v>
      </c>
      <c r="W149" s="46">
        <v>15.2</v>
      </c>
      <c r="X149" s="46">
        <v>15.8</v>
      </c>
      <c r="Y149" s="46">
        <v>15.6</v>
      </c>
      <c r="Z149" s="46">
        <v>15.5</v>
      </c>
      <c r="AA149" s="46">
        <v>15.1</v>
      </c>
      <c r="AB149" s="46">
        <v>14.4</v>
      </c>
      <c r="AC149" s="46">
        <v>15</v>
      </c>
      <c r="AD149" s="46">
        <v>15.3</v>
      </c>
      <c r="AE149" s="46">
        <v>15.2</v>
      </c>
      <c r="AF149" s="46">
        <v>15.3</v>
      </c>
      <c r="AG149" s="46">
        <v>15</v>
      </c>
      <c r="AH149" s="46">
        <v>15.4</v>
      </c>
      <c r="AI149" s="46">
        <v>14.9</v>
      </c>
      <c r="AJ149" s="46">
        <v>15.155882352941175</v>
      </c>
    </row>
    <row r="150" spans="1:36" x14ac:dyDescent="0.25">
      <c r="A150" s="1">
        <v>45436</v>
      </c>
      <c r="B150" s="46">
        <v>14.6</v>
      </c>
      <c r="C150" s="46">
        <v>15.7</v>
      </c>
      <c r="D150" s="46">
        <v>14.4</v>
      </c>
      <c r="E150" s="46">
        <v>14.5</v>
      </c>
      <c r="F150" s="46">
        <v>15.2</v>
      </c>
      <c r="G150" s="46">
        <v>14</v>
      </c>
      <c r="H150" s="46">
        <v>16.3</v>
      </c>
      <c r="I150" s="46">
        <v>13.6</v>
      </c>
      <c r="J150" s="46">
        <v>14.1</v>
      </c>
      <c r="K150" s="46">
        <v>13.3</v>
      </c>
      <c r="L150" s="46">
        <v>14.9</v>
      </c>
      <c r="M150" s="46">
        <v>14</v>
      </c>
      <c r="N150" s="46">
        <v>13.7</v>
      </c>
      <c r="O150" s="46">
        <v>15.7</v>
      </c>
      <c r="P150" s="46">
        <v>15.3</v>
      </c>
      <c r="Q150" s="46">
        <v>14.2</v>
      </c>
      <c r="R150" s="46">
        <v>16.899999999999999</v>
      </c>
      <c r="S150" s="46">
        <v>15.7</v>
      </c>
      <c r="T150" s="46">
        <v>15.2</v>
      </c>
      <c r="U150" s="46">
        <v>13.4</v>
      </c>
      <c r="V150" s="46">
        <v>15.7</v>
      </c>
      <c r="W150" s="46">
        <v>16.7</v>
      </c>
      <c r="X150" s="46">
        <v>14.5</v>
      </c>
      <c r="Y150" s="46">
        <v>15.2</v>
      </c>
      <c r="Z150" s="46">
        <v>15.8</v>
      </c>
      <c r="AA150" s="46">
        <v>14.6</v>
      </c>
      <c r="AB150" s="46">
        <v>15.2</v>
      </c>
      <c r="AC150" s="46">
        <v>13.7</v>
      </c>
      <c r="AD150" s="46">
        <v>14.1</v>
      </c>
      <c r="AE150" s="46">
        <v>14</v>
      </c>
      <c r="AF150" s="46">
        <v>13.7</v>
      </c>
      <c r="AG150" s="46">
        <v>14.4</v>
      </c>
      <c r="AH150" s="46">
        <v>13.4</v>
      </c>
      <c r="AI150" s="46">
        <v>13.2</v>
      </c>
      <c r="AJ150" s="46">
        <v>14.673529411764703</v>
      </c>
    </row>
    <row r="151" spans="1:36" x14ac:dyDescent="0.25">
      <c r="A151" s="1">
        <v>45437</v>
      </c>
      <c r="B151" s="46">
        <v>14.6</v>
      </c>
      <c r="C151" s="46">
        <v>15.1</v>
      </c>
      <c r="D151" s="46">
        <v>15.1</v>
      </c>
      <c r="E151" s="46">
        <v>15</v>
      </c>
      <c r="F151" s="46">
        <v>15.4</v>
      </c>
      <c r="G151" s="46">
        <v>15</v>
      </c>
      <c r="H151" s="46">
        <v>15.8</v>
      </c>
      <c r="I151" s="46">
        <v>15</v>
      </c>
      <c r="J151" s="46">
        <v>14.8</v>
      </c>
      <c r="K151" s="46">
        <v>14.7</v>
      </c>
      <c r="L151" s="46">
        <v>15.8</v>
      </c>
      <c r="M151" s="46">
        <v>14.9</v>
      </c>
      <c r="N151" s="46">
        <v>13.9</v>
      </c>
      <c r="O151" s="46">
        <v>15.8</v>
      </c>
      <c r="P151" s="46">
        <v>15.3</v>
      </c>
      <c r="Q151" s="46">
        <v>14.9</v>
      </c>
      <c r="R151" s="46">
        <v>16.100000000000001</v>
      </c>
      <c r="S151" s="46">
        <v>15.5</v>
      </c>
      <c r="T151" s="46">
        <v>15.6</v>
      </c>
      <c r="U151" s="46">
        <v>14.5</v>
      </c>
      <c r="V151" s="46">
        <v>15.9</v>
      </c>
      <c r="W151" s="46">
        <v>16</v>
      </c>
      <c r="X151" s="46">
        <v>14.9</v>
      </c>
      <c r="Y151" s="46">
        <v>14.8</v>
      </c>
      <c r="Z151" s="46">
        <v>15.7</v>
      </c>
      <c r="AA151" s="46">
        <v>15.2</v>
      </c>
      <c r="AB151" s="46">
        <v>15.1</v>
      </c>
      <c r="AC151" s="46">
        <v>14.4</v>
      </c>
      <c r="AD151" s="46">
        <v>14.6</v>
      </c>
      <c r="AE151" s="46">
        <v>14.4</v>
      </c>
      <c r="AF151" s="46">
        <v>14.6</v>
      </c>
      <c r="AG151" s="46">
        <v>14.1</v>
      </c>
      <c r="AH151" s="46">
        <v>14.2</v>
      </c>
      <c r="AI151" s="46">
        <v>14.3</v>
      </c>
      <c r="AJ151" s="46">
        <v>15.029411764705884</v>
      </c>
    </row>
    <row r="152" spans="1:36" x14ac:dyDescent="0.25">
      <c r="A152" s="1">
        <v>45438</v>
      </c>
      <c r="B152" s="46">
        <v>15.9</v>
      </c>
      <c r="C152" s="46">
        <v>15.7</v>
      </c>
      <c r="D152" s="46">
        <v>15.6</v>
      </c>
      <c r="E152" s="46">
        <v>14.9</v>
      </c>
      <c r="F152" s="46">
        <v>15.6</v>
      </c>
      <c r="G152" s="46">
        <v>16.100000000000001</v>
      </c>
      <c r="H152" s="46">
        <v>16.5</v>
      </c>
      <c r="I152" s="46">
        <v>16.2</v>
      </c>
      <c r="J152" s="46">
        <v>16.3</v>
      </c>
      <c r="K152" s="46">
        <v>15.6</v>
      </c>
      <c r="L152" s="46">
        <v>16.600000000000001</v>
      </c>
      <c r="M152" s="46">
        <v>15.6</v>
      </c>
      <c r="N152" s="46">
        <v>15.5</v>
      </c>
      <c r="O152" s="46">
        <v>16.600000000000001</v>
      </c>
      <c r="P152" s="46">
        <v>16.3</v>
      </c>
      <c r="Q152" s="46">
        <v>16.3</v>
      </c>
      <c r="R152" s="46">
        <v>16.8</v>
      </c>
      <c r="S152" s="46">
        <v>16.399999999999999</v>
      </c>
      <c r="T152" s="46">
        <v>15.7</v>
      </c>
      <c r="U152" s="46">
        <v>16.7</v>
      </c>
      <c r="V152" s="46">
        <v>16.399999999999999</v>
      </c>
      <c r="W152" s="46">
        <v>17.399999999999999</v>
      </c>
      <c r="X152" s="46">
        <v>15.8</v>
      </c>
      <c r="Y152" s="46">
        <v>15.9</v>
      </c>
      <c r="Z152" s="46">
        <v>16.100000000000001</v>
      </c>
      <c r="AA152" s="46">
        <v>16.399999999999999</v>
      </c>
      <c r="AB152" s="46">
        <v>16.100000000000001</v>
      </c>
      <c r="AC152" s="46">
        <v>15.6</v>
      </c>
      <c r="AD152" s="46">
        <v>15.8</v>
      </c>
      <c r="AE152" s="46">
        <v>15</v>
      </c>
      <c r="AF152" s="46">
        <v>15.4</v>
      </c>
      <c r="AG152" s="46">
        <v>15.9</v>
      </c>
      <c r="AH152" s="46">
        <v>15.1</v>
      </c>
      <c r="AI152" s="46">
        <v>14.9</v>
      </c>
      <c r="AJ152" s="46">
        <v>15.96176470588235</v>
      </c>
    </row>
    <row r="153" spans="1:36" x14ac:dyDescent="0.25">
      <c r="A153" s="1">
        <v>45439</v>
      </c>
      <c r="B153" s="46">
        <v>14.9</v>
      </c>
      <c r="C153" s="46">
        <v>14.5</v>
      </c>
      <c r="D153" s="46">
        <v>14.2</v>
      </c>
      <c r="E153" s="46">
        <v>14.2</v>
      </c>
      <c r="F153" s="46">
        <v>14.1</v>
      </c>
      <c r="G153" s="46">
        <v>14.5</v>
      </c>
      <c r="H153" s="46">
        <v>14.9</v>
      </c>
      <c r="I153" s="46">
        <v>14.1</v>
      </c>
      <c r="J153" s="46">
        <v>14.8</v>
      </c>
      <c r="K153" s="46">
        <v>14.2</v>
      </c>
      <c r="L153" s="46">
        <v>15.1</v>
      </c>
      <c r="M153" s="46">
        <v>14.2</v>
      </c>
      <c r="N153" s="46">
        <v>14.9</v>
      </c>
      <c r="O153" s="46">
        <v>15.1</v>
      </c>
      <c r="P153" s="46">
        <v>14.5</v>
      </c>
      <c r="Q153" s="46">
        <v>15.2</v>
      </c>
      <c r="R153" s="46">
        <v>15.5</v>
      </c>
      <c r="S153" s="46">
        <v>14.8</v>
      </c>
      <c r="T153" s="46">
        <v>14.7</v>
      </c>
      <c r="U153" s="46">
        <v>14</v>
      </c>
      <c r="V153" s="46">
        <v>14.9</v>
      </c>
      <c r="W153" s="46">
        <v>15.4</v>
      </c>
      <c r="X153" s="46">
        <v>15</v>
      </c>
      <c r="Y153" s="46">
        <v>14.8</v>
      </c>
      <c r="Z153" s="46">
        <v>15.2</v>
      </c>
      <c r="AA153" s="46">
        <v>15.4</v>
      </c>
      <c r="AB153" s="46">
        <v>14.4</v>
      </c>
      <c r="AC153" s="46">
        <v>13.9</v>
      </c>
      <c r="AD153" s="46">
        <v>14.6</v>
      </c>
      <c r="AE153" s="46">
        <v>14.2</v>
      </c>
      <c r="AF153" s="46">
        <v>14.1</v>
      </c>
      <c r="AG153" s="46">
        <v>14.6</v>
      </c>
      <c r="AH153" s="46">
        <v>13.9</v>
      </c>
      <c r="AI153" s="46">
        <v>14</v>
      </c>
      <c r="AJ153" s="46">
        <v>14.611764705882349</v>
      </c>
    </row>
    <row r="154" spans="1:36" x14ac:dyDescent="0.25">
      <c r="A154" s="1">
        <v>45440</v>
      </c>
      <c r="B154" s="46">
        <v>14.2</v>
      </c>
      <c r="C154" s="46">
        <v>14.5</v>
      </c>
      <c r="D154" s="46">
        <v>14</v>
      </c>
      <c r="E154" s="46">
        <v>14.1</v>
      </c>
      <c r="F154" s="46">
        <v>14.5</v>
      </c>
      <c r="G154" s="46">
        <v>14</v>
      </c>
      <c r="H154" s="46">
        <v>14.8</v>
      </c>
      <c r="I154" s="46">
        <v>14.1</v>
      </c>
      <c r="J154" s="46">
        <v>14.2</v>
      </c>
      <c r="K154" s="46">
        <v>14</v>
      </c>
      <c r="L154" s="46">
        <v>14.4</v>
      </c>
      <c r="M154" s="46">
        <v>14</v>
      </c>
      <c r="N154" s="46">
        <v>14.7</v>
      </c>
      <c r="O154" s="46">
        <v>14.5</v>
      </c>
      <c r="P154" s="46">
        <v>15</v>
      </c>
      <c r="Q154" s="46">
        <v>14.3</v>
      </c>
      <c r="R154" s="46">
        <v>14.7</v>
      </c>
      <c r="S154" s="46">
        <v>14.4</v>
      </c>
      <c r="T154" s="46">
        <v>14.4</v>
      </c>
      <c r="U154" s="46">
        <v>13.6</v>
      </c>
      <c r="V154" s="46">
        <v>14.8</v>
      </c>
      <c r="W154" s="46">
        <v>14.7</v>
      </c>
      <c r="X154" s="46">
        <v>14.7</v>
      </c>
      <c r="Y154" s="46">
        <v>14.6</v>
      </c>
      <c r="Z154" s="46">
        <v>14.8</v>
      </c>
      <c r="AA154" s="46">
        <v>14.4</v>
      </c>
      <c r="AB154" s="46">
        <v>14.8</v>
      </c>
      <c r="AC154" s="46">
        <v>14.4</v>
      </c>
      <c r="AD154" s="46">
        <v>14</v>
      </c>
      <c r="AE154" s="46">
        <v>14.4</v>
      </c>
      <c r="AF154" s="46">
        <v>14.3</v>
      </c>
      <c r="AG154" s="46">
        <v>14.7</v>
      </c>
      <c r="AH154" s="46">
        <v>14.2</v>
      </c>
      <c r="AI154" s="46">
        <v>14.2</v>
      </c>
      <c r="AJ154" s="46">
        <v>14.39411764705882</v>
      </c>
    </row>
    <row r="155" spans="1:36" x14ac:dyDescent="0.25">
      <c r="A155" s="1">
        <v>45441</v>
      </c>
      <c r="B155" s="46">
        <v>15.1</v>
      </c>
      <c r="C155" s="46">
        <v>14.5</v>
      </c>
      <c r="D155" s="46">
        <v>14.9</v>
      </c>
      <c r="E155" s="46">
        <v>14.5</v>
      </c>
      <c r="F155" s="46">
        <v>14.7</v>
      </c>
      <c r="G155" s="46">
        <v>14.3</v>
      </c>
      <c r="H155" s="46">
        <v>14.4</v>
      </c>
      <c r="I155" s="46">
        <v>15.4</v>
      </c>
      <c r="J155" s="46">
        <v>15.4</v>
      </c>
      <c r="K155" s="46">
        <v>15.2</v>
      </c>
      <c r="L155" s="46">
        <v>14.4</v>
      </c>
      <c r="M155" s="46">
        <v>15</v>
      </c>
      <c r="N155" s="46">
        <v>15.2</v>
      </c>
      <c r="O155" s="46">
        <v>14.3</v>
      </c>
      <c r="P155" s="46">
        <v>14.6</v>
      </c>
      <c r="Q155" s="46">
        <v>14.9</v>
      </c>
      <c r="R155" s="46">
        <v>15</v>
      </c>
      <c r="S155" s="46">
        <v>14.7</v>
      </c>
      <c r="T155" s="46">
        <v>15</v>
      </c>
      <c r="U155" s="46">
        <v>15.7</v>
      </c>
      <c r="V155" s="46">
        <v>14.8</v>
      </c>
      <c r="W155" s="46">
        <v>14.4</v>
      </c>
      <c r="X155" s="46">
        <v>15.1</v>
      </c>
      <c r="Y155" s="46">
        <v>15.1</v>
      </c>
      <c r="Z155" s="46">
        <v>15</v>
      </c>
      <c r="AA155" s="46">
        <v>14.3</v>
      </c>
      <c r="AB155" s="46">
        <v>14.9</v>
      </c>
      <c r="AC155" s="46">
        <v>15.5</v>
      </c>
      <c r="AD155" s="46">
        <v>15.2</v>
      </c>
      <c r="AE155" s="46">
        <v>14.9</v>
      </c>
      <c r="AF155" s="46">
        <v>15.6</v>
      </c>
      <c r="AG155" s="46">
        <v>15</v>
      </c>
      <c r="AH155" s="46">
        <v>15.2</v>
      </c>
      <c r="AI155" s="46">
        <v>15.2</v>
      </c>
      <c r="AJ155" s="46">
        <v>14.923529411764704</v>
      </c>
    </row>
    <row r="156" spans="1:36" x14ac:dyDescent="0.25">
      <c r="A156" s="1">
        <v>45442</v>
      </c>
      <c r="B156" s="46">
        <v>13.9</v>
      </c>
      <c r="C156" s="46">
        <v>14.2</v>
      </c>
      <c r="D156" s="46">
        <v>14.4</v>
      </c>
      <c r="E156" s="46">
        <v>14.5</v>
      </c>
      <c r="F156" s="46">
        <v>14.3</v>
      </c>
      <c r="G156" s="46">
        <v>14.1</v>
      </c>
      <c r="H156" s="46">
        <v>14.1</v>
      </c>
      <c r="I156" s="46">
        <v>14.3</v>
      </c>
      <c r="J156" s="46">
        <v>14.3</v>
      </c>
      <c r="K156" s="46">
        <v>14.6</v>
      </c>
      <c r="L156" s="46">
        <v>14</v>
      </c>
      <c r="M156" s="46">
        <v>14.7</v>
      </c>
      <c r="N156" s="46">
        <v>14</v>
      </c>
      <c r="O156" s="46">
        <v>14</v>
      </c>
      <c r="P156" s="46">
        <v>14.8</v>
      </c>
      <c r="Q156" s="46">
        <v>14.5</v>
      </c>
      <c r="R156" s="46">
        <v>14.7</v>
      </c>
      <c r="S156" s="46">
        <v>14.7</v>
      </c>
      <c r="T156" s="46">
        <v>14.8</v>
      </c>
      <c r="U156" s="46">
        <v>14.7</v>
      </c>
      <c r="V156" s="46">
        <v>15</v>
      </c>
      <c r="W156" s="46">
        <v>15</v>
      </c>
      <c r="X156" s="46">
        <v>14.1</v>
      </c>
      <c r="Y156" s="46">
        <v>14.4</v>
      </c>
      <c r="Z156" s="46">
        <v>15</v>
      </c>
      <c r="AA156" s="46">
        <v>14.8</v>
      </c>
      <c r="AB156" s="46">
        <v>14.7</v>
      </c>
      <c r="AC156" s="46">
        <v>14.3</v>
      </c>
      <c r="AD156" s="46">
        <v>14.1</v>
      </c>
      <c r="AE156" s="46">
        <v>13.7</v>
      </c>
      <c r="AF156" s="46">
        <v>14</v>
      </c>
      <c r="AG156" s="46">
        <v>14.1</v>
      </c>
      <c r="AH156" s="46">
        <v>13.8</v>
      </c>
      <c r="AI156" s="46">
        <v>13.8</v>
      </c>
      <c r="AJ156" s="46">
        <v>14.364705882352942</v>
      </c>
    </row>
    <row r="157" spans="1:36" x14ac:dyDescent="0.25">
      <c r="A157" s="1">
        <v>45443</v>
      </c>
      <c r="B157" s="46">
        <v>15.4</v>
      </c>
      <c r="C157" s="46">
        <v>15.3</v>
      </c>
      <c r="D157" s="46">
        <v>15.4</v>
      </c>
      <c r="E157" s="46">
        <v>15.6</v>
      </c>
      <c r="F157" s="46">
        <v>15.1</v>
      </c>
      <c r="G157" s="46">
        <v>15</v>
      </c>
      <c r="H157" s="46">
        <v>14.6</v>
      </c>
      <c r="I157" s="46">
        <v>15.8</v>
      </c>
      <c r="J157" s="46">
        <v>15.4</v>
      </c>
      <c r="K157" s="46">
        <v>15.2</v>
      </c>
      <c r="L157" s="46">
        <v>15.4</v>
      </c>
      <c r="M157" s="46">
        <v>15.3</v>
      </c>
      <c r="N157" s="46">
        <v>14.7</v>
      </c>
      <c r="O157" s="46">
        <v>14.8</v>
      </c>
      <c r="P157" s="46">
        <v>15.2</v>
      </c>
      <c r="Q157" s="46">
        <v>15</v>
      </c>
      <c r="R157" s="46">
        <v>15.2</v>
      </c>
      <c r="S157" s="46">
        <v>15.4</v>
      </c>
      <c r="T157" s="46">
        <v>15.5</v>
      </c>
      <c r="U157" s="46">
        <v>14.5</v>
      </c>
      <c r="V157" s="46">
        <v>15.6</v>
      </c>
      <c r="W157" s="46">
        <v>15</v>
      </c>
      <c r="X157" s="46">
        <v>14.9</v>
      </c>
      <c r="Y157" s="46">
        <v>15.6</v>
      </c>
      <c r="Z157" s="46">
        <v>15.7</v>
      </c>
      <c r="AA157" s="46">
        <v>14.7</v>
      </c>
      <c r="AB157" s="46">
        <v>15</v>
      </c>
      <c r="AC157" s="46">
        <v>14.2</v>
      </c>
      <c r="AD157" s="46">
        <v>15.5</v>
      </c>
      <c r="AE157" s="46">
        <v>14.9</v>
      </c>
      <c r="AF157" s="46">
        <v>14.6</v>
      </c>
      <c r="AG157" s="46">
        <v>15</v>
      </c>
      <c r="AH157" s="46">
        <v>14.5</v>
      </c>
      <c r="AI157" s="46">
        <v>14.6</v>
      </c>
      <c r="AJ157" s="46">
        <v>15.105882352941174</v>
      </c>
    </row>
    <row r="158" spans="1:36" x14ac:dyDescent="0.25">
      <c r="A158" s="1">
        <v>45444</v>
      </c>
      <c r="B158" s="46">
        <v>16.5</v>
      </c>
      <c r="C158" s="46">
        <v>14.5</v>
      </c>
      <c r="D158" s="46">
        <v>15</v>
      </c>
      <c r="E158" s="46">
        <v>15.3</v>
      </c>
      <c r="F158" s="46">
        <v>14.3</v>
      </c>
      <c r="G158" s="46">
        <v>15.7</v>
      </c>
      <c r="H158" s="46">
        <v>16</v>
      </c>
      <c r="I158" s="46">
        <v>15.5</v>
      </c>
      <c r="J158" s="46">
        <v>15.8</v>
      </c>
      <c r="K158" s="46">
        <v>15</v>
      </c>
      <c r="L158" s="46">
        <v>16.3</v>
      </c>
      <c r="M158" s="46">
        <v>15.3</v>
      </c>
      <c r="N158" s="46">
        <v>14</v>
      </c>
      <c r="O158" s="46">
        <v>16.3</v>
      </c>
      <c r="P158" s="46">
        <v>14.4</v>
      </c>
      <c r="Q158" s="46">
        <v>16.7</v>
      </c>
      <c r="R158" s="46">
        <v>15.3</v>
      </c>
      <c r="S158" s="46">
        <v>14.7</v>
      </c>
      <c r="T158" s="46">
        <v>15.6</v>
      </c>
      <c r="U158" s="46">
        <v>14.8</v>
      </c>
      <c r="V158" s="46">
        <v>15.6</v>
      </c>
      <c r="W158" s="46">
        <v>16.8</v>
      </c>
      <c r="X158" s="46">
        <v>14.4</v>
      </c>
      <c r="Y158" s="46">
        <v>14.7</v>
      </c>
      <c r="Z158" s="46">
        <v>15</v>
      </c>
      <c r="AA158" s="46">
        <v>17.100000000000001</v>
      </c>
      <c r="AB158" s="46">
        <v>14.2</v>
      </c>
      <c r="AC158" s="46">
        <v>13.6</v>
      </c>
      <c r="AD158" s="46">
        <v>15.8</v>
      </c>
      <c r="AE158" s="46">
        <v>14.3</v>
      </c>
      <c r="AF158" s="46">
        <v>13.9</v>
      </c>
      <c r="AG158" s="46">
        <v>14.1</v>
      </c>
      <c r="AH158" s="46">
        <v>13.9</v>
      </c>
      <c r="AI158" s="46">
        <v>14.4</v>
      </c>
      <c r="AJ158" s="46">
        <v>15.141176470588237</v>
      </c>
    </row>
    <row r="159" spans="1:36" x14ac:dyDescent="0.25">
      <c r="A159" s="1">
        <v>45445</v>
      </c>
      <c r="B159" s="46">
        <v>14.4</v>
      </c>
      <c r="C159" s="46">
        <v>13.3</v>
      </c>
      <c r="D159" s="46">
        <v>14</v>
      </c>
      <c r="E159" s="46">
        <v>14.3</v>
      </c>
      <c r="F159" s="46">
        <v>13.4</v>
      </c>
      <c r="G159" s="46">
        <v>14.2</v>
      </c>
      <c r="H159" s="46">
        <v>14</v>
      </c>
      <c r="I159" s="46">
        <v>14.9</v>
      </c>
      <c r="J159" s="46">
        <v>14.3</v>
      </c>
      <c r="K159" s="46">
        <v>14.4</v>
      </c>
      <c r="L159" s="46">
        <v>14.2</v>
      </c>
      <c r="M159" s="46">
        <v>14.3</v>
      </c>
      <c r="N159" s="46">
        <v>13.5</v>
      </c>
      <c r="O159" s="46">
        <v>14.2</v>
      </c>
      <c r="P159" s="46">
        <v>13.3</v>
      </c>
      <c r="Q159" s="46">
        <v>14.3</v>
      </c>
      <c r="R159" s="46">
        <v>14</v>
      </c>
      <c r="S159" s="46">
        <v>13.4</v>
      </c>
      <c r="T159" s="46">
        <v>14.1</v>
      </c>
      <c r="U159" s="46">
        <v>13.8</v>
      </c>
      <c r="V159" s="46">
        <v>13.9</v>
      </c>
      <c r="W159" s="46">
        <v>14.1</v>
      </c>
      <c r="X159" s="46">
        <v>13.6</v>
      </c>
      <c r="Y159" s="46">
        <v>13.7</v>
      </c>
      <c r="Z159" s="46">
        <v>13.6</v>
      </c>
      <c r="AA159" s="46">
        <v>14.5</v>
      </c>
      <c r="AB159" s="46">
        <v>13.5</v>
      </c>
      <c r="AC159" s="46">
        <v>13.3</v>
      </c>
      <c r="AD159" s="46">
        <v>14.6</v>
      </c>
      <c r="AE159" s="46">
        <v>13.2</v>
      </c>
      <c r="AF159" s="46">
        <v>13.5</v>
      </c>
      <c r="AG159" s="46">
        <v>13.2</v>
      </c>
      <c r="AH159" s="46">
        <v>13.4</v>
      </c>
      <c r="AI159" s="46">
        <v>13.8</v>
      </c>
      <c r="AJ159" s="46">
        <v>13.888235294117649</v>
      </c>
    </row>
    <row r="160" spans="1:36" x14ac:dyDescent="0.25">
      <c r="A160" s="1">
        <v>45446</v>
      </c>
      <c r="B160" s="46">
        <v>14.1</v>
      </c>
      <c r="C160" s="46">
        <v>13.7</v>
      </c>
      <c r="D160" s="46">
        <v>13.9</v>
      </c>
      <c r="E160" s="46">
        <v>14.3</v>
      </c>
      <c r="F160" s="46">
        <v>13.9</v>
      </c>
      <c r="G160" s="46">
        <v>14.3</v>
      </c>
      <c r="H160" s="46">
        <v>14.1</v>
      </c>
      <c r="I160" s="46">
        <v>14.5</v>
      </c>
      <c r="J160" s="46">
        <v>13.9</v>
      </c>
      <c r="K160" s="46">
        <v>14.3</v>
      </c>
      <c r="L160" s="46">
        <v>14.3</v>
      </c>
      <c r="M160" s="46">
        <v>14</v>
      </c>
      <c r="N160" s="46">
        <v>14.5</v>
      </c>
      <c r="O160" s="46">
        <v>14.2</v>
      </c>
      <c r="P160" s="46">
        <v>13.4</v>
      </c>
      <c r="Q160" s="46">
        <v>13.7</v>
      </c>
      <c r="R160" s="46">
        <v>14.4</v>
      </c>
      <c r="S160" s="46">
        <v>13.9</v>
      </c>
      <c r="T160" s="46">
        <v>14.6</v>
      </c>
      <c r="U160" s="46">
        <v>13.2</v>
      </c>
      <c r="V160" s="46">
        <v>14.4</v>
      </c>
      <c r="W160" s="46">
        <v>14.1</v>
      </c>
      <c r="X160" s="46">
        <v>14</v>
      </c>
      <c r="Y160" s="46">
        <v>14.1</v>
      </c>
      <c r="Z160" s="46">
        <v>14.3</v>
      </c>
      <c r="AA160" s="46">
        <v>13.7</v>
      </c>
      <c r="AB160" s="46">
        <v>13.9</v>
      </c>
      <c r="AC160" s="46">
        <v>15</v>
      </c>
      <c r="AD160" s="46">
        <v>14.4</v>
      </c>
      <c r="AE160" s="46">
        <v>13.8</v>
      </c>
      <c r="AF160" s="46">
        <v>14.1</v>
      </c>
      <c r="AG160" s="46">
        <v>13.7</v>
      </c>
      <c r="AH160" s="46">
        <v>13.9</v>
      </c>
      <c r="AI160" s="46">
        <v>13.5</v>
      </c>
      <c r="AJ160" s="46">
        <v>14.061764705882352</v>
      </c>
    </row>
    <row r="161" spans="1:36" x14ac:dyDescent="0.25">
      <c r="A161" s="1">
        <v>45447</v>
      </c>
      <c r="B161" s="46">
        <v>17.2</v>
      </c>
      <c r="C161" s="46">
        <v>15.4</v>
      </c>
      <c r="D161" s="46">
        <v>16.7</v>
      </c>
      <c r="E161" s="46">
        <v>16.600000000000001</v>
      </c>
      <c r="F161" s="46">
        <v>15.1</v>
      </c>
      <c r="G161" s="46">
        <v>16.8</v>
      </c>
      <c r="H161" s="46">
        <v>16.2</v>
      </c>
      <c r="I161" s="46">
        <v>17.8</v>
      </c>
      <c r="J161" s="46">
        <v>17</v>
      </c>
      <c r="K161" s="46">
        <v>17.2</v>
      </c>
      <c r="L161" s="46">
        <v>16.600000000000001</v>
      </c>
      <c r="M161" s="46">
        <v>16.7</v>
      </c>
      <c r="N161" s="46">
        <v>16.399999999999999</v>
      </c>
      <c r="O161" s="46">
        <v>16.100000000000001</v>
      </c>
      <c r="P161" s="46">
        <v>15</v>
      </c>
      <c r="Q161" s="46">
        <v>16.7</v>
      </c>
      <c r="R161" s="46">
        <v>15.9</v>
      </c>
      <c r="S161" s="46">
        <v>15.4</v>
      </c>
      <c r="T161" s="46">
        <v>16.399999999999999</v>
      </c>
      <c r="U161" s="46">
        <v>16.7</v>
      </c>
      <c r="V161" s="46">
        <v>16.399999999999999</v>
      </c>
      <c r="W161" s="46">
        <v>16.100000000000001</v>
      </c>
      <c r="X161" s="46">
        <v>16.600000000000001</v>
      </c>
      <c r="Y161" s="46">
        <v>16.100000000000001</v>
      </c>
      <c r="Z161" s="46">
        <v>15.7</v>
      </c>
      <c r="AA161" s="46">
        <v>16.600000000000001</v>
      </c>
      <c r="AB161" s="46">
        <v>15.3</v>
      </c>
      <c r="AC161" s="46">
        <v>16.5</v>
      </c>
      <c r="AD161" s="46">
        <v>17.5</v>
      </c>
      <c r="AE161" s="46">
        <v>16.100000000000001</v>
      </c>
      <c r="AF161" s="46">
        <v>17</v>
      </c>
      <c r="AG161" s="46">
        <v>15.2</v>
      </c>
      <c r="AH161" s="46">
        <v>16.899999999999999</v>
      </c>
      <c r="AI161" s="46">
        <v>17</v>
      </c>
      <c r="AJ161" s="46">
        <v>16.379411764705882</v>
      </c>
    </row>
    <row r="162" spans="1:36" x14ac:dyDescent="0.25">
      <c r="A162" s="1">
        <v>45448</v>
      </c>
      <c r="B162" s="46">
        <v>13.8</v>
      </c>
      <c r="C162" s="46">
        <v>12.1</v>
      </c>
      <c r="D162" s="46">
        <v>12.6</v>
      </c>
      <c r="E162" s="46">
        <v>12.6</v>
      </c>
      <c r="F162" s="46">
        <v>12.2</v>
      </c>
      <c r="G162" s="46">
        <v>12.4</v>
      </c>
      <c r="H162" s="46">
        <v>12.4</v>
      </c>
      <c r="I162" s="46">
        <v>13.9</v>
      </c>
      <c r="J162" s="46">
        <v>14</v>
      </c>
      <c r="K162" s="46">
        <v>13.3</v>
      </c>
      <c r="L162" s="46">
        <v>12.6</v>
      </c>
      <c r="M162" s="46">
        <v>12.8</v>
      </c>
      <c r="N162" s="46">
        <v>13.3</v>
      </c>
      <c r="O162" s="46">
        <v>12.6</v>
      </c>
      <c r="P162" s="46">
        <v>11.7</v>
      </c>
      <c r="Q162" s="46">
        <v>13.4</v>
      </c>
      <c r="R162" s="46">
        <v>12.9</v>
      </c>
      <c r="S162" s="46">
        <v>11.8</v>
      </c>
      <c r="T162" s="46">
        <v>12.6</v>
      </c>
      <c r="U162" s="46">
        <v>14</v>
      </c>
      <c r="V162" s="46">
        <v>12.6</v>
      </c>
      <c r="W162" s="46">
        <v>12.9</v>
      </c>
      <c r="X162" s="46">
        <v>13</v>
      </c>
      <c r="Y162" s="46">
        <v>12.7</v>
      </c>
      <c r="Z162" s="46">
        <v>12.6</v>
      </c>
      <c r="AA162" s="46">
        <v>12.9</v>
      </c>
      <c r="AB162" s="46">
        <v>12.7</v>
      </c>
      <c r="AC162" s="46">
        <v>13.6</v>
      </c>
      <c r="AD162" s="46">
        <v>13.4</v>
      </c>
      <c r="AE162" s="46">
        <v>12.2</v>
      </c>
      <c r="AF162" s="46">
        <v>13.8</v>
      </c>
      <c r="AG162" s="46">
        <v>13.1</v>
      </c>
      <c r="AH162" s="46">
        <v>13</v>
      </c>
      <c r="AI162" s="46">
        <v>13</v>
      </c>
      <c r="AJ162" s="46">
        <v>12.897058823529411</v>
      </c>
    </row>
    <row r="163" spans="1:36" x14ac:dyDescent="0.25">
      <c r="A163" s="1">
        <v>45449</v>
      </c>
      <c r="B163" s="46">
        <v>14</v>
      </c>
      <c r="C163" s="46">
        <v>12.8</v>
      </c>
      <c r="D163" s="46">
        <v>12.7</v>
      </c>
      <c r="E163" s="46">
        <v>12.4</v>
      </c>
      <c r="F163" s="46">
        <v>12.9</v>
      </c>
      <c r="G163" s="46">
        <v>11.9</v>
      </c>
      <c r="H163" s="46">
        <v>11.4</v>
      </c>
      <c r="I163" s="46">
        <v>13.8</v>
      </c>
      <c r="J163" s="46">
        <v>14.3</v>
      </c>
      <c r="K163" s="46">
        <v>12.7</v>
      </c>
      <c r="L163" s="46">
        <v>12.6</v>
      </c>
      <c r="M163" s="46">
        <v>12.7</v>
      </c>
      <c r="N163" s="46">
        <v>14.1</v>
      </c>
      <c r="O163" s="46">
        <v>12.2</v>
      </c>
      <c r="P163" s="46">
        <v>12.1</v>
      </c>
      <c r="Q163" s="46">
        <v>12.6</v>
      </c>
      <c r="R163" s="46">
        <v>13</v>
      </c>
      <c r="S163" s="46">
        <v>12.3</v>
      </c>
      <c r="T163" s="46">
        <v>12.7</v>
      </c>
      <c r="U163" s="46">
        <v>14.2</v>
      </c>
      <c r="V163" s="46">
        <v>12.4</v>
      </c>
      <c r="W163" s="46">
        <v>11.9</v>
      </c>
      <c r="X163" s="46">
        <v>13.7</v>
      </c>
      <c r="Y163" s="46">
        <v>13.3</v>
      </c>
      <c r="Z163" s="46">
        <v>13.2</v>
      </c>
      <c r="AA163" s="46">
        <v>12.1</v>
      </c>
      <c r="AB163" s="46">
        <v>13.6</v>
      </c>
      <c r="AC163" s="46">
        <v>14.3</v>
      </c>
      <c r="AD163" s="46">
        <v>13.3</v>
      </c>
      <c r="AE163" s="46">
        <v>12.6</v>
      </c>
      <c r="AF163" s="46">
        <v>13.3</v>
      </c>
      <c r="AG163" s="46">
        <v>13.3</v>
      </c>
      <c r="AH163" s="46">
        <v>13.3</v>
      </c>
      <c r="AI163" s="46">
        <v>12.6</v>
      </c>
      <c r="AJ163" s="46">
        <v>12.950000000000003</v>
      </c>
    </row>
    <row r="164" spans="1:36" x14ac:dyDescent="0.25">
      <c r="A164" s="1">
        <v>45450</v>
      </c>
      <c r="B164" s="46">
        <v>15.1</v>
      </c>
      <c r="C164" s="46">
        <v>14.3</v>
      </c>
      <c r="D164" s="46">
        <v>13.7</v>
      </c>
      <c r="E164" s="46">
        <v>13.2</v>
      </c>
      <c r="F164" s="46">
        <v>14.3</v>
      </c>
      <c r="G164" s="46">
        <v>13.3</v>
      </c>
      <c r="H164" s="46">
        <v>12.5</v>
      </c>
      <c r="I164" s="46">
        <v>14.6</v>
      </c>
      <c r="J164" s="46">
        <v>15.2</v>
      </c>
      <c r="K164" s="46">
        <v>13.9</v>
      </c>
      <c r="L164" s="46">
        <v>13.6</v>
      </c>
      <c r="M164" s="46">
        <v>13.8</v>
      </c>
      <c r="N164" s="46">
        <v>15.3</v>
      </c>
      <c r="O164" s="46">
        <v>12.7</v>
      </c>
      <c r="P164" s="46">
        <v>14.3</v>
      </c>
      <c r="Q164" s="46">
        <v>14.5</v>
      </c>
      <c r="R164" s="46">
        <v>13.8</v>
      </c>
      <c r="S164" s="46">
        <v>13.5</v>
      </c>
      <c r="T164" s="46">
        <v>13.7</v>
      </c>
      <c r="U164" s="46">
        <v>15.3</v>
      </c>
      <c r="V164" s="46">
        <v>13.7</v>
      </c>
      <c r="W164" s="46">
        <v>12.3</v>
      </c>
      <c r="X164" s="46">
        <v>14.7</v>
      </c>
      <c r="Y164" s="46">
        <v>14.5</v>
      </c>
      <c r="Z164" s="46">
        <v>14.5</v>
      </c>
      <c r="AA164" s="46">
        <v>13.2</v>
      </c>
      <c r="AB164" s="46">
        <v>14.4</v>
      </c>
      <c r="AC164" s="46">
        <v>14.7</v>
      </c>
      <c r="AD164" s="46">
        <v>14.4</v>
      </c>
      <c r="AE164" s="46">
        <v>13.8</v>
      </c>
      <c r="AF164" s="46">
        <v>14.4</v>
      </c>
      <c r="AG164" s="46">
        <v>14.9</v>
      </c>
      <c r="AH164" s="46">
        <v>14.8</v>
      </c>
      <c r="AI164" s="46">
        <v>13.9</v>
      </c>
      <c r="AJ164" s="46">
        <v>14.082352941176467</v>
      </c>
    </row>
    <row r="165" spans="1:36" x14ac:dyDescent="0.25">
      <c r="A165" s="1">
        <v>45451</v>
      </c>
      <c r="B165" s="46">
        <v>14.9</v>
      </c>
      <c r="C165" s="46">
        <v>13.1</v>
      </c>
      <c r="D165" s="46">
        <v>13.2</v>
      </c>
      <c r="E165" s="46">
        <v>13.1</v>
      </c>
      <c r="F165" s="46">
        <v>13.6</v>
      </c>
      <c r="G165" s="46">
        <v>13.2</v>
      </c>
      <c r="H165" s="46">
        <v>12</v>
      </c>
      <c r="I165" s="46">
        <v>14.3</v>
      </c>
      <c r="J165" s="46">
        <v>15.1</v>
      </c>
      <c r="K165" s="46">
        <v>13.6</v>
      </c>
      <c r="L165" s="46">
        <v>13.4</v>
      </c>
      <c r="M165" s="46">
        <v>12.9</v>
      </c>
      <c r="N165" s="46">
        <v>13.7</v>
      </c>
      <c r="O165" s="46">
        <v>12.6</v>
      </c>
      <c r="P165" s="46">
        <v>12.4</v>
      </c>
      <c r="Q165" s="46">
        <v>14.5</v>
      </c>
      <c r="R165" s="46">
        <v>13.3</v>
      </c>
      <c r="S165" s="46">
        <v>12.8</v>
      </c>
      <c r="T165" s="46">
        <v>13.1</v>
      </c>
      <c r="U165" s="46">
        <v>15.2</v>
      </c>
      <c r="V165" s="46">
        <v>12.9</v>
      </c>
      <c r="W165" s="46">
        <v>12.2</v>
      </c>
      <c r="X165" s="46">
        <v>13.6</v>
      </c>
      <c r="Y165" s="46">
        <v>13.4</v>
      </c>
      <c r="Z165" s="46">
        <v>13.8</v>
      </c>
      <c r="AA165" s="46">
        <v>13.5</v>
      </c>
      <c r="AB165" s="46">
        <v>13.4</v>
      </c>
      <c r="AC165" s="46">
        <v>14</v>
      </c>
      <c r="AD165" s="46">
        <v>14.1</v>
      </c>
      <c r="AE165" s="46">
        <v>12.6</v>
      </c>
      <c r="AF165" s="46">
        <v>13.9</v>
      </c>
      <c r="AG165" s="46">
        <v>13.8</v>
      </c>
      <c r="AH165" s="46">
        <v>13.8</v>
      </c>
      <c r="AI165" s="46">
        <v>13.3</v>
      </c>
      <c r="AJ165" s="46">
        <v>13.479411764705883</v>
      </c>
    </row>
    <row r="166" spans="1:36" x14ac:dyDescent="0.25">
      <c r="A166" s="1">
        <v>45452</v>
      </c>
      <c r="B166" s="46">
        <v>13.5</v>
      </c>
      <c r="C166" s="46">
        <v>12.4</v>
      </c>
      <c r="D166" s="46">
        <v>12.8</v>
      </c>
      <c r="E166" s="46">
        <v>13</v>
      </c>
      <c r="F166" s="46">
        <v>13</v>
      </c>
      <c r="G166" s="46">
        <v>12.6</v>
      </c>
      <c r="H166" s="46">
        <v>11.6</v>
      </c>
      <c r="I166" s="46">
        <v>13.2</v>
      </c>
      <c r="J166" s="46">
        <v>13.9</v>
      </c>
      <c r="K166" s="46">
        <v>13.3</v>
      </c>
      <c r="L166" s="46">
        <v>13.1</v>
      </c>
      <c r="M166" s="46">
        <v>12.9</v>
      </c>
      <c r="N166" s="46">
        <v>14.2</v>
      </c>
      <c r="O166" s="46">
        <v>12.2</v>
      </c>
      <c r="P166" s="46">
        <v>12.2</v>
      </c>
      <c r="Q166" s="46">
        <v>13.3</v>
      </c>
      <c r="R166" s="46">
        <v>12.5</v>
      </c>
      <c r="S166" s="46">
        <v>12.2</v>
      </c>
      <c r="T166" s="46">
        <v>12.6</v>
      </c>
      <c r="U166" s="46">
        <v>14.3</v>
      </c>
      <c r="V166" s="46">
        <v>12.6</v>
      </c>
      <c r="W166" s="46">
        <v>11.7</v>
      </c>
      <c r="X166" s="46">
        <v>13.3</v>
      </c>
      <c r="Y166" s="46">
        <v>13.3</v>
      </c>
      <c r="Z166" s="46">
        <v>13</v>
      </c>
      <c r="AA166" s="46">
        <v>12.9</v>
      </c>
      <c r="AB166" s="46">
        <v>13.3</v>
      </c>
      <c r="AC166" s="46">
        <v>14.5</v>
      </c>
      <c r="AD166" s="46">
        <v>13.1</v>
      </c>
      <c r="AE166" s="46">
        <v>12.9</v>
      </c>
      <c r="AF166" s="46">
        <v>13.9</v>
      </c>
      <c r="AG166" s="46">
        <v>13.5</v>
      </c>
      <c r="AH166" s="46">
        <v>13.6</v>
      </c>
      <c r="AI166" s="46">
        <v>13.2</v>
      </c>
      <c r="AJ166" s="46">
        <v>13.047058823529412</v>
      </c>
    </row>
    <row r="167" spans="1:36" x14ac:dyDescent="0.25">
      <c r="A167" s="1">
        <v>45453</v>
      </c>
      <c r="B167" s="46">
        <v>11.4</v>
      </c>
      <c r="C167" s="46">
        <v>10.7</v>
      </c>
      <c r="D167" s="46">
        <v>11.4</v>
      </c>
      <c r="E167" s="46">
        <v>11.3</v>
      </c>
      <c r="F167" s="46">
        <v>11</v>
      </c>
      <c r="G167" s="46">
        <v>10.8</v>
      </c>
      <c r="H167" s="46">
        <v>10.5</v>
      </c>
      <c r="I167" s="46">
        <v>11.4</v>
      </c>
      <c r="J167" s="46">
        <v>11.1</v>
      </c>
      <c r="K167" s="46">
        <v>11.5</v>
      </c>
      <c r="L167" s="46">
        <v>11.5</v>
      </c>
      <c r="M167" s="46">
        <v>11.2</v>
      </c>
      <c r="N167" s="46">
        <v>12.2</v>
      </c>
      <c r="O167" s="46">
        <v>11</v>
      </c>
      <c r="P167" s="46">
        <v>10.7</v>
      </c>
      <c r="Q167" s="46">
        <v>11.4</v>
      </c>
      <c r="R167" s="46">
        <v>11.4</v>
      </c>
      <c r="S167" s="46">
        <v>10.5</v>
      </c>
      <c r="T167" s="46">
        <v>11.5</v>
      </c>
      <c r="U167" s="46">
        <v>10.7</v>
      </c>
      <c r="V167" s="46">
        <v>11.1</v>
      </c>
      <c r="W167" s="46">
        <v>10.7</v>
      </c>
      <c r="X167" s="46">
        <v>11.9</v>
      </c>
      <c r="Y167" s="46">
        <v>11.3</v>
      </c>
      <c r="Z167" s="46">
        <v>11.4</v>
      </c>
      <c r="AA167" s="46">
        <v>11.2</v>
      </c>
      <c r="AB167" s="46">
        <v>10.9</v>
      </c>
      <c r="AC167" s="46">
        <v>12.4</v>
      </c>
      <c r="AD167" s="46">
        <v>11.2</v>
      </c>
      <c r="AE167" s="46">
        <v>11.6</v>
      </c>
      <c r="AF167" s="46">
        <v>12</v>
      </c>
      <c r="AG167" s="46">
        <v>11.2</v>
      </c>
      <c r="AH167" s="46">
        <v>11.7</v>
      </c>
      <c r="AI167" s="46">
        <v>11.6</v>
      </c>
      <c r="AJ167" s="46">
        <v>11.27647058823529</v>
      </c>
    </row>
    <row r="168" spans="1:36" x14ac:dyDescent="0.25">
      <c r="A168" s="1">
        <v>45454</v>
      </c>
      <c r="B168" s="46">
        <v>12.6</v>
      </c>
      <c r="C168" s="46">
        <v>11.7</v>
      </c>
      <c r="D168" s="46">
        <v>11.8</v>
      </c>
      <c r="E168" s="46">
        <v>11.9</v>
      </c>
      <c r="F168" s="46">
        <v>12</v>
      </c>
      <c r="G168" s="46">
        <v>11.3</v>
      </c>
      <c r="H168" s="46">
        <v>11.3</v>
      </c>
      <c r="I168" s="46">
        <v>11.6</v>
      </c>
      <c r="J168" s="46">
        <v>12.1</v>
      </c>
      <c r="K168" s="46">
        <v>11.2</v>
      </c>
      <c r="L168" s="46">
        <v>12</v>
      </c>
      <c r="M168" s="46">
        <v>11.6</v>
      </c>
      <c r="N168" s="46">
        <v>12.8</v>
      </c>
      <c r="O168" s="46">
        <v>11.9</v>
      </c>
      <c r="P168" s="46">
        <v>12.1</v>
      </c>
      <c r="Q168" s="46">
        <v>12</v>
      </c>
      <c r="R168" s="46">
        <v>12.4</v>
      </c>
      <c r="S168" s="46">
        <v>12</v>
      </c>
      <c r="T168" s="46">
        <v>12.5</v>
      </c>
      <c r="U168" s="46">
        <v>11.6</v>
      </c>
      <c r="V168" s="46">
        <v>11.8</v>
      </c>
      <c r="W168" s="46">
        <v>11.6</v>
      </c>
      <c r="X168" s="46">
        <v>12</v>
      </c>
      <c r="Y168" s="46">
        <v>11.8</v>
      </c>
      <c r="Z168" s="46">
        <v>12.2</v>
      </c>
      <c r="AA168" s="46">
        <v>11.7</v>
      </c>
      <c r="AB168" s="46">
        <v>12.3</v>
      </c>
      <c r="AC168" s="46">
        <v>12.3</v>
      </c>
      <c r="AD168" s="46">
        <v>11.9</v>
      </c>
      <c r="AE168" s="46">
        <v>12.3</v>
      </c>
      <c r="AF168" s="46">
        <v>11.4</v>
      </c>
      <c r="AG168" s="46">
        <v>12.3</v>
      </c>
      <c r="AH168" s="46">
        <v>11.3</v>
      </c>
      <c r="AI168" s="46">
        <v>11.4</v>
      </c>
      <c r="AJ168" s="46">
        <v>11.902941176470588</v>
      </c>
    </row>
    <row r="169" spans="1:36" x14ac:dyDescent="0.25">
      <c r="A169" s="1">
        <v>45455</v>
      </c>
      <c r="B169" s="46">
        <v>12</v>
      </c>
      <c r="C169" s="46">
        <v>11.3</v>
      </c>
      <c r="D169" s="46">
        <v>11.5</v>
      </c>
      <c r="E169" s="46">
        <v>11.5</v>
      </c>
      <c r="F169" s="46">
        <v>11.6</v>
      </c>
      <c r="G169" s="46">
        <v>11.3</v>
      </c>
      <c r="H169" s="46">
        <v>10.5</v>
      </c>
      <c r="I169" s="46">
        <v>11.8</v>
      </c>
      <c r="J169" s="46">
        <v>11.9</v>
      </c>
      <c r="K169" s="46">
        <v>11.8</v>
      </c>
      <c r="L169" s="46">
        <v>11.3</v>
      </c>
      <c r="M169" s="46">
        <v>11.4</v>
      </c>
      <c r="N169" s="46">
        <v>12.1</v>
      </c>
      <c r="O169" s="46">
        <v>11.1</v>
      </c>
      <c r="P169" s="46">
        <v>11.3</v>
      </c>
      <c r="Q169" s="46">
        <v>11.4</v>
      </c>
      <c r="R169" s="46">
        <v>11.7</v>
      </c>
      <c r="S169" s="46">
        <v>10.8</v>
      </c>
      <c r="T169" s="46">
        <v>11.7</v>
      </c>
      <c r="U169" s="46">
        <v>11.6</v>
      </c>
      <c r="V169" s="46">
        <v>11.4</v>
      </c>
      <c r="W169" s="46">
        <v>11.1</v>
      </c>
      <c r="X169" s="46">
        <v>11.6</v>
      </c>
      <c r="Y169" s="46">
        <v>11.6</v>
      </c>
      <c r="Z169" s="46">
        <v>11.7</v>
      </c>
      <c r="AA169" s="46">
        <v>11.2</v>
      </c>
      <c r="AB169" s="46">
        <v>11.8</v>
      </c>
      <c r="AC169" s="46">
        <v>12.7</v>
      </c>
      <c r="AD169" s="46">
        <v>11.4</v>
      </c>
      <c r="AE169" s="46">
        <v>11.8</v>
      </c>
      <c r="AF169" s="46">
        <v>12.1</v>
      </c>
      <c r="AG169" s="46">
        <v>12</v>
      </c>
      <c r="AH169" s="46">
        <v>12.1</v>
      </c>
      <c r="AI169" s="46">
        <v>11.6</v>
      </c>
      <c r="AJ169" s="46">
        <v>11.579411764705883</v>
      </c>
    </row>
    <row r="170" spans="1:36" x14ac:dyDescent="0.25">
      <c r="A170" s="1">
        <v>45456</v>
      </c>
      <c r="B170" s="46">
        <v>15.1</v>
      </c>
      <c r="C170" s="46">
        <v>14.1</v>
      </c>
      <c r="D170" s="46">
        <v>14.6</v>
      </c>
      <c r="E170" s="46">
        <v>14.4</v>
      </c>
      <c r="F170" s="46">
        <v>13.7</v>
      </c>
      <c r="G170" s="46">
        <v>14.3</v>
      </c>
      <c r="H170" s="46">
        <v>12.9</v>
      </c>
      <c r="I170" s="46">
        <v>15</v>
      </c>
      <c r="J170" s="46">
        <v>15</v>
      </c>
      <c r="K170" s="46">
        <v>14.8</v>
      </c>
      <c r="L170" s="46">
        <v>14.2</v>
      </c>
      <c r="M170" s="46">
        <v>14.6</v>
      </c>
      <c r="N170" s="46">
        <v>14.5</v>
      </c>
      <c r="O170" s="46">
        <v>13.9</v>
      </c>
      <c r="P170" s="46">
        <v>13.1</v>
      </c>
      <c r="Q170" s="46">
        <v>14.5</v>
      </c>
      <c r="R170" s="46">
        <v>13.1</v>
      </c>
      <c r="S170" s="46">
        <v>12.7</v>
      </c>
      <c r="T170" s="46">
        <v>14.3</v>
      </c>
      <c r="U170" s="46">
        <v>14.9</v>
      </c>
      <c r="V170" s="46">
        <v>14.1</v>
      </c>
      <c r="W170" s="46">
        <v>12.8</v>
      </c>
      <c r="X170" s="46">
        <v>14.7</v>
      </c>
      <c r="Y170" s="46">
        <v>14.3</v>
      </c>
      <c r="Z170" s="46">
        <v>13.7</v>
      </c>
      <c r="AA170" s="46">
        <v>14.1</v>
      </c>
      <c r="AB170" s="46">
        <v>13.4</v>
      </c>
      <c r="AC170" s="46">
        <v>14.7</v>
      </c>
      <c r="AD170" s="46">
        <v>14.8</v>
      </c>
      <c r="AE170" s="46">
        <v>13.7</v>
      </c>
      <c r="AF170" s="46">
        <v>14.6</v>
      </c>
      <c r="AG170" s="46">
        <v>14.2</v>
      </c>
      <c r="AH170" s="46">
        <v>14.4</v>
      </c>
      <c r="AI170" s="46">
        <v>14.7</v>
      </c>
      <c r="AJ170" s="46">
        <v>14.173529411764704</v>
      </c>
    </row>
    <row r="171" spans="1:36" x14ac:dyDescent="0.25">
      <c r="A171" s="1">
        <v>45457</v>
      </c>
      <c r="B171" s="46">
        <v>16.2</v>
      </c>
      <c r="C171" s="46">
        <v>14.8</v>
      </c>
      <c r="D171" s="46">
        <v>14.9</v>
      </c>
      <c r="E171" s="46">
        <v>15</v>
      </c>
      <c r="F171" s="46">
        <v>15.1</v>
      </c>
      <c r="G171" s="46">
        <v>14.9</v>
      </c>
      <c r="H171" s="46">
        <v>14.7</v>
      </c>
      <c r="I171" s="46">
        <v>16</v>
      </c>
      <c r="J171" s="46">
        <v>16.2</v>
      </c>
      <c r="K171" s="46">
        <v>14.9</v>
      </c>
      <c r="L171" s="46">
        <v>15</v>
      </c>
      <c r="M171" s="46">
        <v>14.9</v>
      </c>
      <c r="N171" s="46">
        <v>15</v>
      </c>
      <c r="O171" s="46">
        <v>14.6</v>
      </c>
      <c r="P171" s="46">
        <v>14.8</v>
      </c>
      <c r="Q171" s="46">
        <v>15.8</v>
      </c>
      <c r="R171" s="46">
        <v>14.6</v>
      </c>
      <c r="S171" s="46">
        <v>15</v>
      </c>
      <c r="T171" s="46">
        <v>14.9</v>
      </c>
      <c r="U171" s="46">
        <v>15.8</v>
      </c>
      <c r="V171" s="46">
        <v>14.8</v>
      </c>
      <c r="W171" s="46">
        <v>14.8</v>
      </c>
      <c r="X171" s="46">
        <v>15.1</v>
      </c>
      <c r="Y171" s="46">
        <v>15</v>
      </c>
      <c r="Z171" s="46">
        <v>14.7</v>
      </c>
      <c r="AA171" s="46">
        <v>15.8</v>
      </c>
      <c r="AB171" s="46">
        <v>15.1</v>
      </c>
      <c r="AC171" s="46">
        <v>15</v>
      </c>
      <c r="AD171" s="46">
        <v>15.8</v>
      </c>
      <c r="AE171" s="46">
        <v>14.8</v>
      </c>
      <c r="AF171" s="46">
        <v>14.7</v>
      </c>
      <c r="AG171" s="46">
        <v>15.1</v>
      </c>
      <c r="AH171" s="46">
        <v>14.9</v>
      </c>
      <c r="AI171" s="46">
        <v>14.7</v>
      </c>
      <c r="AJ171" s="46">
        <v>15.100000000000003</v>
      </c>
    </row>
    <row r="172" spans="1:36" x14ac:dyDescent="0.25">
      <c r="A172" s="1">
        <v>45458</v>
      </c>
      <c r="B172" s="46">
        <v>15.8</v>
      </c>
      <c r="C172" s="46">
        <v>13.9</v>
      </c>
      <c r="D172" s="46">
        <v>14.3</v>
      </c>
      <c r="E172" s="46">
        <v>14.3</v>
      </c>
      <c r="F172" s="46">
        <v>13.7</v>
      </c>
      <c r="G172" s="46">
        <v>14.5</v>
      </c>
      <c r="H172" s="46">
        <v>14.5</v>
      </c>
      <c r="I172" s="46">
        <v>14.9</v>
      </c>
      <c r="J172" s="46">
        <v>15.5</v>
      </c>
      <c r="K172" s="46">
        <v>14.8</v>
      </c>
      <c r="L172" s="46">
        <v>14.8</v>
      </c>
      <c r="M172" s="46">
        <v>14.6</v>
      </c>
      <c r="N172" s="46">
        <v>14.1</v>
      </c>
      <c r="O172" s="46">
        <v>14.4</v>
      </c>
      <c r="P172" s="46">
        <v>13.9</v>
      </c>
      <c r="Q172" s="46">
        <v>15.5</v>
      </c>
      <c r="R172" s="46">
        <v>13.9</v>
      </c>
      <c r="S172" s="46">
        <v>13.7</v>
      </c>
      <c r="T172" s="46">
        <v>14.4</v>
      </c>
      <c r="U172" s="46">
        <v>15</v>
      </c>
      <c r="V172" s="46">
        <v>14.3</v>
      </c>
      <c r="W172" s="46">
        <v>14.4</v>
      </c>
      <c r="X172" s="46">
        <v>14.2</v>
      </c>
      <c r="Y172" s="46">
        <v>14.3</v>
      </c>
      <c r="Z172" s="46">
        <v>14.1</v>
      </c>
      <c r="AA172" s="46">
        <v>15.2</v>
      </c>
      <c r="AB172" s="46">
        <v>13.9</v>
      </c>
      <c r="AC172" s="46">
        <v>14.4</v>
      </c>
      <c r="AD172" s="46">
        <v>15</v>
      </c>
      <c r="AE172" s="46">
        <v>14</v>
      </c>
      <c r="AF172" s="46">
        <v>14.1</v>
      </c>
      <c r="AG172" s="46">
        <v>14.2</v>
      </c>
      <c r="AH172" s="46">
        <v>14.1</v>
      </c>
      <c r="AI172" s="46">
        <v>14.4</v>
      </c>
      <c r="AJ172" s="46">
        <v>14.444117647058823</v>
      </c>
    </row>
    <row r="173" spans="1:36" x14ac:dyDescent="0.25">
      <c r="A173" s="1">
        <v>45459</v>
      </c>
      <c r="B173" s="46">
        <v>15.3</v>
      </c>
      <c r="C173" s="46">
        <v>14.4</v>
      </c>
      <c r="D173" s="46">
        <v>14.7</v>
      </c>
      <c r="E173" s="46">
        <v>14.4</v>
      </c>
      <c r="F173" s="46">
        <v>14.1</v>
      </c>
      <c r="G173" s="46">
        <v>14.4</v>
      </c>
      <c r="H173" s="46">
        <v>13.9</v>
      </c>
      <c r="I173" s="46">
        <v>14.5</v>
      </c>
      <c r="J173" s="46">
        <v>15.3</v>
      </c>
      <c r="K173" s="46">
        <v>14.9</v>
      </c>
      <c r="L173" s="46">
        <v>14.6</v>
      </c>
      <c r="M173" s="46">
        <v>14.8</v>
      </c>
      <c r="N173" s="46">
        <v>15.4</v>
      </c>
      <c r="O173" s="46">
        <v>14</v>
      </c>
      <c r="P173" s="46">
        <v>14.4</v>
      </c>
      <c r="Q173" s="46">
        <v>14.7</v>
      </c>
      <c r="R173" s="46">
        <v>14.3</v>
      </c>
      <c r="S173" s="46">
        <v>14.3</v>
      </c>
      <c r="T173" s="46">
        <v>14.5</v>
      </c>
      <c r="U173" s="46">
        <v>15</v>
      </c>
      <c r="V173" s="46">
        <v>14.3</v>
      </c>
      <c r="W173" s="46">
        <v>14</v>
      </c>
      <c r="X173" s="46">
        <v>15.4</v>
      </c>
      <c r="Y173" s="46">
        <v>15</v>
      </c>
      <c r="Z173" s="46">
        <v>14.7</v>
      </c>
      <c r="AA173" s="46">
        <v>14.7</v>
      </c>
      <c r="AB173" s="46">
        <v>14.2</v>
      </c>
      <c r="AC173" s="46">
        <v>15.2</v>
      </c>
      <c r="AD173" s="46">
        <v>14.9</v>
      </c>
      <c r="AE173" s="46">
        <v>14.8</v>
      </c>
      <c r="AF173" s="46">
        <v>15.1</v>
      </c>
      <c r="AG173" s="46">
        <v>15.1</v>
      </c>
      <c r="AH173" s="46">
        <v>15</v>
      </c>
      <c r="AI173" s="46">
        <v>14.9</v>
      </c>
      <c r="AJ173" s="46">
        <v>14.68235294117647</v>
      </c>
    </row>
    <row r="174" spans="1:36" x14ac:dyDescent="0.25">
      <c r="A174" s="1">
        <v>45460</v>
      </c>
      <c r="B174" s="46">
        <v>16.7</v>
      </c>
      <c r="C174" s="46">
        <v>15.2</v>
      </c>
      <c r="D174" s="46">
        <v>16.600000000000001</v>
      </c>
      <c r="E174" s="46">
        <v>16.3</v>
      </c>
      <c r="F174" s="46">
        <v>14.5</v>
      </c>
      <c r="G174" s="46">
        <v>16.3</v>
      </c>
      <c r="H174" s="46">
        <v>15.6</v>
      </c>
      <c r="I174" s="46">
        <v>16.600000000000001</v>
      </c>
      <c r="J174" s="46">
        <v>16.8</v>
      </c>
      <c r="K174" s="46">
        <v>16.2</v>
      </c>
      <c r="L174" s="46">
        <v>16.5</v>
      </c>
      <c r="M174" s="46">
        <v>16.600000000000001</v>
      </c>
      <c r="N174" s="46">
        <v>16.2</v>
      </c>
      <c r="O174" s="46">
        <v>16</v>
      </c>
      <c r="P174" s="46">
        <v>15.5</v>
      </c>
      <c r="Q174" s="46">
        <v>16.5</v>
      </c>
      <c r="R174" s="46">
        <v>15.6</v>
      </c>
      <c r="S174" s="46">
        <v>15.3</v>
      </c>
      <c r="T174" s="46">
        <v>16.2</v>
      </c>
      <c r="U174" s="46">
        <v>16.7</v>
      </c>
      <c r="V174" s="46">
        <v>15.5</v>
      </c>
      <c r="W174" s="46">
        <v>15.8</v>
      </c>
      <c r="X174" s="46">
        <v>16.5</v>
      </c>
      <c r="Y174" s="46">
        <v>16</v>
      </c>
      <c r="Z174" s="46">
        <v>15.6</v>
      </c>
      <c r="AA174" s="46">
        <v>16.2</v>
      </c>
      <c r="AB174" s="46">
        <v>15.3</v>
      </c>
      <c r="AC174" s="46">
        <v>16.399999999999999</v>
      </c>
      <c r="AD174" s="46">
        <v>16.3</v>
      </c>
      <c r="AE174" s="46">
        <v>15.5</v>
      </c>
      <c r="AF174" s="46">
        <v>16.100000000000001</v>
      </c>
      <c r="AG174" s="46">
        <v>15.3</v>
      </c>
      <c r="AH174" s="46">
        <v>16.2</v>
      </c>
      <c r="AI174" s="46">
        <v>16.2</v>
      </c>
      <c r="AJ174" s="46">
        <v>16.023529411764709</v>
      </c>
    </row>
    <row r="175" spans="1:36" x14ac:dyDescent="0.25">
      <c r="A175" s="1">
        <v>45461</v>
      </c>
      <c r="B175" s="46">
        <v>15.4</v>
      </c>
      <c r="C175" s="46">
        <v>15.5</v>
      </c>
      <c r="D175" s="46">
        <v>15.6</v>
      </c>
      <c r="E175" s="46">
        <v>15.2</v>
      </c>
      <c r="F175" s="46">
        <v>15.7</v>
      </c>
      <c r="G175" s="46">
        <v>14.7</v>
      </c>
      <c r="H175" s="46">
        <v>15.2</v>
      </c>
      <c r="I175" s="46">
        <v>15.4</v>
      </c>
      <c r="J175" s="46">
        <v>16.100000000000001</v>
      </c>
      <c r="K175" s="46">
        <v>15.4</v>
      </c>
      <c r="L175" s="46">
        <v>15.4</v>
      </c>
      <c r="M175" s="46">
        <v>15.4</v>
      </c>
      <c r="N175" s="46">
        <v>16</v>
      </c>
      <c r="O175" s="46">
        <v>15.1</v>
      </c>
      <c r="P175" s="46">
        <v>15.5</v>
      </c>
      <c r="Q175" s="46">
        <v>15</v>
      </c>
      <c r="R175" s="46">
        <v>15.6</v>
      </c>
      <c r="S175" s="46">
        <v>15.5</v>
      </c>
      <c r="T175" s="46">
        <v>15.1</v>
      </c>
      <c r="U175" s="46">
        <v>16.899999999999999</v>
      </c>
      <c r="V175" s="46">
        <v>14.8</v>
      </c>
      <c r="W175" s="46">
        <v>15.3</v>
      </c>
      <c r="X175" s="46">
        <v>15.7</v>
      </c>
      <c r="Y175" s="46">
        <v>15.6</v>
      </c>
      <c r="Z175" s="46">
        <v>15.7</v>
      </c>
      <c r="AA175" s="46">
        <v>14.9</v>
      </c>
      <c r="AB175" s="46">
        <v>16</v>
      </c>
      <c r="AC175" s="46">
        <v>16.100000000000001</v>
      </c>
      <c r="AD175" s="46">
        <v>14.8</v>
      </c>
      <c r="AE175" s="46">
        <v>15.2</v>
      </c>
      <c r="AF175" s="46">
        <v>16.2</v>
      </c>
      <c r="AG175" s="46">
        <v>15.6</v>
      </c>
      <c r="AH175" s="46">
        <v>15.6</v>
      </c>
      <c r="AI175" s="46">
        <v>15.6</v>
      </c>
      <c r="AJ175" s="46">
        <v>15.494117647058825</v>
      </c>
    </row>
    <row r="176" spans="1:36" x14ac:dyDescent="0.25">
      <c r="A176" s="1">
        <v>45462</v>
      </c>
      <c r="B176" s="46">
        <v>16.5</v>
      </c>
      <c r="C176" s="46">
        <v>14.2</v>
      </c>
      <c r="D176" s="46">
        <v>15.7</v>
      </c>
      <c r="E176" s="46">
        <v>15.6</v>
      </c>
      <c r="F176" s="46">
        <v>14.6</v>
      </c>
      <c r="G176" s="46">
        <v>15.5</v>
      </c>
      <c r="H176" s="46">
        <v>14.1</v>
      </c>
      <c r="I176" s="46">
        <v>16.600000000000001</v>
      </c>
      <c r="J176" s="46">
        <v>16.899999999999999</v>
      </c>
      <c r="K176" s="46">
        <v>16.399999999999999</v>
      </c>
      <c r="L176" s="46">
        <v>15.5</v>
      </c>
      <c r="M176" s="46">
        <v>15.8</v>
      </c>
      <c r="N176" s="46">
        <v>15.4</v>
      </c>
      <c r="O176" s="46">
        <v>14.7</v>
      </c>
      <c r="P176" s="46">
        <v>13.6</v>
      </c>
      <c r="Q176" s="46">
        <v>16.2</v>
      </c>
      <c r="R176" s="46">
        <v>15.2</v>
      </c>
      <c r="S176" s="46">
        <v>13.1</v>
      </c>
      <c r="T176" s="46">
        <v>15</v>
      </c>
      <c r="U176" s="46">
        <v>16.5</v>
      </c>
      <c r="V176" s="46">
        <v>14.6</v>
      </c>
      <c r="W176" s="46">
        <v>13.9</v>
      </c>
      <c r="X176" s="46">
        <v>15.3</v>
      </c>
      <c r="Y176" s="46">
        <v>15.7</v>
      </c>
      <c r="Z176" s="46">
        <v>14.5</v>
      </c>
      <c r="AA176" s="46">
        <v>15.8</v>
      </c>
      <c r="AB176" s="46">
        <v>14.2</v>
      </c>
      <c r="AC176" s="46">
        <v>15.7</v>
      </c>
      <c r="AD176" s="46">
        <v>16.3</v>
      </c>
      <c r="AE176" s="46">
        <v>14.8</v>
      </c>
      <c r="AF176" s="46">
        <v>16.100000000000001</v>
      </c>
      <c r="AG176" s="46">
        <v>13.7</v>
      </c>
      <c r="AH176" s="46">
        <v>15.8</v>
      </c>
      <c r="AI176" s="46">
        <v>16</v>
      </c>
      <c r="AJ176" s="46">
        <v>15.279411764705882</v>
      </c>
    </row>
    <row r="177" spans="1:36" x14ac:dyDescent="0.25">
      <c r="A177" s="1">
        <v>45463</v>
      </c>
      <c r="B177" s="46">
        <v>16.5</v>
      </c>
      <c r="C177" s="46">
        <v>14.8</v>
      </c>
      <c r="D177" s="46">
        <v>16.3</v>
      </c>
      <c r="E177" s="46">
        <v>16.399999999999999</v>
      </c>
      <c r="F177" s="46">
        <v>14.8</v>
      </c>
      <c r="G177" s="46">
        <v>16.3</v>
      </c>
      <c r="H177" s="46">
        <v>14.4</v>
      </c>
      <c r="I177" s="46">
        <v>16.7</v>
      </c>
      <c r="J177" s="46">
        <v>16.399999999999999</v>
      </c>
      <c r="K177" s="46">
        <v>17</v>
      </c>
      <c r="L177" s="46">
        <v>16.2</v>
      </c>
      <c r="M177" s="46">
        <v>16.7</v>
      </c>
      <c r="N177" s="46">
        <v>15.5</v>
      </c>
      <c r="O177" s="46">
        <v>15.6</v>
      </c>
      <c r="P177" s="46">
        <v>13.7</v>
      </c>
      <c r="Q177" s="46">
        <v>16.600000000000001</v>
      </c>
      <c r="R177" s="46">
        <v>15</v>
      </c>
      <c r="S177" s="46">
        <v>13.6</v>
      </c>
      <c r="T177" s="46">
        <v>15.8</v>
      </c>
      <c r="U177" s="46">
        <v>16.100000000000001</v>
      </c>
      <c r="V177" s="46">
        <v>15.4</v>
      </c>
      <c r="W177" s="46">
        <v>14.8</v>
      </c>
      <c r="X177" s="46">
        <v>16</v>
      </c>
      <c r="Y177" s="46">
        <v>16</v>
      </c>
      <c r="Z177" s="46">
        <v>14.4</v>
      </c>
      <c r="AA177" s="46">
        <v>16.399999999999999</v>
      </c>
      <c r="AB177" s="46">
        <v>14.5</v>
      </c>
      <c r="AC177" s="46">
        <v>16.5</v>
      </c>
      <c r="AD177" s="46">
        <v>16.5</v>
      </c>
      <c r="AE177" s="46">
        <v>15.8</v>
      </c>
      <c r="AF177" s="46">
        <v>16.899999999999999</v>
      </c>
      <c r="AG177" s="46">
        <v>15.1</v>
      </c>
      <c r="AH177" s="46">
        <v>16.5</v>
      </c>
      <c r="AI177" s="46">
        <v>16.600000000000001</v>
      </c>
      <c r="AJ177" s="46">
        <v>15.758823529411767</v>
      </c>
    </row>
    <row r="178" spans="1:36" x14ac:dyDescent="0.25">
      <c r="A178" s="1">
        <v>45464</v>
      </c>
      <c r="B178" s="46">
        <v>16.3</v>
      </c>
      <c r="C178" s="46">
        <v>15.5</v>
      </c>
      <c r="D178" s="46">
        <v>15.9</v>
      </c>
      <c r="E178" s="46">
        <v>16.3</v>
      </c>
      <c r="F178" s="46">
        <v>15.7</v>
      </c>
      <c r="G178" s="46">
        <v>16.100000000000001</v>
      </c>
      <c r="H178" s="46">
        <v>15.5</v>
      </c>
      <c r="I178" s="46">
        <v>15.6</v>
      </c>
      <c r="J178" s="46">
        <v>15.9</v>
      </c>
      <c r="K178" s="46">
        <v>15.7</v>
      </c>
      <c r="L178" s="46">
        <v>16.399999999999999</v>
      </c>
      <c r="M178" s="46">
        <v>16</v>
      </c>
      <c r="N178" s="46">
        <v>15.3</v>
      </c>
      <c r="O178" s="46">
        <v>15.6</v>
      </c>
      <c r="P178" s="46">
        <v>14.9</v>
      </c>
      <c r="Q178" s="46">
        <v>16.2</v>
      </c>
      <c r="R178" s="46">
        <v>15.8</v>
      </c>
      <c r="S178" s="46">
        <v>15.3</v>
      </c>
      <c r="T178" s="46">
        <v>16.2</v>
      </c>
      <c r="U178" s="46">
        <v>15.3</v>
      </c>
      <c r="V178" s="46">
        <v>16</v>
      </c>
      <c r="W178" s="46">
        <v>15.5</v>
      </c>
      <c r="X178" s="46">
        <v>15.8</v>
      </c>
      <c r="Y178" s="46">
        <v>15.8</v>
      </c>
      <c r="Z178" s="46">
        <v>15.9</v>
      </c>
      <c r="AA178" s="46">
        <v>15.8</v>
      </c>
      <c r="AB178" s="46">
        <v>15.4</v>
      </c>
      <c r="AC178" s="46">
        <v>16.100000000000001</v>
      </c>
      <c r="AD178" s="46">
        <v>15.7</v>
      </c>
      <c r="AE178" s="46">
        <v>15</v>
      </c>
      <c r="AF178" s="46">
        <v>16.2</v>
      </c>
      <c r="AG178" s="46">
        <v>15.3</v>
      </c>
      <c r="AH178" s="46">
        <v>15.9</v>
      </c>
      <c r="AI178" s="46">
        <v>16</v>
      </c>
      <c r="AJ178" s="46">
        <v>15.761764705882353</v>
      </c>
    </row>
    <row r="179" spans="1:36" x14ac:dyDescent="0.25">
      <c r="A179" s="1">
        <v>45465</v>
      </c>
      <c r="B179" s="46">
        <v>16.600000000000001</v>
      </c>
      <c r="C179" s="46">
        <v>16.3</v>
      </c>
      <c r="D179" s="46">
        <v>16.399999999999999</v>
      </c>
      <c r="E179" s="46">
        <v>16.3</v>
      </c>
      <c r="F179" s="46">
        <v>15.8</v>
      </c>
      <c r="G179" s="46">
        <v>15.8</v>
      </c>
      <c r="H179" s="46">
        <v>16.7</v>
      </c>
      <c r="I179" s="46">
        <v>15.8</v>
      </c>
      <c r="J179" s="46">
        <v>16.2</v>
      </c>
      <c r="K179" s="46">
        <v>15.9</v>
      </c>
      <c r="L179" s="46">
        <v>16.899999999999999</v>
      </c>
      <c r="M179" s="46">
        <v>16</v>
      </c>
      <c r="N179" s="46">
        <v>16.7</v>
      </c>
      <c r="O179" s="46">
        <v>16.600000000000001</v>
      </c>
      <c r="P179" s="46">
        <v>15.8</v>
      </c>
      <c r="Q179" s="46">
        <v>16.8</v>
      </c>
      <c r="R179" s="46">
        <v>16.7</v>
      </c>
      <c r="S179" s="46">
        <v>16.100000000000001</v>
      </c>
      <c r="T179" s="46">
        <v>16.5</v>
      </c>
      <c r="U179" s="46">
        <v>15.7</v>
      </c>
      <c r="V179" s="46">
        <v>16.399999999999999</v>
      </c>
      <c r="W179" s="46">
        <v>16.3</v>
      </c>
      <c r="X179" s="46">
        <v>16.8</v>
      </c>
      <c r="Y179" s="46">
        <v>16.5</v>
      </c>
      <c r="Z179" s="46">
        <v>16.7</v>
      </c>
      <c r="AA179" s="46">
        <v>16.7</v>
      </c>
      <c r="AB179" s="46">
        <v>16.399999999999999</v>
      </c>
      <c r="AC179" s="46">
        <v>16.5</v>
      </c>
      <c r="AD179" s="46">
        <v>15.8</v>
      </c>
      <c r="AE179" s="46">
        <v>16.3</v>
      </c>
      <c r="AF179" s="46">
        <v>16.399999999999999</v>
      </c>
      <c r="AG179" s="46">
        <v>16.3</v>
      </c>
      <c r="AH179" s="46">
        <v>16.399999999999999</v>
      </c>
      <c r="AI179" s="46">
        <v>15.9</v>
      </c>
      <c r="AJ179" s="46">
        <v>16.323529411764703</v>
      </c>
    </row>
    <row r="180" spans="1:36" x14ac:dyDescent="0.25">
      <c r="A180" s="1">
        <v>45466</v>
      </c>
      <c r="B180" s="46">
        <v>18.899999999999999</v>
      </c>
      <c r="C180" s="46">
        <v>17.7</v>
      </c>
      <c r="D180" s="46">
        <v>18.3</v>
      </c>
      <c r="E180" s="46">
        <v>17.8</v>
      </c>
      <c r="F180" s="46">
        <v>16.899999999999999</v>
      </c>
      <c r="G180" s="46">
        <v>17.7</v>
      </c>
      <c r="H180" s="46">
        <v>17.399999999999999</v>
      </c>
      <c r="I180" s="46">
        <v>18.8</v>
      </c>
      <c r="J180" s="46">
        <v>18.899999999999999</v>
      </c>
      <c r="K180" s="46">
        <v>18.3</v>
      </c>
      <c r="L180" s="46">
        <v>18.399999999999999</v>
      </c>
      <c r="M180" s="46">
        <v>18.2</v>
      </c>
      <c r="N180" s="46">
        <v>17.3</v>
      </c>
      <c r="O180" s="46">
        <v>17.8</v>
      </c>
      <c r="P180" s="46">
        <v>16.2</v>
      </c>
      <c r="Q180" s="46">
        <v>18.5</v>
      </c>
      <c r="R180" s="46">
        <v>17.600000000000001</v>
      </c>
      <c r="S180" s="46">
        <v>17.3</v>
      </c>
      <c r="T180" s="46">
        <v>17.899999999999999</v>
      </c>
      <c r="U180" s="46">
        <v>18.5</v>
      </c>
      <c r="V180" s="46">
        <v>17.7</v>
      </c>
      <c r="W180" s="46">
        <v>17</v>
      </c>
      <c r="X180" s="46">
        <v>18.3</v>
      </c>
      <c r="Y180" s="46">
        <v>18.100000000000001</v>
      </c>
      <c r="Z180" s="46">
        <v>17.7</v>
      </c>
      <c r="AA180" s="46">
        <v>17.7</v>
      </c>
      <c r="AB180" s="46">
        <v>16.899999999999999</v>
      </c>
      <c r="AC180" s="46">
        <v>17.600000000000001</v>
      </c>
      <c r="AD180" s="46">
        <v>18.8</v>
      </c>
      <c r="AE180" s="46">
        <v>17.100000000000001</v>
      </c>
      <c r="AF180" s="46">
        <v>17.899999999999999</v>
      </c>
      <c r="AG180" s="46">
        <v>16.5</v>
      </c>
      <c r="AH180" s="46">
        <v>17.2</v>
      </c>
      <c r="AI180" s="46">
        <v>17.399999999999999</v>
      </c>
      <c r="AJ180" s="46">
        <v>17.773529411764709</v>
      </c>
    </row>
    <row r="181" spans="1:36" x14ac:dyDescent="0.25">
      <c r="A181" s="1">
        <v>45467</v>
      </c>
      <c r="B181" s="46">
        <v>20.3</v>
      </c>
      <c r="C181" s="46">
        <v>18.7</v>
      </c>
      <c r="D181" s="46">
        <v>20.399999999999999</v>
      </c>
      <c r="E181" s="46">
        <v>20</v>
      </c>
      <c r="F181" s="46">
        <v>18.5</v>
      </c>
      <c r="G181" s="46">
        <v>19.600000000000001</v>
      </c>
      <c r="H181" s="46">
        <v>17.8</v>
      </c>
      <c r="I181" s="46">
        <v>21</v>
      </c>
      <c r="J181" s="46">
        <v>20.7</v>
      </c>
      <c r="K181" s="46">
        <v>20.399999999999999</v>
      </c>
      <c r="L181" s="46">
        <v>19.5</v>
      </c>
      <c r="M181" s="46">
        <v>20.3</v>
      </c>
      <c r="N181" s="46">
        <v>17.600000000000001</v>
      </c>
      <c r="O181" s="46">
        <v>18.7</v>
      </c>
      <c r="P181" s="46">
        <v>17</v>
      </c>
      <c r="Q181" s="46">
        <v>19.8</v>
      </c>
      <c r="R181" s="46">
        <v>17.899999999999999</v>
      </c>
      <c r="S181" s="46">
        <v>17.7</v>
      </c>
      <c r="T181" s="46">
        <v>19.3</v>
      </c>
      <c r="U181" s="46">
        <v>20.7</v>
      </c>
      <c r="V181" s="46">
        <v>19.2</v>
      </c>
      <c r="W181" s="46">
        <v>17.600000000000001</v>
      </c>
      <c r="X181" s="46">
        <v>19.399999999999999</v>
      </c>
      <c r="Y181" s="46">
        <v>20</v>
      </c>
      <c r="Z181" s="46">
        <v>18.3</v>
      </c>
      <c r="AA181" s="46">
        <v>19.399999999999999</v>
      </c>
      <c r="AB181" s="46">
        <v>18</v>
      </c>
      <c r="AC181" s="46">
        <v>19</v>
      </c>
      <c r="AD181" s="46">
        <v>20.2</v>
      </c>
      <c r="AE181" s="46">
        <v>18.3</v>
      </c>
      <c r="AF181" s="46">
        <v>19.399999999999999</v>
      </c>
      <c r="AG181" s="46">
        <v>17.899999999999999</v>
      </c>
      <c r="AH181" s="46">
        <v>18</v>
      </c>
      <c r="AI181" s="46">
        <v>19.399999999999999</v>
      </c>
      <c r="AJ181" s="46">
        <v>19.117647058823525</v>
      </c>
    </row>
    <row r="182" spans="1:36" x14ac:dyDescent="0.25">
      <c r="A182" s="1">
        <v>45468</v>
      </c>
      <c r="B182" s="46">
        <v>23.1</v>
      </c>
      <c r="C182" s="46">
        <v>21.2</v>
      </c>
      <c r="D182" s="46">
        <v>23.7</v>
      </c>
      <c r="E182" s="46">
        <v>22.6</v>
      </c>
      <c r="F182" s="46">
        <v>20.100000000000001</v>
      </c>
      <c r="G182" s="46">
        <v>22.3</v>
      </c>
      <c r="H182" s="46">
        <v>20.8</v>
      </c>
      <c r="I182" s="46">
        <v>23.1</v>
      </c>
      <c r="J182" s="46">
        <v>22.7</v>
      </c>
      <c r="K182" s="46">
        <v>22.8</v>
      </c>
      <c r="L182" s="46">
        <v>21.9</v>
      </c>
      <c r="M182" s="46">
        <v>23</v>
      </c>
      <c r="N182" s="46">
        <v>20.100000000000001</v>
      </c>
      <c r="O182" s="46">
        <v>21.4</v>
      </c>
      <c r="P182" s="46">
        <v>18.8</v>
      </c>
      <c r="Q182" s="46">
        <v>22.2</v>
      </c>
      <c r="R182" s="46">
        <v>19.899999999999999</v>
      </c>
      <c r="S182" s="46">
        <v>20</v>
      </c>
      <c r="T182" s="46">
        <v>21.6</v>
      </c>
      <c r="U182" s="46">
        <v>22.6</v>
      </c>
      <c r="V182" s="46">
        <v>21.7</v>
      </c>
      <c r="W182" s="46">
        <v>20.6</v>
      </c>
      <c r="X182" s="46">
        <v>22.7</v>
      </c>
      <c r="Y182" s="46">
        <v>22.7</v>
      </c>
      <c r="Z182" s="46">
        <v>21.2</v>
      </c>
      <c r="AA182" s="46">
        <v>21.8</v>
      </c>
      <c r="AB182" s="46">
        <v>19.3</v>
      </c>
      <c r="AC182" s="46">
        <v>22.2</v>
      </c>
      <c r="AD182" s="46">
        <v>22.9</v>
      </c>
      <c r="AE182" s="46">
        <v>22.3</v>
      </c>
      <c r="AF182" s="46">
        <v>22.4</v>
      </c>
      <c r="AG182" s="46">
        <v>22</v>
      </c>
      <c r="AH182" s="46">
        <v>21.5</v>
      </c>
      <c r="AI182" s="46">
        <v>22.2</v>
      </c>
      <c r="AJ182" s="46">
        <v>21.747058823529411</v>
      </c>
    </row>
    <row r="183" spans="1:36" x14ac:dyDescent="0.25">
      <c r="A183" s="1">
        <v>45469</v>
      </c>
      <c r="B183" s="46">
        <v>23.5</v>
      </c>
      <c r="C183" s="46">
        <v>23.1</v>
      </c>
      <c r="D183" s="46">
        <v>24.7</v>
      </c>
      <c r="E183" s="46">
        <v>24.1</v>
      </c>
      <c r="F183" s="46">
        <v>21.8</v>
      </c>
      <c r="G183" s="46">
        <v>23.5</v>
      </c>
      <c r="H183" s="46">
        <v>22.9</v>
      </c>
      <c r="I183" s="46">
        <v>24.5</v>
      </c>
      <c r="J183" s="46">
        <v>24</v>
      </c>
      <c r="K183" s="46">
        <v>23.9</v>
      </c>
      <c r="L183" s="46">
        <v>23.3</v>
      </c>
      <c r="M183" s="46">
        <v>24.2</v>
      </c>
      <c r="N183" s="46">
        <v>21.1</v>
      </c>
      <c r="O183" s="46">
        <v>23.2</v>
      </c>
      <c r="P183" s="46">
        <v>20.7</v>
      </c>
      <c r="Q183" s="46">
        <v>23.5</v>
      </c>
      <c r="R183" s="46">
        <v>21.7</v>
      </c>
      <c r="S183" s="46">
        <v>22.4</v>
      </c>
      <c r="T183" s="46">
        <v>23.2</v>
      </c>
      <c r="U183" s="46">
        <v>23.8</v>
      </c>
      <c r="V183" s="46">
        <v>23.3</v>
      </c>
      <c r="W183" s="46">
        <v>22.4</v>
      </c>
      <c r="X183" s="46">
        <v>23.8</v>
      </c>
      <c r="Y183" s="46">
        <v>24.4</v>
      </c>
      <c r="Z183" s="46">
        <v>23.1</v>
      </c>
      <c r="AA183" s="46">
        <v>23.1</v>
      </c>
      <c r="AB183" s="46">
        <v>21.6</v>
      </c>
      <c r="AC183" s="46">
        <v>22.9</v>
      </c>
      <c r="AD183" s="46">
        <v>23.8</v>
      </c>
      <c r="AE183" s="46">
        <v>23.4</v>
      </c>
      <c r="AF183" s="46">
        <v>23.6</v>
      </c>
      <c r="AG183" s="46">
        <v>23.3</v>
      </c>
      <c r="AH183" s="46">
        <v>22.6</v>
      </c>
      <c r="AI183" s="46">
        <v>23.5</v>
      </c>
      <c r="AJ183" s="46">
        <v>23.173529411764701</v>
      </c>
    </row>
    <row r="184" spans="1:36" x14ac:dyDescent="0.25">
      <c r="A184" s="1">
        <v>45470</v>
      </c>
      <c r="B184" s="46">
        <v>23.8</v>
      </c>
      <c r="C184" s="46">
        <v>21.5</v>
      </c>
      <c r="D184" s="46">
        <v>22.6</v>
      </c>
      <c r="E184" s="46">
        <v>22.7</v>
      </c>
      <c r="F184" s="46">
        <v>20.2</v>
      </c>
      <c r="G184" s="46">
        <v>23.1</v>
      </c>
      <c r="H184" s="46">
        <v>23.6</v>
      </c>
      <c r="I184" s="46">
        <v>23.6</v>
      </c>
      <c r="J184" s="46">
        <v>23.6</v>
      </c>
      <c r="K184" s="46">
        <v>22.8</v>
      </c>
      <c r="L184" s="46">
        <v>24</v>
      </c>
      <c r="M184" s="46">
        <v>22.7</v>
      </c>
      <c r="N184" s="46">
        <v>20.7</v>
      </c>
      <c r="O184" s="46">
        <v>23.6</v>
      </c>
      <c r="P184" s="46">
        <v>20.7</v>
      </c>
      <c r="Q184" s="46">
        <v>24</v>
      </c>
      <c r="R184" s="46">
        <v>22.7</v>
      </c>
      <c r="S184" s="46">
        <v>22.2</v>
      </c>
      <c r="T184" s="46">
        <v>22.4</v>
      </c>
      <c r="U184" s="46">
        <v>23.1</v>
      </c>
      <c r="V184" s="46">
        <v>22.5</v>
      </c>
      <c r="W184" s="46">
        <v>24</v>
      </c>
      <c r="X184" s="46">
        <v>21.5</v>
      </c>
      <c r="Y184" s="46">
        <v>22</v>
      </c>
      <c r="Z184" s="46">
        <v>21.8</v>
      </c>
      <c r="AA184" s="46">
        <v>24.5</v>
      </c>
      <c r="AB184" s="46">
        <v>20.3</v>
      </c>
      <c r="AC184" s="46">
        <v>20.100000000000001</v>
      </c>
      <c r="AD184" s="46">
        <v>23.6</v>
      </c>
      <c r="AE184" s="46">
        <v>21.1</v>
      </c>
      <c r="AF184" s="46">
        <v>22</v>
      </c>
      <c r="AG184" s="46">
        <v>20</v>
      </c>
      <c r="AH184" s="46">
        <v>21.2</v>
      </c>
      <c r="AI184" s="46">
        <v>21.9</v>
      </c>
      <c r="AJ184" s="46">
        <v>22.355882352941173</v>
      </c>
    </row>
    <row r="185" spans="1:36" x14ac:dyDescent="0.25">
      <c r="A185" s="1">
        <v>45471</v>
      </c>
      <c r="B185" s="46">
        <v>18.5</v>
      </c>
      <c r="C185" s="46">
        <v>16.399999999999999</v>
      </c>
      <c r="D185" s="46">
        <v>17</v>
      </c>
      <c r="E185" s="46">
        <v>17.2</v>
      </c>
      <c r="F185" s="46">
        <v>16.5</v>
      </c>
      <c r="G185" s="46">
        <v>17.399999999999999</v>
      </c>
      <c r="H185" s="46">
        <v>17.2</v>
      </c>
      <c r="I185" s="46">
        <v>18</v>
      </c>
      <c r="J185" s="46">
        <v>18.5</v>
      </c>
      <c r="K185" s="46">
        <v>17.399999999999999</v>
      </c>
      <c r="L185" s="46">
        <v>18</v>
      </c>
      <c r="M185" s="46">
        <v>17.3</v>
      </c>
      <c r="N185" s="46">
        <v>17</v>
      </c>
      <c r="O185" s="46">
        <v>17.8</v>
      </c>
      <c r="P185" s="46">
        <v>16.399999999999999</v>
      </c>
      <c r="Q185" s="46">
        <v>17.899999999999999</v>
      </c>
      <c r="R185" s="46">
        <v>17.5</v>
      </c>
      <c r="S185" s="46">
        <v>16.8</v>
      </c>
      <c r="T185" s="46">
        <v>17.100000000000001</v>
      </c>
      <c r="U185" s="46">
        <v>18</v>
      </c>
      <c r="V185" s="46">
        <v>16.899999999999999</v>
      </c>
      <c r="W185" s="46">
        <v>17.899999999999999</v>
      </c>
      <c r="X185" s="46">
        <v>17.100000000000001</v>
      </c>
      <c r="Y185" s="46">
        <v>17.3</v>
      </c>
      <c r="Z185" s="46">
        <v>17.399999999999999</v>
      </c>
      <c r="AA185" s="46">
        <v>17.7</v>
      </c>
      <c r="AB185" s="46">
        <v>16.899999999999999</v>
      </c>
      <c r="AC185" s="46">
        <v>17.3</v>
      </c>
      <c r="AD185" s="46">
        <v>17.600000000000001</v>
      </c>
      <c r="AE185" s="46">
        <v>16.7</v>
      </c>
      <c r="AF185" s="46">
        <v>17.100000000000001</v>
      </c>
      <c r="AG185" s="46">
        <v>16.899999999999999</v>
      </c>
      <c r="AH185" s="46">
        <v>16.899999999999999</v>
      </c>
      <c r="AI185" s="46">
        <v>16.7</v>
      </c>
      <c r="AJ185" s="46">
        <v>17.30294117647059</v>
      </c>
    </row>
    <row r="186" spans="1:36" x14ac:dyDescent="0.25">
      <c r="A186" s="1">
        <v>45472</v>
      </c>
      <c r="B186" s="46">
        <v>19.3</v>
      </c>
      <c r="C186" s="46">
        <v>18.600000000000001</v>
      </c>
      <c r="D186" s="46">
        <v>18.5</v>
      </c>
      <c r="E186" s="46">
        <v>18.3</v>
      </c>
      <c r="F186" s="46">
        <v>17.8</v>
      </c>
      <c r="G186" s="46">
        <v>18.5</v>
      </c>
      <c r="H186" s="46">
        <v>17.8</v>
      </c>
      <c r="I186" s="46">
        <v>19.2</v>
      </c>
      <c r="J186" s="46">
        <v>19.100000000000001</v>
      </c>
      <c r="K186" s="46">
        <v>18.600000000000001</v>
      </c>
      <c r="L186" s="46">
        <v>19.100000000000001</v>
      </c>
      <c r="M186" s="46">
        <v>18.7</v>
      </c>
      <c r="N186" s="46">
        <v>17.399999999999999</v>
      </c>
      <c r="O186" s="46">
        <v>18.600000000000001</v>
      </c>
      <c r="P186" s="46">
        <v>17</v>
      </c>
      <c r="Q186" s="46">
        <v>19.2</v>
      </c>
      <c r="R186" s="46">
        <v>18.100000000000001</v>
      </c>
      <c r="S186" s="46">
        <v>18</v>
      </c>
      <c r="T186" s="46">
        <v>18.600000000000001</v>
      </c>
      <c r="U186" s="46">
        <v>19</v>
      </c>
      <c r="V186" s="46">
        <v>18.600000000000001</v>
      </c>
      <c r="W186" s="46">
        <v>18.100000000000001</v>
      </c>
      <c r="X186" s="46">
        <v>18.2</v>
      </c>
      <c r="Y186" s="46">
        <v>18.600000000000001</v>
      </c>
      <c r="Z186" s="46">
        <v>18.3</v>
      </c>
      <c r="AA186" s="46">
        <v>19.100000000000001</v>
      </c>
      <c r="AB186" s="46">
        <v>17.600000000000001</v>
      </c>
      <c r="AC186" s="46">
        <v>18.100000000000001</v>
      </c>
      <c r="AD186" s="46">
        <v>19.2</v>
      </c>
      <c r="AE186" s="46">
        <v>17.2</v>
      </c>
      <c r="AF186" s="46">
        <v>17.899999999999999</v>
      </c>
      <c r="AG186" s="46">
        <v>16.8</v>
      </c>
      <c r="AH186" s="46">
        <v>17.5</v>
      </c>
      <c r="AI186" s="46">
        <v>17.600000000000001</v>
      </c>
      <c r="AJ186" s="46">
        <v>18.300000000000004</v>
      </c>
    </row>
    <row r="187" spans="1:36" x14ac:dyDescent="0.25">
      <c r="A187" s="1">
        <v>45473</v>
      </c>
      <c r="B187" s="46">
        <v>18.100000000000001</v>
      </c>
      <c r="C187" s="46">
        <v>16.8</v>
      </c>
      <c r="D187" s="46">
        <v>17.5</v>
      </c>
      <c r="E187" s="46">
        <v>17.7</v>
      </c>
      <c r="F187" s="46">
        <v>16.8</v>
      </c>
      <c r="G187" s="46">
        <v>17.7</v>
      </c>
      <c r="H187" s="46">
        <v>18</v>
      </c>
      <c r="I187" s="46">
        <v>18</v>
      </c>
      <c r="J187" s="46">
        <v>18.2</v>
      </c>
      <c r="K187" s="46">
        <v>17.8</v>
      </c>
      <c r="L187" s="46">
        <v>18.2</v>
      </c>
      <c r="M187" s="46">
        <v>17.7</v>
      </c>
      <c r="N187" s="46">
        <v>16.899999999999999</v>
      </c>
      <c r="O187" s="46">
        <v>17.899999999999999</v>
      </c>
      <c r="P187" s="46">
        <v>16.5</v>
      </c>
      <c r="Q187" s="46">
        <v>17.7</v>
      </c>
      <c r="R187" s="46">
        <v>17.899999999999999</v>
      </c>
      <c r="S187" s="46">
        <v>16.8</v>
      </c>
      <c r="T187" s="46">
        <v>18</v>
      </c>
      <c r="U187" s="46">
        <v>17.399999999999999</v>
      </c>
      <c r="V187" s="46">
        <v>17.8</v>
      </c>
      <c r="W187" s="46">
        <v>18</v>
      </c>
      <c r="X187" s="46">
        <v>17.2</v>
      </c>
      <c r="Y187" s="46">
        <v>17.2</v>
      </c>
      <c r="Z187" s="46">
        <v>17.5</v>
      </c>
      <c r="AA187" s="46">
        <v>17.7</v>
      </c>
      <c r="AB187" s="46">
        <v>16.8</v>
      </c>
      <c r="AC187" s="46">
        <v>16.8</v>
      </c>
      <c r="AD187" s="46">
        <v>17.8</v>
      </c>
      <c r="AE187" s="46">
        <v>16.899999999999999</v>
      </c>
      <c r="AF187" s="46">
        <v>17.2</v>
      </c>
      <c r="AG187" s="46">
        <v>16.399999999999999</v>
      </c>
      <c r="AH187" s="46">
        <v>16.600000000000001</v>
      </c>
      <c r="AI187" s="46">
        <v>17</v>
      </c>
      <c r="AJ187" s="46">
        <v>17.426470588235293</v>
      </c>
    </row>
    <row r="188" spans="1:36" x14ac:dyDescent="0.25">
      <c r="A188" s="1">
        <v>45474</v>
      </c>
      <c r="B188" s="46">
        <v>16.399999999999999</v>
      </c>
      <c r="C188" s="46">
        <v>15.7</v>
      </c>
      <c r="D188" s="46">
        <v>15.9</v>
      </c>
      <c r="E188" s="46">
        <v>16.3</v>
      </c>
      <c r="F188" s="46">
        <v>15.6</v>
      </c>
      <c r="G188" s="46">
        <v>15.6</v>
      </c>
      <c r="H188" s="46">
        <v>14.9</v>
      </c>
      <c r="I188" s="46">
        <v>16</v>
      </c>
      <c r="J188" s="46">
        <v>15.9</v>
      </c>
      <c r="K188" s="46">
        <v>16</v>
      </c>
      <c r="L188" s="46">
        <v>15.5</v>
      </c>
      <c r="M188" s="46">
        <v>15.8</v>
      </c>
      <c r="N188" s="46">
        <v>16.7</v>
      </c>
      <c r="O188" s="46">
        <v>15.1</v>
      </c>
      <c r="P188" s="46">
        <v>14.8</v>
      </c>
      <c r="Q188" s="46">
        <v>15.4</v>
      </c>
      <c r="R188" s="46">
        <v>16</v>
      </c>
      <c r="S188" s="46">
        <v>15</v>
      </c>
      <c r="T188" s="46">
        <v>16.399999999999999</v>
      </c>
      <c r="U188" s="46">
        <v>15.5</v>
      </c>
      <c r="V188" s="46">
        <v>15.4</v>
      </c>
      <c r="W188" s="46">
        <v>15.6</v>
      </c>
      <c r="X188" s="46">
        <v>16.399999999999999</v>
      </c>
      <c r="Y188" s="46">
        <v>16</v>
      </c>
      <c r="Z188" s="46">
        <v>15.6</v>
      </c>
      <c r="AA188" s="46">
        <v>15.1</v>
      </c>
      <c r="AB188" s="46">
        <v>15.3</v>
      </c>
      <c r="AC188" s="46">
        <v>16.600000000000001</v>
      </c>
      <c r="AD188" s="46">
        <v>15.9</v>
      </c>
      <c r="AE188" s="46">
        <v>16.3</v>
      </c>
      <c r="AF188" s="46">
        <v>16.100000000000001</v>
      </c>
      <c r="AG188" s="46">
        <v>16</v>
      </c>
      <c r="AH188" s="46">
        <v>16.3</v>
      </c>
      <c r="AI188" s="46">
        <v>16.100000000000001</v>
      </c>
      <c r="AJ188" s="46">
        <v>15.8</v>
      </c>
    </row>
    <row r="189" spans="1:36" x14ac:dyDescent="0.25">
      <c r="A189" s="1">
        <v>45475</v>
      </c>
      <c r="B189" s="46">
        <v>15.4</v>
      </c>
      <c r="C189" s="46">
        <v>14.4</v>
      </c>
      <c r="D189" s="46">
        <v>14.8</v>
      </c>
      <c r="E189" s="46">
        <v>15.2</v>
      </c>
      <c r="F189" s="46">
        <v>14.8</v>
      </c>
      <c r="G189" s="46">
        <v>14.8</v>
      </c>
      <c r="H189" s="46">
        <v>14</v>
      </c>
      <c r="I189" s="46">
        <v>14.7</v>
      </c>
      <c r="J189" s="46">
        <v>15.1</v>
      </c>
      <c r="K189" s="46">
        <v>14.7</v>
      </c>
      <c r="L189" s="46">
        <v>14.5</v>
      </c>
      <c r="M189" s="46">
        <v>14.9</v>
      </c>
      <c r="N189" s="46">
        <v>15</v>
      </c>
      <c r="O189" s="46">
        <v>14.2</v>
      </c>
      <c r="P189" s="46">
        <v>14.1</v>
      </c>
      <c r="Q189" s="46">
        <v>14.7</v>
      </c>
      <c r="R189" s="46">
        <v>14.8</v>
      </c>
      <c r="S189" s="46">
        <v>14.1</v>
      </c>
      <c r="T189" s="46">
        <v>15.1</v>
      </c>
      <c r="U189" s="46">
        <v>14.7</v>
      </c>
      <c r="V189" s="46">
        <v>14.4</v>
      </c>
      <c r="W189" s="46">
        <v>14.1</v>
      </c>
      <c r="X189" s="46">
        <v>14.7</v>
      </c>
      <c r="Y189" s="46">
        <v>14.8</v>
      </c>
      <c r="Z189" s="46">
        <v>14.9</v>
      </c>
      <c r="AA189" s="46">
        <v>14.7</v>
      </c>
      <c r="AB189" s="46">
        <v>14.3</v>
      </c>
      <c r="AC189" s="46">
        <v>15.4</v>
      </c>
      <c r="AD189" s="46">
        <v>15.2</v>
      </c>
      <c r="AE189" s="46">
        <v>14.9</v>
      </c>
      <c r="AF189" s="46">
        <v>15.2</v>
      </c>
      <c r="AG189" s="46">
        <v>14.9</v>
      </c>
      <c r="AH189" s="46">
        <v>14.9</v>
      </c>
      <c r="AI189" s="46">
        <v>15</v>
      </c>
      <c r="AJ189" s="46">
        <v>14.747058823529407</v>
      </c>
    </row>
    <row r="190" spans="1:36" x14ac:dyDescent="0.25">
      <c r="A190" s="1">
        <v>45476</v>
      </c>
      <c r="B190" s="46">
        <v>13.6</v>
      </c>
      <c r="C190" s="46">
        <v>13.7</v>
      </c>
      <c r="D190" s="46">
        <v>13.6</v>
      </c>
      <c r="E190" s="46">
        <v>13.6</v>
      </c>
      <c r="F190" s="46">
        <v>14.4</v>
      </c>
      <c r="G190" s="46">
        <v>13.1</v>
      </c>
      <c r="H190" s="46">
        <v>13.5</v>
      </c>
      <c r="I190" s="46">
        <v>13.5</v>
      </c>
      <c r="J190" s="46">
        <v>13.5</v>
      </c>
      <c r="K190" s="46">
        <v>13.7</v>
      </c>
      <c r="L190" s="46">
        <v>13.9</v>
      </c>
      <c r="M190" s="46">
        <v>13.8</v>
      </c>
      <c r="N190" s="46">
        <v>14.6</v>
      </c>
      <c r="O190" s="46">
        <v>13.4</v>
      </c>
      <c r="P190" s="46">
        <v>14</v>
      </c>
      <c r="Q190" s="46">
        <v>13.6</v>
      </c>
      <c r="R190" s="46">
        <v>14.1</v>
      </c>
      <c r="S190" s="46">
        <v>13.6</v>
      </c>
      <c r="T190" s="46">
        <v>13.9</v>
      </c>
      <c r="U190" s="46">
        <v>13.4</v>
      </c>
      <c r="V190" s="46">
        <v>13.8</v>
      </c>
      <c r="W190" s="46">
        <v>13.5</v>
      </c>
      <c r="X190" s="46">
        <v>14</v>
      </c>
      <c r="Y190" s="46">
        <v>13.9</v>
      </c>
      <c r="Z190" s="46">
        <v>14.4</v>
      </c>
      <c r="AA190" s="46">
        <v>13.8</v>
      </c>
      <c r="AB190" s="46">
        <v>14.3</v>
      </c>
      <c r="AC190" s="46">
        <v>15.3</v>
      </c>
      <c r="AD190" s="46">
        <v>13.6</v>
      </c>
      <c r="AE190" s="46">
        <v>13.8</v>
      </c>
      <c r="AF190" s="46">
        <v>14.8</v>
      </c>
      <c r="AG190" s="46">
        <v>14.5</v>
      </c>
      <c r="AH190" s="46">
        <v>14.5</v>
      </c>
      <c r="AI190" s="46">
        <v>14.7</v>
      </c>
      <c r="AJ190" s="46">
        <v>13.923529411764704</v>
      </c>
    </row>
    <row r="191" spans="1:36" x14ac:dyDescent="0.25">
      <c r="A191" s="1">
        <v>45477</v>
      </c>
      <c r="B191" s="46">
        <v>16</v>
      </c>
      <c r="C191" s="46">
        <v>15.5</v>
      </c>
      <c r="D191" s="46">
        <v>16</v>
      </c>
      <c r="E191" s="46">
        <v>16</v>
      </c>
      <c r="F191" s="46">
        <v>15.7</v>
      </c>
      <c r="G191" s="46">
        <v>15.7</v>
      </c>
      <c r="H191" s="46">
        <v>14.9</v>
      </c>
      <c r="I191" s="46">
        <v>16.2</v>
      </c>
      <c r="J191" s="46">
        <v>16.2</v>
      </c>
      <c r="K191" s="46">
        <v>16.399999999999999</v>
      </c>
      <c r="L191" s="46">
        <v>15.7</v>
      </c>
      <c r="M191" s="46">
        <v>16.2</v>
      </c>
      <c r="N191" s="46">
        <v>16.399999999999999</v>
      </c>
      <c r="O191" s="46">
        <v>15.1</v>
      </c>
      <c r="P191" s="46">
        <v>15.1</v>
      </c>
      <c r="Q191" s="46">
        <v>15.6</v>
      </c>
      <c r="R191" s="46">
        <v>15.4</v>
      </c>
      <c r="S191" s="46">
        <v>15.1</v>
      </c>
      <c r="T191" s="46">
        <v>15.8</v>
      </c>
      <c r="U191" s="46">
        <v>16</v>
      </c>
      <c r="V191" s="46">
        <v>15.4</v>
      </c>
      <c r="W191" s="46">
        <v>14.9</v>
      </c>
      <c r="X191" s="46">
        <v>16.2</v>
      </c>
      <c r="Y191" s="46">
        <v>16</v>
      </c>
      <c r="Z191" s="46">
        <v>15.7</v>
      </c>
      <c r="AA191" s="46">
        <v>15.6</v>
      </c>
      <c r="AB191" s="46">
        <v>15.5</v>
      </c>
      <c r="AC191" s="46">
        <v>16.3</v>
      </c>
      <c r="AD191" s="46">
        <v>15.8</v>
      </c>
      <c r="AE191" s="46">
        <v>15.9</v>
      </c>
      <c r="AF191" s="46">
        <v>16.399999999999999</v>
      </c>
      <c r="AG191" s="46">
        <v>16.100000000000001</v>
      </c>
      <c r="AH191" s="46">
        <v>16.3</v>
      </c>
      <c r="AI191" s="46">
        <v>16.399999999999999</v>
      </c>
      <c r="AJ191" s="46">
        <v>15.808823529411761</v>
      </c>
    </row>
    <row r="192" spans="1:36" x14ac:dyDescent="0.25">
      <c r="A192" s="1">
        <v>45478</v>
      </c>
      <c r="B192" s="46">
        <v>15.9</v>
      </c>
      <c r="C192" s="46">
        <v>15.9</v>
      </c>
      <c r="D192" s="46">
        <v>15.9</v>
      </c>
      <c r="E192" s="46">
        <v>15.8</v>
      </c>
      <c r="F192" s="46">
        <v>16.2</v>
      </c>
      <c r="G192" s="46">
        <v>15.4</v>
      </c>
      <c r="H192" s="46">
        <v>15.4</v>
      </c>
      <c r="I192" s="46">
        <v>16.100000000000001</v>
      </c>
      <c r="J192" s="46">
        <v>15.7</v>
      </c>
      <c r="K192" s="46">
        <v>16.100000000000001</v>
      </c>
      <c r="L192" s="46">
        <v>15.5</v>
      </c>
      <c r="M192" s="46">
        <v>16</v>
      </c>
      <c r="N192" s="46">
        <v>16.3</v>
      </c>
      <c r="O192" s="46">
        <v>15.4</v>
      </c>
      <c r="P192" s="46">
        <v>15.5</v>
      </c>
      <c r="Q192" s="46">
        <v>15.5</v>
      </c>
      <c r="R192" s="46">
        <v>15.8</v>
      </c>
      <c r="S192" s="46">
        <v>15.7</v>
      </c>
      <c r="T192" s="46">
        <v>15.8</v>
      </c>
      <c r="U192" s="46">
        <v>16.3</v>
      </c>
      <c r="V192" s="46">
        <v>15.7</v>
      </c>
      <c r="W192" s="46">
        <v>15.2</v>
      </c>
      <c r="X192" s="46">
        <v>16.3</v>
      </c>
      <c r="Y192" s="46">
        <v>16.3</v>
      </c>
      <c r="Z192" s="46">
        <v>16</v>
      </c>
      <c r="AA192" s="46">
        <v>15.4</v>
      </c>
      <c r="AB192" s="46">
        <v>15.6</v>
      </c>
      <c r="AC192" s="46">
        <v>16.5</v>
      </c>
      <c r="AD192" s="46">
        <v>16</v>
      </c>
      <c r="AE192" s="46">
        <v>16.3</v>
      </c>
      <c r="AF192" s="46">
        <v>16.100000000000001</v>
      </c>
      <c r="AG192" s="46">
        <v>16.399999999999999</v>
      </c>
      <c r="AH192" s="46">
        <v>16.2</v>
      </c>
      <c r="AI192" s="46">
        <v>16.3</v>
      </c>
      <c r="AJ192" s="46">
        <v>15.897058823529411</v>
      </c>
    </row>
    <row r="193" spans="1:36" x14ac:dyDescent="0.25">
      <c r="A193" s="1">
        <v>45479</v>
      </c>
      <c r="B193" s="46">
        <v>18.100000000000001</v>
      </c>
      <c r="C193" s="46">
        <v>15.6</v>
      </c>
      <c r="D193" s="46">
        <v>16.100000000000001</v>
      </c>
      <c r="E193" s="46">
        <v>16.5</v>
      </c>
      <c r="F193" s="46">
        <v>15.8</v>
      </c>
      <c r="G193" s="46">
        <v>16.5</v>
      </c>
      <c r="H193" s="46">
        <v>16.100000000000001</v>
      </c>
      <c r="I193" s="46">
        <v>17.2</v>
      </c>
      <c r="J193" s="46">
        <v>17.5</v>
      </c>
      <c r="K193" s="46">
        <v>16</v>
      </c>
      <c r="L193" s="46">
        <v>16.8</v>
      </c>
      <c r="M193" s="46">
        <v>16.5</v>
      </c>
      <c r="N193" s="46">
        <v>16.100000000000001</v>
      </c>
      <c r="O193" s="46">
        <v>16.5</v>
      </c>
      <c r="P193" s="46">
        <v>15.7</v>
      </c>
      <c r="Q193" s="46">
        <v>17.600000000000001</v>
      </c>
      <c r="R193" s="46">
        <v>15.9</v>
      </c>
      <c r="S193" s="46">
        <v>15.9</v>
      </c>
      <c r="T193" s="46">
        <v>16</v>
      </c>
      <c r="U193" s="46">
        <v>17.5</v>
      </c>
      <c r="V193" s="46">
        <v>16.100000000000001</v>
      </c>
      <c r="W193" s="46">
        <v>17</v>
      </c>
      <c r="X193" s="46">
        <v>16.3</v>
      </c>
      <c r="Y193" s="46">
        <v>16</v>
      </c>
      <c r="Z193" s="46">
        <v>16.2</v>
      </c>
      <c r="AA193" s="46">
        <v>17.7</v>
      </c>
      <c r="AB193" s="46">
        <v>15.8</v>
      </c>
      <c r="AC193" s="46">
        <v>16.100000000000001</v>
      </c>
      <c r="AD193" s="46">
        <v>17.2</v>
      </c>
      <c r="AE193" s="46">
        <v>15.6</v>
      </c>
      <c r="AF193" s="46">
        <v>16.2</v>
      </c>
      <c r="AG193" s="46">
        <v>16</v>
      </c>
      <c r="AH193" s="46">
        <v>16</v>
      </c>
      <c r="AI193" s="46">
        <v>15.9</v>
      </c>
      <c r="AJ193" s="46">
        <v>16.411764705882351</v>
      </c>
    </row>
    <row r="194" spans="1:36" x14ac:dyDescent="0.25">
      <c r="A194" s="1">
        <v>45480</v>
      </c>
      <c r="B194" s="46">
        <v>16.100000000000001</v>
      </c>
      <c r="C194" s="46">
        <v>14.8</v>
      </c>
      <c r="D194" s="46">
        <v>14.5</v>
      </c>
      <c r="E194" s="46">
        <v>14.7</v>
      </c>
      <c r="F194" s="46">
        <v>15.5</v>
      </c>
      <c r="G194" s="46">
        <v>14.3</v>
      </c>
      <c r="H194" s="46">
        <v>14.6</v>
      </c>
      <c r="I194" s="46">
        <v>15.3</v>
      </c>
      <c r="J194" s="46">
        <v>15.8</v>
      </c>
      <c r="K194" s="46">
        <v>14.5</v>
      </c>
      <c r="L194" s="46">
        <v>14.6</v>
      </c>
      <c r="M194" s="46">
        <v>14.5</v>
      </c>
      <c r="N194" s="46">
        <v>14.9</v>
      </c>
      <c r="O194" s="46">
        <v>14.2</v>
      </c>
      <c r="P194" s="46">
        <v>15.6</v>
      </c>
      <c r="Q194" s="46">
        <v>14.8</v>
      </c>
      <c r="R194" s="46">
        <v>14.5</v>
      </c>
      <c r="S194" s="46">
        <v>14.4</v>
      </c>
      <c r="T194" s="46">
        <v>14.6</v>
      </c>
      <c r="U194" s="46">
        <v>15.7</v>
      </c>
      <c r="V194" s="46">
        <v>14.7</v>
      </c>
      <c r="W194" s="46">
        <v>14.7</v>
      </c>
      <c r="X194" s="46">
        <v>14.7</v>
      </c>
      <c r="Y194" s="46">
        <v>14.8</v>
      </c>
      <c r="Z194" s="46">
        <v>15.2</v>
      </c>
      <c r="AA194" s="46">
        <v>14.7</v>
      </c>
      <c r="AB194" s="46">
        <v>15.8</v>
      </c>
      <c r="AC194" s="46">
        <v>15.2</v>
      </c>
      <c r="AD194" s="46">
        <v>14.9</v>
      </c>
      <c r="AE194" s="46">
        <v>14.6</v>
      </c>
      <c r="AF194" s="46">
        <v>14.7</v>
      </c>
      <c r="AG194" s="46">
        <v>15.6</v>
      </c>
      <c r="AH194" s="46">
        <v>14.6</v>
      </c>
      <c r="AI194" s="46">
        <v>14.9</v>
      </c>
      <c r="AJ194" s="46">
        <v>14.911764705882351</v>
      </c>
    </row>
    <row r="195" spans="1:36" x14ac:dyDescent="0.25">
      <c r="A195" s="1">
        <v>45481</v>
      </c>
      <c r="B195" s="46">
        <v>17.7</v>
      </c>
      <c r="C195" s="46">
        <v>16.5</v>
      </c>
      <c r="D195" s="46">
        <v>17.100000000000001</v>
      </c>
      <c r="E195" s="46">
        <v>17.2</v>
      </c>
      <c r="F195" s="46">
        <v>17.100000000000001</v>
      </c>
      <c r="G195" s="46">
        <v>17.2</v>
      </c>
      <c r="H195" s="46">
        <v>16.7</v>
      </c>
      <c r="I195" s="46">
        <v>18.100000000000001</v>
      </c>
      <c r="J195" s="46">
        <v>17.7</v>
      </c>
      <c r="K195" s="46">
        <v>17.2</v>
      </c>
      <c r="L195" s="46">
        <v>17.399999999999999</v>
      </c>
      <c r="M195" s="46">
        <v>17.3</v>
      </c>
      <c r="N195" s="46">
        <v>17.2</v>
      </c>
      <c r="O195" s="46">
        <v>17</v>
      </c>
      <c r="P195" s="46">
        <v>16.600000000000001</v>
      </c>
      <c r="Q195" s="46">
        <v>17.100000000000001</v>
      </c>
      <c r="R195" s="46">
        <v>16.100000000000001</v>
      </c>
      <c r="S195" s="46">
        <v>16.399999999999999</v>
      </c>
      <c r="T195" s="46">
        <v>16.7</v>
      </c>
      <c r="U195" s="46">
        <v>17.600000000000001</v>
      </c>
      <c r="V195" s="46">
        <v>17.100000000000001</v>
      </c>
      <c r="W195" s="46">
        <v>16.7</v>
      </c>
      <c r="X195" s="46">
        <v>17.2</v>
      </c>
      <c r="Y195" s="46">
        <v>16.899999999999999</v>
      </c>
      <c r="Z195" s="46">
        <v>16.899999999999999</v>
      </c>
      <c r="AA195" s="46">
        <v>17.2</v>
      </c>
      <c r="AB195" s="46">
        <v>17</v>
      </c>
      <c r="AC195" s="46">
        <v>17.2</v>
      </c>
      <c r="AD195" s="46">
        <v>17.399999999999999</v>
      </c>
      <c r="AE195" s="46">
        <v>16.5</v>
      </c>
      <c r="AF195" s="46">
        <v>17.2</v>
      </c>
      <c r="AG195" s="46">
        <v>16.899999999999999</v>
      </c>
      <c r="AH195" s="46">
        <v>16.8</v>
      </c>
      <c r="AI195" s="46">
        <v>17</v>
      </c>
      <c r="AJ195" s="46">
        <v>17.055882352941172</v>
      </c>
    </row>
    <row r="196" spans="1:36" x14ac:dyDescent="0.25">
      <c r="A196" s="1">
        <v>45482</v>
      </c>
      <c r="B196" s="46">
        <v>22.6</v>
      </c>
      <c r="C196" s="46">
        <v>19.7</v>
      </c>
      <c r="D196" s="46">
        <v>20.5</v>
      </c>
      <c r="E196" s="46">
        <v>21</v>
      </c>
      <c r="F196" s="46">
        <v>19.7</v>
      </c>
      <c r="G196" s="46">
        <v>21.5</v>
      </c>
      <c r="H196" s="46">
        <v>21</v>
      </c>
      <c r="I196" s="46">
        <v>22.1</v>
      </c>
      <c r="J196" s="46">
        <v>22.6</v>
      </c>
      <c r="K196" s="46">
        <v>21</v>
      </c>
      <c r="L196" s="46">
        <v>21.4</v>
      </c>
      <c r="M196" s="46">
        <v>21.1</v>
      </c>
      <c r="N196" s="46">
        <v>19.600000000000001</v>
      </c>
      <c r="O196" s="46">
        <v>21.2</v>
      </c>
      <c r="P196" s="46">
        <v>19.2</v>
      </c>
      <c r="Q196" s="46">
        <v>22</v>
      </c>
      <c r="R196" s="46">
        <v>20.5</v>
      </c>
      <c r="S196" s="46">
        <v>20.399999999999999</v>
      </c>
      <c r="T196" s="46">
        <v>21</v>
      </c>
      <c r="U196" s="46">
        <v>22.4</v>
      </c>
      <c r="V196" s="46">
        <v>21</v>
      </c>
      <c r="W196" s="46">
        <v>21.5</v>
      </c>
      <c r="X196" s="46">
        <v>20.100000000000001</v>
      </c>
      <c r="Y196" s="46">
        <v>20.3</v>
      </c>
      <c r="Z196" s="46">
        <v>20.100000000000001</v>
      </c>
      <c r="AA196" s="46">
        <v>22.6</v>
      </c>
      <c r="AB196" s="46">
        <v>19.100000000000001</v>
      </c>
      <c r="AC196" s="46">
        <v>19</v>
      </c>
      <c r="AD196" s="46">
        <v>21.4</v>
      </c>
      <c r="AE196" s="46">
        <v>19.600000000000001</v>
      </c>
      <c r="AF196" s="46">
        <v>19.5</v>
      </c>
      <c r="AG196" s="46">
        <v>19.600000000000001</v>
      </c>
      <c r="AH196" s="46">
        <v>19.3</v>
      </c>
      <c r="AI196" s="46">
        <v>20</v>
      </c>
      <c r="AJ196" s="46">
        <v>20.694117647058825</v>
      </c>
    </row>
    <row r="197" spans="1:36" x14ac:dyDescent="0.25">
      <c r="A197" s="1">
        <v>45483</v>
      </c>
      <c r="B197" s="46">
        <v>20.3</v>
      </c>
      <c r="C197" s="46">
        <v>18.3</v>
      </c>
      <c r="D197" s="46">
        <v>18.600000000000001</v>
      </c>
      <c r="E197" s="46">
        <v>19</v>
      </c>
      <c r="F197" s="46">
        <v>18</v>
      </c>
      <c r="G197" s="46">
        <v>19.3</v>
      </c>
      <c r="H197" s="46">
        <v>19</v>
      </c>
      <c r="I197" s="46">
        <v>20</v>
      </c>
      <c r="J197" s="46">
        <v>20.399999999999999</v>
      </c>
      <c r="K197" s="46">
        <v>19.100000000000001</v>
      </c>
      <c r="L197" s="46">
        <v>19.3</v>
      </c>
      <c r="M197" s="46">
        <v>19</v>
      </c>
      <c r="N197" s="46">
        <v>18.399999999999999</v>
      </c>
      <c r="O197" s="46">
        <v>18.899999999999999</v>
      </c>
      <c r="P197" s="46">
        <v>18.399999999999999</v>
      </c>
      <c r="Q197" s="46">
        <v>20.100000000000001</v>
      </c>
      <c r="R197" s="46">
        <v>18.899999999999999</v>
      </c>
      <c r="S197" s="46">
        <v>18.5</v>
      </c>
      <c r="T197" s="46">
        <v>18.8</v>
      </c>
      <c r="U197" s="46">
        <v>20.5</v>
      </c>
      <c r="V197" s="46">
        <v>18.8</v>
      </c>
      <c r="W197" s="46">
        <v>19.100000000000001</v>
      </c>
      <c r="X197" s="46">
        <v>18.7</v>
      </c>
      <c r="Y197" s="46">
        <v>18.7</v>
      </c>
      <c r="Z197" s="46">
        <v>18.7</v>
      </c>
      <c r="AA197" s="46">
        <v>19.8</v>
      </c>
      <c r="AB197" s="46">
        <v>17.899999999999999</v>
      </c>
      <c r="AC197" s="46">
        <v>18.100000000000001</v>
      </c>
      <c r="AD197" s="46">
        <v>19.899999999999999</v>
      </c>
      <c r="AE197" s="46">
        <v>18.3</v>
      </c>
      <c r="AF197" s="46">
        <v>19.100000000000001</v>
      </c>
      <c r="AG197" s="46">
        <v>18.399999999999999</v>
      </c>
      <c r="AH197" s="46">
        <v>18.3</v>
      </c>
      <c r="AI197" s="46">
        <v>18.8</v>
      </c>
      <c r="AJ197" s="46">
        <v>18.982352941176465</v>
      </c>
    </row>
    <row r="198" spans="1:36" x14ac:dyDescent="0.25">
      <c r="A198" s="1">
        <v>45484</v>
      </c>
      <c r="B198" s="46">
        <v>18.899999999999999</v>
      </c>
      <c r="C198" s="46">
        <v>16.8</v>
      </c>
      <c r="D198" s="46">
        <v>16.8</v>
      </c>
      <c r="E198" s="46">
        <v>17.2</v>
      </c>
      <c r="F198" s="46">
        <v>16.899999999999999</v>
      </c>
      <c r="G198" s="46">
        <v>17.100000000000001</v>
      </c>
      <c r="H198" s="46">
        <v>17.100000000000001</v>
      </c>
      <c r="I198" s="46">
        <v>17.8</v>
      </c>
      <c r="J198" s="46">
        <v>19.2</v>
      </c>
      <c r="K198" s="46">
        <v>17.5</v>
      </c>
      <c r="L198" s="46">
        <v>17.399999999999999</v>
      </c>
      <c r="M198" s="46">
        <v>17.2</v>
      </c>
      <c r="N198" s="46">
        <v>17</v>
      </c>
      <c r="O198" s="46">
        <v>17.100000000000001</v>
      </c>
      <c r="P198" s="46">
        <v>16.8</v>
      </c>
      <c r="Q198" s="46">
        <v>17.8</v>
      </c>
      <c r="R198" s="46">
        <v>17.100000000000001</v>
      </c>
      <c r="S198" s="46">
        <v>16.600000000000001</v>
      </c>
      <c r="T198" s="46">
        <v>17.100000000000001</v>
      </c>
      <c r="U198" s="46">
        <v>19.3</v>
      </c>
      <c r="V198" s="46">
        <v>17</v>
      </c>
      <c r="W198" s="46">
        <v>17.399999999999999</v>
      </c>
      <c r="X198" s="46">
        <v>17</v>
      </c>
      <c r="Y198" s="46">
        <v>17</v>
      </c>
      <c r="Z198" s="46">
        <v>17.3</v>
      </c>
      <c r="AA198" s="46">
        <v>17.600000000000001</v>
      </c>
      <c r="AB198" s="46">
        <v>16.8</v>
      </c>
      <c r="AC198" s="46">
        <v>17</v>
      </c>
      <c r="AD198" s="46">
        <v>17.8</v>
      </c>
      <c r="AE198" s="46">
        <v>16.600000000000001</v>
      </c>
      <c r="AF198" s="46">
        <v>17.5</v>
      </c>
      <c r="AG198" s="46">
        <v>17.100000000000001</v>
      </c>
      <c r="AH198" s="46">
        <v>16.899999999999999</v>
      </c>
      <c r="AI198" s="46">
        <v>17.2</v>
      </c>
      <c r="AJ198" s="46">
        <v>17.320588235294121</v>
      </c>
    </row>
    <row r="199" spans="1:36" x14ac:dyDescent="0.25">
      <c r="A199" s="1">
        <v>45485</v>
      </c>
      <c r="B199" s="46">
        <v>14.9</v>
      </c>
      <c r="C199" s="46">
        <v>14.3</v>
      </c>
      <c r="D199" s="46">
        <v>14.5</v>
      </c>
      <c r="E199" s="46">
        <v>14.4</v>
      </c>
      <c r="F199" s="46">
        <v>14.8</v>
      </c>
      <c r="G199" s="46">
        <v>14</v>
      </c>
      <c r="H199" s="46">
        <v>14.3</v>
      </c>
      <c r="I199" s="46">
        <v>14.4</v>
      </c>
      <c r="J199" s="46">
        <v>14.9</v>
      </c>
      <c r="K199" s="46">
        <v>14.5</v>
      </c>
      <c r="L199" s="46">
        <v>14.3</v>
      </c>
      <c r="M199" s="46">
        <v>14.5</v>
      </c>
      <c r="N199" s="46">
        <v>14.7</v>
      </c>
      <c r="O199" s="46">
        <v>13.9</v>
      </c>
      <c r="P199" s="46">
        <v>14.5</v>
      </c>
      <c r="Q199" s="46">
        <v>14.1</v>
      </c>
      <c r="R199" s="46">
        <v>15.1</v>
      </c>
      <c r="S199" s="46">
        <v>14.4</v>
      </c>
      <c r="T199" s="46">
        <v>14.6</v>
      </c>
      <c r="U199" s="46">
        <v>14.5</v>
      </c>
      <c r="V199" s="46">
        <v>14.3</v>
      </c>
      <c r="W199" s="46">
        <v>14.6</v>
      </c>
      <c r="X199" s="46">
        <v>14.7</v>
      </c>
      <c r="Y199" s="46">
        <v>14.7</v>
      </c>
      <c r="Z199" s="46">
        <v>14.9</v>
      </c>
      <c r="AA199" s="46">
        <v>14</v>
      </c>
      <c r="AB199" s="46">
        <v>14.7</v>
      </c>
      <c r="AC199" s="46">
        <v>15</v>
      </c>
      <c r="AD199" s="46">
        <v>14.4</v>
      </c>
      <c r="AE199" s="46">
        <v>14.8</v>
      </c>
      <c r="AF199" s="46">
        <v>14.8</v>
      </c>
      <c r="AG199" s="46">
        <v>14.5</v>
      </c>
      <c r="AH199" s="46">
        <v>14.6</v>
      </c>
      <c r="AI199" s="46">
        <v>14.6</v>
      </c>
      <c r="AJ199" s="46">
        <v>14.53529411764706</v>
      </c>
    </row>
    <row r="200" spans="1:36" x14ac:dyDescent="0.25">
      <c r="A200" s="1">
        <v>45486</v>
      </c>
      <c r="B200" s="46">
        <v>14.9</v>
      </c>
      <c r="C200" s="46">
        <v>15</v>
      </c>
      <c r="D200" s="46">
        <v>14.5</v>
      </c>
      <c r="E200" s="46">
        <v>14.8</v>
      </c>
      <c r="F200" s="46">
        <v>15.2</v>
      </c>
      <c r="G200" s="46">
        <v>14.2</v>
      </c>
      <c r="H200" s="46">
        <v>14.9</v>
      </c>
      <c r="I200" s="46">
        <v>14.3</v>
      </c>
      <c r="J200" s="46">
        <v>14.8</v>
      </c>
      <c r="K200" s="46">
        <v>13.8</v>
      </c>
      <c r="L200" s="46">
        <v>14.9</v>
      </c>
      <c r="M200" s="46">
        <v>14.6</v>
      </c>
      <c r="N200" s="46">
        <v>15</v>
      </c>
      <c r="O200" s="46">
        <v>15</v>
      </c>
      <c r="P200" s="46">
        <v>15.2</v>
      </c>
      <c r="Q200" s="46">
        <v>14.3</v>
      </c>
      <c r="R200" s="46">
        <v>15.6</v>
      </c>
      <c r="S200" s="46">
        <v>15.1</v>
      </c>
      <c r="T200" s="46">
        <v>15.1</v>
      </c>
      <c r="U200" s="46">
        <v>14.4</v>
      </c>
      <c r="V200" s="46">
        <v>15.2</v>
      </c>
      <c r="W200" s="46">
        <v>15.2</v>
      </c>
      <c r="X200" s="46">
        <v>15</v>
      </c>
      <c r="Y200" s="46">
        <v>14.9</v>
      </c>
      <c r="Z200" s="46">
        <v>15.5</v>
      </c>
      <c r="AA200" s="46">
        <v>14.3</v>
      </c>
      <c r="AB200" s="46">
        <v>15.4</v>
      </c>
      <c r="AC200" s="46">
        <v>15.3</v>
      </c>
      <c r="AD200" s="46">
        <v>14.1</v>
      </c>
      <c r="AE200" s="46">
        <v>14.5</v>
      </c>
      <c r="AF200" s="46">
        <v>14.2</v>
      </c>
      <c r="AG200" s="46">
        <v>15.3</v>
      </c>
      <c r="AH200" s="46">
        <v>14.6</v>
      </c>
      <c r="AI200" s="46">
        <v>14</v>
      </c>
      <c r="AJ200" s="46">
        <v>14.797058823529412</v>
      </c>
    </row>
    <row r="201" spans="1:36" x14ac:dyDescent="0.25">
      <c r="A201" s="1">
        <v>45487</v>
      </c>
      <c r="B201" s="46">
        <v>16.8</v>
      </c>
      <c r="C201" s="46">
        <v>16.600000000000001</v>
      </c>
      <c r="D201" s="46">
        <v>16.3</v>
      </c>
      <c r="E201" s="46">
        <v>16.7</v>
      </c>
      <c r="F201" s="46">
        <v>16.399999999999999</v>
      </c>
      <c r="G201" s="46">
        <v>16.3</v>
      </c>
      <c r="H201" s="46">
        <v>16.100000000000001</v>
      </c>
      <c r="I201" s="46">
        <v>16.600000000000001</v>
      </c>
      <c r="J201" s="46">
        <v>16.600000000000001</v>
      </c>
      <c r="K201" s="46">
        <v>16.5</v>
      </c>
      <c r="L201" s="46">
        <v>16.600000000000001</v>
      </c>
      <c r="M201" s="46">
        <v>16.3</v>
      </c>
      <c r="N201" s="46">
        <v>17.100000000000001</v>
      </c>
      <c r="O201" s="46">
        <v>16.100000000000001</v>
      </c>
      <c r="P201" s="46">
        <v>15.6</v>
      </c>
      <c r="Q201" s="46">
        <v>16.3</v>
      </c>
      <c r="R201" s="46">
        <v>16.399999999999999</v>
      </c>
      <c r="S201" s="46">
        <v>16.3</v>
      </c>
      <c r="T201" s="46">
        <v>16.100000000000001</v>
      </c>
      <c r="U201" s="46">
        <v>17.100000000000001</v>
      </c>
      <c r="V201" s="46">
        <v>16.5</v>
      </c>
      <c r="W201" s="46">
        <v>16.100000000000001</v>
      </c>
      <c r="X201" s="46">
        <v>17.2</v>
      </c>
      <c r="Y201" s="46">
        <v>16.8</v>
      </c>
      <c r="Z201" s="46">
        <v>16.899999999999999</v>
      </c>
      <c r="AA201" s="46">
        <v>16.8</v>
      </c>
      <c r="AB201" s="46">
        <v>15.7</v>
      </c>
      <c r="AC201" s="46">
        <v>17.2</v>
      </c>
      <c r="AD201" s="46">
        <v>16.600000000000001</v>
      </c>
      <c r="AE201" s="46">
        <v>16.2</v>
      </c>
      <c r="AF201" s="46">
        <v>16.7</v>
      </c>
      <c r="AG201" s="46">
        <v>17.5</v>
      </c>
      <c r="AH201" s="46">
        <v>16.5</v>
      </c>
      <c r="AI201" s="46">
        <v>16</v>
      </c>
      <c r="AJ201" s="46">
        <v>16.514705882352942</v>
      </c>
    </row>
    <row r="202" spans="1:36" x14ac:dyDescent="0.25">
      <c r="A202" s="1">
        <v>45488</v>
      </c>
      <c r="B202" s="46">
        <v>20.3</v>
      </c>
      <c r="C202" s="46">
        <v>18.8</v>
      </c>
      <c r="D202" s="46">
        <v>19.3</v>
      </c>
      <c r="E202" s="46">
        <v>18.8</v>
      </c>
      <c r="F202" s="46">
        <v>17.8</v>
      </c>
      <c r="G202" s="46">
        <v>19.399999999999999</v>
      </c>
      <c r="H202" s="46">
        <v>18.100000000000001</v>
      </c>
      <c r="I202" s="46">
        <v>19.899999999999999</v>
      </c>
      <c r="J202" s="46">
        <v>20.2</v>
      </c>
      <c r="K202" s="46">
        <v>19.399999999999999</v>
      </c>
      <c r="L202" s="46">
        <v>19.399999999999999</v>
      </c>
      <c r="M202" s="46">
        <v>19.2</v>
      </c>
      <c r="N202" s="46">
        <v>19.3</v>
      </c>
      <c r="O202" s="46">
        <v>18.7</v>
      </c>
      <c r="P202" s="46">
        <v>17.3</v>
      </c>
      <c r="Q202" s="46">
        <v>19.899999999999999</v>
      </c>
      <c r="R202" s="46">
        <v>17.600000000000001</v>
      </c>
      <c r="S202" s="46">
        <v>17.899999999999999</v>
      </c>
      <c r="T202" s="46">
        <v>19.100000000000001</v>
      </c>
      <c r="U202" s="46">
        <v>20.3</v>
      </c>
      <c r="V202" s="46">
        <v>19.100000000000001</v>
      </c>
      <c r="W202" s="46">
        <v>18.3</v>
      </c>
      <c r="X202" s="46">
        <v>19.399999999999999</v>
      </c>
      <c r="Y202" s="46">
        <v>18.899999999999999</v>
      </c>
      <c r="Z202" s="46">
        <v>18.899999999999999</v>
      </c>
      <c r="AA202" s="46">
        <v>20</v>
      </c>
      <c r="AB202" s="46">
        <v>17.8</v>
      </c>
      <c r="AC202" s="46">
        <v>19.3</v>
      </c>
      <c r="AD202" s="46">
        <v>19.8</v>
      </c>
      <c r="AE202" s="46">
        <v>18.7</v>
      </c>
      <c r="AF202" s="46">
        <v>18.8</v>
      </c>
      <c r="AG202" s="46">
        <v>19.100000000000001</v>
      </c>
      <c r="AH202" s="46">
        <v>19.100000000000001</v>
      </c>
      <c r="AI202" s="46">
        <v>18.600000000000001</v>
      </c>
      <c r="AJ202" s="46">
        <v>19.014705882352942</v>
      </c>
    </row>
    <row r="203" spans="1:36" x14ac:dyDescent="0.25">
      <c r="A203" s="1">
        <v>45489</v>
      </c>
      <c r="B203" s="46">
        <v>19.100000000000001</v>
      </c>
      <c r="C203" s="46">
        <v>17.399999999999999</v>
      </c>
      <c r="D203" s="46">
        <v>17.7</v>
      </c>
      <c r="E203" s="46">
        <v>17.7</v>
      </c>
      <c r="F203" s="46">
        <v>17.5</v>
      </c>
      <c r="G203" s="46">
        <v>18.100000000000001</v>
      </c>
      <c r="H203" s="46">
        <v>18</v>
      </c>
      <c r="I203" s="46">
        <v>18.399999999999999</v>
      </c>
      <c r="J203" s="46">
        <v>18.5</v>
      </c>
      <c r="K203" s="46">
        <v>18</v>
      </c>
      <c r="L203" s="46">
        <v>18.100000000000001</v>
      </c>
      <c r="M203" s="46">
        <v>17.8</v>
      </c>
      <c r="N203" s="46">
        <v>17.8</v>
      </c>
      <c r="O203" s="46">
        <v>17.7</v>
      </c>
      <c r="P203" s="46">
        <v>17.399999999999999</v>
      </c>
      <c r="Q203" s="46">
        <v>18.600000000000001</v>
      </c>
      <c r="R203" s="46">
        <v>17.7</v>
      </c>
      <c r="S203" s="46">
        <v>17.5</v>
      </c>
      <c r="T203" s="46">
        <v>17.899999999999999</v>
      </c>
      <c r="U203" s="46">
        <v>17.8</v>
      </c>
      <c r="V203" s="46">
        <v>18.100000000000001</v>
      </c>
      <c r="W203" s="46">
        <v>18.399999999999999</v>
      </c>
      <c r="X203" s="46">
        <v>17.8</v>
      </c>
      <c r="Y203" s="46">
        <v>18</v>
      </c>
      <c r="Z203" s="46">
        <v>17.600000000000001</v>
      </c>
      <c r="AA203" s="46">
        <v>18.5</v>
      </c>
      <c r="AB203" s="46">
        <v>17.5</v>
      </c>
      <c r="AC203" s="46">
        <v>17.600000000000001</v>
      </c>
      <c r="AD203" s="46">
        <v>18.2</v>
      </c>
      <c r="AE203" s="46">
        <v>17.8</v>
      </c>
      <c r="AF203" s="46">
        <v>17.7</v>
      </c>
      <c r="AG203" s="46">
        <v>17.7</v>
      </c>
      <c r="AH203" s="46">
        <v>17.399999999999999</v>
      </c>
      <c r="AI203" s="46">
        <v>17.7</v>
      </c>
      <c r="AJ203" s="46">
        <v>17.902941176470591</v>
      </c>
    </row>
    <row r="204" spans="1:36" x14ac:dyDescent="0.25">
      <c r="A204" s="1">
        <v>45490</v>
      </c>
      <c r="B204" s="46">
        <v>19</v>
      </c>
      <c r="C204" s="46">
        <v>16.8</v>
      </c>
      <c r="D204" s="46">
        <v>18</v>
      </c>
      <c r="E204" s="46">
        <v>17.899999999999999</v>
      </c>
      <c r="F204" s="46">
        <v>16.3</v>
      </c>
      <c r="G204" s="46">
        <v>17.7</v>
      </c>
      <c r="H204" s="46">
        <v>17.3</v>
      </c>
      <c r="I204" s="46">
        <v>19</v>
      </c>
      <c r="J204" s="46">
        <v>19.2</v>
      </c>
      <c r="K204" s="46">
        <v>18.600000000000001</v>
      </c>
      <c r="L204" s="46">
        <v>18</v>
      </c>
      <c r="M204" s="46">
        <v>18.3</v>
      </c>
      <c r="N204" s="46">
        <v>17.600000000000001</v>
      </c>
      <c r="O204" s="46">
        <v>17.3</v>
      </c>
      <c r="P204" s="46">
        <v>16.600000000000001</v>
      </c>
      <c r="Q204" s="46">
        <v>17.899999999999999</v>
      </c>
      <c r="R204" s="46">
        <v>17.2</v>
      </c>
      <c r="S204" s="46">
        <v>17.2</v>
      </c>
      <c r="T204" s="46">
        <v>17.8</v>
      </c>
      <c r="U204" s="46">
        <v>19.3</v>
      </c>
      <c r="V204" s="46">
        <v>17.399999999999999</v>
      </c>
      <c r="W204" s="46">
        <v>17.100000000000001</v>
      </c>
      <c r="X204" s="46">
        <v>18.100000000000001</v>
      </c>
      <c r="Y204" s="46">
        <v>17.600000000000001</v>
      </c>
      <c r="Z204" s="46">
        <v>17.100000000000001</v>
      </c>
      <c r="AA204" s="46">
        <v>17.8</v>
      </c>
      <c r="AB204" s="46">
        <v>16.899999999999999</v>
      </c>
      <c r="AC204" s="46">
        <v>18.3</v>
      </c>
      <c r="AD204" s="46">
        <v>18.600000000000001</v>
      </c>
      <c r="AE204" s="46">
        <v>17.100000000000001</v>
      </c>
      <c r="AF204" s="46">
        <v>18.399999999999999</v>
      </c>
      <c r="AG204" s="46">
        <v>16.399999999999999</v>
      </c>
      <c r="AH204" s="46">
        <v>18</v>
      </c>
      <c r="AI204" s="46">
        <v>18</v>
      </c>
      <c r="AJ204" s="46">
        <v>17.758823529411767</v>
      </c>
    </row>
    <row r="205" spans="1:36" x14ac:dyDescent="0.25">
      <c r="A205" s="1">
        <v>45491</v>
      </c>
      <c r="B205" s="46">
        <v>21.1</v>
      </c>
      <c r="C205" s="46">
        <v>18.5</v>
      </c>
      <c r="D205" s="46">
        <v>20.7</v>
      </c>
      <c r="E205" s="46">
        <v>20.2</v>
      </c>
      <c r="F205" s="46">
        <v>18.8</v>
      </c>
      <c r="G205" s="46">
        <v>20.5</v>
      </c>
      <c r="H205" s="46">
        <v>19.2</v>
      </c>
      <c r="I205" s="46">
        <v>21.8</v>
      </c>
      <c r="J205" s="46">
        <v>21.5</v>
      </c>
      <c r="K205" s="46">
        <v>20.9</v>
      </c>
      <c r="L205" s="46">
        <v>19.399999999999999</v>
      </c>
      <c r="M205" s="46">
        <v>20.7</v>
      </c>
      <c r="N205" s="46">
        <v>19.899999999999999</v>
      </c>
      <c r="O205" s="46">
        <v>18.899999999999999</v>
      </c>
      <c r="P205" s="46">
        <v>18</v>
      </c>
      <c r="Q205" s="46">
        <v>20.399999999999999</v>
      </c>
      <c r="R205" s="46">
        <v>18.600000000000001</v>
      </c>
      <c r="S205" s="46">
        <v>18.600000000000001</v>
      </c>
      <c r="T205" s="46">
        <v>19.2</v>
      </c>
      <c r="U205" s="46">
        <v>21.8</v>
      </c>
      <c r="V205" s="46">
        <v>19</v>
      </c>
      <c r="W205" s="46">
        <v>19.3</v>
      </c>
      <c r="X205" s="46">
        <v>20.5</v>
      </c>
      <c r="Y205" s="46">
        <v>20.100000000000001</v>
      </c>
      <c r="Z205" s="46">
        <v>19</v>
      </c>
      <c r="AA205" s="46">
        <v>19.7</v>
      </c>
      <c r="AB205" s="46">
        <v>18.5</v>
      </c>
      <c r="AC205" s="46">
        <v>21.4</v>
      </c>
      <c r="AD205" s="46">
        <v>21</v>
      </c>
      <c r="AE205" s="46">
        <v>19.899999999999999</v>
      </c>
      <c r="AF205" s="46">
        <v>21</v>
      </c>
      <c r="AG205" s="46">
        <v>18.8</v>
      </c>
      <c r="AH205" s="46">
        <v>20.7</v>
      </c>
      <c r="AI205" s="46">
        <v>20.6</v>
      </c>
      <c r="AJ205" s="46">
        <v>19.947058823529414</v>
      </c>
    </row>
    <row r="206" spans="1:36" x14ac:dyDescent="0.25">
      <c r="A206" s="1">
        <v>45492</v>
      </c>
      <c r="B206" s="46">
        <v>23.1</v>
      </c>
      <c r="C206" s="46">
        <v>22.3</v>
      </c>
      <c r="D206" s="46">
        <v>23.1</v>
      </c>
      <c r="E206" s="46">
        <v>21.8</v>
      </c>
      <c r="F206" s="46">
        <v>23.5</v>
      </c>
      <c r="G206" s="46">
        <v>22.7</v>
      </c>
      <c r="H206" s="46">
        <v>21.7</v>
      </c>
      <c r="I206" s="46">
        <v>24.4</v>
      </c>
      <c r="J206" s="46">
        <v>23.1</v>
      </c>
      <c r="K206" s="46">
        <v>23.5</v>
      </c>
      <c r="L206" s="46">
        <v>21.4</v>
      </c>
      <c r="M206" s="46">
        <v>22.4</v>
      </c>
      <c r="N206" s="46">
        <v>23.9</v>
      </c>
      <c r="O206" s="46">
        <v>21.4</v>
      </c>
      <c r="P206" s="46">
        <v>22.3</v>
      </c>
      <c r="Q206" s="46">
        <v>22.3</v>
      </c>
      <c r="R206" s="46">
        <v>22.4</v>
      </c>
      <c r="S206" s="46">
        <v>23.1</v>
      </c>
      <c r="T206" s="46">
        <v>22.5</v>
      </c>
      <c r="U206" s="46">
        <v>23.1</v>
      </c>
      <c r="V206" s="46">
        <v>21.7</v>
      </c>
      <c r="W206" s="46">
        <v>21.9</v>
      </c>
      <c r="X206" s="46">
        <v>23.4</v>
      </c>
      <c r="Y206" s="46">
        <v>22.7</v>
      </c>
      <c r="Z206" s="46">
        <v>22.3</v>
      </c>
      <c r="AA206" s="46">
        <v>22.5</v>
      </c>
      <c r="AB206" s="46">
        <v>22.7</v>
      </c>
      <c r="AC206" s="46">
        <v>23.6</v>
      </c>
      <c r="AD206" s="46">
        <v>23.1</v>
      </c>
      <c r="AE206" s="46">
        <v>22.9</v>
      </c>
      <c r="AF206" s="46">
        <v>24.7</v>
      </c>
      <c r="AG206" s="46">
        <v>23.3</v>
      </c>
      <c r="AH206" s="46">
        <v>24.2</v>
      </c>
      <c r="AI206" s="46">
        <v>23.5</v>
      </c>
      <c r="AJ206" s="46">
        <v>22.838235294117652</v>
      </c>
    </row>
    <row r="207" spans="1:36" x14ac:dyDescent="0.25">
      <c r="A207" s="1">
        <v>45493</v>
      </c>
      <c r="B207" s="46">
        <v>23.3</v>
      </c>
      <c r="C207" s="46">
        <v>23.1</v>
      </c>
      <c r="D207" s="46">
        <v>23.6</v>
      </c>
      <c r="E207" s="46">
        <v>23</v>
      </c>
      <c r="F207" s="46">
        <v>22.9</v>
      </c>
      <c r="G207" s="46">
        <v>24</v>
      </c>
      <c r="H207" s="46">
        <v>23.4</v>
      </c>
      <c r="I207" s="46">
        <v>23.5</v>
      </c>
      <c r="J207" s="46">
        <v>23.3</v>
      </c>
      <c r="K207" s="46">
        <v>23.9</v>
      </c>
      <c r="L207" s="46">
        <v>23.5</v>
      </c>
      <c r="M207" s="46">
        <v>22.7</v>
      </c>
      <c r="N207" s="46">
        <v>22.4</v>
      </c>
      <c r="O207" s="46">
        <v>23.1</v>
      </c>
      <c r="P207" s="46">
        <v>23.3</v>
      </c>
      <c r="Q207" s="46">
        <v>24.2</v>
      </c>
      <c r="R207" s="46">
        <v>24.2</v>
      </c>
      <c r="S207" s="46">
        <v>24.6</v>
      </c>
      <c r="T207" s="46">
        <v>23.7</v>
      </c>
      <c r="U207" s="46">
        <v>23.7</v>
      </c>
      <c r="V207" s="46">
        <v>23.4</v>
      </c>
      <c r="W207" s="46">
        <v>24</v>
      </c>
      <c r="X207" s="46">
        <v>23.6</v>
      </c>
      <c r="Y207" s="46">
        <v>23.3</v>
      </c>
      <c r="Z207" s="46">
        <v>23.4</v>
      </c>
      <c r="AA207" s="46">
        <v>23.3</v>
      </c>
      <c r="AB207" s="46">
        <v>23.3</v>
      </c>
      <c r="AC207" s="46">
        <v>22.3</v>
      </c>
      <c r="AD207" s="46">
        <v>23.3</v>
      </c>
      <c r="AE207" s="46">
        <v>21.9</v>
      </c>
      <c r="AF207" s="46">
        <v>23.8</v>
      </c>
      <c r="AG207" s="46">
        <v>23</v>
      </c>
      <c r="AH207" s="46">
        <v>23.2</v>
      </c>
      <c r="AI207" s="46">
        <v>23.7</v>
      </c>
      <c r="AJ207" s="46">
        <v>23.379411764705875</v>
      </c>
    </row>
    <row r="208" spans="1:36" x14ac:dyDescent="0.25">
      <c r="A208" s="1">
        <v>45494</v>
      </c>
      <c r="B208" s="46">
        <v>20.6</v>
      </c>
      <c r="C208" s="46">
        <v>18.8</v>
      </c>
      <c r="D208" s="46">
        <v>19.600000000000001</v>
      </c>
      <c r="E208" s="46">
        <v>19.5</v>
      </c>
      <c r="F208" s="46">
        <v>18.600000000000001</v>
      </c>
      <c r="G208" s="46">
        <v>20.3</v>
      </c>
      <c r="H208" s="46">
        <v>20.9</v>
      </c>
      <c r="I208" s="46">
        <v>20.399999999999999</v>
      </c>
      <c r="J208" s="46">
        <v>21.1</v>
      </c>
      <c r="K208" s="46">
        <v>20.2</v>
      </c>
      <c r="L208" s="46">
        <v>20.7</v>
      </c>
      <c r="M208" s="46">
        <v>19.7</v>
      </c>
      <c r="N208" s="46">
        <v>18.8</v>
      </c>
      <c r="O208" s="46">
        <v>20.8</v>
      </c>
      <c r="P208" s="46">
        <v>18.8</v>
      </c>
      <c r="Q208" s="46">
        <v>20.5</v>
      </c>
      <c r="R208" s="46">
        <v>20.399999999999999</v>
      </c>
      <c r="S208" s="46">
        <v>19.8</v>
      </c>
      <c r="T208" s="46">
        <v>19.899999999999999</v>
      </c>
      <c r="U208" s="46">
        <v>21.4</v>
      </c>
      <c r="V208" s="46">
        <v>20</v>
      </c>
      <c r="W208" s="46">
        <v>21.3</v>
      </c>
      <c r="X208" s="46">
        <v>19.2</v>
      </c>
      <c r="Y208" s="46">
        <v>19</v>
      </c>
      <c r="Z208" s="46">
        <v>19.399999999999999</v>
      </c>
      <c r="AA208" s="46">
        <v>20.3</v>
      </c>
      <c r="AB208" s="46">
        <v>18.7</v>
      </c>
      <c r="AC208" s="46">
        <v>19.8</v>
      </c>
      <c r="AD208" s="46">
        <v>20.5</v>
      </c>
      <c r="AE208" s="46">
        <v>18.5</v>
      </c>
      <c r="AF208" s="46">
        <v>20.3</v>
      </c>
      <c r="AG208" s="46">
        <v>18.2</v>
      </c>
      <c r="AH208" s="46">
        <v>19.600000000000001</v>
      </c>
      <c r="AI208" s="46">
        <v>19.8</v>
      </c>
      <c r="AJ208" s="46">
        <v>19.864705882352936</v>
      </c>
    </row>
    <row r="209" spans="1:36" x14ac:dyDescent="0.25">
      <c r="A209" s="1">
        <v>45495</v>
      </c>
      <c r="B209" s="46">
        <v>20</v>
      </c>
      <c r="C209" s="46">
        <v>18.2</v>
      </c>
      <c r="D209" s="46">
        <v>18.8</v>
      </c>
      <c r="E209" s="46">
        <v>19.399999999999999</v>
      </c>
      <c r="F209" s="46">
        <v>18.3</v>
      </c>
      <c r="G209" s="46">
        <v>19</v>
      </c>
      <c r="H209" s="46">
        <v>19.2</v>
      </c>
      <c r="I209" s="46">
        <v>20.100000000000001</v>
      </c>
      <c r="J209" s="46">
        <v>19.899999999999999</v>
      </c>
      <c r="K209" s="46">
        <v>19.8</v>
      </c>
      <c r="L209" s="46">
        <v>19.3</v>
      </c>
      <c r="M209" s="46">
        <v>18.8</v>
      </c>
      <c r="N209" s="46">
        <v>19</v>
      </c>
      <c r="O209" s="46">
        <v>19.2</v>
      </c>
      <c r="P209" s="46">
        <v>18.3</v>
      </c>
      <c r="Q209" s="46">
        <v>19</v>
      </c>
      <c r="R209" s="46">
        <v>19.100000000000001</v>
      </c>
      <c r="S209" s="46">
        <v>18.7</v>
      </c>
      <c r="T209" s="46">
        <v>18.7</v>
      </c>
      <c r="U209" s="46">
        <v>19.600000000000001</v>
      </c>
      <c r="V209" s="46">
        <v>19.100000000000001</v>
      </c>
      <c r="W209" s="46">
        <v>19.3</v>
      </c>
      <c r="X209" s="46">
        <v>19.2</v>
      </c>
      <c r="Y209" s="46">
        <v>18.5</v>
      </c>
      <c r="Z209" s="46">
        <v>19</v>
      </c>
      <c r="AA209" s="46">
        <v>19.2</v>
      </c>
      <c r="AB209" s="46">
        <v>18.399999999999999</v>
      </c>
      <c r="AC209" s="46">
        <v>19.399999999999999</v>
      </c>
      <c r="AD209" s="46">
        <v>20</v>
      </c>
      <c r="AE209" s="46">
        <v>18.3</v>
      </c>
      <c r="AF209" s="46">
        <v>20.100000000000001</v>
      </c>
      <c r="AG209" s="46">
        <v>18.3</v>
      </c>
      <c r="AH209" s="46">
        <v>19.5</v>
      </c>
      <c r="AI209" s="46">
        <v>19.5</v>
      </c>
      <c r="AJ209" s="46">
        <v>19.123529411764707</v>
      </c>
    </row>
    <row r="210" spans="1:36" x14ac:dyDescent="0.25">
      <c r="A210" s="1">
        <v>45496</v>
      </c>
      <c r="B210" s="46">
        <v>18.899999999999999</v>
      </c>
      <c r="C210" s="46">
        <v>18.7</v>
      </c>
      <c r="D210" s="46">
        <v>18.8</v>
      </c>
      <c r="E210" s="46">
        <v>19.399999999999999</v>
      </c>
      <c r="F210" s="46">
        <v>18.3</v>
      </c>
      <c r="G210" s="46">
        <v>17.899999999999999</v>
      </c>
      <c r="H210" s="46">
        <v>18.899999999999999</v>
      </c>
      <c r="I210" s="46">
        <v>19.2</v>
      </c>
      <c r="J210" s="46">
        <v>19</v>
      </c>
      <c r="K210" s="46">
        <v>18.8</v>
      </c>
      <c r="L210" s="46">
        <v>19.399999999999999</v>
      </c>
      <c r="M210" s="46">
        <v>18.5</v>
      </c>
      <c r="N210" s="46">
        <v>18.3</v>
      </c>
      <c r="O210" s="46">
        <v>19.100000000000001</v>
      </c>
      <c r="P210" s="46">
        <v>18.600000000000001</v>
      </c>
      <c r="Q210" s="46">
        <v>18.5</v>
      </c>
      <c r="R210" s="46">
        <v>19.2</v>
      </c>
      <c r="S210" s="46">
        <v>18.7</v>
      </c>
      <c r="T210" s="46">
        <v>19.600000000000001</v>
      </c>
      <c r="U210" s="46">
        <v>18.5</v>
      </c>
      <c r="V210" s="46">
        <v>19.399999999999999</v>
      </c>
      <c r="W210" s="46">
        <v>18.600000000000001</v>
      </c>
      <c r="X210" s="46">
        <v>18.899999999999999</v>
      </c>
      <c r="Y210" s="46">
        <v>18.899999999999999</v>
      </c>
      <c r="Z210" s="46">
        <v>19.100000000000001</v>
      </c>
      <c r="AA210" s="46">
        <v>18.3</v>
      </c>
      <c r="AB210" s="46">
        <v>18.399999999999999</v>
      </c>
      <c r="AC210" s="46">
        <v>18.100000000000001</v>
      </c>
      <c r="AD210" s="46">
        <v>18.7</v>
      </c>
      <c r="AE210" s="46">
        <v>18.600000000000001</v>
      </c>
      <c r="AF210" s="46">
        <v>18.3</v>
      </c>
      <c r="AG210" s="46">
        <v>18.3</v>
      </c>
      <c r="AH210" s="46">
        <v>18.399999999999999</v>
      </c>
      <c r="AI210" s="46">
        <v>18.7</v>
      </c>
      <c r="AJ210" s="46">
        <v>18.735294117647058</v>
      </c>
    </row>
    <row r="211" spans="1:36" x14ac:dyDescent="0.25">
      <c r="A211" s="1">
        <v>45497</v>
      </c>
      <c r="B211" s="46">
        <v>17.899999999999999</v>
      </c>
      <c r="C211" s="46">
        <v>16.600000000000001</v>
      </c>
      <c r="D211" s="46">
        <v>17.7</v>
      </c>
      <c r="E211" s="46">
        <v>17.600000000000001</v>
      </c>
      <c r="F211" s="46">
        <v>16.8</v>
      </c>
      <c r="G211" s="46">
        <v>17.100000000000001</v>
      </c>
      <c r="H211" s="46">
        <v>15.9</v>
      </c>
      <c r="I211" s="46">
        <v>17.8</v>
      </c>
      <c r="J211" s="46">
        <v>18.100000000000001</v>
      </c>
      <c r="K211" s="46">
        <v>18.100000000000001</v>
      </c>
      <c r="L211" s="46">
        <v>17.2</v>
      </c>
      <c r="M211" s="46">
        <v>17.600000000000001</v>
      </c>
      <c r="N211" s="46">
        <v>17.600000000000001</v>
      </c>
      <c r="O211" s="46">
        <v>16.5</v>
      </c>
      <c r="P211" s="46">
        <v>16.3</v>
      </c>
      <c r="Q211" s="46">
        <v>17</v>
      </c>
      <c r="R211" s="46">
        <v>17.3</v>
      </c>
      <c r="S211" s="46">
        <v>16.3</v>
      </c>
      <c r="T211" s="46">
        <v>17.5</v>
      </c>
      <c r="U211" s="46">
        <v>18.3</v>
      </c>
      <c r="V211" s="46">
        <v>16.7</v>
      </c>
      <c r="W211" s="46">
        <v>16.3</v>
      </c>
      <c r="X211" s="46">
        <v>18.3</v>
      </c>
      <c r="Y211" s="46">
        <v>17.600000000000001</v>
      </c>
      <c r="Z211" s="46">
        <v>16.899999999999999</v>
      </c>
      <c r="AA211" s="46">
        <v>17</v>
      </c>
      <c r="AB211" s="46">
        <v>16.7</v>
      </c>
      <c r="AC211" s="46">
        <v>18.7</v>
      </c>
      <c r="AD211" s="46">
        <v>17.600000000000001</v>
      </c>
      <c r="AE211" s="46">
        <v>17.2</v>
      </c>
      <c r="AF211" s="46">
        <v>18</v>
      </c>
      <c r="AG211" s="46">
        <v>16.7</v>
      </c>
      <c r="AH211" s="46">
        <v>18.2</v>
      </c>
      <c r="AI211" s="46">
        <v>17.7</v>
      </c>
      <c r="AJ211" s="46">
        <v>17.317647058823535</v>
      </c>
    </row>
    <row r="212" spans="1:36" x14ac:dyDescent="0.25">
      <c r="A212" s="1">
        <v>45498</v>
      </c>
      <c r="B212" s="46">
        <v>19.600000000000001</v>
      </c>
      <c r="C212" s="46">
        <v>18.7</v>
      </c>
      <c r="D212" s="46">
        <v>18.899999999999999</v>
      </c>
      <c r="E212" s="46">
        <v>18.8</v>
      </c>
      <c r="F212" s="46">
        <v>18.100000000000001</v>
      </c>
      <c r="G212" s="46">
        <v>18.8</v>
      </c>
      <c r="H212" s="46">
        <v>17.399999999999999</v>
      </c>
      <c r="I212" s="46">
        <v>19.899999999999999</v>
      </c>
      <c r="J212" s="46">
        <v>20</v>
      </c>
      <c r="K212" s="46">
        <v>19.600000000000001</v>
      </c>
      <c r="L212" s="46">
        <v>18.2</v>
      </c>
      <c r="M212" s="46">
        <v>19.100000000000001</v>
      </c>
      <c r="N212" s="46">
        <v>19.100000000000001</v>
      </c>
      <c r="O212" s="46">
        <v>17.8</v>
      </c>
      <c r="P212" s="46">
        <v>18.2</v>
      </c>
      <c r="Q212" s="46">
        <v>18.600000000000001</v>
      </c>
      <c r="R212" s="46">
        <v>17.899999999999999</v>
      </c>
      <c r="S212" s="46">
        <v>17.7</v>
      </c>
      <c r="T212" s="46">
        <v>18.7</v>
      </c>
      <c r="U212" s="46">
        <v>20</v>
      </c>
      <c r="V212" s="46">
        <v>18.399999999999999</v>
      </c>
      <c r="W212" s="46">
        <v>17.600000000000001</v>
      </c>
      <c r="X212" s="46">
        <v>19.5</v>
      </c>
      <c r="Y212" s="46">
        <v>18.899999999999999</v>
      </c>
      <c r="Z212" s="46">
        <v>18.600000000000001</v>
      </c>
      <c r="AA212" s="46">
        <v>18.5</v>
      </c>
      <c r="AB212" s="46">
        <v>18.3</v>
      </c>
      <c r="AC212" s="46">
        <v>19.100000000000001</v>
      </c>
      <c r="AD212" s="46">
        <v>19.7</v>
      </c>
      <c r="AE212" s="46">
        <v>18.899999999999999</v>
      </c>
      <c r="AF212" s="46">
        <v>19.2</v>
      </c>
      <c r="AG212" s="46">
        <v>18.7</v>
      </c>
      <c r="AH212" s="46">
        <v>18.899999999999999</v>
      </c>
      <c r="AI212" s="46">
        <v>19.2</v>
      </c>
      <c r="AJ212" s="46">
        <v>18.78235294117647</v>
      </c>
    </row>
    <row r="213" spans="1:36" x14ac:dyDescent="0.25">
      <c r="A213" s="1">
        <v>45499</v>
      </c>
      <c r="B213" s="46">
        <v>20.100000000000001</v>
      </c>
      <c r="C213" s="46">
        <v>17.899999999999999</v>
      </c>
      <c r="D213" s="46">
        <v>18.7</v>
      </c>
      <c r="E213" s="46">
        <v>18.5</v>
      </c>
      <c r="F213" s="46">
        <v>17.600000000000001</v>
      </c>
      <c r="G213" s="46">
        <v>19.100000000000001</v>
      </c>
      <c r="H213" s="46">
        <v>18.3</v>
      </c>
      <c r="I213" s="46">
        <v>19.8</v>
      </c>
      <c r="J213" s="46">
        <v>20.2</v>
      </c>
      <c r="K213" s="46">
        <v>19.399999999999999</v>
      </c>
      <c r="L213" s="46">
        <v>18.899999999999999</v>
      </c>
      <c r="M213" s="46">
        <v>19</v>
      </c>
      <c r="N213" s="46">
        <v>18.3</v>
      </c>
      <c r="O213" s="46">
        <v>18.399999999999999</v>
      </c>
      <c r="P213" s="46">
        <v>17.399999999999999</v>
      </c>
      <c r="Q213" s="46">
        <v>19.600000000000001</v>
      </c>
      <c r="R213" s="46">
        <v>18.5</v>
      </c>
      <c r="S213" s="46">
        <v>17.899999999999999</v>
      </c>
      <c r="T213" s="46">
        <v>18.600000000000001</v>
      </c>
      <c r="U213" s="46">
        <v>20.2</v>
      </c>
      <c r="V213" s="46">
        <v>18.399999999999999</v>
      </c>
      <c r="W213" s="46">
        <v>18.8</v>
      </c>
      <c r="X213" s="46">
        <v>18.399999999999999</v>
      </c>
      <c r="Y213" s="46">
        <v>18.3</v>
      </c>
      <c r="Z213" s="46">
        <v>18.3</v>
      </c>
      <c r="AA213" s="46">
        <v>19.100000000000001</v>
      </c>
      <c r="AB213" s="46">
        <v>17.8</v>
      </c>
      <c r="AC213" s="46">
        <v>18.899999999999999</v>
      </c>
      <c r="AD213" s="46">
        <v>19.600000000000001</v>
      </c>
      <c r="AE213" s="46">
        <v>17.8</v>
      </c>
      <c r="AF213" s="46">
        <v>19.2</v>
      </c>
      <c r="AG213" s="46">
        <v>17.7</v>
      </c>
      <c r="AH213" s="46">
        <v>18.5</v>
      </c>
      <c r="AI213" s="46">
        <v>18.899999999999999</v>
      </c>
      <c r="AJ213" s="46">
        <v>18.70882352941177</v>
      </c>
    </row>
    <row r="214" spans="1:36" x14ac:dyDescent="0.25">
      <c r="A214" s="1">
        <v>45500</v>
      </c>
      <c r="B214" s="46">
        <v>18.600000000000001</v>
      </c>
      <c r="C214" s="46">
        <v>18.100000000000001</v>
      </c>
      <c r="D214" s="46">
        <v>17.7</v>
      </c>
      <c r="E214" s="46">
        <v>17.899999999999999</v>
      </c>
      <c r="F214" s="46">
        <v>18.100000000000001</v>
      </c>
      <c r="G214" s="46">
        <v>18.3</v>
      </c>
      <c r="H214" s="46">
        <v>17.8</v>
      </c>
      <c r="I214" s="46">
        <v>18.8</v>
      </c>
      <c r="J214" s="46">
        <v>17.7</v>
      </c>
      <c r="K214" s="46">
        <v>18.3</v>
      </c>
      <c r="L214" s="46">
        <v>18.399999999999999</v>
      </c>
      <c r="M214" s="46">
        <v>17.7</v>
      </c>
      <c r="N214" s="46">
        <v>18.399999999999999</v>
      </c>
      <c r="O214" s="46">
        <v>18.2</v>
      </c>
      <c r="P214" s="46">
        <v>18</v>
      </c>
      <c r="Q214" s="46">
        <v>18.8</v>
      </c>
      <c r="R214" s="46">
        <v>18.7</v>
      </c>
      <c r="S214" s="46">
        <v>17.5</v>
      </c>
      <c r="T214" s="46">
        <v>18.5</v>
      </c>
      <c r="U214" s="46">
        <v>17.5</v>
      </c>
      <c r="V214" s="46">
        <v>18.399999999999999</v>
      </c>
      <c r="W214" s="46">
        <v>18.600000000000001</v>
      </c>
      <c r="X214" s="46">
        <v>17.8</v>
      </c>
      <c r="Y214" s="46">
        <v>18.100000000000001</v>
      </c>
      <c r="Z214" s="46">
        <v>18.5</v>
      </c>
      <c r="AA214" s="46">
        <v>18.3</v>
      </c>
      <c r="AB214" s="46">
        <v>18.3</v>
      </c>
      <c r="AC214" s="46">
        <v>18</v>
      </c>
      <c r="AD214" s="46">
        <v>18.5</v>
      </c>
      <c r="AE214" s="46">
        <v>17.399999999999999</v>
      </c>
      <c r="AF214" s="46">
        <v>17.100000000000001</v>
      </c>
      <c r="AG214" s="46">
        <v>18</v>
      </c>
      <c r="AH214" s="46">
        <v>17.3</v>
      </c>
      <c r="AI214" s="46">
        <v>17.5</v>
      </c>
      <c r="AJ214" s="46">
        <v>18.08235294117647</v>
      </c>
    </row>
    <row r="215" spans="1:36" x14ac:dyDescent="0.25">
      <c r="A215" s="1">
        <v>45501</v>
      </c>
      <c r="B215" s="46">
        <v>19.100000000000001</v>
      </c>
      <c r="C215" s="46">
        <v>17.5</v>
      </c>
      <c r="D215" s="46">
        <v>18.399999999999999</v>
      </c>
      <c r="E215" s="46">
        <v>18.3</v>
      </c>
      <c r="F215" s="46">
        <v>18.100000000000001</v>
      </c>
      <c r="G215" s="46">
        <v>18.3</v>
      </c>
      <c r="H215" s="46">
        <v>17.100000000000001</v>
      </c>
      <c r="I215" s="46">
        <v>19</v>
      </c>
      <c r="J215" s="46">
        <v>18.8</v>
      </c>
      <c r="K215" s="46">
        <v>18.8</v>
      </c>
      <c r="L215" s="46">
        <v>18.100000000000001</v>
      </c>
      <c r="M215" s="46">
        <v>18.5</v>
      </c>
      <c r="N215" s="46">
        <v>18.5</v>
      </c>
      <c r="O215" s="46">
        <v>17.600000000000001</v>
      </c>
      <c r="P215" s="46">
        <v>17</v>
      </c>
      <c r="Q215" s="46">
        <v>18.5</v>
      </c>
      <c r="R215" s="46">
        <v>18.600000000000001</v>
      </c>
      <c r="S215" s="46">
        <v>17.100000000000001</v>
      </c>
      <c r="T215" s="46">
        <v>18.3</v>
      </c>
      <c r="U215" s="46">
        <v>18.399999999999999</v>
      </c>
      <c r="V215" s="46">
        <v>18</v>
      </c>
      <c r="W215" s="46">
        <v>17.399999999999999</v>
      </c>
      <c r="X215" s="46">
        <v>18.5</v>
      </c>
      <c r="Y215" s="46">
        <v>18.399999999999999</v>
      </c>
      <c r="Z215" s="46">
        <v>18.2</v>
      </c>
      <c r="AA215" s="46">
        <v>18.100000000000001</v>
      </c>
      <c r="AB215" s="46">
        <v>17.399999999999999</v>
      </c>
      <c r="AC215" s="46">
        <v>19.399999999999999</v>
      </c>
      <c r="AD215" s="46">
        <v>18.7</v>
      </c>
      <c r="AE215" s="46">
        <v>17.7</v>
      </c>
      <c r="AF215" s="46">
        <v>18.3</v>
      </c>
      <c r="AG215" s="46">
        <v>17.8</v>
      </c>
      <c r="AH215" s="46">
        <v>18.5</v>
      </c>
      <c r="AI215" s="46">
        <v>18.7</v>
      </c>
      <c r="AJ215" s="46">
        <v>18.208823529411767</v>
      </c>
    </row>
    <row r="216" spans="1:36" x14ac:dyDescent="0.25">
      <c r="A216" s="1">
        <v>45502</v>
      </c>
      <c r="B216" s="46">
        <v>20.7</v>
      </c>
      <c r="C216" s="46">
        <v>19.7</v>
      </c>
      <c r="D216" s="46">
        <v>20.9</v>
      </c>
      <c r="E216" s="46">
        <v>19.5</v>
      </c>
      <c r="F216" s="46">
        <v>20</v>
      </c>
      <c r="G216" s="46">
        <v>20.3</v>
      </c>
      <c r="H216" s="46">
        <v>17.8</v>
      </c>
      <c r="I216" s="46">
        <v>21.6</v>
      </c>
      <c r="J216" s="46">
        <v>20.6</v>
      </c>
      <c r="K216" s="46">
        <v>20.9</v>
      </c>
      <c r="L216" s="46">
        <v>18.600000000000001</v>
      </c>
      <c r="M216" s="46">
        <v>19.899999999999999</v>
      </c>
      <c r="N216" s="46">
        <v>21.2</v>
      </c>
      <c r="O216" s="46">
        <v>17.8</v>
      </c>
      <c r="P216" s="46">
        <v>18.5</v>
      </c>
      <c r="Q216" s="46">
        <v>19.3</v>
      </c>
      <c r="R216" s="46">
        <v>18.7</v>
      </c>
      <c r="S216" s="46">
        <v>18</v>
      </c>
      <c r="T216" s="46">
        <v>19.100000000000001</v>
      </c>
      <c r="U216" s="46">
        <v>21</v>
      </c>
      <c r="V216" s="46">
        <v>18.600000000000001</v>
      </c>
      <c r="W216" s="46">
        <v>18.100000000000001</v>
      </c>
      <c r="X216" s="46">
        <v>20.8</v>
      </c>
      <c r="Y216" s="46">
        <v>20.3</v>
      </c>
      <c r="Z216" s="46">
        <v>18.899999999999999</v>
      </c>
      <c r="AA216" s="46">
        <v>18.8</v>
      </c>
      <c r="AB216" s="46">
        <v>19.3</v>
      </c>
      <c r="AC216" s="46">
        <v>22.1</v>
      </c>
      <c r="AD216" s="46">
        <v>20.6</v>
      </c>
      <c r="AE216" s="46">
        <v>20.3</v>
      </c>
      <c r="AF216" s="46">
        <v>21</v>
      </c>
      <c r="AG216" s="46">
        <v>20</v>
      </c>
      <c r="AH216" s="46">
        <v>21.8</v>
      </c>
      <c r="AI216" s="46">
        <v>20.5</v>
      </c>
      <c r="AJ216" s="46">
        <v>19.858823529411765</v>
      </c>
    </row>
    <row r="217" spans="1:36" x14ac:dyDescent="0.25">
      <c r="A217" s="1">
        <v>45503</v>
      </c>
      <c r="B217" s="46">
        <v>23.4</v>
      </c>
      <c r="C217" s="46">
        <v>21.5</v>
      </c>
      <c r="D217" s="46">
        <v>23.1</v>
      </c>
      <c r="E217" s="46">
        <v>22.8</v>
      </c>
      <c r="F217" s="46">
        <v>21.8</v>
      </c>
      <c r="G217" s="46">
        <v>23.7</v>
      </c>
      <c r="H217" s="46">
        <v>20.2</v>
      </c>
      <c r="I217" s="46">
        <v>24.4</v>
      </c>
      <c r="J217" s="46">
        <v>23.6</v>
      </c>
      <c r="K217" s="46">
        <v>23.8</v>
      </c>
      <c r="L217" s="46">
        <v>22</v>
      </c>
      <c r="M217" s="46">
        <v>23</v>
      </c>
      <c r="N217" s="46">
        <v>21.8</v>
      </c>
      <c r="O217" s="46">
        <v>21.1</v>
      </c>
      <c r="P217" s="46">
        <v>20.399999999999999</v>
      </c>
      <c r="Q217" s="46">
        <v>23</v>
      </c>
      <c r="R217" s="46">
        <v>20.9</v>
      </c>
      <c r="S217" s="46">
        <v>20.399999999999999</v>
      </c>
      <c r="T217" s="46">
        <v>21.4</v>
      </c>
      <c r="U217" s="46">
        <v>24.3</v>
      </c>
      <c r="V217" s="46">
        <v>21.1</v>
      </c>
      <c r="W217" s="46">
        <v>20.6</v>
      </c>
      <c r="X217" s="46">
        <v>23.3</v>
      </c>
      <c r="Y217" s="46">
        <v>23.3</v>
      </c>
      <c r="Z217" s="46">
        <v>20.9</v>
      </c>
      <c r="AA217" s="46">
        <v>22.6</v>
      </c>
      <c r="AB217" s="46">
        <v>20.7</v>
      </c>
      <c r="AC217" s="46">
        <v>23.7</v>
      </c>
      <c r="AD217" s="46">
        <v>23.9</v>
      </c>
      <c r="AE217" s="46">
        <v>22.3</v>
      </c>
      <c r="AF217" s="46">
        <v>23.5</v>
      </c>
      <c r="AG217" s="46">
        <v>21.4</v>
      </c>
      <c r="AH217" s="46">
        <v>23.5</v>
      </c>
      <c r="AI217" s="46">
        <v>23.4</v>
      </c>
      <c r="AJ217" s="46">
        <v>22.376470588235293</v>
      </c>
    </row>
    <row r="218" spans="1:36" x14ac:dyDescent="0.25">
      <c r="A218" s="1">
        <v>45504</v>
      </c>
      <c r="B218" s="46">
        <v>20.9</v>
      </c>
      <c r="C218" s="46">
        <v>19.7</v>
      </c>
      <c r="D218" s="46">
        <v>21.5</v>
      </c>
      <c r="E218" s="46">
        <v>21.6</v>
      </c>
      <c r="F218" s="46">
        <v>20.2</v>
      </c>
      <c r="G218" s="46">
        <v>21.7</v>
      </c>
      <c r="H218" s="46">
        <v>18.8</v>
      </c>
      <c r="I218" s="46">
        <v>21.7</v>
      </c>
      <c r="J218" s="46">
        <v>20.9</v>
      </c>
      <c r="K218" s="46">
        <v>21.7</v>
      </c>
      <c r="L218" s="46">
        <v>20.7</v>
      </c>
      <c r="M218" s="46">
        <v>21.3</v>
      </c>
      <c r="N218" s="46">
        <v>20.9</v>
      </c>
      <c r="O218" s="46">
        <v>19.8</v>
      </c>
      <c r="P218" s="46">
        <v>18.100000000000001</v>
      </c>
      <c r="Q218" s="46">
        <v>21.2</v>
      </c>
      <c r="R218" s="46">
        <v>19.8</v>
      </c>
      <c r="S218" s="46">
        <v>18.100000000000001</v>
      </c>
      <c r="T218" s="46">
        <v>20.5</v>
      </c>
      <c r="U218" s="46">
        <v>20.7</v>
      </c>
      <c r="V218" s="46">
        <v>19.899999999999999</v>
      </c>
      <c r="W218" s="46">
        <v>19.5</v>
      </c>
      <c r="X218" s="46">
        <v>21.7</v>
      </c>
      <c r="Y218" s="46">
        <v>21.5</v>
      </c>
      <c r="Z218" s="46">
        <v>19.600000000000001</v>
      </c>
      <c r="AA218" s="46">
        <v>21.4</v>
      </c>
      <c r="AB218" s="46">
        <v>18.899999999999999</v>
      </c>
      <c r="AC218" s="46">
        <v>22.2</v>
      </c>
      <c r="AD218" s="46">
        <v>21.5</v>
      </c>
      <c r="AE218" s="46">
        <v>21.7</v>
      </c>
      <c r="AF218" s="46">
        <v>22.4</v>
      </c>
      <c r="AG218" s="46">
        <v>20.399999999999999</v>
      </c>
      <c r="AH218" s="46">
        <v>22.4</v>
      </c>
      <c r="AI218" s="46">
        <v>21.8</v>
      </c>
      <c r="AJ218" s="46">
        <v>20.726470588235291</v>
      </c>
    </row>
    <row r="219" spans="1:36" x14ac:dyDescent="0.25">
      <c r="A219" s="1">
        <v>45505</v>
      </c>
      <c r="B219" s="46">
        <v>18.8</v>
      </c>
      <c r="C219" s="46">
        <v>18.2</v>
      </c>
      <c r="D219" s="46">
        <v>19.8</v>
      </c>
      <c r="E219" s="46">
        <v>19.5</v>
      </c>
      <c r="F219" s="46">
        <v>18.5</v>
      </c>
      <c r="G219" s="46">
        <v>18.399999999999999</v>
      </c>
      <c r="H219" s="46">
        <v>17</v>
      </c>
      <c r="I219" s="46">
        <v>19.600000000000001</v>
      </c>
      <c r="J219" s="46">
        <v>19.5</v>
      </c>
      <c r="K219" s="46">
        <v>19.100000000000001</v>
      </c>
      <c r="L219" s="46">
        <v>18.2</v>
      </c>
      <c r="M219" s="46">
        <v>19.5</v>
      </c>
      <c r="N219" s="46">
        <v>19.5</v>
      </c>
      <c r="O219" s="46">
        <v>17.2</v>
      </c>
      <c r="P219" s="46">
        <v>16.600000000000001</v>
      </c>
      <c r="Q219" s="46">
        <v>18.399999999999999</v>
      </c>
      <c r="R219" s="46">
        <v>18.100000000000001</v>
      </c>
      <c r="S219" s="46">
        <v>16.8</v>
      </c>
      <c r="T219" s="46">
        <v>18.2</v>
      </c>
      <c r="U219" s="46">
        <v>20</v>
      </c>
      <c r="V219" s="46">
        <v>17.8</v>
      </c>
      <c r="W219" s="46">
        <v>17.399999999999999</v>
      </c>
      <c r="X219" s="46">
        <v>19.7</v>
      </c>
      <c r="Y219" s="46">
        <v>19.3</v>
      </c>
      <c r="Z219" s="46">
        <v>17.600000000000001</v>
      </c>
      <c r="AA219" s="46">
        <v>18.2</v>
      </c>
      <c r="AB219" s="46">
        <v>17.600000000000001</v>
      </c>
      <c r="AC219" s="46">
        <v>20.100000000000001</v>
      </c>
      <c r="AD219" s="46">
        <v>18.8</v>
      </c>
      <c r="AE219" s="46">
        <v>19.8</v>
      </c>
      <c r="AF219" s="46">
        <v>20</v>
      </c>
      <c r="AG219" s="46">
        <v>18.7</v>
      </c>
      <c r="AH219" s="46">
        <v>19.600000000000001</v>
      </c>
      <c r="AI219" s="46">
        <v>19.399999999999999</v>
      </c>
      <c r="AJ219" s="46">
        <v>18.673529411764704</v>
      </c>
    </row>
    <row r="220" spans="1:36" x14ac:dyDescent="0.25">
      <c r="A220" s="1">
        <v>45506</v>
      </c>
      <c r="B220" s="46">
        <v>19.600000000000001</v>
      </c>
      <c r="C220" s="46">
        <v>18.899999999999999</v>
      </c>
      <c r="D220" s="46">
        <v>20.5</v>
      </c>
      <c r="E220" s="46">
        <v>19.899999999999999</v>
      </c>
      <c r="F220" s="46">
        <v>19.5</v>
      </c>
      <c r="G220" s="46">
        <v>19.100000000000001</v>
      </c>
      <c r="H220" s="46">
        <v>18.3</v>
      </c>
      <c r="I220" s="46">
        <v>20.9</v>
      </c>
      <c r="J220" s="46">
        <v>20</v>
      </c>
      <c r="K220" s="46">
        <v>21.1</v>
      </c>
      <c r="L220" s="46">
        <v>18.399999999999999</v>
      </c>
      <c r="M220" s="46">
        <v>20.3</v>
      </c>
      <c r="N220" s="46">
        <v>20.6</v>
      </c>
      <c r="O220" s="46">
        <v>18.3</v>
      </c>
      <c r="P220" s="46">
        <v>18.600000000000001</v>
      </c>
      <c r="Q220" s="46">
        <v>18.5</v>
      </c>
      <c r="R220" s="46">
        <v>19.2</v>
      </c>
      <c r="S220" s="46">
        <v>18.3</v>
      </c>
      <c r="T220" s="46">
        <v>18.899999999999999</v>
      </c>
      <c r="U220" s="46">
        <v>20.5</v>
      </c>
      <c r="V220" s="46">
        <v>18.100000000000001</v>
      </c>
      <c r="W220" s="46">
        <v>18.8</v>
      </c>
      <c r="X220" s="46">
        <v>20.9</v>
      </c>
      <c r="Y220" s="46">
        <v>20.100000000000001</v>
      </c>
      <c r="Z220" s="46">
        <v>18.3</v>
      </c>
      <c r="AA220" s="46">
        <v>17.899999999999999</v>
      </c>
      <c r="AB220" s="46">
        <v>18.899999999999999</v>
      </c>
      <c r="AC220" s="46">
        <v>21.6</v>
      </c>
      <c r="AD220" s="46">
        <v>19.8</v>
      </c>
      <c r="AE220" s="46">
        <v>20.100000000000001</v>
      </c>
      <c r="AF220" s="46">
        <v>21</v>
      </c>
      <c r="AG220" s="46">
        <v>19.2</v>
      </c>
      <c r="AH220" s="46">
        <v>20.9</v>
      </c>
      <c r="AI220" s="46">
        <v>20.8</v>
      </c>
      <c r="AJ220" s="46">
        <v>19.582352941176474</v>
      </c>
    </row>
    <row r="221" spans="1:36" x14ac:dyDescent="0.25">
      <c r="A221" s="1">
        <v>45507</v>
      </c>
      <c r="B221" s="46">
        <v>19.3</v>
      </c>
      <c r="C221" s="46">
        <v>19.7</v>
      </c>
      <c r="D221" s="46">
        <v>20.399999999999999</v>
      </c>
      <c r="E221" s="46">
        <v>20.3</v>
      </c>
      <c r="F221" s="46">
        <v>19.2</v>
      </c>
      <c r="G221" s="46">
        <v>19.5</v>
      </c>
      <c r="H221" s="46">
        <v>19.7</v>
      </c>
      <c r="I221" s="46">
        <v>20.100000000000001</v>
      </c>
      <c r="J221" s="46">
        <v>19.2</v>
      </c>
      <c r="K221" s="46">
        <v>20</v>
      </c>
      <c r="L221" s="46">
        <v>19.600000000000001</v>
      </c>
      <c r="M221" s="46">
        <v>20.100000000000001</v>
      </c>
      <c r="N221" s="46">
        <v>20.399999999999999</v>
      </c>
      <c r="O221" s="46">
        <v>19.399999999999999</v>
      </c>
      <c r="P221" s="46">
        <v>19.7</v>
      </c>
      <c r="Q221" s="46">
        <v>19.399999999999999</v>
      </c>
      <c r="R221" s="46">
        <v>19.600000000000001</v>
      </c>
      <c r="S221" s="46">
        <v>19.5</v>
      </c>
      <c r="T221" s="46">
        <v>20</v>
      </c>
      <c r="U221" s="46">
        <v>19.100000000000001</v>
      </c>
      <c r="V221" s="46">
        <v>19.7</v>
      </c>
      <c r="W221" s="46">
        <v>19.899999999999999</v>
      </c>
      <c r="X221" s="46">
        <v>20.6</v>
      </c>
      <c r="Y221" s="46">
        <v>20.399999999999999</v>
      </c>
      <c r="Z221" s="46">
        <v>19.899999999999999</v>
      </c>
      <c r="AA221" s="46">
        <v>19.3</v>
      </c>
      <c r="AB221" s="46">
        <v>19.399999999999999</v>
      </c>
      <c r="AC221" s="46">
        <v>19.7</v>
      </c>
      <c r="AD221" s="46">
        <v>19.600000000000001</v>
      </c>
      <c r="AE221" s="46">
        <v>19.8</v>
      </c>
      <c r="AF221" s="46">
        <v>20</v>
      </c>
      <c r="AG221" s="46">
        <v>19.899999999999999</v>
      </c>
      <c r="AH221" s="46">
        <v>19.8</v>
      </c>
      <c r="AI221" s="46">
        <v>19.899999999999999</v>
      </c>
      <c r="AJ221" s="46">
        <v>19.767647058823524</v>
      </c>
    </row>
    <row r="222" spans="1:36" x14ac:dyDescent="0.25">
      <c r="A222" s="1">
        <v>45508</v>
      </c>
      <c r="B222" s="46">
        <v>18.600000000000001</v>
      </c>
      <c r="C222" s="46">
        <v>17.100000000000001</v>
      </c>
      <c r="D222" s="46">
        <v>18</v>
      </c>
      <c r="E222" s="46">
        <v>17.8</v>
      </c>
      <c r="F222" s="46">
        <v>17.399999999999999</v>
      </c>
      <c r="G222" s="46">
        <v>17.7</v>
      </c>
      <c r="H222" s="46">
        <v>17.5</v>
      </c>
      <c r="I222" s="46">
        <v>18.399999999999999</v>
      </c>
      <c r="J222" s="46">
        <v>18.600000000000001</v>
      </c>
      <c r="K222" s="46">
        <v>18.5</v>
      </c>
      <c r="L222" s="46">
        <v>17.600000000000001</v>
      </c>
      <c r="M222" s="46">
        <v>18.100000000000001</v>
      </c>
      <c r="N222" s="46">
        <v>18.3</v>
      </c>
      <c r="O222" s="46">
        <v>17.3</v>
      </c>
      <c r="P222" s="46">
        <v>17.399999999999999</v>
      </c>
      <c r="Q222" s="46">
        <v>17.7</v>
      </c>
      <c r="R222" s="46">
        <v>18.3</v>
      </c>
      <c r="S222" s="46">
        <v>17.3</v>
      </c>
      <c r="T222" s="46">
        <v>18</v>
      </c>
      <c r="U222" s="46">
        <v>18.399999999999999</v>
      </c>
      <c r="V222" s="46">
        <v>18</v>
      </c>
      <c r="W222" s="46">
        <v>18.100000000000001</v>
      </c>
      <c r="X222" s="46">
        <v>18.2</v>
      </c>
      <c r="Y222" s="46">
        <v>17.3</v>
      </c>
      <c r="Z222" s="46">
        <v>17.8</v>
      </c>
      <c r="AA222" s="46">
        <v>17.5</v>
      </c>
      <c r="AB222" s="46">
        <v>18.100000000000001</v>
      </c>
      <c r="AC222" s="46">
        <v>19.3</v>
      </c>
      <c r="AD222" s="46">
        <v>18.3</v>
      </c>
      <c r="AE222" s="46">
        <v>17</v>
      </c>
      <c r="AF222" s="46">
        <v>18.899999999999999</v>
      </c>
      <c r="AG222" s="46">
        <v>17.3</v>
      </c>
      <c r="AH222" s="46">
        <v>18.600000000000001</v>
      </c>
      <c r="AI222" s="46">
        <v>18.399999999999999</v>
      </c>
      <c r="AJ222" s="46">
        <v>17.964705882352941</v>
      </c>
    </row>
    <row r="223" spans="1:36" x14ac:dyDescent="0.25">
      <c r="A223" s="1">
        <v>45509</v>
      </c>
      <c r="B223" s="46">
        <v>19.600000000000001</v>
      </c>
      <c r="C223" s="46">
        <v>18.8</v>
      </c>
      <c r="D223" s="46">
        <v>19.600000000000001</v>
      </c>
      <c r="E223" s="46">
        <v>19.2</v>
      </c>
      <c r="F223" s="46">
        <v>18.2</v>
      </c>
      <c r="G223" s="46">
        <v>19.3</v>
      </c>
      <c r="H223" s="46">
        <v>18.899999999999999</v>
      </c>
      <c r="I223" s="46">
        <v>19.7</v>
      </c>
      <c r="J223" s="46">
        <v>19.8</v>
      </c>
      <c r="K223" s="46">
        <v>19.5</v>
      </c>
      <c r="L223" s="46">
        <v>19.2</v>
      </c>
      <c r="M223" s="46">
        <v>19.100000000000001</v>
      </c>
      <c r="N223" s="46">
        <v>19.8</v>
      </c>
      <c r="O223" s="46">
        <v>18.899999999999999</v>
      </c>
      <c r="P223" s="46">
        <v>19.100000000000001</v>
      </c>
      <c r="Q223" s="46">
        <v>19.3</v>
      </c>
      <c r="R223" s="46">
        <v>19.7</v>
      </c>
      <c r="S223" s="46">
        <v>19.100000000000001</v>
      </c>
      <c r="T223" s="46">
        <v>19.5</v>
      </c>
      <c r="U223" s="46">
        <v>20.399999999999999</v>
      </c>
      <c r="V223" s="46">
        <v>19.3</v>
      </c>
      <c r="W223" s="46">
        <v>19.600000000000001</v>
      </c>
      <c r="X223" s="46">
        <v>19.8</v>
      </c>
      <c r="Y223" s="46">
        <v>19.3</v>
      </c>
      <c r="Z223" s="46">
        <v>19.3</v>
      </c>
      <c r="AA223" s="46">
        <v>19</v>
      </c>
      <c r="AB223" s="46">
        <v>18.8</v>
      </c>
      <c r="AC223" s="46">
        <v>20</v>
      </c>
      <c r="AD223" s="46">
        <v>19.7</v>
      </c>
      <c r="AE223" s="46">
        <v>18.7</v>
      </c>
      <c r="AF223" s="46">
        <v>19.899999999999999</v>
      </c>
      <c r="AG223" s="46">
        <v>18.5</v>
      </c>
      <c r="AH223" s="46">
        <v>19.600000000000001</v>
      </c>
      <c r="AI223" s="46">
        <v>19.3</v>
      </c>
      <c r="AJ223" s="46">
        <v>19.338235294117652</v>
      </c>
    </row>
    <row r="224" spans="1:36" x14ac:dyDescent="0.25">
      <c r="A224" s="1">
        <v>45510</v>
      </c>
      <c r="B224" s="46">
        <v>21.9</v>
      </c>
      <c r="C224" s="46">
        <v>21.9</v>
      </c>
      <c r="D224" s="46">
        <v>22</v>
      </c>
      <c r="E224" s="46">
        <v>21.4</v>
      </c>
      <c r="F224" s="46">
        <v>20.8</v>
      </c>
      <c r="G224" s="46">
        <v>22.1</v>
      </c>
      <c r="H224" s="46">
        <v>21.2</v>
      </c>
      <c r="I224" s="46">
        <v>22.7</v>
      </c>
      <c r="J224" s="46">
        <v>21.9</v>
      </c>
      <c r="K224" s="46">
        <v>22.4</v>
      </c>
      <c r="L224" s="46">
        <v>21.3</v>
      </c>
      <c r="M224" s="46">
        <v>21.8</v>
      </c>
      <c r="N224" s="46">
        <v>21.7</v>
      </c>
      <c r="O224" s="46">
        <v>20.9</v>
      </c>
      <c r="P224" s="46">
        <v>21</v>
      </c>
      <c r="Q224" s="46">
        <v>21.4</v>
      </c>
      <c r="R224" s="46">
        <v>22.5</v>
      </c>
      <c r="S224" s="46">
        <v>21.8</v>
      </c>
      <c r="T224" s="46">
        <v>21.9</v>
      </c>
      <c r="U224" s="46">
        <v>22.4</v>
      </c>
      <c r="V224" s="46">
        <v>21.7</v>
      </c>
      <c r="W224" s="46">
        <v>21.8</v>
      </c>
      <c r="X224" s="46">
        <v>22.3</v>
      </c>
      <c r="Y224" s="46">
        <v>22</v>
      </c>
      <c r="Z224" s="46">
        <v>21.2</v>
      </c>
      <c r="AA224" s="46">
        <v>21.4</v>
      </c>
      <c r="AB224" s="46">
        <v>21.1</v>
      </c>
      <c r="AC224" s="46">
        <v>21.8</v>
      </c>
      <c r="AD224" s="46">
        <v>22.6</v>
      </c>
      <c r="AE224" s="46">
        <v>20.8</v>
      </c>
      <c r="AF224" s="46">
        <v>21.8</v>
      </c>
      <c r="AG224" s="46">
        <v>21.4</v>
      </c>
      <c r="AH224" s="46">
        <v>21.8</v>
      </c>
      <c r="AI224" s="46">
        <v>22.4</v>
      </c>
      <c r="AJ224" s="46">
        <v>21.73823529411764</v>
      </c>
    </row>
    <row r="225" spans="1:36" x14ac:dyDescent="0.25">
      <c r="A225" s="1">
        <v>45511</v>
      </c>
      <c r="B225" s="46">
        <v>19</v>
      </c>
      <c r="C225" s="46">
        <v>19.3</v>
      </c>
      <c r="D225" s="46">
        <v>19.3</v>
      </c>
      <c r="E225" s="46">
        <v>19.8</v>
      </c>
      <c r="F225" s="46">
        <v>19</v>
      </c>
      <c r="G225" s="46">
        <v>18.600000000000001</v>
      </c>
      <c r="H225" s="46">
        <v>18.100000000000001</v>
      </c>
      <c r="I225" s="46">
        <v>19.3</v>
      </c>
      <c r="J225" s="46">
        <v>19.100000000000001</v>
      </c>
      <c r="K225" s="46">
        <v>19.5</v>
      </c>
      <c r="L225" s="46">
        <v>18.2</v>
      </c>
      <c r="M225" s="46">
        <v>19.2</v>
      </c>
      <c r="N225" s="46">
        <v>19.8</v>
      </c>
      <c r="O225" s="46">
        <v>17.899999999999999</v>
      </c>
      <c r="P225" s="46">
        <v>19.2</v>
      </c>
      <c r="Q225" s="46">
        <v>18.600000000000001</v>
      </c>
      <c r="R225" s="46">
        <v>19.5</v>
      </c>
      <c r="S225" s="46">
        <v>19</v>
      </c>
      <c r="T225" s="46">
        <v>19.2</v>
      </c>
      <c r="U225" s="46">
        <v>18.8</v>
      </c>
      <c r="V225" s="46">
        <v>18.899999999999999</v>
      </c>
      <c r="W225" s="46">
        <v>18.8</v>
      </c>
      <c r="X225" s="46">
        <v>19.600000000000001</v>
      </c>
      <c r="Y225" s="46">
        <v>19.899999999999999</v>
      </c>
      <c r="Z225" s="46">
        <v>19.8</v>
      </c>
      <c r="AA225" s="46">
        <v>17.899999999999999</v>
      </c>
      <c r="AB225" s="46">
        <v>19.3</v>
      </c>
      <c r="AC225" s="46">
        <v>19.3</v>
      </c>
      <c r="AD225" s="46">
        <v>19.3</v>
      </c>
      <c r="AE225" s="46">
        <v>19.100000000000001</v>
      </c>
      <c r="AF225" s="46">
        <v>19.3</v>
      </c>
      <c r="AG225" s="46">
        <v>19.5</v>
      </c>
      <c r="AH225" s="46">
        <v>19.5</v>
      </c>
      <c r="AI225" s="46">
        <v>19.3</v>
      </c>
      <c r="AJ225" s="46">
        <v>19.114705882352933</v>
      </c>
    </row>
    <row r="226" spans="1:36" x14ac:dyDescent="0.25">
      <c r="A226" s="1">
        <v>45512</v>
      </c>
      <c r="B226" s="46">
        <v>19.7</v>
      </c>
      <c r="C226" s="46">
        <v>20</v>
      </c>
      <c r="D226" s="46">
        <v>20.2</v>
      </c>
      <c r="E226" s="46">
        <v>20.6</v>
      </c>
      <c r="F226" s="46">
        <v>19.5</v>
      </c>
      <c r="G226" s="46">
        <v>19.899999999999999</v>
      </c>
      <c r="H226" s="46">
        <v>19.3</v>
      </c>
      <c r="I226" s="46">
        <v>20</v>
      </c>
      <c r="J226" s="46">
        <v>19.399999999999999</v>
      </c>
      <c r="K226" s="46">
        <v>20.399999999999999</v>
      </c>
      <c r="L226" s="46">
        <v>19.8</v>
      </c>
      <c r="M226" s="46">
        <v>20.2</v>
      </c>
      <c r="N226" s="46">
        <v>20.5</v>
      </c>
      <c r="O226" s="46">
        <v>19.2</v>
      </c>
      <c r="P226" s="46">
        <v>19.399999999999999</v>
      </c>
      <c r="Q226" s="46">
        <v>19.5</v>
      </c>
      <c r="R226" s="46">
        <v>19.899999999999999</v>
      </c>
      <c r="S226" s="46">
        <v>19.7</v>
      </c>
      <c r="T226" s="46">
        <v>20.2</v>
      </c>
      <c r="U226" s="46">
        <v>19.100000000000001</v>
      </c>
      <c r="V226" s="46">
        <v>20.2</v>
      </c>
      <c r="W226" s="46">
        <v>19.5</v>
      </c>
      <c r="X226" s="46">
        <v>20.5</v>
      </c>
      <c r="Y226" s="46">
        <v>20.6</v>
      </c>
      <c r="Z226" s="46">
        <v>20.399999999999999</v>
      </c>
      <c r="AA226" s="46">
        <v>19.5</v>
      </c>
      <c r="AB226" s="46">
        <v>19.600000000000001</v>
      </c>
      <c r="AC226" s="46">
        <v>19.899999999999999</v>
      </c>
      <c r="AD226" s="46">
        <v>19.899999999999999</v>
      </c>
      <c r="AE226" s="46">
        <v>20</v>
      </c>
      <c r="AF226" s="46">
        <v>20.7</v>
      </c>
      <c r="AG226" s="46">
        <v>20</v>
      </c>
      <c r="AH226" s="46">
        <v>20.3</v>
      </c>
      <c r="AI226" s="46">
        <v>20.399999999999999</v>
      </c>
      <c r="AJ226" s="46">
        <v>19.941176470588232</v>
      </c>
    </row>
    <row r="227" spans="1:36" x14ac:dyDescent="0.25">
      <c r="A227" s="1">
        <v>45513</v>
      </c>
      <c r="B227" s="46">
        <v>20.399999999999999</v>
      </c>
      <c r="C227" s="46">
        <v>19.100000000000001</v>
      </c>
      <c r="D227" s="46">
        <v>20.100000000000001</v>
      </c>
      <c r="E227" s="46">
        <v>20</v>
      </c>
      <c r="F227" s="46">
        <v>19</v>
      </c>
      <c r="G227" s="46">
        <v>19.8</v>
      </c>
      <c r="H227" s="46">
        <v>18.7</v>
      </c>
      <c r="I227" s="46">
        <v>20.5</v>
      </c>
      <c r="J227" s="46">
        <v>20.7</v>
      </c>
      <c r="K227" s="46">
        <v>20.3</v>
      </c>
      <c r="L227" s="46">
        <v>19.399999999999999</v>
      </c>
      <c r="M227" s="46">
        <v>20.2</v>
      </c>
      <c r="N227" s="46">
        <v>20.7</v>
      </c>
      <c r="O227" s="46">
        <v>18.7</v>
      </c>
      <c r="P227" s="46">
        <v>18.899999999999999</v>
      </c>
      <c r="Q227" s="46">
        <v>19.7</v>
      </c>
      <c r="R227" s="46">
        <v>19</v>
      </c>
      <c r="S227" s="46">
        <v>18.7</v>
      </c>
      <c r="T227" s="46">
        <v>19.7</v>
      </c>
      <c r="U227" s="46">
        <v>20.9</v>
      </c>
      <c r="V227" s="46">
        <v>19.2</v>
      </c>
      <c r="W227" s="46">
        <v>19</v>
      </c>
      <c r="X227" s="46">
        <v>20.399999999999999</v>
      </c>
      <c r="Y227" s="46">
        <v>20.3</v>
      </c>
      <c r="Z227" s="46">
        <v>19.600000000000001</v>
      </c>
      <c r="AA227" s="46">
        <v>19.5</v>
      </c>
      <c r="AB227" s="46">
        <v>19.3</v>
      </c>
      <c r="AC227" s="46">
        <v>20.100000000000001</v>
      </c>
      <c r="AD227" s="46">
        <v>20.2</v>
      </c>
      <c r="AE227" s="46">
        <v>19.600000000000001</v>
      </c>
      <c r="AF227" s="46">
        <v>20.9</v>
      </c>
      <c r="AG227" s="46">
        <v>19.7</v>
      </c>
      <c r="AH227" s="46">
        <v>20.100000000000001</v>
      </c>
      <c r="AI227" s="46">
        <v>20.399999999999999</v>
      </c>
      <c r="AJ227" s="46">
        <v>19.788235294117644</v>
      </c>
    </row>
    <row r="228" spans="1:36" x14ac:dyDescent="0.25">
      <c r="A228" s="1">
        <v>45514</v>
      </c>
      <c r="B228" s="46">
        <v>20</v>
      </c>
      <c r="C228" s="46">
        <v>19</v>
      </c>
      <c r="D228" s="46">
        <v>19.899999999999999</v>
      </c>
      <c r="E228" s="46">
        <v>20.3</v>
      </c>
      <c r="F228" s="46">
        <v>18.8</v>
      </c>
      <c r="G228" s="46">
        <v>19.899999999999999</v>
      </c>
      <c r="H228" s="46">
        <v>18.5</v>
      </c>
      <c r="I228" s="46">
        <v>20.3</v>
      </c>
      <c r="J228" s="46">
        <v>19.7</v>
      </c>
      <c r="K228" s="46">
        <v>20.100000000000001</v>
      </c>
      <c r="L228" s="46">
        <v>19.600000000000001</v>
      </c>
      <c r="M228" s="46">
        <v>19.899999999999999</v>
      </c>
      <c r="N228" s="46">
        <v>20.399999999999999</v>
      </c>
      <c r="O228" s="46">
        <v>18.7</v>
      </c>
      <c r="P228" s="46">
        <v>18.100000000000001</v>
      </c>
      <c r="Q228" s="46">
        <v>19.3</v>
      </c>
      <c r="R228" s="46">
        <v>19.100000000000001</v>
      </c>
      <c r="S228" s="46">
        <v>18.3</v>
      </c>
      <c r="T228" s="46">
        <v>19.5</v>
      </c>
      <c r="U228" s="46">
        <v>19.7</v>
      </c>
      <c r="V228" s="46">
        <v>19.399999999999999</v>
      </c>
      <c r="W228" s="46">
        <v>19.100000000000001</v>
      </c>
      <c r="X228" s="46">
        <v>20.100000000000001</v>
      </c>
      <c r="Y228" s="46">
        <v>20.100000000000001</v>
      </c>
      <c r="Z228" s="46">
        <v>19.7</v>
      </c>
      <c r="AA228" s="46">
        <v>19</v>
      </c>
      <c r="AB228" s="46">
        <v>19.100000000000001</v>
      </c>
      <c r="AC228" s="46">
        <v>19.8</v>
      </c>
      <c r="AD228" s="46">
        <v>20.3</v>
      </c>
      <c r="AE228" s="46">
        <v>19.100000000000001</v>
      </c>
      <c r="AF228" s="46">
        <v>20.100000000000001</v>
      </c>
      <c r="AG228" s="46">
        <v>19.899999999999999</v>
      </c>
      <c r="AH228" s="46">
        <v>19.600000000000001</v>
      </c>
      <c r="AI228" s="46">
        <v>19.8</v>
      </c>
      <c r="AJ228" s="46">
        <v>19.535294117647055</v>
      </c>
    </row>
    <row r="229" spans="1:36" x14ac:dyDescent="0.25">
      <c r="A229" s="1">
        <v>45515</v>
      </c>
      <c r="B229" s="46">
        <v>22.2</v>
      </c>
      <c r="C229" s="46">
        <v>19.899999999999999</v>
      </c>
      <c r="D229" s="46">
        <v>21.7</v>
      </c>
      <c r="E229" s="46">
        <v>21.8</v>
      </c>
      <c r="F229" s="46">
        <v>20</v>
      </c>
      <c r="G229" s="46">
        <v>21.4</v>
      </c>
      <c r="H229" s="46">
        <v>18.100000000000001</v>
      </c>
      <c r="I229" s="46">
        <v>22.5</v>
      </c>
      <c r="J229" s="46">
        <v>21.7</v>
      </c>
      <c r="K229" s="46">
        <v>22</v>
      </c>
      <c r="L229" s="46">
        <v>21.1</v>
      </c>
      <c r="M229" s="46">
        <v>21.4</v>
      </c>
      <c r="N229" s="46">
        <v>21.3</v>
      </c>
      <c r="O229" s="46">
        <v>19.8</v>
      </c>
      <c r="P229" s="46">
        <v>17.899999999999999</v>
      </c>
      <c r="Q229" s="46">
        <v>21.3</v>
      </c>
      <c r="R229" s="46">
        <v>19.3</v>
      </c>
      <c r="S229" s="46">
        <v>18.7</v>
      </c>
      <c r="T229" s="46">
        <v>20.7</v>
      </c>
      <c r="U229" s="46">
        <v>21.9</v>
      </c>
      <c r="V229" s="46">
        <v>20.5</v>
      </c>
      <c r="W229" s="46">
        <v>19</v>
      </c>
      <c r="X229" s="46">
        <v>21.6</v>
      </c>
      <c r="Y229" s="46">
        <v>21.4</v>
      </c>
      <c r="Z229" s="46">
        <v>20</v>
      </c>
      <c r="AA229" s="46">
        <v>20.9</v>
      </c>
      <c r="AB229" s="46">
        <v>19.8</v>
      </c>
      <c r="AC229" s="46">
        <v>22.3</v>
      </c>
      <c r="AD229" s="46">
        <v>22</v>
      </c>
      <c r="AE229" s="46">
        <v>21.1</v>
      </c>
      <c r="AF229" s="46">
        <v>21.8</v>
      </c>
      <c r="AG229" s="46">
        <v>20.2</v>
      </c>
      <c r="AH229" s="46">
        <v>22.1</v>
      </c>
      <c r="AI229" s="46">
        <v>21.1</v>
      </c>
      <c r="AJ229" s="46">
        <v>20.838235294117645</v>
      </c>
    </row>
    <row r="230" spans="1:36" x14ac:dyDescent="0.25">
      <c r="A230" s="1">
        <v>45516</v>
      </c>
      <c r="B230" s="46">
        <v>24.6</v>
      </c>
      <c r="C230" s="46">
        <v>23.4</v>
      </c>
      <c r="D230" s="46">
        <v>24.7</v>
      </c>
      <c r="E230" s="46">
        <v>24.5</v>
      </c>
      <c r="F230" s="46">
        <v>23.2</v>
      </c>
      <c r="G230" s="46">
        <v>24.3</v>
      </c>
      <c r="H230" s="46">
        <v>21.6</v>
      </c>
      <c r="I230" s="46">
        <v>25.6</v>
      </c>
      <c r="J230" s="46">
        <v>25</v>
      </c>
      <c r="K230" s="46">
        <v>25.5</v>
      </c>
      <c r="L230" s="46">
        <v>21.7</v>
      </c>
      <c r="M230" s="46">
        <v>24.1</v>
      </c>
      <c r="N230" s="46">
        <v>25.7</v>
      </c>
      <c r="O230" s="46">
        <v>21.4</v>
      </c>
      <c r="P230" s="46">
        <v>21.6</v>
      </c>
      <c r="Q230" s="46">
        <v>23.1</v>
      </c>
      <c r="R230" s="46">
        <v>22.2</v>
      </c>
      <c r="S230" s="46">
        <v>22.5</v>
      </c>
      <c r="T230" s="46">
        <v>22.9</v>
      </c>
      <c r="U230" s="46">
        <v>25.8</v>
      </c>
      <c r="V230" s="46">
        <v>22.4</v>
      </c>
      <c r="W230" s="46">
        <v>21.3</v>
      </c>
      <c r="X230" s="46">
        <v>25.2</v>
      </c>
      <c r="Y230" s="46">
        <v>24.8</v>
      </c>
      <c r="Z230" s="46">
        <v>22.2</v>
      </c>
      <c r="AA230" s="46">
        <v>23.1</v>
      </c>
      <c r="AB230" s="46">
        <v>22.3</v>
      </c>
      <c r="AC230" s="46">
        <v>24.3</v>
      </c>
      <c r="AD230" s="46">
        <v>24.5</v>
      </c>
      <c r="AE230" s="46">
        <v>24.3</v>
      </c>
      <c r="AF230" s="46">
        <v>25.7</v>
      </c>
      <c r="AG230" s="46">
        <v>24.8</v>
      </c>
      <c r="AH230" s="46">
        <v>25.5</v>
      </c>
      <c r="AI230" s="46">
        <v>25.4</v>
      </c>
      <c r="AJ230" s="46">
        <v>23.799999999999997</v>
      </c>
    </row>
    <row r="231" spans="1:36" x14ac:dyDescent="0.25">
      <c r="A231" s="1">
        <v>45517</v>
      </c>
      <c r="B231" s="46">
        <v>25.2</v>
      </c>
      <c r="C231" s="46">
        <v>22.5</v>
      </c>
      <c r="D231" s="46">
        <v>23.4</v>
      </c>
      <c r="E231" s="46">
        <v>24.4</v>
      </c>
      <c r="F231" s="46">
        <v>21.4</v>
      </c>
      <c r="G231" s="46">
        <v>25.7</v>
      </c>
      <c r="H231" s="46">
        <v>24.7</v>
      </c>
      <c r="I231" s="46">
        <v>25.3</v>
      </c>
      <c r="J231" s="46">
        <v>24.9</v>
      </c>
      <c r="K231" s="46">
        <v>24.4</v>
      </c>
      <c r="L231" s="46">
        <v>24.7</v>
      </c>
      <c r="M231" s="46">
        <v>23.9</v>
      </c>
      <c r="N231" s="46">
        <v>21.7</v>
      </c>
      <c r="O231" s="46">
        <v>25.1</v>
      </c>
      <c r="P231" s="46">
        <v>21.8</v>
      </c>
      <c r="Q231" s="46">
        <v>25.8</v>
      </c>
      <c r="R231" s="46">
        <v>22.9</v>
      </c>
      <c r="S231" s="46">
        <v>23.7</v>
      </c>
      <c r="T231" s="46">
        <v>24.1</v>
      </c>
      <c r="U231" s="46">
        <v>25.2</v>
      </c>
      <c r="V231" s="46">
        <v>24.6</v>
      </c>
      <c r="W231" s="46">
        <v>25.4</v>
      </c>
      <c r="X231" s="46">
        <v>22.5</v>
      </c>
      <c r="Y231" s="46">
        <v>23</v>
      </c>
      <c r="Z231" s="46">
        <v>22.8</v>
      </c>
      <c r="AA231" s="46">
        <v>25.9</v>
      </c>
      <c r="AB231" s="46">
        <v>21.4</v>
      </c>
      <c r="AC231" s="46">
        <v>21.4</v>
      </c>
      <c r="AD231" s="46">
        <v>25.4</v>
      </c>
      <c r="AE231" s="46">
        <v>21.6</v>
      </c>
      <c r="AF231" s="46">
        <v>22.3</v>
      </c>
      <c r="AG231" s="46">
        <v>21.6</v>
      </c>
      <c r="AH231" s="46">
        <v>21.7</v>
      </c>
      <c r="AI231" s="46">
        <v>22.6</v>
      </c>
      <c r="AJ231" s="46">
        <v>23.617647058823529</v>
      </c>
    </row>
    <row r="232" spans="1:36" x14ac:dyDescent="0.25">
      <c r="A232" s="1">
        <v>45518</v>
      </c>
      <c r="B232" s="46">
        <v>20.3</v>
      </c>
      <c r="C232" s="46">
        <v>19.600000000000001</v>
      </c>
      <c r="D232" s="46">
        <v>20.5</v>
      </c>
      <c r="E232" s="46">
        <v>20.9</v>
      </c>
      <c r="F232" s="46">
        <v>19.7</v>
      </c>
      <c r="G232" s="46">
        <v>20.8</v>
      </c>
      <c r="H232" s="46">
        <v>20.8</v>
      </c>
      <c r="I232" s="46">
        <v>20.6</v>
      </c>
      <c r="J232" s="46">
        <v>19.7</v>
      </c>
      <c r="K232" s="46">
        <v>20</v>
      </c>
      <c r="L232" s="46">
        <v>21</v>
      </c>
      <c r="M232" s="46">
        <v>20.399999999999999</v>
      </c>
      <c r="N232" s="46">
        <v>20.6</v>
      </c>
      <c r="O232" s="46">
        <v>21.1</v>
      </c>
      <c r="P232" s="46">
        <v>19.899999999999999</v>
      </c>
      <c r="Q232" s="46">
        <v>20.9</v>
      </c>
      <c r="R232" s="46">
        <v>20.8</v>
      </c>
      <c r="S232" s="46">
        <v>20.100000000000001</v>
      </c>
      <c r="T232" s="46">
        <v>20.3</v>
      </c>
      <c r="U232" s="46">
        <v>19</v>
      </c>
      <c r="V232" s="46">
        <v>20.6</v>
      </c>
      <c r="W232" s="46">
        <v>21.5</v>
      </c>
      <c r="X232" s="46">
        <v>20.5</v>
      </c>
      <c r="Y232" s="46">
        <v>20.6</v>
      </c>
      <c r="Z232" s="46">
        <v>20.2</v>
      </c>
      <c r="AA232" s="46">
        <v>20.7</v>
      </c>
      <c r="AB232" s="46">
        <v>19.600000000000001</v>
      </c>
      <c r="AC232" s="46">
        <v>20.100000000000001</v>
      </c>
      <c r="AD232" s="46">
        <v>20.399999999999999</v>
      </c>
      <c r="AE232" s="46">
        <v>19.899999999999999</v>
      </c>
      <c r="AF232" s="46">
        <v>20.399999999999999</v>
      </c>
      <c r="AG232" s="46">
        <v>19.8</v>
      </c>
      <c r="AH232" s="46">
        <v>20.399999999999999</v>
      </c>
      <c r="AI232" s="46">
        <v>20.100000000000001</v>
      </c>
      <c r="AJ232" s="46">
        <v>20.347058823529412</v>
      </c>
    </row>
    <row r="233" spans="1:36" x14ac:dyDescent="0.25">
      <c r="A233" s="1">
        <v>45519</v>
      </c>
      <c r="B233" s="46">
        <v>21</v>
      </c>
      <c r="C233" s="46">
        <v>20.3</v>
      </c>
      <c r="D233" s="46">
        <v>20.5</v>
      </c>
      <c r="E233" s="46">
        <v>21.2</v>
      </c>
      <c r="F233" s="46">
        <v>19.600000000000001</v>
      </c>
      <c r="G233" s="46">
        <v>21.1</v>
      </c>
      <c r="H233" s="46">
        <v>20.399999999999999</v>
      </c>
      <c r="I233" s="46">
        <v>21.1</v>
      </c>
      <c r="J233" s="46">
        <v>20.9</v>
      </c>
      <c r="K233" s="46">
        <v>21</v>
      </c>
      <c r="L233" s="46">
        <v>21.1</v>
      </c>
      <c r="M233" s="46">
        <v>20.7</v>
      </c>
      <c r="N233" s="46">
        <v>21</v>
      </c>
      <c r="O233" s="46">
        <v>20.399999999999999</v>
      </c>
      <c r="P233" s="46">
        <v>19.399999999999999</v>
      </c>
      <c r="Q233" s="46">
        <v>21.5</v>
      </c>
      <c r="R233" s="46">
        <v>21.1</v>
      </c>
      <c r="S233" s="46">
        <v>20.3</v>
      </c>
      <c r="T233" s="46">
        <v>21</v>
      </c>
      <c r="U233" s="46">
        <v>20.9</v>
      </c>
      <c r="V233" s="46">
        <v>20.9</v>
      </c>
      <c r="W233" s="46">
        <v>21.4</v>
      </c>
      <c r="X233" s="46">
        <v>20.6</v>
      </c>
      <c r="Y233" s="46">
        <v>21</v>
      </c>
      <c r="Z233" s="46">
        <v>20.7</v>
      </c>
      <c r="AA233" s="46">
        <v>21.4</v>
      </c>
      <c r="AB233" s="46">
        <v>19.7</v>
      </c>
      <c r="AC233" s="46">
        <v>20.7</v>
      </c>
      <c r="AD233" s="46">
        <v>21.1</v>
      </c>
      <c r="AE233" s="46">
        <v>20.399999999999999</v>
      </c>
      <c r="AF233" s="46">
        <v>20.8</v>
      </c>
      <c r="AG233" s="46">
        <v>20.399999999999999</v>
      </c>
      <c r="AH233" s="46">
        <v>20.5</v>
      </c>
      <c r="AI233" s="46">
        <v>20.9</v>
      </c>
      <c r="AJ233" s="46">
        <v>20.735294117647054</v>
      </c>
    </row>
    <row r="234" spans="1:36" x14ac:dyDescent="0.25">
      <c r="A234" s="1">
        <v>45520</v>
      </c>
      <c r="B234" s="46">
        <v>20.3</v>
      </c>
      <c r="C234" s="46">
        <v>19</v>
      </c>
      <c r="D234" s="46">
        <v>19.5</v>
      </c>
      <c r="E234" s="46">
        <v>19.100000000000001</v>
      </c>
      <c r="F234" s="46">
        <v>18.3</v>
      </c>
      <c r="G234" s="46">
        <v>19.3</v>
      </c>
      <c r="H234" s="46">
        <v>18.8</v>
      </c>
      <c r="I234" s="46">
        <v>19.8</v>
      </c>
      <c r="J234" s="46">
        <v>19.600000000000001</v>
      </c>
      <c r="K234" s="46">
        <v>19.3</v>
      </c>
      <c r="L234" s="46">
        <v>19.2</v>
      </c>
      <c r="M234" s="46">
        <v>19.8</v>
      </c>
      <c r="N234" s="46">
        <v>19.5</v>
      </c>
      <c r="O234" s="46">
        <v>18.899999999999999</v>
      </c>
      <c r="P234" s="46">
        <v>18</v>
      </c>
      <c r="Q234" s="46">
        <v>19.8</v>
      </c>
      <c r="R234" s="46">
        <v>19.100000000000001</v>
      </c>
      <c r="S234" s="46">
        <v>18.3</v>
      </c>
      <c r="T234" s="46">
        <v>19.3</v>
      </c>
      <c r="U234" s="46">
        <v>20.100000000000001</v>
      </c>
      <c r="V234" s="46">
        <v>19.100000000000001</v>
      </c>
      <c r="W234" s="46">
        <v>18.899999999999999</v>
      </c>
      <c r="X234" s="46">
        <v>19.7</v>
      </c>
      <c r="Y234" s="46">
        <v>19.5</v>
      </c>
      <c r="Z234" s="46">
        <v>18.899999999999999</v>
      </c>
      <c r="AA234" s="46">
        <v>19.600000000000001</v>
      </c>
      <c r="AB234" s="46">
        <v>18.2</v>
      </c>
      <c r="AC234" s="46">
        <v>20</v>
      </c>
      <c r="AD234" s="46">
        <v>19.5</v>
      </c>
      <c r="AE234" s="46">
        <v>19.2</v>
      </c>
      <c r="AF234" s="46">
        <v>19.899999999999999</v>
      </c>
      <c r="AG234" s="46">
        <v>18.399999999999999</v>
      </c>
      <c r="AH234" s="46">
        <v>20</v>
      </c>
      <c r="AI234" s="46">
        <v>19.600000000000001</v>
      </c>
      <c r="AJ234" s="46">
        <v>19.279411764705884</v>
      </c>
    </row>
    <row r="235" spans="1:36" x14ac:dyDescent="0.25">
      <c r="A235" s="1">
        <v>45521</v>
      </c>
      <c r="B235" s="46">
        <v>20.399999999999999</v>
      </c>
      <c r="C235" s="46">
        <v>16.8</v>
      </c>
      <c r="D235" s="46">
        <v>18.899999999999999</v>
      </c>
      <c r="E235" s="46">
        <v>18.100000000000001</v>
      </c>
      <c r="F235" s="46">
        <v>17.3</v>
      </c>
      <c r="G235" s="46">
        <v>19</v>
      </c>
      <c r="H235" s="46">
        <v>17.2</v>
      </c>
      <c r="I235" s="46">
        <v>20.399999999999999</v>
      </c>
      <c r="J235" s="46">
        <v>20.5</v>
      </c>
      <c r="K235" s="46">
        <v>19.8</v>
      </c>
      <c r="L235" s="46">
        <v>18.399999999999999</v>
      </c>
      <c r="M235" s="46">
        <v>19</v>
      </c>
      <c r="N235" s="46">
        <v>19.100000000000001</v>
      </c>
      <c r="O235" s="46">
        <v>17.7</v>
      </c>
      <c r="P235" s="46">
        <v>16.5</v>
      </c>
      <c r="Q235" s="46">
        <v>19.3</v>
      </c>
      <c r="R235" s="46">
        <v>18.399999999999999</v>
      </c>
      <c r="S235" s="46">
        <v>17.3</v>
      </c>
      <c r="T235" s="46">
        <v>18.100000000000001</v>
      </c>
      <c r="U235" s="46">
        <v>20.2</v>
      </c>
      <c r="V235" s="46">
        <v>18</v>
      </c>
      <c r="W235" s="46">
        <v>17.7</v>
      </c>
      <c r="X235" s="46">
        <v>18.7</v>
      </c>
      <c r="Y235" s="46">
        <v>18.3</v>
      </c>
      <c r="Z235" s="46">
        <v>17.5</v>
      </c>
      <c r="AA235" s="46">
        <v>18.7</v>
      </c>
      <c r="AB235" s="46">
        <v>17.899999999999999</v>
      </c>
      <c r="AC235" s="46">
        <v>20.8</v>
      </c>
      <c r="AD235" s="46">
        <v>19.899999999999999</v>
      </c>
      <c r="AE235" s="46">
        <v>17.8</v>
      </c>
      <c r="AF235" s="46">
        <v>20.399999999999999</v>
      </c>
      <c r="AG235" s="46">
        <v>16.8</v>
      </c>
      <c r="AH235" s="46">
        <v>20.6</v>
      </c>
      <c r="AI235" s="46">
        <v>19.600000000000001</v>
      </c>
      <c r="AJ235" s="46">
        <v>18.679411764705879</v>
      </c>
    </row>
    <row r="236" spans="1:36" x14ac:dyDescent="0.25">
      <c r="A236" s="1">
        <v>45522</v>
      </c>
      <c r="B236" s="46">
        <v>19.399999999999999</v>
      </c>
      <c r="C236" s="46">
        <v>17</v>
      </c>
      <c r="D236" s="46">
        <v>17.399999999999999</v>
      </c>
      <c r="E236" s="46">
        <v>17</v>
      </c>
      <c r="F236" s="46">
        <v>18.3</v>
      </c>
      <c r="G236" s="46">
        <v>18.2</v>
      </c>
      <c r="H236" s="46">
        <v>16.600000000000001</v>
      </c>
      <c r="I236" s="46">
        <v>18.8</v>
      </c>
      <c r="J236" s="46">
        <v>19.2</v>
      </c>
      <c r="K236" s="46">
        <v>18</v>
      </c>
      <c r="L236" s="46">
        <v>17.899999999999999</v>
      </c>
      <c r="M236" s="46">
        <v>17.5</v>
      </c>
      <c r="N236" s="46">
        <v>18.3</v>
      </c>
      <c r="O236" s="46">
        <v>17.2</v>
      </c>
      <c r="P236" s="46">
        <v>17.100000000000001</v>
      </c>
      <c r="Q236" s="46">
        <v>18.600000000000001</v>
      </c>
      <c r="R236" s="46">
        <v>18.399999999999999</v>
      </c>
      <c r="S236" s="46">
        <v>16.8</v>
      </c>
      <c r="T236" s="46">
        <v>17.600000000000001</v>
      </c>
      <c r="U236" s="46">
        <v>19</v>
      </c>
      <c r="V236" s="46">
        <v>17.2</v>
      </c>
      <c r="W236" s="46">
        <v>17.7</v>
      </c>
      <c r="X236" s="46">
        <v>17.600000000000001</v>
      </c>
      <c r="Y236" s="46">
        <v>17.899999999999999</v>
      </c>
      <c r="Z236" s="46">
        <v>17.899999999999999</v>
      </c>
      <c r="AA236" s="46">
        <v>18.2</v>
      </c>
      <c r="AB236" s="46">
        <v>18.2</v>
      </c>
      <c r="AC236" s="46">
        <v>19.3</v>
      </c>
      <c r="AD236" s="46">
        <v>19</v>
      </c>
      <c r="AE236" s="46">
        <v>16.600000000000001</v>
      </c>
      <c r="AF236" s="46">
        <v>17.7</v>
      </c>
      <c r="AG236" s="46">
        <v>17.899999999999999</v>
      </c>
      <c r="AH236" s="46">
        <v>18.399999999999999</v>
      </c>
      <c r="AI236" s="46">
        <v>17.399999999999999</v>
      </c>
      <c r="AJ236" s="46">
        <v>17.920588235294115</v>
      </c>
    </row>
    <row r="237" spans="1:36" x14ac:dyDescent="0.25">
      <c r="A237" s="1">
        <v>45523</v>
      </c>
      <c r="B237" s="46">
        <v>17.3</v>
      </c>
      <c r="C237" s="46">
        <v>18.3</v>
      </c>
      <c r="D237" s="46">
        <v>17.5</v>
      </c>
      <c r="E237" s="46">
        <v>17.100000000000001</v>
      </c>
      <c r="F237" s="46">
        <v>18.2</v>
      </c>
      <c r="G237" s="46">
        <v>16.7</v>
      </c>
      <c r="H237" s="46">
        <v>16.600000000000001</v>
      </c>
      <c r="I237" s="46">
        <v>16.899999999999999</v>
      </c>
      <c r="J237" s="46">
        <v>16.8</v>
      </c>
      <c r="K237" s="46">
        <v>17</v>
      </c>
      <c r="L237" s="46">
        <v>16.899999999999999</v>
      </c>
      <c r="M237" s="46">
        <v>17.2</v>
      </c>
      <c r="N237" s="46">
        <v>19.7</v>
      </c>
      <c r="O237" s="46">
        <v>16.899999999999999</v>
      </c>
      <c r="P237" s="46">
        <v>17.899999999999999</v>
      </c>
      <c r="Q237" s="46">
        <v>16.899999999999999</v>
      </c>
      <c r="R237" s="46">
        <v>18.399999999999999</v>
      </c>
      <c r="S237" s="46">
        <v>17.7</v>
      </c>
      <c r="T237" s="46">
        <v>17.7</v>
      </c>
      <c r="U237" s="46">
        <v>17.600000000000001</v>
      </c>
      <c r="V237" s="46">
        <v>18.2</v>
      </c>
      <c r="W237" s="46">
        <v>17.399999999999999</v>
      </c>
      <c r="X237" s="46">
        <v>18.899999999999999</v>
      </c>
      <c r="Y237" s="46">
        <v>18.399999999999999</v>
      </c>
      <c r="Z237" s="46">
        <v>19.2</v>
      </c>
      <c r="AA237" s="46">
        <v>16.100000000000001</v>
      </c>
      <c r="AB237" s="46">
        <v>19.399999999999999</v>
      </c>
      <c r="AC237" s="46">
        <v>19.600000000000001</v>
      </c>
      <c r="AD237" s="46">
        <v>17</v>
      </c>
      <c r="AE237" s="46">
        <v>17.899999999999999</v>
      </c>
      <c r="AF237" s="46">
        <v>18</v>
      </c>
      <c r="AG237" s="46">
        <v>19</v>
      </c>
      <c r="AH237" s="46">
        <v>19.3</v>
      </c>
      <c r="AI237" s="46">
        <v>17.3</v>
      </c>
      <c r="AJ237" s="46">
        <v>17.794117647058815</v>
      </c>
    </row>
    <row r="238" spans="1:36" x14ac:dyDescent="0.25">
      <c r="A238" s="1">
        <v>45524</v>
      </c>
      <c r="B238" s="46">
        <v>19.600000000000001</v>
      </c>
      <c r="C238" s="46">
        <v>18</v>
      </c>
      <c r="D238" s="46">
        <v>17.5</v>
      </c>
      <c r="E238" s="46">
        <v>18</v>
      </c>
      <c r="F238" s="46">
        <v>18</v>
      </c>
      <c r="G238" s="46">
        <v>18.5</v>
      </c>
      <c r="H238" s="46">
        <v>18.399999999999999</v>
      </c>
      <c r="I238" s="46">
        <v>18.600000000000001</v>
      </c>
      <c r="J238" s="46">
        <v>19.100000000000001</v>
      </c>
      <c r="K238" s="46">
        <v>17.7</v>
      </c>
      <c r="L238" s="46">
        <v>18.600000000000001</v>
      </c>
      <c r="M238" s="46">
        <v>17.600000000000001</v>
      </c>
      <c r="N238" s="46">
        <v>18.7</v>
      </c>
      <c r="O238" s="46">
        <v>18.7</v>
      </c>
      <c r="P238" s="46">
        <v>18.600000000000001</v>
      </c>
      <c r="Q238" s="46">
        <v>19.2</v>
      </c>
      <c r="R238" s="46">
        <v>18.2</v>
      </c>
      <c r="S238" s="46">
        <v>17.899999999999999</v>
      </c>
      <c r="T238" s="46">
        <v>18.399999999999999</v>
      </c>
      <c r="U238" s="46">
        <v>19.100000000000001</v>
      </c>
      <c r="V238" s="46">
        <v>18.5</v>
      </c>
      <c r="W238" s="46">
        <v>19.399999999999999</v>
      </c>
      <c r="X238" s="46">
        <v>18</v>
      </c>
      <c r="Y238" s="46">
        <v>17.8</v>
      </c>
      <c r="Z238" s="46">
        <v>19</v>
      </c>
      <c r="AA238" s="46">
        <v>19.2</v>
      </c>
      <c r="AB238" s="46">
        <v>18.7</v>
      </c>
      <c r="AC238" s="46">
        <v>18.5</v>
      </c>
      <c r="AD238" s="46">
        <v>18.8</v>
      </c>
      <c r="AE238" s="46">
        <v>17.8</v>
      </c>
      <c r="AF238" s="46">
        <v>17.8</v>
      </c>
      <c r="AG238" s="46">
        <v>18.8</v>
      </c>
      <c r="AH238" s="46">
        <v>18.100000000000001</v>
      </c>
      <c r="AI238" s="46">
        <v>17.600000000000001</v>
      </c>
      <c r="AJ238" s="46">
        <v>18.423529411764697</v>
      </c>
    </row>
    <row r="239" spans="1:36" x14ac:dyDescent="0.25">
      <c r="A239" s="1">
        <v>45525</v>
      </c>
      <c r="B239" s="46">
        <v>16.100000000000001</v>
      </c>
      <c r="C239" s="46">
        <v>16</v>
      </c>
      <c r="D239" s="46">
        <v>15.5</v>
      </c>
      <c r="E239" s="46">
        <v>16.100000000000001</v>
      </c>
      <c r="F239" s="46">
        <v>17.2</v>
      </c>
      <c r="G239" s="46">
        <v>15.5</v>
      </c>
      <c r="H239" s="46">
        <v>15.2</v>
      </c>
      <c r="I239" s="46">
        <v>15.8</v>
      </c>
      <c r="J239" s="46">
        <v>16.2</v>
      </c>
      <c r="K239" s="46">
        <v>15.8</v>
      </c>
      <c r="L239" s="46">
        <v>15.7</v>
      </c>
      <c r="M239" s="46">
        <v>15.7</v>
      </c>
      <c r="N239" s="46">
        <v>17.7</v>
      </c>
      <c r="O239" s="46">
        <v>15.4</v>
      </c>
      <c r="P239" s="46">
        <v>16.5</v>
      </c>
      <c r="Q239" s="46">
        <v>15.9</v>
      </c>
      <c r="R239" s="46">
        <v>16.3</v>
      </c>
      <c r="S239" s="46">
        <v>15.6</v>
      </c>
      <c r="T239" s="46">
        <v>15.7</v>
      </c>
      <c r="U239" s="46">
        <v>15.9</v>
      </c>
      <c r="V239" s="46">
        <v>16.100000000000001</v>
      </c>
      <c r="W239" s="46">
        <v>15.6</v>
      </c>
      <c r="X239" s="46">
        <v>16.8</v>
      </c>
      <c r="Y239" s="46">
        <v>16.600000000000001</v>
      </c>
      <c r="Z239" s="46">
        <v>17</v>
      </c>
      <c r="AA239" s="46">
        <v>15.9</v>
      </c>
      <c r="AB239" s="46">
        <v>17.2</v>
      </c>
      <c r="AC239" s="46">
        <v>17.399999999999999</v>
      </c>
      <c r="AD239" s="46">
        <v>15.6</v>
      </c>
      <c r="AE239" s="46">
        <v>16.600000000000001</v>
      </c>
      <c r="AF239" s="46">
        <v>16.3</v>
      </c>
      <c r="AG239" s="46">
        <v>17.600000000000001</v>
      </c>
      <c r="AH239" s="46">
        <v>16.5</v>
      </c>
      <c r="AI239" s="46">
        <v>16.8</v>
      </c>
      <c r="AJ239" s="46">
        <v>16.22941176470588</v>
      </c>
    </row>
    <row r="240" spans="1:36" x14ac:dyDescent="0.25">
      <c r="A240" s="1">
        <v>45526</v>
      </c>
      <c r="B240" s="46">
        <v>19.2</v>
      </c>
      <c r="C240" s="46">
        <v>18.600000000000001</v>
      </c>
      <c r="D240" s="46">
        <v>18.2</v>
      </c>
      <c r="E240" s="46">
        <v>18.899999999999999</v>
      </c>
      <c r="F240" s="46">
        <v>18.7</v>
      </c>
      <c r="G240" s="46">
        <v>18.5</v>
      </c>
      <c r="H240" s="46">
        <v>18.100000000000001</v>
      </c>
      <c r="I240" s="46">
        <v>19</v>
      </c>
      <c r="J240" s="46">
        <v>18.399999999999999</v>
      </c>
      <c r="K240" s="46">
        <v>18.600000000000001</v>
      </c>
      <c r="L240" s="46">
        <v>18.399999999999999</v>
      </c>
      <c r="M240" s="46">
        <v>18.600000000000001</v>
      </c>
      <c r="N240" s="46">
        <v>19.2</v>
      </c>
      <c r="O240" s="46">
        <v>17.899999999999999</v>
      </c>
      <c r="P240" s="46">
        <v>18.2</v>
      </c>
      <c r="Q240" s="46">
        <v>18.5</v>
      </c>
      <c r="R240" s="46">
        <v>17.8</v>
      </c>
      <c r="S240" s="46">
        <v>18</v>
      </c>
      <c r="T240" s="46">
        <v>18.5</v>
      </c>
      <c r="U240" s="46">
        <v>18.100000000000001</v>
      </c>
      <c r="V240" s="46">
        <v>18.5</v>
      </c>
      <c r="W240" s="46">
        <v>18</v>
      </c>
      <c r="X240" s="46">
        <v>19.5</v>
      </c>
      <c r="Y240" s="46">
        <v>19.2</v>
      </c>
      <c r="Z240" s="46">
        <v>18.600000000000001</v>
      </c>
      <c r="AA240" s="46">
        <v>18.600000000000001</v>
      </c>
      <c r="AB240" s="46">
        <v>18.600000000000001</v>
      </c>
      <c r="AC240" s="46">
        <v>19.3</v>
      </c>
      <c r="AD240" s="46">
        <v>18.899999999999999</v>
      </c>
      <c r="AE240" s="46">
        <v>18.899999999999999</v>
      </c>
      <c r="AF240" s="46">
        <v>19</v>
      </c>
      <c r="AG240" s="46">
        <v>19.3</v>
      </c>
      <c r="AH240" s="46">
        <v>18.899999999999999</v>
      </c>
      <c r="AI240" s="46">
        <v>19.600000000000001</v>
      </c>
      <c r="AJ240" s="46">
        <v>18.655882352941177</v>
      </c>
    </row>
    <row r="241" spans="1:36" x14ac:dyDescent="0.25">
      <c r="A241" s="1">
        <v>45527</v>
      </c>
      <c r="B241" s="46">
        <v>19.8</v>
      </c>
      <c r="C241" s="46">
        <v>18.600000000000001</v>
      </c>
      <c r="D241" s="46">
        <v>18.899999999999999</v>
      </c>
      <c r="E241" s="46">
        <v>18.8</v>
      </c>
      <c r="F241" s="46">
        <v>18.600000000000001</v>
      </c>
      <c r="G241" s="46">
        <v>19.600000000000001</v>
      </c>
      <c r="H241" s="46">
        <v>17.8</v>
      </c>
      <c r="I241" s="46">
        <v>19.899999999999999</v>
      </c>
      <c r="J241" s="46">
        <v>19.5</v>
      </c>
      <c r="K241" s="46">
        <v>19.600000000000001</v>
      </c>
      <c r="L241" s="46">
        <v>18.8</v>
      </c>
      <c r="M241" s="46">
        <v>19.399999999999999</v>
      </c>
      <c r="N241" s="46">
        <v>19.600000000000001</v>
      </c>
      <c r="O241" s="46">
        <v>18.2</v>
      </c>
      <c r="P241" s="46">
        <v>17.5</v>
      </c>
      <c r="Q241" s="46">
        <v>19.8</v>
      </c>
      <c r="R241" s="46">
        <v>17.899999999999999</v>
      </c>
      <c r="S241" s="46">
        <v>17.899999999999999</v>
      </c>
      <c r="T241" s="46">
        <v>19</v>
      </c>
      <c r="U241" s="46">
        <v>19.2</v>
      </c>
      <c r="V241" s="46">
        <v>18.8</v>
      </c>
      <c r="W241" s="46">
        <v>18.600000000000001</v>
      </c>
      <c r="X241" s="46">
        <v>19.3</v>
      </c>
      <c r="Y241" s="46">
        <v>19</v>
      </c>
      <c r="Z241" s="46">
        <v>18.100000000000001</v>
      </c>
      <c r="AA241" s="46">
        <v>19.7</v>
      </c>
      <c r="AB241" s="46">
        <v>18.3</v>
      </c>
      <c r="AC241" s="46">
        <v>19.7</v>
      </c>
      <c r="AD241" s="46">
        <v>19.7</v>
      </c>
      <c r="AE241" s="46">
        <v>18.600000000000001</v>
      </c>
      <c r="AF241" s="46">
        <v>20</v>
      </c>
      <c r="AG241" s="46">
        <v>19.899999999999999</v>
      </c>
      <c r="AH241" s="46">
        <v>19.3</v>
      </c>
      <c r="AI241" s="46">
        <v>20.2</v>
      </c>
      <c r="AJ241" s="46">
        <v>19.047058823529415</v>
      </c>
    </row>
    <row r="242" spans="1:36" x14ac:dyDescent="0.25">
      <c r="A242" s="1">
        <v>45528</v>
      </c>
      <c r="B242" s="46">
        <v>21.2</v>
      </c>
      <c r="C242" s="46">
        <v>17.8</v>
      </c>
      <c r="D242" s="46">
        <v>19</v>
      </c>
      <c r="E242" s="46">
        <v>19</v>
      </c>
      <c r="F242" s="46">
        <v>17</v>
      </c>
      <c r="G242" s="46">
        <v>19.600000000000001</v>
      </c>
      <c r="H242" s="46">
        <v>18.600000000000001</v>
      </c>
      <c r="I242" s="46">
        <v>20.5</v>
      </c>
      <c r="J242" s="46">
        <v>21.2</v>
      </c>
      <c r="K242" s="46">
        <v>19.5</v>
      </c>
      <c r="L242" s="46">
        <v>19.3</v>
      </c>
      <c r="M242" s="46">
        <v>19.5</v>
      </c>
      <c r="N242" s="46">
        <v>18.3</v>
      </c>
      <c r="O242" s="46">
        <v>19.100000000000001</v>
      </c>
      <c r="P242" s="46">
        <v>16.8</v>
      </c>
      <c r="Q242" s="46">
        <v>20.5</v>
      </c>
      <c r="R242" s="46">
        <v>17.7</v>
      </c>
      <c r="S242" s="46">
        <v>17.7</v>
      </c>
      <c r="T242" s="46">
        <v>18.899999999999999</v>
      </c>
      <c r="U242" s="46">
        <v>21.3</v>
      </c>
      <c r="V242" s="46">
        <v>18.7</v>
      </c>
      <c r="W242" s="46">
        <v>19.3</v>
      </c>
      <c r="X242" s="46">
        <v>18.8</v>
      </c>
      <c r="Y242" s="46">
        <v>18.2</v>
      </c>
      <c r="Z242" s="46">
        <v>18.100000000000001</v>
      </c>
      <c r="AA242" s="46">
        <v>20.399999999999999</v>
      </c>
      <c r="AB242" s="46">
        <v>16.7</v>
      </c>
      <c r="AC242" s="46">
        <v>19</v>
      </c>
      <c r="AD242" s="46">
        <v>20.3</v>
      </c>
      <c r="AE242" s="46">
        <v>18.2</v>
      </c>
      <c r="AF242" s="46">
        <v>18.899999999999999</v>
      </c>
      <c r="AG242" s="46">
        <v>18.2</v>
      </c>
      <c r="AH242" s="46">
        <v>18.7</v>
      </c>
      <c r="AI242" s="46">
        <v>19.2</v>
      </c>
      <c r="AJ242" s="46">
        <v>18.976470588235298</v>
      </c>
    </row>
    <row r="243" spans="1:36" x14ac:dyDescent="0.25">
      <c r="A243" s="1">
        <v>45529</v>
      </c>
      <c r="B243" s="46">
        <v>16.7</v>
      </c>
      <c r="C243" s="46">
        <v>16.3</v>
      </c>
      <c r="D243" s="46">
        <v>15.7</v>
      </c>
      <c r="E243" s="46">
        <v>16.399999999999999</v>
      </c>
      <c r="F243" s="46">
        <v>17.3</v>
      </c>
      <c r="G243" s="46">
        <v>16.3</v>
      </c>
      <c r="H243" s="46">
        <v>16.2</v>
      </c>
      <c r="I243" s="46">
        <v>16.3</v>
      </c>
      <c r="J243" s="46">
        <v>16.2</v>
      </c>
      <c r="K243" s="46">
        <v>16.399999999999999</v>
      </c>
      <c r="L243" s="46">
        <v>16.2</v>
      </c>
      <c r="M243" s="46">
        <v>16</v>
      </c>
      <c r="N243" s="46">
        <v>17.600000000000001</v>
      </c>
      <c r="O243" s="46">
        <v>16.100000000000001</v>
      </c>
      <c r="P243" s="46">
        <v>16.8</v>
      </c>
      <c r="Q243" s="46">
        <v>16.5</v>
      </c>
      <c r="R243" s="46">
        <v>16.5</v>
      </c>
      <c r="S243" s="46">
        <v>16.2</v>
      </c>
      <c r="T243" s="46">
        <v>16</v>
      </c>
      <c r="U243" s="46">
        <v>16</v>
      </c>
      <c r="V243" s="46">
        <v>16.7</v>
      </c>
      <c r="W243" s="46">
        <v>16.2</v>
      </c>
      <c r="X243" s="46">
        <v>16.8</v>
      </c>
      <c r="Y243" s="46">
        <v>16.600000000000001</v>
      </c>
      <c r="Z243" s="46">
        <v>17.2</v>
      </c>
      <c r="AA243" s="46">
        <v>16.600000000000001</v>
      </c>
      <c r="AB243" s="46">
        <v>17.3</v>
      </c>
      <c r="AC243" s="46">
        <v>16.8</v>
      </c>
      <c r="AD243" s="46">
        <v>16.3</v>
      </c>
      <c r="AE243" s="46">
        <v>16.600000000000001</v>
      </c>
      <c r="AF243" s="46">
        <v>16.399999999999999</v>
      </c>
      <c r="AG243" s="46">
        <v>17.7</v>
      </c>
      <c r="AH243" s="46">
        <v>15.9</v>
      </c>
      <c r="AI243" s="46">
        <v>16.600000000000001</v>
      </c>
      <c r="AJ243" s="46">
        <v>16.511764705882356</v>
      </c>
    </row>
    <row r="244" spans="1:36" x14ac:dyDescent="0.25">
      <c r="A244" s="1">
        <v>45530</v>
      </c>
      <c r="B244" s="46">
        <v>16.7</v>
      </c>
      <c r="C244" s="46">
        <v>16.600000000000001</v>
      </c>
      <c r="D244" s="46">
        <v>16.600000000000001</v>
      </c>
      <c r="E244" s="46">
        <v>16.600000000000001</v>
      </c>
      <c r="F244" s="46">
        <v>17.8</v>
      </c>
      <c r="G244" s="46">
        <v>16.399999999999999</v>
      </c>
      <c r="H244" s="46">
        <v>16.2</v>
      </c>
      <c r="I244" s="46">
        <v>16.399999999999999</v>
      </c>
      <c r="J244" s="46">
        <v>16.2</v>
      </c>
      <c r="K244" s="46">
        <v>16.399999999999999</v>
      </c>
      <c r="L244" s="46">
        <v>16.399999999999999</v>
      </c>
      <c r="M244" s="46">
        <v>16.600000000000001</v>
      </c>
      <c r="N244" s="46">
        <v>17.899999999999999</v>
      </c>
      <c r="O244" s="46">
        <v>16</v>
      </c>
      <c r="P244" s="46">
        <v>17.5</v>
      </c>
      <c r="Q244" s="46">
        <v>15.8</v>
      </c>
      <c r="R244" s="46">
        <v>16.7</v>
      </c>
      <c r="S244" s="46">
        <v>16.899999999999999</v>
      </c>
      <c r="T244" s="46">
        <v>16.899999999999999</v>
      </c>
      <c r="U244" s="46">
        <v>16.8</v>
      </c>
      <c r="V244" s="46">
        <v>16.7</v>
      </c>
      <c r="W244" s="46">
        <v>16.399999999999999</v>
      </c>
      <c r="X244" s="46">
        <v>17.3</v>
      </c>
      <c r="Y244" s="46">
        <v>17.2</v>
      </c>
      <c r="Z244" s="46">
        <v>17.2</v>
      </c>
      <c r="AA244" s="46">
        <v>15.9</v>
      </c>
      <c r="AB244" s="46">
        <v>17.899999999999999</v>
      </c>
      <c r="AC244" s="46">
        <v>17.899999999999999</v>
      </c>
      <c r="AD244" s="46">
        <v>16.2</v>
      </c>
      <c r="AE244" s="46">
        <v>16.7</v>
      </c>
      <c r="AF244" s="46">
        <v>17.399999999999999</v>
      </c>
      <c r="AG244" s="46">
        <v>17.399999999999999</v>
      </c>
      <c r="AH244" s="46">
        <v>17</v>
      </c>
      <c r="AI244" s="46">
        <v>17.2</v>
      </c>
      <c r="AJ244" s="46">
        <v>16.817647058823525</v>
      </c>
    </row>
    <row r="245" spans="1:36" x14ac:dyDescent="0.25">
      <c r="A245" s="1">
        <v>45531</v>
      </c>
      <c r="B245" s="46">
        <v>18.3</v>
      </c>
      <c r="C245" s="46">
        <v>18.100000000000001</v>
      </c>
      <c r="D245" s="46">
        <v>18.399999999999999</v>
      </c>
      <c r="E245" s="46">
        <v>17.3</v>
      </c>
      <c r="F245" s="46">
        <v>18.2</v>
      </c>
      <c r="G245" s="46">
        <v>18.2</v>
      </c>
      <c r="H245" s="46">
        <v>17.7</v>
      </c>
      <c r="I245" s="46">
        <v>18.100000000000001</v>
      </c>
      <c r="J245" s="46">
        <v>17.5</v>
      </c>
      <c r="K245" s="46">
        <v>18</v>
      </c>
      <c r="L245" s="46">
        <v>17.399999999999999</v>
      </c>
      <c r="M245" s="46">
        <v>17.600000000000001</v>
      </c>
      <c r="N245" s="46">
        <v>19.600000000000001</v>
      </c>
      <c r="O245" s="46">
        <v>17.100000000000001</v>
      </c>
      <c r="P245" s="46">
        <v>18.5</v>
      </c>
      <c r="Q245" s="46">
        <v>17.7</v>
      </c>
      <c r="R245" s="46">
        <v>18.600000000000001</v>
      </c>
      <c r="S245" s="46">
        <v>18.3</v>
      </c>
      <c r="T245" s="46">
        <v>18.399999999999999</v>
      </c>
      <c r="U245" s="46">
        <v>19.100000000000001</v>
      </c>
      <c r="V245" s="46">
        <v>18.3</v>
      </c>
      <c r="W245" s="46">
        <v>18.100000000000001</v>
      </c>
      <c r="X245" s="46">
        <v>19.100000000000001</v>
      </c>
      <c r="Y245" s="46">
        <v>18.3</v>
      </c>
      <c r="Z245" s="46">
        <v>18.100000000000001</v>
      </c>
      <c r="AA245" s="46">
        <v>17.600000000000001</v>
      </c>
      <c r="AB245" s="46">
        <v>18.600000000000001</v>
      </c>
      <c r="AC245" s="46">
        <v>19.899999999999999</v>
      </c>
      <c r="AD245" s="46">
        <v>18</v>
      </c>
      <c r="AE245" s="46">
        <v>17.8</v>
      </c>
      <c r="AF245" s="46">
        <v>18.100000000000001</v>
      </c>
      <c r="AG245" s="46">
        <v>18.399999999999999</v>
      </c>
      <c r="AH245" s="46">
        <v>19.2</v>
      </c>
      <c r="AI245" s="46">
        <v>17.5</v>
      </c>
      <c r="AJ245" s="46">
        <v>18.20882352941177</v>
      </c>
    </row>
    <row r="246" spans="1:36" x14ac:dyDescent="0.25">
      <c r="A246" s="1">
        <v>45532</v>
      </c>
      <c r="B246" s="46">
        <v>21.3</v>
      </c>
      <c r="C246" s="46">
        <v>20.2</v>
      </c>
      <c r="D246" s="46">
        <v>20.8</v>
      </c>
      <c r="E246" s="46">
        <v>20.100000000000001</v>
      </c>
      <c r="F246" s="46">
        <v>20.8</v>
      </c>
      <c r="G246" s="46">
        <v>21.7</v>
      </c>
      <c r="H246" s="46">
        <v>20.2</v>
      </c>
      <c r="I246" s="46">
        <v>21.7</v>
      </c>
      <c r="J246" s="46">
        <v>21.4</v>
      </c>
      <c r="K246" s="46">
        <v>21.3</v>
      </c>
      <c r="L246" s="46">
        <v>19.899999999999999</v>
      </c>
      <c r="M246" s="46">
        <v>20.5</v>
      </c>
      <c r="N246" s="46">
        <v>22.5</v>
      </c>
      <c r="O246" s="46">
        <v>20</v>
      </c>
      <c r="P246" s="46">
        <v>20.6</v>
      </c>
      <c r="Q246" s="46">
        <v>21.2</v>
      </c>
      <c r="R246" s="46">
        <v>22.1</v>
      </c>
      <c r="S246" s="46">
        <v>21.1</v>
      </c>
      <c r="T246" s="46">
        <v>21</v>
      </c>
      <c r="U246" s="46">
        <v>22.9</v>
      </c>
      <c r="V246" s="46">
        <v>20.5</v>
      </c>
      <c r="W246" s="46">
        <v>21</v>
      </c>
      <c r="X246" s="46">
        <v>21.6</v>
      </c>
      <c r="Y246" s="46">
        <v>21.7</v>
      </c>
      <c r="Z246" s="46">
        <v>20.3</v>
      </c>
      <c r="AA246" s="46">
        <v>21.7</v>
      </c>
      <c r="AB246" s="46">
        <v>20.9</v>
      </c>
      <c r="AC246" s="46">
        <v>21.9</v>
      </c>
      <c r="AD246" s="46">
        <v>21.9</v>
      </c>
      <c r="AE246" s="46">
        <v>20.399999999999999</v>
      </c>
      <c r="AF246" s="46">
        <v>20.8</v>
      </c>
      <c r="AG246" s="46">
        <v>21.5</v>
      </c>
      <c r="AH246" s="46">
        <v>21.8</v>
      </c>
      <c r="AI246" s="46">
        <v>20.8</v>
      </c>
      <c r="AJ246" s="46">
        <v>21.120588235294111</v>
      </c>
    </row>
    <row r="247" spans="1:36" x14ac:dyDescent="0.25">
      <c r="A247" s="1">
        <v>45533</v>
      </c>
      <c r="B247" s="46">
        <v>22</v>
      </c>
      <c r="C247" s="46">
        <v>18.3</v>
      </c>
      <c r="D247" s="46">
        <v>19.2</v>
      </c>
      <c r="E247" s="46">
        <v>19.3</v>
      </c>
      <c r="F247" s="46">
        <v>18</v>
      </c>
      <c r="G247" s="46">
        <v>21.1</v>
      </c>
      <c r="H247" s="46">
        <v>19.100000000000001</v>
      </c>
      <c r="I247" s="46">
        <v>21</v>
      </c>
      <c r="J247" s="46">
        <v>21.5</v>
      </c>
      <c r="K247" s="46">
        <v>20.2</v>
      </c>
      <c r="L247" s="46">
        <v>20.5</v>
      </c>
      <c r="M247" s="46">
        <v>19.7</v>
      </c>
      <c r="N247" s="46">
        <v>19.2</v>
      </c>
      <c r="O247" s="46">
        <v>19.8</v>
      </c>
      <c r="P247" s="46">
        <v>17.600000000000001</v>
      </c>
      <c r="Q247" s="46">
        <v>21.4</v>
      </c>
      <c r="R247" s="46">
        <v>19.5</v>
      </c>
      <c r="S247" s="46">
        <v>18.399999999999999</v>
      </c>
      <c r="T247" s="46">
        <v>19.600000000000001</v>
      </c>
      <c r="U247" s="46">
        <v>22.1</v>
      </c>
      <c r="V247" s="46">
        <v>19.7</v>
      </c>
      <c r="W247" s="46">
        <v>20.6</v>
      </c>
      <c r="X247" s="46">
        <v>18.7</v>
      </c>
      <c r="Y247" s="46">
        <v>19.100000000000001</v>
      </c>
      <c r="Z247" s="46">
        <v>18.8</v>
      </c>
      <c r="AA247" s="46">
        <v>21.6</v>
      </c>
      <c r="AB247" s="46">
        <v>18.8</v>
      </c>
      <c r="AC247" s="46">
        <v>19.7</v>
      </c>
      <c r="AD247" s="46">
        <v>21.1</v>
      </c>
      <c r="AE247" s="46">
        <v>17.8</v>
      </c>
      <c r="AF247" s="46">
        <v>18.8</v>
      </c>
      <c r="AG247" s="46">
        <v>18.8</v>
      </c>
      <c r="AH247" s="46">
        <v>18.899999999999999</v>
      </c>
      <c r="AI247" s="46">
        <v>18.8</v>
      </c>
      <c r="AJ247" s="46">
        <v>19.667647058823523</v>
      </c>
    </row>
    <row r="248" spans="1:36" x14ac:dyDescent="0.25">
      <c r="A248" s="1">
        <v>45534</v>
      </c>
      <c r="B248" s="46">
        <v>17.7</v>
      </c>
      <c r="C248" s="46">
        <v>16.5</v>
      </c>
      <c r="D248" s="46">
        <v>18</v>
      </c>
      <c r="E248" s="46">
        <v>17.8</v>
      </c>
      <c r="F248" s="46">
        <v>17.100000000000001</v>
      </c>
      <c r="G248" s="46">
        <v>17.5</v>
      </c>
      <c r="H248" s="46">
        <v>16.2</v>
      </c>
      <c r="I248" s="46">
        <v>18</v>
      </c>
      <c r="J248" s="46">
        <v>17.600000000000001</v>
      </c>
      <c r="K248" s="46">
        <v>18.2</v>
      </c>
      <c r="L248" s="46">
        <v>17.3</v>
      </c>
      <c r="M248" s="46">
        <v>18</v>
      </c>
      <c r="N248" s="46">
        <v>18.2</v>
      </c>
      <c r="O248" s="46">
        <v>16.5</v>
      </c>
      <c r="P248" s="46">
        <v>15.9</v>
      </c>
      <c r="Q248" s="46">
        <v>17.2</v>
      </c>
      <c r="R248" s="46">
        <v>18</v>
      </c>
      <c r="S248" s="46">
        <v>15.6</v>
      </c>
      <c r="T248" s="46">
        <v>17.2</v>
      </c>
      <c r="U248" s="46">
        <v>17.600000000000001</v>
      </c>
      <c r="V248" s="46">
        <v>16.7</v>
      </c>
      <c r="W248" s="46">
        <v>17.100000000000001</v>
      </c>
      <c r="X248" s="46">
        <v>18.2</v>
      </c>
      <c r="Y248" s="46">
        <v>17.7</v>
      </c>
      <c r="Z248" s="46">
        <v>16.8</v>
      </c>
      <c r="AA248" s="46">
        <v>17</v>
      </c>
      <c r="AB248" s="46">
        <v>17.600000000000001</v>
      </c>
      <c r="AC248" s="46">
        <v>19.399999999999999</v>
      </c>
      <c r="AD248" s="46">
        <v>17.7</v>
      </c>
      <c r="AE248" s="46">
        <v>17.100000000000001</v>
      </c>
      <c r="AF248" s="46">
        <v>18.3</v>
      </c>
      <c r="AG248" s="46">
        <v>16.399999999999999</v>
      </c>
      <c r="AH248" s="46">
        <v>19.100000000000001</v>
      </c>
      <c r="AI248" s="46">
        <v>18</v>
      </c>
      <c r="AJ248" s="46">
        <v>17.44705882352941</v>
      </c>
    </row>
    <row r="249" spans="1:36" x14ac:dyDescent="0.25">
      <c r="A249" s="1">
        <v>45535</v>
      </c>
      <c r="B249" s="46">
        <v>19.600000000000001</v>
      </c>
      <c r="C249" s="46">
        <v>17.7</v>
      </c>
      <c r="D249" s="46">
        <v>18.899999999999999</v>
      </c>
      <c r="E249" s="46">
        <v>18.399999999999999</v>
      </c>
      <c r="F249" s="46">
        <v>18.2</v>
      </c>
      <c r="G249" s="46">
        <v>18.399999999999999</v>
      </c>
      <c r="H249" s="46">
        <v>16.7</v>
      </c>
      <c r="I249" s="46">
        <v>19.100000000000001</v>
      </c>
      <c r="J249" s="46">
        <v>19.399999999999999</v>
      </c>
      <c r="K249" s="46">
        <v>19.100000000000001</v>
      </c>
      <c r="L249" s="46">
        <v>17.3</v>
      </c>
      <c r="M249" s="46">
        <v>18.8</v>
      </c>
      <c r="N249" s="46">
        <v>19.399999999999999</v>
      </c>
      <c r="O249" s="46">
        <v>16.2</v>
      </c>
      <c r="P249" s="46">
        <v>16.7</v>
      </c>
      <c r="Q249" s="46">
        <v>18.2</v>
      </c>
      <c r="R249" s="46">
        <v>17.7</v>
      </c>
      <c r="S249" s="46">
        <v>16.2</v>
      </c>
      <c r="T249" s="46">
        <v>17.2</v>
      </c>
      <c r="U249" s="46">
        <v>19.399999999999999</v>
      </c>
      <c r="V249" s="46">
        <v>16.899999999999999</v>
      </c>
      <c r="W249" s="46">
        <v>16.3</v>
      </c>
      <c r="X249" s="46">
        <v>18.8</v>
      </c>
      <c r="Y249" s="46">
        <v>18.399999999999999</v>
      </c>
      <c r="Z249" s="46">
        <v>16.8</v>
      </c>
      <c r="AA249" s="46">
        <v>18</v>
      </c>
      <c r="AB249" s="46">
        <v>17.2</v>
      </c>
      <c r="AC249" s="46">
        <v>19.8</v>
      </c>
      <c r="AD249" s="46">
        <v>19</v>
      </c>
      <c r="AE249" s="46">
        <v>18.7</v>
      </c>
      <c r="AF249" s="46">
        <v>19.600000000000001</v>
      </c>
      <c r="AG249" s="46">
        <v>17.899999999999999</v>
      </c>
      <c r="AH249" s="46">
        <v>19.899999999999999</v>
      </c>
      <c r="AI249" s="46">
        <v>19.100000000000001</v>
      </c>
      <c r="AJ249" s="46">
        <v>18.205882352941178</v>
      </c>
    </row>
    <row r="250" spans="1:36" x14ac:dyDescent="0.25">
      <c r="A250" s="1">
        <v>45536</v>
      </c>
      <c r="B250" s="46">
        <v>23.3</v>
      </c>
      <c r="C250" s="46">
        <v>20.9</v>
      </c>
      <c r="D250" s="46">
        <v>22.3</v>
      </c>
      <c r="E250" s="46">
        <v>22.4</v>
      </c>
      <c r="F250" s="46">
        <v>20.8</v>
      </c>
      <c r="G250" s="46">
        <v>21.8</v>
      </c>
      <c r="H250" s="46">
        <v>19.8</v>
      </c>
      <c r="I250" s="46">
        <v>23.8</v>
      </c>
      <c r="J250" s="46">
        <v>23.1</v>
      </c>
      <c r="K250" s="46">
        <v>23.2</v>
      </c>
      <c r="L250" s="46">
        <v>20.100000000000001</v>
      </c>
      <c r="M250" s="46">
        <v>22.3</v>
      </c>
      <c r="N250" s="46">
        <v>23.1</v>
      </c>
      <c r="O250" s="46">
        <v>20.2</v>
      </c>
      <c r="P250" s="46">
        <v>19.5</v>
      </c>
      <c r="Q250" s="46">
        <v>21.1</v>
      </c>
      <c r="R250" s="46">
        <v>20</v>
      </c>
      <c r="S250" s="46">
        <v>19.899999999999999</v>
      </c>
      <c r="T250" s="46">
        <v>20.5</v>
      </c>
      <c r="U250" s="46">
        <v>24.1</v>
      </c>
      <c r="V250" s="46">
        <v>20.399999999999999</v>
      </c>
      <c r="W250" s="46">
        <v>19.8</v>
      </c>
      <c r="X250" s="46">
        <v>22.5</v>
      </c>
      <c r="Y250" s="46">
        <v>21.6</v>
      </c>
      <c r="Z250" s="46">
        <v>20.2</v>
      </c>
      <c r="AA250" s="46">
        <v>21</v>
      </c>
      <c r="AB250" s="46">
        <v>20</v>
      </c>
      <c r="AC250" s="46">
        <v>22.6</v>
      </c>
      <c r="AD250" s="46">
        <v>22.5</v>
      </c>
      <c r="AE250" s="46">
        <v>22.1</v>
      </c>
      <c r="AF250" s="46">
        <v>23.6</v>
      </c>
      <c r="AG250" s="46">
        <v>20.8</v>
      </c>
      <c r="AH250" s="46">
        <v>23.6</v>
      </c>
      <c r="AI250" s="46">
        <v>22.9</v>
      </c>
      <c r="AJ250" s="46">
        <v>21.641176470588238</v>
      </c>
    </row>
    <row r="251" spans="1:36" x14ac:dyDescent="0.25">
      <c r="A251" s="1">
        <v>45537</v>
      </c>
      <c r="B251" s="46">
        <v>22.2</v>
      </c>
      <c r="C251" s="46">
        <v>21.9</v>
      </c>
      <c r="D251" s="46">
        <v>22.4</v>
      </c>
      <c r="E251" s="46">
        <v>22.8</v>
      </c>
      <c r="F251" s="46">
        <v>21.3</v>
      </c>
      <c r="G251" s="46">
        <v>22.8</v>
      </c>
      <c r="H251" s="46">
        <v>21.2</v>
      </c>
      <c r="I251" s="46">
        <v>22.2</v>
      </c>
      <c r="J251" s="46">
        <v>21.7</v>
      </c>
      <c r="K251" s="46">
        <v>22.7</v>
      </c>
      <c r="L251" s="46">
        <v>21.2</v>
      </c>
      <c r="M251" s="46">
        <v>22.3</v>
      </c>
      <c r="N251" s="46">
        <v>21.8</v>
      </c>
      <c r="O251" s="46">
        <v>21.3</v>
      </c>
      <c r="P251" s="46">
        <v>19.899999999999999</v>
      </c>
      <c r="Q251" s="46">
        <v>22</v>
      </c>
      <c r="R251" s="46">
        <v>20.9</v>
      </c>
      <c r="S251" s="46">
        <v>20.7</v>
      </c>
      <c r="T251" s="46">
        <v>21.8</v>
      </c>
      <c r="U251" s="46">
        <v>21.6</v>
      </c>
      <c r="V251" s="46">
        <v>21.8</v>
      </c>
      <c r="W251" s="46">
        <v>21.5</v>
      </c>
      <c r="X251" s="46">
        <v>22.4</v>
      </c>
      <c r="Y251" s="46">
        <v>22.1</v>
      </c>
      <c r="Z251" s="46">
        <v>20.8</v>
      </c>
      <c r="AA251" s="46">
        <v>22.1</v>
      </c>
      <c r="AB251" s="46">
        <v>20.6</v>
      </c>
      <c r="AC251" s="46">
        <v>21.7</v>
      </c>
      <c r="AD251" s="46">
        <v>22.4</v>
      </c>
      <c r="AE251" s="46">
        <v>20.9</v>
      </c>
      <c r="AF251" s="46">
        <v>21.6</v>
      </c>
      <c r="AG251" s="46">
        <v>20.6</v>
      </c>
      <c r="AH251" s="46">
        <v>22.3</v>
      </c>
      <c r="AI251" s="46">
        <v>22.2</v>
      </c>
      <c r="AJ251" s="46">
        <v>21.69705882352941</v>
      </c>
    </row>
    <row r="252" spans="1:36" x14ac:dyDescent="0.25">
      <c r="A252" s="1">
        <v>45538</v>
      </c>
      <c r="B252" s="46">
        <v>21</v>
      </c>
      <c r="C252" s="46">
        <v>19.7</v>
      </c>
      <c r="D252" s="46">
        <v>19.7</v>
      </c>
      <c r="E252" s="46">
        <v>19.7</v>
      </c>
      <c r="F252" s="46">
        <v>19.100000000000001</v>
      </c>
      <c r="G252" s="46">
        <v>20.6</v>
      </c>
      <c r="H252" s="46">
        <v>20.9</v>
      </c>
      <c r="I252" s="46">
        <v>20.399999999999999</v>
      </c>
      <c r="J252" s="46">
        <v>20.8</v>
      </c>
      <c r="K252" s="46">
        <v>19.899999999999999</v>
      </c>
      <c r="L252" s="46">
        <v>20.7</v>
      </c>
      <c r="M252" s="46">
        <v>19.600000000000001</v>
      </c>
      <c r="N252" s="46">
        <v>19.5</v>
      </c>
      <c r="O252" s="46">
        <v>20.8</v>
      </c>
      <c r="P252" s="46">
        <v>19.600000000000001</v>
      </c>
      <c r="Q252" s="46">
        <v>20.7</v>
      </c>
      <c r="R252" s="46">
        <v>20.2</v>
      </c>
      <c r="S252" s="46">
        <v>19.8</v>
      </c>
      <c r="T252" s="46">
        <v>19.899999999999999</v>
      </c>
      <c r="U252" s="46">
        <v>21</v>
      </c>
      <c r="V252" s="46">
        <v>20.100000000000001</v>
      </c>
      <c r="W252" s="46">
        <v>21.4</v>
      </c>
      <c r="X252" s="46">
        <v>19.600000000000001</v>
      </c>
      <c r="Y252" s="46">
        <v>19.600000000000001</v>
      </c>
      <c r="Z252" s="46">
        <v>19.3</v>
      </c>
      <c r="AA252" s="46">
        <v>20.9</v>
      </c>
      <c r="AB252" s="46">
        <v>19.2</v>
      </c>
      <c r="AC252" s="46">
        <v>19.399999999999999</v>
      </c>
      <c r="AD252" s="46">
        <v>20.6</v>
      </c>
      <c r="AE252" s="46">
        <v>19.100000000000001</v>
      </c>
      <c r="AF252" s="46">
        <v>18.7</v>
      </c>
      <c r="AG252" s="46">
        <v>19.2</v>
      </c>
      <c r="AH252" s="46">
        <v>19.2</v>
      </c>
      <c r="AI252" s="46">
        <v>19</v>
      </c>
      <c r="AJ252" s="46">
        <v>19.967647058823538</v>
      </c>
    </row>
    <row r="253" spans="1:36" x14ac:dyDescent="0.25">
      <c r="A253" s="1">
        <v>45539</v>
      </c>
      <c r="B253" s="46">
        <v>18.2</v>
      </c>
      <c r="C253" s="46">
        <v>18.100000000000001</v>
      </c>
      <c r="D253" s="46">
        <v>18.3</v>
      </c>
      <c r="E253" s="46">
        <v>18</v>
      </c>
      <c r="F253" s="46">
        <v>18.3</v>
      </c>
      <c r="G253" s="46">
        <v>17.600000000000001</v>
      </c>
      <c r="H253" s="46">
        <v>17.5</v>
      </c>
      <c r="I253" s="46">
        <v>18.5</v>
      </c>
      <c r="J253" s="46">
        <v>18.600000000000001</v>
      </c>
      <c r="K253" s="46">
        <v>18.100000000000001</v>
      </c>
      <c r="L253" s="46">
        <v>17.7</v>
      </c>
      <c r="M253" s="46">
        <v>18.100000000000001</v>
      </c>
      <c r="N253" s="46">
        <v>18.5</v>
      </c>
      <c r="O253" s="46">
        <v>17.600000000000001</v>
      </c>
      <c r="P253" s="46">
        <v>17.8</v>
      </c>
      <c r="Q253" s="46">
        <v>17.899999999999999</v>
      </c>
      <c r="R253" s="46">
        <v>18.399999999999999</v>
      </c>
      <c r="S253" s="46">
        <v>17.5</v>
      </c>
      <c r="T253" s="46">
        <v>17.8</v>
      </c>
      <c r="U253" s="46">
        <v>18.3</v>
      </c>
      <c r="V253" s="46">
        <v>18</v>
      </c>
      <c r="W253" s="46">
        <v>18.5</v>
      </c>
      <c r="X253" s="46">
        <v>18.2</v>
      </c>
      <c r="Y253" s="46">
        <v>18.100000000000001</v>
      </c>
      <c r="Z253" s="46">
        <v>17.8</v>
      </c>
      <c r="AA253" s="46">
        <v>17.600000000000001</v>
      </c>
      <c r="AB253" s="46">
        <v>18.3</v>
      </c>
      <c r="AC253" s="46">
        <v>18.3</v>
      </c>
      <c r="AD253" s="46">
        <v>18.2</v>
      </c>
      <c r="AE253" s="46">
        <v>17.399999999999999</v>
      </c>
      <c r="AF253" s="46">
        <v>17.399999999999999</v>
      </c>
      <c r="AG253" s="46">
        <v>18</v>
      </c>
      <c r="AH253" s="46">
        <v>18.2</v>
      </c>
      <c r="AI253" s="46">
        <v>18.100000000000001</v>
      </c>
      <c r="AJ253" s="46">
        <v>18.026470588235298</v>
      </c>
    </row>
    <row r="254" spans="1:36" x14ac:dyDescent="0.25">
      <c r="A254" s="1">
        <v>45540</v>
      </c>
      <c r="B254" s="46">
        <v>21.8</v>
      </c>
      <c r="C254" s="46">
        <v>21.9</v>
      </c>
      <c r="D254" s="46">
        <v>21.9</v>
      </c>
      <c r="E254" s="46">
        <v>22.2</v>
      </c>
      <c r="F254" s="46">
        <v>21.4</v>
      </c>
      <c r="G254" s="46">
        <v>22</v>
      </c>
      <c r="H254" s="46">
        <v>22.5</v>
      </c>
      <c r="I254" s="46">
        <v>20.6</v>
      </c>
      <c r="J254" s="46">
        <v>20.5</v>
      </c>
      <c r="K254" s="46">
        <v>20.3</v>
      </c>
      <c r="L254" s="46">
        <v>22.5</v>
      </c>
      <c r="M254" s="46">
        <v>21.5</v>
      </c>
      <c r="N254" s="46">
        <v>21.7</v>
      </c>
      <c r="O254" s="46">
        <v>22.3</v>
      </c>
      <c r="P254" s="46">
        <v>20.9</v>
      </c>
      <c r="Q254" s="46">
        <v>22.2</v>
      </c>
      <c r="R254" s="46">
        <v>21.5</v>
      </c>
      <c r="S254" s="46">
        <v>21.8</v>
      </c>
      <c r="T254" s="46">
        <v>21.7</v>
      </c>
      <c r="U254" s="46">
        <v>19.899999999999999</v>
      </c>
      <c r="V254" s="46">
        <v>22.4</v>
      </c>
      <c r="W254" s="46">
        <v>22.6</v>
      </c>
      <c r="X254" s="46">
        <v>21.2</v>
      </c>
      <c r="Y254" s="46">
        <v>22</v>
      </c>
      <c r="Z254" s="46">
        <v>22.3</v>
      </c>
      <c r="AA254" s="46">
        <v>22.7</v>
      </c>
      <c r="AB254" s="46">
        <v>21.1</v>
      </c>
      <c r="AC254" s="46">
        <v>19.899999999999999</v>
      </c>
      <c r="AD254" s="46">
        <v>21.7</v>
      </c>
      <c r="AE254" s="46">
        <v>21.4</v>
      </c>
      <c r="AF254" s="46">
        <v>19.100000000000001</v>
      </c>
      <c r="AG254" s="46">
        <v>21.6</v>
      </c>
      <c r="AH254" s="46">
        <v>20.3</v>
      </c>
      <c r="AI254" s="46">
        <v>19.8</v>
      </c>
      <c r="AJ254" s="46">
        <v>21.44705882352941</v>
      </c>
    </row>
    <row r="255" spans="1:36" x14ac:dyDescent="0.25">
      <c r="A255" s="1">
        <v>45541</v>
      </c>
      <c r="B255" s="46">
        <v>19.899999999999999</v>
      </c>
      <c r="C255" s="46">
        <v>21.4</v>
      </c>
      <c r="D255" s="46">
        <v>20.8</v>
      </c>
      <c r="E255" s="46">
        <v>21.5</v>
      </c>
      <c r="F255" s="46">
        <v>21.6</v>
      </c>
      <c r="G255" s="46">
        <v>21</v>
      </c>
      <c r="H255" s="46">
        <v>21.4</v>
      </c>
      <c r="I255" s="46">
        <v>18.899999999999999</v>
      </c>
      <c r="J255" s="46">
        <v>18.8</v>
      </c>
      <c r="K255" s="46">
        <v>18.2</v>
      </c>
      <c r="L255" s="46">
        <v>19.600000000000001</v>
      </c>
      <c r="M255" s="46">
        <v>20.7</v>
      </c>
      <c r="N255" s="46">
        <v>20.6</v>
      </c>
      <c r="O255" s="46">
        <v>20</v>
      </c>
      <c r="P255" s="46">
        <v>20.6</v>
      </c>
      <c r="Q255" s="46">
        <v>19.600000000000001</v>
      </c>
      <c r="R255" s="46">
        <v>22</v>
      </c>
      <c r="S255" s="46">
        <v>21</v>
      </c>
      <c r="T255" s="46">
        <v>20.5</v>
      </c>
      <c r="U255" s="46">
        <v>18.100000000000001</v>
      </c>
      <c r="V255" s="46">
        <v>20.3</v>
      </c>
      <c r="W255" s="46">
        <v>21.9</v>
      </c>
      <c r="X255" s="46">
        <v>20.399999999999999</v>
      </c>
      <c r="Y255" s="46">
        <v>21.6</v>
      </c>
      <c r="Z255" s="46">
        <v>20.9</v>
      </c>
      <c r="AA255" s="46">
        <v>19.600000000000001</v>
      </c>
      <c r="AB255" s="46">
        <v>20.6</v>
      </c>
      <c r="AC255" s="46">
        <v>19.2</v>
      </c>
      <c r="AD255" s="46">
        <v>19.899999999999999</v>
      </c>
      <c r="AE255" s="46">
        <v>21.3</v>
      </c>
      <c r="AF255" s="46">
        <v>18.100000000000001</v>
      </c>
      <c r="AG255" s="46">
        <v>21.5</v>
      </c>
      <c r="AH255" s="46">
        <v>19.100000000000001</v>
      </c>
      <c r="AI255" s="46">
        <v>18.600000000000001</v>
      </c>
      <c r="AJ255" s="46">
        <v>20.27058823529412</v>
      </c>
    </row>
    <row r="256" spans="1:36" x14ac:dyDescent="0.25">
      <c r="A256" s="1">
        <v>45542</v>
      </c>
      <c r="B256" s="46">
        <v>20.9</v>
      </c>
      <c r="C256" s="46">
        <v>20.6</v>
      </c>
      <c r="D256" s="46">
        <v>21.4</v>
      </c>
      <c r="E256" s="46">
        <v>21.3</v>
      </c>
      <c r="F256" s="46">
        <v>20.7</v>
      </c>
      <c r="G256" s="46">
        <v>21.3</v>
      </c>
      <c r="H256" s="46">
        <v>19.899999999999999</v>
      </c>
      <c r="I256" s="46">
        <v>21.7</v>
      </c>
      <c r="J256" s="46">
        <v>20.8</v>
      </c>
      <c r="K256" s="46">
        <v>21.5</v>
      </c>
      <c r="L256" s="46">
        <v>20</v>
      </c>
      <c r="M256" s="46">
        <v>21.3</v>
      </c>
      <c r="N256" s="46">
        <v>21.8</v>
      </c>
      <c r="O256" s="46">
        <v>19.2</v>
      </c>
      <c r="P256" s="46">
        <v>19.8</v>
      </c>
      <c r="Q256" s="46">
        <v>20.8</v>
      </c>
      <c r="R256" s="46">
        <v>21.4</v>
      </c>
      <c r="S256" s="46">
        <v>20</v>
      </c>
      <c r="T256" s="46">
        <v>20.5</v>
      </c>
      <c r="U256" s="46">
        <v>21.2</v>
      </c>
      <c r="V256" s="46">
        <v>20.2</v>
      </c>
      <c r="W256" s="46">
        <v>20.5</v>
      </c>
      <c r="X256" s="46">
        <v>21.8</v>
      </c>
      <c r="Y256" s="46">
        <v>20.9</v>
      </c>
      <c r="Z256" s="46">
        <v>19.899999999999999</v>
      </c>
      <c r="AA256" s="46">
        <v>20.7</v>
      </c>
      <c r="AB256" s="46">
        <v>19.8</v>
      </c>
      <c r="AC256" s="46">
        <v>20.399999999999999</v>
      </c>
      <c r="AD256" s="46">
        <v>21</v>
      </c>
      <c r="AE256" s="46">
        <v>21</v>
      </c>
      <c r="AF256" s="46">
        <v>19.7</v>
      </c>
      <c r="AG256" s="46">
        <v>20.8</v>
      </c>
      <c r="AH256" s="46">
        <v>20.6</v>
      </c>
      <c r="AI256" s="46">
        <v>20.399999999999999</v>
      </c>
      <c r="AJ256" s="46">
        <v>20.7</v>
      </c>
    </row>
    <row r="257" spans="1:36" x14ac:dyDescent="0.25">
      <c r="A257" s="1">
        <v>45543</v>
      </c>
      <c r="B257" s="46">
        <v>18.899999999999999</v>
      </c>
      <c r="C257" s="46">
        <v>19.3</v>
      </c>
      <c r="D257" s="46">
        <v>18.5</v>
      </c>
      <c r="E257" s="46">
        <v>18.3</v>
      </c>
      <c r="F257" s="46">
        <v>19</v>
      </c>
      <c r="G257" s="46">
        <v>18.600000000000001</v>
      </c>
      <c r="H257" s="46">
        <v>18.8</v>
      </c>
      <c r="I257" s="46">
        <v>18.7</v>
      </c>
      <c r="J257" s="46">
        <v>18.399999999999999</v>
      </c>
      <c r="K257" s="46">
        <v>18.399999999999999</v>
      </c>
      <c r="L257" s="46">
        <v>18.3</v>
      </c>
      <c r="M257" s="46">
        <v>18.600000000000001</v>
      </c>
      <c r="N257" s="46">
        <v>18.899999999999999</v>
      </c>
      <c r="O257" s="46">
        <v>18.399999999999999</v>
      </c>
      <c r="P257" s="46">
        <v>19.600000000000001</v>
      </c>
      <c r="Q257" s="46">
        <v>18.5</v>
      </c>
      <c r="R257" s="46">
        <v>19.600000000000001</v>
      </c>
      <c r="S257" s="46">
        <v>19.2</v>
      </c>
      <c r="T257" s="46">
        <v>18.8</v>
      </c>
      <c r="U257" s="46">
        <v>18.2</v>
      </c>
      <c r="V257" s="46">
        <v>18.8</v>
      </c>
      <c r="W257" s="46">
        <v>19.7</v>
      </c>
      <c r="X257" s="46">
        <v>19.100000000000001</v>
      </c>
      <c r="Y257" s="46">
        <v>18.899999999999999</v>
      </c>
      <c r="Z257" s="46">
        <v>18.8</v>
      </c>
      <c r="AA257" s="46">
        <v>18.600000000000001</v>
      </c>
      <c r="AB257" s="46">
        <v>19.399999999999999</v>
      </c>
      <c r="AC257" s="46">
        <v>18.399999999999999</v>
      </c>
      <c r="AD257" s="46">
        <v>18.7</v>
      </c>
      <c r="AE257" s="46">
        <v>18.600000000000001</v>
      </c>
      <c r="AF257" s="46">
        <v>18</v>
      </c>
      <c r="AG257" s="46">
        <v>19.3</v>
      </c>
      <c r="AH257" s="46">
        <v>18.3</v>
      </c>
      <c r="AI257" s="46">
        <v>18.3</v>
      </c>
      <c r="AJ257" s="46">
        <v>18.761764705882353</v>
      </c>
    </row>
    <row r="258" spans="1:36" x14ac:dyDescent="0.25">
      <c r="A258" s="1">
        <v>45544</v>
      </c>
      <c r="B258" s="46">
        <v>16.3</v>
      </c>
      <c r="C258" s="46">
        <v>16.2</v>
      </c>
      <c r="D258" s="46">
        <v>16.399999999999999</v>
      </c>
      <c r="E258" s="46">
        <v>16.2</v>
      </c>
      <c r="F258" s="46">
        <v>16.7</v>
      </c>
      <c r="G258" s="46">
        <v>15.5</v>
      </c>
      <c r="H258" s="46">
        <v>15.4</v>
      </c>
      <c r="I258" s="46">
        <v>16.600000000000001</v>
      </c>
      <c r="J258" s="46">
        <v>16.2</v>
      </c>
      <c r="K258" s="46">
        <v>16.399999999999999</v>
      </c>
      <c r="L258" s="46">
        <v>15.7</v>
      </c>
      <c r="M258" s="46">
        <v>16.100000000000001</v>
      </c>
      <c r="N258" s="46">
        <v>17.399999999999999</v>
      </c>
      <c r="O258" s="46">
        <v>15.3</v>
      </c>
      <c r="P258" s="46">
        <v>16.3</v>
      </c>
      <c r="Q258" s="46">
        <v>15.4</v>
      </c>
      <c r="R258" s="46">
        <v>17</v>
      </c>
      <c r="S258" s="46">
        <v>15.7</v>
      </c>
      <c r="T258" s="46">
        <v>16.100000000000001</v>
      </c>
      <c r="U258" s="46">
        <v>15.9</v>
      </c>
      <c r="V258" s="46">
        <v>16.2</v>
      </c>
      <c r="W258" s="46">
        <v>16.899999999999999</v>
      </c>
      <c r="X258" s="46">
        <v>17</v>
      </c>
      <c r="Y258" s="46">
        <v>16.600000000000001</v>
      </c>
      <c r="Z258" s="46">
        <v>16.5</v>
      </c>
      <c r="AA258" s="46">
        <v>15.2</v>
      </c>
      <c r="AB258" s="46">
        <v>16.7</v>
      </c>
      <c r="AC258" s="46">
        <v>17</v>
      </c>
      <c r="AD258" s="46">
        <v>16.3</v>
      </c>
      <c r="AE258" s="46">
        <v>16.8</v>
      </c>
      <c r="AF258" s="46">
        <v>16.7</v>
      </c>
      <c r="AG258" s="46">
        <v>16.899999999999999</v>
      </c>
      <c r="AH258" s="46">
        <v>16.7</v>
      </c>
      <c r="AI258" s="46">
        <v>17</v>
      </c>
      <c r="AJ258" s="46">
        <v>16.332352941176474</v>
      </c>
    </row>
    <row r="259" spans="1:36" x14ac:dyDescent="0.25">
      <c r="A259" s="1">
        <v>45545</v>
      </c>
      <c r="B259" s="46">
        <v>15.1</v>
      </c>
      <c r="C259" s="46">
        <v>14.6</v>
      </c>
      <c r="D259" s="46">
        <v>14.2</v>
      </c>
      <c r="E259" s="46">
        <v>14.4</v>
      </c>
      <c r="F259" s="46">
        <v>15</v>
      </c>
      <c r="G259" s="46">
        <v>14.2</v>
      </c>
      <c r="H259" s="46">
        <v>13.5</v>
      </c>
      <c r="I259" s="46">
        <v>14.8</v>
      </c>
      <c r="J259" s="46">
        <v>14.9</v>
      </c>
      <c r="K259" s="46">
        <v>14.6</v>
      </c>
      <c r="L259" s="46">
        <v>14.1</v>
      </c>
      <c r="M259" s="46">
        <v>14.6</v>
      </c>
      <c r="N259" s="46">
        <v>15.5</v>
      </c>
      <c r="O259" s="46">
        <v>13.6</v>
      </c>
      <c r="P259" s="46">
        <v>14.6</v>
      </c>
      <c r="Q259" s="46">
        <v>14.6</v>
      </c>
      <c r="R259" s="46">
        <v>15.1</v>
      </c>
      <c r="S259" s="46">
        <v>14.3</v>
      </c>
      <c r="T259" s="46">
        <v>14</v>
      </c>
      <c r="U259" s="46">
        <v>14.6</v>
      </c>
      <c r="V259" s="46">
        <v>14.2</v>
      </c>
      <c r="W259" s="46">
        <v>14</v>
      </c>
      <c r="X259" s="46">
        <v>14.8</v>
      </c>
      <c r="Y259" s="46">
        <v>14.6</v>
      </c>
      <c r="Z259" s="46">
        <v>15.1</v>
      </c>
      <c r="AA259" s="46">
        <v>14.1</v>
      </c>
      <c r="AB259" s="46">
        <v>15.3</v>
      </c>
      <c r="AC259" s="46">
        <v>15.4</v>
      </c>
      <c r="AD259" s="46">
        <v>14.9</v>
      </c>
      <c r="AE259" s="46">
        <v>14.8</v>
      </c>
      <c r="AF259" s="46">
        <v>14.6</v>
      </c>
      <c r="AG259" s="46">
        <v>15.4</v>
      </c>
      <c r="AH259" s="46">
        <v>14.4</v>
      </c>
      <c r="AI259" s="46">
        <v>14.6</v>
      </c>
      <c r="AJ259" s="46">
        <v>14.602941176470589</v>
      </c>
    </row>
    <row r="260" spans="1:36" x14ac:dyDescent="0.25">
      <c r="A260" s="1">
        <v>45546</v>
      </c>
      <c r="B260" s="46">
        <v>11.4</v>
      </c>
      <c r="C260" s="46">
        <v>10.5</v>
      </c>
      <c r="D260" s="46">
        <v>10.9</v>
      </c>
      <c r="E260" s="46">
        <v>11</v>
      </c>
      <c r="F260" s="46">
        <v>11.7</v>
      </c>
      <c r="G260" s="46">
        <v>10.9</v>
      </c>
      <c r="H260" s="46">
        <v>9.6999999999999993</v>
      </c>
      <c r="I260" s="46">
        <v>10.8</v>
      </c>
      <c r="J260" s="46">
        <v>11.2</v>
      </c>
      <c r="K260" s="46">
        <v>10.8</v>
      </c>
      <c r="L260" s="46">
        <v>10.5</v>
      </c>
      <c r="M260" s="46">
        <v>11.2</v>
      </c>
      <c r="N260" s="46">
        <v>12.8</v>
      </c>
      <c r="O260" s="46">
        <v>10.3</v>
      </c>
      <c r="P260" s="46">
        <v>11.3</v>
      </c>
      <c r="Q260" s="46">
        <v>10.8</v>
      </c>
      <c r="R260" s="46">
        <v>11.4</v>
      </c>
      <c r="S260" s="46">
        <v>10.199999999999999</v>
      </c>
      <c r="T260" s="46">
        <v>10.5</v>
      </c>
      <c r="U260" s="46">
        <v>11.2</v>
      </c>
      <c r="V260" s="46">
        <v>11</v>
      </c>
      <c r="W260" s="46">
        <v>10.7</v>
      </c>
      <c r="X260" s="46">
        <v>11.4</v>
      </c>
      <c r="Y260" s="46">
        <v>11.4</v>
      </c>
      <c r="Z260" s="46">
        <v>11.9</v>
      </c>
      <c r="AA260" s="46">
        <v>10</v>
      </c>
      <c r="AB260" s="46">
        <v>13</v>
      </c>
      <c r="AC260" s="46">
        <v>13</v>
      </c>
      <c r="AD260" s="46">
        <v>11</v>
      </c>
      <c r="AE260" s="46">
        <v>11.7</v>
      </c>
      <c r="AF260" s="46">
        <v>11.4</v>
      </c>
      <c r="AG260" s="46">
        <v>12.1</v>
      </c>
      <c r="AH260" s="46">
        <v>11.9</v>
      </c>
      <c r="AI260" s="46">
        <v>11.5</v>
      </c>
      <c r="AJ260" s="46">
        <v>11.208823529411763</v>
      </c>
    </row>
    <row r="261" spans="1:36" x14ac:dyDescent="0.25">
      <c r="A261" s="1">
        <v>45547</v>
      </c>
      <c r="B261" s="46">
        <v>10.6</v>
      </c>
      <c r="C261" s="46">
        <v>10</v>
      </c>
      <c r="D261" s="46">
        <v>10.3</v>
      </c>
      <c r="E261" s="46">
        <v>10.1</v>
      </c>
      <c r="F261" s="46">
        <v>11.7</v>
      </c>
      <c r="G261" s="46">
        <v>9.6</v>
      </c>
      <c r="H261" s="46">
        <v>9.1999999999999993</v>
      </c>
      <c r="I261" s="46">
        <v>9.8000000000000007</v>
      </c>
      <c r="J261" s="46">
        <v>9.6</v>
      </c>
      <c r="K261" s="46">
        <v>9.5</v>
      </c>
      <c r="L261" s="46">
        <v>10.6</v>
      </c>
      <c r="M261" s="46">
        <v>10.1</v>
      </c>
      <c r="N261" s="46">
        <v>11.1</v>
      </c>
      <c r="O261" s="46">
        <v>9.5</v>
      </c>
      <c r="P261" s="46">
        <v>11.8</v>
      </c>
      <c r="Q261" s="46">
        <v>9.6</v>
      </c>
      <c r="R261" s="46">
        <v>11.6</v>
      </c>
      <c r="S261" s="46">
        <v>10.6</v>
      </c>
      <c r="T261" s="46">
        <v>10</v>
      </c>
      <c r="U261" s="46">
        <v>9.1999999999999993</v>
      </c>
      <c r="V261" s="46">
        <v>10.6</v>
      </c>
      <c r="W261" s="46">
        <v>10.1</v>
      </c>
      <c r="X261" s="46">
        <v>10.6</v>
      </c>
      <c r="Y261" s="46">
        <v>10.3</v>
      </c>
      <c r="Z261" s="46">
        <v>11.6</v>
      </c>
      <c r="AA261" s="46">
        <v>9.1999999999999993</v>
      </c>
      <c r="AB261" s="46">
        <v>12</v>
      </c>
      <c r="AC261" s="46">
        <v>11.8</v>
      </c>
      <c r="AD261" s="46">
        <v>10.1</v>
      </c>
      <c r="AE261" s="46">
        <v>10.4</v>
      </c>
      <c r="AF261" s="46">
        <v>10.3</v>
      </c>
      <c r="AG261" s="46">
        <v>10.6</v>
      </c>
      <c r="AH261" s="46">
        <v>10.8</v>
      </c>
      <c r="AI261" s="46">
        <v>9.4</v>
      </c>
      <c r="AJ261" s="46">
        <v>10.361764705882353</v>
      </c>
    </row>
    <row r="262" spans="1:36" x14ac:dyDescent="0.25">
      <c r="A262" s="1">
        <v>45548</v>
      </c>
      <c r="B262" s="46">
        <v>10.8</v>
      </c>
      <c r="C262" s="46">
        <v>11.4</v>
      </c>
      <c r="D262" s="46">
        <v>10.8</v>
      </c>
      <c r="E262" s="46">
        <v>10.6</v>
      </c>
      <c r="F262" s="46">
        <v>13.4</v>
      </c>
      <c r="G262" s="46">
        <v>9.5</v>
      </c>
      <c r="H262" s="46">
        <v>11.2</v>
      </c>
      <c r="I262" s="46">
        <v>10.3</v>
      </c>
      <c r="J262" s="46">
        <v>10.5</v>
      </c>
      <c r="K262" s="46">
        <v>10.6</v>
      </c>
      <c r="L262" s="46">
        <v>11.2</v>
      </c>
      <c r="M262" s="46">
        <v>10.4</v>
      </c>
      <c r="N262" s="46">
        <v>13.3</v>
      </c>
      <c r="O262" s="46">
        <v>11.1</v>
      </c>
      <c r="P262" s="46">
        <v>13.7</v>
      </c>
      <c r="Q262" s="46">
        <v>10.199999999999999</v>
      </c>
      <c r="R262" s="46">
        <v>14.2</v>
      </c>
      <c r="S262" s="46">
        <v>12</v>
      </c>
      <c r="T262" s="46">
        <v>12</v>
      </c>
      <c r="U262" s="46">
        <v>10.199999999999999</v>
      </c>
      <c r="V262" s="46">
        <v>11.6</v>
      </c>
      <c r="W262" s="46">
        <v>12</v>
      </c>
      <c r="X262" s="46">
        <v>11.6</v>
      </c>
      <c r="Y262" s="46">
        <v>11.7</v>
      </c>
      <c r="Z262" s="46">
        <v>13.5</v>
      </c>
      <c r="AA262" s="46">
        <v>9.8000000000000007</v>
      </c>
      <c r="AB262" s="46">
        <v>13.9</v>
      </c>
      <c r="AC262" s="46">
        <v>13.1</v>
      </c>
      <c r="AD262" s="46">
        <v>11.3</v>
      </c>
      <c r="AE262" s="46">
        <v>12</v>
      </c>
      <c r="AF262" s="46">
        <v>11.3</v>
      </c>
      <c r="AG262" s="46">
        <v>12.7</v>
      </c>
      <c r="AH262" s="46">
        <v>12.6</v>
      </c>
      <c r="AI262" s="46">
        <v>10.1</v>
      </c>
      <c r="AJ262" s="46">
        <v>11.605882352941178</v>
      </c>
    </row>
    <row r="263" spans="1:36" x14ac:dyDescent="0.25">
      <c r="A263" s="1">
        <v>45549</v>
      </c>
      <c r="B263" s="46">
        <v>10.4</v>
      </c>
      <c r="C263" s="46">
        <v>11.6</v>
      </c>
      <c r="D263" s="46">
        <v>11.4</v>
      </c>
      <c r="E263" s="46">
        <v>10.6</v>
      </c>
      <c r="F263" s="46">
        <v>13.1</v>
      </c>
      <c r="G263" s="46">
        <v>9.8000000000000007</v>
      </c>
      <c r="H263" s="46">
        <v>11.1</v>
      </c>
      <c r="I263" s="46">
        <v>10.5</v>
      </c>
      <c r="J263" s="46">
        <v>10.3</v>
      </c>
      <c r="K263" s="46">
        <v>11.2</v>
      </c>
      <c r="L263" s="46">
        <v>10.6</v>
      </c>
      <c r="M263" s="46">
        <v>10.6</v>
      </c>
      <c r="N263" s="46">
        <v>14.1</v>
      </c>
      <c r="O263" s="46">
        <v>11</v>
      </c>
      <c r="P263" s="46">
        <v>12.5</v>
      </c>
      <c r="Q263" s="46">
        <v>10.4</v>
      </c>
      <c r="R263" s="46">
        <v>14.1</v>
      </c>
      <c r="S263" s="46">
        <v>11.9</v>
      </c>
      <c r="T263" s="46">
        <v>11.9</v>
      </c>
      <c r="U263" s="46">
        <v>10.9</v>
      </c>
      <c r="V263" s="46">
        <v>11.7</v>
      </c>
      <c r="W263" s="46">
        <v>12</v>
      </c>
      <c r="X263" s="46">
        <v>12.2</v>
      </c>
      <c r="Y263" s="46">
        <v>12.2</v>
      </c>
      <c r="Z263" s="46">
        <v>13.6</v>
      </c>
      <c r="AA263" s="46">
        <v>9.6999999999999993</v>
      </c>
      <c r="AB263" s="46">
        <v>14.8</v>
      </c>
      <c r="AC263" s="46">
        <v>14.5</v>
      </c>
      <c r="AD263" s="46">
        <v>11</v>
      </c>
      <c r="AE263" s="46">
        <v>11.8</v>
      </c>
      <c r="AF263" s="46">
        <v>11.7</v>
      </c>
      <c r="AG263" s="46">
        <v>13.3</v>
      </c>
      <c r="AH263" s="46">
        <v>12.6</v>
      </c>
      <c r="AI263" s="46">
        <v>11.4</v>
      </c>
      <c r="AJ263" s="46">
        <v>11.779411764705882</v>
      </c>
    </row>
    <row r="264" spans="1:36" x14ac:dyDescent="0.25">
      <c r="A264" s="1">
        <v>45550</v>
      </c>
      <c r="B264" s="46">
        <v>13.3</v>
      </c>
      <c r="C264" s="46">
        <v>14.5</v>
      </c>
      <c r="D264" s="46">
        <v>13.3</v>
      </c>
      <c r="E264" s="46">
        <v>13.3</v>
      </c>
      <c r="F264" s="46">
        <v>15</v>
      </c>
      <c r="G264" s="46">
        <v>12.8</v>
      </c>
      <c r="H264" s="46">
        <v>13</v>
      </c>
      <c r="I264" s="46">
        <v>13</v>
      </c>
      <c r="J264" s="46">
        <v>12.5</v>
      </c>
      <c r="K264" s="46">
        <v>13.1</v>
      </c>
      <c r="L264" s="46">
        <v>13.3</v>
      </c>
      <c r="M264" s="46">
        <v>12.9</v>
      </c>
      <c r="N264" s="46">
        <v>16.3</v>
      </c>
      <c r="O264" s="46">
        <v>12.6</v>
      </c>
      <c r="P264" s="46">
        <v>15.7</v>
      </c>
      <c r="Q264" s="46">
        <v>13.3</v>
      </c>
      <c r="R264" s="46">
        <v>15.3</v>
      </c>
      <c r="S264" s="46">
        <v>14.8</v>
      </c>
      <c r="T264" s="46">
        <v>13.8</v>
      </c>
      <c r="U264" s="46">
        <v>13.1</v>
      </c>
      <c r="V264" s="46">
        <v>14</v>
      </c>
      <c r="W264" s="46">
        <v>13.9</v>
      </c>
      <c r="X264" s="46">
        <v>14.7</v>
      </c>
      <c r="Y264" s="46">
        <v>14.2</v>
      </c>
      <c r="Z264" s="46">
        <v>15.3</v>
      </c>
      <c r="AA264" s="46">
        <v>13</v>
      </c>
      <c r="AB264" s="46">
        <v>16.899999999999999</v>
      </c>
      <c r="AC264" s="46">
        <v>15.5</v>
      </c>
      <c r="AD264" s="46">
        <v>13.2</v>
      </c>
      <c r="AE264" s="46">
        <v>14.2</v>
      </c>
      <c r="AF264" s="46">
        <v>13.4</v>
      </c>
      <c r="AG264" s="46">
        <v>16.100000000000001</v>
      </c>
      <c r="AH264" s="46">
        <v>14.5</v>
      </c>
      <c r="AI264" s="46">
        <v>13.3</v>
      </c>
      <c r="AJ264" s="46">
        <v>14.032352941176471</v>
      </c>
    </row>
    <row r="265" spans="1:36" x14ac:dyDescent="0.25">
      <c r="A265" s="1">
        <v>45551</v>
      </c>
      <c r="B265" s="46">
        <v>15.7</v>
      </c>
      <c r="C265" s="46">
        <v>15.3</v>
      </c>
      <c r="D265" s="46">
        <v>14.1</v>
      </c>
      <c r="E265" s="46">
        <v>14</v>
      </c>
      <c r="F265" s="46">
        <v>16.2</v>
      </c>
      <c r="G265" s="46">
        <v>14.3</v>
      </c>
      <c r="H265" s="46">
        <v>15.1</v>
      </c>
      <c r="I265" s="46">
        <v>14.7</v>
      </c>
      <c r="J265" s="46">
        <v>14.9</v>
      </c>
      <c r="K265" s="46">
        <v>14.2</v>
      </c>
      <c r="L265" s="46">
        <v>15</v>
      </c>
      <c r="M265" s="46">
        <v>13.8</v>
      </c>
      <c r="N265" s="46">
        <v>17</v>
      </c>
      <c r="O265" s="46">
        <v>14.9</v>
      </c>
      <c r="P265" s="46">
        <v>16.3</v>
      </c>
      <c r="Q265" s="46">
        <v>15.4</v>
      </c>
      <c r="R265" s="46">
        <v>16.2</v>
      </c>
      <c r="S265" s="46">
        <v>15.2</v>
      </c>
      <c r="T265" s="46">
        <v>15</v>
      </c>
      <c r="U265" s="46">
        <v>15.2</v>
      </c>
      <c r="V265" s="46">
        <v>14.9</v>
      </c>
      <c r="W265" s="46">
        <v>15.5</v>
      </c>
      <c r="X265" s="46">
        <v>15.4</v>
      </c>
      <c r="Y265" s="46">
        <v>15.5</v>
      </c>
      <c r="Z265" s="46">
        <v>16.100000000000001</v>
      </c>
      <c r="AA265" s="46">
        <v>15.6</v>
      </c>
      <c r="AB265" s="46">
        <v>16.7</v>
      </c>
      <c r="AC265" s="46">
        <v>16.5</v>
      </c>
      <c r="AD265" s="46">
        <v>15</v>
      </c>
      <c r="AE265" s="46">
        <v>15.3</v>
      </c>
      <c r="AF265" s="46">
        <v>15.2</v>
      </c>
      <c r="AG265" s="46">
        <v>15.9</v>
      </c>
      <c r="AH265" s="46">
        <v>16</v>
      </c>
      <c r="AI265" s="46">
        <v>15.2</v>
      </c>
      <c r="AJ265" s="46">
        <v>15.332352941176469</v>
      </c>
    </row>
    <row r="266" spans="1:36" x14ac:dyDescent="0.25">
      <c r="A266" s="1">
        <v>45552</v>
      </c>
      <c r="B266" s="46">
        <v>16</v>
      </c>
      <c r="C266" s="46">
        <v>16.399999999999999</v>
      </c>
      <c r="D266" s="46">
        <v>16.2</v>
      </c>
      <c r="E266" s="46">
        <v>16.3</v>
      </c>
      <c r="F266" s="46">
        <v>16.899999999999999</v>
      </c>
      <c r="G266" s="46">
        <v>16.5</v>
      </c>
      <c r="H266" s="46">
        <v>16.600000000000001</v>
      </c>
      <c r="I266" s="46">
        <v>16.5</v>
      </c>
      <c r="J266" s="46">
        <v>15.7</v>
      </c>
      <c r="K266" s="46">
        <v>16.100000000000001</v>
      </c>
      <c r="L266" s="46">
        <v>16</v>
      </c>
      <c r="M266" s="46">
        <v>16.100000000000001</v>
      </c>
      <c r="N266" s="46">
        <v>16.899999999999999</v>
      </c>
      <c r="O266" s="46">
        <v>16</v>
      </c>
      <c r="P266" s="46">
        <v>16.600000000000001</v>
      </c>
      <c r="Q266" s="46">
        <v>15.9</v>
      </c>
      <c r="R266" s="46">
        <v>17</v>
      </c>
      <c r="S266" s="46">
        <v>16.100000000000001</v>
      </c>
      <c r="T266" s="46">
        <v>16.5</v>
      </c>
      <c r="U266" s="46">
        <v>15</v>
      </c>
      <c r="V266" s="46">
        <v>16</v>
      </c>
      <c r="W266" s="46">
        <v>16.5</v>
      </c>
      <c r="X266" s="46">
        <v>16.3</v>
      </c>
      <c r="Y266" s="46">
        <v>16.7</v>
      </c>
      <c r="Z266" s="46">
        <v>16.3</v>
      </c>
      <c r="AA266" s="46">
        <v>16.2</v>
      </c>
      <c r="AB266" s="46">
        <v>16.7</v>
      </c>
      <c r="AC266" s="46">
        <v>16.8</v>
      </c>
      <c r="AD266" s="46">
        <v>16.399999999999999</v>
      </c>
      <c r="AE266" s="46">
        <v>16.2</v>
      </c>
      <c r="AF266" s="46">
        <v>16.5</v>
      </c>
      <c r="AG266" s="46">
        <v>15.9</v>
      </c>
      <c r="AH266" s="46">
        <v>17.100000000000001</v>
      </c>
      <c r="AI266" s="46">
        <v>16.3</v>
      </c>
      <c r="AJ266" s="46">
        <v>16.329411764705881</v>
      </c>
    </row>
    <row r="267" spans="1:36" x14ac:dyDescent="0.25">
      <c r="A267" s="1">
        <v>45553</v>
      </c>
      <c r="B267" s="46">
        <v>17.2</v>
      </c>
      <c r="C267" s="46">
        <v>16.7</v>
      </c>
      <c r="D267" s="46">
        <v>17.3</v>
      </c>
      <c r="E267" s="46">
        <v>16.899999999999999</v>
      </c>
      <c r="F267" s="46">
        <v>17</v>
      </c>
      <c r="G267" s="46">
        <v>16.2</v>
      </c>
      <c r="H267" s="46">
        <v>16</v>
      </c>
      <c r="I267" s="46">
        <v>17.2</v>
      </c>
      <c r="J267" s="46">
        <v>17.100000000000001</v>
      </c>
      <c r="K267" s="46">
        <v>16.600000000000001</v>
      </c>
      <c r="L267" s="46">
        <v>15.8</v>
      </c>
      <c r="M267" s="46">
        <v>16.7</v>
      </c>
      <c r="N267" s="46">
        <v>18.100000000000001</v>
      </c>
      <c r="O267" s="46">
        <v>15.7</v>
      </c>
      <c r="P267" s="46">
        <v>16.8</v>
      </c>
      <c r="Q267" s="46">
        <v>16.399999999999999</v>
      </c>
      <c r="R267" s="46">
        <v>16.7</v>
      </c>
      <c r="S267" s="46">
        <v>15.8</v>
      </c>
      <c r="T267" s="46">
        <v>16</v>
      </c>
      <c r="U267" s="46">
        <v>17</v>
      </c>
      <c r="V267" s="46">
        <v>16.100000000000001</v>
      </c>
      <c r="W267" s="46">
        <v>15.8</v>
      </c>
      <c r="X267" s="46">
        <v>17.2</v>
      </c>
      <c r="Y267" s="46">
        <v>17.3</v>
      </c>
      <c r="Z267" s="46">
        <v>16.399999999999999</v>
      </c>
      <c r="AA267" s="46">
        <v>16.399999999999999</v>
      </c>
      <c r="AB267" s="46">
        <v>17</v>
      </c>
      <c r="AC267" s="46">
        <v>17.3</v>
      </c>
      <c r="AD267" s="46">
        <v>16.7</v>
      </c>
      <c r="AE267" s="46">
        <v>17.7</v>
      </c>
      <c r="AF267" s="46">
        <v>17</v>
      </c>
      <c r="AG267" s="46">
        <v>17</v>
      </c>
      <c r="AH267" s="46">
        <v>17.3</v>
      </c>
      <c r="AI267" s="46">
        <v>16.399999999999999</v>
      </c>
      <c r="AJ267" s="46">
        <v>16.729411764705876</v>
      </c>
    </row>
    <row r="268" spans="1:36" x14ac:dyDescent="0.25">
      <c r="A268" s="1">
        <v>45554</v>
      </c>
      <c r="B268" s="46">
        <v>17.5</v>
      </c>
      <c r="C268" s="46">
        <v>16.399999999999999</v>
      </c>
      <c r="D268" s="46">
        <v>17.600000000000001</v>
      </c>
      <c r="E268" s="46">
        <v>17</v>
      </c>
      <c r="F268" s="46">
        <v>16.600000000000001</v>
      </c>
      <c r="G268" s="46">
        <v>16.600000000000001</v>
      </c>
      <c r="H268" s="46">
        <v>15.9</v>
      </c>
      <c r="I268" s="46">
        <v>18</v>
      </c>
      <c r="J268" s="46">
        <v>17.3</v>
      </c>
      <c r="K268" s="46">
        <v>17.8</v>
      </c>
      <c r="L268" s="46">
        <v>15.7</v>
      </c>
      <c r="M268" s="46">
        <v>17.5</v>
      </c>
      <c r="N268" s="46">
        <v>18.7</v>
      </c>
      <c r="O268" s="46">
        <v>16</v>
      </c>
      <c r="P268" s="46">
        <v>16.100000000000001</v>
      </c>
      <c r="Q268" s="46">
        <v>16.2</v>
      </c>
      <c r="R268" s="46">
        <v>16.2</v>
      </c>
      <c r="S268" s="46">
        <v>15.5</v>
      </c>
      <c r="T268" s="46">
        <v>15.9</v>
      </c>
      <c r="U268" s="46">
        <v>17.3</v>
      </c>
      <c r="V268" s="46">
        <v>16.2</v>
      </c>
      <c r="W268" s="46">
        <v>16.100000000000001</v>
      </c>
      <c r="X268" s="46">
        <v>17.5</v>
      </c>
      <c r="Y268" s="46">
        <v>17.2</v>
      </c>
      <c r="Z268" s="46">
        <v>16.399999999999999</v>
      </c>
      <c r="AA268" s="46">
        <v>15.9</v>
      </c>
      <c r="AB268" s="46">
        <v>16.600000000000001</v>
      </c>
      <c r="AC268" s="46">
        <v>18.7</v>
      </c>
      <c r="AD268" s="46">
        <v>17.3</v>
      </c>
      <c r="AE268" s="46">
        <v>17.899999999999999</v>
      </c>
      <c r="AF268" s="46">
        <v>18.600000000000001</v>
      </c>
      <c r="AG268" s="46">
        <v>16.8</v>
      </c>
      <c r="AH268" s="46">
        <v>18.600000000000001</v>
      </c>
      <c r="AI268" s="46">
        <v>17.899999999999999</v>
      </c>
      <c r="AJ268" s="46">
        <v>16.985294117647054</v>
      </c>
    </row>
    <row r="269" spans="1:36" x14ac:dyDescent="0.25">
      <c r="A269" s="1">
        <v>45555</v>
      </c>
      <c r="B269" s="46">
        <v>17.5</v>
      </c>
      <c r="C269" s="46">
        <v>17.5</v>
      </c>
      <c r="D269" s="46">
        <v>18.100000000000001</v>
      </c>
      <c r="E269" s="46">
        <v>17.8</v>
      </c>
      <c r="F269" s="46">
        <v>18</v>
      </c>
      <c r="G269" s="46">
        <v>17.5</v>
      </c>
      <c r="H269" s="46">
        <v>16.8</v>
      </c>
      <c r="I269" s="46">
        <v>18.100000000000001</v>
      </c>
      <c r="J269" s="46">
        <v>16.899999999999999</v>
      </c>
      <c r="K269" s="46">
        <v>17.7</v>
      </c>
      <c r="L269" s="46">
        <v>16.8</v>
      </c>
      <c r="M269" s="46">
        <v>17.600000000000001</v>
      </c>
      <c r="N269" s="46">
        <v>18.600000000000001</v>
      </c>
      <c r="O269" s="46">
        <v>17.2</v>
      </c>
      <c r="P269" s="46">
        <v>17.2</v>
      </c>
      <c r="Q269" s="46">
        <v>17.100000000000001</v>
      </c>
      <c r="R269" s="46">
        <v>17.3</v>
      </c>
      <c r="S269" s="46">
        <v>17.2</v>
      </c>
      <c r="T269" s="46">
        <v>16.899999999999999</v>
      </c>
      <c r="U269" s="46">
        <v>17.100000000000001</v>
      </c>
      <c r="V269" s="46">
        <v>17.399999999999999</v>
      </c>
      <c r="W269" s="46">
        <v>17.2</v>
      </c>
      <c r="X269" s="46">
        <v>17.3</v>
      </c>
      <c r="Y269" s="46">
        <v>17.899999999999999</v>
      </c>
      <c r="Z269" s="46">
        <v>17.600000000000001</v>
      </c>
      <c r="AA269" s="46">
        <v>17.5</v>
      </c>
      <c r="AB269" s="46">
        <v>17.7</v>
      </c>
      <c r="AC269" s="46">
        <v>18.5</v>
      </c>
      <c r="AD269" s="46">
        <v>17.100000000000001</v>
      </c>
      <c r="AE269" s="46">
        <v>18.100000000000001</v>
      </c>
      <c r="AF269" s="46">
        <v>17.7</v>
      </c>
      <c r="AG269" s="46">
        <v>17.600000000000001</v>
      </c>
      <c r="AH269" s="46">
        <v>18.2</v>
      </c>
      <c r="AI269" s="46">
        <v>16.899999999999999</v>
      </c>
      <c r="AJ269" s="46">
        <v>17.517647058823535</v>
      </c>
    </row>
    <row r="270" spans="1:36" x14ac:dyDescent="0.25">
      <c r="A270" s="1">
        <v>45556</v>
      </c>
      <c r="B270" s="46">
        <v>17.3</v>
      </c>
      <c r="C270" s="46">
        <v>16.100000000000001</v>
      </c>
      <c r="D270" s="46">
        <v>18</v>
      </c>
      <c r="E270" s="46">
        <v>16.600000000000001</v>
      </c>
      <c r="F270" s="46">
        <v>16.899999999999999</v>
      </c>
      <c r="G270" s="46">
        <v>17.3</v>
      </c>
      <c r="H270" s="46">
        <v>15.5</v>
      </c>
      <c r="I270" s="46">
        <v>18</v>
      </c>
      <c r="J270" s="46">
        <v>16.7</v>
      </c>
      <c r="K270" s="46">
        <v>17.399999999999999</v>
      </c>
      <c r="L270" s="46">
        <v>15.3</v>
      </c>
      <c r="M270" s="46">
        <v>16.7</v>
      </c>
      <c r="N270" s="46">
        <v>18.7</v>
      </c>
      <c r="O270" s="46">
        <v>15.6</v>
      </c>
      <c r="P270" s="46">
        <v>16.2</v>
      </c>
      <c r="Q270" s="46">
        <v>16.399999999999999</v>
      </c>
      <c r="R270" s="46">
        <v>16.7</v>
      </c>
      <c r="S270" s="46">
        <v>15.9</v>
      </c>
      <c r="T270" s="46">
        <v>16.100000000000001</v>
      </c>
      <c r="U270" s="46">
        <v>17.899999999999999</v>
      </c>
      <c r="V270" s="46">
        <v>16.2</v>
      </c>
      <c r="W270" s="46">
        <v>16.2</v>
      </c>
      <c r="X270" s="46">
        <v>17.3</v>
      </c>
      <c r="Y270" s="46">
        <v>17.600000000000001</v>
      </c>
      <c r="Z270" s="46">
        <v>16.7</v>
      </c>
      <c r="AA270" s="46">
        <v>16.3</v>
      </c>
      <c r="AB270" s="46">
        <v>16.600000000000001</v>
      </c>
      <c r="AC270" s="46">
        <v>19.100000000000001</v>
      </c>
      <c r="AD270" s="46">
        <v>17</v>
      </c>
      <c r="AE270" s="46">
        <v>17</v>
      </c>
      <c r="AF270" s="46">
        <v>18</v>
      </c>
      <c r="AG270" s="46">
        <v>17.3</v>
      </c>
      <c r="AH270" s="46">
        <v>18.600000000000001</v>
      </c>
      <c r="AI270" s="46">
        <v>17.5</v>
      </c>
      <c r="AJ270" s="46">
        <v>16.961764705882352</v>
      </c>
    </row>
    <row r="271" spans="1:36" x14ac:dyDescent="0.25">
      <c r="A271" s="1">
        <v>45557</v>
      </c>
      <c r="B271" s="46">
        <v>16.8</v>
      </c>
      <c r="C271" s="46">
        <v>16.899999999999999</v>
      </c>
      <c r="D271" s="46">
        <v>18</v>
      </c>
      <c r="E271" s="46">
        <v>17</v>
      </c>
      <c r="F271" s="46">
        <v>17.600000000000001</v>
      </c>
      <c r="G271" s="46">
        <v>17.899999999999999</v>
      </c>
      <c r="H271" s="46">
        <v>15.5</v>
      </c>
      <c r="I271" s="46">
        <v>17.899999999999999</v>
      </c>
      <c r="J271" s="46">
        <v>16.5</v>
      </c>
      <c r="K271" s="46">
        <v>17.600000000000001</v>
      </c>
      <c r="L271" s="46">
        <v>15.7</v>
      </c>
      <c r="M271" s="46">
        <v>17.399999999999999</v>
      </c>
      <c r="N271" s="46">
        <v>18.7</v>
      </c>
      <c r="O271" s="46">
        <v>15.4</v>
      </c>
      <c r="P271" s="46">
        <v>16.100000000000001</v>
      </c>
      <c r="Q271" s="46">
        <v>15.9</v>
      </c>
      <c r="R271" s="46">
        <v>16.600000000000001</v>
      </c>
      <c r="S271" s="46">
        <v>15.9</v>
      </c>
      <c r="T271" s="46">
        <v>17.3</v>
      </c>
      <c r="U271" s="46">
        <v>18.399999999999999</v>
      </c>
      <c r="V271" s="46">
        <v>16.399999999999999</v>
      </c>
      <c r="W271" s="46">
        <v>16.600000000000001</v>
      </c>
      <c r="X271" s="46">
        <v>17.8</v>
      </c>
      <c r="Y271" s="46">
        <v>18.600000000000001</v>
      </c>
      <c r="Z271" s="46">
        <v>17.3</v>
      </c>
      <c r="AA271" s="46">
        <v>15.5</v>
      </c>
      <c r="AB271" s="46">
        <v>17.5</v>
      </c>
      <c r="AC271" s="46">
        <v>18.899999999999999</v>
      </c>
      <c r="AD271" s="46">
        <v>17.600000000000001</v>
      </c>
      <c r="AE271" s="46">
        <v>17.7</v>
      </c>
      <c r="AF271" s="46">
        <v>18.2</v>
      </c>
      <c r="AG271" s="46">
        <v>18.2</v>
      </c>
      <c r="AH271" s="46">
        <v>18.399999999999999</v>
      </c>
      <c r="AI271" s="46">
        <v>17.399999999999999</v>
      </c>
      <c r="AJ271" s="46">
        <v>17.211764705882356</v>
      </c>
    </row>
    <row r="272" spans="1:36" x14ac:dyDescent="0.25">
      <c r="A272" s="1">
        <v>45558</v>
      </c>
      <c r="B272" s="46">
        <v>16.899999999999999</v>
      </c>
      <c r="C272" s="46">
        <v>16.8</v>
      </c>
      <c r="D272" s="46">
        <v>16.899999999999999</v>
      </c>
      <c r="E272" s="46">
        <v>16.600000000000001</v>
      </c>
      <c r="F272" s="46">
        <v>17.2</v>
      </c>
      <c r="G272" s="46">
        <v>17.2</v>
      </c>
      <c r="H272" s="46">
        <v>15.8</v>
      </c>
      <c r="I272" s="46">
        <v>17</v>
      </c>
      <c r="J272" s="46">
        <v>16.5</v>
      </c>
      <c r="K272" s="46">
        <v>16.7</v>
      </c>
      <c r="L272" s="46">
        <v>16.3</v>
      </c>
      <c r="M272" s="46">
        <v>17</v>
      </c>
      <c r="N272" s="46">
        <v>17.3</v>
      </c>
      <c r="O272" s="46">
        <v>15.8</v>
      </c>
      <c r="P272" s="46">
        <v>16.899999999999999</v>
      </c>
      <c r="Q272" s="46">
        <v>16.600000000000001</v>
      </c>
      <c r="R272" s="46">
        <v>16.600000000000001</v>
      </c>
      <c r="S272" s="46">
        <v>16.399999999999999</v>
      </c>
      <c r="T272" s="46">
        <v>17.100000000000001</v>
      </c>
      <c r="U272" s="46">
        <v>16.8</v>
      </c>
      <c r="V272" s="46">
        <v>17</v>
      </c>
      <c r="W272" s="46">
        <v>15.8</v>
      </c>
      <c r="X272" s="46">
        <v>17.3</v>
      </c>
      <c r="Y272" s="46">
        <v>17</v>
      </c>
      <c r="Z272" s="46">
        <v>16.8</v>
      </c>
      <c r="AA272" s="46">
        <v>16.3</v>
      </c>
      <c r="AB272" s="46">
        <v>17.399999999999999</v>
      </c>
      <c r="AC272" s="46">
        <v>17.100000000000001</v>
      </c>
      <c r="AD272" s="46">
        <v>16.7</v>
      </c>
      <c r="AE272" s="46">
        <v>16.8</v>
      </c>
      <c r="AF272" s="46">
        <v>16.5</v>
      </c>
      <c r="AG272" s="46">
        <v>17.2</v>
      </c>
      <c r="AH272" s="46">
        <v>16.8</v>
      </c>
      <c r="AI272" s="46">
        <v>16.7</v>
      </c>
      <c r="AJ272" s="46">
        <v>16.758823529411771</v>
      </c>
    </row>
    <row r="273" spans="1:36" x14ac:dyDescent="0.25">
      <c r="A273" s="1">
        <v>45559</v>
      </c>
      <c r="B273" s="46">
        <v>15.2</v>
      </c>
      <c r="C273" s="46">
        <v>13.9</v>
      </c>
      <c r="D273" s="46">
        <v>14.5</v>
      </c>
      <c r="E273" s="46">
        <v>14.3</v>
      </c>
      <c r="F273" s="46">
        <v>14.7</v>
      </c>
      <c r="G273" s="46">
        <v>14.4</v>
      </c>
      <c r="H273" s="46">
        <v>14.2</v>
      </c>
      <c r="I273" s="46">
        <v>15.1</v>
      </c>
      <c r="J273" s="46">
        <v>15</v>
      </c>
      <c r="K273" s="46">
        <v>14.7</v>
      </c>
      <c r="L273" s="46">
        <v>14.3</v>
      </c>
      <c r="M273" s="46">
        <v>14.6</v>
      </c>
      <c r="N273" s="46">
        <v>15.3</v>
      </c>
      <c r="O273" s="46">
        <v>14.1</v>
      </c>
      <c r="P273" s="46">
        <v>15.2</v>
      </c>
      <c r="Q273" s="46">
        <v>14.8</v>
      </c>
      <c r="R273" s="46">
        <v>14.7</v>
      </c>
      <c r="S273" s="46">
        <v>14.1</v>
      </c>
      <c r="T273" s="46">
        <v>14.2</v>
      </c>
      <c r="U273" s="46">
        <v>14.7</v>
      </c>
      <c r="V273" s="46">
        <v>14.6</v>
      </c>
      <c r="W273" s="46">
        <v>14.7</v>
      </c>
      <c r="X273" s="46">
        <v>14.8</v>
      </c>
      <c r="Y273" s="46">
        <v>14.3</v>
      </c>
      <c r="Z273" s="46">
        <v>15.1</v>
      </c>
      <c r="AA273" s="46">
        <v>14.7</v>
      </c>
      <c r="AB273" s="46">
        <v>15.3</v>
      </c>
      <c r="AC273" s="46">
        <v>15.5</v>
      </c>
      <c r="AD273" s="46">
        <v>14.8</v>
      </c>
      <c r="AE273" s="46">
        <v>14.7</v>
      </c>
      <c r="AF273" s="46">
        <v>15</v>
      </c>
      <c r="AG273" s="46">
        <v>14.9</v>
      </c>
      <c r="AH273" s="46">
        <v>15.1</v>
      </c>
      <c r="AI273" s="46">
        <v>15</v>
      </c>
      <c r="AJ273" s="46">
        <v>14.72058823529412</v>
      </c>
    </row>
    <row r="274" spans="1:36" x14ac:dyDescent="0.25">
      <c r="A274" s="1">
        <v>45560</v>
      </c>
      <c r="B274" s="46">
        <v>14.9</v>
      </c>
      <c r="C274" s="46">
        <v>14.5</v>
      </c>
      <c r="D274" s="46">
        <v>15.1</v>
      </c>
      <c r="E274" s="46">
        <v>15.1</v>
      </c>
      <c r="F274" s="46">
        <v>14.7</v>
      </c>
      <c r="G274" s="46">
        <v>14.8</v>
      </c>
      <c r="H274" s="46">
        <v>13.5</v>
      </c>
      <c r="I274" s="46">
        <v>15</v>
      </c>
      <c r="J274" s="46">
        <v>14.7</v>
      </c>
      <c r="K274" s="46">
        <v>15</v>
      </c>
      <c r="L274" s="46">
        <v>14.7</v>
      </c>
      <c r="M274" s="46">
        <v>15.2</v>
      </c>
      <c r="N274" s="46">
        <v>15.2</v>
      </c>
      <c r="O274" s="46">
        <v>14.1</v>
      </c>
      <c r="P274" s="46">
        <v>14.2</v>
      </c>
      <c r="Q274" s="46">
        <v>14.8</v>
      </c>
      <c r="R274" s="46">
        <v>14.2</v>
      </c>
      <c r="S274" s="46">
        <v>14</v>
      </c>
      <c r="T274" s="46">
        <v>14.6</v>
      </c>
      <c r="U274" s="46">
        <v>14.4</v>
      </c>
      <c r="V274" s="46">
        <v>14.4</v>
      </c>
      <c r="W274" s="46">
        <v>13.6</v>
      </c>
      <c r="X274" s="46">
        <v>15.5</v>
      </c>
      <c r="Y274" s="46">
        <v>14.8</v>
      </c>
      <c r="Z274" s="46">
        <v>14.6</v>
      </c>
      <c r="AA274" s="46">
        <v>14.8</v>
      </c>
      <c r="AB274" s="46">
        <v>14.8</v>
      </c>
      <c r="AC274" s="46">
        <v>15.7</v>
      </c>
      <c r="AD274" s="46">
        <v>15.1</v>
      </c>
      <c r="AE274" s="46">
        <v>14.8</v>
      </c>
      <c r="AF274" s="46">
        <v>15.3</v>
      </c>
      <c r="AG274" s="46">
        <v>15.2</v>
      </c>
      <c r="AH274" s="46">
        <v>15.6</v>
      </c>
      <c r="AI274" s="46">
        <v>15.2</v>
      </c>
      <c r="AJ274" s="46">
        <v>14.767647058823529</v>
      </c>
    </row>
    <row r="275" spans="1:36" x14ac:dyDescent="0.25">
      <c r="A275" s="1">
        <v>45561</v>
      </c>
      <c r="B275" s="46">
        <v>15.9</v>
      </c>
      <c r="C275" s="46">
        <v>15.9</v>
      </c>
      <c r="D275" s="46">
        <v>15.6</v>
      </c>
      <c r="E275" s="46">
        <v>15.6</v>
      </c>
      <c r="F275" s="46">
        <v>15.7</v>
      </c>
      <c r="G275" s="46">
        <v>15.5</v>
      </c>
      <c r="H275" s="46">
        <v>15.6</v>
      </c>
      <c r="I275" s="46">
        <v>15.8</v>
      </c>
      <c r="J275" s="46">
        <v>15.9</v>
      </c>
      <c r="K275" s="46">
        <v>15.7</v>
      </c>
      <c r="L275" s="46">
        <v>15.3</v>
      </c>
      <c r="M275" s="46">
        <v>15.8</v>
      </c>
      <c r="N275" s="46">
        <v>16</v>
      </c>
      <c r="O275" s="46">
        <v>15.6</v>
      </c>
      <c r="P275" s="46">
        <v>15.6</v>
      </c>
      <c r="Q275" s="46">
        <v>15.7</v>
      </c>
      <c r="R275" s="46">
        <v>15.2</v>
      </c>
      <c r="S275" s="46">
        <v>15.5</v>
      </c>
      <c r="T275" s="46">
        <v>15.9</v>
      </c>
      <c r="U275" s="46">
        <v>15.4</v>
      </c>
      <c r="V275" s="46">
        <v>15.9</v>
      </c>
      <c r="W275" s="46">
        <v>15.5</v>
      </c>
      <c r="X275" s="46">
        <v>15.8</v>
      </c>
      <c r="Y275" s="46">
        <v>15.8</v>
      </c>
      <c r="Z275" s="46">
        <v>15.9</v>
      </c>
      <c r="AA275" s="46">
        <v>15.5</v>
      </c>
      <c r="AB275" s="46">
        <v>15.8</v>
      </c>
      <c r="AC275" s="46">
        <v>16.600000000000001</v>
      </c>
      <c r="AD275" s="46">
        <v>15.8</v>
      </c>
      <c r="AE275" s="46">
        <v>15.7</v>
      </c>
      <c r="AF275" s="46">
        <v>16.2</v>
      </c>
      <c r="AG275" s="46">
        <v>16.100000000000001</v>
      </c>
      <c r="AH275" s="46">
        <v>16.399999999999999</v>
      </c>
      <c r="AI275" s="46">
        <v>16</v>
      </c>
      <c r="AJ275" s="46">
        <v>15.770588235294115</v>
      </c>
    </row>
    <row r="276" spans="1:36" x14ac:dyDescent="0.25">
      <c r="A276" s="1">
        <v>45562</v>
      </c>
      <c r="B276" s="46">
        <v>12.9</v>
      </c>
      <c r="C276" s="46">
        <v>12</v>
      </c>
      <c r="D276" s="46">
        <v>12.1</v>
      </c>
      <c r="E276" s="46">
        <v>12.2</v>
      </c>
      <c r="F276" s="46">
        <v>13.7</v>
      </c>
      <c r="G276" s="46">
        <v>11.9</v>
      </c>
      <c r="H276" s="46">
        <v>12.6</v>
      </c>
      <c r="I276" s="46">
        <v>12.6</v>
      </c>
      <c r="J276" s="46">
        <v>12.7</v>
      </c>
      <c r="K276" s="46">
        <v>12.5</v>
      </c>
      <c r="L276" s="46">
        <v>12.5</v>
      </c>
      <c r="M276" s="46">
        <v>12.2</v>
      </c>
      <c r="N276" s="46">
        <v>12.8</v>
      </c>
      <c r="O276" s="46">
        <v>12.4</v>
      </c>
      <c r="P276" s="46">
        <v>13.5</v>
      </c>
      <c r="Q276" s="46">
        <v>12.8</v>
      </c>
      <c r="R276" s="46">
        <v>13.7</v>
      </c>
      <c r="S276" s="46">
        <v>12.6</v>
      </c>
      <c r="T276" s="46">
        <v>12.6</v>
      </c>
      <c r="U276" s="46">
        <v>12.5</v>
      </c>
      <c r="V276" s="46">
        <v>12.5</v>
      </c>
      <c r="W276" s="46">
        <v>13</v>
      </c>
      <c r="X276" s="46">
        <v>12.3</v>
      </c>
      <c r="Y276" s="46">
        <v>12.2</v>
      </c>
      <c r="Z276" s="46">
        <v>13.1</v>
      </c>
      <c r="AA276" s="46">
        <v>12.6</v>
      </c>
      <c r="AB276" s="46">
        <v>13.8</v>
      </c>
      <c r="AC276" s="46">
        <v>13</v>
      </c>
      <c r="AD276" s="46">
        <v>12.6</v>
      </c>
      <c r="AE276" s="46">
        <v>12.4</v>
      </c>
      <c r="AF276" s="46">
        <v>12.5</v>
      </c>
      <c r="AG276" s="46">
        <v>13.2</v>
      </c>
      <c r="AH276" s="46">
        <v>12.7</v>
      </c>
      <c r="AI276" s="46">
        <v>12.3</v>
      </c>
      <c r="AJ276" s="46">
        <v>12.676470588235293</v>
      </c>
    </row>
    <row r="277" spans="1:36" x14ac:dyDescent="0.25">
      <c r="A277" s="1">
        <v>45563</v>
      </c>
      <c r="B277" s="46">
        <v>9.8000000000000007</v>
      </c>
      <c r="C277" s="46">
        <v>9.9</v>
      </c>
      <c r="D277" s="46">
        <v>10</v>
      </c>
      <c r="E277" s="46">
        <v>10.3</v>
      </c>
      <c r="F277" s="46">
        <v>11.5</v>
      </c>
      <c r="G277" s="46">
        <v>9.6</v>
      </c>
      <c r="H277" s="46">
        <v>8.9</v>
      </c>
      <c r="I277" s="46">
        <v>10</v>
      </c>
      <c r="J277" s="46">
        <v>10</v>
      </c>
      <c r="K277" s="46">
        <v>10.199999999999999</v>
      </c>
      <c r="L277" s="46">
        <v>9.9</v>
      </c>
      <c r="M277" s="46">
        <v>9.4</v>
      </c>
      <c r="N277" s="46">
        <v>12.1</v>
      </c>
      <c r="O277" s="46">
        <v>9.6999999999999993</v>
      </c>
      <c r="P277" s="46">
        <v>11</v>
      </c>
      <c r="Q277" s="46">
        <v>9.5</v>
      </c>
      <c r="R277" s="46">
        <v>12.1</v>
      </c>
      <c r="S277" s="46">
        <v>10.199999999999999</v>
      </c>
      <c r="T277" s="46">
        <v>10.7</v>
      </c>
      <c r="U277" s="46">
        <v>9.6</v>
      </c>
      <c r="V277" s="46">
        <v>10.3</v>
      </c>
      <c r="W277" s="46">
        <v>9.9</v>
      </c>
      <c r="X277" s="46">
        <v>10.5</v>
      </c>
      <c r="Y277" s="46">
        <v>10.6</v>
      </c>
      <c r="Z277" s="46">
        <v>11.4</v>
      </c>
      <c r="AA277" s="46">
        <v>9.5</v>
      </c>
      <c r="AB277" s="46">
        <v>11.9</v>
      </c>
      <c r="AC277" s="46">
        <v>12.1</v>
      </c>
      <c r="AD277" s="46">
        <v>9.8000000000000007</v>
      </c>
      <c r="AE277" s="46">
        <v>10.5</v>
      </c>
      <c r="AF277" s="46">
        <v>10.3</v>
      </c>
      <c r="AG277" s="46">
        <v>12</v>
      </c>
      <c r="AH277" s="46">
        <v>11.1</v>
      </c>
      <c r="AI277" s="46">
        <v>9.4</v>
      </c>
      <c r="AJ277" s="46">
        <v>10.402941176470588</v>
      </c>
    </row>
    <row r="278" spans="1:36" x14ac:dyDescent="0.25">
      <c r="A278" s="1">
        <v>45564</v>
      </c>
      <c r="B278" s="46">
        <v>9.9</v>
      </c>
      <c r="C278" s="46">
        <v>10.8</v>
      </c>
      <c r="D278" s="46">
        <v>10</v>
      </c>
      <c r="E278" s="46">
        <v>9.8000000000000007</v>
      </c>
      <c r="F278" s="46">
        <v>11.1</v>
      </c>
      <c r="G278" s="46">
        <v>9.4</v>
      </c>
      <c r="H278" s="46">
        <v>9.6</v>
      </c>
      <c r="I278" s="46">
        <v>9.6</v>
      </c>
      <c r="J278" s="46">
        <v>9.3000000000000007</v>
      </c>
      <c r="K278" s="46">
        <v>9.5</v>
      </c>
      <c r="L278" s="46">
        <v>10</v>
      </c>
      <c r="M278" s="46">
        <v>9.1999999999999993</v>
      </c>
      <c r="N278" s="46">
        <v>11.3</v>
      </c>
      <c r="O278" s="46">
        <v>9.6</v>
      </c>
      <c r="P278" s="46">
        <v>11.1</v>
      </c>
      <c r="Q278" s="46">
        <v>9.6</v>
      </c>
      <c r="R278" s="46">
        <v>11.6</v>
      </c>
      <c r="S278" s="46">
        <v>10.9</v>
      </c>
      <c r="T278" s="46">
        <v>10.4</v>
      </c>
      <c r="U278" s="46">
        <v>9.6</v>
      </c>
      <c r="V278" s="46">
        <v>10.7</v>
      </c>
      <c r="W278" s="46">
        <v>10.4</v>
      </c>
      <c r="X278" s="46">
        <v>10.6</v>
      </c>
      <c r="Y278" s="46">
        <v>10.1</v>
      </c>
      <c r="Z278" s="46">
        <v>11.2</v>
      </c>
      <c r="AA278" s="46">
        <v>9.6999999999999993</v>
      </c>
      <c r="AB278" s="46">
        <v>12.3</v>
      </c>
      <c r="AC278" s="46">
        <v>12.3</v>
      </c>
      <c r="AD278" s="46">
        <v>8.9</v>
      </c>
      <c r="AE278" s="46">
        <v>9.6999999999999993</v>
      </c>
      <c r="AF278" s="46">
        <v>10.1</v>
      </c>
      <c r="AG278" s="46">
        <v>11.2</v>
      </c>
      <c r="AH278" s="46">
        <v>11</v>
      </c>
      <c r="AI278" s="46">
        <v>8.8000000000000007</v>
      </c>
      <c r="AJ278" s="46">
        <v>10.273529411764704</v>
      </c>
    </row>
    <row r="279" spans="1:36" x14ac:dyDescent="0.25">
      <c r="A279" s="1">
        <v>45565</v>
      </c>
      <c r="B279" s="46">
        <v>12.4</v>
      </c>
      <c r="C279" s="46">
        <v>12</v>
      </c>
      <c r="D279" s="46">
        <v>12.2</v>
      </c>
      <c r="E279" s="46">
        <v>12</v>
      </c>
      <c r="F279" s="46">
        <v>12.1</v>
      </c>
      <c r="G279" s="46">
        <v>11.6</v>
      </c>
      <c r="H279" s="46">
        <v>11.1</v>
      </c>
      <c r="I279" s="46">
        <v>12.6</v>
      </c>
      <c r="J279" s="46">
        <v>12.9</v>
      </c>
      <c r="K279" s="46">
        <v>12.5</v>
      </c>
      <c r="L279" s="46">
        <v>11.7</v>
      </c>
      <c r="M279" s="46">
        <v>12.1</v>
      </c>
      <c r="N279" s="46">
        <v>12.6</v>
      </c>
      <c r="O279" s="46">
        <v>11.3</v>
      </c>
      <c r="P279" s="46">
        <v>11.6</v>
      </c>
      <c r="Q279" s="46">
        <v>11.7</v>
      </c>
      <c r="R279" s="46">
        <v>11.3</v>
      </c>
      <c r="S279" s="46">
        <v>11.5</v>
      </c>
      <c r="T279" s="46">
        <v>11.8</v>
      </c>
      <c r="U279" s="46">
        <v>13.1</v>
      </c>
      <c r="V279" s="46">
        <v>11.7</v>
      </c>
      <c r="W279" s="46">
        <v>11.3</v>
      </c>
      <c r="X279" s="46">
        <v>12.5</v>
      </c>
      <c r="Y279" s="46">
        <v>11.8</v>
      </c>
      <c r="Z279" s="46">
        <v>11.6</v>
      </c>
      <c r="AA279" s="46">
        <v>11.7</v>
      </c>
      <c r="AB279" s="46">
        <v>11.8</v>
      </c>
      <c r="AC279" s="46">
        <v>13.8</v>
      </c>
      <c r="AD279" s="46">
        <v>12</v>
      </c>
      <c r="AE279" s="46">
        <v>11.9</v>
      </c>
      <c r="AF279" s="46">
        <v>13.2</v>
      </c>
      <c r="AG279" s="46">
        <v>12</v>
      </c>
      <c r="AH279" s="46">
        <v>13.4</v>
      </c>
      <c r="AI279" s="46">
        <v>12.8</v>
      </c>
      <c r="AJ279" s="46">
        <v>12.105882352941176</v>
      </c>
    </row>
    <row r="280" spans="1:36" x14ac:dyDescent="0.25">
      <c r="A280" s="1" t="s">
        <v>11</v>
      </c>
      <c r="B280" s="46">
        <v>13.253649635036499</v>
      </c>
      <c r="C280" s="46">
        <v>12.55182481751825</v>
      </c>
      <c r="D280" s="46">
        <v>12.912043795620443</v>
      </c>
      <c r="E280" s="46">
        <v>12.949270072992709</v>
      </c>
      <c r="F280" s="46">
        <v>12.706934306569339</v>
      </c>
      <c r="G280" s="46">
        <v>12.669708029197082</v>
      </c>
      <c r="H280" s="46">
        <v>12.29598540145985</v>
      </c>
      <c r="I280" s="46">
        <v>13.232846715328467</v>
      </c>
      <c r="J280" s="46">
        <v>13.101824817518244</v>
      </c>
      <c r="K280" s="46">
        <v>13.04087591240876</v>
      </c>
      <c r="L280" s="46">
        <v>12.763503649635036</v>
      </c>
      <c r="M280" s="46">
        <v>12.866058394160575</v>
      </c>
      <c r="N280" s="46">
        <v>13.222262773722628</v>
      </c>
      <c r="O280" s="46">
        <v>12.438686131386859</v>
      </c>
      <c r="P280" s="46">
        <v>12.273357664233577</v>
      </c>
      <c r="Q280" s="46">
        <v>12.828467153284679</v>
      </c>
      <c r="R280" s="46">
        <v>12.716788321167874</v>
      </c>
      <c r="S280" s="46">
        <v>12.322627737226274</v>
      </c>
      <c r="T280" s="46">
        <v>12.81569343065693</v>
      </c>
      <c r="U280" s="46">
        <v>12.988321167883209</v>
      </c>
      <c r="V280" s="46">
        <v>12.720072992700723</v>
      </c>
      <c r="W280" s="46">
        <v>12.464598540145989</v>
      </c>
      <c r="X280" s="46">
        <v>13.141970802919708</v>
      </c>
      <c r="Y280" s="46">
        <v>13.049999999999997</v>
      </c>
      <c r="Z280" s="46">
        <v>12.560948905109493</v>
      </c>
      <c r="AA280" s="46">
        <v>12.759854014598536</v>
      </c>
      <c r="AB280" s="46">
        <v>12.628467153284678</v>
      </c>
      <c r="AC280" s="46">
        <v>13.16788321167884</v>
      </c>
      <c r="AD280" s="46">
        <v>13.03941605839416</v>
      </c>
      <c r="AE280" s="46">
        <v>12.813868613138682</v>
      </c>
      <c r="AF280" s="46">
        <v>13.172992700729928</v>
      </c>
      <c r="AG280" s="46">
        <v>12.816423357664236</v>
      </c>
      <c r="AH280" s="46">
        <v>13.082116788321169</v>
      </c>
      <c r="AI280" s="46">
        <v>12.936131386861321</v>
      </c>
      <c r="AJ280" s="46">
        <v>12.832513954486908</v>
      </c>
    </row>
  </sheetData>
  <pageMargins left="0.7" right="0.7" top="0.75" bottom="0.75" header="0.3" footer="0.3"/>
  <pageSetup paperSize="9"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61754-EBBB-4D7F-8CE2-856C47F349E0}">
  <sheetPr codeName="Blad8"/>
  <dimension ref="A1:AJ46"/>
  <sheetViews>
    <sheetView showGridLines="0" workbookViewId="0">
      <selection activeCell="A2" sqref="A2"/>
    </sheetView>
  </sheetViews>
  <sheetFormatPr defaultRowHeight="15" x14ac:dyDescent="0.25"/>
  <cols>
    <col min="1" max="1" width="34.42578125" bestFit="1" customWidth="1"/>
    <col min="2" max="35" width="19.28515625" bestFit="1" customWidth="1"/>
    <col min="36" max="36" width="10" bestFit="1" customWidth="1"/>
    <col min="37" max="69" width="32.28515625" bestFit="1" customWidth="1"/>
    <col min="70" max="70" width="38.42578125" bestFit="1" customWidth="1"/>
    <col min="71" max="71" width="33" bestFit="1" customWidth="1"/>
  </cols>
  <sheetData>
    <row r="1" spans="1:36" x14ac:dyDescent="0.25">
      <c r="A1" s="29" t="str">
        <f>"Gemiddelde etmaaltemperatuur "&amp; YEAR(jaar_zip!J2)</f>
        <v>Gemiddelde etmaaltemperatuur 2024</v>
      </c>
    </row>
    <row r="2" spans="1:36" x14ac:dyDescent="0.25">
      <c r="A2" t="s">
        <v>76</v>
      </c>
    </row>
    <row r="4" spans="1:36" x14ac:dyDescent="0.25">
      <c r="A4" s="4" t="s">
        <v>141</v>
      </c>
      <c r="B4" s="4" t="s">
        <v>142</v>
      </c>
    </row>
    <row r="5" spans="1:36" x14ac:dyDescent="0.25">
      <c r="A5" s="4" t="s">
        <v>144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t="s">
        <v>88</v>
      </c>
      <c r="B6" s="46">
        <v>6.4</v>
      </c>
      <c r="C6" s="46">
        <v>6.0571428571428569</v>
      </c>
      <c r="D6" s="46">
        <v>6.4714285714285706</v>
      </c>
      <c r="E6" s="46">
        <v>6.4142857142857137</v>
      </c>
      <c r="F6" s="46">
        <v>6.1857142857142859</v>
      </c>
      <c r="G6" s="46">
        <v>5.6571428571428575</v>
      </c>
      <c r="H6" s="46">
        <v>4.3285714285714292</v>
      </c>
      <c r="I6" s="46">
        <v>6.5571428571428569</v>
      </c>
      <c r="J6" s="46">
        <v>6.6714285714285708</v>
      </c>
      <c r="K6" s="46">
        <v>6.7</v>
      </c>
      <c r="L6" s="46">
        <v>5.5142857142857133</v>
      </c>
      <c r="M6" s="46">
        <v>6.5428571428571427</v>
      </c>
      <c r="N6" s="46">
        <v>7.257142857142858</v>
      </c>
      <c r="O6" s="46">
        <v>4.8714285714285719</v>
      </c>
      <c r="P6" s="46">
        <v>5.1714285714285708</v>
      </c>
      <c r="Q6" s="46">
        <v>5.757142857142858</v>
      </c>
      <c r="R6" s="46">
        <v>4.7</v>
      </c>
      <c r="S6" s="46">
        <v>4.757142857142858</v>
      </c>
      <c r="T6" s="46">
        <v>5.9428571428571422</v>
      </c>
      <c r="U6" s="46">
        <v>6.3142857142857141</v>
      </c>
      <c r="V6" s="46">
        <v>5.3428571428571425</v>
      </c>
      <c r="W6" s="46">
        <v>4.0571428571428578</v>
      </c>
      <c r="X6" s="46">
        <v>7.0142857142857151</v>
      </c>
      <c r="Y6" s="46">
        <v>6.6285714285714281</v>
      </c>
      <c r="Z6" s="46">
        <v>5.1428571428571432</v>
      </c>
      <c r="AA6" s="46">
        <v>5.3714285714285719</v>
      </c>
      <c r="AB6" s="46">
        <v>5.7</v>
      </c>
      <c r="AC6" s="46">
        <v>7.6142857142857139</v>
      </c>
      <c r="AD6" s="46">
        <v>6.4</v>
      </c>
      <c r="AE6" s="46">
        <v>6.9</v>
      </c>
      <c r="AF6" s="46">
        <v>7.371428571428571</v>
      </c>
      <c r="AG6" s="46">
        <v>6.4142857142857137</v>
      </c>
      <c r="AH6" s="46">
        <v>7.3714285714285719</v>
      </c>
      <c r="AI6" s="46">
        <v>6.9285714285714288</v>
      </c>
      <c r="AJ6" s="46">
        <v>6.0743697478991567</v>
      </c>
    </row>
    <row r="7" spans="1:36" x14ac:dyDescent="0.25">
      <c r="A7" t="s">
        <v>89</v>
      </c>
      <c r="B7" s="46">
        <v>-1.2285714285714282</v>
      </c>
      <c r="C7" s="46">
        <v>0.55714285714285716</v>
      </c>
      <c r="D7" s="46">
        <v>-0.17142857142857126</v>
      </c>
      <c r="E7" s="46">
        <v>-7.1428571428571425E-2</v>
      </c>
      <c r="F7" s="46">
        <v>2.3428571428571425</v>
      </c>
      <c r="G7" s="46">
        <v>-1.0285714285714285</v>
      </c>
      <c r="H7" s="46">
        <v>-0.2285714285714287</v>
      </c>
      <c r="I7" s="46">
        <v>-1.1428571428571428</v>
      </c>
      <c r="J7" s="46">
        <v>-1.4285714285714286</v>
      </c>
      <c r="K7" s="46">
        <v>-0.84285714285714319</v>
      </c>
      <c r="L7" s="46">
        <v>-0.54285714285714282</v>
      </c>
      <c r="M7" s="46">
        <v>-0.50000000000000011</v>
      </c>
      <c r="N7" s="46">
        <v>1.4571428571428571</v>
      </c>
      <c r="O7" s="46">
        <v>-0.45714285714285691</v>
      </c>
      <c r="P7" s="46">
        <v>2.5</v>
      </c>
      <c r="Q7" s="46">
        <v>-1.2714285714285711</v>
      </c>
      <c r="R7" s="46">
        <v>1.6714285714285713</v>
      </c>
      <c r="S7" s="46">
        <v>0.74285714285714277</v>
      </c>
      <c r="T7" s="46">
        <v>-0.12857142857142861</v>
      </c>
      <c r="U7" s="46">
        <v>-2.4000000000000008</v>
      </c>
      <c r="V7" s="46">
        <v>-0.27142857142857135</v>
      </c>
      <c r="W7" s="46">
        <v>-0.4142857142857142</v>
      </c>
      <c r="X7" s="46">
        <v>0.34285714285714292</v>
      </c>
      <c r="Y7" s="46">
        <v>1.2142857142857142</v>
      </c>
      <c r="Z7" s="46">
        <v>0.48571428571428582</v>
      </c>
      <c r="AA7" s="46">
        <v>-1.0857142857142859</v>
      </c>
      <c r="AB7" s="46">
        <v>2.8142857142857141</v>
      </c>
      <c r="AC7" s="46">
        <v>1.0571428571428572</v>
      </c>
      <c r="AD7" s="46">
        <v>-1.0285714285714282</v>
      </c>
      <c r="AE7" s="46">
        <v>1.1857142857142855</v>
      </c>
      <c r="AF7" s="46">
        <v>-0.58571428571428552</v>
      </c>
      <c r="AG7" s="46">
        <v>1.5571428571428569</v>
      </c>
      <c r="AH7" s="46">
        <v>0.41428571428571426</v>
      </c>
      <c r="AI7" s="46">
        <v>-0.81428571428571417</v>
      </c>
      <c r="AJ7" s="46">
        <v>7.9411764705882362E-2</v>
      </c>
    </row>
    <row r="8" spans="1:36" x14ac:dyDescent="0.25">
      <c r="A8" t="s">
        <v>90</v>
      </c>
      <c r="B8" s="46">
        <v>-8.5714285714285729E-2</v>
      </c>
      <c r="C8" s="46">
        <v>1.1285714285714286</v>
      </c>
      <c r="D8" s="46">
        <v>0.17142857142857146</v>
      </c>
      <c r="E8" s="46">
        <v>0.57142857142857151</v>
      </c>
      <c r="F8" s="46">
        <v>3.3857142857142857</v>
      </c>
      <c r="G8" s="46">
        <v>-0.54285714285714282</v>
      </c>
      <c r="H8" s="46">
        <v>0.29999999999999993</v>
      </c>
      <c r="I8" s="46">
        <v>-0.44285714285714289</v>
      </c>
      <c r="J8" s="46">
        <v>-1.0999999999999999</v>
      </c>
      <c r="K8" s="46">
        <v>-0.34285714285714286</v>
      </c>
      <c r="L8" s="46">
        <v>0.31428571428571433</v>
      </c>
      <c r="M8" s="46">
        <v>-0.27142857142857141</v>
      </c>
      <c r="N8" s="46">
        <v>2.7285714285714286</v>
      </c>
      <c r="O8" s="46">
        <v>0.22857142857142856</v>
      </c>
      <c r="P8" s="46">
        <v>3.0714285714285716</v>
      </c>
      <c r="Q8" s="46">
        <v>-0.17142857142857151</v>
      </c>
      <c r="R8" s="46">
        <v>2.0428571428571431</v>
      </c>
      <c r="S8" s="46">
        <v>1.4571428571428571</v>
      </c>
      <c r="T8" s="46">
        <v>0.52857142857142858</v>
      </c>
      <c r="U8" s="46">
        <v>-1.0857142857142856</v>
      </c>
      <c r="V8" s="46">
        <v>0.62857142857142867</v>
      </c>
      <c r="W8" s="46">
        <v>0.29999999999999993</v>
      </c>
      <c r="X8" s="46">
        <v>1.0999999999999999</v>
      </c>
      <c r="Y8" s="46">
        <v>1.1857142857142857</v>
      </c>
      <c r="Z8" s="46">
        <v>1.4571428571428571</v>
      </c>
      <c r="AA8" s="46">
        <v>-0.17142857142857146</v>
      </c>
      <c r="AB8" s="46">
        <v>4.0428571428571427</v>
      </c>
      <c r="AC8" s="46">
        <v>2.1285714285714281</v>
      </c>
      <c r="AD8" s="46">
        <v>-0.3000000000000001</v>
      </c>
      <c r="AE8" s="46">
        <v>1.6142857142857143</v>
      </c>
      <c r="AF8" s="46">
        <v>0.7142857142857143</v>
      </c>
      <c r="AG8" s="46">
        <v>3.1285714285714286</v>
      </c>
      <c r="AH8" s="46">
        <v>1.1714285714285713</v>
      </c>
      <c r="AI8" s="46">
        <v>0.37142857142857139</v>
      </c>
      <c r="AJ8" s="46">
        <v>0.86050420168067265</v>
      </c>
    </row>
    <row r="9" spans="1:36" x14ac:dyDescent="0.25">
      <c r="A9" t="s">
        <v>91</v>
      </c>
      <c r="B9" s="46">
        <v>7.2428571428571429</v>
      </c>
      <c r="C9" s="46">
        <v>7.0857142857142845</v>
      </c>
      <c r="D9" s="46">
        <v>6.7428571428571411</v>
      </c>
      <c r="E9" s="46">
        <v>7.3142857142857141</v>
      </c>
      <c r="F9" s="46">
        <v>7.1714285714285717</v>
      </c>
      <c r="G9" s="46">
        <v>6.4857142857142858</v>
      </c>
      <c r="H9" s="46">
        <v>6.7714285714285714</v>
      </c>
      <c r="I9" s="46">
        <v>7.128571428571429</v>
      </c>
      <c r="J9" s="46">
        <v>6.9428571428571431</v>
      </c>
      <c r="K9" s="46">
        <v>7.1714285714285717</v>
      </c>
      <c r="L9" s="46">
        <v>7.1285714285714281</v>
      </c>
      <c r="M9" s="46">
        <v>6.6428571428571432</v>
      </c>
      <c r="N9" s="46">
        <v>7.7</v>
      </c>
      <c r="O9" s="46">
        <v>6.7285714285714286</v>
      </c>
      <c r="P9" s="46">
        <v>6.7142857142857144</v>
      </c>
      <c r="Q9" s="46">
        <v>6.6428571428571432</v>
      </c>
      <c r="R9" s="46">
        <v>6.6428571428571432</v>
      </c>
      <c r="S9" s="46">
        <v>6.7285714285714286</v>
      </c>
      <c r="T9" s="46">
        <v>7.0285714285714294</v>
      </c>
      <c r="U9" s="46">
        <v>7.1857142857142842</v>
      </c>
      <c r="V9" s="46">
        <v>6.8571428571428568</v>
      </c>
      <c r="W9" s="46">
        <v>6.7285714285714286</v>
      </c>
      <c r="X9" s="46">
        <v>7.4428571428571431</v>
      </c>
      <c r="Y9" s="46">
        <v>7.2571428571428571</v>
      </c>
      <c r="Z9" s="46">
        <v>6.0857142857142845</v>
      </c>
      <c r="AA9" s="46">
        <v>6.9142857142857137</v>
      </c>
      <c r="AB9" s="46">
        <v>7.1571428571428575</v>
      </c>
      <c r="AC9" s="46">
        <v>7.1857142857142851</v>
      </c>
      <c r="AD9" s="46">
        <v>6.7857142857142856</v>
      </c>
      <c r="AE9" s="46">
        <v>7.2142857142857144</v>
      </c>
      <c r="AF9" s="46">
        <v>7.6000000000000005</v>
      </c>
      <c r="AG9" s="46">
        <v>7.6000000000000005</v>
      </c>
      <c r="AH9" s="46">
        <v>7.4</v>
      </c>
      <c r="AI9" s="46">
        <v>7.1857142857142859</v>
      </c>
      <c r="AJ9" s="46">
        <v>7.0180672268907509</v>
      </c>
    </row>
    <row r="10" spans="1:36" x14ac:dyDescent="0.25">
      <c r="A10" t="s">
        <v>92</v>
      </c>
      <c r="B10" s="46">
        <v>7.9285714285714288</v>
      </c>
      <c r="C10" s="46">
        <v>7.4857142857142867</v>
      </c>
      <c r="D10" s="46">
        <v>7.7142857142857144</v>
      </c>
      <c r="E10" s="46">
        <v>7.9714285714285724</v>
      </c>
      <c r="F10" s="46">
        <v>7.5142857142857142</v>
      </c>
      <c r="G10" s="46">
        <v>7.5428571428571427</v>
      </c>
      <c r="H10" s="46">
        <v>7.0857142857142863</v>
      </c>
      <c r="I10" s="46">
        <v>8.2142857142857135</v>
      </c>
      <c r="J10" s="46">
        <v>7.8571428571428559</v>
      </c>
      <c r="K10" s="46">
        <v>8.3857142857142861</v>
      </c>
      <c r="L10" s="46">
        <v>7.8571428571428559</v>
      </c>
      <c r="M10" s="46">
        <v>7.7571428571428571</v>
      </c>
      <c r="N10" s="46">
        <v>8.1571428571428566</v>
      </c>
      <c r="O10" s="46">
        <v>7.2714285714285714</v>
      </c>
      <c r="P10" s="46">
        <v>6.8857142857142861</v>
      </c>
      <c r="Q10" s="46">
        <v>7.7142857142857144</v>
      </c>
      <c r="R10" s="46">
        <v>6.8142857142857149</v>
      </c>
      <c r="S10" s="46">
        <v>6.9571428571428564</v>
      </c>
      <c r="T10" s="46">
        <v>7.6571428571428575</v>
      </c>
      <c r="U10" s="46">
        <v>7.8857142857142861</v>
      </c>
      <c r="V10" s="46">
        <v>7.385714285714287</v>
      </c>
      <c r="W10" s="46">
        <v>7.1142857142857139</v>
      </c>
      <c r="X10" s="46">
        <v>8.242857142857142</v>
      </c>
      <c r="Y10" s="46">
        <v>7.8999999999999986</v>
      </c>
      <c r="Z10" s="46">
        <v>6.4714285714285706</v>
      </c>
      <c r="AA10" s="46">
        <v>7.7285714285714278</v>
      </c>
      <c r="AB10" s="46">
        <v>7.1142857142857148</v>
      </c>
      <c r="AC10" s="46">
        <v>7.5714285714285721</v>
      </c>
      <c r="AD10" s="46">
        <v>8.1285714285714281</v>
      </c>
      <c r="AE10" s="46">
        <v>8.1857142857142868</v>
      </c>
      <c r="AF10" s="46">
        <v>8.7999999999999989</v>
      </c>
      <c r="AG10" s="46">
        <v>7.8571428571428585</v>
      </c>
      <c r="AH10" s="46">
        <v>8.4428571428571413</v>
      </c>
      <c r="AI10" s="46">
        <v>8.6</v>
      </c>
      <c r="AJ10" s="46">
        <v>7.7117647058823549</v>
      </c>
    </row>
    <row r="11" spans="1:36" x14ac:dyDescent="0.25">
      <c r="A11" t="s">
        <v>93</v>
      </c>
      <c r="B11" s="46">
        <v>8.5142857142857142</v>
      </c>
      <c r="C11" s="46">
        <v>7.5</v>
      </c>
      <c r="D11" s="46">
        <v>8.2571428571428562</v>
      </c>
      <c r="E11" s="46">
        <v>8.1285714285714299</v>
      </c>
      <c r="F11" s="46">
        <v>7.2000000000000011</v>
      </c>
      <c r="G11" s="46">
        <v>7.6571428571428584</v>
      </c>
      <c r="H11" s="46">
        <v>6.6714285714285717</v>
      </c>
      <c r="I11" s="46">
        <v>8.7714285714285705</v>
      </c>
      <c r="J11" s="46">
        <v>8.7857142857142865</v>
      </c>
      <c r="K11" s="46">
        <v>8.6571428571428566</v>
      </c>
      <c r="L11" s="46">
        <v>7.6571428571428566</v>
      </c>
      <c r="M11" s="46">
        <v>8.3142857142857149</v>
      </c>
      <c r="N11" s="46">
        <v>8.2714285714285705</v>
      </c>
      <c r="O11" s="46">
        <v>7.3142857142857149</v>
      </c>
      <c r="P11" s="46">
        <v>6.3428571428571416</v>
      </c>
      <c r="Q11" s="46">
        <v>7.8285714285714292</v>
      </c>
      <c r="R11" s="46">
        <v>6.9571428571428573</v>
      </c>
      <c r="S11" s="46">
        <v>6.9142857142857137</v>
      </c>
      <c r="T11" s="46">
        <v>7.8999999999999995</v>
      </c>
      <c r="U11" s="46">
        <v>8.6</v>
      </c>
      <c r="V11" s="46">
        <v>7.5</v>
      </c>
      <c r="W11" s="46">
        <v>6.8142857142857149</v>
      </c>
      <c r="X11" s="46">
        <v>8.3428571428571434</v>
      </c>
      <c r="Y11" s="46">
        <v>8.2714285714285705</v>
      </c>
      <c r="Z11" s="46">
        <v>6.8</v>
      </c>
      <c r="AA11" s="46">
        <v>7.6571428571428584</v>
      </c>
      <c r="AB11" s="46">
        <v>6.7714285714285722</v>
      </c>
      <c r="AC11" s="46">
        <v>8.4</v>
      </c>
      <c r="AD11" s="46">
        <v>8.3000000000000007</v>
      </c>
      <c r="AE11" s="46">
        <v>8.2000000000000011</v>
      </c>
      <c r="AF11" s="46">
        <v>9.1999999999999993</v>
      </c>
      <c r="AG11" s="46">
        <v>7.3857142857142861</v>
      </c>
      <c r="AH11" s="46">
        <v>8.8571428571428577</v>
      </c>
      <c r="AI11" s="46">
        <v>8.7857142857142865</v>
      </c>
      <c r="AJ11" s="46">
        <v>7.8684873949579837</v>
      </c>
    </row>
    <row r="12" spans="1:36" x14ac:dyDescent="0.25">
      <c r="A12" t="s">
        <v>94</v>
      </c>
      <c r="B12" s="46">
        <v>9.7142857142857135</v>
      </c>
      <c r="C12" s="46">
        <v>9.1857142857142851</v>
      </c>
      <c r="D12" s="46">
        <v>9.5571428571428587</v>
      </c>
      <c r="E12" s="46">
        <v>9.7714285714285722</v>
      </c>
      <c r="F12" s="46">
        <v>9.0571428571428587</v>
      </c>
      <c r="G12" s="46">
        <v>9.1571428571428584</v>
      </c>
      <c r="H12" s="46">
        <v>8.8857142857142843</v>
      </c>
      <c r="I12" s="46">
        <v>9.8285714285714274</v>
      </c>
      <c r="J12" s="46">
        <v>9.742857142857142</v>
      </c>
      <c r="K12" s="46">
        <v>9.8285714285714274</v>
      </c>
      <c r="L12" s="46">
        <v>9.4000000000000021</v>
      </c>
      <c r="M12" s="46">
        <v>9.6428571428571423</v>
      </c>
      <c r="N12" s="46">
        <v>9.9285714285714288</v>
      </c>
      <c r="O12" s="46">
        <v>9.0428571428571427</v>
      </c>
      <c r="P12" s="46">
        <v>8.0142857142857142</v>
      </c>
      <c r="Q12" s="46">
        <v>9.3285714285714274</v>
      </c>
      <c r="R12" s="46">
        <v>8.5285714285714267</v>
      </c>
      <c r="S12" s="46">
        <v>8.7428571428571438</v>
      </c>
      <c r="T12" s="46">
        <v>9.4</v>
      </c>
      <c r="U12" s="46">
        <v>9.5428571428571427</v>
      </c>
      <c r="V12" s="46">
        <v>9.2285714285714278</v>
      </c>
      <c r="W12" s="46">
        <v>8.9428571428571448</v>
      </c>
      <c r="X12" s="46">
        <v>10.014285714285714</v>
      </c>
      <c r="Y12" s="46">
        <v>9.6142857142857139</v>
      </c>
      <c r="Z12" s="46">
        <v>8.2571428571428562</v>
      </c>
      <c r="AA12" s="46">
        <v>9.328571428571431</v>
      </c>
      <c r="AB12" s="46">
        <v>8.4142857142857146</v>
      </c>
      <c r="AC12" s="46">
        <v>9.3857142857142861</v>
      </c>
      <c r="AD12" s="46">
        <v>9.5714285714285694</v>
      </c>
      <c r="AE12" s="46">
        <v>9.7714285714285722</v>
      </c>
      <c r="AF12" s="46">
        <v>10.528571428571428</v>
      </c>
      <c r="AG12" s="46">
        <v>9.4285714285714288</v>
      </c>
      <c r="AH12" s="46">
        <v>10</v>
      </c>
      <c r="AI12" s="46">
        <v>10.271428571428572</v>
      </c>
      <c r="AJ12" s="46">
        <v>9.3840336134453803</v>
      </c>
    </row>
    <row r="13" spans="1:36" x14ac:dyDescent="0.25">
      <c r="A13" t="s">
        <v>95</v>
      </c>
      <c r="B13" s="46">
        <v>7.8285714285714292</v>
      </c>
      <c r="C13" s="46">
        <v>7.2714285714285714</v>
      </c>
      <c r="D13" s="46">
        <v>7.6142857142857139</v>
      </c>
      <c r="E13" s="46">
        <v>7.7</v>
      </c>
      <c r="F13" s="46">
        <v>7.2571428571428589</v>
      </c>
      <c r="G13" s="46">
        <v>7.1428571428571432</v>
      </c>
      <c r="H13" s="46">
        <v>7.0857142857142863</v>
      </c>
      <c r="I13" s="46">
        <v>7.757142857142858</v>
      </c>
      <c r="J13" s="46">
        <v>7.8714285714285719</v>
      </c>
      <c r="K13" s="46">
        <v>7.7</v>
      </c>
      <c r="L13" s="46">
        <v>7.4714285714285706</v>
      </c>
      <c r="M13" s="46">
        <v>7.6285714285714281</v>
      </c>
      <c r="N13" s="46">
        <v>7.8857142857142861</v>
      </c>
      <c r="O13" s="46">
        <v>7.1857142857142859</v>
      </c>
      <c r="P13" s="46">
        <v>7.1714285714285717</v>
      </c>
      <c r="Q13" s="46">
        <v>7.4428571428571439</v>
      </c>
      <c r="R13" s="46">
        <v>7.3857142857142861</v>
      </c>
      <c r="S13" s="46">
        <v>7.1428571428571432</v>
      </c>
      <c r="T13" s="46">
        <v>7.5571428571428569</v>
      </c>
      <c r="U13" s="46">
        <v>7.4714285714285706</v>
      </c>
      <c r="V13" s="46">
        <v>7.4857142857142867</v>
      </c>
      <c r="W13" s="46">
        <v>7.1571428571428584</v>
      </c>
      <c r="X13" s="46">
        <v>7.8571428571428594</v>
      </c>
      <c r="Y13" s="46">
        <v>7.628571428571429</v>
      </c>
      <c r="Z13" s="46">
        <v>7.2285714285714286</v>
      </c>
      <c r="AA13" s="46">
        <v>7.3999999999999995</v>
      </c>
      <c r="AB13" s="46">
        <v>7.1571428571428575</v>
      </c>
      <c r="AC13" s="46">
        <v>7.9142857142857155</v>
      </c>
      <c r="AD13" s="46">
        <v>7.5571428571428569</v>
      </c>
      <c r="AE13" s="46">
        <v>7.7999999999999989</v>
      </c>
      <c r="AF13" s="46">
        <v>7.9428571428571422</v>
      </c>
      <c r="AG13" s="46">
        <v>7.4428571428571422</v>
      </c>
      <c r="AH13" s="46">
        <v>7.742857142857142</v>
      </c>
      <c r="AI13" s="46">
        <v>7.8857142857142861</v>
      </c>
      <c r="AJ13" s="46">
        <v>7.5226890756302556</v>
      </c>
    </row>
    <row r="14" spans="1:36" x14ac:dyDescent="0.25">
      <c r="A14" t="s">
        <v>96</v>
      </c>
      <c r="B14" s="46">
        <v>7.3285714285714283</v>
      </c>
      <c r="C14" s="46">
        <v>7.2000000000000011</v>
      </c>
      <c r="D14" s="46">
        <v>7.3857142857142852</v>
      </c>
      <c r="E14" s="46">
        <v>7.4571428571428573</v>
      </c>
      <c r="F14" s="46">
        <v>7.6714285714285717</v>
      </c>
      <c r="G14" s="46">
        <v>6.9</v>
      </c>
      <c r="H14" s="46">
        <v>6.6285714285714272</v>
      </c>
      <c r="I14" s="46">
        <v>7.4714285714285706</v>
      </c>
      <c r="J14" s="46">
        <v>7.1000000000000005</v>
      </c>
      <c r="K14" s="46">
        <v>7.2285714285714278</v>
      </c>
      <c r="L14" s="46">
        <v>6.8</v>
      </c>
      <c r="M14" s="46">
        <v>7.4142857142857137</v>
      </c>
      <c r="N14" s="46">
        <v>7.4142857142857137</v>
      </c>
      <c r="O14" s="46">
        <v>6.5285714285714294</v>
      </c>
      <c r="P14" s="46">
        <v>7.2142857142857144</v>
      </c>
      <c r="Q14" s="46">
        <v>6.8571428571428568</v>
      </c>
      <c r="R14" s="46">
        <v>7.257142857142858</v>
      </c>
      <c r="S14" s="46">
        <v>7.1142857142857139</v>
      </c>
      <c r="T14" s="46">
        <v>7.2714285714285705</v>
      </c>
      <c r="U14" s="46">
        <v>7.1571428571428566</v>
      </c>
      <c r="V14" s="46">
        <v>6.9285714285714288</v>
      </c>
      <c r="W14" s="46">
        <v>6.3285714285714283</v>
      </c>
      <c r="X14" s="46">
        <v>7.4428571428571431</v>
      </c>
      <c r="Y14" s="46">
        <v>7.5285714285714276</v>
      </c>
      <c r="Z14" s="46">
        <v>6.8428571428571425</v>
      </c>
      <c r="AA14" s="46">
        <v>6.9</v>
      </c>
      <c r="AB14" s="46">
        <v>7.4571428571428573</v>
      </c>
      <c r="AC14" s="46">
        <v>6.9999999999999991</v>
      </c>
      <c r="AD14" s="46">
        <v>7.1428571428571432</v>
      </c>
      <c r="AE14" s="46">
        <v>7.3428571428571434</v>
      </c>
      <c r="AF14" s="46">
        <v>6.9428571428571422</v>
      </c>
      <c r="AG14" s="46">
        <v>7.628571428571429</v>
      </c>
      <c r="AH14" s="46">
        <v>7</v>
      </c>
      <c r="AI14" s="46">
        <v>7.1000000000000005</v>
      </c>
      <c r="AJ14" s="46">
        <v>7.146638655462187</v>
      </c>
    </row>
    <row r="15" spans="1:36" x14ac:dyDescent="0.25">
      <c r="A15" t="s">
        <v>97</v>
      </c>
      <c r="B15" s="46">
        <v>7.371428571428571</v>
      </c>
      <c r="C15" s="46">
        <v>6.4428571428571431</v>
      </c>
      <c r="D15" s="46">
        <v>7.1999999999999984</v>
      </c>
      <c r="E15" s="46">
        <v>6.8428571428571416</v>
      </c>
      <c r="F15" s="46">
        <v>6.6428571428571432</v>
      </c>
      <c r="G15" s="46">
        <v>6.3142857142857149</v>
      </c>
      <c r="H15" s="46">
        <v>5.3714285714285719</v>
      </c>
      <c r="I15" s="46">
        <v>7.6714285714285708</v>
      </c>
      <c r="J15" s="46">
        <v>7.4</v>
      </c>
      <c r="K15" s="46">
        <v>7.1857142857142851</v>
      </c>
      <c r="L15" s="46">
        <v>6.1571428571428575</v>
      </c>
      <c r="M15" s="46">
        <v>6.7285714285714286</v>
      </c>
      <c r="N15" s="46">
        <v>7.3285714285714283</v>
      </c>
      <c r="O15" s="46">
        <v>5.7714285714285722</v>
      </c>
      <c r="P15" s="46">
        <v>5.4857142857142867</v>
      </c>
      <c r="Q15" s="46">
        <v>6.3428571428571434</v>
      </c>
      <c r="R15" s="46">
        <v>5.5142857142857142</v>
      </c>
      <c r="S15" s="46">
        <v>5.4285714285714288</v>
      </c>
      <c r="T15" s="46">
        <v>6.2857142857142856</v>
      </c>
      <c r="U15" s="46">
        <v>7.6142857142857139</v>
      </c>
      <c r="V15" s="46">
        <v>6.2142857142857135</v>
      </c>
      <c r="W15" s="46">
        <v>5.2714285714285714</v>
      </c>
      <c r="X15" s="46">
        <v>7.1428571428571432</v>
      </c>
      <c r="Y15" s="46">
        <v>7.128571428571429</v>
      </c>
      <c r="Z15" s="46">
        <v>5.9571428571428573</v>
      </c>
      <c r="AA15" s="46">
        <v>6.2142857142857144</v>
      </c>
      <c r="AB15" s="46">
        <v>5.8285714285714283</v>
      </c>
      <c r="AC15" s="46">
        <v>7.7857142857142856</v>
      </c>
      <c r="AD15" s="46">
        <v>6.7714285714285714</v>
      </c>
      <c r="AE15" s="46">
        <v>7.0428571428571427</v>
      </c>
      <c r="AF15" s="46">
        <v>7.5571428571428578</v>
      </c>
      <c r="AG15" s="46">
        <v>6.4</v>
      </c>
      <c r="AH15" s="46">
        <v>7.3571428571428568</v>
      </c>
      <c r="AI15" s="46">
        <v>6.7571428571428571</v>
      </c>
      <c r="AJ15" s="46">
        <v>6.6037815126050488</v>
      </c>
    </row>
    <row r="16" spans="1:36" x14ac:dyDescent="0.25">
      <c r="A16" t="s">
        <v>98</v>
      </c>
      <c r="B16" s="46">
        <v>9.8428571428571434</v>
      </c>
      <c r="C16" s="46">
        <v>9.514285714285716</v>
      </c>
      <c r="D16" s="46">
        <v>9.8142857142857149</v>
      </c>
      <c r="E16" s="46">
        <v>9.8857142857142861</v>
      </c>
      <c r="F16" s="46">
        <v>9.2142857142857135</v>
      </c>
      <c r="G16" s="46">
        <v>9.3714285714285701</v>
      </c>
      <c r="H16" s="46">
        <v>9.0285714285714285</v>
      </c>
      <c r="I16" s="46">
        <v>10.142857142857142</v>
      </c>
      <c r="J16" s="46">
        <v>9.9428571428571413</v>
      </c>
      <c r="K16" s="46">
        <v>10.12857142857143</v>
      </c>
      <c r="L16" s="46">
        <v>9.4428571428571413</v>
      </c>
      <c r="M16" s="46">
        <v>9.8857142857142861</v>
      </c>
      <c r="N16" s="46">
        <v>10.042857142857144</v>
      </c>
      <c r="O16" s="46">
        <v>9.0285714285714285</v>
      </c>
      <c r="P16" s="46">
        <v>8.4142857142857146</v>
      </c>
      <c r="Q16" s="46">
        <v>9.328571428571431</v>
      </c>
      <c r="R16" s="46">
        <v>8.8714285714285719</v>
      </c>
      <c r="S16" s="46">
        <v>8.9428571428571448</v>
      </c>
      <c r="T16" s="46">
        <v>9.6571428571428566</v>
      </c>
      <c r="U16" s="46">
        <v>9.8142857142857149</v>
      </c>
      <c r="V16" s="46">
        <v>9.4142857142857146</v>
      </c>
      <c r="W16" s="46">
        <v>8.8428571428571434</v>
      </c>
      <c r="X16" s="46">
        <v>10.171428571428573</v>
      </c>
      <c r="Y16" s="46">
        <v>9.8857142857142861</v>
      </c>
      <c r="Z16" s="46">
        <v>8.7285714285714278</v>
      </c>
      <c r="AA16" s="46">
        <v>9.3000000000000007</v>
      </c>
      <c r="AB16" s="46">
        <v>9.1</v>
      </c>
      <c r="AC16" s="46">
        <v>9.7857142857142829</v>
      </c>
      <c r="AD16" s="46">
        <v>9.7857142857142865</v>
      </c>
      <c r="AE16" s="46">
        <v>9.9571428571428573</v>
      </c>
      <c r="AF16" s="46">
        <v>10.642857142857142</v>
      </c>
      <c r="AG16" s="46">
        <v>9.4999999999999982</v>
      </c>
      <c r="AH16" s="46">
        <v>10.314285714285715</v>
      </c>
      <c r="AI16" s="46">
        <v>10.442857142857141</v>
      </c>
      <c r="AJ16" s="46">
        <v>9.5936974789915954</v>
      </c>
    </row>
    <row r="17" spans="1:36" x14ac:dyDescent="0.25">
      <c r="A17" t="s">
        <v>99</v>
      </c>
      <c r="B17" s="46">
        <v>9.5571428571428587</v>
      </c>
      <c r="C17" s="46">
        <v>9.0285714285714285</v>
      </c>
      <c r="D17" s="46">
        <v>9.3571428571428577</v>
      </c>
      <c r="E17" s="46">
        <v>9.5428571428571427</v>
      </c>
      <c r="F17" s="46">
        <v>8.8000000000000007</v>
      </c>
      <c r="G17" s="46">
        <v>8.9285714285714288</v>
      </c>
      <c r="H17" s="46">
        <v>8.2142857142857135</v>
      </c>
      <c r="I17" s="46">
        <v>9.6</v>
      </c>
      <c r="J17" s="46">
        <v>9.7000000000000011</v>
      </c>
      <c r="K17" s="46">
        <v>9.4</v>
      </c>
      <c r="L17" s="46">
        <v>9.0000000000000018</v>
      </c>
      <c r="M17" s="46">
        <v>9.3142857142857149</v>
      </c>
      <c r="N17" s="46">
        <v>9.6428571428571423</v>
      </c>
      <c r="O17" s="46">
        <v>8.5714285714285712</v>
      </c>
      <c r="P17" s="46">
        <v>8.4428571428571431</v>
      </c>
      <c r="Q17" s="46">
        <v>9.1142857142857157</v>
      </c>
      <c r="R17" s="46">
        <v>8.5571428571428569</v>
      </c>
      <c r="S17" s="46">
        <v>8.5428571428571409</v>
      </c>
      <c r="T17" s="46">
        <v>9.2714285714285722</v>
      </c>
      <c r="U17" s="46">
        <v>9.7428571428571438</v>
      </c>
      <c r="V17" s="46">
        <v>9.0857142857142854</v>
      </c>
      <c r="W17" s="46">
        <v>8.4714285714285715</v>
      </c>
      <c r="X17" s="46">
        <v>9.6142857142857139</v>
      </c>
      <c r="Y17" s="46">
        <v>9.3714285714285719</v>
      </c>
      <c r="Z17" s="46">
        <v>8.6285714285714299</v>
      </c>
      <c r="AA17" s="46">
        <v>8.9714285714285715</v>
      </c>
      <c r="AB17" s="46">
        <v>8.7142857142857135</v>
      </c>
      <c r="AC17" s="46">
        <v>9.5</v>
      </c>
      <c r="AD17" s="46">
        <v>9.4</v>
      </c>
      <c r="AE17" s="46">
        <v>9.3714285714285701</v>
      </c>
      <c r="AF17" s="46">
        <v>9.8714285714285719</v>
      </c>
      <c r="AG17" s="46">
        <v>9.1714285714285726</v>
      </c>
      <c r="AH17" s="46">
        <v>9.5</v>
      </c>
      <c r="AI17" s="46">
        <v>9.4142857142857146</v>
      </c>
      <c r="AJ17" s="46">
        <v>9.1592436974789901</v>
      </c>
    </row>
    <row r="18" spans="1:36" x14ac:dyDescent="0.25">
      <c r="A18" t="s">
        <v>100</v>
      </c>
      <c r="B18" s="46">
        <v>9.8857142857142861</v>
      </c>
      <c r="C18" s="46">
        <v>8.985714285714284</v>
      </c>
      <c r="D18" s="46">
        <v>9.1714285714285726</v>
      </c>
      <c r="E18" s="46">
        <v>9.2428571428571438</v>
      </c>
      <c r="F18" s="46">
        <v>9.1714285714285726</v>
      </c>
      <c r="G18" s="46">
        <v>8.9714285714285715</v>
      </c>
      <c r="H18" s="46">
        <v>8.8714285714285719</v>
      </c>
      <c r="I18" s="46">
        <v>9.8428571428571434</v>
      </c>
      <c r="J18" s="46">
        <v>9.4714285714285715</v>
      </c>
      <c r="K18" s="46">
        <v>9.5285714285714285</v>
      </c>
      <c r="L18" s="46">
        <v>9</v>
      </c>
      <c r="M18" s="46">
        <v>9.2428571428571438</v>
      </c>
      <c r="N18" s="46">
        <v>9.6571428571428566</v>
      </c>
      <c r="O18" s="46">
        <v>8.6714285714285708</v>
      </c>
      <c r="P18" s="46">
        <v>8.6</v>
      </c>
      <c r="Q18" s="46">
        <v>9.2428571428571438</v>
      </c>
      <c r="R18" s="46">
        <v>8.7142857142857153</v>
      </c>
      <c r="S18" s="46">
        <v>8.8000000000000007</v>
      </c>
      <c r="T18" s="46">
        <v>9.0571428571428552</v>
      </c>
      <c r="U18" s="46">
        <v>9.5428571428571445</v>
      </c>
      <c r="V18" s="46">
        <v>8.9428571428571431</v>
      </c>
      <c r="W18" s="46">
        <v>8.9857142857142858</v>
      </c>
      <c r="X18" s="46">
        <v>9.3714285714285701</v>
      </c>
      <c r="Y18" s="46">
        <v>9.0857142857142854</v>
      </c>
      <c r="Z18" s="46">
        <v>8.4714285714285715</v>
      </c>
      <c r="AA18" s="46">
        <v>9.3857142857142861</v>
      </c>
      <c r="AB18" s="46">
        <v>9.0428571428571409</v>
      </c>
      <c r="AC18" s="46">
        <v>9.5285714285714267</v>
      </c>
      <c r="AD18" s="46">
        <v>9.2428571428571438</v>
      </c>
      <c r="AE18" s="46">
        <v>9.0428571428571427</v>
      </c>
      <c r="AF18" s="46">
        <v>9.5</v>
      </c>
      <c r="AG18" s="46">
        <v>9.3714285714285701</v>
      </c>
      <c r="AH18" s="46">
        <v>9.3857142857142861</v>
      </c>
      <c r="AI18" s="46">
        <v>9.2142857142857117</v>
      </c>
      <c r="AJ18" s="46">
        <v>9.1836134453781497</v>
      </c>
    </row>
    <row r="19" spans="1:36" x14ac:dyDescent="0.25">
      <c r="A19" t="s">
        <v>101</v>
      </c>
      <c r="B19" s="46">
        <v>13.428571428571429</v>
      </c>
      <c r="C19" s="46">
        <v>12.085714285714285</v>
      </c>
      <c r="D19" s="46">
        <v>12.528571428571428</v>
      </c>
      <c r="E19" s="46">
        <v>12.985714285714284</v>
      </c>
      <c r="F19" s="46">
        <v>11.742857142857144</v>
      </c>
      <c r="G19" s="46">
        <v>12.714285714285712</v>
      </c>
      <c r="H19" s="46">
        <v>12.057142857142859</v>
      </c>
      <c r="I19" s="46">
        <v>13.542857142857143</v>
      </c>
      <c r="J19" s="46">
        <v>13.328571428571427</v>
      </c>
      <c r="K19" s="46">
        <v>13.414285714285715</v>
      </c>
      <c r="L19" s="46">
        <v>12.785714285714288</v>
      </c>
      <c r="M19" s="46">
        <v>12.785714285714286</v>
      </c>
      <c r="N19" s="46">
        <v>12.785714285714286</v>
      </c>
      <c r="O19" s="46">
        <v>12.357142857142858</v>
      </c>
      <c r="P19" s="46">
        <v>11.3</v>
      </c>
      <c r="Q19" s="46">
        <v>12.842857142857143</v>
      </c>
      <c r="R19" s="46">
        <v>11.814285714285713</v>
      </c>
      <c r="S19" s="46">
        <v>11.642857142857142</v>
      </c>
      <c r="T19" s="46">
        <v>12.442857142857145</v>
      </c>
      <c r="U19" s="46">
        <v>13.328571428571427</v>
      </c>
      <c r="V19" s="46">
        <v>12.357142857142859</v>
      </c>
      <c r="W19" s="46">
        <v>12.271428571428572</v>
      </c>
      <c r="X19" s="46">
        <v>12.942857142857141</v>
      </c>
      <c r="Y19" s="46">
        <v>12.614285714285712</v>
      </c>
      <c r="Z19" s="46">
        <v>11.52857142857143</v>
      </c>
      <c r="AA19" s="46">
        <v>12.985714285714286</v>
      </c>
      <c r="AB19" s="46">
        <v>11.371428571428572</v>
      </c>
      <c r="AC19" s="46">
        <v>12.185714285714287</v>
      </c>
      <c r="AD19" s="46">
        <v>13.200000000000001</v>
      </c>
      <c r="AE19" s="46">
        <v>12.442857142857145</v>
      </c>
      <c r="AF19" s="46">
        <v>13.6</v>
      </c>
      <c r="AG19" s="46">
        <v>12.285714285714288</v>
      </c>
      <c r="AH19" s="46">
        <v>13.014285714285714</v>
      </c>
      <c r="AI19" s="46">
        <v>13.6</v>
      </c>
      <c r="AJ19" s="46">
        <v>12.597478991596633</v>
      </c>
    </row>
    <row r="20" spans="1:36" x14ac:dyDescent="0.25">
      <c r="A20" t="s">
        <v>102</v>
      </c>
      <c r="B20" s="46">
        <v>14.27142857142857</v>
      </c>
      <c r="C20" s="46">
        <v>12.542857142857143</v>
      </c>
      <c r="D20" s="46">
        <v>13.357142857142858</v>
      </c>
      <c r="E20" s="46">
        <v>13.771428571428572</v>
      </c>
      <c r="F20" s="46">
        <v>11.842857142857143</v>
      </c>
      <c r="G20" s="46">
        <v>13.528571428571427</v>
      </c>
      <c r="H20" s="46">
        <v>12.599999999999998</v>
      </c>
      <c r="I20" s="46">
        <v>14.157142857142858</v>
      </c>
      <c r="J20" s="46">
        <v>14.028571428571427</v>
      </c>
      <c r="K20" s="46">
        <v>13.942857142857145</v>
      </c>
      <c r="L20" s="46">
        <v>13.628571428571428</v>
      </c>
      <c r="M20" s="46">
        <v>13.414285714285713</v>
      </c>
      <c r="N20" s="46">
        <v>13.114285714285716</v>
      </c>
      <c r="O20" s="46">
        <v>12.914285714285715</v>
      </c>
      <c r="P20" s="46">
        <v>11.771428571428572</v>
      </c>
      <c r="Q20" s="46">
        <v>13.499999999999996</v>
      </c>
      <c r="R20" s="46">
        <v>12.457142857142857</v>
      </c>
      <c r="S20" s="46">
        <v>12.142857142857142</v>
      </c>
      <c r="T20" s="46">
        <v>13.457142857142859</v>
      </c>
      <c r="U20" s="46">
        <v>13.8</v>
      </c>
      <c r="V20" s="46">
        <v>13.142857142857142</v>
      </c>
      <c r="W20" s="46">
        <v>12.9</v>
      </c>
      <c r="X20" s="46">
        <v>13.471428571428573</v>
      </c>
      <c r="Y20" s="46">
        <v>13.428571428571427</v>
      </c>
      <c r="Z20" s="46">
        <v>12.257142857142856</v>
      </c>
      <c r="AA20" s="46">
        <v>13.542857142857141</v>
      </c>
      <c r="AB20" s="46">
        <v>11.671428571428569</v>
      </c>
      <c r="AC20" s="46">
        <v>12.642857142857142</v>
      </c>
      <c r="AD20" s="46">
        <v>13.828571428571427</v>
      </c>
      <c r="AE20" s="46">
        <v>13.12857142857143</v>
      </c>
      <c r="AF20" s="46">
        <v>13.785714285714288</v>
      </c>
      <c r="AG20" s="46">
        <v>12.271428571428572</v>
      </c>
      <c r="AH20" s="46">
        <v>13.37142857142857</v>
      </c>
      <c r="AI20" s="46">
        <v>13.742857142857142</v>
      </c>
      <c r="AJ20" s="46">
        <v>13.159663865546221</v>
      </c>
    </row>
    <row r="21" spans="1:36" x14ac:dyDescent="0.25">
      <c r="A21" t="s">
        <v>103</v>
      </c>
      <c r="B21" s="46">
        <v>7.2142857142857135</v>
      </c>
      <c r="C21" s="46">
        <v>6.9571428571428573</v>
      </c>
      <c r="D21" s="46">
        <v>7.1285714285714281</v>
      </c>
      <c r="E21" s="46">
        <v>7.3142857142857149</v>
      </c>
      <c r="F21" s="46">
        <v>7.8571428571428568</v>
      </c>
      <c r="G21" s="46">
        <v>6.3999999999999995</v>
      </c>
      <c r="H21" s="46">
        <v>6.5714285714285712</v>
      </c>
      <c r="I21" s="46">
        <v>7.1285714285714281</v>
      </c>
      <c r="J21" s="46">
        <v>6.9428571428571422</v>
      </c>
      <c r="K21" s="46">
        <v>7.2285714285714278</v>
      </c>
      <c r="L21" s="46">
        <v>6.7857142857142856</v>
      </c>
      <c r="M21" s="46">
        <v>7.1714285714285717</v>
      </c>
      <c r="N21" s="46">
        <v>8.1857142857142868</v>
      </c>
      <c r="O21" s="46">
        <v>6.4142857142857155</v>
      </c>
      <c r="P21" s="46">
        <v>7.6714285714285708</v>
      </c>
      <c r="Q21" s="46">
        <v>6.628571428571429</v>
      </c>
      <c r="R21" s="46">
        <v>8.0714285714285712</v>
      </c>
      <c r="S21" s="46">
        <v>7.0857142857142845</v>
      </c>
      <c r="T21" s="46">
        <v>7.257142857142858</v>
      </c>
      <c r="U21" s="46">
        <v>6.4714285714285706</v>
      </c>
      <c r="V21" s="46">
        <v>7.2000000000000011</v>
      </c>
      <c r="W21" s="46">
        <v>6.6571428571428575</v>
      </c>
      <c r="X21" s="46">
        <v>7.6857142857142859</v>
      </c>
      <c r="Y21" s="46">
        <v>7.4571428571428564</v>
      </c>
      <c r="Z21" s="46">
        <v>7.5428571428571427</v>
      </c>
      <c r="AA21" s="46">
        <v>6.3857142857142861</v>
      </c>
      <c r="AB21" s="46">
        <v>8.0428571428571409</v>
      </c>
      <c r="AC21" s="46">
        <v>8.2285714285714295</v>
      </c>
      <c r="AD21" s="46">
        <v>7.1714285714285717</v>
      </c>
      <c r="AE21" s="46">
        <v>7.5428571428571436</v>
      </c>
      <c r="AF21" s="46">
        <v>7.9</v>
      </c>
      <c r="AG21" s="46">
        <v>7.6428571428571432</v>
      </c>
      <c r="AH21" s="46">
        <v>7.8571428571428568</v>
      </c>
      <c r="AI21" s="46">
        <v>7.2285714285714295</v>
      </c>
      <c r="AJ21" s="46">
        <v>7.2655462184873931</v>
      </c>
    </row>
    <row r="22" spans="1:36" x14ac:dyDescent="0.25">
      <c r="A22" t="s">
        <v>104</v>
      </c>
      <c r="B22" s="46">
        <v>8.6142857142857139</v>
      </c>
      <c r="C22" s="46">
        <v>7.2142857142857144</v>
      </c>
      <c r="D22" s="46">
        <v>7.9285714285714288</v>
      </c>
      <c r="E22" s="46">
        <v>7.9571428571428573</v>
      </c>
      <c r="F22" s="46">
        <v>7.8142857142857141</v>
      </c>
      <c r="G22" s="46">
        <v>7.7285714285714278</v>
      </c>
      <c r="H22" s="46">
        <v>7.6571428571428575</v>
      </c>
      <c r="I22" s="46">
        <v>8.4</v>
      </c>
      <c r="J22" s="46">
        <v>8.3714285714285719</v>
      </c>
      <c r="K22" s="46">
        <v>8.2000000000000011</v>
      </c>
      <c r="L22" s="46">
        <v>8.1714285714285726</v>
      </c>
      <c r="M22" s="46">
        <v>7.9285714285714288</v>
      </c>
      <c r="N22" s="46">
        <v>8.7285714285714295</v>
      </c>
      <c r="O22" s="46">
        <v>7.8714285714285719</v>
      </c>
      <c r="P22" s="46">
        <v>7.4857142857142858</v>
      </c>
      <c r="Q22" s="46">
        <v>8.1285714285714281</v>
      </c>
      <c r="R22" s="46">
        <v>8.2714285714285705</v>
      </c>
      <c r="S22" s="46">
        <v>7.3142857142857141</v>
      </c>
      <c r="T22" s="46">
        <v>8</v>
      </c>
      <c r="U22" s="46">
        <v>8.2714285714285722</v>
      </c>
      <c r="V22" s="46">
        <v>7.8428571428571425</v>
      </c>
      <c r="W22" s="46">
        <v>7.8714285714285719</v>
      </c>
      <c r="X22" s="46">
        <v>8.2142857142857135</v>
      </c>
      <c r="Y22" s="46">
        <v>8.071428571428573</v>
      </c>
      <c r="Z22" s="46">
        <v>7.6571428571428566</v>
      </c>
      <c r="AA22" s="46">
        <v>8.1571428571428566</v>
      </c>
      <c r="AB22" s="46">
        <v>7.6999999999999984</v>
      </c>
      <c r="AC22" s="46">
        <v>8.5857142857142854</v>
      </c>
      <c r="AD22" s="46">
        <v>8.3999999999999986</v>
      </c>
      <c r="AE22" s="46">
        <v>7.7999999999999989</v>
      </c>
      <c r="AF22" s="46">
        <v>8.5428571428571427</v>
      </c>
      <c r="AG22" s="46">
        <v>7.9142857142857155</v>
      </c>
      <c r="AH22" s="46">
        <v>8.4571428571428573</v>
      </c>
      <c r="AI22" s="46">
        <v>8.1857142857142851</v>
      </c>
      <c r="AJ22" s="46">
        <v>8.0428571428571392</v>
      </c>
    </row>
    <row r="23" spans="1:36" x14ac:dyDescent="0.25">
      <c r="A23" t="s">
        <v>105</v>
      </c>
      <c r="B23" s="46">
        <v>15.142857142857142</v>
      </c>
      <c r="C23" s="46">
        <v>13.857142857142859</v>
      </c>
      <c r="D23" s="46">
        <v>14.485714285714286</v>
      </c>
      <c r="E23" s="46">
        <v>14.342857142857145</v>
      </c>
      <c r="F23" s="46">
        <v>13.328571428571427</v>
      </c>
      <c r="G23" s="46">
        <v>14.8</v>
      </c>
      <c r="H23" s="46">
        <v>14.728571428571428</v>
      </c>
      <c r="I23" s="46">
        <v>15.128571428571428</v>
      </c>
      <c r="J23" s="46">
        <v>14.685714285714287</v>
      </c>
      <c r="K23" s="46">
        <v>14.685714285714287</v>
      </c>
      <c r="L23" s="46">
        <v>15.242857142857144</v>
      </c>
      <c r="M23" s="46">
        <v>14.485714285714284</v>
      </c>
      <c r="N23" s="46">
        <v>13.714285714285717</v>
      </c>
      <c r="O23" s="46">
        <v>14.928571428571429</v>
      </c>
      <c r="P23" s="46">
        <v>12.985714285714284</v>
      </c>
      <c r="Q23" s="46">
        <v>15.2</v>
      </c>
      <c r="R23" s="46">
        <v>13.742857142857142</v>
      </c>
      <c r="S23" s="46">
        <v>14.1</v>
      </c>
      <c r="T23" s="46">
        <v>14.571428571428571</v>
      </c>
      <c r="U23" s="46">
        <v>14.500000000000002</v>
      </c>
      <c r="V23" s="46">
        <v>15.099999999999998</v>
      </c>
      <c r="W23" s="46">
        <v>14.428571428571427</v>
      </c>
      <c r="X23" s="46">
        <v>14.185714285714285</v>
      </c>
      <c r="Y23" s="46">
        <v>14.342857142857143</v>
      </c>
      <c r="Z23" s="46">
        <v>14.099999999999998</v>
      </c>
      <c r="AA23" s="46">
        <v>15.328571428571431</v>
      </c>
      <c r="AB23" s="46">
        <v>13.214285714285717</v>
      </c>
      <c r="AC23" s="46">
        <v>13.342857142857142</v>
      </c>
      <c r="AD23" s="46">
        <v>15.085714285714287</v>
      </c>
      <c r="AE23" s="46">
        <v>13.671428571428573</v>
      </c>
      <c r="AF23" s="46">
        <v>13.8</v>
      </c>
      <c r="AG23" s="46">
        <v>13.757142857142858</v>
      </c>
      <c r="AH23" s="46">
        <v>13.700000000000001</v>
      </c>
      <c r="AI23" s="46">
        <v>13.828571428571427</v>
      </c>
      <c r="AJ23" s="46">
        <v>14.310084033613443</v>
      </c>
    </row>
    <row r="24" spans="1:36" x14ac:dyDescent="0.25">
      <c r="A24" t="s">
        <v>106</v>
      </c>
      <c r="B24" s="46">
        <v>15.742857142857144</v>
      </c>
      <c r="C24" s="46">
        <v>13.857142857142858</v>
      </c>
      <c r="D24" s="46">
        <v>15.314285714285715</v>
      </c>
      <c r="E24" s="46">
        <v>15.257142857142854</v>
      </c>
      <c r="F24" s="46">
        <v>13.657142857142857</v>
      </c>
      <c r="G24" s="46">
        <v>14.785714285714286</v>
      </c>
      <c r="H24" s="46">
        <v>13.385714285714286</v>
      </c>
      <c r="I24" s="46">
        <v>15.757142857142854</v>
      </c>
      <c r="J24" s="46">
        <v>15.714285714285714</v>
      </c>
      <c r="K24" s="46">
        <v>15.5</v>
      </c>
      <c r="L24" s="46">
        <v>14.685714285714283</v>
      </c>
      <c r="M24" s="46">
        <v>15.257142857142856</v>
      </c>
      <c r="N24" s="46">
        <v>14.87142857142857</v>
      </c>
      <c r="O24" s="46">
        <v>14.142857142857142</v>
      </c>
      <c r="P24" s="46">
        <v>12.457142857142857</v>
      </c>
      <c r="Q24" s="46">
        <v>14.942857142857141</v>
      </c>
      <c r="R24" s="46">
        <v>13.4</v>
      </c>
      <c r="S24" s="46">
        <v>13.014285714285714</v>
      </c>
      <c r="T24" s="46">
        <v>14.457142857142857</v>
      </c>
      <c r="U24" s="46">
        <v>15.242857142857144</v>
      </c>
      <c r="V24" s="46">
        <v>14.314285714285713</v>
      </c>
      <c r="W24" s="46">
        <v>13.357142857142858</v>
      </c>
      <c r="X24" s="46">
        <v>15.242857142857142</v>
      </c>
      <c r="Y24" s="46">
        <v>15.085714285714287</v>
      </c>
      <c r="Z24" s="46">
        <v>13.585714285714285</v>
      </c>
      <c r="AA24" s="46">
        <v>14.799999999999999</v>
      </c>
      <c r="AB24" s="46">
        <v>13.057142857142859</v>
      </c>
      <c r="AC24" s="46">
        <v>14.985714285714286</v>
      </c>
      <c r="AD24" s="46">
        <v>15.428571428571429</v>
      </c>
      <c r="AE24" s="46">
        <v>14.77142857142857</v>
      </c>
      <c r="AF24" s="46">
        <v>15.528571428571428</v>
      </c>
      <c r="AG24" s="46">
        <v>13.842857142857143</v>
      </c>
      <c r="AH24" s="46">
        <v>14.828571428571426</v>
      </c>
      <c r="AI24" s="46">
        <v>15.157142857142857</v>
      </c>
      <c r="AJ24" s="46">
        <v>14.571428571428566</v>
      </c>
    </row>
    <row r="25" spans="1:36" x14ac:dyDescent="0.25">
      <c r="A25" t="s">
        <v>107</v>
      </c>
      <c r="B25" s="46">
        <v>17.314285714285713</v>
      </c>
      <c r="C25" s="46">
        <v>17.25714285714286</v>
      </c>
      <c r="D25" s="46">
        <v>17.014285714285712</v>
      </c>
      <c r="E25" s="46">
        <v>17.400000000000002</v>
      </c>
      <c r="F25" s="46">
        <v>17.357142857142858</v>
      </c>
      <c r="G25" s="46">
        <v>17.314285714285717</v>
      </c>
      <c r="H25" s="46">
        <v>18.842857142857145</v>
      </c>
      <c r="I25" s="46">
        <v>16.8</v>
      </c>
      <c r="J25" s="46">
        <v>16.542857142857141</v>
      </c>
      <c r="K25" s="46">
        <v>16.657142857142858</v>
      </c>
      <c r="L25" s="46">
        <v>18.3</v>
      </c>
      <c r="M25" s="46">
        <v>16.814285714285717</v>
      </c>
      <c r="N25" s="46">
        <v>15.757142857142856</v>
      </c>
      <c r="O25" s="46">
        <v>18.542857142857144</v>
      </c>
      <c r="P25" s="46">
        <v>17.371428571428574</v>
      </c>
      <c r="Q25" s="46">
        <v>17.885714285714286</v>
      </c>
      <c r="R25" s="46">
        <v>19.242857142857144</v>
      </c>
      <c r="S25" s="46">
        <v>18.342857142857145</v>
      </c>
      <c r="T25" s="46">
        <v>18.271428571428569</v>
      </c>
      <c r="U25" s="46">
        <v>15.999999999999998</v>
      </c>
      <c r="V25" s="46">
        <v>18.914285714285715</v>
      </c>
      <c r="W25" s="46">
        <v>18.528571428571428</v>
      </c>
      <c r="X25" s="46">
        <v>17.000000000000004</v>
      </c>
      <c r="Y25" s="46">
        <v>17.471428571428568</v>
      </c>
      <c r="Z25" s="46">
        <v>18.342857142857145</v>
      </c>
      <c r="AA25" s="46">
        <v>18.271428571428572</v>
      </c>
      <c r="AB25" s="46">
        <v>17.25714285714286</v>
      </c>
      <c r="AC25" s="46">
        <v>15.3</v>
      </c>
      <c r="AD25" s="46">
        <v>17.2</v>
      </c>
      <c r="AE25" s="46">
        <v>16.371428571428574</v>
      </c>
      <c r="AF25" s="46">
        <v>16.028571428571428</v>
      </c>
      <c r="AG25" s="46">
        <v>15.742857142857146</v>
      </c>
      <c r="AH25" s="46">
        <v>15.642857142857142</v>
      </c>
      <c r="AI25" s="46">
        <v>15.971428571428572</v>
      </c>
      <c r="AJ25" s="46">
        <v>17.266806722689079</v>
      </c>
    </row>
    <row r="26" spans="1:36" x14ac:dyDescent="0.25">
      <c r="A26" t="s">
        <v>108</v>
      </c>
      <c r="B26" s="46">
        <v>15.614285714285714</v>
      </c>
      <c r="C26" s="46">
        <v>15.628571428571428</v>
      </c>
      <c r="D26" s="46">
        <v>15.457142857142856</v>
      </c>
      <c r="E26" s="46">
        <v>15.414285714285715</v>
      </c>
      <c r="F26" s="46">
        <v>15.514285714285714</v>
      </c>
      <c r="G26" s="46">
        <v>15.385714285714288</v>
      </c>
      <c r="H26" s="46">
        <v>16.3</v>
      </c>
      <c r="I26" s="46">
        <v>15.385714285714286</v>
      </c>
      <c r="J26" s="46">
        <v>15.599999999999998</v>
      </c>
      <c r="K26" s="46">
        <v>15.028571428571428</v>
      </c>
      <c r="L26" s="46">
        <v>15.942857142857147</v>
      </c>
      <c r="M26" s="46">
        <v>15.385714285714286</v>
      </c>
      <c r="N26" s="46">
        <v>14.957142857142857</v>
      </c>
      <c r="O26" s="46">
        <v>16.328571428571429</v>
      </c>
      <c r="P26" s="46">
        <v>15.571428571428569</v>
      </c>
      <c r="Q26" s="46">
        <v>15.714285714285714</v>
      </c>
      <c r="R26" s="46">
        <v>16.671428571428571</v>
      </c>
      <c r="S26" s="46">
        <v>15.914285714285715</v>
      </c>
      <c r="T26" s="46">
        <v>15.914285714285715</v>
      </c>
      <c r="U26" s="46">
        <v>15.157142857142858</v>
      </c>
      <c r="V26" s="46">
        <v>16.371428571428574</v>
      </c>
      <c r="W26" s="46">
        <v>16.657142857142855</v>
      </c>
      <c r="X26" s="46">
        <v>15.471428571428573</v>
      </c>
      <c r="Y26" s="46">
        <v>15.757142857142858</v>
      </c>
      <c r="Z26" s="46">
        <v>16.24285714285714</v>
      </c>
      <c r="AA26" s="46">
        <v>15.799999999999999</v>
      </c>
      <c r="AB26" s="46">
        <v>15.442857142857141</v>
      </c>
      <c r="AC26" s="46">
        <v>14.814285714285715</v>
      </c>
      <c r="AD26" s="46">
        <v>15.44285714285714</v>
      </c>
      <c r="AE26" s="46">
        <v>14.928571428571431</v>
      </c>
      <c r="AF26" s="46">
        <v>15.071428571428571</v>
      </c>
      <c r="AG26" s="46">
        <v>15.285714285714286</v>
      </c>
      <c r="AH26" s="46">
        <v>14.87142857142857</v>
      </c>
      <c r="AI26" s="46">
        <v>14.72857142857143</v>
      </c>
      <c r="AJ26" s="46">
        <v>15.581512605042015</v>
      </c>
    </row>
    <row r="27" spans="1:36" x14ac:dyDescent="0.25">
      <c r="A27" t="s">
        <v>109</v>
      </c>
      <c r="B27" s="46">
        <v>14.914285714285715</v>
      </c>
      <c r="C27" s="46">
        <v>14.4</v>
      </c>
      <c r="D27" s="46">
        <v>14.557142857142859</v>
      </c>
      <c r="E27" s="46">
        <v>14.642857142857141</v>
      </c>
      <c r="F27" s="46">
        <v>14.342857142857142</v>
      </c>
      <c r="G27" s="46">
        <v>14.542857142857144</v>
      </c>
      <c r="H27" s="46">
        <v>14.685714285714285</v>
      </c>
      <c r="I27" s="46">
        <v>14.871428571428572</v>
      </c>
      <c r="J27" s="46">
        <v>14.885714285714286</v>
      </c>
      <c r="K27" s="46">
        <v>14.657142857142858</v>
      </c>
      <c r="L27" s="46">
        <v>14.828571428571427</v>
      </c>
      <c r="M27" s="46">
        <v>14.685714285714285</v>
      </c>
      <c r="N27" s="46">
        <v>14.428571428571429</v>
      </c>
      <c r="O27" s="46">
        <v>14.742857142857144</v>
      </c>
      <c r="P27" s="46">
        <v>14.542857142857144</v>
      </c>
      <c r="Q27" s="46">
        <v>14.985714285714286</v>
      </c>
      <c r="R27" s="46">
        <v>14.914285714285715</v>
      </c>
      <c r="S27" s="46">
        <v>14.585714285714289</v>
      </c>
      <c r="T27" s="46">
        <v>14.87142857142857</v>
      </c>
      <c r="U27" s="46">
        <v>14.442857142857141</v>
      </c>
      <c r="V27" s="46">
        <v>14.942857142857141</v>
      </c>
      <c r="W27" s="46">
        <v>15.057142857142855</v>
      </c>
      <c r="X27" s="46">
        <v>14.542857142857143</v>
      </c>
      <c r="Y27" s="46">
        <v>14.700000000000001</v>
      </c>
      <c r="Z27" s="46">
        <v>14.9</v>
      </c>
      <c r="AA27" s="46">
        <v>15.02857142857143</v>
      </c>
      <c r="AB27" s="46">
        <v>14.5</v>
      </c>
      <c r="AC27" s="46">
        <v>14.171428571428569</v>
      </c>
      <c r="AD27" s="46">
        <v>14.828571428571427</v>
      </c>
      <c r="AE27" s="46">
        <v>14.22857142857143</v>
      </c>
      <c r="AF27" s="46">
        <v>14.285714285714286</v>
      </c>
      <c r="AG27" s="46">
        <v>14.385714285714286</v>
      </c>
      <c r="AH27" s="46">
        <v>14.12857142857143</v>
      </c>
      <c r="AI27" s="46">
        <v>14.285714285714286</v>
      </c>
      <c r="AJ27" s="46">
        <v>14.632773109243697</v>
      </c>
    </row>
    <row r="28" spans="1:36" x14ac:dyDescent="0.25">
      <c r="A28" t="s">
        <v>110</v>
      </c>
      <c r="B28" s="46">
        <v>14.657142857142857</v>
      </c>
      <c r="C28" s="46">
        <v>13.4</v>
      </c>
      <c r="D28" s="46">
        <v>13.657142857142858</v>
      </c>
      <c r="E28" s="46">
        <v>13.599999999999998</v>
      </c>
      <c r="F28" s="46">
        <v>13.571428571428571</v>
      </c>
      <c r="G28" s="46">
        <v>13.5</v>
      </c>
      <c r="H28" s="46">
        <v>12.885714285714284</v>
      </c>
      <c r="I28" s="46">
        <v>14.585714285714285</v>
      </c>
      <c r="J28" s="46">
        <v>14.771428571428572</v>
      </c>
      <c r="K28" s="46">
        <v>14.042857142857143</v>
      </c>
      <c r="L28" s="46">
        <v>13.742857142857144</v>
      </c>
      <c r="M28" s="46">
        <v>13.685714285714287</v>
      </c>
      <c r="N28" s="46">
        <v>14.500000000000002</v>
      </c>
      <c r="O28" s="46">
        <v>13.228571428571428</v>
      </c>
      <c r="P28" s="46">
        <v>13.014285714285716</v>
      </c>
      <c r="Q28" s="46">
        <v>14.1</v>
      </c>
      <c r="R28" s="46">
        <v>13.685714285714285</v>
      </c>
      <c r="S28" s="46">
        <v>13.12857142857143</v>
      </c>
      <c r="T28" s="46">
        <v>13.671428571428569</v>
      </c>
      <c r="U28" s="46">
        <v>14.7</v>
      </c>
      <c r="V28" s="46">
        <v>13.571428571428571</v>
      </c>
      <c r="W28" s="46">
        <v>13.028571428571428</v>
      </c>
      <c r="X28" s="46">
        <v>14.128571428571428</v>
      </c>
      <c r="Y28" s="46">
        <v>13.914285714285715</v>
      </c>
      <c r="Z28" s="46">
        <v>13.87142857142857</v>
      </c>
      <c r="AA28" s="46">
        <v>13.557142857142859</v>
      </c>
      <c r="AB28" s="46">
        <v>13.8</v>
      </c>
      <c r="AC28" s="46">
        <v>14.657142857142858</v>
      </c>
      <c r="AD28" s="46">
        <v>14.314285714285713</v>
      </c>
      <c r="AE28" s="46">
        <v>13.428571428571429</v>
      </c>
      <c r="AF28" s="46">
        <v>14.342857142857145</v>
      </c>
      <c r="AG28" s="46">
        <v>13.928571428571429</v>
      </c>
      <c r="AH28" s="46">
        <v>14.185714285714283</v>
      </c>
      <c r="AI28" s="46">
        <v>13.785714285714286</v>
      </c>
      <c r="AJ28" s="46">
        <v>13.842436974789921</v>
      </c>
    </row>
    <row r="29" spans="1:36" x14ac:dyDescent="0.25">
      <c r="A29" t="s">
        <v>111</v>
      </c>
      <c r="B29" s="46">
        <v>14.057142857142855</v>
      </c>
      <c r="C29" s="46">
        <v>12.985714285714289</v>
      </c>
      <c r="D29" s="46">
        <v>13.314285714285715</v>
      </c>
      <c r="E29" s="46">
        <v>13.257142857142856</v>
      </c>
      <c r="F29" s="46">
        <v>13.028571428571427</v>
      </c>
      <c r="G29" s="46">
        <v>13.071428571428571</v>
      </c>
      <c r="H29" s="46">
        <v>12.614285714285714</v>
      </c>
      <c r="I29" s="46">
        <v>13.6</v>
      </c>
      <c r="J29" s="46">
        <v>13.87142857142857</v>
      </c>
      <c r="K29" s="46">
        <v>13.414285714285715</v>
      </c>
      <c r="L29" s="46">
        <v>13.342857142857142</v>
      </c>
      <c r="M29" s="46">
        <v>13.299999999999999</v>
      </c>
      <c r="N29" s="46">
        <v>13.728571428571428</v>
      </c>
      <c r="O29" s="46">
        <v>12.985714285714286</v>
      </c>
      <c r="P29" s="46">
        <v>12.900000000000002</v>
      </c>
      <c r="Q29" s="46">
        <v>13.614285714285714</v>
      </c>
      <c r="R29" s="46">
        <v>13.057142857142859</v>
      </c>
      <c r="S29" s="46">
        <v>12.714285714285714</v>
      </c>
      <c r="T29" s="46">
        <v>13.400000000000002</v>
      </c>
      <c r="U29" s="46">
        <v>13.514285714285714</v>
      </c>
      <c r="V29" s="46">
        <v>13.114285714285714</v>
      </c>
      <c r="W29" s="46">
        <v>12.771428571428572</v>
      </c>
      <c r="X29" s="46">
        <v>13.557142857142859</v>
      </c>
      <c r="Y29" s="46">
        <v>13.328571428571427</v>
      </c>
      <c r="Z29" s="46">
        <v>13.214285714285714</v>
      </c>
      <c r="AA29" s="46">
        <v>13.414285714285715</v>
      </c>
      <c r="AB29" s="46">
        <v>13.085714285714287</v>
      </c>
      <c r="AC29" s="46">
        <v>13.814285714285717</v>
      </c>
      <c r="AD29" s="46">
        <v>13.571428571428571</v>
      </c>
      <c r="AE29" s="46">
        <v>13.285714285714286</v>
      </c>
      <c r="AF29" s="46">
        <v>13.428571428571427</v>
      </c>
      <c r="AG29" s="46">
        <v>13.442857142857141</v>
      </c>
      <c r="AH29" s="46">
        <v>13.357142857142858</v>
      </c>
      <c r="AI29" s="46">
        <v>13.328571428571431</v>
      </c>
      <c r="AJ29" s="46">
        <v>13.308403361344528</v>
      </c>
    </row>
    <row r="30" spans="1:36" x14ac:dyDescent="0.25">
      <c r="A30" t="s">
        <v>112</v>
      </c>
      <c r="B30" s="46">
        <v>16.7</v>
      </c>
      <c r="C30" s="46">
        <v>15.6</v>
      </c>
      <c r="D30" s="46">
        <v>16.399999999999999</v>
      </c>
      <c r="E30" s="46">
        <v>16.271428571428569</v>
      </c>
      <c r="F30" s="46">
        <v>15.428571428571429</v>
      </c>
      <c r="G30" s="46">
        <v>16.057142857142857</v>
      </c>
      <c r="H30" s="46">
        <v>15.557142857142859</v>
      </c>
      <c r="I30" s="46">
        <v>16.499999999999996</v>
      </c>
      <c r="J30" s="46">
        <v>16.742857142857144</v>
      </c>
      <c r="K30" s="46">
        <v>16.414285714285715</v>
      </c>
      <c r="L30" s="46">
        <v>16.471428571428572</v>
      </c>
      <c r="M30" s="46">
        <v>16.385714285714286</v>
      </c>
      <c r="N30" s="46">
        <v>16.057142857142857</v>
      </c>
      <c r="O30" s="46">
        <v>15.914285714285713</v>
      </c>
      <c r="P30" s="46">
        <v>15.028571428571428</v>
      </c>
      <c r="Q30" s="46">
        <v>16.542857142857144</v>
      </c>
      <c r="R30" s="46">
        <v>15.928571428571429</v>
      </c>
      <c r="S30" s="46">
        <v>15.171428571428573</v>
      </c>
      <c r="T30" s="46">
        <v>16.099999999999998</v>
      </c>
      <c r="U30" s="46">
        <v>16.528571428571428</v>
      </c>
      <c r="V30" s="46">
        <v>15.77142857142857</v>
      </c>
      <c r="W30" s="46">
        <v>15.514285714285714</v>
      </c>
      <c r="X30" s="46">
        <v>16.342857142857142</v>
      </c>
      <c r="Y30" s="46">
        <v>16.24285714285714</v>
      </c>
      <c r="Z30" s="46">
        <v>15.785714285714286</v>
      </c>
      <c r="AA30" s="46">
        <v>16.214285714285715</v>
      </c>
      <c r="AB30" s="46">
        <v>15.52857142857143</v>
      </c>
      <c r="AC30" s="46">
        <v>16.414285714285715</v>
      </c>
      <c r="AD30" s="46">
        <v>16.314285714285713</v>
      </c>
      <c r="AE30" s="46">
        <v>15.671428571428569</v>
      </c>
      <c r="AF30" s="46">
        <v>16.542857142857144</v>
      </c>
      <c r="AG30" s="46">
        <v>15.4</v>
      </c>
      <c r="AH30" s="46">
        <v>16.228571428571431</v>
      </c>
      <c r="AI30" s="46">
        <v>16.242857142857144</v>
      </c>
      <c r="AJ30" s="46">
        <v>16.059243697478998</v>
      </c>
    </row>
    <row r="31" spans="1:36" x14ac:dyDescent="0.25">
      <c r="A31" t="s">
        <v>113</v>
      </c>
      <c r="B31" s="46">
        <v>20.942857142857143</v>
      </c>
      <c r="C31" s="46">
        <v>19.471428571428572</v>
      </c>
      <c r="D31" s="46">
        <v>20.62857142857143</v>
      </c>
      <c r="E31" s="46">
        <v>20.37142857142857</v>
      </c>
      <c r="F31" s="46">
        <v>18.814285714285717</v>
      </c>
      <c r="G31" s="46">
        <v>20.3</v>
      </c>
      <c r="H31" s="46">
        <v>19.728571428571428</v>
      </c>
      <c r="I31" s="46">
        <v>21.057142857142853</v>
      </c>
      <c r="J31" s="46">
        <v>20.971428571428568</v>
      </c>
      <c r="K31" s="46">
        <v>20.528571428571428</v>
      </c>
      <c r="L31" s="46">
        <v>20.571428571428573</v>
      </c>
      <c r="M31" s="46">
        <v>20.557142857142857</v>
      </c>
      <c r="N31" s="46">
        <v>18.685714285714287</v>
      </c>
      <c r="O31" s="46">
        <v>20.171428571428574</v>
      </c>
      <c r="P31" s="46">
        <v>18.157142857142855</v>
      </c>
      <c r="Q31" s="46">
        <v>20.614285714285717</v>
      </c>
      <c r="R31" s="46">
        <v>19.38571428571429</v>
      </c>
      <c r="S31" s="46">
        <v>19.12857142857143</v>
      </c>
      <c r="T31" s="46">
        <v>20.028571428571428</v>
      </c>
      <c r="U31" s="46">
        <v>20.657142857142855</v>
      </c>
      <c r="V31" s="46">
        <v>20</v>
      </c>
      <c r="W31" s="46">
        <v>19.8</v>
      </c>
      <c r="X31" s="46">
        <v>19.985714285714288</v>
      </c>
      <c r="Y31" s="46">
        <v>20.314285714285713</v>
      </c>
      <c r="Z31" s="46">
        <v>19.657142857142862</v>
      </c>
      <c r="AA31" s="46">
        <v>20.471428571428572</v>
      </c>
      <c r="AB31" s="46">
        <v>18.642857142857142</v>
      </c>
      <c r="AC31" s="46">
        <v>19.485714285714288</v>
      </c>
      <c r="AD31" s="46">
        <v>20.728571428571428</v>
      </c>
      <c r="AE31" s="46">
        <v>19.414285714285715</v>
      </c>
      <c r="AF31" s="46">
        <v>19.942857142857143</v>
      </c>
      <c r="AG31" s="46">
        <v>19.042857142857141</v>
      </c>
      <c r="AH31" s="46">
        <v>19.185714285714283</v>
      </c>
      <c r="AI31" s="46">
        <v>19.75714285714286</v>
      </c>
      <c r="AJ31" s="46">
        <v>19.917647058823515</v>
      </c>
    </row>
    <row r="32" spans="1:36" x14ac:dyDescent="0.25">
      <c r="A32" t="s">
        <v>114</v>
      </c>
      <c r="B32" s="46">
        <v>15.928571428571429</v>
      </c>
      <c r="C32" s="46">
        <v>15.085714285714285</v>
      </c>
      <c r="D32" s="46">
        <v>15.257142857142858</v>
      </c>
      <c r="E32" s="46">
        <v>15.442857142857145</v>
      </c>
      <c r="F32" s="46">
        <v>15.428571428571429</v>
      </c>
      <c r="G32" s="46">
        <v>15.057142857142859</v>
      </c>
      <c r="H32" s="46">
        <v>14.771428571428572</v>
      </c>
      <c r="I32" s="46">
        <v>15.571428571428571</v>
      </c>
      <c r="J32" s="46">
        <v>15.671428571428573</v>
      </c>
      <c r="K32" s="46">
        <v>15.342857142857143</v>
      </c>
      <c r="L32" s="46">
        <v>15.214285714285712</v>
      </c>
      <c r="M32" s="46">
        <v>15.385714285714286</v>
      </c>
      <c r="N32" s="46">
        <v>15.714285714285714</v>
      </c>
      <c r="O32" s="46">
        <v>14.842857142857143</v>
      </c>
      <c r="P32" s="46">
        <v>14.971428571428572</v>
      </c>
      <c r="Q32" s="46">
        <v>15.314285714285715</v>
      </c>
      <c r="R32" s="46">
        <v>15.214285714285714</v>
      </c>
      <c r="S32" s="46">
        <v>14.828571428571431</v>
      </c>
      <c r="T32" s="46">
        <v>15.37142857142857</v>
      </c>
      <c r="U32" s="46">
        <v>15.585714285714287</v>
      </c>
      <c r="V32" s="46">
        <v>15.071428571428573</v>
      </c>
      <c r="W32" s="46">
        <v>15</v>
      </c>
      <c r="X32" s="46">
        <v>15.514285714285714</v>
      </c>
      <c r="Y32" s="46">
        <v>15.4</v>
      </c>
      <c r="Z32" s="46">
        <v>15.428571428571429</v>
      </c>
      <c r="AA32" s="46">
        <v>15.285714285714286</v>
      </c>
      <c r="AB32" s="46">
        <v>15.228571428571428</v>
      </c>
      <c r="AC32" s="46">
        <v>15.914285714285713</v>
      </c>
      <c r="AD32" s="46">
        <v>15.514285714285716</v>
      </c>
      <c r="AE32" s="46">
        <v>15.342857142857142</v>
      </c>
      <c r="AF32" s="46">
        <v>15.642857142857142</v>
      </c>
      <c r="AG32" s="46">
        <v>15.642857142857142</v>
      </c>
      <c r="AH32" s="46">
        <v>15.542857142857143</v>
      </c>
      <c r="AI32" s="46">
        <v>15.614285714285716</v>
      </c>
      <c r="AJ32" s="46">
        <v>15.357142857142858</v>
      </c>
    </row>
    <row r="33" spans="1:36" x14ac:dyDescent="0.25">
      <c r="A33" t="s">
        <v>115</v>
      </c>
      <c r="B33" s="46">
        <v>18.014285714285716</v>
      </c>
      <c r="C33" s="46">
        <v>16.74285714285714</v>
      </c>
      <c r="D33" s="46">
        <v>16.899999999999999</v>
      </c>
      <c r="E33" s="46">
        <v>17.185714285714287</v>
      </c>
      <c r="F33" s="46">
        <v>16.87142857142857</v>
      </c>
      <c r="G33" s="46">
        <v>17.085714285714285</v>
      </c>
      <c r="H33" s="46">
        <v>17.014285714285716</v>
      </c>
      <c r="I33" s="46">
        <v>17.614285714285717</v>
      </c>
      <c r="J33" s="46">
        <v>18.028571428571428</v>
      </c>
      <c r="K33" s="46">
        <v>17.085714285714285</v>
      </c>
      <c r="L33" s="46">
        <v>17.328571428571429</v>
      </c>
      <c r="M33" s="46">
        <v>17.142857142857142</v>
      </c>
      <c r="N33" s="46">
        <v>17</v>
      </c>
      <c r="O33" s="46">
        <v>17.028571428571432</v>
      </c>
      <c r="P33" s="46">
        <v>16.614285714285714</v>
      </c>
      <c r="Q33" s="46">
        <v>17.385714285714283</v>
      </c>
      <c r="R33" s="46">
        <v>17.099999999999998</v>
      </c>
      <c r="S33" s="46">
        <v>16.814285714285713</v>
      </c>
      <c r="T33" s="46">
        <v>17.057142857142853</v>
      </c>
      <c r="U33" s="46">
        <v>17.971428571428572</v>
      </c>
      <c r="V33" s="46">
        <v>17.12857142857143</v>
      </c>
      <c r="W33" s="46">
        <v>17.228571428571428</v>
      </c>
      <c r="X33" s="46">
        <v>17.12857142857143</v>
      </c>
      <c r="Y33" s="46">
        <v>17.042857142857144</v>
      </c>
      <c r="Z33" s="46">
        <v>17.185714285714287</v>
      </c>
      <c r="AA33" s="46">
        <v>17.471428571428568</v>
      </c>
      <c r="AB33" s="46">
        <v>16.657142857142858</v>
      </c>
      <c r="AC33" s="46">
        <v>16.971428571428572</v>
      </c>
      <c r="AD33" s="46">
        <v>17.37142857142857</v>
      </c>
      <c r="AE33" s="46">
        <v>16.642857142857142</v>
      </c>
      <c r="AF33" s="46">
        <v>17.000000000000004</v>
      </c>
      <c r="AG33" s="46">
        <v>17.042857142857141</v>
      </c>
      <c r="AH33" s="46">
        <v>16.714285714285715</v>
      </c>
      <c r="AI33" s="46">
        <v>16.8</v>
      </c>
      <c r="AJ33" s="46">
        <v>17.128571428571423</v>
      </c>
    </row>
    <row r="34" spans="1:36" x14ac:dyDescent="0.25">
      <c r="A34" t="s">
        <v>116</v>
      </c>
      <c r="B34" s="46">
        <v>20.928571428571427</v>
      </c>
      <c r="C34" s="46">
        <v>19.38571428571429</v>
      </c>
      <c r="D34" s="46">
        <v>20.285714285714285</v>
      </c>
      <c r="E34" s="46">
        <v>19.842857142857138</v>
      </c>
      <c r="F34" s="46">
        <v>19.342857142857138</v>
      </c>
      <c r="G34" s="46">
        <v>20.38571428571429</v>
      </c>
      <c r="H34" s="46">
        <v>19.800000000000004</v>
      </c>
      <c r="I34" s="46">
        <v>21.057142857142857</v>
      </c>
      <c r="J34" s="46">
        <v>20.985714285714288</v>
      </c>
      <c r="K34" s="46">
        <v>20.642857142857142</v>
      </c>
      <c r="L34" s="46">
        <v>20.071428571428573</v>
      </c>
      <c r="M34" s="46">
        <v>20.114285714285717</v>
      </c>
      <c r="N34" s="46">
        <v>19.957142857142859</v>
      </c>
      <c r="O34" s="46">
        <v>19.7</v>
      </c>
      <c r="P34" s="46">
        <v>19.100000000000001</v>
      </c>
      <c r="Q34" s="46">
        <v>20.542857142857144</v>
      </c>
      <c r="R34" s="46">
        <v>19.728571428571428</v>
      </c>
      <c r="S34" s="46">
        <v>19.814285714285713</v>
      </c>
      <c r="T34" s="46">
        <v>20.014285714285712</v>
      </c>
      <c r="U34" s="46">
        <v>21.057142857142857</v>
      </c>
      <c r="V34" s="46">
        <v>19.814285714285713</v>
      </c>
      <c r="W34" s="46">
        <v>20.042857142857144</v>
      </c>
      <c r="X34" s="46">
        <v>20.285714285714285</v>
      </c>
      <c r="Y34" s="46">
        <v>19.942857142857143</v>
      </c>
      <c r="Z34" s="46">
        <v>19.671428571428571</v>
      </c>
      <c r="AA34" s="46">
        <v>20.3</v>
      </c>
      <c r="AB34" s="46">
        <v>19.342857142857138</v>
      </c>
      <c r="AC34" s="46">
        <v>20.328571428571426</v>
      </c>
      <c r="AD34" s="46">
        <v>20.642857142857142</v>
      </c>
      <c r="AE34" s="46">
        <v>19.542857142857144</v>
      </c>
      <c r="AF34" s="46">
        <v>20.671428571428574</v>
      </c>
      <c r="AG34" s="46">
        <v>19.5</v>
      </c>
      <c r="AH34" s="46">
        <v>20.314285714285717</v>
      </c>
      <c r="AI34" s="46">
        <v>20.271428571428572</v>
      </c>
      <c r="AJ34" s="46">
        <v>20.100840336134464</v>
      </c>
    </row>
    <row r="35" spans="1:36" x14ac:dyDescent="0.25">
      <c r="A35" t="s">
        <v>117</v>
      </c>
      <c r="B35" s="46">
        <v>19.171428571428571</v>
      </c>
      <c r="C35" s="46">
        <v>17.957142857142856</v>
      </c>
      <c r="D35" s="46">
        <v>18.428571428571427</v>
      </c>
      <c r="E35" s="46">
        <v>18.557142857142857</v>
      </c>
      <c r="F35" s="46">
        <v>17.899999999999999</v>
      </c>
      <c r="G35" s="46">
        <v>18.357142857142858</v>
      </c>
      <c r="H35" s="46">
        <v>17.8</v>
      </c>
      <c r="I35" s="46">
        <v>19.228571428571428</v>
      </c>
      <c r="J35" s="46">
        <v>19.100000000000001</v>
      </c>
      <c r="K35" s="46">
        <v>18.971428571428572</v>
      </c>
      <c r="L35" s="46">
        <v>18.5</v>
      </c>
      <c r="M35" s="46">
        <v>18.457142857142856</v>
      </c>
      <c r="N35" s="46">
        <v>18.457142857142856</v>
      </c>
      <c r="O35" s="46">
        <v>18.114285714285717</v>
      </c>
      <c r="P35" s="46">
        <v>17.685714285714287</v>
      </c>
      <c r="Q35" s="46">
        <v>18.571428571428573</v>
      </c>
      <c r="R35" s="46">
        <v>18.471428571428572</v>
      </c>
      <c r="S35" s="46">
        <v>17.7</v>
      </c>
      <c r="T35" s="46">
        <v>18.557142857142857</v>
      </c>
      <c r="U35" s="46">
        <v>18.928571428571427</v>
      </c>
      <c r="V35" s="46">
        <v>18.342857142857145</v>
      </c>
      <c r="W35" s="46">
        <v>18.085714285714289</v>
      </c>
      <c r="X35" s="46">
        <v>18.657142857142851</v>
      </c>
      <c r="Y35" s="46">
        <v>18.38571428571429</v>
      </c>
      <c r="Z35" s="46">
        <v>18.37142857142857</v>
      </c>
      <c r="AA35" s="46">
        <v>18.357142857142858</v>
      </c>
      <c r="AB35" s="46">
        <v>17.899999999999999</v>
      </c>
      <c r="AC35" s="46">
        <v>18.800000000000004</v>
      </c>
      <c r="AD35" s="46">
        <v>18.971428571428568</v>
      </c>
      <c r="AE35" s="46">
        <v>17.985714285714284</v>
      </c>
      <c r="AF35" s="46">
        <v>18.600000000000001</v>
      </c>
      <c r="AG35" s="46">
        <v>17.928571428571427</v>
      </c>
      <c r="AH35" s="46">
        <v>18.471428571428572</v>
      </c>
      <c r="AI35" s="46">
        <v>18.599999999999998</v>
      </c>
      <c r="AJ35" s="46">
        <v>18.422689075630238</v>
      </c>
    </row>
    <row r="36" spans="1:36" x14ac:dyDescent="0.25">
      <c r="A36" t="s">
        <v>118</v>
      </c>
      <c r="B36" s="46">
        <v>20.185714285714287</v>
      </c>
      <c r="C36" s="46">
        <v>19.25714285714286</v>
      </c>
      <c r="D36" s="46">
        <v>20.599999999999998</v>
      </c>
      <c r="E36" s="46">
        <v>20.2</v>
      </c>
      <c r="F36" s="46">
        <v>19.514285714285712</v>
      </c>
      <c r="G36" s="46">
        <v>20.057142857142853</v>
      </c>
      <c r="H36" s="46">
        <v>18.471428571428572</v>
      </c>
      <c r="I36" s="46">
        <v>20.957142857142859</v>
      </c>
      <c r="J36" s="46">
        <v>20.342857142857145</v>
      </c>
      <c r="K36" s="46">
        <v>20.728571428571428</v>
      </c>
      <c r="L36" s="46">
        <v>19.3</v>
      </c>
      <c r="M36" s="46">
        <v>20.314285714285713</v>
      </c>
      <c r="N36" s="46">
        <v>20.38571428571429</v>
      </c>
      <c r="O36" s="46">
        <v>18.7</v>
      </c>
      <c r="P36" s="46">
        <v>18.471428571428568</v>
      </c>
      <c r="Q36" s="46">
        <v>19.642857142857142</v>
      </c>
      <c r="R36" s="46">
        <v>19.228571428571431</v>
      </c>
      <c r="S36" s="46">
        <v>18.342857142857145</v>
      </c>
      <c r="T36" s="46">
        <v>19.442857142857143</v>
      </c>
      <c r="U36" s="46">
        <v>20.571428571428573</v>
      </c>
      <c r="V36" s="46">
        <v>19.028571428571428</v>
      </c>
      <c r="W36" s="46">
        <v>18.914285714285711</v>
      </c>
      <c r="X36" s="46">
        <v>20.74285714285714</v>
      </c>
      <c r="Y36" s="46">
        <v>20.314285714285717</v>
      </c>
      <c r="Z36" s="46">
        <v>19</v>
      </c>
      <c r="AA36" s="46">
        <v>19.385714285714283</v>
      </c>
      <c r="AB36" s="46">
        <v>18.985714285714288</v>
      </c>
      <c r="AC36" s="46">
        <v>21.24285714285714</v>
      </c>
      <c r="AD36" s="46">
        <v>20.357142857142858</v>
      </c>
      <c r="AE36" s="46">
        <v>20.142857142857142</v>
      </c>
      <c r="AF36" s="46">
        <v>20.971428571428572</v>
      </c>
      <c r="AG36" s="46">
        <v>19.557142857142857</v>
      </c>
      <c r="AH36" s="46">
        <v>20.942857142857143</v>
      </c>
      <c r="AI36" s="46">
        <v>20.599999999999998</v>
      </c>
      <c r="AJ36" s="46">
        <v>19.849999999999994</v>
      </c>
    </row>
    <row r="37" spans="1:36" x14ac:dyDescent="0.25">
      <c r="A37" t="s">
        <v>119</v>
      </c>
      <c r="B37" s="46">
        <v>20.399999999999999</v>
      </c>
      <c r="C37" s="46">
        <v>19.714285714285715</v>
      </c>
      <c r="D37" s="46">
        <v>20.400000000000002</v>
      </c>
      <c r="E37" s="46">
        <v>20.442857142857143</v>
      </c>
      <c r="F37" s="46">
        <v>19.328571428571429</v>
      </c>
      <c r="G37" s="46">
        <v>20.142857142857142</v>
      </c>
      <c r="H37" s="46">
        <v>18.971428571428572</v>
      </c>
      <c r="I37" s="46">
        <v>20.714285714285715</v>
      </c>
      <c r="J37" s="46">
        <v>20.328571428571429</v>
      </c>
      <c r="K37" s="46">
        <v>20.599999999999998</v>
      </c>
      <c r="L37" s="46">
        <v>19.8</v>
      </c>
      <c r="M37" s="46">
        <v>20.25714285714286</v>
      </c>
      <c r="N37" s="46">
        <v>20.6</v>
      </c>
      <c r="O37" s="46">
        <v>19.157142857142855</v>
      </c>
      <c r="P37" s="46">
        <v>19.085714285714285</v>
      </c>
      <c r="Q37" s="46">
        <v>19.871428571428574</v>
      </c>
      <c r="R37" s="46">
        <v>19.857142857142858</v>
      </c>
      <c r="S37" s="46">
        <v>19.328571428571429</v>
      </c>
      <c r="T37" s="46">
        <v>20.099999999999998</v>
      </c>
      <c r="U37" s="46">
        <v>20.457142857142856</v>
      </c>
      <c r="V37" s="46">
        <v>19.885714285714283</v>
      </c>
      <c r="W37" s="46">
        <v>19.542857142857144</v>
      </c>
      <c r="X37" s="46">
        <v>20.61428571428571</v>
      </c>
      <c r="Y37" s="46">
        <v>20.514285714285712</v>
      </c>
      <c r="Z37" s="46">
        <v>20</v>
      </c>
      <c r="AA37" s="46">
        <v>19.599999999999998</v>
      </c>
      <c r="AB37" s="46">
        <v>19.571428571428577</v>
      </c>
      <c r="AC37" s="46">
        <v>20.457142857142856</v>
      </c>
      <c r="AD37" s="46">
        <v>20.571428571428573</v>
      </c>
      <c r="AE37" s="46">
        <v>19.771428571428569</v>
      </c>
      <c r="AF37" s="46">
        <v>20.642857142857142</v>
      </c>
      <c r="AG37" s="46">
        <v>19.885714285714283</v>
      </c>
      <c r="AH37" s="46">
        <v>20.428571428571427</v>
      </c>
      <c r="AI37" s="46">
        <v>20.38571428571429</v>
      </c>
      <c r="AJ37" s="46">
        <v>20.042016806722703</v>
      </c>
    </row>
    <row r="38" spans="1:36" x14ac:dyDescent="0.25">
      <c r="A38" t="s">
        <v>120</v>
      </c>
      <c r="B38" s="46">
        <v>21.599999999999998</v>
      </c>
      <c r="C38" s="46">
        <v>19.8</v>
      </c>
      <c r="D38" s="46">
        <v>20.7</v>
      </c>
      <c r="E38" s="46">
        <v>20.74285714285714</v>
      </c>
      <c r="F38" s="46">
        <v>19.685714285714287</v>
      </c>
      <c r="G38" s="46">
        <v>21.199999999999996</v>
      </c>
      <c r="H38" s="46">
        <v>20.014285714285712</v>
      </c>
      <c r="I38" s="46">
        <v>21.657142857142855</v>
      </c>
      <c r="J38" s="46">
        <v>21.4</v>
      </c>
      <c r="K38" s="46">
        <v>21.142857142857142</v>
      </c>
      <c r="L38" s="46">
        <v>20.571428571428573</v>
      </c>
      <c r="M38" s="46">
        <v>20.771428571428572</v>
      </c>
      <c r="N38" s="46">
        <v>20.842857142857145</v>
      </c>
      <c r="O38" s="46">
        <v>20.25714285714286</v>
      </c>
      <c r="P38" s="46">
        <v>19.185714285714287</v>
      </c>
      <c r="Q38" s="46">
        <v>21.285714285714285</v>
      </c>
      <c r="R38" s="46">
        <v>20.414285714285715</v>
      </c>
      <c r="S38" s="46">
        <v>19.857142857142858</v>
      </c>
      <c r="T38" s="46">
        <v>20.471428571428568</v>
      </c>
      <c r="U38" s="46">
        <v>21.457142857142856</v>
      </c>
      <c r="V38" s="46">
        <v>20.399999999999999</v>
      </c>
      <c r="W38" s="46">
        <v>20.557142857142857</v>
      </c>
      <c r="X38" s="46">
        <v>20.685714285714287</v>
      </c>
      <c r="Y38" s="46">
        <v>20.728571428571428</v>
      </c>
      <c r="Z38" s="46">
        <v>20.028571428571432</v>
      </c>
      <c r="AA38" s="46">
        <v>21.085714285714282</v>
      </c>
      <c r="AB38" s="46">
        <v>19.61428571428571</v>
      </c>
      <c r="AC38" s="46">
        <v>20.942857142857147</v>
      </c>
      <c r="AD38" s="46">
        <v>21.400000000000002</v>
      </c>
      <c r="AE38" s="46">
        <v>19.971428571428572</v>
      </c>
      <c r="AF38" s="46">
        <v>21.028571428571428</v>
      </c>
      <c r="AG38" s="46">
        <v>19.957142857142856</v>
      </c>
      <c r="AH38" s="46">
        <v>21.014285714285712</v>
      </c>
      <c r="AI38" s="46">
        <v>20.8</v>
      </c>
      <c r="AJ38" s="46">
        <v>20.625630252100834</v>
      </c>
    </row>
    <row r="39" spans="1:36" x14ac:dyDescent="0.25">
      <c r="A39" t="s">
        <v>121</v>
      </c>
      <c r="B39" s="46">
        <v>18.557142857142857</v>
      </c>
      <c r="C39" s="46">
        <v>17.657142857142855</v>
      </c>
      <c r="D39" s="46">
        <v>17.471428571428572</v>
      </c>
      <c r="E39" s="46">
        <v>17.757142857142856</v>
      </c>
      <c r="F39" s="46">
        <v>17.857142857142858</v>
      </c>
      <c r="G39" s="46">
        <v>17.814285714285713</v>
      </c>
      <c r="H39" s="46">
        <v>17.271428571428576</v>
      </c>
      <c r="I39" s="46">
        <v>18.142857142857142</v>
      </c>
      <c r="J39" s="46">
        <v>18.2</v>
      </c>
      <c r="K39" s="46">
        <v>17.8</v>
      </c>
      <c r="L39" s="46">
        <v>17.7</v>
      </c>
      <c r="M39" s="46">
        <v>17.714285714285715</v>
      </c>
      <c r="N39" s="46">
        <v>18.685714285714287</v>
      </c>
      <c r="O39" s="46">
        <v>17.471428571428568</v>
      </c>
      <c r="P39" s="46">
        <v>17.471428571428572</v>
      </c>
      <c r="Q39" s="46">
        <v>18.185714285714287</v>
      </c>
      <c r="R39" s="46">
        <v>17.542857142857141</v>
      </c>
      <c r="S39" s="46">
        <v>17.285714285714285</v>
      </c>
      <c r="T39" s="46">
        <v>17.74285714285714</v>
      </c>
      <c r="U39" s="46">
        <v>18.171428571428571</v>
      </c>
      <c r="V39" s="46">
        <v>17.928571428571431</v>
      </c>
      <c r="W39" s="46">
        <v>17.785714285714285</v>
      </c>
      <c r="X39" s="46">
        <v>18.3</v>
      </c>
      <c r="Y39" s="46">
        <v>17.971428571428572</v>
      </c>
      <c r="Z39" s="46">
        <v>18.171428571428571</v>
      </c>
      <c r="AA39" s="46">
        <v>18.071428571428573</v>
      </c>
      <c r="AB39" s="46">
        <v>18.028571428571428</v>
      </c>
      <c r="AC39" s="46">
        <v>18.614285714285717</v>
      </c>
      <c r="AD39" s="46">
        <v>18.085714285714285</v>
      </c>
      <c r="AE39" s="46">
        <v>17.800000000000004</v>
      </c>
      <c r="AF39" s="46">
        <v>18.057142857142857</v>
      </c>
      <c r="AG39" s="46">
        <v>18.642857142857142</v>
      </c>
      <c r="AH39" s="46">
        <v>18.100000000000001</v>
      </c>
      <c r="AI39" s="46">
        <v>18.185714285714287</v>
      </c>
      <c r="AJ39" s="46">
        <v>17.948319327731095</v>
      </c>
    </row>
    <row r="40" spans="1:36" x14ac:dyDescent="0.25">
      <c r="A40" t="s">
        <v>122</v>
      </c>
      <c r="B40" s="46">
        <v>19.842857142857145</v>
      </c>
      <c r="C40" s="46">
        <v>18.328571428571429</v>
      </c>
      <c r="D40" s="46">
        <v>19.171428571428574</v>
      </c>
      <c r="E40" s="46">
        <v>18.842857142857145</v>
      </c>
      <c r="F40" s="46">
        <v>18.7</v>
      </c>
      <c r="G40" s="46">
        <v>19.300000000000004</v>
      </c>
      <c r="H40" s="46">
        <v>17.985714285714284</v>
      </c>
      <c r="I40" s="46">
        <v>19.728571428571431</v>
      </c>
      <c r="J40" s="46">
        <v>19.528571428571428</v>
      </c>
      <c r="K40" s="46">
        <v>19.485714285714288</v>
      </c>
      <c r="L40" s="46">
        <v>18.414285714285711</v>
      </c>
      <c r="M40" s="46">
        <v>19.071428571428573</v>
      </c>
      <c r="N40" s="46">
        <v>19.985714285714288</v>
      </c>
      <c r="O40" s="46">
        <v>17.971428571428572</v>
      </c>
      <c r="P40" s="46">
        <v>18.042857142857144</v>
      </c>
      <c r="Q40" s="46">
        <v>18.942857142857143</v>
      </c>
      <c r="R40" s="46">
        <v>18.942857142857147</v>
      </c>
      <c r="S40" s="46">
        <v>18.057142857142857</v>
      </c>
      <c r="T40" s="46">
        <v>18.685714285714287</v>
      </c>
      <c r="U40" s="46">
        <v>20.285714285714285</v>
      </c>
      <c r="V40" s="46">
        <v>18.457142857142859</v>
      </c>
      <c r="W40" s="46">
        <v>18.471428571428568</v>
      </c>
      <c r="X40" s="46">
        <v>19.457142857142856</v>
      </c>
      <c r="Y40" s="46">
        <v>19.142857142857142</v>
      </c>
      <c r="Z40" s="46">
        <v>18.314285714285713</v>
      </c>
      <c r="AA40" s="46">
        <v>18.971428571428572</v>
      </c>
      <c r="AB40" s="46">
        <v>18.714285714285715</v>
      </c>
      <c r="AC40" s="46">
        <v>20.171428571428571</v>
      </c>
      <c r="AD40" s="46">
        <v>19.485714285714288</v>
      </c>
      <c r="AE40" s="46">
        <v>18.657142857142862</v>
      </c>
      <c r="AF40" s="46">
        <v>19.514285714285712</v>
      </c>
      <c r="AG40" s="46">
        <v>18.742857142857144</v>
      </c>
      <c r="AH40" s="46">
        <v>19.928571428571427</v>
      </c>
      <c r="AI40" s="46">
        <v>19.185714285714287</v>
      </c>
      <c r="AJ40" s="46">
        <v>19.015546218487387</v>
      </c>
    </row>
    <row r="41" spans="1:36" x14ac:dyDescent="0.25">
      <c r="A41" t="s">
        <v>123</v>
      </c>
      <c r="B41" s="46">
        <v>20.414285714285715</v>
      </c>
      <c r="C41" s="46">
        <v>20.414285714285715</v>
      </c>
      <c r="D41" s="46">
        <v>20.428571428571423</v>
      </c>
      <c r="E41" s="46">
        <v>20.542857142857144</v>
      </c>
      <c r="F41" s="46">
        <v>20.199999999999996</v>
      </c>
      <c r="G41" s="46">
        <v>20.557142857142857</v>
      </c>
      <c r="H41" s="46">
        <v>20.314285714285717</v>
      </c>
      <c r="I41" s="46">
        <v>20.142857142857142</v>
      </c>
      <c r="J41" s="46">
        <v>19.942857142857143</v>
      </c>
      <c r="K41" s="46">
        <v>19.87142857142857</v>
      </c>
      <c r="L41" s="46">
        <v>20</v>
      </c>
      <c r="M41" s="46">
        <v>20.3</v>
      </c>
      <c r="N41" s="46">
        <v>20.399999999999999</v>
      </c>
      <c r="O41" s="46">
        <v>19.942857142857143</v>
      </c>
      <c r="P41" s="46">
        <v>19.74285714285714</v>
      </c>
      <c r="Q41" s="46">
        <v>20.24285714285714</v>
      </c>
      <c r="R41" s="46">
        <v>20.571428571428573</v>
      </c>
      <c r="S41" s="46">
        <v>20</v>
      </c>
      <c r="T41" s="46">
        <v>20.142857142857142</v>
      </c>
      <c r="U41" s="46">
        <v>19.75714285714286</v>
      </c>
      <c r="V41" s="46">
        <v>20.228571428571431</v>
      </c>
      <c r="W41" s="46">
        <v>20.87142857142857</v>
      </c>
      <c r="X41" s="46">
        <v>20.38571428571429</v>
      </c>
      <c r="Y41" s="46">
        <v>20.457142857142859</v>
      </c>
      <c r="Z41" s="46">
        <v>19.971428571428572</v>
      </c>
      <c r="AA41" s="46">
        <v>20.314285714285717</v>
      </c>
      <c r="AB41" s="46">
        <v>19.857142857142854</v>
      </c>
      <c r="AC41" s="46">
        <v>19.61428571428571</v>
      </c>
      <c r="AD41" s="46">
        <v>20.357142857142858</v>
      </c>
      <c r="AE41" s="46">
        <v>19.957142857142856</v>
      </c>
      <c r="AF41" s="46">
        <v>18.942857142857147</v>
      </c>
      <c r="AG41" s="46">
        <v>20.142857142857142</v>
      </c>
      <c r="AH41" s="46">
        <v>19.714285714285715</v>
      </c>
      <c r="AI41" s="46">
        <v>19.485714285714291</v>
      </c>
      <c r="AJ41" s="46">
        <v>20.12436974789917</v>
      </c>
    </row>
    <row r="42" spans="1:36" x14ac:dyDescent="0.25">
      <c r="A42" t="s">
        <v>124</v>
      </c>
      <c r="B42" s="46">
        <v>12.557142857142859</v>
      </c>
      <c r="C42" s="46">
        <v>12.685714285714285</v>
      </c>
      <c r="D42" s="46">
        <v>12.471428571428572</v>
      </c>
      <c r="E42" s="46">
        <v>12.314285714285715</v>
      </c>
      <c r="F42" s="46">
        <v>13.799999999999999</v>
      </c>
      <c r="G42" s="46">
        <v>11.757142857142856</v>
      </c>
      <c r="H42" s="46">
        <v>11.87142857142857</v>
      </c>
      <c r="I42" s="46">
        <v>12.257142857142856</v>
      </c>
      <c r="J42" s="46">
        <v>12.171428571428573</v>
      </c>
      <c r="K42" s="46">
        <v>12.314285714285713</v>
      </c>
      <c r="L42" s="46">
        <v>12.285714285714283</v>
      </c>
      <c r="M42" s="46">
        <v>12.271428571428572</v>
      </c>
      <c r="N42" s="46">
        <v>14.357142857142858</v>
      </c>
      <c r="O42" s="46">
        <v>11.914285714285715</v>
      </c>
      <c r="P42" s="46">
        <v>13.700000000000001</v>
      </c>
      <c r="Q42" s="46">
        <v>12.042857142857143</v>
      </c>
      <c r="R42" s="46">
        <v>14.099999999999998</v>
      </c>
      <c r="S42" s="46">
        <v>12.785714285714286</v>
      </c>
      <c r="T42" s="46">
        <v>12.614285714285714</v>
      </c>
      <c r="U42" s="46">
        <v>12.157142857142858</v>
      </c>
      <c r="V42" s="46">
        <v>12.757142857142856</v>
      </c>
      <c r="W42" s="46">
        <v>12.799999999999999</v>
      </c>
      <c r="X42" s="46">
        <v>13.185714285714287</v>
      </c>
      <c r="Y42" s="46">
        <v>13.000000000000002</v>
      </c>
      <c r="Z42" s="46">
        <v>13.928571428571427</v>
      </c>
      <c r="AA42" s="46">
        <v>11.571428571428571</v>
      </c>
      <c r="AB42" s="46">
        <v>14.657142857142857</v>
      </c>
      <c r="AC42" s="46">
        <v>14.328571428571427</v>
      </c>
      <c r="AD42" s="46">
        <v>12.542857142857144</v>
      </c>
      <c r="AE42" s="46">
        <v>13.099999999999998</v>
      </c>
      <c r="AF42" s="46">
        <v>12.771428571428572</v>
      </c>
      <c r="AG42" s="46">
        <v>13.87142857142857</v>
      </c>
      <c r="AH42" s="46">
        <v>13.357142857142856</v>
      </c>
      <c r="AI42" s="46">
        <v>12.471428571428572</v>
      </c>
      <c r="AJ42" s="46">
        <v>12.846218487394957</v>
      </c>
    </row>
    <row r="43" spans="1:36" x14ac:dyDescent="0.25">
      <c r="A43" t="s">
        <v>125</v>
      </c>
      <c r="B43" s="46">
        <v>16.857142857142858</v>
      </c>
      <c r="C43" s="46">
        <v>16.471428571428572</v>
      </c>
      <c r="D43" s="46">
        <v>17.042857142857141</v>
      </c>
      <c r="E43" s="46">
        <v>16.514285714285712</v>
      </c>
      <c r="F43" s="46">
        <v>17.028571428571428</v>
      </c>
      <c r="G43" s="46">
        <v>16.61428571428571</v>
      </c>
      <c r="H43" s="46">
        <v>15.914285714285715</v>
      </c>
      <c r="I43" s="46">
        <v>17.2</v>
      </c>
      <c r="J43" s="46">
        <v>16.442857142857143</v>
      </c>
      <c r="K43" s="46">
        <v>16.771428571428572</v>
      </c>
      <c r="L43" s="46">
        <v>15.757142857142856</v>
      </c>
      <c r="M43" s="46">
        <v>16.542857142857141</v>
      </c>
      <c r="N43" s="46">
        <v>18.100000000000001</v>
      </c>
      <c r="O43" s="46">
        <v>15.828571428571427</v>
      </c>
      <c r="P43" s="46">
        <v>16.471428571428572</v>
      </c>
      <c r="Q43" s="46">
        <v>16.185714285714287</v>
      </c>
      <c r="R43" s="46">
        <v>16.671428571428574</v>
      </c>
      <c r="S43" s="46">
        <v>15.942857142857145</v>
      </c>
      <c r="T43" s="46">
        <v>16.242857142857144</v>
      </c>
      <c r="U43" s="46">
        <v>16.842857142857145</v>
      </c>
      <c r="V43" s="46">
        <v>16.171428571428571</v>
      </c>
      <c r="W43" s="46">
        <v>16.271428571428572</v>
      </c>
      <c r="X43" s="46">
        <v>16.971428571428572</v>
      </c>
      <c r="Y43" s="46">
        <v>17.257142857142856</v>
      </c>
      <c r="Z43" s="46">
        <v>16.685714285714287</v>
      </c>
      <c r="AA43" s="46">
        <v>16.2</v>
      </c>
      <c r="AB43" s="46">
        <v>16.971428571428572</v>
      </c>
      <c r="AC43" s="46">
        <v>17.971428571428572</v>
      </c>
      <c r="AD43" s="46">
        <v>16.728571428571428</v>
      </c>
      <c r="AE43" s="46">
        <v>17.128571428571426</v>
      </c>
      <c r="AF43" s="46">
        <v>17.314285714285717</v>
      </c>
      <c r="AG43" s="46">
        <v>16.957142857142856</v>
      </c>
      <c r="AH43" s="46">
        <v>17.742857142857144</v>
      </c>
      <c r="AI43" s="46">
        <v>16.8</v>
      </c>
      <c r="AJ43" s="46">
        <v>16.723949579831931</v>
      </c>
    </row>
    <row r="44" spans="1:36" x14ac:dyDescent="0.25">
      <c r="A44" t="s">
        <v>126</v>
      </c>
      <c r="B44" s="46">
        <v>13.642857142857142</v>
      </c>
      <c r="C44" s="46">
        <v>13.4</v>
      </c>
      <c r="D44" s="46">
        <v>13.457142857142857</v>
      </c>
      <c r="E44" s="46">
        <v>13.414285714285713</v>
      </c>
      <c r="F44" s="46">
        <v>14.085714285714285</v>
      </c>
      <c r="G44" s="46">
        <v>13.257142857142858</v>
      </c>
      <c r="H44" s="46">
        <v>12.885714285714286</v>
      </c>
      <c r="I44" s="46">
        <v>13.585714285714285</v>
      </c>
      <c r="J44" s="46">
        <v>13.442857142857141</v>
      </c>
      <c r="K44" s="46">
        <v>13.471428571428572</v>
      </c>
      <c r="L44" s="46">
        <v>13.285714285714286</v>
      </c>
      <c r="M44" s="46">
        <v>13.342857142857143</v>
      </c>
      <c r="N44" s="46">
        <v>14.285714285714283</v>
      </c>
      <c r="O44" s="46">
        <v>13.042857142857143</v>
      </c>
      <c r="P44" s="46">
        <v>13.928571428571429</v>
      </c>
      <c r="Q44" s="46">
        <v>13.4</v>
      </c>
      <c r="R44" s="46">
        <v>14.014285714285714</v>
      </c>
      <c r="S44" s="46">
        <v>13.385714285714286</v>
      </c>
      <c r="T44" s="46">
        <v>13.642857142857142</v>
      </c>
      <c r="U44" s="46">
        <v>13.285714285714283</v>
      </c>
      <c r="V44" s="46">
        <v>13.62857142857143</v>
      </c>
      <c r="W44" s="46">
        <v>13.271428571428572</v>
      </c>
      <c r="X44" s="46">
        <v>13.828571428571427</v>
      </c>
      <c r="Y44" s="46">
        <v>13.542857142857143</v>
      </c>
      <c r="Z44" s="46">
        <v>14.014285714285716</v>
      </c>
      <c r="AA44" s="46">
        <v>13.299999999999999</v>
      </c>
      <c r="AB44" s="46">
        <v>14.471428571428572</v>
      </c>
      <c r="AC44" s="46">
        <v>14.614285714285714</v>
      </c>
      <c r="AD44" s="46">
        <v>13.385714285714286</v>
      </c>
      <c r="AE44" s="46">
        <v>13.514285714285716</v>
      </c>
      <c r="AF44" s="46">
        <v>13.7</v>
      </c>
      <c r="AG44" s="46">
        <v>14.257142857142856</v>
      </c>
      <c r="AH44" s="46">
        <v>14.099999999999998</v>
      </c>
      <c r="AI44" s="46">
        <v>13.342857142857143</v>
      </c>
      <c r="AJ44" s="46">
        <v>13.624369747899161</v>
      </c>
    </row>
    <row r="45" spans="1:36" x14ac:dyDescent="0.25">
      <c r="A45" t="s">
        <v>127</v>
      </c>
      <c r="B45" s="46">
        <v>12.4</v>
      </c>
      <c r="C45" s="46">
        <v>12</v>
      </c>
      <c r="D45" s="46">
        <v>12.2</v>
      </c>
      <c r="E45" s="46">
        <v>12</v>
      </c>
      <c r="F45" s="46">
        <v>12.1</v>
      </c>
      <c r="G45" s="46">
        <v>11.6</v>
      </c>
      <c r="H45" s="46">
        <v>11.1</v>
      </c>
      <c r="I45" s="46">
        <v>12.6</v>
      </c>
      <c r="J45" s="46">
        <v>12.9</v>
      </c>
      <c r="K45" s="46">
        <v>12.5</v>
      </c>
      <c r="L45" s="46">
        <v>11.7</v>
      </c>
      <c r="M45" s="46">
        <v>12.1</v>
      </c>
      <c r="N45" s="46">
        <v>12.6</v>
      </c>
      <c r="O45" s="46">
        <v>11.3</v>
      </c>
      <c r="P45" s="46">
        <v>11.6</v>
      </c>
      <c r="Q45" s="46">
        <v>11.7</v>
      </c>
      <c r="R45" s="46">
        <v>11.3</v>
      </c>
      <c r="S45" s="46">
        <v>11.5</v>
      </c>
      <c r="T45" s="46">
        <v>11.8</v>
      </c>
      <c r="U45" s="46">
        <v>13.1</v>
      </c>
      <c r="V45" s="46">
        <v>11.7</v>
      </c>
      <c r="W45" s="46">
        <v>11.3</v>
      </c>
      <c r="X45" s="46">
        <v>12.5</v>
      </c>
      <c r="Y45" s="46">
        <v>11.8</v>
      </c>
      <c r="Z45" s="46">
        <v>11.6</v>
      </c>
      <c r="AA45" s="46">
        <v>11.7</v>
      </c>
      <c r="AB45" s="46">
        <v>11.8</v>
      </c>
      <c r="AC45" s="46">
        <v>13.8</v>
      </c>
      <c r="AD45" s="46">
        <v>12</v>
      </c>
      <c r="AE45" s="46">
        <v>11.9</v>
      </c>
      <c r="AF45" s="46">
        <v>13.2</v>
      </c>
      <c r="AG45" s="46">
        <v>12</v>
      </c>
      <c r="AH45" s="46">
        <v>13.4</v>
      </c>
      <c r="AI45" s="46">
        <v>12.8</v>
      </c>
      <c r="AJ45" s="46">
        <v>12.105882352941176</v>
      </c>
    </row>
    <row r="46" spans="1:36" x14ac:dyDescent="0.25">
      <c r="A46" t="s">
        <v>11</v>
      </c>
      <c r="B46" s="46">
        <v>13.253649635036499</v>
      </c>
      <c r="C46" s="46">
        <v>12.55182481751825</v>
      </c>
      <c r="D46" s="46">
        <v>12.912043795620443</v>
      </c>
      <c r="E46" s="46">
        <v>12.949270072992709</v>
      </c>
      <c r="F46" s="46">
        <v>12.706934306569339</v>
      </c>
      <c r="G46" s="46">
        <v>12.669708029197082</v>
      </c>
      <c r="H46" s="46">
        <v>12.29598540145985</v>
      </c>
      <c r="I46" s="46">
        <v>13.232846715328467</v>
      </c>
      <c r="J46" s="46">
        <v>13.101824817518244</v>
      </c>
      <c r="K46" s="46">
        <v>13.04087591240876</v>
      </c>
      <c r="L46" s="46">
        <v>12.763503649635036</v>
      </c>
      <c r="M46" s="46">
        <v>12.866058394160575</v>
      </c>
      <c r="N46" s="46">
        <v>13.222262773722628</v>
      </c>
      <c r="O46" s="46">
        <v>12.438686131386859</v>
      </c>
      <c r="P46" s="46">
        <v>12.273357664233577</v>
      </c>
      <c r="Q46" s="46">
        <v>12.828467153284679</v>
      </c>
      <c r="R46" s="46">
        <v>12.716788321167874</v>
      </c>
      <c r="S46" s="46">
        <v>12.322627737226274</v>
      </c>
      <c r="T46" s="46">
        <v>12.81569343065693</v>
      </c>
      <c r="U46" s="46">
        <v>12.988321167883209</v>
      </c>
      <c r="V46" s="46">
        <v>12.720072992700723</v>
      </c>
      <c r="W46" s="46">
        <v>12.464598540145989</v>
      </c>
      <c r="X46" s="46">
        <v>13.141970802919708</v>
      </c>
      <c r="Y46" s="46">
        <v>13.049999999999997</v>
      </c>
      <c r="Z46" s="46">
        <v>12.560948905109493</v>
      </c>
      <c r="AA46" s="46">
        <v>12.759854014598536</v>
      </c>
      <c r="AB46" s="46">
        <v>12.628467153284678</v>
      </c>
      <c r="AC46" s="46">
        <v>13.16788321167884</v>
      </c>
      <c r="AD46" s="46">
        <v>13.03941605839416</v>
      </c>
      <c r="AE46" s="46">
        <v>12.813868613138682</v>
      </c>
      <c r="AF46" s="46">
        <v>13.172992700729928</v>
      </c>
      <c r="AG46" s="46">
        <v>12.816423357664236</v>
      </c>
      <c r="AH46" s="46">
        <v>13.082116788321169</v>
      </c>
      <c r="AI46" s="46">
        <v>12.936131386861321</v>
      </c>
      <c r="AJ46" s="46">
        <v>12.832513954486904</v>
      </c>
    </row>
  </sheetData>
  <pageMargins left="0.7" right="0.7" top="0.75" bottom="0.75" header="0.3" footer="0.3"/>
  <pageSetup paperSize="9" orientation="portrait" horizontalDpi="1200" verticalDpi="1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EBF0-E195-4BF0-AF33-FD6496E10DDF}">
  <sheetPr codeName="Blad9"/>
  <dimension ref="A1:AJ15"/>
  <sheetViews>
    <sheetView showGridLines="0" workbookViewId="0">
      <selection activeCell="A2" sqref="A2"/>
    </sheetView>
  </sheetViews>
  <sheetFormatPr defaultRowHeight="15" x14ac:dyDescent="0.25"/>
  <cols>
    <col min="1" max="1" width="34.42578125" bestFit="1" customWidth="1"/>
    <col min="2" max="35" width="19.28515625" bestFit="1" customWidth="1"/>
    <col min="36" max="36" width="10" bestFit="1" customWidth="1"/>
    <col min="37" max="37" width="10.140625" bestFit="1" customWidth="1"/>
    <col min="38" max="69" width="32.28515625" bestFit="1" customWidth="1"/>
    <col min="70" max="70" width="38.42578125" bestFit="1" customWidth="1"/>
    <col min="71" max="71" width="33" bestFit="1" customWidth="1"/>
  </cols>
  <sheetData>
    <row r="1" spans="1:36" x14ac:dyDescent="0.25">
      <c r="A1" s="29" t="str">
        <f>"Gemiddelde etmaaltemperatuur "&amp; YEAR(jaar_zip!J2)</f>
        <v>Gemiddelde etmaaltemperatuur 2024</v>
      </c>
    </row>
    <row r="2" spans="1:36" x14ac:dyDescent="0.25">
      <c r="A2" t="s">
        <v>76</v>
      </c>
    </row>
    <row r="4" spans="1:36" x14ac:dyDescent="0.25">
      <c r="A4" s="4" t="s">
        <v>141</v>
      </c>
      <c r="B4" s="4" t="s">
        <v>142</v>
      </c>
    </row>
    <row r="5" spans="1:36" x14ac:dyDescent="0.25">
      <c r="A5" s="4" t="s">
        <v>64</v>
      </c>
      <c r="B5" t="s">
        <v>45</v>
      </c>
      <c r="C5" t="s">
        <v>16</v>
      </c>
      <c r="D5" t="s">
        <v>38</v>
      </c>
      <c r="E5" t="s">
        <v>19</v>
      </c>
      <c r="F5" t="s">
        <v>13</v>
      </c>
      <c r="G5" t="s">
        <v>24</v>
      </c>
      <c r="H5" t="s">
        <v>28</v>
      </c>
      <c r="I5" t="s">
        <v>41</v>
      </c>
      <c r="J5" t="s">
        <v>43</v>
      </c>
      <c r="K5" t="s">
        <v>39</v>
      </c>
      <c r="L5" t="s">
        <v>26</v>
      </c>
      <c r="M5" t="s">
        <v>40</v>
      </c>
      <c r="N5" t="s">
        <v>35</v>
      </c>
      <c r="O5" t="s">
        <v>27</v>
      </c>
      <c r="P5" t="s">
        <v>17</v>
      </c>
      <c r="Q5" t="s">
        <v>29</v>
      </c>
      <c r="R5" t="s">
        <v>25</v>
      </c>
      <c r="S5" t="s">
        <v>22</v>
      </c>
      <c r="T5" t="s">
        <v>21</v>
      </c>
      <c r="U5" t="s">
        <v>44</v>
      </c>
      <c r="V5" t="s">
        <v>23</v>
      </c>
      <c r="W5" t="s">
        <v>30</v>
      </c>
      <c r="X5" t="s">
        <v>37</v>
      </c>
      <c r="Y5" t="s">
        <v>14</v>
      </c>
      <c r="Z5" t="s">
        <v>20</v>
      </c>
      <c r="AA5" t="s">
        <v>31</v>
      </c>
      <c r="AB5" t="s">
        <v>15</v>
      </c>
      <c r="AC5" t="s">
        <v>32</v>
      </c>
      <c r="AD5" t="s">
        <v>42</v>
      </c>
      <c r="AE5" t="s">
        <v>12</v>
      </c>
      <c r="AF5" t="s">
        <v>33</v>
      </c>
      <c r="AG5" t="s">
        <v>18</v>
      </c>
      <c r="AH5" t="s">
        <v>34</v>
      </c>
      <c r="AI5" t="s">
        <v>36</v>
      </c>
      <c r="AJ5" t="s">
        <v>11</v>
      </c>
    </row>
    <row r="6" spans="1:36" x14ac:dyDescent="0.25">
      <c r="A6">
        <v>1</v>
      </c>
      <c r="B6" s="46">
        <v>3.4935483870967747</v>
      </c>
      <c r="C6" s="46">
        <v>3.9838709677419355</v>
      </c>
      <c r="D6" s="46">
        <v>3.6451612903225801</v>
      </c>
      <c r="E6" s="46">
        <v>3.8903225806451611</v>
      </c>
      <c r="F6" s="46">
        <v>4.9774193548387089</v>
      </c>
      <c r="G6" s="46">
        <v>3.0483870967741939</v>
      </c>
      <c r="H6" s="46">
        <v>3.1225806451612907</v>
      </c>
      <c r="I6" s="46">
        <v>3.4741935483870972</v>
      </c>
      <c r="J6" s="46">
        <v>3.1903225806451601</v>
      </c>
      <c r="K6" s="46">
        <v>3.5870967741935487</v>
      </c>
      <c r="L6" s="46">
        <v>3.4774193548387102</v>
      </c>
      <c r="M6" s="46">
        <v>3.4645161290322575</v>
      </c>
      <c r="N6" s="46">
        <v>5.0774193548387085</v>
      </c>
      <c r="O6" s="46">
        <v>3.1645161290322581</v>
      </c>
      <c r="P6" s="46">
        <v>4.5161290322580649</v>
      </c>
      <c r="Q6" s="46">
        <v>3.1612903225806455</v>
      </c>
      <c r="R6" s="46">
        <v>3.9870967741935472</v>
      </c>
      <c r="S6" s="46">
        <v>3.6774193548387095</v>
      </c>
      <c r="T6" s="46">
        <v>3.6516129032258067</v>
      </c>
      <c r="U6" s="46">
        <v>3.0387096774193538</v>
      </c>
      <c r="V6" s="46">
        <v>3.4709677419354841</v>
      </c>
      <c r="W6" s="46">
        <v>3.0096774193548388</v>
      </c>
      <c r="X6" s="46">
        <v>4.3322580645161297</v>
      </c>
      <c r="Y6" s="46">
        <v>4.3483870967741929</v>
      </c>
      <c r="Z6" s="46">
        <v>3.5161290322580636</v>
      </c>
      <c r="AA6" s="46">
        <v>3.193548387096774</v>
      </c>
      <c r="AB6" s="46">
        <v>5.0774193548387094</v>
      </c>
      <c r="AC6" s="46">
        <v>4.7483870967741932</v>
      </c>
      <c r="AD6" s="46">
        <v>3.3967741935483873</v>
      </c>
      <c r="AE6" s="46">
        <v>4.532258064516129</v>
      </c>
      <c r="AF6" s="46">
        <v>4.2064516129032254</v>
      </c>
      <c r="AG6" s="46">
        <v>4.9774193548387089</v>
      </c>
      <c r="AH6" s="46">
        <v>4.4516129032258052</v>
      </c>
      <c r="AI6" s="46">
        <v>3.8935483870967738</v>
      </c>
      <c r="AJ6" s="46">
        <v>3.8465844402277058</v>
      </c>
    </row>
    <row r="7" spans="1:36" x14ac:dyDescent="0.25">
      <c r="A7">
        <v>2</v>
      </c>
      <c r="B7" s="46">
        <v>8.1517241379310352</v>
      </c>
      <c r="C7" s="46">
        <v>7.7482758620689642</v>
      </c>
      <c r="D7" s="46">
        <v>8.1310344827586221</v>
      </c>
      <c r="E7" s="46">
        <v>8.1827586206896559</v>
      </c>
      <c r="F7" s="46">
        <v>7.7551724137931037</v>
      </c>
      <c r="G7" s="46">
        <v>7.5758620689655158</v>
      </c>
      <c r="H7" s="46">
        <v>7.2172413793103471</v>
      </c>
      <c r="I7" s="46">
        <v>8.3344827586206893</v>
      </c>
      <c r="J7" s="46">
        <v>8.2448275862068972</v>
      </c>
      <c r="K7" s="46">
        <v>8.3620689655172402</v>
      </c>
      <c r="L7" s="46">
        <v>7.7689655172413801</v>
      </c>
      <c r="M7" s="46">
        <v>8.1551724137931032</v>
      </c>
      <c r="N7" s="46">
        <v>8.434482758620689</v>
      </c>
      <c r="O7" s="46">
        <v>7.4482758620689653</v>
      </c>
      <c r="P7" s="46">
        <v>7.1517241379310335</v>
      </c>
      <c r="Q7" s="46">
        <v>7.7310344827586199</v>
      </c>
      <c r="R7" s="46">
        <v>7.3724137931034477</v>
      </c>
      <c r="S7" s="46">
        <v>7.3482758620689657</v>
      </c>
      <c r="T7" s="46">
        <v>7.9482758620689662</v>
      </c>
      <c r="U7" s="46">
        <v>7.9931034482758623</v>
      </c>
      <c r="V7" s="46">
        <v>7.6758620689655181</v>
      </c>
      <c r="W7" s="46">
        <v>7.244827586206898</v>
      </c>
      <c r="X7" s="46">
        <v>8.4310344827586192</v>
      </c>
      <c r="Y7" s="46">
        <v>8.2344827586206915</v>
      </c>
      <c r="Z7" s="46">
        <v>7.1517241379310343</v>
      </c>
      <c r="AA7" s="46">
        <v>7.6758620689655181</v>
      </c>
      <c r="AB7" s="46">
        <v>7.4034482758620692</v>
      </c>
      <c r="AC7" s="46">
        <v>8.2620689655172406</v>
      </c>
      <c r="AD7" s="46">
        <v>8.0344827586206904</v>
      </c>
      <c r="AE7" s="46">
        <v>8.3344827586206893</v>
      </c>
      <c r="AF7" s="46">
        <v>8.8862068965517231</v>
      </c>
      <c r="AG7" s="46">
        <v>7.8586206896551749</v>
      </c>
      <c r="AH7" s="46">
        <v>8.5827586206896562</v>
      </c>
      <c r="AI7" s="46">
        <v>8.6000000000000014</v>
      </c>
      <c r="AJ7" s="46">
        <v>7.9244421906693638</v>
      </c>
    </row>
    <row r="8" spans="1:36" x14ac:dyDescent="0.25">
      <c r="A8">
        <v>3</v>
      </c>
      <c r="B8" s="46">
        <v>9.2709677419354826</v>
      </c>
      <c r="C8" s="46">
        <v>8.5129032258064488</v>
      </c>
      <c r="D8" s="46">
        <v>8.9096774193548391</v>
      </c>
      <c r="E8" s="46">
        <v>8.9516129032258078</v>
      </c>
      <c r="F8" s="46">
        <v>8.4548387096774196</v>
      </c>
      <c r="G8" s="46">
        <v>8.5064516129032253</v>
      </c>
      <c r="H8" s="46">
        <v>7.967741935483871</v>
      </c>
      <c r="I8" s="46">
        <v>9.3677419354838722</v>
      </c>
      <c r="J8" s="46">
        <v>9.1838709677419352</v>
      </c>
      <c r="K8" s="46">
        <v>9.0774193548387085</v>
      </c>
      <c r="L8" s="46">
        <v>8.4935483870967747</v>
      </c>
      <c r="M8" s="46">
        <v>8.8548387096774217</v>
      </c>
      <c r="N8" s="46">
        <v>9.0419354838709687</v>
      </c>
      <c r="O8" s="46">
        <v>8.1032258064516132</v>
      </c>
      <c r="P8" s="46">
        <v>7.7677419354838717</v>
      </c>
      <c r="Q8" s="46">
        <v>8.6096774193548384</v>
      </c>
      <c r="R8" s="46">
        <v>8.006451612903227</v>
      </c>
      <c r="S8" s="46">
        <v>8.0258064516129046</v>
      </c>
      <c r="T8" s="46">
        <v>8.6548387096774189</v>
      </c>
      <c r="U8" s="46">
        <v>9.2161290322580633</v>
      </c>
      <c r="V8" s="46">
        <v>8.4838709677419359</v>
      </c>
      <c r="W8" s="46">
        <v>7.961290322580644</v>
      </c>
      <c r="X8" s="46">
        <v>9.0290322580645146</v>
      </c>
      <c r="Y8" s="46">
        <v>8.880645161290321</v>
      </c>
      <c r="Z8" s="46">
        <v>7.9838709677419368</v>
      </c>
      <c r="AA8" s="46">
        <v>8.5741935483870986</v>
      </c>
      <c r="AB8" s="46">
        <v>8.1645161290322612</v>
      </c>
      <c r="AC8" s="46">
        <v>8.941935483870969</v>
      </c>
      <c r="AD8" s="46">
        <v>8.9032258064516121</v>
      </c>
      <c r="AE8" s="46">
        <v>8.812903225806453</v>
      </c>
      <c r="AF8" s="46">
        <v>9.1774193548387082</v>
      </c>
      <c r="AG8" s="46">
        <v>8.6451612903225801</v>
      </c>
      <c r="AH8" s="46">
        <v>8.9612903225806466</v>
      </c>
      <c r="AI8" s="46">
        <v>8.8677419354838705</v>
      </c>
      <c r="AJ8" s="46">
        <v>8.6577798861480044</v>
      </c>
    </row>
    <row r="9" spans="1:36" x14ac:dyDescent="0.25">
      <c r="A9">
        <v>4</v>
      </c>
      <c r="B9" s="46">
        <v>11.213333333333335</v>
      </c>
      <c r="C9" s="46">
        <v>9.9666666666666686</v>
      </c>
      <c r="D9" s="46">
        <v>10.543333333333331</v>
      </c>
      <c r="E9" s="46">
        <v>10.763333333333332</v>
      </c>
      <c r="F9" s="46">
        <v>10.083333333333332</v>
      </c>
      <c r="G9" s="46">
        <v>10.44</v>
      </c>
      <c r="H9" s="46">
        <v>10.07</v>
      </c>
      <c r="I9" s="46">
        <v>11.120000000000001</v>
      </c>
      <c r="J9" s="46">
        <v>10.973333333333331</v>
      </c>
      <c r="K9" s="46">
        <v>11.000000000000002</v>
      </c>
      <c r="L9" s="46">
        <v>10.693333333333333</v>
      </c>
      <c r="M9" s="46">
        <v>10.609999999999996</v>
      </c>
      <c r="N9" s="46">
        <v>10.976666666666667</v>
      </c>
      <c r="O9" s="46">
        <v>10.243333333333332</v>
      </c>
      <c r="P9" s="46">
        <v>9.7966666666666704</v>
      </c>
      <c r="Q9" s="46">
        <v>10.636666666666665</v>
      </c>
      <c r="R9" s="46">
        <v>10.399999999999999</v>
      </c>
      <c r="S9" s="46">
        <v>9.8666666666666671</v>
      </c>
      <c r="T9" s="46">
        <v>10.583333333333334</v>
      </c>
      <c r="U9" s="46">
        <v>10.823333333333332</v>
      </c>
      <c r="V9" s="46">
        <v>10.456666666666667</v>
      </c>
      <c r="W9" s="46">
        <v>10.243333333333336</v>
      </c>
      <c r="X9" s="46">
        <v>10.853333333333333</v>
      </c>
      <c r="Y9" s="46">
        <v>10.67</v>
      </c>
      <c r="Z9" s="46">
        <v>10.026666666666666</v>
      </c>
      <c r="AA9" s="46">
        <v>10.633333333333335</v>
      </c>
      <c r="AB9" s="46">
        <v>9.9366666666666656</v>
      </c>
      <c r="AC9" s="46">
        <v>10.620000000000001</v>
      </c>
      <c r="AD9" s="46">
        <v>10.979999999999999</v>
      </c>
      <c r="AE9" s="46">
        <v>10.476666666666668</v>
      </c>
      <c r="AF9" s="46">
        <v>11.199999999999998</v>
      </c>
      <c r="AG9" s="46">
        <v>10.32</v>
      </c>
      <c r="AH9" s="46">
        <v>10.919999999999998</v>
      </c>
      <c r="AI9" s="46">
        <v>10.936666666666669</v>
      </c>
      <c r="AJ9" s="46">
        <v>10.561078431372559</v>
      </c>
    </row>
    <row r="10" spans="1:36" x14ac:dyDescent="0.25">
      <c r="A10">
        <v>5</v>
      </c>
      <c r="B10" s="46">
        <v>15.758064516129032</v>
      </c>
      <c r="C10" s="46">
        <v>15.154838709677419</v>
      </c>
      <c r="D10" s="46">
        <v>15.454838709677418</v>
      </c>
      <c r="E10" s="46">
        <v>15.519354838709678</v>
      </c>
      <c r="F10" s="46">
        <v>14.96774193548387</v>
      </c>
      <c r="G10" s="46">
        <v>15.396774193548387</v>
      </c>
      <c r="H10" s="46">
        <v>15.667741935483873</v>
      </c>
      <c r="I10" s="46">
        <v>15.619354838709679</v>
      </c>
      <c r="J10" s="46">
        <v>15.529032258064516</v>
      </c>
      <c r="K10" s="46">
        <v>15.348387096774193</v>
      </c>
      <c r="L10" s="46">
        <v>15.848387096774193</v>
      </c>
      <c r="M10" s="46">
        <v>15.406451612903227</v>
      </c>
      <c r="N10" s="46">
        <v>14.806451612903224</v>
      </c>
      <c r="O10" s="46">
        <v>15.803225806451614</v>
      </c>
      <c r="P10" s="46">
        <v>14.725806451612906</v>
      </c>
      <c r="Q10" s="46">
        <v>15.764516129032254</v>
      </c>
      <c r="R10" s="46">
        <v>15.767741935483869</v>
      </c>
      <c r="S10" s="46">
        <v>15.319354838709675</v>
      </c>
      <c r="T10" s="46">
        <v>15.7258064516129</v>
      </c>
      <c r="U10" s="46">
        <v>15.070967741935485</v>
      </c>
      <c r="V10" s="46">
        <v>16.06774193548387</v>
      </c>
      <c r="W10" s="46">
        <v>15.674193548387093</v>
      </c>
      <c r="X10" s="46">
        <v>15.409677419354839</v>
      </c>
      <c r="Y10" s="46">
        <v>15.612903225806454</v>
      </c>
      <c r="Z10" s="46">
        <v>15.603225806451615</v>
      </c>
      <c r="AA10" s="46">
        <v>15.854838709677418</v>
      </c>
      <c r="AB10" s="46">
        <v>14.838709677419352</v>
      </c>
      <c r="AC10" s="46">
        <v>14.654838709677417</v>
      </c>
      <c r="AD10" s="46">
        <v>15.622580645161293</v>
      </c>
      <c r="AE10" s="46">
        <v>14.916129032258061</v>
      </c>
      <c r="AF10" s="46">
        <v>15.045161290322582</v>
      </c>
      <c r="AG10" s="46">
        <v>14.677419354838712</v>
      </c>
      <c r="AH10" s="46">
        <v>14.716129032258062</v>
      </c>
      <c r="AI10" s="46">
        <v>14.86451612903226</v>
      </c>
      <c r="AJ10" s="46">
        <v>15.359203036053136</v>
      </c>
    </row>
    <row r="11" spans="1:36" x14ac:dyDescent="0.25">
      <c r="A11">
        <v>6</v>
      </c>
      <c r="B11" s="46">
        <v>16.513333333333335</v>
      </c>
      <c r="C11" s="46">
        <v>15.266666666666667</v>
      </c>
      <c r="D11" s="46">
        <v>15.899999999999999</v>
      </c>
      <c r="E11" s="46">
        <v>15.803333333333336</v>
      </c>
      <c r="F11" s="46">
        <v>15.12</v>
      </c>
      <c r="G11" s="46">
        <v>15.680000000000005</v>
      </c>
      <c r="H11" s="46">
        <v>15.183333333333332</v>
      </c>
      <c r="I11" s="46">
        <v>16.353333333333335</v>
      </c>
      <c r="J11" s="46">
        <v>16.486666666666665</v>
      </c>
      <c r="K11" s="46">
        <v>16.006666666666668</v>
      </c>
      <c r="L11" s="46">
        <v>15.979999999999997</v>
      </c>
      <c r="M11" s="46">
        <v>15.903333333333332</v>
      </c>
      <c r="N11" s="46">
        <v>15.609999999999998</v>
      </c>
      <c r="O11" s="46">
        <v>15.553333333333336</v>
      </c>
      <c r="P11" s="46">
        <v>14.713333333333333</v>
      </c>
      <c r="Q11" s="46">
        <v>16.169999999999998</v>
      </c>
      <c r="R11" s="46">
        <v>15.456666666666665</v>
      </c>
      <c r="S11" s="46">
        <v>14.97</v>
      </c>
      <c r="T11" s="46">
        <v>15.736666666666668</v>
      </c>
      <c r="U11" s="46">
        <v>16.213333333333335</v>
      </c>
      <c r="V11" s="46">
        <v>15.556666666666667</v>
      </c>
      <c r="W11" s="46">
        <v>15.290000000000003</v>
      </c>
      <c r="X11" s="46">
        <v>15.87</v>
      </c>
      <c r="Y11" s="46">
        <v>15.833333333333336</v>
      </c>
      <c r="Z11" s="46">
        <v>15.543333333333328</v>
      </c>
      <c r="AA11" s="46">
        <v>15.906666666666665</v>
      </c>
      <c r="AB11" s="46">
        <v>15.17</v>
      </c>
      <c r="AC11" s="46">
        <v>15.916666666666668</v>
      </c>
      <c r="AD11" s="46">
        <v>16.163333333333338</v>
      </c>
      <c r="AE11" s="46">
        <v>15.336666666666668</v>
      </c>
      <c r="AF11" s="46">
        <v>15.906666666666663</v>
      </c>
      <c r="AG11" s="46">
        <v>15.333333333333334</v>
      </c>
      <c r="AH11" s="46">
        <v>15.599999999999998</v>
      </c>
      <c r="AI11" s="46">
        <v>15.666666666666663</v>
      </c>
      <c r="AJ11" s="46">
        <v>15.697450980392153</v>
      </c>
    </row>
    <row r="12" spans="1:36" x14ac:dyDescent="0.25">
      <c r="A12">
        <v>7</v>
      </c>
      <c r="B12" s="46">
        <v>18.816129032258072</v>
      </c>
      <c r="C12" s="46">
        <v>17.583870967741941</v>
      </c>
      <c r="D12" s="46">
        <v>18.116129032258065</v>
      </c>
      <c r="E12" s="46">
        <v>18.100000000000001</v>
      </c>
      <c r="F12" s="46">
        <v>17.70322580645162</v>
      </c>
      <c r="G12" s="46">
        <v>18.12580645161291</v>
      </c>
      <c r="H12" s="46">
        <v>17.499999999999996</v>
      </c>
      <c r="I12" s="46">
        <v>18.774193548387096</v>
      </c>
      <c r="J12" s="46">
        <v>18.761290322580646</v>
      </c>
      <c r="K12" s="46">
        <v>18.409677419354839</v>
      </c>
      <c r="L12" s="46">
        <v>18.035483870967738</v>
      </c>
      <c r="M12" s="46">
        <v>18.125806451612902</v>
      </c>
      <c r="N12" s="46">
        <v>18.122580645161289</v>
      </c>
      <c r="O12" s="46">
        <v>17.629032258064516</v>
      </c>
      <c r="P12" s="46">
        <v>17.277419354838713</v>
      </c>
      <c r="Q12" s="46">
        <v>18.264516129032259</v>
      </c>
      <c r="R12" s="46">
        <v>17.838709677419352</v>
      </c>
      <c r="S12" s="46">
        <v>17.438709677419361</v>
      </c>
      <c r="T12" s="46">
        <v>18</v>
      </c>
      <c r="U12" s="46">
        <v>18.735483870967744</v>
      </c>
      <c r="V12" s="46">
        <v>17.809677419354834</v>
      </c>
      <c r="W12" s="46">
        <v>17.764516129032259</v>
      </c>
      <c r="X12" s="46">
        <v>18.287096774193547</v>
      </c>
      <c r="Y12" s="46">
        <v>18.080645161290324</v>
      </c>
      <c r="Z12" s="46">
        <v>17.870967741935484</v>
      </c>
      <c r="AA12" s="46">
        <v>18.151612903225811</v>
      </c>
      <c r="AB12" s="46">
        <v>17.509677419354837</v>
      </c>
      <c r="AC12" s="46">
        <v>18.454838709677425</v>
      </c>
      <c r="AD12" s="46">
        <v>18.500000000000004</v>
      </c>
      <c r="AE12" s="46">
        <v>17.770967741935483</v>
      </c>
      <c r="AF12" s="46">
        <v>18.396774193548389</v>
      </c>
      <c r="AG12" s="46">
        <v>17.825806451612905</v>
      </c>
      <c r="AH12" s="46">
        <v>18.2258064516129</v>
      </c>
      <c r="AI12" s="46">
        <v>18.216129032258063</v>
      </c>
      <c r="AJ12" s="46">
        <v>18.065370018975333</v>
      </c>
    </row>
    <row r="13" spans="1:36" x14ac:dyDescent="0.25">
      <c r="A13">
        <v>8</v>
      </c>
      <c r="B13" s="46">
        <v>19.864516129032257</v>
      </c>
      <c r="C13" s="46">
        <v>18.758064516129039</v>
      </c>
      <c r="D13" s="46">
        <v>19.374193548387094</v>
      </c>
      <c r="E13" s="46">
        <v>19.341935483870966</v>
      </c>
      <c r="F13" s="46">
        <v>18.8</v>
      </c>
      <c r="G13" s="46">
        <v>19.422580645161293</v>
      </c>
      <c r="H13" s="46">
        <v>18.464516129032262</v>
      </c>
      <c r="I13" s="46">
        <v>19.900000000000006</v>
      </c>
      <c r="J13" s="46">
        <v>19.690322580645155</v>
      </c>
      <c r="K13" s="46">
        <v>19.635483870967747</v>
      </c>
      <c r="L13" s="46">
        <v>19.003225806451606</v>
      </c>
      <c r="M13" s="46">
        <v>19.36774193548387</v>
      </c>
      <c r="N13" s="46">
        <v>19.887096774193552</v>
      </c>
      <c r="O13" s="46">
        <v>18.58064516129032</v>
      </c>
      <c r="P13" s="46">
        <v>18.36451612903226</v>
      </c>
      <c r="Q13" s="46">
        <v>19.383870967741938</v>
      </c>
      <c r="R13" s="46">
        <v>19.112903225806452</v>
      </c>
      <c r="S13" s="46">
        <v>18.506451612903227</v>
      </c>
      <c r="T13" s="46">
        <v>19.148387096774194</v>
      </c>
      <c r="U13" s="46">
        <v>19.887096774193552</v>
      </c>
      <c r="V13" s="46">
        <v>19.029032258064518</v>
      </c>
      <c r="W13" s="46">
        <v>18.996774193548383</v>
      </c>
      <c r="X13" s="46">
        <v>19.687096774193552</v>
      </c>
      <c r="Y13" s="46">
        <v>19.483870967741939</v>
      </c>
      <c r="Z13" s="46">
        <v>18.999999999999993</v>
      </c>
      <c r="AA13" s="46">
        <v>19.225806451612904</v>
      </c>
      <c r="AB13" s="46">
        <v>18.887096774193548</v>
      </c>
      <c r="AC13" s="46">
        <v>19.980645161290322</v>
      </c>
      <c r="AD13" s="46">
        <v>19.703225806451616</v>
      </c>
      <c r="AE13" s="46">
        <v>18.967741935483872</v>
      </c>
      <c r="AF13" s="46">
        <v>19.709677419354833</v>
      </c>
      <c r="AG13" s="46">
        <v>19.190322580645155</v>
      </c>
      <c r="AH13" s="46">
        <v>19.729032258064517</v>
      </c>
      <c r="AI13" s="46">
        <v>19.532258064516132</v>
      </c>
      <c r="AJ13" s="46">
        <v>19.28282732447818</v>
      </c>
    </row>
    <row r="14" spans="1:36" x14ac:dyDescent="0.25">
      <c r="A14">
        <v>9</v>
      </c>
      <c r="B14" s="46">
        <v>15.999999999999998</v>
      </c>
      <c r="C14" s="46">
        <v>15.789999999999996</v>
      </c>
      <c r="D14" s="46">
        <v>15.943333333333337</v>
      </c>
      <c r="E14" s="46">
        <v>15.79666666666667</v>
      </c>
      <c r="F14" s="46">
        <v>16.29</v>
      </c>
      <c r="G14" s="46">
        <v>15.623333333333333</v>
      </c>
      <c r="H14" s="46">
        <v>15.260000000000002</v>
      </c>
      <c r="I14" s="46">
        <v>15.956666666666671</v>
      </c>
      <c r="J14" s="46">
        <v>15.666666666666663</v>
      </c>
      <c r="K14" s="46">
        <v>15.756666666666666</v>
      </c>
      <c r="L14" s="46">
        <v>15.370000000000001</v>
      </c>
      <c r="M14" s="46">
        <v>15.719999999999999</v>
      </c>
      <c r="N14" s="46">
        <v>16.856666666666669</v>
      </c>
      <c r="O14" s="46">
        <v>15.220000000000002</v>
      </c>
      <c r="P14" s="46">
        <v>15.933333333333335</v>
      </c>
      <c r="Q14" s="46">
        <v>15.53</v>
      </c>
      <c r="R14" s="46">
        <v>16.293333333333333</v>
      </c>
      <c r="S14" s="46">
        <v>15.539999999999997</v>
      </c>
      <c r="T14" s="46">
        <v>15.693333333333333</v>
      </c>
      <c r="U14" s="46">
        <v>15.716666666666665</v>
      </c>
      <c r="V14" s="46">
        <v>15.719999999999997</v>
      </c>
      <c r="W14" s="46">
        <v>15.786666666666667</v>
      </c>
      <c r="X14" s="46">
        <v>16.186666666666671</v>
      </c>
      <c r="Y14" s="46">
        <v>16.106666666666669</v>
      </c>
      <c r="Z14" s="46">
        <v>16.133333333333336</v>
      </c>
      <c r="AA14" s="46">
        <v>15.41333333333333</v>
      </c>
      <c r="AB14" s="46">
        <v>16.450000000000003</v>
      </c>
      <c r="AC14" s="46">
        <v>16.736666666666672</v>
      </c>
      <c r="AD14" s="46">
        <v>15.853333333333335</v>
      </c>
      <c r="AE14" s="46">
        <v>15.996666666666664</v>
      </c>
      <c r="AF14" s="46">
        <v>15.863333333333335</v>
      </c>
      <c r="AG14" s="46">
        <v>16.313333333333333</v>
      </c>
      <c r="AH14" s="46">
        <v>16.380000000000003</v>
      </c>
      <c r="AI14" s="46">
        <v>15.679999999999998</v>
      </c>
      <c r="AJ14" s="46">
        <v>15.899313725490206</v>
      </c>
    </row>
    <row r="15" spans="1:36" x14ac:dyDescent="0.25">
      <c r="A15" t="s">
        <v>11</v>
      </c>
      <c r="B15" s="46">
        <v>13.253649635036499</v>
      </c>
      <c r="C15" s="46">
        <v>12.55182481751825</v>
      </c>
      <c r="D15" s="46">
        <v>12.912043795620443</v>
      </c>
      <c r="E15" s="46">
        <v>12.949270072992709</v>
      </c>
      <c r="F15" s="46">
        <v>12.706934306569339</v>
      </c>
      <c r="G15" s="46">
        <v>12.669708029197082</v>
      </c>
      <c r="H15" s="46">
        <v>12.29598540145985</v>
      </c>
      <c r="I15" s="46">
        <v>13.232846715328467</v>
      </c>
      <c r="J15" s="46">
        <v>13.101824817518244</v>
      </c>
      <c r="K15" s="46">
        <v>13.04087591240876</v>
      </c>
      <c r="L15" s="46">
        <v>12.763503649635036</v>
      </c>
      <c r="M15" s="46">
        <v>12.866058394160575</v>
      </c>
      <c r="N15" s="46">
        <v>13.222262773722628</v>
      </c>
      <c r="O15" s="46">
        <v>12.438686131386859</v>
      </c>
      <c r="P15" s="46">
        <v>12.273357664233577</v>
      </c>
      <c r="Q15" s="46">
        <v>12.828467153284679</v>
      </c>
      <c r="R15" s="46">
        <v>12.716788321167874</v>
      </c>
      <c r="S15" s="46">
        <v>12.322627737226274</v>
      </c>
      <c r="T15" s="46">
        <v>12.81569343065693</v>
      </c>
      <c r="U15" s="46">
        <v>12.988321167883209</v>
      </c>
      <c r="V15" s="46">
        <v>12.720072992700723</v>
      </c>
      <c r="W15" s="46">
        <v>12.464598540145989</v>
      </c>
      <c r="X15" s="46">
        <v>13.141970802919708</v>
      </c>
      <c r="Y15" s="46">
        <v>13.049999999999997</v>
      </c>
      <c r="Z15" s="46">
        <v>12.560948905109493</v>
      </c>
      <c r="AA15" s="46">
        <v>12.759854014598536</v>
      </c>
      <c r="AB15" s="46">
        <v>12.628467153284678</v>
      </c>
      <c r="AC15" s="46">
        <v>13.16788321167884</v>
      </c>
      <c r="AD15" s="46">
        <v>13.03941605839416</v>
      </c>
      <c r="AE15" s="46">
        <v>12.813868613138682</v>
      </c>
      <c r="AF15" s="46">
        <v>13.172992700729928</v>
      </c>
      <c r="AG15" s="46">
        <v>12.816423357664236</v>
      </c>
      <c r="AH15" s="46">
        <v>13.082116788321169</v>
      </c>
      <c r="AI15" s="46">
        <v>12.936131386861321</v>
      </c>
      <c r="AJ15" s="46">
        <v>12.832513954486906</v>
      </c>
    </row>
  </sheetData>
  <pageMargins left="0.7" right="0.7" top="0.75" bottom="0.75" header="0.3" footer="0.3"/>
  <pageSetup paperSize="9" orientation="portrait" horizontalDpi="1200" verticalDpi="120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9 9 f 6 9 7 8 - c f 2 2 - 4 0 1 7 - b 8 f 8 - 3 f b e d 8 7 c 2 4 e 6 "   x m l n s = " h t t p : / / s c h e m a s . m i c r o s o f t . c o m / D a t a M a s h u p " > A A A A A D k N A A B Q S w M E F A A C A A g A z k h B W V B 5 p I y k A A A A 9 Q A A A B I A H A B D b 2 5 m a W c v U G F j a 2 F n Z S 5 4 b W w g o h g A K K A U A A A A A A A A A A A A A A A A A A A A A A A A A A A A h Y 9 N D o I w F I S v Q r q n 5 S d G Q x 5 l 4 R a M i Y l x 2 5 Q K j f A w t F j u 5 s I j e Q U x i r p z O d 9 8 i 5 n 7 9 Q b Z 2 D b e R f V G d 5 i S k A b E U y i 7 U m O V k s E e / R X J O G y F P I l K e Z O M J h l N m Z L a 2 n P C m H O O u p h 2 f c W i I A j Z o c h 3 s l a t I B 9 Z / 5 d 9 j c Y K l I p w 2 L / G 8 I i G c U w X S x o A m x k U G r 9 9 N M 1 9 t j 8 Q 1 k N j h 1 5 x b P x N D m y O w N 4 X + A N Q S w M E F A A C A A g A z k h B 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5 I Q V n Q D A l n M w o A A L 8 o A A A T A B w A R m 9 y b X V s Y X M v U 2 V j d G l v b j E u b S C i G A A o o B Q A A A A A A A A A A A A A A A A A A A A A A A A A A A C 1 W O t y 4 j o S / j 9 V 8 w 4 u 5 s d C h Q P Y h o T s 2 Z w q A k 6 A E E K 4 D S G V S g k s j M C W i S 8 h y d Q 8 0 z 7 E v t h K v o i b B C S 7 R z + 4 t F r d / a k v a s m F Y w / Z W O q E 3 / K f 3 7 9 9 / + Z O g Q N 1 6 d 6 H z r s s X U j J Y a 1 1 h U y Y k i 7 + k r 5 / M 6 H 3 / Z t E h u 9 O b c c j D J c I A + f 9 y n Y s 4 G U u 3 z 1 4 5 + j Q S W 6 Q e 9 h F B o Z 6 D X v Q g I 5 8 m p Y Y Z 6 a B P M + E G t Y R w K l 0 J B 3 h L 8 p W l U O y t c p d e Y K 3 p b f h 2 H b 0 5 G P I Q 8 c Q L c o 2 E c q x J P g T m Z F p Q G x 4 0 9 U + / S E p S q y L j l t g o D E R Q T G t k S v I n T d 9 i 0 4 E W 7 k 2 V a 4 g h / j E d t 4 p U 0 3 f z x N a X r Z 9 7 N 1 h u u B o d h 5 j B 3 3 A u 0 m Z o H a A y R b t m r / N c T e Z u N D j 8 N m W B b E e b h J T G M 4 / r b u E z I W e Y T s Z T V 7 C i e 1 A j k U 8 n 1 A R j 3 z b m L Z D o i K H 8 s J j h W s t U H a D h W t x e n N F z Y O W u 6 M a u d 4 B x Q I D D k T b + i j 7 j k N s 6 0 P H p e n P C Y I N g Q g f y X l l A s M 9 x E T i Y e F A l 8 q 7 h d 7 U 5 g b 3 h l Q S C r e 2 j i Z o D G i Z 6 i I L f n Z N B X g H 1 5 T b Z V X Z v 3 G h Y 2 i G 7 O e j 6 g M u 6 T B f D U / s 7 S g o T 2 0 0 h h y f r 4 w 4 F B 3 x E E R J P E i o H 9 q X l b H Q 1 N 1 P L T B h m P 3 e V v Y f W C i q Y b x B q 7 6 D g U m V l T z P O X a d 9 h a u i 9 e I n R S P l u 3 e T a i a K g T k a I k W i d c 8 p Q Q C k 5 P I 7 c G R + n 9 1 J z W v C Y L 8 2 J D b h W 8 e U / t I v P G U l i h N w 2 O S J d j I l N w x Q i K D V 9 J p B A g K L 5 P O 4 k S 4 A e v W R g G y 3 + C d S P q S + V F Y b e p x A H Z J s b Y 2 i 2 7 T N 8 2 0 B M F 4 K j E j 6 P K D k D j h + L f q 2 w r j r + r a N v u g 3 t 1 k + K r q L U l P q X 0 Z x Z / j k A k A a Z c a N g e 8 T u h p k 3 l N 4 q a k f e 2 F d B J O 8 z s o K i c S F D U K N J P o e b + 2 W + L 2 i j V F j 0 H f 8 L T l n + R Y 1 8 i C 9 6 h L 3 w b O u v b t Q d q W Y J 2 g G + Y v 2 l O E W g 5 8 R b b v k g M X C A p F Z O l j f P g 9 7 Y Y A z 3 f x O K K / i Y A d 2 b V E 3 E c 1 L 3 R 8 u o G h 4 y t N D G / d M Y 1 M Y O R 6 M 7 N n N 4 / t a G J b j u l q Y l 7 e Q b S 3 s 9 k 0 6 t g j M R 4 H j s Z 4 f K K B W Y H Z 7 n w O r z t Y Q f + X L i A e R 0 L + e 7 u C l Z Z P d g f H b O K e 0 N 1 n V 9 g w c O / u v G L L G / t K 1 y p r 9 t c q O o L T L n o p q B D H h s U j + Z x e L y R k Z m K S 1 N 6 z J 4 K p p x Q 7 G X Y Z E B Y U 8 D g i L u L 6 z y h P q 1 / p + K D a 5 I q I T 9 G R S d T G a u J z b f 0 d a Q a A 8 / y B F s Q N 7 B C 6 d I K q H D 4 x J X / C U S Z e m U x M P W / h / j O b H e s 4 M 8 c W y m A z S 7 + z F l h k F 8 C A 2 b m J i E t s 0 z Y Q z B r Q g K 8 Q u 1 k d G O w 3 1 Z k h O h M p 9 o R A N N L H L P r 9 K / c 7 v W F v R J c f Y 2 T R 9 I 9 E u d P / Y w R d D 2 B d M u B / / m 0 t S O 5 D 6 O g J s q b s v m Y q 9 t i n X W k y W p p + r E B i H i L d 1 E U i n a A 7 a P o W d i / y c l q K 0 + p C V g p K m s C 3 P d j x 3 k 1 4 s f q Z a d o Y s t r x I 9 F 9 X 0 C i e o l m H 8 g I 1 H b B i L C x K A 4 V U D Y 3 u c / g 9 K 9 f i Z B X J m Z 5 V K x H U v 1 3 W o r p i o C u C u h 5 A b 0 g o J 8 K 6 G c C e l F A P x f Q 5 Z x o Q o R Y F k G W R Z h l E W h Z h F o W w Z Z F u G U R c F m E X B E h V 4 S + F i F X R M g V E X J F h F w R I V d E y B U R c k W E X B U h V 0 X I V W G Y i 5 C r I u S q C L k q Q q 6 K k K s i 5 K o I e V 6 E P L + J / P e q l l z a t D q S / t F B M 9 L L v E K H l B U 9 q m Z h W e n M 0 S K 5 U 3 X S h e J K S o N U 2 X 0 S o E k u L G 1 7 S c u R W G N 0 C 8 S 2 F 1 6 B a q 5 m L b z 3 Z P C n D S 2 y 8 B Z 4 4 y k p l 8 F 9 J x n 2 R J m g f e g D 0 y f l 7 j l F U R N R m F w r f 6 d S K x v D e 4 Q r W d C j S q e 2 b e g S R q 8 Q + C t L W 4 5 t k b I b 8 S Z F y N L S Y 8 R Z M s 3 O G J j A c S 8 8 x x d X a f l g m d 5 n H y 3 U P 6 R O t 0 k 0 k 2 v 5 a T 5 D V w U O f i D j 9 r Z S 2 Z 2 p V P p a e Z d 8 V e W S i c 1 X 1 z z y V X X A I R N q l c / N s Z F S + d w D r u w B X 7 b U 5 R o o 8 b a F U g V C e C o J l c f d l X M c 2 Z T K l 9 2 5 5 5 N b X L L E 5 6 6 0 u e Q 2 V 2 W b 6 5 2 2 w D t S i 7 + D L e 6 e t E R C u P v d 4 u 9 J v 8 / j J l Q B N 8 8 S Q u V b 0 u T D 6 Q n I X J Q 9 g e w e F 2 W P a 7 f W D 4 7 C N f J a i b 0 h b S l 9 p u S W x r C s R R 3 h T p U l Z X u V x y x z W V K y N G S J x 1 K N J R d L J 5 Y p L D d Y N r D 4 Z x H P Y p x F N Y t j F q I s + l i 8 s V B i w c P C h Q U I C w k W B M z t z N H M t c x r z E / M M 8 w X 0 e 6 v b f g 1 1 C E 5 E a A 0 p z s v L L x 0 u 3 m + I R 5 d l c P g R H q W s p K c i 0 5 Q 7 F s j 6 P w W 6 h N X e q p w y 7 Z Y V / d r u p R P 6 J K Z s q D u r J Q d q U v 9 h C 6 F 6 Q q q 1 u e B 5 T + h T G X K W s f u I r 3 K E p 8 D H E q g f z j 3 q T b E h E + k N h + c y n G c J J Y I 6 y 6 G 5 h Q i P b F x Y C W g Z w F g k o 5 l A R 3 g + b 6 T 2 D g B E o Z p j 4 A J n 1 3 6 u E u a m 8 R G y U 9 g c l d z T b A i B z A T p j + e e r r j z x M b Z S / h Q D P z / G q T S W S E x q w B b w e d j A E n i N g j b N H 2 b k + 0 w 8 n H H 1 F L 8 i T 9 6 y 9 J y Z 1 L 9 I K 5 R V U K X C q X N 1 / k U Q t c a p E n V 8 3 x e F V Z 4 V J V L p U r V z 7 l U Z U 8 j 6 r K P G p e X e t E g z e O f 7 i S S 7 f Z g K 8 2 X I + 6 J r m q Q 7 1 u I 5 z c 9 R f 1 d C i X O P 2 m e V t 7 7 n j B G 7 C 7 M Z P Y m C K r q L g b E q G Z G s b Q W T u b C J 8 U 8 0 k + 8 q g 5 / h L i l T 3 a 2 4 I A C n 6 H q Z A U I O C o / U V C C V j P S x r B I T U M 1 g 2 + z C 5 P 9 G w V f K 6 e k v a Z u / 6 8 t C G d 8 8 Y U 4 r o i D X w Q 7 3 W X v r X F j z a 7 r 3 I R h f I H j 6 O J 1 r D R G L m 1 p a b 1 s / X x y 4 s J U O + h V Q f m 9 K H / o p e u 7 H K t 7 w 7 K X a 2 r v V W t + z M E Z w M 5 f 6 o 3 q q o 1 B i e v k + 7 L V f H D q A 9 P N N U 2 2 + a s v d B g P T / s o L f z 6 U m p W 4 T V W m 1 W n w / O R + 4 A t V R w X a j e 3 T f v 2 r D f f t B L n e F V c / b y J t 8 8 2 K 2 f 7 X l J 6 y 7 h 8 t Y t F b S C j g f F w u 3 J G P n d X n l R r u Z L V S 0 / G y q V u t 8 8 6 S o u O F 9 M 1 Z v c z / 6 L 3 B 2 V q r l F d / R e b l w a b a + r 9 O R z a 6 A t y 0 p / d l 8 2 X 7 W K N T K m R e A 0 z p p n X W / W m 2 g o D w v N + / N b u 1 I c n M 1 q g 9 P r 0 v j j R p 2 X 8 c x s n u g / R 7 o K r y Z o X P Q 6 p Y b y U L z s u a U X g C v T Y e 7 s v H y Z O + s M 6 9 W G W T K 7 j c J J q z f 3 F v V q r 7 E o w w l s E k H a 2 1 z p N d + B 7 Y y M M r o f Z n O l j t 4 Z 3 D U n V R v c z j 4 M r X d t d + b 1 I c g V B 1 O / c A 8 K p f 7 r w L Q a W f l 6 k s v 9 r K C 2 c l 5 r v b X U 2 d C F n t 3 Q r O r o u t t y r P r 8 P r t 0 6 i 8 2 8 P N W o V p 8 G O H l e D g 3 C 2 + T N w c p 8 s 2 L d 9 3 p O u P 6 i W X q Q 2 W q 4 s n y 4 o I E c O h 7 9 v Z 9 C V x 4 m k / x n 2 k J m U S a 9 E z f D p P J 6 O Q x T R p s w b U 7 R a 9 2 Q H r s Q A e R O v 8 B 9 e C x n X C H N 0 c J 4 e i O H i x h F Y Q w P H v p r e g P q V 9 9 F K S J s O d O u a F I 8 H D w t S N 0 + x H h 1 4 4 y T s X 4 n V q v A X s V / / l f U E s B A i 0 A F A A C A A g A z k h B W V B 5 p I y k A A A A 9 Q A A A B I A A A A A A A A A A A A A A A A A A A A A A E N v b m Z p Z y 9 Q Y W N r Y W d l L n h t b F B L A Q I t A B Q A A g A I A M 5 I Q V k P y u m r p A A A A O k A A A A T A A A A A A A A A A A A A A A A A P A A A A B b Q 2 9 u d G V u d F 9 U e X B l c 1 0 u e G 1 s U E s B A i 0 A F A A C A A g A z k h B W d A M C W c z C g A A v y g A A B M A A A A A A A A A A A A A A A A A 4 Q E A A E Z v c m 1 1 b G F z L 1 N l Y 3 R p b 2 4 x L m 1 Q S w U G A A A A A A M A A w D C A A A A Y Q w 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9 C I A A A A A A A D S I 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5 h d m l n Y X R p b 2 5 T d G V w T m F t Z S I g V m F s d W U 9 I n N O Y X Z p Z 2 F 0 a W U i I C 8 + P E V u d H J 5 I F R 5 c G U 9 I l J l c 3 V s d F R 5 c G U i I F Z h b H V l P S J z R n V u Y 3 R p b 2 4 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0 L T A x L T A 0 V D E 2 O j I 0 O j A 4 L j g y M D Y 4 N z l a I i A v P j x F b n R y e S B U e X B l P S J G a W x s U 3 R h d H V z I i B W Y W x 1 Z T 0 i c 0 N v b X B s Z X R l I i A v P j x F b n R y e S B U e X B l P S J R d W V y e U l E I i B W Y W x 1 Z T 0 i c z J m Z T R m N z d l L W E 2 M 2 Y t N D A x N C 1 i N D U 0 L W I y N T h i O D k 5 Z j I 1 O S I g L z 4 8 L 1 N 0 Y W J s Z U V u d H J p Z X M + P C 9 J d G V t P j x J d G V t P j x J d G V t T G 9 j Y X R p b 2 4 + P E l 0 Z W 1 U e X B l P k Z v c m 1 1 b G E 8 L 0 l 0 Z W 1 U e X B l P j x J d G V t U G F 0 a D 5 T Z W N 0 a W 9 u M S 9 q Y W F y X 3 p p c D w v S X R l b V B h d G g + P C 9 J d G V t T G 9 j Y X R p b 2 4 + P F N 0 Y W J s Z U V u d H J p Z X M + P E V u d H J 5 I F R 5 c G U 9 I k l z U H J p d m F 0 Z S I g V m F s d W U 9 I m w w I i A v P j x F b n R y e S B U e X B l P S J R d W V y e U l E I i B W Y W x 1 Z T 0 i c z k 2 Z m E 3 M j Y 2 L T Z m Z T A t N G Y 3 Z S 1 i M T M 2 L T Q 5 M z F h Z j k w Y T Q y Y y I g L z 4 8 R W 5 0 c n k g V H l w Z T 0 i R m l s b E V u Y W J s Z W Q i I F Z h b H V l P S J s M S I g L z 4 8 R W 5 0 c n k g V H l w Z T 0 i Q n V m Z m V y T m V 4 d F J l Z n J l c 2 g i I F Z h b H V l P S J s M S I g L z 4 8 R W 5 0 c n k g V H l w Z T 0 i U m V z d W x 0 V H l w Z S I g V m F s d W U 9 I n N U Y W J s Z S I g L z 4 8 R W 5 0 c n k g V H l w Z T 0 i T m F t Z V V w Z G F 0 Z W R B Z n R l c k Z p b G w i I F Z h b H V l P S J s M C I g L z 4 8 R W 5 0 c n k g V H l w Z T 0 i T m F 2 a W d h d G l v b l N 0 Z X B O Y W 1 l I i B W Y W x 1 Z T 0 i c 0 5 h d m l n Y X R p Z S I g L z 4 8 R W 5 0 c n k g V H l w Z T 0 i R m l s b F R h c m d l d C I g V m F s d W U 9 I n N q Y W F y X 3 p p c C I g L z 4 8 R W 5 0 c n k g V H l w Z T 0 i R m l s b G V k Q 2 9 t c G x l d G V S Z X N 1 b H R U b 1 d v c m t z a G V l d C I g V m F s d W U 9 I m w x I i A v P j x F b n R y e S B U e X B l P S J G a W x s V G 9 E Y X R h T W 9 k Z W x F b m F i b G V k I i B W Y W x 1 Z T 0 i b D A i I C 8 + P E V u d H J 5 I F R 5 c G U 9 I k Z p b G x P Y m p l Y 3 R U e X B l I i B W Y W x 1 Z T 0 i c 1 R h Y m x l I i A v P j x F b n R y e S B U e X B l P S J S Z W N v d m V y e V R h c m d l d F N o Z W V 0 I i B W Y W x 1 Z T 0 i c 2 p h Y X J f e m l w I i A v P j x F b n R y e S B U e X B l P S J S Z W N v d m V y e V R h c m d l d E N v b H V t b i I g V m F s d W U 9 I m w x I i A v P j x F b n R y e S B U e X B l P S J S Z W N v d m V y e V R h c m d l d F J v d y I g V m F s d W U 9 I m w x I i A v P j x F b n R y e S B U e X B l P S J G a W x s R X J y b 3 J D b 3 V u d C I g V m F s d W U 9 I m w w I i A v P j x F b n R y e S B U e X B l P S J G a W x s T G F z d F V w Z G F 0 Z W Q i I F Z h b H V l P S J k M j A y N C 0 x M C 0 w M V Q w N z o w N j o y O S 4 0 N T A 3 N D g x W i I g L z 4 8 R W 5 0 c n k g V H l w Z T 0 i R m l s b E N v b H V t b l R 5 c G V z I i B W Y W x 1 Z T 0 i c 0 F 3 T U Z C U V V G Q l F N R y I g L z 4 8 R W 5 0 c n k g V H l w Z T 0 i R m l s b E V y c m 9 y Q 2 9 k Z S I g V m F s d W U 9 I n N V b m t u b 3 d u I i A v P j x F b n R y e S B U e X B l P S J G a W x s Q 2 9 s d W 1 u T m F t Z X M i I F Z h b H V l P S J z W y Z x d W 9 0 O y M g U 1 R O J n F 1 b 3 Q 7 L C Z x d W 9 0 O 1 l Z W V l N T U R E J n F 1 b 3 Q 7 L C Z x d W 9 0 O 3 d p b m R z b m V s a G V p Z C Z x d W 9 0 O y w m c X V v d D t l d G 1 h Y W x 0 Z W 1 w Z X J h d H V 1 c i Z x d W 9 0 O y w m c X V v d D t n b G 9 i Y W x l X 3 N 0 c m F s a W 5 n J n F 1 b 3 Q 7 L C Z x d W 9 0 O 2 5 l Z X J z b G F n J n F 1 b 3 Q 7 L C Z x d W 9 0 O 2 x 1 Y 2 h 0 Z H J 1 a y Z x d W 9 0 O y w m c X V v d D t y Z W w u X 3 Z v Y 2 h 0 a W d o Z W l k J n F 1 b 3 Q 7 L C Z x d W 9 0 O 0 t O T U l f U 3 R h d G l v b n M u T m F h b V 9 3 Z W V y c 3 R h d G l v b i Z x d W 9 0 O 1 0 i I C 8 + P E V u d H J 5 I F R 5 c G U 9 I k Z p b G x D b 3 V u d C I g V m F s d W U 9 I m w 5 M z E 2 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2 p h Y X J f e m l w L 0 F 1 d G 9 S Z W 1 v d m V k Q 2 9 s d W 1 u c z E u e y M g U 1 R O L D B 9 J n F 1 b 3 Q 7 L C Z x d W 9 0 O 1 N l Y 3 R p b 2 4 x L 2 p h Y X J f e m l w L 0 F 1 d G 9 S Z W 1 v d m V k Q 2 9 s d W 1 u c z E u e 1 l Z W V l N T U R E L D F 9 J n F 1 b 3 Q 7 L C Z x d W 9 0 O 1 N l Y 3 R p b 2 4 x L 2 p h Y X J f e m l w L 0 F 1 d G 9 S Z W 1 v d m V k Q 2 9 s d W 1 u c z E u e 3 d p b m R z b m V s a G V p Z C w y f S Z x d W 9 0 O y w m c X V v d D t T Z W N 0 a W 9 u M S 9 q Y W F y X 3 p p c C 9 B d X R v U m V t b 3 Z l Z E N v b H V t b n M x L n t l d G 1 h Y W x 0 Z W 1 w Z X J h d H V 1 c i w z f S Z x d W 9 0 O y w m c X V v d D t T Z W N 0 a W 9 u M S 9 q Y W F y X 3 p p c C 9 B d X R v U m V t b 3 Z l Z E N v b H V t b n M x L n t n b G 9 i Y W x l X 3 N 0 c m F s a W 5 n L D R 9 J n F 1 b 3 Q 7 L C Z x d W 9 0 O 1 N l Y 3 R p b 2 4 x L 2 p h Y X J f e m l w L 0 F 1 d G 9 S Z W 1 v d m V k Q 2 9 s d W 1 u c z E u e 2 5 l Z X J z b G F n L D V 9 J n F 1 b 3 Q 7 L C Z x d W 9 0 O 1 N l Y 3 R p b 2 4 x L 2 p h Y X J f e m l w L 0 F 1 d G 9 S Z W 1 v d m V k Q 2 9 s d W 1 u c z E u e 2 x 1 Y 2 h 0 Z H J 1 a y w 2 f S Z x d W 9 0 O y w m c X V v d D t T Z W N 0 a W 9 u M S 9 q Y W F y X 3 p p c C 9 B d X R v U m V t b 3 Z l Z E N v b H V t b n M x L n t y Z W w u X 3 Z v Y 2 h 0 a W d o Z W l k L D d 9 J n F 1 b 3 Q 7 L C Z x d W 9 0 O 1 N l Y 3 R p b 2 4 x L 2 p h Y X J f e m l w L 0 F 1 d G 9 S Z W 1 v d m V k Q 2 9 s d W 1 u c z E u e 0 t O T U l f U 3 R h d G l v b n M u T m F h b V 9 3 Z W V y c 3 R h d G l v b i w 4 f S Z x d W 9 0 O 1 0 s J n F 1 b 3 Q 7 Q 2 9 s d W 1 u Q 2 9 1 b n Q m c X V v d D s 6 O S w m c X V v d D t L Z X l D b 2 x 1 b W 5 O Y W 1 l c y Z x d W 9 0 O z p b X S w m c X V v d D t D b 2 x 1 b W 5 J Z G V u d G l 0 a W V z J n F 1 b 3 Q 7 O l s m c X V v d D t T Z W N 0 a W 9 u M S 9 q Y W F y X 3 p p c C 9 B d X R v U m V t b 3 Z l Z E N v b H V t b n M x L n s j I F N U T i w w f S Z x d W 9 0 O y w m c X V v d D t T Z W N 0 a W 9 u M S 9 q Y W F y X 3 p p c C 9 B d X R v U m V t b 3 Z l Z E N v b H V t b n M x L n t Z W V l Z T U 1 E R C w x f S Z x d W 9 0 O y w m c X V v d D t T Z W N 0 a W 9 u M S 9 q Y W F y X 3 p p c C 9 B d X R v U m V t b 3 Z l Z E N v b H V t b n M x L n t 3 a W 5 k c 2 5 l b G h l a W Q s M n 0 m c X V v d D s s J n F 1 b 3 Q 7 U 2 V j d G l v b j E v a m F h c l 9 6 a X A v Q X V 0 b 1 J l b W 9 2 Z W R D b 2 x 1 b W 5 z M S 5 7 Z X R t Y W F s d G V t c G V y Y X R 1 d X I s M 3 0 m c X V v d D s s J n F 1 b 3 Q 7 U 2 V j d G l v b j E v a m F h c l 9 6 a X A v Q X V 0 b 1 J l b W 9 2 Z W R D b 2 x 1 b W 5 z M S 5 7 Z 2 x v Y m F s Z V 9 z d H J h b G l u Z y w 0 f S Z x d W 9 0 O y w m c X V v d D t T Z W N 0 a W 9 u M S 9 q Y W F y X 3 p p c C 9 B d X R v U m V t b 3 Z l Z E N v b H V t b n M x L n t u Z W V y c 2 x h Z y w 1 f S Z x d W 9 0 O y w m c X V v d D t T Z W N 0 a W 9 u M S 9 q Y W F y X 3 p p c C 9 B d X R v U m V t b 3 Z l Z E N v b H V t b n M x L n t s d W N o d G R y d W s s N n 0 m c X V v d D s s J n F 1 b 3 Q 7 U 2 V j d G l v b j E v a m F h c l 9 6 a X A v Q X V 0 b 1 J l b W 9 2 Z W R D b 2 x 1 b W 5 z M S 5 7 c m V s L l 9 2 b 2 N o d G l n a G V p Z C w 3 f S Z x d W 9 0 O y w m c X V v d D t T Z W N 0 a W 9 u M S 9 q Y W F y X 3 p p c C 9 B d X R v U m V t b 3 Z l Z E N v b H V t b n M x L n t L T k 1 J X 1 N 0 Y X R p b 2 5 z L k 5 h Y W 1 f d 2 V l c n N 0 Y X R p b 2 4 s O H 0 m c X V v d D t d L C Z x d W 9 0 O 1 J l b G F 0 a W 9 u c 2 h p c E l u Z m 8 m c X V v d D s 6 W 1 1 9 I i A v P j w v U 3 R h Y m x l R W 5 0 c m l l c z 4 8 L 0 l 0 Z W 0 + P E l 0 Z W 0 + P E l 0 Z W 1 M b 2 N h d G l v b j 4 8 S X R l b V R 5 c G U + R m 9 y b X V s Y T w v S X R l b V R 5 c G U + P E l 0 Z W 1 Q Y X R o P l N l Y 3 R p b 2 4 x L 2 p h Y X J f e m l w L 0 J y b 2 4 8 L 0 l 0 Z W 1 Q Y X R o P j w v S X R l b U x v Y 2 F 0 a W 9 u P j x T d G F i b G V F b n R y a W V z I C 8 + P C 9 J d G V t P j x J d G V t P j x J d G V t T G 9 j Y X R p b 2 4 + P E l 0 Z W 1 U e X B l P k Z v c m 1 1 b G E 8 L 0 l 0 Z W 1 U e X B l P j x J d G V t U G F 0 a D 5 T Z W N 0 a W 9 u M S 9 q Y W F y X 3 p p c C 9 C c m 9 u M T w v S X R l b V B h d G g + P C 9 J d G V t T G 9 j Y X R p b 2 4 + P F N 0 Y W J s Z U V u d H J p Z X M g L z 4 8 L 0 l 0 Z W 0 + P E l 0 Z W 0 + P E l 0 Z W 1 M b 2 N h d G l v b j 4 8 S X R l b V R 5 c G U + R m 9 y b X V s Y T w v S X R l b V R 5 c G U + P E l 0 Z W 1 Q Y X R o P l N l Y 3 R p b 2 4 x L 2 p h Y X J f e m l w L 0 N v b n R l b n Q 8 L 0 l 0 Z W 1 Q Y X R o P j w v S X R l b U x v Y 2 F 0 a W 9 u P j x T d G F i b G V F b n R y a W V z I C 8 + P C 9 J d G V t P j x J d G V t P j x J d G V t T G 9 j Y X R p b 2 4 + P E l 0 Z W 1 U e X B l P k Z v c m 1 1 b G E 8 L 0 l 0 Z W 1 U e X B l P j x J d G V t U G F 0 a D 5 T Z W N 0 a W 9 u M S 9 q Y W F y X 3 p p c C 9 D U 1 Y t Y m V z d G F u Z C U y M G d l J U M z J U F G b X B v c n R l Z X J k P C 9 J d G V t U G F 0 a D 4 8 L 0 l 0 Z W 1 M b 2 N h d G l v b j 4 8 U 3 R h Y m x l R W 5 0 c m l l c y A v P j w v S X R l b T 4 8 S X R l b T 4 8 S X R l b U x v Y 2 F 0 a W 9 u P j x J d G V t V H l w Z T 5 G b 3 J t d W x h P C 9 J d G V t V H l w Z T 4 8 S X R l b V B h d G g + U 2 V j d G l v b j E v a m F h c l 9 6 a X A v V H l w Z S U y M G d l d 2 l q e m l n Z D w v S X R l b V B h d G g + P C 9 J d G V t T G 9 j Y X R p b 2 4 + P F N 0 Y W J s Z U V u d H J p Z X M g L z 4 8 L 0 l 0 Z W 0 + P E l 0 Z W 0 + P E l 0 Z W 1 M b 2 N h d G l v b j 4 8 S X R l b V R 5 c G U + R m 9 y b X V s Y T w v S X R l b V R 5 c G U + P E l 0 Z W 1 Q Y X R o P l N l Y 3 R p b 2 4 x L 2 p h Y X J f e m l w L 0 J v d m V u c 3 R l J T I w c m l q Z W 4 l M j B 2 Z X J 3 a W p k Z X J k P C 9 J d G V t U G F 0 a D 4 8 L 0 l 0 Z W 1 M b 2 N h d G l v b j 4 8 U 3 R h Y m x l R W 5 0 c m l l c y A v P j w v S X R l b T 4 8 S X R l b T 4 8 S X R l b U x v Y 2 F 0 a W 9 u P j x J d G V t V H l w Z T 5 G b 3 J t d W x h P C 9 J d G V t V H l w Z T 4 8 S X R l b V B h d G g + U 2 V j d G l v b j E v a m F h c l 9 6 a X A v T G V n Z S U y M H J p a m V u J T I w d m V y d 2 l q Z G V y Z D w v S X R l b V B h d G g + P C 9 J d G V t T G 9 j Y X R p b 2 4 + P F N 0 Y W J s Z U V u d H J p Z X M g L z 4 8 L 0 l 0 Z W 0 + P E l 0 Z W 0 + P E l 0 Z W 1 M b 2 N h d G l v b j 4 8 S X R l b V R 5 c G U + R m 9 y b X V s Y T w v S X R l b V R 5 c G U + P E l 0 Z W 1 Q Y X R o P l N l Y 3 R p b 2 4 x L 2 p h Y X J f e m l w L 0 h l Y W R l c n M l M j B t Z X Q l M j B 2 Z X J o b 2 9 n Z C U y M G 5 p d m V h d T w v S X R l b V B h d G g + P C 9 J d G V t T G 9 j Y X R p b 2 4 + P F N 0 Y W J s Z U V u d H J p Z X M g L z 4 8 L 0 l 0 Z W 0 + P E l 0 Z W 0 + P E l 0 Z W 1 M b 2 N h d G l v b j 4 8 S X R l b V R 5 c G U + R m 9 y b X V s Y T w v S X R l b V R 5 c G U + P E l 0 Z W 1 Q Y X R o P l N l Y 3 R p b 2 4 x L 2 p h Y X J f e m l w L 1 R 5 c G U l M j B n Z X d p a n p p Z 2 Q x P C 9 J d G V t U G F 0 a D 4 8 L 0 l 0 Z W 1 M b 2 N h d G l v b j 4 8 U 3 R h Y m x l R W 5 0 c m l l c y A v P j w v S X R l b T 4 8 S X R l b T 4 8 S X R l b U x v Y 2 F 0 a W 9 u P j x J d G V t V H l w Z T 5 G b 3 J t d W x h P C 9 J d G V t V H l w Z T 4 8 S X R l b V B h d G g + U 2 V j d G l v b j E v a m F h c l 9 6 a X A v S 2 9 s b 2 1 t Z W 4 l M j B 2 Z X J 3 a W p k Z X J k P C 9 J d G V t U G F 0 a D 4 8 L 0 l 0 Z W 1 M b 2 N h d G l v b j 4 8 U 3 R h Y m x l R W 5 0 c m l l c y A v P j w v S X R l b T 4 8 S X R l b T 4 8 S X R l b U x v Y 2 F 0 a W 9 u P j x J d G V t V H l w Z T 5 G b 3 J t d W x h P C 9 J d G V t V H l w Z T 4 8 S X R l b V B h d G g + U 2 V j d G l v b j E v a m F h c l 9 6 a X A v R 2 V k Z W V s Z G U l M j B r b 2 x v b T w v S X R l b V B h d G g + P C 9 J d G V t T G 9 j Y X R p b 2 4 + P F N 0 Y W J s Z U V u d H J p Z X M g L z 4 8 L 0 l 0 Z W 0 + P E l 0 Z W 0 + P E l 0 Z W 1 M b 2 N h d G l v b j 4 8 S X R l b V R 5 c G U + R m 9 y b X V s Y T w v S X R l b V R 5 c G U + P E l 0 Z W 1 Q Y X R o P l N l Y 3 R p b 2 4 x L 2 p h Y X J f e m l w L 0 d l Z G V l b G R l J T I w a 2 9 s b 2 0 x P C 9 J d G V t U G F 0 a D 4 8 L 0 l 0 Z W 1 M b 2 N h d G l v b j 4 8 U 3 R h Y m x l R W 5 0 c m l l c y A v P j w v S X R l b T 4 8 S X R l b T 4 8 S X R l b U x v Y 2 F 0 a W 9 u P j x J d G V t V H l w Z T 5 G b 3 J t d W x h P C 9 J d G V t V H l w Z T 4 8 S X R l b V B h d G g + U 2 V j d G l v b j E v a m F h c l 9 6 a X A v R 2 V k Z W V s Z G U l M j B r b 2 x v b T I 8 L 0 l 0 Z W 1 Q Y X R o P j w v S X R l b U x v Y 2 F 0 a W 9 u P j x T d G F i b G V F b n R y a W V z I C 8 + P C 9 J d G V t P j x J d G V t P j x J d G V t T G 9 j Y X R p b 2 4 + P E l 0 Z W 1 U e X B l P k Z v c m 1 1 b G E 8 L 0 l 0 Z W 1 U e X B l P j x J d G V t U G F 0 a D 5 T Z W N 0 a W 9 u M S 9 q Y W F y X 3 p p c C 9 H Z W R l Z W x k Z S U y M G t v b G 9 t M z w v S X R l b V B h d G g + P C 9 J d G V t T G 9 j Y X R p b 2 4 + P F N 0 Y W J s Z U V u d H J p Z X M g L z 4 8 L 0 l 0 Z W 0 + P E l 0 Z W 0 + P E l 0 Z W 1 M b 2 N h d G l v b j 4 8 S X R l b V R 5 c G U + R m 9 y b X V s Y T w v S X R l b V R 5 c G U + P E l 0 Z W 1 Q Y X R o P l N l Y 3 R p b 2 4 x L 2 p h Y X J f e m l w L 0 d l Z G V l b G R l J T I w a 2 9 s b 2 0 0 P C 9 J d G V t U G F 0 a D 4 8 L 0 l 0 Z W 1 M b 2 N h d G l v b j 4 8 U 3 R h Y m x l R W 5 0 c m l l c y A v P j w v S X R l b T 4 8 S X R l b T 4 8 S X R l b U x v Y 2 F 0 a W 9 u P j x J d G V t V H l w Z T 5 G b 3 J t d W x h P C 9 J d G V t V H l w Z T 4 8 S X R l b V B h d G g + U 2 V j d G l v b j E v a m F h c l 9 6 a X A v T m F t Z W 4 l M j B 2 Y W 4 l M j B r b 2 x v b W 1 l b i U y M G d l d 2 l q e m l n Z D w v S X R l b V B h d G g + P C 9 J d G V t T G 9 j Y X R p b 2 4 + P F N 0 Y W J s Z U V u d H J p Z X M g L z 4 8 L 0 l 0 Z W 0 + P E l 0 Z W 0 + P E l 0 Z W 1 M b 2 N h d G l v b j 4 8 S X R l b V R 5 c G U + R m 9 y b X V s Y T w v S X R l b V R 5 c G U + P E l 0 Z W 1 Q Y X R o P l N l Y 3 R p b 2 4 x L 2 p h Y X J f e m l w L 1 J p a m V u J T I w Z 2 V m a W x 0 Z X J k P C 9 J d G V t U G F 0 a D 4 8 L 0 l 0 Z W 1 M b 2 N h d G l v b j 4 8 U 3 R h Y m x l R W 5 0 c m l l c y A v P j w v S X R l b T 4 8 S X R l b T 4 8 S X R l b U x v Y 2 F 0 a W 9 u P j x J d G V t V H l w Z T 5 G b 3 J t d W x h P C 9 J d G V t V H l w Z T 4 8 S X R l b V B h d G g + U 2 V j d G l v b j E v a m F h c l 9 6 a X A v U X V l c n k n c y U y M H N h b W V u Z 2 V 2 b 2 V n Z D w v S X R l b V B h d G g + P C 9 J d G V t T G 9 j Y X R p b 2 4 + P F N 0 Y W J s Z U V u d H J p Z X M g L z 4 8 L 0 l 0 Z W 0 + P E l 0 Z W 0 + P E l 0 Z W 1 M b 2 N h d G l v b j 4 8 S X R l b V R 5 c G U + R m 9 y b X V s Y T w v S X R l b V R 5 c G U + P E l 0 Z W 1 Q Y X R o P l N l Y 3 R p b 2 4 x L 2 p h Y X J f e m l w L 0 t O T U k l M j B T d G F 0 a W 9 u c y U y M H V p d G d l d m 9 1 d 2 V u P C 9 J d G V t U G F 0 a D 4 8 L 0 l 0 Z W 1 M b 2 N h d G l v b j 4 8 U 3 R h Y m x l R W 5 0 c m l l c y A v P j w v S X R l b T 4 8 S X R l b T 4 8 S X R l b U x v Y 2 F 0 a W 9 u P j x J d G V t V H l w Z T 5 G b 3 J t d W x h P C 9 J d G V t V H l w Z T 4 8 S X R l b V B h d G g + U 2 V j d G l v b j E v S 0 5 N S V 9 T d G F 0 a W 9 u c z w v S X R l b V B h d G g + P C 9 J d G V t T G 9 j Y X R p b 2 4 + P F N 0 Y W J s Z U V u d H J p Z X M + P E V u d H J 5 I F R 5 c G U 9 I k l z U H J p d m F 0 Z S I g V m F s d W U 9 I m w w I i A v P j x F b n R y e S B U e X B l P S J R d W V y e U l E I i B W Y W x 1 Z T 0 i c z U z Z m N i M m U 5 L T U y M m M t N D U 4 M S 0 5 M j d l L T Y 0 Y 2 Y 5 N T c w N D d j N C I g L z 4 8 R W 5 0 c n k g V H l w Z T 0 i R m l s b E V u Y W J s Z W Q i I F Z h b H V l P S J s M C I g L z 4 8 R W 5 0 c n k g V H l w Z T 0 i R m l s b E V y c m 9 y Q 2 9 k Z S I g V m F s d W U 9 I n N V b m t u b 3 d u I i A v P j x F b n R y e S B U e X B l P S J O Y X Z p Z 2 F 0 a W 9 u U 3 R l c E 5 h b W U i I F Z h b H V l P S J z T m F 2 a W d h d G l l 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F R v R G F 0 Y U 1 v Z G V s R W 5 h Y m x l Z C I g V m F s d W U 9 I m w w I i A v P j x F b n R y e S B U e X B l P S J G a W x s T 2 J q Z W N 0 V H l w Z S I g V m F s d W U 9 I n N D b 2 5 u Z W N 0 a W 9 u T 2 5 s e S I g L z 4 8 R W 5 0 c n k g V H l w Z T 0 i R m l s b E x h c 3 R V c G R h d G V k I i B W Y W x 1 Z T 0 i Z D I w M j Q t M D U t M D J U M D g 6 N D k 6 M T M u O D E z O D A z M 1 o i I C 8 + P E V u d H J 5 I F R 5 c G U 9 I k Z p b G x D b 2 x 1 b W 5 U e X B l c y I g V m F s d W U 9 I n N B d 1 k 9 I i A v P j x F b n R y e S B U e X B l P S J G a W x s Q 2 9 s d W 1 u T m F t Z X M i I F Z h b H V l P S J z W y Z x d W 9 0 O y M g U 1 R O J n F 1 b 3 Q 7 L C Z x d W 9 0 O 0 5 h Y W 0 g d 2 V l c n N 0 Y X R p b 2 4 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L T k 1 J I F N 0 Y X R p b 2 5 z L 0 F 1 d G 9 S Z W 1 v d m V k Q 2 9 s d W 1 u c z E u e y M g U 1 R O L D B 9 J n F 1 b 3 Q 7 L C Z x d W 9 0 O 1 N l Y 3 R p b 2 4 x L 0 t O T U k g U 3 R h d G l v b n M v Q X V 0 b 1 J l b W 9 2 Z W R D b 2 x 1 b W 5 z M S 5 7 T m F h b S B 3 Z W V y c 3 R h d G l v b i w x f S Z x d W 9 0 O 1 0 s J n F 1 b 3 Q 7 Q 2 9 s d W 1 u Q 2 9 1 b n Q m c X V v d D s 6 M i w m c X V v d D t L Z X l D b 2 x 1 b W 5 O Y W 1 l c y Z x d W 9 0 O z p b X S w m c X V v d D t D b 2 x 1 b W 5 J Z G V u d G l 0 a W V z J n F 1 b 3 Q 7 O l s m c X V v d D t T Z W N 0 a W 9 u M S 9 L T k 1 J I F N 0 Y X R p b 2 5 z L 0 F 1 d G 9 S Z W 1 v d m V k Q 2 9 s d W 1 u c z E u e y M g U 1 R O L D B 9 J n F 1 b 3 Q 7 L C Z x d W 9 0 O 1 N l Y 3 R p b 2 4 x L 0 t O T U k g U 3 R h d G l v b n M v Q X V 0 b 1 J l b W 9 2 Z W R D b 2 x 1 b W 5 z M S 5 7 T m F h b S B 3 Z W V y c 3 R h d G l v b i w x f S Z x d W 9 0 O 1 0 s J n F 1 b 3 Q 7 U m V s Y X R p b 2 5 z a G l w S W 5 m b y Z x d W 9 0 O z p b X X 0 i I C 8 + P C 9 T d G F i b G V F b n R y a W V z P j w v S X R l b T 4 8 S X R l b T 4 8 S X R l b U x v Y 2 F 0 a W 9 u P j x J d G V t V H l w Z T 5 G b 3 J t d W x h P C 9 J d G V t V H l w Z T 4 8 S X R l b V B h d G g + U 2 V j d G l v b j E v S 0 5 N S V 9 T d G F 0 a W 9 u c y 9 C c m 9 u P C 9 J d G V t U G F 0 a D 4 8 L 0 l 0 Z W 1 M b 2 N h d G l v b j 4 8 U 3 R h Y m x l R W 5 0 c m l l c y A v P j w v S X R l b T 4 8 S X R l b T 4 8 S X R l b U x v Y 2 F 0 a W 9 u P j x J d G V t V H l w Z T 5 G b 3 J t d W x h P C 9 J d G V t V H l w Z T 4 8 S X R l b V B h d G g + U 2 V j d G l v b j E v S 0 5 N S V 9 T d G F 0 a W 9 u c y 9 U e X B l J T I w Z 2 V 3 a W p 6 a W d k P C 9 J d G V t U G F 0 a D 4 8 L 0 l 0 Z W 1 M b 2 N h d G l v b j 4 8 U 3 R h Y m x l R W 5 0 c m l l c y A v P j w v S X R l b T 4 8 S X R l b T 4 8 S X R l b U x v Y 2 F 0 a W 9 u P j x J d G V t V H l w Z T 5 G b 3 J t d W x h P C 9 J d G V t V H l w Z T 4 8 S X R l b V B h d G g + U 2 V j d G l v b j E v S 0 5 N S V 9 T d G F 0 a W 9 u c y 9 O Y W 1 l b i U y M H Z h b i U y M G t v b G 9 t b W V u J T I w Z 2 V 3 a W p 6 a W d k P C 9 J d G V t U G F 0 a D 4 8 L 0 l 0 Z W 1 M b 2 N h d G l v b j 4 8 U 3 R h Y m x l R W 5 0 c m l l c y A v P j w v S X R l b T 4 8 L 0 l 0 Z W 1 z P j w v T G 9 j Y W x Q Y W N r Y W d l T W V 0 Y W R h d G F G a W x l P h Y A A A B Q S w U G A A A A A A A A A A A A A A A A A A A A A A A A J g E A A A E A A A D Q j J 3 f A R X R E Y x 6 A M B P w p f r A Q A A A K b k x X G t Y m d I u n u 9 B x 6 8 x / 4 A A A A A A g A A A A A A E G Y A A A A B A A A g A A A A N L n Q F l Y p N x r W o C A 4 r Z 7 3 6 S 1 z 4 i B X 6 r h 1 1 / 4 1 H J C c o L k A A A A A D o A A A A A C A A A g A A A A L Q X 6 L 4 P + w d 1 j q E h t y L 2 9 K q 6 1 H s 3 + b z q P i G g q p y i 2 2 6 Z Q A A A A N W j u e 2 O B O y Q l Y v o l H H Y P B t y 5 T O L 6 T Z r G Y Q 5 U B m 9 g 8 r q e W j 4 r b 5 / o W i v O e I k 5 6 g E U i o d h s R Q y 1 7 6 J Q U f W x s a x N d C m 0 h q Q C + X 6 J t H N m 1 x 8 m R N A A A A A 0 7 w s 4 n 7 C h L 6 Y V C d U 6 7 O 9 H c c j Q Q I z p 8 d 7 4 s i 7 c t y c q Z w Z V Z a 3 l 9 u / H k S K M N r 6 5 A D P t 8 3 B 7 O V E A b T F T p l n 3 f M c k Q = = < / D a t a M a s h u p > 
</file>

<file path=customXml/itemProps1.xml><?xml version="1.0" encoding="utf-8"?>
<ds:datastoreItem xmlns:ds="http://schemas.openxmlformats.org/officeDocument/2006/customXml" ds:itemID="{984C9A75-C694-455F-B67A-331F74405E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2</vt:i4>
      </vt:variant>
    </vt:vector>
  </HeadingPairs>
  <TitlesOfParts>
    <vt:vector size="21" baseType="lpstr">
      <vt:lpstr>Hoofdmenu</vt:lpstr>
      <vt:lpstr>interactief</vt:lpstr>
      <vt:lpstr>overzicht_per_locatie</vt:lpstr>
      <vt:lpstr>RV_per_week</vt:lpstr>
      <vt:lpstr>RV_per_maand</vt:lpstr>
      <vt:lpstr>temp_per_dag</vt:lpstr>
      <vt:lpstr>temp_per_week</vt:lpstr>
      <vt:lpstr>temp_per_maand</vt:lpstr>
      <vt:lpstr>ongew_graadd_per_dag</vt:lpstr>
      <vt:lpstr>ongew_graadd_per_week</vt:lpstr>
      <vt:lpstr>ongew_graadd_per_maand</vt:lpstr>
      <vt:lpstr>gew_graadd_per_dag</vt:lpstr>
      <vt:lpstr>gew_graadd_per_week</vt:lpstr>
      <vt:lpstr>gew_graadd_per_maand</vt:lpstr>
      <vt:lpstr>koeldagen_per_dag</vt:lpstr>
      <vt:lpstr>koeldagen_per_week</vt:lpstr>
      <vt:lpstr>koeldagen_per_maand</vt:lpstr>
      <vt:lpstr>toelichting</vt:lpstr>
      <vt:lpstr>voorbeeld</vt:lpstr>
      <vt:lpstr>overzicht_per_locatie!Afdrukbereik</vt:lpstr>
      <vt:lpstr>stookgrens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Fons Heuven</dc:creator>
  <cp:lastModifiedBy>Fons Heuven</cp:lastModifiedBy>
  <dcterms:created xsi:type="dcterms:W3CDTF">2024-01-04T16:07:19Z</dcterms:created>
  <dcterms:modified xsi:type="dcterms:W3CDTF">2024-10-01T07:07:49Z</dcterms:modified>
</cp:coreProperties>
</file>